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codeName="ThisWorkbook" defaultThemeVersion="124226"/>
  <mc:AlternateContent xmlns:mc="http://schemas.openxmlformats.org/markup-compatibility/2006">
    <mc:Choice Requires="x15">
      <x15ac:absPath xmlns:x15ac="http://schemas.microsoft.com/office/spreadsheetml/2010/11/ac" url="C:\Users\Asus\Desktop\特斯拉\TLP_Model_V2.11\"/>
    </mc:Choice>
  </mc:AlternateContent>
  <xr:revisionPtr revIDLastSave="0" documentId="13_ncr:1_{7A833B3C-7721-47FF-8C6E-1F9DA340AD1A}" xr6:coauthVersionLast="43" xr6:coauthVersionMax="43" xr10:uidLastSave="{00000000-0000-0000-0000-000000000000}"/>
  <bookViews>
    <workbookView xWindow="0" yWindow="0" windowWidth="22425" windowHeight="15600" firstSheet="11" activeTab="11" xr2:uid="{00000000-000D-0000-FFFF-FFFF00000000}"/>
  </bookViews>
  <sheets>
    <sheet name="Content" sheetId="33" r:id="rId1"/>
    <sheet name="Change Log" sheetId="41" r:id="rId2"/>
    <sheet name="Explanation" sheetId="42" r:id="rId3"/>
    <sheet name="UI" sheetId="1" r:id="rId4"/>
    <sheet name="Cost &amp; Solution" sheetId="2" r:id="rId5"/>
    <sheet name="Container Panel" sheetId="23" r:id="rId6"/>
    <sheet name="plant visit" sheetId="38" state="hidden" r:id="rId7"/>
    <sheet name="note" sheetId="22" state="hidden" r:id="rId8"/>
    <sheet name="Input" sheetId="19" state="hidden" r:id="rId9"/>
    <sheet name="Maintenance" sheetId="17" r:id="rId10"/>
    <sheet name="Strategy" sheetId="30" r:id="rId11"/>
    <sheet name="Breakdown-Dedicated " sheetId="40" r:id="rId12"/>
    <sheet name="Breakdown-Share" sheetId="46" r:id="rId13"/>
    <sheet name="list" sheetId="27" state="hidden" r:id="rId14"/>
    <sheet name="Box Calculation" sheetId="21" r:id="rId15"/>
    <sheet name="Rack Calculation" sheetId="34" state="hidden" r:id="rId16"/>
    <sheet name="Pallet Calculation" sheetId="24" r:id="rId17"/>
    <sheet name="Index" sheetId="9" state="hidden" r:id="rId18"/>
    <sheet name="Output" sheetId="20" state="hidden" r:id="rId19"/>
    <sheet name="reference" sheetId="35" state="hidden" r:id="rId20"/>
    <sheet name="Optimization Simple" sheetId="36" state="hidden" r:id="rId21"/>
    <sheet name="Breakdown to Controller V1" sheetId="39" state="hidden" r:id="rId22"/>
    <sheet name="Adhoc Container filter" sheetId="43" state="hidden" r:id="rId23"/>
    <sheet name="Sheet2" sheetId="45" state="hidden" r:id="rId24"/>
    <sheet name="Solution Detail" sheetId="47" r:id="rId25"/>
  </sheets>
  <externalReferences>
    <externalReference r:id="rId26"/>
  </externalReferences>
  <definedNames>
    <definedName name="_xlnm._FilterDatabase" localSheetId="14" hidden="1">'Box Calculation'!$A$279:$IL$279</definedName>
    <definedName name="_xlnm._FilterDatabase" localSheetId="4" hidden="1">'Cost &amp; Solution'!$A$50:$Q$90</definedName>
    <definedName name="_xlnm._FilterDatabase" localSheetId="9" hidden="1">Maintenance!$C$16:$U$56</definedName>
    <definedName name="_xlnm._FilterDatabase" localSheetId="18" hidden="1">Output!$A$2:$W$62</definedName>
    <definedName name="Box">'Container Panel'!$B$41:$B$100</definedName>
    <definedName name="Pallet">'Container Panel'!$B$27:$B$36</definedName>
    <definedName name="Part">UI!$A$12:$A$51</definedName>
    <definedName name="SubBox">OFFSET('Container Panel'!$Z$40,1,0,'Container Panel'!$Z$40,1)</definedName>
    <definedName name="SubPallet">OFFSET('Container Panel'!$Z$26,1,0,'Container Panel'!$Z$26,1)</definedName>
    <definedName name="Trunk">'Container Panel'!$B$9:$B$21</definedName>
  </definedNames>
  <calcPr calcId="191029" calcOnSave="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12" i="1" l="1"/>
  <c r="N12" i="1" l="1"/>
  <c r="M12" i="1"/>
  <c r="A13" i="2"/>
  <c r="C13" i="2" s="1"/>
  <c r="F200" i="2"/>
  <c r="E200" i="2"/>
  <c r="D200" i="2"/>
  <c r="C200" i="2"/>
  <c r="B200" i="2"/>
  <c r="A200" i="2"/>
  <c r="F199" i="2"/>
  <c r="E199" i="2"/>
  <c r="D199" i="2"/>
  <c r="C199" i="2"/>
  <c r="B199" i="2"/>
  <c r="A199" i="2"/>
  <c r="F198" i="2"/>
  <c r="E198" i="2"/>
  <c r="D198" i="2"/>
  <c r="C198" i="2"/>
  <c r="B198" i="2"/>
  <c r="A198" i="2"/>
  <c r="F197" i="2"/>
  <c r="E197" i="2"/>
  <c r="D197" i="2"/>
  <c r="C197" i="2"/>
  <c r="B197" i="2"/>
  <c r="A197" i="2"/>
  <c r="F196" i="2"/>
  <c r="E196" i="2"/>
  <c r="D196" i="2"/>
  <c r="C196" i="2"/>
  <c r="B196" i="2"/>
  <c r="A196" i="2"/>
  <c r="F195" i="2"/>
  <c r="E195" i="2"/>
  <c r="D195" i="2"/>
  <c r="C195" i="2"/>
  <c r="B195" i="2"/>
  <c r="A195" i="2"/>
  <c r="F194" i="2"/>
  <c r="E194" i="2"/>
  <c r="D194" i="2"/>
  <c r="C194" i="2"/>
  <c r="B194" i="2"/>
  <c r="A194" i="2"/>
  <c r="F193" i="2"/>
  <c r="E193" i="2"/>
  <c r="D193" i="2"/>
  <c r="C193" i="2"/>
  <c r="B193" i="2"/>
  <c r="A193" i="2"/>
  <c r="F192" i="2"/>
  <c r="E192" i="2"/>
  <c r="D192" i="2"/>
  <c r="C192" i="2"/>
  <c r="B192" i="2"/>
  <c r="A192" i="2"/>
  <c r="F191" i="2"/>
  <c r="E191" i="2"/>
  <c r="D191" i="2"/>
  <c r="C191" i="2"/>
  <c r="B191" i="2"/>
  <c r="A191" i="2"/>
  <c r="F190" i="2"/>
  <c r="E190" i="2"/>
  <c r="D190" i="2"/>
  <c r="C190" i="2"/>
  <c r="B190" i="2"/>
  <c r="A190" i="2"/>
  <c r="F189" i="2"/>
  <c r="E189" i="2"/>
  <c r="D189" i="2"/>
  <c r="C189" i="2"/>
  <c r="B189" i="2"/>
  <c r="A189" i="2"/>
  <c r="F188" i="2"/>
  <c r="E188" i="2"/>
  <c r="D188" i="2"/>
  <c r="C188" i="2"/>
  <c r="B188" i="2"/>
  <c r="A188" i="2"/>
  <c r="F187" i="2"/>
  <c r="E187" i="2"/>
  <c r="D187" i="2"/>
  <c r="C187" i="2"/>
  <c r="B187" i="2"/>
  <c r="A187" i="2"/>
  <c r="F186" i="2"/>
  <c r="E186" i="2"/>
  <c r="D186" i="2"/>
  <c r="C186" i="2"/>
  <c r="B186" i="2"/>
  <c r="A186" i="2"/>
  <c r="F185" i="2"/>
  <c r="E185" i="2"/>
  <c r="D185" i="2"/>
  <c r="C185" i="2"/>
  <c r="B185" i="2"/>
  <c r="A185" i="2"/>
  <c r="F184" i="2"/>
  <c r="E184" i="2"/>
  <c r="D184" i="2"/>
  <c r="C184" i="2"/>
  <c r="B184" i="2"/>
  <c r="A184" i="2"/>
  <c r="F183" i="2"/>
  <c r="E183" i="2"/>
  <c r="D183" i="2"/>
  <c r="C183" i="2"/>
  <c r="B183" i="2"/>
  <c r="A183" i="2"/>
  <c r="F182" i="2"/>
  <c r="E182" i="2"/>
  <c r="D182" i="2"/>
  <c r="C182" i="2"/>
  <c r="B182" i="2"/>
  <c r="A182" i="2"/>
  <c r="F181" i="2"/>
  <c r="E181" i="2"/>
  <c r="D181" i="2"/>
  <c r="C181" i="2"/>
  <c r="B181" i="2"/>
  <c r="A181" i="2"/>
  <c r="F180" i="2"/>
  <c r="E180" i="2"/>
  <c r="D180" i="2"/>
  <c r="C180" i="2"/>
  <c r="B180" i="2"/>
  <c r="A180" i="2"/>
  <c r="F179" i="2"/>
  <c r="E179" i="2"/>
  <c r="D179" i="2"/>
  <c r="C179" i="2"/>
  <c r="B179" i="2"/>
  <c r="A179" i="2"/>
  <c r="F178" i="2"/>
  <c r="E178" i="2"/>
  <c r="D178" i="2"/>
  <c r="C178" i="2"/>
  <c r="B178" i="2"/>
  <c r="A178" i="2"/>
  <c r="F177" i="2"/>
  <c r="E177" i="2"/>
  <c r="D177" i="2"/>
  <c r="C177" i="2"/>
  <c r="B177" i="2"/>
  <c r="A177" i="2"/>
  <c r="F176" i="2"/>
  <c r="E176" i="2"/>
  <c r="D176" i="2"/>
  <c r="C176" i="2"/>
  <c r="B176" i="2"/>
  <c r="A176" i="2"/>
  <c r="F175" i="2"/>
  <c r="E175" i="2"/>
  <c r="D175" i="2"/>
  <c r="C175" i="2"/>
  <c r="B175" i="2"/>
  <c r="A175" i="2"/>
  <c r="F174" i="2"/>
  <c r="E174" i="2"/>
  <c r="D174" i="2"/>
  <c r="C174" i="2"/>
  <c r="B174" i="2"/>
  <c r="A174" i="2"/>
  <c r="F173" i="2"/>
  <c r="E173" i="2"/>
  <c r="D173" i="2"/>
  <c r="C173" i="2"/>
  <c r="B173" i="2"/>
  <c r="A173" i="2"/>
  <c r="F172" i="2"/>
  <c r="E172" i="2"/>
  <c r="D172" i="2"/>
  <c r="C172" i="2"/>
  <c r="B172" i="2"/>
  <c r="A172" i="2"/>
  <c r="F171" i="2"/>
  <c r="E171" i="2"/>
  <c r="D171" i="2"/>
  <c r="C171" i="2"/>
  <c r="B171" i="2"/>
  <c r="A171" i="2"/>
  <c r="F170" i="2"/>
  <c r="E170" i="2"/>
  <c r="D170" i="2"/>
  <c r="C170" i="2"/>
  <c r="B170" i="2"/>
  <c r="A170" i="2"/>
  <c r="F169" i="2"/>
  <c r="E169" i="2"/>
  <c r="D169" i="2"/>
  <c r="C169" i="2"/>
  <c r="B169" i="2"/>
  <c r="A169" i="2"/>
  <c r="F168" i="2"/>
  <c r="E168" i="2"/>
  <c r="D168" i="2"/>
  <c r="C168" i="2"/>
  <c r="B168" i="2"/>
  <c r="A168" i="2"/>
  <c r="F167" i="2"/>
  <c r="E167" i="2"/>
  <c r="D167" i="2"/>
  <c r="C167" i="2"/>
  <c r="B167" i="2"/>
  <c r="A167" i="2"/>
  <c r="F166" i="2"/>
  <c r="E166" i="2"/>
  <c r="D166" i="2"/>
  <c r="C166" i="2"/>
  <c r="B166" i="2"/>
  <c r="A166" i="2"/>
  <c r="F165" i="2"/>
  <c r="E165" i="2"/>
  <c r="D165" i="2"/>
  <c r="C165" i="2"/>
  <c r="B165" i="2"/>
  <c r="A165" i="2"/>
  <c r="F164" i="2"/>
  <c r="E164" i="2"/>
  <c r="D164" i="2"/>
  <c r="C164" i="2"/>
  <c r="B164" i="2"/>
  <c r="A164" i="2"/>
  <c r="F163" i="2"/>
  <c r="E163" i="2"/>
  <c r="D163" i="2"/>
  <c r="C163" i="2"/>
  <c r="B163" i="2"/>
  <c r="A163" i="2"/>
  <c r="F162" i="2"/>
  <c r="E162" i="2"/>
  <c r="D162" i="2"/>
  <c r="C162" i="2"/>
  <c r="B162" i="2"/>
  <c r="A162" i="2"/>
  <c r="F161" i="2"/>
  <c r="E161" i="2"/>
  <c r="D161" i="2"/>
  <c r="C161" i="2"/>
  <c r="B161" i="2"/>
  <c r="A161" i="2"/>
  <c r="F160" i="2"/>
  <c r="E160" i="2"/>
  <c r="D160" i="2"/>
  <c r="C160" i="2"/>
  <c r="B160" i="2"/>
  <c r="A160" i="2"/>
  <c r="F159" i="2"/>
  <c r="E159" i="2"/>
  <c r="D159" i="2"/>
  <c r="C159" i="2"/>
  <c r="B159" i="2"/>
  <c r="A159" i="2"/>
  <c r="F158" i="2"/>
  <c r="E158" i="2"/>
  <c r="D158" i="2"/>
  <c r="C158" i="2"/>
  <c r="B158" i="2"/>
  <c r="A158" i="2"/>
  <c r="F157" i="2"/>
  <c r="E157" i="2"/>
  <c r="D157" i="2"/>
  <c r="C157" i="2"/>
  <c r="B157" i="2"/>
  <c r="A157" i="2"/>
  <c r="F156" i="2"/>
  <c r="E156" i="2"/>
  <c r="D156" i="2"/>
  <c r="C156" i="2"/>
  <c r="B156" i="2"/>
  <c r="A156" i="2"/>
  <c r="F155" i="2"/>
  <c r="E155" i="2"/>
  <c r="D155" i="2"/>
  <c r="C155" i="2"/>
  <c r="B155" i="2"/>
  <c r="A155" i="2"/>
  <c r="F154" i="2"/>
  <c r="E154" i="2"/>
  <c r="D154" i="2"/>
  <c r="C154" i="2"/>
  <c r="B154" i="2"/>
  <c r="A154" i="2"/>
  <c r="F153" i="2"/>
  <c r="E153" i="2"/>
  <c r="D153" i="2"/>
  <c r="C153" i="2"/>
  <c r="B153" i="2"/>
  <c r="A153" i="2"/>
  <c r="F152" i="2"/>
  <c r="E152" i="2"/>
  <c r="D152" i="2"/>
  <c r="C152" i="2"/>
  <c r="B152" i="2"/>
  <c r="A152" i="2"/>
  <c r="F151" i="2"/>
  <c r="E151" i="2"/>
  <c r="D151" i="2"/>
  <c r="C151" i="2"/>
  <c r="B151" i="2"/>
  <c r="A151" i="2"/>
  <c r="F150" i="2"/>
  <c r="E150" i="2"/>
  <c r="D150" i="2"/>
  <c r="C150" i="2"/>
  <c r="B150" i="2"/>
  <c r="A150" i="2"/>
  <c r="F149" i="2"/>
  <c r="E149" i="2"/>
  <c r="D149" i="2"/>
  <c r="C149" i="2"/>
  <c r="B149" i="2"/>
  <c r="A149" i="2"/>
  <c r="F148" i="2"/>
  <c r="E148" i="2"/>
  <c r="D148" i="2"/>
  <c r="C148" i="2"/>
  <c r="B148" i="2"/>
  <c r="A148" i="2"/>
  <c r="F147" i="2"/>
  <c r="E147" i="2"/>
  <c r="D147" i="2"/>
  <c r="C147" i="2"/>
  <c r="B147" i="2"/>
  <c r="A147" i="2"/>
  <c r="F146" i="2"/>
  <c r="E146" i="2"/>
  <c r="D146" i="2"/>
  <c r="C146" i="2"/>
  <c r="B146" i="2"/>
  <c r="A146" i="2"/>
  <c r="F145" i="2"/>
  <c r="E145" i="2"/>
  <c r="D145" i="2"/>
  <c r="C145" i="2"/>
  <c r="B145" i="2"/>
  <c r="A145" i="2"/>
  <c r="F144" i="2"/>
  <c r="E144" i="2"/>
  <c r="D144" i="2"/>
  <c r="C144" i="2"/>
  <c r="B144" i="2"/>
  <c r="A144" i="2"/>
  <c r="F143" i="2"/>
  <c r="E143" i="2"/>
  <c r="D143" i="2"/>
  <c r="C143" i="2"/>
  <c r="B143" i="2"/>
  <c r="A143" i="2"/>
  <c r="F142" i="2"/>
  <c r="E142" i="2"/>
  <c r="D142" i="2"/>
  <c r="C142" i="2"/>
  <c r="B142" i="2"/>
  <c r="A142" i="2"/>
  <c r="F141" i="2"/>
  <c r="E141" i="2"/>
  <c r="D141" i="2"/>
  <c r="C141" i="2"/>
  <c r="B141" i="2"/>
  <c r="A141" i="2"/>
  <c r="F140" i="2"/>
  <c r="E140" i="2"/>
  <c r="D140" i="2"/>
  <c r="C140" i="2"/>
  <c r="B140" i="2"/>
  <c r="A140" i="2"/>
  <c r="F139" i="2"/>
  <c r="E139" i="2"/>
  <c r="D139" i="2"/>
  <c r="C139" i="2"/>
  <c r="B139" i="2"/>
  <c r="A139" i="2"/>
  <c r="F138" i="2"/>
  <c r="E138" i="2"/>
  <c r="D138" i="2"/>
  <c r="C138" i="2"/>
  <c r="B138" i="2"/>
  <c r="A138" i="2"/>
  <c r="F137" i="2"/>
  <c r="E137" i="2"/>
  <c r="D137" i="2"/>
  <c r="C137" i="2"/>
  <c r="B137" i="2"/>
  <c r="A137" i="2"/>
  <c r="F136" i="2"/>
  <c r="E136" i="2"/>
  <c r="D136" i="2"/>
  <c r="C136" i="2"/>
  <c r="B136" i="2"/>
  <c r="A136" i="2"/>
  <c r="F135" i="2"/>
  <c r="E135" i="2"/>
  <c r="D135" i="2"/>
  <c r="C135" i="2"/>
  <c r="B135" i="2"/>
  <c r="A135" i="2"/>
  <c r="F134" i="2"/>
  <c r="E134" i="2"/>
  <c r="D134" i="2"/>
  <c r="C134" i="2"/>
  <c r="B134" i="2"/>
  <c r="A134" i="2"/>
  <c r="F133" i="2"/>
  <c r="E133" i="2"/>
  <c r="D133" i="2"/>
  <c r="C133" i="2"/>
  <c r="B133" i="2"/>
  <c r="A133" i="2"/>
  <c r="F132" i="2"/>
  <c r="E132" i="2"/>
  <c r="D132" i="2"/>
  <c r="C132" i="2"/>
  <c r="B132" i="2"/>
  <c r="A132" i="2"/>
  <c r="F131" i="2"/>
  <c r="E131" i="2"/>
  <c r="D131" i="2"/>
  <c r="C131" i="2"/>
  <c r="B131" i="2"/>
  <c r="A131" i="2"/>
  <c r="F130" i="2"/>
  <c r="E130" i="2"/>
  <c r="D130" i="2"/>
  <c r="C130" i="2"/>
  <c r="B130" i="2"/>
  <c r="A130" i="2"/>
  <c r="F129" i="2"/>
  <c r="E129" i="2"/>
  <c r="D129" i="2"/>
  <c r="C129" i="2"/>
  <c r="B129" i="2"/>
  <c r="A129" i="2"/>
  <c r="F128" i="2"/>
  <c r="E128" i="2"/>
  <c r="D128" i="2"/>
  <c r="C128" i="2"/>
  <c r="B128" i="2"/>
  <c r="A128" i="2"/>
  <c r="F127" i="2"/>
  <c r="E127" i="2"/>
  <c r="D127" i="2"/>
  <c r="C127" i="2"/>
  <c r="B127" i="2"/>
  <c r="A127" i="2"/>
  <c r="F126" i="2"/>
  <c r="E126" i="2"/>
  <c r="D126" i="2"/>
  <c r="C126" i="2"/>
  <c r="B126" i="2"/>
  <c r="A126" i="2"/>
  <c r="F125" i="2"/>
  <c r="E125" i="2"/>
  <c r="D125" i="2"/>
  <c r="C125" i="2"/>
  <c r="B125" i="2"/>
  <c r="A125" i="2"/>
  <c r="F124" i="2"/>
  <c r="E124" i="2"/>
  <c r="D124" i="2"/>
  <c r="C124" i="2"/>
  <c r="B124" i="2"/>
  <c r="A124" i="2"/>
  <c r="F123" i="2"/>
  <c r="E123" i="2"/>
  <c r="D123" i="2"/>
  <c r="C123" i="2"/>
  <c r="B123" i="2"/>
  <c r="A123" i="2"/>
  <c r="F122" i="2"/>
  <c r="E122" i="2"/>
  <c r="D122" i="2"/>
  <c r="C122" i="2"/>
  <c r="B122" i="2"/>
  <c r="A122" i="2"/>
  <c r="F121" i="2"/>
  <c r="E121" i="2"/>
  <c r="D121" i="2"/>
  <c r="C121" i="2"/>
  <c r="B121" i="2"/>
  <c r="A121" i="2"/>
  <c r="F120" i="2"/>
  <c r="E120" i="2"/>
  <c r="D120" i="2"/>
  <c r="C120" i="2"/>
  <c r="B120" i="2"/>
  <c r="A120" i="2"/>
  <c r="F119" i="2"/>
  <c r="E119" i="2"/>
  <c r="D119" i="2"/>
  <c r="C119" i="2"/>
  <c r="B119" i="2"/>
  <c r="A119" i="2"/>
  <c r="F118" i="2"/>
  <c r="E118" i="2"/>
  <c r="D118" i="2"/>
  <c r="C118" i="2"/>
  <c r="B118" i="2"/>
  <c r="A118" i="2"/>
  <c r="F117" i="2"/>
  <c r="E117" i="2"/>
  <c r="D117" i="2"/>
  <c r="C117" i="2"/>
  <c r="B117" i="2"/>
  <c r="A117" i="2"/>
  <c r="F116" i="2"/>
  <c r="E116" i="2"/>
  <c r="D116" i="2"/>
  <c r="C116" i="2"/>
  <c r="B116" i="2"/>
  <c r="A116" i="2"/>
  <c r="F115" i="2"/>
  <c r="E115" i="2"/>
  <c r="D115" i="2"/>
  <c r="C115" i="2"/>
  <c r="B115" i="2"/>
  <c r="A115" i="2"/>
  <c r="F114" i="2"/>
  <c r="E114" i="2"/>
  <c r="D114" i="2"/>
  <c r="C114" i="2"/>
  <c r="B114" i="2"/>
  <c r="A114" i="2"/>
  <c r="F113" i="2"/>
  <c r="E113" i="2"/>
  <c r="D113" i="2"/>
  <c r="C113" i="2"/>
  <c r="B113" i="2"/>
  <c r="A113" i="2"/>
  <c r="F112" i="2"/>
  <c r="E112" i="2"/>
  <c r="D112" i="2"/>
  <c r="C112" i="2"/>
  <c r="B112" i="2"/>
  <c r="A112" i="2"/>
  <c r="F111" i="2"/>
  <c r="E111" i="2"/>
  <c r="D111" i="2"/>
  <c r="C111" i="2"/>
  <c r="B111" i="2"/>
  <c r="A111" i="2"/>
  <c r="F110" i="2"/>
  <c r="E110" i="2"/>
  <c r="D110" i="2"/>
  <c r="C110" i="2"/>
  <c r="B110" i="2"/>
  <c r="A110" i="2"/>
  <c r="F109" i="2"/>
  <c r="E109" i="2"/>
  <c r="D109" i="2"/>
  <c r="C109" i="2"/>
  <c r="B109" i="2"/>
  <c r="A109" i="2"/>
  <c r="F108" i="2"/>
  <c r="E108" i="2"/>
  <c r="D108" i="2"/>
  <c r="C108" i="2"/>
  <c r="B108" i="2"/>
  <c r="A108" i="2"/>
  <c r="F107" i="2"/>
  <c r="E107" i="2"/>
  <c r="D107" i="2"/>
  <c r="C107" i="2"/>
  <c r="B107" i="2"/>
  <c r="A107" i="2"/>
  <c r="F106" i="2"/>
  <c r="E106" i="2"/>
  <c r="D106" i="2"/>
  <c r="C106" i="2"/>
  <c r="B106" i="2"/>
  <c r="A106" i="2"/>
  <c r="F105" i="2"/>
  <c r="E105" i="2"/>
  <c r="D105" i="2"/>
  <c r="C105" i="2"/>
  <c r="B105" i="2"/>
  <c r="A105" i="2"/>
  <c r="F104" i="2"/>
  <c r="E104" i="2"/>
  <c r="D104" i="2"/>
  <c r="C104" i="2"/>
  <c r="B104" i="2"/>
  <c r="A104" i="2"/>
  <c r="F103" i="2"/>
  <c r="E103" i="2"/>
  <c r="D103" i="2"/>
  <c r="C103" i="2"/>
  <c r="B103" i="2"/>
  <c r="A103" i="2"/>
  <c r="F102" i="2"/>
  <c r="E102" i="2"/>
  <c r="D102" i="2"/>
  <c r="C102" i="2"/>
  <c r="B102" i="2"/>
  <c r="A102" i="2"/>
  <c r="F101" i="2"/>
  <c r="E101" i="2"/>
  <c r="D101" i="2"/>
  <c r="C101" i="2"/>
  <c r="B101" i="2"/>
  <c r="A101" i="2"/>
  <c r="F100" i="2"/>
  <c r="E100" i="2"/>
  <c r="D100" i="2"/>
  <c r="C100" i="2"/>
  <c r="B100" i="2"/>
  <c r="A100" i="2"/>
  <c r="F99" i="2"/>
  <c r="E99" i="2"/>
  <c r="D99" i="2"/>
  <c r="C99" i="2"/>
  <c r="B99" i="2"/>
  <c r="A99" i="2"/>
  <c r="F98" i="2"/>
  <c r="E98" i="2"/>
  <c r="D98" i="2"/>
  <c r="C98" i="2"/>
  <c r="B98" i="2"/>
  <c r="A98" i="2"/>
  <c r="F97" i="2"/>
  <c r="E97" i="2"/>
  <c r="D97" i="2"/>
  <c r="C97" i="2"/>
  <c r="B97" i="2"/>
  <c r="A97" i="2"/>
  <c r="F96" i="2"/>
  <c r="E96" i="2"/>
  <c r="D96" i="2"/>
  <c r="C96" i="2"/>
  <c r="B96" i="2"/>
  <c r="A96" i="2"/>
  <c r="F95" i="2"/>
  <c r="E95" i="2"/>
  <c r="D95" i="2"/>
  <c r="C95" i="2"/>
  <c r="B95" i="2"/>
  <c r="A95" i="2"/>
  <c r="F94" i="2"/>
  <c r="E94" i="2"/>
  <c r="D94" i="2"/>
  <c r="C94" i="2"/>
  <c r="B94" i="2"/>
  <c r="A94" i="2"/>
  <c r="A45" i="2"/>
  <c r="C45" i="2" s="1"/>
  <c r="A44" i="2"/>
  <c r="C44" i="2" s="1"/>
  <c r="A43" i="2"/>
  <c r="C43" i="2" s="1"/>
  <c r="A42" i="2"/>
  <c r="C42" i="2" s="1"/>
  <c r="A41" i="2"/>
  <c r="C41" i="2" s="1"/>
  <c r="B40" i="2"/>
  <c r="A40" i="2"/>
  <c r="C40" i="2" s="1"/>
  <c r="A39" i="2"/>
  <c r="C39" i="2" s="1"/>
  <c r="A38" i="2"/>
  <c r="C38" i="2" s="1"/>
  <c r="A37" i="2"/>
  <c r="C37" i="2" s="1"/>
  <c r="A36" i="2"/>
  <c r="C36" i="2" s="1"/>
  <c r="A35" i="2"/>
  <c r="C35" i="2" s="1"/>
  <c r="A34" i="2"/>
  <c r="C34" i="2" s="1"/>
  <c r="A33" i="2"/>
  <c r="C33" i="2" s="1"/>
  <c r="A32" i="2"/>
  <c r="B32" i="2" s="1"/>
  <c r="A31" i="2"/>
  <c r="E31" i="2" s="1"/>
  <c r="A30" i="2"/>
  <c r="E30" i="2" s="1"/>
  <c r="A29" i="2"/>
  <c r="E29" i="2" s="1"/>
  <c r="A28" i="2"/>
  <c r="B28" i="2" s="1"/>
  <c r="A27" i="2"/>
  <c r="E27" i="2" s="1"/>
  <c r="B22" i="2"/>
  <c r="C22" i="2" s="1"/>
  <c r="A22" i="2"/>
  <c r="B21" i="2"/>
  <c r="C21" i="2" s="1"/>
  <c r="A21" i="2"/>
  <c r="B20" i="2"/>
  <c r="C20" i="2" s="1"/>
  <c r="A20" i="2"/>
  <c r="B19" i="2"/>
  <c r="A19" i="2"/>
  <c r="B18" i="2"/>
  <c r="A18" i="2"/>
  <c r="A12" i="2"/>
  <c r="B12" i="2" s="1"/>
  <c r="A11" i="2"/>
  <c r="C11" i="2" s="1"/>
  <c r="C12" i="2" l="1"/>
  <c r="B42" i="2"/>
  <c r="E40" i="2"/>
  <c r="B44" i="2"/>
  <c r="B27" i="2"/>
  <c r="B36" i="2"/>
  <c r="B31" i="2"/>
  <c r="B34" i="2"/>
  <c r="E36" i="2"/>
  <c r="B38" i="2"/>
  <c r="E33" i="2"/>
  <c r="E37" i="2"/>
  <c r="E41" i="2"/>
  <c r="E45" i="2"/>
  <c r="E28" i="2"/>
  <c r="E32" i="2"/>
  <c r="B35" i="2"/>
  <c r="B39" i="2"/>
  <c r="B43" i="2"/>
  <c r="E44" i="2"/>
  <c r="E35" i="2"/>
  <c r="E39" i="2"/>
  <c r="E43" i="2"/>
  <c r="B29" i="2"/>
  <c r="B33" i="2"/>
  <c r="E34" i="2"/>
  <c r="B37" i="2"/>
  <c r="E38" i="2"/>
  <c r="B41" i="2"/>
  <c r="E42" i="2"/>
  <c r="B45" i="2"/>
  <c r="B11" i="2"/>
  <c r="B30" i="2"/>
  <c r="B13" i="2"/>
  <c r="A10" i="2"/>
  <c r="J9" i="2"/>
  <c r="A9" i="2"/>
  <c r="B9" i="2" s="1"/>
  <c r="B10" i="2" l="1"/>
  <c r="C10" i="2"/>
  <c r="C9" i="2"/>
  <c r="L32" i="23" l="1"/>
  <c r="L33" i="23"/>
  <c r="IK462" i="21" l="1"/>
  <c r="IK463" i="21" s="1"/>
  <c r="IJ462" i="21"/>
  <c r="IJ463" i="21" s="1"/>
  <c r="II462" i="21"/>
  <c r="II463" i="21" s="1"/>
  <c r="IH462" i="21"/>
  <c r="IH463" i="21" s="1"/>
  <c r="IG462" i="21"/>
  <c r="IG463" i="21" s="1"/>
  <c r="IF462" i="21"/>
  <c r="IF463" i="21" s="1"/>
  <c r="IE462" i="21"/>
  <c r="IE463" i="21" s="1"/>
  <c r="ID462" i="21"/>
  <c r="ID463" i="21" s="1"/>
  <c r="IC462" i="21"/>
  <c r="IC463" i="21" s="1"/>
  <c r="IB462" i="21"/>
  <c r="IB463" i="21" s="1"/>
  <c r="IA462" i="21"/>
  <c r="IA463" i="21" s="1"/>
  <c r="HZ462" i="21"/>
  <c r="HZ463" i="21" s="1"/>
  <c r="HY462" i="21"/>
  <c r="HY463" i="21" s="1"/>
  <c r="HX462" i="21"/>
  <c r="HX463" i="21" s="1"/>
  <c r="HW462" i="21"/>
  <c r="HW463" i="21" s="1"/>
  <c r="HV462" i="21"/>
  <c r="HV463" i="21" s="1"/>
  <c r="HU462" i="21"/>
  <c r="HU463" i="21" s="1"/>
  <c r="HT462" i="21"/>
  <c r="HT463" i="21" s="1"/>
  <c r="HS462" i="21"/>
  <c r="HS463" i="21" s="1"/>
  <c r="HR462" i="21"/>
  <c r="HR463" i="21" s="1"/>
  <c r="HQ462" i="21"/>
  <c r="HQ463" i="21" s="1"/>
  <c r="HP462" i="21"/>
  <c r="HP463" i="21" s="1"/>
  <c r="HO462" i="21"/>
  <c r="HO463" i="21" s="1"/>
  <c r="HN462" i="21"/>
  <c r="HN463" i="21" s="1"/>
  <c r="HM462" i="21"/>
  <c r="HM463" i="21" s="1"/>
  <c r="HL462" i="21"/>
  <c r="HL463" i="21" s="1"/>
  <c r="HK462" i="21"/>
  <c r="HK463" i="21" s="1"/>
  <c r="HJ462" i="21"/>
  <c r="HJ463" i="21" s="1"/>
  <c r="HI462" i="21"/>
  <c r="HI463" i="21" s="1"/>
  <c r="HH462" i="21"/>
  <c r="HH463" i="21" s="1"/>
  <c r="HG462" i="21"/>
  <c r="HG463" i="21" s="1"/>
  <c r="HF462" i="21"/>
  <c r="HF463" i="21" s="1"/>
  <c r="HE462" i="21"/>
  <c r="HE463" i="21" s="1"/>
  <c r="HD462" i="21"/>
  <c r="HD463" i="21" s="1"/>
  <c r="HC462" i="21"/>
  <c r="HC463" i="21" s="1"/>
  <c r="HB462" i="21"/>
  <c r="HB463" i="21" s="1"/>
  <c r="HA462" i="21"/>
  <c r="HA463" i="21" s="1"/>
  <c r="GZ462" i="21"/>
  <c r="GZ463" i="21" s="1"/>
  <c r="GY462" i="21"/>
  <c r="GY463" i="21" s="1"/>
  <c r="GX462" i="21"/>
  <c r="GX463" i="21" s="1"/>
  <c r="GW462" i="21"/>
  <c r="GW463" i="21" s="1"/>
  <c r="GV462" i="21"/>
  <c r="GV463" i="21" s="1"/>
  <c r="GU462" i="21"/>
  <c r="GU463" i="21" s="1"/>
  <c r="GT462" i="21"/>
  <c r="GT463" i="21" s="1"/>
  <c r="GS462" i="21"/>
  <c r="GS463" i="21" s="1"/>
  <c r="GR462" i="21"/>
  <c r="GR463" i="21" s="1"/>
  <c r="GQ462" i="21"/>
  <c r="GQ463" i="21" s="1"/>
  <c r="GP462" i="21"/>
  <c r="GP463" i="21" s="1"/>
  <c r="GO462" i="21"/>
  <c r="GO463" i="21" s="1"/>
  <c r="GN462" i="21"/>
  <c r="GN463" i="21" s="1"/>
  <c r="GM462" i="21"/>
  <c r="GM463" i="21" s="1"/>
  <c r="GL462" i="21"/>
  <c r="GL463" i="21" s="1"/>
  <c r="GK462" i="21"/>
  <c r="GK463" i="21" s="1"/>
  <c r="GJ462" i="21"/>
  <c r="GJ463" i="21" s="1"/>
  <c r="GI462" i="21"/>
  <c r="GI463" i="21" s="1"/>
  <c r="GH462" i="21"/>
  <c r="GH463" i="21" s="1"/>
  <c r="GG462" i="21"/>
  <c r="GG463" i="21" s="1"/>
  <c r="GF462" i="21"/>
  <c r="GF463" i="21" s="1"/>
  <c r="GE462" i="21"/>
  <c r="GE463" i="21" s="1"/>
  <c r="GD462" i="21"/>
  <c r="GD463" i="21" s="1"/>
  <c r="GC462" i="21"/>
  <c r="GC463" i="21" s="1"/>
  <c r="GB462" i="21"/>
  <c r="GB463" i="21" s="1"/>
  <c r="GA462" i="21"/>
  <c r="GA463" i="21" s="1"/>
  <c r="FZ462" i="21"/>
  <c r="FZ463" i="21" s="1"/>
  <c r="FY462" i="21"/>
  <c r="FY463" i="21" s="1"/>
  <c r="FX462" i="21"/>
  <c r="FX463" i="21" s="1"/>
  <c r="FW462" i="21"/>
  <c r="FW463" i="21" s="1"/>
  <c r="FV462" i="21"/>
  <c r="FV463" i="21" s="1"/>
  <c r="FU462" i="21"/>
  <c r="FU463" i="21" s="1"/>
  <c r="FT462" i="21"/>
  <c r="FT463" i="21" s="1"/>
  <c r="FS462" i="21"/>
  <c r="FS463" i="21" s="1"/>
  <c r="FR462" i="21"/>
  <c r="FR463" i="21" s="1"/>
  <c r="FQ462" i="21"/>
  <c r="FQ463" i="21" s="1"/>
  <c r="FP462" i="21"/>
  <c r="FP463" i="21" s="1"/>
  <c r="FO462" i="21"/>
  <c r="FO463" i="21" s="1"/>
  <c r="FN462" i="21"/>
  <c r="FN463" i="21" s="1"/>
  <c r="FM462" i="21"/>
  <c r="FM463" i="21" s="1"/>
  <c r="FL462" i="21"/>
  <c r="FL463" i="21" s="1"/>
  <c r="FK462" i="21"/>
  <c r="FK463" i="21" s="1"/>
  <c r="FJ462" i="21"/>
  <c r="FJ463" i="21" s="1"/>
  <c r="FI462" i="21"/>
  <c r="FI463" i="21" s="1"/>
  <c r="FH462" i="21"/>
  <c r="FH463" i="21" s="1"/>
  <c r="FG462" i="21"/>
  <c r="FG463" i="21" s="1"/>
  <c r="FF462" i="21"/>
  <c r="FF463" i="21" s="1"/>
  <c r="FE462" i="21"/>
  <c r="FE463" i="21" s="1"/>
  <c r="FD462" i="21"/>
  <c r="FD463" i="21" s="1"/>
  <c r="FC462" i="21"/>
  <c r="FC463" i="21" s="1"/>
  <c r="FB462" i="21"/>
  <c r="FB463" i="21" s="1"/>
  <c r="FA462" i="21"/>
  <c r="FA463" i="21" s="1"/>
  <c r="EZ462" i="21"/>
  <c r="EZ463" i="21" s="1"/>
  <c r="EY462" i="21"/>
  <c r="EY463" i="21" s="1"/>
  <c r="EX462" i="21"/>
  <c r="EX463" i="21" s="1"/>
  <c r="EW462" i="21"/>
  <c r="EW463" i="21" s="1"/>
  <c r="EV462" i="21"/>
  <c r="EV463" i="21" s="1"/>
  <c r="EU462" i="21"/>
  <c r="EU463" i="21" s="1"/>
  <c r="ET462" i="21"/>
  <c r="ET463" i="21" s="1"/>
  <c r="ES462" i="21"/>
  <c r="ES463" i="21" s="1"/>
  <c r="ER462" i="21"/>
  <c r="ER463" i="21" s="1"/>
  <c r="EQ462" i="21"/>
  <c r="EQ463" i="21" s="1"/>
  <c r="EP462" i="21"/>
  <c r="EP463" i="21" s="1"/>
  <c r="EO462" i="21"/>
  <c r="EO463" i="21" s="1"/>
  <c r="EN462" i="21"/>
  <c r="EN463" i="21" s="1"/>
  <c r="EM462" i="21"/>
  <c r="EM463" i="21" s="1"/>
  <c r="EL462" i="21"/>
  <c r="EL463" i="21" s="1"/>
  <c r="EK462" i="21"/>
  <c r="EK463" i="21" s="1"/>
  <c r="EJ462" i="21"/>
  <c r="EJ463" i="21" s="1"/>
  <c r="EI462" i="21"/>
  <c r="EI463" i="21" s="1"/>
  <c r="EH462" i="21"/>
  <c r="EH463" i="21" s="1"/>
  <c r="EG462" i="21"/>
  <c r="EG463" i="21" s="1"/>
  <c r="EF462" i="21"/>
  <c r="EF463" i="21" s="1"/>
  <c r="EE462" i="21"/>
  <c r="EE463" i="21" s="1"/>
  <c r="ED462" i="21"/>
  <c r="ED463" i="21" s="1"/>
  <c r="EC462" i="21"/>
  <c r="EC463" i="21" s="1"/>
  <c r="EB462" i="21"/>
  <c r="EB463" i="21" s="1"/>
  <c r="EA462" i="21"/>
  <c r="EA463" i="21" s="1"/>
  <c r="DZ462" i="21"/>
  <c r="DZ463" i="21" s="1"/>
  <c r="DY462" i="21"/>
  <c r="DY463" i="21" s="1"/>
  <c r="DX462" i="21"/>
  <c r="DX463" i="21" s="1"/>
  <c r="DW462" i="21"/>
  <c r="DW463" i="21" s="1"/>
  <c r="DV462" i="21"/>
  <c r="DV463" i="21" s="1"/>
  <c r="DU462" i="21"/>
  <c r="DU463" i="21" s="1"/>
  <c r="DT462" i="21"/>
  <c r="DT463" i="21" s="1"/>
  <c r="DS462" i="21"/>
  <c r="DS463" i="21" s="1"/>
  <c r="DR462" i="21"/>
  <c r="DR463" i="21" s="1"/>
  <c r="DQ462" i="21"/>
  <c r="DQ463" i="21" s="1"/>
  <c r="DP462" i="21"/>
  <c r="DP463" i="21" s="1"/>
  <c r="DO462" i="21"/>
  <c r="DO463" i="21" s="1"/>
  <c r="DN462" i="21"/>
  <c r="DN463" i="21" s="1"/>
  <c r="DM462" i="21"/>
  <c r="DM463" i="21" s="1"/>
  <c r="DL462" i="21"/>
  <c r="DL463" i="21" s="1"/>
  <c r="DK462" i="21"/>
  <c r="DK463" i="21" s="1"/>
  <c r="DJ462" i="21"/>
  <c r="DJ463" i="21" s="1"/>
  <c r="DI462" i="21"/>
  <c r="DI463" i="21" s="1"/>
  <c r="DH462" i="21"/>
  <c r="DH463" i="21" s="1"/>
  <c r="DG462" i="21"/>
  <c r="DG463" i="21" s="1"/>
  <c r="DF462" i="21"/>
  <c r="DF463" i="21" s="1"/>
  <c r="DE462" i="21"/>
  <c r="DE463" i="21" s="1"/>
  <c r="DD462" i="21"/>
  <c r="DD463" i="21" s="1"/>
  <c r="DC462" i="21"/>
  <c r="DC463" i="21" s="1"/>
  <c r="DB462" i="21"/>
  <c r="DB463" i="21" s="1"/>
  <c r="DA462" i="21"/>
  <c r="DA463" i="21" s="1"/>
  <c r="CZ462" i="21"/>
  <c r="CZ463" i="21" s="1"/>
  <c r="CY462" i="21"/>
  <c r="CY463" i="21" s="1"/>
  <c r="CX462" i="21"/>
  <c r="CX463" i="21" s="1"/>
  <c r="CW462" i="21"/>
  <c r="CW463" i="21" s="1"/>
  <c r="CV462" i="21"/>
  <c r="CV463" i="21" s="1"/>
  <c r="CU462" i="21"/>
  <c r="CU463" i="21" s="1"/>
  <c r="CT462" i="21"/>
  <c r="CT463" i="21" s="1"/>
  <c r="CS462" i="21"/>
  <c r="CS463" i="21" s="1"/>
  <c r="CR462" i="21"/>
  <c r="CR463" i="21" s="1"/>
  <c r="CQ462" i="21"/>
  <c r="CQ463" i="21" s="1"/>
  <c r="CP462" i="21"/>
  <c r="CP463" i="21" s="1"/>
  <c r="CO462" i="21"/>
  <c r="CO463" i="21" s="1"/>
  <c r="CN462" i="21"/>
  <c r="CN463" i="21" s="1"/>
  <c r="CM462" i="21"/>
  <c r="CM463" i="21" s="1"/>
  <c r="CL462" i="21"/>
  <c r="CL463" i="21" s="1"/>
  <c r="CK462" i="21"/>
  <c r="CK463" i="21" s="1"/>
  <c r="CJ462" i="21"/>
  <c r="CJ463" i="21" s="1"/>
  <c r="CI462" i="21"/>
  <c r="CI463" i="21" s="1"/>
  <c r="CH462" i="21"/>
  <c r="CH463" i="21" s="1"/>
  <c r="CG462" i="21"/>
  <c r="CG463" i="21" s="1"/>
  <c r="CF462" i="21"/>
  <c r="CF463" i="21" s="1"/>
  <c r="CE462" i="21"/>
  <c r="CE463" i="21" s="1"/>
  <c r="CD462" i="21"/>
  <c r="CD463" i="21" s="1"/>
  <c r="CC462" i="21"/>
  <c r="CC463" i="21" s="1"/>
  <c r="CB462" i="21"/>
  <c r="CB463" i="21" s="1"/>
  <c r="CA462" i="21"/>
  <c r="CA463" i="21" s="1"/>
  <c r="BZ462" i="21"/>
  <c r="BZ463" i="21" s="1"/>
  <c r="BY462" i="21"/>
  <c r="BY463" i="21" s="1"/>
  <c r="BX462" i="21"/>
  <c r="BX463" i="21" s="1"/>
  <c r="BW462" i="21"/>
  <c r="BW463" i="21" s="1"/>
  <c r="BV462" i="21"/>
  <c r="BV463" i="21" s="1"/>
  <c r="BU462" i="21"/>
  <c r="BU463" i="21" s="1"/>
  <c r="BT462" i="21"/>
  <c r="BT463" i="21" s="1"/>
  <c r="BS462" i="21"/>
  <c r="BS463" i="21" s="1"/>
  <c r="BR462" i="21"/>
  <c r="BR463" i="21" s="1"/>
  <c r="BQ462" i="21"/>
  <c r="BQ463" i="21" s="1"/>
  <c r="BP462" i="21"/>
  <c r="BP463" i="21" s="1"/>
  <c r="BO462" i="21"/>
  <c r="BO463" i="21" s="1"/>
  <c r="BN462" i="21"/>
  <c r="BN463" i="21" s="1"/>
  <c r="BM462" i="21"/>
  <c r="BM463" i="21" s="1"/>
  <c r="BL462" i="21"/>
  <c r="BL463" i="21" s="1"/>
  <c r="BK462" i="21"/>
  <c r="BK463" i="21" s="1"/>
  <c r="BJ462" i="21"/>
  <c r="BJ463" i="21" s="1"/>
  <c r="BI462" i="21"/>
  <c r="BI463" i="21" s="1"/>
  <c r="BH462" i="21"/>
  <c r="BH463" i="21" s="1"/>
  <c r="BG462" i="21"/>
  <c r="BG463" i="21" s="1"/>
  <c r="BF462" i="21"/>
  <c r="BF463" i="21" s="1"/>
  <c r="BE462" i="21"/>
  <c r="BE463" i="21" s="1"/>
  <c r="BD462" i="21"/>
  <c r="BD463" i="21" s="1"/>
  <c r="BC462" i="21"/>
  <c r="BC463" i="21" s="1"/>
  <c r="BB462" i="21"/>
  <c r="BB463" i="21" s="1"/>
  <c r="BA462" i="21"/>
  <c r="BA463" i="21" s="1"/>
  <c r="AZ462" i="21"/>
  <c r="AZ463" i="21" s="1"/>
  <c r="AY462" i="21"/>
  <c r="AY463" i="21" s="1"/>
  <c r="AX462" i="21"/>
  <c r="AX463" i="21" s="1"/>
  <c r="AW462" i="21"/>
  <c r="AW463" i="21" s="1"/>
  <c r="AV462" i="21"/>
  <c r="AV463" i="21" s="1"/>
  <c r="AU462" i="21"/>
  <c r="AU463" i="21" s="1"/>
  <c r="AT462" i="21"/>
  <c r="AT463" i="21" s="1"/>
  <c r="AS462" i="21"/>
  <c r="AS463" i="21" s="1"/>
  <c r="AR462" i="21"/>
  <c r="AR463" i="21" s="1"/>
  <c r="AQ462" i="21"/>
  <c r="AQ463" i="21" s="1"/>
  <c r="AP462" i="21"/>
  <c r="AP463" i="21" s="1"/>
  <c r="AO462" i="21"/>
  <c r="AO463" i="21" s="1"/>
  <c r="AN462" i="21"/>
  <c r="AN463" i="21" s="1"/>
  <c r="AM462" i="21"/>
  <c r="AM463" i="21" s="1"/>
  <c r="AL462" i="21"/>
  <c r="AL463" i="21" s="1"/>
  <c r="AK462" i="21"/>
  <c r="AK463" i="21" s="1"/>
  <c r="AJ462" i="21"/>
  <c r="AJ463" i="21" s="1"/>
  <c r="AI462" i="21"/>
  <c r="AI463" i="21" s="1"/>
  <c r="AH462" i="21"/>
  <c r="AH463" i="21" s="1"/>
  <c r="AG462" i="21"/>
  <c r="AG463" i="21" s="1"/>
  <c r="AF462" i="21"/>
  <c r="AF463" i="21" s="1"/>
  <c r="AE462" i="21"/>
  <c r="AE463" i="21" s="1"/>
  <c r="AD462" i="21"/>
  <c r="AD463" i="21" s="1"/>
  <c r="AC462" i="21"/>
  <c r="AC463" i="21" s="1"/>
  <c r="AB462" i="21"/>
  <c r="AB463" i="21" s="1"/>
  <c r="AA462" i="21"/>
  <c r="AA463" i="21" s="1"/>
  <c r="Z462" i="21"/>
  <c r="Z463" i="21" s="1"/>
  <c r="Y462" i="21"/>
  <c r="Y463" i="21" s="1"/>
  <c r="X462" i="21"/>
  <c r="X463" i="21" s="1"/>
  <c r="W462" i="21"/>
  <c r="W463" i="21" s="1"/>
  <c r="V462" i="21"/>
  <c r="V463" i="21" s="1"/>
  <c r="U462" i="21"/>
  <c r="U463" i="21" s="1"/>
  <c r="T462" i="21"/>
  <c r="T463" i="21" s="1"/>
  <c r="S462" i="21"/>
  <c r="S463" i="21" s="1"/>
  <c r="R462" i="21"/>
  <c r="R463" i="21" s="1"/>
  <c r="Q462" i="21"/>
  <c r="Q463" i="21" s="1"/>
  <c r="P462" i="21"/>
  <c r="P463" i="21" s="1"/>
  <c r="O462" i="21"/>
  <c r="O463" i="21" s="1"/>
  <c r="N462" i="21"/>
  <c r="N463" i="21" s="1"/>
  <c r="M462" i="21"/>
  <c r="M463" i="21" s="1"/>
  <c r="L462" i="21"/>
  <c r="L463" i="21" s="1"/>
  <c r="K462" i="21"/>
  <c r="K463" i="21" s="1"/>
  <c r="J462" i="21"/>
  <c r="J463" i="21" s="1"/>
  <c r="I462" i="21"/>
  <c r="I463" i="21" s="1"/>
  <c r="H462" i="21"/>
  <c r="H463" i="21" s="1"/>
  <c r="G462" i="21"/>
  <c r="G463" i="21" s="1"/>
  <c r="F462" i="21"/>
  <c r="F463" i="21" s="1"/>
  <c r="E526" i="21"/>
  <c r="E525" i="21"/>
  <c r="E524" i="21"/>
  <c r="E523" i="21"/>
  <c r="E522" i="21"/>
  <c r="E521" i="21"/>
  <c r="E520" i="21"/>
  <c r="E519" i="21"/>
  <c r="E518" i="21"/>
  <c r="E517" i="21"/>
  <c r="E516" i="21"/>
  <c r="E515" i="21"/>
  <c r="E514" i="21"/>
  <c r="E513" i="21"/>
  <c r="E512" i="21"/>
  <c r="E511" i="21"/>
  <c r="E510" i="21"/>
  <c r="E509" i="21"/>
  <c r="E508" i="21"/>
  <c r="E507" i="21"/>
  <c r="E506" i="21"/>
  <c r="E505" i="21"/>
  <c r="E504" i="21"/>
  <c r="E503" i="21"/>
  <c r="E502" i="21"/>
  <c r="E501" i="21"/>
  <c r="E500" i="21"/>
  <c r="E499" i="21"/>
  <c r="E498" i="21"/>
  <c r="E497" i="21"/>
  <c r="E496" i="21"/>
  <c r="E495" i="21"/>
  <c r="E494" i="21"/>
  <c r="E493" i="21"/>
  <c r="E492" i="21"/>
  <c r="E491" i="21"/>
  <c r="E490" i="21"/>
  <c r="E489" i="21"/>
  <c r="E488" i="21"/>
  <c r="E487" i="21"/>
  <c r="E486" i="21"/>
  <c r="E485" i="21"/>
  <c r="E484" i="21"/>
  <c r="E483" i="21"/>
  <c r="E482" i="21"/>
  <c r="E481" i="21"/>
  <c r="E480" i="21"/>
  <c r="E479" i="21"/>
  <c r="E478" i="21"/>
  <c r="E477" i="21"/>
  <c r="E476" i="21"/>
  <c r="E475" i="21"/>
  <c r="E474" i="21"/>
  <c r="E473" i="21"/>
  <c r="E472" i="21"/>
  <c r="E471" i="21"/>
  <c r="E470" i="21"/>
  <c r="E469" i="21"/>
  <c r="E468" i="21"/>
  <c r="E467" i="21"/>
  <c r="B4" i="47"/>
  <c r="C4" i="47"/>
  <c r="D4" i="47"/>
  <c r="B5" i="47"/>
  <c r="C5" i="47"/>
  <c r="D5" i="47"/>
  <c r="B6" i="47"/>
  <c r="C6" i="47"/>
  <c r="D6" i="47"/>
  <c r="B7" i="47"/>
  <c r="C7" i="47"/>
  <c r="D7" i="47"/>
  <c r="B8" i="47"/>
  <c r="C8" i="47"/>
  <c r="D8" i="47"/>
  <c r="B9" i="47"/>
  <c r="C9" i="47"/>
  <c r="D9" i="47"/>
  <c r="B10" i="47"/>
  <c r="C10" i="47"/>
  <c r="D10" i="47"/>
  <c r="B11" i="47"/>
  <c r="C11" i="47"/>
  <c r="D11" i="47"/>
  <c r="B12" i="47"/>
  <c r="C12" i="47"/>
  <c r="D12" i="47"/>
  <c r="B13" i="47"/>
  <c r="C13" i="47"/>
  <c r="D13" i="47"/>
  <c r="B14" i="47"/>
  <c r="C14" i="47"/>
  <c r="D14" i="47"/>
  <c r="B15" i="47"/>
  <c r="C15" i="47"/>
  <c r="D15" i="47"/>
  <c r="B16" i="47"/>
  <c r="C16" i="47"/>
  <c r="D16" i="47"/>
  <c r="B17" i="47"/>
  <c r="C17" i="47"/>
  <c r="D17" i="47"/>
  <c r="B18" i="47"/>
  <c r="C18" i="47"/>
  <c r="D18" i="47"/>
  <c r="B19" i="47"/>
  <c r="C19" i="47"/>
  <c r="D19" i="47"/>
  <c r="B20" i="47"/>
  <c r="C20" i="47"/>
  <c r="D20" i="47"/>
  <c r="B21" i="47"/>
  <c r="C21" i="47"/>
  <c r="D21" i="47"/>
  <c r="B22" i="47"/>
  <c r="C22" i="47"/>
  <c r="D22" i="47"/>
  <c r="B23" i="47"/>
  <c r="C23" i="47"/>
  <c r="D23" i="47"/>
  <c r="B24" i="47"/>
  <c r="C24" i="47"/>
  <c r="D24" i="47"/>
  <c r="B25" i="47"/>
  <c r="C25" i="47"/>
  <c r="D25" i="47"/>
  <c r="B26" i="47"/>
  <c r="C26" i="47"/>
  <c r="D26" i="47"/>
  <c r="B27" i="47"/>
  <c r="C27" i="47"/>
  <c r="D27" i="47"/>
  <c r="B28" i="47"/>
  <c r="C28" i="47"/>
  <c r="D28" i="47"/>
  <c r="B29" i="47"/>
  <c r="C29" i="47"/>
  <c r="D29" i="47"/>
  <c r="B30" i="47"/>
  <c r="C30" i="47"/>
  <c r="D30" i="47"/>
  <c r="B31" i="47"/>
  <c r="C31" i="47"/>
  <c r="D31" i="47"/>
  <c r="B32" i="47"/>
  <c r="C32" i="47"/>
  <c r="D32" i="47"/>
  <c r="B33" i="47"/>
  <c r="C33" i="47"/>
  <c r="D33" i="47"/>
  <c r="B34" i="47"/>
  <c r="C34" i="47"/>
  <c r="D34" i="47"/>
  <c r="B35" i="47"/>
  <c r="C35" i="47"/>
  <c r="D35" i="47"/>
  <c r="B36" i="47"/>
  <c r="C36" i="47"/>
  <c r="D36" i="47"/>
  <c r="B37" i="47"/>
  <c r="C37" i="47"/>
  <c r="D37" i="47"/>
  <c r="B38" i="47"/>
  <c r="C38" i="47"/>
  <c r="D38" i="47"/>
  <c r="B39" i="47"/>
  <c r="C39" i="47"/>
  <c r="D39" i="47"/>
  <c r="B40" i="47"/>
  <c r="C40" i="47"/>
  <c r="D40" i="47"/>
  <c r="B41" i="47"/>
  <c r="C41" i="47"/>
  <c r="D41" i="47"/>
  <c r="B42" i="47"/>
  <c r="C42" i="47"/>
  <c r="D42" i="47"/>
  <c r="C3" i="47"/>
  <c r="D3" i="47"/>
  <c r="B3" i="47"/>
  <c r="A4" i="47"/>
  <c r="A5" i="47"/>
  <c r="A6" i="47"/>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39" i="47"/>
  <c r="A40" i="47"/>
  <c r="A41" i="47"/>
  <c r="A42" i="47"/>
  <c r="A3" i="47"/>
  <c r="BG37" i="46"/>
  <c r="AU37" i="46"/>
  <c r="AI37" i="46"/>
  <c r="W37" i="46"/>
  <c r="K37" i="46"/>
  <c r="AX35" i="46"/>
  <c r="AL35" i="46"/>
  <c r="Z35" i="46"/>
  <c r="N35" i="46"/>
  <c r="B35" i="46"/>
  <c r="J33" i="46"/>
  <c r="B33" i="46"/>
  <c r="T31" i="46"/>
  <c r="N31" i="46"/>
  <c r="B5" i="46"/>
  <c r="Z38" i="46" l="1"/>
  <c r="B38" i="46"/>
  <c r="N38" i="46"/>
  <c r="AL38" i="46"/>
  <c r="J47" i="17" l="1"/>
  <c r="K47" i="17"/>
  <c r="N47" i="17" s="1"/>
  <c r="L47" i="17"/>
  <c r="O47" i="17"/>
  <c r="P47" i="17"/>
  <c r="Q47" i="17"/>
  <c r="J48" i="17"/>
  <c r="K48" i="17"/>
  <c r="N48" i="17" s="1"/>
  <c r="L48" i="17"/>
  <c r="O48" i="17"/>
  <c r="P48" i="17"/>
  <c r="Q48" i="17"/>
  <c r="J49" i="17"/>
  <c r="K49" i="17"/>
  <c r="N49" i="17" s="1"/>
  <c r="L49" i="17"/>
  <c r="O49" i="17"/>
  <c r="P49" i="17"/>
  <c r="Q49" i="17"/>
  <c r="J50" i="17"/>
  <c r="K50" i="17"/>
  <c r="N50" i="17" s="1"/>
  <c r="L50" i="17"/>
  <c r="O50" i="17"/>
  <c r="P50" i="17"/>
  <c r="Q50" i="17"/>
  <c r="J51" i="17"/>
  <c r="K51" i="17"/>
  <c r="N51" i="17" s="1"/>
  <c r="L51" i="17"/>
  <c r="O51" i="17"/>
  <c r="P51" i="17"/>
  <c r="Q51" i="17"/>
  <c r="J52" i="17"/>
  <c r="K52" i="17"/>
  <c r="N52" i="17" s="1"/>
  <c r="L52" i="17"/>
  <c r="O52" i="17"/>
  <c r="P52" i="17"/>
  <c r="Q52" i="17"/>
  <c r="J53" i="17"/>
  <c r="K53" i="17"/>
  <c r="N53" i="17" s="1"/>
  <c r="L53" i="17"/>
  <c r="O53" i="17"/>
  <c r="P53" i="17"/>
  <c r="Q53" i="17"/>
  <c r="J54" i="17"/>
  <c r="K54" i="17"/>
  <c r="N54" i="17" s="1"/>
  <c r="L54" i="17"/>
  <c r="O54" i="17"/>
  <c r="P54" i="17"/>
  <c r="Q54" i="17"/>
  <c r="J55" i="17"/>
  <c r="K55" i="17"/>
  <c r="N55" i="17" s="1"/>
  <c r="L55" i="17"/>
  <c r="O55" i="17"/>
  <c r="P55" i="17"/>
  <c r="Q55" i="17"/>
  <c r="J56" i="17"/>
  <c r="K56" i="17"/>
  <c r="N56" i="17" s="1"/>
  <c r="L56" i="17"/>
  <c r="O56" i="17"/>
  <c r="P56" i="17"/>
  <c r="Q56" i="17"/>
  <c r="Q46" i="17"/>
  <c r="P46" i="17"/>
  <c r="O46" i="17"/>
  <c r="N46" i="17"/>
  <c r="L46" i="17"/>
  <c r="K46" i="17"/>
  <c r="J46" i="17"/>
  <c r="Q45" i="17"/>
  <c r="P45" i="17"/>
  <c r="O45" i="17"/>
  <c r="N45" i="17"/>
  <c r="L45" i="17"/>
  <c r="K45" i="17"/>
  <c r="J45" i="17"/>
  <c r="Q44" i="17"/>
  <c r="P44" i="17"/>
  <c r="O44" i="17"/>
  <c r="L44" i="17"/>
  <c r="K44" i="17"/>
  <c r="N44" i="17" s="1"/>
  <c r="J44" i="17"/>
  <c r="Q43" i="17"/>
  <c r="P43" i="17"/>
  <c r="O43" i="17"/>
  <c r="L43" i="17"/>
  <c r="K43" i="17"/>
  <c r="N43" i="17" s="1"/>
  <c r="J43" i="17"/>
  <c r="Q42" i="17"/>
  <c r="P42" i="17"/>
  <c r="O42" i="17"/>
  <c r="L42" i="17"/>
  <c r="K42" i="17"/>
  <c r="N42" i="17" s="1"/>
  <c r="J42" i="17"/>
  <c r="Q41" i="17"/>
  <c r="P41" i="17"/>
  <c r="O41" i="17"/>
  <c r="L41" i="17"/>
  <c r="K41" i="17"/>
  <c r="N41" i="17" s="1"/>
  <c r="J41" i="17"/>
  <c r="Q40" i="17"/>
  <c r="P40" i="17"/>
  <c r="O40" i="17"/>
  <c r="L40" i="17"/>
  <c r="K40" i="17"/>
  <c r="N40" i="17" s="1"/>
  <c r="J40" i="17"/>
  <c r="Q39" i="17"/>
  <c r="P39" i="17"/>
  <c r="O39" i="17"/>
  <c r="L39" i="17"/>
  <c r="K39" i="17"/>
  <c r="N39" i="17" s="1"/>
  <c r="J39" i="17"/>
  <c r="Q38" i="17"/>
  <c r="P38" i="17"/>
  <c r="O38" i="17"/>
  <c r="N38" i="17"/>
  <c r="L38" i="17"/>
  <c r="K38" i="17"/>
  <c r="J38" i="17"/>
  <c r="Q37" i="17"/>
  <c r="P37" i="17"/>
  <c r="O37" i="17"/>
  <c r="N37" i="17"/>
  <c r="L37" i="17"/>
  <c r="K37" i="17"/>
  <c r="J37" i="17"/>
  <c r="Q36" i="17"/>
  <c r="P36" i="17"/>
  <c r="O36" i="17"/>
  <c r="L36" i="17"/>
  <c r="K36" i="17"/>
  <c r="N36" i="17" s="1"/>
  <c r="J36" i="17"/>
  <c r="T31" i="40" l="1"/>
  <c r="S35" i="17"/>
  <c r="U35" i="17"/>
  <c r="K35" i="17" s="1"/>
  <c r="V26" i="17"/>
  <c r="U34" i="17"/>
  <c r="S34" i="17"/>
  <c r="J34" i="17"/>
  <c r="L34" i="17"/>
  <c r="O34" i="17"/>
  <c r="P34" i="17"/>
  <c r="Q34" i="17"/>
  <c r="J35" i="17"/>
  <c r="L35" i="17"/>
  <c r="O35" i="17"/>
  <c r="P35" i="17"/>
  <c r="Q35" i="17"/>
  <c r="K34" i="17" l="1"/>
  <c r="L22" i="2" l="1"/>
  <c r="L36" i="23"/>
  <c r="L35" i="23"/>
  <c r="L34" i="23"/>
  <c r="L20" i="2" s="1"/>
  <c r="L31" i="23"/>
  <c r="L30" i="23"/>
  <c r="L29" i="23"/>
  <c r="M36" i="23"/>
  <c r="M35" i="23"/>
  <c r="M34" i="23"/>
  <c r="M33" i="23"/>
  <c r="M32" i="23"/>
  <c r="M31" i="23"/>
  <c r="M30" i="23"/>
  <c r="M29" i="23"/>
  <c r="K31" i="23"/>
  <c r="K30" i="23"/>
  <c r="K29" i="23"/>
  <c r="K28" i="23"/>
  <c r="K27" i="23"/>
  <c r="J31" i="23"/>
  <c r="J30" i="23"/>
  <c r="J29" i="23"/>
  <c r="J28" i="23"/>
  <c r="J27" i="23"/>
  <c r="L21" i="2" l="1"/>
  <c r="S100" i="23"/>
  <c r="R100" i="23"/>
  <c r="Q100" i="23"/>
  <c r="S99" i="23"/>
  <c r="R99" i="23"/>
  <c r="Q99" i="23"/>
  <c r="S98" i="23"/>
  <c r="R98" i="23"/>
  <c r="Q98" i="23"/>
  <c r="S97" i="23"/>
  <c r="R97" i="23"/>
  <c r="Q97" i="23"/>
  <c r="S96" i="23"/>
  <c r="R96" i="23"/>
  <c r="Q96" i="23"/>
  <c r="S95" i="23"/>
  <c r="R95" i="23"/>
  <c r="Q95" i="23"/>
  <c r="S94" i="23"/>
  <c r="R94" i="23"/>
  <c r="Q94" i="23"/>
  <c r="S93" i="23"/>
  <c r="R93" i="23"/>
  <c r="Q93" i="23"/>
  <c r="S92" i="23"/>
  <c r="R92" i="23"/>
  <c r="Q92" i="23"/>
  <c r="S91" i="23"/>
  <c r="R91" i="23"/>
  <c r="Q91" i="23"/>
  <c r="S90" i="23"/>
  <c r="R90" i="23"/>
  <c r="Q90" i="23"/>
  <c r="S89" i="23"/>
  <c r="R89" i="23"/>
  <c r="Q89" i="23"/>
  <c r="S88" i="23"/>
  <c r="R88" i="23"/>
  <c r="Q88" i="23"/>
  <c r="S87" i="23"/>
  <c r="R87" i="23"/>
  <c r="Q87" i="23"/>
  <c r="S86" i="23"/>
  <c r="R86" i="23"/>
  <c r="Q86" i="23"/>
  <c r="S85" i="23"/>
  <c r="R85" i="23"/>
  <c r="Q85" i="23"/>
  <c r="S84" i="23"/>
  <c r="R84" i="23"/>
  <c r="Q84" i="23"/>
  <c r="S83" i="23"/>
  <c r="R83" i="23"/>
  <c r="Q83" i="23"/>
  <c r="S82" i="23"/>
  <c r="R82" i="23"/>
  <c r="Q82" i="23"/>
  <c r="Q81" i="23"/>
  <c r="R81" i="23"/>
  <c r="S81" i="23"/>
  <c r="K42" i="23" l="1"/>
  <c r="K43" i="23"/>
  <c r="K44" i="23"/>
  <c r="K45" i="23"/>
  <c r="K46" i="23"/>
  <c r="K47" i="23"/>
  <c r="K48" i="23"/>
  <c r="K49" i="23"/>
  <c r="K50" i="23"/>
  <c r="K51" i="23"/>
  <c r="K52" i="23"/>
  <c r="K53" i="23"/>
  <c r="K54" i="23"/>
  <c r="K55" i="23"/>
  <c r="K56" i="23"/>
  <c r="K57" i="23"/>
  <c r="K58" i="23"/>
  <c r="K59" i="23"/>
  <c r="K60" i="23"/>
  <c r="K61" i="23"/>
  <c r="K62" i="23"/>
  <c r="K63" i="23"/>
  <c r="K64" i="23"/>
  <c r="K65" i="23"/>
  <c r="K41" i="23"/>
  <c r="Q33" i="17" l="1"/>
  <c r="P33" i="17"/>
  <c r="O33" i="17"/>
  <c r="Q32" i="17"/>
  <c r="P32" i="17"/>
  <c r="O32" i="17"/>
  <c r="Q31" i="17"/>
  <c r="P31" i="17"/>
  <c r="O31" i="17"/>
  <c r="Q30" i="17"/>
  <c r="P30" i="17"/>
  <c r="O30" i="17"/>
  <c r="Q29" i="17"/>
  <c r="P29" i="17"/>
  <c r="O29" i="17"/>
  <c r="Q28" i="17"/>
  <c r="P28" i="17"/>
  <c r="O28" i="17"/>
  <c r="Q27" i="17"/>
  <c r="P27" i="17"/>
  <c r="O27" i="17"/>
  <c r="Q26" i="17"/>
  <c r="P26" i="17"/>
  <c r="O26" i="17"/>
  <c r="Q25" i="17"/>
  <c r="P25" i="17"/>
  <c r="O25" i="17"/>
  <c r="Q24" i="17"/>
  <c r="P24" i="17"/>
  <c r="O24" i="17"/>
  <c r="Q23" i="17"/>
  <c r="P23" i="17"/>
  <c r="O23" i="17"/>
  <c r="Q22" i="17"/>
  <c r="P22" i="17"/>
  <c r="O22" i="17"/>
  <c r="Q21" i="17"/>
  <c r="P21" i="17"/>
  <c r="O21" i="17"/>
  <c r="Q20" i="17"/>
  <c r="P20" i="17"/>
  <c r="O20" i="17"/>
  <c r="Q19" i="17"/>
  <c r="P19" i="17"/>
  <c r="O19" i="17"/>
  <c r="Q18" i="17"/>
  <c r="P18" i="17"/>
  <c r="O18" i="17"/>
  <c r="Q17" i="17"/>
  <c r="P17" i="17"/>
  <c r="O17" i="17"/>
  <c r="I65" i="23" l="1"/>
  <c r="I64" i="23"/>
  <c r="I63" i="23"/>
  <c r="I62" i="23"/>
  <c r="I61" i="23"/>
  <c r="I60" i="23"/>
  <c r="I100" i="23"/>
  <c r="I99" i="23"/>
  <c r="I98" i="23"/>
  <c r="I97" i="23"/>
  <c r="I96" i="23"/>
  <c r="I95" i="23"/>
  <c r="I94" i="23"/>
  <c r="I93" i="23"/>
  <c r="I92" i="23"/>
  <c r="I91" i="23"/>
  <c r="I90" i="23"/>
  <c r="I89" i="23"/>
  <c r="I88" i="23"/>
  <c r="I87" i="23"/>
  <c r="I86" i="23"/>
  <c r="I85" i="23"/>
  <c r="I84" i="23"/>
  <c r="I83" i="23"/>
  <c r="A43" i="23"/>
  <c r="A83" i="23"/>
  <c r="M81" i="23" l="1"/>
  <c r="N31" i="40" l="1"/>
  <c r="B7" i="1" l="1"/>
  <c r="E19" i="43" l="1"/>
  <c r="E20" i="43"/>
  <c r="E21" i="43"/>
  <c r="E22" i="43"/>
  <c r="E23" i="43"/>
  <c r="E24" i="43"/>
  <c r="E25" i="43"/>
  <c r="E26" i="43"/>
  <c r="E18" i="43"/>
  <c r="H15" i="17" l="1"/>
  <c r="M35" i="17" l="1"/>
  <c r="M50" i="17"/>
  <c r="M54" i="17"/>
  <c r="M48" i="17"/>
  <c r="M52" i="17"/>
  <c r="M45" i="17"/>
  <c r="M44" i="17"/>
  <c r="M41" i="17"/>
  <c r="M39" i="17"/>
  <c r="M38" i="17"/>
  <c r="M51" i="17"/>
  <c r="M55" i="17"/>
  <c r="M49" i="17"/>
  <c r="M53" i="17"/>
  <c r="M56" i="17"/>
  <c r="M46" i="17"/>
  <c r="M43" i="17"/>
  <c r="M42" i="17"/>
  <c r="M40" i="17"/>
  <c r="M37" i="17"/>
  <c r="M36" i="17"/>
  <c r="M47" i="17"/>
  <c r="M34" i="17"/>
  <c r="I81" i="23"/>
  <c r="I82" i="23"/>
  <c r="B5" i="40"/>
  <c r="C278" i="21" l="1"/>
  <c r="C277" i="21"/>
  <c r="C276"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C419" i="21"/>
  <c r="C420" i="21"/>
  <c r="C421" i="21"/>
  <c r="C422" i="21"/>
  <c r="C423" i="21"/>
  <c r="C424" i="21"/>
  <c r="C425" i="21"/>
  <c r="C426" i="21"/>
  <c r="C427" i="21"/>
  <c r="C428" i="21"/>
  <c r="C429" i="21"/>
  <c r="C430" i="21"/>
  <c r="C431" i="21"/>
  <c r="C432" i="21"/>
  <c r="C433" i="21"/>
  <c r="C434" i="21"/>
  <c r="C435" i="21"/>
  <c r="C436" i="21"/>
  <c r="C437" i="21"/>
  <c r="C438" i="21"/>
  <c r="C439" i="21"/>
  <c r="C440" i="21"/>
  <c r="C441" i="21"/>
  <c r="C442" i="21"/>
  <c r="C443" i="21"/>
  <c r="C444" i="21"/>
  <c r="C445" i="21"/>
  <c r="C446" i="21"/>
  <c r="C447" i="21"/>
  <c r="C448" i="21"/>
  <c r="C449" i="21"/>
  <c r="C450" i="21"/>
  <c r="C451" i="21"/>
  <c r="C452" i="21"/>
  <c r="C453" i="21"/>
  <c r="C454" i="21"/>
  <c r="C455" i="21"/>
  <c r="C456" i="21"/>
  <c r="C457" i="21"/>
  <c r="C458" i="21"/>
  <c r="C459" i="21"/>
  <c r="M20" i="1"/>
  <c r="CT10" i="46" s="1"/>
  <c r="N20" i="1"/>
  <c r="CX10" i="46" s="1"/>
  <c r="O20" i="1"/>
  <c r="DB10" i="46" s="1"/>
  <c r="M21" i="1"/>
  <c r="DF10" i="46" s="1"/>
  <c r="N21" i="1"/>
  <c r="DJ10" i="46" s="1"/>
  <c r="O21" i="1"/>
  <c r="DN10" i="46" s="1"/>
  <c r="M22" i="1"/>
  <c r="DR10" i="46" s="1"/>
  <c r="N22" i="1"/>
  <c r="DV10" i="46" s="1"/>
  <c r="O22" i="1"/>
  <c r="DZ10" i="46" s="1"/>
  <c r="M23" i="1"/>
  <c r="ED10" i="46" s="1"/>
  <c r="N23" i="1"/>
  <c r="EH10" i="46" s="1"/>
  <c r="O23" i="1"/>
  <c r="EL10" i="46" s="1"/>
  <c r="M24" i="1"/>
  <c r="EP10" i="46" s="1"/>
  <c r="N24" i="1"/>
  <c r="ET10" i="46" s="1"/>
  <c r="O24" i="1"/>
  <c r="EX10" i="46" s="1"/>
  <c r="M25" i="1"/>
  <c r="FB10" i="46" s="1"/>
  <c r="N25" i="1"/>
  <c r="FF10" i="46" s="1"/>
  <c r="O25" i="1"/>
  <c r="FJ10" i="46" s="1"/>
  <c r="M26" i="1"/>
  <c r="FN10" i="46" s="1"/>
  <c r="N26" i="1"/>
  <c r="FR10" i="46" s="1"/>
  <c r="O26" i="1"/>
  <c r="FV10" i="46" s="1"/>
  <c r="M27" i="1"/>
  <c r="FZ10" i="46" s="1"/>
  <c r="N27" i="1"/>
  <c r="GD10" i="46" s="1"/>
  <c r="O27" i="1"/>
  <c r="GH10" i="46" s="1"/>
  <c r="M28" i="1"/>
  <c r="GL10" i="46" s="1"/>
  <c r="N28" i="1"/>
  <c r="GP10" i="46" s="1"/>
  <c r="O28" i="1"/>
  <c r="GT10" i="46" s="1"/>
  <c r="M29" i="1"/>
  <c r="GX10" i="46" s="1"/>
  <c r="N29" i="1"/>
  <c r="HB10" i="46" s="1"/>
  <c r="O29" i="1"/>
  <c r="HF10" i="46" s="1"/>
  <c r="M30" i="1"/>
  <c r="HJ10" i="46" s="1"/>
  <c r="N30" i="1"/>
  <c r="HN10" i="46" s="1"/>
  <c r="O30" i="1"/>
  <c r="HR10" i="46" s="1"/>
  <c r="M31" i="1"/>
  <c r="HV10" i="46" s="1"/>
  <c r="N31" i="1"/>
  <c r="HZ10" i="46" s="1"/>
  <c r="O31" i="1"/>
  <c r="ID10" i="46" s="1"/>
  <c r="M32" i="1"/>
  <c r="IH10" i="46" s="1"/>
  <c r="N32" i="1"/>
  <c r="IL10" i="46" s="1"/>
  <c r="O32" i="1"/>
  <c r="IP10" i="46" s="1"/>
  <c r="M33" i="1"/>
  <c r="IT10" i="46" s="1"/>
  <c r="N33" i="1"/>
  <c r="IX10" i="46" s="1"/>
  <c r="O33" i="1"/>
  <c r="JB10" i="46" s="1"/>
  <c r="M34" i="1"/>
  <c r="JF10" i="46" s="1"/>
  <c r="N34" i="1"/>
  <c r="JJ10" i="46" s="1"/>
  <c r="O34" i="1"/>
  <c r="JN10" i="46" s="1"/>
  <c r="M35" i="1"/>
  <c r="JR10" i="46" s="1"/>
  <c r="N35" i="1"/>
  <c r="JV10" i="46" s="1"/>
  <c r="O35" i="1"/>
  <c r="JZ10" i="46" s="1"/>
  <c r="M36" i="1"/>
  <c r="KD10" i="46" s="1"/>
  <c r="N36" i="1"/>
  <c r="KH10" i="46" s="1"/>
  <c r="O36" i="1"/>
  <c r="KL10" i="46" s="1"/>
  <c r="M37" i="1"/>
  <c r="KP10" i="46" s="1"/>
  <c r="N37" i="1"/>
  <c r="KT10" i="46" s="1"/>
  <c r="O37" i="1"/>
  <c r="KX10" i="46" s="1"/>
  <c r="M38" i="1"/>
  <c r="LB10" i="46" s="1"/>
  <c r="N38" i="1"/>
  <c r="LF10" i="46" s="1"/>
  <c r="O38" i="1"/>
  <c r="LJ10" i="46" s="1"/>
  <c r="M39" i="1"/>
  <c r="LN10" i="46" s="1"/>
  <c r="N39" i="1"/>
  <c r="LR10" i="46" s="1"/>
  <c r="O39" i="1"/>
  <c r="LV10" i="46" s="1"/>
  <c r="M40" i="1"/>
  <c r="LZ10" i="46" s="1"/>
  <c r="N40" i="1"/>
  <c r="MD10" i="46" s="1"/>
  <c r="O40" i="1"/>
  <c r="MH10" i="46" s="1"/>
  <c r="M41" i="1"/>
  <c r="ML10" i="46" s="1"/>
  <c r="N41" i="1"/>
  <c r="MP10" i="46" s="1"/>
  <c r="O41" i="1"/>
  <c r="MT10" i="46" s="1"/>
  <c r="M42" i="1"/>
  <c r="MX10" i="46" s="1"/>
  <c r="N42" i="1"/>
  <c r="NB10" i="46" s="1"/>
  <c r="O42" i="1"/>
  <c r="NF10" i="46" s="1"/>
  <c r="M43" i="1"/>
  <c r="NJ10" i="46" s="1"/>
  <c r="N43" i="1"/>
  <c r="NN10" i="46" s="1"/>
  <c r="O43" i="1"/>
  <c r="NR10" i="46" s="1"/>
  <c r="M44" i="1"/>
  <c r="NV10" i="46" s="1"/>
  <c r="N44" i="1"/>
  <c r="NZ10" i="46" s="1"/>
  <c r="O44" i="1"/>
  <c r="OD10" i="46" s="1"/>
  <c r="M45" i="1"/>
  <c r="OH10" i="46" s="1"/>
  <c r="N45" i="1"/>
  <c r="OL10" i="46" s="1"/>
  <c r="O45" i="1"/>
  <c r="OP10" i="46" s="1"/>
  <c r="M46" i="1"/>
  <c r="OT10" i="46" s="1"/>
  <c r="N46" i="1"/>
  <c r="OX10" i="46" s="1"/>
  <c r="O46" i="1"/>
  <c r="PB10" i="46" s="1"/>
  <c r="M47" i="1"/>
  <c r="PF10" i="46" s="1"/>
  <c r="N47" i="1"/>
  <c r="PJ10" i="46" s="1"/>
  <c r="O47" i="1"/>
  <c r="PN10" i="46" s="1"/>
  <c r="M48" i="1"/>
  <c r="PR10" i="46" s="1"/>
  <c r="N48" i="1"/>
  <c r="PV10" i="46" s="1"/>
  <c r="O48" i="1"/>
  <c r="PZ10" i="46" s="1"/>
  <c r="M49" i="1"/>
  <c r="QD10" i="46" s="1"/>
  <c r="N49" i="1"/>
  <c r="QH10" i="46" s="1"/>
  <c r="O49" i="1"/>
  <c r="QL10" i="46" s="1"/>
  <c r="M50" i="1"/>
  <c r="QP10" i="46" s="1"/>
  <c r="N50" i="1"/>
  <c r="QT10" i="46" s="1"/>
  <c r="O50" i="1"/>
  <c r="QX10" i="46" s="1"/>
  <c r="M51" i="1"/>
  <c r="RB10" i="46" s="1"/>
  <c r="N51" i="1"/>
  <c r="RF10" i="46" s="1"/>
  <c r="O51" i="1"/>
  <c r="RJ10" i="46" s="1"/>
  <c r="L20" i="1" l="1"/>
  <c r="CT9" i="46" s="1"/>
  <c r="L21" i="1"/>
  <c r="DF9" i="46" s="1"/>
  <c r="L22" i="1"/>
  <c r="DR9" i="46" s="1"/>
  <c r="L23" i="1"/>
  <c r="ED9" i="46" s="1"/>
  <c r="L24" i="1"/>
  <c r="EP9" i="46" s="1"/>
  <c r="L25" i="1"/>
  <c r="FB9" i="46" s="1"/>
  <c r="L26" i="1"/>
  <c r="FN9" i="46" s="1"/>
  <c r="L27" i="1"/>
  <c r="FZ9" i="46" s="1"/>
  <c r="L28" i="1"/>
  <c r="GL9" i="46" s="1"/>
  <c r="L29" i="1"/>
  <c r="GX9" i="46" s="1"/>
  <c r="L30" i="1"/>
  <c r="HJ9" i="46" s="1"/>
  <c r="L31" i="1"/>
  <c r="HV9" i="46" s="1"/>
  <c r="L32" i="1"/>
  <c r="IH9" i="46" s="1"/>
  <c r="L33" i="1"/>
  <c r="IT9" i="46" s="1"/>
  <c r="L34" i="1"/>
  <c r="JF9" i="46" s="1"/>
  <c r="L35" i="1"/>
  <c r="JR9" i="46" s="1"/>
  <c r="L36" i="1"/>
  <c r="KD9" i="46" s="1"/>
  <c r="L37" i="1"/>
  <c r="KP9" i="46" s="1"/>
  <c r="L38" i="1"/>
  <c r="LB9" i="46" s="1"/>
  <c r="L39" i="1"/>
  <c r="LN9" i="46" s="1"/>
  <c r="L40" i="1"/>
  <c r="LZ9" i="46" s="1"/>
  <c r="L41" i="1"/>
  <c r="ML9" i="46" s="1"/>
  <c r="L42" i="1"/>
  <c r="MX9" i="46" s="1"/>
  <c r="L43" i="1"/>
  <c r="NJ9" i="46" s="1"/>
  <c r="L44" i="1"/>
  <c r="NV9" i="46" s="1"/>
  <c r="L45" i="1"/>
  <c r="OH9" i="46" s="1"/>
  <c r="L46" i="1"/>
  <c r="OT9" i="46" s="1"/>
  <c r="L47" i="1"/>
  <c r="PF9" i="46" s="1"/>
  <c r="L48" i="1"/>
  <c r="PR9" i="46" s="1"/>
  <c r="L49" i="1"/>
  <c r="QD9" i="46" s="1"/>
  <c r="L50" i="1"/>
  <c r="QP9" i="46" s="1"/>
  <c r="L51" i="1"/>
  <c r="RB9" i="46" s="1"/>
  <c r="W91" i="2" l="1"/>
  <c r="D59" i="17"/>
  <c r="H62" i="17"/>
  <c r="H63" i="17"/>
  <c r="H64" i="17"/>
  <c r="H65" i="17"/>
  <c r="H61" i="17"/>
  <c r="I63" i="17"/>
  <c r="I64" i="17"/>
  <c r="I65" i="17"/>
  <c r="J33" i="17"/>
  <c r="J32" i="17"/>
  <c r="J31" i="17"/>
  <c r="J30" i="17"/>
  <c r="J29" i="17"/>
  <c r="J28" i="17"/>
  <c r="J27" i="17"/>
  <c r="J26" i="17"/>
  <c r="J25" i="17"/>
  <c r="J24" i="17"/>
  <c r="J23" i="17"/>
  <c r="J22" i="17"/>
  <c r="J21" i="17"/>
  <c r="J20" i="17"/>
  <c r="J19" i="17"/>
  <c r="J18" i="17"/>
  <c r="J17" i="17"/>
  <c r="M30" i="17"/>
  <c r="M80" i="23"/>
  <c r="M79" i="23"/>
  <c r="M78" i="23"/>
  <c r="M77" i="23"/>
  <c r="M76" i="23"/>
  <c r="M75" i="23"/>
  <c r="M74" i="23"/>
  <c r="M73" i="23"/>
  <c r="M72" i="23"/>
  <c r="M71" i="23"/>
  <c r="M70" i="23"/>
  <c r="M69" i="23"/>
  <c r="M68" i="23"/>
  <c r="M67" i="23"/>
  <c r="M66" i="23"/>
  <c r="M65" i="23"/>
  <c r="M64" i="23"/>
  <c r="M63" i="23"/>
  <c r="M62" i="23"/>
  <c r="M61" i="23"/>
  <c r="M60" i="23"/>
  <c r="M59" i="23"/>
  <c r="M58" i="23"/>
  <c r="M100" i="23"/>
  <c r="M99" i="23"/>
  <c r="M98" i="23"/>
  <c r="M97" i="23"/>
  <c r="M96" i="23"/>
  <c r="M95" i="23"/>
  <c r="M94" i="23"/>
  <c r="M93" i="23"/>
  <c r="M92" i="23"/>
  <c r="M91" i="23"/>
  <c r="M90" i="23"/>
  <c r="M89" i="23"/>
  <c r="M88" i="23"/>
  <c r="M87" i="23"/>
  <c r="M86" i="23"/>
  <c r="M85" i="23"/>
  <c r="M84" i="23"/>
  <c r="M83" i="23"/>
  <c r="M82" i="23"/>
  <c r="M27" i="23" l="1"/>
  <c r="M28" i="23"/>
  <c r="M31" i="17"/>
  <c r="M19" i="17"/>
  <c r="M23" i="17"/>
  <c r="M27" i="17"/>
  <c r="M20" i="17"/>
  <c r="M24" i="17"/>
  <c r="M28" i="17"/>
  <c r="M32" i="17"/>
  <c r="M17" i="17"/>
  <c r="M21" i="17"/>
  <c r="M25" i="17"/>
  <c r="M29" i="17"/>
  <c r="M33" i="17"/>
  <c r="I61" i="17"/>
  <c r="I62" i="17"/>
  <c r="M18" i="17"/>
  <c r="M22" i="17"/>
  <c r="M26" i="17"/>
  <c r="RJ10" i="40"/>
  <c r="RF10" i="40"/>
  <c r="RB10" i="40"/>
  <c r="QX10" i="40"/>
  <c r="QT10" i="40"/>
  <c r="QP10" i="40"/>
  <c r="QL10" i="40"/>
  <c r="QH10" i="40"/>
  <c r="QD10" i="40"/>
  <c r="PZ10" i="40"/>
  <c r="PV10" i="40"/>
  <c r="PR10" i="40"/>
  <c r="PN10" i="40"/>
  <c r="PJ10" i="40"/>
  <c r="PF10" i="40"/>
  <c r="PB10" i="40"/>
  <c r="OX10" i="40"/>
  <c r="OT10" i="40"/>
  <c r="OP10" i="40"/>
  <c r="OL10" i="40"/>
  <c r="OH10" i="40"/>
  <c r="OD10" i="40"/>
  <c r="NZ10" i="40"/>
  <c r="NV10" i="40"/>
  <c r="NR10" i="40"/>
  <c r="NN10" i="40"/>
  <c r="NJ10" i="40"/>
  <c r="NF10" i="40"/>
  <c r="NB10" i="40"/>
  <c r="MX10" i="40"/>
  <c r="MT10" i="40"/>
  <c r="MP10" i="40"/>
  <c r="ML10" i="40"/>
  <c r="MH10" i="40"/>
  <c r="MD10" i="40"/>
  <c r="LZ10" i="40"/>
  <c r="LV10" i="40"/>
  <c r="LR10" i="40"/>
  <c r="LN10" i="40"/>
  <c r="LJ10" i="40"/>
  <c r="LF10" i="40"/>
  <c r="LB10" i="40"/>
  <c r="KX10" i="40"/>
  <c r="KT10" i="40"/>
  <c r="KP10" i="40"/>
  <c r="KL10" i="40"/>
  <c r="KH10" i="40"/>
  <c r="KD10" i="40"/>
  <c r="JZ10" i="40"/>
  <c r="JV10" i="40"/>
  <c r="JR10" i="40"/>
  <c r="JN10" i="40"/>
  <c r="JJ10" i="40"/>
  <c r="JF10" i="40"/>
  <c r="JB10" i="40"/>
  <c r="IX10" i="40"/>
  <c r="IT10" i="40"/>
  <c r="IP10" i="40"/>
  <c r="IL10" i="40"/>
  <c r="IH10" i="40"/>
  <c r="ID10" i="40"/>
  <c r="HZ10" i="40"/>
  <c r="HV10" i="40"/>
  <c r="HR10" i="40"/>
  <c r="HN10" i="40"/>
  <c r="HJ10" i="40"/>
  <c r="HF10" i="40"/>
  <c r="HB10" i="40"/>
  <c r="GX10" i="40"/>
  <c r="GT10" i="40"/>
  <c r="GP10" i="40"/>
  <c r="GL10" i="40"/>
  <c r="GH10" i="40"/>
  <c r="GD10" i="40"/>
  <c r="FZ10" i="40"/>
  <c r="FV10" i="40"/>
  <c r="FR10" i="40"/>
  <c r="FN10" i="40"/>
  <c r="FJ10" i="40"/>
  <c r="FF10" i="40"/>
  <c r="FB10" i="40"/>
  <c r="EX10" i="40"/>
  <c r="ET10" i="40"/>
  <c r="EP10" i="40"/>
  <c r="EL10" i="40"/>
  <c r="EH10" i="40"/>
  <c r="ED10" i="40"/>
  <c r="DZ10" i="40"/>
  <c r="DV10" i="40"/>
  <c r="DR10" i="40"/>
  <c r="DN10" i="40"/>
  <c r="DJ10" i="40"/>
  <c r="DF10" i="40"/>
  <c r="DB10" i="40"/>
  <c r="CX10" i="40"/>
  <c r="CT10" i="40"/>
  <c r="RB9" i="40"/>
  <c r="QP9" i="40"/>
  <c r="QD9" i="40"/>
  <c r="PR9" i="40"/>
  <c r="PF9" i="40"/>
  <c r="OT9" i="40"/>
  <c r="OH9" i="40"/>
  <c r="NV9" i="40"/>
  <c r="NJ9" i="40"/>
  <c r="MX9" i="40"/>
  <c r="ML9" i="40"/>
  <c r="LZ9" i="40"/>
  <c r="LN9" i="40"/>
  <c r="LB9" i="40"/>
  <c r="KP9" i="40"/>
  <c r="KD9" i="40"/>
  <c r="JR9" i="40"/>
  <c r="JF9" i="40"/>
  <c r="IT9" i="40"/>
  <c r="IH9" i="40"/>
  <c r="HV9" i="40"/>
  <c r="HJ9" i="40"/>
  <c r="GX9" i="40"/>
  <c r="GL9" i="40"/>
  <c r="FZ9" i="40"/>
  <c r="FN9" i="40"/>
  <c r="FB9" i="40"/>
  <c r="EP9" i="40"/>
  <c r="ED9" i="40"/>
  <c r="DR9" i="40"/>
  <c r="DF9" i="40"/>
  <c r="CT9" i="40"/>
  <c r="J33" i="40" l="1"/>
  <c r="B33" i="40"/>
  <c r="A62" i="17" l="1"/>
  <c r="A63" i="17"/>
  <c r="A64" i="17"/>
  <c r="A65" i="17"/>
  <c r="A61" i="17"/>
  <c r="U33" i="17" l="1"/>
  <c r="U32" i="17"/>
  <c r="U31" i="17"/>
  <c r="U30" i="17"/>
  <c r="U29" i="17"/>
  <c r="U28" i="17"/>
  <c r="U27" i="17"/>
  <c r="U26" i="17"/>
  <c r="U25" i="17"/>
  <c r="U24" i="17"/>
  <c r="U23" i="17"/>
  <c r="U22" i="17"/>
  <c r="U21" i="17"/>
  <c r="U20" i="17"/>
  <c r="U19" i="17"/>
  <c r="U18" i="17"/>
  <c r="U17" i="17"/>
  <c r="G84" i="39" l="1"/>
  <c r="H84" i="39"/>
  <c r="G46" i="39"/>
  <c r="G47" i="39"/>
  <c r="H47" i="39"/>
  <c r="G48" i="39"/>
  <c r="H48" i="39"/>
  <c r="G49" i="39"/>
  <c r="H49" i="39"/>
  <c r="G50" i="39"/>
  <c r="H50" i="39"/>
  <c r="G51" i="39"/>
  <c r="H51" i="39"/>
  <c r="G52" i="39"/>
  <c r="H52" i="39"/>
  <c r="G53" i="39"/>
  <c r="H53" i="39"/>
  <c r="G54" i="39"/>
  <c r="H54" i="39"/>
  <c r="G55" i="39"/>
  <c r="H55" i="39"/>
  <c r="G56" i="39"/>
  <c r="H56" i="39"/>
  <c r="G57" i="39"/>
  <c r="H57" i="39"/>
  <c r="G58" i="39"/>
  <c r="H58" i="39"/>
  <c r="G59" i="39"/>
  <c r="H59" i="39"/>
  <c r="G60" i="39"/>
  <c r="H60" i="39"/>
  <c r="G61" i="39"/>
  <c r="H61" i="39"/>
  <c r="G62" i="39"/>
  <c r="H62" i="39"/>
  <c r="G63" i="39"/>
  <c r="H63" i="39"/>
  <c r="G64" i="39"/>
  <c r="H64" i="39"/>
  <c r="G65" i="39"/>
  <c r="H65" i="39"/>
  <c r="G66" i="39"/>
  <c r="H66" i="39"/>
  <c r="G67" i="39"/>
  <c r="H67" i="39"/>
  <c r="G68" i="39"/>
  <c r="H68" i="39"/>
  <c r="G69" i="39"/>
  <c r="H69" i="39"/>
  <c r="G70" i="39"/>
  <c r="H70" i="39"/>
  <c r="G71" i="39"/>
  <c r="H71" i="39"/>
  <c r="G72" i="39"/>
  <c r="H72" i="39"/>
  <c r="G73" i="39"/>
  <c r="H73" i="39"/>
  <c r="G74" i="39"/>
  <c r="H74" i="39"/>
  <c r="G75" i="39"/>
  <c r="H75" i="39"/>
  <c r="G76" i="39"/>
  <c r="H76" i="39"/>
  <c r="G77" i="39"/>
  <c r="H77" i="39"/>
  <c r="G78" i="39"/>
  <c r="H78" i="39"/>
  <c r="G79" i="39"/>
  <c r="H79" i="39"/>
  <c r="G80" i="39"/>
  <c r="H80" i="39"/>
  <c r="G81" i="39"/>
  <c r="H81" i="39"/>
  <c r="G82" i="39"/>
  <c r="H82" i="39"/>
  <c r="G83" i="39"/>
  <c r="H83" i="39"/>
  <c r="H45" i="39"/>
  <c r="G45" i="39"/>
  <c r="G3" i="39"/>
  <c r="E3" i="39"/>
  <c r="C3" i="39"/>
  <c r="B3" i="39"/>
  <c r="A3" i="39"/>
  <c r="A8" i="39" l="1"/>
  <c r="A11" i="39"/>
  <c r="C11" i="39" s="1"/>
  <c r="L13" i="2"/>
  <c r="AX37" i="46" s="1"/>
  <c r="N13" i="2"/>
  <c r="BD37" i="46" s="1"/>
  <c r="M13" i="2"/>
  <c r="BA37" i="46" s="1"/>
  <c r="A10" i="39"/>
  <c r="B10" i="39" s="1"/>
  <c r="N12" i="2"/>
  <c r="AR37" i="46" s="1"/>
  <c r="M12" i="2"/>
  <c r="AO37" i="46" s="1"/>
  <c r="L12" i="2"/>
  <c r="AL37" i="46" s="1"/>
  <c r="A9" i="39"/>
  <c r="J3" i="17"/>
  <c r="BA37" i="40" l="1"/>
  <c r="AO37" i="40"/>
  <c r="BD37" i="40"/>
  <c r="AR37" i="40"/>
  <c r="AX37" i="40"/>
  <c r="AL37" i="40"/>
  <c r="D10" i="39"/>
  <c r="C10" i="39"/>
  <c r="D11" i="39"/>
  <c r="B11" i="39"/>
  <c r="S18" i="17" l="1"/>
  <c r="K18" i="17" s="1"/>
  <c r="S19" i="17"/>
  <c r="K19" i="17" s="1"/>
  <c r="S20" i="17"/>
  <c r="K20" i="17" s="1"/>
  <c r="S21" i="17"/>
  <c r="K21" i="17" s="1"/>
  <c r="S22" i="17"/>
  <c r="K22" i="17" s="1"/>
  <c r="S23" i="17"/>
  <c r="K23" i="17" s="1"/>
  <c r="S24" i="17"/>
  <c r="K24" i="17" s="1"/>
  <c r="S25" i="17"/>
  <c r="K25" i="17" s="1"/>
  <c r="S26" i="17"/>
  <c r="K26" i="17" s="1"/>
  <c r="S27" i="17"/>
  <c r="K27" i="17" s="1"/>
  <c r="S28" i="17"/>
  <c r="K28" i="17" s="1"/>
  <c r="S29" i="17"/>
  <c r="K29" i="17" s="1"/>
  <c r="S30" i="17"/>
  <c r="K30" i="17" s="1"/>
  <c r="S31" i="17"/>
  <c r="K31" i="17" s="1"/>
  <c r="S32" i="17"/>
  <c r="K32" i="17" s="1"/>
  <c r="S33" i="17"/>
  <c r="K33" i="17" s="1"/>
  <c r="S17" i="17"/>
  <c r="K17" i="17" s="1"/>
  <c r="I80" i="23" l="1"/>
  <c r="I79" i="23"/>
  <c r="I78" i="23"/>
  <c r="I77" i="23"/>
  <c r="I76" i="23"/>
  <c r="I75" i="23"/>
  <c r="I74" i="23"/>
  <c r="I73" i="23"/>
  <c r="I72" i="23"/>
  <c r="I71" i="23"/>
  <c r="I70" i="23"/>
  <c r="I69" i="23"/>
  <c r="I68" i="23"/>
  <c r="I67" i="23"/>
  <c r="I66" i="23"/>
  <c r="B2" i="36" l="1"/>
  <c r="C88" i="39" l="1"/>
  <c r="F193" i="39"/>
  <c r="E193" i="39"/>
  <c r="D193" i="39"/>
  <c r="C193" i="39"/>
  <c r="B193" i="39"/>
  <c r="A193" i="39"/>
  <c r="F192" i="39"/>
  <c r="E192" i="39"/>
  <c r="D192" i="39"/>
  <c r="C192" i="39"/>
  <c r="B192" i="39"/>
  <c r="A192" i="39"/>
  <c r="F191" i="39"/>
  <c r="E191" i="39"/>
  <c r="D191" i="39"/>
  <c r="C191" i="39"/>
  <c r="B191" i="39"/>
  <c r="A191" i="39"/>
  <c r="F190" i="39"/>
  <c r="E190" i="39"/>
  <c r="D190" i="39"/>
  <c r="C190" i="39"/>
  <c r="B190" i="39"/>
  <c r="A190" i="39"/>
  <c r="F189" i="39"/>
  <c r="E189" i="39"/>
  <c r="D189" i="39"/>
  <c r="C189" i="39"/>
  <c r="B189" i="39"/>
  <c r="A189" i="39"/>
  <c r="F188" i="39"/>
  <c r="E188" i="39"/>
  <c r="D188" i="39"/>
  <c r="C188" i="39"/>
  <c r="B188" i="39"/>
  <c r="A188" i="39"/>
  <c r="F187" i="39"/>
  <c r="E187" i="39"/>
  <c r="D187" i="39"/>
  <c r="C187" i="39"/>
  <c r="B187" i="39"/>
  <c r="A187" i="39"/>
  <c r="F186" i="39"/>
  <c r="E186" i="39"/>
  <c r="D186" i="39"/>
  <c r="C186" i="39"/>
  <c r="B186" i="39"/>
  <c r="A186" i="39"/>
  <c r="F185" i="39"/>
  <c r="E185" i="39"/>
  <c r="D185" i="39"/>
  <c r="C185" i="39"/>
  <c r="B185" i="39"/>
  <c r="A185" i="39"/>
  <c r="F184" i="39"/>
  <c r="E184" i="39"/>
  <c r="D184" i="39"/>
  <c r="C184" i="39"/>
  <c r="B184" i="39"/>
  <c r="A184" i="39"/>
  <c r="F183" i="39"/>
  <c r="E183" i="39"/>
  <c r="D183" i="39"/>
  <c r="C183" i="39"/>
  <c r="B183" i="39"/>
  <c r="A183" i="39"/>
  <c r="F182" i="39"/>
  <c r="E182" i="39"/>
  <c r="D182" i="39"/>
  <c r="C182" i="39"/>
  <c r="B182" i="39"/>
  <c r="A182" i="39"/>
  <c r="F181" i="39"/>
  <c r="E181" i="39"/>
  <c r="D181" i="39"/>
  <c r="C181" i="39"/>
  <c r="B181" i="39"/>
  <c r="A181" i="39"/>
  <c r="F180" i="39"/>
  <c r="E180" i="39"/>
  <c r="D180" i="39"/>
  <c r="C180" i="39"/>
  <c r="B180" i="39"/>
  <c r="A180" i="39"/>
  <c r="F179" i="39"/>
  <c r="E179" i="39"/>
  <c r="D179" i="39"/>
  <c r="C179" i="39"/>
  <c r="B179" i="39"/>
  <c r="A179" i="39"/>
  <c r="F178" i="39"/>
  <c r="E178" i="39"/>
  <c r="D178" i="39"/>
  <c r="C178" i="39"/>
  <c r="B178" i="39"/>
  <c r="A178" i="39"/>
  <c r="F177" i="39"/>
  <c r="E177" i="39"/>
  <c r="D177" i="39"/>
  <c r="C177" i="39"/>
  <c r="B177" i="39"/>
  <c r="A177" i="39"/>
  <c r="F176" i="39"/>
  <c r="E176" i="39"/>
  <c r="D176" i="39"/>
  <c r="C176" i="39"/>
  <c r="B176" i="39"/>
  <c r="A176" i="39"/>
  <c r="F175" i="39"/>
  <c r="E175" i="39"/>
  <c r="D175" i="39"/>
  <c r="C175" i="39"/>
  <c r="B175" i="39"/>
  <c r="A175" i="39"/>
  <c r="F174" i="39"/>
  <c r="E174" i="39"/>
  <c r="D174" i="39"/>
  <c r="C174" i="39"/>
  <c r="B174" i="39"/>
  <c r="A174" i="39"/>
  <c r="F173" i="39"/>
  <c r="E173" i="39"/>
  <c r="D173" i="39"/>
  <c r="C173" i="39"/>
  <c r="B173" i="39"/>
  <c r="A173" i="39"/>
  <c r="F172" i="39"/>
  <c r="E172" i="39"/>
  <c r="D172" i="39"/>
  <c r="C172" i="39"/>
  <c r="B172" i="39"/>
  <c r="A172" i="39"/>
  <c r="F171" i="39"/>
  <c r="E171" i="39"/>
  <c r="D171" i="39"/>
  <c r="C171" i="39"/>
  <c r="B171" i="39"/>
  <c r="A171" i="39"/>
  <c r="F170" i="39"/>
  <c r="E170" i="39"/>
  <c r="D170" i="39"/>
  <c r="C170" i="39"/>
  <c r="B170" i="39"/>
  <c r="A170" i="39"/>
  <c r="F169" i="39"/>
  <c r="E169" i="39"/>
  <c r="D169" i="39"/>
  <c r="C169" i="39"/>
  <c r="B169" i="39"/>
  <c r="A169" i="39"/>
  <c r="F168" i="39"/>
  <c r="E168" i="39"/>
  <c r="D168" i="39"/>
  <c r="C168" i="39"/>
  <c r="B168" i="39"/>
  <c r="A168" i="39"/>
  <c r="F167" i="39"/>
  <c r="E167" i="39"/>
  <c r="D167" i="39"/>
  <c r="C167" i="39"/>
  <c r="B167" i="39"/>
  <c r="A167" i="39"/>
  <c r="F166" i="39"/>
  <c r="E166" i="39"/>
  <c r="D166" i="39"/>
  <c r="C166" i="39"/>
  <c r="B166" i="39"/>
  <c r="A166" i="39"/>
  <c r="F165" i="39"/>
  <c r="E165" i="39"/>
  <c r="D165" i="39"/>
  <c r="C165" i="39"/>
  <c r="B165" i="39"/>
  <c r="A165" i="39"/>
  <c r="F164" i="39"/>
  <c r="E164" i="39"/>
  <c r="D164" i="39"/>
  <c r="C164" i="39"/>
  <c r="B164" i="39"/>
  <c r="A164" i="39"/>
  <c r="F163" i="39"/>
  <c r="E163" i="39"/>
  <c r="D163" i="39"/>
  <c r="C163" i="39"/>
  <c r="B163" i="39"/>
  <c r="A163" i="39"/>
  <c r="F162" i="39"/>
  <c r="E162" i="39"/>
  <c r="D162" i="39"/>
  <c r="C162" i="39"/>
  <c r="B162" i="39"/>
  <c r="A162" i="39"/>
  <c r="F161" i="39"/>
  <c r="E161" i="39"/>
  <c r="D161" i="39"/>
  <c r="C161" i="39"/>
  <c r="B161" i="39"/>
  <c r="A161" i="39"/>
  <c r="F160" i="39"/>
  <c r="E160" i="39"/>
  <c r="D160" i="39"/>
  <c r="C160" i="39"/>
  <c r="B160" i="39"/>
  <c r="A160" i="39"/>
  <c r="F159" i="39"/>
  <c r="E159" i="39"/>
  <c r="D159" i="39"/>
  <c r="C159" i="39"/>
  <c r="B159" i="39"/>
  <c r="A159" i="39"/>
  <c r="F158" i="39"/>
  <c r="E158" i="39"/>
  <c r="D158" i="39"/>
  <c r="C158" i="39"/>
  <c r="B158" i="39"/>
  <c r="A158" i="39"/>
  <c r="F157" i="39"/>
  <c r="E157" i="39"/>
  <c r="D157" i="39"/>
  <c r="C157" i="39"/>
  <c r="B157" i="39"/>
  <c r="A157" i="39"/>
  <c r="F156" i="39"/>
  <c r="E156" i="39"/>
  <c r="D156" i="39"/>
  <c r="C156" i="39"/>
  <c r="B156" i="39"/>
  <c r="A156" i="39"/>
  <c r="F155" i="39"/>
  <c r="E155" i="39"/>
  <c r="D155" i="39"/>
  <c r="C155" i="39"/>
  <c r="B155" i="39"/>
  <c r="A155" i="39"/>
  <c r="F154" i="39"/>
  <c r="E154" i="39"/>
  <c r="D154" i="39"/>
  <c r="C154" i="39"/>
  <c r="B154" i="39"/>
  <c r="A154" i="39"/>
  <c r="F153" i="39"/>
  <c r="E153" i="39"/>
  <c r="D153" i="39"/>
  <c r="C153" i="39"/>
  <c r="B153" i="39"/>
  <c r="A153" i="39"/>
  <c r="F152" i="39"/>
  <c r="E152" i="39"/>
  <c r="D152" i="39"/>
  <c r="C152" i="39"/>
  <c r="B152" i="39"/>
  <c r="A152" i="39"/>
  <c r="F151" i="39"/>
  <c r="E151" i="39"/>
  <c r="D151" i="39"/>
  <c r="C151" i="39"/>
  <c r="B151" i="39"/>
  <c r="A151" i="39"/>
  <c r="F150" i="39"/>
  <c r="E150" i="39"/>
  <c r="D150" i="39"/>
  <c r="C150" i="39"/>
  <c r="B150" i="39"/>
  <c r="A150" i="39"/>
  <c r="F149" i="39"/>
  <c r="E149" i="39"/>
  <c r="D149" i="39"/>
  <c r="C149" i="39"/>
  <c r="B149" i="39"/>
  <c r="A149" i="39"/>
  <c r="F148" i="39"/>
  <c r="E148" i="39"/>
  <c r="D148" i="39"/>
  <c r="C148" i="39"/>
  <c r="B148" i="39"/>
  <c r="A148" i="39"/>
  <c r="F147" i="39"/>
  <c r="E147" i="39"/>
  <c r="D147" i="39"/>
  <c r="C147" i="39"/>
  <c r="B147" i="39"/>
  <c r="A147" i="39"/>
  <c r="F146" i="39"/>
  <c r="E146" i="39"/>
  <c r="D146" i="39"/>
  <c r="C146" i="39"/>
  <c r="B146" i="39"/>
  <c r="A146" i="39"/>
  <c r="F145" i="39"/>
  <c r="E145" i="39"/>
  <c r="D145" i="39"/>
  <c r="C145" i="39"/>
  <c r="B145" i="39"/>
  <c r="A145" i="39"/>
  <c r="F144" i="39"/>
  <c r="E144" i="39"/>
  <c r="D144" i="39"/>
  <c r="C144" i="39"/>
  <c r="B144" i="39"/>
  <c r="A144" i="39"/>
  <c r="F143" i="39"/>
  <c r="E143" i="39"/>
  <c r="D143" i="39"/>
  <c r="C143" i="39"/>
  <c r="B143" i="39"/>
  <c r="A143" i="39"/>
  <c r="F142" i="39"/>
  <c r="E142" i="39"/>
  <c r="D142" i="39"/>
  <c r="C142" i="39"/>
  <c r="B142" i="39"/>
  <c r="A142" i="39"/>
  <c r="F141" i="39"/>
  <c r="E141" i="39"/>
  <c r="D141" i="39"/>
  <c r="C141" i="39"/>
  <c r="B141" i="39"/>
  <c r="A141" i="39"/>
  <c r="F140" i="39"/>
  <c r="E140" i="39"/>
  <c r="D140" i="39"/>
  <c r="C140" i="39"/>
  <c r="B140" i="39"/>
  <c r="A140" i="39"/>
  <c r="F139" i="39"/>
  <c r="E139" i="39"/>
  <c r="D139" i="39"/>
  <c r="C139" i="39"/>
  <c r="B139" i="39"/>
  <c r="A139" i="39"/>
  <c r="F138" i="39"/>
  <c r="E138" i="39"/>
  <c r="D138" i="39"/>
  <c r="C138" i="39"/>
  <c r="B138" i="39"/>
  <c r="A138" i="39"/>
  <c r="F137" i="39"/>
  <c r="E137" i="39"/>
  <c r="D137" i="39"/>
  <c r="C137" i="39"/>
  <c r="B137" i="39"/>
  <c r="A137" i="39"/>
  <c r="F136" i="39"/>
  <c r="E136" i="39"/>
  <c r="D136" i="39"/>
  <c r="C136" i="39"/>
  <c r="B136" i="39"/>
  <c r="A136" i="39"/>
  <c r="F135" i="39"/>
  <c r="E135" i="39"/>
  <c r="D135" i="39"/>
  <c r="C135" i="39"/>
  <c r="B135" i="39"/>
  <c r="A135" i="39"/>
  <c r="F134" i="39"/>
  <c r="E134" i="39"/>
  <c r="D134" i="39"/>
  <c r="C134" i="39"/>
  <c r="B134" i="39"/>
  <c r="A134" i="39"/>
  <c r="F133" i="39"/>
  <c r="E133" i="39"/>
  <c r="D133" i="39"/>
  <c r="C133" i="39"/>
  <c r="B133" i="39"/>
  <c r="A133" i="39"/>
  <c r="F132" i="39"/>
  <c r="E132" i="39"/>
  <c r="D132" i="39"/>
  <c r="C132" i="39"/>
  <c r="B132" i="39"/>
  <c r="A132" i="39"/>
  <c r="F131" i="39"/>
  <c r="E131" i="39"/>
  <c r="D131" i="39"/>
  <c r="C131" i="39"/>
  <c r="B131" i="39"/>
  <c r="A131" i="39"/>
  <c r="F130" i="39"/>
  <c r="E130" i="39"/>
  <c r="D130" i="39"/>
  <c r="C130" i="39"/>
  <c r="B130" i="39"/>
  <c r="A130" i="39"/>
  <c r="F129" i="39"/>
  <c r="E129" i="39"/>
  <c r="D129" i="39"/>
  <c r="C129" i="39"/>
  <c r="B129" i="39"/>
  <c r="A129" i="39"/>
  <c r="F128" i="39"/>
  <c r="E128" i="39"/>
  <c r="D128" i="39"/>
  <c r="C128" i="39"/>
  <c r="B128" i="39"/>
  <c r="A128" i="39"/>
  <c r="F127" i="39"/>
  <c r="E127" i="39"/>
  <c r="D127" i="39"/>
  <c r="C127" i="39"/>
  <c r="B127" i="39"/>
  <c r="A127" i="39"/>
  <c r="F126" i="39"/>
  <c r="E126" i="39"/>
  <c r="D126" i="39"/>
  <c r="C126" i="39"/>
  <c r="B126" i="39"/>
  <c r="A126" i="39"/>
  <c r="F125" i="39"/>
  <c r="E125" i="39"/>
  <c r="D125" i="39"/>
  <c r="C125" i="39"/>
  <c r="B125" i="39"/>
  <c r="A125" i="39"/>
  <c r="F124" i="39"/>
  <c r="E124" i="39"/>
  <c r="D124" i="39"/>
  <c r="C124" i="39"/>
  <c r="B124" i="39"/>
  <c r="A124" i="39"/>
  <c r="F123" i="39"/>
  <c r="E123" i="39"/>
  <c r="D123" i="39"/>
  <c r="C123" i="39"/>
  <c r="B123" i="39"/>
  <c r="A123" i="39"/>
  <c r="F122" i="39"/>
  <c r="E122" i="39"/>
  <c r="D122" i="39"/>
  <c r="C122" i="39"/>
  <c r="B122" i="39"/>
  <c r="A122" i="39"/>
  <c r="F121" i="39"/>
  <c r="E121" i="39"/>
  <c r="D121" i="39"/>
  <c r="C121" i="39"/>
  <c r="B121" i="39"/>
  <c r="A121" i="39"/>
  <c r="F120" i="39"/>
  <c r="E120" i="39"/>
  <c r="D120" i="39"/>
  <c r="C120" i="39"/>
  <c r="B120" i="39"/>
  <c r="A120" i="39"/>
  <c r="F119" i="39"/>
  <c r="E119" i="39"/>
  <c r="D119" i="39"/>
  <c r="C119" i="39"/>
  <c r="B119" i="39"/>
  <c r="A119" i="39"/>
  <c r="F118" i="39"/>
  <c r="E118" i="39"/>
  <c r="D118" i="39"/>
  <c r="C118" i="39"/>
  <c r="B118" i="39"/>
  <c r="A118" i="39"/>
  <c r="F117" i="39"/>
  <c r="E117" i="39"/>
  <c r="D117" i="39"/>
  <c r="C117" i="39"/>
  <c r="B117" i="39"/>
  <c r="A117" i="39"/>
  <c r="F116" i="39"/>
  <c r="E116" i="39"/>
  <c r="D116" i="39"/>
  <c r="C116" i="39"/>
  <c r="B116" i="39"/>
  <c r="A116" i="39"/>
  <c r="F115" i="39"/>
  <c r="E115" i="39"/>
  <c r="D115" i="39"/>
  <c r="C115" i="39"/>
  <c r="B115" i="39"/>
  <c r="A115" i="39"/>
  <c r="F114" i="39"/>
  <c r="E114" i="39"/>
  <c r="D114" i="39"/>
  <c r="C114" i="39"/>
  <c r="B114" i="39"/>
  <c r="A114" i="39"/>
  <c r="F113" i="39"/>
  <c r="E113" i="39"/>
  <c r="D113" i="39"/>
  <c r="C113" i="39"/>
  <c r="B113" i="39"/>
  <c r="A113" i="39"/>
  <c r="F112" i="39"/>
  <c r="E112" i="39"/>
  <c r="D112" i="39"/>
  <c r="C112" i="39"/>
  <c r="B112" i="39"/>
  <c r="A112" i="39"/>
  <c r="F111" i="39"/>
  <c r="E111" i="39"/>
  <c r="D111" i="39"/>
  <c r="C111" i="39"/>
  <c r="B111" i="39"/>
  <c r="A111" i="39"/>
  <c r="F110" i="39"/>
  <c r="E110" i="39"/>
  <c r="D110" i="39"/>
  <c r="C110" i="39"/>
  <c r="B110" i="39"/>
  <c r="A110" i="39"/>
  <c r="F109" i="39"/>
  <c r="E109" i="39"/>
  <c r="D109" i="39"/>
  <c r="C109" i="39"/>
  <c r="B109" i="39"/>
  <c r="A109" i="39"/>
  <c r="F108" i="39"/>
  <c r="E108" i="39"/>
  <c r="D108" i="39"/>
  <c r="C108" i="39"/>
  <c r="B108" i="39"/>
  <c r="A108" i="39"/>
  <c r="F107" i="39"/>
  <c r="E107" i="39"/>
  <c r="D107" i="39"/>
  <c r="C107" i="39"/>
  <c r="B107" i="39"/>
  <c r="A107" i="39"/>
  <c r="F106" i="39"/>
  <c r="E106" i="39"/>
  <c r="D106" i="39"/>
  <c r="C106" i="39"/>
  <c r="B106" i="39"/>
  <c r="A106" i="39"/>
  <c r="F105" i="39"/>
  <c r="E105" i="39"/>
  <c r="D105" i="39"/>
  <c r="C105" i="39"/>
  <c r="B105" i="39"/>
  <c r="A105" i="39"/>
  <c r="F104" i="39"/>
  <c r="E104" i="39"/>
  <c r="D104" i="39"/>
  <c r="C104" i="39"/>
  <c r="B104" i="39"/>
  <c r="A104" i="39"/>
  <c r="F103" i="39"/>
  <c r="E103" i="39"/>
  <c r="D103" i="39"/>
  <c r="C103" i="39"/>
  <c r="B103" i="39"/>
  <c r="A103" i="39"/>
  <c r="F102" i="39"/>
  <c r="E102" i="39"/>
  <c r="D102" i="39"/>
  <c r="C102" i="39"/>
  <c r="B102" i="39"/>
  <c r="A102" i="39"/>
  <c r="F101" i="39"/>
  <c r="E101" i="39"/>
  <c r="D101" i="39"/>
  <c r="C101" i="39"/>
  <c r="B101" i="39"/>
  <c r="A101" i="39"/>
  <c r="F100" i="39"/>
  <c r="E100" i="39"/>
  <c r="D100" i="39"/>
  <c r="C100" i="39"/>
  <c r="B100" i="39"/>
  <c r="A100" i="39"/>
  <c r="F99" i="39"/>
  <c r="E99" i="39"/>
  <c r="D99" i="39"/>
  <c r="C99" i="39"/>
  <c r="B99" i="39"/>
  <c r="A99" i="39"/>
  <c r="F98" i="39"/>
  <c r="E98" i="39"/>
  <c r="D98" i="39"/>
  <c r="C98" i="39"/>
  <c r="B98" i="39"/>
  <c r="A98" i="39"/>
  <c r="F97" i="39"/>
  <c r="E97" i="39"/>
  <c r="D97" i="39"/>
  <c r="C97" i="39"/>
  <c r="B97" i="39"/>
  <c r="A97" i="39"/>
  <c r="F96" i="39"/>
  <c r="E96" i="39"/>
  <c r="D96" i="39"/>
  <c r="C96" i="39"/>
  <c r="B96" i="39"/>
  <c r="A96" i="39"/>
  <c r="F95" i="39"/>
  <c r="E95" i="39"/>
  <c r="D95" i="39"/>
  <c r="C95" i="39"/>
  <c r="B95" i="39"/>
  <c r="A95" i="39"/>
  <c r="F94" i="39"/>
  <c r="E94" i="39"/>
  <c r="D94" i="39"/>
  <c r="C94" i="39"/>
  <c r="B94" i="39"/>
  <c r="A94" i="39"/>
  <c r="F93" i="39"/>
  <c r="E93" i="39"/>
  <c r="D93" i="39"/>
  <c r="C93" i="39"/>
  <c r="B93" i="39"/>
  <c r="A93" i="39"/>
  <c r="F92" i="39"/>
  <c r="E92" i="39"/>
  <c r="D92" i="39"/>
  <c r="C92" i="39"/>
  <c r="B92" i="39"/>
  <c r="A92" i="39"/>
  <c r="F91" i="39"/>
  <c r="E91" i="39"/>
  <c r="D91" i="39"/>
  <c r="C91" i="39"/>
  <c r="B91" i="39"/>
  <c r="A91" i="39"/>
  <c r="F90" i="39"/>
  <c r="E90" i="39"/>
  <c r="D90" i="39"/>
  <c r="C90" i="39"/>
  <c r="B90" i="39"/>
  <c r="A90" i="39"/>
  <c r="F89" i="39"/>
  <c r="E89" i="39"/>
  <c r="D89" i="39"/>
  <c r="C89" i="39"/>
  <c r="B89" i="39"/>
  <c r="A89" i="39"/>
  <c r="F88" i="39"/>
  <c r="E88" i="39"/>
  <c r="D88" i="39"/>
  <c r="B88" i="39"/>
  <c r="A88" i="39"/>
  <c r="B87" i="39"/>
  <c r="C87" i="39"/>
  <c r="D87" i="39"/>
  <c r="E87" i="39"/>
  <c r="F87" i="39"/>
  <c r="A87" i="39"/>
  <c r="J21" i="23" l="1"/>
  <c r="K21" i="23" s="1"/>
  <c r="J20" i="23"/>
  <c r="K20" i="23" s="1"/>
  <c r="J19" i="23"/>
  <c r="K19" i="23" s="1"/>
  <c r="J18" i="23"/>
  <c r="K18" i="23" s="1"/>
  <c r="J17" i="23"/>
  <c r="K17" i="23" s="1"/>
  <c r="L18" i="17"/>
  <c r="L19" i="17"/>
  <c r="L20" i="17"/>
  <c r="L21" i="17"/>
  <c r="L22" i="17"/>
  <c r="L23" i="17"/>
  <c r="L24" i="17"/>
  <c r="L25" i="17"/>
  <c r="L26" i="17"/>
  <c r="L27" i="17"/>
  <c r="L28" i="17"/>
  <c r="L29" i="17"/>
  <c r="L30" i="17"/>
  <c r="L31" i="17"/>
  <c r="L32" i="17"/>
  <c r="L33" i="17"/>
  <c r="L17" i="17"/>
  <c r="L3" i="17"/>
  <c r="B7" i="23" s="1"/>
  <c r="M56" i="23" l="1"/>
  <c r="M52" i="23"/>
  <c r="M48" i="23"/>
  <c r="M44" i="23"/>
  <c r="M55" i="23"/>
  <c r="M51" i="23"/>
  <c r="M47" i="23"/>
  <c r="M43" i="23"/>
  <c r="M54" i="23"/>
  <c r="M50" i="23"/>
  <c r="M46" i="23"/>
  <c r="M42" i="23"/>
  <c r="M41" i="23"/>
  <c r="M57" i="23"/>
  <c r="M53" i="23"/>
  <c r="M49" i="23"/>
  <c r="M45" i="23"/>
  <c r="I29" i="23"/>
  <c r="I30" i="23"/>
  <c r="I31" i="23"/>
  <c r="H3" i="17"/>
  <c r="H5" i="17"/>
  <c r="H6" i="17"/>
  <c r="H7" i="17"/>
  <c r="H8" i="17"/>
  <c r="H9" i="17"/>
  <c r="H10" i="17"/>
  <c r="H11" i="17"/>
  <c r="H12" i="17"/>
  <c r="M22" i="2"/>
  <c r="M21" i="2"/>
  <c r="M20" i="2"/>
  <c r="M19" i="2"/>
  <c r="C19" i="2" s="1"/>
  <c r="M18" i="2"/>
  <c r="C18" i="2" s="1"/>
  <c r="L28" i="2" l="1"/>
  <c r="C28" i="2" s="1"/>
  <c r="L27" i="2"/>
  <c r="C27" i="2" s="1"/>
  <c r="C15" i="39"/>
  <c r="L32" i="2"/>
  <c r="C32" i="2" s="1"/>
  <c r="L30" i="2"/>
  <c r="C30" i="2" s="1"/>
  <c r="L34" i="2"/>
  <c r="L31" i="2"/>
  <c r="C31" i="2" s="1"/>
  <c r="L35" i="2"/>
  <c r="C31" i="39" s="1"/>
  <c r="L29" i="2"/>
  <c r="C29" i="2" s="1"/>
  <c r="L33" i="2"/>
  <c r="F9" i="39"/>
  <c r="Z35" i="40"/>
  <c r="A16" i="39"/>
  <c r="F11" i="39"/>
  <c r="AX35" i="40"/>
  <c r="F10" i="39"/>
  <c r="AL35" i="40"/>
  <c r="A18" i="39"/>
  <c r="E8" i="39"/>
  <c r="W37" i="40"/>
  <c r="A15" i="39"/>
  <c r="A17" i="39"/>
  <c r="A19" i="39"/>
  <c r="D2" i="36"/>
  <c r="J7" i="39"/>
  <c r="C16" i="39"/>
  <c r="B16" i="39"/>
  <c r="E24" i="39"/>
  <c r="A24" i="39"/>
  <c r="E32" i="39"/>
  <c r="A32" i="39"/>
  <c r="E40" i="39"/>
  <c r="A40" i="39"/>
  <c r="E25" i="39"/>
  <c r="A25" i="39"/>
  <c r="E29" i="39"/>
  <c r="A29" i="39"/>
  <c r="E33" i="39"/>
  <c r="A33" i="39"/>
  <c r="E37" i="39"/>
  <c r="A37" i="39"/>
  <c r="E41" i="39"/>
  <c r="A41" i="39"/>
  <c r="B15" i="39"/>
  <c r="C17" i="39"/>
  <c r="B17" i="39"/>
  <c r="C19" i="39"/>
  <c r="B19" i="39"/>
  <c r="E26" i="39"/>
  <c r="A26" i="39"/>
  <c r="E30" i="39"/>
  <c r="A30" i="39"/>
  <c r="E34" i="39"/>
  <c r="A34" i="39"/>
  <c r="E38" i="39"/>
  <c r="A38" i="39"/>
  <c r="C18" i="39"/>
  <c r="B18" i="39"/>
  <c r="E28" i="39"/>
  <c r="A28" i="39"/>
  <c r="E36" i="39"/>
  <c r="A36" i="39"/>
  <c r="E23" i="39"/>
  <c r="A23" i="39"/>
  <c r="E27" i="39"/>
  <c r="A27" i="39"/>
  <c r="E31" i="39"/>
  <c r="A31" i="39"/>
  <c r="E35" i="39"/>
  <c r="A35" i="39"/>
  <c r="E39" i="39"/>
  <c r="A39" i="39"/>
  <c r="B23" i="39"/>
  <c r="B24" i="39"/>
  <c r="B25" i="39"/>
  <c r="B26" i="39"/>
  <c r="B27" i="39"/>
  <c r="B28" i="39"/>
  <c r="B29" i="39"/>
  <c r="B30" i="39"/>
  <c r="B31" i="39"/>
  <c r="B32" i="39"/>
  <c r="B33" i="39"/>
  <c r="B34" i="39"/>
  <c r="B35" i="39"/>
  <c r="B36" i="39"/>
  <c r="B37" i="39"/>
  <c r="B38" i="39"/>
  <c r="B39" i="39"/>
  <c r="B40" i="39"/>
  <c r="B41" i="39"/>
  <c r="C32" i="39"/>
  <c r="C33" i="39"/>
  <c r="C34" i="39"/>
  <c r="C35" i="39"/>
  <c r="C36" i="39"/>
  <c r="C37" i="39"/>
  <c r="C38" i="39"/>
  <c r="C39" i="39"/>
  <c r="C40" i="39"/>
  <c r="C41" i="39"/>
  <c r="C24" i="39" l="1"/>
  <c r="D24" i="39" s="1"/>
  <c r="C23" i="39"/>
  <c r="D23" i="39" s="1"/>
  <c r="C29" i="39"/>
  <c r="D29" i="39" s="1"/>
  <c r="C30" i="39"/>
  <c r="D30" i="39" s="1"/>
  <c r="C26" i="39"/>
  <c r="D26" i="39" s="1"/>
  <c r="C28" i="39"/>
  <c r="D28" i="39" s="1"/>
  <c r="C25" i="39"/>
  <c r="D25" i="39" s="1"/>
  <c r="C27" i="39"/>
  <c r="D27" i="39" s="1"/>
  <c r="F2" i="36"/>
  <c r="D19" i="39"/>
  <c r="D15" i="39"/>
  <c r="D41" i="39"/>
  <c r="D37" i="39"/>
  <c r="D33" i="39"/>
  <c r="E10" i="39"/>
  <c r="AU37" i="40"/>
  <c r="AL38" i="40" s="1"/>
  <c r="E9" i="39"/>
  <c r="AI37" i="40"/>
  <c r="Z38" i="40" s="1"/>
  <c r="F8" i="39"/>
  <c r="N35" i="40"/>
  <c r="N38" i="40" s="1"/>
  <c r="E11" i="39"/>
  <c r="BG37" i="40"/>
  <c r="H35" i="39"/>
  <c r="F35" i="39"/>
  <c r="G35" i="39"/>
  <c r="F36" i="39"/>
  <c r="G36" i="39"/>
  <c r="H36" i="39"/>
  <c r="F41" i="39"/>
  <c r="G41" i="39"/>
  <c r="H41" i="39"/>
  <c r="F32" i="39"/>
  <c r="G32" i="39"/>
  <c r="H32" i="39"/>
  <c r="D40" i="39"/>
  <c r="D36" i="39"/>
  <c r="D32" i="39"/>
  <c r="H39" i="39"/>
  <c r="F39" i="39"/>
  <c r="G39" i="39"/>
  <c r="H31" i="39"/>
  <c r="F31" i="39"/>
  <c r="G31" i="39"/>
  <c r="G38" i="39"/>
  <c r="H38" i="39"/>
  <c r="F38" i="39"/>
  <c r="G30" i="39"/>
  <c r="H30" i="39"/>
  <c r="F30" i="39"/>
  <c r="F37" i="39"/>
  <c r="G37" i="39"/>
  <c r="H37" i="39"/>
  <c r="F40" i="39"/>
  <c r="G40" i="39"/>
  <c r="H40" i="39"/>
  <c r="G34" i="39"/>
  <c r="H34" i="39"/>
  <c r="F34" i="39"/>
  <c r="F33" i="39"/>
  <c r="G33" i="39"/>
  <c r="H33" i="39"/>
  <c r="D16" i="39"/>
  <c r="D38" i="39"/>
  <c r="D34" i="39"/>
  <c r="D39" i="39"/>
  <c r="D35" i="39"/>
  <c r="D31" i="39"/>
  <c r="D18" i="39"/>
  <c r="D17" i="39"/>
  <c r="D459" i="21"/>
  <c r="D458" i="21"/>
  <c r="D457" i="21"/>
  <c r="D456" i="21"/>
  <c r="D455" i="21"/>
  <c r="D454" i="21"/>
  <c r="D453" i="21"/>
  <c r="D452" i="21"/>
  <c r="D451" i="21"/>
  <c r="D450" i="21"/>
  <c r="D449" i="21"/>
  <c r="D448" i="21"/>
  <c r="D447" i="21"/>
  <c r="D446" i="21"/>
  <c r="D445" i="21"/>
  <c r="D444" i="21"/>
  <c r="D443" i="21"/>
  <c r="D442" i="21"/>
  <c r="D441" i="21"/>
  <c r="D440" i="21"/>
  <c r="D439" i="21"/>
  <c r="D438" i="21"/>
  <c r="D437" i="21"/>
  <c r="D436" i="21"/>
  <c r="D435" i="21"/>
  <c r="D434" i="21"/>
  <c r="D433" i="21"/>
  <c r="D432" i="21"/>
  <c r="D431" i="21"/>
  <c r="D430" i="21"/>
  <c r="D429" i="21"/>
  <c r="D428" i="21"/>
  <c r="D427" i="21"/>
  <c r="D426" i="21"/>
  <c r="D425" i="21"/>
  <c r="D424" i="21"/>
  <c r="D423" i="21"/>
  <c r="D422" i="21"/>
  <c r="D421" i="21"/>
  <c r="D420" i="21"/>
  <c r="D419" i="21"/>
  <c r="D418" i="21"/>
  <c r="D417" i="21"/>
  <c r="D416" i="21"/>
  <c r="D415" i="21"/>
  <c r="D414" i="21"/>
  <c r="D413" i="21"/>
  <c r="D412" i="21"/>
  <c r="D411" i="21"/>
  <c r="D410" i="21"/>
  <c r="D409" i="21"/>
  <c r="D408" i="21"/>
  <c r="D407" i="21"/>
  <c r="D406" i="21"/>
  <c r="D405" i="21"/>
  <c r="D404" i="21"/>
  <c r="D403" i="21"/>
  <c r="D402" i="21"/>
  <c r="D401" i="21"/>
  <c r="D400" i="21"/>
  <c r="D399" i="21"/>
  <c r="D398" i="21"/>
  <c r="D397" i="21"/>
  <c r="D396" i="21"/>
  <c r="D395" i="21"/>
  <c r="D394" i="21"/>
  <c r="D393" i="21"/>
  <c r="D392" i="21"/>
  <c r="D391" i="21"/>
  <c r="D390" i="21"/>
  <c r="D389" i="21"/>
  <c r="D388" i="21"/>
  <c r="D387" i="21"/>
  <c r="D386" i="21"/>
  <c r="D385" i="21"/>
  <c r="D384" i="21"/>
  <c r="D383" i="21"/>
  <c r="D382" i="21"/>
  <c r="D381" i="21"/>
  <c r="D380" i="21"/>
  <c r="D379" i="21"/>
  <c r="D378" i="21"/>
  <c r="D377" i="21"/>
  <c r="D376" i="21"/>
  <c r="D375" i="21"/>
  <c r="D374" i="21"/>
  <c r="D373" i="21"/>
  <c r="D372" i="21"/>
  <c r="D371" i="21"/>
  <c r="D370" i="21"/>
  <c r="D369" i="21"/>
  <c r="D368" i="21"/>
  <c r="D367" i="21"/>
  <c r="D366" i="21"/>
  <c r="D365" i="21"/>
  <c r="D364" i="21"/>
  <c r="D363" i="21"/>
  <c r="D362" i="21"/>
  <c r="D361" i="21"/>
  <c r="D360" i="21"/>
  <c r="D359" i="21"/>
  <c r="D358" i="21"/>
  <c r="D357" i="21"/>
  <c r="D356" i="21"/>
  <c r="D355" i="21"/>
  <c r="D354" i="21"/>
  <c r="D353" i="21"/>
  <c r="D352" i="21"/>
  <c r="D351" i="21"/>
  <c r="D350" i="21"/>
  <c r="D349" i="21"/>
  <c r="D348" i="21"/>
  <c r="D347" i="21"/>
  <c r="D346" i="21"/>
  <c r="D345" i="21"/>
  <c r="D344" i="21"/>
  <c r="D343" i="21"/>
  <c r="D342" i="21"/>
  <c r="D341" i="21"/>
  <c r="D340" i="21"/>
  <c r="D339" i="21"/>
  <c r="D338" i="21"/>
  <c r="D337" i="21"/>
  <c r="D336" i="21"/>
  <c r="D335" i="21"/>
  <c r="D334" i="21"/>
  <c r="D333" i="21"/>
  <c r="D332" i="21"/>
  <c r="D331" i="21"/>
  <c r="D330" i="21"/>
  <c r="D329" i="21"/>
  <c r="D328" i="21"/>
  <c r="D327" i="21"/>
  <c r="D326" i="21"/>
  <c r="D325" i="21"/>
  <c r="D324" i="21"/>
  <c r="D323" i="21"/>
  <c r="D322" i="21"/>
  <c r="D321" i="21"/>
  <c r="D320" i="21"/>
  <c r="D319" i="21"/>
  <c r="D318" i="21"/>
  <c r="D317" i="21"/>
  <c r="D316" i="21"/>
  <c r="D315" i="21"/>
  <c r="D314" i="21"/>
  <c r="D313" i="21"/>
  <c r="D312" i="21"/>
  <c r="D311" i="21"/>
  <c r="D310" i="21"/>
  <c r="D309" i="21"/>
  <c r="D308" i="21"/>
  <c r="D307" i="21"/>
  <c r="D306" i="21"/>
  <c r="D305" i="21"/>
  <c r="D304" i="21"/>
  <c r="D303" i="21"/>
  <c r="D302" i="21"/>
  <c r="D301" i="21"/>
  <c r="D300" i="21"/>
  <c r="D299" i="21"/>
  <c r="D298" i="21"/>
  <c r="D297" i="21"/>
  <c r="D296" i="21"/>
  <c r="D295" i="21"/>
  <c r="D294" i="21"/>
  <c r="D293" i="21"/>
  <c r="D292" i="21"/>
  <c r="D291" i="21"/>
  <c r="D290" i="21"/>
  <c r="D289" i="21"/>
  <c r="D288" i="21"/>
  <c r="D287" i="21"/>
  <c r="D286" i="21"/>
  <c r="D285" i="21"/>
  <c r="D284" i="21"/>
  <c r="D283" i="21"/>
  <c r="D282" i="21"/>
  <c r="D281" i="21"/>
  <c r="D280" i="21"/>
  <c r="A53" i="23"/>
  <c r="F42" i="23"/>
  <c r="G42" i="23"/>
  <c r="G29" i="39" s="1"/>
  <c r="H42" i="23"/>
  <c r="F43" i="23"/>
  <c r="G43" i="23"/>
  <c r="H43" i="23"/>
  <c r="F44" i="23"/>
  <c r="G44" i="23"/>
  <c r="H44" i="23"/>
  <c r="F45" i="23"/>
  <c r="G45" i="23"/>
  <c r="H45" i="23"/>
  <c r="F46" i="23"/>
  <c r="G46" i="23"/>
  <c r="H46" i="23"/>
  <c r="F47" i="23"/>
  <c r="G47" i="23"/>
  <c r="H47" i="23"/>
  <c r="F48" i="23"/>
  <c r="G48" i="23"/>
  <c r="H48" i="23"/>
  <c r="F49" i="23"/>
  <c r="G49" i="23"/>
  <c r="H49" i="23"/>
  <c r="F50" i="23"/>
  <c r="G50" i="23"/>
  <c r="H50" i="23"/>
  <c r="F51" i="23"/>
  <c r="G51" i="23"/>
  <c r="H51" i="23"/>
  <c r="F52" i="23"/>
  <c r="G52" i="23"/>
  <c r="H52" i="23"/>
  <c r="F53" i="23"/>
  <c r="G53" i="23"/>
  <c r="H53" i="23"/>
  <c r="F54" i="23"/>
  <c r="G54" i="23"/>
  <c r="H54" i="23"/>
  <c r="F55" i="23"/>
  <c r="G55" i="23"/>
  <c r="H55" i="23"/>
  <c r="F56" i="23"/>
  <c r="G56" i="23"/>
  <c r="H56" i="23"/>
  <c r="F57" i="23"/>
  <c r="G57" i="23"/>
  <c r="H57" i="23"/>
  <c r="F58" i="23"/>
  <c r="G58" i="23"/>
  <c r="H58" i="23"/>
  <c r="F59" i="23"/>
  <c r="G59" i="23"/>
  <c r="H59" i="23"/>
  <c r="F60" i="23"/>
  <c r="G60" i="23"/>
  <c r="H60" i="23"/>
  <c r="F61" i="23"/>
  <c r="G61" i="23"/>
  <c r="H61" i="23"/>
  <c r="F62" i="23"/>
  <c r="G62" i="23"/>
  <c r="H62" i="23"/>
  <c r="F63" i="23"/>
  <c r="G63" i="23"/>
  <c r="H63" i="23"/>
  <c r="F64" i="23"/>
  <c r="G64" i="23"/>
  <c r="H64" i="23"/>
  <c r="F65" i="23"/>
  <c r="G65" i="23"/>
  <c r="H65" i="23"/>
  <c r="F66" i="23"/>
  <c r="G66" i="23"/>
  <c r="H66" i="23"/>
  <c r="F67" i="23"/>
  <c r="G67" i="23"/>
  <c r="H67" i="23"/>
  <c r="F68" i="23"/>
  <c r="G68" i="23"/>
  <c r="H68" i="23"/>
  <c r="F69" i="23"/>
  <c r="G69" i="23"/>
  <c r="H69" i="23"/>
  <c r="F70" i="23"/>
  <c r="G70" i="23"/>
  <c r="H70" i="23"/>
  <c r="F71" i="23"/>
  <c r="G71" i="23"/>
  <c r="H71" i="23"/>
  <c r="F72" i="23"/>
  <c r="G72" i="23"/>
  <c r="H72" i="23"/>
  <c r="F73" i="23"/>
  <c r="G73" i="23"/>
  <c r="H73" i="23"/>
  <c r="F74" i="23"/>
  <c r="G74" i="23"/>
  <c r="H74" i="23"/>
  <c r="F75" i="23"/>
  <c r="G75" i="23"/>
  <c r="H75" i="23"/>
  <c r="F76" i="23"/>
  <c r="G76" i="23"/>
  <c r="H76" i="23"/>
  <c r="F77" i="23"/>
  <c r="G77" i="23"/>
  <c r="H77" i="23"/>
  <c r="F78" i="23"/>
  <c r="G78" i="23"/>
  <c r="H78" i="23"/>
  <c r="F79" i="23"/>
  <c r="G79" i="23"/>
  <c r="H79" i="23"/>
  <c r="F80" i="23"/>
  <c r="G80" i="23"/>
  <c r="H80" i="23"/>
  <c r="H41" i="23"/>
  <c r="G41" i="23"/>
  <c r="F41" i="23"/>
  <c r="Q58" i="23"/>
  <c r="R58" i="23"/>
  <c r="S58" i="23"/>
  <c r="Q59" i="23"/>
  <c r="R59" i="23"/>
  <c r="S59" i="23"/>
  <c r="Q60" i="23"/>
  <c r="R60" i="23"/>
  <c r="S60" i="23"/>
  <c r="Q61" i="23"/>
  <c r="R61" i="23"/>
  <c r="S61" i="23"/>
  <c r="Q62" i="23"/>
  <c r="R62" i="23"/>
  <c r="S62" i="23"/>
  <c r="Q63" i="23"/>
  <c r="R63" i="23"/>
  <c r="S63" i="23"/>
  <c r="Q64" i="23"/>
  <c r="R64" i="23"/>
  <c r="S64" i="23"/>
  <c r="Q65" i="23"/>
  <c r="R65" i="23"/>
  <c r="S65" i="23"/>
  <c r="Q66" i="23"/>
  <c r="R66" i="23"/>
  <c r="S66" i="23"/>
  <c r="Q67" i="23"/>
  <c r="R67" i="23"/>
  <c r="S67" i="23"/>
  <c r="Q68" i="23"/>
  <c r="R68" i="23"/>
  <c r="S68" i="23"/>
  <c r="Q69" i="23"/>
  <c r="R69" i="23"/>
  <c r="S69" i="23"/>
  <c r="Q70" i="23"/>
  <c r="R70" i="23"/>
  <c r="S70" i="23"/>
  <c r="Q71" i="23"/>
  <c r="R71" i="23"/>
  <c r="S71" i="23"/>
  <c r="Q72" i="23"/>
  <c r="R72" i="23"/>
  <c r="S72" i="23"/>
  <c r="Q73" i="23"/>
  <c r="R73" i="23"/>
  <c r="S73" i="23"/>
  <c r="Q74" i="23"/>
  <c r="R74" i="23"/>
  <c r="S74" i="23"/>
  <c r="Q75" i="23"/>
  <c r="R75" i="23"/>
  <c r="S75" i="23"/>
  <c r="Q76" i="23"/>
  <c r="R76" i="23"/>
  <c r="S76" i="23"/>
  <c r="Q77" i="23"/>
  <c r="R77" i="23"/>
  <c r="S77" i="23"/>
  <c r="Q78" i="23"/>
  <c r="R78" i="23"/>
  <c r="S78" i="23"/>
  <c r="Q79" i="23"/>
  <c r="R79" i="23"/>
  <c r="S79" i="23"/>
  <c r="Q80" i="23"/>
  <c r="R80" i="23"/>
  <c r="S80" i="23"/>
  <c r="Q42" i="23"/>
  <c r="R42" i="23"/>
  <c r="S42" i="23"/>
  <c r="Q43" i="23"/>
  <c r="R43" i="23"/>
  <c r="S43" i="23"/>
  <c r="Q44" i="23"/>
  <c r="R44" i="23"/>
  <c r="S44" i="23"/>
  <c r="Q45" i="23"/>
  <c r="R45" i="23"/>
  <c r="S45" i="23"/>
  <c r="Q46" i="23"/>
  <c r="R46" i="23"/>
  <c r="S46" i="23"/>
  <c r="Q47" i="23"/>
  <c r="R47" i="23"/>
  <c r="S47" i="23"/>
  <c r="Q48" i="23"/>
  <c r="R48" i="23"/>
  <c r="S48" i="23"/>
  <c r="Q49" i="23"/>
  <c r="R49" i="23"/>
  <c r="S49" i="23"/>
  <c r="Q50" i="23"/>
  <c r="R50" i="23"/>
  <c r="S50" i="23"/>
  <c r="Q51" i="23"/>
  <c r="R51" i="23"/>
  <c r="S51" i="23"/>
  <c r="Q52" i="23"/>
  <c r="R52" i="23"/>
  <c r="S52" i="23"/>
  <c r="Q53" i="23"/>
  <c r="R53" i="23"/>
  <c r="S53" i="23"/>
  <c r="Q54" i="23"/>
  <c r="R54" i="23"/>
  <c r="S54" i="23"/>
  <c r="Q55" i="23"/>
  <c r="R55" i="23"/>
  <c r="S55" i="23"/>
  <c r="Q56" i="23"/>
  <c r="R56" i="23"/>
  <c r="S56" i="23"/>
  <c r="Q57" i="23"/>
  <c r="R57" i="23"/>
  <c r="S57" i="23"/>
  <c r="R41" i="23"/>
  <c r="S41" i="23"/>
  <c r="Q41" i="23"/>
  <c r="H28" i="39" l="1"/>
  <c r="F29" i="39"/>
  <c r="F27" i="39"/>
  <c r="G27" i="39"/>
  <c r="G28" i="39"/>
  <c r="H29" i="39"/>
  <c r="F28" i="39"/>
  <c r="F26" i="39"/>
  <c r="H27" i="39"/>
  <c r="G25" i="39"/>
  <c r="H26" i="39"/>
  <c r="G26" i="39"/>
  <c r="H25" i="39"/>
  <c r="F25" i="39"/>
  <c r="F24" i="39"/>
  <c r="H24" i="39"/>
  <c r="G24" i="39"/>
  <c r="G23" i="39"/>
  <c r="F23" i="39"/>
  <c r="H23" i="39"/>
  <c r="J14" i="39"/>
  <c r="J22" i="39"/>
  <c r="J81" i="23"/>
  <c r="G16" i="23" l="1"/>
  <c r="G15" i="23"/>
  <c r="G14" i="23"/>
  <c r="G13" i="23"/>
  <c r="G12" i="23"/>
  <c r="G11" i="23"/>
  <c r="G10" i="23"/>
  <c r="G9" i="23"/>
  <c r="M11" i="2" l="1"/>
  <c r="C9" i="39"/>
  <c r="C8" i="39"/>
  <c r="M10" i="2"/>
  <c r="R5" i="23"/>
  <c r="V5" i="23"/>
  <c r="V4" i="23"/>
  <c r="T5" i="23"/>
  <c r="T4" i="23"/>
  <c r="R4" i="23"/>
  <c r="A19" i="23"/>
  <c r="R2" i="23" s="1"/>
  <c r="F28" i="23"/>
  <c r="G28" i="23"/>
  <c r="F29" i="23"/>
  <c r="G29" i="23"/>
  <c r="H29" i="23"/>
  <c r="F30" i="23"/>
  <c r="G30" i="23"/>
  <c r="H30" i="23"/>
  <c r="F31" i="23"/>
  <c r="G31" i="23"/>
  <c r="H31" i="23"/>
  <c r="G27" i="23"/>
  <c r="F27" i="23"/>
  <c r="F15" i="23"/>
  <c r="H15" i="23"/>
  <c r="F16" i="23"/>
  <c r="H16" i="23"/>
  <c r="F10" i="23"/>
  <c r="H10" i="23"/>
  <c r="F11" i="23"/>
  <c r="H11" i="23"/>
  <c r="F12" i="23"/>
  <c r="H12" i="23"/>
  <c r="F13" i="23"/>
  <c r="H13" i="23"/>
  <c r="F14" i="23"/>
  <c r="H14" i="23"/>
  <c r="H9" i="23"/>
  <c r="F9" i="23"/>
  <c r="A11" i="23"/>
  <c r="R1" i="23" s="1"/>
  <c r="L28" i="23" l="1"/>
  <c r="Q37" i="40"/>
  <c r="Q37" i="46"/>
  <c r="N11" i="2"/>
  <c r="D9" i="39"/>
  <c r="L11" i="2"/>
  <c r="B9" i="39"/>
  <c r="AC37" i="46"/>
  <c r="AC37" i="40"/>
  <c r="N10" i="2"/>
  <c r="D8" i="39"/>
  <c r="L10" i="2"/>
  <c r="B8" i="39"/>
  <c r="L27" i="23"/>
  <c r="J13" i="23"/>
  <c r="K13" i="23" s="1"/>
  <c r="J11" i="23"/>
  <c r="K11" i="23" s="1"/>
  <c r="J16" i="23"/>
  <c r="K16" i="23" s="1"/>
  <c r="J9" i="23"/>
  <c r="K9" i="23" s="1"/>
  <c r="J14" i="23"/>
  <c r="K14" i="23" s="1"/>
  <c r="J12" i="23"/>
  <c r="K12" i="23" s="1"/>
  <c r="J10" i="23"/>
  <c r="K10" i="23" s="1"/>
  <c r="J15" i="23"/>
  <c r="K15" i="23" s="1"/>
  <c r="D36" i="2"/>
  <c r="D38" i="2"/>
  <c r="D34" i="2"/>
  <c r="D45" i="2"/>
  <c r="D37" i="2"/>
  <c r="D33" i="2"/>
  <c r="D44" i="2"/>
  <c r="D29" i="2"/>
  <c r="D41" i="2"/>
  <c r="D32" i="2"/>
  <c r="D42" i="2"/>
  <c r="D40" i="2"/>
  <c r="D30" i="2"/>
  <c r="D28" i="2"/>
  <c r="D43" i="2"/>
  <c r="D39" i="2"/>
  <c r="D35" i="2"/>
  <c r="D31" i="2"/>
  <c r="L19" i="2" l="1"/>
  <c r="N37" i="40"/>
  <c r="N37" i="46"/>
  <c r="AF37" i="46"/>
  <c r="AF37" i="40"/>
  <c r="T37" i="40"/>
  <c r="T37" i="46"/>
  <c r="Z37" i="46"/>
  <c r="Z37" i="40"/>
  <c r="L18" i="2"/>
  <c r="A5" i="20"/>
  <c r="J100" i="23" l="1"/>
  <c r="J99" i="23"/>
  <c r="J98" i="23"/>
  <c r="J97" i="23"/>
  <c r="J96" i="23"/>
  <c r="J95" i="23"/>
  <c r="J94" i="23"/>
  <c r="J93" i="23"/>
  <c r="J92" i="23"/>
  <c r="J91" i="23"/>
  <c r="J90" i="23"/>
  <c r="J89" i="23"/>
  <c r="J88" i="23"/>
  <c r="J87" i="23"/>
  <c r="J86" i="23"/>
  <c r="J85" i="23"/>
  <c r="J84" i="23"/>
  <c r="J83" i="23"/>
  <c r="J82" i="23"/>
  <c r="B43" i="20" l="1"/>
  <c r="B44" i="20"/>
  <c r="B45" i="20"/>
  <c r="B46" i="20"/>
  <c r="B47" i="20"/>
  <c r="B48" i="20"/>
  <c r="B49" i="20"/>
  <c r="B50" i="20"/>
  <c r="B51" i="20"/>
  <c r="B52" i="20"/>
  <c r="B53" i="20"/>
  <c r="B54" i="20"/>
  <c r="B55" i="20"/>
  <c r="B56" i="20"/>
  <c r="B57" i="20"/>
  <c r="B58" i="20"/>
  <c r="B59" i="20"/>
  <c r="B60" i="20"/>
  <c r="B61" i="20"/>
  <c r="B62" i="20"/>
  <c r="C43" i="20" l="1"/>
  <c r="E43" i="20" s="1"/>
  <c r="C44" i="20"/>
  <c r="E44" i="20" s="1"/>
  <c r="C45" i="20"/>
  <c r="E45" i="20" s="1"/>
  <c r="C46" i="20"/>
  <c r="E46" i="20" s="1"/>
  <c r="C47" i="20"/>
  <c r="E47" i="20" s="1"/>
  <c r="C48" i="20"/>
  <c r="E48" i="20" s="1"/>
  <c r="C49" i="20"/>
  <c r="E49" i="20" s="1"/>
  <c r="C50" i="20"/>
  <c r="E50" i="20" s="1"/>
  <c r="C51" i="20"/>
  <c r="E51" i="20" s="1"/>
  <c r="C52" i="20"/>
  <c r="E52" i="20" s="1"/>
  <c r="C53" i="20"/>
  <c r="E53" i="20" s="1"/>
  <c r="C54" i="20"/>
  <c r="E54" i="20" s="1"/>
  <c r="C55" i="20"/>
  <c r="E55" i="20" s="1"/>
  <c r="C56" i="20"/>
  <c r="E56" i="20" s="1"/>
  <c r="C57" i="20"/>
  <c r="E57" i="20" s="1"/>
  <c r="C58" i="20"/>
  <c r="E58" i="20" s="1"/>
  <c r="C59" i="20"/>
  <c r="E59" i="20" s="1"/>
  <c r="C60" i="20"/>
  <c r="E60" i="20" s="1"/>
  <c r="C61" i="20"/>
  <c r="E61" i="20" s="1"/>
  <c r="C62" i="20"/>
  <c r="E62" i="20" s="1"/>
  <c r="G62" i="20" l="1"/>
  <c r="H62" i="20"/>
  <c r="I62" i="20"/>
  <c r="G58" i="20"/>
  <c r="H58" i="20"/>
  <c r="I58" i="20"/>
  <c r="G54" i="20"/>
  <c r="H54" i="20"/>
  <c r="I54" i="20"/>
  <c r="G50" i="20"/>
  <c r="H50" i="20"/>
  <c r="I50" i="20"/>
  <c r="G46" i="20"/>
  <c r="H46" i="20"/>
  <c r="I46" i="20"/>
  <c r="G61" i="20"/>
  <c r="H61" i="20"/>
  <c r="I61" i="20"/>
  <c r="G57" i="20"/>
  <c r="H57" i="20"/>
  <c r="I57" i="20"/>
  <c r="G53" i="20"/>
  <c r="H53" i="20"/>
  <c r="I53" i="20"/>
  <c r="G49" i="20"/>
  <c r="H49" i="20"/>
  <c r="I49" i="20"/>
  <c r="G45" i="20"/>
  <c r="H45" i="20"/>
  <c r="I45" i="20"/>
  <c r="I60" i="20"/>
  <c r="G60" i="20"/>
  <c r="H60" i="20"/>
  <c r="I56" i="20"/>
  <c r="G56" i="20"/>
  <c r="H56" i="20"/>
  <c r="I52" i="20"/>
  <c r="G52" i="20"/>
  <c r="H52" i="20"/>
  <c r="I48" i="20"/>
  <c r="G48" i="20"/>
  <c r="H48" i="20"/>
  <c r="I44" i="20"/>
  <c r="G44" i="20"/>
  <c r="H44" i="20"/>
  <c r="H59" i="20"/>
  <c r="I59" i="20"/>
  <c r="G59" i="20"/>
  <c r="H55" i="20"/>
  <c r="I55" i="20"/>
  <c r="G55" i="20"/>
  <c r="H51" i="20"/>
  <c r="I51" i="20"/>
  <c r="G51" i="20"/>
  <c r="H47" i="20"/>
  <c r="I47" i="20"/>
  <c r="G47" i="20"/>
  <c r="H43" i="20"/>
  <c r="I43" i="20"/>
  <c r="G43" i="20"/>
  <c r="A34" i="23"/>
  <c r="T2" i="23" s="1"/>
  <c r="A29" i="23"/>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Y88" i="2" l="1"/>
  <c r="QD8" i="46"/>
  <c r="Y80" i="2"/>
  <c r="ML8" i="46"/>
  <c r="Y72" i="2"/>
  <c r="IT8" i="46"/>
  <c r="FB8" i="46"/>
  <c r="Y64" i="2"/>
  <c r="Y83" i="2"/>
  <c r="NV8" i="46"/>
  <c r="Y75" i="2"/>
  <c r="KD8" i="46"/>
  <c r="GL8" i="46"/>
  <c r="Y67" i="2"/>
  <c r="CT8" i="46"/>
  <c r="Y59" i="2"/>
  <c r="Y90" i="2"/>
  <c r="RB8" i="46"/>
  <c r="Y86" i="2"/>
  <c r="PF8" i="46"/>
  <c r="Y82" i="2"/>
  <c r="NJ8" i="46"/>
  <c r="Y78" i="2"/>
  <c r="LN8" i="46"/>
  <c r="Y74" i="2"/>
  <c r="JR8" i="46"/>
  <c r="Y70" i="2"/>
  <c r="HV8" i="46"/>
  <c r="FZ8" i="46"/>
  <c r="Y66" i="2"/>
  <c r="ED8" i="46"/>
  <c r="Y62" i="2"/>
  <c r="Y84" i="2"/>
  <c r="OH8" i="46"/>
  <c r="Y76" i="2"/>
  <c r="KP8" i="46"/>
  <c r="Y68" i="2"/>
  <c r="GX8" i="46"/>
  <c r="DF8" i="46"/>
  <c r="Y60" i="2"/>
  <c r="Y87" i="2"/>
  <c r="PR8" i="46"/>
  <c r="Y79" i="2"/>
  <c r="LZ8" i="46"/>
  <c r="Y71" i="2"/>
  <c r="IH8" i="46"/>
  <c r="EP8" i="46"/>
  <c r="Y63" i="2"/>
  <c r="Y89" i="2"/>
  <c r="QP8" i="46"/>
  <c r="Y85" i="2"/>
  <c r="OT8" i="46"/>
  <c r="Y81" i="2"/>
  <c r="MX8" i="46"/>
  <c r="Y77" i="2"/>
  <c r="LB8" i="46"/>
  <c r="Y73" i="2"/>
  <c r="JF8" i="46"/>
  <c r="Y69" i="2"/>
  <c r="HJ8" i="46"/>
  <c r="FN8" i="46"/>
  <c r="Y65" i="2"/>
  <c r="DR8" i="46"/>
  <c r="Y61" i="2"/>
  <c r="QD8" i="40"/>
  <c r="IT8" i="40"/>
  <c r="DF8" i="40"/>
  <c r="QP8" i="40"/>
  <c r="OT8" i="40"/>
  <c r="MX8" i="40"/>
  <c r="LB8" i="40"/>
  <c r="JF8" i="40"/>
  <c r="HJ8" i="40"/>
  <c r="FN8" i="40"/>
  <c r="DR8" i="40"/>
  <c r="OH8" i="40"/>
  <c r="GX8" i="40"/>
  <c r="PR8" i="40"/>
  <c r="KD8" i="40"/>
  <c r="GL8" i="40"/>
  <c r="EP8" i="40"/>
  <c r="CT8" i="40"/>
  <c r="ML8" i="40"/>
  <c r="KP8" i="40"/>
  <c r="FB8" i="40"/>
  <c r="NV8" i="40"/>
  <c r="LZ8" i="40"/>
  <c r="IH8" i="40"/>
  <c r="RB8" i="40"/>
  <c r="PF8" i="40"/>
  <c r="NJ8" i="40"/>
  <c r="LN8" i="40"/>
  <c r="JR8" i="40"/>
  <c r="HV8" i="40"/>
  <c r="FZ8" i="40"/>
  <c r="ED8" i="40"/>
  <c r="B37" i="20"/>
  <c r="A79" i="39"/>
  <c r="B33" i="20"/>
  <c r="A75" i="39"/>
  <c r="B25" i="20"/>
  <c r="A67" i="39"/>
  <c r="B21" i="20"/>
  <c r="A63" i="39"/>
  <c r="B17" i="20"/>
  <c r="A59" i="39"/>
  <c r="B36" i="20"/>
  <c r="A78" i="39"/>
  <c r="B28" i="20"/>
  <c r="A70" i="39"/>
  <c r="B20" i="20"/>
  <c r="A62" i="39"/>
  <c r="B12" i="20"/>
  <c r="A54" i="39"/>
  <c r="B39" i="20"/>
  <c r="A81" i="39"/>
  <c r="B35" i="20"/>
  <c r="A77" i="39"/>
  <c r="B31" i="20"/>
  <c r="A73" i="39"/>
  <c r="B27" i="20"/>
  <c r="A69" i="39"/>
  <c r="B23" i="20"/>
  <c r="A65" i="39"/>
  <c r="B19" i="20"/>
  <c r="A61" i="39"/>
  <c r="B15" i="20"/>
  <c r="A57" i="39"/>
  <c r="B11" i="20"/>
  <c r="A53" i="39"/>
  <c r="B41" i="20"/>
  <c r="A83" i="39"/>
  <c r="B29" i="20"/>
  <c r="A71" i="39"/>
  <c r="B13" i="20"/>
  <c r="A55" i="39"/>
  <c r="B40" i="20"/>
  <c r="A82" i="39"/>
  <c r="B32" i="20"/>
  <c r="A74" i="39"/>
  <c r="B24" i="20"/>
  <c r="A66" i="39"/>
  <c r="B16" i="20"/>
  <c r="A58" i="39"/>
  <c r="B42" i="20"/>
  <c r="A84" i="39"/>
  <c r="B38" i="20"/>
  <c r="A80" i="39"/>
  <c r="B34" i="20"/>
  <c r="A76" i="39"/>
  <c r="B30" i="20"/>
  <c r="A72" i="39"/>
  <c r="B26" i="20"/>
  <c r="A68" i="39"/>
  <c r="B22" i="20"/>
  <c r="A64" i="39"/>
  <c r="B18" i="20"/>
  <c r="A60" i="39"/>
  <c r="B14" i="20"/>
  <c r="A56" i="39"/>
  <c r="T1" i="23"/>
  <c r="Y27" i="23"/>
  <c r="A3" i="20"/>
  <c r="Y28" i="23" l="1"/>
  <c r="Z27" i="23"/>
  <c r="V1" i="23" l="1"/>
  <c r="Y41" i="23"/>
  <c r="AA27" i="23"/>
  <c r="AB27" i="23"/>
  <c r="Y29" i="23"/>
  <c r="Z28" i="23"/>
  <c r="V2" i="23"/>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E79" i="21"/>
  <c r="C79" i="21" s="1"/>
  <c r="E78" i="21"/>
  <c r="C78" i="21" s="1"/>
  <c r="E77" i="21"/>
  <c r="C77" i="21" s="1"/>
  <c r="E76" i="21"/>
  <c r="C76" i="21" s="1"/>
  <c r="E75" i="21"/>
  <c r="C75" i="21" s="1"/>
  <c r="E74" i="21"/>
  <c r="C74" i="21" s="1"/>
  <c r="E73" i="21"/>
  <c r="C73" i="21" s="1"/>
  <c r="E72" i="21"/>
  <c r="C72" i="21" s="1"/>
  <c r="E71" i="21"/>
  <c r="C71" i="21" s="1"/>
  <c r="E70" i="21"/>
  <c r="C70" i="21" s="1"/>
  <c r="E69" i="21"/>
  <c r="C69" i="21" s="1"/>
  <c r="E68" i="21"/>
  <c r="C68" i="21" s="1"/>
  <c r="E67" i="21"/>
  <c r="C67" i="21" s="1"/>
  <c r="E66" i="21"/>
  <c r="C66" i="21" s="1"/>
  <c r="E65" i="21"/>
  <c r="C65" i="21" s="1"/>
  <c r="E64" i="21"/>
  <c r="C64" i="21" s="1"/>
  <c r="E63" i="21"/>
  <c r="C63" i="21" s="1"/>
  <c r="E62" i="21"/>
  <c r="C62" i="21" s="1"/>
  <c r="E61" i="21"/>
  <c r="C61" i="21" s="1"/>
  <c r="E60" i="21"/>
  <c r="C60" i="21" s="1"/>
  <c r="E59" i="21"/>
  <c r="C59" i="21" s="1"/>
  <c r="E58" i="21"/>
  <c r="C58" i="21" s="1"/>
  <c r="E57" i="21"/>
  <c r="C57" i="21" s="1"/>
  <c r="E56" i="21"/>
  <c r="C56" i="21" s="1"/>
  <c r="E55" i="21"/>
  <c r="C55" i="21" s="1"/>
  <c r="E54" i="21"/>
  <c r="C54" i="21" s="1"/>
  <c r="E53" i="21"/>
  <c r="C53" i="21" s="1"/>
  <c r="E52" i="21"/>
  <c r="C52" i="21" s="1"/>
  <c r="E51" i="21"/>
  <c r="C51" i="21" s="1"/>
  <c r="E50" i="21"/>
  <c r="C50" i="21" s="1"/>
  <c r="E49" i="21"/>
  <c r="C49" i="21" s="1"/>
  <c r="E48" i="21"/>
  <c r="C48" i="21" s="1"/>
  <c r="E47" i="21"/>
  <c r="C47" i="21" s="1"/>
  <c r="E46" i="21"/>
  <c r="C46" i="21" s="1"/>
  <c r="E45" i="21"/>
  <c r="C45" i="21" s="1"/>
  <c r="E44" i="21"/>
  <c r="C44" i="21" s="1"/>
  <c r="E43" i="21"/>
  <c r="C43" i="21" s="1"/>
  <c r="E42" i="21"/>
  <c r="C42" i="21" s="1"/>
  <c r="E41" i="21"/>
  <c r="C41" i="21" s="1"/>
  <c r="E40" i="21"/>
  <c r="C40" i="21" s="1"/>
  <c r="E39" i="21"/>
  <c r="C39" i="21" s="1"/>
  <c r="E38" i="21"/>
  <c r="C38" i="21" s="1"/>
  <c r="E37" i="21"/>
  <c r="C37" i="21" s="1"/>
  <c r="E36" i="21"/>
  <c r="C36" i="21" s="1"/>
  <c r="E35" i="21"/>
  <c r="C35" i="21" s="1"/>
  <c r="E34" i="21"/>
  <c r="C34" i="21" s="1"/>
  <c r="E33" i="21"/>
  <c r="C33" i="21" s="1"/>
  <c r="E32" i="21"/>
  <c r="C32" i="21" s="1"/>
  <c r="E31" i="21"/>
  <c r="C31" i="21" s="1"/>
  <c r="E30" i="21"/>
  <c r="C30" i="21" s="1"/>
  <c r="E29" i="21"/>
  <c r="C29" i="21" s="1"/>
  <c r="E28" i="21"/>
  <c r="C28" i="21" s="1"/>
  <c r="E27" i="21"/>
  <c r="C27" i="21" s="1"/>
  <c r="E26" i="21"/>
  <c r="C26" i="21" s="1"/>
  <c r="E25" i="21"/>
  <c r="C25" i="21" s="1"/>
  <c r="E24" i="21"/>
  <c r="C24" i="21" s="1"/>
  <c r="E23" i="21"/>
  <c r="C23" i="21" s="1"/>
  <c r="E22" i="21"/>
  <c r="C22" i="21" s="1"/>
  <c r="E21" i="21"/>
  <c r="C21" i="21" s="1"/>
  <c r="E20" i="21"/>
  <c r="C20" i="21" s="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E143" i="21"/>
  <c r="C143" i="21" s="1"/>
  <c r="E142" i="21"/>
  <c r="C142" i="21" s="1"/>
  <c r="E141" i="21"/>
  <c r="C141" i="21" s="1"/>
  <c r="E140" i="21"/>
  <c r="C140" i="21" s="1"/>
  <c r="E139" i="21"/>
  <c r="C139" i="21" s="1"/>
  <c r="E138" i="21"/>
  <c r="C138" i="21" s="1"/>
  <c r="E137" i="21"/>
  <c r="C137" i="21" s="1"/>
  <c r="E136" i="21"/>
  <c r="C136" i="21" s="1"/>
  <c r="E135" i="21"/>
  <c r="C135" i="21" s="1"/>
  <c r="E134" i="21"/>
  <c r="C134" i="21" s="1"/>
  <c r="E133" i="21"/>
  <c r="C133" i="21" s="1"/>
  <c r="E132" i="21"/>
  <c r="C132" i="21" s="1"/>
  <c r="E131" i="21"/>
  <c r="C131" i="21" s="1"/>
  <c r="E130" i="21"/>
  <c r="C130" i="21" s="1"/>
  <c r="E129" i="21"/>
  <c r="C129" i="21" s="1"/>
  <c r="E128" i="21"/>
  <c r="C128" i="21" s="1"/>
  <c r="E127" i="21"/>
  <c r="C127" i="21" s="1"/>
  <c r="E126" i="21"/>
  <c r="C126" i="21" s="1"/>
  <c r="E125" i="21"/>
  <c r="C125" i="21" s="1"/>
  <c r="E124" i="21"/>
  <c r="C124" i="21" s="1"/>
  <c r="E123" i="21"/>
  <c r="C123" i="21" s="1"/>
  <c r="E122" i="21"/>
  <c r="C122" i="21" s="1"/>
  <c r="E121" i="21"/>
  <c r="C121" i="21" s="1"/>
  <c r="E120" i="21"/>
  <c r="C120" i="21" s="1"/>
  <c r="E119" i="21"/>
  <c r="C119" i="21" s="1"/>
  <c r="E118" i="21"/>
  <c r="C118" i="21" s="1"/>
  <c r="E117" i="21"/>
  <c r="C117" i="21" s="1"/>
  <c r="E116" i="21"/>
  <c r="C116" i="21" s="1"/>
  <c r="E115" i="21"/>
  <c r="C115" i="21" s="1"/>
  <c r="E114" i="21"/>
  <c r="C114" i="21" s="1"/>
  <c r="E113" i="21"/>
  <c r="C113" i="21" s="1"/>
  <c r="E112" i="21"/>
  <c r="C112" i="21" s="1"/>
  <c r="E111" i="21"/>
  <c r="C111" i="21" s="1"/>
  <c r="E110" i="21"/>
  <c r="C110" i="21" s="1"/>
  <c r="E109" i="21"/>
  <c r="C109" i="21" s="1"/>
  <c r="E108" i="21"/>
  <c r="C108" i="21" s="1"/>
  <c r="E107" i="21"/>
  <c r="C107" i="21" s="1"/>
  <c r="E106" i="21"/>
  <c r="C106" i="21" s="1"/>
  <c r="E105" i="21"/>
  <c r="C105" i="21" s="1"/>
  <c r="E104" i="21"/>
  <c r="C104" i="21" s="1"/>
  <c r="E103" i="21"/>
  <c r="C103" i="21" s="1"/>
  <c r="E102" i="21"/>
  <c r="C102" i="21" s="1"/>
  <c r="E101" i="21"/>
  <c r="C101" i="21" s="1"/>
  <c r="E100" i="21"/>
  <c r="C100" i="21" s="1"/>
  <c r="E99" i="21"/>
  <c r="C99" i="21" s="1"/>
  <c r="E98" i="21"/>
  <c r="C98" i="21" s="1"/>
  <c r="E97" i="21"/>
  <c r="C97" i="21" s="1"/>
  <c r="E96" i="21"/>
  <c r="C96" i="21" s="1"/>
  <c r="E95" i="21"/>
  <c r="C95" i="21" s="1"/>
  <c r="E94" i="21"/>
  <c r="C94" i="21" s="1"/>
  <c r="E93" i="21"/>
  <c r="C93" i="21" s="1"/>
  <c r="E92" i="21"/>
  <c r="C92" i="21" s="1"/>
  <c r="E91" i="21"/>
  <c r="C91" i="21" s="1"/>
  <c r="E90" i="21"/>
  <c r="C90" i="21" s="1"/>
  <c r="E89" i="21"/>
  <c r="C89" i="21" s="1"/>
  <c r="E88" i="21"/>
  <c r="C88" i="21" s="1"/>
  <c r="E87" i="21"/>
  <c r="C87" i="21" s="1"/>
  <c r="E86" i="21"/>
  <c r="C86" i="21" s="1"/>
  <c r="E85" i="21"/>
  <c r="C85" i="21" s="1"/>
  <c r="E84" i="21"/>
  <c r="C84" i="21" s="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E147" i="21"/>
  <c r="E148" i="21"/>
  <c r="E149" i="21"/>
  <c r="E150" i="21"/>
  <c r="E151" i="21"/>
  <c r="E152" i="21"/>
  <c r="E153" i="21"/>
  <c r="E154" i="21"/>
  <c r="E155" i="21"/>
  <c r="E156" i="21"/>
  <c r="E157" i="21"/>
  <c r="E158" i="21"/>
  <c r="E159" i="21"/>
  <c r="E160" i="21"/>
  <c r="E161" i="21"/>
  <c r="E162" i="21"/>
  <c r="B5" i="19"/>
  <c r="E206" i="21"/>
  <c r="E205" i="21"/>
  <c r="E204" i="21"/>
  <c r="E203" i="21"/>
  <c r="E202" i="21"/>
  <c r="E201" i="21"/>
  <c r="E200" i="21"/>
  <c r="E199" i="21"/>
  <c r="E198" i="21"/>
  <c r="E197" i="21"/>
  <c r="E196" i="21"/>
  <c r="E195" i="21"/>
  <c r="E194" i="21"/>
  <c r="E193" i="21"/>
  <c r="E192" i="21"/>
  <c r="E191" i="21"/>
  <c r="E190" i="21"/>
  <c r="E189" i="21"/>
  <c r="E188" i="21"/>
  <c r="E187" i="21"/>
  <c r="E186" i="21"/>
  <c r="E185" i="21"/>
  <c r="E184" i="21"/>
  <c r="E183" i="21"/>
  <c r="E182" i="21"/>
  <c r="E181" i="21"/>
  <c r="E180" i="21"/>
  <c r="E179" i="21"/>
  <c r="E178" i="21"/>
  <c r="E177" i="21"/>
  <c r="E176" i="21"/>
  <c r="E175" i="21"/>
  <c r="E174" i="21"/>
  <c r="E173" i="21"/>
  <c r="E172" i="21"/>
  <c r="E171" i="21"/>
  <c r="E170" i="21"/>
  <c r="E169" i="21"/>
  <c r="E168" i="21"/>
  <c r="E167" i="21"/>
  <c r="E166" i="21"/>
  <c r="E165" i="21"/>
  <c r="E164" i="21"/>
  <c r="E163" i="21"/>
  <c r="N210" i="21"/>
  <c r="O210" i="21"/>
  <c r="P210" i="21"/>
  <c r="Q210" i="21"/>
  <c r="R210" i="21"/>
  <c r="S210" i="21"/>
  <c r="T210" i="21"/>
  <c r="U210" i="21"/>
  <c r="V210" i="21"/>
  <c r="W210" i="21"/>
  <c r="X210" i="21"/>
  <c r="Y210" i="21"/>
  <c r="Z210" i="21"/>
  <c r="AA210" i="21"/>
  <c r="AB210" i="21"/>
  <c r="AC210" i="21"/>
  <c r="AD210" i="21"/>
  <c r="AE210" i="21"/>
  <c r="AF210" i="21"/>
  <c r="AG210" i="21"/>
  <c r="AH210" i="21"/>
  <c r="AI210" i="21"/>
  <c r="AJ210" i="21"/>
  <c r="AK210" i="21"/>
  <c r="AL210" i="21"/>
  <c r="AM210" i="21"/>
  <c r="AN210" i="21"/>
  <c r="AO210" i="21"/>
  <c r="AP210" i="21"/>
  <c r="AQ210" i="21"/>
  <c r="AR210" i="21"/>
  <c r="AS210"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11"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3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4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280" i="21"/>
  <c r="N275" i="21"/>
  <c r="O275" i="21"/>
  <c r="P275" i="21"/>
  <c r="Q275" i="21"/>
  <c r="R275" i="21"/>
  <c r="S275" i="21"/>
  <c r="T275" i="21"/>
  <c r="U275" i="21"/>
  <c r="V275" i="21"/>
  <c r="W275" i="21"/>
  <c r="X275" i="21"/>
  <c r="Y275" i="21"/>
  <c r="Z275" i="21"/>
  <c r="AA275" i="21"/>
  <c r="AB275" i="21"/>
  <c r="AC275" i="21"/>
  <c r="AD275" i="21"/>
  <c r="AE275" i="21"/>
  <c r="AF275" i="21"/>
  <c r="AG275" i="21"/>
  <c r="AH275" i="21"/>
  <c r="AI275" i="21"/>
  <c r="AJ275" i="21"/>
  <c r="AK275" i="21"/>
  <c r="AL275" i="21"/>
  <c r="AM275" i="21"/>
  <c r="AN275" i="21"/>
  <c r="AO275" i="21"/>
  <c r="AP275" i="21"/>
  <c r="AQ275" i="21"/>
  <c r="AR275" i="21"/>
  <c r="AS275" i="21"/>
  <c r="AT275" i="21"/>
  <c r="AU275" i="21"/>
  <c r="AV275" i="21"/>
  <c r="AW275" i="21"/>
  <c r="AX275" i="21"/>
  <c r="AY275" i="21"/>
  <c r="AZ275" i="21"/>
  <c r="BA275" i="21"/>
  <c r="BB275" i="21"/>
  <c r="BC275" i="21"/>
  <c r="BC276" i="21" s="1"/>
  <c r="BD275" i="21"/>
  <c r="BD276" i="21" s="1"/>
  <c r="BE275" i="21"/>
  <c r="BE276" i="21" s="1"/>
  <c r="BF275" i="21"/>
  <c r="BF276" i="21" s="1"/>
  <c r="BG275" i="21"/>
  <c r="BG276" i="21" s="1"/>
  <c r="BH275" i="21"/>
  <c r="BH276" i="21" s="1"/>
  <c r="BI275" i="21"/>
  <c r="BI276" i="21" s="1"/>
  <c r="BJ275" i="21"/>
  <c r="BJ276" i="21" s="1"/>
  <c r="BK275" i="21"/>
  <c r="BK276" i="21" s="1"/>
  <c r="BL275" i="21"/>
  <c r="BL276" i="21" s="1"/>
  <c r="BM275" i="21"/>
  <c r="BM276" i="21" s="1"/>
  <c r="BN275" i="21"/>
  <c r="BN276" i="21" s="1"/>
  <c r="BO275" i="21"/>
  <c r="BO276" i="21" s="1"/>
  <c r="BP275" i="21"/>
  <c r="BP276" i="21" s="1"/>
  <c r="BQ275" i="21"/>
  <c r="BQ276" i="21" s="1"/>
  <c r="BR275" i="21"/>
  <c r="BR276" i="21" s="1"/>
  <c r="BS275" i="21"/>
  <c r="BS276" i="21" s="1"/>
  <c r="BT275" i="21"/>
  <c r="BT276" i="21" s="1"/>
  <c r="BU275" i="21"/>
  <c r="BU276" i="21" s="1"/>
  <c r="BV275" i="21"/>
  <c r="BV276" i="21" s="1"/>
  <c r="BW275" i="21"/>
  <c r="BW276" i="21" s="1"/>
  <c r="BX275" i="21"/>
  <c r="BX276" i="21" s="1"/>
  <c r="BY275" i="21"/>
  <c r="BY276" i="21" s="1"/>
  <c r="BZ275" i="21"/>
  <c r="BZ276" i="21" s="1"/>
  <c r="CA275" i="21"/>
  <c r="CA276" i="21" s="1"/>
  <c r="CB275" i="21"/>
  <c r="CB276" i="21" s="1"/>
  <c r="CC275" i="21"/>
  <c r="CC276" i="21" s="1"/>
  <c r="CD275" i="21"/>
  <c r="CD276" i="21" s="1"/>
  <c r="CE275" i="21"/>
  <c r="CE276" i="21" s="1"/>
  <c r="CF275" i="21"/>
  <c r="CF276" i="21" s="1"/>
  <c r="CG275" i="21"/>
  <c r="CG276" i="21" s="1"/>
  <c r="CH275" i="21"/>
  <c r="CH276" i="21" s="1"/>
  <c r="CI275" i="21"/>
  <c r="CI276" i="21" s="1"/>
  <c r="CJ275" i="21"/>
  <c r="CJ276" i="21" s="1"/>
  <c r="CK275" i="21"/>
  <c r="CK276" i="21" s="1"/>
  <c r="CL275" i="21"/>
  <c r="CL276" i="21" s="1"/>
  <c r="CM275" i="21"/>
  <c r="CM276" i="21" s="1"/>
  <c r="CN275" i="21"/>
  <c r="CN276" i="21" s="1"/>
  <c r="CO275" i="21"/>
  <c r="CO276" i="21" s="1"/>
  <c r="CP275" i="21"/>
  <c r="CP276" i="21" s="1"/>
  <c r="CQ275" i="21"/>
  <c r="CQ276" i="21" s="1"/>
  <c r="CR275" i="21"/>
  <c r="CR276" i="21" s="1"/>
  <c r="CS275" i="21"/>
  <c r="CS276" i="21" s="1"/>
  <c r="CT275" i="21"/>
  <c r="CT276" i="21" s="1"/>
  <c r="CU275" i="21"/>
  <c r="CU276" i="21" s="1"/>
  <c r="CV275" i="21"/>
  <c r="CV276" i="21" s="1"/>
  <c r="CW275" i="21"/>
  <c r="CW276" i="21" s="1"/>
  <c r="CX275" i="21"/>
  <c r="CX276" i="21" s="1"/>
  <c r="CY275" i="21"/>
  <c r="CY276" i="21" s="1"/>
  <c r="CZ275" i="21"/>
  <c r="CZ276" i="21" s="1"/>
  <c r="DA275" i="21"/>
  <c r="DA276" i="21" s="1"/>
  <c r="DB275" i="21"/>
  <c r="DB276" i="21" s="1"/>
  <c r="DC275" i="21"/>
  <c r="DC276" i="21" s="1"/>
  <c r="DD275" i="21"/>
  <c r="DD276" i="21" s="1"/>
  <c r="DE275" i="21"/>
  <c r="DE276" i="21" s="1"/>
  <c r="DF275" i="21"/>
  <c r="DF276" i="21" s="1"/>
  <c r="DG275" i="21"/>
  <c r="DG276" i="21" s="1"/>
  <c r="DH275" i="21"/>
  <c r="DH276" i="21" s="1"/>
  <c r="DI275" i="21"/>
  <c r="DI276" i="21" s="1"/>
  <c r="DJ275" i="21"/>
  <c r="DJ276" i="21" s="1"/>
  <c r="DK275" i="21"/>
  <c r="DK276" i="21" s="1"/>
  <c r="DL275" i="21"/>
  <c r="DL276" i="21" s="1"/>
  <c r="DM275" i="21"/>
  <c r="DM276" i="21" s="1"/>
  <c r="DN275" i="21"/>
  <c r="DN276" i="21" s="1"/>
  <c r="DO275" i="21"/>
  <c r="DO276" i="21" s="1"/>
  <c r="DP275" i="21"/>
  <c r="DP276" i="21" s="1"/>
  <c r="DQ275" i="21"/>
  <c r="DQ276" i="21" s="1"/>
  <c r="DR275" i="21"/>
  <c r="DR276" i="21" s="1"/>
  <c r="DS275" i="21"/>
  <c r="DS276" i="21" s="1"/>
  <c r="DT275" i="21"/>
  <c r="DT276" i="21" s="1"/>
  <c r="DU275" i="21"/>
  <c r="DU276" i="21" s="1"/>
  <c r="DV275" i="21"/>
  <c r="DV276" i="21" s="1"/>
  <c r="DW275" i="21"/>
  <c r="DW276" i="21" s="1"/>
  <c r="DX275" i="21"/>
  <c r="DX276" i="21" s="1"/>
  <c r="DY275" i="21"/>
  <c r="DY276" i="21" s="1"/>
  <c r="DZ275" i="21"/>
  <c r="DZ276" i="21" s="1"/>
  <c r="EA275" i="21"/>
  <c r="EA276" i="21" s="1"/>
  <c r="EB275" i="21"/>
  <c r="EB276" i="21" s="1"/>
  <c r="EC275" i="21"/>
  <c r="EC276" i="21" s="1"/>
  <c r="ED275" i="21"/>
  <c r="ED276" i="21" s="1"/>
  <c r="EE275" i="21"/>
  <c r="EE276" i="21" s="1"/>
  <c r="EF275" i="21"/>
  <c r="EF276" i="21" s="1"/>
  <c r="EG275" i="21"/>
  <c r="EG276" i="21" s="1"/>
  <c r="EH275" i="21"/>
  <c r="EH276" i="21" s="1"/>
  <c r="EI275" i="21"/>
  <c r="EI276" i="21" s="1"/>
  <c r="EJ275" i="21"/>
  <c r="EJ276" i="21" s="1"/>
  <c r="EK275" i="21"/>
  <c r="EK276" i="21" s="1"/>
  <c r="EL275" i="21"/>
  <c r="EL276" i="21" s="1"/>
  <c r="EM275" i="21"/>
  <c r="EM276" i="21" s="1"/>
  <c r="EN275" i="21"/>
  <c r="EN276" i="21" s="1"/>
  <c r="EO275" i="21"/>
  <c r="EO276" i="21" s="1"/>
  <c r="EP275" i="21"/>
  <c r="EP276" i="21" s="1"/>
  <c r="EQ275" i="21"/>
  <c r="EQ276" i="21" s="1"/>
  <c r="ER275" i="21"/>
  <c r="ER276" i="21" s="1"/>
  <c r="ES275" i="21"/>
  <c r="ES276" i="21" s="1"/>
  <c r="ET275" i="21"/>
  <c r="ET276" i="21" s="1"/>
  <c r="EU275" i="21"/>
  <c r="EU276" i="21" s="1"/>
  <c r="EV275" i="21"/>
  <c r="EV276" i="21" s="1"/>
  <c r="EW275" i="21"/>
  <c r="EW276" i="21" s="1"/>
  <c r="EX275" i="21"/>
  <c r="EX276" i="21" s="1"/>
  <c r="EY275" i="21"/>
  <c r="EY276" i="21" s="1"/>
  <c r="EZ275" i="21"/>
  <c r="EZ276" i="21" s="1"/>
  <c r="FA275" i="21"/>
  <c r="FA276" i="21" s="1"/>
  <c r="FB275" i="21"/>
  <c r="FB276" i="21" s="1"/>
  <c r="FC275" i="21"/>
  <c r="FC276" i="21" s="1"/>
  <c r="FD275" i="21"/>
  <c r="FD276" i="21" s="1"/>
  <c r="FE275" i="21"/>
  <c r="FE276" i="21" s="1"/>
  <c r="FF275" i="21"/>
  <c r="FF276" i="21" s="1"/>
  <c r="FG275" i="21"/>
  <c r="FG276" i="21" s="1"/>
  <c r="FH275" i="21"/>
  <c r="FH276" i="21" s="1"/>
  <c r="FI275" i="21"/>
  <c r="FI276" i="21" s="1"/>
  <c r="FJ275" i="21"/>
  <c r="FJ276" i="21" s="1"/>
  <c r="FK275" i="21"/>
  <c r="FK276" i="21" s="1"/>
  <c r="FL275" i="21"/>
  <c r="FL276" i="21" s="1"/>
  <c r="FM275" i="21"/>
  <c r="FM276" i="21" s="1"/>
  <c r="FN275" i="21"/>
  <c r="FN276" i="21" s="1"/>
  <c r="FO275" i="21"/>
  <c r="FO276" i="21" s="1"/>
  <c r="FP275" i="21"/>
  <c r="FP276" i="21" s="1"/>
  <c r="FQ275" i="21"/>
  <c r="FQ276" i="21" s="1"/>
  <c r="FR275" i="21"/>
  <c r="FR276" i="21" s="1"/>
  <c r="FS275" i="21"/>
  <c r="FS276" i="21" s="1"/>
  <c r="FT275" i="21"/>
  <c r="FT276" i="21" s="1"/>
  <c r="FU275" i="21"/>
  <c r="FU276" i="21" s="1"/>
  <c r="FV275" i="21"/>
  <c r="FV276" i="21" s="1"/>
  <c r="FW275" i="21"/>
  <c r="FW276" i="21" s="1"/>
  <c r="FX275" i="21"/>
  <c r="FX276" i="21" s="1"/>
  <c r="FY275" i="21"/>
  <c r="FY276" i="21" s="1"/>
  <c r="FZ275" i="21"/>
  <c r="FZ276" i="21" s="1"/>
  <c r="GA275" i="21"/>
  <c r="GA276" i="21" s="1"/>
  <c r="GB275" i="21"/>
  <c r="GB276" i="21" s="1"/>
  <c r="GC275" i="21"/>
  <c r="GC276" i="21" s="1"/>
  <c r="GD275" i="21"/>
  <c r="GD276" i="21" s="1"/>
  <c r="GE275" i="21"/>
  <c r="GE276" i="21" s="1"/>
  <c r="GF275" i="21"/>
  <c r="GF276" i="21" s="1"/>
  <c r="GG275" i="21"/>
  <c r="GG276" i="21" s="1"/>
  <c r="GH275" i="21"/>
  <c r="GH276" i="21" s="1"/>
  <c r="GI275" i="21"/>
  <c r="GI276" i="21" s="1"/>
  <c r="GJ275" i="21"/>
  <c r="GJ276" i="21" s="1"/>
  <c r="GK275" i="21"/>
  <c r="GK276" i="21" s="1"/>
  <c r="GL275" i="21"/>
  <c r="GL276" i="21" s="1"/>
  <c r="GM275" i="21"/>
  <c r="GM276" i="21" s="1"/>
  <c r="GN275" i="21"/>
  <c r="GN276" i="21" s="1"/>
  <c r="GO275" i="21"/>
  <c r="GO276" i="21" s="1"/>
  <c r="GP275" i="21"/>
  <c r="GP276" i="21" s="1"/>
  <c r="GQ275" i="21"/>
  <c r="GQ276" i="21" s="1"/>
  <c r="GR275" i="21"/>
  <c r="GR276" i="21" s="1"/>
  <c r="GS275" i="21"/>
  <c r="GS276" i="21" s="1"/>
  <c r="GT275" i="21"/>
  <c r="GT276" i="21" s="1"/>
  <c r="GU275" i="21"/>
  <c r="GU276" i="21" s="1"/>
  <c r="GV275" i="21"/>
  <c r="GV276" i="21" s="1"/>
  <c r="GW275" i="21"/>
  <c r="GW276" i="21" s="1"/>
  <c r="GX275" i="21"/>
  <c r="GX276" i="21" s="1"/>
  <c r="GY275" i="21"/>
  <c r="GY276" i="21" s="1"/>
  <c r="GZ275" i="21"/>
  <c r="GZ276" i="21" s="1"/>
  <c r="HA275" i="21"/>
  <c r="HA276" i="21" s="1"/>
  <c r="HB275" i="21"/>
  <c r="HB276" i="21" s="1"/>
  <c r="HC275" i="21"/>
  <c r="HC276" i="21" s="1"/>
  <c r="HD275" i="21"/>
  <c r="HD276" i="21" s="1"/>
  <c r="HE275" i="21"/>
  <c r="HE276" i="21" s="1"/>
  <c r="HF275" i="21"/>
  <c r="HF276" i="21" s="1"/>
  <c r="HG275" i="21"/>
  <c r="HG276" i="21" s="1"/>
  <c r="HH275" i="21"/>
  <c r="HH276" i="21" s="1"/>
  <c r="HI275" i="21"/>
  <c r="HI276" i="21" s="1"/>
  <c r="HJ275" i="21"/>
  <c r="HJ276" i="21" s="1"/>
  <c r="HK275" i="21"/>
  <c r="HK276" i="21" s="1"/>
  <c r="HL275" i="21"/>
  <c r="HL276" i="21" s="1"/>
  <c r="HM275" i="21"/>
  <c r="HM276" i="21" s="1"/>
  <c r="HN275" i="21"/>
  <c r="HN276" i="21" s="1"/>
  <c r="HO275" i="21"/>
  <c r="HO276" i="21" s="1"/>
  <c r="HP275" i="21"/>
  <c r="HP276" i="21" s="1"/>
  <c r="HQ275" i="21"/>
  <c r="HQ276" i="21" s="1"/>
  <c r="HR275" i="21"/>
  <c r="HR276" i="21" s="1"/>
  <c r="HS275" i="21"/>
  <c r="HS276" i="21" s="1"/>
  <c r="HT275" i="21"/>
  <c r="HT276" i="21" s="1"/>
  <c r="HU275" i="21"/>
  <c r="HU276" i="21" s="1"/>
  <c r="HV275" i="21"/>
  <c r="HV276" i="21" s="1"/>
  <c r="HW275" i="21"/>
  <c r="HW276" i="21" s="1"/>
  <c r="HX275" i="21"/>
  <c r="HX276" i="21" s="1"/>
  <c r="HY275" i="21"/>
  <c r="HY276" i="21" s="1"/>
  <c r="HZ275" i="21"/>
  <c r="HZ276" i="21" s="1"/>
  <c r="IA275" i="21"/>
  <c r="IA276" i="21" s="1"/>
  <c r="IB275" i="21"/>
  <c r="IB276" i="21" s="1"/>
  <c r="IC275" i="21"/>
  <c r="IC276" i="21" s="1"/>
  <c r="ID275" i="21"/>
  <c r="ID276" i="21" s="1"/>
  <c r="IE275" i="21"/>
  <c r="IE276" i="21" s="1"/>
  <c r="IF275" i="21"/>
  <c r="IF276" i="21" s="1"/>
  <c r="IG275" i="21"/>
  <c r="IG276" i="21" s="1"/>
  <c r="IH275" i="21"/>
  <c r="IH276" i="21" s="1"/>
  <c r="II275" i="21"/>
  <c r="II276" i="21" s="1"/>
  <c r="IJ275" i="21"/>
  <c r="IJ276" i="21" s="1"/>
  <c r="IK275" i="21"/>
  <c r="IK276" i="21" s="1"/>
  <c r="IL275" i="21"/>
  <c r="IL276" i="21" s="1"/>
  <c r="I275" i="21"/>
  <c r="J275" i="21"/>
  <c r="K275" i="21"/>
  <c r="L275" i="21"/>
  <c r="M275" i="21"/>
  <c r="G275" i="21"/>
  <c r="H275" i="21"/>
  <c r="F3" i="17"/>
  <c r="B6" i="23"/>
  <c r="I14" i="23" s="1"/>
  <c r="J48" i="19"/>
  <c r="G48" i="19"/>
  <c r="F48" i="19"/>
  <c r="E48" i="19"/>
  <c r="D48" i="19"/>
  <c r="C48" i="19"/>
  <c r="B48" i="19"/>
  <c r="A48" i="19"/>
  <c r="J47" i="19"/>
  <c r="G47" i="19"/>
  <c r="F47" i="19"/>
  <c r="E47" i="19"/>
  <c r="D47" i="19"/>
  <c r="C47" i="19"/>
  <c r="B47" i="19"/>
  <c r="A47" i="19"/>
  <c r="J46" i="19"/>
  <c r="G46" i="19"/>
  <c r="F46" i="19"/>
  <c r="E46" i="19"/>
  <c r="D46" i="19"/>
  <c r="C46" i="19"/>
  <c r="B46" i="19"/>
  <c r="A46" i="19"/>
  <c r="J45" i="19"/>
  <c r="G45" i="19"/>
  <c r="F45" i="19"/>
  <c r="E45" i="19"/>
  <c r="D45" i="19"/>
  <c r="C45" i="19"/>
  <c r="B45" i="19"/>
  <c r="A45" i="19"/>
  <c r="J44" i="19"/>
  <c r="G44" i="19"/>
  <c r="F44" i="19"/>
  <c r="E44" i="19"/>
  <c r="D44" i="19"/>
  <c r="C44" i="19"/>
  <c r="B44" i="19"/>
  <c r="A44" i="19"/>
  <c r="J43" i="19"/>
  <c r="G43" i="19"/>
  <c r="F43" i="19"/>
  <c r="E43" i="19"/>
  <c r="D43" i="19"/>
  <c r="C43" i="19"/>
  <c r="B43" i="19"/>
  <c r="A43" i="19"/>
  <c r="J42" i="19"/>
  <c r="G42" i="19"/>
  <c r="F42" i="19"/>
  <c r="E42" i="19"/>
  <c r="D42" i="19"/>
  <c r="C42" i="19"/>
  <c r="B42" i="19"/>
  <c r="A42" i="19"/>
  <c r="J41" i="19"/>
  <c r="G41" i="19"/>
  <c r="F41" i="19"/>
  <c r="E41" i="19"/>
  <c r="D41" i="19"/>
  <c r="C41" i="19"/>
  <c r="B41" i="19"/>
  <c r="A41" i="19"/>
  <c r="J40" i="19"/>
  <c r="G40" i="19"/>
  <c r="F40" i="19"/>
  <c r="E40" i="19"/>
  <c r="D40" i="19"/>
  <c r="C40" i="19"/>
  <c r="B40" i="19"/>
  <c r="A40" i="19"/>
  <c r="J39" i="19"/>
  <c r="G39" i="19"/>
  <c r="F39" i="19"/>
  <c r="E39" i="19"/>
  <c r="D39" i="19"/>
  <c r="C39" i="19"/>
  <c r="B39" i="19"/>
  <c r="A39" i="19"/>
  <c r="J38" i="19"/>
  <c r="G38" i="19"/>
  <c r="F38" i="19"/>
  <c r="E38" i="19"/>
  <c r="D38" i="19"/>
  <c r="C38" i="19"/>
  <c r="B38" i="19"/>
  <c r="A38" i="19"/>
  <c r="J37" i="19"/>
  <c r="G37" i="19"/>
  <c r="F37" i="19"/>
  <c r="E37" i="19"/>
  <c r="D37" i="19"/>
  <c r="C37" i="19"/>
  <c r="B37" i="19"/>
  <c r="A37" i="19"/>
  <c r="J36" i="19"/>
  <c r="G36" i="19"/>
  <c r="F36" i="19"/>
  <c r="E36" i="19"/>
  <c r="D36" i="19"/>
  <c r="C36" i="19"/>
  <c r="B36" i="19"/>
  <c r="A36" i="19"/>
  <c r="J35" i="19"/>
  <c r="G35" i="19"/>
  <c r="F35" i="19"/>
  <c r="E35" i="19"/>
  <c r="D35" i="19"/>
  <c r="C35" i="19"/>
  <c r="B35" i="19"/>
  <c r="A35" i="19"/>
  <c r="J34" i="19"/>
  <c r="G34" i="19"/>
  <c r="F34" i="19"/>
  <c r="E34" i="19"/>
  <c r="D34" i="19"/>
  <c r="C34" i="19"/>
  <c r="B34" i="19"/>
  <c r="A34" i="19"/>
  <c r="J33" i="19"/>
  <c r="G33" i="19"/>
  <c r="F33" i="19"/>
  <c r="E33" i="19"/>
  <c r="D33" i="19"/>
  <c r="C33" i="19"/>
  <c r="B33" i="19"/>
  <c r="A33" i="19"/>
  <c r="J32" i="19"/>
  <c r="G32" i="19"/>
  <c r="F32" i="19"/>
  <c r="E32" i="19"/>
  <c r="D32" i="19"/>
  <c r="C32" i="19"/>
  <c r="B32" i="19"/>
  <c r="A32" i="19"/>
  <c r="J31" i="19"/>
  <c r="G31" i="19"/>
  <c r="F31" i="19"/>
  <c r="E31" i="19"/>
  <c r="D31" i="19"/>
  <c r="C31" i="19"/>
  <c r="B31" i="19"/>
  <c r="A31" i="19"/>
  <c r="J30" i="19"/>
  <c r="G30" i="19"/>
  <c r="F30" i="19"/>
  <c r="E30" i="19"/>
  <c r="D30" i="19"/>
  <c r="C30" i="19"/>
  <c r="B30" i="19"/>
  <c r="A30" i="19"/>
  <c r="J29" i="19"/>
  <c r="G29" i="19"/>
  <c r="F29" i="19"/>
  <c r="E29" i="19"/>
  <c r="D29" i="19"/>
  <c r="C29" i="19"/>
  <c r="B29" i="19"/>
  <c r="A29" i="19"/>
  <c r="J28" i="19"/>
  <c r="G28" i="19"/>
  <c r="F28" i="19"/>
  <c r="E28" i="19"/>
  <c r="D28" i="19"/>
  <c r="C28" i="19"/>
  <c r="B28" i="19"/>
  <c r="A28" i="19"/>
  <c r="J27" i="19"/>
  <c r="G27" i="19"/>
  <c r="F27" i="19"/>
  <c r="E27" i="19"/>
  <c r="D27" i="19"/>
  <c r="C27" i="19"/>
  <c r="B27" i="19"/>
  <c r="A27" i="19"/>
  <c r="J26" i="19"/>
  <c r="G26" i="19"/>
  <c r="F26" i="19"/>
  <c r="E26" i="19"/>
  <c r="D26" i="19"/>
  <c r="C26" i="19"/>
  <c r="B26" i="19"/>
  <c r="A26" i="19"/>
  <c r="J25" i="19"/>
  <c r="G25" i="19"/>
  <c r="F25" i="19"/>
  <c r="E25" i="19"/>
  <c r="D25" i="19"/>
  <c r="C25" i="19"/>
  <c r="B25" i="19"/>
  <c r="A25" i="19"/>
  <c r="J24" i="19"/>
  <c r="G24" i="19"/>
  <c r="F24" i="19"/>
  <c r="E24" i="19"/>
  <c r="D24" i="19"/>
  <c r="C24" i="19"/>
  <c r="B24" i="19"/>
  <c r="A24" i="19"/>
  <c r="J23" i="19"/>
  <c r="G23" i="19"/>
  <c r="F23" i="19"/>
  <c r="E23" i="19"/>
  <c r="D23" i="19"/>
  <c r="C23" i="19"/>
  <c r="B23" i="19"/>
  <c r="A23" i="19"/>
  <c r="J22" i="19"/>
  <c r="G22" i="19"/>
  <c r="F22" i="19"/>
  <c r="E22" i="19"/>
  <c r="D22" i="19"/>
  <c r="C22" i="19"/>
  <c r="B22" i="19"/>
  <c r="A22" i="19"/>
  <c r="J21" i="19"/>
  <c r="G21" i="19"/>
  <c r="F21" i="19"/>
  <c r="E21" i="19"/>
  <c r="D21" i="19"/>
  <c r="C21" i="19"/>
  <c r="B21" i="19"/>
  <c r="A21" i="19"/>
  <c r="J20" i="19"/>
  <c r="G20" i="19"/>
  <c r="F20" i="19"/>
  <c r="E20" i="19"/>
  <c r="D20" i="19"/>
  <c r="C20" i="19"/>
  <c r="B20" i="19"/>
  <c r="A20" i="19"/>
  <c r="J19" i="19"/>
  <c r="G19" i="19"/>
  <c r="F19" i="19"/>
  <c r="E19" i="19"/>
  <c r="D19" i="19"/>
  <c r="C19" i="19"/>
  <c r="B19" i="19"/>
  <c r="A19" i="19"/>
  <c r="J18" i="19"/>
  <c r="G18" i="19"/>
  <c r="F18" i="19"/>
  <c r="E18" i="19"/>
  <c r="D18" i="19"/>
  <c r="C18" i="19"/>
  <c r="B18" i="19"/>
  <c r="A18" i="19"/>
  <c r="J17" i="19"/>
  <c r="G17" i="19"/>
  <c r="F17" i="19"/>
  <c r="E17" i="19"/>
  <c r="D17" i="19"/>
  <c r="C17" i="19"/>
  <c r="B17" i="19"/>
  <c r="A17" i="19"/>
  <c r="J16" i="19"/>
  <c r="B16" i="19"/>
  <c r="J15" i="19"/>
  <c r="B15" i="19"/>
  <c r="J14" i="19"/>
  <c r="B14" i="19"/>
  <c r="J13" i="19"/>
  <c r="B13" i="19"/>
  <c r="J12" i="19"/>
  <c r="B12" i="19"/>
  <c r="J11" i="19"/>
  <c r="B11" i="19"/>
  <c r="J10" i="19"/>
  <c r="B10" i="19"/>
  <c r="J9" i="19"/>
  <c r="B9" i="19"/>
  <c r="J8" i="19"/>
  <c r="G8" i="19"/>
  <c r="F8" i="19"/>
  <c r="E8" i="19"/>
  <c r="D8" i="19"/>
  <c r="C8" i="19"/>
  <c r="B8" i="19"/>
  <c r="A8" i="19"/>
  <c r="J5" i="19"/>
  <c r="I5" i="19"/>
  <c r="H5" i="19"/>
  <c r="G5" i="19"/>
  <c r="F5" i="19"/>
  <c r="E5" i="19"/>
  <c r="D5" i="19"/>
  <c r="C5" i="19"/>
  <c r="A5" i="19"/>
  <c r="I4" i="19"/>
  <c r="H4" i="19"/>
  <c r="G4" i="19"/>
  <c r="F4" i="19"/>
  <c r="E4" i="19"/>
  <c r="D4" i="19"/>
  <c r="C4" i="19"/>
  <c r="B4" i="19"/>
  <c r="A4" i="19"/>
  <c r="N35" i="17" l="1"/>
  <c r="I58" i="23" s="1"/>
  <c r="N34" i="17"/>
  <c r="I59" i="23" s="1"/>
  <c r="J65" i="17"/>
  <c r="J63" i="17"/>
  <c r="J64" i="17"/>
  <c r="J61" i="17"/>
  <c r="J62" i="17"/>
  <c r="I28" i="23" s="1"/>
  <c r="AC28" i="23" s="1"/>
  <c r="N27" i="17"/>
  <c r="I51" i="23" s="1"/>
  <c r="N26" i="17"/>
  <c r="I50" i="23" s="1"/>
  <c r="N28" i="17"/>
  <c r="I52" i="23" s="1"/>
  <c r="N30" i="17"/>
  <c r="I54" i="23" s="1"/>
  <c r="N21" i="17"/>
  <c r="I45" i="23" s="1"/>
  <c r="N18" i="17"/>
  <c r="I42" i="23" s="1"/>
  <c r="N29" i="17"/>
  <c r="I53" i="23" s="1"/>
  <c r="N17" i="17"/>
  <c r="I41" i="23" s="1"/>
  <c r="N31" i="17"/>
  <c r="I55" i="23" s="1"/>
  <c r="N25" i="17"/>
  <c r="I49" i="23" s="1"/>
  <c r="N23" i="17"/>
  <c r="I47" i="23" s="1"/>
  <c r="N22" i="17"/>
  <c r="I46" i="23" s="1"/>
  <c r="N24" i="17"/>
  <c r="I48" i="23" s="1"/>
  <c r="N33" i="17"/>
  <c r="I57" i="23" s="1"/>
  <c r="N19" i="17"/>
  <c r="I43" i="23" s="1"/>
  <c r="N20" i="17"/>
  <c r="I44" i="23" s="1"/>
  <c r="N32" i="17"/>
  <c r="I56" i="23" s="1"/>
  <c r="I16" i="23"/>
  <c r="I15" i="23"/>
  <c r="J7" i="17"/>
  <c r="I27" i="23"/>
  <c r="AC27" i="23" s="1"/>
  <c r="H19" i="19"/>
  <c r="H17" i="19"/>
  <c r="H18" i="19"/>
  <c r="H20" i="19"/>
  <c r="H21" i="19"/>
  <c r="H22" i="19"/>
  <c r="H23" i="19"/>
  <c r="H24" i="19"/>
  <c r="H25" i="19"/>
  <c r="H29" i="19"/>
  <c r="H33" i="19"/>
  <c r="H37" i="19"/>
  <c r="H41" i="19"/>
  <c r="H45" i="19"/>
  <c r="H26" i="19"/>
  <c r="H30" i="19"/>
  <c r="H34" i="19"/>
  <c r="H38" i="19"/>
  <c r="H42" i="19"/>
  <c r="H46" i="19"/>
  <c r="H27" i="19"/>
  <c r="H31" i="19"/>
  <c r="H35" i="19"/>
  <c r="H39" i="19"/>
  <c r="H43" i="19"/>
  <c r="H47" i="19"/>
  <c r="H28" i="19"/>
  <c r="H32" i="19"/>
  <c r="H36" i="19"/>
  <c r="H40" i="19"/>
  <c r="H44" i="19"/>
  <c r="H48" i="19"/>
  <c r="Y42" i="23"/>
  <c r="Z41" i="23"/>
  <c r="Y30" i="23"/>
  <c r="Z29" i="23"/>
  <c r="AB28" i="23"/>
  <c r="AA28" i="23"/>
  <c r="J6" i="17"/>
  <c r="I6" i="17"/>
  <c r="I8" i="17"/>
  <c r="I10" i="17"/>
  <c r="I12" i="17"/>
  <c r="I5" i="17"/>
  <c r="I7" i="17"/>
  <c r="I9" i="17"/>
  <c r="I11" i="17"/>
  <c r="J8" i="17"/>
  <c r="J5" i="17"/>
  <c r="J12" i="17"/>
  <c r="J9" i="17"/>
  <c r="I32" i="19"/>
  <c r="I33" i="19"/>
  <c r="I36" i="19"/>
  <c r="I37" i="19"/>
  <c r="I40" i="19"/>
  <c r="I41" i="19"/>
  <c r="I44" i="19"/>
  <c r="I45" i="19"/>
  <c r="I48" i="19"/>
  <c r="I25" i="19"/>
  <c r="I28" i="19"/>
  <c r="I29" i="19"/>
  <c r="I30" i="19"/>
  <c r="I31" i="19"/>
  <c r="I34" i="19"/>
  <c r="I35" i="19"/>
  <c r="I38" i="19"/>
  <c r="I39" i="19"/>
  <c r="I42" i="19"/>
  <c r="I43" i="19"/>
  <c r="I46" i="19"/>
  <c r="I47" i="19"/>
  <c r="I26" i="19"/>
  <c r="I27" i="19"/>
  <c r="J79" i="23"/>
  <c r="J75" i="23"/>
  <c r="J71" i="23"/>
  <c r="J67" i="23"/>
  <c r="J63" i="23"/>
  <c r="J59" i="23"/>
  <c r="J80" i="23"/>
  <c r="J76" i="23"/>
  <c r="J72" i="23"/>
  <c r="J68" i="23"/>
  <c r="J64" i="23"/>
  <c r="J60" i="23"/>
  <c r="I17" i="19"/>
  <c r="I18" i="19"/>
  <c r="I19" i="19"/>
  <c r="I20" i="19"/>
  <c r="I21" i="19"/>
  <c r="I22" i="19"/>
  <c r="I23" i="19"/>
  <c r="I24" i="19"/>
  <c r="J77" i="23"/>
  <c r="J73" i="23"/>
  <c r="J69" i="23"/>
  <c r="J65" i="23"/>
  <c r="J61" i="23"/>
  <c r="J78" i="23"/>
  <c r="J74" i="23"/>
  <c r="J70" i="23"/>
  <c r="J66" i="23"/>
  <c r="J62" i="23"/>
  <c r="J58" i="23"/>
  <c r="J11" i="17"/>
  <c r="J10" i="17"/>
  <c r="K7" i="17" l="1"/>
  <c r="I11" i="23" s="1"/>
  <c r="K8" i="17"/>
  <c r="I12" i="23" s="1"/>
  <c r="K9" i="17"/>
  <c r="I13" i="23" s="1"/>
  <c r="K10" i="17"/>
  <c r="K11" i="17"/>
  <c r="K12" i="17"/>
  <c r="K5" i="17"/>
  <c r="K6" i="17"/>
  <c r="I10" i="23" s="1"/>
  <c r="Y43" i="23"/>
  <c r="Z42" i="23"/>
  <c r="AC29" i="23"/>
  <c r="AA29" i="23"/>
  <c r="AB29" i="23"/>
  <c r="Y31" i="23"/>
  <c r="Z30" i="23"/>
  <c r="Z43" i="23" l="1"/>
  <c r="Y44" i="23"/>
  <c r="AC30" i="23"/>
  <c r="AA30" i="23"/>
  <c r="AB30" i="23"/>
  <c r="Y32" i="23"/>
  <c r="Z31" i="23"/>
  <c r="Y45" i="23" l="1"/>
  <c r="Z44" i="23"/>
  <c r="Y33" i="23"/>
  <c r="Z32" i="23"/>
  <c r="AA31" i="23"/>
  <c r="AB31" i="23"/>
  <c r="AC31" i="23"/>
  <c r="F62" i="17"/>
  <c r="H28" i="23" s="1"/>
  <c r="F61" i="17"/>
  <c r="H27" i="23" s="1"/>
  <c r="Y46" i="23" l="1"/>
  <c r="Z45" i="23"/>
  <c r="Y34" i="23"/>
  <c r="Z33" i="23"/>
  <c r="AA32" i="23"/>
  <c r="AC32" i="23"/>
  <c r="AB32" i="23"/>
  <c r="J57" i="23"/>
  <c r="J56" i="23"/>
  <c r="D27" i="2"/>
  <c r="D20" i="2"/>
  <c r="Z46" i="23" l="1"/>
  <c r="Y47" i="23"/>
  <c r="AC33" i="23"/>
  <c r="AA33" i="23"/>
  <c r="AB33" i="23"/>
  <c r="Y35" i="23"/>
  <c r="Z34" i="23"/>
  <c r="J48" i="23"/>
  <c r="J45" i="23"/>
  <c r="J53" i="23"/>
  <c r="J42" i="23"/>
  <c r="J43" i="23"/>
  <c r="J44" i="23"/>
  <c r="J52" i="23"/>
  <c r="J49" i="23"/>
  <c r="J50" i="23"/>
  <c r="J47" i="23"/>
  <c r="J41" i="23"/>
  <c r="J46" i="23"/>
  <c r="J54" i="23"/>
  <c r="J55" i="23"/>
  <c r="J51" i="23"/>
  <c r="D10" i="2"/>
  <c r="D11" i="2"/>
  <c r="D12" i="2"/>
  <c r="D13" i="2"/>
  <c r="J26" i="2"/>
  <c r="D22" i="2"/>
  <c r="D18" i="2"/>
  <c r="D19" i="2"/>
  <c r="D21" i="2"/>
  <c r="Z47" i="23" l="1"/>
  <c r="Y48" i="23"/>
  <c r="AC34" i="23"/>
  <c r="AA34" i="23"/>
  <c r="AB34" i="23"/>
  <c r="Y36" i="23"/>
  <c r="Z36" i="23" s="1"/>
  <c r="Z35" i="23"/>
  <c r="J17" i="2"/>
  <c r="Y49" i="23" l="1"/>
  <c r="Z48" i="23"/>
  <c r="AA36" i="23"/>
  <c r="AC36" i="23"/>
  <c r="AB36" i="23"/>
  <c r="Z26" i="23"/>
  <c r="M69" i="24" s="1"/>
  <c r="AA35" i="23"/>
  <c r="AC35" i="23"/>
  <c r="AB35" i="23"/>
  <c r="H69" i="24" l="1"/>
  <c r="P134" i="24"/>
  <c r="M134" i="24"/>
  <c r="L69" i="24"/>
  <c r="L134" i="24"/>
  <c r="J69" i="24"/>
  <c r="H134" i="24"/>
  <c r="H137" i="24" s="1"/>
  <c r="Q69" i="24"/>
  <c r="K134" i="24"/>
  <c r="N134" i="24"/>
  <c r="P69" i="24"/>
  <c r="I69" i="24"/>
  <c r="Q134" i="24"/>
  <c r="J134" i="24"/>
  <c r="J137" i="24" s="1"/>
  <c r="O69" i="24"/>
  <c r="O134" i="24"/>
  <c r="I134" i="24"/>
  <c r="I137" i="24" s="1"/>
  <c r="N69" i="24"/>
  <c r="K69" i="24"/>
  <c r="Y50" i="23"/>
  <c r="Z49" i="23"/>
  <c r="O137" i="24" l="1"/>
  <c r="O136" i="24"/>
  <c r="O135" i="24"/>
  <c r="M136" i="24"/>
  <c r="M135" i="24"/>
  <c r="M137" i="24"/>
  <c r="N137" i="24"/>
  <c r="N136" i="24"/>
  <c r="N135" i="24"/>
  <c r="P135" i="24"/>
  <c r="P137" i="24"/>
  <c r="P136" i="24"/>
  <c r="Q136" i="24"/>
  <c r="Q135" i="24"/>
  <c r="Q137" i="24"/>
  <c r="K137" i="24"/>
  <c r="K136" i="24"/>
  <c r="K135" i="24"/>
  <c r="L135" i="24"/>
  <c r="L137" i="24"/>
  <c r="L136" i="24"/>
  <c r="H135" i="24"/>
  <c r="H136" i="24"/>
  <c r="J135" i="24"/>
  <c r="J136" i="24"/>
  <c r="I135" i="24"/>
  <c r="I136" i="24"/>
  <c r="Y51" i="23"/>
  <c r="Z50" i="23"/>
  <c r="Y52" i="23" l="1"/>
  <c r="Z51" i="23"/>
  <c r="Y53" i="23" l="1"/>
  <c r="Z52" i="23"/>
  <c r="Y54" i="23" l="1"/>
  <c r="Z53" i="23"/>
  <c r="Y55" i="23" l="1"/>
  <c r="Z54" i="23"/>
  <c r="Y56" i="23" l="1"/>
  <c r="Z55" i="23"/>
  <c r="Y57" i="23" l="1"/>
  <c r="Z56" i="23"/>
  <c r="Y58" i="23" l="1"/>
  <c r="Z57" i="23"/>
  <c r="Z58" i="23" l="1"/>
  <c r="Y59" i="23"/>
  <c r="Z59" i="23" l="1"/>
  <c r="Y60" i="23"/>
  <c r="Y61" i="23" l="1"/>
  <c r="Z60" i="23"/>
  <c r="Y62" i="23" l="1"/>
  <c r="Z61" i="23"/>
  <c r="Z62" i="23" l="1"/>
  <c r="Y63" i="23"/>
  <c r="Z63" i="23" l="1"/>
  <c r="Y64" i="23"/>
  <c r="Z64" i="23" l="1"/>
  <c r="Y65" i="23"/>
  <c r="Z65" i="23" l="1"/>
  <c r="Y66" i="23"/>
  <c r="Z66" i="23" l="1"/>
  <c r="Y67" i="23"/>
  <c r="D51" i="20"/>
  <c r="F51" i="20"/>
  <c r="D44" i="20"/>
  <c r="F44" i="20"/>
  <c r="D47" i="20"/>
  <c r="F47" i="20"/>
  <c r="D54" i="20"/>
  <c r="F54" i="20"/>
  <c r="D43" i="20"/>
  <c r="F43" i="20"/>
  <c r="D60" i="20"/>
  <c r="F60" i="20"/>
  <c r="D46" i="20"/>
  <c r="F46" i="20"/>
  <c r="D52" i="20"/>
  <c r="F52" i="20"/>
  <c r="D45" i="20"/>
  <c r="F45" i="20"/>
  <c r="D56" i="20"/>
  <c r="F56" i="20"/>
  <c r="D61" i="20"/>
  <c r="F61" i="20"/>
  <c r="D53" i="20"/>
  <c r="F53" i="20"/>
  <c r="D58" i="20"/>
  <c r="F58" i="20"/>
  <c r="D55" i="20"/>
  <c r="F55" i="20"/>
  <c r="D50" i="20"/>
  <c r="F50" i="20"/>
  <c r="D57" i="20"/>
  <c r="F57" i="20"/>
  <c r="D48" i="20"/>
  <c r="F48" i="20"/>
  <c r="D59" i="20"/>
  <c r="F59" i="20"/>
  <c r="D62" i="20"/>
  <c r="F62" i="20"/>
  <c r="D49" i="20"/>
  <c r="F49" i="20"/>
  <c r="Z67" i="23" l="1"/>
  <c r="Y68" i="23"/>
  <c r="Z68" i="23" l="1"/>
  <c r="Y69" i="23"/>
  <c r="Z69" i="23" l="1"/>
  <c r="Y70" i="23"/>
  <c r="Z70" i="23" l="1"/>
  <c r="Y71" i="23"/>
  <c r="Y72" i="23" l="1"/>
  <c r="Z71" i="23"/>
  <c r="Z72" i="23" l="1"/>
  <c r="Y73" i="23"/>
  <c r="Z73" i="23" l="1"/>
  <c r="Y74" i="23"/>
  <c r="Z74" i="23" l="1"/>
  <c r="Y75" i="23"/>
  <c r="Y76" i="23" l="1"/>
  <c r="Z75" i="23"/>
  <c r="Z76" i="23" l="1"/>
  <c r="Y77" i="23"/>
  <c r="Z77" i="23" l="1"/>
  <c r="Y78" i="23"/>
  <c r="Z78" i="23" l="1"/>
  <c r="Y79" i="23"/>
  <c r="Z79" i="23" l="1"/>
  <c r="Y80" i="23"/>
  <c r="Z80" i="23" l="1"/>
  <c r="Y81" i="23"/>
  <c r="Z81" i="23" l="1"/>
  <c r="Y82" i="23"/>
  <c r="Z82" i="23" l="1"/>
  <c r="Y83" i="23"/>
  <c r="Z83" i="23" l="1"/>
  <c r="Y84" i="23"/>
  <c r="Y85" i="23" l="1"/>
  <c r="Z84" i="23"/>
  <c r="Y86" i="23" l="1"/>
  <c r="Z85" i="23"/>
  <c r="Z86" i="23" l="1"/>
  <c r="Y87" i="23"/>
  <c r="Z87" i="23" l="1"/>
  <c r="Y88" i="23"/>
  <c r="Z88" i="23" l="1"/>
  <c r="Y89" i="23"/>
  <c r="Z89" i="23" l="1"/>
  <c r="Y90" i="23"/>
  <c r="Z90" i="23" l="1"/>
  <c r="Y91" i="23"/>
  <c r="Z91" i="23" l="1"/>
  <c r="Y92" i="23"/>
  <c r="Z92" i="23" l="1"/>
  <c r="Y93" i="23"/>
  <c r="Z93" i="23" l="1"/>
  <c r="Y94" i="23"/>
  <c r="Z94" i="23" l="1"/>
  <c r="Y95" i="23"/>
  <c r="Y96" i="23" l="1"/>
  <c r="Z95" i="23"/>
  <c r="Y97" i="23" l="1"/>
  <c r="Z96" i="23"/>
  <c r="Z97" i="23" l="1"/>
  <c r="Y98" i="23"/>
  <c r="Z98" i="23" l="1"/>
  <c r="Y99" i="23"/>
  <c r="Z99" i="23" l="1"/>
  <c r="Y100" i="23"/>
  <c r="Z100" i="23" s="1"/>
  <c r="Z40" i="23" l="1"/>
  <c r="D44" i="34" s="1"/>
  <c r="E44" i="34" s="1"/>
  <c r="D74" i="24" l="1"/>
  <c r="D126" i="24"/>
  <c r="E126" i="24" s="1"/>
  <c r="D153" i="24"/>
  <c r="F153" i="24" s="1"/>
  <c r="D156" i="24"/>
  <c r="F156" i="24" s="1"/>
  <c r="D186" i="24"/>
  <c r="E186" i="24" s="1"/>
  <c r="D197" i="24"/>
  <c r="F197" i="24" s="1"/>
  <c r="D29" i="24"/>
  <c r="J29" i="24" s="1"/>
  <c r="L49" i="20"/>
  <c r="M49" i="20" s="1"/>
  <c r="D55" i="24"/>
  <c r="B55" i="24" s="1"/>
  <c r="D44" i="24"/>
  <c r="J44" i="24" s="1"/>
  <c r="D104" i="24"/>
  <c r="D49" i="24"/>
  <c r="B49" i="24" s="1"/>
  <c r="D188" i="24"/>
  <c r="F188" i="24" s="1"/>
  <c r="L55" i="20"/>
  <c r="M55" i="20" s="1"/>
  <c r="D48" i="24"/>
  <c r="B48" i="24" s="1"/>
  <c r="D36" i="34"/>
  <c r="E36" i="34" s="1"/>
  <c r="L58" i="20"/>
  <c r="M58" i="20" s="1"/>
  <c r="D27" i="24"/>
  <c r="J27" i="24" s="1"/>
  <c r="D26" i="34"/>
  <c r="D175" i="24"/>
  <c r="G175" i="24" s="1"/>
  <c r="D31" i="34"/>
  <c r="E31" i="34" s="1"/>
  <c r="D111" i="24"/>
  <c r="E111" i="24" s="1"/>
  <c r="D174" i="24"/>
  <c r="G174" i="24" s="1"/>
  <c r="D163" i="24"/>
  <c r="G163" i="24" s="1"/>
  <c r="D50" i="34"/>
  <c r="E50" i="34" s="1"/>
  <c r="D85" i="24"/>
  <c r="D190" i="24"/>
  <c r="F190" i="24" s="1"/>
  <c r="D42" i="24"/>
  <c r="J42" i="24" s="1"/>
  <c r="D145" i="24"/>
  <c r="E145" i="24" s="1"/>
  <c r="D98" i="24"/>
  <c r="D150" i="24"/>
  <c r="F150" i="24" s="1"/>
  <c r="D14" i="24"/>
  <c r="J14" i="24" s="1"/>
  <c r="D43" i="34"/>
  <c r="E43" i="34" s="1"/>
  <c r="L13" i="20"/>
  <c r="M13" i="20" s="1"/>
  <c r="L32" i="20"/>
  <c r="M32" i="20" s="1"/>
  <c r="D38" i="34"/>
  <c r="E38" i="34" s="1"/>
  <c r="L60" i="20"/>
  <c r="M60" i="20" s="1"/>
  <c r="D16" i="24"/>
  <c r="F16" i="24" s="1"/>
  <c r="D148" i="24"/>
  <c r="E148" i="24" s="1"/>
  <c r="D165" i="24"/>
  <c r="G165" i="24" s="1"/>
  <c r="D118" i="24"/>
  <c r="E118" i="24" s="1"/>
  <c r="L16" i="20"/>
  <c r="M16" i="20" s="1"/>
  <c r="L15" i="20"/>
  <c r="M15" i="20" s="1"/>
  <c r="D37" i="34"/>
  <c r="E37" i="34" s="1"/>
  <c r="D72" i="24"/>
  <c r="D158" i="24"/>
  <c r="F158" i="24" s="1"/>
  <c r="L24" i="20"/>
  <c r="M24" i="20" s="1"/>
  <c r="D33" i="24"/>
  <c r="B33" i="24" s="1"/>
  <c r="D40" i="24"/>
  <c r="B40" i="24" s="1"/>
  <c r="D185" i="24"/>
  <c r="G185" i="24" s="1"/>
  <c r="D81" i="24"/>
  <c r="D101" i="24"/>
  <c r="L38" i="20"/>
  <c r="M38" i="20" s="1"/>
  <c r="D45" i="24"/>
  <c r="B45" i="24" s="1"/>
  <c r="D95" i="24"/>
  <c r="L25" i="20"/>
  <c r="M25" i="20" s="1"/>
  <c r="D196" i="24"/>
  <c r="E196" i="24" s="1"/>
  <c r="D52" i="24"/>
  <c r="J52" i="24" s="1"/>
  <c r="D189" i="24"/>
  <c r="E189" i="24" s="1"/>
  <c r="D130" i="24"/>
  <c r="E130" i="24" s="1"/>
  <c r="D114" i="24"/>
  <c r="E114" i="24" s="1"/>
  <c r="D5" i="24"/>
  <c r="F5" i="24" s="1"/>
  <c r="D79" i="24"/>
  <c r="L35" i="20"/>
  <c r="M35" i="20" s="1"/>
  <c r="D18" i="24"/>
  <c r="F18" i="24" s="1"/>
  <c r="D13" i="34"/>
  <c r="D170" i="24"/>
  <c r="E170" i="24" s="1"/>
  <c r="L51" i="20"/>
  <c r="M51" i="20" s="1"/>
  <c r="D92" i="24"/>
  <c r="D22" i="34"/>
  <c r="L44" i="20"/>
  <c r="M44" i="20" s="1"/>
  <c r="D140" i="24"/>
  <c r="G140" i="24" s="1"/>
  <c r="D119" i="24"/>
  <c r="E119" i="24" s="1"/>
  <c r="D52" i="34"/>
  <c r="E52" i="34" s="1"/>
  <c r="D195" i="24"/>
  <c r="F195" i="24" s="1"/>
  <c r="L8" i="20"/>
  <c r="M8" i="20" s="1"/>
  <c r="D78" i="24"/>
  <c r="D102" i="24"/>
  <c r="D6" i="34"/>
  <c r="D8" i="34"/>
  <c r="D4" i="24"/>
  <c r="J4" i="24" s="1"/>
  <c r="D25" i="34"/>
  <c r="D116" i="24"/>
  <c r="E116" i="24" s="1"/>
  <c r="D50" i="24"/>
  <c r="J50" i="24" s="1"/>
  <c r="D47" i="24"/>
  <c r="J47" i="24" s="1"/>
  <c r="D172" i="24"/>
  <c r="E172" i="24" s="1"/>
  <c r="D120" i="24"/>
  <c r="E120" i="24" s="1"/>
  <c r="D17" i="34"/>
  <c r="D144" i="24"/>
  <c r="E144" i="24" s="1"/>
  <c r="D26" i="24"/>
  <c r="J26" i="24" s="1"/>
  <c r="D24" i="34"/>
  <c r="D25" i="24"/>
  <c r="B25" i="24" s="1"/>
  <c r="L14" i="20"/>
  <c r="M14" i="20" s="1"/>
  <c r="D57" i="24"/>
  <c r="J57" i="24" s="1"/>
  <c r="D60" i="34"/>
  <c r="E60" i="34" s="1"/>
  <c r="L3" i="20"/>
  <c r="M3" i="20" s="1"/>
  <c r="D100" i="24"/>
  <c r="L27" i="20"/>
  <c r="M27" i="20" s="1"/>
  <c r="D192" i="24"/>
  <c r="G192" i="24" s="1"/>
  <c r="D62" i="24"/>
  <c r="F62" i="24" s="1"/>
  <c r="D58" i="34"/>
  <c r="E58" i="34" s="1"/>
  <c r="D138" i="24"/>
  <c r="E138" i="24" s="1"/>
  <c r="L43" i="20"/>
  <c r="M43" i="20" s="1"/>
  <c r="D32" i="34"/>
  <c r="E32" i="34" s="1"/>
  <c r="L39" i="20"/>
  <c r="M39" i="20" s="1"/>
  <c r="D20" i="24"/>
  <c r="B20" i="24" s="1"/>
  <c r="L37" i="20"/>
  <c r="M37" i="20" s="1"/>
  <c r="D106" i="24"/>
  <c r="E106" i="24" s="1"/>
  <c r="D117" i="24"/>
  <c r="E117" i="24" s="1"/>
  <c r="L9" i="20"/>
  <c r="M9" i="20" s="1"/>
  <c r="D161" i="24"/>
  <c r="F161" i="24" s="1"/>
  <c r="L26" i="20"/>
  <c r="M26" i="20" s="1"/>
  <c r="D41" i="24"/>
  <c r="J41" i="24" s="1"/>
  <c r="D51" i="24"/>
  <c r="B51" i="24" s="1"/>
  <c r="D7" i="34"/>
  <c r="E7" i="34" s="1"/>
  <c r="D54" i="24"/>
  <c r="F54" i="24" s="1"/>
  <c r="D17" i="24"/>
  <c r="B17" i="24" s="1"/>
  <c r="L56" i="20"/>
  <c r="M56" i="20" s="1"/>
  <c r="D77" i="24"/>
  <c r="L31" i="20"/>
  <c r="M31" i="20" s="1"/>
  <c r="D151" i="24"/>
  <c r="G151" i="24" s="1"/>
  <c r="D46" i="24"/>
  <c r="J46" i="24" s="1"/>
  <c r="D93" i="24"/>
  <c r="D31" i="24"/>
  <c r="B31" i="24" s="1"/>
  <c r="D171" i="24"/>
  <c r="E171" i="24" s="1"/>
  <c r="D63" i="34"/>
  <c r="E63" i="34" s="1"/>
  <c r="D154" i="24"/>
  <c r="F154" i="24" s="1"/>
  <c r="D123" i="24"/>
  <c r="E123" i="24" s="1"/>
  <c r="D159" i="24"/>
  <c r="E159" i="24" s="1"/>
  <c r="L17" i="20"/>
  <c r="M17" i="20" s="1"/>
  <c r="D157" i="24"/>
  <c r="E157" i="24" s="1"/>
  <c r="D35" i="24"/>
  <c r="J35" i="24" s="1"/>
  <c r="L28" i="20"/>
  <c r="M28" i="20" s="1"/>
  <c r="D36" i="24"/>
  <c r="B36" i="24" s="1"/>
  <c r="D155" i="24"/>
  <c r="F155" i="24" s="1"/>
  <c r="D4" i="34"/>
  <c r="D182" i="24"/>
  <c r="E182" i="24" s="1"/>
  <c r="D35" i="34"/>
  <c r="E35" i="34" s="1"/>
  <c r="L46" i="20"/>
  <c r="M46" i="20" s="1"/>
  <c r="D183" i="24"/>
  <c r="E183" i="24" s="1"/>
  <c r="D23" i="24"/>
  <c r="F23" i="24" s="1"/>
  <c r="D87" i="24"/>
  <c r="D23" i="34"/>
  <c r="D45" i="34"/>
  <c r="E45" i="34" s="1"/>
  <c r="D11" i="34"/>
  <c r="D193" i="24"/>
  <c r="G193" i="24" s="1"/>
  <c r="L54" i="20"/>
  <c r="M54" i="20" s="1"/>
  <c r="D113" i="24"/>
  <c r="E113" i="24" s="1"/>
  <c r="D49" i="34"/>
  <c r="E49" i="34" s="1"/>
  <c r="D34" i="34"/>
  <c r="E34" i="34" s="1"/>
  <c r="D173" i="24"/>
  <c r="G173" i="24" s="1"/>
  <c r="L57" i="20"/>
  <c r="M57" i="20" s="1"/>
  <c r="D181" i="24"/>
  <c r="E181" i="24" s="1"/>
  <c r="D115" i="24"/>
  <c r="E115" i="24" s="1"/>
  <c r="D169" i="24"/>
  <c r="E169" i="24" s="1"/>
  <c r="L21" i="20"/>
  <c r="M21" i="20" s="1"/>
  <c r="L45" i="20"/>
  <c r="M45" i="20" s="1"/>
  <c r="D27" i="34"/>
  <c r="D56" i="24"/>
  <c r="J56" i="24" s="1"/>
  <c r="D57" i="34"/>
  <c r="E57" i="34" s="1"/>
  <c r="D168" i="24"/>
  <c r="F168" i="24" s="1"/>
  <c r="L42" i="20"/>
  <c r="M42" i="20" s="1"/>
  <c r="D21" i="24"/>
  <c r="B21" i="24" s="1"/>
  <c r="D105" i="24"/>
  <c r="D99" i="24"/>
  <c r="D12" i="24"/>
  <c r="J12" i="24" s="1"/>
  <c r="L22" i="20"/>
  <c r="M22" i="20" s="1"/>
  <c r="D18" i="34"/>
  <c r="D29" i="34"/>
  <c r="D164" i="24"/>
  <c r="F164" i="24" s="1"/>
  <c r="D13" i="24"/>
  <c r="J13" i="24" s="1"/>
  <c r="L50" i="20"/>
  <c r="M50" i="20" s="1"/>
  <c r="D53" i="34"/>
  <c r="E53" i="34" s="1"/>
  <c r="L5" i="20"/>
  <c r="M5" i="20" s="1"/>
  <c r="D160" i="24"/>
  <c r="E160" i="24" s="1"/>
  <c r="D146" i="24"/>
  <c r="F146" i="24" s="1"/>
  <c r="D38" i="24"/>
  <c r="F38" i="24" s="1"/>
  <c r="L20" i="20"/>
  <c r="M20" i="20" s="1"/>
  <c r="D12" i="34"/>
  <c r="E12" i="34" s="1"/>
  <c r="D110" i="24"/>
  <c r="E110" i="24" s="1"/>
  <c r="L36" i="20"/>
  <c r="M36" i="20" s="1"/>
  <c r="L53" i="20"/>
  <c r="M53" i="20" s="1"/>
  <c r="D176" i="24"/>
  <c r="G176" i="24" s="1"/>
  <c r="D91" i="24"/>
  <c r="D61" i="34"/>
  <c r="E61" i="34" s="1"/>
  <c r="D191" i="24"/>
  <c r="G191" i="24" s="1"/>
  <c r="D53" i="24"/>
  <c r="F53" i="24" s="1"/>
  <c r="L19" i="20"/>
  <c r="M19" i="20" s="1"/>
  <c r="D33" i="34"/>
  <c r="E33" i="34" s="1"/>
  <c r="D75" i="24"/>
  <c r="D103" i="24"/>
  <c r="D108" i="24"/>
  <c r="E108" i="24" s="1"/>
  <c r="D10" i="24"/>
  <c r="F10" i="24" s="1"/>
  <c r="D5" i="34"/>
  <c r="D40" i="34"/>
  <c r="E40" i="34" s="1"/>
  <c r="D107" i="24"/>
  <c r="E107" i="24" s="1"/>
  <c r="D194" i="24"/>
  <c r="E194" i="24" s="1"/>
  <c r="D60" i="24"/>
  <c r="B60" i="24" s="1"/>
  <c r="L23" i="20"/>
  <c r="M23" i="20" s="1"/>
  <c r="D14" i="34"/>
  <c r="D162" i="24"/>
  <c r="E162" i="24" s="1"/>
  <c r="D147" i="24"/>
  <c r="E147" i="24" s="1"/>
  <c r="D63" i="24"/>
  <c r="J63" i="24" s="1"/>
  <c r="D142" i="24"/>
  <c r="F142" i="24" s="1"/>
  <c r="D71" i="24"/>
  <c r="D184" i="24"/>
  <c r="G184" i="24" s="1"/>
  <c r="D43" i="24"/>
  <c r="F43" i="24" s="1"/>
  <c r="L11" i="20"/>
  <c r="M11" i="20" s="1"/>
  <c r="D15" i="34"/>
  <c r="D59" i="34"/>
  <c r="E59" i="34" s="1"/>
  <c r="D8" i="24"/>
  <c r="B8" i="24" s="1"/>
  <c r="D141" i="24"/>
  <c r="G141" i="24" s="1"/>
  <c r="D11" i="24"/>
  <c r="F11" i="24" s="1"/>
  <c r="L33" i="20"/>
  <c r="M33" i="20" s="1"/>
  <c r="D47" i="34"/>
  <c r="E47" i="34" s="1"/>
  <c r="D48" i="34"/>
  <c r="E48" i="34" s="1"/>
  <c r="D179" i="24"/>
  <c r="G179" i="24" s="1"/>
  <c r="D39" i="24"/>
  <c r="J39" i="24" s="1"/>
  <c r="L61" i="20"/>
  <c r="M61" i="20" s="1"/>
  <c r="D19" i="34"/>
  <c r="D84" i="24"/>
  <c r="D180" i="24"/>
  <c r="E180" i="24" s="1"/>
  <c r="D37" i="24"/>
  <c r="F37" i="24" s="1"/>
  <c r="L62" i="20"/>
  <c r="M62" i="20" s="1"/>
  <c r="D41" i="34"/>
  <c r="E41" i="34" s="1"/>
  <c r="D83" i="24"/>
  <c r="D128" i="24"/>
  <c r="E128" i="24" s="1"/>
  <c r="D46" i="34"/>
  <c r="E46" i="34" s="1"/>
  <c r="D94" i="24"/>
  <c r="D61" i="24"/>
  <c r="B61" i="24" s="1"/>
  <c r="D122" i="24"/>
  <c r="E122" i="24" s="1"/>
  <c r="D16" i="34"/>
  <c r="D121" i="24"/>
  <c r="E121" i="24" s="1"/>
  <c r="D59" i="24"/>
  <c r="J59" i="24" s="1"/>
  <c r="L6" i="20"/>
  <c r="M6" i="20" s="1"/>
  <c r="D73" i="24"/>
  <c r="D54" i="34"/>
  <c r="E54" i="34" s="1"/>
  <c r="D143" i="24"/>
  <c r="E143" i="24" s="1"/>
  <c r="D32" i="24"/>
  <c r="F32" i="24" s="1"/>
  <c r="L34" i="20"/>
  <c r="M34" i="20" s="1"/>
  <c r="D76" i="24"/>
  <c r="L48" i="20"/>
  <c r="M48" i="20" s="1"/>
  <c r="D139" i="24"/>
  <c r="F139" i="24" s="1"/>
  <c r="D96" i="24"/>
  <c r="D22" i="24"/>
  <c r="J22" i="24" s="1"/>
  <c r="L4" i="20"/>
  <c r="M4" i="20" s="1"/>
  <c r="D28" i="34"/>
  <c r="D55" i="34"/>
  <c r="E55" i="34" s="1"/>
  <c r="D15" i="24"/>
  <c r="J15" i="24" s="1"/>
  <c r="L10" i="20"/>
  <c r="M10" i="20" s="1"/>
  <c r="D34" i="24"/>
  <c r="B34" i="24" s="1"/>
  <c r="D97" i="24"/>
  <c r="D127" i="24"/>
  <c r="E127" i="24" s="1"/>
  <c r="D9" i="24"/>
  <c r="J9" i="24" s="1"/>
  <c r="L59" i="20"/>
  <c r="M59" i="20" s="1"/>
  <c r="D86" i="24"/>
  <c r="D167" i="24"/>
  <c r="F167" i="24" s="1"/>
  <c r="L29" i="20"/>
  <c r="M29" i="20" s="1"/>
  <c r="L7" i="20"/>
  <c r="M7" i="20" s="1"/>
  <c r="D149" i="24"/>
  <c r="G149" i="24" s="1"/>
  <c r="D88" i="24"/>
  <c r="D30" i="24"/>
  <c r="J30" i="24" s="1"/>
  <c r="L12" i="20"/>
  <c r="M12" i="20" s="1"/>
  <c r="D20" i="34"/>
  <c r="D187" i="24"/>
  <c r="E187" i="24" s="1"/>
  <c r="D177" i="24"/>
  <c r="G177" i="24" s="1"/>
  <c r="D90" i="24"/>
  <c r="D7" i="24"/>
  <c r="J7" i="24" s="1"/>
  <c r="L40" i="20"/>
  <c r="M40" i="20" s="1"/>
  <c r="D129" i="24"/>
  <c r="E129" i="24" s="1"/>
  <c r="D166" i="24"/>
  <c r="G166" i="24" s="1"/>
  <c r="D58" i="24"/>
  <c r="F58" i="24" s="1"/>
  <c r="D51" i="34"/>
  <c r="E51" i="34" s="1"/>
  <c r="D19" i="24"/>
  <c r="B19" i="24" s="1"/>
  <c r="D125" i="24"/>
  <c r="E125" i="24" s="1"/>
  <c r="D124" i="24"/>
  <c r="E124" i="24" s="1"/>
  <c r="L47" i="20"/>
  <c r="M47" i="20" s="1"/>
  <c r="D62" i="34"/>
  <c r="E62" i="34" s="1"/>
  <c r="D28" i="24"/>
  <c r="B28" i="24" s="1"/>
  <c r="D56" i="34"/>
  <c r="E56" i="34" s="1"/>
  <c r="D89" i="24"/>
  <c r="L52" i="20"/>
  <c r="M52" i="20" s="1"/>
  <c r="D21" i="34"/>
  <c r="D82" i="24"/>
  <c r="D152" i="24"/>
  <c r="E152" i="24" s="1"/>
  <c r="D80" i="24"/>
  <c r="D178" i="24"/>
  <c r="F178" i="24" s="1"/>
  <c r="L30" i="20"/>
  <c r="M30" i="20" s="1"/>
  <c r="D39" i="34"/>
  <c r="E39" i="34" s="1"/>
  <c r="D24" i="24"/>
  <c r="B24" i="24" s="1"/>
  <c r="L41" i="20"/>
  <c r="M41" i="20" s="1"/>
  <c r="D42" i="34"/>
  <c r="E42" i="34" s="1"/>
  <c r="L18" i="20"/>
  <c r="M18" i="20" s="1"/>
  <c r="D30" i="34"/>
  <c r="E30" i="34" s="1"/>
  <c r="D10" i="34"/>
  <c r="D109" i="24"/>
  <c r="E109" i="24" s="1"/>
  <c r="D112" i="24"/>
  <c r="E112" i="24" s="1"/>
  <c r="D6" i="24"/>
  <c r="D9" i="34"/>
  <c r="E9" i="34" s="1"/>
  <c r="F44" i="34"/>
  <c r="G44" i="34"/>
  <c r="H44" i="34"/>
  <c r="J44" i="34"/>
  <c r="K44" i="34" s="1"/>
  <c r="I44" i="34"/>
  <c r="I56" i="34" l="1"/>
  <c r="I48" i="34"/>
  <c r="F57" i="34"/>
  <c r="G45" i="34"/>
  <c r="J37" i="34"/>
  <c r="K37" i="34" s="1"/>
  <c r="J38" i="34"/>
  <c r="K38" i="34" s="1"/>
  <c r="G36" i="34"/>
  <c r="H47" i="34"/>
  <c r="F40" i="34"/>
  <c r="G60" i="34"/>
  <c r="F26" i="34"/>
  <c r="I30" i="34"/>
  <c r="F62" i="34"/>
  <c r="G27" i="34"/>
  <c r="F34" i="34"/>
  <c r="G35" i="34"/>
  <c r="I63" i="34"/>
  <c r="I25" i="34"/>
  <c r="J52" i="34"/>
  <c r="K52" i="34" s="1"/>
  <c r="I42" i="34"/>
  <c r="I55" i="34"/>
  <c r="I46" i="34"/>
  <c r="H39" i="34"/>
  <c r="G51" i="34"/>
  <c r="F54" i="34"/>
  <c r="F41" i="34"/>
  <c r="I33" i="34"/>
  <c r="J61" i="34"/>
  <c r="K61" i="34" s="1"/>
  <c r="H29" i="34"/>
  <c r="G58" i="34"/>
  <c r="H50" i="34"/>
  <c r="I31" i="34"/>
  <c r="H20" i="34"/>
  <c r="E20" i="34"/>
  <c r="J19" i="34"/>
  <c r="K19" i="34" s="1"/>
  <c r="G14" i="34"/>
  <c r="E14" i="34"/>
  <c r="I4" i="34"/>
  <c r="E4" i="34"/>
  <c r="I17" i="34"/>
  <c r="G21" i="34"/>
  <c r="E21" i="34"/>
  <c r="I18" i="34"/>
  <c r="H8" i="34"/>
  <c r="E8" i="34"/>
  <c r="F10" i="34"/>
  <c r="E10" i="34"/>
  <c r="J6" i="34"/>
  <c r="K6" i="34" s="1"/>
  <c r="E6" i="34"/>
  <c r="G5" i="34"/>
  <c r="E5" i="34"/>
  <c r="I22" i="34"/>
  <c r="E22" i="34"/>
  <c r="H13" i="34"/>
  <c r="E13" i="34"/>
  <c r="F15" i="34"/>
  <c r="H11" i="34"/>
  <c r="E11" i="34"/>
  <c r="I24" i="34"/>
  <c r="H23" i="34"/>
  <c r="J55" i="24"/>
  <c r="F49" i="24"/>
  <c r="G50" i="34"/>
  <c r="G145" i="24"/>
  <c r="E188" i="24"/>
  <c r="L188" i="24" s="1"/>
  <c r="G31" i="34"/>
  <c r="J43" i="34"/>
  <c r="K43" i="34" s="1"/>
  <c r="F55" i="24"/>
  <c r="H43" i="34"/>
  <c r="H31" i="34"/>
  <c r="I43" i="34"/>
  <c r="G188" i="24"/>
  <c r="G43" i="34"/>
  <c r="F50" i="34"/>
  <c r="F145" i="24"/>
  <c r="P145" i="24" s="1"/>
  <c r="J31" i="34"/>
  <c r="K31" i="34" s="1"/>
  <c r="F186" i="24"/>
  <c r="O186" i="24" s="1"/>
  <c r="J50" i="34"/>
  <c r="K50" i="34" s="1"/>
  <c r="F43" i="34"/>
  <c r="F31" i="34"/>
  <c r="G186" i="24"/>
  <c r="E163" i="24"/>
  <c r="E156" i="24"/>
  <c r="J156" i="24" s="1"/>
  <c r="F163" i="24"/>
  <c r="G197" i="24"/>
  <c r="F44" i="24"/>
  <c r="B42" i="24"/>
  <c r="H36" i="34"/>
  <c r="F14" i="24"/>
  <c r="F175" i="24"/>
  <c r="F42" i="24"/>
  <c r="F36" i="34"/>
  <c r="G156" i="24"/>
  <c r="F27" i="24"/>
  <c r="I50" i="34"/>
  <c r="B27" i="24"/>
  <c r="I36" i="34"/>
  <c r="J36" i="34"/>
  <c r="K36" i="34" s="1"/>
  <c r="B14" i="24"/>
  <c r="E175" i="24"/>
  <c r="J49" i="24"/>
  <c r="F38" i="34"/>
  <c r="H26" i="34"/>
  <c r="E150" i="24"/>
  <c r="N150" i="24" s="1"/>
  <c r="G153" i="24"/>
  <c r="E190" i="24"/>
  <c r="M190" i="24" s="1"/>
  <c r="F174" i="24"/>
  <c r="B44" i="24"/>
  <c r="E197" i="24"/>
  <c r="N197" i="24" s="1"/>
  <c r="E174" i="24"/>
  <c r="J48" i="24"/>
  <c r="E153" i="24"/>
  <c r="I153" i="24" s="1"/>
  <c r="G190" i="24"/>
  <c r="F48" i="24"/>
  <c r="I26" i="34"/>
  <c r="B29" i="24"/>
  <c r="G26" i="34"/>
  <c r="J26" i="34"/>
  <c r="K26" i="34" s="1"/>
  <c r="F29" i="24"/>
  <c r="G150" i="24"/>
  <c r="H38" i="34"/>
  <c r="G38" i="34"/>
  <c r="I38" i="34"/>
  <c r="E158" i="24"/>
  <c r="O158" i="24" s="1"/>
  <c r="J16" i="24"/>
  <c r="B16" i="24"/>
  <c r="F37" i="34"/>
  <c r="F165" i="24"/>
  <c r="E165" i="24"/>
  <c r="J40" i="24"/>
  <c r="G189" i="24"/>
  <c r="F148" i="24"/>
  <c r="K148" i="24" s="1"/>
  <c r="G148" i="24"/>
  <c r="F170" i="24"/>
  <c r="J170" i="24" s="1"/>
  <c r="I37" i="34"/>
  <c r="G158" i="24"/>
  <c r="H37" i="34"/>
  <c r="G37" i="34"/>
  <c r="F189" i="24"/>
  <c r="K189" i="24" s="1"/>
  <c r="G170" i="24"/>
  <c r="J45" i="24"/>
  <c r="E185" i="24"/>
  <c r="J33" i="24"/>
  <c r="F196" i="24"/>
  <c r="K196" i="24" s="1"/>
  <c r="F40" i="24"/>
  <c r="G196" i="24"/>
  <c r="F33" i="24"/>
  <c r="F52" i="24"/>
  <c r="B52" i="24"/>
  <c r="F45" i="24"/>
  <c r="F185" i="24"/>
  <c r="B5" i="24"/>
  <c r="J5" i="24"/>
  <c r="G13" i="34"/>
  <c r="J13" i="34"/>
  <c r="K13" i="34" s="1"/>
  <c r="I13" i="34"/>
  <c r="F13" i="34"/>
  <c r="J18" i="24"/>
  <c r="B18" i="24"/>
  <c r="I52" i="34"/>
  <c r="F25" i="34"/>
  <c r="J22" i="34"/>
  <c r="K22" i="34" s="1"/>
  <c r="H52" i="34"/>
  <c r="F20" i="24"/>
  <c r="G22" i="34"/>
  <c r="H22" i="34"/>
  <c r="G52" i="34"/>
  <c r="F51" i="24"/>
  <c r="G138" i="24"/>
  <c r="F22" i="34"/>
  <c r="F52" i="34"/>
  <c r="F172" i="24"/>
  <c r="N172" i="24" s="1"/>
  <c r="B57" i="24"/>
  <c r="F47" i="24"/>
  <c r="B50" i="24"/>
  <c r="I32" i="34"/>
  <c r="J25" i="24"/>
  <c r="B54" i="24"/>
  <c r="H32" i="34"/>
  <c r="J17" i="34"/>
  <c r="K17" i="34" s="1"/>
  <c r="G8" i="34"/>
  <c r="J62" i="24"/>
  <c r="H58" i="34"/>
  <c r="F4" i="24"/>
  <c r="G144" i="24"/>
  <c r="B47" i="24"/>
  <c r="J17" i="24"/>
  <c r="F50" i="24"/>
  <c r="E140" i="24"/>
  <c r="F25" i="24"/>
  <c r="F140" i="24"/>
  <c r="F17" i="34"/>
  <c r="G17" i="34"/>
  <c r="I8" i="34"/>
  <c r="J32" i="34"/>
  <c r="K32" i="34" s="1"/>
  <c r="B62" i="24"/>
  <c r="H17" i="34"/>
  <c r="F8" i="34"/>
  <c r="J8" i="34"/>
  <c r="K8" i="34" s="1"/>
  <c r="G32" i="34"/>
  <c r="F32" i="34"/>
  <c r="F13" i="24"/>
  <c r="I23" i="34"/>
  <c r="E195" i="24"/>
  <c r="N195" i="24" s="1"/>
  <c r="B4" i="24"/>
  <c r="G171" i="24"/>
  <c r="F144" i="24"/>
  <c r="Q144" i="24" s="1"/>
  <c r="F159" i="24"/>
  <c r="Q159" i="24" s="1"/>
  <c r="I58" i="34"/>
  <c r="F58" i="34"/>
  <c r="F151" i="24"/>
  <c r="J58" i="34"/>
  <c r="K58" i="34" s="1"/>
  <c r="F24" i="34"/>
  <c r="E155" i="24"/>
  <c r="K155" i="24" s="1"/>
  <c r="G154" i="24"/>
  <c r="G195" i="24"/>
  <c r="E192" i="24"/>
  <c r="J7" i="34"/>
  <c r="K7" i="34" s="1"/>
  <c r="H60" i="34"/>
  <c r="F26" i="24"/>
  <c r="B26" i="24"/>
  <c r="H25" i="34"/>
  <c r="G25" i="34"/>
  <c r="F138" i="24"/>
  <c r="K138" i="24" s="1"/>
  <c r="F57" i="24"/>
  <c r="G172" i="24"/>
  <c r="J25" i="34"/>
  <c r="K25" i="34" s="1"/>
  <c r="J20" i="24"/>
  <c r="F47" i="34"/>
  <c r="G155" i="24"/>
  <c r="E154" i="24"/>
  <c r="K154" i="24" s="1"/>
  <c r="G24" i="34"/>
  <c r="G157" i="24"/>
  <c r="G7" i="34"/>
  <c r="I6" i="34"/>
  <c r="F192" i="24"/>
  <c r="F60" i="34"/>
  <c r="J23" i="34"/>
  <c r="K23" i="34" s="1"/>
  <c r="G161" i="24"/>
  <c r="J24" i="34"/>
  <c r="K24" i="34" s="1"/>
  <c r="F157" i="24"/>
  <c r="J157" i="24" s="1"/>
  <c r="I7" i="34"/>
  <c r="H6" i="34"/>
  <c r="F6" i="34"/>
  <c r="I60" i="34"/>
  <c r="F23" i="34"/>
  <c r="F173" i="24"/>
  <c r="E161" i="24"/>
  <c r="L161" i="24" s="1"/>
  <c r="H7" i="34"/>
  <c r="G6" i="34"/>
  <c r="H12" i="34"/>
  <c r="G23" i="34"/>
  <c r="H24" i="34"/>
  <c r="F7" i="34"/>
  <c r="J60" i="34"/>
  <c r="K60" i="34" s="1"/>
  <c r="G159" i="24"/>
  <c r="F41" i="24"/>
  <c r="F17" i="24"/>
  <c r="F171" i="24"/>
  <c r="P171" i="24" s="1"/>
  <c r="B41" i="24"/>
  <c r="E151" i="24"/>
  <c r="J54" i="24"/>
  <c r="J14" i="34"/>
  <c r="K14" i="34" s="1"/>
  <c r="J18" i="34"/>
  <c r="K18" i="34" s="1"/>
  <c r="F31" i="24"/>
  <c r="F36" i="24"/>
  <c r="F46" i="24"/>
  <c r="F35" i="34"/>
  <c r="H63" i="34"/>
  <c r="J36" i="24"/>
  <c r="B46" i="24"/>
  <c r="I35" i="34"/>
  <c r="J63" i="34"/>
  <c r="K63" i="34" s="1"/>
  <c r="J51" i="24"/>
  <c r="J35" i="34"/>
  <c r="K35" i="34" s="1"/>
  <c r="G63" i="34"/>
  <c r="F63" i="34"/>
  <c r="H35" i="34"/>
  <c r="J31" i="24"/>
  <c r="E149" i="24"/>
  <c r="J4" i="34"/>
  <c r="K4" i="34" s="1"/>
  <c r="B35" i="24"/>
  <c r="H4" i="34"/>
  <c r="F19" i="34"/>
  <c r="F183" i="24"/>
  <c r="J183" i="24" s="1"/>
  <c r="F35" i="24"/>
  <c r="G4" i="34"/>
  <c r="F4" i="34"/>
  <c r="G46" i="34"/>
  <c r="F45" i="34"/>
  <c r="G183" i="24"/>
  <c r="I45" i="34"/>
  <c r="B23" i="24"/>
  <c r="I61" i="34"/>
  <c r="G182" i="24"/>
  <c r="J23" i="24"/>
  <c r="G162" i="24"/>
  <c r="F182" i="24"/>
  <c r="O182" i="24" s="1"/>
  <c r="F33" i="34"/>
  <c r="I53" i="34"/>
  <c r="J11" i="24"/>
  <c r="G142" i="24"/>
  <c r="E146" i="24"/>
  <c r="J146" i="24" s="1"/>
  <c r="F18" i="34"/>
  <c r="H16" i="34"/>
  <c r="J48" i="34"/>
  <c r="K48" i="34" s="1"/>
  <c r="E141" i="24"/>
  <c r="J46" i="34"/>
  <c r="K46" i="34" s="1"/>
  <c r="H45" i="34"/>
  <c r="J45" i="34"/>
  <c r="K45" i="34" s="1"/>
  <c r="G55" i="34"/>
  <c r="F20" i="34"/>
  <c r="G57" i="34"/>
  <c r="B12" i="24"/>
  <c r="G143" i="24"/>
  <c r="F63" i="24"/>
  <c r="J40" i="34"/>
  <c r="K40" i="34" s="1"/>
  <c r="J28" i="24"/>
  <c r="B32" i="24"/>
  <c r="J8" i="24"/>
  <c r="F176" i="24"/>
  <c r="F160" i="24"/>
  <c r="K160" i="24" s="1"/>
  <c r="B37" i="24"/>
  <c r="F28" i="34"/>
  <c r="B43" i="24"/>
  <c r="J53" i="24"/>
  <c r="F12" i="34"/>
  <c r="G47" i="34"/>
  <c r="F169" i="24"/>
  <c r="P169" i="24" s="1"/>
  <c r="F166" i="24"/>
  <c r="F56" i="24"/>
  <c r="E139" i="24"/>
  <c r="L139" i="24" s="1"/>
  <c r="J19" i="24"/>
  <c r="J15" i="34"/>
  <c r="K15" i="34" s="1"/>
  <c r="F162" i="24"/>
  <c r="L162" i="24" s="1"/>
  <c r="G194" i="24"/>
  <c r="F53" i="34"/>
  <c r="I29" i="34"/>
  <c r="J11" i="34"/>
  <c r="K11" i="34" s="1"/>
  <c r="G181" i="24"/>
  <c r="I15" i="34"/>
  <c r="H33" i="34"/>
  <c r="B39" i="24"/>
  <c r="J59" i="34"/>
  <c r="K59" i="34" s="1"/>
  <c r="J27" i="34"/>
  <c r="K27" i="34" s="1"/>
  <c r="H15" i="34"/>
  <c r="J38" i="24"/>
  <c r="J53" i="34"/>
  <c r="K53" i="34" s="1"/>
  <c r="J29" i="34"/>
  <c r="K29" i="34" s="1"/>
  <c r="G41" i="34"/>
  <c r="F49" i="34"/>
  <c r="B10" i="24"/>
  <c r="H61" i="34"/>
  <c r="B38" i="24"/>
  <c r="H53" i="34"/>
  <c r="F29" i="34"/>
  <c r="H41" i="34"/>
  <c r="F179" i="24"/>
  <c r="H49" i="34"/>
  <c r="F11" i="34"/>
  <c r="J41" i="34"/>
  <c r="K41" i="34" s="1"/>
  <c r="E179" i="24"/>
  <c r="G49" i="34"/>
  <c r="G11" i="34"/>
  <c r="J10" i="24"/>
  <c r="I59" i="34"/>
  <c r="E164" i="24"/>
  <c r="I164" i="24" s="1"/>
  <c r="B59" i="24"/>
  <c r="J34" i="34"/>
  <c r="K34" i="34" s="1"/>
  <c r="F184" i="24"/>
  <c r="J60" i="24"/>
  <c r="J5" i="34"/>
  <c r="K5" i="34" s="1"/>
  <c r="F61" i="24"/>
  <c r="I34" i="34"/>
  <c r="G187" i="24"/>
  <c r="G180" i="24"/>
  <c r="B9" i="24"/>
  <c r="J62" i="34"/>
  <c r="K62" i="34" s="1"/>
  <c r="F147" i="24"/>
  <c r="O147" i="24" s="1"/>
  <c r="G15" i="34"/>
  <c r="J33" i="34"/>
  <c r="K33" i="34" s="1"/>
  <c r="F61" i="34"/>
  <c r="G61" i="34"/>
  <c r="G53" i="34"/>
  <c r="B11" i="24"/>
  <c r="J49" i="34"/>
  <c r="K49" i="34" s="1"/>
  <c r="I49" i="34"/>
  <c r="I11" i="34"/>
  <c r="F181" i="24"/>
  <c r="J181" i="24" s="1"/>
  <c r="F194" i="24"/>
  <c r="P194" i="24" s="1"/>
  <c r="G33" i="34"/>
  <c r="G29" i="34"/>
  <c r="I41" i="34"/>
  <c r="G168" i="24"/>
  <c r="I54" i="34"/>
  <c r="F187" i="24"/>
  <c r="I187" i="24" s="1"/>
  <c r="E168" i="24"/>
  <c r="O168" i="24" s="1"/>
  <c r="B15" i="24"/>
  <c r="J54" i="34"/>
  <c r="K54" i="34" s="1"/>
  <c r="G167" i="24"/>
  <c r="F22" i="24"/>
  <c r="H54" i="34"/>
  <c r="J43" i="24"/>
  <c r="J37" i="24"/>
  <c r="I47" i="34"/>
  <c r="F28" i="24"/>
  <c r="F21" i="24"/>
  <c r="G169" i="24"/>
  <c r="E173" i="24"/>
  <c r="E166" i="24"/>
  <c r="B56" i="24"/>
  <c r="F34" i="24"/>
  <c r="I28" i="34"/>
  <c r="H28" i="34"/>
  <c r="G139" i="24"/>
  <c r="J32" i="24"/>
  <c r="B63" i="24"/>
  <c r="H40" i="34"/>
  <c r="J12" i="34"/>
  <c r="K12" i="34" s="1"/>
  <c r="I40" i="34"/>
  <c r="E176" i="24"/>
  <c r="G12" i="34"/>
  <c r="J47" i="34"/>
  <c r="K47" i="34" s="1"/>
  <c r="J34" i="24"/>
  <c r="G28" i="34"/>
  <c r="J28" i="34"/>
  <c r="K28" i="34" s="1"/>
  <c r="F8" i="24"/>
  <c r="B53" i="24"/>
  <c r="I12" i="34"/>
  <c r="B13" i="24"/>
  <c r="G160" i="24"/>
  <c r="J21" i="24"/>
  <c r="G40" i="34"/>
  <c r="F60" i="24"/>
  <c r="F5" i="34"/>
  <c r="F191" i="24"/>
  <c r="G164" i="24"/>
  <c r="F39" i="24"/>
  <c r="F59" i="34"/>
  <c r="G147" i="24"/>
  <c r="F143" i="24"/>
  <c r="Q143" i="24" s="1"/>
  <c r="J61" i="24"/>
  <c r="G59" i="34"/>
  <c r="E184" i="24"/>
  <c r="H5" i="34"/>
  <c r="I5" i="34"/>
  <c r="E191" i="24"/>
  <c r="F12" i="24"/>
  <c r="F59" i="24"/>
  <c r="F180" i="24"/>
  <c r="I180" i="24" s="1"/>
  <c r="E193" i="24"/>
  <c r="G34" i="34"/>
  <c r="H34" i="34"/>
  <c r="F9" i="24"/>
  <c r="E177" i="24"/>
  <c r="F30" i="24"/>
  <c r="H27" i="34"/>
  <c r="F15" i="24"/>
  <c r="F193" i="24"/>
  <c r="F177" i="24"/>
  <c r="B30" i="24"/>
  <c r="I27" i="34"/>
  <c r="F27" i="34"/>
  <c r="H59" i="34"/>
  <c r="E142" i="24"/>
  <c r="J142" i="24" s="1"/>
  <c r="G18" i="34"/>
  <c r="G16" i="34"/>
  <c r="I16" i="34"/>
  <c r="I19" i="34"/>
  <c r="G19" i="34"/>
  <c r="H48" i="34"/>
  <c r="H14" i="34"/>
  <c r="G146" i="24"/>
  <c r="H18" i="34"/>
  <c r="J16" i="34"/>
  <c r="K16" i="34" s="1"/>
  <c r="H19" i="34"/>
  <c r="F48" i="34"/>
  <c r="G48" i="34"/>
  <c r="F141" i="24"/>
  <c r="J55" i="34"/>
  <c r="K55" i="34" s="1"/>
  <c r="H46" i="34"/>
  <c r="F46" i="34"/>
  <c r="J20" i="34"/>
  <c r="K20" i="34" s="1"/>
  <c r="F149" i="24"/>
  <c r="I14" i="34"/>
  <c r="F14" i="34"/>
  <c r="F16" i="34"/>
  <c r="F55" i="34"/>
  <c r="H55" i="34"/>
  <c r="G20" i="34"/>
  <c r="H57" i="34"/>
  <c r="I57" i="34"/>
  <c r="I20" i="34"/>
  <c r="J57" i="34"/>
  <c r="K57" i="34" s="1"/>
  <c r="E167" i="24"/>
  <c r="L167" i="24" s="1"/>
  <c r="B22" i="24"/>
  <c r="G54" i="34"/>
  <c r="I51" i="34"/>
  <c r="J51" i="34"/>
  <c r="K51" i="34" s="1"/>
  <c r="H51" i="34"/>
  <c r="F51" i="34"/>
  <c r="H62" i="34"/>
  <c r="B7" i="24"/>
  <c r="B58" i="24"/>
  <c r="F7" i="24"/>
  <c r="J58" i="24"/>
  <c r="F42" i="34"/>
  <c r="G56" i="34"/>
  <c r="G62" i="34"/>
  <c r="F19" i="24"/>
  <c r="I62" i="34"/>
  <c r="J42" i="34"/>
  <c r="K42" i="34" s="1"/>
  <c r="J56" i="34"/>
  <c r="K56" i="34" s="1"/>
  <c r="H42" i="34"/>
  <c r="G42" i="34"/>
  <c r="F56" i="34"/>
  <c r="H56" i="34"/>
  <c r="G39" i="34"/>
  <c r="G152" i="24"/>
  <c r="E63" i="20"/>
  <c r="J39" i="34"/>
  <c r="K39" i="34" s="1"/>
  <c r="F30" i="34"/>
  <c r="F39" i="34"/>
  <c r="F152" i="24"/>
  <c r="O152" i="24" s="1"/>
  <c r="I39" i="34"/>
  <c r="F6" i="24"/>
  <c r="H30" i="34"/>
  <c r="J6" i="24"/>
  <c r="E178" i="24"/>
  <c r="L178" i="24" s="1"/>
  <c r="G10" i="34"/>
  <c r="I9" i="34"/>
  <c r="J24" i="24"/>
  <c r="G9" i="34"/>
  <c r="H10" i="34"/>
  <c r="H21" i="34"/>
  <c r="G178" i="24"/>
  <c r="H9" i="34"/>
  <c r="I10" i="34"/>
  <c r="J10" i="34"/>
  <c r="K10" i="34" s="1"/>
  <c r="J21" i="34"/>
  <c r="K21" i="34" s="1"/>
  <c r="F9" i="34"/>
  <c r="I21" i="34"/>
  <c r="F21" i="34"/>
  <c r="F24" i="24"/>
  <c r="G30" i="34"/>
  <c r="B6" i="24"/>
  <c r="J30" i="34"/>
  <c r="K30" i="34" s="1"/>
  <c r="J9" i="34"/>
  <c r="K9" i="34" s="1"/>
  <c r="H179" i="24" l="1"/>
  <c r="L150" i="24"/>
  <c r="O188" i="24"/>
  <c r="H188" i="24"/>
  <c r="I188" i="24"/>
  <c r="M188" i="24"/>
  <c r="J188" i="24"/>
  <c r="N188" i="24"/>
  <c r="K188" i="24"/>
  <c r="Q188" i="24"/>
  <c r="P188" i="24"/>
  <c r="Q186" i="24"/>
  <c r="P150" i="24"/>
  <c r="M186" i="24"/>
  <c r="N186" i="24"/>
  <c r="P186" i="24"/>
  <c r="N163" i="24"/>
  <c r="H153" i="24"/>
  <c r="J150" i="24"/>
  <c r="H150" i="24"/>
  <c r="K150" i="24"/>
  <c r="O150" i="24"/>
  <c r="K145" i="24"/>
  <c r="N145" i="24"/>
  <c r="H163" i="24"/>
  <c r="I145" i="24"/>
  <c r="Q145" i="24"/>
  <c r="H145" i="24"/>
  <c r="Q163" i="24"/>
  <c r="P163" i="24"/>
  <c r="K163" i="24"/>
  <c r="J163" i="24"/>
  <c r="M163" i="24"/>
  <c r="O163" i="24"/>
  <c r="I163" i="24"/>
  <c r="K186" i="24"/>
  <c r="I156" i="24"/>
  <c r="H186" i="24"/>
  <c r="L186" i="24"/>
  <c r="J186" i="24"/>
  <c r="J145" i="24"/>
  <c r="M145" i="24"/>
  <c r="I186" i="24"/>
  <c r="O145" i="24"/>
  <c r="L145" i="24"/>
  <c r="Q156" i="24"/>
  <c r="N156" i="24"/>
  <c r="P156" i="24"/>
  <c r="L163" i="24"/>
  <c r="L190" i="24"/>
  <c r="O156" i="24"/>
  <c r="K156" i="24"/>
  <c r="H156" i="24"/>
  <c r="M156" i="24"/>
  <c r="L156" i="24"/>
  <c r="P175" i="24"/>
  <c r="O175" i="24"/>
  <c r="O174" i="24"/>
  <c r="J175" i="24"/>
  <c r="N175" i="24"/>
  <c r="O197" i="24"/>
  <c r="K175" i="24"/>
  <c r="L175" i="24"/>
  <c r="O153" i="24"/>
  <c r="L153" i="24"/>
  <c r="Q153" i="24"/>
  <c r="J153" i="24"/>
  <c r="I175" i="24"/>
  <c r="M175" i="24"/>
  <c r="H175" i="24"/>
  <c r="M150" i="24"/>
  <c r="I150" i="24"/>
  <c r="J174" i="24"/>
  <c r="K153" i="24"/>
  <c r="M153" i="24"/>
  <c r="N153" i="24"/>
  <c r="P153" i="24"/>
  <c r="Q175" i="24"/>
  <c r="Q150" i="24"/>
  <c r="H190" i="24"/>
  <c r="L174" i="24"/>
  <c r="P174" i="24"/>
  <c r="Q190" i="24"/>
  <c r="J190" i="24"/>
  <c r="K174" i="24"/>
  <c r="Q174" i="24"/>
  <c r="P190" i="24"/>
  <c r="O190" i="24"/>
  <c r="I190" i="24"/>
  <c r="N174" i="24"/>
  <c r="I174" i="24"/>
  <c r="H174" i="24"/>
  <c r="N190" i="24"/>
  <c r="K190" i="24"/>
  <c r="M174" i="24"/>
  <c r="L197" i="24"/>
  <c r="Q197" i="24"/>
  <c r="M197" i="24"/>
  <c r="J197" i="24"/>
  <c r="I197" i="24"/>
  <c r="H197" i="24"/>
  <c r="K197" i="24"/>
  <c r="P197" i="24"/>
  <c r="Q158" i="24"/>
  <c r="I158" i="24"/>
  <c r="N158" i="24"/>
  <c r="P158" i="24"/>
  <c r="M158" i="24"/>
  <c r="J158" i="24"/>
  <c r="L158" i="24"/>
  <c r="H189" i="24"/>
  <c r="L170" i="24"/>
  <c r="H158" i="24"/>
  <c r="K158" i="24"/>
  <c r="I165" i="24"/>
  <c r="O165" i="24"/>
  <c r="P165" i="24"/>
  <c r="I148" i="24"/>
  <c r="K165" i="24"/>
  <c r="N170" i="24"/>
  <c r="O170" i="24"/>
  <c r="I170" i="24"/>
  <c r="K170" i="24"/>
  <c r="M165" i="24"/>
  <c r="Q165" i="24"/>
  <c r="L165" i="24"/>
  <c r="J165" i="24"/>
  <c r="H165" i="24"/>
  <c r="N165" i="24"/>
  <c r="L148" i="24"/>
  <c r="H148" i="24"/>
  <c r="P148" i="24"/>
  <c r="Q148" i="24"/>
  <c r="P170" i="24"/>
  <c r="H170" i="24"/>
  <c r="M170" i="24"/>
  <c r="N148" i="24"/>
  <c r="M148" i="24"/>
  <c r="O148" i="24"/>
  <c r="Q170" i="24"/>
  <c r="J148" i="24"/>
  <c r="P189" i="24"/>
  <c r="I189" i="24"/>
  <c r="L189" i="24"/>
  <c r="O189" i="24"/>
  <c r="N189" i="24"/>
  <c r="J189" i="24"/>
  <c r="M189" i="24"/>
  <c r="Q189" i="24"/>
  <c r="Q196" i="24"/>
  <c r="I196" i="24"/>
  <c r="J173" i="24"/>
  <c r="Q185" i="24"/>
  <c r="J196" i="24"/>
  <c r="P185" i="24"/>
  <c r="P196" i="24"/>
  <c r="O196" i="24"/>
  <c r="L196" i="24"/>
  <c r="N196" i="24"/>
  <c r="H196" i="24"/>
  <c r="M196" i="24"/>
  <c r="K185" i="24"/>
  <c r="N185" i="24"/>
  <c r="L185" i="24"/>
  <c r="I185" i="24"/>
  <c r="H185" i="24"/>
  <c r="J185" i="24"/>
  <c r="M185" i="24"/>
  <c r="O185" i="24"/>
  <c r="K171" i="24"/>
  <c r="Q172" i="24"/>
  <c r="L172" i="24"/>
  <c r="K172" i="24"/>
  <c r="M172" i="24"/>
  <c r="H172" i="24"/>
  <c r="P172" i="24"/>
  <c r="I172" i="24"/>
  <c r="O172" i="24"/>
  <c r="J172" i="24"/>
  <c r="H195" i="24"/>
  <c r="L195" i="24"/>
  <c r="P157" i="24"/>
  <c r="Q195" i="24"/>
  <c r="K195" i="24"/>
  <c r="I171" i="24"/>
  <c r="M157" i="24"/>
  <c r="J195" i="24"/>
  <c r="I195" i="24"/>
  <c r="M195" i="24"/>
  <c r="O195" i="24"/>
  <c r="I140" i="24"/>
  <c r="P195" i="24"/>
  <c r="O171" i="24"/>
  <c r="J151" i="24"/>
  <c r="O140" i="24"/>
  <c r="I183" i="24"/>
  <c r="M159" i="24"/>
  <c r="I138" i="24"/>
  <c r="O154" i="24"/>
  <c r="N154" i="24"/>
  <c r="Q138" i="24"/>
  <c r="Q151" i="24"/>
  <c r="H144" i="24"/>
  <c r="N144" i="24"/>
  <c r="J144" i="24"/>
  <c r="L155" i="24"/>
  <c r="L140" i="24"/>
  <c r="P138" i="24"/>
  <c r="O138" i="24"/>
  <c r="L138" i="24"/>
  <c r="Q183" i="24"/>
  <c r="N140" i="24"/>
  <c r="Q140" i="24"/>
  <c r="I154" i="24"/>
  <c r="N138" i="24"/>
  <c r="J140" i="24"/>
  <c r="P140" i="24"/>
  <c r="H140" i="24"/>
  <c r="Q154" i="24"/>
  <c r="P154" i="24"/>
  <c r="L154" i="24"/>
  <c r="H154" i="24"/>
  <c r="H138" i="24"/>
  <c r="J138" i="24"/>
  <c r="J154" i="24"/>
  <c r="M154" i="24"/>
  <c r="M138" i="24"/>
  <c r="L183" i="24"/>
  <c r="M140" i="24"/>
  <c r="K140" i="24"/>
  <c r="P192" i="24"/>
  <c r="H159" i="24"/>
  <c r="O159" i="24"/>
  <c r="L159" i="24"/>
  <c r="J159" i="24"/>
  <c r="N159" i="24"/>
  <c r="K159" i="24"/>
  <c r="I159" i="24"/>
  <c r="P159" i="24"/>
  <c r="H147" i="24"/>
  <c r="P146" i="24"/>
  <c r="P144" i="24"/>
  <c r="M144" i="24"/>
  <c r="I144" i="24"/>
  <c r="O144" i="24"/>
  <c r="M155" i="24"/>
  <c r="H151" i="24"/>
  <c r="K144" i="24"/>
  <c r="L144" i="24"/>
  <c r="O155" i="24"/>
  <c r="J171" i="24"/>
  <c r="L171" i="24"/>
  <c r="Q171" i="24"/>
  <c r="N151" i="24"/>
  <c r="O151" i="24"/>
  <c r="L151" i="24"/>
  <c r="Q157" i="24"/>
  <c r="O157" i="24"/>
  <c r="H157" i="24"/>
  <c r="I157" i="24"/>
  <c r="H171" i="24"/>
  <c r="N171" i="24"/>
  <c r="K151" i="24"/>
  <c r="M151" i="24"/>
  <c r="P151" i="24"/>
  <c r="K157" i="24"/>
  <c r="L157" i="24"/>
  <c r="N157" i="24"/>
  <c r="M171" i="24"/>
  <c r="I151" i="24"/>
  <c r="H155" i="24"/>
  <c r="Q155" i="24"/>
  <c r="I155" i="24"/>
  <c r="P155" i="24"/>
  <c r="K192" i="24"/>
  <c r="J155" i="24"/>
  <c r="N155" i="24"/>
  <c r="Q192" i="24"/>
  <c r="O161" i="24"/>
  <c r="H161" i="24"/>
  <c r="L192" i="24"/>
  <c r="Q161" i="24"/>
  <c r="P161" i="24"/>
  <c r="J192" i="24"/>
  <c r="N192" i="24"/>
  <c r="I161" i="24"/>
  <c r="N161" i="24"/>
  <c r="M161" i="24"/>
  <c r="M192" i="24"/>
  <c r="I192" i="24"/>
  <c r="J161" i="24"/>
  <c r="K161" i="24"/>
  <c r="O192" i="24"/>
  <c r="H192" i="24"/>
  <c r="N160" i="24"/>
  <c r="P182" i="24"/>
  <c r="H183" i="24"/>
  <c r="N183" i="24"/>
  <c r="L182" i="24"/>
  <c r="M183" i="24"/>
  <c r="P183" i="24"/>
  <c r="J167" i="24"/>
  <c r="O183" i="24"/>
  <c r="K183" i="24"/>
  <c r="J182" i="24"/>
  <c r="H194" i="24"/>
  <c r="I142" i="24"/>
  <c r="H180" i="24"/>
  <c r="I160" i="24"/>
  <c r="H182" i="24"/>
  <c r="K182" i="24"/>
  <c r="O180" i="24"/>
  <c r="Q160" i="24"/>
  <c r="I182" i="24"/>
  <c r="N182" i="24"/>
  <c r="L180" i="24"/>
  <c r="M182" i="24"/>
  <c r="Q182" i="24"/>
  <c r="I149" i="24"/>
  <c r="K143" i="24"/>
  <c r="O146" i="24"/>
  <c r="M146" i="24"/>
  <c r="L146" i="24"/>
  <c r="I184" i="24"/>
  <c r="Q173" i="24"/>
  <c r="N194" i="24"/>
  <c r="I173" i="24"/>
  <c r="Q194" i="24"/>
  <c r="I194" i="24"/>
  <c r="O160" i="24"/>
  <c r="J160" i="24"/>
  <c r="H160" i="24"/>
  <c r="L142" i="24"/>
  <c r="O184" i="24"/>
  <c r="L173" i="24"/>
  <c r="P160" i="24"/>
  <c r="M160" i="24"/>
  <c r="M142" i="24"/>
  <c r="K194" i="24"/>
  <c r="J194" i="24"/>
  <c r="L194" i="24"/>
  <c r="O194" i="24"/>
  <c r="M194" i="24"/>
  <c r="L160" i="24"/>
  <c r="H142" i="24"/>
  <c r="O166" i="24"/>
  <c r="K193" i="24"/>
  <c r="M169" i="24"/>
  <c r="Q177" i="24"/>
  <c r="J139" i="24"/>
  <c r="J168" i="24"/>
  <c r="K187" i="24"/>
  <c r="L169" i="24"/>
  <c r="N179" i="24"/>
  <c r="N184" i="24"/>
  <c r="O179" i="24"/>
  <c r="H187" i="24"/>
  <c r="Q169" i="24"/>
  <c r="K179" i="24"/>
  <c r="Q184" i="24"/>
  <c r="N193" i="24"/>
  <c r="N139" i="24"/>
  <c r="I143" i="24"/>
  <c r="J187" i="24"/>
  <c r="I146" i="24"/>
  <c r="K146" i="24"/>
  <c r="Q146" i="24"/>
  <c r="Q180" i="24"/>
  <c r="M147" i="24"/>
  <c r="L141" i="24"/>
  <c r="H139" i="24"/>
  <c r="I139" i="24"/>
  <c r="J143" i="24"/>
  <c r="P187" i="24"/>
  <c r="N147" i="24"/>
  <c r="K139" i="24"/>
  <c r="M143" i="24"/>
  <c r="H143" i="24"/>
  <c r="Q187" i="24"/>
  <c r="H146" i="24"/>
  <c r="N146" i="24"/>
  <c r="N180" i="24"/>
  <c r="K180" i="24"/>
  <c r="K147" i="24"/>
  <c r="Q181" i="24"/>
  <c r="H168" i="24"/>
  <c r="L143" i="24"/>
  <c r="K181" i="24"/>
  <c r="N169" i="24"/>
  <c r="I169" i="24"/>
  <c r="J180" i="24"/>
  <c r="P180" i="24"/>
  <c r="I147" i="24"/>
  <c r="P147" i="24"/>
  <c r="L147" i="24"/>
  <c r="J179" i="24"/>
  <c r="M179" i="24"/>
  <c r="K149" i="24"/>
  <c r="K142" i="24"/>
  <c r="Q142" i="24"/>
  <c r="P142" i="24"/>
  <c r="O191" i="24"/>
  <c r="H176" i="24"/>
  <c r="Q193" i="24"/>
  <c r="H169" i="24"/>
  <c r="J169" i="24"/>
  <c r="O169" i="24"/>
  <c r="P179" i="24"/>
  <c r="Q179" i="24"/>
  <c r="P139" i="24"/>
  <c r="Q139" i="24"/>
  <c r="N167" i="24"/>
  <c r="O143" i="24"/>
  <c r="N187" i="24"/>
  <c r="O187" i="24"/>
  <c r="M139" i="24"/>
  <c r="O139" i="24"/>
  <c r="K167" i="24"/>
  <c r="L168" i="24"/>
  <c r="P143" i="24"/>
  <c r="N143" i="24"/>
  <c r="M187" i="24"/>
  <c r="L187" i="24"/>
  <c r="N181" i="24"/>
  <c r="K169" i="24"/>
  <c r="M180" i="24"/>
  <c r="J147" i="24"/>
  <c r="Q147" i="24"/>
  <c r="I179" i="24"/>
  <c r="L179" i="24"/>
  <c r="P149" i="24"/>
  <c r="N142" i="24"/>
  <c r="O142" i="24"/>
  <c r="N141" i="24"/>
  <c r="J162" i="24"/>
  <c r="N162" i="24"/>
  <c r="Q141" i="24"/>
  <c r="H141" i="24"/>
  <c r="M162" i="24"/>
  <c r="I162" i="24"/>
  <c r="P162" i="24"/>
  <c r="H162" i="24"/>
  <c r="Q162" i="24"/>
  <c r="K162" i="24"/>
  <c r="P164" i="24"/>
  <c r="O162" i="24"/>
  <c r="P141" i="24"/>
  <c r="M141" i="24"/>
  <c r="H166" i="24"/>
  <c r="J141" i="24"/>
  <c r="K141" i="24"/>
  <c r="I141" i="24"/>
  <c r="O164" i="24"/>
  <c r="O141" i="24"/>
  <c r="K176" i="24"/>
  <c r="M164" i="24"/>
  <c r="Q164" i="24"/>
  <c r="O176" i="24"/>
  <c r="N164" i="24"/>
  <c r="J164" i="24"/>
  <c r="H164" i="24"/>
  <c r="P176" i="24"/>
  <c r="J177" i="24"/>
  <c r="P191" i="24"/>
  <c r="Q166" i="24"/>
  <c r="P166" i="24"/>
  <c r="L166" i="24"/>
  <c r="K164" i="24"/>
  <c r="L164" i="24"/>
  <c r="M193" i="24"/>
  <c r="I167" i="24"/>
  <c r="P167" i="24"/>
  <c r="P181" i="24"/>
  <c r="I181" i="24"/>
  <c r="N149" i="24"/>
  <c r="M149" i="24"/>
  <c r="J193" i="24"/>
  <c r="H193" i="24"/>
  <c r="L181" i="24"/>
  <c r="M181" i="24"/>
  <c r="L149" i="24"/>
  <c r="O149" i="24"/>
  <c r="J149" i="24"/>
  <c r="K191" i="24"/>
  <c r="N168" i="24"/>
  <c r="I168" i="24"/>
  <c r="L193" i="24"/>
  <c r="I193" i="24"/>
  <c r="Q167" i="24"/>
  <c r="H167" i="24"/>
  <c r="Q168" i="24"/>
  <c r="M168" i="24"/>
  <c r="O167" i="24"/>
  <c r="M167" i="24"/>
  <c r="P168" i="24"/>
  <c r="K168" i="24"/>
  <c r="O193" i="24"/>
  <c r="P193" i="24"/>
  <c r="H181" i="24"/>
  <c r="O181" i="24"/>
  <c r="Q149" i="24"/>
  <c r="H149" i="24"/>
  <c r="I177" i="24"/>
  <c r="K166" i="24"/>
  <c r="M166" i="24"/>
  <c r="J166" i="24"/>
  <c r="N166" i="24"/>
  <c r="I166" i="24"/>
  <c r="J176" i="24"/>
  <c r="Q176" i="24"/>
  <c r="I191" i="24"/>
  <c r="H191" i="24"/>
  <c r="J191" i="24"/>
  <c r="M176" i="24"/>
  <c r="L176" i="24"/>
  <c r="I176" i="24"/>
  <c r="N191" i="24"/>
  <c r="M191" i="24"/>
  <c r="N176" i="24"/>
  <c r="L191" i="24"/>
  <c r="Q191" i="24"/>
  <c r="O177" i="24"/>
  <c r="L177" i="24"/>
  <c r="P177" i="24"/>
  <c r="N177" i="24"/>
  <c r="M177" i="24"/>
  <c r="H177" i="24"/>
  <c r="O173" i="24"/>
  <c r="K173" i="24"/>
  <c r="P184" i="24"/>
  <c r="J184" i="24"/>
  <c r="K177" i="24"/>
  <c r="H173" i="24"/>
  <c r="M173" i="24"/>
  <c r="P173" i="24"/>
  <c r="M184" i="24"/>
  <c r="K184" i="24"/>
  <c r="H184" i="24"/>
  <c r="N173" i="24"/>
  <c r="L184" i="24"/>
  <c r="P178" i="24"/>
  <c r="L152" i="24"/>
  <c r="Q152" i="24"/>
  <c r="P152" i="24"/>
  <c r="N178" i="24"/>
  <c r="K152" i="24"/>
  <c r="I178" i="24"/>
  <c r="H152" i="24"/>
  <c r="Q178" i="24"/>
  <c r="J152" i="24"/>
  <c r="N152" i="24"/>
  <c r="J178" i="24"/>
  <c r="H178" i="24"/>
  <c r="M178" i="24"/>
  <c r="I152" i="24"/>
  <c r="M152" i="24"/>
  <c r="O178" i="24"/>
  <c r="K178" i="24"/>
  <c r="K106" i="24" l="1"/>
  <c r="H118" i="24"/>
  <c r="K125" i="24"/>
  <c r="N114" i="24"/>
  <c r="K120" i="24"/>
  <c r="K117" i="24"/>
  <c r="K126" i="24"/>
  <c r="K115" i="24"/>
  <c r="K109" i="24"/>
  <c r="K107" i="24"/>
  <c r="K114" i="24"/>
  <c r="K113" i="24"/>
  <c r="K116" i="24"/>
  <c r="K127" i="24"/>
  <c r="K129" i="24"/>
  <c r="K130" i="24"/>
  <c r="K108" i="24"/>
  <c r="K111" i="24"/>
  <c r="K128" i="24"/>
  <c r="K121" i="24"/>
  <c r="K112" i="24"/>
  <c r="K110" i="24"/>
  <c r="K122" i="24"/>
  <c r="K119" i="24"/>
  <c r="K124" i="24"/>
  <c r="K118" i="24"/>
  <c r="K123" i="24"/>
  <c r="Q116" i="24"/>
  <c r="P125" i="24"/>
  <c r="O124" i="24"/>
  <c r="N106" i="24"/>
  <c r="I116" i="24"/>
  <c r="O120" i="24"/>
  <c r="P123" i="24"/>
  <c r="H128" i="24"/>
  <c r="J130" i="24"/>
  <c r="N109" i="24"/>
  <c r="I108" i="24"/>
  <c r="P129" i="24"/>
  <c r="I123" i="24"/>
  <c r="O109" i="24"/>
  <c r="O126" i="24"/>
  <c r="O116" i="24"/>
  <c r="H110" i="24"/>
  <c r="H129" i="24"/>
  <c r="P112" i="24"/>
  <c r="H123" i="24"/>
  <c r="L128" i="24"/>
  <c r="N124" i="24"/>
  <c r="N110" i="24"/>
  <c r="N108" i="24"/>
  <c r="N121" i="24"/>
  <c r="N125" i="24"/>
  <c r="O129" i="24"/>
  <c r="O111" i="24"/>
  <c r="O118" i="24"/>
  <c r="O125" i="24"/>
  <c r="O106" i="24"/>
  <c r="O121" i="24"/>
  <c r="O130" i="24"/>
  <c r="O112" i="24"/>
  <c r="O108" i="24"/>
  <c r="O117" i="24"/>
  <c r="O122" i="24"/>
  <c r="O127" i="24"/>
  <c r="O128" i="24"/>
  <c r="O107" i="24"/>
  <c r="O114" i="24"/>
  <c r="O119" i="24"/>
  <c r="Q118" i="24"/>
  <c r="M116" i="24"/>
  <c r="Q114" i="24"/>
  <c r="M112" i="24"/>
  <c r="Q120" i="24"/>
  <c r="Q127" i="24"/>
  <c r="Q111" i="24"/>
  <c r="Q123" i="24"/>
  <c r="I120" i="24"/>
  <c r="I106" i="24"/>
  <c r="I128" i="24"/>
  <c r="Q107" i="24"/>
  <c r="Q121" i="24"/>
  <c r="I112" i="24"/>
  <c r="I114" i="24"/>
  <c r="I118" i="24"/>
  <c r="Q122" i="24"/>
  <c r="Q106" i="24"/>
  <c r="I109" i="24"/>
  <c r="I125" i="24"/>
  <c r="I117" i="24"/>
  <c r="I113" i="24"/>
  <c r="M114" i="24"/>
  <c r="N115" i="24"/>
  <c r="N123" i="24"/>
  <c r="N117" i="24"/>
  <c r="N107" i="24"/>
  <c r="N129" i="24"/>
  <c r="N127" i="24"/>
  <c r="N112" i="24"/>
  <c r="J125" i="24"/>
  <c r="O113" i="24"/>
  <c r="O115" i="24"/>
  <c r="O110" i="24"/>
  <c r="O123" i="24"/>
  <c r="N111" i="24"/>
  <c r="N119" i="24"/>
  <c r="N118" i="24"/>
  <c r="N116" i="24"/>
  <c r="N120" i="24"/>
  <c r="N128" i="24"/>
  <c r="N126" i="24"/>
  <c r="J110" i="24"/>
  <c r="J122" i="24"/>
  <c r="N113" i="24"/>
  <c r="N130" i="24"/>
  <c r="N122" i="24"/>
  <c r="J117" i="24"/>
  <c r="J113" i="24"/>
  <c r="H106" i="24"/>
  <c r="H117" i="24"/>
  <c r="L109" i="24"/>
  <c r="L122" i="24"/>
  <c r="L123" i="24"/>
  <c r="P121" i="24"/>
  <c r="H109" i="24"/>
  <c r="H114" i="24"/>
  <c r="L126" i="24"/>
  <c r="P107" i="24"/>
  <c r="P119" i="24"/>
  <c r="P128" i="24"/>
  <c r="H124" i="24"/>
  <c r="H127" i="24"/>
  <c r="H122" i="24"/>
  <c r="H126" i="24"/>
  <c r="L112" i="24"/>
  <c r="L120" i="24"/>
  <c r="P110" i="24"/>
  <c r="P106" i="24"/>
  <c r="P114" i="24"/>
  <c r="P122" i="24"/>
  <c r="P115" i="24"/>
  <c r="P111" i="24"/>
  <c r="P124" i="24"/>
  <c r="P126" i="24"/>
  <c r="H107" i="24"/>
  <c r="H113" i="24"/>
  <c r="H111" i="24"/>
  <c r="H116" i="24"/>
  <c r="H125" i="24"/>
  <c r="H119" i="24"/>
  <c r="L107" i="24"/>
  <c r="L124" i="24"/>
  <c r="L119" i="24"/>
  <c r="L111" i="24"/>
  <c r="L118" i="24"/>
  <c r="L121" i="24"/>
  <c r="L130" i="24"/>
  <c r="L127" i="24"/>
  <c r="P108" i="24"/>
  <c r="P118" i="24"/>
  <c r="P127" i="24"/>
  <c r="P109" i="24"/>
  <c r="P116" i="24"/>
  <c r="P120" i="24"/>
  <c r="P113" i="24"/>
  <c r="H112" i="24"/>
  <c r="H108" i="24"/>
  <c r="H120" i="24"/>
  <c r="H130" i="24"/>
  <c r="H121" i="24"/>
  <c r="H115" i="24"/>
  <c r="L110" i="24"/>
  <c r="L108" i="24"/>
  <c r="L129" i="24"/>
  <c r="L106" i="24"/>
  <c r="L115" i="24"/>
  <c r="L116" i="24"/>
  <c r="L114" i="24"/>
  <c r="L125" i="24"/>
  <c r="L117" i="24"/>
  <c r="L113" i="24"/>
  <c r="P130" i="24"/>
  <c r="P117" i="24"/>
  <c r="J112" i="24"/>
  <c r="J111" i="24"/>
  <c r="J107" i="24"/>
  <c r="J106" i="24"/>
  <c r="J120" i="24"/>
  <c r="J109" i="24"/>
  <c r="J118" i="24"/>
  <c r="J121" i="24"/>
  <c r="J114" i="24"/>
  <c r="J124" i="24"/>
  <c r="J119" i="24"/>
  <c r="J126" i="24"/>
  <c r="J123" i="24"/>
  <c r="J108" i="24"/>
  <c r="J129" i="24"/>
  <c r="J128" i="24"/>
  <c r="J116" i="24"/>
  <c r="J115" i="24"/>
  <c r="J127" i="24"/>
  <c r="Q117" i="24"/>
  <c r="Q108" i="24"/>
  <c r="Q126" i="24"/>
  <c r="Q128" i="24"/>
  <c r="Q119" i="24"/>
  <c r="Q113" i="24"/>
  <c r="I111" i="24"/>
  <c r="I130" i="24"/>
  <c r="I115" i="24"/>
  <c r="M117" i="24"/>
  <c r="M129" i="24"/>
  <c r="Q109" i="24"/>
  <c r="Q110" i="24"/>
  <c r="Q115" i="24"/>
  <c r="Q124" i="24"/>
  <c r="Q130" i="24"/>
  <c r="I110" i="24"/>
  <c r="I121" i="24"/>
  <c r="I124" i="24"/>
  <c r="I129" i="24"/>
  <c r="I126" i="24"/>
  <c r="I119" i="24"/>
  <c r="I127" i="24"/>
  <c r="M119" i="24"/>
  <c r="M130" i="24"/>
  <c r="Q112" i="24"/>
  <c r="Q125" i="24"/>
  <c r="Q129" i="24"/>
  <c r="I107" i="24"/>
  <c r="I122" i="24"/>
  <c r="M111" i="24"/>
  <c r="M120" i="24"/>
  <c r="M124" i="24"/>
  <c r="M115" i="24"/>
  <c r="M107" i="24"/>
  <c r="M126" i="24"/>
  <c r="M108" i="24"/>
  <c r="M121" i="24"/>
  <c r="M125" i="24"/>
  <c r="M127" i="24"/>
  <c r="M118" i="24"/>
  <c r="M106" i="24"/>
  <c r="M109" i="24"/>
  <c r="M110" i="24"/>
  <c r="M123" i="24"/>
  <c r="M128" i="24"/>
  <c r="M113" i="24"/>
  <c r="M122" i="24"/>
  <c r="F114" i="24" l="1"/>
  <c r="G114" i="24" s="1"/>
  <c r="F112" i="24"/>
  <c r="G112" i="24" s="1"/>
  <c r="F124" i="24"/>
  <c r="G124" i="24" s="1"/>
  <c r="F123" i="24"/>
  <c r="G123" i="24" s="1"/>
  <c r="F106" i="24"/>
  <c r="G106" i="24" s="1"/>
  <c r="F127" i="24"/>
  <c r="G127" i="24" s="1"/>
  <c r="F130" i="24"/>
  <c r="G130" i="24" s="1"/>
  <c r="F126" i="24"/>
  <c r="G126" i="24" s="1"/>
  <c r="F107" i="24"/>
  <c r="G107" i="24" s="1"/>
  <c r="F109" i="24"/>
  <c r="G109" i="24" s="1"/>
  <c r="F117" i="24"/>
  <c r="G117" i="24" s="1"/>
  <c r="F120" i="24"/>
  <c r="G120" i="24" s="1"/>
  <c r="F116" i="24"/>
  <c r="G116" i="24" s="1"/>
  <c r="F110" i="24"/>
  <c r="G110" i="24" s="1"/>
  <c r="F113" i="24"/>
  <c r="G113" i="24" s="1"/>
  <c r="F118" i="24"/>
  <c r="G118" i="24" s="1"/>
  <c r="F119" i="24"/>
  <c r="G119" i="24" s="1"/>
  <c r="F125" i="24"/>
  <c r="G125" i="24" s="1"/>
  <c r="F115" i="24"/>
  <c r="G115" i="24" s="1"/>
  <c r="F128" i="24"/>
  <c r="G128" i="24" s="1"/>
  <c r="F108" i="24"/>
  <c r="G108" i="24" s="1"/>
  <c r="F111" i="24"/>
  <c r="G111" i="24" s="1"/>
  <c r="F122" i="24"/>
  <c r="G122" i="24" s="1"/>
  <c r="F129" i="24"/>
  <c r="G129" i="24" s="1"/>
  <c r="F121" i="24"/>
  <c r="G121" i="24" s="1"/>
  <c r="A15" i="19" l="1"/>
  <c r="J3" i="21"/>
  <c r="A13" i="19"/>
  <c r="G3" i="21"/>
  <c r="A10" i="19"/>
  <c r="L3" i="21"/>
  <c r="A53" i="2"/>
  <c r="A11" i="19"/>
  <c r="A12" i="19"/>
  <c r="I3" i="21"/>
  <c r="AN81" i="21"/>
  <c r="AI81" i="21"/>
  <c r="AI87" i="21" s="1"/>
  <c r="AA81" i="21"/>
  <c r="AS81" i="21"/>
  <c r="AS84" i="21" s="1"/>
  <c r="AE81" i="21"/>
  <c r="N81" i="21"/>
  <c r="P81" i="21"/>
  <c r="P17" i="21"/>
  <c r="W17" i="21"/>
  <c r="Q17" i="21"/>
  <c r="O17" i="21"/>
  <c r="AB81" i="21"/>
  <c r="Z17" i="21"/>
  <c r="A9" i="19"/>
  <c r="Z81" i="21"/>
  <c r="X17" i="21"/>
  <c r="AD81" i="21"/>
  <c r="U17" i="21"/>
  <c r="AD17" i="21"/>
  <c r="AA17" i="21"/>
  <c r="V17" i="21"/>
  <c r="AB17" i="21"/>
  <c r="Y81" i="21"/>
  <c r="AJ17" i="21"/>
  <c r="AJ27" i="21" s="1"/>
  <c r="AM17" i="21"/>
  <c r="AO17" i="21"/>
  <c r="AH17" i="21"/>
  <c r="AQ17" i="21"/>
  <c r="AQ28" i="21" s="1"/>
  <c r="AP17" i="21"/>
  <c r="AP23" i="21" s="1"/>
  <c r="AF17" i="21"/>
  <c r="AN17" i="21"/>
  <c r="AN30" i="21" s="1"/>
  <c r="AI17" i="21"/>
  <c r="AI27" i="21" s="1"/>
  <c r="AR17" i="21"/>
  <c r="AG17" i="21"/>
  <c r="AG26" i="21" s="1"/>
  <c r="CL273" i="21"/>
  <c r="CY273" i="21"/>
  <c r="HR273" i="21"/>
  <c r="CH295" i="21"/>
  <c r="CL301" i="21"/>
  <c r="CL419" i="21"/>
  <c r="CP310" i="21"/>
  <c r="CT302" i="21"/>
  <c r="CT437" i="21"/>
  <c r="CX364" i="21"/>
  <c r="DB352" i="21"/>
  <c r="DB442" i="21"/>
  <c r="DF340" i="21"/>
  <c r="DJ355" i="21"/>
  <c r="DJ428" i="21"/>
  <c r="DN352" i="21"/>
  <c r="DR365" i="21"/>
  <c r="DR412" i="21"/>
  <c r="DZ445" i="21"/>
  <c r="EH397" i="21"/>
  <c r="EP406" i="21"/>
  <c r="EX445" i="21"/>
  <c r="FF341" i="21"/>
  <c r="FN358" i="21"/>
  <c r="FV283" i="21"/>
  <c r="GD368" i="21"/>
  <c r="GH358" i="21"/>
  <c r="GP391" i="21"/>
  <c r="GX287" i="21"/>
  <c r="HF325" i="21"/>
  <c r="HJ443" i="21"/>
  <c r="HR389" i="21"/>
  <c r="HZ359" i="21"/>
  <c r="IH283" i="21"/>
  <c r="IL439" i="21"/>
  <c r="CM301" i="21"/>
  <c r="DC391" i="21"/>
  <c r="EA343" i="21"/>
  <c r="FC296" i="21"/>
  <c r="FW337" i="21"/>
  <c r="GM425" i="21"/>
  <c r="HC448" i="21"/>
  <c r="IE359" i="21"/>
  <c r="CJ404" i="21"/>
  <c r="EZ394" i="21"/>
  <c r="IB383" i="21"/>
  <c r="CS458" i="21"/>
  <c r="BD273" i="21"/>
  <c r="FD273" i="21"/>
  <c r="GK273" i="21"/>
  <c r="FR273" i="21"/>
  <c r="FW273" i="21"/>
  <c r="HM273" i="21"/>
  <c r="CH391" i="21"/>
  <c r="CH307" i="21"/>
  <c r="CH338" i="21"/>
  <c r="CH370" i="21"/>
  <c r="CH410" i="21"/>
  <c r="CH443" i="21"/>
  <c r="CL290" i="21"/>
  <c r="CL394" i="21"/>
  <c r="CL334" i="21"/>
  <c r="CL397" i="21"/>
  <c r="CL430" i="21"/>
  <c r="CP280" i="21"/>
  <c r="CP296" i="21"/>
  <c r="CP385" i="21"/>
  <c r="CP328" i="21"/>
  <c r="CP407" i="21"/>
  <c r="CP452" i="21"/>
  <c r="CT281" i="21"/>
  <c r="CT310" i="21"/>
  <c r="CT355" i="21"/>
  <c r="CT371" i="21"/>
  <c r="CT419" i="21"/>
  <c r="CT448" i="21"/>
  <c r="CX302" i="21"/>
  <c r="CX317" i="21"/>
  <c r="CX350" i="21"/>
  <c r="CX400" i="21"/>
  <c r="CX436" i="21"/>
  <c r="DB349" i="21"/>
  <c r="DB298" i="21"/>
  <c r="DB320" i="21"/>
  <c r="DB371" i="21"/>
  <c r="DB413" i="21"/>
  <c r="DB451" i="21"/>
  <c r="DF284" i="21"/>
  <c r="DF367" i="21"/>
  <c r="DF310" i="21"/>
  <c r="DF412" i="21"/>
  <c r="DF425" i="21"/>
  <c r="DF454" i="21"/>
  <c r="DJ349" i="21"/>
  <c r="DJ322" i="21"/>
  <c r="DJ388" i="21"/>
  <c r="DJ394" i="21"/>
  <c r="DJ430" i="21"/>
  <c r="DN383" i="21"/>
  <c r="DN307" i="21"/>
  <c r="DN338" i="21"/>
  <c r="DN370" i="21"/>
  <c r="DN436" i="21"/>
  <c r="DN442" i="21"/>
  <c r="DR367" i="21"/>
  <c r="DR350" i="21"/>
  <c r="DR328" i="21"/>
  <c r="DR397" i="21"/>
  <c r="DR434" i="21"/>
  <c r="DV304" i="21"/>
  <c r="DV443" i="21"/>
  <c r="DZ340" i="21"/>
  <c r="DZ455" i="21"/>
  <c r="ED394" i="21"/>
  <c r="EH352" i="21"/>
  <c r="EH403" i="21"/>
  <c r="EL284" i="21"/>
  <c r="EL394" i="21"/>
  <c r="EP344" i="21"/>
  <c r="EP407" i="21"/>
  <c r="ET305" i="21"/>
  <c r="ET439" i="21"/>
  <c r="EX304" i="21"/>
  <c r="EX436" i="21"/>
  <c r="FB386" i="21"/>
  <c r="FB443" i="21"/>
  <c r="FF359" i="21"/>
  <c r="FF455" i="21"/>
  <c r="FJ352" i="21"/>
  <c r="FN353" i="21"/>
  <c r="FN373" i="21"/>
  <c r="FR289" i="21"/>
  <c r="FR392" i="21"/>
  <c r="FV350" i="21"/>
  <c r="FV395" i="21"/>
  <c r="FZ307" i="21"/>
  <c r="FZ437" i="21"/>
  <c r="GD353" i="21"/>
  <c r="GD436" i="21"/>
  <c r="GH304" i="21"/>
  <c r="GH442" i="21"/>
  <c r="GL341" i="21"/>
  <c r="GL455" i="21"/>
  <c r="GP392" i="21"/>
  <c r="GT350" i="21"/>
  <c r="GT404" i="21"/>
  <c r="GX293" i="21"/>
  <c r="GX394" i="21"/>
  <c r="HB346" i="21"/>
  <c r="HB395" i="21"/>
  <c r="HF307" i="21"/>
  <c r="HF440" i="21"/>
  <c r="HJ305" i="21"/>
  <c r="HJ436" i="21"/>
  <c r="HN386" i="21"/>
  <c r="HN442" i="21"/>
  <c r="HR358" i="21"/>
  <c r="HR455" i="21"/>
  <c r="HV352" i="21"/>
  <c r="HZ350" i="21"/>
  <c r="HZ373" i="21"/>
  <c r="ID293" i="21"/>
  <c r="ID392" i="21"/>
  <c r="IH350" i="21"/>
  <c r="IH395" i="21"/>
  <c r="IL308" i="21"/>
  <c r="IL440" i="21"/>
  <c r="CM404" i="21"/>
  <c r="CU341" i="21"/>
  <c r="DC302" i="21"/>
  <c r="DC430" i="21"/>
  <c r="DK397" i="21"/>
  <c r="DS325" i="21"/>
  <c r="DS454" i="21"/>
  <c r="EA407" i="21"/>
  <c r="EI350" i="21"/>
  <c r="EU286" i="21"/>
  <c r="EU425" i="21"/>
  <c r="FC340" i="21"/>
  <c r="FG302" i="21"/>
  <c r="FG449" i="21"/>
  <c r="FO400" i="21"/>
  <c r="FW313" i="21"/>
  <c r="GE293" i="21"/>
  <c r="GE427" i="21"/>
  <c r="GM338" i="21"/>
  <c r="GU319" i="21"/>
  <c r="GU433" i="21"/>
  <c r="HC382" i="21"/>
  <c r="HO310" i="21"/>
  <c r="HW355" i="21"/>
  <c r="HW415" i="21"/>
  <c r="IE323" i="21"/>
  <c r="CJ449" i="21"/>
  <c r="DH301" i="21"/>
  <c r="DX329" i="21"/>
  <c r="EN394" i="21"/>
  <c r="EZ365" i="21"/>
  <c r="FT389" i="21"/>
  <c r="GF458" i="21"/>
  <c r="HL401" i="21"/>
  <c r="CS338" i="21"/>
  <c r="DI358" i="21"/>
  <c r="FE415" i="21"/>
  <c r="HY317" i="21"/>
  <c r="GP273" i="21"/>
  <c r="GA273" i="21"/>
  <c r="CH344" i="21"/>
  <c r="CL284" i="21"/>
  <c r="CL403" i="21"/>
  <c r="CP374" i="21"/>
  <c r="CT284" i="21"/>
  <c r="CT370" i="21"/>
  <c r="CX308" i="21"/>
  <c r="CX434" i="21"/>
  <c r="DB368" i="21"/>
  <c r="DF346" i="21"/>
  <c r="DF443" i="21"/>
  <c r="DJ371" i="21"/>
  <c r="DN313" i="21"/>
  <c r="DN422" i="21"/>
  <c r="DR341" i="21"/>
  <c r="DV413" i="21"/>
  <c r="ED350" i="21"/>
  <c r="EL437" i="21"/>
  <c r="ET347" i="21"/>
  <c r="FB338" i="21"/>
  <c r="FJ451" i="21"/>
  <c r="FV311" i="21"/>
  <c r="GD317" i="21"/>
  <c r="GL355" i="21"/>
  <c r="GT311" i="21"/>
  <c r="HB418" i="21"/>
  <c r="HJ401" i="21"/>
  <c r="HR404" i="21"/>
  <c r="ID317" i="21"/>
  <c r="IL448" i="21"/>
  <c r="CU440" i="21"/>
  <c r="DS284" i="21"/>
  <c r="EI374" i="21"/>
  <c r="FG331" i="21"/>
  <c r="FW442" i="21"/>
  <c r="GM458" i="21"/>
  <c r="HO296" i="21"/>
  <c r="IE425" i="21"/>
  <c r="DH365" i="21"/>
  <c r="GR365" i="21"/>
  <c r="DA295" i="21"/>
  <c r="BT273" i="21"/>
  <c r="FT273" i="21"/>
  <c r="FI273" i="21"/>
  <c r="BO273" i="21"/>
  <c r="FQ273" i="21"/>
  <c r="BM273" i="21"/>
  <c r="BW273" i="21"/>
  <c r="GE273" i="21"/>
  <c r="EX273" i="21"/>
  <c r="CH385" i="21"/>
  <c r="CH349" i="21"/>
  <c r="CH434" i="21"/>
  <c r="CH431" i="21"/>
  <c r="CL281" i="21"/>
  <c r="CL304" i="21"/>
  <c r="CL335" i="21"/>
  <c r="CL400" i="21"/>
  <c r="CL434" i="21"/>
  <c r="CP287" i="21"/>
  <c r="CP301" i="21"/>
  <c r="CP386" i="21"/>
  <c r="CP329" i="21"/>
  <c r="CP412" i="21"/>
  <c r="CP442" i="21"/>
  <c r="CT410" i="21"/>
  <c r="CT313" i="21"/>
  <c r="CT356" i="21"/>
  <c r="CT373" i="21"/>
  <c r="CT422" i="21"/>
  <c r="CT454" i="21"/>
  <c r="CX377" i="21"/>
  <c r="CX320" i="21"/>
  <c r="CX352" i="21"/>
  <c r="CX401" i="21"/>
  <c r="CX439" i="21"/>
  <c r="DB350" i="21"/>
  <c r="DB301" i="21"/>
  <c r="DB323" i="21"/>
  <c r="DB373" i="21"/>
  <c r="DB415" i="21"/>
  <c r="DB455" i="21"/>
  <c r="DF286" i="21"/>
  <c r="DF368" i="21"/>
  <c r="DF313" i="21"/>
  <c r="DF392" i="21"/>
  <c r="DF427" i="21"/>
  <c r="DJ280" i="21"/>
  <c r="DJ350" i="21"/>
  <c r="DJ323" i="21"/>
  <c r="DJ391" i="21"/>
  <c r="DJ436" i="21"/>
  <c r="DJ431" i="21"/>
  <c r="DN289" i="21"/>
  <c r="DN308" i="21"/>
  <c r="DN340" i="21"/>
  <c r="DN373" i="21"/>
  <c r="DN437" i="21"/>
  <c r="DN443" i="21"/>
  <c r="DR370" i="21"/>
  <c r="DR352" i="21"/>
  <c r="DR329" i="21"/>
  <c r="DR400" i="21"/>
  <c r="DR440" i="21"/>
  <c r="DV310" i="21"/>
  <c r="DV449" i="21"/>
  <c r="DZ380" i="21"/>
  <c r="ED280" i="21"/>
  <c r="ED359" i="21"/>
  <c r="EH295" i="21"/>
  <c r="EH379" i="21"/>
  <c r="EL343" i="21"/>
  <c r="EL398" i="21"/>
  <c r="EP350" i="21"/>
  <c r="EP440" i="21"/>
  <c r="ET311" i="21"/>
  <c r="ET418" i="21"/>
  <c r="EX310" i="21"/>
  <c r="EX430" i="21"/>
  <c r="FB412" i="21"/>
  <c r="FB449" i="21"/>
  <c r="FF380" i="21"/>
  <c r="FJ280" i="21"/>
  <c r="FJ358" i="21"/>
  <c r="FN298" i="21"/>
  <c r="FN379" i="21"/>
  <c r="FR301" i="21"/>
  <c r="FR400" i="21"/>
  <c r="FV356" i="21"/>
  <c r="FV410" i="21"/>
  <c r="FZ313" i="21"/>
  <c r="FZ415" i="21"/>
  <c r="GD305" i="21"/>
  <c r="GD430" i="21"/>
  <c r="GH310" i="21"/>
  <c r="GH448" i="21"/>
  <c r="GL380" i="21"/>
  <c r="GP280" i="21"/>
  <c r="GP358" i="21"/>
  <c r="GT287" i="21"/>
  <c r="GT379" i="21"/>
  <c r="GX346" i="21"/>
  <c r="GX400" i="21"/>
  <c r="HB352" i="21"/>
  <c r="HB412" i="21"/>
  <c r="HF313" i="21"/>
  <c r="HF418" i="21"/>
  <c r="HJ311" i="21"/>
  <c r="HJ430" i="21"/>
  <c r="HN304" i="21"/>
  <c r="HN448" i="21"/>
  <c r="HR377" i="21"/>
  <c r="HV280" i="21"/>
  <c r="HV358" i="21"/>
  <c r="HZ296" i="21"/>
  <c r="HZ379" i="21"/>
  <c r="ID343" i="21"/>
  <c r="ID398" i="21"/>
  <c r="IH356" i="21"/>
  <c r="IH412" i="21"/>
  <c r="IL314" i="21"/>
  <c r="IL418" i="21"/>
  <c r="CM284" i="21"/>
  <c r="CM421" i="21"/>
  <c r="CU361" i="21"/>
  <c r="DC310" i="21"/>
  <c r="DC431" i="21"/>
  <c r="DK404" i="21"/>
  <c r="DS332" i="21"/>
  <c r="EA280" i="21"/>
  <c r="EA410" i="21"/>
  <c r="EI358" i="21"/>
  <c r="EU295" i="21"/>
  <c r="EU436" i="21"/>
  <c r="FC365" i="21"/>
  <c r="FG316" i="21"/>
  <c r="FG458" i="21"/>
  <c r="FO439" i="21"/>
  <c r="FW322" i="21"/>
  <c r="GE301" i="21"/>
  <c r="GE412" i="21"/>
  <c r="GM365" i="21"/>
  <c r="GU326" i="21"/>
  <c r="GU454" i="21"/>
  <c r="HC412" i="21"/>
  <c r="HO317" i="21"/>
  <c r="HW287" i="21"/>
  <c r="HW424" i="21"/>
  <c r="IE331" i="21"/>
  <c r="CN331" i="21"/>
  <c r="DH331" i="21"/>
  <c r="DX394" i="21"/>
  <c r="EN365" i="21"/>
  <c r="EZ389" i="21"/>
  <c r="FT433" i="21"/>
  <c r="GR314" i="21"/>
  <c r="HL458" i="21"/>
  <c r="CG311" i="21"/>
  <c r="CW350" i="21"/>
  <c r="DQ311" i="21"/>
  <c r="GC311" i="21"/>
  <c r="BF273" i="21"/>
  <c r="BC273" i="21"/>
  <c r="FK273" i="21"/>
  <c r="IH273" i="21"/>
  <c r="CH320" i="21"/>
  <c r="CH376" i="21"/>
  <c r="CH455" i="21"/>
  <c r="CL316" i="21"/>
  <c r="CL412" i="21"/>
  <c r="CP295" i="21"/>
  <c r="CP326" i="21"/>
  <c r="CP446" i="21"/>
  <c r="CT308" i="21"/>
  <c r="CT397" i="21"/>
  <c r="CX296" i="21"/>
  <c r="CX340" i="21"/>
  <c r="CX424" i="21"/>
  <c r="DB296" i="21"/>
  <c r="DB361" i="21"/>
  <c r="DB449" i="21"/>
  <c r="DF380" i="21"/>
  <c r="DF395" i="21"/>
  <c r="DJ281" i="21"/>
  <c r="DJ379" i="21"/>
  <c r="DJ419" i="21"/>
  <c r="DN304" i="21"/>
  <c r="DN400" i="21"/>
  <c r="DR356" i="21"/>
  <c r="DR326" i="21"/>
  <c r="DR446" i="21"/>
  <c r="DV437" i="21"/>
  <c r="ED326" i="21"/>
  <c r="EH335" i="21"/>
  <c r="EL338" i="21"/>
  <c r="EP418" i="21"/>
  <c r="ET437" i="21"/>
  <c r="EX425" i="21"/>
  <c r="FF317" i="21"/>
  <c r="FJ386" i="21"/>
  <c r="FN367" i="21"/>
  <c r="FR413" i="21"/>
  <c r="FV406" i="21"/>
  <c r="FZ373" i="21"/>
  <c r="GH295" i="21"/>
  <c r="GL409" i="21"/>
  <c r="GP439" i="21"/>
  <c r="GT442" i="21"/>
  <c r="HB280" i="21"/>
  <c r="HB442" i="21"/>
  <c r="HJ362" i="21"/>
  <c r="HN316" i="21"/>
  <c r="HR424" i="21"/>
  <c r="HV448" i="21"/>
  <c r="HZ442" i="21"/>
  <c r="ID436" i="21"/>
  <c r="IL286" i="21"/>
  <c r="CM410" i="21"/>
  <c r="DC454" i="21"/>
  <c r="DS395" i="21"/>
  <c r="EA458" i="21"/>
  <c r="EU349" i="21"/>
  <c r="FC398" i="21"/>
  <c r="FO295" i="21"/>
  <c r="FW391" i="21"/>
  <c r="GM380" i="21"/>
  <c r="HC424" i="21"/>
  <c r="HW358" i="21"/>
  <c r="IE455" i="21"/>
  <c r="CJ337" i="21"/>
  <c r="DX299" i="21"/>
  <c r="ER425" i="21"/>
  <c r="FX376" i="21"/>
  <c r="CO437" i="21"/>
  <c r="GK314" i="21"/>
  <c r="DH273" i="21"/>
  <c r="GJ273" i="21"/>
  <c r="FU273" i="21"/>
  <c r="HN273" i="21"/>
  <c r="FG273" i="21"/>
  <c r="EG273" i="21"/>
  <c r="CD273" i="21"/>
  <c r="DS273" i="21"/>
  <c r="BR273" i="21"/>
  <c r="FN273" i="21"/>
  <c r="CH308" i="21"/>
  <c r="CH373" i="21"/>
  <c r="BX273" i="21"/>
  <c r="DD273" i="21"/>
  <c r="EJ273" i="21"/>
  <c r="FP273" i="21"/>
  <c r="GV273" i="21"/>
  <c r="IB273" i="21"/>
  <c r="GC273" i="21"/>
  <c r="HF273" i="21"/>
  <c r="DG273" i="21"/>
  <c r="FS273" i="21"/>
  <c r="HO273" i="21"/>
  <c r="DY273" i="21"/>
  <c r="GO273" i="21"/>
  <c r="BJ273" i="21"/>
  <c r="GL273" i="21"/>
  <c r="CH388" i="21"/>
  <c r="CH302" i="21"/>
  <c r="CH334" i="21"/>
  <c r="CH367" i="21"/>
  <c r="CH436" i="21"/>
  <c r="CH433" i="21"/>
  <c r="CL287" i="21"/>
  <c r="CL352" i="21"/>
  <c r="CL329" i="21"/>
  <c r="CL391" i="21"/>
  <c r="CL425" i="21"/>
  <c r="CL457" i="21"/>
  <c r="CP293" i="21"/>
  <c r="CP380" i="21"/>
  <c r="CP323" i="21"/>
  <c r="CP404" i="21"/>
  <c r="CP437" i="21"/>
  <c r="CT295" i="21"/>
  <c r="CT307" i="21"/>
  <c r="CT338" i="21"/>
  <c r="CT367" i="21"/>
  <c r="CT416" i="21"/>
  <c r="CT443" i="21"/>
  <c r="CX293" i="21"/>
  <c r="CX314" i="21"/>
  <c r="CX346" i="21"/>
  <c r="CX395" i="21"/>
  <c r="CX430" i="21"/>
  <c r="DB283" i="21"/>
  <c r="DB290" i="21"/>
  <c r="DB317" i="21"/>
  <c r="DB367" i="21"/>
  <c r="DB409" i="21"/>
  <c r="DB458" i="21"/>
  <c r="DF281" i="21"/>
  <c r="DF362" i="21"/>
  <c r="DF307" i="21"/>
  <c r="DF338" i="21"/>
  <c r="DF421" i="21"/>
  <c r="DF449" i="21"/>
  <c r="DJ344" i="21"/>
  <c r="DJ317" i="21"/>
  <c r="DJ385" i="21"/>
  <c r="DJ404" i="21"/>
  <c r="DJ425" i="21"/>
  <c r="DN380" i="21"/>
  <c r="DN299" i="21"/>
  <c r="DN334" i="21"/>
  <c r="DN367" i="21"/>
  <c r="DN410" i="21"/>
  <c r="DN449" i="21"/>
  <c r="DR364" i="21"/>
  <c r="DR346" i="21"/>
  <c r="DR323" i="21"/>
  <c r="DR391" i="21"/>
  <c r="DR425" i="21"/>
  <c r="DV380" i="21"/>
  <c r="DV431" i="21"/>
  <c r="DZ328" i="21"/>
  <c r="DZ451" i="21"/>
  <c r="ED344" i="21"/>
  <c r="ED454" i="21"/>
  <c r="EH371" i="21"/>
  <c r="EL292" i="21"/>
  <c r="EL332" i="21"/>
  <c r="EP292" i="21"/>
  <c r="EP400" i="21"/>
  <c r="ET391" i="21"/>
  <c r="ET434" i="21"/>
  <c r="EX343" i="21"/>
  <c r="EX419" i="21"/>
  <c r="FB374" i="21"/>
  <c r="FB431" i="21"/>
  <c r="FF335" i="21"/>
  <c r="FF431" i="21"/>
  <c r="FJ340" i="21"/>
  <c r="FJ455" i="21"/>
  <c r="FN361" i="21"/>
  <c r="FR295" i="21"/>
  <c r="FR332" i="21"/>
  <c r="FV295" i="21"/>
  <c r="FV400" i="21"/>
  <c r="FZ289" i="21"/>
  <c r="FZ407" i="21"/>
  <c r="GD358" i="21"/>
  <c r="GD419" i="21"/>
  <c r="GH382" i="21"/>
  <c r="GH431" i="21"/>
  <c r="GL329" i="21"/>
  <c r="GL448" i="21"/>
  <c r="GP343" i="21"/>
  <c r="GP458" i="21"/>
  <c r="GT371" i="21"/>
  <c r="GX298" i="21"/>
  <c r="GX335" i="21"/>
  <c r="HB292" i="21"/>
  <c r="HB398" i="21"/>
  <c r="HF287" i="21"/>
  <c r="HF407" i="21"/>
  <c r="HJ347" i="21"/>
  <c r="HJ419" i="21"/>
  <c r="HN409" i="21"/>
  <c r="HN431" i="21"/>
  <c r="HR334" i="21"/>
  <c r="HR433" i="21"/>
  <c r="HV340" i="21"/>
  <c r="HV455" i="21"/>
  <c r="HZ361" i="21"/>
  <c r="ID289" i="21"/>
  <c r="ID335" i="21"/>
  <c r="IH292" i="21"/>
  <c r="IH398" i="21"/>
  <c r="IL293" i="21"/>
  <c r="IL407" i="21"/>
  <c r="CM388" i="21"/>
  <c r="CU325" i="21"/>
  <c r="DC286" i="21"/>
  <c r="DC418" i="21"/>
  <c r="DK326" i="21"/>
  <c r="DS308" i="21"/>
  <c r="DS437" i="21"/>
  <c r="EA376" i="21"/>
  <c r="EI334" i="21"/>
  <c r="EU305" i="21"/>
  <c r="EU410" i="21"/>
  <c r="FC323" i="21"/>
  <c r="FG287" i="21"/>
  <c r="FG457" i="21"/>
  <c r="FO380" i="21"/>
  <c r="FW364" i="21"/>
  <c r="FW458" i="21"/>
  <c r="GE401" i="21"/>
  <c r="GM323" i="21"/>
  <c r="GU302" i="21"/>
  <c r="GU410" i="21"/>
  <c r="HC398" i="21"/>
  <c r="HO289" i="21"/>
  <c r="HO457" i="21"/>
  <c r="HW401" i="21"/>
  <c r="IE352" i="21"/>
  <c r="CJ442" i="21"/>
  <c r="CZ404" i="21"/>
  <c r="DP455" i="21"/>
  <c r="EN299" i="21"/>
  <c r="EZ308" i="21"/>
  <c r="FT394" i="21"/>
  <c r="GF391" i="21"/>
  <c r="HL305" i="21"/>
  <c r="CO397" i="21"/>
  <c r="DE437" i="21"/>
  <c r="EW394" i="21"/>
  <c r="HM406" i="21"/>
  <c r="DR442" i="21"/>
  <c r="DV287" i="21"/>
  <c r="DV361" i="21"/>
  <c r="DV382" i="21"/>
  <c r="DV317" i="21"/>
  <c r="DV341" i="21"/>
  <c r="DV406" i="21"/>
  <c r="DV433" i="21"/>
  <c r="DV452" i="21"/>
  <c r="DZ292" i="21"/>
  <c r="DZ305" i="21"/>
  <c r="DZ329" i="21"/>
  <c r="DZ388" i="21"/>
  <c r="DZ398" i="21"/>
  <c r="DZ421" i="21"/>
  <c r="DZ454" i="21"/>
  <c r="ED296" i="21"/>
  <c r="ED386" i="21"/>
  <c r="ED322" i="21"/>
  <c r="ED346" i="21"/>
  <c r="ED367" i="21"/>
  <c r="ED409" i="21"/>
  <c r="ED436" i="21"/>
  <c r="ED455" i="21"/>
  <c r="EH349" i="21"/>
  <c r="EH307" i="21"/>
  <c r="EH331" i="21"/>
  <c r="EH373" i="21"/>
  <c r="EH386" i="21"/>
  <c r="EH421" i="21"/>
  <c r="EH449" i="21"/>
  <c r="EL293" i="21"/>
  <c r="EL350" i="21"/>
  <c r="EL374" i="21"/>
  <c r="EL310" i="21"/>
  <c r="EL334" i="21"/>
  <c r="EL406" i="21"/>
  <c r="EL433" i="21"/>
  <c r="EL454" i="21"/>
  <c r="EP293" i="21"/>
  <c r="EP307" i="21"/>
  <c r="EP331" i="21"/>
  <c r="EP388" i="21"/>
  <c r="EP401" i="21"/>
  <c r="EP413" i="21"/>
  <c r="EP449" i="21"/>
  <c r="ET287" i="21"/>
  <c r="ET284" i="21"/>
  <c r="ET319" i="21"/>
  <c r="ET343" i="21"/>
  <c r="ET367" i="21"/>
  <c r="ET407" i="21"/>
  <c r="ET425" i="21"/>
  <c r="ET455" i="21"/>
  <c r="EX296" i="21"/>
  <c r="EX344" i="21"/>
  <c r="EX317" i="21"/>
  <c r="EX341" i="21"/>
  <c r="EX397" i="21"/>
  <c r="EX421" i="21"/>
  <c r="EX454" i="21"/>
  <c r="FB299" i="21"/>
  <c r="FB289" i="21"/>
  <c r="FB376" i="21"/>
  <c r="FB310" i="21"/>
  <c r="FB334" i="21"/>
  <c r="FB407" i="21"/>
  <c r="FB433" i="21"/>
  <c r="FB458" i="21"/>
  <c r="FF301" i="21"/>
  <c r="FF313" i="21"/>
  <c r="FF337" i="21"/>
  <c r="FF388" i="21"/>
  <c r="FF401" i="21"/>
  <c r="FF419" i="21"/>
  <c r="FF433" i="21"/>
  <c r="FJ293" i="21"/>
  <c r="FJ382" i="21"/>
  <c r="FJ317" i="21"/>
  <c r="FJ341" i="21"/>
  <c r="FJ365" i="21"/>
  <c r="FJ409" i="21"/>
  <c r="FJ436" i="21"/>
  <c r="FJ458" i="21"/>
  <c r="FN404" i="21"/>
  <c r="FN403" i="21"/>
  <c r="FN320" i="21"/>
  <c r="FN362" i="21"/>
  <c r="FN386" i="21"/>
  <c r="FN421" i="21"/>
  <c r="FN451" i="21"/>
  <c r="FR296" i="21"/>
  <c r="FR349" i="21"/>
  <c r="FR374" i="21"/>
  <c r="FR310" i="21"/>
  <c r="FR334" i="21"/>
  <c r="FR410" i="21"/>
  <c r="FR431" i="21"/>
  <c r="FR458" i="21"/>
  <c r="FV299" i="21"/>
  <c r="FV307" i="21"/>
  <c r="FV331" i="21"/>
  <c r="FV388" i="21"/>
  <c r="FV401" i="21"/>
  <c r="FV440" i="21"/>
  <c r="FV448" i="21"/>
  <c r="FZ382" i="21"/>
  <c r="FZ292" i="21"/>
  <c r="FZ320" i="21"/>
  <c r="FZ344" i="21"/>
  <c r="FZ368" i="21"/>
  <c r="FZ440" i="21"/>
  <c r="FZ422" i="21"/>
  <c r="FZ455" i="21"/>
  <c r="GD364" i="21"/>
  <c r="GD343" i="21"/>
  <c r="GD313" i="21"/>
  <c r="GD337" i="21"/>
  <c r="GD397" i="21"/>
  <c r="GD421" i="21"/>
  <c r="GD451" i="21"/>
  <c r="GH374" i="21"/>
  <c r="GH361" i="21"/>
  <c r="GH383" i="21"/>
  <c r="GH317" i="21"/>
  <c r="GH341" i="21"/>
  <c r="GH410" i="21"/>
  <c r="GH433" i="21"/>
  <c r="GH458" i="21"/>
  <c r="GL295" i="21"/>
  <c r="GL307" i="21"/>
  <c r="GL331" i="21"/>
  <c r="GL388" i="21"/>
  <c r="GL400" i="21"/>
  <c r="GL421" i="21"/>
  <c r="GL454" i="21"/>
  <c r="GP299" i="21"/>
  <c r="GP386" i="21"/>
  <c r="GP320" i="21"/>
  <c r="GP344" i="21"/>
  <c r="GP365" i="21"/>
  <c r="GP409" i="21"/>
  <c r="GP434" i="21"/>
  <c r="GP455" i="21"/>
  <c r="GT346" i="21"/>
  <c r="GT307" i="21"/>
  <c r="GT331" i="21"/>
  <c r="GT373" i="21"/>
  <c r="GT386" i="21"/>
  <c r="GT421" i="21"/>
  <c r="GT449" i="21"/>
  <c r="GX301" i="21"/>
  <c r="GX353" i="21"/>
  <c r="GX377" i="21"/>
  <c r="GX313" i="21"/>
  <c r="GX337" i="21"/>
  <c r="GX395" i="21"/>
  <c r="GX433" i="21"/>
  <c r="GX457" i="21"/>
  <c r="HB295" i="21"/>
  <c r="HB305" i="21"/>
  <c r="HB329" i="21"/>
  <c r="HB386" i="21"/>
  <c r="HB400" i="21"/>
  <c r="HB413" i="21"/>
  <c r="HB448" i="21"/>
  <c r="HF286" i="21"/>
  <c r="HF289" i="21"/>
  <c r="HF320" i="21"/>
  <c r="HF344" i="21"/>
  <c r="HF368" i="21"/>
  <c r="HF437" i="21"/>
  <c r="HF425" i="21"/>
  <c r="HF457" i="21"/>
  <c r="HJ298" i="21"/>
  <c r="HJ349" i="21"/>
  <c r="HJ319" i="21"/>
  <c r="HJ355" i="21"/>
  <c r="HJ397" i="21"/>
  <c r="HJ421" i="21"/>
  <c r="HJ451" i="21"/>
  <c r="HN298" i="21"/>
  <c r="HN290" i="21"/>
  <c r="HN376" i="21"/>
  <c r="HN311" i="21"/>
  <c r="HN335" i="21"/>
  <c r="HN395" i="21"/>
  <c r="HN433" i="21"/>
  <c r="HN457" i="21"/>
  <c r="HR301" i="21"/>
  <c r="HR311" i="21"/>
  <c r="HR335" i="21"/>
  <c r="HR385" i="21"/>
  <c r="HR400" i="21"/>
  <c r="HR419" i="21"/>
  <c r="HR454" i="21"/>
  <c r="HV296" i="21"/>
  <c r="HV383" i="21"/>
  <c r="HV317" i="21"/>
  <c r="HV341" i="21"/>
  <c r="HV365" i="21"/>
  <c r="HV409" i="21"/>
  <c r="HV436" i="21"/>
  <c r="HV457" i="21"/>
  <c r="HZ401" i="21"/>
  <c r="HZ355" i="21"/>
  <c r="HZ320" i="21"/>
  <c r="HZ362" i="21"/>
  <c r="HZ386" i="21"/>
  <c r="HZ421" i="21"/>
  <c r="HZ451" i="21"/>
  <c r="ID292" i="21"/>
  <c r="ID350" i="21"/>
  <c r="ID377" i="21"/>
  <c r="ID313" i="21"/>
  <c r="ID337" i="21"/>
  <c r="ID406" i="21"/>
  <c r="ID431" i="21"/>
  <c r="ID457" i="21"/>
  <c r="IH295" i="21"/>
  <c r="IH304" i="21"/>
  <c r="IH328" i="21"/>
  <c r="IH385" i="21"/>
  <c r="IH400" i="21"/>
  <c r="IH413" i="21"/>
  <c r="IH448" i="21"/>
  <c r="IL382" i="21"/>
  <c r="IL296" i="21"/>
  <c r="IL322" i="21"/>
  <c r="IL346" i="21"/>
  <c r="IL370" i="21"/>
  <c r="IL409" i="21"/>
  <c r="IL425" i="21"/>
  <c r="IL457" i="21"/>
  <c r="CM287" i="21"/>
  <c r="CM319" i="21"/>
  <c r="CM350" i="21"/>
  <c r="CM382" i="21"/>
  <c r="CM422" i="21"/>
  <c r="CM443" i="21"/>
  <c r="CU353" i="21"/>
  <c r="CU319" i="21"/>
  <c r="CU362" i="21"/>
  <c r="CU383" i="21"/>
  <c r="CU421" i="21"/>
  <c r="DC281" i="21"/>
  <c r="DC313" i="21"/>
  <c r="DC344" i="21"/>
  <c r="DC376" i="21"/>
  <c r="DC407" i="21"/>
  <c r="DC433" i="21"/>
  <c r="DK346" i="21"/>
  <c r="DK299" i="21"/>
  <c r="DK320" i="21"/>
  <c r="DK406" i="21"/>
  <c r="DK427" i="21"/>
  <c r="DK451" i="21"/>
  <c r="DS302" i="21"/>
  <c r="DS335" i="21"/>
  <c r="DS364" i="21"/>
  <c r="DS391" i="21"/>
  <c r="DS412" i="21"/>
  <c r="EA283" i="21"/>
  <c r="EA290" i="21"/>
  <c r="EA320" i="21"/>
  <c r="EA370" i="21"/>
  <c r="EA412" i="21"/>
  <c r="EA439" i="21"/>
  <c r="EI296" i="21"/>
  <c r="EI328" i="21"/>
  <c r="EI361" i="21"/>
  <c r="EI389" i="21"/>
  <c r="EI428" i="21"/>
  <c r="EI457" i="21"/>
  <c r="EU296" i="21"/>
  <c r="EU334" i="21"/>
  <c r="EU388" i="21"/>
  <c r="EU401" i="21"/>
  <c r="EU437" i="21"/>
  <c r="FC346" i="21"/>
  <c r="FC391" i="21"/>
  <c r="FC317" i="21"/>
  <c r="FC368" i="21"/>
  <c r="FC419" i="21"/>
  <c r="FC446" i="21"/>
  <c r="FG352" i="21"/>
  <c r="FG317" i="21"/>
  <c r="FG361" i="21"/>
  <c r="FG379" i="21"/>
  <c r="FG421" i="21"/>
  <c r="FO281" i="21"/>
  <c r="FO311" i="21"/>
  <c r="FO343" i="21"/>
  <c r="FO374" i="21"/>
  <c r="FO394" i="21"/>
  <c r="FO430" i="21"/>
  <c r="FW347" i="21"/>
  <c r="FW301" i="21"/>
  <c r="FW323" i="21"/>
  <c r="FW376" i="21"/>
  <c r="FW410" i="21"/>
  <c r="FW455" i="21"/>
  <c r="GE302" i="21"/>
  <c r="GE335" i="21"/>
  <c r="GE364" i="21"/>
  <c r="GE395" i="21"/>
  <c r="GE436" i="21"/>
  <c r="GM358" i="21"/>
  <c r="GM286" i="21"/>
  <c r="GM317" i="21"/>
  <c r="GM367" i="21"/>
  <c r="GM409" i="21"/>
  <c r="GM439" i="21"/>
  <c r="GU296" i="21"/>
  <c r="GU328" i="21"/>
  <c r="GU359" i="21"/>
  <c r="GU386" i="21"/>
  <c r="GU425" i="21"/>
  <c r="GU457" i="21"/>
  <c r="HC362" i="21"/>
  <c r="HC311" i="21"/>
  <c r="HC356" i="21"/>
  <c r="HC391" i="21"/>
  <c r="HC431" i="21"/>
  <c r="HO358" i="21"/>
  <c r="HO389" i="21"/>
  <c r="HO319" i="21"/>
  <c r="HO370" i="21"/>
  <c r="HO419" i="21"/>
  <c r="HO446" i="21"/>
  <c r="HW290" i="21"/>
  <c r="HW326" i="21"/>
  <c r="HW379" i="21"/>
  <c r="HW407" i="21"/>
  <c r="HW425" i="21"/>
  <c r="IE281" i="21"/>
  <c r="IE367" i="21"/>
  <c r="IE346" i="21"/>
  <c r="IE332" i="21"/>
  <c r="IE442" i="21"/>
  <c r="IE437" i="21"/>
  <c r="CJ353" i="21"/>
  <c r="CJ458" i="21"/>
  <c r="CN371" i="21"/>
  <c r="CZ292" i="21"/>
  <c r="CZ385" i="21"/>
  <c r="DH313" i="21"/>
  <c r="DH415" i="21"/>
  <c r="DP322" i="21"/>
  <c r="DP428" i="21"/>
  <c r="DX335" i="21"/>
  <c r="DX448" i="21"/>
  <c r="EF308" i="21"/>
  <c r="EF442" i="21"/>
  <c r="EN347" i="21"/>
  <c r="EN458" i="21"/>
  <c r="ER358" i="21"/>
  <c r="ER454" i="21"/>
  <c r="EZ371" i="21"/>
  <c r="FL289" i="21"/>
  <c r="FL383" i="21"/>
  <c r="FT311" i="21"/>
  <c r="FT415" i="21"/>
  <c r="FX308" i="21"/>
  <c r="FX407" i="21"/>
  <c r="GF338" i="21"/>
  <c r="GR281" i="21"/>
  <c r="GR395" i="21"/>
  <c r="GV412" i="21"/>
  <c r="HD407" i="21"/>
  <c r="HL418" i="21"/>
  <c r="HT434" i="21"/>
  <c r="IB443" i="21"/>
  <c r="CG323" i="21"/>
  <c r="CK347" i="21"/>
  <c r="CO361" i="21"/>
  <c r="CS373" i="21"/>
  <c r="CW380" i="21"/>
  <c r="DA446" i="21"/>
  <c r="DE406" i="21"/>
  <c r="DI419" i="21"/>
  <c r="DQ334" i="21"/>
  <c r="EC433" i="21"/>
  <c r="ES425" i="21"/>
  <c r="FM311" i="21"/>
  <c r="GC347" i="21"/>
  <c r="GS394" i="21"/>
  <c r="HI436" i="21"/>
  <c r="IK290" i="21"/>
  <c r="EB379" i="21"/>
  <c r="CH286" i="21"/>
  <c r="CH299" i="21"/>
  <c r="CH323" i="21"/>
  <c r="CH347" i="21"/>
  <c r="CH371" i="21"/>
  <c r="CH440" i="21"/>
  <c r="CH425" i="21"/>
  <c r="CH458" i="21"/>
  <c r="CL298" i="21"/>
  <c r="CL349" i="21"/>
  <c r="CL319" i="21"/>
  <c r="CL355" i="21"/>
  <c r="CL398" i="21"/>
  <c r="CL422" i="21"/>
  <c r="CL455" i="21"/>
  <c r="CP343" i="21"/>
  <c r="CP299" i="21"/>
  <c r="CP377" i="21"/>
  <c r="CP313" i="21"/>
  <c r="CP337" i="21"/>
  <c r="CP410" i="21"/>
  <c r="CP434" i="21"/>
  <c r="CP458" i="21"/>
  <c r="CT298" i="21"/>
  <c r="CT311" i="21"/>
  <c r="CT335" i="21"/>
  <c r="CT388" i="21"/>
  <c r="CT400" i="21"/>
  <c r="CT421" i="21"/>
  <c r="CT452" i="21"/>
  <c r="CX301" i="21"/>
  <c r="CX385" i="21"/>
  <c r="CX319" i="21"/>
  <c r="CX343" i="21"/>
  <c r="CX367" i="21"/>
  <c r="CX410" i="21"/>
  <c r="CX437" i="21"/>
  <c r="CX458" i="21"/>
  <c r="DB403" i="21"/>
  <c r="DB355" i="21"/>
  <c r="DB322" i="21"/>
  <c r="DB364" i="21"/>
  <c r="DB388" i="21"/>
  <c r="DB422" i="21"/>
  <c r="DB452" i="21"/>
  <c r="DF298" i="21"/>
  <c r="DF349" i="21"/>
  <c r="DF376" i="21"/>
  <c r="DF311" i="21"/>
  <c r="DF335" i="21"/>
  <c r="DF406" i="21"/>
  <c r="DF431" i="21"/>
  <c r="DF458" i="21"/>
  <c r="DJ302" i="21"/>
  <c r="DJ307" i="21"/>
  <c r="DJ331" i="21"/>
  <c r="DJ389" i="21"/>
  <c r="DJ401" i="21"/>
  <c r="DJ415" i="21"/>
  <c r="DJ452" i="21"/>
  <c r="DN287" i="21"/>
  <c r="DN293" i="21"/>
  <c r="DN323" i="21"/>
  <c r="DN347" i="21"/>
  <c r="DN371" i="21"/>
  <c r="DN440" i="21"/>
  <c r="DN425" i="21"/>
  <c r="DN457" i="21"/>
  <c r="DR368" i="21"/>
  <c r="DR343" i="21"/>
  <c r="DR313" i="21"/>
  <c r="DR337" i="21"/>
  <c r="DR398" i="21"/>
  <c r="DR422" i="21"/>
  <c r="DR443" i="21"/>
  <c r="DV289" i="21"/>
  <c r="DV362" i="21"/>
  <c r="DV383" i="21"/>
  <c r="DV319" i="21"/>
  <c r="DV355" i="21"/>
  <c r="DV407" i="21"/>
  <c r="DV434" i="21"/>
  <c r="DV454" i="21"/>
  <c r="DZ296" i="21"/>
  <c r="DZ307" i="21"/>
  <c r="DZ331" i="21"/>
  <c r="DZ389" i="21"/>
  <c r="DZ400" i="21"/>
  <c r="DZ422" i="21"/>
  <c r="DZ442" i="21"/>
  <c r="ED299" i="21"/>
  <c r="ED388" i="21"/>
  <c r="ED323" i="21"/>
  <c r="ED347" i="21"/>
  <c r="ED368" i="21"/>
  <c r="ED410" i="21"/>
  <c r="ED437" i="21"/>
  <c r="ED457" i="21"/>
  <c r="EH353" i="21"/>
  <c r="EH308" i="21"/>
  <c r="EH332" i="21"/>
  <c r="EH374" i="21"/>
  <c r="EH388" i="21"/>
  <c r="EH422" i="21"/>
  <c r="EH451" i="21"/>
  <c r="EL296" i="21"/>
  <c r="EL352" i="21"/>
  <c r="EL376" i="21"/>
  <c r="EL311" i="21"/>
  <c r="EL335" i="21"/>
  <c r="EL395" i="21"/>
  <c r="EL434" i="21"/>
  <c r="EL458" i="21"/>
  <c r="EP299" i="21"/>
  <c r="EP308" i="21"/>
  <c r="EP332" i="21"/>
  <c r="EP389" i="21"/>
  <c r="EP403" i="21"/>
  <c r="EP415" i="21"/>
  <c r="EP451" i="21"/>
  <c r="ET289" i="21"/>
  <c r="ET286" i="21"/>
  <c r="ET320" i="21"/>
  <c r="ET344" i="21"/>
  <c r="ET368" i="21"/>
  <c r="ET436" i="21"/>
  <c r="ET427" i="21"/>
  <c r="ET457" i="21"/>
  <c r="EX299" i="21"/>
  <c r="EX346" i="21"/>
  <c r="EX319" i="21"/>
  <c r="EX355" i="21"/>
  <c r="EX398" i="21"/>
  <c r="EX422" i="21"/>
  <c r="EX442" i="21"/>
  <c r="FB301" i="21"/>
  <c r="FB292" i="21"/>
  <c r="FB377" i="21"/>
  <c r="FB311" i="21"/>
  <c r="FB335" i="21"/>
  <c r="FB395" i="21"/>
  <c r="FB434" i="21"/>
  <c r="FB457" i="21"/>
  <c r="FF302" i="21"/>
  <c r="FF314" i="21"/>
  <c r="FF338" i="21"/>
  <c r="FF389" i="21"/>
  <c r="FF403" i="21"/>
  <c r="FF421" i="21"/>
  <c r="FF454" i="21"/>
  <c r="FJ296" i="21"/>
  <c r="FJ383" i="21"/>
  <c r="FJ319" i="21"/>
  <c r="FJ343" i="21"/>
  <c r="FJ367" i="21"/>
  <c r="FJ410" i="21"/>
  <c r="FJ437" i="21"/>
  <c r="FJ457" i="21"/>
  <c r="FN406" i="21"/>
  <c r="FN355" i="21"/>
  <c r="FN322" i="21"/>
  <c r="FN364" i="21"/>
  <c r="FN388" i="21"/>
  <c r="FN422" i="21"/>
  <c r="FN454" i="21"/>
  <c r="FR299" i="21"/>
  <c r="FR350" i="21"/>
  <c r="FR376" i="21"/>
  <c r="FR311" i="21"/>
  <c r="FR335" i="21"/>
  <c r="FR412" i="21"/>
  <c r="FR433" i="21"/>
  <c r="FR457" i="21"/>
  <c r="FV302" i="21"/>
  <c r="FV308" i="21"/>
  <c r="FV332" i="21"/>
  <c r="FV389" i="21"/>
  <c r="FV403" i="21"/>
  <c r="FV413" i="21"/>
  <c r="FV449" i="21"/>
  <c r="FZ383" i="21"/>
  <c r="FZ293" i="21"/>
  <c r="FZ322" i="21"/>
  <c r="FZ346" i="21"/>
  <c r="FZ370" i="21"/>
  <c r="FZ409" i="21"/>
  <c r="FZ424" i="21"/>
  <c r="FZ457" i="21"/>
  <c r="GD365" i="21"/>
  <c r="GD344" i="21"/>
  <c r="GD314" i="21"/>
  <c r="GD338" i="21"/>
  <c r="GD398" i="21"/>
  <c r="GD422" i="21"/>
  <c r="GD454" i="21"/>
  <c r="GH286" i="21"/>
  <c r="GH364" i="21"/>
  <c r="GH385" i="21"/>
  <c r="GH319" i="21"/>
  <c r="GH355" i="21"/>
  <c r="GH412" i="21"/>
  <c r="GH434" i="21"/>
  <c r="GH457" i="21"/>
  <c r="GL299" i="21"/>
  <c r="GL308" i="21"/>
  <c r="GL332" i="21"/>
  <c r="GL389" i="21"/>
  <c r="GL401" i="21"/>
  <c r="GL422" i="21"/>
  <c r="GL451" i="21"/>
  <c r="GP301" i="21"/>
  <c r="GP388" i="21"/>
  <c r="GP322" i="21"/>
  <c r="GP346" i="21"/>
  <c r="GP367" i="21"/>
  <c r="GP410" i="21"/>
  <c r="GP436" i="21"/>
  <c r="GP457" i="21"/>
  <c r="GT347" i="21"/>
  <c r="GT308" i="21"/>
  <c r="GT332" i="21"/>
  <c r="GT374" i="21"/>
  <c r="GT388" i="21"/>
  <c r="GT422" i="21"/>
  <c r="GT451" i="21"/>
  <c r="GX281" i="21"/>
  <c r="GX355" i="21"/>
  <c r="GX379" i="21"/>
  <c r="GX314" i="21"/>
  <c r="GX338" i="21"/>
  <c r="GX410" i="21"/>
  <c r="GX434" i="21"/>
  <c r="GX458" i="21"/>
  <c r="HB298" i="21"/>
  <c r="HB307" i="21"/>
  <c r="HB331" i="21"/>
  <c r="HB388" i="21"/>
  <c r="HB401" i="21"/>
  <c r="HB415" i="21"/>
  <c r="HB449" i="21"/>
  <c r="HF292" i="21"/>
  <c r="HF290" i="21"/>
  <c r="HF322" i="21"/>
  <c r="HF346" i="21"/>
  <c r="HF370" i="21"/>
  <c r="HF434" i="21"/>
  <c r="HF427" i="21"/>
  <c r="HF458" i="21"/>
  <c r="HJ301" i="21"/>
  <c r="HJ350" i="21"/>
  <c r="HJ320" i="21"/>
  <c r="HJ356" i="21"/>
  <c r="HJ398" i="21"/>
  <c r="HJ422" i="21"/>
  <c r="HJ454" i="21"/>
  <c r="HN301" i="21"/>
  <c r="HN293" i="21"/>
  <c r="HN377" i="21"/>
  <c r="HN313" i="21"/>
  <c r="HN337" i="21"/>
  <c r="HN410" i="21"/>
  <c r="HN434" i="21"/>
  <c r="HN458" i="21"/>
  <c r="HR394" i="21"/>
  <c r="HR313" i="21"/>
  <c r="HR337" i="21"/>
  <c r="HR386" i="21"/>
  <c r="HR401" i="21"/>
  <c r="HR421" i="21"/>
  <c r="HR451" i="21"/>
  <c r="HV301" i="21"/>
  <c r="HV385" i="21"/>
  <c r="HV319" i="21"/>
  <c r="HV343" i="21"/>
  <c r="HV367" i="21"/>
  <c r="HV410" i="21"/>
  <c r="HV437" i="21"/>
  <c r="HV458" i="21"/>
  <c r="HZ403" i="21"/>
  <c r="HZ356" i="21"/>
  <c r="HZ322" i="21"/>
  <c r="HZ364" i="21"/>
  <c r="HZ388" i="21"/>
  <c r="HZ422" i="21"/>
  <c r="HZ454" i="21"/>
  <c r="ID295" i="21"/>
  <c r="ID352" i="21"/>
  <c r="ID379" i="21"/>
  <c r="ID314" i="21"/>
  <c r="ID338" i="21"/>
  <c r="ID409" i="21"/>
  <c r="ID433" i="21"/>
  <c r="ID458" i="21"/>
  <c r="IH301" i="21"/>
  <c r="IH305" i="21"/>
  <c r="IH329" i="21"/>
  <c r="IH386" i="21"/>
  <c r="IH401" i="21"/>
  <c r="IH415" i="21"/>
  <c r="IH449" i="21"/>
  <c r="IL383" i="21"/>
  <c r="IL298" i="21"/>
  <c r="IL323" i="21"/>
  <c r="IL347" i="21"/>
  <c r="IL371" i="21"/>
  <c r="IL410" i="21"/>
  <c r="IL427" i="21"/>
  <c r="IL458" i="21"/>
  <c r="CM289" i="21"/>
  <c r="CM320" i="21"/>
  <c r="CM353" i="21"/>
  <c r="CM383" i="21"/>
  <c r="CM392" i="21"/>
  <c r="CM446" i="21"/>
  <c r="CU284" i="21"/>
  <c r="CU320" i="21"/>
  <c r="CU365" i="21"/>
  <c r="CU385" i="21"/>
  <c r="CU422" i="21"/>
  <c r="DC280" i="21"/>
  <c r="DC314" i="21"/>
  <c r="DC346" i="21"/>
  <c r="DC379" i="21"/>
  <c r="DC413" i="21"/>
  <c r="DC442" i="21"/>
  <c r="DK349" i="21"/>
  <c r="DK301" i="21"/>
  <c r="DK322" i="21"/>
  <c r="DK377" i="21"/>
  <c r="DK409" i="21"/>
  <c r="DK455" i="21"/>
  <c r="DS305" i="21"/>
  <c r="DS337" i="21"/>
  <c r="DS365" i="21"/>
  <c r="DS398" i="21"/>
  <c r="DS445" i="21"/>
  <c r="EA304" i="21"/>
  <c r="EA293" i="21"/>
  <c r="EA322" i="21"/>
  <c r="EA371" i="21"/>
  <c r="EA415" i="21"/>
  <c r="EA440" i="21"/>
  <c r="EI298" i="21"/>
  <c r="EI331" i="21"/>
  <c r="EI362" i="21"/>
  <c r="EI391" i="21"/>
  <c r="EI439" i="21"/>
  <c r="EI458" i="21"/>
  <c r="EU298" i="21"/>
  <c r="EU337" i="21"/>
  <c r="EU389" i="21"/>
  <c r="EU403" i="21"/>
  <c r="EU440" i="21"/>
  <c r="FC347" i="21"/>
  <c r="FC284" i="21"/>
  <c r="FC320" i="21"/>
  <c r="FC370" i="21"/>
  <c r="FC421" i="21"/>
  <c r="FC449" i="21"/>
  <c r="FG353" i="21"/>
  <c r="FG319" i="21"/>
  <c r="FG364" i="21"/>
  <c r="FG380" i="21"/>
  <c r="FG430" i="21"/>
  <c r="FO283" i="21"/>
  <c r="FO313" i="21"/>
  <c r="FO344" i="21"/>
  <c r="FO377" i="21"/>
  <c r="FO407" i="21"/>
  <c r="FO431" i="21"/>
  <c r="FW350" i="21"/>
  <c r="FW302" i="21"/>
  <c r="FW325" i="21"/>
  <c r="FW379" i="21"/>
  <c r="FW412" i="21"/>
  <c r="FW452" i="21"/>
  <c r="GE305" i="21"/>
  <c r="GE337" i="21"/>
  <c r="GE365" i="21"/>
  <c r="GE398" i="21"/>
  <c r="GE437" i="21"/>
  <c r="GM283" i="21"/>
  <c r="GM289" i="21"/>
  <c r="GM319" i="21"/>
  <c r="GM368" i="21"/>
  <c r="GM413" i="21"/>
  <c r="GM440" i="21"/>
  <c r="GU298" i="21"/>
  <c r="GU331" i="21"/>
  <c r="GU361" i="21"/>
  <c r="GU388" i="21"/>
  <c r="GU439" i="21"/>
  <c r="GU458" i="21"/>
  <c r="HC365" i="21"/>
  <c r="HC314" i="21"/>
  <c r="HC358" i="21"/>
  <c r="HC392" i="21"/>
  <c r="HC434" i="21"/>
  <c r="HO304" i="21"/>
  <c r="HO284" i="21"/>
  <c r="HO322" i="21"/>
  <c r="HO371" i="21"/>
  <c r="HO421" i="21"/>
  <c r="HO449" i="21"/>
  <c r="HW292" i="21"/>
  <c r="HW328" i="21"/>
  <c r="HW382" i="21"/>
  <c r="HW397" i="21"/>
  <c r="HW427" i="21"/>
  <c r="IE376" i="21"/>
  <c r="IE368" i="21"/>
  <c r="IE347" i="21"/>
  <c r="IE335" i="21"/>
  <c r="IE413" i="21"/>
  <c r="IE439" i="21"/>
  <c r="CJ359" i="21"/>
  <c r="CN316" i="21"/>
  <c r="CN377" i="21"/>
  <c r="CZ298" i="21"/>
  <c r="CZ391" i="21"/>
  <c r="DH319" i="21"/>
  <c r="DH421" i="21"/>
  <c r="DP328" i="21"/>
  <c r="DP425" i="21"/>
  <c r="DX341" i="21"/>
  <c r="DX439" i="21"/>
  <c r="EF409" i="21"/>
  <c r="EF448" i="21"/>
  <c r="EN353" i="21"/>
  <c r="EN449" i="21"/>
  <c r="ER364" i="21"/>
  <c r="EZ317" i="21"/>
  <c r="EZ377" i="21"/>
  <c r="FL295" i="21"/>
  <c r="FL389" i="21"/>
  <c r="FT317" i="21"/>
  <c r="FT421" i="21"/>
  <c r="FX317" i="21"/>
  <c r="FX413" i="21"/>
  <c r="GF343" i="21"/>
  <c r="GR292" i="21"/>
  <c r="GR401" i="21"/>
  <c r="GV406" i="21"/>
  <c r="HD419" i="21"/>
  <c r="HL439" i="21"/>
  <c r="HT446" i="21"/>
  <c r="IB458" i="21"/>
  <c r="CG335" i="21"/>
  <c r="CK361" i="21"/>
  <c r="CO373" i="21"/>
  <c r="CS382" i="21"/>
  <c r="CW431" i="21"/>
  <c r="DA406" i="21"/>
  <c r="DE410" i="21"/>
  <c r="DI451" i="21"/>
  <c r="DQ331" i="21"/>
  <c r="EC427" i="21"/>
  <c r="EW310" i="21"/>
  <c r="FM331" i="21"/>
  <c r="GC394" i="21"/>
  <c r="GS436" i="21"/>
  <c r="HM310" i="21"/>
  <c r="IK377" i="21"/>
  <c r="HG295" i="21"/>
  <c r="DR445" i="21"/>
  <c r="DV292" i="21"/>
  <c r="DV365" i="21"/>
  <c r="DV385" i="21"/>
  <c r="DV320" i="21"/>
  <c r="DV356" i="21"/>
  <c r="DV409" i="21"/>
  <c r="DV436" i="21"/>
  <c r="DZ283" i="21"/>
  <c r="DZ299" i="21"/>
  <c r="DZ308" i="21"/>
  <c r="DZ332" i="21"/>
  <c r="DZ391" i="21"/>
  <c r="DZ401" i="21"/>
  <c r="DZ424" i="21"/>
  <c r="DZ443" i="21"/>
  <c r="ED301" i="21"/>
  <c r="ED389" i="21"/>
  <c r="ED325" i="21"/>
  <c r="ED349" i="21"/>
  <c r="ED370" i="21"/>
  <c r="ED412" i="21"/>
  <c r="ED439" i="21"/>
  <c r="EH280" i="21"/>
  <c r="EH356" i="21"/>
  <c r="EH310" i="21"/>
  <c r="EH334" i="21"/>
  <c r="EH376" i="21"/>
  <c r="EH389" i="21"/>
  <c r="EH424" i="21"/>
  <c r="EH454" i="21"/>
  <c r="EL299" i="21"/>
  <c r="EL353" i="21"/>
  <c r="EL377" i="21"/>
  <c r="EL313" i="21"/>
  <c r="EL337" i="21"/>
  <c r="EL409" i="21"/>
  <c r="EL436" i="21"/>
  <c r="EP283" i="21"/>
  <c r="EP301" i="21"/>
  <c r="EP310" i="21"/>
  <c r="EP334" i="21"/>
  <c r="EP391" i="21"/>
  <c r="EP404" i="21"/>
  <c r="EP416" i="21"/>
  <c r="EP442" i="21"/>
  <c r="ET290" i="21"/>
  <c r="ET292" i="21"/>
  <c r="ET322" i="21"/>
  <c r="ET346" i="21"/>
  <c r="ET370" i="21"/>
  <c r="ET440" i="21"/>
  <c r="ET428" i="21"/>
  <c r="EX280" i="21"/>
  <c r="EX301" i="21"/>
  <c r="EX347" i="21"/>
  <c r="EX320" i="21"/>
  <c r="EX356" i="21"/>
  <c r="EX400" i="21"/>
  <c r="EX424" i="21"/>
  <c r="EX443" i="21"/>
  <c r="FB302" i="21"/>
  <c r="FB295" i="21"/>
  <c r="FB379" i="21"/>
  <c r="FB313" i="21"/>
  <c r="FB337" i="21"/>
  <c r="FB409" i="21"/>
  <c r="FB436" i="21"/>
  <c r="FF283" i="21"/>
  <c r="FF343" i="21"/>
  <c r="FF316" i="21"/>
  <c r="FF340" i="21"/>
  <c r="FF391" i="21"/>
  <c r="FF404" i="21"/>
  <c r="FF422" i="21"/>
  <c r="FF442" i="21"/>
  <c r="FJ299" i="21"/>
  <c r="FJ385" i="21"/>
  <c r="FJ320" i="21"/>
  <c r="FJ344" i="21"/>
  <c r="FJ368" i="21"/>
  <c r="FJ412" i="21"/>
  <c r="FJ439" i="21"/>
  <c r="FN280" i="21"/>
  <c r="FN343" i="21"/>
  <c r="FN356" i="21"/>
  <c r="FN323" i="21"/>
  <c r="FN365" i="21"/>
  <c r="FN389" i="21"/>
  <c r="FN424" i="21"/>
  <c r="FN455" i="21"/>
  <c r="FR302" i="21"/>
  <c r="FR352" i="21"/>
  <c r="FR377" i="21"/>
  <c r="FR313" i="21"/>
  <c r="FR337" i="21"/>
  <c r="FR395" i="21"/>
  <c r="FR434" i="21"/>
  <c r="FV280" i="21"/>
  <c r="FV343" i="21"/>
  <c r="FV310" i="21"/>
  <c r="FV334" i="21"/>
  <c r="FV391" i="21"/>
  <c r="FV404" i="21"/>
  <c r="FV415" i="21"/>
  <c r="FV451" i="21"/>
  <c r="FZ391" i="21"/>
  <c r="FZ298" i="21"/>
  <c r="FZ323" i="21"/>
  <c r="FZ347" i="21"/>
  <c r="FZ371" i="21"/>
  <c r="FZ410" i="21"/>
  <c r="FZ425" i="21"/>
  <c r="GD280" i="21"/>
  <c r="GD367" i="21"/>
  <c r="GD346" i="21"/>
  <c r="GD316" i="21"/>
  <c r="GD340" i="21"/>
  <c r="GD400" i="21"/>
  <c r="GD424" i="21"/>
  <c r="GD442" i="21"/>
  <c r="GH290" i="21"/>
  <c r="GH368" i="21"/>
  <c r="GH386" i="21"/>
  <c r="GH320" i="21"/>
  <c r="GH356" i="21"/>
  <c r="GH395" i="21"/>
  <c r="GH436" i="21"/>
  <c r="GL283" i="21"/>
  <c r="GL301" i="21"/>
  <c r="GL310" i="21"/>
  <c r="GL334" i="21"/>
  <c r="GL391" i="21"/>
  <c r="GL403" i="21"/>
  <c r="GL424" i="21"/>
  <c r="GL442" i="21"/>
  <c r="GP281" i="21"/>
  <c r="GP389" i="21"/>
  <c r="GP323" i="21"/>
  <c r="GP347" i="21"/>
  <c r="GP368" i="21"/>
  <c r="GP412" i="21"/>
  <c r="GP437" i="21"/>
  <c r="GT280" i="21"/>
  <c r="GT353" i="21"/>
  <c r="GT310" i="21"/>
  <c r="GT334" i="21"/>
  <c r="GT397" i="21"/>
  <c r="GT389" i="21"/>
  <c r="GT424" i="21"/>
  <c r="GT454" i="21"/>
  <c r="GX284" i="21"/>
  <c r="GX356" i="21"/>
  <c r="GX380" i="21"/>
  <c r="GX316" i="21"/>
  <c r="GX340" i="21"/>
  <c r="GX412" i="21"/>
  <c r="GX436" i="21"/>
  <c r="HB283" i="21"/>
  <c r="HB301" i="21"/>
  <c r="HB308" i="21"/>
  <c r="HB332" i="21"/>
  <c r="HB389" i="21"/>
  <c r="HB403" i="21"/>
  <c r="HB416" i="21"/>
  <c r="HB451" i="21"/>
  <c r="HF295" i="21"/>
  <c r="HF293" i="21"/>
  <c r="HF323" i="21"/>
  <c r="HF347" i="21"/>
  <c r="HF371" i="21"/>
  <c r="HF436" i="21"/>
  <c r="HF428" i="21"/>
  <c r="HJ280" i="21"/>
  <c r="HJ361" i="21"/>
  <c r="HJ352" i="21"/>
  <c r="HJ322" i="21"/>
  <c r="HJ358" i="21"/>
  <c r="HJ400" i="21"/>
  <c r="HJ424" i="21"/>
  <c r="HJ442" i="21"/>
  <c r="HN281" i="21"/>
  <c r="HN299" i="21"/>
  <c r="HN379" i="21"/>
  <c r="HN314" i="21"/>
  <c r="HN338" i="21"/>
  <c r="HN412" i="21"/>
  <c r="HN436" i="21"/>
  <c r="HR283" i="21"/>
  <c r="HR343" i="21"/>
  <c r="HR314" i="21"/>
  <c r="HR338" i="21"/>
  <c r="HR388" i="21"/>
  <c r="HR403" i="21"/>
  <c r="HR422" i="21"/>
  <c r="HR442" i="21"/>
  <c r="HV281" i="21"/>
  <c r="HV386" i="21"/>
  <c r="HV320" i="21"/>
  <c r="HV344" i="21"/>
  <c r="HV368" i="21"/>
  <c r="HV412" i="21"/>
  <c r="HV439" i="21"/>
  <c r="HZ283" i="21"/>
  <c r="HZ343" i="21"/>
  <c r="HZ358" i="21"/>
  <c r="HZ323" i="21"/>
  <c r="HZ365" i="21"/>
  <c r="HZ389" i="21"/>
  <c r="HZ424" i="21"/>
  <c r="HZ455" i="21"/>
  <c r="ID301" i="21"/>
  <c r="ID353" i="21"/>
  <c r="ID380" i="21"/>
  <c r="ID316" i="21"/>
  <c r="ID340" i="21"/>
  <c r="ID395" i="21"/>
  <c r="ID434" i="21"/>
  <c r="IH280" i="21"/>
  <c r="IH343" i="21"/>
  <c r="IH307" i="21"/>
  <c r="IH331" i="21"/>
  <c r="IH388" i="21"/>
  <c r="IH403" i="21"/>
  <c r="IH416" i="21"/>
  <c r="IH451" i="21"/>
  <c r="IL284" i="21"/>
  <c r="IL299" i="21"/>
  <c r="IL325" i="21"/>
  <c r="IL349" i="21"/>
  <c r="IL373" i="21"/>
  <c r="IL412" i="21"/>
  <c r="IL428" i="21"/>
  <c r="CM299" i="21"/>
  <c r="CM331" i="21"/>
  <c r="CM361" i="21"/>
  <c r="CM427" i="21"/>
  <c r="CM409" i="21"/>
  <c r="CU281" i="21"/>
  <c r="CU295" i="21"/>
  <c r="CU331" i="21"/>
  <c r="CU374" i="21"/>
  <c r="CU413" i="21"/>
  <c r="CU439" i="21"/>
  <c r="DC292" i="21"/>
  <c r="DC325" i="21"/>
  <c r="DC356" i="21"/>
  <c r="DC388" i="21"/>
  <c r="DC434" i="21"/>
  <c r="DC448" i="21"/>
  <c r="DK424" i="21"/>
  <c r="DK368" i="21"/>
  <c r="DK332" i="21"/>
  <c r="DK386" i="21"/>
  <c r="DK431" i="21"/>
  <c r="DS416" i="21"/>
  <c r="DS314" i="21"/>
  <c r="DS344" i="21"/>
  <c r="DS376" i="21"/>
  <c r="DS392" i="21"/>
  <c r="DS451" i="21"/>
  <c r="EA403" i="21"/>
  <c r="EA302" i="21"/>
  <c r="EA332" i="21"/>
  <c r="EA382" i="21"/>
  <c r="EA424" i="21"/>
  <c r="EA454" i="21"/>
  <c r="EI308" i="21"/>
  <c r="EI340" i="21"/>
  <c r="EI373" i="21"/>
  <c r="EI406" i="21"/>
  <c r="EI434" i="21"/>
  <c r="EU358" i="21"/>
  <c r="EU314" i="21"/>
  <c r="EU346" i="21"/>
  <c r="EU367" i="21"/>
  <c r="EU415" i="21"/>
  <c r="EU445" i="21"/>
  <c r="FC305" i="21"/>
  <c r="FC295" i="21"/>
  <c r="FC329" i="21"/>
  <c r="FC397" i="21"/>
  <c r="FC410" i="21"/>
  <c r="FG281" i="21"/>
  <c r="FG293" i="21"/>
  <c r="FG329" i="21"/>
  <c r="FG373" i="21"/>
  <c r="FG391" i="21"/>
  <c r="FG439" i="21"/>
  <c r="FO292" i="21"/>
  <c r="FO323" i="21"/>
  <c r="FO355" i="21"/>
  <c r="FO386" i="21"/>
  <c r="FO422" i="21"/>
  <c r="FO452" i="21"/>
  <c r="FW280" i="21"/>
  <c r="FW370" i="21"/>
  <c r="FW335" i="21"/>
  <c r="FW388" i="21"/>
  <c r="FW433" i="21"/>
  <c r="GE280" i="21"/>
  <c r="GE314" i="21"/>
  <c r="GE344" i="21"/>
  <c r="GE416" i="21"/>
  <c r="GE392" i="21"/>
  <c r="GE431" i="21"/>
  <c r="GM404" i="21"/>
  <c r="GM298" i="21"/>
  <c r="GM329" i="21"/>
  <c r="GM379" i="21"/>
  <c r="GM422" i="21"/>
  <c r="GM454" i="21"/>
  <c r="GU308" i="21"/>
  <c r="GU340" i="21"/>
  <c r="GU371" i="21"/>
  <c r="GU403" i="21"/>
  <c r="GU437" i="21"/>
  <c r="HC373" i="21"/>
  <c r="HC284" i="21"/>
  <c r="HC323" i="21"/>
  <c r="HC404" i="21"/>
  <c r="HC422" i="21"/>
  <c r="HC445" i="21"/>
  <c r="HO350" i="21"/>
  <c r="HO295" i="21"/>
  <c r="HO331" i="21"/>
  <c r="HO397" i="21"/>
  <c r="HO410" i="21"/>
  <c r="HW281" i="21"/>
  <c r="HW356" i="21"/>
  <c r="HW338" i="21"/>
  <c r="HW361" i="21"/>
  <c r="HW409" i="21"/>
  <c r="HW433" i="21"/>
  <c r="IE385" i="21"/>
  <c r="IE286" i="21"/>
  <c r="IE313" i="21"/>
  <c r="IE356" i="21"/>
  <c r="IE424" i="21"/>
  <c r="IE451" i="21"/>
  <c r="CJ331" i="21"/>
  <c r="CJ398" i="21"/>
  <c r="CN341" i="21"/>
  <c r="CN430" i="21"/>
  <c r="CZ349" i="21"/>
  <c r="CZ437" i="21"/>
  <c r="DH359" i="21"/>
  <c r="DH458" i="21"/>
  <c r="DP362" i="21"/>
  <c r="DX293" i="21"/>
  <c r="DX382" i="21"/>
  <c r="EF301" i="21"/>
  <c r="EF391" i="21"/>
  <c r="EN323" i="21"/>
  <c r="EN427" i="21"/>
  <c r="ER329" i="21"/>
  <c r="ER419" i="21"/>
  <c r="EZ341" i="21"/>
  <c r="EZ439" i="21"/>
  <c r="FL347" i="21"/>
  <c r="FL439" i="21"/>
  <c r="FT359" i="21"/>
  <c r="FT457" i="21"/>
  <c r="FX370" i="21"/>
  <c r="GF325" i="21"/>
  <c r="GF407" i="21"/>
  <c r="GR358" i="21"/>
  <c r="GV326" i="21"/>
  <c r="HD341" i="21"/>
  <c r="HL347" i="21"/>
  <c r="HT358" i="21"/>
  <c r="IB371" i="21"/>
  <c r="CG353" i="21"/>
  <c r="CK314" i="21"/>
  <c r="CO337" i="21"/>
  <c r="CS349" i="21"/>
  <c r="CW338" i="21"/>
  <c r="DA356" i="21"/>
  <c r="DE382" i="21"/>
  <c r="DI397" i="21"/>
  <c r="DQ290" i="21"/>
  <c r="EC290" i="21"/>
  <c r="ES322" i="21"/>
  <c r="FI377" i="21"/>
  <c r="FY424" i="21"/>
  <c r="GS310" i="21"/>
  <c r="HI343" i="21"/>
  <c r="IC451" i="21"/>
  <c r="HS418" i="21"/>
  <c r="CJ296" i="21"/>
  <c r="CJ326" i="21"/>
  <c r="CJ409" i="21"/>
  <c r="CJ361" i="21"/>
  <c r="CJ385" i="21"/>
  <c r="CJ428" i="21"/>
  <c r="CJ434" i="21"/>
  <c r="CN319" i="21"/>
  <c r="CN296" i="21"/>
  <c r="CN337" i="21"/>
  <c r="CN355" i="21"/>
  <c r="CN379" i="21"/>
  <c r="CN397" i="21"/>
  <c r="CN425" i="21"/>
  <c r="CN452" i="21"/>
  <c r="CZ299" i="21"/>
  <c r="CZ329" i="21"/>
  <c r="CZ344" i="21"/>
  <c r="CZ368" i="21"/>
  <c r="CZ392" i="21"/>
  <c r="CZ430" i="21"/>
  <c r="CZ448" i="21"/>
  <c r="DH290" i="21"/>
  <c r="DH320" i="21"/>
  <c r="DH394" i="21"/>
  <c r="DH355" i="21"/>
  <c r="DH379" i="21"/>
  <c r="DH422" i="21"/>
  <c r="DH404" i="21"/>
  <c r="DH452" i="21"/>
  <c r="DP299" i="21"/>
  <c r="DP329" i="21"/>
  <c r="DP413" i="21"/>
  <c r="DP358" i="21"/>
  <c r="DP382" i="21"/>
  <c r="DP427" i="21"/>
  <c r="DP439" i="21"/>
  <c r="DX289" i="21"/>
  <c r="DX319" i="21"/>
  <c r="DX280" i="21"/>
  <c r="DX353" i="21"/>
  <c r="DX377" i="21"/>
  <c r="DX421" i="21"/>
  <c r="DX397" i="21"/>
  <c r="DX458" i="21"/>
  <c r="EF296" i="21"/>
  <c r="EF326" i="21"/>
  <c r="EF413" i="21"/>
  <c r="EF362" i="21"/>
  <c r="EF386" i="21"/>
  <c r="EF412" i="21"/>
  <c r="EF452" i="21"/>
  <c r="EN289" i="21"/>
  <c r="EN319" i="21"/>
  <c r="EN280" i="21"/>
  <c r="EN355" i="21"/>
  <c r="EN379" i="21"/>
  <c r="EN422" i="21"/>
  <c r="EN403" i="21"/>
  <c r="EN451" i="21"/>
  <c r="ER292" i="21"/>
  <c r="ER322" i="21"/>
  <c r="ER395" i="21"/>
  <c r="ER365" i="21"/>
  <c r="ER389" i="21"/>
  <c r="ER415" i="21"/>
  <c r="ER439" i="21"/>
  <c r="EZ319" i="21"/>
  <c r="EZ298" i="21"/>
  <c r="EZ337" i="21"/>
  <c r="EZ355" i="21"/>
  <c r="EZ379" i="21"/>
  <c r="EZ397" i="21"/>
  <c r="EZ425" i="21"/>
  <c r="EZ451" i="21"/>
  <c r="FL296" i="21"/>
  <c r="FL326" i="21"/>
  <c r="FL343" i="21"/>
  <c r="FL367" i="21"/>
  <c r="FL391" i="21"/>
  <c r="FL397" i="21"/>
  <c r="FL434" i="21"/>
  <c r="FT289" i="21"/>
  <c r="FT319" i="21"/>
  <c r="FT280" i="21"/>
  <c r="FT355" i="21"/>
  <c r="FT379" i="21"/>
  <c r="FT422" i="21"/>
  <c r="FT404" i="21"/>
  <c r="FT451" i="21"/>
  <c r="FX293" i="21"/>
  <c r="FX319" i="21"/>
  <c r="FX395" i="21"/>
  <c r="FX365" i="21"/>
  <c r="FX389" i="21"/>
  <c r="FX415" i="21"/>
  <c r="FX436" i="21"/>
  <c r="GF317" i="21"/>
  <c r="GF305" i="21"/>
  <c r="GF346" i="21"/>
  <c r="GF377" i="21"/>
  <c r="GF401" i="21"/>
  <c r="GF443" i="21"/>
  <c r="GR293" i="21"/>
  <c r="GR332" i="21"/>
  <c r="GR352" i="21"/>
  <c r="GR383" i="21"/>
  <c r="GR403" i="21"/>
  <c r="GR457" i="21"/>
  <c r="GV305" i="21"/>
  <c r="GV359" i="21"/>
  <c r="ED273" i="21"/>
  <c r="CG273" i="21"/>
  <c r="CH328" i="21"/>
  <c r="CL346" i="21"/>
  <c r="CL451" i="21"/>
  <c r="CP334" i="21"/>
  <c r="CT325" i="21"/>
  <c r="CX283" i="21"/>
  <c r="CX415" i="21"/>
  <c r="DB326" i="21"/>
  <c r="DF407" i="21"/>
  <c r="DF415" i="21"/>
  <c r="DJ328" i="21"/>
  <c r="DN280" i="21"/>
  <c r="DN376" i="21"/>
  <c r="DR355" i="21"/>
  <c r="DV322" i="21"/>
  <c r="ED391" i="21"/>
  <c r="EH442" i="21"/>
  <c r="ET323" i="21"/>
  <c r="FB380" i="21"/>
  <c r="FJ302" i="21"/>
  <c r="FN425" i="21"/>
  <c r="FV361" i="21"/>
  <c r="GD341" i="21"/>
  <c r="GL280" i="21"/>
  <c r="GP451" i="21"/>
  <c r="GX341" i="21"/>
  <c r="HF409" i="21"/>
  <c r="HN380" i="21"/>
  <c r="HV392" i="21"/>
  <c r="HZ391" i="21"/>
  <c r="IH332" i="21"/>
  <c r="CM364" i="21"/>
  <c r="DK356" i="21"/>
  <c r="EI310" i="21"/>
  <c r="FG428" i="21"/>
  <c r="GE284" i="21"/>
  <c r="GU415" i="21"/>
  <c r="HW302" i="21"/>
  <c r="CZ449" i="21"/>
  <c r="FL448" i="21"/>
  <c r="DI338" i="21"/>
  <c r="CB273" i="21"/>
  <c r="GB273" i="21"/>
  <c r="IG273" i="21"/>
  <c r="ID273" i="21"/>
  <c r="GU273" i="21"/>
  <c r="GT273" i="21"/>
  <c r="CH281" i="21"/>
  <c r="CH314" i="21"/>
  <c r="CH346" i="21"/>
  <c r="CH394" i="21"/>
  <c r="CH416" i="21"/>
  <c r="CH457" i="21"/>
  <c r="CL367" i="21"/>
  <c r="CL310" i="21"/>
  <c r="CL341" i="21"/>
  <c r="CL406" i="21"/>
  <c r="CL440" i="21"/>
  <c r="CP281" i="21"/>
  <c r="CP361" i="21"/>
  <c r="CP304" i="21"/>
  <c r="CP335" i="21"/>
  <c r="CP418" i="21"/>
  <c r="CP448" i="21"/>
  <c r="CT296" i="21"/>
  <c r="CT319" i="21"/>
  <c r="CT379" i="21"/>
  <c r="CT398" i="21"/>
  <c r="CT428" i="21"/>
  <c r="CX280" i="21"/>
  <c r="CX383" i="21"/>
  <c r="CX326" i="21"/>
  <c r="CX358" i="21"/>
  <c r="CX409" i="21"/>
  <c r="CX449" i="21"/>
  <c r="DB295" i="21"/>
  <c r="DB406" i="21"/>
  <c r="DB329" i="21"/>
  <c r="DB379" i="21"/>
  <c r="DB421" i="21"/>
  <c r="DB445" i="21"/>
  <c r="DF299" i="21"/>
  <c r="DF374" i="21"/>
  <c r="DF319" i="21"/>
  <c r="DF397" i="21"/>
  <c r="DF457" i="21"/>
  <c r="DJ290" i="21"/>
  <c r="DJ356" i="21"/>
  <c r="DJ329" i="21"/>
  <c r="DJ365" i="21"/>
  <c r="DJ412" i="21"/>
  <c r="DJ451" i="21"/>
  <c r="DN301" i="21"/>
  <c r="DN314" i="21"/>
  <c r="DN346" i="21"/>
  <c r="DN394" i="21"/>
  <c r="DN416" i="21"/>
  <c r="DN455" i="21"/>
  <c r="DR376" i="21"/>
  <c r="DR304" i="21"/>
  <c r="DR335" i="21"/>
  <c r="DR406" i="21"/>
  <c r="DR455" i="21"/>
  <c r="DV328" i="21"/>
  <c r="DZ295" i="21"/>
  <c r="DZ365" i="21"/>
  <c r="ED293" i="21"/>
  <c r="ED395" i="21"/>
  <c r="EH293" i="21"/>
  <c r="EH407" i="21"/>
  <c r="EL361" i="21"/>
  <c r="EL419" i="21"/>
  <c r="EP317" i="21"/>
  <c r="EP424" i="21"/>
  <c r="ET329" i="21"/>
  <c r="ET433" i="21"/>
  <c r="EX328" i="21"/>
  <c r="EX458" i="21"/>
  <c r="FB320" i="21"/>
  <c r="FF296" i="21"/>
  <c r="FF367" i="21"/>
  <c r="FJ295" i="21"/>
  <c r="FJ407" i="21"/>
  <c r="FN287" i="21"/>
  <c r="FN407" i="21"/>
  <c r="FR361" i="21"/>
  <c r="FR419" i="21"/>
  <c r="FV317" i="21"/>
  <c r="FV422" i="21"/>
  <c r="FZ331" i="21"/>
  <c r="FZ431" i="21"/>
  <c r="GD323" i="21"/>
  <c r="GD455" i="21"/>
  <c r="GH328" i="21"/>
  <c r="GL293" i="21"/>
  <c r="GL365" i="21"/>
  <c r="GP293" i="21"/>
  <c r="GP395" i="21"/>
  <c r="GT295" i="21"/>
  <c r="GT407" i="21"/>
  <c r="GX364" i="21"/>
  <c r="GX419" i="21"/>
  <c r="HB316" i="21"/>
  <c r="HB424" i="21"/>
  <c r="HF331" i="21"/>
  <c r="HF431" i="21"/>
  <c r="HJ329" i="21"/>
  <c r="HJ455" i="21"/>
  <c r="HN322" i="21"/>
  <c r="HR293" i="21"/>
  <c r="HR365" i="21"/>
  <c r="HV293" i="21"/>
  <c r="HV394" i="21"/>
  <c r="HZ287" i="21"/>
  <c r="HZ407" i="21"/>
  <c r="ID364" i="21"/>
  <c r="ID418" i="21"/>
  <c r="IH314" i="21"/>
  <c r="IH424" i="21"/>
  <c r="IL332" i="21"/>
  <c r="IL431" i="21"/>
  <c r="CM308" i="21"/>
  <c r="CM440" i="21"/>
  <c r="CU404" i="21"/>
  <c r="DC334" i="21"/>
  <c r="DK305" i="21"/>
  <c r="DK430" i="21"/>
  <c r="DS353" i="21"/>
  <c r="EA352" i="21"/>
  <c r="EA445" i="21"/>
  <c r="EI379" i="21"/>
  <c r="EU325" i="21"/>
  <c r="EU458" i="21"/>
  <c r="FC406" i="21"/>
  <c r="FG340" i="21"/>
  <c r="FO302" i="21"/>
  <c r="FO436" i="21"/>
  <c r="FW398" i="21"/>
  <c r="GE325" i="21"/>
  <c r="GE454" i="21"/>
  <c r="GM389" i="21"/>
  <c r="GU349" i="21"/>
  <c r="HC350" i="21"/>
  <c r="HC419" i="21"/>
  <c r="HO341" i="21"/>
  <c r="HW316" i="21"/>
  <c r="HW451" i="21"/>
  <c r="IE397" i="21"/>
  <c r="CN365" i="21"/>
  <c r="DH389" i="21"/>
  <c r="DX428" i="21"/>
  <c r="EN439" i="21"/>
  <c r="FL281" i="21"/>
  <c r="FX281" i="21"/>
  <c r="GR416" i="21"/>
  <c r="HT422" i="21"/>
  <c r="CW281" i="21"/>
  <c r="DM410" i="21"/>
  <c r="FY290" i="21"/>
  <c r="DE273" i="21"/>
  <c r="BK273" i="21"/>
  <c r="BQ273" i="21"/>
  <c r="CH280" i="21"/>
  <c r="CH368" i="21"/>
  <c r="CL364" i="21"/>
  <c r="CL439" i="21"/>
  <c r="CP317" i="21"/>
  <c r="CT343" i="21"/>
  <c r="CT418" i="21"/>
  <c r="CX332" i="21"/>
  <c r="DB293" i="21"/>
  <c r="DB412" i="21"/>
  <c r="DF373" i="21"/>
  <c r="DJ298" i="21"/>
  <c r="DJ410" i="21"/>
  <c r="DN337" i="21"/>
  <c r="DR284" i="21"/>
  <c r="DR403" i="21"/>
  <c r="DZ280" i="21"/>
  <c r="EH311" i="21"/>
  <c r="EP280" i="21"/>
  <c r="EX283" i="21"/>
  <c r="FF280" i="21"/>
  <c r="FN344" i="21"/>
  <c r="FV416" i="21"/>
  <c r="GD425" i="21"/>
  <c r="GL404" i="21"/>
  <c r="GT391" i="21"/>
  <c r="HF296" i="21"/>
  <c r="HN355" i="21"/>
  <c r="HV322" i="21"/>
  <c r="IH344" i="21"/>
  <c r="DC358" i="21"/>
  <c r="DS407" i="21"/>
  <c r="EI437" i="21"/>
  <c r="FG440" i="21"/>
  <c r="GE346" i="21"/>
  <c r="GU373" i="21"/>
  <c r="HO412" i="21"/>
  <c r="EF313" i="21"/>
  <c r="HL359" i="21"/>
  <c r="DU358" i="21"/>
  <c r="CR273" i="21"/>
  <c r="GR273" i="21"/>
  <c r="HA273" i="21"/>
  <c r="HC273" i="21"/>
  <c r="IC273" i="21"/>
  <c r="CW273" i="21"/>
  <c r="CM273" i="21"/>
  <c r="BY273" i="21"/>
  <c r="CH284" i="21"/>
  <c r="CH364" i="21"/>
  <c r="CH412" i="21"/>
  <c r="CH445" i="21"/>
  <c r="CL368" i="21"/>
  <c r="CL311" i="21"/>
  <c r="CL356" i="21"/>
  <c r="CL407" i="21"/>
  <c r="CL431" i="21"/>
  <c r="CP344" i="21"/>
  <c r="CP362" i="21"/>
  <c r="CP305" i="21"/>
  <c r="CP338" i="21"/>
  <c r="CP419" i="21"/>
  <c r="CP449" i="21"/>
  <c r="CT301" i="21"/>
  <c r="CT320" i="21"/>
  <c r="CT380" i="21"/>
  <c r="CT401" i="21"/>
  <c r="CT430" i="21"/>
  <c r="CX287" i="21"/>
  <c r="CX386" i="21"/>
  <c r="CX328" i="21"/>
  <c r="CX359" i="21"/>
  <c r="CX412" i="21"/>
  <c r="CX451" i="21"/>
  <c r="DB299" i="21"/>
  <c r="DB356" i="21"/>
  <c r="DB331" i="21"/>
  <c r="DB380" i="21"/>
  <c r="DB424" i="21"/>
  <c r="DB446" i="21"/>
  <c r="DF302" i="21"/>
  <c r="DF377" i="21"/>
  <c r="DF320" i="21"/>
  <c r="DF398" i="21"/>
  <c r="DF433" i="21"/>
  <c r="DJ293" i="21"/>
  <c r="DJ358" i="21"/>
  <c r="DJ332" i="21"/>
  <c r="DJ367" i="21"/>
  <c r="DJ434" i="21"/>
  <c r="DJ442" i="21"/>
  <c r="DN302" i="21"/>
  <c r="DN316" i="21"/>
  <c r="DN349" i="21"/>
  <c r="DN395" i="21"/>
  <c r="DN418" i="21"/>
  <c r="DR280" i="21"/>
  <c r="DR287" i="21"/>
  <c r="DR305" i="21"/>
  <c r="DR338" i="21"/>
  <c r="DR407" i="21"/>
  <c r="DV280" i="21"/>
  <c r="DV334" i="21"/>
  <c r="DZ359" i="21"/>
  <c r="DZ371" i="21"/>
  <c r="ED379" i="21"/>
  <c r="ED400" i="21"/>
  <c r="EH302" i="21"/>
  <c r="EH413" i="21"/>
  <c r="EL367" i="21"/>
  <c r="EL425" i="21"/>
  <c r="EP323" i="21"/>
  <c r="EP452" i="21"/>
  <c r="ET335" i="21"/>
  <c r="ET445" i="21"/>
  <c r="EX334" i="21"/>
  <c r="FB280" i="21"/>
  <c r="FB326" i="21"/>
  <c r="FF287" i="21"/>
  <c r="FF373" i="21"/>
  <c r="FJ394" i="21"/>
  <c r="FJ400" i="21"/>
  <c r="FN295" i="21"/>
  <c r="FN413" i="21"/>
  <c r="FR367" i="21"/>
  <c r="FR425" i="21"/>
  <c r="FV323" i="21"/>
  <c r="FV428" i="21"/>
  <c r="FZ337" i="21"/>
  <c r="FZ442" i="21"/>
  <c r="GD329" i="21"/>
  <c r="GH280" i="21"/>
  <c r="GH334" i="21"/>
  <c r="GL356" i="21"/>
  <c r="GL371" i="21"/>
  <c r="GP379" i="21"/>
  <c r="GP400" i="21"/>
  <c r="GT356" i="21"/>
  <c r="GT413" i="21"/>
  <c r="GX370" i="21"/>
  <c r="GX425" i="21"/>
  <c r="HB322" i="21"/>
  <c r="HB454" i="21"/>
  <c r="HF337" i="21"/>
  <c r="HF443" i="21"/>
  <c r="HJ335" i="21"/>
  <c r="HN280" i="21"/>
  <c r="HN328" i="21"/>
  <c r="HR286" i="21"/>
  <c r="HR371" i="21"/>
  <c r="HV376" i="21"/>
  <c r="HV400" i="21"/>
  <c r="HZ301" i="21"/>
  <c r="HZ413" i="21"/>
  <c r="ID370" i="21"/>
  <c r="ID424" i="21"/>
  <c r="IH320" i="21"/>
  <c r="IH454" i="21"/>
  <c r="IL338" i="21"/>
  <c r="IL443" i="21"/>
  <c r="CM317" i="21"/>
  <c r="CM442" i="21"/>
  <c r="CU380" i="21"/>
  <c r="DC343" i="21"/>
  <c r="DK344" i="21"/>
  <c r="DK407" i="21"/>
  <c r="DS362" i="21"/>
  <c r="EA289" i="21"/>
  <c r="EA436" i="21"/>
  <c r="EI388" i="21"/>
  <c r="EU332" i="21"/>
  <c r="FC352" i="21"/>
  <c r="FC418" i="21"/>
  <c r="FG359" i="21"/>
  <c r="FO395" i="21"/>
  <c r="FO451" i="21"/>
  <c r="FW406" i="21"/>
  <c r="GE332" i="21"/>
  <c r="GM356" i="21"/>
  <c r="GM394" i="21"/>
  <c r="GU356" i="21"/>
  <c r="HC361" i="21"/>
  <c r="HC430" i="21"/>
  <c r="HO367" i="21"/>
  <c r="HW325" i="21"/>
  <c r="HW458" i="21"/>
  <c r="IE404" i="21"/>
  <c r="CN389" i="21"/>
  <c r="DH433" i="21"/>
  <c r="DX407" i="21"/>
  <c r="ER317" i="21"/>
  <c r="FL313" i="21"/>
  <c r="FX335" i="21"/>
  <c r="GR445" i="21"/>
  <c r="IB328" i="21"/>
  <c r="CK337" i="21"/>
  <c r="DA385" i="21"/>
  <c r="EC317" i="21"/>
  <c r="GS325" i="21"/>
  <c r="BE273" i="21"/>
  <c r="DB273" i="21"/>
  <c r="CA273" i="21"/>
  <c r="HG273" i="21"/>
  <c r="CH337" i="21"/>
  <c r="CH407" i="21"/>
  <c r="CL289" i="21"/>
  <c r="CL332" i="21"/>
  <c r="CL427" i="21"/>
  <c r="CP367" i="21"/>
  <c r="CP341" i="21"/>
  <c r="CP454" i="21"/>
  <c r="CT332" i="21"/>
  <c r="CT407" i="21"/>
  <c r="CX299" i="21"/>
  <c r="CX347" i="21"/>
  <c r="CX442" i="21"/>
  <c r="DB359" i="21"/>
  <c r="DB385" i="21"/>
  <c r="DF292" i="21"/>
  <c r="DF389" i="21"/>
  <c r="DF424" i="21"/>
  <c r="DJ346" i="21"/>
  <c r="DJ362" i="21"/>
  <c r="DJ449" i="21"/>
  <c r="DN320" i="21"/>
  <c r="DN415" i="21"/>
  <c r="DR373" i="21"/>
  <c r="DR334" i="21"/>
  <c r="DV296" i="21"/>
  <c r="DZ310" i="21"/>
  <c r="ED413" i="21"/>
  <c r="EH391" i="21"/>
  <c r="EL413" i="21"/>
  <c r="EP443" i="21"/>
  <c r="EX302" i="21"/>
  <c r="FB281" i="21"/>
  <c r="FF361" i="21"/>
  <c r="FJ346" i="21"/>
  <c r="FN442" i="21"/>
  <c r="FR436" i="21"/>
  <c r="FV442" i="21"/>
  <c r="GD283" i="21"/>
  <c r="GH322" i="21"/>
  <c r="GL425" i="21"/>
  <c r="GT355" i="21"/>
  <c r="GX358" i="21"/>
  <c r="HB355" i="21"/>
  <c r="HF299" i="21"/>
  <c r="HJ323" i="21"/>
  <c r="HN437" i="21"/>
  <c r="HR443" i="21"/>
  <c r="HZ280" i="21"/>
  <c r="ID281" i="21"/>
  <c r="IH308" i="21"/>
  <c r="IL350" i="21"/>
  <c r="CU332" i="21"/>
  <c r="DK370" i="21"/>
  <c r="DS431" i="21"/>
  <c r="EI343" i="21"/>
  <c r="EU416" i="21"/>
  <c r="FG295" i="21"/>
  <c r="FO389" i="21"/>
  <c r="GE317" i="21"/>
  <c r="GU310" i="21"/>
  <c r="HO280" i="21"/>
  <c r="HW364" i="21"/>
  <c r="CN433" i="21"/>
  <c r="DX388" i="21"/>
  <c r="EZ433" i="21"/>
  <c r="GF421" i="21"/>
  <c r="DE356" i="21"/>
  <c r="FS437" i="21"/>
  <c r="DX273" i="21"/>
  <c r="GZ273" i="21"/>
  <c r="HQ273" i="21"/>
  <c r="CE273" i="21"/>
  <c r="GM273" i="21"/>
  <c r="GG273" i="21"/>
  <c r="DJ273" i="21"/>
  <c r="EI273" i="21"/>
  <c r="CX273" i="21"/>
  <c r="GD273" i="21"/>
  <c r="CH287" i="21"/>
  <c r="CH325" i="21"/>
  <c r="CL361" i="21"/>
  <c r="CF273" i="21"/>
  <c r="DL273" i="21"/>
  <c r="ER273" i="21"/>
  <c r="FX273" i="21"/>
  <c r="HD273" i="21"/>
  <c r="IJ273" i="21"/>
  <c r="GS273" i="21"/>
  <c r="HV273" i="21"/>
  <c r="DW273" i="21"/>
  <c r="GI273" i="21"/>
  <c r="HW273" i="21"/>
  <c r="ES273" i="21"/>
  <c r="HE273" i="21"/>
  <c r="BZ273" i="21"/>
  <c r="HB273" i="21"/>
  <c r="CH289" i="21"/>
  <c r="CH310" i="21"/>
  <c r="CH343" i="21"/>
  <c r="CH374" i="21"/>
  <c r="CH449" i="21"/>
  <c r="CH448" i="21"/>
  <c r="CL362" i="21"/>
  <c r="CL305" i="21"/>
  <c r="CL338" i="21"/>
  <c r="CL401" i="21"/>
  <c r="CL436" i="21"/>
  <c r="CP290" i="21"/>
  <c r="CP302" i="21"/>
  <c r="CP388" i="21"/>
  <c r="CP332" i="21"/>
  <c r="CP413" i="21"/>
  <c r="CP443" i="21"/>
  <c r="CT289" i="21"/>
  <c r="CT314" i="21"/>
  <c r="CT358" i="21"/>
  <c r="CT376" i="21"/>
  <c r="CT424" i="21"/>
  <c r="CT457" i="21"/>
  <c r="CX380" i="21"/>
  <c r="CX322" i="21"/>
  <c r="CX353" i="21"/>
  <c r="CX404" i="21"/>
  <c r="CX440" i="21"/>
  <c r="DB284" i="21"/>
  <c r="DB400" i="21"/>
  <c r="DB325" i="21"/>
  <c r="DB374" i="21"/>
  <c r="DB418" i="21"/>
  <c r="DB457" i="21"/>
  <c r="DF290" i="21"/>
  <c r="DF371" i="21"/>
  <c r="DF314" i="21"/>
  <c r="DF394" i="21"/>
  <c r="DF430" i="21"/>
  <c r="DJ283" i="21"/>
  <c r="DJ352" i="21"/>
  <c r="DJ326" i="21"/>
  <c r="DJ361" i="21"/>
  <c r="DJ407" i="21"/>
  <c r="DJ454" i="21"/>
  <c r="DN292" i="21"/>
  <c r="DN310" i="21"/>
  <c r="DN343" i="21"/>
  <c r="DN374" i="21"/>
  <c r="DN452" i="21"/>
  <c r="DN446" i="21"/>
  <c r="DR371" i="21"/>
  <c r="DR353" i="21"/>
  <c r="DR332" i="21"/>
  <c r="DR401" i="21"/>
  <c r="DR451" i="21"/>
  <c r="DV316" i="21"/>
  <c r="DV457" i="21"/>
  <c r="DZ386" i="21"/>
  <c r="ED292" i="21"/>
  <c r="ED365" i="21"/>
  <c r="EH347" i="21"/>
  <c r="EH385" i="21"/>
  <c r="EL349" i="21"/>
  <c r="EL404" i="21"/>
  <c r="EP305" i="21"/>
  <c r="EP437" i="21"/>
  <c r="ET317" i="21"/>
  <c r="ET424" i="21"/>
  <c r="EX316" i="21"/>
  <c r="EX451" i="21"/>
  <c r="FB308" i="21"/>
  <c r="FB454" i="21"/>
  <c r="FF386" i="21"/>
  <c r="FJ290" i="21"/>
  <c r="FJ364" i="21"/>
  <c r="FN400" i="21"/>
  <c r="FN385" i="21"/>
  <c r="FR347" i="21"/>
  <c r="FR406" i="21"/>
  <c r="FV305" i="21"/>
  <c r="FV439" i="21"/>
  <c r="FZ319" i="21"/>
  <c r="FZ421" i="21"/>
  <c r="GD311" i="21"/>
  <c r="GD449" i="21"/>
  <c r="GH316" i="21"/>
  <c r="GH454" i="21"/>
  <c r="GL386" i="21"/>
  <c r="GP296" i="21"/>
  <c r="GP364" i="21"/>
  <c r="GT281" i="21"/>
  <c r="GT385" i="21"/>
  <c r="GX352" i="21"/>
  <c r="GX406" i="21"/>
  <c r="HB304" i="21"/>
  <c r="HB439" i="21"/>
  <c r="HF319" i="21"/>
  <c r="HF424" i="21"/>
  <c r="HJ317" i="21"/>
  <c r="HJ449" i="21"/>
  <c r="HN310" i="21"/>
  <c r="HN454" i="21"/>
  <c r="HR383" i="21"/>
  <c r="HV295" i="21"/>
  <c r="HV364" i="21"/>
  <c r="HZ397" i="21"/>
  <c r="HZ385" i="21"/>
  <c r="ID349" i="21"/>
  <c r="ID404" i="21"/>
  <c r="IH302" i="21"/>
  <c r="IH440" i="21"/>
  <c r="IL320" i="21"/>
  <c r="IL424" i="21"/>
  <c r="CM293" i="21"/>
  <c r="CM424" i="21"/>
  <c r="CU368" i="21"/>
  <c r="DC319" i="21"/>
  <c r="DC449" i="21"/>
  <c r="DK380" i="21"/>
  <c r="DS341" i="21"/>
  <c r="EA355" i="21"/>
  <c r="EA418" i="21"/>
  <c r="EI367" i="21"/>
  <c r="EU302" i="21"/>
  <c r="EU431" i="21"/>
  <c r="FC374" i="21"/>
  <c r="FG323" i="21"/>
  <c r="FO286" i="21"/>
  <c r="FO416" i="21"/>
  <c r="FW329" i="21"/>
  <c r="GE308" i="21"/>
  <c r="GE443" i="21"/>
  <c r="GM373" i="21"/>
  <c r="GU334" i="21"/>
  <c r="HC305" i="21"/>
  <c r="HC409" i="21"/>
  <c r="HO325" i="21"/>
  <c r="HW296" i="21"/>
  <c r="HW436" i="21"/>
  <c r="IE338" i="21"/>
  <c r="CN307" i="21"/>
  <c r="DH308" i="21"/>
  <c r="DX364" i="21"/>
  <c r="EN389" i="21"/>
  <c r="EZ407" i="21"/>
  <c r="FT440" i="21"/>
  <c r="GR410" i="21"/>
  <c r="HT329" i="21"/>
  <c r="CS407" i="21"/>
  <c r="DM293" i="21"/>
  <c r="FM436" i="21"/>
  <c r="DG422" i="21"/>
  <c r="DR448" i="21"/>
  <c r="DV299" i="21"/>
  <c r="DV371" i="21"/>
  <c r="DV388" i="21"/>
  <c r="DV323" i="21"/>
  <c r="DV359" i="21"/>
  <c r="DV415" i="21"/>
  <c r="DV439" i="21"/>
  <c r="DZ284" i="21"/>
  <c r="DZ302" i="21"/>
  <c r="DZ311" i="21"/>
  <c r="DZ335" i="21"/>
  <c r="DZ361" i="21"/>
  <c r="DZ404" i="21"/>
  <c r="DZ427" i="21"/>
  <c r="DZ446" i="21"/>
  <c r="ED281" i="21"/>
  <c r="ED304" i="21"/>
  <c r="ED328" i="21"/>
  <c r="ED352" i="21"/>
  <c r="ED373" i="21"/>
  <c r="ED415" i="21"/>
  <c r="ED449" i="21"/>
  <c r="EH343" i="21"/>
  <c r="EH289" i="21"/>
  <c r="EH313" i="21"/>
  <c r="EH337" i="21"/>
  <c r="EH398" i="21"/>
  <c r="EH392" i="21"/>
  <c r="EH427" i="21"/>
  <c r="EH443" i="21"/>
  <c r="EL302" i="21"/>
  <c r="EL356" i="21"/>
  <c r="EL380" i="21"/>
  <c r="EL316" i="21"/>
  <c r="EL340" i="21"/>
  <c r="EL415" i="21"/>
  <c r="EL439" i="21"/>
  <c r="EP359" i="21"/>
  <c r="EP356" i="21"/>
  <c r="EP313" i="21"/>
  <c r="EP337" i="21"/>
  <c r="EP362" i="21"/>
  <c r="EP392" i="21"/>
  <c r="EP419" i="21"/>
  <c r="EP445" i="21"/>
  <c r="ET296" i="21"/>
  <c r="ET298" i="21"/>
  <c r="ET325" i="21"/>
  <c r="ET349" i="21"/>
  <c r="ET373" i="21"/>
  <c r="ET409" i="21"/>
  <c r="ET451" i="21"/>
  <c r="EX284" i="21"/>
  <c r="EX361" i="21"/>
  <c r="EX350" i="21"/>
  <c r="EX323" i="21"/>
  <c r="EX359" i="21"/>
  <c r="EX403" i="21"/>
  <c r="EX427" i="21"/>
  <c r="EX446" i="21"/>
  <c r="FB343" i="21"/>
  <c r="FB356" i="21"/>
  <c r="FB382" i="21"/>
  <c r="FB316" i="21"/>
  <c r="FB340" i="21"/>
  <c r="FB415" i="21"/>
  <c r="FB439" i="21"/>
  <c r="FF284" i="21"/>
  <c r="FF346" i="21"/>
  <c r="FF319" i="21"/>
  <c r="FF355" i="21"/>
  <c r="FF362" i="21"/>
  <c r="FF409" i="21"/>
  <c r="FF425" i="21"/>
  <c r="FF445" i="21"/>
  <c r="FJ281" i="21"/>
  <c r="FJ388" i="21"/>
  <c r="FJ323" i="21"/>
  <c r="FJ347" i="21"/>
  <c r="FJ371" i="21"/>
  <c r="FJ413" i="21"/>
  <c r="FJ449" i="21"/>
  <c r="FN346" i="21"/>
  <c r="FN350" i="21"/>
  <c r="FN359" i="21"/>
  <c r="FN326" i="21"/>
  <c r="FN368" i="21"/>
  <c r="FN392" i="21"/>
  <c r="FN427" i="21"/>
  <c r="FN443" i="21"/>
  <c r="FR355" i="21"/>
  <c r="FR409" i="21"/>
  <c r="FR380" i="21"/>
  <c r="FR316" i="21"/>
  <c r="FR340" i="21"/>
  <c r="FR415" i="21"/>
  <c r="FR437" i="21"/>
  <c r="FV284" i="21"/>
  <c r="FV346" i="21"/>
  <c r="FV313" i="21"/>
  <c r="FV337" i="21"/>
  <c r="FV362" i="21"/>
  <c r="FV392" i="21"/>
  <c r="FV418" i="21"/>
  <c r="FV443" i="21"/>
  <c r="FZ290" i="21"/>
  <c r="FZ302" i="21"/>
  <c r="FZ326" i="21"/>
  <c r="FZ350" i="21"/>
  <c r="FZ374" i="21"/>
  <c r="FZ449" i="21"/>
  <c r="FZ428" i="21"/>
  <c r="GD284" i="21"/>
  <c r="GD370" i="21"/>
  <c r="GD349" i="21"/>
  <c r="GD319" i="21"/>
  <c r="GD376" i="21"/>
  <c r="GD403" i="21"/>
  <c r="GD427" i="21"/>
  <c r="GD445" i="21"/>
  <c r="GH296" i="21"/>
  <c r="GH373" i="21"/>
  <c r="GH389" i="21"/>
  <c r="GH323" i="21"/>
  <c r="GH359" i="21"/>
  <c r="GH415" i="21"/>
  <c r="GH439" i="21"/>
  <c r="GL284" i="21"/>
  <c r="GL359" i="21"/>
  <c r="GL313" i="21"/>
  <c r="GL337" i="21"/>
  <c r="GL361" i="21"/>
  <c r="GL406" i="21"/>
  <c r="GL427" i="21"/>
  <c r="GL445" i="21"/>
  <c r="GP287" i="21"/>
  <c r="GP302" i="21"/>
  <c r="GP326" i="21"/>
  <c r="GP350" i="21"/>
  <c r="GP371" i="21"/>
  <c r="GP449" i="21"/>
  <c r="GP440" i="21"/>
  <c r="GT343" i="21"/>
  <c r="GT286" i="21"/>
  <c r="GT313" i="21"/>
  <c r="GT337" i="21"/>
  <c r="GT400" i="21"/>
  <c r="GT392" i="21"/>
  <c r="GT427" i="21"/>
  <c r="GT443" i="21"/>
  <c r="GX289" i="21"/>
  <c r="GX359" i="21"/>
  <c r="GX383" i="21"/>
  <c r="GX319" i="21"/>
  <c r="GX391" i="21"/>
  <c r="GX415" i="21"/>
  <c r="GX439" i="21"/>
  <c r="HB356" i="21"/>
  <c r="HB359" i="21"/>
  <c r="HB311" i="21"/>
  <c r="HB335" i="21"/>
  <c r="HB361" i="21"/>
  <c r="HB406" i="21"/>
  <c r="HB419" i="21"/>
  <c r="HB443" i="21"/>
  <c r="HF298" i="21"/>
  <c r="HF302" i="21"/>
  <c r="HF326" i="21"/>
  <c r="HF350" i="21"/>
  <c r="HF374" i="21"/>
  <c r="HF410" i="21"/>
  <c r="HF448" i="21"/>
  <c r="HJ284" i="21"/>
  <c r="HJ364" i="21"/>
  <c r="HJ392" i="21"/>
  <c r="HJ325" i="21"/>
  <c r="HJ395" i="21"/>
  <c r="HJ403" i="21"/>
  <c r="HJ427" i="21"/>
  <c r="HJ445" i="21"/>
  <c r="HN344" i="21"/>
  <c r="HN359" i="21"/>
  <c r="HN382" i="21"/>
  <c r="HN317" i="21"/>
  <c r="HN341" i="21"/>
  <c r="HN415" i="21"/>
  <c r="HN439" i="21"/>
  <c r="HR284" i="21"/>
  <c r="HR346" i="21"/>
  <c r="HR317" i="21"/>
  <c r="HR341" i="21"/>
  <c r="HR361" i="21"/>
  <c r="HR406" i="21"/>
  <c r="HR425" i="21"/>
  <c r="HR445" i="21"/>
  <c r="HV284" i="21"/>
  <c r="HV389" i="21"/>
  <c r="HV323" i="21"/>
  <c r="HV347" i="21"/>
  <c r="HV371" i="21"/>
  <c r="HV413" i="21"/>
  <c r="HV430" i="21"/>
  <c r="HZ346" i="21"/>
  <c r="HZ352" i="21"/>
  <c r="HZ302" i="21"/>
  <c r="HZ326" i="21"/>
  <c r="HZ368" i="21"/>
  <c r="HZ392" i="21"/>
  <c r="HZ427" i="21"/>
  <c r="HZ443" i="21"/>
  <c r="ID356" i="21"/>
  <c r="ID359" i="21"/>
  <c r="ID383" i="21"/>
  <c r="ID319" i="21"/>
  <c r="ID407" i="21"/>
  <c r="ID413" i="21"/>
  <c r="ID437" i="21"/>
  <c r="IH287" i="21"/>
  <c r="IH346" i="21"/>
  <c r="IH310" i="21"/>
  <c r="IH334" i="21"/>
  <c r="IH361" i="21"/>
  <c r="IH406" i="21"/>
  <c r="IH419" i="21"/>
  <c r="IH443" i="21"/>
  <c r="IL289" i="21"/>
  <c r="IL304" i="21"/>
  <c r="IL328" i="21"/>
  <c r="IL352" i="21"/>
  <c r="IL395" i="21"/>
  <c r="IL434" i="21"/>
  <c r="IL451" i="21"/>
  <c r="CM295" i="21"/>
  <c r="CM326" i="21"/>
  <c r="CM358" i="21"/>
  <c r="CM389" i="21"/>
  <c r="CM428" i="21"/>
  <c r="CM457" i="21"/>
  <c r="CU290" i="21"/>
  <c r="CU326" i="21"/>
  <c r="CU371" i="21"/>
  <c r="CU391" i="21"/>
  <c r="CU434" i="21"/>
  <c r="DC289" i="21"/>
  <c r="DC320" i="21"/>
  <c r="DC352" i="21"/>
  <c r="DC385" i="21"/>
  <c r="DC419" i="21"/>
  <c r="DC451" i="21"/>
  <c r="DK355" i="21"/>
  <c r="DK364" i="21"/>
  <c r="DK328" i="21"/>
  <c r="DK383" i="21"/>
  <c r="DK421" i="21"/>
  <c r="DS281" i="21"/>
  <c r="DS311" i="21"/>
  <c r="DS418" i="21"/>
  <c r="DS371" i="21"/>
  <c r="DS404" i="21"/>
  <c r="DS439" i="21"/>
  <c r="EA359" i="21"/>
  <c r="EA299" i="21"/>
  <c r="EA328" i="21"/>
  <c r="EA377" i="21"/>
  <c r="EA421" i="21"/>
  <c r="EA449" i="21"/>
  <c r="EI304" i="21"/>
  <c r="EI337" i="21"/>
  <c r="EI368" i="21"/>
  <c r="EI401" i="21"/>
  <c r="EI412" i="21"/>
  <c r="EU307" i="21"/>
  <c r="EU310" i="21"/>
  <c r="EU343" i="21"/>
  <c r="EU362" i="21"/>
  <c r="EU412" i="21"/>
  <c r="EU442" i="21"/>
  <c r="FC359" i="21"/>
  <c r="FC290" i="21"/>
  <c r="FC326" i="21"/>
  <c r="FC395" i="21"/>
  <c r="FC427" i="21"/>
  <c r="FC454" i="21"/>
  <c r="FG289" i="21"/>
  <c r="FG325" i="21"/>
  <c r="FG370" i="21"/>
  <c r="FG386" i="21"/>
  <c r="FG434" i="21"/>
  <c r="FO289" i="21"/>
  <c r="FO319" i="21"/>
  <c r="FO350" i="21"/>
  <c r="FO383" i="21"/>
  <c r="FO418" i="21"/>
  <c r="FO445" i="21"/>
  <c r="FW358" i="21"/>
  <c r="FW365" i="21"/>
  <c r="FW331" i="21"/>
  <c r="FW385" i="21"/>
  <c r="FW421" i="21"/>
  <c r="GE281" i="21"/>
  <c r="GE311" i="21"/>
  <c r="GE407" i="21"/>
  <c r="GE371" i="21"/>
  <c r="GE404" i="21"/>
  <c r="GE445" i="21"/>
  <c r="GM308" i="21"/>
  <c r="GM295" i="21"/>
  <c r="GM325" i="21"/>
  <c r="GM374" i="21"/>
  <c r="GM419" i="21"/>
  <c r="GM449" i="21"/>
  <c r="GU304" i="21"/>
  <c r="GU337" i="21"/>
  <c r="GU367" i="21"/>
  <c r="GU398" i="21"/>
  <c r="GU434" i="21"/>
  <c r="HC364" i="21"/>
  <c r="HC280" i="21"/>
  <c r="HC320" i="21"/>
  <c r="HC400" i="21"/>
  <c r="HC413" i="21"/>
  <c r="HC440" i="21"/>
  <c r="HO346" i="21"/>
  <c r="HO290" i="21"/>
  <c r="HO328" i="21"/>
  <c r="HO391" i="21"/>
  <c r="HO427" i="21"/>
  <c r="HO454" i="21"/>
  <c r="HW298" i="21"/>
  <c r="HW334" i="21"/>
  <c r="HW388" i="21"/>
  <c r="HW403" i="21"/>
  <c r="HW437" i="21"/>
  <c r="IE382" i="21"/>
  <c r="IE374" i="21"/>
  <c r="IE353" i="21"/>
  <c r="IE341" i="21"/>
  <c r="IE419" i="21"/>
  <c r="IE446" i="21"/>
  <c r="CJ289" i="21"/>
  <c r="CJ377" i="21"/>
  <c r="CN289" i="21"/>
  <c r="CN409" i="21"/>
  <c r="CZ322" i="21"/>
  <c r="CZ395" i="21"/>
  <c r="DH337" i="21"/>
  <c r="DH397" i="21"/>
  <c r="DP307" i="21"/>
  <c r="DP446" i="21"/>
  <c r="DX346" i="21"/>
  <c r="DX443" i="21"/>
  <c r="EF355" i="21"/>
  <c r="EF458" i="21"/>
  <c r="EN371" i="21"/>
  <c r="ER284" i="21"/>
  <c r="ER382" i="21"/>
  <c r="EZ290" i="21"/>
  <c r="EZ409" i="21"/>
  <c r="FL319" i="21"/>
  <c r="FL422" i="21"/>
  <c r="FT335" i="21"/>
  <c r="FT397" i="21"/>
  <c r="FX341" i="21"/>
  <c r="FX431" i="21"/>
  <c r="GF367" i="21"/>
  <c r="GR323" i="21"/>
  <c r="GR439" i="21"/>
  <c r="GV442" i="21"/>
  <c r="HD458" i="21"/>
  <c r="HT286" i="21"/>
  <c r="IB292" i="21"/>
  <c r="CG380" i="21"/>
  <c r="CK397" i="21"/>
  <c r="CO431" i="21"/>
  <c r="CS413" i="21"/>
  <c r="CW425" i="21"/>
  <c r="DA437" i="21"/>
  <c r="DE457" i="21"/>
  <c r="DM280" i="21"/>
  <c r="DQ380" i="21"/>
  <c r="EG394" i="21"/>
  <c r="EW457" i="21"/>
  <c r="FQ308" i="21"/>
  <c r="GG352" i="21"/>
  <c r="GW406" i="21"/>
  <c r="HM451" i="21"/>
  <c r="CH298" i="21"/>
  <c r="CH305" i="21"/>
  <c r="CH329" i="21"/>
  <c r="CH353" i="21"/>
  <c r="CH392" i="21"/>
  <c r="CH409" i="21"/>
  <c r="CH451" i="21"/>
  <c r="CL292" i="21"/>
  <c r="CL365" i="21"/>
  <c r="CL392" i="21"/>
  <c r="CL325" i="21"/>
  <c r="CL377" i="21"/>
  <c r="CL404" i="21"/>
  <c r="CL428" i="21"/>
  <c r="CL446" i="21"/>
  <c r="CP349" i="21"/>
  <c r="CP359" i="21"/>
  <c r="CP383" i="21"/>
  <c r="CP319" i="21"/>
  <c r="CP392" i="21"/>
  <c r="CP416" i="21"/>
  <c r="CP440" i="21"/>
  <c r="CT286" i="21"/>
  <c r="CT344" i="21"/>
  <c r="CT317" i="21"/>
  <c r="CT341" i="21"/>
  <c r="CT362" i="21"/>
  <c r="CT406" i="21"/>
  <c r="CT427" i="21"/>
  <c r="CT446" i="21"/>
  <c r="CX284" i="21"/>
  <c r="CX391" i="21"/>
  <c r="CX325" i="21"/>
  <c r="CX349" i="21"/>
  <c r="CX373" i="21"/>
  <c r="CX416" i="21"/>
  <c r="CX433" i="21"/>
  <c r="DB347" i="21"/>
  <c r="DB353" i="21"/>
  <c r="DB304" i="21"/>
  <c r="DB328" i="21"/>
  <c r="DB370" i="21"/>
  <c r="DB394" i="21"/>
  <c r="DB428" i="21"/>
  <c r="DB443" i="21"/>
  <c r="DF356" i="21"/>
  <c r="DF355" i="21"/>
  <c r="DF382" i="21"/>
  <c r="DF317" i="21"/>
  <c r="DF341" i="21"/>
  <c r="DF416" i="21"/>
  <c r="DF437" i="21"/>
  <c r="DJ286" i="21"/>
  <c r="DJ347" i="21"/>
  <c r="DJ313" i="21"/>
  <c r="DJ337" i="21"/>
  <c r="DJ364" i="21"/>
  <c r="DJ392" i="21"/>
  <c r="DJ421" i="21"/>
  <c r="DJ446" i="21"/>
  <c r="DN298" i="21"/>
  <c r="DN305" i="21"/>
  <c r="DN329" i="21"/>
  <c r="DN353" i="21"/>
  <c r="DN392" i="21"/>
  <c r="BU273" i="21"/>
  <c r="FJ273" i="21"/>
  <c r="DZ273" i="21"/>
  <c r="CH400" i="21"/>
  <c r="CL323" i="21"/>
  <c r="CP347" i="21"/>
  <c r="CP406" i="21"/>
  <c r="CT385" i="21"/>
  <c r="CX382" i="21"/>
  <c r="CX431" i="21"/>
  <c r="DB377" i="21"/>
  <c r="DF365" i="21"/>
  <c r="DF436" i="21"/>
  <c r="DJ386" i="21"/>
  <c r="DN286" i="21"/>
  <c r="DN412" i="21"/>
  <c r="DR317" i="21"/>
  <c r="DZ301" i="21"/>
  <c r="ED371" i="21"/>
  <c r="EL379" i="21"/>
  <c r="ET449" i="21"/>
  <c r="FB413" i="21"/>
  <c r="FJ370" i="21"/>
  <c r="FR353" i="21"/>
  <c r="FZ325" i="21"/>
  <c r="GD443" i="21"/>
  <c r="GL335" i="21"/>
  <c r="GT283" i="21"/>
  <c r="GX437" i="21"/>
  <c r="HJ353" i="21"/>
  <c r="HN413" i="21"/>
  <c r="HV346" i="21"/>
  <c r="ID355" i="21"/>
  <c r="IH418" i="21"/>
  <c r="CU296" i="21"/>
  <c r="DK433" i="21"/>
  <c r="EU316" i="21"/>
  <c r="FO325" i="21"/>
  <c r="GE418" i="21"/>
  <c r="GU443" i="21"/>
  <c r="HW410" i="21"/>
  <c r="DP368" i="21"/>
  <c r="GF287" i="21"/>
  <c r="FA406" i="21"/>
  <c r="CZ273" i="21"/>
  <c r="HH273" i="21"/>
  <c r="BN273" i="21"/>
  <c r="EA273" i="21"/>
  <c r="HS273" i="21"/>
  <c r="CH383" i="21"/>
  <c r="CH322" i="21"/>
  <c r="CH355" i="21"/>
  <c r="CH401" i="21"/>
  <c r="CH424" i="21"/>
  <c r="CL293" i="21"/>
  <c r="CL374" i="21"/>
  <c r="CL317" i="21"/>
  <c r="CL379" i="21"/>
  <c r="CL413" i="21"/>
  <c r="CL452" i="21"/>
  <c r="CP350" i="21"/>
  <c r="CP368" i="21"/>
  <c r="CP311" i="21"/>
  <c r="CP394" i="21"/>
  <c r="CP425" i="21"/>
  <c r="CP455" i="21"/>
  <c r="CT346" i="21"/>
  <c r="CT326" i="21"/>
  <c r="CT386" i="21"/>
  <c r="CT412" i="21"/>
  <c r="CT439" i="21"/>
  <c r="CX298" i="21"/>
  <c r="CX407" i="21"/>
  <c r="CX334" i="21"/>
  <c r="CX365" i="21"/>
  <c r="CX418" i="21"/>
  <c r="CX443" i="21"/>
  <c r="DB401" i="21"/>
  <c r="DB305" i="21"/>
  <c r="DB337" i="21"/>
  <c r="DB386" i="21"/>
  <c r="DB430" i="21"/>
  <c r="DF283" i="21"/>
  <c r="DF347" i="21"/>
  <c r="DF383" i="21"/>
  <c r="DF326" i="21"/>
  <c r="DF404" i="21"/>
  <c r="DF439" i="21"/>
  <c r="DJ287" i="21"/>
  <c r="DJ305" i="21"/>
  <c r="DJ338" i="21"/>
  <c r="DJ373" i="21"/>
  <c r="DJ413" i="21"/>
  <c r="DJ448" i="21"/>
  <c r="DN388" i="21"/>
  <c r="DN322" i="21"/>
  <c r="DN355" i="21"/>
  <c r="DN401" i="21"/>
  <c r="DN424" i="21"/>
  <c r="DR290" i="21"/>
  <c r="DR298" i="21"/>
  <c r="DR311" i="21"/>
  <c r="DR379" i="21"/>
  <c r="DR413" i="21"/>
  <c r="DV281" i="21"/>
  <c r="DV394" i="21"/>
  <c r="DZ343" i="21"/>
  <c r="DZ394" i="21"/>
  <c r="ED308" i="21"/>
  <c r="ED419" i="21"/>
  <c r="EH317" i="21"/>
  <c r="EH434" i="21"/>
  <c r="EL385" i="21"/>
  <c r="EL443" i="21"/>
  <c r="EP341" i="21"/>
  <c r="EP455" i="21"/>
  <c r="ET353" i="21"/>
  <c r="EX295" i="21"/>
  <c r="EX379" i="21"/>
  <c r="FB347" i="21"/>
  <c r="FB394" i="21"/>
  <c r="FF350" i="21"/>
  <c r="FF395" i="21"/>
  <c r="FJ304" i="21"/>
  <c r="FJ418" i="21"/>
  <c r="FN307" i="21"/>
  <c r="FN436" i="21"/>
  <c r="FR385" i="21"/>
  <c r="FR442" i="21"/>
  <c r="FV341" i="21"/>
  <c r="FV455" i="21"/>
  <c r="FZ355" i="21"/>
  <c r="GD293" i="21"/>
  <c r="GD380" i="21"/>
  <c r="GH281" i="21"/>
  <c r="GH409" i="21"/>
  <c r="GL346" i="21"/>
  <c r="GL395" i="21"/>
  <c r="GP307" i="21"/>
  <c r="GP416" i="21"/>
  <c r="GT317" i="21"/>
  <c r="GT436" i="21"/>
  <c r="GX388" i="21"/>
  <c r="GX442" i="21"/>
  <c r="HB340" i="21"/>
  <c r="HB455" i="21"/>
  <c r="HF355" i="21"/>
  <c r="HJ290" i="21"/>
  <c r="HJ379" i="21"/>
  <c r="HN349" i="21"/>
  <c r="HN394" i="21"/>
  <c r="HR350" i="21"/>
  <c r="HR392" i="21"/>
  <c r="HV304" i="21"/>
  <c r="HV418" i="21"/>
  <c r="HZ307" i="21"/>
  <c r="HZ436" i="21"/>
  <c r="ID388" i="21"/>
  <c r="ID451" i="21"/>
  <c r="IH338" i="21"/>
  <c r="IH455" i="21"/>
  <c r="IL356" i="21"/>
  <c r="CM341" i="21"/>
  <c r="CU343" i="21"/>
  <c r="CU409" i="21"/>
  <c r="DC367" i="21"/>
  <c r="DK289" i="21"/>
  <c r="DK436" i="21"/>
  <c r="DS382" i="21"/>
  <c r="EA310" i="21"/>
  <c r="EI286" i="21"/>
  <c r="EI416" i="21"/>
  <c r="EU377" i="21"/>
  <c r="FC380" i="21"/>
  <c r="FC433" i="21"/>
  <c r="FG404" i="21"/>
  <c r="FO332" i="21"/>
  <c r="FW307" i="21"/>
  <c r="FW392" i="21"/>
  <c r="GE353" i="21"/>
  <c r="GM349" i="21"/>
  <c r="GM430" i="21"/>
  <c r="GU376" i="21"/>
  <c r="HC295" i="21"/>
  <c r="HC458" i="21"/>
  <c r="HO406" i="21"/>
  <c r="HW349" i="21"/>
  <c r="IE305" i="21"/>
  <c r="IE412" i="21"/>
  <c r="CZ286" i="21"/>
  <c r="DP316" i="21"/>
  <c r="EF337" i="21"/>
  <c r="ER352" i="21"/>
  <c r="FL377" i="21"/>
  <c r="FX401" i="21"/>
  <c r="GV382" i="21"/>
  <c r="IB434" i="21"/>
  <c r="CK295" i="21"/>
  <c r="DA352" i="21"/>
  <c r="DY311" i="21"/>
  <c r="GO316" i="21"/>
  <c r="BV273" i="21"/>
  <c r="DO273" i="21"/>
  <c r="FV273" i="21"/>
  <c r="CH382" i="21"/>
  <c r="CH439" i="21"/>
  <c r="CL308" i="21"/>
  <c r="CP283" i="21"/>
  <c r="CP398" i="21"/>
  <c r="CT316" i="21"/>
  <c r="CT433" i="21"/>
  <c r="CX356" i="21"/>
  <c r="DB404" i="21"/>
  <c r="DB439" i="21"/>
  <c r="DF325" i="21"/>
  <c r="DJ311" i="21"/>
  <c r="DJ445" i="21"/>
  <c r="DN368" i="21"/>
  <c r="DR296" i="21"/>
  <c r="DR427" i="21"/>
  <c r="DZ334" i="21"/>
  <c r="EH425" i="21"/>
  <c r="EP361" i="21"/>
  <c r="EX401" i="21"/>
  <c r="FF406" i="21"/>
  <c r="FN391" i="21"/>
  <c r="FZ301" i="21"/>
  <c r="GH388" i="21"/>
  <c r="GP284" i="21"/>
  <c r="GX317" i="21"/>
  <c r="HF373" i="21"/>
  <c r="HN340" i="21"/>
  <c r="HZ325" i="21"/>
  <c r="IH389" i="21"/>
  <c r="CU308" i="21"/>
  <c r="DC439" i="21"/>
  <c r="EA358" i="21"/>
  <c r="FC307" i="21"/>
  <c r="FO356" i="21"/>
  <c r="GE433" i="21"/>
  <c r="HC343" i="21"/>
  <c r="HW340" i="21"/>
  <c r="ER335" i="21"/>
  <c r="FQ452" i="21"/>
  <c r="DP273" i="21"/>
  <c r="HX273" i="21"/>
  <c r="FB273" i="21"/>
  <c r="II273" i="21"/>
  <c r="HJ273" i="21"/>
  <c r="EO273" i="21"/>
  <c r="EY273" i="21"/>
  <c r="DA273" i="21"/>
  <c r="CH316" i="21"/>
  <c r="CH395" i="21"/>
  <c r="CH418" i="21"/>
  <c r="CL280" i="21"/>
  <c r="CL376" i="21"/>
  <c r="CL320" i="21"/>
  <c r="CL380" i="21"/>
  <c r="CL415" i="21"/>
  <c r="CL442" i="21"/>
  <c r="CP352" i="21"/>
  <c r="CP370" i="21"/>
  <c r="CP314" i="21"/>
  <c r="CP395" i="21"/>
  <c r="CP427" i="21"/>
  <c r="CT283" i="21"/>
  <c r="CT347" i="21"/>
  <c r="CT328" i="21"/>
  <c r="CT389" i="21"/>
  <c r="CT392" i="21"/>
  <c r="CT440" i="21"/>
  <c r="CX281" i="21"/>
  <c r="CX304" i="21"/>
  <c r="CX335" i="21"/>
  <c r="CX368" i="21"/>
  <c r="CX419" i="21"/>
  <c r="CX445" i="21"/>
  <c r="DB343" i="21"/>
  <c r="DB307" i="21"/>
  <c r="DB338" i="21"/>
  <c r="DB389" i="21"/>
  <c r="DB434" i="21"/>
  <c r="DF358" i="21"/>
  <c r="DF350" i="21"/>
  <c r="DF385" i="21"/>
  <c r="DF328" i="21"/>
  <c r="DF409" i="21"/>
  <c r="DF440" i="21"/>
  <c r="DJ289" i="21"/>
  <c r="DJ308" i="21"/>
  <c r="DJ340" i="21"/>
  <c r="DJ374" i="21"/>
  <c r="DJ416" i="21"/>
  <c r="DJ455" i="21"/>
  <c r="DN389" i="21"/>
  <c r="DN325" i="21"/>
  <c r="DN356" i="21"/>
  <c r="DN403" i="21"/>
  <c r="DN427" i="21"/>
  <c r="DR293" i="21"/>
  <c r="DR299" i="21"/>
  <c r="DR314" i="21"/>
  <c r="DR380" i="21"/>
  <c r="DR415" i="21"/>
  <c r="DV347" i="21"/>
  <c r="DV398" i="21"/>
  <c r="DZ349" i="21"/>
  <c r="DZ413" i="21"/>
  <c r="ED314" i="21"/>
  <c r="ED425" i="21"/>
  <c r="EH323" i="21"/>
  <c r="EH440" i="21"/>
  <c r="EL391" i="21"/>
  <c r="EL449" i="21"/>
  <c r="EP380" i="21"/>
  <c r="ET283" i="21"/>
  <c r="ET359" i="21"/>
  <c r="EX394" i="21"/>
  <c r="EX385" i="21"/>
  <c r="FB353" i="21"/>
  <c r="FB400" i="21"/>
  <c r="FF305" i="21"/>
  <c r="FF448" i="21"/>
  <c r="FJ310" i="21"/>
  <c r="FJ424" i="21"/>
  <c r="FN313" i="21"/>
  <c r="FN430" i="21"/>
  <c r="FR391" i="21"/>
  <c r="FR448" i="21"/>
  <c r="FV380" i="21"/>
  <c r="FZ283" i="21"/>
  <c r="FZ361" i="21"/>
  <c r="GD281" i="21"/>
  <c r="GD386" i="21"/>
  <c r="GH347" i="21"/>
  <c r="GH401" i="21"/>
  <c r="GL352" i="21"/>
  <c r="GL413" i="21"/>
  <c r="GP313" i="21"/>
  <c r="GP422" i="21"/>
  <c r="GT323" i="21"/>
  <c r="GT455" i="21"/>
  <c r="GX305" i="21"/>
  <c r="GX448" i="21"/>
  <c r="HB379" i="21"/>
  <c r="HF283" i="21"/>
  <c r="HF361" i="21"/>
  <c r="HJ281" i="21"/>
  <c r="HJ385" i="21"/>
  <c r="HN356" i="21"/>
  <c r="HN401" i="21"/>
  <c r="HR304" i="21"/>
  <c r="HR449" i="21"/>
  <c r="HV310" i="21"/>
  <c r="HV424" i="21"/>
  <c r="HZ313" i="21"/>
  <c r="HZ430" i="21"/>
  <c r="ID305" i="21"/>
  <c r="ID446" i="21"/>
  <c r="IH377" i="21"/>
  <c r="IL283" i="21"/>
  <c r="IL362" i="21"/>
  <c r="CM349" i="21"/>
  <c r="CU350" i="21"/>
  <c r="CU419" i="21"/>
  <c r="DC374" i="21"/>
  <c r="DK296" i="21"/>
  <c r="DK449" i="21"/>
  <c r="DS389" i="21"/>
  <c r="EA317" i="21"/>
  <c r="EI295" i="21"/>
  <c r="EI424" i="21"/>
  <c r="EU385" i="21"/>
  <c r="FC389" i="21"/>
  <c r="FC440" i="21"/>
  <c r="FG376" i="21"/>
  <c r="FO341" i="21"/>
  <c r="FW346" i="21"/>
  <c r="FW428" i="21"/>
  <c r="GE362" i="21"/>
  <c r="GM284" i="21"/>
  <c r="GM436" i="21"/>
  <c r="GU385" i="21"/>
  <c r="HC310" i="21"/>
  <c r="HO353" i="21"/>
  <c r="HO418" i="21"/>
  <c r="HW377" i="21"/>
  <c r="IE364" i="21"/>
  <c r="IE436" i="21"/>
  <c r="CJ281" i="21"/>
  <c r="CZ316" i="21"/>
  <c r="DP340" i="21"/>
  <c r="EF349" i="21"/>
  <c r="ER376" i="21"/>
  <c r="FL418" i="21"/>
  <c r="FX425" i="21"/>
  <c r="GV431" i="21"/>
  <c r="CO349" i="21"/>
  <c r="DE394" i="21"/>
  <c r="ES377" i="21"/>
  <c r="HI394" i="21"/>
  <c r="CK273" i="21"/>
  <c r="ET273" i="21"/>
  <c r="CQ273" i="21"/>
  <c r="CS273" i="21"/>
  <c r="CH290" i="21"/>
  <c r="CH352" i="21"/>
  <c r="CH415" i="21"/>
  <c r="CL373" i="21"/>
  <c r="CL359" i="21"/>
  <c r="CL445" i="21"/>
  <c r="CP382" i="21"/>
  <c r="CP415" i="21"/>
  <c r="CT290" i="21"/>
  <c r="CT340" i="21"/>
  <c r="CT425" i="21"/>
  <c r="CX389" i="21"/>
  <c r="CX371" i="21"/>
  <c r="CX455" i="21"/>
  <c r="DB311" i="21"/>
  <c r="DB392" i="21"/>
  <c r="DF295" i="21"/>
  <c r="DF316" i="21"/>
  <c r="DF455" i="21"/>
  <c r="DJ304" i="21"/>
  <c r="DJ398" i="21"/>
  <c r="DN382" i="21"/>
  <c r="DN344" i="21"/>
  <c r="DN430" i="21"/>
  <c r="DR347" i="21"/>
  <c r="DR395" i="21"/>
  <c r="DV386" i="21"/>
  <c r="DZ403" i="21"/>
  <c r="ED440" i="21"/>
  <c r="EL301" i="21"/>
  <c r="EP302" i="21"/>
  <c r="ET295" i="21"/>
  <c r="EX349" i="21"/>
  <c r="FB314" i="21"/>
  <c r="FF424" i="21"/>
  <c r="FJ440" i="21"/>
  <c r="FR281" i="21"/>
  <c r="FV344" i="21"/>
  <c r="FZ286" i="21"/>
  <c r="GD347" i="21"/>
  <c r="GH437" i="21"/>
  <c r="GP325" i="21"/>
  <c r="GT335" i="21"/>
  <c r="GX382" i="21"/>
  <c r="HB440" i="21"/>
  <c r="HF349" i="21"/>
  <c r="HJ425" i="21"/>
  <c r="HR316" i="21"/>
  <c r="HV388" i="21"/>
  <c r="HZ344" i="21"/>
  <c r="ID382" i="21"/>
  <c r="IH404" i="21"/>
  <c r="IL374" i="21"/>
  <c r="CM332" i="21"/>
  <c r="CU415" i="21"/>
  <c r="DK389" i="21"/>
  <c r="EA334" i="21"/>
  <c r="EI413" i="21"/>
  <c r="EU448" i="21"/>
  <c r="FG397" i="21"/>
  <c r="FO424" i="21"/>
  <c r="GE413" i="21"/>
  <c r="GU404" i="21"/>
  <c r="HO334" i="21"/>
  <c r="HW442" i="21"/>
  <c r="CZ355" i="21"/>
  <c r="EF418" i="21"/>
  <c r="FL353" i="21"/>
  <c r="HD346" i="21"/>
  <c r="DM335" i="21"/>
  <c r="BL273" i="21"/>
  <c r="EN273" i="21"/>
  <c r="HP273" i="21"/>
  <c r="EL273" i="21"/>
  <c r="CU273" i="21"/>
  <c r="HK273" i="21"/>
  <c r="GW273" i="21"/>
  <c r="BG273" i="21"/>
  <c r="BI273" i="21"/>
  <c r="DN273" i="21"/>
  <c r="CH377" i="21"/>
  <c r="CH340" i="21"/>
  <c r="BH273" i="21"/>
  <c r="CN273" i="21"/>
  <c r="DT273" i="21"/>
  <c r="EZ273" i="21"/>
  <c r="GF273" i="21"/>
  <c r="HL273" i="21"/>
  <c r="FA273" i="21"/>
  <c r="HI273" i="21"/>
  <c r="IL273" i="21"/>
  <c r="EM273" i="21"/>
  <c r="GQ273" i="21"/>
  <c r="IE273" i="21"/>
  <c r="FE273" i="21"/>
  <c r="HU273" i="21"/>
  <c r="CP273" i="21"/>
  <c r="CH379" i="21"/>
  <c r="CH319" i="21"/>
  <c r="CH350" i="21"/>
  <c r="CH397" i="21"/>
  <c r="CH421" i="21"/>
  <c r="CL283" i="21"/>
  <c r="CL370" i="21"/>
  <c r="CL314" i="21"/>
  <c r="CL358" i="21"/>
  <c r="CL409" i="21"/>
  <c r="CL449" i="21"/>
  <c r="CP346" i="21"/>
  <c r="CP364" i="21"/>
  <c r="CP308" i="21"/>
  <c r="CP340" i="21"/>
  <c r="CP421" i="21"/>
  <c r="CP457" i="21"/>
  <c r="CT395" i="21"/>
  <c r="CT322" i="21"/>
  <c r="CT383" i="21"/>
  <c r="CT403" i="21"/>
  <c r="CT434" i="21"/>
  <c r="CX290" i="21"/>
  <c r="CX388" i="21"/>
  <c r="CX329" i="21"/>
  <c r="CX362" i="21"/>
  <c r="CX413" i="21"/>
  <c r="CX452" i="21"/>
  <c r="DB281" i="21"/>
  <c r="DB358" i="21"/>
  <c r="DB332" i="21"/>
  <c r="DB383" i="21"/>
  <c r="DB425" i="21"/>
  <c r="DB448" i="21"/>
  <c r="DF344" i="21"/>
  <c r="DF379" i="21"/>
  <c r="DF322" i="21"/>
  <c r="DF401" i="21"/>
  <c r="DF434" i="21"/>
  <c r="DJ295" i="21"/>
  <c r="DJ395" i="21"/>
  <c r="DJ334" i="21"/>
  <c r="DJ368" i="21"/>
  <c r="DJ439" i="21"/>
  <c r="DJ443" i="21"/>
  <c r="DN281" i="21"/>
  <c r="DN319" i="21"/>
  <c r="DN350" i="21"/>
  <c r="DN397" i="21"/>
  <c r="DN421" i="21"/>
  <c r="DR283" i="21"/>
  <c r="DR289" i="21"/>
  <c r="DR308" i="21"/>
  <c r="DR340" i="21"/>
  <c r="DR409" i="21"/>
  <c r="DV376" i="21"/>
  <c r="DV340" i="21"/>
  <c r="DZ290" i="21"/>
  <c r="DZ397" i="21"/>
  <c r="ED385" i="21"/>
  <c r="ED406" i="21"/>
  <c r="EH305" i="21"/>
  <c r="EH419" i="21"/>
  <c r="EL373" i="21"/>
  <c r="EL431" i="21"/>
  <c r="EP329" i="21"/>
  <c r="EP454" i="21"/>
  <c r="ET341" i="21"/>
  <c r="ET458" i="21"/>
  <c r="EX340" i="21"/>
  <c r="FB296" i="21"/>
  <c r="FB332" i="21"/>
  <c r="FF299" i="21"/>
  <c r="FF400" i="21"/>
  <c r="FJ380" i="21"/>
  <c r="FJ406" i="21"/>
  <c r="FN401" i="21"/>
  <c r="FN419" i="21"/>
  <c r="FR373" i="21"/>
  <c r="FR430" i="21"/>
  <c r="FV329" i="21"/>
  <c r="FV433" i="21"/>
  <c r="FZ343" i="21"/>
  <c r="FZ454" i="21"/>
  <c r="GD335" i="21"/>
  <c r="GH371" i="21"/>
  <c r="GH340" i="21"/>
  <c r="GL290" i="21"/>
  <c r="GL398" i="21"/>
  <c r="GP385" i="21"/>
  <c r="GP406" i="21"/>
  <c r="GT305" i="21"/>
  <c r="GT419" i="21"/>
  <c r="GX376" i="21"/>
  <c r="GX431" i="21"/>
  <c r="HB328" i="21"/>
  <c r="HB452" i="21"/>
  <c r="HF343" i="21"/>
  <c r="HF455" i="21"/>
  <c r="HJ341" i="21"/>
  <c r="HN296" i="21"/>
  <c r="HN334" i="21"/>
  <c r="HR298" i="21"/>
  <c r="HR398" i="21"/>
  <c r="HV382" i="21"/>
  <c r="HV406" i="21"/>
  <c r="HZ406" i="21"/>
  <c r="HZ419" i="21"/>
  <c r="ID376" i="21"/>
  <c r="ID430" i="21"/>
  <c r="IH326" i="21"/>
  <c r="IH452" i="21"/>
  <c r="IL344" i="21"/>
  <c r="IL455" i="21"/>
  <c r="CM325" i="21"/>
  <c r="CM454" i="21"/>
  <c r="CU389" i="21"/>
  <c r="DC350" i="21"/>
  <c r="DK352" i="21"/>
  <c r="DK419" i="21"/>
  <c r="DS370" i="21"/>
  <c r="EA296" i="21"/>
  <c r="EA448" i="21"/>
  <c r="EI400" i="21"/>
  <c r="EU340" i="21"/>
  <c r="FC355" i="21"/>
  <c r="FC425" i="21"/>
  <c r="FG367" i="21"/>
  <c r="FO317" i="21"/>
  <c r="FO443" i="21"/>
  <c r="FW382" i="21"/>
  <c r="GE341" i="21"/>
  <c r="GM307" i="21"/>
  <c r="GM416" i="21"/>
  <c r="GU365" i="21"/>
  <c r="HC374" i="21"/>
  <c r="HC437" i="21"/>
  <c r="HO395" i="21"/>
  <c r="HW332" i="21"/>
  <c r="IE379" i="21"/>
  <c r="IE418" i="21"/>
  <c r="CN407" i="21"/>
  <c r="DH440" i="21"/>
  <c r="EF281" i="21"/>
  <c r="ER302" i="21"/>
  <c r="FL337" i="21"/>
  <c r="FX352" i="21"/>
  <c r="GV325" i="21"/>
  <c r="IB341" i="21"/>
  <c r="CG371" i="21"/>
  <c r="CW413" i="21"/>
  <c r="DQ364" i="21"/>
  <c r="GG359" i="21"/>
  <c r="DR436" i="21"/>
  <c r="DR457" i="21"/>
  <c r="DV343" i="21"/>
  <c r="DV286" i="21"/>
  <c r="DV305" i="21"/>
  <c r="DV329" i="21"/>
  <c r="DV412" i="21"/>
  <c r="DV421" i="21"/>
  <c r="DV445" i="21"/>
  <c r="DZ298" i="21"/>
  <c r="DZ344" i="21"/>
  <c r="DZ317" i="21"/>
  <c r="DZ341" i="21"/>
  <c r="DZ367" i="21"/>
  <c r="DZ410" i="21"/>
  <c r="DZ436" i="21"/>
  <c r="DZ457" i="21"/>
  <c r="ED295" i="21"/>
  <c r="ED310" i="21"/>
  <c r="ED334" i="21"/>
  <c r="ED355" i="21"/>
  <c r="ED407" i="21"/>
  <c r="ED421" i="21"/>
  <c r="ED452" i="21"/>
  <c r="EH358" i="21"/>
  <c r="EH296" i="21"/>
  <c r="EH319" i="21"/>
  <c r="EH361" i="21"/>
  <c r="EH404" i="21"/>
  <c r="EH409" i="21"/>
  <c r="EH436" i="21"/>
  <c r="EH452" i="21"/>
  <c r="EL286" i="21"/>
  <c r="EL362" i="21"/>
  <c r="EL386" i="21"/>
  <c r="EL322" i="21"/>
  <c r="EL407" i="21"/>
  <c r="EL421" i="21"/>
  <c r="EL445" i="21"/>
  <c r="EP296" i="21"/>
  <c r="EP346" i="21"/>
  <c r="EP319" i="21"/>
  <c r="EP376" i="21"/>
  <c r="EP368" i="21"/>
  <c r="EP409" i="21"/>
  <c r="EP425" i="21"/>
  <c r="EP457" i="21"/>
  <c r="ET281" i="21"/>
  <c r="ET307" i="21"/>
  <c r="ET331" i="21"/>
  <c r="ET355" i="21"/>
  <c r="ET397" i="21"/>
  <c r="ET413" i="21"/>
  <c r="ET452" i="21"/>
  <c r="EX298" i="21"/>
  <c r="EX367" i="21"/>
  <c r="EX305" i="21"/>
  <c r="EX329" i="21"/>
  <c r="EX380" i="21"/>
  <c r="EX409" i="21"/>
  <c r="EX437" i="21"/>
  <c r="EX455" i="21"/>
  <c r="FB349" i="21"/>
  <c r="FB364" i="21"/>
  <c r="FB388" i="21"/>
  <c r="FB322" i="21"/>
  <c r="FB410" i="21"/>
  <c r="FB421" i="21"/>
  <c r="FB445" i="21"/>
  <c r="FF298" i="21"/>
  <c r="FF352" i="21"/>
  <c r="FF325" i="21"/>
  <c r="FF376" i="21"/>
  <c r="FF368" i="21"/>
  <c r="FF410" i="21"/>
  <c r="FF436" i="21"/>
  <c r="FF457" i="21"/>
  <c r="FJ298" i="21"/>
  <c r="FJ305" i="21"/>
  <c r="FJ329" i="21"/>
  <c r="FJ353" i="21"/>
  <c r="FJ395" i="21"/>
  <c r="FJ419" i="21"/>
  <c r="FJ448" i="21"/>
  <c r="FN284" i="21"/>
  <c r="FN289" i="21"/>
  <c r="FN308" i="21"/>
  <c r="FN332" i="21"/>
  <c r="FN374" i="21"/>
  <c r="FN409" i="21"/>
  <c r="FN437" i="21"/>
  <c r="FN458" i="21"/>
  <c r="FR292" i="21"/>
  <c r="FR362" i="21"/>
  <c r="FR386" i="21"/>
  <c r="FR322" i="21"/>
  <c r="FR394" i="21"/>
  <c r="FR421" i="21"/>
  <c r="FR443" i="21"/>
  <c r="FV296" i="21"/>
  <c r="FV352" i="21"/>
  <c r="FV319" i="21"/>
  <c r="FV376" i="21"/>
  <c r="FV368" i="21"/>
  <c r="FV452" i="21"/>
  <c r="FV424" i="21"/>
  <c r="FV457" i="21"/>
  <c r="FZ281" i="21"/>
  <c r="FZ308" i="21"/>
  <c r="FZ332" i="21"/>
  <c r="FZ356" i="21"/>
  <c r="FZ397" i="21"/>
  <c r="FZ439" i="21"/>
  <c r="FZ433" i="21"/>
  <c r="GD296" i="21"/>
  <c r="GD286" i="21"/>
  <c r="GD392" i="21"/>
  <c r="GD325" i="21"/>
  <c r="GD382" i="21"/>
  <c r="GD409" i="21"/>
  <c r="GD437" i="21"/>
  <c r="GD458" i="21"/>
  <c r="GH343" i="21"/>
  <c r="GH292" i="21"/>
  <c r="GH305" i="21"/>
  <c r="GH329" i="21"/>
  <c r="GH397" i="21"/>
  <c r="GH421" i="21"/>
  <c r="GH443" i="21"/>
  <c r="GL296" i="21"/>
  <c r="GL347" i="21"/>
  <c r="GL319" i="21"/>
  <c r="GL376" i="21"/>
  <c r="GL367" i="21"/>
  <c r="GL410" i="21"/>
  <c r="GL436" i="21"/>
  <c r="GL457" i="21"/>
  <c r="GP298" i="21"/>
  <c r="GP308" i="21"/>
  <c r="GP332" i="21"/>
  <c r="GP394" i="21"/>
  <c r="GP407" i="21"/>
  <c r="GP418" i="21"/>
  <c r="GP433" i="21"/>
  <c r="GT352" i="21"/>
  <c r="GT298" i="21"/>
  <c r="GT319" i="21"/>
  <c r="GT361" i="21"/>
  <c r="GT406" i="21"/>
  <c r="GT409" i="21"/>
  <c r="GT437" i="21"/>
  <c r="GT458" i="21"/>
  <c r="GX299" i="21"/>
  <c r="GX365" i="21"/>
  <c r="GX389" i="21"/>
  <c r="GX325" i="21"/>
  <c r="GX409" i="21"/>
  <c r="GX421" i="21"/>
  <c r="GX443" i="21"/>
  <c r="HB293" i="21"/>
  <c r="HB347" i="21"/>
  <c r="HB317" i="21"/>
  <c r="HB341" i="21"/>
  <c r="HB367" i="21"/>
  <c r="HB407" i="21"/>
  <c r="HB425" i="21"/>
  <c r="HB457" i="21"/>
  <c r="HF377" i="21"/>
  <c r="HF308" i="21"/>
  <c r="HF332" i="21"/>
  <c r="HF356" i="21"/>
  <c r="HF397" i="21"/>
  <c r="HF413" i="21"/>
  <c r="HF433" i="21"/>
  <c r="HJ293" i="21"/>
  <c r="HJ370" i="21"/>
  <c r="HJ307" i="21"/>
  <c r="HJ331" i="21"/>
  <c r="HJ380" i="21"/>
  <c r="HJ409" i="21"/>
  <c r="HJ437" i="21"/>
  <c r="HJ457" i="21"/>
  <c r="HN350" i="21"/>
  <c r="HN365" i="21"/>
  <c r="HN388" i="21"/>
  <c r="HN323" i="21"/>
  <c r="HN397" i="21"/>
  <c r="HN421" i="21"/>
  <c r="HN443" i="21"/>
  <c r="HR296" i="21"/>
  <c r="HR352" i="21"/>
  <c r="HR323" i="21"/>
  <c r="HR359" i="21"/>
  <c r="HR367" i="21"/>
  <c r="HR395" i="21"/>
  <c r="HR436" i="21"/>
  <c r="HR457" i="21"/>
  <c r="HV298" i="21"/>
  <c r="HV305" i="21"/>
  <c r="HV329" i="21"/>
  <c r="HV353" i="21"/>
  <c r="HV395" i="21"/>
  <c r="HV419" i="21"/>
  <c r="HV451" i="21"/>
  <c r="HZ284" i="21"/>
  <c r="HZ289" i="21"/>
  <c r="HZ308" i="21"/>
  <c r="HZ332" i="21"/>
  <c r="HZ374" i="21"/>
  <c r="HZ409" i="21"/>
  <c r="HZ437" i="21"/>
  <c r="HZ457" i="21"/>
  <c r="ID296" i="21"/>
  <c r="ID365" i="21"/>
  <c r="ID389" i="21"/>
  <c r="ID325" i="21"/>
  <c r="ID412" i="21"/>
  <c r="ID419" i="21"/>
  <c r="ID442" i="21"/>
  <c r="IH298" i="21"/>
  <c r="IH352" i="21"/>
  <c r="IH316" i="21"/>
  <c r="IH340" i="21"/>
  <c r="IH367" i="21"/>
  <c r="IH407" i="21"/>
  <c r="IH425" i="21"/>
  <c r="IH457" i="21"/>
  <c r="IL281" i="21"/>
  <c r="IL310" i="21"/>
  <c r="IL334" i="21"/>
  <c r="IL358" i="21"/>
  <c r="IL397" i="21"/>
  <c r="IL413" i="21"/>
  <c r="IL433" i="21"/>
  <c r="CM302" i="21"/>
  <c r="CM335" i="21"/>
  <c r="CM365" i="21"/>
  <c r="CM398" i="21"/>
  <c r="CM434" i="21"/>
  <c r="CU283" i="21"/>
  <c r="CU298" i="21"/>
  <c r="CU335" i="21"/>
  <c r="CU398" i="21"/>
  <c r="CU425" i="21"/>
  <c r="CU443" i="21"/>
  <c r="DC296" i="21"/>
  <c r="DC328" i="21"/>
  <c r="DC361" i="21"/>
  <c r="DC397" i="21"/>
  <c r="DC424" i="21"/>
  <c r="DC457" i="21"/>
  <c r="DK358" i="21"/>
  <c r="DK371" i="21"/>
  <c r="DK337" i="21"/>
  <c r="DK391" i="21"/>
  <c r="DK442" i="21"/>
  <c r="DS287" i="21"/>
  <c r="DS319" i="21"/>
  <c r="DS347" i="21"/>
  <c r="DS421" i="21"/>
  <c r="DS413" i="21"/>
  <c r="DS433" i="21"/>
  <c r="EA346" i="21"/>
  <c r="EA398" i="21"/>
  <c r="EA335" i="21"/>
  <c r="EA386" i="21"/>
  <c r="EA428" i="21"/>
  <c r="EI281" i="21"/>
  <c r="EI313" i="21"/>
  <c r="EI344" i="21"/>
  <c r="EI376" i="21"/>
  <c r="EI427" i="21"/>
  <c r="EI442" i="21"/>
  <c r="EU283" i="21"/>
  <c r="EU319" i="21"/>
  <c r="EU350" i="21"/>
  <c r="EU370" i="21"/>
  <c r="EU419" i="21"/>
  <c r="EU455" i="21"/>
  <c r="FC308" i="21"/>
  <c r="FC299" i="21"/>
  <c r="FC334" i="21"/>
  <c r="FC400" i="21"/>
  <c r="FC443" i="21"/>
  <c r="FG304" i="21"/>
  <c r="FG296" i="21"/>
  <c r="FG334" i="21"/>
  <c r="FG398" i="21"/>
  <c r="FG422" i="21"/>
  <c r="FG443" i="21"/>
  <c r="FO296" i="21"/>
  <c r="FO326" i="21"/>
  <c r="FO359" i="21"/>
  <c r="FO391" i="21"/>
  <c r="FO425" i="21"/>
  <c r="FO457" i="21"/>
  <c r="FW284" i="21"/>
  <c r="FW373" i="21"/>
  <c r="FW340" i="21"/>
  <c r="FW415" i="21"/>
  <c r="FW443" i="21"/>
  <c r="GE287" i="21"/>
  <c r="GE319" i="21"/>
  <c r="GE347" i="21"/>
  <c r="GE377" i="21"/>
  <c r="GE415" i="21"/>
  <c r="GE449" i="21"/>
  <c r="GM343" i="21"/>
  <c r="GM355" i="21"/>
  <c r="GM332" i="21"/>
  <c r="GM383" i="21"/>
  <c r="GM427" i="21"/>
  <c r="GU281" i="21"/>
  <c r="GU313" i="21"/>
  <c r="GU343" i="21"/>
  <c r="GU374" i="21"/>
  <c r="GU424" i="21"/>
  <c r="GU442" i="21"/>
  <c r="HC344" i="21"/>
  <c r="HC289" i="21"/>
  <c r="HC328" i="21"/>
  <c r="HC376" i="21"/>
  <c r="HC427" i="21"/>
  <c r="HC449" i="21"/>
  <c r="HO283" i="21"/>
  <c r="HO299" i="21"/>
  <c r="HO335" i="21"/>
  <c r="HO400" i="21"/>
  <c r="HO430" i="21"/>
  <c r="HW304" i="21"/>
  <c r="HW310" i="21"/>
  <c r="HW343" i="21"/>
  <c r="HW365" i="21"/>
  <c r="HW412" i="21"/>
  <c r="HW448" i="21"/>
  <c r="IE389" i="21"/>
  <c r="IE289" i="21"/>
  <c r="IE317" i="21"/>
  <c r="IE407" i="21"/>
  <c r="IE427" i="21"/>
  <c r="IE454" i="21"/>
  <c r="CJ319" i="21"/>
  <c r="CJ413" i="21"/>
  <c r="CN317" i="21"/>
  <c r="CN418" i="21"/>
  <c r="CZ281" i="21"/>
  <c r="CZ433" i="21"/>
  <c r="DH347" i="21"/>
  <c r="DH446" i="21"/>
  <c r="DP350" i="21"/>
  <c r="DP458" i="21"/>
  <c r="DX370" i="21"/>
  <c r="EF289" i="21"/>
  <c r="EF379" i="21"/>
  <c r="EN311" i="21"/>
  <c r="EN415" i="21"/>
  <c r="ER307" i="21"/>
  <c r="ER407" i="21"/>
  <c r="EZ320" i="21"/>
  <c r="EZ418" i="21"/>
  <c r="FL412" i="21"/>
  <c r="FL442" i="21"/>
  <c r="FT347" i="21"/>
  <c r="FT446" i="21"/>
  <c r="FX358" i="21"/>
  <c r="FX458" i="21"/>
  <c r="GF436" i="21"/>
  <c r="GR422" i="21"/>
  <c r="GV292" i="21"/>
  <c r="HD310" i="21"/>
  <c r="HL326" i="21"/>
  <c r="HT341" i="21"/>
  <c r="IB347" i="21"/>
  <c r="CG430" i="21"/>
  <c r="CK437" i="21"/>
  <c r="CO458" i="21"/>
  <c r="CW293" i="21"/>
  <c r="DA311" i="21"/>
  <c r="DE359" i="21"/>
  <c r="DI311" i="21"/>
  <c r="DM367" i="21"/>
  <c r="DU352" i="21"/>
  <c r="EK406" i="21"/>
  <c r="FA451" i="21"/>
  <c r="FU314" i="21"/>
  <c r="GK370" i="21"/>
  <c r="HA416" i="21"/>
  <c r="HU290" i="21"/>
  <c r="DW355" i="21"/>
  <c r="CH380" i="21"/>
  <c r="CH311" i="21"/>
  <c r="CH335" i="21"/>
  <c r="CH359" i="21"/>
  <c r="CH398" i="21"/>
  <c r="CH413" i="21"/>
  <c r="CH454" i="21"/>
  <c r="CL299" i="21"/>
  <c r="CL371" i="21"/>
  <c r="CL307" i="21"/>
  <c r="CL331" i="21"/>
  <c r="CL383" i="21"/>
  <c r="CL410" i="21"/>
  <c r="CL437" i="21"/>
  <c r="CL458" i="21"/>
  <c r="CP356" i="21"/>
  <c r="CP365" i="21"/>
  <c r="CP389" i="21"/>
  <c r="CP325" i="21"/>
  <c r="CP397" i="21"/>
  <c r="CP422" i="21"/>
  <c r="CP445" i="21"/>
  <c r="CT299" i="21"/>
  <c r="CT350" i="21"/>
  <c r="CT323" i="21"/>
  <c r="CT359" i="21"/>
  <c r="CT368" i="21"/>
  <c r="CT409" i="21"/>
  <c r="CT436" i="21"/>
  <c r="CT458" i="21"/>
  <c r="CX295" i="21"/>
  <c r="CX307" i="21"/>
  <c r="CX331" i="21"/>
  <c r="CX355" i="21"/>
  <c r="CX397" i="21"/>
  <c r="CX422" i="21"/>
  <c r="CX454" i="21"/>
  <c r="DB286" i="21"/>
  <c r="DB292" i="21"/>
  <c r="DB310" i="21"/>
  <c r="DB334" i="21"/>
  <c r="DB376" i="21"/>
  <c r="DB410" i="21"/>
  <c r="DB437" i="21"/>
  <c r="DB454" i="21"/>
  <c r="DF293" i="21"/>
  <c r="DF364" i="21"/>
  <c r="DF388" i="21"/>
  <c r="DF323" i="21"/>
  <c r="DF410" i="21"/>
  <c r="DF422" i="21"/>
  <c r="DF442" i="21"/>
  <c r="DJ299" i="21"/>
  <c r="DJ353" i="21"/>
  <c r="DJ319" i="21"/>
  <c r="DJ377" i="21"/>
  <c r="DJ370" i="21"/>
  <c r="DJ409" i="21"/>
  <c r="DJ427" i="21"/>
  <c r="DJ458" i="21"/>
  <c r="DN385" i="21"/>
  <c r="DN311" i="21"/>
  <c r="DN335" i="21"/>
  <c r="DN359" i="21"/>
  <c r="DN398" i="21"/>
  <c r="DN413" i="21"/>
  <c r="DN451" i="21"/>
  <c r="DR281" i="21"/>
  <c r="DR292" i="21"/>
  <c r="DR392" i="21"/>
  <c r="DR325" i="21"/>
  <c r="DR383" i="21"/>
  <c r="DR410" i="21"/>
  <c r="FF273" i="21"/>
  <c r="CH422" i="21"/>
  <c r="CT404" i="21"/>
  <c r="DF308" i="21"/>
  <c r="DN458" i="21"/>
  <c r="EP311" i="21"/>
  <c r="FR338" i="21"/>
  <c r="GT398" i="21"/>
  <c r="HV440" i="21"/>
  <c r="FO454" i="21"/>
  <c r="HA367" i="21"/>
  <c r="EQ273" i="21"/>
  <c r="CH283" i="21"/>
  <c r="CH437" i="21"/>
  <c r="CL326" i="21"/>
  <c r="CP284" i="21"/>
  <c r="CP433" i="21"/>
  <c r="CT364" i="21"/>
  <c r="CX310" i="21"/>
  <c r="CX457" i="21"/>
  <c r="DB395" i="21"/>
  <c r="DF391" i="21"/>
  <c r="DJ301" i="21"/>
  <c r="DJ422" i="21"/>
  <c r="DN362" i="21"/>
  <c r="DR359" i="21"/>
  <c r="DV284" i="21"/>
  <c r="ED332" i="21"/>
  <c r="EL320" i="21"/>
  <c r="ET394" i="21"/>
  <c r="FB419" i="21"/>
  <c r="FJ433" i="21"/>
  <c r="FV293" i="21"/>
  <c r="GD374" i="21"/>
  <c r="GL317" i="21"/>
  <c r="GT341" i="21"/>
  <c r="HB365" i="21"/>
  <c r="HJ407" i="21"/>
  <c r="HR434" i="21"/>
  <c r="HZ452" i="21"/>
  <c r="IL301" i="21"/>
  <c r="CM371" i="21"/>
  <c r="DK310" i="21"/>
  <c r="EI319" i="21"/>
  <c r="FG283" i="21"/>
  <c r="FW437" i="21"/>
  <c r="GU394" i="21"/>
  <c r="HW371" i="21"/>
  <c r="CJ347" i="21"/>
  <c r="ER449" i="21"/>
  <c r="EO367" i="21"/>
  <c r="CH430" i="21"/>
  <c r="CT377" i="21"/>
  <c r="DF280" i="21"/>
  <c r="DN407" i="21"/>
  <c r="EL314" i="21"/>
  <c r="FR314" i="21"/>
  <c r="HB310" i="21"/>
  <c r="IL326" i="21"/>
  <c r="EA427" i="21"/>
  <c r="HC406" i="21"/>
  <c r="CG418" i="21"/>
  <c r="GX273" i="21"/>
  <c r="FO273" i="21"/>
  <c r="CL295" i="21"/>
  <c r="CL424" i="21"/>
  <c r="CP322" i="21"/>
  <c r="CT304" i="21"/>
  <c r="CT442" i="21"/>
  <c r="CX376" i="21"/>
  <c r="DB314" i="21"/>
  <c r="DF301" i="21"/>
  <c r="DF419" i="21"/>
  <c r="DJ382" i="21"/>
  <c r="DN295" i="21"/>
  <c r="DN433" i="21"/>
  <c r="DR388" i="21"/>
  <c r="DZ322" i="21"/>
  <c r="EH365" i="21"/>
  <c r="EP373" i="21"/>
  <c r="EX413" i="21"/>
  <c r="FF440" i="21"/>
  <c r="FR283" i="21"/>
  <c r="FZ388" i="21"/>
  <c r="GH376" i="21"/>
  <c r="GP337" i="21"/>
  <c r="GX329" i="21"/>
  <c r="HF401" i="21"/>
  <c r="HN425" i="21"/>
  <c r="HV443" i="21"/>
  <c r="IH434" i="21"/>
  <c r="CU458" i="21"/>
  <c r="DS409" i="21"/>
  <c r="EU400" i="21"/>
  <c r="FO373" i="21"/>
  <c r="GM314" i="21"/>
  <c r="HO388" i="21"/>
  <c r="DP406" i="21"/>
  <c r="GF359" i="21"/>
  <c r="CS361" i="21"/>
  <c r="EK273" i="21"/>
  <c r="CH442" i="21"/>
  <c r="CP391" i="21"/>
  <c r="CT445" i="21"/>
  <c r="DB335" i="21"/>
  <c r="DF451" i="21"/>
  <c r="DN361" i="21"/>
  <c r="DV358" i="21"/>
  <c r="EP335" i="21"/>
  <c r="FF443" i="21"/>
  <c r="FZ349" i="21"/>
  <c r="GT425" i="21"/>
  <c r="HN343" i="21"/>
  <c r="ID455" i="21"/>
  <c r="EA383" i="21"/>
  <c r="FW371" i="21"/>
  <c r="IE314" i="21"/>
  <c r="FT365" i="21"/>
  <c r="CJ273" i="21"/>
  <c r="DK273" i="21"/>
  <c r="DC273" i="21"/>
  <c r="CH301" i="21"/>
  <c r="EB273" i="21"/>
  <c r="FM273" i="21"/>
  <c r="GY273" i="21"/>
  <c r="DF273" i="21"/>
  <c r="CH406" i="21"/>
  <c r="CL322" i="21"/>
  <c r="CP353" i="21"/>
  <c r="CP430" i="21"/>
  <c r="CT391" i="21"/>
  <c r="CX305" i="21"/>
  <c r="CX448" i="21"/>
  <c r="DB391" i="21"/>
  <c r="DF386" i="21"/>
  <c r="DJ296" i="21"/>
  <c r="DJ418" i="21"/>
  <c r="DN358" i="21"/>
  <c r="DR302" i="21"/>
  <c r="DV353" i="21"/>
  <c r="ED320" i="21"/>
  <c r="EL308" i="21"/>
  <c r="ET365" i="21"/>
  <c r="FB406" i="21"/>
  <c r="FJ434" i="21"/>
  <c r="FR454" i="21"/>
  <c r="GD362" i="21"/>
  <c r="GL305" i="21"/>
  <c r="GT329" i="21"/>
  <c r="HB385" i="21"/>
  <c r="HJ394" i="21"/>
  <c r="HR418" i="21"/>
  <c r="HZ449" i="21"/>
  <c r="IL380" i="21"/>
  <c r="CM355" i="21"/>
  <c r="DK362" i="21"/>
  <c r="EI302" i="21"/>
  <c r="FC457" i="21"/>
  <c r="FW419" i="21"/>
  <c r="GU397" i="21"/>
  <c r="HW385" i="21"/>
  <c r="CJ313" i="21"/>
  <c r="ER401" i="21"/>
  <c r="EG335" i="21"/>
  <c r="DV349" i="21"/>
  <c r="DV400" i="21"/>
  <c r="DZ350" i="21"/>
  <c r="DZ415" i="21"/>
  <c r="ED316" i="21"/>
  <c r="ED427" i="21"/>
  <c r="EH325" i="21"/>
  <c r="EH431" i="21"/>
  <c r="EL304" i="21"/>
  <c r="EL451" i="21"/>
  <c r="EP382" i="21"/>
  <c r="ET385" i="21"/>
  <c r="ET361" i="21"/>
  <c r="EX287" i="21"/>
  <c r="EX386" i="21"/>
  <c r="FB355" i="21"/>
  <c r="FB401" i="21"/>
  <c r="FF307" i="21"/>
  <c r="FF413" i="21"/>
  <c r="FJ311" i="21"/>
  <c r="FJ425" i="21"/>
  <c r="FN314" i="21"/>
  <c r="FN431" i="21"/>
  <c r="FR304" i="21"/>
  <c r="FR449" i="21"/>
  <c r="FV382" i="21"/>
  <c r="FZ376" i="21"/>
  <c r="FZ362" i="21"/>
  <c r="GD355" i="21"/>
  <c r="GD388" i="21"/>
  <c r="GH349" i="21"/>
  <c r="GH403" i="21"/>
  <c r="GL353" i="21"/>
  <c r="GL415" i="21"/>
  <c r="GP314" i="21"/>
  <c r="GP424" i="21"/>
  <c r="GT325" i="21"/>
  <c r="GT430" i="21"/>
  <c r="GX307" i="21"/>
  <c r="GX449" i="21"/>
  <c r="HB380" i="21"/>
  <c r="HF385" i="21"/>
  <c r="HF362" i="21"/>
  <c r="HJ391" i="21"/>
  <c r="HJ386" i="21"/>
  <c r="HN358" i="21"/>
  <c r="HN403" i="21"/>
  <c r="HR305" i="21"/>
  <c r="HR413" i="21"/>
  <c r="HV311" i="21"/>
  <c r="HV425" i="21"/>
  <c r="HZ314" i="21"/>
  <c r="HZ431" i="21"/>
  <c r="ID307" i="21"/>
  <c r="ID448" i="21"/>
  <c r="IH379" i="21"/>
  <c r="IL376" i="21"/>
  <c r="IL364" i="21"/>
  <c r="CM343" i="21"/>
  <c r="CU344" i="21"/>
  <c r="CU428" i="21"/>
  <c r="DC368" i="21"/>
  <c r="DK290" i="21"/>
  <c r="DK439" i="21"/>
  <c r="DS383" i="21"/>
  <c r="EA311" i="21"/>
  <c r="EI289" i="21"/>
  <c r="EI418" i="21"/>
  <c r="EU379" i="21"/>
  <c r="FC383" i="21"/>
  <c r="FC434" i="21"/>
  <c r="FG406" i="21"/>
  <c r="FO335" i="21"/>
  <c r="FW308" i="21"/>
  <c r="FW394" i="21"/>
  <c r="GE356" i="21"/>
  <c r="GM350" i="21"/>
  <c r="GM431" i="21"/>
  <c r="GU379" i="21"/>
  <c r="HC296" i="21"/>
  <c r="HO281" i="21"/>
  <c r="HO443" i="21"/>
  <c r="HW350" i="21"/>
  <c r="IE307" i="21"/>
  <c r="IE430" i="21"/>
  <c r="CN443" i="21"/>
  <c r="DP292" i="21"/>
  <c r="EF319" i="21"/>
  <c r="ER341" i="21"/>
  <c r="FL359" i="21"/>
  <c r="FX382" i="21"/>
  <c r="GV346" i="21"/>
  <c r="IB410" i="21"/>
  <c r="CK311" i="21"/>
  <c r="DA331" i="21"/>
  <c r="DY370" i="21"/>
  <c r="GO379" i="21"/>
  <c r="CH386" i="21"/>
  <c r="CH365" i="21"/>
  <c r="CL286" i="21"/>
  <c r="CL389" i="21"/>
  <c r="CP292" i="21"/>
  <c r="CP403" i="21"/>
  <c r="CT305" i="21"/>
  <c r="CT415" i="21"/>
  <c r="CX313" i="21"/>
  <c r="CX428" i="21"/>
  <c r="DB316" i="21"/>
  <c r="DB433" i="21"/>
  <c r="DF305" i="21"/>
  <c r="DF448" i="21"/>
  <c r="DJ383" i="21"/>
  <c r="DN379" i="21"/>
  <c r="DN365" i="21"/>
  <c r="DN454" i="21"/>
  <c r="DR374" i="21"/>
  <c r="DR319" i="21"/>
  <c r="DR404" i="21"/>
  <c r="DR433" i="21"/>
  <c r="DV301" i="21"/>
  <c r="DV290" i="21"/>
  <c r="DV313" i="21"/>
  <c r="DV410" i="21"/>
  <c r="DV422" i="21"/>
  <c r="DV458" i="21"/>
  <c r="DZ356" i="21"/>
  <c r="DZ319" i="21"/>
  <c r="DZ383" i="21"/>
  <c r="DZ406" i="21"/>
  <c r="DZ437" i="21"/>
  <c r="ED289" i="21"/>
  <c r="ED305" i="21"/>
  <c r="ED335" i="21"/>
  <c r="ED362" i="21"/>
  <c r="ED416" i="21"/>
  <c r="ED442" i="21"/>
  <c r="EH281" i="21"/>
  <c r="EH314" i="21"/>
  <c r="EH362" i="21"/>
  <c r="EH382" i="21"/>
  <c r="EH428" i="21"/>
  <c r="EH458" i="21"/>
  <c r="EL346" i="21"/>
  <c r="EL382" i="21"/>
  <c r="EL323" i="21"/>
  <c r="EL401" i="21"/>
  <c r="EL440" i="21"/>
  <c r="EP298" i="21"/>
  <c r="EP353" i="21"/>
  <c r="EP338" i="21"/>
  <c r="EP370" i="21"/>
  <c r="EP434" i="21"/>
  <c r="EP446" i="21"/>
  <c r="ET376" i="21"/>
  <c r="ET314" i="21"/>
  <c r="ET350" i="21"/>
  <c r="ET398" i="21"/>
  <c r="ET421" i="21"/>
  <c r="EX286" i="21"/>
  <c r="EX368" i="21"/>
  <c r="EX313" i="21"/>
  <c r="EX376" i="21"/>
  <c r="EX410" i="21"/>
  <c r="EX433" i="21"/>
  <c r="FB344" i="21"/>
  <c r="FB365" i="21"/>
  <c r="FB305" i="21"/>
  <c r="FB341" i="21"/>
  <c r="FB422" i="21"/>
  <c r="FB455" i="21"/>
  <c r="FF347" i="21"/>
  <c r="FF326" i="21"/>
  <c r="FF383" i="21"/>
  <c r="FF392" i="21"/>
  <c r="FF437" i="21"/>
  <c r="FJ287" i="21"/>
  <c r="FJ389" i="21"/>
  <c r="FJ331" i="21"/>
  <c r="FJ361" i="21"/>
  <c r="FJ415" i="21"/>
  <c r="FJ452" i="21"/>
  <c r="FN281" i="21"/>
  <c r="FN304" i="21"/>
  <c r="FN334" i="21"/>
  <c r="FN382" i="21"/>
  <c r="FN428" i="21"/>
  <c r="FN457" i="21"/>
  <c r="FR344" i="21"/>
  <c r="FR382" i="21"/>
  <c r="FR323" i="21"/>
  <c r="FR403" i="21"/>
  <c r="FR439" i="21"/>
  <c r="FV298" i="21"/>
  <c r="FV359" i="21"/>
  <c r="FV338" i="21"/>
  <c r="FV370" i="21"/>
  <c r="FV434" i="21"/>
  <c r="FV445" i="21"/>
  <c r="FZ385" i="21"/>
  <c r="FZ316" i="21"/>
  <c r="FZ352" i="21"/>
  <c r="FZ398" i="21"/>
  <c r="FZ418" i="21"/>
  <c r="GD287" i="21"/>
  <c r="GD289" i="21"/>
  <c r="GD308" i="21"/>
  <c r="GD377" i="21"/>
  <c r="GD410" i="21"/>
  <c r="GD433" i="21"/>
  <c r="GH299" i="21"/>
  <c r="GH293" i="21"/>
  <c r="GH313" i="21"/>
  <c r="GH392" i="21"/>
  <c r="GH422" i="21"/>
  <c r="GH455" i="21"/>
  <c r="GL343" i="21"/>
  <c r="GL320" i="21"/>
  <c r="GL383" i="21"/>
  <c r="GL392" i="21"/>
  <c r="GL437" i="21"/>
  <c r="GP290" i="21"/>
  <c r="GP304" i="21"/>
  <c r="GP334" i="21"/>
  <c r="GP361" i="21"/>
  <c r="GP413" i="21"/>
  <c r="GP452" i="21"/>
  <c r="GT293" i="21"/>
  <c r="GT314" i="21"/>
  <c r="GT362" i="21"/>
  <c r="GT382" i="21"/>
  <c r="GT428" i="21"/>
  <c r="GT457" i="21"/>
  <c r="GX349" i="21"/>
  <c r="GX385" i="21"/>
  <c r="GX326" i="21"/>
  <c r="GX403" i="21"/>
  <c r="GX440" i="21"/>
  <c r="HB296" i="21"/>
  <c r="HB394" i="21"/>
  <c r="HB337" i="21"/>
  <c r="HB368" i="21"/>
  <c r="HB436" i="21"/>
  <c r="HB445" i="21"/>
  <c r="HF379" i="21"/>
  <c r="HF316" i="21"/>
  <c r="HF352" i="21"/>
  <c r="HF398" i="21"/>
  <c r="HF421" i="21"/>
  <c r="HJ287" i="21"/>
  <c r="HJ371" i="21"/>
  <c r="HJ314" i="21"/>
  <c r="HJ376" i="21"/>
  <c r="HJ410" i="21"/>
  <c r="HJ433" i="21"/>
  <c r="HN346" i="21"/>
  <c r="HN367" i="21"/>
  <c r="HN307" i="21"/>
  <c r="HN391" i="21"/>
  <c r="HN422" i="21"/>
  <c r="HN455" i="21"/>
  <c r="HR347" i="21"/>
  <c r="HR325" i="21"/>
  <c r="HR380" i="21"/>
  <c r="HR410" i="21"/>
  <c r="HR437" i="21"/>
  <c r="HV289" i="21"/>
  <c r="HV407" i="21"/>
  <c r="HV331" i="21"/>
  <c r="HV361" i="21"/>
  <c r="HV415" i="21"/>
  <c r="HV452" i="21"/>
  <c r="HZ299" i="21"/>
  <c r="HZ304" i="21"/>
  <c r="HZ334" i="21"/>
  <c r="HZ382" i="21"/>
  <c r="HZ428" i="21"/>
  <c r="HZ458" i="21"/>
  <c r="ID346" i="21"/>
  <c r="ID385" i="21"/>
  <c r="ID326" i="21"/>
  <c r="ID401" i="21"/>
  <c r="ID439" i="21"/>
  <c r="IH299" i="21"/>
  <c r="IH359" i="21"/>
  <c r="IH335" i="21"/>
  <c r="IH368" i="21"/>
  <c r="IH437" i="21"/>
  <c r="IH445" i="21"/>
  <c r="IL385" i="21"/>
  <c r="IL317" i="21"/>
  <c r="IL353" i="21"/>
  <c r="IL398" i="21"/>
  <c r="IL421" i="21"/>
  <c r="CM280" i="21"/>
  <c r="CM329" i="21"/>
  <c r="CM367" i="21"/>
  <c r="CM416" i="21"/>
  <c r="CM458" i="21"/>
  <c r="CU301" i="21"/>
  <c r="CU356" i="21"/>
  <c r="CU407" i="21"/>
  <c r="CU445" i="21"/>
  <c r="DC307" i="21"/>
  <c r="DC355" i="21"/>
  <c r="DC398" i="21"/>
  <c r="DC410" i="21"/>
  <c r="DK359" i="21"/>
  <c r="DK374" i="21"/>
  <c r="DK400" i="21"/>
  <c r="DK422" i="21"/>
  <c r="DS289" i="21"/>
  <c r="DS329" i="21"/>
  <c r="DS374" i="21"/>
  <c r="DS415" i="21"/>
  <c r="DS458" i="21"/>
  <c r="EA301" i="21"/>
  <c r="EA338" i="21"/>
  <c r="EA392" i="21"/>
  <c r="EA451" i="21"/>
  <c r="EI314" i="21"/>
  <c r="EI355" i="21"/>
  <c r="EI404" i="21"/>
  <c r="EI449" i="21"/>
  <c r="EU290" i="21"/>
  <c r="EU344" i="21"/>
  <c r="EU373" i="21"/>
  <c r="EU428" i="21"/>
  <c r="FC280" i="21"/>
  <c r="FC301" i="21"/>
  <c r="FC362" i="21"/>
  <c r="FC409" i="21"/>
  <c r="FG307" i="21"/>
  <c r="FG311" i="21"/>
  <c r="FG371" i="21"/>
  <c r="FG394" i="21"/>
  <c r="FG455" i="21"/>
  <c r="FO320" i="21"/>
  <c r="FO361" i="21"/>
  <c r="FO404" i="21"/>
  <c r="FO446" i="21"/>
  <c r="FW286" i="21"/>
  <c r="FW317" i="21"/>
  <c r="FW386" i="21"/>
  <c r="FW434" i="21"/>
  <c r="GE296" i="21"/>
  <c r="GE419" i="21"/>
  <c r="GE379" i="21"/>
  <c r="GE409" i="21"/>
  <c r="GM400" i="21"/>
  <c r="GM359" i="21"/>
  <c r="GM361" i="21"/>
  <c r="GM421" i="21"/>
  <c r="GU283" i="21"/>
  <c r="GU322" i="21"/>
  <c r="GU368" i="21"/>
  <c r="GU428" i="21"/>
  <c r="GU446" i="21"/>
  <c r="HC410" i="21"/>
  <c r="HC329" i="21"/>
  <c r="HC386" i="21"/>
  <c r="HC451" i="21"/>
  <c r="HO376" i="21"/>
  <c r="HO313" i="21"/>
  <c r="HO392" i="21"/>
  <c r="HO431" i="21"/>
  <c r="HW284" i="21"/>
  <c r="HW337" i="21"/>
  <c r="HW367" i="21"/>
  <c r="HW419" i="21"/>
  <c r="IE383" i="21"/>
  <c r="IE292" i="21"/>
  <c r="IE326" i="21"/>
  <c r="IE421" i="21"/>
  <c r="IE458" i="21"/>
  <c r="CJ325" i="21"/>
  <c r="CJ448" i="21"/>
  <c r="CN436" i="21"/>
  <c r="CZ343" i="21"/>
  <c r="DH289" i="21"/>
  <c r="DH403" i="21"/>
  <c r="DP356" i="21"/>
  <c r="DX317" i="21"/>
  <c r="DX451" i="21"/>
  <c r="EF385" i="21"/>
  <c r="EN341" i="21"/>
  <c r="ER290" i="21"/>
  <c r="ER413" i="21"/>
  <c r="EZ353" i="21"/>
  <c r="FL325" i="21"/>
  <c r="FL446" i="21"/>
  <c r="FT377" i="21"/>
  <c r="FX394" i="21"/>
  <c r="GF316" i="21"/>
  <c r="GF446" i="21"/>
  <c r="GR451" i="21"/>
  <c r="HD329" i="21"/>
  <c r="HL383" i="21"/>
  <c r="IB304" i="21"/>
  <c r="CG431" i="21"/>
  <c r="CK454" i="21"/>
  <c r="CS334" i="21"/>
  <c r="CW440" i="21"/>
  <c r="DE319" i="21"/>
  <c r="DI382" i="21"/>
  <c r="DQ400" i="21"/>
  <c r="EK452" i="21"/>
  <c r="FI313" i="21"/>
  <c r="GG404" i="21"/>
  <c r="HE290" i="21"/>
  <c r="IC352" i="21"/>
  <c r="DR430" i="21"/>
  <c r="DV283" i="21"/>
  <c r="DV352" i="21"/>
  <c r="DV391" i="21"/>
  <c r="DV332" i="21"/>
  <c r="DV403" i="21"/>
  <c r="DV442" i="21"/>
  <c r="DZ355" i="21"/>
  <c r="DZ353" i="21"/>
  <c r="DZ338" i="21"/>
  <c r="DZ370" i="21"/>
  <c r="DZ418" i="21"/>
  <c r="DZ452" i="21"/>
  <c r="ED377" i="21"/>
  <c r="ED319" i="21"/>
  <c r="ED392" i="21"/>
  <c r="ED398" i="21"/>
  <c r="ED430" i="21"/>
  <c r="EH350" i="21"/>
  <c r="EH301" i="21"/>
  <c r="EH328" i="21"/>
  <c r="EH401" i="21"/>
  <c r="EH412" i="21"/>
  <c r="EH455" i="21"/>
  <c r="EL410" i="21"/>
  <c r="EL365" i="21"/>
  <c r="EL307" i="21"/>
  <c r="EL392" i="21"/>
  <c r="EL424" i="21"/>
  <c r="EL457" i="21"/>
  <c r="EP343" i="21"/>
  <c r="EP322" i="21"/>
  <c r="EP385" i="21"/>
  <c r="EP395" i="21"/>
  <c r="EP428" i="21"/>
  <c r="ET388" i="21"/>
  <c r="ET304" i="21"/>
  <c r="ET334" i="21"/>
  <c r="ET364" i="21"/>
  <c r="ET412" i="21"/>
  <c r="ET443" i="21"/>
  <c r="EX290" i="21"/>
  <c r="EX353" i="21"/>
  <c r="EX332" i="21"/>
  <c r="EX389" i="21"/>
  <c r="EX434" i="21"/>
  <c r="FB283" i="21"/>
  <c r="FB284" i="21"/>
  <c r="FB385" i="21"/>
  <c r="FB325" i="21"/>
  <c r="FB404" i="21"/>
  <c r="FB442" i="21"/>
  <c r="FF286" i="21"/>
  <c r="FF310" i="21"/>
  <c r="FF358" i="21"/>
  <c r="FF371" i="21"/>
  <c r="FF416" i="21"/>
  <c r="FF452" i="21"/>
  <c r="FJ392" i="21"/>
  <c r="FJ314" i="21"/>
  <c r="FJ350" i="21"/>
  <c r="FJ398" i="21"/>
  <c r="FJ428" i="21"/>
  <c r="FN349" i="21"/>
  <c r="FN293" i="21"/>
  <c r="FN317" i="21"/>
  <c r="FN371" i="21"/>
  <c r="FN412" i="21"/>
  <c r="FN448" i="21"/>
  <c r="FR287" i="21"/>
  <c r="FR365" i="21"/>
  <c r="FR307" i="21"/>
  <c r="FR407" i="21"/>
  <c r="FR424" i="21"/>
  <c r="FR452" i="21"/>
  <c r="FV349" i="21"/>
  <c r="FV322" i="21"/>
  <c r="FV385" i="21"/>
  <c r="FV437" i="21"/>
  <c r="FV427" i="21"/>
  <c r="FZ379" i="21"/>
  <c r="FZ305" i="21"/>
  <c r="FZ335" i="21"/>
  <c r="FZ365" i="21"/>
  <c r="FZ436" i="21"/>
  <c r="FZ452" i="21"/>
  <c r="GD361" i="21"/>
  <c r="GD352" i="21"/>
  <c r="GD328" i="21"/>
  <c r="GD391" i="21"/>
  <c r="GD434" i="21"/>
  <c r="GH283" i="21"/>
  <c r="GH352" i="21"/>
  <c r="GH302" i="21"/>
  <c r="GH332" i="21"/>
  <c r="GH406" i="21"/>
  <c r="GH451" i="21"/>
  <c r="GL281" i="21"/>
  <c r="GL304" i="21"/>
  <c r="GL340" i="21"/>
  <c r="GL370" i="21"/>
  <c r="GL418" i="21"/>
  <c r="GL452" i="21"/>
  <c r="GP377" i="21"/>
  <c r="GP317" i="21"/>
  <c r="GP353" i="21"/>
  <c r="GP398" i="21"/>
  <c r="GP427" i="21"/>
  <c r="GT349" i="21"/>
  <c r="GT301" i="21"/>
  <c r="GT328" i="21"/>
  <c r="GT403" i="21"/>
  <c r="GT412" i="21"/>
  <c r="GT433" i="21"/>
  <c r="GX292" i="21"/>
  <c r="GX368" i="21"/>
  <c r="GX310" i="21"/>
  <c r="GX407" i="21"/>
  <c r="GX424" i="21"/>
  <c r="GX452" i="21"/>
  <c r="HB344" i="21"/>
  <c r="HB320" i="21"/>
  <c r="HB383" i="21"/>
  <c r="HB392" i="21"/>
  <c r="HB428" i="21"/>
  <c r="HF388" i="21"/>
  <c r="HF305" i="21"/>
  <c r="HF335" i="21"/>
  <c r="HF365" i="21"/>
  <c r="HF439" i="21"/>
  <c r="HF442" i="21"/>
  <c r="HJ292" i="21"/>
  <c r="HJ304" i="21"/>
  <c r="HJ334" i="21"/>
  <c r="HJ389" i="21"/>
  <c r="HJ434" i="21"/>
  <c r="HN283" i="21"/>
  <c r="HN287" i="21"/>
  <c r="HN385" i="21"/>
  <c r="HN326" i="21"/>
  <c r="HN406" i="21"/>
  <c r="HN451" i="21"/>
  <c r="HR281" i="21"/>
  <c r="HR308" i="21"/>
  <c r="HR356" i="21"/>
  <c r="HR370" i="21"/>
  <c r="HR416" i="21"/>
  <c r="HR452" i="21"/>
  <c r="HV391" i="21"/>
  <c r="HV314" i="21"/>
  <c r="HV350" i="21"/>
  <c r="HV398" i="21"/>
  <c r="HV428" i="21"/>
  <c r="HZ349" i="21"/>
  <c r="HZ295" i="21"/>
  <c r="HZ317" i="21"/>
  <c r="HZ371" i="21"/>
  <c r="HZ412" i="21"/>
  <c r="HZ448" i="21"/>
  <c r="ID290" i="21"/>
  <c r="ID368" i="21"/>
  <c r="ID310" i="21"/>
  <c r="ID391" i="21"/>
  <c r="ID422" i="21"/>
  <c r="ID452" i="21"/>
  <c r="IH349" i="21"/>
  <c r="IH319" i="21"/>
  <c r="IH382" i="21"/>
  <c r="IH392" i="21"/>
  <c r="IH428" i="21"/>
  <c r="IL379" i="21"/>
  <c r="IL307" i="21"/>
  <c r="IL337" i="21"/>
  <c r="IL367" i="21"/>
  <c r="IL437" i="21"/>
  <c r="IL442" i="21"/>
  <c r="CM314" i="21"/>
  <c r="CM425" i="21"/>
  <c r="CM403" i="21"/>
  <c r="CM451" i="21"/>
  <c r="CU286" i="21"/>
  <c r="CU338" i="21"/>
  <c r="CU379" i="21"/>
  <c r="CU431" i="21"/>
  <c r="DC301" i="21"/>
  <c r="DC340" i="21"/>
  <c r="DC380" i="21"/>
  <c r="DC428" i="21"/>
  <c r="DK343" i="21"/>
  <c r="DK302" i="21"/>
  <c r="DK340" i="21"/>
  <c r="DK395" i="21"/>
  <c r="DK454" i="21"/>
  <c r="DS323" i="21"/>
  <c r="DS359" i="21"/>
  <c r="DS400" i="21"/>
  <c r="DS452" i="21"/>
  <c r="EA287" i="21"/>
  <c r="EA323" i="21"/>
  <c r="EA389" i="21"/>
  <c r="EA434" i="21"/>
  <c r="EI301" i="21"/>
  <c r="EI349" i="21"/>
  <c r="EI385" i="21"/>
  <c r="EI451" i="21"/>
  <c r="EU284" i="21"/>
  <c r="EU331" i="21"/>
  <c r="EU391" i="21"/>
  <c r="EU422" i="21"/>
  <c r="FC350" i="21"/>
  <c r="FC287" i="21"/>
  <c r="FC338" i="21"/>
  <c r="FC415" i="21"/>
  <c r="FC451" i="21"/>
  <c r="FG301" i="21"/>
  <c r="FG358" i="21"/>
  <c r="FG382" i="21"/>
  <c r="FG446" i="21"/>
  <c r="FO308" i="21"/>
  <c r="FO347" i="21"/>
  <c r="FO398" i="21"/>
  <c r="FO412" i="21"/>
  <c r="FW352" i="21"/>
  <c r="FW311" i="21"/>
  <c r="FW404" i="21"/>
  <c r="FW416" i="21"/>
  <c r="GE290" i="21"/>
  <c r="GE331" i="21"/>
  <c r="GE368" i="21"/>
  <c r="GE425" i="21"/>
  <c r="GM281" i="21"/>
  <c r="GM290" i="21"/>
  <c r="GM337" i="21"/>
  <c r="GM392" i="21"/>
  <c r="GM455" i="21"/>
  <c r="GU316" i="21"/>
  <c r="GU355" i="21"/>
  <c r="GU440" i="21"/>
  <c r="GU431" i="21"/>
  <c r="HC307" i="21"/>
  <c r="HC316" i="21"/>
  <c r="HC380" i="21"/>
  <c r="HC443" i="21"/>
  <c r="HO305" i="21"/>
  <c r="HO355" i="21"/>
  <c r="HO365" i="21"/>
  <c r="HO424" i="21"/>
  <c r="HW308" i="21"/>
  <c r="HW322" i="21"/>
  <c r="HW383" i="21"/>
  <c r="HW413" i="21"/>
  <c r="HW454" i="21"/>
  <c r="IE370" i="21"/>
  <c r="IE320" i="21"/>
  <c r="IE403" i="21"/>
  <c r="IE457" i="21"/>
  <c r="CJ301" i="21"/>
  <c r="CJ439" i="21"/>
  <c r="CN383" i="21"/>
  <c r="CZ334" i="21"/>
  <c r="DH295" i="21"/>
  <c r="DH427" i="21"/>
  <c r="DP419" i="21"/>
  <c r="DX323" i="21"/>
  <c r="DX401" i="21"/>
  <c r="EF367" i="21"/>
  <c r="EN305" i="21"/>
  <c r="EN457" i="21"/>
  <c r="ER448" i="21"/>
  <c r="EZ359" i="21"/>
  <c r="FL301" i="21"/>
  <c r="FL401" i="21"/>
  <c r="FT383" i="21"/>
  <c r="FX325" i="21"/>
  <c r="FX440" i="21"/>
  <c r="GF449" i="21"/>
  <c r="GR430" i="21"/>
  <c r="HD326" i="21"/>
  <c r="HL410" i="21"/>
  <c r="HT457" i="21"/>
  <c r="CG406" i="21"/>
  <c r="CO290" i="21"/>
  <c r="CS446" i="21"/>
  <c r="CW458" i="21"/>
  <c r="DE331" i="21"/>
  <c r="DI454" i="21"/>
  <c r="DQ434" i="21"/>
  <c r="EO310" i="21"/>
  <c r="FM394" i="21"/>
  <c r="GG451" i="21"/>
  <c r="HE320" i="21"/>
  <c r="CJ302" i="21"/>
  <c r="CJ338" i="21"/>
  <c r="CJ355" i="21"/>
  <c r="CJ391" i="21"/>
  <c r="CJ406" i="21"/>
  <c r="CN311" i="21"/>
  <c r="CN302" i="21"/>
  <c r="CN343" i="21"/>
  <c r="CN373" i="21"/>
  <c r="CN403" i="21"/>
  <c r="CN446" i="21"/>
  <c r="CZ293" i="21"/>
  <c r="CZ335" i="21"/>
  <c r="CZ356" i="21"/>
  <c r="CZ386" i="21"/>
  <c r="CZ400" i="21"/>
  <c r="CZ451" i="21"/>
  <c r="DH314" i="21"/>
  <c r="DH304" i="21"/>
  <c r="DH367" i="21"/>
  <c r="DH416" i="21"/>
  <c r="DH436" i="21"/>
  <c r="DP287" i="21"/>
  <c r="DP323" i="21"/>
  <c r="DP421" i="21"/>
  <c r="DP370" i="21"/>
  <c r="DP395" i="21"/>
  <c r="DP445" i="21"/>
  <c r="DX301" i="21"/>
  <c r="DX337" i="21"/>
  <c r="DX359" i="21"/>
  <c r="DX389" i="21"/>
  <c r="DX409" i="21"/>
  <c r="EF304" i="21"/>
  <c r="EF314" i="21"/>
  <c r="EF280" i="21"/>
  <c r="EF368" i="21"/>
  <c r="EF419" i="21"/>
  <c r="EF443" i="21"/>
  <c r="EN295" i="21"/>
  <c r="EN331" i="21"/>
  <c r="EN349" i="21"/>
  <c r="EN385" i="21"/>
  <c r="EN409" i="21"/>
  <c r="EN446" i="21"/>
  <c r="ER298" i="21"/>
  <c r="ER337" i="21"/>
  <c r="ER359" i="21"/>
  <c r="ER397" i="21"/>
  <c r="ER427" i="21"/>
  <c r="EZ313" i="21"/>
  <c r="EZ304" i="21"/>
  <c r="EZ343" i="21"/>
  <c r="EZ373" i="21"/>
  <c r="EZ403" i="21"/>
  <c r="EZ458" i="21"/>
  <c r="FL290" i="21"/>
  <c r="FL332" i="21"/>
  <c r="FL355" i="21"/>
  <c r="FL385" i="21"/>
  <c r="FL403" i="21"/>
  <c r="FL449" i="21"/>
  <c r="FT313" i="21"/>
  <c r="FT307" i="21"/>
  <c r="FT367" i="21"/>
  <c r="FT416" i="21"/>
  <c r="FT436" i="21"/>
  <c r="FX328" i="21"/>
  <c r="FX310" i="21"/>
  <c r="FX347" i="21"/>
  <c r="FX377" i="21"/>
  <c r="FX409" i="21"/>
  <c r="FX455" i="21"/>
  <c r="GF290" i="21"/>
  <c r="GF340" i="21"/>
  <c r="GF385" i="21"/>
  <c r="GF422" i="21"/>
  <c r="GR286" i="21"/>
  <c r="GR341" i="21"/>
  <c r="GR367" i="21"/>
  <c r="GR409" i="21"/>
  <c r="GV316" i="21"/>
  <c r="GV280" i="21"/>
  <c r="GV394" i="21"/>
  <c r="GV443" i="21"/>
  <c r="HD313" i="21"/>
  <c r="HD359" i="21"/>
  <c r="HD409" i="21"/>
  <c r="HL310" i="21"/>
  <c r="HL331" i="21"/>
  <c r="HL373" i="21"/>
  <c r="HL419" i="21"/>
  <c r="HT287" i="21"/>
  <c r="HT280" i="21"/>
  <c r="HT383" i="21"/>
  <c r="HT436" i="21"/>
  <c r="IB293" i="21"/>
  <c r="IB349" i="21"/>
  <c r="IB412" i="21"/>
  <c r="IB452" i="21"/>
  <c r="CG395" i="21"/>
  <c r="CG361" i="21"/>
  <c r="CG407" i="21"/>
  <c r="CG458" i="21"/>
  <c r="CK317" i="21"/>
  <c r="CK374" i="21"/>
  <c r="CK419" i="21"/>
  <c r="CO292" i="21"/>
  <c r="CO338" i="21"/>
  <c r="CO385" i="21"/>
  <c r="CO442" i="21"/>
  <c r="CS320" i="21"/>
  <c r="CS350" i="21"/>
  <c r="CS397" i="21"/>
  <c r="CS439" i="21"/>
  <c r="CW373" i="21"/>
  <c r="CW340" i="21"/>
  <c r="CW407" i="21"/>
  <c r="CW457" i="21"/>
  <c r="DA283" i="21"/>
  <c r="DA358" i="21"/>
  <c r="DA419" i="21"/>
  <c r="DE284" i="21"/>
  <c r="DE332" i="21"/>
  <c r="DE383" i="21"/>
  <c r="DE424" i="21"/>
  <c r="DI320" i="21"/>
  <c r="DI350" i="21"/>
  <c r="DI398" i="21"/>
  <c r="DI452" i="21"/>
  <c r="DM322" i="21"/>
  <c r="DM398" i="21"/>
  <c r="DQ292" i="21"/>
  <c r="DQ352" i="21"/>
  <c r="DQ440" i="21"/>
  <c r="DY284" i="21"/>
  <c r="EC296" i="21"/>
  <c r="EG316" i="21"/>
  <c r="EK316" i="21"/>
  <c r="EO317" i="21"/>
  <c r="ES328" i="21"/>
  <c r="EW350" i="21"/>
  <c r="FA364" i="21"/>
  <c r="FE392" i="21"/>
  <c r="FI383" i="21"/>
  <c r="FM398" i="21"/>
  <c r="FQ430" i="21"/>
  <c r="FU424" i="21"/>
  <c r="FY443" i="21"/>
  <c r="GC448" i="21"/>
  <c r="GK284" i="21"/>
  <c r="GO296" i="21"/>
  <c r="GS319" i="21"/>
  <c r="GW316" i="21"/>
  <c r="HA322" i="21"/>
  <c r="HE326" i="21"/>
  <c r="HI350" i="21"/>
  <c r="HM364" i="21"/>
  <c r="HQ391" i="21"/>
  <c r="HU452" i="21"/>
  <c r="IG316" i="21"/>
  <c r="CQ293" i="21"/>
  <c r="EQ361" i="21"/>
  <c r="HG401" i="21"/>
  <c r="CM283" i="21"/>
  <c r="CM304" i="21"/>
  <c r="CM328" i="21"/>
  <c r="CM352" i="21"/>
  <c r="CM374" i="21"/>
  <c r="CM400" i="21"/>
  <c r="CM430" i="21"/>
  <c r="CM445" i="21"/>
  <c r="CU346" i="21"/>
  <c r="CU299" i="21"/>
  <c r="CU328" i="21"/>
  <c r="CU364" i="21"/>
  <c r="CU427" i="21"/>
  <c r="CU392" i="21"/>
  <c r="CU436" i="21"/>
  <c r="DC283" i="21"/>
  <c r="DC305" i="21"/>
  <c r="DC329" i="21"/>
  <c r="DC353" i="21"/>
  <c r="DC377" i="21"/>
  <c r="DC406" i="21"/>
  <c r="DC425" i="21"/>
  <c r="DC452" i="21"/>
  <c r="DK347" i="21"/>
  <c r="DK292" i="21"/>
  <c r="DK373" i="21"/>
  <c r="DK329" i="21"/>
  <c r="DK410" i="21"/>
  <c r="DK392" i="21"/>
  <c r="DK443" i="21"/>
  <c r="DS280" i="21"/>
  <c r="DS304" i="21"/>
  <c r="DS328" i="21"/>
  <c r="DS349" i="21"/>
  <c r="DS373" i="21"/>
  <c r="DS397" i="21"/>
  <c r="DS430" i="21"/>
  <c r="DS446" i="21"/>
  <c r="EA397" i="21"/>
  <c r="EA292" i="21"/>
  <c r="EA313" i="21"/>
  <c r="EA337" i="21"/>
  <c r="EA379" i="21"/>
  <c r="EA413" i="21"/>
  <c r="EA431" i="21"/>
  <c r="EI280" i="21"/>
  <c r="EI305" i="21"/>
  <c r="EI329" i="21"/>
  <c r="EI353" i="21"/>
  <c r="EI395" i="21"/>
  <c r="EI403" i="21"/>
  <c r="EI430" i="21"/>
  <c r="EI446" i="21"/>
  <c r="EU355" i="21"/>
  <c r="EU311" i="21"/>
  <c r="EU335" i="21"/>
  <c r="EU380" i="21"/>
  <c r="EU371" i="21"/>
  <c r="EU449" i="21"/>
  <c r="EU439" i="21"/>
  <c r="FC343" i="21"/>
  <c r="FC376" i="21"/>
  <c r="FC292" i="21"/>
  <c r="FC319" i="21"/>
  <c r="FC361" i="21"/>
  <c r="FC401" i="21"/>
  <c r="FC428" i="21"/>
  <c r="FC448" i="21"/>
  <c r="FG344" i="21"/>
  <c r="FG298" i="21"/>
  <c r="FG326" i="21"/>
  <c r="FG362" i="21"/>
  <c r="FG409" i="21"/>
  <c r="FG392" i="21"/>
  <c r="FG436" i="21"/>
  <c r="FO280" i="21"/>
  <c r="FO305" i="21"/>
  <c r="FO328" i="21"/>
  <c r="FO352" i="21"/>
  <c r="FO376" i="21"/>
  <c r="FO403" i="21"/>
  <c r="FO427" i="21"/>
  <c r="FO448" i="21"/>
  <c r="FW349" i="21"/>
  <c r="FW293" i="21"/>
  <c r="FW374" i="21"/>
  <c r="FW332" i="21"/>
  <c r="FW377" i="21"/>
  <c r="FW407" i="21"/>
  <c r="FW445" i="21"/>
  <c r="GE283" i="21"/>
  <c r="GE304" i="21"/>
  <c r="GE328" i="21"/>
  <c r="GE349" i="21"/>
  <c r="GE373" i="21"/>
  <c r="GE397" i="21"/>
  <c r="GE442" i="21"/>
  <c r="GE451" i="21"/>
  <c r="GM398" i="21"/>
  <c r="GM287" i="21"/>
  <c r="GM310" i="21"/>
  <c r="GM334" i="21"/>
  <c r="GM376" i="21"/>
  <c r="GM395" i="21"/>
  <c r="GM433" i="21"/>
  <c r="GU280" i="21"/>
  <c r="GU305" i="21"/>
  <c r="GU329" i="21"/>
  <c r="GU352" i="21"/>
  <c r="GU395" i="21"/>
  <c r="GU400" i="21"/>
  <c r="GU427" i="21"/>
  <c r="GU445" i="21"/>
  <c r="HC346" i="21"/>
  <c r="HC283" i="21"/>
  <c r="HC313" i="21"/>
  <c r="HC337" i="21"/>
  <c r="HC377" i="21"/>
  <c r="HC415" i="21"/>
  <c r="HC433" i="21"/>
  <c r="HO343" i="21"/>
  <c r="HO302" i="21"/>
  <c r="HO292" i="21"/>
  <c r="HO320" i="21"/>
  <c r="HO362" i="21"/>
  <c r="HO401" i="21"/>
  <c r="HO428" i="21"/>
  <c r="HO448" i="21"/>
  <c r="HW283" i="21"/>
  <c r="HW311" i="21"/>
  <c r="HW335" i="21"/>
  <c r="HW380" i="21"/>
  <c r="HW374" i="21"/>
  <c r="HW439" i="21"/>
  <c r="HW430" i="21"/>
  <c r="IE302" i="21"/>
  <c r="IE308" i="21"/>
  <c r="IE290" i="21"/>
  <c r="IE310" i="21"/>
  <c r="IE334" i="21"/>
  <c r="IE400" i="21"/>
  <c r="IE428" i="21"/>
  <c r="IE448" i="21"/>
  <c r="CJ292" i="21"/>
  <c r="CJ322" i="21"/>
  <c r="CJ280" i="21"/>
  <c r="CJ356" i="21"/>
  <c r="CJ380" i="21"/>
  <c r="CJ424" i="21"/>
  <c r="CJ445" i="21"/>
  <c r="CN313" i="21"/>
  <c r="CN292" i="21"/>
  <c r="CN332" i="21"/>
  <c r="CN350" i="21"/>
  <c r="CN374" i="21"/>
  <c r="CN412" i="21"/>
  <c r="CN421" i="21"/>
  <c r="CN454" i="21"/>
  <c r="CZ295" i="21"/>
  <c r="CZ325" i="21"/>
  <c r="CZ283" i="21"/>
  <c r="CZ364" i="21"/>
  <c r="CZ388" i="21"/>
  <c r="CZ425" i="21"/>
  <c r="CZ442" i="21"/>
  <c r="DH286" i="21"/>
  <c r="DH316" i="21"/>
  <c r="DH340" i="21"/>
  <c r="DH350" i="21"/>
  <c r="DH374" i="21"/>
  <c r="DH418" i="21"/>
  <c r="DH400" i="21"/>
  <c r="DH454" i="21"/>
  <c r="DP295" i="21"/>
  <c r="DP325" i="21"/>
  <c r="DP283" i="21"/>
  <c r="DP353" i="21"/>
  <c r="DP377" i="21"/>
  <c r="DP410" i="21"/>
  <c r="DP434" i="21"/>
  <c r="DX284" i="21"/>
  <c r="DX314" i="21"/>
  <c r="DX338" i="21"/>
  <c r="DX349" i="21"/>
  <c r="DX373" i="21"/>
  <c r="DX416" i="21"/>
  <c r="DX410" i="21"/>
  <c r="DX452" i="21"/>
  <c r="EF292" i="21"/>
  <c r="EF322" i="21"/>
  <c r="EF283" i="21"/>
  <c r="EF358" i="21"/>
  <c r="EF382" i="21"/>
  <c r="EF430" i="21"/>
  <c r="EF445" i="21"/>
  <c r="EN284" i="21"/>
  <c r="EN314" i="21"/>
  <c r="EN338" i="21"/>
  <c r="EN350" i="21"/>
  <c r="EN374" i="21"/>
  <c r="EN418" i="21"/>
  <c r="EN398" i="21"/>
  <c r="EN448" i="21"/>
  <c r="ER287" i="21"/>
  <c r="ER313" i="21"/>
  <c r="ER283" i="21"/>
  <c r="ER361" i="21"/>
  <c r="ER385" i="21"/>
  <c r="ER410" i="21"/>
  <c r="ER434" i="21"/>
  <c r="EZ314" i="21"/>
  <c r="EZ293" i="21"/>
  <c r="EZ328" i="21"/>
  <c r="EZ350" i="21"/>
  <c r="EZ374" i="21"/>
  <c r="EZ412" i="21"/>
  <c r="EZ421" i="21"/>
  <c r="EZ445" i="21"/>
  <c r="FL292" i="21"/>
  <c r="FL322" i="21"/>
  <c r="FL280" i="21"/>
  <c r="FL362" i="21"/>
  <c r="FL386" i="21"/>
  <c r="FL425" i="21"/>
  <c r="FL443" i="21"/>
  <c r="FT284" i="21"/>
  <c r="FT314" i="21"/>
  <c r="FT338" i="21"/>
  <c r="FT350" i="21"/>
  <c r="FT374" i="21"/>
  <c r="FT418" i="21"/>
  <c r="FT400" i="21"/>
  <c r="FT452" i="21"/>
  <c r="FX289" i="21"/>
  <c r="FX313" i="21"/>
  <c r="FX283" i="21"/>
  <c r="FX361" i="21"/>
  <c r="FX385" i="21"/>
  <c r="FX410" i="21"/>
  <c r="FX442" i="21"/>
  <c r="GF313" i="21"/>
  <c r="GF299" i="21"/>
  <c r="GF280" i="21"/>
  <c r="GF371" i="21"/>
  <c r="GF439" i="21"/>
  <c r="GF431" i="21"/>
  <c r="GR287" i="21"/>
  <c r="GR326" i="21"/>
  <c r="GR346" i="21"/>
  <c r="GR377" i="21"/>
  <c r="GR397" i="21"/>
  <c r="GR448" i="21"/>
  <c r="GV298" i="21"/>
  <c r="GV352" i="21"/>
  <c r="GV400" i="21"/>
  <c r="GV449" i="21"/>
  <c r="HD319" i="21"/>
  <c r="HD364" i="21"/>
  <c r="HD413" i="21"/>
  <c r="HL317" i="21"/>
  <c r="HL335" i="21"/>
  <c r="HL377" i="21"/>
  <c r="HL424" i="21"/>
  <c r="HT292" i="21"/>
  <c r="HT391" i="21"/>
  <c r="HT388" i="21"/>
  <c r="HT440" i="21"/>
  <c r="IB298" i="21"/>
  <c r="IB353" i="21"/>
  <c r="IB400" i="21"/>
  <c r="IB451" i="21"/>
  <c r="CG343" i="21"/>
  <c r="CG341" i="21"/>
  <c r="CG400" i="21"/>
  <c r="CG451" i="21"/>
  <c r="CK304" i="21"/>
  <c r="CK367" i="21"/>
  <c r="CK412" i="21"/>
  <c r="CO295" i="21"/>
  <c r="CO331" i="21"/>
  <c r="CO377" i="21"/>
  <c r="CO424" i="21"/>
  <c r="CS296" i="21"/>
  <c r="CS343" i="21"/>
  <c r="CS388" i="21"/>
  <c r="CS431" i="21"/>
  <c r="CW365" i="21"/>
  <c r="CW332" i="21"/>
  <c r="CW400" i="21"/>
  <c r="CW451" i="21"/>
  <c r="DA367" i="21"/>
  <c r="DA307" i="21"/>
  <c r="DA412" i="21"/>
  <c r="DE292" i="21"/>
  <c r="DE325" i="21"/>
  <c r="DE395" i="21"/>
  <c r="DE416" i="21"/>
  <c r="DI284" i="21"/>
  <c r="DI343" i="21"/>
  <c r="DI388" i="21"/>
  <c r="DI439" i="21"/>
  <c r="DM311" i="21"/>
  <c r="DM388" i="21"/>
  <c r="DM457" i="21"/>
  <c r="DQ305" i="21"/>
  <c r="DQ418" i="21"/>
  <c r="DU424" i="21"/>
  <c r="DY436" i="21"/>
  <c r="EC452" i="21"/>
  <c r="EK295" i="21"/>
  <c r="EO314" i="21"/>
  <c r="ES344" i="21"/>
  <c r="EW304" i="21"/>
  <c r="FA334" i="21"/>
  <c r="FE346" i="21"/>
  <c r="FI337" i="21"/>
  <c r="FM355" i="21"/>
  <c r="FQ382" i="21"/>
  <c r="FU391" i="21"/>
  <c r="FY401" i="21"/>
  <c r="GC418" i="21"/>
  <c r="GG422" i="21"/>
  <c r="GK437" i="21"/>
  <c r="GO452" i="21"/>
  <c r="GW293" i="21"/>
  <c r="HA314" i="21"/>
  <c r="HE352" i="21"/>
  <c r="HI283" i="21"/>
  <c r="HM334" i="21"/>
  <c r="HQ346" i="21"/>
  <c r="HU377" i="21"/>
  <c r="IC404" i="21"/>
  <c r="IK424" i="21"/>
  <c r="DO382" i="21"/>
  <c r="CL385" i="21"/>
  <c r="CX323" i="21"/>
  <c r="DJ284" i="21"/>
  <c r="DR385" i="21"/>
  <c r="EX322" i="21"/>
  <c r="FZ412" i="21"/>
  <c r="HB334" i="21"/>
  <c r="ID341" i="21"/>
  <c r="DC326" i="21"/>
  <c r="GM406" i="21"/>
  <c r="EN329" i="21"/>
  <c r="EF273" i="21"/>
  <c r="EW273" i="21"/>
  <c r="CH296" i="21"/>
  <c r="CH452" i="21"/>
  <c r="CL386" i="21"/>
  <c r="CP376" i="21"/>
  <c r="CT292" i="21"/>
  <c r="CT451" i="21"/>
  <c r="CX341" i="21"/>
  <c r="DB287" i="21"/>
  <c r="DB440" i="21"/>
  <c r="DF334" i="21"/>
  <c r="DJ314" i="21"/>
  <c r="DN283" i="21"/>
  <c r="DN439" i="21"/>
  <c r="DR320" i="21"/>
  <c r="DV419" i="21"/>
  <c r="ED433" i="21"/>
  <c r="EP295" i="21"/>
  <c r="EX365" i="21"/>
  <c r="FF323" i="21"/>
  <c r="FN331" i="21"/>
  <c r="FV367" i="21"/>
  <c r="GD407" i="21"/>
  <c r="GL434" i="21"/>
  <c r="GT452" i="21"/>
  <c r="HF376" i="21"/>
  <c r="HN364" i="21"/>
  <c r="HV328" i="21"/>
  <c r="ID323" i="21"/>
  <c r="IL394" i="21"/>
  <c r="CU412" i="21"/>
  <c r="DS293" i="21"/>
  <c r="EI431" i="21"/>
  <c r="FG410" i="21"/>
  <c r="GE383" i="21"/>
  <c r="HC334" i="21"/>
  <c r="IE295" i="21"/>
  <c r="CZ379" i="21"/>
  <c r="FT299" i="21"/>
  <c r="HE377" i="21"/>
  <c r="CL340" i="21"/>
  <c r="CX394" i="21"/>
  <c r="DF403" i="21"/>
  <c r="DR310" i="21"/>
  <c r="ET293" i="21"/>
  <c r="FZ427" i="21"/>
  <c r="HJ283" i="21"/>
  <c r="FC412" i="21"/>
  <c r="IE287" i="21"/>
  <c r="HQ412" i="21"/>
  <c r="DQ273" i="21"/>
  <c r="CH273" i="21"/>
  <c r="CH332" i="21"/>
  <c r="CL350" i="21"/>
  <c r="CL454" i="21"/>
  <c r="CP401" i="21"/>
  <c r="CT337" i="21"/>
  <c r="CX292" i="21"/>
  <c r="CX427" i="21"/>
  <c r="DB365" i="21"/>
  <c r="DF361" i="21"/>
  <c r="DF446" i="21"/>
  <c r="DJ403" i="21"/>
  <c r="DN332" i="21"/>
  <c r="DR361" i="21"/>
  <c r="DR424" i="21"/>
  <c r="DZ440" i="21"/>
  <c r="EL283" i="21"/>
  <c r="ET379" i="21"/>
  <c r="FB368" i="21"/>
  <c r="FJ334" i="21"/>
  <c r="FR326" i="21"/>
  <c r="FZ401" i="21"/>
  <c r="GH425" i="21"/>
  <c r="GP443" i="21"/>
  <c r="HB281" i="21"/>
  <c r="HJ374" i="21"/>
  <c r="HR328" i="21"/>
  <c r="HZ337" i="21"/>
  <c r="IH371" i="21"/>
  <c r="DC395" i="21"/>
  <c r="EA368" i="21"/>
  <c r="FC316" i="21"/>
  <c r="FW298" i="21"/>
  <c r="GU295" i="21"/>
  <c r="HO445" i="21"/>
  <c r="EF457" i="21"/>
  <c r="HD443" i="21"/>
  <c r="DI449" i="21"/>
  <c r="FZ273" i="21"/>
  <c r="CL353" i="21"/>
  <c r="CP424" i="21"/>
  <c r="CX316" i="21"/>
  <c r="DB427" i="21"/>
  <c r="DJ320" i="21"/>
  <c r="DN448" i="21"/>
  <c r="DZ425" i="21"/>
  <c r="ET371" i="21"/>
  <c r="FN325" i="21"/>
  <c r="GD401" i="21"/>
  <c r="GX413" i="21"/>
  <c r="HR340" i="21"/>
  <c r="IH442" i="21"/>
  <c r="CM397" i="21"/>
  <c r="EU280" i="21"/>
  <c r="GM301" i="21"/>
  <c r="HT370" i="21"/>
  <c r="FL273" i="21"/>
  <c r="IA273" i="21"/>
  <c r="CO273" i="21"/>
  <c r="CH356" i="21"/>
  <c r="FH273" i="21"/>
  <c r="HY273" i="21"/>
  <c r="DI273" i="21"/>
  <c r="CH293" i="21"/>
  <c r="CH428" i="21"/>
  <c r="CL382" i="21"/>
  <c r="CP373" i="21"/>
  <c r="CT280" i="21"/>
  <c r="CT394" i="21"/>
  <c r="CX338" i="21"/>
  <c r="DB344" i="21"/>
  <c r="DB436" i="21"/>
  <c r="DF331" i="21"/>
  <c r="DJ310" i="21"/>
  <c r="DJ457" i="21"/>
  <c r="DN406" i="21"/>
  <c r="DR316" i="21"/>
  <c r="DV404" i="21"/>
  <c r="ED434" i="21"/>
  <c r="EL452" i="21"/>
  <c r="EX293" i="21"/>
  <c r="FF311" i="21"/>
  <c r="FN319" i="21"/>
  <c r="FV386" i="21"/>
  <c r="GD395" i="21"/>
  <c r="GL419" i="21"/>
  <c r="GT448" i="21"/>
  <c r="HF389" i="21"/>
  <c r="HN289" i="21"/>
  <c r="HV316" i="21"/>
  <c r="ID311" i="21"/>
  <c r="IL368" i="21"/>
  <c r="CU289" i="21"/>
  <c r="DK458" i="21"/>
  <c r="EI409" i="21"/>
  <c r="FG385" i="21"/>
  <c r="GE370" i="21"/>
  <c r="HC317" i="21"/>
  <c r="IE373" i="21"/>
  <c r="CZ340" i="21"/>
  <c r="FL407" i="21"/>
  <c r="GW358" i="21"/>
  <c r="DV298" i="21"/>
  <c r="DV427" i="21"/>
  <c r="DZ323" i="21"/>
  <c r="DZ431" i="21"/>
  <c r="ED340" i="21"/>
  <c r="ED446" i="21"/>
  <c r="EH367" i="21"/>
  <c r="EL287" i="21"/>
  <c r="EL328" i="21"/>
  <c r="EP287" i="21"/>
  <c r="EP374" i="21"/>
  <c r="ET380" i="21"/>
  <c r="ET403" i="21"/>
  <c r="EX373" i="21"/>
  <c r="EX415" i="21"/>
  <c r="FB370" i="21"/>
  <c r="FB427" i="21"/>
  <c r="FF331" i="21"/>
  <c r="FF449" i="21"/>
  <c r="FJ335" i="21"/>
  <c r="FJ445" i="21"/>
  <c r="FN338" i="21"/>
  <c r="FR359" i="21"/>
  <c r="FR328" i="21"/>
  <c r="FV286" i="21"/>
  <c r="FV374" i="21"/>
  <c r="FZ389" i="21"/>
  <c r="FZ403" i="21"/>
  <c r="GD299" i="21"/>
  <c r="GD415" i="21"/>
  <c r="GH377" i="21"/>
  <c r="GH427" i="21"/>
  <c r="GL325" i="21"/>
  <c r="GL430" i="21"/>
  <c r="GP338" i="21"/>
  <c r="GP445" i="21"/>
  <c r="GT367" i="21"/>
  <c r="GX286" i="21"/>
  <c r="GX331" i="21"/>
  <c r="HB358" i="21"/>
  <c r="HB373" i="21"/>
  <c r="HF383" i="21"/>
  <c r="HF403" i="21"/>
  <c r="HJ343" i="21"/>
  <c r="HJ415" i="21"/>
  <c r="HN371" i="21"/>
  <c r="HN427" i="21"/>
  <c r="HR329" i="21"/>
  <c r="HR448" i="21"/>
  <c r="HV335" i="21"/>
  <c r="HV445" i="21"/>
  <c r="HZ338" i="21"/>
  <c r="ID284" i="21"/>
  <c r="ID331" i="21"/>
  <c r="IH284" i="21"/>
  <c r="IH373" i="21"/>
  <c r="IL389" i="21"/>
  <c r="IL403" i="21"/>
  <c r="CM373" i="21"/>
  <c r="CU311" i="21"/>
  <c r="CU451" i="21"/>
  <c r="DC404" i="21"/>
  <c r="DK313" i="21"/>
  <c r="DS295" i="21"/>
  <c r="DS428" i="21"/>
  <c r="EA362" i="21"/>
  <c r="EI320" i="21"/>
  <c r="EI433" i="21"/>
  <c r="EU394" i="21"/>
  <c r="FC310" i="21"/>
  <c r="FG343" i="21"/>
  <c r="FG425" i="21"/>
  <c r="FO367" i="21"/>
  <c r="FW292" i="21"/>
  <c r="FW440" i="21"/>
  <c r="GE385" i="21"/>
  <c r="GM443" i="21"/>
  <c r="GU289" i="21"/>
  <c r="GU407" i="21"/>
  <c r="HC335" i="21"/>
  <c r="HO382" i="21"/>
  <c r="HO437" i="21"/>
  <c r="HW373" i="21"/>
  <c r="IE298" i="21"/>
  <c r="CJ421" i="21"/>
  <c r="CZ361" i="21"/>
  <c r="DP374" i="21"/>
  <c r="EF424" i="21"/>
  <c r="ER431" i="21"/>
  <c r="FL458" i="21"/>
  <c r="GF296" i="21"/>
  <c r="HD358" i="21"/>
  <c r="CO313" i="21"/>
  <c r="DE445" i="21"/>
  <c r="EO418" i="21"/>
  <c r="HE425" i="21"/>
  <c r="CH292" i="21"/>
  <c r="CH404" i="21"/>
  <c r="CL343" i="21"/>
  <c r="CL416" i="21"/>
  <c r="CP371" i="21"/>
  <c r="CP428" i="21"/>
  <c r="CT329" i="21"/>
  <c r="CT449" i="21"/>
  <c r="CX337" i="21"/>
  <c r="CX446" i="21"/>
  <c r="DB340" i="21"/>
  <c r="DF287" i="21"/>
  <c r="DF329" i="21"/>
  <c r="DJ292" i="21"/>
  <c r="DJ376" i="21"/>
  <c r="DN391" i="21"/>
  <c r="DN404" i="21"/>
  <c r="DN445" i="21"/>
  <c r="DR301" i="21"/>
  <c r="DR331" i="21"/>
  <c r="DR416" i="21"/>
  <c r="DR452" i="21"/>
  <c r="DV344" i="21"/>
  <c r="DV377" i="21"/>
  <c r="DV325" i="21"/>
  <c r="DV395" i="21"/>
  <c r="DV428" i="21"/>
  <c r="DZ286" i="21"/>
  <c r="DZ346" i="21"/>
  <c r="DZ325" i="21"/>
  <c r="DZ362" i="21"/>
  <c r="DZ409" i="21"/>
  <c r="DZ433" i="21"/>
  <c r="ED284" i="21"/>
  <c r="ED311" i="21"/>
  <c r="ED341" i="21"/>
  <c r="ED374" i="21"/>
  <c r="ED422" i="21"/>
  <c r="ED448" i="21"/>
  <c r="EH290" i="21"/>
  <c r="EH320" i="21"/>
  <c r="EH368" i="21"/>
  <c r="EH394" i="21"/>
  <c r="EH437" i="21"/>
  <c r="EL289" i="21"/>
  <c r="EL358" i="21"/>
  <c r="EL388" i="21"/>
  <c r="EL329" i="21"/>
  <c r="EL416" i="21"/>
  <c r="EL446" i="21"/>
  <c r="EP289" i="21"/>
  <c r="EP314" i="21"/>
  <c r="EP377" i="21"/>
  <c r="EP397" i="21"/>
  <c r="EP421" i="21"/>
  <c r="EP458" i="21"/>
  <c r="ET382" i="21"/>
  <c r="ET326" i="21"/>
  <c r="ET356" i="21"/>
  <c r="ET404" i="21"/>
  <c r="ET430" i="21"/>
  <c r="EX281" i="21"/>
  <c r="EX374" i="21"/>
  <c r="EX325" i="21"/>
  <c r="EX382" i="21"/>
  <c r="EX416" i="21"/>
  <c r="EX448" i="21"/>
  <c r="FB350" i="21"/>
  <c r="FB371" i="21"/>
  <c r="FB317" i="21"/>
  <c r="FB397" i="21"/>
  <c r="FB428" i="21"/>
  <c r="FF292" i="21"/>
  <c r="FF353" i="21"/>
  <c r="FF332" i="21"/>
  <c r="FF364" i="21"/>
  <c r="FF412" i="21"/>
  <c r="FF451" i="21"/>
  <c r="FJ284" i="21"/>
  <c r="FJ307" i="21"/>
  <c r="FJ337" i="21"/>
  <c r="FJ373" i="21"/>
  <c r="FJ421" i="21"/>
  <c r="FJ446" i="21"/>
  <c r="FN352" i="21"/>
  <c r="FN310" i="21"/>
  <c r="FN340" i="21"/>
  <c r="FN394" i="21"/>
  <c r="FN439" i="21"/>
  <c r="FR286" i="21"/>
  <c r="FR356" i="21"/>
  <c r="FR388" i="21"/>
  <c r="FR329" i="21"/>
  <c r="FR416" i="21"/>
  <c r="FR445" i="21"/>
  <c r="FV289" i="21"/>
  <c r="FV314" i="21"/>
  <c r="FV377" i="21"/>
  <c r="FV397" i="21"/>
  <c r="FV419" i="21"/>
  <c r="FV458" i="21"/>
  <c r="FZ284" i="21"/>
  <c r="FZ328" i="21"/>
  <c r="FZ358" i="21"/>
  <c r="FZ404" i="21"/>
  <c r="FZ451" i="21"/>
  <c r="GD298" i="21"/>
  <c r="GD301" i="21"/>
  <c r="GD320" i="21"/>
  <c r="GD383" i="21"/>
  <c r="GD416" i="21"/>
  <c r="GD446" i="21"/>
  <c r="GH344" i="21"/>
  <c r="GH379" i="21"/>
  <c r="GH325" i="21"/>
  <c r="GH398" i="21"/>
  <c r="GH428" i="21"/>
  <c r="GL287" i="21"/>
  <c r="GL349" i="21"/>
  <c r="GL326" i="21"/>
  <c r="GL362" i="21"/>
  <c r="GL412" i="21"/>
  <c r="GL431" i="21"/>
  <c r="GP289" i="21"/>
  <c r="GP310" i="21"/>
  <c r="GP340" i="21"/>
  <c r="GP373" i="21"/>
  <c r="GP419" i="21"/>
  <c r="GP446" i="21"/>
  <c r="GT289" i="21"/>
  <c r="GT320" i="21"/>
  <c r="GT368" i="21"/>
  <c r="GT394" i="21"/>
  <c r="GT439" i="21"/>
  <c r="GX295" i="21"/>
  <c r="GX361" i="21"/>
  <c r="GX302" i="21"/>
  <c r="GX332" i="21"/>
  <c r="GX416" i="21"/>
  <c r="GX445" i="21"/>
  <c r="HB286" i="21"/>
  <c r="HB313" i="21"/>
  <c r="HB376" i="21"/>
  <c r="HB374" i="21"/>
  <c r="HB421" i="21"/>
  <c r="HB458" i="21"/>
  <c r="HF395" i="21"/>
  <c r="HF328" i="21"/>
  <c r="HF358" i="21"/>
  <c r="HF404" i="21"/>
  <c r="HF451" i="21"/>
  <c r="HJ296" i="21"/>
  <c r="HJ344" i="21"/>
  <c r="HJ326" i="21"/>
  <c r="HJ382" i="21"/>
  <c r="HJ416" i="21"/>
  <c r="HJ446" i="21"/>
  <c r="HN352" i="21"/>
  <c r="HN373" i="21"/>
  <c r="HN319" i="21"/>
  <c r="HN398" i="21"/>
  <c r="HN428" i="21"/>
  <c r="HR287" i="21"/>
  <c r="HR353" i="21"/>
  <c r="HR331" i="21"/>
  <c r="HR362" i="21"/>
  <c r="HR409" i="21"/>
  <c r="HR430" i="21"/>
  <c r="HV287" i="21"/>
  <c r="HV307" i="21"/>
  <c r="HV337" i="21"/>
  <c r="HV373" i="21"/>
  <c r="HV421" i="21"/>
  <c r="HV446" i="21"/>
  <c r="HZ353" i="21"/>
  <c r="HZ310" i="21"/>
  <c r="HZ340" i="21"/>
  <c r="HZ394" i="21"/>
  <c r="HZ439" i="21"/>
  <c r="ID286" i="21"/>
  <c r="ID361" i="21"/>
  <c r="ID302" i="21"/>
  <c r="ID332" i="21"/>
  <c r="ID415" i="21"/>
  <c r="ID443" i="21"/>
  <c r="IH286" i="21"/>
  <c r="IH311" i="21"/>
  <c r="IH341" i="21"/>
  <c r="IH374" i="21"/>
  <c r="IH421" i="21"/>
  <c r="IH458" i="21"/>
  <c r="IL287" i="21"/>
  <c r="IL329" i="21"/>
  <c r="IL359" i="21"/>
  <c r="IL404" i="21"/>
  <c r="IL452" i="21"/>
  <c r="CM296" i="21"/>
  <c r="CM337" i="21"/>
  <c r="CM376" i="21"/>
  <c r="CM452" i="21"/>
  <c r="CU305" i="21"/>
  <c r="CU313" i="21"/>
  <c r="CU373" i="21"/>
  <c r="CU394" i="21"/>
  <c r="CU457" i="21"/>
  <c r="DC322" i="21"/>
  <c r="DC362" i="21"/>
  <c r="DC392" i="21"/>
  <c r="DC446" i="21"/>
  <c r="DK284" i="21"/>
  <c r="DK314" i="21"/>
  <c r="DK385" i="21"/>
  <c r="DK445" i="21"/>
  <c r="DS296" i="21"/>
  <c r="DS422" i="21"/>
  <c r="DS377" i="21"/>
  <c r="DS449" i="21"/>
  <c r="EA401" i="21"/>
  <c r="EA400" i="21"/>
  <c r="EA364" i="21"/>
  <c r="EA422" i="21"/>
  <c r="EI283" i="21"/>
  <c r="EI322" i="21"/>
  <c r="EI370" i="21"/>
  <c r="EI392" i="21"/>
  <c r="EI448" i="21"/>
  <c r="EU313" i="21"/>
  <c r="EU352" i="21"/>
  <c r="EU395" i="21"/>
  <c r="EU443" i="21"/>
  <c r="FC377" i="21"/>
  <c r="FC311" i="21"/>
  <c r="FC392" i="21"/>
  <c r="FC445" i="21"/>
  <c r="FG346" i="21"/>
  <c r="FG328" i="21"/>
  <c r="FG400" i="21"/>
  <c r="FG427" i="21"/>
  <c r="FO290" i="21"/>
  <c r="FO329" i="21"/>
  <c r="FO368" i="21"/>
  <c r="FO419" i="21"/>
  <c r="FO458" i="21"/>
  <c r="FW295" i="21"/>
  <c r="FW334" i="21"/>
  <c r="FW425" i="21"/>
  <c r="FW446" i="21"/>
  <c r="GE313" i="21"/>
  <c r="GE350" i="21"/>
  <c r="GE386" i="21"/>
  <c r="GE448" i="21"/>
  <c r="GM344" i="21"/>
  <c r="GM311" i="21"/>
  <c r="GM377" i="21"/>
  <c r="GM428" i="21"/>
  <c r="GU290" i="21"/>
  <c r="GU338" i="21"/>
  <c r="GU413" i="21"/>
  <c r="GU416" i="21"/>
  <c r="HC368" i="21"/>
  <c r="HC290" i="21"/>
  <c r="HC338" i="21"/>
  <c r="HC395" i="21"/>
  <c r="HC455" i="21"/>
  <c r="HO383" i="21"/>
  <c r="HO329" i="21"/>
  <c r="HO403" i="21"/>
  <c r="HO439" i="21"/>
  <c r="HW299" i="21"/>
  <c r="HW344" i="21"/>
  <c r="HW391" i="21"/>
  <c r="HW431" i="21"/>
  <c r="IE280" i="21"/>
  <c r="IE299" i="21"/>
  <c r="IE355" i="21"/>
  <c r="IE409" i="21"/>
  <c r="CJ419" i="21"/>
  <c r="CN295" i="21"/>
  <c r="CN424" i="21"/>
  <c r="CZ367" i="21"/>
  <c r="DH392" i="21"/>
  <c r="DH451" i="21"/>
  <c r="DP380" i="21"/>
  <c r="DX352" i="21"/>
  <c r="EF295" i="21"/>
  <c r="EF410" i="21"/>
  <c r="EN377" i="21"/>
  <c r="ER319" i="21"/>
  <c r="ER437" i="21"/>
  <c r="EZ437" i="21"/>
  <c r="FL410" i="21"/>
  <c r="FT287" i="21"/>
  <c r="FT403" i="21"/>
  <c r="FX364" i="21"/>
  <c r="GF304" i="21"/>
  <c r="GR331" i="21"/>
  <c r="GV304" i="21"/>
  <c r="HD370" i="21"/>
  <c r="HT298" i="21"/>
  <c r="IB359" i="21"/>
  <c r="CG440" i="21"/>
  <c r="CO325" i="21"/>
  <c r="CS425" i="21"/>
  <c r="DA340" i="21"/>
  <c r="DE371" i="21"/>
  <c r="DM304" i="21"/>
  <c r="DU404" i="21"/>
  <c r="ES290" i="21"/>
  <c r="FQ352" i="21"/>
  <c r="GK416" i="21"/>
  <c r="HI310" i="21"/>
  <c r="DR439" i="21"/>
  <c r="DV370" i="21"/>
  <c r="DV374" i="21"/>
  <c r="DV308" i="21"/>
  <c r="DV338" i="21"/>
  <c r="DV418" i="21"/>
  <c r="DV448" i="21"/>
  <c r="DZ289" i="21"/>
  <c r="DZ314" i="21"/>
  <c r="DZ379" i="21"/>
  <c r="DZ376" i="21"/>
  <c r="DZ430" i="21"/>
  <c r="ED283" i="21"/>
  <c r="ED383" i="21"/>
  <c r="ED331" i="21"/>
  <c r="ED358" i="21"/>
  <c r="ED404" i="21"/>
  <c r="ED431" i="21"/>
  <c r="EH286" i="21"/>
  <c r="EH304" i="21"/>
  <c r="EH340" i="21"/>
  <c r="EH377" i="21"/>
  <c r="EH418" i="21"/>
  <c r="EH446" i="21"/>
  <c r="EL298" i="21"/>
  <c r="EL371" i="21"/>
  <c r="EL319" i="21"/>
  <c r="EL397" i="21"/>
  <c r="EL430" i="21"/>
  <c r="EP286" i="21"/>
  <c r="EP349" i="21"/>
  <c r="EP328" i="21"/>
  <c r="EP365" i="21"/>
  <c r="EP412" i="21"/>
  <c r="EP433" i="21"/>
  <c r="ET301" i="21"/>
  <c r="ET310" i="21"/>
  <c r="ET340" i="21"/>
  <c r="ET392" i="21"/>
  <c r="ET416" i="21"/>
  <c r="ET454" i="21"/>
  <c r="EX364" i="21"/>
  <c r="EX308" i="21"/>
  <c r="EX338" i="21"/>
  <c r="EX406" i="21"/>
  <c r="EX440" i="21"/>
  <c r="FB293" i="21"/>
  <c r="FB361" i="21"/>
  <c r="FB391" i="21"/>
  <c r="FB331" i="21"/>
  <c r="FB418" i="21"/>
  <c r="FB448" i="21"/>
  <c r="FF293" i="21"/>
  <c r="FF322" i="21"/>
  <c r="FF379" i="21"/>
  <c r="FF398" i="21"/>
  <c r="FF428" i="21"/>
  <c r="FJ283" i="21"/>
  <c r="FJ379" i="21"/>
  <c r="FJ326" i="21"/>
  <c r="FJ356" i="21"/>
  <c r="FJ404" i="21"/>
  <c r="FJ431" i="21"/>
  <c r="FN296" i="21"/>
  <c r="FN397" i="21"/>
  <c r="FN329" i="21"/>
  <c r="FN377" i="21"/>
  <c r="FN418" i="21"/>
  <c r="FN446" i="21"/>
  <c r="FR298" i="21"/>
  <c r="FR371" i="21"/>
  <c r="FR319" i="21"/>
  <c r="FR398" i="21"/>
  <c r="FR455" i="21"/>
  <c r="FV292" i="21"/>
  <c r="FV355" i="21"/>
  <c r="FV328" i="21"/>
  <c r="FV365" i="21"/>
  <c r="FV409" i="21"/>
  <c r="FV431" i="21"/>
  <c r="FZ296" i="21"/>
  <c r="FZ311" i="21"/>
  <c r="FZ341" i="21"/>
  <c r="FZ392" i="21"/>
  <c r="FZ413" i="21"/>
  <c r="FZ446" i="21"/>
  <c r="GD373" i="21"/>
  <c r="GD304" i="21"/>
  <c r="GD334" i="21"/>
  <c r="GD406" i="21"/>
  <c r="GD440" i="21"/>
  <c r="GH367" i="21"/>
  <c r="GH287" i="21"/>
  <c r="GH308" i="21"/>
  <c r="GH338" i="21"/>
  <c r="GH418" i="21"/>
  <c r="GH446" i="21"/>
  <c r="GL289" i="21"/>
  <c r="GL316" i="21"/>
  <c r="GL379" i="21"/>
  <c r="GL397" i="21"/>
  <c r="GL449" i="21"/>
  <c r="GP283" i="21"/>
  <c r="GP383" i="21"/>
  <c r="GP329" i="21"/>
  <c r="GP356" i="21"/>
  <c r="GP404" i="21"/>
  <c r="GP430" i="21"/>
  <c r="GT284" i="21"/>
  <c r="GT304" i="21"/>
  <c r="GT340" i="21"/>
  <c r="GT377" i="21"/>
  <c r="GT418" i="21"/>
  <c r="GT446" i="21"/>
  <c r="GX344" i="21"/>
  <c r="GX374" i="21"/>
  <c r="GX322" i="21"/>
  <c r="GX398" i="21"/>
  <c r="GX430" i="21"/>
  <c r="HB287" i="21"/>
  <c r="HB350" i="21"/>
  <c r="HB326" i="21"/>
  <c r="HB364" i="21"/>
  <c r="HB410" i="21"/>
  <c r="HB433" i="21"/>
  <c r="HF281" i="21"/>
  <c r="HF311" i="21"/>
  <c r="HF341" i="21"/>
  <c r="HF392" i="21"/>
  <c r="HF416" i="21"/>
  <c r="HF454" i="21"/>
  <c r="HJ367" i="21"/>
  <c r="HJ310" i="21"/>
  <c r="HJ340" i="21"/>
  <c r="HJ406" i="21"/>
  <c r="HJ440" i="21"/>
  <c r="HN295" i="21"/>
  <c r="HN362" i="21"/>
  <c r="HN302" i="21"/>
  <c r="HN332" i="21"/>
  <c r="HN418" i="21"/>
  <c r="HN446" i="21"/>
  <c r="HR295" i="21"/>
  <c r="HR320" i="21"/>
  <c r="HR376" i="21"/>
  <c r="HR397" i="21"/>
  <c r="HR428" i="21"/>
  <c r="HV283" i="21"/>
  <c r="HV380" i="21"/>
  <c r="HV326" i="21"/>
  <c r="HV356" i="21"/>
  <c r="HV404" i="21"/>
  <c r="HV433" i="21"/>
  <c r="HZ293" i="21"/>
  <c r="HZ404" i="21"/>
  <c r="HZ329" i="21"/>
  <c r="HZ377" i="21"/>
  <c r="HZ418" i="21"/>
  <c r="HZ446" i="21"/>
  <c r="ID299" i="21"/>
  <c r="ID374" i="21"/>
  <c r="ID322" i="21"/>
  <c r="ID397" i="21"/>
  <c r="ID428" i="21"/>
  <c r="IH293" i="21"/>
  <c r="IH355" i="21"/>
  <c r="IH325" i="21"/>
  <c r="IH364" i="21"/>
  <c r="IH410" i="21"/>
  <c r="IH433" i="21"/>
  <c r="IL295" i="21"/>
  <c r="IL313" i="21"/>
  <c r="IL343" i="21"/>
  <c r="IL392" i="21"/>
  <c r="IL416" i="21"/>
  <c r="IL454" i="21"/>
  <c r="CM413" i="21"/>
  <c r="CM323" i="21"/>
  <c r="CM370" i="21"/>
  <c r="CM418" i="21"/>
  <c r="CM448" i="21"/>
  <c r="CU302" i="21"/>
  <c r="CU359" i="21"/>
  <c r="CU386" i="21"/>
  <c r="CU446" i="21"/>
  <c r="DC308" i="21"/>
  <c r="DC349" i="21"/>
  <c r="DC401" i="21"/>
  <c r="DC412" i="21"/>
  <c r="DK350" i="21"/>
  <c r="DK376" i="21"/>
  <c r="DK403" i="21"/>
  <c r="DK416" i="21"/>
  <c r="DS290" i="21"/>
  <c r="DS331" i="21"/>
  <c r="DS368" i="21"/>
  <c r="DS425" i="21"/>
  <c r="EA281" i="21"/>
  <c r="EA295" i="21"/>
  <c r="EA340" i="21"/>
  <c r="EA395" i="21"/>
  <c r="EA455" i="21"/>
  <c r="EI316" i="21"/>
  <c r="EI356" i="21"/>
  <c r="EI398" i="21"/>
  <c r="EI445" i="21"/>
  <c r="EU292" i="21"/>
  <c r="EU338" i="21"/>
  <c r="EU374" i="21"/>
  <c r="EU434" i="21"/>
  <c r="FC349" i="21"/>
  <c r="FC302" i="21"/>
  <c r="FC364" i="21"/>
  <c r="FC424" i="21"/>
  <c r="FG280" i="21"/>
  <c r="FG313" i="21"/>
  <c r="FG365" i="21"/>
  <c r="FG395" i="21"/>
  <c r="FG454" i="21"/>
  <c r="FO314" i="21"/>
  <c r="FO362" i="21"/>
  <c r="FO406" i="21"/>
  <c r="FO442" i="21"/>
  <c r="FW289" i="21"/>
  <c r="FW319" i="21"/>
  <c r="FW380" i="21"/>
  <c r="FW436" i="21"/>
  <c r="GE299" i="21"/>
  <c r="GE338" i="21"/>
  <c r="GE380" i="21"/>
  <c r="GE410" i="21"/>
  <c r="GM304" i="21"/>
  <c r="GM401" i="21"/>
  <c r="GM362" i="21"/>
  <c r="GM415" i="21"/>
  <c r="GU284" i="21"/>
  <c r="GU325" i="21"/>
  <c r="GU362" i="21"/>
  <c r="GU391" i="21"/>
  <c r="GU452" i="21"/>
  <c r="HC371" i="21"/>
  <c r="HC332" i="21"/>
  <c r="HC388" i="21"/>
  <c r="HC436" i="21"/>
  <c r="HO377" i="21"/>
  <c r="HO316" i="21"/>
  <c r="HO373" i="21"/>
  <c r="HO433" i="21"/>
  <c r="HW286" i="21"/>
  <c r="HW331" i="21"/>
  <c r="HW370" i="21"/>
  <c r="HW421" i="21"/>
  <c r="IE377" i="21"/>
  <c r="IE293" i="21"/>
  <c r="IE329" i="21"/>
  <c r="IE415" i="21"/>
  <c r="CJ422" i="21"/>
  <c r="CN325" i="21"/>
  <c r="CN401" i="21"/>
  <c r="CZ373" i="21"/>
  <c r="DH325" i="21"/>
  <c r="DH434" i="21"/>
  <c r="DP386" i="21"/>
  <c r="DX305" i="21"/>
  <c r="DX457" i="21"/>
  <c r="EF400" i="21"/>
  <c r="EN359" i="21"/>
  <c r="ER296" i="21"/>
  <c r="ER443" i="21"/>
  <c r="EZ383" i="21"/>
  <c r="FL331" i="21"/>
  <c r="FT293" i="21"/>
  <c r="FT427" i="21"/>
  <c r="FX346" i="21"/>
  <c r="GF394" i="21"/>
  <c r="GR299" i="21"/>
  <c r="GV314" i="21"/>
  <c r="HD382" i="21"/>
  <c r="HL442" i="21"/>
  <c r="IB322" i="21"/>
  <c r="CG457" i="21"/>
  <c r="CO383" i="21"/>
  <c r="CS437" i="21"/>
  <c r="DA280" i="21"/>
  <c r="DE422" i="21"/>
  <c r="DM320" i="21"/>
  <c r="DU451" i="21"/>
  <c r="EW344" i="21"/>
  <c r="FQ403" i="21"/>
  <c r="GO290" i="21"/>
  <c r="HM358" i="21"/>
  <c r="CY335" i="21"/>
  <c r="CJ304" i="21"/>
  <c r="CJ314" i="21"/>
  <c r="CJ307" i="21"/>
  <c r="CJ367" i="21"/>
  <c r="CJ410" i="21"/>
  <c r="CJ443" i="21"/>
  <c r="CN326" i="21"/>
  <c r="CN308" i="21"/>
  <c r="CN349" i="21"/>
  <c r="CN385" i="21"/>
  <c r="CN413" i="21"/>
  <c r="CN445" i="21"/>
  <c r="CZ311" i="21"/>
  <c r="CZ341" i="21"/>
  <c r="CZ362" i="21"/>
  <c r="CZ413" i="21"/>
  <c r="CZ406" i="21"/>
  <c r="DH284" i="21"/>
  <c r="DH326" i="21"/>
  <c r="DH343" i="21"/>
  <c r="DH373" i="21"/>
  <c r="DH428" i="21"/>
  <c r="DH442" i="21"/>
  <c r="DP293" i="21"/>
  <c r="DP335" i="21"/>
  <c r="DP346" i="21"/>
  <c r="DP376" i="21"/>
  <c r="DP401" i="21"/>
  <c r="DP457" i="21"/>
  <c r="DX313" i="21"/>
  <c r="DX307" i="21"/>
  <c r="DX365" i="21"/>
  <c r="DX415" i="21"/>
  <c r="DX403" i="21"/>
  <c r="EF284" i="21"/>
  <c r="EF320" i="21"/>
  <c r="EF344" i="21"/>
  <c r="EF374" i="21"/>
  <c r="EF428" i="21"/>
  <c r="EF439" i="21"/>
  <c r="EN301" i="21"/>
  <c r="EN337" i="21"/>
  <c r="EN361" i="21"/>
  <c r="EN391" i="21"/>
  <c r="EN397" i="21"/>
  <c r="ER310" i="21"/>
  <c r="ER281" i="21"/>
  <c r="ER280" i="21"/>
  <c r="ER371" i="21"/>
  <c r="ER403" i="21"/>
  <c r="ER433" i="21"/>
  <c r="EZ329" i="21"/>
  <c r="EZ281" i="21"/>
  <c r="EZ349" i="21"/>
  <c r="EZ385" i="21"/>
  <c r="EZ413" i="21"/>
  <c r="EZ443" i="21"/>
  <c r="FL302" i="21"/>
  <c r="FL338" i="21"/>
  <c r="FL361" i="21"/>
  <c r="FL413" i="21"/>
  <c r="FL430" i="21"/>
  <c r="FT281" i="21"/>
  <c r="FT325" i="21"/>
  <c r="FT343" i="21"/>
  <c r="FT373" i="21"/>
  <c r="FT428" i="21"/>
  <c r="FT442" i="21"/>
  <c r="FX287" i="21"/>
  <c r="FX329" i="21"/>
  <c r="FX353" i="21"/>
  <c r="FX383" i="21"/>
  <c r="FX421" i="21"/>
  <c r="FX452" i="21"/>
  <c r="GF298" i="21"/>
  <c r="GF353" i="21"/>
  <c r="GF409" i="21"/>
  <c r="GF440" i="21"/>
  <c r="GR301" i="21"/>
  <c r="GR428" i="21"/>
  <c r="GR376" i="21"/>
  <c r="GR433" i="21"/>
  <c r="GV328" i="21"/>
  <c r="GV347" i="21"/>
  <c r="GV407" i="21"/>
  <c r="HD305" i="21"/>
  <c r="HD331" i="21"/>
  <c r="HD371" i="21"/>
  <c r="HD421" i="21"/>
  <c r="HL329" i="21"/>
  <c r="HL280" i="21"/>
  <c r="HL385" i="21"/>
  <c r="HL440" i="21"/>
  <c r="HT299" i="21"/>
  <c r="HT347" i="21"/>
  <c r="HT400" i="21"/>
  <c r="HT458" i="21"/>
  <c r="IB305" i="21"/>
  <c r="IB361" i="21"/>
  <c r="IB407" i="21"/>
  <c r="CG313" i="21"/>
  <c r="CG373" i="21"/>
  <c r="CG419" i="21"/>
  <c r="CK296" i="21"/>
  <c r="CK338" i="21"/>
  <c r="CK386" i="21"/>
  <c r="CK431" i="21"/>
  <c r="CO302" i="21"/>
  <c r="CO350" i="21"/>
  <c r="CO398" i="21"/>
  <c r="CO439" i="21"/>
  <c r="CS280" i="21"/>
  <c r="CS362" i="21"/>
  <c r="CS448" i="21"/>
  <c r="CS457" i="21"/>
  <c r="CW304" i="21"/>
  <c r="CW352" i="21"/>
  <c r="CW415" i="21"/>
  <c r="DA296" i="21"/>
  <c r="DA353" i="21"/>
  <c r="DA386" i="21"/>
  <c r="DA431" i="21"/>
  <c r="DE358" i="21"/>
  <c r="DE344" i="21"/>
  <c r="DE443" i="21"/>
  <c r="DE439" i="21"/>
  <c r="DI280" i="21"/>
  <c r="DI359" i="21"/>
  <c r="DI409" i="21"/>
  <c r="DM295" i="21"/>
  <c r="DM338" i="21"/>
  <c r="DM412" i="21"/>
  <c r="DQ313" i="21"/>
  <c r="DQ367" i="21"/>
  <c r="DU313" i="21"/>
  <c r="DY322" i="21"/>
  <c r="EC323" i="21"/>
  <c r="EG305" i="21"/>
  <c r="EK364" i="21"/>
  <c r="EO373" i="21"/>
  <c r="ES383" i="21"/>
  <c r="EW398" i="21"/>
  <c r="FA433" i="21"/>
  <c r="FE421" i="21"/>
  <c r="FI427" i="21"/>
  <c r="FM448" i="21"/>
  <c r="FU286" i="21"/>
  <c r="FY296" i="21"/>
  <c r="GC319" i="21"/>
  <c r="GG313" i="21"/>
  <c r="GK323" i="21"/>
  <c r="GO322" i="21"/>
  <c r="GS302" i="21"/>
  <c r="GW364" i="21"/>
  <c r="HA373" i="21"/>
  <c r="HE383" i="21"/>
  <c r="HI400" i="21"/>
  <c r="HM433" i="21"/>
  <c r="HQ418" i="21"/>
  <c r="HY355" i="21"/>
  <c r="IG394" i="21"/>
  <c r="CY404" i="21"/>
  <c r="FK326" i="21"/>
  <c r="IA448" i="21"/>
  <c r="CM286" i="21"/>
  <c r="CM310" i="21"/>
  <c r="CM334" i="21"/>
  <c r="CM356" i="21"/>
  <c r="CM380" i="21"/>
  <c r="CM406" i="21"/>
  <c r="CM412" i="21"/>
  <c r="CM455" i="21"/>
  <c r="CU352" i="21"/>
  <c r="CU310" i="21"/>
  <c r="CU334" i="21"/>
  <c r="CU370" i="21"/>
  <c r="CU382" i="21"/>
  <c r="CU424" i="21"/>
  <c r="CU442" i="21"/>
  <c r="DC287" i="21"/>
  <c r="DC311" i="21"/>
  <c r="DC335" i="21"/>
  <c r="DC359" i="21"/>
  <c r="DC383" i="21"/>
  <c r="DC436" i="21"/>
  <c r="DC437" i="21"/>
  <c r="DC455" i="21"/>
  <c r="DK353" i="21"/>
  <c r="DK298" i="21"/>
  <c r="DK311" i="21"/>
  <c r="DK335" i="21"/>
  <c r="DK382" i="21"/>
  <c r="DK425" i="21"/>
  <c r="DK437" i="21"/>
  <c r="DS286" i="21"/>
  <c r="DS310" i="21"/>
  <c r="DS334" i="21"/>
  <c r="DS355" i="21"/>
  <c r="DS419" i="21"/>
  <c r="DS403" i="21"/>
  <c r="DS410" i="21"/>
  <c r="DS455" i="21"/>
  <c r="EA344" i="21"/>
  <c r="EA298" i="21"/>
  <c r="EA319" i="21"/>
  <c r="EA361" i="21"/>
  <c r="EA385" i="21"/>
  <c r="EA419" i="21"/>
  <c r="EA437" i="21"/>
  <c r="EI287" i="21"/>
  <c r="EI311" i="21"/>
  <c r="EI335" i="21"/>
  <c r="EI359" i="21"/>
  <c r="EI380" i="21"/>
  <c r="EI415" i="21"/>
  <c r="EI410" i="21"/>
  <c r="EI455" i="21"/>
  <c r="EU287" i="21"/>
  <c r="EU317" i="21"/>
  <c r="EU341" i="21"/>
  <c r="EU386" i="21"/>
  <c r="EU392" i="21"/>
  <c r="EU418" i="21"/>
  <c r="EU433" i="21"/>
  <c r="FC283" i="21"/>
  <c r="FC382" i="21"/>
  <c r="FC298" i="21"/>
  <c r="FC325" i="21"/>
  <c r="FC367" i="21"/>
  <c r="FC407" i="21"/>
  <c r="FC455" i="21"/>
  <c r="FC452" i="21"/>
  <c r="FG350" i="21"/>
  <c r="FG413" i="21"/>
  <c r="FG332" i="21"/>
  <c r="FG368" i="21"/>
  <c r="FG377" i="21"/>
  <c r="FG412" i="21"/>
  <c r="FG442" i="21"/>
  <c r="FO287" i="21"/>
  <c r="FO310" i="21"/>
  <c r="FO334" i="21"/>
  <c r="FO358" i="21"/>
  <c r="FO382" i="21"/>
  <c r="FO392" i="21"/>
  <c r="FO440" i="21"/>
  <c r="FO455" i="21"/>
  <c r="FW356" i="21"/>
  <c r="FW299" i="21"/>
  <c r="FW314" i="21"/>
  <c r="FW338" i="21"/>
  <c r="FW383" i="21"/>
  <c r="FW395" i="21"/>
  <c r="FW439" i="21"/>
  <c r="GE286" i="21"/>
  <c r="GE310" i="21"/>
  <c r="GE334" i="21"/>
  <c r="GE355" i="21"/>
  <c r="GE376" i="21"/>
  <c r="GE403" i="21"/>
  <c r="GE434" i="21"/>
  <c r="GE455" i="21"/>
  <c r="GM280" i="21"/>
  <c r="GM293" i="21"/>
  <c r="GM316" i="21"/>
  <c r="GM340" i="21"/>
  <c r="GM382" i="21"/>
  <c r="GM418" i="21"/>
  <c r="GM437" i="21"/>
  <c r="GU287" i="21"/>
  <c r="GU311" i="21"/>
  <c r="GU335" i="21"/>
  <c r="GU358" i="21"/>
  <c r="GU377" i="21"/>
  <c r="GU406" i="21"/>
  <c r="GU412" i="21"/>
  <c r="GU455" i="21"/>
  <c r="HC352" i="21"/>
  <c r="HC287" i="21"/>
  <c r="HC319" i="21"/>
  <c r="HC355" i="21"/>
  <c r="HC383" i="21"/>
  <c r="HC425" i="21"/>
  <c r="HC439" i="21"/>
  <c r="HO356" i="21"/>
  <c r="HO380" i="21"/>
  <c r="HO298" i="21"/>
  <c r="HO326" i="21"/>
  <c r="HO368" i="21"/>
  <c r="HO407" i="21"/>
  <c r="HO442" i="21"/>
  <c r="HO452" i="21"/>
  <c r="HW289" i="21"/>
  <c r="HW317" i="21"/>
  <c r="HW341" i="21"/>
  <c r="HW386" i="21"/>
  <c r="HW395" i="21"/>
  <c r="HW416" i="21"/>
  <c r="HW443" i="21"/>
  <c r="IE380" i="21"/>
  <c r="IE365" i="21"/>
  <c r="IE296" i="21"/>
  <c r="IE316" i="21"/>
  <c r="IE340" i="21"/>
  <c r="IE406" i="21"/>
  <c r="IE443" i="21"/>
  <c r="IE452" i="21"/>
  <c r="CJ298" i="21"/>
  <c r="CJ328" i="21"/>
  <c r="CJ416" i="21"/>
  <c r="CJ362" i="21"/>
  <c r="CJ386" i="21"/>
  <c r="CJ430" i="21"/>
  <c r="CJ436" i="21"/>
  <c r="CN322" i="21"/>
  <c r="CN298" i="21"/>
  <c r="CN338" i="21"/>
  <c r="CN356" i="21"/>
  <c r="CN380" i="21"/>
  <c r="CN398" i="21"/>
  <c r="CN427" i="21"/>
  <c r="CN458" i="21"/>
  <c r="CZ301" i="21"/>
  <c r="CZ331" i="21"/>
  <c r="CZ346" i="21"/>
  <c r="CZ370" i="21"/>
  <c r="CZ394" i="21"/>
  <c r="CZ443" i="21"/>
  <c r="CZ434" i="21"/>
  <c r="DH292" i="21"/>
  <c r="DH322" i="21"/>
  <c r="DH281" i="21"/>
  <c r="DH356" i="21"/>
  <c r="DH380" i="21"/>
  <c r="DH424" i="21"/>
  <c r="DH406" i="21"/>
  <c r="DH455" i="21"/>
  <c r="DP301" i="21"/>
  <c r="DP331" i="21"/>
  <c r="DP416" i="21"/>
  <c r="DP359" i="21"/>
  <c r="DP383" i="21"/>
  <c r="DP397" i="21"/>
  <c r="DP440" i="21"/>
  <c r="DX290" i="21"/>
  <c r="DX320" i="21"/>
  <c r="DX283" i="21"/>
  <c r="DX355" i="21"/>
  <c r="DX379" i="21"/>
  <c r="DX422" i="21"/>
  <c r="DX398" i="21"/>
  <c r="DX454" i="21"/>
  <c r="EF298" i="21"/>
  <c r="EF328" i="21"/>
  <c r="EF427" i="21"/>
  <c r="EF364" i="21"/>
  <c r="EF388" i="21"/>
  <c r="EF397" i="21"/>
  <c r="EF434" i="21"/>
  <c r="EN290" i="21"/>
  <c r="EN320" i="21"/>
  <c r="EN283" i="21"/>
  <c r="EN356" i="21"/>
  <c r="EN380" i="21"/>
  <c r="EN424" i="21"/>
  <c r="EN404" i="21"/>
  <c r="EN454" i="21"/>
  <c r="ER293" i="21"/>
  <c r="ER323" i="21"/>
  <c r="ER343" i="21"/>
  <c r="ER367" i="21"/>
  <c r="ER391" i="21"/>
  <c r="ER416" i="21"/>
  <c r="ER440" i="21"/>
  <c r="EZ322" i="21"/>
  <c r="EZ299" i="21"/>
  <c r="EZ338" i="21"/>
  <c r="EZ356" i="21"/>
  <c r="EZ380" i="21"/>
  <c r="EZ398" i="21"/>
  <c r="EZ427" i="21"/>
  <c r="EZ457" i="21"/>
  <c r="FL298" i="21"/>
  <c r="FL328" i="21"/>
  <c r="FL344" i="21"/>
  <c r="FL368" i="21"/>
  <c r="FL392" i="21"/>
  <c r="FL398" i="21"/>
  <c r="FL436" i="21"/>
  <c r="FT290" i="21"/>
  <c r="FT320" i="21"/>
  <c r="FT283" i="21"/>
  <c r="FT356" i="21"/>
  <c r="FT380" i="21"/>
  <c r="FT424" i="21"/>
  <c r="FT406" i="21"/>
  <c r="FT454" i="21"/>
  <c r="FX295" i="21"/>
  <c r="FX322" i="21"/>
  <c r="FX343" i="21"/>
  <c r="FX367" i="21"/>
  <c r="FX391" i="21"/>
  <c r="FX416" i="21"/>
  <c r="FX437" i="21"/>
  <c r="GF319" i="21"/>
  <c r="GF308" i="21"/>
  <c r="GF347" i="21"/>
  <c r="GF379" i="21"/>
  <c r="GF404" i="21"/>
  <c r="GF445" i="21"/>
  <c r="GR295" i="21"/>
  <c r="GR335" i="21"/>
  <c r="GR353" i="21"/>
  <c r="GR385" i="21"/>
  <c r="GR406" i="21"/>
  <c r="GR458" i="21"/>
  <c r="GV281" i="21"/>
  <c r="GV364" i="21"/>
  <c r="GV416" i="21"/>
  <c r="HD311" i="21"/>
  <c r="HD335" i="21"/>
  <c r="HD376" i="21"/>
  <c r="HD425" i="21"/>
  <c r="HL287" i="21"/>
  <c r="HL392" i="21"/>
  <c r="HL389" i="21"/>
  <c r="HL433" i="21"/>
  <c r="HT304" i="21"/>
  <c r="HT352" i="21"/>
  <c r="HT404" i="21"/>
  <c r="HT451" i="21"/>
  <c r="IB281" i="21"/>
  <c r="IB365" i="21"/>
  <c r="IB416" i="21"/>
  <c r="CG305" i="21"/>
  <c r="CG365" i="21"/>
  <c r="CG412" i="21"/>
  <c r="CK289" i="21"/>
  <c r="CK328" i="21"/>
  <c r="CK379" i="21"/>
  <c r="CK424" i="21"/>
  <c r="CO299" i="21"/>
  <c r="CO343" i="21"/>
  <c r="CO389" i="21"/>
  <c r="CO454" i="21"/>
  <c r="CS331" i="21"/>
  <c r="CS355" i="21"/>
  <c r="CS401" i="21"/>
  <c r="CS443" i="21"/>
  <c r="CW301" i="21"/>
  <c r="CW344" i="21"/>
  <c r="CW445" i="21"/>
  <c r="DA289" i="21"/>
  <c r="DA346" i="21"/>
  <c r="DA379" i="21"/>
  <c r="DA424" i="21"/>
  <c r="DE296" i="21"/>
  <c r="DE337" i="21"/>
  <c r="DE388" i="21"/>
  <c r="DE428" i="21"/>
  <c r="DI331" i="21"/>
  <c r="DI392" i="21"/>
  <c r="DI403" i="21"/>
  <c r="DM284" i="21"/>
  <c r="DM328" i="21"/>
  <c r="DM404" i="21"/>
  <c r="DQ298" i="21"/>
  <c r="DQ356" i="21"/>
  <c r="DU284" i="21"/>
  <c r="DY302" i="21"/>
  <c r="EC368" i="21"/>
  <c r="EG280" i="21"/>
  <c r="EK334" i="21"/>
  <c r="EO343" i="21"/>
  <c r="ES358" i="21"/>
  <c r="EW370" i="21"/>
  <c r="FA382" i="21"/>
  <c r="FE391" i="21"/>
  <c r="FI401" i="21"/>
  <c r="FM416" i="21"/>
  <c r="FQ418" i="21"/>
  <c r="FU436" i="21"/>
  <c r="FY452" i="21"/>
  <c r="GG299" i="21"/>
  <c r="GK316" i="21"/>
  <c r="GO367" i="21"/>
  <c r="GS305" i="21"/>
  <c r="GW334" i="21"/>
  <c r="HA343" i="21"/>
  <c r="HE356" i="21"/>
  <c r="HI370" i="21"/>
  <c r="HM380" i="21"/>
  <c r="HQ394" i="21"/>
  <c r="HY311" i="21"/>
  <c r="IG308" i="21"/>
  <c r="CI325" i="21"/>
  <c r="EE367" i="21"/>
  <c r="GY368" i="21"/>
  <c r="CJ308" i="21"/>
  <c r="CJ311" i="21"/>
  <c r="CJ335" i="21"/>
  <c r="CJ346" i="21"/>
  <c r="CJ370" i="21"/>
  <c r="CJ394" i="21"/>
  <c r="CJ403" i="21"/>
  <c r="CJ454" i="21"/>
  <c r="CN329" i="21"/>
  <c r="CN305" i="21"/>
  <c r="CN392" i="21"/>
  <c r="CN364" i="21"/>
  <c r="CN388" i="21"/>
  <c r="CN406" i="21"/>
  <c r="CN431" i="21"/>
  <c r="CZ284" i="21"/>
  <c r="CZ314" i="21"/>
  <c r="CZ338" i="21"/>
  <c r="CZ353" i="21"/>
  <c r="CZ377" i="21"/>
  <c r="CZ416" i="21"/>
  <c r="CZ403" i="21"/>
  <c r="CZ457" i="21"/>
  <c r="DH299" i="21"/>
  <c r="DH329" i="21"/>
  <c r="DH307" i="21"/>
  <c r="DH364" i="21"/>
  <c r="DH388" i="21"/>
  <c r="DH431" i="21"/>
  <c r="DH439" i="21"/>
  <c r="DP284" i="21"/>
  <c r="DP314" i="21"/>
  <c r="DP338" i="21"/>
  <c r="DP343" i="21"/>
  <c r="DP367" i="21"/>
  <c r="DP391" i="21"/>
  <c r="DP404" i="21"/>
  <c r="DP454" i="21"/>
  <c r="DX298" i="21"/>
  <c r="DX328" i="21"/>
  <c r="DX392" i="21"/>
  <c r="DX362" i="21"/>
  <c r="DX386" i="21"/>
  <c r="DX427" i="21"/>
  <c r="DX406" i="21"/>
  <c r="EF307" i="21"/>
  <c r="EF311" i="21"/>
  <c r="EF335" i="21"/>
  <c r="EF347" i="21"/>
  <c r="EF371" i="21"/>
  <c r="EF416" i="21"/>
  <c r="EF404" i="21"/>
  <c r="EF455" i="21"/>
  <c r="EN298" i="21"/>
  <c r="EN328" i="21"/>
  <c r="EN392" i="21"/>
  <c r="EN364" i="21"/>
  <c r="EN388" i="21"/>
  <c r="EN431" i="21"/>
  <c r="EN437" i="21"/>
  <c r="ER314" i="21"/>
  <c r="ER301" i="21"/>
  <c r="ER334" i="21"/>
  <c r="ER350" i="21"/>
  <c r="ER374" i="21"/>
  <c r="ER400" i="21"/>
  <c r="ER424" i="21"/>
  <c r="ER457" i="21"/>
  <c r="EZ332" i="21"/>
  <c r="EZ307" i="21"/>
  <c r="EZ392" i="21"/>
  <c r="EZ364" i="21"/>
  <c r="EZ388" i="21"/>
  <c r="EZ406" i="21"/>
  <c r="EZ431" i="21"/>
  <c r="FL308" i="21"/>
  <c r="FL311" i="21"/>
  <c r="FL335" i="21"/>
  <c r="FL352" i="21"/>
  <c r="FL376" i="21"/>
  <c r="FL416" i="21"/>
  <c r="FL406" i="21"/>
  <c r="FL455" i="21"/>
  <c r="FT298" i="21"/>
  <c r="FT328" i="21"/>
  <c r="FT392" i="21"/>
  <c r="FT364" i="21"/>
  <c r="FT388" i="21"/>
  <c r="FT431" i="21"/>
  <c r="FT439" i="21"/>
  <c r="FX320" i="21"/>
  <c r="FX302" i="21"/>
  <c r="FX334" i="21"/>
  <c r="FX350" i="21"/>
  <c r="FX374" i="21"/>
  <c r="FX400" i="21"/>
  <c r="FX424" i="21"/>
  <c r="FX449" i="21"/>
  <c r="GF286" i="21"/>
  <c r="GF322" i="21"/>
  <c r="GF358" i="21"/>
  <c r="GF389" i="21"/>
  <c r="GF418" i="21"/>
  <c r="GF457" i="21"/>
  <c r="GR313" i="21"/>
  <c r="GR280" i="21"/>
  <c r="GR364" i="21"/>
  <c r="GR412" i="21"/>
  <c r="GR442" i="21"/>
  <c r="GV323" i="21"/>
  <c r="GV337" i="21"/>
  <c r="GV377" i="21"/>
  <c r="GV445" i="21"/>
  <c r="HD290" i="21"/>
  <c r="HD395" i="21"/>
  <c r="HD389" i="21"/>
  <c r="HD439" i="21"/>
  <c r="HL301" i="21"/>
  <c r="HL355" i="21"/>
  <c r="HL397" i="21"/>
  <c r="HL451" i="21"/>
  <c r="HT323" i="21"/>
  <c r="HT365" i="21"/>
  <c r="HT418" i="21"/>
  <c r="IB319" i="21"/>
  <c r="IB337" i="21"/>
  <c r="IB379" i="21"/>
  <c r="IB430" i="21"/>
  <c r="CG289" i="21"/>
  <c r="CG319" i="21"/>
  <c r="CG394" i="21"/>
  <c r="CG425" i="21"/>
  <c r="CK301" i="21"/>
  <c r="CK343" i="21"/>
  <c r="CK392" i="21"/>
  <c r="CK448" i="21"/>
  <c r="CO281" i="21"/>
  <c r="CO356" i="21"/>
  <c r="CO404" i="21"/>
  <c r="CO449" i="21"/>
  <c r="CS307" i="21"/>
  <c r="CS368" i="21"/>
  <c r="CS409" i="21"/>
  <c r="CW289" i="21"/>
  <c r="CW310" i="21"/>
  <c r="CW395" i="21"/>
  <c r="CW421" i="21"/>
  <c r="DA301" i="21"/>
  <c r="DA323" i="21"/>
  <c r="DA392" i="21"/>
  <c r="DA445" i="21"/>
  <c r="DE305" i="21"/>
  <c r="DE350" i="21"/>
  <c r="DE401" i="21"/>
  <c r="DE454" i="21"/>
  <c r="DI307" i="21"/>
  <c r="DI365" i="21"/>
  <c r="DI415" i="21"/>
  <c r="DM344" i="21"/>
  <c r="DM361" i="21"/>
  <c r="DM421" i="21"/>
  <c r="DQ323" i="21"/>
  <c r="DQ374" i="21"/>
  <c r="DU337" i="21"/>
  <c r="DY352" i="21"/>
  <c r="EC347" i="21"/>
  <c r="EG376" i="21"/>
  <c r="EK388" i="21"/>
  <c r="EO400" i="21"/>
  <c r="ES407" i="21"/>
  <c r="EW422" i="21"/>
  <c r="FA443" i="21"/>
  <c r="FE440" i="21"/>
  <c r="FM286" i="21"/>
  <c r="FQ286" i="21"/>
  <c r="FU337" i="21"/>
  <c r="FY358" i="21"/>
  <c r="GC280" i="21"/>
  <c r="GG337" i="21"/>
  <c r="GK352" i="21"/>
  <c r="GO346" i="21"/>
  <c r="GS376" i="21"/>
  <c r="GW386" i="21"/>
  <c r="HA398" i="21"/>
  <c r="HE407" i="21"/>
  <c r="HI422" i="21"/>
  <c r="HM442" i="21"/>
  <c r="HQ440" i="21"/>
  <c r="HY415" i="21"/>
  <c r="IG436" i="21"/>
  <c r="CQ454" i="21"/>
  <c r="EY320" i="21"/>
  <c r="HK433" i="21"/>
  <c r="HU383" i="21"/>
  <c r="HY326" i="21"/>
  <c r="HY398" i="21"/>
  <c r="IC310" i="21"/>
  <c r="IC431" i="21"/>
  <c r="IG311" i="21"/>
  <c r="IG424" i="21"/>
  <c r="IK323" i="21"/>
  <c r="IK442" i="21"/>
  <c r="CI358" i="21"/>
  <c r="CQ313" i="21"/>
  <c r="CY421" i="21"/>
  <c r="DO317" i="21"/>
  <c r="EE310" i="21"/>
  <c r="EQ301" i="21"/>
  <c r="FK350" i="21"/>
  <c r="GA365" i="21"/>
  <c r="GQ403" i="21"/>
  <c r="HG448" i="21"/>
  <c r="II308" i="21"/>
  <c r="EJ388" i="21"/>
  <c r="GF295" i="21"/>
  <c r="GF326" i="21"/>
  <c r="GF350" i="21"/>
  <c r="GF374" i="21"/>
  <c r="GF434" i="21"/>
  <c r="GF419" i="21"/>
  <c r="GF448" i="21"/>
  <c r="GR290" i="21"/>
  <c r="GR322" i="21"/>
  <c r="GR283" i="21"/>
  <c r="GR356" i="21"/>
  <c r="GR380" i="21"/>
  <c r="GR427" i="21"/>
  <c r="GR443" i="21"/>
  <c r="GV313" i="21"/>
  <c r="GV295" i="21"/>
  <c r="GV332" i="21"/>
  <c r="GV349" i="21"/>
  <c r="GV373" i="21"/>
  <c r="GV397" i="21"/>
  <c r="GV425" i="21"/>
  <c r="GV457" i="21"/>
  <c r="HD286" i="21"/>
  <c r="HD316" i="21"/>
  <c r="HD283" i="21"/>
  <c r="HD361" i="21"/>
  <c r="HD385" i="21"/>
  <c r="HD410" i="21"/>
  <c r="HD434" i="21"/>
  <c r="HL313" i="21"/>
  <c r="HL296" i="21"/>
  <c r="HL332" i="21"/>
  <c r="HL350" i="21"/>
  <c r="HL374" i="21"/>
  <c r="HL437" i="21"/>
  <c r="HL421" i="21"/>
  <c r="HL452" i="21"/>
  <c r="HT289" i="21"/>
  <c r="HT314" i="21"/>
  <c r="HT283" i="21"/>
  <c r="HT361" i="21"/>
  <c r="HT385" i="21"/>
  <c r="HT413" i="21"/>
  <c r="HT437" i="21"/>
  <c r="IB313" i="21"/>
  <c r="IB295" i="21"/>
  <c r="IB331" i="21"/>
  <c r="IB350" i="21"/>
  <c r="IB374" i="21"/>
  <c r="IB397" i="21"/>
  <c r="IB425" i="21"/>
  <c r="IB448" i="21"/>
  <c r="CG284" i="21"/>
  <c r="CG301" i="21"/>
  <c r="CG314" i="21"/>
  <c r="CG338" i="21"/>
  <c r="CG374" i="21"/>
  <c r="CG397" i="21"/>
  <c r="CG421" i="21"/>
  <c r="CG448" i="21"/>
  <c r="CK298" i="21"/>
  <c r="CK341" i="21"/>
  <c r="CK355" i="21"/>
  <c r="CK364" i="21"/>
  <c r="CK388" i="21"/>
  <c r="CK409" i="21"/>
  <c r="CK433" i="21"/>
  <c r="CO286" i="21"/>
  <c r="CO304" i="21"/>
  <c r="CO328" i="21"/>
  <c r="CO352" i="21"/>
  <c r="CO376" i="21"/>
  <c r="CO400" i="21"/>
  <c r="CO421" i="21"/>
  <c r="CO440" i="21"/>
  <c r="CS293" i="21"/>
  <c r="CS283" i="21"/>
  <c r="CS341" i="21"/>
  <c r="CS364" i="21"/>
  <c r="CS385" i="21"/>
  <c r="CS449" i="21"/>
  <c r="CS428" i="21"/>
  <c r="CW284" i="21"/>
  <c r="CW362" i="21"/>
  <c r="CW305" i="21"/>
  <c r="CW329" i="21"/>
  <c r="CW353" i="21"/>
  <c r="CW397" i="21"/>
  <c r="CW416" i="21"/>
  <c r="CW448" i="21"/>
  <c r="DA298" i="21"/>
  <c r="DA362" i="21"/>
  <c r="DA314" i="21"/>
  <c r="DA304" i="21"/>
  <c r="DA388" i="21"/>
  <c r="DA409" i="21"/>
  <c r="DA433" i="21"/>
  <c r="DE289" i="21"/>
  <c r="DE301" i="21"/>
  <c r="DE322" i="21"/>
  <c r="DE346" i="21"/>
  <c r="DE374" i="21"/>
  <c r="DE397" i="21"/>
  <c r="DE413" i="21"/>
  <c r="DE440" i="21"/>
  <c r="DI298" i="21"/>
  <c r="DI283" i="21"/>
  <c r="DI341" i="21"/>
  <c r="DI361" i="21"/>
  <c r="DI385" i="21"/>
  <c r="DI410" i="21"/>
  <c r="DI434" i="21"/>
  <c r="DM296" i="21"/>
  <c r="DM308" i="21"/>
  <c r="DM340" i="21"/>
  <c r="DM383" i="21"/>
  <c r="DM415" i="21"/>
  <c r="DM452" i="21"/>
  <c r="DQ316" i="21"/>
  <c r="DQ337" i="21"/>
  <c r="DQ368" i="21"/>
  <c r="DQ406" i="21"/>
  <c r="DU319" i="21"/>
  <c r="DU412" i="21"/>
  <c r="DY328" i="21"/>
  <c r="DY428" i="21"/>
  <c r="EC329" i="21"/>
  <c r="EC437" i="21"/>
  <c r="EG359" i="21"/>
  <c r="EG454" i="21"/>
  <c r="EK370" i="21"/>
  <c r="EO292" i="21"/>
  <c r="EO379" i="21"/>
  <c r="ES346" i="21"/>
  <c r="ES389" i="21"/>
  <c r="EW323" i="21"/>
  <c r="EW404" i="21"/>
  <c r="FA322" i="21"/>
  <c r="FA413" i="21"/>
  <c r="FE328" i="21"/>
  <c r="FE427" i="21"/>
  <c r="FI325" i="21"/>
  <c r="FI437" i="21"/>
  <c r="FM367" i="21"/>
  <c r="FM452" i="21"/>
  <c r="FQ370" i="21"/>
  <c r="FU292" i="21"/>
  <c r="FU379" i="21"/>
  <c r="FY302" i="21"/>
  <c r="FY391" i="21"/>
  <c r="GC325" i="21"/>
  <c r="GC406" i="21"/>
  <c r="GG319" i="21"/>
  <c r="GG410" i="21"/>
  <c r="GK334" i="21"/>
  <c r="GK428" i="21"/>
  <c r="GO328" i="21"/>
  <c r="GO437" i="21"/>
  <c r="GS358" i="21"/>
  <c r="GS454" i="21"/>
  <c r="GW370" i="21"/>
  <c r="HA293" i="21"/>
  <c r="HA379" i="21"/>
  <c r="HE347" i="21"/>
  <c r="HE389" i="21"/>
  <c r="HI334" i="21"/>
  <c r="HI406" i="21"/>
  <c r="HM322" i="21"/>
  <c r="HM412" i="21"/>
  <c r="HQ334" i="21"/>
  <c r="HQ424" i="21"/>
  <c r="HU325" i="21"/>
  <c r="HU439" i="21"/>
  <c r="HY361" i="21"/>
  <c r="HY454" i="21"/>
  <c r="IC370" i="21"/>
  <c r="IG295" i="21"/>
  <c r="IG379" i="21"/>
  <c r="IK343" i="21"/>
  <c r="IK389" i="21"/>
  <c r="CI413" i="21"/>
  <c r="CY301" i="21"/>
  <c r="DG341" i="21"/>
  <c r="DW289" i="21"/>
  <c r="EM301" i="21"/>
  <c r="EY368" i="21"/>
  <c r="FS407" i="21"/>
  <c r="GI422" i="21"/>
  <c r="GY442" i="21"/>
  <c r="HS317" i="21"/>
  <c r="GV290" i="21"/>
  <c r="GV322" i="21"/>
  <c r="GV344" i="21"/>
  <c r="GV368" i="21"/>
  <c r="GV410" i="21"/>
  <c r="GV421" i="21"/>
  <c r="GV452" i="21"/>
  <c r="HD322" i="21"/>
  <c r="HD304" i="21"/>
  <c r="HD340" i="21"/>
  <c r="HD356" i="21"/>
  <c r="HD380" i="21"/>
  <c r="HD406" i="21"/>
  <c r="HD430" i="21"/>
  <c r="HD454" i="21"/>
  <c r="HL292" i="21"/>
  <c r="HL322" i="21"/>
  <c r="HL346" i="21"/>
  <c r="HL370" i="21"/>
  <c r="HL409" i="21"/>
  <c r="HL416" i="21"/>
  <c r="HL457" i="21"/>
  <c r="HT284" i="21"/>
  <c r="HT308" i="21"/>
  <c r="HT340" i="21"/>
  <c r="HT356" i="21"/>
  <c r="HT380" i="21"/>
  <c r="HT409" i="21"/>
  <c r="HT433" i="21"/>
  <c r="HT454" i="21"/>
  <c r="IB290" i="21"/>
  <c r="IB320" i="21"/>
  <c r="IB346" i="21"/>
  <c r="IB370" i="21"/>
  <c r="IB394" i="21"/>
  <c r="IB421" i="21"/>
  <c r="IB442" i="21"/>
  <c r="CG350" i="21"/>
  <c r="CG310" i="21"/>
  <c r="CG334" i="21"/>
  <c r="CG370" i="21"/>
  <c r="CG391" i="21"/>
  <c r="CG416" i="21"/>
  <c r="CG439" i="21"/>
  <c r="CK293" i="21"/>
  <c r="CK329" i="21"/>
  <c r="CK335" i="21"/>
  <c r="CK358" i="21"/>
  <c r="CK383" i="21"/>
  <c r="CK407" i="21"/>
  <c r="CK428" i="21"/>
  <c r="CK455" i="21"/>
  <c r="CO283" i="21"/>
  <c r="CO323" i="21"/>
  <c r="CO347" i="21"/>
  <c r="CO371" i="21"/>
  <c r="CO394" i="21"/>
  <c r="CO416" i="21"/>
  <c r="CO436" i="21"/>
  <c r="CS289" i="21"/>
  <c r="CS337" i="21"/>
  <c r="CS329" i="21"/>
  <c r="CS359" i="21"/>
  <c r="CS380" i="21"/>
  <c r="CS406" i="21"/>
  <c r="CS424" i="21"/>
  <c r="CS455" i="21"/>
  <c r="CW355" i="21"/>
  <c r="CW358" i="21"/>
  <c r="CW325" i="21"/>
  <c r="CW349" i="21"/>
  <c r="CW391" i="21"/>
  <c r="CW412" i="21"/>
  <c r="CW439" i="21"/>
  <c r="DA293" i="21"/>
  <c r="DA334" i="21"/>
  <c r="DA350" i="21"/>
  <c r="DA368" i="21"/>
  <c r="DA383" i="21"/>
  <c r="DA404" i="21"/>
  <c r="DA428" i="21"/>
  <c r="DA454" i="21"/>
  <c r="DE283" i="21"/>
  <c r="DE317" i="21"/>
  <c r="DE341" i="21"/>
  <c r="DE370" i="21"/>
  <c r="DE392" i="21"/>
  <c r="DE409" i="21"/>
  <c r="DE436" i="21"/>
  <c r="DI293" i="21"/>
  <c r="DI337" i="21"/>
  <c r="DI329" i="21"/>
  <c r="DI356" i="21"/>
  <c r="DI380" i="21"/>
  <c r="DI407" i="21"/>
  <c r="DI433" i="21"/>
  <c r="DM290" i="21"/>
  <c r="DM281" i="21"/>
  <c r="DM334" i="21"/>
  <c r="DM377" i="21"/>
  <c r="DM409" i="21"/>
  <c r="DM446" i="21"/>
  <c r="DQ302" i="21"/>
  <c r="DQ325" i="21"/>
  <c r="DQ362" i="21"/>
  <c r="DQ394" i="21"/>
  <c r="DU301" i="21"/>
  <c r="DU398" i="21"/>
  <c r="DY305" i="21"/>
  <c r="DY410" i="21"/>
  <c r="EC311" i="21"/>
  <c r="EC421" i="21"/>
  <c r="EG314" i="21"/>
  <c r="EG428" i="21"/>
  <c r="EK352" i="21"/>
  <c r="EK439" i="21"/>
  <c r="EO361" i="21"/>
  <c r="ES284" i="21"/>
  <c r="ES392" i="21"/>
  <c r="EW298" i="21"/>
  <c r="EW388" i="21"/>
  <c r="FA302" i="21"/>
  <c r="FA400" i="21"/>
  <c r="FE301" i="21"/>
  <c r="FE409" i="21"/>
  <c r="FI307" i="21"/>
  <c r="FI415" i="21"/>
  <c r="FM353" i="21"/>
  <c r="FM442" i="21"/>
  <c r="FQ346" i="21"/>
  <c r="FQ437" i="21"/>
  <c r="FU361" i="21"/>
  <c r="FY284" i="21"/>
  <c r="FY392" i="21"/>
  <c r="GC298" i="21"/>
  <c r="GC388" i="21"/>
  <c r="GG283" i="21"/>
  <c r="GG398" i="21"/>
  <c r="GK308" i="21"/>
  <c r="GK410" i="21"/>
  <c r="GO310" i="21"/>
  <c r="GO419" i="21"/>
  <c r="GS355" i="21"/>
  <c r="GS430" i="21"/>
  <c r="GW352" i="21"/>
  <c r="GW440" i="21"/>
  <c r="HA361" i="21"/>
  <c r="HE284" i="21"/>
  <c r="HE374" i="21"/>
  <c r="HI298" i="21"/>
  <c r="HI388" i="21"/>
  <c r="HM304" i="21"/>
  <c r="HM400" i="21"/>
  <c r="HQ304" i="21"/>
  <c r="HQ449" i="21"/>
  <c r="HU307" i="21"/>
  <c r="HU416" i="21"/>
  <c r="HY299" i="21"/>
  <c r="HY433" i="21"/>
  <c r="IC346" i="21"/>
  <c r="IC440" i="21"/>
  <c r="IG361" i="21"/>
  <c r="IK284" i="21"/>
  <c r="IK374" i="21"/>
  <c r="CI382" i="21"/>
  <c r="CQ437" i="21"/>
  <c r="DG299" i="21"/>
  <c r="DO430" i="21"/>
  <c r="EE457" i="21"/>
  <c r="EY296" i="21"/>
  <c r="FS284" i="21"/>
  <c r="GI317" i="21"/>
  <c r="GY322" i="21"/>
  <c r="HK418" i="21"/>
  <c r="DQ413" i="21"/>
  <c r="DU287" i="21"/>
  <c r="DU326" i="21"/>
  <c r="DU395" i="21"/>
  <c r="DU419" i="21"/>
  <c r="DY295" i="21"/>
  <c r="DY281" i="21"/>
  <c r="DY386" i="21"/>
  <c r="DY448" i="21"/>
  <c r="EC364" i="21"/>
  <c r="EC337" i="21"/>
  <c r="EC398" i="21"/>
  <c r="EC449" i="21"/>
  <c r="EG334" i="21"/>
  <c r="EG365" i="21"/>
  <c r="EG446" i="21"/>
  <c r="EK290" i="21"/>
  <c r="EK329" i="21"/>
  <c r="DU273" i="21"/>
  <c r="CP355" i="21"/>
  <c r="DB346" i="21"/>
  <c r="DJ406" i="21"/>
  <c r="DZ412" i="21"/>
  <c r="FF344" i="21"/>
  <c r="GH370" i="21"/>
  <c r="HJ359" i="21"/>
  <c r="IL302" i="21"/>
  <c r="DS346" i="21"/>
  <c r="HC286" i="21"/>
  <c r="GV341" i="21"/>
  <c r="IF273" i="21"/>
  <c r="CH331" i="21"/>
  <c r="CL302" i="21"/>
  <c r="CL421" i="21"/>
  <c r="CP320" i="21"/>
  <c r="CT353" i="21"/>
  <c r="CT455" i="21"/>
  <c r="CX374" i="21"/>
  <c r="DB313" i="21"/>
  <c r="DF296" i="21"/>
  <c r="DF418" i="21"/>
  <c r="DJ380" i="21"/>
  <c r="DN290" i="21"/>
  <c r="DN431" i="21"/>
  <c r="DR386" i="21"/>
  <c r="DZ316" i="21"/>
  <c r="EH341" i="21"/>
  <c r="EP367" i="21"/>
  <c r="EX407" i="21"/>
  <c r="FF434" i="21"/>
  <c r="FN452" i="21"/>
  <c r="FZ299" i="21"/>
  <c r="GH289" i="21"/>
  <c r="GP331" i="21"/>
  <c r="GX323" i="21"/>
  <c r="HF394" i="21"/>
  <c r="HN419" i="21"/>
  <c r="HV449" i="21"/>
  <c r="IH296" i="21"/>
  <c r="CU449" i="21"/>
  <c r="DS427" i="21"/>
  <c r="EU409" i="21"/>
  <c r="FO365" i="21"/>
  <c r="GM403" i="21"/>
  <c r="HO379" i="21"/>
  <c r="DP392" i="21"/>
  <c r="GF331" i="21"/>
  <c r="CO301" i="21"/>
  <c r="DR273" i="21"/>
  <c r="CP358" i="21"/>
  <c r="CX398" i="21"/>
  <c r="DJ335" i="21"/>
  <c r="DV367" i="21"/>
  <c r="FB298" i="21"/>
  <c r="GH413" i="21"/>
  <c r="HR344" i="21"/>
  <c r="CU397" i="21"/>
  <c r="FW359" i="21"/>
  <c r="CN394" i="21"/>
  <c r="EV273" i="21"/>
  <c r="CH403" i="21"/>
  <c r="CL328" i="21"/>
  <c r="CP286" i="21"/>
  <c r="CP436" i="21"/>
  <c r="CT365" i="21"/>
  <c r="CX311" i="21"/>
  <c r="DB280" i="21"/>
  <c r="DB407" i="21"/>
  <c r="DF304" i="21"/>
  <c r="DJ343" i="21"/>
  <c r="DJ424" i="21"/>
  <c r="DN364" i="21"/>
  <c r="DR344" i="21"/>
  <c r="DV295" i="21"/>
  <c r="ED338" i="21"/>
  <c r="EL326" i="21"/>
  <c r="ET401" i="21"/>
  <c r="FB425" i="21"/>
  <c r="FJ443" i="21"/>
  <c r="FV281" i="21"/>
  <c r="GD295" i="21"/>
  <c r="GL323" i="21"/>
  <c r="GT365" i="21"/>
  <c r="HB371" i="21"/>
  <c r="HJ413" i="21"/>
  <c r="HR440" i="21"/>
  <c r="ID283" i="21"/>
  <c r="IL388" i="21"/>
  <c r="CM379" i="21"/>
  <c r="DK319" i="21"/>
  <c r="EI326" i="21"/>
  <c r="FG349" i="21"/>
  <c r="FW451" i="21"/>
  <c r="GU421" i="21"/>
  <c r="HW394" i="21"/>
  <c r="CJ371" i="21"/>
  <c r="EZ284" i="21"/>
  <c r="FI421" i="21"/>
  <c r="EE273" i="21"/>
  <c r="CH304" i="21"/>
  <c r="CL395" i="21"/>
  <c r="CT352" i="21"/>
  <c r="CX406" i="21"/>
  <c r="DF353" i="21"/>
  <c r="DJ440" i="21"/>
  <c r="DR394" i="21"/>
  <c r="EH287" i="21"/>
  <c r="EX358" i="21"/>
  <c r="FR379" i="21"/>
  <c r="GL311" i="21"/>
  <c r="HB404" i="21"/>
  <c r="HV370" i="21"/>
  <c r="DC295" i="21"/>
  <c r="FC332" i="21"/>
  <c r="HC326" i="21"/>
  <c r="DP286" i="21"/>
  <c r="CK430" i="21"/>
  <c r="EC273" i="21"/>
  <c r="HZ273" i="21"/>
  <c r="EH273" i="21"/>
  <c r="BP273" i="21"/>
  <c r="GN273" i="21"/>
  <c r="CI273" i="21"/>
  <c r="FY273" i="21"/>
  <c r="CH326" i="21"/>
  <c r="CL296" i="21"/>
  <c r="CL418" i="21"/>
  <c r="CP316" i="21"/>
  <c r="CT349" i="21"/>
  <c r="CT431" i="21"/>
  <c r="CX370" i="21"/>
  <c r="DB308" i="21"/>
  <c r="DF289" i="21"/>
  <c r="DF413" i="21"/>
  <c r="DJ341" i="21"/>
  <c r="DN284" i="21"/>
  <c r="DN428" i="21"/>
  <c r="DR382" i="21"/>
  <c r="DZ304" i="21"/>
  <c r="EH329" i="21"/>
  <c r="EP386" i="21"/>
  <c r="EX391" i="21"/>
  <c r="FF418" i="21"/>
  <c r="FN449" i="21"/>
  <c r="FZ380" i="21"/>
  <c r="GH353" i="21"/>
  <c r="GP319" i="21"/>
  <c r="GX311" i="21"/>
  <c r="HF367" i="21"/>
  <c r="HN407" i="21"/>
  <c r="HV434" i="21"/>
  <c r="ID454" i="21"/>
  <c r="CU433" i="21"/>
  <c r="DS401" i="21"/>
  <c r="EU361" i="21"/>
  <c r="FO349" i="21"/>
  <c r="GM292" i="21"/>
  <c r="HO308" i="21"/>
  <c r="IE445" i="21"/>
  <c r="DP344" i="21"/>
  <c r="FX451" i="21"/>
  <c r="CK385" i="21"/>
  <c r="DR431" i="21"/>
  <c r="DV311" i="21"/>
  <c r="DV451" i="21"/>
  <c r="DZ382" i="21"/>
  <c r="ED287" i="21"/>
  <c r="ED361" i="21"/>
  <c r="EH298" i="21"/>
  <c r="EH380" i="21"/>
  <c r="EL344" i="21"/>
  <c r="EL400" i="21"/>
  <c r="EP352" i="21"/>
  <c r="EP439" i="21"/>
  <c r="ET313" i="21"/>
  <c r="ET419" i="21"/>
  <c r="EX311" i="21"/>
  <c r="EX431" i="21"/>
  <c r="FB304" i="21"/>
  <c r="FB451" i="21"/>
  <c r="FF382" i="21"/>
  <c r="FJ286" i="21"/>
  <c r="FJ359" i="21"/>
  <c r="FN301" i="21"/>
  <c r="FN380" i="21"/>
  <c r="FR343" i="21"/>
  <c r="FR401" i="21"/>
  <c r="FV358" i="21"/>
  <c r="FV412" i="21"/>
  <c r="FZ314" i="21"/>
  <c r="FZ416" i="21"/>
  <c r="GD307" i="21"/>
  <c r="GD431" i="21"/>
  <c r="GH311" i="21"/>
  <c r="GH449" i="21"/>
  <c r="GL382" i="21"/>
  <c r="GP286" i="21"/>
  <c r="GP359" i="21"/>
  <c r="GT292" i="21"/>
  <c r="GT380" i="21"/>
  <c r="GX347" i="21"/>
  <c r="GX401" i="21"/>
  <c r="HB353" i="21"/>
  <c r="HB434" i="21"/>
  <c r="HF314" i="21"/>
  <c r="HF419" i="21"/>
  <c r="HJ313" i="21"/>
  <c r="HJ431" i="21"/>
  <c r="HN305" i="21"/>
  <c r="HN449" i="21"/>
  <c r="HR379" i="21"/>
  <c r="HV286" i="21"/>
  <c r="HV359" i="21"/>
  <c r="HZ298" i="21"/>
  <c r="HZ380" i="21"/>
  <c r="ID344" i="21"/>
  <c r="ID400" i="21"/>
  <c r="IH358" i="21"/>
  <c r="IH436" i="21"/>
  <c r="IL316" i="21"/>
  <c r="IL419" i="21"/>
  <c r="CM281" i="21"/>
  <c r="CM407" i="21"/>
  <c r="CU355" i="21"/>
  <c r="DC304" i="21"/>
  <c r="DC409" i="21"/>
  <c r="DK398" i="21"/>
  <c r="DS326" i="21"/>
  <c r="DS457" i="21"/>
  <c r="EA409" i="21"/>
  <c r="EI352" i="21"/>
  <c r="EU289" i="21"/>
  <c r="EU427" i="21"/>
  <c r="FC341" i="21"/>
  <c r="FG310" i="21"/>
  <c r="FG451" i="21"/>
  <c r="FO401" i="21"/>
  <c r="FW316" i="21"/>
  <c r="GE295" i="21"/>
  <c r="GE428" i="21"/>
  <c r="GM341" i="21"/>
  <c r="GU320" i="21"/>
  <c r="GU449" i="21"/>
  <c r="HC385" i="21"/>
  <c r="HO311" i="21"/>
  <c r="HW280" i="21"/>
  <c r="HW418" i="21"/>
  <c r="IE325" i="21"/>
  <c r="CJ433" i="21"/>
  <c r="CZ458" i="21"/>
  <c r="DX311" i="21"/>
  <c r="EN335" i="21"/>
  <c r="EZ347" i="21"/>
  <c r="FT371" i="21"/>
  <c r="GF428" i="21"/>
  <c r="HL371" i="21"/>
  <c r="CS311" i="21"/>
  <c r="DI370" i="21"/>
  <c r="FI290" i="21"/>
  <c r="HY436" i="21"/>
  <c r="CH317" i="21"/>
  <c r="CH419" i="21"/>
  <c r="CL313" i="21"/>
  <c r="CL433" i="21"/>
  <c r="CP307" i="21"/>
  <c r="CP451" i="21"/>
  <c r="CT382" i="21"/>
  <c r="CX289" i="21"/>
  <c r="CX361" i="21"/>
  <c r="DB302" i="21"/>
  <c r="DB382" i="21"/>
  <c r="DF343" i="21"/>
  <c r="DF400" i="21"/>
  <c r="DJ359" i="21"/>
  <c r="DJ437" i="21"/>
  <c r="DN317" i="21"/>
  <c r="DN434" i="21"/>
  <c r="DR286" i="21"/>
  <c r="DR349" i="21"/>
  <c r="DR377" i="21"/>
  <c r="DR428" i="21"/>
  <c r="DR458" i="21"/>
  <c r="DV350" i="21"/>
  <c r="DV389" i="21"/>
  <c r="DV331" i="21"/>
  <c r="DV401" i="21"/>
  <c r="DV440" i="21"/>
  <c r="DZ281" i="21"/>
  <c r="DZ352" i="21"/>
  <c r="DZ337" i="21"/>
  <c r="DZ368" i="21"/>
  <c r="DZ416" i="21"/>
  <c r="DZ448" i="21"/>
  <c r="ED298" i="21"/>
  <c r="ED317" i="21"/>
  <c r="ED353" i="21"/>
  <c r="ED397" i="21"/>
  <c r="ED428" i="21"/>
  <c r="EH344" i="21"/>
  <c r="EH299" i="21"/>
  <c r="EH326" i="21"/>
  <c r="EH400" i="21"/>
  <c r="EH410" i="21"/>
  <c r="EH433" i="21"/>
  <c r="EL281" i="21"/>
  <c r="EL364" i="21"/>
  <c r="EL305" i="21"/>
  <c r="EL341" i="21"/>
  <c r="EL422" i="21"/>
  <c r="EL455" i="21"/>
  <c r="EP358" i="21"/>
  <c r="EP320" i="21"/>
  <c r="EP383" i="21"/>
  <c r="EP394" i="21"/>
  <c r="EP427" i="21"/>
  <c r="ET386" i="21"/>
  <c r="ET395" i="21"/>
  <c r="ET332" i="21"/>
  <c r="ET362" i="21"/>
  <c r="ET410" i="21"/>
  <c r="ET442" i="21"/>
  <c r="EX289" i="21"/>
  <c r="EX352" i="21"/>
  <c r="EX331" i="21"/>
  <c r="EX388" i="21"/>
  <c r="EX428" i="21"/>
  <c r="EX457" i="21"/>
  <c r="FB359" i="21"/>
  <c r="FB383" i="21"/>
  <c r="FB323" i="21"/>
  <c r="FB403" i="21"/>
  <c r="FB440" i="21"/>
  <c r="FF281" i="21"/>
  <c r="FF308" i="21"/>
  <c r="FF356" i="21"/>
  <c r="FF370" i="21"/>
  <c r="FF415" i="21"/>
  <c r="FF446" i="21"/>
  <c r="FJ301" i="21"/>
  <c r="FJ313" i="21"/>
  <c r="FJ349" i="21"/>
  <c r="FJ397" i="21"/>
  <c r="FJ427" i="21"/>
  <c r="FN347" i="21"/>
  <c r="FN290" i="21"/>
  <c r="FN316" i="21"/>
  <c r="FN370" i="21"/>
  <c r="FN410" i="21"/>
  <c r="FN433" i="21"/>
  <c r="FR284" i="21"/>
  <c r="FR364" i="21"/>
  <c r="FR305" i="21"/>
  <c r="FR341" i="21"/>
  <c r="FR422" i="21"/>
  <c r="FR451" i="21"/>
  <c r="FV347" i="21"/>
  <c r="FV320" i="21"/>
  <c r="FV383" i="21"/>
  <c r="FV394" i="21"/>
  <c r="FV425" i="21"/>
  <c r="FZ377" i="21"/>
  <c r="FZ304" i="21"/>
  <c r="FZ334" i="21"/>
  <c r="FZ364" i="21"/>
  <c r="FZ434" i="21"/>
  <c r="FZ448" i="21"/>
  <c r="GD359" i="21"/>
  <c r="GD350" i="21"/>
  <c r="GD326" i="21"/>
  <c r="GD389" i="21"/>
  <c r="GD428" i="21"/>
  <c r="GD457" i="21"/>
  <c r="GH350" i="21"/>
  <c r="GH391" i="21"/>
  <c r="GH331" i="21"/>
  <c r="GH404" i="21"/>
  <c r="GH440" i="21"/>
  <c r="GL298" i="21"/>
  <c r="GL302" i="21"/>
  <c r="GL338" i="21"/>
  <c r="GL368" i="21"/>
  <c r="GL416" i="21"/>
  <c r="GL446" i="21"/>
  <c r="GP376" i="21"/>
  <c r="GP316" i="21"/>
  <c r="GP352" i="21"/>
  <c r="GP397" i="21"/>
  <c r="GP425" i="21"/>
  <c r="GT344" i="21"/>
  <c r="GT299" i="21"/>
  <c r="GT326" i="21"/>
  <c r="GT401" i="21"/>
  <c r="GT410" i="21"/>
  <c r="GT431" i="21"/>
  <c r="GX290" i="21"/>
  <c r="GX367" i="21"/>
  <c r="GX308" i="21"/>
  <c r="GX392" i="21"/>
  <c r="GX422" i="21"/>
  <c r="GX455" i="21"/>
  <c r="HB343" i="21"/>
  <c r="HB319" i="21"/>
  <c r="HB382" i="21"/>
  <c r="HB391" i="21"/>
  <c r="HB427" i="21"/>
  <c r="HF386" i="21"/>
  <c r="HF304" i="21"/>
  <c r="HF334" i="21"/>
  <c r="HF364" i="21"/>
  <c r="HF412" i="21"/>
  <c r="HF452" i="21"/>
  <c r="HJ286" i="21"/>
  <c r="HJ302" i="21"/>
  <c r="HJ332" i="21"/>
  <c r="HJ388" i="21"/>
  <c r="HJ428" i="21"/>
  <c r="HJ458" i="21"/>
  <c r="HN284" i="21"/>
  <c r="HN383" i="21"/>
  <c r="HN325" i="21"/>
  <c r="HN404" i="21"/>
  <c r="HN440" i="21"/>
  <c r="HR299" i="21"/>
  <c r="HR307" i="21"/>
  <c r="HR355" i="21"/>
  <c r="HR368" i="21"/>
  <c r="HR415" i="21"/>
  <c r="HR446" i="21"/>
  <c r="HV299" i="21"/>
  <c r="HV313" i="21"/>
  <c r="HV349" i="21"/>
  <c r="HV397" i="21"/>
  <c r="HV427" i="21"/>
  <c r="HZ347" i="21"/>
  <c r="HZ292" i="21"/>
  <c r="HZ316" i="21"/>
  <c r="HZ370" i="21"/>
  <c r="HZ410" i="21"/>
  <c r="HZ433" i="21"/>
  <c r="ID358" i="21"/>
  <c r="ID367" i="21"/>
  <c r="ID308" i="21"/>
  <c r="ID410" i="21"/>
  <c r="ID421" i="21"/>
  <c r="ID449" i="21"/>
  <c r="IH347" i="21"/>
  <c r="IH317" i="21"/>
  <c r="IH380" i="21"/>
  <c r="IH391" i="21"/>
  <c r="IH427" i="21"/>
  <c r="IL377" i="21"/>
  <c r="IL305" i="21"/>
  <c r="IL335" i="21"/>
  <c r="IL365" i="21"/>
  <c r="IL436" i="21"/>
  <c r="IL449" i="21"/>
  <c r="CM305" i="21"/>
  <c r="CM344" i="21"/>
  <c r="CM391" i="21"/>
  <c r="CM436" i="21"/>
  <c r="CU347" i="21"/>
  <c r="CU329" i="21"/>
  <c r="CU400" i="21"/>
  <c r="CU430" i="21"/>
  <c r="DC290" i="21"/>
  <c r="DC331" i="21"/>
  <c r="DC370" i="21"/>
  <c r="DC421" i="21"/>
  <c r="DC458" i="21"/>
  <c r="DK293" i="21"/>
  <c r="DK331" i="21"/>
  <c r="DK428" i="21"/>
  <c r="DK440" i="21"/>
  <c r="DS313" i="21"/>
  <c r="DS350" i="21"/>
  <c r="DS385" i="21"/>
  <c r="DS440" i="21"/>
  <c r="EA347" i="21"/>
  <c r="EA314" i="21"/>
  <c r="EA380" i="21"/>
  <c r="EA430" i="21"/>
  <c r="EI290" i="21"/>
  <c r="EI338" i="21"/>
  <c r="EI425" i="21"/>
  <c r="EI419" i="21"/>
  <c r="EU308" i="21"/>
  <c r="EU320" i="21"/>
  <c r="EU382" i="21"/>
  <c r="EU413" i="21"/>
  <c r="EU452" i="21"/>
  <c r="FC385" i="21"/>
  <c r="FC328" i="21"/>
  <c r="FC403" i="21"/>
  <c r="FC436" i="21"/>
  <c r="FG290" i="21"/>
  <c r="FG335" i="21"/>
  <c r="FG415" i="21"/>
  <c r="FG437" i="21"/>
  <c r="FO298" i="21"/>
  <c r="FO337" i="21"/>
  <c r="FO385" i="21"/>
  <c r="FO428" i="21"/>
  <c r="FW283" i="21"/>
  <c r="FW367" i="21"/>
  <c r="FW341" i="21"/>
  <c r="FW422" i="21"/>
  <c r="GE421" i="21"/>
  <c r="GE320" i="21"/>
  <c r="GE358" i="21"/>
  <c r="GE406" i="21"/>
  <c r="GE446" i="21"/>
  <c r="GM352" i="21"/>
  <c r="GM326" i="21"/>
  <c r="GM385" i="21"/>
  <c r="GM451" i="21"/>
  <c r="GU307" i="21"/>
  <c r="GU344" i="21"/>
  <c r="GU380" i="21"/>
  <c r="GU436" i="21"/>
  <c r="HC347" i="21"/>
  <c r="HC298" i="21"/>
  <c r="HC401" i="21"/>
  <c r="HC428" i="21"/>
  <c r="HO344" i="21"/>
  <c r="HO293" i="21"/>
  <c r="HO337" i="21"/>
  <c r="HO413" i="21"/>
  <c r="HO458" i="21"/>
  <c r="HW313" i="21"/>
  <c r="HW352" i="21"/>
  <c r="HW404" i="21"/>
  <c r="HW449" i="21"/>
  <c r="IE361" i="21"/>
  <c r="IE311" i="21"/>
  <c r="IE391" i="21"/>
  <c r="IE431" i="21"/>
  <c r="CJ383" i="21"/>
  <c r="CN335" i="21"/>
  <c r="CN451" i="21"/>
  <c r="CZ428" i="21"/>
  <c r="DH353" i="21"/>
  <c r="DP298" i="21"/>
  <c r="DP437" i="21"/>
  <c r="DX376" i="21"/>
  <c r="EF325" i="21"/>
  <c r="EN287" i="21"/>
  <c r="EN421" i="21"/>
  <c r="ER394" i="21"/>
  <c r="EZ296" i="21"/>
  <c r="EZ424" i="21"/>
  <c r="FL365" i="21"/>
  <c r="FT341" i="21"/>
  <c r="FT449" i="21"/>
  <c r="FX388" i="21"/>
  <c r="GF376" i="21"/>
  <c r="GR349" i="21"/>
  <c r="GV358" i="21"/>
  <c r="HL328" i="21"/>
  <c r="HT346" i="21"/>
  <c r="IB406" i="21"/>
  <c r="CK334" i="21"/>
  <c r="CO418" i="21"/>
  <c r="CW359" i="21"/>
  <c r="DA370" i="21"/>
  <c r="DI295" i="21"/>
  <c r="DM380" i="21"/>
  <c r="DY416" i="21"/>
  <c r="FA310" i="21"/>
  <c r="FU367" i="21"/>
  <c r="GO425" i="21"/>
  <c r="HQ310" i="21"/>
  <c r="CI442" i="21"/>
  <c r="DR449" i="21"/>
  <c r="DV302" i="21"/>
  <c r="DV293" i="21"/>
  <c r="DV314" i="21"/>
  <c r="DV392" i="21"/>
  <c r="DV424" i="21"/>
  <c r="DV455" i="21"/>
  <c r="DZ358" i="21"/>
  <c r="DZ320" i="21"/>
  <c r="DZ385" i="21"/>
  <c r="DZ392" i="21"/>
  <c r="DZ439" i="21"/>
  <c r="ED290" i="21"/>
  <c r="ED307" i="21"/>
  <c r="ED337" i="21"/>
  <c r="ED364" i="21"/>
  <c r="ED418" i="21"/>
  <c r="ED443" i="21"/>
  <c r="EH346" i="21"/>
  <c r="EH316" i="21"/>
  <c r="EH364" i="21"/>
  <c r="EH383" i="21"/>
  <c r="EH430" i="21"/>
  <c r="EL280" i="21"/>
  <c r="EL347" i="21"/>
  <c r="EL383" i="21"/>
  <c r="EL325" i="21"/>
  <c r="EL403" i="21"/>
  <c r="EL442" i="21"/>
  <c r="EP281" i="21"/>
  <c r="EP304" i="21"/>
  <c r="EP340" i="21"/>
  <c r="EP371" i="21"/>
  <c r="EP436" i="21"/>
  <c r="EP448" i="21"/>
  <c r="ET377" i="21"/>
  <c r="ET316" i="21"/>
  <c r="ET352" i="21"/>
  <c r="ET400" i="21"/>
  <c r="ET422" i="21"/>
  <c r="EX292" i="21"/>
  <c r="EX370" i="21"/>
  <c r="EX314" i="21"/>
  <c r="EX377" i="21"/>
  <c r="EX412" i="21"/>
  <c r="EX449" i="21"/>
  <c r="FB346" i="21"/>
  <c r="FB367" i="21"/>
  <c r="FB307" i="21"/>
  <c r="FB392" i="21"/>
  <c r="FB424" i="21"/>
  <c r="FB452" i="21"/>
  <c r="FF349" i="21"/>
  <c r="FF328" i="21"/>
  <c r="FF385" i="21"/>
  <c r="FF394" i="21"/>
  <c r="FF439" i="21"/>
  <c r="FJ289" i="21"/>
  <c r="FJ391" i="21"/>
  <c r="FJ332" i="21"/>
  <c r="FJ362" i="21"/>
  <c r="FJ416" i="21"/>
  <c r="FJ442" i="21"/>
  <c r="FN398" i="21"/>
  <c r="FN305" i="21"/>
  <c r="FN335" i="21"/>
  <c r="FN383" i="21"/>
  <c r="FN434" i="21"/>
  <c r="FR280" i="21"/>
  <c r="FR346" i="21"/>
  <c r="FR383" i="21"/>
  <c r="FR325" i="21"/>
  <c r="FR404" i="21"/>
  <c r="FR440" i="21"/>
  <c r="FV301" i="21"/>
  <c r="FV304" i="21"/>
  <c r="FV340" i="21"/>
  <c r="FV371" i="21"/>
  <c r="FV436" i="21"/>
  <c r="FV446" i="21"/>
  <c r="FZ386" i="21"/>
  <c r="FZ317" i="21"/>
  <c r="FZ353" i="21"/>
  <c r="FZ400" i="21"/>
  <c r="FZ419" i="21"/>
  <c r="GD292" i="21"/>
  <c r="GD290" i="21"/>
  <c r="GD310" i="21"/>
  <c r="GD379" i="21"/>
  <c r="GD412" i="21"/>
  <c r="GD448" i="21"/>
  <c r="GH301" i="21"/>
  <c r="GH298" i="21"/>
  <c r="GH314" i="21"/>
  <c r="GH394" i="21"/>
  <c r="GH424" i="21"/>
  <c r="GH452" i="21"/>
  <c r="GL344" i="21"/>
  <c r="GL322" i="21"/>
  <c r="GL385" i="21"/>
  <c r="GL394" i="21"/>
  <c r="GL439" i="21"/>
  <c r="GP295" i="21"/>
  <c r="GP305" i="21"/>
  <c r="GP335" i="21"/>
  <c r="GP362" i="21"/>
  <c r="GP415" i="21"/>
  <c r="GP442" i="21"/>
  <c r="GT296" i="21"/>
  <c r="GT316" i="21"/>
  <c r="GT364" i="21"/>
  <c r="GT383" i="21"/>
  <c r="GT434" i="21"/>
  <c r="GX280" i="21"/>
  <c r="GX350" i="21"/>
  <c r="GX386" i="21"/>
  <c r="GX328" i="21"/>
  <c r="GX404" i="21"/>
  <c r="GX451" i="21"/>
  <c r="HB299" i="21"/>
  <c r="HB302" i="21"/>
  <c r="HB338" i="21"/>
  <c r="HB370" i="21"/>
  <c r="HB437" i="21"/>
  <c r="HB446" i="21"/>
  <c r="HF380" i="21"/>
  <c r="HF317" i="21"/>
  <c r="HF353" i="21"/>
  <c r="HF400" i="21"/>
  <c r="HF422" i="21"/>
  <c r="HJ289" i="21"/>
  <c r="HJ373" i="21"/>
  <c r="HJ316" i="21"/>
  <c r="HJ377" i="21"/>
  <c r="HJ412" i="21"/>
  <c r="HJ448" i="21"/>
  <c r="HN347" i="21"/>
  <c r="HN368" i="21"/>
  <c r="HN308" i="21"/>
  <c r="HN392" i="21"/>
  <c r="HN424" i="21"/>
  <c r="HN452" i="21"/>
  <c r="HR349" i="21"/>
  <c r="HR326" i="21"/>
  <c r="HR382" i="21"/>
  <c r="HR391" i="21"/>
  <c r="HR439" i="21"/>
  <c r="HV292" i="21"/>
  <c r="HV302" i="21"/>
  <c r="HV332" i="21"/>
  <c r="HV362" i="21"/>
  <c r="HV416" i="21"/>
  <c r="HV442" i="21"/>
  <c r="HZ281" i="21"/>
  <c r="HZ305" i="21"/>
  <c r="HZ335" i="21"/>
  <c r="HZ383" i="21"/>
  <c r="HZ434" i="21"/>
  <c r="ID280" i="21"/>
  <c r="ID347" i="21"/>
  <c r="ID386" i="21"/>
  <c r="ID328" i="21"/>
  <c r="ID403" i="21"/>
  <c r="ID440" i="21"/>
  <c r="IH281" i="21"/>
  <c r="IH394" i="21"/>
  <c r="IH337" i="21"/>
  <c r="IH370" i="21"/>
  <c r="IH439" i="21"/>
  <c r="IH446" i="21"/>
  <c r="IL386" i="21"/>
  <c r="IL319" i="21"/>
  <c r="IL355" i="21"/>
  <c r="IL400" i="21"/>
  <c r="IL422" i="21"/>
  <c r="CM290" i="21"/>
  <c r="CM338" i="21"/>
  <c r="CM377" i="21"/>
  <c r="CM395" i="21"/>
  <c r="CU280" i="21"/>
  <c r="CU314" i="21"/>
  <c r="CU367" i="21"/>
  <c r="CU395" i="21"/>
  <c r="CU455" i="21"/>
  <c r="DC316" i="21"/>
  <c r="DC364" i="21"/>
  <c r="DC394" i="21"/>
  <c r="DC445" i="21"/>
  <c r="DK287" i="21"/>
  <c r="DK316" i="21"/>
  <c r="DK379" i="21"/>
  <c r="DK434" i="21"/>
  <c r="DS299" i="21"/>
  <c r="DS338" i="21"/>
  <c r="DS379" i="21"/>
  <c r="DS443" i="21"/>
  <c r="EA307" i="21"/>
  <c r="EA406" i="21"/>
  <c r="EA365" i="21"/>
  <c r="EA416" i="21"/>
  <c r="EI284" i="21"/>
  <c r="EI325" i="21"/>
  <c r="EI364" i="21"/>
  <c r="EI394" i="21"/>
  <c r="EI452" i="21"/>
  <c r="EU301" i="21"/>
  <c r="EU376" i="21"/>
  <c r="EU397" i="21"/>
  <c r="EU430" i="21"/>
  <c r="FC379" i="21"/>
  <c r="FC314" i="21"/>
  <c r="FC371" i="21"/>
  <c r="FC430" i="21"/>
  <c r="FG347" i="21"/>
  <c r="FG322" i="21"/>
  <c r="FG403" i="21"/>
  <c r="FG416" i="21"/>
  <c r="FO284" i="21"/>
  <c r="FO331" i="21"/>
  <c r="FO371" i="21"/>
  <c r="FO413" i="21"/>
  <c r="FW281" i="21"/>
  <c r="FW296" i="21"/>
  <c r="FW328" i="21"/>
  <c r="FW409" i="21"/>
  <c r="FW448" i="21"/>
  <c r="GE307" i="21"/>
  <c r="GE352" i="21"/>
  <c r="GE389" i="21"/>
  <c r="GE439" i="21"/>
  <c r="GM346" i="21"/>
  <c r="GM313" i="21"/>
  <c r="GM371" i="21"/>
  <c r="GM442" i="21"/>
  <c r="GU292" i="21"/>
  <c r="GU332" i="21"/>
  <c r="GU422" i="21"/>
  <c r="GU419" i="21"/>
  <c r="HC281" i="21"/>
  <c r="HC292" i="21"/>
  <c r="HC340" i="21"/>
  <c r="HC407" i="21"/>
  <c r="HC454" i="21"/>
  <c r="HO385" i="21"/>
  <c r="HO323" i="21"/>
  <c r="HO404" i="21"/>
  <c r="HO455" i="21"/>
  <c r="HW293" i="21"/>
  <c r="HW346" i="21"/>
  <c r="HW392" i="21"/>
  <c r="HW434" i="21"/>
  <c r="IE304" i="21"/>
  <c r="IE301" i="21"/>
  <c r="IE337" i="21"/>
  <c r="IE410" i="21"/>
  <c r="CJ365" i="21"/>
  <c r="CN301" i="21"/>
  <c r="CN457" i="21"/>
  <c r="CZ412" i="21"/>
  <c r="DH283" i="21"/>
  <c r="DP310" i="21"/>
  <c r="DP400" i="21"/>
  <c r="DX358" i="21"/>
  <c r="EF331" i="21"/>
  <c r="EF437" i="21"/>
  <c r="EN383" i="21"/>
  <c r="ER346" i="21"/>
  <c r="EZ325" i="21"/>
  <c r="EZ401" i="21"/>
  <c r="FL371" i="21"/>
  <c r="FT323" i="21"/>
  <c r="FT434" i="21"/>
  <c r="FX443" i="21"/>
  <c r="GF352" i="21"/>
  <c r="GR338" i="21"/>
  <c r="GV370" i="21"/>
  <c r="HD431" i="21"/>
  <c r="HT310" i="21"/>
  <c r="IB422" i="21"/>
  <c r="CK373" i="21"/>
  <c r="CO430" i="21"/>
  <c r="CW371" i="21"/>
  <c r="DA418" i="21"/>
  <c r="DI317" i="21"/>
  <c r="DM433" i="21"/>
  <c r="EG302" i="21"/>
  <c r="FA358" i="21"/>
  <c r="FU418" i="21"/>
  <c r="GW310" i="21"/>
  <c r="HQ370" i="21"/>
  <c r="EY421" i="21"/>
  <c r="CJ284" i="21"/>
  <c r="CJ320" i="21"/>
  <c r="CJ343" i="21"/>
  <c r="CJ373" i="21"/>
  <c r="CJ415" i="21"/>
  <c r="CJ440" i="21"/>
  <c r="CN284" i="21"/>
  <c r="CN320" i="21"/>
  <c r="CN361" i="21"/>
  <c r="CN391" i="21"/>
  <c r="CN419" i="21"/>
  <c r="CZ305" i="21"/>
  <c r="CZ317" i="21"/>
  <c r="CZ280" i="21"/>
  <c r="CZ374" i="21"/>
  <c r="CZ419" i="21"/>
  <c r="CZ445" i="21"/>
  <c r="DH296" i="21"/>
  <c r="DH332" i="21"/>
  <c r="DH349" i="21"/>
  <c r="DH385" i="21"/>
  <c r="DH409" i="21"/>
  <c r="DH448" i="21"/>
  <c r="DP311" i="21"/>
  <c r="DP341" i="21"/>
  <c r="DP352" i="21"/>
  <c r="DP388" i="21"/>
  <c r="DP407" i="21"/>
  <c r="DX281" i="21"/>
  <c r="DX325" i="21"/>
  <c r="DX433" i="21"/>
  <c r="DX371" i="21"/>
  <c r="DX424" i="21"/>
  <c r="DX440" i="21"/>
  <c r="EF290" i="21"/>
  <c r="EF332" i="21"/>
  <c r="EF350" i="21"/>
  <c r="EF380" i="21"/>
  <c r="EF401" i="21"/>
  <c r="EF449" i="21"/>
  <c r="EN313" i="21"/>
  <c r="EN307" i="21"/>
  <c r="EN367" i="21"/>
  <c r="EN416" i="21"/>
  <c r="EN434" i="21"/>
  <c r="ER320" i="21"/>
  <c r="ER308" i="21"/>
  <c r="ER347" i="21"/>
  <c r="ER377" i="21"/>
  <c r="ER409" i="21"/>
  <c r="ER445" i="21"/>
  <c r="EZ286" i="21"/>
  <c r="EZ326" i="21"/>
  <c r="EZ361" i="21"/>
  <c r="EZ391" i="21"/>
  <c r="EZ419" i="21"/>
  <c r="FL304" i="21"/>
  <c r="FL314" i="21"/>
  <c r="FL305" i="21"/>
  <c r="FL373" i="21"/>
  <c r="FL419" i="21"/>
  <c r="FL452" i="21"/>
  <c r="FT295" i="21"/>
  <c r="FT331" i="21"/>
  <c r="FT349" i="21"/>
  <c r="FT385" i="21"/>
  <c r="FT409" i="21"/>
  <c r="FT458" i="21"/>
  <c r="FX299" i="21"/>
  <c r="FX337" i="21"/>
  <c r="FX359" i="21"/>
  <c r="FX397" i="21"/>
  <c r="FX427" i="21"/>
  <c r="GF310" i="21"/>
  <c r="GF311" i="21"/>
  <c r="GF361" i="21"/>
  <c r="GF437" i="21"/>
  <c r="GF451" i="21"/>
  <c r="GR317" i="21"/>
  <c r="GR343" i="21"/>
  <c r="GR391" i="21"/>
  <c r="GR446" i="21"/>
  <c r="GV293" i="21"/>
  <c r="GV371" i="21"/>
  <c r="GV424" i="21"/>
  <c r="HD284" i="21"/>
  <c r="HD280" i="21"/>
  <c r="HD383" i="21"/>
  <c r="HD433" i="21"/>
  <c r="HL295" i="21"/>
  <c r="HL349" i="21"/>
  <c r="HL412" i="21"/>
  <c r="HL443" i="21"/>
  <c r="HT313" i="21"/>
  <c r="HT359" i="21"/>
  <c r="HT412" i="21"/>
  <c r="IB310" i="21"/>
  <c r="IB326" i="21"/>
  <c r="IB373" i="21"/>
  <c r="IB424" i="21"/>
  <c r="CG295" i="21"/>
  <c r="CG325" i="21"/>
  <c r="CG382" i="21"/>
  <c r="CG442" i="21"/>
  <c r="CK313" i="21"/>
  <c r="CK349" i="21"/>
  <c r="CK398" i="21"/>
  <c r="CK439" i="21"/>
  <c r="CO314" i="21"/>
  <c r="CO362" i="21"/>
  <c r="CO433" i="21"/>
  <c r="CO457" i="21"/>
  <c r="CS313" i="21"/>
  <c r="CS374" i="21"/>
  <c r="CS415" i="21"/>
  <c r="CW295" i="21"/>
  <c r="CW316" i="21"/>
  <c r="CW382" i="21"/>
  <c r="CW427" i="21"/>
  <c r="DA313" i="21"/>
  <c r="DA332" i="21"/>
  <c r="DA448" i="21"/>
  <c r="DA439" i="21"/>
  <c r="DE281" i="21"/>
  <c r="DE361" i="21"/>
  <c r="DE407" i="21"/>
  <c r="DE458" i="21"/>
  <c r="DI313" i="21"/>
  <c r="DI371" i="21"/>
  <c r="DI421" i="21"/>
  <c r="DM395" i="21"/>
  <c r="DM368" i="21"/>
  <c r="DM428" i="21"/>
  <c r="DQ341" i="21"/>
  <c r="DQ382" i="21"/>
  <c r="DU364" i="21"/>
  <c r="DY376" i="21"/>
  <c r="EC382" i="21"/>
  <c r="EG400" i="21"/>
  <c r="EK454" i="21"/>
  <c r="EO424" i="21"/>
  <c r="ES443" i="21"/>
  <c r="EW439" i="21"/>
  <c r="FE284" i="21"/>
  <c r="FI296" i="21"/>
  <c r="FM317" i="21"/>
  <c r="FQ310" i="21"/>
  <c r="FU325" i="21"/>
  <c r="FY325" i="21"/>
  <c r="GC353" i="21"/>
  <c r="GG364" i="21"/>
  <c r="GK392" i="21"/>
  <c r="GO385" i="21"/>
  <c r="GS398" i="21"/>
  <c r="GW433" i="21"/>
  <c r="HA422" i="21"/>
  <c r="HE443" i="21"/>
  <c r="HI458" i="21"/>
  <c r="HQ284" i="21"/>
  <c r="HU296" i="21"/>
  <c r="IC298" i="21"/>
  <c r="IK346" i="21"/>
  <c r="DO295" i="21"/>
  <c r="GA358" i="21"/>
  <c r="CM292" i="21"/>
  <c r="CM316" i="21"/>
  <c r="CM340" i="21"/>
  <c r="CM362" i="21"/>
  <c r="CM386" i="21"/>
  <c r="CM419" i="21"/>
  <c r="CM439" i="21"/>
  <c r="CU304" i="21"/>
  <c r="CU287" i="21"/>
  <c r="CU316" i="21"/>
  <c r="CU340" i="21"/>
  <c r="CU376" i="21"/>
  <c r="CU388" i="21"/>
  <c r="CU418" i="21"/>
  <c r="CU448" i="21"/>
  <c r="DC293" i="21"/>
  <c r="DC317" i="21"/>
  <c r="DC341" i="21"/>
  <c r="DC365" i="21"/>
  <c r="DC389" i="21"/>
  <c r="DC416" i="21"/>
  <c r="DC440" i="21"/>
  <c r="DK304" i="21"/>
  <c r="DK308" i="21"/>
  <c r="DK361" i="21"/>
  <c r="DK317" i="21"/>
  <c r="DK341" i="21"/>
  <c r="DK388" i="21"/>
  <c r="DK418" i="21"/>
  <c r="DK448" i="21"/>
  <c r="DS292" i="21"/>
  <c r="DS316" i="21"/>
  <c r="DS340" i="21"/>
  <c r="DS361" i="21"/>
  <c r="DS380" i="21"/>
  <c r="DS394" i="21"/>
  <c r="DS436" i="21"/>
  <c r="EA308" i="21"/>
  <c r="EA350" i="21"/>
  <c r="EA356" i="21"/>
  <c r="EA325" i="21"/>
  <c r="EA367" i="21"/>
  <c r="EA391" i="21"/>
  <c r="EA425" i="21"/>
  <c r="EA446" i="21"/>
  <c r="EI293" i="21"/>
  <c r="EI317" i="21"/>
  <c r="EI341" i="21"/>
  <c r="EI365" i="21"/>
  <c r="EI386" i="21"/>
  <c r="EI407" i="21"/>
  <c r="EI436" i="21"/>
  <c r="EU304" i="21"/>
  <c r="EU293" i="21"/>
  <c r="EU323" i="21"/>
  <c r="EU347" i="21"/>
  <c r="EU407" i="21"/>
  <c r="EU398" i="21"/>
  <c r="EU424" i="21"/>
  <c r="EU446" i="21"/>
  <c r="FC353" i="21"/>
  <c r="FC388" i="21"/>
  <c r="FC356" i="21"/>
  <c r="FC331" i="21"/>
  <c r="FC373" i="21"/>
  <c r="FC416" i="21"/>
  <c r="FC431" i="21"/>
  <c r="FG305" i="21"/>
  <c r="FG286" i="21"/>
  <c r="FG314" i="21"/>
  <c r="FG338" i="21"/>
  <c r="FG374" i="21"/>
  <c r="FG383" i="21"/>
  <c r="FG418" i="21"/>
  <c r="FG448" i="21"/>
  <c r="FO293" i="21"/>
  <c r="FO316" i="21"/>
  <c r="FO340" i="21"/>
  <c r="FO364" i="21"/>
  <c r="FO388" i="21"/>
  <c r="FO415" i="21"/>
  <c r="FO449" i="21"/>
  <c r="FW304" i="21"/>
  <c r="FW355" i="21"/>
  <c r="FW362" i="21"/>
  <c r="FW320" i="21"/>
  <c r="FW397" i="21"/>
  <c r="FW389" i="21"/>
  <c r="FW418" i="21"/>
  <c r="FW449" i="21"/>
  <c r="GE292" i="21"/>
  <c r="GE316" i="21"/>
  <c r="GE340" i="21"/>
  <c r="GE361" i="21"/>
  <c r="GE382" i="21"/>
  <c r="GE394" i="21"/>
  <c r="GE440" i="21"/>
  <c r="GM305" i="21"/>
  <c r="GM347" i="21"/>
  <c r="GM299" i="21"/>
  <c r="GM322" i="21"/>
  <c r="GM364" i="21"/>
  <c r="GM388" i="21"/>
  <c r="GM424" i="21"/>
  <c r="GM446" i="21"/>
  <c r="GU293" i="21"/>
  <c r="GU317" i="21"/>
  <c r="GU341" i="21"/>
  <c r="GU364" i="21"/>
  <c r="GU383" i="21"/>
  <c r="GU392" i="21"/>
  <c r="GU448" i="21"/>
  <c r="HC302" i="21"/>
  <c r="HC308" i="21"/>
  <c r="HC293" i="21"/>
  <c r="HC325" i="21"/>
  <c r="HC397" i="21"/>
  <c r="HC389" i="21"/>
  <c r="HC418" i="21"/>
  <c r="HC446" i="21"/>
  <c r="HO307" i="21"/>
  <c r="HO386" i="21"/>
  <c r="HO359" i="21"/>
  <c r="HO332" i="21"/>
  <c r="HO374" i="21"/>
  <c r="HO416" i="21"/>
  <c r="HO434" i="21"/>
  <c r="HW359" i="21"/>
  <c r="HW295" i="21"/>
  <c r="HW323" i="21"/>
  <c r="HW347" i="21"/>
  <c r="HW362" i="21"/>
  <c r="HW400" i="21"/>
  <c r="HW422" i="21"/>
  <c r="HW446" i="21"/>
  <c r="IE386" i="21"/>
  <c r="IE371" i="21"/>
  <c r="IE343" i="21"/>
  <c r="IE322" i="21"/>
  <c r="IE358" i="21"/>
  <c r="IE416" i="21"/>
  <c r="IE434" i="21"/>
  <c r="CJ305" i="21"/>
  <c r="CJ310" i="21"/>
  <c r="CJ334" i="21"/>
  <c r="CJ344" i="21"/>
  <c r="CJ368" i="21"/>
  <c r="CJ392" i="21"/>
  <c r="CJ401" i="21"/>
  <c r="CJ457" i="21"/>
  <c r="CN328" i="21"/>
  <c r="CN304" i="21"/>
  <c r="CN283" i="21"/>
  <c r="CN362" i="21"/>
  <c r="CN386" i="21"/>
  <c r="CN404" i="21"/>
  <c r="CN440" i="21"/>
  <c r="CZ307" i="21"/>
  <c r="CZ313" i="21"/>
  <c r="CZ337" i="21"/>
  <c r="CZ352" i="21"/>
  <c r="CZ376" i="21"/>
  <c r="CZ415" i="21"/>
  <c r="CZ401" i="21"/>
  <c r="CZ440" i="21"/>
  <c r="DH298" i="21"/>
  <c r="DH328" i="21"/>
  <c r="DH305" i="21"/>
  <c r="DH362" i="21"/>
  <c r="DH386" i="21"/>
  <c r="DH430" i="21"/>
  <c r="DH437" i="21"/>
  <c r="DP281" i="21"/>
  <c r="DP313" i="21"/>
  <c r="DP337" i="21"/>
  <c r="DP422" i="21"/>
  <c r="DP365" i="21"/>
  <c r="DP389" i="21"/>
  <c r="DP403" i="21"/>
  <c r="DP452" i="21"/>
  <c r="DX296" i="21"/>
  <c r="DX326" i="21"/>
  <c r="DX308" i="21"/>
  <c r="DX361" i="21"/>
  <c r="DX385" i="21"/>
  <c r="DX425" i="21"/>
  <c r="DX404" i="21"/>
  <c r="EF305" i="21"/>
  <c r="EF310" i="21"/>
  <c r="EF334" i="21"/>
  <c r="EF346" i="21"/>
  <c r="EF370" i="21"/>
  <c r="EF394" i="21"/>
  <c r="EF403" i="21"/>
  <c r="EF440" i="21"/>
  <c r="EN296" i="21"/>
  <c r="EN326" i="21"/>
  <c r="EN308" i="21"/>
  <c r="EN362" i="21"/>
  <c r="EN386" i="21"/>
  <c r="EN430" i="21"/>
  <c r="EN436" i="21"/>
  <c r="ER311" i="21"/>
  <c r="ER299" i="21"/>
  <c r="ER332" i="21"/>
  <c r="ER349" i="21"/>
  <c r="ER373" i="21"/>
  <c r="ER398" i="21"/>
  <c r="ER422" i="21"/>
  <c r="ER455" i="21"/>
  <c r="EZ331" i="21"/>
  <c r="EZ305" i="21"/>
  <c r="EZ283" i="21"/>
  <c r="EZ362" i="21"/>
  <c r="EZ386" i="21"/>
  <c r="EZ404" i="21"/>
  <c r="EZ430" i="21"/>
  <c r="FL307" i="21"/>
  <c r="FL310" i="21"/>
  <c r="FL334" i="21"/>
  <c r="FL350" i="21"/>
  <c r="FL374" i="21"/>
  <c r="FL415" i="21"/>
  <c r="FL404" i="21"/>
  <c r="FL457" i="21"/>
  <c r="FT296" i="21"/>
  <c r="FT326" i="21"/>
  <c r="FT308" i="21"/>
  <c r="FT362" i="21"/>
  <c r="FT386" i="21"/>
  <c r="FT430" i="21"/>
  <c r="FT437" i="21"/>
  <c r="FX314" i="21"/>
  <c r="FX301" i="21"/>
  <c r="FX331" i="21"/>
  <c r="FX349" i="21"/>
  <c r="FX373" i="21"/>
  <c r="FX398" i="21"/>
  <c r="FX422" i="21"/>
  <c r="FX448" i="21"/>
  <c r="GF284" i="21"/>
  <c r="GF320" i="21"/>
  <c r="GF355" i="21"/>
  <c r="GF388" i="21"/>
  <c r="GF416" i="21"/>
  <c r="GF454" i="21"/>
  <c r="GR311" i="21"/>
  <c r="GR305" i="21"/>
  <c r="GR361" i="21"/>
  <c r="GR394" i="21"/>
  <c r="GR452" i="21"/>
  <c r="GV317" i="21"/>
  <c r="GV335" i="21"/>
  <c r="GV376" i="21"/>
  <c r="GV428" i="21"/>
  <c r="HD289" i="21"/>
  <c r="HD392" i="21"/>
  <c r="HD388" i="21"/>
  <c r="HD437" i="21"/>
  <c r="HL299" i="21"/>
  <c r="HL353" i="21"/>
  <c r="HL436" i="21"/>
  <c r="HL449" i="21"/>
  <c r="DB419" i="21"/>
  <c r="GL443" i="21"/>
  <c r="IE388" i="21"/>
  <c r="CP400" i="21"/>
  <c r="DB362" i="21"/>
  <c r="DN331" i="21"/>
  <c r="EH448" i="21"/>
  <c r="FR320" i="21"/>
  <c r="HB290" i="21"/>
  <c r="IH365" i="21"/>
  <c r="EA341" i="21"/>
  <c r="HO436" i="21"/>
  <c r="DE343" i="21"/>
  <c r="CH313" i="21"/>
  <c r="ED302" i="21"/>
  <c r="DK334" i="21"/>
  <c r="CT273" i="21"/>
  <c r="CT293" i="21"/>
  <c r="DB431" i="21"/>
  <c r="DN409" i="21"/>
  <c r="EP355" i="21"/>
  <c r="FV373" i="21"/>
  <c r="HF382" i="21"/>
  <c r="IL401" i="21"/>
  <c r="EI454" i="21"/>
  <c r="IE344" i="21"/>
  <c r="IG367" i="21"/>
  <c r="CT361" i="21"/>
  <c r="DR419" i="21"/>
  <c r="GP370" i="21"/>
  <c r="DS317" i="21"/>
  <c r="EK358" i="21"/>
  <c r="FC273" i="21"/>
  <c r="CH358" i="21"/>
  <c r="CT331" i="21"/>
  <c r="DF352" i="21"/>
  <c r="DR295" i="21"/>
  <c r="ET389" i="21"/>
  <c r="FZ367" i="21"/>
  <c r="HJ295" i="21"/>
  <c r="FC289" i="21"/>
  <c r="DV364" i="21"/>
  <c r="ED380" i="21"/>
  <c r="EL368" i="21"/>
  <c r="ET337" i="21"/>
  <c r="FB328" i="21"/>
  <c r="FJ401" i="21"/>
  <c r="FR427" i="21"/>
  <c r="FZ443" i="21"/>
  <c r="GL358" i="21"/>
  <c r="GT358" i="21"/>
  <c r="HB323" i="21"/>
  <c r="HJ337" i="21"/>
  <c r="HR373" i="21"/>
  <c r="HZ415" i="21"/>
  <c r="IH430" i="21"/>
  <c r="CM311" i="21"/>
  <c r="DK307" i="21"/>
  <c r="EA457" i="21"/>
  <c r="FC442" i="21"/>
  <c r="FW400" i="21"/>
  <c r="GU350" i="21"/>
  <c r="HW319" i="21"/>
  <c r="EN442" i="21"/>
  <c r="HT382" i="21"/>
  <c r="DM427" i="21"/>
  <c r="CH341" i="21"/>
  <c r="CP331" i="21"/>
  <c r="CX403" i="21"/>
  <c r="DF428" i="21"/>
  <c r="DN419" i="21"/>
  <c r="DR437" i="21"/>
  <c r="DV337" i="21"/>
  <c r="DZ313" i="21"/>
  <c r="DZ458" i="21"/>
  <c r="ED403" i="21"/>
  <c r="EH338" i="21"/>
  <c r="EL295" i="21"/>
  <c r="EL428" i="21"/>
  <c r="EP364" i="21"/>
  <c r="ET308" i="21"/>
  <c r="ET448" i="21"/>
  <c r="EX404" i="21"/>
  <c r="FB389" i="21"/>
  <c r="FF290" i="21"/>
  <c r="FF427" i="21"/>
  <c r="FJ355" i="21"/>
  <c r="FN302" i="21"/>
  <c r="FN445" i="21"/>
  <c r="FR397" i="21"/>
  <c r="FV326" i="21"/>
  <c r="FZ295" i="21"/>
  <c r="FZ458" i="21"/>
  <c r="GD332" i="21"/>
  <c r="GH284" i="21"/>
  <c r="GH445" i="21"/>
  <c r="GL374" i="21"/>
  <c r="GP328" i="21"/>
  <c r="GT359" i="21"/>
  <c r="GT416" i="21"/>
  <c r="GX320" i="21"/>
  <c r="HB349" i="21"/>
  <c r="HB431" i="21"/>
  <c r="HF391" i="21"/>
  <c r="HJ308" i="21"/>
  <c r="HN292" i="21"/>
  <c r="HN416" i="21"/>
  <c r="HR412" i="21"/>
  <c r="HV379" i="21"/>
  <c r="HV431" i="21"/>
  <c r="HZ376" i="21"/>
  <c r="ID373" i="21"/>
  <c r="IH290" i="21"/>
  <c r="IH409" i="21"/>
  <c r="IL341" i="21"/>
  <c r="CM433" i="21"/>
  <c r="CU437" i="21"/>
  <c r="DC427" i="21"/>
  <c r="DK394" i="21"/>
  <c r="DS406" i="21"/>
  <c r="EA388" i="21"/>
  <c r="EI383" i="21"/>
  <c r="EU364" i="21"/>
  <c r="FC335" i="21"/>
  <c r="FG355" i="21"/>
  <c r="FO353" i="21"/>
  <c r="FW310" i="21"/>
  <c r="GE329" i="21"/>
  <c r="GM296" i="21"/>
  <c r="GU314" i="21"/>
  <c r="HC304" i="21"/>
  <c r="HO347" i="21"/>
  <c r="HW305" i="21"/>
  <c r="HW457" i="21"/>
  <c r="IE449" i="21"/>
  <c r="CN353" i="21"/>
  <c r="DP430" i="21"/>
  <c r="EN317" i="21"/>
  <c r="EZ449" i="21"/>
  <c r="FX434" i="21"/>
  <c r="HL341" i="21"/>
  <c r="CK445" i="21"/>
  <c r="DI334" i="21"/>
  <c r="FY379" i="21"/>
  <c r="DR454" i="21"/>
  <c r="DV397" i="21"/>
  <c r="DZ326" i="21"/>
  <c r="ED286" i="21"/>
  <c r="ED424" i="21"/>
  <c r="EH370" i="21"/>
  <c r="EL359" i="21"/>
  <c r="EL448" i="21"/>
  <c r="EP398" i="21"/>
  <c r="ET328" i="21"/>
  <c r="EX392" i="21"/>
  <c r="EX418" i="21"/>
  <c r="FB319" i="21"/>
  <c r="FF304" i="21"/>
  <c r="FF430" i="21"/>
  <c r="FJ374" i="21"/>
  <c r="FN311" i="21"/>
  <c r="FR290" i="21"/>
  <c r="FR418" i="21"/>
  <c r="FV379" i="21"/>
  <c r="FZ287" i="21"/>
  <c r="FZ430" i="21"/>
  <c r="GD385" i="21"/>
  <c r="GH380" i="21"/>
  <c r="GL292" i="21"/>
  <c r="GL407" i="21"/>
  <c r="GP341" i="21"/>
  <c r="GT290" i="21"/>
  <c r="GT440" i="21"/>
  <c r="GX334" i="21"/>
  <c r="HB314" i="21"/>
  <c r="HF280" i="21"/>
  <c r="HF406" i="21"/>
  <c r="HJ328" i="21"/>
  <c r="HN353" i="21"/>
  <c r="HN430" i="21"/>
  <c r="HR364" i="21"/>
  <c r="HV308" i="21"/>
  <c r="HV454" i="21"/>
  <c r="HZ395" i="21"/>
  <c r="ID304" i="21"/>
  <c r="IH289" i="21"/>
  <c r="IH422" i="21"/>
  <c r="IL361" i="21"/>
  <c r="CM307" i="21"/>
  <c r="CU349" i="21"/>
  <c r="DC284" i="21"/>
  <c r="DK281" i="21"/>
  <c r="DK446" i="21"/>
  <c r="DS434" i="21"/>
  <c r="EA443" i="21"/>
  <c r="EI422" i="21"/>
  <c r="EU406" i="21"/>
  <c r="FC404" i="21"/>
  <c r="FG424" i="21"/>
  <c r="FO379" i="21"/>
  <c r="FW413" i="21"/>
  <c r="GE359" i="21"/>
  <c r="GM320" i="21"/>
  <c r="GU347" i="21"/>
  <c r="HC301" i="21"/>
  <c r="HO287" i="21"/>
  <c r="HW314" i="21"/>
  <c r="IE362" i="21"/>
  <c r="CZ310" i="21"/>
  <c r="DP443" i="21"/>
  <c r="EN407" i="21"/>
  <c r="FL409" i="21"/>
  <c r="GF383" i="21"/>
  <c r="HT410" i="21"/>
  <c r="CS317" i="21"/>
  <c r="DQ350" i="21"/>
  <c r="HA310" i="21"/>
  <c r="CJ379" i="21"/>
  <c r="CN280" i="21"/>
  <c r="CZ287" i="21"/>
  <c r="CZ424" i="21"/>
  <c r="DH361" i="21"/>
  <c r="DP317" i="21"/>
  <c r="DP448" i="21"/>
  <c r="DX383" i="21"/>
  <c r="EF338" i="21"/>
  <c r="EN281" i="21"/>
  <c r="EN428" i="21"/>
  <c r="ER353" i="21"/>
  <c r="EZ292" i="21"/>
  <c r="EZ440" i="21"/>
  <c r="FL379" i="21"/>
  <c r="FT337" i="21"/>
  <c r="FX311" i="21"/>
  <c r="FX403" i="21"/>
  <c r="GF370" i="21"/>
  <c r="GR359" i="21"/>
  <c r="GV383" i="21"/>
  <c r="HD397" i="21"/>
  <c r="HL403" i="21"/>
  <c r="HT424" i="21"/>
  <c r="IB436" i="21"/>
  <c r="CG337" i="21"/>
  <c r="CK362" i="21"/>
  <c r="CO374" i="21"/>
  <c r="CS383" i="21"/>
  <c r="CW433" i="21"/>
  <c r="DA407" i="21"/>
  <c r="DE412" i="21"/>
  <c r="DI448" i="21"/>
  <c r="DQ332" i="21"/>
  <c r="EC443" i="21"/>
  <c r="EW316" i="21"/>
  <c r="FM338" i="21"/>
  <c r="GC400" i="21"/>
  <c r="GS448" i="21"/>
  <c r="HM316" i="21"/>
  <c r="IK401" i="21"/>
  <c r="GB433" i="21"/>
  <c r="CM322" i="21"/>
  <c r="CM394" i="21"/>
  <c r="CU322" i="21"/>
  <c r="CU452" i="21"/>
  <c r="DC347" i="21"/>
  <c r="DC443" i="21"/>
  <c r="DK323" i="21"/>
  <c r="DK457" i="21"/>
  <c r="DS367" i="21"/>
  <c r="EA305" i="21"/>
  <c r="EA373" i="21"/>
  <c r="EI299" i="21"/>
  <c r="EI397" i="21"/>
  <c r="EU299" i="21"/>
  <c r="EU404" i="21"/>
  <c r="FC286" i="21"/>
  <c r="FC422" i="21"/>
  <c r="FG320" i="21"/>
  <c r="FG431" i="21"/>
  <c r="FO346" i="21"/>
  <c r="FO433" i="21"/>
  <c r="FW326" i="21"/>
  <c r="FW454" i="21"/>
  <c r="GE367" i="21"/>
  <c r="GM302" i="21"/>
  <c r="GM370" i="21"/>
  <c r="GU299" i="21"/>
  <c r="GU389" i="21"/>
  <c r="HC367" i="21"/>
  <c r="HC394" i="21"/>
  <c r="HO286" i="21"/>
  <c r="HO422" i="21"/>
  <c r="HW329" i="21"/>
  <c r="HW428" i="21"/>
  <c r="IE349" i="21"/>
  <c r="IE440" i="21"/>
  <c r="CJ316" i="21"/>
  <c r="CJ412" i="21"/>
  <c r="CN281" i="21"/>
  <c r="CN415" i="21"/>
  <c r="CZ304" i="21"/>
  <c r="CZ407" i="21"/>
  <c r="DH344" i="21"/>
  <c r="DH443" i="21"/>
  <c r="DP347" i="21"/>
  <c r="DP449" i="21"/>
  <c r="DX367" i="21"/>
  <c r="EF286" i="21"/>
  <c r="EF376" i="21"/>
  <c r="EN302" i="21"/>
  <c r="EN395" i="21"/>
  <c r="ER304" i="21"/>
  <c r="ER404" i="21"/>
  <c r="EZ310" i="21"/>
  <c r="EZ415" i="21"/>
  <c r="FL340" i="21"/>
  <c r="FL431" i="21"/>
  <c r="FT344" i="21"/>
  <c r="FT443" i="21"/>
  <c r="FX355" i="21"/>
  <c r="FX454" i="21"/>
  <c r="GF410" i="21"/>
  <c r="GR424" i="21"/>
  <c r="GV286" i="21"/>
  <c r="HD301" i="21"/>
  <c r="HL311" i="21"/>
  <c r="HT319" i="21"/>
  <c r="HT416" i="21"/>
  <c r="IB335" i="21"/>
  <c r="IB428" i="21"/>
  <c r="CG317" i="21"/>
  <c r="CG424" i="21"/>
  <c r="CK307" i="21"/>
  <c r="CK446" i="21"/>
  <c r="CO355" i="21"/>
  <c r="CO448" i="21"/>
  <c r="CS367" i="21"/>
  <c r="CW287" i="21"/>
  <c r="CW394" i="21"/>
  <c r="DA284" i="21"/>
  <c r="DA391" i="21"/>
  <c r="DE304" i="21"/>
  <c r="DE400" i="21"/>
  <c r="DI305" i="21"/>
  <c r="DI413" i="21"/>
  <c r="DM358" i="21"/>
  <c r="DQ322" i="21"/>
  <c r="DU331" i="21"/>
  <c r="EC341" i="21"/>
  <c r="EK382" i="21"/>
  <c r="ES401" i="21"/>
  <c r="FA425" i="21"/>
  <c r="FI452" i="21"/>
  <c r="FU320" i="21"/>
  <c r="GC341" i="21"/>
  <c r="GK346" i="21"/>
  <c r="GS370" i="21"/>
  <c r="HA394" i="21"/>
  <c r="HI416" i="21"/>
  <c r="HQ434" i="21"/>
  <c r="IG418" i="21"/>
  <c r="CQ394" i="21"/>
  <c r="GA455" i="21"/>
  <c r="CJ299" i="21"/>
  <c r="CJ341" i="21"/>
  <c r="CJ358" i="21"/>
  <c r="CJ388" i="21"/>
  <c r="CJ431" i="21"/>
  <c r="CN314" i="21"/>
  <c r="CN299" i="21"/>
  <c r="CN346" i="21"/>
  <c r="CN376" i="21"/>
  <c r="CN400" i="21"/>
  <c r="CN442" i="21"/>
  <c r="CZ296" i="21"/>
  <c r="CZ332" i="21"/>
  <c r="CZ359" i="21"/>
  <c r="CZ389" i="21"/>
  <c r="CZ397" i="21"/>
  <c r="CZ455" i="21"/>
  <c r="DH317" i="21"/>
  <c r="DH280" i="21"/>
  <c r="DH370" i="21"/>
  <c r="DH419" i="21"/>
  <c r="DH407" i="21"/>
  <c r="DP290" i="21"/>
  <c r="DP326" i="21"/>
  <c r="DP418" i="21"/>
  <c r="DP373" i="21"/>
  <c r="DP412" i="21"/>
  <c r="DP442" i="21"/>
  <c r="DX310" i="21"/>
  <c r="DX340" i="21"/>
  <c r="DX356" i="21"/>
  <c r="DX395" i="21"/>
  <c r="DX412" i="21"/>
  <c r="DX455" i="21"/>
  <c r="EF317" i="21"/>
  <c r="EF415" i="21"/>
  <c r="EF365" i="21"/>
  <c r="EF422" i="21"/>
  <c r="EF446" i="21"/>
  <c r="EN292" i="21"/>
  <c r="EN334" i="21"/>
  <c r="EN352" i="21"/>
  <c r="EN382" i="21"/>
  <c r="EN412" i="21"/>
  <c r="EN452" i="21"/>
  <c r="ER295" i="21"/>
  <c r="ER340" i="21"/>
  <c r="ER362" i="21"/>
  <c r="ER446" i="21"/>
  <c r="ER430" i="21"/>
  <c r="EZ316" i="21"/>
  <c r="EZ301" i="21"/>
  <c r="EZ346" i="21"/>
  <c r="EZ376" i="21"/>
  <c r="EZ400" i="21"/>
  <c r="EZ448" i="21"/>
  <c r="FL293" i="21"/>
  <c r="FL329" i="21"/>
  <c r="FL358" i="21"/>
  <c r="FL388" i="21"/>
  <c r="FL400" i="21"/>
  <c r="FL454" i="21"/>
  <c r="FT316" i="21"/>
  <c r="FT304" i="21"/>
  <c r="FT370" i="21"/>
  <c r="FT419" i="21"/>
  <c r="FT407" i="21"/>
  <c r="FX284" i="21"/>
  <c r="FX316" i="21"/>
  <c r="FX344" i="21"/>
  <c r="FX380" i="21"/>
  <c r="FX412" i="21"/>
  <c r="FX439" i="21"/>
  <c r="GF293" i="21"/>
  <c r="GF283" i="21"/>
  <c r="GF382" i="21"/>
  <c r="GF427" i="21"/>
  <c r="GR289" i="21"/>
  <c r="GR337" i="21"/>
  <c r="GR371" i="21"/>
  <c r="GR400" i="21"/>
  <c r="GV310" i="21"/>
  <c r="GV409" i="21"/>
  <c r="GV401" i="21"/>
  <c r="HD314" i="21"/>
  <c r="HD353" i="21"/>
  <c r="HD415" i="21"/>
  <c r="HL289" i="21"/>
  <c r="HL367" i="21"/>
  <c r="HL425" i="21"/>
  <c r="HT305" i="21"/>
  <c r="HT377" i="21"/>
  <c r="HT442" i="21"/>
  <c r="IB311" i="21"/>
  <c r="IB409" i="21"/>
  <c r="IB454" i="21"/>
  <c r="CG347" i="21"/>
  <c r="CG355" i="21"/>
  <c r="CG413" i="21"/>
  <c r="CK322" i="21"/>
  <c r="CK368" i="21"/>
  <c r="CK425" i="21"/>
  <c r="CO320" i="21"/>
  <c r="CO379" i="21"/>
  <c r="CO455" i="21"/>
  <c r="CS325" i="21"/>
  <c r="CS389" i="21"/>
  <c r="CS445" i="21"/>
  <c r="CW322" i="21"/>
  <c r="CW401" i="21"/>
  <c r="DA290" i="21"/>
  <c r="DA361" i="21"/>
  <c r="DA413" i="21"/>
  <c r="DE308" i="21"/>
  <c r="DE367" i="21"/>
  <c r="DE418" i="21"/>
  <c r="DI332" i="21"/>
  <c r="DI377" i="21"/>
  <c r="DI440" i="21"/>
  <c r="DM329" i="21"/>
  <c r="DM437" i="21"/>
  <c r="DQ344" i="21"/>
  <c r="DU293" i="21"/>
  <c r="DY400" i="21"/>
  <c r="EG286" i="21"/>
  <c r="EK340" i="21"/>
  <c r="EO442" i="21"/>
  <c r="EW283" i="21"/>
  <c r="FA388" i="21"/>
  <c r="FI371" i="21"/>
  <c r="FM376" i="21"/>
  <c r="FQ424" i="21"/>
  <c r="FY364" i="21"/>
  <c r="GC424" i="21"/>
  <c r="GK332" i="21"/>
  <c r="GO407" i="21"/>
  <c r="GW295" i="21"/>
  <c r="HA349" i="21"/>
  <c r="HI286" i="21"/>
  <c r="HM340" i="21"/>
  <c r="HQ398" i="21"/>
  <c r="IC328" i="21"/>
  <c r="IK452" i="21"/>
  <c r="CI365" i="21"/>
  <c r="FS347" i="21"/>
  <c r="HU319" i="21"/>
  <c r="HY286" i="21"/>
  <c r="HY421" i="21"/>
  <c r="IC364" i="21"/>
  <c r="IG323" i="21"/>
  <c r="IG442" i="21"/>
  <c r="IK383" i="21"/>
  <c r="CQ343" i="21"/>
  <c r="DG361" i="21"/>
  <c r="DW305" i="21"/>
  <c r="EM422" i="21"/>
  <c r="FK457" i="21"/>
  <c r="GI392" i="21"/>
  <c r="HG326" i="21"/>
  <c r="GF329" i="21"/>
  <c r="GF281" i="21"/>
  <c r="GF356" i="21"/>
  <c r="GF386" i="21"/>
  <c r="GF413" i="21"/>
  <c r="GF455" i="21"/>
  <c r="GR310" i="21"/>
  <c r="GR340" i="21"/>
  <c r="GR362" i="21"/>
  <c r="GR392" i="21"/>
  <c r="GR431" i="21"/>
  <c r="GV319" i="21"/>
  <c r="GV307" i="21"/>
  <c r="GV343" i="21"/>
  <c r="GV379" i="21"/>
  <c r="GV413" i="21"/>
  <c r="GV440" i="21"/>
  <c r="HD292" i="21"/>
  <c r="HD332" i="21"/>
  <c r="HD355" i="21"/>
  <c r="HD394" i="21"/>
  <c r="HD422" i="21"/>
  <c r="HD457" i="21"/>
  <c r="HL302" i="21"/>
  <c r="HL283" i="21"/>
  <c r="HL368" i="21"/>
  <c r="HL398" i="21"/>
  <c r="HL430" i="21"/>
  <c r="HT326" i="21"/>
  <c r="HT325" i="21"/>
  <c r="HT349" i="21"/>
  <c r="HT379" i="21"/>
  <c r="HT419" i="21"/>
  <c r="HT448" i="21"/>
  <c r="IB289" i="21"/>
  <c r="IB338" i="21"/>
  <c r="IB362" i="21"/>
  <c r="IB395" i="21"/>
  <c r="IB431" i="21"/>
  <c r="CG349" i="21"/>
  <c r="CG320" i="21"/>
  <c r="CG362" i="21"/>
  <c r="CG389" i="21"/>
  <c r="CG427" i="21"/>
  <c r="CK286" i="21"/>
  <c r="CK326" i="21"/>
  <c r="CK344" i="21"/>
  <c r="CK376" i="21"/>
  <c r="CK406" i="21"/>
  <c r="CK434" i="21"/>
  <c r="CO293" i="21"/>
  <c r="CO322" i="21"/>
  <c r="CO358" i="21"/>
  <c r="CO386" i="21"/>
  <c r="CO415" i="21"/>
  <c r="CO451" i="21"/>
  <c r="CS323" i="21"/>
  <c r="CS326" i="21"/>
  <c r="CS370" i="21"/>
  <c r="CS398" i="21"/>
  <c r="CS422" i="21"/>
  <c r="CW290" i="21"/>
  <c r="CW374" i="21"/>
  <c r="CW323" i="21"/>
  <c r="CW377" i="21"/>
  <c r="CW442" i="21"/>
  <c r="CW437" i="21"/>
  <c r="DA302" i="21"/>
  <c r="DA343" i="21"/>
  <c r="DA364" i="21"/>
  <c r="DA394" i="21"/>
  <c r="DA421" i="21"/>
  <c r="DA455" i="21"/>
  <c r="DE307" i="21"/>
  <c r="DE334" i="21"/>
  <c r="DE368" i="21"/>
  <c r="DE403" i="21"/>
  <c r="DE425" i="21"/>
  <c r="DI292" i="21"/>
  <c r="DI308" i="21"/>
  <c r="DI352" i="21"/>
  <c r="DI379" i="21"/>
  <c r="DI416" i="21"/>
  <c r="DI455" i="21"/>
  <c r="DM353" i="21"/>
  <c r="DM362" i="21"/>
  <c r="DM400" i="21"/>
  <c r="DM440" i="21"/>
  <c r="DQ328" i="21"/>
  <c r="DQ353" i="21"/>
  <c r="DQ392" i="21"/>
  <c r="DU355" i="21"/>
  <c r="DY287" i="21"/>
  <c r="DY406" i="21"/>
  <c r="EC353" i="21"/>
  <c r="EG323" i="21"/>
  <c r="EG422" i="21"/>
  <c r="EK394" i="21"/>
  <c r="EO325" i="21"/>
  <c r="EO454" i="21"/>
  <c r="ES413" i="21"/>
  <c r="EW355" i="21"/>
  <c r="FA304" i="21"/>
  <c r="FA434" i="21"/>
  <c r="FE379" i="21"/>
  <c r="FI359" i="21"/>
  <c r="FM292" i="21"/>
  <c r="FM404" i="21"/>
  <c r="FQ340" i="21"/>
  <c r="FU305" i="21"/>
  <c r="FU430" i="21"/>
  <c r="FY370" i="21"/>
  <c r="GC316" i="21"/>
  <c r="GC452" i="21"/>
  <c r="GG392" i="21"/>
  <c r="GK358" i="21"/>
  <c r="GO280" i="21"/>
  <c r="GO413" i="21"/>
  <c r="GS382" i="21"/>
  <c r="GW322" i="21"/>
  <c r="GW434" i="21"/>
  <c r="HA404" i="21"/>
  <c r="HE332" i="21"/>
  <c r="HI292" i="21"/>
  <c r="HI428" i="21"/>
  <c r="HM370" i="21"/>
  <c r="HQ337" i="21"/>
  <c r="HQ451" i="21"/>
  <c r="HU389" i="21"/>
  <c r="HY349" i="21"/>
  <c r="IC308" i="21"/>
  <c r="IC409" i="21"/>
  <c r="IG355" i="21"/>
  <c r="IK305" i="21"/>
  <c r="IK439" i="21"/>
  <c r="CI295" i="21"/>
  <c r="CQ430" i="21"/>
  <c r="DG449" i="21"/>
  <c r="EE334" i="21"/>
  <c r="EQ457" i="21"/>
  <c r="GA310" i="21"/>
  <c r="GQ425" i="21"/>
  <c r="HK377" i="21"/>
  <c r="DL355" i="21"/>
  <c r="GV302" i="21"/>
  <c r="GV391" i="21"/>
  <c r="GV374" i="21"/>
  <c r="GV404" i="21"/>
  <c r="GV436" i="21"/>
  <c r="HD287" i="21"/>
  <c r="HD328" i="21"/>
  <c r="HD350" i="21"/>
  <c r="HD386" i="21"/>
  <c r="HD418" i="21"/>
  <c r="HD449" i="21"/>
  <c r="HL298" i="21"/>
  <c r="HL340" i="21"/>
  <c r="HL364" i="21"/>
  <c r="HL434" i="21"/>
  <c r="HL428" i="21"/>
  <c r="HT316" i="21"/>
  <c r="HT317" i="21"/>
  <c r="HT344" i="21"/>
  <c r="HT374" i="21"/>
  <c r="HT415" i="21"/>
  <c r="HT445" i="21"/>
  <c r="IB284" i="21"/>
  <c r="IB334" i="21"/>
  <c r="IB358" i="21"/>
  <c r="IB388" i="21"/>
  <c r="IB427" i="21"/>
  <c r="IB457" i="21"/>
  <c r="CG298" i="21"/>
  <c r="CG316" i="21"/>
  <c r="CG358" i="21"/>
  <c r="CG385" i="21"/>
  <c r="CG422" i="21"/>
  <c r="CG454" i="21"/>
  <c r="CK319" i="21"/>
  <c r="CK305" i="21"/>
  <c r="CK371" i="21"/>
  <c r="CK401" i="21"/>
  <c r="CK442" i="21"/>
  <c r="CO289" i="21"/>
  <c r="CO317" i="21"/>
  <c r="CO353" i="21"/>
  <c r="CO382" i="21"/>
  <c r="CO410" i="21"/>
  <c r="CO446" i="21"/>
  <c r="CS314" i="21"/>
  <c r="CS319" i="21"/>
  <c r="CS365" i="21"/>
  <c r="CS395" i="21"/>
  <c r="CS418" i="21"/>
  <c r="CW286" i="21"/>
  <c r="CW370" i="21"/>
  <c r="CW319" i="21"/>
  <c r="CW392" i="21"/>
  <c r="CW404" i="21"/>
  <c r="CW430" i="21"/>
  <c r="DA299" i="21"/>
  <c r="DA374" i="21"/>
  <c r="DA337" i="21"/>
  <c r="DA389" i="21"/>
  <c r="DA416" i="21"/>
  <c r="DA449" i="21"/>
  <c r="DE302" i="21"/>
  <c r="DE329" i="21"/>
  <c r="DE364" i="21"/>
  <c r="DE398" i="21"/>
  <c r="DE421" i="21"/>
  <c r="DI287" i="21"/>
  <c r="DI304" i="21"/>
  <c r="DI347" i="21"/>
  <c r="DI374" i="21"/>
  <c r="DI412" i="21"/>
  <c r="DI445" i="21"/>
  <c r="DM302" i="21"/>
  <c r="DM341" i="21"/>
  <c r="DM431" i="21"/>
  <c r="DM434" i="21"/>
  <c r="DQ320" i="21"/>
  <c r="DQ347" i="21"/>
  <c r="DQ386" i="21"/>
  <c r="DU325" i="21"/>
  <c r="DU440" i="21"/>
  <c r="DY385" i="21"/>
  <c r="EC335" i="21"/>
  <c r="EG298" i="21"/>
  <c r="EG442" i="21"/>
  <c r="EK376" i="21"/>
  <c r="EO308" i="21"/>
  <c r="EO448" i="21"/>
  <c r="ES395" i="21"/>
  <c r="EW356" i="21"/>
  <c r="FA286" i="21"/>
  <c r="FA419" i="21"/>
  <c r="FE364" i="21"/>
  <c r="FI358" i="21"/>
  <c r="FI448" i="21"/>
  <c r="FM388" i="21"/>
  <c r="FQ322" i="21"/>
  <c r="FU298" i="21"/>
  <c r="FU412" i="21"/>
  <c r="FY337" i="21"/>
  <c r="GC334" i="21"/>
  <c r="GC443" i="21"/>
  <c r="GG376" i="21"/>
  <c r="GK341" i="21"/>
  <c r="GO284" i="21"/>
  <c r="GO395" i="21"/>
  <c r="GS364" i="21"/>
  <c r="GW305" i="21"/>
  <c r="GW419" i="21"/>
  <c r="HA385" i="21"/>
  <c r="HE314" i="21"/>
  <c r="HE448" i="21"/>
  <c r="HI410" i="21"/>
  <c r="HM352" i="21"/>
  <c r="HQ295" i="21"/>
  <c r="HQ430" i="21"/>
  <c r="HU391" i="21"/>
  <c r="HY367" i="21"/>
  <c r="IC287" i="21"/>
  <c r="IC398" i="21"/>
  <c r="IG341" i="21"/>
  <c r="IK353" i="21"/>
  <c r="IK418" i="21"/>
  <c r="CQ362" i="21"/>
  <c r="DG400" i="21"/>
  <c r="DW442" i="21"/>
  <c r="EQ403" i="21"/>
  <c r="FS422" i="21"/>
  <c r="GQ358" i="21"/>
  <c r="HK295" i="21"/>
  <c r="CR332" i="21"/>
  <c r="DQ445" i="21"/>
  <c r="DU314" i="21"/>
  <c r="DU388" i="21"/>
  <c r="DU446" i="21"/>
  <c r="DY323" i="21"/>
  <c r="DY401" i="21"/>
  <c r="EC286" i="21"/>
  <c r="EC325" i="21"/>
  <c r="EC410" i="21"/>
  <c r="EG299" i="21"/>
  <c r="EG307" i="21"/>
  <c r="EG418" i="21"/>
  <c r="EK305" i="21"/>
  <c r="EK365" i="21"/>
  <c r="EK449" i="21"/>
  <c r="EO287" i="21"/>
  <c r="EO319" i="21"/>
  <c r="EO374" i="21"/>
  <c r="EO425" i="21"/>
  <c r="ES298" i="21"/>
  <c r="ES329" i="21"/>
  <c r="ES385" i="21"/>
  <c r="ES445" i="21"/>
  <c r="EW317" i="21"/>
  <c r="EW352" i="21"/>
  <c r="EW400" i="21"/>
  <c r="EW440" i="21"/>
  <c r="FA317" i="21"/>
  <c r="FA365" i="21"/>
  <c r="FA409" i="21"/>
  <c r="FE298" i="21"/>
  <c r="FE323" i="21"/>
  <c r="FE394" i="21"/>
  <c r="FE422" i="21"/>
  <c r="FI298" i="21"/>
  <c r="FI320" i="21"/>
  <c r="FI385" i="21"/>
  <c r="FI428" i="21"/>
  <c r="FM319" i="21"/>
  <c r="FM361" i="21"/>
  <c r="FM400" i="21"/>
  <c r="FM449" i="21"/>
  <c r="FQ311" i="21"/>
  <c r="FQ365" i="21"/>
  <c r="FQ431" i="21"/>
  <c r="FU287" i="21"/>
  <c r="FU326" i="21"/>
  <c r="FU374" i="21"/>
  <c r="FU425" i="21"/>
  <c r="FY298" i="21"/>
  <c r="FY326" i="21"/>
  <c r="FY386" i="21"/>
  <c r="FY445" i="21"/>
  <c r="GC320" i="21"/>
  <c r="GC281" i="21"/>
  <c r="GC401" i="21"/>
  <c r="GC449" i="21"/>
  <c r="GG314" i="21"/>
  <c r="GG365" i="21"/>
  <c r="GG433" i="21"/>
  <c r="GK287" i="21"/>
  <c r="GK326" i="21"/>
  <c r="GK394" i="21"/>
  <c r="GK424" i="21"/>
  <c r="GO298" i="21"/>
  <c r="GO323" i="21"/>
  <c r="GO386" i="21"/>
  <c r="GO445" i="21"/>
  <c r="GS320" i="21"/>
  <c r="GS304" i="21"/>
  <c r="GS400" i="21"/>
  <c r="GS449" i="21"/>
  <c r="GW317" i="21"/>
  <c r="GW365" i="21"/>
  <c r="GW409" i="21"/>
  <c r="HA289" i="21"/>
  <c r="HA323" i="21"/>
  <c r="HA374" i="21"/>
  <c r="HA424" i="21"/>
  <c r="HE298" i="21"/>
  <c r="HE328" i="21"/>
  <c r="HE385" i="21"/>
  <c r="HE434" i="21"/>
  <c r="HI326" i="21"/>
  <c r="HI352" i="21"/>
  <c r="HI401" i="21"/>
  <c r="HI448" i="21"/>
  <c r="HM317" i="21"/>
  <c r="HM365" i="21"/>
  <c r="HM454" i="21"/>
  <c r="HQ287" i="21"/>
  <c r="HQ326" i="21"/>
  <c r="HQ392" i="21"/>
  <c r="HQ419" i="21"/>
  <c r="HU298" i="21"/>
  <c r="HU320" i="21"/>
  <c r="HU385" i="21"/>
  <c r="HU434" i="21"/>
  <c r="HY328" i="21"/>
  <c r="HY332" i="21"/>
  <c r="HY400" i="21"/>
  <c r="HY448" i="21"/>
  <c r="IC311" i="21"/>
  <c r="IC365" i="21"/>
  <c r="IC433" i="21"/>
  <c r="IG289" i="21"/>
  <c r="IG319" i="21"/>
  <c r="IG374" i="21"/>
  <c r="IG425" i="21"/>
  <c r="IK298" i="21"/>
  <c r="IK325" i="21"/>
  <c r="IK385" i="21"/>
  <c r="IK434" i="21"/>
  <c r="CI284" i="21"/>
  <c r="CI397" i="21"/>
  <c r="CQ314" i="21"/>
  <c r="CY286" i="21"/>
  <c r="CY424" i="21"/>
  <c r="DG328" i="21"/>
  <c r="DO319" i="21"/>
  <c r="DW307" i="21"/>
  <c r="EE311" i="21"/>
  <c r="EM283" i="21"/>
  <c r="EQ302" i="21"/>
  <c r="EY346" i="21"/>
  <c r="FK352" i="21"/>
  <c r="FS328" i="21"/>
  <c r="GA367" i="21"/>
  <c r="GI394" i="21"/>
  <c r="GQ404" i="21"/>
  <c r="GY424" i="21"/>
  <c r="HG434" i="21"/>
  <c r="HS349" i="21"/>
  <c r="II284" i="21"/>
  <c r="EJ406" i="21"/>
  <c r="DI446" i="21"/>
  <c r="DM286" i="21"/>
  <c r="DM283" i="21"/>
  <c r="DM313" i="21"/>
  <c r="DM337" i="21"/>
  <c r="DM376" i="21"/>
  <c r="DM397" i="21"/>
  <c r="DM419" i="21"/>
  <c r="DM449" i="21"/>
  <c r="DQ299" i="21"/>
  <c r="DQ340" i="21"/>
  <c r="DQ343" i="21"/>
  <c r="DQ365" i="21"/>
  <c r="DQ389" i="21"/>
  <c r="DQ431" i="21"/>
  <c r="DU307" i="21"/>
  <c r="DU359" i="21"/>
  <c r="DU394" i="21"/>
  <c r="DU436" i="21"/>
  <c r="DY280" i="21"/>
  <c r="DY359" i="21"/>
  <c r="DY407" i="21"/>
  <c r="DY458" i="21"/>
  <c r="EC307" i="21"/>
  <c r="EC392" i="21"/>
  <c r="EC416" i="21"/>
  <c r="EG293" i="21"/>
  <c r="EG353" i="21"/>
  <c r="EG383" i="21"/>
  <c r="EG424" i="21"/>
  <c r="EK283" i="21"/>
  <c r="EK347" i="21"/>
  <c r="EK395" i="21"/>
  <c r="EK434" i="21"/>
  <c r="EO304" i="21"/>
  <c r="EO356" i="21"/>
  <c r="EO407" i="21"/>
  <c r="EO455" i="21"/>
  <c r="ES311" i="21"/>
  <c r="ES371" i="21"/>
  <c r="ES415" i="21"/>
  <c r="EW293" i="21"/>
  <c r="EW335" i="21"/>
  <c r="EW383" i="21"/>
  <c r="EW430" i="21"/>
  <c r="FA307" i="21"/>
  <c r="FA347" i="21"/>
  <c r="FA395" i="21"/>
  <c r="FA436" i="21"/>
  <c r="FE305" i="21"/>
  <c r="FE359" i="21"/>
  <c r="FE407" i="21"/>
  <c r="FE457" i="21"/>
  <c r="FI281" i="21"/>
  <c r="FI350" i="21"/>
  <c r="FI410" i="21"/>
  <c r="FM293" i="21"/>
  <c r="FM349" i="21"/>
  <c r="FM383" i="21"/>
  <c r="FM430" i="21"/>
  <c r="FQ305" i="21"/>
  <c r="FQ341" i="21"/>
  <c r="FQ448" i="21"/>
  <c r="FQ451" i="21"/>
  <c r="FU307" i="21"/>
  <c r="FU356" i="21"/>
  <c r="FU407" i="21"/>
  <c r="FU454" i="21"/>
  <c r="FY308" i="21"/>
  <c r="FY371" i="21"/>
  <c r="FY413" i="21"/>
  <c r="GC293" i="21"/>
  <c r="GC331" i="21"/>
  <c r="GC383" i="21"/>
  <c r="GC431" i="21"/>
  <c r="GG307" i="21"/>
  <c r="GG358" i="21"/>
  <c r="GG394" i="21"/>
  <c r="GG436" i="21"/>
  <c r="GK304" i="21"/>
  <c r="GK359" i="21"/>
  <c r="GK406" i="21"/>
  <c r="GK454" i="21"/>
  <c r="GO305" i="21"/>
  <c r="GO353" i="21"/>
  <c r="GO415" i="21"/>
  <c r="GS293" i="21"/>
  <c r="GS350" i="21"/>
  <c r="GS383" i="21"/>
  <c r="GS425" i="21"/>
  <c r="GW301" i="21"/>
  <c r="GW347" i="21"/>
  <c r="GW395" i="21"/>
  <c r="GW436" i="21"/>
  <c r="HA283" i="21"/>
  <c r="HA356" i="21"/>
  <c r="HA406" i="21"/>
  <c r="HA457" i="21"/>
  <c r="HE310" i="21"/>
  <c r="HE370" i="21"/>
  <c r="HE415" i="21"/>
  <c r="HI293" i="21"/>
  <c r="HI337" i="21"/>
  <c r="HI383" i="21"/>
  <c r="HI430" i="21"/>
  <c r="HM283" i="21"/>
  <c r="HM347" i="21"/>
  <c r="HM395" i="21"/>
  <c r="HM437" i="21"/>
  <c r="HQ280" i="21"/>
  <c r="HQ359" i="21"/>
  <c r="HQ406" i="21"/>
  <c r="HQ454" i="21"/>
  <c r="HU302" i="21"/>
  <c r="HU350" i="21"/>
  <c r="HU412" i="21"/>
  <c r="HY293" i="21"/>
  <c r="HY350" i="21"/>
  <c r="HY383" i="21"/>
  <c r="HY428" i="21"/>
  <c r="IC280" i="21"/>
  <c r="IC341" i="21"/>
  <c r="IC443" i="21"/>
  <c r="IC436" i="21"/>
  <c r="IG337" i="21"/>
  <c r="IG356" i="21"/>
  <c r="IG407" i="21"/>
  <c r="IG458" i="21"/>
  <c r="IK307" i="21"/>
  <c r="IK370" i="21"/>
  <c r="IK413" i="21"/>
  <c r="CI326" i="21"/>
  <c r="CI445" i="21"/>
  <c r="CQ395" i="21"/>
  <c r="CY337" i="21"/>
  <c r="DG383" i="21"/>
  <c r="DG424" i="21"/>
  <c r="DO383" i="21"/>
  <c r="DW356" i="21"/>
  <c r="EE368" i="21"/>
  <c r="EM392" i="21"/>
  <c r="EQ407" i="21"/>
  <c r="EY392" i="21"/>
  <c r="FK434" i="21"/>
  <c r="FS439" i="21"/>
  <c r="GA452" i="21"/>
  <c r="GQ307" i="21"/>
  <c r="GY370" i="21"/>
  <c r="HG296" i="21"/>
  <c r="HK320" i="21"/>
  <c r="HS451" i="21"/>
  <c r="II452" i="21"/>
  <c r="EV400" i="21"/>
  <c r="DQ409" i="21"/>
  <c r="DQ433" i="21"/>
  <c r="DQ455" i="21"/>
  <c r="DU280" i="21"/>
  <c r="DU322" i="21"/>
  <c r="DU343" i="21"/>
  <c r="DU373" i="21"/>
  <c r="DU442" i="21"/>
  <c r="DU415" i="21"/>
  <c r="DU437" i="21"/>
  <c r="DY290" i="21"/>
  <c r="DY283" i="21"/>
  <c r="DY334" i="21"/>
  <c r="DY361" i="21"/>
  <c r="DY382" i="21"/>
  <c r="DY451" i="21"/>
  <c r="DY431" i="21"/>
  <c r="DY455" i="21"/>
  <c r="EC302" i="21"/>
  <c r="EC308" i="21"/>
  <c r="EC332" i="21"/>
  <c r="EC394" i="21"/>
  <c r="EC391" i="21"/>
  <c r="EC418" i="21"/>
  <c r="EC440" i="21"/>
  <c r="EG295" i="21"/>
  <c r="EG326" i="21"/>
  <c r="EG356" i="21"/>
  <c r="EG361" i="21"/>
  <c r="EG385" i="21"/>
  <c r="EG443" i="21"/>
  <c r="EG425" i="21"/>
  <c r="EG455" i="21"/>
  <c r="EK301" i="21"/>
  <c r="EK325" i="21"/>
  <c r="EK349" i="21"/>
  <c r="EK373" i="21"/>
  <c r="EK397" i="21"/>
  <c r="EK415" i="21"/>
  <c r="EK436" i="21"/>
  <c r="EO295" i="21"/>
  <c r="EO305" i="21"/>
  <c r="EO328" i="21"/>
  <c r="EO358" i="21"/>
  <c r="EO382" i="21"/>
  <c r="EO409" i="21"/>
  <c r="EO433" i="21"/>
  <c r="EO457" i="21"/>
  <c r="ES349" i="21"/>
  <c r="ES313" i="21"/>
  <c r="ES337" i="21"/>
  <c r="ES373" i="21"/>
  <c r="ES430" i="21"/>
  <c r="ES416" i="21"/>
  <c r="ES440" i="21"/>
  <c r="EW295" i="21"/>
  <c r="EW326" i="21"/>
  <c r="EW337" i="21"/>
  <c r="EW361" i="21"/>
  <c r="EW385" i="21"/>
  <c r="EW407" i="21"/>
  <c r="EW431" i="21"/>
  <c r="EW455" i="21"/>
  <c r="FA280" i="21"/>
  <c r="FA325" i="21"/>
  <c r="FA349" i="21"/>
  <c r="FA373" i="21"/>
  <c r="FA397" i="21"/>
  <c r="FA416" i="21"/>
  <c r="FA437" i="21"/>
  <c r="FE290" i="21"/>
  <c r="FE307" i="21"/>
  <c r="FE334" i="21"/>
  <c r="FE361" i="21"/>
  <c r="FE382" i="21"/>
  <c r="FE446" i="21"/>
  <c r="FE430" i="21"/>
  <c r="FE458" i="21"/>
  <c r="FI283" i="21"/>
  <c r="FI304" i="21"/>
  <c r="FI328" i="21"/>
  <c r="FI352" i="21"/>
  <c r="FI431" i="21"/>
  <c r="FI412" i="21"/>
  <c r="FI440" i="21"/>
  <c r="FM295" i="21"/>
  <c r="FM328" i="21"/>
  <c r="FM350" i="21"/>
  <c r="FM374" i="21"/>
  <c r="FM385" i="21"/>
  <c r="FM407" i="21"/>
  <c r="FM431" i="21"/>
  <c r="FM458" i="21"/>
  <c r="FQ280" i="21"/>
  <c r="FQ319" i="21"/>
  <c r="FQ343" i="21"/>
  <c r="FQ373" i="21"/>
  <c r="FQ454" i="21"/>
  <c r="FQ409" i="21"/>
  <c r="FQ434" i="21"/>
  <c r="FU295" i="21"/>
  <c r="FU308" i="21"/>
  <c r="FU338" i="21"/>
  <c r="FU358" i="21"/>
  <c r="FU382" i="21"/>
  <c r="FU409" i="21"/>
  <c r="FU433" i="21"/>
  <c r="FU458" i="21"/>
  <c r="FY344" i="21"/>
  <c r="FY310" i="21"/>
  <c r="FY334" i="21"/>
  <c r="FY373" i="21"/>
  <c r="FY431" i="21"/>
  <c r="FY415" i="21"/>
  <c r="FY440" i="21"/>
  <c r="GC295" i="21"/>
  <c r="GC328" i="21"/>
  <c r="GC332" i="21"/>
  <c r="GC361" i="21"/>
  <c r="GC385" i="21"/>
  <c r="GC409" i="21"/>
  <c r="GC433" i="21"/>
  <c r="GC457" i="21"/>
  <c r="GG308" i="21"/>
  <c r="GG322" i="21"/>
  <c r="GG343" i="21"/>
  <c r="GG373" i="21"/>
  <c r="GG395" i="21"/>
  <c r="GG413" i="21"/>
  <c r="GG437" i="21"/>
  <c r="GK292" i="21"/>
  <c r="GK305" i="21"/>
  <c r="GK338" i="21"/>
  <c r="GK361" i="21"/>
  <c r="GK382" i="21"/>
  <c r="GK407" i="21"/>
  <c r="GK431" i="21"/>
  <c r="GK457" i="21"/>
  <c r="GO301" i="21"/>
  <c r="GO307" i="21"/>
  <c r="GO331" i="21"/>
  <c r="GO355" i="21"/>
  <c r="GO433" i="21"/>
  <c r="GO416" i="21"/>
  <c r="GO440" i="21"/>
  <c r="GS295" i="21"/>
  <c r="GS329" i="21"/>
  <c r="GS352" i="21"/>
  <c r="GS361" i="21"/>
  <c r="GS385" i="21"/>
  <c r="GS407" i="21"/>
  <c r="GS427" i="21"/>
  <c r="GS457" i="21"/>
  <c r="GW302" i="21"/>
  <c r="GW325" i="21"/>
  <c r="GW349" i="21"/>
  <c r="GW373" i="21"/>
  <c r="GW397" i="21"/>
  <c r="GW416" i="21"/>
  <c r="GW437" i="21"/>
  <c r="HA296" i="21"/>
  <c r="HA302" i="21"/>
  <c r="HA335" i="21"/>
  <c r="HA358" i="21"/>
  <c r="HA382" i="21"/>
  <c r="HA407" i="21"/>
  <c r="HA431" i="21"/>
  <c r="HA458" i="21"/>
  <c r="HE280" i="21"/>
  <c r="HE311" i="21"/>
  <c r="HE335" i="21"/>
  <c r="HE371" i="21"/>
  <c r="HE431" i="21"/>
  <c r="HE416" i="21"/>
  <c r="HE445" i="21"/>
  <c r="HI295" i="21"/>
  <c r="HI338" i="21"/>
  <c r="HI355" i="21"/>
  <c r="HI361" i="21"/>
  <c r="HI385" i="21"/>
  <c r="HI443" i="21"/>
  <c r="HI431" i="21"/>
  <c r="HI452" i="21"/>
  <c r="HM299" i="21"/>
  <c r="HM325" i="21"/>
  <c r="HM349" i="21"/>
  <c r="HM373" i="21"/>
  <c r="HM397" i="21"/>
  <c r="HM415" i="21"/>
  <c r="HM439" i="21"/>
  <c r="HQ290" i="21"/>
  <c r="HQ283" i="21"/>
  <c r="HQ338" i="21"/>
  <c r="HQ361" i="21"/>
  <c r="HQ382" i="21"/>
  <c r="HQ407" i="21"/>
  <c r="HQ427" i="21"/>
  <c r="HQ458" i="21"/>
  <c r="HU361" i="21"/>
  <c r="HU304" i="21"/>
  <c r="HU328" i="21"/>
  <c r="HU352" i="21"/>
  <c r="HU430" i="21"/>
  <c r="HU413" i="21"/>
  <c r="HU445" i="21"/>
  <c r="HY295" i="21"/>
  <c r="HY362" i="21"/>
  <c r="HY352" i="21"/>
  <c r="HY368" i="21"/>
  <c r="HY385" i="21"/>
  <c r="HY407" i="21"/>
  <c r="HY430" i="21"/>
  <c r="HY455" i="21"/>
  <c r="IC283" i="21"/>
  <c r="IC319" i="21"/>
  <c r="IC343" i="21"/>
  <c r="IC373" i="21"/>
  <c r="IC395" i="21"/>
  <c r="IC412" i="21"/>
  <c r="IC437" i="21"/>
  <c r="IG298" i="21"/>
  <c r="IG280" i="21"/>
  <c r="IG338" i="21"/>
  <c r="IG358" i="21"/>
  <c r="IG382" i="21"/>
  <c r="IG409" i="21"/>
  <c r="IG433" i="21"/>
  <c r="IG457" i="21"/>
  <c r="IK349" i="21"/>
  <c r="IK308" i="21"/>
  <c r="IK332" i="21"/>
  <c r="IK371" i="21"/>
  <c r="IK431" i="21"/>
  <c r="IK415" i="21"/>
  <c r="IK445" i="21"/>
  <c r="CI289" i="21"/>
  <c r="CI343" i="21"/>
  <c r="CI403" i="21"/>
  <c r="CQ353" i="21"/>
  <c r="CQ320" i="21"/>
  <c r="CQ422" i="21"/>
  <c r="CY292" i="21"/>
  <c r="CY382" i="21"/>
  <c r="CY430" i="21"/>
  <c r="DG368" i="21"/>
  <c r="DG334" i="21"/>
  <c r="DG437" i="21"/>
  <c r="DO325" i="21"/>
  <c r="DO407" i="21"/>
  <c r="DW385" i="21"/>
  <c r="DW406" i="21"/>
  <c r="EE322" i="21"/>
  <c r="EE413" i="21"/>
  <c r="EM289" i="21"/>
  <c r="EM412" i="21"/>
  <c r="EQ319" i="21"/>
  <c r="EQ437" i="21"/>
  <c r="EY356" i="21"/>
  <c r="EY454" i="21"/>
  <c r="FK383" i="21"/>
  <c r="FS307" i="21"/>
  <c r="FS338" i="21"/>
  <c r="GA292" i="21"/>
  <c r="GA407" i="21"/>
  <c r="GI382" i="21"/>
  <c r="GI406" i="21"/>
  <c r="GQ322" i="21"/>
  <c r="GQ413" i="21"/>
  <c r="GY290" i="21"/>
  <c r="GY430" i="21"/>
  <c r="HG338" i="21"/>
  <c r="HG433" i="21"/>
  <c r="HK361" i="21"/>
  <c r="HS292" i="21"/>
  <c r="IA317" i="21"/>
  <c r="II362" i="21"/>
  <c r="DD446" i="21"/>
  <c r="EV316" i="21"/>
  <c r="DQ398" i="21"/>
  <c r="DQ422" i="21"/>
  <c r="DQ439" i="21"/>
  <c r="DU292" i="21"/>
  <c r="DU311" i="21"/>
  <c r="DU335" i="21"/>
  <c r="DU362" i="21"/>
  <c r="DU385" i="21"/>
  <c r="DU431" i="21"/>
  <c r="DU428" i="21"/>
  <c r="DU458" i="21"/>
  <c r="DY320" i="21"/>
  <c r="DY319" i="21"/>
  <c r="DY350" i="21"/>
  <c r="DY374" i="21"/>
  <c r="DY398" i="21"/>
  <c r="DY421" i="21"/>
  <c r="DY440" i="21"/>
  <c r="EC295" i="21"/>
  <c r="EC373" i="21"/>
  <c r="EC322" i="21"/>
  <c r="EC346" i="21"/>
  <c r="EC380" i="21"/>
  <c r="EC407" i="21"/>
  <c r="EC442" i="21"/>
  <c r="EC457" i="21"/>
  <c r="EG313" i="21"/>
  <c r="EG344" i="21"/>
  <c r="EG304" i="21"/>
  <c r="EG374" i="21"/>
  <c r="EG398" i="21"/>
  <c r="EG415" i="21"/>
  <c r="EG439" i="21"/>
  <c r="EK284" i="21"/>
  <c r="EK314" i="21"/>
  <c r="EK338" i="21"/>
  <c r="EK362" i="21"/>
  <c r="EK386" i="21"/>
  <c r="EK433" i="21"/>
  <c r="EK428" i="21"/>
  <c r="EK458" i="21"/>
  <c r="EO332" i="21"/>
  <c r="EO316" i="21"/>
  <c r="EO347" i="21"/>
  <c r="EO371" i="21"/>
  <c r="EO398" i="21"/>
  <c r="EO422" i="21"/>
  <c r="EO440" i="21"/>
  <c r="ES295" i="21"/>
  <c r="ES281" i="21"/>
  <c r="ES326" i="21"/>
  <c r="ES362" i="21"/>
  <c r="ES382" i="21"/>
  <c r="ES406" i="21"/>
  <c r="ES442" i="21"/>
  <c r="ES457" i="21"/>
  <c r="EW314" i="21"/>
  <c r="EW280" i="21"/>
  <c r="EW349" i="21"/>
  <c r="EW374" i="21"/>
  <c r="EW397" i="21"/>
  <c r="EW421" i="21"/>
  <c r="EW437" i="21"/>
  <c r="FA292" i="21"/>
  <c r="FA314" i="21"/>
  <c r="FA338" i="21"/>
  <c r="FA362" i="21"/>
  <c r="FA386" i="21"/>
  <c r="FA431" i="21"/>
  <c r="FA442" i="21"/>
  <c r="FA458" i="21"/>
  <c r="FE335" i="21"/>
  <c r="FE317" i="21"/>
  <c r="FE350" i="21"/>
  <c r="FE374" i="21"/>
  <c r="FE398" i="21"/>
  <c r="FE419" i="21"/>
  <c r="FE439" i="21"/>
  <c r="FI295" i="21"/>
  <c r="FI370" i="21"/>
  <c r="FI317" i="21"/>
  <c r="FI341" i="21"/>
  <c r="FI382" i="21"/>
  <c r="FI406" i="21"/>
  <c r="FI425" i="21"/>
  <c r="FI457" i="21"/>
  <c r="FM316" i="21"/>
  <c r="FM280" i="21"/>
  <c r="FM337" i="21"/>
  <c r="FM359" i="21"/>
  <c r="FM397" i="21"/>
  <c r="FM421" i="21"/>
  <c r="FM440" i="21"/>
  <c r="FQ284" i="21"/>
  <c r="FQ281" i="21"/>
  <c r="FQ332" i="21"/>
  <c r="FQ362" i="21"/>
  <c r="FQ386" i="21"/>
  <c r="FQ407" i="21"/>
  <c r="FQ422" i="21"/>
  <c r="FQ458" i="21"/>
  <c r="FU332" i="21"/>
  <c r="FU323" i="21"/>
  <c r="FU350" i="21"/>
  <c r="FU371" i="21"/>
  <c r="FU398" i="21"/>
  <c r="FU422" i="21"/>
  <c r="FU440" i="21"/>
  <c r="FY295" i="21"/>
  <c r="FY353" i="21"/>
  <c r="FY323" i="21"/>
  <c r="FY362" i="21"/>
  <c r="FY383" i="21"/>
  <c r="FY406" i="21"/>
  <c r="FY428" i="21"/>
  <c r="FY458" i="21"/>
  <c r="GC317" i="21"/>
  <c r="GC308" i="21"/>
  <c r="GC352" i="21"/>
  <c r="GC374" i="21"/>
  <c r="GC398" i="21"/>
  <c r="GC422" i="21"/>
  <c r="GC440" i="21"/>
  <c r="GG290" i="21"/>
  <c r="GG311" i="21"/>
  <c r="GG335" i="21"/>
  <c r="GG362" i="21"/>
  <c r="GG386" i="21"/>
  <c r="GG430" i="21"/>
  <c r="GG427" i="21"/>
  <c r="GG458" i="21"/>
  <c r="GK331" i="21"/>
  <c r="GK322" i="21"/>
  <c r="GK350" i="21"/>
  <c r="GK374" i="21"/>
  <c r="GK397" i="21"/>
  <c r="GK421" i="21"/>
  <c r="GK442" i="21"/>
  <c r="GO295" i="21"/>
  <c r="GO371" i="21"/>
  <c r="GO320" i="21"/>
  <c r="GO344" i="21"/>
  <c r="GO383" i="21"/>
  <c r="GO406" i="21"/>
  <c r="GO442" i="21"/>
  <c r="GO457" i="21"/>
  <c r="GS317" i="21"/>
  <c r="GS283" i="21"/>
  <c r="GS337" i="21"/>
  <c r="GS374" i="21"/>
  <c r="GS397" i="21"/>
  <c r="GS416" i="21"/>
  <c r="GS440" i="21"/>
  <c r="GW286" i="21"/>
  <c r="GW314" i="21"/>
  <c r="GW338" i="21"/>
  <c r="GW362" i="21"/>
  <c r="GW385" i="21"/>
  <c r="GW431" i="21"/>
  <c r="GW448" i="21"/>
  <c r="GW458" i="21"/>
  <c r="HA320" i="21"/>
  <c r="HA319" i="21"/>
  <c r="HA347" i="21"/>
  <c r="HA371" i="21"/>
  <c r="HA397" i="21"/>
  <c r="HA421" i="21"/>
  <c r="HA440" i="21"/>
  <c r="HE295" i="21"/>
  <c r="HE281" i="21"/>
  <c r="HE325" i="21"/>
  <c r="HE361" i="21"/>
  <c r="HE382" i="21"/>
  <c r="HE406" i="21"/>
  <c r="HE442" i="21"/>
  <c r="HE458" i="21"/>
  <c r="HI320" i="21"/>
  <c r="HI316" i="21"/>
  <c r="HI349" i="21"/>
  <c r="HI374" i="21"/>
  <c r="HI398" i="21"/>
  <c r="HI421" i="21"/>
  <c r="HI440" i="21"/>
  <c r="HM290" i="21"/>
  <c r="HM314" i="21"/>
  <c r="HM338" i="21"/>
  <c r="HM362" i="21"/>
  <c r="HM385" i="21"/>
  <c r="HM431" i="21"/>
  <c r="HM428" i="21"/>
  <c r="HM458" i="21"/>
  <c r="HQ317" i="21"/>
  <c r="HQ322" i="21"/>
  <c r="HQ350" i="21"/>
  <c r="HQ374" i="21"/>
  <c r="HQ397" i="21"/>
  <c r="HQ416" i="21"/>
  <c r="HQ439" i="21"/>
  <c r="HU295" i="21"/>
  <c r="HU374" i="21"/>
  <c r="HU317" i="21"/>
  <c r="HU341" i="21"/>
  <c r="HU382" i="21"/>
  <c r="HU404" i="21"/>
  <c r="HU427" i="21"/>
  <c r="HU458" i="21"/>
  <c r="HY325" i="21"/>
  <c r="HY283" i="21"/>
  <c r="HY329" i="21"/>
  <c r="HY359" i="21"/>
  <c r="HY397" i="21"/>
  <c r="HY419" i="21"/>
  <c r="HY440" i="21"/>
  <c r="IC293" i="21"/>
  <c r="IC281" i="21"/>
  <c r="IC332" i="21"/>
  <c r="IC362" i="21"/>
  <c r="IC385" i="21"/>
  <c r="IC430" i="21"/>
  <c r="IC425" i="21"/>
  <c r="IC458" i="21"/>
  <c r="IG322" i="21"/>
  <c r="IG310" i="21"/>
  <c r="IG350" i="21"/>
  <c r="IG371" i="21"/>
  <c r="IG398" i="21"/>
  <c r="IG422" i="21"/>
  <c r="IG440" i="21"/>
  <c r="IK295" i="21"/>
  <c r="IK355" i="21"/>
  <c r="IK322" i="21"/>
  <c r="IK361" i="21"/>
  <c r="IK382" i="21"/>
  <c r="IK406" i="21"/>
  <c r="IK428" i="21"/>
  <c r="IK458" i="21"/>
  <c r="CI320" i="21"/>
  <c r="CI391" i="21"/>
  <c r="CI431" i="21"/>
  <c r="CQ287" i="21"/>
  <c r="CQ373" i="21"/>
  <c r="CQ449" i="21"/>
  <c r="CY329" i="21"/>
  <c r="CY398" i="21"/>
  <c r="DG307" i="21"/>
  <c r="DG349" i="21"/>
  <c r="DG416" i="21"/>
  <c r="DO289" i="21"/>
  <c r="DO359" i="21"/>
  <c r="DO451" i="21"/>
  <c r="DW332" i="21"/>
  <c r="DW452" i="21"/>
  <c r="EE388" i="21"/>
  <c r="EM359" i="21"/>
  <c r="EM332" i="21"/>
  <c r="EQ347" i="21"/>
  <c r="EQ385" i="21"/>
  <c r="EY310" i="21"/>
  <c r="EY403" i="21"/>
  <c r="FK316" i="21"/>
  <c r="FK418" i="21"/>
  <c r="FS298" i="21"/>
  <c r="FS443" i="21"/>
  <c r="GA347" i="21"/>
  <c r="GA431" i="21"/>
  <c r="GI331" i="21"/>
  <c r="GI452" i="21"/>
  <c r="GQ386" i="21"/>
  <c r="GY356" i="21"/>
  <c r="GY335" i="21"/>
  <c r="HG284" i="21"/>
  <c r="HG391" i="21"/>
  <c r="HK308" i="21"/>
  <c r="HK448" i="21"/>
  <c r="HS412" i="21"/>
  <c r="IA421" i="21"/>
  <c r="II451" i="21"/>
  <c r="DT328" i="21"/>
  <c r="FD356" i="21"/>
  <c r="CI305" i="21"/>
  <c r="CI298" i="21"/>
  <c r="CI328" i="21"/>
  <c r="CI352" i="21"/>
  <c r="CI368" i="21"/>
  <c r="CI418" i="21"/>
  <c r="CI446" i="21"/>
  <c r="CQ305" i="21"/>
  <c r="CQ298" i="21"/>
  <c r="CQ332" i="21"/>
  <c r="CQ397" i="21"/>
  <c r="CQ410" i="21"/>
  <c r="CY280" i="21"/>
  <c r="CY356" i="21"/>
  <c r="CY340" i="21"/>
  <c r="CY362" i="21"/>
  <c r="CY409" i="21"/>
  <c r="CY442" i="21"/>
  <c r="DG385" i="21"/>
  <c r="DG287" i="21"/>
  <c r="DG314" i="21"/>
  <c r="DG358" i="21"/>
  <c r="DG425" i="21"/>
  <c r="DG455" i="21"/>
  <c r="DO299" i="21"/>
  <c r="DO337" i="21"/>
  <c r="DO386" i="21"/>
  <c r="DO406" i="21"/>
  <c r="DW281" i="21"/>
  <c r="DW295" i="21"/>
  <c r="DW361" i="21"/>
  <c r="DW428" i="21"/>
  <c r="EE286" i="21"/>
  <c r="EE340" i="21"/>
  <c r="EE373" i="21"/>
  <c r="EE439" i="21"/>
  <c r="EM376" i="21"/>
  <c r="EM346" i="21"/>
  <c r="EM398" i="21"/>
  <c r="EM448" i="21"/>
  <c r="EQ373" i="21"/>
  <c r="EQ337" i="21"/>
  <c r="EQ413" i="21"/>
  <c r="EY281" i="21"/>
  <c r="EY326" i="21"/>
  <c r="EY374" i="21"/>
  <c r="EY427" i="21"/>
  <c r="FK356" i="21"/>
  <c r="FK332" i="21"/>
  <c r="FK370" i="21"/>
  <c r="FK440" i="21"/>
  <c r="FS391" i="21"/>
  <c r="FS353" i="21"/>
  <c r="FS398" i="21"/>
  <c r="FS448" i="21"/>
  <c r="GA316" i="21"/>
  <c r="GA379" i="21"/>
  <c r="GA406" i="21"/>
  <c r="GI281" i="21"/>
  <c r="GI292" i="21"/>
  <c r="GI359" i="21"/>
  <c r="GI428" i="21"/>
  <c r="GQ284" i="21"/>
  <c r="GQ340" i="21"/>
  <c r="GQ370" i="21"/>
  <c r="GQ440" i="21"/>
  <c r="GY374" i="21"/>
  <c r="GY349" i="21"/>
  <c r="GY398" i="21"/>
  <c r="GY448" i="21"/>
  <c r="HG301" i="21"/>
  <c r="HG377" i="21"/>
  <c r="HG409" i="21"/>
  <c r="HK281" i="21"/>
  <c r="HK325" i="21"/>
  <c r="HK385" i="21"/>
  <c r="HK452" i="21"/>
  <c r="HS329" i="21"/>
  <c r="HS436" i="21"/>
  <c r="IA352" i="21"/>
  <c r="IA445" i="21"/>
  <c r="II332" i="21"/>
  <c r="CV310" i="21"/>
  <c r="DL304" i="21"/>
  <c r="EB337" i="21"/>
  <c r="EV349" i="21"/>
  <c r="FP443" i="21"/>
  <c r="CI307" i="21"/>
  <c r="CI299" i="21"/>
  <c r="CI329" i="21"/>
  <c r="CI353" i="21"/>
  <c r="CI371" i="21"/>
  <c r="CI419" i="21"/>
  <c r="CI448" i="21"/>
  <c r="CQ308" i="21"/>
  <c r="CQ299" i="21"/>
  <c r="CQ334" i="21"/>
  <c r="CQ400" i="21"/>
  <c r="CQ412" i="21"/>
  <c r="CY283" i="21"/>
  <c r="CY310" i="21"/>
  <c r="CY341" i="21"/>
  <c r="CY364" i="21"/>
  <c r="CY412" i="21"/>
  <c r="CY443" i="21"/>
  <c r="DG386" i="21"/>
  <c r="DG290" i="21"/>
  <c r="DG316" i="21"/>
  <c r="DG359" i="21"/>
  <c r="DG428" i="21"/>
  <c r="DG457" i="21"/>
  <c r="DO301" i="21"/>
  <c r="DO340" i="21"/>
  <c r="DO388" i="21"/>
  <c r="DO413" i="21"/>
  <c r="DW346" i="21"/>
  <c r="DW296" i="21"/>
  <c r="DW362" i="21"/>
  <c r="DW430" i="21"/>
  <c r="EE287" i="21"/>
  <c r="EE341" i="21"/>
  <c r="EE374" i="21"/>
  <c r="EE440" i="21"/>
  <c r="EM377" i="21"/>
  <c r="EM347" i="21"/>
  <c r="EM400" i="21"/>
  <c r="EM449" i="21"/>
  <c r="EQ284" i="21"/>
  <c r="EQ338" i="21"/>
  <c r="EQ415" i="21"/>
  <c r="EY280" i="21"/>
  <c r="EY328" i="21"/>
  <c r="EY376" i="21"/>
  <c r="EY409" i="21"/>
  <c r="FK439" i="21"/>
  <c r="FK334" i="21"/>
  <c r="FK371" i="21"/>
  <c r="FK430" i="21"/>
  <c r="FS283" i="21"/>
  <c r="FS310" i="21"/>
  <c r="FS400" i="21"/>
  <c r="FS449" i="21"/>
  <c r="GA317" i="21"/>
  <c r="GA380" i="21"/>
  <c r="GA451" i="21"/>
  <c r="GI346" i="21"/>
  <c r="GI293" i="21"/>
  <c r="GI361" i="21"/>
  <c r="GI409" i="21"/>
  <c r="GQ286" i="21"/>
  <c r="GQ341" i="21"/>
  <c r="GQ371" i="21"/>
  <c r="GQ430" i="21"/>
  <c r="GY376" i="21"/>
  <c r="GY350" i="21"/>
  <c r="GY400" i="21"/>
  <c r="GY449" i="21"/>
  <c r="HG310" i="21"/>
  <c r="HG379" i="21"/>
  <c r="HG413" i="21"/>
  <c r="HK415" i="21"/>
  <c r="HK326" i="21"/>
  <c r="HK386" i="21"/>
  <c r="HK454" i="21"/>
  <c r="HS334" i="21"/>
  <c r="HS440" i="21"/>
  <c r="IA356" i="21"/>
  <c r="IA454" i="21"/>
  <c r="II337" i="21"/>
  <c r="CV295" i="21"/>
  <c r="DL329" i="21"/>
  <c r="EB349" i="21"/>
  <c r="EV367" i="21"/>
  <c r="GB320" i="21"/>
  <c r="DO374" i="21"/>
  <c r="DO415" i="21"/>
  <c r="DO431" i="21"/>
  <c r="DW347" i="21"/>
  <c r="DW382" i="21"/>
  <c r="DW298" i="21"/>
  <c r="DW328" i="21"/>
  <c r="DW364" i="21"/>
  <c r="DW403" i="21"/>
  <c r="DW409" i="21"/>
  <c r="DW451" i="21"/>
  <c r="EE289" i="21"/>
  <c r="EE319" i="21"/>
  <c r="EE343" i="21"/>
  <c r="EE383" i="21"/>
  <c r="EE376" i="21"/>
  <c r="EE434" i="21"/>
  <c r="EE431" i="21"/>
  <c r="EM307" i="21"/>
  <c r="EM379" i="21"/>
  <c r="EM286" i="21"/>
  <c r="EM349" i="21"/>
  <c r="EM328" i="21"/>
  <c r="EM401" i="21"/>
  <c r="EM409" i="21"/>
  <c r="EM451" i="21"/>
  <c r="EQ343" i="21"/>
  <c r="EQ286" i="21"/>
  <c r="EQ316" i="21"/>
  <c r="EQ340" i="21"/>
  <c r="EQ380" i="21"/>
  <c r="EQ395" i="21"/>
  <c r="EQ434" i="21"/>
  <c r="EY283" i="21"/>
  <c r="EY305" i="21"/>
  <c r="EY329" i="21"/>
  <c r="EY353" i="21"/>
  <c r="EY377" i="21"/>
  <c r="EY398" i="21"/>
  <c r="EY410" i="21"/>
  <c r="EY448" i="21"/>
  <c r="FK284" i="21"/>
  <c r="FK311" i="21"/>
  <c r="FK335" i="21"/>
  <c r="FK380" i="21"/>
  <c r="FK373" i="21"/>
  <c r="FK413" i="21"/>
  <c r="FK431" i="21"/>
  <c r="FS304" i="21"/>
  <c r="FS361" i="21"/>
  <c r="FS293" i="21"/>
  <c r="FS311" i="21"/>
  <c r="FS335" i="21"/>
  <c r="FS401" i="21"/>
  <c r="FS409" i="21"/>
  <c r="FS451" i="21"/>
  <c r="GA289" i="21"/>
  <c r="GA319" i="21"/>
  <c r="GA343" i="21"/>
  <c r="GA382" i="21"/>
  <c r="GA374" i="21"/>
  <c r="GA413" i="21"/>
  <c r="GA440" i="21"/>
  <c r="GI347" i="21"/>
  <c r="GI379" i="21"/>
  <c r="GI295" i="21"/>
  <c r="GI326" i="21"/>
  <c r="GI362" i="21"/>
  <c r="GI403" i="21"/>
  <c r="GI410" i="21"/>
  <c r="GI449" i="21"/>
  <c r="GQ287" i="21"/>
  <c r="GQ319" i="21"/>
  <c r="GQ343" i="21"/>
  <c r="GQ382" i="21"/>
  <c r="GQ373" i="21"/>
  <c r="GQ434" i="21"/>
  <c r="GQ431" i="21"/>
  <c r="GY283" i="21"/>
  <c r="GY377" i="21"/>
  <c r="GY287" i="21"/>
  <c r="GY352" i="21"/>
  <c r="GY331" i="21"/>
  <c r="GY401" i="21"/>
  <c r="GY410" i="21"/>
  <c r="GY451" i="21"/>
  <c r="HG412" i="21"/>
  <c r="HG311" i="21"/>
  <c r="HG335" i="21"/>
  <c r="HG380" i="21"/>
  <c r="HG374" i="21"/>
  <c r="HG415" i="21"/>
  <c r="HG430" i="21"/>
  <c r="HK427" i="21"/>
  <c r="HK304" i="21"/>
  <c r="HK328" i="21"/>
  <c r="HK356" i="21"/>
  <c r="HK389" i="21"/>
  <c r="HK428" i="21"/>
  <c r="HK455" i="21"/>
  <c r="HS289" i="21"/>
  <c r="HS335" i="21"/>
  <c r="HS382" i="21"/>
  <c r="HS442" i="21"/>
  <c r="IA311" i="21"/>
  <c r="IA358" i="21"/>
  <c r="IA394" i="21"/>
  <c r="IA455" i="21"/>
  <c r="II298" i="21"/>
  <c r="II338" i="21"/>
  <c r="II395" i="21"/>
  <c r="CR442" i="21"/>
  <c r="CV452" i="21"/>
  <c r="DL325" i="21"/>
  <c r="DT284" i="21"/>
  <c r="EB301" i="21"/>
  <c r="EJ310" i="21"/>
  <c r="EV340" i="21"/>
  <c r="FD368" i="21"/>
  <c r="FP412" i="21"/>
  <c r="HH281" i="21"/>
  <c r="CI370" i="21"/>
  <c r="CI407" i="21"/>
  <c r="CI437" i="21"/>
  <c r="CI458" i="21"/>
  <c r="CQ307" i="21"/>
  <c r="CQ290" i="21"/>
  <c r="CQ317" i="21"/>
  <c r="CQ341" i="21"/>
  <c r="CQ398" i="21"/>
  <c r="CQ427" i="21"/>
  <c r="CQ457" i="21"/>
  <c r="CY355" i="21"/>
  <c r="CY358" i="21"/>
  <c r="CY332" i="21"/>
  <c r="CY379" i="21"/>
  <c r="CY371" i="21"/>
  <c r="CY410" i="21"/>
  <c r="CY437" i="21"/>
  <c r="CY458" i="21"/>
  <c r="DG283" i="21"/>
  <c r="DG289" i="21"/>
  <c r="DG352" i="21"/>
  <c r="DG331" i="21"/>
  <c r="DG397" i="21"/>
  <c r="DG427" i="21"/>
  <c r="DG446" i="21"/>
  <c r="DO284" i="21"/>
  <c r="DO314" i="21"/>
  <c r="DO338" i="21"/>
  <c r="DO379" i="21"/>
  <c r="DO370" i="21"/>
  <c r="DO404" i="21"/>
  <c r="DO437" i="21"/>
  <c r="DO458" i="21"/>
  <c r="DW377" i="21"/>
  <c r="DW293" i="21"/>
  <c r="DW323" i="21"/>
  <c r="DW359" i="21"/>
  <c r="DW398" i="21"/>
  <c r="DW427" i="21"/>
  <c r="DW446" i="21"/>
  <c r="EE284" i="21"/>
  <c r="EE314" i="21"/>
  <c r="EE338" i="21"/>
  <c r="EE379" i="21"/>
  <c r="EE371" i="21"/>
  <c r="EE410" i="21"/>
  <c r="EE430" i="21"/>
  <c r="EE458" i="21"/>
  <c r="EM374" i="21"/>
  <c r="EM356" i="21"/>
  <c r="EM344" i="21"/>
  <c r="EM323" i="21"/>
  <c r="EM397" i="21"/>
  <c r="EM427" i="21"/>
  <c r="EM446" i="21"/>
  <c r="EQ374" i="21"/>
  <c r="EQ370" i="21"/>
  <c r="EQ311" i="21"/>
  <c r="EQ335" i="21"/>
  <c r="EQ376" i="21"/>
  <c r="EQ412" i="21"/>
  <c r="EQ430" i="21"/>
  <c r="EQ458" i="21"/>
  <c r="EY301" i="21"/>
  <c r="EY325" i="21"/>
  <c r="EY349" i="21"/>
  <c r="EY373" i="21"/>
  <c r="EY428" i="21"/>
  <c r="EY425" i="21"/>
  <c r="EY443" i="21"/>
  <c r="FK308" i="21"/>
  <c r="FK355" i="21"/>
  <c r="FK331" i="21"/>
  <c r="FK376" i="21"/>
  <c r="FK368" i="21"/>
  <c r="FK409" i="21"/>
  <c r="FK437" i="21"/>
  <c r="FK458" i="21"/>
  <c r="FS389" i="21"/>
  <c r="FS289" i="21"/>
  <c r="FS352" i="21"/>
  <c r="FS331" i="21"/>
  <c r="FS397" i="21"/>
  <c r="FS427" i="21"/>
  <c r="FS446" i="21"/>
  <c r="GA284" i="21"/>
  <c r="GA314" i="21"/>
  <c r="GA338" i="21"/>
  <c r="GA377" i="21"/>
  <c r="GA370" i="21"/>
  <c r="GA404" i="21"/>
  <c r="GA436" i="21"/>
  <c r="GA458" i="21"/>
  <c r="GI308" i="21"/>
  <c r="GI290" i="21"/>
  <c r="GI322" i="21"/>
  <c r="GI358" i="21"/>
  <c r="GI398" i="21"/>
  <c r="GI427" i="21"/>
  <c r="GI457" i="21"/>
  <c r="GQ283" i="21"/>
  <c r="GQ314" i="21"/>
  <c r="GQ338" i="21"/>
  <c r="GQ377" i="21"/>
  <c r="GQ368" i="21"/>
  <c r="GQ409" i="21"/>
  <c r="GQ439" i="21"/>
  <c r="GQ458" i="21"/>
  <c r="GY373" i="21"/>
  <c r="GY359" i="21"/>
  <c r="GY347" i="21"/>
  <c r="GY326" i="21"/>
  <c r="GY397" i="21"/>
  <c r="GY427" i="21"/>
  <c r="GY446" i="21"/>
  <c r="HG308" i="21"/>
  <c r="HG299" i="21"/>
  <c r="HG331" i="21"/>
  <c r="HG376" i="21"/>
  <c r="HG370" i="21"/>
  <c r="HG406" i="21"/>
  <c r="HG437" i="21"/>
  <c r="HG458" i="21"/>
  <c r="HK299" i="21"/>
  <c r="HK323" i="21"/>
  <c r="HK350" i="21"/>
  <c r="HK383" i="21"/>
  <c r="HK392" i="21"/>
  <c r="HK445" i="21"/>
  <c r="HS353" i="21"/>
  <c r="HS328" i="21"/>
  <c r="HS410" i="21"/>
  <c r="HS434" i="21"/>
  <c r="IA304" i="21"/>
  <c r="IA350" i="21"/>
  <c r="IA403" i="21"/>
  <c r="IA451" i="21"/>
  <c r="II290" i="21"/>
  <c r="II331" i="21"/>
  <c r="II392" i="21"/>
  <c r="CV281" i="21"/>
  <c r="DD328" i="21"/>
  <c r="DL299" i="21"/>
  <c r="DT302" i="21"/>
  <c r="EB331" i="21"/>
  <c r="EJ280" i="21"/>
  <c r="EV343" i="21"/>
  <c r="FD430" i="21"/>
  <c r="FP433" i="21"/>
  <c r="HH406" i="21"/>
  <c r="HK352" i="21"/>
  <c r="HK376" i="21"/>
  <c r="HK401" i="21"/>
  <c r="HK410" i="21"/>
  <c r="HK446" i="21"/>
  <c r="HS346" i="21"/>
  <c r="HS299" i="21"/>
  <c r="HS331" i="21"/>
  <c r="HS367" i="21"/>
  <c r="HS377" i="21"/>
  <c r="HS394" i="21"/>
  <c r="HS437" i="21"/>
  <c r="IA283" i="21"/>
  <c r="IA307" i="21"/>
  <c r="IA331" i="21"/>
  <c r="IA353" i="21"/>
  <c r="IA377" i="21"/>
  <c r="IA406" i="21"/>
  <c r="IA428" i="21"/>
  <c r="IA446" i="21"/>
  <c r="II349" i="21"/>
  <c r="II293" i="21"/>
  <c r="II310" i="21"/>
  <c r="II334" i="21"/>
  <c r="II379" i="21"/>
  <c r="II407" i="21"/>
  <c r="II434" i="21"/>
  <c r="CR349" i="21"/>
  <c r="CR445" i="21"/>
  <c r="CV361" i="21"/>
  <c r="DD281" i="21"/>
  <c r="DD371" i="21"/>
  <c r="DL287" i="21"/>
  <c r="DL385" i="21"/>
  <c r="DT290" i="21"/>
  <c r="DT412" i="21"/>
  <c r="EB313" i="21"/>
  <c r="EB412" i="21"/>
  <c r="EJ328" i="21"/>
  <c r="EJ422" i="21"/>
  <c r="EV307" i="21"/>
  <c r="EV433" i="21"/>
  <c r="FD380" i="21"/>
  <c r="FH397" i="21"/>
  <c r="FP404" i="21"/>
  <c r="GJ367" i="21"/>
  <c r="HH338" i="21"/>
  <c r="HS314" i="21"/>
  <c r="HS338" i="21"/>
  <c r="HS374" i="21"/>
  <c r="HS385" i="21"/>
  <c r="HS428" i="21"/>
  <c r="HS445" i="21"/>
  <c r="IA290" i="21"/>
  <c r="IA314" i="21"/>
  <c r="IA338" i="21"/>
  <c r="IA361" i="21"/>
  <c r="IA385" i="21"/>
  <c r="IA413" i="21"/>
  <c r="IA412" i="21"/>
  <c r="IA458" i="21"/>
  <c r="II359" i="21"/>
  <c r="II301" i="21"/>
  <c r="II317" i="21"/>
  <c r="II341" i="21"/>
  <c r="II386" i="21"/>
  <c r="II415" i="21"/>
  <c r="II445" i="21"/>
  <c r="CR355" i="21"/>
  <c r="CR452" i="21"/>
  <c r="CV367" i="21"/>
  <c r="DD319" i="21"/>
  <c r="DD377" i="21"/>
  <c r="DL293" i="21"/>
  <c r="DL391" i="21"/>
  <c r="DT296" i="21"/>
  <c r="DT437" i="21"/>
  <c r="EB323" i="21"/>
  <c r="EB418" i="21"/>
  <c r="EJ337" i="21"/>
  <c r="EJ428" i="21"/>
  <c r="EV416" i="21"/>
  <c r="EV455" i="21"/>
  <c r="FD431" i="21"/>
  <c r="FH409" i="21"/>
  <c r="FP421" i="21"/>
  <c r="GJ391" i="21"/>
  <c r="HH373" i="21"/>
  <c r="CR293" i="21"/>
  <c r="CR304" i="21"/>
  <c r="CR382" i="21"/>
  <c r="CR406" i="21"/>
  <c r="CV292" i="21"/>
  <c r="CV346" i="21"/>
  <c r="CV397" i="21"/>
  <c r="CV445" i="21"/>
  <c r="DD301" i="21"/>
  <c r="DD356" i="21"/>
  <c r="DD404" i="21"/>
  <c r="DD455" i="21"/>
  <c r="DL326" i="21"/>
  <c r="DL370" i="21"/>
  <c r="DL418" i="21"/>
  <c r="DT323" i="21"/>
  <c r="DT340" i="21"/>
  <c r="DT382" i="21"/>
  <c r="DT427" i="21"/>
  <c r="EB292" i="21"/>
  <c r="EB346" i="21"/>
  <c r="EB397" i="21"/>
  <c r="EB440" i="21"/>
  <c r="EJ302" i="21"/>
  <c r="EJ355" i="21"/>
  <c r="EJ403" i="21"/>
  <c r="EJ457" i="21"/>
  <c r="EV331" i="21"/>
  <c r="EV364" i="21"/>
  <c r="EV397" i="21"/>
  <c r="FD292" i="21"/>
  <c r="FD350" i="21"/>
  <c r="FD449" i="21"/>
  <c r="FH362" i="21"/>
  <c r="FP316" i="21"/>
  <c r="FP374" i="21"/>
  <c r="GB310" i="21"/>
  <c r="GJ323" i="21"/>
  <c r="GN325" i="21"/>
  <c r="GZ389" i="21"/>
  <c r="HP427" i="21"/>
  <c r="IJ413" i="21"/>
  <c r="CR329" i="21"/>
  <c r="CR364" i="21"/>
  <c r="CR427" i="21"/>
  <c r="CV307" i="21"/>
  <c r="CV334" i="21"/>
  <c r="CV376" i="21"/>
  <c r="CV427" i="21"/>
  <c r="DD331" i="21"/>
  <c r="DD283" i="21"/>
  <c r="DD386" i="21"/>
  <c r="DD439" i="21"/>
  <c r="DL302" i="21"/>
  <c r="DL352" i="21"/>
  <c r="DL400" i="21"/>
  <c r="DL440" i="21"/>
  <c r="DT305" i="21"/>
  <c r="DT364" i="21"/>
  <c r="DT404" i="21"/>
  <c r="EB308" i="21"/>
  <c r="EB334" i="21"/>
  <c r="EB376" i="21"/>
  <c r="EB427" i="21"/>
  <c r="EJ284" i="21"/>
  <c r="EJ392" i="21"/>
  <c r="EJ385" i="21"/>
  <c r="EJ434" i="21"/>
  <c r="EV313" i="21"/>
  <c r="EV346" i="21"/>
  <c r="EV394" i="21"/>
  <c r="EV452" i="21"/>
  <c r="FD328" i="21"/>
  <c r="FD427" i="21"/>
  <c r="FH334" i="21"/>
  <c r="FH427" i="21"/>
  <c r="FP410" i="21"/>
  <c r="FP439" i="21"/>
  <c r="GB400" i="21"/>
  <c r="GJ398" i="21"/>
  <c r="GN446" i="21"/>
  <c r="HH448" i="21"/>
  <c r="IF299" i="21"/>
  <c r="CR289" i="21"/>
  <c r="CR319" i="21"/>
  <c r="CR281" i="21"/>
  <c r="CR353" i="21"/>
  <c r="CR377" i="21"/>
  <c r="CR419" i="21"/>
  <c r="CR401" i="21"/>
  <c r="CR451" i="21"/>
  <c r="CV287" i="21"/>
  <c r="CV322" i="21"/>
  <c r="CV394" i="21"/>
  <c r="CV365" i="21"/>
  <c r="CV389" i="21"/>
  <c r="CV416" i="21"/>
  <c r="CV440" i="21"/>
  <c r="DD316" i="21"/>
  <c r="DD296" i="21"/>
  <c r="DD334" i="21"/>
  <c r="DD352" i="21"/>
  <c r="DD376" i="21"/>
  <c r="DD400" i="21"/>
  <c r="DD428" i="21"/>
  <c r="DD451" i="21"/>
  <c r="DL292" i="21"/>
  <c r="DL319" i="21"/>
  <c r="DL394" i="21"/>
  <c r="DL365" i="21"/>
  <c r="DL389" i="21"/>
  <c r="DL413" i="21"/>
  <c r="DL445" i="21"/>
  <c r="DT316" i="21"/>
  <c r="DT295" i="21"/>
  <c r="DT335" i="21"/>
  <c r="DT353" i="21"/>
  <c r="DT377" i="21"/>
  <c r="DT436" i="21"/>
  <c r="DT422" i="21"/>
  <c r="DT449" i="21"/>
  <c r="EB287" i="21"/>
  <c r="EB322" i="21"/>
  <c r="EB394" i="21"/>
  <c r="EB365" i="21"/>
  <c r="EB389" i="21"/>
  <c r="EB416" i="21"/>
  <c r="EB436" i="21"/>
  <c r="EJ319" i="21"/>
  <c r="EJ298" i="21"/>
  <c r="EJ335" i="21"/>
  <c r="EJ350" i="21"/>
  <c r="EJ374" i="21"/>
  <c r="EJ398" i="21"/>
  <c r="EJ427" i="21"/>
  <c r="EJ451" i="21"/>
  <c r="EV296" i="21"/>
  <c r="EV326" i="21"/>
  <c r="EV410" i="21"/>
  <c r="EV359" i="21"/>
  <c r="EV383" i="21"/>
  <c r="EV428" i="21"/>
  <c r="EV448" i="21"/>
  <c r="FD287" i="21"/>
  <c r="FD317" i="21"/>
  <c r="FD395" i="21"/>
  <c r="FD389" i="21"/>
  <c r="FD440" i="21"/>
  <c r="FH302" i="21"/>
  <c r="FH353" i="21"/>
  <c r="FH406" i="21"/>
  <c r="FH452" i="21"/>
  <c r="FP314" i="21"/>
  <c r="FP365" i="21"/>
  <c r="FP418" i="21"/>
  <c r="GB292" i="21"/>
  <c r="GB370" i="21"/>
  <c r="GJ298" i="21"/>
  <c r="GJ385" i="21"/>
  <c r="GN299" i="21"/>
  <c r="GN403" i="21"/>
  <c r="GZ353" i="21"/>
  <c r="HH361" i="21"/>
  <c r="HP376" i="21"/>
  <c r="HX391" i="21"/>
  <c r="IJ319" i="21"/>
  <c r="CR298" i="21"/>
  <c r="CR328" i="21"/>
  <c r="CR308" i="21"/>
  <c r="CR362" i="21"/>
  <c r="CR386" i="21"/>
  <c r="CR425" i="21"/>
  <c r="CR436" i="21"/>
  <c r="CV304" i="21"/>
  <c r="CV296" i="21"/>
  <c r="CV331" i="21"/>
  <c r="CV350" i="21"/>
  <c r="CV374" i="21"/>
  <c r="CV401" i="21"/>
  <c r="CV425" i="21"/>
  <c r="CV458" i="21"/>
  <c r="DD329" i="21"/>
  <c r="DD305" i="21"/>
  <c r="DD280" i="21"/>
  <c r="DD361" i="21"/>
  <c r="DD385" i="21"/>
  <c r="DD413" i="21"/>
  <c r="DD437" i="21"/>
  <c r="DL314" i="21"/>
  <c r="DL301" i="21"/>
  <c r="DL331" i="21"/>
  <c r="DL350" i="21"/>
  <c r="DL374" i="21"/>
  <c r="DL398" i="21"/>
  <c r="DL422" i="21"/>
  <c r="DL439" i="21"/>
  <c r="DT329" i="21"/>
  <c r="DT304" i="21"/>
  <c r="DT394" i="21"/>
  <c r="DT362" i="21"/>
  <c r="DT386" i="21"/>
  <c r="DT403" i="21"/>
  <c r="DT439" i="21"/>
  <c r="EB307" i="21"/>
  <c r="EB296" i="21"/>
  <c r="EB332" i="21"/>
  <c r="EB350" i="21"/>
  <c r="EB374" i="21"/>
  <c r="EB401" i="21"/>
  <c r="EB425" i="21"/>
  <c r="EB449" i="21"/>
  <c r="EJ332" i="21"/>
  <c r="EJ307" i="21"/>
  <c r="EJ283" i="21"/>
  <c r="EJ359" i="21"/>
  <c r="EJ383" i="21"/>
  <c r="EJ407" i="21"/>
  <c r="EJ433" i="21"/>
  <c r="EV308" i="21"/>
  <c r="EV311" i="21"/>
  <c r="EV335" i="21"/>
  <c r="EV344" i="21"/>
  <c r="EV368" i="21"/>
  <c r="EV392" i="21"/>
  <c r="EV401" i="21"/>
  <c r="EV440" i="21"/>
  <c r="FD296" i="21"/>
  <c r="FD326" i="21"/>
  <c r="FD359" i="21"/>
  <c r="FD424" i="21"/>
  <c r="FH304" i="21"/>
  <c r="FH331" i="21"/>
  <c r="FH371" i="21"/>
  <c r="FH424" i="21"/>
  <c r="FP329" i="21"/>
  <c r="FP280" i="21"/>
  <c r="FP383" i="21"/>
  <c r="FP436" i="21"/>
  <c r="GB326" i="21"/>
  <c r="GB424" i="21"/>
  <c r="GJ341" i="21"/>
  <c r="GJ412" i="21"/>
  <c r="GN283" i="21"/>
  <c r="GN434" i="21"/>
  <c r="GZ403" i="21"/>
  <c r="HH446" i="21"/>
  <c r="HP451" i="21"/>
  <c r="IF287" i="21"/>
  <c r="AH208" i="21"/>
  <c r="FD308" i="21"/>
  <c r="FD361" i="21"/>
  <c r="FD385" i="21"/>
  <c r="FD425" i="21"/>
  <c r="FD434" i="21"/>
  <c r="FH307" i="21"/>
  <c r="FH298" i="21"/>
  <c r="FH332" i="21"/>
  <c r="FH349" i="21"/>
  <c r="FH373" i="21"/>
  <c r="FH401" i="21"/>
  <c r="FH425" i="21"/>
  <c r="FH448" i="21"/>
  <c r="FP284" i="21"/>
  <c r="FP308" i="21"/>
  <c r="FP283" i="21"/>
  <c r="FP361" i="21"/>
  <c r="FP385" i="21"/>
  <c r="FP413" i="21"/>
  <c r="FP437" i="21"/>
  <c r="GB286" i="21"/>
  <c r="GB328" i="21"/>
  <c r="GB359" i="21"/>
  <c r="GB428" i="21"/>
  <c r="GJ287" i="21"/>
  <c r="GJ280" i="21"/>
  <c r="GJ374" i="21"/>
  <c r="GJ440" i="21"/>
  <c r="GN289" i="21"/>
  <c r="GN392" i="21"/>
  <c r="GN388" i="21"/>
  <c r="GN436" i="21"/>
  <c r="GZ283" i="21"/>
  <c r="GZ404" i="21"/>
  <c r="HH416" i="21"/>
  <c r="HH434" i="21"/>
  <c r="HP353" i="21"/>
  <c r="HP454" i="21"/>
  <c r="HX368" i="21"/>
  <c r="IF289" i="21"/>
  <c r="IF458" i="21"/>
  <c r="FD329" i="21"/>
  <c r="FD394" i="21"/>
  <c r="FD364" i="21"/>
  <c r="FD388" i="21"/>
  <c r="FD428" i="21"/>
  <c r="FD437" i="21"/>
  <c r="FH311" i="21"/>
  <c r="FH301" i="21"/>
  <c r="FH335" i="21"/>
  <c r="FH352" i="21"/>
  <c r="FH376" i="21"/>
  <c r="FH404" i="21"/>
  <c r="FH428" i="21"/>
  <c r="FH451" i="21"/>
  <c r="FP287" i="21"/>
  <c r="FP311" i="21"/>
  <c r="FP392" i="21"/>
  <c r="FP364" i="21"/>
  <c r="FP388" i="21"/>
  <c r="FP416" i="21"/>
  <c r="FP440" i="21"/>
  <c r="GB290" i="21"/>
  <c r="GB334" i="21"/>
  <c r="GB365" i="21"/>
  <c r="GB401" i="21"/>
  <c r="GJ293" i="21"/>
  <c r="GJ305" i="21"/>
  <c r="GJ380" i="21"/>
  <c r="GJ400" i="21"/>
  <c r="GN295" i="21"/>
  <c r="GN346" i="21"/>
  <c r="GN398" i="21"/>
  <c r="GN457" i="21"/>
  <c r="GZ343" i="21"/>
  <c r="GZ440" i="21"/>
  <c r="HH350" i="21"/>
  <c r="HH449" i="21"/>
  <c r="HP365" i="21"/>
  <c r="HX284" i="21"/>
  <c r="HX380" i="21"/>
  <c r="IF301" i="21"/>
  <c r="IJ292" i="21"/>
  <c r="FP451" i="21"/>
  <c r="GB299" i="21"/>
  <c r="GB329" i="21"/>
  <c r="GB416" i="21"/>
  <c r="GB361" i="21"/>
  <c r="GB385" i="21"/>
  <c r="GB397" i="21"/>
  <c r="GB440" i="21"/>
  <c r="GJ289" i="21"/>
  <c r="GJ320" i="21"/>
  <c r="GJ283" i="21"/>
  <c r="GJ352" i="21"/>
  <c r="GJ376" i="21"/>
  <c r="GJ418" i="21"/>
  <c r="GJ446" i="21"/>
  <c r="GJ451" i="21"/>
  <c r="GN290" i="21"/>
  <c r="GN319" i="21"/>
  <c r="GN394" i="21"/>
  <c r="GN365" i="21"/>
  <c r="GN389" i="21"/>
  <c r="GN418" i="21"/>
  <c r="GN437" i="21"/>
  <c r="GZ298" i="21"/>
  <c r="GZ305" i="21"/>
  <c r="GZ383" i="21"/>
  <c r="GZ443" i="21"/>
  <c r="HH301" i="21"/>
  <c r="HH343" i="21"/>
  <c r="HH391" i="21"/>
  <c r="HH439" i="21"/>
  <c r="HP325" i="21"/>
  <c r="HP358" i="21"/>
  <c r="HP439" i="21"/>
  <c r="HP458" i="21"/>
  <c r="HX332" i="21"/>
  <c r="HX373" i="21"/>
  <c r="HX401" i="21"/>
  <c r="IF293" i="21"/>
  <c r="IF365" i="21"/>
  <c r="IJ311" i="21"/>
  <c r="IJ385" i="21"/>
  <c r="GB331" i="21"/>
  <c r="GB418" i="21"/>
  <c r="GB362" i="21"/>
  <c r="GB386" i="21"/>
  <c r="GB398" i="21"/>
  <c r="GB442" i="21"/>
  <c r="GJ290" i="21"/>
  <c r="GJ322" i="21"/>
  <c r="GJ302" i="21"/>
  <c r="GJ353" i="21"/>
  <c r="GJ377" i="21"/>
  <c r="GJ419" i="21"/>
  <c r="GJ397" i="21"/>
  <c r="GJ454" i="21"/>
  <c r="GN292" i="21"/>
  <c r="GN323" i="21"/>
  <c r="GN343" i="21"/>
  <c r="GN367" i="21"/>
  <c r="GN391" i="21"/>
  <c r="GN419" i="21"/>
  <c r="GN440" i="21"/>
  <c r="GZ299" i="21"/>
  <c r="GZ307" i="21"/>
  <c r="GZ385" i="21"/>
  <c r="GZ434" i="21"/>
  <c r="HH310" i="21"/>
  <c r="HH344" i="21"/>
  <c r="HH392" i="21"/>
  <c r="HH440" i="21"/>
  <c r="HP326" i="21"/>
  <c r="HP359" i="21"/>
  <c r="HP422" i="21"/>
  <c r="HX302" i="21"/>
  <c r="HX334" i="21"/>
  <c r="HX374" i="21"/>
  <c r="HX403" i="21"/>
  <c r="IF295" i="21"/>
  <c r="IF368" i="21"/>
  <c r="IJ320" i="21"/>
  <c r="IJ394" i="21"/>
  <c r="GN455" i="21"/>
  <c r="GZ310" i="21"/>
  <c r="GZ334" i="21"/>
  <c r="GZ344" i="21"/>
  <c r="GZ368" i="21"/>
  <c r="GZ394" i="21"/>
  <c r="GZ410" i="21"/>
  <c r="GZ442" i="21"/>
  <c r="HH286" i="21"/>
  <c r="HH317" i="21"/>
  <c r="HH341" i="21"/>
  <c r="HH352" i="21"/>
  <c r="HH376" i="21"/>
  <c r="HH413" i="21"/>
  <c r="HH430" i="21"/>
  <c r="HH451" i="21"/>
  <c r="HP310" i="21"/>
  <c r="HP334" i="21"/>
  <c r="HP343" i="21"/>
  <c r="HP367" i="21"/>
  <c r="HP394" i="21"/>
  <c r="HP409" i="21"/>
  <c r="HP445" i="21"/>
  <c r="HX286" i="21"/>
  <c r="HX317" i="21"/>
  <c r="HX341" i="21"/>
  <c r="HX358" i="21"/>
  <c r="HX382" i="21"/>
  <c r="HX394" i="21"/>
  <c r="HX431" i="21"/>
  <c r="HX451" i="21"/>
  <c r="IF310" i="21"/>
  <c r="IF304" i="21"/>
  <c r="IF383" i="21"/>
  <c r="IF434" i="21"/>
  <c r="IJ295" i="21"/>
  <c r="IJ346" i="21"/>
  <c r="IJ425" i="21"/>
  <c r="GZ323" i="21"/>
  <c r="GZ304" i="21"/>
  <c r="GZ358" i="21"/>
  <c r="GZ382" i="21"/>
  <c r="GZ425" i="21"/>
  <c r="GZ407" i="21"/>
  <c r="GZ458" i="21"/>
  <c r="HH299" i="21"/>
  <c r="HH331" i="21"/>
  <c r="HH409" i="21"/>
  <c r="HH365" i="21"/>
  <c r="HH389" i="21"/>
  <c r="HH398" i="21"/>
  <c r="HH437" i="21"/>
  <c r="HP292" i="21"/>
  <c r="HP323" i="21"/>
  <c r="HP304" i="21"/>
  <c r="HP356" i="21"/>
  <c r="HP380" i="21"/>
  <c r="HP433" i="21"/>
  <c r="HP404" i="21"/>
  <c r="HP457" i="21"/>
  <c r="HX299" i="21"/>
  <c r="HX331" i="21"/>
  <c r="HX347" i="21"/>
  <c r="HX371" i="21"/>
  <c r="HX412" i="21"/>
  <c r="HX400" i="21"/>
  <c r="HX437" i="21"/>
  <c r="IF292" i="21"/>
  <c r="IF328" i="21"/>
  <c r="IF362" i="21"/>
  <c r="IF430" i="21"/>
  <c r="IJ307" i="21"/>
  <c r="IJ332" i="21"/>
  <c r="IJ380" i="21"/>
  <c r="AE208" i="21"/>
  <c r="IF335" i="21"/>
  <c r="IF346" i="21"/>
  <c r="IF370" i="21"/>
  <c r="IF413" i="21"/>
  <c r="IF412" i="21"/>
  <c r="IF445" i="21"/>
  <c r="IJ322" i="21"/>
  <c r="IJ304" i="21"/>
  <c r="IJ340" i="21"/>
  <c r="IJ359" i="21"/>
  <c r="IJ397" i="21"/>
  <c r="IJ439" i="21"/>
  <c r="U208" i="21"/>
  <c r="IF332" i="21"/>
  <c r="IF343" i="21"/>
  <c r="IF367" i="21"/>
  <c r="IF395" i="21"/>
  <c r="IF409" i="21"/>
  <c r="IF442" i="21"/>
  <c r="IJ316" i="21"/>
  <c r="IJ281" i="21"/>
  <c r="IJ337" i="21"/>
  <c r="IJ355" i="21"/>
  <c r="IJ386" i="21"/>
  <c r="IJ446" i="21"/>
  <c r="AK208" i="21"/>
  <c r="IJ364" i="21"/>
  <c r="IJ388" i="21"/>
  <c r="IJ416" i="21"/>
  <c r="IJ434" i="21"/>
  <c r="W208" i="21"/>
  <c r="Y208" i="21"/>
  <c r="IJ389" i="21"/>
  <c r="IJ418" i="21"/>
  <c r="IJ436" i="21"/>
  <c r="AQ208" i="21"/>
  <c r="AS208" i="21"/>
  <c r="CI425" i="21"/>
  <c r="DW373" i="21"/>
  <c r="EE298" i="21"/>
  <c r="EE398" i="21"/>
  <c r="EM388" i="21"/>
  <c r="EM416" i="21"/>
  <c r="EQ281" i="21"/>
  <c r="EQ295" i="21"/>
  <c r="EQ416" i="21"/>
  <c r="EY290" i="21"/>
  <c r="EY386" i="21"/>
  <c r="EY439" i="21"/>
  <c r="FK344" i="21"/>
  <c r="FK397" i="21"/>
  <c r="FS370" i="21"/>
  <c r="FS416" i="21"/>
  <c r="GA281" i="21"/>
  <c r="GA328" i="21"/>
  <c r="GA391" i="21"/>
  <c r="GI344" i="21"/>
  <c r="GI371" i="21"/>
  <c r="GI436" i="21"/>
  <c r="GQ296" i="21"/>
  <c r="GQ352" i="21"/>
  <c r="GQ449" i="21"/>
  <c r="GY316" i="21"/>
  <c r="HG281" i="21"/>
  <c r="HG320" i="21"/>
  <c r="HG389" i="21"/>
  <c r="HK289" i="21"/>
  <c r="HK337" i="21"/>
  <c r="HS283" i="21"/>
  <c r="IA280" i="21"/>
  <c r="IA376" i="21"/>
  <c r="II347" i="21"/>
  <c r="DL403" i="21"/>
  <c r="EB430" i="21"/>
  <c r="GJ443" i="21"/>
  <c r="CI356" i="21"/>
  <c r="CI335" i="21"/>
  <c r="CI380" i="21"/>
  <c r="CI392" i="21"/>
  <c r="CI427" i="21"/>
  <c r="CQ383" i="21"/>
  <c r="CQ361" i="21"/>
  <c r="CQ407" i="21"/>
  <c r="CQ434" i="21"/>
  <c r="CY359" i="21"/>
  <c r="CY349" i="21"/>
  <c r="CY373" i="21"/>
  <c r="CY419" i="21"/>
  <c r="DG305" i="21"/>
  <c r="DG323" i="21"/>
  <c r="DG398" i="21"/>
  <c r="DO305" i="21"/>
  <c r="DO347" i="21"/>
  <c r="DO362" i="21"/>
  <c r="DO425" i="21"/>
  <c r="DW280" i="21"/>
  <c r="DW374" i="21"/>
  <c r="DW437" i="21"/>
  <c r="EE299" i="21"/>
  <c r="EE400" i="21"/>
  <c r="EM389" i="21"/>
  <c r="EM418" i="21"/>
  <c r="EQ304" i="21"/>
  <c r="EQ398" i="21"/>
  <c r="EQ418" i="21"/>
  <c r="EY340" i="21"/>
  <c r="EY388" i="21"/>
  <c r="FK295" i="21"/>
  <c r="FK346" i="21"/>
  <c r="FK451" i="21"/>
  <c r="FS322" i="21"/>
  <c r="GA280" i="21"/>
  <c r="GA329" i="21"/>
  <c r="GI350" i="21"/>
  <c r="GI313" i="21"/>
  <c r="GI437" i="21"/>
  <c r="GQ353" i="21"/>
  <c r="GQ398" i="21"/>
  <c r="GY388" i="21"/>
  <c r="GY317" i="21"/>
  <c r="HG280" i="21"/>
  <c r="HG361" i="21"/>
  <c r="HG425" i="21"/>
  <c r="HK290" i="21"/>
  <c r="HK404" i="21"/>
  <c r="HS305" i="21"/>
  <c r="IA286" i="21"/>
  <c r="II352" i="21"/>
  <c r="II382" i="21"/>
  <c r="CV400" i="21"/>
  <c r="EB448" i="21"/>
  <c r="GN338" i="21"/>
  <c r="DO421" i="21"/>
  <c r="DO442" i="21"/>
  <c r="DW388" i="21"/>
  <c r="DW310" i="21"/>
  <c r="DW370" i="21"/>
  <c r="DW433" i="21"/>
  <c r="EE295" i="21"/>
  <c r="EE325" i="21"/>
  <c r="EE407" i="21"/>
  <c r="EE416" i="21"/>
  <c r="EM361" i="21"/>
  <c r="EM385" i="21"/>
  <c r="EM310" i="21"/>
  <c r="EM413" i="21"/>
  <c r="EM433" i="21"/>
  <c r="EQ349" i="21"/>
  <c r="EQ322" i="21"/>
  <c r="EQ358" i="21"/>
  <c r="EQ427" i="21"/>
  <c r="EY287" i="21"/>
  <c r="EY311" i="21"/>
  <c r="EY383" i="21"/>
  <c r="EY404" i="21"/>
  <c r="EY457" i="21"/>
  <c r="FK290" i="21"/>
  <c r="FK341" i="21"/>
  <c r="FK386" i="21"/>
  <c r="FK395" i="21"/>
  <c r="FK445" i="21"/>
  <c r="FS367" i="21"/>
  <c r="FS299" i="21"/>
  <c r="FS341" i="21"/>
  <c r="FS413" i="21"/>
  <c r="FS442" i="21"/>
  <c r="GA295" i="21"/>
  <c r="GA349" i="21"/>
  <c r="GA388" i="21"/>
  <c r="GA392" i="21"/>
  <c r="GA419" i="21"/>
  <c r="GA433" i="21"/>
  <c r="GI385" i="21"/>
  <c r="GI301" i="21"/>
  <c r="GI368" i="21"/>
  <c r="GI413" i="21"/>
  <c r="GI454" i="21"/>
  <c r="GQ293" i="21"/>
  <c r="GQ349" i="21"/>
  <c r="GQ388" i="21"/>
  <c r="GQ395" i="21"/>
  <c r="GQ416" i="21"/>
  <c r="GY358" i="21"/>
  <c r="GY383" i="21"/>
  <c r="GY313" i="21"/>
  <c r="GY413" i="21"/>
  <c r="GY433" i="21"/>
  <c r="HG286" i="21"/>
  <c r="HG341" i="21"/>
  <c r="HG386" i="21"/>
  <c r="HG392" i="21"/>
  <c r="HG442" i="21"/>
  <c r="HK286" i="21"/>
  <c r="HK334" i="21"/>
  <c r="HK365" i="21"/>
  <c r="HK398" i="21"/>
  <c r="HK434" i="21"/>
  <c r="HS296" i="21"/>
  <c r="HS359" i="21"/>
  <c r="HS413" i="21"/>
  <c r="IA323" i="21"/>
  <c r="IA436" i="21"/>
  <c r="II368" i="21"/>
  <c r="II404" i="21"/>
  <c r="II430" i="21"/>
  <c r="CV301" i="21"/>
  <c r="DD409" i="21"/>
  <c r="DT343" i="21"/>
  <c r="EB355" i="21"/>
  <c r="EV373" i="21"/>
  <c r="GB307" i="21"/>
  <c r="HX314" i="21"/>
  <c r="CI376" i="21"/>
  <c r="CI433" i="21"/>
  <c r="CQ346" i="21"/>
  <c r="CQ296" i="21"/>
  <c r="CQ365" i="21"/>
  <c r="CQ404" i="21"/>
  <c r="CQ409" i="21"/>
  <c r="CQ451" i="21"/>
  <c r="CY314" i="21"/>
  <c r="CY385" i="21"/>
  <c r="CY416" i="21"/>
  <c r="CY433" i="21"/>
  <c r="DG364" i="21"/>
  <c r="DG295" i="21"/>
  <c r="DG313" i="21"/>
  <c r="DG403" i="21"/>
  <c r="DG452" i="21"/>
  <c r="DO290" i="21"/>
  <c r="DO344" i="21"/>
  <c r="DO385" i="21"/>
  <c r="DO376" i="21"/>
  <c r="DO416" i="21"/>
  <c r="DW349" i="21"/>
  <c r="DW299" i="21"/>
  <c r="DW329" i="21"/>
  <c r="DW410" i="21"/>
  <c r="DW455" i="21"/>
  <c r="EE320" i="21"/>
  <c r="EE385" i="21"/>
  <c r="EE436" i="21"/>
  <c r="EE433" i="21"/>
  <c r="EM380" i="21"/>
  <c r="EM287" i="21"/>
  <c r="EM350" i="21"/>
  <c r="EM403" i="21"/>
  <c r="EM410" i="21"/>
  <c r="EM455" i="21"/>
  <c r="EQ344" i="21"/>
  <c r="EQ317" i="21"/>
  <c r="EQ382" i="21"/>
  <c r="EQ436" i="21"/>
  <c r="EY422" i="21"/>
  <c r="EY331" i="21"/>
  <c r="EY355" i="21"/>
  <c r="EY379" i="21"/>
  <c r="EY412" i="21"/>
  <c r="EY452" i="21"/>
  <c r="FK286" i="21"/>
  <c r="FK313" i="21"/>
  <c r="FK382" i="21"/>
  <c r="FK415" i="21"/>
  <c r="FS305" i="21"/>
  <c r="FS362" i="21"/>
  <c r="FS313" i="21"/>
  <c r="FS403" i="21"/>
  <c r="FS457" i="21"/>
  <c r="GA290" i="21"/>
  <c r="GA344" i="21"/>
  <c r="GA383" i="21"/>
  <c r="GA410" i="21"/>
  <c r="GA415" i="21"/>
  <c r="GI349" i="21"/>
  <c r="GI296" i="21"/>
  <c r="GI328" i="21"/>
  <c r="GI404" i="21"/>
  <c r="GI455" i="21"/>
  <c r="GQ289" i="21"/>
  <c r="GQ344" i="21"/>
  <c r="GQ383" i="21"/>
  <c r="GQ374" i="21"/>
  <c r="GQ433" i="21"/>
  <c r="GY302" i="21"/>
  <c r="GY289" i="21"/>
  <c r="GY332" i="21"/>
  <c r="GY403" i="21"/>
  <c r="GY455" i="21"/>
  <c r="HG356" i="21"/>
  <c r="HG337" i="21"/>
  <c r="HG382" i="21"/>
  <c r="HG407" i="21"/>
  <c r="HG431" i="21"/>
  <c r="HK305" i="21"/>
  <c r="HK329" i="21"/>
  <c r="HK409" i="21"/>
  <c r="HK458" i="21"/>
  <c r="HS340" i="21"/>
  <c r="HS386" i="21"/>
  <c r="IA316" i="21"/>
  <c r="IA415" i="21"/>
  <c r="II281" i="21"/>
  <c r="II397" i="21"/>
  <c r="CV329" i="21"/>
  <c r="DD341" i="21"/>
  <c r="DL349" i="21"/>
  <c r="EB373" i="21"/>
  <c r="EV391" i="21"/>
  <c r="FH325" i="21"/>
  <c r="HK358" i="21"/>
  <c r="HK382" i="21"/>
  <c r="HK436" i="21"/>
  <c r="HK457" i="21"/>
  <c r="HS313" i="21"/>
  <c r="HS373" i="21"/>
  <c r="HS424" i="21"/>
  <c r="HS443" i="21"/>
  <c r="IA313" i="21"/>
  <c r="IA359" i="21"/>
  <c r="IA383" i="21"/>
  <c r="IA410" i="21"/>
  <c r="IA457" i="21"/>
  <c r="II299" i="21"/>
  <c r="II340" i="21"/>
  <c r="II385" i="21"/>
  <c r="II409" i="21"/>
  <c r="CR373" i="21"/>
  <c r="CV385" i="21"/>
  <c r="DD292" i="21"/>
  <c r="DL311" i="21"/>
  <c r="DT320" i="21"/>
  <c r="EB280" i="21"/>
  <c r="EJ346" i="21"/>
  <c r="EJ443" i="21"/>
  <c r="FD281" i="21"/>
  <c r="FH445" i="21"/>
  <c r="FP457" i="21"/>
  <c r="HP392" i="21"/>
  <c r="HS320" i="21"/>
  <c r="HS401" i="21"/>
  <c r="HS421" i="21"/>
  <c r="IA296" i="21"/>
  <c r="IA320" i="21"/>
  <c r="IA434" i="21"/>
  <c r="IA419" i="21"/>
  <c r="II307" i="21"/>
  <c r="II365" i="21"/>
  <c r="II323" i="21"/>
  <c r="II413" i="21"/>
  <c r="II421" i="21"/>
  <c r="CR379" i="21"/>
  <c r="CV289" i="21"/>
  <c r="DD298" i="21"/>
  <c r="DL322" i="21"/>
  <c r="DL415" i="21"/>
  <c r="DT424" i="21"/>
  <c r="EB343" i="21"/>
  <c r="EJ352" i="21"/>
  <c r="EV361" i="21"/>
  <c r="FD289" i="21"/>
  <c r="FH454" i="21"/>
  <c r="GB296" i="21"/>
  <c r="HP388" i="21"/>
  <c r="CR311" i="21"/>
  <c r="CR440" i="21"/>
  <c r="CV305" i="21"/>
  <c r="CV409" i="21"/>
  <c r="CV457" i="21"/>
  <c r="DD368" i="21"/>
  <c r="DD421" i="21"/>
  <c r="DL340" i="21"/>
  <c r="DL382" i="21"/>
  <c r="DL430" i="21"/>
  <c r="DT346" i="21"/>
  <c r="DT409" i="21"/>
  <c r="EB281" i="21"/>
  <c r="EB358" i="21"/>
  <c r="EB454" i="21"/>
  <c r="EJ317" i="21"/>
  <c r="EV289" i="21"/>
  <c r="EV418" i="21"/>
  <c r="EV430" i="21"/>
  <c r="FD310" i="21"/>
  <c r="FH287" i="21"/>
  <c r="FP298" i="21"/>
  <c r="GB419" i="21"/>
  <c r="GN368" i="21"/>
  <c r="HH314" i="21"/>
  <c r="CR287" i="21"/>
  <c r="CR376" i="21"/>
  <c r="CR400" i="21"/>
  <c r="CV392" i="21"/>
  <c r="CV439" i="21"/>
  <c r="DD350" i="21"/>
  <c r="DD398" i="21"/>
  <c r="DL316" i="21"/>
  <c r="DL412" i="21"/>
  <c r="DT314" i="21"/>
  <c r="DT376" i="21"/>
  <c r="EB286" i="21"/>
  <c r="EB388" i="21"/>
  <c r="EB434" i="21"/>
  <c r="EJ349" i="21"/>
  <c r="EJ397" i="21"/>
  <c r="EV325" i="21"/>
  <c r="EV427" i="21"/>
  <c r="FD392" i="21"/>
  <c r="FD436" i="21"/>
  <c r="FH449" i="21"/>
  <c r="FP362" i="21"/>
  <c r="GJ292" i="21"/>
  <c r="GN293" i="21"/>
  <c r="HP364" i="21"/>
  <c r="IJ289" i="21"/>
  <c r="CR325" i="21"/>
  <c r="CR359" i="21"/>
  <c r="CR383" i="21"/>
  <c r="CR431" i="21"/>
  <c r="CR458" i="21"/>
  <c r="CV293" i="21"/>
  <c r="CV347" i="21"/>
  <c r="CV371" i="21"/>
  <c r="CV398" i="21"/>
  <c r="CV446" i="21"/>
  <c r="DD326" i="21"/>
  <c r="DD340" i="21"/>
  <c r="DD382" i="21"/>
  <c r="DD406" i="21"/>
  <c r="DD457" i="21"/>
  <c r="DL328" i="21"/>
  <c r="DL347" i="21"/>
  <c r="DL442" i="21"/>
  <c r="DL436" i="21"/>
  <c r="DT326" i="21"/>
  <c r="DT341" i="21"/>
  <c r="DT359" i="21"/>
  <c r="DT400" i="21"/>
  <c r="DT458" i="21"/>
  <c r="EB329" i="21"/>
  <c r="EB371" i="21"/>
  <c r="EB398" i="21"/>
  <c r="EB446" i="21"/>
  <c r="EJ304" i="21"/>
  <c r="EJ341" i="21"/>
  <c r="EJ356" i="21"/>
  <c r="EJ380" i="21"/>
  <c r="EJ452" i="21"/>
  <c r="EJ458" i="21"/>
  <c r="EV332" i="21"/>
  <c r="EV412" i="21"/>
  <c r="EV365" i="21"/>
  <c r="EV398" i="21"/>
  <c r="EV437" i="21"/>
  <c r="FD323" i="21"/>
  <c r="FD421" i="21"/>
  <c r="FD454" i="21"/>
  <c r="FH365" i="21"/>
  <c r="FH418" i="21"/>
  <c r="FP319" i="21"/>
  <c r="FP377" i="21"/>
  <c r="GB314" i="21"/>
  <c r="GJ329" i="21"/>
  <c r="GN332" i="21"/>
  <c r="GZ421" i="21"/>
  <c r="HH428" i="21"/>
  <c r="HX446" i="21"/>
  <c r="P208" i="21"/>
  <c r="CR310" i="21"/>
  <c r="CR344" i="21"/>
  <c r="CR368" i="21"/>
  <c r="CR409" i="21"/>
  <c r="CR446" i="21"/>
  <c r="CV302" i="21"/>
  <c r="CV380" i="21"/>
  <c r="CV407" i="21"/>
  <c r="CV454" i="21"/>
  <c r="DD287" i="21"/>
  <c r="DD343" i="21"/>
  <c r="DD367" i="21"/>
  <c r="DD391" i="21"/>
  <c r="DD448" i="21"/>
  <c r="DL334" i="21"/>
  <c r="DL338" i="21"/>
  <c r="DL356" i="21"/>
  <c r="DL404" i="21"/>
  <c r="DL428" i="21"/>
  <c r="DT286" i="21"/>
  <c r="DT344" i="21"/>
  <c r="DT368" i="21"/>
  <c r="DT413" i="21"/>
  <c r="DT448" i="21"/>
  <c r="EB302" i="21"/>
  <c r="EB338" i="21"/>
  <c r="EB380" i="21"/>
  <c r="EB407" i="21"/>
  <c r="EB457" i="21"/>
  <c r="EJ311" i="21"/>
  <c r="EJ365" i="21"/>
  <c r="EJ389" i="21"/>
  <c r="EJ439" i="21"/>
  <c r="EV287" i="21"/>
  <c r="EV341" i="21"/>
  <c r="EV350" i="21"/>
  <c r="EV374" i="21"/>
  <c r="EV407" i="21"/>
  <c r="FD302" i="21"/>
  <c r="FD371" i="21"/>
  <c r="FD439" i="21"/>
  <c r="FH280" i="21"/>
  <c r="FH383" i="21"/>
  <c r="FP295" i="21"/>
  <c r="FP409" i="21"/>
  <c r="FP452" i="21"/>
  <c r="GB437" i="21"/>
  <c r="GJ448" i="21"/>
  <c r="GN362" i="21"/>
  <c r="HH295" i="21"/>
  <c r="HP319" i="21"/>
  <c r="IF353" i="21"/>
  <c r="FD332" i="21"/>
  <c r="FD343" i="21"/>
  <c r="FD367" i="21"/>
  <c r="FD409" i="21"/>
  <c r="FH320" i="21"/>
  <c r="FH338" i="21"/>
  <c r="FH355" i="21"/>
  <c r="FH407" i="21"/>
  <c r="FH455" i="21"/>
  <c r="FP290" i="21"/>
  <c r="FP343" i="21"/>
  <c r="FP367" i="21"/>
  <c r="FP391" i="21"/>
  <c r="FP419" i="21"/>
  <c r="GB295" i="21"/>
  <c r="GB371" i="21"/>
  <c r="GB407" i="21"/>
  <c r="GJ392" i="21"/>
  <c r="GJ386" i="21"/>
  <c r="GN301" i="21"/>
  <c r="GN404" i="21"/>
  <c r="GN454" i="21"/>
  <c r="GZ454" i="21"/>
  <c r="HH362" i="21"/>
  <c r="HP377" i="21"/>
  <c r="HX296" i="21"/>
  <c r="IF322" i="21"/>
  <c r="FD335" i="21"/>
  <c r="FD346" i="21"/>
  <c r="FD370" i="21"/>
  <c r="FD413" i="21"/>
  <c r="FD442" i="21"/>
  <c r="FH328" i="21"/>
  <c r="FH341" i="21"/>
  <c r="FH358" i="21"/>
  <c r="FH410" i="21"/>
  <c r="FH457" i="21"/>
  <c r="FP293" i="21"/>
  <c r="FP346" i="21"/>
  <c r="FP370" i="21"/>
  <c r="FP395" i="21"/>
  <c r="FP422" i="21"/>
  <c r="GB298" i="21"/>
  <c r="GB377" i="21"/>
  <c r="GB446" i="21"/>
  <c r="GJ313" i="21"/>
  <c r="GJ431" i="21"/>
  <c r="GN307" i="21"/>
  <c r="GN410" i="21"/>
  <c r="GZ287" i="21"/>
  <c r="HH284" i="21"/>
  <c r="HP301" i="21"/>
  <c r="HX316" i="21"/>
  <c r="IF283" i="21"/>
  <c r="IJ343" i="21"/>
  <c r="GB311" i="21"/>
  <c r="GB335" i="21"/>
  <c r="GB367" i="21"/>
  <c r="GB391" i="21"/>
  <c r="GB403" i="21"/>
  <c r="GJ295" i="21"/>
  <c r="GJ307" i="21"/>
  <c r="GJ358" i="21"/>
  <c r="GJ382" i="21"/>
  <c r="GJ401" i="21"/>
  <c r="GN296" i="21"/>
  <c r="GN329" i="21"/>
  <c r="GN371" i="21"/>
  <c r="GN400" i="21"/>
  <c r="GZ313" i="21"/>
  <c r="GZ415" i="21"/>
  <c r="GZ446" i="21"/>
  <c r="HH355" i="21"/>
  <c r="HH422" i="21"/>
  <c r="HH457" i="21"/>
  <c r="HP370" i="21"/>
  <c r="HP412" i="21"/>
  <c r="HX308" i="21"/>
  <c r="HX385" i="21"/>
  <c r="IF313" i="21"/>
  <c r="IJ301" i="21"/>
  <c r="GB337" i="21"/>
  <c r="GB368" i="21"/>
  <c r="GB392" i="21"/>
  <c r="GB455" i="21"/>
  <c r="GJ328" i="21"/>
  <c r="GJ359" i="21"/>
  <c r="GJ383" i="21"/>
  <c r="GJ422" i="21"/>
  <c r="GN304" i="21"/>
  <c r="GN331" i="21"/>
  <c r="GN349" i="21"/>
  <c r="GN373" i="21"/>
  <c r="GN425" i="21"/>
  <c r="GN451" i="21"/>
  <c r="GZ314" i="21"/>
  <c r="GZ416" i="21"/>
  <c r="HH322" i="21"/>
  <c r="HH424" i="21"/>
  <c r="HP281" i="21"/>
  <c r="HP371" i="21"/>
  <c r="HX290" i="21"/>
  <c r="HX280" i="21"/>
  <c r="HX452" i="21"/>
  <c r="IF314" i="21"/>
  <c r="IJ302" i="21"/>
  <c r="GZ284" i="21"/>
  <c r="GZ340" i="21"/>
  <c r="GZ350" i="21"/>
  <c r="GZ374" i="21"/>
  <c r="GZ400" i="21"/>
  <c r="HH292" i="21"/>
  <c r="HH280" i="21"/>
  <c r="HH358" i="21"/>
  <c r="HH382" i="21"/>
  <c r="HH455" i="21"/>
  <c r="HP316" i="21"/>
  <c r="HP349" i="21"/>
  <c r="HP373" i="21"/>
  <c r="HP397" i="21"/>
  <c r="HP448" i="21"/>
  <c r="HX323" i="21"/>
  <c r="HX364" i="21"/>
  <c r="HX388" i="21"/>
  <c r="HX442" i="21"/>
  <c r="IF284" i="21"/>
  <c r="IF347" i="21"/>
  <c r="IF415" i="21"/>
  <c r="IF446" i="21"/>
  <c r="IJ310" i="21"/>
  <c r="IJ448" i="21"/>
  <c r="GZ391" i="21"/>
  <c r="GZ364" i="21"/>
  <c r="GZ388" i="21"/>
  <c r="GZ431" i="21"/>
  <c r="HH308" i="21"/>
  <c r="HH337" i="21"/>
  <c r="HH347" i="21"/>
  <c r="HH371" i="21"/>
  <c r="HH404" i="21"/>
  <c r="HH458" i="21"/>
  <c r="HP329" i="21"/>
  <c r="HP362" i="21"/>
  <c r="HP386" i="21"/>
  <c r="HP436" i="21"/>
  <c r="HX313" i="21"/>
  <c r="HX337" i="21"/>
  <c r="HX353" i="21"/>
  <c r="HX418" i="21"/>
  <c r="HX406" i="21"/>
  <c r="IF298" i="21"/>
  <c r="IF374" i="21"/>
  <c r="IF400" i="21"/>
  <c r="IJ283" i="21"/>
  <c r="R208" i="21"/>
  <c r="IF341" i="21"/>
  <c r="IF352" i="21"/>
  <c r="IF419" i="21"/>
  <c r="IF401" i="21"/>
  <c r="IJ317" i="21"/>
  <c r="IJ367" i="21"/>
  <c r="IJ409" i="21"/>
  <c r="AL208" i="21"/>
  <c r="IF338" i="21"/>
  <c r="IF373" i="21"/>
  <c r="IF416" i="21"/>
  <c r="IF452" i="21"/>
  <c r="IJ284" i="21"/>
  <c r="IJ280" i="21"/>
  <c r="IJ362" i="21"/>
  <c r="IJ403" i="21"/>
  <c r="V208" i="21"/>
  <c r="IJ370" i="21"/>
  <c r="IJ422" i="21"/>
  <c r="IJ440" i="21"/>
  <c r="IJ400" i="21"/>
  <c r="AB208" i="21"/>
  <c r="N208" i="21"/>
  <c r="HS287" i="21"/>
  <c r="IA395" i="21"/>
  <c r="IA389" i="21"/>
  <c r="IA418" i="21"/>
  <c r="II305" i="21"/>
  <c r="II364" i="21"/>
  <c r="II322" i="21"/>
  <c r="II449" i="21"/>
  <c r="CR415" i="21"/>
  <c r="CV412" i="21"/>
  <c r="DD424" i="21"/>
  <c r="DL280" i="21"/>
  <c r="DT349" i="21"/>
  <c r="DT445" i="21"/>
  <c r="EJ370" i="21"/>
  <c r="EV292" i="21"/>
  <c r="FD313" i="21"/>
  <c r="GB352" i="21"/>
  <c r="HX355" i="21"/>
  <c r="HS362" i="21"/>
  <c r="HS427" i="21"/>
  <c r="HS433" i="21"/>
  <c r="IA302" i="21"/>
  <c r="IA373" i="21"/>
  <c r="IA424" i="21"/>
  <c r="IA449" i="21"/>
  <c r="II344" i="21"/>
  <c r="II371" i="21"/>
  <c r="II412" i="21"/>
  <c r="II433" i="21"/>
  <c r="II458" i="21"/>
  <c r="CV323" i="21"/>
  <c r="DD430" i="21"/>
  <c r="DT355" i="21"/>
  <c r="EB367" i="21"/>
  <c r="EV298" i="21"/>
  <c r="EV385" i="21"/>
  <c r="FH305" i="21"/>
  <c r="GB376" i="21"/>
  <c r="GN409" i="21"/>
  <c r="CR358" i="21"/>
  <c r="CR457" i="21"/>
  <c r="CV421" i="21"/>
  <c r="DD323" i="21"/>
  <c r="DD380" i="21"/>
  <c r="DL296" i="21"/>
  <c r="DL434" i="21"/>
  <c r="DT358" i="21"/>
  <c r="DT457" i="21"/>
  <c r="EB328" i="21"/>
  <c r="EJ325" i="21"/>
  <c r="EV421" i="21"/>
  <c r="EV436" i="21"/>
  <c r="FD322" i="21"/>
  <c r="FP334" i="21"/>
  <c r="FP427" i="21"/>
  <c r="GN421" i="21"/>
  <c r="HX407" i="21"/>
  <c r="CR299" i="21"/>
  <c r="CR388" i="21"/>
  <c r="CV352" i="21"/>
  <c r="CV449" i="21"/>
  <c r="DD415" i="21"/>
  <c r="DL317" i="21"/>
  <c r="DL424" i="21"/>
  <c r="DT280" i="21"/>
  <c r="EB298" i="21"/>
  <c r="EJ361" i="21"/>
  <c r="EV281" i="21"/>
  <c r="EV337" i="21"/>
  <c r="FD298" i="21"/>
  <c r="FH374" i="21"/>
  <c r="FP286" i="21"/>
  <c r="GB332" i="21"/>
  <c r="GZ439" i="21"/>
  <c r="HX281" i="21"/>
  <c r="CR331" i="21"/>
  <c r="CR365" i="21"/>
  <c r="CR428" i="21"/>
  <c r="CV308" i="21"/>
  <c r="CV353" i="21"/>
  <c r="CV404" i="21"/>
  <c r="CV451" i="21"/>
  <c r="DD392" i="21"/>
  <c r="DD364" i="21"/>
  <c r="DD416" i="21"/>
  <c r="DL320" i="21"/>
  <c r="DL377" i="21"/>
  <c r="DL425" i="21"/>
  <c r="DT332" i="21"/>
  <c r="DT283" i="21"/>
  <c r="DT365" i="21"/>
  <c r="DT406" i="21"/>
  <c r="DT433" i="21"/>
  <c r="EB335" i="21"/>
  <c r="EB353" i="21"/>
  <c r="EB404" i="21"/>
  <c r="EB452" i="21"/>
  <c r="EJ281" i="21"/>
  <c r="EJ362" i="21"/>
  <c r="EJ436" i="21"/>
  <c r="EV284" i="21"/>
  <c r="EV347" i="21"/>
  <c r="EV409" i="21"/>
  <c r="EV404" i="21"/>
  <c r="FD331" i="21"/>
  <c r="FD365" i="21"/>
  <c r="FH337" i="21"/>
  <c r="FH430" i="21"/>
  <c r="FP289" i="21"/>
  <c r="FP446" i="21"/>
  <c r="GB338" i="21"/>
  <c r="GJ404" i="21"/>
  <c r="GZ451" i="21"/>
  <c r="HP287" i="21"/>
  <c r="CR286" i="21"/>
  <c r="CR316" i="21"/>
  <c r="CR374" i="21"/>
  <c r="CR454" i="21"/>
  <c r="CV283" i="21"/>
  <c r="CV362" i="21"/>
  <c r="CV413" i="21"/>
  <c r="DD311" i="21"/>
  <c r="DD349" i="21"/>
  <c r="DD397" i="21"/>
  <c r="DD454" i="21"/>
  <c r="DL313" i="21"/>
  <c r="DL362" i="21"/>
  <c r="DL433" i="21"/>
  <c r="DT313" i="21"/>
  <c r="DT350" i="21"/>
  <c r="DT440" i="21"/>
  <c r="DT452" i="21"/>
  <c r="EB316" i="21"/>
  <c r="EB386" i="21"/>
  <c r="EJ314" i="21"/>
  <c r="EJ347" i="21"/>
  <c r="EJ424" i="21"/>
  <c r="EJ445" i="21"/>
  <c r="EV280" i="21"/>
  <c r="EV356" i="21"/>
  <c r="EV425" i="21"/>
  <c r="EV442" i="21"/>
  <c r="FD307" i="21"/>
  <c r="FD407" i="21"/>
  <c r="FH400" i="21"/>
  <c r="FP359" i="21"/>
  <c r="FP407" i="21"/>
  <c r="GB358" i="21"/>
  <c r="GJ373" i="21"/>
  <c r="GN386" i="21"/>
  <c r="HH421" i="21"/>
  <c r="HX367" i="21"/>
  <c r="FD349" i="21"/>
  <c r="FD416" i="21"/>
  <c r="FD448" i="21"/>
  <c r="FH283" i="21"/>
  <c r="FH361" i="21"/>
  <c r="FH413" i="21"/>
  <c r="FP296" i="21"/>
  <c r="FP332" i="21"/>
  <c r="FP373" i="21"/>
  <c r="FP458" i="21"/>
  <c r="GB302" i="21"/>
  <c r="GB439" i="21"/>
  <c r="GJ416" i="21"/>
  <c r="GN317" i="21"/>
  <c r="GN416" i="21"/>
  <c r="GZ379" i="21"/>
  <c r="HP320" i="21"/>
  <c r="IF356" i="21"/>
  <c r="IJ373" i="21"/>
  <c r="FD352" i="21"/>
  <c r="FD419" i="21"/>
  <c r="FD451" i="21"/>
  <c r="FH319" i="21"/>
  <c r="FH388" i="21"/>
  <c r="FH416" i="21"/>
  <c r="FP299" i="21"/>
  <c r="FP352" i="21"/>
  <c r="FP400" i="21"/>
  <c r="GB313" i="21"/>
  <c r="GB445" i="21"/>
  <c r="GJ356" i="21"/>
  <c r="GJ457" i="21"/>
  <c r="GN328" i="21"/>
  <c r="GZ395" i="21"/>
  <c r="HH395" i="21"/>
  <c r="HP332" i="21"/>
  <c r="HP428" i="21"/>
  <c r="HX430" i="21"/>
  <c r="GB287" i="21"/>
  <c r="GB341" i="21"/>
  <c r="GB373" i="21"/>
  <c r="GB430" i="21"/>
  <c r="GJ301" i="21"/>
  <c r="GJ364" i="21"/>
  <c r="GJ427" i="21"/>
  <c r="GN395" i="21"/>
  <c r="GN353" i="21"/>
  <c r="GN377" i="21"/>
  <c r="GN458" i="21"/>
  <c r="GZ427" i="21"/>
  <c r="GZ457" i="21"/>
  <c r="HH367" i="21"/>
  <c r="HH400" i="21"/>
  <c r="HP382" i="21"/>
  <c r="HX301" i="21"/>
  <c r="HX439" i="21"/>
  <c r="IJ335" i="21"/>
  <c r="GB319" i="21"/>
  <c r="GB374" i="21"/>
  <c r="GB457" i="21"/>
  <c r="GJ334" i="21"/>
  <c r="GJ365" i="21"/>
  <c r="GJ389" i="21"/>
  <c r="GJ442" i="21"/>
  <c r="GN281" i="21"/>
  <c r="GN355" i="21"/>
  <c r="GN407" i="21"/>
  <c r="GZ281" i="21"/>
  <c r="GZ361" i="21"/>
  <c r="HH304" i="21"/>
  <c r="HH368" i="21"/>
  <c r="HH401" i="21"/>
  <c r="HP407" i="21"/>
  <c r="HX310" i="21"/>
  <c r="HX440" i="21"/>
  <c r="IJ338" i="21"/>
  <c r="GZ322" i="21"/>
  <c r="GZ356" i="21"/>
  <c r="GZ424" i="21"/>
  <c r="HH298" i="21"/>
  <c r="HH418" i="21"/>
  <c r="HH388" i="21"/>
  <c r="HH436" i="21"/>
  <c r="HP290" i="21"/>
  <c r="HP355" i="21"/>
  <c r="HP379" i="21"/>
  <c r="HP431" i="21"/>
  <c r="HX298" i="21"/>
  <c r="HX370" i="21"/>
  <c r="HX410" i="21"/>
  <c r="HX436" i="21"/>
  <c r="IF325" i="21"/>
  <c r="IJ329" i="21"/>
  <c r="GZ346" i="21"/>
  <c r="GZ413" i="21"/>
  <c r="GZ445" i="21"/>
  <c r="HH302" i="21"/>
  <c r="HH377" i="21"/>
  <c r="HH431" i="21"/>
  <c r="HH454" i="21"/>
  <c r="HP344" i="21"/>
  <c r="HP368" i="21"/>
  <c r="HP410" i="21"/>
  <c r="HX319" i="21"/>
  <c r="HX383" i="21"/>
  <c r="HX395" i="21"/>
  <c r="IF311" i="21"/>
  <c r="IF437" i="21"/>
  <c r="IJ298" i="21"/>
  <c r="IF323" i="21"/>
  <c r="IF382" i="21"/>
  <c r="IF407" i="21"/>
  <c r="IJ293" i="21"/>
  <c r="IJ374" i="21"/>
  <c r="IJ421" i="21"/>
  <c r="IF280" i="21"/>
  <c r="IF379" i="21"/>
  <c r="IF422" i="21"/>
  <c r="IF454" i="21"/>
  <c r="IJ395" i="21"/>
  <c r="IJ371" i="21"/>
  <c r="AI208" i="21"/>
  <c r="IJ352" i="21"/>
  <c r="IJ428" i="21"/>
  <c r="IJ451" i="21"/>
  <c r="IJ442" i="21"/>
  <c r="AR208" i="21"/>
  <c r="AD208" i="21"/>
  <c r="FN283" i="21"/>
  <c r="CL448" i="21"/>
  <c r="DJ400" i="21"/>
  <c r="HZ331" i="21"/>
  <c r="DC403" i="21"/>
  <c r="DN296" i="21"/>
  <c r="CP379" i="21"/>
  <c r="DN377" i="21"/>
  <c r="FN337" i="21"/>
  <c r="DS301" i="21"/>
  <c r="FV335" i="21"/>
  <c r="HT273" i="21"/>
  <c r="CP409" i="21"/>
  <c r="DN326" i="21"/>
  <c r="IH383" i="21"/>
  <c r="HO425" i="21"/>
  <c r="DA430" i="21"/>
  <c r="EH415" i="21"/>
  <c r="FB287" i="21"/>
  <c r="FR368" i="21"/>
  <c r="GH335" i="21"/>
  <c r="HF445" i="21"/>
  <c r="HR289" i="21"/>
  <c r="IH322" i="21"/>
  <c r="DC337" i="21"/>
  <c r="FO409" i="21"/>
  <c r="CW314" i="21"/>
  <c r="CP289" i="21"/>
  <c r="DF370" i="21"/>
  <c r="DV307" i="21"/>
  <c r="ED356" i="21"/>
  <c r="EH359" i="21"/>
  <c r="EP326" i="21"/>
  <c r="EX337" i="21"/>
  <c r="FF397" i="21"/>
  <c r="FN292" i="21"/>
  <c r="FR317" i="21"/>
  <c r="FV430" i="21"/>
  <c r="FZ395" i="21"/>
  <c r="GH416" i="21"/>
  <c r="GP448" i="21"/>
  <c r="GT376" i="21"/>
  <c r="HB409" i="21"/>
  <c r="HF340" i="21"/>
  <c r="HN331" i="21"/>
  <c r="HV403" i="21"/>
  <c r="HZ328" i="21"/>
  <c r="ID427" i="21"/>
  <c r="IL446" i="21"/>
  <c r="CU377" i="21"/>
  <c r="DC386" i="21"/>
  <c r="DS358" i="21"/>
  <c r="EA329" i="21"/>
  <c r="FG299" i="21"/>
  <c r="FO307" i="21"/>
  <c r="GE458" i="21"/>
  <c r="GU451" i="21"/>
  <c r="HW440" i="21"/>
  <c r="DH377" i="21"/>
  <c r="EZ335" i="21"/>
  <c r="GV455" i="21"/>
  <c r="CG280" i="21"/>
  <c r="DA458" i="21"/>
  <c r="DV326" i="21"/>
  <c r="DZ449" i="21"/>
  <c r="EL290" i="21"/>
  <c r="EP379" i="21"/>
  <c r="ET383" i="21"/>
  <c r="FB373" i="21"/>
  <c r="FF407" i="21"/>
  <c r="FN286" i="21"/>
  <c r="FR331" i="21"/>
  <c r="FZ280" i="21"/>
  <c r="GD322" i="21"/>
  <c r="GP311" i="21"/>
  <c r="GX304" i="21"/>
  <c r="HF359" i="21"/>
  <c r="HJ452" i="21"/>
  <c r="HV290" i="21"/>
  <c r="HV422" i="21"/>
  <c r="ID362" i="21"/>
  <c r="IL331" i="21"/>
  <c r="DC415" i="21"/>
  <c r="DS388" i="21"/>
  <c r="EU383" i="21"/>
  <c r="FG337" i="21"/>
  <c r="FW361" i="21"/>
  <c r="GM407" i="21"/>
  <c r="GU301" i="21"/>
  <c r="HO352" i="21"/>
  <c r="IE433" i="21"/>
  <c r="DP334" i="21"/>
  <c r="EN293" i="21"/>
  <c r="FX419" i="21"/>
  <c r="CK418" i="21"/>
  <c r="DI349" i="21"/>
  <c r="CN290" i="21"/>
  <c r="DH338" i="21"/>
  <c r="DP394" i="21"/>
  <c r="EF302" i="21"/>
  <c r="EN373" i="21"/>
  <c r="EZ410" i="21"/>
  <c r="FT301" i="21"/>
  <c r="GF332" i="21"/>
  <c r="GV331" i="21"/>
  <c r="HL361" i="21"/>
  <c r="IB385" i="21"/>
  <c r="CK340" i="21"/>
  <c r="CS340" i="21"/>
  <c r="DA376" i="21"/>
  <c r="DE373" i="21"/>
  <c r="DI383" i="21"/>
  <c r="DM451" i="21"/>
  <c r="FI319" i="21"/>
  <c r="HI322" i="21"/>
  <c r="CU293" i="21"/>
  <c r="DC323" i="21"/>
  <c r="DS343" i="21"/>
  <c r="EA331" i="21"/>
  <c r="EU356" i="21"/>
  <c r="FC304" i="21"/>
  <c r="FG292" i="21"/>
  <c r="FO421" i="21"/>
  <c r="FW431" i="21"/>
  <c r="GE343" i="21"/>
  <c r="GM452" i="21"/>
  <c r="GU370" i="21"/>
  <c r="HC403" i="21"/>
  <c r="HW301" i="21"/>
  <c r="IE422" i="21"/>
  <c r="CJ286" i="21"/>
  <c r="CN395" i="21"/>
  <c r="DH334" i="21"/>
  <c r="DH410" i="21"/>
  <c r="DP431" i="21"/>
  <c r="DX343" i="21"/>
  <c r="EF352" i="21"/>
  <c r="EN368" i="21"/>
  <c r="ER379" i="21"/>
  <c r="EZ395" i="21"/>
  <c r="FL316" i="21"/>
  <c r="FT410" i="21"/>
  <c r="FX428" i="21"/>
  <c r="GR434" i="21"/>
  <c r="HD451" i="21"/>
  <c r="HT320" i="21"/>
  <c r="IB389" i="21"/>
  <c r="CG299" i="21"/>
  <c r="CK403" i="21"/>
  <c r="CO412" i="21"/>
  <c r="CS322" i="21"/>
  <c r="CW320" i="21"/>
  <c r="DA451" i="21"/>
  <c r="DI376" i="21"/>
  <c r="DM436" i="21"/>
  <c r="EG410" i="21"/>
  <c r="FA284" i="21"/>
  <c r="FQ328" i="21"/>
  <c r="GW425" i="21"/>
  <c r="HQ313" i="21"/>
  <c r="CJ352" i="21"/>
  <c r="CJ382" i="21"/>
  <c r="CJ455" i="21"/>
  <c r="CN340" i="21"/>
  <c r="CN434" i="21"/>
  <c r="CZ326" i="21"/>
  <c r="CZ427" i="21"/>
  <c r="DH311" i="21"/>
  <c r="DH413" i="21"/>
  <c r="DP320" i="21"/>
  <c r="DP361" i="21"/>
  <c r="DP436" i="21"/>
  <c r="DX334" i="21"/>
  <c r="DX436" i="21"/>
  <c r="DX449" i="21"/>
  <c r="EF359" i="21"/>
  <c r="EF389" i="21"/>
  <c r="EN322" i="21"/>
  <c r="EN425" i="21"/>
  <c r="ER289" i="21"/>
  <c r="ER356" i="21"/>
  <c r="ER418" i="21"/>
  <c r="ER458" i="21"/>
  <c r="EZ340" i="21"/>
  <c r="EZ428" i="21"/>
  <c r="FL287" i="21"/>
  <c r="FL382" i="21"/>
  <c r="FL427" i="21"/>
  <c r="FT310" i="21"/>
  <c r="FT401" i="21"/>
  <c r="FX368" i="21"/>
  <c r="FX406" i="21"/>
  <c r="GF323" i="21"/>
  <c r="GF406" i="21"/>
  <c r="GR355" i="21"/>
  <c r="GR425" i="21"/>
  <c r="GR449" i="21"/>
  <c r="GV389" i="21"/>
  <c r="HD337" i="21"/>
  <c r="HD403" i="21"/>
  <c r="HL343" i="21"/>
  <c r="HT293" i="21"/>
  <c r="HT353" i="21"/>
  <c r="IB299" i="21"/>
  <c r="CG401" i="21"/>
  <c r="CK413" i="21"/>
  <c r="CO425" i="21"/>
  <c r="CS332" i="21"/>
  <c r="CS433" i="21"/>
  <c r="CW388" i="21"/>
  <c r="DA347" i="21"/>
  <c r="DE338" i="21"/>
  <c r="DE442" i="21"/>
  <c r="DI301" i="21"/>
  <c r="DM314" i="21"/>
  <c r="DY331" i="21"/>
  <c r="EC409" i="21"/>
  <c r="EW286" i="21"/>
  <c r="FM283" i="21"/>
  <c r="FQ388" i="21"/>
  <c r="GC376" i="21"/>
  <c r="GO373" i="21"/>
  <c r="HE362" i="21"/>
  <c r="HM292" i="21"/>
  <c r="HY307" i="21"/>
  <c r="HU428" i="21"/>
  <c r="IG286" i="21"/>
  <c r="CI394" i="21"/>
  <c r="DO365" i="21"/>
  <c r="EY431" i="21"/>
  <c r="GY422" i="21"/>
  <c r="IF392" i="21"/>
  <c r="GF307" i="21"/>
  <c r="GF403" i="21"/>
  <c r="GR334" i="21"/>
  <c r="GR350" i="21"/>
  <c r="GR454" i="21"/>
  <c r="GV283" i="21"/>
  <c r="GV403" i="21"/>
  <c r="HD320" i="21"/>
  <c r="HD379" i="21"/>
  <c r="HD448" i="21"/>
  <c r="HL290" i="21"/>
  <c r="HL394" i="21"/>
  <c r="HT307" i="21"/>
  <c r="HT373" i="21"/>
  <c r="HT407" i="21"/>
  <c r="IB316" i="21"/>
  <c r="IB419" i="21"/>
  <c r="CG308" i="21"/>
  <c r="CG452" i="21"/>
  <c r="CK316" i="21"/>
  <c r="CK400" i="21"/>
  <c r="CO380" i="21"/>
  <c r="CO409" i="21"/>
  <c r="CS302" i="21"/>
  <c r="CS391" i="21"/>
  <c r="CS452" i="21"/>
  <c r="CW368" i="21"/>
  <c r="CW403" i="21"/>
  <c r="DA292" i="21"/>
  <c r="DA335" i="21"/>
  <c r="DA415" i="21"/>
  <c r="DE328" i="21"/>
  <c r="DE419" i="21"/>
  <c r="DI346" i="21"/>
  <c r="DI373" i="21"/>
  <c r="DM301" i="21"/>
  <c r="DM430" i="21"/>
  <c r="DQ346" i="21"/>
  <c r="DU305" i="21"/>
  <c r="EC305" i="21"/>
  <c r="EK346" i="21"/>
  <c r="EO283" i="21"/>
  <c r="EW332" i="21"/>
  <c r="EW454" i="21"/>
  <c r="FI302" i="21"/>
  <c r="FM382" i="21"/>
  <c r="FU406" i="21"/>
  <c r="FY331" i="21"/>
  <c r="GC430" i="21"/>
  <c r="GK302" i="21"/>
  <c r="GS349" i="21"/>
  <c r="GW413" i="21"/>
  <c r="HE439" i="21"/>
  <c r="HI382" i="21"/>
  <c r="HQ286" i="21"/>
  <c r="HU349" i="21"/>
  <c r="HY427" i="21"/>
  <c r="IG454" i="21"/>
  <c r="CQ328" i="21"/>
  <c r="FS385" i="21"/>
  <c r="HG452" i="21"/>
  <c r="GV296" i="21"/>
  <c r="GV362" i="21"/>
  <c r="HD308" i="21"/>
  <c r="HD374" i="21"/>
  <c r="HD412" i="21"/>
  <c r="HL286" i="21"/>
  <c r="HL388" i="21"/>
  <c r="HL455" i="21"/>
  <c r="HT395" i="21"/>
  <c r="HT439" i="21"/>
  <c r="IB308" i="21"/>
  <c r="IB415" i="21"/>
  <c r="IB449" i="21"/>
  <c r="CG304" i="21"/>
  <c r="CG410" i="21"/>
  <c r="CK325" i="21"/>
  <c r="CK395" i="21"/>
  <c r="CO311" i="21"/>
  <c r="CO407" i="21"/>
  <c r="CS295" i="21"/>
  <c r="CS386" i="21"/>
  <c r="CS412" i="21"/>
  <c r="CW364" i="21"/>
  <c r="CW343" i="21"/>
  <c r="CW424" i="21"/>
  <c r="DA365" i="21"/>
  <c r="DA377" i="21"/>
  <c r="FE410" i="21"/>
  <c r="FM443" i="21"/>
  <c r="FQ347" i="21"/>
  <c r="FQ439" i="21"/>
  <c r="FU413" i="21"/>
  <c r="FY314" i="21"/>
  <c r="GC299" i="21"/>
  <c r="GC445" i="21"/>
  <c r="GG301" i="21"/>
  <c r="GK310" i="21"/>
  <c r="GK412" i="21"/>
  <c r="GO311" i="21"/>
  <c r="GS359" i="21"/>
  <c r="GW307" i="21"/>
  <c r="GW445" i="21"/>
  <c r="HA362" i="21"/>
  <c r="HA412" i="21"/>
  <c r="HE316" i="21"/>
  <c r="HI284" i="21"/>
  <c r="HI389" i="21"/>
  <c r="HM307" i="21"/>
  <c r="HM446" i="21"/>
  <c r="HQ365" i="21"/>
  <c r="HQ452" i="21"/>
  <c r="HU392" i="21"/>
  <c r="HU418" i="21"/>
  <c r="HY313" i="21"/>
  <c r="IC301" i="21"/>
  <c r="IC445" i="21"/>
  <c r="IG362" i="21"/>
  <c r="IG413" i="21"/>
  <c r="IK313" i="21"/>
  <c r="IK419" i="21"/>
  <c r="CQ388" i="21"/>
  <c r="DG302" i="21"/>
  <c r="DW443" i="21"/>
  <c r="EQ367" i="21"/>
  <c r="FK301" i="21"/>
  <c r="GA335" i="21"/>
  <c r="GY323" i="21"/>
  <c r="HK419" i="21"/>
  <c r="DI430" i="21"/>
  <c r="DM307" i="21"/>
  <c r="DM391" i="21"/>
  <c r="DQ293" i="21"/>
  <c r="DQ326" i="21"/>
  <c r="DU289" i="21"/>
  <c r="DU425" i="21"/>
  <c r="DY347" i="21"/>
  <c r="DY437" i="21"/>
  <c r="EC343" i="21"/>
  <c r="EC458" i="21"/>
  <c r="EG371" i="21"/>
  <c r="EK298" i="21"/>
  <c r="EK425" i="21"/>
  <c r="EO344" i="21"/>
  <c r="EO437" i="21"/>
  <c r="ES359" i="21"/>
  <c r="ES403" i="21"/>
  <c r="EW371" i="21"/>
  <c r="FA289" i="21"/>
  <c r="FA335" i="21"/>
  <c r="FE331" i="21"/>
  <c r="FE436" i="21"/>
  <c r="FI367" i="21"/>
  <c r="FI458" i="21"/>
  <c r="FM418" i="21"/>
  <c r="FQ298" i="21"/>
  <c r="FQ419" i="21"/>
  <c r="FU347" i="21"/>
  <c r="FU395" i="21"/>
  <c r="FY347" i="21"/>
  <c r="FY359" i="21"/>
  <c r="GC304" i="21"/>
  <c r="GG284" i="21"/>
  <c r="GG424" i="21"/>
  <c r="GK347" i="21"/>
  <c r="GK439" i="21"/>
  <c r="GO341" i="21"/>
  <c r="GO403" i="21"/>
  <c r="GS371" i="21"/>
  <c r="GS413" i="21"/>
  <c r="GW335" i="21"/>
  <c r="GW427" i="21"/>
  <c r="HA344" i="21"/>
  <c r="HA437" i="21"/>
  <c r="HE358" i="21"/>
  <c r="HE455" i="21"/>
  <c r="HI371" i="21"/>
  <c r="HM287" i="21"/>
  <c r="HM425" i="21"/>
  <c r="HQ314" i="21"/>
  <c r="HQ436" i="21"/>
  <c r="HU401" i="21"/>
  <c r="HY356" i="21"/>
  <c r="IC284" i="21"/>
  <c r="IC422" i="21"/>
  <c r="IG317" i="21"/>
  <c r="IG395" i="21"/>
  <c r="IK356" i="21"/>
  <c r="CI296" i="21"/>
  <c r="CY302" i="21"/>
  <c r="DO335" i="21"/>
  <c r="EE335" i="21"/>
  <c r="EQ332" i="21"/>
  <c r="EY370" i="21"/>
  <c r="GA401" i="21"/>
  <c r="GY443" i="21"/>
  <c r="II325" i="21"/>
  <c r="EB400" i="21"/>
  <c r="DU299" i="21"/>
  <c r="DU367" i="21"/>
  <c r="DU389" i="21"/>
  <c r="DY299" i="21"/>
  <c r="DY335" i="21"/>
  <c r="DY394" i="21"/>
  <c r="DY403" i="21"/>
  <c r="DY445" i="21"/>
  <c r="EC281" i="21"/>
  <c r="EC350" i="21"/>
  <c r="EC385" i="21"/>
  <c r="EC434" i="21"/>
  <c r="EG320" i="21"/>
  <c r="EG308" i="21"/>
  <c r="EG419" i="21"/>
  <c r="EK319" i="21"/>
  <c r="EK391" i="21"/>
  <c r="EO289" i="21"/>
  <c r="EO352" i="21"/>
  <c r="EO403" i="21"/>
  <c r="EO427" i="21"/>
  <c r="ES307" i="21"/>
  <c r="ES367" i="21"/>
  <c r="ES434" i="21"/>
  <c r="EW319" i="21"/>
  <c r="EW379" i="21"/>
  <c r="EW401" i="21"/>
  <c r="FA343" i="21"/>
  <c r="FA367" i="21"/>
  <c r="FA391" i="21"/>
  <c r="FA454" i="21"/>
  <c r="FE280" i="21"/>
  <c r="FE355" i="21"/>
  <c r="FE376" i="21"/>
  <c r="FE424" i="21"/>
  <c r="FI299" i="21"/>
  <c r="FI322" i="21"/>
  <c r="FI434" i="21"/>
  <c r="FM320" i="21"/>
  <c r="FM379" i="21"/>
  <c r="FM401" i="21"/>
  <c r="FQ337" i="21"/>
  <c r="FQ367" i="21"/>
  <c r="FQ433" i="21"/>
  <c r="FU289" i="21"/>
  <c r="FU328" i="21"/>
  <c r="FU445" i="21"/>
  <c r="FY299" i="21"/>
  <c r="FY367" i="21"/>
  <c r="FY388" i="21"/>
  <c r="FY434" i="21"/>
  <c r="GC301" i="21"/>
  <c r="GC355" i="21"/>
  <c r="GC403" i="21"/>
  <c r="GG298" i="21"/>
  <c r="GG340" i="21"/>
  <c r="GG391" i="21"/>
  <c r="GG452" i="21"/>
  <c r="GK280" i="21"/>
  <c r="GK355" i="21"/>
  <c r="GK376" i="21"/>
  <c r="GK425" i="21"/>
  <c r="GO299" i="21"/>
  <c r="GO281" i="21"/>
  <c r="GO388" i="21"/>
  <c r="GO410" i="21"/>
  <c r="GS289" i="21"/>
  <c r="GS308" i="21"/>
  <c r="GS401" i="21"/>
  <c r="GW299" i="21"/>
  <c r="GW367" i="21"/>
  <c r="GW389" i="21"/>
  <c r="GW442" i="21"/>
  <c r="HA290" i="21"/>
  <c r="HA352" i="21"/>
  <c r="HA401" i="21"/>
  <c r="HA452" i="21"/>
  <c r="HE329" i="21"/>
  <c r="HE386" i="21"/>
  <c r="HI289" i="21"/>
  <c r="HI325" i="21"/>
  <c r="HI403" i="21"/>
  <c r="HI449" i="21"/>
  <c r="HM319" i="21"/>
  <c r="HM389" i="21"/>
  <c r="HM452" i="21"/>
  <c r="HQ328" i="21"/>
  <c r="HQ401" i="21"/>
  <c r="HU280" i="21"/>
  <c r="HU346" i="21"/>
  <c r="HU386" i="21"/>
  <c r="HU436" i="21"/>
  <c r="HY334" i="21"/>
  <c r="HY335" i="21"/>
  <c r="HY401" i="21"/>
  <c r="IC313" i="21"/>
  <c r="IC367" i="21"/>
  <c r="IC449" i="21"/>
  <c r="IG331" i="21"/>
  <c r="IG391" i="21"/>
  <c r="IG403" i="21"/>
  <c r="IG452" i="21"/>
  <c r="IK299" i="21"/>
  <c r="IK365" i="21"/>
  <c r="IK386" i="21"/>
  <c r="IK436" i="21"/>
  <c r="CI373" i="21"/>
  <c r="CI457" i="21"/>
  <c r="CY305" i="21"/>
  <c r="CY343" i="21"/>
  <c r="DG389" i="21"/>
  <c r="DG430" i="21"/>
  <c r="DO389" i="21"/>
  <c r="DW350" i="21"/>
  <c r="EE292" i="21"/>
  <c r="EM382" i="21"/>
  <c r="EQ289" i="21"/>
  <c r="EY451" i="21"/>
  <c r="FS314" i="21"/>
  <c r="GI353" i="21"/>
  <c r="GQ290" i="21"/>
  <c r="GY380" i="21"/>
  <c r="HG418" i="21"/>
  <c r="HS281" i="21"/>
  <c r="HS448" i="21"/>
  <c r="EJ287" i="21"/>
  <c r="DQ416" i="21"/>
  <c r="DU296" i="21"/>
  <c r="DU350" i="21"/>
  <c r="DU403" i="21"/>
  <c r="DU422" i="21"/>
  <c r="DY310" i="21"/>
  <c r="DY368" i="21"/>
  <c r="DY434" i="21"/>
  <c r="EC289" i="21"/>
  <c r="EC340" i="21"/>
  <c r="EC401" i="21"/>
  <c r="EG301" i="21"/>
  <c r="EG368" i="21"/>
  <c r="EG433" i="21"/>
  <c r="EK281" i="21"/>
  <c r="EK356" i="21"/>
  <c r="EK422" i="21"/>
  <c r="EK448" i="21"/>
  <c r="EO281" i="21"/>
  <c r="EO365" i="21"/>
  <c r="EO416" i="21"/>
  <c r="ES289" i="21"/>
  <c r="ES356" i="21"/>
  <c r="ES400" i="21"/>
  <c r="ES454" i="21"/>
  <c r="EW341" i="21"/>
  <c r="EW368" i="21"/>
  <c r="EW448" i="21"/>
  <c r="FA296" i="21"/>
  <c r="FA356" i="21"/>
  <c r="FA424" i="21"/>
  <c r="FA449" i="21"/>
  <c r="FE344" i="21"/>
  <c r="FE368" i="21"/>
  <c r="FE389" i="21"/>
  <c r="FI289" i="21"/>
  <c r="FI364" i="21"/>
  <c r="FI376" i="21"/>
  <c r="FI419" i="21"/>
  <c r="FM310" i="21"/>
  <c r="FM322" i="21"/>
  <c r="FM415" i="21"/>
  <c r="FQ307" i="21"/>
  <c r="FQ380" i="21"/>
  <c r="FQ401" i="21"/>
  <c r="FQ446" i="21"/>
  <c r="FU344" i="21"/>
  <c r="FU365" i="21"/>
  <c r="FU389" i="21"/>
  <c r="FY289" i="21"/>
  <c r="FY341" i="21"/>
  <c r="FY400" i="21"/>
  <c r="GC310" i="21"/>
  <c r="GC368" i="21"/>
  <c r="GC416" i="21"/>
  <c r="GG296" i="21"/>
  <c r="GG350" i="21"/>
  <c r="GG380" i="21"/>
  <c r="GG421" i="21"/>
  <c r="GG449" i="21"/>
  <c r="GK344" i="21"/>
  <c r="GK368" i="21"/>
  <c r="GK389" i="21"/>
  <c r="GO289" i="21"/>
  <c r="GO338" i="21"/>
  <c r="GO400" i="21"/>
  <c r="GS301" i="21"/>
  <c r="GS368" i="21"/>
  <c r="GS410" i="21"/>
  <c r="GS434" i="21"/>
  <c r="GW332" i="21"/>
  <c r="GW356" i="21"/>
  <c r="GW424" i="21"/>
  <c r="HA391" i="21"/>
  <c r="HA365" i="21"/>
  <c r="HA389" i="21"/>
  <c r="HE289" i="21"/>
  <c r="HE355" i="21"/>
  <c r="HE376" i="21"/>
  <c r="HE424" i="21"/>
  <c r="HE451" i="21"/>
  <c r="HI280" i="21"/>
  <c r="HI308" i="21"/>
  <c r="HI415" i="21"/>
  <c r="HM296" i="21"/>
  <c r="HM356" i="21"/>
  <c r="HM404" i="21"/>
  <c r="HM449" i="21"/>
  <c r="HQ344" i="21"/>
  <c r="HQ368" i="21"/>
  <c r="HQ389" i="21"/>
  <c r="HU289" i="21"/>
  <c r="HU311" i="21"/>
  <c r="HU398" i="21"/>
  <c r="HY310" i="21"/>
  <c r="HY281" i="21"/>
  <c r="HY392" i="21"/>
  <c r="HY434" i="21"/>
  <c r="IC326" i="21"/>
  <c r="IC379" i="21"/>
  <c r="IC452" i="21"/>
  <c r="IG307" i="21"/>
  <c r="IG434" i="21"/>
  <c r="IK316" i="21"/>
  <c r="IK400" i="21"/>
  <c r="CI377" i="21"/>
  <c r="CI424" i="21"/>
  <c r="CQ338" i="21"/>
  <c r="CY313" i="21"/>
  <c r="DG293" i="21"/>
  <c r="DO281" i="21"/>
  <c r="DO419" i="21"/>
  <c r="EE347" i="21"/>
  <c r="EE443" i="21"/>
  <c r="EQ356" i="21"/>
  <c r="EY286" i="21"/>
  <c r="FK394" i="21"/>
  <c r="FS406" i="21"/>
  <c r="GA418" i="21"/>
  <c r="GI431" i="21"/>
  <c r="GQ347" i="21"/>
  <c r="GY454" i="21"/>
  <c r="HG385" i="21"/>
  <c r="HK397" i="21"/>
  <c r="II403" i="21"/>
  <c r="EV334" i="21"/>
  <c r="CI322" i="21"/>
  <c r="CI406" i="21"/>
  <c r="CQ347" i="21"/>
  <c r="CQ374" i="21"/>
  <c r="CQ425" i="21"/>
  <c r="CY296" i="21"/>
  <c r="CY331" i="21"/>
  <c r="CY436" i="21"/>
  <c r="DG377" i="21"/>
  <c r="DG350" i="21"/>
  <c r="DG338" i="21"/>
  <c r="DO292" i="21"/>
  <c r="DO410" i="21"/>
  <c r="DO445" i="21"/>
  <c r="DW337" i="21"/>
  <c r="EE328" i="21"/>
  <c r="EM364" i="21"/>
  <c r="EM436" i="21"/>
  <c r="EQ352" i="21"/>
  <c r="EQ448" i="21"/>
  <c r="EY362" i="21"/>
  <c r="EY407" i="21"/>
  <c r="FK281" i="21"/>
  <c r="FK422" i="21"/>
  <c r="FS379" i="21"/>
  <c r="FS356" i="21"/>
  <c r="FS431" i="21"/>
  <c r="GA352" i="21"/>
  <c r="GA442" i="21"/>
  <c r="GI416" i="21"/>
  <c r="GQ281" i="21"/>
  <c r="GQ419" i="21"/>
  <c r="GY296" i="21"/>
  <c r="GY340" i="21"/>
  <c r="HG344" i="21"/>
  <c r="HG445" i="21"/>
  <c r="HK368" i="21"/>
  <c r="HS301" i="21"/>
  <c r="IA329" i="21"/>
  <c r="DT407" i="21"/>
  <c r="FH433" i="21"/>
  <c r="CI293" i="21"/>
  <c r="CI362" i="21"/>
  <c r="CI409" i="21"/>
  <c r="CQ349" i="21"/>
  <c r="CQ376" i="21"/>
  <c r="CQ428" i="21"/>
  <c r="CY298" i="21"/>
  <c r="CY388" i="21"/>
  <c r="CY439" i="21"/>
  <c r="DG374" i="21"/>
  <c r="DG353" i="21"/>
  <c r="DG419" i="21"/>
  <c r="DO293" i="21"/>
  <c r="DO412" i="21"/>
  <c r="DW284" i="21"/>
  <c r="DW418" i="21"/>
  <c r="EE362" i="21"/>
  <c r="EE421" i="21"/>
  <c r="EM365" i="21"/>
  <c r="EM338" i="21"/>
  <c r="EQ353" i="21"/>
  <c r="EQ449" i="21"/>
  <c r="EY316" i="21"/>
  <c r="EY416" i="21"/>
  <c r="FK391" i="21"/>
  <c r="FK424" i="21"/>
  <c r="FS343" i="21"/>
  <c r="FS433" i="21"/>
  <c r="GA353" i="21"/>
  <c r="GA443" i="21"/>
  <c r="GI337" i="21"/>
  <c r="GQ280" i="21"/>
  <c r="GQ436" i="21"/>
  <c r="GY364" i="21"/>
  <c r="GY341" i="21"/>
  <c r="HG290" i="21"/>
  <c r="HG397" i="21"/>
  <c r="HK314" i="21"/>
  <c r="HS310" i="21"/>
  <c r="II313" i="21"/>
  <c r="CR385" i="21"/>
  <c r="DT430" i="21"/>
  <c r="DO368" i="21"/>
  <c r="DO403" i="21"/>
  <c r="DO436" i="21"/>
  <c r="DW308" i="21"/>
  <c r="DW358" i="21"/>
  <c r="DW425" i="21"/>
  <c r="EE283" i="21"/>
  <c r="EE337" i="21"/>
  <c r="EE370" i="21"/>
  <c r="EE454" i="21"/>
  <c r="EM373" i="21"/>
  <c r="EM322" i="21"/>
  <c r="EM445" i="21"/>
  <c r="EQ310" i="21"/>
  <c r="EQ410" i="21"/>
  <c r="EQ454" i="21"/>
  <c r="EY323" i="21"/>
  <c r="EY424" i="21"/>
  <c r="FK307" i="21"/>
  <c r="FK353" i="21"/>
  <c r="FK367" i="21"/>
  <c r="FK436" i="21"/>
  <c r="FK454" i="21"/>
  <c r="FS350" i="21"/>
  <c r="FS394" i="21"/>
  <c r="FS440" i="21"/>
  <c r="GA313" i="21"/>
  <c r="GA368" i="21"/>
  <c r="GA434" i="21"/>
  <c r="GI307" i="21"/>
  <c r="GI356" i="21"/>
  <c r="GI397" i="21"/>
  <c r="GI445" i="21"/>
  <c r="GQ337" i="21"/>
  <c r="GQ376" i="21"/>
  <c r="GQ367" i="21"/>
  <c r="GQ406" i="21"/>
  <c r="GY371" i="21"/>
  <c r="GY325" i="21"/>
  <c r="GY445" i="21"/>
  <c r="HG329" i="21"/>
  <c r="HG353" i="21"/>
  <c r="HG436" i="21"/>
  <c r="HK298" i="21"/>
  <c r="HK349" i="21"/>
  <c r="HK391" i="21"/>
  <c r="HS350" i="21"/>
  <c r="HS404" i="21"/>
  <c r="IA299" i="21"/>
  <c r="IA442" i="21"/>
  <c r="II286" i="21"/>
  <c r="II454" i="21"/>
  <c r="CV406" i="21"/>
  <c r="DL427" i="21"/>
  <c r="EB455" i="21"/>
  <c r="FD301" i="21"/>
  <c r="CI364" i="21"/>
  <c r="CI428" i="21"/>
  <c r="CQ356" i="21"/>
  <c r="CQ311" i="21"/>
  <c r="CQ421" i="21"/>
  <c r="CQ436" i="21"/>
  <c r="CY326" i="21"/>
  <c r="CY403" i="21"/>
  <c r="CY428" i="21"/>
  <c r="DG376" i="21"/>
  <c r="DG407" i="21"/>
  <c r="DG421" i="21"/>
  <c r="DO307" i="21"/>
  <c r="DO356" i="21"/>
  <c r="DO364" i="21"/>
  <c r="DO455" i="21"/>
  <c r="DW317" i="21"/>
  <c r="DW341" i="21"/>
  <c r="DW440" i="21"/>
  <c r="EE332" i="21"/>
  <c r="EE356" i="21"/>
  <c r="EE365" i="21"/>
  <c r="EE424" i="21"/>
  <c r="EM368" i="21"/>
  <c r="EM317" i="21"/>
  <c r="EM421" i="21"/>
  <c r="EQ308" i="21"/>
  <c r="EQ401" i="21"/>
  <c r="EQ421" i="21"/>
  <c r="EY319" i="21"/>
  <c r="EY391" i="21"/>
  <c r="EY430" i="21"/>
  <c r="FK325" i="21"/>
  <c r="FK362" i="21"/>
  <c r="FK455" i="21"/>
  <c r="FS383" i="21"/>
  <c r="FS346" i="21"/>
  <c r="FS395" i="21"/>
  <c r="FS436" i="21"/>
  <c r="GA305" i="21"/>
  <c r="GA332" i="21"/>
  <c r="GA364" i="21"/>
  <c r="GA427" i="21"/>
  <c r="GI284" i="21"/>
  <c r="GI340" i="21"/>
  <c r="GI421" i="21"/>
  <c r="GQ304" i="21"/>
  <c r="GQ356" i="21"/>
  <c r="GQ362" i="21"/>
  <c r="GQ457" i="21"/>
  <c r="GY367" i="21"/>
  <c r="GY301" i="21"/>
  <c r="GY395" i="21"/>
  <c r="GY440" i="21"/>
  <c r="HG302" i="21"/>
  <c r="HG349" i="21"/>
  <c r="HG400" i="21"/>
  <c r="HG455" i="21"/>
  <c r="HK343" i="21"/>
  <c r="HK374" i="21"/>
  <c r="HK431" i="21"/>
  <c r="HS397" i="21"/>
  <c r="HS416" i="21"/>
  <c r="IA340" i="21"/>
  <c r="II304" i="21"/>
  <c r="II446" i="21"/>
  <c r="CV424" i="21"/>
  <c r="DD436" i="21"/>
  <c r="EJ329" i="21"/>
  <c r="FP340" i="21"/>
  <c r="GN431" i="21"/>
  <c r="HK370" i="21"/>
  <c r="HK395" i="21"/>
  <c r="HS302" i="21"/>
  <c r="HS361" i="21"/>
  <c r="HS406" i="21"/>
  <c r="HS431" i="21"/>
  <c r="IA301" i="21"/>
  <c r="IA347" i="21"/>
  <c r="IA400" i="21"/>
  <c r="II343" i="21"/>
  <c r="II370" i="21"/>
  <c r="II406" i="21"/>
  <c r="II431" i="21"/>
  <c r="CR338" i="21"/>
  <c r="CV280" i="21"/>
  <c r="DD347" i="21"/>
  <c r="DL361" i="21"/>
  <c r="DT373" i="21"/>
  <c r="EB385" i="21"/>
  <c r="EJ293" i="21"/>
  <c r="EV322" i="21"/>
  <c r="FH344" i="21"/>
  <c r="GB454" i="21"/>
  <c r="IF403" i="21"/>
  <c r="HS368" i="21"/>
  <c r="HS439" i="21"/>
  <c r="IA284" i="21"/>
  <c r="IA355" i="21"/>
  <c r="IA391" i="21"/>
  <c r="IA437" i="21"/>
  <c r="II295" i="21"/>
  <c r="II380" i="21"/>
  <c r="II425" i="21"/>
  <c r="CR280" i="21"/>
  <c r="CR403" i="21"/>
  <c r="DD353" i="21"/>
  <c r="DL367" i="21"/>
  <c r="DT379" i="21"/>
  <c r="EB391" i="21"/>
  <c r="EJ299" i="21"/>
  <c r="EV443" i="21"/>
  <c r="FD344" i="21"/>
  <c r="FH356" i="21"/>
  <c r="GZ365" i="21"/>
  <c r="IJ392" i="21"/>
  <c r="DN328" i="21"/>
  <c r="HR280" i="21"/>
  <c r="CH362" i="21"/>
  <c r="CT334" i="21"/>
  <c r="DF359" i="21"/>
  <c r="DR358" i="21"/>
  <c r="ET302" i="21"/>
  <c r="FZ394" i="21"/>
  <c r="HJ368" i="21"/>
  <c r="FC358" i="21"/>
  <c r="EU273" i="21"/>
  <c r="CP431" i="21"/>
  <c r="FJ322" i="21"/>
  <c r="GM331" i="21"/>
  <c r="CH427" i="21"/>
  <c r="CT413" i="21"/>
  <c r="DF337" i="21"/>
  <c r="DR322" i="21"/>
  <c r="EX371" i="21"/>
  <c r="GD413" i="21"/>
  <c r="HN370" i="21"/>
  <c r="FG419" i="21"/>
  <c r="CZ418" i="21"/>
  <c r="EP273" i="21"/>
  <c r="DB397" i="21"/>
  <c r="EL355" i="21"/>
  <c r="HF449" i="21"/>
  <c r="FG407" i="21"/>
  <c r="GH273" i="21"/>
  <c r="IK273" i="21"/>
  <c r="CL344" i="21"/>
  <c r="CX392" i="21"/>
  <c r="DF452" i="21"/>
  <c r="DR418" i="21"/>
  <c r="FB286" i="21"/>
  <c r="GH407" i="21"/>
  <c r="HR310" i="21"/>
  <c r="FW353" i="21"/>
  <c r="EF373" i="21"/>
  <c r="DV335" i="21"/>
  <c r="ED401" i="21"/>
  <c r="EL427" i="21"/>
  <c r="ET446" i="21"/>
  <c r="FF289" i="21"/>
  <c r="FN299" i="21"/>
  <c r="FV325" i="21"/>
  <c r="GD331" i="21"/>
  <c r="GL373" i="21"/>
  <c r="GT415" i="21"/>
  <c r="HB430" i="21"/>
  <c r="HN286" i="21"/>
  <c r="HV377" i="21"/>
  <c r="ID371" i="21"/>
  <c r="IL340" i="21"/>
  <c r="CM431" i="21"/>
  <c r="DK412" i="21"/>
  <c r="EI382" i="21"/>
  <c r="FG341" i="21"/>
  <c r="GE326" i="21"/>
  <c r="HC353" i="21"/>
  <c r="HW455" i="21"/>
  <c r="CN347" i="21"/>
  <c r="EZ442" i="21"/>
  <c r="FY319" i="21"/>
  <c r="CH446" i="21"/>
  <c r="CT287" i="21"/>
  <c r="DB398" i="21"/>
  <c r="DJ325" i="21"/>
  <c r="DR362" i="21"/>
  <c r="DV368" i="21"/>
  <c r="DV416" i="21"/>
  <c r="DZ377" i="21"/>
  <c r="ED382" i="21"/>
  <c r="ED451" i="21"/>
  <c r="EH406" i="21"/>
  <c r="EL370" i="21"/>
  <c r="EP284" i="21"/>
  <c r="EP410" i="21"/>
  <c r="ET338" i="21"/>
  <c r="EX362" i="21"/>
  <c r="EX439" i="21"/>
  <c r="FB329" i="21"/>
  <c r="FF320" i="21"/>
  <c r="FF458" i="21"/>
  <c r="FJ403" i="21"/>
  <c r="FN328" i="21"/>
  <c r="FR293" i="21"/>
  <c r="FR428" i="21"/>
  <c r="FV364" i="21"/>
  <c r="FZ310" i="21"/>
  <c r="FZ445" i="21"/>
  <c r="GD404" i="21"/>
  <c r="GH307" i="21"/>
  <c r="GL286" i="21"/>
  <c r="GL428" i="21"/>
  <c r="GP355" i="21"/>
  <c r="GT302" i="21"/>
  <c r="GT445" i="21"/>
  <c r="GX397" i="21"/>
  <c r="HB325" i="21"/>
  <c r="HF301" i="21"/>
  <c r="HF415" i="21"/>
  <c r="HJ338" i="21"/>
  <c r="HN361" i="21"/>
  <c r="HN445" i="21"/>
  <c r="HR374" i="21"/>
  <c r="HV325" i="21"/>
  <c r="HZ290" i="21"/>
  <c r="HZ416" i="21"/>
  <c r="ID320" i="21"/>
  <c r="IH353" i="21"/>
  <c r="IH431" i="21"/>
  <c r="IL391" i="21"/>
  <c r="CM313" i="21"/>
  <c r="CU292" i="21"/>
  <c r="DC298" i="21"/>
  <c r="DK280" i="21"/>
  <c r="DS283" i="21"/>
  <c r="DS448" i="21"/>
  <c r="EA433" i="21"/>
  <c r="EI440" i="21"/>
  <c r="EU421" i="21"/>
  <c r="FC413" i="21"/>
  <c r="FG388" i="21"/>
  <c r="FO437" i="21"/>
  <c r="FW401" i="21"/>
  <c r="GE374" i="21"/>
  <c r="GM335" i="21"/>
  <c r="GU353" i="21"/>
  <c r="HC322" i="21"/>
  <c r="HO301" i="21"/>
  <c r="HW320" i="21"/>
  <c r="IE395" i="21"/>
  <c r="CZ328" i="21"/>
  <c r="DX287" i="21"/>
  <c r="EN401" i="21"/>
  <c r="FL428" i="21"/>
  <c r="GF400" i="21"/>
  <c r="HT398" i="21"/>
  <c r="CS290" i="21"/>
  <c r="DM448" i="21"/>
  <c r="GW452" i="21"/>
  <c r="DV346" i="21"/>
  <c r="DV430" i="21"/>
  <c r="DZ364" i="21"/>
  <c r="ED313" i="21"/>
  <c r="ED458" i="21"/>
  <c r="EH395" i="21"/>
  <c r="EL389" i="21"/>
  <c r="EP290" i="21"/>
  <c r="EP422" i="21"/>
  <c r="ET358" i="21"/>
  <c r="EX395" i="21"/>
  <c r="EX452" i="21"/>
  <c r="FB398" i="21"/>
  <c r="FF334" i="21"/>
  <c r="FJ292" i="21"/>
  <c r="FJ422" i="21"/>
  <c r="FN341" i="21"/>
  <c r="FR358" i="21"/>
  <c r="FR446" i="21"/>
  <c r="FV398" i="21"/>
  <c r="FZ329" i="21"/>
  <c r="GD302" i="21"/>
  <c r="GD418" i="21"/>
  <c r="GH326" i="21"/>
  <c r="GL350" i="21"/>
  <c r="GL433" i="21"/>
  <c r="GP374" i="21"/>
  <c r="GT322" i="21"/>
  <c r="GX296" i="21"/>
  <c r="GX418" i="21"/>
  <c r="HB377" i="21"/>
  <c r="HF284" i="21"/>
  <c r="HF430" i="21"/>
  <c r="HJ383" i="21"/>
  <c r="HN374" i="21"/>
  <c r="HR290" i="21"/>
  <c r="HR407" i="21"/>
  <c r="HV338" i="21"/>
  <c r="HZ286" i="21"/>
  <c r="HZ440" i="21"/>
  <c r="ID334" i="21"/>
  <c r="IH313" i="21"/>
  <c r="IL280" i="21"/>
  <c r="IL406" i="21"/>
  <c r="CM347" i="21"/>
  <c r="CU323" i="21"/>
  <c r="DC332" i="21"/>
  <c r="DK295" i="21"/>
  <c r="DS307" i="21"/>
  <c r="EA349" i="21"/>
  <c r="EI292" i="21"/>
  <c r="EU281" i="21"/>
  <c r="EU457" i="21"/>
  <c r="FC439" i="21"/>
  <c r="FG433" i="21"/>
  <c r="FO434" i="21"/>
  <c r="FW424" i="21"/>
  <c r="GE400" i="21"/>
  <c r="GM386" i="21"/>
  <c r="GU382" i="21"/>
  <c r="HC359" i="21"/>
  <c r="HO340" i="21"/>
  <c r="HW376" i="21"/>
  <c r="IE350" i="21"/>
  <c r="CZ398" i="21"/>
  <c r="DX437" i="21"/>
  <c r="ER370" i="21"/>
  <c r="FT305" i="21"/>
  <c r="GR389" i="21"/>
  <c r="CW406" i="21"/>
  <c r="EK310" i="21"/>
  <c r="HU422" i="21"/>
  <c r="CJ290" i="21"/>
  <c r="CJ400" i="21"/>
  <c r="CN367" i="21"/>
  <c r="CZ323" i="21"/>
  <c r="CZ439" i="21"/>
  <c r="DH391" i="21"/>
  <c r="DP280" i="21"/>
  <c r="DX295" i="21"/>
  <c r="DX430" i="21"/>
  <c r="EF356" i="21"/>
  <c r="EN325" i="21"/>
  <c r="EN440" i="21"/>
  <c r="ER383" i="21"/>
  <c r="EZ280" i="21"/>
  <c r="FL284" i="21"/>
  <c r="FL424" i="21"/>
  <c r="FT361" i="21"/>
  <c r="FX304" i="21"/>
  <c r="FX433" i="21"/>
  <c r="GF415" i="21"/>
  <c r="GR419" i="21"/>
  <c r="GV433" i="21"/>
  <c r="HD455" i="21"/>
  <c r="HT302" i="21"/>
  <c r="IB329" i="21"/>
  <c r="CG433" i="21"/>
  <c r="CK443" i="21"/>
  <c r="CO419" i="21"/>
  <c r="CS427" i="21"/>
  <c r="CW446" i="21"/>
  <c r="DA457" i="21"/>
  <c r="DI296" i="21"/>
  <c r="DM305" i="21"/>
  <c r="DQ401" i="21"/>
  <c r="EG440" i="21"/>
  <c r="FA316" i="21"/>
  <c r="FQ364" i="21"/>
  <c r="GG431" i="21"/>
  <c r="HA286" i="21"/>
  <c r="HQ325" i="21"/>
  <c r="CI283" i="21"/>
  <c r="CM346" i="21"/>
  <c r="CM449" i="21"/>
  <c r="CU358" i="21"/>
  <c r="CU454" i="21"/>
  <c r="DC371" i="21"/>
  <c r="DK283" i="21"/>
  <c r="DK401" i="21"/>
  <c r="DS298" i="21"/>
  <c r="DS386" i="21"/>
  <c r="EA286" i="21"/>
  <c r="EA394" i="21"/>
  <c r="EI323" i="21"/>
  <c r="EI421" i="21"/>
  <c r="EU329" i="21"/>
  <c r="EU451" i="21"/>
  <c r="FC313" i="21"/>
  <c r="FC437" i="21"/>
  <c r="FG356" i="21"/>
  <c r="FG452" i="21"/>
  <c r="FO370" i="21"/>
  <c r="FW343" i="21"/>
  <c r="FW403" i="21"/>
  <c r="GE298" i="21"/>
  <c r="GE388" i="21"/>
  <c r="GM353" i="21"/>
  <c r="GM410" i="21"/>
  <c r="GU323" i="21"/>
  <c r="GU418" i="21"/>
  <c r="HC299" i="21"/>
  <c r="HC442" i="21"/>
  <c r="HO314" i="21"/>
  <c r="HO440" i="21"/>
  <c r="HW353" i="21"/>
  <c r="HW452" i="21"/>
  <c r="IE328" i="21"/>
  <c r="CJ340" i="21"/>
  <c r="CJ407" i="21"/>
  <c r="CN344" i="21"/>
  <c r="CN448" i="21"/>
  <c r="CZ358" i="21"/>
  <c r="CZ452" i="21"/>
  <c r="DH368" i="21"/>
  <c r="DP289" i="21"/>
  <c r="DP371" i="21"/>
  <c r="DX302" i="21"/>
  <c r="DX391" i="21"/>
  <c r="EF316" i="21"/>
  <c r="EF421" i="21"/>
  <c r="EN332" i="21"/>
  <c r="EN410" i="21"/>
  <c r="ER338" i="21"/>
  <c r="ER428" i="21"/>
  <c r="EZ344" i="21"/>
  <c r="EZ446" i="21"/>
  <c r="FL356" i="21"/>
  <c r="FL451" i="21"/>
  <c r="FT368" i="21"/>
  <c r="FX332" i="21"/>
  <c r="FX379" i="21"/>
  <c r="GF292" i="21"/>
  <c r="GF424" i="21"/>
  <c r="GR370" i="21"/>
  <c r="GV392" i="21"/>
  <c r="HD352" i="21"/>
  <c r="HL365" i="21"/>
  <c r="HT335" i="21"/>
  <c r="HT428" i="21"/>
  <c r="IB392" i="21"/>
  <c r="IB440" i="21"/>
  <c r="CG329" i="21"/>
  <c r="CG434" i="21"/>
  <c r="CK353" i="21"/>
  <c r="CK451" i="21"/>
  <c r="CO367" i="21"/>
  <c r="CS299" i="21"/>
  <c r="CS394" i="21"/>
  <c r="CW299" i="21"/>
  <c r="CW386" i="21"/>
  <c r="DA322" i="21"/>
  <c r="DA400" i="21"/>
  <c r="DE313" i="21"/>
  <c r="DE451" i="21"/>
  <c r="DI322" i="21"/>
  <c r="DI427" i="21"/>
  <c r="DM374" i="21"/>
  <c r="DQ280" i="21"/>
  <c r="DU380" i="21"/>
  <c r="EC403" i="21"/>
  <c r="EK424" i="21"/>
  <c r="ES452" i="21"/>
  <c r="FE322" i="21"/>
  <c r="FM368" i="21"/>
  <c r="FU346" i="21"/>
  <c r="GC370" i="21"/>
  <c r="GK391" i="21"/>
  <c r="GS412" i="21"/>
  <c r="HA436" i="21"/>
  <c r="HM284" i="21"/>
  <c r="HU370" i="21"/>
  <c r="IK317" i="21"/>
  <c r="DG380" i="21"/>
  <c r="HK319" i="21"/>
  <c r="CJ317" i="21"/>
  <c r="CJ283" i="21"/>
  <c r="CJ364" i="21"/>
  <c r="CJ395" i="21"/>
  <c r="CJ446" i="21"/>
  <c r="CN323" i="21"/>
  <c r="CN310" i="21"/>
  <c r="CN352" i="21"/>
  <c r="CN382" i="21"/>
  <c r="CN416" i="21"/>
  <c r="CN449" i="21"/>
  <c r="CZ302" i="21"/>
  <c r="CZ308" i="21"/>
  <c r="CZ365" i="21"/>
  <c r="CZ410" i="21"/>
  <c r="CZ431" i="21"/>
  <c r="DH287" i="21"/>
  <c r="DH323" i="21"/>
  <c r="DH346" i="21"/>
  <c r="DH376" i="21"/>
  <c r="DH425" i="21"/>
  <c r="DH445" i="21"/>
  <c r="DP296" i="21"/>
  <c r="DP332" i="21"/>
  <c r="DP349" i="21"/>
  <c r="DP379" i="21"/>
  <c r="DP398" i="21"/>
  <c r="DP451" i="21"/>
  <c r="DX316" i="21"/>
  <c r="DX304" i="21"/>
  <c r="DX368" i="21"/>
  <c r="DX418" i="21"/>
  <c r="DX400" i="21"/>
  <c r="EF287" i="21"/>
  <c r="EF323" i="21"/>
  <c r="EF425" i="21"/>
  <c r="EF377" i="21"/>
  <c r="EF395" i="21"/>
  <c r="EF436" i="21"/>
  <c r="EN310" i="21"/>
  <c r="EN340" i="21"/>
  <c r="EN358" i="21"/>
  <c r="EN413" i="21"/>
  <c r="EN400" i="21"/>
  <c r="EN455" i="21"/>
  <c r="ER305" i="21"/>
  <c r="ER392" i="21"/>
  <c r="ER368" i="21"/>
  <c r="ER406" i="21"/>
  <c r="ER436" i="21"/>
  <c r="EZ323" i="21"/>
  <c r="EZ311" i="21"/>
  <c r="EZ352" i="21"/>
  <c r="EZ382" i="21"/>
  <c r="EZ416" i="21"/>
  <c r="EZ452" i="21"/>
  <c r="FL299" i="21"/>
  <c r="FL341" i="21"/>
  <c r="FL364" i="21"/>
  <c r="FL394" i="21"/>
  <c r="FL433" i="21"/>
  <c r="FT286" i="21"/>
  <c r="FT322" i="21"/>
  <c r="FT346" i="21"/>
  <c r="FT376" i="21"/>
  <c r="FT425" i="21"/>
  <c r="FT445" i="21"/>
  <c r="FX290" i="21"/>
  <c r="FX323" i="21"/>
  <c r="FX356" i="21"/>
  <c r="FX386" i="21"/>
  <c r="FX418" i="21"/>
  <c r="FX457" i="21"/>
  <c r="GF302" i="21"/>
  <c r="GF349" i="21"/>
  <c r="GF412" i="21"/>
  <c r="GF433" i="21"/>
  <c r="GR298" i="21"/>
  <c r="GR415" i="21"/>
  <c r="GR379" i="21"/>
  <c r="GR407" i="21"/>
  <c r="GV287" i="21"/>
  <c r="GV353" i="21"/>
  <c r="GV418" i="21"/>
  <c r="HD281" i="21"/>
  <c r="HD365" i="21"/>
  <c r="HD427" i="21"/>
  <c r="HL316" i="21"/>
  <c r="HL379" i="21"/>
  <c r="HL445" i="21"/>
  <c r="HT337" i="21"/>
  <c r="HT389" i="21"/>
  <c r="HT452" i="21"/>
  <c r="IB343" i="21"/>
  <c r="IB401" i="21"/>
  <c r="CG344" i="21"/>
  <c r="CG367" i="21"/>
  <c r="CG436" i="21"/>
  <c r="CK308" i="21"/>
  <c r="CK380" i="21"/>
  <c r="CK458" i="21"/>
  <c r="CO332" i="21"/>
  <c r="CO391" i="21"/>
  <c r="CS286" i="21"/>
  <c r="CS344" i="21"/>
  <c r="CS403" i="21"/>
  <c r="CW280" i="21"/>
  <c r="CW334" i="21"/>
  <c r="CW409" i="21"/>
  <c r="DA326" i="21"/>
  <c r="DA308" i="21"/>
  <c r="DA425" i="21"/>
  <c r="DE314" i="21"/>
  <c r="DE377" i="21"/>
  <c r="DE430" i="21"/>
  <c r="DI325" i="21"/>
  <c r="DI389" i="21"/>
  <c r="DM287" i="21"/>
  <c r="DM392" i="21"/>
  <c r="DM458" i="21"/>
  <c r="DQ358" i="21"/>
  <c r="DU386" i="21"/>
  <c r="DY442" i="21"/>
  <c r="EG346" i="21"/>
  <c r="EK430" i="21"/>
  <c r="ES304" i="21"/>
  <c r="EW376" i="21"/>
  <c r="FE337" i="21"/>
  <c r="FI343" i="21"/>
  <c r="FM422" i="21"/>
  <c r="FU352" i="21"/>
  <c r="FY407" i="21"/>
  <c r="GG292" i="21"/>
  <c r="GK398" i="21"/>
  <c r="GS286" i="21"/>
  <c r="GW340" i="21"/>
  <c r="HA442" i="21"/>
  <c r="HI317" i="21"/>
  <c r="HM386" i="21"/>
  <c r="HU299" i="21"/>
  <c r="IC421" i="21"/>
  <c r="DG310" i="21"/>
  <c r="GI341" i="21"/>
  <c r="HU343" i="21"/>
  <c r="HY343" i="21"/>
  <c r="HY457" i="21"/>
  <c r="IC386" i="21"/>
  <c r="IG352" i="21"/>
  <c r="IK296" i="21"/>
  <c r="IK407" i="21"/>
  <c r="CQ413" i="21"/>
  <c r="DG326" i="21"/>
  <c r="DW394" i="21"/>
  <c r="EQ445" i="21"/>
  <c r="FS326" i="21"/>
  <c r="GQ310" i="21"/>
  <c r="HK344" i="21"/>
  <c r="GF289" i="21"/>
  <c r="GF335" i="21"/>
  <c r="GF362" i="21"/>
  <c r="GF395" i="21"/>
  <c r="GF425" i="21"/>
  <c r="GR304" i="21"/>
  <c r="GR316" i="21"/>
  <c r="GR413" i="21"/>
  <c r="GR368" i="21"/>
  <c r="GR418" i="21"/>
  <c r="GR436" i="21"/>
  <c r="GV329" i="21"/>
  <c r="GV320" i="21"/>
  <c r="GV355" i="21"/>
  <c r="GV385" i="21"/>
  <c r="GV419" i="21"/>
  <c r="GV458" i="21"/>
  <c r="HD298" i="21"/>
  <c r="HD338" i="21"/>
  <c r="HD367" i="21"/>
  <c r="HD398" i="21"/>
  <c r="HD428" i="21"/>
  <c r="HL323" i="21"/>
  <c r="HL308" i="21"/>
  <c r="HL344" i="21"/>
  <c r="HL380" i="21"/>
  <c r="HL404" i="21"/>
  <c r="HL446" i="21"/>
  <c r="HT295" i="21"/>
  <c r="HT332" i="21"/>
  <c r="HT355" i="21"/>
  <c r="HT394" i="21"/>
  <c r="HT425" i="21"/>
  <c r="HT455" i="21"/>
  <c r="IB301" i="21"/>
  <c r="IB283" i="21"/>
  <c r="IB368" i="21"/>
  <c r="IB403" i="21"/>
  <c r="IB437" i="21"/>
  <c r="CG346" i="21"/>
  <c r="CG326" i="21"/>
  <c r="CG368" i="21"/>
  <c r="CG403" i="21"/>
  <c r="CG443" i="21"/>
  <c r="CK292" i="21"/>
  <c r="CK280" i="21"/>
  <c r="CK350" i="21"/>
  <c r="CK382" i="21"/>
  <c r="CK415" i="21"/>
  <c r="CK440" i="21"/>
  <c r="CO280" i="21"/>
  <c r="CO334" i="21"/>
  <c r="CO364" i="21"/>
  <c r="CO392" i="21"/>
  <c r="CO427" i="21"/>
  <c r="CS284" i="21"/>
  <c r="CS335" i="21"/>
  <c r="CS346" i="21"/>
  <c r="CS376" i="21"/>
  <c r="CS404" i="21"/>
  <c r="CS434" i="21"/>
  <c r="CW296" i="21"/>
  <c r="CW356" i="21"/>
  <c r="CW335" i="21"/>
  <c r="CW383" i="21"/>
  <c r="CW410" i="21"/>
  <c r="CW452" i="21"/>
  <c r="DA316" i="21"/>
  <c r="DA349" i="21"/>
  <c r="DA281" i="21"/>
  <c r="DA397" i="21"/>
  <c r="DA427" i="21"/>
  <c r="DE295" i="21"/>
  <c r="DE310" i="21"/>
  <c r="DE340" i="21"/>
  <c r="DE379" i="21"/>
  <c r="DE431" i="21"/>
  <c r="DE434" i="21"/>
  <c r="DI302" i="21"/>
  <c r="DI316" i="21"/>
  <c r="DI355" i="21"/>
  <c r="DI391" i="21"/>
  <c r="DI422" i="21"/>
  <c r="DM289" i="21"/>
  <c r="DM316" i="21"/>
  <c r="DM371" i="21"/>
  <c r="DM407" i="21"/>
  <c r="DQ286" i="21"/>
  <c r="DQ304" i="21"/>
  <c r="DQ361" i="21"/>
  <c r="DQ430" i="21"/>
  <c r="DU370" i="21"/>
  <c r="DY338" i="21"/>
  <c r="DY454" i="21"/>
  <c r="EC388" i="21"/>
  <c r="EG352" i="21"/>
  <c r="EK280" i="21"/>
  <c r="EK412" i="21"/>
  <c r="EO355" i="21"/>
  <c r="ES310" i="21"/>
  <c r="ES437" i="21"/>
  <c r="EW382" i="21"/>
  <c r="FA346" i="21"/>
  <c r="FE287" i="21"/>
  <c r="FE406" i="21"/>
  <c r="FI349" i="21"/>
  <c r="FM325" i="21"/>
  <c r="FM428" i="21"/>
  <c r="FQ394" i="21"/>
  <c r="FU334" i="21"/>
  <c r="FU457" i="21"/>
  <c r="FY412" i="21"/>
  <c r="GC358" i="21"/>
  <c r="GG304" i="21"/>
  <c r="GG434" i="21"/>
  <c r="GK379" i="21"/>
  <c r="GO304" i="21"/>
  <c r="GS292" i="21"/>
  <c r="GS404" i="21"/>
  <c r="GW346" i="21"/>
  <c r="HA280" i="21"/>
  <c r="HA428" i="21"/>
  <c r="HE368" i="21"/>
  <c r="HI332" i="21"/>
  <c r="HI454" i="21"/>
  <c r="HM392" i="21"/>
  <c r="HQ358" i="21"/>
  <c r="HU355" i="21"/>
  <c r="HU410" i="21"/>
  <c r="HY382" i="21"/>
  <c r="IC316" i="21"/>
  <c r="IC434" i="21"/>
  <c r="IG406" i="21"/>
  <c r="IK329" i="21"/>
  <c r="CI349" i="21"/>
  <c r="CY389" i="21"/>
  <c r="DO334" i="21"/>
  <c r="EE425" i="21"/>
  <c r="FK304" i="21"/>
  <c r="GA400" i="21"/>
  <c r="GY343" i="21"/>
  <c r="IA341" i="21"/>
  <c r="EV395" i="21"/>
  <c r="GV308" i="21"/>
  <c r="GV350" i="21"/>
  <c r="GV380" i="21"/>
  <c r="GV415" i="21"/>
  <c r="GV448" i="21"/>
  <c r="HD293" i="21"/>
  <c r="HD334" i="21"/>
  <c r="HD362" i="21"/>
  <c r="HD446" i="21"/>
  <c r="HD424" i="21"/>
  <c r="HL314" i="21"/>
  <c r="HL304" i="21"/>
  <c r="HL391" i="21"/>
  <c r="HL376" i="21"/>
  <c r="HL400" i="21"/>
  <c r="HL431" i="21"/>
  <c r="HT290" i="21"/>
  <c r="HT328" i="21"/>
  <c r="HT350" i="21"/>
  <c r="HT386" i="21"/>
  <c r="HT421" i="21"/>
  <c r="HT449" i="21"/>
  <c r="IB296" i="21"/>
  <c r="IB340" i="21"/>
  <c r="IB364" i="21"/>
  <c r="IB398" i="21"/>
  <c r="IB433" i="21"/>
  <c r="CG302" i="21"/>
  <c r="CG322" i="21"/>
  <c r="CG364" i="21"/>
  <c r="CG398" i="21"/>
  <c r="CG428" i="21"/>
  <c r="CK287" i="21"/>
  <c r="CK359" i="21"/>
  <c r="CK346" i="21"/>
  <c r="CK377" i="21"/>
  <c r="CK410" i="21"/>
  <c r="CK436" i="21"/>
  <c r="CO298" i="21"/>
  <c r="CO329" i="21"/>
  <c r="CO359" i="21"/>
  <c r="CO388" i="21"/>
  <c r="CO422" i="21"/>
  <c r="CO452" i="21"/>
  <c r="CS328" i="21"/>
  <c r="CS281" i="21"/>
  <c r="CS371" i="21"/>
  <c r="CS400" i="21"/>
  <c r="CS430" i="21"/>
  <c r="CW292" i="21"/>
  <c r="CW376" i="21"/>
  <c r="CW331" i="21"/>
  <c r="CW379" i="21"/>
  <c r="CW443" i="21"/>
  <c r="CW449" i="21"/>
  <c r="DA310" i="21"/>
  <c r="DA344" i="21"/>
  <c r="DA305" i="21"/>
  <c r="DA395" i="21"/>
  <c r="DA422" i="21"/>
  <c r="DE290" i="21"/>
  <c r="DE355" i="21"/>
  <c r="DE335" i="21"/>
  <c r="DE376" i="21"/>
  <c r="DE404" i="21"/>
  <c r="DE427" i="21"/>
  <c r="DI299" i="21"/>
  <c r="DI310" i="21"/>
  <c r="DI353" i="21"/>
  <c r="DI386" i="21"/>
  <c r="DI418" i="21"/>
  <c r="DI457" i="21"/>
  <c r="DM310" i="21"/>
  <c r="DM365" i="21"/>
  <c r="DM401" i="21"/>
  <c r="DM454" i="21"/>
  <c r="DQ329" i="21"/>
  <c r="DQ355" i="21"/>
  <c r="DQ412" i="21"/>
  <c r="DU346" i="21"/>
  <c r="DY293" i="21"/>
  <c r="DY446" i="21"/>
  <c r="EC356" i="21"/>
  <c r="EG329" i="21"/>
  <c r="EK289" i="21"/>
  <c r="EK400" i="21"/>
  <c r="EO334" i="21"/>
  <c r="ES280" i="21"/>
  <c r="ES419" i="21"/>
  <c r="EW364" i="21"/>
  <c r="FA328" i="21"/>
  <c r="FA440" i="21"/>
  <c r="FE385" i="21"/>
  <c r="FI331" i="21"/>
  <c r="FM298" i="21"/>
  <c r="FM410" i="21"/>
  <c r="FQ376" i="21"/>
  <c r="FU302" i="21"/>
  <c r="FU446" i="21"/>
  <c r="FY395" i="21"/>
  <c r="GC305" i="21"/>
  <c r="GG286" i="21"/>
  <c r="GG416" i="21"/>
  <c r="GK364" i="21"/>
  <c r="GO361" i="21"/>
  <c r="GO448" i="21"/>
  <c r="GS388" i="21"/>
  <c r="GW328" i="21"/>
  <c r="HA299" i="21"/>
  <c r="HA410" i="21"/>
  <c r="HE338" i="21"/>
  <c r="HI341" i="21"/>
  <c r="HI442" i="21"/>
  <c r="HM394" i="21"/>
  <c r="HQ341" i="21"/>
  <c r="HU284" i="21"/>
  <c r="HU433" i="21"/>
  <c r="HY373" i="21"/>
  <c r="IC358" i="21"/>
  <c r="IC415" i="21"/>
  <c r="IG385" i="21"/>
  <c r="IK311" i="21"/>
  <c r="IK448" i="21"/>
  <c r="CI313" i="21"/>
  <c r="CY319" i="21"/>
  <c r="DO308" i="21"/>
  <c r="EE358" i="21"/>
  <c r="EY413" i="21"/>
  <c r="GA334" i="21"/>
  <c r="GQ455" i="21"/>
  <c r="HS398" i="21"/>
  <c r="DT367" i="21"/>
  <c r="DQ449" i="21"/>
  <c r="DU338" i="21"/>
  <c r="DU400" i="21"/>
  <c r="DY298" i="21"/>
  <c r="DY353" i="21"/>
  <c r="DY412" i="21"/>
  <c r="EC298" i="21"/>
  <c r="EC349" i="21"/>
  <c r="EC422" i="21"/>
  <c r="EG319" i="21"/>
  <c r="EG377" i="21"/>
  <c r="EG430" i="21"/>
  <c r="EK317" i="21"/>
  <c r="EK377" i="21"/>
  <c r="EK419" i="21"/>
  <c r="EO299" i="21"/>
  <c r="EO340" i="21"/>
  <c r="EO386" i="21"/>
  <c r="EO449" i="21"/>
  <c r="ES283" i="21"/>
  <c r="ES341" i="21"/>
  <c r="ES397" i="21"/>
  <c r="ES449" i="21"/>
  <c r="EW334" i="21"/>
  <c r="EW365" i="21"/>
  <c r="EW412" i="21"/>
  <c r="FA287" i="21"/>
  <c r="FA329" i="21"/>
  <c r="FA377" i="21"/>
  <c r="FA421" i="21"/>
  <c r="FE295" i="21"/>
  <c r="FE281" i="21"/>
  <c r="FE386" i="21"/>
  <c r="FE452" i="21"/>
  <c r="FI361" i="21"/>
  <c r="FI332" i="21"/>
  <c r="FI397" i="21"/>
  <c r="FI449" i="21"/>
  <c r="FM340" i="21"/>
  <c r="FM307" i="21"/>
  <c r="FM412" i="21"/>
  <c r="FQ290" i="21"/>
  <c r="FQ323" i="21"/>
  <c r="FQ377" i="21"/>
  <c r="FQ413" i="21"/>
  <c r="FU299" i="21"/>
  <c r="FU281" i="21"/>
  <c r="FU386" i="21"/>
  <c r="FU449" i="21"/>
  <c r="FY356" i="21"/>
  <c r="FY338" i="21"/>
  <c r="FY397" i="21"/>
  <c r="FY449" i="21"/>
  <c r="GC335" i="21"/>
  <c r="GC365" i="21"/>
  <c r="GC413" i="21"/>
  <c r="GG287" i="21"/>
  <c r="GG326" i="21"/>
  <c r="GG377" i="21"/>
  <c r="GG418" i="21"/>
  <c r="GK296" i="21"/>
  <c r="GK281" i="21"/>
  <c r="GK386" i="21"/>
  <c r="GK449" i="21"/>
  <c r="GO362" i="21"/>
  <c r="GO335" i="21"/>
  <c r="GO397" i="21"/>
  <c r="GO449" i="21"/>
  <c r="GS338" i="21"/>
  <c r="GS365" i="21"/>
  <c r="GS446" i="21"/>
  <c r="GW289" i="21"/>
  <c r="GW329" i="21"/>
  <c r="GW376" i="21"/>
  <c r="GW421" i="21"/>
  <c r="HA284" i="21"/>
  <c r="HA341" i="21"/>
  <c r="HA386" i="21"/>
  <c r="HA446" i="21"/>
  <c r="HE343" i="21"/>
  <c r="HE340" i="21"/>
  <c r="HE397" i="21"/>
  <c r="HE449" i="21"/>
  <c r="HI302" i="21"/>
  <c r="HI365" i="21"/>
  <c r="HI412" i="21"/>
  <c r="HM293" i="21"/>
  <c r="HM329" i="21"/>
  <c r="HM376" i="21"/>
  <c r="HM419" i="21"/>
  <c r="HQ296" i="21"/>
  <c r="HQ281" i="21"/>
  <c r="HQ386" i="21"/>
  <c r="HQ431" i="21"/>
  <c r="HU365" i="21"/>
  <c r="HU332" i="21"/>
  <c r="HU395" i="21"/>
  <c r="HU449" i="21"/>
  <c r="HY371" i="21"/>
  <c r="HY302" i="21"/>
  <c r="HY410" i="21"/>
  <c r="IC289" i="21"/>
  <c r="IC323" i="21"/>
  <c r="IC376" i="21"/>
  <c r="IC416" i="21"/>
  <c r="IG292" i="21"/>
  <c r="IG281" i="21"/>
  <c r="IG386" i="21"/>
  <c r="IG446" i="21"/>
  <c r="IK280" i="21"/>
  <c r="IK337" i="21"/>
  <c r="IK397" i="21"/>
  <c r="IK449" i="21"/>
  <c r="CI314" i="21"/>
  <c r="CI434" i="21"/>
  <c r="CQ364" i="21"/>
  <c r="CY322" i="21"/>
  <c r="CY454" i="21"/>
  <c r="DG401" i="21"/>
  <c r="DO352" i="21"/>
  <c r="DW320" i="21"/>
  <c r="EE359" i="21"/>
  <c r="EM320" i="21"/>
  <c r="EQ404" i="21"/>
  <c r="EY415" i="21"/>
  <c r="FK404" i="21"/>
  <c r="FS424" i="21"/>
  <c r="GA457" i="21"/>
  <c r="GI443" i="21"/>
  <c r="GQ452" i="21"/>
  <c r="HG305" i="21"/>
  <c r="HK296" i="21"/>
  <c r="HS403" i="21"/>
  <c r="II424" i="21"/>
  <c r="CR307" i="21"/>
  <c r="FH368" i="21"/>
  <c r="DI437" i="21"/>
  <c r="DM292" i="21"/>
  <c r="DM346" i="21"/>
  <c r="DM319" i="21"/>
  <c r="DM356" i="21"/>
  <c r="DM379" i="21"/>
  <c r="DM403" i="21"/>
  <c r="DM425" i="21"/>
  <c r="DM455" i="21"/>
  <c r="DQ310" i="21"/>
  <c r="DQ308" i="21"/>
  <c r="DQ349" i="21"/>
  <c r="DQ371" i="21"/>
  <c r="DQ395" i="21"/>
  <c r="DQ436" i="21"/>
  <c r="DU281" i="21"/>
  <c r="DU353" i="21"/>
  <c r="DU406" i="21"/>
  <c r="DU455" i="21"/>
  <c r="DY313" i="21"/>
  <c r="DY371" i="21"/>
  <c r="DY418" i="21"/>
  <c r="EC292" i="21"/>
  <c r="EC319" i="21"/>
  <c r="EC377" i="21"/>
  <c r="EC428" i="21"/>
  <c r="EG310" i="21"/>
  <c r="EG337" i="21"/>
  <c r="EG395" i="21"/>
  <c r="EG436" i="21"/>
  <c r="EK311" i="21"/>
  <c r="EK359" i="21"/>
  <c r="EK407" i="21"/>
  <c r="EK455" i="21"/>
  <c r="EO311" i="21"/>
  <c r="EO368" i="21"/>
  <c r="EO419" i="21"/>
  <c r="ES292" i="21"/>
  <c r="ES323" i="21"/>
  <c r="ES379" i="21"/>
  <c r="ES427" i="21"/>
  <c r="EW311" i="21"/>
  <c r="EW346" i="21"/>
  <c r="EW442" i="21"/>
  <c r="EW434" i="21"/>
  <c r="FA311" i="21"/>
  <c r="FA359" i="21"/>
  <c r="FA407" i="21"/>
  <c r="FA457" i="21"/>
  <c r="FE314" i="21"/>
  <c r="FE371" i="21"/>
  <c r="FE416" i="21"/>
  <c r="FI292" i="21"/>
  <c r="FI314" i="21"/>
  <c r="FI379" i="21"/>
  <c r="FI422" i="21"/>
  <c r="FM313" i="21"/>
  <c r="FM332" i="21"/>
  <c r="FM446" i="21"/>
  <c r="FM437" i="21"/>
  <c r="FQ356" i="21"/>
  <c r="FQ353" i="21"/>
  <c r="FQ404" i="21"/>
  <c r="FQ457" i="21"/>
  <c r="FU317" i="21"/>
  <c r="FU368" i="21"/>
  <c r="FU419" i="21"/>
  <c r="FY292" i="21"/>
  <c r="FY320" i="21"/>
  <c r="FY380" i="21"/>
  <c r="FY425" i="21"/>
  <c r="GC313" i="21"/>
  <c r="GC349" i="21"/>
  <c r="GC395" i="21"/>
  <c r="GC437" i="21"/>
  <c r="GG281" i="21"/>
  <c r="GG353" i="21"/>
  <c r="GG406" i="21"/>
  <c r="GG457" i="21"/>
  <c r="GK317" i="21"/>
  <c r="GK371" i="21"/>
  <c r="GK418" i="21"/>
  <c r="GO292" i="21"/>
  <c r="GO317" i="21"/>
  <c r="GO380" i="21"/>
  <c r="GO427" i="21"/>
  <c r="GS311" i="21"/>
  <c r="GS331" i="21"/>
  <c r="GS442" i="21"/>
  <c r="GS437" i="21"/>
  <c r="GW311" i="21"/>
  <c r="GW359" i="21"/>
  <c r="GW407" i="21"/>
  <c r="GW451" i="21"/>
  <c r="HA311" i="21"/>
  <c r="HA368" i="21"/>
  <c r="HA418" i="21"/>
  <c r="HE292" i="21"/>
  <c r="HE322" i="21"/>
  <c r="HE379" i="21"/>
  <c r="HE427" i="21"/>
  <c r="HI311" i="21"/>
  <c r="HI344" i="21"/>
  <c r="HI395" i="21"/>
  <c r="HI437" i="21"/>
  <c r="HM311" i="21"/>
  <c r="HM359" i="21"/>
  <c r="HM407" i="21"/>
  <c r="HM457" i="21"/>
  <c r="HQ311" i="21"/>
  <c r="HQ371" i="21"/>
  <c r="HQ413" i="21"/>
  <c r="HU292" i="21"/>
  <c r="HU314" i="21"/>
  <c r="HU379" i="21"/>
  <c r="HU424" i="21"/>
  <c r="HY319" i="21"/>
  <c r="HY322" i="21"/>
  <c r="HY445" i="21"/>
  <c r="HY437" i="21"/>
  <c r="IC355" i="21"/>
  <c r="IC353" i="21"/>
  <c r="IC406" i="21"/>
  <c r="IC457" i="21"/>
  <c r="IG299" i="21"/>
  <c r="IG368" i="21"/>
  <c r="IG419" i="21"/>
  <c r="IK292" i="21"/>
  <c r="IK319" i="21"/>
  <c r="IK379" i="21"/>
  <c r="IK425" i="21"/>
  <c r="CI350" i="21"/>
  <c r="CQ304" i="21"/>
  <c r="CQ445" i="21"/>
  <c r="CY361" i="21"/>
  <c r="DG286" i="21"/>
  <c r="DG451" i="21"/>
  <c r="DO401" i="21"/>
  <c r="DW424" i="21"/>
  <c r="EE427" i="21"/>
  <c r="EM443" i="21"/>
  <c r="EQ452" i="21"/>
  <c r="FK305" i="21"/>
  <c r="FS386" i="21"/>
  <c r="GA311" i="21"/>
  <c r="GI287" i="21"/>
  <c r="GQ335" i="21"/>
  <c r="GY344" i="21"/>
  <c r="HG352" i="21"/>
  <c r="HK379" i="21"/>
  <c r="IA344" i="21"/>
  <c r="CV349" i="21"/>
  <c r="GJ335" i="21"/>
  <c r="DQ415" i="21"/>
  <c r="DQ446" i="21"/>
  <c r="DU295" i="21"/>
  <c r="DU308" i="21"/>
  <c r="DU328" i="21"/>
  <c r="DU349" i="21"/>
  <c r="DU377" i="21"/>
  <c r="DU401" i="21"/>
  <c r="DU421" i="21"/>
  <c r="DU448" i="21"/>
  <c r="DY296" i="21"/>
  <c r="DY308" i="21"/>
  <c r="DY343" i="21"/>
  <c r="DY367" i="21"/>
  <c r="DY388" i="21"/>
  <c r="DY413" i="21"/>
  <c r="DY449" i="21"/>
  <c r="EC287" i="21"/>
  <c r="EC365" i="21"/>
  <c r="EC314" i="21"/>
  <c r="EC338" i="21"/>
  <c r="EC359" i="21"/>
  <c r="EC400" i="21"/>
  <c r="EC424" i="21"/>
  <c r="EC451" i="21"/>
  <c r="EG284" i="21"/>
  <c r="EG340" i="21"/>
  <c r="EG331" i="21"/>
  <c r="EG367" i="21"/>
  <c r="EG391" i="21"/>
  <c r="EG448" i="21"/>
  <c r="EG431" i="21"/>
  <c r="EK292" i="21"/>
  <c r="EK307" i="21"/>
  <c r="EK331" i="21"/>
  <c r="EK355" i="21"/>
  <c r="EK379" i="21"/>
  <c r="EK403" i="21"/>
  <c r="EK421" i="21"/>
  <c r="EK446" i="21"/>
  <c r="EO284" i="21"/>
  <c r="EO394" i="21"/>
  <c r="EO341" i="21"/>
  <c r="EO364" i="21"/>
  <c r="EO388" i="21"/>
  <c r="EO415" i="21"/>
  <c r="EO451" i="21"/>
  <c r="ES287" i="21"/>
  <c r="ES302" i="21"/>
  <c r="ES319" i="21"/>
  <c r="ES355" i="21"/>
  <c r="ES431" i="21"/>
  <c r="ES398" i="21"/>
  <c r="ES422" i="21"/>
  <c r="ES451" i="21"/>
  <c r="EW284" i="21"/>
  <c r="EW340" i="21"/>
  <c r="EW305" i="21"/>
  <c r="EW367" i="21"/>
  <c r="EW391" i="21"/>
  <c r="EW413" i="21"/>
  <c r="EW446" i="21"/>
  <c r="FA295" i="21"/>
  <c r="FA308" i="21"/>
  <c r="FA331" i="21"/>
  <c r="FA355" i="21"/>
  <c r="FA379" i="21"/>
  <c r="FA403" i="21"/>
  <c r="FA422" i="21"/>
  <c r="FA448" i="21"/>
  <c r="FE296" i="21"/>
  <c r="FE310" i="21"/>
  <c r="FE343" i="21"/>
  <c r="FE367" i="21"/>
  <c r="FE388" i="21"/>
  <c r="FE412" i="21"/>
  <c r="FE449" i="21"/>
  <c r="FI287" i="21"/>
  <c r="FI362" i="21"/>
  <c r="FI310" i="21"/>
  <c r="FI334" i="21"/>
  <c r="FI430" i="21"/>
  <c r="FI398" i="21"/>
  <c r="FI418" i="21"/>
  <c r="FI451" i="21"/>
  <c r="FM284" i="21"/>
  <c r="FM341" i="21"/>
  <c r="FM302" i="21"/>
  <c r="FM308" i="21"/>
  <c r="FM391" i="21"/>
  <c r="FM413" i="21"/>
  <c r="FM445" i="21"/>
  <c r="FQ292" i="21"/>
  <c r="FQ304" i="21"/>
  <c r="FQ325" i="21"/>
  <c r="FQ349" i="21"/>
  <c r="FQ379" i="21"/>
  <c r="FQ400" i="21"/>
  <c r="FQ415" i="21"/>
  <c r="FQ440" i="21"/>
  <c r="FU284" i="21"/>
  <c r="FU311" i="21"/>
  <c r="FU343" i="21"/>
  <c r="FU364" i="21"/>
  <c r="FU388" i="21"/>
  <c r="FU415" i="21"/>
  <c r="FU451" i="21"/>
  <c r="FY287" i="21"/>
  <c r="FY280" i="21"/>
  <c r="FY316" i="21"/>
  <c r="FY340" i="21"/>
  <c r="FY376" i="21"/>
  <c r="FY398" i="21"/>
  <c r="FY421" i="21"/>
  <c r="FY451" i="21"/>
  <c r="GC284" i="21"/>
  <c r="GC338" i="21"/>
  <c r="GC344" i="21"/>
  <c r="GC367" i="21"/>
  <c r="GC391" i="21"/>
  <c r="GC415" i="21"/>
  <c r="GC446" i="21"/>
  <c r="GG295" i="21"/>
  <c r="GG305" i="21"/>
  <c r="GG328" i="21"/>
  <c r="GG349" i="21"/>
  <c r="GG379" i="21"/>
  <c r="GG401" i="21"/>
  <c r="GG419" i="21"/>
  <c r="GG448" i="21"/>
  <c r="GK299" i="21"/>
  <c r="GK311" i="21"/>
  <c r="GK343" i="21"/>
  <c r="GK367" i="21"/>
  <c r="GK388" i="21"/>
  <c r="GK413" i="21"/>
  <c r="GK434" i="21"/>
  <c r="GO287" i="21"/>
  <c r="GO364" i="21"/>
  <c r="GO313" i="21"/>
  <c r="GO337" i="21"/>
  <c r="GO376" i="21"/>
  <c r="GO398" i="21"/>
  <c r="GO422" i="21"/>
  <c r="GO454" i="21"/>
  <c r="GS284" i="21"/>
  <c r="GS340" i="21"/>
  <c r="GS314" i="21"/>
  <c r="GS367" i="21"/>
  <c r="GS391" i="21"/>
  <c r="GS409" i="21"/>
  <c r="GS433" i="21"/>
  <c r="GW290" i="21"/>
  <c r="GW308" i="21"/>
  <c r="GW331" i="21"/>
  <c r="GW355" i="21"/>
  <c r="GW377" i="21"/>
  <c r="GW403" i="21"/>
  <c r="GW422" i="21"/>
  <c r="GW446" i="21"/>
  <c r="HA287" i="21"/>
  <c r="HA308" i="21"/>
  <c r="HA392" i="21"/>
  <c r="HA364" i="21"/>
  <c r="HA388" i="21"/>
  <c r="HA413" i="21"/>
  <c r="HA448" i="21"/>
  <c r="HE287" i="21"/>
  <c r="HE344" i="21"/>
  <c r="HE317" i="21"/>
  <c r="HE341" i="21"/>
  <c r="HE392" i="21"/>
  <c r="HE398" i="21"/>
  <c r="HE422" i="21"/>
  <c r="HE454" i="21"/>
  <c r="HI299" i="21"/>
  <c r="HI346" i="21"/>
  <c r="HI307" i="21"/>
  <c r="HI367" i="21"/>
  <c r="HI391" i="21"/>
  <c r="HI413" i="21"/>
  <c r="HI446" i="21"/>
  <c r="HM295" i="21"/>
  <c r="HM308" i="21"/>
  <c r="HM331" i="21"/>
  <c r="HM355" i="21"/>
  <c r="HM377" i="21"/>
  <c r="HM403" i="21"/>
  <c r="HM421" i="21"/>
  <c r="HM448" i="21"/>
  <c r="HQ299" i="21"/>
  <c r="HQ307" i="21"/>
  <c r="HQ343" i="21"/>
  <c r="HQ367" i="21"/>
  <c r="HQ388" i="21"/>
  <c r="HQ409" i="21"/>
  <c r="HQ433" i="21"/>
  <c r="HU287" i="21"/>
  <c r="HU367" i="21"/>
  <c r="HU310" i="21"/>
  <c r="HU334" i="21"/>
  <c r="HU394" i="21"/>
  <c r="HU397" i="21"/>
  <c r="HU419" i="21"/>
  <c r="HU454" i="21"/>
  <c r="HY301" i="21"/>
  <c r="HY374" i="21"/>
  <c r="HY314" i="21"/>
  <c r="HY304" i="21"/>
  <c r="HY391" i="21"/>
  <c r="HY412" i="21"/>
  <c r="HY443" i="21"/>
  <c r="IC290" i="21"/>
  <c r="IC302" i="21"/>
  <c r="IC325" i="21"/>
  <c r="IC349" i="21"/>
  <c r="IC377" i="21"/>
  <c r="IC401" i="21"/>
  <c r="IC418" i="21"/>
  <c r="IC446" i="21"/>
  <c r="IG313" i="21"/>
  <c r="IG305" i="21"/>
  <c r="IG343" i="21"/>
  <c r="IG364" i="21"/>
  <c r="IG388" i="21"/>
  <c r="IG415" i="21"/>
  <c r="IG448" i="21"/>
  <c r="IK287" i="21"/>
  <c r="IK283" i="21"/>
  <c r="IK314" i="21"/>
  <c r="IK338" i="21"/>
  <c r="IK392" i="21"/>
  <c r="IK398" i="21"/>
  <c r="IK421" i="21"/>
  <c r="IK454" i="21"/>
  <c r="CI301" i="21"/>
  <c r="CI410" i="21"/>
  <c r="CI421" i="21"/>
  <c r="CQ377" i="21"/>
  <c r="CQ337" i="21"/>
  <c r="CQ443" i="21"/>
  <c r="CY311" i="21"/>
  <c r="CY367" i="21"/>
  <c r="CY445" i="21"/>
  <c r="DG292" i="21"/>
  <c r="DG392" i="21"/>
  <c r="DG454" i="21"/>
  <c r="DO341" i="21"/>
  <c r="DO418" i="21"/>
  <c r="DW301" i="21"/>
  <c r="DW412" i="21"/>
  <c r="EE346" i="21"/>
  <c r="EE442" i="21"/>
  <c r="EM352" i="21"/>
  <c r="EM457" i="21"/>
  <c r="EQ355" i="21"/>
  <c r="EY284" i="21"/>
  <c r="EY380" i="21"/>
  <c r="FK287" i="21"/>
  <c r="FK392" i="21"/>
  <c r="FS364" i="21"/>
  <c r="FS404" i="21"/>
  <c r="GA322" i="21"/>
  <c r="GA416" i="21"/>
  <c r="GI298" i="21"/>
  <c r="GI430" i="21"/>
  <c r="GQ346" i="21"/>
  <c r="GQ442" i="21"/>
  <c r="GY310" i="21"/>
  <c r="GY452" i="21"/>
  <c r="HG383" i="21"/>
  <c r="HK283" i="21"/>
  <c r="HK425" i="21"/>
  <c r="HS341" i="21"/>
  <c r="IA364" i="21"/>
  <c r="II398" i="21"/>
  <c r="DL449" i="21"/>
  <c r="FD334" i="21"/>
  <c r="DQ404" i="21"/>
  <c r="DQ428" i="21"/>
  <c r="DQ452" i="21"/>
  <c r="DU304" i="21"/>
  <c r="DU317" i="21"/>
  <c r="DU341" i="21"/>
  <c r="DU368" i="21"/>
  <c r="DU391" i="21"/>
  <c r="DU410" i="21"/>
  <c r="DU452" i="21"/>
  <c r="DY286" i="21"/>
  <c r="DY337" i="21"/>
  <c r="DY326" i="21"/>
  <c r="DY356" i="21"/>
  <c r="DY377" i="21"/>
  <c r="DY404" i="21"/>
  <c r="DY427" i="21"/>
  <c r="DY452" i="21"/>
  <c r="EC280" i="21"/>
  <c r="EC304" i="21"/>
  <c r="EC328" i="21"/>
  <c r="EC352" i="21"/>
  <c r="EC386" i="21"/>
  <c r="EC413" i="21"/>
  <c r="EC436" i="21"/>
  <c r="EG290" i="21"/>
  <c r="EG322" i="21"/>
  <c r="EG350" i="21"/>
  <c r="EG355" i="21"/>
  <c r="EG380" i="21"/>
  <c r="EG404" i="21"/>
  <c r="EG421" i="21"/>
  <c r="EG451" i="21"/>
  <c r="EK308" i="21"/>
  <c r="EK320" i="21"/>
  <c r="EK344" i="21"/>
  <c r="EK368" i="21"/>
  <c r="EK392" i="21"/>
  <c r="EK410" i="21"/>
  <c r="EK443" i="21"/>
  <c r="EO290" i="21"/>
  <c r="EO280" i="21"/>
  <c r="EO323" i="21"/>
  <c r="EO353" i="21"/>
  <c r="EO377" i="21"/>
  <c r="EO404" i="21"/>
  <c r="EO428" i="21"/>
  <c r="EO452" i="21"/>
  <c r="ES301" i="21"/>
  <c r="ES308" i="21"/>
  <c r="ES332" i="21"/>
  <c r="ES368" i="21"/>
  <c r="ES388" i="21"/>
  <c r="ES412" i="21"/>
  <c r="ES436" i="21"/>
  <c r="EW290" i="21"/>
  <c r="EW320" i="21"/>
  <c r="EW331" i="21"/>
  <c r="EW281" i="21"/>
  <c r="EW380" i="21"/>
  <c r="EW403" i="21"/>
  <c r="EW427" i="21"/>
  <c r="EW451" i="21"/>
  <c r="FA301" i="21"/>
  <c r="FA320" i="21"/>
  <c r="FA344" i="21"/>
  <c r="FA368" i="21"/>
  <c r="FA392" i="21"/>
  <c r="FA412" i="21"/>
  <c r="FA452" i="21"/>
  <c r="FE286" i="21"/>
  <c r="FE283" i="21"/>
  <c r="FE326" i="21"/>
  <c r="FE356" i="21"/>
  <c r="FE377" i="21"/>
  <c r="FE404" i="21"/>
  <c r="FE425" i="21"/>
  <c r="FE445" i="21"/>
  <c r="FI301" i="21"/>
  <c r="FI355" i="21"/>
  <c r="FI323" i="21"/>
  <c r="FI347" i="21"/>
  <c r="FI388" i="21"/>
  <c r="FI442" i="21"/>
  <c r="FI436" i="21"/>
  <c r="FM290" i="21"/>
  <c r="FM323" i="21"/>
  <c r="FM346" i="21"/>
  <c r="FM365" i="21"/>
  <c r="FM380" i="21"/>
  <c r="FM403" i="21"/>
  <c r="FM427" i="21"/>
  <c r="FM454" i="21"/>
  <c r="FQ301" i="21"/>
  <c r="FQ314" i="21"/>
  <c r="FQ338" i="21"/>
  <c r="FQ368" i="21"/>
  <c r="FQ392" i="21"/>
  <c r="FQ442" i="21"/>
  <c r="FQ428" i="21"/>
  <c r="FU290" i="21"/>
  <c r="FU304" i="21"/>
  <c r="FU329" i="21"/>
  <c r="FU394" i="21"/>
  <c r="FU377" i="21"/>
  <c r="FU404" i="21"/>
  <c r="FU428" i="21"/>
  <c r="FU452" i="21"/>
  <c r="FY301" i="21"/>
  <c r="FY305" i="21"/>
  <c r="FY329" i="21"/>
  <c r="FY368" i="21"/>
  <c r="FY389" i="21"/>
  <c r="FY410" i="21"/>
  <c r="FY436" i="21"/>
  <c r="GC290" i="21"/>
  <c r="GC323" i="21"/>
  <c r="GC302" i="21"/>
  <c r="GC356" i="21"/>
  <c r="GC380" i="21"/>
  <c r="GC404" i="21"/>
  <c r="GC428" i="21"/>
  <c r="GC454" i="21"/>
  <c r="GG302" i="21"/>
  <c r="GG317" i="21"/>
  <c r="GG341" i="21"/>
  <c r="GG368" i="21"/>
  <c r="GG443" i="21"/>
  <c r="GG409" i="21"/>
  <c r="GG454" i="21"/>
  <c r="GK286" i="21"/>
  <c r="GK283" i="21"/>
  <c r="GK329" i="21"/>
  <c r="GK356" i="21"/>
  <c r="GK377" i="21"/>
  <c r="GK403" i="21"/>
  <c r="GK427" i="21"/>
  <c r="GK458" i="21"/>
  <c r="GO392" i="21"/>
  <c r="GO302" i="21"/>
  <c r="GO326" i="21"/>
  <c r="GO350" i="21"/>
  <c r="GO389" i="21"/>
  <c r="GO412" i="21"/>
  <c r="GO436" i="21"/>
  <c r="GS290" i="21"/>
  <c r="GS323" i="21"/>
  <c r="GS347" i="21"/>
  <c r="GS356" i="21"/>
  <c r="GS380" i="21"/>
  <c r="GS403" i="21"/>
  <c r="GS422" i="21"/>
  <c r="GS451" i="21"/>
  <c r="GW280" i="21"/>
  <c r="GW320" i="21"/>
  <c r="GW344" i="21"/>
  <c r="GW368" i="21"/>
  <c r="GW391" i="21"/>
  <c r="GW412" i="21"/>
  <c r="GW443" i="21"/>
  <c r="HA292" i="21"/>
  <c r="HA337" i="21"/>
  <c r="HA328" i="21"/>
  <c r="HA353" i="21"/>
  <c r="HA377" i="21"/>
  <c r="HA403" i="21"/>
  <c r="HA427" i="21"/>
  <c r="HA451" i="21"/>
  <c r="HE346" i="21"/>
  <c r="HE307" i="21"/>
  <c r="HE331" i="21"/>
  <c r="HE367" i="21"/>
  <c r="HE388" i="21"/>
  <c r="HE412" i="21"/>
  <c r="HE437" i="21"/>
  <c r="HI290" i="21"/>
  <c r="HI329" i="21"/>
  <c r="HI331" i="21"/>
  <c r="HI281" i="21"/>
  <c r="HI380" i="21"/>
  <c r="HI404" i="21"/>
  <c r="HI427" i="21"/>
  <c r="HI451" i="21"/>
  <c r="HM305" i="21"/>
  <c r="HM320" i="21"/>
  <c r="HM344" i="21"/>
  <c r="HM368" i="21"/>
  <c r="HM391" i="21"/>
  <c r="HM410" i="21"/>
  <c r="HM434" i="21"/>
  <c r="HQ298" i="21"/>
  <c r="HQ332" i="21"/>
  <c r="HQ329" i="21"/>
  <c r="HQ356" i="21"/>
  <c r="HQ377" i="21"/>
  <c r="HQ403" i="21"/>
  <c r="HQ422" i="21"/>
  <c r="HQ457" i="21"/>
  <c r="HU283" i="21"/>
  <c r="HU358" i="21"/>
  <c r="HU323" i="21"/>
  <c r="HU347" i="21"/>
  <c r="HU388" i="21"/>
  <c r="HU409" i="21"/>
  <c r="HU437" i="21"/>
  <c r="HY290" i="21"/>
  <c r="HY338" i="21"/>
  <c r="HY347" i="21"/>
  <c r="HY337" i="21"/>
  <c r="HY380" i="21"/>
  <c r="HY403" i="21"/>
  <c r="HY425" i="21"/>
  <c r="HY451" i="21"/>
  <c r="IC304" i="21"/>
  <c r="IC314" i="21"/>
  <c r="IC338" i="21"/>
  <c r="IC368" i="21"/>
  <c r="IC391" i="21"/>
  <c r="IC442" i="21"/>
  <c r="IC454" i="21"/>
  <c r="IG293" i="21"/>
  <c r="IG332" i="21"/>
  <c r="IG326" i="21"/>
  <c r="IG392" i="21"/>
  <c r="IG377" i="21"/>
  <c r="IG404" i="21"/>
  <c r="IG428" i="21"/>
  <c r="IG451" i="21"/>
  <c r="IK301" i="21"/>
  <c r="IK304" i="21"/>
  <c r="IK328" i="21"/>
  <c r="IK367" i="21"/>
  <c r="IK388" i="21"/>
  <c r="IK410" i="21"/>
  <c r="IK437" i="21"/>
  <c r="CI355" i="21"/>
  <c r="CI332" i="21"/>
  <c r="CI374" i="21"/>
  <c r="CI454" i="21"/>
  <c r="CQ355" i="21"/>
  <c r="CQ403" i="21"/>
  <c r="CY307" i="21"/>
  <c r="CY346" i="21"/>
  <c r="CY415" i="21"/>
  <c r="DG391" i="21"/>
  <c r="DG320" i="21"/>
  <c r="DG409" i="21"/>
  <c r="DO311" i="21"/>
  <c r="DO409" i="21"/>
  <c r="DW353" i="21"/>
  <c r="DW368" i="21"/>
  <c r="EE293" i="21"/>
  <c r="EE395" i="21"/>
  <c r="EM383" i="21"/>
  <c r="EM406" i="21"/>
  <c r="EQ290" i="21"/>
  <c r="EQ425" i="21"/>
  <c r="EY334" i="21"/>
  <c r="EY434" i="21"/>
  <c r="FK340" i="21"/>
  <c r="FK443" i="21"/>
  <c r="FS316" i="21"/>
  <c r="FS452" i="21"/>
  <c r="GA386" i="21"/>
  <c r="GI280" i="21"/>
  <c r="GI367" i="21"/>
  <c r="GQ292" i="21"/>
  <c r="GQ394" i="21"/>
  <c r="GY382" i="21"/>
  <c r="GY406" i="21"/>
  <c r="HG316" i="21"/>
  <c r="HG419" i="21"/>
  <c r="HK332" i="21"/>
  <c r="HS304" i="21"/>
  <c r="HS457" i="21"/>
  <c r="II280" i="21"/>
  <c r="CR434" i="21"/>
  <c r="EB295" i="21"/>
  <c r="FP380" i="21"/>
  <c r="CI359" i="21"/>
  <c r="CI310" i="21"/>
  <c r="CI334" i="21"/>
  <c r="CI379" i="21"/>
  <c r="CI412" i="21"/>
  <c r="CI455" i="21"/>
  <c r="CQ382" i="21"/>
  <c r="CQ359" i="21"/>
  <c r="CQ340" i="21"/>
  <c r="CQ406" i="21"/>
  <c r="CQ433" i="21"/>
  <c r="CY308" i="21"/>
  <c r="CY316" i="21"/>
  <c r="CY347" i="21"/>
  <c r="CY370" i="21"/>
  <c r="CY418" i="21"/>
  <c r="CY446" i="21"/>
  <c r="DG280" i="21"/>
  <c r="DG296" i="21"/>
  <c r="DG322" i="21"/>
  <c r="DG395" i="21"/>
  <c r="DG412" i="21"/>
  <c r="DO304" i="21"/>
  <c r="DO313" i="21"/>
  <c r="DO346" i="21"/>
  <c r="DO361" i="21"/>
  <c r="DO424" i="21"/>
  <c r="DW352" i="21"/>
  <c r="DW313" i="21"/>
  <c r="DW436" i="21"/>
  <c r="EE352" i="21"/>
  <c r="EE451" i="21"/>
  <c r="EM313" i="21"/>
  <c r="EQ397" i="21"/>
  <c r="EY338" i="21"/>
  <c r="FK293" i="21"/>
  <c r="FK449" i="21"/>
  <c r="FS320" i="21"/>
  <c r="GA422" i="21"/>
  <c r="GI311" i="21"/>
  <c r="GQ397" i="21"/>
  <c r="GY386" i="21"/>
  <c r="GY416" i="21"/>
  <c r="HG424" i="21"/>
  <c r="HK403" i="21"/>
  <c r="HS365" i="21"/>
  <c r="II377" i="21"/>
  <c r="CV379" i="21"/>
  <c r="EV451" i="21"/>
  <c r="CI311" i="21"/>
  <c r="CQ281" i="21"/>
  <c r="CQ310" i="21"/>
  <c r="CY317" i="21"/>
  <c r="CY448" i="21"/>
  <c r="DG298" i="21"/>
  <c r="DG442" i="21"/>
  <c r="DO316" i="21"/>
  <c r="DW314" i="21"/>
  <c r="EE353" i="21"/>
  <c r="EE446" i="21"/>
  <c r="EM314" i="21"/>
  <c r="EQ296" i="21"/>
  <c r="EY292" i="21"/>
  <c r="EY440" i="21"/>
  <c r="FK398" i="21"/>
  <c r="FS371" i="21"/>
  <c r="FS418" i="21"/>
  <c r="GA361" i="21"/>
  <c r="GA424" i="21"/>
  <c r="GI373" i="21"/>
  <c r="GQ298" i="21"/>
  <c r="GQ446" i="21"/>
  <c r="GY418" i="21"/>
  <c r="HG322" i="21"/>
  <c r="HK338" i="21"/>
  <c r="HS370" i="21"/>
  <c r="IA380" i="21"/>
  <c r="DL421" i="21"/>
  <c r="FD295" i="21"/>
  <c r="DO394" i="21"/>
  <c r="DW343" i="21"/>
  <c r="DW334" i="21"/>
  <c r="DW413" i="21"/>
  <c r="DW454" i="21"/>
  <c r="EE349" i="21"/>
  <c r="EE389" i="21"/>
  <c r="EE445" i="21"/>
  <c r="EM292" i="21"/>
  <c r="EM334" i="21"/>
  <c r="EM454" i="21"/>
  <c r="EQ292" i="21"/>
  <c r="EQ386" i="21"/>
  <c r="EQ440" i="21"/>
  <c r="EY335" i="21"/>
  <c r="EY359" i="21"/>
  <c r="EY436" i="21"/>
  <c r="FK317" i="21"/>
  <c r="FK419" i="21"/>
  <c r="FS376" i="21"/>
  <c r="FS317" i="21"/>
  <c r="FS454" i="21"/>
  <c r="GA325" i="21"/>
  <c r="GI305" i="21"/>
  <c r="GI332" i="21"/>
  <c r="GI433" i="21"/>
  <c r="GQ325" i="21"/>
  <c r="GQ445" i="21"/>
  <c r="GY293" i="21"/>
  <c r="GY337" i="21"/>
  <c r="GY457" i="21"/>
  <c r="HG317" i="21"/>
  <c r="HG421" i="21"/>
  <c r="HK310" i="21"/>
  <c r="HS308" i="21"/>
  <c r="HS452" i="21"/>
  <c r="IA370" i="21"/>
  <c r="II283" i="21"/>
  <c r="CR302" i="21"/>
  <c r="DL337" i="21"/>
  <c r="EJ364" i="21"/>
  <c r="FH326" i="21"/>
  <c r="CI416" i="21"/>
  <c r="CQ380" i="21"/>
  <c r="CQ323" i="21"/>
  <c r="CY287" i="21"/>
  <c r="CY338" i="21"/>
  <c r="CY392" i="21"/>
  <c r="DG308" i="21"/>
  <c r="DG337" i="21"/>
  <c r="DG410" i="21"/>
  <c r="DO320" i="21"/>
  <c r="DO433" i="21"/>
  <c r="DW383" i="21"/>
  <c r="DW365" i="21"/>
  <c r="DW404" i="21"/>
  <c r="EE290" i="21"/>
  <c r="EE344" i="21"/>
  <c r="EE392" i="21"/>
  <c r="EM308" i="21"/>
  <c r="EM329" i="21"/>
  <c r="EQ287" i="21"/>
  <c r="EQ341" i="21"/>
  <c r="EQ422" i="21"/>
  <c r="EY307" i="21"/>
  <c r="EY400" i="21"/>
  <c r="FK337" i="21"/>
  <c r="FK374" i="21"/>
  <c r="FK433" i="21"/>
  <c r="FS295" i="21"/>
  <c r="FS337" i="21"/>
  <c r="FS410" i="21"/>
  <c r="GA320" i="21"/>
  <c r="GA449" i="21"/>
  <c r="GI380" i="21"/>
  <c r="GI364" i="21"/>
  <c r="GI412" i="21"/>
  <c r="GQ320" i="21"/>
  <c r="GQ437" i="21"/>
  <c r="GY379" i="21"/>
  <c r="GY353" i="21"/>
  <c r="GY412" i="21"/>
  <c r="HG313" i="21"/>
  <c r="HG416" i="21"/>
  <c r="HK280" i="21"/>
  <c r="HK359" i="21"/>
  <c r="HK413" i="21"/>
  <c r="HS290" i="21"/>
  <c r="HS446" i="21"/>
  <c r="IA362" i="21"/>
  <c r="II361" i="21"/>
  <c r="II416" i="21"/>
  <c r="CR326" i="21"/>
  <c r="DT361" i="21"/>
  <c r="EJ382" i="21"/>
  <c r="GB425" i="21"/>
  <c r="HX448" i="21"/>
  <c r="HK407" i="21"/>
  <c r="HS352" i="21"/>
  <c r="HS337" i="21"/>
  <c r="HS383" i="21"/>
  <c r="IA289" i="21"/>
  <c r="IA337" i="21"/>
  <c r="IA407" i="21"/>
  <c r="II355" i="21"/>
  <c r="II316" i="21"/>
  <c r="II440" i="21"/>
  <c r="CR284" i="21"/>
  <c r="CV332" i="21"/>
  <c r="DD412" i="21"/>
  <c r="DL409" i="21"/>
  <c r="DT418" i="21"/>
  <c r="EB433" i="21"/>
  <c r="EV355" i="21"/>
  <c r="FD404" i="21"/>
  <c r="GN322" i="21"/>
  <c r="HS356" i="21"/>
  <c r="HS407" i="21"/>
  <c r="HS455" i="21"/>
  <c r="IA343" i="21"/>
  <c r="IA367" i="21"/>
  <c r="IA431" i="21"/>
  <c r="II358" i="21"/>
  <c r="II401" i="21"/>
  <c r="II455" i="21"/>
  <c r="CR290" i="21"/>
  <c r="CV391" i="21"/>
  <c r="DD401" i="21"/>
  <c r="DT337" i="21"/>
  <c r="EB437" i="21"/>
  <c r="EJ454" i="21"/>
  <c r="FD446" i="21"/>
  <c r="GN305" i="21"/>
  <c r="CR346" i="21"/>
  <c r="CR448" i="21"/>
  <c r="CV358" i="21"/>
  <c r="DD314" i="21"/>
  <c r="DL284" i="21"/>
  <c r="DT287" i="21"/>
  <c r="DT442" i="21"/>
  <c r="EB409" i="21"/>
  <c r="EJ367" i="21"/>
  <c r="EJ419" i="21"/>
  <c r="EV376" i="21"/>
  <c r="FD374" i="21"/>
  <c r="FH386" i="21"/>
  <c r="FP398" i="21"/>
  <c r="GJ355" i="21"/>
  <c r="HX338" i="21"/>
  <c r="CR341" i="21"/>
  <c r="CV286" i="21"/>
  <c r="CV388" i="21"/>
  <c r="DD295" i="21"/>
  <c r="DD449" i="21"/>
  <c r="DL364" i="21"/>
  <c r="DT334" i="21"/>
  <c r="DT421" i="21"/>
  <c r="EB392" i="21"/>
  <c r="EJ296" i="21"/>
  <c r="EJ449" i="21"/>
  <c r="EV358" i="21"/>
  <c r="FD286" i="21"/>
  <c r="FH350" i="21"/>
  <c r="GB289" i="21"/>
  <c r="GZ392" i="21"/>
  <c r="CR295" i="21"/>
  <c r="CR305" i="21"/>
  <c r="CR407" i="21"/>
  <c r="CV328" i="21"/>
  <c r="CV422" i="21"/>
  <c r="DD302" i="21"/>
  <c r="DD358" i="21"/>
  <c r="DD434" i="21"/>
  <c r="DL298" i="21"/>
  <c r="DL371" i="21"/>
  <c r="DL419" i="21"/>
  <c r="DT301" i="21"/>
  <c r="DT383" i="21"/>
  <c r="DT428" i="21"/>
  <c r="EB293" i="21"/>
  <c r="EB347" i="21"/>
  <c r="EB422" i="21"/>
  <c r="EJ326" i="21"/>
  <c r="EJ404" i="21"/>
  <c r="EV302" i="21"/>
  <c r="EV389" i="21"/>
  <c r="FD293" i="21"/>
  <c r="FD353" i="21"/>
  <c r="FH322" i="21"/>
  <c r="FP337" i="21"/>
  <c r="FP430" i="21"/>
  <c r="GB394" i="21"/>
  <c r="GJ424" i="21"/>
  <c r="GN427" i="21"/>
  <c r="HP400" i="21"/>
  <c r="CR334" i="21"/>
  <c r="CR395" i="21"/>
  <c r="CV314" i="21"/>
  <c r="CV338" i="21"/>
  <c r="CV356" i="21"/>
  <c r="CV431" i="21"/>
  <c r="DD310" i="21"/>
  <c r="DD419" i="21"/>
  <c r="DL305" i="21"/>
  <c r="DL380" i="21"/>
  <c r="DL451" i="21"/>
  <c r="DT281" i="21"/>
  <c r="DT395" i="21"/>
  <c r="EB314" i="21"/>
  <c r="EB356" i="21"/>
  <c r="EB443" i="21"/>
  <c r="EJ289" i="21"/>
  <c r="EJ410" i="21"/>
  <c r="EJ418" i="21"/>
  <c r="EV317" i="21"/>
  <c r="EV413" i="21"/>
  <c r="EV454" i="21"/>
  <c r="FD337" i="21"/>
  <c r="FH284" i="21"/>
  <c r="FH436" i="21"/>
  <c r="FP347" i="21"/>
  <c r="GB427" i="21"/>
  <c r="GJ349" i="21"/>
  <c r="GZ293" i="21"/>
  <c r="HX326" i="21"/>
  <c r="FD391" i="21"/>
  <c r="FD445" i="21"/>
  <c r="FH281" i="21"/>
  <c r="FH379" i="21"/>
  <c r="FH431" i="21"/>
  <c r="FP320" i="21"/>
  <c r="FP442" i="21"/>
  <c r="GB340" i="21"/>
  <c r="GJ299" i="21"/>
  <c r="GJ406" i="21"/>
  <c r="GN352" i="21"/>
  <c r="GZ355" i="21"/>
  <c r="HP289" i="21"/>
  <c r="HX392" i="21"/>
  <c r="IJ325" i="21"/>
  <c r="FD412" i="21"/>
  <c r="FH310" i="21"/>
  <c r="FH382" i="21"/>
  <c r="FH434" i="21"/>
  <c r="FP328" i="21"/>
  <c r="FP445" i="21"/>
  <c r="GB308" i="21"/>
  <c r="GJ344" i="21"/>
  <c r="GJ445" i="21"/>
  <c r="GN358" i="21"/>
  <c r="GZ367" i="21"/>
  <c r="HH374" i="21"/>
  <c r="HP389" i="21"/>
  <c r="HX421" i="21"/>
  <c r="GB305" i="21"/>
  <c r="GB343" i="21"/>
  <c r="GB452" i="21"/>
  <c r="GJ326" i="21"/>
  <c r="GJ434" i="21"/>
  <c r="GN302" i="21"/>
  <c r="GN347" i="21"/>
  <c r="GN424" i="21"/>
  <c r="GN449" i="21"/>
  <c r="GZ347" i="21"/>
  <c r="HH320" i="21"/>
  <c r="HP337" i="21"/>
  <c r="HX289" i="21"/>
  <c r="HX443" i="21"/>
  <c r="IF389" i="21"/>
  <c r="IJ445" i="21"/>
  <c r="GB344" i="21"/>
  <c r="GB404" i="21"/>
  <c r="GJ296" i="21"/>
  <c r="GJ308" i="21"/>
  <c r="GJ403" i="21"/>
  <c r="GN298" i="21"/>
  <c r="GN401" i="21"/>
  <c r="GZ349" i="21"/>
  <c r="GZ452" i="21"/>
  <c r="HH356" i="21"/>
  <c r="HP338" i="21"/>
  <c r="HP440" i="21"/>
  <c r="HX386" i="21"/>
  <c r="IF394" i="21"/>
  <c r="IJ437" i="21"/>
  <c r="GZ316" i="21"/>
  <c r="GZ418" i="21"/>
  <c r="GZ448" i="21"/>
  <c r="HH323" i="21"/>
  <c r="HH425" i="21"/>
  <c r="HP284" i="21"/>
  <c r="HP340" i="21"/>
  <c r="HP416" i="21"/>
  <c r="HX292" i="21"/>
  <c r="HX283" i="21"/>
  <c r="HX425" i="21"/>
  <c r="IF316" i="21"/>
  <c r="IJ361" i="21"/>
  <c r="GZ329" i="21"/>
  <c r="GZ437" i="21"/>
  <c r="HH313" i="21"/>
  <c r="HH412" i="21"/>
  <c r="HP298" i="21"/>
  <c r="HP391" i="21"/>
  <c r="HP425" i="21"/>
  <c r="HX307" i="21"/>
  <c r="HX377" i="21"/>
  <c r="HX457" i="21"/>
  <c r="IF340" i="21"/>
  <c r="IJ286" i="21"/>
  <c r="IJ407" i="21"/>
  <c r="IF376" i="21"/>
  <c r="IF449" i="21"/>
  <c r="IJ287" i="21"/>
  <c r="IJ391" i="21"/>
  <c r="IJ457" i="21"/>
  <c r="IF349" i="21"/>
  <c r="IF398" i="21"/>
  <c r="IJ313" i="21"/>
  <c r="IJ449" i="21"/>
  <c r="IJ398" i="21"/>
  <c r="AM208" i="21"/>
  <c r="AO208" i="21"/>
  <c r="IJ424" i="21"/>
  <c r="IJ455" i="21"/>
  <c r="HS319" i="21"/>
  <c r="II400" i="21"/>
  <c r="CR314" i="21"/>
  <c r="DD320" i="21"/>
  <c r="EJ313" i="21"/>
  <c r="FH293" i="21"/>
  <c r="GN380" i="21"/>
  <c r="HS425" i="21"/>
  <c r="HS458" i="21"/>
  <c r="IA349" i="21"/>
  <c r="IA401" i="21"/>
  <c r="II329" i="21"/>
  <c r="CR421" i="21"/>
  <c r="CV418" i="21"/>
  <c r="DL343" i="21"/>
  <c r="DT451" i="21"/>
  <c r="EJ376" i="21"/>
  <c r="FD319" i="21"/>
  <c r="HX419" i="21"/>
  <c r="CR323" i="21"/>
  <c r="CV326" i="21"/>
  <c r="DL346" i="21"/>
  <c r="DT299" i="21"/>
  <c r="EB370" i="21"/>
  <c r="EJ340" i="21"/>
  <c r="EJ448" i="21"/>
  <c r="EV388" i="21"/>
  <c r="FH317" i="21"/>
  <c r="GJ421" i="21"/>
  <c r="CR392" i="21"/>
  <c r="CV298" i="21"/>
  <c r="DD307" i="21"/>
  <c r="DL376" i="21"/>
  <c r="DT388" i="21"/>
  <c r="EB352" i="21"/>
  <c r="EB451" i="21"/>
  <c r="EJ413" i="21"/>
  <c r="EV370" i="21"/>
  <c r="FD362" i="21"/>
  <c r="FP386" i="21"/>
  <c r="GN344" i="21"/>
  <c r="Q208" i="21"/>
  <c r="CR301" i="21"/>
  <c r="CR389" i="21"/>
  <c r="CV299" i="21"/>
  <c r="CV428" i="21"/>
  <c r="DD308" i="21"/>
  <c r="DD440" i="21"/>
  <c r="DL335" i="21"/>
  <c r="DL401" i="21"/>
  <c r="DT389" i="21"/>
  <c r="EB299" i="21"/>
  <c r="EB377" i="21"/>
  <c r="EJ286" i="21"/>
  <c r="EJ386" i="21"/>
  <c r="EV314" i="21"/>
  <c r="EV449" i="21"/>
  <c r="FD443" i="21"/>
  <c r="FH377" i="21"/>
  <c r="FP394" i="21"/>
  <c r="GB406" i="21"/>
  <c r="GN350" i="21"/>
  <c r="IF319" i="21"/>
  <c r="CR350" i="21"/>
  <c r="CR398" i="21"/>
  <c r="CV316" i="21"/>
  <c r="CV437" i="21"/>
  <c r="DD325" i="21"/>
  <c r="DL283" i="21"/>
  <c r="DL410" i="21"/>
  <c r="DT325" i="21"/>
  <c r="EB284" i="21"/>
  <c r="EB362" i="21"/>
  <c r="EB413" i="21"/>
  <c r="EJ295" i="21"/>
  <c r="EJ371" i="21"/>
  <c r="EV293" i="21"/>
  <c r="EV380" i="21"/>
  <c r="FD314" i="21"/>
  <c r="FH296" i="21"/>
  <c r="FP307" i="21"/>
  <c r="GJ286" i="21"/>
  <c r="GZ280" i="21"/>
  <c r="IF451" i="21"/>
  <c r="FD373" i="21"/>
  <c r="FH286" i="21"/>
  <c r="FH385" i="21"/>
  <c r="FP313" i="21"/>
  <c r="FP397" i="21"/>
  <c r="GB412" i="21"/>
  <c r="GJ319" i="21"/>
  <c r="GZ295" i="21"/>
  <c r="HH386" i="21"/>
  <c r="HX328" i="21"/>
  <c r="FD376" i="21"/>
  <c r="FH289" i="21"/>
  <c r="FH392" i="21"/>
  <c r="FH440" i="21"/>
  <c r="FP335" i="21"/>
  <c r="FP428" i="21"/>
  <c r="GB421" i="21"/>
  <c r="GJ325" i="21"/>
  <c r="GN422" i="21"/>
  <c r="HH316" i="21"/>
  <c r="IF380" i="21"/>
  <c r="GB317" i="21"/>
  <c r="GB451" i="21"/>
  <c r="GJ394" i="21"/>
  <c r="GJ407" i="21"/>
  <c r="GN335" i="21"/>
  <c r="GN406" i="21"/>
  <c r="GZ325" i="21"/>
  <c r="HP305" i="21"/>
  <c r="HX349" i="21"/>
  <c r="IF331" i="21"/>
  <c r="GB304" i="21"/>
  <c r="GB431" i="21"/>
  <c r="GJ436" i="21"/>
  <c r="GJ428" i="21"/>
  <c r="GN337" i="21"/>
  <c r="GN379" i="21"/>
  <c r="GZ326" i="21"/>
  <c r="HP295" i="21"/>
  <c r="HP383" i="21"/>
  <c r="HX415" i="21"/>
  <c r="IF334" i="21"/>
  <c r="GZ290" i="21"/>
  <c r="GZ380" i="21"/>
  <c r="GZ406" i="21"/>
  <c r="HH329" i="21"/>
  <c r="HP322" i="21"/>
  <c r="HP403" i="21"/>
  <c r="HX329" i="21"/>
  <c r="IF290" i="21"/>
  <c r="IF457" i="21"/>
  <c r="O208" i="21"/>
  <c r="GZ335" i="21"/>
  <c r="GZ412" i="21"/>
  <c r="HH319" i="21"/>
  <c r="HP311" i="21"/>
  <c r="HP446" i="21"/>
  <c r="HX304" i="21"/>
  <c r="HX458" i="21"/>
  <c r="IF386" i="21"/>
  <c r="IJ349" i="21"/>
  <c r="IF302" i="21"/>
  <c r="IF425" i="21"/>
  <c r="IJ328" i="21"/>
  <c r="IF355" i="21"/>
  <c r="IF404" i="21"/>
  <c r="IJ323" i="21"/>
  <c r="IJ376" i="21"/>
  <c r="X208" i="21"/>
  <c r="IJ406" i="21"/>
  <c r="CP439" i="21"/>
  <c r="DZ434" i="21"/>
  <c r="GP431" i="21"/>
  <c r="GU286" i="21"/>
  <c r="DM273" i="21"/>
  <c r="ED445" i="21"/>
  <c r="ID329" i="21"/>
  <c r="DN386" i="21"/>
  <c r="DB341" i="21"/>
  <c r="FR308" i="21"/>
  <c r="DZ373" i="21"/>
  <c r="EP430" i="21"/>
  <c r="FZ338" i="21"/>
  <c r="GX427" i="21"/>
  <c r="HZ398" i="21"/>
  <c r="FC281" i="21"/>
  <c r="HO361" i="21"/>
  <c r="GR373" i="21"/>
  <c r="DN341" i="21"/>
  <c r="DZ287" i="21"/>
  <c r="EL412" i="21"/>
  <c r="ET299" i="21"/>
  <c r="FB446" i="21"/>
  <c r="FN416" i="21"/>
  <c r="FV353" i="21"/>
  <c r="GH365" i="21"/>
  <c r="GP382" i="21"/>
  <c r="HB284" i="21"/>
  <c r="HJ439" i="21"/>
  <c r="HR319" i="21"/>
  <c r="IH362" i="21"/>
  <c r="DK338" i="21"/>
  <c r="EI346" i="21"/>
  <c r="FC293" i="21"/>
  <c r="FW305" i="21"/>
  <c r="HC457" i="21"/>
  <c r="IE401" i="21"/>
  <c r="FX292" i="21"/>
  <c r="EM395" i="21"/>
  <c r="DZ347" i="21"/>
  <c r="EH322" i="21"/>
  <c r="EX383" i="21"/>
  <c r="FJ338" i="21"/>
  <c r="FV316" i="21"/>
  <c r="GH430" i="21"/>
  <c r="GP454" i="21"/>
  <c r="HB289" i="21"/>
  <c r="HN400" i="21"/>
  <c r="ID445" i="21"/>
  <c r="CU416" i="21"/>
  <c r="EA374" i="21"/>
  <c r="FC322" i="21"/>
  <c r="HC349" i="21"/>
  <c r="HO451" i="21"/>
  <c r="HL293" i="21"/>
  <c r="CN439" i="21"/>
  <c r="DP308" i="21"/>
  <c r="ER331" i="21"/>
  <c r="FL349" i="21"/>
  <c r="FX371" i="21"/>
  <c r="HD347" i="21"/>
  <c r="HT371" i="21"/>
  <c r="CG283" i="21"/>
  <c r="CO326" i="21"/>
  <c r="DY422" i="21"/>
  <c r="FY385" i="21"/>
  <c r="IC380" i="21"/>
  <c r="CM298" i="21"/>
  <c r="DC422" i="21"/>
  <c r="DK452" i="21"/>
  <c r="EA452" i="21"/>
  <c r="EU365" i="21"/>
  <c r="FG389" i="21"/>
  <c r="FW368" i="21"/>
  <c r="GE430" i="21"/>
  <c r="HC370" i="21"/>
  <c r="HO349" i="21"/>
  <c r="HW406" i="21"/>
  <c r="CN286" i="21"/>
  <c r="CZ421" i="21"/>
  <c r="DP304" i="21"/>
  <c r="EF451" i="21"/>
  <c r="EZ287" i="21"/>
  <c r="FL421" i="21"/>
  <c r="FX338" i="21"/>
  <c r="GR319" i="21"/>
  <c r="IB286" i="21"/>
  <c r="CG386" i="21"/>
  <c r="CO319" i="21"/>
  <c r="CW434" i="21"/>
  <c r="DI289" i="21"/>
  <c r="DQ388" i="21"/>
  <c r="EO436" i="21"/>
  <c r="FY355" i="21"/>
  <c r="GO401" i="21"/>
  <c r="FK428" i="21"/>
  <c r="CJ293" i="21"/>
  <c r="CJ397" i="21"/>
  <c r="CN370" i="21"/>
  <c r="CN428" i="21"/>
  <c r="CZ347" i="21"/>
  <c r="CZ436" i="21"/>
  <c r="DH358" i="21"/>
  <c r="DH457" i="21"/>
  <c r="DP415" i="21"/>
  <c r="DX292" i="21"/>
  <c r="DX380" i="21"/>
  <c r="EF341" i="21"/>
  <c r="EF433" i="21"/>
  <c r="EN346" i="21"/>
  <c r="EN445" i="21"/>
  <c r="ER386" i="21"/>
  <c r="EZ295" i="21"/>
  <c r="EZ436" i="21"/>
  <c r="FL346" i="21"/>
  <c r="FL437" i="21"/>
  <c r="FT358" i="21"/>
  <c r="FT455" i="21"/>
  <c r="FX392" i="21"/>
  <c r="FX446" i="21"/>
  <c r="GF373" i="21"/>
  <c r="GR329" i="21"/>
  <c r="GV451" i="21"/>
  <c r="HL319" i="21"/>
  <c r="IB367" i="21"/>
  <c r="CG331" i="21"/>
  <c r="CK281" i="21"/>
  <c r="CO368" i="21"/>
  <c r="CS377" i="21"/>
  <c r="CW455" i="21"/>
  <c r="DA401" i="21"/>
  <c r="DI428" i="21"/>
  <c r="DQ283" i="21"/>
  <c r="EK286" i="21"/>
  <c r="FE400" i="21"/>
  <c r="GS418" i="21"/>
  <c r="HQ352" i="21"/>
  <c r="IK341" i="21"/>
  <c r="CV337" i="21"/>
  <c r="IC334" i="21"/>
  <c r="IK362" i="21"/>
  <c r="EM280" i="21"/>
  <c r="IA293" i="21"/>
  <c r="GF380" i="21"/>
  <c r="GR296" i="21"/>
  <c r="GR404" i="21"/>
  <c r="GV367" i="21"/>
  <c r="GV434" i="21"/>
  <c r="HD349" i="21"/>
  <c r="HD416" i="21"/>
  <c r="HL362" i="21"/>
  <c r="HT311" i="21"/>
  <c r="HT443" i="21"/>
  <c r="IB356" i="21"/>
  <c r="IB455" i="21"/>
  <c r="CG356" i="21"/>
  <c r="CG415" i="21"/>
  <c r="CK370" i="21"/>
  <c r="CO284" i="21"/>
  <c r="CO316" i="21"/>
  <c r="CS316" i="21"/>
  <c r="CW317" i="21"/>
  <c r="DA373" i="21"/>
  <c r="DA440" i="21"/>
  <c r="DE391" i="21"/>
  <c r="DI286" i="21"/>
  <c r="DI442" i="21"/>
  <c r="DM445" i="21"/>
  <c r="DQ385" i="21"/>
  <c r="DU434" i="21"/>
  <c r="EG292" i="21"/>
  <c r="ES370" i="21"/>
  <c r="FE358" i="21"/>
  <c r="FQ316" i="21"/>
  <c r="GG370" i="21"/>
  <c r="GO391" i="21"/>
  <c r="HA355" i="21"/>
  <c r="HM346" i="21"/>
  <c r="HY340" i="21"/>
  <c r="IG328" i="21"/>
  <c r="DG284" i="21"/>
  <c r="EQ331" i="21"/>
  <c r="GV398" i="21"/>
  <c r="HD317" i="21"/>
  <c r="HL334" i="21"/>
  <c r="HL422" i="21"/>
  <c r="HT368" i="21"/>
  <c r="IB325" i="21"/>
  <c r="CG292" i="21"/>
  <c r="CG379" i="21"/>
  <c r="CK310" i="21"/>
  <c r="CO287" i="21"/>
  <c r="CO395" i="21"/>
  <c r="CS310" i="21"/>
  <c r="CW313" i="21"/>
  <c r="DA328" i="21"/>
  <c r="DA410" i="21"/>
  <c r="DA436" i="21"/>
  <c r="DE287" i="21"/>
  <c r="DE353" i="21"/>
  <c r="DE386" i="21"/>
  <c r="DE415" i="21"/>
  <c r="DI328" i="21"/>
  <c r="DI401" i="21"/>
  <c r="DM326" i="21"/>
  <c r="DQ338" i="21"/>
  <c r="DU286" i="21"/>
  <c r="DY364" i="21"/>
  <c r="EC448" i="21"/>
  <c r="EK328" i="21"/>
  <c r="EO412" i="21"/>
  <c r="EW329" i="21"/>
  <c r="FI284" i="21"/>
  <c r="FI395" i="21"/>
  <c r="FQ355" i="21"/>
  <c r="FU385" i="21"/>
  <c r="FY448" i="21"/>
  <c r="GC412" i="21"/>
  <c r="GK295" i="21"/>
  <c r="GO358" i="21"/>
  <c r="GW287" i="21"/>
  <c r="HA340" i="21"/>
  <c r="HE301" i="21"/>
  <c r="HM328" i="21"/>
  <c r="HU331" i="21"/>
  <c r="HY409" i="21"/>
  <c r="IC394" i="21"/>
  <c r="IG445" i="21"/>
  <c r="IK395" i="21"/>
  <c r="CQ385" i="21"/>
  <c r="DW319" i="21"/>
  <c r="GI442" i="21"/>
  <c r="II389" i="21"/>
  <c r="DU302" i="21"/>
  <c r="DY307" i="21"/>
  <c r="EC313" i="21"/>
  <c r="EG287" i="21"/>
  <c r="EG401" i="21"/>
  <c r="EK401" i="21"/>
  <c r="EO362" i="21"/>
  <c r="ES286" i="21"/>
  <c r="ES394" i="21"/>
  <c r="ES421" i="21"/>
  <c r="EW358" i="21"/>
  <c r="EW445" i="21"/>
  <c r="FA353" i="21"/>
  <c r="FA446" i="21"/>
  <c r="FE302" i="21"/>
  <c r="FI286" i="21"/>
  <c r="FI394" i="21"/>
  <c r="FM299" i="21"/>
  <c r="FM389" i="21"/>
  <c r="FQ398" i="21"/>
  <c r="FU362" i="21"/>
  <c r="FY286" i="21"/>
  <c r="FY419" i="21"/>
  <c r="GC389" i="21"/>
  <c r="GG400" i="21"/>
  <c r="GO286" i="21"/>
  <c r="GO421" i="21"/>
  <c r="GS389" i="21"/>
  <c r="GW353" i="21"/>
  <c r="HA307" i="21"/>
  <c r="HE391" i="21"/>
  <c r="HI305" i="21"/>
  <c r="HM401" i="21"/>
  <c r="HU286" i="21"/>
  <c r="HY284" i="21"/>
  <c r="HY442" i="21"/>
  <c r="IC400" i="21"/>
  <c r="IK286" i="21"/>
  <c r="CI383" i="21"/>
  <c r="CY376" i="21"/>
  <c r="DO434" i="21"/>
  <c r="EY298" i="21"/>
  <c r="GQ359" i="21"/>
  <c r="HG367" i="21"/>
  <c r="IA397" i="21"/>
  <c r="DI458" i="21"/>
  <c r="DM370" i="21"/>
  <c r="DM439" i="21"/>
  <c r="DQ359" i="21"/>
  <c r="DQ419" i="21"/>
  <c r="DU382" i="21"/>
  <c r="DY395" i="21"/>
  <c r="EC370" i="21"/>
  <c r="EG283" i="21"/>
  <c r="EK335" i="21"/>
  <c r="EO320" i="21"/>
  <c r="ES458" i="21"/>
  <c r="EW418" i="21"/>
  <c r="FA427" i="21"/>
  <c r="FE395" i="21"/>
  <c r="FI403" i="21"/>
  <c r="FM356" i="21"/>
  <c r="FQ383" i="21"/>
  <c r="FU322" i="21"/>
  <c r="FY455" i="21"/>
  <c r="GC419" i="21"/>
  <c r="GG383" i="21"/>
  <c r="GK448" i="21"/>
  <c r="GO368" i="21"/>
  <c r="GO458" i="21"/>
  <c r="GW298" i="21"/>
  <c r="HA316" i="21"/>
  <c r="HE403" i="21"/>
  <c r="HI418" i="21"/>
  <c r="HM335" i="21"/>
  <c r="HQ347" i="21"/>
  <c r="HU371" i="21"/>
  <c r="HY308" i="21"/>
  <c r="IC329" i="21"/>
  <c r="IG437" i="21"/>
  <c r="IK455" i="21"/>
  <c r="CQ331" i="21"/>
  <c r="DG356" i="21"/>
  <c r="EM302" i="21"/>
  <c r="FS392" i="21"/>
  <c r="GQ427" i="21"/>
  <c r="HS322" i="21"/>
  <c r="DQ427" i="21"/>
  <c r="DU316" i="21"/>
  <c r="DU445" i="21"/>
  <c r="DY355" i="21"/>
  <c r="DY425" i="21"/>
  <c r="EC299" i="21"/>
  <c r="EC412" i="21"/>
  <c r="EG289" i="21"/>
  <c r="EG379" i="21"/>
  <c r="EK296" i="21"/>
  <c r="EK367" i="21"/>
  <c r="EK442" i="21"/>
  <c r="EO322" i="21"/>
  <c r="ES299" i="21"/>
  <c r="ES386" i="21"/>
  <c r="EW289" i="21"/>
  <c r="EW353" i="21"/>
  <c r="EW425" i="21"/>
  <c r="FA299" i="21"/>
  <c r="FA410" i="21"/>
  <c r="FE325" i="21"/>
  <c r="FI374" i="21"/>
  <c r="FI386" i="21"/>
  <c r="FM289" i="21"/>
  <c r="FM451" i="21"/>
  <c r="FQ313" i="21"/>
  <c r="FQ427" i="21"/>
  <c r="FU392" i="21"/>
  <c r="FU403" i="21"/>
  <c r="FY304" i="21"/>
  <c r="FY409" i="21"/>
  <c r="GC322" i="21"/>
  <c r="GC427" i="21"/>
  <c r="GG316" i="21"/>
  <c r="GK298" i="21"/>
  <c r="GK401" i="21"/>
  <c r="GO349" i="21"/>
  <c r="GO434" i="21"/>
  <c r="GS346" i="21"/>
  <c r="GS379" i="21"/>
  <c r="GS458" i="21"/>
  <c r="GW319" i="21"/>
  <c r="HA326" i="21"/>
  <c r="HE299" i="21"/>
  <c r="HE365" i="21"/>
  <c r="HE436" i="21"/>
  <c r="HI353" i="21"/>
  <c r="HI379" i="21"/>
  <c r="HM302" i="21"/>
  <c r="HM409" i="21"/>
  <c r="HQ331" i="21"/>
  <c r="HQ376" i="21"/>
  <c r="HQ443" i="21"/>
  <c r="HU356" i="21"/>
  <c r="HU443" i="21"/>
  <c r="HY346" i="21"/>
  <c r="HY379" i="21"/>
  <c r="HY449" i="21"/>
  <c r="IC337" i="21"/>
  <c r="IC448" i="21"/>
  <c r="IG325" i="21"/>
  <c r="IK326" i="21"/>
  <c r="CI331" i="21"/>
  <c r="CQ301" i="21"/>
  <c r="CY413" i="21"/>
  <c r="DO310" i="21"/>
  <c r="EM404" i="21"/>
  <c r="EY332" i="21"/>
  <c r="FK442" i="21"/>
  <c r="GA385" i="21"/>
  <c r="GQ392" i="21"/>
  <c r="HG314" i="21"/>
  <c r="CV430" i="21"/>
  <c r="DQ448" i="21"/>
  <c r="DU329" i="21"/>
  <c r="DY301" i="21"/>
  <c r="DY415" i="21"/>
  <c r="EC316" i="21"/>
  <c r="EC425" i="21"/>
  <c r="EG332" i="21"/>
  <c r="EG409" i="21"/>
  <c r="EK332" i="21"/>
  <c r="EK404" i="21"/>
  <c r="EO301" i="21"/>
  <c r="EO434" i="21"/>
  <c r="ES320" i="21"/>
  <c r="EW302" i="21"/>
  <c r="EW392" i="21"/>
  <c r="FA281" i="21"/>
  <c r="FA380" i="21"/>
  <c r="FE320" i="21"/>
  <c r="FE451" i="21"/>
  <c r="FI335" i="21"/>
  <c r="FI400" i="21"/>
  <c r="FM281" i="21"/>
  <c r="FM434" i="21"/>
  <c r="FQ326" i="21"/>
  <c r="FU313" i="21"/>
  <c r="FU434" i="21"/>
  <c r="FY317" i="21"/>
  <c r="FY454" i="21"/>
  <c r="GC340" i="21"/>
  <c r="GC392" i="21"/>
  <c r="GG355" i="21"/>
  <c r="GG403" i="21"/>
  <c r="GK313" i="21"/>
  <c r="GK436" i="21"/>
  <c r="GO314" i="21"/>
  <c r="GO424" i="21"/>
  <c r="GS341" i="21"/>
  <c r="GS392" i="21"/>
  <c r="GW292" i="21"/>
  <c r="GW404" i="21"/>
  <c r="HA301" i="21"/>
  <c r="HA434" i="21"/>
  <c r="HE319" i="21"/>
  <c r="HI301" i="21"/>
  <c r="HI392" i="21"/>
  <c r="HM281" i="21"/>
  <c r="HM379" i="21"/>
  <c r="HQ301" i="21"/>
  <c r="HQ410" i="21"/>
  <c r="HU368" i="21"/>
  <c r="HU376" i="21"/>
  <c r="HU451" i="21"/>
  <c r="HY316" i="21"/>
  <c r="IC292" i="21"/>
  <c r="IC350" i="21"/>
  <c r="IC419" i="21"/>
  <c r="IG344" i="21"/>
  <c r="IG365" i="21"/>
  <c r="IG416" i="21"/>
  <c r="IK394" i="21"/>
  <c r="IK376" i="21"/>
  <c r="IK451" i="21"/>
  <c r="CI302" i="21"/>
  <c r="CQ431" i="21"/>
  <c r="CY451" i="21"/>
  <c r="DO343" i="21"/>
  <c r="DW431" i="21"/>
  <c r="EM353" i="21"/>
  <c r="EY382" i="21"/>
  <c r="FS365" i="21"/>
  <c r="GI299" i="21"/>
  <c r="GY311" i="21"/>
  <c r="IA368" i="21"/>
  <c r="DL310" i="21"/>
  <c r="CI292" i="21"/>
  <c r="CI361" i="21"/>
  <c r="CQ289" i="21"/>
  <c r="CQ452" i="21"/>
  <c r="CY386" i="21"/>
  <c r="DG373" i="21"/>
  <c r="DG440" i="21"/>
  <c r="DO329" i="21"/>
  <c r="EE281" i="21"/>
  <c r="EE419" i="21"/>
  <c r="EM295" i="21"/>
  <c r="EQ389" i="21"/>
  <c r="EY314" i="21"/>
  <c r="FK389" i="21"/>
  <c r="FS302" i="21"/>
  <c r="GA395" i="21"/>
  <c r="GI335" i="21"/>
  <c r="GQ328" i="21"/>
  <c r="HG289" i="21"/>
  <c r="HK313" i="21"/>
  <c r="IA427" i="21"/>
  <c r="II443" i="21"/>
  <c r="CR367" i="21"/>
  <c r="EJ437" i="21"/>
  <c r="CI323" i="21"/>
  <c r="CQ292" i="21"/>
  <c r="CQ458" i="21"/>
  <c r="CY334" i="21"/>
  <c r="DG379" i="21"/>
  <c r="DG340" i="21"/>
  <c r="DO331" i="21"/>
  <c r="DO446" i="21"/>
  <c r="EE304" i="21"/>
  <c r="EM296" i="21"/>
  <c r="EQ326" i="21"/>
  <c r="FK358" i="21"/>
  <c r="FS380" i="21"/>
  <c r="GA299" i="21"/>
  <c r="GI389" i="21"/>
  <c r="GQ329" i="21"/>
  <c r="GY437" i="21"/>
  <c r="HG446" i="21"/>
  <c r="HK440" i="21"/>
  <c r="IA334" i="21"/>
  <c r="IA440" i="21"/>
  <c r="DD407" i="21"/>
  <c r="FP323" i="21"/>
  <c r="DW292" i="21"/>
  <c r="DW397" i="21"/>
  <c r="DW445" i="21"/>
  <c r="EE377" i="21"/>
  <c r="EE409" i="21"/>
  <c r="EM305" i="21"/>
  <c r="EM425" i="21"/>
  <c r="EQ368" i="21"/>
  <c r="EQ406" i="21"/>
  <c r="EY299" i="21"/>
  <c r="EY371" i="21"/>
  <c r="EY442" i="21"/>
  <c r="FK329" i="21"/>
  <c r="FS287" i="21"/>
  <c r="FS425" i="21"/>
  <c r="GA283" i="21"/>
  <c r="GA376" i="21"/>
  <c r="GA454" i="21"/>
  <c r="GI320" i="21"/>
  <c r="GQ313" i="21"/>
  <c r="GQ454" i="21"/>
  <c r="GY355" i="21"/>
  <c r="GY394" i="21"/>
  <c r="HG298" i="21"/>
  <c r="HG368" i="21"/>
  <c r="HG457" i="21"/>
  <c r="HK380" i="21"/>
  <c r="HK443" i="21"/>
  <c r="HS430" i="21"/>
  <c r="IA346" i="21"/>
  <c r="II326" i="21"/>
  <c r="CR391" i="21"/>
  <c r="DT446" i="21"/>
  <c r="FP292" i="21"/>
  <c r="CI401" i="21"/>
  <c r="CQ335" i="21"/>
  <c r="CY299" i="21"/>
  <c r="CY350" i="21"/>
  <c r="DG388" i="21"/>
  <c r="DG325" i="21"/>
  <c r="DO332" i="21"/>
  <c r="DO398" i="21"/>
  <c r="DW304" i="21"/>
  <c r="DW421" i="21"/>
  <c r="EE302" i="21"/>
  <c r="EE403" i="21"/>
  <c r="EM407" i="21"/>
  <c r="EM341" i="21"/>
  <c r="EQ362" i="21"/>
  <c r="EQ329" i="21"/>
  <c r="EY295" i="21"/>
  <c r="EY367" i="21"/>
  <c r="FK283" i="21"/>
  <c r="FK349" i="21"/>
  <c r="FK401" i="21"/>
  <c r="FS325" i="21"/>
  <c r="GA356" i="21"/>
  <c r="GA446" i="21"/>
  <c r="GI316" i="21"/>
  <c r="GQ301" i="21"/>
  <c r="GQ424" i="21"/>
  <c r="GY305" i="21"/>
  <c r="GY421" i="21"/>
  <c r="HG293" i="21"/>
  <c r="HG364" i="21"/>
  <c r="HG428" i="21"/>
  <c r="HK317" i="21"/>
  <c r="HS316" i="21"/>
  <c r="IA386" i="21"/>
  <c r="II388" i="21"/>
  <c r="DL437" i="21"/>
  <c r="EV310" i="21"/>
  <c r="HK346" i="21"/>
  <c r="HK422" i="21"/>
  <c r="HS293" i="21"/>
  <c r="HS415" i="21"/>
  <c r="HS454" i="21"/>
  <c r="IA371" i="21"/>
  <c r="IA422" i="21"/>
  <c r="II287" i="21"/>
  <c r="II410" i="21"/>
  <c r="II457" i="21"/>
  <c r="CR397" i="21"/>
  <c r="DD445" i="21"/>
  <c r="EB325" i="21"/>
  <c r="FD304" i="21"/>
  <c r="GZ331" i="21"/>
  <c r="HS379" i="21"/>
  <c r="IA308" i="21"/>
  <c r="IA452" i="21"/>
  <c r="II335" i="21"/>
  <c r="II436" i="21"/>
  <c r="CV442" i="21"/>
  <c r="DT319" i="21"/>
  <c r="EV328" i="21"/>
  <c r="GJ311" i="21"/>
  <c r="CH389" i="21"/>
  <c r="EH283" i="21"/>
  <c r="DV273" i="21"/>
  <c r="CL347" i="21"/>
  <c r="CX286" i="21"/>
  <c r="DF445" i="21"/>
  <c r="DR421" i="21"/>
  <c r="FB362" i="21"/>
  <c r="GH419" i="21"/>
  <c r="HR322" i="21"/>
  <c r="FW290" i="21"/>
  <c r="EF406" i="21"/>
  <c r="DB319" i="21"/>
  <c r="GP349" i="21"/>
  <c r="FX326" i="21"/>
  <c r="CL388" i="21"/>
  <c r="CX344" i="21"/>
  <c r="DJ316" i="21"/>
  <c r="DV425" i="21"/>
  <c r="FF329" i="21"/>
  <c r="GL440" i="21"/>
  <c r="HV334" i="21"/>
  <c r="CU317" i="21"/>
  <c r="GE391" i="21"/>
  <c r="FT329" i="21"/>
  <c r="CH361" i="21"/>
  <c r="DF332" i="21"/>
  <c r="FB437" i="21"/>
  <c r="HZ367" i="21"/>
  <c r="HO398" i="21"/>
  <c r="CC273" i="21"/>
  <c r="CV273" i="21"/>
  <c r="CL443" i="21"/>
  <c r="CX421" i="21"/>
  <c r="DJ397" i="21"/>
  <c r="DZ419" i="21"/>
  <c r="FJ316" i="21"/>
  <c r="GP428" i="21"/>
  <c r="HZ319" i="21"/>
  <c r="DC382" i="21"/>
  <c r="GM448" i="21"/>
  <c r="HD295" i="21"/>
  <c r="DZ395" i="21"/>
  <c r="EH355" i="21"/>
  <c r="EP325" i="21"/>
  <c r="EX335" i="21"/>
  <c r="FF374" i="21"/>
  <c r="FN415" i="21"/>
  <c r="FV454" i="21"/>
  <c r="GH362" i="21"/>
  <c r="GP380" i="21"/>
  <c r="GX371" i="21"/>
  <c r="HF338" i="21"/>
  <c r="HN329" i="21"/>
  <c r="HV401" i="21"/>
  <c r="ID425" i="21"/>
  <c r="IL445" i="21"/>
  <c r="CU406" i="21"/>
  <c r="DS356" i="21"/>
  <c r="EU326" i="21"/>
  <c r="FO304" i="21"/>
  <c r="GE457" i="21"/>
  <c r="HC421" i="21"/>
  <c r="IE398" i="21"/>
  <c r="DH371" i="21"/>
  <c r="FX286" i="21"/>
  <c r="CG293" i="21"/>
  <c r="GQ305" i="21"/>
  <c r="CL337" i="21"/>
  <c r="CT374" i="21"/>
  <c r="DB416" i="21"/>
  <c r="DJ433" i="21"/>
  <c r="DR307" i="21"/>
  <c r="DV373" i="21"/>
  <c r="DV446" i="21"/>
  <c r="DZ374" i="21"/>
  <c r="ED329" i="21"/>
  <c r="EH284" i="21"/>
  <c r="EH416" i="21"/>
  <c r="EL317" i="21"/>
  <c r="EP347" i="21"/>
  <c r="EP431" i="21"/>
  <c r="ET374" i="21"/>
  <c r="EX307" i="21"/>
  <c r="FB290" i="21"/>
  <c r="FB416" i="21"/>
  <c r="FF377" i="21"/>
  <c r="FJ377" i="21"/>
  <c r="FJ430" i="21"/>
  <c r="FN376" i="21"/>
  <c r="FR370" i="21"/>
  <c r="FV287" i="21"/>
  <c r="FV407" i="21"/>
  <c r="FZ340" i="21"/>
  <c r="GD371" i="21"/>
  <c r="GD439" i="21"/>
  <c r="GH337" i="21"/>
  <c r="GL314" i="21"/>
  <c r="GL458" i="21"/>
  <c r="GP403" i="21"/>
  <c r="GT338" i="21"/>
  <c r="GX343" i="21"/>
  <c r="GX428" i="21"/>
  <c r="HB362" i="21"/>
  <c r="HF310" i="21"/>
  <c r="HF446" i="21"/>
  <c r="HJ404" i="21"/>
  <c r="HN389" i="21"/>
  <c r="HR292" i="21"/>
  <c r="HR427" i="21"/>
  <c r="HV355" i="21"/>
  <c r="HZ400" i="21"/>
  <c r="HZ445" i="21"/>
  <c r="ID394" i="21"/>
  <c r="IH323" i="21"/>
  <c r="IL292" i="21"/>
  <c r="IL415" i="21"/>
  <c r="CM359" i="21"/>
  <c r="CU337" i="21"/>
  <c r="DC338" i="21"/>
  <c r="DK365" i="21"/>
  <c r="DS320" i="21"/>
  <c r="EA284" i="21"/>
  <c r="EI307" i="21"/>
  <c r="EU359" i="21"/>
  <c r="FC344" i="21"/>
  <c r="FC458" i="21"/>
  <c r="FG445" i="21"/>
  <c r="FO410" i="21"/>
  <c r="FW430" i="21"/>
  <c r="GE422" i="21"/>
  <c r="GM412" i="21"/>
  <c r="GU401" i="21"/>
  <c r="HC379" i="21"/>
  <c r="HO364" i="21"/>
  <c r="HW389" i="21"/>
  <c r="IE319" i="21"/>
  <c r="CJ295" i="21"/>
  <c r="CZ446" i="21"/>
  <c r="DX419" i="21"/>
  <c r="ER388" i="21"/>
  <c r="FT353" i="21"/>
  <c r="GR382" i="21"/>
  <c r="CW326" i="21"/>
  <c r="EG434" i="21"/>
  <c r="HU313" i="21"/>
  <c r="DV379" i="21"/>
  <c r="DZ293" i="21"/>
  <c r="DZ407" i="21"/>
  <c r="ED343" i="21"/>
  <c r="EH292" i="21"/>
  <c r="EH439" i="21"/>
  <c r="EL331" i="21"/>
  <c r="EP316" i="21"/>
  <c r="ET280" i="21"/>
  <c r="ET406" i="21"/>
  <c r="EX326" i="21"/>
  <c r="FB352" i="21"/>
  <c r="FB430" i="21"/>
  <c r="FF365" i="21"/>
  <c r="FJ308" i="21"/>
  <c r="FJ454" i="21"/>
  <c r="FN395" i="21"/>
  <c r="FR389" i="21"/>
  <c r="FV290" i="21"/>
  <c r="FV421" i="21"/>
  <c r="FZ359" i="21"/>
  <c r="GD356" i="21"/>
  <c r="GD452" i="21"/>
  <c r="GH400" i="21"/>
  <c r="GL328" i="21"/>
  <c r="GP292" i="21"/>
  <c r="GP421" i="21"/>
  <c r="GT370" i="21"/>
  <c r="GX362" i="21"/>
  <c r="GX446" i="21"/>
  <c r="HB397" i="21"/>
  <c r="HF329" i="21"/>
  <c r="HJ299" i="21"/>
  <c r="HJ418" i="21"/>
  <c r="HN320" i="21"/>
  <c r="HR302" i="21"/>
  <c r="HR431" i="21"/>
  <c r="HV374" i="21"/>
  <c r="HZ311" i="21"/>
  <c r="ID287" i="21"/>
  <c r="ID416" i="21"/>
  <c r="IH376" i="21"/>
  <c r="IL290" i="21"/>
  <c r="IL430" i="21"/>
  <c r="CM385" i="21"/>
  <c r="CU403" i="21"/>
  <c r="DC373" i="21"/>
  <c r="DK325" i="21"/>
  <c r="DS352" i="21"/>
  <c r="EA316" i="21"/>
  <c r="EI332" i="21"/>
  <c r="EU322" i="21"/>
  <c r="FC386" i="21"/>
  <c r="FG284" i="21"/>
  <c r="FO301" i="21"/>
  <c r="FW344" i="21"/>
  <c r="FW457" i="21"/>
  <c r="GE452" i="21"/>
  <c r="GM434" i="21"/>
  <c r="GU409" i="21"/>
  <c r="HC416" i="21"/>
  <c r="HO415" i="21"/>
  <c r="HW398" i="21"/>
  <c r="IE394" i="21"/>
  <c r="CJ389" i="21"/>
  <c r="DH383" i="21"/>
  <c r="EF343" i="21"/>
  <c r="EZ302" i="21"/>
  <c r="FX298" i="21"/>
  <c r="GV422" i="21"/>
  <c r="CG359" i="21"/>
  <c r="DE299" i="21"/>
  <c r="FE370" i="21"/>
  <c r="CJ332" i="21"/>
  <c r="CJ451" i="21"/>
  <c r="CN410" i="21"/>
  <c r="CZ350" i="21"/>
  <c r="DH302" i="21"/>
  <c r="DH398" i="21"/>
  <c r="DP364" i="21"/>
  <c r="DX331" i="21"/>
  <c r="DX445" i="21"/>
  <c r="EF392" i="21"/>
  <c r="EN343" i="21"/>
  <c r="ER286" i="21"/>
  <c r="ER421" i="21"/>
  <c r="EZ367" i="21"/>
  <c r="FL320" i="21"/>
  <c r="FL440" i="21"/>
  <c r="FT391" i="21"/>
  <c r="FX280" i="21"/>
  <c r="GF328" i="21"/>
  <c r="GR302" i="21"/>
  <c r="GR440" i="21"/>
  <c r="HD296" i="21"/>
  <c r="HL307" i="21"/>
  <c r="HT331" i="21"/>
  <c r="IB280" i="21"/>
  <c r="CG446" i="21"/>
  <c r="CK457" i="21"/>
  <c r="CS292" i="21"/>
  <c r="CW361" i="21"/>
  <c r="DA341" i="21"/>
  <c r="DE320" i="21"/>
  <c r="DI340" i="21"/>
  <c r="DM382" i="21"/>
  <c r="DU433" i="21"/>
  <c r="EO286" i="21"/>
  <c r="FE319" i="21"/>
  <c r="FU373" i="21"/>
  <c r="GK422" i="21"/>
  <c r="HE296" i="21"/>
  <c r="HU337" i="21"/>
  <c r="EE308" i="21"/>
  <c r="CM368" i="21"/>
  <c r="CU307" i="21"/>
  <c r="CU401" i="21"/>
  <c r="DC299" i="21"/>
  <c r="DC400" i="21"/>
  <c r="DK286" i="21"/>
  <c r="DK413" i="21"/>
  <c r="DS322" i="21"/>
  <c r="DS424" i="21"/>
  <c r="EA404" i="21"/>
  <c r="EA442" i="21"/>
  <c r="EI347" i="21"/>
  <c r="EI443" i="21"/>
  <c r="EU353" i="21"/>
  <c r="EU454" i="21"/>
  <c r="FC337" i="21"/>
  <c r="FG308" i="21"/>
  <c r="FG401" i="21"/>
  <c r="FO299" i="21"/>
  <c r="FO397" i="21"/>
  <c r="FW287" i="21"/>
  <c r="FW427" i="21"/>
  <c r="GE322" i="21"/>
  <c r="GE424" i="21"/>
  <c r="GM397" i="21"/>
  <c r="GM445" i="21"/>
  <c r="GU346" i="21"/>
  <c r="GU430" i="21"/>
  <c r="HC331" i="21"/>
  <c r="HC452" i="21"/>
  <c r="HO338" i="21"/>
  <c r="HW307" i="21"/>
  <c r="HW368" i="21"/>
  <c r="IE283" i="21"/>
  <c r="IE392" i="21"/>
  <c r="CJ350" i="21"/>
  <c r="CJ452" i="21"/>
  <c r="CN368" i="21"/>
  <c r="CZ289" i="21"/>
  <c r="CZ382" i="21"/>
  <c r="DH310" i="21"/>
  <c r="DH395" i="21"/>
  <c r="DP319" i="21"/>
  <c r="DP409" i="21"/>
  <c r="DX332" i="21"/>
  <c r="DX434" i="21"/>
  <c r="EF340" i="21"/>
  <c r="EF431" i="21"/>
  <c r="EN344" i="21"/>
  <c r="EN443" i="21"/>
  <c r="ER355" i="21"/>
  <c r="ER452" i="21"/>
  <c r="EZ368" i="21"/>
  <c r="FL286" i="21"/>
  <c r="FL380" i="21"/>
  <c r="FT302" i="21"/>
  <c r="FT395" i="21"/>
  <c r="FX305" i="21"/>
  <c r="FX404" i="21"/>
  <c r="GF334" i="21"/>
  <c r="GR307" i="21"/>
  <c r="GR421" i="21"/>
  <c r="GV388" i="21"/>
  <c r="HD401" i="21"/>
  <c r="HL407" i="21"/>
  <c r="HT364" i="21"/>
  <c r="IB317" i="21"/>
  <c r="IB377" i="21"/>
  <c r="CG287" i="21"/>
  <c r="CG392" i="21"/>
  <c r="CK284" i="21"/>
  <c r="CK391" i="21"/>
  <c r="CO308" i="21"/>
  <c r="CO403" i="21"/>
  <c r="CS305" i="21"/>
  <c r="CS451" i="21"/>
  <c r="CW308" i="21"/>
  <c r="CW419" i="21"/>
  <c r="DA320" i="21"/>
  <c r="DA443" i="21"/>
  <c r="DE349" i="21"/>
  <c r="DE448" i="21"/>
  <c r="DI364" i="21"/>
  <c r="DM343" i="21"/>
  <c r="DM418" i="21"/>
  <c r="DQ373" i="21"/>
  <c r="DY346" i="21"/>
  <c r="EG370" i="21"/>
  <c r="EO391" i="21"/>
  <c r="EW416" i="21"/>
  <c r="FE434" i="21"/>
  <c r="FQ295" i="21"/>
  <c r="FY346" i="21"/>
  <c r="GG331" i="21"/>
  <c r="GO340" i="21"/>
  <c r="GW380" i="21"/>
  <c r="HE401" i="21"/>
  <c r="HM424" i="21"/>
  <c r="HY394" i="21"/>
  <c r="EQ394" i="21"/>
  <c r="II448" i="21"/>
  <c r="CJ287" i="21"/>
  <c r="CJ323" i="21"/>
  <c r="CJ418" i="21"/>
  <c r="CJ376" i="21"/>
  <c r="CJ425" i="21"/>
  <c r="CJ437" i="21"/>
  <c r="CN287" i="21"/>
  <c r="CN334" i="21"/>
  <c r="CN358" i="21"/>
  <c r="CN437" i="21"/>
  <c r="CN422" i="21"/>
  <c r="CN455" i="21"/>
  <c r="CZ320" i="21"/>
  <c r="CZ409" i="21"/>
  <c r="CZ371" i="21"/>
  <c r="CZ422" i="21"/>
  <c r="CZ454" i="21"/>
  <c r="DH293" i="21"/>
  <c r="DH335" i="21"/>
  <c r="DH352" i="21"/>
  <c r="DH382" i="21"/>
  <c r="DH412" i="21"/>
  <c r="DH449" i="21"/>
  <c r="DP302" i="21"/>
  <c r="DP305" i="21"/>
  <c r="DP355" i="21"/>
  <c r="DP385" i="21"/>
  <c r="DP433" i="21"/>
  <c r="DX286" i="21"/>
  <c r="DX322" i="21"/>
  <c r="DX344" i="21"/>
  <c r="DX374" i="21"/>
  <c r="DX431" i="21"/>
  <c r="DX442" i="21"/>
  <c r="EF293" i="21"/>
  <c r="EF329" i="21"/>
  <c r="EF353" i="21"/>
  <c r="EF383" i="21"/>
  <c r="EF398" i="21"/>
  <c r="EF454" i="21"/>
  <c r="EN316" i="21"/>
  <c r="EN304" i="21"/>
  <c r="EN370" i="21"/>
  <c r="EN419" i="21"/>
  <c r="EN406" i="21"/>
  <c r="ER328" i="21"/>
  <c r="ER316" i="21"/>
  <c r="ER344" i="21"/>
  <c r="ER380" i="21"/>
  <c r="ER412" i="21"/>
  <c r="ER442" i="21"/>
  <c r="EZ289" i="21"/>
  <c r="EZ334" i="21"/>
  <c r="EZ358" i="21"/>
  <c r="EZ434" i="21"/>
  <c r="EZ422" i="21"/>
  <c r="EZ454" i="21"/>
  <c r="FL317" i="21"/>
  <c r="FL283" i="21"/>
  <c r="FL370" i="21"/>
  <c r="FL395" i="21"/>
  <c r="FL445" i="21"/>
  <c r="FT292" i="21"/>
  <c r="FT334" i="21"/>
  <c r="FT352" i="21"/>
  <c r="FT382" i="21"/>
  <c r="FT412" i="21"/>
  <c r="FT448" i="21"/>
  <c r="FX296" i="21"/>
  <c r="FX340" i="21"/>
  <c r="FX362" i="21"/>
  <c r="FX445" i="21"/>
  <c r="FX430" i="21"/>
  <c r="GF314" i="21"/>
  <c r="GF392" i="21"/>
  <c r="GF365" i="21"/>
  <c r="GF398" i="21"/>
  <c r="GF452" i="21"/>
  <c r="GR320" i="21"/>
  <c r="GR347" i="21"/>
  <c r="GR388" i="21"/>
  <c r="GR437" i="21"/>
  <c r="GV299" i="21"/>
  <c r="GV365" i="21"/>
  <c r="GV439" i="21"/>
  <c r="HD323" i="21"/>
  <c r="HD377" i="21"/>
  <c r="HD452" i="21"/>
  <c r="HL337" i="21"/>
  <c r="HL395" i="21"/>
  <c r="HT322" i="21"/>
  <c r="HT392" i="21"/>
  <c r="HT406" i="21"/>
  <c r="IB287" i="21"/>
  <c r="IB355" i="21"/>
  <c r="IB418" i="21"/>
  <c r="CG307" i="21"/>
  <c r="CG388" i="21"/>
  <c r="CG455" i="21"/>
  <c r="CK331" i="21"/>
  <c r="CK404" i="21"/>
  <c r="CO296" i="21"/>
  <c r="CO344" i="21"/>
  <c r="CO413" i="21"/>
  <c r="CS301" i="21"/>
  <c r="CS356" i="21"/>
  <c r="CS421" i="21"/>
  <c r="CW367" i="21"/>
  <c r="CW346" i="21"/>
  <c r="CW436" i="21"/>
  <c r="DA371" i="21"/>
  <c r="DA380" i="21"/>
  <c r="DA452" i="21"/>
  <c r="DE326" i="21"/>
  <c r="DE389" i="21"/>
  <c r="DI290" i="21"/>
  <c r="DI344" i="21"/>
  <c r="DI404" i="21"/>
  <c r="DM349" i="21"/>
  <c r="DM389" i="21"/>
  <c r="DQ284" i="21"/>
  <c r="DQ391" i="21"/>
  <c r="DU430" i="21"/>
  <c r="EC374" i="21"/>
  <c r="EG416" i="21"/>
  <c r="EO335" i="21"/>
  <c r="ES364" i="21"/>
  <c r="FA293" i="21"/>
  <c r="FE352" i="21"/>
  <c r="FI407" i="21"/>
  <c r="FQ334" i="21"/>
  <c r="FU400" i="21"/>
  <c r="GC286" i="21"/>
  <c r="GG388" i="21"/>
  <c r="GK443" i="21"/>
  <c r="GS343" i="21"/>
  <c r="GW449" i="21"/>
  <c r="HE302" i="21"/>
  <c r="HI376" i="21"/>
  <c r="HQ320" i="21"/>
  <c r="HU400" i="21"/>
  <c r="IG346" i="21"/>
  <c r="DO457" i="21"/>
  <c r="GY391" i="21"/>
  <c r="HU406" i="21"/>
  <c r="HY331" i="21"/>
  <c r="IC295" i="21"/>
  <c r="IC427" i="21"/>
  <c r="IG373" i="21"/>
  <c r="IK359" i="21"/>
  <c r="CI337" i="21"/>
  <c r="CY284" i="21"/>
  <c r="DG443" i="21"/>
  <c r="EE404" i="21"/>
  <c r="EY344" i="21"/>
  <c r="GA307" i="21"/>
  <c r="GY307" i="21"/>
  <c r="HS347" i="21"/>
  <c r="DD394" i="21"/>
  <c r="GF301" i="21"/>
  <c r="GF341" i="21"/>
  <c r="GF368" i="21"/>
  <c r="GF397" i="21"/>
  <c r="GF430" i="21"/>
  <c r="GR284" i="21"/>
  <c r="GR328" i="21"/>
  <c r="GR344" i="21"/>
  <c r="GR374" i="21"/>
  <c r="GR398" i="21"/>
  <c r="GR455" i="21"/>
  <c r="GV289" i="21"/>
  <c r="GV338" i="21"/>
  <c r="GV361" i="21"/>
  <c r="GV395" i="21"/>
  <c r="GV446" i="21"/>
  <c r="HD307" i="21"/>
  <c r="HD302" i="21"/>
  <c r="HD343" i="21"/>
  <c r="HD373" i="21"/>
  <c r="HD404" i="21"/>
  <c r="HD440" i="21"/>
  <c r="HL284" i="21"/>
  <c r="HL320" i="21"/>
  <c r="HL356" i="21"/>
  <c r="HL386" i="21"/>
  <c r="HL415" i="21"/>
  <c r="HL454" i="21"/>
  <c r="HT301" i="21"/>
  <c r="HT338" i="21"/>
  <c r="HT367" i="21"/>
  <c r="HT401" i="21"/>
  <c r="HT431" i="21"/>
  <c r="IB323" i="21"/>
  <c r="IB307" i="21"/>
  <c r="IB344" i="21"/>
  <c r="IB380" i="21"/>
  <c r="IB413" i="21"/>
  <c r="IB446" i="21"/>
  <c r="CG290" i="21"/>
  <c r="CG281" i="21"/>
  <c r="CG332" i="21"/>
  <c r="CG377" i="21"/>
  <c r="CG409" i="21"/>
  <c r="CG437" i="21"/>
  <c r="CK302" i="21"/>
  <c r="CK323" i="21"/>
  <c r="CK356" i="21"/>
  <c r="CK394" i="21"/>
  <c r="CK421" i="21"/>
  <c r="CK452" i="21"/>
  <c r="CO310" i="21"/>
  <c r="CO340" i="21"/>
  <c r="CO370" i="21"/>
  <c r="CO406" i="21"/>
  <c r="CO443" i="21"/>
  <c r="CS287" i="21"/>
  <c r="CS308" i="21"/>
  <c r="CS352" i="21"/>
  <c r="CS379" i="21"/>
  <c r="CS410" i="21"/>
  <c r="CS440" i="21"/>
  <c r="CW283" i="21"/>
  <c r="CW311" i="21"/>
  <c r="CW341" i="21"/>
  <c r="CW389" i="21"/>
  <c r="CW422" i="21"/>
  <c r="DA286" i="21"/>
  <c r="DA329" i="21"/>
  <c r="DA325" i="21"/>
  <c r="DA359" i="21"/>
  <c r="DA403" i="21"/>
  <c r="DA434" i="21"/>
  <c r="DE286" i="21"/>
  <c r="DE316" i="21"/>
  <c r="DE352" i="21"/>
  <c r="DE385" i="21"/>
  <c r="DE449" i="21"/>
  <c r="DE452" i="21"/>
  <c r="DI323" i="21"/>
  <c r="DI326" i="21"/>
  <c r="DI367" i="21"/>
  <c r="DI400" i="21"/>
  <c r="DI431" i="21"/>
  <c r="DM352" i="21"/>
  <c r="DM323" i="21"/>
  <c r="DM394" i="21"/>
  <c r="DM422" i="21"/>
  <c r="DQ295" i="21"/>
  <c r="DQ314" i="21"/>
  <c r="DQ376" i="21"/>
  <c r="DQ454" i="21"/>
  <c r="DU392" i="21"/>
  <c r="DY358" i="21"/>
  <c r="EC283" i="21"/>
  <c r="EC415" i="21"/>
  <c r="EG382" i="21"/>
  <c r="EK322" i="21"/>
  <c r="EK445" i="21"/>
  <c r="EO406" i="21"/>
  <c r="ES334" i="21"/>
  <c r="EW292" i="21"/>
  <c r="EW428" i="21"/>
  <c r="FA370" i="21"/>
  <c r="FE304" i="21"/>
  <c r="FE454" i="21"/>
  <c r="FI389" i="21"/>
  <c r="FM347" i="21"/>
  <c r="FQ302" i="21"/>
  <c r="FQ443" i="21"/>
  <c r="FU355" i="21"/>
  <c r="FY307" i="21"/>
  <c r="FY437" i="21"/>
  <c r="GC382" i="21"/>
  <c r="GG356" i="21"/>
  <c r="GK289" i="21"/>
  <c r="GK404" i="21"/>
  <c r="GO352" i="21"/>
  <c r="GS326" i="21"/>
  <c r="GS424" i="21"/>
  <c r="GW392" i="21"/>
  <c r="HA329" i="21"/>
  <c r="HA454" i="21"/>
  <c r="HE413" i="21"/>
  <c r="HI356" i="21"/>
  <c r="HM280" i="21"/>
  <c r="HM436" i="21"/>
  <c r="HQ379" i="21"/>
  <c r="HU281" i="21"/>
  <c r="HY292" i="21"/>
  <c r="HY404" i="21"/>
  <c r="IC340" i="21"/>
  <c r="IG335" i="21"/>
  <c r="IG430" i="21"/>
  <c r="IK368" i="21"/>
  <c r="CQ358" i="21"/>
  <c r="CY440" i="21"/>
  <c r="DO400" i="21"/>
  <c r="EM442" i="21"/>
  <c r="FK364" i="21"/>
  <c r="GI286" i="21"/>
  <c r="HG350" i="21"/>
  <c r="II320" i="21"/>
  <c r="GV284" i="21"/>
  <c r="GV334" i="21"/>
  <c r="GV356" i="21"/>
  <c r="GV386" i="21"/>
  <c r="GV427" i="21"/>
  <c r="GV454" i="21"/>
  <c r="HD299" i="21"/>
  <c r="HD391" i="21"/>
  <c r="HD368" i="21"/>
  <c r="HD400" i="21"/>
  <c r="HD436" i="21"/>
  <c r="HL325" i="21"/>
  <c r="HL281" i="21"/>
  <c r="HL352" i="21"/>
  <c r="HL382" i="21"/>
  <c r="HL406" i="21"/>
  <c r="HL448" i="21"/>
  <c r="HT296" i="21"/>
  <c r="HT334" i="21"/>
  <c r="HT362" i="21"/>
  <c r="HT397" i="21"/>
  <c r="HT427" i="21"/>
  <c r="IB314" i="21"/>
  <c r="IB302" i="21"/>
  <c r="IB391" i="21"/>
  <c r="IB376" i="21"/>
  <c r="IB404" i="21"/>
  <c r="IB439" i="21"/>
  <c r="CG286" i="21"/>
  <c r="CG352" i="21"/>
  <c r="CG328" i="21"/>
  <c r="CG376" i="21"/>
  <c r="CG404" i="21"/>
  <c r="CG445" i="21"/>
  <c r="CK299" i="21"/>
  <c r="CK283" i="21"/>
  <c r="CK352" i="21"/>
  <c r="CK389" i="21"/>
  <c r="CK416" i="21"/>
  <c r="CK449" i="21"/>
  <c r="CO305" i="21"/>
  <c r="CO335" i="21"/>
  <c r="CO365" i="21"/>
  <c r="CO401" i="21"/>
  <c r="CO428" i="21"/>
  <c r="CS298" i="21"/>
  <c r="CS304" i="21"/>
  <c r="CS347" i="21"/>
  <c r="CS392" i="21"/>
  <c r="CS454" i="21"/>
  <c r="CS436" i="21"/>
  <c r="CW298" i="21"/>
  <c r="CW307" i="21"/>
  <c r="CW337" i="21"/>
  <c r="CW385" i="21"/>
  <c r="CW418" i="21"/>
  <c r="CW454" i="21"/>
  <c r="DA319" i="21"/>
  <c r="DA317" i="21"/>
  <c r="DA355" i="21"/>
  <c r="DA398" i="21"/>
  <c r="DA442" i="21"/>
  <c r="DE298" i="21"/>
  <c r="DE311" i="21"/>
  <c r="DE347" i="21"/>
  <c r="DE380" i="21"/>
  <c r="DE433" i="21"/>
  <c r="DE446" i="21"/>
  <c r="DI314" i="21"/>
  <c r="DI319" i="21"/>
  <c r="DI362" i="21"/>
  <c r="DI395" i="21"/>
  <c r="DI425" i="21"/>
  <c r="DM299" i="21"/>
  <c r="DM317" i="21"/>
  <c r="DM373" i="21"/>
  <c r="DM416" i="21"/>
  <c r="DQ289" i="21"/>
  <c r="DQ307" i="21"/>
  <c r="DQ370" i="21"/>
  <c r="DQ443" i="21"/>
  <c r="DU376" i="21"/>
  <c r="DY341" i="21"/>
  <c r="EC284" i="21"/>
  <c r="EC397" i="21"/>
  <c r="EG364" i="21"/>
  <c r="EK304" i="21"/>
  <c r="EK418" i="21"/>
  <c r="EO385" i="21"/>
  <c r="ES316" i="21"/>
  <c r="ES448" i="21"/>
  <c r="EW410" i="21"/>
  <c r="FA352" i="21"/>
  <c r="FE293" i="21"/>
  <c r="FE433" i="21"/>
  <c r="FI392" i="21"/>
  <c r="FM334" i="21"/>
  <c r="FQ289" i="21"/>
  <c r="FQ397" i="21"/>
  <c r="FU341" i="21"/>
  <c r="FY352" i="21"/>
  <c r="FY418" i="21"/>
  <c r="GC364" i="21"/>
  <c r="GG325" i="21"/>
  <c r="GG440" i="21"/>
  <c r="GK385" i="21"/>
  <c r="GO334" i="21"/>
  <c r="GS298" i="21"/>
  <c r="GS445" i="21"/>
  <c r="GW394" i="21"/>
  <c r="HA305" i="21"/>
  <c r="HA445" i="21"/>
  <c r="HE395" i="21"/>
  <c r="HI304" i="21"/>
  <c r="HM286" i="21"/>
  <c r="HM418" i="21"/>
  <c r="HQ364" i="21"/>
  <c r="HU364" i="21"/>
  <c r="HU448" i="21"/>
  <c r="HY388" i="21"/>
  <c r="IC322" i="21"/>
  <c r="IG287" i="21"/>
  <c r="IG412" i="21"/>
  <c r="IK335" i="21"/>
  <c r="CI430" i="21"/>
  <c r="CY374" i="21"/>
  <c r="DO349" i="21"/>
  <c r="EM319" i="21"/>
  <c r="FK299" i="21"/>
  <c r="GA428" i="21"/>
  <c r="HG304" i="21"/>
  <c r="IA388" i="21"/>
  <c r="FH340" i="21"/>
  <c r="DU298" i="21"/>
  <c r="DU347" i="21"/>
  <c r="DU454" i="21"/>
  <c r="DY332" i="21"/>
  <c r="DY365" i="21"/>
  <c r="DY424" i="21"/>
  <c r="EC376" i="21"/>
  <c r="EC358" i="21"/>
  <c r="EC445" i="21"/>
  <c r="EG347" i="21"/>
  <c r="EG389" i="21"/>
  <c r="EG458" i="21"/>
  <c r="EK341" i="21"/>
  <c r="EK389" i="21"/>
  <c r="EK451" i="21"/>
  <c r="EO337" i="21"/>
  <c r="EO350" i="21"/>
  <c r="EO401" i="21"/>
  <c r="EO443" i="21"/>
  <c r="ES305" i="21"/>
  <c r="ES365" i="21"/>
  <c r="ES409" i="21"/>
  <c r="EW287" i="21"/>
  <c r="EW301" i="21"/>
  <c r="EW377" i="21"/>
  <c r="EW424" i="21"/>
  <c r="FA298" i="21"/>
  <c r="FA341" i="21"/>
  <c r="FA389" i="21"/>
  <c r="FA445" i="21"/>
  <c r="FE338" i="21"/>
  <c r="FE353" i="21"/>
  <c r="FE401" i="21"/>
  <c r="FE442" i="21"/>
  <c r="FI373" i="21"/>
  <c r="FI344" i="21"/>
  <c r="FI443" i="21"/>
  <c r="FM287" i="21"/>
  <c r="FM343" i="21"/>
  <c r="FM377" i="21"/>
  <c r="FM424" i="21"/>
  <c r="FQ287" i="21"/>
  <c r="FQ335" i="21"/>
  <c r="FQ389" i="21"/>
  <c r="FQ425" i="21"/>
  <c r="FU280" i="21"/>
  <c r="FU353" i="21"/>
  <c r="FU401" i="21"/>
  <c r="FU443" i="21"/>
  <c r="FY281" i="21"/>
  <c r="FY365" i="21"/>
  <c r="FY442" i="21"/>
  <c r="GC287" i="21"/>
  <c r="GC283" i="21"/>
  <c r="GC377" i="21"/>
  <c r="GC425" i="21"/>
  <c r="GG293" i="21"/>
  <c r="GG338" i="21"/>
  <c r="GG389" i="21"/>
  <c r="GG442" i="21"/>
  <c r="GK337" i="21"/>
  <c r="GK353" i="21"/>
  <c r="GK400" i="21"/>
  <c r="GK445" i="21"/>
  <c r="GO374" i="21"/>
  <c r="GO347" i="21"/>
  <c r="GO409" i="21"/>
  <c r="GS287" i="21"/>
  <c r="GS344" i="21"/>
  <c r="GS377" i="21"/>
  <c r="GS419" i="21"/>
  <c r="GW296" i="21"/>
  <c r="GW341" i="21"/>
  <c r="GW388" i="21"/>
  <c r="GW454" i="21"/>
  <c r="HA331" i="21"/>
  <c r="HA350" i="21"/>
  <c r="HA400" i="21"/>
  <c r="HA443" i="21"/>
  <c r="HE304" i="21"/>
  <c r="HE364" i="21"/>
  <c r="HE409" i="21"/>
  <c r="HI287" i="21"/>
  <c r="HI323" i="21"/>
  <c r="HI377" i="21"/>
  <c r="HI424" i="21"/>
  <c r="HM298" i="21"/>
  <c r="HM341" i="21"/>
  <c r="HM388" i="21"/>
  <c r="HM443" i="21"/>
  <c r="HQ323" i="21"/>
  <c r="HQ353" i="21"/>
  <c r="HQ400" i="21"/>
  <c r="HQ442" i="21"/>
  <c r="HU301" i="21"/>
  <c r="HU344" i="21"/>
  <c r="HU407" i="21"/>
  <c r="HY287" i="21"/>
  <c r="HY344" i="21"/>
  <c r="HY377" i="21"/>
  <c r="HY422" i="21"/>
  <c r="IC296" i="21"/>
  <c r="IC335" i="21"/>
  <c r="IC388" i="21"/>
  <c r="IC428" i="21"/>
  <c r="IG329" i="21"/>
  <c r="IG353" i="21"/>
  <c r="IG401" i="21"/>
  <c r="IG443" i="21"/>
  <c r="IK281" i="21"/>
  <c r="IK364" i="21"/>
  <c r="IK443" i="21"/>
  <c r="CI338" i="21"/>
  <c r="CQ344" i="21"/>
  <c r="CQ416" i="21"/>
  <c r="CY353" i="21"/>
  <c r="DG362" i="21"/>
  <c r="DG431" i="21"/>
  <c r="DO367" i="21"/>
  <c r="DW395" i="21"/>
  <c r="EE406" i="21"/>
  <c r="EM424" i="21"/>
  <c r="EQ443" i="21"/>
  <c r="EY433" i="21"/>
  <c r="FK452" i="21"/>
  <c r="GA308" i="21"/>
  <c r="GI304" i="21"/>
  <c r="GQ311" i="21"/>
  <c r="GY308" i="21"/>
  <c r="HG328" i="21"/>
  <c r="HK347" i="21"/>
  <c r="IA298" i="21"/>
  <c r="DD359" i="21"/>
  <c r="DI424" i="21"/>
  <c r="DI443" i="21"/>
  <c r="DM298" i="21"/>
  <c r="DM355" i="21"/>
  <c r="DM325" i="21"/>
  <c r="DM364" i="21"/>
  <c r="DM385" i="21"/>
  <c r="DM443" i="21"/>
  <c r="DM442" i="21"/>
  <c r="DQ287" i="21"/>
  <c r="DQ319" i="21"/>
  <c r="DQ317" i="21"/>
  <c r="DQ281" i="21"/>
  <c r="DQ377" i="21"/>
  <c r="DQ407" i="21"/>
  <c r="DQ458" i="21"/>
  <c r="DU320" i="21"/>
  <c r="DU371" i="21"/>
  <c r="DU413" i="21"/>
  <c r="DY289" i="21"/>
  <c r="DY329" i="21"/>
  <c r="DY380" i="21"/>
  <c r="DY430" i="21"/>
  <c r="EC301" i="21"/>
  <c r="EC331" i="21"/>
  <c r="EC389" i="21"/>
  <c r="EC439" i="21"/>
  <c r="EG325" i="21"/>
  <c r="EG281" i="21"/>
  <c r="EG407" i="21"/>
  <c r="EG452" i="21"/>
  <c r="EK323" i="21"/>
  <c r="EK371" i="21"/>
  <c r="EK413" i="21"/>
  <c r="EO293" i="21"/>
  <c r="EO326" i="21"/>
  <c r="EO380" i="21"/>
  <c r="EO431" i="21"/>
  <c r="ES347" i="21"/>
  <c r="ES335" i="21"/>
  <c r="ES391" i="21"/>
  <c r="ES439" i="21"/>
  <c r="EW325" i="21"/>
  <c r="EW359" i="21"/>
  <c r="EW406" i="21"/>
  <c r="EW452" i="21"/>
  <c r="FA323" i="21"/>
  <c r="FA371" i="21"/>
  <c r="FA415" i="21"/>
  <c r="FE289" i="21"/>
  <c r="FE329" i="21"/>
  <c r="FE380" i="21"/>
  <c r="FE428" i="21"/>
  <c r="FI280" i="21"/>
  <c r="FI326" i="21"/>
  <c r="FI391" i="21"/>
  <c r="FI439" i="21"/>
  <c r="FM326" i="21"/>
  <c r="FM371" i="21"/>
  <c r="FM406" i="21"/>
  <c r="FM457" i="21"/>
  <c r="FQ317" i="21"/>
  <c r="FQ371" i="21"/>
  <c r="FQ445" i="21"/>
  <c r="FU293" i="21"/>
  <c r="FU335" i="21"/>
  <c r="FU380" i="21"/>
  <c r="FU431" i="21"/>
  <c r="FY343" i="21"/>
  <c r="FY332" i="21"/>
  <c r="FY430" i="21"/>
  <c r="FY439" i="21"/>
  <c r="GC326" i="21"/>
  <c r="GC359" i="21"/>
  <c r="GC407" i="21"/>
  <c r="GC458" i="21"/>
  <c r="GG320" i="21"/>
  <c r="GG371" i="21"/>
  <c r="GG412" i="21"/>
  <c r="GK290" i="21"/>
  <c r="GK335" i="21"/>
  <c r="GK380" i="21"/>
  <c r="GK430" i="21"/>
  <c r="GO283" i="21"/>
  <c r="GO329" i="21"/>
  <c r="GO431" i="21"/>
  <c r="GO439" i="21"/>
  <c r="GS328" i="21"/>
  <c r="GS281" i="21"/>
  <c r="GS406" i="21"/>
  <c r="GS452" i="21"/>
  <c r="GW323" i="21"/>
  <c r="GW371" i="21"/>
  <c r="GW415" i="21"/>
  <c r="HA295" i="21"/>
  <c r="HA334" i="21"/>
  <c r="HA380" i="21"/>
  <c r="HA430" i="21"/>
  <c r="HE349" i="21"/>
  <c r="HE334" i="21"/>
  <c r="HE430" i="21"/>
  <c r="HE440" i="21"/>
  <c r="HI335" i="21"/>
  <c r="HI358" i="21"/>
  <c r="HI407" i="21"/>
  <c r="HI457" i="21"/>
  <c r="HM323" i="21"/>
  <c r="HM371" i="21"/>
  <c r="HM413" i="21"/>
  <c r="HQ289" i="21"/>
  <c r="HQ335" i="21"/>
  <c r="HQ380" i="21"/>
  <c r="HQ425" i="21"/>
  <c r="HU359" i="21"/>
  <c r="HU326" i="21"/>
  <c r="HU442" i="21"/>
  <c r="HU440" i="21"/>
  <c r="HY341" i="21"/>
  <c r="HY364" i="21"/>
  <c r="HY406" i="21"/>
  <c r="HY452" i="21"/>
  <c r="IC317" i="21"/>
  <c r="IC371" i="21"/>
  <c r="IC410" i="21"/>
  <c r="IG296" i="21"/>
  <c r="IG334" i="21"/>
  <c r="IG380" i="21"/>
  <c r="IG431" i="21"/>
  <c r="IK344" i="21"/>
  <c r="IK331" i="21"/>
  <c r="IK430" i="21"/>
  <c r="IK440" i="21"/>
  <c r="CI304" i="21"/>
  <c r="CI367" i="21"/>
  <c r="CQ295" i="21"/>
  <c r="CY281" i="21"/>
  <c r="CY406" i="21"/>
  <c r="DG311" i="21"/>
  <c r="DO298" i="21"/>
  <c r="DO452" i="21"/>
  <c r="EE280" i="21"/>
  <c r="EM371" i="21"/>
  <c r="EQ364" i="21"/>
  <c r="EY322" i="21"/>
  <c r="FK328" i="21"/>
  <c r="FS349" i="21"/>
  <c r="GA359" i="21"/>
  <c r="GI355" i="21"/>
  <c r="GQ365" i="21"/>
  <c r="GY392" i="21"/>
  <c r="HG403" i="21"/>
  <c r="HK442" i="21"/>
  <c r="IA433" i="21"/>
  <c r="DL373" i="21"/>
  <c r="DQ397" i="21"/>
  <c r="DQ421" i="21"/>
  <c r="DQ437" i="21"/>
  <c r="DU290" i="21"/>
  <c r="DU310" i="21"/>
  <c r="DU334" i="21"/>
  <c r="DU361" i="21"/>
  <c r="DU383" i="21"/>
  <c r="DU407" i="21"/>
  <c r="DU427" i="21"/>
  <c r="DU457" i="21"/>
  <c r="DY317" i="21"/>
  <c r="DY316" i="21"/>
  <c r="DY349" i="21"/>
  <c r="DY373" i="21"/>
  <c r="DY397" i="21"/>
  <c r="DY419" i="21"/>
  <c r="DY439" i="21"/>
  <c r="EC293" i="21"/>
  <c r="EC371" i="21"/>
  <c r="EC320" i="21"/>
  <c r="EC344" i="21"/>
  <c r="EC379" i="21"/>
  <c r="EC406" i="21"/>
  <c r="EC430" i="21"/>
  <c r="EC455" i="21"/>
  <c r="EG311" i="21"/>
  <c r="EG343" i="21"/>
  <c r="EG338" i="21"/>
  <c r="EG373" i="21"/>
  <c r="EG397" i="21"/>
  <c r="EG413" i="21"/>
  <c r="EG437" i="21"/>
  <c r="EK299" i="21"/>
  <c r="EK313" i="21"/>
  <c r="EK337" i="21"/>
  <c r="EK361" i="21"/>
  <c r="EK385" i="21"/>
  <c r="EK431" i="21"/>
  <c r="EK427" i="21"/>
  <c r="EK457" i="21"/>
  <c r="EO331" i="21"/>
  <c r="EO313" i="21"/>
  <c r="EO346" i="21"/>
  <c r="EO370" i="21"/>
  <c r="EO397" i="21"/>
  <c r="EO421" i="21"/>
  <c r="EO439" i="21"/>
  <c r="ES293" i="21"/>
  <c r="ES352" i="21"/>
  <c r="ES325" i="21"/>
  <c r="ES361" i="21"/>
  <c r="ES380" i="21"/>
  <c r="ES404" i="21"/>
  <c r="ES428" i="21"/>
  <c r="ES455" i="21"/>
  <c r="EW313" i="21"/>
  <c r="EW308" i="21"/>
  <c r="EW347" i="21"/>
  <c r="EW373" i="21"/>
  <c r="EW395" i="21"/>
  <c r="EW419" i="21"/>
  <c r="EW436" i="21"/>
  <c r="FA290" i="21"/>
  <c r="FA313" i="21"/>
  <c r="FA337" i="21"/>
  <c r="FA361" i="21"/>
  <c r="FA385" i="21"/>
  <c r="FA430" i="21"/>
  <c r="FA428" i="21"/>
  <c r="FA455" i="21"/>
  <c r="FE332" i="21"/>
  <c r="FE316" i="21"/>
  <c r="FE349" i="21"/>
  <c r="FE373" i="21"/>
  <c r="FE397" i="21"/>
  <c r="FE418" i="21"/>
  <c r="FE437" i="21"/>
  <c r="FI293" i="21"/>
  <c r="FI368" i="21"/>
  <c r="FI316" i="21"/>
  <c r="FI340" i="21"/>
  <c r="FI380" i="21"/>
  <c r="FI404" i="21"/>
  <c r="FI424" i="21"/>
  <c r="FI455" i="21"/>
  <c r="FM314" i="21"/>
  <c r="FM373" i="21"/>
  <c r="FM335" i="21"/>
  <c r="FM358" i="21"/>
  <c r="FM395" i="21"/>
  <c r="FM419" i="21"/>
  <c r="FM439" i="21"/>
  <c r="FQ299" i="21"/>
  <c r="FQ358" i="21"/>
  <c r="FQ331" i="21"/>
  <c r="FQ361" i="21"/>
  <c r="FQ385" i="21"/>
  <c r="FQ406" i="21"/>
  <c r="FQ421" i="21"/>
  <c r="FQ455" i="21"/>
  <c r="FU331" i="21"/>
  <c r="FU319" i="21"/>
  <c r="FU349" i="21"/>
  <c r="FU370" i="21"/>
  <c r="FU397" i="21"/>
  <c r="FU421" i="21"/>
  <c r="FU439" i="21"/>
  <c r="FY293" i="21"/>
  <c r="FY349" i="21"/>
  <c r="FY322" i="21"/>
  <c r="FY361" i="21"/>
  <c r="FY382" i="21"/>
  <c r="FY404" i="21"/>
  <c r="FY427" i="21"/>
  <c r="FY457" i="21"/>
  <c r="GC314" i="21"/>
  <c r="GC307" i="21"/>
  <c r="GC350" i="21"/>
  <c r="GC373" i="21"/>
  <c r="GC397" i="21"/>
  <c r="GC421" i="21"/>
  <c r="GC439" i="21"/>
  <c r="GG289" i="21"/>
  <c r="GG310" i="21"/>
  <c r="GG334" i="21"/>
  <c r="GG361" i="21"/>
  <c r="GG385" i="21"/>
  <c r="GG407" i="21"/>
  <c r="GG425" i="21"/>
  <c r="GG455" i="21"/>
  <c r="GK325" i="21"/>
  <c r="GK319" i="21"/>
  <c r="GK349" i="21"/>
  <c r="GK373" i="21"/>
  <c r="GK395" i="21"/>
  <c r="GK419" i="21"/>
  <c r="GK440" i="21"/>
  <c r="GO293" i="21"/>
  <c r="GO370" i="21"/>
  <c r="GO319" i="21"/>
  <c r="GO343" i="21"/>
  <c r="GO382" i="21"/>
  <c r="GO404" i="21"/>
  <c r="GO428" i="21"/>
  <c r="GO455" i="21"/>
  <c r="GS313" i="21"/>
  <c r="GS280" i="21"/>
  <c r="GS332" i="21"/>
  <c r="GS373" i="21"/>
  <c r="GS395" i="21"/>
  <c r="GS415" i="21"/>
  <c r="GS439" i="21"/>
  <c r="GW284" i="21"/>
  <c r="GW313" i="21"/>
  <c r="GW337" i="21"/>
  <c r="GW361" i="21"/>
  <c r="GW383" i="21"/>
  <c r="GW430" i="21"/>
  <c r="GW428" i="21"/>
  <c r="GW455" i="21"/>
  <c r="HA317" i="21"/>
  <c r="HA313" i="21"/>
  <c r="HA346" i="21"/>
  <c r="HA370" i="21"/>
  <c r="HA395" i="21"/>
  <c r="HA419" i="21"/>
  <c r="HA439" i="21"/>
  <c r="HE293" i="21"/>
  <c r="HE394" i="21"/>
  <c r="HE323" i="21"/>
  <c r="HE359" i="21"/>
  <c r="HE380" i="21"/>
  <c r="HE404" i="21"/>
  <c r="HE428" i="21"/>
  <c r="HE457" i="21"/>
  <c r="HI319" i="21"/>
  <c r="HI314" i="21"/>
  <c r="HI347" i="21"/>
  <c r="HI373" i="21"/>
  <c r="HI397" i="21"/>
  <c r="HI419" i="21"/>
  <c r="HI439" i="21"/>
  <c r="HM289" i="21"/>
  <c r="HM313" i="21"/>
  <c r="HM337" i="21"/>
  <c r="HM361" i="21"/>
  <c r="HM383" i="21"/>
  <c r="HM430" i="21"/>
  <c r="HM427" i="21"/>
  <c r="HM455" i="21"/>
  <c r="HQ316" i="21"/>
  <c r="HQ319" i="21"/>
  <c r="HQ349" i="21"/>
  <c r="HQ373" i="21"/>
  <c r="HQ395" i="21"/>
  <c r="HQ415" i="21"/>
  <c r="HQ437" i="21"/>
  <c r="HU293" i="21"/>
  <c r="HU373" i="21"/>
  <c r="HU316" i="21"/>
  <c r="HU340" i="21"/>
  <c r="HU380" i="21"/>
  <c r="HU403" i="21"/>
  <c r="HU425" i="21"/>
  <c r="HU457" i="21"/>
  <c r="HY320" i="21"/>
  <c r="HY280" i="21"/>
  <c r="HY323" i="21"/>
  <c r="HY358" i="21"/>
  <c r="HY395" i="21"/>
  <c r="HY418" i="21"/>
  <c r="HY439" i="21"/>
  <c r="IC286" i="21"/>
  <c r="IC359" i="21"/>
  <c r="IC331" i="21"/>
  <c r="IC361" i="21"/>
  <c r="IC383" i="21"/>
  <c r="IC407" i="21"/>
  <c r="IC424" i="21"/>
  <c r="IC455" i="21"/>
  <c r="IG320" i="21"/>
  <c r="IG301" i="21"/>
  <c r="IG349" i="21"/>
  <c r="IG370" i="21"/>
  <c r="IG397" i="21"/>
  <c r="IG421" i="21"/>
  <c r="IG439" i="21"/>
  <c r="IK293" i="21"/>
  <c r="IK350" i="21"/>
  <c r="IK320" i="21"/>
  <c r="IK358" i="21"/>
  <c r="IK380" i="21"/>
  <c r="IK404" i="21"/>
  <c r="IK427" i="21"/>
  <c r="IK457" i="21"/>
  <c r="CI319" i="21"/>
  <c r="CI388" i="21"/>
  <c r="CI440" i="21"/>
  <c r="CQ286" i="21"/>
  <c r="CQ370" i="21"/>
  <c r="CQ448" i="21"/>
  <c r="CY328" i="21"/>
  <c r="CY407" i="21"/>
  <c r="DG304" i="21"/>
  <c r="DG347" i="21"/>
  <c r="DG413" i="21"/>
  <c r="DO287" i="21"/>
  <c r="DO358" i="21"/>
  <c r="DO449" i="21"/>
  <c r="DW331" i="21"/>
  <c r="DW457" i="21"/>
  <c r="EE386" i="21"/>
  <c r="EM355" i="21"/>
  <c r="EM331" i="21"/>
  <c r="EQ346" i="21"/>
  <c r="EQ383" i="21"/>
  <c r="EY308" i="21"/>
  <c r="EY401" i="21"/>
  <c r="FK314" i="21"/>
  <c r="FK416" i="21"/>
  <c r="FS296" i="21"/>
  <c r="FS412" i="21"/>
  <c r="GA346" i="21"/>
  <c r="GA430" i="21"/>
  <c r="GI329" i="21"/>
  <c r="GI451" i="21"/>
  <c r="GQ385" i="21"/>
  <c r="GY304" i="21"/>
  <c r="GY334" i="21"/>
  <c r="HG358" i="21"/>
  <c r="HG410" i="21"/>
  <c r="HK307" i="21"/>
  <c r="HK412" i="21"/>
  <c r="HS388" i="21"/>
  <c r="IA416" i="21"/>
  <c r="II418" i="21"/>
  <c r="CR430" i="21"/>
  <c r="EB311" i="21"/>
  <c r="FP344" i="21"/>
  <c r="DQ410" i="21"/>
  <c r="DQ442" i="21"/>
  <c r="DQ457" i="21"/>
  <c r="DU283" i="21"/>
  <c r="DU323" i="21"/>
  <c r="DU344" i="21"/>
  <c r="DU374" i="21"/>
  <c r="DU397" i="21"/>
  <c r="DU416" i="21"/>
  <c r="DU439" i="21"/>
  <c r="DY292" i="21"/>
  <c r="DY304" i="21"/>
  <c r="DY340" i="21"/>
  <c r="DY362" i="21"/>
  <c r="DY383" i="21"/>
  <c r="DY409" i="21"/>
  <c r="DY433" i="21"/>
  <c r="DY457" i="21"/>
  <c r="EC361" i="21"/>
  <c r="EC310" i="21"/>
  <c r="EC334" i="21"/>
  <c r="EC355" i="21"/>
  <c r="EC431" i="21"/>
  <c r="EC419" i="21"/>
  <c r="EC446" i="21"/>
  <c r="EG296" i="21"/>
  <c r="EG328" i="21"/>
  <c r="EG358" i="21"/>
  <c r="EG362" i="21"/>
  <c r="EG386" i="21"/>
  <c r="EG445" i="21"/>
  <c r="EG427" i="21"/>
  <c r="EG457" i="21"/>
  <c r="EK302" i="21"/>
  <c r="EK326" i="21"/>
  <c r="EK350" i="21"/>
  <c r="EK374" i="21"/>
  <c r="EK398" i="21"/>
  <c r="EK416" i="21"/>
  <c r="EK437" i="21"/>
  <c r="EO296" i="21"/>
  <c r="EO307" i="21"/>
  <c r="EO329" i="21"/>
  <c r="EO359" i="21"/>
  <c r="EO383" i="21"/>
  <c r="EO410" i="21"/>
  <c r="EO446" i="21"/>
  <c r="EO458" i="21"/>
  <c r="ES353" i="21"/>
  <c r="ES314" i="21"/>
  <c r="ES338" i="21"/>
  <c r="ES374" i="21"/>
  <c r="ES433" i="21"/>
  <c r="ES418" i="21"/>
  <c r="ES446" i="21"/>
  <c r="EW296" i="21"/>
  <c r="EW328" i="21"/>
  <c r="EW338" i="21"/>
  <c r="EW362" i="21"/>
  <c r="EW386" i="21"/>
  <c r="EW409" i="21"/>
  <c r="EW433" i="21"/>
  <c r="EW458" i="21"/>
  <c r="FA283" i="21"/>
  <c r="FA326" i="21"/>
  <c r="FA350" i="21"/>
  <c r="FA374" i="21"/>
  <c r="FA398" i="21"/>
  <c r="FA418" i="21"/>
  <c r="FA439" i="21"/>
  <c r="FE292" i="21"/>
  <c r="FE308" i="21"/>
  <c r="FE340" i="21"/>
  <c r="FE362" i="21"/>
  <c r="FE383" i="21"/>
  <c r="FE448" i="21"/>
  <c r="FE431" i="21"/>
  <c r="FE455" i="21"/>
  <c r="FI356" i="21"/>
  <c r="FI305" i="21"/>
  <c r="FI329" i="21"/>
  <c r="FI353" i="21"/>
  <c r="FI433" i="21"/>
  <c r="FI413" i="21"/>
  <c r="FI446" i="21"/>
  <c r="FM296" i="21"/>
  <c r="FM329" i="21"/>
  <c r="FM352" i="21"/>
  <c r="FM304" i="21"/>
  <c r="FM386" i="21"/>
  <c r="FM409" i="21"/>
  <c r="FM433" i="21"/>
  <c r="FM455" i="21"/>
  <c r="FQ283" i="21"/>
  <c r="FQ320" i="21"/>
  <c r="FQ344" i="21"/>
  <c r="FQ374" i="21"/>
  <c r="FQ395" i="21"/>
  <c r="FQ410" i="21"/>
  <c r="FQ436" i="21"/>
  <c r="FU296" i="21"/>
  <c r="FU301" i="21"/>
  <c r="FU340" i="21"/>
  <c r="FU359" i="21"/>
  <c r="FU383" i="21"/>
  <c r="FU410" i="21"/>
  <c r="FU448" i="21"/>
  <c r="FU455" i="21"/>
  <c r="FY350" i="21"/>
  <c r="FY311" i="21"/>
  <c r="FY335" i="21"/>
  <c r="FY374" i="21"/>
  <c r="FY433" i="21"/>
  <c r="FY416" i="21"/>
  <c r="FY446" i="21"/>
  <c r="GC296" i="21"/>
  <c r="GC329" i="21"/>
  <c r="GC337" i="21"/>
  <c r="GC362" i="21"/>
  <c r="GC386" i="21"/>
  <c r="GC410" i="21"/>
  <c r="GC442" i="21"/>
  <c r="GC455" i="21"/>
  <c r="GG280" i="21"/>
  <c r="GG323" i="21"/>
  <c r="GG344" i="21"/>
  <c r="GG374" i="21"/>
  <c r="GG397" i="21"/>
  <c r="GG415" i="21"/>
  <c r="GG439" i="21"/>
  <c r="GK293" i="21"/>
  <c r="GK307" i="21"/>
  <c r="GK340" i="21"/>
  <c r="GK362" i="21"/>
  <c r="GK383" i="21"/>
  <c r="GK409" i="21"/>
  <c r="GK433" i="21"/>
  <c r="GK455" i="21"/>
  <c r="GO394" i="21"/>
  <c r="GO308" i="21"/>
  <c r="GO332" i="21"/>
  <c r="GO356" i="21"/>
  <c r="GO430" i="21"/>
  <c r="GO418" i="21"/>
  <c r="GO446" i="21"/>
  <c r="GS296" i="21"/>
  <c r="GS334" i="21"/>
  <c r="GS353" i="21"/>
  <c r="GS362" i="21"/>
  <c r="GS386" i="21"/>
  <c r="GS443" i="21"/>
  <c r="GS428" i="21"/>
  <c r="GS455" i="21"/>
  <c r="GW304" i="21"/>
  <c r="GW326" i="21"/>
  <c r="GW350" i="21"/>
  <c r="GW374" i="21"/>
  <c r="GW398" i="21"/>
  <c r="GW418" i="21"/>
  <c r="GW439" i="21"/>
  <c r="HA298" i="21"/>
  <c r="HA304" i="21"/>
  <c r="HA338" i="21"/>
  <c r="HA359" i="21"/>
  <c r="HA383" i="21"/>
  <c r="HA409" i="21"/>
  <c r="HA433" i="21"/>
  <c r="HA455" i="21"/>
  <c r="HE283" i="21"/>
  <c r="HE313" i="21"/>
  <c r="HE337" i="21"/>
  <c r="HE373" i="21"/>
  <c r="HE433" i="21"/>
  <c r="HE418" i="21"/>
  <c r="HE446" i="21"/>
  <c r="HI296" i="21"/>
  <c r="HI340" i="21"/>
  <c r="HI359" i="21"/>
  <c r="HI362" i="21"/>
  <c r="HI386" i="21"/>
  <c r="HI409" i="21"/>
  <c r="HI433" i="21"/>
  <c r="HI455" i="21"/>
  <c r="HM301" i="21"/>
  <c r="HM326" i="21"/>
  <c r="HM350" i="21"/>
  <c r="HM374" i="21"/>
  <c r="HM398" i="21"/>
  <c r="HM416" i="21"/>
  <c r="HM440" i="21"/>
  <c r="HQ293" i="21"/>
  <c r="HQ302" i="21"/>
  <c r="HQ340" i="21"/>
  <c r="HQ362" i="21"/>
  <c r="HQ383" i="21"/>
  <c r="HQ445" i="21"/>
  <c r="HQ428" i="21"/>
  <c r="HQ455" i="21"/>
  <c r="HU362" i="21"/>
  <c r="HU305" i="21"/>
  <c r="HU329" i="21"/>
  <c r="HU353" i="21"/>
  <c r="HU431" i="21"/>
  <c r="HU415" i="21"/>
  <c r="HU446" i="21"/>
  <c r="HY296" i="21"/>
  <c r="HY365" i="21"/>
  <c r="HY353" i="21"/>
  <c r="HY370" i="21"/>
  <c r="HY386" i="21"/>
  <c r="HY446" i="21"/>
  <c r="HY431" i="21"/>
  <c r="HY458" i="21"/>
  <c r="IC356" i="21"/>
  <c r="IC320" i="21"/>
  <c r="IC344" i="21"/>
  <c r="IC374" i="21"/>
  <c r="IC397" i="21"/>
  <c r="IC413" i="21"/>
  <c r="IC439" i="21"/>
  <c r="IG284" i="21"/>
  <c r="IG283" i="21"/>
  <c r="IG340" i="21"/>
  <c r="IG359" i="21"/>
  <c r="IG383" i="21"/>
  <c r="IG410" i="21"/>
  <c r="IG449" i="21"/>
  <c r="IG455" i="21"/>
  <c r="IK352" i="21"/>
  <c r="IK310" i="21"/>
  <c r="IK334" i="21"/>
  <c r="IK373" i="21"/>
  <c r="IK433" i="21"/>
  <c r="IK416" i="21"/>
  <c r="IK446" i="21"/>
  <c r="CI290" i="21"/>
  <c r="CI344" i="21"/>
  <c r="CI404" i="21"/>
  <c r="CQ283" i="21"/>
  <c r="CQ322" i="21"/>
  <c r="CQ424" i="21"/>
  <c r="CY295" i="21"/>
  <c r="CY383" i="21"/>
  <c r="CY434" i="21"/>
  <c r="DG371" i="21"/>
  <c r="DG335" i="21"/>
  <c r="DG439" i="21"/>
  <c r="DO328" i="21"/>
  <c r="DO392" i="21"/>
  <c r="DW386" i="21"/>
  <c r="DW407" i="21"/>
  <c r="EE323" i="21"/>
  <c r="EE415" i="21"/>
  <c r="EM290" i="21"/>
  <c r="EM431" i="21"/>
  <c r="EQ320" i="21"/>
  <c r="EQ439" i="21"/>
  <c r="EY358" i="21"/>
  <c r="EY455" i="21"/>
  <c r="FK385" i="21"/>
  <c r="FS308" i="21"/>
  <c r="FS340" i="21"/>
  <c r="GA293" i="21"/>
  <c r="GA412" i="21"/>
  <c r="GI383" i="21"/>
  <c r="GI407" i="21"/>
  <c r="GQ323" i="21"/>
  <c r="GQ415" i="21"/>
  <c r="GY292" i="21"/>
  <c r="GY431" i="21"/>
  <c r="HG340" i="21"/>
  <c r="HG449" i="21"/>
  <c r="HK362" i="21"/>
  <c r="HS295" i="21"/>
  <c r="IA322" i="21"/>
  <c r="II367" i="21"/>
  <c r="CV448" i="21"/>
  <c r="EJ305" i="21"/>
  <c r="GZ433" i="21"/>
  <c r="CI286" i="21"/>
  <c r="CI316" i="21"/>
  <c r="CI340" i="21"/>
  <c r="CI385" i="21"/>
  <c r="CI398" i="21"/>
  <c r="CI436" i="21"/>
  <c r="CQ350" i="21"/>
  <c r="CQ389" i="21"/>
  <c r="CQ316" i="21"/>
  <c r="CQ367" i="21"/>
  <c r="CQ418" i="21"/>
  <c r="CQ440" i="21"/>
  <c r="CY289" i="21"/>
  <c r="CY323" i="21"/>
  <c r="CY377" i="21"/>
  <c r="CY394" i="21"/>
  <c r="CY425" i="21"/>
  <c r="CY455" i="21"/>
  <c r="DG365" i="21"/>
  <c r="DG343" i="21"/>
  <c r="DG329" i="21"/>
  <c r="DG404" i="21"/>
  <c r="DG433" i="21"/>
  <c r="DO283" i="21"/>
  <c r="DO322" i="21"/>
  <c r="DO353" i="21"/>
  <c r="DO371" i="21"/>
  <c r="DO439" i="21"/>
  <c r="DW379" i="21"/>
  <c r="DW325" i="21"/>
  <c r="DW400" i="21"/>
  <c r="DW448" i="21"/>
  <c r="EE316" i="21"/>
  <c r="EE380" i="21"/>
  <c r="EE412" i="21"/>
  <c r="EM281" i="21"/>
  <c r="EM358" i="21"/>
  <c r="EM325" i="21"/>
  <c r="EM428" i="21"/>
  <c r="EQ280" i="21"/>
  <c r="EQ313" i="21"/>
  <c r="EQ377" i="21"/>
  <c r="EQ431" i="21"/>
  <c r="EY302" i="21"/>
  <c r="EY350" i="21"/>
  <c r="EY395" i="21"/>
  <c r="EY445" i="21"/>
  <c r="FK359" i="21"/>
  <c r="FK377" i="21"/>
  <c r="FK410" i="21"/>
  <c r="FS281" i="21"/>
  <c r="FS290" i="21"/>
  <c r="FS332" i="21"/>
  <c r="FS428" i="21"/>
  <c r="GA286" i="21"/>
  <c r="GA340" i="21"/>
  <c r="GA371" i="21"/>
  <c r="GA437" i="21"/>
  <c r="GI376" i="21"/>
  <c r="GI323" i="21"/>
  <c r="GI400" i="21"/>
  <c r="GI446" i="21"/>
  <c r="GQ316" i="21"/>
  <c r="GQ379" i="21"/>
  <c r="GQ410" i="21"/>
  <c r="GY281" i="21"/>
  <c r="GY284" i="21"/>
  <c r="GY328" i="21"/>
  <c r="GY428" i="21"/>
  <c r="HG355" i="21"/>
  <c r="HG332" i="21"/>
  <c r="HG371" i="21"/>
  <c r="HG439" i="21"/>
  <c r="HK301" i="21"/>
  <c r="HK353" i="21"/>
  <c r="HK394" i="21"/>
  <c r="HS284" i="21"/>
  <c r="HS376" i="21"/>
  <c r="IA305" i="21"/>
  <c r="IA404" i="21"/>
  <c r="II292" i="21"/>
  <c r="II394" i="21"/>
  <c r="DD286" i="21"/>
  <c r="DT308" i="21"/>
  <c r="EJ412" i="21"/>
  <c r="FD410" i="21"/>
  <c r="HP299" i="21"/>
  <c r="CI287" i="21"/>
  <c r="CI317" i="21"/>
  <c r="CI341" i="21"/>
  <c r="CI386" i="21"/>
  <c r="CI400" i="21"/>
  <c r="CI439" i="21"/>
  <c r="CQ352" i="21"/>
  <c r="CQ391" i="21"/>
  <c r="CQ319" i="21"/>
  <c r="CQ368" i="21"/>
  <c r="CQ419" i="21"/>
  <c r="CQ446" i="21"/>
  <c r="CY290" i="21"/>
  <c r="CY325" i="21"/>
  <c r="CY380" i="21"/>
  <c r="CY395" i="21"/>
  <c r="CY427" i="21"/>
  <c r="DG281" i="21"/>
  <c r="DG367" i="21"/>
  <c r="DG344" i="21"/>
  <c r="DG332" i="21"/>
  <c r="DG406" i="21"/>
  <c r="DG434" i="21"/>
  <c r="DO286" i="21"/>
  <c r="DO323" i="21"/>
  <c r="DO355" i="21"/>
  <c r="DO373" i="21"/>
  <c r="DO440" i="21"/>
  <c r="DW380" i="21"/>
  <c r="DW326" i="21"/>
  <c r="DW401" i="21"/>
  <c r="DW449" i="21"/>
  <c r="EE317" i="21"/>
  <c r="EE382" i="21"/>
  <c r="EE437" i="21"/>
  <c r="EM304" i="21"/>
  <c r="EM284" i="21"/>
  <c r="EM326" i="21"/>
  <c r="EM430" i="21"/>
  <c r="EQ283" i="21"/>
  <c r="EQ314" i="21"/>
  <c r="EQ379" i="21"/>
  <c r="EQ433" i="21"/>
  <c r="EY304" i="21"/>
  <c r="EY352" i="21"/>
  <c r="EY397" i="21"/>
  <c r="EY446" i="21"/>
  <c r="FK310" i="21"/>
  <c r="FK379" i="21"/>
  <c r="FK412" i="21"/>
  <c r="FS280" i="21"/>
  <c r="FS292" i="21"/>
  <c r="FS334" i="21"/>
  <c r="FS445" i="21"/>
  <c r="GA287" i="21"/>
  <c r="GA341" i="21"/>
  <c r="GA373" i="21"/>
  <c r="GA439" i="21"/>
  <c r="GI377" i="21"/>
  <c r="GI325" i="21"/>
  <c r="GI401" i="21"/>
  <c r="GI448" i="21"/>
  <c r="GQ317" i="21"/>
  <c r="GQ380" i="21"/>
  <c r="GQ412" i="21"/>
  <c r="GY280" i="21"/>
  <c r="GY286" i="21"/>
  <c r="GY329" i="21"/>
  <c r="GY409" i="21"/>
  <c r="HG359" i="21"/>
  <c r="HG334" i="21"/>
  <c r="HG373" i="21"/>
  <c r="HG440" i="21"/>
  <c r="HK302" i="21"/>
  <c r="HK355" i="21"/>
  <c r="HK424" i="21"/>
  <c r="HS286" i="21"/>
  <c r="HS380" i="21"/>
  <c r="IA310" i="21"/>
  <c r="IA392" i="21"/>
  <c r="II296" i="21"/>
  <c r="II427" i="21"/>
  <c r="CR296" i="21"/>
  <c r="DD304" i="21"/>
  <c r="DT392" i="21"/>
  <c r="EJ358" i="21"/>
  <c r="FD457" i="21"/>
  <c r="HP437" i="21"/>
  <c r="DO397" i="21"/>
  <c r="DO427" i="21"/>
  <c r="DO448" i="21"/>
  <c r="DW283" i="21"/>
  <c r="DW286" i="21"/>
  <c r="DW316" i="21"/>
  <c r="DW340" i="21"/>
  <c r="DW376" i="21"/>
  <c r="DW419" i="21"/>
  <c r="DW439" i="21"/>
  <c r="EE305" i="21"/>
  <c r="EE301" i="21"/>
  <c r="EE331" i="21"/>
  <c r="EE355" i="21"/>
  <c r="EE364" i="21"/>
  <c r="EE401" i="21"/>
  <c r="EE422" i="21"/>
  <c r="EE448" i="21"/>
  <c r="EM367" i="21"/>
  <c r="EM391" i="21"/>
  <c r="EM298" i="21"/>
  <c r="EM316" i="21"/>
  <c r="EM340" i="21"/>
  <c r="EM419" i="21"/>
  <c r="EM439" i="21"/>
  <c r="EQ307" i="21"/>
  <c r="EQ305" i="21"/>
  <c r="EQ298" i="21"/>
  <c r="EQ328" i="21"/>
  <c r="EQ400" i="21"/>
  <c r="EQ409" i="21"/>
  <c r="EQ419" i="21"/>
  <c r="EQ451" i="21"/>
  <c r="EY293" i="21"/>
  <c r="EY317" i="21"/>
  <c r="EY341" i="21"/>
  <c r="EY365" i="21"/>
  <c r="EY389" i="21"/>
  <c r="EY418" i="21"/>
  <c r="EY449" i="21"/>
  <c r="FK280" i="21"/>
  <c r="FK296" i="21"/>
  <c r="FK323" i="21"/>
  <c r="FK347" i="21"/>
  <c r="FK361" i="21"/>
  <c r="FK400" i="21"/>
  <c r="FK425" i="21"/>
  <c r="FK446" i="21"/>
  <c r="FS382" i="21"/>
  <c r="FS373" i="21"/>
  <c r="FS344" i="21"/>
  <c r="FS323" i="21"/>
  <c r="FS359" i="21"/>
  <c r="FS419" i="21"/>
  <c r="FS434" i="21"/>
  <c r="GA304" i="21"/>
  <c r="GA301" i="21"/>
  <c r="GA331" i="21"/>
  <c r="GA355" i="21"/>
  <c r="GA362" i="21"/>
  <c r="GA397" i="21"/>
  <c r="GA425" i="21"/>
  <c r="GA445" i="21"/>
  <c r="GI352" i="21"/>
  <c r="GI391" i="21"/>
  <c r="GI314" i="21"/>
  <c r="GI338" i="21"/>
  <c r="GI374" i="21"/>
  <c r="GI419" i="21"/>
  <c r="GI439" i="21"/>
  <c r="GQ302" i="21"/>
  <c r="GQ299" i="21"/>
  <c r="GQ331" i="21"/>
  <c r="GQ355" i="21"/>
  <c r="GQ361" i="21"/>
  <c r="GQ400" i="21"/>
  <c r="GQ422" i="21"/>
  <c r="GQ451" i="21"/>
  <c r="GY365" i="21"/>
  <c r="GY389" i="21"/>
  <c r="GY299" i="21"/>
  <c r="GY319" i="21"/>
  <c r="GY407" i="21"/>
  <c r="GY419" i="21"/>
  <c r="GY439" i="21"/>
  <c r="HG283" i="21"/>
  <c r="HG292" i="21"/>
  <c r="HG323" i="21"/>
  <c r="HG347" i="21"/>
  <c r="HG362" i="21"/>
  <c r="HG398" i="21"/>
  <c r="HG427" i="21"/>
  <c r="HG451" i="21"/>
  <c r="HK292" i="21"/>
  <c r="HK316" i="21"/>
  <c r="HK341" i="21"/>
  <c r="HK373" i="21"/>
  <c r="HK406" i="21"/>
  <c r="HK430" i="21"/>
  <c r="HS343" i="21"/>
  <c r="HS311" i="21"/>
  <c r="HS371" i="21"/>
  <c r="HS422" i="21"/>
  <c r="IA287" i="21"/>
  <c r="IA335" i="21"/>
  <c r="IA382" i="21"/>
  <c r="IA409" i="21"/>
  <c r="II353" i="21"/>
  <c r="II314" i="21"/>
  <c r="II383" i="21"/>
  <c r="II439" i="21"/>
  <c r="CR343" i="21"/>
  <c r="CV355" i="21"/>
  <c r="DD365" i="21"/>
  <c r="DL379" i="21"/>
  <c r="DT391" i="21"/>
  <c r="EB406" i="21"/>
  <c r="EJ416" i="21"/>
  <c r="EV406" i="21"/>
  <c r="FH380" i="21"/>
  <c r="GJ343" i="21"/>
  <c r="CI389" i="21"/>
  <c r="CI395" i="21"/>
  <c r="CI422" i="21"/>
  <c r="CI443" i="21"/>
  <c r="CQ280" i="21"/>
  <c r="CQ386" i="21"/>
  <c r="CQ302" i="21"/>
  <c r="CQ329" i="21"/>
  <c r="CQ371" i="21"/>
  <c r="CQ415" i="21"/>
  <c r="CQ442" i="21"/>
  <c r="CQ455" i="21"/>
  <c r="CY293" i="21"/>
  <c r="CY320" i="21"/>
  <c r="CY344" i="21"/>
  <c r="CY391" i="21"/>
  <c r="CY397" i="21"/>
  <c r="CY422" i="21"/>
  <c r="CY449" i="21"/>
  <c r="DG382" i="21"/>
  <c r="DG370" i="21"/>
  <c r="DG301" i="21"/>
  <c r="DG319" i="21"/>
  <c r="DG355" i="21"/>
  <c r="DG415" i="21"/>
  <c r="DG445" i="21"/>
  <c r="DG458" i="21"/>
  <c r="DO296" i="21"/>
  <c r="DO326" i="21"/>
  <c r="DO350" i="21"/>
  <c r="DO391" i="21"/>
  <c r="DO395" i="21"/>
  <c r="DO422" i="21"/>
  <c r="DO443" i="21"/>
  <c r="DW344" i="21"/>
  <c r="DW389" i="21"/>
  <c r="DW311" i="21"/>
  <c r="DW335" i="21"/>
  <c r="DW371" i="21"/>
  <c r="DW415" i="21"/>
  <c r="DW434" i="21"/>
  <c r="DW458" i="21"/>
  <c r="EE296" i="21"/>
  <c r="EE326" i="21"/>
  <c r="EE350" i="21"/>
  <c r="EE391" i="21"/>
  <c r="EE397" i="21"/>
  <c r="EE418" i="21"/>
  <c r="EE449" i="21"/>
  <c r="EM362" i="21"/>
  <c r="EM386" i="21"/>
  <c r="EM293" i="21"/>
  <c r="EM311" i="21"/>
  <c r="EM335" i="21"/>
  <c r="EM415" i="21"/>
  <c r="EM434" i="21"/>
  <c r="EM458" i="21"/>
  <c r="EQ350" i="21"/>
  <c r="EQ293" i="21"/>
  <c r="EQ323" i="21"/>
  <c r="EQ359" i="21"/>
  <c r="EQ388" i="21"/>
  <c r="EQ428" i="21"/>
  <c r="EQ446" i="21"/>
  <c r="EY289" i="21"/>
  <c r="EY313" i="21"/>
  <c r="EY337" i="21"/>
  <c r="EY361" i="21"/>
  <c r="EY385" i="21"/>
  <c r="EY406" i="21"/>
  <c r="EY437" i="21"/>
  <c r="EY458" i="21"/>
  <c r="FK292" i="21"/>
  <c r="FK319" i="21"/>
  <c r="FK343" i="21"/>
  <c r="FK388" i="21"/>
  <c r="FK407" i="21"/>
  <c r="FK421" i="21"/>
  <c r="FK448" i="21"/>
  <c r="FS377" i="21"/>
  <c r="FS368" i="21"/>
  <c r="FS301" i="21"/>
  <c r="FS319" i="21"/>
  <c r="FS355" i="21"/>
  <c r="FS415" i="21"/>
  <c r="FS430" i="21"/>
  <c r="FS458" i="21"/>
  <c r="GA296" i="21"/>
  <c r="GA326" i="21"/>
  <c r="GA350" i="21"/>
  <c r="GA389" i="21"/>
  <c r="GA394" i="21"/>
  <c r="GA421" i="21"/>
  <c r="GA448" i="21"/>
  <c r="GI343" i="21"/>
  <c r="GI386" i="21"/>
  <c r="GI310" i="21"/>
  <c r="GI334" i="21"/>
  <c r="GI370" i="21"/>
  <c r="GI415" i="21"/>
  <c r="GI434" i="21"/>
  <c r="GI458" i="21"/>
  <c r="GQ295" i="21"/>
  <c r="GQ326" i="21"/>
  <c r="GQ350" i="21"/>
  <c r="GQ389" i="21"/>
  <c r="GQ407" i="21"/>
  <c r="GQ418" i="21"/>
  <c r="GQ448" i="21"/>
  <c r="GY361" i="21"/>
  <c r="GY385" i="21"/>
  <c r="GY295" i="21"/>
  <c r="GY314" i="21"/>
  <c r="GY338" i="21"/>
  <c r="GY415" i="21"/>
  <c r="GY434" i="21"/>
  <c r="GY458" i="21"/>
  <c r="HG287" i="21"/>
  <c r="HG319" i="21"/>
  <c r="HG343" i="21"/>
  <c r="HG388" i="21"/>
  <c r="HG394" i="21"/>
  <c r="HG422" i="21"/>
  <c r="HG443" i="21"/>
  <c r="HK287" i="21"/>
  <c r="HK311" i="21"/>
  <c r="HK335" i="21"/>
  <c r="HK367" i="21"/>
  <c r="HK400" i="21"/>
  <c r="HK437" i="21"/>
  <c r="HS280" i="21"/>
  <c r="HS298" i="21"/>
  <c r="HS364" i="21"/>
  <c r="HS391" i="21"/>
  <c r="IA281" i="21"/>
  <c r="IA328" i="21"/>
  <c r="IA374" i="21"/>
  <c r="IA425" i="21"/>
  <c r="II346" i="21"/>
  <c r="II373" i="21"/>
  <c r="II376" i="21"/>
  <c r="II442" i="21"/>
  <c r="CR361" i="21"/>
  <c r="CV373" i="21"/>
  <c r="DD383" i="21"/>
  <c r="DL397" i="21"/>
  <c r="DT401" i="21"/>
  <c r="EB424" i="21"/>
  <c r="EJ431" i="21"/>
  <c r="EV439" i="21"/>
  <c r="FH421" i="21"/>
  <c r="GJ437" i="21"/>
  <c r="HK340" i="21"/>
  <c r="HK364" i="21"/>
  <c r="HK388" i="21"/>
  <c r="HK421" i="21"/>
  <c r="HK451" i="21"/>
  <c r="HS307" i="21"/>
  <c r="HS355" i="21"/>
  <c r="HS400" i="21"/>
  <c r="HS389" i="21"/>
  <c r="HS419" i="21"/>
  <c r="HS449" i="21"/>
  <c r="IA295" i="21"/>
  <c r="IA319" i="21"/>
  <c r="IA365" i="21"/>
  <c r="IA430" i="21"/>
  <c r="II356" i="21"/>
  <c r="II422" i="21"/>
  <c r="II419" i="21"/>
  <c r="CV313" i="21"/>
  <c r="DL431" i="21"/>
  <c r="EB361" i="21"/>
  <c r="EV379" i="21"/>
  <c r="FP304" i="21"/>
  <c r="HS326" i="21"/>
  <c r="IA326" i="21"/>
  <c r="II289" i="21"/>
  <c r="II391" i="21"/>
  <c r="CR320" i="21"/>
  <c r="DD335" i="21"/>
  <c r="DL446" i="21"/>
  <c r="EJ322" i="21"/>
  <c r="FP326" i="21"/>
  <c r="CR433" i="21"/>
  <c r="CV370" i="21"/>
  <c r="DD338" i="21"/>
  <c r="DD433" i="21"/>
  <c r="DL455" i="21"/>
  <c r="DT398" i="21"/>
  <c r="EB421" i="21"/>
  <c r="EJ379" i="21"/>
  <c r="EV301" i="21"/>
  <c r="FD418" i="21"/>
  <c r="FH415" i="21"/>
  <c r="GB388" i="21"/>
  <c r="HH394" i="21"/>
  <c r="BH437" i="21"/>
  <c r="CR437" i="21"/>
  <c r="CV403" i="21"/>
  <c r="DD362" i="21"/>
  <c r="DL332" i="21"/>
  <c r="DT331" i="21"/>
  <c r="DT431" i="21"/>
  <c r="EB403" i="21"/>
  <c r="EJ308" i="21"/>
  <c r="EV403" i="21"/>
  <c r="FH308" i="21"/>
  <c r="GJ304" i="21"/>
  <c r="CR394" i="21"/>
  <c r="CR439" i="21"/>
  <c r="CV335" i="21"/>
  <c r="CV377" i="21"/>
  <c r="DD284" i="21"/>
  <c r="DD388" i="21"/>
  <c r="DL281" i="21"/>
  <c r="DL353" i="21"/>
  <c r="DL458" i="21"/>
  <c r="DT307" i="21"/>
  <c r="EB310" i="21"/>
  <c r="EB428" i="21"/>
  <c r="EJ394" i="21"/>
  <c r="EJ415" i="21"/>
  <c r="EV338" i="21"/>
  <c r="EV371" i="21"/>
  <c r="FD299" i="21"/>
  <c r="FH314" i="21"/>
  <c r="FP389" i="21"/>
  <c r="GJ395" i="21"/>
  <c r="GN452" i="21"/>
  <c r="HX295" i="21"/>
  <c r="CR340" i="21"/>
  <c r="CR416" i="21"/>
  <c r="CV284" i="21"/>
  <c r="CV386" i="21"/>
  <c r="DD293" i="21"/>
  <c r="DD373" i="21"/>
  <c r="DD425" i="21"/>
  <c r="DL289" i="21"/>
  <c r="DL386" i="21"/>
  <c r="DT292" i="21"/>
  <c r="DT374" i="21"/>
  <c r="DT419" i="21"/>
  <c r="EB283" i="21"/>
  <c r="EB442" i="21"/>
  <c r="EJ331" i="21"/>
  <c r="EJ446" i="21"/>
  <c r="EV323" i="21"/>
  <c r="FD284" i="21"/>
  <c r="FD383" i="21"/>
  <c r="FH347" i="21"/>
  <c r="FH458" i="21"/>
  <c r="GB284" i="21"/>
  <c r="GN287" i="21"/>
  <c r="HP352" i="21"/>
  <c r="FD338" i="21"/>
  <c r="FD397" i="21"/>
  <c r="FH316" i="21"/>
  <c r="FH437" i="21"/>
  <c r="FP349" i="21"/>
  <c r="FP425" i="21"/>
  <c r="GB383" i="21"/>
  <c r="GJ350" i="21"/>
  <c r="GJ449" i="21"/>
  <c r="GN364" i="21"/>
  <c r="HH296" i="21"/>
  <c r="HP421" i="21"/>
  <c r="HX397" i="21"/>
  <c r="FD341" i="21"/>
  <c r="FD400" i="21"/>
  <c r="FH364" i="21"/>
  <c r="FP317" i="21"/>
  <c r="FP376" i="21"/>
  <c r="FP449" i="21"/>
  <c r="GB389" i="21"/>
  <c r="GJ430" i="21"/>
  <c r="GN370" i="21"/>
  <c r="GZ311" i="21"/>
  <c r="HX340" i="21"/>
  <c r="IJ419" i="21"/>
  <c r="GB349" i="21"/>
  <c r="GB413" i="21"/>
  <c r="GJ332" i="21"/>
  <c r="GJ388" i="21"/>
  <c r="GN314" i="21"/>
  <c r="GN442" i="21"/>
  <c r="GZ359" i="21"/>
  <c r="HH332" i="21"/>
  <c r="HP293" i="21"/>
  <c r="HP406" i="21"/>
  <c r="HX413" i="21"/>
  <c r="IF433" i="21"/>
  <c r="GB350" i="21"/>
  <c r="GB415" i="21"/>
  <c r="GJ310" i="21"/>
  <c r="GN320" i="21"/>
  <c r="GN430" i="21"/>
  <c r="GZ428" i="21"/>
  <c r="HH334" i="21"/>
  <c r="HP307" i="21"/>
  <c r="HX350" i="21"/>
  <c r="IF410" i="21"/>
  <c r="GN439" i="21"/>
  <c r="GZ302" i="21"/>
  <c r="GZ455" i="21"/>
  <c r="HH364" i="21"/>
  <c r="HH397" i="21"/>
  <c r="HP302" i="21"/>
  <c r="HP455" i="21"/>
  <c r="HX346" i="21"/>
  <c r="HX398" i="21"/>
  <c r="IF359" i="21"/>
  <c r="IF427" i="21"/>
  <c r="IJ377" i="21"/>
  <c r="GZ370" i="21"/>
  <c r="HH287" i="21"/>
  <c r="HH353" i="21"/>
  <c r="HH415" i="21"/>
  <c r="HP335" i="21"/>
  <c r="HP430" i="21"/>
  <c r="HX287" i="21"/>
  <c r="HX359" i="21"/>
  <c r="HX433" i="21"/>
  <c r="IF307" i="21"/>
  <c r="IJ430" i="21"/>
  <c r="IF358" i="21"/>
  <c r="IF455" i="21"/>
  <c r="IJ344" i="21"/>
  <c r="S208" i="21"/>
  <c r="IF320" i="21"/>
  <c r="IJ290" i="21"/>
  <c r="IJ415" i="21"/>
  <c r="IJ404" i="21"/>
  <c r="Z208" i="21"/>
  <c r="IJ452" i="21"/>
  <c r="BS273" i="21"/>
  <c r="EU368" i="21"/>
  <c r="CX425" i="21"/>
  <c r="FJ328" i="21"/>
  <c r="HD445" i="21"/>
  <c r="HZ425" i="21"/>
  <c r="DB289" i="21"/>
  <c r="GX283" i="21"/>
  <c r="HC341" i="21"/>
  <c r="CP298" i="21"/>
  <c r="EN433" i="21"/>
  <c r="EH457" i="21"/>
  <c r="GX454" i="21"/>
  <c r="EA326" i="21"/>
  <c r="FJ376" i="21"/>
  <c r="GP401" i="21"/>
  <c r="EA353" i="21"/>
  <c r="GM391" i="21"/>
  <c r="DX413" i="21"/>
  <c r="CX379" i="21"/>
  <c r="DR389" i="21"/>
  <c r="DZ428" i="21"/>
  <c r="EH445" i="21"/>
  <c r="ET415" i="21"/>
  <c r="FB358" i="21"/>
  <c r="FJ325" i="21"/>
  <c r="GD394" i="21"/>
  <c r="GL377" i="21"/>
  <c r="GX373" i="21"/>
  <c r="HJ365" i="21"/>
  <c r="HR458" i="21"/>
  <c r="ID298" i="21"/>
  <c r="IL311" i="21"/>
  <c r="CM401" i="21"/>
  <c r="EU328" i="21"/>
  <c r="GE289" i="21"/>
  <c r="GM457" i="21"/>
  <c r="HO409" i="21"/>
  <c r="CJ427" i="21"/>
  <c r="EF361" i="21"/>
  <c r="FE313" i="21"/>
  <c r="ED376" i="21"/>
  <c r="EL418" i="21"/>
  <c r="ET431" i="21"/>
  <c r="FF295" i="21"/>
  <c r="FN440" i="21"/>
  <c r="FZ406" i="21"/>
  <c r="GH346" i="21"/>
  <c r="GL364" i="21"/>
  <c r="GT395" i="21"/>
  <c r="HB422" i="21"/>
  <c r="HJ346" i="21"/>
  <c r="HR332" i="21"/>
  <c r="HZ341" i="21"/>
  <c r="IH397" i="21"/>
  <c r="CM437" i="21"/>
  <c r="DK415" i="21"/>
  <c r="EI377" i="21"/>
  <c r="FO338" i="21"/>
  <c r="GE323" i="21"/>
  <c r="HW445" i="21"/>
  <c r="CN359" i="21"/>
  <c r="EZ455" i="21"/>
  <c r="GC436" i="21"/>
  <c r="CJ349" i="21"/>
  <c r="CZ380" i="21"/>
  <c r="DX347" i="21"/>
  <c r="EF407" i="21"/>
  <c r="ER451" i="21"/>
  <c r="FT398" i="21"/>
  <c r="GR325" i="21"/>
  <c r="CW328" i="21"/>
  <c r="ES296" i="21"/>
  <c r="GO443" i="21"/>
  <c r="GQ364" i="21"/>
  <c r="CM415" i="21"/>
  <c r="CU410" i="21"/>
  <c r="DK367" i="21"/>
  <c r="DS442" i="21"/>
  <c r="EI371" i="21"/>
  <c r="FC394" i="21"/>
  <c r="FO322" i="21"/>
  <c r="GM328" i="21"/>
  <c r="HO394" i="21"/>
  <c r="IE284" i="21"/>
  <c r="CJ374" i="21"/>
  <c r="CZ319" i="21"/>
  <c r="DX446" i="21"/>
  <c r="ER326" i="21"/>
  <c r="FT332" i="21"/>
  <c r="GF364" i="21"/>
  <c r="GV437" i="21"/>
  <c r="HT376" i="21"/>
  <c r="CK320" i="21"/>
  <c r="CS419" i="21"/>
  <c r="DA338" i="21"/>
  <c r="DE365" i="21"/>
  <c r="DM347" i="21"/>
  <c r="DY391" i="21"/>
  <c r="FI365" i="21"/>
  <c r="GG382" i="21"/>
  <c r="HE452" i="21"/>
  <c r="IC307" i="21"/>
  <c r="BD319" i="21"/>
  <c r="CJ329" i="21"/>
  <c r="CN293" i="21"/>
  <c r="CZ290" i="21"/>
  <c r="CZ383" i="21"/>
  <c r="DH341" i="21"/>
  <c r="DH401" i="21"/>
  <c r="DP424" i="21"/>
  <c r="DX350" i="21"/>
  <c r="EF299" i="21"/>
  <c r="EN286" i="21"/>
  <c r="EN376" i="21"/>
  <c r="ER325" i="21"/>
  <c r="EZ370" i="21"/>
  <c r="FL323" i="21"/>
  <c r="FT340" i="21"/>
  <c r="FT413" i="21"/>
  <c r="FX307" i="21"/>
  <c r="GF337" i="21"/>
  <c r="GR308" i="21"/>
  <c r="GV311" i="21"/>
  <c r="HL413" i="21"/>
  <c r="HT430" i="21"/>
  <c r="IB445" i="21"/>
  <c r="BE452" i="21"/>
  <c r="CK290" i="21"/>
  <c r="CO307" i="21"/>
  <c r="CW302" i="21"/>
  <c r="DE293" i="21"/>
  <c r="DI394" i="21"/>
  <c r="DM406" i="21"/>
  <c r="DQ424" i="21"/>
  <c r="EO349" i="21"/>
  <c r="FA340" i="21"/>
  <c r="FU442" i="21"/>
  <c r="GG428" i="21"/>
  <c r="HA325" i="21"/>
  <c r="EM370" i="21"/>
  <c r="HY376" i="21"/>
  <c r="IG400" i="21"/>
  <c r="CY352" i="21"/>
  <c r="GI302" i="21"/>
  <c r="GF344" i="21"/>
  <c r="GF442" i="21"/>
  <c r="GR386" i="21"/>
  <c r="GV301" i="21"/>
  <c r="HD325" i="21"/>
  <c r="HL338" i="21"/>
  <c r="HL427" i="21"/>
  <c r="HT343" i="21"/>
  <c r="IB332" i="21"/>
  <c r="IB386" i="21"/>
  <c r="CG296" i="21"/>
  <c r="CG383" i="21"/>
  <c r="CK332" i="21"/>
  <c r="CK427" i="21"/>
  <c r="CO346" i="21"/>
  <c r="CO434" i="21"/>
  <c r="CS358" i="21"/>
  <c r="CS416" i="21"/>
  <c r="CW347" i="21"/>
  <c r="CW428" i="21"/>
  <c r="DA382" i="21"/>
  <c r="DE280" i="21"/>
  <c r="DE362" i="21"/>
  <c r="DI335" i="21"/>
  <c r="DI406" i="21"/>
  <c r="DM332" i="21"/>
  <c r="DQ301" i="21"/>
  <c r="DY379" i="21"/>
  <c r="EG406" i="21"/>
  <c r="EO430" i="21"/>
  <c r="FA394" i="21"/>
  <c r="FI409" i="21"/>
  <c r="FQ449" i="21"/>
  <c r="GC292" i="21"/>
  <c r="GK451" i="21"/>
  <c r="GW283" i="21"/>
  <c r="HE308" i="21"/>
  <c r="HQ404" i="21"/>
  <c r="IC392" i="21"/>
  <c r="IK412" i="21"/>
  <c r="DW422" i="21"/>
  <c r="GQ334" i="21"/>
  <c r="GV340" i="21"/>
  <c r="GV430" i="21"/>
  <c r="HD344" i="21"/>
  <c r="HD442" i="21"/>
  <c r="HL358" i="21"/>
  <c r="HT281" i="21"/>
  <c r="HT403" i="21"/>
  <c r="IB352" i="21"/>
  <c r="IB382" i="21"/>
  <c r="CG340" i="21"/>
  <c r="CG449" i="21"/>
  <c r="CK365" i="21"/>
  <c r="CK422" i="21"/>
  <c r="CO341" i="21"/>
  <c r="CO445" i="21"/>
  <c r="CS353" i="21"/>
  <c r="CS442" i="21"/>
  <c r="CW398" i="21"/>
  <c r="DA287" i="21"/>
  <c r="DE323" i="21"/>
  <c r="DE455" i="21"/>
  <c r="DI281" i="21"/>
  <c r="DI368" i="21"/>
  <c r="DI436" i="21"/>
  <c r="DM359" i="21"/>
  <c r="DM386" i="21"/>
  <c r="DM424" i="21"/>
  <c r="DQ296" i="21"/>
  <c r="DQ379" i="21"/>
  <c r="DU418" i="21"/>
  <c r="EC362" i="21"/>
  <c r="EG388" i="21"/>
  <c r="EO298" i="21"/>
  <c r="ES340" i="21"/>
  <c r="EW443" i="21"/>
  <c r="FA376" i="21"/>
  <c r="FE341" i="21"/>
  <c r="FM305" i="21"/>
  <c r="FQ412" i="21"/>
  <c r="FY313" i="21"/>
  <c r="GG346" i="21"/>
  <c r="GK446" i="21"/>
  <c r="GS335" i="21"/>
  <c r="GW400" i="21"/>
  <c r="HE419" i="21"/>
  <c r="HI364" i="21"/>
  <c r="HM445" i="21"/>
  <c r="HQ385" i="21"/>
  <c r="HY298" i="21"/>
  <c r="IG302" i="21"/>
  <c r="CY457" i="21"/>
  <c r="EQ365" i="21"/>
  <c r="FK403" i="21"/>
  <c r="HG365" i="21"/>
  <c r="DQ425" i="21"/>
  <c r="DU365" i="21"/>
  <c r="DU443" i="21"/>
  <c r="DY392" i="21"/>
  <c r="DY443" i="21"/>
  <c r="EC383" i="21"/>
  <c r="EG317" i="21"/>
  <c r="EK287" i="21"/>
  <c r="EK353" i="21"/>
  <c r="EK440" i="21"/>
  <c r="EO392" i="21"/>
  <c r="EO413" i="21"/>
  <c r="ES317" i="21"/>
  <c r="EW299" i="21"/>
  <c r="EW389" i="21"/>
  <c r="FA305" i="21"/>
  <c r="FA401" i="21"/>
  <c r="FE365" i="21"/>
  <c r="FI308" i="21"/>
  <c r="FI416" i="21"/>
  <c r="FM301" i="21"/>
  <c r="FQ359" i="21"/>
  <c r="FU310" i="21"/>
  <c r="FY394" i="21"/>
  <c r="GC343" i="21"/>
  <c r="GG347" i="21"/>
  <c r="GG446" i="21"/>
  <c r="GK365" i="21"/>
  <c r="GO359" i="21"/>
  <c r="GS299" i="21"/>
  <c r="GS431" i="21"/>
  <c r="GW401" i="21"/>
  <c r="HE286" i="21"/>
  <c r="HE421" i="21"/>
  <c r="HI445" i="21"/>
  <c r="HM353" i="21"/>
  <c r="HQ305" i="21"/>
  <c r="HU308" i="21"/>
  <c r="HY389" i="21"/>
  <c r="IC347" i="21"/>
  <c r="IG304" i="21"/>
  <c r="IK391" i="21"/>
  <c r="CQ439" i="21"/>
  <c r="DO280" i="21"/>
  <c r="EE452" i="21"/>
  <c r="FS286" i="21"/>
  <c r="GI319" i="21"/>
  <c r="DT385" i="21"/>
  <c r="DM350" i="21"/>
  <c r="DM331" i="21"/>
  <c r="DM413" i="21"/>
  <c r="DQ335" i="21"/>
  <c r="DQ383" i="21"/>
  <c r="DU332" i="21"/>
  <c r="DY314" i="21"/>
  <c r="EC404" i="21"/>
  <c r="EG412" i="21"/>
  <c r="EK383" i="21"/>
  <c r="EO395" i="21"/>
  <c r="ES350" i="21"/>
  <c r="EW307" i="21"/>
  <c r="FA383" i="21"/>
  <c r="FE347" i="21"/>
  <c r="FI338" i="21"/>
  <c r="FM370" i="21"/>
  <c r="FQ329" i="21"/>
  <c r="FU437" i="21"/>
  <c r="FY403" i="21"/>
  <c r="GC371" i="21"/>
  <c r="GG332" i="21"/>
  <c r="GK320" i="21"/>
  <c r="GS307" i="21"/>
  <c r="GW382" i="21"/>
  <c r="HA449" i="21"/>
  <c r="HE353" i="21"/>
  <c r="HI313" i="21"/>
  <c r="HM382" i="21"/>
  <c r="HQ446" i="21"/>
  <c r="HU338" i="21"/>
  <c r="HU455" i="21"/>
  <c r="HY416" i="21"/>
  <c r="IC382" i="21"/>
  <c r="IG347" i="21"/>
  <c r="IK347" i="21"/>
  <c r="IK403" i="21"/>
  <c r="CI415" i="21"/>
  <c r="CY431" i="21"/>
  <c r="DW290" i="21"/>
  <c r="FK365" i="21"/>
  <c r="GI424" i="21"/>
  <c r="HG454" i="21"/>
  <c r="DQ403" i="21"/>
  <c r="DQ451" i="21"/>
  <c r="DU340" i="21"/>
  <c r="DU409" i="21"/>
  <c r="DY325" i="21"/>
  <c r="EC326" i="21"/>
  <c r="EG349" i="21"/>
  <c r="EG403" i="21"/>
  <c r="EG449" i="21"/>
  <c r="EK343" i="21"/>
  <c r="EK409" i="21"/>
  <c r="EO338" i="21"/>
  <c r="EO376" i="21"/>
  <c r="EO445" i="21"/>
  <c r="ES331" i="21"/>
  <c r="ES410" i="21"/>
  <c r="EW322" i="21"/>
  <c r="EW449" i="21"/>
  <c r="FA319" i="21"/>
  <c r="FE299" i="21"/>
  <c r="FE403" i="21"/>
  <c r="FE443" i="21"/>
  <c r="FI346" i="21"/>
  <c r="FI445" i="21"/>
  <c r="FM344" i="21"/>
  <c r="FM362" i="21"/>
  <c r="FM425" i="21"/>
  <c r="FQ296" i="21"/>
  <c r="FQ391" i="21"/>
  <c r="FU283" i="21"/>
  <c r="FU376" i="21"/>
  <c r="FU427" i="21"/>
  <c r="FY328" i="21"/>
  <c r="GC289" i="21"/>
  <c r="GC379" i="21"/>
  <c r="GC451" i="21"/>
  <c r="GG367" i="21"/>
  <c r="GG445" i="21"/>
  <c r="GK328" i="21"/>
  <c r="GK452" i="21"/>
  <c r="GO325" i="21"/>
  <c r="GS322" i="21"/>
  <c r="GS421" i="21"/>
  <c r="GW343" i="21"/>
  <c r="GW410" i="21"/>
  <c r="HA332" i="21"/>
  <c r="HA376" i="21"/>
  <c r="HA425" i="21"/>
  <c r="HE305" i="21"/>
  <c r="HE410" i="21"/>
  <c r="HI328" i="21"/>
  <c r="HI425" i="21"/>
  <c r="HM343" i="21"/>
  <c r="HM367" i="21"/>
  <c r="HQ292" i="21"/>
  <c r="HQ355" i="21"/>
  <c r="HQ421" i="21"/>
  <c r="HU322" i="21"/>
  <c r="HY289" i="21"/>
  <c r="HY424" i="21"/>
  <c r="IC299" i="21"/>
  <c r="IC389" i="21"/>
  <c r="IG290" i="21"/>
  <c r="IG376" i="21"/>
  <c r="IG427" i="21"/>
  <c r="IK302" i="21"/>
  <c r="IK409" i="21"/>
  <c r="CI308" i="21"/>
  <c r="CQ401" i="21"/>
  <c r="DG317" i="21"/>
  <c r="DW367" i="21"/>
  <c r="EE394" i="21"/>
  <c r="EQ424" i="21"/>
  <c r="FK338" i="21"/>
  <c r="FS455" i="21"/>
  <c r="GI365" i="21"/>
  <c r="GY404" i="21"/>
  <c r="HK331" i="21"/>
  <c r="II302" i="21"/>
  <c r="GZ286" i="21"/>
  <c r="DU356" i="21"/>
  <c r="DU379" i="21"/>
  <c r="DU449" i="21"/>
  <c r="DY344" i="21"/>
  <c r="DY389" i="21"/>
  <c r="EC367" i="21"/>
  <c r="EC395" i="21"/>
  <c r="EC454" i="21"/>
  <c r="EG341" i="21"/>
  <c r="EG392" i="21"/>
  <c r="EK293" i="21"/>
  <c r="EK380" i="21"/>
  <c r="EO302" i="21"/>
  <c r="EO389" i="21"/>
  <c r="ES343" i="21"/>
  <c r="ES376" i="21"/>
  <c r="ES424" i="21"/>
  <c r="EW343" i="21"/>
  <c r="EW415" i="21"/>
  <c r="FA332" i="21"/>
  <c r="FA404" i="21"/>
  <c r="FE311" i="21"/>
  <c r="FE413" i="21"/>
  <c r="FI311" i="21"/>
  <c r="FI454" i="21"/>
  <c r="FM364" i="21"/>
  <c r="FM392" i="21"/>
  <c r="FQ293" i="21"/>
  <c r="FQ350" i="21"/>
  <c r="FQ416" i="21"/>
  <c r="FU316" i="21"/>
  <c r="FU416" i="21"/>
  <c r="FY283" i="21"/>
  <c r="FY377" i="21"/>
  <c r="FY422" i="21"/>
  <c r="GC346" i="21"/>
  <c r="GC434" i="21"/>
  <c r="GG329" i="21"/>
  <c r="GK301" i="21"/>
  <c r="GK415" i="21"/>
  <c r="GO365" i="21"/>
  <c r="GO377" i="21"/>
  <c r="GO451" i="21"/>
  <c r="GS316" i="21"/>
  <c r="GW281" i="21"/>
  <c r="GW379" i="21"/>
  <c r="GW457" i="21"/>
  <c r="HA281" i="21"/>
  <c r="HA415" i="21"/>
  <c r="HE350" i="21"/>
  <c r="HE400" i="21"/>
  <c r="HI368" i="21"/>
  <c r="HI434" i="21"/>
  <c r="HM332" i="21"/>
  <c r="HM422" i="21"/>
  <c r="HQ308" i="21"/>
  <c r="HQ448" i="21"/>
  <c r="HU335" i="21"/>
  <c r="HU421" i="21"/>
  <c r="HY305" i="21"/>
  <c r="HY413" i="21"/>
  <c r="IC305" i="21"/>
  <c r="IC403" i="21"/>
  <c r="IG314" i="21"/>
  <c r="IG389" i="21"/>
  <c r="IK289" i="21"/>
  <c r="IK340" i="21"/>
  <c r="IK422" i="21"/>
  <c r="CQ379" i="21"/>
  <c r="CY368" i="21"/>
  <c r="DG394" i="21"/>
  <c r="DW302" i="21"/>
  <c r="EM452" i="21"/>
  <c r="FK289" i="21"/>
  <c r="GA323" i="21"/>
  <c r="GQ443" i="21"/>
  <c r="HK284" i="21"/>
  <c r="HS358" i="21"/>
  <c r="CF322" i="21"/>
  <c r="CI281" i="21"/>
  <c r="CI346" i="21"/>
  <c r="CI449" i="21"/>
  <c r="CQ325" i="21"/>
  <c r="CY400" i="21"/>
  <c r="DG418" i="21"/>
  <c r="DO377" i="21"/>
  <c r="DW391" i="21"/>
  <c r="DW416" i="21"/>
  <c r="EE361" i="21"/>
  <c r="EM337" i="21"/>
  <c r="EQ325" i="21"/>
  <c r="FK320" i="21"/>
  <c r="GA298" i="21"/>
  <c r="GI388" i="21"/>
  <c r="GQ391" i="21"/>
  <c r="GY362" i="21"/>
  <c r="GY436" i="21"/>
  <c r="HG395" i="21"/>
  <c r="HK439" i="21"/>
  <c r="HS392" i="21"/>
  <c r="II374" i="21"/>
  <c r="DD389" i="21"/>
  <c r="BC328" i="21"/>
  <c r="CI280" i="21"/>
  <c r="CI347" i="21"/>
  <c r="CI451" i="21"/>
  <c r="CQ326" i="21"/>
  <c r="CY401" i="21"/>
  <c r="DG448" i="21"/>
  <c r="DO380" i="21"/>
  <c r="DW338" i="21"/>
  <c r="EE329" i="21"/>
  <c r="EM437" i="21"/>
  <c r="EQ391" i="21"/>
  <c r="EY364" i="21"/>
  <c r="FK322" i="21"/>
  <c r="FS358" i="21"/>
  <c r="GA409" i="21"/>
  <c r="GI418" i="21"/>
  <c r="GQ421" i="21"/>
  <c r="GY298" i="21"/>
  <c r="HG346" i="21"/>
  <c r="HK371" i="21"/>
  <c r="HS409" i="21"/>
  <c r="II437" i="21"/>
  <c r="EV305" i="21"/>
  <c r="DO454" i="21"/>
  <c r="DW322" i="21"/>
  <c r="EE313" i="21"/>
  <c r="EE428" i="21"/>
  <c r="EM343" i="21"/>
  <c r="EM394" i="21"/>
  <c r="EQ371" i="21"/>
  <c r="EQ334" i="21"/>
  <c r="EQ442" i="21"/>
  <c r="EY347" i="21"/>
  <c r="EY394" i="21"/>
  <c r="FK302" i="21"/>
  <c r="FK406" i="21"/>
  <c r="FS388" i="21"/>
  <c r="FS329" i="21"/>
  <c r="GA337" i="21"/>
  <c r="GA403" i="21"/>
  <c r="GI289" i="21"/>
  <c r="GI425" i="21"/>
  <c r="GQ308" i="21"/>
  <c r="GQ428" i="21"/>
  <c r="GY346" i="21"/>
  <c r="GY425" i="21"/>
  <c r="HG307" i="21"/>
  <c r="HG404" i="21"/>
  <c r="HK322" i="21"/>
  <c r="HS323" i="21"/>
  <c r="IA398" i="21"/>
  <c r="II428" i="21"/>
  <c r="DD418" i="21"/>
  <c r="EV286" i="21"/>
  <c r="GN356" i="21"/>
  <c r="CI452" i="21"/>
  <c r="CQ284" i="21"/>
  <c r="CQ392" i="21"/>
  <c r="CY304" i="21"/>
  <c r="CY365" i="21"/>
  <c r="CY452" i="21"/>
  <c r="DG346" i="21"/>
  <c r="DG436" i="21"/>
  <c r="DO302" i="21"/>
  <c r="DO428" i="21"/>
  <c r="DW287" i="21"/>
  <c r="DW392" i="21"/>
  <c r="EE307" i="21"/>
  <c r="EE455" i="21"/>
  <c r="EM299" i="21"/>
  <c r="EM440" i="21"/>
  <c r="EQ299" i="21"/>
  <c r="EQ392" i="21"/>
  <c r="EQ455" i="21"/>
  <c r="EY343" i="21"/>
  <c r="EY419" i="21"/>
  <c r="FK298" i="21"/>
  <c r="FK427" i="21"/>
  <c r="FS374" i="21"/>
  <c r="FS421" i="21"/>
  <c r="GA302" i="21"/>
  <c r="GA398" i="21"/>
  <c r="GI283" i="21"/>
  <c r="GI395" i="21"/>
  <c r="GI440" i="21"/>
  <c r="GQ332" i="21"/>
  <c r="GQ401" i="21"/>
  <c r="GY320" i="21"/>
  <c r="HG325" i="21"/>
  <c r="HK293" i="21"/>
  <c r="HK416" i="21"/>
  <c r="HS344" i="21"/>
  <c r="IA292" i="21"/>
  <c r="IA439" i="21"/>
  <c r="II319" i="21"/>
  <c r="CR424" i="21"/>
  <c r="EB304" i="21"/>
  <c r="FD325" i="21"/>
  <c r="HK449" i="21"/>
  <c r="HS325" i="21"/>
  <c r="IA325" i="21"/>
  <c r="IA443" i="21"/>
  <c r="II328" i="21"/>
  <c r="CV436" i="21"/>
  <c r="DT311" i="21"/>
  <c r="EJ409" i="21"/>
  <c r="EV424" i="21"/>
  <c r="FP356" i="21"/>
  <c r="HS332" i="21"/>
  <c r="HS395" i="21"/>
  <c r="IA332" i="21"/>
  <c r="IA379" i="21"/>
  <c r="II350" i="21"/>
  <c r="II311" i="21"/>
  <c r="CV343" i="21"/>
  <c r="DD452" i="21"/>
  <c r="EB289" i="21"/>
  <c r="EJ400" i="21"/>
  <c r="FP368" i="21"/>
  <c r="BH289" i="21"/>
  <c r="CR335" i="21"/>
  <c r="CV340" i="21"/>
  <c r="DD344" i="21"/>
  <c r="DL358" i="21"/>
  <c r="DT370" i="21"/>
  <c r="EB382" i="21"/>
  <c r="EJ391" i="21"/>
  <c r="EV415" i="21"/>
  <c r="FH395" i="21"/>
  <c r="GB443" i="21"/>
  <c r="IF377" i="21"/>
  <c r="BP304" i="21"/>
  <c r="CF301" i="21"/>
  <c r="CR418" i="21"/>
  <c r="CV415" i="21"/>
  <c r="DD427" i="21"/>
  <c r="DL443" i="21"/>
  <c r="DT454" i="21"/>
  <c r="EJ316" i="21"/>
  <c r="EV295" i="21"/>
  <c r="FD316" i="21"/>
  <c r="FP281" i="21"/>
  <c r="GN397" i="21"/>
  <c r="CR347" i="21"/>
  <c r="CR443" i="21"/>
  <c r="CV359" i="21"/>
  <c r="CV455" i="21"/>
  <c r="DD370" i="21"/>
  <c r="DL286" i="21"/>
  <c r="DL383" i="21"/>
  <c r="DT289" i="21"/>
  <c r="DT410" i="21"/>
  <c r="EB305" i="21"/>
  <c r="EB410" i="21"/>
  <c r="EJ320" i="21"/>
  <c r="EJ421" i="21"/>
  <c r="EV304" i="21"/>
  <c r="EV431" i="21"/>
  <c r="FD377" i="21"/>
  <c r="FH389" i="21"/>
  <c r="FP401" i="21"/>
  <c r="GJ361" i="21"/>
  <c r="HH326" i="21"/>
  <c r="CR283" i="21"/>
  <c r="CR404" i="21"/>
  <c r="CV344" i="21"/>
  <c r="CV443" i="21"/>
  <c r="DD355" i="21"/>
  <c r="DD458" i="21"/>
  <c r="DL368" i="21"/>
  <c r="DT322" i="21"/>
  <c r="DT380" i="21"/>
  <c r="EB290" i="21"/>
  <c r="EB395" i="21"/>
  <c r="EJ301" i="21"/>
  <c r="EJ401" i="21"/>
  <c r="EV329" i="21"/>
  <c r="EV445" i="21"/>
  <c r="FD347" i="21"/>
  <c r="FH359" i="21"/>
  <c r="FP371" i="21"/>
  <c r="GJ317" i="21"/>
  <c r="GZ377" i="21"/>
  <c r="IJ368" i="21"/>
  <c r="FD433" i="21"/>
  <c r="FH323" i="21"/>
  <c r="FH419" i="21"/>
  <c r="FP338" i="21"/>
  <c r="FP431" i="21"/>
  <c r="GB410" i="21"/>
  <c r="GJ425" i="21"/>
  <c r="GN428" i="21"/>
  <c r="HH442" i="21"/>
  <c r="HX434" i="21"/>
  <c r="FD358" i="21"/>
  <c r="FD458" i="21"/>
  <c r="FH370" i="21"/>
  <c r="FP325" i="21"/>
  <c r="FP382" i="21"/>
  <c r="GB322" i="21"/>
  <c r="GJ337" i="21"/>
  <c r="GN340" i="21"/>
  <c r="GZ409" i="21"/>
  <c r="HP442" i="21"/>
  <c r="AF208" i="21"/>
  <c r="GB355" i="21"/>
  <c r="GJ281" i="21"/>
  <c r="GJ370" i="21"/>
  <c r="GN284" i="21"/>
  <c r="GN383" i="21"/>
  <c r="GZ337" i="21"/>
  <c r="HH305" i="21"/>
  <c r="HP346" i="21"/>
  <c r="HX361" i="21"/>
  <c r="IF440" i="21"/>
  <c r="GB356" i="21"/>
  <c r="GJ284" i="21"/>
  <c r="GJ371" i="21"/>
  <c r="GN286" i="21"/>
  <c r="GN385" i="21"/>
  <c r="GZ338" i="21"/>
  <c r="HH419" i="21"/>
  <c r="HP347" i="21"/>
  <c r="HX362" i="21"/>
  <c r="IF443" i="21"/>
  <c r="GZ328" i="21"/>
  <c r="GZ430" i="21"/>
  <c r="HH335" i="21"/>
  <c r="HH403" i="21"/>
  <c r="HP308" i="21"/>
  <c r="HP434" i="21"/>
  <c r="BP457" i="21"/>
  <c r="CR370" i="21"/>
  <c r="CV382" i="21"/>
  <c r="DD395" i="21"/>
  <c r="DL406" i="21"/>
  <c r="DT415" i="21"/>
  <c r="EB445" i="21"/>
  <c r="EJ440" i="21"/>
  <c r="EV457" i="21"/>
  <c r="FH439" i="21"/>
  <c r="GJ455" i="21"/>
  <c r="CR449" i="21"/>
  <c r="DD313" i="21"/>
  <c r="DL290" i="21"/>
  <c r="DT293" i="21"/>
  <c r="EB319" i="21"/>
  <c r="EJ334" i="21"/>
  <c r="EV283" i="21"/>
  <c r="FD386" i="21"/>
  <c r="FP415" i="21"/>
  <c r="HH349" i="21"/>
  <c r="CR371" i="21"/>
  <c r="CV320" i="21"/>
  <c r="CV383" i="21"/>
  <c r="DD290" i="21"/>
  <c r="DD410" i="21"/>
  <c r="DL308" i="21"/>
  <c r="DL407" i="21"/>
  <c r="DT317" i="21"/>
  <c r="DT416" i="21"/>
  <c r="EB341" i="21"/>
  <c r="EB431" i="21"/>
  <c r="EJ344" i="21"/>
  <c r="EJ442" i="21"/>
  <c r="EV353" i="21"/>
  <c r="EV458" i="21"/>
  <c r="FD401" i="21"/>
  <c r="FH442" i="21"/>
  <c r="FP454" i="21"/>
  <c r="GN308" i="21"/>
  <c r="HP280" i="21"/>
  <c r="CR356" i="21"/>
  <c r="CR455" i="21"/>
  <c r="CV368" i="21"/>
  <c r="DD322" i="21"/>
  <c r="DD379" i="21"/>
  <c r="DL295" i="21"/>
  <c r="DL395" i="21"/>
  <c r="DT298" i="21"/>
  <c r="DT397" i="21"/>
  <c r="EB326" i="21"/>
  <c r="EB419" i="21"/>
  <c r="EJ338" i="21"/>
  <c r="EJ430" i="21"/>
  <c r="EV419" i="21"/>
  <c r="EV434" i="21"/>
  <c r="FD415" i="21"/>
  <c r="FH412" i="21"/>
  <c r="FP424" i="21"/>
  <c r="GJ415" i="21"/>
  <c r="HH385" i="21"/>
  <c r="FD283" i="21"/>
  <c r="FD403" i="21"/>
  <c r="FH343" i="21"/>
  <c r="FH443" i="21"/>
  <c r="FP355" i="21"/>
  <c r="FP455" i="21"/>
  <c r="GB449" i="21"/>
  <c r="GN311" i="21"/>
  <c r="GZ320" i="21"/>
  <c r="HP283" i="21"/>
  <c r="IF424" i="21"/>
  <c r="FD382" i="21"/>
  <c r="FH295" i="21"/>
  <c r="FH398" i="21"/>
  <c r="FP305" i="21"/>
  <c r="FP406" i="21"/>
  <c r="GB353" i="21"/>
  <c r="GJ368" i="21"/>
  <c r="GN382" i="21"/>
  <c r="HH340" i="21"/>
  <c r="HX356" i="21"/>
  <c r="GB293" i="21"/>
  <c r="GB379" i="21"/>
  <c r="GJ314" i="21"/>
  <c r="GJ433" i="21"/>
  <c r="GN310" i="21"/>
  <c r="GN412" i="21"/>
  <c r="GZ371" i="21"/>
  <c r="HH379" i="21"/>
  <c r="HP413" i="21"/>
  <c r="HX422" i="21"/>
  <c r="IJ353" i="21"/>
  <c r="GB380" i="21"/>
  <c r="GJ316" i="21"/>
  <c r="GJ413" i="21"/>
  <c r="GN313" i="21"/>
  <c r="GN413" i="21"/>
  <c r="GZ373" i="21"/>
  <c r="HH380" i="21"/>
  <c r="HP415" i="21"/>
  <c r="HX424" i="21"/>
  <c r="IJ356" i="21"/>
  <c r="GZ308" i="21"/>
  <c r="GZ436" i="21"/>
  <c r="HH346" i="21"/>
  <c r="HH452" i="21"/>
  <c r="HP361" i="21"/>
  <c r="HX305" i="21"/>
  <c r="HX376" i="21"/>
  <c r="IF296" i="21"/>
  <c r="IJ326" i="21"/>
  <c r="GZ341" i="21"/>
  <c r="GZ401" i="21"/>
  <c r="HH283" i="21"/>
  <c r="HH445" i="21"/>
  <c r="HP350" i="21"/>
  <c r="HP449" i="21"/>
  <c r="HX365" i="21"/>
  <c r="IF286" i="21"/>
  <c r="IF448" i="21"/>
  <c r="IF329" i="21"/>
  <c r="IF431" i="21"/>
  <c r="IJ334" i="21"/>
  <c r="T208" i="21"/>
  <c r="IF385" i="21"/>
  <c r="IJ296" i="21"/>
  <c r="IJ427" i="21"/>
  <c r="BX410" i="21"/>
  <c r="CR410" i="21"/>
  <c r="CV433" i="21"/>
  <c r="DD442" i="21"/>
  <c r="DL452" i="21"/>
  <c r="EB317" i="21"/>
  <c r="EJ290" i="21"/>
  <c r="EV319" i="21"/>
  <c r="FD340" i="21"/>
  <c r="FP350" i="21"/>
  <c r="GZ301" i="21"/>
  <c r="BH401" i="21"/>
  <c r="CR317" i="21"/>
  <c r="CV319" i="21"/>
  <c r="DD332" i="21"/>
  <c r="DL392" i="21"/>
  <c r="DT352" i="21"/>
  <c r="EB364" i="21"/>
  <c r="EJ373" i="21"/>
  <c r="EV382" i="21"/>
  <c r="FH299" i="21"/>
  <c r="GB364" i="21"/>
  <c r="HX379" i="21"/>
  <c r="CR313" i="21"/>
  <c r="CR413" i="21"/>
  <c r="CV311" i="21"/>
  <c r="CV410" i="21"/>
  <c r="DD317" i="21"/>
  <c r="DD422" i="21"/>
  <c r="DL341" i="21"/>
  <c r="DL457" i="21"/>
  <c r="DT347" i="21"/>
  <c r="DT443" i="21"/>
  <c r="EB359" i="21"/>
  <c r="EB458" i="21"/>
  <c r="EJ368" i="21"/>
  <c r="EV290" i="21"/>
  <c r="EV377" i="21"/>
  <c r="FD311" i="21"/>
  <c r="FH290" i="21"/>
  <c r="FP301" i="21"/>
  <c r="GB346" i="21"/>
  <c r="GN374" i="21"/>
  <c r="HX343" i="21"/>
  <c r="CR292" i="21"/>
  <c r="CR380" i="21"/>
  <c r="CV290" i="21"/>
  <c r="CV395" i="21"/>
  <c r="DD299" i="21"/>
  <c r="DD403" i="21"/>
  <c r="DL323" i="21"/>
  <c r="DL416" i="21"/>
  <c r="DT338" i="21"/>
  <c r="DT425" i="21"/>
  <c r="EB344" i="21"/>
  <c r="EB439" i="21"/>
  <c r="EJ353" i="21"/>
  <c r="EJ455" i="21"/>
  <c r="EV362" i="21"/>
  <c r="FD290" i="21"/>
  <c r="FD452" i="21"/>
  <c r="FP310" i="21"/>
  <c r="GB301" i="21"/>
  <c r="GN316" i="21"/>
  <c r="HP419" i="21"/>
  <c r="FD355" i="21"/>
  <c r="FD455" i="21"/>
  <c r="FH367" i="21"/>
  <c r="FP322" i="21"/>
  <c r="FP379" i="21"/>
  <c r="GB316" i="21"/>
  <c r="GJ331" i="21"/>
  <c r="GN334" i="21"/>
  <c r="GZ422" i="21"/>
  <c r="HP401" i="21"/>
  <c r="AG208" i="21"/>
  <c r="FD422" i="21"/>
  <c r="FH329" i="21"/>
  <c r="FH422" i="21"/>
  <c r="FP341" i="21"/>
  <c r="FP434" i="21"/>
  <c r="GB395" i="21"/>
  <c r="GJ439" i="21"/>
  <c r="GN433" i="21"/>
  <c r="HH407" i="21"/>
  <c r="HX449" i="21"/>
  <c r="GB323" i="21"/>
  <c r="GB409" i="21"/>
  <c r="GJ338" i="21"/>
  <c r="GJ409" i="21"/>
  <c r="GN341" i="21"/>
  <c r="GN443" i="21"/>
  <c r="GZ397" i="21"/>
  <c r="HH433" i="21"/>
  <c r="HP443" i="21"/>
  <c r="HX454" i="21"/>
  <c r="GB325" i="21"/>
  <c r="GB422" i="21"/>
  <c r="GJ340" i="21"/>
  <c r="GJ410" i="21"/>
  <c r="GN280" i="21"/>
  <c r="GN445" i="21"/>
  <c r="GZ398" i="21"/>
  <c r="HH443" i="21"/>
  <c r="HP452" i="21"/>
  <c r="IF281" i="21"/>
  <c r="GN448" i="21"/>
  <c r="GZ362" i="21"/>
  <c r="HH307" i="21"/>
  <c r="HH370" i="21"/>
  <c r="HP296" i="21"/>
  <c r="CF454" i="21"/>
  <c r="CV317" i="21"/>
  <c r="DD289" i="21"/>
  <c r="DL307" i="21"/>
  <c r="DT310" i="21"/>
  <c r="EB340" i="21"/>
  <c r="EJ343" i="21"/>
  <c r="EV352" i="21"/>
  <c r="FD398" i="21"/>
  <c r="FP448" i="21"/>
  <c r="HP331" i="21"/>
  <c r="BH430" i="21"/>
  <c r="CF307" i="21"/>
  <c r="CF373" i="21"/>
  <c r="CR352" i="21"/>
  <c r="CV364" i="21"/>
  <c r="DD374" i="21"/>
  <c r="DL388" i="21"/>
  <c r="DT434" i="21"/>
  <c r="EB415" i="21"/>
  <c r="EJ425" i="21"/>
  <c r="EV446" i="21"/>
  <c r="FH403" i="21"/>
  <c r="GJ379" i="21"/>
  <c r="CF409" i="21"/>
  <c r="CR337" i="21"/>
  <c r="CR412" i="21"/>
  <c r="CV341" i="21"/>
  <c r="CV434" i="21"/>
  <c r="DD346" i="21"/>
  <c r="DD443" i="21"/>
  <c r="DL359" i="21"/>
  <c r="DL454" i="21"/>
  <c r="DT371" i="21"/>
  <c r="EB320" i="21"/>
  <c r="EB383" i="21"/>
  <c r="EJ292" i="21"/>
  <c r="EJ395" i="21"/>
  <c r="EV320" i="21"/>
  <c r="EV422" i="21"/>
  <c r="FD280" i="21"/>
  <c r="FH394" i="21"/>
  <c r="FP353" i="21"/>
  <c r="GB448" i="21"/>
  <c r="GZ319" i="21"/>
  <c r="IF421" i="21"/>
  <c r="CR322" i="21"/>
  <c r="CR422" i="21"/>
  <c r="CV325" i="21"/>
  <c r="CV419" i="21"/>
  <c r="DD337" i="21"/>
  <c r="DD431" i="21"/>
  <c r="DL344" i="21"/>
  <c r="DL448" i="21"/>
  <c r="DT356" i="21"/>
  <c r="DT455" i="21"/>
  <c r="EB368" i="21"/>
  <c r="EJ323" i="21"/>
  <c r="EJ377" i="21"/>
  <c r="EV299" i="21"/>
  <c r="EV386" i="21"/>
  <c r="FD320" i="21"/>
  <c r="FH313" i="21"/>
  <c r="FP331" i="21"/>
  <c r="GB382" i="21"/>
  <c r="GN415" i="21"/>
  <c r="HX428" i="21"/>
  <c r="FD379" i="21"/>
  <c r="FH292" i="21"/>
  <c r="FH391" i="21"/>
  <c r="FP302" i="21"/>
  <c r="FP403" i="21"/>
  <c r="GB347" i="21"/>
  <c r="GJ362" i="21"/>
  <c r="GN376" i="21"/>
  <c r="HH328" i="21"/>
  <c r="HX344" i="21"/>
  <c r="FH446" i="21"/>
  <c r="GN326" i="21"/>
  <c r="GB280" i="21"/>
  <c r="GN359" i="21"/>
  <c r="HX320" i="21"/>
  <c r="GJ347" i="21"/>
  <c r="HH290" i="21"/>
  <c r="GZ296" i="21"/>
  <c r="HP328" i="21"/>
  <c r="HX335" i="21"/>
  <c r="HX455" i="21"/>
  <c r="IJ341" i="21"/>
  <c r="GZ376" i="21"/>
  <c r="HH325" i="21"/>
  <c r="HP286" i="21"/>
  <c r="HP418" i="21"/>
  <c r="HX409" i="21"/>
  <c r="IF317" i="21"/>
  <c r="IJ365" i="21"/>
  <c r="IF388" i="21"/>
  <c r="IJ350" i="21"/>
  <c r="IF305" i="21"/>
  <c r="IJ305" i="21"/>
  <c r="AJ208" i="21"/>
  <c r="IJ433" i="21"/>
  <c r="IJ412" i="21"/>
  <c r="FD305" i="21"/>
  <c r="FP358" i="21"/>
  <c r="GZ332" i="21"/>
  <c r="GB434" i="21"/>
  <c r="GZ289" i="21"/>
  <c r="IF391" i="21"/>
  <c r="GJ458" i="21"/>
  <c r="HP314" i="21"/>
  <c r="GZ386" i="21"/>
  <c r="HP385" i="21"/>
  <c r="HX352" i="21"/>
  <c r="IF337" i="21"/>
  <c r="IJ401" i="21"/>
  <c r="GZ419" i="21"/>
  <c r="HH359" i="21"/>
  <c r="HP317" i="21"/>
  <c r="HP398" i="21"/>
  <c r="HX389" i="21"/>
  <c r="IF350" i="21"/>
  <c r="IJ454" i="21"/>
  <c r="IF439" i="21"/>
  <c r="IJ383" i="21"/>
  <c r="IF361" i="21"/>
  <c r="IJ331" i="21"/>
  <c r="IJ358" i="21"/>
  <c r="IJ458" i="21"/>
  <c r="IJ443" i="21"/>
  <c r="FD406" i="21"/>
  <c r="GB281" i="21"/>
  <c r="HP395" i="21"/>
  <c r="GJ346" i="21"/>
  <c r="HH289" i="21"/>
  <c r="GB283" i="21"/>
  <c r="GN361" i="21"/>
  <c r="HX322" i="21"/>
  <c r="HH311" i="21"/>
  <c r="HP424" i="21"/>
  <c r="HX416" i="21"/>
  <c r="IF371" i="21"/>
  <c r="GZ317" i="21"/>
  <c r="GZ449" i="21"/>
  <c r="HH383" i="21"/>
  <c r="HP341" i="21"/>
  <c r="HX293" i="21"/>
  <c r="HX427" i="21"/>
  <c r="IF418" i="21"/>
  <c r="IF308" i="21"/>
  <c r="IJ308" i="21"/>
  <c r="IJ431" i="21"/>
  <c r="IF428" i="21"/>
  <c r="IJ347" i="21"/>
  <c r="IJ382" i="21"/>
  <c r="AN208" i="21"/>
  <c r="AA208" i="21"/>
  <c r="FH346" i="21"/>
  <c r="GB458" i="21"/>
  <c r="IF406" i="21"/>
  <c r="GJ452" i="21"/>
  <c r="HP313" i="21"/>
  <c r="GB436" i="21"/>
  <c r="GZ292" i="21"/>
  <c r="IF344" i="21"/>
  <c r="HH410" i="21"/>
  <c r="HX311" i="21"/>
  <c r="HX404" i="21"/>
  <c r="IF397" i="21"/>
  <c r="GZ352" i="21"/>
  <c r="HH293" i="21"/>
  <c r="HH427" i="21"/>
  <c r="HP374" i="21"/>
  <c r="HX325" i="21"/>
  <c r="HX445" i="21"/>
  <c r="IJ314" i="21"/>
  <c r="IF364" i="21"/>
  <c r="IJ299" i="21"/>
  <c r="IF326" i="21"/>
  <c r="IF436" i="21"/>
  <c r="IJ379" i="21"/>
  <c r="IJ410" i="21"/>
  <c r="AP208" i="21"/>
  <c r="AC208" i="21"/>
  <c r="AC17" i="21"/>
  <c r="AS17" i="21"/>
  <c r="AE17" i="21"/>
  <c r="S17" i="21"/>
  <c r="N17" i="21"/>
  <c r="K3" i="21"/>
  <c r="A14" i="19"/>
  <c r="M3" i="21"/>
  <c r="A58" i="2"/>
  <c r="A16" i="19"/>
  <c r="AK81" i="21"/>
  <c r="X81" i="21"/>
  <c r="R17" i="21"/>
  <c r="AL81" i="21"/>
  <c r="AH81" i="21"/>
  <c r="AQ81" i="21"/>
  <c r="AM81" i="21"/>
  <c r="AF81" i="21"/>
  <c r="AL17" i="21"/>
  <c r="AL22" i="21" s="1"/>
  <c r="AK17" i="21"/>
  <c r="AR81" i="21"/>
  <c r="AR90" i="21" s="1"/>
  <c r="T17" i="21"/>
  <c r="AC81" i="21"/>
  <c r="W81" i="21"/>
  <c r="S81" i="21"/>
  <c r="H3" i="21"/>
  <c r="Y17" i="21"/>
  <c r="A52" i="2"/>
  <c r="AO81" i="21"/>
  <c r="O81" i="21"/>
  <c r="U81" i="21"/>
  <c r="Q81" i="21"/>
  <c r="R81" i="21"/>
  <c r="AG81" i="21"/>
  <c r="T81" i="21"/>
  <c r="V81" i="21"/>
  <c r="J83" i="21"/>
  <c r="J81" i="21" s="1"/>
  <c r="AP81" i="21"/>
  <c r="AJ81" i="21"/>
  <c r="M146" i="21"/>
  <c r="J146" i="21"/>
  <c r="I146" i="21"/>
  <c r="I83" i="21"/>
  <c r="I81" i="21" s="1"/>
  <c r="H146" i="21"/>
  <c r="K146" i="21"/>
  <c r="G83" i="21"/>
  <c r="G81" i="21" s="1"/>
  <c r="F146" i="21"/>
  <c r="L146" i="21"/>
  <c r="G146" i="21"/>
  <c r="J19" i="21"/>
  <c r="J17" i="21" s="1"/>
  <c r="K83" i="21"/>
  <c r="K81" i="21" s="1"/>
  <c r="L83" i="21"/>
  <c r="L81" i="21" s="1"/>
  <c r="M83" i="21"/>
  <c r="M81" i="21" s="1"/>
  <c r="H83" i="21"/>
  <c r="H81" i="21" s="1"/>
  <c r="G19" i="21"/>
  <c r="G17" i="21" s="1"/>
  <c r="H19" i="21"/>
  <c r="H17" i="21" s="1"/>
  <c r="L19" i="21"/>
  <c r="L17" i="21" s="1"/>
  <c r="I19" i="21"/>
  <c r="I17" i="21" s="1"/>
  <c r="F83" i="21"/>
  <c r="F81" i="21" s="1"/>
  <c r="HB272" i="21"/>
  <c r="GL272" i="21"/>
  <c r="DF272" i="21"/>
  <c r="CP272" i="21"/>
  <c r="BZ272" i="21"/>
  <c r="BJ272" i="21"/>
  <c r="AD276" i="21"/>
  <c r="IK272" i="21"/>
  <c r="HU272" i="21"/>
  <c r="HE272" i="21"/>
  <c r="GO272" i="21"/>
  <c r="FY272" i="21"/>
  <c r="FE272" i="21"/>
  <c r="ES272" i="21"/>
  <c r="DY272" i="21"/>
  <c r="DI272" i="21"/>
  <c r="IE272" i="21"/>
  <c r="HW272" i="21"/>
  <c r="HO272" i="21"/>
  <c r="GY272" i="21"/>
  <c r="GQ272" i="21"/>
  <c r="GI272" i="21"/>
  <c r="FS272" i="21"/>
  <c r="FC272" i="21"/>
  <c r="EM272" i="21"/>
  <c r="DW272" i="21"/>
  <c r="DG272" i="21"/>
  <c r="CI272" i="21"/>
  <c r="IL272" i="21"/>
  <c r="IL291" i="21" s="1"/>
  <c r="HV272" i="21"/>
  <c r="HF272" i="21"/>
  <c r="HY272" i="21"/>
  <c r="HI272" i="21"/>
  <c r="GS272" i="21"/>
  <c r="GC272" i="21"/>
  <c r="FM272" i="21"/>
  <c r="FA272" i="21"/>
  <c r="G276" i="21"/>
  <c r="IJ272" i="21"/>
  <c r="IB272" i="21"/>
  <c r="HT272" i="21"/>
  <c r="HL272" i="21"/>
  <c r="HL309" i="21" s="1"/>
  <c r="HD272" i="21"/>
  <c r="K19" i="21"/>
  <c r="K17" i="21" s="1"/>
  <c r="F19" i="21"/>
  <c r="F17" i="21" s="1"/>
  <c r="GV272" i="21"/>
  <c r="GV312" i="21" s="1"/>
  <c r="GN272" i="21"/>
  <c r="GF272" i="21"/>
  <c r="FX272" i="21"/>
  <c r="FX318" i="21" s="1"/>
  <c r="FP272" i="21"/>
  <c r="FH272" i="21"/>
  <c r="EZ272" i="21"/>
  <c r="ER272" i="21"/>
  <c r="EJ272" i="21"/>
  <c r="EB272" i="21"/>
  <c r="DT272" i="21"/>
  <c r="DL272" i="21"/>
  <c r="DD272" i="21"/>
  <c r="CV272" i="21"/>
  <c r="CN272" i="21"/>
  <c r="CF272" i="21"/>
  <c r="BX272" i="21"/>
  <c r="BX390" i="21" s="1"/>
  <c r="BP272" i="21"/>
  <c r="BH272" i="21"/>
  <c r="AJ276" i="21"/>
  <c r="IH272" i="21"/>
  <c r="HR272" i="21"/>
  <c r="FF272" i="21"/>
  <c r="DZ272" i="21"/>
  <c r="CS272" i="21"/>
  <c r="BQ272" i="21"/>
  <c r="AK276" i="21"/>
  <c r="HG272" i="21"/>
  <c r="GA272" i="21"/>
  <c r="FK272" i="21"/>
  <c r="EU272" i="21"/>
  <c r="EE272" i="21"/>
  <c r="DO272" i="21"/>
  <c r="DO360" i="21" s="1"/>
  <c r="CY272" i="21"/>
  <c r="CA272" i="21"/>
  <c r="BS272" i="21"/>
  <c r="AE276" i="21"/>
  <c r="GP272" i="21"/>
  <c r="FJ272" i="21"/>
  <c r="ED272" i="21"/>
  <c r="DB272" i="21"/>
  <c r="BV272" i="21"/>
  <c r="K276" i="21"/>
  <c r="DU272" i="21"/>
  <c r="DE272" i="21"/>
  <c r="BU272" i="21"/>
  <c r="Y276" i="21"/>
  <c r="Y272" i="21" s="1"/>
  <c r="HZ272" i="21"/>
  <c r="EW272" i="21"/>
  <c r="EW300" i="21" s="1"/>
  <c r="HC272" i="21"/>
  <c r="L276" i="21"/>
  <c r="L272" i="21" s="1"/>
  <c r="EL272" i="21"/>
  <c r="GK272" i="21"/>
  <c r="AT276" i="21"/>
  <c r="AB276" i="21"/>
  <c r="AU276" i="21"/>
  <c r="O276" i="21"/>
  <c r="O272" i="21" s="1"/>
  <c r="IF272" i="21"/>
  <c r="HX272" i="21"/>
  <c r="GR272" i="21"/>
  <c r="FT272" i="21"/>
  <c r="FT345" i="21" s="1"/>
  <c r="EV272" i="21"/>
  <c r="DP272" i="21"/>
  <c r="CJ272" i="21"/>
  <c r="M19" i="21"/>
  <c r="M17" i="21" s="1"/>
  <c r="AZ276" i="21"/>
  <c r="T276" i="21"/>
  <c r="H276" i="21"/>
  <c r="AI276" i="21"/>
  <c r="BD272" i="21"/>
  <c r="X276" i="21"/>
  <c r="GD272" i="21"/>
  <c r="EH272" i="21"/>
  <c r="CH272" i="21"/>
  <c r="V276" i="21"/>
  <c r="BI272" i="21"/>
  <c r="AC276" i="21"/>
  <c r="BG272" i="21"/>
  <c r="AW276" i="21"/>
  <c r="FV272" i="21"/>
  <c r="EP272" i="21"/>
  <c r="CG272" i="21"/>
  <c r="BA276" i="21"/>
  <c r="BA273" i="21" s="1"/>
  <c r="CQ272" i="21"/>
  <c r="CQ303" i="21" s="1"/>
  <c r="BK272" i="21"/>
  <c r="BK387" i="21" s="1"/>
  <c r="BC272" i="21"/>
  <c r="FZ272" i="21"/>
  <c r="ET272" i="21"/>
  <c r="DR272" i="21"/>
  <c r="CL272" i="21"/>
  <c r="BF272" i="21"/>
  <c r="Z276" i="21"/>
  <c r="EK272" i="21"/>
  <c r="CK272" i="21"/>
  <c r="BE272" i="21"/>
  <c r="AO276" i="21"/>
  <c r="HJ272" i="21"/>
  <c r="GT272" i="21"/>
  <c r="GG272" i="21"/>
  <c r="DQ272" i="21"/>
  <c r="GM272" i="21"/>
  <c r="GH272" i="21"/>
  <c r="DV272" i="21"/>
  <c r="IG272" i="21"/>
  <c r="HQ272" i="21"/>
  <c r="HQ315" i="21" s="1"/>
  <c r="FU272" i="21"/>
  <c r="DM272" i="21"/>
  <c r="HH272" i="21"/>
  <c r="HH318" i="21" s="1"/>
  <c r="GB272" i="21"/>
  <c r="EN272" i="21"/>
  <c r="CZ272" i="21"/>
  <c r="BT272" i="21"/>
  <c r="BR272" i="21"/>
  <c r="BY272" i="21"/>
  <c r="FO272" i="21"/>
  <c r="EI272" i="21"/>
  <c r="DC272" i="21"/>
  <c r="BW272" i="21"/>
  <c r="DJ272" i="21"/>
  <c r="CC272" i="21"/>
  <c r="J276" i="21"/>
  <c r="IC272" i="21"/>
  <c r="R276" i="21"/>
  <c r="AP276" i="21"/>
  <c r="AP272" i="21" s="1"/>
  <c r="Q276" i="21"/>
  <c r="AM276" i="21"/>
  <c r="I276" i="21"/>
  <c r="AA276" i="21"/>
  <c r="W276" i="21"/>
  <c r="HM272" i="21"/>
  <c r="GW272" i="21"/>
  <c r="FQ272" i="21"/>
  <c r="AX276" i="21"/>
  <c r="AX273" i="21" s="1"/>
  <c r="EG272" i="21"/>
  <c r="II272" i="21"/>
  <c r="IA272" i="21"/>
  <c r="IA309" i="21" s="1"/>
  <c r="HS272" i="21"/>
  <c r="HK272" i="21"/>
  <c r="GU272" i="21"/>
  <c r="FW272" i="21"/>
  <c r="FG272" i="21"/>
  <c r="EQ272" i="21"/>
  <c r="EA272" i="21"/>
  <c r="DK272" i="21"/>
  <c r="CU272" i="21"/>
  <c r="CE272" i="21"/>
  <c r="BO272" i="21"/>
  <c r="AY276" i="21"/>
  <c r="ID272" i="21"/>
  <c r="HN272" i="21"/>
  <c r="HN309" i="21" s="1"/>
  <c r="GX272" i="21"/>
  <c r="FR272" i="21"/>
  <c r="FB272" i="21"/>
  <c r="BN272" i="21"/>
  <c r="HA272" i="21"/>
  <c r="FI272" i="21"/>
  <c r="EC272" i="21"/>
  <c r="HP272" i="21"/>
  <c r="GZ272" i="21"/>
  <c r="GJ272" i="21"/>
  <c r="FL272" i="21"/>
  <c r="FD272" i="21"/>
  <c r="EF272" i="21"/>
  <c r="DX272" i="21"/>
  <c r="DH272" i="21"/>
  <c r="CR272" i="21"/>
  <c r="CB272" i="21"/>
  <c r="BL272" i="21"/>
  <c r="P276" i="21"/>
  <c r="FN272" i="21"/>
  <c r="EX272" i="21"/>
  <c r="DN272" i="21"/>
  <c r="DN330" i="21" s="1"/>
  <c r="CX272" i="21"/>
  <c r="DA272" i="21"/>
  <c r="CO272" i="21"/>
  <c r="M276" i="21"/>
  <c r="GE272" i="21"/>
  <c r="EY272" i="21"/>
  <c r="DS272" i="21"/>
  <c r="CM272" i="21"/>
  <c r="CT272" i="21"/>
  <c r="CT288" i="21" s="1"/>
  <c r="CD272" i="21"/>
  <c r="EO272" i="21"/>
  <c r="CW272" i="21"/>
  <c r="BM272" i="21"/>
  <c r="BM372" i="21" s="1"/>
  <c r="U276" i="21"/>
  <c r="L18" i="1"/>
  <c r="L17" i="1"/>
  <c r="BJ9" i="46" s="1"/>
  <c r="L13" i="1"/>
  <c r="N9" i="46" s="1"/>
  <c r="N276" i="21"/>
  <c r="AH276" i="21"/>
  <c r="AL276" i="21"/>
  <c r="BB276" i="21"/>
  <c r="AF276" i="21"/>
  <c r="AN276" i="21"/>
  <c r="AV276" i="21"/>
  <c r="AG276" i="21"/>
  <c r="AS276" i="21"/>
  <c r="S276" i="21"/>
  <c r="S273" i="21" s="1"/>
  <c r="L16" i="1"/>
  <c r="AX9" i="46" s="1"/>
  <c r="L14" i="1"/>
  <c r="Z9" i="46" s="1"/>
  <c r="L19" i="1"/>
  <c r="CH9" i="46" s="1"/>
  <c r="AR276" i="21"/>
  <c r="M15" i="1"/>
  <c r="BP445" i="21" s="1"/>
  <c r="M17" i="1"/>
  <c r="M16" i="1"/>
  <c r="CF290" i="21" s="1"/>
  <c r="M18" i="1"/>
  <c r="M13" i="1"/>
  <c r="BD337" i="21" s="1"/>
  <c r="AQ276" i="21"/>
  <c r="A56" i="2"/>
  <c r="F10" i="46"/>
  <c r="O12" i="1"/>
  <c r="N15" i="1"/>
  <c r="BX376" i="21" s="1"/>
  <c r="O13" i="1"/>
  <c r="O16" i="1"/>
  <c r="CF367" i="21" s="1"/>
  <c r="O15" i="1"/>
  <c r="BX455" i="21" s="1"/>
  <c r="O19" i="1"/>
  <c r="CP10" i="46" s="1"/>
  <c r="O14" i="1"/>
  <c r="O18" i="1"/>
  <c r="M19" i="1"/>
  <c r="CH10" i="46" s="1"/>
  <c r="F11" i="19"/>
  <c r="F13" i="19"/>
  <c r="F15" i="19"/>
  <c r="O17" i="1"/>
  <c r="BR10" i="46" s="1"/>
  <c r="N19" i="1"/>
  <c r="CL10" i="46" s="1"/>
  <c r="N16" i="1"/>
  <c r="CA371" i="21" s="1"/>
  <c r="N14" i="1"/>
  <c r="N18" i="1"/>
  <c r="N13" i="1"/>
  <c r="BF289" i="21" s="1"/>
  <c r="N17" i="1"/>
  <c r="F9" i="19"/>
  <c r="M14" i="1"/>
  <c r="BP370" i="21" s="1"/>
  <c r="A57" i="2"/>
  <c r="A55" i="2"/>
  <c r="F16" i="19"/>
  <c r="A54" i="2"/>
  <c r="F10" i="19"/>
  <c r="F12" i="19"/>
  <c r="L15" i="1"/>
  <c r="F210" i="21"/>
  <c r="F208" i="21" s="1"/>
  <c r="H210" i="21"/>
  <c r="H208" i="21" s="1"/>
  <c r="L210" i="21"/>
  <c r="L208" i="21" s="1"/>
  <c r="J210" i="21"/>
  <c r="J208" i="21" s="1"/>
  <c r="K210" i="21"/>
  <c r="K208" i="21" s="1"/>
  <c r="F3" i="21"/>
  <c r="G210" i="21"/>
  <c r="G208" i="21" s="1"/>
  <c r="A51" i="2"/>
  <c r="F14" i="19"/>
  <c r="M210" i="21"/>
  <c r="M208" i="21" s="1"/>
  <c r="I210" i="21"/>
  <c r="I208" i="21" s="1"/>
  <c r="BS410" i="21" l="1"/>
  <c r="BH371" i="21"/>
  <c r="BH356" i="21"/>
  <c r="BC350" i="21"/>
  <c r="BC361" i="21"/>
  <c r="BG299" i="21"/>
  <c r="BG383" i="21"/>
  <c r="BH434" i="21"/>
  <c r="BC410" i="21"/>
  <c r="BC292" i="21"/>
  <c r="BC383" i="21"/>
  <c r="BC295" i="21"/>
  <c r="BC419" i="21"/>
  <c r="BH422" i="21"/>
  <c r="BC380" i="21"/>
  <c r="BE281" i="21"/>
  <c r="BE455" i="21"/>
  <c r="BE317" i="21"/>
  <c r="BD409" i="21"/>
  <c r="BE391" i="21"/>
  <c r="BH374" i="21"/>
  <c r="BC404" i="21"/>
  <c r="BH368" i="21"/>
  <c r="BE380" i="21"/>
  <c r="BF331" i="21"/>
  <c r="BH299" i="21"/>
  <c r="BC377" i="21"/>
  <c r="BC437" i="21"/>
  <c r="BC359" i="21"/>
  <c r="BC398" i="21"/>
  <c r="BC382" i="21"/>
  <c r="BE413" i="21"/>
  <c r="BE287" i="21"/>
  <c r="BE353" i="21"/>
  <c r="BD331" i="21"/>
  <c r="BE355" i="21"/>
  <c r="BE335" i="21"/>
  <c r="BD358" i="21"/>
  <c r="BH419" i="21"/>
  <c r="BC281" i="21"/>
  <c r="BC436" i="21"/>
  <c r="BE430" i="21"/>
  <c r="BH410" i="21"/>
  <c r="BC373" i="21"/>
  <c r="BH407" i="21"/>
  <c r="BH449" i="21"/>
  <c r="BH284" i="21"/>
  <c r="BH380" i="21"/>
  <c r="BC457" i="21"/>
  <c r="BC365" i="21"/>
  <c r="BC293" i="21"/>
  <c r="BE286" i="21"/>
  <c r="BD289" i="21"/>
  <c r="BE439" i="21"/>
  <c r="BE308" i="21"/>
  <c r="BF280" i="21"/>
  <c r="BG311" i="21"/>
  <c r="BK425" i="21"/>
  <c r="BE458" i="21"/>
  <c r="BD439" i="21"/>
  <c r="BE350" i="21"/>
  <c r="BD382" i="21"/>
  <c r="BD322" i="21"/>
  <c r="BE422" i="21"/>
  <c r="BD379" i="21"/>
  <c r="BD400" i="21"/>
  <c r="BE434" i="21"/>
  <c r="BC283" i="21"/>
  <c r="BD313" i="21"/>
  <c r="BE338" i="21"/>
  <c r="BE431" i="21"/>
  <c r="BD376" i="21"/>
  <c r="BD340" i="21"/>
  <c r="BE398" i="21"/>
  <c r="BD367" i="21"/>
  <c r="BE332" i="21"/>
  <c r="BE443" i="21"/>
  <c r="BD298" i="21"/>
  <c r="BD394" i="21"/>
  <c r="BD346" i="21"/>
  <c r="BE437" i="21"/>
  <c r="BD364" i="21"/>
  <c r="BD328" i="21"/>
  <c r="BD370" i="21"/>
  <c r="BD457" i="21"/>
  <c r="BD388" i="21"/>
  <c r="BE314" i="21"/>
  <c r="BD280" i="21"/>
  <c r="BE305" i="21"/>
  <c r="BD292" i="21"/>
  <c r="BD361" i="21"/>
  <c r="BD403" i="21"/>
  <c r="BE392" i="21"/>
  <c r="BC451" i="21"/>
  <c r="BE293" i="21"/>
  <c r="BE383" i="21"/>
  <c r="BD349" i="21"/>
  <c r="BE344" i="21"/>
  <c r="BD325" i="21"/>
  <c r="BE329" i="21"/>
  <c r="BE371" i="21"/>
  <c r="BC343" i="21"/>
  <c r="BC364" i="21"/>
  <c r="BC400" i="21"/>
  <c r="BC310" i="21"/>
  <c r="BH389" i="21"/>
  <c r="BH428" i="21"/>
  <c r="BH431" i="21"/>
  <c r="BH446" i="21"/>
  <c r="BH344" i="21"/>
  <c r="BC286" i="21"/>
  <c r="BH293" i="21"/>
  <c r="BH302" i="21"/>
  <c r="BC448" i="21"/>
  <c r="BD430" i="21"/>
  <c r="BD448" i="21"/>
  <c r="BD352" i="21"/>
  <c r="BD286" i="21"/>
  <c r="BE374" i="21"/>
  <c r="BD355" i="21"/>
  <c r="BD334" i="21"/>
  <c r="BE386" i="21"/>
  <c r="BD385" i="21"/>
  <c r="BD454" i="21"/>
  <c r="BE446" i="21"/>
  <c r="BE407" i="21"/>
  <c r="BD310" i="21"/>
  <c r="BD343" i="21"/>
  <c r="BD451" i="21"/>
  <c r="BD442" i="21"/>
  <c r="BE347" i="21"/>
  <c r="BE401" i="21"/>
  <c r="BC442" i="21"/>
  <c r="BC325" i="21"/>
  <c r="BH287" i="21"/>
  <c r="BC334" i="21"/>
  <c r="BC430" i="21"/>
  <c r="BH296" i="21"/>
  <c r="BH314" i="21"/>
  <c r="BC340" i="21"/>
  <c r="BH308" i="21"/>
  <c r="BH290" i="21"/>
  <c r="BH350" i="21"/>
  <c r="BH311" i="21"/>
  <c r="BH458" i="21"/>
  <c r="BH362" i="21"/>
  <c r="BD436" i="21"/>
  <c r="BE320" i="21"/>
  <c r="BE365" i="21"/>
  <c r="BC298" i="21"/>
  <c r="BS286" i="21"/>
  <c r="BM295" i="21"/>
  <c r="BK338" i="21"/>
  <c r="BC449" i="21"/>
  <c r="BE400" i="21"/>
  <c r="BE326" i="21"/>
  <c r="BH305" i="21"/>
  <c r="BH425" i="21"/>
  <c r="BC385" i="21"/>
  <c r="BC433" i="21"/>
  <c r="BC344" i="21"/>
  <c r="BC443" i="21"/>
  <c r="BC386" i="21"/>
  <c r="BC427" i="21"/>
  <c r="BC376" i="21"/>
  <c r="BE449" i="21"/>
  <c r="BE301" i="21"/>
  <c r="BE424" i="21"/>
  <c r="BE311" i="21"/>
  <c r="BE428" i="21"/>
  <c r="BD307" i="21"/>
  <c r="BE284" i="21"/>
  <c r="BD412" i="21"/>
  <c r="BC424" i="21"/>
  <c r="BE370" i="21"/>
  <c r="BE403" i="21"/>
  <c r="BH353" i="21"/>
  <c r="BC439" i="21"/>
  <c r="BC338" i="21"/>
  <c r="BC370" i="21"/>
  <c r="BC311" i="21"/>
  <c r="BC301" i="21"/>
  <c r="BE377" i="21"/>
  <c r="BC299" i="21"/>
  <c r="BE440" i="21"/>
  <c r="BE283" i="21"/>
  <c r="BE416" i="21"/>
  <c r="BD295" i="21"/>
  <c r="BE302" i="21"/>
  <c r="BG350" i="21"/>
  <c r="BC446" i="21"/>
  <c r="BC445" i="21"/>
  <c r="BC355" i="21"/>
  <c r="BC415" i="21"/>
  <c r="BE425" i="21"/>
  <c r="BE410" i="21"/>
  <c r="BD433" i="21"/>
  <c r="BG431" i="21"/>
  <c r="BH329" i="21"/>
  <c r="BH323" i="21"/>
  <c r="BC379" i="21"/>
  <c r="BH392" i="21"/>
  <c r="BH440" i="21"/>
  <c r="BH383" i="21"/>
  <c r="BH320" i="21"/>
  <c r="BC367" i="21"/>
  <c r="BC356" i="21"/>
  <c r="BE343" i="21"/>
  <c r="BD391" i="21"/>
  <c r="BD406" i="21"/>
  <c r="BE379" i="21"/>
  <c r="BD418" i="21"/>
  <c r="BG455" i="21"/>
  <c r="BG320" i="21"/>
  <c r="BF382" i="21"/>
  <c r="BG332" i="21"/>
  <c r="BF349" i="21"/>
  <c r="BF424" i="21"/>
  <c r="BF427" i="21"/>
  <c r="BE337" i="21"/>
  <c r="BH335" i="21"/>
  <c r="BC434" i="21"/>
  <c r="BC346" i="21"/>
  <c r="BH395" i="21"/>
  <c r="BC416" i="21"/>
  <c r="BC320" i="21"/>
  <c r="BC394" i="21"/>
  <c r="BC323" i="21"/>
  <c r="BC331" i="21"/>
  <c r="BC289" i="21"/>
  <c r="BE419" i="21"/>
  <c r="BE299" i="21"/>
  <c r="BE394" i="21"/>
  <c r="BC287" i="21"/>
  <c r="BE368" i="21"/>
  <c r="BD301" i="21"/>
  <c r="BD304" i="21"/>
  <c r="BC352" i="21"/>
  <c r="BD427" i="21"/>
  <c r="BD316" i="21"/>
  <c r="BH404" i="21"/>
  <c r="BH398" i="21"/>
  <c r="BH347" i="21"/>
  <c r="BC407" i="21"/>
  <c r="BC406" i="21"/>
  <c r="BC314" i="21"/>
  <c r="BC337" i="21"/>
  <c r="BC454" i="21"/>
  <c r="BE349" i="21"/>
  <c r="BE418" i="21"/>
  <c r="BE292" i="21"/>
  <c r="BC329" i="21"/>
  <c r="BE356" i="21"/>
  <c r="BH455" i="21"/>
  <c r="BC413" i="21"/>
  <c r="BC395" i="21"/>
  <c r="BC313" i="21"/>
  <c r="BE395" i="21"/>
  <c r="BH452" i="21"/>
  <c r="BH386" i="21"/>
  <c r="BH338" i="21"/>
  <c r="BC358" i="21"/>
  <c r="BC305" i="21"/>
  <c r="BC421" i="21"/>
  <c r="BC304" i="21"/>
  <c r="BG368" i="21"/>
  <c r="BF307" i="21"/>
  <c r="BC317" i="21"/>
  <c r="BE454" i="21"/>
  <c r="BE296" i="21"/>
  <c r="BF412" i="21"/>
  <c r="BF421" i="21"/>
  <c r="BF355" i="21"/>
  <c r="BG347" i="21"/>
  <c r="BK379" i="21"/>
  <c r="BF430" i="21"/>
  <c r="BF322" i="21"/>
  <c r="BF415" i="21"/>
  <c r="BF457" i="21"/>
  <c r="BF370" i="21"/>
  <c r="BG305" i="21"/>
  <c r="BG344" i="21"/>
  <c r="BG389" i="21"/>
  <c r="BF310" i="21"/>
  <c r="BF373" i="21"/>
  <c r="BG281" i="21"/>
  <c r="BF376" i="21"/>
  <c r="BF379" i="21"/>
  <c r="BG449" i="21"/>
  <c r="BF334" i="21"/>
  <c r="BF283" i="21"/>
  <c r="BG287" i="21"/>
  <c r="BG419" i="21"/>
  <c r="BE415" i="21"/>
  <c r="BF400" i="21"/>
  <c r="BG329" i="21"/>
  <c r="BG323" i="21"/>
  <c r="BE325" i="21"/>
  <c r="BE310" i="21"/>
  <c r="BE340" i="21"/>
  <c r="BE412" i="21"/>
  <c r="BF448" i="21"/>
  <c r="BG317" i="21"/>
  <c r="BG356" i="21"/>
  <c r="BG410" i="21"/>
  <c r="BG290" i="21"/>
  <c r="BG440" i="21"/>
  <c r="BG338" i="21"/>
  <c r="BE457" i="21"/>
  <c r="BE376" i="21"/>
  <c r="BE322" i="21"/>
  <c r="BF295" i="21"/>
  <c r="BF451" i="21"/>
  <c r="BF436" i="21"/>
  <c r="BG302" i="21"/>
  <c r="BF343" i="21"/>
  <c r="BG365" i="21"/>
  <c r="BG407" i="21"/>
  <c r="BE304" i="21"/>
  <c r="BF358" i="21"/>
  <c r="BF328" i="21"/>
  <c r="BG362" i="21"/>
  <c r="BF394" i="21"/>
  <c r="BF346" i="21"/>
  <c r="BG335" i="21"/>
  <c r="BF313" i="21"/>
  <c r="BG398" i="21"/>
  <c r="BG434" i="21"/>
  <c r="BF367" i="21"/>
  <c r="BG284" i="21"/>
  <c r="BF406" i="21"/>
  <c r="BF301" i="21"/>
  <c r="BG371" i="21"/>
  <c r="BF319" i="21"/>
  <c r="BG293" i="21"/>
  <c r="BF433" i="21"/>
  <c r="BF340" i="21"/>
  <c r="BG401" i="21"/>
  <c r="BG422" i="21"/>
  <c r="BF325" i="21"/>
  <c r="BG446" i="21"/>
  <c r="BC425" i="21"/>
  <c r="BG452" i="21"/>
  <c r="BE397" i="21"/>
  <c r="BG458" i="21"/>
  <c r="BE307" i="21"/>
  <c r="BE427" i="21"/>
  <c r="BE364" i="21"/>
  <c r="BC353" i="21"/>
  <c r="BF304" i="21"/>
  <c r="BG308" i="21"/>
  <c r="BG296" i="21"/>
  <c r="BG425" i="21"/>
  <c r="BE319" i="21"/>
  <c r="BG380" i="21"/>
  <c r="BC374" i="21"/>
  <c r="BE448" i="21"/>
  <c r="BC392" i="21"/>
  <c r="BC302" i="21"/>
  <c r="BC401" i="21"/>
  <c r="BC440" i="21"/>
  <c r="BC452" i="21"/>
  <c r="BF397" i="21"/>
  <c r="BG353" i="21"/>
  <c r="BF403" i="21"/>
  <c r="BF391" i="21"/>
  <c r="BG341" i="21"/>
  <c r="BF337" i="21"/>
  <c r="BG437" i="21"/>
  <c r="BG314" i="21"/>
  <c r="BE421" i="21"/>
  <c r="BF454" i="21"/>
  <c r="BG404" i="21"/>
  <c r="BE316" i="21"/>
  <c r="BF292" i="21"/>
  <c r="BF445" i="21"/>
  <c r="BG416" i="21"/>
  <c r="BF361" i="21"/>
  <c r="BF388" i="21"/>
  <c r="BG413" i="21"/>
  <c r="BE433" i="21"/>
  <c r="BF409" i="21"/>
  <c r="BG395" i="21"/>
  <c r="BF439" i="21"/>
  <c r="BE385" i="21"/>
  <c r="BE295" i="21"/>
  <c r="BG428" i="21"/>
  <c r="BF364" i="21"/>
  <c r="BE373" i="21"/>
  <c r="BE367" i="21"/>
  <c r="BG326" i="21"/>
  <c r="BF298" i="21"/>
  <c r="BE409" i="21"/>
  <c r="BC362" i="21"/>
  <c r="BE289" i="21"/>
  <c r="BE298" i="21"/>
  <c r="BE388" i="21"/>
  <c r="BE331" i="21"/>
  <c r="BF286" i="21"/>
  <c r="BF352" i="21"/>
  <c r="BG377" i="21"/>
  <c r="BE352" i="21"/>
  <c r="BG392" i="21"/>
  <c r="BG443" i="21"/>
  <c r="BE445" i="21"/>
  <c r="BC431" i="21"/>
  <c r="BC332" i="21"/>
  <c r="BC428" i="21"/>
  <c r="BC308" i="21"/>
  <c r="BC455" i="21"/>
  <c r="BC389" i="21"/>
  <c r="BC335" i="21"/>
  <c r="BH326" i="21"/>
  <c r="BC280" i="21"/>
  <c r="BC422" i="21"/>
  <c r="BE313" i="21"/>
  <c r="BH359" i="21"/>
  <c r="BC418" i="21"/>
  <c r="BC322" i="21"/>
  <c r="BC409" i="21"/>
  <c r="BC290" i="21"/>
  <c r="BH377" i="21"/>
  <c r="BC349" i="21"/>
  <c r="BE389" i="21"/>
  <c r="BC397" i="21"/>
  <c r="BE358" i="21"/>
  <c r="BE328" i="21"/>
  <c r="BD415" i="21"/>
  <c r="BE362" i="21"/>
  <c r="BE334" i="21"/>
  <c r="BF316" i="21"/>
  <c r="BH416" i="21"/>
  <c r="BC326" i="21"/>
  <c r="BC368" i="21"/>
  <c r="BC319" i="21"/>
  <c r="BE323" i="21"/>
  <c r="BD283" i="21"/>
  <c r="BH413" i="21"/>
  <c r="BC316" i="21"/>
  <c r="BC371" i="21"/>
  <c r="BC284" i="21"/>
  <c r="BC412" i="21"/>
  <c r="BC403" i="21"/>
  <c r="BH332" i="21"/>
  <c r="BE436" i="21"/>
  <c r="BE341" i="21"/>
  <c r="BE382" i="21"/>
  <c r="BE290" i="21"/>
  <c r="BD397" i="21"/>
  <c r="BE451" i="21"/>
  <c r="BD373" i="21"/>
  <c r="BG386" i="21"/>
  <c r="BH281" i="21"/>
  <c r="BH365" i="21"/>
  <c r="BC391" i="21"/>
  <c r="BC296" i="21"/>
  <c r="BC341" i="21"/>
  <c r="BE280" i="21"/>
  <c r="BH317" i="21"/>
  <c r="BH443" i="21"/>
  <c r="BH341" i="21"/>
  <c r="BC307" i="21"/>
  <c r="BC458" i="21"/>
  <c r="BC388" i="21"/>
  <c r="BC347" i="21"/>
  <c r="BE406" i="21"/>
  <c r="BE404" i="21"/>
  <c r="BD421" i="21"/>
  <c r="BF442" i="21"/>
  <c r="BE359" i="21"/>
  <c r="BE442" i="21"/>
  <c r="BE346" i="21"/>
  <c r="BG359" i="21"/>
  <c r="BG374" i="21"/>
  <c r="BF418" i="21"/>
  <c r="BD424" i="21"/>
  <c r="BD445" i="21"/>
  <c r="BE361" i="21"/>
  <c r="BF385" i="21"/>
  <c r="CF455" i="21"/>
  <c r="BP299" i="21"/>
  <c r="BP431" i="21"/>
  <c r="CA340" i="21"/>
  <c r="BK373" i="21"/>
  <c r="BG394" i="21"/>
  <c r="BF299" i="21"/>
  <c r="BG364" i="21"/>
  <c r="BD395" i="21"/>
  <c r="BF455" i="21"/>
  <c r="BF371" i="21"/>
  <c r="BF323" i="21"/>
  <c r="BG391" i="21"/>
  <c r="BD416" i="21"/>
  <c r="BF374" i="21"/>
  <c r="BD404" i="21"/>
  <c r="BF314" i="21"/>
  <c r="BG436" i="21"/>
  <c r="BF398" i="21"/>
  <c r="BG376" i="21"/>
  <c r="BD359" i="21"/>
  <c r="BF341" i="21"/>
  <c r="BF365" i="21"/>
  <c r="BF425" i="21"/>
  <c r="BD320" i="21"/>
  <c r="BF422" i="21"/>
  <c r="BG337" i="21"/>
  <c r="BD326" i="21"/>
  <c r="BG280" i="21"/>
  <c r="BF419" i="21"/>
  <c r="BF431" i="21"/>
  <c r="BF437" i="21"/>
  <c r="BG409" i="21"/>
  <c r="BD308" i="21"/>
  <c r="BF428" i="21"/>
  <c r="BF452" i="21"/>
  <c r="BG382" i="21"/>
  <c r="BF338" i="21"/>
  <c r="BF368" i="21"/>
  <c r="BF353" i="21"/>
  <c r="BG370" i="21"/>
  <c r="BD431" i="21"/>
  <c r="BF446" i="21"/>
  <c r="BF350" i="21"/>
  <c r="BD383" i="21"/>
  <c r="BF335" i="21"/>
  <c r="BF359" i="21"/>
  <c r="BF296" i="21"/>
  <c r="BF332" i="21"/>
  <c r="BF377" i="21"/>
  <c r="BF326" i="21"/>
  <c r="BG346" i="21"/>
  <c r="BD284" i="21"/>
  <c r="BF329" i="21"/>
  <c r="BF401" i="21"/>
  <c r="BG445" i="21"/>
  <c r="BF404" i="21"/>
  <c r="BF356" i="21"/>
  <c r="BF413" i="21"/>
  <c r="BF380" i="21"/>
  <c r="BG319" i="21"/>
  <c r="BG451" i="21"/>
  <c r="BF290" i="21"/>
  <c r="BF410" i="21"/>
  <c r="BG295" i="21"/>
  <c r="BG406" i="21"/>
  <c r="BG439" i="21"/>
  <c r="BF287" i="21"/>
  <c r="BF440" i="21"/>
  <c r="BF449" i="21"/>
  <c r="BF392" i="21"/>
  <c r="BF386" i="21"/>
  <c r="BF305" i="21"/>
  <c r="BF389" i="21"/>
  <c r="BG307" i="21"/>
  <c r="BF311" i="21"/>
  <c r="BF308" i="21"/>
  <c r="BD455" i="21"/>
  <c r="BF458" i="21"/>
  <c r="BD338" i="21"/>
  <c r="BG352" i="21"/>
  <c r="BG427" i="21"/>
  <c r="BG301" i="21"/>
  <c r="BF293" i="21"/>
  <c r="BF344" i="21"/>
  <c r="BF383" i="21"/>
  <c r="BF284" i="21"/>
  <c r="BF347" i="21"/>
  <c r="BG358" i="21"/>
  <c r="BG388" i="21"/>
  <c r="BD371" i="21"/>
  <c r="BD413" i="21"/>
  <c r="BG328" i="21"/>
  <c r="BG430" i="21"/>
  <c r="BD323" i="21"/>
  <c r="BD296" i="21"/>
  <c r="BD398" i="21"/>
  <c r="BD347" i="21"/>
  <c r="BG286" i="21"/>
  <c r="BG418" i="21"/>
  <c r="BG349" i="21"/>
  <c r="BD434" i="21"/>
  <c r="BF395" i="21"/>
  <c r="BF281" i="21"/>
  <c r="BD437" i="21"/>
  <c r="BG400" i="21"/>
  <c r="BD377" i="21"/>
  <c r="BG310" i="21"/>
  <c r="BG403" i="21"/>
  <c r="BD299" i="21"/>
  <c r="BG283" i="21"/>
  <c r="BG373" i="21"/>
  <c r="BD290" i="21"/>
  <c r="BG415" i="21"/>
  <c r="BG448" i="21"/>
  <c r="BG334" i="21"/>
  <c r="BG442" i="21"/>
  <c r="BD329" i="21"/>
  <c r="BD446" i="21"/>
  <c r="BF317" i="21"/>
  <c r="BD302" i="21"/>
  <c r="BG355" i="21"/>
  <c r="BD392" i="21"/>
  <c r="BG325" i="21"/>
  <c r="BD314" i="21"/>
  <c r="BG421" i="21"/>
  <c r="BD410" i="21"/>
  <c r="BD443" i="21"/>
  <c r="BD353" i="21"/>
  <c r="BG292" i="21"/>
  <c r="BD305" i="21"/>
  <c r="BG289" i="21"/>
  <c r="BD440" i="21"/>
  <c r="BF302" i="21"/>
  <c r="BD389" i="21"/>
  <c r="BG316" i="21"/>
  <c r="BD311" i="21"/>
  <c r="BG367" i="21"/>
  <c r="BD419" i="21"/>
  <c r="BD422" i="21"/>
  <c r="BG304" i="21"/>
  <c r="BD293" i="21"/>
  <c r="BF416" i="21"/>
  <c r="BD449" i="21"/>
  <c r="BD344" i="21"/>
  <c r="BF443" i="21"/>
  <c r="BG340" i="21"/>
  <c r="BD335" i="21"/>
  <c r="BD401" i="21"/>
  <c r="BD374" i="21"/>
  <c r="BG397" i="21"/>
  <c r="BG457" i="21"/>
  <c r="BD281" i="21"/>
  <c r="BD368" i="21"/>
  <c r="BF434" i="21"/>
  <c r="BG331" i="21"/>
  <c r="BD332" i="21"/>
  <c r="BH394" i="21"/>
  <c r="BG361" i="21"/>
  <c r="BD458" i="21"/>
  <c r="BG313" i="21"/>
  <c r="BD425" i="21"/>
  <c r="BD428" i="21"/>
  <c r="BH409" i="21"/>
  <c r="BH325" i="21"/>
  <c r="BH328" i="21"/>
  <c r="BH295" i="21"/>
  <c r="BH343" i="21"/>
  <c r="BH397" i="21"/>
  <c r="BH337" i="21"/>
  <c r="BH388" i="21"/>
  <c r="BH355" i="21"/>
  <c r="BF320" i="21"/>
  <c r="BF407" i="21"/>
  <c r="BG379" i="21"/>
  <c r="BD365" i="21"/>
  <c r="BD287" i="21"/>
  <c r="BH331" i="21"/>
  <c r="BH421" i="21"/>
  <c r="BH367" i="21"/>
  <c r="BH358" i="21"/>
  <c r="BH373" i="21"/>
  <c r="BH433" i="21"/>
  <c r="BH379" i="21"/>
  <c r="BH448" i="21"/>
  <c r="BH310" i="21"/>
  <c r="BG454" i="21"/>
  <c r="BG298" i="21"/>
  <c r="BD452" i="21"/>
  <c r="BH352" i="21"/>
  <c r="BH286" i="21"/>
  <c r="BH391" i="21"/>
  <c r="BH454" i="21"/>
  <c r="BH382" i="21"/>
  <c r="BH412" i="21"/>
  <c r="BD407" i="21"/>
  <c r="BD362" i="21"/>
  <c r="BD350" i="21"/>
  <c r="BH376" i="21"/>
  <c r="BH427" i="21"/>
  <c r="BH445" i="21"/>
  <c r="BH364" i="21"/>
  <c r="BH298" i="21"/>
  <c r="BG433" i="21"/>
  <c r="BH313" i="21"/>
  <c r="BH370" i="21"/>
  <c r="BD380" i="21"/>
  <c r="AL10" i="46"/>
  <c r="BZ368" i="21"/>
  <c r="BZ455" i="21"/>
  <c r="BV313" i="21"/>
  <c r="BV355" i="21"/>
  <c r="BV325" i="21"/>
  <c r="BV397" i="21"/>
  <c r="BZ353" i="21"/>
  <c r="BZ407" i="21"/>
  <c r="BW389" i="21"/>
  <c r="BV346" i="21"/>
  <c r="BV457" i="21"/>
  <c r="BW386" i="21"/>
  <c r="BV388" i="21"/>
  <c r="BV280" i="21"/>
  <c r="BV409" i="21"/>
  <c r="BW296" i="21"/>
  <c r="BW425" i="21"/>
  <c r="BV421" i="21"/>
  <c r="BZ377" i="21"/>
  <c r="BZ434" i="21"/>
  <c r="BW443" i="21"/>
  <c r="BW371" i="21"/>
  <c r="BZ350" i="21"/>
  <c r="BV298" i="21"/>
  <c r="BV451" i="21"/>
  <c r="BZ392" i="21"/>
  <c r="BV433" i="21"/>
  <c r="BZ338" i="21"/>
  <c r="BZ311" i="21"/>
  <c r="BZ458" i="21"/>
  <c r="BW458" i="21"/>
  <c r="BW404" i="21"/>
  <c r="BZ431" i="21"/>
  <c r="BV331" i="21"/>
  <c r="BZ296" i="21"/>
  <c r="BZ425" i="21"/>
  <c r="BW377" i="21"/>
  <c r="BZ362" i="21"/>
  <c r="BV328" i="21"/>
  <c r="BZ284" i="21"/>
  <c r="BW365" i="21"/>
  <c r="BW359" i="21"/>
  <c r="BZ335" i="21"/>
  <c r="BW308" i="21"/>
  <c r="BW434" i="21"/>
  <c r="BV340" i="21"/>
  <c r="BZ344" i="21"/>
  <c r="BZ410" i="21"/>
  <c r="BV349" i="21"/>
  <c r="BW398" i="21"/>
  <c r="BV400" i="21"/>
  <c r="BZ293" i="21"/>
  <c r="BZ341" i="21"/>
  <c r="BZ452" i="21"/>
  <c r="BV343" i="21"/>
  <c r="BV337" i="21"/>
  <c r="BV334" i="21"/>
  <c r="BU295" i="21"/>
  <c r="BZ359" i="21"/>
  <c r="BZ416" i="21"/>
  <c r="BV295" i="21"/>
  <c r="BV385" i="21"/>
  <c r="BV391" i="21"/>
  <c r="BV430" i="21"/>
  <c r="BW422" i="21"/>
  <c r="BZ314" i="21"/>
  <c r="BV427" i="21"/>
  <c r="BZ383" i="21"/>
  <c r="BZ440" i="21"/>
  <c r="BZ326" i="21"/>
  <c r="BZ374" i="21"/>
  <c r="BV307" i="21"/>
  <c r="BZ398" i="21"/>
  <c r="BZ290" i="21"/>
  <c r="BV304" i="21"/>
  <c r="BV442" i="21"/>
  <c r="BU337" i="21"/>
  <c r="BV445" i="21"/>
  <c r="BZ317" i="21"/>
  <c r="BV316" i="21"/>
  <c r="BZ446" i="21"/>
  <c r="BZ386" i="21"/>
  <c r="BZ299" i="21"/>
  <c r="BV454" i="21"/>
  <c r="BW302" i="21"/>
  <c r="BZ323" i="21"/>
  <c r="BW449" i="21"/>
  <c r="BV361" i="21"/>
  <c r="BZ437" i="21"/>
  <c r="BW374" i="21"/>
  <c r="BV406" i="21"/>
  <c r="BZ302" i="21"/>
  <c r="BZ395" i="21"/>
  <c r="BZ308" i="21"/>
  <c r="BZ281" i="21"/>
  <c r="BV352" i="21"/>
  <c r="BW452" i="21"/>
  <c r="BV367" i="21"/>
  <c r="BW326" i="21"/>
  <c r="BV322" i="21"/>
  <c r="BV376" i="21"/>
  <c r="BV382" i="21"/>
  <c r="BZ380" i="21"/>
  <c r="BW281" i="21"/>
  <c r="BV289" i="21"/>
  <c r="BZ365" i="21"/>
  <c r="BZ422" i="21"/>
  <c r="BZ305" i="21"/>
  <c r="BW332" i="21"/>
  <c r="BV448" i="21"/>
  <c r="BV418" i="21"/>
  <c r="BW437" i="21"/>
  <c r="BZ449" i="21"/>
  <c r="BV301" i="21"/>
  <c r="BV424" i="21"/>
  <c r="BW440" i="21"/>
  <c r="BV436" i="21"/>
  <c r="BZ389" i="21"/>
  <c r="BV439" i="21"/>
  <c r="BW320" i="21"/>
  <c r="BW344" i="21"/>
  <c r="BW428" i="21"/>
  <c r="BU415" i="21"/>
  <c r="BZ329" i="21"/>
  <c r="BW314" i="21"/>
  <c r="BW347" i="21"/>
  <c r="BW311" i="21"/>
  <c r="BW407" i="21"/>
  <c r="BU367" i="21"/>
  <c r="BZ404" i="21"/>
  <c r="BW350" i="21"/>
  <c r="BW353" i="21"/>
  <c r="BW383" i="21"/>
  <c r="BU385" i="21"/>
  <c r="BW335" i="21"/>
  <c r="BW413" i="21"/>
  <c r="BW305" i="21"/>
  <c r="BW401" i="21"/>
  <c r="BV283" i="21"/>
  <c r="BU355" i="21"/>
  <c r="BW410" i="21"/>
  <c r="BU427" i="21"/>
  <c r="BW455" i="21"/>
  <c r="BZ320" i="21"/>
  <c r="BV319" i="21"/>
  <c r="BZ287" i="21"/>
  <c r="BU301" i="21"/>
  <c r="BU334" i="21"/>
  <c r="BU328" i="21"/>
  <c r="BU406" i="21"/>
  <c r="BV373" i="21"/>
  <c r="BZ332" i="21"/>
  <c r="BZ356" i="21"/>
  <c r="BZ401" i="21"/>
  <c r="BW317" i="21"/>
  <c r="BW395" i="21"/>
  <c r="BW299" i="21"/>
  <c r="BU325" i="21"/>
  <c r="BU424" i="21"/>
  <c r="BZ443" i="21"/>
  <c r="BW380" i="21"/>
  <c r="BW368" i="21"/>
  <c r="BU397" i="21"/>
  <c r="BW341" i="21"/>
  <c r="BZ371" i="21"/>
  <c r="BW290" i="21"/>
  <c r="BU331" i="21"/>
  <c r="BU307" i="21"/>
  <c r="BU283" i="21"/>
  <c r="BU289" i="21"/>
  <c r="BU391" i="21"/>
  <c r="BU364" i="21"/>
  <c r="BU454" i="21"/>
  <c r="BV286" i="21"/>
  <c r="BV310" i="21"/>
  <c r="BW392" i="21"/>
  <c r="BW431" i="21"/>
  <c r="BU439" i="21"/>
  <c r="BZ419" i="21"/>
  <c r="BU379" i="21"/>
  <c r="BW329" i="21"/>
  <c r="BW287" i="21"/>
  <c r="BU349" i="21"/>
  <c r="BU433" i="21"/>
  <c r="BU298" i="21"/>
  <c r="BU382" i="21"/>
  <c r="BV292" i="21"/>
  <c r="BV370" i="21"/>
  <c r="BZ347" i="21"/>
  <c r="BW446" i="21"/>
  <c r="BU343" i="21"/>
  <c r="BU313" i="21"/>
  <c r="BW293" i="21"/>
  <c r="BV364" i="21"/>
  <c r="BU373" i="21"/>
  <c r="BU346" i="21"/>
  <c r="BU388" i="21"/>
  <c r="BU358" i="21"/>
  <c r="BU412" i="21"/>
  <c r="BU322" i="21"/>
  <c r="BU304" i="21"/>
  <c r="BW356" i="21"/>
  <c r="BU361" i="21"/>
  <c r="BU352" i="21"/>
  <c r="BU394" i="21"/>
  <c r="BV412" i="21"/>
  <c r="BW284" i="21"/>
  <c r="BU442" i="21"/>
  <c r="BV394" i="21"/>
  <c r="BW323" i="21"/>
  <c r="BU370" i="21"/>
  <c r="BU310" i="21"/>
  <c r="BU418" i="21"/>
  <c r="BV415" i="21"/>
  <c r="BU457" i="21"/>
  <c r="BU436" i="21"/>
  <c r="BZ428" i="21"/>
  <c r="BW338" i="21"/>
  <c r="BW362" i="21"/>
  <c r="BW419" i="21"/>
  <c r="BV403" i="21"/>
  <c r="BU292" i="21"/>
  <c r="BU403" i="21"/>
  <c r="BU316" i="21"/>
  <c r="BT426" i="21"/>
  <c r="BX359" i="21"/>
  <c r="BH340" i="21"/>
  <c r="CF340" i="21"/>
  <c r="BP308" i="21"/>
  <c r="CF349" i="21"/>
  <c r="BP328" i="21"/>
  <c r="BX290" i="21"/>
  <c r="BX407" i="21"/>
  <c r="BH385" i="21"/>
  <c r="CF382" i="21"/>
  <c r="BP358" i="21"/>
  <c r="BX383" i="21"/>
  <c r="BH361" i="21"/>
  <c r="CF358" i="21"/>
  <c r="BP340" i="21"/>
  <c r="BH322" i="21"/>
  <c r="CF313" i="21"/>
  <c r="BX388" i="21"/>
  <c r="BX323" i="21"/>
  <c r="BX316" i="21"/>
  <c r="CA364" i="21"/>
  <c r="BK344" i="21"/>
  <c r="BP454" i="21"/>
  <c r="CA362" i="21"/>
  <c r="BK391" i="21"/>
  <c r="BS284" i="21"/>
  <c r="BS454" i="21"/>
  <c r="BY287" i="21"/>
  <c r="BM353" i="21"/>
  <c r="BY334" i="21"/>
  <c r="BI433" i="21"/>
  <c r="BU368" i="21"/>
  <c r="CB286" i="21"/>
  <c r="BU451" i="21"/>
  <c r="BL431" i="21"/>
  <c r="CC299" i="21"/>
  <c r="BI373" i="21"/>
  <c r="BJ290" i="21"/>
  <c r="CF449" i="21"/>
  <c r="CF425" i="21"/>
  <c r="BX337" i="21"/>
  <c r="CF352" i="21"/>
  <c r="BP317" i="21"/>
  <c r="BX283" i="21"/>
  <c r="CF347" i="21"/>
  <c r="CF377" i="21"/>
  <c r="BP353" i="21"/>
  <c r="BX452" i="21"/>
  <c r="BP415" i="21"/>
  <c r="CA454" i="21"/>
  <c r="CA310" i="21"/>
  <c r="BS443" i="21"/>
  <c r="BS347" i="21"/>
  <c r="BK431" i="21"/>
  <c r="BK302" i="21"/>
  <c r="BX419" i="21"/>
  <c r="CA332" i="21"/>
  <c r="CA308" i="21"/>
  <c r="BS386" i="21"/>
  <c r="BK452" i="21"/>
  <c r="BK331" i="21"/>
  <c r="CA361" i="21"/>
  <c r="BK455" i="21"/>
  <c r="CA455" i="21"/>
  <c r="BS445" i="21"/>
  <c r="BK433" i="21"/>
  <c r="BP394" i="21"/>
  <c r="BS356" i="21"/>
  <c r="CA289" i="21"/>
  <c r="BK383" i="21"/>
  <c r="CA377" i="21"/>
  <c r="CC395" i="21"/>
  <c r="BY440" i="21"/>
  <c r="BY317" i="21"/>
  <c r="BU371" i="21"/>
  <c r="BQ422" i="21"/>
  <c r="BQ298" i="21"/>
  <c r="BM347" i="21"/>
  <c r="BI401" i="21"/>
  <c r="CC329" i="21"/>
  <c r="BY386" i="21"/>
  <c r="BU434" i="21"/>
  <c r="BU326" i="21"/>
  <c r="BQ344" i="21"/>
  <c r="BM418" i="21"/>
  <c r="BM299" i="21"/>
  <c r="BI337" i="21"/>
  <c r="BS413" i="21"/>
  <c r="CC337" i="21"/>
  <c r="BU448" i="21"/>
  <c r="BQ325" i="21"/>
  <c r="BI442" i="21"/>
  <c r="CB370" i="21"/>
  <c r="BT400" i="21"/>
  <c r="BT296" i="21"/>
  <c r="BL343" i="21"/>
  <c r="BD386" i="21"/>
  <c r="BY355" i="21"/>
  <c r="BQ311" i="21"/>
  <c r="BI304" i="21"/>
  <c r="CB440" i="21"/>
  <c r="BL430" i="21"/>
  <c r="CE331" i="21"/>
  <c r="BO397" i="21"/>
  <c r="BY419" i="21"/>
  <c r="BI374" i="21"/>
  <c r="BT409" i="21"/>
  <c r="BI383" i="21"/>
  <c r="CE388" i="21"/>
  <c r="CE338" i="21"/>
  <c r="BJ388" i="21"/>
  <c r="BH346" i="21"/>
  <c r="BX412" i="21"/>
  <c r="BP322" i="21"/>
  <c r="CF296" i="21"/>
  <c r="CA418" i="21"/>
  <c r="BS280" i="21"/>
  <c r="BS352" i="21"/>
  <c r="CA346" i="21"/>
  <c r="BK322" i="21"/>
  <c r="BU445" i="21"/>
  <c r="BM386" i="21"/>
  <c r="BY305" i="21"/>
  <c r="BM452" i="21"/>
  <c r="BY379" i="21"/>
  <c r="BI391" i="21"/>
  <c r="BT433" i="21"/>
  <c r="BI445" i="21"/>
  <c r="BD341" i="21"/>
  <c r="BW370" i="21"/>
  <c r="BO308" i="21"/>
  <c r="BO430" i="21"/>
  <c r="BF362" i="21"/>
  <c r="BV379" i="21"/>
  <c r="BP416" i="21"/>
  <c r="BX308" i="21"/>
  <c r="BH280" i="21"/>
  <c r="CF302" i="21"/>
  <c r="CF452" i="21"/>
  <c r="CF413" i="21"/>
  <c r="BX293" i="21"/>
  <c r="BH418" i="21"/>
  <c r="BH301" i="21"/>
  <c r="BX370" i="21"/>
  <c r="CA286" i="21"/>
  <c r="BK401" i="21"/>
  <c r="CA428" i="21"/>
  <c r="CA284" i="21"/>
  <c r="BS316" i="21"/>
  <c r="BK400" i="21"/>
  <c r="BX298" i="21"/>
  <c r="CA325" i="21"/>
  <c r="BS379" i="21"/>
  <c r="BK323" i="21"/>
  <c r="BP380" i="21"/>
  <c r="CA344" i="21"/>
  <c r="BM458" i="21"/>
  <c r="BI452" i="21"/>
  <c r="BM287" i="21"/>
  <c r="BL280" i="21"/>
  <c r="BL352" i="21"/>
  <c r="BI308" i="21"/>
  <c r="BL397" i="21"/>
  <c r="BL289" i="21"/>
  <c r="BL376" i="21"/>
  <c r="BL319" i="21"/>
  <c r="BM320" i="21"/>
  <c r="BL394" i="21"/>
  <c r="BM308" i="21"/>
  <c r="BL409" i="21"/>
  <c r="BM332" i="21"/>
  <c r="BL433" i="21"/>
  <c r="BL427" i="21"/>
  <c r="BK376" i="21"/>
  <c r="BL358" i="21"/>
  <c r="BM398" i="21"/>
  <c r="BL412" i="21"/>
  <c r="BM296" i="21"/>
  <c r="BL313" i="21"/>
  <c r="BI359" i="21"/>
  <c r="BK439" i="21"/>
  <c r="BI389" i="21"/>
  <c r="BL388" i="21"/>
  <c r="BI425" i="21"/>
  <c r="BM440" i="21"/>
  <c r="BL454" i="21"/>
  <c r="BI290" i="21"/>
  <c r="BL307" i="21"/>
  <c r="BI344" i="21"/>
  <c r="BM362" i="21"/>
  <c r="BL421" i="21"/>
  <c r="BL301" i="21"/>
  <c r="BI377" i="21"/>
  <c r="BL364" i="21"/>
  <c r="BI398" i="21"/>
  <c r="BM410" i="21"/>
  <c r="BL283" i="21"/>
  <c r="BL400" i="21"/>
  <c r="BL337" i="21"/>
  <c r="BM350" i="21"/>
  <c r="BL415" i="21"/>
  <c r="BL328" i="21"/>
  <c r="BI449" i="21"/>
  <c r="BI371" i="21"/>
  <c r="BM380" i="21"/>
  <c r="BL325" i="21"/>
  <c r="BL439" i="21"/>
  <c r="BI311" i="21"/>
  <c r="BL295" i="21"/>
  <c r="BI305" i="21"/>
  <c r="BK316" i="21"/>
  <c r="BM302" i="21"/>
  <c r="BM407" i="21"/>
  <c r="BL436" i="21"/>
  <c r="BI362" i="21"/>
  <c r="BM374" i="21"/>
  <c r="BL424" i="21"/>
  <c r="BL310" i="21"/>
  <c r="BI341" i="21"/>
  <c r="BM428" i="21"/>
  <c r="BI293" i="21"/>
  <c r="BI455" i="21"/>
  <c r="BI347" i="21"/>
  <c r="BM323" i="21"/>
  <c r="BM425" i="21"/>
  <c r="BK349" i="21"/>
  <c r="BK334" i="21"/>
  <c r="BM335" i="21"/>
  <c r="BI299" i="21"/>
  <c r="BL361" i="21"/>
  <c r="BI350" i="21"/>
  <c r="BM368" i="21"/>
  <c r="BM341" i="21"/>
  <c r="BK340" i="21"/>
  <c r="BI320" i="21"/>
  <c r="BI410" i="21"/>
  <c r="BM431" i="21"/>
  <c r="BK298" i="21"/>
  <c r="BI437" i="21"/>
  <c r="BL418" i="21"/>
  <c r="BL370" i="21"/>
  <c r="BI431" i="21"/>
  <c r="BM422" i="21"/>
  <c r="BL406" i="21"/>
  <c r="BL340" i="21"/>
  <c r="BL457" i="21"/>
  <c r="BI443" i="21"/>
  <c r="BM326" i="21"/>
  <c r="BK409" i="21"/>
  <c r="BI335" i="21"/>
  <c r="BL298" i="21"/>
  <c r="BL385" i="21"/>
  <c r="BI404" i="21"/>
  <c r="BM416" i="21"/>
  <c r="BK451" i="21"/>
  <c r="BI440" i="21"/>
  <c r="BM359" i="21"/>
  <c r="BM455" i="21"/>
  <c r="BL448" i="21"/>
  <c r="BM290" i="21"/>
  <c r="BL355" i="21"/>
  <c r="BM314" i="21"/>
  <c r="BM338" i="21"/>
  <c r="BK286" i="21"/>
  <c r="BI434" i="21"/>
  <c r="BM365" i="21"/>
  <c r="BL391" i="21"/>
  <c r="BI386" i="21"/>
  <c r="BI446" i="21"/>
  <c r="BK457" i="21"/>
  <c r="BK289" i="21"/>
  <c r="BK304" i="21"/>
  <c r="BK430" i="21"/>
  <c r="BL451" i="21"/>
  <c r="BL292" i="21"/>
  <c r="BK403" i="21"/>
  <c r="BK397" i="21"/>
  <c r="BK343" i="21"/>
  <c r="BL367" i="21"/>
  <c r="BM305" i="21"/>
  <c r="BI416" i="21"/>
  <c r="BM371" i="21"/>
  <c r="BM395" i="21"/>
  <c r="BK319" i="21"/>
  <c r="BK442" i="21"/>
  <c r="BK424" i="21"/>
  <c r="BL379" i="21"/>
  <c r="BI329" i="21"/>
  <c r="BI284" i="21"/>
  <c r="BI281" i="21"/>
  <c r="BM443" i="21"/>
  <c r="BK445" i="21"/>
  <c r="BK427" i="21"/>
  <c r="BK337" i="21"/>
  <c r="BL331" i="21"/>
  <c r="BM293" i="21"/>
  <c r="BM377" i="21"/>
  <c r="BI392" i="21"/>
  <c r="BI326" i="21"/>
  <c r="BI458" i="21"/>
  <c r="BM401" i="21"/>
  <c r="BK292" i="21"/>
  <c r="BI296" i="21"/>
  <c r="BK388" i="21"/>
  <c r="BK355" i="21"/>
  <c r="BM344" i="21"/>
  <c r="BI356" i="21"/>
  <c r="BI395" i="21"/>
  <c r="BK418" i="21"/>
  <c r="BL445" i="21"/>
  <c r="BL316" i="21"/>
  <c r="BI368" i="21"/>
  <c r="BM434" i="21"/>
  <c r="BK382" i="21"/>
  <c r="BI302" i="21"/>
  <c r="BI353" i="21"/>
  <c r="BM449" i="21"/>
  <c r="BK364" i="21"/>
  <c r="BK421" i="21"/>
  <c r="BM356" i="21"/>
  <c r="BI314" i="21"/>
  <c r="BK454" i="21"/>
  <c r="BK283" i="21"/>
  <c r="BK394" i="21"/>
  <c r="BL382" i="21"/>
  <c r="BI380" i="21"/>
  <c r="BI428" i="21"/>
  <c r="BK436" i="21"/>
  <c r="BI323" i="21"/>
  <c r="BL304" i="21"/>
  <c r="BI419" i="21"/>
  <c r="BM284" i="21"/>
  <c r="BM281" i="21"/>
  <c r="BP407" i="21"/>
  <c r="CF329" i="21"/>
  <c r="CF431" i="21"/>
  <c r="Z10" i="46"/>
  <c r="BO439" i="21"/>
  <c r="BT446" i="21"/>
  <c r="BO379" i="21"/>
  <c r="BO331" i="21"/>
  <c r="BO349" i="21"/>
  <c r="BT407" i="21"/>
  <c r="BQ293" i="21"/>
  <c r="BO319" i="21"/>
  <c r="BQ302" i="21"/>
  <c r="BO424" i="21"/>
  <c r="BO442" i="21"/>
  <c r="BO418" i="21"/>
  <c r="BO367" i="21"/>
  <c r="BO454" i="21"/>
  <c r="BT299" i="21"/>
  <c r="BO286" i="21"/>
  <c r="BT449" i="21"/>
  <c r="BO283" i="21"/>
  <c r="BT308" i="21"/>
  <c r="BO409" i="21"/>
  <c r="BO415" i="21"/>
  <c r="BT329" i="21"/>
  <c r="BO358" i="21"/>
  <c r="BO421" i="21"/>
  <c r="BT458" i="21"/>
  <c r="BQ353" i="21"/>
  <c r="BT362" i="21"/>
  <c r="BO403" i="21"/>
  <c r="BO325" i="21"/>
  <c r="BQ317" i="21"/>
  <c r="BT386" i="21"/>
  <c r="BO448" i="21"/>
  <c r="BQ305" i="21"/>
  <c r="BO385" i="21"/>
  <c r="BO343" i="21"/>
  <c r="BO433" i="21"/>
  <c r="BO346" i="21"/>
  <c r="BT401" i="21"/>
  <c r="BQ341" i="21"/>
  <c r="BO355" i="21"/>
  <c r="BT416" i="21"/>
  <c r="BO373" i="21"/>
  <c r="BO352" i="21"/>
  <c r="BT413" i="21"/>
  <c r="BQ329" i="21"/>
  <c r="BO313" i="21"/>
  <c r="BT317" i="21"/>
  <c r="BQ407" i="21"/>
  <c r="BO310" i="21"/>
  <c r="BT443" i="21"/>
  <c r="BQ362" i="21"/>
  <c r="BO391" i="21"/>
  <c r="BO298" i="21"/>
  <c r="BT374" i="21"/>
  <c r="BO280" i="21"/>
  <c r="BO382" i="21"/>
  <c r="BQ458" i="21"/>
  <c r="BO334" i="21"/>
  <c r="BQ335" i="21"/>
  <c r="BT287" i="21"/>
  <c r="BT425" i="21"/>
  <c r="BO295" i="21"/>
  <c r="BT398" i="21"/>
  <c r="BT368" i="21"/>
  <c r="BO376" i="21"/>
  <c r="BT323" i="21"/>
  <c r="BQ419" i="21"/>
  <c r="BO316" i="21"/>
  <c r="BO436" i="21"/>
  <c r="BT434" i="21"/>
  <c r="BT344" i="21"/>
  <c r="BQ347" i="21"/>
  <c r="BT338" i="21"/>
  <c r="BQ389" i="21"/>
  <c r="BO394" i="21"/>
  <c r="BO457" i="21"/>
  <c r="BQ440" i="21"/>
  <c r="BO337" i="21"/>
  <c r="BT380" i="21"/>
  <c r="BO388" i="21"/>
  <c r="BQ392" i="21"/>
  <c r="BO289" i="21"/>
  <c r="BO451" i="21"/>
  <c r="BT437" i="21"/>
  <c r="BT347" i="21"/>
  <c r="BQ308" i="21"/>
  <c r="BQ416" i="21"/>
  <c r="BO361" i="21"/>
  <c r="BT293" i="21"/>
  <c r="BQ380" i="21"/>
  <c r="BO301" i="21"/>
  <c r="BT404" i="21"/>
  <c r="BT365" i="21"/>
  <c r="BQ371" i="21"/>
  <c r="BQ437" i="21"/>
  <c r="BO340" i="21"/>
  <c r="BT284" i="21"/>
  <c r="BT371" i="21"/>
  <c r="BQ395" i="21"/>
  <c r="BQ332" i="21"/>
  <c r="BT335" i="21"/>
  <c r="BO322" i="21"/>
  <c r="BT440" i="21"/>
  <c r="BT356" i="21"/>
  <c r="BO307" i="21"/>
  <c r="BQ287" i="21"/>
  <c r="BQ326" i="21"/>
  <c r="BQ404" i="21"/>
  <c r="BQ374" i="21"/>
  <c r="BT314" i="21"/>
  <c r="BT410" i="21"/>
  <c r="BQ425" i="21"/>
  <c r="BQ284" i="21"/>
  <c r="BQ356" i="21"/>
  <c r="BP430" i="21"/>
  <c r="BT422" i="21"/>
  <c r="BO400" i="21"/>
  <c r="BO292" i="21"/>
  <c r="BT350" i="21"/>
  <c r="BO304" i="21"/>
  <c r="BO364" i="21"/>
  <c r="BT281" i="21"/>
  <c r="BO370" i="21"/>
  <c r="BQ359" i="21"/>
  <c r="BT320" i="21"/>
  <c r="BQ431" i="21"/>
  <c r="BP307" i="21"/>
  <c r="BP298" i="21"/>
  <c r="BP301" i="21"/>
  <c r="BP316" i="21"/>
  <c r="BP355" i="21"/>
  <c r="BP427" i="21"/>
  <c r="BP412" i="21"/>
  <c r="BP313" i="21"/>
  <c r="BP424" i="21"/>
  <c r="BP376" i="21"/>
  <c r="BP391" i="21"/>
  <c r="BQ434" i="21"/>
  <c r="BT389" i="21"/>
  <c r="BQ365" i="21"/>
  <c r="BO412" i="21"/>
  <c r="BT326" i="21"/>
  <c r="BQ386" i="21"/>
  <c r="BQ449" i="21"/>
  <c r="BP319" i="21"/>
  <c r="BP331" i="21"/>
  <c r="BP379" i="21"/>
  <c r="BP325" i="21"/>
  <c r="BP280" i="21"/>
  <c r="BQ446" i="21"/>
  <c r="BQ350" i="21"/>
  <c r="BP292" i="21"/>
  <c r="BP283" i="21"/>
  <c r="BT419" i="21"/>
  <c r="BT428" i="21"/>
  <c r="BQ455" i="21"/>
  <c r="BQ296" i="21"/>
  <c r="BQ290" i="21"/>
  <c r="BP295" i="21"/>
  <c r="BP403" i="21"/>
  <c r="BP397" i="21"/>
  <c r="BP400" i="21"/>
  <c r="BP364" i="21"/>
  <c r="BP409" i="21"/>
  <c r="BP442" i="21"/>
  <c r="BP385" i="21"/>
  <c r="BP334" i="21"/>
  <c r="BO427" i="21"/>
  <c r="BQ443" i="21"/>
  <c r="BP436" i="21"/>
  <c r="BP286" i="21"/>
  <c r="BT377" i="21"/>
  <c r="BQ281" i="21"/>
  <c r="BQ452" i="21"/>
  <c r="BQ377" i="21"/>
  <c r="BP388" i="21"/>
  <c r="BP337" i="21"/>
  <c r="BP421" i="21"/>
  <c r="BP310" i="21"/>
  <c r="BP352" i="21"/>
  <c r="BT305" i="21"/>
  <c r="BQ398" i="21"/>
  <c r="BP433" i="21"/>
  <c r="BT392" i="21"/>
  <c r="BQ299" i="21"/>
  <c r="BT290" i="21"/>
  <c r="BT395" i="21"/>
  <c r="BQ338" i="21"/>
  <c r="BQ410" i="21"/>
  <c r="AT10" i="46"/>
  <c r="BV401" i="21"/>
  <c r="BV317" i="21"/>
  <c r="BZ397" i="21"/>
  <c r="BZ328" i="21"/>
  <c r="BZ364" i="21"/>
  <c r="BZ457" i="21"/>
  <c r="BV347" i="21"/>
  <c r="BV386" i="21"/>
  <c r="BV398" i="21"/>
  <c r="BV413" i="21"/>
  <c r="BZ310" i="21"/>
  <c r="BV449" i="21"/>
  <c r="BV371" i="21"/>
  <c r="BZ427" i="21"/>
  <c r="BZ307" i="21"/>
  <c r="BV308" i="21"/>
  <c r="BZ340" i="21"/>
  <c r="BZ346" i="21"/>
  <c r="BV443" i="21"/>
  <c r="BV455" i="21"/>
  <c r="BV287" i="21"/>
  <c r="BV332" i="21"/>
  <c r="BV452" i="21"/>
  <c r="BY436" i="21"/>
  <c r="BZ394" i="21"/>
  <c r="BZ382" i="21"/>
  <c r="BV296" i="21"/>
  <c r="BZ421" i="21"/>
  <c r="BY349" i="21"/>
  <c r="BY313" i="21"/>
  <c r="BV374" i="21"/>
  <c r="BZ298" i="21"/>
  <c r="BY325" i="21"/>
  <c r="BZ433" i="21"/>
  <c r="BZ391" i="21"/>
  <c r="BZ379" i="21"/>
  <c r="BV335" i="21"/>
  <c r="BZ301" i="21"/>
  <c r="BZ430" i="21"/>
  <c r="BY361" i="21"/>
  <c r="BV344" i="21"/>
  <c r="BV365" i="21"/>
  <c r="BZ352" i="21"/>
  <c r="BV377" i="21"/>
  <c r="BZ376" i="21"/>
  <c r="BV305" i="21"/>
  <c r="BZ424" i="21"/>
  <c r="BV341" i="21"/>
  <c r="BZ337" i="21"/>
  <c r="BV404" i="21"/>
  <c r="BZ373" i="21"/>
  <c r="BV359" i="21"/>
  <c r="BV392" i="21"/>
  <c r="BZ385" i="21"/>
  <c r="BV293" i="21"/>
  <c r="BV419" i="21"/>
  <c r="BZ319" i="21"/>
  <c r="BZ292" i="21"/>
  <c r="BV383" i="21"/>
  <c r="BV395" i="21"/>
  <c r="BZ442" i="21"/>
  <c r="BV353" i="21"/>
  <c r="BV416" i="21"/>
  <c r="BV314" i="21"/>
  <c r="BV437" i="21"/>
  <c r="BV281" i="21"/>
  <c r="BV428" i="21"/>
  <c r="BV446" i="21"/>
  <c r="BZ415" i="21"/>
  <c r="BZ370" i="21"/>
  <c r="BZ286" i="21"/>
  <c r="BZ409" i="21"/>
  <c r="BV338" i="21"/>
  <c r="BZ325" i="21"/>
  <c r="BZ283" i="21"/>
  <c r="BZ406" i="21"/>
  <c r="BZ343" i="21"/>
  <c r="BV311" i="21"/>
  <c r="BZ403" i="21"/>
  <c r="BV362" i="21"/>
  <c r="BV458" i="21"/>
  <c r="BZ334" i="21"/>
  <c r="BV326" i="21"/>
  <c r="BV350" i="21"/>
  <c r="BZ436" i="21"/>
  <c r="BZ316" i="21"/>
  <c r="BY397" i="21"/>
  <c r="BV356" i="21"/>
  <c r="BZ304" i="21"/>
  <c r="BZ349" i="21"/>
  <c r="BY409" i="21"/>
  <c r="BV290" i="21"/>
  <c r="BV440" i="21"/>
  <c r="BV431" i="21"/>
  <c r="BV407" i="21"/>
  <c r="BY280" i="21"/>
  <c r="BZ439" i="21"/>
  <c r="BZ400" i="21"/>
  <c r="BV410" i="21"/>
  <c r="BV284" i="21"/>
  <c r="BV425" i="21"/>
  <c r="BV434" i="21"/>
  <c r="BZ367" i="21"/>
  <c r="BV422" i="21"/>
  <c r="BZ322" i="21"/>
  <c r="BV320" i="21"/>
  <c r="BZ445" i="21"/>
  <c r="BZ280" i="21"/>
  <c r="BZ331" i="21"/>
  <c r="BZ451" i="21"/>
  <c r="BY331" i="21"/>
  <c r="BV323" i="21"/>
  <c r="BZ358" i="21"/>
  <c r="BZ289" i="21"/>
  <c r="BY337" i="21"/>
  <c r="BZ295" i="21"/>
  <c r="BZ412" i="21"/>
  <c r="BY424" i="21"/>
  <c r="BZ418" i="21"/>
  <c r="BV368" i="21"/>
  <c r="BY328" i="21"/>
  <c r="BY421" i="21"/>
  <c r="BZ355" i="21"/>
  <c r="BY442" i="21"/>
  <c r="BY352" i="21"/>
  <c r="BY439" i="21"/>
  <c r="BZ361" i="21"/>
  <c r="BV299" i="21"/>
  <c r="BY373" i="21"/>
  <c r="BV389" i="21"/>
  <c r="BY391" i="21"/>
  <c r="BY340" i="21"/>
  <c r="BX449" i="21"/>
  <c r="BY283" i="21"/>
  <c r="BY289" i="21"/>
  <c r="BY376" i="21"/>
  <c r="BZ448" i="21"/>
  <c r="BV302" i="21"/>
  <c r="BV380" i="21"/>
  <c r="BY457" i="21"/>
  <c r="BY307" i="21"/>
  <c r="BY370" i="21"/>
  <c r="BY385" i="21"/>
  <c r="BY292" i="21"/>
  <c r="BY343" i="21"/>
  <c r="BY448" i="21"/>
  <c r="BY301" i="21"/>
  <c r="BY400" i="21"/>
  <c r="BY394" i="21"/>
  <c r="BZ313" i="21"/>
  <c r="BY403" i="21"/>
  <c r="BY406" i="21"/>
  <c r="BX416" i="21"/>
  <c r="BX365" i="21"/>
  <c r="BX446" i="21"/>
  <c r="BX311" i="21"/>
  <c r="BX326" i="21"/>
  <c r="BX362" i="21"/>
  <c r="BX443" i="21"/>
  <c r="BV329" i="21"/>
  <c r="BZ454" i="21"/>
  <c r="BY430" i="21"/>
  <c r="BY412" i="21"/>
  <c r="BX437" i="21"/>
  <c r="BY295" i="21"/>
  <c r="BY433" i="21"/>
  <c r="BY310" i="21"/>
  <c r="BX317" i="21"/>
  <c r="BX350" i="21"/>
  <c r="BX287" i="21"/>
  <c r="BX389" i="21"/>
  <c r="BX434" i="21"/>
  <c r="BX422" i="21"/>
  <c r="BX329" i="21"/>
  <c r="BX440" i="21"/>
  <c r="BY316" i="21"/>
  <c r="BY445" i="21"/>
  <c r="BX335" i="21"/>
  <c r="BX314" i="21"/>
  <c r="BX374" i="21"/>
  <c r="BX458" i="21"/>
  <c r="BX356" i="21"/>
  <c r="BX347" i="21"/>
  <c r="BX284" i="21"/>
  <c r="BX353" i="21"/>
  <c r="BY364" i="21"/>
  <c r="BZ388" i="21"/>
  <c r="BY346" i="21"/>
  <c r="BX281" i="21"/>
  <c r="BX296" i="21"/>
  <c r="BX398" i="21"/>
  <c r="BX413" i="21"/>
  <c r="BX425" i="21"/>
  <c r="BX404" i="21"/>
  <c r="BX395" i="21"/>
  <c r="BX392" i="21"/>
  <c r="BX401" i="21"/>
  <c r="BY319" i="21"/>
  <c r="BY451" i="21"/>
  <c r="N10" i="46"/>
  <c r="BJ280" i="21"/>
  <c r="BN338" i="21"/>
  <c r="BJ370" i="21"/>
  <c r="BN371" i="21"/>
  <c r="BJ361" i="21"/>
  <c r="BJ319" i="21"/>
  <c r="BN389" i="21"/>
  <c r="BN311" i="21"/>
  <c r="BN422" i="21"/>
  <c r="BJ301" i="21"/>
  <c r="BN332" i="21"/>
  <c r="BN368" i="21"/>
  <c r="BJ373" i="21"/>
  <c r="BJ355" i="21"/>
  <c r="BN290" i="21"/>
  <c r="BN401" i="21"/>
  <c r="BI424" i="21"/>
  <c r="BN386" i="21"/>
  <c r="BJ391" i="21"/>
  <c r="BN419" i="21"/>
  <c r="BI397" i="21"/>
  <c r="BJ385" i="21"/>
  <c r="BJ424" i="21"/>
  <c r="BN416" i="21"/>
  <c r="BJ349" i="21"/>
  <c r="BJ409" i="21"/>
  <c r="BJ334" i="21"/>
  <c r="BN305" i="21"/>
  <c r="BI343" i="21"/>
  <c r="BJ436" i="21"/>
  <c r="BN353" i="21"/>
  <c r="BN443" i="21"/>
  <c r="BN452" i="21"/>
  <c r="BN314" i="21"/>
  <c r="BJ298" i="21"/>
  <c r="BJ442" i="21"/>
  <c r="BN320" i="21"/>
  <c r="BI310" i="21"/>
  <c r="BN446" i="21"/>
  <c r="BJ418" i="21"/>
  <c r="BN380" i="21"/>
  <c r="BJ346" i="21"/>
  <c r="BN350" i="21"/>
  <c r="BJ367" i="21"/>
  <c r="BJ412" i="21"/>
  <c r="BN341" i="21"/>
  <c r="BJ325" i="21"/>
  <c r="BN293" i="21"/>
  <c r="BJ340" i="21"/>
  <c r="BN356" i="21"/>
  <c r="BJ364" i="21"/>
  <c r="BJ448" i="21"/>
  <c r="BJ304" i="21"/>
  <c r="BJ352" i="21"/>
  <c r="BJ286" i="21"/>
  <c r="BN407" i="21"/>
  <c r="BN347" i="21"/>
  <c r="BN392" i="21"/>
  <c r="BJ310" i="21"/>
  <c r="BN428" i="21"/>
  <c r="BJ439" i="21"/>
  <c r="BN449" i="21"/>
  <c r="BN359" i="21"/>
  <c r="BN437" i="21"/>
  <c r="BN434" i="21"/>
  <c r="BJ406" i="21"/>
  <c r="BN299" i="21"/>
  <c r="BN335" i="21"/>
  <c r="BJ358" i="21"/>
  <c r="BN317" i="21"/>
  <c r="BI361" i="21"/>
  <c r="BJ307" i="21"/>
  <c r="BJ445" i="21"/>
  <c r="BN377" i="21"/>
  <c r="BN458" i="21"/>
  <c r="BJ379" i="21"/>
  <c r="BI412" i="21"/>
  <c r="BJ454" i="21"/>
  <c r="BN425" i="21"/>
  <c r="BN308" i="21"/>
  <c r="BJ376" i="21"/>
  <c r="BJ421" i="21"/>
  <c r="BJ331" i="21"/>
  <c r="BN281" i="21"/>
  <c r="BJ382" i="21"/>
  <c r="BJ328" i="21"/>
  <c r="BJ343" i="21"/>
  <c r="BN398" i="21"/>
  <c r="BJ289" i="21"/>
  <c r="BJ292" i="21"/>
  <c r="BJ457" i="21"/>
  <c r="BN404" i="21"/>
  <c r="BJ295" i="21"/>
  <c r="BJ397" i="21"/>
  <c r="BN410" i="21"/>
  <c r="BN296" i="21"/>
  <c r="BN374" i="21"/>
  <c r="BN413" i="21"/>
  <c r="BJ403" i="21"/>
  <c r="BI385" i="21"/>
  <c r="BI295" i="21"/>
  <c r="BJ427" i="21"/>
  <c r="BN344" i="21"/>
  <c r="BI328" i="21"/>
  <c r="BJ394" i="21"/>
  <c r="BN431" i="21"/>
  <c r="BI430" i="21"/>
  <c r="BI292" i="21"/>
  <c r="BN455" i="21"/>
  <c r="BN302" i="21"/>
  <c r="BI418" i="21"/>
  <c r="BI286" i="21"/>
  <c r="BI376" i="21"/>
  <c r="BJ400" i="21"/>
  <c r="BN395" i="21"/>
  <c r="BN326" i="21"/>
  <c r="BI409" i="21"/>
  <c r="BJ313" i="21"/>
  <c r="BJ430" i="21"/>
  <c r="BI448" i="21"/>
  <c r="BI280" i="21"/>
  <c r="BI400" i="21"/>
  <c r="BI307" i="21"/>
  <c r="BI394" i="21"/>
  <c r="BN329" i="21"/>
  <c r="BJ316" i="21"/>
  <c r="BJ283" i="21"/>
  <c r="BJ451" i="21"/>
  <c r="BI334" i="21"/>
  <c r="BK392" i="21"/>
  <c r="BI325" i="21"/>
  <c r="BI415" i="21"/>
  <c r="BN362" i="21"/>
  <c r="BN383" i="21"/>
  <c r="BI322" i="21"/>
  <c r="BI319" i="21"/>
  <c r="BI451" i="21"/>
  <c r="BI382" i="21"/>
  <c r="BJ322" i="21"/>
  <c r="BN440" i="21"/>
  <c r="BI439" i="21"/>
  <c r="BI340" i="21"/>
  <c r="BI346" i="21"/>
  <c r="BI358" i="21"/>
  <c r="BI436" i="21"/>
  <c r="BI457" i="21"/>
  <c r="BJ415" i="21"/>
  <c r="BI349" i="21"/>
  <c r="BI352" i="21"/>
  <c r="BI289" i="21"/>
  <c r="BK371" i="21"/>
  <c r="BK422" i="21"/>
  <c r="BK395" i="21"/>
  <c r="BI454" i="21"/>
  <c r="BJ433" i="21"/>
  <c r="BJ337" i="21"/>
  <c r="BI367" i="21"/>
  <c r="BI364" i="21"/>
  <c r="BK419" i="21"/>
  <c r="BI298" i="21"/>
  <c r="BK365" i="21"/>
  <c r="BK353" i="21"/>
  <c r="BK434" i="21"/>
  <c r="BK290" i="21"/>
  <c r="BK347" i="21"/>
  <c r="BK449" i="21"/>
  <c r="BK314" i="21"/>
  <c r="BI301" i="21"/>
  <c r="BK287" i="21"/>
  <c r="BK308" i="21"/>
  <c r="BK320" i="21"/>
  <c r="BK443" i="21"/>
  <c r="BK296" i="21"/>
  <c r="BI316" i="21"/>
  <c r="BK416" i="21"/>
  <c r="BN323" i="21"/>
  <c r="BI421" i="21"/>
  <c r="BK329" i="21"/>
  <c r="BK311" i="21"/>
  <c r="BK356" i="21"/>
  <c r="BK326" i="21"/>
  <c r="BK299" i="21"/>
  <c r="BI331" i="21"/>
  <c r="BI388" i="21"/>
  <c r="BK350" i="21"/>
  <c r="AD10" i="46"/>
  <c r="BR442" i="21"/>
  <c r="BR379" i="21"/>
  <c r="BO434" i="21"/>
  <c r="BR301" i="21"/>
  <c r="BO287" i="21"/>
  <c r="BO437" i="21"/>
  <c r="BR298" i="21"/>
  <c r="BO290" i="21"/>
  <c r="BR322" i="21"/>
  <c r="BR283" i="21"/>
  <c r="BR394" i="21"/>
  <c r="BR319" i="21"/>
  <c r="BO356" i="21"/>
  <c r="BO317" i="21"/>
  <c r="BR388" i="21"/>
  <c r="BR451" i="21"/>
  <c r="BO404" i="21"/>
  <c r="BR325" i="21"/>
  <c r="BR328" i="21"/>
  <c r="BR436" i="21"/>
  <c r="BO368" i="21"/>
  <c r="BO299" i="21"/>
  <c r="BR400" i="21"/>
  <c r="BR358" i="21"/>
  <c r="BR418" i="21"/>
  <c r="BR409" i="21"/>
  <c r="BO395" i="21"/>
  <c r="BO329" i="21"/>
  <c r="BR280" i="21"/>
  <c r="BR406" i="21"/>
  <c r="BO314" i="21"/>
  <c r="BR430" i="21"/>
  <c r="BR373" i="21"/>
  <c r="BR295" i="21"/>
  <c r="BO302" i="21"/>
  <c r="BR316" i="21"/>
  <c r="BR439" i="21"/>
  <c r="BO296" i="21"/>
  <c r="BO449" i="21"/>
  <c r="BR307" i="21"/>
  <c r="BQ457" i="21"/>
  <c r="BO455" i="21"/>
  <c r="BR331" i="21"/>
  <c r="BR292" i="21"/>
  <c r="BR370" i="21"/>
  <c r="BO293" i="21"/>
  <c r="BR415" i="21"/>
  <c r="BO338" i="21"/>
  <c r="BR349" i="21"/>
  <c r="BR352" i="21"/>
  <c r="BR355" i="21"/>
  <c r="BO374" i="21"/>
  <c r="BR367" i="21"/>
  <c r="BQ418" i="21"/>
  <c r="BR313" i="21"/>
  <c r="BR361" i="21"/>
  <c r="BR445" i="21"/>
  <c r="BR364" i="21"/>
  <c r="BO383" i="21"/>
  <c r="BR454" i="21"/>
  <c r="BR343" i="21"/>
  <c r="BO443" i="21"/>
  <c r="BO365" i="21"/>
  <c r="BR412" i="21"/>
  <c r="BO428" i="21"/>
  <c r="BR346" i="21"/>
  <c r="BR304" i="21"/>
  <c r="BO380" i="21"/>
  <c r="BR391" i="21"/>
  <c r="BR433" i="21"/>
  <c r="BR397" i="21"/>
  <c r="BO341" i="21"/>
  <c r="BR385" i="21"/>
  <c r="BR334" i="21"/>
  <c r="BO323" i="21"/>
  <c r="BO332" i="21"/>
  <c r="BQ379" i="21"/>
  <c r="BR421" i="21"/>
  <c r="BO389" i="21"/>
  <c r="BQ430" i="21"/>
  <c r="BR427" i="21"/>
  <c r="BO326" i="21"/>
  <c r="BO371" i="21"/>
  <c r="BO431" i="21"/>
  <c r="BR289" i="21"/>
  <c r="BO305" i="21"/>
  <c r="BQ391" i="21"/>
  <c r="BO320" i="21"/>
  <c r="BQ307" i="21"/>
  <c r="BO335" i="21"/>
  <c r="BO386" i="21"/>
  <c r="BQ355" i="21"/>
  <c r="BO419" i="21"/>
  <c r="BQ370" i="21"/>
  <c r="BO398" i="21"/>
  <c r="BQ400" i="21"/>
  <c r="BR337" i="21"/>
  <c r="BO410" i="21"/>
  <c r="BO452" i="21"/>
  <c r="BQ289" i="21"/>
  <c r="BQ394" i="21"/>
  <c r="BQ397" i="21"/>
  <c r="BQ301" i="21"/>
  <c r="BO359" i="21"/>
  <c r="BQ319" i="21"/>
  <c r="BO347" i="21"/>
  <c r="BR457" i="21"/>
  <c r="BR382" i="21"/>
  <c r="BO344" i="21"/>
  <c r="BO401" i="21"/>
  <c r="BQ343" i="21"/>
  <c r="BO284" i="21"/>
  <c r="BQ412" i="21"/>
  <c r="BQ313" i="21"/>
  <c r="BQ421" i="21"/>
  <c r="BQ304" i="21"/>
  <c r="BO392" i="21"/>
  <c r="BO425" i="21"/>
  <c r="BQ358" i="21"/>
  <c r="BS389" i="21"/>
  <c r="BO413" i="21"/>
  <c r="BQ451" i="21"/>
  <c r="BQ406" i="21"/>
  <c r="BQ448" i="21"/>
  <c r="BQ328" i="21"/>
  <c r="BQ439" i="21"/>
  <c r="BO422" i="21"/>
  <c r="BO281" i="21"/>
  <c r="BO440" i="21"/>
  <c r="BQ442" i="21"/>
  <c r="BO446" i="21"/>
  <c r="BQ364" i="21"/>
  <c r="BQ286" i="21"/>
  <c r="BS302" i="21"/>
  <c r="BS416" i="21"/>
  <c r="BR376" i="21"/>
  <c r="BQ352" i="21"/>
  <c r="BR424" i="21"/>
  <c r="BO350" i="21"/>
  <c r="BR286" i="21"/>
  <c r="BQ295" i="21"/>
  <c r="BO407" i="21"/>
  <c r="BQ349" i="21"/>
  <c r="BQ367" i="21"/>
  <c r="BQ445" i="21"/>
  <c r="BQ436" i="21"/>
  <c r="BS422" i="21"/>
  <c r="BS425" i="21"/>
  <c r="BS311" i="21"/>
  <c r="BS404" i="21"/>
  <c r="BO458" i="21"/>
  <c r="BS344" i="21"/>
  <c r="BS365" i="21"/>
  <c r="BS362" i="21"/>
  <c r="BQ385" i="21"/>
  <c r="BQ382" i="21"/>
  <c r="BQ373" i="21"/>
  <c r="BS308" i="21"/>
  <c r="BS449" i="21"/>
  <c r="BS452" i="21"/>
  <c r="BS335" i="21"/>
  <c r="BR448" i="21"/>
  <c r="BS398" i="21"/>
  <c r="BR403" i="21"/>
  <c r="BO311" i="21"/>
  <c r="BO362" i="21"/>
  <c r="BQ331" i="21"/>
  <c r="BQ415" i="21"/>
  <c r="BQ334" i="21"/>
  <c r="BS290" i="21"/>
  <c r="BQ322" i="21"/>
  <c r="BS401" i="21"/>
  <c r="BS296" i="21"/>
  <c r="BS305" i="21"/>
  <c r="BS359" i="21"/>
  <c r="BS287" i="21"/>
  <c r="BQ346" i="21"/>
  <c r="BS371" i="21"/>
  <c r="BS446" i="21"/>
  <c r="BS434" i="21"/>
  <c r="BQ409" i="21"/>
  <c r="BS350" i="21"/>
  <c r="BS368" i="21"/>
  <c r="BS317" i="21"/>
  <c r="BQ280" i="21"/>
  <c r="BS299" i="21"/>
  <c r="BO353" i="21"/>
  <c r="BQ376" i="21"/>
  <c r="BS383" i="21"/>
  <c r="BQ292" i="21"/>
  <c r="BS431" i="21"/>
  <c r="BS332" i="21"/>
  <c r="BF10" i="46"/>
  <c r="CD362" i="21"/>
  <c r="CD392" i="21"/>
  <c r="CD428" i="21"/>
  <c r="CD281" i="21"/>
  <c r="CD404" i="21"/>
  <c r="CE373" i="21"/>
  <c r="CE283" i="21"/>
  <c r="CE424" i="21"/>
  <c r="CD287" i="21"/>
  <c r="CD425" i="21"/>
  <c r="CB347" i="21"/>
  <c r="CE358" i="21"/>
  <c r="CB353" i="21"/>
  <c r="CE286" i="21"/>
  <c r="CE310" i="21"/>
  <c r="CE406" i="21"/>
  <c r="CD317" i="21"/>
  <c r="CE412" i="21"/>
  <c r="CB446" i="21"/>
  <c r="CD389" i="21"/>
  <c r="CB323" i="21"/>
  <c r="CD311" i="21"/>
  <c r="CD419" i="21"/>
  <c r="CD332" i="21"/>
  <c r="CD290" i="21"/>
  <c r="CD401" i="21"/>
  <c r="CB428" i="21"/>
  <c r="CD365" i="21"/>
  <c r="CD335" i="21"/>
  <c r="CB365" i="21"/>
  <c r="CD443" i="21"/>
  <c r="CD359" i="21"/>
  <c r="CD407" i="21"/>
  <c r="CB452" i="21"/>
  <c r="CD413" i="21"/>
  <c r="CE334" i="21"/>
  <c r="CD455" i="21"/>
  <c r="CD302" i="21"/>
  <c r="CD440" i="21"/>
  <c r="CD350" i="21"/>
  <c r="CD449" i="21"/>
  <c r="CB299" i="21"/>
  <c r="CE400" i="21"/>
  <c r="CB371" i="21"/>
  <c r="CD305" i="21"/>
  <c r="CD446" i="21"/>
  <c r="CD329" i="21"/>
  <c r="CD371" i="21"/>
  <c r="CD344" i="21"/>
  <c r="CD326" i="21"/>
  <c r="CE409" i="21"/>
  <c r="CD284" i="21"/>
  <c r="CD338" i="21"/>
  <c r="CE391" i="21"/>
  <c r="CD398" i="21"/>
  <c r="CD308" i="21"/>
  <c r="CD299" i="21"/>
  <c r="CD383" i="21"/>
  <c r="CE394" i="21"/>
  <c r="CD386" i="21"/>
  <c r="CB443" i="21"/>
  <c r="CD368" i="21"/>
  <c r="CE451" i="21"/>
  <c r="CD347" i="21"/>
  <c r="CD410" i="21"/>
  <c r="CD314" i="21"/>
  <c r="CE343" i="21"/>
  <c r="CE385" i="21"/>
  <c r="CE430" i="21"/>
  <c r="CE454" i="21"/>
  <c r="CE382" i="21"/>
  <c r="CD296" i="21"/>
  <c r="CE328" i="21"/>
  <c r="CB311" i="21"/>
  <c r="CD452" i="21"/>
  <c r="CD293" i="21"/>
  <c r="CB413" i="21"/>
  <c r="CB437" i="21"/>
  <c r="CD416" i="21"/>
  <c r="CD395" i="21"/>
  <c r="CB389" i="21"/>
  <c r="CB416" i="21"/>
  <c r="CD377" i="21"/>
  <c r="CD458" i="21"/>
  <c r="CE361" i="21"/>
  <c r="CD320" i="21"/>
  <c r="CB377" i="21"/>
  <c r="CE340" i="21"/>
  <c r="CE337" i="21"/>
  <c r="CB350" i="21"/>
  <c r="CD323" i="21"/>
  <c r="CE304" i="21"/>
  <c r="CB287" i="21"/>
  <c r="CB383" i="21"/>
  <c r="CE289" i="21"/>
  <c r="CE427" i="21"/>
  <c r="CB320" i="21"/>
  <c r="CB425" i="21"/>
  <c r="CE346" i="21"/>
  <c r="CB284" i="21"/>
  <c r="CB374" i="21"/>
  <c r="CE445" i="21"/>
  <c r="CD437" i="21"/>
  <c r="CD356" i="21"/>
  <c r="CE322" i="21"/>
  <c r="CB422" i="21"/>
  <c r="CE319" i="21"/>
  <c r="CE439" i="21"/>
  <c r="CB404" i="21"/>
  <c r="CE280" i="21"/>
  <c r="CB314" i="21"/>
  <c r="CB419" i="21"/>
  <c r="CB329" i="21"/>
  <c r="CD341" i="21"/>
  <c r="CE379" i="21"/>
  <c r="CE355" i="21"/>
  <c r="CB356" i="21"/>
  <c r="CB455" i="21"/>
  <c r="CB398" i="21"/>
  <c r="CD380" i="21"/>
  <c r="CE421" i="21"/>
  <c r="CB392" i="21"/>
  <c r="CD374" i="21"/>
  <c r="CE364" i="21"/>
  <c r="CB317" i="21"/>
  <c r="CE316" i="21"/>
  <c r="CB407" i="21"/>
  <c r="CE295" i="21"/>
  <c r="CE418" i="21"/>
  <c r="CB326" i="21"/>
  <c r="CB431" i="21"/>
  <c r="CB305" i="21"/>
  <c r="CE313" i="21"/>
  <c r="CE352" i="21"/>
  <c r="CB290" i="21"/>
  <c r="CD353" i="21"/>
  <c r="CB401" i="21"/>
  <c r="CE325" i="21"/>
  <c r="CE448" i="21"/>
  <c r="CB308" i="21"/>
  <c r="CB434" i="21"/>
  <c r="CD422" i="21"/>
  <c r="CB302" i="21"/>
  <c r="CB449" i="21"/>
  <c r="CE433" i="21"/>
  <c r="CB380" i="21"/>
  <c r="CE298" i="21"/>
  <c r="CD434" i="21"/>
  <c r="CE307" i="21"/>
  <c r="CE397" i="21"/>
  <c r="CB362" i="21"/>
  <c r="CE370" i="21"/>
  <c r="CE367" i="21"/>
  <c r="CB395" i="21"/>
  <c r="CB359" i="21"/>
  <c r="CB338" i="21"/>
  <c r="CE349" i="21"/>
  <c r="CB293" i="21"/>
  <c r="CB296" i="21"/>
  <c r="CB386" i="21"/>
  <c r="CB335" i="21"/>
  <c r="CE457" i="21"/>
  <c r="CF328" i="21"/>
  <c r="CF331" i="21"/>
  <c r="CF379" i="21"/>
  <c r="CF415" i="21"/>
  <c r="CF283" i="21"/>
  <c r="CF385" i="21"/>
  <c r="CF400" i="21"/>
  <c r="CF427" i="21"/>
  <c r="CF412" i="21"/>
  <c r="CB281" i="21"/>
  <c r="CB368" i="21"/>
  <c r="CE442" i="21"/>
  <c r="CF364" i="21"/>
  <c r="CF436" i="21"/>
  <c r="CF424" i="21"/>
  <c r="CF298" i="21"/>
  <c r="CF448" i="21"/>
  <c r="CF289" i="21"/>
  <c r="CF430" i="21"/>
  <c r="CF391" i="21"/>
  <c r="CE376" i="21"/>
  <c r="CB341" i="21"/>
  <c r="CB458" i="21"/>
  <c r="CF325" i="21"/>
  <c r="CF433" i="21"/>
  <c r="CF292" i="21"/>
  <c r="CF388" i="21"/>
  <c r="CF337" i="21"/>
  <c r="CF457" i="21"/>
  <c r="CF445" i="21"/>
  <c r="CF346" i="21"/>
  <c r="CF280" i="21"/>
  <c r="CF397" i="21"/>
  <c r="CE403" i="21"/>
  <c r="CF304" i="21"/>
  <c r="CB332" i="21"/>
  <c r="CF394" i="21"/>
  <c r="CF310" i="21"/>
  <c r="CF319" i="21"/>
  <c r="CF355" i="21"/>
  <c r="CF370" i="21"/>
  <c r="CF361" i="21"/>
  <c r="CF442" i="21"/>
  <c r="CF376" i="21"/>
  <c r="CE436" i="21"/>
  <c r="CD431" i="21"/>
  <c r="CE292" i="21"/>
  <c r="CE301" i="21"/>
  <c r="CB410" i="21"/>
  <c r="BP448" i="21"/>
  <c r="BX421" i="21"/>
  <c r="BX454" i="21"/>
  <c r="CF407" i="21"/>
  <c r="BP382" i="21"/>
  <c r="BX305" i="21"/>
  <c r="CF286" i="21"/>
  <c r="BH442" i="21"/>
  <c r="BX328" i="21"/>
  <c r="BX439" i="21"/>
  <c r="BH415" i="21"/>
  <c r="CF416" i="21"/>
  <c r="BX346" i="21"/>
  <c r="BS329" i="21"/>
  <c r="BS397" i="21"/>
  <c r="BK293" i="21"/>
  <c r="BS377" i="21"/>
  <c r="CC446" i="21"/>
  <c r="BU335" i="21"/>
  <c r="BI407" i="21"/>
  <c r="BU410" i="21"/>
  <c r="BQ337" i="21"/>
  <c r="BT359" i="21"/>
  <c r="BM427" i="21"/>
  <c r="BI413" i="21"/>
  <c r="BT341" i="21"/>
  <c r="CF458" i="21"/>
  <c r="CF343" i="21"/>
  <c r="BP437" i="21"/>
  <c r="BH334" i="21"/>
  <c r="CF281" i="21"/>
  <c r="BH307" i="21"/>
  <c r="BP374" i="21"/>
  <c r="BX382" i="21"/>
  <c r="CF320" i="21"/>
  <c r="BX355" i="21"/>
  <c r="BH436" i="21"/>
  <c r="CA431" i="21"/>
  <c r="CA292" i="21"/>
  <c r="BS415" i="21"/>
  <c r="BS323" i="21"/>
  <c r="BK407" i="21"/>
  <c r="BK386" i="21"/>
  <c r="BP406" i="21"/>
  <c r="CA457" i="21"/>
  <c r="CA353" i="21"/>
  <c r="BS442" i="21"/>
  <c r="BS346" i="21"/>
  <c r="BK413" i="21"/>
  <c r="BK301" i="21"/>
  <c r="CA434" i="21"/>
  <c r="BS418" i="21"/>
  <c r="BK415" i="21"/>
  <c r="CA407" i="21"/>
  <c r="BS395" i="21"/>
  <c r="BK370" i="21"/>
  <c r="BK440" i="21"/>
  <c r="BS436" i="21"/>
  <c r="BK410" i="21"/>
  <c r="CC362" i="21"/>
  <c r="BY410" i="21"/>
  <c r="BY298" i="21"/>
  <c r="BU317" i="21"/>
  <c r="BQ383" i="21"/>
  <c r="BM437" i="21"/>
  <c r="BM310" i="21"/>
  <c r="BI365" i="21"/>
  <c r="CC427" i="21"/>
  <c r="CC323" i="21"/>
  <c r="BY358" i="21"/>
  <c r="BU404" i="21"/>
  <c r="BU286" i="21"/>
  <c r="BQ314" i="21"/>
  <c r="BM379" i="21"/>
  <c r="BI427" i="21"/>
  <c r="BI355" i="21"/>
  <c r="BK328" i="21"/>
  <c r="BY425" i="21"/>
  <c r="BU356" i="21"/>
  <c r="BM454" i="21"/>
  <c r="BI379" i="21"/>
  <c r="CB304" i="21"/>
  <c r="BT383" i="21"/>
  <c r="BL442" i="21"/>
  <c r="BL322" i="21"/>
  <c r="BD356" i="21"/>
  <c r="BU431" i="21"/>
  <c r="BM415" i="21"/>
  <c r="CB344" i="21"/>
  <c r="BL332" i="21"/>
  <c r="BW442" i="21"/>
  <c r="BG424" i="21"/>
  <c r="BU409" i="21"/>
  <c r="BT311" i="21"/>
  <c r="BW394" i="21"/>
  <c r="BW415" i="21"/>
  <c r="CD325" i="21"/>
  <c r="CD286" i="21"/>
  <c r="BR340" i="21"/>
  <c r="BO406" i="21"/>
  <c r="CF316" i="21"/>
  <c r="BP383" i="21"/>
  <c r="CA298" i="21"/>
  <c r="BK374" i="21"/>
  <c r="CA416" i="21"/>
  <c r="BS281" i="21"/>
  <c r="BS338" i="21"/>
  <c r="CC368" i="21"/>
  <c r="BU340" i="21"/>
  <c r="BU380" i="21"/>
  <c r="BM317" i="21"/>
  <c r="BU421" i="21"/>
  <c r="BT302" i="21"/>
  <c r="BG343" i="21"/>
  <c r="BR314" i="21"/>
  <c r="CF295" i="21"/>
  <c r="BP343" i="21"/>
  <c r="BP425" i="21"/>
  <c r="BP329" i="21"/>
  <c r="BX448" i="21"/>
  <c r="CF314" i="21"/>
  <c r="BP443" i="21"/>
  <c r="BH349" i="21"/>
  <c r="BX380" i="21"/>
  <c r="BP346" i="21"/>
  <c r="BP311" i="21"/>
  <c r="BS440" i="21"/>
  <c r="BK362" i="21"/>
  <c r="CA398" i="21"/>
  <c r="CA374" i="21"/>
  <c r="BS373" i="21"/>
  <c r="BK361" i="21"/>
  <c r="BK281" i="21"/>
  <c r="BH316" i="21"/>
  <c r="CA359" i="21"/>
  <c r="BS314" i="21"/>
  <c r="BK377" i="21"/>
  <c r="BK358" i="21"/>
  <c r="AP10" i="46"/>
  <c r="BW388" i="21"/>
  <c r="BW340" i="21"/>
  <c r="BY299" i="21"/>
  <c r="BW424" i="21"/>
  <c r="BW298" i="21"/>
  <c r="BW328" i="21"/>
  <c r="BW457" i="21"/>
  <c r="BU311" i="21"/>
  <c r="BW331" i="21"/>
  <c r="BU329" i="21"/>
  <c r="BW361" i="21"/>
  <c r="BW409" i="21"/>
  <c r="BW367" i="21"/>
  <c r="BW295" i="21"/>
  <c r="BW400" i="21"/>
  <c r="BW373" i="21"/>
  <c r="BW304" i="21"/>
  <c r="BW439" i="21"/>
  <c r="BW406" i="21"/>
  <c r="BW286" i="21"/>
  <c r="BW337" i="21"/>
  <c r="BW319" i="21"/>
  <c r="BW343" i="21"/>
  <c r="BU395" i="21"/>
  <c r="BW382" i="21"/>
  <c r="BW421" i="21"/>
  <c r="BW433" i="21"/>
  <c r="BW412" i="21"/>
  <c r="BW292" i="21"/>
  <c r="BW430" i="21"/>
  <c r="BW307" i="21"/>
  <c r="BU383" i="21"/>
  <c r="BW454" i="21"/>
  <c r="BW313" i="21"/>
  <c r="BU407" i="21"/>
  <c r="BY455" i="21"/>
  <c r="BW352" i="21"/>
  <c r="BW451" i="21"/>
  <c r="BU341" i="21"/>
  <c r="BW334" i="21"/>
  <c r="BU359" i="21"/>
  <c r="BY350" i="21"/>
  <c r="BU413" i="21"/>
  <c r="BY284" i="21"/>
  <c r="BW283" i="21"/>
  <c r="BW376" i="21"/>
  <c r="BY377" i="21"/>
  <c r="BW349" i="21"/>
  <c r="BU437" i="21"/>
  <c r="BU458" i="21"/>
  <c r="BY398" i="21"/>
  <c r="BU344" i="21"/>
  <c r="BY338" i="21"/>
  <c r="BU446" i="21"/>
  <c r="BW403" i="21"/>
  <c r="BY437" i="21"/>
  <c r="BW358" i="21"/>
  <c r="BW427" i="21"/>
  <c r="BW379" i="21"/>
  <c r="BU377" i="21"/>
  <c r="BY389" i="21"/>
  <c r="BY281" i="21"/>
  <c r="BU443" i="21"/>
  <c r="BY323" i="21"/>
  <c r="BY416" i="21"/>
  <c r="BW322" i="21"/>
  <c r="BW355" i="21"/>
  <c r="BY383" i="21"/>
  <c r="BU338" i="21"/>
  <c r="BY362" i="21"/>
  <c r="BU284" i="21"/>
  <c r="BU296" i="21"/>
  <c r="BU419" i="21"/>
  <c r="BY356" i="21"/>
  <c r="BU314" i="21"/>
  <c r="BU428" i="21"/>
  <c r="BU353" i="21"/>
  <c r="BY347" i="21"/>
  <c r="BY434" i="21"/>
  <c r="BY458" i="21"/>
  <c r="BW397" i="21"/>
  <c r="BY431" i="21"/>
  <c r="BW436" i="21"/>
  <c r="BW325" i="21"/>
  <c r="BW391" i="21"/>
  <c r="BU389" i="21"/>
  <c r="BU392" i="21"/>
  <c r="BU449" i="21"/>
  <c r="BY401" i="21"/>
  <c r="BU374" i="21"/>
  <c r="BW310" i="21"/>
  <c r="BW445" i="21"/>
  <c r="BW301" i="21"/>
  <c r="BY296" i="21"/>
  <c r="BY404" i="21"/>
  <c r="BU281" i="21"/>
  <c r="BY371" i="21"/>
  <c r="BW364" i="21"/>
  <c r="BY326" i="21"/>
  <c r="BU302" i="21"/>
  <c r="BU416" i="21"/>
  <c r="BU305" i="21"/>
  <c r="BY302" i="21"/>
  <c r="BY428" i="21"/>
  <c r="BU425" i="21"/>
  <c r="BU386" i="21"/>
  <c r="BU293" i="21"/>
  <c r="BY308" i="21"/>
  <c r="BW280" i="21"/>
  <c r="BW316" i="21"/>
  <c r="BY314" i="21"/>
  <c r="BW385" i="21"/>
  <c r="BU452" i="21"/>
  <c r="BU455" i="21"/>
  <c r="BY335" i="21"/>
  <c r="BX301" i="21"/>
  <c r="BX304" i="21"/>
  <c r="BX307" i="21"/>
  <c r="BX334" i="21"/>
  <c r="BX427" i="21"/>
  <c r="BX322" i="21"/>
  <c r="BX325" i="21"/>
  <c r="BX424" i="21"/>
  <c r="BU287" i="21"/>
  <c r="BY422" i="21"/>
  <c r="BX391" i="21"/>
  <c r="BX292" i="21"/>
  <c r="BW289" i="21"/>
  <c r="BY293" i="21"/>
  <c r="BY341" i="21"/>
  <c r="BY332" i="21"/>
  <c r="BY365" i="21"/>
  <c r="BX403" i="21"/>
  <c r="BX358" i="21"/>
  <c r="BX361" i="21"/>
  <c r="BX445" i="21"/>
  <c r="BX313" i="21"/>
  <c r="BX340" i="21"/>
  <c r="BX331" i="21"/>
  <c r="BX415" i="21"/>
  <c r="BX319" i="21"/>
  <c r="BU308" i="21"/>
  <c r="BX343" i="21"/>
  <c r="BY320" i="21"/>
  <c r="BU440" i="21"/>
  <c r="BX286" i="21"/>
  <c r="BU320" i="21"/>
  <c r="BY344" i="21"/>
  <c r="BY395" i="21"/>
  <c r="BY449" i="21"/>
  <c r="BX406" i="21"/>
  <c r="BX409" i="21"/>
  <c r="BX310" i="21"/>
  <c r="BX418" i="21"/>
  <c r="BX373" i="21"/>
  <c r="BX385" i="21"/>
  <c r="BW418" i="21"/>
  <c r="BW448" i="21"/>
  <c r="BU362" i="21"/>
  <c r="BU401" i="21"/>
  <c r="BU350" i="21"/>
  <c r="BY413" i="21"/>
  <c r="BU398" i="21"/>
  <c r="BU347" i="21"/>
  <c r="BY290" i="21"/>
  <c r="BY407" i="21"/>
  <c r="BU299" i="21"/>
  <c r="BX457" i="21"/>
  <c r="BX436" i="21"/>
  <c r="BX367" i="21"/>
  <c r="BY392" i="21"/>
  <c r="BY329" i="21"/>
  <c r="BX379" i="21"/>
  <c r="BX349" i="21"/>
  <c r="BY374" i="21"/>
  <c r="BU422" i="21"/>
  <c r="BY380" i="21"/>
  <c r="BU365" i="21"/>
  <c r="BY311" i="21"/>
  <c r="CE296" i="21"/>
  <c r="CD394" i="21"/>
  <c r="CE311" i="21"/>
  <c r="CC316" i="21"/>
  <c r="CD307" i="21"/>
  <c r="CD415" i="21"/>
  <c r="CE314" i="21"/>
  <c r="CC334" i="21"/>
  <c r="CD343" i="21"/>
  <c r="CD430" i="21"/>
  <c r="CE455" i="21"/>
  <c r="CD391" i="21"/>
  <c r="CD448" i="21"/>
  <c r="CD298" i="21"/>
  <c r="CE437" i="21"/>
  <c r="CE356" i="21"/>
  <c r="CD331" i="21"/>
  <c r="CD451" i="21"/>
  <c r="CE446" i="21"/>
  <c r="CD322" i="21"/>
  <c r="CD379" i="21"/>
  <c r="CD295" i="21"/>
  <c r="CE410" i="21"/>
  <c r="CE323" i="21"/>
  <c r="CD388" i="21"/>
  <c r="CE326" i="21"/>
  <c r="CD385" i="21"/>
  <c r="CE362" i="21"/>
  <c r="CE431" i="21"/>
  <c r="CE365" i="21"/>
  <c r="CE434" i="21"/>
  <c r="CE404" i="21"/>
  <c r="CD301" i="21"/>
  <c r="CE449" i="21"/>
  <c r="CD382" i="21"/>
  <c r="CD361" i="21"/>
  <c r="CC358" i="21"/>
  <c r="CE374" i="21"/>
  <c r="CE440" i="21"/>
  <c r="CD349" i="21"/>
  <c r="CD373" i="21"/>
  <c r="CD412" i="21"/>
  <c r="CD292" i="21"/>
  <c r="CD352" i="21"/>
  <c r="CD439" i="21"/>
  <c r="CD280" i="21"/>
  <c r="CD409" i="21"/>
  <c r="CE317" i="21"/>
  <c r="CE320" i="21"/>
  <c r="CC370" i="21"/>
  <c r="CA419" i="21"/>
  <c r="CD313" i="21"/>
  <c r="CD421" i="21"/>
  <c r="CD403" i="21"/>
  <c r="CD355" i="21"/>
  <c r="CD346" i="21"/>
  <c r="CD454" i="21"/>
  <c r="CD337" i="21"/>
  <c r="CD445" i="21"/>
  <c r="CE341" i="21"/>
  <c r="CE425" i="21"/>
  <c r="CE368" i="21"/>
  <c r="CD364" i="21"/>
  <c r="CD334" i="21"/>
  <c r="CE344" i="21"/>
  <c r="CE428" i="21"/>
  <c r="CD370" i="21"/>
  <c r="CE287" i="21"/>
  <c r="CD310" i="21"/>
  <c r="CE401" i="21"/>
  <c r="CC298" i="21"/>
  <c r="CD367" i="21"/>
  <c r="CE290" i="21"/>
  <c r="CD457" i="21"/>
  <c r="CE281" i="21"/>
  <c r="CD316" i="21"/>
  <c r="CD424" i="21"/>
  <c r="CD436" i="21"/>
  <c r="CE398" i="21"/>
  <c r="CC418" i="21"/>
  <c r="CD319" i="21"/>
  <c r="CD427" i="21"/>
  <c r="CE347" i="21"/>
  <c r="CE293" i="21"/>
  <c r="CD304" i="21"/>
  <c r="CD442" i="21"/>
  <c r="CE407" i="21"/>
  <c r="CE299" i="21"/>
  <c r="CC346" i="21"/>
  <c r="CC394" i="21"/>
  <c r="CE302" i="21"/>
  <c r="CE377" i="21"/>
  <c r="CC388" i="21"/>
  <c r="CA389" i="21"/>
  <c r="CE359" i="21"/>
  <c r="CC397" i="21"/>
  <c r="CC451" i="21"/>
  <c r="CE413" i="21"/>
  <c r="CC448" i="21"/>
  <c r="CE353" i="21"/>
  <c r="CD376" i="21"/>
  <c r="CC382" i="21"/>
  <c r="CE416" i="21"/>
  <c r="CC457" i="21"/>
  <c r="CC403" i="21"/>
  <c r="CC310" i="21"/>
  <c r="CC433" i="21"/>
  <c r="CA341" i="21"/>
  <c r="CC331" i="21"/>
  <c r="CA350" i="21"/>
  <c r="CE284" i="21"/>
  <c r="CD340" i="21"/>
  <c r="CC445" i="21"/>
  <c r="CC361" i="21"/>
  <c r="CD328" i="21"/>
  <c r="CE350" i="21"/>
  <c r="CE329" i="21"/>
  <c r="CE380" i="21"/>
  <c r="CC439" i="21"/>
  <c r="CC412" i="21"/>
  <c r="CC295" i="21"/>
  <c r="CC415" i="21"/>
  <c r="CA335" i="21"/>
  <c r="CD358" i="21"/>
  <c r="CE383" i="21"/>
  <c r="CC385" i="21"/>
  <c r="CD397" i="21"/>
  <c r="CE386" i="21"/>
  <c r="CC430" i="21"/>
  <c r="CE443" i="21"/>
  <c r="CE371" i="21"/>
  <c r="CC292" i="21"/>
  <c r="CC442" i="21"/>
  <c r="CE422" i="21"/>
  <c r="CC304" i="21"/>
  <c r="CC352" i="21"/>
  <c r="CC280" i="21"/>
  <c r="CD400" i="21"/>
  <c r="CD406" i="21"/>
  <c r="CD283" i="21"/>
  <c r="CE452" i="21"/>
  <c r="CE305" i="21"/>
  <c r="CC319" i="21"/>
  <c r="CE308" i="21"/>
  <c r="CE389" i="21"/>
  <c r="CC340" i="21"/>
  <c r="CE392" i="21"/>
  <c r="CA329" i="21"/>
  <c r="CC349" i="21"/>
  <c r="CA302" i="21"/>
  <c r="CA317" i="21"/>
  <c r="CC286" i="21"/>
  <c r="CA323" i="21"/>
  <c r="CA314" i="21"/>
  <c r="CA410" i="21"/>
  <c r="CC355" i="21"/>
  <c r="CC289" i="21"/>
  <c r="CA458" i="21"/>
  <c r="CA320" i="21"/>
  <c r="CA443" i="21"/>
  <c r="CC343" i="21"/>
  <c r="CA452" i="21"/>
  <c r="CA437" i="21"/>
  <c r="CC391" i="21"/>
  <c r="CA365" i="21"/>
  <c r="CC313" i="21"/>
  <c r="CC307" i="21"/>
  <c r="CA293" i="21"/>
  <c r="CA368" i="21"/>
  <c r="CA392" i="21"/>
  <c r="CC376" i="21"/>
  <c r="CC328" i="21"/>
  <c r="CC436" i="21"/>
  <c r="CE395" i="21"/>
  <c r="CC424" i="21"/>
  <c r="CC421" i="21"/>
  <c r="CA440" i="21"/>
  <c r="CC379" i="21"/>
  <c r="CA305" i="21"/>
  <c r="CA422" i="21"/>
  <c r="CA449" i="21"/>
  <c r="CC283" i="21"/>
  <c r="CA386" i="21"/>
  <c r="CC409" i="21"/>
  <c r="CE332" i="21"/>
  <c r="CC301" i="21"/>
  <c r="CC322" i="21"/>
  <c r="BR434" i="21"/>
  <c r="BR308" i="21"/>
  <c r="BR428" i="21"/>
  <c r="BT454" i="21"/>
  <c r="BR368" i="21"/>
  <c r="BT310" i="21"/>
  <c r="BS400" i="21"/>
  <c r="BT373" i="21"/>
  <c r="BT391" i="21"/>
  <c r="BR392" i="21"/>
  <c r="BR425" i="21"/>
  <c r="BR350" i="21"/>
  <c r="BR323" i="21"/>
  <c r="BR320" i="21"/>
  <c r="BR422" i="21"/>
  <c r="BR347" i="21"/>
  <c r="BR458" i="21"/>
  <c r="BT430" i="21"/>
  <c r="BT397" i="21"/>
  <c r="BR344" i="21"/>
  <c r="BR407" i="21"/>
  <c r="BT316" i="21"/>
  <c r="BR431" i="21"/>
  <c r="BR284" i="21"/>
  <c r="BR404" i="21"/>
  <c r="BT355" i="21"/>
  <c r="BR353" i="21"/>
  <c r="BR416" i="21"/>
  <c r="BT415" i="21"/>
  <c r="BT448" i="21"/>
  <c r="BR386" i="21"/>
  <c r="BR449" i="21"/>
  <c r="BR383" i="21"/>
  <c r="BR293" i="21"/>
  <c r="BR374" i="21"/>
  <c r="BR443" i="21"/>
  <c r="BR326" i="21"/>
  <c r="BR305" i="21"/>
  <c r="BR338" i="21"/>
  <c r="BR359" i="21"/>
  <c r="BR377" i="21"/>
  <c r="BR437" i="21"/>
  <c r="BR329" i="21"/>
  <c r="BR452" i="21"/>
  <c r="BR365" i="21"/>
  <c r="BT292" i="21"/>
  <c r="BR335" i="21"/>
  <c r="BR380" i="21"/>
  <c r="BR410" i="21"/>
  <c r="BR440" i="21"/>
  <c r="BR455" i="21"/>
  <c r="BR299" i="21"/>
  <c r="BR287" i="21"/>
  <c r="BT379" i="21"/>
  <c r="BR356" i="21"/>
  <c r="BT298" i="21"/>
  <c r="BR332" i="21"/>
  <c r="BR302" i="21"/>
  <c r="BR317" i="21"/>
  <c r="BR281" i="21"/>
  <c r="BR401" i="21"/>
  <c r="BR311" i="21"/>
  <c r="BT442" i="21"/>
  <c r="BT283" i="21"/>
  <c r="BT349" i="21"/>
  <c r="BR341" i="21"/>
  <c r="BT301" i="21"/>
  <c r="BT388" i="21"/>
  <c r="BT280" i="21"/>
  <c r="BT358" i="21"/>
  <c r="BR446" i="21"/>
  <c r="BT331" i="21"/>
  <c r="BT295" i="21"/>
  <c r="BT382" i="21"/>
  <c r="BR395" i="21"/>
  <c r="BR371" i="21"/>
  <c r="BT334" i="21"/>
  <c r="BT439" i="21"/>
  <c r="BT424" i="21"/>
  <c r="BT328" i="21"/>
  <c r="BT364" i="21"/>
  <c r="BT406" i="21"/>
  <c r="BR413" i="21"/>
  <c r="BR362" i="21"/>
  <c r="BS448" i="21"/>
  <c r="BT313" i="21"/>
  <c r="BT394" i="21"/>
  <c r="BT385" i="21"/>
  <c r="BT376" i="21"/>
  <c r="BT307" i="21"/>
  <c r="BT325" i="21"/>
  <c r="BT457" i="21"/>
  <c r="BR389" i="21"/>
  <c r="BR290" i="21"/>
  <c r="BT403" i="21"/>
  <c r="BT337" i="21"/>
  <c r="BS385" i="21"/>
  <c r="BT418" i="21"/>
  <c r="BT427" i="21"/>
  <c r="BR296" i="21"/>
  <c r="BR419" i="21"/>
  <c r="BT343" i="21"/>
  <c r="BT451" i="21"/>
  <c r="BT346" i="21"/>
  <c r="BT421" i="21"/>
  <c r="BS319" i="21"/>
  <c r="BS376" i="21"/>
  <c r="BR398" i="21"/>
  <c r="BT322" i="21"/>
  <c r="BS364" i="21"/>
  <c r="BS343" i="21"/>
  <c r="BT361" i="21"/>
  <c r="BT370" i="21"/>
  <c r="BT286" i="21"/>
  <c r="BT289" i="21"/>
  <c r="BT445" i="21"/>
  <c r="BS325" i="21"/>
  <c r="BP332" i="21"/>
  <c r="BS409" i="21"/>
  <c r="BS334" i="21"/>
  <c r="BP413" i="21"/>
  <c r="BP452" i="21"/>
  <c r="BS382" i="21"/>
  <c r="BP296" i="21"/>
  <c r="BS301" i="21"/>
  <c r="BS328" i="21"/>
  <c r="BP377" i="21"/>
  <c r="BT319" i="21"/>
  <c r="BT436" i="21"/>
  <c r="BS424" i="21"/>
  <c r="BT412" i="21"/>
  <c r="BS358" i="21"/>
  <c r="BS427" i="21"/>
  <c r="BP281" i="21"/>
  <c r="BP347" i="21"/>
  <c r="BP350" i="21"/>
  <c r="BP392" i="21"/>
  <c r="BP434" i="21"/>
  <c r="BS412" i="21"/>
  <c r="BP323" i="21"/>
  <c r="BP359" i="21"/>
  <c r="BP449" i="21"/>
  <c r="BS331" i="21"/>
  <c r="BS361" i="21"/>
  <c r="BS337" i="21"/>
  <c r="BS367" i="21"/>
  <c r="BS457" i="21"/>
  <c r="BP305" i="21"/>
  <c r="BP404" i="21"/>
  <c r="BP365" i="21"/>
  <c r="BP371" i="21"/>
  <c r="BS313" i="21"/>
  <c r="BS451" i="21"/>
  <c r="BP368" i="21"/>
  <c r="BP386" i="21"/>
  <c r="BP389" i="21"/>
  <c r="BS310" i="21"/>
  <c r="BS403" i="21"/>
  <c r="BS307" i="21"/>
  <c r="BP395" i="21"/>
  <c r="BP446" i="21"/>
  <c r="BP458" i="21"/>
  <c r="BP290" i="21"/>
  <c r="BP428" i="21"/>
  <c r="BP335" i="21"/>
  <c r="BP455" i="21"/>
  <c r="BP362" i="21"/>
  <c r="BP419" i="21"/>
  <c r="BP410" i="21"/>
  <c r="BP320" i="21"/>
  <c r="BS430" i="21"/>
  <c r="BT340" i="21"/>
  <c r="V10" i="46"/>
  <c r="BJ353" i="21"/>
  <c r="BJ407" i="21"/>
  <c r="BJ398" i="21"/>
  <c r="BN316" i="21"/>
  <c r="BN295" i="21"/>
  <c r="BJ404" i="21"/>
  <c r="BN334" i="21"/>
  <c r="BJ458" i="21"/>
  <c r="BJ446" i="21"/>
  <c r="BJ347" i="21"/>
  <c r="BJ452" i="21"/>
  <c r="BN373" i="21"/>
  <c r="BJ308" i="21"/>
  <c r="BJ344" i="21"/>
  <c r="BJ437" i="21"/>
  <c r="BL335" i="21"/>
  <c r="BL341" i="21"/>
  <c r="BL452" i="21"/>
  <c r="BN358" i="21"/>
  <c r="BN445" i="21"/>
  <c r="BJ335" i="21"/>
  <c r="BN394" i="21"/>
  <c r="BJ386" i="21"/>
  <c r="BN301" i="21"/>
  <c r="BL440" i="21"/>
  <c r="BN307" i="21"/>
  <c r="BN421" i="21"/>
  <c r="BL293" i="21"/>
  <c r="BM439" i="21"/>
  <c r="BN448" i="21"/>
  <c r="BJ419" i="21"/>
  <c r="BN304" i="21"/>
  <c r="BN454" i="21"/>
  <c r="BJ329" i="21"/>
  <c r="BJ383" i="21"/>
  <c r="BJ434" i="21"/>
  <c r="BN331" i="21"/>
  <c r="BJ341" i="21"/>
  <c r="BM361" i="21"/>
  <c r="BJ449" i="21"/>
  <c r="BJ338" i="21"/>
  <c r="BN310" i="21"/>
  <c r="BN457" i="21"/>
  <c r="BJ389" i="21"/>
  <c r="BJ440" i="21"/>
  <c r="BN337" i="21"/>
  <c r="BJ392" i="21"/>
  <c r="BN322" i="21"/>
  <c r="BJ323" i="21"/>
  <c r="BJ371" i="21"/>
  <c r="BL329" i="21"/>
  <c r="BJ431" i="21"/>
  <c r="BN340" i="21"/>
  <c r="BN412" i="21"/>
  <c r="BJ374" i="21"/>
  <c r="BN364" i="21"/>
  <c r="BJ287" i="21"/>
  <c r="BJ425" i="21"/>
  <c r="BN388" i="21"/>
  <c r="BL419" i="21"/>
  <c r="BN400" i="21"/>
  <c r="BN379" i="21"/>
  <c r="BN442" i="21"/>
  <c r="BJ332" i="21"/>
  <c r="BN382" i="21"/>
  <c r="BJ443" i="21"/>
  <c r="BN397" i="21"/>
  <c r="BL344" i="21"/>
  <c r="BJ413" i="21"/>
  <c r="BN355" i="21"/>
  <c r="BL386" i="21"/>
  <c r="BJ299" i="21"/>
  <c r="BJ455" i="21"/>
  <c r="BL380" i="21"/>
  <c r="BL398" i="21"/>
  <c r="BN406" i="21"/>
  <c r="BN289" i="21"/>
  <c r="BM409" i="21"/>
  <c r="BJ320" i="21"/>
  <c r="BJ401" i="21"/>
  <c r="BJ305" i="21"/>
  <c r="BN286" i="21"/>
  <c r="BN424" i="21"/>
  <c r="BL443" i="21"/>
  <c r="BJ362" i="21"/>
  <c r="BJ416" i="21"/>
  <c r="BN313" i="21"/>
  <c r="BN427" i="21"/>
  <c r="BN436" i="21"/>
  <c r="BJ317" i="21"/>
  <c r="BJ356" i="21"/>
  <c r="BN292" i="21"/>
  <c r="BL299" i="21"/>
  <c r="BJ410" i="21"/>
  <c r="BN430" i="21"/>
  <c r="BJ314" i="21"/>
  <c r="BN298" i="21"/>
  <c r="BN451" i="21"/>
  <c r="BJ293" i="21"/>
  <c r="BJ422" i="21"/>
  <c r="BN319" i="21"/>
  <c r="BN409" i="21"/>
  <c r="BN418" i="21"/>
  <c r="BN352" i="21"/>
  <c r="BL350" i="21"/>
  <c r="BL458" i="21"/>
  <c r="BJ380" i="21"/>
  <c r="BN283" i="21"/>
  <c r="BN415" i="21"/>
  <c r="BN391" i="21"/>
  <c r="BJ296" i="21"/>
  <c r="BJ281" i="21"/>
  <c r="BN385" i="21"/>
  <c r="BL362" i="21"/>
  <c r="BM373" i="21"/>
  <c r="BN370" i="21"/>
  <c r="BN328" i="21"/>
  <c r="BN280" i="21"/>
  <c r="BJ359" i="21"/>
  <c r="BJ311" i="21"/>
  <c r="BN367" i="21"/>
  <c r="BL368" i="21"/>
  <c r="BN346" i="21"/>
  <c r="BJ368" i="21"/>
  <c r="BL305" i="21"/>
  <c r="BL338" i="21"/>
  <c r="BJ326" i="21"/>
  <c r="BJ377" i="21"/>
  <c r="BL404" i="21"/>
  <c r="BM301" i="21"/>
  <c r="BL290" i="21"/>
  <c r="BL377" i="21"/>
  <c r="BL347" i="21"/>
  <c r="BM343" i="21"/>
  <c r="BN349" i="21"/>
  <c r="BN439" i="21"/>
  <c r="BJ428" i="21"/>
  <c r="BL356" i="21"/>
  <c r="BL320" i="21"/>
  <c r="BM445" i="21"/>
  <c r="BL410" i="21"/>
  <c r="BM337" i="21"/>
  <c r="BL284" i="21"/>
  <c r="BL371" i="21"/>
  <c r="BM388" i="21"/>
  <c r="BN325" i="21"/>
  <c r="BL374" i="21"/>
  <c r="BM349" i="21"/>
  <c r="BM457" i="21"/>
  <c r="BM283" i="21"/>
  <c r="BL425" i="21"/>
  <c r="BM292" i="21"/>
  <c r="BM385" i="21"/>
  <c r="BM286" i="21"/>
  <c r="BM322" i="21"/>
  <c r="BL296" i="21"/>
  <c r="BL383" i="21"/>
  <c r="BM451" i="21"/>
  <c r="BM355" i="21"/>
  <c r="BL392" i="21"/>
  <c r="BL407" i="21"/>
  <c r="BM313" i="21"/>
  <c r="BM412" i="21"/>
  <c r="BM307" i="21"/>
  <c r="BN343" i="21"/>
  <c r="BL287" i="21"/>
  <c r="BL434" i="21"/>
  <c r="BL326" i="21"/>
  <c r="BJ350" i="21"/>
  <c r="BL428" i="21"/>
  <c r="BM367" i="21"/>
  <c r="BL413" i="21"/>
  <c r="BM370" i="21"/>
  <c r="BL353" i="21"/>
  <c r="BM403" i="21"/>
  <c r="BM448" i="21"/>
  <c r="BM334" i="21"/>
  <c r="BM397" i="21"/>
  <c r="BL308" i="21"/>
  <c r="BL365" i="21"/>
  <c r="BM400" i="21"/>
  <c r="BL314" i="21"/>
  <c r="BL395" i="21"/>
  <c r="BL455" i="21"/>
  <c r="BM364" i="21"/>
  <c r="BJ284" i="21"/>
  <c r="BJ395" i="21"/>
  <c r="BM382" i="21"/>
  <c r="BL281" i="21"/>
  <c r="BL359" i="21"/>
  <c r="BJ302" i="21"/>
  <c r="BJ365" i="21"/>
  <c r="BM433" i="21"/>
  <c r="BM430" i="21"/>
  <c r="BN433" i="21"/>
  <c r="BL311" i="21"/>
  <c r="BM319" i="21"/>
  <c r="BL323" i="21"/>
  <c r="BM340" i="21"/>
  <c r="BM304" i="21"/>
  <c r="BM436" i="21"/>
  <c r="BM331" i="21"/>
  <c r="BM358" i="21"/>
  <c r="BN361" i="21"/>
  <c r="BL416" i="21"/>
  <c r="BM346" i="21"/>
  <c r="BL437" i="21"/>
  <c r="BM391" i="21"/>
  <c r="BM421" i="21"/>
  <c r="BL302" i="21"/>
  <c r="BM394" i="21"/>
  <c r="BL401" i="21"/>
  <c r="BM376" i="21"/>
  <c r="BM280" i="21"/>
  <c r="BL446" i="21"/>
  <c r="BM328" i="21"/>
  <c r="BM424" i="21"/>
  <c r="BL389" i="21"/>
  <c r="BM406" i="21"/>
  <c r="CC317" i="21"/>
  <c r="CB451" i="21"/>
  <c r="CB280" i="21"/>
  <c r="CB403" i="21"/>
  <c r="CC458" i="21"/>
  <c r="CB355" i="21"/>
  <c r="CB289" i="21"/>
  <c r="CB379" i="21"/>
  <c r="CB394" i="21"/>
  <c r="CB319" i="21"/>
  <c r="CB424" i="21"/>
  <c r="CB385" i="21"/>
  <c r="CC440" i="21"/>
  <c r="CB454" i="21"/>
  <c r="CB337" i="21"/>
  <c r="CC359" i="21"/>
  <c r="CB295" i="21"/>
  <c r="CB445" i="21"/>
  <c r="CC320" i="21"/>
  <c r="CB361" i="21"/>
  <c r="CB283" i="21"/>
  <c r="CB331" i="21"/>
  <c r="CB448" i="21"/>
  <c r="CC347" i="21"/>
  <c r="CB391" i="21"/>
  <c r="CC398" i="21"/>
  <c r="CC293" i="21"/>
  <c r="CB436" i="21"/>
  <c r="CA283" i="21"/>
  <c r="CC341" i="21"/>
  <c r="CC428" i="21"/>
  <c r="CB307" i="21"/>
  <c r="CC371" i="21"/>
  <c r="CB439" i="21"/>
  <c r="CC308" i="21"/>
  <c r="CB301" i="21"/>
  <c r="CB364" i="21"/>
  <c r="CC365" i="21"/>
  <c r="CC356" i="21"/>
  <c r="CC455" i="21"/>
  <c r="CB367" i="21"/>
  <c r="CC419" i="21"/>
  <c r="CB334" i="21"/>
  <c r="CC344" i="21"/>
  <c r="CA421" i="21"/>
  <c r="CF308" i="21"/>
  <c r="CB397" i="21"/>
  <c r="CC335" i="21"/>
  <c r="CB298" i="21"/>
  <c r="CB388" i="21"/>
  <c r="CC413" i="21"/>
  <c r="CC284" i="21"/>
  <c r="CC296" i="21"/>
  <c r="CC380" i="21"/>
  <c r="CB418" i="21"/>
  <c r="CB352" i="21"/>
  <c r="CC311" i="21"/>
  <c r="CC374" i="21"/>
  <c r="CA304" i="21"/>
  <c r="CA433" i="21"/>
  <c r="CB349" i="21"/>
  <c r="CB328" i="21"/>
  <c r="CB433" i="21"/>
  <c r="CC305" i="21"/>
  <c r="CC449" i="21"/>
  <c r="CF356" i="21"/>
  <c r="CC407" i="21"/>
  <c r="CB313" i="21"/>
  <c r="CB409" i="21"/>
  <c r="CB325" i="21"/>
  <c r="CB382" i="21"/>
  <c r="CC281" i="21"/>
  <c r="CC287" i="21"/>
  <c r="CC410" i="21"/>
  <c r="CA451" i="21"/>
  <c r="CA415" i="21"/>
  <c r="CF422" i="21"/>
  <c r="CA442" i="21"/>
  <c r="CA307" i="21"/>
  <c r="CA424" i="21"/>
  <c r="CF392" i="21"/>
  <c r="CF332" i="21"/>
  <c r="CF380" i="21"/>
  <c r="CA349" i="21"/>
  <c r="CF446" i="21"/>
  <c r="CF401" i="21"/>
  <c r="CF323" i="21"/>
  <c r="CA397" i="21"/>
  <c r="CA316" i="21"/>
  <c r="CF395" i="21"/>
  <c r="CB343" i="21"/>
  <c r="CC383" i="21"/>
  <c r="CB415" i="21"/>
  <c r="CC353" i="21"/>
  <c r="CC416" i="21"/>
  <c r="CA403" i="21"/>
  <c r="CA331" i="21"/>
  <c r="CF365" i="21"/>
  <c r="CA358" i="21"/>
  <c r="CA343" i="21"/>
  <c r="CF335" i="21"/>
  <c r="CF371" i="21"/>
  <c r="CF374" i="21"/>
  <c r="CF305" i="21"/>
  <c r="CF404" i="21"/>
  <c r="CA328" i="21"/>
  <c r="CF386" i="21"/>
  <c r="CF299" i="21"/>
  <c r="CB322" i="21"/>
  <c r="CC332" i="21"/>
  <c r="CA409" i="21"/>
  <c r="CA436" i="21"/>
  <c r="CF362" i="21"/>
  <c r="CC326" i="21"/>
  <c r="CB310" i="21"/>
  <c r="CB400" i="21"/>
  <c r="CC425" i="21"/>
  <c r="CC443" i="21"/>
  <c r="CA301" i="21"/>
  <c r="CB292" i="21"/>
  <c r="CC404" i="21"/>
  <c r="CA385" i="21"/>
  <c r="CF338" i="21"/>
  <c r="CA322" i="21"/>
  <c r="CF443" i="21"/>
  <c r="CF437" i="21"/>
  <c r="CA280" i="21"/>
  <c r="CA430" i="21"/>
  <c r="CF353" i="21"/>
  <c r="CF341" i="21"/>
  <c r="CF317" i="21"/>
  <c r="CB427" i="21"/>
  <c r="CC401" i="21"/>
  <c r="CF284" i="21"/>
  <c r="CF293" i="21"/>
  <c r="CF359" i="21"/>
  <c r="CB340" i="21"/>
  <c r="CB457" i="21"/>
  <c r="CC302" i="21"/>
  <c r="CC350" i="21"/>
  <c r="CB412" i="21"/>
  <c r="CC437" i="21"/>
  <c r="CA391" i="21"/>
  <c r="CA313" i="21"/>
  <c r="CA370" i="21"/>
  <c r="CA394" i="21"/>
  <c r="CF428" i="21"/>
  <c r="CF419" i="21"/>
  <c r="CA376" i="21"/>
  <c r="CF389" i="21"/>
  <c r="CF344" i="21"/>
  <c r="CF383" i="21"/>
  <c r="CF350" i="21"/>
  <c r="CB442" i="21"/>
  <c r="CA355" i="21"/>
  <c r="CA388" i="21"/>
  <c r="CB358" i="21"/>
  <c r="CC452" i="21"/>
  <c r="CC386" i="21"/>
  <c r="CA379" i="21"/>
  <c r="BP349" i="21"/>
  <c r="BX320" i="21"/>
  <c r="BX280" i="21"/>
  <c r="BH304" i="21"/>
  <c r="CF311" i="21"/>
  <c r="BP284" i="21"/>
  <c r="CF439" i="21"/>
  <c r="CF434" i="21"/>
  <c r="BP398" i="21"/>
  <c r="BX368" i="21"/>
  <c r="CF418" i="21"/>
  <c r="CF398" i="21"/>
  <c r="BP373" i="21"/>
  <c r="BX344" i="21"/>
  <c r="BH439" i="21"/>
  <c r="BX397" i="21"/>
  <c r="BP341" i="21"/>
  <c r="BK437" i="21"/>
  <c r="BS298" i="21"/>
  <c r="CA446" i="21"/>
  <c r="BK305" i="21"/>
  <c r="BS304" i="21"/>
  <c r="CA352" i="21"/>
  <c r="CA401" i="21"/>
  <c r="CC392" i="21"/>
  <c r="BQ316" i="21"/>
  <c r="BI287" i="21"/>
  <c r="CC373" i="21"/>
  <c r="BQ320" i="21"/>
  <c r="CC454" i="21"/>
  <c r="BM298" i="21"/>
  <c r="BL449" i="21"/>
  <c r="BN376" i="21"/>
  <c r="CD289" i="21"/>
  <c r="BX451" i="21"/>
  <c r="BP367" i="21"/>
  <c r="BX386" i="21"/>
  <c r="BP326" i="21"/>
  <c r="BX364" i="21"/>
  <c r="BH283" i="21"/>
  <c r="BP439" i="21"/>
  <c r="CA406" i="21"/>
  <c r="CA382" i="21"/>
  <c r="BS394" i="21"/>
  <c r="BS293" i="21"/>
  <c r="BK368" i="21"/>
  <c r="BK280" i="21"/>
  <c r="CA413" i="21"/>
  <c r="CA290" i="21"/>
  <c r="BS437" i="21"/>
  <c r="BS322" i="21"/>
  <c r="BK406" i="21"/>
  <c r="BK385" i="21"/>
  <c r="BX400" i="21"/>
  <c r="CA337" i="21"/>
  <c r="BS391" i="21"/>
  <c r="BK335" i="21"/>
  <c r="BX289" i="21"/>
  <c r="CA311" i="21"/>
  <c r="BS349" i="21"/>
  <c r="BK310" i="21"/>
  <c r="CA319" i="21"/>
  <c r="BK317" i="21"/>
  <c r="BS320" i="21"/>
  <c r="CC325" i="21"/>
  <c r="BY382" i="21"/>
  <c r="BU430" i="21"/>
  <c r="BU319" i="21"/>
  <c r="BQ340" i="21"/>
  <c r="BM413" i="21"/>
  <c r="BM289" i="21"/>
  <c r="BI332" i="21"/>
  <c r="CA299" i="21"/>
  <c r="CC400" i="21"/>
  <c r="BY454" i="21"/>
  <c r="BY322" i="21"/>
  <c r="BU376" i="21"/>
  <c r="BQ427" i="21"/>
  <c r="BQ283" i="21"/>
  <c r="BM352" i="21"/>
  <c r="BI406" i="21"/>
  <c r="CC434" i="21"/>
  <c r="BY368" i="21"/>
  <c r="BU290" i="21"/>
  <c r="BM389" i="21"/>
  <c r="BI317" i="21"/>
  <c r="CB406" i="21"/>
  <c r="CB316" i="21"/>
  <c r="BT353" i="21"/>
  <c r="BL422" i="21"/>
  <c r="BL286" i="21"/>
  <c r="BK346" i="21"/>
  <c r="CC364" i="21"/>
  <c r="BU323" i="21"/>
  <c r="BM311" i="21"/>
  <c r="BT431" i="21"/>
  <c r="BW346" i="21"/>
  <c r="BG322" i="21"/>
  <c r="BQ433" i="21"/>
  <c r="BL346" i="21"/>
  <c r="BO416" i="21"/>
  <c r="BO377" i="21"/>
  <c r="BV358" i="21"/>
  <c r="BR310" i="21"/>
  <c r="CE419" i="21"/>
  <c r="BZ413" i="21"/>
  <c r="BX295" i="21"/>
  <c r="BH451" i="21"/>
  <c r="BS421" i="21"/>
  <c r="BK284" i="21"/>
  <c r="CA296" i="21"/>
  <c r="BK313" i="21"/>
  <c r="BK359" i="21"/>
  <c r="CA425" i="21"/>
  <c r="CA367" i="21"/>
  <c r="BY452" i="21"/>
  <c r="BQ428" i="21"/>
  <c r="BI338" i="21"/>
  <c r="BP338" i="21"/>
  <c r="CC406" i="21"/>
  <c r="BU280" i="21"/>
  <c r="BI313" i="21"/>
  <c r="CA287" i="21"/>
  <c r="BQ413" i="21"/>
  <c r="BL334" i="21"/>
  <c r="BY367" i="21"/>
  <c r="BT367" i="21"/>
  <c r="CD433" i="21"/>
  <c r="BX430" i="21"/>
  <c r="BH424" i="21"/>
  <c r="CF334" i="21"/>
  <c r="BP302" i="21"/>
  <c r="BH403" i="21"/>
  <c r="BX341" i="21"/>
  <c r="BX442" i="21"/>
  <c r="BP361" i="21"/>
  <c r="BH292" i="21"/>
  <c r="BX302" i="21"/>
  <c r="BH457" i="21"/>
  <c r="BX332" i="21"/>
  <c r="BX394" i="21"/>
  <c r="BX338" i="21"/>
  <c r="BS374" i="21"/>
  <c r="BK380" i="21"/>
  <c r="CA326" i="21"/>
  <c r="CA281" i="21"/>
  <c r="BS380" i="21"/>
  <c r="BK448" i="21"/>
  <c r="BK325" i="21"/>
  <c r="BS455" i="21"/>
  <c r="BK446" i="21"/>
  <c r="CA445" i="21"/>
  <c r="BS428" i="21"/>
  <c r="BP422" i="21"/>
  <c r="CA338" i="21"/>
  <c r="CA373" i="21"/>
  <c r="BX352" i="21"/>
  <c r="BK412" i="21"/>
  <c r="BY388" i="21"/>
  <c r="BM419" i="21"/>
  <c r="CA439" i="21"/>
  <c r="BY427" i="21"/>
  <c r="BM325" i="21"/>
  <c r="BY443" i="21"/>
  <c r="CB376" i="21"/>
  <c r="BL349" i="21"/>
  <c r="CC290" i="21"/>
  <c r="BT452" i="21"/>
  <c r="BO328" i="21"/>
  <c r="BQ368" i="21"/>
  <c r="BX377" i="21"/>
  <c r="BP293" i="21"/>
  <c r="CF440" i="21"/>
  <c r="BP401" i="21"/>
  <c r="BX431" i="21"/>
  <c r="BP451" i="21"/>
  <c r="CF368" i="21"/>
  <c r="BP344" i="21"/>
  <c r="BX428" i="21"/>
  <c r="CA334" i="21"/>
  <c r="CA356" i="21"/>
  <c r="BS388" i="21"/>
  <c r="BK458" i="21"/>
  <c r="BK332" i="21"/>
  <c r="CF451" i="21"/>
  <c r="CA404" i="21"/>
  <c r="CA380" i="21"/>
  <c r="BS392" i="21"/>
  <c r="BS292" i="21"/>
  <c r="BK367" i="21"/>
  <c r="BK352" i="21"/>
  <c r="CA295" i="21"/>
  <c r="BS326" i="21"/>
  <c r="BK389" i="21"/>
  <c r="CA383" i="21"/>
  <c r="BS295" i="21"/>
  <c r="BK307" i="21"/>
  <c r="BS458" i="21"/>
  <c r="CA412" i="21"/>
  <c r="BK404" i="21"/>
  <c r="CC422" i="21"/>
  <c r="CC314" i="21"/>
  <c r="BY353" i="21"/>
  <c r="BU400" i="21"/>
  <c r="BQ454" i="21"/>
  <c r="BQ310" i="21"/>
  <c r="BM392" i="21"/>
  <c r="BI422" i="21"/>
  <c r="BI283" i="21"/>
  <c r="BS283" i="21"/>
  <c r="CC367" i="21"/>
  <c r="BY415" i="21"/>
  <c r="BY286" i="21"/>
  <c r="BU332" i="21"/>
  <c r="BQ388" i="21"/>
  <c r="BM442" i="21"/>
  <c r="BM316" i="21"/>
  <c r="BI370" i="21"/>
  <c r="BS355" i="21"/>
  <c r="CC377" i="21"/>
  <c r="BY304" i="21"/>
  <c r="BQ401" i="21"/>
  <c r="BM329" i="21"/>
  <c r="CB421" i="21"/>
  <c r="BT455" i="21"/>
  <c r="BT332" i="21"/>
  <c r="BL373" i="21"/>
  <c r="BY446" i="21"/>
  <c r="BQ424" i="21"/>
  <c r="BI403" i="21"/>
  <c r="BT304" i="21"/>
  <c r="BD317" i="21"/>
  <c r="CE458" i="21"/>
  <c r="BO445" i="21"/>
  <c r="CC431" i="21"/>
  <c r="BM383" i="21"/>
  <c r="CB373" i="21"/>
  <c r="BL403" i="21"/>
  <c r="BG412" i="21"/>
  <c r="BY418" i="21"/>
  <c r="BL317" i="21"/>
  <c r="BG385" i="21"/>
  <c r="BN284" i="21"/>
  <c r="BW416" i="21"/>
  <c r="BN403" i="21"/>
  <c r="BN287" i="21"/>
  <c r="BN365" i="21"/>
  <c r="BP289" i="21"/>
  <c r="CF410" i="21"/>
  <c r="CF403" i="21"/>
  <c r="BS353" i="21"/>
  <c r="BS419" i="21"/>
  <c r="BS406" i="21"/>
  <c r="BK341" i="21"/>
  <c r="BS433" i="21"/>
  <c r="BS289" i="21"/>
  <c r="BY359" i="21"/>
  <c r="BQ361" i="21"/>
  <c r="CC338" i="21"/>
  <c r="BQ403" i="21"/>
  <c r="CC389" i="21"/>
  <c r="BM404" i="21"/>
  <c r="CB346" i="21"/>
  <c r="BQ323" i="21"/>
  <c r="BT352" i="21"/>
  <c r="BM446" i="21"/>
  <c r="CB430" i="21"/>
  <c r="CE415" i="21"/>
  <c r="CE335" i="21"/>
  <c r="CD418" i="21"/>
  <c r="BX299" i="21"/>
  <c r="BH319" i="21"/>
  <c r="BX433" i="21"/>
  <c r="BH400" i="21"/>
  <c r="CF421" i="21"/>
  <c r="BX371" i="21"/>
  <c r="BP287" i="21"/>
  <c r="CF326" i="21"/>
  <c r="BP440" i="21"/>
  <c r="BP314" i="21"/>
  <c r="CF287" i="21"/>
  <c r="BH406" i="21"/>
  <c r="BP418" i="21"/>
  <c r="CA400" i="21"/>
  <c r="BS341" i="21"/>
  <c r="BP356" i="21"/>
  <c r="CA448" i="21"/>
  <c r="CA347" i="21"/>
  <c r="BS439" i="21"/>
  <c r="BS340" i="21"/>
  <c r="BK428" i="21"/>
  <c r="BK295" i="21"/>
  <c r="CA427" i="21"/>
  <c r="BS407" i="21"/>
  <c r="BK398" i="21"/>
  <c r="CF406" i="21"/>
  <c r="CA395" i="21"/>
  <c r="BS370" i="21"/>
  <c r="BV8" i="46"/>
  <c r="Y57" i="2"/>
  <c r="BJ8" i="46"/>
  <c r="Y56" i="2"/>
  <c r="CH8" i="46"/>
  <c r="Y58" i="2"/>
  <c r="N8" i="46"/>
  <c r="Y52" i="2"/>
  <c r="B8" i="46"/>
  <c r="Y51" i="2"/>
  <c r="AL8" i="46"/>
  <c r="Y54" i="2"/>
  <c r="AX8" i="46"/>
  <c r="Y55" i="2"/>
  <c r="Z8" i="46"/>
  <c r="Y53" i="2"/>
  <c r="BZ10" i="40"/>
  <c r="BZ10" i="46"/>
  <c r="E15" i="19"/>
  <c r="CD10" i="46"/>
  <c r="C15" i="19"/>
  <c r="BV10" i="46"/>
  <c r="BJ10" i="40"/>
  <c r="BJ10" i="46"/>
  <c r="D14" i="19"/>
  <c r="BN10" i="46"/>
  <c r="BV9" i="40"/>
  <c r="BV9" i="46"/>
  <c r="AL9" i="40"/>
  <c r="AL9" i="46"/>
  <c r="J10" i="40"/>
  <c r="J10" i="46"/>
  <c r="H2" i="36"/>
  <c r="B3" i="36" s="1"/>
  <c r="C15" i="36" s="1"/>
  <c r="B9" i="46"/>
  <c r="D13" i="19"/>
  <c r="BB10" i="46"/>
  <c r="D10" i="19"/>
  <c r="R10" i="46"/>
  <c r="E11" i="19"/>
  <c r="AH10" i="46"/>
  <c r="AX10" i="40"/>
  <c r="AX10" i="46"/>
  <c r="C9" i="19"/>
  <c r="B10" i="46"/>
  <c r="AQ415" i="21"/>
  <c r="BN435" i="21"/>
  <c r="CL426" i="21"/>
  <c r="FK459" i="21"/>
  <c r="HD447" i="21"/>
  <c r="DG345" i="21"/>
  <c r="GO414" i="21"/>
  <c r="BV10" i="40"/>
  <c r="U358" i="21"/>
  <c r="CW282" i="21"/>
  <c r="EL318" i="21"/>
  <c r="IG369" i="21"/>
  <c r="GD324" i="21"/>
  <c r="CJ453" i="21"/>
  <c r="GR408" i="21"/>
  <c r="ED318" i="21"/>
  <c r="HU411" i="21"/>
  <c r="AQ254" i="21" s="1" a="1"/>
  <c r="AQ254" i="21" s="1"/>
  <c r="FG411" i="21"/>
  <c r="HS333" i="21"/>
  <c r="EO402" i="21"/>
  <c r="CO348" i="21"/>
  <c r="FO342" i="21"/>
  <c r="HX402" i="21"/>
  <c r="CN417" i="21"/>
  <c r="GY390" i="21"/>
  <c r="CI315" i="21"/>
  <c r="FC345" i="21"/>
  <c r="HA411" i="21"/>
  <c r="G15" i="19"/>
  <c r="H15" i="19" s="1"/>
  <c r="EX420" i="21"/>
  <c r="HM396" i="21"/>
  <c r="HF348" i="21"/>
  <c r="EG444" i="21"/>
  <c r="CX375" i="21"/>
  <c r="BR411" i="21"/>
  <c r="HJ342" i="21"/>
  <c r="EH369" i="21"/>
  <c r="FP339" i="21"/>
  <c r="HV336" i="21"/>
  <c r="ES354" i="21"/>
  <c r="FR372" i="21"/>
  <c r="DZ456" i="21"/>
  <c r="DL330" i="21"/>
  <c r="AM449" i="21"/>
  <c r="AR329" i="21"/>
  <c r="AA302" i="21"/>
  <c r="CD10" i="40"/>
  <c r="AV433" i="21"/>
  <c r="EF384" i="21"/>
  <c r="GW426" i="21"/>
  <c r="AM259" i="21" s="1" a="1"/>
  <c r="AM259" i="21" s="1"/>
  <c r="GG411" i="21"/>
  <c r="DP429" i="21"/>
  <c r="CA363" i="21"/>
  <c r="BH438" i="21"/>
  <c r="FM327" i="21"/>
  <c r="AG226" i="21" s="1" a="1"/>
  <c r="AG226" i="21" s="1"/>
  <c r="GZ288" i="21"/>
  <c r="GX456" i="21"/>
  <c r="CR351" i="21"/>
  <c r="HP459" i="21"/>
  <c r="IC366" i="21"/>
  <c r="GH435" i="21"/>
  <c r="GT297" i="21"/>
  <c r="BU435" i="21"/>
  <c r="BV303" i="21"/>
  <c r="CV324" i="21"/>
  <c r="GN297" i="21"/>
  <c r="ER366" i="21"/>
  <c r="HI393" i="21"/>
  <c r="ES291" i="21"/>
  <c r="CZ348" i="21"/>
  <c r="EZ420" i="21"/>
  <c r="DH459" i="21"/>
  <c r="CE312" i="21"/>
  <c r="BY423" i="21"/>
  <c r="CK378" i="21"/>
  <c r="CG309" i="21"/>
  <c r="BG417" i="21"/>
  <c r="CY309" i="21"/>
  <c r="HR408" i="21"/>
  <c r="FS456" i="21"/>
  <c r="DS291" i="21"/>
  <c r="ET453" i="21"/>
  <c r="GO432" i="21"/>
  <c r="DI294" i="21"/>
  <c r="U273" i="21"/>
  <c r="CD429" i="21"/>
  <c r="FR435" i="21"/>
  <c r="J89" i="2"/>
  <c r="FI288" i="21"/>
  <c r="DK411" i="21"/>
  <c r="AE454" i="21"/>
  <c r="AG359" i="21"/>
  <c r="FB312" i="21"/>
  <c r="BQ384" i="21"/>
  <c r="IJ312" i="21"/>
  <c r="HA366" i="21"/>
  <c r="HN336" i="21"/>
  <c r="EA435" i="21"/>
  <c r="IH414" i="21"/>
  <c r="CP423" i="21"/>
  <c r="AN301" i="21"/>
  <c r="AJ308" i="21"/>
  <c r="AF319" i="21"/>
  <c r="N407" i="21"/>
  <c r="FR405" i="21"/>
  <c r="ID426" i="21"/>
  <c r="CU357" i="21"/>
  <c r="Q410" i="21"/>
  <c r="EP456" i="21"/>
  <c r="AI416" i="21"/>
  <c r="BU339" i="21"/>
  <c r="CA303" i="21"/>
  <c r="DT372" i="21"/>
  <c r="BJ414" i="21"/>
  <c r="DX408" i="21"/>
  <c r="GM300" i="21"/>
  <c r="AI338" i="21"/>
  <c r="HO450" i="21"/>
  <c r="AP267" i="21" s="1" a="1"/>
  <c r="AP267" i="21" s="1"/>
  <c r="HB435" i="21"/>
  <c r="V448" i="21"/>
  <c r="AV320" i="21"/>
  <c r="GE414" i="21"/>
  <c r="AJ255" i="21" s="1" a="1"/>
  <c r="AJ255" i="21" s="1"/>
  <c r="EX432" i="21"/>
  <c r="GU306" i="21"/>
  <c r="EI372" i="21"/>
  <c r="DQ282" i="21"/>
  <c r="DR393" i="21"/>
  <c r="FZ363" i="21"/>
  <c r="BD459" i="21"/>
  <c r="O307" i="21"/>
  <c r="IH321" i="21"/>
  <c r="EJ324" i="21"/>
  <c r="GS453" i="21"/>
  <c r="AV448" i="21"/>
  <c r="AV397" i="21"/>
  <c r="AF431" i="21"/>
  <c r="DN315" i="21"/>
  <c r="ET351" i="21"/>
  <c r="CG366" i="21"/>
  <c r="S239" i="21" s="1" a="1"/>
  <c r="S239" i="21" s="1"/>
  <c r="AI284" i="21"/>
  <c r="DP312" i="21"/>
  <c r="AV457" i="21"/>
  <c r="AV358" i="21"/>
  <c r="AV436" i="21"/>
  <c r="DA315" i="21"/>
  <c r="FW456" i="21"/>
  <c r="CL300" i="21"/>
  <c r="ET432" i="21"/>
  <c r="EB456" i="21"/>
  <c r="CR429" i="21"/>
  <c r="FI456" i="21"/>
  <c r="CQ447" i="21"/>
  <c r="CG375" i="21"/>
  <c r="BT294" i="21"/>
  <c r="GN348" i="21"/>
  <c r="CX396" i="21"/>
  <c r="EX426" i="21"/>
  <c r="FL444" i="21"/>
  <c r="HP387" i="21"/>
  <c r="FW285" i="21"/>
  <c r="IC324" i="21"/>
  <c r="CG411" i="21"/>
  <c r="FT396" i="21"/>
  <c r="ED438" i="21"/>
  <c r="CN459" i="21"/>
  <c r="ER318" i="21"/>
  <c r="GN459" i="21"/>
  <c r="IH282" i="21"/>
  <c r="CO354" i="21"/>
  <c r="CX351" i="21"/>
  <c r="DN327" i="21"/>
  <c r="HP435" i="21"/>
  <c r="FI360" i="21"/>
  <c r="BK372" i="21"/>
  <c r="EH324" i="21"/>
  <c r="HZ429" i="21"/>
  <c r="BU453" i="21"/>
  <c r="Q268" i="21" s="1" a="1"/>
  <c r="Q268" i="21" s="1"/>
  <c r="EU429" i="21"/>
  <c r="AD260" i="21" s="1" a="1"/>
  <c r="AD260" i="21" s="1"/>
  <c r="IH342" i="21"/>
  <c r="FC438" i="21"/>
  <c r="ED399" i="21"/>
  <c r="CA447" i="21"/>
  <c r="R266" i="21" s="1" a="1"/>
  <c r="R266" i="21" s="1"/>
  <c r="CX372" i="21"/>
  <c r="CR447" i="21"/>
  <c r="ET429" i="21"/>
  <c r="CQ327" i="21"/>
  <c r="EH438" i="21"/>
  <c r="IF408" i="21"/>
  <c r="BS375" i="21"/>
  <c r="IH420" i="21"/>
  <c r="CN402" i="21"/>
  <c r="GS369" i="21"/>
  <c r="GZ450" i="21"/>
  <c r="EG459" i="21"/>
  <c r="FO318" i="21"/>
  <c r="EH429" i="21"/>
  <c r="EH306" i="21"/>
  <c r="HV426" i="21"/>
  <c r="HV369" i="21"/>
  <c r="G12" i="19"/>
  <c r="H12" i="19" s="1"/>
  <c r="AV338" i="21"/>
  <c r="AV319" i="21"/>
  <c r="U334" i="21"/>
  <c r="CD312" i="21"/>
  <c r="DH423" i="21"/>
  <c r="GZ402" i="21"/>
  <c r="GZ294" i="21"/>
  <c r="EG414" i="21"/>
  <c r="AM380" i="21"/>
  <c r="FO423" i="21"/>
  <c r="FO417" i="21"/>
  <c r="HQ381" i="21"/>
  <c r="HJ459" i="21"/>
  <c r="CQ336" i="21"/>
  <c r="EH336" i="21"/>
  <c r="EH456" i="21"/>
  <c r="AI272" i="21"/>
  <c r="IH411" i="21"/>
  <c r="IH348" i="21"/>
  <c r="HI285" i="21"/>
  <c r="HF330" i="21"/>
  <c r="HV414" i="21"/>
  <c r="AK94" i="21"/>
  <c r="EU297" i="21"/>
  <c r="DI330" i="21"/>
  <c r="HI426" i="21"/>
  <c r="AO259" i="21" s="1" a="1"/>
  <c r="AO259" i="21" s="1"/>
  <c r="HV375" i="21"/>
  <c r="IA360" i="21"/>
  <c r="EG390" i="21"/>
  <c r="DR351" i="21"/>
  <c r="HR459" i="21"/>
  <c r="Z335" i="21"/>
  <c r="GZ447" i="21"/>
  <c r="GZ426" i="21"/>
  <c r="EG384" i="21"/>
  <c r="AM316" i="21"/>
  <c r="FO351" i="21"/>
  <c r="FX291" i="21"/>
  <c r="AM311" i="21"/>
  <c r="AV295" i="21"/>
  <c r="AV377" i="21"/>
  <c r="CD459" i="21"/>
  <c r="M442" i="21"/>
  <c r="CX408" i="21"/>
  <c r="DN357" i="21"/>
  <c r="DH300" i="21"/>
  <c r="GZ417" i="21"/>
  <c r="GZ429" i="21"/>
  <c r="EG369" i="21"/>
  <c r="AM442" i="21"/>
  <c r="HH297" i="21"/>
  <c r="HQ396" i="21"/>
  <c r="HJ405" i="21"/>
  <c r="ET297" i="21"/>
  <c r="CQ408" i="21"/>
  <c r="EH327" i="21"/>
  <c r="EH315" i="21"/>
  <c r="EH339" i="21"/>
  <c r="BD441" i="21"/>
  <c r="AI458" i="21"/>
  <c r="HX438" i="21"/>
  <c r="HI336" i="21"/>
  <c r="AO229" i="21" s="1" a="1"/>
  <c r="AO229" i="21" s="1"/>
  <c r="HF360" i="21"/>
  <c r="HV444" i="21"/>
  <c r="BJ306" i="21"/>
  <c r="CV450" i="21"/>
  <c r="AL422" i="21"/>
  <c r="AL380" i="21"/>
  <c r="AL304" i="21"/>
  <c r="AL388" i="21"/>
  <c r="FQ387" i="21"/>
  <c r="FQ348" i="21"/>
  <c r="FQ291" i="21"/>
  <c r="DS432" i="21"/>
  <c r="DS459" i="21"/>
  <c r="DS453" i="21"/>
  <c r="DS315" i="21"/>
  <c r="DS312" i="21"/>
  <c r="EF372" i="21"/>
  <c r="EF285" i="21"/>
  <c r="EF318" i="21"/>
  <c r="EF432" i="21"/>
  <c r="EF438" i="21"/>
  <c r="EF456" i="21"/>
  <c r="EF381" i="21"/>
  <c r="EF300" i="21"/>
  <c r="AY272" i="21"/>
  <c r="AY273" i="21"/>
  <c r="AP273" i="21"/>
  <c r="AP291" i="21" s="1"/>
  <c r="BB10" i="40"/>
  <c r="DS423" i="21"/>
  <c r="DW330" i="21"/>
  <c r="DW450" i="21"/>
  <c r="Z267" i="21" s="1" a="1"/>
  <c r="Z267" i="21" s="1"/>
  <c r="FN327" i="21"/>
  <c r="FN297" i="21"/>
  <c r="FN291" i="21"/>
  <c r="GB291" i="21"/>
  <c r="GB423" i="21"/>
  <c r="GB342" i="21"/>
  <c r="GB432" i="21"/>
  <c r="AO377" i="21"/>
  <c r="AO455" i="21"/>
  <c r="AO272" i="21"/>
  <c r="AO407" i="21"/>
  <c r="AO284" i="21"/>
  <c r="AC272" i="21"/>
  <c r="AC273" i="21"/>
  <c r="DU453" i="21"/>
  <c r="DU444" i="21"/>
  <c r="AL445" i="21"/>
  <c r="P415" i="21"/>
  <c r="P350" i="21"/>
  <c r="P389" i="21"/>
  <c r="DV336" i="21"/>
  <c r="DV342" i="21"/>
  <c r="DV411" i="21"/>
  <c r="DV438" i="21"/>
  <c r="BF342" i="21"/>
  <c r="BF435" i="21"/>
  <c r="BF282" i="21"/>
  <c r="BF324" i="21"/>
  <c r="GP381" i="21"/>
  <c r="GP288" i="21"/>
  <c r="GP459" i="21"/>
  <c r="GP411" i="21"/>
  <c r="IB315" i="21"/>
  <c r="IB351" i="21"/>
  <c r="IB384" i="21"/>
  <c r="IB420" i="21"/>
  <c r="AH328" i="21"/>
  <c r="AH322" i="21"/>
  <c r="P425" i="21"/>
  <c r="EF345" i="21"/>
  <c r="HC327" i="21"/>
  <c r="AN226" i="21" s="1" a="1"/>
  <c r="AN226" i="21" s="1"/>
  <c r="HC423" i="21"/>
  <c r="HC432" i="21"/>
  <c r="HC363" i="21"/>
  <c r="AN238" i="21" s="1" a="1"/>
  <c r="AN238" i="21" s="1"/>
  <c r="HC360" i="21"/>
  <c r="AN237" i="21" s="1" a="1"/>
  <c r="AN237" i="21" s="1"/>
  <c r="EE297" i="21"/>
  <c r="EE450" i="21"/>
  <c r="GA351" i="21"/>
  <c r="GA459" i="21"/>
  <c r="GA345" i="21"/>
  <c r="HE417" i="21"/>
  <c r="HE315" i="21"/>
  <c r="HE408" i="21"/>
  <c r="HE327" i="21"/>
  <c r="D15" i="19"/>
  <c r="AN325" i="21"/>
  <c r="AH382" i="21"/>
  <c r="BJ9" i="40"/>
  <c r="G14" i="19"/>
  <c r="H14" i="19" s="1"/>
  <c r="DS387" i="21"/>
  <c r="GE450" i="21"/>
  <c r="P273" i="21"/>
  <c r="EF399" i="21"/>
  <c r="FL333" i="21"/>
  <c r="FL384" i="21"/>
  <c r="FL363" i="21"/>
  <c r="FL321" i="21"/>
  <c r="IA339" i="21"/>
  <c r="AR230" i="21" s="1" a="1"/>
  <c r="AR230" i="21" s="1"/>
  <c r="IA312" i="21"/>
  <c r="IA411" i="21"/>
  <c r="AR254" i="21" s="1" a="1"/>
  <c r="AR254" i="21" s="1"/>
  <c r="IA405" i="21"/>
  <c r="AR252" i="21" s="1" a="1"/>
  <c r="AR252" i="21" s="1"/>
  <c r="W295" i="21"/>
  <c r="W273" i="21"/>
  <c r="W457" i="21"/>
  <c r="DJ345" i="21"/>
  <c r="DJ291" i="21"/>
  <c r="HC450" i="21"/>
  <c r="AN267" i="21" s="1" a="1"/>
  <c r="AN267" i="21" s="1"/>
  <c r="CJ456" i="21"/>
  <c r="CJ300" i="21"/>
  <c r="CJ336" i="21"/>
  <c r="CJ444" i="21"/>
  <c r="V409" i="21"/>
  <c r="I15" i="19"/>
  <c r="AA341" i="21"/>
  <c r="AV392" i="21"/>
  <c r="AV379" i="21"/>
  <c r="AV412" i="21"/>
  <c r="U272" i="21"/>
  <c r="CX393" i="21"/>
  <c r="CX399" i="21"/>
  <c r="DH315" i="21"/>
  <c r="FW342" i="21"/>
  <c r="FW288" i="21"/>
  <c r="EG324" i="21"/>
  <c r="EG408" i="21"/>
  <c r="EG291" i="21"/>
  <c r="EG405" i="21"/>
  <c r="EG285" i="21"/>
  <c r="AM272" i="21"/>
  <c r="FO366" i="21"/>
  <c r="FO288" i="21"/>
  <c r="FO357" i="21"/>
  <c r="FO339" i="21"/>
  <c r="BT438" i="21"/>
  <c r="BT303" i="21"/>
  <c r="CZ417" i="21"/>
  <c r="DQ321" i="21"/>
  <c r="DQ408" i="21"/>
  <c r="ET450" i="21"/>
  <c r="CQ342" i="21"/>
  <c r="CQ294" i="21"/>
  <c r="CJ348" i="21"/>
  <c r="HX306" i="21"/>
  <c r="L421" i="21"/>
  <c r="L343" i="21"/>
  <c r="EW396" i="21"/>
  <c r="FK288" i="21"/>
  <c r="IH417" i="21"/>
  <c r="IH396" i="21"/>
  <c r="IH444" i="21"/>
  <c r="IH327" i="21"/>
  <c r="IH438" i="21"/>
  <c r="IH324" i="21"/>
  <c r="BH360" i="21"/>
  <c r="BX324" i="21"/>
  <c r="EZ363" i="21"/>
  <c r="FP300" i="21"/>
  <c r="HF342" i="21"/>
  <c r="HF411" i="21"/>
  <c r="FS450" i="21"/>
  <c r="AH267" i="21" s="1" a="1"/>
  <c r="AH267" i="21" s="1"/>
  <c r="CK429" i="21"/>
  <c r="CK387" i="21"/>
  <c r="Z273" i="21"/>
  <c r="Z376" i="21"/>
  <c r="CQ423" i="21"/>
  <c r="CQ339" i="21"/>
  <c r="CQ354" i="21"/>
  <c r="CQ396" i="21"/>
  <c r="CQ312" i="21"/>
  <c r="CQ438" i="21"/>
  <c r="CQ417" i="21"/>
  <c r="ER321" i="21"/>
  <c r="ER411" i="21"/>
  <c r="GS384" i="21"/>
  <c r="GS414" i="21"/>
  <c r="HB363" i="21"/>
  <c r="HB372" i="21"/>
  <c r="AO12" i="21"/>
  <c r="AO13" i="21" s="1"/>
  <c r="AM12" i="21"/>
  <c r="AM13" i="21" s="1"/>
  <c r="AN401" i="21"/>
  <c r="CX459" i="21"/>
  <c r="DH438" i="21"/>
  <c r="ID447" i="21"/>
  <c r="ID438" i="21"/>
  <c r="BO408" i="21"/>
  <c r="BO372" i="21"/>
  <c r="AA386" i="21"/>
  <c r="AA326" i="21"/>
  <c r="HQ345" i="21"/>
  <c r="HQ357" i="21"/>
  <c r="GH405" i="21"/>
  <c r="GH375" i="21"/>
  <c r="HJ378" i="21"/>
  <c r="HJ450" i="21"/>
  <c r="HJ285" i="21"/>
  <c r="CK282" i="21"/>
  <c r="Z424" i="21"/>
  <c r="ET330" i="21"/>
  <c r="ET435" i="21"/>
  <c r="ET396" i="21"/>
  <c r="ET381" i="21"/>
  <c r="ET447" i="21"/>
  <c r="CQ348" i="21"/>
  <c r="CQ375" i="21"/>
  <c r="CQ324" i="21"/>
  <c r="CJ435" i="21"/>
  <c r="HX408" i="21"/>
  <c r="EW447" i="21"/>
  <c r="BU399" i="21"/>
  <c r="Q250" i="21" s="1" a="1"/>
  <c r="Q250" i="21" s="1"/>
  <c r="BU306" i="21"/>
  <c r="FK327" i="21"/>
  <c r="ER459" i="21"/>
  <c r="EZ423" i="21"/>
  <c r="GS366" i="21"/>
  <c r="FS441" i="21"/>
  <c r="GF456" i="21"/>
  <c r="FX354" i="21"/>
  <c r="HF414" i="21"/>
  <c r="FA288" i="21"/>
  <c r="GZ423" i="21"/>
  <c r="GZ414" i="21"/>
  <c r="HK435" i="21"/>
  <c r="II330" i="21"/>
  <c r="CC426" i="21"/>
  <c r="DC327" i="21"/>
  <c r="EH363" i="21"/>
  <c r="BP339" i="21"/>
  <c r="DI324" i="21"/>
  <c r="AR220" i="21" a="1"/>
  <c r="AR220" i="21" s="1"/>
  <c r="II357" i="21"/>
  <c r="II396" i="21"/>
  <c r="GT420" i="21"/>
  <c r="EV396" i="21"/>
  <c r="EV351" i="21"/>
  <c r="EV291" i="21"/>
  <c r="EV387" i="21"/>
  <c r="EV354" i="21"/>
  <c r="EV336" i="21"/>
  <c r="GL366" i="21"/>
  <c r="GL402" i="21"/>
  <c r="GL390" i="21"/>
  <c r="GL345" i="21"/>
  <c r="GL438" i="21"/>
  <c r="DA348" i="21"/>
  <c r="FN390" i="21"/>
  <c r="GZ321" i="21"/>
  <c r="GZ390" i="21"/>
  <c r="GZ303" i="21"/>
  <c r="HP309" i="21"/>
  <c r="BN393" i="21"/>
  <c r="FB378" i="21"/>
  <c r="BO357" i="21"/>
  <c r="P236" i="21" s="1" a="1"/>
  <c r="P236" i="21" s="1"/>
  <c r="CE384" i="21"/>
  <c r="CU390" i="21"/>
  <c r="IA297" i="21"/>
  <c r="AR216" i="21" s="1" a="1"/>
  <c r="AR216" i="21" s="1"/>
  <c r="II417" i="21"/>
  <c r="II300" i="21"/>
  <c r="DJ315" i="21"/>
  <c r="DV300" i="21"/>
  <c r="DV357" i="21"/>
  <c r="DV360" i="21"/>
  <c r="BD312" i="21"/>
  <c r="EV408" i="21"/>
  <c r="BH408" i="21"/>
  <c r="BH348" i="21"/>
  <c r="BH333" i="21"/>
  <c r="BH288" i="21"/>
  <c r="BH342" i="21"/>
  <c r="DD333" i="21"/>
  <c r="DD303" i="21"/>
  <c r="ES453" i="21"/>
  <c r="GL282" i="21"/>
  <c r="CC354" i="21"/>
  <c r="CU396" i="21"/>
  <c r="EV339" i="21"/>
  <c r="BQ441" i="21"/>
  <c r="BQ321" i="21"/>
  <c r="BQ453" i="21"/>
  <c r="BQ378" i="21"/>
  <c r="DT369" i="21"/>
  <c r="DT375" i="21"/>
  <c r="DT294" i="21"/>
  <c r="DT336" i="21"/>
  <c r="CD333" i="21"/>
  <c r="CO324" i="21"/>
  <c r="CX291" i="21"/>
  <c r="CX456" i="21"/>
  <c r="CX330" i="21"/>
  <c r="EX372" i="21"/>
  <c r="FL447" i="21"/>
  <c r="FL399" i="21"/>
  <c r="GZ333" i="21"/>
  <c r="HN375" i="21"/>
  <c r="HK423" i="21"/>
  <c r="HS405" i="21"/>
  <c r="IA324" i="21"/>
  <c r="AR225" i="21" s="1" a="1"/>
  <c r="AR225" i="21" s="1"/>
  <c r="II399" i="21"/>
  <c r="DC336" i="21"/>
  <c r="HQ348" i="21"/>
  <c r="HQ441" i="21"/>
  <c r="HQ375" i="21"/>
  <c r="GG453" i="21"/>
  <c r="GG441" i="21"/>
  <c r="GT453" i="21"/>
  <c r="GT303" i="21"/>
  <c r="EV438" i="21"/>
  <c r="EV390" i="21"/>
  <c r="EW399" i="21"/>
  <c r="ED339" i="21"/>
  <c r="ED402" i="21"/>
  <c r="ED417" i="21"/>
  <c r="ED405" i="21"/>
  <c r="ED366" i="21"/>
  <c r="ED294" i="21"/>
  <c r="DI447" i="21"/>
  <c r="DI357" i="21"/>
  <c r="DI426" i="21"/>
  <c r="DI399" i="21"/>
  <c r="GL318" i="21"/>
  <c r="AG86" i="21"/>
  <c r="AG87" i="21"/>
  <c r="CD396" i="21"/>
  <c r="CO300" i="21"/>
  <c r="DA426" i="21"/>
  <c r="CX423" i="21"/>
  <c r="CX417" i="21"/>
  <c r="DN429" i="21"/>
  <c r="EX363" i="21"/>
  <c r="FN294" i="21"/>
  <c r="FN342" i="21"/>
  <c r="DH366" i="21"/>
  <c r="EF291" i="21"/>
  <c r="EF339" i="21"/>
  <c r="EF387" i="21"/>
  <c r="FL360" i="21"/>
  <c r="FL378" i="21"/>
  <c r="FL306" i="21"/>
  <c r="GZ291" i="21"/>
  <c r="GZ318" i="21"/>
  <c r="GZ435" i="21"/>
  <c r="GZ297" i="21"/>
  <c r="GZ285" i="21"/>
  <c r="HP429" i="21"/>
  <c r="BN324" i="21"/>
  <c r="FB288" i="21"/>
  <c r="BO432" i="21"/>
  <c r="CE342" i="21"/>
  <c r="CU369" i="21"/>
  <c r="DK420" i="21"/>
  <c r="HK444" i="21"/>
  <c r="HS357" i="21"/>
  <c r="IA444" i="21"/>
  <c r="AR265" i="21" s="1" a="1"/>
  <c r="AR265" i="21" s="1"/>
  <c r="IA333" i="21"/>
  <c r="AR228" i="21" s="1" a="1"/>
  <c r="AR228" i="21" s="1"/>
  <c r="II318" i="21"/>
  <c r="II309" i="21"/>
  <c r="EG318" i="21"/>
  <c r="EG456" i="21"/>
  <c r="CC411" i="21"/>
  <c r="DC456" i="21"/>
  <c r="FO294" i="21"/>
  <c r="FO324" i="21"/>
  <c r="HQ378" i="21"/>
  <c r="HQ297" i="21"/>
  <c r="HQ339" i="21"/>
  <c r="HQ324" i="21"/>
  <c r="IG441" i="21"/>
  <c r="DV444" i="21"/>
  <c r="DV351" i="21"/>
  <c r="GG330" i="21"/>
  <c r="GT288" i="21"/>
  <c r="CK315" i="21"/>
  <c r="EP372" i="21"/>
  <c r="BG411" i="21"/>
  <c r="BG327" i="21"/>
  <c r="EH357" i="21"/>
  <c r="EH435" i="21"/>
  <c r="EH351" i="21"/>
  <c r="EH432" i="21"/>
  <c r="EH300" i="21"/>
  <c r="EH375" i="21"/>
  <c r="EH408" i="21"/>
  <c r="EH450" i="21"/>
  <c r="EH420" i="21"/>
  <c r="EV429" i="21"/>
  <c r="EV375" i="21"/>
  <c r="EV432" i="21"/>
  <c r="IF333" i="21"/>
  <c r="HC339" i="21"/>
  <c r="AN230" i="21" s="1" a="1"/>
  <c r="AN230" i="21" s="1"/>
  <c r="HC384" i="21"/>
  <c r="AN245" i="21" s="1" a="1"/>
  <c r="AN245" i="21" s="1"/>
  <c r="HC315" i="21"/>
  <c r="HC402" i="21"/>
  <c r="AN251" i="21" s="1" a="1"/>
  <c r="AN251" i="21" s="1"/>
  <c r="HC429" i="21"/>
  <c r="AN260" i="21" s="1" a="1"/>
  <c r="AN260" i="21" s="1"/>
  <c r="HC390" i="21"/>
  <c r="AN247" i="21" s="1" a="1"/>
  <c r="AN247" i="21" s="1"/>
  <c r="HC333" i="21"/>
  <c r="HC447" i="21"/>
  <c r="HC420" i="21"/>
  <c r="AN257" i="21" s="1" a="1"/>
  <c r="AN257" i="21" s="1"/>
  <c r="HC348" i="21"/>
  <c r="AN233" i="21" s="1" a="1"/>
  <c r="AN233" i="21" s="1"/>
  <c r="DU330" i="21"/>
  <c r="DU456" i="21"/>
  <c r="DU333" i="21"/>
  <c r="ED297" i="21"/>
  <c r="ED333" i="21"/>
  <c r="BS396" i="21"/>
  <c r="BQ450" i="21"/>
  <c r="BH459" i="21"/>
  <c r="BP330" i="21"/>
  <c r="CN327" i="21"/>
  <c r="CN405" i="21"/>
  <c r="CN297" i="21"/>
  <c r="DT303" i="21"/>
  <c r="EZ369" i="21"/>
  <c r="EZ450" i="21"/>
  <c r="GN294" i="21"/>
  <c r="GN291" i="21"/>
  <c r="GN411" i="21"/>
  <c r="GN282" i="21"/>
  <c r="GN402" i="21"/>
  <c r="HV435" i="21"/>
  <c r="HV393" i="21"/>
  <c r="HV387" i="21"/>
  <c r="HV423" i="21"/>
  <c r="HV429" i="21"/>
  <c r="HV399" i="21"/>
  <c r="HV450" i="21"/>
  <c r="HV339" i="21"/>
  <c r="HV315" i="21"/>
  <c r="DW342" i="21"/>
  <c r="DW384" i="21"/>
  <c r="Z245" i="21" s="1" a="1"/>
  <c r="Z245" i="21" s="1"/>
  <c r="FC387" i="21"/>
  <c r="FC297" i="21"/>
  <c r="FC408" i="21"/>
  <c r="HO429" i="21"/>
  <c r="AP260" i="21" s="1" a="1"/>
  <c r="AP260" i="21" s="1"/>
  <c r="DI360" i="21"/>
  <c r="GO282" i="21"/>
  <c r="GL303" i="21"/>
  <c r="AG90" i="21"/>
  <c r="AH84" i="21"/>
  <c r="AH89" i="21"/>
  <c r="FB360" i="21"/>
  <c r="HS303" i="21"/>
  <c r="DA459" i="21"/>
  <c r="EX342" i="21"/>
  <c r="BN285" i="21"/>
  <c r="CU351" i="21"/>
  <c r="HS306" i="21"/>
  <c r="II402" i="21"/>
  <c r="II381" i="21"/>
  <c r="DC444" i="21"/>
  <c r="DC378" i="21"/>
  <c r="HQ303" i="21"/>
  <c r="HQ417" i="21"/>
  <c r="HQ390" i="21"/>
  <c r="DV354" i="21"/>
  <c r="GT402" i="21"/>
  <c r="BD375" i="21"/>
  <c r="BD363" i="21"/>
  <c r="BD384" i="21"/>
  <c r="EV417" i="21"/>
  <c r="EV318" i="21"/>
  <c r="FT291" i="21"/>
  <c r="FT459" i="21"/>
  <c r="FT411" i="21"/>
  <c r="EW378" i="21"/>
  <c r="EW342" i="21"/>
  <c r="EW435" i="21"/>
  <c r="EW369" i="21"/>
  <c r="EW408" i="21"/>
  <c r="GV444" i="21"/>
  <c r="GV336" i="21"/>
  <c r="GY291" i="21"/>
  <c r="GY348" i="21"/>
  <c r="ES423" i="21"/>
  <c r="ES294" i="21"/>
  <c r="GL441" i="21"/>
  <c r="BU381" i="21"/>
  <c r="Q244" i="21" s="1" a="1"/>
  <c r="Q244" i="21" s="1"/>
  <c r="BU327" i="21"/>
  <c r="AI85" i="21"/>
  <c r="AI92" i="21"/>
  <c r="AI91" i="21"/>
  <c r="AI93" i="21"/>
  <c r="ET303" i="21"/>
  <c r="ET459" i="21"/>
  <c r="ET393" i="21"/>
  <c r="CQ387" i="21"/>
  <c r="CQ351" i="21"/>
  <c r="CQ444" i="21"/>
  <c r="DP297" i="21"/>
  <c r="HX357" i="21"/>
  <c r="HX348" i="21"/>
  <c r="HX405" i="21"/>
  <c r="HX372" i="21"/>
  <c r="CA312" i="21"/>
  <c r="CA450" i="21"/>
  <c r="R267" i="21" s="1" a="1"/>
  <c r="R267" i="21" s="1"/>
  <c r="FK372" i="21"/>
  <c r="FK348" i="21"/>
  <c r="FK336" i="21"/>
  <c r="CV288" i="21"/>
  <c r="DL408" i="21"/>
  <c r="FP324" i="21"/>
  <c r="HI303" i="21"/>
  <c r="AO218" i="21" s="1" a="1"/>
  <c r="AO218" i="21" s="1"/>
  <c r="HI438" i="21"/>
  <c r="HI381" i="21"/>
  <c r="HI459" i="21"/>
  <c r="AO270" i="21" s="1" a="1"/>
  <c r="AO270" i="21" s="1"/>
  <c r="HF312" i="21"/>
  <c r="HE369" i="21"/>
  <c r="HE456" i="21"/>
  <c r="HE378" i="21"/>
  <c r="BU312" i="21"/>
  <c r="GP291" i="21"/>
  <c r="FF360" i="21"/>
  <c r="IH402" i="21"/>
  <c r="IH318" i="21"/>
  <c r="GI405" i="21"/>
  <c r="FY324" i="21"/>
  <c r="EU417" i="21"/>
  <c r="BP426" i="21"/>
  <c r="HZ309" i="21"/>
  <c r="AQ335" i="21"/>
  <c r="AQ273" i="21"/>
  <c r="AS409" i="21"/>
  <c r="AS437" i="21"/>
  <c r="AS347" i="21"/>
  <c r="AS454" i="21"/>
  <c r="AS439" i="21"/>
  <c r="AS352" i="21"/>
  <c r="AJ89" i="21"/>
  <c r="J79" i="2"/>
  <c r="AQ442" i="21"/>
  <c r="AQ377" i="21"/>
  <c r="AQ364" i="21"/>
  <c r="FR354" i="21"/>
  <c r="FR384" i="21"/>
  <c r="FR324" i="21"/>
  <c r="FR348" i="21"/>
  <c r="FR420" i="21"/>
  <c r="FR414" i="21"/>
  <c r="FR432" i="21"/>
  <c r="FR408" i="21"/>
  <c r="FR396" i="21"/>
  <c r="FR441" i="21"/>
  <c r="FR351" i="21"/>
  <c r="FR291" i="21"/>
  <c r="FR321" i="21"/>
  <c r="FR318" i="21"/>
  <c r="FR444" i="21"/>
  <c r="FR345" i="21"/>
  <c r="FR369" i="21"/>
  <c r="FR309" i="21"/>
  <c r="FR399" i="21"/>
  <c r="FR336" i="21"/>
  <c r="FR417" i="21"/>
  <c r="FR357" i="21"/>
  <c r="FR327" i="21"/>
  <c r="FR300" i="21"/>
  <c r="FR363" i="21"/>
  <c r="FR294" i="21"/>
  <c r="HN438" i="21"/>
  <c r="HN450" i="21"/>
  <c r="HN447" i="21"/>
  <c r="HN411" i="21"/>
  <c r="HN384" i="21"/>
  <c r="HN402" i="21"/>
  <c r="HN282" i="21"/>
  <c r="HN432" i="21"/>
  <c r="HN294" i="21"/>
  <c r="HN453" i="21"/>
  <c r="HN363" i="21"/>
  <c r="HN315" i="21"/>
  <c r="HN327" i="21"/>
  <c r="HN303" i="21"/>
  <c r="HN324" i="21"/>
  <c r="HN321" i="21"/>
  <c r="HN381" i="21"/>
  <c r="HN417" i="21"/>
  <c r="EQ357" i="21"/>
  <c r="EQ285" i="21"/>
  <c r="EQ306" i="21"/>
  <c r="EQ309" i="21"/>
  <c r="FG423" i="21"/>
  <c r="AF258" i="21" s="1" a="1"/>
  <c r="AF258" i="21" s="1"/>
  <c r="FG438" i="21"/>
  <c r="AF263" i="21" s="1" a="1"/>
  <c r="AF263" i="21" s="1"/>
  <c r="FG333" i="21"/>
  <c r="AF228" i="21" s="1" a="1"/>
  <c r="AF228" i="21" s="1"/>
  <c r="CY405" i="21"/>
  <c r="CY432" i="21"/>
  <c r="CY282" i="21"/>
  <c r="CS348" i="21"/>
  <c r="CS447" i="21"/>
  <c r="CS321" i="21"/>
  <c r="CS402" i="21"/>
  <c r="CS381" i="21"/>
  <c r="CS378" i="21"/>
  <c r="CS342" i="21"/>
  <c r="AQ305" i="21"/>
  <c r="CO402" i="21"/>
  <c r="CO438" i="21"/>
  <c r="CO312" i="21"/>
  <c r="CO342" i="21"/>
  <c r="CO339" i="21"/>
  <c r="CO384" i="21"/>
  <c r="CO444" i="21"/>
  <c r="CO291" i="21"/>
  <c r="CO327" i="21"/>
  <c r="CO414" i="21"/>
  <c r="CO411" i="21"/>
  <c r="CO285" i="21"/>
  <c r="CO453" i="21"/>
  <c r="CO282" i="21"/>
  <c r="CO297" i="21"/>
  <c r="CO441" i="21"/>
  <c r="CO306" i="21"/>
  <c r="CO423" i="21"/>
  <c r="FR333" i="21"/>
  <c r="FR303" i="21"/>
  <c r="HN456" i="21"/>
  <c r="HN345" i="21"/>
  <c r="EQ336" i="21"/>
  <c r="FG291" i="21"/>
  <c r="GU432" i="21"/>
  <c r="CC441" i="21"/>
  <c r="BW408" i="21"/>
  <c r="BW429" i="21"/>
  <c r="BW390" i="21"/>
  <c r="DC366" i="21"/>
  <c r="DC306" i="21"/>
  <c r="BR453" i="21"/>
  <c r="BR444" i="21"/>
  <c r="CZ456" i="21"/>
  <c r="GB348" i="21"/>
  <c r="GB330" i="21"/>
  <c r="GB360" i="21"/>
  <c r="GB372" i="21"/>
  <c r="GB294" i="21"/>
  <c r="GB363" i="21"/>
  <c r="GB321" i="21"/>
  <c r="GB396" i="21"/>
  <c r="GB435" i="21"/>
  <c r="GB453" i="21"/>
  <c r="GB351" i="21"/>
  <c r="GB312" i="21"/>
  <c r="IG345" i="21"/>
  <c r="AS232" i="21" s="1" a="1"/>
  <c r="AS232" i="21" s="1"/>
  <c r="GR381" i="21"/>
  <c r="GR402" i="21"/>
  <c r="GR417" i="21"/>
  <c r="GR315" i="21"/>
  <c r="GR393" i="21"/>
  <c r="GR306" i="21"/>
  <c r="GR294" i="21"/>
  <c r="GK345" i="21"/>
  <c r="AK232" i="21" s="1" a="1"/>
  <c r="AK232" i="21" s="1"/>
  <c r="GK393" i="21"/>
  <c r="AK248" i="21" s="1" a="1"/>
  <c r="AK248" i="21" s="1"/>
  <c r="GK372" i="21"/>
  <c r="GK444" i="21"/>
  <c r="GK327" i="21"/>
  <c r="AK226" i="21" s="1" a="1"/>
  <c r="AK226" i="21" s="1"/>
  <c r="GK429" i="21"/>
  <c r="BV306" i="21"/>
  <c r="BV282" i="21"/>
  <c r="BV453" i="21"/>
  <c r="BV288" i="21"/>
  <c r="BV342" i="21"/>
  <c r="BV405" i="21"/>
  <c r="BV402" i="21"/>
  <c r="FJ402" i="21"/>
  <c r="FJ327" i="21"/>
  <c r="FJ399" i="21"/>
  <c r="BS345" i="21"/>
  <c r="BS309" i="21"/>
  <c r="BS297" i="21"/>
  <c r="BS435" i="21"/>
  <c r="BS363" i="21"/>
  <c r="BS318" i="21"/>
  <c r="BS357" i="21"/>
  <c r="CY318" i="21"/>
  <c r="CY447" i="21"/>
  <c r="V266" i="21" s="1" a="1"/>
  <c r="V266" i="21" s="1"/>
  <c r="EU327" i="21"/>
  <c r="GA432" i="21"/>
  <c r="GA336" i="21"/>
  <c r="GA333" i="21"/>
  <c r="GA405" i="21"/>
  <c r="GA450" i="21"/>
  <c r="GA420" i="21"/>
  <c r="GA387" i="21"/>
  <c r="GA354" i="21"/>
  <c r="GA444" i="21"/>
  <c r="GA315" i="21"/>
  <c r="GA453" i="21"/>
  <c r="GA282" i="21"/>
  <c r="GA357" i="21"/>
  <c r="GA321" i="21"/>
  <c r="GA366" i="21"/>
  <c r="GA408" i="21"/>
  <c r="GA339" i="21"/>
  <c r="GA309" i="21"/>
  <c r="GA348" i="21"/>
  <c r="GA390" i="21"/>
  <c r="GA447" i="21"/>
  <c r="GA297" i="21"/>
  <c r="AK272" i="21"/>
  <c r="AK388" i="21"/>
  <c r="CS318" i="21"/>
  <c r="CF384" i="21"/>
  <c r="CF411" i="21"/>
  <c r="CF402" i="21"/>
  <c r="HY429" i="21"/>
  <c r="HY417" i="21"/>
  <c r="HY435" i="21"/>
  <c r="HY369" i="21"/>
  <c r="AS436" i="21"/>
  <c r="CB405" i="21"/>
  <c r="CB456" i="21"/>
  <c r="CB381" i="21"/>
  <c r="CB411" i="21"/>
  <c r="CB291" i="21"/>
  <c r="EA300" i="21"/>
  <c r="EA291" i="21"/>
  <c r="EA438" i="21"/>
  <c r="EA390" i="21"/>
  <c r="EA441" i="21"/>
  <c r="EA453" i="21"/>
  <c r="EA306" i="21"/>
  <c r="EA450" i="21"/>
  <c r="EA360" i="21"/>
  <c r="FG369" i="21"/>
  <c r="AF240" i="21" s="1" a="1"/>
  <c r="AF240" i="21" s="1"/>
  <c r="FG336" i="21"/>
  <c r="AF229" i="21" s="1" a="1"/>
  <c r="AF229" i="21" s="1"/>
  <c r="FG366" i="21"/>
  <c r="FG444" i="21"/>
  <c r="AF265" i="21" s="1" a="1"/>
  <c r="AF265" i="21" s="1"/>
  <c r="FG393" i="21"/>
  <c r="AF248" i="21" s="1" a="1"/>
  <c r="AF248" i="21" s="1"/>
  <c r="FG447" i="21"/>
  <c r="AF266" i="21" s="1" a="1"/>
  <c r="AF266" i="21" s="1"/>
  <c r="FG303" i="21"/>
  <c r="FG432" i="21"/>
  <c r="AF261" i="21" s="1" a="1"/>
  <c r="AF261" i="21" s="1"/>
  <c r="FG372" i="21"/>
  <c r="AF241" i="21" s="1" a="1"/>
  <c r="AF241" i="21" s="1"/>
  <c r="FG282" i="21"/>
  <c r="AF211" i="21" s="1" a="1"/>
  <c r="AF211" i="21" s="1"/>
  <c r="FG363" i="21"/>
  <c r="FG309" i="21"/>
  <c r="AF220" i="21" s="1" a="1"/>
  <c r="AF220" i="21" s="1"/>
  <c r="FG375" i="21"/>
  <c r="FG330" i="21"/>
  <c r="FG405" i="21"/>
  <c r="FG339" i="21"/>
  <c r="AF230" i="21" s="1" a="1"/>
  <c r="AF230" i="21" s="1"/>
  <c r="FG354" i="21"/>
  <c r="AF235" i="21" s="1" a="1"/>
  <c r="AF235" i="21" s="1"/>
  <c r="FG327" i="21"/>
  <c r="GU339" i="21"/>
  <c r="GU297" i="21"/>
  <c r="GU423" i="21"/>
  <c r="GU369" i="21"/>
  <c r="GU366" i="21"/>
  <c r="GU375" i="21"/>
  <c r="GU408" i="21"/>
  <c r="GU357" i="21"/>
  <c r="GU321" i="21"/>
  <c r="GU381" i="21"/>
  <c r="GU444" i="21"/>
  <c r="GU372" i="21"/>
  <c r="GU384" i="21"/>
  <c r="GU411" i="21"/>
  <c r="GU360" i="21"/>
  <c r="GU435" i="21"/>
  <c r="GU429" i="21"/>
  <c r="BR294" i="21"/>
  <c r="BR372" i="21"/>
  <c r="BR333" i="21"/>
  <c r="BR315" i="21"/>
  <c r="BR450" i="21"/>
  <c r="BR459" i="21"/>
  <c r="BR402" i="21"/>
  <c r="BR324" i="21"/>
  <c r="BR417" i="21"/>
  <c r="BR306" i="21"/>
  <c r="BR396" i="21"/>
  <c r="BR297" i="21"/>
  <c r="BR312" i="21"/>
  <c r="BR447" i="21"/>
  <c r="BR393" i="21"/>
  <c r="BR327" i="21"/>
  <c r="BR426" i="21"/>
  <c r="BR432" i="21"/>
  <c r="BR375" i="21"/>
  <c r="BR291" i="21"/>
  <c r="BR420" i="21"/>
  <c r="BR408" i="21"/>
  <c r="BR321" i="21"/>
  <c r="BR288" i="21"/>
  <c r="BR405" i="21"/>
  <c r="BR318" i="21"/>
  <c r="DM429" i="21"/>
  <c r="DM375" i="21"/>
  <c r="DM378" i="21"/>
  <c r="BE447" i="21"/>
  <c r="BE363" i="21"/>
  <c r="EU336" i="21"/>
  <c r="EU459" i="21"/>
  <c r="AD270" i="21" s="1" a="1"/>
  <c r="AD270" i="21" s="1"/>
  <c r="EU408" i="21"/>
  <c r="EU423" i="21"/>
  <c r="EU438" i="21"/>
  <c r="EU366" i="21"/>
  <c r="AD239" i="21" s="1" a="1"/>
  <c r="AD239" i="21" s="1"/>
  <c r="EU315" i="21"/>
  <c r="EU387" i="21"/>
  <c r="AD246" i="21" s="1" a="1"/>
  <c r="AD246" i="21" s="1"/>
  <c r="EU426" i="21"/>
  <c r="EU390" i="21"/>
  <c r="AD247" i="21" s="1" a="1"/>
  <c r="AD247" i="21" s="1"/>
  <c r="EU288" i="21"/>
  <c r="EU378" i="21"/>
  <c r="AD243" i="21" s="1" a="1"/>
  <c r="AD243" i="21" s="1"/>
  <c r="EU345" i="21"/>
  <c r="AQ338" i="21"/>
  <c r="AS295" i="21"/>
  <c r="AS364" i="21"/>
  <c r="CB300" i="21"/>
  <c r="DX291" i="21"/>
  <c r="DX285" i="21"/>
  <c r="DX357" i="21"/>
  <c r="DX369" i="21"/>
  <c r="DX453" i="21"/>
  <c r="DX294" i="21"/>
  <c r="DX390" i="21"/>
  <c r="DX300" i="21"/>
  <c r="DX429" i="21"/>
  <c r="DX438" i="21"/>
  <c r="DX324" i="21"/>
  <c r="DX423" i="21"/>
  <c r="DX393" i="21"/>
  <c r="GJ405" i="21"/>
  <c r="GJ396" i="21"/>
  <c r="GJ384" i="21"/>
  <c r="GJ324" i="21"/>
  <c r="GJ363" i="21"/>
  <c r="GJ366" i="21"/>
  <c r="EA342" i="21"/>
  <c r="GU294" i="21"/>
  <c r="GU309" i="21"/>
  <c r="Q272" i="21"/>
  <c r="Q273" i="21"/>
  <c r="Q407" i="21"/>
  <c r="Q373" i="21"/>
  <c r="DC282" i="21"/>
  <c r="DC375" i="21"/>
  <c r="DC399" i="21"/>
  <c r="DC351" i="21"/>
  <c r="DC408" i="21"/>
  <c r="DC291" i="21"/>
  <c r="DC453" i="21"/>
  <c r="DC417" i="21"/>
  <c r="DC426" i="21"/>
  <c r="DC435" i="21"/>
  <c r="DC345" i="21"/>
  <c r="DC294" i="21"/>
  <c r="DC324" i="21"/>
  <c r="DC393" i="21"/>
  <c r="DC285" i="21"/>
  <c r="DC447" i="21"/>
  <c r="DC387" i="21"/>
  <c r="DC432" i="21"/>
  <c r="DC390" i="21"/>
  <c r="DC459" i="21"/>
  <c r="DC438" i="21"/>
  <c r="DC339" i="21"/>
  <c r="DC420" i="21"/>
  <c r="DC288" i="21"/>
  <c r="DC450" i="21"/>
  <c r="DC330" i="21"/>
  <c r="BR414" i="21"/>
  <c r="BR384" i="21"/>
  <c r="BR399" i="21"/>
  <c r="CZ342" i="21"/>
  <c r="CZ297" i="21"/>
  <c r="CZ435" i="21"/>
  <c r="CZ453" i="21"/>
  <c r="CZ399" i="21"/>
  <c r="CZ441" i="21"/>
  <c r="CZ336" i="21"/>
  <c r="CZ369" i="21"/>
  <c r="CZ312" i="21"/>
  <c r="CZ378" i="21"/>
  <c r="CZ450" i="21"/>
  <c r="CZ444" i="21"/>
  <c r="CZ393" i="21"/>
  <c r="IG288" i="21"/>
  <c r="AS213" i="21" s="1" a="1"/>
  <c r="AS213" i="21" s="1"/>
  <c r="IG417" i="21"/>
  <c r="AS256" i="21" s="1" a="1"/>
  <c r="AS256" i="21" s="1"/>
  <c r="IG297" i="21"/>
  <c r="AS216" i="21" s="1" a="1"/>
  <c r="AS216" i="21" s="1"/>
  <c r="IG432" i="21"/>
  <c r="IG336" i="21"/>
  <c r="AS229" i="21" s="1" a="1"/>
  <c r="AS229" i="21" s="1"/>
  <c r="IG444" i="21"/>
  <c r="AS265" i="21" s="1" a="1"/>
  <c r="AS265" i="21" s="1"/>
  <c r="IG390" i="21"/>
  <c r="AS247" i="21" s="1" a="1"/>
  <c r="AS247" i="21" s="1"/>
  <c r="IG306" i="21"/>
  <c r="IG399" i="21"/>
  <c r="AS250" i="21" s="1" a="1"/>
  <c r="AS250" i="21" s="1"/>
  <c r="IG408" i="21"/>
  <c r="AS253" i="21" s="1" a="1"/>
  <c r="AS253" i="21" s="1"/>
  <c r="IG360" i="21"/>
  <c r="BE435" i="21"/>
  <c r="DB297" i="21"/>
  <c r="DB312" i="21"/>
  <c r="EU372" i="21"/>
  <c r="EU447" i="21"/>
  <c r="DG420" i="21"/>
  <c r="DG324" i="21"/>
  <c r="DG435" i="21"/>
  <c r="DG441" i="21"/>
  <c r="DG366" i="21"/>
  <c r="DG438" i="21"/>
  <c r="DG291" i="21"/>
  <c r="DG369" i="21"/>
  <c r="DG405" i="21"/>
  <c r="DY333" i="21"/>
  <c r="DY414" i="21"/>
  <c r="DY351" i="21"/>
  <c r="AR94" i="21"/>
  <c r="AR92" i="21"/>
  <c r="AR88" i="21"/>
  <c r="AR84" i="21"/>
  <c r="AR93" i="21"/>
  <c r="AR87" i="21"/>
  <c r="AQ400" i="21"/>
  <c r="AQ449" i="21"/>
  <c r="AQ409" i="21"/>
  <c r="AS343" i="21"/>
  <c r="AS331" i="21"/>
  <c r="AN377" i="21"/>
  <c r="AN352" i="21"/>
  <c r="AN302" i="21"/>
  <c r="AN376" i="21"/>
  <c r="AN418" i="21"/>
  <c r="CB345" i="21"/>
  <c r="DX336" i="21"/>
  <c r="DX375" i="21"/>
  <c r="GJ411" i="21"/>
  <c r="FR429" i="21"/>
  <c r="FR306" i="21"/>
  <c r="AQ388" i="21"/>
  <c r="AQ424" i="21"/>
  <c r="AS346" i="21"/>
  <c r="AN391" i="21"/>
  <c r="AF346" i="21"/>
  <c r="AF391" i="21"/>
  <c r="AF349" i="21"/>
  <c r="AF454" i="21"/>
  <c r="AF401" i="21"/>
  <c r="CD435" i="21"/>
  <c r="CD318" i="21"/>
  <c r="CD330" i="21"/>
  <c r="CD399" i="21"/>
  <c r="CD300" i="21"/>
  <c r="CD363" i="21"/>
  <c r="CD450" i="21"/>
  <c r="CD327" i="21"/>
  <c r="CD321" i="21"/>
  <c r="CD444" i="21"/>
  <c r="CD315" i="21"/>
  <c r="CD456" i="21"/>
  <c r="CD339" i="21"/>
  <c r="CD402" i="21"/>
  <c r="CO336" i="21"/>
  <c r="CO408" i="21"/>
  <c r="DX339" i="21"/>
  <c r="DX360" i="21"/>
  <c r="GJ426" i="21"/>
  <c r="FR312" i="21"/>
  <c r="FR426" i="21"/>
  <c r="FR423" i="21"/>
  <c r="HN435" i="21"/>
  <c r="HN285" i="21"/>
  <c r="BO339" i="21"/>
  <c r="BO330" i="21"/>
  <c r="BO324" i="21"/>
  <c r="BO453" i="21"/>
  <c r="BO444" i="21"/>
  <c r="BO351" i="21"/>
  <c r="P234" i="21" s="1" a="1"/>
  <c r="P234" i="21" s="1"/>
  <c r="BO369" i="21"/>
  <c r="P240" i="21" s="1" a="1"/>
  <c r="P240" i="21" s="1"/>
  <c r="BO333" i="21"/>
  <c r="EA324" i="21"/>
  <c r="EQ414" i="21"/>
  <c r="FG453" i="21"/>
  <c r="FG357" i="21"/>
  <c r="AF236" i="21" s="1" a="1"/>
  <c r="AF236" i="21" s="1"/>
  <c r="GU345" i="21"/>
  <c r="GU438" i="21"/>
  <c r="GU426" i="21"/>
  <c r="R273" i="21"/>
  <c r="R415" i="21"/>
  <c r="BW324" i="21"/>
  <c r="DC333" i="21"/>
  <c r="DC405" i="21"/>
  <c r="DC414" i="21"/>
  <c r="BR336" i="21"/>
  <c r="BR381" i="21"/>
  <c r="BR456" i="21"/>
  <c r="BR363" i="21"/>
  <c r="CZ459" i="21"/>
  <c r="CZ327" i="21"/>
  <c r="GB282" i="21"/>
  <c r="GB381" i="21"/>
  <c r="DM453" i="21"/>
  <c r="IG321" i="21"/>
  <c r="DV381" i="21"/>
  <c r="DV327" i="21"/>
  <c r="DV321" i="21"/>
  <c r="DV348" i="21"/>
  <c r="DV297" i="21"/>
  <c r="DV435" i="21"/>
  <c r="DV417" i="21"/>
  <c r="DV447" i="21"/>
  <c r="DV405" i="21"/>
  <c r="DV399" i="21"/>
  <c r="DV306" i="21"/>
  <c r="DV423" i="21"/>
  <c r="DV333" i="21"/>
  <c r="DV426" i="21"/>
  <c r="DV345" i="21"/>
  <c r="DV384" i="21"/>
  <c r="DV396" i="21"/>
  <c r="DV369" i="21"/>
  <c r="DV414" i="21"/>
  <c r="DV420" i="21"/>
  <c r="DV330" i="21"/>
  <c r="DV282" i="21"/>
  <c r="DV291" i="21"/>
  <c r="DV432" i="21"/>
  <c r="DV318" i="21"/>
  <c r="DV285" i="21"/>
  <c r="DQ435" i="21"/>
  <c r="DQ345" i="21"/>
  <c r="Y232" i="21" s="1" a="1"/>
  <c r="Y232" i="21" s="1"/>
  <c r="DQ285" i="21"/>
  <c r="DQ381" i="21"/>
  <c r="DQ429" i="21"/>
  <c r="DQ411" i="21"/>
  <c r="GT282" i="21"/>
  <c r="GT378" i="21"/>
  <c r="GT387" i="21"/>
  <c r="GT384" i="21"/>
  <c r="GT444" i="21"/>
  <c r="GT414" i="21"/>
  <c r="GT399" i="21"/>
  <c r="GT339" i="21"/>
  <c r="GT447" i="21"/>
  <c r="GT369" i="21"/>
  <c r="GT429" i="21"/>
  <c r="GT354" i="21"/>
  <c r="GT432" i="21"/>
  <c r="HJ447" i="21"/>
  <c r="HJ321" i="21"/>
  <c r="HJ441" i="21"/>
  <c r="HJ348" i="21"/>
  <c r="HJ384" i="21"/>
  <c r="HJ381" i="21"/>
  <c r="HJ387" i="21"/>
  <c r="HJ393" i="21"/>
  <c r="HJ438" i="21"/>
  <c r="HJ426" i="21"/>
  <c r="HJ288" i="21"/>
  <c r="HJ414" i="21"/>
  <c r="HJ318" i="21"/>
  <c r="FZ417" i="21"/>
  <c r="FZ378" i="21"/>
  <c r="FZ450" i="21"/>
  <c r="FZ357" i="21"/>
  <c r="FZ426" i="21"/>
  <c r="EP405" i="21"/>
  <c r="EP312" i="21"/>
  <c r="EP321" i="21"/>
  <c r="EP348" i="21"/>
  <c r="EP426" i="21"/>
  <c r="EP450" i="21"/>
  <c r="GR414" i="21"/>
  <c r="AU356" i="21"/>
  <c r="AU310" i="21"/>
  <c r="BV423" i="21"/>
  <c r="FJ330" i="21"/>
  <c r="BS351" i="21"/>
  <c r="CY336" i="21"/>
  <c r="CY288" i="21"/>
  <c r="EU312" i="21"/>
  <c r="EU333" i="21"/>
  <c r="AD228" i="21" s="1" a="1"/>
  <c r="AD228" i="21" s="1"/>
  <c r="GA456" i="21"/>
  <c r="GA414" i="21"/>
  <c r="CS294" i="21"/>
  <c r="HR405" i="21"/>
  <c r="HR411" i="21"/>
  <c r="HR339" i="21"/>
  <c r="HR336" i="21"/>
  <c r="HR426" i="21"/>
  <c r="HR357" i="21"/>
  <c r="HR294" i="21"/>
  <c r="HR435" i="21"/>
  <c r="CF375" i="21"/>
  <c r="FH453" i="21"/>
  <c r="FH414" i="21"/>
  <c r="FH303" i="21"/>
  <c r="IB375" i="21"/>
  <c r="IB336" i="21"/>
  <c r="IB432" i="21"/>
  <c r="IB291" i="21"/>
  <c r="IB441" i="21"/>
  <c r="IB399" i="21"/>
  <c r="IB354" i="21"/>
  <c r="IB453" i="21"/>
  <c r="IB300" i="21"/>
  <c r="IB369" i="21"/>
  <c r="IB378" i="21"/>
  <c r="IB387" i="21"/>
  <c r="IB297" i="21"/>
  <c r="IB306" i="21"/>
  <c r="IB312" i="21"/>
  <c r="IB288" i="21"/>
  <c r="IB429" i="21"/>
  <c r="IB435" i="21"/>
  <c r="IB444" i="21"/>
  <c r="IB309" i="21"/>
  <c r="IB417" i="21"/>
  <c r="IB333" i="21"/>
  <c r="IB372" i="21"/>
  <c r="IB459" i="21"/>
  <c r="IB438" i="21"/>
  <c r="IB294" i="21"/>
  <c r="IB357" i="21"/>
  <c r="IB426" i="21"/>
  <c r="IB411" i="21"/>
  <c r="IB348" i="21"/>
  <c r="IB363" i="21"/>
  <c r="IB381" i="21"/>
  <c r="IK402" i="21"/>
  <c r="AQ457" i="21"/>
  <c r="AQ413" i="21"/>
  <c r="AQ389" i="21"/>
  <c r="AQ332" i="21"/>
  <c r="AQ458" i="21"/>
  <c r="AQ320" i="21"/>
  <c r="AQ412" i="21"/>
  <c r="AQ394" i="21"/>
  <c r="AQ395" i="21"/>
  <c r="AQ272" i="21"/>
  <c r="AQ440" i="21"/>
  <c r="AQ340" i="21"/>
  <c r="AQ350" i="21"/>
  <c r="AQ284" i="21"/>
  <c r="CY399" i="21"/>
  <c r="CY438" i="21"/>
  <c r="CY315" i="21"/>
  <c r="CY411" i="21"/>
  <c r="CY414" i="21"/>
  <c r="CY342" i="21"/>
  <c r="CY303" i="21"/>
  <c r="CY375" i="21"/>
  <c r="V242" i="21" s="1" a="1"/>
  <c r="V242" i="21" s="1"/>
  <c r="CY381" i="21"/>
  <c r="CY420" i="21"/>
  <c r="CY456" i="21"/>
  <c r="V269" i="21" s="1" a="1"/>
  <c r="V269" i="21" s="1"/>
  <c r="CY321" i="21"/>
  <c r="CY306" i="21"/>
  <c r="CY294" i="21"/>
  <c r="CY393" i="21"/>
  <c r="V248" i="21" s="1" a="1"/>
  <c r="V248" i="21" s="1"/>
  <c r="CY453" i="21"/>
  <c r="V268" i="21" s="1" a="1"/>
  <c r="V268" i="21" s="1"/>
  <c r="CY297" i="21"/>
  <c r="CY330" i="21"/>
  <c r="CY291" i="21"/>
  <c r="CY339" i="21"/>
  <c r="CY285" i="21"/>
  <c r="CY348" i="21"/>
  <c r="V233" i="21" s="1" a="1"/>
  <c r="V233" i="21" s="1"/>
  <c r="CY441" i="21"/>
  <c r="CY450" i="21"/>
  <c r="V267" i="21" s="1" a="1"/>
  <c r="V267" i="21" s="1"/>
  <c r="CY396" i="21"/>
  <c r="CY423" i="21"/>
  <c r="CY363" i="21"/>
  <c r="V238" i="21" s="1" a="1"/>
  <c r="V238" i="21" s="1"/>
  <c r="CY387" i="21"/>
  <c r="V246" i="21" s="1" a="1"/>
  <c r="V246" i="21" s="1"/>
  <c r="HT303" i="21"/>
  <c r="HT330" i="21"/>
  <c r="HT348" i="21"/>
  <c r="HT453" i="21"/>
  <c r="EP360" i="21"/>
  <c r="X284" i="21"/>
  <c r="AV422" i="21"/>
  <c r="AV313" i="21"/>
  <c r="AV428" i="21"/>
  <c r="AL392" i="21"/>
  <c r="DS393" i="21"/>
  <c r="DS294" i="21"/>
  <c r="DS378" i="21"/>
  <c r="DS444" i="21"/>
  <c r="DS330" i="21"/>
  <c r="CX285" i="21"/>
  <c r="CX282" i="21"/>
  <c r="CX405" i="21"/>
  <c r="CX402" i="21"/>
  <c r="CX381" i="21"/>
  <c r="CX336" i="21"/>
  <c r="CX453" i="21"/>
  <c r="CX303" i="21"/>
  <c r="CX378" i="21"/>
  <c r="CX297" i="21"/>
  <c r="CX315" i="21"/>
  <c r="DN441" i="21"/>
  <c r="EX336" i="21"/>
  <c r="P454" i="21"/>
  <c r="CR330" i="21"/>
  <c r="CR369" i="21"/>
  <c r="CR288" i="21"/>
  <c r="CR393" i="21"/>
  <c r="DH360" i="21"/>
  <c r="EF396" i="21"/>
  <c r="EF360" i="21"/>
  <c r="EF405" i="21"/>
  <c r="EF321" i="21"/>
  <c r="EF459" i="21"/>
  <c r="EF426" i="21"/>
  <c r="FL345" i="21"/>
  <c r="FL456" i="21"/>
  <c r="FL342" i="21"/>
  <c r="FL288" i="21"/>
  <c r="HP342" i="21"/>
  <c r="HP384" i="21"/>
  <c r="HP399" i="21"/>
  <c r="HP369" i="21"/>
  <c r="FI387" i="21"/>
  <c r="FB351" i="21"/>
  <c r="FB453" i="21"/>
  <c r="FB333" i="21"/>
  <c r="CE318" i="21"/>
  <c r="CE345" i="21"/>
  <c r="CE357" i="21"/>
  <c r="FW303" i="21"/>
  <c r="FW417" i="21"/>
  <c r="FW432" i="21"/>
  <c r="FW435" i="21"/>
  <c r="HK357" i="21"/>
  <c r="HK375" i="21"/>
  <c r="HK453" i="21"/>
  <c r="IA423" i="21"/>
  <c r="IA354" i="21"/>
  <c r="IA459" i="21"/>
  <c r="IA363" i="21"/>
  <c r="AR238" i="21" s="1" a="1"/>
  <c r="AR238" i="21" s="1"/>
  <c r="IA402" i="21"/>
  <c r="IA390" i="21"/>
  <c r="AR247" i="21" s="1" a="1"/>
  <c r="AR247" i="21" s="1"/>
  <c r="IA351" i="21"/>
  <c r="IA372" i="21"/>
  <c r="EG288" i="21"/>
  <c r="EG396" i="21"/>
  <c r="EG393" i="21"/>
  <c r="EG330" i="21"/>
  <c r="EG294" i="21"/>
  <c r="EG342" i="21"/>
  <c r="EG432" i="21"/>
  <c r="EG411" i="21"/>
  <c r="EG333" i="21"/>
  <c r="EG300" i="21"/>
  <c r="EG354" i="21"/>
  <c r="AM273" i="21"/>
  <c r="AM304" i="21"/>
  <c r="AM289" i="21"/>
  <c r="AM319" i="21"/>
  <c r="AP365" i="21"/>
  <c r="AP445" i="21"/>
  <c r="BT432" i="21"/>
  <c r="GH327" i="21"/>
  <c r="GH369" i="21"/>
  <c r="GM396" i="21"/>
  <c r="GM420" i="21"/>
  <c r="CK291" i="21"/>
  <c r="CK408" i="21"/>
  <c r="CK399" i="21"/>
  <c r="ET336" i="21"/>
  <c r="ET348" i="21"/>
  <c r="ET402" i="21"/>
  <c r="ET456" i="21"/>
  <c r="ET417" i="21"/>
  <c r="AI302" i="21"/>
  <c r="AI293" i="21"/>
  <c r="AI431" i="21"/>
  <c r="AI401" i="21"/>
  <c r="AI350" i="21"/>
  <c r="AI437" i="21"/>
  <c r="DP330" i="21"/>
  <c r="GP453" i="21"/>
  <c r="FK378" i="21"/>
  <c r="DZ393" i="21"/>
  <c r="DZ429" i="21"/>
  <c r="FX351" i="21"/>
  <c r="FX336" i="21"/>
  <c r="FX348" i="21"/>
  <c r="FX414" i="21"/>
  <c r="FX330" i="21"/>
  <c r="FX438" i="21"/>
  <c r="GF351" i="21"/>
  <c r="GF348" i="21"/>
  <c r="HW300" i="21"/>
  <c r="HW378" i="21"/>
  <c r="R422" i="21"/>
  <c r="AH337" i="21"/>
  <c r="AH349" i="21"/>
  <c r="N428" i="21"/>
  <c r="N311" i="21"/>
  <c r="U436" i="21"/>
  <c r="U427" i="21"/>
  <c r="U310" i="21"/>
  <c r="DA306" i="21"/>
  <c r="DA318" i="21"/>
  <c r="DA414" i="21"/>
  <c r="DA366" i="21"/>
  <c r="DN459" i="21"/>
  <c r="DN300" i="21"/>
  <c r="DN372" i="21"/>
  <c r="EX447" i="21"/>
  <c r="EX429" i="21"/>
  <c r="EX408" i="21"/>
  <c r="EX306" i="21"/>
  <c r="EX369" i="21"/>
  <c r="P434" i="21"/>
  <c r="P427" i="21"/>
  <c r="P317" i="21"/>
  <c r="P361" i="21"/>
  <c r="P272" i="21"/>
  <c r="DH411" i="21"/>
  <c r="DH282" i="21"/>
  <c r="DH351" i="21"/>
  <c r="DH405" i="21"/>
  <c r="DH321" i="21"/>
  <c r="EF288" i="21"/>
  <c r="EF393" i="21"/>
  <c r="EF414" i="21"/>
  <c r="EF282" i="21"/>
  <c r="EF435" i="21"/>
  <c r="EF450" i="21"/>
  <c r="EF411" i="21"/>
  <c r="EF309" i="21"/>
  <c r="EF306" i="21"/>
  <c r="EF441" i="21"/>
  <c r="EF330" i="21"/>
  <c r="EF294" i="21"/>
  <c r="EF297" i="21"/>
  <c r="EF417" i="21"/>
  <c r="EF420" i="21"/>
  <c r="EF303" i="21"/>
  <c r="FL417" i="21"/>
  <c r="FL420" i="21"/>
  <c r="FL294" i="21"/>
  <c r="FL312" i="21"/>
  <c r="FL348" i="21"/>
  <c r="FL354" i="21"/>
  <c r="FL405" i="21"/>
  <c r="FL396" i="21"/>
  <c r="FL315" i="21"/>
  <c r="FL435" i="21"/>
  <c r="FL441" i="21"/>
  <c r="FI312" i="21"/>
  <c r="FI333" i="21"/>
  <c r="CU324" i="21"/>
  <c r="CU453" i="21"/>
  <c r="CU381" i="21"/>
  <c r="HS309" i="21"/>
  <c r="HS441" i="21"/>
  <c r="HS399" i="21"/>
  <c r="CC342" i="21"/>
  <c r="DJ396" i="21"/>
  <c r="DJ363" i="21"/>
  <c r="DJ426" i="21"/>
  <c r="BT366" i="21"/>
  <c r="EN375" i="21"/>
  <c r="EN435" i="21"/>
  <c r="ET384" i="21"/>
  <c r="ET285" i="21"/>
  <c r="ET363" i="21"/>
  <c r="ET408" i="21"/>
  <c r="ET375" i="21"/>
  <c r="ET309" i="21"/>
  <c r="ET291" i="21"/>
  <c r="ET390" i="21"/>
  <c r="ET333" i="21"/>
  <c r="ET441" i="21"/>
  <c r="ET387" i="21"/>
  <c r="ET438" i="21"/>
  <c r="ET321" i="21"/>
  <c r="ET288" i="21"/>
  <c r="ET405" i="21"/>
  <c r="ET444" i="21"/>
  <c r="ET315" i="21"/>
  <c r="BG432" i="21"/>
  <c r="BG423" i="21"/>
  <c r="BG393" i="21"/>
  <c r="BG324" i="21"/>
  <c r="DP336" i="21"/>
  <c r="DP291" i="21"/>
  <c r="DP333" i="21"/>
  <c r="IF417" i="21"/>
  <c r="IF291" i="21"/>
  <c r="GP360" i="21"/>
  <c r="GP438" i="21"/>
  <c r="GP363" i="21"/>
  <c r="GP387" i="21"/>
  <c r="GP309" i="21"/>
  <c r="GP399" i="21"/>
  <c r="GP444" i="21"/>
  <c r="GP366" i="21"/>
  <c r="EU282" i="21"/>
  <c r="FK399" i="21"/>
  <c r="FK432" i="21"/>
  <c r="FK321" i="21"/>
  <c r="FK333" i="21"/>
  <c r="FK441" i="21"/>
  <c r="FK375" i="21"/>
  <c r="FK417" i="21"/>
  <c r="FK285" i="21"/>
  <c r="FK390" i="21"/>
  <c r="FK324" i="21"/>
  <c r="FK420" i="21"/>
  <c r="EJ306" i="21"/>
  <c r="EJ348" i="21"/>
  <c r="HL348" i="21"/>
  <c r="HL300" i="21"/>
  <c r="HL399" i="21"/>
  <c r="HL357" i="21"/>
  <c r="EM309" i="21"/>
  <c r="EM426" i="21"/>
  <c r="AL84" i="21"/>
  <c r="AL93" i="21"/>
  <c r="AL94" i="21"/>
  <c r="FN429" i="21"/>
  <c r="GZ366" i="21"/>
  <c r="GZ396" i="21"/>
  <c r="GZ456" i="21"/>
  <c r="GZ300" i="21"/>
  <c r="GZ345" i="21"/>
  <c r="BN447" i="21"/>
  <c r="II297" i="21"/>
  <c r="II420" i="21"/>
  <c r="FO444" i="21"/>
  <c r="HQ435" i="21"/>
  <c r="HQ411" i="21"/>
  <c r="HQ453" i="21"/>
  <c r="CQ333" i="21"/>
  <c r="CQ345" i="21"/>
  <c r="CQ285" i="21"/>
  <c r="CQ456" i="21"/>
  <c r="CQ420" i="21"/>
  <c r="CQ441" i="21"/>
  <c r="CQ411" i="21"/>
  <c r="CQ330" i="21"/>
  <c r="CQ453" i="21"/>
  <c r="CQ432" i="21"/>
  <c r="CQ291" i="21"/>
  <c r="CQ384" i="21"/>
  <c r="CQ429" i="21"/>
  <c r="CQ369" i="21"/>
  <c r="CQ372" i="21"/>
  <c r="CQ378" i="21"/>
  <c r="CG453" i="21"/>
  <c r="S268" i="21" s="1" a="1"/>
  <c r="S268" i="21" s="1"/>
  <c r="CG393" i="21"/>
  <c r="CG303" i="21"/>
  <c r="V314" i="21"/>
  <c r="V272" i="21"/>
  <c r="EH381" i="21"/>
  <c r="EH354" i="21"/>
  <c r="EH372" i="21"/>
  <c r="EH312" i="21"/>
  <c r="EH405" i="21"/>
  <c r="EH414" i="21"/>
  <c r="EH348" i="21"/>
  <c r="EH384" i="21"/>
  <c r="EH393" i="21"/>
  <c r="EH342" i="21"/>
  <c r="EH453" i="21"/>
  <c r="EH297" i="21"/>
  <c r="EH294" i="21"/>
  <c r="EH417" i="21"/>
  <c r="EH378" i="21"/>
  <c r="EH360" i="21"/>
  <c r="CJ417" i="21"/>
  <c r="CJ375" i="21"/>
  <c r="CJ393" i="21"/>
  <c r="CJ414" i="21"/>
  <c r="CJ288" i="21"/>
  <c r="CJ363" i="21"/>
  <c r="EV399" i="21"/>
  <c r="EV366" i="21"/>
  <c r="EV402" i="21"/>
  <c r="EV324" i="21"/>
  <c r="EV450" i="21"/>
  <c r="EV456" i="21"/>
  <c r="EV309" i="21"/>
  <c r="EV420" i="21"/>
  <c r="EV423" i="21"/>
  <c r="EV378" i="21"/>
  <c r="EV306" i="21"/>
  <c r="FT417" i="21"/>
  <c r="FT381" i="21"/>
  <c r="FT318" i="21"/>
  <c r="FT294" i="21"/>
  <c r="EW456" i="21"/>
  <c r="EW432" i="21"/>
  <c r="EW318" i="21"/>
  <c r="EW336" i="21"/>
  <c r="EW423" i="21"/>
  <c r="BU450" i="21"/>
  <c r="BU405" i="21"/>
  <c r="BU294" i="21"/>
  <c r="BU321" i="21"/>
  <c r="BU291" i="21"/>
  <c r="BU456" i="21"/>
  <c r="Q269" i="21" s="1" a="1"/>
  <c r="Q269" i="21" s="1"/>
  <c r="ED327" i="21"/>
  <c r="ED303" i="21"/>
  <c r="ED456" i="21"/>
  <c r="ED309" i="21"/>
  <c r="ED291" i="21"/>
  <c r="ED453" i="21"/>
  <c r="ED444" i="21"/>
  <c r="ED459" i="21"/>
  <c r="ED396" i="21"/>
  <c r="BP354" i="21"/>
  <c r="BP345" i="21"/>
  <c r="EZ336" i="21"/>
  <c r="EZ444" i="21"/>
  <c r="EZ303" i="21"/>
  <c r="EZ453" i="21"/>
  <c r="EZ375" i="21"/>
  <c r="EZ309" i="21"/>
  <c r="EZ330" i="21"/>
  <c r="EZ456" i="21"/>
  <c r="GV402" i="21"/>
  <c r="GV345" i="21"/>
  <c r="GV453" i="21"/>
  <c r="FA306" i="21"/>
  <c r="AE219" i="21" s="1" a="1"/>
  <c r="AE219" i="21" s="1"/>
  <c r="FA390" i="21"/>
  <c r="AE247" i="21" s="1" a="1"/>
  <c r="AE247" i="21" s="1"/>
  <c r="HF435" i="21"/>
  <c r="HF420" i="21"/>
  <c r="HF459" i="21"/>
  <c r="HF351" i="21"/>
  <c r="HF396" i="21"/>
  <c r="HF294" i="21"/>
  <c r="HF423" i="21"/>
  <c r="HF339" i="21"/>
  <c r="HF456" i="21"/>
  <c r="HF321" i="21"/>
  <c r="HF345" i="21"/>
  <c r="HF426" i="21"/>
  <c r="HX345" i="21"/>
  <c r="HC324" i="21"/>
  <c r="AN225" i="21" s="1" a="1"/>
  <c r="AN225" i="21" s="1"/>
  <c r="HC438" i="21"/>
  <c r="AN263" i="21" s="1" a="1"/>
  <c r="AN263" i="21" s="1"/>
  <c r="HC291" i="21"/>
  <c r="AN214" i="21" s="1" a="1"/>
  <c r="AN214" i="21" s="1"/>
  <c r="HC375" i="21"/>
  <c r="CA372" i="21"/>
  <c r="R241" i="21" s="1" a="1"/>
  <c r="R241" i="21" s="1"/>
  <c r="EU306" i="21"/>
  <c r="EU285" i="21"/>
  <c r="EU405" i="21"/>
  <c r="EU381" i="21"/>
  <c r="AD244" i="21" s="1" a="1"/>
  <c r="AD244" i="21" s="1"/>
  <c r="EU435" i="21"/>
  <c r="AD262" i="21" s="1" a="1"/>
  <c r="AD262" i="21" s="1"/>
  <c r="IH375" i="21"/>
  <c r="IH306" i="21"/>
  <c r="IH336" i="21"/>
  <c r="IH429" i="21"/>
  <c r="IH426" i="21"/>
  <c r="IH288" i="21"/>
  <c r="IH345" i="21"/>
  <c r="IH450" i="21"/>
  <c r="IH384" i="21"/>
  <c r="IH393" i="21"/>
  <c r="IH339" i="21"/>
  <c r="CV303" i="21"/>
  <c r="CV291" i="21"/>
  <c r="CV456" i="21"/>
  <c r="ER435" i="21"/>
  <c r="ER408" i="21"/>
  <c r="ER414" i="21"/>
  <c r="HV363" i="21"/>
  <c r="HV312" i="21"/>
  <c r="HV366" i="21"/>
  <c r="HV438" i="21"/>
  <c r="HV294" i="21"/>
  <c r="HV441" i="21"/>
  <c r="HV384" i="21"/>
  <c r="HV345" i="21"/>
  <c r="HV354" i="21"/>
  <c r="HV378" i="21"/>
  <c r="HV390" i="21"/>
  <c r="HV288" i="21"/>
  <c r="HV360" i="21"/>
  <c r="HV447" i="21"/>
  <c r="HV306" i="21"/>
  <c r="HV282" i="21"/>
  <c r="HV303" i="21"/>
  <c r="HV300" i="21"/>
  <c r="HV342" i="21"/>
  <c r="HV453" i="21"/>
  <c r="HV324" i="21"/>
  <c r="FS309" i="21"/>
  <c r="AH220" i="21" s="1" a="1"/>
  <c r="AH220" i="21" s="1"/>
  <c r="FS372" i="21"/>
  <c r="AH241" i="21" s="1" a="1"/>
  <c r="AH241" i="21" s="1"/>
  <c r="FS366" i="21"/>
  <c r="AH239" i="21" s="1" a="1"/>
  <c r="AH239" i="21" s="1"/>
  <c r="FS387" i="21"/>
  <c r="FS438" i="21"/>
  <c r="AH263" i="21" s="1" a="1"/>
  <c r="AH263" i="21" s="1"/>
  <c r="FS351" i="21"/>
  <c r="AH234" i="21" s="1" a="1"/>
  <c r="AH234" i="21" s="1"/>
  <c r="DI285" i="21"/>
  <c r="DI420" i="21"/>
  <c r="DI417" i="21"/>
  <c r="DI339" i="21"/>
  <c r="DI318" i="21"/>
  <c r="DI408" i="21"/>
  <c r="DI390" i="21"/>
  <c r="DI414" i="21"/>
  <c r="DI423" i="21"/>
  <c r="DI327" i="21"/>
  <c r="DI363" i="21"/>
  <c r="DI459" i="21"/>
  <c r="DI453" i="21"/>
  <c r="DI336" i="21"/>
  <c r="DI342" i="21"/>
  <c r="DI345" i="21"/>
  <c r="DI321" i="21"/>
  <c r="DI309" i="21"/>
  <c r="DF444" i="21"/>
  <c r="DF396" i="21"/>
  <c r="BH321" i="21"/>
  <c r="GN285" i="21"/>
  <c r="GN351" i="21"/>
  <c r="GS438" i="21"/>
  <c r="GS348" i="21"/>
  <c r="GS435" i="21"/>
  <c r="GY315" i="21"/>
  <c r="GY450" i="21"/>
  <c r="GY342" i="21"/>
  <c r="GY327" i="21"/>
  <c r="HO360" i="21"/>
  <c r="AP237" i="21" s="1" a="1"/>
  <c r="AP237" i="21" s="1"/>
  <c r="HO351" i="21"/>
  <c r="AP234" i="21" s="1" a="1"/>
  <c r="AP234" i="21" s="1"/>
  <c r="GO384" i="21"/>
  <c r="GO312" i="21"/>
  <c r="GO387" i="21"/>
  <c r="HU342" i="21"/>
  <c r="AQ231" i="21" s="1" a="1"/>
  <c r="AQ231" i="21" s="1"/>
  <c r="HU432" i="21"/>
  <c r="AQ261" i="21" s="1" a="1"/>
  <c r="AQ261" i="21" s="1"/>
  <c r="AK20" i="21"/>
  <c r="AK23" i="21"/>
  <c r="HT381" i="21"/>
  <c r="HT450" i="21"/>
  <c r="HI297" i="21"/>
  <c r="HI372" i="21"/>
  <c r="AO241" i="21" s="1" a="1"/>
  <c r="AO241" i="21" s="1"/>
  <c r="ES435" i="21"/>
  <c r="ES420" i="21"/>
  <c r="ES306" i="21"/>
  <c r="GL336" i="21"/>
  <c r="GL357" i="21"/>
  <c r="GL459" i="21"/>
  <c r="GL378" i="21"/>
  <c r="GL396" i="21"/>
  <c r="AK89" i="21"/>
  <c r="AK90" i="21"/>
  <c r="AK88" i="21"/>
  <c r="AR20" i="21"/>
  <c r="AR26" i="21"/>
  <c r="AR24" i="21"/>
  <c r="AM20" i="21"/>
  <c r="AE87" i="21"/>
  <c r="AN85" i="21"/>
  <c r="AN87" i="21"/>
  <c r="AN88" i="21"/>
  <c r="FY333" i="21"/>
  <c r="AI228" i="21" s="1" a="1"/>
  <c r="AI228" i="21" s="1"/>
  <c r="EE375" i="21"/>
  <c r="DR456" i="21"/>
  <c r="HY318" i="21"/>
  <c r="DQ354" i="21"/>
  <c r="Y235" i="21" s="1" a="1"/>
  <c r="Y235" i="21" s="1"/>
  <c r="DK324" i="21"/>
  <c r="CP321" i="21"/>
  <c r="BG390" i="21"/>
  <c r="CU447" i="21"/>
  <c r="FB405" i="21"/>
  <c r="EA372" i="21"/>
  <c r="BZ318" i="21"/>
  <c r="DL282" i="21"/>
  <c r="CE378" i="21"/>
  <c r="ID330" i="21"/>
  <c r="HE387" i="21"/>
  <c r="HE414" i="21"/>
  <c r="EW339" i="21"/>
  <c r="EM378" i="21"/>
  <c r="DW390" i="21"/>
  <c r="AI90" i="21"/>
  <c r="AG22" i="21"/>
  <c r="AI89" i="21"/>
  <c r="AG374" i="21"/>
  <c r="AG340" i="21"/>
  <c r="AW451" i="21"/>
  <c r="C16" i="19"/>
  <c r="AY368" i="21"/>
  <c r="AY455" i="21"/>
  <c r="AY362" i="21"/>
  <c r="AY407" i="21"/>
  <c r="AW430" i="21"/>
  <c r="AX358" i="21"/>
  <c r="AY413" i="21"/>
  <c r="AX454" i="21"/>
  <c r="AY386" i="21"/>
  <c r="AY356" i="21"/>
  <c r="AY311" i="21"/>
  <c r="AY443" i="21"/>
  <c r="AY434" i="21"/>
  <c r="AY398" i="21"/>
  <c r="AY317" i="21"/>
  <c r="AY281" i="21"/>
  <c r="AW325" i="21"/>
  <c r="AG424" i="21"/>
  <c r="AG320" i="21"/>
  <c r="AG304" i="21"/>
  <c r="AG283" i="21"/>
  <c r="AG373" i="21"/>
  <c r="AG293" i="21"/>
  <c r="AG443" i="21"/>
  <c r="AG272" i="21"/>
  <c r="AG325" i="21"/>
  <c r="AG389" i="21"/>
  <c r="AG433" i="21"/>
  <c r="AG273" i="21"/>
  <c r="AG338" i="21"/>
  <c r="AG281" i="21"/>
  <c r="AG362" i="21"/>
  <c r="AG286" i="21"/>
  <c r="AG418" i="21"/>
  <c r="AG383" i="21"/>
  <c r="AG410" i="21"/>
  <c r="AG395" i="21"/>
  <c r="AG329" i="21"/>
  <c r="AG355" i="21"/>
  <c r="AG290" i="21"/>
  <c r="AG352" i="21"/>
  <c r="AG334" i="21"/>
  <c r="AG292" i="21"/>
  <c r="AG298" i="21"/>
  <c r="AG421" i="21"/>
  <c r="AG406" i="21"/>
  <c r="AG347" i="21"/>
  <c r="AG313" i="21"/>
  <c r="AG337" i="21"/>
  <c r="AG343" i="21"/>
  <c r="AG401" i="21"/>
  <c r="AG350" i="21"/>
  <c r="AG403" i="21"/>
  <c r="AG280" i="21"/>
  <c r="AG388" i="21"/>
  <c r="AG349" i="21"/>
  <c r="AG448" i="21"/>
  <c r="AG457" i="21"/>
  <c r="AG344" i="21"/>
  <c r="AG296" i="21"/>
  <c r="AG446" i="21"/>
  <c r="AG284" i="21"/>
  <c r="AG367" i="21"/>
  <c r="AG407" i="21"/>
  <c r="AG380" i="21"/>
  <c r="AG397" i="21"/>
  <c r="AG379" i="21"/>
  <c r="AG445" i="21"/>
  <c r="AG439" i="21"/>
  <c r="AG305" i="21"/>
  <c r="AG385" i="21"/>
  <c r="AG434" i="21"/>
  <c r="AG358" i="21"/>
  <c r="AG398" i="21"/>
  <c r="AG307" i="21"/>
  <c r="AG430" i="21"/>
  <c r="AG425" i="21"/>
  <c r="AG458" i="21"/>
  <c r="AG409" i="21"/>
  <c r="AG449" i="21"/>
  <c r="AG310" i="21"/>
  <c r="AG415" i="21"/>
  <c r="AG301" i="21"/>
  <c r="AG400" i="21"/>
  <c r="AG451" i="21"/>
  <c r="AG376" i="21"/>
  <c r="AG289" i="21"/>
  <c r="AG455" i="21"/>
  <c r="BB310" i="21"/>
  <c r="BB440" i="21"/>
  <c r="BB328" i="21"/>
  <c r="BB286" i="21"/>
  <c r="BB298" i="21"/>
  <c r="BB397" i="21"/>
  <c r="BB437" i="21"/>
  <c r="BB299" i="21"/>
  <c r="BB430" i="21"/>
  <c r="BB449" i="21"/>
  <c r="BB287" i="21"/>
  <c r="BB273" i="21"/>
  <c r="BB323" i="21"/>
  <c r="BB383" i="21"/>
  <c r="BB412" i="21"/>
  <c r="BB406" i="21"/>
  <c r="BB316" i="21"/>
  <c r="BB455" i="21"/>
  <c r="BB337" i="21"/>
  <c r="BB403" i="21"/>
  <c r="BB404" i="21"/>
  <c r="BB272" i="21"/>
  <c r="BB436" i="21"/>
  <c r="BB431" i="21"/>
  <c r="BB311" i="21"/>
  <c r="BB343" i="21"/>
  <c r="BB446" i="21"/>
  <c r="BB350" i="21"/>
  <c r="BB331" i="21"/>
  <c r="BB380" i="21"/>
  <c r="BB364" i="21"/>
  <c r="BB394" i="21"/>
  <c r="BB322" i="21"/>
  <c r="BB410" i="21"/>
  <c r="BB346" i="21"/>
  <c r="BB295" i="21"/>
  <c r="BB361" i="21"/>
  <c r="BB320" i="21"/>
  <c r="BB307" i="21"/>
  <c r="BB424" i="21"/>
  <c r="BB314" i="21"/>
  <c r="BB358" i="21"/>
  <c r="BB391" i="21"/>
  <c r="BB374" i="21"/>
  <c r="BB457" i="21"/>
  <c r="BB356" i="21"/>
  <c r="BB413" i="21"/>
  <c r="BB373" i="21"/>
  <c r="BB454" i="21"/>
  <c r="BB395" i="21"/>
  <c r="BB376" i="21"/>
  <c r="BB422" i="21"/>
  <c r="BB368" i="21"/>
  <c r="BB439" i="21"/>
  <c r="BB428" i="21"/>
  <c r="BB338" i="21"/>
  <c r="BB385" i="21"/>
  <c r="BB443" i="21"/>
  <c r="BB326" i="21"/>
  <c r="BB347" i="21"/>
  <c r="BB283" i="21"/>
  <c r="BB398" i="21"/>
  <c r="BB344" i="21"/>
  <c r="BB334" i="21"/>
  <c r="BB317" i="21"/>
  <c r="BB332" i="21"/>
  <c r="BB392" i="21"/>
  <c r="BB409" i="21"/>
  <c r="BB359" i="21"/>
  <c r="G329" i="21"/>
  <c r="F10" i="40"/>
  <c r="G299" i="21"/>
  <c r="K335" i="21"/>
  <c r="D9" i="19"/>
  <c r="G317" i="21"/>
  <c r="K293" i="21"/>
  <c r="J355" i="21"/>
  <c r="AG436" i="21"/>
  <c r="AG431" i="21"/>
  <c r="AG328" i="21"/>
  <c r="AG365" i="21"/>
  <c r="AF427" i="21"/>
  <c r="AF398" i="21"/>
  <c r="J364" i="21"/>
  <c r="AI454" i="21"/>
  <c r="AJ340" i="21"/>
  <c r="AI322" i="21"/>
  <c r="AI433" i="21"/>
  <c r="AI346" i="21"/>
  <c r="E13" i="19"/>
  <c r="AH296" i="21"/>
  <c r="AH338" i="21"/>
  <c r="AJ298" i="21"/>
  <c r="AI301" i="21"/>
  <c r="AI391" i="21"/>
  <c r="BF10" i="40"/>
  <c r="AH431" i="21"/>
  <c r="AI337" i="21"/>
  <c r="AH389" i="21"/>
  <c r="AI382" i="21"/>
  <c r="AH383" i="21"/>
  <c r="AG331" i="21"/>
  <c r="AW425" i="21"/>
  <c r="AW320" i="21"/>
  <c r="AY388" i="21"/>
  <c r="AZ415" i="21"/>
  <c r="AZ346" i="21"/>
  <c r="AW374" i="21"/>
  <c r="BA407" i="21"/>
  <c r="AY373" i="21"/>
  <c r="AY367" i="21"/>
  <c r="CL10" i="40"/>
  <c r="BA329" i="21"/>
  <c r="AW329" i="21"/>
  <c r="BA365" i="21"/>
  <c r="AY409" i="21"/>
  <c r="AY427" i="21"/>
  <c r="AY361" i="21"/>
  <c r="BA437" i="21"/>
  <c r="AY382" i="21"/>
  <c r="AY424" i="21"/>
  <c r="AY346" i="21"/>
  <c r="AY355" i="21"/>
  <c r="AZ298" i="21"/>
  <c r="BA397" i="21"/>
  <c r="AX368" i="21"/>
  <c r="AX320" i="21"/>
  <c r="CP10" i="40"/>
  <c r="E16" i="19"/>
  <c r="AX434" i="21"/>
  <c r="AX308" i="21"/>
  <c r="AX410" i="21"/>
  <c r="Y446" i="21"/>
  <c r="AC341" i="21"/>
  <c r="AA433" i="21"/>
  <c r="D12" i="19"/>
  <c r="AA352" i="21"/>
  <c r="AX9" i="40"/>
  <c r="G13" i="19"/>
  <c r="H13" i="19" s="1"/>
  <c r="AG413" i="21"/>
  <c r="AG442" i="21"/>
  <c r="AG319" i="21"/>
  <c r="AG332" i="21"/>
  <c r="AF311" i="21"/>
  <c r="AF446" i="21"/>
  <c r="AF325" i="21"/>
  <c r="AF439" i="21"/>
  <c r="AF313" i="21"/>
  <c r="AF344" i="21"/>
  <c r="AF340" i="21"/>
  <c r="AF442" i="21"/>
  <c r="AF355" i="21"/>
  <c r="AF328" i="21"/>
  <c r="AF410" i="21"/>
  <c r="AF290" i="21"/>
  <c r="AF358" i="21"/>
  <c r="AF425" i="21"/>
  <c r="AF365" i="21"/>
  <c r="AF386" i="21"/>
  <c r="AF283" i="21"/>
  <c r="AF404" i="21"/>
  <c r="AF273" i="21"/>
  <c r="AF316" i="21"/>
  <c r="AF373" i="21"/>
  <c r="AF380" i="21"/>
  <c r="AF280" i="21"/>
  <c r="AF298" i="21"/>
  <c r="AF419" i="21"/>
  <c r="AF449" i="21"/>
  <c r="AF395" i="21"/>
  <c r="AF424" i="21"/>
  <c r="AF413" i="21"/>
  <c r="AF320" i="21"/>
  <c r="AF335" i="21"/>
  <c r="AF406" i="21"/>
  <c r="AF409" i="21"/>
  <c r="AF443" i="21"/>
  <c r="AF436" i="21"/>
  <c r="AF337" i="21"/>
  <c r="AF422" i="21"/>
  <c r="AF416" i="21"/>
  <c r="AF428" i="21"/>
  <c r="AF371" i="21"/>
  <c r="AF299" i="21"/>
  <c r="AF451" i="21"/>
  <c r="AF400" i="21"/>
  <c r="AF379" i="21"/>
  <c r="AF407" i="21"/>
  <c r="AF304" i="21"/>
  <c r="AF296" i="21"/>
  <c r="AF305" i="21"/>
  <c r="AF361" i="21"/>
  <c r="AF286" i="21"/>
  <c r="AF293" i="21"/>
  <c r="AF301" i="21"/>
  <c r="AF295" i="21"/>
  <c r="AF415" i="21"/>
  <c r="AF392" i="21"/>
  <c r="AF367" i="21"/>
  <c r="AF458" i="21"/>
  <c r="AF418" i="21"/>
  <c r="AF308" i="21"/>
  <c r="AF389" i="21"/>
  <c r="BM321" i="21"/>
  <c r="BM348" i="21"/>
  <c r="BM381" i="21"/>
  <c r="EY285" i="21"/>
  <c r="EY282" i="21"/>
  <c r="EY348" i="21"/>
  <c r="EY408" i="21"/>
  <c r="EY297" i="21"/>
  <c r="EY405" i="21"/>
  <c r="EY459" i="21"/>
  <c r="EY309" i="21"/>
  <c r="EY393" i="21"/>
  <c r="EY429" i="21"/>
  <c r="EY336" i="21"/>
  <c r="EY435" i="21"/>
  <c r="EY420" i="21"/>
  <c r="EY333" i="21"/>
  <c r="EY324" i="21"/>
  <c r="EY330" i="21"/>
  <c r="GW339" i="21"/>
  <c r="AM230" i="21" s="1" a="1"/>
  <c r="AM230" i="21" s="1"/>
  <c r="GW381" i="21"/>
  <c r="AM244" i="21" s="1" a="1"/>
  <c r="AM244" i="21" s="1"/>
  <c r="GW378" i="21"/>
  <c r="AM243" i="21" s="1" a="1"/>
  <c r="AM243" i="21" s="1"/>
  <c r="HM378" i="21"/>
  <c r="HM282" i="21"/>
  <c r="HM297" i="21"/>
  <c r="I273" i="21"/>
  <c r="I419" i="21"/>
  <c r="I295" i="21"/>
  <c r="I292" i="21"/>
  <c r="I350" i="21"/>
  <c r="I298" i="21"/>
  <c r="I431" i="21"/>
  <c r="I433" i="21"/>
  <c r="I343" i="21"/>
  <c r="I280" i="21"/>
  <c r="I391" i="21"/>
  <c r="I412" i="21"/>
  <c r="I331" i="21"/>
  <c r="I283" i="21"/>
  <c r="I328" i="21"/>
  <c r="I286" i="21"/>
  <c r="I406" i="21"/>
  <c r="I394" i="21"/>
  <c r="I307" i="21"/>
  <c r="I383" i="21"/>
  <c r="I310" i="21"/>
  <c r="I404" i="21"/>
  <c r="I361" i="21"/>
  <c r="I349" i="21"/>
  <c r="I445" i="21"/>
  <c r="I334" i="21"/>
  <c r="I409" i="21"/>
  <c r="I316" i="21"/>
  <c r="I436" i="21"/>
  <c r="I415" i="21"/>
  <c r="FU291" i="21"/>
  <c r="FU357" i="21"/>
  <c r="FU333" i="21"/>
  <c r="FU387" i="21"/>
  <c r="FU369" i="21"/>
  <c r="FU345" i="21"/>
  <c r="FU351" i="21"/>
  <c r="FU321" i="21"/>
  <c r="CH456" i="21"/>
  <c r="CH333" i="21"/>
  <c r="CH348" i="21"/>
  <c r="CH339" i="21"/>
  <c r="AT452" i="21"/>
  <c r="AT422" i="21"/>
  <c r="AT401" i="21"/>
  <c r="AT272" i="21"/>
  <c r="AT343" i="21"/>
  <c r="AK329" i="21"/>
  <c r="AO425" i="21"/>
  <c r="AO302" i="21"/>
  <c r="AO317" i="21"/>
  <c r="AO293" i="21"/>
  <c r="AO386" i="21"/>
  <c r="AO335" i="21"/>
  <c r="AM358" i="21"/>
  <c r="AM337" i="21"/>
  <c r="AM400" i="21"/>
  <c r="AM385" i="21"/>
  <c r="AM367" i="21"/>
  <c r="AM340" i="21"/>
  <c r="AM334" i="21"/>
  <c r="AM448" i="21"/>
  <c r="AM445" i="21"/>
  <c r="BN10" i="40"/>
  <c r="AO341" i="21"/>
  <c r="AO395" i="21"/>
  <c r="AO329" i="21"/>
  <c r="AO374" i="21"/>
  <c r="AM427" i="21"/>
  <c r="AM421" i="21"/>
  <c r="AM430" i="21"/>
  <c r="AM322" i="21"/>
  <c r="AK410" i="21"/>
  <c r="AO452" i="21"/>
  <c r="AO434" i="21"/>
  <c r="AO401" i="21"/>
  <c r="AO416" i="21"/>
  <c r="AM451" i="21"/>
  <c r="AM412" i="21"/>
  <c r="AM433" i="21"/>
  <c r="AM280" i="21"/>
  <c r="AM298" i="21"/>
  <c r="AM328" i="21"/>
  <c r="AS329" i="21"/>
  <c r="AS335" i="21"/>
  <c r="AV323" i="21"/>
  <c r="AV299" i="21"/>
  <c r="AV362" i="21"/>
  <c r="AV386" i="21"/>
  <c r="AN355" i="21"/>
  <c r="AN358" i="21"/>
  <c r="AN436" i="21"/>
  <c r="AL376" i="21"/>
  <c r="EY387" i="21"/>
  <c r="EY453" i="21"/>
  <c r="EY312" i="21"/>
  <c r="EY426" i="21"/>
  <c r="EY414" i="21"/>
  <c r="CB402" i="21"/>
  <c r="CB399" i="21"/>
  <c r="CB342" i="21"/>
  <c r="GW405" i="21"/>
  <c r="AM252" i="21" s="1" a="1"/>
  <c r="AM252" i="21" s="1"/>
  <c r="HM456" i="21"/>
  <c r="HM441" i="21"/>
  <c r="HM435" i="21"/>
  <c r="I289" i="21"/>
  <c r="AM409" i="21"/>
  <c r="AO389" i="21"/>
  <c r="GI288" i="21"/>
  <c r="DF450" i="21"/>
  <c r="DF459" i="21"/>
  <c r="DF378" i="21"/>
  <c r="DF375" i="21"/>
  <c r="DF303" i="21"/>
  <c r="DF342" i="21"/>
  <c r="DF330" i="21"/>
  <c r="DF291" i="21"/>
  <c r="DF285" i="21"/>
  <c r="DF360" i="21"/>
  <c r="DF348" i="21"/>
  <c r="DF300" i="21"/>
  <c r="DF345" i="21"/>
  <c r="DF363" i="21"/>
  <c r="DF390" i="21"/>
  <c r="DF441" i="21"/>
  <c r="DF366" i="21"/>
  <c r="DF339" i="21"/>
  <c r="DF312" i="21"/>
  <c r="DF426" i="21"/>
  <c r="DF306" i="21"/>
  <c r="DF393" i="21"/>
  <c r="DF438" i="21"/>
  <c r="DF453" i="21"/>
  <c r="DJ306" i="21"/>
  <c r="DJ429" i="21"/>
  <c r="DJ381" i="21"/>
  <c r="DJ432" i="21"/>
  <c r="DJ408" i="21"/>
  <c r="DJ444" i="21"/>
  <c r="DJ441" i="21"/>
  <c r="DJ297" i="21"/>
  <c r="DJ288" i="21"/>
  <c r="DJ378" i="21"/>
  <c r="DJ348" i="21"/>
  <c r="DJ456" i="21"/>
  <c r="HA453" i="21"/>
  <c r="HA378" i="21"/>
  <c r="BM393" i="21"/>
  <c r="BM354" i="21"/>
  <c r="BM357" i="21"/>
  <c r="BM417" i="21"/>
  <c r="BM411" i="21"/>
  <c r="BM414" i="21"/>
  <c r="BM318" i="21"/>
  <c r="BM288" i="21"/>
  <c r="BM315" i="21"/>
  <c r="BM363" i="21"/>
  <c r="BM309" i="21"/>
  <c r="BM300" i="21"/>
  <c r="BM375" i="21"/>
  <c r="BM390" i="21"/>
  <c r="BM444" i="21"/>
  <c r="BM447" i="21"/>
  <c r="BM387" i="21"/>
  <c r="CM330" i="21"/>
  <c r="CM438" i="21"/>
  <c r="CM312" i="21"/>
  <c r="CM402" i="21"/>
  <c r="CM414" i="21"/>
  <c r="CM285" i="21"/>
  <c r="CM426" i="21"/>
  <c r="EY366" i="21"/>
  <c r="EY288" i="21"/>
  <c r="EY417" i="21"/>
  <c r="EY456" i="21"/>
  <c r="EY441" i="21"/>
  <c r="EY318" i="21"/>
  <c r="GW312" i="21"/>
  <c r="AM221" i="21" s="1" a="1"/>
  <c r="AM221" i="21" s="1"/>
  <c r="GW321" i="21"/>
  <c r="AM224" i="21" s="1" a="1"/>
  <c r="AM224" i="21" s="1"/>
  <c r="GW375" i="21"/>
  <c r="AM242" i="21" s="1" a="1"/>
  <c r="AM242" i="21" s="1"/>
  <c r="GW369" i="21"/>
  <c r="GW420" i="21"/>
  <c r="AM257" i="21" s="1" a="1"/>
  <c r="AM257" i="21" s="1"/>
  <c r="GW417" i="21"/>
  <c r="AM256" i="21" s="1" a="1"/>
  <c r="AM256" i="21" s="1"/>
  <c r="GW336" i="21"/>
  <c r="AM229" i="21" s="1" a="1"/>
  <c r="AM229" i="21" s="1"/>
  <c r="GW414" i="21"/>
  <c r="GW357" i="21"/>
  <c r="AM236" i="21" s="1" a="1"/>
  <c r="AM236" i="21" s="1"/>
  <c r="GW393" i="21"/>
  <c r="AM248" i="21" s="1" a="1"/>
  <c r="AM248" i="21" s="1"/>
  <c r="GW324" i="21"/>
  <c r="AM225" i="21" s="1" a="1"/>
  <c r="AM225" i="21" s="1"/>
  <c r="GW318" i="21"/>
  <c r="GW390" i="21"/>
  <c r="AM247" i="21" s="1" a="1"/>
  <c r="AM247" i="21" s="1"/>
  <c r="GW438" i="21"/>
  <c r="AM263" i="21" s="1" a="1"/>
  <c r="AM263" i="21" s="1"/>
  <c r="GW291" i="21"/>
  <c r="AM214" i="21" s="1" a="1"/>
  <c r="AM214" i="21" s="1"/>
  <c r="GW435" i="21"/>
  <c r="GW348" i="21"/>
  <c r="AM233" i="21" s="1" a="1"/>
  <c r="AM233" i="21" s="1"/>
  <c r="J361" i="21"/>
  <c r="J448" i="21"/>
  <c r="J349" i="21"/>
  <c r="J334" i="21"/>
  <c r="J286" i="21"/>
  <c r="J295" i="21"/>
  <c r="J457" i="21"/>
  <c r="J322" i="21"/>
  <c r="J404" i="21"/>
  <c r="J427" i="21"/>
  <c r="J445" i="21"/>
  <c r="J433" i="21"/>
  <c r="J419" i="21"/>
  <c r="J374" i="21"/>
  <c r="J289" i="21"/>
  <c r="J407" i="21"/>
  <c r="J434" i="21"/>
  <c r="J430" i="21"/>
  <c r="J422" i="21"/>
  <c r="J373" i="21"/>
  <c r="J400" i="21"/>
  <c r="J439" i="21"/>
  <c r="J331" i="21"/>
  <c r="J319" i="21"/>
  <c r="EI291" i="21"/>
  <c r="EI318" i="21"/>
  <c r="EI330" i="21"/>
  <c r="EI441" i="21"/>
  <c r="AB264" i="21" s="1" a="1"/>
  <c r="AB264" i="21" s="1"/>
  <c r="EI351" i="21"/>
  <c r="AB234" i="21" s="1" a="1"/>
  <c r="AB234" i="21" s="1"/>
  <c r="EI333" i="21"/>
  <c r="AB228" i="21" s="1" a="1"/>
  <c r="AB228" i="21" s="1"/>
  <c r="EI378" i="21"/>
  <c r="EI306" i="21"/>
  <c r="EI345" i="21"/>
  <c r="AB232" i="21" s="1" a="1"/>
  <c r="AB232" i="21" s="1"/>
  <c r="EI348" i="21"/>
  <c r="AB233" i="21" s="1" a="1"/>
  <c r="AB233" i="21" s="1"/>
  <c r="EI402" i="21"/>
  <c r="EK447" i="21"/>
  <c r="EK429" i="21"/>
  <c r="EK426" i="21"/>
  <c r="EK444" i="21"/>
  <c r="EK375" i="21"/>
  <c r="EK366" i="21"/>
  <c r="EK399" i="21"/>
  <c r="EK315" i="21"/>
  <c r="EK408" i="21"/>
  <c r="EK417" i="21"/>
  <c r="EK411" i="21"/>
  <c r="EK378" i="21"/>
  <c r="EK318" i="21"/>
  <c r="EK288" i="21"/>
  <c r="EK453" i="21"/>
  <c r="EK345" i="21"/>
  <c r="EK369" i="21"/>
  <c r="FV384" i="21"/>
  <c r="FV405" i="21"/>
  <c r="FV315" i="21"/>
  <c r="FV357" i="21"/>
  <c r="FV327" i="21"/>
  <c r="FV309" i="21"/>
  <c r="FV306" i="21"/>
  <c r="FV453" i="21"/>
  <c r="FV285" i="21"/>
  <c r="FV363" i="21"/>
  <c r="FV450" i="21"/>
  <c r="FV399" i="21"/>
  <c r="FV282" i="21"/>
  <c r="FV429" i="21"/>
  <c r="FV369" i="21"/>
  <c r="FV300" i="21"/>
  <c r="FV360" i="21"/>
  <c r="FV354" i="21"/>
  <c r="FV351" i="21"/>
  <c r="FV393" i="21"/>
  <c r="FV390" i="21"/>
  <c r="FV330" i="21"/>
  <c r="FV444" i="21"/>
  <c r="AE371" i="21"/>
  <c r="AE317" i="21"/>
  <c r="AE455" i="21"/>
  <c r="AE380" i="21"/>
  <c r="AE340" i="21"/>
  <c r="AE273" i="21"/>
  <c r="AE383" i="21"/>
  <c r="AE412" i="21"/>
  <c r="AE410" i="21"/>
  <c r="HG303" i="21"/>
  <c r="HG324" i="21"/>
  <c r="HG399" i="21"/>
  <c r="HG453" i="21"/>
  <c r="HG402" i="21"/>
  <c r="HG366" i="21"/>
  <c r="HG342" i="21"/>
  <c r="HG285" i="21"/>
  <c r="HG375" i="21"/>
  <c r="HG408" i="21"/>
  <c r="HG372" i="21"/>
  <c r="HG312" i="21"/>
  <c r="HG393" i="21"/>
  <c r="HG423" i="21"/>
  <c r="HG435" i="21"/>
  <c r="HG378" i="21"/>
  <c r="HG447" i="21"/>
  <c r="HG444" i="21"/>
  <c r="FM429" i="21"/>
  <c r="FM414" i="21"/>
  <c r="AG255" i="21" s="1" a="1"/>
  <c r="AG255" i="21" s="1"/>
  <c r="FM399" i="21"/>
  <c r="AG250" i="21" s="1" a="1"/>
  <c r="AG250" i="21" s="1"/>
  <c r="FM333" i="21"/>
  <c r="FM402" i="21"/>
  <c r="AG251" i="21" s="1" a="1"/>
  <c r="AG251" i="21" s="1"/>
  <c r="FM312" i="21"/>
  <c r="FM453" i="21"/>
  <c r="AG268" i="21" s="1" a="1"/>
  <c r="AG268" i="21" s="1"/>
  <c r="FM420" i="21"/>
  <c r="FM315" i="21"/>
  <c r="FM456" i="21"/>
  <c r="AG269" i="21" s="1" a="1"/>
  <c r="AG269" i="21" s="1"/>
  <c r="FM366" i="21"/>
  <c r="FM291" i="21"/>
  <c r="AG214" i="21" s="1" a="1"/>
  <c r="AG214" i="21" s="1"/>
  <c r="FM387" i="21"/>
  <c r="FM321" i="21"/>
  <c r="AG224" i="21" s="1" a="1"/>
  <c r="AG224" i="21" s="1"/>
  <c r="GQ459" i="21"/>
  <c r="AL270" i="21" s="1" a="1"/>
  <c r="AL270" i="21" s="1"/>
  <c r="GQ321" i="21"/>
  <c r="AL224" i="21" s="1" a="1"/>
  <c r="AL224" i="21" s="1"/>
  <c r="AQ93" i="21"/>
  <c r="AQ86" i="21"/>
  <c r="AQ89" i="21"/>
  <c r="AS440" i="21"/>
  <c r="AV431" i="21"/>
  <c r="AV443" i="21"/>
  <c r="AV419" i="21"/>
  <c r="AN406" i="21"/>
  <c r="AN424" i="21"/>
  <c r="AL365" i="21"/>
  <c r="AL329" i="21"/>
  <c r="AL289" i="21"/>
  <c r="AL356" i="21"/>
  <c r="AL430" i="21"/>
  <c r="AL361" i="21"/>
  <c r="AL334" i="21"/>
  <c r="AL449" i="21"/>
  <c r="AL280" i="21"/>
  <c r="N332" i="21"/>
  <c r="N443" i="21"/>
  <c r="N404" i="21"/>
  <c r="N314" i="21"/>
  <c r="J83" i="2"/>
  <c r="BM360" i="21"/>
  <c r="BM459" i="21"/>
  <c r="BM342" i="21"/>
  <c r="BM426" i="21"/>
  <c r="BM441" i="21"/>
  <c r="BM291" i="21"/>
  <c r="BM432" i="21"/>
  <c r="BM303" i="21"/>
  <c r="BM366" i="21"/>
  <c r="CM384" i="21"/>
  <c r="CM327" i="21"/>
  <c r="CB288" i="21"/>
  <c r="CB282" i="21"/>
  <c r="CB396" i="21"/>
  <c r="CB309" i="21"/>
  <c r="CB390" i="21"/>
  <c r="CB450" i="21"/>
  <c r="CB318" i="21"/>
  <c r="CB420" i="21"/>
  <c r="CB294" i="21"/>
  <c r="CB432" i="21"/>
  <c r="CB351" i="21"/>
  <c r="CB330" i="21"/>
  <c r="CB378" i="21"/>
  <c r="CB429" i="21"/>
  <c r="CB339" i="21"/>
  <c r="CB459" i="21"/>
  <c r="CB447" i="21"/>
  <c r="CB366" i="21"/>
  <c r="CB417" i="21"/>
  <c r="CB444" i="21"/>
  <c r="CB441" i="21"/>
  <c r="CB297" i="21"/>
  <c r="CB306" i="21"/>
  <c r="CB333" i="21"/>
  <c r="CB336" i="21"/>
  <c r="FI429" i="21"/>
  <c r="FI375" i="21"/>
  <c r="FI381" i="21"/>
  <c r="FI447" i="21"/>
  <c r="FI378" i="21"/>
  <c r="FI438" i="21"/>
  <c r="FI408" i="21"/>
  <c r="FI435" i="21"/>
  <c r="FI303" i="21"/>
  <c r="FI363" i="21"/>
  <c r="FI384" i="21"/>
  <c r="FI453" i="21"/>
  <c r="FI345" i="21"/>
  <c r="FI306" i="21"/>
  <c r="FI369" i="21"/>
  <c r="FI366" i="21"/>
  <c r="FI315" i="21"/>
  <c r="FI294" i="21"/>
  <c r="FI372" i="21"/>
  <c r="FI423" i="21"/>
  <c r="FI420" i="21"/>
  <c r="FI318" i="21"/>
  <c r="FI351" i="21"/>
  <c r="FI417" i="21"/>
  <c r="FI396" i="21"/>
  <c r="FI336" i="21"/>
  <c r="FI405" i="21"/>
  <c r="FI297" i="21"/>
  <c r="FI444" i="21"/>
  <c r="GW450" i="21"/>
  <c r="GW432" i="21"/>
  <c r="AM261" i="21" s="1" a="1"/>
  <c r="AM261" i="21" s="1"/>
  <c r="HM408" i="21"/>
  <c r="HM327" i="21"/>
  <c r="I340" i="21"/>
  <c r="I451" i="21"/>
  <c r="I272" i="21"/>
  <c r="AM355" i="21"/>
  <c r="J403" i="21"/>
  <c r="J415" i="21"/>
  <c r="EI399" i="21"/>
  <c r="EI327" i="21"/>
  <c r="AO326" i="21"/>
  <c r="AO431" i="21"/>
  <c r="BE330" i="21"/>
  <c r="BE300" i="21"/>
  <c r="BE456" i="21"/>
  <c r="BE372" i="21"/>
  <c r="BE369" i="21"/>
  <c r="BE381" i="21"/>
  <c r="BE333" i="21"/>
  <c r="BE360" i="21"/>
  <c r="BE453" i="21"/>
  <c r="BE336" i="21"/>
  <c r="BE438" i="21"/>
  <c r="BE432" i="21"/>
  <c r="BE324" i="21"/>
  <c r="BE306" i="21"/>
  <c r="BE282" i="21"/>
  <c r="BE402" i="21"/>
  <c r="BE390" i="21"/>
  <c r="FV447" i="21"/>
  <c r="FV408" i="21"/>
  <c r="FV420" i="21"/>
  <c r="FV381" i="21"/>
  <c r="T377" i="21"/>
  <c r="T281" i="21"/>
  <c r="IF363" i="21"/>
  <c r="IF402" i="21"/>
  <c r="IF354" i="21"/>
  <c r="IF396" i="21"/>
  <c r="IF453" i="21"/>
  <c r="IF357" i="21"/>
  <c r="IF285" i="21"/>
  <c r="IF321" i="21"/>
  <c r="IF297" i="21"/>
  <c r="IF441" i="21"/>
  <c r="IF456" i="21"/>
  <c r="IF345" i="21"/>
  <c r="IF390" i="21"/>
  <c r="IF318" i="21"/>
  <c r="IF306" i="21"/>
  <c r="IF342" i="21"/>
  <c r="IF447" i="21"/>
  <c r="IF381" i="21"/>
  <c r="IF330" i="21"/>
  <c r="IF348" i="21"/>
  <c r="IF399" i="21"/>
  <c r="IF312" i="21"/>
  <c r="IF423" i="21"/>
  <c r="IF384" i="21"/>
  <c r="IF309" i="21"/>
  <c r="IF339" i="21"/>
  <c r="IF444" i="21"/>
  <c r="IF378" i="21"/>
  <c r="IF351" i="21"/>
  <c r="IF426" i="21"/>
  <c r="IF459" i="21"/>
  <c r="IF366" i="21"/>
  <c r="IF288" i="21"/>
  <c r="IF420" i="21"/>
  <c r="AB272" i="21"/>
  <c r="AB273" i="21"/>
  <c r="AB436" i="21"/>
  <c r="AB352" i="21"/>
  <c r="AT457" i="21"/>
  <c r="HG288" i="21"/>
  <c r="HG321" i="21"/>
  <c r="EB297" i="21"/>
  <c r="EB327" i="21"/>
  <c r="EB396" i="21"/>
  <c r="EB282" i="21"/>
  <c r="EB426" i="21"/>
  <c r="EB345" i="21"/>
  <c r="EB333" i="21"/>
  <c r="EB405" i="21"/>
  <c r="EB318" i="21"/>
  <c r="CI345" i="21"/>
  <c r="CI351" i="21"/>
  <c r="CI420" i="21"/>
  <c r="CI429" i="21"/>
  <c r="CI435" i="21"/>
  <c r="CI360" i="21"/>
  <c r="CI348" i="21"/>
  <c r="CI447" i="21"/>
  <c r="CI306" i="21"/>
  <c r="CI354" i="21"/>
  <c r="CI342" i="21"/>
  <c r="CI426" i="21"/>
  <c r="CI303" i="21"/>
  <c r="CI444" i="21"/>
  <c r="CI417" i="21"/>
  <c r="CI327" i="21"/>
  <c r="CI456" i="21"/>
  <c r="CI450" i="21"/>
  <c r="CI399" i="21"/>
  <c r="CI432" i="21"/>
  <c r="AD305" i="21"/>
  <c r="AD386" i="21"/>
  <c r="AD383" i="21"/>
  <c r="AD395" i="21"/>
  <c r="FA375" i="21"/>
  <c r="AE242" i="21" s="1" a="1"/>
  <c r="AE242" i="21" s="1"/>
  <c r="FA366" i="21"/>
  <c r="FA402" i="21"/>
  <c r="AE251" i="21" s="1" a="1"/>
  <c r="AE251" i="21" s="1"/>
  <c r="DT363" i="21"/>
  <c r="DT459" i="21"/>
  <c r="DT402" i="21"/>
  <c r="DT399" i="21"/>
  <c r="DT381" i="21"/>
  <c r="DT339" i="21"/>
  <c r="DT378" i="21"/>
  <c r="DT429" i="21"/>
  <c r="DT324" i="21"/>
  <c r="DT291" i="21"/>
  <c r="DT348" i="21"/>
  <c r="DT315" i="21"/>
  <c r="DT318" i="21"/>
  <c r="DT345" i="21"/>
  <c r="CK357" i="21"/>
  <c r="CK336" i="21"/>
  <c r="CK432" i="21"/>
  <c r="CK438" i="21"/>
  <c r="CK459" i="21"/>
  <c r="CK318" i="21"/>
  <c r="CK414" i="21"/>
  <c r="CK288" i="21"/>
  <c r="CK360" i="21"/>
  <c r="DZ435" i="21"/>
  <c r="DZ408" i="21"/>
  <c r="BQ393" i="21"/>
  <c r="BQ396" i="21"/>
  <c r="BQ360" i="21"/>
  <c r="BQ375" i="21"/>
  <c r="BQ330" i="21"/>
  <c r="BQ312" i="21"/>
  <c r="BQ303" i="21"/>
  <c r="BQ417" i="21"/>
  <c r="BQ402" i="21"/>
  <c r="BQ399" i="21"/>
  <c r="BQ429" i="21"/>
  <c r="BQ426" i="21"/>
  <c r="BQ339" i="21"/>
  <c r="BQ456" i="21"/>
  <c r="BQ309" i="21"/>
  <c r="BQ366" i="21"/>
  <c r="BQ306" i="21"/>
  <c r="BQ390" i="21"/>
  <c r="BQ354" i="21"/>
  <c r="BQ285" i="21"/>
  <c r="BQ447" i="21"/>
  <c r="BQ327" i="21"/>
  <c r="CG300" i="21"/>
  <c r="CG459" i="21"/>
  <c r="S270" i="21" s="1" a="1"/>
  <c r="S270" i="21" s="1"/>
  <c r="CG294" i="21"/>
  <c r="CG291" i="21"/>
  <c r="CG420" i="21"/>
  <c r="CG408" i="21"/>
  <c r="CG438" i="21"/>
  <c r="CG399" i="21"/>
  <c r="CG381" i="21"/>
  <c r="S244" i="21" s="1" a="1"/>
  <c r="S244" i="21" s="1"/>
  <c r="CG306" i="21"/>
  <c r="CG444" i="21"/>
  <c r="S265" i="21" s="1" a="1"/>
  <c r="S265" i="21" s="1"/>
  <c r="CG426" i="21"/>
  <c r="CG432" i="21"/>
  <c r="Q442" i="21"/>
  <c r="Q364" i="21"/>
  <c r="V10" i="40"/>
  <c r="Q412" i="21"/>
  <c r="Q388" i="21"/>
  <c r="P422" i="21"/>
  <c r="R292" i="21"/>
  <c r="Q292" i="21"/>
  <c r="P455" i="21"/>
  <c r="P299" i="21"/>
  <c r="AQ383" i="21"/>
  <c r="AQ422" i="21"/>
  <c r="AQ298" i="21"/>
  <c r="AQ373" i="21"/>
  <c r="AQ325" i="21"/>
  <c r="AQ379" i="21"/>
  <c r="AQ419" i="21"/>
  <c r="AQ367" i="21"/>
  <c r="AQ343" i="21"/>
  <c r="AQ281" i="21"/>
  <c r="AQ386" i="21"/>
  <c r="AQ451" i="21"/>
  <c r="AQ302" i="21"/>
  <c r="Z9" i="40"/>
  <c r="G11" i="19"/>
  <c r="H11" i="19" s="1"/>
  <c r="AS323" i="21"/>
  <c r="AS407" i="21"/>
  <c r="AV352" i="21"/>
  <c r="AV440" i="21"/>
  <c r="AV368" i="21"/>
  <c r="AV371" i="21"/>
  <c r="AV301" i="21"/>
  <c r="AV272" i="21"/>
  <c r="AV361" i="21"/>
  <c r="AV380" i="21"/>
  <c r="AV353" i="21"/>
  <c r="AV406" i="21"/>
  <c r="AV391" i="21"/>
  <c r="AV305" i="21"/>
  <c r="AV374" i="21"/>
  <c r="AV404" i="21"/>
  <c r="AV281" i="21"/>
  <c r="AV370" i="21"/>
  <c r="AV394" i="21"/>
  <c r="AV388" i="21"/>
  <c r="AV304" i="21"/>
  <c r="AV413" i="21"/>
  <c r="AV356" i="21"/>
  <c r="AV449" i="21"/>
  <c r="AV346" i="21"/>
  <c r="AV373" i="21"/>
  <c r="AV359" i="21"/>
  <c r="AV446" i="21"/>
  <c r="AV302" i="21"/>
  <c r="AV365" i="21"/>
  <c r="AV385" i="21"/>
  <c r="AV293" i="21"/>
  <c r="AN409" i="21"/>
  <c r="AN307" i="21"/>
  <c r="AN292" i="21"/>
  <c r="AN310" i="21"/>
  <c r="AN367" i="21"/>
  <c r="AN272" i="21"/>
  <c r="AN359" i="21"/>
  <c r="AN331" i="21"/>
  <c r="AN350" i="21"/>
  <c r="AN457" i="21"/>
  <c r="AN412" i="21"/>
  <c r="AN316" i="21"/>
  <c r="AN298" i="21"/>
  <c r="AN439" i="21"/>
  <c r="AN454" i="21"/>
  <c r="AN340" i="21"/>
  <c r="AN403" i="21"/>
  <c r="AN349" i="21"/>
  <c r="AN370" i="21"/>
  <c r="AL403" i="21"/>
  <c r="AL331" i="21"/>
  <c r="AL428" i="21"/>
  <c r="AL431" i="21"/>
  <c r="AH455" i="21"/>
  <c r="AH370" i="21"/>
  <c r="AH287" i="21"/>
  <c r="AH442" i="21"/>
  <c r="N455" i="21"/>
  <c r="N410" i="21"/>
  <c r="U433" i="21"/>
  <c r="U385" i="21"/>
  <c r="BM345" i="21"/>
  <c r="BM435" i="21"/>
  <c r="BM333" i="21"/>
  <c r="BM312" i="21"/>
  <c r="BM399" i="21"/>
  <c r="BM369" i="21"/>
  <c r="BM384" i="21"/>
  <c r="BM405" i="21"/>
  <c r="CM345" i="21"/>
  <c r="T232" i="21" s="1" a="1"/>
  <c r="T232" i="21" s="1"/>
  <c r="CM447" i="21"/>
  <c r="T266" i="21" s="1" a="1"/>
  <c r="T266" i="21" s="1"/>
  <c r="DS285" i="21"/>
  <c r="DS390" i="21"/>
  <c r="DS375" i="21"/>
  <c r="DS405" i="21"/>
  <c r="DS384" i="21"/>
  <c r="DS321" i="21"/>
  <c r="DS408" i="21"/>
  <c r="DS438" i="21"/>
  <c r="DS366" i="21"/>
  <c r="DS456" i="21"/>
  <c r="DS429" i="21"/>
  <c r="DS342" i="21"/>
  <c r="DS345" i="21"/>
  <c r="DS441" i="21"/>
  <c r="EY444" i="21"/>
  <c r="EY321" i="21"/>
  <c r="EY339" i="21"/>
  <c r="EY402" i="21"/>
  <c r="EY423" i="21"/>
  <c r="EY450" i="21"/>
  <c r="EY294" i="21"/>
  <c r="EY411" i="21"/>
  <c r="GE393" i="21"/>
  <c r="AJ248" i="21" s="1" a="1"/>
  <c r="AJ248" i="21" s="1"/>
  <c r="GE282" i="21"/>
  <c r="GE369" i="21"/>
  <c r="GE375" i="21"/>
  <c r="AJ242" i="21" s="1" a="1"/>
  <c r="AJ242" i="21" s="1"/>
  <c r="GE345" i="21"/>
  <c r="GE411" i="21"/>
  <c r="GE384" i="21"/>
  <c r="GE300" i="21"/>
  <c r="AJ217" i="21" s="1" a="1"/>
  <c r="AJ217" i="21" s="1"/>
  <c r="GE285" i="21"/>
  <c r="AJ212" i="21" s="1" a="1"/>
  <c r="AJ212" i="21" s="1"/>
  <c r="P368" i="21"/>
  <c r="P431" i="21"/>
  <c r="P323" i="21"/>
  <c r="P377" i="21"/>
  <c r="CB414" i="21"/>
  <c r="CB438" i="21"/>
  <c r="CB321" i="21"/>
  <c r="CB423" i="21"/>
  <c r="CB426" i="21"/>
  <c r="CB285" i="21"/>
  <c r="FI426" i="21"/>
  <c r="FI450" i="21"/>
  <c r="FI321" i="21"/>
  <c r="FI432" i="21"/>
  <c r="FI441" i="21"/>
  <c r="FI330" i="21"/>
  <c r="HA426" i="21"/>
  <c r="BN318" i="21"/>
  <c r="BN387" i="21"/>
  <c r="BN345" i="21"/>
  <c r="FB426" i="21"/>
  <c r="FB456" i="21"/>
  <c r="ID333" i="21"/>
  <c r="ID399" i="21"/>
  <c r="BO426" i="21"/>
  <c r="BO348" i="21"/>
  <c r="BO435" i="21"/>
  <c r="BO300" i="21"/>
  <c r="BO309" i="21"/>
  <c r="BO429" i="21"/>
  <c r="BO312" i="21"/>
  <c r="BO447" i="21"/>
  <c r="P266" i="21" s="1" a="1"/>
  <c r="P266" i="21" s="1"/>
  <c r="BO405" i="21"/>
  <c r="BO423" i="21"/>
  <c r="BO399" i="21"/>
  <c r="P250" i="21" s="1" a="1"/>
  <c r="P250" i="21" s="1"/>
  <c r="BO288" i="21"/>
  <c r="BO306" i="21"/>
  <c r="BO387" i="21"/>
  <c r="BO315" i="21"/>
  <c r="BO285" i="21"/>
  <c r="BO366" i="21"/>
  <c r="P239" i="21" s="1" a="1"/>
  <c r="P239" i="21" s="1"/>
  <c r="BO381" i="21"/>
  <c r="BO450" i="21"/>
  <c r="BO378" i="21"/>
  <c r="P243" i="21" s="1" a="1"/>
  <c r="P243" i="21" s="1"/>
  <c r="BO294" i="21"/>
  <c r="BO375" i="21"/>
  <c r="P242" i="21" s="1" a="1"/>
  <c r="P242" i="21" s="1"/>
  <c r="BO441" i="21"/>
  <c r="BO438" i="21"/>
  <c r="BO420" i="21"/>
  <c r="BO417" i="21"/>
  <c r="BO303" i="21"/>
  <c r="BO414" i="21"/>
  <c r="BO318" i="21"/>
  <c r="CE333" i="21"/>
  <c r="CE282" i="21"/>
  <c r="CE423" i="21"/>
  <c r="CU387" i="21"/>
  <c r="CU417" i="21"/>
  <c r="CU300" i="21"/>
  <c r="CU288" i="21"/>
  <c r="CU345" i="21"/>
  <c r="EA327" i="21"/>
  <c r="EA345" i="21"/>
  <c r="EA315" i="21"/>
  <c r="EA381" i="21"/>
  <c r="EA384" i="21"/>
  <c r="EA447" i="21"/>
  <c r="HK372" i="21"/>
  <c r="HK417" i="21"/>
  <c r="HK318" i="21"/>
  <c r="HK315" i="21"/>
  <c r="HK432" i="21"/>
  <c r="HK447" i="21"/>
  <c r="HK387" i="21"/>
  <c r="HK336" i="21"/>
  <c r="HK285" i="21"/>
  <c r="HK345" i="21"/>
  <c r="HK459" i="21"/>
  <c r="HK414" i="21"/>
  <c r="HK390" i="21"/>
  <c r="HS423" i="21"/>
  <c r="HS393" i="21"/>
  <c r="HS447" i="21"/>
  <c r="HS351" i="21"/>
  <c r="HS438" i="21"/>
  <c r="HS360" i="21"/>
  <c r="HS291" i="21"/>
  <c r="HS387" i="21"/>
  <c r="HS456" i="21"/>
  <c r="HS330" i="21"/>
  <c r="HS324" i="21"/>
  <c r="HS354" i="21"/>
  <c r="HS378" i="21"/>
  <c r="HS300" i="21"/>
  <c r="HS453" i="21"/>
  <c r="HS327" i="21"/>
  <c r="HS435" i="21"/>
  <c r="HS459" i="21"/>
  <c r="HS408" i="21"/>
  <c r="HS339" i="21"/>
  <c r="AX394" i="21"/>
  <c r="GW456" i="21"/>
  <c r="GW366" i="21"/>
  <c r="AM239" i="21" s="1" a="1"/>
  <c r="AM239" i="21" s="1"/>
  <c r="GW327" i="21"/>
  <c r="GW360" i="21"/>
  <c r="AM237" i="21" s="1" a="1"/>
  <c r="AM237" i="21" s="1"/>
  <c r="HM420" i="21"/>
  <c r="HM384" i="21"/>
  <c r="HM429" i="21"/>
  <c r="HM303" i="21"/>
  <c r="W293" i="21"/>
  <c r="W310" i="21"/>
  <c r="W449" i="21"/>
  <c r="W419" i="21"/>
  <c r="W296" i="21"/>
  <c r="W424" i="21"/>
  <c r="W359" i="21"/>
  <c r="W343" i="21"/>
  <c r="W272" i="21"/>
  <c r="W443" i="21"/>
  <c r="W452" i="21"/>
  <c r="W428" i="21"/>
  <c r="AA299" i="21"/>
  <c r="AA329" i="21"/>
  <c r="I427" i="21"/>
  <c r="I322" i="21"/>
  <c r="I386" i="21"/>
  <c r="I403" i="21"/>
  <c r="AM388" i="21"/>
  <c r="AM382" i="21"/>
  <c r="AM376" i="21"/>
  <c r="AM320" i="21"/>
  <c r="AM283" i="21"/>
  <c r="Q343" i="21"/>
  <c r="Q328" i="21"/>
  <c r="IC429" i="21"/>
  <c r="IC309" i="21"/>
  <c r="IC405" i="21"/>
  <c r="IC378" i="21"/>
  <c r="IC426" i="21"/>
  <c r="IC432" i="21"/>
  <c r="IC435" i="21"/>
  <c r="IC282" i="21"/>
  <c r="IC438" i="21"/>
  <c r="IC393" i="21"/>
  <c r="IC441" i="21"/>
  <c r="IC414" i="21"/>
  <c r="J352" i="21"/>
  <c r="J325" i="21"/>
  <c r="J383" i="21"/>
  <c r="J272" i="21"/>
  <c r="CC384" i="21"/>
  <c r="DJ342" i="21"/>
  <c r="DJ369" i="21"/>
  <c r="DJ417" i="21"/>
  <c r="EI456" i="21"/>
  <c r="AB269" i="21" s="1" a="1"/>
  <c r="AB269" i="21" s="1"/>
  <c r="HH402" i="21"/>
  <c r="HH438" i="21"/>
  <c r="HH345" i="21"/>
  <c r="HH306" i="21"/>
  <c r="HH384" i="21"/>
  <c r="HH348" i="21"/>
  <c r="HH408" i="21"/>
  <c r="HH411" i="21"/>
  <c r="HH363" i="21"/>
  <c r="HH447" i="21"/>
  <c r="HH435" i="21"/>
  <c r="HH444" i="21"/>
  <c r="DM384" i="21"/>
  <c r="DM450" i="21"/>
  <c r="FU354" i="21"/>
  <c r="DQ417" i="21"/>
  <c r="DQ306" i="21"/>
  <c r="DQ456" i="21"/>
  <c r="Y269" i="21" s="1" a="1"/>
  <c r="Y269" i="21" s="1"/>
  <c r="GG327" i="21"/>
  <c r="GG408" i="21"/>
  <c r="GG348" i="21"/>
  <c r="GG345" i="21"/>
  <c r="GG303" i="21"/>
  <c r="GG432" i="21"/>
  <c r="GG375" i="21"/>
  <c r="GG414" i="21"/>
  <c r="GG333" i="21"/>
  <c r="GG423" i="21"/>
  <c r="GG366" i="21"/>
  <c r="GG459" i="21"/>
  <c r="GG387" i="21"/>
  <c r="GG438" i="21"/>
  <c r="GG300" i="21"/>
  <c r="GG420" i="21"/>
  <c r="GG342" i="21"/>
  <c r="AO290" i="21"/>
  <c r="AO422" i="21"/>
  <c r="AO287" i="21"/>
  <c r="AO299" i="21"/>
  <c r="AO449" i="21"/>
  <c r="BE411" i="21"/>
  <c r="BE342" i="21"/>
  <c r="CK393" i="21"/>
  <c r="CK324" i="21"/>
  <c r="CK369" i="21"/>
  <c r="CK405" i="21"/>
  <c r="EK324" i="21"/>
  <c r="EK291" i="21"/>
  <c r="DR354" i="21"/>
  <c r="BK450" i="21"/>
  <c r="BK360" i="21"/>
  <c r="BK288" i="21"/>
  <c r="BK414" i="21"/>
  <c r="BK363" i="21"/>
  <c r="BK447" i="21"/>
  <c r="BK291" i="21"/>
  <c r="BK390" i="21"/>
  <c r="BK297" i="21"/>
  <c r="CG363" i="21"/>
  <c r="CG405" i="21"/>
  <c r="CG357" i="21"/>
  <c r="S236" i="21" s="1" a="1"/>
  <c r="S236" i="21" s="1"/>
  <c r="EP309" i="21"/>
  <c r="EP399" i="21"/>
  <c r="EP315" i="21"/>
  <c r="EP384" i="21"/>
  <c r="EP396" i="21"/>
  <c r="FV387" i="21"/>
  <c r="FV375" i="21"/>
  <c r="FV441" i="21"/>
  <c r="BG399" i="21"/>
  <c r="BG429" i="21"/>
  <c r="V301" i="21"/>
  <c r="X272" i="21"/>
  <c r="X283" i="21"/>
  <c r="X304" i="21"/>
  <c r="X310" i="21"/>
  <c r="H454" i="21"/>
  <c r="H308" i="21"/>
  <c r="DP438" i="21"/>
  <c r="DP363" i="21"/>
  <c r="DP393" i="21"/>
  <c r="DP435" i="21"/>
  <c r="DP324" i="21"/>
  <c r="DP318" i="21"/>
  <c r="DP420" i="21"/>
  <c r="DP303" i="21"/>
  <c r="DP321" i="21"/>
  <c r="DP294" i="21"/>
  <c r="DP351" i="21"/>
  <c r="DP375" i="21"/>
  <c r="DP372" i="21"/>
  <c r="DP366" i="21"/>
  <c r="DP285" i="21"/>
  <c r="DP309" i="21"/>
  <c r="DP453" i="21"/>
  <c r="DP348" i="21"/>
  <c r="DP342" i="21"/>
  <c r="DP327" i="21"/>
  <c r="DP396" i="21"/>
  <c r="DP306" i="21"/>
  <c r="DP447" i="21"/>
  <c r="DP339" i="21"/>
  <c r="IF393" i="21"/>
  <c r="IF414" i="21"/>
  <c r="IF300" i="21"/>
  <c r="IF435" i="21"/>
  <c r="IF438" i="21"/>
  <c r="AU289" i="21"/>
  <c r="AB311" i="21"/>
  <c r="AT448" i="21"/>
  <c r="EL378" i="21"/>
  <c r="EL345" i="21"/>
  <c r="EL426" i="21"/>
  <c r="EL384" i="21"/>
  <c r="EL423" i="21"/>
  <c r="DE414" i="21"/>
  <c r="DE399" i="21"/>
  <c r="W250" i="21" s="1" a="1"/>
  <c r="W250" i="21" s="1"/>
  <c r="DE381" i="21"/>
  <c r="W244" i="21" s="1" a="1"/>
  <c r="W244" i="21" s="1"/>
  <c r="AE386" i="21"/>
  <c r="HG357" i="21"/>
  <c r="HG309" i="21"/>
  <c r="AK377" i="21"/>
  <c r="BQ444" i="21"/>
  <c r="BQ372" i="21"/>
  <c r="BQ288" i="21"/>
  <c r="BQ351" i="21"/>
  <c r="DZ342" i="21"/>
  <c r="CN447" i="21"/>
  <c r="CN381" i="21"/>
  <c r="CN288" i="21"/>
  <c r="CN390" i="21"/>
  <c r="CN294" i="21"/>
  <c r="CN372" i="21"/>
  <c r="CN312" i="21"/>
  <c r="CN300" i="21"/>
  <c r="CN450" i="21"/>
  <c r="CN426" i="21"/>
  <c r="CN420" i="21"/>
  <c r="CN363" i="21"/>
  <c r="CN423" i="21"/>
  <c r="CN342" i="21"/>
  <c r="CN393" i="21"/>
  <c r="CN351" i="21"/>
  <c r="CN303" i="21"/>
  <c r="CN360" i="21"/>
  <c r="CN318" i="21"/>
  <c r="CN333" i="21"/>
  <c r="CN282" i="21"/>
  <c r="CN435" i="21"/>
  <c r="CN339" i="21"/>
  <c r="CN441" i="21"/>
  <c r="CN429" i="21"/>
  <c r="CN453" i="21"/>
  <c r="CN324" i="21"/>
  <c r="CN396" i="21"/>
  <c r="CN357" i="21"/>
  <c r="CN411" i="21"/>
  <c r="CN438" i="21"/>
  <c r="CN375" i="21"/>
  <c r="CN444" i="21"/>
  <c r="CN384" i="21"/>
  <c r="CN366" i="21"/>
  <c r="CN345" i="21"/>
  <c r="CN456" i="21"/>
  <c r="DL384" i="21"/>
  <c r="DL435" i="21"/>
  <c r="DT384" i="21"/>
  <c r="DT405" i="21"/>
  <c r="DT444" i="21"/>
  <c r="EB393" i="21"/>
  <c r="GF366" i="21"/>
  <c r="GF303" i="21"/>
  <c r="HD414" i="21"/>
  <c r="FA324" i="21"/>
  <c r="AE225" i="21" s="1" a="1"/>
  <c r="AE225" i="21" s="1"/>
  <c r="FA417" i="21"/>
  <c r="FM435" i="21"/>
  <c r="AG262" i="21" s="1" a="1"/>
  <c r="AG262" i="21" s="1"/>
  <c r="HY432" i="21"/>
  <c r="HY366" i="21"/>
  <c r="IL366" i="21"/>
  <c r="IL318" i="21"/>
  <c r="IL399" i="21"/>
  <c r="IL438" i="21"/>
  <c r="IL447" i="21"/>
  <c r="IL306" i="21"/>
  <c r="IL324" i="21"/>
  <c r="IL363" i="21"/>
  <c r="IL282" i="21"/>
  <c r="IL360" i="21"/>
  <c r="IL372" i="21"/>
  <c r="IL333" i="21"/>
  <c r="IL300" i="21"/>
  <c r="IL315" i="21"/>
  <c r="IL339" i="21"/>
  <c r="IL288" i="21"/>
  <c r="IL411" i="21"/>
  <c r="IL351" i="21"/>
  <c r="IL294" i="21"/>
  <c r="IL393" i="21"/>
  <c r="IL321" i="21"/>
  <c r="CI339" i="21"/>
  <c r="HW351" i="21"/>
  <c r="HW312" i="21"/>
  <c r="HW360" i="21"/>
  <c r="HW327" i="21"/>
  <c r="HW423" i="21"/>
  <c r="HW444" i="21"/>
  <c r="HW453" i="21"/>
  <c r="HW315" i="21"/>
  <c r="HW429" i="21"/>
  <c r="HW399" i="21"/>
  <c r="HW309" i="21"/>
  <c r="HW375" i="21"/>
  <c r="HW420" i="21"/>
  <c r="HW447" i="21"/>
  <c r="HW336" i="21"/>
  <c r="HW294" i="21"/>
  <c r="HW324" i="21"/>
  <c r="HW306" i="21"/>
  <c r="HW450" i="21"/>
  <c r="HW390" i="21"/>
  <c r="HW426" i="21"/>
  <c r="HW438" i="21"/>
  <c r="DY285" i="21"/>
  <c r="DY294" i="21"/>
  <c r="DY435" i="21"/>
  <c r="DY441" i="21"/>
  <c r="DY459" i="21"/>
  <c r="DY297" i="21"/>
  <c r="DY369" i="21"/>
  <c r="DY291" i="21"/>
  <c r="DY390" i="21"/>
  <c r="DY405" i="21"/>
  <c r="DY411" i="21"/>
  <c r="DY423" i="21"/>
  <c r="DY447" i="21"/>
  <c r="DY453" i="21"/>
  <c r="DY420" i="21"/>
  <c r="DY378" i="21"/>
  <c r="DY393" i="21"/>
  <c r="DY372" i="21"/>
  <c r="DY384" i="21"/>
  <c r="DY303" i="21"/>
  <c r="DY348" i="21"/>
  <c r="DY321" i="21"/>
  <c r="BZ315" i="21"/>
  <c r="DF372" i="21"/>
  <c r="HM294" i="21"/>
  <c r="HM330" i="21"/>
  <c r="HM426" i="21"/>
  <c r="HM363" i="21"/>
  <c r="HM345" i="21"/>
  <c r="HM381" i="21"/>
  <c r="HM432" i="21"/>
  <c r="HM360" i="21"/>
  <c r="HM306" i="21"/>
  <c r="HM414" i="21"/>
  <c r="HM438" i="21"/>
  <c r="HM369" i="21"/>
  <c r="HM339" i="21"/>
  <c r="HM390" i="21"/>
  <c r="HM393" i="21"/>
  <c r="HM366" i="21"/>
  <c r="HM348" i="21"/>
  <c r="HM417" i="21"/>
  <c r="HM372" i="21"/>
  <c r="HM453" i="21"/>
  <c r="HM336" i="21"/>
  <c r="HM411" i="21"/>
  <c r="HM354" i="21"/>
  <c r="HM447" i="21"/>
  <c r="HM459" i="21"/>
  <c r="HM291" i="21"/>
  <c r="HM285" i="21"/>
  <c r="HM444" i="21"/>
  <c r="I410" i="21"/>
  <c r="I430" i="21"/>
  <c r="I457" i="21"/>
  <c r="HG351" i="21"/>
  <c r="GI345" i="21"/>
  <c r="GI342" i="21"/>
  <c r="GI378" i="21"/>
  <c r="GI417" i="21"/>
  <c r="GI414" i="21"/>
  <c r="GI423" i="21"/>
  <c r="GI351" i="21"/>
  <c r="GI435" i="21"/>
  <c r="GI327" i="21"/>
  <c r="GI390" i="21"/>
  <c r="GI294" i="21"/>
  <c r="GI432" i="21"/>
  <c r="GI324" i="21"/>
  <c r="GI339" i="21"/>
  <c r="GI450" i="21"/>
  <c r="GI318" i="21"/>
  <c r="GI402" i="21"/>
  <c r="GI420" i="21"/>
  <c r="GI282" i="21"/>
  <c r="GI336" i="21"/>
  <c r="GI441" i="21"/>
  <c r="GI459" i="21"/>
  <c r="AP286" i="21"/>
  <c r="AO301" i="21"/>
  <c r="AO394" i="21"/>
  <c r="AP313" i="21"/>
  <c r="AP382" i="21"/>
  <c r="E14" i="19"/>
  <c r="AP391" i="21"/>
  <c r="AP355" i="21"/>
  <c r="AS332" i="21"/>
  <c r="AV344" i="21"/>
  <c r="AV335" i="21"/>
  <c r="AN313" i="21"/>
  <c r="AN371" i="21"/>
  <c r="EY342" i="21"/>
  <c r="EY438" i="21"/>
  <c r="EY432" i="21"/>
  <c r="EY363" i="21"/>
  <c r="M401" i="21"/>
  <c r="BN441" i="21"/>
  <c r="BN417" i="21"/>
  <c r="BN444" i="21"/>
  <c r="BN354" i="21"/>
  <c r="BN333" i="21"/>
  <c r="BN339" i="21"/>
  <c r="BN336" i="21"/>
  <c r="BN453" i="21"/>
  <c r="BN348" i="21"/>
  <c r="BN378" i="21"/>
  <c r="BN390" i="21"/>
  <c r="BN399" i="21"/>
  <c r="BN456" i="21"/>
  <c r="BN357" i="21"/>
  <c r="BN315" i="21"/>
  <c r="BN321" i="21"/>
  <c r="BN369" i="21"/>
  <c r="BN459" i="21"/>
  <c r="BN408" i="21"/>
  <c r="BN330" i="21"/>
  <c r="I319" i="21"/>
  <c r="AM349" i="21"/>
  <c r="J314" i="21"/>
  <c r="J281" i="21"/>
  <c r="DM423" i="21"/>
  <c r="DM342" i="21"/>
  <c r="DM324" i="21"/>
  <c r="DM366" i="21"/>
  <c r="DM432" i="21"/>
  <c r="DM318" i="21"/>
  <c r="DM456" i="21"/>
  <c r="DM327" i="21"/>
  <c r="DM444" i="21"/>
  <c r="DM387" i="21"/>
  <c r="DM339" i="21"/>
  <c r="DM357" i="21"/>
  <c r="DM333" i="21"/>
  <c r="DM459" i="21"/>
  <c r="DM402" i="21"/>
  <c r="DM309" i="21"/>
  <c r="DM447" i="21"/>
  <c r="DM303" i="21"/>
  <c r="DM438" i="21"/>
  <c r="DM393" i="21"/>
  <c r="DM348" i="21"/>
  <c r="DM360" i="21"/>
  <c r="DM288" i="21"/>
  <c r="FU399" i="21"/>
  <c r="AO413" i="21"/>
  <c r="EK357" i="21"/>
  <c r="EK348" i="21"/>
  <c r="GF378" i="21"/>
  <c r="GF423" i="21"/>
  <c r="GF333" i="21"/>
  <c r="GF444" i="21"/>
  <c r="GF288" i="21"/>
  <c r="GF432" i="21"/>
  <c r="GF438" i="21"/>
  <c r="GF357" i="21"/>
  <c r="GF318" i="21"/>
  <c r="GF315" i="21"/>
  <c r="GF306" i="21"/>
  <c r="GF384" i="21"/>
  <c r="GF321" i="21"/>
  <c r="GF426" i="21"/>
  <c r="GF285" i="21"/>
  <c r="GF411" i="21"/>
  <c r="GF312" i="21"/>
  <c r="GF399" i="21"/>
  <c r="GF459" i="21"/>
  <c r="GF369" i="21"/>
  <c r="GF420" i="21"/>
  <c r="GF324" i="21"/>
  <c r="GF435" i="21"/>
  <c r="GF393" i="21"/>
  <c r="GF396" i="21"/>
  <c r="GF372" i="21"/>
  <c r="GF408" i="21"/>
  <c r="GF330" i="21"/>
  <c r="GF336" i="21"/>
  <c r="GF282" i="21"/>
  <c r="GF402" i="21"/>
  <c r="GF453" i="21"/>
  <c r="GF414" i="21"/>
  <c r="GF339" i="21"/>
  <c r="GF390" i="21"/>
  <c r="GF354" i="21"/>
  <c r="GF309" i="21"/>
  <c r="GF294" i="21"/>
  <c r="GF450" i="21"/>
  <c r="GF405" i="21"/>
  <c r="GQ411" i="21"/>
  <c r="AL254" i="21" s="1" a="1"/>
  <c r="AL254" i="21" s="1"/>
  <c r="AS20" i="21"/>
  <c r="FY318" i="21"/>
  <c r="AI223" i="21" s="1" a="1"/>
  <c r="AI223" i="21" s="1"/>
  <c r="FY360" i="21"/>
  <c r="AI237" i="21" s="1" a="1"/>
  <c r="AI237" i="21" s="1"/>
  <c r="FY411" i="21"/>
  <c r="AI254" i="21" s="1" a="1"/>
  <c r="AI254" i="21" s="1"/>
  <c r="FY312" i="21"/>
  <c r="FY444" i="21"/>
  <c r="AI265" i="21" s="1" a="1"/>
  <c r="AI265" i="21" s="1"/>
  <c r="FY414" i="21"/>
  <c r="AI255" i="21" s="1" a="1"/>
  <c r="AI255" i="21" s="1"/>
  <c r="FY294" i="21"/>
  <c r="AI215" i="21" s="1" a="1"/>
  <c r="AI215" i="21" s="1"/>
  <c r="DQ339" i="21"/>
  <c r="DQ369" i="21"/>
  <c r="Y240" i="21" s="1" a="1"/>
  <c r="Y240" i="21" s="1"/>
  <c r="DQ324" i="21"/>
  <c r="DQ312" i="21"/>
  <c r="DQ375" i="21"/>
  <c r="DQ444" i="21"/>
  <c r="Y265" i="21" s="1" a="1"/>
  <c r="Y265" i="21" s="1"/>
  <c r="DQ453" i="21"/>
  <c r="Y268" i="21" s="1" a="1"/>
  <c r="Y268" i="21" s="1"/>
  <c r="DQ294" i="21"/>
  <c r="DQ360" i="21"/>
  <c r="Y237" i="21" s="1" a="1"/>
  <c r="Y237" i="21" s="1"/>
  <c r="CP300" i="21"/>
  <c r="CP375" i="21"/>
  <c r="CP447" i="21"/>
  <c r="CP414" i="21"/>
  <c r="CP432" i="21"/>
  <c r="CP396" i="21"/>
  <c r="CP306" i="21"/>
  <c r="CP411" i="21"/>
  <c r="BG288" i="21"/>
  <c r="BG375" i="21"/>
  <c r="BG315" i="21"/>
  <c r="BG384" i="21"/>
  <c r="BG363" i="21"/>
  <c r="BG291" i="21"/>
  <c r="BG420" i="21"/>
  <c r="BG318" i="21"/>
  <c r="BG369" i="21"/>
  <c r="BG333" i="21"/>
  <c r="BG312" i="21"/>
  <c r="BG309" i="21"/>
  <c r="FB297" i="21"/>
  <c r="FB399" i="21"/>
  <c r="FB441" i="21"/>
  <c r="FB450" i="21"/>
  <c r="FB384" i="21"/>
  <c r="IJ360" i="21"/>
  <c r="IJ309" i="21"/>
  <c r="Q374" i="21"/>
  <c r="P445" i="21"/>
  <c r="P379" i="21"/>
  <c r="P436" i="21"/>
  <c r="P385" i="21"/>
  <c r="AQ392" i="21"/>
  <c r="AQ421" i="21"/>
  <c r="AQ404" i="21"/>
  <c r="AQ314" i="21"/>
  <c r="AQ391" i="21"/>
  <c r="AQ398" i="21"/>
  <c r="AQ436" i="21"/>
  <c r="AQ416" i="21"/>
  <c r="AQ427" i="21"/>
  <c r="AQ331" i="21"/>
  <c r="AQ433" i="21"/>
  <c r="AQ319" i="21"/>
  <c r="AQ431" i="21"/>
  <c r="AQ313" i="21"/>
  <c r="AQ290" i="21"/>
  <c r="AQ349" i="21"/>
  <c r="AQ407" i="21"/>
  <c r="AQ452" i="21"/>
  <c r="AQ406" i="21"/>
  <c r="AQ428" i="21"/>
  <c r="AQ337" i="21"/>
  <c r="AQ385" i="21"/>
  <c r="AQ434" i="21"/>
  <c r="AQ293" i="21"/>
  <c r="AQ403" i="21"/>
  <c r="AQ280" i="21"/>
  <c r="AQ328" i="21"/>
  <c r="AQ352" i="21"/>
  <c r="AQ322" i="21"/>
  <c r="AQ310" i="21"/>
  <c r="AJ332" i="21"/>
  <c r="AJ323" i="21"/>
  <c r="AD344" i="21"/>
  <c r="C12" i="19"/>
  <c r="AA350" i="21"/>
  <c r="Z394" i="21"/>
  <c r="AA305" i="21"/>
  <c r="AA458" i="21"/>
  <c r="AA413" i="21"/>
  <c r="CH9" i="40"/>
  <c r="G16" i="19"/>
  <c r="H16" i="19" s="1"/>
  <c r="AV349" i="21"/>
  <c r="AV416" i="21"/>
  <c r="AV343" i="21"/>
  <c r="AV454" i="21"/>
  <c r="AV340" i="21"/>
  <c r="AV311" i="21"/>
  <c r="AV332" i="21"/>
  <c r="AV442" i="21"/>
  <c r="AV289" i="21"/>
  <c r="AV395" i="21"/>
  <c r="AV451" i="21"/>
  <c r="AV325" i="21"/>
  <c r="AV400" i="21"/>
  <c r="AN304" i="21"/>
  <c r="AN314" i="21"/>
  <c r="AN280" i="21"/>
  <c r="AN433" i="21"/>
  <c r="AN286" i="21"/>
  <c r="AN427" i="21"/>
  <c r="AN442" i="21"/>
  <c r="AN421" i="21"/>
  <c r="AN361" i="21"/>
  <c r="AL290" i="21"/>
  <c r="AL368" i="21"/>
  <c r="AL409" i="21"/>
  <c r="AL383" i="21"/>
  <c r="AH409" i="21"/>
  <c r="AH308" i="21"/>
  <c r="AH355" i="21"/>
  <c r="AH362" i="21"/>
  <c r="AH380" i="21"/>
  <c r="AH335" i="21"/>
  <c r="AH418" i="21"/>
  <c r="AH397" i="21"/>
  <c r="AH350" i="21"/>
  <c r="AH458" i="21"/>
  <c r="AH352" i="21"/>
  <c r="N344" i="21"/>
  <c r="N305" i="21"/>
  <c r="N9" i="40"/>
  <c r="G10" i="19"/>
  <c r="H10" i="19" s="1"/>
  <c r="U421" i="21"/>
  <c r="U403" i="21"/>
  <c r="U337" i="21"/>
  <c r="BM336" i="21"/>
  <c r="BM330" i="21"/>
  <c r="BM408" i="21"/>
  <c r="BM438" i="21"/>
  <c r="BM285" i="21"/>
  <c r="BM429" i="21"/>
  <c r="BM423" i="21"/>
  <c r="BM339" i="21"/>
  <c r="BM324" i="21"/>
  <c r="CM372" i="21"/>
  <c r="T241" i="21" s="1" a="1"/>
  <c r="T241" i="21" s="1"/>
  <c r="CM315" i="21"/>
  <c r="DS288" i="21"/>
  <c r="DS318" i="21"/>
  <c r="DS402" i="21"/>
  <c r="DS447" i="21"/>
  <c r="DS327" i="21"/>
  <c r="DS417" i="21"/>
  <c r="DS324" i="21"/>
  <c r="EY381" i="21"/>
  <c r="EY306" i="21"/>
  <c r="EY291" i="21"/>
  <c r="EY375" i="21"/>
  <c r="EY327" i="21"/>
  <c r="EY390" i="21"/>
  <c r="EY360" i="21"/>
  <c r="EY378" i="21"/>
  <c r="GE360" i="21"/>
  <c r="GE324" i="21"/>
  <c r="AJ225" i="21" s="1" a="1"/>
  <c r="AJ225" i="21" s="1"/>
  <c r="DN345" i="21"/>
  <c r="DN342" i="21"/>
  <c r="DN285" i="21"/>
  <c r="DN420" i="21"/>
  <c r="DN390" i="21"/>
  <c r="DN375" i="21"/>
  <c r="DN360" i="21"/>
  <c r="DN444" i="21"/>
  <c r="DN393" i="21"/>
  <c r="DN447" i="21"/>
  <c r="DN432" i="21"/>
  <c r="DN321" i="21"/>
  <c r="DN426" i="21"/>
  <c r="EX402" i="21"/>
  <c r="EX405" i="21"/>
  <c r="EX438" i="21"/>
  <c r="EX291" i="21"/>
  <c r="EX360" i="21"/>
  <c r="EX321" i="21"/>
  <c r="EX456" i="21"/>
  <c r="EX333" i="21"/>
  <c r="EX423" i="21"/>
  <c r="EX351" i="21"/>
  <c r="EX378" i="21"/>
  <c r="EX366" i="21"/>
  <c r="EX345" i="21"/>
  <c r="EX282" i="21"/>
  <c r="EX285" i="21"/>
  <c r="EX441" i="21"/>
  <c r="EX384" i="21"/>
  <c r="EX327" i="21"/>
  <c r="EX399" i="21"/>
  <c r="EX312" i="21"/>
  <c r="P308" i="21"/>
  <c r="P430" i="21"/>
  <c r="P386" i="21"/>
  <c r="P353" i="21"/>
  <c r="P347" i="21"/>
  <c r="CB303" i="21"/>
  <c r="CB435" i="21"/>
  <c r="CB375" i="21"/>
  <c r="CB324" i="21"/>
  <c r="CB360" i="21"/>
  <c r="CB363" i="21"/>
  <c r="DH417" i="21"/>
  <c r="DH420" i="21"/>
  <c r="DH435" i="21"/>
  <c r="DH291" i="21"/>
  <c r="DH375" i="21"/>
  <c r="DH345" i="21"/>
  <c r="DH357" i="21"/>
  <c r="DH450" i="21"/>
  <c r="DH324" i="21"/>
  <c r="DH444" i="21"/>
  <c r="DH339" i="21"/>
  <c r="DH285" i="21"/>
  <c r="DH336" i="21"/>
  <c r="DH297" i="21"/>
  <c r="DH381" i="21"/>
  <c r="DH318" i="21"/>
  <c r="DH387" i="21"/>
  <c r="DH402" i="21"/>
  <c r="DH414" i="21"/>
  <c r="DH306" i="21"/>
  <c r="HP357" i="21"/>
  <c r="HP354" i="21"/>
  <c r="HP393" i="21"/>
  <c r="HP402" i="21"/>
  <c r="HP351" i="21"/>
  <c r="HP450" i="21"/>
  <c r="HP441" i="21"/>
  <c r="HP414" i="21"/>
  <c r="HP408" i="21"/>
  <c r="HP372" i="21"/>
  <c r="HP285" i="21"/>
  <c r="HP303" i="21"/>
  <c r="HP375" i="21"/>
  <c r="FI399" i="21"/>
  <c r="FI459" i="21"/>
  <c r="FI300" i="21"/>
  <c r="FI282" i="21"/>
  <c r="FI327" i="21"/>
  <c r="FI285" i="21"/>
  <c r="HA435" i="21"/>
  <c r="BN438" i="21"/>
  <c r="BN432" i="21"/>
  <c r="BN363" i="21"/>
  <c r="BN351" i="21"/>
  <c r="FB432" i="21"/>
  <c r="FB330" i="21"/>
  <c r="FB411" i="21"/>
  <c r="ID450" i="21"/>
  <c r="BO336" i="21"/>
  <c r="BO360" i="21"/>
  <c r="P237" i="21" s="1" a="1"/>
  <c r="P237" i="21" s="1"/>
  <c r="BO342" i="21"/>
  <c r="BO297" i="21"/>
  <c r="BO459" i="21"/>
  <c r="P270" i="21" s="1" a="1"/>
  <c r="P270" i="21" s="1"/>
  <c r="BO354" i="21"/>
  <c r="P235" i="21" s="1" a="1"/>
  <c r="P235" i="21" s="1"/>
  <c r="CE429" i="21"/>
  <c r="CE363" i="21"/>
  <c r="CU456" i="21"/>
  <c r="CU414" i="21"/>
  <c r="DK330" i="21"/>
  <c r="DK321" i="21"/>
  <c r="DK429" i="21"/>
  <c r="DK312" i="21"/>
  <c r="EA303" i="21"/>
  <c r="EA288" i="21"/>
  <c r="EA297" i="21"/>
  <c r="EA387" i="21"/>
  <c r="EA369" i="21"/>
  <c r="EQ450" i="21"/>
  <c r="EQ432" i="21"/>
  <c r="EQ405" i="21"/>
  <c r="EQ402" i="21"/>
  <c r="EQ435" i="21"/>
  <c r="EQ456" i="21"/>
  <c r="EQ417" i="21"/>
  <c r="EQ459" i="21"/>
  <c r="HK294" i="21"/>
  <c r="HK300" i="21"/>
  <c r="HK306" i="21"/>
  <c r="HS366" i="21"/>
  <c r="HS375" i="21"/>
  <c r="HS297" i="21"/>
  <c r="HS432" i="21"/>
  <c r="FQ426" i="21"/>
  <c r="FQ336" i="21"/>
  <c r="FQ441" i="21"/>
  <c r="FQ375" i="21"/>
  <c r="FQ438" i="21"/>
  <c r="GW402" i="21"/>
  <c r="AM251" i="21" s="1" a="1"/>
  <c r="AM251" i="21" s="1"/>
  <c r="GW303" i="21"/>
  <c r="AM218" i="21" s="1" a="1"/>
  <c r="AM218" i="21" s="1"/>
  <c r="GW384" i="21"/>
  <c r="GW441" i="21"/>
  <c r="HM318" i="21"/>
  <c r="HM450" i="21"/>
  <c r="HM309" i="21"/>
  <c r="HM357" i="21"/>
  <c r="HM405" i="21"/>
  <c r="HM333" i="21"/>
  <c r="W323" i="21"/>
  <c r="W439" i="21"/>
  <c r="AA434" i="21"/>
  <c r="AA314" i="21"/>
  <c r="I421" i="21"/>
  <c r="I368" i="21"/>
  <c r="I325" i="21"/>
  <c r="I293" i="21"/>
  <c r="AM325" i="21"/>
  <c r="AM379" i="21"/>
  <c r="AM286" i="21"/>
  <c r="AM454" i="21"/>
  <c r="Q394" i="21"/>
  <c r="AP394" i="21"/>
  <c r="R430" i="21"/>
  <c r="IC339" i="21"/>
  <c r="IC369" i="21"/>
  <c r="J340" i="21"/>
  <c r="J451" i="21"/>
  <c r="J385" i="21"/>
  <c r="DJ309" i="21"/>
  <c r="DJ330" i="21"/>
  <c r="DJ282" i="21"/>
  <c r="EI429" i="21"/>
  <c r="AB260" i="21" s="1" a="1"/>
  <c r="AB260" i="21" s="1"/>
  <c r="HH393" i="21"/>
  <c r="HH378" i="21"/>
  <c r="DM354" i="21"/>
  <c r="DM408" i="21"/>
  <c r="DM414" i="21"/>
  <c r="FU447" i="21"/>
  <c r="DQ342" i="21"/>
  <c r="DQ327" i="21"/>
  <c r="DQ336" i="21"/>
  <c r="DQ315" i="21"/>
  <c r="GG315" i="21"/>
  <c r="GG450" i="21"/>
  <c r="AO281" i="21"/>
  <c r="AO337" i="21"/>
  <c r="AO404" i="21"/>
  <c r="AO350" i="21"/>
  <c r="BE399" i="21"/>
  <c r="BE315" i="21"/>
  <c r="CK327" i="21"/>
  <c r="CK447" i="21"/>
  <c r="CK441" i="21"/>
  <c r="CK444" i="21"/>
  <c r="CK285" i="21"/>
  <c r="EK312" i="21"/>
  <c r="EK297" i="21"/>
  <c r="Z403" i="21"/>
  <c r="BK369" i="21"/>
  <c r="BA286" i="21"/>
  <c r="CG345" i="21"/>
  <c r="S232" i="21" s="1" a="1"/>
  <c r="S232" i="21" s="1"/>
  <c r="CG321" i="21"/>
  <c r="CG396" i="21"/>
  <c r="S249" i="21" s="1" a="1"/>
  <c r="S249" i="21" s="1"/>
  <c r="EP342" i="21"/>
  <c r="EP357" i="21"/>
  <c r="EP435" i="21"/>
  <c r="FV339" i="21"/>
  <c r="FV417" i="21"/>
  <c r="FV423" i="21"/>
  <c r="BG447" i="21"/>
  <c r="BG372" i="21"/>
  <c r="BG345" i="21"/>
  <c r="BG366" i="21"/>
  <c r="BD420" i="21"/>
  <c r="BD414" i="21"/>
  <c r="BD450" i="21"/>
  <c r="BD399" i="21"/>
  <c r="BD426" i="21"/>
  <c r="BD300" i="21"/>
  <c r="BD408" i="21"/>
  <c r="BD435" i="21"/>
  <c r="BD345" i="21"/>
  <c r="BD444" i="21"/>
  <c r="BD342" i="21"/>
  <c r="BD423" i="21"/>
  <c r="BD453" i="21"/>
  <c r="BD282" i="21"/>
  <c r="BD303" i="21"/>
  <c r="BD339" i="21"/>
  <c r="BD378" i="21"/>
  <c r="DP354" i="21"/>
  <c r="DP360" i="21"/>
  <c r="DP459" i="21"/>
  <c r="GR288" i="21"/>
  <c r="GR297" i="21"/>
  <c r="GR453" i="21"/>
  <c r="GR351" i="21"/>
  <c r="GR330" i="21"/>
  <c r="GR450" i="21"/>
  <c r="GR387" i="21"/>
  <c r="GR354" i="21"/>
  <c r="GR318" i="21"/>
  <c r="GR342" i="21"/>
  <c r="GR324" i="21"/>
  <c r="GR363" i="21"/>
  <c r="GR384" i="21"/>
  <c r="GR426" i="21"/>
  <c r="GR291" i="21"/>
  <c r="GR309" i="21"/>
  <c r="GR411" i="21"/>
  <c r="GR357" i="21"/>
  <c r="GR432" i="21"/>
  <c r="GR336" i="21"/>
  <c r="GR348" i="21"/>
  <c r="GR360" i="21"/>
  <c r="GR438" i="21"/>
  <c r="IF432" i="21"/>
  <c r="IF315" i="21"/>
  <c r="IF372" i="21"/>
  <c r="IF369" i="21"/>
  <c r="AU325" i="21"/>
  <c r="AU415" i="21"/>
  <c r="AU307" i="21"/>
  <c r="AU344" i="21"/>
  <c r="AU358" i="21"/>
  <c r="AU272" i="21"/>
  <c r="AU407" i="21"/>
  <c r="AU323" i="21"/>
  <c r="AU287" i="21"/>
  <c r="AB415" i="21"/>
  <c r="AT364" i="21"/>
  <c r="EL429" i="21"/>
  <c r="DE312" i="21"/>
  <c r="AE307" i="21"/>
  <c r="EE399" i="21"/>
  <c r="EE303" i="21"/>
  <c r="EE405" i="21"/>
  <c r="EE321" i="21"/>
  <c r="EE345" i="21"/>
  <c r="EE369" i="21"/>
  <c r="EE357" i="21"/>
  <c r="EE348" i="21"/>
  <c r="EE414" i="21"/>
  <c r="HG387" i="21"/>
  <c r="AK347" i="21"/>
  <c r="BQ342" i="21"/>
  <c r="BQ438" i="21"/>
  <c r="BQ357" i="21"/>
  <c r="CS330" i="21"/>
  <c r="CS354" i="21"/>
  <c r="CS315" i="21"/>
  <c r="CS291" i="21"/>
  <c r="CS324" i="21"/>
  <c r="CS336" i="21"/>
  <c r="CS399" i="21"/>
  <c r="U250" i="21" s="1" a="1"/>
  <c r="U250" i="21" s="1"/>
  <c r="CS297" i="21"/>
  <c r="CS444" i="21"/>
  <c r="U265" i="21" s="1" a="1"/>
  <c r="U265" i="21" s="1"/>
  <c r="CS453" i="21"/>
  <c r="CS420" i="21"/>
  <c r="CS312" i="21"/>
  <c r="CS345" i="21"/>
  <c r="CS357" i="21"/>
  <c r="CS384" i="21"/>
  <c r="U245" i="21" s="1" a="1"/>
  <c r="U245" i="21" s="1"/>
  <c r="CS369" i="21"/>
  <c r="U240" i="21" s="1" a="1"/>
  <c r="U240" i="21" s="1"/>
  <c r="CS351" i="21"/>
  <c r="U234" i="21" s="1" a="1"/>
  <c r="U234" i="21" s="1"/>
  <c r="CS327" i="21"/>
  <c r="CS282" i="21"/>
  <c r="CS459" i="21"/>
  <c r="U270" i="21" s="1" a="1"/>
  <c r="U270" i="21" s="1"/>
  <c r="CS375" i="21"/>
  <c r="U242" i="21" s="1" a="1"/>
  <c r="U242" i="21" s="1"/>
  <c r="CS285" i="21"/>
  <c r="CS414" i="21"/>
  <c r="CS306" i="21"/>
  <c r="CS432" i="21"/>
  <c r="CS423" i="21"/>
  <c r="CS333" i="21"/>
  <c r="CS387" i="21"/>
  <c r="U246" i="21" s="1" a="1"/>
  <c r="U246" i="21" s="1"/>
  <c r="CS303" i="21"/>
  <c r="CS435" i="21"/>
  <c r="CS450" i="21"/>
  <c r="U267" i="21" s="1" a="1"/>
  <c r="U267" i="21" s="1"/>
  <c r="CS309" i="21"/>
  <c r="CS417" i="21"/>
  <c r="CS441" i="21"/>
  <c r="CS411" i="21"/>
  <c r="CS363" i="21"/>
  <c r="U238" i="21" s="1" a="1"/>
  <c r="U238" i="21" s="1"/>
  <c r="CS360" i="21"/>
  <c r="CS288" i="21"/>
  <c r="DZ363" i="21"/>
  <c r="BH324" i="21"/>
  <c r="BH402" i="21"/>
  <c r="BH285" i="21"/>
  <c r="BH411" i="21"/>
  <c r="BH294" i="21"/>
  <c r="BH354" i="21"/>
  <c r="BH312" i="21"/>
  <c r="BH384" i="21"/>
  <c r="BH405" i="21"/>
  <c r="BH381" i="21"/>
  <c r="BH357" i="21"/>
  <c r="BH417" i="21"/>
  <c r="BH306" i="21"/>
  <c r="BH375" i="21"/>
  <c r="BH300" i="21"/>
  <c r="BH444" i="21"/>
  <c r="BH327" i="21"/>
  <c r="BH399" i="21"/>
  <c r="BH393" i="21"/>
  <c r="BH447" i="21"/>
  <c r="BH453" i="21"/>
  <c r="BH336" i="21"/>
  <c r="BH282" i="21"/>
  <c r="BH303" i="21"/>
  <c r="BH450" i="21"/>
  <c r="BH429" i="21"/>
  <c r="BH330" i="21"/>
  <c r="BH315" i="21"/>
  <c r="BH339" i="21"/>
  <c r="BH390" i="21"/>
  <c r="BH345" i="21"/>
  <c r="BH291" i="21"/>
  <c r="BH309" i="21"/>
  <c r="BH426" i="21"/>
  <c r="BH456" i="21"/>
  <c r="BH396" i="21"/>
  <c r="BH387" i="21"/>
  <c r="BH351" i="21"/>
  <c r="CN399" i="21"/>
  <c r="CN330" i="21"/>
  <c r="CN414" i="21"/>
  <c r="CN315" i="21"/>
  <c r="DL306" i="21"/>
  <c r="DT456" i="21"/>
  <c r="DT309" i="21"/>
  <c r="DT306" i="21"/>
  <c r="EB294" i="21"/>
  <c r="FH438" i="21"/>
  <c r="FH291" i="21"/>
  <c r="FH429" i="21"/>
  <c r="FH288" i="21"/>
  <c r="FH417" i="21"/>
  <c r="FH387" i="21"/>
  <c r="FH333" i="21"/>
  <c r="FH351" i="21"/>
  <c r="FH315" i="21"/>
  <c r="GF429" i="21"/>
  <c r="GF345" i="21"/>
  <c r="FA420" i="21"/>
  <c r="FA369" i="21"/>
  <c r="FM405" i="21"/>
  <c r="AG252" i="21" s="1" a="1"/>
  <c r="AG252" i="21" s="1"/>
  <c r="IL357" i="21"/>
  <c r="CI423" i="21"/>
  <c r="GI309" i="21"/>
  <c r="HW369" i="21"/>
  <c r="IK351" i="21"/>
  <c r="IK360" i="21"/>
  <c r="IK372" i="21"/>
  <c r="IK291" i="21"/>
  <c r="IK432" i="21"/>
  <c r="IK282" i="21"/>
  <c r="IK285" i="21"/>
  <c r="IK333" i="21"/>
  <c r="IK342" i="21"/>
  <c r="IK441" i="21"/>
  <c r="IK438" i="21"/>
  <c r="IK390" i="21"/>
  <c r="IK315" i="21"/>
  <c r="IK447" i="21"/>
  <c r="IK345" i="21"/>
  <c r="IK411" i="21"/>
  <c r="IK417" i="21"/>
  <c r="DF447" i="21"/>
  <c r="AP86" i="21"/>
  <c r="AP91" i="21"/>
  <c r="AP85" i="21"/>
  <c r="AP87" i="21"/>
  <c r="AP94" i="21"/>
  <c r="AP89" i="21"/>
  <c r="AP92" i="21"/>
  <c r="AP93" i="21"/>
  <c r="AP90" i="21"/>
  <c r="AP88" i="21"/>
  <c r="AM86" i="21"/>
  <c r="AM94" i="21"/>
  <c r="AM92" i="21"/>
  <c r="AM84" i="21"/>
  <c r="AM87" i="21"/>
  <c r="AM88" i="21"/>
  <c r="AM90" i="21"/>
  <c r="AM89" i="21"/>
  <c r="AM85" i="21"/>
  <c r="DA441" i="21"/>
  <c r="DA387" i="21"/>
  <c r="DA360" i="21"/>
  <c r="CX414" i="21"/>
  <c r="CX435" i="21"/>
  <c r="CX360" i="21"/>
  <c r="CX384" i="21"/>
  <c r="CX345" i="21"/>
  <c r="CX348" i="21"/>
  <c r="GJ285" i="21"/>
  <c r="GJ417" i="21"/>
  <c r="GJ414" i="21"/>
  <c r="GZ411" i="21"/>
  <c r="GZ441" i="21"/>
  <c r="GZ375" i="21"/>
  <c r="GZ324" i="21"/>
  <c r="GZ360" i="21"/>
  <c r="GZ330" i="21"/>
  <c r="AY428" i="21"/>
  <c r="AY289" i="21"/>
  <c r="AY410" i="21"/>
  <c r="AY280" i="21"/>
  <c r="AY331" i="21"/>
  <c r="AY394" i="21"/>
  <c r="AY338" i="21"/>
  <c r="CU393" i="21"/>
  <c r="CU438" i="21"/>
  <c r="CU441" i="21"/>
  <c r="CU429" i="21"/>
  <c r="CU399" i="21"/>
  <c r="CU339" i="21"/>
  <c r="CU423" i="21"/>
  <c r="EA294" i="21"/>
  <c r="EA408" i="21"/>
  <c r="EA459" i="21"/>
  <c r="EA399" i="21"/>
  <c r="EA396" i="21"/>
  <c r="EA405" i="21"/>
  <c r="EA357" i="21"/>
  <c r="EA321" i="21"/>
  <c r="EA417" i="21"/>
  <c r="GU300" i="21"/>
  <c r="GU393" i="21"/>
  <c r="GU399" i="21"/>
  <c r="GU288" i="21"/>
  <c r="GU447" i="21"/>
  <c r="GU336" i="21"/>
  <c r="GU405" i="21"/>
  <c r="GU282" i="21"/>
  <c r="GU324" i="21"/>
  <c r="GU390" i="21"/>
  <c r="GU351" i="21"/>
  <c r="EG360" i="21"/>
  <c r="EG420" i="21"/>
  <c r="EG429" i="21"/>
  <c r="EG345" i="21"/>
  <c r="EG378" i="21"/>
  <c r="EG417" i="21"/>
  <c r="EG339" i="21"/>
  <c r="EG351" i="21"/>
  <c r="EG363" i="21"/>
  <c r="EG423" i="21"/>
  <c r="EG309" i="21"/>
  <c r="AX398" i="21"/>
  <c r="AX281" i="21"/>
  <c r="CC387" i="21"/>
  <c r="CC357" i="21"/>
  <c r="CC369" i="21"/>
  <c r="CC432" i="21"/>
  <c r="CC345" i="21"/>
  <c r="CC363" i="21"/>
  <c r="FO387" i="21"/>
  <c r="FO306" i="21"/>
  <c r="FO435" i="21"/>
  <c r="FO432" i="21"/>
  <c r="FO303" i="21"/>
  <c r="FO333" i="21"/>
  <c r="FO360" i="21"/>
  <c r="FO312" i="21"/>
  <c r="FO408" i="21"/>
  <c r="FO405" i="21"/>
  <c r="FO345" i="21"/>
  <c r="FO402" i="21"/>
  <c r="FO330" i="21"/>
  <c r="FO393" i="21"/>
  <c r="GB441" i="21"/>
  <c r="GB309" i="21"/>
  <c r="GB327" i="21"/>
  <c r="HQ354" i="21"/>
  <c r="HQ336" i="21"/>
  <c r="HQ360" i="21"/>
  <c r="HQ420" i="21"/>
  <c r="HQ300" i="21"/>
  <c r="HQ372" i="21"/>
  <c r="HQ432" i="21"/>
  <c r="HQ369" i="21"/>
  <c r="HQ429" i="21"/>
  <c r="HQ306" i="21"/>
  <c r="HQ393" i="21"/>
  <c r="HQ447" i="21"/>
  <c r="HQ438" i="21"/>
  <c r="HQ294" i="21"/>
  <c r="HQ366" i="21"/>
  <c r="HQ387" i="21"/>
  <c r="GH342" i="21"/>
  <c r="BF414" i="21"/>
  <c r="BF423" i="21"/>
  <c r="BF354" i="21"/>
  <c r="BF330" i="21"/>
  <c r="BF348" i="21"/>
  <c r="EP381" i="21"/>
  <c r="EP294" i="21"/>
  <c r="EP339" i="21"/>
  <c r="EP414" i="21"/>
  <c r="EP354" i="21"/>
  <c r="EP438" i="21"/>
  <c r="EP297" i="21"/>
  <c r="EP363" i="21"/>
  <c r="EP285" i="21"/>
  <c r="EP378" i="21"/>
  <c r="EP393" i="21"/>
  <c r="EP432" i="21"/>
  <c r="EP345" i="21"/>
  <c r="EP327" i="21"/>
  <c r="EP330" i="21"/>
  <c r="EP375" i="21"/>
  <c r="EP282" i="21"/>
  <c r="EP387" i="21"/>
  <c r="EP444" i="21"/>
  <c r="AW305" i="21"/>
  <c r="AW347" i="21"/>
  <c r="AW356" i="21"/>
  <c r="AW458" i="21"/>
  <c r="AW424" i="21"/>
  <c r="AC403" i="21"/>
  <c r="AC343" i="21"/>
  <c r="AI383" i="21"/>
  <c r="AI379" i="21"/>
  <c r="AI352" i="21"/>
  <c r="AI400" i="21"/>
  <c r="AI344" i="21"/>
  <c r="AI425" i="21"/>
  <c r="AI427" i="21"/>
  <c r="AI359" i="21"/>
  <c r="AI394" i="21"/>
  <c r="AI273" i="21"/>
  <c r="AI310" i="21"/>
  <c r="AI370" i="21"/>
  <c r="AI367" i="21"/>
  <c r="AI316" i="21"/>
  <c r="AI451" i="21"/>
  <c r="AI380" i="21"/>
  <c r="AI305" i="21"/>
  <c r="AI334" i="21"/>
  <c r="FT444" i="21"/>
  <c r="L442" i="21"/>
  <c r="L403" i="21"/>
  <c r="Y273" i="21"/>
  <c r="Y435" i="21" s="1"/>
  <c r="Y370" i="21"/>
  <c r="Y383" i="21"/>
  <c r="CF309" i="21"/>
  <c r="CF348" i="21"/>
  <c r="CF432" i="21"/>
  <c r="CF378" i="21"/>
  <c r="CF369" i="21"/>
  <c r="CF315" i="21"/>
  <c r="CF360" i="21"/>
  <c r="CF423" i="21"/>
  <c r="CF408" i="21"/>
  <c r="CF453" i="21"/>
  <c r="DD381" i="21"/>
  <c r="DD453" i="21"/>
  <c r="DD369" i="21"/>
  <c r="DD294" i="21"/>
  <c r="EZ411" i="21"/>
  <c r="EZ432" i="21"/>
  <c r="EZ447" i="21"/>
  <c r="GY303" i="21"/>
  <c r="GY426" i="21"/>
  <c r="GY354" i="21"/>
  <c r="GY393" i="21"/>
  <c r="GY405" i="21"/>
  <c r="GY417" i="21"/>
  <c r="GY285" i="21"/>
  <c r="GY339" i="21"/>
  <c r="GY399" i="21"/>
  <c r="GY438" i="21"/>
  <c r="GY441" i="21"/>
  <c r="GY453" i="21"/>
  <c r="HU315" i="21"/>
  <c r="AQ222" i="21" s="1" a="1"/>
  <c r="AQ222" i="21" s="1"/>
  <c r="HU312" i="21"/>
  <c r="AQ221" i="21" s="1" a="1"/>
  <c r="AQ221" i="21" s="1"/>
  <c r="HU318" i="21"/>
  <c r="HU327" i="21"/>
  <c r="HU408" i="21"/>
  <c r="AQ253" i="21" s="1" a="1"/>
  <c r="AQ253" i="21" s="1"/>
  <c r="HL417" i="21"/>
  <c r="HL333" i="21"/>
  <c r="HL306" i="21"/>
  <c r="CX390" i="21"/>
  <c r="CX306" i="21"/>
  <c r="CX420" i="21"/>
  <c r="CX312" i="21"/>
  <c r="CX426" i="21"/>
  <c r="GZ393" i="21"/>
  <c r="GZ336" i="21"/>
  <c r="GZ399" i="21"/>
  <c r="GZ282" i="21"/>
  <c r="GZ405" i="21"/>
  <c r="ID306" i="21"/>
  <c r="ID339" i="21"/>
  <c r="ID459" i="21"/>
  <c r="ID411" i="21"/>
  <c r="AY313" i="21"/>
  <c r="AY437" i="21"/>
  <c r="AY358" i="21"/>
  <c r="AY307" i="21"/>
  <c r="CE321" i="21"/>
  <c r="CE387" i="21"/>
  <c r="CE447" i="21"/>
  <c r="CE381" i="21"/>
  <c r="CE456" i="21"/>
  <c r="CU459" i="21"/>
  <c r="EA456" i="21"/>
  <c r="EA330" i="21"/>
  <c r="FW393" i="21"/>
  <c r="FW459" i="21"/>
  <c r="FW423" i="21"/>
  <c r="II360" i="21"/>
  <c r="II390" i="21"/>
  <c r="II315" i="21"/>
  <c r="II351" i="21"/>
  <c r="II345" i="21"/>
  <c r="AX406" i="21"/>
  <c r="AX314" i="21"/>
  <c r="R442" i="21"/>
  <c r="R272" i="21"/>
  <c r="R436" i="21"/>
  <c r="R337" i="21"/>
  <c r="CC417" i="21"/>
  <c r="BT312" i="21"/>
  <c r="BT351" i="21"/>
  <c r="BT411" i="21"/>
  <c r="BT297" i="21"/>
  <c r="BT387" i="21"/>
  <c r="BT321" i="21"/>
  <c r="BT417" i="21"/>
  <c r="GB420" i="21"/>
  <c r="GB354" i="21"/>
  <c r="GB414" i="21"/>
  <c r="GB429" i="21"/>
  <c r="GB303" i="21"/>
  <c r="GB345" i="21"/>
  <c r="GB399" i="21"/>
  <c r="GB288" i="21"/>
  <c r="GB426" i="21"/>
  <c r="GB297" i="21"/>
  <c r="GB384" i="21"/>
  <c r="GB306" i="21"/>
  <c r="GB336" i="21"/>
  <c r="GB444" i="21"/>
  <c r="GB447" i="21"/>
  <c r="GB411" i="21"/>
  <c r="GB378" i="21"/>
  <c r="HQ330" i="21"/>
  <c r="HQ285" i="21"/>
  <c r="HQ321" i="21"/>
  <c r="HQ408" i="21"/>
  <c r="IG387" i="21"/>
  <c r="IG438" i="21"/>
  <c r="AS263" i="21" s="1" a="1"/>
  <c r="AS263" i="21" s="1"/>
  <c r="IG450" i="21"/>
  <c r="IG381" i="21"/>
  <c r="AS244" i="21" s="1" a="1"/>
  <c r="AS244" i="21" s="1"/>
  <c r="IG375" i="21"/>
  <c r="AS242" i="21" s="1" a="1"/>
  <c r="AS242" i="21" s="1"/>
  <c r="IG348" i="21"/>
  <c r="AS233" i="21" s="1" a="1"/>
  <c r="AS233" i="21" s="1"/>
  <c r="IG357" i="21"/>
  <c r="IG402" i="21"/>
  <c r="AS251" i="21" s="1" a="1"/>
  <c r="AS251" i="21" s="1"/>
  <c r="IG351" i="21"/>
  <c r="AS234" i="21" s="1" a="1"/>
  <c r="AS234" i="21" s="1"/>
  <c r="IG342" i="21"/>
  <c r="AS231" i="21" s="1" a="1"/>
  <c r="AS231" i="21" s="1"/>
  <c r="IG435" i="21"/>
  <c r="AS262" i="21" s="1" a="1"/>
  <c r="AS262" i="21" s="1"/>
  <c r="IG300" i="21"/>
  <c r="IG303" i="21"/>
  <c r="IG363" i="21"/>
  <c r="AS238" i="21" s="1" a="1"/>
  <c r="AS238" i="21" s="1"/>
  <c r="IG453" i="21"/>
  <c r="GH450" i="21"/>
  <c r="GH333" i="21"/>
  <c r="GH303" i="21"/>
  <c r="GH459" i="21"/>
  <c r="BF438" i="21"/>
  <c r="DR306" i="21"/>
  <c r="DR399" i="21"/>
  <c r="DR390" i="21"/>
  <c r="DR303" i="21"/>
  <c r="DR282" i="21"/>
  <c r="DR447" i="21"/>
  <c r="BA272" i="21"/>
  <c r="BA303" i="21" s="1"/>
  <c r="BA428" i="21"/>
  <c r="BA455" i="21"/>
  <c r="BA430" i="21"/>
  <c r="BA371" i="21"/>
  <c r="EP351" i="21"/>
  <c r="EP369" i="21"/>
  <c r="AC449" i="21"/>
  <c r="V418" i="21"/>
  <c r="V273" i="21"/>
  <c r="AI358" i="21"/>
  <c r="AI319" i="21"/>
  <c r="FT366" i="21"/>
  <c r="FT375" i="21"/>
  <c r="FT399" i="21"/>
  <c r="FT330" i="21"/>
  <c r="FT384" i="21"/>
  <c r="FT351" i="21"/>
  <c r="FT312" i="21"/>
  <c r="FT297" i="21"/>
  <c r="O421" i="21"/>
  <c r="L338" i="21"/>
  <c r="HZ303" i="21"/>
  <c r="HZ345" i="21"/>
  <c r="HZ324" i="21"/>
  <c r="HZ300" i="21"/>
  <c r="K365" i="21"/>
  <c r="K296" i="21"/>
  <c r="K311" i="21"/>
  <c r="K350" i="21"/>
  <c r="K328" i="21"/>
  <c r="K370" i="21"/>
  <c r="BX447" i="21"/>
  <c r="BX453" i="21"/>
  <c r="BX402" i="21"/>
  <c r="BX330" i="21"/>
  <c r="DL318" i="21"/>
  <c r="DL438" i="21"/>
  <c r="DL399" i="21"/>
  <c r="DL312" i="21"/>
  <c r="DL381" i="21"/>
  <c r="DL351" i="21"/>
  <c r="DL420" i="21"/>
  <c r="DL378" i="21"/>
  <c r="EZ324" i="21"/>
  <c r="EZ405" i="21"/>
  <c r="EZ393" i="21"/>
  <c r="EZ396" i="21"/>
  <c r="EZ291" i="21"/>
  <c r="EZ399" i="21"/>
  <c r="EZ321" i="21"/>
  <c r="EZ351" i="21"/>
  <c r="EZ348" i="21"/>
  <c r="EZ282" i="21"/>
  <c r="EZ408" i="21"/>
  <c r="EZ342" i="21"/>
  <c r="EZ339" i="21"/>
  <c r="EZ360" i="21"/>
  <c r="EZ390" i="21"/>
  <c r="EZ372" i="21"/>
  <c r="EZ306" i="21"/>
  <c r="EZ333" i="21"/>
  <c r="EZ318" i="21"/>
  <c r="EZ459" i="21"/>
  <c r="EZ429" i="21"/>
  <c r="EZ315" i="21"/>
  <c r="EZ327" i="21"/>
  <c r="EZ345" i="21"/>
  <c r="HY453" i="21"/>
  <c r="HY372" i="21"/>
  <c r="HY297" i="21"/>
  <c r="HY303" i="21"/>
  <c r="HY426" i="21"/>
  <c r="HY348" i="21"/>
  <c r="HY396" i="21"/>
  <c r="HY378" i="21"/>
  <c r="HY393" i="21"/>
  <c r="HY408" i="21"/>
  <c r="HY414" i="21"/>
  <c r="HY420" i="21"/>
  <c r="HY291" i="21"/>
  <c r="HY444" i="21"/>
  <c r="HY438" i="21"/>
  <c r="HY405" i="21"/>
  <c r="HY423" i="21"/>
  <c r="HY333" i="21"/>
  <c r="HY345" i="21"/>
  <c r="HY399" i="21"/>
  <c r="HY285" i="21"/>
  <c r="HY288" i="21"/>
  <c r="HY375" i="21"/>
  <c r="HY441" i="21"/>
  <c r="FC375" i="21"/>
  <c r="FC288" i="21"/>
  <c r="FC390" i="21"/>
  <c r="FC456" i="21"/>
  <c r="FC444" i="21"/>
  <c r="FC372" i="21"/>
  <c r="FC459" i="21"/>
  <c r="CI402" i="21"/>
  <c r="AT406" i="21"/>
  <c r="AE422" i="21"/>
  <c r="X337" i="21"/>
  <c r="K292" i="21"/>
  <c r="AS392" i="21"/>
  <c r="AS395" i="21"/>
  <c r="AS367" i="21"/>
  <c r="AS365" i="21"/>
  <c r="AS298" i="21"/>
  <c r="AS283" i="21"/>
  <c r="AS325" i="21"/>
  <c r="U439" i="21"/>
  <c r="U346" i="21"/>
  <c r="CD447" i="21"/>
  <c r="CD408" i="21"/>
  <c r="CD411" i="21"/>
  <c r="CD288" i="21"/>
  <c r="CD291" i="21"/>
  <c r="CO294" i="21"/>
  <c r="CO318" i="21"/>
  <c r="CO429" i="21"/>
  <c r="CO405" i="21"/>
  <c r="CO417" i="21"/>
  <c r="CO393" i="21"/>
  <c r="CO363" i="21"/>
  <c r="CO333" i="21"/>
  <c r="DA375" i="21"/>
  <c r="DA351" i="21"/>
  <c r="DA453" i="21"/>
  <c r="DA435" i="21"/>
  <c r="CX288" i="21"/>
  <c r="CX438" i="21"/>
  <c r="CX333" i="21"/>
  <c r="CX321" i="21"/>
  <c r="CX447" i="21"/>
  <c r="CX294" i="21"/>
  <c r="CX309" i="21"/>
  <c r="CX441" i="21"/>
  <c r="CX411" i="21"/>
  <c r="CX432" i="21"/>
  <c r="CX363" i="21"/>
  <c r="CX450" i="21"/>
  <c r="P371" i="21"/>
  <c r="P380" i="21"/>
  <c r="P401" i="21"/>
  <c r="P338" i="21"/>
  <c r="P314" i="21"/>
  <c r="P329" i="21"/>
  <c r="P395" i="21"/>
  <c r="P344" i="21"/>
  <c r="P458" i="21"/>
  <c r="CR381" i="21"/>
  <c r="DX432" i="21"/>
  <c r="DX441" i="21"/>
  <c r="DX318" i="21"/>
  <c r="DX297" i="21"/>
  <c r="EF375" i="21"/>
  <c r="EF333" i="21"/>
  <c r="EF444" i="21"/>
  <c r="EF336" i="21"/>
  <c r="EF369" i="21"/>
  <c r="EF402" i="21"/>
  <c r="EF324" i="21"/>
  <c r="EF342" i="21"/>
  <c r="EF354" i="21"/>
  <c r="EF408" i="21"/>
  <c r="EF357" i="21"/>
  <c r="FL366" i="21"/>
  <c r="FL390" i="21"/>
  <c r="FL408" i="21"/>
  <c r="FL414" i="21"/>
  <c r="FL369" i="21"/>
  <c r="FL309" i="21"/>
  <c r="FL318" i="21"/>
  <c r="GJ294" i="21"/>
  <c r="GJ438" i="21"/>
  <c r="GJ393" i="21"/>
  <c r="GJ291" i="21"/>
  <c r="GZ315" i="21"/>
  <c r="GZ387" i="21"/>
  <c r="GZ348" i="21"/>
  <c r="GZ309" i="21"/>
  <c r="GZ453" i="21"/>
  <c r="GZ432" i="21"/>
  <c r="GZ339" i="21"/>
  <c r="GZ438" i="21"/>
  <c r="GZ363" i="21"/>
  <c r="GZ444" i="21"/>
  <c r="GZ378" i="21"/>
  <c r="GZ351" i="21"/>
  <c r="EC321" i="21"/>
  <c r="HA432" i="21"/>
  <c r="HA456" i="21"/>
  <c r="FB342" i="21"/>
  <c r="FB324" i="21"/>
  <c r="FB459" i="21"/>
  <c r="FB372" i="21"/>
  <c r="FR330" i="21"/>
  <c r="FR339" i="21"/>
  <c r="FR411" i="21"/>
  <c r="FR285" i="21"/>
  <c r="FR447" i="21"/>
  <c r="FR378" i="21"/>
  <c r="FR402" i="21"/>
  <c r="FR282" i="21"/>
  <c r="FR366" i="21"/>
  <c r="FR342" i="21"/>
  <c r="FR438" i="21"/>
  <c r="HN297" i="21"/>
  <c r="HN459" i="21"/>
  <c r="HN441" i="21"/>
  <c r="HN408" i="21"/>
  <c r="HN330" i="21"/>
  <c r="HN390" i="21"/>
  <c r="HN357" i="21"/>
  <c r="ID288" i="21"/>
  <c r="ID321" i="21"/>
  <c r="ID309" i="21"/>
  <c r="ID360" i="21"/>
  <c r="AY299" i="21"/>
  <c r="AY290" i="21"/>
  <c r="AY374" i="21"/>
  <c r="AY397" i="21"/>
  <c r="AY359" i="21"/>
  <c r="AY350" i="21"/>
  <c r="AY380" i="21"/>
  <c r="AY364" i="21"/>
  <c r="AY292" i="21"/>
  <c r="AY389" i="21"/>
  <c r="AY446" i="21"/>
  <c r="AY316" i="21"/>
  <c r="CE453" i="21"/>
  <c r="CE294" i="21"/>
  <c r="CE348" i="21"/>
  <c r="CE444" i="21"/>
  <c r="CE330" i="21"/>
  <c r="CU435" i="21"/>
  <c r="CU312" i="21"/>
  <c r="CU372" i="21"/>
  <c r="CU333" i="21"/>
  <c r="CU297" i="21"/>
  <c r="CU303" i="21"/>
  <c r="CU432" i="21"/>
  <c r="CU450" i="21"/>
  <c r="EA375" i="21"/>
  <c r="EA348" i="21"/>
  <c r="EA432" i="21"/>
  <c r="EA363" i="21"/>
  <c r="EA351" i="21"/>
  <c r="EA312" i="21"/>
  <c r="EA285" i="21"/>
  <c r="EA429" i="21"/>
  <c r="EA366" i="21"/>
  <c r="EA444" i="21"/>
  <c r="EA339" i="21"/>
  <c r="EA336" i="21"/>
  <c r="FG321" i="21"/>
  <c r="FG318" i="21"/>
  <c r="AF223" i="21" s="1" a="1"/>
  <c r="AF223" i="21" s="1"/>
  <c r="FG312" i="21"/>
  <c r="AF221" i="21" s="1" a="1"/>
  <c r="AF221" i="21" s="1"/>
  <c r="FG435" i="21"/>
  <c r="AF262" i="21" s="1" a="1"/>
  <c r="AF262" i="21" s="1"/>
  <c r="FG351" i="21"/>
  <c r="FG459" i="21"/>
  <c r="AF270" i="21" s="1" a="1"/>
  <c r="AF270" i="21" s="1"/>
  <c r="FG384" i="21"/>
  <c r="AF245" i="21" s="1" a="1"/>
  <c r="AF245" i="21" s="1"/>
  <c r="FW312" i="21"/>
  <c r="FW333" i="21"/>
  <c r="FW321" i="21"/>
  <c r="GU330" i="21"/>
  <c r="GU285" i="21"/>
  <c r="GU396" i="21"/>
  <c r="GU303" i="21"/>
  <c r="GU417" i="21"/>
  <c r="GU327" i="21"/>
  <c r="GU420" i="21"/>
  <c r="GU354" i="21"/>
  <c r="GU315" i="21"/>
  <c r="GU414" i="21"/>
  <c r="GU342" i="21"/>
  <c r="GU402" i="21"/>
  <c r="IA420" i="21"/>
  <c r="AR257" i="21" s="1" a="1"/>
  <c r="AR257" i="21" s="1"/>
  <c r="IA441" i="21"/>
  <c r="AR264" i="21" s="1" a="1"/>
  <c r="AR264" i="21" s="1"/>
  <c r="IA450" i="21"/>
  <c r="IA432" i="21"/>
  <c r="AR261" i="21" s="1" a="1"/>
  <c r="AR261" i="21" s="1"/>
  <c r="II429" i="21"/>
  <c r="II348" i="21"/>
  <c r="II414" i="21"/>
  <c r="II438" i="21"/>
  <c r="II408" i="21"/>
  <c r="EG399" i="21"/>
  <c r="EG282" i="21"/>
  <c r="EG441" i="21"/>
  <c r="EG315" i="21"/>
  <c r="EG453" i="21"/>
  <c r="EG447" i="21"/>
  <c r="EG348" i="21"/>
  <c r="EG435" i="21"/>
  <c r="EG366" i="21"/>
  <c r="EG438" i="21"/>
  <c r="EG381" i="21"/>
  <c r="EG402" i="21"/>
  <c r="AX388" i="21"/>
  <c r="AX319" i="21"/>
  <c r="AX391" i="21"/>
  <c r="AX409" i="21"/>
  <c r="AA377" i="21"/>
  <c r="AA448" i="21"/>
  <c r="AA383" i="21"/>
  <c r="AA379" i="21"/>
  <c r="AA400" i="21"/>
  <c r="AA415" i="21"/>
  <c r="AA338" i="21"/>
  <c r="AA328" i="21"/>
  <c r="AA374" i="21"/>
  <c r="AA446" i="21"/>
  <c r="R403" i="21"/>
  <c r="R319" i="21"/>
  <c r="CC291" i="21"/>
  <c r="CC282" i="21"/>
  <c r="CC372" i="21"/>
  <c r="BW333" i="21"/>
  <c r="BW372" i="21"/>
  <c r="BW405" i="21"/>
  <c r="FO426" i="21"/>
  <c r="FO456" i="21"/>
  <c r="FO429" i="21"/>
  <c r="FO381" i="21"/>
  <c r="FO411" i="21"/>
  <c r="FO309" i="21"/>
  <c r="BT309" i="21"/>
  <c r="BT306" i="21"/>
  <c r="BT381" i="21"/>
  <c r="CZ405" i="21"/>
  <c r="CZ282" i="21"/>
  <c r="CZ432" i="21"/>
  <c r="CZ309" i="21"/>
  <c r="CZ321" i="21"/>
  <c r="CZ411" i="21"/>
  <c r="CZ372" i="21"/>
  <c r="CZ330" i="21"/>
  <c r="CZ420" i="21"/>
  <c r="CZ447" i="21"/>
  <c r="CZ357" i="21"/>
  <c r="CZ423" i="21"/>
  <c r="CZ324" i="21"/>
  <c r="CZ429" i="21"/>
  <c r="EN405" i="21"/>
  <c r="GB366" i="21"/>
  <c r="GB300" i="21"/>
  <c r="GB387" i="21"/>
  <c r="GB357" i="21"/>
  <c r="GB375" i="21"/>
  <c r="GB393" i="21"/>
  <c r="GB402" i="21"/>
  <c r="GB315" i="21"/>
  <c r="GB405" i="21"/>
  <c r="HQ342" i="21"/>
  <c r="HQ282" i="21"/>
  <c r="HQ399" i="21"/>
  <c r="HQ414" i="21"/>
  <c r="HQ384" i="21"/>
  <c r="HQ405" i="21"/>
  <c r="HQ288" i="21"/>
  <c r="HQ309" i="21"/>
  <c r="HQ423" i="21"/>
  <c r="IG327" i="21"/>
  <c r="AS226" i="21" s="1" a="1"/>
  <c r="AS226" i="21" s="1"/>
  <c r="IG324" i="21"/>
  <c r="IG411" i="21"/>
  <c r="AS254" i="21" s="1" a="1"/>
  <c r="AS254" i="21" s="1"/>
  <c r="IG291" i="21"/>
  <c r="AS214" i="21" s="1" a="1"/>
  <c r="AS214" i="21" s="1"/>
  <c r="IG294" i="21"/>
  <c r="AS215" i="21" s="1" a="1"/>
  <c r="AS215" i="21" s="1"/>
  <c r="IG384" i="21"/>
  <c r="IG405" i="21"/>
  <c r="GH306" i="21"/>
  <c r="GH432" i="21"/>
  <c r="DQ297" i="21"/>
  <c r="DQ414" i="21"/>
  <c r="DQ357" i="21"/>
  <c r="DQ420" i="21"/>
  <c r="DQ447" i="21"/>
  <c r="DQ291" i="21"/>
  <c r="DQ318" i="21"/>
  <c r="DQ288" i="21"/>
  <c r="DQ348" i="21"/>
  <c r="DQ363" i="21"/>
  <c r="Y238" i="21" s="1" a="1"/>
  <c r="Y238" i="21" s="1"/>
  <c r="DQ426" i="21"/>
  <c r="DQ402" i="21"/>
  <c r="DQ366" i="21"/>
  <c r="DQ423" i="21"/>
  <c r="DQ450" i="21"/>
  <c r="Y267" i="21" s="1" a="1"/>
  <c r="Y267" i="21" s="1"/>
  <c r="DQ396" i="21"/>
  <c r="DQ378" i="21"/>
  <c r="DQ432" i="21"/>
  <c r="DQ300" i="21"/>
  <c r="DQ372" i="21"/>
  <c r="Y241" i="21" s="1" a="1"/>
  <c r="Y241" i="21" s="1"/>
  <c r="DQ333" i="21"/>
  <c r="GT285" i="21"/>
  <c r="GT318" i="21"/>
  <c r="GT360" i="21"/>
  <c r="GT348" i="21"/>
  <c r="GT312" i="21"/>
  <c r="GT450" i="21"/>
  <c r="GT306" i="21"/>
  <c r="GT423" i="21"/>
  <c r="GT459" i="21"/>
  <c r="GT375" i="21"/>
  <c r="GT363" i="21"/>
  <c r="GT390" i="21"/>
  <c r="GT315" i="21"/>
  <c r="GT438" i="21"/>
  <c r="GT366" i="21"/>
  <c r="CK366" i="21"/>
  <c r="CK297" i="21"/>
  <c r="CK354" i="21"/>
  <c r="CK420" i="21"/>
  <c r="CK426" i="21"/>
  <c r="CK417" i="21"/>
  <c r="CK339" i="21"/>
  <c r="CK321" i="21"/>
  <c r="CK333" i="21"/>
  <c r="CK363" i="21"/>
  <c r="CK351" i="21"/>
  <c r="CK435" i="21"/>
  <c r="CK303" i="21"/>
  <c r="CK300" i="21"/>
  <c r="CK309" i="21"/>
  <c r="CK345" i="21"/>
  <c r="CK390" i="21"/>
  <c r="CK384" i="21"/>
  <c r="CK450" i="21"/>
  <c r="CK372" i="21"/>
  <c r="CK402" i="21"/>
  <c r="Z404" i="21"/>
  <c r="Z454" i="21"/>
  <c r="Z307" i="21"/>
  <c r="Z332" i="21"/>
  <c r="Z272" i="21"/>
  <c r="BF372" i="21"/>
  <c r="BF336" i="21"/>
  <c r="CL396" i="21"/>
  <c r="CL411" i="21"/>
  <c r="DR420" i="21"/>
  <c r="DR396" i="21"/>
  <c r="FZ351" i="21"/>
  <c r="FZ345" i="21"/>
  <c r="FZ429" i="21"/>
  <c r="FZ333" i="21"/>
  <c r="FZ306" i="21"/>
  <c r="FZ315" i="21"/>
  <c r="BA299" i="21"/>
  <c r="BA379" i="21"/>
  <c r="BA332" i="21"/>
  <c r="CG423" i="21"/>
  <c r="EP300" i="21"/>
  <c r="EP408" i="21"/>
  <c r="EP453" i="21"/>
  <c r="EP423" i="21"/>
  <c r="EP441" i="21"/>
  <c r="EP288" i="21"/>
  <c r="EP429" i="21"/>
  <c r="EP306" i="21"/>
  <c r="EP420" i="21"/>
  <c r="AW308" i="21"/>
  <c r="AW322" i="21"/>
  <c r="AW272" i="21"/>
  <c r="AC308" i="21"/>
  <c r="AC404" i="21"/>
  <c r="V395" i="21"/>
  <c r="V382" i="21"/>
  <c r="AI436" i="21"/>
  <c r="AI280" i="21"/>
  <c r="AI418" i="21"/>
  <c r="AI286" i="21"/>
  <c r="AI407" i="21"/>
  <c r="AI292" i="21"/>
  <c r="AI452" i="21"/>
  <c r="AI392" i="21"/>
  <c r="AI377" i="21"/>
  <c r="AZ304" i="21"/>
  <c r="AZ293" i="21"/>
  <c r="CJ285" i="21"/>
  <c r="CJ294" i="21"/>
  <c r="CJ360" i="21"/>
  <c r="CJ381" i="21"/>
  <c r="CJ315" i="21"/>
  <c r="CJ354" i="21"/>
  <c r="CJ366" i="21"/>
  <c r="CJ429" i="21"/>
  <c r="CJ411" i="21"/>
  <c r="CJ309" i="21"/>
  <c r="CJ342" i="21"/>
  <c r="EV360" i="21"/>
  <c r="EV411" i="21"/>
  <c r="EV330" i="21"/>
  <c r="EV381" i="21"/>
  <c r="EV294" i="21"/>
  <c r="EV333" i="21"/>
  <c r="EV327" i="21"/>
  <c r="EV453" i="21"/>
  <c r="EV426" i="21"/>
  <c r="EV414" i="21"/>
  <c r="EV405" i="21"/>
  <c r="EV369" i="21"/>
  <c r="EV435" i="21"/>
  <c r="EV321" i="21"/>
  <c r="EV300" i="21"/>
  <c r="EV282" i="21"/>
  <c r="EV342" i="21"/>
  <c r="EV393" i="21"/>
  <c r="EV372" i="21"/>
  <c r="EV441" i="21"/>
  <c r="EV315" i="21"/>
  <c r="FT441" i="21"/>
  <c r="FT354" i="21"/>
  <c r="FT309" i="21"/>
  <c r="FT414" i="21"/>
  <c r="HX444" i="21"/>
  <c r="HX342" i="21"/>
  <c r="HX456" i="21"/>
  <c r="HX432" i="21"/>
  <c r="HX381" i="21"/>
  <c r="HX354" i="21"/>
  <c r="HX363" i="21"/>
  <c r="O273" i="21"/>
  <c r="O372" i="21" s="1"/>
  <c r="L428" i="21"/>
  <c r="L273" i="21"/>
  <c r="L294" i="21" s="1"/>
  <c r="HC330" i="21"/>
  <c r="AN227" i="21" s="1" a="1"/>
  <c r="AN227" i="21" s="1"/>
  <c r="HC399" i="21"/>
  <c r="HC426" i="21"/>
  <c r="AN259" i="21" s="1" a="1"/>
  <c r="AN259" i="21" s="1"/>
  <c r="HC342" i="21"/>
  <c r="AN231" i="21" s="1" a="1"/>
  <c r="AN231" i="21" s="1"/>
  <c r="HC309" i="21"/>
  <c r="HC387" i="21"/>
  <c r="HC303" i="21"/>
  <c r="AN218" i="21" s="1" a="1"/>
  <c r="AN218" i="21" s="1"/>
  <c r="HC357" i="21"/>
  <c r="AN236" i="21" s="1" a="1"/>
  <c r="AN236" i="21" s="1"/>
  <c r="HC441" i="21"/>
  <c r="AN264" i="21" s="1" a="1"/>
  <c r="AN264" i="21" s="1"/>
  <c r="HC345" i="21"/>
  <c r="HC285" i="21"/>
  <c r="AN212" i="21" s="1" a="1"/>
  <c r="AN212" i="21" s="1"/>
  <c r="HC294" i="21"/>
  <c r="AN215" i="21" s="1" a="1"/>
  <c r="AN215" i="21" s="1"/>
  <c r="HC456" i="21"/>
  <c r="AN269" i="21" s="1" a="1"/>
  <c r="AN269" i="21" s="1"/>
  <c r="HC405" i="21"/>
  <c r="HC318" i="21"/>
  <c r="AN223" i="21" s="1" a="1"/>
  <c r="AN223" i="21" s="1"/>
  <c r="HC366" i="21"/>
  <c r="AN239" i="21" s="1" a="1"/>
  <c r="AN239" i="21" s="1"/>
  <c r="HC393" i="21"/>
  <c r="AN248" i="21" s="1" a="1"/>
  <c r="AN248" i="21" s="1"/>
  <c r="HC411" i="21"/>
  <c r="HC408" i="21"/>
  <c r="AN253" i="21" s="1" a="1"/>
  <c r="AN253" i="21" s="1"/>
  <c r="HC300" i="21"/>
  <c r="AN217" i="21" s="1" a="1"/>
  <c r="AN217" i="21" s="1"/>
  <c r="HC435" i="21"/>
  <c r="HC459" i="21"/>
  <c r="HC417" i="21"/>
  <c r="AN256" i="21" s="1" a="1"/>
  <c r="AN256" i="21" s="1"/>
  <c r="HC297" i="21"/>
  <c r="AN216" i="21" s="1" a="1"/>
  <c r="AN216" i="21" s="1"/>
  <c r="HC444" i="21"/>
  <c r="AN265" i="21" s="1" a="1"/>
  <c r="AN265" i="21" s="1"/>
  <c r="HC414" i="21"/>
  <c r="HC306" i="21"/>
  <c r="AN219" i="21" s="1" a="1"/>
  <c r="AN219" i="21" s="1"/>
  <c r="EW324" i="21"/>
  <c r="EW366" i="21"/>
  <c r="EW282" i="21"/>
  <c r="EW333" i="21"/>
  <c r="HZ423" i="21"/>
  <c r="Y373" i="21"/>
  <c r="DU336" i="21"/>
  <c r="DU441" i="21"/>
  <c r="DU393" i="21"/>
  <c r="DU405" i="21"/>
  <c r="DU327" i="21"/>
  <c r="DU450" i="21"/>
  <c r="DU396" i="21"/>
  <c r="K418" i="21"/>
  <c r="DB336" i="21"/>
  <c r="DB342" i="21"/>
  <c r="ED285" i="21"/>
  <c r="ED360" i="21"/>
  <c r="ED363" i="21"/>
  <c r="ED432" i="21"/>
  <c r="ED372" i="21"/>
  <c r="ED450" i="21"/>
  <c r="ED312" i="21"/>
  <c r="ED441" i="21"/>
  <c r="ED447" i="21"/>
  <c r="ED324" i="21"/>
  <c r="ED315" i="21"/>
  <c r="ED393" i="21"/>
  <c r="ED435" i="21"/>
  <c r="ED429" i="21"/>
  <c r="ED411" i="21"/>
  <c r="ED375" i="21"/>
  <c r="ED423" i="21"/>
  <c r="ED384" i="21"/>
  <c r="ED288" i="21"/>
  <c r="ED306" i="21"/>
  <c r="ED351" i="21"/>
  <c r="ED321" i="21"/>
  <c r="ED420" i="21"/>
  <c r="ED282" i="21"/>
  <c r="ED387" i="21"/>
  <c r="ED348" i="21"/>
  <c r="ED381" i="21"/>
  <c r="DZ387" i="21"/>
  <c r="DZ291" i="21"/>
  <c r="DZ366" i="21"/>
  <c r="DZ420" i="21"/>
  <c r="DZ351" i="21"/>
  <c r="DZ303" i="21"/>
  <c r="DZ348" i="21"/>
  <c r="DZ450" i="21"/>
  <c r="DZ288" i="21"/>
  <c r="DZ294" i="21"/>
  <c r="BP348" i="21"/>
  <c r="BP297" i="21"/>
  <c r="BP282" i="21"/>
  <c r="BP294" i="21"/>
  <c r="BP372" i="21"/>
  <c r="BP321" i="21"/>
  <c r="BP459" i="21"/>
  <c r="BX411" i="21"/>
  <c r="CF363" i="21"/>
  <c r="CF438" i="21"/>
  <c r="CF441" i="21"/>
  <c r="DD348" i="21"/>
  <c r="DL324" i="21"/>
  <c r="DL441" i="21"/>
  <c r="DL375" i="21"/>
  <c r="ER315" i="21"/>
  <c r="ER375" i="21"/>
  <c r="ER441" i="21"/>
  <c r="ER327" i="21"/>
  <c r="ER324" i="21"/>
  <c r="ER444" i="21"/>
  <c r="ER384" i="21"/>
  <c r="ER372" i="21"/>
  <c r="ER378" i="21"/>
  <c r="EZ288" i="21"/>
  <c r="EZ381" i="21"/>
  <c r="EZ366" i="21"/>
  <c r="EZ402" i="21"/>
  <c r="EZ387" i="21"/>
  <c r="EZ441" i="21"/>
  <c r="EZ300" i="21"/>
  <c r="FP420" i="21"/>
  <c r="FP438" i="21"/>
  <c r="FP306" i="21"/>
  <c r="FP348" i="21"/>
  <c r="HL393" i="21"/>
  <c r="FA300" i="21"/>
  <c r="FA408" i="21"/>
  <c r="FA459" i="21"/>
  <c r="AE270" i="21" s="1" a="1"/>
  <c r="AE270" i="21" s="1"/>
  <c r="FA414" i="21"/>
  <c r="AE255" i="21" s="1" a="1"/>
  <c r="AE255" i="21" s="1"/>
  <c r="FA321" i="21"/>
  <c r="AE224" i="21" s="1" a="1"/>
  <c r="AE224" i="21" s="1"/>
  <c r="FA384" i="21"/>
  <c r="FA396" i="21"/>
  <c r="AE249" i="21" s="1" a="1"/>
  <c r="AE249" i="21" s="1"/>
  <c r="FA435" i="21"/>
  <c r="AE262" i="21" s="1" a="1"/>
  <c r="AE262" i="21" s="1"/>
  <c r="FA363" i="21"/>
  <c r="FA453" i="21"/>
  <c r="FA405" i="21"/>
  <c r="FA315" i="21"/>
  <c r="FA336" i="21"/>
  <c r="FA432" i="21"/>
  <c r="FA309" i="21"/>
  <c r="AE220" i="21" s="1" a="1"/>
  <c r="AE220" i="21" s="1"/>
  <c r="FA444" i="21"/>
  <c r="AE265" i="21" s="1" a="1"/>
  <c r="AE265" i="21" s="1"/>
  <c r="FA450" i="21"/>
  <c r="AE267" i="21" s="1" a="1"/>
  <c r="AE267" i="21" s="1"/>
  <c r="FA345" i="21"/>
  <c r="FA399" i="21"/>
  <c r="AE250" i="21" s="1" a="1"/>
  <c r="AE250" i="21" s="1"/>
  <c r="FA423" i="21"/>
  <c r="AE258" i="21" s="1" a="1"/>
  <c r="AE258" i="21" s="1"/>
  <c r="FA351" i="21"/>
  <c r="AE234" i="21" s="1" a="1"/>
  <c r="AE234" i="21" s="1"/>
  <c r="FA378" i="21"/>
  <c r="FA456" i="21"/>
  <c r="AE269" i="21" s="1" a="1"/>
  <c r="AE269" i="21" s="1"/>
  <c r="HY315" i="21"/>
  <c r="HY306" i="21"/>
  <c r="HY411" i="21"/>
  <c r="FC378" i="21"/>
  <c r="FS312" i="21"/>
  <c r="AH221" i="21" s="1" a="1"/>
  <c r="AH221" i="21" s="1"/>
  <c r="FS363" i="21"/>
  <c r="FS426" i="21"/>
  <c r="AH259" i="21" s="1" a="1"/>
  <c r="AH259" i="21" s="1"/>
  <c r="FS390" i="21"/>
  <c r="AH247" i="21" s="1" a="1"/>
  <c r="AH247" i="21" s="1"/>
  <c r="FS297" i="21"/>
  <c r="AH216" i="21" s="1" a="1"/>
  <c r="AH216" i="21" s="1"/>
  <c r="FS291" i="21"/>
  <c r="FS405" i="21"/>
  <c r="FS393" i="21"/>
  <c r="AH248" i="21" s="1" a="1"/>
  <c r="AH248" i="21" s="1"/>
  <c r="FS321" i="21"/>
  <c r="AH224" i="21" s="1" a="1"/>
  <c r="AH224" i="21" s="1"/>
  <c r="FS384" i="21"/>
  <c r="AH245" i="21" s="1" a="1"/>
  <c r="AH245" i="21" s="1"/>
  <c r="FS324" i="21"/>
  <c r="FS417" i="21"/>
  <c r="FS429" i="21"/>
  <c r="AH260" i="21" s="1" a="1"/>
  <c r="AH260" i="21" s="1"/>
  <c r="FS327" i="21"/>
  <c r="AH226" i="21" s="1" a="1"/>
  <c r="AH226" i="21" s="1"/>
  <c r="FS354" i="21"/>
  <c r="AH235" i="21" s="1" a="1"/>
  <c r="AH235" i="21" s="1"/>
  <c r="FS399" i="21"/>
  <c r="AH250" i="21" s="1" a="1"/>
  <c r="AH250" i="21" s="1"/>
  <c r="FS333" i="21"/>
  <c r="AH228" i="21" s="1" a="1"/>
  <c r="AH228" i="21" s="1"/>
  <c r="FS420" i="21"/>
  <c r="FS414" i="21"/>
  <c r="FS342" i="21"/>
  <c r="AH231" i="21" s="1" a="1"/>
  <c r="AH231" i="21" s="1"/>
  <c r="FS348" i="21"/>
  <c r="AH233" i="21" s="1" a="1"/>
  <c r="AH233" i="21" s="1"/>
  <c r="FS306" i="21"/>
  <c r="AH219" i="21" s="1" a="1"/>
  <c r="AH219" i="21" s="1"/>
  <c r="FS396" i="21"/>
  <c r="FS423" i="21"/>
  <c r="AH258" i="21" s="1" a="1"/>
  <c r="AH258" i="21" s="1"/>
  <c r="FS288" i="21"/>
  <c r="AH213" i="21" s="1" a="1"/>
  <c r="AH213" i="21" s="1"/>
  <c r="FS330" i="21"/>
  <c r="AH227" i="21" s="1" a="1"/>
  <c r="AH227" i="21" s="1"/>
  <c r="FS294" i="21"/>
  <c r="FS357" i="21"/>
  <c r="AH236" i="21" s="1" a="1"/>
  <c r="AH236" i="21" s="1"/>
  <c r="FS447" i="21"/>
  <c r="AH266" i="21" s="1" a="1"/>
  <c r="AH266" i="21" s="1"/>
  <c r="FS381" i="21"/>
  <c r="FS402" i="21"/>
  <c r="GY408" i="21"/>
  <c r="GY330" i="21"/>
  <c r="HO336" i="21"/>
  <c r="HO294" i="21"/>
  <c r="HO444" i="21"/>
  <c r="AP265" i="21" s="1" a="1"/>
  <c r="AP265" i="21" s="1"/>
  <c r="HO378" i="21"/>
  <c r="AP243" i="21" s="1" a="1"/>
  <c r="AP243" i="21" s="1"/>
  <c r="HO402" i="21"/>
  <c r="AP251" i="21" s="1" a="1"/>
  <c r="AP251" i="21" s="1"/>
  <c r="HO309" i="21"/>
  <c r="HO417" i="21"/>
  <c r="AP256" i="21" s="1" a="1"/>
  <c r="AP256" i="21" s="1"/>
  <c r="HO387" i="21"/>
  <c r="AP246" i="21" s="1" a="1"/>
  <c r="AP246" i="21" s="1"/>
  <c r="HO357" i="21"/>
  <c r="AP236" i="21" s="1" a="1"/>
  <c r="AP236" i="21" s="1"/>
  <c r="HO342" i="21"/>
  <c r="HO282" i="21"/>
  <c r="AP211" i="21" s="1" a="1"/>
  <c r="AP211" i="21" s="1"/>
  <c r="HO453" i="21"/>
  <c r="AP268" i="21" s="1" a="1"/>
  <c r="AP268" i="21" s="1"/>
  <c r="HO297" i="21"/>
  <c r="AP216" i="21" s="1" a="1"/>
  <c r="AP216" i="21" s="1"/>
  <c r="HO423" i="21"/>
  <c r="HU414" i="21"/>
  <c r="AQ255" i="21" s="1" a="1"/>
  <c r="AQ255" i="21" s="1"/>
  <c r="BZ342" i="21"/>
  <c r="BZ420" i="21"/>
  <c r="BZ435" i="21"/>
  <c r="BZ453" i="21"/>
  <c r="BZ381" i="21"/>
  <c r="BZ447" i="21"/>
  <c r="BZ339" i="21"/>
  <c r="BZ300" i="21"/>
  <c r="BZ327" i="21"/>
  <c r="BZ426" i="21"/>
  <c r="DF414" i="21"/>
  <c r="HB333" i="21"/>
  <c r="HB453" i="21"/>
  <c r="HB387" i="21"/>
  <c r="HB348" i="21"/>
  <c r="HB375" i="21"/>
  <c r="HB414" i="21"/>
  <c r="HB408" i="21"/>
  <c r="HB426" i="21"/>
  <c r="HB411" i="21"/>
  <c r="HB450" i="21"/>
  <c r="HE324" i="21"/>
  <c r="HE459" i="21"/>
  <c r="HE354" i="21"/>
  <c r="HE435" i="21"/>
  <c r="HE396" i="21"/>
  <c r="HE285" i="21"/>
  <c r="HE357" i="21"/>
  <c r="HE381" i="21"/>
  <c r="HE426" i="21"/>
  <c r="HE390" i="21"/>
  <c r="HE372" i="21"/>
  <c r="HE411" i="21"/>
  <c r="HE420" i="21"/>
  <c r="HE441" i="21"/>
  <c r="HE453" i="21"/>
  <c r="AM352" i="21"/>
  <c r="AM403" i="21"/>
  <c r="AM361" i="21"/>
  <c r="AM346" i="21"/>
  <c r="AM457" i="21"/>
  <c r="AM281" i="21"/>
  <c r="AM364" i="21"/>
  <c r="AM439" i="21"/>
  <c r="AM296" i="21"/>
  <c r="AM373" i="21"/>
  <c r="AM415" i="21"/>
  <c r="AM310" i="21"/>
  <c r="Q455" i="21"/>
  <c r="Q325" i="21"/>
  <c r="Q443" i="21"/>
  <c r="Q439" i="21"/>
  <c r="Q335" i="21"/>
  <c r="AP434" i="21"/>
  <c r="DJ375" i="21"/>
  <c r="DJ324" i="21"/>
  <c r="DJ438" i="21"/>
  <c r="DJ420" i="21"/>
  <c r="DJ405" i="21"/>
  <c r="DJ384" i="21"/>
  <c r="DJ321" i="21"/>
  <c r="DJ351" i="21"/>
  <c r="DC381" i="21"/>
  <c r="DC318" i="21"/>
  <c r="DC411" i="21"/>
  <c r="DC321" i="21"/>
  <c r="DC363" i="21"/>
  <c r="DC423" i="21"/>
  <c r="DC309" i="21"/>
  <c r="DC315" i="21"/>
  <c r="DC360" i="21"/>
  <c r="DC429" i="21"/>
  <c r="DC303" i="21"/>
  <c r="BR285" i="21"/>
  <c r="BR282" i="21"/>
  <c r="BR438" i="21"/>
  <c r="BR309" i="21"/>
  <c r="BR351" i="21"/>
  <c r="BR423" i="21"/>
  <c r="BR387" i="21"/>
  <c r="BR303" i="21"/>
  <c r="BR348" i="21"/>
  <c r="BR429" i="21"/>
  <c r="BR339" i="21"/>
  <c r="DV309" i="21"/>
  <c r="DV363" i="21"/>
  <c r="DV402" i="21"/>
  <c r="DV366" i="21"/>
  <c r="DV303" i="21"/>
  <c r="DV390" i="21"/>
  <c r="DV408" i="21"/>
  <c r="DV375" i="21"/>
  <c r="DV378" i="21"/>
  <c r="DV393" i="21"/>
  <c r="DV450" i="21"/>
  <c r="HJ366" i="21"/>
  <c r="HJ408" i="21"/>
  <c r="HJ411" i="21"/>
  <c r="HJ363" i="21"/>
  <c r="HJ297" i="21"/>
  <c r="AO410" i="21"/>
  <c r="AO273" i="21"/>
  <c r="AO446" i="21"/>
  <c r="AO383" i="21"/>
  <c r="AO356" i="21"/>
  <c r="AO419" i="21"/>
  <c r="AO428" i="21"/>
  <c r="AO379" i="21"/>
  <c r="AO443" i="21"/>
  <c r="ET411" i="21"/>
  <c r="ET312" i="21"/>
  <c r="ET426" i="21"/>
  <c r="ET306" i="21"/>
  <c r="ET372" i="21"/>
  <c r="ET414" i="21"/>
  <c r="ET294" i="21"/>
  <c r="ET324" i="21"/>
  <c r="ET345" i="21"/>
  <c r="ET420" i="21"/>
  <c r="ET360" i="21"/>
  <c r="CQ381" i="21"/>
  <c r="CQ435" i="21"/>
  <c r="CQ402" i="21"/>
  <c r="CQ315" i="21"/>
  <c r="CQ282" i="21"/>
  <c r="CQ399" i="21"/>
  <c r="CQ306" i="21"/>
  <c r="CQ360" i="21"/>
  <c r="CQ300" i="21"/>
  <c r="CQ405" i="21"/>
  <c r="CQ363" i="21"/>
  <c r="CG297" i="21"/>
  <c r="CG417" i="21"/>
  <c r="CG342" i="21"/>
  <c r="CG369" i="21"/>
  <c r="CG330" i="21"/>
  <c r="CG285" i="21"/>
  <c r="CG360" i="21"/>
  <c r="S237" i="21" s="1" a="1"/>
  <c r="S237" i="21" s="1"/>
  <c r="BG396" i="21"/>
  <c r="BG354" i="21"/>
  <c r="BG402" i="21"/>
  <c r="BG381" i="21"/>
  <c r="BG450" i="21"/>
  <c r="BG285" i="21"/>
  <c r="BG444" i="21"/>
  <c r="EH285" i="21"/>
  <c r="EH441" i="21"/>
  <c r="EH426" i="21"/>
  <c r="EH330" i="21"/>
  <c r="EH345" i="21"/>
  <c r="EH390" i="21"/>
  <c r="EH288" i="21"/>
  <c r="EH444" i="21"/>
  <c r="EH321" i="21"/>
  <c r="EH396" i="21"/>
  <c r="EH282" i="21"/>
  <c r="GK291" i="21"/>
  <c r="AK214" i="21" s="1" a="1"/>
  <c r="AK214" i="21" s="1"/>
  <c r="EW312" i="21"/>
  <c r="EW315" i="21"/>
  <c r="EW390" i="21"/>
  <c r="EW417" i="21"/>
  <c r="EW441" i="21"/>
  <c r="EW384" i="21"/>
  <c r="EW321" i="21"/>
  <c r="EW426" i="21"/>
  <c r="EW360" i="21"/>
  <c r="EW381" i="21"/>
  <c r="EW327" i="21"/>
  <c r="EW303" i="21"/>
  <c r="EW453" i="21"/>
  <c r="EW420" i="21"/>
  <c r="EW354" i="21"/>
  <c r="BV357" i="21"/>
  <c r="BV438" i="21"/>
  <c r="BV393" i="21"/>
  <c r="BV411" i="21"/>
  <c r="BV300" i="21"/>
  <c r="BV456" i="21"/>
  <c r="BV285" i="21"/>
  <c r="BV399" i="21"/>
  <c r="FJ339" i="21"/>
  <c r="FJ444" i="21"/>
  <c r="FJ456" i="21"/>
  <c r="BS315" i="21"/>
  <c r="BS453" i="21"/>
  <c r="BS282" i="21"/>
  <c r="BS369" i="21"/>
  <c r="BS372" i="21"/>
  <c r="BS312" i="21"/>
  <c r="BS306" i="21"/>
  <c r="DO378" i="21"/>
  <c r="EU396" i="21"/>
  <c r="AD249" i="21" s="1" a="1"/>
  <c r="AD249" i="21" s="1"/>
  <c r="EU300" i="21"/>
  <c r="EU309" i="21"/>
  <c r="EU453" i="21"/>
  <c r="EU411" i="21"/>
  <c r="EU363" i="21"/>
  <c r="AD238" i="21" s="1" a="1"/>
  <c r="AD238" i="21" s="1"/>
  <c r="EU441" i="21"/>
  <c r="EU414" i="21"/>
  <c r="EU402" i="21"/>
  <c r="EU321" i="21"/>
  <c r="EU420" i="21"/>
  <c r="EU339" i="21"/>
  <c r="EU369" i="21"/>
  <c r="AD240" i="21" s="1" a="1"/>
  <c r="AD240" i="21" s="1"/>
  <c r="EU444" i="21"/>
  <c r="AD265" i="21" s="1" a="1"/>
  <c r="AD265" i="21" s="1"/>
  <c r="EU375" i="21"/>
  <c r="AD242" i="21" s="1" a="1"/>
  <c r="AD242" i="21" s="1"/>
  <c r="EU330" i="21"/>
  <c r="EU348" i="21"/>
  <c r="EU393" i="21"/>
  <c r="AD248" i="21" s="1" a="1"/>
  <c r="AD248" i="21" s="1"/>
  <c r="EU294" i="21"/>
  <c r="EU432" i="21"/>
  <c r="AK273" i="21"/>
  <c r="AK306" i="21" s="1"/>
  <c r="AK332" i="21"/>
  <c r="AK350" i="21"/>
  <c r="IH357" i="21"/>
  <c r="IH333" i="21"/>
  <c r="IH351" i="21"/>
  <c r="IH390" i="21"/>
  <c r="IH405" i="21"/>
  <c r="IH303" i="21"/>
  <c r="IH372" i="21"/>
  <c r="IH435" i="21"/>
  <c r="IH369" i="21"/>
  <c r="IH441" i="21"/>
  <c r="IH300" i="21"/>
  <c r="IH399" i="21"/>
  <c r="IH366" i="21"/>
  <c r="IH312" i="21"/>
  <c r="IH309" i="21"/>
  <c r="IH291" i="21"/>
  <c r="IH363" i="21"/>
  <c r="IH387" i="21"/>
  <c r="IH453" i="21"/>
  <c r="IH408" i="21"/>
  <c r="IH297" i="21"/>
  <c r="AJ419" i="21"/>
  <c r="AJ436" i="21"/>
  <c r="AJ293" i="21"/>
  <c r="CV297" i="21"/>
  <c r="CV330" i="21"/>
  <c r="CV309" i="21"/>
  <c r="CV348" i="21"/>
  <c r="CV333" i="21"/>
  <c r="CV405" i="21"/>
  <c r="DT390" i="21"/>
  <c r="DT282" i="21"/>
  <c r="DT438" i="21"/>
  <c r="DT441" i="21"/>
  <c r="DT435" i="21"/>
  <c r="DT321" i="21"/>
  <c r="DT288" i="21"/>
  <c r="DT300" i="21"/>
  <c r="DT453" i="21"/>
  <c r="DT327" i="21"/>
  <c r="DT342" i="21"/>
  <c r="DT426" i="21"/>
  <c r="DT285" i="21"/>
  <c r="DT333" i="21"/>
  <c r="DT420" i="21"/>
  <c r="DT423" i="21"/>
  <c r="DT366" i="21"/>
  <c r="DT417" i="21"/>
  <c r="DT354" i="21"/>
  <c r="DT387" i="21"/>
  <c r="DT432" i="21"/>
  <c r="EJ396" i="21"/>
  <c r="EJ426" i="21"/>
  <c r="EJ447" i="21"/>
  <c r="EJ321" i="21"/>
  <c r="FX321" i="21"/>
  <c r="FX381" i="21"/>
  <c r="FX417" i="21"/>
  <c r="FX297" i="21"/>
  <c r="FX411" i="21"/>
  <c r="FX447" i="21"/>
  <c r="FX408" i="21"/>
  <c r="FX339" i="21"/>
  <c r="DW381" i="21"/>
  <c r="FC396" i="21"/>
  <c r="HE351" i="21"/>
  <c r="HE336" i="21"/>
  <c r="HE309" i="21"/>
  <c r="BU375" i="21"/>
  <c r="BU387" i="21"/>
  <c r="Q246" i="21" s="1" a="1"/>
  <c r="Q246" i="21" s="1"/>
  <c r="BU288" i="21"/>
  <c r="GP405" i="21"/>
  <c r="GP282" i="21"/>
  <c r="GP306" i="21"/>
  <c r="CA306" i="21"/>
  <c r="CY429" i="21"/>
  <c r="CY345" i="21"/>
  <c r="CY378" i="21"/>
  <c r="V243" i="21" s="1" a="1"/>
  <c r="V243" i="21" s="1"/>
  <c r="CY324" i="21"/>
  <c r="CY459" i="21"/>
  <c r="V270" i="21" s="1" a="1"/>
  <c r="V270" i="21" s="1"/>
  <c r="CY369" i="21"/>
  <c r="CY312" i="21"/>
  <c r="CY435" i="21"/>
  <c r="CY444" i="21"/>
  <c r="CY402" i="21"/>
  <c r="CY360" i="21"/>
  <c r="V237" i="21" s="1" a="1"/>
  <c r="V237" i="21" s="1"/>
  <c r="FK297" i="21"/>
  <c r="FK396" i="21"/>
  <c r="FK450" i="21"/>
  <c r="FK447" i="21"/>
  <c r="FK456" i="21"/>
  <c r="GA318" i="21"/>
  <c r="GA399" i="21"/>
  <c r="GA402" i="21"/>
  <c r="GA363" i="21"/>
  <c r="GA393" i="21"/>
  <c r="GA306" i="21"/>
  <c r="GA435" i="21"/>
  <c r="BQ435" i="21"/>
  <c r="BQ432" i="21"/>
  <c r="BQ369" i="21"/>
  <c r="BQ459" i="21"/>
  <c r="BQ345" i="21"/>
  <c r="BQ282" i="21"/>
  <c r="BQ408" i="21"/>
  <c r="BQ300" i="21"/>
  <c r="BQ297" i="21"/>
  <c r="BQ336" i="21"/>
  <c r="BQ414" i="21"/>
  <c r="BQ315" i="21"/>
  <c r="HR420" i="21"/>
  <c r="HR333" i="21"/>
  <c r="IJ408" i="21"/>
  <c r="G379" i="21"/>
  <c r="G392" i="21"/>
  <c r="G401" i="21"/>
  <c r="G388" i="21"/>
  <c r="DG318" i="21"/>
  <c r="DG399" i="21"/>
  <c r="DG288" i="21"/>
  <c r="DG285" i="21"/>
  <c r="DG294" i="21"/>
  <c r="DG393" i="21"/>
  <c r="DG390" i="21"/>
  <c r="DG459" i="21"/>
  <c r="DG300" i="21"/>
  <c r="DG315" i="21"/>
  <c r="DG396" i="21"/>
  <c r="DG354" i="21"/>
  <c r="DG417" i="21"/>
  <c r="DG402" i="21"/>
  <c r="EM336" i="21"/>
  <c r="EM321" i="21"/>
  <c r="EM300" i="21"/>
  <c r="EM318" i="21"/>
  <c r="ES351" i="21"/>
  <c r="ES432" i="21"/>
  <c r="ES360" i="21"/>
  <c r="ES315" i="21"/>
  <c r="ES330" i="21"/>
  <c r="ES387" i="21"/>
  <c r="ES369" i="21"/>
  <c r="ES429" i="21"/>
  <c r="ES450" i="21"/>
  <c r="ES282" i="21"/>
  <c r="FY309" i="21"/>
  <c r="AI220" i="21" s="1" a="1"/>
  <c r="AI220" i="21" s="1"/>
  <c r="GO372" i="21"/>
  <c r="GO345" i="21"/>
  <c r="GO354" i="21"/>
  <c r="GO321" i="21"/>
  <c r="GO450" i="21"/>
  <c r="GO378" i="21"/>
  <c r="GO339" i="21"/>
  <c r="GO375" i="21"/>
  <c r="GO429" i="21"/>
  <c r="GO363" i="21"/>
  <c r="GO459" i="21"/>
  <c r="GO369" i="21"/>
  <c r="AO90" i="21"/>
  <c r="AO85" i="21"/>
  <c r="AO92" i="21"/>
  <c r="AF90" i="21"/>
  <c r="AF92" i="21"/>
  <c r="AH88" i="21"/>
  <c r="AH86" i="21"/>
  <c r="AH94" i="21"/>
  <c r="AN24" i="21"/>
  <c r="GN315" i="21"/>
  <c r="GN309" i="21"/>
  <c r="GV318" i="21"/>
  <c r="HL396" i="21"/>
  <c r="HL375" i="21"/>
  <c r="HL327" i="21"/>
  <c r="HT393" i="21"/>
  <c r="IB366" i="21"/>
  <c r="IB321" i="21"/>
  <c r="IB318" i="21"/>
  <c r="IB405" i="21"/>
  <c r="IB402" i="21"/>
  <c r="IB396" i="21"/>
  <c r="IB342" i="21"/>
  <c r="IB393" i="21"/>
  <c r="IB282" i="21"/>
  <c r="IB327" i="21"/>
  <c r="IB324" i="21"/>
  <c r="GS282" i="21"/>
  <c r="GS387" i="21"/>
  <c r="GS417" i="21"/>
  <c r="GS420" i="21"/>
  <c r="DW351" i="21"/>
  <c r="Z234" i="21" s="1" a="1"/>
  <c r="Z234" i="21" s="1"/>
  <c r="DW405" i="21"/>
  <c r="DW378" i="21"/>
  <c r="Z243" i="21" s="1" a="1"/>
  <c r="Z243" i="21" s="1"/>
  <c r="DW423" i="21"/>
  <c r="DW375" i="21"/>
  <c r="Z242" i="21" s="1" a="1"/>
  <c r="Z242" i="21" s="1"/>
  <c r="DW417" i="21"/>
  <c r="DI354" i="21"/>
  <c r="DI282" i="21"/>
  <c r="DI369" i="21"/>
  <c r="DI372" i="21"/>
  <c r="DI300" i="21"/>
  <c r="DI381" i="21"/>
  <c r="DI384" i="21"/>
  <c r="DI378" i="21"/>
  <c r="DI438" i="21"/>
  <c r="DI441" i="21"/>
  <c r="DI315" i="21"/>
  <c r="DI402" i="21"/>
  <c r="DI306" i="21"/>
  <c r="DI411" i="21"/>
  <c r="DI387" i="21"/>
  <c r="DI348" i="21"/>
  <c r="DI291" i="21"/>
  <c r="DI432" i="21"/>
  <c r="DI444" i="21"/>
  <c r="DI288" i="21"/>
  <c r="DI405" i="21"/>
  <c r="GL429" i="21"/>
  <c r="GL321" i="21"/>
  <c r="GL450" i="21"/>
  <c r="GL294" i="21"/>
  <c r="GL453" i="21"/>
  <c r="GL405" i="21"/>
  <c r="GL423" i="21"/>
  <c r="GL309" i="21"/>
  <c r="GL420" i="21"/>
  <c r="GL315" i="21"/>
  <c r="GL312" i="21"/>
  <c r="GL363" i="21"/>
  <c r="GL375" i="21"/>
  <c r="GL456" i="21"/>
  <c r="GL432" i="21"/>
  <c r="GL297" i="21"/>
  <c r="GL285" i="21"/>
  <c r="GL414" i="21"/>
  <c r="GL399" i="21"/>
  <c r="GL369" i="21"/>
  <c r="HI318" i="21"/>
  <c r="HI453" i="21"/>
  <c r="AO268" i="21" s="1" a="1"/>
  <c r="AO268" i="21" s="1"/>
  <c r="HF399" i="21"/>
  <c r="HF393" i="21"/>
  <c r="HF324" i="21"/>
  <c r="HF384" i="21"/>
  <c r="HF309" i="21"/>
  <c r="HV420" i="21"/>
  <c r="HV417" i="21"/>
  <c r="HV351" i="21"/>
  <c r="HV405" i="21"/>
  <c r="HV402" i="21"/>
  <c r="HV396" i="21"/>
  <c r="HV330" i="21"/>
  <c r="HV327" i="21"/>
  <c r="HV321" i="21"/>
  <c r="HV291" i="21"/>
  <c r="HV285" i="21"/>
  <c r="FC333" i="21"/>
  <c r="FC285" i="21"/>
  <c r="FC450" i="21"/>
  <c r="GY351" i="21"/>
  <c r="GY444" i="21"/>
  <c r="GY363" i="21"/>
  <c r="GY309" i="21"/>
  <c r="GY282" i="21"/>
  <c r="FY438" i="21"/>
  <c r="AI263" i="21" s="1" a="1"/>
  <c r="AI263" i="21" s="1"/>
  <c r="FY303" i="21"/>
  <c r="AI218" i="21" s="1" a="1"/>
  <c r="AI218" i="21" s="1"/>
  <c r="HU423" i="21"/>
  <c r="HU369" i="21"/>
  <c r="AQ240" i="21" s="1" a="1"/>
  <c r="AQ240" i="21" s="1"/>
  <c r="HU429" i="21"/>
  <c r="AQ260" i="21" s="1" a="1"/>
  <c r="AQ260" i="21" s="1"/>
  <c r="HU378" i="21"/>
  <c r="AQ243" i="21" s="1" a="1"/>
  <c r="AQ243" i="21" s="1"/>
  <c r="HU390" i="21"/>
  <c r="HU366" i="21"/>
  <c r="AQ239" i="21" s="1" a="1"/>
  <c r="AQ239" i="21" s="1"/>
  <c r="HU339" i="21"/>
  <c r="HU438" i="21"/>
  <c r="AQ263" i="21" s="1" a="1"/>
  <c r="AQ263" i="21" s="1"/>
  <c r="HU399" i="21"/>
  <c r="CP342" i="21"/>
  <c r="CP312" i="21"/>
  <c r="CP366" i="21"/>
  <c r="CP357" i="21"/>
  <c r="CP441" i="21"/>
  <c r="CP318" i="21"/>
  <c r="CP339" i="21"/>
  <c r="CP294" i="21"/>
  <c r="CP405" i="21"/>
  <c r="AL92" i="21"/>
  <c r="HE363" i="21"/>
  <c r="HE402" i="21"/>
  <c r="HE405" i="21"/>
  <c r="HE366" i="21"/>
  <c r="HE432" i="21"/>
  <c r="HE321" i="21"/>
  <c r="HE306" i="21"/>
  <c r="DF411" i="21"/>
  <c r="DF408" i="21"/>
  <c r="DF294" i="21"/>
  <c r="DF333" i="21"/>
  <c r="DF288" i="21"/>
  <c r="DF297" i="21"/>
  <c r="DF327" i="21"/>
  <c r="AK29" i="21"/>
  <c r="AQ30" i="21"/>
  <c r="AS87" i="21"/>
  <c r="AS85" i="21"/>
  <c r="AS92" i="21"/>
  <c r="AI86" i="21"/>
  <c r="AI88" i="21"/>
  <c r="AE90" i="21"/>
  <c r="AP28" i="21"/>
  <c r="AR91" i="21"/>
  <c r="AR86" i="21"/>
  <c r="AK92" i="21"/>
  <c r="AE86" i="21"/>
  <c r="AN86" i="21"/>
  <c r="AR23" i="21"/>
  <c r="AP12" i="21"/>
  <c r="AP13" i="21" s="1"/>
  <c r="AR410" i="21"/>
  <c r="AR281" i="21"/>
  <c r="AR332" i="21"/>
  <c r="AR344" i="21"/>
  <c r="AR301" i="21"/>
  <c r="AR292" i="21"/>
  <c r="AR338" i="21"/>
  <c r="AR404" i="21"/>
  <c r="AR454" i="21"/>
  <c r="AR302" i="21"/>
  <c r="AR397" i="21"/>
  <c r="AR409" i="21"/>
  <c r="AR350" i="21"/>
  <c r="AR419" i="21"/>
  <c r="AR325" i="21"/>
  <c r="AR314" i="21"/>
  <c r="AR304" i="21"/>
  <c r="AR307" i="21"/>
  <c r="AR319" i="21"/>
  <c r="AR424" i="21"/>
  <c r="AR373" i="21"/>
  <c r="AR445" i="21"/>
  <c r="AR356" i="21"/>
  <c r="AR379" i="21"/>
  <c r="AR421" i="21"/>
  <c r="AR362" i="21"/>
  <c r="AR335" i="21"/>
  <c r="AR365" i="21"/>
  <c r="AR367" i="21"/>
  <c r="AR308" i="21"/>
  <c r="AR383" i="21"/>
  <c r="AR305" i="21"/>
  <c r="AR446" i="21"/>
  <c r="AR406" i="21"/>
  <c r="AR437" i="21"/>
  <c r="AR352" i="21"/>
  <c r="AR313" i="21"/>
  <c r="AR343" i="21"/>
  <c r="AR452" i="21"/>
  <c r="S418" i="21"/>
  <c r="S379" i="21"/>
  <c r="S428" i="21"/>
  <c r="S296" i="21"/>
  <c r="S302" i="21"/>
  <c r="N358" i="21"/>
  <c r="N439" i="21"/>
  <c r="N406" i="21"/>
  <c r="U371" i="21"/>
  <c r="U419" i="21"/>
  <c r="CW453" i="21"/>
  <c r="CW336" i="21"/>
  <c r="M458" i="21"/>
  <c r="M434" i="21"/>
  <c r="M299" i="21"/>
  <c r="M304" i="21"/>
  <c r="BL330" i="21"/>
  <c r="BL333" i="21"/>
  <c r="BL303" i="21"/>
  <c r="BL432" i="21"/>
  <c r="BL342" i="21"/>
  <c r="BL372" i="21"/>
  <c r="BL387" i="21"/>
  <c r="BL420" i="21"/>
  <c r="BL309" i="21"/>
  <c r="BL405" i="21"/>
  <c r="BL456" i="21"/>
  <c r="BL459" i="21"/>
  <c r="BL453" i="21"/>
  <c r="BL345" i="21"/>
  <c r="BL399" i="21"/>
  <c r="BL426" i="21"/>
  <c r="BL438" i="21"/>
  <c r="BL423" i="21"/>
  <c r="BL447" i="21"/>
  <c r="BL444" i="21"/>
  <c r="BL288" i="21"/>
  <c r="BL312" i="21"/>
  <c r="BL327" i="21"/>
  <c r="BL441" i="21"/>
  <c r="BL396" i="21"/>
  <c r="BL351" i="21"/>
  <c r="BL366" i="21"/>
  <c r="BL450" i="21"/>
  <c r="BL336" i="21"/>
  <c r="BL363" i="21"/>
  <c r="BL414" i="21"/>
  <c r="BL306" i="21"/>
  <c r="BL429" i="21"/>
  <c r="BL384" i="21"/>
  <c r="BL354" i="21"/>
  <c r="BL282" i="21"/>
  <c r="BL315" i="21"/>
  <c r="BL402" i="21"/>
  <c r="FD348" i="21"/>
  <c r="FD387" i="21"/>
  <c r="FD432" i="21"/>
  <c r="FD399" i="21"/>
  <c r="FD417" i="21"/>
  <c r="FD420" i="21"/>
  <c r="FD411" i="21"/>
  <c r="FD435" i="21"/>
  <c r="FD426" i="21"/>
  <c r="FD291" i="21"/>
  <c r="FD315" i="21"/>
  <c r="FD372" i="21"/>
  <c r="FD312" i="21"/>
  <c r="FD396" i="21"/>
  <c r="FD318" i="21"/>
  <c r="FD342" i="21"/>
  <c r="FD300" i="21"/>
  <c r="FD324" i="21"/>
  <c r="FD339" i="21"/>
  <c r="FD297" i="21"/>
  <c r="FD321" i="21"/>
  <c r="FD336" i="21"/>
  <c r="FD306" i="21"/>
  <c r="FD402" i="21"/>
  <c r="FD363" i="21"/>
  <c r="FD378" i="21"/>
  <c r="FD414" i="21"/>
  <c r="FD447" i="21"/>
  <c r="FD384" i="21"/>
  <c r="FD390" i="21"/>
  <c r="FD375" i="21"/>
  <c r="FD345" i="21"/>
  <c r="FD333" i="21"/>
  <c r="FD294" i="21"/>
  <c r="FD360" i="21"/>
  <c r="FD456" i="21"/>
  <c r="FD330" i="21"/>
  <c r="BI444" i="21"/>
  <c r="O265" i="21" s="1" a="1"/>
  <c r="O265" i="21" s="1"/>
  <c r="BI297" i="21"/>
  <c r="BI357" i="21"/>
  <c r="O236" i="21" s="1" a="1"/>
  <c r="O236" i="21" s="1"/>
  <c r="BI402" i="21"/>
  <c r="BI330" i="21"/>
  <c r="BI306" i="21"/>
  <c r="BI438" i="21"/>
  <c r="BI429" i="21"/>
  <c r="BI327" i="21"/>
  <c r="BI369" i="21"/>
  <c r="BI408" i="21"/>
  <c r="BI417" i="21"/>
  <c r="BI336" i="21"/>
  <c r="BI339" i="21"/>
  <c r="BI321" i="21"/>
  <c r="BI315" i="21"/>
  <c r="BI333" i="21"/>
  <c r="BI399" i="21"/>
  <c r="BI294" i="21"/>
  <c r="BI354" i="21"/>
  <c r="O235" i="21" s="1" a="1"/>
  <c r="O235" i="21" s="1"/>
  <c r="BI363" i="21"/>
  <c r="BI453" i="21"/>
  <c r="BI411" i="21"/>
  <c r="BI324" i="21"/>
  <c r="BI372" i="21"/>
  <c r="BI348" i="21"/>
  <c r="BI288" i="21"/>
  <c r="BI318" i="21"/>
  <c r="BI384" i="21"/>
  <c r="BI459" i="21"/>
  <c r="BI405" i="21"/>
  <c r="BI396" i="21"/>
  <c r="O249" i="21" s="1" a="1"/>
  <c r="O249" i="21" s="1"/>
  <c r="BI432" i="21"/>
  <c r="BI420" i="21"/>
  <c r="BI309" i="21"/>
  <c r="BI375" i="21"/>
  <c r="O242" i="21" s="1" a="1"/>
  <c r="O242" i="21" s="1"/>
  <c r="BI390" i="21"/>
  <c r="O247" i="21" s="1" a="1"/>
  <c r="O247" i="21" s="1"/>
  <c r="BI378" i="21"/>
  <c r="BI393" i="21"/>
  <c r="O248" i="21" s="1" a="1"/>
  <c r="O248" i="21" s="1"/>
  <c r="BI426" i="21"/>
  <c r="BI366" i="21"/>
  <c r="O239" i="21" s="1" a="1"/>
  <c r="O239" i="21" s="1"/>
  <c r="BI423" i="21"/>
  <c r="BI414" i="21"/>
  <c r="BI291" i="21"/>
  <c r="BI303" i="21"/>
  <c r="BI351" i="21"/>
  <c r="BI441" i="21"/>
  <c r="BI300" i="21"/>
  <c r="BI381" i="21"/>
  <c r="H299" i="21"/>
  <c r="T316" i="21"/>
  <c r="O374" i="21"/>
  <c r="GC444" i="21"/>
  <c r="GC285" i="21"/>
  <c r="GC420" i="21"/>
  <c r="GC375" i="21"/>
  <c r="GC288" i="21"/>
  <c r="GC312" i="21"/>
  <c r="GC432" i="21"/>
  <c r="GC387" i="21"/>
  <c r="GC345" i="21"/>
  <c r="GC327" i="21"/>
  <c r="GC366" i="21"/>
  <c r="GC438" i="21"/>
  <c r="GC411" i="21"/>
  <c r="GC405" i="21"/>
  <c r="GC414" i="21"/>
  <c r="GC318" i="21"/>
  <c r="GC321" i="21"/>
  <c r="GC324" i="21"/>
  <c r="GC336" i="21"/>
  <c r="GC339" i="21"/>
  <c r="GC342" i="21"/>
  <c r="GC393" i="21"/>
  <c r="GC396" i="21"/>
  <c r="GC399" i="21"/>
  <c r="GC357" i="21"/>
  <c r="GC300" i="21"/>
  <c r="GC408" i="21"/>
  <c r="GC417" i="21"/>
  <c r="GC297" i="21"/>
  <c r="GC456" i="21"/>
  <c r="GC429" i="21"/>
  <c r="GC333" i="21"/>
  <c r="GC378" i="21"/>
  <c r="GC354" i="21"/>
  <c r="GC330" i="21"/>
  <c r="GC390" i="21"/>
  <c r="GC402" i="21"/>
  <c r="GC453" i="21"/>
  <c r="GC372" i="21"/>
  <c r="GC381" i="21"/>
  <c r="GC441" i="21"/>
  <c r="GC435" i="21"/>
  <c r="GC282" i="21"/>
  <c r="GC303" i="21"/>
  <c r="GC450" i="21"/>
  <c r="GC291" i="21"/>
  <c r="GC315" i="21"/>
  <c r="GC351" i="21"/>
  <c r="GC360" i="21"/>
  <c r="GC369" i="21"/>
  <c r="GC423" i="21"/>
  <c r="GC384" i="21"/>
  <c r="GC447" i="21"/>
  <c r="GC309" i="21"/>
  <c r="GC363" i="21"/>
  <c r="IE408" i="21"/>
  <c r="IE300" i="21"/>
  <c r="IE417" i="21"/>
  <c r="IE363" i="21"/>
  <c r="IE456" i="21"/>
  <c r="IE393" i="21"/>
  <c r="IE291" i="21"/>
  <c r="IE399" i="21"/>
  <c r="IE282" i="21"/>
  <c r="IE405" i="21"/>
  <c r="IE342" i="21"/>
  <c r="IE450" i="21"/>
  <c r="IE288" i="21"/>
  <c r="IE330" i="21"/>
  <c r="IE423" i="21"/>
  <c r="IE312" i="21"/>
  <c r="IE375" i="21"/>
  <c r="IE366" i="21"/>
  <c r="IE303" i="21"/>
  <c r="IE432" i="21"/>
  <c r="IE285" i="21"/>
  <c r="IE369" i="21"/>
  <c r="IE384" i="21"/>
  <c r="IE387" i="21"/>
  <c r="IE447" i="21"/>
  <c r="IE294" i="21"/>
  <c r="IE435" i="21"/>
  <c r="IE372" i="21"/>
  <c r="IE402" i="21"/>
  <c r="IE345" i="21"/>
  <c r="IE327" i="21"/>
  <c r="IE453" i="21"/>
  <c r="IE297" i="21"/>
  <c r="IE411" i="21"/>
  <c r="IE309" i="21"/>
  <c r="IE390" i="21"/>
  <c r="IE354" i="21"/>
  <c r="IE414" i="21"/>
  <c r="IE351" i="21"/>
  <c r="IE426" i="21"/>
  <c r="IE429" i="21"/>
  <c r="IE357" i="21"/>
  <c r="IE339" i="21"/>
  <c r="IE378" i="21"/>
  <c r="IE381" i="21"/>
  <c r="IE360" i="21"/>
  <c r="IE420" i="21"/>
  <c r="IE396" i="21"/>
  <c r="IE444" i="21"/>
  <c r="IE438" i="21"/>
  <c r="IE318" i="21"/>
  <c r="IE336" i="21"/>
  <c r="IE321" i="21"/>
  <c r="IE333" i="21"/>
  <c r="IE324" i="21"/>
  <c r="IE306" i="21"/>
  <c r="IE348" i="21"/>
  <c r="O412" i="21"/>
  <c r="O295" i="21"/>
  <c r="O436" i="21"/>
  <c r="O409" i="21"/>
  <c r="O358" i="21"/>
  <c r="O403" i="21"/>
  <c r="O448" i="21"/>
  <c r="O454" i="21"/>
  <c r="O418" i="21"/>
  <c r="O340" i="21"/>
  <c r="O406" i="21"/>
  <c r="O361" i="21"/>
  <c r="O328" i="21"/>
  <c r="O322" i="21"/>
  <c r="O400" i="21"/>
  <c r="O373" i="21"/>
  <c r="O304" i="21"/>
  <c r="O355" i="21"/>
  <c r="O316" i="21"/>
  <c r="O313" i="21"/>
  <c r="O427" i="21"/>
  <c r="O280" i="21"/>
  <c r="O337" i="21"/>
  <c r="Q383" i="21"/>
  <c r="Q362" i="21"/>
  <c r="Q296" i="21"/>
  <c r="Q320" i="21"/>
  <c r="Q299" i="21"/>
  <c r="Q359" i="21"/>
  <c r="Q344" i="21"/>
  <c r="Q311" i="21"/>
  <c r="Q368" i="21"/>
  <c r="Q332" i="21"/>
  <c r="Q323" i="21"/>
  <c r="Q305" i="21"/>
  <c r="Q449" i="21"/>
  <c r="P316" i="21"/>
  <c r="P325" i="21"/>
  <c r="P343" i="21"/>
  <c r="P439" i="21"/>
  <c r="P358" i="21"/>
  <c r="P283" i="21"/>
  <c r="P295" i="21"/>
  <c r="P319" i="21"/>
  <c r="P322" i="21"/>
  <c r="P328" i="21"/>
  <c r="P421" i="21"/>
  <c r="P388" i="21"/>
  <c r="P400" i="21"/>
  <c r="P412" i="21"/>
  <c r="P310" i="21"/>
  <c r="P409" i="21"/>
  <c r="P313" i="21"/>
  <c r="P346" i="21"/>
  <c r="P298" i="21"/>
  <c r="O397" i="21"/>
  <c r="O442" i="21"/>
  <c r="O298" i="21"/>
  <c r="O382" i="21"/>
  <c r="Q281" i="21"/>
  <c r="Q398" i="21"/>
  <c r="Q419" i="21"/>
  <c r="Q458" i="21"/>
  <c r="Q290" i="21"/>
  <c r="Q347" i="21"/>
  <c r="Q386" i="21"/>
  <c r="Q314" i="21"/>
  <c r="Q395" i="21"/>
  <c r="Q401" i="21"/>
  <c r="Q446" i="21"/>
  <c r="Q422" i="21"/>
  <c r="Q284" i="21"/>
  <c r="O457" i="21"/>
  <c r="O415" i="21"/>
  <c r="O439" i="21"/>
  <c r="O367" i="21"/>
  <c r="O388" i="21"/>
  <c r="O286" i="21"/>
  <c r="O310" i="21"/>
  <c r="O364" i="21"/>
  <c r="O283" i="21"/>
  <c r="O424" i="21"/>
  <c r="O445" i="21"/>
  <c r="R10" i="40"/>
  <c r="AF12" i="21"/>
  <c r="AF13" i="21" s="1"/>
  <c r="L395" i="21"/>
  <c r="L446" i="21"/>
  <c r="L359" i="21"/>
  <c r="L368" i="21"/>
  <c r="L437" i="21"/>
  <c r="L335" i="21"/>
  <c r="L434" i="21"/>
  <c r="L377" i="21"/>
  <c r="L452" i="21"/>
  <c r="L317" i="21"/>
  <c r="L455" i="21"/>
  <c r="L311" i="21"/>
  <c r="L353" i="21"/>
  <c r="L344" i="21"/>
  <c r="L374" i="21"/>
  <c r="L329" i="21"/>
  <c r="L422" i="21"/>
  <c r="L290" i="21"/>
  <c r="L281" i="21"/>
  <c r="L293" i="21"/>
  <c r="L401" i="21"/>
  <c r="L380" i="21"/>
  <c r="L302" i="21"/>
  <c r="L371" i="21"/>
  <c r="L326" i="21"/>
  <c r="L443" i="21"/>
  <c r="L398" i="21"/>
  <c r="L308" i="21"/>
  <c r="L347" i="21"/>
  <c r="G376" i="21"/>
  <c r="G433" i="21"/>
  <c r="G451" i="21"/>
  <c r="G289" i="21"/>
  <c r="L425" i="21"/>
  <c r="L287" i="21"/>
  <c r="L416" i="21"/>
  <c r="L323" i="21"/>
  <c r="L341" i="21"/>
  <c r="L314" i="21"/>
  <c r="L362" i="21"/>
  <c r="L431" i="21"/>
  <c r="L365" i="21"/>
  <c r="L284" i="21"/>
  <c r="L419" i="21"/>
  <c r="L383" i="21"/>
  <c r="AK286" i="21"/>
  <c r="AK358" i="21"/>
  <c r="AK322" i="21"/>
  <c r="AK328" i="21"/>
  <c r="AK280" i="21"/>
  <c r="AK355" i="21"/>
  <c r="AK343" i="21"/>
  <c r="AK352" i="21"/>
  <c r="AK385" i="21"/>
  <c r="AK283" i="21"/>
  <c r="AK418" i="21"/>
  <c r="AK433" i="21"/>
  <c r="AK370" i="21"/>
  <c r="AK439" i="21"/>
  <c r="AK457" i="21"/>
  <c r="AK415" i="21"/>
  <c r="AK337" i="21"/>
  <c r="AK442" i="21"/>
  <c r="AK334" i="21"/>
  <c r="AK412" i="21"/>
  <c r="AK403" i="21"/>
  <c r="AK298" i="21"/>
  <c r="AK331" i="21"/>
  <c r="AK445" i="21"/>
  <c r="AK382" i="21"/>
  <c r="AM416" i="21"/>
  <c r="AM401" i="21"/>
  <c r="AM395" i="21"/>
  <c r="AM383" i="21"/>
  <c r="AM284" i="21"/>
  <c r="AM398" i="21"/>
  <c r="AM377" i="21"/>
  <c r="AM314" i="21"/>
  <c r="AM425" i="21"/>
  <c r="AM371" i="21"/>
  <c r="AM308" i="21"/>
  <c r="AM353" i="21"/>
  <c r="AM404" i="21"/>
  <c r="AM362" i="21"/>
  <c r="AM407" i="21"/>
  <c r="AM350" i="21"/>
  <c r="AM338" i="21"/>
  <c r="AK319" i="21"/>
  <c r="AK394" i="21"/>
  <c r="AK379" i="21"/>
  <c r="AK451" i="21"/>
  <c r="AK364" i="21"/>
  <c r="AK454" i="21"/>
  <c r="AP368" i="21"/>
  <c r="AP302" i="21"/>
  <c r="AP410" i="21"/>
  <c r="AP446" i="21"/>
  <c r="AP386" i="21"/>
  <c r="AP281" i="21"/>
  <c r="AP428" i="21"/>
  <c r="AP284" i="21"/>
  <c r="AP290" i="21"/>
  <c r="AP293" i="21"/>
  <c r="AP392" i="21"/>
  <c r="AP374" i="21"/>
  <c r="AK430" i="21"/>
  <c r="AK346" i="21"/>
  <c r="AK391" i="21"/>
  <c r="AK427" i="21"/>
  <c r="AK349" i="21"/>
  <c r="AK325" i="21"/>
  <c r="AR412" i="21"/>
  <c r="AR388" i="21"/>
  <c r="AR290" i="21"/>
  <c r="AR394" i="21"/>
  <c r="AR358" i="21"/>
  <c r="AR289" i="21"/>
  <c r="AR422" i="21"/>
  <c r="AR418" i="21"/>
  <c r="S361" i="21"/>
  <c r="S329" i="21"/>
  <c r="AS452" i="21"/>
  <c r="AS358" i="21"/>
  <c r="AS314" i="21"/>
  <c r="AS401" i="21"/>
  <c r="AS443" i="21"/>
  <c r="AS398" i="21"/>
  <c r="AN323" i="21"/>
  <c r="AN305" i="21"/>
  <c r="AL323" i="21"/>
  <c r="AL410" i="21"/>
  <c r="AL298" i="21"/>
  <c r="AL355" i="21"/>
  <c r="AL458" i="21"/>
  <c r="AL415" i="21"/>
  <c r="AL424" i="21"/>
  <c r="AH404" i="21"/>
  <c r="AH377" i="21"/>
  <c r="AH359" i="21"/>
  <c r="AH413" i="21"/>
  <c r="AH436" i="21"/>
  <c r="AH358" i="21"/>
  <c r="N374" i="21"/>
  <c r="N446" i="21"/>
  <c r="N416" i="21"/>
  <c r="N325" i="21"/>
  <c r="N395" i="21"/>
  <c r="N452" i="21"/>
  <c r="U311" i="21"/>
  <c r="U437" i="21"/>
  <c r="U340" i="21"/>
  <c r="U413" i="21"/>
  <c r="U322" i="21"/>
  <c r="EO288" i="21"/>
  <c r="EO333" i="21"/>
  <c r="AC228" i="21" s="1" a="1"/>
  <c r="AC228" i="21" s="1"/>
  <c r="EO423" i="21"/>
  <c r="EO459" i="21"/>
  <c r="AC270" i="21" s="1" a="1"/>
  <c r="AC270" i="21" s="1"/>
  <c r="EO375" i="21"/>
  <c r="AC242" i="21" s="1" a="1"/>
  <c r="AC242" i="21" s="1"/>
  <c r="EO396" i="21"/>
  <c r="AC249" i="21" s="1" a="1"/>
  <c r="AC249" i="21" s="1"/>
  <c r="EO327" i="21"/>
  <c r="CM420" i="21"/>
  <c r="GE321" i="21"/>
  <c r="AJ224" i="21" s="1" a="1"/>
  <c r="AJ224" i="21" s="1"/>
  <c r="GE318" i="21"/>
  <c r="AJ223" i="21" s="1" a="1"/>
  <c r="AJ223" i="21" s="1"/>
  <c r="GE303" i="21"/>
  <c r="AJ218" i="21" s="1" a="1"/>
  <c r="AJ218" i="21" s="1"/>
  <c r="M421" i="21"/>
  <c r="M443" i="21"/>
  <c r="M326" i="21"/>
  <c r="P352" i="21"/>
  <c r="BL435" i="21"/>
  <c r="BL321" i="21"/>
  <c r="BL339" i="21"/>
  <c r="BL408" i="21"/>
  <c r="BL297" i="21"/>
  <c r="BL375" i="21"/>
  <c r="BL285" i="21"/>
  <c r="CR402" i="21"/>
  <c r="CR333" i="21"/>
  <c r="CR360" i="21"/>
  <c r="FD288" i="21"/>
  <c r="FD408" i="21"/>
  <c r="FD366" i="21"/>
  <c r="FD285" i="21"/>
  <c r="FD354" i="21"/>
  <c r="FD438" i="21"/>
  <c r="EC429" i="21"/>
  <c r="EC327" i="21"/>
  <c r="EC288" i="21"/>
  <c r="EC309" i="21"/>
  <c r="EC450" i="21"/>
  <c r="EC432" i="21"/>
  <c r="AA261" i="21" s="1" a="1"/>
  <c r="AA261" i="21" s="1"/>
  <c r="EC324" i="21"/>
  <c r="HA348" i="21"/>
  <c r="HA384" i="21"/>
  <c r="HA354" i="21"/>
  <c r="HA372" i="21"/>
  <c r="HA342" i="21"/>
  <c r="HA393" i="21"/>
  <c r="HA294" i="21"/>
  <c r="DK303" i="21"/>
  <c r="DK360" i="21"/>
  <c r="X237" i="21" s="1" a="1"/>
  <c r="X237" i="21" s="1"/>
  <c r="DK297" i="21"/>
  <c r="DK288" i="21"/>
  <c r="DK351" i="21"/>
  <c r="X234" i="21" s="1" a="1"/>
  <c r="X234" i="21" s="1"/>
  <c r="DK336" i="21"/>
  <c r="DK405" i="21"/>
  <c r="DK342" i="21"/>
  <c r="DK375" i="21"/>
  <c r="DK402" i="21"/>
  <c r="DK387" i="21"/>
  <c r="DK444" i="21"/>
  <c r="X265" i="21" s="1" a="1"/>
  <c r="X265" i="21" s="1"/>
  <c r="DK291" i="21"/>
  <c r="DK417" i="21"/>
  <c r="DK384" i="21"/>
  <c r="DK381" i="21"/>
  <c r="X244" i="21" s="1" a="1"/>
  <c r="X244" i="21" s="1"/>
  <c r="DK435" i="21"/>
  <c r="DK426" i="21"/>
  <c r="DK396" i="21"/>
  <c r="X249" i="21" s="1" a="1"/>
  <c r="X249" i="21" s="1"/>
  <c r="DK408" i="21"/>
  <c r="DK450" i="21"/>
  <c r="X267" i="21" s="1" a="1"/>
  <c r="X267" i="21" s="1"/>
  <c r="DK345" i="21"/>
  <c r="DK453" i="21"/>
  <c r="DK459" i="21"/>
  <c r="X270" i="21" s="1" a="1"/>
  <c r="X270" i="21" s="1"/>
  <c r="DK309" i="21"/>
  <c r="DK306" i="21"/>
  <c r="DK372" i="21"/>
  <c r="DK438" i="21"/>
  <c r="DK285" i="21"/>
  <c r="DK327" i="21"/>
  <c r="DK390" i="21"/>
  <c r="DK378" i="21"/>
  <c r="X243" i="21" s="1" a="1"/>
  <c r="X243" i="21" s="1"/>
  <c r="DK300" i="21"/>
  <c r="DK441" i="21"/>
  <c r="AX389" i="21"/>
  <c r="AX439" i="21"/>
  <c r="AX298" i="21"/>
  <c r="W458" i="21"/>
  <c r="W338" i="21"/>
  <c r="W364" i="21"/>
  <c r="W430" i="21"/>
  <c r="W382" i="21"/>
  <c r="AA439" i="21"/>
  <c r="I335" i="21"/>
  <c r="I284" i="21"/>
  <c r="Q425" i="21"/>
  <c r="AP380" i="21"/>
  <c r="R326" i="21"/>
  <c r="R332" i="21"/>
  <c r="BY339" i="21"/>
  <c r="BY285" i="21"/>
  <c r="EN387" i="21"/>
  <c r="EN282" i="21"/>
  <c r="EN345" i="21"/>
  <c r="EN360" i="21"/>
  <c r="EN414" i="21"/>
  <c r="EN390" i="21"/>
  <c r="EN420" i="21"/>
  <c r="EN411" i="21"/>
  <c r="EN453" i="21"/>
  <c r="EN417" i="21"/>
  <c r="EN432" i="21"/>
  <c r="EN408" i="21"/>
  <c r="EN447" i="21"/>
  <c r="EN309" i="21"/>
  <c r="EN444" i="21"/>
  <c r="EN381" i="21"/>
  <c r="EN351" i="21"/>
  <c r="EN378" i="21"/>
  <c r="EN396" i="21"/>
  <c r="EN423" i="21"/>
  <c r="EN330" i="21"/>
  <c r="EN438" i="21"/>
  <c r="EN456" i="21"/>
  <c r="EN459" i="21"/>
  <c r="EN363" i="21"/>
  <c r="EN450" i="21"/>
  <c r="EN294" i="21"/>
  <c r="EN285" i="21"/>
  <c r="EN426" i="21"/>
  <c r="EN333" i="21"/>
  <c r="EN318" i="21"/>
  <c r="EN399" i="21"/>
  <c r="EN402" i="21"/>
  <c r="EN441" i="21"/>
  <c r="EN342" i="21"/>
  <c r="EN300" i="21"/>
  <c r="EN324" i="21"/>
  <c r="EN339" i="21"/>
  <c r="EN297" i="21"/>
  <c r="EN321" i="21"/>
  <c r="EN336" i="21"/>
  <c r="EN306" i="21"/>
  <c r="EN429" i="21"/>
  <c r="EN291" i="21"/>
  <c r="EN303" i="21"/>
  <c r="EN366" i="21"/>
  <c r="EN372" i="21"/>
  <c r="Z410" i="21"/>
  <c r="AC388" i="21"/>
  <c r="AC442" i="21"/>
  <c r="X298" i="21"/>
  <c r="X373" i="21"/>
  <c r="H334" i="21"/>
  <c r="H286" i="21"/>
  <c r="T310" i="21"/>
  <c r="AZ358" i="21"/>
  <c r="AZ337" i="21"/>
  <c r="AZ356" i="21"/>
  <c r="AZ449" i="21"/>
  <c r="AZ380" i="21"/>
  <c r="AZ410" i="21"/>
  <c r="AZ440" i="21"/>
  <c r="AZ425" i="21"/>
  <c r="AZ377" i="21"/>
  <c r="AZ413" i="21"/>
  <c r="AZ322" i="21"/>
  <c r="AZ427" i="21"/>
  <c r="AZ281" i="21"/>
  <c r="AZ323" i="21"/>
  <c r="AZ383" i="21"/>
  <c r="AZ310" i="21"/>
  <c r="AZ373" i="21"/>
  <c r="AZ280" i="21"/>
  <c r="AZ350" i="21"/>
  <c r="AZ424" i="21"/>
  <c r="AZ317" i="21"/>
  <c r="AZ362" i="21"/>
  <c r="AZ389" i="21"/>
  <c r="AZ313" i="21"/>
  <c r="AZ442" i="21"/>
  <c r="AZ374" i="21"/>
  <c r="AZ421" i="21"/>
  <c r="AZ364" i="21"/>
  <c r="AZ418" i="21"/>
  <c r="AZ406" i="21"/>
  <c r="AZ272" i="21"/>
  <c r="AZ422" i="21"/>
  <c r="AZ437" i="21"/>
  <c r="AZ340" i="21"/>
  <c r="AZ379" i="21"/>
  <c r="AZ403" i="21"/>
  <c r="AZ314" i="21"/>
  <c r="AZ344" i="21"/>
  <c r="AZ355" i="21"/>
  <c r="AZ397" i="21"/>
  <c r="AZ433" i="21"/>
  <c r="AZ328" i="21"/>
  <c r="AZ436" i="21"/>
  <c r="AZ457" i="21"/>
  <c r="AZ412" i="21"/>
  <c r="AZ455" i="21"/>
  <c r="AZ404" i="21"/>
  <c r="AZ367" i="21"/>
  <c r="AZ365" i="21"/>
  <c r="AZ419" i="21"/>
  <c r="AZ349" i="21"/>
  <c r="AZ335" i="21"/>
  <c r="AZ371" i="21"/>
  <c r="AZ299" i="21"/>
  <c r="AZ391" i="21"/>
  <c r="AZ334" i="21"/>
  <c r="AZ292" i="21"/>
  <c r="AZ331" i="21"/>
  <c r="AZ394" i="21"/>
  <c r="AZ311" i="21"/>
  <c r="AZ443" i="21"/>
  <c r="AZ392" i="21"/>
  <c r="AZ307" i="21"/>
  <c r="AZ370" i="21"/>
  <c r="AZ452" i="21"/>
  <c r="AZ316" i="21"/>
  <c r="AZ326" i="21"/>
  <c r="AZ385" i="21"/>
  <c r="AZ305" i="21"/>
  <c r="AZ353" i="21"/>
  <c r="AZ295" i="21"/>
  <c r="AZ273" i="21"/>
  <c r="AZ431" i="21"/>
  <c r="AZ347" i="21"/>
  <c r="AZ409" i="21"/>
  <c r="AZ359" i="21"/>
  <c r="AZ287" i="21"/>
  <c r="AZ416" i="21"/>
  <c r="AZ400" i="21"/>
  <c r="AZ302" i="21"/>
  <c r="AZ319" i="21"/>
  <c r="AZ289" i="21"/>
  <c r="AZ407" i="21"/>
  <c r="AZ283" i="21"/>
  <c r="AZ458" i="21"/>
  <c r="AZ448" i="21"/>
  <c r="AZ428" i="21"/>
  <c r="AZ386" i="21"/>
  <c r="AZ332" i="21"/>
  <c r="AZ361" i="21"/>
  <c r="AZ439" i="21"/>
  <c r="AZ284" i="21"/>
  <c r="AZ325" i="21"/>
  <c r="AZ445" i="21"/>
  <c r="AZ338" i="21"/>
  <c r="AZ376" i="21"/>
  <c r="AZ434" i="21"/>
  <c r="AZ352" i="21"/>
  <c r="AZ401" i="21"/>
  <c r="AZ398" i="21"/>
  <c r="AZ341" i="21"/>
  <c r="AZ320" i="21"/>
  <c r="AZ446" i="21"/>
  <c r="O343" i="21"/>
  <c r="AK316" i="21"/>
  <c r="G316" i="21"/>
  <c r="AR317" i="21"/>
  <c r="AR427" i="21"/>
  <c r="AR328" i="21"/>
  <c r="AR443" i="21"/>
  <c r="AR386" i="21"/>
  <c r="AR359" i="21"/>
  <c r="AR407" i="21"/>
  <c r="S410" i="21"/>
  <c r="S355" i="21"/>
  <c r="S287" i="21"/>
  <c r="S374" i="21"/>
  <c r="S323" i="21"/>
  <c r="S298" i="21"/>
  <c r="S395" i="21"/>
  <c r="S388" i="21"/>
  <c r="S359" i="21"/>
  <c r="S431" i="21"/>
  <c r="S446" i="21"/>
  <c r="S404" i="21"/>
  <c r="S292" i="21"/>
  <c r="S436" i="21"/>
  <c r="S376" i="21"/>
  <c r="S407" i="21"/>
  <c r="S413" i="21"/>
  <c r="S356" i="21"/>
  <c r="S317" i="21"/>
  <c r="S424" i="21"/>
  <c r="S416" i="21"/>
  <c r="S326" i="21"/>
  <c r="S443" i="21"/>
  <c r="S383" i="21"/>
  <c r="S391" i="21"/>
  <c r="S304" i="21"/>
  <c r="S337" i="21"/>
  <c r="S364" i="21"/>
  <c r="S409" i="21"/>
  <c r="S452" i="21"/>
  <c r="S325" i="21"/>
  <c r="S311" i="21"/>
  <c r="N361" i="21"/>
  <c r="N367" i="21"/>
  <c r="N421" i="21"/>
  <c r="N415" i="21"/>
  <c r="N313" i="21"/>
  <c r="N310" i="21"/>
  <c r="U443" i="21"/>
  <c r="U428" i="21"/>
  <c r="CW387" i="21"/>
  <c r="CW354" i="21"/>
  <c r="CW312" i="21"/>
  <c r="CW327" i="21"/>
  <c r="CW450" i="21"/>
  <c r="CW378" i="21"/>
  <c r="CW432" i="21"/>
  <c r="CW408" i="21"/>
  <c r="CW375" i="21"/>
  <c r="CW438" i="21"/>
  <c r="CW456" i="21"/>
  <c r="CW459" i="21"/>
  <c r="CW384" i="21"/>
  <c r="CW429" i="21"/>
  <c r="CW366" i="21"/>
  <c r="CW318" i="21"/>
  <c r="CW417" i="21"/>
  <c r="CW300" i="21"/>
  <c r="CW420" i="21"/>
  <c r="CW357" i="21"/>
  <c r="CW411" i="21"/>
  <c r="CW399" i="21"/>
  <c r="EO306" i="21"/>
  <c r="EO360" i="21"/>
  <c r="EO321" i="21"/>
  <c r="EO435" i="21"/>
  <c r="AC262" i="21" s="1" a="1"/>
  <c r="AC262" i="21" s="1"/>
  <c r="EO438" i="21"/>
  <c r="AC263" i="21" s="1" a="1"/>
  <c r="AC263" i="21" s="1"/>
  <c r="EO339" i="21"/>
  <c r="AC230" i="21" s="1" a="1"/>
  <c r="AC230" i="21" s="1"/>
  <c r="CT282" i="21"/>
  <c r="CT429" i="21"/>
  <c r="CT432" i="21"/>
  <c r="CT348" i="21"/>
  <c r="CT294" i="21"/>
  <c r="CT303" i="21"/>
  <c r="CT318" i="21"/>
  <c r="CT354" i="21"/>
  <c r="CT351" i="21"/>
  <c r="CT315" i="21"/>
  <c r="CT330" i="21"/>
  <c r="CT384" i="21"/>
  <c r="CT417" i="21"/>
  <c r="CT285" i="21"/>
  <c r="CT342" i="21"/>
  <c r="CT405" i="21"/>
  <c r="CT375" i="21"/>
  <c r="CT450" i="21"/>
  <c r="CT306" i="21"/>
  <c r="M383" i="21"/>
  <c r="M308" i="21"/>
  <c r="EC333" i="21"/>
  <c r="AA228" i="21" s="1" a="1"/>
  <c r="AA228" i="21" s="1"/>
  <c r="EC378" i="21"/>
  <c r="EC366" i="21"/>
  <c r="R284" i="21"/>
  <c r="R374" i="21"/>
  <c r="BC354" i="21"/>
  <c r="BC357" i="21"/>
  <c r="BC348" i="21"/>
  <c r="N233" i="21" s="1" a="1"/>
  <c r="N233" i="21" s="1"/>
  <c r="BC372" i="21"/>
  <c r="N241" i="21" s="1" a="1"/>
  <c r="N241" i="21" s="1"/>
  <c r="BC414" i="21"/>
  <c r="BC441" i="21"/>
  <c r="BC417" i="21"/>
  <c r="BC369" i="21"/>
  <c r="N240" i="21" s="1" a="1"/>
  <c r="N240" i="21" s="1"/>
  <c r="BC351" i="21"/>
  <c r="N234" i="21" s="1" a="1"/>
  <c r="N234" i="21" s="1"/>
  <c r="BC447" i="21"/>
  <c r="N266" i="21" s="1" a="1"/>
  <c r="N266" i="21" s="1"/>
  <c r="BC333" i="21"/>
  <c r="BC387" i="21"/>
  <c r="N246" i="21" s="1" a="1"/>
  <c r="N246" i="21" s="1"/>
  <c r="BC378" i="21"/>
  <c r="N243" i="21" s="1" a="1"/>
  <c r="N243" i="21" s="1"/>
  <c r="BC327" i="21"/>
  <c r="BC363" i="21"/>
  <c r="N238" i="21" s="1" a="1"/>
  <c r="N238" i="21" s="1"/>
  <c r="BC426" i="21"/>
  <c r="BC429" i="21"/>
  <c r="BC339" i="21"/>
  <c r="BC303" i="21"/>
  <c r="BC384" i="21"/>
  <c r="N245" i="21" s="1" a="1"/>
  <c r="N245" i="21" s="1"/>
  <c r="BC360" i="21"/>
  <c r="BC396" i="21"/>
  <c r="BC375" i="21"/>
  <c r="N242" i="21" s="1" a="1"/>
  <c r="N242" i="21" s="1"/>
  <c r="BC324" i="21"/>
  <c r="BC336" i="21"/>
  <c r="BC288" i="21"/>
  <c r="BC309" i="21"/>
  <c r="BC285" i="21"/>
  <c r="BC291" i="21"/>
  <c r="BC405" i="21"/>
  <c r="BC411" i="21"/>
  <c r="BC408" i="21"/>
  <c r="BC402" i="21"/>
  <c r="BC423" i="21"/>
  <c r="BC306" i="21"/>
  <c r="BC420" i="21"/>
  <c r="BC453" i="21"/>
  <c r="BC390" i="21"/>
  <c r="BC300" i="21"/>
  <c r="BC393" i="21"/>
  <c r="N248" i="21" s="1" a="1"/>
  <c r="N248" i="21" s="1"/>
  <c r="BC438" i="21"/>
  <c r="BC342" i="21"/>
  <c r="BC432" i="21"/>
  <c r="BC435" i="21"/>
  <c r="BC459" i="21"/>
  <c r="N270" i="21" s="1" a="1"/>
  <c r="N270" i="21" s="1"/>
  <c r="BC366" i="21"/>
  <c r="BC450" i="21"/>
  <c r="N267" i="21" s="1" a="1"/>
  <c r="N267" i="21" s="1"/>
  <c r="BC318" i="21"/>
  <c r="BC345" i="21"/>
  <c r="BC330" i="21"/>
  <c r="BC297" i="21"/>
  <c r="BI285" i="21"/>
  <c r="GD285" i="21"/>
  <c r="GD354" i="21"/>
  <c r="GD393" i="21"/>
  <c r="GD315" i="21"/>
  <c r="GD297" i="21"/>
  <c r="GD378" i="21"/>
  <c r="GD396" i="21"/>
  <c r="GD411" i="21"/>
  <c r="GD348" i="21"/>
  <c r="GD450" i="21"/>
  <c r="GD456" i="21"/>
  <c r="GD459" i="21"/>
  <c r="GD384" i="21"/>
  <c r="GD438" i="21"/>
  <c r="GD432" i="21"/>
  <c r="GD303" i="21"/>
  <c r="GD387" i="21"/>
  <c r="GD357" i="21"/>
  <c r="GD399" i="21"/>
  <c r="GD300" i="21"/>
  <c r="GD312" i="21"/>
  <c r="GD366" i="21"/>
  <c r="GD309" i="21"/>
  <c r="GD408" i="21"/>
  <c r="GD447" i="21"/>
  <c r="GD405" i="21"/>
  <c r="GD363" i="21"/>
  <c r="GD426" i="21"/>
  <c r="GD381" i="21"/>
  <c r="GD444" i="21"/>
  <c r="GD351" i="21"/>
  <c r="GD441" i="21"/>
  <c r="GD402" i="21"/>
  <c r="GD390" i="21"/>
  <c r="GD345" i="21"/>
  <c r="GD321" i="21"/>
  <c r="GD420" i="21"/>
  <c r="GD288" i="21"/>
  <c r="GD333" i="21"/>
  <c r="GD435" i="21"/>
  <c r="GD318" i="21"/>
  <c r="GD429" i="21"/>
  <c r="GD294" i="21"/>
  <c r="GD330" i="21"/>
  <c r="GD291" i="21"/>
  <c r="GD339" i="21"/>
  <c r="GD336" i="21"/>
  <c r="GD342" i="21"/>
  <c r="GD360" i="21"/>
  <c r="GD282" i="21"/>
  <c r="H281" i="21"/>
  <c r="H439" i="21"/>
  <c r="H331" i="21"/>
  <c r="H427" i="21"/>
  <c r="H434" i="21"/>
  <c r="H358" i="21"/>
  <c r="H401" i="21"/>
  <c r="H273" i="21"/>
  <c r="H316" i="21"/>
  <c r="H298" i="21"/>
  <c r="H421" i="21"/>
  <c r="H352" i="21"/>
  <c r="H392" i="21"/>
  <c r="H283" i="21"/>
  <c r="H301" i="21"/>
  <c r="H407" i="21"/>
  <c r="H448" i="21"/>
  <c r="H377" i="21"/>
  <c r="H343" i="21"/>
  <c r="H374" i="21"/>
  <c r="H310" i="21"/>
  <c r="H442" i="21"/>
  <c r="H443" i="21"/>
  <c r="H304" i="21"/>
  <c r="H325" i="21"/>
  <c r="H400" i="21"/>
  <c r="H319" i="21"/>
  <c r="H296" i="21"/>
  <c r="H338" i="21"/>
  <c r="H413" i="21"/>
  <c r="H272" i="21"/>
  <c r="H410" i="21"/>
  <c r="H293" i="21"/>
  <c r="H328" i="21"/>
  <c r="H307" i="21"/>
  <c r="H313" i="21"/>
  <c r="H425" i="21"/>
  <c r="H340" i="21"/>
  <c r="H412" i="21"/>
  <c r="H290" i="21"/>
  <c r="H386" i="21"/>
  <c r="H436" i="21"/>
  <c r="H394" i="21"/>
  <c r="H346" i="21"/>
  <c r="H337" i="21"/>
  <c r="H367" i="21"/>
  <c r="H302" i="21"/>
  <c r="H380" i="21"/>
  <c r="H433" i="21"/>
  <c r="H391" i="21"/>
  <c r="H403" i="21"/>
  <c r="H445" i="21"/>
  <c r="H385" i="21"/>
  <c r="H388" i="21"/>
  <c r="H364" i="21"/>
  <c r="H305" i="21"/>
  <c r="H370" i="21"/>
  <c r="H424" i="21"/>
  <c r="H341" i="21"/>
  <c r="H458" i="21"/>
  <c r="H361" i="21"/>
  <c r="H365" i="21"/>
  <c r="H428" i="21"/>
  <c r="H350" i="21"/>
  <c r="H379" i="21"/>
  <c r="H335" i="21"/>
  <c r="H415" i="21"/>
  <c r="H344" i="21"/>
  <c r="H371" i="21"/>
  <c r="H446" i="21"/>
  <c r="H404" i="21"/>
  <c r="H457" i="21"/>
  <c r="H430" i="21"/>
  <c r="H314" i="21"/>
  <c r="H451" i="21"/>
  <c r="H455" i="21"/>
  <c r="H398" i="21"/>
  <c r="H362" i="21"/>
  <c r="H317" i="21"/>
  <c r="H368" i="21"/>
  <c r="H320" i="21"/>
  <c r="H289" i="21"/>
  <c r="H326" i="21"/>
  <c r="H389" i="21"/>
  <c r="H280" i="21"/>
  <c r="H295" i="21"/>
  <c r="H416" i="21"/>
  <c r="H383" i="21"/>
  <c r="H353" i="21"/>
  <c r="H452" i="21"/>
  <c r="H359" i="21"/>
  <c r="H376" i="21"/>
  <c r="H397" i="21"/>
  <c r="H449" i="21"/>
  <c r="H373" i="21"/>
  <c r="H437" i="21"/>
  <c r="H419" i="21"/>
  <c r="H395" i="21"/>
  <c r="H431" i="21"/>
  <c r="H347" i="21"/>
  <c r="H382" i="21"/>
  <c r="T448" i="21"/>
  <c r="O410" i="21"/>
  <c r="FF321" i="21"/>
  <c r="GC306" i="21"/>
  <c r="FE357" i="21"/>
  <c r="FE282" i="21"/>
  <c r="FE447" i="21"/>
  <c r="FE294" i="21"/>
  <c r="FE411" i="21"/>
  <c r="FE372" i="21"/>
  <c r="FE312" i="21"/>
  <c r="FE315" i="21"/>
  <c r="FE423" i="21"/>
  <c r="FE381" i="21"/>
  <c r="FE330" i="21"/>
  <c r="FE321" i="21"/>
  <c r="FE348" i="21"/>
  <c r="FE450" i="21"/>
  <c r="FE354" i="21"/>
  <c r="FE444" i="21"/>
  <c r="FE459" i="21"/>
  <c r="FE420" i="21"/>
  <c r="FE432" i="21"/>
  <c r="FE441" i="21"/>
  <c r="FE297" i="21"/>
  <c r="FE285" i="21"/>
  <c r="FE291" i="21"/>
  <c r="FE393" i="21"/>
  <c r="FE366" i="21"/>
  <c r="FE318" i="21"/>
  <c r="FE399" i="21"/>
  <c r="FE360" i="21"/>
  <c r="FE408" i="21"/>
  <c r="FE300" i="21"/>
  <c r="FE417" i="21"/>
  <c r="FE306" i="21"/>
  <c r="FE384" i="21"/>
  <c r="FE390" i="21"/>
  <c r="FE396" i="21"/>
  <c r="FE402" i="21"/>
  <c r="FE303" i="21"/>
  <c r="FE369" i="21"/>
  <c r="FE336" i="21"/>
  <c r="FE324" i="21"/>
  <c r="FE426" i="21"/>
  <c r="FE345" i="21"/>
  <c r="FE453" i="21"/>
  <c r="FE435" i="21"/>
  <c r="FE387" i="21"/>
  <c r="FE288" i="21"/>
  <c r="FE378" i="21"/>
  <c r="FE438" i="21"/>
  <c r="FE405" i="21"/>
  <c r="FE414" i="21"/>
  <c r="FE327" i="21"/>
  <c r="FE333" i="21"/>
  <c r="FE363" i="21"/>
  <c r="FE375" i="21"/>
  <c r="FE339" i="21"/>
  <c r="FE351" i="21"/>
  <c r="FE342" i="21"/>
  <c r="C18" i="36"/>
  <c r="C13" i="36"/>
  <c r="F77" i="2"/>
  <c r="F80" i="2"/>
  <c r="F83" i="2"/>
  <c r="F90" i="2"/>
  <c r="F8" i="21"/>
  <c r="F76" i="2"/>
  <c r="F86" i="2"/>
  <c r="F81" i="2"/>
  <c r="F78" i="2"/>
  <c r="F12" i="21"/>
  <c r="F82" i="2"/>
  <c r="F79" i="2"/>
  <c r="F88" i="2"/>
  <c r="F85" i="2"/>
  <c r="F84" i="2"/>
  <c r="F87" i="2"/>
  <c r="F89" i="2"/>
  <c r="I85" i="2"/>
  <c r="I37" i="47" s="1"/>
  <c r="I82" i="2"/>
  <c r="I34" i="47" s="1"/>
  <c r="I88" i="2"/>
  <c r="I40" i="47" s="1"/>
  <c r="I77" i="2"/>
  <c r="I29" i="47" s="1"/>
  <c r="I89" i="2"/>
  <c r="I41" i="47" s="1"/>
  <c r="I76" i="2"/>
  <c r="I28" i="47" s="1"/>
  <c r="I79" i="2"/>
  <c r="I31" i="47" s="1"/>
  <c r="I78" i="2"/>
  <c r="I30" i="47" s="1"/>
  <c r="I87" i="2"/>
  <c r="I39" i="47" s="1"/>
  <c r="I90" i="2"/>
  <c r="I42" i="47" s="1"/>
  <c r="I86" i="2"/>
  <c r="I38" i="47" s="1"/>
  <c r="I83" i="2"/>
  <c r="I35" i="47" s="1"/>
  <c r="I80" i="2"/>
  <c r="I32" i="47" s="1"/>
  <c r="I84" i="2"/>
  <c r="I36" i="47" s="1"/>
  <c r="I81" i="2"/>
  <c r="I33" i="47" s="1"/>
  <c r="J84" i="2"/>
  <c r="J78" i="2"/>
  <c r="J87" i="2"/>
  <c r="J81" i="2"/>
  <c r="J88" i="2"/>
  <c r="J85" i="2"/>
  <c r="V292" i="21"/>
  <c r="V331" i="21"/>
  <c r="V349" i="21"/>
  <c r="V403" i="21"/>
  <c r="V298" i="21"/>
  <c r="V307" i="21"/>
  <c r="V400" i="21"/>
  <c r="V361" i="21"/>
  <c r="V385" i="21"/>
  <c r="V424" i="21"/>
  <c r="V358" i="21"/>
  <c r="V280" i="21"/>
  <c r="V415" i="21"/>
  <c r="V295" i="21"/>
  <c r="V421" i="21"/>
  <c r="V340" i="21"/>
  <c r="V439" i="21"/>
  <c r="V406" i="21"/>
  <c r="V394" i="21"/>
  <c r="V373" i="21"/>
  <c r="V346" i="21"/>
  <c r="V304" i="21"/>
  <c r="V310" i="21"/>
  <c r="V436" i="21"/>
  <c r="V370" i="21"/>
  <c r="V322" i="21"/>
  <c r="V430" i="21"/>
  <c r="V379" i="21"/>
  <c r="V319" i="21"/>
  <c r="V343" i="21"/>
  <c r="V451" i="21"/>
  <c r="V337" i="21"/>
  <c r="V325" i="21"/>
  <c r="AD10" i="40"/>
  <c r="AO346" i="21"/>
  <c r="AO349" i="21"/>
  <c r="AO334" i="21"/>
  <c r="AO376" i="21"/>
  <c r="AO292" i="21"/>
  <c r="AO424" i="21"/>
  <c r="AO400" i="21"/>
  <c r="AO373" i="21"/>
  <c r="AO409" i="21"/>
  <c r="AO283" i="21"/>
  <c r="AO448" i="21"/>
  <c r="AO415" i="21"/>
  <c r="AO286" i="21"/>
  <c r="AO304" i="21"/>
  <c r="AO355" i="21"/>
  <c r="AO289" i="21"/>
  <c r="AO388" i="21"/>
  <c r="AO439" i="21"/>
  <c r="AO436" i="21"/>
  <c r="AP409" i="21"/>
  <c r="AP310" i="21"/>
  <c r="AP295" i="21"/>
  <c r="AP373" i="21"/>
  <c r="AP343" i="21"/>
  <c r="AP376" i="21"/>
  <c r="AP358" i="21"/>
  <c r="AP316" i="21"/>
  <c r="AP442" i="21"/>
  <c r="AP283" i="21"/>
  <c r="AP388" i="21"/>
  <c r="AP364" i="21"/>
  <c r="AP418" i="21"/>
  <c r="AP292" i="21"/>
  <c r="AP400" i="21"/>
  <c r="AP304" i="21"/>
  <c r="AP352" i="21"/>
  <c r="AP280" i="21"/>
  <c r="AP337" i="21"/>
  <c r="AO385" i="21"/>
  <c r="AO361" i="21"/>
  <c r="AO421" i="21"/>
  <c r="AO445" i="21"/>
  <c r="AO316" i="21"/>
  <c r="AO298" i="21"/>
  <c r="AO418" i="21"/>
  <c r="AO352" i="21"/>
  <c r="AO319" i="21"/>
  <c r="AO457" i="21"/>
  <c r="AO325" i="21"/>
  <c r="AO391" i="21"/>
  <c r="AO433" i="21"/>
  <c r="AO328" i="21"/>
  <c r="AR380" i="21"/>
  <c r="AR280" i="21"/>
  <c r="S286" i="21"/>
  <c r="AS389" i="21"/>
  <c r="AS356" i="21"/>
  <c r="AS428" i="21"/>
  <c r="AS371" i="21"/>
  <c r="AS344" i="21"/>
  <c r="AS448" i="21"/>
  <c r="AN365" i="21"/>
  <c r="AN320" i="21"/>
  <c r="AL439" i="21"/>
  <c r="AL301" i="21"/>
  <c r="AL338" i="21"/>
  <c r="AL284" i="21"/>
  <c r="AL407" i="21"/>
  <c r="AL362" i="21"/>
  <c r="AL296" i="21"/>
  <c r="AL389" i="21"/>
  <c r="AL446" i="21"/>
  <c r="AL454" i="21"/>
  <c r="AL395" i="21"/>
  <c r="AL413" i="21"/>
  <c r="AL359" i="21"/>
  <c r="AL314" i="21"/>
  <c r="AL319" i="21"/>
  <c r="AL272" i="21"/>
  <c r="AL412" i="21"/>
  <c r="AL394" i="21"/>
  <c r="AL406" i="21"/>
  <c r="AL385" i="21"/>
  <c r="AL419" i="21"/>
  <c r="AL386" i="21"/>
  <c r="AL448" i="21"/>
  <c r="AL273" i="21"/>
  <c r="AL397" i="21"/>
  <c r="AL346" i="21"/>
  <c r="AL455" i="21"/>
  <c r="AL322" i="21"/>
  <c r="AL379" i="21"/>
  <c r="AL367" i="21"/>
  <c r="AL326" i="21"/>
  <c r="AL295" i="21"/>
  <c r="AL343" i="21"/>
  <c r="AL382" i="21"/>
  <c r="AL316" i="21"/>
  <c r="AL287" i="21"/>
  <c r="AH323" i="21"/>
  <c r="AH401" i="21"/>
  <c r="AH290" i="21"/>
  <c r="AH331" i="21"/>
  <c r="AH439" i="21"/>
  <c r="AH385" i="21"/>
  <c r="AH293" i="21"/>
  <c r="AH376" i="21"/>
  <c r="AH415" i="21"/>
  <c r="AH332" i="21"/>
  <c r="AH329" i="21"/>
  <c r="AH379" i="21"/>
  <c r="AH364" i="21"/>
  <c r="AH433" i="21"/>
  <c r="AH347" i="21"/>
  <c r="AH368" i="21"/>
  <c r="AH325" i="21"/>
  <c r="AH311" i="21"/>
  <c r="AH449" i="21"/>
  <c r="AH386" i="21"/>
  <c r="AH412" i="21"/>
  <c r="AH457" i="21"/>
  <c r="AH392" i="21"/>
  <c r="AH446" i="21"/>
  <c r="AH430" i="21"/>
  <c r="AH346" i="21"/>
  <c r="AH437" i="21"/>
  <c r="AH416" i="21"/>
  <c r="AH406" i="21"/>
  <c r="AH452" i="21"/>
  <c r="AH454" i="21"/>
  <c r="AH284" i="21"/>
  <c r="AH395" i="21"/>
  <c r="AH403" i="21"/>
  <c r="AH445" i="21"/>
  <c r="AH344" i="21"/>
  <c r="N431" i="21"/>
  <c r="N401" i="21"/>
  <c r="N359" i="21"/>
  <c r="N307" i="21"/>
  <c r="N424" i="21"/>
  <c r="N283" i="21"/>
  <c r="N356" i="21"/>
  <c r="N451" i="21"/>
  <c r="N436" i="21"/>
  <c r="N295" i="21"/>
  <c r="N331" i="21"/>
  <c r="N329" i="21"/>
  <c r="N392" i="21"/>
  <c r="N319" i="21"/>
  <c r="N281" i="21"/>
  <c r="N299" i="21"/>
  <c r="N433" i="21"/>
  <c r="N391" i="21"/>
  <c r="N442" i="21"/>
  <c r="N350" i="21"/>
  <c r="N398" i="21"/>
  <c r="N394" i="21"/>
  <c r="N272" i="21"/>
  <c r="N323" i="21"/>
  <c r="N341" i="21"/>
  <c r="N338" i="21"/>
  <c r="N425" i="21"/>
  <c r="N376" i="21"/>
  <c r="N368" i="21"/>
  <c r="N380" i="21"/>
  <c r="N386" i="21"/>
  <c r="N317" i="21"/>
  <c r="N383" i="21"/>
  <c r="N287" i="21"/>
  <c r="N400" i="21"/>
  <c r="N385" i="21"/>
  <c r="B10" i="40"/>
  <c r="U415" i="21"/>
  <c r="U292" i="21"/>
  <c r="U355" i="21"/>
  <c r="U398" i="21"/>
  <c r="U316" i="21"/>
  <c r="U449" i="21"/>
  <c r="CM429" i="21"/>
  <c r="CM387" i="21"/>
  <c r="T246" i="21" s="1" a="1"/>
  <c r="T246" i="21" s="1"/>
  <c r="CM366" i="21"/>
  <c r="T239" i="21" s="1" a="1"/>
  <c r="T239" i="21" s="1"/>
  <c r="CM456" i="21"/>
  <c r="T269" i="21" s="1" a="1"/>
  <c r="T269" i="21" s="1"/>
  <c r="CM441" i="21"/>
  <c r="CM318" i="21"/>
  <c r="CM432" i="21"/>
  <c r="CM396" i="21"/>
  <c r="T249" i="21" s="1" a="1"/>
  <c r="T249" i="21" s="1"/>
  <c r="GE420" i="21"/>
  <c r="M307" i="21"/>
  <c r="M281" i="21"/>
  <c r="M319" i="21"/>
  <c r="M370" i="21"/>
  <c r="FN339" i="21"/>
  <c r="FN354" i="21"/>
  <c r="FN309" i="21"/>
  <c r="FN324" i="21"/>
  <c r="FN369" i="21"/>
  <c r="FN372" i="21"/>
  <c r="FN387" i="21"/>
  <c r="FN411" i="21"/>
  <c r="FN315" i="21"/>
  <c r="FN450" i="21"/>
  <c r="FN453" i="21"/>
  <c r="FN459" i="21"/>
  <c r="FN438" i="21"/>
  <c r="FN405" i="21"/>
  <c r="FN282" i="21"/>
  <c r="FN378" i="21"/>
  <c r="FN393" i="21"/>
  <c r="FN417" i="21"/>
  <c r="FN435" i="21"/>
  <c r="FN441" i="21"/>
  <c r="FN348" i="21"/>
  <c r="FN285" i="21"/>
  <c r="FN399" i="21"/>
  <c r="FN444" i="21"/>
  <c r="FN318" i="21"/>
  <c r="FN333" i="21"/>
  <c r="FN366" i="21"/>
  <c r="FN396" i="21"/>
  <c r="FN447" i="21"/>
  <c r="FN357" i="21"/>
  <c r="FN363" i="21"/>
  <c r="FN300" i="21"/>
  <c r="FN384" i="21"/>
  <c r="FN336" i="21"/>
  <c r="FN306" i="21"/>
  <c r="FN288" i="21"/>
  <c r="FN432" i="21"/>
  <c r="P433" i="21"/>
  <c r="P355" i="21"/>
  <c r="CR417" i="21"/>
  <c r="CR387" i="21"/>
  <c r="CR432" i="21"/>
  <c r="CR411" i="21"/>
  <c r="CR453" i="21"/>
  <c r="CR420" i="21"/>
  <c r="CR441" i="21"/>
  <c r="CR408" i="21"/>
  <c r="CR426" i="21"/>
  <c r="CR291" i="21"/>
  <c r="CR315" i="21"/>
  <c r="CR348" i="21"/>
  <c r="CR399" i="21"/>
  <c r="CR312" i="21"/>
  <c r="CR282" i="21"/>
  <c r="CR342" i="21"/>
  <c r="CR300" i="21"/>
  <c r="CR324" i="21"/>
  <c r="CR339" i="21"/>
  <c r="CR297" i="21"/>
  <c r="CR321" i="21"/>
  <c r="CR336" i="21"/>
  <c r="CR306" i="21"/>
  <c r="CR318" i="21"/>
  <c r="CR363" i="21"/>
  <c r="CR378" i="21"/>
  <c r="CR414" i="21"/>
  <c r="CR390" i="21"/>
  <c r="CR444" i="21"/>
  <c r="CR357" i="21"/>
  <c r="CR396" i="21"/>
  <c r="CR345" i="21"/>
  <c r="CR294" i="21"/>
  <c r="CR456" i="21"/>
  <c r="GX297" i="21"/>
  <c r="GX285" i="21"/>
  <c r="GX414" i="21"/>
  <c r="GX357" i="21"/>
  <c r="DK282" i="21"/>
  <c r="DK366" i="21"/>
  <c r="X239" i="21" s="1" a="1"/>
  <c r="X239" i="21" s="1"/>
  <c r="DK294" i="21"/>
  <c r="DK414" i="21"/>
  <c r="AX316" i="21"/>
  <c r="AX452" i="21"/>
  <c r="W313" i="21"/>
  <c r="I455" i="21"/>
  <c r="I374" i="21"/>
  <c r="AM428" i="21"/>
  <c r="AM299" i="21"/>
  <c r="AM452" i="21"/>
  <c r="AM392" i="21"/>
  <c r="Q293" i="21"/>
  <c r="Q353" i="21"/>
  <c r="AP395" i="21"/>
  <c r="AP452" i="21"/>
  <c r="EN384" i="21"/>
  <c r="EN327" i="21"/>
  <c r="GM282" i="21"/>
  <c r="GM339" i="21"/>
  <c r="GM372" i="21"/>
  <c r="GM387" i="21"/>
  <c r="GM345" i="21"/>
  <c r="GM426" i="21"/>
  <c r="GM435" i="21"/>
  <c r="GM288" i="21"/>
  <c r="GM354" i="21"/>
  <c r="GM351" i="21"/>
  <c r="GM297" i="21"/>
  <c r="GM414" i="21"/>
  <c r="GM444" i="21"/>
  <c r="GM390" i="21"/>
  <c r="GM348" i="21"/>
  <c r="GM336" i="21"/>
  <c r="GM309" i="21"/>
  <c r="GM321" i="21"/>
  <c r="GM306" i="21"/>
  <c r="GM318" i="21"/>
  <c r="GM411" i="21"/>
  <c r="GM315" i="21"/>
  <c r="GM393" i="21"/>
  <c r="GM459" i="21"/>
  <c r="GM408" i="21"/>
  <c r="GM360" i="21"/>
  <c r="GM405" i="21"/>
  <c r="GM447" i="21"/>
  <c r="GM399" i="21"/>
  <c r="GM438" i="21"/>
  <c r="GM357" i="21"/>
  <c r="GM384" i="21"/>
  <c r="GM423" i="21"/>
  <c r="GM381" i="21"/>
  <c r="GM453" i="21"/>
  <c r="GM327" i="21"/>
  <c r="GM417" i="21"/>
  <c r="GM303" i="21"/>
  <c r="GM291" i="21"/>
  <c r="GM429" i="21"/>
  <c r="GM366" i="21"/>
  <c r="GM369" i="21"/>
  <c r="GM285" i="21"/>
  <c r="GM378" i="21"/>
  <c r="GM432" i="21"/>
  <c r="GM363" i="21"/>
  <c r="GM342" i="21"/>
  <c r="GM456" i="21"/>
  <c r="GM294" i="21"/>
  <c r="GM330" i="21"/>
  <c r="GM312" i="21"/>
  <c r="BC444" i="21"/>
  <c r="BC294" i="21"/>
  <c r="BC282" i="21"/>
  <c r="AC440" i="21"/>
  <c r="AC425" i="21"/>
  <c r="V391" i="21"/>
  <c r="V355" i="21"/>
  <c r="X395" i="21"/>
  <c r="X439" i="21"/>
  <c r="T386" i="21"/>
  <c r="AZ308" i="21"/>
  <c r="AB428" i="21"/>
  <c r="AB437" i="21"/>
  <c r="C11" i="36"/>
  <c r="E12" i="19"/>
  <c r="AP10" i="40"/>
  <c r="C14" i="19"/>
  <c r="AR448" i="21"/>
  <c r="AR370" i="21"/>
  <c r="AR340" i="21"/>
  <c r="AR287" i="21"/>
  <c r="AR439" i="21"/>
  <c r="AR283" i="21"/>
  <c r="AR382" i="21"/>
  <c r="AR374" i="21"/>
  <c r="AR337" i="21"/>
  <c r="AR398" i="21"/>
  <c r="AR355" i="21"/>
  <c r="J77" i="2"/>
  <c r="S314" i="21"/>
  <c r="S437" i="21"/>
  <c r="S385" i="21"/>
  <c r="S283" i="21"/>
  <c r="S307" i="21"/>
  <c r="S320" i="21"/>
  <c r="S454" i="21"/>
  <c r="S343" i="21"/>
  <c r="AS311" i="21"/>
  <c r="AS418" i="21"/>
  <c r="AS427" i="21"/>
  <c r="AS286" i="21"/>
  <c r="AS391" i="21"/>
  <c r="AS458" i="21"/>
  <c r="AS383" i="21"/>
  <c r="AS388" i="21"/>
  <c r="AS449" i="21"/>
  <c r="AN308" i="21"/>
  <c r="AN434" i="21"/>
  <c r="AN428" i="21"/>
  <c r="AN452" i="21"/>
  <c r="AN356" i="21"/>
  <c r="AN392" i="21"/>
  <c r="AN449" i="21"/>
  <c r="AL310" i="21"/>
  <c r="AL371" i="21"/>
  <c r="AL374" i="21"/>
  <c r="AL286" i="21"/>
  <c r="AL332" i="21"/>
  <c r="AL391" i="21"/>
  <c r="AL337" i="21"/>
  <c r="AL370" i="21"/>
  <c r="AL401" i="21"/>
  <c r="AH317" i="21"/>
  <c r="AH340" i="21"/>
  <c r="AH301" i="21"/>
  <c r="AH398" i="21"/>
  <c r="AH428" i="21"/>
  <c r="AH286" i="21"/>
  <c r="AH299" i="21"/>
  <c r="AH283" i="21"/>
  <c r="N280" i="21"/>
  <c r="N422" i="21"/>
  <c r="N320" i="21"/>
  <c r="N434" i="21"/>
  <c r="N296" i="21"/>
  <c r="N355" i="21"/>
  <c r="N304" i="21"/>
  <c r="N10" i="40"/>
  <c r="U286" i="21"/>
  <c r="U367" i="21"/>
  <c r="U328" i="21"/>
  <c r="U329" i="21"/>
  <c r="U343" i="21"/>
  <c r="U400" i="21"/>
  <c r="U335" i="21"/>
  <c r="CW360" i="21"/>
  <c r="CW414" i="21"/>
  <c r="CW333" i="21"/>
  <c r="CW303" i="21"/>
  <c r="CW363" i="21"/>
  <c r="CW441" i="21"/>
  <c r="CW309" i="21"/>
  <c r="CW447" i="21"/>
  <c r="CW381" i="21"/>
  <c r="CW444" i="21"/>
  <c r="EO366" i="21"/>
  <c r="AC239" i="21" s="1" a="1"/>
  <c r="AC239" i="21" s="1"/>
  <c r="EO429" i="21"/>
  <c r="EO414" i="21"/>
  <c r="EO297" i="21"/>
  <c r="EO354" i="21"/>
  <c r="AC235" i="21" s="1" a="1"/>
  <c r="AC235" i="21" s="1"/>
  <c r="EO456" i="21"/>
  <c r="EO408" i="21"/>
  <c r="EO300" i="21"/>
  <c r="EO432" i="21"/>
  <c r="AC261" i="21" s="1" a="1"/>
  <c r="AC261" i="21" s="1"/>
  <c r="EO309" i="21"/>
  <c r="CD426" i="21"/>
  <c r="CD342" i="21"/>
  <c r="CD378" i="21"/>
  <c r="CD297" i="21"/>
  <c r="CD438" i="21"/>
  <c r="CT312" i="21"/>
  <c r="CT435" i="21"/>
  <c r="CT414" i="21"/>
  <c r="CT357" i="21"/>
  <c r="CT459" i="21"/>
  <c r="CT411" i="21"/>
  <c r="CT336" i="21"/>
  <c r="CT408" i="21"/>
  <c r="CT339" i="21"/>
  <c r="CT300" i="21"/>
  <c r="GE405" i="21"/>
  <c r="GE351" i="21"/>
  <c r="AJ234" i="21" s="1" a="1"/>
  <c r="AJ234" i="21" s="1"/>
  <c r="GE312" i="21"/>
  <c r="AJ221" i="21" s="1" a="1"/>
  <c r="AJ221" i="21" s="1"/>
  <c r="GE390" i="21"/>
  <c r="AJ247" i="21" s="1" a="1"/>
  <c r="AJ247" i="21" s="1"/>
  <c r="GE417" i="21"/>
  <c r="GE396" i="21"/>
  <c r="AJ249" i="21" s="1" a="1"/>
  <c r="AJ249" i="21" s="1"/>
  <c r="GE291" i="21"/>
  <c r="AJ214" i="21" s="1" a="1"/>
  <c r="AJ214" i="21" s="1"/>
  <c r="GE354" i="21"/>
  <c r="GE459" i="21"/>
  <c r="GE402" i="21"/>
  <c r="AJ251" i="21" s="1" a="1"/>
  <c r="AJ251" i="21" s="1"/>
  <c r="M322" i="21"/>
  <c r="M410" i="21"/>
  <c r="M290" i="21"/>
  <c r="M280" i="21"/>
  <c r="M368" i="21"/>
  <c r="P364" i="21"/>
  <c r="P301" i="21"/>
  <c r="GJ435" i="21"/>
  <c r="GJ447" i="21"/>
  <c r="GJ387" i="21"/>
  <c r="GJ357" i="21"/>
  <c r="GJ432" i="21"/>
  <c r="GJ315" i="21"/>
  <c r="GX324" i="21"/>
  <c r="GX459" i="21"/>
  <c r="GX393" i="21"/>
  <c r="GX381" i="21"/>
  <c r="GX375" i="21"/>
  <c r="GX369" i="21"/>
  <c r="DK432" i="21"/>
  <c r="EQ369" i="21"/>
  <c r="EQ420" i="21"/>
  <c r="EQ438" i="21"/>
  <c r="EQ318" i="21"/>
  <c r="EQ303" i="21"/>
  <c r="EQ372" i="21"/>
  <c r="EQ294" i="21"/>
  <c r="EQ363" i="21"/>
  <c r="EQ366" i="21"/>
  <c r="EQ291" i="21"/>
  <c r="EQ315" i="21"/>
  <c r="EQ354" i="21"/>
  <c r="EQ423" i="21"/>
  <c r="EQ345" i="21"/>
  <c r="EQ327" i="21"/>
  <c r="EQ411" i="21"/>
  <c r="EQ300" i="21"/>
  <c r="EQ324" i="21"/>
  <c r="EQ339" i="21"/>
  <c r="EQ396" i="21"/>
  <c r="EQ384" i="21"/>
  <c r="EQ408" i="21"/>
  <c r="EQ429" i="21"/>
  <c r="EQ351" i="21"/>
  <c r="EQ393" i="21"/>
  <c r="EQ426" i="21"/>
  <c r="EQ444" i="21"/>
  <c r="EQ390" i="21"/>
  <c r="EQ447" i="21"/>
  <c r="EQ288" i="21"/>
  <c r="EQ330" i="21"/>
  <c r="EQ441" i="21"/>
  <c r="EQ378" i="21"/>
  <c r="EQ333" i="21"/>
  <c r="EQ360" i="21"/>
  <c r="EQ321" i="21"/>
  <c r="EQ375" i="21"/>
  <c r="EQ282" i="21"/>
  <c r="FW339" i="21"/>
  <c r="FW300" i="21"/>
  <c r="FW375" i="21"/>
  <c r="FW324" i="21"/>
  <c r="FW405" i="21"/>
  <c r="FW378" i="21"/>
  <c r="FW414" i="21"/>
  <c r="FW396" i="21"/>
  <c r="FW444" i="21"/>
  <c r="FW390" i="21"/>
  <c r="FW426" i="21"/>
  <c r="FW441" i="21"/>
  <c r="FW447" i="21"/>
  <c r="FW297" i="21"/>
  <c r="FW384" i="21"/>
  <c r="FW399" i="21"/>
  <c r="FW309" i="21"/>
  <c r="FW420" i="21"/>
  <c r="FW438" i="21"/>
  <c r="FW327" i="21"/>
  <c r="FW360" i="21"/>
  <c r="FW357" i="21"/>
  <c r="FW294" i="21"/>
  <c r="FW282" i="21"/>
  <c r="FW411" i="21"/>
  <c r="FW291" i="21"/>
  <c r="FW366" i="21"/>
  <c r="FW408" i="21"/>
  <c r="FW348" i="21"/>
  <c r="FW363" i="21"/>
  <c r="FW330" i="21"/>
  <c r="FW306" i="21"/>
  <c r="FW318" i="21"/>
  <c r="FW336" i="21"/>
  <c r="FW372" i="21"/>
  <c r="FW429" i="21"/>
  <c r="FW345" i="21"/>
  <c r="AX335" i="21"/>
  <c r="AX364" i="21"/>
  <c r="FQ339" i="21"/>
  <c r="FQ432" i="21"/>
  <c r="FQ420" i="21"/>
  <c r="FQ321" i="21"/>
  <c r="FQ372" i="21"/>
  <c r="FQ288" i="21"/>
  <c r="FQ351" i="21"/>
  <c r="W290" i="21"/>
  <c r="W287" i="21"/>
  <c r="W289" i="21"/>
  <c r="W334" i="21"/>
  <c r="W370" i="21"/>
  <c r="W332" i="21"/>
  <c r="W455" i="21"/>
  <c r="W416" i="21"/>
  <c r="AA391" i="21"/>
  <c r="I392" i="21"/>
  <c r="I332" i="21"/>
  <c r="I416" i="21"/>
  <c r="I407" i="21"/>
  <c r="I302" i="21"/>
  <c r="AM344" i="21"/>
  <c r="AM329" i="21"/>
  <c r="AM305" i="21"/>
  <c r="AM422" i="21"/>
  <c r="AM434" i="21"/>
  <c r="AM455" i="21"/>
  <c r="Q317" i="21"/>
  <c r="Q310" i="21"/>
  <c r="Q431" i="21"/>
  <c r="Q367" i="21"/>
  <c r="Q404" i="21"/>
  <c r="Q352" i="21"/>
  <c r="Q331" i="21"/>
  <c r="Q322" i="21"/>
  <c r="Q445" i="21"/>
  <c r="AP370" i="21"/>
  <c r="AP413" i="21"/>
  <c r="AP307" i="21"/>
  <c r="AP296" i="21"/>
  <c r="AP353" i="21"/>
  <c r="AP458" i="21"/>
  <c r="AP401" i="21"/>
  <c r="R370" i="21"/>
  <c r="R289" i="21"/>
  <c r="R368" i="21"/>
  <c r="R365" i="21"/>
  <c r="R341" i="21"/>
  <c r="R385" i="21"/>
  <c r="R406" i="21"/>
  <c r="J371" i="21"/>
  <c r="J386" i="21"/>
  <c r="J323" i="21"/>
  <c r="BW354" i="21"/>
  <c r="BW321" i="21"/>
  <c r="BW336" i="21"/>
  <c r="BW351" i="21"/>
  <c r="BW366" i="21"/>
  <c r="BW378" i="21"/>
  <c r="BW399" i="21"/>
  <c r="BW393" i="21"/>
  <c r="BW330" i="21"/>
  <c r="BW438" i="21"/>
  <c r="BW456" i="21"/>
  <c r="BW459" i="21"/>
  <c r="BW339" i="21"/>
  <c r="BW384" i="21"/>
  <c r="BW450" i="21"/>
  <c r="BW291" i="21"/>
  <c r="BW318" i="21"/>
  <c r="BW369" i="21"/>
  <c r="BW381" i="21"/>
  <c r="BW402" i="21"/>
  <c r="BW282" i="21"/>
  <c r="BW441" i="21"/>
  <c r="BW444" i="21"/>
  <c r="BW342" i="21"/>
  <c r="BW297" i="21"/>
  <c r="BW312" i="21"/>
  <c r="BW327" i="21"/>
  <c r="BW306" i="21"/>
  <c r="BW435" i="21"/>
  <c r="BW294" i="21"/>
  <c r="BW396" i="21"/>
  <c r="BW387" i="21"/>
  <c r="BW417" i="21"/>
  <c r="BW411" i="21"/>
  <c r="BW432" i="21"/>
  <c r="BW285" i="21"/>
  <c r="BW300" i="21"/>
  <c r="BW315" i="21"/>
  <c r="BW447" i="21"/>
  <c r="BW345" i="21"/>
  <c r="BW360" i="21"/>
  <c r="BW375" i="21"/>
  <c r="BW309" i="21"/>
  <c r="BW357" i="21"/>
  <c r="BW414" i="21"/>
  <c r="BW453" i="21"/>
  <c r="BW423" i="21"/>
  <c r="BW363" i="21"/>
  <c r="BW303" i="21"/>
  <c r="BY294" i="21"/>
  <c r="BY393" i="21"/>
  <c r="BY333" i="21"/>
  <c r="EN348" i="21"/>
  <c r="EN369" i="21"/>
  <c r="EN357" i="21"/>
  <c r="EN312" i="21"/>
  <c r="GM450" i="21"/>
  <c r="GM324" i="21"/>
  <c r="GM402" i="21"/>
  <c r="AO412" i="21"/>
  <c r="Z442" i="21"/>
  <c r="Z320" i="21"/>
  <c r="Z437" i="21"/>
  <c r="Z350" i="21"/>
  <c r="Z325" i="21"/>
  <c r="Z433" i="21"/>
  <c r="CL366" i="21"/>
  <c r="CL351" i="21"/>
  <c r="BC315" i="21"/>
  <c r="BC312" i="21"/>
  <c r="BC399" i="21"/>
  <c r="N250" i="21" s="1" a="1"/>
  <c r="N250" i="21" s="1"/>
  <c r="BA418" i="21"/>
  <c r="BA281" i="21"/>
  <c r="BA305" i="21"/>
  <c r="BA446" i="21"/>
  <c r="AW352" i="21"/>
  <c r="AW328" i="21"/>
  <c r="AW284" i="21"/>
  <c r="AW428" i="21"/>
  <c r="AC362" i="21"/>
  <c r="AC424" i="21"/>
  <c r="AC451" i="21"/>
  <c r="AC415" i="21"/>
  <c r="AC329" i="21"/>
  <c r="AC335" i="21"/>
  <c r="BI282" i="21"/>
  <c r="BI312" i="21"/>
  <c r="BI435" i="21"/>
  <c r="V281" i="21"/>
  <c r="V305" i="21"/>
  <c r="V283" i="21"/>
  <c r="V380" i="21"/>
  <c r="V427" i="21"/>
  <c r="V376" i="21"/>
  <c r="CH315" i="21"/>
  <c r="CH294" i="21"/>
  <c r="GD414" i="21"/>
  <c r="GD327" i="21"/>
  <c r="GD417" i="21"/>
  <c r="X287" i="21"/>
  <c r="X350" i="21"/>
  <c r="X356" i="21"/>
  <c r="X281" i="21"/>
  <c r="H311" i="21"/>
  <c r="H355" i="21"/>
  <c r="H422" i="21"/>
  <c r="H329" i="21"/>
  <c r="H356" i="21"/>
  <c r="H409" i="21"/>
  <c r="T272" i="21"/>
  <c r="T358" i="21"/>
  <c r="T454" i="21"/>
  <c r="T322" i="21"/>
  <c r="T416" i="21"/>
  <c r="T314" i="21"/>
  <c r="T376" i="21"/>
  <c r="T292" i="21"/>
  <c r="T443" i="21"/>
  <c r="T388" i="21"/>
  <c r="T394" i="21"/>
  <c r="T319" i="21"/>
  <c r="T385" i="21"/>
  <c r="T415" i="21"/>
  <c r="T410" i="21"/>
  <c r="T317" i="21"/>
  <c r="T382" i="21"/>
  <c r="T446" i="21"/>
  <c r="T407" i="21"/>
  <c r="T332" i="21"/>
  <c r="T328" i="21"/>
  <c r="T422" i="21"/>
  <c r="T326" i="21"/>
  <c r="T380" i="21"/>
  <c r="T418" i="21"/>
  <c r="T304" i="21"/>
  <c r="T455" i="21"/>
  <c r="T413" i="21"/>
  <c r="T391" i="21"/>
  <c r="T379" i="21"/>
  <c r="T346" i="21"/>
  <c r="T440" i="21"/>
  <c r="T286" i="21"/>
  <c r="T433" i="21"/>
  <c r="T409" i="21"/>
  <c r="T451" i="21"/>
  <c r="T427" i="21"/>
  <c r="T325" i="21"/>
  <c r="T370" i="21"/>
  <c r="T449" i="21"/>
  <c r="T362" i="21"/>
  <c r="T280" i="21"/>
  <c r="T273" i="21"/>
  <c r="T350" i="21"/>
  <c r="T397" i="21"/>
  <c r="T436" i="21"/>
  <c r="T359" i="21"/>
  <c r="T361" i="21"/>
  <c r="T356" i="21"/>
  <c r="T341" i="21"/>
  <c r="T374" i="21"/>
  <c r="T331" i="21"/>
  <c r="T298" i="21"/>
  <c r="T392" i="21"/>
  <c r="T400" i="21"/>
  <c r="T439" i="21"/>
  <c r="T406" i="21"/>
  <c r="T347" i="21"/>
  <c r="T355" i="21"/>
  <c r="T340" i="21"/>
  <c r="T412" i="21"/>
  <c r="T367" i="21"/>
  <c r="T287" i="21"/>
  <c r="T293" i="21"/>
  <c r="T308" i="21"/>
  <c r="T337" i="21"/>
  <c r="T313" i="21"/>
  <c r="T335" i="21"/>
  <c r="T349" i="21"/>
  <c r="T458" i="21"/>
  <c r="T434" i="21"/>
  <c r="T344" i="21"/>
  <c r="T334" i="21"/>
  <c r="T296" i="21"/>
  <c r="T401" i="21"/>
  <c r="T421" i="21"/>
  <c r="T373" i="21"/>
  <c r="T289" i="21"/>
  <c r="T371" i="21"/>
  <c r="T419" i="21"/>
  <c r="T404" i="21"/>
  <c r="T338" i="21"/>
  <c r="T307" i="21"/>
  <c r="T290" i="21"/>
  <c r="T424" i="21"/>
  <c r="T305" i="21"/>
  <c r="T353" i="21"/>
  <c r="T457" i="21"/>
  <c r="T437" i="21"/>
  <c r="T383" i="21"/>
  <c r="T395" i="21"/>
  <c r="T364" i="21"/>
  <c r="T301" i="21"/>
  <c r="T431" i="21"/>
  <c r="T329" i="21"/>
  <c r="T365" i="21"/>
  <c r="T283" i="21"/>
  <c r="T389" i="21"/>
  <c r="T323" i="21"/>
  <c r="T368" i="21"/>
  <c r="T299" i="21"/>
  <c r="T284" i="21"/>
  <c r="T430" i="21"/>
  <c r="T320" i="21"/>
  <c r="T295" i="21"/>
  <c r="AZ388" i="21"/>
  <c r="AZ395" i="21"/>
  <c r="AZ286" i="21"/>
  <c r="AZ329" i="21"/>
  <c r="AZ454" i="21"/>
  <c r="AZ430" i="21"/>
  <c r="O346" i="21"/>
  <c r="O331" i="21"/>
  <c r="O325" i="21"/>
  <c r="AU410" i="21"/>
  <c r="AU455" i="21"/>
  <c r="AB418" i="21"/>
  <c r="AB434" i="21"/>
  <c r="AB389" i="21"/>
  <c r="AB448" i="21"/>
  <c r="AT289" i="21"/>
  <c r="L325" i="21"/>
  <c r="L332" i="21"/>
  <c r="L322" i="21"/>
  <c r="Y280" i="21"/>
  <c r="Y346" i="21"/>
  <c r="K445" i="21"/>
  <c r="DO381" i="21"/>
  <c r="DO321" i="21"/>
  <c r="DO336" i="21"/>
  <c r="DO351" i="21"/>
  <c r="DO363" i="21"/>
  <c r="DO366" i="21"/>
  <c r="DO411" i="21"/>
  <c r="DO405" i="21"/>
  <c r="DO342" i="21"/>
  <c r="DO441" i="21"/>
  <c r="DO453" i="21"/>
  <c r="DO459" i="21"/>
  <c r="DO372" i="21"/>
  <c r="DO435" i="21"/>
  <c r="DO324" i="21"/>
  <c r="DO300" i="21"/>
  <c r="DO447" i="21"/>
  <c r="DO306" i="21"/>
  <c r="DO393" i="21"/>
  <c r="DO303" i="21"/>
  <c r="DO348" i="21"/>
  <c r="DO396" i="21"/>
  <c r="DO345" i="21"/>
  <c r="DO402" i="21"/>
  <c r="DO282" i="21"/>
  <c r="DO399" i="21"/>
  <c r="DO309" i="21"/>
  <c r="DO384" i="21"/>
  <c r="DO450" i="21"/>
  <c r="DO414" i="21"/>
  <c r="DO429" i="21"/>
  <c r="DO315" i="21"/>
  <c r="DO426" i="21"/>
  <c r="DO312" i="21"/>
  <c r="DO390" i="21"/>
  <c r="DO387" i="21"/>
  <c r="DO375" i="21"/>
  <c r="DO318" i="21"/>
  <c r="DO369" i="21"/>
  <c r="DO333" i="21"/>
  <c r="DO297" i="21"/>
  <c r="DO327" i="21"/>
  <c r="DO420" i="21"/>
  <c r="DO330" i="21"/>
  <c r="DO294" i="21"/>
  <c r="DO291" i="21"/>
  <c r="DO288" i="21"/>
  <c r="DO423" i="21"/>
  <c r="DO456" i="21"/>
  <c r="DO438" i="21"/>
  <c r="DO444" i="21"/>
  <c r="DO432" i="21"/>
  <c r="DO408" i="21"/>
  <c r="DO357" i="21"/>
  <c r="DO339" i="21"/>
  <c r="DO285" i="21"/>
  <c r="AK304" i="21"/>
  <c r="AK310" i="21"/>
  <c r="AJ305" i="21"/>
  <c r="HD351" i="21"/>
  <c r="HD438" i="21"/>
  <c r="HD402" i="21"/>
  <c r="HD450" i="21"/>
  <c r="HD285" i="21"/>
  <c r="HD417" i="21"/>
  <c r="HD420" i="21"/>
  <c r="HD297" i="21"/>
  <c r="HD384" i="21"/>
  <c r="HD441" i="21"/>
  <c r="HD348" i="21"/>
  <c r="HD339" i="21"/>
  <c r="HD309" i="21"/>
  <c r="HD327" i="21"/>
  <c r="HD423" i="21"/>
  <c r="HD459" i="21"/>
  <c r="HD342" i="21"/>
  <c r="HD396" i="21"/>
  <c r="HD303" i="21"/>
  <c r="HD321" i="21"/>
  <c r="HD369" i="21"/>
  <c r="HD387" i="21"/>
  <c r="HD315" i="21"/>
  <c r="HD294" i="21"/>
  <c r="HD453" i="21"/>
  <c r="HD411" i="21"/>
  <c r="HD363" i="21"/>
  <c r="HD291" i="21"/>
  <c r="HD354" i="21"/>
  <c r="HD408" i="21"/>
  <c r="HD375" i="21"/>
  <c r="HD429" i="21"/>
  <c r="HD282" i="21"/>
  <c r="HD333" i="21"/>
  <c r="HD444" i="21"/>
  <c r="HD435" i="21"/>
  <c r="HD306" i="21"/>
  <c r="HD456" i="21"/>
  <c r="HD300" i="21"/>
  <c r="HD366" i="21"/>
  <c r="HD330" i="21"/>
  <c r="HD399" i="21"/>
  <c r="HD381" i="21"/>
  <c r="HD288" i="21"/>
  <c r="HD405" i="21"/>
  <c r="HD324" i="21"/>
  <c r="HD432" i="21"/>
  <c r="HD336" i="21"/>
  <c r="HD372" i="21"/>
  <c r="HD390" i="21"/>
  <c r="HD357" i="21"/>
  <c r="HD312" i="21"/>
  <c r="HD318" i="21"/>
  <c r="HD393" i="21"/>
  <c r="HD378" i="21"/>
  <c r="HD426" i="21"/>
  <c r="IJ351" i="21"/>
  <c r="IJ429" i="21"/>
  <c r="IJ381" i="21"/>
  <c r="IJ348" i="21"/>
  <c r="IJ321" i="21"/>
  <c r="IJ363" i="21"/>
  <c r="IJ435" i="21"/>
  <c r="IJ411" i="21"/>
  <c r="IJ354" i="21"/>
  <c r="IJ294" i="21"/>
  <c r="IJ426" i="21"/>
  <c r="IJ459" i="21"/>
  <c r="IJ384" i="21"/>
  <c r="IJ432" i="21"/>
  <c r="IJ417" i="21"/>
  <c r="IJ300" i="21"/>
  <c r="IJ336" i="21"/>
  <c r="IJ339" i="21"/>
  <c r="IJ399" i="21"/>
  <c r="IJ390" i="21"/>
  <c r="IJ396" i="21"/>
  <c r="IJ303" i="21"/>
  <c r="IJ450" i="21"/>
  <c r="IJ453" i="21"/>
  <c r="IJ456" i="21"/>
  <c r="IJ441" i="21"/>
  <c r="IJ315" i="21"/>
  <c r="IJ333" i="21"/>
  <c r="IJ393" i="21"/>
  <c r="IJ375" i="21"/>
  <c r="IJ330" i="21"/>
  <c r="IJ297" i="21"/>
  <c r="IJ291" i="21"/>
  <c r="IJ357" i="21"/>
  <c r="IJ372" i="21"/>
  <c r="IJ420" i="21"/>
  <c r="IJ366" i="21"/>
  <c r="IJ282" i="21"/>
  <c r="IJ444" i="21"/>
  <c r="IJ447" i="21"/>
  <c r="IJ414" i="21"/>
  <c r="IJ327" i="21"/>
  <c r="IJ288" i="21"/>
  <c r="IJ306" i="21"/>
  <c r="IJ285" i="21"/>
  <c r="IJ345" i="21"/>
  <c r="IJ405" i="21"/>
  <c r="IJ423" i="21"/>
  <c r="IJ324" i="21"/>
  <c r="IJ378" i="21"/>
  <c r="IJ438" i="21"/>
  <c r="IJ387" i="21"/>
  <c r="IJ402" i="21"/>
  <c r="IJ318" i="21"/>
  <c r="IJ369" i="21"/>
  <c r="IJ342" i="21"/>
  <c r="G337" i="21"/>
  <c r="G445" i="21"/>
  <c r="GC348" i="21"/>
  <c r="IE459" i="21"/>
  <c r="FE456" i="21"/>
  <c r="AD404" i="21"/>
  <c r="BJ303" i="21"/>
  <c r="BJ429" i="21"/>
  <c r="BJ354" i="21"/>
  <c r="BJ390" i="21"/>
  <c r="BJ363" i="21"/>
  <c r="BJ315" i="21"/>
  <c r="BJ444" i="21"/>
  <c r="BJ399" i="21"/>
  <c r="BJ318" i="21"/>
  <c r="BJ288" i="21"/>
  <c r="BJ402" i="21"/>
  <c r="BJ450" i="21"/>
  <c r="BJ297" i="21"/>
  <c r="BJ330" i="21"/>
  <c r="BJ375" i="21"/>
  <c r="BJ378" i="21"/>
  <c r="BJ294" i="21"/>
  <c r="BJ381" i="21"/>
  <c r="BJ339" i="21"/>
  <c r="BJ366" i="21"/>
  <c r="BJ372" i="21"/>
  <c r="BJ285" i="21"/>
  <c r="BJ321" i="21"/>
  <c r="BJ324" i="21"/>
  <c r="BJ336" i="21"/>
  <c r="BJ300" i="21"/>
  <c r="BJ333" i="21"/>
  <c r="BJ369" i="21"/>
  <c r="BJ387" i="21"/>
  <c r="BJ435" i="21"/>
  <c r="BJ309" i="21"/>
  <c r="BJ447" i="21"/>
  <c r="BJ360" i="21"/>
  <c r="BJ396" i="21"/>
  <c r="BJ351" i="21"/>
  <c r="BJ417" i="21"/>
  <c r="BJ342" i="21"/>
  <c r="BJ348" i="21"/>
  <c r="BJ393" i="21"/>
  <c r="BJ327" i="21"/>
  <c r="BJ405" i="21"/>
  <c r="BJ453" i="21"/>
  <c r="BJ420" i="21"/>
  <c r="BJ438" i="21"/>
  <c r="BJ345" i="21"/>
  <c r="BJ441" i="21"/>
  <c r="BJ456" i="21"/>
  <c r="BJ426" i="21"/>
  <c r="BJ432" i="21"/>
  <c r="BJ411" i="21"/>
  <c r="BJ408" i="21"/>
  <c r="BJ423" i="21"/>
  <c r="BJ357" i="21"/>
  <c r="BJ312" i="21"/>
  <c r="BJ291" i="21"/>
  <c r="BJ459" i="21"/>
  <c r="BJ384" i="21"/>
  <c r="A49" i="39"/>
  <c r="B7" i="20"/>
  <c r="AX8" i="40"/>
  <c r="Z10" i="40"/>
  <c r="AH12" i="21"/>
  <c r="AH13" i="21" s="1"/>
  <c r="O296" i="21"/>
  <c r="O413" i="21"/>
  <c r="O329" i="21"/>
  <c r="O332" i="21"/>
  <c r="O344" i="21"/>
  <c r="O386" i="21"/>
  <c r="O305" i="21"/>
  <c r="O347" i="21"/>
  <c r="O359" i="21"/>
  <c r="O392" i="21"/>
  <c r="O452" i="21"/>
  <c r="O419" i="21"/>
  <c r="O311" i="21"/>
  <c r="O368" i="21"/>
  <c r="O308" i="21"/>
  <c r="O371" i="21"/>
  <c r="O380" i="21"/>
  <c r="O281" i="21"/>
  <c r="O425" i="21"/>
  <c r="O362" i="21"/>
  <c r="R320" i="21"/>
  <c r="R407" i="21"/>
  <c r="R314" i="21"/>
  <c r="R359" i="21"/>
  <c r="R410" i="21"/>
  <c r="R395" i="21"/>
  <c r="R371" i="21"/>
  <c r="R338" i="21"/>
  <c r="R356" i="21"/>
  <c r="R293" i="21"/>
  <c r="R311" i="21"/>
  <c r="R308" i="21"/>
  <c r="R434" i="21"/>
  <c r="O326" i="21"/>
  <c r="O338" i="21"/>
  <c r="O341" i="21"/>
  <c r="O431" i="21"/>
  <c r="O404" i="21"/>
  <c r="O323" i="21"/>
  <c r="O299" i="21"/>
  <c r="O377" i="21"/>
  <c r="O320" i="21"/>
  <c r="O395" i="21"/>
  <c r="O407" i="21"/>
  <c r="O335" i="21"/>
  <c r="R389" i="21"/>
  <c r="R398" i="21"/>
  <c r="R452" i="21"/>
  <c r="R287" i="21"/>
  <c r="R428" i="21"/>
  <c r="R419" i="21"/>
  <c r="R380" i="21"/>
  <c r="R404" i="21"/>
  <c r="R416" i="21"/>
  <c r="R353" i="21"/>
  <c r="R386" i="21"/>
  <c r="R302" i="21"/>
  <c r="R440" i="21"/>
  <c r="R413" i="21"/>
  <c r="R350" i="21"/>
  <c r="R437" i="21"/>
  <c r="O443" i="21"/>
  <c r="O458" i="21"/>
  <c r="O314" i="21"/>
  <c r="O383" i="21"/>
  <c r="AR293" i="21"/>
  <c r="AR430" i="21"/>
  <c r="AR403" i="21"/>
  <c r="AR376" i="21"/>
  <c r="AR346" i="21"/>
  <c r="AR349" i="21"/>
  <c r="S301" i="21"/>
  <c r="S289" i="21"/>
  <c r="S362" i="21"/>
  <c r="S427" i="21"/>
  <c r="S334" i="21"/>
  <c r="S310" i="21"/>
  <c r="S305" i="21"/>
  <c r="S284" i="21"/>
  <c r="S397" i="21"/>
  <c r="S422" i="21"/>
  <c r="S340" i="21"/>
  <c r="S401" i="21"/>
  <c r="S367" i="21"/>
  <c r="S349" i="21"/>
  <c r="S434" i="21"/>
  <c r="N445" i="21"/>
  <c r="N397" i="21"/>
  <c r="N352" i="21"/>
  <c r="N403" i="21"/>
  <c r="U317" i="21"/>
  <c r="U377" i="21"/>
  <c r="U347" i="21"/>
  <c r="U452" i="21"/>
  <c r="U380" i="21"/>
  <c r="U416" i="21"/>
  <c r="U284" i="21"/>
  <c r="CW306" i="21"/>
  <c r="CW339" i="21"/>
  <c r="EO324" i="21"/>
  <c r="EO291" i="21"/>
  <c r="EO315" i="21"/>
  <c r="EO282" i="21"/>
  <c r="EO387" i="21"/>
  <c r="EO393" i="21"/>
  <c r="AC248" i="21" s="1" a="1"/>
  <c r="AC248" i="21" s="1"/>
  <c r="EO330" i="21"/>
  <c r="EO348" i="21"/>
  <c r="AC233" i="21" s="1" a="1"/>
  <c r="AC233" i="21" s="1"/>
  <c r="EO447" i="21"/>
  <c r="AC266" i="21" s="1" a="1"/>
  <c r="AC266" i="21" s="1"/>
  <c r="EO405" i="21"/>
  <c r="EO417" i="21"/>
  <c r="EO450" i="21"/>
  <c r="AC267" i="21" s="1" a="1"/>
  <c r="AC267" i="21" s="1"/>
  <c r="EO372" i="21"/>
  <c r="AC241" i="21" s="1" a="1"/>
  <c r="AC241" i="21" s="1"/>
  <c r="EO420" i="21"/>
  <c r="EO441" i="21"/>
  <c r="EO303" i="21"/>
  <c r="EO285" i="21"/>
  <c r="EO345" i="21"/>
  <c r="EO312" i="21"/>
  <c r="EO411" i="21"/>
  <c r="EO378" i="21"/>
  <c r="AC243" i="21" s="1" a="1"/>
  <c r="AC243" i="21" s="1"/>
  <c r="CT426" i="21"/>
  <c r="CT372" i="21"/>
  <c r="CT453" i="21"/>
  <c r="CT390" i="21"/>
  <c r="CT333" i="21"/>
  <c r="CT366" i="21"/>
  <c r="CT447" i="21"/>
  <c r="M272" i="21"/>
  <c r="M313" i="21"/>
  <c r="M343" i="21"/>
  <c r="M373" i="21"/>
  <c r="M424" i="21"/>
  <c r="M359" i="21"/>
  <c r="M406" i="21"/>
  <c r="M289" i="21"/>
  <c r="M422" i="21"/>
  <c r="M292" i="21"/>
  <c r="M392" i="21"/>
  <c r="M413" i="21"/>
  <c r="M455" i="21"/>
  <c r="M328" i="21"/>
  <c r="M356" i="21"/>
  <c r="M397" i="21"/>
  <c r="M389" i="21"/>
  <c r="M364" i="21"/>
  <c r="M341" i="21"/>
  <c r="M325" i="21"/>
  <c r="M320" i="21"/>
  <c r="M302" i="21"/>
  <c r="M371" i="21"/>
  <c r="M439" i="21"/>
  <c r="M446" i="21"/>
  <c r="M419" i="21"/>
  <c r="M284" i="21"/>
  <c r="M317" i="21"/>
  <c r="M376" i="21"/>
  <c r="M412" i="21"/>
  <c r="M337" i="21"/>
  <c r="M344" i="21"/>
  <c r="M400" i="21"/>
  <c r="M374" i="21"/>
  <c r="M427" i="21"/>
  <c r="M431" i="21"/>
  <c r="M329" i="21"/>
  <c r="M386" i="21"/>
  <c r="M287" i="21"/>
  <c r="M454" i="21"/>
  <c r="M311" i="21"/>
  <c r="M430" i="21"/>
  <c r="M361" i="21"/>
  <c r="M388" i="21"/>
  <c r="M316" i="21"/>
  <c r="M346" i="21"/>
  <c r="M452" i="21"/>
  <c r="M301" i="21"/>
  <c r="M391" i="21"/>
  <c r="M352" i="21"/>
  <c r="M380" i="21"/>
  <c r="M433" i="21"/>
  <c r="M295" i="21"/>
  <c r="M428" i="21"/>
  <c r="M379" i="21"/>
  <c r="M334" i="21"/>
  <c r="M296" i="21"/>
  <c r="M305" i="21"/>
  <c r="M347" i="21"/>
  <c r="M340" i="21"/>
  <c r="M418" i="21"/>
  <c r="M335" i="21"/>
  <c r="M394" i="21"/>
  <c r="M457" i="21"/>
  <c r="M293" i="21"/>
  <c r="M445" i="21"/>
  <c r="M358" i="21"/>
  <c r="M362" i="21"/>
  <c r="FD327" i="21"/>
  <c r="EC285" i="21"/>
  <c r="EC339" i="21"/>
  <c r="EC330" i="21"/>
  <c r="EC345" i="21"/>
  <c r="AA232" i="21" s="1" a="1"/>
  <c r="AA232" i="21" s="1"/>
  <c r="EC387" i="21"/>
  <c r="AA246" i="21" s="1" a="1"/>
  <c r="AA246" i="21" s="1"/>
  <c r="EC414" i="21"/>
  <c r="EC456" i="21"/>
  <c r="AA269" i="21" s="1" a="1"/>
  <c r="AA269" i="21" s="1"/>
  <c r="EC447" i="21"/>
  <c r="EC363" i="21"/>
  <c r="EC426" i="21"/>
  <c r="EC294" i="21"/>
  <c r="EC282" i="21"/>
  <c r="EC297" i="21"/>
  <c r="EC375" i="21"/>
  <c r="AA242" i="21" s="1" a="1"/>
  <c r="AA242" i="21" s="1"/>
  <c r="EC438" i="21"/>
  <c r="EC336" i="21"/>
  <c r="AA229" i="21" s="1" a="1"/>
  <c r="AA229" i="21" s="1"/>
  <c r="EC399" i="21"/>
  <c r="AA250" i="21" s="1" a="1"/>
  <c r="AA250" i="21" s="1"/>
  <c r="EC453" i="21"/>
  <c r="EC441" i="21"/>
  <c r="AA264" i="21" s="1" a="1"/>
  <c r="AA264" i="21" s="1"/>
  <c r="EC312" i="21"/>
  <c r="EC303" i="21"/>
  <c r="EC342" i="21"/>
  <c r="EC357" i="21"/>
  <c r="EC348" i="21"/>
  <c r="AA233" i="21" s="1" a="1"/>
  <c r="AA233" i="21" s="1"/>
  <c r="EC315" i="21"/>
  <c r="EC354" i="21"/>
  <c r="EC384" i="21"/>
  <c r="AA245" i="21" s="1" a="1"/>
  <c r="AA245" i="21" s="1"/>
  <c r="EC393" i="21"/>
  <c r="AA248" i="21" s="1" a="1"/>
  <c r="AA248" i="21" s="1"/>
  <c r="EC318" i="21"/>
  <c r="EC381" i="21"/>
  <c r="EC411" i="21"/>
  <c r="EC444" i="21"/>
  <c r="AA265" i="21" s="1" a="1"/>
  <c r="AA265" i="21" s="1"/>
  <c r="EC420" i="21"/>
  <c r="EC351" i="21"/>
  <c r="EC372" i="21"/>
  <c r="AA241" i="21" s="1" a="1"/>
  <c r="AA241" i="21" s="1"/>
  <c r="GX438" i="21"/>
  <c r="GX399" i="21"/>
  <c r="GX420" i="21"/>
  <c r="GX435" i="21"/>
  <c r="GX450" i="21"/>
  <c r="GX288" i="21"/>
  <c r="GX342" i="21"/>
  <c r="GX327" i="21"/>
  <c r="GX372" i="21"/>
  <c r="GX387" i="21"/>
  <c r="GX312" i="21"/>
  <c r="GX453" i="21"/>
  <c r="GX351" i="21"/>
  <c r="GX309" i="21"/>
  <c r="GX402" i="21"/>
  <c r="GX282" i="21"/>
  <c r="GX348" i="21"/>
  <c r="GX363" i="21"/>
  <c r="GX378" i="21"/>
  <c r="GX294" i="21"/>
  <c r="GX318" i="21"/>
  <c r="GX333" i="21"/>
  <c r="GX408" i="21"/>
  <c r="GX345" i="21"/>
  <c r="GX429" i="21"/>
  <c r="GX444" i="21"/>
  <c r="GX303" i="21"/>
  <c r="GX315" i="21"/>
  <c r="GX426" i="21"/>
  <c r="GX339" i="21"/>
  <c r="GX423" i="21"/>
  <c r="GX366" i="21"/>
  <c r="GX405" i="21"/>
  <c r="GX330" i="21"/>
  <c r="GX390" i="21"/>
  <c r="GX360" i="21"/>
  <c r="GX291" i="21"/>
  <c r="GX396" i="21"/>
  <c r="R446" i="21"/>
  <c r="BY303" i="21"/>
  <c r="BY321" i="21"/>
  <c r="BY336" i="21"/>
  <c r="BY351" i="21"/>
  <c r="BY318" i="21"/>
  <c r="BY381" i="21"/>
  <c r="BY396" i="21"/>
  <c r="BY432" i="21"/>
  <c r="BY330" i="21"/>
  <c r="BY435" i="21"/>
  <c r="BY456" i="21"/>
  <c r="BY459" i="21"/>
  <c r="BY450" i="21"/>
  <c r="BY444" i="21"/>
  <c r="BY447" i="21"/>
  <c r="BY387" i="21"/>
  <c r="BY342" i="21"/>
  <c r="BY369" i="21"/>
  <c r="BY384" i="21"/>
  <c r="BY399" i="21"/>
  <c r="BY288" i="21"/>
  <c r="BY426" i="21"/>
  <c r="BY438" i="21"/>
  <c r="BY297" i="21"/>
  <c r="BY309" i="21"/>
  <c r="BY312" i="21"/>
  <c r="BY327" i="21"/>
  <c r="BY411" i="21"/>
  <c r="BY378" i="21"/>
  <c r="BY306" i="21"/>
  <c r="BY357" i="21"/>
  <c r="BY390" i="21"/>
  <c r="BY414" i="21"/>
  <c r="BY429" i="21"/>
  <c r="BY441" i="21"/>
  <c r="BY291" i="21"/>
  <c r="BY282" i="21"/>
  <c r="BY315" i="21"/>
  <c r="BY402" i="21"/>
  <c r="BY345" i="21"/>
  <c r="BY360" i="21"/>
  <c r="BY375" i="21"/>
  <c r="BY405" i="21"/>
  <c r="BY453" i="21"/>
  <c r="BY324" i="21"/>
  <c r="BY372" i="21"/>
  <c r="BY420" i="21"/>
  <c r="BY363" i="21"/>
  <c r="BY300" i="21"/>
  <c r="BI342" i="21"/>
  <c r="X386" i="21"/>
  <c r="X422" i="21"/>
  <c r="H284" i="21"/>
  <c r="H440" i="21"/>
  <c r="T403" i="21"/>
  <c r="T343" i="21"/>
  <c r="O317" i="21"/>
  <c r="FF282" i="21"/>
  <c r="FF384" i="21"/>
  <c r="FF369" i="21"/>
  <c r="FF402" i="21"/>
  <c r="FF291" i="21"/>
  <c r="FF429" i="21"/>
  <c r="FF441" i="21"/>
  <c r="FF348" i="21"/>
  <c r="FF294" i="21"/>
  <c r="FF303" i="21"/>
  <c r="FF318" i="21"/>
  <c r="FF447" i="21"/>
  <c r="FF354" i="21"/>
  <c r="FF426" i="21"/>
  <c r="FF285" i="21"/>
  <c r="FF405" i="21"/>
  <c r="FF300" i="21"/>
  <c r="FF342" i="21"/>
  <c r="FF288" i="21"/>
  <c r="FF339" i="21"/>
  <c r="FF408" i="21"/>
  <c r="FF336" i="21"/>
  <c r="FF396" i="21"/>
  <c r="FF459" i="21"/>
  <c r="FF357" i="21"/>
  <c r="FF420" i="21"/>
  <c r="FF453" i="21"/>
  <c r="FF312" i="21"/>
  <c r="FF435" i="21"/>
  <c r="FF381" i="21"/>
  <c r="FF366" i="21"/>
  <c r="FF306" i="21"/>
  <c r="FF363" i="21"/>
  <c r="FF432" i="21"/>
  <c r="FF390" i="21"/>
  <c r="FF315" i="21"/>
  <c r="FF372" i="21"/>
  <c r="FF375" i="21"/>
  <c r="FF327" i="21"/>
  <c r="FF324" i="21"/>
  <c r="FF414" i="21"/>
  <c r="FF456" i="21"/>
  <c r="FF387" i="21"/>
  <c r="FF309" i="21"/>
  <c r="FF345" i="21"/>
  <c r="FF297" i="21"/>
  <c r="FF333" i="21"/>
  <c r="FF423" i="21"/>
  <c r="FF393" i="21"/>
  <c r="FF450" i="21"/>
  <c r="FF444" i="21"/>
  <c r="FF399" i="21"/>
  <c r="FF411" i="21"/>
  <c r="FF351" i="21"/>
  <c r="FF438" i="21"/>
  <c r="AE12" i="21"/>
  <c r="AE13" i="21" s="1"/>
  <c r="AG12" i="21"/>
  <c r="AG13" i="21" s="1"/>
  <c r="C20" i="36"/>
  <c r="C16" i="36"/>
  <c r="J90" i="2"/>
  <c r="V371" i="21"/>
  <c r="V320" i="21"/>
  <c r="V368" i="21"/>
  <c r="V425" i="21"/>
  <c r="V308" i="21"/>
  <c r="V362" i="21"/>
  <c r="V455" i="21"/>
  <c r="V311" i="21"/>
  <c r="V344" i="21"/>
  <c r="V413" i="21"/>
  <c r="V404" i="21"/>
  <c r="V374" i="21"/>
  <c r="V359" i="21"/>
  <c r="V332" i="21"/>
  <c r="V449" i="21"/>
  <c r="V410" i="21"/>
  <c r="V356" i="21"/>
  <c r="V443" i="21"/>
  <c r="V326" i="21"/>
  <c r="V416" i="21"/>
  <c r="V398" i="21"/>
  <c r="V338" i="21"/>
  <c r="V377" i="21"/>
  <c r="V323" i="21"/>
  <c r="V428" i="21"/>
  <c r="V347" i="21"/>
  <c r="V401" i="21"/>
  <c r="V407" i="21"/>
  <c r="V383" i="21"/>
  <c r="V419" i="21"/>
  <c r="V446" i="21"/>
  <c r="V431" i="21"/>
  <c r="V452" i="21"/>
  <c r="V335" i="21"/>
  <c r="AH10" i="40"/>
  <c r="AD343" i="21"/>
  <c r="AD370" i="21"/>
  <c r="AD457" i="21"/>
  <c r="AD337" i="21"/>
  <c r="AD295" i="21"/>
  <c r="AD442" i="21"/>
  <c r="AD454" i="21"/>
  <c r="AD298" i="21"/>
  <c r="AB377" i="21"/>
  <c r="AB341" i="21"/>
  <c r="AB320" i="21"/>
  <c r="AB449" i="21"/>
  <c r="AB416" i="21"/>
  <c r="AB431" i="21"/>
  <c r="AB401" i="21"/>
  <c r="AB413" i="21"/>
  <c r="AB290" i="21"/>
  <c r="AB347" i="21"/>
  <c r="AB287" i="21"/>
  <c r="AB353" i="21"/>
  <c r="AB338" i="21"/>
  <c r="AB455" i="21"/>
  <c r="AB308" i="21"/>
  <c r="AB395" i="21"/>
  <c r="AD367" i="21"/>
  <c r="AD391" i="21"/>
  <c r="AD376" i="21"/>
  <c r="AD361" i="21"/>
  <c r="AB398" i="21"/>
  <c r="AB365" i="21"/>
  <c r="AB314" i="21"/>
  <c r="AB452" i="21"/>
  <c r="AB284" i="21"/>
  <c r="AB380" i="21"/>
  <c r="Z374" i="21"/>
  <c r="Z371" i="21"/>
  <c r="Z458" i="21"/>
  <c r="Z413" i="21"/>
  <c r="Z401" i="21"/>
  <c r="Z293" i="21"/>
  <c r="Z389" i="21"/>
  <c r="Z398" i="21"/>
  <c r="Z302" i="21"/>
  <c r="AD436" i="21"/>
  <c r="AD319" i="21"/>
  <c r="AD355" i="21"/>
  <c r="AB362" i="21"/>
  <c r="AB359" i="21"/>
  <c r="AB302" i="21"/>
  <c r="AB392" i="21"/>
  <c r="AB410" i="21"/>
  <c r="AB296" i="21"/>
  <c r="AB425" i="21"/>
  <c r="AC325" i="21"/>
  <c r="AC418" i="21"/>
  <c r="AC400" i="21"/>
  <c r="AC307" i="21"/>
  <c r="AC319" i="21"/>
  <c r="AC316" i="21"/>
  <c r="AC391" i="21"/>
  <c r="AC364" i="21"/>
  <c r="AC454" i="21"/>
  <c r="AC280" i="21"/>
  <c r="AC304" i="21"/>
  <c r="AC334" i="21"/>
  <c r="Z341" i="21"/>
  <c r="Z386" i="21"/>
  <c r="Z425" i="21"/>
  <c r="Z356" i="21"/>
  <c r="Z455" i="21"/>
  <c r="Z311" i="21"/>
  <c r="Z368" i="21"/>
  <c r="Z284" i="21"/>
  <c r="Z305" i="21"/>
  <c r="AD283" i="21"/>
  <c r="AD316" i="21"/>
  <c r="AD379" i="21"/>
  <c r="AD427" i="21"/>
  <c r="AD403" i="21"/>
  <c r="AB404" i="21"/>
  <c r="AB350" i="21"/>
  <c r="AB356" i="21"/>
  <c r="AB386" i="21"/>
  <c r="AB332" i="21"/>
  <c r="AT10" i="40"/>
  <c r="Y284" i="21"/>
  <c r="Y449" i="21"/>
  <c r="Y287" i="21"/>
  <c r="Y368" i="21"/>
  <c r="Y371" i="21"/>
  <c r="Y452" i="21"/>
  <c r="Y386" i="21"/>
  <c r="Y407" i="21"/>
  <c r="Y443" i="21"/>
  <c r="Y353" i="21"/>
  <c r="Y377" i="21"/>
  <c r="Y326" i="21"/>
  <c r="AB325" i="21"/>
  <c r="AB451" i="21"/>
  <c r="AB379" i="21"/>
  <c r="AB343" i="21"/>
  <c r="AB364" i="21"/>
  <c r="AB406" i="21"/>
  <c r="AB307" i="21"/>
  <c r="AB430" i="21"/>
  <c r="AB361" i="21"/>
  <c r="AB388" i="21"/>
  <c r="AB355" i="21"/>
  <c r="AB283" i="21"/>
  <c r="AB328" i="21"/>
  <c r="Y317" i="21"/>
  <c r="Y380" i="21"/>
  <c r="Y290" i="21"/>
  <c r="Y356" i="21"/>
  <c r="Y335" i="21"/>
  <c r="Y374" i="21"/>
  <c r="Y341" i="21"/>
  <c r="Y455" i="21"/>
  <c r="Y404" i="21"/>
  <c r="Y401" i="21"/>
  <c r="Y296" i="21"/>
  <c r="Y332" i="21"/>
  <c r="Y299" i="21"/>
  <c r="Y329" i="21"/>
  <c r="Y359" i="21"/>
  <c r="Y362" i="21"/>
  <c r="Y350" i="21"/>
  <c r="AB313" i="21"/>
  <c r="AB439" i="21"/>
  <c r="AB391" i="21"/>
  <c r="AB382" i="21"/>
  <c r="AB298" i="21"/>
  <c r="AB310" i="21"/>
  <c r="AB421" i="21"/>
  <c r="AB376" i="21"/>
  <c r="AB292" i="21"/>
  <c r="AB445" i="21"/>
  <c r="Y428" i="21"/>
  <c r="Y437" i="21"/>
  <c r="Y425" i="21"/>
  <c r="Y419" i="21"/>
  <c r="Y395" i="21"/>
  <c r="Y389" i="21"/>
  <c r="AB397" i="21"/>
  <c r="AB295" i="21"/>
  <c r="AB454" i="21"/>
  <c r="AB280" i="21"/>
  <c r="AB346" i="21"/>
  <c r="AB433" i="21"/>
  <c r="AB412" i="21"/>
  <c r="AC434" i="21"/>
  <c r="AC410" i="21"/>
  <c r="AC389" i="21"/>
  <c r="AC419" i="21"/>
  <c r="AC311" i="21"/>
  <c r="AC386" i="21"/>
  <c r="AC356" i="21"/>
  <c r="AC353" i="21"/>
  <c r="AC407" i="21"/>
  <c r="AC398" i="21"/>
  <c r="AC281" i="21"/>
  <c r="Y323" i="21"/>
  <c r="Y410" i="21"/>
  <c r="Y311" i="21"/>
  <c r="Y320" i="21"/>
  <c r="AB403" i="21"/>
  <c r="AB286" i="21"/>
  <c r="AB304" i="21"/>
  <c r="AB394" i="21"/>
  <c r="AB385" i="21"/>
  <c r="AB424" i="21"/>
  <c r="AB337" i="21"/>
  <c r="AB442" i="21"/>
  <c r="AB373" i="21"/>
  <c r="AB289" i="21"/>
  <c r="AB457" i="21"/>
  <c r="AR457" i="21"/>
  <c r="AR353" i="21"/>
  <c r="AR377" i="21"/>
  <c r="AR391" i="21"/>
  <c r="AR415" i="21"/>
  <c r="AR334" i="21"/>
  <c r="AR273" i="21"/>
  <c r="AR428" i="21"/>
  <c r="AR299" i="21"/>
  <c r="AR284" i="21"/>
  <c r="AR320" i="21"/>
  <c r="AR434" i="21"/>
  <c r="AR451" i="21"/>
  <c r="J80" i="2"/>
  <c r="S347" i="21"/>
  <c r="S368" i="21"/>
  <c r="S350" i="21"/>
  <c r="S406" i="21"/>
  <c r="S419" i="21"/>
  <c r="S392" i="21"/>
  <c r="S280" i="21"/>
  <c r="S338" i="21"/>
  <c r="S382" i="21"/>
  <c r="S344" i="21"/>
  <c r="S421" i="21"/>
  <c r="S433" i="21"/>
  <c r="S281" i="21"/>
  <c r="S440" i="21"/>
  <c r="S370" i="21"/>
  <c r="S373" i="21"/>
  <c r="S293" i="21"/>
  <c r="S295" i="21"/>
  <c r="S332" i="21"/>
  <c r="AS442" i="21"/>
  <c r="AS280" i="21"/>
  <c r="AS362" i="21"/>
  <c r="AS400" i="21"/>
  <c r="AS304" i="21"/>
  <c r="AS313" i="21"/>
  <c r="AS415" i="21"/>
  <c r="AS272" i="21"/>
  <c r="AS296" i="21"/>
  <c r="AS394" i="21"/>
  <c r="AS350" i="21"/>
  <c r="AS289" i="21"/>
  <c r="AS451" i="21"/>
  <c r="AS431" i="21"/>
  <c r="AS290" i="21"/>
  <c r="AS319" i="21"/>
  <c r="AS308" i="21"/>
  <c r="AS424" i="21"/>
  <c r="AS355" i="21"/>
  <c r="AS305" i="21"/>
  <c r="AS302" i="21"/>
  <c r="AS376" i="21"/>
  <c r="AS445" i="21"/>
  <c r="AS322" i="21"/>
  <c r="AS337" i="21"/>
  <c r="AS413" i="21"/>
  <c r="AS334" i="21"/>
  <c r="AS385" i="21"/>
  <c r="AS421" i="21"/>
  <c r="AS419" i="21"/>
  <c r="AS374" i="21"/>
  <c r="AS316" i="21"/>
  <c r="AS353" i="21"/>
  <c r="AS397" i="21"/>
  <c r="AS328" i="21"/>
  <c r="AS370" i="21"/>
  <c r="AS284" i="21"/>
  <c r="AS273" i="21"/>
  <c r="AS368" i="21"/>
  <c r="AS412" i="21"/>
  <c r="AN422" i="21"/>
  <c r="AN458" i="21"/>
  <c r="AN341" i="21"/>
  <c r="AN335" i="21"/>
  <c r="AL347" i="21"/>
  <c r="AL311" i="21"/>
  <c r="AL418" i="21"/>
  <c r="AL457" i="21"/>
  <c r="AL436" i="21"/>
  <c r="AL434" i="21"/>
  <c r="AL451" i="21"/>
  <c r="AL364" i="21"/>
  <c r="AL328" i="21"/>
  <c r="AH440" i="21"/>
  <c r="AH343" i="21"/>
  <c r="AH280" i="21"/>
  <c r="AH451" i="21"/>
  <c r="AH353" i="21"/>
  <c r="AH427" i="21"/>
  <c r="AH373" i="21"/>
  <c r="AH394" i="21"/>
  <c r="AH319" i="21"/>
  <c r="N308" i="21"/>
  <c r="N273" i="21"/>
  <c r="N316" i="21"/>
  <c r="N379" i="21"/>
  <c r="N353" i="21"/>
  <c r="N328" i="21"/>
  <c r="N448" i="21"/>
  <c r="N418" i="21"/>
  <c r="N449" i="21"/>
  <c r="N290" i="21"/>
  <c r="U454" i="21"/>
  <c r="U368" i="21"/>
  <c r="U320" i="21"/>
  <c r="U361" i="21"/>
  <c r="U404" i="21"/>
  <c r="U430" i="21"/>
  <c r="U364" i="21"/>
  <c r="U442" i="21"/>
  <c r="U446" i="21"/>
  <c r="U434" i="21"/>
  <c r="U409" i="21"/>
  <c r="CW315" i="21"/>
  <c r="CW342" i="21"/>
  <c r="CW348" i="21"/>
  <c r="CW351" i="21"/>
  <c r="CW369" i="21"/>
  <c r="CW285" i="21"/>
  <c r="CW372" i="21"/>
  <c r="CW423" i="21"/>
  <c r="CW435" i="21"/>
  <c r="CW426" i="21"/>
  <c r="CW345" i="21"/>
  <c r="EO357" i="21"/>
  <c r="AC236" i="21" s="1" a="1"/>
  <c r="AC236" i="21" s="1"/>
  <c r="EO381" i="21"/>
  <c r="EO453" i="21"/>
  <c r="EO390" i="21"/>
  <c r="AC247" i="21" s="1" a="1"/>
  <c r="AC247" i="21" s="1"/>
  <c r="CT327" i="21"/>
  <c r="CT444" i="21"/>
  <c r="CT369" i="21"/>
  <c r="CT396" i="21"/>
  <c r="CT381" i="21"/>
  <c r="CT456" i="21"/>
  <c r="CT399" i="21"/>
  <c r="CT309" i="21"/>
  <c r="CT402" i="21"/>
  <c r="CT324" i="21"/>
  <c r="CM393" i="21"/>
  <c r="T248" i="21" s="1" a="1"/>
  <c r="T248" i="21" s="1"/>
  <c r="CM357" i="21"/>
  <c r="CM348" i="21"/>
  <c r="T233" i="21" s="1" a="1"/>
  <c r="T233" i="21" s="1"/>
  <c r="CM363" i="21"/>
  <c r="T238" i="21" s="1" a="1"/>
  <c r="T238" i="21" s="1"/>
  <c r="CM354" i="21"/>
  <c r="T235" i="21" s="1" a="1"/>
  <c r="T235" i="21" s="1"/>
  <c r="CM408" i="21"/>
  <c r="CM399" i="21"/>
  <c r="T250" i="21" s="1" a="1"/>
  <c r="T250" i="21" s="1"/>
  <c r="CM375" i="21"/>
  <c r="T242" i="21" s="1" a="1"/>
  <c r="T242" i="21" s="1"/>
  <c r="CM423" i="21"/>
  <c r="CM453" i="21"/>
  <c r="CM291" i="21"/>
  <c r="CM435" i="21"/>
  <c r="CM390" i="21"/>
  <c r="T247" i="21" s="1" a="1"/>
  <c r="T247" i="21" s="1"/>
  <c r="CM405" i="21"/>
  <c r="CM459" i="21"/>
  <c r="T270" i="21" s="1" a="1"/>
  <c r="T270" i="21" s="1"/>
  <c r="CM324" i="21"/>
  <c r="GE306" i="21"/>
  <c r="AJ219" i="21" s="1" a="1"/>
  <c r="AJ219" i="21" s="1"/>
  <c r="GE297" i="21"/>
  <c r="GE357" i="21"/>
  <c r="AJ236" i="21" s="1" a="1"/>
  <c r="AJ236" i="21" s="1"/>
  <c r="GE372" i="21"/>
  <c r="AJ241" i="21" s="1" a="1"/>
  <c r="AJ241" i="21" s="1"/>
  <c r="GE381" i="21"/>
  <c r="GE399" i="21"/>
  <c r="GE441" i="21"/>
  <c r="AJ264" i="21" s="1" a="1"/>
  <c r="AJ264" i="21" s="1"/>
  <c r="GE327" i="21"/>
  <c r="AJ226" i="21" s="1" a="1"/>
  <c r="AJ226" i="21" s="1"/>
  <c r="GE366" i="21"/>
  <c r="AJ239" i="21" s="1" a="1"/>
  <c r="AJ239" i="21" s="1"/>
  <c r="GE333" i="21"/>
  <c r="GE348" i="21"/>
  <c r="AJ233" i="21" s="1" a="1"/>
  <c r="AJ233" i="21" s="1"/>
  <c r="GE453" i="21"/>
  <c r="AJ268" i="21" s="1" a="1"/>
  <c r="AJ268" i="21" s="1"/>
  <c r="GE363" i="21"/>
  <c r="AJ238" i="21" s="1" a="1"/>
  <c r="AJ238" i="21" s="1"/>
  <c r="GE408" i="21"/>
  <c r="GE309" i="21"/>
  <c r="GE429" i="21"/>
  <c r="AJ260" i="21" s="1" a="1"/>
  <c r="AJ260" i="21" s="1"/>
  <c r="GE432" i="21"/>
  <c r="AJ261" i="21" s="1" a="1"/>
  <c r="AJ261" i="21" s="1"/>
  <c r="GE378" i="21"/>
  <c r="GE444" i="21"/>
  <c r="AJ265" i="21" s="1" a="1"/>
  <c r="AJ265" i="21" s="1"/>
  <c r="GE294" i="21"/>
  <c r="AJ215" i="21" s="1" a="1"/>
  <c r="AJ215" i="21" s="1"/>
  <c r="GE342" i="21"/>
  <c r="AJ231" i="21" s="1" a="1"/>
  <c r="AJ231" i="21" s="1"/>
  <c r="GE339" i="21"/>
  <c r="AJ230" i="21" s="1" a="1"/>
  <c r="AJ230" i="21" s="1"/>
  <c r="M436" i="21"/>
  <c r="M367" i="21"/>
  <c r="M323" i="21"/>
  <c r="M409" i="21"/>
  <c r="M283" i="21"/>
  <c r="M416" i="21"/>
  <c r="M440" i="21"/>
  <c r="M382" i="21"/>
  <c r="M314" i="21"/>
  <c r="FN423" i="21"/>
  <c r="P280" i="21"/>
  <c r="P331" i="21"/>
  <c r="P406" i="21"/>
  <c r="P442" i="21"/>
  <c r="BL300" i="21"/>
  <c r="FD423" i="21"/>
  <c r="FD453" i="21"/>
  <c r="HA285" i="21"/>
  <c r="HA429" i="21"/>
  <c r="HA438" i="21"/>
  <c r="HA333" i="21"/>
  <c r="HA336" i="21"/>
  <c r="HA309" i="21"/>
  <c r="HA318" i="21"/>
  <c r="HA303" i="21"/>
  <c r="HA306" i="21"/>
  <c r="HA315" i="21"/>
  <c r="HA330" i="21"/>
  <c r="HA297" i="21"/>
  <c r="HA327" i="21"/>
  <c r="HA381" i="21"/>
  <c r="HA441" i="21"/>
  <c r="HA402" i="21"/>
  <c r="HA324" i="21"/>
  <c r="HA345" i="21"/>
  <c r="HA360" i="21"/>
  <c r="HA414" i="21"/>
  <c r="HA390" i="21"/>
  <c r="HA408" i="21"/>
  <c r="HA423" i="21"/>
  <c r="HA291" i="21"/>
  <c r="HA405" i="21"/>
  <c r="HA420" i="21"/>
  <c r="HA447" i="21"/>
  <c r="HA351" i="21"/>
  <c r="HA300" i="21"/>
  <c r="HA417" i="21"/>
  <c r="HA450" i="21"/>
  <c r="GX411" i="21"/>
  <c r="GX354" i="21"/>
  <c r="GX432" i="21"/>
  <c r="GX321" i="21"/>
  <c r="AX412" i="21"/>
  <c r="AX404" i="21"/>
  <c r="AX395" i="21"/>
  <c r="AX445" i="21"/>
  <c r="AX286" i="21"/>
  <c r="AX428" i="21"/>
  <c r="AX392" i="21"/>
  <c r="AX371" i="21"/>
  <c r="AX305" i="21"/>
  <c r="AX356" i="21"/>
  <c r="AX337" i="21"/>
  <c r="AX413" i="21"/>
  <c r="AX376" i="21"/>
  <c r="AX340" i="21"/>
  <c r="AX322" i="21"/>
  <c r="AX299" i="21"/>
  <c r="AX362" i="21"/>
  <c r="AX424" i="21"/>
  <c r="AX323" i="21"/>
  <c r="AX302" i="21"/>
  <c r="AX334" i="21"/>
  <c r="AX295" i="21"/>
  <c r="AX296" i="21"/>
  <c r="AX352" i="21"/>
  <c r="AX311" i="21"/>
  <c r="AX289" i="21"/>
  <c r="AX346" i="21"/>
  <c r="AX325" i="21"/>
  <c r="AX382" i="21"/>
  <c r="AX280" i="21"/>
  <c r="AX365" i="21"/>
  <c r="AX272" i="21"/>
  <c r="AX349" i="21"/>
  <c r="AX442" i="21"/>
  <c r="AX307" i="21"/>
  <c r="AX380" i="21"/>
  <c r="AX425" i="21"/>
  <c r="AX455" i="21"/>
  <c r="AX443" i="21"/>
  <c r="AX377" i="21"/>
  <c r="AX421" i="21"/>
  <c r="AX457" i="21"/>
  <c r="AX353" i="21"/>
  <c r="AX437" i="21"/>
  <c r="AX400" i="21"/>
  <c r="AX419" i="21"/>
  <c r="AX458" i="21"/>
  <c r="AX361" i="21"/>
  <c r="AX326" i="21"/>
  <c r="AX347" i="21"/>
  <c r="AX422" i="21"/>
  <c r="AX332" i="21"/>
  <c r="AX436" i="21"/>
  <c r="AX284" i="21"/>
  <c r="AX446" i="21"/>
  <c r="AX386" i="21"/>
  <c r="AX373" i="21"/>
  <c r="AX401" i="21"/>
  <c r="AX304" i="21"/>
  <c r="AX344" i="21"/>
  <c r="AX374" i="21"/>
  <c r="AX407" i="21"/>
  <c r="AX317" i="21"/>
  <c r="AX403" i="21"/>
  <c r="AX367" i="21"/>
  <c r="AX448" i="21"/>
  <c r="AX418" i="21"/>
  <c r="AX355" i="21"/>
  <c r="AX310" i="21"/>
  <c r="AX359" i="21"/>
  <c r="AX293" i="21"/>
  <c r="FQ285" i="21"/>
  <c r="FQ300" i="21"/>
  <c r="FQ306" i="21"/>
  <c r="FQ318" i="21"/>
  <c r="FQ378" i="21"/>
  <c r="FQ357" i="21"/>
  <c r="FQ315" i="21"/>
  <c r="FQ330" i="21"/>
  <c r="FQ282" i="21"/>
  <c r="FQ369" i="21"/>
  <c r="FQ384" i="21"/>
  <c r="FQ399" i="21"/>
  <c r="FQ396" i="21"/>
  <c r="FQ435" i="21"/>
  <c r="FQ324" i="21"/>
  <c r="FQ390" i="21"/>
  <c r="FQ402" i="21"/>
  <c r="FQ393" i="21"/>
  <c r="FQ408" i="21"/>
  <c r="FQ411" i="21"/>
  <c r="FQ447" i="21"/>
  <c r="FQ405" i="21"/>
  <c r="FQ450" i="21"/>
  <c r="FQ423" i="21"/>
  <c r="FQ444" i="21"/>
  <c r="FQ294" i="21"/>
  <c r="FQ309" i="21"/>
  <c r="FQ345" i="21"/>
  <c r="FQ414" i="21"/>
  <c r="FQ303" i="21"/>
  <c r="FQ363" i="21"/>
  <c r="FQ417" i="21"/>
  <c r="FQ342" i="21"/>
  <c r="FQ312" i="21"/>
  <c r="FQ297" i="21"/>
  <c r="FQ366" i="21"/>
  <c r="FQ456" i="21"/>
  <c r="FQ360" i="21"/>
  <c r="W298" i="21"/>
  <c r="W371" i="21"/>
  <c r="W421" i="21"/>
  <c r="W281" i="21"/>
  <c r="W392" i="21"/>
  <c r="W448" i="21"/>
  <c r="W451" i="21"/>
  <c r="W283" i="21"/>
  <c r="W442" i="21"/>
  <c r="AA349" i="21"/>
  <c r="AA313" i="21"/>
  <c r="AA355" i="21"/>
  <c r="AA307" i="21"/>
  <c r="AA454" i="21"/>
  <c r="I290" i="21"/>
  <c r="I443" i="21"/>
  <c r="I296" i="21"/>
  <c r="I356" i="21"/>
  <c r="AM356" i="21"/>
  <c r="AM323" i="21"/>
  <c r="AM317" i="21"/>
  <c r="AM446" i="21"/>
  <c r="Q377" i="21"/>
  <c r="AP448" i="21"/>
  <c r="AP344" i="21"/>
  <c r="AP403" i="21"/>
  <c r="AP433" i="21"/>
  <c r="R362" i="21"/>
  <c r="R449" i="21"/>
  <c r="BY408" i="21"/>
  <c r="BY348" i="21"/>
  <c r="Z440" i="21"/>
  <c r="CL441" i="21"/>
  <c r="CL327" i="21"/>
  <c r="CL342" i="21"/>
  <c r="CL381" i="21"/>
  <c r="CL447" i="21"/>
  <c r="CL417" i="21"/>
  <c r="CL435" i="21"/>
  <c r="CL444" i="21"/>
  <c r="CL291" i="21"/>
  <c r="CL288" i="21"/>
  <c r="CL369" i="21"/>
  <c r="CL387" i="21"/>
  <c r="CL432" i="21"/>
  <c r="CL285" i="21"/>
  <c r="CL384" i="21"/>
  <c r="CL402" i="21"/>
  <c r="CL453" i="21"/>
  <c r="CL309" i="21"/>
  <c r="CL414" i="21"/>
  <c r="CL306" i="21"/>
  <c r="CL399" i="21"/>
  <c r="CL303" i="21"/>
  <c r="CL390" i="21"/>
  <c r="CL324" i="21"/>
  <c r="CL456" i="21"/>
  <c r="CL348" i="21"/>
  <c r="CL330" i="21"/>
  <c r="CL336" i="21"/>
  <c r="CL345" i="21"/>
  <c r="CL438" i="21"/>
  <c r="CL375" i="21"/>
  <c r="CL378" i="21"/>
  <c r="CL312" i="21"/>
  <c r="CL360" i="21"/>
  <c r="CL450" i="21"/>
  <c r="CL408" i="21"/>
  <c r="CL459" i="21"/>
  <c r="CL354" i="21"/>
  <c r="CL363" i="21"/>
  <c r="CL420" i="21"/>
  <c r="CL393" i="21"/>
  <c r="CL339" i="21"/>
  <c r="CL294" i="21"/>
  <c r="CL297" i="21"/>
  <c r="CL429" i="21"/>
  <c r="CL333" i="21"/>
  <c r="CL423" i="21"/>
  <c r="CL282" i="21"/>
  <c r="CL315" i="21"/>
  <c r="CL318" i="21"/>
  <c r="CL357" i="21"/>
  <c r="AC298" i="21"/>
  <c r="AC310" i="21"/>
  <c r="BI387" i="21"/>
  <c r="O246" i="21" s="1" a="1"/>
  <c r="O246" i="21" s="1"/>
  <c r="BI447" i="21"/>
  <c r="BI360" i="21"/>
  <c r="O237" i="21" s="1" a="1"/>
  <c r="O237" i="21" s="1"/>
  <c r="V433" i="21"/>
  <c r="V293" i="21"/>
  <c r="CH372" i="21"/>
  <c r="CH375" i="21"/>
  <c r="CH408" i="21"/>
  <c r="CH414" i="21"/>
  <c r="CH429" i="21"/>
  <c r="CH405" i="21"/>
  <c r="CH441" i="21"/>
  <c r="CH426" i="21"/>
  <c r="CH444" i="21"/>
  <c r="CH390" i="21"/>
  <c r="CH381" i="21"/>
  <c r="CH384" i="21"/>
  <c r="CH378" i="21"/>
  <c r="CH330" i="21"/>
  <c r="CH393" i="21"/>
  <c r="CH417" i="21"/>
  <c r="CH450" i="21"/>
  <c r="CH309" i="21"/>
  <c r="CH438" i="21"/>
  <c r="CH447" i="21"/>
  <c r="CH321" i="21"/>
  <c r="CH396" i="21"/>
  <c r="CH318" i="21"/>
  <c r="CH399" i="21"/>
  <c r="CH387" i="21"/>
  <c r="CH345" i="21"/>
  <c r="CH435" i="21"/>
  <c r="CH336" i="21"/>
  <c r="CH291" i="21"/>
  <c r="CH357" i="21"/>
  <c r="CH402" i="21"/>
  <c r="CH306" i="21"/>
  <c r="CH369" i="21"/>
  <c r="CH303" i="21"/>
  <c r="CH366" i="21"/>
  <c r="CH453" i="21"/>
  <c r="CH300" i="21"/>
  <c r="CH324" i="21"/>
  <c r="CH297" i="21"/>
  <c r="CH342" i="21"/>
  <c r="CH459" i="21"/>
  <c r="CH288" i="21"/>
  <c r="CH354" i="21"/>
  <c r="CH312" i="21"/>
  <c r="CH351" i="21"/>
  <c r="CH423" i="21"/>
  <c r="CH420" i="21"/>
  <c r="CH360" i="21"/>
  <c r="CH363" i="21"/>
  <c r="CH411" i="21"/>
  <c r="CH282" i="21"/>
  <c r="GD453" i="21"/>
  <c r="GD369" i="21"/>
  <c r="GD375" i="21"/>
  <c r="X365" i="21"/>
  <c r="X445" i="21"/>
  <c r="H322" i="21"/>
  <c r="H349" i="21"/>
  <c r="H292" i="21"/>
  <c r="T428" i="21"/>
  <c r="T442" i="21"/>
  <c r="T425" i="21"/>
  <c r="AZ368" i="21"/>
  <c r="O302" i="21"/>
  <c r="O398" i="21"/>
  <c r="O290" i="21"/>
  <c r="AB367" i="21"/>
  <c r="Y431" i="21"/>
  <c r="Y413" i="21"/>
  <c r="FF330" i="21"/>
  <c r="FF417" i="21"/>
  <c r="GC459" i="21"/>
  <c r="GC426" i="21"/>
  <c r="IE441" i="21"/>
  <c r="FE429" i="21"/>
  <c r="AD307" i="21"/>
  <c r="D11" i="19"/>
  <c r="BR10" i="40"/>
  <c r="AI12" i="21"/>
  <c r="AI13" i="21" s="1"/>
  <c r="AR12" i="21"/>
  <c r="AR13" i="21" s="1"/>
  <c r="J76" i="2"/>
  <c r="AR389" i="21"/>
  <c r="AR442" i="21"/>
  <c r="AR368" i="21"/>
  <c r="AR295" i="21"/>
  <c r="AR316" i="21"/>
  <c r="AR371" i="21"/>
  <c r="AR322" i="21"/>
  <c r="AR323" i="21"/>
  <c r="AR425" i="21"/>
  <c r="AR395" i="21"/>
  <c r="AR392" i="21"/>
  <c r="AR341" i="21"/>
  <c r="S377" i="21"/>
  <c r="S449" i="21"/>
  <c r="S341" i="21"/>
  <c r="S346" i="21"/>
  <c r="S400" i="21"/>
  <c r="S458" i="21"/>
  <c r="S322" i="21"/>
  <c r="S448" i="21"/>
  <c r="S403" i="21"/>
  <c r="S358" i="21"/>
  <c r="S457" i="21"/>
  <c r="S439" i="21"/>
  <c r="S331" i="21"/>
  <c r="S445" i="21"/>
  <c r="S398" i="21"/>
  <c r="AS403" i="21"/>
  <c r="AS361" i="21"/>
  <c r="AS433" i="21"/>
  <c r="AS281" i="21"/>
  <c r="AS292" i="21"/>
  <c r="AS326" i="21"/>
  <c r="AS425" i="21"/>
  <c r="AS406" i="21"/>
  <c r="AS404" i="21"/>
  <c r="AS410" i="21"/>
  <c r="AS310" i="21"/>
  <c r="AS386" i="21"/>
  <c r="AS380" i="21"/>
  <c r="AN362" i="21"/>
  <c r="AN287" i="21"/>
  <c r="AN311" i="21"/>
  <c r="AN416" i="21"/>
  <c r="AN395" i="21"/>
  <c r="AN383" i="21"/>
  <c r="AN437" i="21"/>
  <c r="AN329" i="21"/>
  <c r="AN317" i="21"/>
  <c r="AN284" i="21"/>
  <c r="AN440" i="21"/>
  <c r="AL452" i="21"/>
  <c r="AL358" i="21"/>
  <c r="AL283" i="21"/>
  <c r="AL292" i="21"/>
  <c r="AL317" i="21"/>
  <c r="AL340" i="21"/>
  <c r="AL437" i="21"/>
  <c r="AL325" i="21"/>
  <c r="AL352" i="21"/>
  <c r="AL400" i="21"/>
  <c r="AL421" i="21"/>
  <c r="AL281" i="21"/>
  <c r="AL307" i="21"/>
  <c r="AL341" i="21"/>
  <c r="AH443" i="21"/>
  <c r="AH388" i="21"/>
  <c r="AH292" i="21"/>
  <c r="AH305" i="21"/>
  <c r="AH320" i="21"/>
  <c r="AH448" i="21"/>
  <c r="AH273" i="21"/>
  <c r="AH272" i="21"/>
  <c r="AH295" i="21"/>
  <c r="AH374" i="21"/>
  <c r="AH424" i="21"/>
  <c r="AH400" i="21"/>
  <c r="AH361" i="21"/>
  <c r="AH407" i="21"/>
  <c r="AH419" i="21"/>
  <c r="N373" i="21"/>
  <c r="N437" i="21"/>
  <c r="N347" i="21"/>
  <c r="N302" i="21"/>
  <c r="N349" i="21"/>
  <c r="N388" i="21"/>
  <c r="N377" i="21"/>
  <c r="N409" i="21"/>
  <c r="N364" i="21"/>
  <c r="N335" i="21"/>
  <c r="N326" i="21"/>
  <c r="N365" i="21"/>
  <c r="N284" i="21"/>
  <c r="N334" i="21"/>
  <c r="N371" i="21"/>
  <c r="N440" i="21"/>
  <c r="U295" i="21"/>
  <c r="U287" i="21"/>
  <c r="U296" i="21"/>
  <c r="U325" i="21"/>
  <c r="U332" i="21"/>
  <c r="U283" i="21"/>
  <c r="U410" i="21"/>
  <c r="U304" i="21"/>
  <c r="U412" i="21"/>
  <c r="U382" i="21"/>
  <c r="U299" i="21"/>
  <c r="U338" i="21"/>
  <c r="U376" i="21"/>
  <c r="U448" i="21"/>
  <c r="U394" i="21"/>
  <c r="CW390" i="21"/>
  <c r="CD417" i="21"/>
  <c r="CD384" i="21"/>
  <c r="CD369" i="21"/>
  <c r="CD405" i="21"/>
  <c r="CD354" i="21"/>
  <c r="CD420" i="21"/>
  <c r="CD432" i="21"/>
  <c r="CD351" i="21"/>
  <c r="CD360" i="21"/>
  <c r="CD345" i="21"/>
  <c r="CD309" i="21"/>
  <c r="CD393" i="21"/>
  <c r="CD375" i="21"/>
  <c r="CD357" i="21"/>
  <c r="CD387" i="21"/>
  <c r="CD306" i="21"/>
  <c r="CD414" i="21"/>
  <c r="CD324" i="21"/>
  <c r="CD285" i="21"/>
  <c r="CD294" i="21"/>
  <c r="CT420" i="21"/>
  <c r="CM282" i="21"/>
  <c r="CM303" i="21"/>
  <c r="CM288" i="21"/>
  <c r="CM339" i="21"/>
  <c r="CM381" i="21"/>
  <c r="T244" i="21" s="1" a="1"/>
  <c r="T244" i="21" s="1"/>
  <c r="CM342" i="21"/>
  <c r="CM411" i="21"/>
  <c r="CM369" i="21"/>
  <c r="T240" i="21" s="1" a="1"/>
  <c r="T240" i="21" s="1"/>
  <c r="CM294" i="21"/>
  <c r="CM450" i="21"/>
  <c r="T267" i="21" s="1" a="1"/>
  <c r="T267" i="21" s="1"/>
  <c r="CM309" i="21"/>
  <c r="M404" i="21"/>
  <c r="M449" i="21"/>
  <c r="M310" i="21"/>
  <c r="M377" i="21"/>
  <c r="M385" i="21"/>
  <c r="M398" i="21"/>
  <c r="M407" i="21"/>
  <c r="M403" i="21"/>
  <c r="M395" i="21"/>
  <c r="M298" i="21"/>
  <c r="DA285" i="21"/>
  <c r="DA312" i="21"/>
  <c r="DA339" i="21"/>
  <c r="DA282" i="21"/>
  <c r="DA297" i="21"/>
  <c r="DA333" i="21"/>
  <c r="DA309" i="21"/>
  <c r="DA300" i="21"/>
  <c r="DA423" i="21"/>
  <c r="DA354" i="21"/>
  <c r="DA384" i="21"/>
  <c r="DA399" i="21"/>
  <c r="DA438" i="21"/>
  <c r="DA390" i="21"/>
  <c r="DA381" i="21"/>
  <c r="DA330" i="21"/>
  <c r="DA363" i="21"/>
  <c r="DA393" i="21"/>
  <c r="DA408" i="21"/>
  <c r="DA420" i="21"/>
  <c r="DA402" i="21"/>
  <c r="DA405" i="21"/>
  <c r="DA417" i="21"/>
  <c r="DA432" i="21"/>
  <c r="DA411" i="21"/>
  <c r="DA291" i="21"/>
  <c r="DA327" i="21"/>
  <c r="DA378" i="21"/>
  <c r="DA324" i="21"/>
  <c r="DA321" i="21"/>
  <c r="DA447" i="21"/>
  <c r="DA342" i="21"/>
  <c r="DA336" i="21"/>
  <c r="DA294" i="21"/>
  <c r="DA303" i="21"/>
  <c r="DA456" i="21"/>
  <c r="DA369" i="21"/>
  <c r="FN330" i="21"/>
  <c r="FN381" i="21"/>
  <c r="FN360" i="21"/>
  <c r="FN345" i="21"/>
  <c r="FN456" i="21"/>
  <c r="FN402" i="21"/>
  <c r="FN375" i="21"/>
  <c r="FN303" i="21"/>
  <c r="P451" i="21"/>
  <c r="P418" i="21"/>
  <c r="BL378" i="21"/>
  <c r="BL294" i="21"/>
  <c r="BL417" i="21"/>
  <c r="BL369" i="21"/>
  <c r="BL393" i="21"/>
  <c r="BL357" i="21"/>
  <c r="BL291" i="21"/>
  <c r="CR384" i="21"/>
  <c r="CR423" i="21"/>
  <c r="CR405" i="21"/>
  <c r="CR285" i="21"/>
  <c r="CR366" i="21"/>
  <c r="CR372" i="21"/>
  <c r="CR354" i="21"/>
  <c r="CR435" i="21"/>
  <c r="FD357" i="21"/>
  <c r="FD405" i="21"/>
  <c r="FD303" i="21"/>
  <c r="FD309" i="21"/>
  <c r="FD450" i="21"/>
  <c r="FD459" i="21"/>
  <c r="FD441" i="21"/>
  <c r="GJ360" i="21"/>
  <c r="GJ333" i="21"/>
  <c r="GJ282" i="21"/>
  <c r="GJ345" i="21"/>
  <c r="GJ372" i="21"/>
  <c r="GJ375" i="21"/>
  <c r="GJ390" i="21"/>
  <c r="GJ423" i="21"/>
  <c r="GJ306" i="21"/>
  <c r="GJ408" i="21"/>
  <c r="GJ456" i="21"/>
  <c r="GJ459" i="21"/>
  <c r="GJ381" i="21"/>
  <c r="GJ402" i="21"/>
  <c r="GJ336" i="21"/>
  <c r="GJ321" i="21"/>
  <c r="GJ453" i="21"/>
  <c r="GJ429" i="21"/>
  <c r="GJ399" i="21"/>
  <c r="GJ444" i="21"/>
  <c r="GJ288" i="21"/>
  <c r="GJ312" i="21"/>
  <c r="GJ327" i="21"/>
  <c r="GJ348" i="21"/>
  <c r="GJ309" i="21"/>
  <c r="GJ354" i="21"/>
  <c r="GJ369" i="21"/>
  <c r="GJ351" i="21"/>
  <c r="GJ420" i="21"/>
  <c r="GJ450" i="21"/>
  <c r="GJ330" i="21"/>
  <c r="EC396" i="21"/>
  <c r="EC459" i="21"/>
  <c r="EC417" i="21"/>
  <c r="EC435" i="21"/>
  <c r="AA262" i="21" s="1" a="1"/>
  <c r="AA262" i="21" s="1"/>
  <c r="EC405" i="21"/>
  <c r="EC423" i="21"/>
  <c r="EC300" i="21"/>
  <c r="HA312" i="21"/>
  <c r="HA288" i="21"/>
  <c r="HA375" i="21"/>
  <c r="HA459" i="21"/>
  <c r="HA321" i="21"/>
  <c r="HA396" i="21"/>
  <c r="HA363" i="21"/>
  <c r="ID303" i="21"/>
  <c r="ID372" i="21"/>
  <c r="ID387" i="21"/>
  <c r="ID312" i="21"/>
  <c r="ID315" i="21"/>
  <c r="ID408" i="21"/>
  <c r="ID405" i="21"/>
  <c r="ID423" i="21"/>
  <c r="ID414" i="21"/>
  <c r="ID402" i="21"/>
  <c r="ID420" i="21"/>
  <c r="ID432" i="21"/>
  <c r="ID396" i="21"/>
  <c r="ID444" i="21"/>
  <c r="ID291" i="21"/>
  <c r="ID390" i="21"/>
  <c r="ID282" i="21"/>
  <c r="ID429" i="21"/>
  <c r="ID441" i="21"/>
  <c r="ID300" i="21"/>
  <c r="ID354" i="21"/>
  <c r="ID345" i="21"/>
  <c r="ID366" i="21"/>
  <c r="ID435" i="21"/>
  <c r="ID342" i="21"/>
  <c r="ID363" i="21"/>
  <c r="ID378" i="21"/>
  <c r="ID318" i="21"/>
  <c r="ID417" i="21"/>
  <c r="ID294" i="21"/>
  <c r="ID375" i="21"/>
  <c r="ID456" i="21"/>
  <c r="ID336" i="21"/>
  <c r="ID324" i="21"/>
  <c r="ID384" i="21"/>
  <c r="ID348" i="21"/>
  <c r="ID285" i="21"/>
  <c r="DK393" i="21"/>
  <c r="X248" i="21" s="1" a="1"/>
  <c r="X248" i="21" s="1"/>
  <c r="DK357" i="21"/>
  <c r="DK348" i="21"/>
  <c r="X233" i="21" s="1" a="1"/>
  <c r="X233" i="21" s="1"/>
  <c r="DK354" i="21"/>
  <c r="DK423" i="21"/>
  <c r="DK339" i="21"/>
  <c r="DK333" i="21"/>
  <c r="FW402" i="21"/>
  <c r="AX383" i="21"/>
  <c r="AX451" i="21"/>
  <c r="AX385" i="21"/>
  <c r="AX427" i="21"/>
  <c r="AX431" i="21"/>
  <c r="AX283" i="21"/>
  <c r="AX416" i="21"/>
  <c r="AX449" i="21"/>
  <c r="AX338" i="21"/>
  <c r="AX301" i="21"/>
  <c r="AX328" i="21"/>
  <c r="AX313" i="21"/>
  <c r="W433" i="21"/>
  <c r="W299" i="21"/>
  <c r="W329" i="21"/>
  <c r="W292" i="21"/>
  <c r="W362" i="21"/>
  <c r="W325" i="21"/>
  <c r="W331" i="21"/>
  <c r="AA394" i="21"/>
  <c r="AA273" i="21"/>
  <c r="AA290" i="21"/>
  <c r="AA368" i="21"/>
  <c r="AA296" i="21"/>
  <c r="AA317" i="21"/>
  <c r="AA430" i="21"/>
  <c r="AA346" i="21"/>
  <c r="AA431" i="21"/>
  <c r="AA422" i="21"/>
  <c r="AA407" i="21"/>
  <c r="AA449" i="21"/>
  <c r="AA295" i="21"/>
  <c r="AA287" i="21"/>
  <c r="AA416" i="21"/>
  <c r="AA388" i="21"/>
  <c r="AA331" i="21"/>
  <c r="AA343" i="21"/>
  <c r="AA406" i="21"/>
  <c r="AA344" i="21"/>
  <c r="AA367" i="21"/>
  <c r="AA337" i="21"/>
  <c r="AA401" i="21"/>
  <c r="AA445" i="21"/>
  <c r="AA455" i="21"/>
  <c r="AA281" i="21"/>
  <c r="AA371" i="21"/>
  <c r="AA404" i="21"/>
  <c r="AA412" i="21"/>
  <c r="AA286" i="21"/>
  <c r="AA389" i="21"/>
  <c r="AA272" i="21"/>
  <c r="AA292" i="21"/>
  <c r="AA353" i="21"/>
  <c r="AA457" i="21"/>
  <c r="AA365" i="21"/>
  <c r="AA395" i="21"/>
  <c r="AA293" i="21"/>
  <c r="AA323" i="21"/>
  <c r="AA418" i="21"/>
  <c r="AA392" i="21"/>
  <c r="AA284" i="21"/>
  <c r="AA437" i="21"/>
  <c r="AA325" i="21"/>
  <c r="AA380" i="21"/>
  <c r="AA347" i="21"/>
  <c r="AA397" i="21"/>
  <c r="AA335" i="21"/>
  <c r="AA410" i="21"/>
  <c r="AA358" i="21"/>
  <c r="AA361" i="21"/>
  <c r="AA340" i="21"/>
  <c r="AA316" i="21"/>
  <c r="AA304" i="21"/>
  <c r="AA428" i="21"/>
  <c r="AA364" i="21"/>
  <c r="AA442" i="21"/>
  <c r="AA359" i="21"/>
  <c r="AA421" i="21"/>
  <c r="AA382" i="21"/>
  <c r="AA409" i="21"/>
  <c r="AA373" i="21"/>
  <c r="AA443" i="21"/>
  <c r="AA436" i="21"/>
  <c r="AA319" i="21"/>
  <c r="AA424" i="21"/>
  <c r="AA301" i="21"/>
  <c r="AA451" i="21"/>
  <c r="AA398" i="21"/>
  <c r="AA440" i="21"/>
  <c r="AA322" i="21"/>
  <c r="AA376" i="21"/>
  <c r="AA419" i="21"/>
  <c r="AA289" i="21"/>
  <c r="AA356" i="21"/>
  <c r="AA334" i="21"/>
  <c r="D14" i="36"/>
  <c r="D3" i="39"/>
  <c r="D12" i="36"/>
  <c r="B9" i="40"/>
  <c r="D19" i="36"/>
  <c r="D11" i="36"/>
  <c r="D13" i="36"/>
  <c r="D10" i="36"/>
  <c r="D17" i="36"/>
  <c r="D18" i="36"/>
  <c r="D16" i="36"/>
  <c r="D20" i="36"/>
  <c r="D15" i="36"/>
  <c r="E15" i="36" s="1"/>
  <c r="G9" i="19"/>
  <c r="H9" i="19" s="1"/>
  <c r="AJ12" i="21"/>
  <c r="AJ13" i="21" s="1"/>
  <c r="C17" i="36"/>
  <c r="C11" i="19"/>
  <c r="AT340" i="21"/>
  <c r="AT313" i="21"/>
  <c r="AT367" i="21"/>
  <c r="AT316" i="21"/>
  <c r="AT400" i="21"/>
  <c r="AT295" i="21"/>
  <c r="AT319" i="21"/>
  <c r="AT346" i="21"/>
  <c r="AT358" i="21"/>
  <c r="AT280" i="21"/>
  <c r="AT352" i="21"/>
  <c r="AT370" i="21"/>
  <c r="AT331" i="21"/>
  <c r="AT298" i="21"/>
  <c r="AT376" i="21"/>
  <c r="AT301" i="21"/>
  <c r="AT415" i="21"/>
  <c r="AT382" i="21"/>
  <c r="AT427" i="21"/>
  <c r="AT418" i="21"/>
  <c r="AT349" i="21"/>
  <c r="AU341" i="21"/>
  <c r="AU296" i="21"/>
  <c r="AU332" i="21"/>
  <c r="AU401" i="21"/>
  <c r="AT334" i="21"/>
  <c r="AT307" i="21"/>
  <c r="AT436" i="21"/>
  <c r="AT388" i="21"/>
  <c r="AT391" i="21"/>
  <c r="AT310" i="21"/>
  <c r="AT328" i="21"/>
  <c r="AU377" i="21"/>
  <c r="AU437" i="21"/>
  <c r="AU434" i="21"/>
  <c r="AU404" i="21"/>
  <c r="AU347" i="21"/>
  <c r="AU413" i="21"/>
  <c r="AU359" i="21"/>
  <c r="AT379" i="21"/>
  <c r="AT394" i="21"/>
  <c r="AT355" i="21"/>
  <c r="AU293" i="21"/>
  <c r="AU365" i="21"/>
  <c r="AU419" i="21"/>
  <c r="AU383" i="21"/>
  <c r="AU308" i="21"/>
  <c r="AU380" i="21"/>
  <c r="AU392" i="21"/>
  <c r="AY406" i="21"/>
  <c r="AY448" i="21"/>
  <c r="AY295" i="21"/>
  <c r="AY370" i="21"/>
  <c r="AY415" i="21"/>
  <c r="AY328" i="21"/>
  <c r="AY310" i="21"/>
  <c r="AY376" i="21"/>
  <c r="AY403" i="21"/>
  <c r="AY454" i="21"/>
  <c r="AY322" i="21"/>
  <c r="AY385" i="21"/>
  <c r="AW317" i="21"/>
  <c r="AW389" i="21"/>
  <c r="AW437" i="21"/>
  <c r="AW341" i="21"/>
  <c r="AW410" i="21"/>
  <c r="AW323" i="21"/>
  <c r="AW401" i="21"/>
  <c r="AW314" i="21"/>
  <c r="AW299" i="21"/>
  <c r="AW443" i="21"/>
  <c r="AW416" i="21"/>
  <c r="BA302" i="21"/>
  <c r="BA449" i="21"/>
  <c r="BA398" i="21"/>
  <c r="BA317" i="21"/>
  <c r="BA413" i="21"/>
  <c r="BA362" i="21"/>
  <c r="BA395" i="21"/>
  <c r="BA416" i="21"/>
  <c r="BA287" i="21"/>
  <c r="BA440" i="21"/>
  <c r="D16" i="19"/>
  <c r="AS12" i="21"/>
  <c r="AS13" i="21" s="1"/>
  <c r="AL12" i="21"/>
  <c r="AL13" i="21" s="1"/>
  <c r="AY305" i="21"/>
  <c r="AY323" i="21"/>
  <c r="AY371" i="21"/>
  <c r="AY419" i="21"/>
  <c r="AY425" i="21"/>
  <c r="AY308" i="21"/>
  <c r="AY341" i="21"/>
  <c r="AY314" i="21"/>
  <c r="AY293" i="21"/>
  <c r="AY284" i="21"/>
  <c r="AY401" i="21"/>
  <c r="AY353" i="21"/>
  <c r="AY326" i="21"/>
  <c r="AY383" i="21"/>
  <c r="AY449" i="21"/>
  <c r="AY287" i="21"/>
  <c r="AY344" i="21"/>
  <c r="AY404" i="21"/>
  <c r="AW295" i="21"/>
  <c r="AW433" i="21"/>
  <c r="AW301" i="21"/>
  <c r="AW457" i="21"/>
  <c r="AW421" i="21"/>
  <c r="AW379" i="21"/>
  <c r="AW307" i="21"/>
  <c r="AW406" i="21"/>
  <c r="AW418" i="21"/>
  <c r="AW340" i="21"/>
  <c r="AW391" i="21"/>
  <c r="AW403" i="21"/>
  <c r="CH10" i="40"/>
  <c r="BA346" i="21"/>
  <c r="BA349" i="21"/>
  <c r="BA361" i="21"/>
  <c r="BA436" i="21"/>
  <c r="BA313" i="21"/>
  <c r="BA400" i="21"/>
  <c r="BA424" i="21"/>
  <c r="BA376" i="21"/>
  <c r="BA454" i="21"/>
  <c r="BA442" i="21"/>
  <c r="BA298" i="21"/>
  <c r="BA427" i="21"/>
  <c r="R286" i="21"/>
  <c r="R340" i="21"/>
  <c r="R448" i="21"/>
  <c r="R355" i="21"/>
  <c r="R343" i="21"/>
  <c r="R457" i="21"/>
  <c r="R334" i="21"/>
  <c r="R295" i="21"/>
  <c r="R310" i="21"/>
  <c r="R400" i="21"/>
  <c r="R307" i="21"/>
  <c r="R352" i="21"/>
  <c r="R397" i="21"/>
  <c r="R328" i="21"/>
  <c r="R358" i="21"/>
  <c r="R439" i="21"/>
  <c r="R427" i="21"/>
  <c r="Q349" i="21"/>
  <c r="Q361" i="21"/>
  <c r="Q424" i="21"/>
  <c r="Q397" i="21"/>
  <c r="Q400" i="21"/>
  <c r="Q421" i="21"/>
  <c r="Q403" i="21"/>
  <c r="Q418" i="21"/>
  <c r="Q346" i="21"/>
  <c r="Q301" i="21"/>
  <c r="Q286" i="21"/>
  <c r="Q289" i="21"/>
  <c r="Q280" i="21"/>
  <c r="Q319" i="21"/>
  <c r="Q382" i="21"/>
  <c r="Q316" i="21"/>
  <c r="Q415" i="21"/>
  <c r="P428" i="21"/>
  <c r="P440" i="21"/>
  <c r="P419" i="21"/>
  <c r="P287" i="21"/>
  <c r="P302" i="21"/>
  <c r="P365" i="21"/>
  <c r="P446" i="21"/>
  <c r="P413" i="21"/>
  <c r="P404" i="21"/>
  <c r="P443" i="21"/>
  <c r="P392" i="21"/>
  <c r="R367" i="21"/>
  <c r="R433" i="21"/>
  <c r="R454" i="21"/>
  <c r="R280" i="21"/>
  <c r="R346" i="21"/>
  <c r="R298" i="21"/>
  <c r="R304" i="21"/>
  <c r="R322" i="21"/>
  <c r="R349" i="21"/>
  <c r="R364" i="21"/>
  <c r="R445" i="21"/>
  <c r="R418" i="21"/>
  <c r="R391" i="21"/>
  <c r="R394" i="21"/>
  <c r="Q457" i="21"/>
  <c r="Q283" i="21"/>
  <c r="Q376" i="21"/>
  <c r="Q358" i="21"/>
  <c r="Q385" i="21"/>
  <c r="Q448" i="21"/>
  <c r="Q433" i="21"/>
  <c r="E10" i="19"/>
  <c r="L427" i="21"/>
  <c r="L316" i="21"/>
  <c r="L319" i="21"/>
  <c r="L424" i="21"/>
  <c r="L301" i="21"/>
  <c r="L304" i="21"/>
  <c r="L337" i="21"/>
  <c r="L412" i="21"/>
  <c r="L394" i="21"/>
  <c r="L298" i="21"/>
  <c r="L295" i="21"/>
  <c r="L379" i="21"/>
  <c r="L433" i="21"/>
  <c r="L280" i="21"/>
  <c r="L376" i="21"/>
  <c r="L283" i="21"/>
  <c r="L346" i="21"/>
  <c r="L328" i="21"/>
  <c r="L430" i="21"/>
  <c r="L367" i="21"/>
  <c r="L352" i="21"/>
  <c r="L358" i="21"/>
  <c r="L349" i="21"/>
  <c r="L448" i="21"/>
  <c r="L457" i="21"/>
  <c r="L313" i="21"/>
  <c r="L454" i="21"/>
  <c r="L307" i="21"/>
  <c r="L385" i="21"/>
  <c r="L406" i="21"/>
  <c r="L388" i="21"/>
  <c r="L418" i="21"/>
  <c r="L289" i="21"/>
  <c r="L382" i="21"/>
  <c r="L334" i="21"/>
  <c r="L286" i="21"/>
  <c r="J362" i="21"/>
  <c r="J302" i="21"/>
  <c r="J425" i="21"/>
  <c r="J287" i="21"/>
  <c r="J341" i="21"/>
  <c r="J413" i="21"/>
  <c r="J308" i="21"/>
  <c r="J329" i="21"/>
  <c r="J377" i="21"/>
  <c r="J437" i="21"/>
  <c r="J392" i="21"/>
  <c r="J440" i="21"/>
  <c r="J380" i="21"/>
  <c r="J359" i="21"/>
  <c r="J296" i="21"/>
  <c r="J389" i="21"/>
  <c r="J446" i="21"/>
  <c r="J398" i="21"/>
  <c r="L331" i="21"/>
  <c r="L391" i="21"/>
  <c r="E9" i="19"/>
  <c r="AQ329" i="21"/>
  <c r="AQ344" i="21"/>
  <c r="AQ307" i="21"/>
  <c r="AQ359" i="21"/>
  <c r="AQ326" i="21"/>
  <c r="AQ334" i="21"/>
  <c r="AQ301" i="21"/>
  <c r="AQ346" i="21"/>
  <c r="AQ365" i="21"/>
  <c r="AQ358" i="21"/>
  <c r="AQ439" i="21"/>
  <c r="AQ292" i="21"/>
  <c r="AQ425" i="21"/>
  <c r="AQ304" i="21"/>
  <c r="AQ454" i="21"/>
  <c r="AQ283" i="21"/>
  <c r="AQ295" i="21"/>
  <c r="AQ397" i="21"/>
  <c r="AQ355" i="21"/>
  <c r="AQ370" i="21"/>
  <c r="AQ374" i="21"/>
  <c r="AQ353" i="21"/>
  <c r="AQ443" i="21"/>
  <c r="AQ316" i="21"/>
  <c r="AQ437" i="21"/>
  <c r="AQ323" i="21"/>
  <c r="AQ347" i="21"/>
  <c r="AQ308" i="21"/>
  <c r="AQ317" i="21"/>
  <c r="AQ401" i="21"/>
  <c r="AQ356" i="21"/>
  <c r="AQ296" i="21"/>
  <c r="AQ448" i="21"/>
  <c r="AQ380" i="21"/>
  <c r="AQ289" i="21"/>
  <c r="AQ445" i="21"/>
  <c r="AQ371" i="21"/>
  <c r="AQ286" i="21"/>
  <c r="AQ287" i="21"/>
  <c r="AQ418" i="21"/>
  <c r="AQ455" i="21"/>
  <c r="AQ299" i="21"/>
  <c r="AQ341" i="21"/>
  <c r="AQ446" i="21"/>
  <c r="AQ362" i="21"/>
  <c r="AQ361" i="21"/>
  <c r="AQ382" i="21"/>
  <c r="AQ376" i="21"/>
  <c r="AQ430" i="21"/>
  <c r="AQ368" i="21"/>
  <c r="AQ311" i="21"/>
  <c r="AQ410" i="21"/>
  <c r="C10" i="19"/>
  <c r="J82" i="2"/>
  <c r="AE394" i="21"/>
  <c r="AE310" i="21"/>
  <c r="AE397" i="21"/>
  <c r="AE421" i="21"/>
  <c r="AE304" i="21"/>
  <c r="AE382" i="21"/>
  <c r="AE322" i="21"/>
  <c r="AE409" i="21"/>
  <c r="AE403" i="21"/>
  <c r="AE442" i="21"/>
  <c r="AE283" i="21"/>
  <c r="AE364" i="21"/>
  <c r="AE343" i="21"/>
  <c r="AE301" i="21"/>
  <c r="AE388" i="21"/>
  <c r="AE370" i="21"/>
  <c r="AE295" i="21"/>
  <c r="AE346" i="21"/>
  <c r="C13" i="19"/>
  <c r="AD455" i="21"/>
  <c r="AD317" i="21"/>
  <c r="AD329" i="21"/>
  <c r="AD356" i="21"/>
  <c r="AD362" i="21"/>
  <c r="AD365" i="21"/>
  <c r="AD380" i="21"/>
  <c r="AD287" i="21"/>
  <c r="AD419" i="21"/>
  <c r="Y316" i="21"/>
  <c r="Y457" i="21"/>
  <c r="Y400" i="21"/>
  <c r="Y424" i="21"/>
  <c r="Y334" i="21"/>
  <c r="Y298" i="21"/>
  <c r="Y394" i="21"/>
  <c r="Y376" i="21"/>
  <c r="Y379" i="21"/>
  <c r="Y445" i="21"/>
  <c r="Y319" i="21"/>
  <c r="Y283" i="21"/>
  <c r="Y295" i="21"/>
  <c r="Y358" i="21"/>
  <c r="Y418" i="21"/>
  <c r="Y310" i="21"/>
  <c r="Y397" i="21"/>
  <c r="Y433" i="21"/>
  <c r="Y286" i="21"/>
  <c r="Y307" i="21"/>
  <c r="Y289" i="21"/>
  <c r="Y382" i="21"/>
  <c r="AD314" i="21"/>
  <c r="AD440" i="21"/>
  <c r="AD281" i="21"/>
  <c r="AD398" i="21"/>
  <c r="Y352" i="21"/>
  <c r="Y430" i="21"/>
  <c r="Y448" i="21"/>
  <c r="Y364" i="21"/>
  <c r="Y328" i="21"/>
  <c r="Y427" i="21"/>
  <c r="Z337" i="21"/>
  <c r="Z316" i="21"/>
  <c r="Z448" i="21"/>
  <c r="Z358" i="21"/>
  <c r="Z367" i="21"/>
  <c r="Z370" i="21"/>
  <c r="Z289" i="21"/>
  <c r="Z301" i="21"/>
  <c r="Z382" i="21"/>
  <c r="Z319" i="21"/>
  <c r="Z349" i="21"/>
  <c r="Z457" i="21"/>
  <c r="Z298" i="21"/>
  <c r="AD341" i="21"/>
  <c r="AD368" i="21"/>
  <c r="AD374" i="21"/>
  <c r="AD323" i="21"/>
  <c r="AD335" i="21"/>
  <c r="Y451" i="21"/>
  <c r="Y325" i="21"/>
  <c r="Y415" i="21"/>
  <c r="Y385" i="21"/>
  <c r="Y367" i="21"/>
  <c r="Y301" i="21"/>
  <c r="Z286" i="21"/>
  <c r="Z400" i="21"/>
  <c r="Z304" i="21"/>
  <c r="Z313" i="21"/>
  <c r="Z373" i="21"/>
  <c r="Z418" i="21"/>
  <c r="Z292" i="21"/>
  <c r="Z412" i="21"/>
  <c r="Z436" i="21"/>
  <c r="Z397" i="21"/>
  <c r="Z328" i="21"/>
  <c r="Z340" i="21"/>
  <c r="Z439" i="21"/>
  <c r="Z331" i="21"/>
  <c r="AD401" i="21"/>
  <c r="AD431" i="21"/>
  <c r="AD416" i="21"/>
  <c r="AD410" i="21"/>
  <c r="Y412" i="21"/>
  <c r="Y454" i="21"/>
  <c r="Y355" i="21"/>
  <c r="Y361" i="21"/>
  <c r="Y436" i="21"/>
  <c r="Y349" i="21"/>
  <c r="Y322" i="21"/>
  <c r="AL10" i="40"/>
  <c r="AR433" i="21"/>
  <c r="AR455" i="21"/>
  <c r="AR385" i="21"/>
  <c r="AR326" i="21"/>
  <c r="AR296" i="21"/>
  <c r="AR431" i="21"/>
  <c r="AR311" i="21"/>
  <c r="AR449" i="21"/>
  <c r="AR416" i="21"/>
  <c r="AR364" i="21"/>
  <c r="AR400" i="21"/>
  <c r="AR361" i="21"/>
  <c r="AR286" i="21"/>
  <c r="AR298" i="21"/>
  <c r="AR458" i="21"/>
  <c r="AR440" i="21"/>
  <c r="AR310" i="21"/>
  <c r="AR401" i="21"/>
  <c r="AR347" i="21"/>
  <c r="AR413" i="21"/>
  <c r="AR331" i="21"/>
  <c r="AR436" i="21"/>
  <c r="AR272" i="21"/>
  <c r="J86" i="2"/>
  <c r="S352" i="21"/>
  <c r="S328" i="21"/>
  <c r="S455" i="21"/>
  <c r="S442" i="21"/>
  <c r="S313" i="21"/>
  <c r="S299" i="21"/>
  <c r="S353" i="21"/>
  <c r="S335" i="21"/>
  <c r="S389" i="21"/>
  <c r="S308" i="21"/>
  <c r="S451" i="21"/>
  <c r="S290" i="21"/>
  <c r="S316" i="21"/>
  <c r="S371" i="21"/>
  <c r="S386" i="21"/>
  <c r="S394" i="21"/>
  <c r="S365" i="21"/>
  <c r="S425" i="21"/>
  <c r="S430" i="21"/>
  <c r="S412" i="21"/>
  <c r="S319" i="21"/>
  <c r="S415" i="21"/>
  <c r="S380" i="21"/>
  <c r="S272" i="21"/>
  <c r="AS434" i="21"/>
  <c r="AS299" i="21"/>
  <c r="AS307" i="21"/>
  <c r="AS455" i="21"/>
  <c r="AS287" i="21"/>
  <c r="AS377" i="21"/>
  <c r="AS301" i="21"/>
  <c r="AS317" i="21"/>
  <c r="AS379" i="21"/>
  <c r="AS457" i="21"/>
  <c r="AS416" i="21"/>
  <c r="AS373" i="21"/>
  <c r="AS446" i="21"/>
  <c r="AS320" i="21"/>
  <c r="AS340" i="21"/>
  <c r="AS338" i="21"/>
  <c r="AS430" i="21"/>
  <c r="AS293" i="21"/>
  <c r="AS359" i="21"/>
  <c r="AS382" i="21"/>
  <c r="AS341" i="21"/>
  <c r="AS422" i="21"/>
  <c r="AS349" i="21"/>
  <c r="AG404" i="21"/>
  <c r="AG287" i="21"/>
  <c r="AG377" i="21"/>
  <c r="AG326" i="21"/>
  <c r="AG368" i="21"/>
  <c r="AG323" i="21"/>
  <c r="AG353" i="21"/>
  <c r="AG386" i="21"/>
  <c r="AG299" i="21"/>
  <c r="AG335" i="21"/>
  <c r="AV273" i="21"/>
  <c r="AV376" i="21"/>
  <c r="AV347" i="21"/>
  <c r="AV341" i="21"/>
  <c r="AV283" i="21"/>
  <c r="AV284" i="21"/>
  <c r="AV445" i="21"/>
  <c r="AV326" i="21"/>
  <c r="AV296" i="21"/>
  <c r="AV316" i="21"/>
  <c r="AV409" i="21"/>
  <c r="AV290" i="21"/>
  <c r="AV287" i="21"/>
  <c r="AV286" i="21"/>
  <c r="AV424" i="21"/>
  <c r="AV430" i="21"/>
  <c r="AV398" i="21"/>
  <c r="AV314" i="21"/>
  <c r="AV439" i="21"/>
  <c r="AV317" i="21"/>
  <c r="AV308" i="21"/>
  <c r="AV334" i="21"/>
  <c r="AV421" i="21"/>
  <c r="AV329" i="21"/>
  <c r="AV322" i="21"/>
  <c r="AV452" i="21"/>
  <c r="AV383" i="21"/>
  <c r="AV415" i="21"/>
  <c r="AV382" i="21"/>
  <c r="AV389" i="21"/>
  <c r="AV407" i="21"/>
  <c r="AV337" i="21"/>
  <c r="AV427" i="21"/>
  <c r="AV280" i="21"/>
  <c r="AV364" i="21"/>
  <c r="AV328" i="21"/>
  <c r="AV292" i="21"/>
  <c r="AV410" i="21"/>
  <c r="AV425" i="21"/>
  <c r="AV350" i="21"/>
  <c r="AV367" i="21"/>
  <c r="AV298" i="21"/>
  <c r="AV458" i="21"/>
  <c r="AV437" i="21"/>
  <c r="AV355" i="21"/>
  <c r="AV401" i="21"/>
  <c r="AV310" i="21"/>
  <c r="AV403" i="21"/>
  <c r="AV455" i="21"/>
  <c r="AV434" i="21"/>
  <c r="AV307" i="21"/>
  <c r="AV418" i="21"/>
  <c r="AV331" i="21"/>
  <c r="AN290" i="21"/>
  <c r="AN319" i="21"/>
  <c r="AN455" i="21"/>
  <c r="AN431" i="21"/>
  <c r="AN281" i="21"/>
  <c r="AN451" i="21"/>
  <c r="AN326" i="21"/>
  <c r="AN400" i="21"/>
  <c r="AN410" i="21"/>
  <c r="AN404" i="21"/>
  <c r="AN344" i="21"/>
  <c r="AN388" i="21"/>
  <c r="AN334" i="21"/>
  <c r="AN338" i="21"/>
  <c r="AN299" i="21"/>
  <c r="AN273" i="21"/>
  <c r="AN419" i="21"/>
  <c r="AN337" i="21"/>
  <c r="AN446" i="21"/>
  <c r="AN430" i="21"/>
  <c r="AN385" i="21"/>
  <c r="AN389" i="21"/>
  <c r="AN347" i="21"/>
  <c r="AN343" i="21"/>
  <c r="AN346" i="21"/>
  <c r="AN322" i="21"/>
  <c r="AN407" i="21"/>
  <c r="AN368" i="21"/>
  <c r="AN328" i="21"/>
  <c r="AN374" i="21"/>
  <c r="AN394" i="21"/>
  <c r="AN413" i="21"/>
  <c r="AN445" i="21"/>
  <c r="AN415" i="21"/>
  <c r="AN382" i="21"/>
  <c r="AN295" i="21"/>
  <c r="AN443" i="21"/>
  <c r="AN353" i="21"/>
  <c r="AN283" i="21"/>
  <c r="AN398" i="21"/>
  <c r="AN397" i="21"/>
  <c r="AN380" i="21"/>
  <c r="AN386" i="21"/>
  <c r="AN296" i="21"/>
  <c r="AN289" i="21"/>
  <c r="AN364" i="21"/>
  <c r="AN379" i="21"/>
  <c r="AN448" i="21"/>
  <c r="AN425" i="21"/>
  <c r="AN373" i="21"/>
  <c r="AN332" i="21"/>
  <c r="AN293" i="21"/>
  <c r="AF281" i="21"/>
  <c r="AF350" i="21"/>
  <c r="AF347" i="21"/>
  <c r="AF317" i="21"/>
  <c r="AF437" i="21"/>
  <c r="AF455" i="21"/>
  <c r="AF331" i="21"/>
  <c r="AF310" i="21"/>
  <c r="AF385" i="21"/>
  <c r="AF434" i="21"/>
  <c r="AF421" i="21"/>
  <c r="AF368" i="21"/>
  <c r="AF287" i="21"/>
  <c r="AF307" i="21"/>
  <c r="AF364" i="21"/>
  <c r="AF314" i="21"/>
  <c r="AF376" i="21"/>
  <c r="AF334" i="21"/>
  <c r="AF433" i="21"/>
  <c r="AF353" i="21"/>
  <c r="AF323" i="21"/>
  <c r="AF440" i="21"/>
  <c r="AF382" i="21"/>
  <c r="AF326" i="21"/>
  <c r="AF403" i="21"/>
  <c r="AF394" i="21"/>
  <c r="AF272" i="21"/>
  <c r="AF452" i="21"/>
  <c r="AF356" i="21"/>
  <c r="AF341" i="21"/>
  <c r="AF352" i="21"/>
  <c r="AF289" i="21"/>
  <c r="AF445" i="21"/>
  <c r="AF302" i="21"/>
  <c r="AF430" i="21"/>
  <c r="AF377" i="21"/>
  <c r="AF448" i="21"/>
  <c r="AF338" i="21"/>
  <c r="AF322" i="21"/>
  <c r="AF362" i="21"/>
  <c r="AF388" i="21"/>
  <c r="AF284" i="21"/>
  <c r="AF332" i="21"/>
  <c r="AF397" i="21"/>
  <c r="AF329" i="21"/>
  <c r="AF343" i="21"/>
  <c r="AF370" i="21"/>
  <c r="AF383" i="21"/>
  <c r="AF359" i="21"/>
  <c r="AF374" i="21"/>
  <c r="AF412" i="21"/>
  <c r="AF292" i="21"/>
  <c r="AF457" i="21"/>
  <c r="BB415" i="21"/>
  <c r="BB319" i="21"/>
  <c r="BB401" i="21"/>
  <c r="BB377" i="21"/>
  <c r="BB340" i="21"/>
  <c r="BB353" i="21"/>
  <c r="BB304" i="21"/>
  <c r="BB367" i="21"/>
  <c r="BB379" i="21"/>
  <c r="BB341" i="21"/>
  <c r="BB365" i="21"/>
  <c r="BB280" i="21"/>
  <c r="BB418" i="21"/>
  <c r="BB445" i="21"/>
  <c r="BB296" i="21"/>
  <c r="BB419" i="21"/>
  <c r="BB305" i="21"/>
  <c r="BB448" i="21"/>
  <c r="BB370" i="21"/>
  <c r="BB452" i="21"/>
  <c r="BB362" i="21"/>
  <c r="BB289" i="21"/>
  <c r="BB451" i="21"/>
  <c r="BB400" i="21"/>
  <c r="AL373" i="21"/>
  <c r="AL335" i="21"/>
  <c r="AL440" i="21"/>
  <c r="AL308" i="21"/>
  <c r="AL344" i="21"/>
  <c r="AL305" i="21"/>
  <c r="AL377" i="21"/>
  <c r="AL398" i="21"/>
  <c r="AL313" i="21"/>
  <c r="AL416" i="21"/>
  <c r="AL299" i="21"/>
  <c r="AL427" i="21"/>
  <c r="AL353" i="21"/>
  <c r="AL320" i="21"/>
  <c r="AL302" i="21"/>
  <c r="AL442" i="21"/>
  <c r="AL443" i="21"/>
  <c r="AL349" i="21"/>
  <c r="AL433" i="21"/>
  <c r="AL425" i="21"/>
  <c r="AL350" i="21"/>
  <c r="AL404" i="21"/>
  <c r="AL293" i="21"/>
  <c r="AH316" i="21"/>
  <c r="AH313" i="21"/>
  <c r="AH341" i="21"/>
  <c r="AH425" i="21"/>
  <c r="AH422" i="21"/>
  <c r="AH334" i="21"/>
  <c r="AH298" i="21"/>
  <c r="AH371" i="21"/>
  <c r="AH302" i="21"/>
  <c r="AH326" i="21"/>
  <c r="AH410" i="21"/>
  <c r="AH281" i="21"/>
  <c r="AH365" i="21"/>
  <c r="AH314" i="21"/>
  <c r="AH367" i="21"/>
  <c r="AH421" i="21"/>
  <c r="AH304" i="21"/>
  <c r="AH307" i="21"/>
  <c r="AH356" i="21"/>
  <c r="AH289" i="21"/>
  <c r="AH391" i="21"/>
  <c r="AH310" i="21"/>
  <c r="AH434" i="21"/>
  <c r="N419" i="21"/>
  <c r="N412" i="21"/>
  <c r="N322" i="21"/>
  <c r="N413" i="21"/>
  <c r="N389" i="21"/>
  <c r="N458" i="21"/>
  <c r="N298" i="21"/>
  <c r="N343" i="21"/>
  <c r="N293" i="21"/>
  <c r="N289" i="21"/>
  <c r="N301" i="21"/>
  <c r="N340" i="21"/>
  <c r="N346" i="21"/>
  <c r="N382" i="21"/>
  <c r="N454" i="21"/>
  <c r="N292" i="21"/>
  <c r="N430" i="21"/>
  <c r="N427" i="21"/>
  <c r="N362" i="21"/>
  <c r="N370" i="21"/>
  <c r="N457" i="21"/>
  <c r="N337" i="21"/>
  <c r="N286" i="21"/>
  <c r="U302" i="21"/>
  <c r="U383" i="21"/>
  <c r="U422" i="21"/>
  <c r="U352" i="21"/>
  <c r="U349" i="21"/>
  <c r="U308" i="21"/>
  <c r="U362" i="21"/>
  <c r="U407" i="21"/>
  <c r="U307" i="21"/>
  <c r="U280" i="21"/>
  <c r="U353" i="21"/>
  <c r="U359" i="21"/>
  <c r="U457" i="21"/>
  <c r="U298" i="21"/>
  <c r="U341" i="21"/>
  <c r="U301" i="21"/>
  <c r="U344" i="21"/>
  <c r="U290" i="21"/>
  <c r="U451" i="21"/>
  <c r="U379" i="21"/>
  <c r="U425" i="21"/>
  <c r="U406" i="21"/>
  <c r="U281" i="21"/>
  <c r="U370" i="21"/>
  <c r="U388" i="21"/>
  <c r="U386" i="21"/>
  <c r="U458" i="21"/>
  <c r="U293" i="21"/>
  <c r="U373" i="21"/>
  <c r="U455" i="21"/>
  <c r="U431" i="21"/>
  <c r="U319" i="21"/>
  <c r="U356" i="21"/>
  <c r="U424" i="21"/>
  <c r="U323" i="21"/>
  <c r="U331" i="21"/>
  <c r="U395" i="21"/>
  <c r="U397" i="21"/>
  <c r="U350" i="21"/>
  <c r="U314" i="21"/>
  <c r="U389" i="21"/>
  <c r="U365" i="21"/>
  <c r="U391" i="21"/>
  <c r="U440" i="21"/>
  <c r="U418" i="21"/>
  <c r="U392" i="21"/>
  <c r="U289" i="21"/>
  <c r="U374" i="21"/>
  <c r="U305" i="21"/>
  <c r="U445" i="21"/>
  <c r="U313" i="21"/>
  <c r="U401" i="21"/>
  <c r="U326" i="21"/>
  <c r="CW294" i="21"/>
  <c r="CW402" i="21"/>
  <c r="CW330" i="21"/>
  <c r="CW405" i="21"/>
  <c r="CW321" i="21"/>
  <c r="CW297" i="21"/>
  <c r="CW324" i="21"/>
  <c r="CW288" i="21"/>
  <c r="CW396" i="21"/>
  <c r="CW291" i="21"/>
  <c r="CW393" i="21"/>
  <c r="EO318" i="21"/>
  <c r="EO294" i="21"/>
  <c r="EO351" i="21"/>
  <c r="EO369" i="21"/>
  <c r="AC240" i="21" s="1" a="1"/>
  <c r="AC240" i="21" s="1"/>
  <c r="EO336" i="21"/>
  <c r="AC229" i="21" s="1" a="1"/>
  <c r="AC229" i="21" s="1"/>
  <c r="EO399" i="21"/>
  <c r="EO342" i="21"/>
  <c r="AC231" i="21" s="1" a="1"/>
  <c r="AC231" i="21" s="1"/>
  <c r="EO444" i="21"/>
  <c r="AC265" i="21" s="1" a="1"/>
  <c r="AC265" i="21" s="1"/>
  <c r="EO384" i="21"/>
  <c r="AC245" i="21" s="1" a="1"/>
  <c r="AC245" i="21" s="1"/>
  <c r="EO426" i="21"/>
  <c r="EO363" i="21"/>
  <c r="AC238" i="21" s="1" a="1"/>
  <c r="AC238" i="21" s="1"/>
  <c r="CD372" i="21"/>
  <c r="CD381" i="21"/>
  <c r="CD441" i="21"/>
  <c r="CD390" i="21"/>
  <c r="CD453" i="21"/>
  <c r="CD336" i="21"/>
  <c r="CD348" i="21"/>
  <c r="CD366" i="21"/>
  <c r="CD282" i="21"/>
  <c r="CD423" i="21"/>
  <c r="CD303" i="21"/>
  <c r="CT393" i="21"/>
  <c r="CT345" i="21"/>
  <c r="CT441" i="21"/>
  <c r="CT438" i="21"/>
  <c r="CT387" i="21"/>
  <c r="CT363" i="21"/>
  <c r="CT423" i="21"/>
  <c r="CT360" i="21"/>
  <c r="CT321" i="21"/>
  <c r="CT378" i="21"/>
  <c r="CT297" i="21"/>
  <c r="CT291" i="21"/>
  <c r="CM351" i="21"/>
  <c r="T234" i="21" s="1" a="1"/>
  <c r="T234" i="21" s="1"/>
  <c r="CM336" i="21"/>
  <c r="CM297" i="21"/>
  <c r="CM417" i="21"/>
  <c r="CM333" i="21"/>
  <c r="CM444" i="21"/>
  <c r="T265" i="21" s="1" a="1"/>
  <c r="T265" i="21" s="1"/>
  <c r="CM360" i="21"/>
  <c r="T237" i="21" s="1" a="1"/>
  <c r="T237" i="21" s="1"/>
  <c r="CM321" i="21"/>
  <c r="CM378" i="21"/>
  <c r="T243" i="21" s="1" a="1"/>
  <c r="T243" i="21" s="1"/>
  <c r="CM300" i="21"/>
  <c r="CM306" i="21"/>
  <c r="DS348" i="21"/>
  <c r="DS414" i="21"/>
  <c r="DS435" i="21"/>
  <c r="DS450" i="21"/>
  <c r="DS282" i="21"/>
  <c r="DS297" i="21"/>
  <c r="DS420" i="21"/>
  <c r="DS396" i="21"/>
  <c r="DS339" i="21"/>
  <c r="DS354" i="21"/>
  <c r="DS369" i="21"/>
  <c r="DS306" i="21"/>
  <c r="DS351" i="21"/>
  <c r="DS399" i="21"/>
  <c r="DS381" i="21"/>
  <c r="DS303" i="21"/>
  <c r="DS333" i="21"/>
  <c r="DS426" i="21"/>
  <c r="DS309" i="21"/>
  <c r="DS336" i="21"/>
  <c r="DS357" i="21"/>
  <c r="DS411" i="21"/>
  <c r="DS372" i="21"/>
  <c r="DS300" i="21"/>
  <c r="DS363" i="21"/>
  <c r="DS360" i="21"/>
  <c r="GE447" i="21"/>
  <c r="AJ266" i="21" s="1" a="1"/>
  <c r="AJ266" i="21" s="1"/>
  <c r="GE336" i="21"/>
  <c r="AJ229" i="21" s="1" a="1"/>
  <c r="AJ229" i="21" s="1"/>
  <c r="GE387" i="21"/>
  <c r="GE456" i="21"/>
  <c r="AJ269" i="21" s="1" a="1"/>
  <c r="AJ269" i="21" s="1"/>
  <c r="GE438" i="21"/>
  <c r="AJ263" i="21" s="1" a="1"/>
  <c r="AJ263" i="21" s="1"/>
  <c r="GE435" i="21"/>
  <c r="AJ262" i="21" s="1" a="1"/>
  <c r="AJ262" i="21" s="1"/>
  <c r="GE423" i="21"/>
  <c r="GE330" i="21"/>
  <c r="AJ227" i="21" s="1" a="1"/>
  <c r="AJ227" i="21" s="1"/>
  <c r="GE426" i="21"/>
  <c r="GE288" i="21"/>
  <c r="GE315" i="21"/>
  <c r="M437" i="21"/>
  <c r="M448" i="21"/>
  <c r="M353" i="21"/>
  <c r="M349" i="21"/>
  <c r="M355" i="21"/>
  <c r="M425" i="21"/>
  <c r="M286" i="21"/>
  <c r="M451" i="21"/>
  <c r="M365" i="21"/>
  <c r="M350" i="21"/>
  <c r="M332" i="21"/>
  <c r="M273" i="21"/>
  <c r="M331" i="21"/>
  <c r="M415" i="21"/>
  <c r="M338" i="21"/>
  <c r="DA396" i="21"/>
  <c r="DA288" i="21"/>
  <c r="DA429" i="21"/>
  <c r="DA450" i="21"/>
  <c r="DA357" i="21"/>
  <c r="DA345" i="21"/>
  <c r="DA372" i="21"/>
  <c r="DA444" i="21"/>
  <c r="DN339" i="21"/>
  <c r="DN396" i="21"/>
  <c r="DN408" i="21"/>
  <c r="DN438" i="21"/>
  <c r="DN402" i="21"/>
  <c r="DN405" i="21"/>
  <c r="DN435" i="21"/>
  <c r="DN423" i="21"/>
  <c r="DN411" i="21"/>
  <c r="DN381" i="21"/>
  <c r="DN387" i="21"/>
  <c r="DN378" i="21"/>
  <c r="DN318" i="21"/>
  <c r="DN366" i="21"/>
  <c r="DN417" i="21"/>
  <c r="DN282" i="21"/>
  <c r="DN291" i="21"/>
  <c r="DN294" i="21"/>
  <c r="DN312" i="21"/>
  <c r="DN414" i="21"/>
  <c r="DN288" i="21"/>
  <c r="DN309" i="21"/>
  <c r="DN324" i="21"/>
  <c r="DN363" i="21"/>
  <c r="DN354" i="21"/>
  <c r="DN369" i="21"/>
  <c r="DN399" i="21"/>
  <c r="DN297" i="21"/>
  <c r="DN348" i="21"/>
  <c r="DN453" i="21"/>
  <c r="DN450" i="21"/>
  <c r="DN333" i="21"/>
  <c r="DN336" i="21"/>
  <c r="DN306" i="21"/>
  <c r="DN384" i="21"/>
  <c r="DN351" i="21"/>
  <c r="DN456" i="21"/>
  <c r="DN303" i="21"/>
  <c r="FN312" i="21"/>
  <c r="FN420" i="21"/>
  <c r="FN408" i="21"/>
  <c r="FN426" i="21"/>
  <c r="FN321" i="21"/>
  <c r="FN414" i="21"/>
  <c r="FN351" i="21"/>
  <c r="P284" i="21"/>
  <c r="P326" i="21"/>
  <c r="P334" i="21"/>
  <c r="P335" i="21"/>
  <c r="P341" i="21"/>
  <c r="P292" i="21"/>
  <c r="P286" i="21"/>
  <c r="P410" i="21"/>
  <c r="P383" i="21"/>
  <c r="P407" i="21"/>
  <c r="P367" i="21"/>
  <c r="P340" i="21"/>
  <c r="P307" i="21"/>
  <c r="P281" i="21"/>
  <c r="P397" i="21"/>
  <c r="P391" i="21"/>
  <c r="BL348" i="21"/>
  <c r="BL381" i="21"/>
  <c r="BL324" i="21"/>
  <c r="BL318" i="21"/>
  <c r="BL411" i="21"/>
  <c r="BL390" i="21"/>
  <c r="BL360" i="21"/>
  <c r="CR327" i="21"/>
  <c r="CR375" i="21"/>
  <c r="CR303" i="21"/>
  <c r="CR309" i="21"/>
  <c r="CR450" i="21"/>
  <c r="CR459" i="21"/>
  <c r="CR438" i="21"/>
  <c r="DX330" i="21"/>
  <c r="DX333" i="21"/>
  <c r="DX303" i="21"/>
  <c r="DX447" i="21"/>
  <c r="DX342" i="21"/>
  <c r="DX372" i="21"/>
  <c r="DX387" i="21"/>
  <c r="DX414" i="21"/>
  <c r="DX309" i="21"/>
  <c r="DX405" i="21"/>
  <c r="DX456" i="21"/>
  <c r="DX459" i="21"/>
  <c r="DX306" i="21"/>
  <c r="DX378" i="21"/>
  <c r="DX399" i="21"/>
  <c r="DX450" i="21"/>
  <c r="DX345" i="21"/>
  <c r="DX420" i="21"/>
  <c r="DX411" i="21"/>
  <c r="DX444" i="21"/>
  <c r="DX288" i="21"/>
  <c r="DX312" i="21"/>
  <c r="DX327" i="21"/>
  <c r="DX417" i="21"/>
  <c r="DX396" i="21"/>
  <c r="DX351" i="21"/>
  <c r="DX366" i="21"/>
  <c r="DX321" i="21"/>
  <c r="DX348" i="21"/>
  <c r="DX435" i="21"/>
  <c r="DX381" i="21"/>
  <c r="DX363" i="21"/>
  <c r="DX426" i="21"/>
  <c r="DX384" i="21"/>
  <c r="DX354" i="21"/>
  <c r="DX282" i="21"/>
  <c r="DX315" i="21"/>
  <c r="DX402" i="21"/>
  <c r="FD282" i="21"/>
  <c r="FD444" i="21"/>
  <c r="FD429" i="21"/>
  <c r="FD381" i="21"/>
  <c r="FD351" i="21"/>
  <c r="FD369" i="21"/>
  <c r="FD393" i="21"/>
  <c r="GJ303" i="21"/>
  <c r="GJ318" i="21"/>
  <c r="GJ339" i="21"/>
  <c r="GJ300" i="21"/>
  <c r="GJ441" i="21"/>
  <c r="GJ297" i="21"/>
  <c r="GJ378" i="21"/>
  <c r="GJ342" i="21"/>
  <c r="HP420" i="21"/>
  <c r="HP390" i="21"/>
  <c r="HP444" i="21"/>
  <c r="HP411" i="21"/>
  <c r="HP453" i="21"/>
  <c r="HP432" i="21"/>
  <c r="HP438" i="21"/>
  <c r="HP405" i="21"/>
  <c r="HP426" i="21"/>
  <c r="HP291" i="21"/>
  <c r="HP312" i="21"/>
  <c r="HP288" i="21"/>
  <c r="HP282" i="21"/>
  <c r="HP378" i="21"/>
  <c r="HP447" i="21"/>
  <c r="HP339" i="21"/>
  <c r="HP300" i="21"/>
  <c r="HP321" i="21"/>
  <c r="HP336" i="21"/>
  <c r="HP297" i="21"/>
  <c r="HP318" i="21"/>
  <c r="HP333" i="21"/>
  <c r="HP306" i="21"/>
  <c r="HP315" i="21"/>
  <c r="HP366" i="21"/>
  <c r="HP381" i="21"/>
  <c r="HP417" i="21"/>
  <c r="HP324" i="21"/>
  <c r="HP360" i="21"/>
  <c r="HP423" i="21"/>
  <c r="HP396" i="21"/>
  <c r="HP345" i="21"/>
  <c r="HP348" i="21"/>
  <c r="HP330" i="21"/>
  <c r="HP294" i="21"/>
  <c r="HP363" i="21"/>
  <c r="HP456" i="21"/>
  <c r="HP327" i="21"/>
  <c r="EC390" i="21"/>
  <c r="AA247" i="21" s="1" a="1"/>
  <c r="AA247" i="21" s="1"/>
  <c r="EC291" i="21"/>
  <c r="EC306" i="21"/>
  <c r="EC360" i="21"/>
  <c r="AA237" i="21" s="1" a="1"/>
  <c r="AA237" i="21" s="1"/>
  <c r="EC369" i="21"/>
  <c r="AA240" i="21" s="1" a="1"/>
  <c r="AA240" i="21" s="1"/>
  <c r="EC408" i="21"/>
  <c r="EC402" i="21"/>
  <c r="HA399" i="21"/>
  <c r="HA282" i="21"/>
  <c r="HA369" i="21"/>
  <c r="HA387" i="21"/>
  <c r="HA357" i="21"/>
  <c r="HA444" i="21"/>
  <c r="HA339" i="21"/>
  <c r="FB306" i="21"/>
  <c r="FB375" i="21"/>
  <c r="FB390" i="21"/>
  <c r="FB315" i="21"/>
  <c r="FB318" i="21"/>
  <c r="FB393" i="21"/>
  <c r="FB396" i="21"/>
  <c r="FB423" i="21"/>
  <c r="FB414" i="21"/>
  <c r="FB408" i="21"/>
  <c r="FB420" i="21"/>
  <c r="FB435" i="21"/>
  <c r="FB303" i="21"/>
  <c r="FB402" i="21"/>
  <c r="FB447" i="21"/>
  <c r="FB357" i="21"/>
  <c r="FB282" i="21"/>
  <c r="FB429" i="21"/>
  <c r="FB444" i="21"/>
  <c r="FB345" i="21"/>
  <c r="FB348" i="21"/>
  <c r="FB300" i="21"/>
  <c r="FB369" i="21"/>
  <c r="FB438" i="21"/>
  <c r="FB291" i="21"/>
  <c r="FB366" i="21"/>
  <c r="FB381" i="21"/>
  <c r="FB363" i="21"/>
  <c r="FB321" i="21"/>
  <c r="FB417" i="21"/>
  <c r="FB294" i="21"/>
  <c r="FB336" i="21"/>
  <c r="FB339" i="21"/>
  <c r="FB309" i="21"/>
  <c r="FB327" i="21"/>
  <c r="FB387" i="21"/>
  <c r="FB354" i="21"/>
  <c r="FB285" i="21"/>
  <c r="GX384" i="21"/>
  <c r="GX441" i="21"/>
  <c r="GX300" i="21"/>
  <c r="GX447" i="21"/>
  <c r="GX417" i="21"/>
  <c r="GX336" i="21"/>
  <c r="GX306" i="21"/>
  <c r="ID357" i="21"/>
  <c r="ID381" i="21"/>
  <c r="ID297" i="21"/>
  <c r="ID327" i="21"/>
  <c r="ID453" i="21"/>
  <c r="ID369" i="21"/>
  <c r="ID393" i="21"/>
  <c r="ID351" i="21"/>
  <c r="AY392" i="21"/>
  <c r="AY452" i="21"/>
  <c r="AY458" i="21"/>
  <c r="AY296" i="21"/>
  <c r="AY304" i="21"/>
  <c r="AY442" i="21"/>
  <c r="AY352" i="21"/>
  <c r="AY457" i="21"/>
  <c r="AY416" i="21"/>
  <c r="AY391" i="21"/>
  <c r="AY412" i="21"/>
  <c r="AY421" i="21"/>
  <c r="AY301" i="21"/>
  <c r="AY334" i="21"/>
  <c r="AY400" i="21"/>
  <c r="CE375" i="21"/>
  <c r="CE408" i="21"/>
  <c r="CE426" i="21"/>
  <c r="CE432" i="21"/>
  <c r="CE417" i="21"/>
  <c r="CE366" i="21"/>
  <c r="CE351" i="21"/>
  <c r="CE393" i="21"/>
  <c r="CE300" i="21"/>
  <c r="CE324" i="21"/>
  <c r="CE339" i="21"/>
  <c r="CE369" i="21"/>
  <c r="CE336" i="21"/>
  <c r="CE411" i="21"/>
  <c r="CE459" i="21"/>
  <c r="CE306" i="21"/>
  <c r="CE309" i="21"/>
  <c r="CE291" i="21"/>
  <c r="CE315" i="21"/>
  <c r="CE285" i="21"/>
  <c r="CE354" i="21"/>
  <c r="CE405" i="21"/>
  <c r="CE390" i="21"/>
  <c r="CE303" i="21"/>
  <c r="CE420" i="21"/>
  <c r="CE441" i="21"/>
  <c r="CE435" i="21"/>
  <c r="CE450" i="21"/>
  <c r="CE396" i="21"/>
  <c r="CE438" i="21"/>
  <c r="CE297" i="21"/>
  <c r="CE360" i="21"/>
  <c r="CE414" i="21"/>
  <c r="CE402" i="21"/>
  <c r="CE327" i="21"/>
  <c r="CE288" i="21"/>
  <c r="CE372" i="21"/>
  <c r="CE399" i="21"/>
  <c r="DK318" i="21"/>
  <c r="DK447" i="21"/>
  <c r="DK315" i="21"/>
  <c r="DK399" i="21"/>
  <c r="X250" i="21" s="1" a="1"/>
  <c r="X250" i="21" s="1"/>
  <c r="DK369" i="21"/>
  <c r="X240" i="21" s="1" a="1"/>
  <c r="X240" i="21" s="1"/>
  <c r="DK363" i="21"/>
  <c r="X238" i="21" s="1" a="1"/>
  <c r="X238" i="21" s="1"/>
  <c r="DK456" i="21"/>
  <c r="EQ312" i="21"/>
  <c r="EQ381" i="21"/>
  <c r="EQ348" i="21"/>
  <c r="EQ399" i="21"/>
  <c r="EQ453" i="21"/>
  <c r="EQ297" i="21"/>
  <c r="EQ387" i="21"/>
  <c r="EQ342" i="21"/>
  <c r="FW354" i="21"/>
  <c r="FW450" i="21"/>
  <c r="FW351" i="21"/>
  <c r="FW387" i="21"/>
  <c r="FW453" i="21"/>
  <c r="FW315" i="21"/>
  <c r="FW381" i="21"/>
  <c r="FW369" i="21"/>
  <c r="HK408" i="21"/>
  <c r="HK399" i="21"/>
  <c r="HK420" i="21"/>
  <c r="HK438" i="21"/>
  <c r="HK426" i="21"/>
  <c r="HK288" i="21"/>
  <c r="HK303" i="21"/>
  <c r="HK354" i="21"/>
  <c r="HK333" i="21"/>
  <c r="HK348" i="21"/>
  <c r="HK363" i="21"/>
  <c r="HK360" i="21"/>
  <c r="HK402" i="21"/>
  <c r="HK456" i="21"/>
  <c r="HK297" i="21"/>
  <c r="HK450" i="21"/>
  <c r="HK309" i="21"/>
  <c r="HK324" i="21"/>
  <c r="HK339" i="21"/>
  <c r="HK342" i="21"/>
  <c r="HK369" i="21"/>
  <c r="HK384" i="21"/>
  <c r="HK429" i="21"/>
  <c r="HK282" i="21"/>
  <c r="HK411" i="21"/>
  <c r="HK441" i="21"/>
  <c r="HK396" i="21"/>
  <c r="HK366" i="21"/>
  <c r="HK330" i="21"/>
  <c r="HK327" i="21"/>
  <c r="HK312" i="21"/>
  <c r="HK393" i="21"/>
  <c r="HK405" i="21"/>
  <c r="HK381" i="21"/>
  <c r="HK351" i="21"/>
  <c r="HK321" i="21"/>
  <c r="HK291" i="21"/>
  <c r="HK378" i="21"/>
  <c r="IA378" i="21"/>
  <c r="AR243" i="21" s="1" a="1"/>
  <c r="AR243" i="21" s="1"/>
  <c r="IA300" i="21"/>
  <c r="IA291" i="21"/>
  <c r="AR214" i="21" s="1" a="1"/>
  <c r="AR214" i="21" s="1"/>
  <c r="IA429" i="21"/>
  <c r="AR260" i="21" s="1" a="1"/>
  <c r="AR260" i="21" s="1"/>
  <c r="IA369" i="21"/>
  <c r="AR240" i="21" s="1" a="1"/>
  <c r="AR240" i="21" s="1"/>
  <c r="IA408" i="21"/>
  <c r="AR253" i="21" s="1" a="1"/>
  <c r="AR253" i="21" s="1"/>
  <c r="IA426" i="21"/>
  <c r="AR259" i="21" s="1" a="1"/>
  <c r="AR259" i="21" s="1"/>
  <c r="IA342" i="21"/>
  <c r="IA285" i="21"/>
  <c r="AR212" i="21" s="1" a="1"/>
  <c r="AR212" i="21" s="1"/>
  <c r="IA453" i="21"/>
  <c r="IA315" i="21"/>
  <c r="AR222" i="21" s="1" a="1"/>
  <c r="AR222" i="21" s="1"/>
  <c r="IA417" i="21"/>
  <c r="IA318" i="21"/>
  <c r="AR223" i="21" s="1" a="1"/>
  <c r="AR223" i="21" s="1"/>
  <c r="IA321" i="21"/>
  <c r="IA345" i="21"/>
  <c r="AR232" i="21" s="1" a="1"/>
  <c r="AR232" i="21" s="1"/>
  <c r="IA294" i="21"/>
  <c r="AR215" i="21" s="1" a="1"/>
  <c r="AR215" i="21" s="1"/>
  <c r="IA357" i="21"/>
  <c r="AR236" i="21" s="1" a="1"/>
  <c r="AR236" i="21" s="1"/>
  <c r="IA399" i="21"/>
  <c r="IA414" i="21"/>
  <c r="AR255" i="21" s="1" a="1"/>
  <c r="AR255" i="21" s="1"/>
  <c r="IA447" i="21"/>
  <c r="AR266" i="21" s="1" a="1"/>
  <c r="AR266" i="21" s="1"/>
  <c r="IA288" i="21"/>
  <c r="AR213" i="21" s="1" a="1"/>
  <c r="AR213" i="21" s="1"/>
  <c r="IA327" i="21"/>
  <c r="IA282" i="21"/>
  <c r="AR211" i="21" s="1" a="1"/>
  <c r="AR211" i="21" s="1"/>
  <c r="IA306" i="21"/>
  <c r="IA381" i="21"/>
  <c r="AR244" i="21" s="1" a="1"/>
  <c r="AR244" i="21" s="1"/>
  <c r="IA348" i="21"/>
  <c r="IA387" i="21"/>
  <c r="AR246" i="21" s="1" a="1"/>
  <c r="AR246" i="21" s="1"/>
  <c r="IA396" i="21"/>
  <c r="AR249" i="21" s="1" a="1"/>
  <c r="AR249" i="21" s="1"/>
  <c r="IA456" i="21"/>
  <c r="AR269" i="21" s="1" a="1"/>
  <c r="AR269" i="21" s="1"/>
  <c r="IA303" i="21"/>
  <c r="IA384" i="21"/>
  <c r="IA375" i="21"/>
  <c r="AR242" i="21" s="1" a="1"/>
  <c r="AR242" i="21" s="1"/>
  <c r="IA438" i="21"/>
  <c r="AR263" i="21" s="1" a="1"/>
  <c r="AR263" i="21" s="1"/>
  <c r="IA393" i="21"/>
  <c r="AR248" i="21" s="1" a="1"/>
  <c r="AR248" i="21" s="1"/>
  <c r="IA366" i="21"/>
  <c r="AR239" i="21" s="1" a="1"/>
  <c r="AR239" i="21" s="1"/>
  <c r="IA336" i="21"/>
  <c r="AR229" i="21" s="1" a="1"/>
  <c r="AR229" i="21" s="1"/>
  <c r="IA330" i="21"/>
  <c r="AR227" i="21" s="1" a="1"/>
  <c r="AR227" i="21" s="1"/>
  <c r="IA435" i="21"/>
  <c r="II327" i="21"/>
  <c r="II291" i="21"/>
  <c r="II366" i="21"/>
  <c r="II312" i="21"/>
  <c r="II339" i="21"/>
  <c r="II426" i="21"/>
  <c r="II378" i="21"/>
  <c r="II393" i="21"/>
  <c r="II372" i="21"/>
  <c r="II435" i="21"/>
  <c r="II453" i="21"/>
  <c r="II459" i="21"/>
  <c r="II288" i="21"/>
  <c r="II306" i="21"/>
  <c r="II387" i="21"/>
  <c r="II354" i="21"/>
  <c r="II384" i="21"/>
  <c r="II423" i="21"/>
  <c r="II432" i="21"/>
  <c r="II447" i="21"/>
  <c r="II342" i="21"/>
  <c r="II303" i="21"/>
  <c r="II285" i="21"/>
  <c r="II450" i="21"/>
  <c r="II375" i="21"/>
  <c r="II321" i="21"/>
  <c r="II336" i="21"/>
  <c r="II456" i="21"/>
  <c r="II294" i="21"/>
  <c r="II333" i="21"/>
  <c r="II441" i="21"/>
  <c r="II369" i="21"/>
  <c r="II411" i="21"/>
  <c r="II405" i="21"/>
  <c r="II324" i="21"/>
  <c r="II363" i="21"/>
  <c r="II282" i="21"/>
  <c r="II444" i="21"/>
  <c r="AX343" i="21"/>
  <c r="AX433" i="21"/>
  <c r="AX379" i="21"/>
  <c r="AX370" i="21"/>
  <c r="AX329" i="21"/>
  <c r="AX397" i="21"/>
  <c r="AX292" i="21"/>
  <c r="AX430" i="21"/>
  <c r="AX331" i="21"/>
  <c r="AX341" i="21"/>
  <c r="AX290" i="21"/>
  <c r="AX440" i="21"/>
  <c r="AX287" i="21"/>
  <c r="AX350" i="21"/>
  <c r="AX415" i="21"/>
  <c r="FQ354" i="21"/>
  <c r="FQ381" i="21"/>
  <c r="FQ327" i="21"/>
  <c r="FQ333" i="21"/>
  <c r="FQ453" i="21"/>
  <c r="FQ459" i="21"/>
  <c r="FQ429" i="21"/>
  <c r="W368" i="21"/>
  <c r="W431" i="21"/>
  <c r="W358" i="21"/>
  <c r="W322" i="21"/>
  <c r="W385" i="21"/>
  <c r="W437" i="21"/>
  <c r="W377" i="21"/>
  <c r="W422" i="21"/>
  <c r="W286" i="21"/>
  <c r="W425" i="21"/>
  <c r="W340" i="21"/>
  <c r="W344" i="21"/>
  <c r="W412" i="21"/>
  <c r="W307" i="21"/>
  <c r="W440" i="21"/>
  <c r="W319" i="21"/>
  <c r="AA385" i="21"/>
  <c r="AA427" i="21"/>
  <c r="AA311" i="21"/>
  <c r="AA308" i="21"/>
  <c r="AA452" i="21"/>
  <c r="AA370" i="21"/>
  <c r="AA332" i="21"/>
  <c r="AA280" i="21"/>
  <c r="AA298" i="21"/>
  <c r="AA283" i="21"/>
  <c r="AA425" i="21"/>
  <c r="AA403" i="21"/>
  <c r="AA320" i="21"/>
  <c r="AA362" i="21"/>
  <c r="AA310" i="21"/>
  <c r="I359" i="21"/>
  <c r="I314" i="21"/>
  <c r="I452" i="21"/>
  <c r="I425" i="21"/>
  <c r="AM419" i="21"/>
  <c r="AM332" i="21"/>
  <c r="AM368" i="21"/>
  <c r="AM413" i="21"/>
  <c r="AM365" i="21"/>
  <c r="AM386" i="21"/>
  <c r="AM458" i="21"/>
  <c r="AM326" i="21"/>
  <c r="AM302" i="21"/>
  <c r="Q307" i="21"/>
  <c r="Q379" i="21"/>
  <c r="Q338" i="21"/>
  <c r="Q437" i="21"/>
  <c r="Q308" i="21"/>
  <c r="Q413" i="21"/>
  <c r="Q365" i="21"/>
  <c r="Q454" i="21"/>
  <c r="Q326" i="21"/>
  <c r="Q389" i="21"/>
  <c r="Q427" i="21"/>
  <c r="AP415" i="21"/>
  <c r="AP323" i="21"/>
  <c r="AP331" i="21"/>
  <c r="AP326" i="21"/>
  <c r="AP412" i="21"/>
  <c r="AP335" i="21"/>
  <c r="AP329" i="21"/>
  <c r="R331" i="21"/>
  <c r="R424" i="21"/>
  <c r="R361" i="21"/>
  <c r="R373" i="21"/>
  <c r="R421" i="21"/>
  <c r="R316" i="21"/>
  <c r="R323" i="21"/>
  <c r="R412" i="21"/>
  <c r="J293" i="21"/>
  <c r="J410" i="21"/>
  <c r="J443" i="21"/>
  <c r="J290" i="21"/>
  <c r="J455" i="21"/>
  <c r="BW420" i="21"/>
  <c r="BW426" i="21"/>
  <c r="BW348" i="21"/>
  <c r="BW288" i="21"/>
  <c r="BY417" i="21"/>
  <c r="BY366" i="21"/>
  <c r="BY354" i="21"/>
  <c r="EN315" i="21"/>
  <c r="EN354" i="21"/>
  <c r="EN393" i="21"/>
  <c r="EN288" i="21"/>
  <c r="FU339" i="21"/>
  <c r="FU324" i="21"/>
  <c r="FU348" i="21"/>
  <c r="FU360" i="21"/>
  <c r="FU393" i="21"/>
  <c r="FU390" i="21"/>
  <c r="FU408" i="21"/>
  <c r="FU420" i="21"/>
  <c r="FU402" i="21"/>
  <c r="FU405" i="21"/>
  <c r="FU417" i="21"/>
  <c r="FU432" i="21"/>
  <c r="FU288" i="21"/>
  <c r="FU315" i="21"/>
  <c r="FU429" i="21"/>
  <c r="FU414" i="21"/>
  <c r="FU336" i="21"/>
  <c r="FU378" i="21"/>
  <c r="FU396" i="21"/>
  <c r="FU450" i="21"/>
  <c r="FU306" i="21"/>
  <c r="FU435" i="21"/>
  <c r="FU459" i="21"/>
  <c r="FU456" i="21"/>
  <c r="FU363" i="21"/>
  <c r="FU453" i="21"/>
  <c r="FU297" i="21"/>
  <c r="FU411" i="21"/>
  <c r="FU309" i="21"/>
  <c r="FU366" i="21"/>
  <c r="FU441" i="21"/>
  <c r="FU375" i="21"/>
  <c r="FU426" i="21"/>
  <c r="FU438" i="21"/>
  <c r="FU285" i="21"/>
  <c r="FU318" i="21"/>
  <c r="FU282" i="21"/>
  <c r="FU312" i="21"/>
  <c r="FU423" i="21"/>
  <c r="FU342" i="21"/>
  <c r="FU300" i="21"/>
  <c r="FU330" i="21"/>
  <c r="FU294" i="21"/>
  <c r="FU327" i="21"/>
  <c r="FU381" i="21"/>
  <c r="FU444" i="21"/>
  <c r="FU384" i="21"/>
  <c r="FU372" i="21"/>
  <c r="FU303" i="21"/>
  <c r="GM375" i="21"/>
  <c r="GM333" i="21"/>
  <c r="GM441" i="21"/>
  <c r="AO280" i="21"/>
  <c r="AO403" i="21"/>
  <c r="AO367" i="21"/>
  <c r="AO427" i="21"/>
  <c r="AO331" i="21"/>
  <c r="AO343" i="21"/>
  <c r="AO310" i="21"/>
  <c r="Z365" i="21"/>
  <c r="Z310" i="21"/>
  <c r="Z362" i="21"/>
  <c r="Z329" i="21"/>
  <c r="Z445" i="21"/>
  <c r="Z326" i="21"/>
  <c r="CL372" i="21"/>
  <c r="CL321" i="21"/>
  <c r="CL405" i="21"/>
  <c r="BC456" i="21"/>
  <c r="N269" i="21" s="1" a="1"/>
  <c r="N269" i="21" s="1"/>
  <c r="BC321" i="21"/>
  <c r="BC381" i="21"/>
  <c r="N244" i="21" s="1" a="1"/>
  <c r="N244" i="21" s="1"/>
  <c r="BA304" i="21"/>
  <c r="BA382" i="21"/>
  <c r="BA326" i="21"/>
  <c r="BA331" i="21"/>
  <c r="BA316" i="21"/>
  <c r="BA359" i="21"/>
  <c r="AW359" i="21"/>
  <c r="AW409" i="21"/>
  <c r="AW361" i="21"/>
  <c r="AW283" i="21"/>
  <c r="AW373" i="21"/>
  <c r="AW349" i="21"/>
  <c r="AC290" i="21"/>
  <c r="AC296" i="21"/>
  <c r="AC395" i="21"/>
  <c r="AC374" i="21"/>
  <c r="AC431" i="21"/>
  <c r="BI456" i="21"/>
  <c r="O269" i="21" s="1" a="1"/>
  <c r="O269" i="21" s="1"/>
  <c r="BI450" i="21"/>
  <c r="BI345" i="21"/>
  <c r="O232" i="21" s="1" a="1"/>
  <c r="O232" i="21" s="1"/>
  <c r="V437" i="21"/>
  <c r="V442" i="21"/>
  <c r="V445" i="21"/>
  <c r="V296" i="21"/>
  <c r="V352" i="21"/>
  <c r="V388" i="21"/>
  <c r="CH432" i="21"/>
  <c r="CH285" i="21"/>
  <c r="CH327" i="21"/>
  <c r="GD423" i="21"/>
  <c r="GD372" i="21"/>
  <c r="GD306" i="21"/>
  <c r="X280" i="21"/>
  <c r="X338" i="21"/>
  <c r="X442" i="21"/>
  <c r="X314" i="21"/>
  <c r="X349" i="21"/>
  <c r="X392" i="21"/>
  <c r="H332" i="21"/>
  <c r="H406" i="21"/>
  <c r="H287" i="21"/>
  <c r="H418" i="21"/>
  <c r="H323" i="21"/>
  <c r="T311" i="21"/>
  <c r="T452" i="21"/>
  <c r="T302" i="21"/>
  <c r="T398" i="21"/>
  <c r="T445" i="21"/>
  <c r="T352" i="21"/>
  <c r="AZ301" i="21"/>
  <c r="AZ343" i="21"/>
  <c r="AZ290" i="21"/>
  <c r="AZ382" i="21"/>
  <c r="AZ451" i="21"/>
  <c r="AZ296" i="21"/>
  <c r="O391" i="21"/>
  <c r="O350" i="21"/>
  <c r="O433" i="21"/>
  <c r="O293" i="21"/>
  <c r="AU374" i="21"/>
  <c r="AU284" i="21"/>
  <c r="AB281" i="21"/>
  <c r="AB319" i="21"/>
  <c r="AB407" i="21"/>
  <c r="AB446" i="21"/>
  <c r="AT322" i="21"/>
  <c r="AT442" i="21"/>
  <c r="L292" i="21"/>
  <c r="L449" i="21"/>
  <c r="Y398" i="21"/>
  <c r="Y406" i="21"/>
  <c r="Y314" i="21"/>
  <c r="DE450" i="21"/>
  <c r="DE360" i="21"/>
  <c r="DE306" i="21"/>
  <c r="DE309" i="21"/>
  <c r="DE390" i="21"/>
  <c r="W247" i="21" s="1" a="1"/>
  <c r="W247" i="21" s="1"/>
  <c r="DE393" i="21"/>
  <c r="W248" i="21" s="1" a="1"/>
  <c r="W248" i="21" s="1"/>
  <c r="DE408" i="21"/>
  <c r="DE441" i="21"/>
  <c r="DE291" i="21"/>
  <c r="DE315" i="21"/>
  <c r="DE330" i="21"/>
  <c r="DE300" i="21"/>
  <c r="DE402" i="21"/>
  <c r="DE366" i="21"/>
  <c r="W239" i="21" s="1" a="1"/>
  <c r="W239" i="21" s="1"/>
  <c r="DE411" i="21"/>
  <c r="DE321" i="21"/>
  <c r="DE324" i="21"/>
  <c r="DE396" i="21"/>
  <c r="DE354" i="21"/>
  <c r="DE435" i="21"/>
  <c r="DE318" i="21"/>
  <c r="DE288" i="21"/>
  <c r="DE372" i="21"/>
  <c r="DE432" i="21"/>
  <c r="DE459" i="21"/>
  <c r="W270" i="21" s="1" a="1"/>
  <c r="W270" i="21" s="1"/>
  <c r="DE369" i="21"/>
  <c r="W240" i="21" s="1" a="1"/>
  <c r="W240" i="21" s="1"/>
  <c r="DE417" i="21"/>
  <c r="DE444" i="21"/>
  <c r="W265" i="21" s="1" a="1"/>
  <c r="W265" i="21" s="1"/>
  <c r="DE423" i="21"/>
  <c r="DE387" i="21"/>
  <c r="W246" i="21" s="1" a="1"/>
  <c r="W246" i="21" s="1"/>
  <c r="DE420" i="21"/>
  <c r="DE351" i="21"/>
  <c r="W234" i="21" s="1" a="1"/>
  <c r="W234" i="21" s="1"/>
  <c r="DE345" i="21"/>
  <c r="W232" i="21" s="1" a="1"/>
  <c r="W232" i="21" s="1"/>
  <c r="DE405" i="21"/>
  <c r="DE294" i="21"/>
  <c r="DE285" i="21"/>
  <c r="DE327" i="21"/>
  <c r="DE375" i="21"/>
  <c r="W242" i="21" s="1" a="1"/>
  <c r="W242" i="21" s="1"/>
  <c r="DE339" i="21"/>
  <c r="DE336" i="21"/>
  <c r="DE357" i="21"/>
  <c r="W236" i="21" s="1" a="1"/>
  <c r="W236" i="21" s="1"/>
  <c r="DE363" i="21"/>
  <c r="W238" i="21" s="1" a="1"/>
  <c r="W238" i="21" s="1"/>
  <c r="DE342" i="21"/>
  <c r="DE447" i="21"/>
  <c r="W266" i="21" s="1" a="1"/>
  <c r="W266" i="21" s="1"/>
  <c r="DE438" i="21"/>
  <c r="DE303" i="21"/>
  <c r="DE348" i="21"/>
  <c r="DE297" i="21"/>
  <c r="DE384" i="21"/>
  <c r="W245" i="21" s="1" a="1"/>
  <c r="W245" i="21" s="1"/>
  <c r="DE378" i="21"/>
  <c r="DE429" i="21"/>
  <c r="DE456" i="21"/>
  <c r="W269" i="21" s="1" a="1"/>
  <c r="W269" i="21" s="1"/>
  <c r="DE453" i="21"/>
  <c r="DE282" i="21"/>
  <c r="DE426" i="21"/>
  <c r="DE333" i="21"/>
  <c r="K361" i="21"/>
  <c r="DB444" i="21"/>
  <c r="DB417" i="21"/>
  <c r="DB435" i="21"/>
  <c r="DB456" i="21"/>
  <c r="DB345" i="21"/>
  <c r="DB285" i="21"/>
  <c r="DB300" i="21"/>
  <c r="DB381" i="21"/>
  <c r="DB318" i="21"/>
  <c r="DB333" i="21"/>
  <c r="DB366" i="21"/>
  <c r="DB294" i="21"/>
  <c r="DB330" i="21"/>
  <c r="DB396" i="21"/>
  <c r="DB447" i="21"/>
  <c r="DB354" i="21"/>
  <c r="DB375" i="21"/>
  <c r="DB315" i="21"/>
  <c r="DB372" i="21"/>
  <c r="DB450" i="21"/>
  <c r="DB327" i="21"/>
  <c r="DB432" i="21"/>
  <c r="DB360" i="21"/>
  <c r="DB357" i="21"/>
  <c r="DB378" i="21"/>
  <c r="DB339" i="21"/>
  <c r="DB369" i="21"/>
  <c r="DB348" i="21"/>
  <c r="DB324" i="21"/>
  <c r="DB303" i="21"/>
  <c r="DB321" i="21"/>
  <c r="DB411" i="21"/>
  <c r="DB405" i="21"/>
  <c r="DB408" i="21"/>
  <c r="DB459" i="21"/>
  <c r="DB441" i="21"/>
  <c r="DB420" i="21"/>
  <c r="DB351" i="21"/>
  <c r="DB309" i="21"/>
  <c r="DB306" i="21"/>
  <c r="DB282" i="21"/>
  <c r="DB453" i="21"/>
  <c r="DB363" i="21"/>
  <c r="DB399" i="21"/>
  <c r="DB288" i="21"/>
  <c r="DB429" i="21"/>
  <c r="DB402" i="21"/>
  <c r="DB423" i="21"/>
  <c r="DB393" i="21"/>
  <c r="DB414" i="21"/>
  <c r="DB390" i="21"/>
  <c r="DB387" i="21"/>
  <c r="DB384" i="21"/>
  <c r="DB426" i="21"/>
  <c r="DB438" i="21"/>
  <c r="DB291" i="21"/>
  <c r="AE298" i="21"/>
  <c r="DO354" i="21"/>
  <c r="DO417" i="21"/>
  <c r="FF378" i="21"/>
  <c r="AJ281" i="21"/>
  <c r="AJ314" i="21"/>
  <c r="AJ287" i="21"/>
  <c r="HD360" i="21"/>
  <c r="HD345" i="21"/>
  <c r="G418" i="21"/>
  <c r="G283" i="21"/>
  <c r="G286" i="21"/>
  <c r="GC294" i="21"/>
  <c r="GQ342" i="21"/>
  <c r="GQ456" i="21"/>
  <c r="AL269" i="21" s="1" a="1"/>
  <c r="AL269" i="21" s="1"/>
  <c r="GQ414" i="21"/>
  <c r="AL255" i="21" s="1" a="1"/>
  <c r="AL255" i="21" s="1"/>
  <c r="GQ351" i="21"/>
  <c r="AL234" i="21" s="1" a="1"/>
  <c r="AL234" i="21" s="1"/>
  <c r="GQ363" i="21"/>
  <c r="GQ435" i="21"/>
  <c r="AL262" i="21" s="1" a="1"/>
  <c r="AL262" i="21" s="1"/>
  <c r="GQ387" i="21"/>
  <c r="AL246" i="21" s="1" a="1"/>
  <c r="AL246" i="21" s="1"/>
  <c r="GQ318" i="21"/>
  <c r="GQ399" i="21"/>
  <c r="GQ423" i="21"/>
  <c r="AL258" i="21" s="1" a="1"/>
  <c r="AL258" i="21" s="1"/>
  <c r="GQ408" i="21"/>
  <c r="AL253" i="21" s="1" a="1"/>
  <c r="AL253" i="21" s="1"/>
  <c r="GQ390" i="21"/>
  <c r="AL247" i="21" s="1" a="1"/>
  <c r="AL247" i="21" s="1"/>
  <c r="GQ405" i="21"/>
  <c r="GQ381" i="21"/>
  <c r="AL244" i="21" s="1" a="1"/>
  <c r="AL244" i="21" s="1"/>
  <c r="GQ429" i="21"/>
  <c r="AL260" i="21" s="1" a="1"/>
  <c r="AL260" i="21" s="1"/>
  <c r="GQ393" i="21"/>
  <c r="AL248" i="21" s="1" a="1"/>
  <c r="AL248" i="21" s="1"/>
  <c r="GQ333" i="21"/>
  <c r="GQ360" i="21"/>
  <c r="AL237" i="21" s="1" a="1"/>
  <c r="AL237" i="21" s="1"/>
  <c r="GQ396" i="21"/>
  <c r="AL249" i="21" s="1" a="1"/>
  <c r="AL249" i="21" s="1"/>
  <c r="GQ345" i="21"/>
  <c r="AL232" i="21" s="1" a="1"/>
  <c r="AL232" i="21" s="1"/>
  <c r="GQ291" i="21"/>
  <c r="GQ315" i="21"/>
  <c r="AL222" i="21" s="1" a="1"/>
  <c r="AL222" i="21" s="1"/>
  <c r="GQ357" i="21"/>
  <c r="AL236" i="21" s="1" a="1"/>
  <c r="AL236" i="21" s="1"/>
  <c r="GQ336" i="21"/>
  <c r="AL229" i="21" s="1" a="1"/>
  <c r="AL229" i="21" s="1"/>
  <c r="GQ417" i="21"/>
  <c r="GQ339" i="21"/>
  <c r="AL230" i="21" s="1" a="1"/>
  <c r="AL230" i="21" s="1"/>
  <c r="GQ372" i="21"/>
  <c r="AL241" i="21" s="1" a="1"/>
  <c r="AL241" i="21" s="1"/>
  <c r="GQ306" i="21"/>
  <c r="GQ444" i="21"/>
  <c r="GQ285" i="21"/>
  <c r="AL212" i="21" s="1" a="1"/>
  <c r="AL212" i="21" s="1"/>
  <c r="GQ447" i="21"/>
  <c r="AL266" i="21" s="1" a="1"/>
  <c r="AL266" i="21" s="1"/>
  <c r="GQ378" i="21"/>
  <c r="AL243" i="21" s="1" a="1"/>
  <c r="AL243" i="21" s="1"/>
  <c r="GQ438" i="21"/>
  <c r="GQ294" i="21"/>
  <c r="AL215" i="21" s="1" a="1"/>
  <c r="AL215" i="21" s="1"/>
  <c r="GQ432" i="21"/>
  <c r="AL261" i="21" s="1" a="1"/>
  <c r="AL261" i="21" s="1"/>
  <c r="GQ288" i="21"/>
  <c r="AL213" i="21" s="1" a="1"/>
  <c r="AL213" i="21" s="1"/>
  <c r="GQ330" i="21"/>
  <c r="GQ327" i="21"/>
  <c r="AL226" i="21" s="1" a="1"/>
  <c r="AL226" i="21" s="1"/>
  <c r="GQ384" i="21"/>
  <c r="AL245" i="21" s="1" a="1"/>
  <c r="AL245" i="21" s="1"/>
  <c r="GQ426" i="21"/>
  <c r="AL259" i="21" s="1" a="1"/>
  <c r="AL259" i="21" s="1"/>
  <c r="GQ300" i="21"/>
  <c r="GQ303" i="21"/>
  <c r="AL218" i="21" s="1" a="1"/>
  <c r="AL218" i="21" s="1"/>
  <c r="GQ441" i="21"/>
  <c r="AL264" i="21" s="1" a="1"/>
  <c r="AL264" i="21" s="1"/>
  <c r="GQ282" i="21"/>
  <c r="AL211" i="21" s="1" a="1"/>
  <c r="AL211" i="21" s="1"/>
  <c r="GQ312" i="21"/>
  <c r="GQ297" i="21"/>
  <c r="AL216" i="21" s="1" a="1"/>
  <c r="AL216" i="21" s="1"/>
  <c r="GQ366" i="21"/>
  <c r="AL239" i="21" s="1" a="1"/>
  <c r="AL239" i="21" s="1"/>
  <c r="GQ375" i="21"/>
  <c r="AL242" i="21" s="1" a="1"/>
  <c r="AL242" i="21" s="1"/>
  <c r="GQ354" i="21"/>
  <c r="GQ369" i="21"/>
  <c r="AL240" i="21" s="1" a="1"/>
  <c r="AL240" i="21" s="1"/>
  <c r="GQ309" i="21"/>
  <c r="GQ324" i="21"/>
  <c r="GQ450" i="21"/>
  <c r="GQ453" i="21"/>
  <c r="AL268" i="21" s="1" a="1"/>
  <c r="AL268" i="21" s="1"/>
  <c r="GQ420" i="21"/>
  <c r="AL257" i="21" s="1" a="1"/>
  <c r="AL257" i="21" s="1"/>
  <c r="GQ348" i="21"/>
  <c r="AL233" i="21" s="1" a="1"/>
  <c r="AL233" i="21" s="1"/>
  <c r="GQ402" i="21"/>
  <c r="IE315" i="21"/>
  <c r="FE309" i="21"/>
  <c r="AD452" i="21"/>
  <c r="AD388" i="21"/>
  <c r="BJ282" i="21"/>
  <c r="B8" i="40"/>
  <c r="A45" i="39"/>
  <c r="B3" i="20"/>
  <c r="O12" i="21"/>
  <c r="X12" i="21"/>
  <c r="AA12" i="21"/>
  <c r="W12" i="21"/>
  <c r="T12" i="21"/>
  <c r="AH8" i="21"/>
  <c r="AR8" i="21"/>
  <c r="AJ8" i="21"/>
  <c r="AP8" i="21"/>
  <c r="X8" i="21"/>
  <c r="AN8" i="21"/>
  <c r="P8" i="21"/>
  <c r="Z8" i="21"/>
  <c r="S8" i="21"/>
  <c r="N8" i="21"/>
  <c r="R8" i="21"/>
  <c r="Z12" i="21"/>
  <c r="U12" i="21"/>
  <c r="AD8" i="21"/>
  <c r="N12" i="21"/>
  <c r="AC12" i="21"/>
  <c r="T8" i="21"/>
  <c r="AQ8" i="21"/>
  <c r="W8" i="21"/>
  <c r="AB8" i="21"/>
  <c r="AI8" i="21"/>
  <c r="Q8" i="21"/>
  <c r="AL8" i="21"/>
  <c r="AC8" i="21"/>
  <c r="AS8" i="21"/>
  <c r="AD12" i="21"/>
  <c r="U8" i="21"/>
  <c r="AA8" i="21"/>
  <c r="Y12" i="21"/>
  <c r="Q12" i="21"/>
  <c r="V8" i="21"/>
  <c r="AG8" i="21"/>
  <c r="O8" i="21"/>
  <c r="AO8" i="21"/>
  <c r="P12" i="21"/>
  <c r="AF8" i="21"/>
  <c r="AE8" i="21"/>
  <c r="V12" i="21"/>
  <c r="AM8" i="21"/>
  <c r="S12" i="21"/>
  <c r="Y8" i="21"/>
  <c r="AB12" i="21"/>
  <c r="R12" i="21"/>
  <c r="I8" i="21"/>
  <c r="AK8" i="21"/>
  <c r="AK12" i="21"/>
  <c r="AK13" i="21" s="1"/>
  <c r="AN12" i="21"/>
  <c r="AN13" i="21" s="1"/>
  <c r="AL8" i="40"/>
  <c r="B6" i="20"/>
  <c r="A48" i="39"/>
  <c r="AQ12" i="21"/>
  <c r="AQ13" i="21" s="1"/>
  <c r="BV8" i="40"/>
  <c r="B9" i="20"/>
  <c r="A51" i="39"/>
  <c r="AK404" i="21"/>
  <c r="AK386" i="21"/>
  <c r="AK395" i="21"/>
  <c r="AK392" i="21"/>
  <c r="AK317" i="21"/>
  <c r="AK374" i="21"/>
  <c r="AK305" i="21"/>
  <c r="AK422" i="21"/>
  <c r="AK458" i="21"/>
  <c r="AK368" i="21"/>
  <c r="AK326" i="21"/>
  <c r="AK284" i="21"/>
  <c r="AK443" i="21"/>
  <c r="AK302" i="21"/>
  <c r="AK344" i="21"/>
  <c r="AK398" i="21"/>
  <c r="AK452" i="21"/>
  <c r="AK293" i="21"/>
  <c r="AK353" i="21"/>
  <c r="AK338" i="21"/>
  <c r="AK371" i="21"/>
  <c r="AK335" i="21"/>
  <c r="AK356" i="21"/>
  <c r="AK446" i="21"/>
  <c r="AK281" i="21"/>
  <c r="AT407" i="21"/>
  <c r="AT353" i="21"/>
  <c r="AT311" i="21"/>
  <c r="AT398" i="21"/>
  <c r="AT428" i="21"/>
  <c r="AT449" i="21"/>
  <c r="AT392" i="21"/>
  <c r="B8" i="20"/>
  <c r="A50" i="39"/>
  <c r="BJ8" i="40"/>
  <c r="AG322" i="21"/>
  <c r="AG419" i="21"/>
  <c r="AG412" i="21"/>
  <c r="AG311" i="21"/>
  <c r="AG428" i="21"/>
  <c r="AG394" i="21"/>
  <c r="AG364" i="21"/>
  <c r="AG308" i="21"/>
  <c r="AG341" i="21"/>
  <c r="AG361" i="21"/>
  <c r="AG370" i="21"/>
  <c r="AG371" i="21"/>
  <c r="AG302" i="21"/>
  <c r="AG316" i="21"/>
  <c r="AG437" i="21"/>
  <c r="AG422" i="21"/>
  <c r="AG356" i="21"/>
  <c r="AG314" i="21"/>
  <c r="AG440" i="21"/>
  <c r="AG452" i="21"/>
  <c r="AG391" i="21"/>
  <c r="AG295" i="21"/>
  <c r="AG317" i="21"/>
  <c r="AG454" i="21"/>
  <c r="AG382" i="21"/>
  <c r="AG346" i="21"/>
  <c r="AG427" i="21"/>
  <c r="AG416" i="21"/>
  <c r="AG392" i="21"/>
  <c r="BB421" i="21"/>
  <c r="BB293" i="21"/>
  <c r="BB458" i="21"/>
  <c r="BB442" i="21"/>
  <c r="BB416" i="21"/>
  <c r="BB290" i="21"/>
  <c r="BB308" i="21"/>
  <c r="BB434" i="21"/>
  <c r="BB329" i="21"/>
  <c r="BB382" i="21"/>
  <c r="BB281" i="21"/>
  <c r="BB301" i="21"/>
  <c r="BB355" i="21"/>
  <c r="BB325" i="21"/>
  <c r="BB292" i="21"/>
  <c r="BB433" i="21"/>
  <c r="BB388" i="21"/>
  <c r="BB352" i="21"/>
  <c r="BB425" i="21"/>
  <c r="BB427" i="21"/>
  <c r="BB313" i="21"/>
  <c r="BB386" i="21"/>
  <c r="BB407" i="21"/>
  <c r="BB302" i="21"/>
  <c r="BB349" i="21"/>
  <c r="BB389" i="21"/>
  <c r="BB371" i="21"/>
  <c r="BB335" i="21"/>
  <c r="BB284" i="21"/>
  <c r="BM306" i="21"/>
  <c r="BM456" i="21"/>
  <c r="BM420" i="21"/>
  <c r="BM450" i="21"/>
  <c r="BM396" i="21"/>
  <c r="BM378" i="21"/>
  <c r="BM297" i="21"/>
  <c r="BM351" i="21"/>
  <c r="BM327" i="21"/>
  <c r="BM282" i="21"/>
  <c r="BM402" i="21"/>
  <c r="BM294" i="21"/>
  <c r="BM453" i="21"/>
  <c r="EY396" i="21"/>
  <c r="EY351" i="21"/>
  <c r="EY303" i="21"/>
  <c r="EY384" i="21"/>
  <c r="EY369" i="21"/>
  <c r="EY354" i="21"/>
  <c r="EY447" i="21"/>
  <c r="EY372" i="21"/>
  <c r="EY357" i="21"/>
  <c r="EY345" i="21"/>
  <c r="EY399" i="21"/>
  <c r="EY315" i="21"/>
  <c r="EY300" i="21"/>
  <c r="CO426" i="21"/>
  <c r="CO369" i="21"/>
  <c r="CO321" i="21"/>
  <c r="CO420" i="21"/>
  <c r="CO288" i="21"/>
  <c r="CO450" i="21"/>
  <c r="CO378" i="21"/>
  <c r="CO459" i="21"/>
  <c r="CO456" i="21"/>
  <c r="CO435" i="21"/>
  <c r="CO330" i="21"/>
  <c r="CO432" i="21"/>
  <c r="CO396" i="21"/>
  <c r="CO381" i="21"/>
  <c r="CO366" i="21"/>
  <c r="CX429" i="21"/>
  <c r="CX366" i="21"/>
  <c r="CX318" i="21"/>
  <c r="CX369" i="21"/>
  <c r="CX354" i="21"/>
  <c r="CX339" i="21"/>
  <c r="CX324" i="21"/>
  <c r="CX357" i="21"/>
  <c r="CX342" i="21"/>
  <c r="CX327" i="21"/>
  <c r="CX444" i="21"/>
  <c r="CX387" i="21"/>
  <c r="CX300" i="21"/>
  <c r="EX387" i="21"/>
  <c r="EX318" i="21"/>
  <c r="EX294" i="21"/>
  <c r="EX450" i="21"/>
  <c r="EX375" i="21"/>
  <c r="EX297" i="21"/>
  <c r="EX288" i="21"/>
  <c r="EX444" i="21"/>
  <c r="EX435" i="21"/>
  <c r="EX417" i="21"/>
  <c r="EX339" i="21"/>
  <c r="EX381" i="21"/>
  <c r="EX354" i="21"/>
  <c r="EX330" i="21"/>
  <c r="EX414" i="21"/>
  <c r="P337" i="21"/>
  <c r="P290" i="21"/>
  <c r="P448" i="21"/>
  <c r="P452" i="21"/>
  <c r="P356" i="21"/>
  <c r="P332" i="21"/>
  <c r="P374" i="21"/>
  <c r="P362" i="21"/>
  <c r="P293" i="21"/>
  <c r="P296" i="21"/>
  <c r="P373" i="21"/>
  <c r="P382" i="21"/>
  <c r="P370" i="21"/>
  <c r="P304" i="21"/>
  <c r="P320" i="21"/>
  <c r="P457" i="21"/>
  <c r="P359" i="21"/>
  <c r="P424" i="21"/>
  <c r="P305" i="21"/>
  <c r="P403" i="21"/>
  <c r="P394" i="21"/>
  <c r="P311" i="21"/>
  <c r="P349" i="21"/>
  <c r="P376" i="21"/>
  <c r="P449" i="21"/>
  <c r="P437" i="21"/>
  <c r="P289" i="21"/>
  <c r="P416" i="21"/>
  <c r="P398" i="21"/>
  <c r="CB348" i="21"/>
  <c r="CB315" i="21"/>
  <c r="CB408" i="21"/>
  <c r="CB384" i="21"/>
  <c r="CB369" i="21"/>
  <c r="CB354" i="21"/>
  <c r="CB387" i="21"/>
  <c r="CB372" i="21"/>
  <c r="CB357" i="21"/>
  <c r="CB393" i="21"/>
  <c r="CB453" i="21"/>
  <c r="CB327" i="21"/>
  <c r="CB312" i="21"/>
  <c r="DH429" i="21"/>
  <c r="DH441" i="21"/>
  <c r="DH390" i="21"/>
  <c r="DH393" i="21"/>
  <c r="DH327" i="21"/>
  <c r="DH312" i="21"/>
  <c r="DH288" i="21"/>
  <c r="DH447" i="21"/>
  <c r="DH408" i="21"/>
  <c r="DH432" i="21"/>
  <c r="DH330" i="21"/>
  <c r="DH384" i="21"/>
  <c r="DH369" i="21"/>
  <c r="DH354" i="21"/>
  <c r="DH363" i="21"/>
  <c r="EF390" i="21"/>
  <c r="EF429" i="21"/>
  <c r="EF315" i="21"/>
  <c r="EF378" i="21"/>
  <c r="EF363" i="21"/>
  <c r="EF348" i="21"/>
  <c r="EF447" i="21"/>
  <c r="EF366" i="21"/>
  <c r="EF351" i="21"/>
  <c r="EF423" i="21"/>
  <c r="EF453" i="21"/>
  <c r="EF327" i="21"/>
  <c r="EF312" i="21"/>
  <c r="FL375" i="21"/>
  <c r="FL297" i="21"/>
  <c r="FL459" i="21"/>
  <c r="FL393" i="21"/>
  <c r="FL324" i="21"/>
  <c r="FL300" i="21"/>
  <c r="FL285" i="21"/>
  <c r="FL453" i="21"/>
  <c r="FL432" i="21"/>
  <c r="FL429" i="21"/>
  <c r="FL426" i="21"/>
  <c r="FL387" i="21"/>
  <c r="FL372" i="21"/>
  <c r="FL357" i="21"/>
  <c r="FL327" i="21"/>
  <c r="GZ408" i="21"/>
  <c r="GZ381" i="21"/>
  <c r="GZ306" i="21"/>
  <c r="GZ384" i="21"/>
  <c r="GZ369" i="21"/>
  <c r="GZ354" i="21"/>
  <c r="GZ459" i="21"/>
  <c r="GZ372" i="21"/>
  <c r="GZ357" i="21"/>
  <c r="GZ342" i="21"/>
  <c r="GZ420" i="21"/>
  <c r="GZ327" i="21"/>
  <c r="GZ312" i="21"/>
  <c r="FI411" i="21"/>
  <c r="FI348" i="21"/>
  <c r="FI357" i="21"/>
  <c r="FI414" i="21"/>
  <c r="FI402" i="21"/>
  <c r="FI390" i="21"/>
  <c r="FI393" i="21"/>
  <c r="FI339" i="21"/>
  <c r="FI324" i="21"/>
  <c r="FI309" i="21"/>
  <c r="FI342" i="21"/>
  <c r="FI354" i="21"/>
  <c r="FI291" i="21"/>
  <c r="BN303" i="21"/>
  <c r="BN372" i="21"/>
  <c r="BN294" i="21"/>
  <c r="BN282" i="21"/>
  <c r="BN306" i="21"/>
  <c r="BN411" i="21"/>
  <c r="BN300" i="21"/>
  <c r="BN405" i="21"/>
  <c r="BN450" i="21"/>
  <c r="BN429" i="21"/>
  <c r="BN297" i="21"/>
  <c r="BN402" i="21"/>
  <c r="BN366" i="21"/>
  <c r="BN381" i="21"/>
  <c r="BN309" i="21"/>
  <c r="FR393" i="21"/>
  <c r="FR387" i="21"/>
  <c r="FR297" i="21"/>
  <c r="FR390" i="21"/>
  <c r="FR375" i="21"/>
  <c r="FR360" i="21"/>
  <c r="FR381" i="21"/>
  <c r="FR288" i="21"/>
  <c r="FR450" i="21"/>
  <c r="FR315" i="21"/>
  <c r="FR459" i="21"/>
  <c r="FR453" i="21"/>
  <c r="FR456" i="21"/>
  <c r="HN306" i="21"/>
  <c r="HN354" i="21"/>
  <c r="HN339" i="21"/>
  <c r="HN351" i="21"/>
  <c r="HN366" i="21"/>
  <c r="HN360" i="21"/>
  <c r="HN342" i="21"/>
  <c r="HN399" i="21"/>
  <c r="HN444" i="21"/>
  <c r="HN429" i="21"/>
  <c r="HN300" i="21"/>
  <c r="HN396" i="21"/>
  <c r="HN333" i="21"/>
  <c r="HN318" i="21"/>
  <c r="HN369" i="21"/>
  <c r="AY439" i="21"/>
  <c r="AY433" i="21"/>
  <c r="AY436" i="21"/>
  <c r="AY329" i="21"/>
  <c r="AY347" i="21"/>
  <c r="AY320" i="21"/>
  <c r="AY431" i="21"/>
  <c r="AY349" i="21"/>
  <c r="AY298" i="21"/>
  <c r="AY422" i="21"/>
  <c r="AY365" i="21"/>
  <c r="AY286" i="21"/>
  <c r="AY302" i="21"/>
  <c r="AY395" i="21"/>
  <c r="AY335" i="21"/>
  <c r="AY451" i="21"/>
  <c r="AY379" i="21"/>
  <c r="AY343" i="21"/>
  <c r="AY377" i="21"/>
  <c r="AY319" i="21"/>
  <c r="AY340" i="21"/>
  <c r="AY430" i="21"/>
  <c r="AY332" i="21"/>
  <c r="AY445" i="21"/>
  <c r="AY325" i="21"/>
  <c r="AY283" i="21"/>
  <c r="AY440" i="21"/>
  <c r="AY418" i="21"/>
  <c r="AY337" i="21"/>
  <c r="BO321" i="21"/>
  <c r="BO402" i="21"/>
  <c r="BO291" i="21"/>
  <c r="BO345" i="21"/>
  <c r="BO282" i="21"/>
  <c r="BO456" i="21"/>
  <c r="P269" i="21" s="1" a="1"/>
  <c r="P269" i="21" s="1"/>
  <c r="BO396" i="21"/>
  <c r="P249" i="21" s="1" a="1"/>
  <c r="P249" i="21" s="1"/>
  <c r="BO363" i="21"/>
  <c r="BO393" i="21"/>
  <c r="P248" i="21" s="1" a="1"/>
  <c r="P248" i="21" s="1"/>
  <c r="BO327" i="21"/>
  <c r="BO390" i="21"/>
  <c r="P247" i="21" s="1" a="1"/>
  <c r="P247" i="21" s="1"/>
  <c r="BO411" i="21"/>
  <c r="BO384" i="21"/>
  <c r="P245" i="21" s="1" a="1"/>
  <c r="P245" i="21" s="1"/>
  <c r="CU411" i="21"/>
  <c r="CU354" i="21"/>
  <c r="CU291" i="21"/>
  <c r="CU363" i="21"/>
  <c r="CU315" i="21"/>
  <c r="CU294" i="21"/>
  <c r="CU348" i="21"/>
  <c r="CU306" i="21"/>
  <c r="CU444" i="21"/>
  <c r="CU420" i="21"/>
  <c r="CU375" i="21"/>
  <c r="CU384" i="21"/>
  <c r="CU402" i="21"/>
  <c r="CU366" i="21"/>
  <c r="CU318" i="21"/>
  <c r="EA402" i="21"/>
  <c r="EA411" i="21"/>
  <c r="EA420" i="21"/>
  <c r="EA423" i="21"/>
  <c r="EA393" i="21"/>
  <c r="EA378" i="21"/>
  <c r="EA426" i="21"/>
  <c r="EA333" i="21"/>
  <c r="EA318" i="21"/>
  <c r="EA354" i="21"/>
  <c r="EA414" i="21"/>
  <c r="EA282" i="21"/>
  <c r="EA309" i="21"/>
  <c r="FG288" i="21"/>
  <c r="FG420" i="21"/>
  <c r="AF257" i="21" s="1" a="1"/>
  <c r="AF257" i="21" s="1"/>
  <c r="FG306" i="21"/>
  <c r="FG390" i="21"/>
  <c r="AF247" i="21" s="1" a="1"/>
  <c r="AF247" i="21" s="1"/>
  <c r="FG414" i="21"/>
  <c r="AF255" i="21" s="1" a="1"/>
  <c r="AF255" i="21" s="1"/>
  <c r="FG396" i="21"/>
  <c r="AF249" i="21" s="1" a="1"/>
  <c r="AF249" i="21" s="1"/>
  <c r="FG300" i="21"/>
  <c r="FG399" i="21"/>
  <c r="AF250" i="21" s="1" a="1"/>
  <c r="AF250" i="21" s="1"/>
  <c r="FG297" i="21"/>
  <c r="AF216" i="21" s="1" a="1"/>
  <c r="AF216" i="21" s="1"/>
  <c r="FG315" i="21"/>
  <c r="AF222" i="21" s="1" a="1"/>
  <c r="AF222" i="21" s="1"/>
  <c r="FG402" i="21"/>
  <c r="FG381" i="21"/>
  <c r="AF244" i="21" s="1" a="1"/>
  <c r="AF244" i="21" s="1"/>
  <c r="FG342" i="21"/>
  <c r="AF231" i="21" s="1" a="1"/>
  <c r="AF231" i="21" s="1"/>
  <c r="FG441" i="21"/>
  <c r="AF264" i="21" s="1" a="1"/>
  <c r="AF264" i="21" s="1"/>
  <c r="FG450" i="21"/>
  <c r="AF267" i="21" s="1" a="1"/>
  <c r="AF267" i="21" s="1"/>
  <c r="GU312" i="21"/>
  <c r="GU441" i="21"/>
  <c r="GU378" i="21"/>
  <c r="GU348" i="21"/>
  <c r="GU333" i="21"/>
  <c r="GU318" i="21"/>
  <c r="GU363" i="21"/>
  <c r="GU291" i="21"/>
  <c r="GU453" i="21"/>
  <c r="GU387" i="21"/>
  <c r="GU459" i="21"/>
  <c r="GU456" i="21"/>
  <c r="GU450" i="21"/>
  <c r="HS342" i="21"/>
  <c r="HS450" i="21"/>
  <c r="HS318" i="21"/>
  <c r="HS345" i="21"/>
  <c r="HS315" i="21"/>
  <c r="HS294" i="21"/>
  <c r="HS348" i="21"/>
  <c r="HS396" i="21"/>
  <c r="HS444" i="21"/>
  <c r="HS420" i="21"/>
  <c r="HS417" i="21"/>
  <c r="HS381" i="21"/>
  <c r="HS402" i="21"/>
  <c r="HS369" i="21"/>
  <c r="HS288" i="21"/>
  <c r="EG336" i="21"/>
  <c r="EG327" i="21"/>
  <c r="EG426" i="21"/>
  <c r="EG387" i="21"/>
  <c r="EG372" i="21"/>
  <c r="EG303" i="21"/>
  <c r="EG297" i="21"/>
  <c r="EG375" i="21"/>
  <c r="EG357" i="21"/>
  <c r="EG321" i="21"/>
  <c r="EG450" i="21"/>
  <c r="EG306" i="21"/>
  <c r="EG312" i="21"/>
  <c r="GW411" i="21"/>
  <c r="AM254" i="21" s="1" a="1"/>
  <c r="AM254" i="21" s="1"/>
  <c r="GW387" i="21"/>
  <c r="AM246" i="21" s="1" a="1"/>
  <c r="AM246" i="21" s="1"/>
  <c r="GW351" i="21"/>
  <c r="AM234" i="21" s="1" a="1"/>
  <c r="AM234" i="21" s="1"/>
  <c r="GW429" i="21"/>
  <c r="GW396" i="21"/>
  <c r="AM249" i="21" s="1" a="1"/>
  <c r="AM249" i="21" s="1"/>
  <c r="GW333" i="21"/>
  <c r="AM228" i="21" s="1" a="1"/>
  <c r="AM228" i="21" s="1"/>
  <c r="GW330" i="21"/>
  <c r="GW294" i="21"/>
  <c r="GW354" i="21"/>
  <c r="AM235" i="21" s="1" a="1"/>
  <c r="AM235" i="21" s="1"/>
  <c r="GW363" i="21"/>
  <c r="AM238" i="21" s="1" a="1"/>
  <c r="AM238" i="21" s="1"/>
  <c r="GW423" i="21"/>
  <c r="GW285" i="21"/>
  <c r="AM212" i="21" s="1" a="1"/>
  <c r="AM212" i="21" s="1"/>
  <c r="GW399" i="21"/>
  <c r="AM250" i="21" s="1" a="1"/>
  <c r="AM250" i="21" s="1"/>
  <c r="GW408" i="21"/>
  <c r="GW345" i="21"/>
  <c r="HM321" i="21"/>
  <c r="HM351" i="21"/>
  <c r="HM399" i="21"/>
  <c r="HM324" i="21"/>
  <c r="HM342" i="21"/>
  <c r="HM387" i="21"/>
  <c r="HM312" i="21"/>
  <c r="HM402" i="21"/>
  <c r="HM375" i="21"/>
  <c r="HM288" i="21"/>
  <c r="HM423" i="21"/>
  <c r="HM315" i="21"/>
  <c r="HM300" i="21"/>
  <c r="W353" i="21"/>
  <c r="W320" i="21"/>
  <c r="W413" i="21"/>
  <c r="W409" i="21"/>
  <c r="W446" i="21"/>
  <c r="W374" i="21"/>
  <c r="W373" i="21"/>
  <c r="W341" i="21"/>
  <c r="W404" i="21"/>
  <c r="W445" i="21"/>
  <c r="W376" i="21"/>
  <c r="W316" i="21"/>
  <c r="W454" i="21"/>
  <c r="W386" i="21"/>
  <c r="W391" i="21"/>
  <c r="W395" i="21"/>
  <c r="W326" i="21"/>
  <c r="W406" i="21"/>
  <c r="W349" i="21"/>
  <c r="W436" i="21"/>
  <c r="W302" i="21"/>
  <c r="W415" i="21"/>
  <c r="W410" i="21"/>
  <c r="W280" i="21"/>
  <c r="W335" i="21"/>
  <c r="W398" i="21"/>
  <c r="W346" i="21"/>
  <c r="W407" i="21"/>
  <c r="W401" i="21"/>
  <c r="W418" i="21"/>
  <c r="I454" i="21"/>
  <c r="I422" i="21"/>
  <c r="I338" i="21"/>
  <c r="I305" i="21"/>
  <c r="I428" i="21"/>
  <c r="I281" i="21"/>
  <c r="I370" i="21"/>
  <c r="I341" i="21"/>
  <c r="I299" i="21"/>
  <c r="I379" i="21"/>
  <c r="I434" i="21"/>
  <c r="I323" i="21"/>
  <c r="I388" i="21"/>
  <c r="I397" i="21"/>
  <c r="I329" i="21"/>
  <c r="I301" i="21"/>
  <c r="I346" i="21"/>
  <c r="I401" i="21"/>
  <c r="I308" i="21"/>
  <c r="I413" i="21"/>
  <c r="I371" i="21"/>
  <c r="I442" i="21"/>
  <c r="I352" i="21"/>
  <c r="I395" i="21"/>
  <c r="I320" i="21"/>
  <c r="I304" i="21"/>
  <c r="I449" i="21"/>
  <c r="I440" i="21"/>
  <c r="I376" i="21"/>
  <c r="I347" i="21"/>
  <c r="AM437" i="21"/>
  <c r="AM292" i="21"/>
  <c r="AM331" i="21"/>
  <c r="AM397" i="21"/>
  <c r="AM295" i="21"/>
  <c r="AM343" i="21"/>
  <c r="AM335" i="21"/>
  <c r="AM301" i="21"/>
  <c r="AM424" i="21"/>
  <c r="AM374" i="21"/>
  <c r="AM389" i="21"/>
  <c r="AM290" i="21"/>
  <c r="AM394" i="21"/>
  <c r="AM307" i="21"/>
  <c r="AM443" i="21"/>
  <c r="AM431" i="21"/>
  <c r="AM359" i="21"/>
  <c r="AM406" i="21"/>
  <c r="AM293" i="21"/>
  <c r="AM370" i="21"/>
  <c r="AM418" i="21"/>
  <c r="AM410" i="21"/>
  <c r="AM341" i="21"/>
  <c r="AM313" i="21"/>
  <c r="AM287" i="21"/>
  <c r="AM391" i="21"/>
  <c r="AM436" i="21"/>
  <c r="AM347" i="21"/>
  <c r="AM440" i="21"/>
  <c r="Q409" i="21"/>
  <c r="Q356" i="21"/>
  <c r="Q392" i="21"/>
  <c r="Q371" i="21"/>
  <c r="Q340" i="21"/>
  <c r="Q337" i="21"/>
  <c r="Q416" i="21"/>
  <c r="Q302" i="21"/>
  <c r="Q428" i="21"/>
  <c r="Q380" i="21"/>
  <c r="Q313" i="21"/>
  <c r="Q298" i="21"/>
  <c r="Q287" i="21"/>
  <c r="Q434" i="21"/>
  <c r="Q370" i="21"/>
  <c r="Q452" i="21"/>
  <c r="Q406" i="21"/>
  <c r="Q341" i="21"/>
  <c r="Q391" i="21"/>
  <c r="Q436" i="21"/>
  <c r="Q304" i="21"/>
  <c r="Q334" i="21"/>
  <c r="Q451" i="21"/>
  <c r="Q430" i="21"/>
  <c r="Q350" i="21"/>
  <c r="Q440" i="21"/>
  <c r="Q329" i="21"/>
  <c r="Q355" i="21"/>
  <c r="Q295" i="21"/>
  <c r="AP436" i="21"/>
  <c r="AP341" i="21"/>
  <c r="AP346" i="21"/>
  <c r="AP379" i="21"/>
  <c r="AP356" i="21"/>
  <c r="AP443" i="21"/>
  <c r="AP340" i="21"/>
  <c r="AP350" i="21"/>
  <c r="AP430" i="21"/>
  <c r="AP287" i="21"/>
  <c r="AP298" i="21"/>
  <c r="AP361" i="21"/>
  <c r="AP349" i="21"/>
  <c r="AP427" i="21"/>
  <c r="AP404" i="21"/>
  <c r="AP440" i="21"/>
  <c r="AP422" i="21"/>
  <c r="AP421" i="21"/>
  <c r="AP289" i="21"/>
  <c r="AP424" i="21"/>
  <c r="AP439" i="21"/>
  <c r="AP317" i="21"/>
  <c r="AP377" i="21"/>
  <c r="AP311" i="21"/>
  <c r="AP332" i="21"/>
  <c r="AP457" i="21"/>
  <c r="AP334" i="21"/>
  <c r="AP419" i="21"/>
  <c r="AP359" i="21"/>
  <c r="AP338" i="21"/>
  <c r="R382" i="21"/>
  <c r="R299" i="21"/>
  <c r="R301" i="21"/>
  <c r="R377" i="21"/>
  <c r="R455" i="21"/>
  <c r="R431" i="21"/>
  <c r="R329" i="21"/>
  <c r="R335" i="21"/>
  <c r="R317" i="21"/>
  <c r="R425" i="21"/>
  <c r="R376" i="21"/>
  <c r="R401" i="21"/>
  <c r="R392" i="21"/>
  <c r="R383" i="21"/>
  <c r="R281" i="21"/>
  <c r="R379" i="21"/>
  <c r="R283" i="21"/>
  <c r="R290" i="21"/>
  <c r="R458" i="21"/>
  <c r="R344" i="21"/>
  <c r="R305" i="21"/>
  <c r="R296" i="21"/>
  <c r="R443" i="21"/>
  <c r="R388" i="21"/>
  <c r="R409" i="21"/>
  <c r="R313" i="21"/>
  <c r="R451" i="21"/>
  <c r="R347" i="21"/>
  <c r="R325" i="21"/>
  <c r="IC423" i="21"/>
  <c r="IC372" i="21"/>
  <c r="IC360" i="21"/>
  <c r="IC363" i="21"/>
  <c r="IC297" i="21"/>
  <c r="IC408" i="21"/>
  <c r="IC327" i="21"/>
  <c r="IC333" i="21"/>
  <c r="IC384" i="21"/>
  <c r="IC288" i="21"/>
  <c r="IC375" i="21"/>
  <c r="IC351" i="21"/>
  <c r="IC336" i="21"/>
  <c r="IC447" i="21"/>
  <c r="IC312" i="21"/>
  <c r="IC345" i="21"/>
  <c r="J428" i="21"/>
  <c r="J337" i="21"/>
  <c r="J442" i="21"/>
  <c r="J406" i="21"/>
  <c r="J299" i="21"/>
  <c r="J320" i="21"/>
  <c r="J347" i="21"/>
  <c r="J368" i="21"/>
  <c r="J332" i="21"/>
  <c r="J391" i="21"/>
  <c r="J317" i="21"/>
  <c r="J311" i="21"/>
  <c r="J382" i="21"/>
  <c r="J283" i="21"/>
  <c r="J409" i="21"/>
  <c r="J397" i="21"/>
  <c r="J338" i="21"/>
  <c r="J424" i="21"/>
  <c r="J395" i="21"/>
  <c r="J356" i="21"/>
  <c r="J421" i="21"/>
  <c r="J313" i="21"/>
  <c r="J273" i="21"/>
  <c r="J292" i="21"/>
  <c r="J344" i="21"/>
  <c r="J335" i="21"/>
  <c r="J431" i="21"/>
  <c r="J343" i="21"/>
  <c r="J365" i="21"/>
  <c r="J280" i="21"/>
  <c r="CC375" i="21"/>
  <c r="CC300" i="21"/>
  <c r="CC438" i="21"/>
  <c r="CC396" i="21"/>
  <c r="CC399" i="21"/>
  <c r="CC381" i="21"/>
  <c r="CC366" i="21"/>
  <c r="CC288" i="21"/>
  <c r="CC333" i="21"/>
  <c r="CC306" i="21"/>
  <c r="CC324" i="21"/>
  <c r="CC285" i="21"/>
  <c r="CC309" i="21"/>
  <c r="CC330" i="21"/>
  <c r="CC312" i="21"/>
  <c r="CC414" i="21"/>
  <c r="DJ354" i="21"/>
  <c r="DJ453" i="21"/>
  <c r="DJ399" i="21"/>
  <c r="DJ327" i="21"/>
  <c r="DJ357" i="21"/>
  <c r="DJ300" i="21"/>
  <c r="DJ294" i="21"/>
  <c r="DJ450" i="21"/>
  <c r="DJ423" i="21"/>
  <c r="DJ435" i="21"/>
  <c r="DJ336" i="21"/>
  <c r="DJ372" i="21"/>
  <c r="DJ387" i="21"/>
  <c r="DJ339" i="21"/>
  <c r="DJ393" i="21"/>
  <c r="DC402" i="21"/>
  <c r="DC348" i="21"/>
  <c r="DC300" i="21"/>
  <c r="DC384" i="21"/>
  <c r="DC369" i="21"/>
  <c r="DC354" i="21"/>
  <c r="DC396" i="21"/>
  <c r="DC372" i="21"/>
  <c r="DC357" i="21"/>
  <c r="DC342" i="21"/>
  <c r="DC441" i="21"/>
  <c r="DC312" i="21"/>
  <c r="DC297" i="21"/>
  <c r="EI423" i="21"/>
  <c r="EI438" i="21"/>
  <c r="AB263" i="21" s="1" a="1"/>
  <c r="AB263" i="21" s="1"/>
  <c r="EI315" i="21"/>
  <c r="EI414" i="21"/>
  <c r="EI450" i="21"/>
  <c r="AB267" i="21" s="1" a="1"/>
  <c r="AB267" i="21" s="1"/>
  <c r="EI405" i="21"/>
  <c r="EI384" i="21"/>
  <c r="AB245" i="21" s="1" a="1"/>
  <c r="AB245" i="21" s="1"/>
  <c r="EI381" i="21"/>
  <c r="EI312" i="21"/>
  <c r="EI297" i="21"/>
  <c r="EI282" i="21"/>
  <c r="EI459" i="21"/>
  <c r="EI300" i="21"/>
  <c r="EI285" i="21"/>
  <c r="EI447" i="21"/>
  <c r="AB266" i="21" s="1" a="1"/>
  <c r="AB266" i="21" s="1"/>
  <c r="EI360" i="21"/>
  <c r="FO390" i="21"/>
  <c r="FO396" i="21"/>
  <c r="FO297" i="21"/>
  <c r="FO441" i="21"/>
  <c r="FO315" i="21"/>
  <c r="FO300" i="21"/>
  <c r="FO285" i="21"/>
  <c r="FO450" i="21"/>
  <c r="FO438" i="21"/>
  <c r="FO420" i="21"/>
  <c r="FO447" i="21"/>
  <c r="FO384" i="21"/>
  <c r="FO369" i="21"/>
  <c r="FO354" i="21"/>
  <c r="FO282" i="21"/>
  <c r="BR378" i="21"/>
  <c r="BR435" i="21"/>
  <c r="BR366" i="21"/>
  <c r="BR369" i="21"/>
  <c r="BR354" i="21"/>
  <c r="BR342" i="21"/>
  <c r="BR360" i="21"/>
  <c r="BR357" i="21"/>
  <c r="BR345" i="21"/>
  <c r="BR330" i="21"/>
  <c r="BR441" i="21"/>
  <c r="BR390" i="21"/>
  <c r="BR300" i="21"/>
  <c r="BT450" i="21"/>
  <c r="BT459" i="21"/>
  <c r="BT405" i="21"/>
  <c r="BT348" i="21"/>
  <c r="BT441" i="21"/>
  <c r="BT435" i="21"/>
  <c r="BT408" i="21"/>
  <c r="BT291" i="21"/>
  <c r="BT393" i="21"/>
  <c r="BT378" i="21"/>
  <c r="BT363" i="21"/>
  <c r="BT336" i="21"/>
  <c r="BT414" i="21"/>
  <c r="BT330" i="21"/>
  <c r="BT315" i="21"/>
  <c r="BT324" i="21"/>
  <c r="CZ426" i="21"/>
  <c r="CZ354" i="21"/>
  <c r="CZ315" i="21"/>
  <c r="CZ375" i="21"/>
  <c r="CZ333" i="21"/>
  <c r="CZ318" i="21"/>
  <c r="CZ294" i="21"/>
  <c r="CZ291" i="21"/>
  <c r="CZ438" i="21"/>
  <c r="CZ408" i="21"/>
  <c r="CZ303" i="21"/>
  <c r="CZ414" i="21"/>
  <c r="CZ381" i="21"/>
  <c r="CZ366" i="21"/>
  <c r="CZ387" i="21"/>
  <c r="GB318" i="21"/>
  <c r="GB408" i="21"/>
  <c r="GB369" i="21"/>
  <c r="GB417" i="21"/>
  <c r="GB339" i="21"/>
  <c r="GB324" i="21"/>
  <c r="GB333" i="21"/>
  <c r="GB285" i="21"/>
  <c r="GB456" i="21"/>
  <c r="GB390" i="21"/>
  <c r="GB459" i="21"/>
  <c r="GB450" i="21"/>
  <c r="GB438" i="21"/>
  <c r="HH315" i="21"/>
  <c r="HH330" i="21"/>
  <c r="HH417" i="21"/>
  <c r="HH369" i="21"/>
  <c r="HH309" i="21"/>
  <c r="HH456" i="21"/>
  <c r="HH405" i="21"/>
  <c r="HH291" i="21"/>
  <c r="HH390" i="21"/>
  <c r="HH375" i="21"/>
  <c r="HH360" i="21"/>
  <c r="HH303" i="21"/>
  <c r="HH282" i="21"/>
  <c r="HH327" i="21"/>
  <c r="HH312" i="21"/>
  <c r="HH321" i="21"/>
  <c r="DM294" i="21"/>
  <c r="DM297" i="21"/>
  <c r="DM330" i="21"/>
  <c r="DM345" i="21"/>
  <c r="DM315" i="21"/>
  <c r="DM351" i="21"/>
  <c r="DM300" i="21"/>
  <c r="DM435" i="21"/>
  <c r="DM441" i="21"/>
  <c r="DM426" i="21"/>
  <c r="DM285" i="21"/>
  <c r="DM396" i="21"/>
  <c r="DM381" i="21"/>
  <c r="DM369" i="21"/>
  <c r="DM306" i="21"/>
  <c r="HQ363" i="21"/>
  <c r="HQ312" i="21"/>
  <c r="HQ426" i="21"/>
  <c r="HQ351" i="21"/>
  <c r="HQ333" i="21"/>
  <c r="HQ318" i="21"/>
  <c r="HQ327" i="21"/>
  <c r="HQ291" i="21"/>
  <c r="HQ444" i="21"/>
  <c r="HQ402" i="21"/>
  <c r="HQ456" i="21"/>
  <c r="HQ459" i="21"/>
  <c r="HQ450" i="21"/>
  <c r="IG285" i="21"/>
  <c r="IG330" i="21"/>
  <c r="IG282" i="21"/>
  <c r="AS211" i="21" s="1" a="1"/>
  <c r="AS211" i="21" s="1"/>
  <c r="IG312" i="21"/>
  <c r="IG393" i="21"/>
  <c r="AS248" i="21" s="1" a="1"/>
  <c r="AS248" i="21" s="1"/>
  <c r="IG318" i="21"/>
  <c r="AS223" i="21" s="1" a="1"/>
  <c r="AS223" i="21" s="1"/>
  <c r="IG333" i="21"/>
  <c r="IG372" i="21"/>
  <c r="IG414" i="21"/>
  <c r="AS255" i="21" s="1" a="1"/>
  <c r="AS255" i="21" s="1"/>
  <c r="IG378" i="21"/>
  <c r="AS243" i="21" s="1" a="1"/>
  <c r="AS243" i="21" s="1"/>
  <c r="IG396" i="21"/>
  <c r="AS249" i="21" s="1" a="1"/>
  <c r="AS249" i="21" s="1"/>
  <c r="IG426" i="21"/>
  <c r="AS259" i="21" s="1" a="1"/>
  <c r="AS259" i="21" s="1"/>
  <c r="IG309" i="21"/>
  <c r="AS220" i="21" s="1" a="1"/>
  <c r="AS220" i="21" s="1"/>
  <c r="IG456" i="21"/>
  <c r="AS269" i="21" s="1" a="1"/>
  <c r="AS269" i="21" s="1"/>
  <c r="IG423" i="21"/>
  <c r="AS258" i="21" s="1" a="1"/>
  <c r="AS258" i="21" s="1"/>
  <c r="IG339" i="21"/>
  <c r="IG429" i="21"/>
  <c r="AS260" i="21" s="1" a="1"/>
  <c r="AS260" i="21" s="1"/>
  <c r="IG315" i="21"/>
  <c r="AS222" i="21" s="1" a="1"/>
  <c r="AS222" i="21" s="1"/>
  <c r="IG459" i="21"/>
  <c r="AS270" i="21" s="1" a="1"/>
  <c r="AS270" i="21" s="1"/>
  <c r="IG366" i="21"/>
  <c r="IG447" i="21"/>
  <c r="IG420" i="21"/>
  <c r="IG354" i="21"/>
  <c r="AS235" i="21" s="1" a="1"/>
  <c r="AS235" i="21" s="1"/>
  <c r="GH378" i="21"/>
  <c r="GH453" i="21"/>
  <c r="GH411" i="21"/>
  <c r="GH393" i="21"/>
  <c r="GH384" i="21"/>
  <c r="GH447" i="21"/>
  <c r="GH387" i="21"/>
  <c r="GH414" i="21"/>
  <c r="GH357" i="21"/>
  <c r="GH456" i="21"/>
  <c r="GG288" i="21"/>
  <c r="GG381" i="21"/>
  <c r="GG402" i="21"/>
  <c r="GG426" i="21"/>
  <c r="GG318" i="21"/>
  <c r="GG429" i="21"/>
  <c r="GG372" i="21"/>
  <c r="GG378" i="21"/>
  <c r="GG417" i="21"/>
  <c r="GG351" i="21"/>
  <c r="GT351" i="21"/>
  <c r="GT336" i="21"/>
  <c r="GT372" i="21"/>
  <c r="GT405" i="21"/>
  <c r="GT309" i="21"/>
  <c r="GT417" i="21"/>
  <c r="GT435" i="21"/>
  <c r="GT441" i="21"/>
  <c r="GT345" i="21"/>
  <c r="GT342" i="21"/>
  <c r="GT291" i="21"/>
  <c r="GT300" i="21"/>
  <c r="GT324" i="21"/>
  <c r="GT381" i="21"/>
  <c r="GT456" i="21"/>
  <c r="GT408" i="21"/>
  <c r="GT396" i="21"/>
  <c r="GT411" i="21"/>
  <c r="GT327" i="21"/>
  <c r="GT426" i="21"/>
  <c r="GT330" i="21"/>
  <c r="GT357" i="21"/>
  <c r="GT333" i="21"/>
  <c r="GT294" i="21"/>
  <c r="GT393" i="21"/>
  <c r="GT321" i="21"/>
  <c r="HJ432" i="21"/>
  <c r="HJ309" i="21"/>
  <c r="HJ402" i="21"/>
  <c r="HJ456" i="21"/>
  <c r="HJ390" i="21"/>
  <c r="HJ282" i="21"/>
  <c r="HJ396" i="21"/>
  <c r="HJ303" i="21"/>
  <c r="HJ399" i="21"/>
  <c r="HJ306" i="21"/>
  <c r="AO307" i="21"/>
  <c r="AO320" i="21"/>
  <c r="AO398" i="21"/>
  <c r="AO308" i="21"/>
  <c r="AO458" i="21"/>
  <c r="AO323" i="21"/>
  <c r="AO305" i="21"/>
  <c r="AO437" i="21"/>
  <c r="AO296" i="21"/>
  <c r="BE450" i="21"/>
  <c r="BE429" i="21"/>
  <c r="BE441" i="21"/>
  <c r="BE384" i="21"/>
  <c r="BE318" i="21"/>
  <c r="BE387" i="21"/>
  <c r="BE321" i="21"/>
  <c r="BE378" i="21"/>
  <c r="BE375" i="21"/>
  <c r="BE303" i="21"/>
  <c r="EK402" i="21"/>
  <c r="EK372" i="21"/>
  <c r="EK300" i="21"/>
  <c r="EK327" i="21"/>
  <c r="EK393" i="21"/>
  <c r="EK423" i="21"/>
  <c r="EK438" i="21"/>
  <c r="EK333" i="21"/>
  <c r="EK441" i="21"/>
  <c r="EK384" i="21"/>
  <c r="Z409" i="21"/>
  <c r="Z364" i="21"/>
  <c r="Z352" i="21"/>
  <c r="Z388" i="21"/>
  <c r="Z392" i="21"/>
  <c r="Z287" i="21"/>
  <c r="Z395" i="21"/>
  <c r="Z428" i="21"/>
  <c r="Z430" i="21"/>
  <c r="Z295" i="21"/>
  <c r="Z451" i="21"/>
  <c r="Z343" i="21"/>
  <c r="Z446" i="21"/>
  <c r="Z361" i="21"/>
  <c r="Z283" i="21"/>
  <c r="Z377" i="21"/>
  <c r="Z323" i="21"/>
  <c r="Z449" i="21"/>
  <c r="Z380" i="21"/>
  <c r="Z385" i="21"/>
  <c r="Z322" i="21"/>
  <c r="Z317" i="21"/>
  <c r="Z338" i="21"/>
  <c r="Z355" i="21"/>
  <c r="Z431" i="21"/>
  <c r="Z383" i="21"/>
  <c r="Z391" i="21"/>
  <c r="Z422" i="21"/>
  <c r="Z443" i="21"/>
  <c r="Z406" i="21"/>
  <c r="Z314" i="21"/>
  <c r="Z359" i="21"/>
  <c r="Z346" i="21"/>
  <c r="Z334" i="21"/>
  <c r="Z415" i="21"/>
  <c r="Z421" i="21"/>
  <c r="Z452" i="21"/>
  <c r="Z344" i="21"/>
  <c r="Z347" i="21"/>
  <c r="Z290" i="21"/>
  <c r="Z419" i="21"/>
  <c r="Z416" i="21"/>
  <c r="Z281" i="21"/>
  <c r="Z434" i="21"/>
  <c r="Z379" i="21"/>
  <c r="Z308" i="21"/>
  <c r="Z427" i="21"/>
  <c r="Z407" i="21"/>
  <c r="Z299" i="21"/>
  <c r="Z296" i="21"/>
  <c r="Z280" i="21"/>
  <c r="Z353" i="21"/>
  <c r="BF327" i="21"/>
  <c r="BF300" i="21"/>
  <c r="BF444" i="21"/>
  <c r="BF393" i="21"/>
  <c r="BF426" i="21"/>
  <c r="BF384" i="21"/>
  <c r="BF453" i="21"/>
  <c r="BF294" i="21"/>
  <c r="BF339" i="21"/>
  <c r="BF432" i="21"/>
  <c r="DR357" i="21"/>
  <c r="DR297" i="21"/>
  <c r="DR291" i="21"/>
  <c r="DR459" i="21"/>
  <c r="DR408" i="21"/>
  <c r="DR360" i="21"/>
  <c r="DR411" i="21"/>
  <c r="DR312" i="21"/>
  <c r="DR369" i="21"/>
  <c r="DR315" i="21"/>
  <c r="DR294" i="21"/>
  <c r="FZ393" i="21"/>
  <c r="FZ318" i="21"/>
  <c r="FZ441" i="21"/>
  <c r="FZ321" i="21"/>
  <c r="FZ420" i="21"/>
  <c r="FZ372" i="21"/>
  <c r="FZ447" i="21"/>
  <c r="FZ435" i="21"/>
  <c r="FZ360" i="21"/>
  <c r="FZ432" i="21"/>
  <c r="BK393" i="21"/>
  <c r="BK339" i="21"/>
  <c r="BK351" i="21"/>
  <c r="BK399" i="21"/>
  <c r="BK312" i="21"/>
  <c r="BK438" i="21"/>
  <c r="BK315" i="21"/>
  <c r="BK456" i="21"/>
  <c r="BK375" i="21"/>
  <c r="BK294" i="21"/>
  <c r="BK441" i="21"/>
  <c r="BA394" i="21"/>
  <c r="BA301" i="21"/>
  <c r="BA328" i="21"/>
  <c r="BA385" i="21"/>
  <c r="BA415" i="21"/>
  <c r="BA338" i="21"/>
  <c r="BA293" i="21"/>
  <c r="BA452" i="21"/>
  <c r="BA445" i="21"/>
  <c r="BA310" i="21"/>
  <c r="BA343" i="21"/>
  <c r="BA391" i="21"/>
  <c r="BA419" i="21"/>
  <c r="BA425" i="21"/>
  <c r="BA355" i="21"/>
  <c r="BA401" i="21"/>
  <c r="BA433" i="21"/>
  <c r="BA320" i="21"/>
  <c r="BA404" i="21"/>
  <c r="BA410" i="21"/>
  <c r="BA350" i="21"/>
  <c r="BA347" i="21"/>
  <c r="CG387" i="21"/>
  <c r="S246" i="21" s="1" a="1"/>
  <c r="S246" i="21" s="1"/>
  <c r="CG414" i="21"/>
  <c r="CG456" i="21"/>
  <c r="S269" i="21" s="1" a="1"/>
  <c r="S269" i="21" s="1"/>
  <c r="CG351" i="21"/>
  <c r="S234" i="21" s="1" a="1"/>
  <c r="S234" i="21" s="1"/>
  <c r="CG282" i="21"/>
  <c r="CG372" i="21"/>
  <c r="S241" i="21" s="1" a="1"/>
  <c r="S241" i="21" s="1"/>
  <c r="CG354" i="21"/>
  <c r="CG312" i="21"/>
  <c r="CG327" i="21"/>
  <c r="CG348" i="21"/>
  <c r="CG447" i="21"/>
  <c r="S266" i="21" s="1" a="1"/>
  <c r="S266" i="21" s="1"/>
  <c r="CG384" i="21"/>
  <c r="CG441" i="21"/>
  <c r="CG339" i="21"/>
  <c r="CG402" i="21"/>
  <c r="CG378" i="21"/>
  <c r="CG324" i="21"/>
  <c r="CG288" i="21"/>
  <c r="CG429" i="21"/>
  <c r="CG390" i="21"/>
  <c r="CG450" i="21"/>
  <c r="CG315" i="21"/>
  <c r="CG435" i="21"/>
  <c r="CG318" i="21"/>
  <c r="CG336" i="21"/>
  <c r="CG333" i="21"/>
  <c r="FV312" i="21"/>
  <c r="FV303" i="21"/>
  <c r="FV318" i="21"/>
  <c r="FV333" i="21"/>
  <c r="FV324" i="21"/>
  <c r="FV366" i="21"/>
  <c r="FV402" i="21"/>
  <c r="FV411" i="21"/>
  <c r="FV336" i="21"/>
  <c r="FV432" i="21"/>
  <c r="FV456" i="21"/>
  <c r="FV459" i="21"/>
  <c r="FV321" i="21"/>
  <c r="FV372" i="21"/>
  <c r="FV426" i="21"/>
  <c r="FV288" i="21"/>
  <c r="FV396" i="21"/>
  <c r="FV435" i="21"/>
  <c r="FV414" i="21"/>
  <c r="FV342" i="21"/>
  <c r="FV294" i="21"/>
  <c r="FV378" i="21"/>
  <c r="FV297" i="21"/>
  <c r="FV348" i="21"/>
  <c r="FV345" i="21"/>
  <c r="FV438" i="21"/>
  <c r="FV291" i="21"/>
  <c r="AW319" i="21"/>
  <c r="AW326" i="21"/>
  <c r="AW368" i="21"/>
  <c r="AW394" i="21"/>
  <c r="AW293" i="21"/>
  <c r="AW419" i="21"/>
  <c r="AW404" i="21"/>
  <c r="AW355" i="21"/>
  <c r="AW334" i="21"/>
  <c r="AW446" i="21"/>
  <c r="AW346" i="21"/>
  <c r="AW331" i="21"/>
  <c r="AW371" i="21"/>
  <c r="AW335" i="21"/>
  <c r="AW385" i="21"/>
  <c r="AW382" i="21"/>
  <c r="AW364" i="21"/>
  <c r="AW332" i="21"/>
  <c r="AW310" i="21"/>
  <c r="AW286" i="21"/>
  <c r="AW377" i="21"/>
  <c r="AW383" i="21"/>
  <c r="BG330" i="21"/>
  <c r="BG321" i="21"/>
  <c r="BG336" i="21"/>
  <c r="BG348" i="21"/>
  <c r="BG342" i="21"/>
  <c r="BG408" i="21"/>
  <c r="BG387" i="21"/>
  <c r="BG405" i="21"/>
  <c r="BG351" i="21"/>
  <c r="BG441" i="21"/>
  <c r="BG456" i="21"/>
  <c r="BG459" i="21"/>
  <c r="BG378" i="21"/>
  <c r="BG435" i="21"/>
  <c r="BG282" i="21"/>
  <c r="BG339" i="21"/>
  <c r="BG453" i="21"/>
  <c r="BG438" i="21"/>
  <c r="BG426" i="21"/>
  <c r="BG357" i="21"/>
  <c r="BG297" i="21"/>
  <c r="BG360" i="21"/>
  <c r="BG300" i="21"/>
  <c r="BG306" i="21"/>
  <c r="BG303" i="21"/>
  <c r="BG414" i="21"/>
  <c r="BG294" i="21"/>
  <c r="AC358" i="21"/>
  <c r="AC376" i="21"/>
  <c r="AC305" i="21"/>
  <c r="AC448" i="21"/>
  <c r="AC413" i="21"/>
  <c r="AC293" i="21"/>
  <c r="AC455" i="21"/>
  <c r="AC446" i="21"/>
  <c r="AC349" i="21"/>
  <c r="AC437" i="21"/>
  <c r="AC299" i="21"/>
  <c r="AC409" i="21"/>
  <c r="AC331" i="21"/>
  <c r="AC397" i="21"/>
  <c r="AC383" i="21"/>
  <c r="AC457" i="21"/>
  <c r="AC284" i="21"/>
  <c r="AC439" i="21"/>
  <c r="AC287" i="21"/>
  <c r="AC332" i="21"/>
  <c r="AC301" i="21"/>
  <c r="AC416" i="21"/>
  <c r="X329" i="21"/>
  <c r="X377" i="21"/>
  <c r="X326" i="21"/>
  <c r="X319" i="21"/>
  <c r="X353" i="21"/>
  <c r="X302" i="21"/>
  <c r="X361" i="21"/>
  <c r="X316" i="21"/>
  <c r="X340" i="21"/>
  <c r="X368" i="21"/>
  <c r="X409" i="21"/>
  <c r="X394" i="21"/>
  <c r="X370" i="21"/>
  <c r="X383" i="21"/>
  <c r="X355" i="21"/>
  <c r="X425" i="21"/>
  <c r="X347" i="21"/>
  <c r="X320" i="21"/>
  <c r="X416" i="21"/>
  <c r="X403" i="21"/>
  <c r="X401" i="21"/>
  <c r="X307" i="21"/>
  <c r="X311" i="21"/>
  <c r="BD315" i="21"/>
  <c r="BD429" i="21"/>
  <c r="BD285" i="21"/>
  <c r="BD432" i="21"/>
  <c r="BD330" i="21"/>
  <c r="BD447" i="21"/>
  <c r="BD360" i="21"/>
  <c r="BD390" i="21"/>
  <c r="BD402" i="21"/>
  <c r="BD348" i="21"/>
  <c r="AI353" i="21"/>
  <c r="AI290" i="21"/>
  <c r="AI422" i="21"/>
  <c r="AI410" i="21"/>
  <c r="AI341" i="21"/>
  <c r="AI448" i="21"/>
  <c r="AI311" i="21"/>
  <c r="AI314" i="21"/>
  <c r="AI403" i="21"/>
  <c r="AI386" i="21"/>
  <c r="AI331" i="21"/>
  <c r="AI365" i="21"/>
  <c r="AI343" i="21"/>
  <c r="AI389" i="21"/>
  <c r="AI356" i="21"/>
  <c r="AI409" i="21"/>
  <c r="AI328" i="21"/>
  <c r="AI439" i="21"/>
  <c r="AI457" i="21"/>
  <c r="AI388" i="21"/>
  <c r="AI299" i="21"/>
  <c r="AI304" i="21"/>
  <c r="AI313" i="21"/>
  <c r="CJ402" i="21"/>
  <c r="CJ321" i="21"/>
  <c r="CJ441" i="21"/>
  <c r="CJ420" i="21"/>
  <c r="CJ405" i="21"/>
  <c r="CJ312" i="21"/>
  <c r="CJ330" i="21"/>
  <c r="CJ378" i="21"/>
  <c r="CJ333" i="21"/>
  <c r="CJ327" i="21"/>
  <c r="DP423" i="21"/>
  <c r="DP381" i="21"/>
  <c r="DP414" i="21"/>
  <c r="DP399" i="21"/>
  <c r="DP402" i="21"/>
  <c r="DP426" i="21"/>
  <c r="DP432" i="21"/>
  <c r="DP345" i="21"/>
  <c r="DP408" i="21"/>
  <c r="DP315" i="21"/>
  <c r="DP357" i="21"/>
  <c r="DP441" i="21"/>
  <c r="DP369" i="21"/>
  <c r="DP417" i="21"/>
  <c r="DP384" i="21"/>
  <c r="DP456" i="21"/>
  <c r="DP387" i="21"/>
  <c r="DP405" i="21"/>
  <c r="DP444" i="21"/>
  <c r="DP300" i="21"/>
  <c r="DP282" i="21"/>
  <c r="DP288" i="21"/>
  <c r="DP390" i="21"/>
  <c r="DP450" i="21"/>
  <c r="DP411" i="21"/>
  <c r="DP378" i="21"/>
  <c r="FT429" i="21"/>
  <c r="FT432" i="21"/>
  <c r="FT408" i="21"/>
  <c r="FT447" i="21"/>
  <c r="FT393" i="21"/>
  <c r="FT423" i="21"/>
  <c r="FT402" i="21"/>
  <c r="FT420" i="21"/>
  <c r="FT327" i="21"/>
  <c r="FT363" i="21"/>
  <c r="FT405" i="21"/>
  <c r="FT339" i="21"/>
  <c r="FT456" i="21"/>
  <c r="FT306" i="21"/>
  <c r="FT336" i="21"/>
  <c r="FT342" i="21"/>
  <c r="FT333" i="21"/>
  <c r="FT282" i="21"/>
  <c r="FT348" i="21"/>
  <c r="FT387" i="21"/>
  <c r="FT450" i="21"/>
  <c r="FT360" i="21"/>
  <c r="FT288" i="21"/>
  <c r="FT357" i="21"/>
  <c r="FT435" i="21"/>
  <c r="FT300" i="21"/>
  <c r="FT369" i="21"/>
  <c r="FT321" i="21"/>
  <c r="FT378" i="21"/>
  <c r="FT303" i="21"/>
  <c r="FT426" i="21"/>
  <c r="FT285" i="21"/>
  <c r="FT324" i="21"/>
  <c r="FT372" i="21"/>
  <c r="FT438" i="21"/>
  <c r="FT390" i="21"/>
  <c r="FT315" i="21"/>
  <c r="FT453" i="21"/>
  <c r="HX366" i="21"/>
  <c r="HX384" i="21"/>
  <c r="HX387" i="21"/>
  <c r="HX420" i="21"/>
  <c r="HX393" i="21"/>
  <c r="HX459" i="21"/>
  <c r="O352" i="21"/>
  <c r="AU367" i="21"/>
  <c r="AU397" i="21"/>
  <c r="AU328" i="21"/>
  <c r="AU376" i="21"/>
  <c r="AU349" i="21"/>
  <c r="AU373" i="21"/>
  <c r="AU445" i="21"/>
  <c r="AU391" i="21"/>
  <c r="AU316" i="21"/>
  <c r="AT332" i="21"/>
  <c r="AT287" i="21"/>
  <c r="AT338" i="21"/>
  <c r="AT410" i="21"/>
  <c r="AT341" i="21"/>
  <c r="AT305" i="21"/>
  <c r="AT368" i="21"/>
  <c r="AT455" i="21"/>
  <c r="AT374" i="21"/>
  <c r="GK447" i="21"/>
  <c r="GK282" i="21"/>
  <c r="AK211" i="21" s="1" a="1"/>
  <c r="AK211" i="21" s="1"/>
  <c r="GK411" i="21"/>
  <c r="GK342" i="21"/>
  <c r="AK231" i="21" s="1" a="1"/>
  <c r="AK231" i="21" s="1"/>
  <c r="EL324" i="21"/>
  <c r="EL453" i="21"/>
  <c r="EL306" i="21"/>
  <c r="EL375" i="21"/>
  <c r="L305" i="21"/>
  <c r="HZ306" i="21"/>
  <c r="HZ453" i="21"/>
  <c r="HZ366" i="21"/>
  <c r="HZ360" i="21"/>
  <c r="BU420" i="21"/>
  <c r="BU369" i="21"/>
  <c r="BU360" i="21"/>
  <c r="Q237" i="21" s="1" a="1"/>
  <c r="Q237" i="21" s="1"/>
  <c r="BU336" i="21"/>
  <c r="BU297" i="21"/>
  <c r="BU402" i="21"/>
  <c r="BU372" i="21"/>
  <c r="Q241" i="21" s="1" a="1"/>
  <c r="Q241" i="21" s="1"/>
  <c r="BU282" i="21"/>
  <c r="BU366" i="21"/>
  <c r="Q239" i="21" s="1" a="1"/>
  <c r="Q239" i="21" s="1"/>
  <c r="BU330" i="21"/>
  <c r="BU384" i="21"/>
  <c r="Q245" i="21" s="1" a="1"/>
  <c r="Q245" i="21" s="1"/>
  <c r="BU417" i="21"/>
  <c r="BU444" i="21"/>
  <c r="BU378" i="21"/>
  <c r="Q243" i="21" s="1" a="1"/>
  <c r="Q243" i="21" s="1"/>
  <c r="BU342" i="21"/>
  <c r="BU303" i="21"/>
  <c r="BU393" i="21"/>
  <c r="Q248" i="21" s="1" a="1"/>
  <c r="Q248" i="21" s="1"/>
  <c r="BU426" i="21"/>
  <c r="BU285" i="21"/>
  <c r="BU423" i="21"/>
  <c r="BU438" i="21"/>
  <c r="BU429" i="21"/>
  <c r="BU411" i="21"/>
  <c r="BU357" i="21"/>
  <c r="Q236" i="21" s="1" a="1"/>
  <c r="Q236" i="21" s="1"/>
  <c r="BU390" i="21"/>
  <c r="BU354" i="21"/>
  <c r="Q235" i="21" s="1" a="1"/>
  <c r="Q235" i="21" s="1"/>
  <c r="BU408" i="21"/>
  <c r="BU432" i="21"/>
  <c r="BU309" i="21"/>
  <c r="BU396" i="21"/>
  <c r="Q249" i="21" s="1" a="1"/>
  <c r="Q249" i="21" s="1"/>
  <c r="BU315" i="21"/>
  <c r="BU351" i="21"/>
  <c r="Q234" i="21" s="1" a="1"/>
  <c r="Q234" i="21" s="1"/>
  <c r="BU363" i="21"/>
  <c r="Q238" i="21" s="1" a="1"/>
  <c r="Q238" i="21" s="1"/>
  <c r="BU324" i="21"/>
  <c r="BU318" i="21"/>
  <c r="BU441" i="21"/>
  <c r="BU447" i="21"/>
  <c r="Q266" i="21" s="1" a="1"/>
  <c r="Q266" i="21" s="1"/>
  <c r="BU333" i="21"/>
  <c r="BU459" i="21"/>
  <c r="Q270" i="21" s="1" a="1"/>
  <c r="Q270" i="21" s="1"/>
  <c r="BU300" i="21"/>
  <c r="BU414" i="21"/>
  <c r="BU345" i="21"/>
  <c r="Q232" i="21" s="1" a="1"/>
  <c r="Q232" i="21" s="1"/>
  <c r="BU348" i="21"/>
  <c r="Q233" i="21" s="1" a="1"/>
  <c r="Q233" i="21" s="1"/>
  <c r="DU372" i="21"/>
  <c r="DU417" i="21"/>
  <c r="DU312" i="21"/>
  <c r="DU360" i="21"/>
  <c r="DU282" i="21"/>
  <c r="K383" i="21"/>
  <c r="K382" i="21"/>
  <c r="K452" i="21"/>
  <c r="K400" i="21"/>
  <c r="K455" i="21"/>
  <c r="K439" i="21"/>
  <c r="K305" i="21"/>
  <c r="K353" i="21"/>
  <c r="K373" i="21"/>
  <c r="K313" i="21"/>
  <c r="BV324" i="21"/>
  <c r="BV339" i="21"/>
  <c r="BV372" i="21"/>
  <c r="BV378" i="21"/>
  <c r="BV441" i="21"/>
  <c r="BV417" i="21"/>
  <c r="BV435" i="21"/>
  <c r="BV450" i="21"/>
  <c r="BV345" i="21"/>
  <c r="BV348" i="21"/>
  <c r="BV354" i="21"/>
  <c r="BV327" i="21"/>
  <c r="BV384" i="21"/>
  <c r="BV432" i="21"/>
  <c r="BV297" i="21"/>
  <c r="BV291" i="21"/>
  <c r="BV447" i="21"/>
  <c r="BV321" i="21"/>
  <c r="BV426" i="21"/>
  <c r="BV318" i="21"/>
  <c r="BV390" i="21"/>
  <c r="BV315" i="21"/>
  <c r="BV387" i="21"/>
  <c r="BV444" i="21"/>
  <c r="BV408" i="21"/>
  <c r="BV459" i="21"/>
  <c r="BV381" i="21"/>
  <c r="BV294" i="21"/>
  <c r="BV420" i="21"/>
  <c r="BV336" i="21"/>
  <c r="BV369" i="21"/>
  <c r="BV351" i="21"/>
  <c r="BV366" i="21"/>
  <c r="BV429" i="21"/>
  <c r="BV363" i="21"/>
  <c r="BV375" i="21"/>
  <c r="BV312" i="21"/>
  <c r="BV309" i="21"/>
  <c r="BV414" i="21"/>
  <c r="BV330" i="21"/>
  <c r="BV333" i="21"/>
  <c r="BV360" i="21"/>
  <c r="BV396" i="21"/>
  <c r="FJ387" i="21"/>
  <c r="FJ435" i="21"/>
  <c r="FJ438" i="21"/>
  <c r="FJ369" i="21"/>
  <c r="GP297" i="21"/>
  <c r="GP342" i="21"/>
  <c r="GP354" i="21"/>
  <c r="GP369" i="21"/>
  <c r="GP327" i="21"/>
  <c r="GP417" i="21"/>
  <c r="GP435" i="21"/>
  <c r="GP441" i="21"/>
  <c r="GP285" i="21"/>
  <c r="GP300" i="21"/>
  <c r="GP390" i="21"/>
  <c r="GP375" i="21"/>
  <c r="GP432" i="21"/>
  <c r="GP294" i="21"/>
  <c r="GP330" i="21"/>
  <c r="GP414" i="21"/>
  <c r="GP447" i="21"/>
  <c r="GP324" i="21"/>
  <c r="GP426" i="21"/>
  <c r="GP321" i="21"/>
  <c r="GP396" i="21"/>
  <c r="GP318" i="21"/>
  <c r="GP408" i="21"/>
  <c r="GP351" i="21"/>
  <c r="GP456" i="21"/>
  <c r="GP312" i="21"/>
  <c r="GP357" i="21"/>
  <c r="GP384" i="21"/>
  <c r="GP420" i="21"/>
  <c r="GP339" i="21"/>
  <c r="GP393" i="21"/>
  <c r="GP378" i="21"/>
  <c r="GP303" i="21"/>
  <c r="GP429" i="21"/>
  <c r="GP348" i="21"/>
  <c r="GP423" i="21"/>
  <c r="GP372" i="21"/>
  <c r="GP345" i="21"/>
  <c r="GP315" i="21"/>
  <c r="GP333" i="21"/>
  <c r="GP336" i="21"/>
  <c r="GP450" i="21"/>
  <c r="GP402" i="21"/>
  <c r="AE305" i="21"/>
  <c r="AE440" i="21"/>
  <c r="AE401" i="21"/>
  <c r="AE338" i="21"/>
  <c r="AE362" i="21"/>
  <c r="AE311" i="21"/>
  <c r="BS399" i="21"/>
  <c r="BS333" i="21"/>
  <c r="BS348" i="21"/>
  <c r="BS378" i="21"/>
  <c r="BS381" i="21"/>
  <c r="BS393" i="21"/>
  <c r="BS405" i="21"/>
  <c r="BS417" i="21"/>
  <c r="BS411" i="21"/>
  <c r="BS402" i="21"/>
  <c r="BS414" i="21"/>
  <c r="BS429" i="21"/>
  <c r="BS354" i="21"/>
  <c r="BS441" i="21"/>
  <c r="BS342" i="21"/>
  <c r="BS450" i="21"/>
  <c r="BS366" i="21"/>
  <c r="BS444" i="21"/>
  <c r="BS447" i="21"/>
  <c r="BS432" i="21"/>
  <c r="BS327" i="21"/>
  <c r="BS285" i="21"/>
  <c r="BS456" i="21"/>
  <c r="BS339" i="21"/>
  <c r="BS294" i="21"/>
  <c r="BS384" i="21"/>
  <c r="BS426" i="21"/>
  <c r="BS303" i="21"/>
  <c r="BS291" i="21"/>
  <c r="BS438" i="21"/>
  <c r="BS288" i="21"/>
  <c r="BS360" i="21"/>
  <c r="BS459" i="21"/>
  <c r="BS300" i="21"/>
  <c r="BS387" i="21"/>
  <c r="BS420" i="21"/>
  <c r="BS336" i="21"/>
  <c r="BS408" i="21"/>
  <c r="BS321" i="21"/>
  <c r="BS324" i="21"/>
  <c r="BS390" i="21"/>
  <c r="BS330" i="21"/>
  <c r="BS423" i="21"/>
  <c r="CA291" i="21"/>
  <c r="CA453" i="21"/>
  <c r="CA282" i="21"/>
  <c r="CA378" i="21"/>
  <c r="R243" i="21" s="1" a="1"/>
  <c r="R243" i="21" s="1"/>
  <c r="EE438" i="21"/>
  <c r="EE372" i="21"/>
  <c r="EE285" i="21"/>
  <c r="EE312" i="21"/>
  <c r="EE315" i="21"/>
  <c r="AK341" i="21"/>
  <c r="AK365" i="21"/>
  <c r="AK362" i="21"/>
  <c r="AK287" i="21"/>
  <c r="AK311" i="21"/>
  <c r="DZ282" i="21"/>
  <c r="DZ360" i="21"/>
  <c r="DZ306" i="21"/>
  <c r="DZ321" i="21"/>
  <c r="DZ357" i="21"/>
  <c r="DZ384" i="21"/>
  <c r="DZ369" i="21"/>
  <c r="DZ405" i="21"/>
  <c r="DZ354" i="21"/>
  <c r="DZ426" i="21"/>
  <c r="DZ432" i="21"/>
  <c r="DZ423" i="21"/>
  <c r="DZ375" i="21"/>
  <c r="DZ336" i="21"/>
  <c r="DZ309" i="21"/>
  <c r="DZ345" i="21"/>
  <c r="DZ339" i="21"/>
  <c r="DZ417" i="21"/>
  <c r="DZ312" i="21"/>
  <c r="DZ414" i="21"/>
  <c r="DZ300" i="21"/>
  <c r="DZ324" i="21"/>
  <c r="DZ297" i="21"/>
  <c r="DZ378" i="21"/>
  <c r="DZ390" i="21"/>
  <c r="DZ441" i="21"/>
  <c r="DZ285" i="21"/>
  <c r="DZ438" i="21"/>
  <c r="DZ453" i="21"/>
  <c r="DZ372" i="21"/>
  <c r="DZ447" i="21"/>
  <c r="DZ318" i="21"/>
  <c r="DZ444" i="21"/>
  <c r="DZ315" i="21"/>
  <c r="DZ402" i="21"/>
  <c r="DZ327" i="21"/>
  <c r="DZ411" i="21"/>
  <c r="DZ459" i="21"/>
  <c r="DZ399" i="21"/>
  <c r="DZ330" i="21"/>
  <c r="DZ333" i="21"/>
  <c r="DZ381" i="21"/>
  <c r="DZ396" i="21"/>
  <c r="HR384" i="21"/>
  <c r="HR372" i="21"/>
  <c r="HR288" i="21"/>
  <c r="HR432" i="21"/>
  <c r="HR303" i="21"/>
  <c r="AJ320" i="21"/>
  <c r="AJ430" i="21"/>
  <c r="AJ302" i="21"/>
  <c r="AJ322" i="21"/>
  <c r="AJ307" i="21"/>
  <c r="AJ371" i="21"/>
  <c r="AJ452" i="21"/>
  <c r="AJ317" i="21"/>
  <c r="AJ379" i="21"/>
  <c r="AJ431" i="21"/>
  <c r="BP360" i="21"/>
  <c r="BP375" i="21"/>
  <c r="BP450" i="21"/>
  <c r="BP447" i="21"/>
  <c r="BP306" i="21"/>
  <c r="BX357" i="21"/>
  <c r="BX345" i="21"/>
  <c r="BX426" i="21"/>
  <c r="BX435" i="21"/>
  <c r="CF372" i="21"/>
  <c r="CF447" i="21"/>
  <c r="CF399" i="21"/>
  <c r="CF426" i="21"/>
  <c r="CF459" i="21"/>
  <c r="CF282" i="21"/>
  <c r="CF330" i="21"/>
  <c r="CF306" i="21"/>
  <c r="CF288" i="21"/>
  <c r="CF291" i="21"/>
  <c r="CF351" i="21"/>
  <c r="CF405" i="21"/>
  <c r="CF321" i="21"/>
  <c r="CF381" i="21"/>
  <c r="CF456" i="21"/>
  <c r="CF435" i="21"/>
  <c r="CF342" i="21"/>
  <c r="CF420" i="21"/>
  <c r="CF345" i="21"/>
  <c r="CF417" i="21"/>
  <c r="CF396" i="21"/>
  <c r="CF429" i="21"/>
  <c r="CF294" i="21"/>
  <c r="CF312" i="21"/>
  <c r="CF357" i="21"/>
  <c r="CF444" i="21"/>
  <c r="CF300" i="21"/>
  <c r="CF324" i="21"/>
  <c r="CF336" i="21"/>
  <c r="CF390" i="21"/>
  <c r="CF318" i="21"/>
  <c r="CF387" i="21"/>
  <c r="CF327" i="21"/>
  <c r="CF366" i="21"/>
  <c r="CF297" i="21"/>
  <c r="CF303" i="21"/>
  <c r="CF414" i="21"/>
  <c r="CF450" i="21"/>
  <c r="CF285" i="21"/>
  <c r="CF354" i="21"/>
  <c r="CF393" i="21"/>
  <c r="CF333" i="21"/>
  <c r="CF339" i="21"/>
  <c r="CV390" i="21"/>
  <c r="CV381" i="21"/>
  <c r="CV375" i="21"/>
  <c r="CV366" i="21"/>
  <c r="CV306" i="21"/>
  <c r="DD324" i="21"/>
  <c r="DD450" i="21"/>
  <c r="DD435" i="21"/>
  <c r="DD390" i="21"/>
  <c r="DL336" i="21"/>
  <c r="DL315" i="21"/>
  <c r="DL333" i="21"/>
  <c r="DL432" i="21"/>
  <c r="DL387" i="21"/>
  <c r="DL396" i="21"/>
  <c r="DL285" i="21"/>
  <c r="DL411" i="21"/>
  <c r="DL450" i="21"/>
  <c r="DL405" i="21"/>
  <c r="DL357" i="21"/>
  <c r="DL417" i="21"/>
  <c r="DL288" i="21"/>
  <c r="DL447" i="21"/>
  <c r="DL366" i="21"/>
  <c r="DL426" i="21"/>
  <c r="DL429" i="21"/>
  <c r="DL372" i="21"/>
  <c r="DL348" i="21"/>
  <c r="DL360" i="21"/>
  <c r="DL291" i="21"/>
  <c r="DL294" i="21"/>
  <c r="DL297" i="21"/>
  <c r="DL369" i="21"/>
  <c r="DL363" i="21"/>
  <c r="DL414" i="21"/>
  <c r="DL309" i="21"/>
  <c r="DL339" i="21"/>
  <c r="DL342" i="21"/>
  <c r="DL393" i="21"/>
  <c r="DL390" i="21"/>
  <c r="DL444" i="21"/>
  <c r="DL402" i="21"/>
  <c r="DL453" i="21"/>
  <c r="DL456" i="21"/>
  <c r="DL423" i="21"/>
  <c r="DL459" i="21"/>
  <c r="DL321" i="21"/>
  <c r="DL303" i="21"/>
  <c r="DL354" i="21"/>
  <c r="DL345" i="21"/>
  <c r="DL327" i="21"/>
  <c r="DL300" i="21"/>
  <c r="EB441" i="21"/>
  <c r="EB381" i="21"/>
  <c r="EB375" i="21"/>
  <c r="EB366" i="21"/>
  <c r="EB306" i="21"/>
  <c r="EJ309" i="21"/>
  <c r="EJ288" i="21"/>
  <c r="EJ432" i="21"/>
  <c r="EJ366" i="21"/>
  <c r="ER381" i="21"/>
  <c r="ER402" i="21"/>
  <c r="ER417" i="21"/>
  <c r="ER432" i="21"/>
  <c r="ER456" i="21"/>
  <c r="ER312" i="21"/>
  <c r="ER288" i="21"/>
  <c r="ER303" i="21"/>
  <c r="ER336" i="21"/>
  <c r="ER393" i="21"/>
  <c r="ER354" i="21"/>
  <c r="ER405" i="21"/>
  <c r="ER453" i="21"/>
  <c r="ER297" i="21"/>
  <c r="ER447" i="21"/>
  <c r="ER294" i="21"/>
  <c r="ER363" i="21"/>
  <c r="ER291" i="21"/>
  <c r="ER360" i="21"/>
  <c r="ER429" i="21"/>
  <c r="ER357" i="21"/>
  <c r="ER426" i="21"/>
  <c r="ER300" i="21"/>
  <c r="ER420" i="21"/>
  <c r="ER306" i="21"/>
  <c r="ER333" i="21"/>
  <c r="ER282" i="21"/>
  <c r="ER450" i="21"/>
  <c r="ER342" i="21"/>
  <c r="ER399" i="21"/>
  <c r="ER339" i="21"/>
  <c r="ER390" i="21"/>
  <c r="ER309" i="21"/>
  <c r="ER387" i="21"/>
  <c r="ER369" i="21"/>
  <c r="ER438" i="21"/>
  <c r="ER330" i="21"/>
  <c r="ER351" i="21"/>
  <c r="ER423" i="21"/>
  <c r="ER285" i="21"/>
  <c r="ER396" i="21"/>
  <c r="ER345" i="21"/>
  <c r="ER348" i="21"/>
  <c r="FH297" i="21"/>
  <c r="FH381" i="21"/>
  <c r="FH336" i="21"/>
  <c r="FH378" i="21"/>
  <c r="FH300" i="21"/>
  <c r="FP456" i="21"/>
  <c r="FP312" i="21"/>
  <c r="FP435" i="21"/>
  <c r="FP366" i="21"/>
  <c r="FX300" i="21"/>
  <c r="FX327" i="21"/>
  <c r="FX372" i="21"/>
  <c r="FX432" i="21"/>
  <c r="FX363" i="21"/>
  <c r="FX378" i="21"/>
  <c r="FX294" i="21"/>
  <c r="FX360" i="21"/>
  <c r="FX426" i="21"/>
  <c r="FX435" i="21"/>
  <c r="FX357" i="21"/>
  <c r="FX444" i="21"/>
  <c r="FX405" i="21"/>
  <c r="FX453" i="21"/>
  <c r="FX288" i="21"/>
  <c r="FX402" i="21"/>
  <c r="FX285" i="21"/>
  <c r="FX282" i="21"/>
  <c r="FX315" i="21"/>
  <c r="FX384" i="21"/>
  <c r="FX312" i="21"/>
  <c r="FX396" i="21"/>
  <c r="FX309" i="21"/>
  <c r="FX459" i="21"/>
  <c r="FX399" i="21"/>
  <c r="FX420" i="21"/>
  <c r="FX423" i="21"/>
  <c r="FX366" i="21"/>
  <c r="FX342" i="21"/>
  <c r="FX324" i="21"/>
  <c r="FX429" i="21"/>
  <c r="FX441" i="21"/>
  <c r="FX375" i="21"/>
  <c r="FX333" i="21"/>
  <c r="FX393" i="21"/>
  <c r="FX387" i="21"/>
  <c r="FX369" i="21"/>
  <c r="FX303" i="21"/>
  <c r="FX306" i="21"/>
  <c r="FX390" i="21"/>
  <c r="FX345" i="21"/>
  <c r="FX456" i="21"/>
  <c r="FX450" i="21"/>
  <c r="GN405" i="21"/>
  <c r="GN384" i="21"/>
  <c r="GN378" i="21"/>
  <c r="GN429" i="21"/>
  <c r="GN300" i="21"/>
  <c r="GV291" i="21"/>
  <c r="GV309" i="21"/>
  <c r="GV432" i="21"/>
  <c r="GV351" i="21"/>
  <c r="HL450" i="21"/>
  <c r="HL384" i="21"/>
  <c r="HL336" i="21"/>
  <c r="HL381" i="21"/>
  <c r="HL303" i="21"/>
  <c r="HT300" i="21"/>
  <c r="HT456" i="21"/>
  <c r="HT384" i="21"/>
  <c r="HT378" i="21"/>
  <c r="G440" i="21"/>
  <c r="G322" i="21"/>
  <c r="G334" i="21"/>
  <c r="G422" i="21"/>
  <c r="G314" i="21"/>
  <c r="G403" i="21"/>
  <c r="G377" i="21"/>
  <c r="G430" i="21"/>
  <c r="G304" i="21"/>
  <c r="G442" i="21"/>
  <c r="FM345" i="21"/>
  <c r="AG232" i="21" s="1" a="1"/>
  <c r="AG232" i="21" s="1"/>
  <c r="FM426" i="21"/>
  <c r="AG259" i="21" s="1" a="1"/>
  <c r="AG259" i="21" s="1"/>
  <c r="FM369" i="21"/>
  <c r="FM300" i="21"/>
  <c r="FM297" i="21"/>
  <c r="AG216" i="21" s="1" a="1"/>
  <c r="AG216" i="21" s="1"/>
  <c r="FM375" i="21"/>
  <c r="AG242" i="21" s="1" a="1"/>
  <c r="AG242" i="21" s="1"/>
  <c r="FM423" i="21"/>
  <c r="FM357" i="21"/>
  <c r="AG236" i="21" s="1" a="1"/>
  <c r="AG236" i="21" s="1"/>
  <c r="FM450" i="21"/>
  <c r="FM438" i="21"/>
  <c r="AG263" i="21" s="1" a="1"/>
  <c r="AG263" i="21" s="1"/>
  <c r="FM381" i="21"/>
  <c r="FM384" i="21"/>
  <c r="FM294" i="21"/>
  <c r="AG215" i="21" s="1" a="1"/>
  <c r="AG215" i="21" s="1"/>
  <c r="FM417" i="21"/>
  <c r="AG256" i="21" s="1" a="1"/>
  <c r="AG256" i="21" s="1"/>
  <c r="FM330" i="21"/>
  <c r="AG227" i="21" s="1" a="1"/>
  <c r="AG227" i="21" s="1"/>
  <c r="FM459" i="21"/>
  <c r="FM390" i="21"/>
  <c r="AG247" i="21" s="1" a="1"/>
  <c r="AG247" i="21" s="1"/>
  <c r="FM411" i="21"/>
  <c r="AG254" i="21" s="1" a="1"/>
  <c r="AG254" i="21" s="1"/>
  <c r="FM432" i="21"/>
  <c r="FM354" i="21"/>
  <c r="AG235" i="21" s="1" a="1"/>
  <c r="AG235" i="21" s="1"/>
  <c r="FM306" i="21"/>
  <c r="FM378" i="21"/>
  <c r="AG243" i="21" s="1" a="1"/>
  <c r="AG243" i="21" s="1"/>
  <c r="FM288" i="21"/>
  <c r="FM372" i="21"/>
  <c r="AG241" i="21" s="1" a="1"/>
  <c r="AG241" i="21" s="1"/>
  <c r="FM318" i="21"/>
  <c r="AG223" i="21" s="1" a="1"/>
  <c r="AG223" i="21" s="1"/>
  <c r="FM360" i="21"/>
  <c r="AG237" i="21" s="1" a="1"/>
  <c r="AG237" i="21" s="1"/>
  <c r="FM336" i="21"/>
  <c r="FM339" i="21"/>
  <c r="AG230" i="21" s="1" a="1"/>
  <c r="AG230" i="21" s="1"/>
  <c r="FM351" i="21"/>
  <c r="AG234" i="21" s="1" a="1"/>
  <c r="AG234" i="21" s="1"/>
  <c r="FM303" i="21"/>
  <c r="AG218" i="21" s="1" a="1"/>
  <c r="AG218" i="21" s="1"/>
  <c r="FM441" i="21"/>
  <c r="FM444" i="21"/>
  <c r="AG265" i="21" s="1" a="1"/>
  <c r="AG265" i="21" s="1"/>
  <c r="FM396" i="21"/>
  <c r="FM282" i="21"/>
  <c r="AG211" i="21" s="1" a="1"/>
  <c r="AG211" i="21" s="1"/>
  <c r="FM342" i="21"/>
  <c r="FM408" i="21"/>
  <c r="AG253" i="21" s="1" a="1"/>
  <c r="AG253" i="21" s="1"/>
  <c r="FM393" i="21"/>
  <c r="AG248" i="21" s="1" a="1"/>
  <c r="AG248" i="21" s="1"/>
  <c r="FM285" i="21"/>
  <c r="AG212" i="21" s="1" a="1"/>
  <c r="AG212" i="21" s="1"/>
  <c r="FM447" i="21"/>
  <c r="FM348" i="21"/>
  <c r="FM324" i="21"/>
  <c r="AG225" i="21" s="1" a="1"/>
  <c r="AG225" i="21" s="1"/>
  <c r="FM309" i="21"/>
  <c r="AG220" i="21" s="1" a="1"/>
  <c r="AG220" i="21" s="1"/>
  <c r="FM363" i="21"/>
  <c r="GS345" i="21"/>
  <c r="GS444" i="21"/>
  <c r="GS339" i="21"/>
  <c r="GS315" i="21"/>
  <c r="GS294" i="21"/>
  <c r="HI357" i="21"/>
  <c r="AO236" i="21" s="1" a="1"/>
  <c r="AO236" i="21" s="1"/>
  <c r="HI375" i="21"/>
  <c r="AO242" i="21" s="1" a="1"/>
  <c r="AO242" i="21" s="1"/>
  <c r="HI423" i="21"/>
  <c r="HI327" i="21"/>
  <c r="AO226" i="21" s="1" a="1"/>
  <c r="AO226" i="21" s="1"/>
  <c r="HI300" i="21"/>
  <c r="AO217" i="21" s="1" a="1"/>
  <c r="AO217" i="21" s="1"/>
  <c r="DW363" i="21"/>
  <c r="Z238" i="21" s="1" a="1"/>
  <c r="Z238" i="21" s="1"/>
  <c r="DW414" i="21"/>
  <c r="DW411" i="21"/>
  <c r="DW393" i="21"/>
  <c r="Z248" i="21" s="1" a="1"/>
  <c r="Z248" i="21" s="1"/>
  <c r="DW315" i="21"/>
  <c r="EM369" i="21"/>
  <c r="EM417" i="21"/>
  <c r="EM450" i="21"/>
  <c r="EM456" i="21"/>
  <c r="FC312" i="21"/>
  <c r="FC384" i="21"/>
  <c r="FC402" i="21"/>
  <c r="FC357" i="21"/>
  <c r="FC405" i="21"/>
  <c r="FC339" i="21"/>
  <c r="FC291" i="21"/>
  <c r="FC294" i="21"/>
  <c r="FC417" i="21"/>
  <c r="FC369" i="21"/>
  <c r="FC354" i="21"/>
  <c r="FC429" i="21"/>
  <c r="FC360" i="21"/>
  <c r="FC303" i="21"/>
  <c r="FC315" i="21"/>
  <c r="FC282" i="21"/>
  <c r="FC327" i="21"/>
  <c r="FC330" i="21"/>
  <c r="FC324" i="21"/>
  <c r="FC420" i="21"/>
  <c r="FC423" i="21"/>
  <c r="FC336" i="21"/>
  <c r="FC411" i="21"/>
  <c r="FC441" i="21"/>
  <c r="FC306" i="21"/>
  <c r="FC321" i="21"/>
  <c r="FC309" i="21"/>
  <c r="FC435" i="21"/>
  <c r="FC453" i="21"/>
  <c r="FC426" i="21"/>
  <c r="FC414" i="21"/>
  <c r="FC432" i="21"/>
  <c r="FC447" i="21"/>
  <c r="FC348" i="21"/>
  <c r="FC351" i="21"/>
  <c r="FC393" i="21"/>
  <c r="FC399" i="21"/>
  <c r="FC366" i="21"/>
  <c r="FC318" i="21"/>
  <c r="FC300" i="21"/>
  <c r="FC342" i="21"/>
  <c r="FC381" i="21"/>
  <c r="FC363" i="21"/>
  <c r="FY441" i="21"/>
  <c r="FY339" i="21"/>
  <c r="FY297" i="21"/>
  <c r="AI216" i="21" s="1" a="1"/>
  <c r="AI216" i="21" s="1"/>
  <c r="FY396" i="21"/>
  <c r="AI249" i="21" s="1" a="1"/>
  <c r="AI249" i="21" s="1"/>
  <c r="FY399" i="21"/>
  <c r="AI250" i="21" s="1" a="1"/>
  <c r="AI250" i="21" s="1"/>
  <c r="FY402" i="21"/>
  <c r="FY381" i="21"/>
  <c r="AI244" i="21" s="1" a="1"/>
  <c r="AI244" i="21" s="1"/>
  <c r="FY429" i="21"/>
  <c r="FY390" i="21"/>
  <c r="AI247" i="21" s="1" a="1"/>
  <c r="AI247" i="21" s="1"/>
  <c r="FY345" i="21"/>
  <c r="FY393" i="21"/>
  <c r="AI248" i="21" s="1" a="1"/>
  <c r="AI248" i="21" s="1"/>
  <c r="FY423" i="21"/>
  <c r="FY321" i="21"/>
  <c r="AI224" i="21" s="1" a="1"/>
  <c r="AI224" i="21" s="1"/>
  <c r="FY342" i="21"/>
  <c r="FY384" i="21"/>
  <c r="AI245" i="21" s="1" a="1"/>
  <c r="AI245" i="21" s="1"/>
  <c r="FY435" i="21"/>
  <c r="AI262" i="21" s="1" a="1"/>
  <c r="AI262" i="21" s="1"/>
  <c r="FY450" i="21"/>
  <c r="AI267" i="21" s="1" a="1"/>
  <c r="AI267" i="21" s="1"/>
  <c r="FY459" i="21"/>
  <c r="FY378" i="21"/>
  <c r="FY426" i="21"/>
  <c r="FY300" i="21"/>
  <c r="FY420" i="21"/>
  <c r="FY336" i="21"/>
  <c r="AI229" i="21" s="1" a="1"/>
  <c r="AI229" i="21" s="1"/>
  <c r="FY456" i="21"/>
  <c r="FY288" i="21"/>
  <c r="AI213" i="21" s="1" a="1"/>
  <c r="AI213" i="21" s="1"/>
  <c r="FY291" i="21"/>
  <c r="AI214" i="21" s="1" a="1"/>
  <c r="AI214" i="21" s="1"/>
  <c r="FY369" i="21"/>
  <c r="AI240" i="21" s="1" a="1"/>
  <c r="AI240" i="21" s="1"/>
  <c r="FY282" i="21"/>
  <c r="AI211" i="21" s="1" a="1"/>
  <c r="AI211" i="21" s="1"/>
  <c r="FY351" i="21"/>
  <c r="AI234" i="21" s="1" a="1"/>
  <c r="AI234" i="21" s="1"/>
  <c r="FY387" i="21"/>
  <c r="FY306" i="21"/>
  <c r="AI219" i="21" s="1" a="1"/>
  <c r="AI219" i="21" s="1"/>
  <c r="FY432" i="21"/>
  <c r="AI261" i="21" s="1" a="1"/>
  <c r="AI261" i="21" s="1"/>
  <c r="FY354" i="21"/>
  <c r="AI235" i="21" s="1" a="1"/>
  <c r="AI235" i="21" s="1"/>
  <c r="FY357" i="21"/>
  <c r="FY405" i="21"/>
  <c r="AI252" i="21" s="1" a="1"/>
  <c r="AI252" i="21" s="1"/>
  <c r="FY366" i="21"/>
  <c r="AI239" i="21" s="1" a="1"/>
  <c r="AI239" i="21" s="1"/>
  <c r="FY372" i="21"/>
  <c r="AI241" i="21" s="1" a="1"/>
  <c r="AI241" i="21" s="1"/>
  <c r="FY417" i="21"/>
  <c r="FY453" i="21"/>
  <c r="AI268" i="21" s="1" a="1"/>
  <c r="AI268" i="21" s="1"/>
  <c r="FY408" i="21"/>
  <c r="FY285" i="21"/>
  <c r="AI212" i="21" s="1" a="1"/>
  <c r="AI212" i="21" s="1"/>
  <c r="FY375" i="21"/>
  <c r="FY327" i="21"/>
  <c r="AI226" i="21" s="1" a="1"/>
  <c r="AI226" i="21" s="1"/>
  <c r="FY363" i="21"/>
  <c r="AI238" i="21" s="1" a="1"/>
  <c r="AI238" i="21" s="1"/>
  <c r="FY447" i="21"/>
  <c r="AI266" i="21" s="1" a="1"/>
  <c r="AI266" i="21" s="1"/>
  <c r="FY348" i="21"/>
  <c r="FY315" i="21"/>
  <c r="AI222" i="21" s="1" a="1"/>
  <c r="AI222" i="21" s="1"/>
  <c r="FY330" i="21"/>
  <c r="BZ291" i="21"/>
  <c r="BZ306" i="21"/>
  <c r="BZ444" i="21"/>
  <c r="BZ411" i="21"/>
  <c r="BZ309" i="21"/>
  <c r="BZ354" i="21"/>
  <c r="BZ399" i="21"/>
  <c r="BZ348" i="21"/>
  <c r="BZ417" i="21"/>
  <c r="BZ324" i="21"/>
  <c r="BZ369" i="21"/>
  <c r="BZ384" i="21"/>
  <c r="BZ294" i="21"/>
  <c r="BZ375" i="21"/>
  <c r="BZ333" i="21"/>
  <c r="BZ387" i="21"/>
  <c r="BZ390" i="21"/>
  <c r="BZ303" i="21"/>
  <c r="BZ402" i="21"/>
  <c r="BZ405" i="21"/>
  <c r="BZ396" i="21"/>
  <c r="BZ282" i="21"/>
  <c r="BZ288" i="21"/>
  <c r="BZ459" i="21"/>
  <c r="BZ360" i="21"/>
  <c r="BZ372" i="21"/>
  <c r="BZ285" i="21"/>
  <c r="BZ441" i="21"/>
  <c r="BZ345" i="21"/>
  <c r="BZ456" i="21"/>
  <c r="BZ357" i="21"/>
  <c r="BZ321" i="21"/>
  <c r="BZ438" i="21"/>
  <c r="BZ336" i="21"/>
  <c r="BZ297" i="21"/>
  <c r="BZ330" i="21"/>
  <c r="BZ408" i="21"/>
  <c r="BZ414" i="21"/>
  <c r="BZ312" i="21"/>
  <c r="BZ450" i="21"/>
  <c r="BZ366" i="21"/>
  <c r="BZ423" i="21"/>
  <c r="BZ432" i="21"/>
  <c r="BZ378" i="21"/>
  <c r="BZ429" i="21"/>
  <c r="BZ363" i="21"/>
  <c r="BZ351" i="21"/>
  <c r="BZ393" i="21"/>
  <c r="IC294" i="21"/>
  <c r="IC357" i="21"/>
  <c r="IC354" i="21"/>
  <c r="IC381" i="21"/>
  <c r="IC342" i="21"/>
  <c r="IC453" i="21"/>
  <c r="IC396" i="21"/>
  <c r="IC315" i="21"/>
  <c r="IC399" i="21"/>
  <c r="IC318" i="21"/>
  <c r="IC306" i="21"/>
  <c r="IC303" i="21"/>
  <c r="IC390" i="21"/>
  <c r="IC417" i="21"/>
  <c r="CC336" i="21"/>
  <c r="CC429" i="21"/>
  <c r="CC378" i="21"/>
  <c r="CC348" i="21"/>
  <c r="CC327" i="21"/>
  <c r="CC303" i="21"/>
  <c r="CC393" i="21"/>
  <c r="CC297" i="21"/>
  <c r="CC453" i="21"/>
  <c r="CC402" i="21"/>
  <c r="CC456" i="21"/>
  <c r="CC459" i="21"/>
  <c r="CC435" i="21"/>
  <c r="CC351" i="21"/>
  <c r="EI357" i="21"/>
  <c r="AB236" i="21" s="1" a="1"/>
  <c r="AB236" i="21" s="1"/>
  <c r="EI336" i="21"/>
  <c r="EI288" i="21"/>
  <c r="EI390" i="21"/>
  <c r="AB247" i="21" s="1" a="1"/>
  <c r="AB247" i="21" s="1"/>
  <c r="EI354" i="21"/>
  <c r="AB235" i="21" s="1" a="1"/>
  <c r="AB235" i="21" s="1"/>
  <c r="EI342" i="21"/>
  <c r="AB231" i="21" s="1" a="1"/>
  <c r="AB231" i="21" s="1"/>
  <c r="EI426" i="21"/>
  <c r="AB259" i="21" s="1" a="1"/>
  <c r="AB259" i="21" s="1"/>
  <c r="EI432" i="21"/>
  <c r="AB261" i="21" s="1" a="1"/>
  <c r="AB261" i="21" s="1"/>
  <c r="EI411" i="21"/>
  <c r="EI303" i="21"/>
  <c r="EI420" i="21"/>
  <c r="EI444" i="21"/>
  <c r="AB265" i="21" s="1" a="1"/>
  <c r="AB265" i="21" s="1"/>
  <c r="EI408" i="21"/>
  <c r="EI393" i="21"/>
  <c r="BT402" i="21"/>
  <c r="BT369" i="21"/>
  <c r="BT333" i="21"/>
  <c r="BT429" i="21"/>
  <c r="BT390" i="21"/>
  <c r="BT375" i="21"/>
  <c r="BT372" i="21"/>
  <c r="BT345" i="21"/>
  <c r="BT342" i="21"/>
  <c r="BT327" i="21"/>
  <c r="BT360" i="21"/>
  <c r="BT288" i="21"/>
  <c r="BT456" i="21"/>
  <c r="BT384" i="21"/>
  <c r="HH459" i="21"/>
  <c r="HH399" i="21"/>
  <c r="HH366" i="21"/>
  <c r="HH426" i="21"/>
  <c r="HH387" i="21"/>
  <c r="HH372" i="21"/>
  <c r="HH333" i="21"/>
  <c r="HH342" i="21"/>
  <c r="HH339" i="21"/>
  <c r="HH324" i="21"/>
  <c r="HH357" i="21"/>
  <c r="HH288" i="21"/>
  <c r="HH453" i="21"/>
  <c r="HH381" i="21"/>
  <c r="GH426" i="21"/>
  <c r="GH351" i="21"/>
  <c r="GH300" i="21"/>
  <c r="GH390" i="21"/>
  <c r="GH348" i="21"/>
  <c r="GH330" i="21"/>
  <c r="GH354" i="21"/>
  <c r="GH396" i="21"/>
  <c r="GH339" i="21"/>
  <c r="GH429" i="21"/>
  <c r="GH444" i="21"/>
  <c r="GH399" i="21"/>
  <c r="GH372" i="21"/>
  <c r="GH381" i="21"/>
  <c r="GH360" i="21"/>
  <c r="GH336" i="21"/>
  <c r="GH366" i="21"/>
  <c r="GH441" i="21"/>
  <c r="GH408" i="21"/>
  <c r="GH309" i="21"/>
  <c r="GH363" i="21"/>
  <c r="GH312" i="21"/>
  <c r="GH285" i="21"/>
  <c r="GH282" i="21"/>
  <c r="GH288" i="21"/>
  <c r="GH402" i="21"/>
  <c r="GH438" i="21"/>
  <c r="BF387" i="21"/>
  <c r="BF297" i="21"/>
  <c r="BF369" i="21"/>
  <c r="BF345" i="21"/>
  <c r="BF363" i="21"/>
  <c r="BF366" i="21"/>
  <c r="BF360" i="21"/>
  <c r="BF303" i="21"/>
  <c r="BF375" i="21"/>
  <c r="BF333" i="21"/>
  <c r="BF381" i="21"/>
  <c r="BF399" i="21"/>
  <c r="BF450" i="21"/>
  <c r="BF402" i="21"/>
  <c r="BF411" i="21"/>
  <c r="BF396" i="21"/>
  <c r="BF312" i="21"/>
  <c r="BF285" i="21"/>
  <c r="BF315" i="21"/>
  <c r="BF288" i="21"/>
  <c r="BF441" i="21"/>
  <c r="BF291" i="21"/>
  <c r="BF405" i="21"/>
  <c r="BF306" i="21"/>
  <c r="BF456" i="21"/>
  <c r="BF390" i="21"/>
  <c r="BF447" i="21"/>
  <c r="DR414" i="21"/>
  <c r="DR417" i="21"/>
  <c r="DR435" i="21"/>
  <c r="DR444" i="21"/>
  <c r="DR288" i="21"/>
  <c r="DR363" i="21"/>
  <c r="DR285" i="21"/>
  <c r="DR330" i="21"/>
  <c r="DR309" i="21"/>
  <c r="DR324" i="21"/>
  <c r="DR339" i="21"/>
  <c r="DR321" i="21"/>
  <c r="DR405" i="21"/>
  <c r="DR453" i="21"/>
  <c r="DR372" i="21"/>
  <c r="DR402" i="21"/>
  <c r="DR384" i="21"/>
  <c r="DR423" i="21"/>
  <c r="DR375" i="21"/>
  <c r="DR318" i="21"/>
  <c r="DR327" i="21"/>
  <c r="DR429" i="21"/>
  <c r="DR387" i="21"/>
  <c r="DR366" i="21"/>
  <c r="DR333" i="21"/>
  <c r="DR342" i="21"/>
  <c r="FZ375" i="21"/>
  <c r="FZ291" i="21"/>
  <c r="FZ390" i="21"/>
  <c r="FZ312" i="21"/>
  <c r="FZ384" i="21"/>
  <c r="FZ387" i="21"/>
  <c r="FZ309" i="21"/>
  <c r="FZ324" i="21"/>
  <c r="FZ453" i="21"/>
  <c r="FZ354" i="21"/>
  <c r="FZ369" i="21"/>
  <c r="FZ399" i="21"/>
  <c r="FZ300" i="21"/>
  <c r="FZ348" i="21"/>
  <c r="FZ411" i="21"/>
  <c r="FZ423" i="21"/>
  <c r="FZ366" i="21"/>
  <c r="FZ402" i="21"/>
  <c r="FZ336" i="21"/>
  <c r="FZ381" i="21"/>
  <c r="FZ327" i="21"/>
  <c r="FZ285" i="21"/>
  <c r="FZ405" i="21"/>
  <c r="FZ288" i="21"/>
  <c r="FZ456" i="21"/>
  <c r="FZ396" i="21"/>
  <c r="FZ444" i="21"/>
  <c r="BK417" i="21"/>
  <c r="BK396" i="21"/>
  <c r="BK408" i="21"/>
  <c r="BK426" i="21"/>
  <c r="BK318" i="21"/>
  <c r="BK405" i="21"/>
  <c r="BK423" i="21"/>
  <c r="BK435" i="21"/>
  <c r="BK429" i="21"/>
  <c r="BK306" i="21"/>
  <c r="BK378" i="21"/>
  <c r="BK348" i="21"/>
  <c r="BK303" i="21"/>
  <c r="BK324" i="21"/>
  <c r="BK366" i="21"/>
  <c r="BK300" i="21"/>
  <c r="BK444" i="21"/>
  <c r="BK327" i="21"/>
  <c r="BK420" i="21"/>
  <c r="BK285" i="21"/>
  <c r="BK309" i="21"/>
  <c r="BK333" i="21"/>
  <c r="BK381" i="21"/>
  <c r="BK453" i="21"/>
  <c r="BK321" i="21"/>
  <c r="BK345" i="21"/>
  <c r="V302" i="21"/>
  <c r="X440" i="21"/>
  <c r="X293" i="21"/>
  <c r="X305" i="21"/>
  <c r="X341" i="21"/>
  <c r="X325" i="21"/>
  <c r="X406" i="21"/>
  <c r="X346" i="21"/>
  <c r="X451" i="21"/>
  <c r="X301" i="21"/>
  <c r="X449" i="21"/>
  <c r="X380" i="21"/>
  <c r="X427" i="21"/>
  <c r="X289" i="21"/>
  <c r="X419" i="21"/>
  <c r="X452" i="21"/>
  <c r="X397" i="21"/>
  <c r="X398" i="21"/>
  <c r="X290" i="21"/>
  <c r="X286" i="21"/>
  <c r="X410" i="21"/>
  <c r="X404" i="21"/>
  <c r="X295" i="21"/>
  <c r="X424" i="21"/>
  <c r="X446" i="21"/>
  <c r="X389" i="21"/>
  <c r="X382" i="21"/>
  <c r="X400" i="21"/>
  <c r="X364" i="21"/>
  <c r="X407" i="21"/>
  <c r="X367" i="21"/>
  <c r="X273" i="21"/>
  <c r="X391" i="21"/>
  <c r="X379" i="21"/>
  <c r="X292" i="21"/>
  <c r="X428" i="21"/>
  <c r="X433" i="21"/>
  <c r="X388" i="21"/>
  <c r="X448" i="21"/>
  <c r="X299" i="21"/>
  <c r="X352" i="21"/>
  <c r="X412" i="21"/>
  <c r="X443" i="21"/>
  <c r="X317" i="21"/>
  <c r="X322" i="21"/>
  <c r="X358" i="21"/>
  <c r="X436" i="21"/>
  <c r="X437" i="21"/>
  <c r="X457" i="21"/>
  <c r="X418" i="21"/>
  <c r="X328" i="21"/>
  <c r="X343" i="21"/>
  <c r="X331" i="21"/>
  <c r="AU428" i="21"/>
  <c r="AU346" i="21"/>
  <c r="AU412" i="21"/>
  <c r="AU388" i="21"/>
  <c r="AU427" i="21"/>
  <c r="AU409" i="21"/>
  <c r="AU379" i="21"/>
  <c r="AU421" i="21"/>
  <c r="AU430" i="21"/>
  <c r="AB301" i="21"/>
  <c r="AT281" i="21"/>
  <c r="AT404" i="21"/>
  <c r="AT329" i="21"/>
  <c r="AT431" i="21"/>
  <c r="GK321" i="21"/>
  <c r="GK354" i="21"/>
  <c r="GK435" i="21"/>
  <c r="AK262" i="21" s="1" a="1"/>
  <c r="AK262" i="21" s="1"/>
  <c r="GK351" i="21"/>
  <c r="GK450" i="21"/>
  <c r="AK267" i="21" s="1" a="1"/>
  <c r="AK267" i="21" s="1"/>
  <c r="GK333" i="21"/>
  <c r="GK381" i="21"/>
  <c r="AK244" i="21" s="1" a="1"/>
  <c r="AK244" i="21" s="1"/>
  <c r="GK456" i="21"/>
  <c r="GK417" i="21"/>
  <c r="GK363" i="21"/>
  <c r="AK238" i="21" s="1" a="1"/>
  <c r="AK238" i="21" s="1"/>
  <c r="AK174" i="21" s="1"/>
  <c r="GK369" i="21"/>
  <c r="AK240" i="21" s="1" a="1"/>
  <c r="AK240" i="21" s="1"/>
  <c r="GK420" i="21"/>
  <c r="GK375" i="21"/>
  <c r="AK242" i="21" s="1" a="1"/>
  <c r="AK242" i="21" s="1"/>
  <c r="GK453" i="21"/>
  <c r="GK303" i="21"/>
  <c r="AK218" i="21" s="1" a="1"/>
  <c r="AK218" i="21" s="1"/>
  <c r="GK414" i="21"/>
  <c r="GK312" i="21"/>
  <c r="AK221" i="21" s="1" a="1"/>
  <c r="AK221" i="21" s="1"/>
  <c r="GK360" i="21"/>
  <c r="AK237" i="21" s="1" a="1"/>
  <c r="AK237" i="21" s="1"/>
  <c r="AK173" i="21" s="1"/>
  <c r="GK288" i="21"/>
  <c r="AK213" i="21" s="1" a="1"/>
  <c r="AK213" i="21" s="1"/>
  <c r="GK300" i="21"/>
  <c r="GK318" i="21"/>
  <c r="AK223" i="21" s="1" a="1"/>
  <c r="AK223" i="21" s="1"/>
  <c r="GK357" i="21"/>
  <c r="GK423" i="21"/>
  <c r="GK336" i="21"/>
  <c r="GK330" i="21"/>
  <c r="AK227" i="21" s="1" a="1"/>
  <c r="AK227" i="21" s="1"/>
  <c r="GK432" i="21"/>
  <c r="AK261" i="21" s="1" a="1"/>
  <c r="AK261" i="21" s="1"/>
  <c r="AK197" i="21" s="1"/>
  <c r="GK285" i="21"/>
  <c r="AK212" i="21" s="1" a="1"/>
  <c r="AK212" i="21" s="1"/>
  <c r="GK294" i="21"/>
  <c r="GK390" i="21"/>
  <c r="AK247" i="21" s="1" a="1"/>
  <c r="AK247" i="21" s="1"/>
  <c r="GK399" i="21"/>
  <c r="AK250" i="21" s="1" a="1"/>
  <c r="AK250" i="21" s="1"/>
  <c r="AK186" i="21" s="1"/>
  <c r="GK402" i="21"/>
  <c r="AK251" i="21" s="1" a="1"/>
  <c r="AK251" i="21" s="1"/>
  <c r="GK297" i="21"/>
  <c r="GK366" i="21"/>
  <c r="AK239" i="21" s="1" a="1"/>
  <c r="AK239" i="21" s="1"/>
  <c r="GK396" i="21"/>
  <c r="AK249" i="21" s="1" a="1"/>
  <c r="AK249" i="21" s="1"/>
  <c r="AK185" i="21" s="1"/>
  <c r="GK324" i="21"/>
  <c r="AK225" i="21" s="1" a="1"/>
  <c r="AK225" i="21" s="1"/>
  <c r="GK459" i="21"/>
  <c r="GK378" i="21"/>
  <c r="AK243" i="21" s="1" a="1"/>
  <c r="AK243" i="21" s="1"/>
  <c r="GK309" i="21"/>
  <c r="AK220" i="21" s="1" a="1"/>
  <c r="AK220" i="21" s="1"/>
  <c r="AK156" i="21" s="1"/>
  <c r="GK306" i="21"/>
  <c r="AK219" i="21" s="1" a="1"/>
  <c r="AK219" i="21" s="1"/>
  <c r="GK339" i="21"/>
  <c r="GK438" i="21"/>
  <c r="GK441" i="21"/>
  <c r="AK264" i="21" s="1" a="1"/>
  <c r="AK264" i="21" s="1"/>
  <c r="AK200" i="21" s="1"/>
  <c r="GK387" i="21"/>
  <c r="AK246" i="21" s="1" a="1"/>
  <c r="AK246" i="21" s="1"/>
  <c r="EL402" i="21"/>
  <c r="EL417" i="21"/>
  <c r="EL432" i="21"/>
  <c r="EL447" i="21"/>
  <c r="EL285" i="21"/>
  <c r="EL300" i="21"/>
  <c r="EL357" i="21"/>
  <c r="EL348" i="21"/>
  <c r="EL387" i="21"/>
  <c r="EL312" i="21"/>
  <c r="EL327" i="21"/>
  <c r="EL351" i="21"/>
  <c r="EL309" i="21"/>
  <c r="EL405" i="21"/>
  <c r="EL288" i="21"/>
  <c r="EL282" i="21"/>
  <c r="EL297" i="21"/>
  <c r="EL303" i="21"/>
  <c r="EL291" i="21"/>
  <c r="EL390" i="21"/>
  <c r="EL411" i="21"/>
  <c r="EL294" i="21"/>
  <c r="EL396" i="21"/>
  <c r="EL459" i="21"/>
  <c r="EL450" i="21"/>
  <c r="EL420" i="21"/>
  <c r="EL342" i="21"/>
  <c r="EL363" i="21"/>
  <c r="EL336" i="21"/>
  <c r="EL414" i="21"/>
  <c r="EL333" i="21"/>
  <c r="EL444" i="21"/>
  <c r="EL330" i="21"/>
  <c r="EL441" i="21"/>
  <c r="EL369" i="21"/>
  <c r="EL366" i="21"/>
  <c r="EL339" i="21"/>
  <c r="EL456" i="21"/>
  <c r="EL381" i="21"/>
  <c r="EL354" i="21"/>
  <c r="EL315" i="21"/>
  <c r="EL372" i="21"/>
  <c r="EL321" i="21"/>
  <c r="HZ282" i="21"/>
  <c r="HZ417" i="21"/>
  <c r="HZ435" i="21"/>
  <c r="HZ441" i="21"/>
  <c r="HZ348" i="21"/>
  <c r="HZ342" i="21"/>
  <c r="HZ297" i="21"/>
  <c r="HZ432" i="21"/>
  <c r="HZ312" i="21"/>
  <c r="HZ327" i="21"/>
  <c r="HZ363" i="21"/>
  <c r="HZ447" i="21"/>
  <c r="HZ402" i="21"/>
  <c r="HZ339" i="21"/>
  <c r="HZ393" i="21"/>
  <c r="HZ285" i="21"/>
  <c r="HZ351" i="21"/>
  <c r="HZ318" i="21"/>
  <c r="HZ426" i="21"/>
  <c r="HZ315" i="21"/>
  <c r="HZ411" i="21"/>
  <c r="HZ405" i="21"/>
  <c r="HZ408" i="21"/>
  <c r="HZ459" i="21"/>
  <c r="HZ291" i="21"/>
  <c r="HZ375" i="21"/>
  <c r="HZ420" i="21"/>
  <c r="HZ396" i="21"/>
  <c r="HZ372" i="21"/>
  <c r="HZ378" i="21"/>
  <c r="HZ369" i="21"/>
  <c r="HZ456" i="21"/>
  <c r="HZ390" i="21"/>
  <c r="HZ450" i="21"/>
  <c r="HZ354" i="21"/>
  <c r="HZ288" i="21"/>
  <c r="HZ357" i="21"/>
  <c r="HZ444" i="21"/>
  <c r="HZ399" i="21"/>
  <c r="HZ294" i="21"/>
  <c r="HZ330" i="21"/>
  <c r="HZ321" i="21"/>
  <c r="HZ336" i="21"/>
  <c r="K272" i="21"/>
  <c r="K344" i="21"/>
  <c r="K407" i="21"/>
  <c r="K368" i="21"/>
  <c r="K374" i="21"/>
  <c r="K391" i="21"/>
  <c r="K304" i="21"/>
  <c r="K280" i="21"/>
  <c r="K317" i="21"/>
  <c r="K421" i="21"/>
  <c r="K385" i="21"/>
  <c r="K395" i="21"/>
  <c r="K422" i="21"/>
  <c r="K433" i="21"/>
  <c r="K440" i="21"/>
  <c r="K428" i="21"/>
  <c r="K377" i="21"/>
  <c r="K298" i="21"/>
  <c r="K388" i="21"/>
  <c r="K355" i="21"/>
  <c r="K430" i="21"/>
  <c r="K323" i="21"/>
  <c r="K308" i="21"/>
  <c r="K356" i="21"/>
  <c r="K359" i="21"/>
  <c r="K424" i="21"/>
  <c r="K389" i="21"/>
  <c r="K380" i="21"/>
  <c r="K326" i="21"/>
  <c r="K332" i="21"/>
  <c r="K401" i="21"/>
  <c r="K343" i="21"/>
  <c r="K419" i="21"/>
  <c r="K392" i="21"/>
  <c r="K410" i="21"/>
  <c r="K446" i="21"/>
  <c r="K310" i="21"/>
  <c r="K436" i="21"/>
  <c r="K406" i="21"/>
  <c r="K314" i="21"/>
  <c r="K362" i="21"/>
  <c r="K404" i="21"/>
  <c r="K431" i="21"/>
  <c r="K457" i="21"/>
  <c r="K338" i="21"/>
  <c r="K398" i="21"/>
  <c r="K458" i="21"/>
  <c r="K443" i="21"/>
  <c r="K322" i="21"/>
  <c r="K320" i="21"/>
  <c r="K367" i="21"/>
  <c r="K397" i="21"/>
  <c r="K325" i="21"/>
  <c r="K319" i="21"/>
  <c r="K386" i="21"/>
  <c r="K415" i="21"/>
  <c r="K371" i="21"/>
  <c r="K442" i="21"/>
  <c r="K376" i="21"/>
  <c r="K301" i="21"/>
  <c r="K449" i="21"/>
  <c r="K437" i="21"/>
  <c r="K454" i="21"/>
  <c r="K409" i="21"/>
  <c r="K434" i="21"/>
  <c r="K352" i="21"/>
  <c r="K347" i="21"/>
  <c r="K299" i="21"/>
  <c r="K284" i="21"/>
  <c r="K412" i="21"/>
  <c r="K329" i="21"/>
  <c r="K364" i="21"/>
  <c r="K289" i="21"/>
  <c r="K379" i="21"/>
  <c r="K425" i="21"/>
  <c r="K340" i="21"/>
  <c r="K334" i="21"/>
  <c r="K394" i="21"/>
  <c r="K358" i="21"/>
  <c r="K331" i="21"/>
  <c r="K281" i="21"/>
  <c r="K287" i="21"/>
  <c r="K290" i="21"/>
  <c r="K337" i="21"/>
  <c r="K283" i="21"/>
  <c r="K341" i="21"/>
  <c r="K346" i="21"/>
  <c r="K286" i="21"/>
  <c r="FJ333" i="21"/>
  <c r="FJ393" i="21"/>
  <c r="FJ384" i="21"/>
  <c r="FJ306" i="21"/>
  <c r="FJ390" i="21"/>
  <c r="FJ381" i="21"/>
  <c r="FJ303" i="21"/>
  <c r="FJ318" i="21"/>
  <c r="FJ309" i="21"/>
  <c r="FJ348" i="21"/>
  <c r="FJ363" i="21"/>
  <c r="FJ396" i="21"/>
  <c r="FJ453" i="21"/>
  <c r="FJ414" i="21"/>
  <c r="FJ357" i="21"/>
  <c r="FJ411" i="21"/>
  <c r="FJ324" i="21"/>
  <c r="FJ405" i="21"/>
  <c r="FJ459" i="21"/>
  <c r="FJ336" i="21"/>
  <c r="FJ420" i="21"/>
  <c r="FJ345" i="21"/>
  <c r="FJ417" i="21"/>
  <c r="FJ300" i="21"/>
  <c r="FJ429" i="21"/>
  <c r="FJ312" i="21"/>
  <c r="FJ375" i="21"/>
  <c r="FJ426" i="21"/>
  <c r="FJ450" i="21"/>
  <c r="FJ354" i="21"/>
  <c r="FJ378" i="21"/>
  <c r="FJ447" i="21"/>
  <c r="FJ366" i="21"/>
  <c r="FJ432" i="21"/>
  <c r="FJ315" i="21"/>
  <c r="FJ441" i="21"/>
  <c r="FJ288" i="21"/>
  <c r="FJ342" i="21"/>
  <c r="FJ285" i="21"/>
  <c r="FJ291" i="21"/>
  <c r="FJ294" i="21"/>
  <c r="FJ282" i="21"/>
  <c r="FJ372" i="21"/>
  <c r="AE347" i="21"/>
  <c r="AE434" i="21"/>
  <c r="AE314" i="21"/>
  <c r="AE425" i="21"/>
  <c r="AE452" i="21"/>
  <c r="AE353" i="21"/>
  <c r="CA417" i="21"/>
  <c r="CA420" i="21"/>
  <c r="CA432" i="21"/>
  <c r="CA426" i="21"/>
  <c r="CA330" i="21"/>
  <c r="CA324" i="21"/>
  <c r="CA315" i="21"/>
  <c r="CA342" i="21"/>
  <c r="CA390" i="21"/>
  <c r="R247" i="21" s="1" a="1"/>
  <c r="R247" i="21" s="1"/>
  <c r="CA288" i="21"/>
  <c r="CA327" i="21"/>
  <c r="CA360" i="21"/>
  <c r="R237" i="21" s="1" a="1"/>
  <c r="R237" i="21" s="1"/>
  <c r="CA300" i="21"/>
  <c r="CA411" i="21"/>
  <c r="CA456" i="21"/>
  <c r="R269" i="21" s="1" a="1"/>
  <c r="R269" i="21" s="1"/>
  <c r="CA357" i="21"/>
  <c r="R236" i="21" s="1" a="1"/>
  <c r="R236" i="21" s="1"/>
  <c r="CA381" i="21"/>
  <c r="CA345" i="21"/>
  <c r="CA375" i="21"/>
  <c r="R242" i="21" s="1" a="1"/>
  <c r="R242" i="21" s="1"/>
  <c r="CA423" i="21"/>
  <c r="CA435" i="21"/>
  <c r="CA387" i="21"/>
  <c r="CA336" i="21"/>
  <c r="CA333" i="21"/>
  <c r="CA402" i="21"/>
  <c r="CA396" i="21"/>
  <c r="CA399" i="21"/>
  <c r="CA297" i="21"/>
  <c r="CA405" i="21"/>
  <c r="CA459" i="21"/>
  <c r="CA351" i="21"/>
  <c r="R234" i="21" s="1" a="1"/>
  <c r="R234" i="21" s="1"/>
  <c r="CA384" i="21"/>
  <c r="R245" i="21" s="1" a="1"/>
  <c r="R245" i="21" s="1"/>
  <c r="CA348" i="21"/>
  <c r="R233" i="21" s="1" a="1"/>
  <c r="R233" i="21" s="1"/>
  <c r="CA441" i="21"/>
  <c r="CA309" i="21"/>
  <c r="CA429" i="21"/>
  <c r="CA438" i="21"/>
  <c r="CA285" i="21"/>
  <c r="CA318" i="21"/>
  <c r="CA354" i="21"/>
  <c r="CA414" i="21"/>
  <c r="CA294" i="21"/>
  <c r="CA408" i="21"/>
  <c r="AK373" i="21"/>
  <c r="AK359" i="21"/>
  <c r="AK440" i="21"/>
  <c r="AK428" i="21"/>
  <c r="AK413" i="21"/>
  <c r="AK296" i="21"/>
  <c r="AJ424" i="21"/>
  <c r="AJ377" i="21"/>
  <c r="AJ380" i="21"/>
  <c r="AJ352" i="21"/>
  <c r="AJ313" i="21"/>
  <c r="AJ454" i="21"/>
  <c r="AJ451" i="21"/>
  <c r="AJ347" i="21"/>
  <c r="AJ367" i="21"/>
  <c r="AJ337" i="21"/>
  <c r="AJ284" i="21"/>
  <c r="AJ445" i="21"/>
  <c r="AJ425" i="21"/>
  <c r="AJ350" i="21"/>
  <c r="AJ326" i="21"/>
  <c r="AJ329" i="21"/>
  <c r="AJ386" i="21"/>
  <c r="AJ374" i="21"/>
  <c r="AJ410" i="21"/>
  <c r="AJ392" i="21"/>
  <c r="AJ358" i="21"/>
  <c r="AJ319" i="21"/>
  <c r="AJ296" i="21"/>
  <c r="AJ349" i="21"/>
  <c r="AJ421" i="21"/>
  <c r="AJ338" i="21"/>
  <c r="AJ273" i="21"/>
  <c r="AJ455" i="21"/>
  <c r="AJ388" i="21"/>
  <c r="AJ416" i="21"/>
  <c r="AJ382" i="21"/>
  <c r="AJ272" i="21"/>
  <c r="AJ395" i="21"/>
  <c r="AJ427" i="21"/>
  <c r="AJ406" i="21"/>
  <c r="AJ407" i="21"/>
  <c r="AJ289" i="21"/>
  <c r="AJ346" i="21"/>
  <c r="AJ356" i="21"/>
  <c r="AJ412" i="21"/>
  <c r="AJ394" i="21"/>
  <c r="AJ361" i="21"/>
  <c r="AJ403" i="21"/>
  <c r="AJ391" i="21"/>
  <c r="AJ400" i="21"/>
  <c r="AJ448" i="21"/>
  <c r="AJ373" i="21"/>
  <c r="AJ325" i="21"/>
  <c r="AJ370" i="21"/>
  <c r="AJ292" i="21"/>
  <c r="AJ368" i="21"/>
  <c r="AJ409" i="21"/>
  <c r="AJ415" i="21"/>
  <c r="AJ449" i="21"/>
  <c r="AJ457" i="21"/>
  <c r="AJ458" i="21"/>
  <c r="AJ310" i="21"/>
  <c r="AJ404" i="21"/>
  <c r="AJ280" i="21"/>
  <c r="AJ364" i="21"/>
  <c r="AJ311" i="21"/>
  <c r="AJ440" i="21"/>
  <c r="AJ359" i="21"/>
  <c r="AJ334" i="21"/>
  <c r="AJ389" i="21"/>
  <c r="AJ343" i="21"/>
  <c r="AJ304" i="21"/>
  <c r="AJ398" i="21"/>
  <c r="AJ283" i="21"/>
  <c r="AJ341" i="21"/>
  <c r="AJ344" i="21"/>
  <c r="AJ443" i="21"/>
  <c r="AJ301" i="21"/>
  <c r="AJ418" i="21"/>
  <c r="AJ328" i="21"/>
  <c r="AJ331" i="21"/>
  <c r="AJ365" i="21"/>
  <c r="AJ397" i="21"/>
  <c r="AJ442" i="21"/>
  <c r="AJ422" i="21"/>
  <c r="AJ433" i="21"/>
  <c r="AJ446" i="21"/>
  <c r="AJ299" i="21"/>
  <c r="AJ385" i="21"/>
  <c r="AJ439" i="21"/>
  <c r="AJ401" i="21"/>
  <c r="AJ335" i="21"/>
  <c r="AJ353" i="21"/>
  <c r="BX285" i="21"/>
  <c r="BX306" i="21"/>
  <c r="BX309" i="21"/>
  <c r="BX363" i="21"/>
  <c r="BX303" i="21"/>
  <c r="BX333" i="21"/>
  <c r="BX339" i="21"/>
  <c r="BX375" i="21"/>
  <c r="BX384" i="21"/>
  <c r="BX405" i="21"/>
  <c r="BX408" i="21"/>
  <c r="BX438" i="21"/>
  <c r="BX351" i="21"/>
  <c r="BX399" i="21"/>
  <c r="BX297" i="21"/>
  <c r="BX354" i="21"/>
  <c r="BX441" i="21"/>
  <c r="BX315" i="21"/>
  <c r="BX369" i="21"/>
  <c r="BX459" i="21"/>
  <c r="BX336" i="21"/>
  <c r="BX456" i="21"/>
  <c r="BX321" i="21"/>
  <c r="BX387" i="21"/>
  <c r="BX282" i="21"/>
  <c r="BX423" i="21"/>
  <c r="BX300" i="21"/>
  <c r="BX348" i="21"/>
  <c r="BX378" i="21"/>
  <c r="BX450" i="21"/>
  <c r="BX417" i="21"/>
  <c r="BX396" i="21"/>
  <c r="BX381" i="21"/>
  <c r="BX393" i="21"/>
  <c r="BX288" i="21"/>
  <c r="BX291" i="21"/>
  <c r="BX360" i="21"/>
  <c r="BX366" i="21"/>
  <c r="BX294" i="21"/>
  <c r="BX327" i="21"/>
  <c r="BX318" i="21"/>
  <c r="BX342" i="21"/>
  <c r="BX372" i="21"/>
  <c r="DD321" i="21"/>
  <c r="DD315" i="21"/>
  <c r="DD432" i="21"/>
  <c r="DD372" i="21"/>
  <c r="DD291" i="21"/>
  <c r="DD351" i="21"/>
  <c r="DD447" i="21"/>
  <c r="DD384" i="21"/>
  <c r="DD354" i="21"/>
  <c r="DD306" i="21"/>
  <c r="DD375" i="21"/>
  <c r="DD444" i="21"/>
  <c r="DD408" i="21"/>
  <c r="DD417" i="21"/>
  <c r="DD312" i="21"/>
  <c r="DD336" i="21"/>
  <c r="DD339" i="21"/>
  <c r="DD330" i="21"/>
  <c r="DD393" i="21"/>
  <c r="DD345" i="21"/>
  <c r="DD342" i="21"/>
  <c r="DD402" i="21"/>
  <c r="DD405" i="21"/>
  <c r="DD396" i="21"/>
  <c r="DD366" i="21"/>
  <c r="DD309" i="21"/>
  <c r="DD360" i="21"/>
  <c r="DD429" i="21"/>
  <c r="DD300" i="21"/>
  <c r="DD456" i="21"/>
  <c r="DD441" i="21"/>
  <c r="DD282" i="21"/>
  <c r="DD399" i="21"/>
  <c r="DD387" i="21"/>
  <c r="DD297" i="21"/>
  <c r="DD426" i="21"/>
  <c r="DD414" i="21"/>
  <c r="DD420" i="21"/>
  <c r="DD288" i="21"/>
  <c r="DD357" i="21"/>
  <c r="DD285" i="21"/>
  <c r="DD363" i="21"/>
  <c r="DD327" i="21"/>
  <c r="EJ414" i="21"/>
  <c r="EJ459" i="21"/>
  <c r="EJ441" i="21"/>
  <c r="EJ372" i="21"/>
  <c r="EJ435" i="21"/>
  <c r="EJ399" i="21"/>
  <c r="EJ450" i="21"/>
  <c r="EJ384" i="21"/>
  <c r="EJ336" i="21"/>
  <c r="EJ318" i="21"/>
  <c r="EJ363" i="21"/>
  <c r="EJ453" i="21"/>
  <c r="EJ390" i="21"/>
  <c r="EJ438" i="21"/>
  <c r="EJ291" i="21"/>
  <c r="EJ303" i="21"/>
  <c r="EJ345" i="21"/>
  <c r="EJ327" i="21"/>
  <c r="EJ315" i="21"/>
  <c r="EJ357" i="21"/>
  <c r="EJ342" i="21"/>
  <c r="EJ378" i="21"/>
  <c r="EJ420" i="21"/>
  <c r="EJ411" i="21"/>
  <c r="EJ381" i="21"/>
  <c r="EJ360" i="21"/>
  <c r="EJ300" i="21"/>
  <c r="EJ402" i="21"/>
  <c r="EJ333" i="21"/>
  <c r="EJ456" i="21"/>
  <c r="EJ417" i="21"/>
  <c r="EJ351" i="21"/>
  <c r="EJ282" i="21"/>
  <c r="EJ444" i="21"/>
  <c r="EJ297" i="21"/>
  <c r="EJ339" i="21"/>
  <c r="EJ375" i="21"/>
  <c r="EJ330" i="21"/>
  <c r="EJ387" i="21"/>
  <c r="EJ369" i="21"/>
  <c r="EJ285" i="21"/>
  <c r="EJ312" i="21"/>
  <c r="EJ294" i="21"/>
  <c r="FP426" i="21"/>
  <c r="FP450" i="21"/>
  <c r="FP321" i="21"/>
  <c r="FP372" i="21"/>
  <c r="FP453" i="21"/>
  <c r="FP330" i="21"/>
  <c r="FP288" i="21"/>
  <c r="FP384" i="21"/>
  <c r="FP336" i="21"/>
  <c r="FP345" i="21"/>
  <c r="FP387" i="21"/>
  <c r="FP444" i="21"/>
  <c r="FP399" i="21"/>
  <c r="FP291" i="21"/>
  <c r="FP414" i="21"/>
  <c r="FP303" i="21"/>
  <c r="FP369" i="21"/>
  <c r="FP327" i="21"/>
  <c r="FP315" i="21"/>
  <c r="FP381" i="21"/>
  <c r="FP342" i="21"/>
  <c r="FP378" i="21"/>
  <c r="FP441" i="21"/>
  <c r="FP411" i="21"/>
  <c r="FP447" i="21"/>
  <c r="FP333" i="21"/>
  <c r="FP357" i="21"/>
  <c r="FP402" i="21"/>
  <c r="FP351" i="21"/>
  <c r="FP459" i="21"/>
  <c r="FP417" i="21"/>
  <c r="FP363" i="21"/>
  <c r="FP375" i="21"/>
  <c r="FP294" i="21"/>
  <c r="FP297" i="21"/>
  <c r="FP405" i="21"/>
  <c r="FP360" i="21"/>
  <c r="FP393" i="21"/>
  <c r="FP309" i="21"/>
  <c r="FP396" i="21"/>
  <c r="FP285" i="21"/>
  <c r="FP282" i="21"/>
  <c r="FP318" i="21"/>
  <c r="GV384" i="21"/>
  <c r="GV435" i="21"/>
  <c r="GV456" i="21"/>
  <c r="GV369" i="21"/>
  <c r="GV423" i="21"/>
  <c r="GV450" i="21"/>
  <c r="GV285" i="21"/>
  <c r="GV381" i="21"/>
  <c r="GV315" i="21"/>
  <c r="GV339" i="21"/>
  <c r="GV396" i="21"/>
  <c r="GV441" i="21"/>
  <c r="GV357" i="21"/>
  <c r="GV405" i="21"/>
  <c r="GV390" i="21"/>
  <c r="GV288" i="21"/>
  <c r="GV354" i="21"/>
  <c r="GV330" i="21"/>
  <c r="GV300" i="21"/>
  <c r="GV366" i="21"/>
  <c r="GV282" i="21"/>
  <c r="GV363" i="21"/>
  <c r="GV429" i="21"/>
  <c r="GV447" i="21"/>
  <c r="GV321" i="21"/>
  <c r="GV342" i="21"/>
  <c r="GV375" i="21"/>
  <c r="GV387" i="21"/>
  <c r="GV348" i="21"/>
  <c r="GV459" i="21"/>
  <c r="GV399" i="21"/>
  <c r="GV372" i="21"/>
  <c r="GV333" i="21"/>
  <c r="GV324" i="21"/>
  <c r="GV294" i="21"/>
  <c r="GV426" i="21"/>
  <c r="GV393" i="21"/>
  <c r="GV306" i="21"/>
  <c r="GV438" i="21"/>
  <c r="GV378" i="21"/>
  <c r="GV327" i="21"/>
  <c r="GV297" i="21"/>
  <c r="GV303" i="21"/>
  <c r="HT312" i="21"/>
  <c r="HT315" i="21"/>
  <c r="HT333" i="21"/>
  <c r="HT423" i="21"/>
  <c r="HT336" i="21"/>
  <c r="HT285" i="21"/>
  <c r="HT363" i="21"/>
  <c r="HT435" i="21"/>
  <c r="HT390" i="21"/>
  <c r="HT357" i="21"/>
  <c r="HT288" i="21"/>
  <c r="HT354" i="21"/>
  <c r="HT369" i="21"/>
  <c r="HT420" i="21"/>
  <c r="HT411" i="21"/>
  <c r="HT438" i="21"/>
  <c r="HT339" i="21"/>
  <c r="HT327" i="21"/>
  <c r="HT309" i="21"/>
  <c r="HT345" i="21"/>
  <c r="HT282" i="21"/>
  <c r="HT342" i="21"/>
  <c r="HT408" i="21"/>
  <c r="HT399" i="21"/>
  <c r="HT405" i="21"/>
  <c r="HT360" i="21"/>
  <c r="HT294" i="21"/>
  <c r="HT417" i="21"/>
  <c r="HT432" i="21"/>
  <c r="HT459" i="21"/>
  <c r="HT429" i="21"/>
  <c r="HT444" i="21"/>
  <c r="HT351" i="21"/>
  <c r="HT375" i="21"/>
  <c r="HT387" i="21"/>
  <c r="HT324" i="21"/>
  <c r="HT402" i="21"/>
  <c r="HT321" i="21"/>
  <c r="HT414" i="21"/>
  <c r="HT297" i="21"/>
  <c r="HT318" i="21"/>
  <c r="HT306" i="21"/>
  <c r="HT291" i="21"/>
  <c r="G356" i="21"/>
  <c r="G395" i="21"/>
  <c r="G353" i="21"/>
  <c r="G335" i="21"/>
  <c r="G416" i="21"/>
  <c r="G359" i="21"/>
  <c r="G344" i="21"/>
  <c r="EM372" i="21"/>
  <c r="EM348" i="21"/>
  <c r="EM432" i="21"/>
  <c r="EM393" i="21"/>
  <c r="EM351" i="21"/>
  <c r="EM375" i="21"/>
  <c r="EM330" i="21"/>
  <c r="EM381" i="21"/>
  <c r="EM420" i="21"/>
  <c r="EM312" i="21"/>
  <c r="EM354" i="21"/>
  <c r="EM357" i="21"/>
  <c r="EM285" i="21"/>
  <c r="EM333" i="21"/>
  <c r="EM324" i="21"/>
  <c r="EM441" i="21"/>
  <c r="EM360" i="21"/>
  <c r="EM399" i="21"/>
  <c r="EM342" i="21"/>
  <c r="EM390" i="21"/>
  <c r="EM306" i="21"/>
  <c r="EM387" i="21"/>
  <c r="EM327" i="21"/>
  <c r="EM423" i="21"/>
  <c r="EM435" i="21"/>
  <c r="EM291" i="21"/>
  <c r="EM297" i="21"/>
  <c r="EM288" i="21"/>
  <c r="EM345" i="21"/>
  <c r="EM402" i="21"/>
  <c r="EM396" i="21"/>
  <c r="EM414" i="21"/>
  <c r="EM303" i="21"/>
  <c r="EM453" i="21"/>
  <c r="EM459" i="21"/>
  <c r="EM438" i="21"/>
  <c r="EM366" i="21"/>
  <c r="EM294" i="21"/>
  <c r="EM339" i="21"/>
  <c r="EM405" i="21"/>
  <c r="EM315" i="21"/>
  <c r="EM384" i="21"/>
  <c r="EM363" i="21"/>
  <c r="CO399" i="21"/>
  <c r="CO351" i="21"/>
  <c r="CO309" i="21"/>
  <c r="CO387" i="21"/>
  <c r="CO372" i="21"/>
  <c r="CO357" i="21"/>
  <c r="CO390" i="21"/>
  <c r="CO375" i="21"/>
  <c r="CO360" i="21"/>
  <c r="CO345" i="21"/>
  <c r="CO447" i="21"/>
  <c r="CO315" i="21"/>
  <c r="CO303" i="21"/>
  <c r="EX357" i="21"/>
  <c r="EX393" i="21"/>
  <c r="EX459" i="21"/>
  <c r="EX411" i="21"/>
  <c r="EX390" i="21"/>
  <c r="EX396" i="21"/>
  <c r="EX315" i="21"/>
  <c r="EX324" i="21"/>
  <c r="EX309" i="21"/>
  <c r="EX348" i="21"/>
  <c r="EX303" i="21"/>
  <c r="EX300" i="21"/>
  <c r="EX453" i="21"/>
  <c r="DH456" i="21"/>
  <c r="DH399" i="21"/>
  <c r="DH372" i="21"/>
  <c r="DH426" i="21"/>
  <c r="DH396" i="21"/>
  <c r="DH378" i="21"/>
  <c r="DH309" i="21"/>
  <c r="DH348" i="21"/>
  <c r="DH303" i="21"/>
  <c r="DH333" i="21"/>
  <c r="DH342" i="21"/>
  <c r="DH294" i="21"/>
  <c r="DH453" i="21"/>
  <c r="FL336" i="21"/>
  <c r="FL450" i="21"/>
  <c r="FL402" i="21"/>
  <c r="FL423" i="21"/>
  <c r="FL411" i="21"/>
  <c r="FL381" i="21"/>
  <c r="FL282" i="21"/>
  <c r="FL351" i="21"/>
  <c r="FL303" i="21"/>
  <c r="FL330" i="21"/>
  <c r="FL339" i="21"/>
  <c r="FL291" i="21"/>
  <c r="FL438" i="21"/>
  <c r="BN291" i="21"/>
  <c r="BN420" i="21"/>
  <c r="BN384" i="21"/>
  <c r="BN423" i="21"/>
  <c r="BN396" i="21"/>
  <c r="BN375" i="21"/>
  <c r="BN426" i="21"/>
  <c r="BN342" i="21"/>
  <c r="BN327" i="21"/>
  <c r="BN312" i="21"/>
  <c r="BN414" i="21"/>
  <c r="BN360" i="21"/>
  <c r="BN288" i="21"/>
  <c r="HN378" i="21"/>
  <c r="HN291" i="21"/>
  <c r="HN420" i="21"/>
  <c r="HN423" i="21"/>
  <c r="HN405" i="21"/>
  <c r="HN393" i="21"/>
  <c r="HN426" i="21"/>
  <c r="HN312" i="21"/>
  <c r="HN387" i="21"/>
  <c r="HN372" i="21"/>
  <c r="HN414" i="21"/>
  <c r="HN348" i="21"/>
  <c r="HN288" i="21"/>
  <c r="CU405" i="21"/>
  <c r="CU327" i="21"/>
  <c r="CU282" i="21"/>
  <c r="CU426" i="21"/>
  <c r="CU408" i="21"/>
  <c r="CU378" i="21"/>
  <c r="CU342" i="21"/>
  <c r="CU360" i="21"/>
  <c r="CU336" i="21"/>
  <c r="CU321" i="21"/>
  <c r="CU330" i="21"/>
  <c r="CU285" i="21"/>
  <c r="CU309" i="21"/>
  <c r="FG426" i="21"/>
  <c r="FG345" i="21"/>
  <c r="FG408" i="21"/>
  <c r="AF253" i="21" s="1" a="1"/>
  <c r="AF253" i="21" s="1"/>
  <c r="FG285" i="21"/>
  <c r="AF212" i="21" s="1" a="1"/>
  <c r="AF212" i="21" s="1"/>
  <c r="FG294" i="21"/>
  <c r="AF215" i="21" s="1" a="1"/>
  <c r="AF215" i="21" s="1"/>
  <c r="FG348" i="21"/>
  <c r="FG417" i="21"/>
  <c r="AF256" i="21" s="1" a="1"/>
  <c r="AF256" i="21" s="1"/>
  <c r="FG378" i="21"/>
  <c r="FG387" i="21"/>
  <c r="AF246" i="21" s="1" a="1"/>
  <c r="AF246" i="21" s="1"/>
  <c r="FG456" i="21"/>
  <c r="FG324" i="21"/>
  <c r="AF225" i="21" s="1" a="1"/>
  <c r="AF225" i="21" s="1"/>
  <c r="FG429" i="21"/>
  <c r="FG360" i="21"/>
  <c r="HS411" i="21"/>
  <c r="HS372" i="21"/>
  <c r="HS312" i="21"/>
  <c r="HS426" i="21"/>
  <c r="HS390" i="21"/>
  <c r="HS429" i="21"/>
  <c r="HS384" i="21"/>
  <c r="HS363" i="21"/>
  <c r="HS336" i="21"/>
  <c r="HS321" i="21"/>
  <c r="HS414" i="21"/>
  <c r="HS285" i="21"/>
  <c r="HS282" i="21"/>
  <c r="GW282" i="21"/>
  <c r="AM211" i="21" s="1" a="1"/>
  <c r="AM211" i="21" s="1"/>
  <c r="GW306" i="21"/>
  <c r="AM219" i="21" s="1" a="1"/>
  <c r="AM219" i="21" s="1"/>
  <c r="GW453" i="21"/>
  <c r="GW315" i="21"/>
  <c r="GW444" i="21"/>
  <c r="AM265" i="21" s="1" a="1"/>
  <c r="AM265" i="21" s="1"/>
  <c r="GW342" i="21"/>
  <c r="AM231" i="21" s="1" a="1"/>
  <c r="AM231" i="21" s="1"/>
  <c r="GW297" i="21"/>
  <c r="AM216" i="21" s="1" a="1"/>
  <c r="AM216" i="21" s="1"/>
  <c r="GW300" i="21"/>
  <c r="GW459" i="21"/>
  <c r="AM270" i="21" s="1" a="1"/>
  <c r="AM270" i="21" s="1"/>
  <c r="GW372" i="21"/>
  <c r="GW447" i="21"/>
  <c r="AM266" i="21" s="1" a="1"/>
  <c r="AM266" i="21" s="1"/>
  <c r="GW288" i="21"/>
  <c r="GW309" i="21"/>
  <c r="AM220" i="21" s="1" a="1"/>
  <c r="AM220" i="21" s="1"/>
  <c r="W394" i="21"/>
  <c r="W308" i="21"/>
  <c r="W311" i="21"/>
  <c r="W328" i="21"/>
  <c r="W388" i="21"/>
  <c r="W383" i="21"/>
  <c r="W337" i="21"/>
  <c r="W379" i="21"/>
  <c r="W389" i="21"/>
  <c r="W317" i="21"/>
  <c r="W427" i="21"/>
  <c r="W350" i="21"/>
  <c r="W400" i="21"/>
  <c r="W347" i="21"/>
  <c r="W314" i="21"/>
  <c r="W365" i="21"/>
  <c r="W403" i="21"/>
  <c r="W352" i="21"/>
  <c r="W305" i="21"/>
  <c r="W284" i="21"/>
  <c r="W397" i="21"/>
  <c r="W355" i="21"/>
  <c r="W434" i="21"/>
  <c r="W356" i="21"/>
  <c r="W367" i="21"/>
  <c r="W380" i="21"/>
  <c r="W301" i="21"/>
  <c r="W361" i="21"/>
  <c r="W304" i="21"/>
  <c r="I389" i="21"/>
  <c r="I344" i="21"/>
  <c r="I326" i="21"/>
  <c r="I439" i="21"/>
  <c r="I364" i="21"/>
  <c r="I353" i="21"/>
  <c r="I287" i="21"/>
  <c r="I367" i="21"/>
  <c r="I355" i="21"/>
  <c r="I398" i="21"/>
  <c r="I313" i="21"/>
  <c r="I424" i="21"/>
  <c r="I448" i="21"/>
  <c r="I377" i="21"/>
  <c r="I437" i="21"/>
  <c r="I446" i="21"/>
  <c r="I380" i="21"/>
  <c r="I373" i="21"/>
  <c r="I385" i="21"/>
  <c r="I358" i="21"/>
  <c r="I362" i="21"/>
  <c r="I382" i="21"/>
  <c r="I365" i="21"/>
  <c r="I458" i="21"/>
  <c r="I400" i="21"/>
  <c r="I418" i="21"/>
  <c r="I317" i="21"/>
  <c r="I311" i="21"/>
  <c r="I337" i="21"/>
  <c r="AP455" i="21"/>
  <c r="AP454" i="21"/>
  <c r="AP451" i="21"/>
  <c r="AP319" i="21"/>
  <c r="AP389" i="21"/>
  <c r="AP406" i="21"/>
  <c r="AP299" i="21"/>
  <c r="AP328" i="21"/>
  <c r="AP322" i="21"/>
  <c r="AP305" i="21"/>
  <c r="AP371" i="21"/>
  <c r="AP398" i="21"/>
  <c r="AP385" i="21"/>
  <c r="AP383" i="21"/>
  <c r="AP437" i="21"/>
  <c r="AP407" i="21"/>
  <c r="AP362" i="21"/>
  <c r="AP431" i="21"/>
  <c r="AP301" i="21"/>
  <c r="AP347" i="21"/>
  <c r="AP416" i="21"/>
  <c r="AP325" i="21"/>
  <c r="AP314" i="21"/>
  <c r="AP308" i="21"/>
  <c r="AP449" i="21"/>
  <c r="AP425" i="21"/>
  <c r="AP397" i="21"/>
  <c r="AP367" i="21"/>
  <c r="AP320" i="21"/>
  <c r="IC300" i="21"/>
  <c r="IC387" i="21"/>
  <c r="IC402" i="21"/>
  <c r="IC411" i="21"/>
  <c r="IC291" i="21"/>
  <c r="IC285" i="21"/>
  <c r="IC348" i="21"/>
  <c r="IC330" i="21"/>
  <c r="IC420" i="21"/>
  <c r="IC459" i="21"/>
  <c r="IC456" i="21"/>
  <c r="IC450" i="21"/>
  <c r="IC321" i="21"/>
  <c r="IC444" i="21"/>
  <c r="J328" i="21"/>
  <c r="J367" i="21"/>
  <c r="J350" i="21"/>
  <c r="J304" i="21"/>
  <c r="J416" i="21"/>
  <c r="J346" i="21"/>
  <c r="J376" i="21"/>
  <c r="J418" i="21"/>
  <c r="J307" i="21"/>
  <c r="J316" i="21"/>
  <c r="J298" i="21"/>
  <c r="J305" i="21"/>
  <c r="J436" i="21"/>
  <c r="J326" i="21"/>
  <c r="J358" i="21"/>
  <c r="J284" i="21"/>
  <c r="J449" i="21"/>
  <c r="J379" i="21"/>
  <c r="J452" i="21"/>
  <c r="J370" i="21"/>
  <c r="J388" i="21"/>
  <c r="J301" i="21"/>
  <c r="J458" i="21"/>
  <c r="J454" i="21"/>
  <c r="J394" i="21"/>
  <c r="J401" i="21"/>
  <c r="J412" i="21"/>
  <c r="J353" i="21"/>
  <c r="J310" i="21"/>
  <c r="CC360" i="21"/>
  <c r="CC315" i="21"/>
  <c r="CC321" i="21"/>
  <c r="CC339" i="21"/>
  <c r="CC318" i="21"/>
  <c r="CC294" i="21"/>
  <c r="CC444" i="21"/>
  <c r="CC447" i="21"/>
  <c r="CC420" i="21"/>
  <c r="CC405" i="21"/>
  <c r="CC450" i="21"/>
  <c r="CC423" i="21"/>
  <c r="CC408" i="21"/>
  <c r="CC390" i="21"/>
  <c r="DJ459" i="21"/>
  <c r="DJ414" i="21"/>
  <c r="DJ390" i="21"/>
  <c r="DJ411" i="21"/>
  <c r="DJ402" i="21"/>
  <c r="DJ366" i="21"/>
  <c r="DJ312" i="21"/>
  <c r="DJ333" i="21"/>
  <c r="DJ318" i="21"/>
  <c r="DJ303" i="21"/>
  <c r="DJ360" i="21"/>
  <c r="DJ285" i="21"/>
  <c r="DJ447" i="21"/>
  <c r="EI417" i="21"/>
  <c r="EI366" i="21"/>
  <c r="EI321" i="21"/>
  <c r="EI453" i="21"/>
  <c r="AB268" i="21" s="1" a="1"/>
  <c r="AB268" i="21" s="1"/>
  <c r="EI324" i="21"/>
  <c r="EI309" i="21"/>
  <c r="EI294" i="21"/>
  <c r="EI435" i="21"/>
  <c r="AB262" i="21" s="1" a="1"/>
  <c r="AB262" i="21" s="1"/>
  <c r="EI387" i="21"/>
  <c r="AB246" i="21" s="1" a="1"/>
  <c r="AB246" i="21" s="1"/>
  <c r="EI375" i="21"/>
  <c r="EI339" i="21"/>
  <c r="AB230" i="21" s="1" a="1"/>
  <c r="AB230" i="21" s="1"/>
  <c r="EI369" i="21"/>
  <c r="AB240" i="21" s="1" a="1"/>
  <c r="AB240" i="21" s="1"/>
  <c r="EI396" i="21"/>
  <c r="AB249" i="21" s="1" a="1"/>
  <c r="AB249" i="21" s="1"/>
  <c r="EI363" i="21"/>
  <c r="FO372" i="21"/>
  <c r="FO327" i="21"/>
  <c r="FO459" i="21"/>
  <c r="FO414" i="21"/>
  <c r="FO399" i="21"/>
  <c r="FO378" i="21"/>
  <c r="FO375" i="21"/>
  <c r="FO348" i="21"/>
  <c r="FO336" i="21"/>
  <c r="FO321" i="21"/>
  <c r="FO363" i="21"/>
  <c r="FO291" i="21"/>
  <c r="FO453" i="21"/>
  <c r="BT447" i="21"/>
  <c r="BT423" i="21"/>
  <c r="BT354" i="21"/>
  <c r="BT318" i="21"/>
  <c r="BT357" i="21"/>
  <c r="BT282" i="21"/>
  <c r="BT339" i="21"/>
  <c r="BT396" i="21"/>
  <c r="BT300" i="21"/>
  <c r="BT285" i="21"/>
  <c r="BT444" i="21"/>
  <c r="BT453" i="21"/>
  <c r="BT399" i="21"/>
  <c r="BT420" i="21"/>
  <c r="CZ384" i="21"/>
  <c r="CZ306" i="21"/>
  <c r="CZ288" i="21"/>
  <c r="CZ402" i="21"/>
  <c r="CZ396" i="21"/>
  <c r="CZ390" i="21"/>
  <c r="CZ363" i="21"/>
  <c r="CZ360" i="21"/>
  <c r="CZ345" i="21"/>
  <c r="CZ339" i="21"/>
  <c r="CZ351" i="21"/>
  <c r="CZ300" i="21"/>
  <c r="CZ285" i="21"/>
  <c r="HH294" i="21"/>
  <c r="HH450" i="21"/>
  <c r="HH423" i="21"/>
  <c r="HH351" i="21"/>
  <c r="HH354" i="21"/>
  <c r="HH420" i="21"/>
  <c r="HH336" i="21"/>
  <c r="HH429" i="21"/>
  <c r="HH300" i="21"/>
  <c r="HH285" i="21"/>
  <c r="HH441" i="21"/>
  <c r="HH432" i="21"/>
  <c r="HH396" i="21"/>
  <c r="HH414" i="21"/>
  <c r="DM417" i="21"/>
  <c r="DM372" i="21"/>
  <c r="DM312" i="21"/>
  <c r="DM420" i="21"/>
  <c r="DM405" i="21"/>
  <c r="DM390" i="21"/>
  <c r="DM411" i="21"/>
  <c r="DM363" i="21"/>
  <c r="DM336" i="21"/>
  <c r="DM321" i="21"/>
  <c r="DM399" i="21"/>
  <c r="DM282" i="21"/>
  <c r="DM291" i="21"/>
  <c r="GH321" i="21"/>
  <c r="GH294" i="21"/>
  <c r="GH423" i="21"/>
  <c r="GH324" i="21"/>
  <c r="GH297" i="21"/>
  <c r="GH315" i="21"/>
  <c r="GH345" i="21"/>
  <c r="GH417" i="21"/>
  <c r="GH291" i="21"/>
  <c r="GH420" i="21"/>
  <c r="GH318" i="21"/>
  <c r="GG339" i="21"/>
  <c r="GG282" i="21"/>
  <c r="GG357" i="21"/>
  <c r="GG324" i="21"/>
  <c r="GG306" i="21"/>
  <c r="GG309" i="21"/>
  <c r="GG321" i="21"/>
  <c r="GG336" i="21"/>
  <c r="GG444" i="21"/>
  <c r="GG369" i="21"/>
  <c r="GG384" i="21"/>
  <c r="GG399" i="21"/>
  <c r="GG354" i="21"/>
  <c r="GG396" i="21"/>
  <c r="GG435" i="21"/>
  <c r="GG312" i="21"/>
  <c r="GG285" i="21"/>
  <c r="GG363" i="21"/>
  <c r="GG360" i="21"/>
  <c r="GG291" i="21"/>
  <c r="GG390" i="21"/>
  <c r="GG294" i="21"/>
  <c r="GG405" i="21"/>
  <c r="GG297" i="21"/>
  <c r="GG456" i="21"/>
  <c r="GG393" i="21"/>
  <c r="GG447" i="21"/>
  <c r="HJ336" i="21"/>
  <c r="HJ417" i="21"/>
  <c r="HJ435" i="21"/>
  <c r="HJ444" i="21"/>
  <c r="HJ294" i="21"/>
  <c r="HJ291" i="21"/>
  <c r="HJ372" i="21"/>
  <c r="HJ375" i="21"/>
  <c r="HJ315" i="21"/>
  <c r="HJ330" i="21"/>
  <c r="HJ357" i="21"/>
  <c r="HJ453" i="21"/>
  <c r="HJ345" i="21"/>
  <c r="HJ354" i="21"/>
  <c r="HJ420" i="21"/>
  <c r="HJ327" i="21"/>
  <c r="HJ351" i="21"/>
  <c r="HJ423" i="21"/>
  <c r="HJ369" i="21"/>
  <c r="HJ324" i="21"/>
  <c r="HJ333" i="21"/>
  <c r="HJ429" i="21"/>
  <c r="HJ312" i="21"/>
  <c r="HJ300" i="21"/>
  <c r="HJ339" i="21"/>
  <c r="HJ360" i="21"/>
  <c r="BE297" i="21"/>
  <c r="BE393" i="21"/>
  <c r="BE408" i="21"/>
  <c r="BE423" i="21"/>
  <c r="BE309" i="21"/>
  <c r="BE405" i="21"/>
  <c r="BE420" i="21"/>
  <c r="BE444" i="21"/>
  <c r="BE426" i="21"/>
  <c r="BE291" i="21"/>
  <c r="BE327" i="21"/>
  <c r="BE414" i="21"/>
  <c r="BE285" i="21"/>
  <c r="BE312" i="21"/>
  <c r="BE348" i="21"/>
  <c r="BE288" i="21"/>
  <c r="BE396" i="21"/>
  <c r="BE351" i="21"/>
  <c r="BE417" i="21"/>
  <c r="BE366" i="21"/>
  <c r="BE294" i="21"/>
  <c r="BE357" i="21"/>
  <c r="BE354" i="21"/>
  <c r="BE459" i="21"/>
  <c r="BE345" i="21"/>
  <c r="BE339" i="21"/>
  <c r="EK330" i="21"/>
  <c r="EK321" i="21"/>
  <c r="EK336" i="21"/>
  <c r="EK351" i="21"/>
  <c r="EK390" i="21"/>
  <c r="EK381" i="21"/>
  <c r="EK396" i="21"/>
  <c r="EK432" i="21"/>
  <c r="EK354" i="21"/>
  <c r="EK435" i="21"/>
  <c r="EK456" i="21"/>
  <c r="EK459" i="21"/>
  <c r="EK339" i="21"/>
  <c r="EK387" i="21"/>
  <c r="EK450" i="21"/>
  <c r="EK285" i="21"/>
  <c r="EK405" i="21"/>
  <c r="EK294" i="21"/>
  <c r="EK420" i="21"/>
  <c r="EK360" i="21"/>
  <c r="EK303" i="21"/>
  <c r="EK363" i="21"/>
  <c r="EK306" i="21"/>
  <c r="EK282" i="21"/>
  <c r="EK309" i="21"/>
  <c r="EK414" i="21"/>
  <c r="EK342" i="21"/>
  <c r="BF378" i="21"/>
  <c r="BF351" i="21"/>
  <c r="BF429" i="21"/>
  <c r="BF357" i="21"/>
  <c r="BF417" i="21"/>
  <c r="BF318" i="21"/>
  <c r="BF420" i="21"/>
  <c r="BF321" i="21"/>
  <c r="BF459" i="21"/>
  <c r="BF408" i="21"/>
  <c r="BF309" i="21"/>
  <c r="DR348" i="21"/>
  <c r="DR438" i="21"/>
  <c r="DR336" i="21"/>
  <c r="DR345" i="21"/>
  <c r="DR432" i="21"/>
  <c r="DR441" i="21"/>
  <c r="DR450" i="21"/>
  <c r="DR378" i="21"/>
  <c r="DR426" i="21"/>
  <c r="DR381" i="21"/>
  <c r="DR300" i="21"/>
  <c r="FZ282" i="21"/>
  <c r="FZ303" i="21"/>
  <c r="FZ294" i="21"/>
  <c r="FZ297" i="21"/>
  <c r="FZ438" i="21"/>
  <c r="FZ339" i="21"/>
  <c r="FZ414" i="21"/>
  <c r="FZ342" i="21"/>
  <c r="FZ459" i="21"/>
  <c r="FZ408" i="21"/>
  <c r="FZ330" i="21"/>
  <c r="BK342" i="21"/>
  <c r="BK402" i="21"/>
  <c r="BK411" i="21"/>
  <c r="BK432" i="21"/>
  <c r="BK354" i="21"/>
  <c r="BK330" i="21"/>
  <c r="BK357" i="21"/>
  <c r="BK384" i="21"/>
  <c r="BK459" i="21"/>
  <c r="BK336" i="21"/>
  <c r="BK282" i="21"/>
  <c r="BA284" i="21"/>
  <c r="BA386" i="21"/>
  <c r="BA431" i="21"/>
  <c r="BA319" i="21"/>
  <c r="BA352" i="21"/>
  <c r="BA406" i="21"/>
  <c r="BA374" i="21"/>
  <c r="BA323" i="21"/>
  <c r="BA295" i="21"/>
  <c r="BA388" i="21"/>
  <c r="BA314" i="21"/>
  <c r="BA457" i="21"/>
  <c r="BA412" i="21"/>
  <c r="BA335" i="21"/>
  <c r="BA448" i="21"/>
  <c r="BA325" i="21"/>
  <c r="BA368" i="21"/>
  <c r="BA292" i="21"/>
  <c r="BA370" i="21"/>
  <c r="BA367" i="21"/>
  <c r="BA322" i="21"/>
  <c r="BA337" i="21"/>
  <c r="BA451" i="21"/>
  <c r="BA364" i="21"/>
  <c r="BA334" i="21"/>
  <c r="BA358" i="21"/>
  <c r="BA289" i="21"/>
  <c r="BA458" i="21"/>
  <c r="BA422" i="21"/>
  <c r="BA421" i="21"/>
  <c r="BA308" i="21"/>
  <c r="BA356" i="21"/>
  <c r="BA439" i="21"/>
  <c r="BA280" i="21"/>
  <c r="BA377" i="21"/>
  <c r="BA307" i="21"/>
  <c r="BA392" i="21"/>
  <c r="BA340" i="21"/>
  <c r="BA443" i="21"/>
  <c r="BA283" i="21"/>
  <c r="BA353" i="21"/>
  <c r="BA296" i="21"/>
  <c r="BA373" i="21"/>
  <c r="BA344" i="21"/>
  <c r="BA409" i="21"/>
  <c r="BA311" i="21"/>
  <c r="BA290" i="21"/>
  <c r="BA380" i="21"/>
  <c r="BA389" i="21"/>
  <c r="BA403" i="21"/>
  <c r="BA383" i="21"/>
  <c r="BA341" i="21"/>
  <c r="BA434" i="21"/>
  <c r="AW289" i="21"/>
  <c r="AW362" i="21"/>
  <c r="AW380" i="21"/>
  <c r="AW304" i="21"/>
  <c r="AW436" i="21"/>
  <c r="AW415" i="21"/>
  <c r="AW337" i="21"/>
  <c r="AW442" i="21"/>
  <c r="AW398" i="21"/>
  <c r="AW343" i="21"/>
  <c r="AW413" i="21"/>
  <c r="AW376" i="21"/>
  <c r="AW452" i="21"/>
  <c r="AW427" i="21"/>
  <c r="AW440" i="21"/>
  <c r="AW290" i="21"/>
  <c r="AW302" i="21"/>
  <c r="AW353" i="21"/>
  <c r="AW439" i="21"/>
  <c r="AW400" i="21"/>
  <c r="AW292" i="21"/>
  <c r="AW311" i="21"/>
  <c r="AW313" i="21"/>
  <c r="AW338" i="21"/>
  <c r="AW397" i="21"/>
  <c r="AW367" i="21"/>
  <c r="AW280" i="21"/>
  <c r="AW287" i="21"/>
  <c r="AW281" i="21"/>
  <c r="AW370" i="21"/>
  <c r="AW422" i="21"/>
  <c r="AW273" i="21"/>
  <c r="AW296" i="21"/>
  <c r="AW449" i="21"/>
  <c r="AW434" i="21"/>
  <c r="AW448" i="21"/>
  <c r="AW412" i="21"/>
  <c r="AW431" i="21"/>
  <c r="AW407" i="21"/>
  <c r="AW395" i="21"/>
  <c r="AW298" i="21"/>
  <c r="AW455" i="21"/>
  <c r="AW316" i="21"/>
  <c r="AW392" i="21"/>
  <c r="AW386" i="21"/>
  <c r="AW365" i="21"/>
  <c r="AW358" i="21"/>
  <c r="AW388" i="21"/>
  <c r="AW454" i="21"/>
  <c r="AW445" i="21"/>
  <c r="AW350" i="21"/>
  <c r="AW344" i="21"/>
  <c r="AC436" i="21"/>
  <c r="AC338" i="21"/>
  <c r="AC368" i="21"/>
  <c r="AC379" i="21"/>
  <c r="AC443" i="21"/>
  <c r="AC313" i="21"/>
  <c r="AC394" i="21"/>
  <c r="AC352" i="21"/>
  <c r="AC406" i="21"/>
  <c r="AC302" i="21"/>
  <c r="AC380" i="21"/>
  <c r="AC314" i="21"/>
  <c r="AC340" i="21"/>
  <c r="AC445" i="21"/>
  <c r="AC337" i="21"/>
  <c r="AC377" i="21"/>
  <c r="AC422" i="21"/>
  <c r="AC346" i="21"/>
  <c r="AC286" i="21"/>
  <c r="AC326" i="21"/>
  <c r="AC371" i="21"/>
  <c r="AC289" i="21"/>
  <c r="AC433" i="21"/>
  <c r="AC365" i="21"/>
  <c r="AC430" i="21"/>
  <c r="AC359" i="21"/>
  <c r="AC323" i="21"/>
  <c r="AC295" i="21"/>
  <c r="AC350" i="21"/>
  <c r="AC401" i="21"/>
  <c r="AC428" i="21"/>
  <c r="AC392" i="21"/>
  <c r="AC361" i="21"/>
  <c r="AC355" i="21"/>
  <c r="AC344" i="21"/>
  <c r="AC385" i="21"/>
  <c r="AC373" i="21"/>
  <c r="AC347" i="21"/>
  <c r="AC370" i="21"/>
  <c r="AC328" i="21"/>
  <c r="AC412" i="21"/>
  <c r="AC367" i="21"/>
  <c r="AC292" i="21"/>
  <c r="AC458" i="21"/>
  <c r="AC427" i="21"/>
  <c r="AC283" i="21"/>
  <c r="AC320" i="21"/>
  <c r="AC452" i="21"/>
  <c r="AC317" i="21"/>
  <c r="AC382" i="21"/>
  <c r="AC421" i="21"/>
  <c r="AC322" i="21"/>
  <c r="X431" i="21"/>
  <c r="X430" i="21"/>
  <c r="X458" i="21"/>
  <c r="X434" i="21"/>
  <c r="X362" i="21"/>
  <c r="X334" i="21"/>
  <c r="X454" i="21"/>
  <c r="X359" i="21"/>
  <c r="X323" i="21"/>
  <c r="X415" i="21"/>
  <c r="X374" i="21"/>
  <c r="X385" i="21"/>
  <c r="X308" i="21"/>
  <c r="X313" i="21"/>
  <c r="X376" i="21"/>
  <c r="X296" i="21"/>
  <c r="X455" i="21"/>
  <c r="X371" i="21"/>
  <c r="X335" i="21"/>
  <c r="X332" i="21"/>
  <c r="X421" i="21"/>
  <c r="X413" i="21"/>
  <c r="X344" i="21"/>
  <c r="BD327" i="21"/>
  <c r="BD297" i="21"/>
  <c r="BD321" i="21"/>
  <c r="BD336" i="21"/>
  <c r="BD309" i="21"/>
  <c r="BD318" i="21"/>
  <c r="BD333" i="21"/>
  <c r="BD306" i="21"/>
  <c r="BD294" i="21"/>
  <c r="BD357" i="21"/>
  <c r="BD372" i="21"/>
  <c r="BD387" i="21"/>
  <c r="BD324" i="21"/>
  <c r="BD351" i="21"/>
  <c r="BD396" i="21"/>
  <c r="BD438" i="21"/>
  <c r="BD369" i="21"/>
  <c r="BD366" i="21"/>
  <c r="BD417" i="21"/>
  <c r="BD288" i="21"/>
  <c r="BD354" i="21"/>
  <c r="BD291" i="21"/>
  <c r="BD393" i="21"/>
  <c r="BD411" i="21"/>
  <c r="BD456" i="21"/>
  <c r="BD381" i="21"/>
  <c r="BD405" i="21"/>
  <c r="AI362" i="21"/>
  <c r="AI332" i="21"/>
  <c r="AI406" i="21"/>
  <c r="AI376" i="21"/>
  <c r="AI308" i="21"/>
  <c r="AI329" i="21"/>
  <c r="AI413" i="21"/>
  <c r="AI440" i="21"/>
  <c r="AI373" i="21"/>
  <c r="AI320" i="21"/>
  <c r="AI428" i="21"/>
  <c r="AI385" i="21"/>
  <c r="AI415" i="21"/>
  <c r="AI434" i="21"/>
  <c r="AI397" i="21"/>
  <c r="AI446" i="21"/>
  <c r="AI325" i="21"/>
  <c r="AI398" i="21"/>
  <c r="AI412" i="21"/>
  <c r="AI455" i="21"/>
  <c r="AI445" i="21"/>
  <c r="AI395" i="21"/>
  <c r="CJ339" i="21"/>
  <c r="CJ372" i="21"/>
  <c r="CJ306" i="21"/>
  <c r="CJ447" i="21"/>
  <c r="CJ291" i="21"/>
  <c r="CJ357" i="21"/>
  <c r="CJ384" i="21"/>
  <c r="CJ432" i="21"/>
  <c r="CJ438" i="21"/>
  <c r="CJ282" i="21"/>
  <c r="CJ387" i="21"/>
  <c r="CJ423" i="21"/>
  <c r="CJ459" i="21"/>
  <c r="CJ297" i="21"/>
  <c r="CJ345" i="21"/>
  <c r="CJ351" i="21"/>
  <c r="CJ450" i="21"/>
  <c r="CJ324" i="21"/>
  <c r="CJ396" i="21"/>
  <c r="CJ390" i="21"/>
  <c r="CJ303" i="21"/>
  <c r="CJ369" i="21"/>
  <c r="CJ399" i="21"/>
  <c r="CJ318" i="21"/>
  <c r="CJ408" i="21"/>
  <c r="CJ426" i="21"/>
  <c r="HX453" i="21"/>
  <c r="HX297" i="21"/>
  <c r="HX318" i="21"/>
  <c r="HX333" i="21"/>
  <c r="HX351" i="21"/>
  <c r="HX378" i="21"/>
  <c r="HX291" i="21"/>
  <c r="HX294" i="21"/>
  <c r="HX288" i="21"/>
  <c r="HX360" i="21"/>
  <c r="HX285" i="21"/>
  <c r="HX369" i="21"/>
  <c r="HX435" i="21"/>
  <c r="HX315" i="21"/>
  <c r="HX447" i="21"/>
  <c r="HX324" i="21"/>
  <c r="HX429" i="21"/>
  <c r="HX390" i="21"/>
  <c r="HX423" i="21"/>
  <c r="HX399" i="21"/>
  <c r="HX375" i="21"/>
  <c r="HX303" i="21"/>
  <c r="HX426" i="21"/>
  <c r="HX339" i="21"/>
  <c r="HX396" i="21"/>
  <c r="HX411" i="21"/>
  <c r="HX441" i="21"/>
  <c r="HX321" i="21"/>
  <c r="HX330" i="21"/>
  <c r="HX312" i="21"/>
  <c r="HX282" i="21"/>
  <c r="HX414" i="21"/>
  <c r="HX300" i="21"/>
  <c r="HX309" i="21"/>
  <c r="HX417" i="21"/>
  <c r="HX327" i="21"/>
  <c r="HX450" i="21"/>
  <c r="HX336" i="21"/>
  <c r="AU301" i="21"/>
  <c r="AU394" i="21"/>
  <c r="AU403" i="21"/>
  <c r="AU343" i="21"/>
  <c r="AU457" i="21"/>
  <c r="AU331" i="21"/>
  <c r="AU361" i="21"/>
  <c r="AU355" i="21"/>
  <c r="AU382" i="21"/>
  <c r="AU319" i="21"/>
  <c r="AU454" i="21"/>
  <c r="AT434" i="21"/>
  <c r="AT365" i="21"/>
  <c r="AT425" i="21"/>
  <c r="AT320" i="21"/>
  <c r="AT389" i="21"/>
  <c r="AT371" i="21"/>
  <c r="AT380" i="21"/>
  <c r="GK384" i="21"/>
  <c r="GK348" i="21"/>
  <c r="GK315" i="21"/>
  <c r="AK222" i="21" s="1" a="1"/>
  <c r="AK222" i="21" s="1"/>
  <c r="GK405" i="21"/>
  <c r="GK408" i="21"/>
  <c r="GK426" i="21"/>
  <c r="AK259" i="21" s="1" a="1"/>
  <c r="AK259" i="21" s="1"/>
  <c r="EL435" i="21"/>
  <c r="EL360" i="21"/>
  <c r="EL393" i="21"/>
  <c r="EL408" i="21"/>
  <c r="EL399" i="21"/>
  <c r="EL438" i="21"/>
  <c r="HZ438" i="21"/>
  <c r="HZ333" i="21"/>
  <c r="HZ381" i="21"/>
  <c r="HZ384" i="21"/>
  <c r="HZ387" i="21"/>
  <c r="HZ414" i="21"/>
  <c r="DU420" i="21"/>
  <c r="DU369" i="21"/>
  <c r="DU384" i="21"/>
  <c r="DU399" i="21"/>
  <c r="DU378" i="21"/>
  <c r="DU423" i="21"/>
  <c r="DU438" i="21"/>
  <c r="DU324" i="21"/>
  <c r="DU303" i="21"/>
  <c r="DU309" i="21"/>
  <c r="DU321" i="21"/>
  <c r="DU366" i="21"/>
  <c r="DU306" i="21"/>
  <c r="DU348" i="21"/>
  <c r="DU414" i="21"/>
  <c r="DU447" i="21"/>
  <c r="DU297" i="21"/>
  <c r="DU357" i="21"/>
  <c r="DU294" i="21"/>
  <c r="DU342" i="21"/>
  <c r="DU432" i="21"/>
  <c r="DU339" i="21"/>
  <c r="DU408" i="21"/>
  <c r="DU459" i="21"/>
  <c r="DU318" i="21"/>
  <c r="DU387" i="21"/>
  <c r="DU402" i="21"/>
  <c r="DU315" i="21"/>
  <c r="DU426" i="21"/>
  <c r="DU390" i="21"/>
  <c r="DU381" i="21"/>
  <c r="DU354" i="21"/>
  <c r="DU345" i="21"/>
  <c r="DU435" i="21"/>
  <c r="DU375" i="21"/>
  <c r="DU288" i="21"/>
  <c r="DU285" i="21"/>
  <c r="DU429" i="21"/>
  <c r="DU291" i="21"/>
  <c r="DU351" i="21"/>
  <c r="DU363" i="21"/>
  <c r="DU300" i="21"/>
  <c r="DU411" i="21"/>
  <c r="K413" i="21"/>
  <c r="K316" i="21"/>
  <c r="K427" i="21"/>
  <c r="K295" i="21"/>
  <c r="K307" i="21"/>
  <c r="K448" i="21"/>
  <c r="K416" i="21"/>
  <c r="K451" i="21"/>
  <c r="K349" i="21"/>
  <c r="K273" i="21"/>
  <c r="K302" i="21"/>
  <c r="K403" i="21"/>
  <c r="FJ360" i="21"/>
  <c r="FJ297" i="21"/>
  <c r="FJ408" i="21"/>
  <c r="FJ351" i="21"/>
  <c r="FJ423" i="21"/>
  <c r="FJ321" i="21"/>
  <c r="AE449" i="21"/>
  <c r="AE323" i="21"/>
  <c r="AE299" i="21"/>
  <c r="CA339" i="21"/>
  <c r="CA369" i="21"/>
  <c r="R240" i="21" s="1" a="1"/>
  <c r="R240" i="21" s="1"/>
  <c r="CA321" i="21"/>
  <c r="CA444" i="21"/>
  <c r="R265" i="21" s="1" a="1"/>
  <c r="R265" i="21" s="1"/>
  <c r="CA393" i="21"/>
  <c r="R248" i="21" s="1" a="1"/>
  <c r="R248" i="21" s="1"/>
  <c r="CA366" i="21"/>
  <c r="R239" i="21" s="1" a="1"/>
  <c r="R239" i="21" s="1"/>
  <c r="EE381" i="21"/>
  <c r="EE366" i="21"/>
  <c r="EE396" i="21"/>
  <c r="EE435" i="21"/>
  <c r="EE330" i="21"/>
  <c r="EE432" i="21"/>
  <c r="EE453" i="21"/>
  <c r="EE459" i="21"/>
  <c r="EE363" i="21"/>
  <c r="EE456" i="21"/>
  <c r="EE309" i="21"/>
  <c r="EE354" i="21"/>
  <c r="EE318" i="21"/>
  <c r="EE441" i="21"/>
  <c r="EE306" i="21"/>
  <c r="EE333" i="21"/>
  <c r="EE444" i="21"/>
  <c r="EE447" i="21"/>
  <c r="EE393" i="21"/>
  <c r="EE327" i="21"/>
  <c r="EE342" i="21"/>
  <c r="EE402" i="21"/>
  <c r="EE339" i="21"/>
  <c r="EE336" i="21"/>
  <c r="EE408" i="21"/>
  <c r="EE294" i="21"/>
  <c r="EE282" i="21"/>
  <c r="EE291" i="21"/>
  <c r="EE378" i="21"/>
  <c r="EE288" i="21"/>
  <c r="EE360" i="21"/>
  <c r="EE417" i="21"/>
  <c r="EE300" i="21"/>
  <c r="EE387" i="21"/>
  <c r="EE429" i="21"/>
  <c r="EE384" i="21"/>
  <c r="EE426" i="21"/>
  <c r="EE420" i="21"/>
  <c r="EE351" i="21"/>
  <c r="EE324" i="21"/>
  <c r="EE390" i="21"/>
  <c r="EE411" i="21"/>
  <c r="EE423" i="21"/>
  <c r="AK389" i="21"/>
  <c r="AK434" i="21"/>
  <c r="AK383" i="21"/>
  <c r="AK416" i="21"/>
  <c r="AK314" i="21"/>
  <c r="AK455" i="21"/>
  <c r="AK437" i="21"/>
  <c r="AK407" i="21"/>
  <c r="HR282" i="21"/>
  <c r="HR429" i="21"/>
  <c r="HR441" i="21"/>
  <c r="HR375" i="21"/>
  <c r="HR291" i="21"/>
  <c r="HR351" i="21"/>
  <c r="HR315" i="21"/>
  <c r="HR345" i="21"/>
  <c r="HR348" i="21"/>
  <c r="HR312" i="21"/>
  <c r="HR327" i="21"/>
  <c r="HR297" i="21"/>
  <c r="HR324" i="21"/>
  <c r="HR369" i="21"/>
  <c r="HR450" i="21"/>
  <c r="HR321" i="21"/>
  <c r="HR399" i="21"/>
  <c r="HR447" i="21"/>
  <c r="HR396" i="21"/>
  <c r="HR456" i="21"/>
  <c r="HR330" i="21"/>
  <c r="HR393" i="21"/>
  <c r="HR285" i="21"/>
  <c r="HR342" i="21"/>
  <c r="HR306" i="21"/>
  <c r="HR444" i="21"/>
  <c r="HR381" i="21"/>
  <c r="HR300" i="21"/>
  <c r="HR378" i="21"/>
  <c r="HR318" i="21"/>
  <c r="HR360" i="21"/>
  <c r="HR423" i="21"/>
  <c r="HR363" i="21"/>
  <c r="HR387" i="21"/>
  <c r="HR438" i="21"/>
  <c r="HR309" i="21"/>
  <c r="HR402" i="21"/>
  <c r="HR417" i="21"/>
  <c r="HR354" i="21"/>
  <c r="HR453" i="21"/>
  <c r="HR390" i="21"/>
  <c r="HR414" i="21"/>
  <c r="HR366" i="21"/>
  <c r="AJ383" i="21"/>
  <c r="AJ316" i="21"/>
  <c r="AJ437" i="21"/>
  <c r="AJ413" i="21"/>
  <c r="AJ428" i="21"/>
  <c r="AJ362" i="21"/>
  <c r="AJ295" i="21"/>
  <c r="AJ376" i="21"/>
  <c r="AJ286" i="21"/>
  <c r="AJ434" i="21"/>
  <c r="AJ355" i="21"/>
  <c r="AJ290" i="21"/>
  <c r="BP285" i="21"/>
  <c r="BP309" i="21"/>
  <c r="BP312" i="21"/>
  <c r="BP351" i="21"/>
  <c r="BP366" i="21"/>
  <c r="BP384" i="21"/>
  <c r="BP390" i="21"/>
  <c r="BP417" i="21"/>
  <c r="BP381" i="21"/>
  <c r="BP408" i="21"/>
  <c r="BP411" i="21"/>
  <c r="BP429" i="21"/>
  <c r="BP387" i="21"/>
  <c r="BP438" i="21"/>
  <c r="BP288" i="21"/>
  <c r="BP399" i="21"/>
  <c r="BP369" i="21"/>
  <c r="BP441" i="21"/>
  <c r="BP300" i="21"/>
  <c r="BP456" i="21"/>
  <c r="BP318" i="21"/>
  <c r="BP324" i="21"/>
  <c r="BP315" i="21"/>
  <c r="BP336" i="21"/>
  <c r="BP357" i="21"/>
  <c r="BP327" i="21"/>
  <c r="BP396" i="21"/>
  <c r="BP420" i="21"/>
  <c r="BP414" i="21"/>
  <c r="BP405" i="21"/>
  <c r="BP378" i="21"/>
  <c r="BP333" i="21"/>
  <c r="BP453" i="21"/>
  <c r="BP444" i="21"/>
  <c r="BP393" i="21"/>
  <c r="BP342" i="21"/>
  <c r="BP423" i="21"/>
  <c r="BP291" i="21"/>
  <c r="BP402" i="21"/>
  <c r="BP303" i="21"/>
  <c r="BP363" i="21"/>
  <c r="BP432" i="21"/>
  <c r="BP435" i="21"/>
  <c r="BX429" i="21"/>
  <c r="BX432" i="21"/>
  <c r="BX312" i="21"/>
  <c r="BX444" i="21"/>
  <c r="BX414" i="21"/>
  <c r="BX420" i="21"/>
  <c r="CV402" i="21"/>
  <c r="CV453" i="21"/>
  <c r="CV408" i="21"/>
  <c r="CV357" i="21"/>
  <c r="CV312" i="21"/>
  <c r="CV426" i="21"/>
  <c r="CV294" i="21"/>
  <c r="CV423" i="21"/>
  <c r="CV336" i="21"/>
  <c r="CV318" i="21"/>
  <c r="CV282" i="21"/>
  <c r="CV435" i="21"/>
  <c r="CV447" i="21"/>
  <c r="CV360" i="21"/>
  <c r="CV285" i="21"/>
  <c r="CV399" i="21"/>
  <c r="CV384" i="21"/>
  <c r="CV414" i="21"/>
  <c r="CV438" i="21"/>
  <c r="CV321" i="21"/>
  <c r="CV327" i="21"/>
  <c r="CV315" i="21"/>
  <c r="CV339" i="21"/>
  <c r="CV342" i="21"/>
  <c r="CV372" i="21"/>
  <c r="CV441" i="21"/>
  <c r="CV444" i="21"/>
  <c r="CV351" i="21"/>
  <c r="CV354" i="21"/>
  <c r="CV411" i="21"/>
  <c r="CV417" i="21"/>
  <c r="CV420" i="21"/>
  <c r="CV459" i="21"/>
  <c r="CV429" i="21"/>
  <c r="CV432" i="21"/>
  <c r="CV396" i="21"/>
  <c r="CV393" i="21"/>
  <c r="CV345" i="21"/>
  <c r="CV387" i="21"/>
  <c r="CV378" i="21"/>
  <c r="CV369" i="21"/>
  <c r="CV363" i="21"/>
  <c r="CV300" i="21"/>
  <c r="DD438" i="21"/>
  <c r="DD318" i="21"/>
  <c r="DD459" i="21"/>
  <c r="DD411" i="21"/>
  <c r="DD423" i="21"/>
  <c r="DD378" i="21"/>
  <c r="EB402" i="21"/>
  <c r="EB453" i="21"/>
  <c r="EB408" i="21"/>
  <c r="EB357" i="21"/>
  <c r="EB321" i="21"/>
  <c r="EB450" i="21"/>
  <c r="EB303" i="21"/>
  <c r="EB423" i="21"/>
  <c r="EB336" i="21"/>
  <c r="EB315" i="21"/>
  <c r="EB309" i="21"/>
  <c r="EB444" i="21"/>
  <c r="EB360" i="21"/>
  <c r="EB285" i="21"/>
  <c r="EB447" i="21"/>
  <c r="EB348" i="21"/>
  <c r="EB414" i="21"/>
  <c r="EB384" i="21"/>
  <c r="EB435" i="21"/>
  <c r="EB324" i="21"/>
  <c r="EB330" i="21"/>
  <c r="EB312" i="21"/>
  <c r="EB339" i="21"/>
  <c r="EB342" i="21"/>
  <c r="EB291" i="21"/>
  <c r="EB372" i="21"/>
  <c r="EB288" i="21"/>
  <c r="EB351" i="21"/>
  <c r="EB354" i="21"/>
  <c r="EB411" i="21"/>
  <c r="EB417" i="21"/>
  <c r="EB420" i="21"/>
  <c r="EB459" i="21"/>
  <c r="EB429" i="21"/>
  <c r="EB432" i="21"/>
  <c r="EB387" i="21"/>
  <c r="EB390" i="21"/>
  <c r="EB399" i="21"/>
  <c r="EB438" i="21"/>
  <c r="EB378" i="21"/>
  <c r="EB369" i="21"/>
  <c r="EB363" i="21"/>
  <c r="EB300" i="21"/>
  <c r="EJ408" i="21"/>
  <c r="EJ393" i="21"/>
  <c r="EJ429" i="21"/>
  <c r="EJ405" i="21"/>
  <c r="EJ423" i="21"/>
  <c r="EJ354" i="21"/>
  <c r="FH372" i="21"/>
  <c r="FH405" i="21"/>
  <c r="FH420" i="21"/>
  <c r="FH357" i="21"/>
  <c r="FH459" i="21"/>
  <c r="FH312" i="21"/>
  <c r="FH318" i="21"/>
  <c r="FH423" i="21"/>
  <c r="FH309" i="21"/>
  <c r="FH285" i="21"/>
  <c r="FH306" i="21"/>
  <c r="FH435" i="21"/>
  <c r="FH345" i="21"/>
  <c r="FH399" i="21"/>
  <c r="FH447" i="21"/>
  <c r="FH354" i="21"/>
  <c r="FH450" i="21"/>
  <c r="FH360" i="21"/>
  <c r="FH384" i="21"/>
  <c r="FH339" i="21"/>
  <c r="FH330" i="21"/>
  <c r="FH402" i="21"/>
  <c r="FH393" i="21"/>
  <c r="FH342" i="21"/>
  <c r="FH408" i="21"/>
  <c r="FH327" i="21"/>
  <c r="FH396" i="21"/>
  <c r="FH294" i="21"/>
  <c r="FH366" i="21"/>
  <c r="FH411" i="21"/>
  <c r="FH363" i="21"/>
  <c r="FH432" i="21"/>
  <c r="FH456" i="21"/>
  <c r="FH375" i="21"/>
  <c r="FH444" i="21"/>
  <c r="FH348" i="21"/>
  <c r="FH441" i="21"/>
  <c r="FH282" i="21"/>
  <c r="FH426" i="21"/>
  <c r="FH390" i="21"/>
  <c r="FH369" i="21"/>
  <c r="FH321" i="21"/>
  <c r="FH324" i="21"/>
  <c r="FP408" i="21"/>
  <c r="FP390" i="21"/>
  <c r="FP429" i="21"/>
  <c r="FP432" i="21"/>
  <c r="FP423" i="21"/>
  <c r="FP354" i="21"/>
  <c r="GN387" i="21"/>
  <c r="GN450" i="21"/>
  <c r="GN303" i="21"/>
  <c r="GN360" i="21"/>
  <c r="GN321" i="21"/>
  <c r="GN339" i="21"/>
  <c r="GN375" i="21"/>
  <c r="GN420" i="21"/>
  <c r="GN336" i="21"/>
  <c r="GN345" i="21"/>
  <c r="GN399" i="21"/>
  <c r="GN432" i="21"/>
  <c r="GN396" i="21"/>
  <c r="GN447" i="21"/>
  <c r="GN453" i="21"/>
  <c r="GN435" i="21"/>
  <c r="GN324" i="21"/>
  <c r="GN441" i="21"/>
  <c r="GN423" i="21"/>
  <c r="GN381" i="21"/>
  <c r="GN327" i="21"/>
  <c r="GN306" i="21"/>
  <c r="GN444" i="21"/>
  <c r="GN342" i="21"/>
  <c r="GN333" i="21"/>
  <c r="GN390" i="21"/>
  <c r="GN363" i="21"/>
  <c r="GN354" i="21"/>
  <c r="GN417" i="21"/>
  <c r="GN408" i="21"/>
  <c r="GN414" i="21"/>
  <c r="GN318" i="21"/>
  <c r="GN456" i="21"/>
  <c r="GN426" i="21"/>
  <c r="GN312" i="21"/>
  <c r="GN330" i="21"/>
  <c r="GN357" i="21"/>
  <c r="GN288" i="21"/>
  <c r="GN393" i="21"/>
  <c r="GN438" i="21"/>
  <c r="GN372" i="21"/>
  <c r="GN366" i="21"/>
  <c r="GN369" i="21"/>
  <c r="GV408" i="21"/>
  <c r="GV360" i="21"/>
  <c r="GV414" i="21"/>
  <c r="GV417" i="21"/>
  <c r="GV420" i="21"/>
  <c r="GV411" i="21"/>
  <c r="HL297" i="21"/>
  <c r="HL408" i="21"/>
  <c r="HL294" i="21"/>
  <c r="HL405" i="21"/>
  <c r="HL366" i="21"/>
  <c r="HL339" i="21"/>
  <c r="HL453" i="21"/>
  <c r="HL456" i="21"/>
  <c r="HL378" i="21"/>
  <c r="HL345" i="21"/>
  <c r="HL324" i="21"/>
  <c r="HL390" i="21"/>
  <c r="HL447" i="21"/>
  <c r="HL363" i="21"/>
  <c r="HL387" i="21"/>
  <c r="HL459" i="21"/>
  <c r="HL423" i="21"/>
  <c r="HL432" i="21"/>
  <c r="HL321" i="21"/>
  <c r="HL330" i="21"/>
  <c r="HL312" i="21"/>
  <c r="HL288" i="21"/>
  <c r="HL282" i="21"/>
  <c r="HL291" i="21"/>
  <c r="HL285" i="21"/>
  <c r="HL444" i="21"/>
  <c r="HL354" i="21"/>
  <c r="HL369" i="21"/>
  <c r="HL360" i="21"/>
  <c r="HL414" i="21"/>
  <c r="HL429" i="21"/>
  <c r="HL420" i="21"/>
  <c r="HL426" i="21"/>
  <c r="HL441" i="21"/>
  <c r="HL438" i="21"/>
  <c r="HL402" i="21"/>
  <c r="HL411" i="21"/>
  <c r="HL342" i="21"/>
  <c r="HL351" i="21"/>
  <c r="HL435" i="21"/>
  <c r="HL372" i="21"/>
  <c r="HL315" i="21"/>
  <c r="HL318" i="21"/>
  <c r="HT426" i="21"/>
  <c r="HT447" i="21"/>
  <c r="HT441" i="21"/>
  <c r="HT396" i="21"/>
  <c r="HT372" i="21"/>
  <c r="HT366" i="21"/>
  <c r="G374" i="21"/>
  <c r="G347" i="21"/>
  <c r="G349" i="21"/>
  <c r="G406" i="21"/>
  <c r="G340" i="21"/>
  <c r="G292" i="21"/>
  <c r="G397" i="21"/>
  <c r="G273" i="21"/>
  <c r="G325" i="21"/>
  <c r="G389" i="21"/>
  <c r="G452" i="21"/>
  <c r="G455" i="21"/>
  <c r="G293" i="21"/>
  <c r="G326" i="21"/>
  <c r="G307" i="21"/>
  <c r="G296" i="21"/>
  <c r="G313" i="21"/>
  <c r="G383" i="21"/>
  <c r="G428" i="21"/>
  <c r="G362" i="21"/>
  <c r="G298" i="21"/>
  <c r="G346" i="21"/>
  <c r="G382" i="21"/>
  <c r="G358" i="21"/>
  <c r="G443" i="21"/>
  <c r="G365" i="21"/>
  <c r="G338" i="21"/>
  <c r="G415" i="21"/>
  <c r="G343" i="21"/>
  <c r="G434" i="21"/>
  <c r="G424" i="21"/>
  <c r="G446" i="21"/>
  <c r="G436" i="21"/>
  <c r="G311" i="21"/>
  <c r="G302" i="21"/>
  <c r="G373" i="21"/>
  <c r="G437" i="21"/>
  <c r="G305" i="21"/>
  <c r="G295" i="21"/>
  <c r="G364" i="21"/>
  <c r="G439" i="21"/>
  <c r="G280" i="21"/>
  <c r="G352" i="21"/>
  <c r="G458" i="21"/>
  <c r="G355" i="21"/>
  <c r="G361" i="21"/>
  <c r="G448" i="21"/>
  <c r="G457" i="21"/>
  <c r="G341" i="21"/>
  <c r="G398" i="21"/>
  <c r="G281" i="21"/>
  <c r="G350" i="21"/>
  <c r="G412" i="21"/>
  <c r="G272" i="21"/>
  <c r="G407" i="21"/>
  <c r="G385" i="21"/>
  <c r="G410" i="21"/>
  <c r="G454" i="21"/>
  <c r="G368" i="21"/>
  <c r="G290" i="21"/>
  <c r="G419" i="21"/>
  <c r="G386" i="21"/>
  <c r="G331" i="21"/>
  <c r="G431" i="21"/>
  <c r="G421" i="21"/>
  <c r="G310" i="21"/>
  <c r="G319" i="21"/>
  <c r="G380" i="21"/>
  <c r="G391" i="21"/>
  <c r="G371" i="21"/>
  <c r="G413" i="21"/>
  <c r="G427" i="21"/>
  <c r="G367" i="21"/>
  <c r="G370" i="21"/>
  <c r="G301" i="21"/>
  <c r="G449" i="21"/>
  <c r="G320" i="21"/>
  <c r="G284" i="21"/>
  <c r="G308" i="21"/>
  <c r="G332" i="21"/>
  <c r="G394" i="21"/>
  <c r="G287" i="21"/>
  <c r="G404" i="21"/>
  <c r="G425" i="21"/>
  <c r="G323" i="21"/>
  <c r="G400" i="21"/>
  <c r="G409" i="21"/>
  <c r="G328" i="21"/>
  <c r="GS342" i="21"/>
  <c r="GS291" i="21"/>
  <c r="GS336" i="21"/>
  <c r="GS426" i="21"/>
  <c r="GS381" i="21"/>
  <c r="GS303" i="21"/>
  <c r="GS318" i="21"/>
  <c r="GS378" i="21"/>
  <c r="GS432" i="21"/>
  <c r="GS408" i="21"/>
  <c r="GS363" i="21"/>
  <c r="GS411" i="21"/>
  <c r="GS321" i="21"/>
  <c r="GS429" i="21"/>
  <c r="GS405" i="21"/>
  <c r="GS447" i="21"/>
  <c r="GS423" i="21"/>
  <c r="GS309" i="21"/>
  <c r="GS351" i="21"/>
  <c r="GS390" i="21"/>
  <c r="GS312" i="21"/>
  <c r="GS330" i="21"/>
  <c r="GS333" i="21"/>
  <c r="GS375" i="21"/>
  <c r="GS354" i="21"/>
  <c r="GS285" i="21"/>
  <c r="GS450" i="21"/>
  <c r="GS300" i="21"/>
  <c r="GS324" i="21"/>
  <c r="GS357" i="21"/>
  <c r="GS396" i="21"/>
  <c r="GS399" i="21"/>
  <c r="GS393" i="21"/>
  <c r="GS456" i="21"/>
  <c r="GS441" i="21"/>
  <c r="GS402" i="21"/>
  <c r="GS459" i="21"/>
  <c r="GS372" i="21"/>
  <c r="GS327" i="21"/>
  <c r="GS360" i="21"/>
  <c r="GS306" i="21"/>
  <c r="GS288" i="21"/>
  <c r="GS297" i="21"/>
  <c r="HI342" i="21"/>
  <c r="HI366" i="21"/>
  <c r="HI435" i="21"/>
  <c r="AO262" i="21" s="1" a="1"/>
  <c r="AO262" i="21" s="1"/>
  <c r="HI420" i="21"/>
  <c r="AO257" i="21" s="1" a="1"/>
  <c r="AO257" i="21" s="1"/>
  <c r="HI321" i="21"/>
  <c r="AO224" i="21" s="1" a="1"/>
  <c r="AO224" i="21" s="1"/>
  <c r="HI402" i="21"/>
  <c r="HI306" i="21"/>
  <c r="AO219" i="21" s="1" a="1"/>
  <c r="AO219" i="21" s="1"/>
  <c r="HI441" i="21"/>
  <c r="AO264" i="21" s="1" a="1"/>
  <c r="AO264" i="21" s="1"/>
  <c r="HI309" i="21"/>
  <c r="AO220" i="21" s="1" a="1"/>
  <c r="AO220" i="21" s="1"/>
  <c r="HI312" i="21"/>
  <c r="HI450" i="21"/>
  <c r="AO267" i="21" s="1" a="1"/>
  <c r="AO267" i="21" s="1"/>
  <c r="HI456" i="21"/>
  <c r="AO269" i="21" s="1" a="1"/>
  <c r="AO269" i="21" s="1"/>
  <c r="HI354" i="21"/>
  <c r="AO235" i="21" s="1" a="1"/>
  <c r="AO235" i="21" s="1"/>
  <c r="HI360" i="21"/>
  <c r="HI387" i="21"/>
  <c r="AO246" i="21" s="1" a="1"/>
  <c r="AO246" i="21" s="1"/>
  <c r="HI447" i="21"/>
  <c r="AO266" i="21" s="1" a="1"/>
  <c r="AO266" i="21" s="1"/>
  <c r="HI378" i="21"/>
  <c r="AO243" i="21" s="1" a="1"/>
  <c r="AO243" i="21" s="1"/>
  <c r="HI333" i="21"/>
  <c r="HI324" i="21"/>
  <c r="AO225" i="21" s="1" a="1"/>
  <c r="AO225" i="21" s="1"/>
  <c r="HI411" i="21"/>
  <c r="AO254" i="21" s="1" a="1"/>
  <c r="AO254" i="21" s="1"/>
  <c r="HI351" i="21"/>
  <c r="AO234" i="21" s="1" a="1"/>
  <c r="AO234" i="21" s="1"/>
  <c r="HI444" i="21"/>
  <c r="HI315" i="21"/>
  <c r="AO222" i="21" s="1" a="1"/>
  <c r="AO222" i="21" s="1"/>
  <c r="HI429" i="21"/>
  <c r="HI291" i="21"/>
  <c r="AO214" i="21" s="1" a="1"/>
  <c r="AO214" i="21" s="1"/>
  <c r="HI408" i="21"/>
  <c r="HI369" i="21"/>
  <c r="HI345" i="21"/>
  <c r="AO232" i="21" s="1" a="1"/>
  <c r="AO232" i="21" s="1"/>
  <c r="HI348" i="21"/>
  <c r="HI405" i="21"/>
  <c r="HI384" i="21"/>
  <c r="AO245" i="21" s="1" a="1"/>
  <c r="AO245" i="21" s="1"/>
  <c r="HI363" i="21"/>
  <c r="AO238" i="21" s="1" a="1"/>
  <c r="AO238" i="21" s="1"/>
  <c r="HI414" i="21"/>
  <c r="AO255" i="21" s="1" a="1"/>
  <c r="AO255" i="21" s="1"/>
  <c r="HI417" i="21"/>
  <c r="HI399" i="21"/>
  <c r="AO250" i="21" s="1" a="1"/>
  <c r="AO250" i="21" s="1"/>
  <c r="HI339" i="21"/>
  <c r="AO230" i="21" s="1" a="1"/>
  <c r="AO230" i="21" s="1"/>
  <c r="HI432" i="21"/>
  <c r="HI294" i="21"/>
  <c r="HI288" i="21"/>
  <c r="HI396" i="21"/>
  <c r="AO249" i="21" s="1" a="1"/>
  <c r="AO249" i="21" s="1"/>
  <c r="HI330" i="21"/>
  <c r="HI390" i="21"/>
  <c r="HI282" i="21"/>
  <c r="AO211" i="21" s="1" a="1"/>
  <c r="AO211" i="21" s="1"/>
  <c r="DW318" i="21"/>
  <c r="DW285" i="21"/>
  <c r="DW432" i="21"/>
  <c r="DW372" i="21"/>
  <c r="Z241" i="21" s="1" a="1"/>
  <c r="Z241" i="21" s="1"/>
  <c r="DW321" i="21"/>
  <c r="DW303" i="21"/>
  <c r="DW348" i="21"/>
  <c r="DW447" i="21"/>
  <c r="DW366" i="21"/>
  <c r="Z239" i="21" s="1" a="1"/>
  <c r="Z239" i="21" s="1"/>
  <c r="DW387" i="21"/>
  <c r="DW297" i="21"/>
  <c r="DW288" i="21"/>
  <c r="DW354" i="21"/>
  <c r="DW396" i="21"/>
  <c r="Z249" i="21" s="1" a="1"/>
  <c r="Z249" i="21" s="1"/>
  <c r="DW357" i="21"/>
  <c r="Z236" i="21" s="1" a="1"/>
  <c r="Z236" i="21" s="1"/>
  <c r="DW459" i="21"/>
  <c r="Z270" i="21" s="1" a="1"/>
  <c r="Z270" i="21" s="1"/>
  <c r="DW300" i="21"/>
  <c r="DW369" i="21"/>
  <c r="Z240" i="21" s="1" a="1"/>
  <c r="Z240" i="21" s="1"/>
  <c r="DW435" i="21"/>
  <c r="DW441" i="21"/>
  <c r="DW444" i="21"/>
  <c r="DW402" i="21"/>
  <c r="DW456" i="21"/>
  <c r="DW453" i="21"/>
  <c r="DW309" i="21"/>
  <c r="DW360" i="21"/>
  <c r="Z237" i="21" s="1" a="1"/>
  <c r="Z237" i="21" s="1"/>
  <c r="DW426" i="21"/>
  <c r="DW282" i="21"/>
  <c r="DW306" i="21"/>
  <c r="DW345" i="21"/>
  <c r="DW324" i="21"/>
  <c r="DW327" i="21"/>
  <c r="DW333" i="21"/>
  <c r="DW336" i="21"/>
  <c r="DW339" i="21"/>
  <c r="DW294" i="21"/>
  <c r="DW291" i="21"/>
  <c r="DW429" i="21"/>
  <c r="DW438" i="21"/>
  <c r="DW408" i="21"/>
  <c r="DW399" i="21"/>
  <c r="Z250" i="21" s="1" a="1"/>
  <c r="Z250" i="21" s="1"/>
  <c r="DW420" i="21"/>
  <c r="DW312" i="21"/>
  <c r="EM411" i="21"/>
  <c r="EM282" i="21"/>
  <c r="EM429" i="21"/>
  <c r="EM444" i="21"/>
  <c r="EM447" i="21"/>
  <c r="EM408" i="21"/>
  <c r="DV324" i="21"/>
  <c r="DV288" i="21"/>
  <c r="DV429" i="21"/>
  <c r="DV312" i="21"/>
  <c r="DV387" i="21"/>
  <c r="DV294" i="21"/>
  <c r="DV315" i="21"/>
  <c r="DV372" i="21"/>
  <c r="DV456" i="21"/>
  <c r="DV339" i="21"/>
  <c r="DV459" i="21"/>
  <c r="DV453" i="21"/>
  <c r="DV441" i="21"/>
  <c r="DQ351" i="21"/>
  <c r="DQ330" i="21"/>
  <c r="DQ399" i="21"/>
  <c r="Y250" i="21" s="1" a="1"/>
  <c r="Y250" i="21" s="1"/>
  <c r="DQ387" i="21"/>
  <c r="DQ438" i="21"/>
  <c r="DQ405" i="21"/>
  <c r="DQ390" i="21"/>
  <c r="Y247" i="21" s="1" a="1"/>
  <c r="Y247" i="21" s="1"/>
  <c r="DQ441" i="21"/>
  <c r="DQ384" i="21"/>
  <c r="DQ393" i="21"/>
  <c r="Y248" i="21" s="1" a="1"/>
  <c r="Y248" i="21" s="1"/>
  <c r="DQ309" i="21"/>
  <c r="DQ303" i="21"/>
  <c r="DQ459" i="21"/>
  <c r="AO340" i="21"/>
  <c r="AO313" i="21"/>
  <c r="AO295" i="21"/>
  <c r="AO430" i="21"/>
  <c r="AO440" i="21"/>
  <c r="AO392" i="21"/>
  <c r="AO311" i="21"/>
  <c r="AO353" i="21"/>
  <c r="AO358" i="21"/>
  <c r="AO382" i="21"/>
  <c r="AO362" i="21"/>
  <c r="AO347" i="21"/>
  <c r="AO322" i="21"/>
  <c r="AO332" i="21"/>
  <c r="AO454" i="21"/>
  <c r="AO451" i="21"/>
  <c r="AO314" i="21"/>
  <c r="AO359" i="21"/>
  <c r="AO397" i="21"/>
  <c r="AO368" i="21"/>
  <c r="AO365" i="21"/>
  <c r="AO344" i="21"/>
  <c r="AO364" i="21"/>
  <c r="AO338" i="21"/>
  <c r="AO380" i="21"/>
  <c r="AO370" i="21"/>
  <c r="AO371" i="21"/>
  <c r="AO442" i="21"/>
  <c r="AO406" i="21"/>
  <c r="CK456" i="21"/>
  <c r="CK423" i="21"/>
  <c r="CK375" i="21"/>
  <c r="CK411" i="21"/>
  <c r="CK396" i="21"/>
  <c r="CK381" i="21"/>
  <c r="CK342" i="21"/>
  <c r="CK348" i="21"/>
  <c r="CK330" i="21"/>
  <c r="CK312" i="21"/>
  <c r="CK306" i="21"/>
  <c r="CK294" i="21"/>
  <c r="CK453" i="21"/>
  <c r="ET423" i="21"/>
  <c r="ET366" i="21"/>
  <c r="ET318" i="21"/>
  <c r="ET369" i="21"/>
  <c r="ET354" i="21"/>
  <c r="ET339" i="21"/>
  <c r="ET282" i="21"/>
  <c r="ET357" i="21"/>
  <c r="ET342" i="21"/>
  <c r="ET327" i="21"/>
  <c r="ET399" i="21"/>
  <c r="ET300" i="21"/>
  <c r="ET378" i="21"/>
  <c r="CQ288" i="21"/>
  <c r="CQ459" i="21"/>
  <c r="CQ426" i="21"/>
  <c r="CQ414" i="21"/>
  <c r="CQ393" i="21"/>
  <c r="CQ366" i="21"/>
  <c r="CQ321" i="21"/>
  <c r="CQ318" i="21"/>
  <c r="CQ297" i="21"/>
  <c r="CQ390" i="21"/>
  <c r="CQ357" i="21"/>
  <c r="CQ309" i="21"/>
  <c r="CQ450" i="21"/>
  <c r="EP459" i="21"/>
  <c r="EP417" i="21"/>
  <c r="EP390" i="21"/>
  <c r="EP411" i="21"/>
  <c r="EP402" i="21"/>
  <c r="EP366" i="21"/>
  <c r="EP336" i="21"/>
  <c r="EP333" i="21"/>
  <c r="EP318" i="21"/>
  <c r="EP303" i="21"/>
  <c r="EP324" i="21"/>
  <c r="EP291" i="21"/>
  <c r="EP447" i="21"/>
  <c r="V328" i="21"/>
  <c r="V299" i="21"/>
  <c r="V440" i="21"/>
  <c r="V458" i="21"/>
  <c r="V334" i="21"/>
  <c r="V289" i="21"/>
  <c r="V341" i="21"/>
  <c r="V457" i="21"/>
  <c r="V397" i="21"/>
  <c r="V353" i="21"/>
  <c r="V284" i="21"/>
  <c r="V412" i="21"/>
  <c r="V386" i="21"/>
  <c r="V367" i="21"/>
  <c r="V290" i="21"/>
  <c r="V316" i="21"/>
  <c r="V365" i="21"/>
  <c r="V392" i="21"/>
  <c r="V313" i="21"/>
  <c r="V287" i="21"/>
  <c r="V434" i="21"/>
  <c r="V286" i="21"/>
  <c r="V350" i="21"/>
  <c r="V329" i="21"/>
  <c r="V454" i="21"/>
  <c r="V389" i="21"/>
  <c r="V317" i="21"/>
  <c r="V364" i="21"/>
  <c r="V422" i="21"/>
  <c r="EH309" i="21"/>
  <c r="EH459" i="21"/>
  <c r="EH423" i="21"/>
  <c r="EH411" i="21"/>
  <c r="EH387" i="21"/>
  <c r="EH402" i="21"/>
  <c r="EH399" i="21"/>
  <c r="EH333" i="21"/>
  <c r="EH318" i="21"/>
  <c r="EH303" i="21"/>
  <c r="EH366" i="21"/>
  <c r="EH291" i="21"/>
  <c r="EH447" i="21"/>
  <c r="AI298" i="21"/>
  <c r="AI355" i="21"/>
  <c r="AI374" i="21"/>
  <c r="AI289" i="21"/>
  <c r="AI421" i="21"/>
  <c r="AI404" i="21"/>
  <c r="AI364" i="21"/>
  <c r="AI281" i="21"/>
  <c r="AI442" i="21"/>
  <c r="AI347" i="21"/>
  <c r="AI295" i="21"/>
  <c r="AI424" i="21"/>
  <c r="AI443" i="21"/>
  <c r="AI317" i="21"/>
  <c r="AI361" i="21"/>
  <c r="AI368" i="21"/>
  <c r="AI326" i="21"/>
  <c r="AI340" i="21"/>
  <c r="AI335" i="21"/>
  <c r="AI349" i="21"/>
  <c r="AI323" i="21"/>
  <c r="AI419" i="21"/>
  <c r="AI307" i="21"/>
  <c r="AI371" i="21"/>
  <c r="AI283" i="21"/>
  <c r="AI430" i="21"/>
  <c r="AI449" i="21"/>
  <c r="AI287" i="21"/>
  <c r="AI296" i="21"/>
  <c r="EV297" i="21"/>
  <c r="EV384" i="21"/>
  <c r="EV357" i="21"/>
  <c r="EV285" i="21"/>
  <c r="EV348" i="21"/>
  <c r="EV345" i="21"/>
  <c r="EV444" i="21"/>
  <c r="EV312" i="21"/>
  <c r="EV447" i="21"/>
  <c r="EV363" i="21"/>
  <c r="EV303" i="21"/>
  <c r="EV288" i="21"/>
  <c r="EV459" i="21"/>
  <c r="GR369" i="21"/>
  <c r="GR399" i="21"/>
  <c r="GR444" i="21"/>
  <c r="GR423" i="21"/>
  <c r="GR333" i="21"/>
  <c r="GR459" i="21"/>
  <c r="GR378" i="21"/>
  <c r="GR321" i="21"/>
  <c r="GR435" i="21"/>
  <c r="GR366" i="21"/>
  <c r="GR300" i="21"/>
  <c r="GR429" i="21"/>
  <c r="GR390" i="21"/>
  <c r="GR375" i="21"/>
  <c r="GR372" i="21"/>
  <c r="IF282" i="21"/>
  <c r="IF360" i="21"/>
  <c r="IF429" i="21"/>
  <c r="IF303" i="21"/>
  <c r="IF327" i="21"/>
  <c r="IF336" i="21"/>
  <c r="IF405" i="21"/>
  <c r="IF375" i="21"/>
  <c r="IF324" i="21"/>
  <c r="IF411" i="21"/>
  <c r="IF387" i="21"/>
  <c r="IF294" i="21"/>
  <c r="IF450" i="21"/>
  <c r="O376" i="21"/>
  <c r="O301" i="21"/>
  <c r="O319" i="21"/>
  <c r="O428" i="21"/>
  <c r="O356" i="21"/>
  <c r="O334" i="21"/>
  <c r="O434" i="21"/>
  <c r="O449" i="21"/>
  <c r="O365" i="21"/>
  <c r="O385" i="21"/>
  <c r="O287" i="21"/>
  <c r="O422" i="21"/>
  <c r="O289" i="21"/>
  <c r="O379" i="21"/>
  <c r="O349" i="21"/>
  <c r="O455" i="21"/>
  <c r="O284" i="21"/>
  <c r="O437" i="21"/>
  <c r="O446" i="21"/>
  <c r="O440" i="21"/>
  <c r="O370" i="21"/>
  <c r="O451" i="21"/>
  <c r="O292" i="21"/>
  <c r="O430" i="21"/>
  <c r="O401" i="21"/>
  <c r="O416" i="21"/>
  <c r="O389" i="21"/>
  <c r="O394" i="21"/>
  <c r="O353" i="21"/>
  <c r="AU386" i="21"/>
  <c r="AU340" i="21"/>
  <c r="AU299" i="21"/>
  <c r="AU446" i="21"/>
  <c r="AU458" i="21"/>
  <c r="AU311" i="21"/>
  <c r="AU295" i="21"/>
  <c r="AU425" i="21"/>
  <c r="AU385" i="21"/>
  <c r="AU313" i="21"/>
  <c r="AU452" i="21"/>
  <c r="AU422" i="21"/>
  <c r="AU439" i="21"/>
  <c r="AU304" i="21"/>
  <c r="AU368" i="21"/>
  <c r="AU286" i="21"/>
  <c r="AU329" i="21"/>
  <c r="AU389" i="21"/>
  <c r="AU406" i="21"/>
  <c r="AU314" i="21"/>
  <c r="AU298" i="21"/>
  <c r="AU335" i="21"/>
  <c r="AU364" i="21"/>
  <c r="AU449" i="21"/>
  <c r="AU418" i="21"/>
  <c r="AU320" i="21"/>
  <c r="AU451" i="21"/>
  <c r="AU283" i="21"/>
  <c r="AU305" i="21"/>
  <c r="AU352" i="21"/>
  <c r="AB316" i="21"/>
  <c r="AB370" i="21"/>
  <c r="AB299" i="21"/>
  <c r="AB323" i="21"/>
  <c r="AB371" i="21"/>
  <c r="AB443" i="21"/>
  <c r="AB344" i="21"/>
  <c r="AB334" i="21"/>
  <c r="AB305" i="21"/>
  <c r="AB335" i="21"/>
  <c r="AB440" i="21"/>
  <c r="AB458" i="21"/>
  <c r="AB409" i="21"/>
  <c r="AB400" i="21"/>
  <c r="AB329" i="21"/>
  <c r="AB368" i="21"/>
  <c r="AB358" i="21"/>
  <c r="AB340" i="21"/>
  <c r="AB374" i="21"/>
  <c r="AB383" i="21"/>
  <c r="AB331" i="21"/>
  <c r="AB326" i="21"/>
  <c r="AB427" i="21"/>
  <c r="AB349" i="21"/>
  <c r="AB322" i="21"/>
  <c r="AB293" i="21"/>
  <c r="AB317" i="21"/>
  <c r="AB422" i="21"/>
  <c r="AB419" i="21"/>
  <c r="AT283" i="21"/>
  <c r="AT446" i="21"/>
  <c r="AT445" i="21"/>
  <c r="AT385" i="21"/>
  <c r="AT362" i="21"/>
  <c r="AT437" i="21"/>
  <c r="AT304" i="21"/>
  <c r="AT326" i="21"/>
  <c r="AT440" i="21"/>
  <c r="AT413" i="21"/>
  <c r="AT403" i="21"/>
  <c r="AT416" i="21"/>
  <c r="AT454" i="21"/>
  <c r="AT458" i="21"/>
  <c r="AT433" i="21"/>
  <c r="AT293" i="21"/>
  <c r="AT443" i="21"/>
  <c r="AT335" i="21"/>
  <c r="AT347" i="21"/>
  <c r="AT325" i="21"/>
  <c r="AT314" i="21"/>
  <c r="AT356" i="21"/>
  <c r="AT323" i="21"/>
  <c r="AT409" i="21"/>
  <c r="AT451" i="21"/>
  <c r="AT424" i="21"/>
  <c r="AT337" i="21"/>
  <c r="AT397" i="21"/>
  <c r="AT299" i="21"/>
  <c r="AT302" i="21"/>
  <c r="AT412" i="21"/>
  <c r="AT290" i="21"/>
  <c r="AT419" i="21"/>
  <c r="AT286" i="21"/>
  <c r="AT361" i="21"/>
  <c r="AT292" i="21"/>
  <c r="AT344" i="21"/>
  <c r="AT273" i="21"/>
  <c r="AT373" i="21"/>
  <c r="AT421" i="21"/>
  <c r="AT284" i="21"/>
  <c r="AT308" i="21"/>
  <c r="AT439" i="21"/>
  <c r="AT383" i="21"/>
  <c r="AT386" i="21"/>
  <c r="AT350" i="21"/>
  <c r="AT377" i="21"/>
  <c r="AT395" i="21"/>
  <c r="AT317" i="21"/>
  <c r="AT359" i="21"/>
  <c r="AT430" i="21"/>
  <c r="AT296" i="21"/>
  <c r="EW411" i="21"/>
  <c r="EW306" i="21"/>
  <c r="EW357" i="21"/>
  <c r="EW375" i="21"/>
  <c r="EW402" i="21"/>
  <c r="EW351" i="21"/>
  <c r="EW372" i="21"/>
  <c r="EW387" i="21"/>
  <c r="EW348" i="21"/>
  <c r="EW414" i="21"/>
  <c r="EW429" i="21"/>
  <c r="EW438" i="21"/>
  <c r="EW363" i="21"/>
  <c r="EW444" i="21"/>
  <c r="EW288" i="21"/>
  <c r="EW297" i="21"/>
  <c r="EW309" i="21"/>
  <c r="EW345" i="21"/>
  <c r="EW291" i="21"/>
  <c r="EW285" i="21"/>
  <c r="EW294" i="21"/>
  <c r="EW405" i="21"/>
  <c r="EW450" i="21"/>
  <c r="EW459" i="21"/>
  <c r="EW393" i="21"/>
  <c r="EW330" i="21"/>
  <c r="AE313" i="21"/>
  <c r="AE427" i="21"/>
  <c r="AE395" i="21"/>
  <c r="AE419" i="21"/>
  <c r="AE325" i="21"/>
  <c r="AE439" i="21"/>
  <c r="AE398" i="21"/>
  <c r="AE292" i="21"/>
  <c r="AE428" i="21"/>
  <c r="AE356" i="21"/>
  <c r="AE350" i="21"/>
  <c r="AE284" i="21"/>
  <c r="AE431" i="21"/>
  <c r="AE443" i="21"/>
  <c r="AE326" i="21"/>
  <c r="AE287" i="21"/>
  <c r="AE358" i="21"/>
  <c r="AE361" i="21"/>
  <c r="AE349" i="21"/>
  <c r="AE332" i="21"/>
  <c r="AE337" i="21"/>
  <c r="AE416" i="21"/>
  <c r="FK423" i="21"/>
  <c r="FK318" i="21"/>
  <c r="FK453" i="21"/>
  <c r="FK300" i="21"/>
  <c r="FK366" i="21"/>
  <c r="FK363" i="21"/>
  <c r="FK435" i="21"/>
  <c r="FK312" i="21"/>
  <c r="FK438" i="21"/>
  <c r="FK387" i="21"/>
  <c r="GA303" i="21"/>
  <c r="GA384" i="21"/>
  <c r="GA369" i="21"/>
  <c r="GA396" i="21"/>
  <c r="GA285" i="21"/>
  <c r="GA429" i="21"/>
  <c r="GA441" i="21"/>
  <c r="GA411" i="21"/>
  <c r="GA288" i="21"/>
  <c r="GA312" i="21"/>
  <c r="GA327" i="21"/>
  <c r="GA426" i="21"/>
  <c r="GA375" i="21"/>
  <c r="GA300" i="21"/>
  <c r="GA372" i="21"/>
  <c r="GA324" i="21"/>
  <c r="GA438" i="21"/>
  <c r="GA423" i="21"/>
  <c r="GA360" i="21"/>
  <c r="GA342" i="21"/>
  <c r="GA378" i="21"/>
  <c r="GA291" i="21"/>
  <c r="GA330" i="21"/>
  <c r="GA294" i="21"/>
  <c r="GA417" i="21"/>
  <c r="GA381" i="21"/>
  <c r="HG327" i="21"/>
  <c r="HG450" i="21"/>
  <c r="HG354" i="21"/>
  <c r="HG420" i="21"/>
  <c r="HG348" i="21"/>
  <c r="HG459" i="21"/>
  <c r="HG405" i="21"/>
  <c r="HG336" i="21"/>
  <c r="HG411" i="21"/>
  <c r="HG339" i="21"/>
  <c r="FA297" i="21"/>
  <c r="FA393" i="21"/>
  <c r="AE248" i="21" s="1" a="1"/>
  <c r="AE248" i="21" s="1"/>
  <c r="FA312" i="21"/>
  <c r="FA327" i="21"/>
  <c r="AE226" i="21" s="1" a="1"/>
  <c r="AE226" i="21" s="1"/>
  <c r="FA294" i="21"/>
  <c r="FA447" i="21"/>
  <c r="FA303" i="21"/>
  <c r="AE218" i="21" s="1" a="1"/>
  <c r="AE218" i="21" s="1"/>
  <c r="FA429" i="21"/>
  <c r="AE260" i="21" s="1" a="1"/>
  <c r="AE260" i="21" s="1"/>
  <c r="FA411" i="21"/>
  <c r="FA360" i="21"/>
  <c r="FA282" i="21"/>
  <c r="AE211" i="21" s="1" a="1"/>
  <c r="AE211" i="21" s="1"/>
  <c r="FA330" i="21"/>
  <c r="AE227" i="21" s="1" a="1"/>
  <c r="AE227" i="21" s="1"/>
  <c r="FA357" i="21"/>
  <c r="AE236" i="21" s="1" a="1"/>
  <c r="AE236" i="21" s="1"/>
  <c r="FA381" i="21"/>
  <c r="AE244" i="21" s="1" a="1"/>
  <c r="AE244" i="21" s="1"/>
  <c r="FA291" i="21"/>
  <c r="AE214" i="21" s="1" a="1"/>
  <c r="AE214" i="21" s="1"/>
  <c r="FA372" i="21"/>
  <c r="AE241" i="21" s="1" a="1"/>
  <c r="AE241" i="21" s="1"/>
  <c r="FA339" i="21"/>
  <c r="FA318" i="21"/>
  <c r="AE223" i="21" s="1" a="1"/>
  <c r="AE223" i="21" s="1"/>
  <c r="FA438" i="21"/>
  <c r="AE263" i="21" s="1" a="1"/>
  <c r="AE263" i="21" s="1"/>
  <c r="FA426" i="21"/>
  <c r="AE259" i="21" s="1" a="1"/>
  <c r="AE259" i="21" s="1"/>
  <c r="FA354" i="21"/>
  <c r="FA387" i="21"/>
  <c r="FA348" i="21"/>
  <c r="FA333" i="21"/>
  <c r="AE228" i="21" s="1" a="1"/>
  <c r="AE228" i="21" s="1"/>
  <c r="FA342" i="21"/>
  <c r="FA285" i="21"/>
  <c r="FA441" i="21"/>
  <c r="HY321" i="21"/>
  <c r="HY402" i="21"/>
  <c r="HY456" i="21"/>
  <c r="HY447" i="21"/>
  <c r="HY354" i="21"/>
  <c r="HY363" i="21"/>
  <c r="HY450" i="21"/>
  <c r="HY459" i="21"/>
  <c r="HY381" i="21"/>
  <c r="HY342" i="21"/>
  <c r="HY294" i="21"/>
  <c r="HY336" i="21"/>
  <c r="HY309" i="21"/>
  <c r="HY351" i="21"/>
  <c r="HY300" i="21"/>
  <c r="HY312" i="21"/>
  <c r="HY324" i="21"/>
  <c r="HY387" i="21"/>
  <c r="HY384" i="21"/>
  <c r="HY282" i="21"/>
  <c r="HY360" i="21"/>
  <c r="HY357" i="21"/>
  <c r="HY339" i="21"/>
  <c r="HY330" i="21"/>
  <c r="HY327" i="21"/>
  <c r="HY390" i="21"/>
  <c r="HF408" i="21"/>
  <c r="HF405" i="21"/>
  <c r="HF441" i="21"/>
  <c r="HF453" i="21"/>
  <c r="HF432" i="21"/>
  <c r="HF369" i="21"/>
  <c r="HF366" i="21"/>
  <c r="HF363" i="21"/>
  <c r="HF357" i="21"/>
  <c r="HF354" i="21"/>
  <c r="IL423" i="21"/>
  <c r="IL285" i="21"/>
  <c r="IL381" i="21"/>
  <c r="IL312" i="21"/>
  <c r="IL417" i="21"/>
  <c r="IL450" i="21"/>
  <c r="IL402" i="21"/>
  <c r="IL432" i="21"/>
  <c r="IL441" i="21"/>
  <c r="IL453" i="21"/>
  <c r="CI288" i="21"/>
  <c r="CI414" i="21"/>
  <c r="CI453" i="21"/>
  <c r="CI411" i="21"/>
  <c r="CI381" i="21"/>
  <c r="CI312" i="21"/>
  <c r="CI438" i="21"/>
  <c r="CI459" i="21"/>
  <c r="CI363" i="21"/>
  <c r="CI324" i="21"/>
  <c r="CI309" i="21"/>
  <c r="CI408" i="21"/>
  <c r="CI333" i="21"/>
  <c r="CI375" i="21"/>
  <c r="CI393" i="21"/>
  <c r="CI336" i="21"/>
  <c r="CI396" i="21"/>
  <c r="CI369" i="21"/>
  <c r="CI366" i="21"/>
  <c r="CI321" i="21"/>
  <c r="CI387" i="21"/>
  <c r="CI384" i="21"/>
  <c r="CI300" i="21"/>
  <c r="CI294" i="21"/>
  <c r="CI291" i="21"/>
  <c r="CI372" i="21"/>
  <c r="DG360" i="21"/>
  <c r="DG327" i="21"/>
  <c r="DG447" i="21"/>
  <c r="DG411" i="21"/>
  <c r="DG429" i="21"/>
  <c r="DG357" i="21"/>
  <c r="DG333" i="21"/>
  <c r="DG330" i="21"/>
  <c r="DG336" i="21"/>
  <c r="DG321" i="21"/>
  <c r="GI297" i="21"/>
  <c r="GI411" i="21"/>
  <c r="GI369" i="21"/>
  <c r="GI315" i="21"/>
  <c r="GI306" i="21"/>
  <c r="GI363" i="21"/>
  <c r="GI444" i="21"/>
  <c r="GI399" i="21"/>
  <c r="GI333" i="21"/>
  <c r="GI387" i="21"/>
  <c r="GI375" i="21"/>
  <c r="GI354" i="21"/>
  <c r="GI303" i="21"/>
  <c r="GI429" i="21"/>
  <c r="GI426" i="21"/>
  <c r="GI348" i="21"/>
  <c r="GI300" i="21"/>
  <c r="GI312" i="21"/>
  <c r="GI372" i="21"/>
  <c r="GI393" i="21"/>
  <c r="GI396" i="21"/>
  <c r="GI447" i="21"/>
  <c r="GI456" i="21"/>
  <c r="GI453" i="21"/>
  <c r="GI291" i="21"/>
  <c r="GI357" i="21"/>
  <c r="GI360" i="21"/>
  <c r="GI381" i="21"/>
  <c r="GI438" i="21"/>
  <c r="GI408" i="21"/>
  <c r="GI384" i="21"/>
  <c r="GI330" i="21"/>
  <c r="GI321" i="21"/>
  <c r="GI285" i="21"/>
  <c r="GI366" i="21"/>
  <c r="GY429" i="21"/>
  <c r="GY360" i="21"/>
  <c r="GY423" i="21"/>
  <c r="GY321" i="21"/>
  <c r="GY306" i="21"/>
  <c r="GY357" i="21"/>
  <c r="GY432" i="21"/>
  <c r="GY333" i="21"/>
  <c r="GY297" i="21"/>
  <c r="GY366" i="21"/>
  <c r="GY312" i="21"/>
  <c r="GY447" i="21"/>
  <c r="GY402" i="21"/>
  <c r="GY456" i="21"/>
  <c r="GY414" i="21"/>
  <c r="GY420" i="21"/>
  <c r="GY372" i="21"/>
  <c r="GY459" i="21"/>
  <c r="GY411" i="21"/>
  <c r="GY294" i="21"/>
  <c r="GY345" i="21"/>
  <c r="GY324" i="21"/>
  <c r="GY369" i="21"/>
  <c r="GY378" i="21"/>
  <c r="GY336" i="21"/>
  <c r="GY375" i="21"/>
  <c r="GY381" i="21"/>
  <c r="GY396" i="21"/>
  <c r="GY300" i="21"/>
  <c r="GY435" i="21"/>
  <c r="GY288" i="21"/>
  <c r="GY384" i="21"/>
  <c r="GY318" i="21"/>
  <c r="GY387" i="21"/>
  <c r="HO411" i="21"/>
  <c r="HO408" i="21"/>
  <c r="AP253" i="21" s="1" a="1"/>
  <c r="AP253" i="21" s="1"/>
  <c r="HO300" i="21"/>
  <c r="HO363" i="21"/>
  <c r="AP238" i="21" s="1" a="1"/>
  <c r="AP238" i="21" s="1"/>
  <c r="HO399" i="21"/>
  <c r="AP250" i="21" s="1" a="1"/>
  <c r="AP250" i="21" s="1"/>
  <c r="HO354" i="21"/>
  <c r="HO372" i="21"/>
  <c r="AP241" i="21" s="1" a="1"/>
  <c r="AP241" i="21" s="1"/>
  <c r="HW348" i="21"/>
  <c r="HW354" i="21"/>
  <c r="HW333" i="21"/>
  <c r="HW396" i="21"/>
  <c r="HW417" i="21"/>
  <c r="HW387" i="21"/>
  <c r="HW432" i="21"/>
  <c r="HW282" i="21"/>
  <c r="HW321" i="21"/>
  <c r="HW435" i="21"/>
  <c r="HW318" i="21"/>
  <c r="HW393" i="21"/>
  <c r="HW441" i="21"/>
  <c r="HW345" i="21"/>
  <c r="HW291" i="21"/>
  <c r="HW402" i="21"/>
  <c r="HW405" i="21"/>
  <c r="HW342" i="21"/>
  <c r="HW297" i="21"/>
  <c r="HW357" i="21"/>
  <c r="HW411" i="21"/>
  <c r="HW303" i="21"/>
  <c r="HW363" i="21"/>
  <c r="HW459" i="21"/>
  <c r="HW408" i="21"/>
  <c r="HW330" i="21"/>
  <c r="HW372" i="21"/>
  <c r="HW288" i="21"/>
  <c r="HW339" i="21"/>
  <c r="HW285" i="21"/>
  <c r="HW366" i="21"/>
  <c r="HW381" i="21"/>
  <c r="HW384" i="21"/>
  <c r="HW414" i="21"/>
  <c r="HW456" i="21"/>
  <c r="DY306" i="21"/>
  <c r="DY429" i="21"/>
  <c r="DY381" i="21"/>
  <c r="DY339" i="21"/>
  <c r="DY300" i="21"/>
  <c r="DY366" i="21"/>
  <c r="DY438" i="21"/>
  <c r="DY399" i="21"/>
  <c r="DY357" i="21"/>
  <c r="DY282" i="21"/>
  <c r="DY402" i="21"/>
  <c r="DY288" i="21"/>
  <c r="DY426" i="21"/>
  <c r="DY309" i="21"/>
  <c r="DY456" i="21"/>
  <c r="DY450" i="21"/>
  <c r="DY327" i="21"/>
  <c r="DY342" i="21"/>
  <c r="DY354" i="21"/>
  <c r="DY315" i="21"/>
  <c r="DY318" i="21"/>
  <c r="DY336" i="21"/>
  <c r="DY360" i="21"/>
  <c r="DY363" i="21"/>
  <c r="DY324" i="21"/>
  <c r="DY444" i="21"/>
  <c r="DY312" i="21"/>
  <c r="DY375" i="21"/>
  <c r="DY417" i="21"/>
  <c r="DY408" i="21"/>
  <c r="DY387" i="21"/>
  <c r="DY396" i="21"/>
  <c r="DY345" i="21"/>
  <c r="DY432" i="21"/>
  <c r="DY330" i="21"/>
  <c r="ES441" i="21"/>
  <c r="ES309" i="21"/>
  <c r="ES375" i="21"/>
  <c r="ES444" i="21"/>
  <c r="ES363" i="21"/>
  <c r="ES399" i="21"/>
  <c r="ES447" i="21"/>
  <c r="GO351" i="21"/>
  <c r="GO300" i="21"/>
  <c r="GO324" i="21"/>
  <c r="GO426" i="21"/>
  <c r="GO357" i="21"/>
  <c r="GO309" i="21"/>
  <c r="GO408" i="21"/>
  <c r="HU363" i="21"/>
  <c r="AQ238" i="21" s="1" a="1"/>
  <c r="AQ238" i="21" s="1"/>
  <c r="HU357" i="21"/>
  <c r="HU426" i="21"/>
  <c r="AQ259" i="21" s="1" a="1"/>
  <c r="AQ259" i="21" s="1"/>
  <c r="HU372" i="21"/>
  <c r="HU288" i="21"/>
  <c r="AQ213" i="21" s="1" a="1"/>
  <c r="AQ213" i="21" s="1"/>
  <c r="HU360" i="21"/>
  <c r="AQ237" i="21" s="1" a="1"/>
  <c r="AQ237" i="21" s="1"/>
  <c r="HU330" i="21"/>
  <c r="AQ227" i="21" s="1" a="1"/>
  <c r="AQ227" i="21" s="1"/>
  <c r="IK384" i="21"/>
  <c r="IK423" i="21"/>
  <c r="IK312" i="21"/>
  <c r="IK297" i="21"/>
  <c r="IK363" i="21"/>
  <c r="IK453" i="21"/>
  <c r="IK396" i="21"/>
  <c r="AD346" i="21"/>
  <c r="AD389" i="21"/>
  <c r="AD382" i="21"/>
  <c r="AD332" i="21"/>
  <c r="AD311" i="21"/>
  <c r="AD409" i="21"/>
  <c r="AD406" i="21"/>
  <c r="AD334" i="21"/>
  <c r="AD289" i="21"/>
  <c r="AD446" i="21"/>
  <c r="AD280" i="21"/>
  <c r="AD394" i="21"/>
  <c r="AD349" i="21"/>
  <c r="AD338" i="21"/>
  <c r="AD292" i="21"/>
  <c r="AD415" i="21"/>
  <c r="AD325" i="21"/>
  <c r="AD371" i="21"/>
  <c r="AD412" i="21"/>
  <c r="AD290" i="21"/>
  <c r="AD322" i="21"/>
  <c r="AD413" i="21"/>
  <c r="AD377" i="21"/>
  <c r="AD433" i="21"/>
  <c r="AD331" i="21"/>
  <c r="AD320" i="21"/>
  <c r="AD352" i="21"/>
  <c r="AD392" i="21"/>
  <c r="AD448" i="21"/>
  <c r="AD313" i="21"/>
  <c r="AD272" i="21"/>
  <c r="AD301" i="21"/>
  <c r="AD445" i="21"/>
  <c r="AD296" i="21"/>
  <c r="AD449" i="21"/>
  <c r="AD439" i="21"/>
  <c r="AD443" i="21"/>
  <c r="AD425" i="21"/>
  <c r="AD428" i="21"/>
  <c r="AD302" i="21"/>
  <c r="AD407" i="21"/>
  <c r="AD359" i="21"/>
  <c r="AD424" i="21"/>
  <c r="AD353" i="21"/>
  <c r="AD304" i="21"/>
  <c r="AD328" i="21"/>
  <c r="AD430" i="21"/>
  <c r="AD310" i="21"/>
  <c r="AD397" i="21"/>
  <c r="AD358" i="21"/>
  <c r="AD418" i="21"/>
  <c r="AD340" i="21"/>
  <c r="AD373" i="21"/>
  <c r="AD286" i="21"/>
  <c r="AD326" i="21"/>
  <c r="AD350" i="21"/>
  <c r="AD293" i="21"/>
  <c r="AD347" i="21"/>
  <c r="AD434" i="21"/>
  <c r="AD273" i="21"/>
  <c r="AD400" i="21"/>
  <c r="AD385" i="21"/>
  <c r="AD308" i="21"/>
  <c r="AD284" i="21"/>
  <c r="AD364" i="21"/>
  <c r="AD299" i="21"/>
  <c r="AD437" i="21"/>
  <c r="AD422" i="21"/>
  <c r="AD421" i="21"/>
  <c r="AD458" i="21"/>
  <c r="AD451" i="21"/>
  <c r="CP399" i="21"/>
  <c r="CP330" i="21"/>
  <c r="CP372" i="21"/>
  <c r="CP333" i="21"/>
  <c r="CP327" i="21"/>
  <c r="CP282" i="21"/>
  <c r="CP315" i="21"/>
  <c r="HB324" i="21"/>
  <c r="HB288" i="21"/>
  <c r="HB381" i="21"/>
  <c r="HB441" i="21"/>
  <c r="HB393" i="21"/>
  <c r="HB339" i="21"/>
  <c r="HB345" i="21"/>
  <c r="HB417" i="21"/>
  <c r="HB300" i="21"/>
  <c r="HB438" i="21"/>
  <c r="HB390" i="21"/>
  <c r="HB321" i="21"/>
  <c r="HB297" i="21"/>
  <c r="HB315" i="21"/>
  <c r="HB420" i="21"/>
  <c r="HB396" i="21"/>
  <c r="HB399" i="21"/>
  <c r="HB402" i="21"/>
  <c r="HB447" i="21"/>
  <c r="HB456" i="21"/>
  <c r="HB282" i="21"/>
  <c r="HB444" i="21"/>
  <c r="HB429" i="21"/>
  <c r="HB294" i="21"/>
  <c r="HB309" i="21"/>
  <c r="HB318" i="21"/>
  <c r="HB432" i="21"/>
  <c r="HB291" i="21"/>
  <c r="HB336" i="21"/>
  <c r="HB405" i="21"/>
  <c r="HB384" i="21"/>
  <c r="HB360" i="21"/>
  <c r="HB423" i="21"/>
  <c r="HB366" i="21"/>
  <c r="HB369" i="21"/>
  <c r="HB312" i="21"/>
  <c r="HB306" i="21"/>
  <c r="HB351" i="21"/>
  <c r="HB342" i="21"/>
  <c r="HB330" i="21"/>
  <c r="HB285" i="21"/>
  <c r="GR420" i="21"/>
  <c r="GR441" i="21"/>
  <c r="GR345" i="21"/>
  <c r="GR456" i="21"/>
  <c r="GR405" i="21"/>
  <c r="GR282" i="21"/>
  <c r="GR447" i="21"/>
  <c r="GR303" i="21"/>
  <c r="GR339" i="21"/>
  <c r="GR396" i="21"/>
  <c r="GR285" i="21"/>
  <c r="GR327" i="21"/>
  <c r="GR312" i="21"/>
  <c r="AU281" i="21"/>
  <c r="AU448" i="21"/>
  <c r="AU395" i="21"/>
  <c r="AU326" i="21"/>
  <c r="AU400" i="21"/>
  <c r="AU442" i="21"/>
  <c r="AU290" i="21"/>
  <c r="AU370" i="21"/>
  <c r="AU398" i="21"/>
  <c r="AU322" i="21"/>
  <c r="AU353" i="21"/>
  <c r="AU317" i="21"/>
  <c r="AU443" i="21"/>
  <c r="AU440" i="21"/>
  <c r="AU273" i="21"/>
  <c r="AU334" i="21"/>
  <c r="AU416" i="21"/>
  <c r="AU362" i="21"/>
  <c r="AU338" i="21"/>
  <c r="AU431" i="21"/>
  <c r="AU371" i="21"/>
  <c r="AU280" i="21"/>
  <c r="AU292" i="21"/>
  <c r="AU302" i="21"/>
  <c r="AU350" i="21"/>
  <c r="AU337" i="21"/>
  <c r="AU424" i="21"/>
  <c r="AU433" i="21"/>
  <c r="AU436" i="21"/>
  <c r="AE272" i="21"/>
  <c r="AE374" i="21"/>
  <c r="AE328" i="21"/>
  <c r="AE445" i="21"/>
  <c r="AE367" i="21"/>
  <c r="AE446" i="21"/>
  <c r="AE457" i="21"/>
  <c r="AE290" i="21"/>
  <c r="AE389" i="21"/>
  <c r="AE319" i="21"/>
  <c r="AE458" i="21"/>
  <c r="AE359" i="21"/>
  <c r="AE407" i="21"/>
  <c r="AE392" i="21"/>
  <c r="AE335" i="21"/>
  <c r="AE331" i="21"/>
  <c r="AE344" i="21"/>
  <c r="AE280" i="21"/>
  <c r="AE451" i="21"/>
  <c r="AE365" i="21"/>
  <c r="AE355" i="21"/>
  <c r="AE379" i="21"/>
  <c r="AE281" i="21"/>
  <c r="AE404" i="21"/>
  <c r="AE329" i="21"/>
  <c r="AE316" i="21"/>
  <c r="AE424" i="21"/>
  <c r="AE418" i="21"/>
  <c r="AE415" i="21"/>
  <c r="AE373" i="21"/>
  <c r="AE286" i="21"/>
  <c r="AE413" i="21"/>
  <c r="AE437" i="21"/>
  <c r="AE436" i="21"/>
  <c r="AE376" i="21"/>
  <c r="AE334" i="21"/>
  <c r="AE368" i="21"/>
  <c r="AE400" i="21"/>
  <c r="AE302" i="21"/>
  <c r="AE296" i="21"/>
  <c r="AE320" i="21"/>
  <c r="AE385" i="21"/>
  <c r="AE430" i="21"/>
  <c r="AE352" i="21"/>
  <c r="AE448" i="21"/>
  <c r="AE433" i="21"/>
  <c r="AE391" i="21"/>
  <c r="AE406" i="21"/>
  <c r="AE308" i="21"/>
  <c r="AE377" i="21"/>
  <c r="AE293" i="21"/>
  <c r="AE341" i="21"/>
  <c r="AE289" i="21"/>
  <c r="FK303" i="21"/>
  <c r="FK294" i="21"/>
  <c r="FK315" i="21"/>
  <c r="FK330" i="21"/>
  <c r="FK360" i="21"/>
  <c r="FK384" i="21"/>
  <c r="FK369" i="21"/>
  <c r="FK408" i="21"/>
  <c r="FK291" i="21"/>
  <c r="FK429" i="21"/>
  <c r="FK444" i="21"/>
  <c r="FK345" i="21"/>
  <c r="FK381" i="21"/>
  <c r="FK426" i="21"/>
  <c r="FK405" i="21"/>
  <c r="FK393" i="21"/>
  <c r="FK351" i="21"/>
  <c r="FK282" i="21"/>
  <c r="FK411" i="21"/>
  <c r="FK339" i="21"/>
  <c r="FK306" i="21"/>
  <c r="FK342" i="21"/>
  <c r="FK309" i="21"/>
  <c r="FK357" i="21"/>
  <c r="FK354" i="21"/>
  <c r="FK402" i="21"/>
  <c r="FK414" i="21"/>
  <c r="HG282" i="21"/>
  <c r="HG429" i="21"/>
  <c r="HG441" i="21"/>
  <c r="HG333" i="21"/>
  <c r="HG360" i="21"/>
  <c r="HG297" i="21"/>
  <c r="HG318" i="21"/>
  <c r="HG438" i="21"/>
  <c r="HG294" i="21"/>
  <c r="HG315" i="21"/>
  <c r="HG330" i="21"/>
  <c r="HG384" i="21"/>
  <c r="HG417" i="21"/>
  <c r="HG306" i="21"/>
  <c r="HG291" i="21"/>
  <c r="HG426" i="21"/>
  <c r="HG396" i="21"/>
  <c r="HG369" i="21"/>
  <c r="HG456" i="21"/>
  <c r="HG414" i="21"/>
  <c r="HG390" i="21"/>
  <c r="HG432" i="21"/>
  <c r="HG381" i="21"/>
  <c r="HG300" i="21"/>
  <c r="HG363" i="21"/>
  <c r="HG345" i="21"/>
  <c r="HF306" i="21"/>
  <c r="HF450" i="21"/>
  <c r="HF378" i="21"/>
  <c r="HF417" i="21"/>
  <c r="HF318" i="21"/>
  <c r="HF387" i="21"/>
  <c r="HF327" i="21"/>
  <c r="HF429" i="21"/>
  <c r="HF375" i="21"/>
  <c r="HF333" i="21"/>
  <c r="HF300" i="21"/>
  <c r="HF402" i="21"/>
  <c r="HF447" i="21"/>
  <c r="HF372" i="21"/>
  <c r="HF438" i="21"/>
  <c r="HF381" i="21"/>
  <c r="HF297" i="21"/>
  <c r="HF336" i="21"/>
  <c r="HF291" i="21"/>
  <c r="HF288" i="21"/>
  <c r="HF390" i="21"/>
  <c r="HF303" i="21"/>
  <c r="HF315" i="21"/>
  <c r="HF444" i="21"/>
  <c r="HF282" i="21"/>
  <c r="HF285" i="21"/>
  <c r="IL327" i="21"/>
  <c r="IL420" i="21"/>
  <c r="IL396" i="21"/>
  <c r="IL336" i="21"/>
  <c r="IL297" i="21"/>
  <c r="IL375" i="21"/>
  <c r="IL456" i="21"/>
  <c r="IL408" i="21"/>
  <c r="IL342" i="21"/>
  <c r="IL309" i="21"/>
  <c r="IL429" i="21"/>
  <c r="IL459" i="21"/>
  <c r="IL426" i="21"/>
  <c r="IL303" i="21"/>
  <c r="IL390" i="21"/>
  <c r="IL444" i="21"/>
  <c r="IL369" i="21"/>
  <c r="IL354" i="21"/>
  <c r="IL414" i="21"/>
  <c r="IL435" i="21"/>
  <c r="IL405" i="21"/>
  <c r="IL348" i="21"/>
  <c r="IL345" i="21"/>
  <c r="IL330" i="21"/>
  <c r="IL387" i="21"/>
  <c r="IL384" i="21"/>
  <c r="IL378" i="21"/>
  <c r="CI441" i="21"/>
  <c r="CI378" i="21"/>
  <c r="CI390" i="21"/>
  <c r="CI297" i="21"/>
  <c r="CI330" i="21"/>
  <c r="CI318" i="21"/>
  <c r="CI282" i="21"/>
  <c r="CI285" i="21"/>
  <c r="CI357" i="21"/>
  <c r="CI405" i="21"/>
  <c r="DG363" i="21"/>
  <c r="DG414" i="21"/>
  <c r="DG453" i="21"/>
  <c r="DG423" i="21"/>
  <c r="DG375" i="21"/>
  <c r="DG450" i="21"/>
  <c r="DG372" i="21"/>
  <c r="DG432" i="21"/>
  <c r="DG342" i="21"/>
  <c r="DG297" i="21"/>
  <c r="DG306" i="21"/>
  <c r="DG339" i="21"/>
  <c r="DG387" i="21"/>
  <c r="DG348" i="21"/>
  <c r="DG351" i="21"/>
  <c r="DG444" i="21"/>
  <c r="DG408" i="21"/>
  <c r="DG312" i="21"/>
  <c r="DG378" i="21"/>
  <c r="DG303" i="21"/>
  <c r="DG381" i="21"/>
  <c r="DG384" i="21"/>
  <c r="DG309" i="21"/>
  <c r="DG426" i="21"/>
  <c r="DG456" i="21"/>
  <c r="DG282" i="21"/>
  <c r="HO345" i="21"/>
  <c r="AP232" i="21" s="1" a="1"/>
  <c r="AP232" i="21" s="1"/>
  <c r="HO432" i="21"/>
  <c r="HO438" i="21"/>
  <c r="AP263" i="21" s="1" a="1"/>
  <c r="AP263" i="21" s="1"/>
  <c r="HO327" i="21"/>
  <c r="HO333" i="21"/>
  <c r="AP228" i="21" s="1" a="1"/>
  <c r="AP228" i="21" s="1"/>
  <c r="HO324" i="21"/>
  <c r="HO447" i="21"/>
  <c r="AP266" i="21" s="1" a="1"/>
  <c r="AP266" i="21" s="1"/>
  <c r="HO456" i="21"/>
  <c r="HO441" i="21"/>
  <c r="AP264" i="21" s="1" a="1"/>
  <c r="AP264" i="21" s="1"/>
  <c r="HO312" i="21"/>
  <c r="HO384" i="21"/>
  <c r="AP245" i="21" s="1" a="1"/>
  <c r="AP245" i="21" s="1"/>
  <c r="HO288" i="21"/>
  <c r="AP213" i="21" s="1" a="1"/>
  <c r="AP213" i="21" s="1"/>
  <c r="AP149" i="21" s="1"/>
  <c r="HO381" i="21"/>
  <c r="AP244" i="21" s="1" a="1"/>
  <c r="AP244" i="21" s="1"/>
  <c r="HO390" i="21"/>
  <c r="HO375" i="21"/>
  <c r="AP242" i="21" s="1" a="1"/>
  <c r="AP242" i="21" s="1"/>
  <c r="HO339" i="21"/>
  <c r="AP230" i="21" s="1" a="1"/>
  <c r="AP230" i="21" s="1"/>
  <c r="AP166" i="21" s="1"/>
  <c r="HO285" i="21"/>
  <c r="AP212" i="21" s="1" a="1"/>
  <c r="AP212" i="21" s="1"/>
  <c r="HO330" i="21"/>
  <c r="HO348" i="21"/>
  <c r="AP233" i="21" s="1" a="1"/>
  <c r="AP233" i="21" s="1"/>
  <c r="HO369" i="21"/>
  <c r="AP240" i="21" s="1" a="1"/>
  <c r="AP240" i="21" s="1"/>
  <c r="AP176" i="21" s="1"/>
  <c r="HO315" i="21"/>
  <c r="AP222" i="21" s="1" a="1"/>
  <c r="AP222" i="21" s="1"/>
  <c r="HO366" i="21"/>
  <c r="HO396" i="21"/>
  <c r="AP249" i="21" s="1" a="1"/>
  <c r="AP249" i="21" s="1"/>
  <c r="HO414" i="21"/>
  <c r="AP255" i="21" s="1" a="1"/>
  <c r="AP255" i="21" s="1"/>
  <c r="AP191" i="21" s="1"/>
  <c r="HO393" i="21"/>
  <c r="AP248" i="21" s="1" a="1"/>
  <c r="AP248" i="21" s="1"/>
  <c r="HO435" i="21"/>
  <c r="HO318" i="21"/>
  <c r="AP223" i="21" s="1" a="1"/>
  <c r="AP223" i="21" s="1"/>
  <c r="HO459" i="21"/>
  <c r="AP270" i="21" s="1" a="1"/>
  <c r="AP270" i="21" s="1"/>
  <c r="AP206" i="21" s="1"/>
  <c r="HO426" i="21"/>
  <c r="AP259" i="21" s="1" a="1"/>
  <c r="AP259" i="21" s="1"/>
  <c r="HO306" i="21"/>
  <c r="HO321" i="21"/>
  <c r="HO303" i="21"/>
  <c r="HO420" i="21"/>
  <c r="AP257" i="21" s="1" a="1"/>
  <c r="AP257" i="21" s="1"/>
  <c r="HO291" i="21"/>
  <c r="HO405" i="21"/>
  <c r="AP252" i="21" s="1" a="1"/>
  <c r="AP252" i="21" s="1"/>
  <c r="ES348" i="21"/>
  <c r="ES366" i="21"/>
  <c r="ES438" i="21"/>
  <c r="ES396" i="21"/>
  <c r="ES357" i="21"/>
  <c r="ES303" i="21"/>
  <c r="ES411" i="21"/>
  <c r="ES285" i="21"/>
  <c r="ES414" i="21"/>
  <c r="ES372" i="21"/>
  <c r="ES318" i="21"/>
  <c r="ES378" i="21"/>
  <c r="ES426" i="21"/>
  <c r="ES321" i="21"/>
  <c r="ES324" i="21"/>
  <c r="ES336" i="21"/>
  <c r="ES339" i="21"/>
  <c r="ES342" i="21"/>
  <c r="ES402" i="21"/>
  <c r="ES405" i="21"/>
  <c r="ES408" i="21"/>
  <c r="ES297" i="21"/>
  <c r="ES300" i="21"/>
  <c r="ES459" i="21"/>
  <c r="ES381" i="21"/>
  <c r="ES384" i="21"/>
  <c r="ES333" i="21"/>
  <c r="ES288" i="21"/>
  <c r="ES327" i="21"/>
  <c r="ES417" i="21"/>
  <c r="ES312" i="21"/>
  <c r="ES456" i="21"/>
  <c r="ES345" i="21"/>
  <c r="ES393" i="21"/>
  <c r="ES390" i="21"/>
  <c r="GO411" i="21"/>
  <c r="GO453" i="21"/>
  <c r="GO405" i="21"/>
  <c r="GO348" i="21"/>
  <c r="GO306" i="21"/>
  <c r="GO423" i="21"/>
  <c r="GO366" i="21"/>
  <c r="GO420" i="21"/>
  <c r="GO318" i="21"/>
  <c r="GO291" i="21"/>
  <c r="GO327" i="21"/>
  <c r="GO441" i="21"/>
  <c r="GO336" i="21"/>
  <c r="GO396" i="21"/>
  <c r="GO447" i="21"/>
  <c r="GO390" i="21"/>
  <c r="GO402" i="21"/>
  <c r="GO456" i="21"/>
  <c r="GO297" i="21"/>
  <c r="GO285" i="21"/>
  <c r="GO444" i="21"/>
  <c r="GO315" i="21"/>
  <c r="GO303" i="21"/>
  <c r="GO294" i="21"/>
  <c r="GO435" i="21"/>
  <c r="GO438" i="21"/>
  <c r="GO333" i="21"/>
  <c r="GO330" i="21"/>
  <c r="GO360" i="21"/>
  <c r="GO381" i="21"/>
  <c r="GO288" i="21"/>
  <c r="GO417" i="21"/>
  <c r="GO393" i="21"/>
  <c r="GO399" i="21"/>
  <c r="GO342" i="21"/>
  <c r="HU396" i="21"/>
  <c r="HU291" i="21"/>
  <c r="HU387" i="21"/>
  <c r="AQ246" i="21" s="1" a="1"/>
  <c r="AQ246" i="21" s="1"/>
  <c r="AQ182" i="21" s="1"/>
  <c r="HU405" i="21"/>
  <c r="HU441" i="21"/>
  <c r="HU324" i="21"/>
  <c r="AQ225" i="21" s="1" a="1"/>
  <c r="AQ225" i="21" s="1"/>
  <c r="HU303" i="21"/>
  <c r="AQ218" i="21" s="1" a="1"/>
  <c r="AQ218" i="21" s="1"/>
  <c r="AQ154" i="21" s="1"/>
  <c r="HU333" i="21"/>
  <c r="HU306" i="21"/>
  <c r="HU381" i="21"/>
  <c r="AQ244" i="21" s="1" a="1"/>
  <c r="AQ244" i="21" s="1"/>
  <c r="HU384" i="21"/>
  <c r="AQ245" i="21" s="1" a="1"/>
  <c r="AQ245" i="21" s="1"/>
  <c r="AQ181" i="21" s="1"/>
  <c r="HU450" i="21"/>
  <c r="HU354" i="21"/>
  <c r="HU321" i="21"/>
  <c r="AQ224" i="21" s="1" a="1"/>
  <c r="AQ224" i="21" s="1"/>
  <c r="HU444" i="21"/>
  <c r="AQ265" i="21" s="1" a="1"/>
  <c r="AQ265" i="21" s="1"/>
  <c r="AQ201" i="21" s="1"/>
  <c r="HU447" i="21"/>
  <c r="AQ266" i="21" s="1" a="1"/>
  <c r="AQ266" i="21" s="1"/>
  <c r="HU336" i="21"/>
  <c r="HU375" i="21"/>
  <c r="AQ242" i="21" s="1" a="1"/>
  <c r="AQ242" i="21" s="1"/>
  <c r="HU282" i="21"/>
  <c r="AQ211" i="21" s="1" a="1"/>
  <c r="AQ211" i="21" s="1"/>
  <c r="AQ147" i="21" s="1"/>
  <c r="HU348" i="21"/>
  <c r="AQ233" i="21" s="1" a="1"/>
  <c r="AQ233" i="21" s="1"/>
  <c r="HU300" i="21"/>
  <c r="HU453" i="21"/>
  <c r="AQ268" i="21" s="1" a="1"/>
  <c r="AQ268" i="21" s="1"/>
  <c r="HU402" i="21"/>
  <c r="AQ251" i="21" s="1" a="1"/>
  <c r="AQ251" i="21" s="1"/>
  <c r="AQ187" i="21" s="1"/>
  <c r="HU297" i="21"/>
  <c r="AQ216" i="21" s="1" a="1"/>
  <c r="AQ216" i="21" s="1"/>
  <c r="HU459" i="21"/>
  <c r="HU285" i="21"/>
  <c r="AQ212" i="21" s="1" a="1"/>
  <c r="AQ212" i="21" s="1"/>
  <c r="HU345" i="21"/>
  <c r="AQ232" i="21" s="1" a="1"/>
  <c r="AQ232" i="21" s="1"/>
  <c r="AQ168" i="21" s="1"/>
  <c r="HU351" i="21"/>
  <c r="AQ234" i="21" s="1" a="1"/>
  <c r="AQ234" i="21" s="1"/>
  <c r="HU393" i="21"/>
  <c r="HU456" i="21"/>
  <c r="AQ269" i="21" s="1" a="1"/>
  <c r="AQ269" i="21" s="1"/>
  <c r="HU420" i="21"/>
  <c r="AQ257" i="21" s="1" a="1"/>
  <c r="AQ257" i="21" s="1"/>
  <c r="AQ193" i="21" s="1"/>
  <c r="HU417" i="21"/>
  <c r="AQ256" i="21" s="1" a="1"/>
  <c r="AQ256" i="21" s="1"/>
  <c r="HU435" i="21"/>
  <c r="HU294" i="21"/>
  <c r="HU309" i="21"/>
  <c r="AQ220" i="21" s="1" a="1"/>
  <c r="AQ220" i="21" s="1"/>
  <c r="AQ156" i="21" s="1"/>
  <c r="IK366" i="21"/>
  <c r="IK435" i="21"/>
  <c r="IK405" i="21"/>
  <c r="IK336" i="21"/>
  <c r="IK348" i="21"/>
  <c r="IK420" i="21"/>
  <c r="IK300" i="21"/>
  <c r="IK408" i="21"/>
  <c r="IK369" i="21"/>
  <c r="IK321" i="21"/>
  <c r="IK450" i="21"/>
  <c r="IK459" i="21"/>
  <c r="IK303" i="21"/>
  <c r="IK288" i="21"/>
  <c r="IK318" i="21"/>
  <c r="IK429" i="21"/>
  <c r="IK387" i="21"/>
  <c r="IK393" i="21"/>
  <c r="IK399" i="21"/>
  <c r="IK309" i="21"/>
  <c r="IK357" i="21"/>
  <c r="IK306" i="21"/>
  <c r="IK381" i="21"/>
  <c r="IK375" i="21"/>
  <c r="IK294" i="21"/>
  <c r="IK327" i="21"/>
  <c r="IK339" i="21"/>
  <c r="IK324" i="21"/>
  <c r="IK378" i="21"/>
  <c r="IK426" i="21"/>
  <c r="IK444" i="21"/>
  <c r="IK414" i="21"/>
  <c r="IK354" i="21"/>
  <c r="IK456" i="21"/>
  <c r="IK330" i="21"/>
  <c r="CP309" i="21"/>
  <c r="CP360" i="21"/>
  <c r="CP402" i="21"/>
  <c r="CP351" i="21"/>
  <c r="CP417" i="21"/>
  <c r="CP324" i="21"/>
  <c r="CP369" i="21"/>
  <c r="CP384" i="21"/>
  <c r="CP429" i="21"/>
  <c r="CP336" i="21"/>
  <c r="CP381" i="21"/>
  <c r="CP390" i="21"/>
  <c r="CP393" i="21"/>
  <c r="CP444" i="21"/>
  <c r="CP345" i="21"/>
  <c r="CP456" i="21"/>
  <c r="CP453" i="21"/>
  <c r="CP450" i="21"/>
  <c r="CP426" i="21"/>
  <c r="CP438" i="21"/>
  <c r="CP285" i="21"/>
  <c r="CP288" i="21"/>
  <c r="CP291" i="21"/>
  <c r="CP348" i="21"/>
  <c r="CP297" i="21"/>
  <c r="CP387" i="21"/>
  <c r="CP303" i="21"/>
  <c r="CP435" i="21"/>
  <c r="CP378" i="21"/>
  <c r="CP459" i="21"/>
  <c r="CP420" i="21"/>
  <c r="CP363" i="21"/>
  <c r="CP408" i="21"/>
  <c r="CP354" i="21"/>
  <c r="HB354" i="21"/>
  <c r="HB459" i="21"/>
  <c r="HB303" i="21"/>
  <c r="HB378" i="21"/>
  <c r="HB357" i="21"/>
  <c r="HB327" i="21"/>
  <c r="L458" i="21"/>
  <c r="L413" i="21"/>
  <c r="L320" i="21"/>
  <c r="L299" i="21"/>
  <c r="L451" i="21"/>
  <c r="L361" i="21"/>
  <c r="L397" i="21"/>
  <c r="L389" i="21"/>
  <c r="L310" i="21"/>
  <c r="L356" i="21"/>
  <c r="L407" i="21"/>
  <c r="L296" i="21"/>
  <c r="L373" i="21"/>
  <c r="L410" i="21"/>
  <c r="L436" i="21"/>
  <c r="L439" i="21"/>
  <c r="L409" i="21"/>
  <c r="L364" i="21"/>
  <c r="L355" i="21"/>
  <c r="L392" i="21"/>
  <c r="L415" i="21"/>
  <c r="L370" i="21"/>
  <c r="L440" i="21"/>
  <c r="L400" i="21"/>
  <c r="L404" i="21"/>
  <c r="L340" i="21"/>
  <c r="L350" i="21"/>
  <c r="L386" i="21"/>
  <c r="L445" i="21"/>
  <c r="HC453" i="21"/>
  <c r="AN268" i="21" s="1" a="1"/>
  <c r="AN268" i="21" s="1"/>
  <c r="HC282" i="21"/>
  <c r="AN211" i="21" s="1" a="1"/>
  <c r="AN211" i="21" s="1"/>
  <c r="HC354" i="21"/>
  <c r="AN235" i="21" s="1" a="1"/>
  <c r="AN235" i="21" s="1"/>
  <c r="HC372" i="21"/>
  <c r="HC336" i="21"/>
  <c r="AN229" i="21" s="1" a="1"/>
  <c r="AN229" i="21" s="1"/>
  <c r="HC321" i="21"/>
  <c r="HC369" i="21"/>
  <c r="AN240" i="21" s="1" a="1"/>
  <c r="AN240" i="21" s="1"/>
  <c r="HC396" i="21"/>
  <c r="AN249" i="21" s="1" a="1"/>
  <c r="AN249" i="21" s="1"/>
  <c r="HC351" i="21"/>
  <c r="HC381" i="21"/>
  <c r="HC378" i="21"/>
  <c r="HC312" i="21"/>
  <c r="AN221" i="21" s="1" a="1"/>
  <c r="AN221" i="21" s="1"/>
  <c r="HC288" i="21"/>
  <c r="AN213" i="21" s="1" a="1"/>
  <c r="AN213" i="21" s="1"/>
  <c r="Y434" i="21"/>
  <c r="Y293" i="21"/>
  <c r="Y337" i="21"/>
  <c r="Y440" i="21"/>
  <c r="Y442" i="21"/>
  <c r="Y344" i="21"/>
  <c r="Y365" i="21"/>
  <c r="Y403" i="21"/>
  <c r="Y416" i="21"/>
  <c r="Y421" i="21"/>
  <c r="Y388" i="21"/>
  <c r="Y292" i="21"/>
  <c r="Y458" i="21"/>
  <c r="Y422" i="21"/>
  <c r="Y304" i="21"/>
  <c r="Y392" i="21"/>
  <c r="Y347" i="21"/>
  <c r="Y343" i="21"/>
  <c r="Y281" i="21"/>
  <c r="Y305" i="21"/>
  <c r="Y338" i="21"/>
  <c r="Y302" i="21"/>
  <c r="Y313" i="21"/>
  <c r="Y308" i="21"/>
  <c r="Y409" i="21"/>
  <c r="Y331" i="21"/>
  <c r="Y340" i="21"/>
  <c r="Y439" i="21"/>
  <c r="Y391" i="21"/>
  <c r="ED408" i="21"/>
  <c r="ED336" i="21"/>
  <c r="ED378" i="21"/>
  <c r="ED369" i="21"/>
  <c r="ED354" i="21"/>
  <c r="ED342" i="21"/>
  <c r="ED414" i="21"/>
  <c r="ED357" i="21"/>
  <c r="ED345" i="21"/>
  <c r="ED330" i="21"/>
  <c r="ED426" i="21"/>
  <c r="ED390" i="21"/>
  <c r="ED300" i="21"/>
  <c r="CY300" i="21"/>
  <c r="CY390" i="21"/>
  <c r="V247" i="21" s="1" a="1"/>
  <c r="V247" i="21" s="1"/>
  <c r="CY351" i="21"/>
  <c r="CY354" i="21"/>
  <c r="V235" i="21" s="1" a="1"/>
  <c r="V235" i="21" s="1"/>
  <c r="CY366" i="21"/>
  <c r="V239" i="21" s="1" a="1"/>
  <c r="V239" i="21" s="1"/>
  <c r="CY333" i="21"/>
  <c r="CY408" i="21"/>
  <c r="CY327" i="21"/>
  <c r="CY384" i="21"/>
  <c r="CY357" i="21"/>
  <c r="CY372" i="21"/>
  <c r="CY417" i="21"/>
  <c r="CY426" i="21"/>
  <c r="EU324" i="21"/>
  <c r="EU456" i="21"/>
  <c r="EU399" i="21"/>
  <c r="AD250" i="21" s="1" a="1"/>
  <c r="AD250" i="21" s="1"/>
  <c r="EU342" i="21"/>
  <c r="EU450" i="21"/>
  <c r="AD267" i="21" s="1" a="1"/>
  <c r="AD267" i="21" s="1"/>
  <c r="EU303" i="21"/>
  <c r="EU354" i="21"/>
  <c r="AD235" i="21" s="1" a="1"/>
  <c r="AD235" i="21" s="1"/>
  <c r="EU357" i="21"/>
  <c r="AD236" i="21" s="1" a="1"/>
  <c r="AD236" i="21" s="1"/>
  <c r="EU291" i="21"/>
  <c r="EU360" i="21"/>
  <c r="EU318" i="21"/>
  <c r="EU351" i="21"/>
  <c r="EU384" i="21"/>
  <c r="AD245" i="21" s="1" a="1"/>
  <c r="AD245" i="21" s="1"/>
  <c r="AK301" i="21"/>
  <c r="AK323" i="21"/>
  <c r="AK431" i="21"/>
  <c r="AK397" i="21"/>
  <c r="AK449" i="21"/>
  <c r="AK295" i="21"/>
  <c r="AK436" i="21"/>
  <c r="AK299" i="21"/>
  <c r="AK290" i="21"/>
  <c r="AK367" i="21"/>
  <c r="AK419" i="21"/>
  <c r="AK409" i="21"/>
  <c r="AK406" i="21"/>
  <c r="AK380" i="21"/>
  <c r="AK307" i="21"/>
  <c r="AK400" i="21"/>
  <c r="AK421" i="21"/>
  <c r="AK361" i="21"/>
  <c r="AK401" i="21"/>
  <c r="AK308" i="21"/>
  <c r="AK313" i="21"/>
  <c r="AK376" i="21"/>
  <c r="AK340" i="21"/>
  <c r="AK448" i="21"/>
  <c r="AK320" i="21"/>
  <c r="AK289" i="21"/>
  <c r="AK424" i="21"/>
  <c r="AK292" i="21"/>
  <c r="AK425" i="21"/>
  <c r="BQ381" i="21"/>
  <c r="BQ324" i="21"/>
  <c r="BQ294" i="21"/>
  <c r="BQ420" i="21"/>
  <c r="BQ405" i="21"/>
  <c r="BQ387" i="21"/>
  <c r="BQ423" i="21"/>
  <c r="BQ348" i="21"/>
  <c r="BQ333" i="21"/>
  <c r="BQ318" i="21"/>
  <c r="BQ411" i="21"/>
  <c r="BQ363" i="21"/>
  <c r="BQ291" i="21"/>
  <c r="CS426" i="21"/>
  <c r="CS300" i="21"/>
  <c r="CS438" i="21"/>
  <c r="CS429" i="21"/>
  <c r="CS372" i="21"/>
  <c r="CS405" i="21"/>
  <c r="CS393" i="21"/>
  <c r="CS456" i="21"/>
  <c r="U269" i="21" s="1" a="1"/>
  <c r="U269" i="21" s="1"/>
  <c r="CS408" i="21"/>
  <c r="CS390" i="21"/>
  <c r="CS366" i="21"/>
  <c r="CS339" i="21"/>
  <c r="CS396" i="21"/>
  <c r="U249" i="21" s="1" a="1"/>
  <c r="U249" i="21" s="1"/>
  <c r="IH378" i="21"/>
  <c r="IH354" i="21"/>
  <c r="IH423" i="21"/>
  <c r="IH330" i="21"/>
  <c r="IH315" i="21"/>
  <c r="IH360" i="21"/>
  <c r="IH294" i="21"/>
  <c r="IH285" i="21"/>
  <c r="IH447" i="21"/>
  <c r="IH381" i="21"/>
  <c r="IH459" i="21"/>
  <c r="IH456" i="21"/>
  <c r="IH432" i="21"/>
  <c r="BH441" i="21"/>
  <c r="BH420" i="21"/>
  <c r="BH378" i="21"/>
  <c r="BH414" i="21"/>
  <c r="BH366" i="21"/>
  <c r="BH435" i="21"/>
  <c r="BH363" i="21"/>
  <c r="BH423" i="21"/>
  <c r="BH297" i="21"/>
  <c r="BH369" i="21"/>
  <c r="BH318" i="21"/>
  <c r="BH432" i="21"/>
  <c r="BH372" i="21"/>
  <c r="CN378" i="21"/>
  <c r="CN336" i="21"/>
  <c r="CN321" i="21"/>
  <c r="CN408" i="21"/>
  <c r="CN387" i="21"/>
  <c r="CN369" i="21"/>
  <c r="CN348" i="21"/>
  <c r="CN354" i="21"/>
  <c r="CN306" i="21"/>
  <c r="CN285" i="21"/>
  <c r="CN432" i="21"/>
  <c r="CN291" i="21"/>
  <c r="CN309" i="21"/>
  <c r="DT351" i="21"/>
  <c r="DT447" i="21"/>
  <c r="DT396" i="21"/>
  <c r="DT414" i="21"/>
  <c r="DT393" i="21"/>
  <c r="DT330" i="21"/>
  <c r="DT312" i="21"/>
  <c r="DT360" i="21"/>
  <c r="DT408" i="21"/>
  <c r="DT450" i="21"/>
  <c r="DT411" i="21"/>
  <c r="DT297" i="21"/>
  <c r="DT357" i="21"/>
  <c r="EZ285" i="21"/>
  <c r="EZ426" i="21"/>
  <c r="EZ378" i="21"/>
  <c r="EZ417" i="21"/>
  <c r="EZ414" i="21"/>
  <c r="EZ435" i="21"/>
  <c r="EZ384" i="21"/>
  <c r="EZ357" i="21"/>
  <c r="EZ354" i="21"/>
  <c r="EZ438" i="21"/>
  <c r="EZ312" i="21"/>
  <c r="EZ297" i="21"/>
  <c r="EZ294" i="21"/>
  <c r="GF342" i="21"/>
  <c r="GF327" i="21"/>
  <c r="GF387" i="21"/>
  <c r="GF417" i="21"/>
  <c r="GF363" i="21"/>
  <c r="GF300" i="21"/>
  <c r="GF297" i="21"/>
  <c r="GF360" i="21"/>
  <c r="GF441" i="21"/>
  <c r="GF447" i="21"/>
  <c r="GF375" i="21"/>
  <c r="GF291" i="21"/>
  <c r="GF381" i="21"/>
  <c r="IB330" i="21"/>
  <c r="IB456" i="21"/>
  <c r="IB423" i="21"/>
  <c r="IB408" i="21"/>
  <c r="IB450" i="21"/>
  <c r="IB414" i="21"/>
  <c r="IB303" i="21"/>
  <c r="IB345" i="21"/>
  <c r="IB390" i="21"/>
  <c r="IB447" i="21"/>
  <c r="IB360" i="21"/>
  <c r="IB285" i="21"/>
  <c r="IB339" i="21"/>
  <c r="HV357" i="21"/>
  <c r="HV309" i="21"/>
  <c r="HV459" i="21"/>
  <c r="HV411" i="21"/>
  <c r="HV456" i="21"/>
  <c r="HV372" i="21"/>
  <c r="HV381" i="21"/>
  <c r="HV333" i="21"/>
  <c r="HV408" i="21"/>
  <c r="HV432" i="21"/>
  <c r="HV348" i="21"/>
  <c r="HV297" i="21"/>
  <c r="HV318" i="21"/>
  <c r="FS339" i="21"/>
  <c r="AH230" i="21" s="1" a="1"/>
  <c r="AH230" i="21" s="1"/>
  <c r="FS378" i="21"/>
  <c r="FS300" i="21"/>
  <c r="AH217" i="21" s="1" a="1"/>
  <c r="AH217" i="21" s="1"/>
  <c r="FS459" i="21"/>
  <c r="AH270" i="21" s="1" a="1"/>
  <c r="AH270" i="21" s="1"/>
  <c r="FS345" i="21"/>
  <c r="AH232" i="21" s="1" a="1"/>
  <c r="AH232" i="21" s="1"/>
  <c r="FS375" i="21"/>
  <c r="FS282" i="21"/>
  <c r="FS336" i="21"/>
  <c r="AH229" i="21" s="1" a="1"/>
  <c r="AH229" i="21" s="1"/>
  <c r="FS369" i="21"/>
  <c r="FS360" i="21"/>
  <c r="FS285" i="21"/>
  <c r="AH212" i="21" s="1" a="1"/>
  <c r="AH212" i="21" s="1"/>
  <c r="FS318" i="21"/>
  <c r="AH223" i="21" s="1" a="1"/>
  <c r="AH223" i="21" s="1"/>
  <c r="FS315" i="21"/>
  <c r="AH222" i="21" s="1" a="1"/>
  <c r="AH222" i="21" s="1"/>
  <c r="FS444" i="21"/>
  <c r="FS408" i="21"/>
  <c r="AH253" i="21" s="1" a="1"/>
  <c r="AH253" i="21" s="1"/>
  <c r="FS435" i="21"/>
  <c r="FS432" i="21"/>
  <c r="AH261" i="21" s="1" a="1"/>
  <c r="AH261" i="21" s="1"/>
  <c r="FS453" i="21"/>
  <c r="FS411" i="21"/>
  <c r="AH254" i="21" s="1" a="1"/>
  <c r="AH254" i="21" s="1"/>
  <c r="FS303" i="21"/>
  <c r="AH218" i="21" s="1" a="1"/>
  <c r="AH218" i="21" s="1"/>
  <c r="HE444" i="21"/>
  <c r="HE282" i="21"/>
  <c r="HE429" i="21"/>
  <c r="HE375" i="21"/>
  <c r="HE288" i="21"/>
  <c r="HE330" i="21"/>
  <c r="HE438" i="21"/>
  <c r="HE384" i="21"/>
  <c r="HE333" i="21"/>
  <c r="HE345" i="21"/>
  <c r="HE393" i="21"/>
  <c r="HE447" i="21"/>
  <c r="HE399" i="21"/>
  <c r="HE300" i="21"/>
  <c r="HE312" i="21"/>
  <c r="HE423" i="21"/>
  <c r="HE303" i="21"/>
  <c r="HE339" i="21"/>
  <c r="HE360" i="21"/>
  <c r="HE342" i="21"/>
  <c r="HE294" i="21"/>
  <c r="HE348" i="21"/>
  <c r="HE318" i="21"/>
  <c r="HE450" i="21"/>
  <c r="HE291" i="21"/>
  <c r="HE297" i="21"/>
  <c r="AJ90" i="21"/>
  <c r="AJ84" i="21"/>
  <c r="AG85" i="21"/>
  <c r="AO89" i="21"/>
  <c r="AO93" i="21"/>
  <c r="AO87" i="21"/>
  <c r="AO88" i="21"/>
  <c r="AO84" i="21"/>
  <c r="AO86" i="21"/>
  <c r="AO94" i="21"/>
  <c r="AO91" i="21"/>
  <c r="AL21" i="21"/>
  <c r="AF88" i="21"/>
  <c r="AF86" i="21"/>
  <c r="AL91" i="21"/>
  <c r="AL85" i="21"/>
  <c r="AJ87" i="21"/>
  <c r="AJ86" i="21"/>
  <c r="AJ94" i="21"/>
  <c r="AJ91" i="21"/>
  <c r="AJ85" i="21"/>
  <c r="AJ92" i="21"/>
  <c r="AJ93" i="21"/>
  <c r="AJ88" i="21"/>
  <c r="AG89" i="21"/>
  <c r="AG94" i="21"/>
  <c r="AG91" i="21"/>
  <c r="AG88" i="21"/>
  <c r="AG93" i="21"/>
  <c r="AG92" i="21"/>
  <c r="AG84" i="21"/>
  <c r="AL23" i="21"/>
  <c r="K12" i="21"/>
  <c r="K8" i="21"/>
  <c r="AE30" i="21"/>
  <c r="AE24" i="21"/>
  <c r="AE21" i="21"/>
  <c r="AE25" i="21"/>
  <c r="AE29" i="21"/>
  <c r="AE26" i="21"/>
  <c r="AE23" i="21"/>
  <c r="AE22" i="21"/>
  <c r="AE27" i="21"/>
  <c r="AE28" i="21"/>
  <c r="AE20" i="21"/>
  <c r="AL20" i="21"/>
  <c r="AL25" i="21"/>
  <c r="AL29" i="21"/>
  <c r="AL28" i="21"/>
  <c r="AL27" i="21"/>
  <c r="AL26" i="21"/>
  <c r="AL30" i="21"/>
  <c r="AL24" i="21"/>
  <c r="AF89" i="21"/>
  <c r="AF85" i="21"/>
  <c r="AF93" i="21"/>
  <c r="AF94" i="21"/>
  <c r="AF84" i="21"/>
  <c r="AF91" i="21"/>
  <c r="AF87" i="21"/>
  <c r="AL87" i="21"/>
  <c r="AL90" i="21"/>
  <c r="AL86" i="21"/>
  <c r="AL88" i="21"/>
  <c r="AL89" i="21"/>
  <c r="CH8" i="40"/>
  <c r="B10" i="20"/>
  <c r="A52" i="39"/>
  <c r="DI303" i="21"/>
  <c r="DI375" i="21"/>
  <c r="DI435" i="21"/>
  <c r="DI351" i="21"/>
  <c r="DI396" i="21"/>
  <c r="DI429" i="21"/>
  <c r="DI393" i="21"/>
  <c r="DI297" i="21"/>
  <c r="DI333" i="21"/>
  <c r="DI366" i="21"/>
  <c r="DI456" i="21"/>
  <c r="DI450" i="21"/>
  <c r="DI312" i="21"/>
  <c r="DF282" i="21"/>
  <c r="DF405" i="21"/>
  <c r="DF324" i="21"/>
  <c r="DF369" i="21"/>
  <c r="DF357" i="21"/>
  <c r="DF417" i="21"/>
  <c r="DF336" i="21"/>
  <c r="DF381" i="21"/>
  <c r="DF354" i="21"/>
  <c r="DF384" i="21"/>
  <c r="DF456" i="21"/>
  <c r="DF399" i="21"/>
  <c r="DF402" i="21"/>
  <c r="DF315" i="21"/>
  <c r="DF351" i="21"/>
  <c r="DF387" i="21"/>
  <c r="DF318" i="21"/>
  <c r="DF429" i="21"/>
  <c r="DF435" i="21"/>
  <c r="DF432" i="21"/>
  <c r="DF321" i="21"/>
  <c r="DF423" i="21"/>
  <c r="DF420" i="21"/>
  <c r="DF309" i="21"/>
  <c r="GL300" i="21"/>
  <c r="GL324" i="21"/>
  <c r="GL435" i="21"/>
  <c r="GL372" i="21"/>
  <c r="GL327" i="21"/>
  <c r="GL291" i="21"/>
  <c r="GL381" i="21"/>
  <c r="GL444" i="21"/>
  <c r="GL393" i="21"/>
  <c r="GL342" i="21"/>
  <c r="GL348" i="21"/>
  <c r="GL447" i="21"/>
  <c r="GL306" i="21"/>
  <c r="GL417" i="21"/>
  <c r="GL426" i="21"/>
  <c r="GL387" i="21"/>
  <c r="GL384" i="21"/>
  <c r="GL408" i="21"/>
  <c r="GL411" i="21"/>
  <c r="GL339" i="21"/>
  <c r="GL333" i="21"/>
  <c r="GL330" i="21"/>
  <c r="GL288" i="21"/>
  <c r="GL360" i="21"/>
  <c r="GL354" i="21"/>
  <c r="GL351" i="21"/>
  <c r="H8" i="21"/>
  <c r="H12" i="21"/>
  <c r="AQ90" i="21"/>
  <c r="AQ85" i="21"/>
  <c r="AQ84" i="21"/>
  <c r="AQ88" i="21"/>
  <c r="AQ91" i="21"/>
  <c r="AQ87" i="21"/>
  <c r="AQ94" i="21"/>
  <c r="AQ92" i="21"/>
  <c r="L12" i="21"/>
  <c r="N8" i="40"/>
  <c r="B4" i="20"/>
  <c r="A46" i="39"/>
  <c r="AN29" i="21"/>
  <c r="AN23" i="21"/>
  <c r="AN26" i="21"/>
  <c r="AN28" i="21"/>
  <c r="AN25" i="21"/>
  <c r="AN22" i="21"/>
  <c r="AN27" i="21"/>
  <c r="AN21" i="21"/>
  <c r="AN20" i="21"/>
  <c r="AH26" i="21"/>
  <c r="AH22" i="21"/>
  <c r="AH21" i="21"/>
  <c r="AH24" i="21"/>
  <c r="AH28" i="21"/>
  <c r="AH29" i="21"/>
  <c r="AH23" i="21"/>
  <c r="AH30" i="21"/>
  <c r="AH20" i="21"/>
  <c r="AH27" i="21"/>
  <c r="AH25" i="21"/>
  <c r="AP84" i="21"/>
  <c r="AR89" i="21"/>
  <c r="AR85" i="21"/>
  <c r="AK24" i="21"/>
  <c r="AK28" i="21"/>
  <c r="AK21" i="21"/>
  <c r="AK22" i="21"/>
  <c r="AK26" i="21"/>
  <c r="AK27" i="21"/>
  <c r="AK30" i="21"/>
  <c r="AH87" i="21"/>
  <c r="AH92" i="21"/>
  <c r="AH93" i="21"/>
  <c r="AH90" i="21"/>
  <c r="AH85" i="21"/>
  <c r="AH91" i="21"/>
  <c r="AK91" i="21"/>
  <c r="AK84" i="21"/>
  <c r="AK86" i="21"/>
  <c r="AK93" i="21"/>
  <c r="AK87" i="21"/>
  <c r="AK85" i="21"/>
  <c r="AS24" i="21"/>
  <c r="AS26" i="21"/>
  <c r="AS22" i="21"/>
  <c r="AS28" i="21"/>
  <c r="AS23" i="21"/>
  <c r="AS27" i="21"/>
  <c r="AS29" i="21"/>
  <c r="AS30" i="21"/>
  <c r="AS21" i="21"/>
  <c r="AS25" i="21"/>
  <c r="AK25" i="21"/>
  <c r="AM91" i="21"/>
  <c r="AM93" i="21"/>
  <c r="AF30" i="21"/>
  <c r="AF27" i="21"/>
  <c r="AF22" i="21"/>
  <c r="AF21" i="21"/>
  <c r="AF23" i="21"/>
  <c r="AF28" i="21"/>
  <c r="AF29" i="21"/>
  <c r="AF24" i="21"/>
  <c r="AF26" i="21"/>
  <c r="AF25" i="21"/>
  <c r="AO29" i="21"/>
  <c r="AO27" i="21"/>
  <c r="AO26" i="21"/>
  <c r="AO21" i="21"/>
  <c r="AO30" i="21"/>
  <c r="AO25" i="21"/>
  <c r="AO23" i="21"/>
  <c r="AO28" i="21"/>
  <c r="I12" i="21"/>
  <c r="AI20" i="21"/>
  <c r="M12" i="21"/>
  <c r="AI94" i="21"/>
  <c r="AI84" i="21"/>
  <c r="AE88" i="21"/>
  <c r="AE92" i="21"/>
  <c r="AN94" i="21"/>
  <c r="AS94" i="21"/>
  <c r="M8" i="21"/>
  <c r="L8" i="21"/>
  <c r="J12" i="21"/>
  <c r="J8" i="21"/>
  <c r="AR22" i="21"/>
  <c r="AR21" i="21"/>
  <c r="AG30" i="21"/>
  <c r="AG27" i="21"/>
  <c r="AG24" i="21"/>
  <c r="AG21" i="21"/>
  <c r="AG20" i="21"/>
  <c r="AP20" i="21"/>
  <c r="AJ29" i="21"/>
  <c r="AO24" i="21"/>
  <c r="AP27" i="21"/>
  <c r="AP24" i="21"/>
  <c r="AP21" i="21"/>
  <c r="AP25" i="21"/>
  <c r="AP30" i="21"/>
  <c r="AP29" i="21"/>
  <c r="AP22" i="21"/>
  <c r="AM25" i="21"/>
  <c r="AM27" i="21"/>
  <c r="AM28" i="21"/>
  <c r="AM22" i="21"/>
  <c r="AM24" i="21"/>
  <c r="AM21" i="21"/>
  <c r="AM23" i="21"/>
  <c r="AM26" i="21"/>
  <c r="AM30" i="21"/>
  <c r="AE94" i="21"/>
  <c r="AN84" i="21"/>
  <c r="AN90" i="21"/>
  <c r="AN93" i="21"/>
  <c r="AS90" i="21"/>
  <c r="AS89" i="21"/>
  <c r="AS91" i="21"/>
  <c r="AS88" i="21"/>
  <c r="AS93" i="21"/>
  <c r="B5" i="20"/>
  <c r="A47" i="39"/>
  <c r="Z8" i="40"/>
  <c r="AR28" i="21"/>
  <c r="AG23" i="21"/>
  <c r="AF20" i="21"/>
  <c r="AJ25" i="21"/>
  <c r="AI26" i="21"/>
  <c r="AO22" i="21"/>
  <c r="AI25" i="21"/>
  <c r="AI24" i="21"/>
  <c r="AI21" i="21"/>
  <c r="AI30" i="21"/>
  <c r="AI23" i="21"/>
  <c r="AI28" i="21"/>
  <c r="AI22" i="21"/>
  <c r="AQ26" i="21"/>
  <c r="AQ24" i="21"/>
  <c r="AQ27" i="21"/>
  <c r="AQ22" i="21"/>
  <c r="AQ29" i="21"/>
  <c r="AQ23" i="21"/>
  <c r="AQ25" i="21"/>
  <c r="AQ21" i="21"/>
  <c r="AJ23" i="21"/>
  <c r="AJ22" i="21"/>
  <c r="AJ21" i="21"/>
  <c r="AJ30" i="21"/>
  <c r="AJ20" i="21"/>
  <c r="AE91" i="21"/>
  <c r="AE89" i="21"/>
  <c r="AE84" i="21"/>
  <c r="AE85" i="21"/>
  <c r="AE93" i="21"/>
  <c r="AN91" i="21"/>
  <c r="AN89" i="21"/>
  <c r="AN92" i="21"/>
  <c r="AS86" i="21"/>
  <c r="G8" i="21"/>
  <c r="G12" i="21"/>
  <c r="AR25" i="21"/>
  <c r="AR29" i="21"/>
  <c r="AR27" i="21"/>
  <c r="AR30" i="21"/>
  <c r="AG29" i="21"/>
  <c r="AG28" i="21"/>
  <c r="AG25" i="21"/>
  <c r="AQ20" i="21"/>
  <c r="AO20" i="21"/>
  <c r="AJ24" i="21"/>
  <c r="AJ26" i="21"/>
  <c r="AJ28" i="21"/>
  <c r="AI29" i="21"/>
  <c r="AM29" i="21"/>
  <c r="AP26" i="21"/>
  <c r="Q267" i="21" l="1" a="1"/>
  <c r="Q267" i="21" s="1"/>
  <c r="P241" i="21" a="1"/>
  <c r="P241" i="21" s="1"/>
  <c r="R238" i="21" a="1"/>
  <c r="R238" i="21" s="1"/>
  <c r="H3" i="36"/>
  <c r="AL14" i="21"/>
  <c r="C12" i="36"/>
  <c r="E12" i="36" s="1"/>
  <c r="C19" i="36"/>
  <c r="C14" i="36"/>
  <c r="E14" i="36" s="1"/>
  <c r="C10" i="36"/>
  <c r="E10" i="36" s="1"/>
  <c r="F3" i="36"/>
  <c r="U247" i="21" a="1"/>
  <c r="U247" i="21" s="1"/>
  <c r="U183" i="21" s="1"/>
  <c r="AN234" i="21" a="1"/>
  <c r="AN234" i="21" s="1"/>
  <c r="AN170" i="21" s="1"/>
  <c r="AQ252" i="21" a="1"/>
  <c r="AQ252" i="21" s="1"/>
  <c r="AQ188" i="21" s="1"/>
  <c r="AM253" i="21" a="1"/>
  <c r="AM253" i="21" s="1"/>
  <c r="AM189" i="21" s="1"/>
  <c r="W243" i="21" a="1"/>
  <c r="W243" i="21" s="1"/>
  <c r="W179" i="21" s="1"/>
  <c r="AH262" i="21" a="1"/>
  <c r="AH262" i="21" s="1"/>
  <c r="AH198" i="21" s="1"/>
  <c r="U241" i="21" a="1"/>
  <c r="U241" i="21" s="1"/>
  <c r="U177" i="21" s="1"/>
  <c r="AD234" i="21" a="1"/>
  <c r="AD234" i="21" s="1"/>
  <c r="AD170" i="21" s="1"/>
  <c r="AQ236" i="21" a="1"/>
  <c r="AQ236" i="21" s="1"/>
  <c r="AQ172" i="21" s="1"/>
  <c r="AP254" i="21" a="1"/>
  <c r="AP254" i="21" s="1"/>
  <c r="AP190" i="21" s="1"/>
  <c r="AE264" i="21" a="1"/>
  <c r="AE264" i="21" s="1"/>
  <c r="AE200" i="21" s="1"/>
  <c r="AE221" i="21" a="1"/>
  <c r="AE221" i="21" s="1"/>
  <c r="AE157" i="21" s="1"/>
  <c r="Z265" i="21" a="1"/>
  <c r="Z265" i="21" s="1"/>
  <c r="Z201" i="21" s="1"/>
  <c r="Z235" i="21" a="1"/>
  <c r="Z235" i="21" s="1"/>
  <c r="Z171" i="21" s="1"/>
  <c r="AM241" i="21" a="1"/>
  <c r="AM241" i="21" s="1"/>
  <c r="AM177" i="21" s="1"/>
  <c r="AF260" i="21" a="1"/>
  <c r="AF260" i="21" s="1"/>
  <c r="AF196" i="21" s="1"/>
  <c r="AK236" i="21" a="1"/>
  <c r="AK236" i="21" s="1"/>
  <c r="AK172" i="21" s="1"/>
  <c r="AK268" i="21" a="1"/>
  <c r="AK268" i="21" s="1"/>
  <c r="AK204" i="21" s="1"/>
  <c r="AK235" i="21" a="1"/>
  <c r="AK235" i="21" s="1"/>
  <c r="AK171" i="21" s="1"/>
  <c r="AQ267" i="21" a="1"/>
  <c r="AQ267" i="21" s="1"/>
  <c r="AQ203" i="21" s="1"/>
  <c r="Z232" i="21" a="1"/>
  <c r="Z232" i="21" s="1"/>
  <c r="Z168" i="21" s="1"/>
  <c r="AK252" i="21" a="1"/>
  <c r="AK252" i="21" s="1"/>
  <c r="AK188" i="21" s="1"/>
  <c r="R268" i="21" a="1"/>
  <c r="R268" i="21" s="1"/>
  <c r="R204" i="21" s="1"/>
  <c r="AL225" i="21" a="1"/>
  <c r="AL225" i="21" s="1"/>
  <c r="AL161" i="21" s="1"/>
  <c r="AL223" i="21" a="1"/>
  <c r="AL223" i="21" s="1"/>
  <c r="AL159" i="21" s="1"/>
  <c r="V245" i="21" a="1"/>
  <c r="V245" i="21" s="1"/>
  <c r="V181" i="21" s="1"/>
  <c r="AP218" i="21" a="1"/>
  <c r="AP218" i="21" s="1"/>
  <c r="AP154" i="21" s="1"/>
  <c r="AP269" i="21" a="1"/>
  <c r="AP269" i="21" s="1"/>
  <c r="AP205" i="21" s="1"/>
  <c r="AO260" i="21" a="1"/>
  <c r="AO260" i="21" s="1"/>
  <c r="AO196" i="21" s="1"/>
  <c r="AF243" i="21" a="1"/>
  <c r="AF243" i="21" s="1"/>
  <c r="AF179" i="21" s="1"/>
  <c r="AK228" i="21" a="1"/>
  <c r="AK228" i="21" s="1"/>
  <c r="AK164" i="21" s="1"/>
  <c r="AI253" i="21" a="1"/>
  <c r="AI253" i="21" s="1"/>
  <c r="AI189" i="21" s="1"/>
  <c r="AI258" i="21" a="1"/>
  <c r="AI258" i="21" s="1"/>
  <c r="AI194" i="21" s="1"/>
  <c r="AI260" i="21" a="1"/>
  <c r="AI260" i="21" s="1"/>
  <c r="AI196" i="21" s="1"/>
  <c r="AG249" i="21" a="1"/>
  <c r="AG249" i="21" s="1"/>
  <c r="AG185" i="21" s="1"/>
  <c r="AG219" i="21" a="1"/>
  <c r="AG219" i="21" s="1"/>
  <c r="AG155" i="21" s="1"/>
  <c r="Q240" i="21" a="1"/>
  <c r="Q240" i="21" s="1"/>
  <c r="Q176" i="21" s="1"/>
  <c r="S233" i="21" a="1"/>
  <c r="S233" i="21" s="1"/>
  <c r="S169" i="21" s="1"/>
  <c r="AS257" i="21" a="1"/>
  <c r="AS257" i="21" s="1"/>
  <c r="AS193" i="21" s="1"/>
  <c r="AF213" i="21" a="1"/>
  <c r="AF213" i="21" s="1"/>
  <c r="AF149" i="21" s="1"/>
  <c r="AL220" i="21" a="1"/>
  <c r="AL220" i="21" s="1"/>
  <c r="AL156" i="21" s="1"/>
  <c r="W268" i="21" a="1"/>
  <c r="W268" i="21" s="1"/>
  <c r="W204" i="21" s="1"/>
  <c r="W267" i="21" a="1"/>
  <c r="W267" i="21" s="1"/>
  <c r="W203" i="21" s="1"/>
  <c r="AR219" i="21" a="1"/>
  <c r="AR219" i="21" s="1"/>
  <c r="AR155" i="21" s="1"/>
  <c r="AR256" i="21" a="1"/>
  <c r="AR256" i="21" s="1"/>
  <c r="AR192" i="21" s="1"/>
  <c r="AR231" i="21" a="1"/>
  <c r="AR231" i="21" s="1"/>
  <c r="AR167" i="21" s="1"/>
  <c r="AH211" i="21" a="1"/>
  <c r="AH211" i="21" s="1"/>
  <c r="AH147" i="21" s="1"/>
  <c r="AN243" i="21" a="1"/>
  <c r="AN243" i="21" s="1"/>
  <c r="AN179" i="21" s="1"/>
  <c r="AQ215" i="21" a="1"/>
  <c r="AQ215" i="21" s="1"/>
  <c r="AQ151" i="21" s="1"/>
  <c r="AQ214" i="21" a="1"/>
  <c r="AQ214" i="21" s="1"/>
  <c r="AQ150" i="21" s="1"/>
  <c r="AP224" i="21" a="1"/>
  <c r="AP224" i="21" s="1"/>
  <c r="AP160" i="21" s="1"/>
  <c r="Z268" i="21" a="1"/>
  <c r="Z268" i="21" s="1"/>
  <c r="Z204" i="21" s="1"/>
  <c r="Z266" i="21" a="1"/>
  <c r="Z266" i="21" s="1"/>
  <c r="Z202" i="21" s="1"/>
  <c r="AO240" i="21" a="1"/>
  <c r="AO240" i="21" s="1"/>
  <c r="AO176" i="21" s="1"/>
  <c r="AK233" i="21" a="1"/>
  <c r="AK233" i="21" s="1"/>
  <c r="R250" i="21" a="1"/>
  <c r="R250" i="21" s="1"/>
  <c r="R186" i="21" s="1"/>
  <c r="AK263" i="21" a="1"/>
  <c r="AK263" i="21" s="1"/>
  <c r="AK199" i="21" s="1"/>
  <c r="AI243" i="21" a="1"/>
  <c r="AI243" i="21" s="1"/>
  <c r="AI179" i="21" s="1"/>
  <c r="AS212" i="21" a="1"/>
  <c r="AS212" i="21" s="1"/>
  <c r="AS148" i="21" s="1"/>
  <c r="AM215" i="21" a="1"/>
  <c r="AM215" i="21" s="1"/>
  <c r="AM151" i="21" s="1"/>
  <c r="AH240" i="21" a="1"/>
  <c r="AH240" i="21" s="1"/>
  <c r="AH176" i="21" s="1"/>
  <c r="V236" i="21" a="1"/>
  <c r="V236" i="21" s="1"/>
  <c r="V172" i="21" s="1"/>
  <c r="AP235" i="21" a="1"/>
  <c r="AP235" i="21" s="1"/>
  <c r="AP171" i="21" s="1"/>
  <c r="AO231" i="21" a="1"/>
  <c r="AO231" i="21" s="1"/>
  <c r="AO167" i="21" s="1"/>
  <c r="AF237" i="21" a="1"/>
  <c r="AF237" i="21" s="1"/>
  <c r="AF173" i="21" s="1"/>
  <c r="AI217" i="21" a="1"/>
  <c r="AI217" i="21" s="1"/>
  <c r="AI153" i="21" s="1"/>
  <c r="S235" i="21" a="1"/>
  <c r="S235" i="21" s="1"/>
  <c r="S171" i="21" s="1"/>
  <c r="AS228" i="21" a="1"/>
  <c r="AS228" i="21" s="1"/>
  <c r="AS164" i="21" s="1"/>
  <c r="AL219" i="21" a="1"/>
  <c r="AL219" i="21" s="1"/>
  <c r="AL155" i="21" s="1"/>
  <c r="W237" i="21" a="1"/>
  <c r="W237" i="21" s="1"/>
  <c r="W173" i="21" s="1"/>
  <c r="X266" i="21" a="1"/>
  <c r="X266" i="21" s="1"/>
  <c r="X202" i="21" s="1"/>
  <c r="AJ213" i="21" a="1"/>
  <c r="AJ213" i="21" s="1"/>
  <c r="AJ149" i="21" s="1"/>
  <c r="AD231" i="21" a="1"/>
  <c r="AD231" i="21" s="1"/>
  <c r="AD167" i="21" s="1"/>
  <c r="AN241" i="21" a="1"/>
  <c r="AN241" i="21" s="1"/>
  <c r="AN177" i="21" s="1"/>
  <c r="AP226" i="21" a="1"/>
  <c r="AP226" i="21" s="1"/>
  <c r="AP162" i="21" s="1"/>
  <c r="AE233" i="21" a="1"/>
  <c r="AE233" i="21" s="1"/>
  <c r="AE169" i="21" s="1"/>
  <c r="R235" i="21" a="1"/>
  <c r="R235" i="21" s="1"/>
  <c r="R171" i="21" s="1"/>
  <c r="AI227" i="21" a="1"/>
  <c r="AI227" i="21" s="1"/>
  <c r="AI163" i="21" s="1"/>
  <c r="AI269" i="21" a="1"/>
  <c r="AI269" i="21" s="1"/>
  <c r="AI205" i="21" s="1"/>
  <c r="AI259" i="21" a="1"/>
  <c r="AI259" i="21" s="1"/>
  <c r="AI195" i="21" s="1"/>
  <c r="AG267" i="21" a="1"/>
  <c r="AG267" i="21" s="1"/>
  <c r="AG203" i="21" s="1"/>
  <c r="AK254" i="21" a="1"/>
  <c r="AK254" i="21" s="1"/>
  <c r="AK190" i="21" s="1"/>
  <c r="AS227" i="21" a="1"/>
  <c r="AS227" i="21" s="1"/>
  <c r="AS163" i="21" s="1"/>
  <c r="AE212" i="21" a="1"/>
  <c r="AE212" i="21" s="1"/>
  <c r="AE148" i="21" s="1"/>
  <c r="AE246" i="21" a="1"/>
  <c r="AE246" i="21" s="1"/>
  <c r="AE182" i="21" s="1"/>
  <c r="AE237" i="21" a="1"/>
  <c r="AE237" i="21" s="1"/>
  <c r="AE173" i="21" s="1"/>
  <c r="AE266" i="21" a="1"/>
  <c r="AE266" i="21" s="1"/>
  <c r="AE202" i="21" s="1"/>
  <c r="AO213" i="21" a="1"/>
  <c r="AO213" i="21" s="1"/>
  <c r="AO149" i="21" s="1"/>
  <c r="AK256" i="21" a="1"/>
  <c r="AK256" i="21" s="1"/>
  <c r="AK192" i="21" s="1"/>
  <c r="AK224" i="21" a="1"/>
  <c r="AK224" i="21" s="1"/>
  <c r="AK160" i="21" s="1"/>
  <c r="AG233" i="21" a="1"/>
  <c r="AG233" i="21" s="1"/>
  <c r="AG169" i="21" s="1"/>
  <c r="AG270" i="21" a="1"/>
  <c r="AG270" i="21" s="1"/>
  <c r="AG206" i="21" s="1"/>
  <c r="AG245" i="21" a="1"/>
  <c r="AG245" i="21" s="1"/>
  <c r="AG181" i="21" s="1"/>
  <c r="AG217" i="21" a="1"/>
  <c r="AG217" i="21" s="1"/>
  <c r="AG153" i="21" s="1"/>
  <c r="Q247" i="21" a="1"/>
  <c r="Q247" i="21" s="1"/>
  <c r="Q183" i="21" s="1"/>
  <c r="Q265" i="21" a="1"/>
  <c r="Q265" i="21" s="1"/>
  <c r="Q201" i="21" s="1"/>
  <c r="S267" i="21" a="1"/>
  <c r="S267" i="21" s="1"/>
  <c r="S203" i="21" s="1"/>
  <c r="AS266" i="21" a="1"/>
  <c r="AS266" i="21" s="1"/>
  <c r="AS202" i="21" s="1"/>
  <c r="AM260" i="21" a="1"/>
  <c r="AM260" i="21" s="1"/>
  <c r="AM196" i="21" s="1"/>
  <c r="AQ228" i="21" a="1"/>
  <c r="AQ228" i="21" s="1"/>
  <c r="AQ164" i="21" s="1"/>
  <c r="Y246" i="21" a="1"/>
  <c r="Y246" i="21" s="1"/>
  <c r="Y182" i="21" s="1"/>
  <c r="Z246" i="21" a="1"/>
  <c r="Z246" i="21" s="1"/>
  <c r="Z182" i="21" s="1"/>
  <c r="AO227" i="21" a="1"/>
  <c r="AO227" i="21" s="1"/>
  <c r="AO163" i="21" s="1"/>
  <c r="AO261" i="21" a="1"/>
  <c r="AO261" i="21" s="1"/>
  <c r="AO197" i="21" s="1"/>
  <c r="AO233" i="21" a="1"/>
  <c r="AO233" i="21" s="1"/>
  <c r="AO169" i="21" s="1"/>
  <c r="AM268" i="21" a="1"/>
  <c r="AM268" i="21" s="1"/>
  <c r="AM204" i="21" s="1"/>
  <c r="AF259" i="21" a="1"/>
  <c r="AF259" i="21" s="1"/>
  <c r="AF195" i="21" s="1"/>
  <c r="R244" i="21" a="1"/>
  <c r="R244" i="21" s="1"/>
  <c r="R180" i="21" s="1"/>
  <c r="AK258" i="21" a="1"/>
  <c r="AK258" i="21" s="1"/>
  <c r="AK194" i="21" s="1"/>
  <c r="AI264" i="21" a="1"/>
  <c r="AI264" i="21" s="1"/>
  <c r="AI200" i="21" s="1"/>
  <c r="W249" i="21" a="1"/>
  <c r="W249" i="21" s="1"/>
  <c r="W185" i="21" s="1"/>
  <c r="X236" i="21" a="1"/>
  <c r="X236" i="21" s="1"/>
  <c r="X172" i="21" s="1"/>
  <c r="AA249" i="21" a="1"/>
  <c r="AA249" i="21" s="1"/>
  <c r="AA185" i="21" s="1"/>
  <c r="AJ244" i="21" a="1"/>
  <c r="AJ244" i="21" s="1"/>
  <c r="AJ180" i="21" s="1"/>
  <c r="AC268" i="21" a="1"/>
  <c r="AC268" i="21" s="1"/>
  <c r="AC204" i="21" s="1"/>
  <c r="AA238" i="21" a="1"/>
  <c r="AA238" i="21" s="1"/>
  <c r="AA174" i="21" s="1"/>
  <c r="AC232" i="21" a="1"/>
  <c r="AC232" i="21" s="1"/>
  <c r="AC168" i="21" s="1"/>
  <c r="AJ235" i="21" a="1"/>
  <c r="AJ235" i="21" s="1"/>
  <c r="AJ171" i="21" s="1"/>
  <c r="N232" i="21" a="1"/>
  <c r="N232" i="21" s="1"/>
  <c r="N168" i="21" s="1"/>
  <c r="N268" i="21" a="1"/>
  <c r="N268" i="21" s="1"/>
  <c r="N204" i="21" s="1"/>
  <c r="N237" i="21" a="1"/>
  <c r="N237" i="21" s="1"/>
  <c r="N173" i="21" s="1"/>
  <c r="N235" i="21" a="1"/>
  <c r="N235" i="21" s="1"/>
  <c r="N171" i="21" s="1"/>
  <c r="AA243" i="21" a="1"/>
  <c r="AA243" i="21" s="1"/>
  <c r="AA179" i="21" s="1"/>
  <c r="X232" i="21" a="1"/>
  <c r="X232" i="21" s="1"/>
  <c r="X168" i="21" s="1"/>
  <c r="O244" i="21" a="1"/>
  <c r="O244" i="21" s="1"/>
  <c r="O180" i="21" s="1"/>
  <c r="O245" i="21" a="1"/>
  <c r="O245" i="21" s="1"/>
  <c r="O181" i="21" s="1"/>
  <c r="O241" i="21" a="1"/>
  <c r="O241" i="21" s="1"/>
  <c r="O177" i="21" s="1"/>
  <c r="O238" i="21" a="1"/>
  <c r="O238" i="21" s="1"/>
  <c r="O174" i="21" s="1"/>
  <c r="V265" i="21" a="1"/>
  <c r="V265" i="21" s="1"/>
  <c r="V201" i="21" s="1"/>
  <c r="Z244" i="21" a="1"/>
  <c r="Z244" i="21" s="1"/>
  <c r="Z180" i="21" s="1"/>
  <c r="AD264" i="21" a="1"/>
  <c r="AD264" i="21" s="1"/>
  <c r="AD200" i="21" s="1"/>
  <c r="AP229" i="21" a="1"/>
  <c r="AP229" i="21" s="1"/>
  <c r="AP165" i="21" s="1"/>
  <c r="AH244" i="21" a="1"/>
  <c r="AH244" i="21" s="1"/>
  <c r="AH180" i="21" s="1"/>
  <c r="AH257" i="21" a="1"/>
  <c r="AH257" i="21" s="1"/>
  <c r="AH193" i="21" s="1"/>
  <c r="AH214" i="21" a="1"/>
  <c r="AH214" i="21" s="1"/>
  <c r="AH150" i="21" s="1"/>
  <c r="AH238" i="21" a="1"/>
  <c r="AH238" i="21" s="1"/>
  <c r="AH174" i="21" s="1"/>
  <c r="AE229" i="21" a="1"/>
  <c r="AE229" i="21" s="1"/>
  <c r="AE165" i="21" s="1"/>
  <c r="AE238" i="21" a="1"/>
  <c r="AE238" i="21" s="1"/>
  <c r="AE174" i="21" s="1"/>
  <c r="AE217" i="21" a="1"/>
  <c r="AE217" i="21" s="1"/>
  <c r="AE153" i="21" s="1"/>
  <c r="AN262" i="21" a="1"/>
  <c r="AN262" i="21" s="1"/>
  <c r="AN198" i="21" s="1"/>
  <c r="AN220" i="21" a="1"/>
  <c r="AN220" i="21" s="1"/>
  <c r="AN156" i="21" s="1"/>
  <c r="Y249" i="21" a="1"/>
  <c r="Y249" i="21" s="1"/>
  <c r="Y185" i="21" s="1"/>
  <c r="AQ223" i="21" a="1"/>
  <c r="AQ223" i="21" s="1"/>
  <c r="AQ159" i="21" s="1"/>
  <c r="U237" i="21" a="1"/>
  <c r="U237" i="21" s="1"/>
  <c r="U173" i="21" s="1"/>
  <c r="U232" i="21" a="1"/>
  <c r="U232" i="21" s="1"/>
  <c r="U168" i="21" s="1"/>
  <c r="AM245" i="21" a="1"/>
  <c r="AM245" i="21" s="1"/>
  <c r="AM181" i="21" s="1"/>
  <c r="AJ254" i="21" a="1"/>
  <c r="AJ254" i="21" s="1"/>
  <c r="AJ190" i="21" s="1"/>
  <c r="AJ211" i="21" a="1"/>
  <c r="AJ211" i="21" s="1"/>
  <c r="AJ147" i="21" s="1"/>
  <c r="AG257" i="21" a="1"/>
  <c r="AG257" i="21" s="1"/>
  <c r="AG193" i="21" s="1"/>
  <c r="AG228" i="21" a="1"/>
  <c r="AG228" i="21" s="1"/>
  <c r="AG164" i="21" s="1"/>
  <c r="AR235" i="21" a="1"/>
  <c r="AR235" i="21" s="1"/>
  <c r="AR171" i="21" s="1"/>
  <c r="P268" i="21" a="1"/>
  <c r="P268" i="21" s="1"/>
  <c r="P204" i="21" s="1"/>
  <c r="AD241" i="21" a="1"/>
  <c r="AD241" i="21" s="1"/>
  <c r="AD177" i="21" s="1"/>
  <c r="AS237" i="21" a="1"/>
  <c r="AS237" i="21" s="1"/>
  <c r="AS173" i="21" s="1"/>
  <c r="AF226" i="21" a="1"/>
  <c r="AF226" i="21" s="1"/>
  <c r="AF162" i="21" s="1"/>
  <c r="AF227" i="21" a="1"/>
  <c r="AF227" i="21" s="1"/>
  <c r="AF163" i="21" s="1"/>
  <c r="AK241" i="21" a="1"/>
  <c r="AK241" i="21" s="1"/>
  <c r="AK177" i="21" s="1"/>
  <c r="U244" i="21" a="1"/>
  <c r="U244" i="21" s="1"/>
  <c r="U180" i="21" s="1"/>
  <c r="U233" i="21" a="1"/>
  <c r="U233" i="21" s="1"/>
  <c r="U169" i="21" s="1"/>
  <c r="AO263" i="21" a="1"/>
  <c r="AO263" i="21" s="1"/>
  <c r="AO199" i="21" s="1"/>
  <c r="AN258" i="21" a="1"/>
  <c r="AN258" i="21" s="1"/>
  <c r="AN194" i="21" s="1"/>
  <c r="AJ259" i="21" a="1"/>
  <c r="AJ259" i="21" s="1"/>
  <c r="AJ195" i="21" s="1"/>
  <c r="AC244" i="21" a="1"/>
  <c r="AC244" i="21" s="1"/>
  <c r="AC180" i="21" s="1"/>
  <c r="AA266" i="21" a="1"/>
  <c r="AA266" i="21" s="1"/>
  <c r="AA202" i="21" s="1"/>
  <c r="AC246" i="21" a="1"/>
  <c r="AC246" i="21" s="1"/>
  <c r="AC182" i="21" s="1"/>
  <c r="X242" i="21" a="1"/>
  <c r="X242" i="21" s="1"/>
  <c r="X178" i="21" s="1"/>
  <c r="AQ230" i="21" a="1"/>
  <c r="AQ230" i="21" s="1"/>
  <c r="AQ166" i="21" s="1"/>
  <c r="AE222" i="21" a="1"/>
  <c r="AE222" i="21" s="1"/>
  <c r="AE158" i="21" s="1"/>
  <c r="Y236" i="21" a="1"/>
  <c r="Y236" i="21" s="1"/>
  <c r="Y172" i="21" s="1"/>
  <c r="AS218" i="21" a="1"/>
  <c r="AS218" i="21" s="1"/>
  <c r="AS154" i="21" s="1"/>
  <c r="AS246" i="21" a="1"/>
  <c r="AS246" i="21" s="1"/>
  <c r="AS182" i="21" s="1"/>
  <c r="AM226" i="21" a="1"/>
  <c r="AM226" i="21" s="1"/>
  <c r="AM162" i="21" s="1"/>
  <c r="AJ232" i="21" a="1"/>
  <c r="AJ232" i="21" s="1"/>
  <c r="AJ168" i="21" s="1"/>
  <c r="AB250" i="21" a="1"/>
  <c r="AB250" i="21" s="1"/>
  <c r="AB186" i="21" s="1"/>
  <c r="AG239" i="21" a="1"/>
  <c r="AG239" i="21" s="1"/>
  <c r="AG175" i="21" s="1"/>
  <c r="AR251" i="21" a="1"/>
  <c r="AR251" i="21" s="1"/>
  <c r="AR187" i="21" s="1"/>
  <c r="AR258" i="21" a="1"/>
  <c r="AR258" i="21" s="1"/>
  <c r="AR194" i="21" s="1"/>
  <c r="AS224" i="21" a="1"/>
  <c r="AS224" i="21" s="1"/>
  <c r="AS160" i="21" s="1"/>
  <c r="AF268" i="21" a="1"/>
  <c r="AF268" i="21" s="1"/>
  <c r="AF204" i="21" s="1"/>
  <c r="AF242" i="21" a="1"/>
  <c r="AF242" i="21" s="1"/>
  <c r="AF178" i="21" s="1"/>
  <c r="AK260" i="21" a="1"/>
  <c r="AK260" i="21" s="1"/>
  <c r="AK196" i="21" s="1"/>
  <c r="AF214" i="21" a="1"/>
  <c r="AF214" i="21" s="1"/>
  <c r="AF150" i="21" s="1"/>
  <c r="AF254" i="21" a="1"/>
  <c r="AF254" i="21" s="1"/>
  <c r="AF190" i="21" s="1"/>
  <c r="AC234" i="21" a="1"/>
  <c r="AC234" i="21" s="1"/>
  <c r="AC170" i="21" s="1"/>
  <c r="X235" i="21" a="1"/>
  <c r="X235" i="21" s="1"/>
  <c r="X171" i="21" s="1"/>
  <c r="AJ220" i="21" a="1"/>
  <c r="AJ220" i="21" s="1"/>
  <c r="AJ156" i="21" s="1"/>
  <c r="AA236" i="21" a="1"/>
  <c r="AA236" i="21" s="1"/>
  <c r="AA172" i="21" s="1"/>
  <c r="AA263" i="21" a="1"/>
  <c r="AA263" i="21" s="1"/>
  <c r="AA199" i="21" s="1"/>
  <c r="AD233" i="21" a="1"/>
  <c r="AD233" i="21" s="1"/>
  <c r="AD169" i="21" s="1"/>
  <c r="AH256" i="21" a="1"/>
  <c r="AH256" i="21" s="1"/>
  <c r="AH192" i="21" s="1"/>
  <c r="AE252" i="21" a="1"/>
  <c r="AE252" i="21" s="1"/>
  <c r="AE188" i="21" s="1"/>
  <c r="AS252" i="21" a="1"/>
  <c r="AS252" i="21" s="1"/>
  <c r="AS188" i="21" s="1"/>
  <c r="AS217" i="21" a="1"/>
  <c r="AS217" i="21" s="1"/>
  <c r="AS153" i="21" s="1"/>
  <c r="AE240" i="21" a="1"/>
  <c r="AE240" i="21" s="1"/>
  <c r="AE176" i="21" s="1"/>
  <c r="P267" i="21" a="1"/>
  <c r="P267" i="21" s="1"/>
  <c r="P203" i="21" s="1"/>
  <c r="AG221" i="21" a="1"/>
  <c r="AG221" i="21" s="1"/>
  <c r="AG157" i="21" s="1"/>
  <c r="AR241" i="21" a="1"/>
  <c r="AR241" i="21" s="1"/>
  <c r="AR177" i="21" s="1"/>
  <c r="AN266" i="21" a="1"/>
  <c r="AN266" i="21" s="1"/>
  <c r="AN202" i="21" s="1"/>
  <c r="S242" i="21" a="1"/>
  <c r="S242" i="21" s="1"/>
  <c r="S178" i="21" s="1"/>
  <c r="AB241" i="21" a="1"/>
  <c r="AB241" i="21" s="1"/>
  <c r="AB177" i="21" s="1"/>
  <c r="AR245" i="21" a="1"/>
  <c r="AR245" i="21" s="1"/>
  <c r="AR181" i="21" s="1"/>
  <c r="AQ249" i="21" a="1"/>
  <c r="AQ249" i="21" s="1"/>
  <c r="AQ185" i="21" s="1"/>
  <c r="AR217" i="21" a="1"/>
  <c r="AR217" i="21" s="1"/>
  <c r="AR153" i="21" s="1"/>
  <c r="AH268" i="21" a="1"/>
  <c r="AH268" i="21" s="1"/>
  <c r="AH204" i="21" s="1"/>
  <c r="AH265" i="21" a="1"/>
  <c r="AH265" i="21" s="1"/>
  <c r="AH201" i="21" s="1"/>
  <c r="AH242" i="21" a="1"/>
  <c r="AH242" i="21" s="1"/>
  <c r="AH178" i="21" s="1"/>
  <c r="U239" i="21" a="1"/>
  <c r="U239" i="21" s="1"/>
  <c r="U175" i="21" s="1"/>
  <c r="U248" i="21" a="1"/>
  <c r="U248" i="21" s="1"/>
  <c r="U184" i="21" s="1"/>
  <c r="V234" i="21" a="1"/>
  <c r="V234" i="21" s="1"/>
  <c r="V170" i="21" s="1"/>
  <c r="AQ262" i="21" a="1"/>
  <c r="AQ262" i="21" s="1"/>
  <c r="AQ198" i="21" s="1"/>
  <c r="AQ270" i="21" a="1"/>
  <c r="AQ270" i="21" s="1"/>
  <c r="AQ206" i="21" s="1"/>
  <c r="AQ217" i="21" a="1"/>
  <c r="AQ217" i="21" s="1"/>
  <c r="AQ153" i="21" s="1"/>
  <c r="AQ235" i="21" a="1"/>
  <c r="AQ235" i="21" s="1"/>
  <c r="AQ171" i="21" s="1"/>
  <c r="AP219" i="21" a="1"/>
  <c r="AP219" i="21" s="1"/>
  <c r="AP155" i="21" s="1"/>
  <c r="AP262" i="21" a="1"/>
  <c r="AP262" i="21" s="1"/>
  <c r="AP198" i="21" s="1"/>
  <c r="AP227" i="21" a="1"/>
  <c r="AP227" i="21" s="1"/>
  <c r="AP163" i="21" s="1"/>
  <c r="AP247" i="21" a="1"/>
  <c r="AP247" i="21" s="1"/>
  <c r="AP183" i="21" s="1"/>
  <c r="AP225" i="21" a="1"/>
  <c r="AP225" i="21" s="1"/>
  <c r="AP161" i="21" s="1"/>
  <c r="AQ241" i="21" a="1"/>
  <c r="AQ241" i="21" s="1"/>
  <c r="AQ177" i="21" s="1"/>
  <c r="AP217" i="21" a="1"/>
  <c r="AP217" i="21" s="1"/>
  <c r="AP153" i="21" s="1"/>
  <c r="AE231" i="21" a="1"/>
  <c r="AE231" i="21" s="1"/>
  <c r="AE167" i="21" s="1"/>
  <c r="AE215" i="21" a="1"/>
  <c r="AE215" i="21" s="1"/>
  <c r="AE151" i="21" s="1"/>
  <c r="AE216" i="21" a="1"/>
  <c r="AE216" i="21" s="1"/>
  <c r="AE152" i="21" s="1"/>
  <c r="Y234" i="21" a="1"/>
  <c r="Y234" i="21" s="1"/>
  <c r="Y170" i="21" s="1"/>
  <c r="Z269" i="21" a="1"/>
  <c r="Z269" i="21" s="1"/>
  <c r="Z205" i="21" s="1"/>
  <c r="Z233" i="21" a="1"/>
  <c r="Z233" i="21" s="1"/>
  <c r="Z169" i="21" s="1"/>
  <c r="AO247" i="21" a="1"/>
  <c r="AO247" i="21" s="1"/>
  <c r="AO183" i="21" s="1"/>
  <c r="AO215" i="21" a="1"/>
  <c r="AO215" i="21" s="1"/>
  <c r="AO151" i="21" s="1"/>
  <c r="AO252" i="21" a="1"/>
  <c r="AO252" i="21" s="1"/>
  <c r="AO188" i="21" s="1"/>
  <c r="AO265" i="21" a="1"/>
  <c r="AO265" i="21" s="1"/>
  <c r="AO201" i="21" s="1"/>
  <c r="AO228" i="21" a="1"/>
  <c r="AO228" i="21" s="1"/>
  <c r="AO164" i="21" s="1"/>
  <c r="AO237" i="21" a="1"/>
  <c r="AO237" i="21" s="1"/>
  <c r="AO173" i="21" s="1"/>
  <c r="AO251" i="21" a="1"/>
  <c r="AO251" i="21" s="1"/>
  <c r="AO187" i="21" s="1"/>
  <c r="AK253" i="21" a="1"/>
  <c r="AK253" i="21" s="1"/>
  <c r="AK189" i="21" s="1"/>
  <c r="AB239" i="21" a="1"/>
  <c r="AB239" i="21" s="1"/>
  <c r="AB175" i="21" s="1"/>
  <c r="AM217" i="21" a="1"/>
  <c r="AM217" i="21" s="1"/>
  <c r="AM153" i="21" s="1"/>
  <c r="AM222" i="21" a="1"/>
  <c r="AM222" i="21" s="1"/>
  <c r="AM158" i="21" s="1"/>
  <c r="AF269" i="21" a="1"/>
  <c r="AF269" i="21" s="1"/>
  <c r="AF205" i="21" s="1"/>
  <c r="R249" i="21" a="1"/>
  <c r="R249" i="21" s="1"/>
  <c r="R185" i="21" s="1"/>
  <c r="AK230" i="21" a="1"/>
  <c r="AK230" i="21" s="1"/>
  <c r="AK166" i="21" s="1"/>
  <c r="AK270" i="21" a="1"/>
  <c r="AK270" i="21" s="1"/>
  <c r="AK206" i="21" s="1"/>
  <c r="AK215" i="21" a="1"/>
  <c r="AK215" i="21" s="1"/>
  <c r="AK151" i="21" s="1"/>
  <c r="AK229" i="21" a="1"/>
  <c r="AK229" i="21" s="1"/>
  <c r="AK165" i="21" s="1"/>
  <c r="AK255" i="21" a="1"/>
  <c r="AK255" i="21" s="1"/>
  <c r="AK191" i="21" s="1"/>
  <c r="AK257" i="21" a="1"/>
  <c r="AK257" i="21" s="1"/>
  <c r="AK193" i="21" s="1"/>
  <c r="AK269" i="21" a="1"/>
  <c r="AK269" i="21" s="1"/>
  <c r="AK205" i="21" s="1"/>
  <c r="AK234" i="21" a="1"/>
  <c r="AK234" i="21" s="1"/>
  <c r="AK170" i="21" s="1"/>
  <c r="AB248" i="21" a="1"/>
  <c r="AB248" i="21" s="1"/>
  <c r="AB184" i="21" s="1"/>
  <c r="AB229" i="21" a="1"/>
  <c r="AB229" i="21" s="1"/>
  <c r="AB165" i="21" s="1"/>
  <c r="AI233" i="21" a="1"/>
  <c r="AI233" i="21" s="1"/>
  <c r="AI169" i="21" s="1"/>
  <c r="AI242" i="21" a="1"/>
  <c r="AI242" i="21" s="1"/>
  <c r="AI178" i="21" s="1"/>
  <c r="AI256" i="21" a="1"/>
  <c r="AI256" i="21" s="1"/>
  <c r="AI192" i="21" s="1"/>
  <c r="AI236" i="21" a="1"/>
  <c r="AI236" i="21" s="1"/>
  <c r="AI172" i="21" s="1"/>
  <c r="AI246" i="21" a="1"/>
  <c r="AI246" i="21" s="1"/>
  <c r="AI182" i="21" s="1"/>
  <c r="AI257" i="21" a="1"/>
  <c r="AI257" i="21" s="1"/>
  <c r="AI193" i="21" s="1"/>
  <c r="AI231" i="21" a="1"/>
  <c r="AI231" i="21" s="1"/>
  <c r="AI167" i="21" s="1"/>
  <c r="AI232" i="21" a="1"/>
  <c r="AI232" i="21" s="1"/>
  <c r="AI168" i="21" s="1"/>
  <c r="AI230" i="21" a="1"/>
  <c r="AI230" i="21" s="1"/>
  <c r="AI166" i="21" s="1"/>
  <c r="AO258" i="21" a="1"/>
  <c r="AO258" i="21" s="1"/>
  <c r="AO194" i="21" s="1"/>
  <c r="AG238" i="21" a="1"/>
  <c r="AG238" i="21" s="1"/>
  <c r="AG174" i="21" s="1"/>
  <c r="AG231" i="21" a="1"/>
  <c r="AG231" i="21" s="1"/>
  <c r="AG167" i="21" s="1"/>
  <c r="AG229" i="21" a="1"/>
  <c r="AG229" i="21" s="1"/>
  <c r="AG165" i="21" s="1"/>
  <c r="AG258" i="21" a="1"/>
  <c r="AG258" i="21" s="1"/>
  <c r="AG194" i="21" s="1"/>
  <c r="AG240" i="21" a="1"/>
  <c r="AG240" i="21" s="1"/>
  <c r="AG176" i="21" s="1"/>
  <c r="S247" i="21" a="1"/>
  <c r="S247" i="21" s="1"/>
  <c r="S183" i="21" s="1"/>
  <c r="S243" i="21" a="1"/>
  <c r="S243" i="21" s="1"/>
  <c r="S179" i="21" s="1"/>
  <c r="S245" i="21" a="1"/>
  <c r="S245" i="21" s="1"/>
  <c r="S181" i="21" s="1"/>
  <c r="AB237" i="21" a="1"/>
  <c r="AB237" i="21" s="1"/>
  <c r="AB173" i="21" s="1"/>
  <c r="AB270" i="21" a="1"/>
  <c r="AB270" i="21" s="1"/>
  <c r="AB206" i="21" s="1"/>
  <c r="AB244" i="21" a="1"/>
  <c r="AB244" i="21" s="1"/>
  <c r="AB180" i="21" s="1"/>
  <c r="AM232" i="21" a="1"/>
  <c r="AM232" i="21" s="1"/>
  <c r="AM168" i="21" s="1"/>
  <c r="AM258" i="21" a="1"/>
  <c r="AM258" i="21" s="1"/>
  <c r="AM194" i="21" s="1"/>
  <c r="AM227" i="21" a="1"/>
  <c r="AM227" i="21" s="1"/>
  <c r="AM163" i="21" s="1"/>
  <c r="AF217" i="21" a="1"/>
  <c r="AF217" i="21" s="1"/>
  <c r="AF153" i="21" s="1"/>
  <c r="AF219" i="21" a="1"/>
  <c r="AF219" i="21" s="1"/>
  <c r="AF155" i="21" s="1"/>
  <c r="P232" i="21" a="1"/>
  <c r="P232" i="21" s="1"/>
  <c r="P168" i="21" s="1"/>
  <c r="AL251" i="21" a="1"/>
  <c r="AL251" i="21" s="1"/>
  <c r="AL187" i="21" s="1"/>
  <c r="AL267" i="21" a="1"/>
  <c r="AL267" i="21" s="1"/>
  <c r="AL203" i="21" s="1"/>
  <c r="AL221" i="21" a="1"/>
  <c r="AL221" i="21" s="1"/>
  <c r="AL157" i="21" s="1"/>
  <c r="AL227" i="21" a="1"/>
  <c r="AL227" i="21" s="1"/>
  <c r="AL163" i="21" s="1"/>
  <c r="AL263" i="21" a="1"/>
  <c r="AL263" i="21" s="1"/>
  <c r="AL199" i="21" s="1"/>
  <c r="AL256" i="21" a="1"/>
  <c r="AL256" i="21" s="1"/>
  <c r="AL192" i="21" s="1"/>
  <c r="AL214" i="21" a="1"/>
  <c r="AL214" i="21" s="1"/>
  <c r="AL150" i="21" s="1"/>
  <c r="AL252" i="21" a="1"/>
  <c r="AL252" i="21" s="1"/>
  <c r="AL188" i="21" s="1"/>
  <c r="AL250" i="21" a="1"/>
  <c r="AL250" i="21" s="1"/>
  <c r="AL186" i="21" s="1"/>
  <c r="AL238" i="21" a="1"/>
  <c r="AL238" i="21" s="1"/>
  <c r="AL174" i="21" s="1"/>
  <c r="AL231" i="21" a="1"/>
  <c r="AL231" i="21" s="1"/>
  <c r="AL167" i="21" s="1"/>
  <c r="W241" i="21" a="1"/>
  <c r="W241" i="21" s="1"/>
  <c r="W177" i="21" s="1"/>
  <c r="W235" i="21" a="1"/>
  <c r="W235" i="21" s="1"/>
  <c r="W171" i="21" s="1"/>
  <c r="O267" i="21" a="1"/>
  <c r="O267" i="21" s="1"/>
  <c r="O203" i="21" s="1"/>
  <c r="AR262" i="21" a="1"/>
  <c r="AR262" i="21" s="1"/>
  <c r="AR198" i="21" s="1"/>
  <c r="AR218" i="21" a="1"/>
  <c r="AR218" i="21" s="1"/>
  <c r="AR154" i="21" s="1"/>
  <c r="AR226" i="21" a="1"/>
  <c r="AR226" i="21" s="1"/>
  <c r="AR162" i="21" s="1"/>
  <c r="AR250" i="21" a="1"/>
  <c r="AR250" i="21" s="1"/>
  <c r="AR186" i="21" s="1"/>
  <c r="AR224" i="21" a="1"/>
  <c r="AR224" i="21" s="1"/>
  <c r="AR160" i="21" s="1"/>
  <c r="AR268" i="21" a="1"/>
  <c r="AR268" i="21" s="1"/>
  <c r="AR204" i="21" s="1"/>
  <c r="AJ222" i="21" a="1"/>
  <c r="AJ222" i="21" s="1"/>
  <c r="AJ158" i="21" s="1"/>
  <c r="AJ258" i="21" a="1"/>
  <c r="AJ258" i="21" s="1"/>
  <c r="AJ194" i="21" s="1"/>
  <c r="AJ246" i="21" a="1"/>
  <c r="AJ246" i="21" s="1"/>
  <c r="AJ182" i="21" s="1"/>
  <c r="AC259" i="21" a="1"/>
  <c r="AC259" i="21" s="1"/>
  <c r="AC195" i="21" s="1"/>
  <c r="AC250" i="21" a="1"/>
  <c r="AC250" i="21" s="1"/>
  <c r="AC186" i="21" s="1"/>
  <c r="AJ243" i="21" a="1"/>
  <c r="AJ243" i="21" s="1"/>
  <c r="AJ179" i="21" s="1"/>
  <c r="AJ253" i="21" a="1"/>
  <c r="AJ253" i="21" s="1"/>
  <c r="AJ189" i="21" s="1"/>
  <c r="AJ228" i="21" a="1"/>
  <c r="AJ228" i="21" s="1"/>
  <c r="AJ164" i="21" s="1"/>
  <c r="AJ250" i="21" a="1"/>
  <c r="AJ250" i="21" s="1"/>
  <c r="AJ186" i="21" s="1"/>
  <c r="AJ216" i="21" a="1"/>
  <c r="AJ216" i="21" s="1"/>
  <c r="AJ152" i="21" s="1"/>
  <c r="T268" i="21" a="1"/>
  <c r="T268" i="21" s="1"/>
  <c r="T204" i="21" s="1"/>
  <c r="T236" i="21" a="1"/>
  <c r="T236" i="21" s="1"/>
  <c r="T172" i="21" s="1"/>
  <c r="AA234" i="21" a="1"/>
  <c r="AA234" i="21" s="1"/>
  <c r="AA170" i="21" s="1"/>
  <c r="AA244" i="21" a="1"/>
  <c r="AA244" i="21" s="1"/>
  <c r="AA180" i="21" s="1"/>
  <c r="AA235" i="21" a="1"/>
  <c r="AA235" i="21" s="1"/>
  <c r="AA171" i="21" s="1"/>
  <c r="AA231" i="21" a="1"/>
  <c r="AA231" i="21" s="1"/>
  <c r="AA167" i="21" s="1"/>
  <c r="AA268" i="21" a="1"/>
  <c r="AA268" i="21" s="1"/>
  <c r="AA204" i="21" s="1"/>
  <c r="AA259" i="21" a="1"/>
  <c r="AA259" i="21" s="1"/>
  <c r="AA195" i="21" s="1"/>
  <c r="AA230" i="21" a="1"/>
  <c r="AA230" i="21" s="1"/>
  <c r="AA166" i="21" s="1"/>
  <c r="AJ256" i="21" a="1"/>
  <c r="AJ256" i="21" s="1"/>
  <c r="AJ192" i="21" s="1"/>
  <c r="AC269" i="21" a="1"/>
  <c r="AC269" i="21" s="1"/>
  <c r="AC205" i="21" s="1"/>
  <c r="AC260" i="21" a="1"/>
  <c r="AC260" i="21" s="1"/>
  <c r="AC196" i="21" s="1"/>
  <c r="N265" i="21" a="1"/>
  <c r="N265" i="21" s="1"/>
  <c r="N201" i="21" s="1"/>
  <c r="AJ257" i="21" a="1"/>
  <c r="AJ257" i="21" s="1"/>
  <c r="AJ193" i="21" s="1"/>
  <c r="N247" i="21" a="1"/>
  <c r="N247" i="21" s="1"/>
  <c r="N183" i="21" s="1"/>
  <c r="N249" i="21" a="1"/>
  <c r="N249" i="21" s="1"/>
  <c r="N185" i="21" s="1"/>
  <c r="N236" i="21" a="1"/>
  <c r="N236" i="21" s="1"/>
  <c r="N172" i="21" s="1"/>
  <c r="AC237" i="21" a="1"/>
  <c r="AC237" i="21" s="1"/>
  <c r="AC173" i="21" s="1"/>
  <c r="X241" i="21" a="1"/>
  <c r="X241" i="21" s="1"/>
  <c r="X177" i="21" s="1"/>
  <c r="X268" i="21" a="1"/>
  <c r="X268" i="21" s="1"/>
  <c r="X204" i="21" s="1"/>
  <c r="X245" i="21" a="1"/>
  <c r="X245" i="21" s="1"/>
  <c r="X181" i="21" s="1"/>
  <c r="X246" i="21" a="1"/>
  <c r="X246" i="21" s="1"/>
  <c r="X182" i="21" s="1"/>
  <c r="AA267" i="21" a="1"/>
  <c r="AA267" i="21" s="1"/>
  <c r="AA203" i="21" s="1"/>
  <c r="AA260" i="21" a="1"/>
  <c r="AA260" i="21" s="1"/>
  <c r="AA196" i="21" s="1"/>
  <c r="O270" i="21" a="1"/>
  <c r="O270" i="21" s="1"/>
  <c r="O206" i="21" s="1"/>
  <c r="O233" i="21" a="1"/>
  <c r="O233" i="21" s="1"/>
  <c r="O169" i="21" s="1"/>
  <c r="O268" i="21" a="1"/>
  <c r="O268" i="21" s="1"/>
  <c r="O204" i="21" s="1"/>
  <c r="O250" i="21" a="1"/>
  <c r="O250" i="21" s="1"/>
  <c r="O186" i="21" s="1"/>
  <c r="O240" i="21" a="1"/>
  <c r="O240" i="21" s="1"/>
  <c r="O176" i="21" s="1"/>
  <c r="AQ247" i="21" a="1"/>
  <c r="AQ247" i="21" s="1"/>
  <c r="AQ183" i="21" s="1"/>
  <c r="AQ258" i="21" a="1"/>
  <c r="AQ258" i="21" s="1"/>
  <c r="AQ194" i="21" s="1"/>
  <c r="V240" i="21" a="1"/>
  <c r="V240" i="21" s="1"/>
  <c r="V176" i="21" s="1"/>
  <c r="V232" i="21" a="1"/>
  <c r="V232" i="21" s="1"/>
  <c r="V168" i="21" s="1"/>
  <c r="AD261" i="21" a="1"/>
  <c r="AD261" i="21" s="1"/>
  <c r="AD197" i="21" s="1"/>
  <c r="AD268" i="21" a="1"/>
  <c r="AD268" i="21" s="1"/>
  <c r="AD204" i="21" s="1"/>
  <c r="S240" i="21" a="1"/>
  <c r="S240" i="21" s="1"/>
  <c r="S176" i="21" s="1"/>
  <c r="AP258" i="21" a="1"/>
  <c r="AP258" i="21" s="1"/>
  <c r="AP194" i="21" s="1"/>
  <c r="AP220" i="21" a="1"/>
  <c r="AP220" i="21" s="1"/>
  <c r="AP156" i="21" s="1"/>
  <c r="AP215" i="21" a="1"/>
  <c r="AP215" i="21" s="1"/>
  <c r="AP151" i="21" s="1"/>
  <c r="AH215" i="21" a="1"/>
  <c r="AH215" i="21" s="1"/>
  <c r="AH151" i="21" s="1"/>
  <c r="AH249" i="21" a="1"/>
  <c r="AH249" i="21" s="1"/>
  <c r="AH185" i="21" s="1"/>
  <c r="AH225" i="21" a="1"/>
  <c r="AH225" i="21" s="1"/>
  <c r="AH161" i="21" s="1"/>
  <c r="AH252" i="21" a="1"/>
  <c r="AH252" i="21" s="1"/>
  <c r="AH188" i="21" s="1"/>
  <c r="AE243" i="21" a="1"/>
  <c r="AE243" i="21" s="1"/>
  <c r="AE179" i="21" s="1"/>
  <c r="AE261" i="21" a="1"/>
  <c r="AE261" i="21" s="1"/>
  <c r="AE197" i="21" s="1"/>
  <c r="AE245" i="21" a="1"/>
  <c r="AE245" i="21" s="1"/>
  <c r="AE181" i="21" s="1"/>
  <c r="AE253" i="21" a="1"/>
  <c r="AE253" i="21" s="1"/>
  <c r="AE189" i="21" s="1"/>
  <c r="AN255" i="21" a="1"/>
  <c r="AN255" i="21" s="1"/>
  <c r="AN191" i="21" s="1"/>
  <c r="AN270" i="21" a="1"/>
  <c r="AN270" i="21" s="1"/>
  <c r="AN206" i="21" s="1"/>
  <c r="AN252" i="21" a="1"/>
  <c r="AN252" i="21" s="1"/>
  <c r="AN188" i="21" s="1"/>
  <c r="AN246" i="21" a="1"/>
  <c r="AN246" i="21" s="1"/>
  <c r="AN182" i="21" s="1"/>
  <c r="Y239" i="21" a="1"/>
  <c r="Y239" i="21" s="1"/>
  <c r="Y175" i="21" s="1"/>
  <c r="AS245" i="21" a="1"/>
  <c r="AS245" i="21" s="1"/>
  <c r="AS181" i="21" s="1"/>
  <c r="AF224" i="21" a="1"/>
  <c r="AF224" i="21" s="1"/>
  <c r="AF160" i="21" s="1"/>
  <c r="AS268" i="21" a="1"/>
  <c r="AS268" i="21" s="1"/>
  <c r="AS204" i="21" s="1"/>
  <c r="AS236" i="21" a="1"/>
  <c r="AS236" i="21" s="1"/>
  <c r="AS172" i="21" s="1"/>
  <c r="AJ237" i="21" a="1"/>
  <c r="AJ237" i="21" s="1"/>
  <c r="AJ173" i="21" s="1"/>
  <c r="Y242" i="21" a="1"/>
  <c r="Y242" i="21" s="1"/>
  <c r="Y178" i="21" s="1"/>
  <c r="AI221" i="21" a="1"/>
  <c r="AI221" i="21" s="1"/>
  <c r="AI157" i="21" s="1"/>
  <c r="AE256" i="21" a="1"/>
  <c r="AE256" i="21" s="1"/>
  <c r="AE192" i="21" s="1"/>
  <c r="AJ245" i="21" a="1"/>
  <c r="AJ245" i="21" s="1"/>
  <c r="AJ181" i="21" s="1"/>
  <c r="S250" i="21" a="1"/>
  <c r="S250" i="21" s="1"/>
  <c r="S186" i="21" s="1"/>
  <c r="AE239" i="21" a="1"/>
  <c r="AE239" i="21" s="1"/>
  <c r="AE175" i="21" s="1"/>
  <c r="AG246" i="21" a="1"/>
  <c r="AG246" i="21" s="1"/>
  <c r="AG182" i="21" s="1"/>
  <c r="AG222" i="21" a="1"/>
  <c r="AG222" i="21" s="1"/>
  <c r="AG158" i="21" s="1"/>
  <c r="AG260" i="21" a="1"/>
  <c r="AG260" i="21" s="1"/>
  <c r="AG196" i="21" s="1"/>
  <c r="AB243" i="21" a="1"/>
  <c r="AB243" i="21" s="1"/>
  <c r="AB179" i="21" s="1"/>
  <c r="AM262" i="21" a="1"/>
  <c r="AM262" i="21" s="1"/>
  <c r="AM198" i="21" s="1"/>
  <c r="AM223" i="21" a="1"/>
  <c r="AM223" i="21" s="1"/>
  <c r="AM159" i="21" s="1"/>
  <c r="AM255" i="21" a="1"/>
  <c r="AM255" i="21" s="1"/>
  <c r="AM191" i="21" s="1"/>
  <c r="AM240" i="21" a="1"/>
  <c r="AM240" i="21" s="1"/>
  <c r="AM176" i="21" s="1"/>
  <c r="AO216" i="21" a="1"/>
  <c r="AO216" i="21" s="1"/>
  <c r="AO152" i="21" s="1"/>
  <c r="AH246" i="21" a="1"/>
  <c r="AH246" i="21" s="1"/>
  <c r="AH182" i="21" s="1"/>
  <c r="AN242" i="21" a="1"/>
  <c r="AN242" i="21" s="1"/>
  <c r="AN178" i="21" s="1"/>
  <c r="S248" i="21" a="1"/>
  <c r="S248" i="21" s="1"/>
  <c r="S184" i="21" s="1"/>
  <c r="AR234" i="21" a="1"/>
  <c r="AR234" i="21" s="1"/>
  <c r="AR170" i="21" s="1"/>
  <c r="AR270" i="21" a="1"/>
  <c r="AR270" i="21" s="1"/>
  <c r="AR206" i="21" s="1"/>
  <c r="V249" i="21" a="1"/>
  <c r="V249" i="21" s="1"/>
  <c r="V185" i="21" s="1"/>
  <c r="V244" i="21" a="1"/>
  <c r="V244" i="21" s="1"/>
  <c r="V180" i="21" s="1"/>
  <c r="V250" i="21" a="1"/>
  <c r="V250" i="21" s="1"/>
  <c r="V186" i="21" s="1"/>
  <c r="Y244" i="21" a="1"/>
  <c r="Y244" i="21" s="1"/>
  <c r="Y180" i="21" s="1"/>
  <c r="P265" i="21" a="1"/>
  <c r="P265" i="21" s="1"/>
  <c r="P201" i="21" s="1"/>
  <c r="AD266" i="21" a="1"/>
  <c r="AD266" i="21" s="1"/>
  <c r="AD202" i="21" s="1"/>
  <c r="AS219" i="21" a="1"/>
  <c r="AS219" i="21" s="1"/>
  <c r="AS155" i="21" s="1"/>
  <c r="AS261" i="21" a="1"/>
  <c r="AS261" i="21" s="1"/>
  <c r="AS197" i="21" s="1"/>
  <c r="AD232" i="21" a="1"/>
  <c r="AD232" i="21" s="1"/>
  <c r="AD168" i="21" s="1"/>
  <c r="AD259" i="21" a="1"/>
  <c r="AD259" i="21" s="1"/>
  <c r="AD195" i="21" s="1"/>
  <c r="AD263" i="21" a="1"/>
  <c r="AD263" i="21" s="1"/>
  <c r="AD199" i="21" s="1"/>
  <c r="AD229" i="21" a="1"/>
  <c r="AD229" i="21" s="1"/>
  <c r="AD165" i="21" s="1"/>
  <c r="AF252" i="21" a="1"/>
  <c r="AF252" i="21" s="1"/>
  <c r="AF188" i="21" s="1"/>
  <c r="AF238" i="21" a="1"/>
  <c r="AF238" i="21" s="1"/>
  <c r="AF174" i="21" s="1"/>
  <c r="AF218" i="21" a="1"/>
  <c r="AF218" i="21" s="1"/>
  <c r="AF154" i="21" s="1"/>
  <c r="AF239" i="21" a="1"/>
  <c r="AF239" i="21" s="1"/>
  <c r="AF175" i="21" s="1"/>
  <c r="AK265" i="21" a="1"/>
  <c r="AK265" i="21" s="1"/>
  <c r="AK201" i="21" s="1"/>
  <c r="U243" i="21" a="1"/>
  <c r="U243" i="21" s="1"/>
  <c r="U179" i="21" s="1"/>
  <c r="U266" i="21" a="1"/>
  <c r="U266" i="21" s="1"/>
  <c r="U202" i="21" s="1"/>
  <c r="AI225" i="21" a="1"/>
  <c r="AI225" i="21" s="1"/>
  <c r="AI161" i="21" s="1"/>
  <c r="AO244" i="21" a="1"/>
  <c r="AO244" i="21" s="1"/>
  <c r="AO180" i="21" s="1"/>
  <c r="AN228" i="21" a="1"/>
  <c r="AN228" i="21" s="1"/>
  <c r="AN164" i="21" s="1"/>
  <c r="AN222" i="21" a="1"/>
  <c r="AN222" i="21" s="1"/>
  <c r="AN158" i="21" s="1"/>
  <c r="AS264" i="21" a="1"/>
  <c r="AS264" i="21" s="1"/>
  <c r="AS200" i="21" s="1"/>
  <c r="AE213" i="21" a="1"/>
  <c r="AE213" i="21" s="1"/>
  <c r="AE149" i="21" s="1"/>
  <c r="AH264" i="21" a="1"/>
  <c r="AH264" i="21" s="1"/>
  <c r="AH200" i="21" s="1"/>
  <c r="AR221" i="21" a="1"/>
  <c r="AR221" i="21" s="1"/>
  <c r="AR157" i="21" s="1"/>
  <c r="AJ267" i="21" a="1"/>
  <c r="AJ267" i="21" s="1"/>
  <c r="AJ203" i="21" s="1"/>
  <c r="AN261" i="21" a="1"/>
  <c r="AN261" i="21" s="1"/>
  <c r="AN197" i="21" s="1"/>
  <c r="AR237" i="21" a="1"/>
  <c r="AR237" i="21" s="1"/>
  <c r="AR173" i="21" s="1"/>
  <c r="AO212" i="21" a="1"/>
  <c r="AO212" i="21" s="1"/>
  <c r="AO148" i="21" s="1"/>
  <c r="AH269" i="21" a="1"/>
  <c r="AH269" i="21" s="1"/>
  <c r="AH205" i="21" s="1"/>
  <c r="AO248" i="21" a="1"/>
  <c r="AO248" i="21" s="1"/>
  <c r="AO184" i="21" s="1"/>
  <c r="AS240" i="21" a="1"/>
  <c r="AS240" i="21" s="1"/>
  <c r="AS176" i="21" s="1"/>
  <c r="AH237" i="21" a="1"/>
  <c r="AH237" i="21" s="1"/>
  <c r="AH173" i="21" s="1"/>
  <c r="AH243" i="21" a="1"/>
  <c r="AH243" i="21" s="1"/>
  <c r="AH179" i="21" s="1"/>
  <c r="AD237" i="21" a="1"/>
  <c r="AD237" i="21" s="1"/>
  <c r="AD173" i="21" s="1"/>
  <c r="AD269" i="21" a="1"/>
  <c r="AD269" i="21" s="1"/>
  <c r="AD205" i="21" s="1"/>
  <c r="V241" i="21" a="1"/>
  <c r="V241" i="21" s="1"/>
  <c r="V177" i="21" s="1"/>
  <c r="AN244" i="21" a="1"/>
  <c r="AN244" i="21" s="1"/>
  <c r="AN180" i="21" s="1"/>
  <c r="AN224" i="21" a="1"/>
  <c r="AN224" i="21" s="1"/>
  <c r="AN160" i="21" s="1"/>
  <c r="AQ248" i="21" a="1"/>
  <c r="AQ248" i="21" s="1"/>
  <c r="AQ184" i="21" s="1"/>
  <c r="AQ229" i="21" a="1"/>
  <c r="AQ229" i="21" s="1"/>
  <c r="AQ165" i="21" s="1"/>
  <c r="AQ219" i="21" a="1"/>
  <c r="AQ219" i="21" s="1"/>
  <c r="AQ155" i="21" s="1"/>
  <c r="AQ264" i="21" a="1"/>
  <c r="AQ264" i="21" s="1"/>
  <c r="AQ200" i="21" s="1"/>
  <c r="AP214" i="21" a="1"/>
  <c r="AP214" i="21" s="1"/>
  <c r="AP150" i="21" s="1"/>
  <c r="AP239" i="21" a="1"/>
  <c r="AP239" i="21" s="1"/>
  <c r="AP175" i="21" s="1"/>
  <c r="AP221" i="21" a="1"/>
  <c r="AP221" i="21" s="1"/>
  <c r="AP157" i="21" s="1"/>
  <c r="AP261" i="21" a="1"/>
  <c r="AP261" i="21" s="1"/>
  <c r="AP197" i="21" s="1"/>
  <c r="AE235" i="21" a="1"/>
  <c r="AE235" i="21" s="1"/>
  <c r="AE171" i="21" s="1"/>
  <c r="AE230" i="21" a="1"/>
  <c r="AE230" i="21" s="1"/>
  <c r="AE166" i="21" s="1"/>
  <c r="AE254" i="21" a="1"/>
  <c r="AE254" i="21" s="1"/>
  <c r="AE190" i="21" s="1"/>
  <c r="Y270" i="21" a="1"/>
  <c r="Y270" i="21" s="1"/>
  <c r="Y206" i="21" s="1"/>
  <c r="Y245" i="21" a="1"/>
  <c r="Y245" i="21" s="1"/>
  <c r="Y181" i="21" s="1"/>
  <c r="AO256" i="21" a="1"/>
  <c r="AO256" i="21" s="1"/>
  <c r="AO192" i="21" s="1"/>
  <c r="AO253" i="21" a="1"/>
  <c r="AO253" i="21" s="1"/>
  <c r="AO189" i="21" s="1"/>
  <c r="AO221" i="21" a="1"/>
  <c r="AO221" i="21" s="1"/>
  <c r="AO157" i="21" s="1"/>
  <c r="AO239" i="21" a="1"/>
  <c r="AO239" i="21" s="1"/>
  <c r="AO175" i="21" s="1"/>
  <c r="AK245" i="21" a="1"/>
  <c r="AK245" i="21" s="1"/>
  <c r="AK181" i="21" s="1"/>
  <c r="AB238" i="21" a="1"/>
  <c r="AB238" i="21" s="1"/>
  <c r="AB174" i="21" s="1"/>
  <c r="AB242" i="21" a="1"/>
  <c r="AB242" i="21" s="1"/>
  <c r="AB178" i="21" s="1"/>
  <c r="AM213" i="21" a="1"/>
  <c r="AM213" i="21" s="1"/>
  <c r="AM149" i="21" s="1"/>
  <c r="AF233" i="21" a="1"/>
  <c r="AF233" i="21" s="1"/>
  <c r="AF169" i="21" s="1"/>
  <c r="AF232" i="21" a="1"/>
  <c r="AF232" i="21" s="1"/>
  <c r="AF168" i="21" s="1"/>
  <c r="R270" i="21" a="1"/>
  <c r="R270" i="21" s="1"/>
  <c r="R206" i="21" s="1"/>
  <c r="R246" i="21" a="1"/>
  <c r="R246" i="21" s="1"/>
  <c r="R182" i="21" s="1"/>
  <c r="R232" i="21" a="1"/>
  <c r="R232" i="21" s="1"/>
  <c r="R168" i="21" s="1"/>
  <c r="AK216" i="21" a="1"/>
  <c r="AK216" i="21" s="1"/>
  <c r="AK152" i="21" s="1"/>
  <c r="AK217" i="21" a="1"/>
  <c r="AK217" i="21" s="1"/>
  <c r="AK153" i="21" s="1"/>
  <c r="AI270" i="21" a="1"/>
  <c r="AI270" i="21" s="1"/>
  <c r="AI206" i="21" s="1"/>
  <c r="AI251" i="21" a="1"/>
  <c r="AI251" i="21" s="1"/>
  <c r="AI187" i="21" s="1"/>
  <c r="AG266" i="21" a="1"/>
  <c r="AG266" i="21" s="1"/>
  <c r="AG202" i="21" s="1"/>
  <c r="AG264" i="21" a="1"/>
  <c r="AG264" i="21" s="1"/>
  <c r="AG200" i="21" s="1"/>
  <c r="AG213" i="21" a="1"/>
  <c r="AG213" i="21" s="1"/>
  <c r="AG149" i="21" s="1"/>
  <c r="AG261" i="21" a="1"/>
  <c r="AG261" i="21" s="1"/>
  <c r="AG197" i="21" s="1"/>
  <c r="AG244" i="21" a="1"/>
  <c r="AG244" i="21" s="1"/>
  <c r="AG180" i="21" s="1"/>
  <c r="AK266" i="21" a="1"/>
  <c r="AK266" i="21" s="1"/>
  <c r="AK202" i="21" s="1"/>
  <c r="AS239" i="21" a="1"/>
  <c r="AS239" i="21" s="1"/>
  <c r="AS175" i="21" s="1"/>
  <c r="AS230" i="21" a="1"/>
  <c r="AS230" i="21" s="1"/>
  <c r="AS166" i="21" s="1"/>
  <c r="AS241" i="21" a="1"/>
  <c r="AS241" i="21" s="1"/>
  <c r="AS177" i="21" s="1"/>
  <c r="AS221" i="21" a="1"/>
  <c r="AS221" i="21" s="1"/>
  <c r="AS157" i="21" s="1"/>
  <c r="AF251" i="21" a="1"/>
  <c r="AF251" i="21" s="1"/>
  <c r="AF187" i="21" s="1"/>
  <c r="P238" i="21" a="1"/>
  <c r="P238" i="21" s="1"/>
  <c r="P174" i="21" s="1"/>
  <c r="AL235" i="21" a="1"/>
  <c r="AL235" i="21" s="1"/>
  <c r="AL171" i="21" s="1"/>
  <c r="AL217" i="21" a="1"/>
  <c r="AL217" i="21" s="1"/>
  <c r="AL153" i="21" s="1"/>
  <c r="AL265" i="21" a="1"/>
  <c r="AL265" i="21" s="1"/>
  <c r="AL201" i="21" s="1"/>
  <c r="AL228" i="21" a="1"/>
  <c r="AL228" i="21" s="1"/>
  <c r="AL164" i="21" s="1"/>
  <c r="W233" i="21" a="1"/>
  <c r="W233" i="21" s="1"/>
  <c r="W169" i="21" s="1"/>
  <c r="AR233" i="21" a="1"/>
  <c r="AR233" i="21" s="1"/>
  <c r="AR169" i="21" s="1"/>
  <c r="X269" i="21" a="1"/>
  <c r="X269" i="21" s="1"/>
  <c r="X205" i="21" s="1"/>
  <c r="AA270" i="21" a="1"/>
  <c r="AA270" i="21" s="1"/>
  <c r="AA206" i="21" s="1"/>
  <c r="O266" i="21" a="1"/>
  <c r="O266" i="21" s="1"/>
  <c r="O202" i="21" s="1"/>
  <c r="AC264" i="21" a="1"/>
  <c r="AC264" i="21" s="1"/>
  <c r="AC200" i="21" s="1"/>
  <c r="AJ270" i="21" a="1"/>
  <c r="AJ270" i="21" s="1"/>
  <c r="AJ206" i="21" s="1"/>
  <c r="AJ252" i="21" a="1"/>
  <c r="AJ252" i="21" s="1"/>
  <c r="AJ188" i="21" s="1"/>
  <c r="N239" i="21" a="1"/>
  <c r="N239" i="21" s="1"/>
  <c r="N175" i="21" s="1"/>
  <c r="AA239" i="21" a="1"/>
  <c r="AA239" i="21" s="1"/>
  <c r="AA175" i="21" s="1"/>
  <c r="X247" i="21" a="1"/>
  <c r="X247" i="21" s="1"/>
  <c r="X183" i="21" s="1"/>
  <c r="O234" i="21" a="1"/>
  <c r="O234" i="21" s="1"/>
  <c r="O170" i="21" s="1"/>
  <c r="O243" i="21" a="1"/>
  <c r="O243" i="21" s="1"/>
  <c r="O179" i="21" s="1"/>
  <c r="AQ250" i="21" a="1"/>
  <c r="AQ250" i="21" s="1"/>
  <c r="AQ186" i="21" s="1"/>
  <c r="AO223" i="21" a="1"/>
  <c r="AO223" i="21" s="1"/>
  <c r="AO159" i="21" s="1"/>
  <c r="Q242" i="21" a="1"/>
  <c r="Q242" i="21" s="1"/>
  <c r="Q178" i="21" s="1"/>
  <c r="AD230" i="21" a="1"/>
  <c r="AD230" i="21" s="1"/>
  <c r="AD166" i="21" s="1"/>
  <c r="AP231" i="21" a="1"/>
  <c r="AP231" i="21" s="1"/>
  <c r="AP167" i="21" s="1"/>
  <c r="AH251" i="21" a="1"/>
  <c r="AH251" i="21" s="1"/>
  <c r="AH187" i="21" s="1"/>
  <c r="AH255" i="21" a="1"/>
  <c r="AH255" i="21" s="1"/>
  <c r="AH191" i="21" s="1"/>
  <c r="AE232" i="21" a="1"/>
  <c r="AE232" i="21" s="1"/>
  <c r="AE168" i="21" s="1"/>
  <c r="AE268" i="21" a="1"/>
  <c r="AE268" i="21" s="1"/>
  <c r="AE204" i="21" s="1"/>
  <c r="AN254" i="21" a="1"/>
  <c r="AN254" i="21" s="1"/>
  <c r="AN190" i="21" s="1"/>
  <c r="AN232" i="21" a="1"/>
  <c r="AN232" i="21" s="1"/>
  <c r="AN168" i="21" s="1"/>
  <c r="AN250" i="21" a="1"/>
  <c r="AN250" i="21" s="1"/>
  <c r="AN186" i="21" s="1"/>
  <c r="Y243" i="21" a="1"/>
  <c r="Y243" i="21" s="1"/>
  <c r="Y179" i="21" s="1"/>
  <c r="Y233" i="21" a="1"/>
  <c r="Y233" i="21" s="1"/>
  <c r="Y169" i="21" s="1"/>
  <c r="Y266" i="21" a="1"/>
  <c r="Y266" i="21" s="1"/>
  <c r="Y202" i="21" s="1"/>
  <c r="AS225" i="21" a="1"/>
  <c r="AS225" i="21" s="1"/>
  <c r="AS161" i="21" s="1"/>
  <c r="AR267" i="21" a="1"/>
  <c r="AR267" i="21" s="1"/>
  <c r="AR203" i="21" s="1"/>
  <c r="AF234" i="21" a="1"/>
  <c r="AF234" i="21" s="1"/>
  <c r="AF170" i="21" s="1"/>
  <c r="AS267" i="21" a="1"/>
  <c r="AS267" i="21" s="1"/>
  <c r="AS203" i="21" s="1"/>
  <c r="AQ226" i="21" a="1"/>
  <c r="AQ226" i="21" s="1"/>
  <c r="AQ162" i="21" s="1"/>
  <c r="AE257" i="21" a="1"/>
  <c r="AE257" i="21" s="1"/>
  <c r="AE193" i="21" s="1"/>
  <c r="U236" i="21" a="1"/>
  <c r="U236" i="21" s="1"/>
  <c r="U172" i="21" s="1"/>
  <c r="U268" i="21" a="1"/>
  <c r="U268" i="21" s="1"/>
  <c r="U204" i="21" s="1"/>
  <c r="U235" i="21" a="1"/>
  <c r="U235" i="21" s="1"/>
  <c r="U171" i="21" s="1"/>
  <c r="AM264" i="21" a="1"/>
  <c r="AM264" i="21" s="1"/>
  <c r="AM200" i="21" s="1"/>
  <c r="S238" i="21" a="1"/>
  <c r="S238" i="21" s="1"/>
  <c r="S174" i="21" s="1"/>
  <c r="AM269" i="21" a="1"/>
  <c r="AM269" i="21" s="1"/>
  <c r="AM205" i="21" s="1"/>
  <c r="P244" i="21" a="1"/>
  <c r="P244" i="21" s="1"/>
  <c r="P180" i="21" s="1"/>
  <c r="P246" i="21" a="1"/>
  <c r="P246" i="21" s="1"/>
  <c r="P182" i="21" s="1"/>
  <c r="P233" i="21" a="1"/>
  <c r="P233" i="21" s="1"/>
  <c r="P169" i="21" s="1"/>
  <c r="AJ240" i="21" a="1"/>
  <c r="AJ240" i="21" s="1"/>
  <c r="AJ176" i="21" s="1"/>
  <c r="AM267" i="21" a="1"/>
  <c r="AM267" i="21" s="1"/>
  <c r="AM203" i="21" s="1"/>
  <c r="T245" i="21" a="1"/>
  <c r="T245" i="21" s="1"/>
  <c r="T181" i="21" s="1"/>
  <c r="Z247" i="21" a="1"/>
  <c r="Z247" i="21" s="1"/>
  <c r="Z183" i="21" s="1"/>
  <c r="J76" i="39"/>
  <c r="J34" i="47"/>
  <c r="J70" i="39"/>
  <c r="J28" i="47"/>
  <c r="J71" i="39"/>
  <c r="J29" i="47"/>
  <c r="J81" i="39"/>
  <c r="J39" i="47"/>
  <c r="J83" i="39"/>
  <c r="J41" i="47"/>
  <c r="J74" i="39"/>
  <c r="J32" i="47"/>
  <c r="J79" i="39"/>
  <c r="J37" i="47"/>
  <c r="J72" i="39"/>
  <c r="J30" i="47"/>
  <c r="J80" i="39"/>
  <c r="J38" i="47"/>
  <c r="J84" i="39"/>
  <c r="J42" i="47"/>
  <c r="J82" i="39"/>
  <c r="J40" i="47"/>
  <c r="J78" i="39"/>
  <c r="J36" i="47"/>
  <c r="J77" i="39"/>
  <c r="J35" i="47"/>
  <c r="J75" i="39"/>
  <c r="J33" i="47"/>
  <c r="J73" i="39"/>
  <c r="J31" i="47"/>
  <c r="U230" i="21" a="1"/>
  <c r="U230" i="21" s="1"/>
  <c r="U166" i="21" s="1"/>
  <c r="Z264" i="21" a="1"/>
  <c r="Z264" i="21" s="1"/>
  <c r="Z200" i="21" s="1"/>
  <c r="R261" i="21" a="1"/>
  <c r="R261" i="21" s="1"/>
  <c r="R197" i="21" s="1"/>
  <c r="Y263" i="21" a="1"/>
  <c r="Y263" i="21" s="1"/>
  <c r="Y199" i="21" s="1"/>
  <c r="Z262" i="21" a="1"/>
  <c r="Z262" i="21" s="1"/>
  <c r="Z198" i="21" s="1"/>
  <c r="R264" i="21" a="1"/>
  <c r="R264" i="21" s="1"/>
  <c r="R200" i="21" s="1"/>
  <c r="T264" i="21" a="1"/>
  <c r="T264" i="21" s="1"/>
  <c r="T200" i="21" s="1"/>
  <c r="U263" i="21" a="1"/>
  <c r="U263" i="21" s="1"/>
  <c r="U199" i="21" s="1"/>
  <c r="Z263" i="21" a="1"/>
  <c r="Z263" i="21" s="1"/>
  <c r="Z199" i="21" s="1"/>
  <c r="Z261" i="21" a="1"/>
  <c r="Z261" i="21" s="1"/>
  <c r="Z197" i="21" s="1"/>
  <c r="Y264" i="21" a="1"/>
  <c r="Y264" i="21" s="1"/>
  <c r="Y200" i="21" s="1"/>
  <c r="R263" i="21" a="1"/>
  <c r="R263" i="21" s="1"/>
  <c r="R199" i="21" s="1"/>
  <c r="R262" i="21" a="1"/>
  <c r="R262" i="21" s="1"/>
  <c r="R198" i="21" s="1"/>
  <c r="T231" i="21" a="1"/>
  <c r="T231" i="21" s="1"/>
  <c r="T167" i="21" s="1"/>
  <c r="Q264" i="21" a="1"/>
  <c r="Q264" i="21" s="1"/>
  <c r="Q200" i="21" s="1"/>
  <c r="U260" i="21" a="1"/>
  <c r="U260" i="21" s="1"/>
  <c r="U196" i="21" s="1"/>
  <c r="Q263" i="21" a="1"/>
  <c r="Q263" i="21" s="1"/>
  <c r="Q199" i="21" s="1"/>
  <c r="S264" i="21" a="1"/>
  <c r="S264" i="21" s="1"/>
  <c r="S200" i="21" s="1"/>
  <c r="W261" i="21" a="1"/>
  <c r="W261" i="21" s="1"/>
  <c r="W197" i="21" s="1"/>
  <c r="W262" i="21" a="1"/>
  <c r="W262" i="21" s="1"/>
  <c r="W198" i="21" s="1"/>
  <c r="W264" i="21" a="1"/>
  <c r="W264" i="21" s="1"/>
  <c r="W200" i="21" s="1"/>
  <c r="T230" i="21" a="1"/>
  <c r="T230" i="21" s="1"/>
  <c r="T166" i="21" s="1"/>
  <c r="X261" i="21" a="1"/>
  <c r="X261" i="21" s="1"/>
  <c r="X197" i="21" s="1"/>
  <c r="N261" i="21" a="1"/>
  <c r="N261" i="21" s="1"/>
  <c r="N197" i="21" s="1"/>
  <c r="X263" i="21" a="1"/>
  <c r="X263" i="21" s="1"/>
  <c r="X199" i="21" s="1"/>
  <c r="O264" i="21" a="1"/>
  <c r="O264" i="21" s="1"/>
  <c r="O200" i="21" s="1"/>
  <c r="O263" i="21" a="1"/>
  <c r="O263" i="21" s="1"/>
  <c r="O199" i="21" s="1"/>
  <c r="Y261" i="21" a="1"/>
  <c r="Y261" i="21" s="1"/>
  <c r="Y197" i="21" s="1"/>
  <c r="P264" i="21" a="1"/>
  <c r="P264" i="21" s="1"/>
  <c r="P200" i="21" s="1"/>
  <c r="P262" i="21" a="1"/>
  <c r="P262" i="21" s="1"/>
  <c r="P198" i="21" s="1"/>
  <c r="S261" i="21" a="1"/>
  <c r="S261" i="21" s="1"/>
  <c r="S197" i="21" s="1"/>
  <c r="T263" i="21" a="1"/>
  <c r="T263" i="21" s="1"/>
  <c r="T199" i="21" s="1"/>
  <c r="V263" i="21" a="1"/>
  <c r="V263" i="21" s="1"/>
  <c r="V199" i="21" s="1"/>
  <c r="Y260" i="21" a="1"/>
  <c r="Y260" i="21" s="1"/>
  <c r="Y196" i="21" s="1"/>
  <c r="Y262" i="21" a="1"/>
  <c r="Y262" i="21" s="1"/>
  <c r="Y198" i="21" s="1"/>
  <c r="V261" i="21" a="1"/>
  <c r="V261" i="21" s="1"/>
  <c r="V197" i="21" s="1"/>
  <c r="Z259" i="21" a="1"/>
  <c r="Z259" i="21" s="1"/>
  <c r="Z195" i="21" s="1"/>
  <c r="W259" i="21" a="1"/>
  <c r="W259" i="21" s="1"/>
  <c r="W195" i="21" s="1"/>
  <c r="W260" i="21" a="1"/>
  <c r="W260" i="21" s="1"/>
  <c r="W196" i="21" s="1"/>
  <c r="T260" i="21" a="1"/>
  <c r="T260" i="21" s="1"/>
  <c r="T196" i="21" s="1"/>
  <c r="N264" i="21" a="1"/>
  <c r="N264" i="21" s="1"/>
  <c r="N200" i="21" s="1"/>
  <c r="U264" i="21" a="1"/>
  <c r="U264" i="21" s="1"/>
  <c r="U200" i="21" s="1"/>
  <c r="U262" i="21" a="1"/>
  <c r="U262" i="21" s="1"/>
  <c r="U198" i="21" s="1"/>
  <c r="P260" i="21" a="1"/>
  <c r="P260" i="21" s="1"/>
  <c r="P196" i="21" s="1"/>
  <c r="P261" i="21" a="1"/>
  <c r="P261" i="21" s="1"/>
  <c r="P197" i="21" s="1"/>
  <c r="Q261" i="21" a="1"/>
  <c r="Q261" i="21" s="1"/>
  <c r="Q197" i="21" s="1"/>
  <c r="S262" i="21" a="1"/>
  <c r="S262" i="21" s="1"/>
  <c r="S198" i="21" s="1"/>
  <c r="S260" i="21" a="1"/>
  <c r="S260" i="21" s="1"/>
  <c r="S196" i="21" s="1"/>
  <c r="O262" i="21" a="1"/>
  <c r="O262" i="21" s="1"/>
  <c r="O198" i="21" s="1"/>
  <c r="N263" i="21" a="1"/>
  <c r="N263" i="21" s="1"/>
  <c r="N199" i="21" s="1"/>
  <c r="N260" i="21" a="1"/>
  <c r="N260" i="21" s="1"/>
  <c r="N196" i="21" s="1"/>
  <c r="X264" i="21" a="1"/>
  <c r="X264" i="21" s="1"/>
  <c r="X200" i="21" s="1"/>
  <c r="X259" i="21" a="1"/>
  <c r="X259" i="21" s="1"/>
  <c r="X195" i="21" s="1"/>
  <c r="O261" i="21" a="1"/>
  <c r="O261" i="21" s="1"/>
  <c r="O197" i="21" s="1"/>
  <c r="V260" i="21" a="1"/>
  <c r="V260" i="21" s="1"/>
  <c r="V196" i="21" s="1"/>
  <c r="U261" i="21" a="1"/>
  <c r="U261" i="21" s="1"/>
  <c r="U197" i="21" s="1"/>
  <c r="S263" i="21" a="1"/>
  <c r="S263" i="21" s="1"/>
  <c r="S199" i="21" s="1"/>
  <c r="Q262" i="21" a="1"/>
  <c r="Q262" i="21" s="1"/>
  <c r="Q198" i="21" s="1"/>
  <c r="Z260" i="21" a="1"/>
  <c r="Z260" i="21" s="1"/>
  <c r="Z196" i="21" s="1"/>
  <c r="U259" i="21" a="1"/>
  <c r="U259" i="21" s="1"/>
  <c r="U195" i="21" s="1"/>
  <c r="V259" i="21" a="1"/>
  <c r="V259" i="21" s="1"/>
  <c r="V195" i="21" s="1"/>
  <c r="Z228" i="21" a="1"/>
  <c r="Z228" i="21" s="1"/>
  <c r="Z164" i="21" s="1"/>
  <c r="R230" i="21" a="1"/>
  <c r="R230" i="21" s="1"/>
  <c r="R166" i="21" s="1"/>
  <c r="R260" i="21" a="1"/>
  <c r="R260" i="21" s="1"/>
  <c r="R196" i="21" s="1"/>
  <c r="R231" i="21" a="1"/>
  <c r="R231" i="21" s="1"/>
  <c r="R167" i="21" s="1"/>
  <c r="Q260" i="21" a="1"/>
  <c r="Q260" i="21" s="1"/>
  <c r="Q196" i="21" s="1"/>
  <c r="W263" i="21" a="1"/>
  <c r="W263" i="21" s="1"/>
  <c r="W199" i="21" s="1"/>
  <c r="T262" i="21" a="1"/>
  <c r="T262" i="21" s="1"/>
  <c r="T198" i="21" s="1"/>
  <c r="T261" i="21" a="1"/>
  <c r="T261" i="21" s="1"/>
  <c r="T197" i="21" s="1"/>
  <c r="N262" i="21" a="1"/>
  <c r="N262" i="21" s="1"/>
  <c r="N198" i="21" s="1"/>
  <c r="X262" i="21" a="1"/>
  <c r="X262" i="21" s="1"/>
  <c r="X198" i="21" s="1"/>
  <c r="O260" i="21" a="1"/>
  <c r="O260" i="21" s="1"/>
  <c r="O196" i="21" s="1"/>
  <c r="V262" i="21" a="1"/>
  <c r="V262" i="21" s="1"/>
  <c r="V198" i="21" s="1"/>
  <c r="Y259" i="21" a="1"/>
  <c r="Y259" i="21" s="1"/>
  <c r="Y195" i="21" s="1"/>
  <c r="X260" i="21" a="1"/>
  <c r="X260" i="21" s="1"/>
  <c r="X196" i="21" s="1"/>
  <c r="P263" i="21" a="1"/>
  <c r="P263" i="21" s="1"/>
  <c r="P199" i="21" s="1"/>
  <c r="V264" i="21" a="1"/>
  <c r="V264" i="21" s="1"/>
  <c r="V200" i="21" s="1"/>
  <c r="W228" i="21" a="1"/>
  <c r="W228" i="21" s="1"/>
  <c r="W164" i="21" s="1"/>
  <c r="W229" i="21" a="1"/>
  <c r="W229" i="21" s="1"/>
  <c r="W165" i="21" s="1"/>
  <c r="X231" i="21" a="1"/>
  <c r="X231" i="21" s="1"/>
  <c r="X167" i="21" s="1"/>
  <c r="Y231" i="21" a="1"/>
  <c r="Y231" i="21" s="1"/>
  <c r="Y167" i="21" s="1"/>
  <c r="V231" i="21" a="1"/>
  <c r="V231" i="21" s="1"/>
  <c r="V167" i="21" s="1"/>
  <c r="U231" i="21" a="1"/>
  <c r="U231" i="21" s="1"/>
  <c r="U167" i="21" s="1"/>
  <c r="Z231" i="21" a="1"/>
  <c r="Z231" i="21" s="1"/>
  <c r="Z167" i="21" s="1"/>
  <c r="Z230" i="21" a="1"/>
  <c r="Z230" i="21" s="1"/>
  <c r="Z166" i="21" s="1"/>
  <c r="W231" i="21" a="1"/>
  <c r="W231" i="21" s="1"/>
  <c r="W167" i="21" s="1"/>
  <c r="W230" i="21" a="1"/>
  <c r="W230" i="21" s="1"/>
  <c r="W166" i="21" s="1"/>
  <c r="X228" i="21" a="1"/>
  <c r="X228" i="21" s="1"/>
  <c r="X164" i="21" s="1"/>
  <c r="N231" i="21" a="1"/>
  <c r="N231" i="21" s="1"/>
  <c r="N167" i="21" s="1"/>
  <c r="N230" i="21" a="1"/>
  <c r="N230" i="21" s="1"/>
  <c r="N166" i="21" s="1"/>
  <c r="O230" i="21" a="1"/>
  <c r="O230" i="21" s="1"/>
  <c r="O166" i="21" s="1"/>
  <c r="Y228" i="21" a="1"/>
  <c r="Y228" i="21" s="1"/>
  <c r="Y164" i="21" s="1"/>
  <c r="P231" i="21" a="1"/>
  <c r="P231" i="21" s="1"/>
  <c r="P167" i="21" s="1"/>
  <c r="Y230" i="21" a="1"/>
  <c r="Y230" i="21" s="1"/>
  <c r="Y166" i="21" s="1"/>
  <c r="P230" i="21" a="1"/>
  <c r="P230" i="21" s="1"/>
  <c r="P166" i="21" s="1"/>
  <c r="Z229" i="21" a="1"/>
  <c r="Z229" i="21" s="1"/>
  <c r="Z165" i="21" s="1"/>
  <c r="Q231" i="21" a="1"/>
  <c r="Q231" i="21" s="1"/>
  <c r="Q167" i="21" s="1"/>
  <c r="X230" i="21" a="1"/>
  <c r="X230" i="21" s="1"/>
  <c r="X166" i="21" s="1"/>
  <c r="X229" i="21" a="1"/>
  <c r="X229" i="21" s="1"/>
  <c r="X165" i="21" s="1"/>
  <c r="S231" i="21" a="1"/>
  <c r="S231" i="21" s="1"/>
  <c r="S167" i="21" s="1"/>
  <c r="Y229" i="21" a="1"/>
  <c r="Y229" i="21" s="1"/>
  <c r="Y165" i="21" s="1"/>
  <c r="V230" i="21" a="1"/>
  <c r="V230" i="21" s="1"/>
  <c r="V166" i="21" s="1"/>
  <c r="Q230" i="21" a="1"/>
  <c r="Q230" i="21" s="1"/>
  <c r="Q166" i="21" s="1"/>
  <c r="S230" i="21" a="1"/>
  <c r="S230" i="21" s="1"/>
  <c r="S166" i="21" s="1"/>
  <c r="O231" i="21" a="1"/>
  <c r="O231" i="21" s="1"/>
  <c r="O167" i="21" s="1"/>
  <c r="S229" i="21" a="1"/>
  <c r="S229" i="21" s="1"/>
  <c r="S165" i="21" s="1"/>
  <c r="R229" i="21" a="1"/>
  <c r="R229" i="21" s="1"/>
  <c r="R165" i="21" s="1"/>
  <c r="V228" i="21" a="1"/>
  <c r="V228" i="21" s="1"/>
  <c r="V164" i="21" s="1"/>
  <c r="R228" i="21" a="1"/>
  <c r="R228" i="21" s="1"/>
  <c r="R164" i="21" s="1"/>
  <c r="Q228" i="21" a="1"/>
  <c r="Q228" i="21" s="1"/>
  <c r="Q164" i="21" s="1"/>
  <c r="S228" i="21" a="1"/>
  <c r="S228" i="21" s="1"/>
  <c r="S164" i="21" s="1"/>
  <c r="T229" i="21" a="1"/>
  <c r="T229" i="21" s="1"/>
  <c r="T165" i="21" s="1"/>
  <c r="Q229" i="21" a="1"/>
  <c r="Q229" i="21" s="1"/>
  <c r="Q165" i="21" s="1"/>
  <c r="U229" i="21" a="1"/>
  <c r="U229" i="21" s="1"/>
  <c r="U165" i="21" s="1"/>
  <c r="N229" i="21" a="1"/>
  <c r="N229" i="21" s="1"/>
  <c r="N165" i="21" s="1"/>
  <c r="O229" i="21" a="1"/>
  <c r="O229" i="21" s="1"/>
  <c r="O165" i="21" s="1"/>
  <c r="P229" i="21" a="1"/>
  <c r="P229" i="21" s="1"/>
  <c r="P165" i="21" s="1"/>
  <c r="V229" i="21" a="1"/>
  <c r="V229" i="21" s="1"/>
  <c r="V165" i="21" s="1"/>
  <c r="N228" i="21" a="1"/>
  <c r="N228" i="21" s="1"/>
  <c r="N164" i="21" s="1"/>
  <c r="U228" i="21" a="1"/>
  <c r="U228" i="21" s="1"/>
  <c r="U164" i="21" s="1"/>
  <c r="T228" i="21" a="1"/>
  <c r="T228" i="21" s="1"/>
  <c r="T164" i="21" s="1"/>
  <c r="O228" i="21" a="1"/>
  <c r="O228" i="21" s="1"/>
  <c r="O164" i="21" s="1"/>
  <c r="P228" i="21" a="1"/>
  <c r="P228" i="21" s="1"/>
  <c r="P164" i="21" s="1"/>
  <c r="AH190" i="21"/>
  <c r="AH148" i="21"/>
  <c r="AD186" i="21"/>
  <c r="AN171" i="21"/>
  <c r="AK169" i="21"/>
  <c r="AH197" i="21"/>
  <c r="AH158" i="21"/>
  <c r="AH168" i="21"/>
  <c r="AH166" i="21"/>
  <c r="AD181" i="21"/>
  <c r="AD203" i="21"/>
  <c r="AH189" i="21"/>
  <c r="AH153" i="21"/>
  <c r="U205" i="21"/>
  <c r="AD171" i="21"/>
  <c r="V171" i="21"/>
  <c r="AN176" i="21"/>
  <c r="AK195" i="21"/>
  <c r="Z172" i="21"/>
  <c r="V183" i="21"/>
  <c r="AN149" i="21"/>
  <c r="AN165" i="21"/>
  <c r="AN204" i="21"/>
  <c r="AQ163" i="21"/>
  <c r="AQ195" i="21"/>
  <c r="AP189" i="21"/>
  <c r="AE164" i="21"/>
  <c r="AE195" i="21"/>
  <c r="AE177" i="21"/>
  <c r="AE163" i="21"/>
  <c r="AE196" i="21"/>
  <c r="AE162" i="21"/>
  <c r="AB185" i="21"/>
  <c r="AB182" i="21"/>
  <c r="AM202" i="21"/>
  <c r="AM152" i="21"/>
  <c r="AF182" i="21"/>
  <c r="AF151" i="21"/>
  <c r="R169" i="21"/>
  <c r="R183" i="21"/>
  <c r="AI202" i="21"/>
  <c r="AI148" i="21"/>
  <c r="AI177" i="21"/>
  <c r="AI171" i="21"/>
  <c r="AI170" i="21"/>
  <c r="AI149" i="21"/>
  <c r="AI203" i="21"/>
  <c r="AI160" i="21"/>
  <c r="AI183" i="21"/>
  <c r="AI186" i="21"/>
  <c r="Z174" i="21"/>
  <c r="AO178" i="21"/>
  <c r="AG156" i="21"/>
  <c r="AG148" i="21"/>
  <c r="AG147" i="21"/>
  <c r="AG154" i="21"/>
  <c r="AG173" i="21"/>
  <c r="AG179" i="21"/>
  <c r="AG190" i="21"/>
  <c r="AG192" i="21"/>
  <c r="AG199" i="21"/>
  <c r="AS171" i="21"/>
  <c r="AS206" i="21"/>
  <c r="AS194" i="21"/>
  <c r="AS185" i="21"/>
  <c r="AS147" i="21"/>
  <c r="AB202" i="21"/>
  <c r="AB181" i="21"/>
  <c r="AM174" i="21"/>
  <c r="AM164" i="21"/>
  <c r="AM182" i="21"/>
  <c r="AF200" i="21"/>
  <c r="AF158" i="21"/>
  <c r="AF185" i="21"/>
  <c r="AF193" i="21"/>
  <c r="P183" i="21"/>
  <c r="P185" i="21"/>
  <c r="AK14" i="21"/>
  <c r="AL169" i="21"/>
  <c r="AL178" i="21"/>
  <c r="AL147" i="21"/>
  <c r="AL195" i="21"/>
  <c r="AL149" i="21"/>
  <c r="AL179" i="21"/>
  <c r="AL165" i="21"/>
  <c r="AL168" i="21"/>
  <c r="AL184" i="21"/>
  <c r="AL183" i="21"/>
  <c r="AL170" i="21"/>
  <c r="W205" i="21"/>
  <c r="W202" i="21"/>
  <c r="W170" i="21"/>
  <c r="W201" i="21"/>
  <c r="O168" i="21"/>
  <c r="BA297" i="21"/>
  <c r="AG330" i="21"/>
  <c r="I423" i="21"/>
  <c r="AA252" i="21" a="1"/>
  <c r="AA252" i="21" s="1"/>
  <c r="AA188" i="21" s="1"/>
  <c r="AC257" i="21" a="1"/>
  <c r="AC257" i="21" s="1"/>
  <c r="AC193" i="21" s="1"/>
  <c r="AB256" i="21" a="1"/>
  <c r="AB256" i="21" s="1"/>
  <c r="AB192" i="21" s="1"/>
  <c r="AD257" i="21" a="1"/>
  <c r="AD257" i="21" s="1"/>
  <c r="AD193" i="21" s="1"/>
  <c r="AA257" i="21" a="1"/>
  <c r="AA257" i="21" s="1"/>
  <c r="AA193" i="21" s="1"/>
  <c r="AC252" i="21" a="1"/>
  <c r="AC252" i="21" s="1"/>
  <c r="AC188" i="21" s="1"/>
  <c r="X256" i="21" a="1"/>
  <c r="X256" i="21" s="1"/>
  <c r="X192" i="21" s="1"/>
  <c r="U253" i="21" a="1"/>
  <c r="U253" i="21" s="1"/>
  <c r="U189" i="21" s="1"/>
  <c r="AB254" i="21" a="1"/>
  <c r="AB254" i="21" s="1"/>
  <c r="AB190" i="21" s="1"/>
  <c r="W252" i="21" a="1"/>
  <c r="W252" i="21" s="1"/>
  <c r="W188" i="21" s="1"/>
  <c r="AA253" i="21" a="1"/>
  <c r="AA253" i="21" s="1"/>
  <c r="AA189" i="21" s="1"/>
  <c r="V253" i="21" a="1"/>
  <c r="V253" i="21" s="1"/>
  <c r="V189" i="21" s="1"/>
  <c r="Z254" i="21" a="1"/>
  <c r="Z254" i="21" s="1"/>
  <c r="Z190" i="21" s="1"/>
  <c r="Z256" i="21" a="1"/>
  <c r="Z256" i="21" s="1"/>
  <c r="Z192" i="21" s="1"/>
  <c r="X251" i="21" a="1"/>
  <c r="X251" i="21" s="1"/>
  <c r="X187" i="21" s="1"/>
  <c r="AC258" i="21" a="1"/>
  <c r="AC258" i="21" s="1"/>
  <c r="AC194" i="21" s="1"/>
  <c r="Z252" i="21" a="1"/>
  <c r="Z252" i="21" s="1"/>
  <c r="Z188" i="21" s="1"/>
  <c r="U258" i="21" a="1"/>
  <c r="U258" i="21" s="1"/>
  <c r="U194" i="21" s="1"/>
  <c r="W255" i="21" a="1"/>
  <c r="W255" i="21" s="1"/>
  <c r="W191" i="21" s="1"/>
  <c r="Y256" i="21" a="1"/>
  <c r="Y256" i="21" s="1"/>
  <c r="Y192" i="21" s="1"/>
  <c r="Y254" i="21" a="1"/>
  <c r="Y254" i="21" s="1"/>
  <c r="Y190" i="21" s="1"/>
  <c r="AD253" i="21" a="1"/>
  <c r="AD253" i="21" s="1"/>
  <c r="AD189" i="21" s="1"/>
  <c r="U251" i="21" a="1"/>
  <c r="U251" i="21" s="1"/>
  <c r="U187" i="21" s="1"/>
  <c r="Y253" i="21" a="1"/>
  <c r="Y253" i="21" s="1"/>
  <c r="Y189" i="21" s="1"/>
  <c r="AC251" i="21" a="1"/>
  <c r="AC251" i="21" s="1"/>
  <c r="AC187" i="21" s="1"/>
  <c r="V256" i="21" a="1"/>
  <c r="V256" i="21" s="1"/>
  <c r="V192" i="21" s="1"/>
  <c r="Y252" i="21" a="1"/>
  <c r="Y252" i="21" s="1"/>
  <c r="Y188" i="21" s="1"/>
  <c r="Z253" i="21" a="1"/>
  <c r="Z253" i="21" s="1"/>
  <c r="Z189" i="21" s="1"/>
  <c r="AB252" i="21" a="1"/>
  <c r="AB252" i="21" s="1"/>
  <c r="AB188" i="21" s="1"/>
  <c r="W258" i="21" a="1"/>
  <c r="W258" i="21" s="1"/>
  <c r="W194" i="21" s="1"/>
  <c r="W251" i="21" a="1"/>
  <c r="W251" i="21" s="1"/>
  <c r="W187" i="21" s="1"/>
  <c r="X258" i="21" a="1"/>
  <c r="X258" i="21" s="1"/>
  <c r="X194" i="21" s="1"/>
  <c r="AD251" i="21" a="1"/>
  <c r="AD251" i="21" s="1"/>
  <c r="AD187" i="21" s="1"/>
  <c r="AD254" i="21" a="1"/>
  <c r="AD254" i="21" s="1"/>
  <c r="AD190" i="21" s="1"/>
  <c r="Y258" i="21" a="1"/>
  <c r="Y258" i="21" s="1"/>
  <c r="Y194" i="21" s="1"/>
  <c r="Y255" i="21" a="1"/>
  <c r="Y255" i="21" s="1"/>
  <c r="Y191" i="21" s="1"/>
  <c r="U256" i="21" a="1"/>
  <c r="U256" i="21" s="1"/>
  <c r="U192" i="21" s="1"/>
  <c r="V258" i="21" a="1"/>
  <c r="V258" i="21" s="1"/>
  <c r="V194" i="21" s="1"/>
  <c r="V257" i="21" a="1"/>
  <c r="V257" i="21" s="1"/>
  <c r="V193" i="21" s="1"/>
  <c r="AD256" i="21" a="1"/>
  <c r="AD256" i="21" s="1"/>
  <c r="AD192" i="21" s="1"/>
  <c r="AB253" i="21" a="1"/>
  <c r="AB253" i="21" s="1"/>
  <c r="AB189" i="21" s="1"/>
  <c r="AB257" i="21" a="1"/>
  <c r="AB257" i="21" s="1"/>
  <c r="AB193" i="21" s="1"/>
  <c r="AB258" i="21" a="1"/>
  <c r="AB258" i="21" s="1"/>
  <c r="AB194" i="21" s="1"/>
  <c r="AA256" i="21" a="1"/>
  <c r="AA256" i="21" s="1"/>
  <c r="AA192" i="21" s="1"/>
  <c r="AA254" i="21" a="1"/>
  <c r="AA254" i="21" s="1"/>
  <c r="AA190" i="21" s="1"/>
  <c r="AC254" i="21" a="1"/>
  <c r="AC254" i="21" s="1"/>
  <c r="AC190" i="21" s="1"/>
  <c r="AC253" i="21" a="1"/>
  <c r="AC253" i="21" s="1"/>
  <c r="AC189" i="21" s="1"/>
  <c r="AC255" i="21" a="1"/>
  <c r="AC255" i="21" s="1"/>
  <c r="AC191" i="21" s="1"/>
  <c r="X255" i="21" a="1"/>
  <c r="X255" i="21" s="1"/>
  <c r="X191" i="21" s="1"/>
  <c r="X253" i="21" a="1"/>
  <c r="X253" i="21" s="1"/>
  <c r="X189" i="21" s="1"/>
  <c r="Z258" i="21" a="1"/>
  <c r="Z258" i="21" s="1"/>
  <c r="Z194" i="21" s="1"/>
  <c r="V251" i="21" a="1"/>
  <c r="V251" i="21" s="1"/>
  <c r="V187" i="21" s="1"/>
  <c r="AD255" i="21" a="1"/>
  <c r="AD255" i="21" s="1"/>
  <c r="AD191" i="21" s="1"/>
  <c r="AD252" i="21" a="1"/>
  <c r="AD252" i="21" s="1"/>
  <c r="AD188" i="21" s="1"/>
  <c r="V255" i="21" a="1"/>
  <c r="V255" i="21" s="1"/>
  <c r="V191" i="21" s="1"/>
  <c r="V252" i="21" a="1"/>
  <c r="V252" i="21" s="1"/>
  <c r="V188" i="21" s="1"/>
  <c r="X254" i="21" a="1"/>
  <c r="X254" i="21" s="1"/>
  <c r="X190" i="21" s="1"/>
  <c r="U252" i="21" a="1"/>
  <c r="U252" i="21" s="1"/>
  <c r="U188" i="21" s="1"/>
  <c r="Z257" i="21" a="1"/>
  <c r="Z257" i="21" s="1"/>
  <c r="Z193" i="21" s="1"/>
  <c r="Z251" i="21" a="1"/>
  <c r="Z251" i="21" s="1"/>
  <c r="Z187" i="21" s="1"/>
  <c r="Z255" i="21" a="1"/>
  <c r="Z255" i="21" s="1"/>
  <c r="Z191" i="21" s="1"/>
  <c r="AB255" i="21" a="1"/>
  <c r="AB255" i="21" s="1"/>
  <c r="AB191" i="21" s="1"/>
  <c r="W257" i="21" a="1"/>
  <c r="W257" i="21" s="1"/>
  <c r="W193" i="21" s="1"/>
  <c r="W256" i="21" a="1"/>
  <c r="W256" i="21" s="1"/>
  <c r="W192" i="21" s="1"/>
  <c r="W254" i="21" a="1"/>
  <c r="W254" i="21" s="1"/>
  <c r="W190" i="21" s="1"/>
  <c r="W253" i="21" a="1"/>
  <c r="W253" i="21" s="1"/>
  <c r="W189" i="21" s="1"/>
  <c r="AA251" i="21" a="1"/>
  <c r="AA251" i="21" s="1"/>
  <c r="AA187" i="21" s="1"/>
  <c r="AA258" i="21" a="1"/>
  <c r="AA258" i="21" s="1"/>
  <c r="AA194" i="21" s="1"/>
  <c r="AA255" i="21" a="1"/>
  <c r="AA255" i="21" s="1"/>
  <c r="AA191" i="21" s="1"/>
  <c r="AC256" i="21" a="1"/>
  <c r="AC256" i="21" s="1"/>
  <c r="AC192" i="21" s="1"/>
  <c r="X252" i="21" a="1"/>
  <c r="X252" i="21" s="1"/>
  <c r="X188" i="21" s="1"/>
  <c r="Y251" i="21" a="1"/>
  <c r="Y251" i="21" s="1"/>
  <c r="Y187" i="21" s="1"/>
  <c r="Y257" i="21" a="1"/>
  <c r="Y257" i="21" s="1"/>
  <c r="Y193" i="21" s="1"/>
  <c r="U254" i="21" a="1"/>
  <c r="U254" i="21" s="1"/>
  <c r="U190" i="21" s="1"/>
  <c r="U255" i="21" a="1"/>
  <c r="U255" i="21" s="1"/>
  <c r="U191" i="21" s="1"/>
  <c r="U257" i="21" a="1"/>
  <c r="U257" i="21" s="1"/>
  <c r="U193" i="21" s="1"/>
  <c r="AB251" i="21" a="1"/>
  <c r="AB251" i="21" s="1"/>
  <c r="AB187" i="21" s="1"/>
  <c r="V254" i="21" a="1"/>
  <c r="V254" i="21" s="1"/>
  <c r="V190" i="21" s="1"/>
  <c r="AD258" i="21" a="1"/>
  <c r="AD258" i="21" s="1"/>
  <c r="AD194" i="21" s="1"/>
  <c r="X257" i="21" a="1"/>
  <c r="X257" i="21" s="1"/>
  <c r="X193" i="21" s="1"/>
  <c r="AP375" i="21"/>
  <c r="L375" i="21"/>
  <c r="L450" i="21"/>
  <c r="O336" i="21"/>
  <c r="BA390" i="21"/>
  <c r="BA282" i="21"/>
  <c r="AP357" i="21"/>
  <c r="BA459" i="21"/>
  <c r="AP282" i="21"/>
  <c r="AP339" i="21"/>
  <c r="BA417" i="21"/>
  <c r="BA405" i="21"/>
  <c r="BA339" i="21"/>
  <c r="BA354" i="21"/>
  <c r="BA333" i="21"/>
  <c r="L297" i="21"/>
  <c r="L429" i="21"/>
  <c r="AP366" i="21"/>
  <c r="AP318" i="21"/>
  <c r="AP297" i="21"/>
  <c r="AP324" i="21"/>
  <c r="AD223" i="21" a="1"/>
  <c r="AD223" i="21" s="1"/>
  <c r="AD159" i="21" s="1"/>
  <c r="L387" i="21"/>
  <c r="U217" i="21" a="1"/>
  <c r="U217" i="21" s="1"/>
  <c r="U153" i="21" s="1"/>
  <c r="L336" i="21"/>
  <c r="Z215" i="21" a="1"/>
  <c r="Z215" i="21" s="1"/>
  <c r="Z151" i="21" s="1"/>
  <c r="AP387" i="21"/>
  <c r="AP393" i="21"/>
  <c r="AP420" i="21"/>
  <c r="AP423" i="21"/>
  <c r="AP402" i="21"/>
  <c r="AP381" i="21"/>
  <c r="AP330" i="21"/>
  <c r="AP369" i="21"/>
  <c r="AP348" i="21"/>
  <c r="W213" i="21" a="1"/>
  <c r="W213" i="21" s="1"/>
  <c r="W149" i="21" s="1"/>
  <c r="AD218" i="21" a="1"/>
  <c r="AD218" i="21" s="1"/>
  <c r="AD154" i="21" s="1"/>
  <c r="Z214" i="21" a="1"/>
  <c r="Z214" i="21" s="1"/>
  <c r="Z150" i="21" s="1"/>
  <c r="Z224" i="21" a="1"/>
  <c r="Z224" i="21" s="1"/>
  <c r="Z160" i="21" s="1"/>
  <c r="AC222" i="21" a="1"/>
  <c r="AC222" i="21" s="1"/>
  <c r="AC158" i="21" s="1"/>
  <c r="AD214" i="21" a="1"/>
  <c r="AD214" i="21" s="1"/>
  <c r="AD150" i="21" s="1"/>
  <c r="AD225" i="21" a="1"/>
  <c r="AD225" i="21" s="1"/>
  <c r="AD161" i="21" s="1"/>
  <c r="Z211" i="21" a="1"/>
  <c r="Z211" i="21" s="1"/>
  <c r="Z147" i="21" s="1"/>
  <c r="Z213" i="21" a="1"/>
  <c r="Z213" i="21" s="1"/>
  <c r="Z149" i="21" s="1"/>
  <c r="AB215" i="21" a="1"/>
  <c r="AB215" i="21" s="1"/>
  <c r="AB151" i="21" s="1"/>
  <c r="AB224" i="21" a="1"/>
  <c r="AB224" i="21" s="1"/>
  <c r="AB160" i="21" s="1"/>
  <c r="AB221" i="21" a="1"/>
  <c r="AB221" i="21" s="1"/>
  <c r="AB157" i="21" s="1"/>
  <c r="W222" i="21" a="1"/>
  <c r="W222" i="21" s="1"/>
  <c r="W158" i="21" s="1"/>
  <c r="AA223" i="21" a="1"/>
  <c r="AA223" i="21" s="1"/>
  <c r="AA159" i="21" s="1"/>
  <c r="AA218" i="21" a="1"/>
  <c r="AA218" i="21" s="1"/>
  <c r="AA154" i="21" s="1"/>
  <c r="AA216" i="21" a="1"/>
  <c r="AA216" i="21" s="1"/>
  <c r="AA152" i="21" s="1"/>
  <c r="AA212" i="21" a="1"/>
  <c r="AA212" i="21" s="1"/>
  <c r="AA148" i="21" s="1"/>
  <c r="AC214" i="21" a="1"/>
  <c r="AC214" i="21" s="1"/>
  <c r="AC150" i="21" s="1"/>
  <c r="AC216" i="21" a="1"/>
  <c r="AC216" i="21" s="1"/>
  <c r="AC152" i="21" s="1"/>
  <c r="X220" i="21" a="1"/>
  <c r="X220" i="21" s="1"/>
  <c r="X156" i="21" s="1"/>
  <c r="AA225" i="21" a="1"/>
  <c r="AA225" i="21" s="1"/>
  <c r="AA161" i="21" s="1"/>
  <c r="Y227" i="21" a="1"/>
  <c r="Y227" i="21" s="1"/>
  <c r="Y163" i="21" s="1"/>
  <c r="AC223" i="21" a="1"/>
  <c r="AC223" i="21" s="1"/>
  <c r="AC159" i="21" s="1"/>
  <c r="AC217" i="21" a="1"/>
  <c r="AC217" i="21" s="1"/>
  <c r="AC153" i="21" s="1"/>
  <c r="X211" i="21" a="1"/>
  <c r="X211" i="21" s="1"/>
  <c r="X147" i="21" s="1"/>
  <c r="X212" i="21" a="1"/>
  <c r="X212" i="21" s="1"/>
  <c r="X148" i="21" s="1"/>
  <c r="X214" i="21" a="1"/>
  <c r="X214" i="21" s="1"/>
  <c r="X150" i="21" s="1"/>
  <c r="X218" i="21" a="1"/>
  <c r="X218" i="21" s="1"/>
  <c r="X154" i="21" s="1"/>
  <c r="AA213" i="21" a="1"/>
  <c r="AA213" i="21" s="1"/>
  <c r="AA149" i="21" s="1"/>
  <c r="Z226" i="21" a="1"/>
  <c r="Z226" i="21" s="1"/>
  <c r="Z162" i="21" s="1"/>
  <c r="Z222" i="21" a="1"/>
  <c r="Z222" i="21" s="1"/>
  <c r="Z158" i="21" s="1"/>
  <c r="W211" i="21" a="1"/>
  <c r="W211" i="21" s="1"/>
  <c r="W147" i="21" s="1"/>
  <c r="AA214" i="21" a="1"/>
  <c r="AA214" i="21" s="1"/>
  <c r="AA150" i="21" s="1"/>
  <c r="AA222" i="21" a="1"/>
  <c r="AA222" i="21" s="1"/>
  <c r="AA158" i="21" s="1"/>
  <c r="X217" i="21" a="1"/>
  <c r="X217" i="21" s="1"/>
  <c r="X153" i="21" s="1"/>
  <c r="AD215" i="21" a="1"/>
  <c r="AD215" i="21" s="1"/>
  <c r="AD151" i="21" s="1"/>
  <c r="AD220" i="21" a="1"/>
  <c r="AD220" i="21" s="1"/>
  <c r="AD156" i="21" s="1"/>
  <c r="Y213" i="21" a="1"/>
  <c r="Y213" i="21" s="1"/>
  <c r="Y149" i="21" s="1"/>
  <c r="X224" i="21" a="1"/>
  <c r="X224" i="21" s="1"/>
  <c r="X160" i="21" s="1"/>
  <c r="Y219" i="21" a="1"/>
  <c r="Y219" i="21" s="1"/>
  <c r="Y155" i="21" s="1"/>
  <c r="AB227" i="21" a="1"/>
  <c r="AB227" i="21" s="1"/>
  <c r="AB163" i="21" s="1"/>
  <c r="Y212" i="21" a="1"/>
  <c r="Y212" i="21" s="1"/>
  <c r="Y148" i="21" s="1"/>
  <c r="Z227" i="21" a="1"/>
  <c r="Z227" i="21" s="1"/>
  <c r="Z163" i="21" s="1"/>
  <c r="Z221" i="21" a="1"/>
  <c r="Z221" i="21" s="1"/>
  <c r="Z157" i="21" s="1"/>
  <c r="Z225" i="21" a="1"/>
  <c r="Z225" i="21" s="1"/>
  <c r="Z161" i="21" s="1"/>
  <c r="Z216" i="21" a="1"/>
  <c r="Z216" i="21" s="1"/>
  <c r="Z152" i="21" s="1"/>
  <c r="AB220" i="21" a="1"/>
  <c r="AB220" i="21" s="1"/>
  <c r="AB156" i="21" s="1"/>
  <c r="W226" i="21" a="1"/>
  <c r="W226" i="21" s="1"/>
  <c r="W162" i="21" s="1"/>
  <c r="W223" i="21" a="1"/>
  <c r="W223" i="21" s="1"/>
  <c r="W159" i="21" s="1"/>
  <c r="W225" i="21" a="1"/>
  <c r="W225" i="21" s="1"/>
  <c r="W161" i="21" s="1"/>
  <c r="W214" i="21" a="1"/>
  <c r="W214" i="21" s="1"/>
  <c r="W150" i="21" s="1"/>
  <c r="X223" i="21" a="1"/>
  <c r="X223" i="21" s="1"/>
  <c r="X159" i="21" s="1"/>
  <c r="AA221" i="21" a="1"/>
  <c r="AA221" i="21" s="1"/>
  <c r="AA157" i="21" s="1"/>
  <c r="AA211" i="21" a="1"/>
  <c r="AA211" i="21" s="1"/>
  <c r="AA147" i="21" s="1"/>
  <c r="AC212" i="21" a="1"/>
  <c r="AC212" i="21" s="1"/>
  <c r="AC148" i="21" s="1"/>
  <c r="AC225" i="21" a="1"/>
  <c r="AC225" i="21" s="1"/>
  <c r="AC161" i="21" s="1"/>
  <c r="AC224" i="21" a="1"/>
  <c r="AC224" i="21" s="1"/>
  <c r="AC160" i="21" s="1"/>
  <c r="X213" i="21" a="1"/>
  <c r="X213" i="21" s="1"/>
  <c r="X149" i="21" s="1"/>
  <c r="AA226" i="21" a="1"/>
  <c r="AA226" i="21" s="1"/>
  <c r="AA162" i="21" s="1"/>
  <c r="AC213" i="21" a="1"/>
  <c r="AC213" i="21" s="1"/>
  <c r="AC149" i="21" s="1"/>
  <c r="AD224" i="21" a="1"/>
  <c r="AD224" i="21" s="1"/>
  <c r="AD160" i="21" s="1"/>
  <c r="AD217" i="21" a="1"/>
  <c r="AD217" i="21" s="1"/>
  <c r="AD153" i="21" s="1"/>
  <c r="Y217" i="21" a="1"/>
  <c r="Y217" i="21" s="1"/>
  <c r="Y153" i="21" s="1"/>
  <c r="Y223" i="21" a="1"/>
  <c r="Y223" i="21" s="1"/>
  <c r="Y159" i="21" s="1"/>
  <c r="AA224" i="21" a="1"/>
  <c r="AA224" i="21" s="1"/>
  <c r="AA160" i="21" s="1"/>
  <c r="Y222" i="21" a="1"/>
  <c r="Y222" i="21" s="1"/>
  <c r="Y158" i="21" s="1"/>
  <c r="X227" i="21" a="1"/>
  <c r="X227" i="21" s="1"/>
  <c r="X163" i="21" s="1"/>
  <c r="AB223" i="21" a="1"/>
  <c r="AB223" i="21" s="1"/>
  <c r="AB159" i="21" s="1"/>
  <c r="AD212" i="21" a="1"/>
  <c r="AD212" i="21" s="1"/>
  <c r="AD148" i="21" s="1"/>
  <c r="AD216" i="21" a="1"/>
  <c r="AD216" i="21" s="1"/>
  <c r="AD152" i="21" s="1"/>
  <c r="AB217" i="21" a="1"/>
  <c r="AB217" i="21" s="1"/>
  <c r="AB153" i="21" s="1"/>
  <c r="W218" i="21" a="1"/>
  <c r="W218" i="21" s="1"/>
  <c r="W154" i="21" s="1"/>
  <c r="V226" i="21" a="1"/>
  <c r="V226" i="21" s="1"/>
  <c r="V162" i="21" s="1"/>
  <c r="Y218" i="21" a="1"/>
  <c r="Y218" i="21" s="1"/>
  <c r="Y154" i="21" s="1"/>
  <c r="Z218" i="21" a="1"/>
  <c r="Z218" i="21" s="1"/>
  <c r="Z154" i="21" s="1"/>
  <c r="Z212" i="21" a="1"/>
  <c r="Z212" i="21" s="1"/>
  <c r="Z148" i="21" s="1"/>
  <c r="AB225" i="21" a="1"/>
  <c r="AB225" i="21" s="1"/>
  <c r="AB161" i="21" s="1"/>
  <c r="AB213" i="21" a="1"/>
  <c r="AB213" i="21" s="1"/>
  <c r="AB149" i="21" s="1"/>
  <c r="AB211" i="21" a="1"/>
  <c r="AB211" i="21" s="1"/>
  <c r="AB147" i="21" s="1"/>
  <c r="AB222" i="21" a="1"/>
  <c r="AB222" i="21" s="1"/>
  <c r="AB158" i="21" s="1"/>
  <c r="W216" i="21" a="1"/>
  <c r="W216" i="21" s="1"/>
  <c r="W152" i="21" s="1"/>
  <c r="W212" i="21" a="1"/>
  <c r="W212" i="21" s="1"/>
  <c r="W148" i="21" s="1"/>
  <c r="W224" i="21" a="1"/>
  <c r="W224" i="21" s="1"/>
  <c r="W160" i="21" s="1"/>
  <c r="W217" i="21" a="1"/>
  <c r="W217" i="21" s="1"/>
  <c r="W153" i="21" s="1"/>
  <c r="W220" i="21" a="1"/>
  <c r="W220" i="21" s="1"/>
  <c r="W156" i="21" s="1"/>
  <c r="AA217" i="21" a="1"/>
  <c r="AA217" i="21" s="1"/>
  <c r="AA153" i="21" s="1"/>
  <c r="AA215" i="21" a="1"/>
  <c r="AA215" i="21" s="1"/>
  <c r="AA151" i="21" s="1"/>
  <c r="AA227" i="21" a="1"/>
  <c r="AA227" i="21" s="1"/>
  <c r="AA163" i="21" s="1"/>
  <c r="AC218" i="21" a="1"/>
  <c r="AC218" i="21" s="1"/>
  <c r="AC154" i="21" s="1"/>
  <c r="AC211" i="21" a="1"/>
  <c r="AC211" i="21" s="1"/>
  <c r="AC147" i="21" s="1"/>
  <c r="AC220" i="21" a="1"/>
  <c r="AC220" i="21" s="1"/>
  <c r="AC156" i="21" s="1"/>
  <c r="X215" i="21" a="1"/>
  <c r="X215" i="21" s="1"/>
  <c r="X151" i="21" s="1"/>
  <c r="X216" i="21" a="1"/>
  <c r="X216" i="21" s="1"/>
  <c r="X152" i="21" s="1"/>
  <c r="Y214" i="21" a="1"/>
  <c r="Y214" i="21" s="1"/>
  <c r="Y150" i="21" s="1"/>
  <c r="W221" i="21" a="1"/>
  <c r="W221" i="21" s="1"/>
  <c r="W157" i="21" s="1"/>
  <c r="X221" i="21" a="1"/>
  <c r="X221" i="21" s="1"/>
  <c r="X157" i="21" s="1"/>
  <c r="Y215" i="21" a="1"/>
  <c r="Y215" i="21" s="1"/>
  <c r="Y151" i="21" s="1"/>
  <c r="Y221" i="21" a="1"/>
  <c r="Y221" i="21" s="1"/>
  <c r="Y157" i="21" s="1"/>
  <c r="AB214" i="21" a="1"/>
  <c r="AB214" i="21" s="1"/>
  <c r="AB150" i="21" s="1"/>
  <c r="X225" i="21" a="1"/>
  <c r="X225" i="21" s="1"/>
  <c r="X161" i="21" s="1"/>
  <c r="AD219" i="21" a="1"/>
  <c r="AD219" i="21" s="1"/>
  <c r="AD155" i="21" s="1"/>
  <c r="AD221" i="21" a="1"/>
  <c r="AD221" i="21" s="1"/>
  <c r="AD157" i="21" s="1"/>
  <c r="AD213" i="21" a="1"/>
  <c r="AD213" i="21" s="1"/>
  <c r="AD149" i="21" s="1"/>
  <c r="AD222" i="21" a="1"/>
  <c r="AD222" i="21" s="1"/>
  <c r="AD158" i="21" s="1"/>
  <c r="AD226" i="21" a="1"/>
  <c r="AD226" i="21" s="1"/>
  <c r="AD162" i="21" s="1"/>
  <c r="Y224" i="21" a="1"/>
  <c r="Y224" i="21" s="1"/>
  <c r="Y160" i="21" s="1"/>
  <c r="Y220" i="21" a="1"/>
  <c r="Y220" i="21" s="1"/>
  <c r="Y156" i="21" s="1"/>
  <c r="Z219" i="21" a="1"/>
  <c r="Z219" i="21" s="1"/>
  <c r="Z155" i="21" s="1"/>
  <c r="Z220" i="21" a="1"/>
  <c r="Z220" i="21" s="1"/>
  <c r="Z156" i="21" s="1"/>
  <c r="Z217" i="21" a="1"/>
  <c r="Z217" i="21" s="1"/>
  <c r="Z153" i="21" s="1"/>
  <c r="Z223" i="21" a="1"/>
  <c r="Z223" i="21" s="1"/>
  <c r="Z159" i="21" s="1"/>
  <c r="AB218" i="21" a="1"/>
  <c r="AB218" i="21" s="1"/>
  <c r="AB154" i="21" s="1"/>
  <c r="AB212" i="21" a="1"/>
  <c r="AB212" i="21" s="1"/>
  <c r="AB148" i="21" s="1"/>
  <c r="AB216" i="21" a="1"/>
  <c r="AB216" i="21" s="1"/>
  <c r="AB152" i="21" s="1"/>
  <c r="W215" i="21" a="1"/>
  <c r="W215" i="21" s="1"/>
  <c r="W151" i="21" s="1"/>
  <c r="W227" i="21" a="1"/>
  <c r="W227" i="21" s="1"/>
  <c r="W163" i="21" s="1"/>
  <c r="W219" i="21" a="1"/>
  <c r="W219" i="21" s="1"/>
  <c r="W155" i="21" s="1"/>
  <c r="X222" i="21" a="1"/>
  <c r="X222" i="21" s="1"/>
  <c r="X158" i="21" s="1"/>
  <c r="AA219" i="21" a="1"/>
  <c r="AA219" i="21" s="1"/>
  <c r="AA155" i="21" s="1"/>
  <c r="AC215" i="21" a="1"/>
  <c r="AC215" i="21" s="1"/>
  <c r="AC151" i="21" s="1"/>
  <c r="AC221" i="21" a="1"/>
  <c r="AC221" i="21" s="1"/>
  <c r="AC157" i="21" s="1"/>
  <c r="AC227" i="21" a="1"/>
  <c r="AC227" i="21" s="1"/>
  <c r="AC163" i="21" s="1"/>
  <c r="AC219" i="21" a="1"/>
  <c r="AC219" i="21" s="1"/>
  <c r="AC155" i="21" s="1"/>
  <c r="X226" i="21" a="1"/>
  <c r="X226" i="21" s="1"/>
  <c r="X162" i="21" s="1"/>
  <c r="X219" i="21" a="1"/>
  <c r="X219" i="21" s="1"/>
  <c r="X155" i="21" s="1"/>
  <c r="AA220" i="21" a="1"/>
  <c r="AA220" i="21" s="1"/>
  <c r="AA156" i="21" s="1"/>
  <c r="AC226" i="21" a="1"/>
  <c r="AC226" i="21" s="1"/>
  <c r="AC162" i="21" s="1"/>
  <c r="AD227" i="21" a="1"/>
  <c r="AD227" i="21" s="1"/>
  <c r="AD163" i="21" s="1"/>
  <c r="Y216" i="21" a="1"/>
  <c r="Y216" i="21" s="1"/>
  <c r="Y152" i="21" s="1"/>
  <c r="U219" i="21" a="1"/>
  <c r="U219" i="21" s="1"/>
  <c r="U155" i="21" s="1"/>
  <c r="Y226" i="21" a="1"/>
  <c r="Y226" i="21" s="1"/>
  <c r="Y162" i="21" s="1"/>
  <c r="Y225" i="21" a="1"/>
  <c r="Y225" i="21" s="1"/>
  <c r="Y161" i="21" s="1"/>
  <c r="AB226" i="21" a="1"/>
  <c r="AB226" i="21" s="1"/>
  <c r="AB162" i="21" s="1"/>
  <c r="AB219" i="21" a="1"/>
  <c r="AB219" i="21" s="1"/>
  <c r="AB155" i="21" s="1"/>
  <c r="AD211" i="21" a="1"/>
  <c r="AD211" i="21" s="1"/>
  <c r="AD147" i="21" s="1"/>
  <c r="Y211" i="21" a="1"/>
  <c r="Y211" i="21" s="1"/>
  <c r="Y147" i="21" s="1"/>
  <c r="V220" i="21" a="1"/>
  <c r="V220" i="21" s="1"/>
  <c r="V156" i="21" s="1"/>
  <c r="AG444" i="21"/>
  <c r="P378" i="21"/>
  <c r="L282" i="21"/>
  <c r="L435" i="21"/>
  <c r="AG291" i="21"/>
  <c r="AG414" i="21"/>
  <c r="AP372" i="21"/>
  <c r="AP414" i="21"/>
  <c r="AP327" i="21"/>
  <c r="AP363" i="21"/>
  <c r="AP333" i="21"/>
  <c r="AP309" i="21"/>
  <c r="AP426" i="21"/>
  <c r="AP435" i="21"/>
  <c r="AP450" i="21"/>
  <c r="AP405" i="21"/>
  <c r="AP351" i="21"/>
  <c r="AP396" i="21"/>
  <c r="AP342" i="21"/>
  <c r="P309" i="21"/>
  <c r="AP321" i="21"/>
  <c r="AP441" i="21"/>
  <c r="AP411" i="21"/>
  <c r="AP456" i="21"/>
  <c r="AP438" i="21"/>
  <c r="AP288" i="21"/>
  <c r="AP354" i="21"/>
  <c r="AP408" i="21"/>
  <c r="AP453" i="21"/>
  <c r="AP384" i="21"/>
  <c r="AP303" i="21"/>
  <c r="AP336" i="21"/>
  <c r="AP312" i="21"/>
  <c r="AG405" i="21"/>
  <c r="AP360" i="21"/>
  <c r="AP459" i="21"/>
  <c r="AP315" i="21"/>
  <c r="AP429" i="21"/>
  <c r="AP399" i="21"/>
  <c r="AP390" i="21"/>
  <c r="AP447" i="21"/>
  <c r="AP294" i="21"/>
  <c r="AP444" i="21"/>
  <c r="AP285" i="21"/>
  <c r="AP432" i="21"/>
  <c r="AP378" i="21"/>
  <c r="AP306" i="21"/>
  <c r="AP345" i="21"/>
  <c r="I12" i="19"/>
  <c r="U351" i="21"/>
  <c r="P348" i="21"/>
  <c r="P285" i="21"/>
  <c r="P390" i="21"/>
  <c r="Y438" i="21"/>
  <c r="P375" i="21"/>
  <c r="P444" i="21"/>
  <c r="U387" i="21"/>
  <c r="P300" i="21"/>
  <c r="P456" i="21"/>
  <c r="AB282" i="21"/>
  <c r="AK363" i="21"/>
  <c r="K238" i="21" s="1" a="1"/>
  <c r="K238" i="21" s="1"/>
  <c r="K174" i="21" s="1"/>
  <c r="AK285" i="21"/>
  <c r="BA450" i="21"/>
  <c r="BA324" i="21"/>
  <c r="BA420" i="21"/>
  <c r="BA399" i="21"/>
  <c r="BA414" i="21"/>
  <c r="BA402" i="21"/>
  <c r="BA336" i="21"/>
  <c r="BA369" i="21"/>
  <c r="AK435" i="21"/>
  <c r="AC321" i="21"/>
  <c r="U221" i="21" a="1"/>
  <c r="U221" i="21" s="1"/>
  <c r="U157" i="21" s="1"/>
  <c r="BA372" i="21"/>
  <c r="BA453" i="21"/>
  <c r="BA444" i="21"/>
  <c r="BA411" i="21"/>
  <c r="BA342" i="21"/>
  <c r="O399" i="21"/>
  <c r="BA360" i="21"/>
  <c r="BA291" i="21"/>
  <c r="BA318" i="21"/>
  <c r="BA345" i="21"/>
  <c r="BA393" i="21"/>
  <c r="BA315" i="21"/>
  <c r="BA447" i="21"/>
  <c r="BA432" i="21"/>
  <c r="BA351" i="21"/>
  <c r="BA375" i="21"/>
  <c r="BA348" i="21"/>
  <c r="BA300" i="21"/>
  <c r="BA363" i="21"/>
  <c r="BA441" i="21"/>
  <c r="BA408" i="21"/>
  <c r="BA438" i="21"/>
  <c r="AY369" i="21"/>
  <c r="AC348" i="21"/>
  <c r="W402" i="21"/>
  <c r="U444" i="21"/>
  <c r="P306" i="21"/>
  <c r="P381" i="21"/>
  <c r="P351" i="21"/>
  <c r="P459" i="21"/>
  <c r="P423" i="21"/>
  <c r="P318" i="21"/>
  <c r="P363" i="21"/>
  <c r="U402" i="21"/>
  <c r="P369" i="21"/>
  <c r="P324" i="21"/>
  <c r="U408" i="21"/>
  <c r="P405" i="21"/>
  <c r="P336" i="21"/>
  <c r="U318" i="21"/>
  <c r="P411" i="21"/>
  <c r="P384" i="21"/>
  <c r="P453" i="21"/>
  <c r="P438" i="21"/>
  <c r="P387" i="21"/>
  <c r="P288" i="21"/>
  <c r="P417" i="21"/>
  <c r="P321" i="21"/>
  <c r="P354" i="21"/>
  <c r="U312" i="21"/>
  <c r="P327" i="21"/>
  <c r="P342" i="21"/>
  <c r="U417" i="21"/>
  <c r="P399" i="21"/>
  <c r="P312" i="21"/>
  <c r="U288" i="21"/>
  <c r="P441" i="21"/>
  <c r="P297" i="21"/>
  <c r="P393" i="21"/>
  <c r="P360" i="21"/>
  <c r="P450" i="21"/>
  <c r="P330" i="21"/>
  <c r="P294" i="21"/>
  <c r="P372" i="21"/>
  <c r="P429" i="21"/>
  <c r="P432" i="21"/>
  <c r="P402" i="21"/>
  <c r="AI297" i="21"/>
  <c r="U330" i="21"/>
  <c r="U357" i="21"/>
  <c r="BB408" i="21"/>
  <c r="P420" i="21"/>
  <c r="P408" i="21"/>
  <c r="U327" i="21"/>
  <c r="P435" i="21"/>
  <c r="P315" i="21"/>
  <c r="U405" i="21"/>
  <c r="P333" i="21"/>
  <c r="P291" i="21"/>
  <c r="P345" i="21"/>
  <c r="P426" i="21"/>
  <c r="P396" i="21"/>
  <c r="P447" i="21"/>
  <c r="P366" i="21"/>
  <c r="P414" i="21"/>
  <c r="P357" i="21"/>
  <c r="P339" i="21"/>
  <c r="P282" i="21"/>
  <c r="AC330" i="21"/>
  <c r="Y459" i="21"/>
  <c r="I270" i="21" s="1" a="1"/>
  <c r="I270" i="21" s="1"/>
  <c r="I206" i="21" s="1"/>
  <c r="Y429" i="21"/>
  <c r="Y315" i="21"/>
  <c r="R285" i="21"/>
  <c r="AQ294" i="21"/>
  <c r="AM420" i="21"/>
  <c r="AH154" i="21"/>
  <c r="AH159" i="21"/>
  <c r="AH165" i="21"/>
  <c r="AH206" i="21"/>
  <c r="U185" i="21"/>
  <c r="AD172" i="21"/>
  <c r="V175" i="21"/>
  <c r="AN157" i="21"/>
  <c r="AN185" i="21"/>
  <c r="AQ192" i="21"/>
  <c r="AQ170" i="21"/>
  <c r="AQ149" i="21"/>
  <c r="AQ174" i="21"/>
  <c r="AP174" i="21"/>
  <c r="AE159" i="21"/>
  <c r="AE180" i="21"/>
  <c r="AE184" i="21"/>
  <c r="Y183" i="21"/>
  <c r="Y186" i="21"/>
  <c r="Z186" i="21"/>
  <c r="AQ152" i="21"/>
  <c r="AQ169" i="21"/>
  <c r="AQ202" i="21"/>
  <c r="AP193" i="21"/>
  <c r="AP195" i="21"/>
  <c r="AP184" i="21"/>
  <c r="AP158" i="21"/>
  <c r="AP148" i="21"/>
  <c r="AP180" i="21"/>
  <c r="AP200" i="21"/>
  <c r="AP164" i="21"/>
  <c r="AP168" i="21"/>
  <c r="AP177" i="21"/>
  <c r="AE172" i="21"/>
  <c r="Y184" i="21"/>
  <c r="AN192" i="21"/>
  <c r="AI164" i="21"/>
  <c r="AD180" i="21"/>
  <c r="AN147" i="21"/>
  <c r="AQ205" i="21"/>
  <c r="AQ148" i="21"/>
  <c r="AQ204" i="21"/>
  <c r="AQ178" i="21"/>
  <c r="AQ160" i="21"/>
  <c r="AQ180" i="21"/>
  <c r="AQ161" i="21"/>
  <c r="AP188" i="21"/>
  <c r="AP159" i="21"/>
  <c r="AP185" i="21"/>
  <c r="AP169" i="21"/>
  <c r="AP178" i="21"/>
  <c r="AP181" i="21"/>
  <c r="AP202" i="21"/>
  <c r="AP199" i="21"/>
  <c r="AQ173" i="21"/>
  <c r="AP186" i="21"/>
  <c r="AE199" i="21"/>
  <c r="AE150" i="21"/>
  <c r="AE147" i="21"/>
  <c r="AE154" i="21"/>
  <c r="Z173" i="21"/>
  <c r="Z176" i="21"/>
  <c r="Z185" i="21"/>
  <c r="AO191" i="21"/>
  <c r="AO150" i="21"/>
  <c r="AO170" i="21"/>
  <c r="AO179" i="21"/>
  <c r="AO171" i="21"/>
  <c r="AO156" i="21"/>
  <c r="AO160" i="21"/>
  <c r="R175" i="21"/>
  <c r="R176" i="21"/>
  <c r="AB176" i="21"/>
  <c r="AB198" i="21"/>
  <c r="Z175" i="21"/>
  <c r="AO185" i="21"/>
  <c r="AO166" i="21"/>
  <c r="AO174" i="21"/>
  <c r="AO168" i="21"/>
  <c r="AO190" i="21"/>
  <c r="AO202" i="21"/>
  <c r="AO205" i="21"/>
  <c r="AO200" i="21"/>
  <c r="AO193" i="21"/>
  <c r="R184" i="21"/>
  <c r="AB166" i="21"/>
  <c r="AM156" i="21"/>
  <c r="AM206" i="21"/>
  <c r="AM201" i="21"/>
  <c r="AM147" i="21"/>
  <c r="AF161" i="21"/>
  <c r="AF192" i="21"/>
  <c r="AF189" i="21"/>
  <c r="R170" i="21"/>
  <c r="R178" i="21"/>
  <c r="R205" i="21"/>
  <c r="AI158" i="21"/>
  <c r="AI162" i="21"/>
  <c r="AI204" i="21"/>
  <c r="AI188" i="21"/>
  <c r="AI155" i="21"/>
  <c r="AI176" i="21"/>
  <c r="AI165" i="21"/>
  <c r="AI181" i="21"/>
  <c r="AI184" i="21"/>
  <c r="AI180" i="21"/>
  <c r="AI152" i="21"/>
  <c r="AO162" i="21"/>
  <c r="AG189" i="21"/>
  <c r="AG201" i="21"/>
  <c r="AG166" i="21"/>
  <c r="AG177" i="21"/>
  <c r="AG171" i="21"/>
  <c r="AG172" i="21"/>
  <c r="R179" i="21"/>
  <c r="Q202" i="21"/>
  <c r="Q174" i="21"/>
  <c r="Q184" i="21"/>
  <c r="Q175" i="21"/>
  <c r="S202" i="21"/>
  <c r="S205" i="21"/>
  <c r="AB167" i="21"/>
  <c r="AB204" i="21"/>
  <c r="AM167" i="21"/>
  <c r="AM155" i="21"/>
  <c r="AF148" i="21"/>
  <c r="R181" i="21"/>
  <c r="R172" i="21"/>
  <c r="R173" i="21"/>
  <c r="AK179" i="21"/>
  <c r="AK175" i="21"/>
  <c r="AK183" i="21"/>
  <c r="AK163" i="21"/>
  <c r="AK159" i="21"/>
  <c r="AK157" i="21"/>
  <c r="AK178" i="21"/>
  <c r="AK203" i="21"/>
  <c r="AB201" i="21"/>
  <c r="AB197" i="21"/>
  <c r="AB183" i="21"/>
  <c r="AI174" i="21"/>
  <c r="AI175" i="21"/>
  <c r="AI197" i="21"/>
  <c r="AI147" i="21"/>
  <c r="AI198" i="21"/>
  <c r="AI185" i="21"/>
  <c r="Z184" i="21"/>
  <c r="AO153" i="21"/>
  <c r="AO172" i="21"/>
  <c r="AG161" i="21"/>
  <c r="AG184" i="21"/>
  <c r="AG170" i="21"/>
  <c r="AG159" i="21"/>
  <c r="AG183" i="21"/>
  <c r="AG151" i="21"/>
  <c r="AG152" i="21"/>
  <c r="AG168" i="21"/>
  <c r="Q168" i="21"/>
  <c r="Q185" i="21"/>
  <c r="Q171" i="21"/>
  <c r="Q179" i="21"/>
  <c r="S170" i="21"/>
  <c r="AR175" i="21"/>
  <c r="AR182" i="21"/>
  <c r="AR147" i="21"/>
  <c r="AR191" i="21"/>
  <c r="AR168" i="21"/>
  <c r="AR158" i="21"/>
  <c r="AR195" i="21"/>
  <c r="AR150" i="21"/>
  <c r="X186" i="21"/>
  <c r="AA173" i="21"/>
  <c r="AJ163" i="21"/>
  <c r="AJ205" i="21"/>
  <c r="T179" i="21"/>
  <c r="T170" i="21"/>
  <c r="AC174" i="21"/>
  <c r="AC167" i="21"/>
  <c r="AS14" i="21"/>
  <c r="Y300" i="21"/>
  <c r="AC345" i="21"/>
  <c r="Y330" i="21"/>
  <c r="AW381" i="21"/>
  <c r="AC441" i="21"/>
  <c r="Y441" i="21"/>
  <c r="Y318" i="21"/>
  <c r="Y384" i="21"/>
  <c r="Y348" i="21"/>
  <c r="I233" i="21" s="1" a="1"/>
  <c r="I233" i="21" s="1"/>
  <c r="I169" i="21" s="1"/>
  <c r="Y336" i="21"/>
  <c r="Y444" i="21"/>
  <c r="Y414" i="21"/>
  <c r="Y396" i="21"/>
  <c r="I249" i="21" s="1" a="1"/>
  <c r="I249" i="21" s="1"/>
  <c r="I185" i="21" s="1"/>
  <c r="Y387" i="21"/>
  <c r="I246" i="21" s="1" a="1"/>
  <c r="I246" i="21" s="1"/>
  <c r="I182" i="21" s="1"/>
  <c r="Y291" i="21"/>
  <c r="AC351" i="21"/>
  <c r="V441" i="21"/>
  <c r="Y306" i="21"/>
  <c r="Y372" i="21"/>
  <c r="Y417" i="21"/>
  <c r="Y282" i="21"/>
  <c r="Y381" i="21"/>
  <c r="I244" i="21" s="1" a="1"/>
  <c r="I244" i="21" s="1"/>
  <c r="I180" i="21" s="1"/>
  <c r="AC450" i="21"/>
  <c r="Y411" i="21"/>
  <c r="Y354" i="21"/>
  <c r="I235" i="21" s="1" a="1"/>
  <c r="I235" i="21" s="1"/>
  <c r="I171" i="21" s="1"/>
  <c r="Y432" i="21"/>
  <c r="Y345" i="21"/>
  <c r="I232" i="21" s="1" a="1"/>
  <c r="I232" i="21" s="1"/>
  <c r="I168" i="21" s="1"/>
  <c r="Y324" i="21"/>
  <c r="Y357" i="21"/>
  <c r="I236" i="21" s="1" a="1"/>
  <c r="I236" i="21" s="1"/>
  <c r="I172" i="21" s="1"/>
  <c r="Y423" i="21"/>
  <c r="Y456" i="21"/>
  <c r="Y375" i="21"/>
  <c r="Y450" i="21"/>
  <c r="I267" i="21" s="1" a="1"/>
  <c r="I267" i="21" s="1"/>
  <c r="I203" i="21" s="1"/>
  <c r="Y426" i="21"/>
  <c r="Y366" i="21"/>
  <c r="Y297" i="21"/>
  <c r="Y309" i="21"/>
  <c r="Y351" i="21"/>
  <c r="I234" i="21" s="1" a="1"/>
  <c r="I234" i="21" s="1"/>
  <c r="I170" i="21" s="1"/>
  <c r="Y312" i="21"/>
  <c r="Y399" i="21"/>
  <c r="I250" i="21" s="1" a="1"/>
  <c r="I250" i="21" s="1"/>
  <c r="I186" i="21" s="1"/>
  <c r="Y339" i="21"/>
  <c r="Y288" i="21"/>
  <c r="V339" i="21"/>
  <c r="Z420" i="21"/>
  <c r="AM297" i="21"/>
  <c r="AM411" i="21"/>
  <c r="AM438" i="21"/>
  <c r="AM321" i="21"/>
  <c r="AM288" i="21"/>
  <c r="AM372" i="21"/>
  <c r="AM390" i="21"/>
  <c r="AM405" i="21"/>
  <c r="AM408" i="21"/>
  <c r="AM363" i="21"/>
  <c r="AM396" i="21"/>
  <c r="AC378" i="21"/>
  <c r="AC372" i="21"/>
  <c r="AC408" i="21"/>
  <c r="AC294" i="21"/>
  <c r="AC339" i="21"/>
  <c r="AC453" i="21"/>
  <c r="AC300" i="21"/>
  <c r="AC297" i="21"/>
  <c r="AC375" i="21"/>
  <c r="AC357" i="21"/>
  <c r="AC447" i="21"/>
  <c r="AC402" i="21"/>
  <c r="AC369" i="21"/>
  <c r="V399" i="21"/>
  <c r="AM402" i="21"/>
  <c r="I393" i="21"/>
  <c r="AM450" i="21"/>
  <c r="BA378" i="21"/>
  <c r="BA435" i="21"/>
  <c r="BA321" i="21"/>
  <c r="BA426" i="21"/>
  <c r="BA396" i="21"/>
  <c r="BA423" i="21"/>
  <c r="BA456" i="21"/>
  <c r="BA366" i="21"/>
  <c r="AC456" i="21"/>
  <c r="AC423" i="21"/>
  <c r="AC291" i="21"/>
  <c r="AC354" i="21"/>
  <c r="AC315" i="21"/>
  <c r="AC360" i="21"/>
  <c r="R387" i="21"/>
  <c r="AC282" i="21"/>
  <c r="I300" i="21"/>
  <c r="AV366" i="21"/>
  <c r="AM435" i="21"/>
  <c r="AC393" i="21"/>
  <c r="AC288" i="21"/>
  <c r="AC384" i="21"/>
  <c r="AC444" i="21"/>
  <c r="AC324" i="21"/>
  <c r="V354" i="21"/>
  <c r="AC306" i="21"/>
  <c r="AC432" i="21"/>
  <c r="I405" i="21"/>
  <c r="Z360" i="21"/>
  <c r="AM357" i="21"/>
  <c r="AK147" i="21"/>
  <c r="S182" i="21"/>
  <c r="AS196" i="21"/>
  <c r="AS156" i="21"/>
  <c r="AS191" i="21"/>
  <c r="AS184" i="21"/>
  <c r="AB203" i="21"/>
  <c r="AM148" i="21"/>
  <c r="AF180" i="21"/>
  <c r="AF186" i="21"/>
  <c r="AF183" i="21"/>
  <c r="P181" i="21"/>
  <c r="P184" i="21"/>
  <c r="AL204" i="21"/>
  <c r="AL176" i="21"/>
  <c r="AL152" i="21"/>
  <c r="AL154" i="21"/>
  <c r="AL162" i="21"/>
  <c r="AL151" i="21"/>
  <c r="AL148" i="21"/>
  <c r="AL166" i="21"/>
  <c r="AL158" i="21"/>
  <c r="AL173" i="21"/>
  <c r="AL180" i="21"/>
  <c r="AL194" i="21"/>
  <c r="AL198" i="21"/>
  <c r="AL205" i="21"/>
  <c r="W174" i="21"/>
  <c r="W178" i="21"/>
  <c r="W182" i="21"/>
  <c r="W176" i="21"/>
  <c r="W175" i="21"/>
  <c r="W184" i="21"/>
  <c r="N180" i="21"/>
  <c r="AR163" i="21"/>
  <c r="AR199" i="21"/>
  <c r="AR205" i="21"/>
  <c r="AR180" i="21"/>
  <c r="AR149" i="21"/>
  <c r="AR172" i="21"/>
  <c r="AR159" i="21"/>
  <c r="AR148" i="21"/>
  <c r="AR176" i="21"/>
  <c r="AR179" i="21"/>
  <c r="Z294" i="21"/>
  <c r="V453" i="21"/>
  <c r="Z206" i="21"/>
  <c r="Z177" i="21"/>
  <c r="AO147" i="21"/>
  <c r="AO186" i="21"/>
  <c r="AO181" i="21"/>
  <c r="AO158" i="21"/>
  <c r="AO161" i="21"/>
  <c r="AO182" i="21"/>
  <c r="AO203" i="21"/>
  <c r="AO155" i="21"/>
  <c r="AO198" i="21"/>
  <c r="R201" i="21"/>
  <c r="AK158" i="21"/>
  <c r="Q204" i="21"/>
  <c r="AK182" i="21"/>
  <c r="AK155" i="21"/>
  <c r="AK161" i="21"/>
  <c r="AK187" i="21"/>
  <c r="AK148" i="21"/>
  <c r="AK149" i="21"/>
  <c r="AK154" i="21"/>
  <c r="AK176" i="21"/>
  <c r="AK180" i="21"/>
  <c r="AK198" i="21"/>
  <c r="AB195" i="21"/>
  <c r="L444" i="21"/>
  <c r="X174" i="21"/>
  <c r="AJ198" i="21"/>
  <c r="AJ165" i="21"/>
  <c r="AC185" i="21"/>
  <c r="AC164" i="21"/>
  <c r="X184" i="21"/>
  <c r="AA178" i="21"/>
  <c r="O184" i="21"/>
  <c r="O172" i="21"/>
  <c r="AP14" i="21"/>
  <c r="AM14" i="21"/>
  <c r="S175" i="21"/>
  <c r="AG178" i="21"/>
  <c r="AG195" i="21"/>
  <c r="Q169" i="21"/>
  <c r="Q206" i="21"/>
  <c r="Q181" i="21"/>
  <c r="Q177" i="21"/>
  <c r="Q173" i="21"/>
  <c r="AS158" i="21"/>
  <c r="AS205" i="21"/>
  <c r="AS179" i="21"/>
  <c r="AS159" i="21"/>
  <c r="AB199" i="21"/>
  <c r="AM186" i="21"/>
  <c r="AM171" i="21"/>
  <c r="AM185" i="21"/>
  <c r="AM190" i="21"/>
  <c r="AF167" i="21"/>
  <c r="AF152" i="21"/>
  <c r="AF191" i="21"/>
  <c r="P205" i="21"/>
  <c r="AL193" i="21"/>
  <c r="AL175" i="21"/>
  <c r="AL200" i="21"/>
  <c r="AL181" i="21"/>
  <c r="AL197" i="21"/>
  <c r="AL202" i="21"/>
  <c r="AL177" i="21"/>
  <c r="AL172" i="21"/>
  <c r="AL185" i="21"/>
  <c r="AL196" i="21"/>
  <c r="AL189" i="21"/>
  <c r="AL182" i="21"/>
  <c r="AL191" i="21"/>
  <c r="AR184" i="21"/>
  <c r="AR189" i="21"/>
  <c r="Z291" i="21"/>
  <c r="AC411" i="21"/>
  <c r="AO14" i="21"/>
  <c r="Q186" i="21"/>
  <c r="R256" i="21" a="1"/>
  <c r="R256" i="21" s="1"/>
  <c r="R192" i="21" s="1"/>
  <c r="T254" i="21" a="1"/>
  <c r="T254" i="21" s="1"/>
  <c r="T190" i="21" s="1"/>
  <c r="R255" i="21" a="1"/>
  <c r="R255" i="21" s="1"/>
  <c r="R191" i="21" s="1"/>
  <c r="R252" i="21" a="1"/>
  <c r="R252" i="21" s="1"/>
  <c r="R188" i="21" s="1"/>
  <c r="R251" i="21" a="1"/>
  <c r="R251" i="21" s="1"/>
  <c r="R187" i="21" s="1"/>
  <c r="R259" i="21" a="1"/>
  <c r="R259" i="21" s="1"/>
  <c r="R195" i="21" s="1"/>
  <c r="R254" i="21" a="1"/>
  <c r="R254" i="21" s="1"/>
  <c r="R190" i="21" s="1"/>
  <c r="Q254" i="21" a="1"/>
  <c r="Q254" i="21" s="1"/>
  <c r="Q190" i="21" s="1"/>
  <c r="T252" i="21" a="1"/>
  <c r="T252" i="21" s="1"/>
  <c r="T188" i="21" s="1"/>
  <c r="R258" i="21" a="1"/>
  <c r="R258" i="21" s="1"/>
  <c r="R194" i="21" s="1"/>
  <c r="Q259" i="21" a="1"/>
  <c r="Q259" i="21" s="1"/>
  <c r="Q195" i="21" s="1"/>
  <c r="T258" i="21" a="1"/>
  <c r="T258" i="21" s="1"/>
  <c r="T194" i="21" s="1"/>
  <c r="N255" i="21" a="1"/>
  <c r="N255" i="21" s="1"/>
  <c r="N191" i="21" s="1"/>
  <c r="S256" i="21" a="1"/>
  <c r="S256" i="21" s="1"/>
  <c r="S192" i="21" s="1"/>
  <c r="P256" i="21" a="1"/>
  <c r="P256" i="21" s="1"/>
  <c r="P192" i="21" s="1"/>
  <c r="P258" i="21" a="1"/>
  <c r="P258" i="21" s="1"/>
  <c r="P194" i="21" s="1"/>
  <c r="S257" i="21" a="1"/>
  <c r="S257" i="21" s="1"/>
  <c r="S193" i="21" s="1"/>
  <c r="T255" i="21" a="1"/>
  <c r="T255" i="21" s="1"/>
  <c r="T191" i="21" s="1"/>
  <c r="R253" i="21" a="1"/>
  <c r="R253" i="21" s="1"/>
  <c r="R189" i="21" s="1"/>
  <c r="Q255" i="21" a="1"/>
  <c r="Q255" i="21" s="1"/>
  <c r="Q191" i="21" s="1"/>
  <c r="Q257" i="21" a="1"/>
  <c r="Q257" i="21" s="1"/>
  <c r="Q193" i="21" s="1"/>
  <c r="P254" i="21" a="1"/>
  <c r="P254" i="21" s="1"/>
  <c r="P190" i="21" s="1"/>
  <c r="N257" i="21" a="1"/>
  <c r="N257" i="21" s="1"/>
  <c r="N193" i="21" s="1"/>
  <c r="N253" i="21" a="1"/>
  <c r="N253" i="21" s="1"/>
  <c r="N189" i="21" s="1"/>
  <c r="N259" i="21" a="1"/>
  <c r="N259" i="21" s="1"/>
  <c r="N195" i="21" s="1"/>
  <c r="O259" i="21" a="1"/>
  <c r="O259" i="21" s="1"/>
  <c r="O195" i="21" s="1"/>
  <c r="O256" i="21" a="1"/>
  <c r="O256" i="21" s="1"/>
  <c r="O192" i="21" s="1"/>
  <c r="P257" i="21" a="1"/>
  <c r="P257" i="21" s="1"/>
  <c r="P193" i="21" s="1"/>
  <c r="P252" i="21" a="1"/>
  <c r="P252" i="21" s="1"/>
  <c r="P188" i="21" s="1"/>
  <c r="P259" i="21" a="1"/>
  <c r="P259" i="21" s="1"/>
  <c r="P195" i="21" s="1"/>
  <c r="S259" i="21" a="1"/>
  <c r="S259" i="21" s="1"/>
  <c r="S195" i="21" s="1"/>
  <c r="T251" i="21" a="1"/>
  <c r="T251" i="21" s="1"/>
  <c r="T187" i="21" s="1"/>
  <c r="R257" i="21" a="1"/>
  <c r="R257" i="21" s="1"/>
  <c r="R193" i="21" s="1"/>
  <c r="Q258" i="21" a="1"/>
  <c r="Q258" i="21" s="1"/>
  <c r="Q194" i="21" s="1"/>
  <c r="Q256" i="21" a="1"/>
  <c r="Q256" i="21" s="1"/>
  <c r="Q192" i="21" s="1"/>
  <c r="N254" i="21" a="1"/>
  <c r="N254" i="21" s="1"/>
  <c r="N190" i="21" s="1"/>
  <c r="N256" i="21" a="1"/>
  <c r="N256" i="21" s="1"/>
  <c r="N192" i="21" s="1"/>
  <c r="O255" i="21" a="1"/>
  <c r="O255" i="21" s="1"/>
  <c r="O191" i="21" s="1"/>
  <c r="O252" i="21" a="1"/>
  <c r="O252" i="21" s="1"/>
  <c r="O188" i="21" s="1"/>
  <c r="O254" i="21" a="1"/>
  <c r="O254" i="21" s="1"/>
  <c r="O190" i="21" s="1"/>
  <c r="O253" i="21" a="1"/>
  <c r="O253" i="21" s="1"/>
  <c r="O189" i="21" s="1"/>
  <c r="P255" i="21" a="1"/>
  <c r="P255" i="21" s="1"/>
  <c r="P191" i="21" s="1"/>
  <c r="T259" i="21" a="1"/>
  <c r="T259" i="21" s="1"/>
  <c r="T195" i="21" s="1"/>
  <c r="S254" i="21" a="1"/>
  <c r="S254" i="21" s="1"/>
  <c r="S190" i="21" s="1"/>
  <c r="Q253" i="21" a="1"/>
  <c r="Q253" i="21" s="1"/>
  <c r="Q189" i="21" s="1"/>
  <c r="S255" i="21" a="1"/>
  <c r="S255" i="21" s="1"/>
  <c r="S191" i="21" s="1"/>
  <c r="T256" i="21" a="1"/>
  <c r="T256" i="21" s="1"/>
  <c r="T192" i="21" s="1"/>
  <c r="T253" i="21" a="1"/>
  <c r="T253" i="21" s="1"/>
  <c r="T189" i="21" s="1"/>
  <c r="N258" i="21" a="1"/>
  <c r="N258" i="21" s="1"/>
  <c r="N194" i="21" s="1"/>
  <c r="N252" i="21" a="1"/>
  <c r="N252" i="21" s="1"/>
  <c r="N188" i="21" s="1"/>
  <c r="T257" i="21" a="1"/>
  <c r="T257" i="21" s="1"/>
  <c r="T193" i="21" s="1"/>
  <c r="O258" i="21" a="1"/>
  <c r="O258" i="21" s="1"/>
  <c r="O194" i="21" s="1"/>
  <c r="O257" i="21" a="1"/>
  <c r="O257" i="21" s="1"/>
  <c r="O193" i="21" s="1"/>
  <c r="S258" i="21" a="1"/>
  <c r="S258" i="21" s="1"/>
  <c r="S194" i="21" s="1"/>
  <c r="S252" i="21" a="1"/>
  <c r="S252" i="21" s="1"/>
  <c r="S188" i="21" s="1"/>
  <c r="S253" i="21" a="1"/>
  <c r="S253" i="21" s="1"/>
  <c r="S189" i="21" s="1"/>
  <c r="Q252" i="21" a="1"/>
  <c r="Q252" i="21" s="1"/>
  <c r="Q188" i="21" s="1"/>
  <c r="P253" i="21" a="1"/>
  <c r="P253" i="21" s="1"/>
  <c r="P189" i="21" s="1"/>
  <c r="T217" i="21" a="1"/>
  <c r="T217" i="21" s="1"/>
  <c r="T153" i="21" s="1"/>
  <c r="Q219" i="21" a="1"/>
  <c r="Q219" i="21" s="1"/>
  <c r="Q155" i="21" s="1"/>
  <c r="P303" i="21"/>
  <c r="BB423" i="21"/>
  <c r="V217" i="21" a="1"/>
  <c r="V217" i="21" s="1"/>
  <c r="V153" i="21" s="1"/>
  <c r="AP417" i="21"/>
  <c r="AQ357" i="21"/>
  <c r="L236" i="21" s="1" a="1"/>
  <c r="L236" i="21" s="1"/>
  <c r="L172" i="21" s="1"/>
  <c r="T215" i="21" a="1"/>
  <c r="T215" i="21" s="1"/>
  <c r="T151" i="21" s="1"/>
  <c r="R330" i="21"/>
  <c r="AP300" i="21"/>
  <c r="AB333" i="21"/>
  <c r="R212" i="21" a="1"/>
  <c r="R212" i="21" s="1"/>
  <c r="R148" i="21" s="1"/>
  <c r="R216" i="21" a="1"/>
  <c r="R216" i="21" s="1"/>
  <c r="R152" i="21" s="1"/>
  <c r="T220" i="21" a="1"/>
  <c r="T220" i="21" s="1"/>
  <c r="T156" i="21" s="1"/>
  <c r="T213" i="21" a="1"/>
  <c r="T213" i="21" s="1"/>
  <c r="T149" i="21" s="1"/>
  <c r="T225" i="21" a="1"/>
  <c r="T225" i="21" s="1"/>
  <c r="T161" i="21" s="1"/>
  <c r="V221" i="21" a="1"/>
  <c r="V221" i="21" s="1"/>
  <c r="V157" i="21" s="1"/>
  <c r="U211" i="21" a="1"/>
  <c r="U211" i="21" s="1"/>
  <c r="U147" i="21" s="1"/>
  <c r="U222" i="21" a="1"/>
  <c r="U222" i="21" s="1"/>
  <c r="U158" i="21" s="1"/>
  <c r="P216" i="21" a="1"/>
  <c r="P216" i="21" s="1"/>
  <c r="P152" i="21" s="1"/>
  <c r="T221" i="21" a="1"/>
  <c r="T221" i="21" s="1"/>
  <c r="T157" i="21" s="1"/>
  <c r="V224" i="21" a="1"/>
  <c r="V224" i="21" s="1"/>
  <c r="V160" i="21" s="1"/>
  <c r="V213" i="21" a="1"/>
  <c r="V213" i="21" s="1"/>
  <c r="V149" i="21" s="1"/>
  <c r="U224" i="21" a="1"/>
  <c r="U224" i="21" s="1"/>
  <c r="U160" i="21" s="1"/>
  <c r="T224" i="21" a="1"/>
  <c r="T224" i="21" s="1"/>
  <c r="T160" i="21" s="1"/>
  <c r="T218" i="21" a="1"/>
  <c r="T218" i="21" s="1"/>
  <c r="T154" i="21" s="1"/>
  <c r="T214" i="21" a="1"/>
  <c r="T214" i="21" s="1"/>
  <c r="T150" i="21" s="1"/>
  <c r="T223" i="21" a="1"/>
  <c r="T223" i="21" s="1"/>
  <c r="T159" i="21" s="1"/>
  <c r="U213" i="21" a="1"/>
  <c r="U213" i="21" s="1"/>
  <c r="U149" i="21" s="1"/>
  <c r="U212" i="21" a="1"/>
  <c r="U212" i="21" s="1"/>
  <c r="U148" i="21" s="1"/>
  <c r="U226" i="21" a="1"/>
  <c r="U226" i="21" s="1"/>
  <c r="U162" i="21" s="1"/>
  <c r="T222" i="21" a="1"/>
  <c r="T222" i="21" s="1"/>
  <c r="T158" i="21" s="1"/>
  <c r="T212" i="21" a="1"/>
  <c r="T212" i="21" s="1"/>
  <c r="T148" i="21" s="1"/>
  <c r="V214" i="21" a="1"/>
  <c r="V214" i="21" s="1"/>
  <c r="V150" i="21" s="1"/>
  <c r="V218" i="21" a="1"/>
  <c r="V218" i="21" s="1"/>
  <c r="V154" i="21" s="1"/>
  <c r="V222" i="21" a="1"/>
  <c r="V222" i="21" s="1"/>
  <c r="V158" i="21" s="1"/>
  <c r="V223" i="21" a="1"/>
  <c r="V223" i="21" s="1"/>
  <c r="V159" i="21" s="1"/>
  <c r="T219" i="21" a="1"/>
  <c r="T219" i="21" s="1"/>
  <c r="T155" i="21" s="1"/>
  <c r="T216" i="21" a="1"/>
  <c r="T216" i="21" s="1"/>
  <c r="T152" i="21" s="1"/>
  <c r="T211" i="21" a="1"/>
  <c r="T211" i="21" s="1"/>
  <c r="T147" i="21" s="1"/>
  <c r="U218" i="21" a="1"/>
  <c r="U218" i="21" s="1"/>
  <c r="U154" i="21" s="1"/>
  <c r="U225" i="21" a="1"/>
  <c r="U225" i="21" s="1"/>
  <c r="U161" i="21" s="1"/>
  <c r="U227" i="21" a="1"/>
  <c r="U227" i="21" s="1"/>
  <c r="U163" i="21" s="1"/>
  <c r="T226" i="21" a="1"/>
  <c r="T226" i="21" s="1"/>
  <c r="T162" i="21" s="1"/>
  <c r="T227" i="21" a="1"/>
  <c r="T227" i="21" s="1"/>
  <c r="T163" i="21" s="1"/>
  <c r="V227" i="21" a="1"/>
  <c r="V227" i="21" s="1"/>
  <c r="V163" i="21" s="1"/>
  <c r="V215" i="21" a="1"/>
  <c r="V215" i="21" s="1"/>
  <c r="V151" i="21" s="1"/>
  <c r="U223" i="21" a="1"/>
  <c r="U223" i="21" s="1"/>
  <c r="U159" i="21" s="1"/>
  <c r="AY402" i="21"/>
  <c r="V225" i="21" a="1"/>
  <c r="V225" i="21" s="1"/>
  <c r="V161" i="21" s="1"/>
  <c r="U220" i="21" a="1"/>
  <c r="U220" i="21" s="1"/>
  <c r="U156" i="21" s="1"/>
  <c r="U216" i="21" a="1"/>
  <c r="U216" i="21" s="1"/>
  <c r="U152" i="21" s="1"/>
  <c r="U214" i="21" a="1"/>
  <c r="U214" i="21" s="1"/>
  <c r="U150" i="21" s="1"/>
  <c r="V212" i="21" a="1"/>
  <c r="V212" i="21" s="1"/>
  <c r="V148" i="21" s="1"/>
  <c r="V216" i="21" a="1"/>
  <c r="V216" i="21" s="1"/>
  <c r="V152" i="21" s="1"/>
  <c r="V219" i="21" a="1"/>
  <c r="V219" i="21" s="1"/>
  <c r="V155" i="21" s="1"/>
  <c r="U215" i="21" a="1"/>
  <c r="U215" i="21" s="1"/>
  <c r="U151" i="21" s="1"/>
  <c r="V211" i="21" a="1"/>
  <c r="V211" i="21" s="1"/>
  <c r="V147" i="21" s="1"/>
  <c r="AB318" i="21"/>
  <c r="BB396" i="21"/>
  <c r="BB300" i="21"/>
  <c r="AB378" i="21"/>
  <c r="Q339" i="21"/>
  <c r="AC366" i="21"/>
  <c r="AY441" i="21"/>
  <c r="AB399" i="21"/>
  <c r="AB345" i="21"/>
  <c r="AI309" i="21"/>
  <c r="U381" i="21"/>
  <c r="O288" i="21"/>
  <c r="O387" i="21"/>
  <c r="R336" i="21"/>
  <c r="R363" i="21"/>
  <c r="U291" i="21"/>
  <c r="U375" i="21"/>
  <c r="U348" i="21"/>
  <c r="U315" i="21"/>
  <c r="U459" i="21"/>
  <c r="AB369" i="21"/>
  <c r="AB423" i="21"/>
  <c r="AB372" i="21"/>
  <c r="AB444" i="21"/>
  <c r="AQ423" i="21"/>
  <c r="U414" i="21"/>
  <c r="O375" i="21"/>
  <c r="O426" i="21"/>
  <c r="O450" i="21"/>
  <c r="R288" i="21"/>
  <c r="AC399" i="21"/>
  <c r="AC387" i="21"/>
  <c r="AC303" i="21"/>
  <c r="AC312" i="21"/>
  <c r="AC414" i="21"/>
  <c r="AC363" i="21"/>
  <c r="AC342" i="21"/>
  <c r="R432" i="21"/>
  <c r="R360" i="21"/>
  <c r="V438" i="21"/>
  <c r="V402" i="21"/>
  <c r="AC333" i="21"/>
  <c r="AC336" i="21"/>
  <c r="AC327" i="21"/>
  <c r="BB291" i="21"/>
  <c r="AQ330" i="21"/>
  <c r="U321" i="21"/>
  <c r="U363" i="21"/>
  <c r="U435" i="21"/>
  <c r="AY444" i="21"/>
  <c r="BB357" i="21"/>
  <c r="U423" i="21"/>
  <c r="U342" i="21"/>
  <c r="U303" i="21"/>
  <c r="U456" i="21"/>
  <c r="U369" i="21"/>
  <c r="U441" i="21"/>
  <c r="U345" i="21"/>
  <c r="BB345" i="21"/>
  <c r="AB342" i="21"/>
  <c r="AB303" i="21"/>
  <c r="AB375" i="21"/>
  <c r="AC396" i="21"/>
  <c r="U339" i="21"/>
  <c r="U399" i="21"/>
  <c r="AQ444" i="21"/>
  <c r="L265" i="21" s="1" a="1"/>
  <c r="L265" i="21" s="1"/>
  <c r="L201" i="21" s="1"/>
  <c r="V372" i="21"/>
  <c r="U366" i="21"/>
  <c r="U432" i="21"/>
  <c r="U393" i="21"/>
  <c r="U333" i="21"/>
  <c r="AY324" i="21"/>
  <c r="U396" i="21"/>
  <c r="U384" i="21"/>
  <c r="U378" i="21"/>
  <c r="U426" i="21"/>
  <c r="U420" i="21"/>
  <c r="U336" i="21"/>
  <c r="AY315" i="21"/>
  <c r="U300" i="21"/>
  <c r="AQ399" i="21"/>
  <c r="R408" i="21"/>
  <c r="O342" i="21"/>
  <c r="O369" i="21"/>
  <c r="AC435" i="21"/>
  <c r="AC318" i="21"/>
  <c r="AC426" i="21"/>
  <c r="AC405" i="21"/>
  <c r="AC390" i="21"/>
  <c r="AC420" i="21"/>
  <c r="AC438" i="21"/>
  <c r="R456" i="21"/>
  <c r="AC429" i="21"/>
  <c r="AC381" i="21"/>
  <c r="BB369" i="21"/>
  <c r="U285" i="21"/>
  <c r="U294" i="21"/>
  <c r="U429" i="21"/>
  <c r="U390" i="21"/>
  <c r="U360" i="21"/>
  <c r="U306" i="21"/>
  <c r="U372" i="21"/>
  <c r="U297" i="21"/>
  <c r="U324" i="21"/>
  <c r="U447" i="21"/>
  <c r="AB441" i="21"/>
  <c r="AB357" i="21"/>
  <c r="U453" i="21"/>
  <c r="U354" i="21"/>
  <c r="U450" i="21"/>
  <c r="AO381" i="21"/>
  <c r="AI312" i="21"/>
  <c r="U411" i="21"/>
  <c r="U282" i="21"/>
  <c r="U438" i="21"/>
  <c r="U309" i="21"/>
  <c r="Q336" i="21"/>
  <c r="AQ384" i="21"/>
  <c r="L245" i="21" s="1" a="1"/>
  <c r="L245" i="21" s="1"/>
  <c r="L181" i="21" s="1"/>
  <c r="AQ396" i="21"/>
  <c r="L249" i="21" s="1" a="1"/>
  <c r="L249" i="21" s="1"/>
  <c r="L185" i="21" s="1"/>
  <c r="AQ324" i="21"/>
  <c r="AQ312" i="21"/>
  <c r="AQ387" i="21"/>
  <c r="L246" i="21" s="1" a="1"/>
  <c r="L246" i="21" s="1"/>
  <c r="L182" i="21" s="1"/>
  <c r="AQ291" i="21"/>
  <c r="AQ303" i="21"/>
  <c r="AQ327" i="21"/>
  <c r="AQ393" i="21"/>
  <c r="L248" i="21" s="1" a="1"/>
  <c r="L248" i="21" s="1"/>
  <c r="L184" i="21" s="1"/>
  <c r="AQ372" i="21"/>
  <c r="L241" i="21" s="1" a="1"/>
  <c r="L241" i="21" s="1"/>
  <c r="L177" i="21" s="1"/>
  <c r="AQ282" i="21"/>
  <c r="AQ411" i="21"/>
  <c r="AQ390" i="21"/>
  <c r="L247" i="21" s="1" a="1"/>
  <c r="L247" i="21" s="1"/>
  <c r="L183" i="21" s="1"/>
  <c r="AQ288" i="21"/>
  <c r="AQ408" i="21"/>
  <c r="AQ450" i="21"/>
  <c r="L267" i="21" s="1" a="1"/>
  <c r="L267" i="21" s="1"/>
  <c r="L203" i="21" s="1"/>
  <c r="AQ321" i="21"/>
  <c r="AQ447" i="21"/>
  <c r="L266" i="21" s="1" a="1"/>
  <c r="L266" i="21" s="1"/>
  <c r="L202" i="21" s="1"/>
  <c r="AQ300" i="21"/>
  <c r="AQ363" i="21"/>
  <c r="AQ375" i="21"/>
  <c r="AQ306" i="21"/>
  <c r="AQ378" i="21"/>
  <c r="AQ318" i="21"/>
  <c r="AQ435" i="21"/>
  <c r="AQ342" i="21"/>
  <c r="AQ432" i="21"/>
  <c r="AQ438" i="21"/>
  <c r="AQ360" i="21"/>
  <c r="AQ297" i="21"/>
  <c r="AQ285" i="21"/>
  <c r="AQ336" i="21"/>
  <c r="AQ351" i="21"/>
  <c r="AQ369" i="21"/>
  <c r="L240" i="21" s="1" a="1"/>
  <c r="L240" i="21" s="1"/>
  <c r="L176" i="21" s="1"/>
  <c r="AQ366" i="21"/>
  <c r="AQ333" i="21"/>
  <c r="AQ354" i="21"/>
  <c r="AQ315" i="21"/>
  <c r="AQ456" i="21"/>
  <c r="AQ345" i="21"/>
  <c r="AQ417" i="21"/>
  <c r="AQ441" i="21"/>
  <c r="AQ339" i="21"/>
  <c r="AQ414" i="21"/>
  <c r="AQ453" i="21"/>
  <c r="L268" i="21" s="1" a="1"/>
  <c r="L268" i="21" s="1"/>
  <c r="L204" i="21" s="1"/>
  <c r="Z345" i="21"/>
  <c r="Z429" i="21"/>
  <c r="Z306" i="21"/>
  <c r="Z282" i="21"/>
  <c r="Z447" i="21"/>
  <c r="Z432" i="21"/>
  <c r="Z336" i="21"/>
  <c r="Z411" i="21"/>
  <c r="Z423" i="21"/>
  <c r="Z393" i="21"/>
  <c r="Z324" i="21"/>
  <c r="Z453" i="21"/>
  <c r="Z357" i="21"/>
  <c r="Z366" i="21"/>
  <c r="Z396" i="21"/>
  <c r="Z363" i="21"/>
  <c r="Z456" i="21"/>
  <c r="Z417" i="21"/>
  <c r="Z459" i="21"/>
  <c r="Z303" i="21"/>
  <c r="Z342" i="21"/>
  <c r="Z369" i="21"/>
  <c r="Z318" i="21"/>
  <c r="Z354" i="21"/>
  <c r="Z327" i="21"/>
  <c r="Z297" i="21"/>
  <c r="Z387" i="21"/>
  <c r="Z441" i="21"/>
  <c r="Z333" i="21"/>
  <c r="Z438" i="21"/>
  <c r="W339" i="21"/>
  <c r="W438" i="21"/>
  <c r="W405" i="21"/>
  <c r="W363" i="21"/>
  <c r="W378" i="21"/>
  <c r="W384" i="21"/>
  <c r="W429" i="21"/>
  <c r="AY288" i="21"/>
  <c r="AY300" i="21"/>
  <c r="AQ426" i="21"/>
  <c r="AY363" i="21"/>
  <c r="AY423" i="21"/>
  <c r="AY459" i="21"/>
  <c r="Z348" i="21"/>
  <c r="Z330" i="21"/>
  <c r="AY303" i="21"/>
  <c r="W348" i="21"/>
  <c r="AQ459" i="21"/>
  <c r="L270" i="21" s="1" a="1"/>
  <c r="L270" i="21" s="1"/>
  <c r="L206" i="21" s="1"/>
  <c r="BA327" i="21"/>
  <c r="BA381" i="21"/>
  <c r="BA294" i="21"/>
  <c r="BA357" i="21"/>
  <c r="BA330" i="21"/>
  <c r="Y303" i="21"/>
  <c r="Y390" i="21"/>
  <c r="I247" i="21" s="1" a="1"/>
  <c r="I247" i="21" s="1"/>
  <c r="I183" i="21" s="1"/>
  <c r="Y333" i="21"/>
  <c r="Y363" i="21"/>
  <c r="I238" i="21" s="1" a="1"/>
  <c r="I238" i="21" s="1"/>
  <c r="I174" i="21" s="1"/>
  <c r="Y405" i="21"/>
  <c r="Y360" i="21"/>
  <c r="Y285" i="21"/>
  <c r="Y453" i="21"/>
  <c r="I268" i="21" s="1" a="1"/>
  <c r="I268" i="21" s="1"/>
  <c r="I204" i="21" s="1"/>
  <c r="Y447" i="21"/>
  <c r="Y420" i="21"/>
  <c r="Y378" i="21"/>
  <c r="Y369" i="21"/>
  <c r="I240" i="21" s="1" a="1"/>
  <c r="I240" i="21" s="1"/>
  <c r="I176" i="21" s="1"/>
  <c r="Y327" i="21"/>
  <c r="Y342" i="21"/>
  <c r="Y393" i="21"/>
  <c r="Y321" i="21"/>
  <c r="Y294" i="21"/>
  <c r="BA309" i="21"/>
  <c r="W366" i="21"/>
  <c r="Z288" i="21"/>
  <c r="AY429" i="21"/>
  <c r="AY417" i="21"/>
  <c r="AJ199" i="21"/>
  <c r="AJ202" i="21"/>
  <c r="T201" i="21"/>
  <c r="AQ348" i="21"/>
  <c r="AY321" i="21"/>
  <c r="AY390" i="21"/>
  <c r="AY327" i="21"/>
  <c r="Z399" i="21"/>
  <c r="Z300" i="21"/>
  <c r="Z375" i="21"/>
  <c r="AY312" i="21"/>
  <c r="AY297" i="21"/>
  <c r="AY393" i="21"/>
  <c r="AY411" i="21"/>
  <c r="AY447" i="21"/>
  <c r="AY453" i="21"/>
  <c r="AY396" i="21"/>
  <c r="AY366" i="21"/>
  <c r="AY330" i="21"/>
  <c r="AY336" i="21"/>
  <c r="AY408" i="21"/>
  <c r="AY291" i="21"/>
  <c r="AY387" i="21"/>
  <c r="AY426" i="21"/>
  <c r="AY357" i="21"/>
  <c r="AY432" i="21"/>
  <c r="AY351" i="21"/>
  <c r="AY348" i="21"/>
  <c r="AY354" i="21"/>
  <c r="AY306" i="21"/>
  <c r="AY342" i="21"/>
  <c r="AY282" i="21"/>
  <c r="AY285" i="21"/>
  <c r="AY294" i="21"/>
  <c r="AY450" i="21"/>
  <c r="AY420" i="21"/>
  <c r="AY372" i="21"/>
  <c r="AY318" i="21"/>
  <c r="AY345" i="21"/>
  <c r="AY438" i="21"/>
  <c r="AY405" i="21"/>
  <c r="AY360" i="21"/>
  <c r="AY333" i="21"/>
  <c r="AY456" i="21"/>
  <c r="AY435" i="21"/>
  <c r="AY378" i="21"/>
  <c r="AY339" i="21"/>
  <c r="AY375" i="21"/>
  <c r="AY399" i="21"/>
  <c r="Q420" i="21"/>
  <c r="AY309" i="21"/>
  <c r="AQ420" i="21"/>
  <c r="AQ309" i="21"/>
  <c r="AY414" i="21"/>
  <c r="AY384" i="21"/>
  <c r="AY381" i="21"/>
  <c r="Z378" i="21"/>
  <c r="Z351" i="21"/>
  <c r="AQ405" i="21"/>
  <c r="Y402" i="21"/>
  <c r="Y408" i="21"/>
  <c r="W288" i="21"/>
  <c r="BA288" i="21"/>
  <c r="W387" i="21"/>
  <c r="AQ429" i="21"/>
  <c r="AQ402" i="21"/>
  <c r="AB171" i="21"/>
  <c r="AB172" i="21"/>
  <c r="AI150" i="21"/>
  <c r="AG163" i="21"/>
  <c r="Q170" i="21"/>
  <c r="Q172" i="21"/>
  <c r="AK167" i="21"/>
  <c r="S177" i="21"/>
  <c r="AS195" i="21"/>
  <c r="AM170" i="21"/>
  <c r="AF203" i="21"/>
  <c r="AQ14" i="21"/>
  <c r="AN14" i="21"/>
  <c r="W181" i="21"/>
  <c r="W172" i="21"/>
  <c r="W168" i="21"/>
  <c r="W206" i="21"/>
  <c r="W183" i="21"/>
  <c r="O205" i="21"/>
  <c r="N205" i="21"/>
  <c r="AR165" i="21"/>
  <c r="AR178" i="21"/>
  <c r="AR185" i="21"/>
  <c r="AR202" i="21"/>
  <c r="AR151" i="21"/>
  <c r="AR196" i="21"/>
  <c r="X176" i="21"/>
  <c r="AA176" i="21"/>
  <c r="AA183" i="21"/>
  <c r="AC181" i="21"/>
  <c r="AC165" i="21"/>
  <c r="T176" i="21"/>
  <c r="AJ187" i="21"/>
  <c r="AJ185" i="21"/>
  <c r="AJ170" i="21"/>
  <c r="T173" i="21"/>
  <c r="AC201" i="21"/>
  <c r="AC176" i="21"/>
  <c r="AJ14" i="21"/>
  <c r="AA198" i="21"/>
  <c r="O173" i="21"/>
  <c r="AJ151" i="21"/>
  <c r="AJ196" i="21"/>
  <c r="AJ204" i="21"/>
  <c r="AJ162" i="21"/>
  <c r="AJ177" i="21"/>
  <c r="T178" i="21"/>
  <c r="T174" i="21"/>
  <c r="T182" i="21"/>
  <c r="N202" i="21"/>
  <c r="W417" i="21"/>
  <c r="W441" i="21"/>
  <c r="W432" i="21"/>
  <c r="W375" i="21"/>
  <c r="W447" i="21"/>
  <c r="AC199" i="21"/>
  <c r="X173" i="21"/>
  <c r="AJ154" i="21"/>
  <c r="Z444" i="21"/>
  <c r="Z405" i="21"/>
  <c r="Z435" i="21"/>
  <c r="Z414" i="21"/>
  <c r="Z384" i="21"/>
  <c r="Z312" i="21"/>
  <c r="Z426" i="21"/>
  <c r="Z321" i="21"/>
  <c r="Z285" i="21"/>
  <c r="Z450" i="21"/>
  <c r="Z381" i="21"/>
  <c r="Z309" i="21"/>
  <c r="Z408" i="21"/>
  <c r="Z339" i="21"/>
  <c r="AO342" i="21"/>
  <c r="AD184" i="21"/>
  <c r="AD201" i="21"/>
  <c r="AD174" i="21"/>
  <c r="AP204" i="21"/>
  <c r="AP182" i="21"/>
  <c r="AP179" i="21"/>
  <c r="AH202" i="21"/>
  <c r="AH149" i="21"/>
  <c r="AH169" i="21"/>
  <c r="AH164" i="21"/>
  <c r="AH196" i="21"/>
  <c r="AH160" i="21"/>
  <c r="AH152" i="21"/>
  <c r="AH157" i="21"/>
  <c r="AG188" i="21"/>
  <c r="U174" i="21"/>
  <c r="U182" i="21"/>
  <c r="U206" i="21"/>
  <c r="U176" i="21"/>
  <c r="AB196" i="21"/>
  <c r="AM154" i="21"/>
  <c r="P206" i="21"/>
  <c r="T177" i="21"/>
  <c r="Y204" i="21"/>
  <c r="AI191" i="21"/>
  <c r="AI173" i="21"/>
  <c r="AL190" i="21"/>
  <c r="AO177" i="21"/>
  <c r="Q282" i="21"/>
  <c r="AH203" i="21"/>
  <c r="AE170" i="21"/>
  <c r="AE203" i="21"/>
  <c r="AE160" i="21"/>
  <c r="AS174" i="21"/>
  <c r="AS167" i="21"/>
  <c r="AS169" i="21"/>
  <c r="AS199" i="21"/>
  <c r="S172" i="21"/>
  <c r="AF199" i="21"/>
  <c r="AP196" i="21"/>
  <c r="Z181" i="21"/>
  <c r="AN193" i="21"/>
  <c r="AN196" i="21"/>
  <c r="AN166" i="21"/>
  <c r="AR201" i="21"/>
  <c r="P172" i="21"/>
  <c r="AN174" i="21"/>
  <c r="AR188" i="21"/>
  <c r="O438" i="21"/>
  <c r="I11" i="19"/>
  <c r="AJ167" i="21"/>
  <c r="AJ197" i="21"/>
  <c r="AJ174" i="21"/>
  <c r="AJ175" i="21"/>
  <c r="AJ155" i="21"/>
  <c r="T183" i="21"/>
  <c r="T171" i="21"/>
  <c r="T184" i="21"/>
  <c r="AG14" i="21"/>
  <c r="AA177" i="21"/>
  <c r="AA181" i="21"/>
  <c r="AA200" i="21"/>
  <c r="AA205" i="21"/>
  <c r="AC203" i="21"/>
  <c r="AC169" i="21"/>
  <c r="AH14" i="21"/>
  <c r="AJ150" i="21"/>
  <c r="AJ157" i="21"/>
  <c r="X175" i="21"/>
  <c r="T175" i="21"/>
  <c r="N203" i="21"/>
  <c r="N178" i="21"/>
  <c r="N174" i="21"/>
  <c r="N169" i="21"/>
  <c r="AC166" i="21"/>
  <c r="X185" i="21"/>
  <c r="AA197" i="21"/>
  <c r="O178" i="21"/>
  <c r="O185" i="21"/>
  <c r="O171" i="21"/>
  <c r="AQ175" i="21"/>
  <c r="X169" i="21"/>
  <c r="T203" i="21"/>
  <c r="AR14" i="21"/>
  <c r="AJ201" i="21"/>
  <c r="AJ169" i="21"/>
  <c r="AJ200" i="21"/>
  <c r="AJ172" i="21"/>
  <c r="T206" i="21"/>
  <c r="T186" i="21"/>
  <c r="T169" i="21"/>
  <c r="AC172" i="21"/>
  <c r="AE14" i="21"/>
  <c r="AA186" i="21"/>
  <c r="AA182" i="21"/>
  <c r="AC184" i="21"/>
  <c r="AO206" i="21"/>
  <c r="O384" i="21"/>
  <c r="N186" i="21"/>
  <c r="AC197" i="21"/>
  <c r="AC171" i="21"/>
  <c r="AC175" i="21"/>
  <c r="N206" i="21"/>
  <c r="N179" i="21"/>
  <c r="N170" i="21"/>
  <c r="AC198" i="21"/>
  <c r="X203" i="21"/>
  <c r="X170" i="21"/>
  <c r="AJ159" i="21"/>
  <c r="AC178" i="21"/>
  <c r="O366" i="21"/>
  <c r="O432" i="21"/>
  <c r="O312" i="21"/>
  <c r="O405" i="21"/>
  <c r="T180" i="21"/>
  <c r="AI14" i="21"/>
  <c r="O182" i="21"/>
  <c r="AJ166" i="21"/>
  <c r="AC183" i="21"/>
  <c r="AA201" i="21"/>
  <c r="AA184" i="21"/>
  <c r="AA169" i="21"/>
  <c r="AA165" i="21"/>
  <c r="AA168" i="21"/>
  <c r="AC179" i="21"/>
  <c r="AC177" i="21"/>
  <c r="AC202" i="21"/>
  <c r="AJ183" i="21"/>
  <c r="T185" i="21"/>
  <c r="T205" i="21"/>
  <c r="N184" i="21"/>
  <c r="N181" i="21"/>
  <c r="N182" i="21"/>
  <c r="N176" i="21"/>
  <c r="N177" i="21"/>
  <c r="AA164" i="21"/>
  <c r="X179" i="21"/>
  <c r="X206" i="21"/>
  <c r="X180" i="21"/>
  <c r="X201" i="21"/>
  <c r="AJ160" i="21"/>
  <c r="AC206" i="21"/>
  <c r="AF14" i="21"/>
  <c r="O175" i="21"/>
  <c r="O183" i="21"/>
  <c r="O201" i="21"/>
  <c r="AQ196" i="21"/>
  <c r="AI199" i="21"/>
  <c r="AK150" i="21"/>
  <c r="AH171" i="21"/>
  <c r="AH195" i="21"/>
  <c r="AE205" i="21"/>
  <c r="AE186" i="21"/>
  <c r="AE156" i="21"/>
  <c r="AE185" i="21"/>
  <c r="AE206" i="21"/>
  <c r="AN152" i="21"/>
  <c r="AN153" i="21"/>
  <c r="AN175" i="21"/>
  <c r="AN151" i="21"/>
  <c r="AN172" i="21"/>
  <c r="AN167" i="21"/>
  <c r="Y203" i="21"/>
  <c r="AS150" i="21"/>
  <c r="AR193" i="21"/>
  <c r="AF181" i="21"/>
  <c r="AF157" i="21"/>
  <c r="AS187" i="21"/>
  <c r="AS180" i="21"/>
  <c r="AR166" i="21"/>
  <c r="AQ157" i="21"/>
  <c r="AQ176" i="21"/>
  <c r="AO204" i="21"/>
  <c r="Z179" i="21"/>
  <c r="AI156" i="21"/>
  <c r="V173" i="21"/>
  <c r="V179" i="21"/>
  <c r="Q182" i="21"/>
  <c r="AO195" i="21"/>
  <c r="AD178" i="21"/>
  <c r="R202" i="21"/>
  <c r="AP152" i="21"/>
  <c r="AP172" i="21"/>
  <c r="AP187" i="21"/>
  <c r="AH163" i="21"/>
  <c r="AH155" i="21"/>
  <c r="AH162" i="21"/>
  <c r="AH181" i="21"/>
  <c r="AD196" i="21"/>
  <c r="AN155" i="21"/>
  <c r="AN189" i="21"/>
  <c r="AN159" i="21"/>
  <c r="AN148" i="21"/>
  <c r="AN154" i="21"/>
  <c r="AN195" i="21"/>
  <c r="Y174" i="21"/>
  <c r="AS190" i="21"/>
  <c r="AR197" i="21"/>
  <c r="AF206" i="21"/>
  <c r="AF159" i="21"/>
  <c r="AG162" i="21"/>
  <c r="AS198" i="21"/>
  <c r="AQ189" i="21"/>
  <c r="AQ158" i="21"/>
  <c r="AR190" i="21"/>
  <c r="U178" i="21"/>
  <c r="U170" i="21"/>
  <c r="U201" i="21"/>
  <c r="S168" i="21"/>
  <c r="P171" i="21"/>
  <c r="P173" i="21"/>
  <c r="AE161" i="21"/>
  <c r="W180" i="21"/>
  <c r="AN162" i="21"/>
  <c r="AC459" i="21"/>
  <c r="AC309" i="21"/>
  <c r="AC417" i="21"/>
  <c r="AC285" i="21"/>
  <c r="AQ199" i="21"/>
  <c r="AQ179" i="21"/>
  <c r="AI154" i="21"/>
  <c r="Z178" i="21"/>
  <c r="Z170" i="21"/>
  <c r="V206" i="21"/>
  <c r="AD176" i="21"/>
  <c r="AD185" i="21"/>
  <c r="AG198" i="21"/>
  <c r="S204" i="21"/>
  <c r="V174" i="21"/>
  <c r="V184" i="21"/>
  <c r="V205" i="21"/>
  <c r="AN173" i="21"/>
  <c r="AF172" i="21"/>
  <c r="AP203" i="21"/>
  <c r="AS189" i="21"/>
  <c r="AS201" i="21"/>
  <c r="AS192" i="21"/>
  <c r="AD179" i="21"/>
  <c r="AD182" i="21"/>
  <c r="AF147" i="21"/>
  <c r="AF202" i="21"/>
  <c r="AF165" i="21"/>
  <c r="AJ161" i="21"/>
  <c r="Y173" i="21"/>
  <c r="P178" i="21"/>
  <c r="AJ153" i="21"/>
  <c r="AJ178" i="21"/>
  <c r="AM197" i="21"/>
  <c r="AL206" i="21"/>
  <c r="AG204" i="21"/>
  <c r="AG186" i="21"/>
  <c r="AB168" i="21"/>
  <c r="AB170" i="21"/>
  <c r="AM199" i="21"/>
  <c r="AM184" i="21"/>
  <c r="AM192" i="21"/>
  <c r="AM160" i="21"/>
  <c r="AM188" i="21"/>
  <c r="AM166" i="21"/>
  <c r="AQ197" i="21"/>
  <c r="AH175" i="21"/>
  <c r="AN150" i="21"/>
  <c r="AQ190" i="21"/>
  <c r="R174" i="21"/>
  <c r="AI151" i="21"/>
  <c r="AI190" i="21"/>
  <c r="W186" i="21"/>
  <c r="Y205" i="21"/>
  <c r="AM173" i="21"/>
  <c r="P175" i="21"/>
  <c r="S201" i="21"/>
  <c r="AE178" i="21"/>
  <c r="AG160" i="21"/>
  <c r="AG205" i="21"/>
  <c r="AG191" i="21"/>
  <c r="AB200" i="21"/>
  <c r="AM169" i="21"/>
  <c r="AM183" i="21"/>
  <c r="AM172" i="21"/>
  <c r="AM193" i="21"/>
  <c r="AM157" i="21"/>
  <c r="AQ167" i="21"/>
  <c r="AP170" i="21"/>
  <c r="AH170" i="21"/>
  <c r="AH177" i="21"/>
  <c r="AD198" i="21"/>
  <c r="AN199" i="21"/>
  <c r="AE183" i="21"/>
  <c r="AR174" i="21"/>
  <c r="V169" i="21"/>
  <c r="AD164" i="21"/>
  <c r="Y168" i="21"/>
  <c r="P176" i="21"/>
  <c r="AS186" i="21"/>
  <c r="AS165" i="21"/>
  <c r="AS149" i="21"/>
  <c r="AF171" i="21"/>
  <c r="AF177" i="21"/>
  <c r="AF184" i="21"/>
  <c r="AF176" i="21"/>
  <c r="AK184" i="21"/>
  <c r="AM195" i="21"/>
  <c r="AF194" i="21"/>
  <c r="R203" i="21"/>
  <c r="Q180" i="21"/>
  <c r="AN187" i="21"/>
  <c r="AR152" i="21"/>
  <c r="P177" i="21"/>
  <c r="P179" i="21"/>
  <c r="P202" i="21"/>
  <c r="T202" i="21"/>
  <c r="S206" i="21"/>
  <c r="AG187" i="21"/>
  <c r="AM179" i="21"/>
  <c r="Y171" i="21"/>
  <c r="AP173" i="21"/>
  <c r="AH199" i="21"/>
  <c r="AH156" i="21"/>
  <c r="R177" i="21"/>
  <c r="AN161" i="21"/>
  <c r="AE155" i="21"/>
  <c r="Q205" i="21"/>
  <c r="P170" i="21"/>
  <c r="AD183" i="21"/>
  <c r="AD175" i="21"/>
  <c r="AD206" i="21"/>
  <c r="AF166" i="21"/>
  <c r="AF156" i="21"/>
  <c r="AF197" i="21"/>
  <c r="AF201" i="21"/>
  <c r="V202" i="21"/>
  <c r="AK162" i="21"/>
  <c r="AK168" i="21"/>
  <c r="AO154" i="21"/>
  <c r="AR161" i="21"/>
  <c r="AN203" i="21"/>
  <c r="S173" i="21"/>
  <c r="AQ191" i="21"/>
  <c r="AP147" i="21"/>
  <c r="AP192" i="21"/>
  <c r="AP201" i="21"/>
  <c r="AH172" i="21"/>
  <c r="AH194" i="21"/>
  <c r="AH167" i="21"/>
  <c r="AH186" i="21"/>
  <c r="AH184" i="21"/>
  <c r="AH183" i="21"/>
  <c r="AO165" i="21"/>
  <c r="AE194" i="21"/>
  <c r="AE201" i="21"/>
  <c r="AE198" i="21"/>
  <c r="AE191" i="21"/>
  <c r="AN201" i="21"/>
  <c r="AN184" i="21"/>
  <c r="AN205" i="21"/>
  <c r="AN200" i="21"/>
  <c r="AN163" i="21"/>
  <c r="Y177" i="21"/>
  <c r="AS151" i="21"/>
  <c r="AS162" i="21"/>
  <c r="AR200" i="21"/>
  <c r="AF198" i="21"/>
  <c r="AS170" i="21"/>
  <c r="AS178" i="21"/>
  <c r="U203" i="21"/>
  <c r="U181" i="21"/>
  <c r="U186" i="21"/>
  <c r="S185" i="21"/>
  <c r="AM187" i="21"/>
  <c r="Y201" i="21"/>
  <c r="Y176" i="21"/>
  <c r="AI201" i="21"/>
  <c r="AI159" i="21"/>
  <c r="AB205" i="21"/>
  <c r="AM175" i="21"/>
  <c r="P186" i="21"/>
  <c r="AJ148" i="21"/>
  <c r="AJ184" i="21"/>
  <c r="T168" i="21"/>
  <c r="S180" i="21"/>
  <c r="AE187" i="21"/>
  <c r="AL160" i="21"/>
  <c r="AG150" i="21"/>
  <c r="AB169" i="21"/>
  <c r="AB164" i="21"/>
  <c r="AM150" i="21"/>
  <c r="AM161" i="21"/>
  <c r="AM165" i="21"/>
  <c r="AM178" i="21"/>
  <c r="AM180" i="21"/>
  <c r="Z203" i="21"/>
  <c r="Q203" i="21"/>
  <c r="AR183" i="21"/>
  <c r="V182" i="21"/>
  <c r="V203" i="21"/>
  <c r="V204" i="21"/>
  <c r="V178" i="21"/>
  <c r="AS183" i="21"/>
  <c r="AS152" i="21"/>
  <c r="AS168" i="21"/>
  <c r="AF164" i="21"/>
  <c r="AN169" i="21"/>
  <c r="AN183" i="21"/>
  <c r="AN181" i="21"/>
  <c r="AR164" i="21"/>
  <c r="AR156" i="21"/>
  <c r="AJ191" i="21"/>
  <c r="Q221" i="21" a="1"/>
  <c r="Q221" i="21" s="1"/>
  <c r="Q157" i="21" s="1"/>
  <c r="P220" i="21" a="1"/>
  <c r="P220" i="21" s="1"/>
  <c r="P156" i="21" s="1"/>
  <c r="P219" i="21" a="1"/>
  <c r="P219" i="21" s="1"/>
  <c r="P155" i="21" s="1"/>
  <c r="S217" i="21" a="1"/>
  <c r="S217" i="21" s="1"/>
  <c r="S153" i="21" s="1"/>
  <c r="P215" i="21" a="1"/>
  <c r="P215" i="21" s="1"/>
  <c r="P151" i="21" s="1"/>
  <c r="AK450" i="21"/>
  <c r="AK405" i="21"/>
  <c r="AK444" i="21"/>
  <c r="AK360" i="21"/>
  <c r="AK459" i="21"/>
  <c r="AK303" i="21"/>
  <c r="AK315" i="21"/>
  <c r="AK420" i="21"/>
  <c r="Q387" i="21"/>
  <c r="Q450" i="21"/>
  <c r="Q408" i="21"/>
  <c r="AO390" i="21"/>
  <c r="AK288" i="21"/>
  <c r="AK441" i="21"/>
  <c r="AK411" i="21"/>
  <c r="AK396" i="21"/>
  <c r="K249" i="21" s="1" a="1"/>
  <c r="K249" i="21" s="1"/>
  <c r="K185" i="21" s="1"/>
  <c r="Q453" i="21"/>
  <c r="Q375" i="21"/>
  <c r="Q381" i="21"/>
  <c r="Q300" i="21"/>
  <c r="Q357" i="21"/>
  <c r="AO366" i="21"/>
  <c r="AO297" i="21"/>
  <c r="AO453" i="21"/>
  <c r="AO402" i="21"/>
  <c r="AO318" i="21"/>
  <c r="AO450" i="21"/>
  <c r="AO309" i="21"/>
  <c r="AO369" i="21"/>
  <c r="AO288" i="21"/>
  <c r="AO303" i="21"/>
  <c r="AO435" i="21"/>
  <c r="AO414" i="21"/>
  <c r="AO282" i="21"/>
  <c r="AO330" i="21"/>
  <c r="AO384" i="21"/>
  <c r="AO372" i="21"/>
  <c r="AO357" i="21"/>
  <c r="AO396" i="21"/>
  <c r="AO447" i="21"/>
  <c r="AO399" i="21"/>
  <c r="AO300" i="21"/>
  <c r="AO426" i="21"/>
  <c r="AO351" i="21"/>
  <c r="AO387" i="21"/>
  <c r="AO294" i="21"/>
  <c r="AO393" i="21"/>
  <c r="AO339" i="21"/>
  <c r="AO363" i="21"/>
  <c r="AO408" i="21"/>
  <c r="AO456" i="21"/>
  <c r="AO444" i="21"/>
  <c r="AO429" i="21"/>
  <c r="AO324" i="21"/>
  <c r="AO405" i="21"/>
  <c r="AO378" i="21"/>
  <c r="AO417" i="21"/>
  <c r="AO432" i="21"/>
  <c r="AO360" i="21"/>
  <c r="AO306" i="21"/>
  <c r="AO348" i="21"/>
  <c r="AO423" i="21"/>
  <c r="AO315" i="21"/>
  <c r="AO336" i="21"/>
  <c r="AO441" i="21"/>
  <c r="AO321" i="21"/>
  <c r="AO333" i="21"/>
  <c r="AO285" i="21"/>
  <c r="AO312" i="21"/>
  <c r="AO459" i="21"/>
  <c r="AO291" i="21"/>
  <c r="AO375" i="21"/>
  <c r="AO345" i="21"/>
  <c r="AO411" i="21"/>
  <c r="Q330" i="21"/>
  <c r="Q459" i="21"/>
  <c r="Q309" i="21"/>
  <c r="Q405" i="21"/>
  <c r="Q399" i="21"/>
  <c r="Q312" i="21"/>
  <c r="Q384" i="21"/>
  <c r="Q351" i="21"/>
  <c r="Q423" i="21"/>
  <c r="Q315" i="21"/>
  <c r="Q417" i="21"/>
  <c r="Q324" i="21"/>
  <c r="Q354" i="21"/>
  <c r="Q402" i="21"/>
  <c r="Q360" i="21"/>
  <c r="Q306" i="21"/>
  <c r="Q411" i="21"/>
  <c r="Q327" i="21"/>
  <c r="Q378" i="21"/>
  <c r="Q390" i="21"/>
  <c r="Q435" i="21"/>
  <c r="Q333" i="21"/>
  <c r="AK312" i="21"/>
  <c r="AK336" i="21"/>
  <c r="AK330" i="21"/>
  <c r="Q226" i="21" a="1"/>
  <c r="Q226" i="21" s="1"/>
  <c r="Q162" i="21" s="1"/>
  <c r="Q321" i="21"/>
  <c r="AK294" i="21"/>
  <c r="AK378" i="21"/>
  <c r="K243" i="21" s="1" a="1"/>
  <c r="K243" i="21" s="1"/>
  <c r="K179" i="21" s="1"/>
  <c r="AK432" i="21"/>
  <c r="AK327" i="21"/>
  <c r="Q396" i="21"/>
  <c r="Q432" i="21"/>
  <c r="Q444" i="21"/>
  <c r="AO420" i="21"/>
  <c r="AO354" i="21"/>
  <c r="V312" i="21"/>
  <c r="V369" i="21"/>
  <c r="V387" i="21"/>
  <c r="V327" i="21"/>
  <c r="V321" i="21"/>
  <c r="V384" i="21"/>
  <c r="V417" i="21"/>
  <c r="V423" i="21"/>
  <c r="V405" i="21"/>
  <c r="V420" i="21"/>
  <c r="V414" i="21"/>
  <c r="V294" i="21"/>
  <c r="V297" i="21"/>
  <c r="V330" i="21"/>
  <c r="V324" i="21"/>
  <c r="V450" i="21"/>
  <c r="V333" i="21"/>
  <c r="V318" i="21"/>
  <c r="V366" i="21"/>
  <c r="V396" i="21"/>
  <c r="V351" i="21"/>
  <c r="V375" i="21"/>
  <c r="V291" i="21"/>
  <c r="V408" i="21"/>
  <c r="V432" i="21"/>
  <c r="V285" i="21"/>
  <c r="V342" i="21"/>
  <c r="V447" i="21"/>
  <c r="V363" i="21"/>
  <c r="V435" i="21"/>
  <c r="V303" i="21"/>
  <c r="V315" i="21"/>
  <c r="V360" i="21"/>
  <c r="V411" i="21"/>
  <c r="V309" i="21"/>
  <c r="V282" i="21"/>
  <c r="V306" i="21"/>
  <c r="V345" i="21"/>
  <c r="V456" i="21"/>
  <c r="V288" i="21"/>
  <c r="V357" i="21"/>
  <c r="V390" i="21"/>
  <c r="V426" i="21"/>
  <c r="V429" i="21"/>
  <c r="V300" i="21"/>
  <c r="V348" i="21"/>
  <c r="V393" i="21"/>
  <c r="V459" i="21"/>
  <c r="V378" i="21"/>
  <c r="V381" i="21"/>
  <c r="V336" i="21"/>
  <c r="V444" i="21"/>
  <c r="BB435" i="21"/>
  <c r="BB363" i="21"/>
  <c r="BB324" i="21"/>
  <c r="BB339" i="21"/>
  <c r="BB312" i="21"/>
  <c r="BB348" i="21"/>
  <c r="BB393" i="21"/>
  <c r="BB297" i="21"/>
  <c r="BB342" i="21"/>
  <c r="W354" i="21"/>
  <c r="W426" i="21"/>
  <c r="W399" i="21"/>
  <c r="W390" i="21"/>
  <c r="W408" i="21"/>
  <c r="W342" i="21"/>
  <c r="W285" i="21"/>
  <c r="W357" i="21"/>
  <c r="W300" i="21"/>
  <c r="W309" i="21"/>
  <c r="W423" i="21"/>
  <c r="W444" i="21"/>
  <c r="W306" i="21"/>
  <c r="W381" i="21"/>
  <c r="W372" i="21"/>
  <c r="W369" i="21"/>
  <c r="W336" i="21"/>
  <c r="W450" i="21"/>
  <c r="W459" i="21"/>
  <c r="W420" i="21"/>
  <c r="W345" i="21"/>
  <c r="W303" i="21"/>
  <c r="W294" i="21"/>
  <c r="W324" i="21"/>
  <c r="W360" i="21"/>
  <c r="W297" i="21"/>
  <c r="W393" i="21"/>
  <c r="W396" i="21"/>
  <c r="W456" i="21"/>
  <c r="W282" i="21"/>
  <c r="W321" i="21"/>
  <c r="W327" i="21"/>
  <c r="W318" i="21"/>
  <c r="W291" i="21"/>
  <c r="W330" i="21"/>
  <c r="W351" i="21"/>
  <c r="W435" i="21"/>
  <c r="W315" i="21"/>
  <c r="W414" i="21"/>
  <c r="W411" i="21"/>
  <c r="W312" i="21"/>
  <c r="W453" i="21"/>
  <c r="W333" i="21"/>
  <c r="AM282" i="21"/>
  <c r="AM378" i="21"/>
  <c r="AM429" i="21"/>
  <c r="AM456" i="21"/>
  <c r="AM444" i="21"/>
  <c r="AM366" i="21"/>
  <c r="AM393" i="21"/>
  <c r="AM330" i="21"/>
  <c r="AM336" i="21"/>
  <c r="AM324" i="21"/>
  <c r="AM285" i="21"/>
  <c r="AM447" i="21"/>
  <c r="AM315" i="21"/>
  <c r="AM318" i="21"/>
  <c r="AM426" i="21"/>
  <c r="AM414" i="21"/>
  <c r="AM453" i="21"/>
  <c r="AM339" i="21"/>
  <c r="AM384" i="21"/>
  <c r="AM375" i="21"/>
  <c r="AM300" i="21"/>
  <c r="AM441" i="21"/>
  <c r="AM432" i="21"/>
  <c r="AM423" i="21"/>
  <c r="AM381" i="21"/>
  <c r="AM354" i="21"/>
  <c r="AM348" i="21"/>
  <c r="AM291" i="21"/>
  <c r="AM387" i="21"/>
  <c r="AM369" i="21"/>
  <c r="AM345" i="21"/>
  <c r="AM360" i="21"/>
  <c r="AM312" i="21"/>
  <c r="AM399" i="21"/>
  <c r="AM294" i="21"/>
  <c r="AM333" i="21"/>
  <c r="AM351" i="21"/>
  <c r="AM327" i="21"/>
  <c r="AM309" i="21"/>
  <c r="AM417" i="21"/>
  <c r="AM459" i="21"/>
  <c r="AM303" i="21"/>
  <c r="AM306" i="21"/>
  <c r="AM342" i="21"/>
  <c r="I303" i="21"/>
  <c r="L447" i="21"/>
  <c r="L456" i="21"/>
  <c r="L357" i="21"/>
  <c r="L441" i="21"/>
  <c r="L312" i="21"/>
  <c r="L432" i="21"/>
  <c r="L309" i="21"/>
  <c r="L351" i="21"/>
  <c r="L420" i="21"/>
  <c r="L408" i="21"/>
  <c r="L288" i="21"/>
  <c r="L363" i="21"/>
  <c r="L378" i="21"/>
  <c r="L324" i="21"/>
  <c r="L306" i="21"/>
  <c r="L300" i="21"/>
  <c r="L339" i="21"/>
  <c r="L411" i="21"/>
  <c r="L315" i="21"/>
  <c r="L345" i="21"/>
  <c r="L318" i="21"/>
  <c r="L414" i="21"/>
  <c r="L333" i="21"/>
  <c r="L390" i="21"/>
  <c r="L372" i="21"/>
  <c r="L396" i="21"/>
  <c r="L399" i="21"/>
  <c r="L291" i="21"/>
  <c r="L423" i="21"/>
  <c r="L330" i="21"/>
  <c r="L426" i="21"/>
  <c r="L459" i="21"/>
  <c r="L393" i="21"/>
  <c r="L342" i="21"/>
  <c r="L303" i="21"/>
  <c r="L354" i="21"/>
  <c r="L360" i="21"/>
  <c r="L369" i="21"/>
  <c r="L327" i="21"/>
  <c r="L405" i="21"/>
  <c r="L321" i="21"/>
  <c r="L438" i="21"/>
  <c r="L384" i="21"/>
  <c r="L348" i="21"/>
  <c r="L285" i="21"/>
  <c r="L417" i="21"/>
  <c r="AW336" i="21"/>
  <c r="AW378" i="21"/>
  <c r="AW432" i="21"/>
  <c r="AW369" i="21"/>
  <c r="AW285" i="21"/>
  <c r="AW393" i="21"/>
  <c r="AW345" i="21"/>
  <c r="M232" i="21" s="1" a="1"/>
  <c r="M232" i="21" s="1"/>
  <c r="M168" i="21" s="1"/>
  <c r="AW447" i="21"/>
  <c r="AG339" i="21"/>
  <c r="AG309" i="21"/>
  <c r="AG294" i="21"/>
  <c r="AG456" i="21"/>
  <c r="AG417" i="21"/>
  <c r="AG348" i="21"/>
  <c r="AG315" i="21"/>
  <c r="AG354" i="21"/>
  <c r="AG399" i="21"/>
  <c r="AG345" i="21"/>
  <c r="AG318" i="21"/>
  <c r="AG378" i="21"/>
  <c r="AG297" i="21"/>
  <c r="AG435" i="21"/>
  <c r="AG321" i="21"/>
  <c r="AG459" i="21"/>
  <c r="AG360" i="21"/>
  <c r="AG375" i="21"/>
  <c r="AG390" i="21"/>
  <c r="AG336" i="21"/>
  <c r="AG366" i="21"/>
  <c r="AG429" i="21"/>
  <c r="AG324" i="21"/>
  <c r="AG423" i="21"/>
  <c r="AG402" i="21"/>
  <c r="AG300" i="21"/>
  <c r="AG453" i="21"/>
  <c r="AG285" i="21"/>
  <c r="AG288" i="21"/>
  <c r="AG282" i="21"/>
  <c r="AG363" i="21"/>
  <c r="AG372" i="21"/>
  <c r="AG357" i="21"/>
  <c r="AG306" i="21"/>
  <c r="AG333" i="21"/>
  <c r="R318" i="21"/>
  <c r="R417" i="21"/>
  <c r="R282" i="21"/>
  <c r="R327" i="21"/>
  <c r="R414" i="21"/>
  <c r="R351" i="21"/>
  <c r="R372" i="21"/>
  <c r="R438" i="21"/>
  <c r="R333" i="21"/>
  <c r="R384" i="21"/>
  <c r="R306" i="21"/>
  <c r="R366" i="21"/>
  <c r="R297" i="21"/>
  <c r="R294" i="21"/>
  <c r="R390" i="21"/>
  <c r="R429" i="21"/>
  <c r="R453" i="21"/>
  <c r="R450" i="21"/>
  <c r="R399" i="21"/>
  <c r="R321" i="21"/>
  <c r="R405" i="21"/>
  <c r="R354" i="21"/>
  <c r="R426" i="21"/>
  <c r="R291" i="21"/>
  <c r="R411" i="21"/>
  <c r="R420" i="21"/>
  <c r="R435" i="21"/>
  <c r="R312" i="21"/>
  <c r="I426" i="21"/>
  <c r="I339" i="21"/>
  <c r="I321" i="21"/>
  <c r="AG384" i="21"/>
  <c r="AG303" i="21"/>
  <c r="AG393" i="21"/>
  <c r="AG351" i="21"/>
  <c r="AK438" i="21"/>
  <c r="AK384" i="21"/>
  <c r="K245" i="21" s="1" a="1"/>
  <c r="K245" i="21" s="1"/>
  <c r="K181" i="21" s="1"/>
  <c r="AK393" i="21"/>
  <c r="K248" i="21" s="1" a="1"/>
  <c r="K248" i="21" s="1"/>
  <c r="K184" i="21" s="1"/>
  <c r="AK366" i="21"/>
  <c r="AK423" i="21"/>
  <c r="AK387" i="21"/>
  <c r="K246" i="21" s="1" a="1"/>
  <c r="K246" i="21" s="1"/>
  <c r="K182" i="21" s="1"/>
  <c r="AK324" i="21"/>
  <c r="AK333" i="21"/>
  <c r="AK300" i="21"/>
  <c r="AK381" i="21"/>
  <c r="K244" i="21" s="1" a="1"/>
  <c r="K244" i="21" s="1"/>
  <c r="K180" i="21" s="1"/>
  <c r="AK318" i="21"/>
  <c r="AK402" i="21"/>
  <c r="AK357" i="21"/>
  <c r="K236" i="21" s="1" a="1"/>
  <c r="K236" i="21" s="1"/>
  <c r="K172" i="21" s="1"/>
  <c r="AK342" i="21"/>
  <c r="AK309" i="21"/>
  <c r="AK414" i="21"/>
  <c r="AK282" i="21"/>
  <c r="AK321" i="21"/>
  <c r="AK348" i="21"/>
  <c r="K233" i="21" s="1" a="1"/>
  <c r="K233" i="21" s="1"/>
  <c r="K169" i="21" s="1"/>
  <c r="AK345" i="21"/>
  <c r="AK375" i="21"/>
  <c r="K242" i="21" s="1" a="1"/>
  <c r="K242" i="21" s="1"/>
  <c r="K178" i="21" s="1"/>
  <c r="AK297" i="21"/>
  <c r="AK339" i="21"/>
  <c r="AK456" i="21"/>
  <c r="AK354" i="21"/>
  <c r="AK390" i="21"/>
  <c r="AK429" i="21"/>
  <c r="I411" i="21"/>
  <c r="I450" i="21"/>
  <c r="I363" i="21"/>
  <c r="I285" i="21"/>
  <c r="I330" i="21"/>
  <c r="I357" i="21"/>
  <c r="I315" i="21"/>
  <c r="I345" i="21"/>
  <c r="I342" i="21"/>
  <c r="I441" i="21"/>
  <c r="I324" i="21"/>
  <c r="I402" i="21"/>
  <c r="I438" i="21"/>
  <c r="I297" i="21"/>
  <c r="I390" i="21"/>
  <c r="I306" i="21"/>
  <c r="I351" i="21"/>
  <c r="I447" i="21"/>
  <c r="I354" i="21"/>
  <c r="I414" i="21"/>
  <c r="I375" i="21"/>
  <c r="I453" i="21"/>
  <c r="I381" i="21"/>
  <c r="I336" i="21"/>
  <c r="I432" i="21"/>
  <c r="I288" i="21"/>
  <c r="I396" i="21"/>
  <c r="I294" i="21"/>
  <c r="I387" i="21"/>
  <c r="I408" i="21"/>
  <c r="I435" i="21"/>
  <c r="I429" i="21"/>
  <c r="I366" i="21"/>
  <c r="I369" i="21"/>
  <c r="I459" i="21"/>
  <c r="I456" i="21"/>
  <c r="I333" i="21"/>
  <c r="I348" i="21"/>
  <c r="I444" i="21"/>
  <c r="I312" i="21"/>
  <c r="I372" i="21"/>
  <c r="I417" i="21"/>
  <c r="R402" i="21"/>
  <c r="R300" i="21"/>
  <c r="R393" i="21"/>
  <c r="R309" i="21"/>
  <c r="R396" i="21"/>
  <c r="R303" i="21"/>
  <c r="R378" i="21"/>
  <c r="R324" i="21"/>
  <c r="R345" i="21"/>
  <c r="R459" i="21"/>
  <c r="R342" i="21"/>
  <c r="R423" i="21"/>
  <c r="I420" i="21"/>
  <c r="I291" i="21"/>
  <c r="I318" i="21"/>
  <c r="AG411" i="21"/>
  <c r="AG396" i="21"/>
  <c r="AK369" i="21"/>
  <c r="R444" i="21"/>
  <c r="R381" i="21"/>
  <c r="R357" i="21"/>
  <c r="R369" i="21"/>
  <c r="R447" i="21"/>
  <c r="R339" i="21"/>
  <c r="R315" i="21"/>
  <c r="R375" i="21"/>
  <c r="R441" i="21"/>
  <c r="I399" i="21"/>
  <c r="I327" i="21"/>
  <c r="I384" i="21"/>
  <c r="AG426" i="21"/>
  <c r="AN285" i="21"/>
  <c r="AN414" i="21"/>
  <c r="AN411" i="21"/>
  <c r="AN435" i="21"/>
  <c r="AV333" i="21"/>
  <c r="AV378" i="21"/>
  <c r="AV420" i="21"/>
  <c r="AV402" i="21"/>
  <c r="AV297" i="21"/>
  <c r="AV294" i="21"/>
  <c r="AG420" i="21"/>
  <c r="AK417" i="21"/>
  <c r="AI285" i="21"/>
  <c r="AI303" i="21"/>
  <c r="AI450" i="21"/>
  <c r="AI423" i="21"/>
  <c r="AI432" i="21"/>
  <c r="AI405" i="21"/>
  <c r="AI354" i="21"/>
  <c r="AI330" i="21"/>
  <c r="AI294" i="21"/>
  <c r="AI300" i="21"/>
  <c r="AI315" i="21"/>
  <c r="AI357" i="21"/>
  <c r="Q303" i="21"/>
  <c r="Q447" i="21"/>
  <c r="Q345" i="21"/>
  <c r="Q441" i="21"/>
  <c r="Q288" i="21"/>
  <c r="Q342" i="21"/>
  <c r="Q297" i="21"/>
  <c r="Q366" i="21"/>
  <c r="Q369" i="21"/>
  <c r="Q414" i="21"/>
  <c r="Q285" i="21"/>
  <c r="Q348" i="21"/>
  <c r="Q438" i="21"/>
  <c r="Q426" i="21"/>
  <c r="Q429" i="21"/>
  <c r="Q291" i="21"/>
  <c r="Q456" i="21"/>
  <c r="Q393" i="21"/>
  <c r="Q363" i="21"/>
  <c r="Q294" i="21"/>
  <c r="Q372" i="21"/>
  <c r="Q318" i="21"/>
  <c r="R348" i="21"/>
  <c r="AB360" i="21"/>
  <c r="AQ381" i="21"/>
  <c r="L244" i="21" s="1" a="1"/>
  <c r="L244" i="21" s="1"/>
  <c r="L180" i="21" s="1"/>
  <c r="O282" i="21"/>
  <c r="O339" i="21"/>
  <c r="O360" i="21"/>
  <c r="O315" i="21"/>
  <c r="O378" i="21"/>
  <c r="O285" i="21"/>
  <c r="O459" i="21"/>
  <c r="O390" i="21"/>
  <c r="O351" i="21"/>
  <c r="O411" i="21"/>
  <c r="O309" i="21"/>
  <c r="O363" i="21"/>
  <c r="R220" i="21" a="1"/>
  <c r="R220" i="21" s="1"/>
  <c r="R156" i="21" s="1"/>
  <c r="R226" i="21" a="1"/>
  <c r="R226" i="21" s="1"/>
  <c r="R162" i="21" s="1"/>
  <c r="O333" i="21"/>
  <c r="O414" i="21"/>
  <c r="O396" i="21"/>
  <c r="AB297" i="21"/>
  <c r="O357" i="21"/>
  <c r="AI327" i="21"/>
  <c r="AI438" i="21"/>
  <c r="AI288" i="21"/>
  <c r="AI447" i="21"/>
  <c r="AI387" i="21"/>
  <c r="AI363" i="21"/>
  <c r="AI342" i="21"/>
  <c r="AI345" i="21"/>
  <c r="AI318" i="21"/>
  <c r="AI402" i="21"/>
  <c r="AI321" i="21"/>
  <c r="AI420" i="21"/>
  <c r="AI396" i="21"/>
  <c r="BB306" i="21"/>
  <c r="BB372" i="21"/>
  <c r="I16" i="19"/>
  <c r="E17" i="36"/>
  <c r="BB432" i="21"/>
  <c r="BB351" i="21"/>
  <c r="BB405" i="21"/>
  <c r="BB456" i="21"/>
  <c r="BB402" i="21"/>
  <c r="BB315" i="21"/>
  <c r="BB366" i="21"/>
  <c r="BB411" i="21"/>
  <c r="BB378" i="21"/>
  <c r="BB294" i="21"/>
  <c r="AB453" i="21"/>
  <c r="AB432" i="21"/>
  <c r="AB447" i="21"/>
  <c r="AB426" i="21"/>
  <c r="AB312" i="21"/>
  <c r="AB411" i="21"/>
  <c r="AB291" i="21"/>
  <c r="AB420" i="21"/>
  <c r="AB402" i="21"/>
  <c r="AB348" i="21"/>
  <c r="AB387" i="21"/>
  <c r="AB393" i="21"/>
  <c r="AB354" i="21"/>
  <c r="BB441" i="21"/>
  <c r="BB327" i="21"/>
  <c r="AI456" i="21"/>
  <c r="AB450" i="21"/>
  <c r="AB456" i="21"/>
  <c r="L366" i="21"/>
  <c r="L453" i="21"/>
  <c r="P212" i="21" a="1"/>
  <c r="P212" i="21" s="1"/>
  <c r="P148" i="21" s="1"/>
  <c r="P218" i="21" a="1"/>
  <c r="P218" i="21" s="1"/>
  <c r="P154" i="21" s="1"/>
  <c r="R224" i="21" a="1"/>
  <c r="R224" i="21" s="1"/>
  <c r="R160" i="21" s="1"/>
  <c r="O297" i="21"/>
  <c r="O453" i="21"/>
  <c r="O306" i="21"/>
  <c r="S218" i="21" a="1"/>
  <c r="S218" i="21" s="1"/>
  <c r="S154" i="21" s="1"/>
  <c r="S222" i="21" a="1"/>
  <c r="S222" i="21" s="1"/>
  <c r="S158" i="21" s="1"/>
  <c r="AB435" i="21"/>
  <c r="AI375" i="21"/>
  <c r="AI282" i="21"/>
  <c r="AI459" i="21"/>
  <c r="AI393" i="21"/>
  <c r="AI411" i="21"/>
  <c r="AI414" i="21"/>
  <c r="AI378" i="21"/>
  <c r="AI351" i="21"/>
  <c r="AI324" i="21"/>
  <c r="AI381" i="21"/>
  <c r="AI453" i="21"/>
  <c r="AI399" i="21"/>
  <c r="AI390" i="21"/>
  <c r="AI366" i="21"/>
  <c r="BB354" i="21"/>
  <c r="BB288" i="21"/>
  <c r="I13" i="19"/>
  <c r="I10" i="19"/>
  <c r="BB381" i="21"/>
  <c r="BB459" i="21"/>
  <c r="BB420" i="21"/>
  <c r="BB417" i="21"/>
  <c r="BB318" i="21"/>
  <c r="BB390" i="21"/>
  <c r="BB285" i="21"/>
  <c r="BB303" i="21"/>
  <c r="BB438" i="21"/>
  <c r="AI429" i="21"/>
  <c r="AB327" i="21"/>
  <c r="AB321" i="21"/>
  <c r="AB339" i="21"/>
  <c r="AB366" i="21"/>
  <c r="AB285" i="21"/>
  <c r="AB336" i="21"/>
  <c r="AB429" i="21"/>
  <c r="AB390" i="21"/>
  <c r="AB438" i="21"/>
  <c r="AB363" i="21"/>
  <c r="AB381" i="21"/>
  <c r="AB324" i="21"/>
  <c r="AB315" i="21"/>
  <c r="I14" i="19"/>
  <c r="BB336" i="21"/>
  <c r="BB444" i="21"/>
  <c r="BB309" i="21"/>
  <c r="O444" i="21"/>
  <c r="AO327" i="21"/>
  <c r="O300" i="21"/>
  <c r="L381" i="21"/>
  <c r="BB321" i="21"/>
  <c r="AI306" i="21"/>
  <c r="S227" i="21" a="1"/>
  <c r="S227" i="21" s="1"/>
  <c r="S163" i="21" s="1"/>
  <c r="S220" i="21" a="1"/>
  <c r="S220" i="21" s="1"/>
  <c r="S156" i="21" s="1"/>
  <c r="AT351" i="21"/>
  <c r="O420" i="21"/>
  <c r="O423" i="21"/>
  <c r="O381" i="21"/>
  <c r="O291" i="21"/>
  <c r="O348" i="21"/>
  <c r="O354" i="21"/>
  <c r="O417" i="21"/>
  <c r="O324" i="21"/>
  <c r="R213" i="21" a="1"/>
  <c r="R213" i="21" s="1"/>
  <c r="R149" i="21" s="1"/>
  <c r="R225" i="21" a="1"/>
  <c r="R225" i="21" s="1"/>
  <c r="R161" i="21" s="1"/>
  <c r="O441" i="21"/>
  <c r="O408" i="21"/>
  <c r="S216" i="21" a="1"/>
  <c r="S216" i="21" s="1"/>
  <c r="S152" i="21" s="1"/>
  <c r="P222" i="21" a="1"/>
  <c r="P222" i="21" s="1"/>
  <c r="P158" i="21" s="1"/>
  <c r="P217" i="21" a="1"/>
  <c r="P217" i="21" s="1"/>
  <c r="P153" i="21" s="1"/>
  <c r="P213" i="21" a="1"/>
  <c r="P213" i="21" s="1"/>
  <c r="P149" i="21" s="1"/>
  <c r="P221" i="21" a="1"/>
  <c r="P221" i="21" s="1"/>
  <c r="P157" i="21" s="1"/>
  <c r="O402" i="21"/>
  <c r="O447" i="21"/>
  <c r="O327" i="21"/>
  <c r="O294" i="21"/>
  <c r="O456" i="21"/>
  <c r="O318" i="21"/>
  <c r="O435" i="21"/>
  <c r="O345" i="21"/>
  <c r="O303" i="21"/>
  <c r="O330" i="21"/>
  <c r="AW321" i="21"/>
  <c r="AW351" i="21"/>
  <c r="R217" i="21" a="1"/>
  <c r="R217" i="21" s="1"/>
  <c r="R153" i="21" s="1"/>
  <c r="R227" i="21" a="1"/>
  <c r="R227" i="21" s="1"/>
  <c r="R163" i="21" s="1"/>
  <c r="O429" i="21"/>
  <c r="R218" i="21" a="1"/>
  <c r="R218" i="21" s="1"/>
  <c r="R154" i="21" s="1"/>
  <c r="O393" i="21"/>
  <c r="AI372" i="21"/>
  <c r="AI444" i="21"/>
  <c r="AI426" i="21"/>
  <c r="AI435" i="21"/>
  <c r="AI384" i="21"/>
  <c r="AI408" i="21"/>
  <c r="AI348" i="21"/>
  <c r="AI369" i="21"/>
  <c r="AI339" i="21"/>
  <c r="AI291" i="21"/>
  <c r="AI441" i="21"/>
  <c r="AI417" i="21"/>
  <c r="AI336" i="21"/>
  <c r="AI360" i="21"/>
  <c r="AI333" i="21"/>
  <c r="AN309" i="21"/>
  <c r="AV288" i="21"/>
  <c r="AV450" i="21"/>
  <c r="BB360" i="21"/>
  <c r="BB330" i="21"/>
  <c r="I9" i="19"/>
  <c r="BB282" i="21"/>
  <c r="BB450" i="21"/>
  <c r="BB447" i="21"/>
  <c r="BB375" i="21"/>
  <c r="BB384" i="21"/>
  <c r="BB429" i="21"/>
  <c r="BB426" i="21"/>
  <c r="BB387" i="21"/>
  <c r="BB453" i="21"/>
  <c r="AB294" i="21"/>
  <c r="AB288" i="21"/>
  <c r="AB417" i="21"/>
  <c r="AB306" i="21"/>
  <c r="AB300" i="21"/>
  <c r="AB309" i="21"/>
  <c r="AB396" i="21"/>
  <c r="AB459" i="21"/>
  <c r="AB351" i="21"/>
  <c r="AB384" i="21"/>
  <c r="AB414" i="21"/>
  <c r="AB408" i="21"/>
  <c r="AB330" i="21"/>
  <c r="AB405" i="21"/>
  <c r="O321" i="21"/>
  <c r="BB414" i="21"/>
  <c r="AK447" i="21"/>
  <c r="AK291" i="21"/>
  <c r="AK399" i="21"/>
  <c r="AK408" i="21"/>
  <c r="AK351" i="21"/>
  <c r="AK453" i="21"/>
  <c r="AK426" i="21"/>
  <c r="AK372" i="21"/>
  <c r="K241" i="21" s="1" a="1"/>
  <c r="K241" i="21" s="1"/>
  <c r="K177" i="21" s="1"/>
  <c r="AO438" i="21"/>
  <c r="BB399" i="21"/>
  <c r="BB333" i="21"/>
  <c r="Z402" i="21"/>
  <c r="Z390" i="21"/>
  <c r="Z372" i="21"/>
  <c r="Z315" i="21"/>
  <c r="BA429" i="21"/>
  <c r="BA384" i="21"/>
  <c r="BA312" i="21"/>
  <c r="BA306" i="21"/>
  <c r="BA285" i="21"/>
  <c r="BA387" i="21"/>
  <c r="L402" i="21"/>
  <c r="I282" i="21"/>
  <c r="I360" i="21"/>
  <c r="I309" i="21"/>
  <c r="I378" i="21"/>
  <c r="AG342" i="21"/>
  <c r="AG381" i="21"/>
  <c r="AG387" i="21"/>
  <c r="AG408" i="21"/>
  <c r="AG432" i="21"/>
  <c r="AG312" i="21"/>
  <c r="AG327" i="21"/>
  <c r="AG447" i="21"/>
  <c r="AG438" i="21"/>
  <c r="AG450" i="21"/>
  <c r="AG441" i="21"/>
  <c r="AG369" i="21"/>
  <c r="L11" i="21"/>
  <c r="K11" i="21"/>
  <c r="M11" i="21"/>
  <c r="J11" i="21"/>
  <c r="H11" i="21"/>
  <c r="G11" i="21"/>
  <c r="AE378" i="21"/>
  <c r="AE321" i="21"/>
  <c r="AE360" i="21"/>
  <c r="AE438" i="21"/>
  <c r="AE399" i="21"/>
  <c r="AE447" i="21"/>
  <c r="AE426" i="21"/>
  <c r="AE282" i="21"/>
  <c r="AE312" i="21"/>
  <c r="AE423" i="21"/>
  <c r="AE333" i="21"/>
  <c r="AE351" i="21"/>
  <c r="AE402" i="21"/>
  <c r="AE396" i="21"/>
  <c r="AE372" i="21"/>
  <c r="AE441" i="21"/>
  <c r="AE339" i="21"/>
  <c r="AE453" i="21"/>
  <c r="J268" i="21" s="1" a="1"/>
  <c r="J268" i="21" s="1"/>
  <c r="J204" i="21" s="1"/>
  <c r="AE288" i="21"/>
  <c r="AE456" i="21"/>
  <c r="AE375" i="21"/>
  <c r="AE357" i="21"/>
  <c r="AE405" i="21"/>
  <c r="AE435" i="21"/>
  <c r="AE294" i="21"/>
  <c r="AE363" i="21"/>
  <c r="J238" i="21" s="1" a="1"/>
  <c r="J238" i="21" s="1"/>
  <c r="J174" i="21" s="1"/>
  <c r="AE411" i="21"/>
  <c r="AE306" i="21"/>
  <c r="AE291" i="21"/>
  <c r="AE297" i="21"/>
  <c r="AE330" i="21"/>
  <c r="AE309" i="21"/>
  <c r="AE444" i="21"/>
  <c r="AE354" i="21"/>
  <c r="J235" i="21" s="1" a="1"/>
  <c r="J235" i="21" s="1"/>
  <c r="J171" i="21" s="1"/>
  <c r="AE315" i="21"/>
  <c r="AE417" i="21"/>
  <c r="AE450" i="21"/>
  <c r="AE384" i="21"/>
  <c r="J245" i="21" s="1" a="1"/>
  <c r="J245" i="21" s="1"/>
  <c r="J181" i="21" s="1"/>
  <c r="AE414" i="21"/>
  <c r="AE366" i="21"/>
  <c r="AE369" i="21"/>
  <c r="AE324" i="21"/>
  <c r="AE300" i="21"/>
  <c r="AE303" i="21"/>
  <c r="AE348" i="21"/>
  <c r="AE327" i="21"/>
  <c r="AE387" i="21"/>
  <c r="J246" i="21" s="1" a="1"/>
  <c r="J246" i="21" s="1"/>
  <c r="J182" i="21" s="1"/>
  <c r="AE318" i="21"/>
  <c r="AE342" i="21"/>
  <c r="AE390" i="21"/>
  <c r="AE381" i="21"/>
  <c r="J244" i="21" s="1" a="1"/>
  <c r="J244" i="21" s="1"/>
  <c r="J180" i="21" s="1"/>
  <c r="AE408" i="21"/>
  <c r="AE336" i="21"/>
  <c r="AE393" i="21"/>
  <c r="AE432" i="21"/>
  <c r="AE459" i="21"/>
  <c r="AE420" i="21"/>
  <c r="AE285" i="21"/>
  <c r="AE345" i="21"/>
  <c r="AE429" i="21"/>
  <c r="AU333" i="21"/>
  <c r="AU309" i="21"/>
  <c r="AU387" i="21"/>
  <c r="AU459" i="21"/>
  <c r="AU339" i="21"/>
  <c r="AU327" i="21"/>
  <c r="AU336" i="21"/>
  <c r="AT411" i="21"/>
  <c r="AT375" i="21"/>
  <c r="G345" i="21"/>
  <c r="G327" i="21"/>
  <c r="G405" i="21"/>
  <c r="G297" i="21"/>
  <c r="G417" i="21"/>
  <c r="G351" i="21"/>
  <c r="G399" i="21"/>
  <c r="G423" i="21"/>
  <c r="G360" i="21"/>
  <c r="G396" i="21"/>
  <c r="G402" i="21"/>
  <c r="G393" i="21"/>
  <c r="G414" i="21"/>
  <c r="G426" i="21"/>
  <c r="G366" i="21"/>
  <c r="G408" i="21"/>
  <c r="G288" i="21"/>
  <c r="G342" i="21"/>
  <c r="G444" i="21"/>
  <c r="F265" i="21" s="1" a="1"/>
  <c r="F265" i="21" s="1"/>
  <c r="F201" i="21" s="1"/>
  <c r="G369" i="21"/>
  <c r="G381" i="21"/>
  <c r="G387" i="21"/>
  <c r="F246" i="21" s="1" a="1"/>
  <c r="F246" i="21" s="1"/>
  <c r="F182" i="21" s="1"/>
  <c r="G330" i="21"/>
  <c r="G285" i="21"/>
  <c r="G441" i="21"/>
  <c r="G324" i="21"/>
  <c r="G456" i="21"/>
  <c r="G300" i="21"/>
  <c r="G420" i="21"/>
  <c r="G348" i="21"/>
  <c r="F233" i="21" s="1" a="1"/>
  <c r="F233" i="21" s="1"/>
  <c r="F169" i="21" s="1"/>
  <c r="G303" i="21"/>
  <c r="G438" i="21"/>
  <c r="G447" i="21"/>
  <c r="G357" i="21"/>
  <c r="G309" i="21"/>
  <c r="G363" i="21"/>
  <c r="G435" i="21"/>
  <c r="G372" i="21"/>
  <c r="F241" i="21" s="1" a="1"/>
  <c r="F241" i="21" s="1"/>
  <c r="F177" i="21" s="1"/>
  <c r="G291" i="21"/>
  <c r="G390" i="21"/>
  <c r="G453" i="21"/>
  <c r="G336" i="21"/>
  <c r="G294" i="21"/>
  <c r="G411" i="21"/>
  <c r="G384" i="21"/>
  <c r="F245" i="21" s="1" a="1"/>
  <c r="F245" i="21" s="1"/>
  <c r="F181" i="21" s="1"/>
  <c r="G459" i="21"/>
  <c r="F270" i="21" s="1" a="1"/>
  <c r="F270" i="21" s="1"/>
  <c r="F206" i="21" s="1"/>
  <c r="G306" i="21"/>
  <c r="G450" i="21"/>
  <c r="G354" i="21"/>
  <c r="G333" i="21"/>
  <c r="G312" i="21"/>
  <c r="G429" i="21"/>
  <c r="G315" i="21"/>
  <c r="G375" i="21"/>
  <c r="G282" i="21"/>
  <c r="G339" i="21"/>
  <c r="G321" i="21"/>
  <c r="G432" i="21"/>
  <c r="G318" i="21"/>
  <c r="G378" i="21"/>
  <c r="F243" i="21" s="1" a="1"/>
  <c r="F243" i="21" s="1"/>
  <c r="F179" i="21" s="1"/>
  <c r="AU426" i="21"/>
  <c r="AU291" i="21"/>
  <c r="AU420" i="21"/>
  <c r="AU429" i="21"/>
  <c r="AU444" i="21"/>
  <c r="AU354" i="21"/>
  <c r="AU285" i="21"/>
  <c r="AU432" i="21"/>
  <c r="AU351" i="21"/>
  <c r="AU357" i="21"/>
  <c r="AU330" i="21"/>
  <c r="AW441" i="21"/>
  <c r="AW450" i="21"/>
  <c r="M267" i="21" s="1" a="1"/>
  <c r="M267" i="21" s="1"/>
  <c r="M203" i="21" s="1"/>
  <c r="AW315" i="21"/>
  <c r="AW438" i="21"/>
  <c r="AW357" i="21"/>
  <c r="AW459" i="21"/>
  <c r="M270" i="21" s="1" a="1"/>
  <c r="M270" i="21" s="1"/>
  <c r="M206" i="21" s="1"/>
  <c r="AW372" i="21"/>
  <c r="M241" i="21" s="1" a="1"/>
  <c r="M241" i="21" s="1"/>
  <c r="M177" i="21" s="1"/>
  <c r="AW312" i="21"/>
  <c r="AW414" i="21"/>
  <c r="AW408" i="21"/>
  <c r="AW363" i="21"/>
  <c r="AW303" i="21"/>
  <c r="AT318" i="21"/>
  <c r="AU300" i="21"/>
  <c r="AT429" i="21"/>
  <c r="AT387" i="21"/>
  <c r="AT345" i="21"/>
  <c r="AT354" i="21"/>
  <c r="AT441" i="21"/>
  <c r="AT282" i="21"/>
  <c r="AT285" i="21"/>
  <c r="AT363" i="21"/>
  <c r="AT288" i="21"/>
  <c r="AT450" i="21"/>
  <c r="AT420" i="21"/>
  <c r="AW453" i="21"/>
  <c r="AW330" i="21"/>
  <c r="AW306" i="21"/>
  <c r="AW318" i="21"/>
  <c r="AW309" i="21"/>
  <c r="AW339" i="21"/>
  <c r="AW384" i="21"/>
  <c r="M245" i="21" s="1" a="1"/>
  <c r="M245" i="21" s="1"/>
  <c r="M181" i="21" s="1"/>
  <c r="R211" i="21" a="1"/>
  <c r="R211" i="21" s="1"/>
  <c r="R147" i="21" s="1"/>
  <c r="AU303" i="21"/>
  <c r="Q223" i="21" a="1"/>
  <c r="Q223" i="21" s="1"/>
  <c r="Q159" i="21" s="1"/>
  <c r="Q222" i="21" a="1"/>
  <c r="Q222" i="21" s="1"/>
  <c r="Q158" i="21" s="1"/>
  <c r="Q212" i="21" a="1"/>
  <c r="Q212" i="21" s="1"/>
  <c r="Q148" i="21" s="1"/>
  <c r="AW423" i="21"/>
  <c r="AW444" i="21"/>
  <c r="S251" i="21" a="1"/>
  <c r="S251" i="21" s="1"/>
  <c r="S187" i="21" s="1"/>
  <c r="R219" i="21" a="1"/>
  <c r="R219" i="21" s="1"/>
  <c r="R155" i="21" s="1"/>
  <c r="P226" i="21" a="1"/>
  <c r="P226" i="21" s="1"/>
  <c r="P162" i="21" s="1"/>
  <c r="P251" i="21" a="1"/>
  <c r="P251" i="21" s="1"/>
  <c r="P187" i="21" s="1"/>
  <c r="Q213" i="21" a="1"/>
  <c r="Q213" i="21" s="1"/>
  <c r="Q149" i="21" s="1"/>
  <c r="S214" i="21" a="1"/>
  <c r="S214" i="21" s="1"/>
  <c r="S150" i="21" s="1"/>
  <c r="S224" i="21" a="1"/>
  <c r="S224" i="21" s="1"/>
  <c r="S160" i="21" s="1"/>
  <c r="AT405" i="21"/>
  <c r="AT423" i="21"/>
  <c r="AT381" i="21"/>
  <c r="AT444" i="21"/>
  <c r="AT303" i="21"/>
  <c r="AT306" i="21"/>
  <c r="AU423" i="21"/>
  <c r="AU381" i="21"/>
  <c r="AU363" i="21"/>
  <c r="AU435" i="21"/>
  <c r="AU453" i="21"/>
  <c r="AU306" i="21"/>
  <c r="AU318" i="21"/>
  <c r="AU348" i="21"/>
  <c r="AU411" i="21"/>
  <c r="AU345" i="21"/>
  <c r="AT438" i="21"/>
  <c r="AJ339" i="21"/>
  <c r="AJ330" i="21"/>
  <c r="AJ390" i="21"/>
  <c r="AJ306" i="21"/>
  <c r="AJ438" i="21"/>
  <c r="AJ315" i="21"/>
  <c r="AJ420" i="21"/>
  <c r="AJ303" i="21"/>
  <c r="AJ309" i="21"/>
  <c r="AJ405" i="21"/>
  <c r="AJ300" i="21"/>
  <c r="AJ369" i="21"/>
  <c r="AJ402" i="21"/>
  <c r="AJ399" i="21"/>
  <c r="AJ297" i="21"/>
  <c r="AJ378" i="21"/>
  <c r="AJ285" i="21"/>
  <c r="AJ372" i="21"/>
  <c r="AJ441" i="21"/>
  <c r="AJ366" i="21"/>
  <c r="AJ444" i="21"/>
  <c r="AJ417" i="21"/>
  <c r="AJ408" i="21"/>
  <c r="AJ342" i="21"/>
  <c r="AJ357" i="21"/>
  <c r="AJ336" i="21"/>
  <c r="AJ450" i="21"/>
  <c r="AJ429" i="21"/>
  <c r="AJ426" i="21"/>
  <c r="AJ435" i="21"/>
  <c r="AJ453" i="21"/>
  <c r="AJ348" i="21"/>
  <c r="AJ288" i="21"/>
  <c r="AJ393" i="21"/>
  <c r="AJ456" i="21"/>
  <c r="AJ294" i="21"/>
  <c r="AJ381" i="21"/>
  <c r="AJ318" i="21"/>
  <c r="AJ312" i="21"/>
  <c r="AJ459" i="21"/>
  <c r="AJ414" i="21"/>
  <c r="AJ333" i="21"/>
  <c r="AJ291" i="21"/>
  <c r="AJ321" i="21"/>
  <c r="AJ384" i="21"/>
  <c r="AJ423" i="21"/>
  <c r="AJ345" i="21"/>
  <c r="AJ387" i="21"/>
  <c r="AJ351" i="21"/>
  <c r="AJ363" i="21"/>
  <c r="AJ282" i="21"/>
  <c r="AJ360" i="21"/>
  <c r="AJ354" i="21"/>
  <c r="AJ396" i="21"/>
  <c r="AJ411" i="21"/>
  <c r="AJ327" i="21"/>
  <c r="AJ432" i="21"/>
  <c r="AJ324" i="21"/>
  <c r="AJ447" i="21"/>
  <c r="AJ375" i="21"/>
  <c r="AU324" i="21"/>
  <c r="K417" i="21"/>
  <c r="K288" i="21"/>
  <c r="K312" i="21"/>
  <c r="K342" i="21"/>
  <c r="K321" i="21"/>
  <c r="K381" i="21"/>
  <c r="K339" i="21"/>
  <c r="K369" i="21"/>
  <c r="K402" i="21"/>
  <c r="K333" i="21"/>
  <c r="K363" i="21"/>
  <c r="K396" i="21"/>
  <c r="K414" i="21"/>
  <c r="K291" i="21"/>
  <c r="K372" i="21"/>
  <c r="K336" i="21"/>
  <c r="K444" i="21"/>
  <c r="K360" i="21"/>
  <c r="K306" i="21"/>
  <c r="K435" i="21"/>
  <c r="K297" i="21"/>
  <c r="K357" i="21"/>
  <c r="K366" i="21"/>
  <c r="K354" i="21"/>
  <c r="K423" i="21"/>
  <c r="K447" i="21"/>
  <c r="K300" i="21"/>
  <c r="K384" i="21"/>
  <c r="K303" i="21"/>
  <c r="K324" i="21"/>
  <c r="K459" i="21"/>
  <c r="K405" i="21"/>
  <c r="K327" i="21"/>
  <c r="K450" i="21"/>
  <c r="K309" i="21"/>
  <c r="K420" i="21"/>
  <c r="K285" i="21"/>
  <c r="K378" i="21"/>
  <c r="K399" i="21"/>
  <c r="K393" i="21"/>
  <c r="K456" i="21"/>
  <c r="K387" i="21"/>
  <c r="K348" i="21"/>
  <c r="K411" i="21"/>
  <c r="K408" i="21"/>
  <c r="K315" i="21"/>
  <c r="K282" i="21"/>
  <c r="K441" i="21"/>
  <c r="K426" i="21"/>
  <c r="K345" i="21"/>
  <c r="K330" i="21"/>
  <c r="K438" i="21"/>
  <c r="K351" i="21"/>
  <c r="K318" i="21"/>
  <c r="K429" i="21"/>
  <c r="K294" i="21"/>
  <c r="K432" i="21"/>
  <c r="K390" i="21"/>
  <c r="K375" i="21"/>
  <c r="K453" i="21"/>
  <c r="AT291" i="21"/>
  <c r="AT315" i="21"/>
  <c r="AT324" i="21"/>
  <c r="AT321" i="21"/>
  <c r="AT369" i="21"/>
  <c r="AT384" i="21"/>
  <c r="AT435" i="21"/>
  <c r="AT333" i="21"/>
  <c r="AT396" i="21"/>
  <c r="AT330" i="21"/>
  <c r="AT414" i="21"/>
  <c r="X453" i="21"/>
  <c r="X393" i="21"/>
  <c r="X450" i="21"/>
  <c r="X372" i="21"/>
  <c r="X414" i="21"/>
  <c r="X297" i="21"/>
  <c r="X282" i="21"/>
  <c r="X447" i="21"/>
  <c r="X294" i="21"/>
  <c r="X420" i="21"/>
  <c r="X288" i="21"/>
  <c r="X333" i="21"/>
  <c r="X354" i="21"/>
  <c r="X411" i="21"/>
  <c r="X330" i="21"/>
  <c r="X426" i="21"/>
  <c r="X408" i="21"/>
  <c r="X321" i="21"/>
  <c r="X423" i="21"/>
  <c r="X315" i="21"/>
  <c r="X345" i="21"/>
  <c r="X456" i="21"/>
  <c r="X429" i="21"/>
  <c r="X327" i="21"/>
  <c r="X444" i="21"/>
  <c r="X438" i="21"/>
  <c r="X432" i="21"/>
  <c r="X285" i="21"/>
  <c r="X381" i="21"/>
  <c r="X387" i="21"/>
  <c r="X396" i="21"/>
  <c r="X342" i="21"/>
  <c r="X300" i="21"/>
  <c r="X309" i="21"/>
  <c r="X312" i="21"/>
  <c r="X351" i="21"/>
  <c r="X399" i="21"/>
  <c r="X360" i="21"/>
  <c r="X369" i="21"/>
  <c r="X318" i="21"/>
  <c r="X384" i="21"/>
  <c r="X306" i="21"/>
  <c r="X441" i="21"/>
  <c r="X435" i="21"/>
  <c r="X417" i="21"/>
  <c r="X291" i="21"/>
  <c r="X348" i="21"/>
  <c r="X336" i="21"/>
  <c r="X402" i="21"/>
  <c r="X405" i="21"/>
  <c r="X357" i="21"/>
  <c r="X324" i="21"/>
  <c r="X375" i="21"/>
  <c r="X459" i="21"/>
  <c r="X363" i="21"/>
  <c r="X378" i="21"/>
  <c r="X303" i="21"/>
  <c r="X339" i="21"/>
  <c r="X390" i="21"/>
  <c r="X366" i="21"/>
  <c r="AW399" i="21"/>
  <c r="M250" i="21" s="1" a="1"/>
  <c r="M250" i="21" s="1"/>
  <c r="M186" i="21" s="1"/>
  <c r="AW300" i="21"/>
  <c r="AW402" i="21"/>
  <c r="AW435" i="21"/>
  <c r="AW282" i="21"/>
  <c r="AW342" i="21"/>
  <c r="AW375" i="21"/>
  <c r="AU378" i="21"/>
  <c r="Q215" i="21" a="1"/>
  <c r="Q215" i="21" s="1"/>
  <c r="Q151" i="21" s="1"/>
  <c r="Q214" i="21" a="1"/>
  <c r="Q214" i="21" s="1"/>
  <c r="Q150" i="21" s="1"/>
  <c r="Q225" i="21" a="1"/>
  <c r="Q225" i="21" s="1"/>
  <c r="Q161" i="21" s="1"/>
  <c r="Q227" i="21" a="1"/>
  <c r="Q227" i="21" s="1"/>
  <c r="Q163" i="21" s="1"/>
  <c r="Q251" i="21" a="1"/>
  <c r="Q251" i="21" s="1"/>
  <c r="Q187" i="21" s="1"/>
  <c r="AW348" i="21"/>
  <c r="AW411" i="21"/>
  <c r="S213" i="21" a="1"/>
  <c r="S213" i="21" s="1"/>
  <c r="S149" i="21" s="1"/>
  <c r="P227" i="21" a="1"/>
  <c r="P227" i="21" s="1"/>
  <c r="P163" i="21" s="1"/>
  <c r="J411" i="21"/>
  <c r="J342" i="21"/>
  <c r="J369" i="21"/>
  <c r="J294" i="21"/>
  <c r="J348" i="21"/>
  <c r="J432" i="21"/>
  <c r="J324" i="21"/>
  <c r="J399" i="21"/>
  <c r="J459" i="21"/>
  <c r="J444" i="21"/>
  <c r="J435" i="21"/>
  <c r="J360" i="21"/>
  <c r="J318" i="21"/>
  <c r="J288" i="21"/>
  <c r="J405" i="21"/>
  <c r="J339" i="21"/>
  <c r="J408" i="21"/>
  <c r="J312" i="21"/>
  <c r="J453" i="21"/>
  <c r="J309" i="21"/>
  <c r="J306" i="21"/>
  <c r="J414" i="21"/>
  <c r="J300" i="21"/>
  <c r="J429" i="21"/>
  <c r="J327" i="21"/>
  <c r="J423" i="21"/>
  <c r="J354" i="21"/>
  <c r="J450" i="21"/>
  <c r="J438" i="21"/>
  <c r="J282" i="21"/>
  <c r="J321" i="21"/>
  <c r="J303" i="21"/>
  <c r="J456" i="21"/>
  <c r="J330" i="21"/>
  <c r="J441" i="21"/>
  <c r="J402" i="21"/>
  <c r="J381" i="21"/>
  <c r="J378" i="21"/>
  <c r="J333" i="21"/>
  <c r="J417" i="21"/>
  <c r="J384" i="21"/>
  <c r="J297" i="21"/>
  <c r="J396" i="21"/>
  <c r="J426" i="21"/>
  <c r="J357" i="21"/>
  <c r="J315" i="21"/>
  <c r="J420" i="21"/>
  <c r="J351" i="21"/>
  <c r="J336" i="21"/>
  <c r="J375" i="21"/>
  <c r="J285" i="21"/>
  <c r="J387" i="21"/>
  <c r="J363" i="21"/>
  <c r="J291" i="21"/>
  <c r="J447" i="21"/>
  <c r="J366" i="21"/>
  <c r="J393" i="21"/>
  <c r="J390" i="21"/>
  <c r="J345" i="21"/>
  <c r="J372" i="21"/>
  <c r="P211" i="21" a="1"/>
  <c r="P211" i="21" s="1"/>
  <c r="P147" i="21" s="1"/>
  <c r="P224" i="21" a="1"/>
  <c r="P224" i="21" s="1"/>
  <c r="P160" i="21" s="1"/>
  <c r="AT366" i="21"/>
  <c r="P225" i="21" a="1"/>
  <c r="P225" i="21" s="1"/>
  <c r="P161" i="21" s="1"/>
  <c r="AU405" i="21"/>
  <c r="AU438" i="21"/>
  <c r="AU402" i="21"/>
  <c r="AU384" i="21"/>
  <c r="AU375" i="21"/>
  <c r="AU450" i="21"/>
  <c r="AU297" i="21"/>
  <c r="AU342" i="21"/>
  <c r="AU315" i="21"/>
  <c r="AU282" i="21"/>
  <c r="AU312" i="21"/>
  <c r="AT309" i="21"/>
  <c r="R223" i="21" a="1"/>
  <c r="R223" i="21" s="1"/>
  <c r="R159" i="21" s="1"/>
  <c r="R222" i="21" a="1"/>
  <c r="R222" i="21" s="1"/>
  <c r="R158" i="21" s="1"/>
  <c r="AU321" i="21"/>
  <c r="AT357" i="21"/>
  <c r="AT336" i="21"/>
  <c r="AT327" i="21"/>
  <c r="AT408" i="21"/>
  <c r="AT402" i="21"/>
  <c r="AT360" i="21"/>
  <c r="AT399" i="21"/>
  <c r="AT417" i="21"/>
  <c r="AT297" i="21"/>
  <c r="AT459" i="21"/>
  <c r="AW297" i="21"/>
  <c r="AW327" i="21"/>
  <c r="AW294" i="21"/>
  <c r="AW324" i="21"/>
  <c r="AW420" i="21"/>
  <c r="AW396" i="21"/>
  <c r="M249" i="21" s="1" a="1"/>
  <c r="M249" i="21" s="1"/>
  <c r="M185" i="21" s="1"/>
  <c r="AT342" i="21"/>
  <c r="R214" i="21" a="1"/>
  <c r="R214" i="21" s="1"/>
  <c r="R150" i="21" s="1"/>
  <c r="AU447" i="21"/>
  <c r="AU294" i="21"/>
  <c r="Q220" i="21" a="1"/>
  <c r="Q220" i="21" s="1"/>
  <c r="Q156" i="21" s="1"/>
  <c r="Q216" i="21" a="1"/>
  <c r="Q216" i="21" s="1"/>
  <c r="Q152" i="21" s="1"/>
  <c r="AW456" i="21"/>
  <c r="AW390" i="21"/>
  <c r="AW387" i="21"/>
  <c r="S225" i="21" a="1"/>
  <c r="S225" i="21" s="1"/>
  <c r="S161" i="21" s="1"/>
  <c r="S226" i="21" a="1"/>
  <c r="S226" i="21" s="1"/>
  <c r="S162" i="21" s="1"/>
  <c r="S211" i="21" a="1"/>
  <c r="S211" i="21" s="1"/>
  <c r="S147" i="21" s="1"/>
  <c r="S212" i="21" a="1"/>
  <c r="S212" i="21" s="1"/>
  <c r="S148" i="21" s="1"/>
  <c r="S215" i="21" a="1"/>
  <c r="S215" i="21" s="1"/>
  <c r="S151" i="21" s="1"/>
  <c r="AD330" i="21"/>
  <c r="AD375" i="21"/>
  <c r="AD414" i="21"/>
  <c r="AD321" i="21"/>
  <c r="AD444" i="21"/>
  <c r="AD360" i="21"/>
  <c r="AD402" i="21"/>
  <c r="AD369" i="21"/>
  <c r="AD351" i="21"/>
  <c r="AD399" i="21"/>
  <c r="AD393" i="21"/>
  <c r="AD441" i="21"/>
  <c r="AD429" i="21"/>
  <c r="AD285" i="21"/>
  <c r="AD294" i="21"/>
  <c r="AD450" i="21"/>
  <c r="AD456" i="21"/>
  <c r="AD339" i="21"/>
  <c r="AD291" i="21"/>
  <c r="AD381" i="21"/>
  <c r="AD342" i="21"/>
  <c r="AD282" i="21"/>
  <c r="AD297" i="21"/>
  <c r="AD366" i="21"/>
  <c r="AD306" i="21"/>
  <c r="AD312" i="21"/>
  <c r="AD348" i="21"/>
  <c r="AD336" i="21"/>
  <c r="AD435" i="21"/>
  <c r="AD411" i="21"/>
  <c r="AD438" i="21"/>
  <c r="AD408" i="21"/>
  <c r="AD417" i="21"/>
  <c r="AD327" i="21"/>
  <c r="AD300" i="21"/>
  <c r="AD309" i="21"/>
  <c r="AD324" i="21"/>
  <c r="AD354" i="21"/>
  <c r="AD423" i="21"/>
  <c r="AD453" i="21"/>
  <c r="AD447" i="21"/>
  <c r="AD387" i="21"/>
  <c r="AD426" i="21"/>
  <c r="AD318" i="21"/>
  <c r="AD384" i="21"/>
  <c r="AD345" i="21"/>
  <c r="AD288" i="21"/>
  <c r="AD363" i="21"/>
  <c r="AD396" i="21"/>
  <c r="AD303" i="21"/>
  <c r="AD315" i="21"/>
  <c r="AD432" i="21"/>
  <c r="AD372" i="21"/>
  <c r="AD333" i="21"/>
  <c r="AD378" i="21"/>
  <c r="AD405" i="21"/>
  <c r="AD459" i="21"/>
  <c r="AD357" i="21"/>
  <c r="AD420" i="21"/>
  <c r="AD390" i="21"/>
  <c r="AT312" i="21"/>
  <c r="P223" i="21" a="1"/>
  <c r="P223" i="21" s="1"/>
  <c r="P159" i="21" s="1"/>
  <c r="AU390" i="21"/>
  <c r="AU396" i="21"/>
  <c r="AU366" i="21"/>
  <c r="AU441" i="21"/>
  <c r="AU369" i="21"/>
  <c r="AU372" i="21"/>
  <c r="AU360" i="21"/>
  <c r="AU414" i="21"/>
  <c r="AU456" i="21"/>
  <c r="AU288" i="21"/>
  <c r="AU393" i="21"/>
  <c r="AU399" i="21"/>
  <c r="AT348" i="21"/>
  <c r="R215" i="21" a="1"/>
  <c r="R215" i="21" s="1"/>
  <c r="R151" i="21" s="1"/>
  <c r="AU408" i="21"/>
  <c r="AT432" i="21"/>
  <c r="AT456" i="21"/>
  <c r="AT300" i="21"/>
  <c r="AT426" i="21"/>
  <c r="AT294" i="21"/>
  <c r="AT390" i="21"/>
  <c r="AT447" i="21"/>
  <c r="AT393" i="21"/>
  <c r="AT339" i="21"/>
  <c r="AT372" i="21"/>
  <c r="AT378" i="21"/>
  <c r="AW354" i="21"/>
  <c r="M235" i="21" s="1" a="1"/>
  <c r="M235" i="21" s="1"/>
  <c r="M171" i="21" s="1"/>
  <c r="AW333" i="21"/>
  <c r="AW429" i="21"/>
  <c r="AW405" i="21"/>
  <c r="AW426" i="21"/>
  <c r="AW291" i="21"/>
  <c r="AW366" i="21"/>
  <c r="AT453" i="21"/>
  <c r="AU417" i="21"/>
  <c r="Q224" i="21" a="1"/>
  <c r="Q224" i="21" s="1"/>
  <c r="Q160" i="21" s="1"/>
  <c r="Q217" i="21" a="1"/>
  <c r="Q217" i="21" s="1"/>
  <c r="Q153" i="21" s="1"/>
  <c r="Q218" i="21" a="1"/>
  <c r="Q218" i="21" s="1"/>
  <c r="Q154" i="21" s="1"/>
  <c r="Q211" i="21" a="1"/>
  <c r="Q211" i="21" s="1"/>
  <c r="Q147" i="21" s="1"/>
  <c r="AW288" i="21"/>
  <c r="AW417" i="21"/>
  <c r="AW360" i="21"/>
  <c r="S223" i="21" a="1"/>
  <c r="S223" i="21" s="1"/>
  <c r="S159" i="21" s="1"/>
  <c r="S221" i="21" a="1"/>
  <c r="S221" i="21" s="1"/>
  <c r="S157" i="21" s="1"/>
  <c r="P214" i="21" a="1"/>
  <c r="P214" i="21" s="1"/>
  <c r="P150" i="21" s="1"/>
  <c r="R221" i="21" a="1"/>
  <c r="R221" i="21" s="1"/>
  <c r="R157" i="21" s="1"/>
  <c r="AK11" i="21"/>
  <c r="AK10" i="21"/>
  <c r="AK9" i="21"/>
  <c r="Y11" i="21"/>
  <c r="AE9" i="21"/>
  <c r="AE11" i="21"/>
  <c r="AE10" i="21"/>
  <c r="O11" i="21"/>
  <c r="AS10" i="21"/>
  <c r="AS9" i="21"/>
  <c r="AS11" i="21"/>
  <c r="Q11" i="21"/>
  <c r="AQ9" i="21"/>
  <c r="AQ11" i="21"/>
  <c r="AQ10" i="21"/>
  <c r="AD11" i="21"/>
  <c r="N11" i="21"/>
  <c r="AN10" i="21"/>
  <c r="AN11" i="21"/>
  <c r="AN9" i="21"/>
  <c r="AR9" i="21"/>
  <c r="AR11" i="21"/>
  <c r="AR10" i="21"/>
  <c r="N224" i="21" a="1"/>
  <c r="N224" i="21" s="1"/>
  <c r="N160" i="21" s="1"/>
  <c r="AV375" i="21"/>
  <c r="AV339" i="21"/>
  <c r="AX324" i="21"/>
  <c r="AX423" i="21"/>
  <c r="AX450" i="21"/>
  <c r="AX456" i="21"/>
  <c r="AX351" i="21"/>
  <c r="AX447" i="21"/>
  <c r="AX414" i="21"/>
  <c r="AX348" i="21"/>
  <c r="AX306" i="21"/>
  <c r="AX333" i="21"/>
  <c r="AX366" i="21"/>
  <c r="AX387" i="21"/>
  <c r="AX405" i="21"/>
  <c r="AX408" i="21"/>
  <c r="AX375" i="21"/>
  <c r="AX459" i="21"/>
  <c r="AX354" i="21"/>
  <c r="AX363" i="21"/>
  <c r="AX297" i="21"/>
  <c r="AX396" i="21"/>
  <c r="AX441" i="21"/>
  <c r="AX417" i="21"/>
  <c r="AX429" i="21"/>
  <c r="AX336" i="21"/>
  <c r="AX435" i="21"/>
  <c r="AX327" i="21"/>
  <c r="AX309" i="21"/>
  <c r="AX330" i="21"/>
  <c r="AX294" i="21"/>
  <c r="AX318" i="21"/>
  <c r="AX444" i="21"/>
  <c r="AX342" i="21"/>
  <c r="AX339" i="21"/>
  <c r="AX345" i="21"/>
  <c r="AX384" i="21"/>
  <c r="AX321" i="21"/>
  <c r="AX378" i="21"/>
  <c r="AX360" i="21"/>
  <c r="AX426" i="21"/>
  <c r="AX369" i="21"/>
  <c r="AX291" i="21"/>
  <c r="AX399" i="21"/>
  <c r="AX312" i="21"/>
  <c r="AX453" i="21"/>
  <c r="AX381" i="21"/>
  <c r="AX420" i="21"/>
  <c r="AX438" i="21"/>
  <c r="AX315" i="21"/>
  <c r="AX300" i="21"/>
  <c r="AX303" i="21"/>
  <c r="AX285" i="21"/>
  <c r="AX288" i="21"/>
  <c r="AX282" i="21"/>
  <c r="AX432" i="21"/>
  <c r="AX390" i="21"/>
  <c r="AX402" i="21"/>
  <c r="AX411" i="21"/>
  <c r="AX372" i="21"/>
  <c r="AX357" i="21"/>
  <c r="AX393" i="21"/>
  <c r="AV291" i="21"/>
  <c r="AN315" i="21"/>
  <c r="M402" i="21"/>
  <c r="M333" i="21"/>
  <c r="M315" i="21"/>
  <c r="M297" i="21"/>
  <c r="M417" i="21"/>
  <c r="M366" i="21"/>
  <c r="G239" i="21" s="1" a="1"/>
  <c r="G239" i="21" s="1"/>
  <c r="G175" i="21" s="1"/>
  <c r="M327" i="21"/>
  <c r="M303" i="21"/>
  <c r="M351" i="21"/>
  <c r="M435" i="21"/>
  <c r="M387" i="21"/>
  <c r="G246" i="21" s="1" a="1"/>
  <c r="G246" i="21" s="1"/>
  <c r="G182" i="21" s="1"/>
  <c r="M456" i="21"/>
  <c r="M282" i="21"/>
  <c r="M453" i="21"/>
  <c r="M411" i="21"/>
  <c r="M450" i="21"/>
  <c r="G267" i="21" s="1" a="1"/>
  <c r="G267" i="21" s="1"/>
  <c r="G203" i="21" s="1"/>
  <c r="M429" i="21"/>
  <c r="M396" i="21"/>
  <c r="M399" i="21"/>
  <c r="G250" i="21" s="1" a="1"/>
  <c r="G250" i="21" s="1"/>
  <c r="G186" i="21" s="1"/>
  <c r="M309" i="21"/>
  <c r="M369" i="21"/>
  <c r="G240" i="21" s="1" a="1"/>
  <c r="G240" i="21" s="1"/>
  <c r="G176" i="21" s="1"/>
  <c r="M447" i="21"/>
  <c r="M384" i="21"/>
  <c r="M444" i="21"/>
  <c r="M426" i="21"/>
  <c r="M348" i="21"/>
  <c r="M372" i="21"/>
  <c r="M408" i="21"/>
  <c r="M423" i="21"/>
  <c r="M405" i="21"/>
  <c r="M339" i="21"/>
  <c r="M459" i="21"/>
  <c r="G270" i="21" s="1" a="1"/>
  <c r="G270" i="21" s="1"/>
  <c r="G206" i="21" s="1"/>
  <c r="M318" i="21"/>
  <c r="M441" i="21"/>
  <c r="M354" i="21"/>
  <c r="G235" i="21" s="1" a="1"/>
  <c r="G235" i="21" s="1"/>
  <c r="G171" i="21" s="1"/>
  <c r="M393" i="21"/>
  <c r="M420" i="21"/>
  <c r="M390" i="21"/>
  <c r="G247" i="21" s="1" a="1"/>
  <c r="G247" i="21" s="1"/>
  <c r="G183" i="21" s="1"/>
  <c r="M414" i="21"/>
  <c r="M360" i="21"/>
  <c r="M330" i="21"/>
  <c r="M321" i="21"/>
  <c r="M363" i="21"/>
  <c r="M375" i="21"/>
  <c r="M291" i="21"/>
  <c r="M342" i="21"/>
  <c r="M312" i="21"/>
  <c r="M345" i="21"/>
  <c r="M300" i="21"/>
  <c r="M438" i="21"/>
  <c r="M357" i="21"/>
  <c r="G236" i="21" s="1" a="1"/>
  <c r="G236" i="21" s="1"/>
  <c r="G172" i="21" s="1"/>
  <c r="M288" i="21"/>
  <c r="M294" i="21"/>
  <c r="M432" i="21"/>
  <c r="M378" i="21"/>
  <c r="M336" i="21"/>
  <c r="M324" i="21"/>
  <c r="M285" i="21"/>
  <c r="M381" i="21"/>
  <c r="M306" i="21"/>
  <c r="AN348" i="21"/>
  <c r="E11" i="36"/>
  <c r="N215" i="21" a="1"/>
  <c r="N215" i="21" s="1"/>
  <c r="N151" i="21" s="1"/>
  <c r="AL309" i="21"/>
  <c r="AL294" i="21"/>
  <c r="AL363" i="21"/>
  <c r="AL441" i="21"/>
  <c r="AL291" i="21"/>
  <c r="AL414" i="21"/>
  <c r="AL366" i="21"/>
  <c r="AL297" i="21"/>
  <c r="AL420" i="21"/>
  <c r="AL384" i="21"/>
  <c r="AL411" i="21"/>
  <c r="AL399" i="21"/>
  <c r="AL315" i="21"/>
  <c r="AL435" i="21"/>
  <c r="AL288" i="21"/>
  <c r="AL402" i="21"/>
  <c r="AL306" i="21"/>
  <c r="AL336" i="21"/>
  <c r="AL396" i="21"/>
  <c r="AL447" i="21"/>
  <c r="AL327" i="21"/>
  <c r="AL408" i="21"/>
  <c r="AL456" i="21"/>
  <c r="AL423" i="21"/>
  <c r="AL285" i="21"/>
  <c r="AL387" i="21"/>
  <c r="AL312" i="21"/>
  <c r="AL459" i="21"/>
  <c r="AL360" i="21"/>
  <c r="AL450" i="21"/>
  <c r="AL333" i="21"/>
  <c r="AL378" i="21"/>
  <c r="AL330" i="21"/>
  <c r="AL417" i="21"/>
  <c r="AL393" i="21"/>
  <c r="AL432" i="21"/>
  <c r="AL381" i="21"/>
  <c r="AL453" i="21"/>
  <c r="AL375" i="21"/>
  <c r="AL429" i="21"/>
  <c r="AL426" i="21"/>
  <c r="AL438" i="21"/>
  <c r="AL369" i="21"/>
  <c r="AL351" i="21"/>
  <c r="AL372" i="21"/>
  <c r="AL300" i="21"/>
  <c r="AL339" i="21"/>
  <c r="AL303" i="21"/>
  <c r="AL282" i="21"/>
  <c r="AL342" i="21"/>
  <c r="AL444" i="21"/>
  <c r="AL390" i="21"/>
  <c r="AL405" i="21"/>
  <c r="AL354" i="21"/>
  <c r="AL348" i="21"/>
  <c r="AL324" i="21"/>
  <c r="AL321" i="21"/>
  <c r="AL345" i="21"/>
  <c r="AL357" i="21"/>
  <c r="AL318" i="21"/>
  <c r="AV393" i="21"/>
  <c r="AV309" i="21"/>
  <c r="AV360" i="21"/>
  <c r="AV342" i="21"/>
  <c r="AV444" i="21"/>
  <c r="AV387" i="21"/>
  <c r="X84" i="2"/>
  <c r="OH11" i="46" s="1"/>
  <c r="I78" i="39"/>
  <c r="I84" i="39"/>
  <c r="X90" i="2"/>
  <c r="RB11" i="46" s="1"/>
  <c r="I70" i="39"/>
  <c r="X76" i="2"/>
  <c r="KP11" i="46" s="1"/>
  <c r="I76" i="39"/>
  <c r="X82" i="2"/>
  <c r="NJ11" i="46" s="1"/>
  <c r="F83" i="39"/>
  <c r="L89" i="2"/>
  <c r="E41" i="47" s="1"/>
  <c r="F73" i="39"/>
  <c r="L79" i="2"/>
  <c r="E31" i="47" s="1"/>
  <c r="F76" i="39"/>
  <c r="L82" i="2"/>
  <c r="E34" i="47" s="1"/>
  <c r="F75" i="39"/>
  <c r="L81" i="2"/>
  <c r="E33" i="47" s="1"/>
  <c r="F70" i="39"/>
  <c r="L76" i="2"/>
  <c r="E28" i="47" s="1"/>
  <c r="I11" i="21"/>
  <c r="AF9" i="21"/>
  <c r="AF10" i="21"/>
  <c r="AF11" i="21"/>
  <c r="AG10" i="21"/>
  <c r="AG11" i="21"/>
  <c r="AG9" i="21"/>
  <c r="AA11" i="21"/>
  <c r="AC11" i="21"/>
  <c r="AI9" i="21"/>
  <c r="AI11" i="21"/>
  <c r="AI10" i="21"/>
  <c r="T11" i="21"/>
  <c r="S11" i="21"/>
  <c r="X11" i="21"/>
  <c r="AH9" i="21"/>
  <c r="AH11" i="21"/>
  <c r="AH10" i="21"/>
  <c r="AN369" i="21"/>
  <c r="AN429" i="21"/>
  <c r="AN324" i="21"/>
  <c r="AN336" i="21"/>
  <c r="AN453" i="21"/>
  <c r="AN330" i="21"/>
  <c r="AN456" i="21"/>
  <c r="AN345" i="21"/>
  <c r="AN459" i="21"/>
  <c r="AN417" i="21"/>
  <c r="AN306" i="21"/>
  <c r="AN444" i="21"/>
  <c r="AN360" i="21"/>
  <c r="AN378" i="21"/>
  <c r="AN393" i="21"/>
  <c r="AN342" i="21"/>
  <c r="AN387" i="21"/>
  <c r="AN282" i="21"/>
  <c r="AN354" i="21"/>
  <c r="AN408" i="21"/>
  <c r="AN288" i="21"/>
  <c r="AN312" i="21"/>
  <c r="AN300" i="21"/>
  <c r="AN399" i="21"/>
  <c r="AN384" i="21"/>
  <c r="AN390" i="21"/>
  <c r="AN402" i="21"/>
  <c r="AN297" i="21"/>
  <c r="AN372" i="21"/>
  <c r="AN327" i="21"/>
  <c r="AN420" i="21"/>
  <c r="AN381" i="21"/>
  <c r="AN333" i="21"/>
  <c r="AN375" i="21"/>
  <c r="AN303" i="21"/>
  <c r="AN357" i="21"/>
  <c r="AN396" i="21"/>
  <c r="AN339" i="21"/>
  <c r="AN321" i="21"/>
  <c r="AN405" i="21"/>
  <c r="AN447" i="21"/>
  <c r="AN432" i="21"/>
  <c r="AN426" i="21"/>
  <c r="AN294" i="21"/>
  <c r="AN291" i="21"/>
  <c r="AV327" i="21"/>
  <c r="AV369" i="21"/>
  <c r="AV321" i="21"/>
  <c r="AV411" i="21"/>
  <c r="AV300" i="21"/>
  <c r="AV285" i="21"/>
  <c r="AV429" i="21"/>
  <c r="AV414" i="21"/>
  <c r="AV381" i="21"/>
  <c r="AV312" i="21"/>
  <c r="AR399" i="21"/>
  <c r="AR363" i="21"/>
  <c r="AR456" i="21"/>
  <c r="AR282" i="21"/>
  <c r="AR432" i="21"/>
  <c r="AR444" i="21"/>
  <c r="AR285" i="21"/>
  <c r="AR351" i="21"/>
  <c r="AR291" i="21"/>
  <c r="AR384" i="21"/>
  <c r="AR324" i="21"/>
  <c r="AR342" i="21"/>
  <c r="AR309" i="21"/>
  <c r="AR438" i="21"/>
  <c r="AR387" i="21"/>
  <c r="AR426" i="21"/>
  <c r="AR396" i="21"/>
  <c r="AR390" i="21"/>
  <c r="AR453" i="21"/>
  <c r="AR327" i="21"/>
  <c r="AR306" i="21"/>
  <c r="AR450" i="21"/>
  <c r="AR459" i="21"/>
  <c r="AR393" i="21"/>
  <c r="AR366" i="21"/>
  <c r="AR294" i="21"/>
  <c r="AR420" i="21"/>
  <c r="AR360" i="21"/>
  <c r="AR435" i="21"/>
  <c r="AR441" i="21"/>
  <c r="AR405" i="21"/>
  <c r="AR414" i="21"/>
  <c r="AR333" i="21"/>
  <c r="AR288" i="21"/>
  <c r="AR372" i="21"/>
  <c r="AR408" i="21"/>
  <c r="AR357" i="21"/>
  <c r="AR303" i="21"/>
  <c r="AR300" i="21"/>
  <c r="AR447" i="21"/>
  <c r="AR348" i="21"/>
  <c r="AR336" i="21"/>
  <c r="AR312" i="21"/>
  <c r="AR339" i="21"/>
  <c r="AR381" i="21"/>
  <c r="AR330" i="21"/>
  <c r="AR321" i="21"/>
  <c r="AR315" i="21"/>
  <c r="AR318" i="21"/>
  <c r="AR423" i="21"/>
  <c r="AR369" i="21"/>
  <c r="AR354" i="21"/>
  <c r="AR345" i="21"/>
  <c r="AR429" i="21"/>
  <c r="AR378" i="21"/>
  <c r="AR402" i="21"/>
  <c r="AR417" i="21"/>
  <c r="AR297" i="21"/>
  <c r="AR375" i="21"/>
  <c r="AR411" i="21"/>
  <c r="AV324" i="21"/>
  <c r="AV315" i="21"/>
  <c r="AH363" i="21"/>
  <c r="AH345" i="21"/>
  <c r="AH459" i="21"/>
  <c r="AH348" i="21"/>
  <c r="AH405" i="21"/>
  <c r="AH342" i="21"/>
  <c r="AH333" i="21"/>
  <c r="AH390" i="21"/>
  <c r="AH351" i="21"/>
  <c r="AH408" i="21"/>
  <c r="AH288" i="21"/>
  <c r="AH360" i="21"/>
  <c r="AH435" i="21"/>
  <c r="AH411" i="21"/>
  <c r="AH369" i="21"/>
  <c r="AH291" i="21"/>
  <c r="AH393" i="21"/>
  <c r="AH315" i="21"/>
  <c r="AH366" i="21"/>
  <c r="AH429" i="21"/>
  <c r="AH318" i="21"/>
  <c r="AH420" i="21"/>
  <c r="AH282" i="21"/>
  <c r="AH372" i="21"/>
  <c r="AH324" i="21"/>
  <c r="AH384" i="21"/>
  <c r="AH450" i="21"/>
  <c r="AH426" i="21"/>
  <c r="AH297" i="21"/>
  <c r="AH387" i="21"/>
  <c r="AH414" i="21"/>
  <c r="AH339" i="21"/>
  <c r="AH354" i="21"/>
  <c r="AH378" i="21"/>
  <c r="AH285" i="21"/>
  <c r="AH300" i="21"/>
  <c r="AH327" i="21"/>
  <c r="AH447" i="21"/>
  <c r="AH330" i="21"/>
  <c r="AH402" i="21"/>
  <c r="AH336" i="21"/>
  <c r="AH306" i="21"/>
  <c r="AH432" i="21"/>
  <c r="AH375" i="21"/>
  <c r="AH453" i="21"/>
  <c r="AH441" i="21"/>
  <c r="AH444" i="21"/>
  <c r="AH423" i="21"/>
  <c r="AH396" i="21"/>
  <c r="AH309" i="21"/>
  <c r="AH456" i="21"/>
  <c r="AH294" i="21"/>
  <c r="AH321" i="21"/>
  <c r="AH357" i="21"/>
  <c r="AH303" i="21"/>
  <c r="AH417" i="21"/>
  <c r="AH399" i="21"/>
  <c r="AH381" i="21"/>
  <c r="AH438" i="21"/>
  <c r="AH312" i="21"/>
  <c r="AV372" i="21"/>
  <c r="AS441" i="21"/>
  <c r="AS285" i="21"/>
  <c r="AS330" i="21"/>
  <c r="AS390" i="21"/>
  <c r="AS348" i="21"/>
  <c r="AS306" i="21"/>
  <c r="AS300" i="21"/>
  <c r="AS288" i="21"/>
  <c r="AS399" i="21"/>
  <c r="AS459" i="21"/>
  <c r="AS402" i="21"/>
  <c r="AS387" i="21"/>
  <c r="AS447" i="21"/>
  <c r="AS438" i="21"/>
  <c r="AS384" i="21"/>
  <c r="AS312" i="21"/>
  <c r="AS324" i="21"/>
  <c r="AS381" i="21"/>
  <c r="AS429" i="21"/>
  <c r="AS360" i="21"/>
  <c r="AS432" i="21"/>
  <c r="AS354" i="21"/>
  <c r="AS291" i="21"/>
  <c r="AS396" i="21"/>
  <c r="AS369" i="21"/>
  <c r="AS426" i="21"/>
  <c r="AS456" i="21"/>
  <c r="AS393" i="21"/>
  <c r="AS444" i="21"/>
  <c r="AS342" i="21"/>
  <c r="AS351" i="21"/>
  <c r="AS423" i="21"/>
  <c r="AS321" i="21"/>
  <c r="AS366" i="21"/>
  <c r="AS405" i="21"/>
  <c r="AS411" i="21"/>
  <c r="AS309" i="21"/>
  <c r="AS363" i="21"/>
  <c r="AS336" i="21"/>
  <c r="AS417" i="21"/>
  <c r="AS420" i="21"/>
  <c r="AS294" i="21"/>
  <c r="AS333" i="21"/>
  <c r="AS282" i="21"/>
  <c r="AS303" i="21"/>
  <c r="AS435" i="21"/>
  <c r="AS453" i="21"/>
  <c r="AS378" i="21"/>
  <c r="AS450" i="21"/>
  <c r="AS408" i="21"/>
  <c r="AS414" i="21"/>
  <c r="AS315" i="21"/>
  <c r="AS297" i="21"/>
  <c r="AS318" i="21"/>
  <c r="AS345" i="21"/>
  <c r="AS357" i="21"/>
  <c r="AS327" i="21"/>
  <c r="AS372" i="21"/>
  <c r="AS339" i="21"/>
  <c r="AS375" i="21"/>
  <c r="E19" i="36"/>
  <c r="AN363" i="21"/>
  <c r="T372" i="21"/>
  <c r="T414" i="21"/>
  <c r="T282" i="21"/>
  <c r="T426" i="21"/>
  <c r="T354" i="21"/>
  <c r="T450" i="21"/>
  <c r="T423" i="21"/>
  <c r="T363" i="21"/>
  <c r="T342" i="21"/>
  <c r="T447" i="21"/>
  <c r="T303" i="21"/>
  <c r="T327" i="21"/>
  <c r="T438" i="21"/>
  <c r="T378" i="21"/>
  <c r="T369" i="21"/>
  <c r="T396" i="21"/>
  <c r="T312" i="21"/>
  <c r="T351" i="21"/>
  <c r="T300" i="21"/>
  <c r="T345" i="21"/>
  <c r="T330" i="21"/>
  <c r="T339" i="21"/>
  <c r="T411" i="21"/>
  <c r="T297" i="21"/>
  <c r="T459" i="21"/>
  <c r="T324" i="21"/>
  <c r="T309" i="21"/>
  <c r="T432" i="21"/>
  <c r="T357" i="21"/>
  <c r="T285" i="21"/>
  <c r="T288" i="21"/>
  <c r="T360" i="21"/>
  <c r="T291" i="21"/>
  <c r="T375" i="21"/>
  <c r="T417" i="21"/>
  <c r="T387" i="21"/>
  <c r="T408" i="21"/>
  <c r="T294" i="21"/>
  <c r="T321" i="21"/>
  <c r="T315" i="21"/>
  <c r="T384" i="21"/>
  <c r="T456" i="21"/>
  <c r="T318" i="21"/>
  <c r="T381" i="21"/>
  <c r="T402" i="21"/>
  <c r="T390" i="21"/>
  <c r="T441" i="21"/>
  <c r="T444" i="21"/>
  <c r="T453" i="21"/>
  <c r="T435" i="21"/>
  <c r="T306" i="21"/>
  <c r="T348" i="21"/>
  <c r="T336" i="21"/>
  <c r="T429" i="21"/>
  <c r="T333" i="21"/>
  <c r="T399" i="21"/>
  <c r="T420" i="21"/>
  <c r="T393" i="21"/>
  <c r="T366" i="21"/>
  <c r="T405" i="21"/>
  <c r="O221" i="21" a="1"/>
  <c r="O221" i="21" s="1"/>
  <c r="O157" i="21" s="1"/>
  <c r="AN366" i="21"/>
  <c r="AN441" i="21"/>
  <c r="N426" i="21"/>
  <c r="N288" i="21"/>
  <c r="N294" i="21"/>
  <c r="N327" i="21"/>
  <c r="N417" i="21"/>
  <c r="N435" i="21"/>
  <c r="N321" i="21"/>
  <c r="N351" i="21"/>
  <c r="N309" i="21"/>
  <c r="N312" i="21"/>
  <c r="N366" i="21"/>
  <c r="N330" i="21"/>
  <c r="N354" i="21"/>
  <c r="N414" i="21"/>
  <c r="N303" i="21"/>
  <c r="N438" i="21"/>
  <c r="N348" i="21"/>
  <c r="N291" i="21"/>
  <c r="N441" i="21"/>
  <c r="N336" i="21"/>
  <c r="N399" i="21"/>
  <c r="N429" i="21"/>
  <c r="N381" i="21"/>
  <c r="N333" i="21"/>
  <c r="N456" i="21"/>
  <c r="N360" i="21"/>
  <c r="N396" i="21"/>
  <c r="N369" i="21"/>
  <c r="N405" i="21"/>
  <c r="N342" i="21"/>
  <c r="N411" i="21"/>
  <c r="N282" i="21"/>
  <c r="N450" i="21"/>
  <c r="N324" i="21"/>
  <c r="N423" i="21"/>
  <c r="N420" i="21"/>
  <c r="N390" i="21"/>
  <c r="N378" i="21"/>
  <c r="N393" i="21"/>
  <c r="N318" i="21"/>
  <c r="N432" i="21"/>
  <c r="N372" i="21"/>
  <c r="N315" i="21"/>
  <c r="N375" i="21"/>
  <c r="N453" i="21"/>
  <c r="N357" i="21"/>
  <c r="N444" i="21"/>
  <c r="N297" i="21"/>
  <c r="N306" i="21"/>
  <c r="N402" i="21"/>
  <c r="N345" i="21"/>
  <c r="N300" i="21"/>
  <c r="N384" i="21"/>
  <c r="N363" i="21"/>
  <c r="N285" i="21"/>
  <c r="N408" i="21"/>
  <c r="N387" i="21"/>
  <c r="N459" i="21"/>
  <c r="N339" i="21"/>
  <c r="N447" i="21"/>
  <c r="AV423" i="21"/>
  <c r="AV408" i="21"/>
  <c r="AV282" i="21"/>
  <c r="AV432" i="21"/>
  <c r="AV306" i="21"/>
  <c r="AV417" i="21"/>
  <c r="AV354" i="21"/>
  <c r="I74" i="39"/>
  <c r="X80" i="2"/>
  <c r="ML11" i="46" s="1"/>
  <c r="I81" i="39"/>
  <c r="X87" i="2"/>
  <c r="PR11" i="46" s="1"/>
  <c r="X89" i="2"/>
  <c r="QP11" i="46" s="1"/>
  <c r="I83" i="39"/>
  <c r="X85" i="2"/>
  <c r="OT11" i="46" s="1"/>
  <c r="I79" i="39"/>
  <c r="F78" i="39"/>
  <c r="L84" i="2"/>
  <c r="E36" i="47" s="1"/>
  <c r="F71" i="39"/>
  <c r="L77" i="2"/>
  <c r="E29" i="47" s="1"/>
  <c r="AM9" i="21"/>
  <c r="AM10" i="21"/>
  <c r="AM11" i="21"/>
  <c r="V11" i="21"/>
  <c r="U11" i="21"/>
  <c r="AB11" i="21"/>
  <c r="Z11" i="21"/>
  <c r="AP10" i="21"/>
  <c r="AP11" i="21"/>
  <c r="AP9" i="21"/>
  <c r="AF390" i="21"/>
  <c r="AF378" i="21"/>
  <c r="AF438" i="21"/>
  <c r="AF444" i="21"/>
  <c r="AF303" i="21"/>
  <c r="AF417" i="21"/>
  <c r="AF357" i="21"/>
  <c r="AF345" i="21"/>
  <c r="AF396" i="21"/>
  <c r="AF333" i="21"/>
  <c r="AF387" i="21"/>
  <c r="AF327" i="21"/>
  <c r="AF420" i="21"/>
  <c r="AF354" i="21"/>
  <c r="AF342" i="21"/>
  <c r="AF372" i="21"/>
  <c r="AF351" i="21"/>
  <c r="AF429" i="21"/>
  <c r="AF375" i="21"/>
  <c r="AF282" i="21"/>
  <c r="AF423" i="21"/>
  <c r="AF363" i="21"/>
  <c r="AF450" i="21"/>
  <c r="AF297" i="21"/>
  <c r="AF306" i="21"/>
  <c r="AF360" i="21"/>
  <c r="AF408" i="21"/>
  <c r="AF435" i="21"/>
  <c r="AF285" i="21"/>
  <c r="AF309" i="21"/>
  <c r="AF405" i="21"/>
  <c r="AF288" i="21"/>
  <c r="AF330" i="21"/>
  <c r="AF339" i="21"/>
  <c r="AF315" i="21"/>
  <c r="AF426" i="21"/>
  <c r="AF384" i="21"/>
  <c r="AF348" i="21"/>
  <c r="AF318" i="21"/>
  <c r="AF294" i="21"/>
  <c r="AF366" i="21"/>
  <c r="AF321" i="21"/>
  <c r="AF453" i="21"/>
  <c r="AF336" i="21"/>
  <c r="AF432" i="21"/>
  <c r="AF456" i="21"/>
  <c r="AF381" i="21"/>
  <c r="AF402" i="21"/>
  <c r="AF291" i="21"/>
  <c r="AF300" i="21"/>
  <c r="AF414" i="21"/>
  <c r="AF324" i="21"/>
  <c r="AF312" i="21"/>
  <c r="AF393" i="21"/>
  <c r="AF399" i="21"/>
  <c r="AF369" i="21"/>
  <c r="AF447" i="21"/>
  <c r="AF459" i="21"/>
  <c r="AF411" i="21"/>
  <c r="AF441" i="21"/>
  <c r="S387" i="21"/>
  <c r="S393" i="21"/>
  <c r="S390" i="21"/>
  <c r="S351" i="21"/>
  <c r="H234" i="21" s="1" a="1"/>
  <c r="H234" i="21" s="1"/>
  <c r="H170" i="21" s="1"/>
  <c r="S420" i="21"/>
  <c r="S384" i="21"/>
  <c r="H245" i="21" s="1" a="1"/>
  <c r="H245" i="21" s="1"/>
  <c r="H181" i="21" s="1"/>
  <c r="S357" i="21"/>
  <c r="H236" i="21" s="1" a="1"/>
  <c r="H236" i="21" s="1"/>
  <c r="H172" i="21" s="1"/>
  <c r="S330" i="21"/>
  <c r="S414" i="21"/>
  <c r="S342" i="21"/>
  <c r="S285" i="21"/>
  <c r="S423" i="21"/>
  <c r="S294" i="21"/>
  <c r="S378" i="21"/>
  <c r="S408" i="21"/>
  <c r="S369" i="21"/>
  <c r="S354" i="21"/>
  <c r="S312" i="21"/>
  <c r="S291" i="21"/>
  <c r="S339" i="21"/>
  <c r="S321" i="21"/>
  <c r="S441" i="21"/>
  <c r="S426" i="21"/>
  <c r="S309" i="21"/>
  <c r="S396" i="21"/>
  <c r="S372" i="21"/>
  <c r="S375" i="21"/>
  <c r="H242" i="21" s="1" a="1"/>
  <c r="H242" i="21" s="1"/>
  <c r="H178" i="21" s="1"/>
  <c r="S288" i="21"/>
  <c r="S453" i="21"/>
  <c r="S303" i="21"/>
  <c r="S300" i="21"/>
  <c r="S438" i="21"/>
  <c r="S315" i="21"/>
  <c r="S366" i="21"/>
  <c r="S444" i="21"/>
  <c r="S297" i="21"/>
  <c r="S336" i="21"/>
  <c r="S306" i="21"/>
  <c r="S435" i="21"/>
  <c r="S405" i="21"/>
  <c r="S432" i="21"/>
  <c r="S402" i="21"/>
  <c r="S429" i="21"/>
  <c r="S282" i="21"/>
  <c r="S348" i="21"/>
  <c r="S333" i="21"/>
  <c r="S363" i="21"/>
  <c r="S456" i="21"/>
  <c r="S324" i="21"/>
  <c r="S447" i="21"/>
  <c r="S381" i="21"/>
  <c r="H244" i="21" s="1" a="1"/>
  <c r="H244" i="21" s="1"/>
  <c r="H180" i="21" s="1"/>
  <c r="S459" i="21"/>
  <c r="S327" i="21"/>
  <c r="S417" i="21"/>
  <c r="S318" i="21"/>
  <c r="S360" i="21"/>
  <c r="S411" i="21"/>
  <c r="S399" i="21"/>
  <c r="H250" i="21" s="1" a="1"/>
  <c r="H250" i="21" s="1"/>
  <c r="H186" i="21" s="1"/>
  <c r="S345" i="21"/>
  <c r="H232" i="21" s="1" a="1"/>
  <c r="H232" i="21" s="1"/>
  <c r="H168" i="21" s="1"/>
  <c r="S450" i="21"/>
  <c r="H267" i="21" s="1" a="1"/>
  <c r="H267" i="21" s="1"/>
  <c r="H203" i="21" s="1"/>
  <c r="AV438" i="21"/>
  <c r="AV303" i="21"/>
  <c r="AV357" i="21"/>
  <c r="E16" i="36"/>
  <c r="AN318" i="21"/>
  <c r="O211" i="21" a="1"/>
  <c r="O211" i="21" s="1"/>
  <c r="O147" i="21" s="1"/>
  <c r="N221" i="21" a="1"/>
  <c r="N221" i="21" s="1"/>
  <c r="N157" i="21" s="1"/>
  <c r="AN351" i="21"/>
  <c r="AV435" i="21"/>
  <c r="AV330" i="21"/>
  <c r="AV363" i="21"/>
  <c r="AV399" i="21"/>
  <c r="AV351" i="21"/>
  <c r="AV384" i="21"/>
  <c r="AV345" i="21"/>
  <c r="AV426" i="21"/>
  <c r="I77" i="39"/>
  <c r="X83" i="2"/>
  <c r="NV11" i="46" s="1"/>
  <c r="I72" i="39"/>
  <c r="X78" i="2"/>
  <c r="LN11" i="46" s="1"/>
  <c r="I71" i="39"/>
  <c r="X77" i="2"/>
  <c r="LB11" i="46" s="1"/>
  <c r="F79" i="39"/>
  <c r="L85" i="2"/>
  <c r="E37" i="47" s="1"/>
  <c r="F80" i="39"/>
  <c r="L86" i="2"/>
  <c r="E38" i="47" s="1"/>
  <c r="AO10" i="21"/>
  <c r="AO11" i="21"/>
  <c r="AO9" i="21"/>
  <c r="AL9" i="21"/>
  <c r="AL11" i="21"/>
  <c r="AL15" i="21" s="1"/>
  <c r="AL10" i="21"/>
  <c r="W11" i="21"/>
  <c r="R11" i="21"/>
  <c r="P11" i="21"/>
  <c r="AJ10" i="21"/>
  <c r="AJ9" i="21"/>
  <c r="AJ11" i="21"/>
  <c r="AA453" i="21"/>
  <c r="AA444" i="21"/>
  <c r="AA381" i="21"/>
  <c r="AA333" i="21"/>
  <c r="AA435" i="21"/>
  <c r="AA306" i="21"/>
  <c r="AA369" i="21"/>
  <c r="AA327" i="21"/>
  <c r="AA393" i="21"/>
  <c r="AA324" i="21"/>
  <c r="AA423" i="21"/>
  <c r="AA303" i="21"/>
  <c r="AA282" i="21"/>
  <c r="AA291" i="21"/>
  <c r="AA354" i="21"/>
  <c r="AA309" i="21"/>
  <c r="AA384" i="21"/>
  <c r="AA318" i="21"/>
  <c r="AA426" i="21"/>
  <c r="AA360" i="21"/>
  <c r="AA339" i="21"/>
  <c r="AA348" i="21"/>
  <c r="AA357" i="21"/>
  <c r="AA390" i="21"/>
  <c r="AA387" i="21"/>
  <c r="AA375" i="21"/>
  <c r="AA363" i="21"/>
  <c r="AA294" i="21"/>
  <c r="AA411" i="21"/>
  <c r="AA447" i="21"/>
  <c r="AA399" i="21"/>
  <c r="AA420" i="21"/>
  <c r="AA285" i="21"/>
  <c r="AA405" i="21"/>
  <c r="AA300" i="21"/>
  <c r="AA450" i="21"/>
  <c r="AA378" i="21"/>
  <c r="AA351" i="21"/>
  <c r="AA336" i="21"/>
  <c r="AA366" i="21"/>
  <c r="AA321" i="21"/>
  <c r="AA342" i="21"/>
  <c r="AA456" i="21"/>
  <c r="AA330" i="21"/>
  <c r="AA396" i="21"/>
  <c r="AA417" i="21"/>
  <c r="AA288" i="21"/>
  <c r="AA345" i="21"/>
  <c r="AA414" i="21"/>
  <c r="AA459" i="21"/>
  <c r="AA438" i="21"/>
  <c r="AA297" i="21"/>
  <c r="AA372" i="21"/>
  <c r="AA432" i="21"/>
  <c r="AA408" i="21"/>
  <c r="AA312" i="21"/>
  <c r="AA402" i="21"/>
  <c r="AA315" i="21"/>
  <c r="AA441" i="21"/>
  <c r="AA429" i="21"/>
  <c r="AV456" i="21"/>
  <c r="AV396" i="21"/>
  <c r="S219" i="21" a="1"/>
  <c r="S219" i="21" s="1"/>
  <c r="S155" i="21" s="1"/>
  <c r="AV336" i="21"/>
  <c r="E20" i="36"/>
  <c r="AN438" i="21"/>
  <c r="N222" i="21" a="1"/>
  <c r="N222" i="21" s="1"/>
  <c r="N158" i="21" s="1"/>
  <c r="AN423" i="21"/>
  <c r="N211" i="21" a="1"/>
  <c r="N211" i="21" s="1"/>
  <c r="N147" i="21" s="1"/>
  <c r="AN450" i="21"/>
  <c r="AV348" i="21"/>
  <c r="AV441" i="21"/>
  <c r="AV318" i="21"/>
  <c r="AV447" i="21"/>
  <c r="AV405" i="21"/>
  <c r="AV453" i="21"/>
  <c r="AV390" i="21"/>
  <c r="AV459" i="21"/>
  <c r="X81" i="2"/>
  <c r="MX11" i="46" s="1"/>
  <c r="I75" i="39"/>
  <c r="I80" i="39"/>
  <c r="X86" i="2"/>
  <c r="PF11" i="46" s="1"/>
  <c r="I73" i="39"/>
  <c r="X79" i="2"/>
  <c r="LZ11" i="46" s="1"/>
  <c r="I82" i="39"/>
  <c r="X88" i="2"/>
  <c r="QD11" i="46" s="1"/>
  <c r="F81" i="39"/>
  <c r="L87" i="2"/>
  <c r="E39" i="47" s="1"/>
  <c r="F82" i="39"/>
  <c r="L88" i="2"/>
  <c r="E40" i="47" s="1"/>
  <c r="F72" i="39"/>
  <c r="L78" i="2"/>
  <c r="E30" i="47" s="1"/>
  <c r="F11" i="21"/>
  <c r="F77" i="39"/>
  <c r="L83" i="2"/>
  <c r="E35" i="47" s="1"/>
  <c r="E13" i="36"/>
  <c r="F84" i="39"/>
  <c r="L90" i="2"/>
  <c r="E42" i="47" s="1"/>
  <c r="F74" i="39"/>
  <c r="L80" i="2"/>
  <c r="E32" i="47" s="1"/>
  <c r="E18" i="36"/>
  <c r="H441" i="21"/>
  <c r="H363" i="21"/>
  <c r="H444" i="21"/>
  <c r="H285" i="21"/>
  <c r="H282" i="21"/>
  <c r="H345" i="21"/>
  <c r="H456" i="21"/>
  <c r="H417" i="21"/>
  <c r="H396" i="21"/>
  <c r="H315" i="21"/>
  <c r="H378" i="21"/>
  <c r="H303" i="21"/>
  <c r="H336" i="21"/>
  <c r="H390" i="21"/>
  <c r="H306" i="21"/>
  <c r="H354" i="21"/>
  <c r="H360" i="21"/>
  <c r="H357" i="21"/>
  <c r="H405" i="21"/>
  <c r="H339" i="21"/>
  <c r="H408" i="21"/>
  <c r="H453" i="21"/>
  <c r="H375" i="21"/>
  <c r="H300" i="21"/>
  <c r="H399" i="21"/>
  <c r="H393" i="21"/>
  <c r="H333" i="21"/>
  <c r="H429" i="21"/>
  <c r="H324" i="21"/>
  <c r="H402" i="21"/>
  <c r="H318" i="21"/>
  <c r="H426" i="21"/>
  <c r="H312" i="21"/>
  <c r="H414" i="21"/>
  <c r="H330" i="21"/>
  <c r="H369" i="21"/>
  <c r="H372" i="21"/>
  <c r="H297" i="21"/>
  <c r="H387" i="21"/>
  <c r="H348" i="21"/>
  <c r="H342" i="21"/>
  <c r="H423" i="21"/>
  <c r="H435" i="21"/>
  <c r="H327" i="21"/>
  <c r="H438" i="21"/>
  <c r="H450" i="21"/>
  <c r="H411" i="21"/>
  <c r="H447" i="21"/>
  <c r="H351" i="21"/>
  <c r="H432" i="21"/>
  <c r="H420" i="21"/>
  <c r="H384" i="21"/>
  <c r="H321" i="21"/>
  <c r="H309" i="21"/>
  <c r="H381" i="21"/>
  <c r="H459" i="21"/>
  <c r="H291" i="21"/>
  <c r="H294" i="21"/>
  <c r="H366" i="21"/>
  <c r="H288" i="21"/>
  <c r="N223" i="21" a="1"/>
  <c r="N223" i="21" s="1"/>
  <c r="N159" i="21" s="1"/>
  <c r="N212" i="21" a="1"/>
  <c r="N212" i="21" s="1"/>
  <c r="N148" i="21" s="1"/>
  <c r="N225" i="21" a="1"/>
  <c r="N225" i="21" s="1"/>
  <c r="N161" i="21" s="1"/>
  <c r="AZ387" i="21"/>
  <c r="AZ312" i="21"/>
  <c r="AZ315" i="21"/>
  <c r="AZ369" i="21"/>
  <c r="AZ429" i="21"/>
  <c r="AZ288" i="21"/>
  <c r="AZ351" i="21"/>
  <c r="AZ408" i="21"/>
  <c r="AZ411" i="21"/>
  <c r="AZ333" i="21"/>
  <c r="AZ390" i="21"/>
  <c r="AZ444" i="21"/>
  <c r="AZ300" i="21"/>
  <c r="AZ372" i="21"/>
  <c r="AZ327" i="21"/>
  <c r="AZ420" i="21"/>
  <c r="AZ432" i="21"/>
  <c r="AZ294" i="21"/>
  <c r="AZ417" i="21"/>
  <c r="AZ357" i="21"/>
  <c r="AZ306" i="21"/>
  <c r="AZ342" i="21"/>
  <c r="AZ324" i="21"/>
  <c r="AZ453" i="21"/>
  <c r="AZ309" i="21"/>
  <c r="AZ366" i="21"/>
  <c r="AZ330" i="21"/>
  <c r="AZ441" i="21"/>
  <c r="AZ459" i="21"/>
  <c r="AZ402" i="21"/>
  <c r="AZ447" i="21"/>
  <c r="AZ438" i="21"/>
  <c r="AZ291" i="21"/>
  <c r="AZ423" i="21"/>
  <c r="AZ378" i="21"/>
  <c r="AZ321" i="21"/>
  <c r="AZ285" i="21"/>
  <c r="AZ450" i="21"/>
  <c r="AZ282" i="21"/>
  <c r="AZ303" i="21"/>
  <c r="AZ363" i="21"/>
  <c r="AZ426" i="21"/>
  <c r="AZ318" i="21"/>
  <c r="AZ456" i="21"/>
  <c r="AZ381" i="21"/>
  <c r="AZ375" i="21"/>
  <c r="AZ348" i="21"/>
  <c r="AZ399" i="21"/>
  <c r="AZ405" i="21"/>
  <c r="AZ360" i="21"/>
  <c r="AZ297" i="21"/>
  <c r="AZ345" i="21"/>
  <c r="AZ336" i="21"/>
  <c r="AZ339" i="21"/>
  <c r="AZ393" i="21"/>
  <c r="AZ354" i="21"/>
  <c r="AZ435" i="21"/>
  <c r="AZ414" i="21"/>
  <c r="AZ384" i="21"/>
  <c r="AZ396" i="21"/>
  <c r="O217" i="21" a="1"/>
  <c r="O217" i="21" s="1"/>
  <c r="O153" i="21" s="1"/>
  <c r="O214" i="21" a="1"/>
  <c r="O214" i="21" s="1"/>
  <c r="O150" i="21" s="1"/>
  <c r="O223" i="21" a="1"/>
  <c r="O223" i="21" s="1"/>
  <c r="O159" i="21" s="1"/>
  <c r="O225" i="21" a="1"/>
  <c r="O225" i="21" s="1"/>
  <c r="O161" i="21" s="1"/>
  <c r="O222" i="21" a="1"/>
  <c r="O222" i="21" s="1"/>
  <c r="O158" i="21" s="1"/>
  <c r="O251" i="21" a="1"/>
  <c r="O251" i="21" s="1"/>
  <c r="O187" i="21" s="1"/>
  <c r="N216" i="21" a="1"/>
  <c r="N216" i="21" s="1"/>
  <c r="N152" i="21" s="1"/>
  <c r="N217" i="21" a="1"/>
  <c r="N217" i="21" s="1"/>
  <c r="N153" i="21" s="1"/>
  <c r="N219" i="21" a="1"/>
  <c r="N219" i="21" s="1"/>
  <c r="N155" i="21" s="1"/>
  <c r="N220" i="21" a="1"/>
  <c r="N220" i="21" s="1"/>
  <c r="N156" i="21" s="1"/>
  <c r="N218" i="21" a="1"/>
  <c r="N218" i="21" s="1"/>
  <c r="N154" i="21" s="1"/>
  <c r="O220" i="21" a="1"/>
  <c r="O220" i="21" s="1"/>
  <c r="O156" i="21" s="1"/>
  <c r="O213" i="21" a="1"/>
  <c r="O213" i="21" s="1"/>
  <c r="O149" i="21" s="1"/>
  <c r="O215" i="21" a="1"/>
  <c r="O215" i="21" s="1"/>
  <c r="O151" i="21" s="1"/>
  <c r="O224" i="21" a="1"/>
  <c r="O224" i="21" s="1"/>
  <c r="O160" i="21" s="1"/>
  <c r="O212" i="21" a="1"/>
  <c r="O212" i="21" s="1"/>
  <c r="O148" i="21" s="1"/>
  <c r="N227" i="21" a="1"/>
  <c r="N227" i="21" s="1"/>
  <c r="N163" i="21" s="1"/>
  <c r="N213" i="21" a="1"/>
  <c r="N213" i="21" s="1"/>
  <c r="N149" i="21" s="1"/>
  <c r="N226" i="21" a="1"/>
  <c r="N226" i="21" s="1"/>
  <c r="N162" i="21" s="1"/>
  <c r="O219" i="21" a="1"/>
  <c r="O219" i="21" s="1"/>
  <c r="O155" i="21" s="1"/>
  <c r="O216" i="21" a="1"/>
  <c r="O216" i="21" s="1"/>
  <c r="O152" i="21" s="1"/>
  <c r="N251" i="21" a="1"/>
  <c r="N251" i="21" s="1"/>
  <c r="N187" i="21" s="1"/>
  <c r="N214" i="21" a="1"/>
  <c r="N214" i="21" s="1"/>
  <c r="N150" i="21" s="1"/>
  <c r="O218" i="21" a="1"/>
  <c r="O218" i="21" s="1"/>
  <c r="O154" i="21" s="1"/>
  <c r="O226" i="21" a="1"/>
  <c r="O226" i="21" s="1"/>
  <c r="O162" i="21" s="1"/>
  <c r="O227" i="21" a="1"/>
  <c r="O227" i="21" s="1"/>
  <c r="O163" i="21" s="1"/>
  <c r="H237" i="21" l="1" a="1"/>
  <c r="H237" i="21" s="1"/>
  <c r="H173" i="21" s="1"/>
  <c r="H269" i="21" a="1"/>
  <c r="H269" i="21" s="1"/>
  <c r="H205" i="21" s="1"/>
  <c r="H240" i="21" a="1"/>
  <c r="H240" i="21" s="1"/>
  <c r="H176" i="21" s="1"/>
  <c r="H266" i="21" a="1"/>
  <c r="H266" i="21" s="1"/>
  <c r="H202" i="21" s="1"/>
  <c r="H239" i="21" a="1"/>
  <c r="H239" i="21" s="1"/>
  <c r="H175" i="21" s="1"/>
  <c r="H241" i="21" a="1"/>
  <c r="H241" i="21" s="1"/>
  <c r="H177" i="21" s="1"/>
  <c r="H243" i="21" a="1"/>
  <c r="H243" i="21" s="1"/>
  <c r="H179" i="21" s="1"/>
  <c r="H248" i="21" a="1"/>
  <c r="H248" i="21" s="1"/>
  <c r="H184" i="21" s="1"/>
  <c r="G244" i="21" a="1"/>
  <c r="G244" i="21" s="1"/>
  <c r="G180" i="21" s="1"/>
  <c r="G243" i="21" a="1"/>
  <c r="G243" i="21" s="1"/>
  <c r="G179" i="21" s="1"/>
  <c r="G116" i="21" s="1"/>
  <c r="G238" i="21" a="1"/>
  <c r="G238" i="21" s="1"/>
  <c r="G174" i="21" s="1"/>
  <c r="G241" i="21" a="1"/>
  <c r="G241" i="21" s="1"/>
  <c r="G177" i="21" s="1"/>
  <c r="G114" i="21" s="1"/>
  <c r="G245" i="21" a="1"/>
  <c r="G245" i="21" s="1"/>
  <c r="G181" i="21" s="1"/>
  <c r="AD118" i="21" s="1"/>
  <c r="M239" i="21" a="1"/>
  <c r="M239" i="21" s="1"/>
  <c r="M175" i="21" s="1"/>
  <c r="M246" i="21" a="1"/>
  <c r="M246" i="21" s="1"/>
  <c r="M182" i="21" s="1"/>
  <c r="F269" i="21" a="1"/>
  <c r="F269" i="21" s="1"/>
  <c r="F205" i="21" s="1"/>
  <c r="F78" i="21" s="1"/>
  <c r="F239" i="21" a="1"/>
  <c r="F239" i="21" s="1"/>
  <c r="F175" i="21" s="1"/>
  <c r="F112" i="21" s="1"/>
  <c r="F250" i="21" a="1"/>
  <c r="F250" i="21" s="1"/>
  <c r="F186" i="21" s="1"/>
  <c r="F123" i="21" s="1"/>
  <c r="J270" i="21" a="1"/>
  <c r="J270" i="21" s="1"/>
  <c r="J206" i="21" s="1"/>
  <c r="J239" i="21" a="1"/>
  <c r="J239" i="21" s="1"/>
  <c r="J175" i="21" s="1"/>
  <c r="J48" i="21" s="1"/>
  <c r="J269" i="21" a="1"/>
  <c r="J269" i="21" s="1"/>
  <c r="J205" i="21" s="1"/>
  <c r="J234" i="21" a="1"/>
  <c r="J234" i="21" s="1"/>
  <c r="J170" i="21" s="1"/>
  <c r="K247" i="21" a="1"/>
  <c r="K247" i="21" s="1"/>
  <c r="K183" i="21" s="1"/>
  <c r="M266" i="21" a="1"/>
  <c r="M266" i="21" s="1"/>
  <c r="M202" i="21" s="1"/>
  <c r="M240" i="21" a="1"/>
  <c r="M240" i="21" s="1"/>
  <c r="M176" i="21" s="1"/>
  <c r="K270" i="21" a="1"/>
  <c r="K270" i="21" s="1"/>
  <c r="K206" i="21" s="1"/>
  <c r="K267" i="21" a="1"/>
  <c r="K267" i="21" s="1"/>
  <c r="K203" i="21" s="1"/>
  <c r="I237" i="21" a="1"/>
  <c r="I237" i="21" s="1"/>
  <c r="I173" i="21" s="1"/>
  <c r="L232" i="21" a="1"/>
  <c r="L232" i="21" s="1"/>
  <c r="L168" i="21" s="1"/>
  <c r="L238" i="21" a="1"/>
  <c r="L238" i="21" s="1"/>
  <c r="L174" i="21" s="1"/>
  <c r="L250" i="21" a="1"/>
  <c r="L250" i="21" s="1"/>
  <c r="L186" i="21" s="1"/>
  <c r="H233" i="21" a="1"/>
  <c r="H233" i="21" s="1"/>
  <c r="H169" i="21" s="1"/>
  <c r="H42" i="21" s="1"/>
  <c r="H268" i="21" a="1"/>
  <c r="H268" i="21" s="1"/>
  <c r="H204" i="21" s="1"/>
  <c r="H249" i="21" a="1"/>
  <c r="H249" i="21" s="1"/>
  <c r="H185" i="21" s="1"/>
  <c r="H235" i="21" a="1"/>
  <c r="H235" i="21" s="1"/>
  <c r="H171" i="21" s="1"/>
  <c r="H246" i="21" a="1"/>
  <c r="H246" i="21" s="1"/>
  <c r="H182" i="21" s="1"/>
  <c r="H55" i="21" s="1"/>
  <c r="G233" i="21" a="1"/>
  <c r="G233" i="21" s="1"/>
  <c r="G169" i="21" s="1"/>
  <c r="G266" i="21" a="1"/>
  <c r="G266" i="21" s="1"/>
  <c r="G202" i="21" s="1"/>
  <c r="G249" i="21" a="1"/>
  <c r="G249" i="21" s="1"/>
  <c r="G185" i="21" s="1"/>
  <c r="G268" i="21" a="1"/>
  <c r="G268" i="21" s="1"/>
  <c r="G204" i="21" s="1"/>
  <c r="M247" i="21" a="1"/>
  <c r="M247" i="21" s="1"/>
  <c r="M183" i="21" s="1"/>
  <c r="M265" i="21" a="1"/>
  <c r="M265" i="21" s="1"/>
  <c r="M201" i="21" s="1"/>
  <c r="M238" i="21" a="1"/>
  <c r="M238" i="21" s="1"/>
  <c r="M174" i="21" s="1"/>
  <c r="F242" i="21" a="1"/>
  <c r="F242" i="21" s="1"/>
  <c r="F178" i="21" s="1"/>
  <c r="F51" i="21" s="1"/>
  <c r="F236" i="21" a="1"/>
  <c r="F236" i="21" s="1"/>
  <c r="F172" i="21" s="1"/>
  <c r="F45" i="21" s="1"/>
  <c r="F249" i="21" a="1"/>
  <c r="F249" i="21" s="1"/>
  <c r="F185" i="21" s="1"/>
  <c r="F122" i="21" s="1"/>
  <c r="F234" i="21" a="1"/>
  <c r="F234" i="21" s="1"/>
  <c r="F170" i="21" s="1"/>
  <c r="F43" i="21" s="1"/>
  <c r="J232" i="21" a="1"/>
  <c r="J232" i="21" s="1"/>
  <c r="J168" i="21" s="1"/>
  <c r="J241" i="21" a="1"/>
  <c r="J241" i="21" s="1"/>
  <c r="J177" i="21" s="1"/>
  <c r="J237" i="21" a="1"/>
  <c r="J237" i="21" s="1"/>
  <c r="J173" i="21" s="1"/>
  <c r="K250" i="21" a="1"/>
  <c r="K250" i="21" s="1"/>
  <c r="K186" i="21" s="1"/>
  <c r="K235" i="21" a="1"/>
  <c r="K235" i="21" s="1"/>
  <c r="K171" i="21" s="1"/>
  <c r="K237" i="21" a="1"/>
  <c r="K237" i="21" s="1"/>
  <c r="K173" i="21" s="1"/>
  <c r="I266" i="21" a="1"/>
  <c r="I266" i="21" s="1"/>
  <c r="I202" i="21" s="1"/>
  <c r="L269" i="21" a="1"/>
  <c r="L269" i="21" s="1"/>
  <c r="L205" i="21" s="1"/>
  <c r="L239" i="21" a="1"/>
  <c r="L239" i="21" s="1"/>
  <c r="L175" i="21" s="1"/>
  <c r="L243" i="21" a="1"/>
  <c r="L243" i="21" s="1"/>
  <c r="L179" i="21" s="1"/>
  <c r="G234" i="21" a="1"/>
  <c r="G234" i="21" s="1"/>
  <c r="G170" i="21" s="1"/>
  <c r="M269" i="21" a="1"/>
  <c r="M269" i="21" s="1"/>
  <c r="M205" i="21" s="1"/>
  <c r="M242" i="21" a="1"/>
  <c r="M242" i="21" s="1"/>
  <c r="M178" i="21" s="1"/>
  <c r="M268" i="21" a="1"/>
  <c r="M268" i="21" s="1"/>
  <c r="M204" i="21" s="1"/>
  <c r="F235" i="21" a="1"/>
  <c r="F235" i="21" s="1"/>
  <c r="F171" i="21" s="1"/>
  <c r="F44" i="21" s="1"/>
  <c r="F268" i="21" a="1"/>
  <c r="F268" i="21" s="1"/>
  <c r="F204" i="21" s="1"/>
  <c r="F77" i="21" s="1"/>
  <c r="F266" i="21" a="1"/>
  <c r="F266" i="21" s="1"/>
  <c r="F202" i="21" s="1"/>
  <c r="F139" i="21" s="1"/>
  <c r="F244" i="21" a="1"/>
  <c r="F244" i="21" s="1"/>
  <c r="F180" i="21" s="1"/>
  <c r="F53" i="21" s="1"/>
  <c r="F237" i="21" a="1"/>
  <c r="F237" i="21" s="1"/>
  <c r="F173" i="21" s="1"/>
  <c r="F46" i="21" s="1"/>
  <c r="F232" i="21" a="1"/>
  <c r="F232" i="21" s="1"/>
  <c r="F168" i="21" s="1"/>
  <c r="F41" i="21" s="1"/>
  <c r="J248" i="21" a="1"/>
  <c r="J248" i="21" s="1"/>
  <c r="J184" i="21" s="1"/>
  <c r="J247" i="21" a="1"/>
  <c r="J247" i="21" s="1"/>
  <c r="J183" i="21" s="1"/>
  <c r="J236" i="21" a="1"/>
  <c r="J236" i="21" s="1"/>
  <c r="J172" i="21" s="1"/>
  <c r="J249" i="21" a="1"/>
  <c r="J249" i="21" s="1"/>
  <c r="J185" i="21" s="1"/>
  <c r="J58" i="21" s="1"/>
  <c r="J266" i="21" a="1"/>
  <c r="J266" i="21" s="1"/>
  <c r="J202" i="21" s="1"/>
  <c r="K268" i="21" a="1"/>
  <c r="K268" i="21" s="1"/>
  <c r="K204" i="21" s="1"/>
  <c r="K269" i="21" a="1"/>
  <c r="K269" i="21" s="1"/>
  <c r="K205" i="21" s="1"/>
  <c r="K232" i="21" a="1"/>
  <c r="K232" i="21" s="1"/>
  <c r="K168" i="21" s="1"/>
  <c r="K239" i="21" a="1"/>
  <c r="K239" i="21" s="1"/>
  <c r="K175" i="21" s="1"/>
  <c r="K112" i="21" s="1"/>
  <c r="M248" i="21" a="1"/>
  <c r="M248" i="21" s="1"/>
  <c r="M184" i="21" s="1"/>
  <c r="M243" i="21" a="1"/>
  <c r="M243" i="21" s="1"/>
  <c r="M179" i="21" s="1"/>
  <c r="K265" i="21" a="1"/>
  <c r="K265" i="21" s="1"/>
  <c r="K201" i="21" s="1"/>
  <c r="I242" i="21" a="1"/>
  <c r="I242" i="21" s="1"/>
  <c r="I178" i="21" s="1"/>
  <c r="I245" i="21" a="1"/>
  <c r="I245" i="21" s="1"/>
  <c r="I181" i="21" s="1"/>
  <c r="M244" i="21" a="1"/>
  <c r="M244" i="21" s="1"/>
  <c r="M180" i="21" s="1"/>
  <c r="H270" i="21" a="1"/>
  <c r="H270" i="21" s="1"/>
  <c r="H206" i="21" s="1"/>
  <c r="H79" i="21" s="1"/>
  <c r="H238" i="21" a="1"/>
  <c r="H238" i="21" s="1"/>
  <c r="H174" i="21" s="1"/>
  <c r="AR47" i="21" s="1"/>
  <c r="H265" i="21" a="1"/>
  <c r="H265" i="21" s="1"/>
  <c r="H201" i="21" s="1"/>
  <c r="H74" i="21" s="1"/>
  <c r="H247" i="21" a="1"/>
  <c r="H247" i="21" s="1"/>
  <c r="H183" i="21" s="1"/>
  <c r="G232" i="21" a="1"/>
  <c r="G232" i="21" s="1"/>
  <c r="G168" i="21" s="1"/>
  <c r="G41" i="21" s="1"/>
  <c r="G242" i="21" a="1"/>
  <c r="G242" i="21" s="1"/>
  <c r="G178" i="21" s="1"/>
  <c r="G115" i="21" s="1"/>
  <c r="G237" i="21" a="1"/>
  <c r="G237" i="21" s="1"/>
  <c r="G173" i="21" s="1"/>
  <c r="G248" i="21" a="1"/>
  <c r="G248" i="21" s="1"/>
  <c r="G184" i="21" s="1"/>
  <c r="G265" i="21" a="1"/>
  <c r="G265" i="21" s="1"/>
  <c r="G201" i="21" s="1"/>
  <c r="G74" i="21" s="1"/>
  <c r="G269" i="21" a="1"/>
  <c r="G269" i="21" s="1"/>
  <c r="G205" i="21" s="1"/>
  <c r="G78" i="21" s="1"/>
  <c r="M237" i="21" a="1"/>
  <c r="M237" i="21" s="1"/>
  <c r="M173" i="21" s="1"/>
  <c r="M233" i="21" a="1"/>
  <c r="M233" i="21" s="1"/>
  <c r="M169" i="21" s="1"/>
  <c r="M236" i="21" a="1"/>
  <c r="M236" i="21" s="1"/>
  <c r="M172" i="21" s="1"/>
  <c r="M109" i="21" s="1"/>
  <c r="F267" i="21" a="1"/>
  <c r="F267" i="21" s="1"/>
  <c r="F203" i="21" s="1"/>
  <c r="F76" i="21" s="1"/>
  <c r="F247" i="21" a="1"/>
  <c r="F247" i="21" s="1"/>
  <c r="F183" i="21" s="1"/>
  <c r="F56" i="21" s="1"/>
  <c r="F238" i="21" a="1"/>
  <c r="F238" i="21" s="1"/>
  <c r="F174" i="21" s="1"/>
  <c r="F111" i="21" s="1"/>
  <c r="F240" i="21" a="1"/>
  <c r="F240" i="21" s="1"/>
  <c r="F176" i="21" s="1"/>
  <c r="F113" i="21" s="1"/>
  <c r="F248" i="21" a="1"/>
  <c r="F248" i="21" s="1"/>
  <c r="F184" i="21" s="1"/>
  <c r="F57" i="21" s="1"/>
  <c r="J233" i="21" a="1"/>
  <c r="J233" i="21" s="1"/>
  <c r="J169" i="21" s="1"/>
  <c r="J240" i="21" a="1"/>
  <c r="J240" i="21" s="1"/>
  <c r="J176" i="21" s="1"/>
  <c r="J267" i="21" a="1"/>
  <c r="J267" i="21" s="1"/>
  <c r="J203" i="21" s="1"/>
  <c r="J265" i="21" a="1"/>
  <c r="J265" i="21" s="1"/>
  <c r="J201" i="21" s="1"/>
  <c r="J242" i="21" a="1"/>
  <c r="J242" i="21" s="1"/>
  <c r="J178" i="21" s="1"/>
  <c r="J250" i="21" a="1"/>
  <c r="J250" i="21" s="1"/>
  <c r="J186" i="21" s="1"/>
  <c r="J123" i="21" s="1"/>
  <c r="J243" i="21" a="1"/>
  <c r="J243" i="21" s="1"/>
  <c r="J179" i="21" s="1"/>
  <c r="K234" i="21" a="1"/>
  <c r="K234" i="21" s="1"/>
  <c r="K170" i="21" s="1"/>
  <c r="K266" i="21" a="1"/>
  <c r="K266" i="21" s="1"/>
  <c r="K202" i="21" s="1"/>
  <c r="M234" i="21" a="1"/>
  <c r="M234" i="21" s="1"/>
  <c r="M170" i="21" s="1"/>
  <c r="K240" i="21" a="1"/>
  <c r="K240" i="21" s="1"/>
  <c r="K176" i="21" s="1"/>
  <c r="AR113" i="21" s="1"/>
  <c r="L233" i="21" a="1"/>
  <c r="L233" i="21" s="1"/>
  <c r="L169" i="21" s="1"/>
  <c r="I248" i="21" a="1"/>
  <c r="I248" i="21" s="1"/>
  <c r="I184" i="21" s="1"/>
  <c r="I243" i="21" a="1"/>
  <c r="I243" i="21" s="1"/>
  <c r="I179" i="21" s="1"/>
  <c r="L235" i="21" a="1"/>
  <c r="L235" i="21" s="1"/>
  <c r="L171" i="21" s="1"/>
  <c r="L234" i="21" a="1"/>
  <c r="L234" i="21" s="1"/>
  <c r="L170" i="21" s="1"/>
  <c r="L237" i="21" a="1"/>
  <c r="L237" i="21" s="1"/>
  <c r="L173" i="21" s="1"/>
  <c r="L110" i="21" s="1"/>
  <c r="L242" i="21" a="1"/>
  <c r="L242" i="21" s="1"/>
  <c r="L178" i="21" s="1"/>
  <c r="I239" i="21" a="1"/>
  <c r="I239" i="21" s="1"/>
  <c r="I175" i="21" s="1"/>
  <c r="I112" i="21" s="1"/>
  <c r="I269" i="21" a="1"/>
  <c r="I269" i="21" s="1"/>
  <c r="I205" i="21" s="1"/>
  <c r="I241" i="21" a="1"/>
  <c r="I241" i="21" s="1"/>
  <c r="I177" i="21" s="1"/>
  <c r="I265" i="21" a="1"/>
  <c r="I265" i="21" s="1"/>
  <c r="I201" i="21" s="1"/>
  <c r="MX16" i="46"/>
  <c r="ND11" i="46"/>
  <c r="ND16" i="46" s="1"/>
  <c r="LZ16" i="46"/>
  <c r="MF11" i="46"/>
  <c r="MF16" i="46" s="1"/>
  <c r="PR16" i="46"/>
  <c r="PX11" i="46"/>
  <c r="PX16" i="46" s="1"/>
  <c r="OH16" i="46"/>
  <c r="ON11" i="46"/>
  <c r="ON16" i="46" s="1"/>
  <c r="QD16" i="46"/>
  <c r="QJ11" i="46"/>
  <c r="QJ16" i="46" s="1"/>
  <c r="PF16" i="46"/>
  <c r="PL11" i="46"/>
  <c r="PL16" i="46" s="1"/>
  <c r="ML16" i="46"/>
  <c r="MR11" i="46"/>
  <c r="MR16" i="46" s="1"/>
  <c r="RB16" i="46"/>
  <c r="RH11" i="46"/>
  <c r="RH16" i="46" s="1"/>
  <c r="LH11" i="46"/>
  <c r="LH16" i="46" s="1"/>
  <c r="LB16" i="46"/>
  <c r="OB11" i="46"/>
  <c r="OB16" i="46" s="1"/>
  <c r="NV16" i="46"/>
  <c r="KP16" i="46"/>
  <c r="KV11" i="46"/>
  <c r="KV16" i="46" s="1"/>
  <c r="OZ11" i="46"/>
  <c r="OZ16" i="46" s="1"/>
  <c r="OT16" i="46"/>
  <c r="LN16" i="46"/>
  <c r="LT11" i="46"/>
  <c r="LT16" i="46" s="1"/>
  <c r="NJ16" i="46"/>
  <c r="NP11" i="46"/>
  <c r="NP16" i="46" s="1"/>
  <c r="QP16" i="46"/>
  <c r="QV11" i="46"/>
  <c r="QV16" i="46" s="1"/>
  <c r="H230" i="21" a="1"/>
  <c r="H230" i="21" s="1"/>
  <c r="H166" i="21" s="1"/>
  <c r="I262" i="21" a="1"/>
  <c r="I262" i="21" s="1"/>
  <c r="I198" i="21" s="1"/>
  <c r="H260" i="21" a="1"/>
  <c r="H260" i="21" s="1"/>
  <c r="H196" i="21" s="1"/>
  <c r="H262" i="21" a="1"/>
  <c r="H262" i="21" s="1"/>
  <c r="H198" i="21" s="1"/>
  <c r="H264" i="21" a="1"/>
  <c r="H264" i="21" s="1"/>
  <c r="H200" i="21" s="1"/>
  <c r="H231" i="21" a="1"/>
  <c r="H231" i="21" s="1"/>
  <c r="H167" i="21" s="1"/>
  <c r="H263" i="21" a="1"/>
  <c r="H263" i="21" s="1"/>
  <c r="H199" i="21" s="1"/>
  <c r="F262" i="21" a="1"/>
  <c r="F262" i="21" s="1"/>
  <c r="F198" i="21" s="1"/>
  <c r="F135" i="21" s="1"/>
  <c r="F264" i="21" a="1"/>
  <c r="F264" i="21" s="1"/>
  <c r="F200" i="21" s="1"/>
  <c r="F73" i="21" s="1"/>
  <c r="L261" i="21" a="1"/>
  <c r="L261" i="21" s="1"/>
  <c r="L197" i="21" s="1"/>
  <c r="I261" i="21" a="1"/>
  <c r="I261" i="21" s="1"/>
  <c r="I197" i="21" s="1"/>
  <c r="I264" i="21" a="1"/>
  <c r="I264" i="21" s="1"/>
  <c r="I200" i="21" s="1"/>
  <c r="M264" i="21" a="1"/>
  <c r="M264" i="21" s="1"/>
  <c r="M200" i="21" s="1"/>
  <c r="F260" i="21" a="1"/>
  <c r="F260" i="21" s="1"/>
  <c r="F196" i="21" s="1"/>
  <c r="F69" i="21" s="1"/>
  <c r="F263" i="21" a="1"/>
  <c r="F263" i="21" s="1"/>
  <c r="F199" i="21" s="1"/>
  <c r="F72" i="21" s="1"/>
  <c r="K260" i="21" a="1"/>
  <c r="K260" i="21" s="1"/>
  <c r="K196" i="21" s="1"/>
  <c r="K264" i="21" a="1"/>
  <c r="K264" i="21" s="1"/>
  <c r="K200" i="21" s="1"/>
  <c r="L260" i="21" a="1"/>
  <c r="L260" i="21" s="1"/>
  <c r="L196" i="21" s="1"/>
  <c r="L264" i="21" a="1"/>
  <c r="L264" i="21" s="1"/>
  <c r="L200" i="21" s="1"/>
  <c r="I260" i="21" a="1"/>
  <c r="I260" i="21" s="1"/>
  <c r="I196" i="21" s="1"/>
  <c r="H261" i="21" a="1"/>
  <c r="H261" i="21" s="1"/>
  <c r="H197" i="21" s="1"/>
  <c r="G261" i="21" a="1"/>
  <c r="G261" i="21" s="1"/>
  <c r="G197" i="21" s="1"/>
  <c r="G263" i="21" a="1"/>
  <c r="G263" i="21" s="1"/>
  <c r="G199" i="21" s="1"/>
  <c r="G264" i="21" a="1"/>
  <c r="G264" i="21" s="1"/>
  <c r="G200" i="21" s="1"/>
  <c r="G137" i="21" s="1"/>
  <c r="G262" i="21" a="1"/>
  <c r="G262" i="21" s="1"/>
  <c r="G198" i="21" s="1"/>
  <c r="M260" i="21" a="1"/>
  <c r="M260" i="21" s="1"/>
  <c r="M196" i="21" s="1"/>
  <c r="M263" i="21" a="1"/>
  <c r="M263" i="21" s="1"/>
  <c r="M199" i="21" s="1"/>
  <c r="J260" i="21" a="1"/>
  <c r="J260" i="21" s="1"/>
  <c r="J196" i="21" s="1"/>
  <c r="J262" i="21" a="1"/>
  <c r="J262" i="21" s="1"/>
  <c r="J198" i="21" s="1"/>
  <c r="J264" i="21" a="1"/>
  <c r="J264" i="21" s="1"/>
  <c r="J200" i="21" s="1"/>
  <c r="J263" i="21" a="1"/>
  <c r="J263" i="21" s="1"/>
  <c r="J199" i="21" s="1"/>
  <c r="J136" i="21" s="1"/>
  <c r="L262" i="21" a="1"/>
  <c r="L262" i="21" s="1"/>
  <c r="L198" i="21" s="1"/>
  <c r="K262" i="21" a="1"/>
  <c r="K262" i="21" s="1"/>
  <c r="K198" i="21" s="1"/>
  <c r="G260" i="21" a="1"/>
  <c r="G260" i="21" s="1"/>
  <c r="G196" i="21" s="1"/>
  <c r="G69" i="21" s="1"/>
  <c r="M262" i="21" a="1"/>
  <c r="M262" i="21" s="1"/>
  <c r="M198" i="21" s="1"/>
  <c r="F261" i="21" a="1"/>
  <c r="F261" i="21" s="1"/>
  <c r="F197" i="21" s="1"/>
  <c r="J261" i="21" a="1"/>
  <c r="J261" i="21" s="1"/>
  <c r="J197" i="21" s="1"/>
  <c r="K263" i="21" a="1"/>
  <c r="K263" i="21" s="1"/>
  <c r="K199" i="21" s="1"/>
  <c r="M261" i="21" a="1"/>
  <c r="M261" i="21" s="1"/>
  <c r="M197" i="21" s="1"/>
  <c r="K261" i="21" a="1"/>
  <c r="K261" i="21" s="1"/>
  <c r="K197" i="21" s="1"/>
  <c r="L263" i="21" a="1"/>
  <c r="L263" i="21" s="1"/>
  <c r="L199" i="21" s="1"/>
  <c r="I263" i="21" a="1"/>
  <c r="I263" i="21" s="1"/>
  <c r="I199" i="21" s="1"/>
  <c r="I231" i="21" a="1"/>
  <c r="I231" i="21" s="1"/>
  <c r="I167" i="21" s="1"/>
  <c r="G230" i="21" a="1"/>
  <c r="G230" i="21" s="1"/>
  <c r="G166" i="21" s="1"/>
  <c r="M231" i="21" a="1"/>
  <c r="M231" i="21" s="1"/>
  <c r="M167" i="21" s="1"/>
  <c r="F230" i="21" a="1"/>
  <c r="F230" i="21" s="1"/>
  <c r="F166" i="21" s="1"/>
  <c r="J231" i="21" a="1"/>
  <c r="J231" i="21" s="1"/>
  <c r="J167" i="21" s="1"/>
  <c r="J230" i="21" a="1"/>
  <c r="J230" i="21" s="1"/>
  <c r="J166" i="21" s="1"/>
  <c r="K230" i="21" a="1"/>
  <c r="K230" i="21" s="1"/>
  <c r="K166" i="21" s="1"/>
  <c r="L230" i="21" a="1"/>
  <c r="L230" i="21" s="1"/>
  <c r="L166" i="21" s="1"/>
  <c r="I230" i="21" a="1"/>
  <c r="I230" i="21" s="1"/>
  <c r="I166" i="21" s="1"/>
  <c r="G231" i="21" a="1"/>
  <c r="G231" i="21" s="1"/>
  <c r="G167" i="21" s="1"/>
  <c r="K231" i="21" a="1"/>
  <c r="K231" i="21" s="1"/>
  <c r="K167" i="21" s="1"/>
  <c r="L231" i="21" a="1"/>
  <c r="L231" i="21" s="1"/>
  <c r="L167" i="21" s="1"/>
  <c r="M230" i="21" a="1"/>
  <c r="M230" i="21" s="1"/>
  <c r="M166" i="21" s="1"/>
  <c r="F231" i="21" a="1"/>
  <c r="F231" i="21" s="1"/>
  <c r="F167" i="21" s="1"/>
  <c r="F40" i="21" s="1"/>
  <c r="AK15" i="21"/>
  <c r="H228" i="21" a="1"/>
  <c r="H228" i="21" s="1"/>
  <c r="H164" i="21" s="1"/>
  <c r="K229" i="21" a="1"/>
  <c r="K229" i="21" s="1"/>
  <c r="K165" i="21" s="1"/>
  <c r="J229" i="21" a="1"/>
  <c r="J229" i="21" s="1"/>
  <c r="J165" i="21" s="1"/>
  <c r="M229" i="21" a="1"/>
  <c r="M229" i="21" s="1"/>
  <c r="M165" i="21" s="1"/>
  <c r="L229" i="21" a="1"/>
  <c r="L229" i="21" s="1"/>
  <c r="L165" i="21" s="1"/>
  <c r="H229" i="21" a="1"/>
  <c r="H229" i="21" s="1"/>
  <c r="H165" i="21" s="1"/>
  <c r="G228" i="21" a="1"/>
  <c r="G228" i="21" s="1"/>
  <c r="G164" i="21" s="1"/>
  <c r="I229" i="21" a="1"/>
  <c r="I229" i="21" s="1"/>
  <c r="I165" i="21" s="1"/>
  <c r="F229" i="21" a="1"/>
  <c r="F229" i="21" s="1"/>
  <c r="F165" i="21" s="1"/>
  <c r="F38" i="21" s="1"/>
  <c r="G229" i="21" a="1"/>
  <c r="G229" i="21" s="1"/>
  <c r="G165" i="21" s="1"/>
  <c r="M228" i="21" a="1"/>
  <c r="M228" i="21" s="1"/>
  <c r="M164" i="21" s="1"/>
  <c r="F228" i="21" a="1"/>
  <c r="F228" i="21" s="1"/>
  <c r="F164" i="21" s="1"/>
  <c r="F37" i="21" s="1"/>
  <c r="J228" i="21" a="1"/>
  <c r="J228" i="21" s="1"/>
  <c r="J164" i="21" s="1"/>
  <c r="K228" i="21" a="1"/>
  <c r="K228" i="21" s="1"/>
  <c r="K164" i="21" s="1"/>
  <c r="I228" i="21" a="1"/>
  <c r="I228" i="21" s="1"/>
  <c r="I164" i="21" s="1"/>
  <c r="L228" i="21" a="1"/>
  <c r="L228" i="21" s="1"/>
  <c r="L164" i="21" s="1"/>
  <c r="V10" i="21"/>
  <c r="W10" i="21"/>
  <c r="Z9" i="21"/>
  <c r="AD9" i="21"/>
  <c r="AA9" i="21"/>
  <c r="AC9" i="21"/>
  <c r="AB9" i="21"/>
  <c r="W9" i="21"/>
  <c r="AB10" i="21"/>
  <c r="P9" i="21"/>
  <c r="X9" i="21"/>
  <c r="Y9" i="21"/>
  <c r="X10" i="21"/>
  <c r="T9" i="21"/>
  <c r="AD10" i="21"/>
  <c r="AA10" i="21"/>
  <c r="R9" i="21"/>
  <c r="U9" i="21"/>
  <c r="V9" i="21"/>
  <c r="S9" i="21"/>
  <c r="Y10" i="21"/>
  <c r="Z10" i="21"/>
  <c r="U10" i="21"/>
  <c r="AC10" i="21"/>
  <c r="Q9" i="21"/>
  <c r="P10" i="21"/>
  <c r="N10" i="21"/>
  <c r="T10" i="21"/>
  <c r="Q10" i="21"/>
  <c r="O10" i="21"/>
  <c r="R10" i="21"/>
  <c r="N9" i="21"/>
  <c r="O9" i="21"/>
  <c r="S10" i="21"/>
  <c r="AP15" i="21"/>
  <c r="AR15" i="21"/>
  <c r="U28" i="21"/>
  <c r="U29" i="21"/>
  <c r="V29" i="21"/>
  <c r="V26" i="21"/>
  <c r="AD86" i="21"/>
  <c r="AD22" i="21"/>
  <c r="AB87" i="21"/>
  <c r="AB23" i="21"/>
  <c r="W94" i="21"/>
  <c r="W30" i="21"/>
  <c r="AB90" i="21"/>
  <c r="AB26" i="21"/>
  <c r="AA91" i="21"/>
  <c r="AA27" i="21"/>
  <c r="AD84" i="21"/>
  <c r="AD20" i="21"/>
  <c r="AA92" i="21"/>
  <c r="AA28" i="21"/>
  <c r="AB84" i="21"/>
  <c r="AB20" i="21"/>
  <c r="AA85" i="21"/>
  <c r="AA21" i="21"/>
  <c r="Z93" i="21"/>
  <c r="Z29" i="21"/>
  <c r="Y89" i="21"/>
  <c r="Y25" i="21"/>
  <c r="X92" i="21"/>
  <c r="X28" i="21"/>
  <c r="AC94" i="21"/>
  <c r="AC30" i="21"/>
  <c r="W92" i="21"/>
  <c r="W28" i="21"/>
  <c r="AB85" i="21"/>
  <c r="AB21" i="21"/>
  <c r="AD92" i="21"/>
  <c r="AD28" i="21"/>
  <c r="Y88" i="21"/>
  <c r="Y24" i="21"/>
  <c r="AC91" i="21"/>
  <c r="AC27" i="21"/>
  <c r="W93" i="21"/>
  <c r="W29" i="21"/>
  <c r="W89" i="21"/>
  <c r="W25" i="21"/>
  <c r="AA94" i="21"/>
  <c r="AA30" i="21"/>
  <c r="AD93" i="21"/>
  <c r="AD29" i="21"/>
  <c r="AA87" i="21"/>
  <c r="AA23" i="21"/>
  <c r="X84" i="21"/>
  <c r="X20" i="21"/>
  <c r="W86" i="21"/>
  <c r="W22" i="21"/>
  <c r="Z87" i="21"/>
  <c r="Z23" i="21"/>
  <c r="AC92" i="21"/>
  <c r="AC28" i="21"/>
  <c r="AC93" i="21"/>
  <c r="AC29" i="21"/>
  <c r="Y90" i="21"/>
  <c r="Y26" i="21"/>
  <c r="W87" i="21"/>
  <c r="W23" i="21"/>
  <c r="AB93" i="21"/>
  <c r="AB29" i="21"/>
  <c r="X90" i="21"/>
  <c r="X26" i="21"/>
  <c r="X87" i="21"/>
  <c r="X23" i="21"/>
  <c r="AC89" i="21"/>
  <c r="AC25" i="21"/>
  <c r="AS15" i="21"/>
  <c r="X91" i="21"/>
  <c r="X27" i="21"/>
  <c r="AB91" i="21"/>
  <c r="AB27" i="21"/>
  <c r="Z84" i="21"/>
  <c r="Z20" i="21"/>
  <c r="Y84" i="21"/>
  <c r="Y20" i="21"/>
  <c r="AC88" i="21"/>
  <c r="AC24" i="21"/>
  <c r="Z92" i="21"/>
  <c r="Z28" i="21"/>
  <c r="X88" i="21"/>
  <c r="X24" i="21"/>
  <c r="W90" i="21"/>
  <c r="W26" i="21"/>
  <c r="Z85" i="21"/>
  <c r="Z21" i="21"/>
  <c r="W91" i="21"/>
  <c r="W27" i="21"/>
  <c r="AC86" i="21"/>
  <c r="AC22" i="21"/>
  <c r="Z94" i="21"/>
  <c r="Z30" i="21"/>
  <c r="Y92" i="21"/>
  <c r="Y28" i="21"/>
  <c r="AD88" i="21"/>
  <c r="AD24" i="21"/>
  <c r="W84" i="21"/>
  <c r="W20" i="21"/>
  <c r="AC90" i="21"/>
  <c r="AC26" i="21"/>
  <c r="X93" i="21"/>
  <c r="X29" i="21"/>
  <c r="AA89" i="21"/>
  <c r="AA25" i="21"/>
  <c r="AB94" i="21"/>
  <c r="AB30" i="21"/>
  <c r="Z86" i="21"/>
  <c r="Z22" i="21"/>
  <c r="Y93" i="21"/>
  <c r="Y29" i="21"/>
  <c r="W88" i="21"/>
  <c r="W24" i="21"/>
  <c r="AA88" i="21"/>
  <c r="AA24" i="21"/>
  <c r="Z91" i="21"/>
  <c r="Z27" i="21"/>
  <c r="AC85" i="21"/>
  <c r="AC21" i="21"/>
  <c r="Z88" i="21"/>
  <c r="Z24" i="21"/>
  <c r="Y86" i="21"/>
  <c r="Y22" i="21"/>
  <c r="AD85" i="21"/>
  <c r="AD21" i="21"/>
  <c r="X94" i="21"/>
  <c r="X30" i="21"/>
  <c r="AA86" i="21"/>
  <c r="AA22" i="21"/>
  <c r="X89" i="21"/>
  <c r="X25" i="21"/>
  <c r="AB92" i="21"/>
  <c r="AB28" i="21"/>
  <c r="AA93" i="21"/>
  <c r="AA29" i="21"/>
  <c r="AB89" i="21"/>
  <c r="AB25" i="21"/>
  <c r="Z90" i="21"/>
  <c r="Z26" i="21"/>
  <c r="AD94" i="21"/>
  <c r="AD30" i="21"/>
  <c r="Y94" i="21"/>
  <c r="Y30" i="21"/>
  <c r="Y87" i="21"/>
  <c r="Y23" i="21"/>
  <c r="AC84" i="21"/>
  <c r="AC20" i="21"/>
  <c r="AA90" i="21"/>
  <c r="AA26" i="21"/>
  <c r="W85" i="21"/>
  <c r="W21" i="21"/>
  <c r="AB86" i="21"/>
  <c r="AB22" i="21"/>
  <c r="Y91" i="21"/>
  <c r="Y27" i="21"/>
  <c r="AD89" i="21"/>
  <c r="AD25" i="21"/>
  <c r="AD90" i="21"/>
  <c r="AD26" i="21"/>
  <c r="X86" i="21"/>
  <c r="X22" i="21"/>
  <c r="AA84" i="21"/>
  <c r="AA20" i="21"/>
  <c r="Z89" i="21"/>
  <c r="Z25" i="21"/>
  <c r="Y85" i="21"/>
  <c r="Y21" i="21"/>
  <c r="X85" i="21"/>
  <c r="X21" i="21"/>
  <c r="AC87" i="21"/>
  <c r="AC23" i="21"/>
  <c r="AB88" i="21"/>
  <c r="AB24" i="21"/>
  <c r="AD87" i="21"/>
  <c r="AD23" i="21"/>
  <c r="AD91" i="21"/>
  <c r="AD27" i="21"/>
  <c r="U90" i="21"/>
  <c r="U94" i="21"/>
  <c r="AJ15" i="21"/>
  <c r="AO15" i="21"/>
  <c r="AM15" i="21"/>
  <c r="I255" i="21" a="1"/>
  <c r="I255" i="21" s="1"/>
  <c r="I191" i="21" s="1"/>
  <c r="H254" i="21" a="1"/>
  <c r="H254" i="21" s="1"/>
  <c r="H190" i="21" s="1"/>
  <c r="AE15" i="21"/>
  <c r="I254" i="21" a="1"/>
  <c r="I254" i="21" s="1"/>
  <c r="I190" i="21" s="1"/>
  <c r="AI15" i="21"/>
  <c r="I253" i="21" a="1"/>
  <c r="I253" i="21" s="1"/>
  <c r="I189" i="21" s="1"/>
  <c r="I258" i="21" a="1"/>
  <c r="I258" i="21" s="1"/>
  <c r="I194" i="21" s="1"/>
  <c r="H259" i="21" a="1"/>
  <c r="H259" i="21" s="1"/>
  <c r="H195" i="21" s="1"/>
  <c r="L256" i="21" a="1"/>
  <c r="L256" i="21" s="1"/>
  <c r="L192" i="21" s="1"/>
  <c r="I256" i="21" a="1"/>
  <c r="I256" i="21" s="1"/>
  <c r="I192" i="21" s="1"/>
  <c r="H256" i="21" a="1"/>
  <c r="H256" i="21" s="1"/>
  <c r="H192" i="21" s="1"/>
  <c r="L259" i="21" a="1"/>
  <c r="L259" i="21" s="1"/>
  <c r="L195" i="21" s="1"/>
  <c r="H258" i="21" a="1"/>
  <c r="H258" i="21" s="1"/>
  <c r="H194" i="21" s="1"/>
  <c r="I259" i="21" a="1"/>
  <c r="I259" i="21" s="1"/>
  <c r="I195" i="21" s="1"/>
  <c r="H253" i="21" a="1"/>
  <c r="H253" i="21" s="1"/>
  <c r="H189" i="21" s="1"/>
  <c r="H255" i="21" a="1"/>
  <c r="H255" i="21" s="1"/>
  <c r="H191" i="21" s="1"/>
  <c r="G253" i="21" a="1"/>
  <c r="G253" i="21" s="1"/>
  <c r="G189" i="21" s="1"/>
  <c r="M255" i="21" a="1"/>
  <c r="M255" i="21" s="1"/>
  <c r="M191" i="21" s="1"/>
  <c r="F254" i="21" a="1"/>
  <c r="F254" i="21" s="1"/>
  <c r="F190" i="21" s="1"/>
  <c r="F253" i="21" a="1"/>
  <c r="F253" i="21" s="1"/>
  <c r="F189" i="21" s="1"/>
  <c r="F62" i="21" s="1"/>
  <c r="F258" i="21" a="1"/>
  <c r="F258" i="21" s="1"/>
  <c r="F194" i="21" s="1"/>
  <c r="J257" i="21" a="1"/>
  <c r="J257" i="21" s="1"/>
  <c r="J193" i="21" s="1"/>
  <c r="K255" i="21" a="1"/>
  <c r="K255" i="21" s="1"/>
  <c r="K191" i="21" s="1"/>
  <c r="I257" i="21" a="1"/>
  <c r="I257" i="21" s="1"/>
  <c r="I193" i="21" s="1"/>
  <c r="L255" i="21" a="1"/>
  <c r="L255" i="21" s="1"/>
  <c r="L191" i="21" s="1"/>
  <c r="L254" i="21" a="1"/>
  <c r="L254" i="21" s="1"/>
  <c r="L190" i="21" s="1"/>
  <c r="L258" i="21" a="1"/>
  <c r="L258" i="21" s="1"/>
  <c r="L194" i="21" s="1"/>
  <c r="G255" i="21" a="1"/>
  <c r="G255" i="21" s="1"/>
  <c r="G191" i="21" s="1"/>
  <c r="G254" i="21" a="1"/>
  <c r="G254" i="21" s="1"/>
  <c r="G190" i="21" s="1"/>
  <c r="M259" i="21" a="1"/>
  <c r="M259" i="21" s="1"/>
  <c r="M195" i="21" s="1"/>
  <c r="J253" i="21" a="1"/>
  <c r="J253" i="21" s="1"/>
  <c r="J189" i="21" s="1"/>
  <c r="J256" i="21" a="1"/>
  <c r="J256" i="21" s="1"/>
  <c r="J192" i="21" s="1"/>
  <c r="K257" i="21" a="1"/>
  <c r="K257" i="21" s="1"/>
  <c r="K193" i="21" s="1"/>
  <c r="L257" i="21" a="1"/>
  <c r="L257" i="21" s="1"/>
  <c r="L193" i="21" s="1"/>
  <c r="L253" i="21" a="1"/>
  <c r="L253" i="21" s="1"/>
  <c r="L189" i="21" s="1"/>
  <c r="H257" i="21" a="1"/>
  <c r="H257" i="21" s="1"/>
  <c r="H193" i="21" s="1"/>
  <c r="M257" i="21" a="1"/>
  <c r="M257" i="21" s="1"/>
  <c r="M193" i="21" s="1"/>
  <c r="F259" i="21" a="1"/>
  <c r="F259" i="21" s="1"/>
  <c r="F195" i="21" s="1"/>
  <c r="F68" i="21" s="1"/>
  <c r="J255" i="21" a="1"/>
  <c r="J255" i="21" s="1"/>
  <c r="J191" i="21" s="1"/>
  <c r="J254" i="21" a="1"/>
  <c r="J254" i="21" s="1"/>
  <c r="J190" i="21" s="1"/>
  <c r="J259" i="21" a="1"/>
  <c r="J259" i="21" s="1"/>
  <c r="J195" i="21" s="1"/>
  <c r="K253" i="21" a="1"/>
  <c r="K253" i="21" s="1"/>
  <c r="K189" i="21" s="1"/>
  <c r="K254" i="21" a="1"/>
  <c r="K254" i="21" s="1"/>
  <c r="K190" i="21" s="1"/>
  <c r="G257" i="21" a="1"/>
  <c r="G257" i="21" s="1"/>
  <c r="G193" i="21" s="1"/>
  <c r="G258" i="21" a="1"/>
  <c r="G258" i="21" s="1"/>
  <c r="G194" i="21" s="1"/>
  <c r="G259" i="21" a="1"/>
  <c r="G259" i="21" s="1"/>
  <c r="G195" i="21" s="1"/>
  <c r="G132" i="21" s="1"/>
  <c r="G256" i="21" a="1"/>
  <c r="G256" i="21" s="1"/>
  <c r="G192" i="21" s="1"/>
  <c r="M256" i="21" a="1"/>
  <c r="M256" i="21" s="1"/>
  <c r="M192" i="21" s="1"/>
  <c r="M254" i="21" a="1"/>
  <c r="M254" i="21" s="1"/>
  <c r="M190" i="21" s="1"/>
  <c r="M258" i="21" a="1"/>
  <c r="M258" i="21" s="1"/>
  <c r="M194" i="21" s="1"/>
  <c r="M253" i="21" a="1"/>
  <c r="M253" i="21" s="1"/>
  <c r="M189" i="21" s="1"/>
  <c r="F257" i="21" a="1"/>
  <c r="F257" i="21" s="1"/>
  <c r="F193" i="21" s="1"/>
  <c r="F130" i="21" s="1"/>
  <c r="F255" i="21" a="1"/>
  <c r="F255" i="21" s="1"/>
  <c r="F191" i="21" s="1"/>
  <c r="F256" i="21" a="1"/>
  <c r="F256" i="21" s="1"/>
  <c r="F192" i="21" s="1"/>
  <c r="F129" i="21" s="1"/>
  <c r="J258" i="21" a="1"/>
  <c r="J258" i="21" s="1"/>
  <c r="J194" i="21" s="1"/>
  <c r="K259" i="21" a="1"/>
  <c r="K259" i="21" s="1"/>
  <c r="K195" i="21" s="1"/>
  <c r="K256" i="21" a="1"/>
  <c r="K256" i="21" s="1"/>
  <c r="K192" i="21" s="1"/>
  <c r="K258" i="21" a="1"/>
  <c r="K258" i="21" s="1"/>
  <c r="K194" i="21" s="1"/>
  <c r="AG15" i="21"/>
  <c r="U26" i="21"/>
  <c r="U30" i="21"/>
  <c r="V93" i="21"/>
  <c r="U92" i="21"/>
  <c r="U93" i="21"/>
  <c r="V90" i="21"/>
  <c r="AQ15" i="21"/>
  <c r="AN15" i="21"/>
  <c r="S22" i="21"/>
  <c r="S86" i="21"/>
  <c r="S27" i="21"/>
  <c r="S91" i="21"/>
  <c r="U24" i="21"/>
  <c r="U88" i="21"/>
  <c r="V28" i="21"/>
  <c r="V92" i="21"/>
  <c r="V87" i="21"/>
  <c r="V23" i="21"/>
  <c r="V94" i="21"/>
  <c r="V30" i="21"/>
  <c r="V20" i="21"/>
  <c r="V84" i="21"/>
  <c r="U25" i="21"/>
  <c r="U89" i="21"/>
  <c r="T93" i="21"/>
  <c r="T29" i="21"/>
  <c r="T90" i="21"/>
  <c r="T26" i="21"/>
  <c r="S28" i="21"/>
  <c r="S92" i="21"/>
  <c r="S24" i="21"/>
  <c r="S88" i="21"/>
  <c r="V89" i="21"/>
  <c r="V25" i="21"/>
  <c r="T30" i="21"/>
  <c r="T94" i="21"/>
  <c r="V27" i="21"/>
  <c r="V91" i="21"/>
  <c r="U27" i="21"/>
  <c r="U91" i="21"/>
  <c r="T84" i="21"/>
  <c r="T20" i="21"/>
  <c r="T89" i="21"/>
  <c r="T25" i="21"/>
  <c r="S94" i="21"/>
  <c r="S30" i="21"/>
  <c r="S85" i="21"/>
  <c r="S21" i="21"/>
  <c r="S87" i="21"/>
  <c r="S23" i="21"/>
  <c r="S90" i="21"/>
  <c r="S26" i="21"/>
  <c r="V85" i="21"/>
  <c r="V21" i="21"/>
  <c r="T85" i="21"/>
  <c r="T21" i="21"/>
  <c r="V88" i="21"/>
  <c r="V24" i="21"/>
  <c r="T87" i="21"/>
  <c r="T23" i="21"/>
  <c r="T22" i="21"/>
  <c r="T86" i="21"/>
  <c r="S20" i="21"/>
  <c r="S84" i="21"/>
  <c r="S89" i="21"/>
  <c r="S25" i="21"/>
  <c r="S29" i="21"/>
  <c r="S93" i="21"/>
  <c r="V86" i="21"/>
  <c r="V22" i="21"/>
  <c r="U20" i="21"/>
  <c r="U84" i="21"/>
  <c r="U21" i="21"/>
  <c r="U85" i="21"/>
  <c r="U86" i="21"/>
  <c r="U22" i="21"/>
  <c r="T24" i="21"/>
  <c r="T88" i="21"/>
  <c r="T91" i="21"/>
  <c r="T27" i="21"/>
  <c r="U23" i="21"/>
  <c r="U87" i="21"/>
  <c r="T92" i="21"/>
  <c r="T28" i="21"/>
  <c r="AD52" i="21"/>
  <c r="LZ11" i="40"/>
  <c r="LZ16" i="40" s="1"/>
  <c r="LN11" i="40"/>
  <c r="ML11" i="40"/>
  <c r="ML16" i="40" s="1"/>
  <c r="KP11" i="40"/>
  <c r="KV11" i="40" s="1"/>
  <c r="KV16" i="40" s="1"/>
  <c r="MX11" i="40"/>
  <c r="OH11" i="40"/>
  <c r="PR11" i="40"/>
  <c r="NJ11" i="40"/>
  <c r="NJ16" i="40" s="1"/>
  <c r="QP11" i="40"/>
  <c r="QD11" i="40"/>
  <c r="QJ11" i="40" s="1"/>
  <c r="QJ16" i="40" s="1"/>
  <c r="PF11" i="40"/>
  <c r="LB11" i="40"/>
  <c r="LB16" i="40" s="1"/>
  <c r="NV11" i="40"/>
  <c r="OB11" i="40" s="1"/>
  <c r="OB16" i="40" s="1"/>
  <c r="RB11" i="40"/>
  <c r="RB16" i="40" s="1"/>
  <c r="OT11" i="40"/>
  <c r="OZ11" i="40" s="1"/>
  <c r="OZ16" i="40" s="1"/>
  <c r="AH15" i="21"/>
  <c r="AK111" i="21"/>
  <c r="AF15" i="21"/>
  <c r="AA102" i="21"/>
  <c r="S109" i="21"/>
  <c r="Q109" i="21"/>
  <c r="R109" i="21"/>
  <c r="P109" i="21"/>
  <c r="AE109" i="21"/>
  <c r="AD109" i="21"/>
  <c r="AS45" i="21"/>
  <c r="O109" i="21"/>
  <c r="AB109" i="21"/>
  <c r="AO45" i="21"/>
  <c r="AN109" i="21"/>
  <c r="AF109" i="21"/>
  <c r="W109" i="21"/>
  <c r="AB45" i="21"/>
  <c r="AC109" i="21"/>
  <c r="AP109" i="21"/>
  <c r="O45" i="21"/>
  <c r="AQ109" i="21"/>
  <c r="AR45" i="21"/>
  <c r="AI109" i="21"/>
  <c r="AF45" i="21"/>
  <c r="AD45" i="21"/>
  <c r="AH45" i="21"/>
  <c r="AN45" i="21"/>
  <c r="AG45" i="21"/>
  <c r="AS109" i="21"/>
  <c r="AK45" i="21"/>
  <c r="N109" i="21"/>
  <c r="AH109" i="21"/>
  <c r="AO109" i="21"/>
  <c r="V109" i="21"/>
  <c r="AA109" i="21"/>
  <c r="AC45" i="21"/>
  <c r="AJ109" i="21"/>
  <c r="AR109" i="21"/>
  <c r="Y109" i="21"/>
  <c r="T109" i="21"/>
  <c r="Z109" i="21"/>
  <c r="AL45" i="21"/>
  <c r="T45" i="21"/>
  <c r="AK109" i="21"/>
  <c r="U109" i="21"/>
  <c r="AM109" i="21"/>
  <c r="X109" i="21"/>
  <c r="Y45" i="21"/>
  <c r="R119" i="21"/>
  <c r="AL109" i="21"/>
  <c r="Y54" i="21"/>
  <c r="AG109" i="21"/>
  <c r="U45" i="21"/>
  <c r="V45" i="21"/>
  <c r="Q45" i="21"/>
  <c r="AP45" i="21"/>
  <c r="P45" i="21"/>
  <c r="AM45" i="21"/>
  <c r="AJ45" i="21"/>
  <c r="AQ45" i="21"/>
  <c r="N45" i="21"/>
  <c r="W45" i="21"/>
  <c r="AA45" i="21"/>
  <c r="R45" i="21"/>
  <c r="Z45" i="21"/>
  <c r="S45" i="21"/>
  <c r="X45" i="21"/>
  <c r="AI45" i="21"/>
  <c r="AE45" i="21"/>
  <c r="I56" i="21"/>
  <c r="AQ52" i="21"/>
  <c r="I49" i="21"/>
  <c r="F10" i="36"/>
  <c r="I252" i="21" a="1"/>
  <c r="I252" i="21" s="1"/>
  <c r="I188" i="21" s="1"/>
  <c r="L252" i="21" a="1"/>
  <c r="L252" i="21" s="1"/>
  <c r="L188" i="21" s="1"/>
  <c r="M252" i="21" a="1"/>
  <c r="M252" i="21" s="1"/>
  <c r="M188" i="21" s="1"/>
  <c r="H252" i="21" a="1"/>
  <c r="H252" i="21" s="1"/>
  <c r="H188" i="21" s="1"/>
  <c r="F252" i="21" a="1"/>
  <c r="F252" i="21" s="1"/>
  <c r="F188" i="21" s="1"/>
  <c r="K252" i="21" a="1"/>
  <c r="K252" i="21" s="1"/>
  <c r="K188" i="21" s="1"/>
  <c r="J252" i="21" a="1"/>
  <c r="J252" i="21" s="1"/>
  <c r="J188" i="21" s="1"/>
  <c r="G252" i="21" a="1"/>
  <c r="G252" i="21" s="1"/>
  <c r="G188" i="21" s="1"/>
  <c r="F223" i="21" a="1"/>
  <c r="F223" i="21" s="1"/>
  <c r="F159" i="21" s="1"/>
  <c r="F219" i="21" a="1"/>
  <c r="F219" i="21" s="1"/>
  <c r="F155" i="21" s="1"/>
  <c r="F92" i="21" s="1"/>
  <c r="M227" i="21" a="1"/>
  <c r="M227" i="21" s="1"/>
  <c r="M163" i="21" s="1"/>
  <c r="L216" i="21" a="1"/>
  <c r="L216" i="21" s="1"/>
  <c r="L152" i="21" s="1"/>
  <c r="L89" i="21" s="1"/>
  <c r="K223" i="21" a="1"/>
  <c r="K223" i="21" s="1"/>
  <c r="K159" i="21" s="1"/>
  <c r="J221" i="21" a="1"/>
  <c r="J221" i="21" s="1"/>
  <c r="J157" i="21" s="1"/>
  <c r="J30" i="21" s="1"/>
  <c r="K224" i="21" a="1"/>
  <c r="K224" i="21" s="1"/>
  <c r="K160" i="21" s="1"/>
  <c r="K217" i="21" a="1"/>
  <c r="K217" i="21" s="1"/>
  <c r="K153" i="21" s="1"/>
  <c r="K26" i="21" s="1"/>
  <c r="F220" i="21" a="1"/>
  <c r="F220" i="21" s="1"/>
  <c r="F156" i="21" s="1"/>
  <c r="F93" i="21" s="1"/>
  <c r="I227" i="21" a="1"/>
  <c r="I227" i="21" s="1"/>
  <c r="I163" i="21" s="1"/>
  <c r="I220" i="21" a="1"/>
  <c r="I220" i="21" s="1"/>
  <c r="I156" i="21" s="1"/>
  <c r="H222" i="21" a="1"/>
  <c r="H222" i="21" s="1"/>
  <c r="H158" i="21" s="1"/>
  <c r="J218" i="21" a="1"/>
  <c r="J218" i="21" s="1"/>
  <c r="J154" i="21" s="1"/>
  <c r="J27" i="21" s="1"/>
  <c r="K227" i="21" a="1"/>
  <c r="K227" i="21" s="1"/>
  <c r="K163" i="21" s="1"/>
  <c r="G225" i="21" a="1"/>
  <c r="G225" i="21" s="1"/>
  <c r="G161" i="21" s="1"/>
  <c r="L219" i="21" a="1"/>
  <c r="L219" i="21" s="1"/>
  <c r="L155" i="21" s="1"/>
  <c r="L28" i="21" s="1"/>
  <c r="K221" i="21" a="1"/>
  <c r="K221" i="21" s="1"/>
  <c r="K157" i="21" s="1"/>
  <c r="K30" i="21" s="1"/>
  <c r="G213" i="21" a="1"/>
  <c r="G213" i="21" s="1"/>
  <c r="G149" i="21" s="1"/>
  <c r="K212" i="21" a="1"/>
  <c r="K212" i="21" s="1"/>
  <c r="K148" i="21" s="1"/>
  <c r="K85" i="21" s="1"/>
  <c r="K213" i="21" a="1"/>
  <c r="K213" i="21" s="1"/>
  <c r="K149" i="21" s="1"/>
  <c r="K22" i="21" s="1"/>
  <c r="G220" i="21" a="1"/>
  <c r="G220" i="21" s="1"/>
  <c r="G156" i="21" s="1"/>
  <c r="L217" i="21" a="1"/>
  <c r="L217" i="21" s="1"/>
  <c r="L153" i="21" s="1"/>
  <c r="L90" i="21" s="1"/>
  <c r="F225" i="21" a="1"/>
  <c r="F225" i="21" s="1"/>
  <c r="F161" i="21" s="1"/>
  <c r="L251" i="21" a="1"/>
  <c r="L251" i="21" s="1"/>
  <c r="L187" i="21" s="1"/>
  <c r="I251" i="21" a="1"/>
  <c r="I251" i="21" s="1"/>
  <c r="I187" i="21" s="1"/>
  <c r="I224" i="21" a="1"/>
  <c r="I224" i="21" s="1"/>
  <c r="I160" i="21" s="1"/>
  <c r="I212" i="21" a="1"/>
  <c r="I212" i="21" s="1"/>
  <c r="I148" i="21" s="1"/>
  <c r="P21" i="21" s="1"/>
  <c r="I211" i="21" a="1"/>
  <c r="I211" i="21" s="1"/>
  <c r="I147" i="21" s="1"/>
  <c r="G222" i="21" a="1"/>
  <c r="G222" i="21" s="1"/>
  <c r="G158" i="21" s="1"/>
  <c r="I120" i="21"/>
  <c r="G219" i="21" a="1"/>
  <c r="G219" i="21" s="1"/>
  <c r="G155" i="21" s="1"/>
  <c r="H226" i="21" a="1"/>
  <c r="H226" i="21" s="1"/>
  <c r="H162" i="21" s="1"/>
  <c r="G214" i="21" a="1"/>
  <c r="G214" i="21" s="1"/>
  <c r="G150" i="21" s="1"/>
  <c r="N87" i="21" s="1"/>
  <c r="G221" i="21" a="1"/>
  <c r="G221" i="21" s="1"/>
  <c r="G157" i="21" s="1"/>
  <c r="J212" i="21" a="1"/>
  <c r="J212" i="21" s="1"/>
  <c r="J148" i="21" s="1"/>
  <c r="J85" i="21" s="1"/>
  <c r="F215" i="21" a="1"/>
  <c r="F215" i="21" s="1"/>
  <c r="F151" i="21" s="1"/>
  <c r="F88" i="21" s="1"/>
  <c r="F251" i="21" a="1"/>
  <c r="F251" i="21" s="1"/>
  <c r="F187" i="21" s="1"/>
  <c r="F124" i="21" s="1"/>
  <c r="J213" i="21" a="1"/>
  <c r="J213" i="21" s="1"/>
  <c r="J149" i="21" s="1"/>
  <c r="J86" i="21" s="1"/>
  <c r="F227" i="21" a="1"/>
  <c r="F227" i="21" s="1"/>
  <c r="F163" i="21" s="1"/>
  <c r="I216" i="21" a="1"/>
  <c r="I216" i="21" s="1"/>
  <c r="I152" i="21" s="1"/>
  <c r="I215" i="21" a="1"/>
  <c r="I215" i="21" s="1"/>
  <c r="I151" i="21" s="1"/>
  <c r="H225" i="21" a="1"/>
  <c r="H225" i="21" s="1"/>
  <c r="H161" i="21" s="1"/>
  <c r="H98" i="21" s="1"/>
  <c r="H224" i="21" a="1"/>
  <c r="H224" i="21" s="1"/>
  <c r="H160" i="21" s="1"/>
  <c r="H215" i="21" a="1"/>
  <c r="H215" i="21" s="1"/>
  <c r="H151" i="21" s="1"/>
  <c r="H24" i="21" s="1"/>
  <c r="J227" i="21" a="1"/>
  <c r="J227" i="21" s="1"/>
  <c r="J163" i="21" s="1"/>
  <c r="J219" i="21" a="1"/>
  <c r="J219" i="21" s="1"/>
  <c r="J155" i="21" s="1"/>
  <c r="J28" i="21" s="1"/>
  <c r="F216" i="21" a="1"/>
  <c r="F216" i="21" s="1"/>
  <c r="F152" i="21" s="1"/>
  <c r="F89" i="21" s="1"/>
  <c r="F222" i="21" a="1"/>
  <c r="F222" i="21" s="1"/>
  <c r="F158" i="21" s="1"/>
  <c r="I213" i="21" a="1"/>
  <c r="I213" i="21" s="1"/>
  <c r="I149" i="21" s="1"/>
  <c r="P86" i="21" s="1"/>
  <c r="I217" i="21" a="1"/>
  <c r="I217" i="21" s="1"/>
  <c r="I153" i="21" s="1"/>
  <c r="M218" i="21" a="1"/>
  <c r="M218" i="21" s="1"/>
  <c r="M154" i="21" s="1"/>
  <c r="F214" i="21" a="1"/>
  <c r="F214" i="21" s="1"/>
  <c r="F150" i="21" s="1"/>
  <c r="F23" i="21" s="1"/>
  <c r="F224" i="21" a="1"/>
  <c r="F224" i="21" s="1"/>
  <c r="F160" i="21" s="1"/>
  <c r="I214" i="21" a="1"/>
  <c r="I214" i="21" s="1"/>
  <c r="I150" i="21" s="1"/>
  <c r="I225" i="21" a="1"/>
  <c r="I225" i="21" s="1"/>
  <c r="I161" i="21" s="1"/>
  <c r="H217" i="21" a="1"/>
  <c r="H217" i="21" s="1"/>
  <c r="H153" i="21" s="1"/>
  <c r="H90" i="21" s="1"/>
  <c r="H214" i="21" a="1"/>
  <c r="H214" i="21" s="1"/>
  <c r="H150" i="21" s="1"/>
  <c r="H23" i="21" s="1"/>
  <c r="H212" i="21" a="1"/>
  <c r="H212" i="21" s="1"/>
  <c r="H148" i="21" s="1"/>
  <c r="H85" i="21" s="1"/>
  <c r="J223" i="21" a="1"/>
  <c r="J223" i="21" s="1"/>
  <c r="J159" i="21" s="1"/>
  <c r="J222" i="21" a="1"/>
  <c r="J222" i="21" s="1"/>
  <c r="J158" i="21" s="1"/>
  <c r="G227" i="21" a="1"/>
  <c r="G227" i="21" s="1"/>
  <c r="G163" i="21" s="1"/>
  <c r="G226" i="21" a="1"/>
  <c r="G226" i="21" s="1"/>
  <c r="G162" i="21" s="1"/>
  <c r="L226" i="21" a="1"/>
  <c r="L226" i="21" s="1"/>
  <c r="L162" i="21" s="1"/>
  <c r="L211" i="21" a="1"/>
  <c r="L211" i="21" s="1"/>
  <c r="L147" i="21" s="1"/>
  <c r="L84" i="21" s="1"/>
  <c r="K211" i="21" a="1"/>
  <c r="K211" i="21" s="1"/>
  <c r="K147" i="21" s="1"/>
  <c r="K20" i="21" s="1"/>
  <c r="K226" i="21" a="1"/>
  <c r="K226" i="21" s="1"/>
  <c r="K162" i="21" s="1"/>
  <c r="K219" i="21" a="1"/>
  <c r="K219" i="21" s="1"/>
  <c r="K155" i="21" s="1"/>
  <c r="K92" i="21" s="1"/>
  <c r="L225" i="21" a="1"/>
  <c r="L225" i="21" s="1"/>
  <c r="L161" i="21" s="1"/>
  <c r="K225" i="21" a="1"/>
  <c r="K225" i="21" s="1"/>
  <c r="K161" i="21" s="1"/>
  <c r="K216" i="21" a="1"/>
  <c r="K216" i="21" s="1"/>
  <c r="K152" i="21" s="1"/>
  <c r="K25" i="21" s="1"/>
  <c r="G215" i="21" a="1"/>
  <c r="G215" i="21" s="1"/>
  <c r="G151" i="21" s="1"/>
  <c r="G217" i="21" a="1"/>
  <c r="G217" i="21" s="1"/>
  <c r="G153" i="21" s="1"/>
  <c r="G211" i="21" a="1"/>
  <c r="G211" i="21" s="1"/>
  <c r="G147" i="21" s="1"/>
  <c r="N20" i="21" s="1"/>
  <c r="J225" i="21" a="1"/>
  <c r="J225" i="21" s="1"/>
  <c r="J161" i="21" s="1"/>
  <c r="H216" i="21" a="1"/>
  <c r="H216" i="21" s="1"/>
  <c r="H152" i="21" s="1"/>
  <c r="H89" i="21" s="1"/>
  <c r="L213" i="21" a="1"/>
  <c r="L213" i="21" s="1"/>
  <c r="L149" i="21" s="1"/>
  <c r="H219" i="21" a="1"/>
  <c r="H219" i="21" s="1"/>
  <c r="H155" i="21" s="1"/>
  <c r="H92" i="21" s="1"/>
  <c r="H213" i="21" a="1"/>
  <c r="H213" i="21" s="1"/>
  <c r="H149" i="21" s="1"/>
  <c r="H86" i="21" s="1"/>
  <c r="K215" i="21" a="1"/>
  <c r="K215" i="21" s="1"/>
  <c r="K151" i="21" s="1"/>
  <c r="K24" i="21" s="1"/>
  <c r="M217" i="21" a="1"/>
  <c r="M217" i="21" s="1"/>
  <c r="M153" i="21" s="1"/>
  <c r="P85" i="21"/>
  <c r="K218" i="21" a="1"/>
  <c r="K218" i="21" s="1"/>
  <c r="K154" i="21" s="1"/>
  <c r="K91" i="21" s="1"/>
  <c r="K251" i="21" a="1"/>
  <c r="K251" i="21" s="1"/>
  <c r="K187" i="21" s="1"/>
  <c r="G223" i="21" a="1"/>
  <c r="G223" i="21" s="1"/>
  <c r="G159" i="21" s="1"/>
  <c r="G251" i="21" a="1"/>
  <c r="G251" i="21" s="1"/>
  <c r="G187" i="21" s="1"/>
  <c r="M215" i="21" a="1"/>
  <c r="M215" i="21" s="1"/>
  <c r="M151" i="21" s="1"/>
  <c r="M24" i="21" s="1"/>
  <c r="M214" i="21" a="1"/>
  <c r="M214" i="21" s="1"/>
  <c r="M150" i="21" s="1"/>
  <c r="M87" i="21" s="1"/>
  <c r="M212" i="21" a="1"/>
  <c r="M212" i="21" s="1"/>
  <c r="M148" i="21" s="1"/>
  <c r="M220" i="21" a="1"/>
  <c r="M220" i="21" s="1"/>
  <c r="M156" i="21" s="1"/>
  <c r="M29" i="21" s="1"/>
  <c r="F226" i="21" a="1"/>
  <c r="F226" i="21" s="1"/>
  <c r="F162" i="21" s="1"/>
  <c r="F217" i="21" a="1"/>
  <c r="F217" i="21" s="1"/>
  <c r="F153" i="21" s="1"/>
  <c r="F90" i="21" s="1"/>
  <c r="F218" i="21" a="1"/>
  <c r="F218" i="21" s="1"/>
  <c r="F154" i="21" s="1"/>
  <c r="F91" i="21" s="1"/>
  <c r="F212" i="21" a="1"/>
  <c r="F212" i="21" s="1"/>
  <c r="F148" i="21" s="1"/>
  <c r="F21" i="21" s="1"/>
  <c r="I222" i="21" a="1"/>
  <c r="I222" i="21" s="1"/>
  <c r="I158" i="21" s="1"/>
  <c r="I223" i="21" a="1"/>
  <c r="I223" i="21" s="1"/>
  <c r="I159" i="21" s="1"/>
  <c r="I219" i="21" a="1"/>
  <c r="I219" i="21" s="1"/>
  <c r="I155" i="21" s="1"/>
  <c r="Q28" i="21" s="1"/>
  <c r="H211" i="21" a="1"/>
  <c r="H211" i="21" s="1"/>
  <c r="H147" i="21" s="1"/>
  <c r="H84" i="21" s="1"/>
  <c r="H220" i="21" a="1"/>
  <c r="H220" i="21" s="1"/>
  <c r="H156" i="21" s="1"/>
  <c r="H29" i="21" s="1"/>
  <c r="H227" i="21" a="1"/>
  <c r="H227" i="21" s="1"/>
  <c r="H163" i="21" s="1"/>
  <c r="J251" i="21" a="1"/>
  <c r="J251" i="21" s="1"/>
  <c r="J187" i="21" s="1"/>
  <c r="J215" i="21" a="1"/>
  <c r="J215" i="21" s="1"/>
  <c r="J151" i="21" s="1"/>
  <c r="J88" i="21" s="1"/>
  <c r="J216" i="21" a="1"/>
  <c r="J216" i="21" s="1"/>
  <c r="J152" i="21" s="1"/>
  <c r="J89" i="21" s="1"/>
  <c r="J211" i="21" a="1"/>
  <c r="J211" i="21" s="1"/>
  <c r="J147" i="21" s="1"/>
  <c r="J20" i="21" s="1"/>
  <c r="J226" i="21" a="1"/>
  <c r="J226" i="21" s="1"/>
  <c r="J162" i="21" s="1"/>
  <c r="G212" i="21" a="1"/>
  <c r="G212" i="21" s="1"/>
  <c r="G148" i="21" s="1"/>
  <c r="G85" i="21" s="1"/>
  <c r="G218" i="21" a="1"/>
  <c r="G218" i="21" s="1"/>
  <c r="G154" i="21" s="1"/>
  <c r="G224" i="21" a="1"/>
  <c r="G224" i="21" s="1"/>
  <c r="G160" i="21" s="1"/>
  <c r="L218" i="21" a="1"/>
  <c r="L218" i="21" s="1"/>
  <c r="L154" i="21" s="1"/>
  <c r="L91" i="21" s="1"/>
  <c r="L220" i="21" a="1"/>
  <c r="L220" i="21" s="1"/>
  <c r="L156" i="21" s="1"/>
  <c r="L93" i="21" s="1"/>
  <c r="L224" i="21" a="1"/>
  <c r="L224" i="21" s="1"/>
  <c r="L160" i="21" s="1"/>
  <c r="L212" i="21" a="1"/>
  <c r="L212" i="21" s="1"/>
  <c r="L148" i="21" s="1"/>
  <c r="L85" i="21" s="1"/>
  <c r="G216" i="21" a="1"/>
  <c r="G216" i="21" s="1"/>
  <c r="G152" i="21" s="1"/>
  <c r="N25" i="21" s="1"/>
  <c r="M222" i="21" a="1"/>
  <c r="M222" i="21" s="1"/>
  <c r="M158" i="21" s="1"/>
  <c r="M224" i="21" a="1"/>
  <c r="M224" i="21" s="1"/>
  <c r="M160" i="21" s="1"/>
  <c r="M226" i="21" a="1"/>
  <c r="M226" i="21" s="1"/>
  <c r="M162" i="21" s="1"/>
  <c r="M251" i="21" a="1"/>
  <c r="M251" i="21" s="1"/>
  <c r="M187" i="21" s="1"/>
  <c r="F213" i="21" a="1"/>
  <c r="F213" i="21" s="1"/>
  <c r="F149" i="21" s="1"/>
  <c r="F86" i="21" s="1"/>
  <c r="J214" i="21" a="1"/>
  <c r="J214" i="21" s="1"/>
  <c r="J150" i="21" s="1"/>
  <c r="J23" i="21" s="1"/>
  <c r="H223" i="21" a="1"/>
  <c r="H223" i="21" s="1"/>
  <c r="H159" i="21" s="1"/>
  <c r="H96" i="21" s="1"/>
  <c r="L221" i="21" a="1"/>
  <c r="L221" i="21" s="1"/>
  <c r="L157" i="21" s="1"/>
  <c r="L30" i="21" s="1"/>
  <c r="L227" i="21" a="1"/>
  <c r="L227" i="21" s="1"/>
  <c r="L163" i="21" s="1"/>
  <c r="L215" i="21" a="1"/>
  <c r="L215" i="21" s="1"/>
  <c r="L151" i="21" s="1"/>
  <c r="L88" i="21" s="1"/>
  <c r="M221" i="21" a="1"/>
  <c r="M221" i="21" s="1"/>
  <c r="M157" i="21" s="1"/>
  <c r="M216" i="21" a="1"/>
  <c r="M216" i="21" s="1"/>
  <c r="M152" i="21" s="1"/>
  <c r="M89" i="21" s="1"/>
  <c r="J220" i="21" a="1"/>
  <c r="J220" i="21" s="1"/>
  <c r="J156" i="21" s="1"/>
  <c r="J93" i="21" s="1"/>
  <c r="I221" i="21" a="1"/>
  <c r="I221" i="21" s="1"/>
  <c r="I157" i="21" s="1"/>
  <c r="Q94" i="21" s="1"/>
  <c r="I218" i="21" a="1"/>
  <c r="I218" i="21" s="1"/>
  <c r="I154" i="21" s="1"/>
  <c r="I226" i="21" a="1"/>
  <c r="I226" i="21" s="1"/>
  <c r="I162" i="21" s="1"/>
  <c r="H251" i="21" a="1"/>
  <c r="H251" i="21" s="1"/>
  <c r="H187" i="21" s="1"/>
  <c r="H218" i="21" a="1"/>
  <c r="H218" i="21" s="1"/>
  <c r="H154" i="21" s="1"/>
  <c r="H27" i="21" s="1"/>
  <c r="H221" i="21" a="1"/>
  <c r="H221" i="21" s="1"/>
  <c r="H157" i="21" s="1"/>
  <c r="H30" i="21" s="1"/>
  <c r="J217" i="21" a="1"/>
  <c r="J217" i="21" s="1"/>
  <c r="J153" i="21" s="1"/>
  <c r="J90" i="21" s="1"/>
  <c r="J224" i="21" a="1"/>
  <c r="J224" i="21" s="1"/>
  <c r="J160" i="21" s="1"/>
  <c r="L214" i="21" a="1"/>
  <c r="L214" i="21" s="1"/>
  <c r="L150" i="21" s="1"/>
  <c r="L87" i="21" s="1"/>
  <c r="L223" i="21" a="1"/>
  <c r="L223" i="21" s="1"/>
  <c r="L159" i="21" s="1"/>
  <c r="K222" i="21" a="1"/>
  <c r="K222" i="21" s="1"/>
  <c r="K158" i="21" s="1"/>
  <c r="K214" i="21" a="1"/>
  <c r="K214" i="21" s="1"/>
  <c r="K150" i="21" s="1"/>
  <c r="K87" i="21" s="1"/>
  <c r="K220" i="21" a="1"/>
  <c r="K220" i="21" s="1"/>
  <c r="K156" i="21" s="1"/>
  <c r="K29" i="21" s="1"/>
  <c r="M223" i="21" a="1"/>
  <c r="M223" i="21" s="1"/>
  <c r="M159" i="21" s="1"/>
  <c r="M213" i="21" a="1"/>
  <c r="M213" i="21" s="1"/>
  <c r="M149" i="21" s="1"/>
  <c r="M211" i="21" a="1"/>
  <c r="M211" i="21" s="1"/>
  <c r="M147" i="21" s="1"/>
  <c r="M219" i="21" a="1"/>
  <c r="M219" i="21" s="1"/>
  <c r="M155" i="21" s="1"/>
  <c r="M92" i="21" s="1"/>
  <c r="F211" i="21" a="1"/>
  <c r="F211" i="21" s="1"/>
  <c r="F147" i="21" s="1"/>
  <c r="F84" i="21" s="1"/>
  <c r="F221" i="21" a="1"/>
  <c r="F221" i="21" s="1"/>
  <c r="F157" i="21" s="1"/>
  <c r="F30" i="21" s="1"/>
  <c r="P90" i="21"/>
  <c r="P26" i="21"/>
  <c r="H59" i="21"/>
  <c r="H123" i="21"/>
  <c r="F52" i="21"/>
  <c r="F116" i="21"/>
  <c r="H108" i="21"/>
  <c r="G113" i="21"/>
  <c r="F114" i="21"/>
  <c r="F50" i="21"/>
  <c r="O89" i="21"/>
  <c r="O25" i="21"/>
  <c r="O85" i="21"/>
  <c r="O21" i="21"/>
  <c r="O22" i="21"/>
  <c r="O86" i="21"/>
  <c r="N27" i="21"/>
  <c r="N91" i="21"/>
  <c r="N89" i="21"/>
  <c r="F18" i="36"/>
  <c r="Q78" i="2"/>
  <c r="P78" i="2"/>
  <c r="C30" i="20"/>
  <c r="V78" i="2"/>
  <c r="N78" i="2"/>
  <c r="O78" i="2"/>
  <c r="M78" i="2"/>
  <c r="R78" i="2"/>
  <c r="LN14" i="46" s="1"/>
  <c r="P88" i="2"/>
  <c r="R88" i="2"/>
  <c r="QD14" i="46" s="1"/>
  <c r="Q88" i="2"/>
  <c r="C40" i="20"/>
  <c r="N88" i="2"/>
  <c r="V88" i="2"/>
  <c r="M88" i="2"/>
  <c r="O88" i="2"/>
  <c r="N84" i="21"/>
  <c r="F20" i="36"/>
  <c r="I108" i="21"/>
  <c r="I44" i="21"/>
  <c r="C38" i="20"/>
  <c r="P86" i="2"/>
  <c r="V86" i="2"/>
  <c r="M86" i="2"/>
  <c r="R86" i="2"/>
  <c r="PF14" i="46" s="1"/>
  <c r="O86" i="2"/>
  <c r="Q86" i="2"/>
  <c r="N86" i="2"/>
  <c r="O94" i="21"/>
  <c r="O30" i="21"/>
  <c r="G123" i="21"/>
  <c r="G59" i="21"/>
  <c r="G120" i="21"/>
  <c r="G56" i="21"/>
  <c r="G109" i="21"/>
  <c r="G45" i="21"/>
  <c r="C28" i="20"/>
  <c r="P76" i="2"/>
  <c r="M76" i="2"/>
  <c r="Q76" i="2"/>
  <c r="O76" i="2"/>
  <c r="V76" i="2"/>
  <c r="R76" i="2"/>
  <c r="KP14" i="46" s="1"/>
  <c r="N76" i="2"/>
  <c r="C34" i="20"/>
  <c r="P82" i="2"/>
  <c r="Q82" i="2"/>
  <c r="N82" i="2"/>
  <c r="R82" i="2"/>
  <c r="NJ14" i="46" s="1"/>
  <c r="O82" i="2"/>
  <c r="M82" i="2"/>
  <c r="V82" i="2"/>
  <c r="F11" i="36"/>
  <c r="I79" i="21"/>
  <c r="I143" i="21"/>
  <c r="I48" i="21"/>
  <c r="Q90" i="21"/>
  <c r="Q26" i="21"/>
  <c r="Q89" i="21"/>
  <c r="Q25" i="21"/>
  <c r="J44" i="21"/>
  <c r="J108" i="21"/>
  <c r="O29" i="21"/>
  <c r="O93" i="21"/>
  <c r="N29" i="21"/>
  <c r="N93" i="21"/>
  <c r="K45" i="21"/>
  <c r="K109" i="21"/>
  <c r="Q80" i="2"/>
  <c r="C32" i="20"/>
  <c r="P80" i="2"/>
  <c r="V80" i="2"/>
  <c r="R80" i="2"/>
  <c r="ML14" i="46" s="1"/>
  <c r="O80" i="2"/>
  <c r="N80" i="2"/>
  <c r="M80" i="2"/>
  <c r="G112" i="21"/>
  <c r="G48" i="21"/>
  <c r="G108" i="21"/>
  <c r="G44" i="21"/>
  <c r="O84" i="21"/>
  <c r="O20" i="21"/>
  <c r="F16" i="36"/>
  <c r="F14" i="36"/>
  <c r="G143" i="21"/>
  <c r="G79" i="21"/>
  <c r="F42" i="21"/>
  <c r="F106" i="21"/>
  <c r="L222" i="21" a="1"/>
  <c r="L222" i="21" s="1"/>
  <c r="L158" i="21" s="1"/>
  <c r="P87" i="21"/>
  <c r="P23" i="21"/>
  <c r="Q29" i="21"/>
  <c r="Q93" i="21"/>
  <c r="M225" i="21" a="1"/>
  <c r="M225" i="21" s="1"/>
  <c r="M161" i="21" s="1"/>
  <c r="F79" i="21"/>
  <c r="F143" i="21"/>
  <c r="H116" i="21"/>
  <c r="N22" i="21"/>
  <c r="N86" i="21"/>
  <c r="N92" i="21"/>
  <c r="N28" i="21"/>
  <c r="O90" i="21"/>
  <c r="O26" i="21"/>
  <c r="N21" i="21"/>
  <c r="N85" i="21"/>
  <c r="F13" i="36"/>
  <c r="P83" i="2"/>
  <c r="C35" i="20"/>
  <c r="Q83" i="2"/>
  <c r="V83" i="2"/>
  <c r="R83" i="2"/>
  <c r="NV14" i="46" s="1"/>
  <c r="O83" i="2"/>
  <c r="N83" i="2"/>
  <c r="M83" i="2"/>
  <c r="C39" i="20"/>
  <c r="V87" i="2"/>
  <c r="P87" i="2"/>
  <c r="Q87" i="2"/>
  <c r="N87" i="2"/>
  <c r="O87" i="2"/>
  <c r="R87" i="2"/>
  <c r="PR14" i="46" s="1"/>
  <c r="M87" i="2"/>
  <c r="G119" i="21"/>
  <c r="G55" i="21"/>
  <c r="F12" i="36"/>
  <c r="P85" i="2"/>
  <c r="C37" i="20"/>
  <c r="V85" i="2"/>
  <c r="Q85" i="2"/>
  <c r="R85" i="2"/>
  <c r="OT14" i="46" s="1"/>
  <c r="N85" i="2"/>
  <c r="M85" i="2"/>
  <c r="O85" i="2"/>
  <c r="F15" i="36"/>
  <c r="Q81" i="2"/>
  <c r="P81" i="2"/>
  <c r="V81" i="2"/>
  <c r="N81" i="2"/>
  <c r="O81" i="2"/>
  <c r="M81" i="2"/>
  <c r="C33" i="20"/>
  <c r="R81" i="2"/>
  <c r="MX14" i="46" s="1"/>
  <c r="V79" i="2"/>
  <c r="Q79" i="2"/>
  <c r="C31" i="20"/>
  <c r="P79" i="2"/>
  <c r="N79" i="2"/>
  <c r="M79" i="2"/>
  <c r="R79" i="2"/>
  <c r="LZ14" i="46" s="1"/>
  <c r="O79" i="2"/>
  <c r="C41" i="20"/>
  <c r="Q89" i="2"/>
  <c r="P89" i="2"/>
  <c r="O89" i="2"/>
  <c r="V89" i="2"/>
  <c r="R89" i="2"/>
  <c r="QP14" i="46" s="1"/>
  <c r="M89" i="2"/>
  <c r="N89" i="2"/>
  <c r="Q84" i="21"/>
  <c r="Q20" i="21"/>
  <c r="F55" i="21"/>
  <c r="F119" i="21"/>
  <c r="Q87" i="21"/>
  <c r="Q23" i="21"/>
  <c r="H109" i="21"/>
  <c r="H45" i="21"/>
  <c r="O88" i="21"/>
  <c r="O24" i="21"/>
  <c r="H112" i="21"/>
  <c r="H48" i="21"/>
  <c r="N90" i="21"/>
  <c r="N26" i="21"/>
  <c r="Q90" i="2"/>
  <c r="P90" i="2"/>
  <c r="M90" i="2"/>
  <c r="O90" i="2"/>
  <c r="V90" i="2"/>
  <c r="C42" i="20"/>
  <c r="R90" i="2"/>
  <c r="RB14" i="46" s="1"/>
  <c r="N90" i="2"/>
  <c r="N94" i="21"/>
  <c r="N30" i="21"/>
  <c r="F17" i="36"/>
  <c r="Q77" i="2"/>
  <c r="M77" i="2"/>
  <c r="R77" i="2"/>
  <c r="LB14" i="46" s="1"/>
  <c r="V77" i="2"/>
  <c r="P77" i="2"/>
  <c r="N77" i="2"/>
  <c r="O77" i="2"/>
  <c r="C29" i="20"/>
  <c r="C36" i="20"/>
  <c r="P84" i="2"/>
  <c r="Q84" i="2"/>
  <c r="V84" i="2"/>
  <c r="O84" i="2"/>
  <c r="M84" i="2"/>
  <c r="R84" i="2"/>
  <c r="OH14" i="46" s="1"/>
  <c r="N84" i="2"/>
  <c r="F19" i="36"/>
  <c r="F138" i="21"/>
  <c r="F74" i="21"/>
  <c r="F54" i="21"/>
  <c r="F118" i="21"/>
  <c r="L109" i="21"/>
  <c r="L45" i="21"/>
  <c r="I123" i="21"/>
  <c r="I59" i="21"/>
  <c r="I45" i="21"/>
  <c r="I109" i="21"/>
  <c r="N24" i="21"/>
  <c r="N88" i="21"/>
  <c r="Q91" i="21"/>
  <c r="Q27" i="21"/>
  <c r="P20" i="21"/>
  <c r="P84" i="21"/>
  <c r="Q88" i="21"/>
  <c r="Q24" i="21"/>
  <c r="Q22" i="21"/>
  <c r="Q86" i="21"/>
  <c r="Q85" i="21"/>
  <c r="Q21" i="21"/>
  <c r="H143" i="21" l="1"/>
  <c r="Z55" i="21"/>
  <c r="U119" i="21"/>
  <c r="J119" i="21"/>
  <c r="Y55" i="21"/>
  <c r="Q55" i="21"/>
  <c r="O55" i="21"/>
  <c r="O119" i="21"/>
  <c r="AL55" i="21"/>
  <c r="AG119" i="21"/>
  <c r="J55" i="21"/>
  <c r="J111" i="21"/>
  <c r="I119" i="21"/>
  <c r="K119" i="21"/>
  <c r="L55" i="21"/>
  <c r="Y119" i="21"/>
  <c r="T55" i="21"/>
  <c r="W119" i="21"/>
  <c r="I55" i="21"/>
  <c r="K55" i="21"/>
  <c r="AQ55" i="21"/>
  <c r="AP119" i="21"/>
  <c r="AI119" i="21"/>
  <c r="AE119" i="21"/>
  <c r="L119" i="21"/>
  <c r="AR55" i="21"/>
  <c r="X55" i="21"/>
  <c r="AN55" i="21"/>
  <c r="AO55" i="21"/>
  <c r="AS55" i="21"/>
  <c r="AL119" i="21"/>
  <c r="AK119" i="21"/>
  <c r="AB55" i="21"/>
  <c r="AD55" i="21"/>
  <c r="AF119" i="21"/>
  <c r="AC119" i="21"/>
  <c r="AD119" i="21"/>
  <c r="Q119" i="21"/>
  <c r="N119" i="21"/>
  <c r="V55" i="21"/>
  <c r="S55" i="21"/>
  <c r="AJ55" i="21"/>
  <c r="U55" i="21"/>
  <c r="W55" i="21"/>
  <c r="AH119" i="21"/>
  <c r="AH55" i="21"/>
  <c r="AI55" i="21"/>
  <c r="AF55" i="21"/>
  <c r="AQ119" i="21"/>
  <c r="V119" i="21"/>
  <c r="AM119" i="21"/>
  <c r="AK55" i="21"/>
  <c r="AB119" i="21"/>
  <c r="AN119" i="21"/>
  <c r="AO119" i="21"/>
  <c r="AS119" i="21"/>
  <c r="AP55" i="21"/>
  <c r="AM55" i="21"/>
  <c r="AG55" i="21"/>
  <c r="R55" i="21"/>
  <c r="P55" i="21"/>
  <c r="AE55" i="21"/>
  <c r="Z119" i="21"/>
  <c r="AA55" i="21"/>
  <c r="AA119" i="21"/>
  <c r="N55" i="21"/>
  <c r="T119" i="21"/>
  <c r="AR119" i="21"/>
  <c r="X119" i="21"/>
  <c r="S119" i="21"/>
  <c r="AC55" i="21"/>
  <c r="AJ119" i="21"/>
  <c r="P119" i="21"/>
  <c r="J106" i="21"/>
  <c r="J79" i="21"/>
  <c r="M119" i="21"/>
  <c r="P42" i="21"/>
  <c r="K143" i="21"/>
  <c r="O23" i="21"/>
  <c r="O28" i="21"/>
  <c r="O91" i="21"/>
  <c r="M84" i="21"/>
  <c r="P22" i="21"/>
  <c r="M30" i="21"/>
  <c r="M90" i="21"/>
  <c r="O87" i="21"/>
  <c r="O92" i="21"/>
  <c r="N23" i="21"/>
  <c r="M86" i="21"/>
  <c r="O27" i="21"/>
  <c r="M85" i="21"/>
  <c r="M91" i="21"/>
  <c r="AE123" i="21"/>
  <c r="M116" i="21"/>
  <c r="AO106" i="21"/>
  <c r="P30" i="21"/>
  <c r="R20" i="21"/>
  <c r="R90" i="21"/>
  <c r="R93" i="21"/>
  <c r="R94" i="21"/>
  <c r="P93" i="21"/>
  <c r="P25" i="21"/>
  <c r="P29" i="21"/>
  <c r="P94" i="21"/>
  <c r="P27" i="21"/>
  <c r="R84" i="21"/>
  <c r="R26" i="21"/>
  <c r="R29" i="21"/>
  <c r="R30" i="21"/>
  <c r="P28" i="21"/>
  <c r="Q92" i="21"/>
  <c r="P89" i="21"/>
  <c r="P91" i="21"/>
  <c r="R27" i="21"/>
  <c r="R92" i="21"/>
  <c r="R22" i="21"/>
  <c r="R23" i="21"/>
  <c r="R24" i="21"/>
  <c r="P88" i="21"/>
  <c r="R89" i="21"/>
  <c r="R21" i="21"/>
  <c r="Q30" i="21"/>
  <c r="P92" i="21"/>
  <c r="R91" i="21"/>
  <c r="R28" i="21"/>
  <c r="R86" i="21"/>
  <c r="R87" i="21"/>
  <c r="R88" i="21"/>
  <c r="R25" i="21"/>
  <c r="P24" i="21"/>
  <c r="R85" i="21"/>
  <c r="K44" i="21"/>
  <c r="I77" i="21"/>
  <c r="G122" i="21"/>
  <c r="H44" i="21"/>
  <c r="H56" i="21"/>
  <c r="H120" i="21"/>
  <c r="H119" i="21"/>
  <c r="I103" i="21"/>
  <c r="N111" i="21"/>
  <c r="H140" i="21"/>
  <c r="AA121" i="21"/>
  <c r="H43" i="21"/>
  <c r="R117" i="21"/>
  <c r="N52" i="21"/>
  <c r="AQ116" i="21"/>
  <c r="AD116" i="21"/>
  <c r="AA116" i="21"/>
  <c r="AB52" i="21"/>
  <c r="AJ47" i="21"/>
  <c r="H133" i="21"/>
  <c r="I69" i="21"/>
  <c r="K52" i="21"/>
  <c r="W52" i="21"/>
  <c r="AF116" i="21"/>
  <c r="AC52" i="21"/>
  <c r="W116" i="21"/>
  <c r="I111" i="21"/>
  <c r="I116" i="21"/>
  <c r="Z52" i="21"/>
  <c r="AP116" i="21"/>
  <c r="AG116" i="21"/>
  <c r="S116" i="21"/>
  <c r="H69" i="21"/>
  <c r="I133" i="21"/>
  <c r="H52" i="21"/>
  <c r="R52" i="21"/>
  <c r="AM52" i="21"/>
  <c r="P52" i="21"/>
  <c r="AR116" i="21"/>
  <c r="T116" i="21"/>
  <c r="AN52" i="21"/>
  <c r="AO116" i="21"/>
  <c r="T52" i="21"/>
  <c r="AE116" i="21"/>
  <c r="H107" i="21"/>
  <c r="I52" i="21"/>
  <c r="Q52" i="21"/>
  <c r="AJ52" i="21"/>
  <c r="AP52" i="21"/>
  <c r="U52" i="21"/>
  <c r="V116" i="21"/>
  <c r="U116" i="21"/>
  <c r="AL52" i="21"/>
  <c r="V52" i="21"/>
  <c r="AN116" i="21"/>
  <c r="R116" i="21"/>
  <c r="K116" i="21"/>
  <c r="O52" i="21"/>
  <c r="AR52" i="21"/>
  <c r="AI52" i="21"/>
  <c r="AE52" i="21"/>
  <c r="S52" i="21"/>
  <c r="AA52" i="21"/>
  <c r="AL116" i="21"/>
  <c r="Z116" i="21"/>
  <c r="AG52" i="21"/>
  <c r="AH116" i="21"/>
  <c r="Y52" i="21"/>
  <c r="AK52" i="21"/>
  <c r="AK116" i="21"/>
  <c r="AC116" i="21"/>
  <c r="P116" i="21"/>
  <c r="AO52" i="21"/>
  <c r="Q116" i="21"/>
  <c r="X52" i="21"/>
  <c r="AJ116" i="21"/>
  <c r="Y116" i="21"/>
  <c r="O116" i="21"/>
  <c r="AM116" i="21"/>
  <c r="AI116" i="21"/>
  <c r="AH52" i="21"/>
  <c r="X116" i="21"/>
  <c r="AF52" i="21"/>
  <c r="AS52" i="21"/>
  <c r="AS116" i="21"/>
  <c r="AB116" i="21"/>
  <c r="N116" i="21"/>
  <c r="L52" i="21"/>
  <c r="K58" i="21"/>
  <c r="I58" i="21"/>
  <c r="P58" i="21"/>
  <c r="P47" i="21"/>
  <c r="AD58" i="21"/>
  <c r="W122" i="21"/>
  <c r="J39" i="21"/>
  <c r="H117" i="21"/>
  <c r="T117" i="21"/>
  <c r="AA42" i="21"/>
  <c r="AI42" i="21"/>
  <c r="X117" i="21"/>
  <c r="N106" i="21"/>
  <c r="J116" i="21"/>
  <c r="H41" i="21"/>
  <c r="J53" i="21"/>
  <c r="J54" i="21"/>
  <c r="L117" i="21"/>
  <c r="V111" i="21"/>
  <c r="AG54" i="21"/>
  <c r="AK122" i="21"/>
  <c r="N122" i="21"/>
  <c r="T42" i="21"/>
  <c r="H70" i="21"/>
  <c r="K43" i="21"/>
  <c r="J139" i="21"/>
  <c r="I122" i="21"/>
  <c r="H118" i="21"/>
  <c r="K122" i="21"/>
  <c r="H122" i="21"/>
  <c r="Z58" i="21"/>
  <c r="Q111" i="21"/>
  <c r="AH42" i="21"/>
  <c r="AC117" i="21"/>
  <c r="AI111" i="21"/>
  <c r="AF58" i="21"/>
  <c r="H138" i="21"/>
  <c r="M122" i="21"/>
  <c r="AG58" i="21"/>
  <c r="T47" i="21"/>
  <c r="S111" i="21"/>
  <c r="P122" i="21"/>
  <c r="AL122" i="21"/>
  <c r="AL114" i="21"/>
  <c r="AM54" i="21"/>
  <c r="AG53" i="21"/>
  <c r="O54" i="21"/>
  <c r="AQ117" i="21"/>
  <c r="AQ118" i="21"/>
  <c r="X118" i="21"/>
  <c r="AO42" i="21"/>
  <c r="I110" i="21"/>
  <c r="I46" i="21"/>
  <c r="H110" i="21"/>
  <c r="G42" i="21"/>
  <c r="AB106" i="21"/>
  <c r="AD106" i="21"/>
  <c r="S106" i="21"/>
  <c r="AM106" i="21"/>
  <c r="O42" i="21"/>
  <c r="T106" i="21"/>
  <c r="W106" i="21"/>
  <c r="AR106" i="21"/>
  <c r="AJ106" i="21"/>
  <c r="Z106" i="21"/>
  <c r="AQ106" i="21"/>
  <c r="AM42" i="21"/>
  <c r="S42" i="21"/>
  <c r="AG42" i="21"/>
  <c r="R42" i="21"/>
  <c r="R106" i="21"/>
  <c r="I42" i="21"/>
  <c r="K106" i="21"/>
  <c r="P106" i="21"/>
  <c r="Y42" i="21"/>
  <c r="AC106" i="21"/>
  <c r="AH106" i="21"/>
  <c r="AK106" i="21"/>
  <c r="Z42" i="21"/>
  <c r="AP42" i="21"/>
  <c r="Q106" i="21"/>
  <c r="AI106" i="21"/>
  <c r="AB42" i="21"/>
  <c r="AL106" i="21"/>
  <c r="U106" i="21"/>
  <c r="V106" i="21"/>
  <c r="AD42" i="21"/>
  <c r="AN42" i="21"/>
  <c r="AG106" i="21"/>
  <c r="AF42" i="21"/>
  <c r="AS42" i="21"/>
  <c r="AL42" i="21"/>
  <c r="AE106" i="21"/>
  <c r="X42" i="21"/>
  <c r="AR42" i="21"/>
  <c r="V42" i="21"/>
  <c r="Q42" i="21"/>
  <c r="I106" i="21"/>
  <c r="X106" i="21"/>
  <c r="AK42" i="21"/>
  <c r="AP106" i="21"/>
  <c r="Y106" i="21"/>
  <c r="AA106" i="21"/>
  <c r="AN106" i="21"/>
  <c r="AJ42" i="21"/>
  <c r="AQ42" i="21"/>
  <c r="G118" i="21"/>
  <c r="M118" i="21"/>
  <c r="AS118" i="21"/>
  <c r="AB118" i="21"/>
  <c r="Q118" i="21"/>
  <c r="AR54" i="21"/>
  <c r="AD54" i="21"/>
  <c r="AI118" i="21"/>
  <c r="AJ118" i="21"/>
  <c r="AO54" i="21"/>
  <c r="AH54" i="21"/>
  <c r="AL54" i="21"/>
  <c r="AM118" i="21"/>
  <c r="AH118" i="21"/>
  <c r="AK54" i="21"/>
  <c r="U54" i="21"/>
  <c r="X54" i="21"/>
  <c r="Z54" i="21"/>
  <c r="V54" i="21"/>
  <c r="I54" i="21"/>
  <c r="I118" i="21"/>
  <c r="AE118" i="21"/>
  <c r="W118" i="21"/>
  <c r="AP118" i="21"/>
  <c r="AG118" i="21"/>
  <c r="N54" i="21"/>
  <c r="AE54" i="21"/>
  <c r="AQ54" i="21"/>
  <c r="Q54" i="21"/>
  <c r="R54" i="21"/>
  <c r="L54" i="21"/>
  <c r="P118" i="21"/>
  <c r="R118" i="21"/>
  <c r="O118" i="21"/>
  <c r="AN118" i="21"/>
  <c r="V118" i="21"/>
  <c r="AF118" i="21"/>
  <c r="AR118" i="21"/>
  <c r="AN54" i="21"/>
  <c r="U118" i="21"/>
  <c r="T54" i="21"/>
  <c r="AO118" i="21"/>
  <c r="AJ54" i="21"/>
  <c r="AC54" i="21"/>
  <c r="AP54" i="21"/>
  <c r="L118" i="21"/>
  <c r="K54" i="21"/>
  <c r="H54" i="21"/>
  <c r="N118" i="21"/>
  <c r="AS54" i="21"/>
  <c r="T118" i="21"/>
  <c r="Z118" i="21"/>
  <c r="AF54" i="21"/>
  <c r="AA118" i="21"/>
  <c r="P54" i="21"/>
  <c r="S54" i="21"/>
  <c r="AD117" i="21"/>
  <c r="Q117" i="21"/>
  <c r="AC53" i="21"/>
  <c r="V117" i="21"/>
  <c r="AE53" i="21"/>
  <c r="AJ117" i="21"/>
  <c r="AB53" i="21"/>
  <c r="AL53" i="21"/>
  <c r="AN53" i="21"/>
  <c r="AB117" i="21"/>
  <c r="AS53" i="21"/>
  <c r="T53" i="21"/>
  <c r="Z53" i="21"/>
  <c r="W53" i="21"/>
  <c r="P53" i="21"/>
  <c r="AM53" i="21"/>
  <c r="Q53" i="21"/>
  <c r="H53" i="21"/>
  <c r="I53" i="21"/>
  <c r="P117" i="21"/>
  <c r="AO117" i="21"/>
  <c r="N117" i="21"/>
  <c r="AK117" i="21"/>
  <c r="Y117" i="21"/>
  <c r="AL117" i="21"/>
  <c r="AA53" i="21"/>
  <c r="AQ53" i="21"/>
  <c r="R53" i="21"/>
  <c r="AF117" i="21"/>
  <c r="O117" i="21"/>
  <c r="AN117" i="21"/>
  <c r="U117" i="21"/>
  <c r="Y53" i="21"/>
  <c r="AH53" i="21"/>
  <c r="AP117" i="21"/>
  <c r="AH117" i="21"/>
  <c r="AF53" i="21"/>
  <c r="AE117" i="21"/>
  <c r="AA117" i="21"/>
  <c r="O53" i="21"/>
  <c r="AG117" i="21"/>
  <c r="AI53" i="21"/>
  <c r="AP53" i="21"/>
  <c r="N53" i="21"/>
  <c r="U53" i="21"/>
  <c r="K53" i="21"/>
  <c r="W117" i="21"/>
  <c r="AO53" i="21"/>
  <c r="Z117" i="21"/>
  <c r="AK53" i="21"/>
  <c r="AD53" i="21"/>
  <c r="V53" i="21"/>
  <c r="X53" i="21"/>
  <c r="H106" i="21"/>
  <c r="J117" i="21"/>
  <c r="M54" i="21"/>
  <c r="J118" i="21"/>
  <c r="H46" i="21"/>
  <c r="AJ53" i="21"/>
  <c r="U42" i="21"/>
  <c r="AB54" i="21"/>
  <c r="W54" i="21"/>
  <c r="AI54" i="21"/>
  <c r="AM117" i="21"/>
  <c r="AR53" i="21"/>
  <c r="S117" i="21"/>
  <c r="AK118" i="21"/>
  <c r="Y118" i="21"/>
  <c r="AC42" i="21"/>
  <c r="AE42" i="21"/>
  <c r="AS106" i="21"/>
  <c r="K117" i="21"/>
  <c r="K42" i="21"/>
  <c r="I117" i="21"/>
  <c r="K118" i="21"/>
  <c r="L53" i="21"/>
  <c r="AA54" i="21"/>
  <c r="N42" i="21"/>
  <c r="S53" i="21"/>
  <c r="AS117" i="21"/>
  <c r="AR117" i="21"/>
  <c r="AI117" i="21"/>
  <c r="AL118" i="21"/>
  <c r="AC118" i="21"/>
  <c r="S118" i="21"/>
  <c r="W42" i="21"/>
  <c r="AF106" i="21"/>
  <c r="O106" i="21"/>
  <c r="L106" i="21"/>
  <c r="M106" i="21"/>
  <c r="H111" i="21"/>
  <c r="AD111" i="21"/>
  <c r="AI58" i="21"/>
  <c r="S58" i="21"/>
  <c r="AP47" i="21"/>
  <c r="AQ58" i="21"/>
  <c r="X111" i="21"/>
  <c r="N47" i="21"/>
  <c r="AN111" i="21"/>
  <c r="AL58" i="21"/>
  <c r="V122" i="21"/>
  <c r="AE122" i="21"/>
  <c r="I74" i="21"/>
  <c r="AQ47" i="21"/>
  <c r="AP58" i="21"/>
  <c r="AJ111" i="21"/>
  <c r="AC47" i="21"/>
  <c r="O111" i="21"/>
  <c r="AG122" i="21"/>
  <c r="AH58" i="21"/>
  <c r="AB122" i="21"/>
  <c r="H47" i="21"/>
  <c r="M58" i="21"/>
  <c r="I138" i="21"/>
  <c r="Q58" i="21"/>
  <c r="AM58" i="21"/>
  <c r="W58" i="21"/>
  <c r="AI47" i="21"/>
  <c r="AE47" i="21"/>
  <c r="AN47" i="21"/>
  <c r="AL111" i="21"/>
  <c r="AG111" i="21"/>
  <c r="AB47" i="21"/>
  <c r="AM111" i="21"/>
  <c r="AS58" i="21"/>
  <c r="AN58" i="21"/>
  <c r="AC58" i="21"/>
  <c r="AN122" i="21"/>
  <c r="T58" i="21"/>
  <c r="R122" i="21"/>
  <c r="K111" i="21"/>
  <c r="AG47" i="21"/>
  <c r="X58" i="21"/>
  <c r="AR58" i="21"/>
  <c r="R47" i="21"/>
  <c r="AQ111" i="21"/>
  <c r="Y111" i="21"/>
  <c r="AS47" i="21"/>
  <c r="AK47" i="21"/>
  <c r="AA111" i="21"/>
  <c r="AS111" i="21"/>
  <c r="AE58" i="21"/>
  <c r="AK58" i="21"/>
  <c r="Y122" i="21"/>
  <c r="AA122" i="21"/>
  <c r="AH122" i="21"/>
  <c r="T122" i="21"/>
  <c r="J47" i="21"/>
  <c r="H58" i="21"/>
  <c r="K47" i="21"/>
  <c r="L58" i="21"/>
  <c r="I47" i="21"/>
  <c r="V58" i="21"/>
  <c r="U47" i="21"/>
  <c r="S47" i="21"/>
  <c r="W47" i="21"/>
  <c r="AF111" i="21"/>
  <c r="W111" i="21"/>
  <c r="AO111" i="21"/>
  <c r="AR111" i="21"/>
  <c r="Y47" i="21"/>
  <c r="AF47" i="21"/>
  <c r="Z111" i="21"/>
  <c r="AH111" i="21"/>
  <c r="AA47" i="21"/>
  <c r="T111" i="21"/>
  <c r="P111" i="21"/>
  <c r="AB111" i="21"/>
  <c r="AP122" i="21"/>
  <c r="X122" i="21"/>
  <c r="AJ58" i="21"/>
  <c r="N58" i="21"/>
  <c r="AO122" i="21"/>
  <c r="AJ122" i="21"/>
  <c r="AB58" i="21"/>
  <c r="AI122" i="21"/>
  <c r="AQ122" i="21"/>
  <c r="U122" i="21"/>
  <c r="AS122" i="21"/>
  <c r="O122" i="21"/>
  <c r="L122" i="21"/>
  <c r="U58" i="21"/>
  <c r="V47" i="21"/>
  <c r="AM47" i="21"/>
  <c r="X47" i="21"/>
  <c r="Q47" i="21"/>
  <c r="Z47" i="21"/>
  <c r="R58" i="21"/>
  <c r="AH47" i="21"/>
  <c r="AP111" i="21"/>
  <c r="AC111" i="21"/>
  <c r="AL47" i="21"/>
  <c r="AD47" i="21"/>
  <c r="O47" i="21"/>
  <c r="U111" i="21"/>
  <c r="AO47" i="21"/>
  <c r="AE111" i="21"/>
  <c r="R111" i="21"/>
  <c r="Y58" i="21"/>
  <c r="AR122" i="21"/>
  <c r="AF122" i="21"/>
  <c r="AA58" i="21"/>
  <c r="AC122" i="21"/>
  <c r="AM122" i="21"/>
  <c r="Z122" i="21"/>
  <c r="O58" i="21"/>
  <c r="AO58" i="21"/>
  <c r="AD122" i="21"/>
  <c r="Q122" i="21"/>
  <c r="S122" i="21"/>
  <c r="H141" i="21"/>
  <c r="U50" i="21"/>
  <c r="Y50" i="21"/>
  <c r="AM114" i="21"/>
  <c r="AS50" i="21"/>
  <c r="Y114" i="21"/>
  <c r="AG103" i="21"/>
  <c r="K114" i="21"/>
  <c r="Q50" i="21"/>
  <c r="N114" i="21"/>
  <c r="AH50" i="21"/>
  <c r="AS114" i="21"/>
  <c r="L50" i="21"/>
  <c r="I114" i="21"/>
  <c r="J141" i="21"/>
  <c r="H50" i="21"/>
  <c r="X50" i="21"/>
  <c r="V50" i="21"/>
  <c r="I73" i="21"/>
  <c r="AP114" i="21"/>
  <c r="W114" i="21"/>
  <c r="Q114" i="21"/>
  <c r="M50" i="21"/>
  <c r="I137" i="21"/>
  <c r="N50" i="21"/>
  <c r="AI50" i="21"/>
  <c r="W50" i="21"/>
  <c r="AA51" i="21"/>
  <c r="AR50" i="21"/>
  <c r="AA50" i="21"/>
  <c r="T50" i="21"/>
  <c r="AD50" i="21"/>
  <c r="U114" i="21"/>
  <c r="AC114" i="21"/>
  <c r="AR114" i="21"/>
  <c r="AC50" i="21"/>
  <c r="AQ114" i="21"/>
  <c r="AO114" i="21"/>
  <c r="AD114" i="21"/>
  <c r="AB114" i="21"/>
  <c r="P114" i="21"/>
  <c r="J77" i="21"/>
  <c r="I39" i="21"/>
  <c r="H103" i="21"/>
  <c r="AG50" i="21"/>
  <c r="P50" i="21"/>
  <c r="AJ50" i="21"/>
  <c r="I50" i="21"/>
  <c r="AQ50" i="21"/>
  <c r="AJ114" i="21"/>
  <c r="AG114" i="21"/>
  <c r="AK50" i="21"/>
  <c r="O50" i="21"/>
  <c r="V114" i="21"/>
  <c r="T114" i="21"/>
  <c r="AA114" i="21"/>
  <c r="AF114" i="21"/>
  <c r="AE114" i="21"/>
  <c r="AN114" i="21"/>
  <c r="S114" i="21"/>
  <c r="R114" i="21"/>
  <c r="M114" i="21"/>
  <c r="H39" i="21"/>
  <c r="H73" i="21"/>
  <c r="H137" i="21"/>
  <c r="K50" i="21"/>
  <c r="I78" i="21"/>
  <c r="H114" i="21"/>
  <c r="L114" i="21"/>
  <c r="AM50" i="21"/>
  <c r="Z50" i="21"/>
  <c r="S50" i="21"/>
  <c r="AO50" i="21"/>
  <c r="R50" i="21"/>
  <c r="AP50" i="21"/>
  <c r="AE50" i="21"/>
  <c r="AF50" i="21"/>
  <c r="AK114" i="21"/>
  <c r="AL50" i="21"/>
  <c r="AB50" i="21"/>
  <c r="Z114" i="21"/>
  <c r="X114" i="21"/>
  <c r="AH114" i="21"/>
  <c r="AI114" i="21"/>
  <c r="AN50" i="21"/>
  <c r="O114" i="21"/>
  <c r="AR73" i="21"/>
  <c r="J50" i="21"/>
  <c r="J69" i="21"/>
  <c r="K69" i="21"/>
  <c r="J74" i="21"/>
  <c r="M115" i="21"/>
  <c r="J41" i="21"/>
  <c r="V138" i="21"/>
  <c r="AE105" i="21"/>
  <c r="P57" i="21"/>
  <c r="H134" i="21"/>
  <c r="H139" i="21"/>
  <c r="T115" i="21"/>
  <c r="N121" i="21"/>
  <c r="V115" i="21"/>
  <c r="O115" i="21"/>
  <c r="AE57" i="21"/>
  <c r="H57" i="21"/>
  <c r="K115" i="21"/>
  <c r="Q57" i="21"/>
  <c r="AM57" i="21"/>
  <c r="AG121" i="21"/>
  <c r="H71" i="21"/>
  <c r="AC57" i="21"/>
  <c r="AF121" i="21"/>
  <c r="AP115" i="21"/>
  <c r="AS115" i="21"/>
  <c r="J45" i="21"/>
  <c r="AP121" i="21"/>
  <c r="X115" i="21"/>
  <c r="G141" i="21"/>
  <c r="I135" i="21"/>
  <c r="I107" i="21"/>
  <c r="I76" i="21"/>
  <c r="I134" i="21"/>
  <c r="K57" i="21"/>
  <c r="H77" i="21"/>
  <c r="H113" i="21"/>
  <c r="I41" i="21"/>
  <c r="I113" i="21"/>
  <c r="AG57" i="21"/>
  <c r="I105" i="21"/>
  <c r="V51" i="21"/>
  <c r="AM51" i="21"/>
  <c r="AI57" i="21"/>
  <c r="AK121" i="21"/>
  <c r="T121" i="21"/>
  <c r="AC51" i="21"/>
  <c r="O51" i="21"/>
  <c r="R115" i="21"/>
  <c r="H105" i="21"/>
  <c r="I136" i="21"/>
  <c r="I71" i="21"/>
  <c r="I43" i="21"/>
  <c r="I115" i="21"/>
  <c r="G49" i="21"/>
  <c r="H115" i="21"/>
  <c r="G76" i="21"/>
  <c r="H49" i="21"/>
  <c r="I141" i="21"/>
  <c r="I139" i="21"/>
  <c r="AC121" i="21"/>
  <c r="T57" i="21"/>
  <c r="AF57" i="21"/>
  <c r="AR115" i="21"/>
  <c r="AK51" i="21"/>
  <c r="AC39" i="21"/>
  <c r="M46" i="21"/>
  <c r="G110" i="21"/>
  <c r="N77" i="21"/>
  <c r="N110" i="21"/>
  <c r="I70" i="21"/>
  <c r="L57" i="21"/>
  <c r="N57" i="21"/>
  <c r="R51" i="21"/>
  <c r="S57" i="21"/>
  <c r="AQ57" i="21"/>
  <c r="V57" i="21"/>
  <c r="AG51" i="21"/>
  <c r="AL51" i="21"/>
  <c r="AD57" i="21"/>
  <c r="AO121" i="21"/>
  <c r="AL121" i="21"/>
  <c r="AR121" i="21"/>
  <c r="Y121" i="21"/>
  <c r="V121" i="21"/>
  <c r="AH121" i="21"/>
  <c r="P121" i="21"/>
  <c r="AN121" i="21"/>
  <c r="AE121" i="21"/>
  <c r="R121" i="21"/>
  <c r="U51" i="21"/>
  <c r="AM115" i="21"/>
  <c r="AQ115" i="21"/>
  <c r="Y115" i="21"/>
  <c r="AC115" i="21"/>
  <c r="Z115" i="21"/>
  <c r="T51" i="21"/>
  <c r="AK115" i="21"/>
  <c r="AE115" i="21"/>
  <c r="AN115" i="21"/>
  <c r="S115" i="21"/>
  <c r="J40" i="21"/>
  <c r="H136" i="21"/>
  <c r="J140" i="21"/>
  <c r="M47" i="21"/>
  <c r="AN140" i="21"/>
  <c r="Q120" i="21"/>
  <c r="G111" i="21"/>
  <c r="K70" i="21"/>
  <c r="J121" i="21"/>
  <c r="I121" i="21"/>
  <c r="H121" i="21"/>
  <c r="I51" i="21"/>
  <c r="H78" i="21"/>
  <c r="H135" i="21"/>
  <c r="G140" i="21"/>
  <c r="R57" i="21"/>
  <c r="Z57" i="21"/>
  <c r="I57" i="21"/>
  <c r="H142" i="21"/>
  <c r="I140" i="21"/>
  <c r="I142" i="21"/>
  <c r="K121" i="21"/>
  <c r="H76" i="21"/>
  <c r="H75" i="21"/>
  <c r="H51" i="21"/>
  <c r="L121" i="21"/>
  <c r="K51" i="21"/>
  <c r="X57" i="21"/>
  <c r="AJ51" i="21"/>
  <c r="AQ51" i="21"/>
  <c r="AI51" i="21"/>
  <c r="AP51" i="21"/>
  <c r="N51" i="21"/>
  <c r="X51" i="21"/>
  <c r="AR57" i="21"/>
  <c r="AK57" i="21"/>
  <c r="Z121" i="21"/>
  <c r="AJ121" i="21"/>
  <c r="Y57" i="21"/>
  <c r="AQ121" i="21"/>
  <c r="AI121" i="21"/>
  <c r="AS57" i="21"/>
  <c r="O121" i="21"/>
  <c r="AD121" i="21"/>
  <c r="AB121" i="21"/>
  <c r="Q121" i="21"/>
  <c r="AO51" i="21"/>
  <c r="W115" i="21"/>
  <c r="AB51" i="21"/>
  <c r="AR51" i="21"/>
  <c r="AD51" i="21"/>
  <c r="N115" i="21"/>
  <c r="AI115" i="21"/>
  <c r="AH51" i="21"/>
  <c r="AA115" i="21"/>
  <c r="P115" i="21"/>
  <c r="AB115" i="21"/>
  <c r="V142" i="21"/>
  <c r="K136" i="21"/>
  <c r="J137" i="21"/>
  <c r="I104" i="21"/>
  <c r="L115" i="21"/>
  <c r="J113" i="21"/>
  <c r="G121" i="21"/>
  <c r="M117" i="21"/>
  <c r="K78" i="21"/>
  <c r="G43" i="21"/>
  <c r="J110" i="21"/>
  <c r="G139" i="21"/>
  <c r="L47" i="21"/>
  <c r="J43" i="21"/>
  <c r="I75" i="21"/>
  <c r="AB57" i="21"/>
  <c r="W51" i="21"/>
  <c r="W57" i="21"/>
  <c r="P51" i="21"/>
  <c r="Z51" i="21"/>
  <c r="S51" i="21"/>
  <c r="O57" i="21"/>
  <c r="Q51" i="21"/>
  <c r="AE51" i="21"/>
  <c r="U57" i="21"/>
  <c r="AP57" i="21"/>
  <c r="AJ57" i="21"/>
  <c r="U115" i="21"/>
  <c r="AL57" i="21"/>
  <c r="U121" i="21"/>
  <c r="AO57" i="21"/>
  <c r="W121" i="21"/>
  <c r="X121" i="21"/>
  <c r="AH57" i="21"/>
  <c r="AN57" i="21"/>
  <c r="AA57" i="21"/>
  <c r="AM121" i="21"/>
  <c r="S121" i="21"/>
  <c r="AS121" i="21"/>
  <c r="AS51" i="21"/>
  <c r="AO115" i="21"/>
  <c r="AG115" i="21"/>
  <c r="Y51" i="21"/>
  <c r="AF51" i="21"/>
  <c r="AJ115" i="21"/>
  <c r="AF115" i="21"/>
  <c r="AN51" i="21"/>
  <c r="AL115" i="21"/>
  <c r="AH115" i="21"/>
  <c r="Q115" i="21"/>
  <c r="AD115" i="21"/>
  <c r="AA40" i="21"/>
  <c r="J134" i="21"/>
  <c r="Y135" i="21"/>
  <c r="J135" i="21"/>
  <c r="T139" i="21"/>
  <c r="J51" i="21"/>
  <c r="M121" i="21"/>
  <c r="J120" i="21"/>
  <c r="J78" i="21"/>
  <c r="G117" i="21"/>
  <c r="AP141" i="21"/>
  <c r="Q77" i="21"/>
  <c r="S39" i="21"/>
  <c r="P75" i="21"/>
  <c r="Z46" i="21"/>
  <c r="AJ46" i="21"/>
  <c r="X75" i="21"/>
  <c r="AF135" i="21"/>
  <c r="U142" i="21"/>
  <c r="AR139" i="21"/>
  <c r="S141" i="21"/>
  <c r="Y110" i="21"/>
  <c r="AM73" i="21"/>
  <c r="V71" i="21"/>
  <c r="O103" i="21"/>
  <c r="AR71" i="21"/>
  <c r="S46" i="21"/>
  <c r="X77" i="21"/>
  <c r="AA75" i="21"/>
  <c r="V75" i="21"/>
  <c r="AR75" i="21"/>
  <c r="AR46" i="21"/>
  <c r="U46" i="21"/>
  <c r="AJ75" i="21"/>
  <c r="T77" i="21"/>
  <c r="AE73" i="21"/>
  <c r="AF141" i="21"/>
  <c r="AN103" i="21"/>
  <c r="T40" i="21"/>
  <c r="AO46" i="21"/>
  <c r="X137" i="21"/>
  <c r="AG139" i="21"/>
  <c r="AL71" i="21"/>
  <c r="U104" i="21"/>
  <c r="AL77" i="21"/>
  <c r="AQ110" i="21"/>
  <c r="AH73" i="21"/>
  <c r="N139" i="21"/>
  <c r="R46" i="21"/>
  <c r="P77" i="21"/>
  <c r="P71" i="21"/>
  <c r="Q75" i="21"/>
  <c r="AG40" i="21"/>
  <c r="W40" i="21"/>
  <c r="Z40" i="21"/>
  <c r="AM39" i="21"/>
  <c r="AC77" i="21"/>
  <c r="AA103" i="21"/>
  <c r="X110" i="21"/>
  <c r="O137" i="21"/>
  <c r="AK71" i="21"/>
  <c r="Z103" i="21"/>
  <c r="O104" i="21"/>
  <c r="AE110" i="21"/>
  <c r="AQ77" i="21"/>
  <c r="AA77" i="21"/>
  <c r="X73" i="21"/>
  <c r="N40" i="21"/>
  <c r="AS104" i="21"/>
  <c r="AN40" i="21"/>
  <c r="AQ40" i="21"/>
  <c r="AB104" i="21"/>
  <c r="AI40" i="21"/>
  <c r="S40" i="21"/>
  <c r="AO104" i="21"/>
  <c r="AI104" i="21"/>
  <c r="X40" i="21"/>
  <c r="P40" i="21"/>
  <c r="R40" i="21"/>
  <c r="V40" i="21"/>
  <c r="AO40" i="21"/>
  <c r="Q40" i="21"/>
  <c r="S103" i="21"/>
  <c r="N103" i="21"/>
  <c r="AC103" i="21"/>
  <c r="AJ103" i="21"/>
  <c r="AD39" i="21"/>
  <c r="AA39" i="21"/>
  <c r="V39" i="21"/>
  <c r="P39" i="21"/>
  <c r="R39" i="21"/>
  <c r="Q103" i="21"/>
  <c r="AR103" i="21"/>
  <c r="AQ103" i="21"/>
  <c r="N39" i="21"/>
  <c r="W39" i="21"/>
  <c r="AQ39" i="21"/>
  <c r="AR39" i="21"/>
  <c r="V103" i="21"/>
  <c r="X103" i="21"/>
  <c r="AS39" i="21"/>
  <c r="O39" i="21"/>
  <c r="AG39" i="21"/>
  <c r="X39" i="21"/>
  <c r="Q39" i="21"/>
  <c r="W103" i="21"/>
  <c r="Z39" i="21"/>
  <c r="AS71" i="21"/>
  <c r="T135" i="21"/>
  <c r="AG71" i="21"/>
  <c r="AN71" i="21"/>
  <c r="Z71" i="21"/>
  <c r="AQ71" i="21"/>
  <c r="Y71" i="21"/>
  <c r="AI71" i="21"/>
  <c r="R135" i="21"/>
  <c r="Z135" i="21"/>
  <c r="AE135" i="21"/>
  <c r="AS135" i="21"/>
  <c r="W135" i="21"/>
  <c r="X71" i="21"/>
  <c r="S71" i="21"/>
  <c r="AM71" i="21"/>
  <c r="P135" i="21"/>
  <c r="AN135" i="21"/>
  <c r="AR135" i="21"/>
  <c r="Q71" i="21"/>
  <c r="AE71" i="21"/>
  <c r="AN137" i="21"/>
  <c r="Q137" i="21"/>
  <c r="AC73" i="21"/>
  <c r="AK73" i="21"/>
  <c r="U73" i="21"/>
  <c r="AP73" i="21"/>
  <c r="AQ73" i="21"/>
  <c r="AA73" i="21"/>
  <c r="P73" i="21"/>
  <c r="AB73" i="21"/>
  <c r="AD73" i="21"/>
  <c r="Q73" i="21"/>
  <c r="S73" i="21"/>
  <c r="AE137" i="21"/>
  <c r="AL73" i="21"/>
  <c r="Y73" i="21"/>
  <c r="AR137" i="21"/>
  <c r="Z73" i="21"/>
  <c r="AI73" i="21"/>
  <c r="W73" i="21"/>
  <c r="AA137" i="21"/>
  <c r="AQ137" i="21"/>
  <c r="V73" i="21"/>
  <c r="Y75" i="21"/>
  <c r="AJ139" i="21"/>
  <c r="AC139" i="21"/>
  <c r="AH75" i="21"/>
  <c r="AE139" i="21"/>
  <c r="AF139" i="21"/>
  <c r="Z75" i="21"/>
  <c r="W75" i="21"/>
  <c r="L139" i="21"/>
  <c r="AB139" i="21"/>
  <c r="AN75" i="21"/>
  <c r="V139" i="21"/>
  <c r="AE75" i="21"/>
  <c r="AB75" i="21"/>
  <c r="AO75" i="21"/>
  <c r="AM75" i="21"/>
  <c r="AG75" i="21"/>
  <c r="O75" i="21"/>
  <c r="AI75" i="21"/>
  <c r="AP75" i="21"/>
  <c r="AQ75" i="21"/>
  <c r="R75" i="21"/>
  <c r="L75" i="21"/>
  <c r="AM139" i="21"/>
  <c r="AA139" i="21"/>
  <c r="AL75" i="21"/>
  <c r="U75" i="21"/>
  <c r="S75" i="21"/>
  <c r="R141" i="21"/>
  <c r="AF77" i="21"/>
  <c r="AM77" i="21"/>
  <c r="AO141" i="21"/>
  <c r="W141" i="21"/>
  <c r="AK141" i="21"/>
  <c r="AJ77" i="21"/>
  <c r="Z77" i="21"/>
  <c r="AR77" i="21"/>
  <c r="W77" i="21"/>
  <c r="P141" i="21"/>
  <c r="Y141" i="21"/>
  <c r="AD77" i="21"/>
  <c r="AP77" i="21"/>
  <c r="Q141" i="21"/>
  <c r="AN141" i="21"/>
  <c r="O77" i="21"/>
  <c r="AA141" i="21"/>
  <c r="AS77" i="21"/>
  <c r="AH77" i="21"/>
  <c r="R77" i="21"/>
  <c r="U77" i="21"/>
  <c r="AI77" i="21"/>
  <c r="K77" i="21"/>
  <c r="L141" i="21"/>
  <c r="Y77" i="21"/>
  <c r="AQ141" i="21"/>
  <c r="L77" i="21"/>
  <c r="S77" i="21"/>
  <c r="AB110" i="21"/>
  <c r="AM110" i="21"/>
  <c r="AH110" i="21"/>
  <c r="AS46" i="21"/>
  <c r="O46" i="21"/>
  <c r="AC46" i="21"/>
  <c r="AI46" i="21"/>
  <c r="AP46" i="21"/>
  <c r="Q46" i="21"/>
  <c r="P46" i="21"/>
  <c r="X46" i="21"/>
  <c r="AA46" i="21"/>
  <c r="AQ46" i="21"/>
  <c r="S110" i="21"/>
  <c r="AE46" i="21"/>
  <c r="AI110" i="21"/>
  <c r="R110" i="21"/>
  <c r="AO110" i="21"/>
  <c r="AK46" i="21"/>
  <c r="T46" i="21"/>
  <c r="AF46" i="21"/>
  <c r="AG110" i="21"/>
  <c r="N46" i="21"/>
  <c r="AM46" i="21"/>
  <c r="V46" i="21"/>
  <c r="W46" i="21"/>
  <c r="AR110" i="21"/>
  <c r="T110" i="21"/>
  <c r="AD46" i="21"/>
  <c r="AJ40" i="21"/>
  <c r="O71" i="21"/>
  <c r="AP39" i="21"/>
  <c r="AG73" i="21"/>
  <c r="N71" i="21"/>
  <c r="U39" i="21"/>
  <c r="AJ39" i="21"/>
  <c r="N73" i="21"/>
  <c r="R73" i="21"/>
  <c r="AJ71" i="21"/>
  <c r="AP40" i="21"/>
  <c r="U103" i="21"/>
  <c r="AL39" i="21"/>
  <c r="Y103" i="21"/>
  <c r="T39" i="21"/>
  <c r="AO137" i="21"/>
  <c r="AF73" i="21"/>
  <c r="AH137" i="21"/>
  <c r="AP137" i="21"/>
  <c r="Z137" i="21"/>
  <c r="AK75" i="21"/>
  <c r="AH139" i="21"/>
  <c r="W139" i="21"/>
  <c r="AQ139" i="21"/>
  <c r="AO135" i="21"/>
  <c r="AH71" i="21"/>
  <c r="AI135" i="21"/>
  <c r="AQ135" i="21"/>
  <c r="O135" i="21"/>
  <c r="AM104" i="21"/>
  <c r="K40" i="21"/>
  <c r="P104" i="21"/>
  <c r="V104" i="21"/>
  <c r="AH40" i="21"/>
  <c r="AE40" i="21"/>
  <c r="T104" i="21"/>
  <c r="AP104" i="21"/>
  <c r="AM40" i="21"/>
  <c r="AE104" i="21"/>
  <c r="AK40" i="21"/>
  <c r="AC104" i="21"/>
  <c r="AA104" i="21"/>
  <c r="Z104" i="21"/>
  <c r="U40" i="21"/>
  <c r="K39" i="21"/>
  <c r="P103" i="21"/>
  <c r="AI103" i="21"/>
  <c r="R103" i="21"/>
  <c r="AB39" i="21"/>
  <c r="AL103" i="21"/>
  <c r="AF39" i="21"/>
  <c r="AP103" i="21"/>
  <c r="AK39" i="21"/>
  <c r="AO103" i="21"/>
  <c r="AE103" i="21"/>
  <c r="AH103" i="21"/>
  <c r="AI39" i="21"/>
  <c r="AE39" i="21"/>
  <c r="AD103" i="21"/>
  <c r="AS103" i="21"/>
  <c r="AB103" i="21"/>
  <c r="AK103" i="21"/>
  <c r="T103" i="21"/>
  <c r="AN39" i="21"/>
  <c r="AF103" i="21"/>
  <c r="AO39" i="21"/>
  <c r="Y39" i="21"/>
  <c r="AM103" i="21"/>
  <c r="AH39" i="21"/>
  <c r="K71" i="21"/>
  <c r="AD135" i="21"/>
  <c r="Q135" i="21"/>
  <c r="AA71" i="21"/>
  <c r="AH135" i="21"/>
  <c r="AO71" i="21"/>
  <c r="AM135" i="21"/>
  <c r="X135" i="21"/>
  <c r="AC71" i="21"/>
  <c r="AC135" i="21"/>
  <c r="V135" i="21"/>
  <c r="N135" i="21"/>
  <c r="AP135" i="21"/>
  <c r="R71" i="21"/>
  <c r="AP71" i="21"/>
  <c r="S135" i="21"/>
  <c r="AB135" i="21"/>
  <c r="AJ135" i="21"/>
  <c r="AF71" i="21"/>
  <c r="AD71" i="21"/>
  <c r="AK135" i="21"/>
  <c r="AA135" i="21"/>
  <c r="AB71" i="21"/>
  <c r="U135" i="21"/>
  <c r="T71" i="21"/>
  <c r="AL135" i="21"/>
  <c r="W71" i="21"/>
  <c r="U71" i="21"/>
  <c r="K137" i="21"/>
  <c r="P137" i="21"/>
  <c r="AD137" i="21"/>
  <c r="S137" i="21"/>
  <c r="N137" i="21"/>
  <c r="AL137" i="21"/>
  <c r="AJ137" i="21"/>
  <c r="V137" i="21"/>
  <c r="U137" i="21"/>
  <c r="AJ73" i="21"/>
  <c r="O73" i="21"/>
  <c r="AF137" i="21"/>
  <c r="AO73" i="21"/>
  <c r="AN73" i="21"/>
  <c r="AS137" i="21"/>
  <c r="R137" i="21"/>
  <c r="AG137" i="21"/>
  <c r="AB137" i="21"/>
  <c r="T137" i="21"/>
  <c r="AI137" i="21"/>
  <c r="AK137" i="21"/>
  <c r="AC137" i="21"/>
  <c r="W137" i="21"/>
  <c r="Y137" i="21"/>
  <c r="T73" i="21"/>
  <c r="AS73" i="21"/>
  <c r="AM137" i="21"/>
  <c r="K75" i="21"/>
  <c r="AN139" i="21"/>
  <c r="AD139" i="21"/>
  <c r="S139" i="21"/>
  <c r="AK139" i="21"/>
  <c r="R139" i="21"/>
  <c r="U139" i="21"/>
  <c r="AC75" i="21"/>
  <c r="AL139" i="21"/>
  <c r="AD75" i="21"/>
  <c r="AF75" i="21"/>
  <c r="AI139" i="21"/>
  <c r="N75" i="21"/>
  <c r="P139" i="21"/>
  <c r="Q139" i="21"/>
  <c r="AP139" i="21"/>
  <c r="X139" i="21"/>
  <c r="AO139" i="21"/>
  <c r="T75" i="21"/>
  <c r="Y139" i="21"/>
  <c r="O139" i="21"/>
  <c r="AS75" i="21"/>
  <c r="AS139" i="21"/>
  <c r="Z139" i="21"/>
  <c r="K141" i="21"/>
  <c r="AG141" i="21"/>
  <c r="N141" i="21"/>
  <c r="O141" i="21"/>
  <c r="AI141" i="21"/>
  <c r="U141" i="21"/>
  <c r="AS141" i="21"/>
  <c r="AR141" i="21"/>
  <c r="AB77" i="21"/>
  <c r="AC141" i="21"/>
  <c r="AD141" i="21"/>
  <c r="AH141" i="21"/>
  <c r="AO77" i="21"/>
  <c r="AM141" i="21"/>
  <c r="AG77" i="21"/>
  <c r="T141" i="21"/>
  <c r="AE141" i="21"/>
  <c r="AB141" i="21"/>
  <c r="AJ141" i="21"/>
  <c r="V141" i="21"/>
  <c r="AL141" i="21"/>
  <c r="AN77" i="21"/>
  <c r="AE77" i="21"/>
  <c r="X141" i="21"/>
  <c r="Z141" i="21"/>
  <c r="AK77" i="21"/>
  <c r="V77" i="21"/>
  <c r="K46" i="21"/>
  <c r="Q110" i="21"/>
  <c r="AD110" i="21"/>
  <c r="AJ110" i="21"/>
  <c r="Y46" i="21"/>
  <c r="AF110" i="21"/>
  <c r="W110" i="21"/>
  <c r="U110" i="21"/>
  <c r="Z110" i="21"/>
  <c r="AN46" i="21"/>
  <c r="AA110" i="21"/>
  <c r="V110" i="21"/>
  <c r="AL110" i="21"/>
  <c r="AS110" i="21"/>
  <c r="AC110" i="21"/>
  <c r="O110" i="21"/>
  <c r="P110" i="21"/>
  <c r="AL46" i="21"/>
  <c r="AN110" i="21"/>
  <c r="AP110" i="21"/>
  <c r="AB46" i="21"/>
  <c r="AG46" i="21"/>
  <c r="AK110" i="21"/>
  <c r="AH46" i="21"/>
  <c r="AF104" i="21"/>
  <c r="AH104" i="21"/>
  <c r="AK104" i="21"/>
  <c r="AL40" i="21"/>
  <c r="AN104" i="21"/>
  <c r="AB40" i="21"/>
  <c r="S104" i="21"/>
  <c r="AL78" i="21"/>
  <c r="S136" i="21"/>
  <c r="AQ140" i="21"/>
  <c r="R49" i="21"/>
  <c r="U56" i="21"/>
  <c r="AS138" i="21"/>
  <c r="Y41" i="21"/>
  <c r="T59" i="21"/>
  <c r="AR140" i="21"/>
  <c r="M41" i="21"/>
  <c r="AI76" i="21"/>
  <c r="V59" i="21"/>
  <c r="S79" i="21"/>
  <c r="AS74" i="21"/>
  <c r="AQ113" i="21"/>
  <c r="AQ120" i="21"/>
  <c r="AP143" i="21"/>
  <c r="AN105" i="21"/>
  <c r="S59" i="21"/>
  <c r="AA41" i="21"/>
  <c r="AI41" i="21"/>
  <c r="O123" i="21"/>
  <c r="AN142" i="21"/>
  <c r="AD49" i="21"/>
  <c r="AO120" i="21"/>
  <c r="O140" i="21"/>
  <c r="R74" i="21"/>
  <c r="P49" i="21"/>
  <c r="AG49" i="21"/>
  <c r="AQ49" i="21"/>
  <c r="Q59" i="21"/>
  <c r="P76" i="21"/>
  <c r="W41" i="21"/>
  <c r="AQ123" i="21"/>
  <c r="P123" i="21"/>
  <c r="N74" i="21"/>
  <c r="AA138" i="21"/>
  <c r="AM113" i="21"/>
  <c r="Z120" i="21"/>
  <c r="V120" i="21"/>
  <c r="AC76" i="21"/>
  <c r="AD140" i="21"/>
  <c r="AG105" i="21"/>
  <c r="AB105" i="21"/>
  <c r="AM49" i="21"/>
  <c r="AP74" i="21"/>
  <c r="AG56" i="21"/>
  <c r="AQ59" i="21"/>
  <c r="AA123" i="21"/>
  <c r="S113" i="21"/>
  <c r="AH56" i="21"/>
  <c r="Y76" i="21"/>
  <c r="Y140" i="21"/>
  <c r="AC105" i="21"/>
  <c r="R105" i="21"/>
  <c r="O56" i="21"/>
  <c r="AI59" i="21"/>
  <c r="AJ59" i="21"/>
  <c r="Z74" i="21"/>
  <c r="Y59" i="21"/>
  <c r="T74" i="21"/>
  <c r="W138" i="21"/>
  <c r="O138" i="21"/>
  <c r="AS113" i="21"/>
  <c r="AK56" i="21"/>
  <c r="L138" i="21"/>
  <c r="M59" i="21"/>
  <c r="L140" i="21"/>
  <c r="AQ41" i="21"/>
  <c r="AG59" i="21"/>
  <c r="AC123" i="21"/>
  <c r="AP123" i="21"/>
  <c r="AP138" i="21"/>
  <c r="AE138" i="21"/>
  <c r="P138" i="21"/>
  <c r="T113" i="21"/>
  <c r="AO56" i="21"/>
  <c r="AC56" i="21"/>
  <c r="AA140" i="21"/>
  <c r="AS76" i="21"/>
  <c r="AK105" i="21"/>
  <c r="AL105" i="21"/>
  <c r="AG136" i="21"/>
  <c r="M143" i="21"/>
  <c r="AP79" i="21"/>
  <c r="AS72" i="21"/>
  <c r="AD79" i="21"/>
  <c r="AM142" i="21"/>
  <c r="Y136" i="21"/>
  <c r="W143" i="21"/>
  <c r="AM78" i="21"/>
  <c r="AG78" i="21"/>
  <c r="AH78" i="21"/>
  <c r="AE72" i="21"/>
  <c r="AB79" i="21"/>
  <c r="O143" i="21"/>
  <c r="AJ72" i="21"/>
  <c r="AO78" i="21"/>
  <c r="AC78" i="21"/>
  <c r="O142" i="21"/>
  <c r="X136" i="21"/>
  <c r="AD72" i="21"/>
  <c r="AE136" i="21"/>
  <c r="AC143" i="21"/>
  <c r="Y143" i="21"/>
  <c r="N79" i="21"/>
  <c r="M79" i="21"/>
  <c r="W78" i="21"/>
  <c r="Q78" i="21"/>
  <c r="T78" i="21"/>
  <c r="X79" i="21"/>
  <c r="P72" i="21"/>
  <c r="AO142" i="21"/>
  <c r="AG142" i="21"/>
  <c r="R142" i="21"/>
  <c r="AC136" i="21"/>
  <c r="AA136" i="21"/>
  <c r="N136" i="21"/>
  <c r="AL72" i="21"/>
  <c r="AH143" i="21"/>
  <c r="AR143" i="21"/>
  <c r="Q143" i="21"/>
  <c r="AQ104" i="21"/>
  <c r="Y40" i="21"/>
  <c r="AD40" i="21"/>
  <c r="AG104" i="21"/>
  <c r="X104" i="21"/>
  <c r="AR40" i="21"/>
  <c r="AL104" i="21"/>
  <c r="N104" i="21"/>
  <c r="AD104" i="21"/>
  <c r="L107" i="21"/>
  <c r="AR72" i="21"/>
  <c r="O72" i="21"/>
  <c r="X72" i="21"/>
  <c r="Q79" i="21"/>
  <c r="AJ79" i="21"/>
  <c r="V79" i="21"/>
  <c r="AM79" i="21"/>
  <c r="N78" i="21"/>
  <c r="AQ79" i="21"/>
  <c r="V72" i="21"/>
  <c r="W72" i="21"/>
  <c r="Q72" i="21"/>
  <c r="AG72" i="21"/>
  <c r="V78" i="21"/>
  <c r="AR78" i="21"/>
  <c r="AC142" i="21"/>
  <c r="AS142" i="21"/>
  <c r="AK142" i="21"/>
  <c r="AP142" i="21"/>
  <c r="AF78" i="21"/>
  <c r="T143" i="21"/>
  <c r="AN136" i="21"/>
  <c r="AO136" i="21"/>
  <c r="AI136" i="21"/>
  <c r="AM136" i="21"/>
  <c r="R136" i="21"/>
  <c r="AJ142" i="21"/>
  <c r="AK143" i="21"/>
  <c r="AL143" i="21"/>
  <c r="T79" i="21"/>
  <c r="AL79" i="21"/>
  <c r="AB143" i="21"/>
  <c r="R79" i="21"/>
  <c r="AA72" i="21"/>
  <c r="O78" i="21"/>
  <c r="R72" i="21"/>
  <c r="AI72" i="21"/>
  <c r="Z72" i="21"/>
  <c r="AD142" i="21"/>
  <c r="AA142" i="21"/>
  <c r="W142" i="21"/>
  <c r="AN78" i="21"/>
  <c r="S142" i="21"/>
  <c r="T72" i="21"/>
  <c r="AQ136" i="21"/>
  <c r="AF72" i="21"/>
  <c r="U136" i="21"/>
  <c r="Q136" i="21"/>
  <c r="AH79" i="21"/>
  <c r="AO79" i="21"/>
  <c r="X143" i="21"/>
  <c r="AN143" i="21"/>
  <c r="P143" i="21"/>
  <c r="S143" i="21"/>
  <c r="AA79" i="21"/>
  <c r="AG79" i="21"/>
  <c r="AI79" i="21"/>
  <c r="Z78" i="21"/>
  <c r="W79" i="21"/>
  <c r="AR79" i="21"/>
  <c r="S78" i="21"/>
  <c r="U79" i="21"/>
  <c r="U78" i="21"/>
  <c r="AQ78" i="21"/>
  <c r="AB78" i="21"/>
  <c r="AB142" i="21"/>
  <c r="Y78" i="21"/>
  <c r="AQ142" i="21"/>
  <c r="Z142" i="21"/>
  <c r="T142" i="21"/>
  <c r="AL142" i="21"/>
  <c r="AI142" i="21"/>
  <c r="N142" i="21"/>
  <c r="Q142" i="21"/>
  <c r="U72" i="21"/>
  <c r="AJ136" i="21"/>
  <c r="W136" i="21"/>
  <c r="V136" i="21"/>
  <c r="Y72" i="21"/>
  <c r="AF136" i="21"/>
  <c r="T136" i="21"/>
  <c r="O136" i="21"/>
  <c r="AB72" i="21"/>
  <c r="AS136" i="21"/>
  <c r="AL136" i="21"/>
  <c r="AE78" i="21"/>
  <c r="AF143" i="21"/>
  <c r="AG143" i="21"/>
  <c r="AS79" i="21"/>
  <c r="V143" i="21"/>
  <c r="AF79" i="21"/>
  <c r="O79" i="21"/>
  <c r="Z79" i="21"/>
  <c r="AE79" i="21"/>
  <c r="AI143" i="21"/>
  <c r="AE143" i="21"/>
  <c r="AD143" i="21"/>
  <c r="L79" i="21"/>
  <c r="L143" i="21"/>
  <c r="AP72" i="21"/>
  <c r="AI78" i="21"/>
  <c r="AQ72" i="21"/>
  <c r="AJ78" i="21"/>
  <c r="R78" i="21"/>
  <c r="AP78" i="21"/>
  <c r="S72" i="21"/>
  <c r="N72" i="21"/>
  <c r="P78" i="21"/>
  <c r="AO72" i="21"/>
  <c r="AM72" i="21"/>
  <c r="P79" i="21"/>
  <c r="X78" i="21"/>
  <c r="AH142" i="21"/>
  <c r="AR142" i="21"/>
  <c r="AK78" i="21"/>
  <c r="Y142" i="21"/>
  <c r="X142" i="21"/>
  <c r="AF142" i="21"/>
  <c r="AS78" i="21"/>
  <c r="AA78" i="21"/>
  <c r="AD78" i="21"/>
  <c r="AE142" i="21"/>
  <c r="P142" i="21"/>
  <c r="AK136" i="21"/>
  <c r="AD136" i="21"/>
  <c r="AH136" i="21"/>
  <c r="Z136" i="21"/>
  <c r="AR136" i="21"/>
  <c r="AC72" i="21"/>
  <c r="AH72" i="21"/>
  <c r="AN72" i="21"/>
  <c r="AP136" i="21"/>
  <c r="AB136" i="21"/>
  <c r="P136" i="21"/>
  <c r="AA143" i="21"/>
  <c r="AQ143" i="21"/>
  <c r="AO143" i="21"/>
  <c r="AM143" i="21"/>
  <c r="AC79" i="21"/>
  <c r="AN79" i="21"/>
  <c r="Z143" i="21"/>
  <c r="Y79" i="21"/>
  <c r="U143" i="21"/>
  <c r="AK79" i="21"/>
  <c r="AS143" i="21"/>
  <c r="AJ143" i="21"/>
  <c r="R143" i="21"/>
  <c r="N143" i="21"/>
  <c r="Y104" i="21"/>
  <c r="AF40" i="21"/>
  <c r="AS40" i="21"/>
  <c r="AJ104" i="21"/>
  <c r="AC40" i="21"/>
  <c r="O40" i="21"/>
  <c r="AR104" i="21"/>
  <c r="W104" i="21"/>
  <c r="Q104" i="21"/>
  <c r="R104" i="21"/>
  <c r="Y49" i="21"/>
  <c r="AN113" i="21"/>
  <c r="L49" i="21"/>
  <c r="L76" i="21"/>
  <c r="AP59" i="21"/>
  <c r="M105" i="21"/>
  <c r="Q56" i="21"/>
  <c r="Q41" i="21"/>
  <c r="Z41" i="21"/>
  <c r="AR49" i="21"/>
  <c r="AO49" i="21"/>
  <c r="AP56" i="21"/>
  <c r="Z59" i="21"/>
  <c r="X74" i="21"/>
  <c r="U59" i="21"/>
  <c r="X59" i="21"/>
  <c r="Z49" i="21"/>
  <c r="R59" i="21"/>
  <c r="W74" i="21"/>
  <c r="R56" i="21"/>
  <c r="AM59" i="21"/>
  <c r="U74" i="21"/>
  <c r="AM76" i="21"/>
  <c r="N49" i="21"/>
  <c r="AF56" i="21"/>
  <c r="U49" i="21"/>
  <c r="W140" i="21"/>
  <c r="AF59" i="21"/>
  <c r="AJ123" i="21"/>
  <c r="AN123" i="21"/>
  <c r="AE59" i="21"/>
  <c r="AD59" i="21"/>
  <c r="N123" i="21"/>
  <c r="W123" i="21"/>
  <c r="AI123" i="21"/>
  <c r="Y74" i="21"/>
  <c r="AC74" i="21"/>
  <c r="AK74" i="21"/>
  <c r="AR138" i="21"/>
  <c r="AQ138" i="21"/>
  <c r="U138" i="21"/>
  <c r="AN74" i="21"/>
  <c r="N138" i="21"/>
  <c r="Q138" i="21"/>
  <c r="AL49" i="21"/>
  <c r="V113" i="21"/>
  <c r="AO113" i="21"/>
  <c r="AK113" i="21"/>
  <c r="AH113" i="21"/>
  <c r="AL113" i="21"/>
  <c r="O113" i="21"/>
  <c r="R113" i="21"/>
  <c r="Y56" i="21"/>
  <c r="AJ56" i="21"/>
  <c r="AL120" i="21"/>
  <c r="AL56" i="21"/>
  <c r="O120" i="21"/>
  <c r="AI120" i="21"/>
  <c r="AN120" i="21"/>
  <c r="P120" i="21"/>
  <c r="AC140" i="21"/>
  <c r="O76" i="21"/>
  <c r="AB140" i="21"/>
  <c r="AI140" i="21"/>
  <c r="Z140" i="21"/>
  <c r="AJ76" i="21"/>
  <c r="AH76" i="21"/>
  <c r="S140" i="21"/>
  <c r="Z105" i="21"/>
  <c r="AR41" i="21"/>
  <c r="V105" i="21"/>
  <c r="AF105" i="21"/>
  <c r="N105" i="21"/>
  <c r="AB41" i="21"/>
  <c r="AS105" i="21"/>
  <c r="AI105" i="21"/>
  <c r="K74" i="21"/>
  <c r="S138" i="21"/>
  <c r="AB138" i="21"/>
  <c r="AH138" i="21"/>
  <c r="AM138" i="21"/>
  <c r="AG138" i="21"/>
  <c r="AD74" i="21"/>
  <c r="AI138" i="21"/>
  <c r="AK138" i="21"/>
  <c r="P74" i="21"/>
  <c r="Z138" i="21"/>
  <c r="AL74" i="21"/>
  <c r="AE74" i="21"/>
  <c r="AJ138" i="21"/>
  <c r="K59" i="21"/>
  <c r="M123" i="21"/>
  <c r="AS123" i="21"/>
  <c r="S123" i="21"/>
  <c r="AO59" i="21"/>
  <c r="AF123" i="21"/>
  <c r="AC59" i="21"/>
  <c r="O59" i="21"/>
  <c r="AK59" i="21"/>
  <c r="AO123" i="21"/>
  <c r="X123" i="21"/>
  <c r="V123" i="21"/>
  <c r="U123" i="21"/>
  <c r="W59" i="21"/>
  <c r="P59" i="21"/>
  <c r="AR123" i="21"/>
  <c r="AA59" i="21"/>
  <c r="K76" i="21"/>
  <c r="AE140" i="21"/>
  <c r="V140" i="21"/>
  <c r="AO76" i="21"/>
  <c r="AK140" i="21"/>
  <c r="AE76" i="21"/>
  <c r="N140" i="21"/>
  <c r="AB76" i="21"/>
  <c r="AM140" i="21"/>
  <c r="AF76" i="21"/>
  <c r="AP140" i="21"/>
  <c r="AA76" i="21"/>
  <c r="U76" i="21"/>
  <c r="S76" i="21"/>
  <c r="AQ76" i="21"/>
  <c r="AG76" i="21"/>
  <c r="V76" i="21"/>
  <c r="M140" i="21"/>
  <c r="L56" i="21"/>
  <c r="W76" i="21"/>
  <c r="P41" i="21"/>
  <c r="Q49" i="21"/>
  <c r="Z56" i="21"/>
  <c r="AQ74" i="21"/>
  <c r="W49" i="21"/>
  <c r="AA49" i="21"/>
  <c r="Z76" i="21"/>
  <c r="AR74" i="21"/>
  <c r="N59" i="21"/>
  <c r="X56" i="21"/>
  <c r="R41" i="21"/>
  <c r="S41" i="21"/>
  <c r="AM74" i="21"/>
  <c r="AI56" i="21"/>
  <c r="S49" i="21"/>
  <c r="X41" i="21"/>
  <c r="R76" i="21"/>
  <c r="P56" i="21"/>
  <c r="AG41" i="21"/>
  <c r="AQ56" i="21"/>
  <c r="AA113" i="21"/>
  <c r="AL76" i="21"/>
  <c r="AH123" i="21"/>
  <c r="AB59" i="21"/>
  <c r="AL123" i="21"/>
  <c r="AN59" i="21"/>
  <c r="AM123" i="21"/>
  <c r="T123" i="21"/>
  <c r="AB123" i="21"/>
  <c r="Z123" i="21"/>
  <c r="Q123" i="21"/>
  <c r="AH74" i="21"/>
  <c r="AF74" i="21"/>
  <c r="T138" i="21"/>
  <c r="Y138" i="21"/>
  <c r="AL138" i="21"/>
  <c r="AO74" i="21"/>
  <c r="Q74" i="21"/>
  <c r="AO138" i="21"/>
  <c r="AD138" i="21"/>
  <c r="Y113" i="21"/>
  <c r="AP113" i="21"/>
  <c r="O49" i="21"/>
  <c r="AE49" i="21"/>
  <c r="U113" i="21"/>
  <c r="X113" i="21"/>
  <c r="N113" i="21"/>
  <c r="AD113" i="21"/>
  <c r="W120" i="21"/>
  <c r="AA56" i="21"/>
  <c r="X120" i="21"/>
  <c r="AR120" i="21"/>
  <c r="U120" i="21"/>
  <c r="AN56" i="21"/>
  <c r="AB120" i="21"/>
  <c r="AD120" i="21"/>
  <c r="T140" i="21"/>
  <c r="AH140" i="21"/>
  <c r="AG140" i="21"/>
  <c r="AL140" i="21"/>
  <c r="AF140" i="21"/>
  <c r="AK76" i="21"/>
  <c r="P140" i="21"/>
  <c r="AS140" i="21"/>
  <c r="O41" i="21"/>
  <c r="T105" i="21"/>
  <c r="W105" i="21"/>
  <c r="AJ105" i="21"/>
  <c r="U41" i="21"/>
  <c r="U105" i="21"/>
  <c r="AM105" i="21"/>
  <c r="Q105" i="21"/>
  <c r="K113" i="21"/>
  <c r="P113" i="21"/>
  <c r="Q113" i="21"/>
  <c r="AF49" i="21"/>
  <c r="AB49" i="21"/>
  <c r="AG113" i="21"/>
  <c r="AH49" i="21"/>
  <c r="T49" i="21"/>
  <c r="AN49" i="21"/>
  <c r="AC113" i="21"/>
  <c r="AK49" i="21"/>
  <c r="AI113" i="21"/>
  <c r="V49" i="21"/>
  <c r="AJ49" i="21"/>
  <c r="K105" i="21"/>
  <c r="O105" i="21"/>
  <c r="AD105" i="21"/>
  <c r="AK41" i="21"/>
  <c r="AA105" i="21"/>
  <c r="AO105" i="21"/>
  <c r="X105" i="21"/>
  <c r="AQ105" i="21"/>
  <c r="Y105" i="21"/>
  <c r="AN41" i="21"/>
  <c r="AS41" i="21"/>
  <c r="AC41" i="21"/>
  <c r="AP41" i="21"/>
  <c r="AL41" i="21"/>
  <c r="AJ41" i="21"/>
  <c r="AD41" i="21"/>
  <c r="K56" i="21"/>
  <c r="AS120" i="21"/>
  <c r="S120" i="21"/>
  <c r="R120" i="21"/>
  <c r="AA120" i="21"/>
  <c r="AD56" i="21"/>
  <c r="Y120" i="21"/>
  <c r="T120" i="21"/>
  <c r="AE56" i="21"/>
  <c r="AG120" i="21"/>
  <c r="AF120" i="21"/>
  <c r="AJ120" i="21"/>
  <c r="AS56" i="21"/>
  <c r="V56" i="21"/>
  <c r="AR56" i="21"/>
  <c r="L74" i="21"/>
  <c r="M76" i="21"/>
  <c r="L113" i="21"/>
  <c r="L120" i="21"/>
  <c r="N76" i="21"/>
  <c r="W56" i="21"/>
  <c r="S56" i="21"/>
  <c r="X49" i="21"/>
  <c r="AM56" i="21"/>
  <c r="N56" i="21"/>
  <c r="Q76" i="21"/>
  <c r="V41" i="21"/>
  <c r="AP49" i="21"/>
  <c r="AR76" i="21"/>
  <c r="AJ74" i="21"/>
  <c r="AP76" i="21"/>
  <c r="S74" i="21"/>
  <c r="X76" i="21"/>
  <c r="V74" i="21"/>
  <c r="AR59" i="21"/>
  <c r="AB56" i="21"/>
  <c r="AO41" i="21"/>
  <c r="AM41" i="21"/>
  <c r="AI49" i="21"/>
  <c r="AI74" i="21"/>
  <c r="N41" i="21"/>
  <c r="AS59" i="21"/>
  <c r="AG123" i="21"/>
  <c r="AK123" i="21"/>
  <c r="AH59" i="21"/>
  <c r="AL59" i="21"/>
  <c r="Y123" i="21"/>
  <c r="AD123" i="21"/>
  <c r="R123" i="21"/>
  <c r="X138" i="21"/>
  <c r="AF138" i="21"/>
  <c r="AC138" i="21"/>
  <c r="O74" i="21"/>
  <c r="AA74" i="21"/>
  <c r="AB74" i="21"/>
  <c r="AG74" i="21"/>
  <c r="AN138" i="21"/>
  <c r="R138" i="21"/>
  <c r="AS49" i="21"/>
  <c r="Z113" i="21"/>
  <c r="AJ113" i="21"/>
  <c r="W113" i="21"/>
  <c r="AF113" i="21"/>
  <c r="AC49" i="21"/>
  <c r="AE113" i="21"/>
  <c r="AB113" i="21"/>
  <c r="AH120" i="21"/>
  <c r="T56" i="21"/>
  <c r="AP120" i="21"/>
  <c r="AC120" i="21"/>
  <c r="AM120" i="21"/>
  <c r="AE120" i="21"/>
  <c r="AK120" i="21"/>
  <c r="N120" i="21"/>
  <c r="AO140" i="21"/>
  <c r="AJ140" i="21"/>
  <c r="U140" i="21"/>
  <c r="X140" i="21"/>
  <c r="AD76" i="21"/>
  <c r="T76" i="21"/>
  <c r="AN76" i="21"/>
  <c r="R140" i="21"/>
  <c r="Q140" i="21"/>
  <c r="AP105" i="21"/>
  <c r="AE41" i="21"/>
  <c r="T41" i="21"/>
  <c r="AH41" i="21"/>
  <c r="AH105" i="21"/>
  <c r="AR105" i="21"/>
  <c r="AF41" i="21"/>
  <c r="S105" i="21"/>
  <c r="P105" i="21"/>
  <c r="M120" i="21"/>
  <c r="M44" i="21"/>
  <c r="N133" i="21"/>
  <c r="T44" i="21"/>
  <c r="N107" i="21"/>
  <c r="R134" i="21"/>
  <c r="L40" i="21"/>
  <c r="L103" i="21"/>
  <c r="X43" i="21"/>
  <c r="P48" i="21"/>
  <c r="AG135" i="21"/>
  <c r="M136" i="21"/>
  <c r="M103" i="21"/>
  <c r="S112" i="21"/>
  <c r="T112" i="21"/>
  <c r="O69" i="21"/>
  <c r="Q108" i="21"/>
  <c r="S107" i="21"/>
  <c r="O70" i="21"/>
  <c r="Q48" i="21"/>
  <c r="N70" i="21"/>
  <c r="U107" i="21"/>
  <c r="X133" i="21"/>
  <c r="O133" i="21"/>
  <c r="Y108" i="21"/>
  <c r="R108" i="21"/>
  <c r="AA107" i="21"/>
  <c r="AQ134" i="21"/>
  <c r="N48" i="21"/>
  <c r="AM48" i="21"/>
  <c r="AJ70" i="21"/>
  <c r="Y112" i="21"/>
  <c r="R48" i="21"/>
  <c r="U70" i="21"/>
  <c r="AG69" i="21"/>
  <c r="AC112" i="21"/>
  <c r="V133" i="21"/>
  <c r="V108" i="21"/>
  <c r="AO107" i="21"/>
  <c r="AK70" i="21"/>
  <c r="S69" i="21"/>
  <c r="S48" i="21"/>
  <c r="AR69" i="21"/>
  <c r="P44" i="21"/>
  <c r="U43" i="21"/>
  <c r="R43" i="21"/>
  <c r="S43" i="21"/>
  <c r="AQ48" i="21"/>
  <c r="R44" i="21"/>
  <c r="P69" i="21"/>
  <c r="V69" i="21"/>
  <c r="Q43" i="21"/>
  <c r="V70" i="21"/>
  <c r="AL108" i="21"/>
  <c r="AS112" i="21"/>
  <c r="AJ48" i="21"/>
  <c r="V112" i="21"/>
  <c r="Y48" i="21"/>
  <c r="O112" i="21"/>
  <c r="AK133" i="21"/>
  <c r="AS69" i="21"/>
  <c r="AI133" i="21"/>
  <c r="S133" i="21"/>
  <c r="P133" i="21"/>
  <c r="AR108" i="21"/>
  <c r="AQ108" i="21"/>
  <c r="AG108" i="21"/>
  <c r="X108" i="21"/>
  <c r="O108" i="21"/>
  <c r="AN43" i="21"/>
  <c r="AL107" i="21"/>
  <c r="O43" i="21"/>
  <c r="R107" i="21"/>
  <c r="U134" i="21"/>
  <c r="N134" i="21"/>
  <c r="T134" i="21"/>
  <c r="O134" i="21"/>
  <c r="L108" i="21"/>
  <c r="S44" i="21"/>
  <c r="V44" i="21"/>
  <c r="X70" i="21"/>
  <c r="N69" i="21"/>
  <c r="Q69" i="21"/>
  <c r="T48" i="21"/>
  <c r="AD112" i="21"/>
  <c r="AQ133" i="21"/>
  <c r="T133" i="21"/>
  <c r="T69" i="21"/>
  <c r="AN133" i="21"/>
  <c r="Q133" i="21"/>
  <c r="V134" i="21"/>
  <c r="AF107" i="21"/>
  <c r="T108" i="21"/>
  <c r="O44" i="21"/>
  <c r="S108" i="21"/>
  <c r="N108" i="21"/>
  <c r="P108" i="21"/>
  <c r="V107" i="21"/>
  <c r="AK107" i="21"/>
  <c r="AE107" i="21"/>
  <c r="O107" i="21"/>
  <c r="AB70" i="21"/>
  <c r="AE70" i="21"/>
  <c r="Q134" i="21"/>
  <c r="P134" i="21"/>
  <c r="M108" i="21"/>
  <c r="M69" i="21"/>
  <c r="L133" i="21"/>
  <c r="M107" i="21"/>
  <c r="U69" i="21"/>
  <c r="R69" i="21"/>
  <c r="W69" i="21"/>
  <c r="N43" i="21"/>
  <c r="P70" i="21"/>
  <c r="AR43" i="21"/>
  <c r="P43" i="21"/>
  <c r="V43" i="21"/>
  <c r="Q44" i="21"/>
  <c r="U44" i="21"/>
  <c r="N112" i="21"/>
  <c r="Q112" i="21"/>
  <c r="R112" i="21"/>
  <c r="N44" i="21"/>
  <c r="AO44" i="21"/>
  <c r="AG48" i="21"/>
  <c r="S70" i="21"/>
  <c r="R70" i="21"/>
  <c r="U48" i="21"/>
  <c r="Q70" i="21"/>
  <c r="V48" i="21"/>
  <c r="X48" i="21"/>
  <c r="AP44" i="21"/>
  <c r="AM43" i="21"/>
  <c r="O48" i="21"/>
  <c r="U112" i="21"/>
  <c r="AK112" i="21"/>
  <c r="P112" i="21"/>
  <c r="AL133" i="21"/>
  <c r="AL69" i="21"/>
  <c r="U133" i="21"/>
  <c r="R133" i="21"/>
  <c r="AB108" i="21"/>
  <c r="U108" i="21"/>
  <c r="AM108" i="21"/>
  <c r="Y44" i="21"/>
  <c r="T43" i="21"/>
  <c r="AI107" i="21"/>
  <c r="T107" i="21"/>
  <c r="AC107" i="21"/>
  <c r="Q107" i="21"/>
  <c r="P107" i="21"/>
  <c r="AJ134" i="21"/>
  <c r="AH70" i="21"/>
  <c r="T70" i="21"/>
  <c r="S134" i="21"/>
  <c r="AK72" i="21"/>
  <c r="L71" i="21"/>
  <c r="L112" i="21"/>
  <c r="M139" i="21"/>
  <c r="M134" i="21"/>
  <c r="M71" i="21"/>
  <c r="M72" i="21"/>
  <c r="L73" i="21"/>
  <c r="M78" i="21"/>
  <c r="L142" i="21"/>
  <c r="L123" i="21"/>
  <c r="L134" i="21"/>
  <c r="M74" i="21"/>
  <c r="M112" i="21"/>
  <c r="M40" i="21"/>
  <c r="L136" i="21"/>
  <c r="M137" i="21"/>
  <c r="M141" i="21"/>
  <c r="L105" i="21"/>
  <c r="M113" i="21"/>
  <c r="AA44" i="21"/>
  <c r="Z48" i="21"/>
  <c r="AP48" i="21"/>
  <c r="AQ69" i="21"/>
  <c r="AM69" i="21"/>
  <c r="Z69" i="21"/>
  <c r="AJ69" i="21"/>
  <c r="W70" i="21"/>
  <c r="AQ70" i="21"/>
  <c r="AO69" i="21"/>
  <c r="AM44" i="21"/>
  <c r="AN48" i="21"/>
  <c r="AG107" i="21"/>
  <c r="AQ112" i="21"/>
  <c r="AA48" i="21"/>
  <c r="AH112" i="21"/>
  <c r="AK48" i="21"/>
  <c r="AF48" i="21"/>
  <c r="AO112" i="21"/>
  <c r="AL112" i="21"/>
  <c r="AN112" i="21"/>
  <c r="AC70" i="21"/>
  <c r="AC133" i="21"/>
  <c r="AO133" i="21"/>
  <c r="AH133" i="21"/>
  <c r="AJ133" i="21"/>
  <c r="Y133" i="21"/>
  <c r="AS133" i="21"/>
  <c r="AF44" i="21"/>
  <c r="AK44" i="21"/>
  <c r="AS108" i="21"/>
  <c r="AA108" i="21"/>
  <c r="AC108" i="21"/>
  <c r="AE108" i="21"/>
  <c r="AP108" i="21"/>
  <c r="AS44" i="21"/>
  <c r="AD108" i="21"/>
  <c r="AR134" i="21"/>
  <c r="Y107" i="21"/>
  <c r="AB43" i="21"/>
  <c r="AL43" i="21"/>
  <c r="AC43" i="21"/>
  <c r="Z107" i="21"/>
  <c r="X107" i="21"/>
  <c r="AH107" i="21"/>
  <c r="AS107" i="21"/>
  <c r="AK134" i="21"/>
  <c r="AD70" i="21"/>
  <c r="Z134" i="21"/>
  <c r="AO70" i="21"/>
  <c r="AP134" i="21"/>
  <c r="AS70" i="21"/>
  <c r="AL134" i="21"/>
  <c r="AB134" i="21"/>
  <c r="AG133" i="21"/>
  <c r="AE44" i="21"/>
  <c r="AJ43" i="21"/>
  <c r="AE69" i="21"/>
  <c r="AQ44" i="21"/>
  <c r="AA43" i="21"/>
  <c r="Z70" i="21"/>
  <c r="AL70" i="21"/>
  <c r="AG44" i="21"/>
  <c r="AE43" i="21"/>
  <c r="AI48" i="21"/>
  <c r="W43" i="21"/>
  <c r="AI70" i="21"/>
  <c r="AP69" i="21"/>
  <c r="AM112" i="21"/>
  <c r="AR112" i="21"/>
  <c r="AD107" i="21"/>
  <c r="AF69" i="21"/>
  <c r="Z133" i="21"/>
  <c r="AC69" i="21"/>
  <c r="AP133" i="21"/>
  <c r="AA133" i="21"/>
  <c r="Y69" i="21"/>
  <c r="AD69" i="21"/>
  <c r="AH69" i="21"/>
  <c r="AB133" i="21"/>
  <c r="AC44" i="21"/>
  <c r="AH44" i="21"/>
  <c r="AF108" i="21"/>
  <c r="Z108" i="21"/>
  <c r="AN44" i="21"/>
  <c r="AK108" i="21"/>
  <c r="AL44" i="21"/>
  <c r="AH108" i="21"/>
  <c r="Z112" i="21"/>
  <c r="W134" i="21"/>
  <c r="AO43" i="21"/>
  <c r="AR107" i="21"/>
  <c r="AF43" i="21"/>
  <c r="AB107" i="21"/>
  <c r="AP107" i="21"/>
  <c r="AD43" i="21"/>
  <c r="AJ107" i="21"/>
  <c r="AQ107" i="21"/>
  <c r="X134" i="21"/>
  <c r="AC134" i="21"/>
  <c r="AO134" i="21"/>
  <c r="AG70" i="21"/>
  <c r="AN70" i="21"/>
  <c r="Y134" i="21"/>
  <c r="AN134" i="21"/>
  <c r="AS134" i="21"/>
  <c r="AE48" i="21"/>
  <c r="AI44" i="21"/>
  <c r="X44" i="21"/>
  <c r="Z43" i="21"/>
  <c r="W48" i="21"/>
  <c r="AR44" i="21"/>
  <c r="AB44" i="21"/>
  <c r="AI43" i="21"/>
  <c r="AJ44" i="21"/>
  <c r="AF134" i="21"/>
  <c r="AH48" i="21"/>
  <c r="AS48" i="21"/>
  <c r="AL48" i="21"/>
  <c r="AC48" i="21"/>
  <c r="AG112" i="21"/>
  <c r="W112" i="21"/>
  <c r="AI112" i="21"/>
  <c r="AE112" i="21"/>
  <c r="W44" i="21"/>
  <c r="AR70" i="21"/>
  <c r="AA70" i="21"/>
  <c r="X69" i="21"/>
  <c r="Z44" i="21"/>
  <c r="AM70" i="21"/>
  <c r="AQ43" i="21"/>
  <c r="AI69" i="21"/>
  <c r="AP70" i="21"/>
  <c r="AR48" i="21"/>
  <c r="AP43" i="21"/>
  <c r="AA69" i="21"/>
  <c r="AF112" i="21"/>
  <c r="AO48" i="21"/>
  <c r="AD48" i="21"/>
  <c r="AB48" i="21"/>
  <c r="AA112" i="21"/>
  <c r="AP112" i="21"/>
  <c r="X112" i="21"/>
  <c r="AJ112" i="21"/>
  <c r="AB112" i="21"/>
  <c r="AB69" i="21"/>
  <c r="AK69" i="21"/>
  <c r="AF133" i="21"/>
  <c r="AM133" i="21"/>
  <c r="AN69" i="21"/>
  <c r="AR133" i="21"/>
  <c r="W133" i="21"/>
  <c r="AD133" i="21"/>
  <c r="AE133" i="21"/>
  <c r="W108" i="21"/>
  <c r="AD44" i="21"/>
  <c r="AJ108" i="21"/>
  <c r="AO108" i="21"/>
  <c r="AN108" i="21"/>
  <c r="AI108" i="21"/>
  <c r="AG43" i="21"/>
  <c r="AH43" i="21"/>
  <c r="AK43" i="21"/>
  <c r="AM107" i="21"/>
  <c r="Y43" i="21"/>
  <c r="AS43" i="21"/>
  <c r="W107" i="21"/>
  <c r="AN107" i="21"/>
  <c r="AG134" i="21"/>
  <c r="AA134" i="21"/>
  <c r="AM134" i="21"/>
  <c r="AI134" i="21"/>
  <c r="Y70" i="21"/>
  <c r="AH134" i="21"/>
  <c r="AF70" i="21"/>
  <c r="AD134" i="21"/>
  <c r="AE134" i="21"/>
  <c r="J42" i="21"/>
  <c r="J114" i="21"/>
  <c r="F117" i="21"/>
  <c r="G106" i="21"/>
  <c r="K110" i="21"/>
  <c r="J56" i="21"/>
  <c r="M110" i="21"/>
  <c r="G46" i="21"/>
  <c r="K135" i="21"/>
  <c r="G53" i="21"/>
  <c r="L116" i="21"/>
  <c r="M57" i="21"/>
  <c r="J115" i="21"/>
  <c r="F48" i="21"/>
  <c r="F120" i="21"/>
  <c r="M49" i="21"/>
  <c r="G54" i="21"/>
  <c r="J142" i="21"/>
  <c r="K139" i="21"/>
  <c r="M56" i="21"/>
  <c r="L46" i="21"/>
  <c r="L41" i="21"/>
  <c r="M77" i="21"/>
  <c r="K142" i="21"/>
  <c r="M53" i="21"/>
  <c r="K49" i="21"/>
  <c r="K120" i="21"/>
  <c r="G57" i="21"/>
  <c r="M111" i="21"/>
  <c r="G107" i="21"/>
  <c r="M104" i="21"/>
  <c r="G58" i="21"/>
  <c r="J143" i="21"/>
  <c r="L78" i="21"/>
  <c r="J122" i="21"/>
  <c r="M42" i="21"/>
  <c r="L111" i="21"/>
  <c r="F59" i="21"/>
  <c r="G47" i="21"/>
  <c r="F47" i="21"/>
  <c r="F108" i="21"/>
  <c r="J52" i="21"/>
  <c r="F107" i="21"/>
  <c r="F141" i="21"/>
  <c r="K41" i="21"/>
  <c r="M48" i="21"/>
  <c r="M138" i="21"/>
  <c r="K140" i="21"/>
  <c r="M142" i="21"/>
  <c r="L59" i="21"/>
  <c r="G138" i="21"/>
  <c r="M133" i="21"/>
  <c r="K138" i="21"/>
  <c r="K123" i="21"/>
  <c r="F105" i="21"/>
  <c r="F49" i="21"/>
  <c r="G105" i="21"/>
  <c r="J76" i="21"/>
  <c r="J107" i="21"/>
  <c r="G75" i="21"/>
  <c r="F58" i="21"/>
  <c r="J109" i="21"/>
  <c r="M43" i="21"/>
  <c r="K79" i="21"/>
  <c r="J49" i="21"/>
  <c r="L51" i="21"/>
  <c r="F142" i="21"/>
  <c r="F75" i="21"/>
  <c r="L42" i="21"/>
  <c r="J75" i="21"/>
  <c r="F140" i="21"/>
  <c r="J138" i="21"/>
  <c r="K108" i="21"/>
  <c r="L48" i="21"/>
  <c r="G142" i="21"/>
  <c r="J112" i="21"/>
  <c r="F115" i="21"/>
  <c r="M75" i="21"/>
  <c r="G77" i="21"/>
  <c r="G50" i="21"/>
  <c r="G51" i="21"/>
  <c r="L43" i="21"/>
  <c r="K48" i="21"/>
  <c r="J57" i="21"/>
  <c r="K107" i="21"/>
  <c r="J46" i="21"/>
  <c r="F109" i="21"/>
  <c r="F136" i="21"/>
  <c r="J105" i="21"/>
  <c r="M45" i="21"/>
  <c r="G52" i="21"/>
  <c r="M55" i="21"/>
  <c r="F110" i="21"/>
  <c r="J59" i="21"/>
  <c r="L44" i="21"/>
  <c r="M51" i="21"/>
  <c r="F121" i="21"/>
  <c r="M52" i="21"/>
  <c r="MX12" i="46"/>
  <c r="MX17" i="46" s="1"/>
  <c r="F33" i="47"/>
  <c r="PN12" i="46"/>
  <c r="PN17" i="46" s="1"/>
  <c r="H38" i="47"/>
  <c r="QD12" i="46"/>
  <c r="QD17" i="46" s="1"/>
  <c r="F40" i="47"/>
  <c r="LN12" i="46"/>
  <c r="LN17" i="46" s="1"/>
  <c r="F30" i="47"/>
  <c r="RF12" i="46"/>
  <c r="RF17" i="46" s="1"/>
  <c r="G42" i="47"/>
  <c r="OX12" i="46"/>
  <c r="OX17" i="46" s="1"/>
  <c r="G37" i="47"/>
  <c r="ML12" i="46"/>
  <c r="ML17" i="46" s="1"/>
  <c r="F32" i="47"/>
  <c r="KX12" i="46"/>
  <c r="KX17" i="46" s="1"/>
  <c r="H28" i="47"/>
  <c r="LV12" i="46"/>
  <c r="LV17" i="46" s="1"/>
  <c r="H30" i="47"/>
  <c r="OP12" i="46"/>
  <c r="OP17" i="46" s="1"/>
  <c r="H36" i="47"/>
  <c r="OT12" i="46"/>
  <c r="OT17" i="46" s="1"/>
  <c r="F37" i="47"/>
  <c r="OL12" i="46"/>
  <c r="OL17" i="46" s="1"/>
  <c r="G36" i="47"/>
  <c r="RJ12" i="46"/>
  <c r="RJ17" i="46" s="1"/>
  <c r="H42" i="47"/>
  <c r="MD12" i="46"/>
  <c r="MD17" i="46" s="1"/>
  <c r="G31" i="47"/>
  <c r="NF12" i="46"/>
  <c r="NF17" i="46" s="1"/>
  <c r="H33" i="47"/>
  <c r="NZ12" i="46"/>
  <c r="NZ17" i="46" s="1"/>
  <c r="G35" i="47"/>
  <c r="LJ12" i="46"/>
  <c r="LJ17" i="46" s="1"/>
  <c r="H29" i="47"/>
  <c r="RB12" i="46"/>
  <c r="RB17" i="46" s="1"/>
  <c r="F42" i="47"/>
  <c r="QT12" i="46"/>
  <c r="QT17" i="46" s="1"/>
  <c r="G41" i="47"/>
  <c r="QX12" i="46"/>
  <c r="QX17" i="46" s="1"/>
  <c r="H41" i="47"/>
  <c r="MH12" i="46"/>
  <c r="MH17" i="46" s="1"/>
  <c r="H31" i="47"/>
  <c r="NB12" i="46"/>
  <c r="NB17" i="46" s="1"/>
  <c r="G33" i="47"/>
  <c r="PZ12" i="46"/>
  <c r="PZ17" i="46" s="1"/>
  <c r="H39" i="47"/>
  <c r="OD12" i="46"/>
  <c r="OD17" i="46" s="1"/>
  <c r="H35" i="47"/>
  <c r="MP12" i="46"/>
  <c r="MP17" i="46" s="1"/>
  <c r="G32" i="47"/>
  <c r="NN12" i="46"/>
  <c r="NN17" i="46" s="1"/>
  <c r="G34" i="47"/>
  <c r="KT12" i="46"/>
  <c r="KT17" i="46" s="1"/>
  <c r="G28" i="47"/>
  <c r="PJ12" i="46"/>
  <c r="PJ17" i="46" s="1"/>
  <c r="G38" i="47"/>
  <c r="PF12" i="46"/>
  <c r="PF17" i="46" s="1"/>
  <c r="F38" i="47"/>
  <c r="QH12" i="46"/>
  <c r="QH17" i="46" s="1"/>
  <c r="G40" i="47"/>
  <c r="LR12" i="46"/>
  <c r="LR17" i="46" s="1"/>
  <c r="G30" i="47"/>
  <c r="PR12" i="46"/>
  <c r="PR17" i="46" s="1"/>
  <c r="F39" i="47"/>
  <c r="NV12" i="46"/>
  <c r="NV17" i="46" s="1"/>
  <c r="F35" i="47"/>
  <c r="OH12" i="46"/>
  <c r="OH17" i="46" s="1"/>
  <c r="F36" i="47"/>
  <c r="LF12" i="46"/>
  <c r="LF17" i="46" s="1"/>
  <c r="G29" i="47"/>
  <c r="LB12" i="46"/>
  <c r="LB17" i="46" s="1"/>
  <c r="F29" i="47"/>
  <c r="QP12" i="46"/>
  <c r="QP17" i="46" s="1"/>
  <c r="F41" i="47"/>
  <c r="PB12" i="46"/>
  <c r="PB17" i="46" s="1"/>
  <c r="H37" i="47"/>
  <c r="PV12" i="46"/>
  <c r="PV17" i="46" s="1"/>
  <c r="G39" i="47"/>
  <c r="MT12" i="46"/>
  <c r="MT17" i="46" s="1"/>
  <c r="H32" i="47"/>
  <c r="NJ12" i="46"/>
  <c r="NJ17" i="46" s="1"/>
  <c r="F34" i="47"/>
  <c r="KP12" i="46"/>
  <c r="KP17" i="46" s="1"/>
  <c r="F28" i="47"/>
  <c r="QL12" i="46"/>
  <c r="QL17" i="46" s="1"/>
  <c r="H40" i="47"/>
  <c r="LZ12" i="46"/>
  <c r="LZ17" i="46" s="1"/>
  <c r="F31" i="47"/>
  <c r="NR12" i="46"/>
  <c r="NR17" i="46" s="1"/>
  <c r="H34" i="47"/>
  <c r="J73" i="21"/>
  <c r="NJ25" i="40"/>
  <c r="NJ25" i="46"/>
  <c r="RB25" i="40"/>
  <c r="RB25" i="46"/>
  <c r="LN23" i="46"/>
  <c r="LT23" i="46" s="1"/>
  <c r="LT25" i="46"/>
  <c r="MF25" i="46"/>
  <c r="LZ23" i="46"/>
  <c r="MF23" i="46" s="1"/>
  <c r="NV23" i="46"/>
  <c r="OB23" i="46" s="1"/>
  <c r="OB25" i="46"/>
  <c r="QV25" i="46"/>
  <c r="QP23" i="46"/>
  <c r="QV23" i="46" s="1"/>
  <c r="OT25" i="40"/>
  <c r="OT25" i="46"/>
  <c r="NV25" i="40"/>
  <c r="NV25" i="46"/>
  <c r="KP23" i="46"/>
  <c r="KV23" i="46" s="1"/>
  <c r="KV25" i="46"/>
  <c r="PF25" i="40"/>
  <c r="PF25" i="46"/>
  <c r="LN25" i="40"/>
  <c r="LN25" i="46"/>
  <c r="OH25" i="40"/>
  <c r="OH25" i="46"/>
  <c r="LB25" i="40"/>
  <c r="LB25" i="46"/>
  <c r="QP25" i="40"/>
  <c r="QP25" i="46"/>
  <c r="LZ25" i="40"/>
  <c r="LZ25" i="46"/>
  <c r="PR23" i="46"/>
  <c r="PX23" i="46" s="1"/>
  <c r="PX25" i="46"/>
  <c r="ML23" i="46"/>
  <c r="MR23" i="46" s="1"/>
  <c r="MR25" i="46"/>
  <c r="KP25" i="40"/>
  <c r="KP25" i="46"/>
  <c r="MX25" i="40"/>
  <c r="MX25" i="46"/>
  <c r="OH23" i="46"/>
  <c r="ON23" i="46" s="1"/>
  <c r="ON25" i="46"/>
  <c r="LH25" i="46"/>
  <c r="LB23" i="46"/>
  <c r="LH23" i="46" s="1"/>
  <c r="RB23" i="46"/>
  <c r="RH23" i="46" s="1"/>
  <c r="RH25" i="46"/>
  <c r="ND25" i="46"/>
  <c r="MX23" i="46"/>
  <c r="ND23" i="46" s="1"/>
  <c r="OZ25" i="46"/>
  <c r="OT23" i="46"/>
  <c r="OZ23" i="46" s="1"/>
  <c r="PR25" i="40"/>
  <c r="PR25" i="46"/>
  <c r="ML25" i="40"/>
  <c r="ML25" i="46"/>
  <c r="NJ23" i="46"/>
  <c r="NP23" i="46" s="1"/>
  <c r="NP25" i="46"/>
  <c r="PF23" i="46"/>
  <c r="PL23" i="46" s="1"/>
  <c r="PL25" i="46"/>
  <c r="QD25" i="40"/>
  <c r="QD25" i="46"/>
  <c r="QD23" i="46"/>
  <c r="QJ23" i="46" s="1"/>
  <c r="QJ25" i="46"/>
  <c r="J70" i="21"/>
  <c r="K73" i="21"/>
  <c r="J71" i="21"/>
  <c r="K103" i="21"/>
  <c r="F137" i="21"/>
  <c r="J104" i="21"/>
  <c r="G70" i="21"/>
  <c r="M73" i="21"/>
  <c r="K104" i="21"/>
  <c r="L72" i="21"/>
  <c r="L69" i="21"/>
  <c r="K72" i="21"/>
  <c r="G73" i="21"/>
  <c r="G103" i="21"/>
  <c r="G133" i="21"/>
  <c r="G72" i="21"/>
  <c r="H104" i="21"/>
  <c r="L70" i="21"/>
  <c r="I40" i="21"/>
  <c r="H40" i="21"/>
  <c r="F133" i="21"/>
  <c r="G136" i="21"/>
  <c r="I72" i="21"/>
  <c r="L137" i="21"/>
  <c r="F70" i="21"/>
  <c r="G88" i="21"/>
  <c r="M135" i="21"/>
  <c r="G134" i="21"/>
  <c r="M70" i="21"/>
  <c r="G104" i="21"/>
  <c r="J72" i="21"/>
  <c r="K133" i="21"/>
  <c r="L135" i="21"/>
  <c r="H72" i="21"/>
  <c r="M39" i="21"/>
  <c r="G135" i="21"/>
  <c r="K134" i="21"/>
  <c r="F134" i="21"/>
  <c r="J133" i="21"/>
  <c r="F71" i="21"/>
  <c r="G71" i="21"/>
  <c r="J103" i="21"/>
  <c r="F104" i="21"/>
  <c r="G40" i="21"/>
  <c r="G96" i="21"/>
  <c r="G93" i="21"/>
  <c r="L39" i="21"/>
  <c r="F39" i="21"/>
  <c r="G39" i="21"/>
  <c r="F103" i="21"/>
  <c r="L104" i="21"/>
  <c r="G102" i="21"/>
  <c r="G25" i="21"/>
  <c r="G28" i="21"/>
  <c r="G84" i="21"/>
  <c r="G87" i="21"/>
  <c r="G90" i="21"/>
  <c r="G91" i="21"/>
  <c r="G94" i="21"/>
  <c r="G86" i="21"/>
  <c r="Q32" i="21"/>
  <c r="H38" i="21"/>
  <c r="I38" i="21"/>
  <c r="Q36" i="21"/>
  <c r="G37" i="21"/>
  <c r="N38" i="21"/>
  <c r="AE38" i="21"/>
  <c r="X38" i="21"/>
  <c r="AN38" i="21"/>
  <c r="N96" i="21"/>
  <c r="M102" i="21"/>
  <c r="Q38" i="21"/>
  <c r="P38" i="21"/>
  <c r="AR102" i="21"/>
  <c r="AN102" i="21"/>
  <c r="T38" i="21"/>
  <c r="AK38" i="21"/>
  <c r="P102" i="21"/>
  <c r="X102" i="21"/>
  <c r="AC38" i="21"/>
  <c r="AD102" i="21"/>
  <c r="W38" i="21"/>
  <c r="R38" i="21"/>
  <c r="AG38" i="21"/>
  <c r="AF38" i="21"/>
  <c r="AB38" i="21"/>
  <c r="AS38" i="21"/>
  <c r="W102" i="21"/>
  <c r="AR38" i="21"/>
  <c r="AJ38" i="21"/>
  <c r="AM38" i="21"/>
  <c r="AM102" i="21"/>
  <c r="AL102" i="21"/>
  <c r="AF102" i="21"/>
  <c r="AI102" i="21"/>
  <c r="V102" i="21"/>
  <c r="AG102" i="21"/>
  <c r="AO102" i="21"/>
  <c r="Z102" i="21"/>
  <c r="AD38" i="21"/>
  <c r="AH38" i="21"/>
  <c r="AS102" i="21"/>
  <c r="Q102" i="21"/>
  <c r="O102" i="21"/>
  <c r="K34" i="21"/>
  <c r="Z38" i="21"/>
  <c r="V38" i="21"/>
  <c r="T102" i="21"/>
  <c r="AL38" i="21"/>
  <c r="U38" i="21"/>
  <c r="Y38" i="21"/>
  <c r="AC102" i="21"/>
  <c r="AB102" i="21"/>
  <c r="U102" i="21"/>
  <c r="N102" i="21"/>
  <c r="S38" i="21"/>
  <c r="AA38" i="21"/>
  <c r="AQ38" i="21"/>
  <c r="AP38" i="21"/>
  <c r="Y102" i="21"/>
  <c r="AP102" i="21"/>
  <c r="AO38" i="21"/>
  <c r="AI38" i="21"/>
  <c r="AQ102" i="21"/>
  <c r="O38" i="21"/>
  <c r="AK102" i="21"/>
  <c r="AJ102" i="21"/>
  <c r="AH102" i="21"/>
  <c r="AE102" i="21"/>
  <c r="S102" i="21"/>
  <c r="R102" i="21"/>
  <c r="L38" i="21"/>
  <c r="K38" i="21"/>
  <c r="J99" i="21"/>
  <c r="O99" i="21"/>
  <c r="AM98" i="21"/>
  <c r="J38" i="21"/>
  <c r="J95" i="21"/>
  <c r="AO95" i="21"/>
  <c r="AB101" i="21"/>
  <c r="M38" i="21"/>
  <c r="L102" i="21"/>
  <c r="F102" i="21"/>
  <c r="J102" i="21"/>
  <c r="G101" i="21"/>
  <c r="K102" i="21"/>
  <c r="G38" i="21"/>
  <c r="H102" i="21"/>
  <c r="I102" i="21"/>
  <c r="F101" i="21"/>
  <c r="I30" i="21"/>
  <c r="I92" i="21"/>
  <c r="I23" i="21"/>
  <c r="I29" i="21"/>
  <c r="I24" i="21"/>
  <c r="I91" i="21"/>
  <c r="I84" i="21"/>
  <c r="I90" i="21"/>
  <c r="I21" i="21"/>
  <c r="I22" i="21"/>
  <c r="I25" i="21"/>
  <c r="P96" i="21"/>
  <c r="I35" i="21"/>
  <c r="AN32" i="21"/>
  <c r="AO36" i="21"/>
  <c r="K35" i="21"/>
  <c r="N97" i="21"/>
  <c r="H35" i="21"/>
  <c r="S99" i="21"/>
  <c r="O95" i="21"/>
  <c r="P33" i="21"/>
  <c r="O31" i="21"/>
  <c r="O98" i="21"/>
  <c r="N98" i="21"/>
  <c r="P99" i="21"/>
  <c r="N33" i="21"/>
  <c r="N95" i="21"/>
  <c r="N99" i="21"/>
  <c r="Q95" i="21"/>
  <c r="O34" i="21"/>
  <c r="P34" i="21"/>
  <c r="Q96" i="21"/>
  <c r="O35" i="21"/>
  <c r="O32" i="21"/>
  <c r="M96" i="21"/>
  <c r="L96" i="21"/>
  <c r="O33" i="21"/>
  <c r="P98" i="21"/>
  <c r="Q97" i="21"/>
  <c r="Y100" i="21"/>
  <c r="Z100" i="21"/>
  <c r="AD100" i="21"/>
  <c r="AQ34" i="21"/>
  <c r="AJ36" i="21"/>
  <c r="P100" i="21"/>
  <c r="AC98" i="21"/>
  <c r="AA36" i="21"/>
  <c r="AR36" i="21"/>
  <c r="T100" i="21"/>
  <c r="X36" i="21"/>
  <c r="AP36" i="21"/>
  <c r="AQ36" i="21"/>
  <c r="N36" i="21"/>
  <c r="O36" i="21"/>
  <c r="P36" i="21"/>
  <c r="N100" i="21"/>
  <c r="H100" i="21"/>
  <c r="G100" i="21"/>
  <c r="J100" i="21"/>
  <c r="I36" i="21"/>
  <c r="O100" i="21"/>
  <c r="P97" i="21"/>
  <c r="O97" i="21"/>
  <c r="Q98" i="21"/>
  <c r="Q33" i="21"/>
  <c r="N34" i="21"/>
  <c r="Q100" i="21"/>
  <c r="L36" i="21"/>
  <c r="G98" i="21"/>
  <c r="M100" i="21"/>
  <c r="AC100" i="21"/>
  <c r="AR98" i="21"/>
  <c r="AI36" i="21"/>
  <c r="N31" i="21"/>
  <c r="Q31" i="21"/>
  <c r="M95" i="21"/>
  <c r="F97" i="21"/>
  <c r="AJ33" i="21"/>
  <c r="AH97" i="21"/>
  <c r="AI97" i="21"/>
  <c r="AE33" i="21"/>
  <c r="AQ33" i="21"/>
  <c r="AP97" i="21"/>
  <c r="AG97" i="21"/>
  <c r="X97" i="21"/>
  <c r="AD97" i="21"/>
  <c r="S97" i="21"/>
  <c r="U97" i="21"/>
  <c r="V97" i="21"/>
  <c r="AM33" i="21"/>
  <c r="AF97" i="21"/>
  <c r="AR33" i="21"/>
  <c r="AJ97" i="21"/>
  <c r="AS33" i="21"/>
  <c r="AL97" i="21"/>
  <c r="AQ97" i="21"/>
  <c r="AI33" i="21"/>
  <c r="AC97" i="21"/>
  <c r="AA97" i="21"/>
  <c r="W97" i="21"/>
  <c r="Z33" i="21"/>
  <c r="AB33" i="21"/>
  <c r="Y33" i="21"/>
  <c r="R97" i="21"/>
  <c r="T97" i="21"/>
  <c r="AO97" i="21"/>
  <c r="AK33" i="21"/>
  <c r="AG33" i="21"/>
  <c r="AR97" i="21"/>
  <c r="AO33" i="21"/>
  <c r="AN33" i="21"/>
  <c r="AK97" i="21"/>
  <c r="AS97" i="21"/>
  <c r="AC33" i="21"/>
  <c r="AA33" i="21"/>
  <c r="W33" i="21"/>
  <c r="R33" i="21"/>
  <c r="T33" i="21"/>
  <c r="I33" i="21"/>
  <c r="H95" i="21"/>
  <c r="K97" i="21"/>
  <c r="R99" i="21"/>
  <c r="T35" i="21"/>
  <c r="U33" i="21"/>
  <c r="Y97" i="21"/>
  <c r="Z97" i="21"/>
  <c r="Y96" i="21"/>
  <c r="AC35" i="21"/>
  <c r="AL32" i="21"/>
  <c r="AN31" i="21"/>
  <c r="AL33" i="21"/>
  <c r="AM97" i="21"/>
  <c r="AI98" i="21"/>
  <c r="AG98" i="21"/>
  <c r="AH35" i="21"/>
  <c r="F95" i="21"/>
  <c r="AR95" i="21"/>
  <c r="AO31" i="21"/>
  <c r="AL31" i="21"/>
  <c r="AM95" i="21"/>
  <c r="AM31" i="21"/>
  <c r="AN95" i="21"/>
  <c r="AH31" i="21"/>
  <c r="AS31" i="21"/>
  <c r="W95" i="21"/>
  <c r="AD31" i="21"/>
  <c r="Z31" i="21"/>
  <c r="X31" i="21"/>
  <c r="AA31" i="21"/>
  <c r="V95" i="21"/>
  <c r="AH95" i="21"/>
  <c r="AR31" i="21"/>
  <c r="AQ95" i="21"/>
  <c r="AF95" i="21"/>
  <c r="AQ31" i="21"/>
  <c r="AG31" i="21"/>
  <c r="AJ95" i="21"/>
  <c r="AC95" i="21"/>
  <c r="AB31" i="21"/>
  <c r="Y31" i="21"/>
  <c r="R95" i="21"/>
  <c r="T95" i="21"/>
  <c r="S95" i="21"/>
  <c r="U31" i="21"/>
  <c r="AK31" i="21"/>
  <c r="AJ31" i="21"/>
  <c r="AP95" i="21"/>
  <c r="AE95" i="21"/>
  <c r="AG95" i="21"/>
  <c r="AE31" i="21"/>
  <c r="AI95" i="21"/>
  <c r="AC31" i="21"/>
  <c r="AD95" i="21"/>
  <c r="Z95" i="21"/>
  <c r="X95" i="21"/>
  <c r="AA95" i="21"/>
  <c r="R31" i="21"/>
  <c r="T31" i="21"/>
  <c r="S31" i="21"/>
  <c r="U95" i="21"/>
  <c r="G95" i="21"/>
  <c r="F32" i="21"/>
  <c r="AR96" i="21"/>
  <c r="AS32" i="21"/>
  <c r="AQ96" i="21"/>
  <c r="AP96" i="21"/>
  <c r="AS96" i="21"/>
  <c r="AI32" i="21"/>
  <c r="AO96" i="21"/>
  <c r="AR32" i="21"/>
  <c r="AB32" i="21"/>
  <c r="X32" i="21"/>
  <c r="U96" i="21"/>
  <c r="AE32" i="21"/>
  <c r="AJ32" i="21"/>
  <c r="AM32" i="21"/>
  <c r="AK32" i="21"/>
  <c r="AH32" i="21"/>
  <c r="AH96" i="21"/>
  <c r="AL96" i="21"/>
  <c r="AC96" i="21"/>
  <c r="W96" i="21"/>
  <c r="Z96" i="21"/>
  <c r="AD96" i="21"/>
  <c r="Y32" i="21"/>
  <c r="AA32" i="21"/>
  <c r="V96" i="21"/>
  <c r="R32" i="21"/>
  <c r="T96" i="21"/>
  <c r="S96" i="21"/>
  <c r="AO32" i="21"/>
  <c r="AK96" i="21"/>
  <c r="AG96" i="21"/>
  <c r="AQ32" i="21"/>
  <c r="AE96" i="21"/>
  <c r="AG32" i="21"/>
  <c r="AN96" i="21"/>
  <c r="AP32" i="21"/>
  <c r="AC32" i="21"/>
  <c r="W32" i="21"/>
  <c r="Z32" i="21"/>
  <c r="AD32" i="21"/>
  <c r="AB96" i="21"/>
  <c r="X96" i="21"/>
  <c r="V32" i="21"/>
  <c r="R96" i="21"/>
  <c r="T32" i="21"/>
  <c r="S32" i="21"/>
  <c r="V99" i="21"/>
  <c r="Z99" i="21"/>
  <c r="Y95" i="21"/>
  <c r="AB95" i="21"/>
  <c r="AD33" i="21"/>
  <c r="AI96" i="21"/>
  <c r="AF32" i="21"/>
  <c r="AP31" i="21"/>
  <c r="AL95" i="21"/>
  <c r="AE97" i="21"/>
  <c r="AP33" i="21"/>
  <c r="N32" i="21"/>
  <c r="P32" i="21"/>
  <c r="P35" i="21"/>
  <c r="Q34" i="21"/>
  <c r="N35" i="21"/>
  <c r="O96" i="21"/>
  <c r="J33" i="21"/>
  <c r="M99" i="21"/>
  <c r="G97" i="21"/>
  <c r="I32" i="21"/>
  <c r="P31" i="21"/>
  <c r="J34" i="21"/>
  <c r="L34" i="21"/>
  <c r="U32" i="21"/>
  <c r="V31" i="21"/>
  <c r="W98" i="21"/>
  <c r="AB97" i="21"/>
  <c r="Z34" i="21"/>
  <c r="AD34" i="21"/>
  <c r="AF96" i="21"/>
  <c r="AM96" i="21"/>
  <c r="AF31" i="21"/>
  <c r="AS95" i="21"/>
  <c r="AN97" i="21"/>
  <c r="AF33" i="21"/>
  <c r="AP34" i="21"/>
  <c r="K31" i="21"/>
  <c r="M33" i="21"/>
  <c r="L97" i="21"/>
  <c r="I31" i="21"/>
  <c r="F35" i="21"/>
  <c r="AE99" i="21"/>
  <c r="AJ99" i="21"/>
  <c r="AK99" i="21"/>
  <c r="AL99" i="21"/>
  <c r="AM99" i="21"/>
  <c r="AP99" i="21"/>
  <c r="AN99" i="21"/>
  <c r="AR99" i="21"/>
  <c r="AS99" i="21"/>
  <c r="AF99" i="21"/>
  <c r="AG99" i="21"/>
  <c r="AQ99" i="21"/>
  <c r="AI99" i="21"/>
  <c r="AO99" i="21"/>
  <c r="AH99" i="21"/>
  <c r="AG35" i="21"/>
  <c r="AS35" i="21"/>
  <c r="AI35" i="21"/>
  <c r="AO35" i="21"/>
  <c r="AK35" i="21"/>
  <c r="AC99" i="21"/>
  <c r="X35" i="21"/>
  <c r="W35" i="21"/>
  <c r="Y35" i="21"/>
  <c r="Q35" i="21"/>
  <c r="S35" i="21"/>
  <c r="T99" i="21"/>
  <c r="U99" i="21"/>
  <c r="R35" i="21"/>
  <c r="AJ35" i="21"/>
  <c r="AL35" i="21"/>
  <c r="AR35" i="21"/>
  <c r="AQ35" i="21"/>
  <c r="AN35" i="21"/>
  <c r="AE35" i="21"/>
  <c r="AA99" i="21"/>
  <c r="AB99" i="21"/>
  <c r="AD99" i="21"/>
  <c r="Z35" i="21"/>
  <c r="AF35" i="21"/>
  <c r="AP35" i="21"/>
  <c r="Q99" i="21"/>
  <c r="AA35" i="21"/>
  <c r="AB35" i="21"/>
  <c r="AD35" i="21"/>
  <c r="X99" i="21"/>
  <c r="W99" i="21"/>
  <c r="Y99" i="21"/>
  <c r="P95" i="21"/>
  <c r="L99" i="21"/>
  <c r="G99" i="21"/>
  <c r="F34" i="21"/>
  <c r="AR34" i="21"/>
  <c r="AF34" i="21"/>
  <c r="AS98" i="21"/>
  <c r="AP98" i="21"/>
  <c r="AO34" i="21"/>
  <c r="AN98" i="21"/>
  <c r="AE98" i="21"/>
  <c r="AK34" i="21"/>
  <c r="AD98" i="21"/>
  <c r="Z98" i="21"/>
  <c r="Y34" i="21"/>
  <c r="R98" i="21"/>
  <c r="AL34" i="21"/>
  <c r="AO98" i="21"/>
  <c r="AE34" i="21"/>
  <c r="AQ98" i="21"/>
  <c r="AM34" i="21"/>
  <c r="AG34" i="21"/>
  <c r="AL98" i="21"/>
  <c r="AB98" i="21"/>
  <c r="AA98" i="21"/>
  <c r="X34" i="21"/>
  <c r="AC34" i="21"/>
  <c r="W34" i="21"/>
  <c r="S34" i="21"/>
  <c r="V98" i="21"/>
  <c r="U98" i="21"/>
  <c r="T34" i="21"/>
  <c r="AN34" i="21"/>
  <c r="AS34" i="21"/>
  <c r="AK98" i="21"/>
  <c r="AH98" i="21"/>
  <c r="AJ34" i="21"/>
  <c r="AI34" i="21"/>
  <c r="AH34" i="21"/>
  <c r="AB34" i="21"/>
  <c r="AA34" i="21"/>
  <c r="Y98" i="21"/>
  <c r="S98" i="21"/>
  <c r="V34" i="21"/>
  <c r="U34" i="21"/>
  <c r="T98" i="21"/>
  <c r="U35" i="21"/>
  <c r="V33" i="21"/>
  <c r="S33" i="21"/>
  <c r="R34" i="21"/>
  <c r="AA96" i="21"/>
  <c r="X98" i="21"/>
  <c r="W31" i="21"/>
  <c r="X33" i="21"/>
  <c r="V35" i="21"/>
  <c r="AJ96" i="21"/>
  <c r="AI31" i="21"/>
  <c r="AK95" i="21"/>
  <c r="AH33" i="21"/>
  <c r="AJ98" i="21"/>
  <c r="AF98" i="21"/>
  <c r="AM35" i="21"/>
  <c r="J32" i="21"/>
  <c r="I98" i="21"/>
  <c r="H97" i="21"/>
  <c r="F100" i="21"/>
  <c r="AE100" i="21"/>
  <c r="AS100" i="21"/>
  <c r="AO100" i="21"/>
  <c r="AH100" i="21"/>
  <c r="AP100" i="21"/>
  <c r="AF100" i="21"/>
  <c r="AL100" i="21"/>
  <c r="AR100" i="21"/>
  <c r="AM100" i="21"/>
  <c r="AJ100" i="21"/>
  <c r="AI100" i="21"/>
  <c r="AK100" i="21"/>
  <c r="AQ100" i="21"/>
  <c r="AN100" i="21"/>
  <c r="AG100" i="21"/>
  <c r="K36" i="21"/>
  <c r="K96" i="21"/>
  <c r="V36" i="21"/>
  <c r="U36" i="21"/>
  <c r="S100" i="21"/>
  <c r="R100" i="21"/>
  <c r="W100" i="21"/>
  <c r="AB36" i="21"/>
  <c r="AH36" i="21"/>
  <c r="AS36" i="21"/>
  <c r="AE36" i="21"/>
  <c r="AM36" i="21"/>
  <c r="V100" i="21"/>
  <c r="U100" i="21"/>
  <c r="S36" i="21"/>
  <c r="R36" i="21"/>
  <c r="Y36" i="21"/>
  <c r="AC36" i="21"/>
  <c r="Z36" i="21"/>
  <c r="AD36" i="21"/>
  <c r="AB100" i="21"/>
  <c r="AG36" i="21"/>
  <c r="AN36" i="21"/>
  <c r="T36" i="21"/>
  <c r="W36" i="21"/>
  <c r="X100" i="21"/>
  <c r="AA100" i="21"/>
  <c r="AK36" i="21"/>
  <c r="AL36" i="21"/>
  <c r="AF36" i="21"/>
  <c r="K9" i="21"/>
  <c r="G126" i="21"/>
  <c r="K126" i="21"/>
  <c r="M126" i="21"/>
  <c r="L126" i="21"/>
  <c r="J62" i="21"/>
  <c r="G124" i="21"/>
  <c r="K65" i="21"/>
  <c r="P126" i="21"/>
  <c r="G62" i="21"/>
  <c r="G129" i="21"/>
  <c r="AJ129" i="21"/>
  <c r="J131" i="21"/>
  <c r="N130" i="21"/>
  <c r="W128" i="21"/>
  <c r="AS132" i="21"/>
  <c r="Z126" i="21"/>
  <c r="AQ62" i="21"/>
  <c r="L62" i="21"/>
  <c r="R126" i="21"/>
  <c r="X62" i="21"/>
  <c r="Y129" i="21"/>
  <c r="AF62" i="21"/>
  <c r="T126" i="21"/>
  <c r="I62" i="21"/>
  <c r="AM65" i="21"/>
  <c r="AB62" i="21"/>
  <c r="U62" i="21"/>
  <c r="S126" i="21"/>
  <c r="AG129" i="21"/>
  <c r="AN126" i="21"/>
  <c r="AK62" i="21"/>
  <c r="Q126" i="21"/>
  <c r="AS126" i="21"/>
  <c r="T62" i="21"/>
  <c r="AC126" i="21"/>
  <c r="AM126" i="21"/>
  <c r="AD65" i="21"/>
  <c r="I126" i="21"/>
  <c r="AP62" i="21"/>
  <c r="P62" i="21"/>
  <c r="W62" i="21"/>
  <c r="AA65" i="21"/>
  <c r="Z62" i="21"/>
  <c r="AG126" i="21"/>
  <c r="U126" i="21"/>
  <c r="X126" i="21"/>
  <c r="AD62" i="21"/>
  <c r="AB126" i="21"/>
  <c r="Y62" i="21"/>
  <c r="AH62" i="21"/>
  <c r="V62" i="21"/>
  <c r="AQ126" i="21"/>
  <c r="AC62" i="21"/>
  <c r="O126" i="21"/>
  <c r="W126" i="21"/>
  <c r="T65" i="21"/>
  <c r="AG65" i="21"/>
  <c r="AM129" i="21"/>
  <c r="O129" i="21"/>
  <c r="J126" i="21"/>
  <c r="K62" i="21"/>
  <c r="G65" i="21"/>
  <c r="H65" i="21"/>
  <c r="H62" i="21"/>
  <c r="R65" i="21"/>
  <c r="AM62" i="21"/>
  <c r="AL129" i="21"/>
  <c r="AJ126" i="21"/>
  <c r="AA126" i="21"/>
  <c r="AP126" i="21"/>
  <c r="V126" i="21"/>
  <c r="AN62" i="21"/>
  <c r="AK126" i="21"/>
  <c r="O62" i="21"/>
  <c r="AS62" i="21"/>
  <c r="AE126" i="21"/>
  <c r="AF126" i="21"/>
  <c r="AD126" i="21"/>
  <c r="AH129" i="21"/>
  <c r="AC129" i="21"/>
  <c r="I65" i="21"/>
  <c r="K129" i="21"/>
  <c r="M129" i="21"/>
  <c r="Q62" i="21"/>
  <c r="AA62" i="21"/>
  <c r="AJ62" i="21"/>
  <c r="R62" i="21"/>
  <c r="S62" i="21"/>
  <c r="N62" i="21"/>
  <c r="AG62" i="21"/>
  <c r="AI62" i="21"/>
  <c r="AR62" i="21"/>
  <c r="AH126" i="21"/>
  <c r="AR126" i="21"/>
  <c r="AL62" i="21"/>
  <c r="AO126" i="21"/>
  <c r="AL126" i="21"/>
  <c r="AI126" i="21"/>
  <c r="AE62" i="21"/>
  <c r="AO62" i="21"/>
  <c r="Y126" i="21"/>
  <c r="N126" i="21"/>
  <c r="AO65" i="21"/>
  <c r="U129" i="21"/>
  <c r="AS131" i="21"/>
  <c r="AF67" i="21"/>
  <c r="K130" i="21"/>
  <c r="J132" i="21"/>
  <c r="M66" i="21"/>
  <c r="J66" i="21"/>
  <c r="AC66" i="21"/>
  <c r="N66" i="21"/>
  <c r="AD130" i="21"/>
  <c r="L66" i="21"/>
  <c r="J130" i="21"/>
  <c r="K66" i="21"/>
  <c r="F66" i="21"/>
  <c r="AP66" i="21"/>
  <c r="V66" i="21"/>
  <c r="AQ66" i="21"/>
  <c r="T66" i="21"/>
  <c r="AA130" i="21"/>
  <c r="O130" i="21"/>
  <c r="AF132" i="21"/>
  <c r="P66" i="21"/>
  <c r="AC130" i="21"/>
  <c r="AJ130" i="21"/>
  <c r="AS66" i="21"/>
  <c r="AL66" i="21"/>
  <c r="Z130" i="21"/>
  <c r="L130" i="21"/>
  <c r="Q68" i="21"/>
  <c r="AM66" i="21"/>
  <c r="Z66" i="21"/>
  <c r="S66" i="21"/>
  <c r="W66" i="21"/>
  <c r="AK130" i="21"/>
  <c r="AO130" i="21"/>
  <c r="U66" i="21"/>
  <c r="AF130" i="21"/>
  <c r="O66" i="21"/>
  <c r="AN66" i="21"/>
  <c r="AL130" i="21"/>
  <c r="AJ66" i="21"/>
  <c r="AN130" i="21"/>
  <c r="AE130" i="21"/>
  <c r="S130" i="21"/>
  <c r="AJ132" i="21"/>
  <c r="K101" i="21"/>
  <c r="AR66" i="21"/>
  <c r="AE66" i="21"/>
  <c r="AI66" i="21"/>
  <c r="X66" i="21"/>
  <c r="AG66" i="21"/>
  <c r="Y130" i="21"/>
  <c r="W130" i="21"/>
  <c r="U130" i="21"/>
  <c r="AB130" i="21"/>
  <c r="AH66" i="21"/>
  <c r="AI130" i="21"/>
  <c r="AH130" i="21"/>
  <c r="AP130" i="21"/>
  <c r="AF66" i="21"/>
  <c r="V130" i="21"/>
  <c r="R130" i="21"/>
  <c r="Q130" i="21"/>
  <c r="P130" i="21"/>
  <c r="K37" i="21"/>
  <c r="J101" i="21"/>
  <c r="AS130" i="21"/>
  <c r="R66" i="21"/>
  <c r="AA66" i="21"/>
  <c r="Q66" i="21"/>
  <c r="T130" i="21"/>
  <c r="AO66" i="21"/>
  <c r="X130" i="21"/>
  <c r="AM130" i="21"/>
  <c r="AG130" i="21"/>
  <c r="AQ130" i="21"/>
  <c r="AD66" i="21"/>
  <c r="Y66" i="21"/>
  <c r="AR130" i="21"/>
  <c r="AB66" i="21"/>
  <c r="AK66" i="21"/>
  <c r="M128" i="21"/>
  <c r="F64" i="21"/>
  <c r="J37" i="21"/>
  <c r="L101" i="21"/>
  <c r="AI37" i="21"/>
  <c r="P37" i="21"/>
  <c r="AL37" i="21"/>
  <c r="T37" i="21"/>
  <c r="AF101" i="21"/>
  <c r="AK37" i="21"/>
  <c r="Y37" i="21"/>
  <c r="AN37" i="21"/>
  <c r="Y101" i="21"/>
  <c r="AG101" i="21"/>
  <c r="AC101" i="21"/>
  <c r="AS101" i="21"/>
  <c r="AB37" i="21"/>
  <c r="AO101" i="21"/>
  <c r="AR37" i="21"/>
  <c r="W37" i="21"/>
  <c r="AQ37" i="21"/>
  <c r="T101" i="21"/>
  <c r="AC37" i="21"/>
  <c r="AH37" i="21"/>
  <c r="AH101" i="21"/>
  <c r="O37" i="21"/>
  <c r="AE37" i="21"/>
  <c r="AO37" i="21"/>
  <c r="W101" i="21"/>
  <c r="AQ101" i="21"/>
  <c r="V101" i="21"/>
  <c r="Q101" i="21"/>
  <c r="P101" i="21"/>
  <c r="O101" i="21"/>
  <c r="L37" i="21"/>
  <c r="R37" i="21"/>
  <c r="AJ37" i="21"/>
  <c r="V37" i="21"/>
  <c r="I101" i="21"/>
  <c r="S37" i="21"/>
  <c r="Q37" i="21"/>
  <c r="U37" i="21"/>
  <c r="AP37" i="21"/>
  <c r="AA101" i="21"/>
  <c r="AE101" i="21"/>
  <c r="Z37" i="21"/>
  <c r="X101" i="21"/>
  <c r="AG37" i="21"/>
  <c r="AD101" i="21"/>
  <c r="AJ101" i="21"/>
  <c r="AM101" i="21"/>
  <c r="U101" i="21"/>
  <c r="AI101" i="21"/>
  <c r="S101" i="21"/>
  <c r="N101" i="21"/>
  <c r="R101" i="21"/>
  <c r="I37" i="21"/>
  <c r="AM37" i="21"/>
  <c r="AA37" i="21"/>
  <c r="X37" i="21"/>
  <c r="AP101" i="21"/>
  <c r="AD37" i="21"/>
  <c r="AK101" i="21"/>
  <c r="Z101" i="21"/>
  <c r="N37" i="21"/>
  <c r="AL101" i="21"/>
  <c r="AS37" i="21"/>
  <c r="AR101" i="21"/>
  <c r="AF37" i="21"/>
  <c r="AN101" i="21"/>
  <c r="I129" i="21"/>
  <c r="H129" i="21"/>
  <c r="L129" i="21"/>
  <c r="V65" i="21"/>
  <c r="Z65" i="21"/>
  <c r="W65" i="21"/>
  <c r="AR68" i="21"/>
  <c r="W132" i="21"/>
  <c r="AR65" i="21"/>
  <c r="W129" i="21"/>
  <c r="AI129" i="21"/>
  <c r="AC65" i="21"/>
  <c r="AE65" i="21"/>
  <c r="AA129" i="21"/>
  <c r="AH65" i="21"/>
  <c r="AK65" i="21"/>
  <c r="Y65" i="21"/>
  <c r="AF65" i="21"/>
  <c r="R129" i="21"/>
  <c r="AK68" i="21"/>
  <c r="P132" i="21"/>
  <c r="AE132" i="21"/>
  <c r="P65" i="21"/>
  <c r="L65" i="21"/>
  <c r="AQ65" i="21"/>
  <c r="AJ65" i="21"/>
  <c r="V68" i="21"/>
  <c r="S65" i="21"/>
  <c r="AB68" i="21"/>
  <c r="X65" i="21"/>
  <c r="AG68" i="21"/>
  <c r="AP129" i="21"/>
  <c r="O65" i="21"/>
  <c r="AL65" i="21"/>
  <c r="AE129" i="21"/>
  <c r="AK129" i="21"/>
  <c r="V129" i="21"/>
  <c r="X129" i="21"/>
  <c r="AB65" i="21"/>
  <c r="AN65" i="21"/>
  <c r="AN129" i="21"/>
  <c r="Q129" i="21"/>
  <c r="P129" i="21"/>
  <c r="AK132" i="21"/>
  <c r="V132" i="21"/>
  <c r="AI65" i="21"/>
  <c r="Q65" i="21"/>
  <c r="N65" i="21"/>
  <c r="AP65" i="21"/>
  <c r="AB129" i="21"/>
  <c r="Z129" i="21"/>
  <c r="AF129" i="21"/>
  <c r="AS65" i="21"/>
  <c r="AR129" i="21"/>
  <c r="AD129" i="21"/>
  <c r="U65" i="21"/>
  <c r="AQ129" i="21"/>
  <c r="AO129" i="21"/>
  <c r="T129" i="21"/>
  <c r="N129" i="21"/>
  <c r="AS129" i="21"/>
  <c r="S129" i="21"/>
  <c r="T132" i="21"/>
  <c r="AG132" i="21"/>
  <c r="N68" i="21"/>
  <c r="AN64" i="21"/>
  <c r="F132" i="21"/>
  <c r="P68" i="21"/>
  <c r="Z68" i="21"/>
  <c r="X68" i="21"/>
  <c r="AP132" i="21"/>
  <c r="AE68" i="21"/>
  <c r="AN68" i="21"/>
  <c r="AD68" i="21"/>
  <c r="Y132" i="21"/>
  <c r="AH68" i="21"/>
  <c r="AQ132" i="21"/>
  <c r="Y68" i="21"/>
  <c r="U132" i="21"/>
  <c r="Z132" i="21"/>
  <c r="AB132" i="21"/>
  <c r="AN132" i="21"/>
  <c r="N132" i="21"/>
  <c r="Y131" i="21"/>
  <c r="G68" i="21"/>
  <c r="S68" i="21"/>
  <c r="AI68" i="21"/>
  <c r="AJ68" i="21"/>
  <c r="R68" i="21"/>
  <c r="AM68" i="21"/>
  <c r="AQ68" i="21"/>
  <c r="T68" i="21"/>
  <c r="AD132" i="21"/>
  <c r="AI132" i="21"/>
  <c r="O68" i="21"/>
  <c r="AH132" i="21"/>
  <c r="AC68" i="21"/>
  <c r="AL68" i="21"/>
  <c r="AM132" i="21"/>
  <c r="AC132" i="21"/>
  <c r="S132" i="21"/>
  <c r="Q132" i="21"/>
  <c r="K132" i="21"/>
  <c r="M68" i="21"/>
  <c r="J68" i="21"/>
  <c r="F65" i="21"/>
  <c r="I68" i="21"/>
  <c r="R132" i="21"/>
  <c r="AA68" i="21"/>
  <c r="AP68" i="21"/>
  <c r="W68" i="21"/>
  <c r="U68" i="21"/>
  <c r="AF68" i="21"/>
  <c r="AA132" i="21"/>
  <c r="AS68" i="21"/>
  <c r="AO132" i="21"/>
  <c r="AO68" i="21"/>
  <c r="AR132" i="21"/>
  <c r="X132" i="21"/>
  <c r="AL132" i="21"/>
  <c r="O132" i="21"/>
  <c r="L132" i="21"/>
  <c r="AC63" i="21"/>
  <c r="AR64" i="21"/>
  <c r="T131" i="21"/>
  <c r="Y64" i="21"/>
  <c r="G131" i="21"/>
  <c r="F131" i="21"/>
  <c r="AA131" i="21"/>
  <c r="AK64" i="21"/>
  <c r="AN67" i="21"/>
  <c r="AI131" i="21"/>
  <c r="AL64" i="21"/>
  <c r="AD128" i="21"/>
  <c r="G61" i="21"/>
  <c r="AQ64" i="21"/>
  <c r="S67" i="21"/>
  <c r="AR128" i="21"/>
  <c r="P131" i="21"/>
  <c r="AJ67" i="21"/>
  <c r="AD131" i="21"/>
  <c r="AQ128" i="21"/>
  <c r="AO128" i="21"/>
  <c r="H127" i="21"/>
  <c r="AP64" i="21"/>
  <c r="AJ64" i="21"/>
  <c r="AI67" i="21"/>
  <c r="AH67" i="21"/>
  <c r="AC131" i="21"/>
  <c r="S131" i="21"/>
  <c r="AB64" i="21"/>
  <c r="AF64" i="21"/>
  <c r="AS128" i="21"/>
  <c r="AR67" i="21"/>
  <c r="R64" i="21"/>
  <c r="R67" i="21"/>
  <c r="O64" i="21"/>
  <c r="AM64" i="21"/>
  <c r="AQ67" i="21"/>
  <c r="AM67" i="21"/>
  <c r="Z128" i="21"/>
  <c r="AG131" i="21"/>
  <c r="Z131" i="21"/>
  <c r="AB67" i="21"/>
  <c r="AQ131" i="21"/>
  <c r="AO67" i="21"/>
  <c r="U131" i="21"/>
  <c r="AK67" i="21"/>
  <c r="AR131" i="21"/>
  <c r="Y67" i="21"/>
  <c r="AB131" i="21"/>
  <c r="AN131" i="21"/>
  <c r="R131" i="21"/>
  <c r="AK128" i="21"/>
  <c r="Y128" i="21"/>
  <c r="V128" i="21"/>
  <c r="AJ128" i="21"/>
  <c r="AH128" i="21"/>
  <c r="AE64" i="21"/>
  <c r="N128" i="21"/>
  <c r="AS64" i="21"/>
  <c r="AA128" i="21"/>
  <c r="AN128" i="21"/>
  <c r="AI128" i="21"/>
  <c r="W131" i="21"/>
  <c r="K128" i="21"/>
  <c r="F67" i="21"/>
  <c r="K131" i="21"/>
  <c r="X67" i="21"/>
  <c r="V67" i="21"/>
  <c r="P64" i="21"/>
  <c r="AI64" i="21"/>
  <c r="N64" i="21"/>
  <c r="P67" i="21"/>
  <c r="AA67" i="21"/>
  <c r="W67" i="21"/>
  <c r="AA64" i="21"/>
  <c r="AG128" i="21"/>
  <c r="AF131" i="21"/>
  <c r="O67" i="21"/>
  <c r="AM131" i="21"/>
  <c r="AL67" i="21"/>
  <c r="AE67" i="21"/>
  <c r="AS67" i="21"/>
  <c r="AH131" i="21"/>
  <c r="X131" i="21"/>
  <c r="AJ131" i="21"/>
  <c r="AP131" i="21"/>
  <c r="O131" i="21"/>
  <c r="U64" i="21"/>
  <c r="T128" i="21"/>
  <c r="AP128" i="21"/>
  <c r="AH64" i="21"/>
  <c r="AL128" i="21"/>
  <c r="X128" i="21"/>
  <c r="AC128" i="21"/>
  <c r="AO64" i="21"/>
  <c r="AE128" i="21"/>
  <c r="AB128" i="21"/>
  <c r="R128" i="21"/>
  <c r="J67" i="21"/>
  <c r="H126" i="21"/>
  <c r="M64" i="21"/>
  <c r="I131" i="21"/>
  <c r="K64" i="21"/>
  <c r="J128" i="21"/>
  <c r="H64" i="21"/>
  <c r="H67" i="21"/>
  <c r="L131" i="21"/>
  <c r="L128" i="21"/>
  <c r="F128" i="21"/>
  <c r="G64" i="21"/>
  <c r="G67" i="21"/>
  <c r="H131" i="21"/>
  <c r="L67" i="21"/>
  <c r="L64" i="21"/>
  <c r="AP67" i="21"/>
  <c r="N67" i="21"/>
  <c r="S64" i="21"/>
  <c r="V64" i="21"/>
  <c r="X64" i="21"/>
  <c r="Q67" i="21"/>
  <c r="Z67" i="21"/>
  <c r="Z64" i="21"/>
  <c r="U67" i="21"/>
  <c r="Q64" i="21"/>
  <c r="W64" i="21"/>
  <c r="N131" i="21"/>
  <c r="AG67" i="21"/>
  <c r="AL131" i="21"/>
  <c r="V131" i="21"/>
  <c r="T67" i="21"/>
  <c r="AD67" i="21"/>
  <c r="AK131" i="21"/>
  <c r="AO131" i="21"/>
  <c r="AE131" i="21"/>
  <c r="AC67" i="21"/>
  <c r="Q131" i="21"/>
  <c r="AD64" i="21"/>
  <c r="AM128" i="21"/>
  <c r="AF128" i="21"/>
  <c r="AC64" i="21"/>
  <c r="U128" i="21"/>
  <c r="T64" i="21"/>
  <c r="O128" i="21"/>
  <c r="AG64" i="21"/>
  <c r="Q128" i="21"/>
  <c r="P128" i="21"/>
  <c r="S128" i="21"/>
  <c r="N127" i="21"/>
  <c r="M63" i="21"/>
  <c r="G63" i="21"/>
  <c r="K127" i="21"/>
  <c r="AI63" i="21"/>
  <c r="M130" i="21"/>
  <c r="F63" i="21"/>
  <c r="H60" i="21"/>
  <c r="AB63" i="21"/>
  <c r="J125" i="21"/>
  <c r="J64" i="21"/>
  <c r="I67" i="21"/>
  <c r="I63" i="21"/>
  <c r="L63" i="21"/>
  <c r="W63" i="21"/>
  <c r="P63" i="21"/>
  <c r="I127" i="21"/>
  <c r="AK127" i="21"/>
  <c r="AL127" i="21"/>
  <c r="R127" i="21"/>
  <c r="M127" i="21"/>
  <c r="O63" i="21"/>
  <c r="V63" i="21"/>
  <c r="U63" i="21"/>
  <c r="AL63" i="21"/>
  <c r="AS63" i="21"/>
  <c r="O127" i="21"/>
  <c r="Z63" i="21"/>
  <c r="AM63" i="21"/>
  <c r="AR127" i="21"/>
  <c r="AH63" i="21"/>
  <c r="M65" i="21"/>
  <c r="J65" i="21"/>
  <c r="F127" i="21"/>
  <c r="G127" i="21"/>
  <c r="H63" i="21"/>
  <c r="K63" i="21"/>
  <c r="M60" i="21"/>
  <c r="J124" i="21"/>
  <c r="L127" i="21"/>
  <c r="AR63" i="21"/>
  <c r="R63" i="21"/>
  <c r="AP63" i="21"/>
  <c r="AG63" i="21"/>
  <c r="AA127" i="21"/>
  <c r="AO63" i="21"/>
  <c r="AM127" i="21"/>
  <c r="AO127" i="21"/>
  <c r="X127" i="21"/>
  <c r="AQ127" i="21"/>
  <c r="AI127" i="21"/>
  <c r="AF63" i="21"/>
  <c r="AJ127" i="21"/>
  <c r="S127" i="21"/>
  <c r="AB127" i="21"/>
  <c r="K67" i="21"/>
  <c r="M131" i="21"/>
  <c r="M132" i="21"/>
  <c r="I132" i="21"/>
  <c r="N63" i="21"/>
  <c r="AQ63" i="21"/>
  <c r="T63" i="21"/>
  <c r="AC127" i="21"/>
  <c r="AG127" i="21"/>
  <c r="AN63" i="21"/>
  <c r="U127" i="21"/>
  <c r="Y127" i="21"/>
  <c r="AD63" i="21"/>
  <c r="T127" i="21"/>
  <c r="AE63" i="21"/>
  <c r="Q127" i="21"/>
  <c r="AD127" i="21"/>
  <c r="AN127" i="21"/>
  <c r="AA63" i="21"/>
  <c r="S63" i="21"/>
  <c r="X63" i="21"/>
  <c r="AJ63" i="21"/>
  <c r="Q63" i="21"/>
  <c r="W127" i="21"/>
  <c r="AF127" i="21"/>
  <c r="Y63" i="21"/>
  <c r="V127" i="21"/>
  <c r="AK63" i="21"/>
  <c r="Z127" i="21"/>
  <c r="AH127" i="21"/>
  <c r="AP127" i="21"/>
  <c r="AE127" i="21"/>
  <c r="P127" i="21"/>
  <c r="AS127" i="21"/>
  <c r="G130" i="21"/>
  <c r="J127" i="21"/>
  <c r="H130" i="21"/>
  <c r="G128" i="21"/>
  <c r="I130" i="21"/>
  <c r="H128" i="21"/>
  <c r="L68" i="21"/>
  <c r="H132" i="21"/>
  <c r="I64" i="21"/>
  <c r="M62" i="21"/>
  <c r="K68" i="21"/>
  <c r="F126" i="21"/>
  <c r="H66" i="21"/>
  <c r="J63" i="21"/>
  <c r="G66" i="21"/>
  <c r="J129" i="21"/>
  <c r="I128" i="21"/>
  <c r="H68" i="21"/>
  <c r="I66" i="21"/>
  <c r="M67" i="21"/>
  <c r="PF16" i="40"/>
  <c r="PR16" i="40"/>
  <c r="ON11" i="40"/>
  <c r="ON16" i="40" s="1"/>
  <c r="OH16" i="40"/>
  <c r="MX16" i="40"/>
  <c r="LT11" i="40"/>
  <c r="LT16" i="40" s="1"/>
  <c r="ND11" i="40"/>
  <c r="ND16" i="40" s="1"/>
  <c r="PL11" i="40"/>
  <c r="PL16" i="40" s="1"/>
  <c r="QV11" i="40"/>
  <c r="QV16" i="40" s="1"/>
  <c r="LN16" i="40"/>
  <c r="PX11" i="40"/>
  <c r="PX16" i="40" s="1"/>
  <c r="KP16" i="40"/>
  <c r="NP11" i="40"/>
  <c r="NP16" i="40" s="1"/>
  <c r="MF11" i="40"/>
  <c r="MF16" i="40" s="1"/>
  <c r="QD16" i="40"/>
  <c r="RH11" i="40"/>
  <c r="RH16" i="40" s="1"/>
  <c r="MR11" i="40"/>
  <c r="MR16" i="40" s="1"/>
  <c r="LH11" i="40"/>
  <c r="LH16" i="40" s="1"/>
  <c r="QP16" i="40"/>
  <c r="OT16" i="40"/>
  <c r="NV16" i="40"/>
  <c r="RB12" i="40"/>
  <c r="RB17" i="40" s="1"/>
  <c r="OH12" i="40"/>
  <c r="OH17" i="40" s="1"/>
  <c r="LF12" i="40"/>
  <c r="LF17" i="40" s="1"/>
  <c r="LB12" i="40"/>
  <c r="LB17" i="40" s="1"/>
  <c r="MD12" i="40"/>
  <c r="MD17" i="40" s="1"/>
  <c r="NF12" i="40"/>
  <c r="NF17" i="40" s="1"/>
  <c r="OX12" i="40"/>
  <c r="OX17" i="40" s="1"/>
  <c r="A7" i="36"/>
  <c r="B4" i="2" s="1"/>
  <c r="PV12" i="40"/>
  <c r="PV17" i="40" s="1"/>
  <c r="NV14" i="40"/>
  <c r="ML12" i="40"/>
  <c r="ML17" i="40" s="1"/>
  <c r="NJ12" i="40"/>
  <c r="NJ17" i="40" s="1"/>
  <c r="KP14" i="40"/>
  <c r="KP12" i="40"/>
  <c r="KP17" i="40" s="1"/>
  <c r="QD12" i="40"/>
  <c r="QD17" i="40" s="1"/>
  <c r="LN12" i="40"/>
  <c r="LN17" i="40" s="1"/>
  <c r="OL12" i="40"/>
  <c r="OL17" i="40" s="1"/>
  <c r="OP12" i="40"/>
  <c r="OP17" i="40" s="1"/>
  <c r="RF12" i="40"/>
  <c r="RF17" i="40" s="1"/>
  <c r="RJ12" i="40"/>
  <c r="RJ17" i="40" s="1"/>
  <c r="QT12" i="40"/>
  <c r="QT17" i="40" s="1"/>
  <c r="QX12" i="40"/>
  <c r="QX17" i="40" s="1"/>
  <c r="MH12" i="40"/>
  <c r="MH17" i="40" s="1"/>
  <c r="MX14" i="40"/>
  <c r="NB12" i="40"/>
  <c r="NB17" i="40" s="1"/>
  <c r="OT14" i="40"/>
  <c r="PR12" i="40"/>
  <c r="PR17" i="40" s="1"/>
  <c r="NV12" i="40"/>
  <c r="NV17" i="40" s="1"/>
  <c r="MP12" i="40"/>
  <c r="MP17" i="40" s="1"/>
  <c r="NR12" i="40"/>
  <c r="NR17" i="40" s="1"/>
  <c r="PN12" i="40"/>
  <c r="PN17" i="40" s="1"/>
  <c r="QD14" i="40"/>
  <c r="LV12" i="40"/>
  <c r="LV17" i="40" s="1"/>
  <c r="QP12" i="40"/>
  <c r="QP17" i="40" s="1"/>
  <c r="LZ14" i="40"/>
  <c r="PB12" i="40"/>
  <c r="PB17" i="40" s="1"/>
  <c r="PR14" i="40"/>
  <c r="NZ12" i="40"/>
  <c r="NZ17" i="40" s="1"/>
  <c r="MT12" i="40"/>
  <c r="MT17" i="40" s="1"/>
  <c r="NJ14" i="40"/>
  <c r="KX12" i="40"/>
  <c r="KX17" i="40" s="1"/>
  <c r="PF14" i="40"/>
  <c r="QH12" i="40"/>
  <c r="QH17" i="40" s="1"/>
  <c r="LR12" i="40"/>
  <c r="LR17" i="40" s="1"/>
  <c r="RB14" i="40"/>
  <c r="OH14" i="40"/>
  <c r="LJ12" i="40"/>
  <c r="LJ17" i="40" s="1"/>
  <c r="LB14" i="40"/>
  <c r="QP14" i="40"/>
  <c r="LZ12" i="40"/>
  <c r="LZ17" i="40" s="1"/>
  <c r="MX12" i="40"/>
  <c r="MX17" i="40" s="1"/>
  <c r="OT12" i="40"/>
  <c r="OT17" i="40" s="1"/>
  <c r="PZ12" i="40"/>
  <c r="PZ17" i="40" s="1"/>
  <c r="OD12" i="40"/>
  <c r="OD17" i="40" s="1"/>
  <c r="ML14" i="40"/>
  <c r="NN12" i="40"/>
  <c r="NN17" i="40" s="1"/>
  <c r="KT12" i="40"/>
  <c r="KT17" i="40" s="1"/>
  <c r="PJ12" i="40"/>
  <c r="PJ17" i="40" s="1"/>
  <c r="PF12" i="40"/>
  <c r="PF17" i="40" s="1"/>
  <c r="QL12" i="40"/>
  <c r="QL17" i="40" s="1"/>
  <c r="LN14" i="40"/>
  <c r="F9" i="21"/>
  <c r="S124" i="21"/>
  <c r="P124" i="21"/>
  <c r="Z61" i="21"/>
  <c r="P60" i="21"/>
  <c r="Q60" i="21"/>
  <c r="S60" i="21"/>
  <c r="O60" i="21"/>
  <c r="N60" i="21"/>
  <c r="Q124" i="21"/>
  <c r="O124" i="21"/>
  <c r="N124" i="21"/>
  <c r="K60" i="21"/>
  <c r="L124" i="21"/>
  <c r="I60" i="21"/>
  <c r="AD124" i="21"/>
  <c r="AR124" i="21"/>
  <c r="AP124" i="21"/>
  <c r="AA60" i="21"/>
  <c r="AM60" i="21"/>
  <c r="V124" i="21"/>
  <c r="AJ124" i="21"/>
  <c r="AE60" i="21"/>
  <c r="AS60" i="21"/>
  <c r="AK60" i="21"/>
  <c r="AG60" i="21"/>
  <c r="AK124" i="21"/>
  <c r="X124" i="21"/>
  <c r="H125" i="21"/>
  <c r="I125" i="21"/>
  <c r="V61" i="21"/>
  <c r="AM61" i="21"/>
  <c r="S61" i="21"/>
  <c r="W61" i="21"/>
  <c r="R61" i="21"/>
  <c r="AI60" i="21"/>
  <c r="AN60" i="21"/>
  <c r="AC60" i="21"/>
  <c r="AS124" i="21"/>
  <c r="AP60" i="21"/>
  <c r="T60" i="21"/>
  <c r="AF60" i="21"/>
  <c r="AR60" i="21"/>
  <c r="AQ124" i="21"/>
  <c r="AG124" i="21"/>
  <c r="AB124" i="21"/>
  <c r="AD60" i="21"/>
  <c r="Y60" i="21"/>
  <c r="M125" i="21"/>
  <c r="U61" i="21"/>
  <c r="AA61" i="21"/>
  <c r="AI61" i="21"/>
  <c r="P61" i="21"/>
  <c r="X61" i="21"/>
  <c r="R124" i="21"/>
  <c r="Z124" i="21"/>
  <c r="AL124" i="21"/>
  <c r="X60" i="21"/>
  <c r="Z60" i="21"/>
  <c r="AA124" i="21"/>
  <c r="W124" i="21"/>
  <c r="W60" i="21"/>
  <c r="AC124" i="21"/>
  <c r="AQ60" i="21"/>
  <c r="AO124" i="21"/>
  <c r="AE124" i="21"/>
  <c r="AF124" i="21"/>
  <c r="AM124" i="21"/>
  <c r="K125" i="21"/>
  <c r="AQ61" i="21"/>
  <c r="AJ61" i="21"/>
  <c r="O61" i="21"/>
  <c r="R60" i="21"/>
  <c r="AH124" i="21"/>
  <c r="AN124" i="21"/>
  <c r="U60" i="21"/>
  <c r="V60" i="21"/>
  <c r="Y124" i="21"/>
  <c r="AI124" i="21"/>
  <c r="AH60" i="21"/>
  <c r="U124" i="21"/>
  <c r="AB60" i="21"/>
  <c r="AJ60" i="21"/>
  <c r="AO60" i="21"/>
  <c r="AL60" i="21"/>
  <c r="T124" i="21"/>
  <c r="F125" i="21"/>
  <c r="N125" i="21"/>
  <c r="Q125" i="21"/>
  <c r="R125" i="21"/>
  <c r="AD125" i="21"/>
  <c r="AB125" i="21"/>
  <c r="P125" i="21"/>
  <c r="S125" i="21"/>
  <c r="AR125" i="21"/>
  <c r="AM125" i="21"/>
  <c r="Y61" i="21"/>
  <c r="T125" i="21"/>
  <c r="AS125" i="21"/>
  <c r="T61" i="21"/>
  <c r="AC61" i="21"/>
  <c r="AO125" i="21"/>
  <c r="AL61" i="21"/>
  <c r="W125" i="21"/>
  <c r="AC125" i="21"/>
  <c r="AF61" i="21"/>
  <c r="AI125" i="21"/>
  <c r="X125" i="21"/>
  <c r="AQ125" i="21"/>
  <c r="AJ125" i="21"/>
  <c r="AO61" i="21"/>
  <c r="AK61" i="21"/>
  <c r="AD61" i="21"/>
  <c r="AP125" i="21"/>
  <c r="N61" i="21"/>
  <c r="AH125" i="21"/>
  <c r="O125" i="21"/>
  <c r="AS61" i="21"/>
  <c r="AB61" i="21"/>
  <c r="AN125" i="21"/>
  <c r="AE125" i="21"/>
  <c r="AK125" i="21"/>
  <c r="Y125" i="21"/>
  <c r="AF125" i="21"/>
  <c r="AG125" i="21"/>
  <c r="U125" i="21"/>
  <c r="AA125" i="21"/>
  <c r="Z125" i="21"/>
  <c r="AN61" i="21"/>
  <c r="V125" i="21"/>
  <c r="AE61" i="21"/>
  <c r="AL125" i="21"/>
  <c r="AH61" i="21"/>
  <c r="L125" i="21"/>
  <c r="AG61" i="21"/>
  <c r="AR61" i="21"/>
  <c r="AP61" i="21"/>
  <c r="Q61" i="21"/>
  <c r="M9" i="21"/>
  <c r="J9" i="21"/>
  <c r="J61" i="21"/>
  <c r="H9" i="21"/>
  <c r="J10" i="21"/>
  <c r="G9" i="21"/>
  <c r="G10" i="21"/>
  <c r="F10" i="21"/>
  <c r="I97" i="21"/>
  <c r="F31" i="21"/>
  <c r="I34" i="21"/>
  <c r="J21" i="21"/>
  <c r="L26" i="21"/>
  <c r="K88" i="21"/>
  <c r="L98" i="21"/>
  <c r="H26" i="21"/>
  <c r="I89" i="21"/>
  <c r="K21" i="21"/>
  <c r="G34" i="21"/>
  <c r="H88" i="21"/>
  <c r="K98" i="21"/>
  <c r="K84" i="21"/>
  <c r="I28" i="21"/>
  <c r="J35" i="21"/>
  <c r="K61" i="21"/>
  <c r="K33" i="21"/>
  <c r="F96" i="21"/>
  <c r="L22" i="21"/>
  <c r="L10" i="21"/>
  <c r="I9" i="21"/>
  <c r="L9" i="21"/>
  <c r="L86" i="21"/>
  <c r="L25" i="21"/>
  <c r="L92" i="21"/>
  <c r="F24" i="21"/>
  <c r="M124" i="21"/>
  <c r="J60" i="21"/>
  <c r="M23" i="21"/>
  <c r="F87" i="21"/>
  <c r="F85" i="21"/>
  <c r="G89" i="21"/>
  <c r="M93" i="21"/>
  <c r="I10" i="21"/>
  <c r="K10" i="21"/>
  <c r="K86" i="21"/>
  <c r="M22" i="21"/>
  <c r="F61" i="21"/>
  <c r="J26" i="21"/>
  <c r="G125" i="21"/>
  <c r="G60" i="21"/>
  <c r="F20" i="21"/>
  <c r="I27" i="21"/>
  <c r="J36" i="21"/>
  <c r="I93" i="21"/>
  <c r="H94" i="21"/>
  <c r="M25" i="21"/>
  <c r="L61" i="21"/>
  <c r="K90" i="21"/>
  <c r="M88" i="21"/>
  <c r="J94" i="21"/>
  <c r="H31" i="21"/>
  <c r="F98" i="21"/>
  <c r="M32" i="21"/>
  <c r="M94" i="21"/>
  <c r="L100" i="21"/>
  <c r="H87" i="21"/>
  <c r="L27" i="21"/>
  <c r="H99" i="21"/>
  <c r="L32" i="21"/>
  <c r="L94" i="21"/>
  <c r="H22" i="21"/>
  <c r="H20" i="21"/>
  <c r="F36" i="21"/>
  <c r="F99" i="21"/>
  <c r="I61" i="21"/>
  <c r="G92" i="21"/>
  <c r="G31" i="21"/>
  <c r="M27" i="21"/>
  <c r="H61" i="21"/>
  <c r="I26" i="21"/>
  <c r="H32" i="21"/>
  <c r="M61" i="21"/>
  <c r="F94" i="21"/>
  <c r="K27" i="21"/>
  <c r="L35" i="21"/>
  <c r="G23" i="21"/>
  <c r="K28" i="21"/>
  <c r="H21" i="21"/>
  <c r="J91" i="21"/>
  <c r="F29" i="21"/>
  <c r="F28" i="21"/>
  <c r="G33" i="21"/>
  <c r="I87" i="21"/>
  <c r="K100" i="21"/>
  <c r="J96" i="21"/>
  <c r="H25" i="21"/>
  <c r="G22" i="21"/>
  <c r="K32" i="21"/>
  <c r="H33" i="21"/>
  <c r="I100" i="21"/>
  <c r="M36" i="21"/>
  <c r="F25" i="21"/>
  <c r="I124" i="21"/>
  <c r="G30" i="21"/>
  <c r="G26" i="21"/>
  <c r="L20" i="21"/>
  <c r="L33" i="21"/>
  <c r="M20" i="21"/>
  <c r="J29" i="21"/>
  <c r="H93" i="21"/>
  <c r="F26" i="21"/>
  <c r="G29" i="21"/>
  <c r="H34" i="21"/>
  <c r="H28" i="21"/>
  <c r="K124" i="21"/>
  <c r="K23" i="21"/>
  <c r="H124" i="21"/>
  <c r="I20" i="21"/>
  <c r="I95" i="21"/>
  <c r="M97" i="21"/>
  <c r="G27" i="21"/>
  <c r="J25" i="21"/>
  <c r="K94" i="21"/>
  <c r="G35" i="21"/>
  <c r="J92" i="21"/>
  <c r="J97" i="21"/>
  <c r="F22" i="21"/>
  <c r="J22" i="21"/>
  <c r="G24" i="21"/>
  <c r="L60" i="21"/>
  <c r="K95" i="21"/>
  <c r="G36" i="21"/>
  <c r="I86" i="21"/>
  <c r="F33" i="21"/>
  <c r="F60" i="21"/>
  <c r="H91" i="21"/>
  <c r="I85" i="21"/>
  <c r="J84" i="21"/>
  <c r="F27" i="21"/>
  <c r="K99" i="21"/>
  <c r="M26" i="21"/>
  <c r="K89" i="21"/>
  <c r="I88" i="21"/>
  <c r="M35" i="21"/>
  <c r="H36" i="21"/>
  <c r="J98" i="21"/>
  <c r="L24" i="21"/>
  <c r="L21" i="21"/>
  <c r="G20" i="21"/>
  <c r="J31" i="21"/>
  <c r="L29" i="21"/>
  <c r="M31" i="21"/>
  <c r="I99" i="21"/>
  <c r="G21" i="21"/>
  <c r="J24" i="21"/>
  <c r="M28" i="21"/>
  <c r="K93" i="21"/>
  <c r="L23" i="21"/>
  <c r="M21" i="21"/>
  <c r="G32" i="21"/>
  <c r="I94" i="21"/>
  <c r="I96" i="21"/>
  <c r="J87" i="21"/>
  <c r="E36" i="20"/>
  <c r="E42" i="20"/>
  <c r="E31" i="20"/>
  <c r="E33" i="20"/>
  <c r="C81" i="2"/>
  <c r="E39" i="20"/>
  <c r="E32" i="20"/>
  <c r="C76" i="2"/>
  <c r="H101" i="21"/>
  <c r="H37" i="21"/>
  <c r="H10" i="21"/>
  <c r="C84" i="2"/>
  <c r="E29" i="20"/>
  <c r="C77" i="2"/>
  <c r="C90" i="2"/>
  <c r="C85" i="2"/>
  <c r="C83" i="2"/>
  <c r="L95" i="21"/>
  <c r="L31" i="21"/>
  <c r="B7" i="36"/>
  <c r="D4" i="2" s="1"/>
  <c r="E34" i="20"/>
  <c r="E28" i="20"/>
  <c r="C86" i="2"/>
  <c r="E40" i="20"/>
  <c r="C78" i="2"/>
  <c r="C89" i="2"/>
  <c r="E41" i="20"/>
  <c r="C79" i="2"/>
  <c r="E37" i="20"/>
  <c r="M98" i="21"/>
  <c r="M34" i="21"/>
  <c r="C80" i="2"/>
  <c r="C82" i="2"/>
  <c r="E30" i="20"/>
  <c r="C87" i="2"/>
  <c r="E35" i="20"/>
  <c r="E38" i="20"/>
  <c r="C88" i="2"/>
  <c r="M101" i="21"/>
  <c r="M10" i="21"/>
  <c r="M37" i="21"/>
  <c r="NJ23" i="40" l="1"/>
  <c r="NP23" i="40" s="1"/>
  <c r="NP25" i="40"/>
  <c r="ND25" i="40"/>
  <c r="MX23" i="40"/>
  <c r="ND23" i="40" s="1"/>
  <c r="LH25" i="40"/>
  <c r="LB23" i="40"/>
  <c r="LH23" i="40" s="1"/>
  <c r="QD23" i="40"/>
  <c r="QJ23" i="40" s="1"/>
  <c r="QJ25" i="40"/>
  <c r="ML23" i="40"/>
  <c r="MR23" i="40" s="1"/>
  <c r="MR25" i="40"/>
  <c r="LZ23" i="40"/>
  <c r="MF23" i="40" s="1"/>
  <c r="MF25" i="40"/>
  <c r="OH23" i="40"/>
  <c r="ON23" i="40" s="1"/>
  <c r="ON25" i="40"/>
  <c r="PF23" i="40"/>
  <c r="PL23" i="40" s="1"/>
  <c r="PL25" i="40"/>
  <c r="OZ25" i="40"/>
  <c r="OT23" i="40"/>
  <c r="OZ23" i="40" s="1"/>
  <c r="OB25" i="40"/>
  <c r="NV23" i="40"/>
  <c r="OB23" i="40" s="1"/>
  <c r="LN23" i="40"/>
  <c r="LT23" i="40" s="1"/>
  <c r="LT25" i="40"/>
  <c r="QV25" i="40"/>
  <c r="QP23" i="40"/>
  <c r="QV23" i="40" s="1"/>
  <c r="RB23" i="40"/>
  <c r="RH23" i="40" s="1"/>
  <c r="RH25" i="40"/>
  <c r="PR23" i="40"/>
  <c r="PX23" i="40" s="1"/>
  <c r="PX25" i="40"/>
  <c r="KP23" i="40"/>
  <c r="KV23" i="40" s="1"/>
  <c r="KV25" i="40"/>
  <c r="AJ4" i="21"/>
  <c r="O4" i="21"/>
  <c r="O6" i="21" s="1"/>
  <c r="S4" i="21"/>
  <c r="Z4" i="21"/>
  <c r="P4" i="21"/>
  <c r="P7" i="21" s="1"/>
  <c r="Q4" i="21"/>
  <c r="Q7" i="21" s="1"/>
  <c r="N4" i="21"/>
  <c r="N6" i="21" s="1"/>
  <c r="W4" i="21"/>
  <c r="X4" i="21"/>
  <c r="V4" i="21"/>
  <c r="R4" i="21"/>
  <c r="U4" i="21"/>
  <c r="F66" i="2" s="1"/>
  <c r="AL4" i="21"/>
  <c r="AF4" i="21"/>
  <c r="AC4" i="21"/>
  <c r="F74" i="2" s="1"/>
  <c r="AG4" i="21"/>
  <c r="AO4" i="21"/>
  <c r="AH4" i="21"/>
  <c r="AQ4" i="21"/>
  <c r="T4" i="21"/>
  <c r="F65" i="2" s="1"/>
  <c r="AN4" i="21"/>
  <c r="AK4" i="21"/>
  <c r="Y4" i="21"/>
  <c r="F70" i="2" s="1"/>
  <c r="AP4" i="21"/>
  <c r="AI4" i="21"/>
  <c r="AS4" i="21"/>
  <c r="AM4" i="21"/>
  <c r="AB4" i="21"/>
  <c r="F73" i="2" s="1"/>
  <c r="AD4" i="21"/>
  <c r="F75" i="2" s="1"/>
  <c r="AR4" i="21"/>
  <c r="AE4" i="21"/>
  <c r="AA4" i="21"/>
  <c r="F72" i="2" s="1"/>
  <c r="K4" i="21"/>
  <c r="K5" i="21" s="1"/>
  <c r="I4" i="21"/>
  <c r="I5" i="21" s="1"/>
  <c r="J4" i="21"/>
  <c r="J5" i="21" s="1"/>
  <c r="F4" i="21"/>
  <c r="F5" i="21" s="1"/>
  <c r="H4" i="21"/>
  <c r="H7" i="21" s="1"/>
  <c r="G4" i="21"/>
  <c r="G7" i="21" s="1"/>
  <c r="L4" i="21"/>
  <c r="L6" i="21" s="1"/>
  <c r="M4" i="21"/>
  <c r="M5" i="21" s="1"/>
  <c r="D7" i="36"/>
  <c r="I4" i="2" s="1"/>
  <c r="C73" i="39"/>
  <c r="I34" i="20"/>
  <c r="F34" i="20"/>
  <c r="G34" i="20"/>
  <c r="D34" i="20"/>
  <c r="H34" i="20"/>
  <c r="C78" i="39"/>
  <c r="C70" i="39"/>
  <c r="G32" i="20"/>
  <c r="D32" i="20"/>
  <c r="I32" i="20"/>
  <c r="H32" i="20"/>
  <c r="F32" i="20"/>
  <c r="I39" i="20"/>
  <c r="F39" i="20"/>
  <c r="H39" i="20"/>
  <c r="D39" i="20"/>
  <c r="G39" i="20"/>
  <c r="D42" i="20"/>
  <c r="I42" i="20"/>
  <c r="F42" i="20"/>
  <c r="H42" i="20"/>
  <c r="G42" i="20"/>
  <c r="C82" i="39"/>
  <c r="H35" i="20"/>
  <c r="F35" i="20"/>
  <c r="G35" i="20"/>
  <c r="D35" i="20"/>
  <c r="I35" i="20"/>
  <c r="C83" i="39"/>
  <c r="G40" i="20"/>
  <c r="F40" i="20"/>
  <c r="I40" i="20"/>
  <c r="H40" i="20"/>
  <c r="D40" i="20"/>
  <c r="C84" i="39"/>
  <c r="D29" i="20"/>
  <c r="H29" i="20"/>
  <c r="F29" i="20"/>
  <c r="G29" i="20"/>
  <c r="I29" i="20"/>
  <c r="C75" i="39"/>
  <c r="I30" i="20"/>
  <c r="F30" i="20"/>
  <c r="G30" i="20"/>
  <c r="H30" i="20"/>
  <c r="D30" i="20"/>
  <c r="C76" i="39"/>
  <c r="F37" i="20"/>
  <c r="H37" i="20"/>
  <c r="G37" i="20"/>
  <c r="I37" i="20"/>
  <c r="D37" i="20"/>
  <c r="F28" i="20"/>
  <c r="I28" i="20"/>
  <c r="D28" i="20"/>
  <c r="H28" i="20"/>
  <c r="G28" i="20"/>
  <c r="C77" i="39"/>
  <c r="F38" i="20"/>
  <c r="I38" i="20"/>
  <c r="D38" i="20"/>
  <c r="G38" i="20"/>
  <c r="H38" i="20"/>
  <c r="G41" i="20"/>
  <c r="F41" i="20"/>
  <c r="H41" i="20"/>
  <c r="I41" i="20"/>
  <c r="D41" i="20"/>
  <c r="C79" i="39"/>
  <c r="F31" i="20"/>
  <c r="D31" i="20"/>
  <c r="I31" i="20"/>
  <c r="H31" i="20"/>
  <c r="G31" i="20"/>
  <c r="D36" i="20"/>
  <c r="H36" i="20"/>
  <c r="I36" i="20"/>
  <c r="F36" i="20"/>
  <c r="G36" i="20"/>
  <c r="C7" i="36"/>
  <c r="G4" i="2" s="1"/>
  <c r="C81" i="39"/>
  <c r="C74" i="39"/>
  <c r="C72" i="39"/>
  <c r="C80" i="39"/>
  <c r="C71" i="39"/>
  <c r="F33" i="20"/>
  <c r="D33" i="20"/>
  <c r="I33" i="20"/>
  <c r="G33" i="20"/>
  <c r="H33" i="20"/>
  <c r="F63" i="2" l="1"/>
  <c r="F66" i="39"/>
  <c r="L72" i="2"/>
  <c r="E24" i="47" s="1"/>
  <c r="F67" i="39"/>
  <c r="L73" i="2"/>
  <c r="E25" i="47" s="1"/>
  <c r="W5" i="21"/>
  <c r="F68" i="2"/>
  <c r="Z6" i="21"/>
  <c r="F71" i="2"/>
  <c r="L70" i="2"/>
  <c r="E22" i="47" s="1"/>
  <c r="F64" i="39"/>
  <c r="L74" i="2"/>
  <c r="E26" i="47" s="1"/>
  <c r="F68" i="39"/>
  <c r="F69" i="39"/>
  <c r="L75" i="2"/>
  <c r="E27" i="47" s="1"/>
  <c r="X5" i="21"/>
  <c r="F69" i="2"/>
  <c r="F61" i="2"/>
  <c r="F59" i="2"/>
  <c r="F67" i="2"/>
  <c r="F62" i="2"/>
  <c r="F60" i="2"/>
  <c r="F59" i="39"/>
  <c r="L65" i="2"/>
  <c r="E17" i="47" s="1"/>
  <c r="F60" i="39"/>
  <c r="L66" i="2"/>
  <c r="E18" i="47" s="1"/>
  <c r="L63" i="2"/>
  <c r="E15" i="47" s="1"/>
  <c r="F57" i="39"/>
  <c r="S6" i="21"/>
  <c r="F64" i="2"/>
  <c r="O5" i="21"/>
  <c r="O7" i="21"/>
  <c r="P6" i="21"/>
  <c r="AJ5" i="21"/>
  <c r="AJ7" i="21"/>
  <c r="AJ6" i="21"/>
  <c r="S5" i="21"/>
  <c r="S7" i="21"/>
  <c r="Z7" i="21"/>
  <c r="Z5" i="21"/>
  <c r="N5" i="21"/>
  <c r="P5" i="21"/>
  <c r="P13" i="21" s="1"/>
  <c r="P14" i="21" s="1"/>
  <c r="Q5" i="21"/>
  <c r="Q13" i="21" s="1"/>
  <c r="Q14" i="21" s="1"/>
  <c r="Q6" i="21"/>
  <c r="N7" i="21"/>
  <c r="X7" i="21"/>
  <c r="X6" i="21"/>
  <c r="W7" i="21"/>
  <c r="W6" i="21"/>
  <c r="U7" i="21"/>
  <c r="U6" i="21"/>
  <c r="U5" i="21"/>
  <c r="R6" i="21"/>
  <c r="R5" i="21"/>
  <c r="R7" i="21"/>
  <c r="V5" i="21"/>
  <c r="V6" i="21"/>
  <c r="V7" i="21"/>
  <c r="AA6" i="21"/>
  <c r="AA7" i="21"/>
  <c r="AA5" i="21"/>
  <c r="AB7" i="21"/>
  <c r="AB5" i="21"/>
  <c r="AB6" i="21"/>
  <c r="AP6" i="21"/>
  <c r="AP5" i="21"/>
  <c r="AP7" i="21"/>
  <c r="T6" i="21"/>
  <c r="T5" i="21"/>
  <c r="T7" i="21"/>
  <c r="AG5" i="21"/>
  <c r="AG6" i="21"/>
  <c r="AG7" i="21"/>
  <c r="AE5" i="21"/>
  <c r="AE7" i="21"/>
  <c r="AE6" i="21"/>
  <c r="AM5" i="21"/>
  <c r="AM7" i="21"/>
  <c r="AM6" i="21"/>
  <c r="Y6" i="21"/>
  <c r="Y5" i="21"/>
  <c r="Y7" i="21"/>
  <c r="AQ6" i="21"/>
  <c r="AQ5" i="21"/>
  <c r="AQ7" i="21"/>
  <c r="AC7" i="21"/>
  <c r="AC6" i="21"/>
  <c r="AC5" i="21"/>
  <c r="AR6" i="21"/>
  <c r="AR5" i="21"/>
  <c r="AR7" i="21"/>
  <c r="AS6" i="21"/>
  <c r="AS5" i="21"/>
  <c r="AS7" i="21"/>
  <c r="AK5" i="21"/>
  <c r="AK6" i="21"/>
  <c r="AK7" i="21"/>
  <c r="AH6" i="21"/>
  <c r="AH7" i="21"/>
  <c r="AH5" i="21"/>
  <c r="AF5" i="21"/>
  <c r="AF6" i="21"/>
  <c r="AF7" i="21"/>
  <c r="AD7" i="21"/>
  <c r="AD6" i="21"/>
  <c r="AD5" i="21"/>
  <c r="AI5" i="21"/>
  <c r="AI6" i="21"/>
  <c r="AI7" i="21"/>
  <c r="AN5" i="21"/>
  <c r="AN6" i="21"/>
  <c r="AN7" i="21"/>
  <c r="AO7" i="21"/>
  <c r="AO5" i="21"/>
  <c r="AO6" i="21"/>
  <c r="AL5" i="21"/>
  <c r="AL7" i="21"/>
  <c r="AL6" i="21"/>
  <c r="I6" i="21"/>
  <c r="I7" i="21"/>
  <c r="F54" i="2"/>
  <c r="F56" i="2"/>
  <c r="K7" i="21"/>
  <c r="J7" i="21"/>
  <c r="K6" i="21"/>
  <c r="F55" i="2"/>
  <c r="F57" i="2"/>
  <c r="J6" i="21"/>
  <c r="L5" i="21"/>
  <c r="I57" i="2" s="1"/>
  <c r="I9" i="47" s="1"/>
  <c r="L7" i="21"/>
  <c r="F6" i="21"/>
  <c r="F58" i="2"/>
  <c r="F52" i="2"/>
  <c r="G6" i="21"/>
  <c r="G5" i="21"/>
  <c r="I52" i="2" s="1"/>
  <c r="I4" i="47" s="1"/>
  <c r="H6" i="21"/>
  <c r="M6" i="21"/>
  <c r="H5" i="21"/>
  <c r="H13" i="21" s="1"/>
  <c r="H14" i="21" s="1"/>
  <c r="M7" i="21"/>
  <c r="F53" i="2"/>
  <c r="F7" i="21"/>
  <c r="F51" i="2"/>
  <c r="I13" i="21"/>
  <c r="I14" i="21" s="1"/>
  <c r="M13" i="21"/>
  <c r="M14" i="21" s="1"/>
  <c r="I55" i="2"/>
  <c r="I7" i="47" s="1"/>
  <c r="J13" i="21"/>
  <c r="J14" i="21" s="1"/>
  <c r="J55" i="2" s="1"/>
  <c r="I51" i="2"/>
  <c r="I3" i="47" s="1"/>
  <c r="F13" i="21"/>
  <c r="F14" i="21" s="1"/>
  <c r="J51" i="2" s="1"/>
  <c r="I56" i="2"/>
  <c r="I8" i="47" s="1"/>
  <c r="K13" i="21"/>
  <c r="K14" i="21" s="1"/>
  <c r="J56" i="2" s="1"/>
  <c r="I58" i="2" l="1"/>
  <c r="I10" i="47" s="1"/>
  <c r="I59" i="2"/>
  <c r="I11" i="47" s="1"/>
  <c r="J62" i="2"/>
  <c r="J14" i="47" s="1"/>
  <c r="I60" i="2"/>
  <c r="I12" i="47" s="1"/>
  <c r="J61" i="2"/>
  <c r="J13" i="47" s="1"/>
  <c r="J3" i="47"/>
  <c r="J50" i="39"/>
  <c r="J8" i="47"/>
  <c r="J49" i="39"/>
  <c r="J7" i="47"/>
  <c r="J56" i="39"/>
  <c r="F48" i="39"/>
  <c r="L53" i="2"/>
  <c r="F52" i="39"/>
  <c r="F61" i="39"/>
  <c r="L52" i="2"/>
  <c r="F51" i="39"/>
  <c r="F53" i="39"/>
  <c r="F56" i="39"/>
  <c r="F49" i="39"/>
  <c r="F50" i="39"/>
  <c r="F54" i="39"/>
  <c r="L61" i="2"/>
  <c r="I54" i="2"/>
  <c r="I6" i="47" s="1"/>
  <c r="J54" i="2"/>
  <c r="F55" i="39"/>
  <c r="L59" i="2"/>
  <c r="I70" i="2"/>
  <c r="I22" i="47" s="1"/>
  <c r="Y13" i="21"/>
  <c r="Y14" i="21" s="1"/>
  <c r="J70" i="2" s="1"/>
  <c r="I72" i="2"/>
  <c r="I24" i="47" s="1"/>
  <c r="AA13" i="21"/>
  <c r="AA14" i="21" s="1"/>
  <c r="J72" i="2" s="1"/>
  <c r="F63" i="39"/>
  <c r="L69" i="2"/>
  <c r="E21" i="47" s="1"/>
  <c r="F65" i="39"/>
  <c r="L71" i="2"/>
  <c r="E23" i="47" s="1"/>
  <c r="P73" i="2"/>
  <c r="R73" i="2"/>
  <c r="Q73" i="2"/>
  <c r="M73" i="2"/>
  <c r="F25" i="47" s="1"/>
  <c r="V73" i="2"/>
  <c r="O73" i="2"/>
  <c r="H25" i="47" s="1"/>
  <c r="C25" i="20"/>
  <c r="E25" i="20" s="1"/>
  <c r="N73" i="2"/>
  <c r="G25" i="47" s="1"/>
  <c r="I74" i="2"/>
  <c r="I26" i="47" s="1"/>
  <c r="AC13" i="21"/>
  <c r="AC14" i="21" s="1"/>
  <c r="J74" i="2" s="1"/>
  <c r="I71" i="2"/>
  <c r="I23" i="47" s="1"/>
  <c r="Z13" i="21"/>
  <c r="Z14" i="21" s="1"/>
  <c r="J71" i="2" s="1"/>
  <c r="I69" i="2"/>
  <c r="I21" i="47" s="1"/>
  <c r="X13" i="21"/>
  <c r="X14" i="21" s="1"/>
  <c r="J69" i="2" s="1"/>
  <c r="P74" i="2"/>
  <c r="N74" i="2"/>
  <c r="G26" i="47" s="1"/>
  <c r="C26" i="20"/>
  <c r="E26" i="20" s="1"/>
  <c r="M74" i="2"/>
  <c r="F26" i="47" s="1"/>
  <c r="V74" i="2"/>
  <c r="O74" i="2"/>
  <c r="H26" i="47" s="1"/>
  <c r="Q74" i="2"/>
  <c r="R74" i="2"/>
  <c r="I73" i="2"/>
  <c r="I25" i="47" s="1"/>
  <c r="AB13" i="21"/>
  <c r="AB14" i="21" s="1"/>
  <c r="J73" i="2" s="1"/>
  <c r="P75" i="2"/>
  <c r="N75" i="2"/>
  <c r="G27" i="47" s="1"/>
  <c r="Q75" i="2"/>
  <c r="V75" i="2"/>
  <c r="C27" i="20"/>
  <c r="E27" i="20" s="1"/>
  <c r="R75" i="2"/>
  <c r="O75" i="2"/>
  <c r="H27" i="47" s="1"/>
  <c r="M75" i="2"/>
  <c r="F27" i="47" s="1"/>
  <c r="F62" i="39"/>
  <c r="L68" i="2"/>
  <c r="E20" i="47" s="1"/>
  <c r="V72" i="2"/>
  <c r="O72" i="2"/>
  <c r="H24" i="47" s="1"/>
  <c r="M72" i="2"/>
  <c r="F24" i="47" s="1"/>
  <c r="N72" i="2"/>
  <c r="G24" i="47" s="1"/>
  <c r="C24" i="20"/>
  <c r="E24" i="20" s="1"/>
  <c r="P72" i="2"/>
  <c r="Q72" i="2"/>
  <c r="R72" i="2"/>
  <c r="I75" i="2"/>
  <c r="I27" i="47" s="1"/>
  <c r="AD13" i="21"/>
  <c r="AD14" i="21" s="1"/>
  <c r="J75" i="2" s="1"/>
  <c r="V70" i="2"/>
  <c r="O70" i="2"/>
  <c r="H22" i="47" s="1"/>
  <c r="P70" i="2"/>
  <c r="R70" i="2"/>
  <c r="Q70" i="2"/>
  <c r="M70" i="2"/>
  <c r="F22" i="47" s="1"/>
  <c r="C22" i="20"/>
  <c r="E22" i="20" s="1"/>
  <c r="N70" i="2"/>
  <c r="G22" i="47" s="1"/>
  <c r="I68" i="2"/>
  <c r="I20" i="47" s="1"/>
  <c r="W13" i="21"/>
  <c r="W14" i="21" s="1"/>
  <c r="J68" i="2" s="1"/>
  <c r="L67" i="2"/>
  <c r="F45" i="39"/>
  <c r="I61" i="2"/>
  <c r="I13" i="47" s="1"/>
  <c r="L62" i="2"/>
  <c r="O13" i="21"/>
  <c r="O14" i="21" s="1"/>
  <c r="I62" i="2"/>
  <c r="I14" i="47" s="1"/>
  <c r="N13" i="21"/>
  <c r="N14" i="21" s="1"/>
  <c r="L60" i="2"/>
  <c r="I63" i="2"/>
  <c r="I15" i="47" s="1"/>
  <c r="R13" i="21"/>
  <c r="R14" i="21" s="1"/>
  <c r="J63" i="2" s="1"/>
  <c r="R66" i="2"/>
  <c r="FZ14" i="46" s="1"/>
  <c r="N66" i="2"/>
  <c r="G18" i="47" s="1"/>
  <c r="C18" i="20"/>
  <c r="E18" i="20" s="1"/>
  <c r="V66" i="2"/>
  <c r="FZ25" i="46" s="1"/>
  <c r="P66" i="2"/>
  <c r="O66" i="2"/>
  <c r="H18" i="47" s="1"/>
  <c r="Q66" i="2"/>
  <c r="M66" i="2"/>
  <c r="F18" i="47" s="1"/>
  <c r="I65" i="2"/>
  <c r="I17" i="47" s="1"/>
  <c r="T13" i="21"/>
  <c r="T14" i="21" s="1"/>
  <c r="J65" i="2" s="1"/>
  <c r="S13" i="21"/>
  <c r="S14" i="21" s="1"/>
  <c r="J64" i="2" s="1"/>
  <c r="I64" i="2"/>
  <c r="I16" i="47" s="1"/>
  <c r="I67" i="2"/>
  <c r="I19" i="47" s="1"/>
  <c r="V13" i="21"/>
  <c r="V14" i="21" s="1"/>
  <c r="J67" i="2" s="1"/>
  <c r="I66" i="2"/>
  <c r="I18" i="47" s="1"/>
  <c r="U13" i="21"/>
  <c r="U14" i="21" s="1"/>
  <c r="J66" i="2" s="1"/>
  <c r="Q65" i="2"/>
  <c r="V65" i="2"/>
  <c r="FN25" i="46" s="1"/>
  <c r="P65" i="2"/>
  <c r="R65" i="2"/>
  <c r="FN14" i="46" s="1"/>
  <c r="O65" i="2"/>
  <c r="H17" i="47" s="1"/>
  <c r="M65" i="2"/>
  <c r="F17" i="47" s="1"/>
  <c r="C17" i="20"/>
  <c r="E17" i="20" s="1"/>
  <c r="N65" i="2"/>
  <c r="G17" i="47" s="1"/>
  <c r="L64" i="2"/>
  <c r="E16" i="47" s="1"/>
  <c r="F58" i="39"/>
  <c r="P63" i="2"/>
  <c r="O63" i="2"/>
  <c r="H15" i="47" s="1"/>
  <c r="N63" i="2"/>
  <c r="G15" i="47" s="1"/>
  <c r="Q63" i="2"/>
  <c r="M63" i="2"/>
  <c r="F15" i="47" s="1"/>
  <c r="C15" i="20"/>
  <c r="E15" i="20" s="1"/>
  <c r="G15" i="20" s="1"/>
  <c r="V63" i="2"/>
  <c r="EP25" i="46" s="1"/>
  <c r="R63" i="2"/>
  <c r="EP14" i="46" s="1"/>
  <c r="L54" i="2"/>
  <c r="L56" i="2"/>
  <c r="L55" i="2"/>
  <c r="L57" i="2"/>
  <c r="L13" i="21"/>
  <c r="L14" i="21" s="1"/>
  <c r="J57" i="2" s="1"/>
  <c r="F46" i="39"/>
  <c r="L58" i="2"/>
  <c r="E10" i="47" s="1"/>
  <c r="I53" i="2"/>
  <c r="I5" i="47" s="1"/>
  <c r="L51" i="2"/>
  <c r="E3" i="47" s="1"/>
  <c r="G13" i="21"/>
  <c r="G14" i="21" s="1"/>
  <c r="J52" i="2" s="1"/>
  <c r="M15" i="21"/>
  <c r="F47" i="39"/>
  <c r="Q15" i="21"/>
  <c r="I15" i="21"/>
  <c r="J15" i="21"/>
  <c r="J45" i="39"/>
  <c r="X51" i="2"/>
  <c r="I45" i="39"/>
  <c r="K15" i="21"/>
  <c r="I49" i="39"/>
  <c r="X55" i="2"/>
  <c r="AX11" i="46" s="1"/>
  <c r="F15" i="21"/>
  <c r="I46" i="39"/>
  <c r="X52" i="2"/>
  <c r="X57" i="2"/>
  <c r="BV11" i="46" s="1"/>
  <c r="I51" i="39"/>
  <c r="X56" i="2"/>
  <c r="BJ11" i="46" s="1"/>
  <c r="I50" i="39"/>
  <c r="H15" i="21"/>
  <c r="P15" i="21"/>
  <c r="X59" i="2"/>
  <c r="CT11" i="46" s="1"/>
  <c r="I53" i="39"/>
  <c r="X58" i="2"/>
  <c r="CH11" i="46" s="1"/>
  <c r="I52" i="39"/>
  <c r="I54" i="39" l="1"/>
  <c r="X60" i="2"/>
  <c r="DF11" i="46" s="1"/>
  <c r="B11" i="46"/>
  <c r="H11" i="46" s="1"/>
  <c r="H16" i="46" s="1"/>
  <c r="N11" i="46"/>
  <c r="T11" i="46" s="1"/>
  <c r="T16" i="46" s="1"/>
  <c r="J59" i="2"/>
  <c r="J53" i="39" s="1"/>
  <c r="J55" i="39"/>
  <c r="J58" i="2"/>
  <c r="J53" i="2"/>
  <c r="E75" i="24" s="1"/>
  <c r="J75" i="24" s="1"/>
  <c r="J60" i="2"/>
  <c r="J54" i="39" s="1"/>
  <c r="J66" i="39"/>
  <c r="J24" i="47"/>
  <c r="J69" i="39"/>
  <c r="J27" i="47"/>
  <c r="J67" i="39"/>
  <c r="J25" i="47"/>
  <c r="J62" i="39"/>
  <c r="J20" i="47"/>
  <c r="J63" i="39"/>
  <c r="J21" i="47"/>
  <c r="J68" i="39"/>
  <c r="J26" i="47"/>
  <c r="J64" i="39"/>
  <c r="J22" i="47"/>
  <c r="J65" i="39"/>
  <c r="J23" i="47"/>
  <c r="J51" i="39"/>
  <c r="J9" i="47"/>
  <c r="J58" i="39"/>
  <c r="J16" i="47"/>
  <c r="J57" i="39"/>
  <c r="J15" i="47"/>
  <c r="J61" i="39"/>
  <c r="J19" i="47"/>
  <c r="J59" i="39"/>
  <c r="J17" i="47"/>
  <c r="J48" i="39"/>
  <c r="J6" i="47"/>
  <c r="J46" i="39"/>
  <c r="J4" i="47"/>
  <c r="J60" i="39"/>
  <c r="J18" i="47"/>
  <c r="EP12" i="46"/>
  <c r="EP17" i="46" s="1"/>
  <c r="EX12" i="46"/>
  <c r="EX17" i="46" s="1"/>
  <c r="FR12" i="46"/>
  <c r="FR17" i="46" s="1"/>
  <c r="FZ12" i="46"/>
  <c r="FZ17" i="46" s="1"/>
  <c r="FN12" i="46"/>
  <c r="FN17" i="46" s="1"/>
  <c r="GH12" i="46"/>
  <c r="GH17" i="46" s="1"/>
  <c r="GD12" i="46"/>
  <c r="GD17" i="46" s="1"/>
  <c r="ET12" i="46"/>
  <c r="ET17" i="46" s="1"/>
  <c r="FV12" i="46"/>
  <c r="FV17" i="46" s="1"/>
  <c r="Q56" i="2"/>
  <c r="E8" i="47"/>
  <c r="C11" i="20"/>
  <c r="E11" i="20" s="1"/>
  <c r="E11" i="47"/>
  <c r="V54" i="2"/>
  <c r="E6" i="47"/>
  <c r="P67" i="2"/>
  <c r="E19" i="47"/>
  <c r="C9" i="20"/>
  <c r="E9" i="20" s="1"/>
  <c r="E9" i="47"/>
  <c r="C12" i="20"/>
  <c r="E12" i="20" s="1"/>
  <c r="E12" i="47"/>
  <c r="N62" i="2"/>
  <c r="G14" i="47" s="1"/>
  <c r="E14" i="47"/>
  <c r="O53" i="2"/>
  <c r="E5" i="47"/>
  <c r="P61" i="2"/>
  <c r="E13" i="47"/>
  <c r="Q55" i="2"/>
  <c r="E7" i="47"/>
  <c r="R52" i="2"/>
  <c r="E4" i="47"/>
  <c r="DF16" i="46"/>
  <c r="DL11" i="46"/>
  <c r="DL16" i="46" s="1"/>
  <c r="HZ12" i="40"/>
  <c r="HZ17" i="40" s="1"/>
  <c r="HZ12" i="46"/>
  <c r="HZ17" i="46" s="1"/>
  <c r="KD12" i="40"/>
  <c r="KD17" i="40" s="1"/>
  <c r="KD12" i="46"/>
  <c r="KD17" i="46" s="1"/>
  <c r="KD25" i="40"/>
  <c r="KD25" i="46"/>
  <c r="JZ12" i="40"/>
  <c r="JZ17" i="40" s="1"/>
  <c r="JZ12" i="46"/>
  <c r="JZ17" i="46" s="1"/>
  <c r="BD11" i="46"/>
  <c r="BD16" i="46" s="1"/>
  <c r="AX16" i="46"/>
  <c r="IT25" i="40"/>
  <c r="IT25" i="46"/>
  <c r="KL12" i="40"/>
  <c r="KL17" i="40" s="1"/>
  <c r="KL12" i="46"/>
  <c r="KL17" i="46" s="1"/>
  <c r="JR25" i="40"/>
  <c r="JR25" i="46"/>
  <c r="FT25" i="46"/>
  <c r="FN23" i="46"/>
  <c r="HV14" i="40"/>
  <c r="IB25" i="40" s="1"/>
  <c r="HV14" i="46"/>
  <c r="JV12" i="40"/>
  <c r="JV17" i="40" s="1"/>
  <c r="JV12" i="46"/>
  <c r="JV17" i="46" s="1"/>
  <c r="JJ12" i="40"/>
  <c r="JJ17" i="40" s="1"/>
  <c r="JJ12" i="46"/>
  <c r="JJ17" i="46" s="1"/>
  <c r="JF12" i="40"/>
  <c r="JF17" i="40" s="1"/>
  <c r="JF12" i="46"/>
  <c r="JF17" i="46" s="1"/>
  <c r="CZ11" i="46"/>
  <c r="CZ16" i="46" s="1"/>
  <c r="CT16" i="46"/>
  <c r="CB11" i="46"/>
  <c r="CB16" i="46" s="1"/>
  <c r="BV16" i="46"/>
  <c r="EV25" i="46"/>
  <c r="EP23" i="46"/>
  <c r="HV12" i="40"/>
  <c r="HV17" i="40" s="1"/>
  <c r="HV12" i="46"/>
  <c r="HV17" i="46" s="1"/>
  <c r="ID12" i="40"/>
  <c r="ID17" i="40" s="1"/>
  <c r="ID12" i="46"/>
  <c r="ID17" i="46" s="1"/>
  <c r="IT14" i="40"/>
  <c r="IZ25" i="40" s="1"/>
  <c r="IT14" i="46"/>
  <c r="IX12" i="40"/>
  <c r="IX17" i="40" s="1"/>
  <c r="IX12" i="46"/>
  <c r="IX17" i="46" s="1"/>
  <c r="KD14" i="40"/>
  <c r="KJ25" i="40" s="1"/>
  <c r="KD14" i="46"/>
  <c r="KH12" i="40"/>
  <c r="KH17" i="40" s="1"/>
  <c r="KH12" i="46"/>
  <c r="KH17" i="46" s="1"/>
  <c r="JR14" i="40"/>
  <c r="JX25" i="40" s="1"/>
  <c r="JR14" i="46"/>
  <c r="JR12" i="40"/>
  <c r="JR17" i="40" s="1"/>
  <c r="JR12" i="46"/>
  <c r="JR17" i="46" s="1"/>
  <c r="JN12" i="40"/>
  <c r="JN17" i="40" s="1"/>
  <c r="JN12" i="46"/>
  <c r="JN17" i="46" s="1"/>
  <c r="JF14" i="40"/>
  <c r="JL25" i="40" s="1"/>
  <c r="JF14" i="46"/>
  <c r="JB12" i="40"/>
  <c r="JB17" i="40" s="1"/>
  <c r="JB12" i="46"/>
  <c r="JB17" i="46" s="1"/>
  <c r="CH16" i="46"/>
  <c r="CN11" i="46"/>
  <c r="CN16" i="46" s="1"/>
  <c r="BJ16" i="46"/>
  <c r="BP11" i="46"/>
  <c r="BP16" i="46" s="1"/>
  <c r="FZ23" i="46"/>
  <c r="GF25" i="46"/>
  <c r="HV25" i="40"/>
  <c r="HV25" i="46"/>
  <c r="IT12" i="40"/>
  <c r="IT17" i="40" s="1"/>
  <c r="IT12" i="46"/>
  <c r="IT17" i="46" s="1"/>
  <c r="JF25" i="40"/>
  <c r="JF25" i="46"/>
  <c r="EP12" i="40"/>
  <c r="EP17" i="40" s="1"/>
  <c r="FZ12" i="40"/>
  <c r="FZ17" i="40" s="1"/>
  <c r="FZ25" i="40"/>
  <c r="EP14" i="40"/>
  <c r="EP23" i="40" s="1"/>
  <c r="FN12" i="40"/>
  <c r="FN17" i="40" s="1"/>
  <c r="FN25" i="40"/>
  <c r="GH12" i="40"/>
  <c r="GH17" i="40" s="1"/>
  <c r="GD12" i="40"/>
  <c r="GD17" i="40" s="1"/>
  <c r="EX12" i="40"/>
  <c r="EX17" i="40" s="1"/>
  <c r="FR12" i="40"/>
  <c r="FR17" i="40" s="1"/>
  <c r="FN14" i="40"/>
  <c r="FT25" i="40" s="1"/>
  <c r="EP25" i="40"/>
  <c r="ET12" i="40"/>
  <c r="ET17" i="40" s="1"/>
  <c r="FV12" i="40"/>
  <c r="FV17" i="40" s="1"/>
  <c r="FZ14" i="40"/>
  <c r="FZ23" i="40" s="1"/>
  <c r="E97" i="24"/>
  <c r="E104" i="24"/>
  <c r="E100" i="24"/>
  <c r="E99" i="24"/>
  <c r="E105" i="24"/>
  <c r="E102" i="24"/>
  <c r="E101" i="24"/>
  <c r="E98" i="24"/>
  <c r="E103" i="24"/>
  <c r="M61" i="2"/>
  <c r="F13" i="47" s="1"/>
  <c r="N52" i="2"/>
  <c r="Q52" i="2"/>
  <c r="E28" i="34"/>
  <c r="E29" i="34"/>
  <c r="V53" i="2"/>
  <c r="P53" i="2"/>
  <c r="I48" i="39"/>
  <c r="R53" i="2"/>
  <c r="Q53" i="2"/>
  <c r="O61" i="2"/>
  <c r="H13" i="47" s="1"/>
  <c r="V61" i="2"/>
  <c r="DR25" i="46" s="1"/>
  <c r="C13" i="20"/>
  <c r="E13" i="20" s="1"/>
  <c r="N53" i="2"/>
  <c r="C5" i="20"/>
  <c r="E5" i="20" s="1"/>
  <c r="R61" i="2"/>
  <c r="DR14" i="46" s="1"/>
  <c r="Q61" i="2"/>
  <c r="M53" i="2"/>
  <c r="N61" i="2"/>
  <c r="G13" i="47" s="1"/>
  <c r="V52" i="2"/>
  <c r="C4" i="20"/>
  <c r="E4" i="20" s="1"/>
  <c r="O52" i="2"/>
  <c r="P52" i="2"/>
  <c r="X54" i="2"/>
  <c r="M52" i="2"/>
  <c r="I56" i="39"/>
  <c r="X53" i="2"/>
  <c r="X61" i="2"/>
  <c r="DR11" i="46" s="1"/>
  <c r="V67" i="2"/>
  <c r="GL25" i="46" s="1"/>
  <c r="E16" i="34"/>
  <c r="E19" i="34"/>
  <c r="E17" i="34"/>
  <c r="E18" i="34"/>
  <c r="E15" i="34"/>
  <c r="E27" i="34"/>
  <c r="E26" i="34"/>
  <c r="E25" i="34"/>
  <c r="E24" i="34"/>
  <c r="E23" i="34"/>
  <c r="N67" i="2"/>
  <c r="G19" i="47" s="1"/>
  <c r="N59" i="2"/>
  <c r="G11" i="47" s="1"/>
  <c r="P59" i="2"/>
  <c r="O59" i="2"/>
  <c r="H11" i="47" s="1"/>
  <c r="V59" i="2"/>
  <c r="CT25" i="46" s="1"/>
  <c r="R59" i="2"/>
  <c r="CT14" i="46" s="1"/>
  <c r="Q59" i="2"/>
  <c r="M59" i="2"/>
  <c r="F11" i="47" s="1"/>
  <c r="X15" i="21"/>
  <c r="Y15" i="21"/>
  <c r="AB15" i="21"/>
  <c r="O67" i="2"/>
  <c r="H19" i="47" s="1"/>
  <c r="C19" i="20"/>
  <c r="E19" i="20" s="1"/>
  <c r="H19" i="20" s="1"/>
  <c r="Z15" i="21"/>
  <c r="AA15" i="21"/>
  <c r="C23" i="20"/>
  <c r="E23" i="20" s="1"/>
  <c r="O71" i="2"/>
  <c r="H23" i="47" s="1"/>
  <c r="Q71" i="2"/>
  <c r="V71" i="2"/>
  <c r="P71" i="2"/>
  <c r="M71" i="2"/>
  <c r="F23" i="47" s="1"/>
  <c r="R71" i="2"/>
  <c r="N71" i="2"/>
  <c r="G23" i="47" s="1"/>
  <c r="X75" i="2"/>
  <c r="I69" i="39"/>
  <c r="I24" i="20"/>
  <c r="H24" i="20"/>
  <c r="F24" i="20"/>
  <c r="G24" i="20"/>
  <c r="D24" i="20"/>
  <c r="I66" i="39"/>
  <c r="X72" i="2"/>
  <c r="M67" i="2"/>
  <c r="F19" i="47" s="1"/>
  <c r="R67" i="2"/>
  <c r="GL14" i="46" s="1"/>
  <c r="V68" i="2"/>
  <c r="R68" i="2"/>
  <c r="Q68" i="2"/>
  <c r="P68" i="2"/>
  <c r="C20" i="20"/>
  <c r="E20" i="20" s="1"/>
  <c r="N68" i="2"/>
  <c r="G20" i="47" s="1"/>
  <c r="O68" i="2"/>
  <c r="H20" i="47" s="1"/>
  <c r="M68" i="2"/>
  <c r="F20" i="47" s="1"/>
  <c r="I67" i="39"/>
  <c r="X73" i="2"/>
  <c r="I65" i="39"/>
  <c r="X71" i="2"/>
  <c r="X74" i="2"/>
  <c r="I68" i="39"/>
  <c r="V69" i="2"/>
  <c r="O69" i="2"/>
  <c r="H21" i="47" s="1"/>
  <c r="Q69" i="2"/>
  <c r="N69" i="2"/>
  <c r="G21" i="47" s="1"/>
  <c r="P69" i="2"/>
  <c r="R69" i="2"/>
  <c r="C21" i="20"/>
  <c r="E21" i="20" s="1"/>
  <c r="M69" i="2"/>
  <c r="F21" i="47" s="1"/>
  <c r="I26" i="20"/>
  <c r="F26" i="20"/>
  <c r="H26" i="20"/>
  <c r="G26" i="20"/>
  <c r="D26" i="20"/>
  <c r="I63" i="39"/>
  <c r="X69" i="2"/>
  <c r="I22" i="20"/>
  <c r="D22" i="20"/>
  <c r="G22" i="20"/>
  <c r="F22" i="20"/>
  <c r="H22" i="20"/>
  <c r="D25" i="20"/>
  <c r="H25" i="20"/>
  <c r="I25" i="20"/>
  <c r="G25" i="20"/>
  <c r="F25" i="20"/>
  <c r="Q67" i="2"/>
  <c r="I62" i="39"/>
  <c r="X68" i="2"/>
  <c r="AC15" i="21"/>
  <c r="G27" i="20"/>
  <c r="H27" i="20"/>
  <c r="I27" i="20"/>
  <c r="F27" i="20"/>
  <c r="D27" i="20"/>
  <c r="W15" i="21"/>
  <c r="AD15" i="21"/>
  <c r="X70" i="2"/>
  <c r="I64" i="39"/>
  <c r="P54" i="2"/>
  <c r="Q51" i="2"/>
  <c r="E90" i="24"/>
  <c r="E95" i="24"/>
  <c r="E96" i="24"/>
  <c r="E91" i="24"/>
  <c r="E92" i="24"/>
  <c r="E93" i="24"/>
  <c r="E94" i="24"/>
  <c r="C6" i="20"/>
  <c r="E6" i="20" s="1"/>
  <c r="R54" i="2"/>
  <c r="Q54" i="2"/>
  <c r="O54" i="2"/>
  <c r="N54" i="2"/>
  <c r="M54" i="2"/>
  <c r="I55" i="39"/>
  <c r="N15" i="21"/>
  <c r="V60" i="2"/>
  <c r="DF25" i="46" s="1"/>
  <c r="C14" i="20"/>
  <c r="E14" i="20" s="1"/>
  <c r="Q60" i="2"/>
  <c r="P60" i="2"/>
  <c r="V62" i="2"/>
  <c r="ED25" i="46" s="1"/>
  <c r="N60" i="2"/>
  <c r="G12" i="47" s="1"/>
  <c r="R62" i="2"/>
  <c r="ED14" i="46" s="1"/>
  <c r="Q62" i="2"/>
  <c r="X62" i="2"/>
  <c r="ED11" i="46" s="1"/>
  <c r="R15" i="21"/>
  <c r="O60" i="2"/>
  <c r="H12" i="47" s="1"/>
  <c r="M60" i="2"/>
  <c r="F12" i="47" s="1"/>
  <c r="M62" i="2"/>
  <c r="F14" i="47" s="1"/>
  <c r="P62" i="2"/>
  <c r="T15" i="21"/>
  <c r="O15" i="21"/>
  <c r="R60" i="2"/>
  <c r="DF14" i="46" s="1"/>
  <c r="O62" i="2"/>
  <c r="H14" i="47" s="1"/>
  <c r="P56" i="2"/>
  <c r="P57" i="2"/>
  <c r="I15" i="20"/>
  <c r="F15" i="20"/>
  <c r="D15" i="20"/>
  <c r="V15" i="21"/>
  <c r="V56" i="2"/>
  <c r="BJ25" i="46" s="1"/>
  <c r="H15" i="20"/>
  <c r="C8" i="20"/>
  <c r="E8" i="20" s="1"/>
  <c r="P64" i="2"/>
  <c r="N64" i="2"/>
  <c r="G16" i="47" s="1"/>
  <c r="V64" i="2"/>
  <c r="FB25" i="46" s="1"/>
  <c r="O64" i="2"/>
  <c r="H16" i="47" s="1"/>
  <c r="Q64" i="2"/>
  <c r="R64" i="2"/>
  <c r="FB14" i="46" s="1"/>
  <c r="C16" i="20"/>
  <c r="E16" i="20" s="1"/>
  <c r="F16" i="20" s="1"/>
  <c r="M64" i="2"/>
  <c r="F16" i="47" s="1"/>
  <c r="H17" i="20"/>
  <c r="I17" i="20"/>
  <c r="F17" i="20"/>
  <c r="G17" i="20"/>
  <c r="D17" i="20"/>
  <c r="I60" i="39"/>
  <c r="X66" i="2"/>
  <c r="FZ11" i="46" s="1"/>
  <c r="I58" i="39"/>
  <c r="X64" i="2"/>
  <c r="FB11" i="46" s="1"/>
  <c r="U15" i="21"/>
  <c r="C66" i="2" s="1"/>
  <c r="H18" i="20"/>
  <c r="D18" i="20"/>
  <c r="I18" i="20"/>
  <c r="G18" i="20"/>
  <c r="F18" i="20"/>
  <c r="I57" i="39"/>
  <c r="X63" i="2"/>
  <c r="EP11" i="46" s="1"/>
  <c r="I59" i="39"/>
  <c r="X65" i="2"/>
  <c r="FN11" i="46" s="1"/>
  <c r="I61" i="39"/>
  <c r="X67" i="2"/>
  <c r="GL11" i="46" s="1"/>
  <c r="S15" i="21"/>
  <c r="DF11" i="40"/>
  <c r="CT11" i="40"/>
  <c r="CT16" i="40" s="1"/>
  <c r="O56" i="2"/>
  <c r="H8" i="47" s="1"/>
  <c r="I47" i="39"/>
  <c r="M57" i="2"/>
  <c r="F9" i="47" s="1"/>
  <c r="V57" i="2"/>
  <c r="BV25" i="46" s="1"/>
  <c r="M56" i="2"/>
  <c r="F8" i="47" s="1"/>
  <c r="R56" i="2"/>
  <c r="BJ14" i="46" s="1"/>
  <c r="M55" i="2"/>
  <c r="F7" i="47" s="1"/>
  <c r="N56" i="2"/>
  <c r="G8" i="47" s="1"/>
  <c r="R57" i="2"/>
  <c r="BV14" i="46" s="1"/>
  <c r="Q57" i="2"/>
  <c r="N57" i="2"/>
  <c r="G9" i="47" s="1"/>
  <c r="N55" i="2"/>
  <c r="G7" i="47" s="1"/>
  <c r="P55" i="2"/>
  <c r="O55" i="2"/>
  <c r="H7" i="47" s="1"/>
  <c r="C7" i="20"/>
  <c r="E7" i="20" s="1"/>
  <c r="R55" i="2"/>
  <c r="AX14" i="46" s="1"/>
  <c r="O57" i="2"/>
  <c r="H9" i="47" s="1"/>
  <c r="V55" i="2"/>
  <c r="AX25" i="46" s="1"/>
  <c r="L15" i="21"/>
  <c r="E81" i="24"/>
  <c r="L81" i="24" s="1"/>
  <c r="V58" i="2"/>
  <c r="CH25" i="46" s="1"/>
  <c r="C10" i="20"/>
  <c r="E10" i="20" s="1"/>
  <c r="CH11" i="40"/>
  <c r="CH16" i="40" s="1"/>
  <c r="BJ11" i="40"/>
  <c r="BP11" i="40" s="1"/>
  <c r="BP16" i="40" s="1"/>
  <c r="BV11" i="40"/>
  <c r="CB11" i="40" s="1"/>
  <c r="CB16" i="40" s="1"/>
  <c r="AX11" i="40"/>
  <c r="AX16" i="40" s="1"/>
  <c r="B11" i="40"/>
  <c r="N11" i="40"/>
  <c r="N16" i="40" s="1"/>
  <c r="O58" i="2"/>
  <c r="H10" i="47" s="1"/>
  <c r="R58" i="2"/>
  <c r="CH14" i="46" s="1"/>
  <c r="N58" i="2"/>
  <c r="G10" i="47" s="1"/>
  <c r="Q58" i="2"/>
  <c r="M58" i="2"/>
  <c r="F10" i="47" s="1"/>
  <c r="P58" i="2"/>
  <c r="E88" i="24"/>
  <c r="O88" i="24" s="1"/>
  <c r="O51" i="2"/>
  <c r="V51" i="2"/>
  <c r="E83" i="24"/>
  <c r="I83" i="24" s="1"/>
  <c r="P51" i="2"/>
  <c r="E76" i="24"/>
  <c r="I76" i="24" s="1"/>
  <c r="E87" i="24"/>
  <c r="Q87" i="24" s="1"/>
  <c r="N51" i="2"/>
  <c r="E71" i="24"/>
  <c r="N71" i="24" s="1"/>
  <c r="E86" i="24"/>
  <c r="O86" i="24" s="1"/>
  <c r="C3" i="20"/>
  <c r="E3" i="20" s="1"/>
  <c r="E79" i="24"/>
  <c r="I79" i="24" s="1"/>
  <c r="E84" i="24"/>
  <c r="E85" i="24"/>
  <c r="P85" i="24" s="1"/>
  <c r="E77" i="24"/>
  <c r="K77" i="24" s="1"/>
  <c r="E82" i="24"/>
  <c r="M82" i="24" s="1"/>
  <c r="E73" i="24"/>
  <c r="M73" i="24" s="1"/>
  <c r="E89" i="24"/>
  <c r="O89" i="24" s="1"/>
  <c r="E72" i="24"/>
  <c r="K72" i="24" s="1"/>
  <c r="G15" i="21"/>
  <c r="M51" i="2"/>
  <c r="R51" i="2"/>
  <c r="E74" i="24"/>
  <c r="L74" i="24" s="1"/>
  <c r="E80" i="24"/>
  <c r="K80" i="24" s="1"/>
  <c r="E78" i="24"/>
  <c r="N78" i="24" s="1"/>
  <c r="B16" i="46" l="1"/>
  <c r="J11" i="47"/>
  <c r="N16" i="46"/>
  <c r="G4" i="47"/>
  <c r="F4" i="47"/>
  <c r="Z14" i="46"/>
  <c r="H5" i="47"/>
  <c r="G6" i="47"/>
  <c r="Z11" i="46"/>
  <c r="AF11" i="46" s="1"/>
  <c r="AF16" i="46" s="1"/>
  <c r="H6" i="47"/>
  <c r="H4" i="47"/>
  <c r="F5" i="47"/>
  <c r="G5" i="47"/>
  <c r="Z25" i="46"/>
  <c r="F6" i="47"/>
  <c r="AL14" i="46"/>
  <c r="AR25" i="46" s="1"/>
  <c r="AL11" i="46"/>
  <c r="AL16" i="46" s="1"/>
  <c r="N25" i="46"/>
  <c r="N14" i="46"/>
  <c r="N23" i="46" s="1"/>
  <c r="T23" i="46" s="1"/>
  <c r="AL25" i="46"/>
  <c r="J10" i="47"/>
  <c r="J52" i="39"/>
  <c r="J47" i="39"/>
  <c r="J5" i="47"/>
  <c r="J12" i="47"/>
  <c r="B14" i="46"/>
  <c r="H25" i="46" s="1"/>
  <c r="F3" i="47"/>
  <c r="G3" i="47"/>
  <c r="H3" i="47"/>
  <c r="B25" i="46"/>
  <c r="S54" i="2"/>
  <c r="T54" i="2" s="1"/>
  <c r="S55" i="2"/>
  <c r="T55" i="2" s="1"/>
  <c r="S51" i="2"/>
  <c r="T51" i="2" s="1"/>
  <c r="S52" i="2"/>
  <c r="S53" i="2"/>
  <c r="T53" i="2" s="1"/>
  <c r="N14" i="40"/>
  <c r="N23" i="40" s="1"/>
  <c r="T23" i="40" s="1"/>
  <c r="EH12" i="40"/>
  <c r="EH17" i="40" s="1"/>
  <c r="IT23" i="40"/>
  <c r="HV23" i="40"/>
  <c r="EV25" i="40"/>
  <c r="AL25" i="40"/>
  <c r="BJ12" i="46"/>
  <c r="BJ17" i="46" s="1"/>
  <c r="BR12" i="46"/>
  <c r="BR17" i="46" s="1"/>
  <c r="FF12" i="46"/>
  <c r="FF17" i="46" s="1"/>
  <c r="ED12" i="46"/>
  <c r="ED17" i="46" s="1"/>
  <c r="AP12" i="46"/>
  <c r="AP17" i="46" s="1"/>
  <c r="CL12" i="46"/>
  <c r="CL17" i="46" s="1"/>
  <c r="AT12" i="46"/>
  <c r="AT17" i="46" s="1"/>
  <c r="N12" i="46"/>
  <c r="N17" i="46" s="1"/>
  <c r="DR12" i="46"/>
  <c r="DR17" i="46" s="1"/>
  <c r="BZ12" i="46"/>
  <c r="BZ17" i="46" s="1"/>
  <c r="AX12" i="46"/>
  <c r="AX17" i="46" s="1"/>
  <c r="BV12" i="46"/>
  <c r="BV17" i="46" s="1"/>
  <c r="FB12" i="46"/>
  <c r="FB17" i="46" s="1"/>
  <c r="FJ12" i="46"/>
  <c r="FJ17" i="46" s="1"/>
  <c r="DN12" i="46"/>
  <c r="DN17" i="46" s="1"/>
  <c r="CX12" i="46"/>
  <c r="CX17" i="46" s="1"/>
  <c r="EH12" i="46"/>
  <c r="EH17" i="46" s="1"/>
  <c r="Z12" i="46"/>
  <c r="Z17" i="46" s="1"/>
  <c r="BB12" i="46"/>
  <c r="BB17" i="46" s="1"/>
  <c r="BN12" i="46"/>
  <c r="BN17" i="46" s="1"/>
  <c r="DF12" i="46"/>
  <c r="DF17" i="46" s="1"/>
  <c r="CH12" i="46"/>
  <c r="CH17" i="46" s="1"/>
  <c r="CP12" i="46"/>
  <c r="CP17" i="46" s="1"/>
  <c r="BF12" i="46"/>
  <c r="BF17" i="46" s="1"/>
  <c r="EL12" i="46"/>
  <c r="EL17" i="46" s="1"/>
  <c r="DJ12" i="46"/>
  <c r="DJ17" i="46" s="1"/>
  <c r="AL12" i="46"/>
  <c r="AL17" i="46" s="1"/>
  <c r="GL12" i="46"/>
  <c r="GL17" i="46" s="1"/>
  <c r="GP12" i="46"/>
  <c r="GP17" i="46" s="1"/>
  <c r="DV12" i="46"/>
  <c r="DV17" i="46" s="1"/>
  <c r="DZ12" i="46"/>
  <c r="DZ17" i="46" s="1"/>
  <c r="CD12" i="46"/>
  <c r="CD17" i="46" s="1"/>
  <c r="GT12" i="46"/>
  <c r="GT17" i="46" s="1"/>
  <c r="CT12" i="46"/>
  <c r="CT17" i="46" s="1"/>
  <c r="DB12" i="46"/>
  <c r="DB17" i="46" s="1"/>
  <c r="V12" i="46"/>
  <c r="V17" i="46" s="1"/>
  <c r="AD12" i="46"/>
  <c r="AD17" i="46" s="1"/>
  <c r="R12" i="46"/>
  <c r="R17" i="46" s="1"/>
  <c r="AH12" i="46"/>
  <c r="AH17" i="46" s="1"/>
  <c r="AH12" i="40"/>
  <c r="AH17" i="40" s="1"/>
  <c r="JF23" i="40"/>
  <c r="B12" i="46"/>
  <c r="B17" i="46" s="1"/>
  <c r="F12" i="46"/>
  <c r="F17" i="46" s="1"/>
  <c r="J12" i="46"/>
  <c r="J17" i="46" s="1"/>
  <c r="JR23" i="40"/>
  <c r="KD23" i="40"/>
  <c r="CH23" i="46"/>
  <c r="CN23" i="46" s="1"/>
  <c r="CN25" i="46"/>
  <c r="AX23" i="46"/>
  <c r="BD23" i="46" s="1"/>
  <c r="BD25" i="46"/>
  <c r="GR11" i="46"/>
  <c r="GR16" i="46" s="1"/>
  <c r="GL16" i="46"/>
  <c r="EV11" i="46"/>
  <c r="EV16" i="46" s="1"/>
  <c r="EP16" i="46"/>
  <c r="FB16" i="46"/>
  <c r="FH11" i="46"/>
  <c r="FH16" i="46" s="1"/>
  <c r="HJ11" i="40"/>
  <c r="HJ16" i="40" s="1"/>
  <c r="HJ11" i="46"/>
  <c r="JR11" i="40"/>
  <c r="JR16" i="40" s="1"/>
  <c r="JR11" i="46"/>
  <c r="GX25" i="40"/>
  <c r="GX25" i="46"/>
  <c r="IL12" i="40"/>
  <c r="IL17" i="40" s="1"/>
  <c r="IL12" i="46"/>
  <c r="IL17" i="46" s="1"/>
  <c r="IH25" i="40"/>
  <c r="IH25" i="46"/>
  <c r="AF25" i="46"/>
  <c r="Z23" i="46"/>
  <c r="AF23" i="46" s="1"/>
  <c r="JL25" i="46"/>
  <c r="JF23" i="46"/>
  <c r="EV23" i="46"/>
  <c r="ED23" i="46"/>
  <c r="EJ23" i="46" s="1"/>
  <c r="EJ25" i="46"/>
  <c r="HJ14" i="40"/>
  <c r="HP25" i="40" s="1"/>
  <c r="HJ14" i="46"/>
  <c r="HR12" i="40"/>
  <c r="HR17" i="40" s="1"/>
  <c r="HR12" i="46"/>
  <c r="HR17" i="46" s="1"/>
  <c r="IH11" i="40"/>
  <c r="IN11" i="40" s="1"/>
  <c r="IN16" i="40" s="1"/>
  <c r="IH11" i="46"/>
  <c r="GX12" i="40"/>
  <c r="GX17" i="40" s="1"/>
  <c r="GX12" i="46"/>
  <c r="GX17" i="46" s="1"/>
  <c r="GL23" i="46"/>
  <c r="GR23" i="46" s="1"/>
  <c r="GR25" i="46"/>
  <c r="IH14" i="40"/>
  <c r="IH23" i="40" s="1"/>
  <c r="IH14" i="46"/>
  <c r="CT23" i="46"/>
  <c r="CZ23" i="46" s="1"/>
  <c r="CZ25" i="46"/>
  <c r="DX11" i="46"/>
  <c r="DX16" i="46" s="1"/>
  <c r="DR16" i="46"/>
  <c r="DX25" i="46"/>
  <c r="DR23" i="46"/>
  <c r="DX23" i="46" s="1"/>
  <c r="GF23" i="46"/>
  <c r="HV23" i="46"/>
  <c r="IB25" i="46"/>
  <c r="BJ23" i="46"/>
  <c r="BP23" i="46" s="1"/>
  <c r="BP25" i="46"/>
  <c r="FT11" i="46"/>
  <c r="FT16" i="46" s="1"/>
  <c r="FN16" i="46"/>
  <c r="FZ16" i="46"/>
  <c r="GF11" i="46"/>
  <c r="GF16" i="46" s="1"/>
  <c r="HV11" i="40"/>
  <c r="HV16" i="40" s="1"/>
  <c r="HV11" i="46"/>
  <c r="HJ25" i="40"/>
  <c r="HJ25" i="46"/>
  <c r="HF12" i="40"/>
  <c r="HF17" i="40" s="1"/>
  <c r="HF12" i="46"/>
  <c r="HF17" i="46" s="1"/>
  <c r="IH12" i="40"/>
  <c r="IH17" i="40" s="1"/>
  <c r="IH12" i="46"/>
  <c r="IH17" i="46" s="1"/>
  <c r="IP12" i="40"/>
  <c r="IP17" i="40" s="1"/>
  <c r="IP12" i="46"/>
  <c r="IP17" i="46" s="1"/>
  <c r="JR23" i="46"/>
  <c r="JX25" i="46"/>
  <c r="KD23" i="46"/>
  <c r="KJ25" i="46"/>
  <c r="IT23" i="46"/>
  <c r="IZ25" i="46"/>
  <c r="CB25" i="46"/>
  <c r="BV23" i="46"/>
  <c r="CB23" i="46" s="1"/>
  <c r="FB23" i="46"/>
  <c r="FH23" i="46" s="1"/>
  <c r="FH25" i="46"/>
  <c r="DF23" i="46"/>
  <c r="DL23" i="46" s="1"/>
  <c r="DL25" i="46"/>
  <c r="ED16" i="46"/>
  <c r="EJ11" i="46"/>
  <c r="EJ16" i="46" s="1"/>
  <c r="GX11" i="40"/>
  <c r="HD11" i="40" s="1"/>
  <c r="HD16" i="40" s="1"/>
  <c r="GX11" i="46"/>
  <c r="HJ12" i="40"/>
  <c r="HJ17" i="40" s="1"/>
  <c r="HJ12" i="46"/>
  <c r="HJ17" i="46" s="1"/>
  <c r="HN12" i="40"/>
  <c r="HN17" i="40" s="1"/>
  <c r="HN12" i="46"/>
  <c r="HN17" i="46" s="1"/>
  <c r="JF11" i="40"/>
  <c r="JL11" i="40" s="1"/>
  <c r="JL16" i="40" s="1"/>
  <c r="JF11" i="46"/>
  <c r="HB12" i="40"/>
  <c r="HB17" i="40" s="1"/>
  <c r="HB12" i="46"/>
  <c r="HB17" i="46" s="1"/>
  <c r="GX14" i="40"/>
  <c r="GX23" i="40" s="1"/>
  <c r="GX14" i="46"/>
  <c r="IT11" i="40"/>
  <c r="IT11" i="46"/>
  <c r="KD11" i="40"/>
  <c r="KD16" i="40" s="1"/>
  <c r="KD11" i="46"/>
  <c r="FT23" i="46"/>
  <c r="GF25" i="40"/>
  <c r="FN23" i="40"/>
  <c r="AX25" i="40"/>
  <c r="FB25" i="40"/>
  <c r="AL12" i="40"/>
  <c r="AL17" i="40" s="1"/>
  <c r="GP12" i="40"/>
  <c r="GP17" i="40" s="1"/>
  <c r="DR11" i="40"/>
  <c r="DR16" i="40" s="1"/>
  <c r="BR12" i="40"/>
  <c r="BR17" i="40" s="1"/>
  <c r="FB14" i="40"/>
  <c r="FB23" i="40" s="1"/>
  <c r="FF12" i="40"/>
  <c r="FF17" i="40" s="1"/>
  <c r="BJ25" i="40"/>
  <c r="ED12" i="40"/>
  <c r="ED17" i="40" s="1"/>
  <c r="ED11" i="40"/>
  <c r="ED16" i="40" s="1"/>
  <c r="ED25" i="40"/>
  <c r="AP12" i="40"/>
  <c r="AP17" i="40" s="1"/>
  <c r="GT12" i="40"/>
  <c r="GT17" i="40" s="1"/>
  <c r="Z11" i="40"/>
  <c r="Z16" i="40" s="1"/>
  <c r="DV12" i="40"/>
  <c r="DV17" i="40" s="1"/>
  <c r="DZ12" i="40"/>
  <c r="DZ17" i="40" s="1"/>
  <c r="FN11" i="40"/>
  <c r="GL12" i="40"/>
  <c r="GL17" i="40" s="1"/>
  <c r="DR14" i="40"/>
  <c r="DR23" i="40" s="1"/>
  <c r="DR25" i="40"/>
  <c r="GL11" i="40"/>
  <c r="GL16" i="40" s="1"/>
  <c r="EP11" i="40"/>
  <c r="EV23" i="40" s="1"/>
  <c r="FB11" i="40"/>
  <c r="FH11" i="40" s="1"/>
  <c r="FH16" i="40" s="1"/>
  <c r="AT12" i="40"/>
  <c r="AT17" i="40" s="1"/>
  <c r="V12" i="40"/>
  <c r="V17" i="40" s="1"/>
  <c r="Z12" i="40"/>
  <c r="Z17" i="40" s="1"/>
  <c r="AD12" i="40"/>
  <c r="AD17" i="40" s="1"/>
  <c r="Z25" i="40"/>
  <c r="R12" i="40"/>
  <c r="R17" i="40" s="1"/>
  <c r="FZ11" i="40"/>
  <c r="GF11" i="40" s="1"/>
  <c r="GF16" i="40" s="1"/>
  <c r="EL12" i="40"/>
  <c r="EL17" i="40" s="1"/>
  <c r="AL14" i="40"/>
  <c r="AR25" i="40" s="1"/>
  <c r="AL11" i="40"/>
  <c r="AR11" i="40" s="1"/>
  <c r="AR16" i="40" s="1"/>
  <c r="N25" i="40"/>
  <c r="FB12" i="40"/>
  <c r="FB17" i="40" s="1"/>
  <c r="FJ12" i="40"/>
  <c r="FJ17" i="40" s="1"/>
  <c r="ED14" i="40"/>
  <c r="ED23" i="40" s="1"/>
  <c r="GL14" i="40"/>
  <c r="GL23" i="40" s="1"/>
  <c r="GL25" i="40"/>
  <c r="N12" i="40"/>
  <c r="N17" i="40" s="1"/>
  <c r="DR12" i="40"/>
  <c r="DR17" i="40" s="1"/>
  <c r="DB12" i="40"/>
  <c r="DB17" i="40" s="1"/>
  <c r="BV25" i="40"/>
  <c r="DF14" i="40"/>
  <c r="DF23" i="40" s="1"/>
  <c r="DL23" i="40" s="1"/>
  <c r="DF25" i="40"/>
  <c r="CT12" i="40"/>
  <c r="CT17" i="40" s="1"/>
  <c r="DF12" i="40"/>
  <c r="DF17" i="40" s="1"/>
  <c r="DN12" i="40"/>
  <c r="DN17" i="40" s="1"/>
  <c r="CT14" i="40"/>
  <c r="CZ25" i="40" s="1"/>
  <c r="CX12" i="40"/>
  <c r="CX17" i="40" s="1"/>
  <c r="CH25" i="40"/>
  <c r="DJ12" i="40"/>
  <c r="DJ17" i="40" s="1"/>
  <c r="CT25" i="40"/>
  <c r="N98" i="24"/>
  <c r="H98" i="24"/>
  <c r="J98" i="24"/>
  <c r="P98" i="24"/>
  <c r="I98" i="24"/>
  <c r="K98" i="24"/>
  <c r="O98" i="24"/>
  <c r="Q98" i="24"/>
  <c r="L98" i="24"/>
  <c r="M98" i="24"/>
  <c r="K99" i="24"/>
  <c r="Q99" i="24"/>
  <c r="P99" i="24"/>
  <c r="L99" i="24"/>
  <c r="O99" i="24"/>
  <c r="I99" i="24"/>
  <c r="H99" i="24"/>
  <c r="N99" i="24"/>
  <c r="J99" i="24"/>
  <c r="M99" i="24"/>
  <c r="O101" i="24"/>
  <c r="H101" i="24"/>
  <c r="Q101" i="24"/>
  <c r="M101" i="24"/>
  <c r="N101" i="24"/>
  <c r="J101" i="24"/>
  <c r="K101" i="24"/>
  <c r="I101" i="24"/>
  <c r="P101" i="24"/>
  <c r="L101" i="24"/>
  <c r="K100" i="24"/>
  <c r="O100" i="24"/>
  <c r="P100" i="24"/>
  <c r="Q100" i="24"/>
  <c r="H100" i="24"/>
  <c r="J100" i="24"/>
  <c r="M100" i="24"/>
  <c r="N100" i="24"/>
  <c r="L100" i="24"/>
  <c r="I100" i="24"/>
  <c r="Q102" i="24"/>
  <c r="I102" i="24"/>
  <c r="M102" i="24"/>
  <c r="H102" i="24"/>
  <c r="L102" i="24"/>
  <c r="K102" i="24"/>
  <c r="P102" i="24"/>
  <c r="O102" i="24"/>
  <c r="N102" i="24"/>
  <c r="J102" i="24"/>
  <c r="N104" i="24"/>
  <c r="L104" i="24"/>
  <c r="J104" i="24"/>
  <c r="I104" i="24"/>
  <c r="M104" i="24"/>
  <c r="Q104" i="24"/>
  <c r="H104" i="24"/>
  <c r="P104" i="24"/>
  <c r="K104" i="24"/>
  <c r="O104" i="24"/>
  <c r="K103" i="24"/>
  <c r="O103" i="24"/>
  <c r="J103" i="24"/>
  <c r="Q103" i="24"/>
  <c r="P103" i="24"/>
  <c r="M103" i="24"/>
  <c r="L103" i="24"/>
  <c r="N103" i="24"/>
  <c r="I103" i="24"/>
  <c r="H103" i="24"/>
  <c r="N105" i="24"/>
  <c r="P105" i="24"/>
  <c r="M105" i="24"/>
  <c r="L105" i="24"/>
  <c r="O105" i="24"/>
  <c r="Q105" i="24"/>
  <c r="I105" i="24"/>
  <c r="K105" i="24"/>
  <c r="J105" i="24"/>
  <c r="H105" i="24"/>
  <c r="I97" i="24"/>
  <c r="O97" i="24"/>
  <c r="J97" i="24"/>
  <c r="M97" i="24"/>
  <c r="K97" i="24"/>
  <c r="H97" i="24"/>
  <c r="L97" i="24"/>
  <c r="P97" i="24"/>
  <c r="Q97" i="24"/>
  <c r="N97" i="24"/>
  <c r="C52" i="2"/>
  <c r="C46" i="39" s="1"/>
  <c r="C53" i="2"/>
  <c r="C47" i="39" s="1"/>
  <c r="C61" i="2"/>
  <c r="C55" i="39" s="1"/>
  <c r="Z14" i="40"/>
  <c r="Z23" i="40" s="1"/>
  <c r="C67" i="2"/>
  <c r="C61" i="39" s="1"/>
  <c r="CD12" i="40"/>
  <c r="CD17" i="40" s="1"/>
  <c r="BV12" i="40"/>
  <c r="BV17" i="40" s="1"/>
  <c r="C59" i="2"/>
  <c r="C53" i="39" s="1"/>
  <c r="C64" i="2"/>
  <c r="C58" i="39" s="1"/>
  <c r="C68" i="2"/>
  <c r="C62" i="39" s="1"/>
  <c r="C57" i="2"/>
  <c r="C51" i="39" s="1"/>
  <c r="C60" i="2"/>
  <c r="C54" i="39" s="1"/>
  <c r="C55" i="2"/>
  <c r="C49" i="39" s="1"/>
  <c r="C51" i="2"/>
  <c r="C58" i="2"/>
  <c r="C52" i="39" s="1"/>
  <c r="C71" i="2"/>
  <c r="C65" i="39" s="1"/>
  <c r="C54" i="2"/>
  <c r="C48" i="39" s="1"/>
  <c r="C69" i="2"/>
  <c r="C63" i="39" s="1"/>
  <c r="C62" i="2"/>
  <c r="C56" i="39" s="1"/>
  <c r="C56" i="2"/>
  <c r="C50" i="39" s="1"/>
  <c r="C65" i="2"/>
  <c r="C59" i="39" s="1"/>
  <c r="C63" i="2"/>
  <c r="C57" i="39" s="1"/>
  <c r="C70" i="2"/>
  <c r="C64" i="39" s="1"/>
  <c r="C74" i="2"/>
  <c r="C68" i="39" s="1"/>
  <c r="C75" i="2"/>
  <c r="C69" i="39" s="1"/>
  <c r="C72" i="2"/>
  <c r="C66" i="39" s="1"/>
  <c r="C73" i="2"/>
  <c r="C67" i="39" s="1"/>
  <c r="D7" i="1"/>
  <c r="E17" i="24"/>
  <c r="D19" i="20"/>
  <c r="G19" i="20"/>
  <c r="F19" i="20"/>
  <c r="I19" i="20"/>
  <c r="G21" i="20"/>
  <c r="F21" i="20"/>
  <c r="H21" i="20"/>
  <c r="D21" i="20"/>
  <c r="I21" i="20"/>
  <c r="D20" i="20"/>
  <c r="H20" i="20"/>
  <c r="F20" i="20"/>
  <c r="G20" i="20"/>
  <c r="I20" i="20"/>
  <c r="D23" i="20"/>
  <c r="G23" i="20"/>
  <c r="I23" i="20"/>
  <c r="H23" i="20"/>
  <c r="F23" i="20"/>
  <c r="N94" i="24"/>
  <c r="J94" i="24"/>
  <c r="K94" i="24"/>
  <c r="I94" i="24"/>
  <c r="H94" i="24"/>
  <c r="P94" i="24"/>
  <c r="Q94" i="24"/>
  <c r="M94" i="24"/>
  <c r="O94" i="24"/>
  <c r="L94" i="24"/>
  <c r="O96" i="24"/>
  <c r="M96" i="24"/>
  <c r="Q96" i="24"/>
  <c r="J96" i="24"/>
  <c r="K96" i="24"/>
  <c r="P96" i="24"/>
  <c r="H96" i="24"/>
  <c r="L96" i="24"/>
  <c r="N96" i="24"/>
  <c r="I96" i="24"/>
  <c r="K93" i="24"/>
  <c r="P93" i="24"/>
  <c r="N93" i="24"/>
  <c r="H93" i="24"/>
  <c r="L93" i="24"/>
  <c r="I93" i="24"/>
  <c r="J93" i="24"/>
  <c r="O93" i="24"/>
  <c r="Q93" i="24"/>
  <c r="M93" i="24"/>
  <c r="O95" i="24"/>
  <c r="N95" i="24"/>
  <c r="M95" i="24"/>
  <c r="P95" i="24"/>
  <c r="K95" i="24"/>
  <c r="Q95" i="24"/>
  <c r="J95" i="24"/>
  <c r="I95" i="24"/>
  <c r="H95" i="24"/>
  <c r="L95" i="24"/>
  <c r="P92" i="24"/>
  <c r="M92" i="24"/>
  <c r="N92" i="24"/>
  <c r="L92" i="24"/>
  <c r="O92" i="24"/>
  <c r="H92" i="24"/>
  <c r="Q92" i="24"/>
  <c r="K92" i="24"/>
  <c r="J92" i="24"/>
  <c r="I92" i="24"/>
  <c r="N90" i="24"/>
  <c r="O90" i="24"/>
  <c r="K90" i="24"/>
  <c r="Q90" i="24"/>
  <c r="M90" i="24"/>
  <c r="H90" i="24"/>
  <c r="L90" i="24"/>
  <c r="P90" i="24"/>
  <c r="J90" i="24"/>
  <c r="I90" i="24"/>
  <c r="O91" i="24"/>
  <c r="L91" i="24"/>
  <c r="Q91" i="24"/>
  <c r="P91" i="24"/>
  <c r="J91" i="24"/>
  <c r="K91" i="24"/>
  <c r="M91" i="24"/>
  <c r="I91" i="24"/>
  <c r="N91" i="24"/>
  <c r="H91" i="24"/>
  <c r="G16" i="20"/>
  <c r="I16" i="20"/>
  <c r="D16" i="20"/>
  <c r="H16" i="20"/>
  <c r="C60" i="39"/>
  <c r="DF16" i="40"/>
  <c r="DL11" i="40"/>
  <c r="DL16" i="40" s="1"/>
  <c r="E39" i="24"/>
  <c r="CZ11" i="40"/>
  <c r="CZ16" i="40" s="1"/>
  <c r="BV14" i="40"/>
  <c r="BJ12" i="40"/>
  <c r="BJ17" i="40" s="1"/>
  <c r="AX14" i="40"/>
  <c r="BB12" i="40"/>
  <c r="BB17" i="40" s="1"/>
  <c r="BN12" i="40"/>
  <c r="BN17" i="40" s="1"/>
  <c r="BZ12" i="40"/>
  <c r="BZ17" i="40" s="1"/>
  <c r="AX12" i="40"/>
  <c r="AX17" i="40" s="1"/>
  <c r="BF12" i="40"/>
  <c r="BF17" i="40" s="1"/>
  <c r="BJ14" i="40"/>
  <c r="E55" i="24"/>
  <c r="E27" i="24"/>
  <c r="E57" i="24"/>
  <c r="E48" i="24"/>
  <c r="E58" i="24"/>
  <c r="E50" i="24"/>
  <c r="E45" i="24"/>
  <c r="E62" i="24"/>
  <c r="E34" i="24"/>
  <c r="E35" i="24"/>
  <c r="E63" i="24"/>
  <c r="E51" i="24"/>
  <c r="E29" i="24"/>
  <c r="E54" i="24"/>
  <c r="E43" i="24"/>
  <c r="E53" i="24"/>
  <c r="E40" i="24"/>
  <c r="E33" i="24"/>
  <c r="E49" i="24"/>
  <c r="E38" i="24"/>
  <c r="E42" i="24"/>
  <c r="E30" i="24"/>
  <c r="E52" i="24"/>
  <c r="E46" i="24"/>
  <c r="E36" i="24"/>
  <c r="E24" i="24"/>
  <c r="E25" i="24"/>
  <c r="E56" i="24"/>
  <c r="E41" i="24"/>
  <c r="E47" i="24"/>
  <c r="E23" i="24"/>
  <c r="E26" i="24"/>
  <c r="E37" i="24"/>
  <c r="E44" i="24"/>
  <c r="E32" i="24"/>
  <c r="E59" i="24"/>
  <c r="E61" i="24"/>
  <c r="E60" i="24"/>
  <c r="E31" i="24"/>
  <c r="E28" i="24"/>
  <c r="T11" i="40"/>
  <c r="T16" i="40" s="1"/>
  <c r="I71" i="24"/>
  <c r="Q84" i="24"/>
  <c r="J71" i="24"/>
  <c r="N73" i="24"/>
  <c r="H88" i="24"/>
  <c r="K73" i="24"/>
  <c r="P84" i="24"/>
  <c r="L88" i="24"/>
  <c r="Q82" i="24"/>
  <c r="J88" i="24"/>
  <c r="N87" i="24"/>
  <c r="BJ16" i="40"/>
  <c r="O77" i="24"/>
  <c r="BD11" i="40"/>
  <c r="BD16" i="40" s="1"/>
  <c r="S83" i="2"/>
  <c r="T83" i="2" s="1"/>
  <c r="S73" i="2"/>
  <c r="S67" i="2"/>
  <c r="T67" i="2" s="1"/>
  <c r="S84" i="2"/>
  <c r="T84" i="2" s="1"/>
  <c r="H81" i="24"/>
  <c r="S56" i="2"/>
  <c r="T56" i="2" s="1"/>
  <c r="S62" i="2"/>
  <c r="T62" i="2" s="1"/>
  <c r="K81" i="24"/>
  <c r="P81" i="24"/>
  <c r="S80" i="2"/>
  <c r="T80" i="2" s="1"/>
  <c r="S90" i="2"/>
  <c r="T90" i="2" s="1"/>
  <c r="S77" i="2"/>
  <c r="T77" i="2" s="1"/>
  <c r="N81" i="24"/>
  <c r="M81" i="24"/>
  <c r="P86" i="24"/>
  <c r="S72" i="2"/>
  <c r="T72" i="2" s="1"/>
  <c r="J76" i="24"/>
  <c r="E18" i="24"/>
  <c r="S71" i="2"/>
  <c r="T71" i="2" s="1"/>
  <c r="E14" i="24"/>
  <c r="Q81" i="24"/>
  <c r="I81" i="24"/>
  <c r="B16" i="40"/>
  <c r="S57" i="2"/>
  <c r="O81" i="24"/>
  <c r="J81" i="24"/>
  <c r="CN11" i="40"/>
  <c r="CN16" i="40" s="1"/>
  <c r="Q74" i="24"/>
  <c r="J73" i="24"/>
  <c r="O84" i="24"/>
  <c r="K88" i="24"/>
  <c r="P88" i="24"/>
  <c r="M88" i="24"/>
  <c r="O71" i="24"/>
  <c r="M71" i="24"/>
  <c r="K71" i="24"/>
  <c r="O73" i="24"/>
  <c r="H84" i="24"/>
  <c r="M84" i="24"/>
  <c r="I88" i="24"/>
  <c r="Q88" i="24"/>
  <c r="H71" i="24"/>
  <c r="E4" i="24"/>
  <c r="L71" i="24"/>
  <c r="K78" i="24"/>
  <c r="E21" i="24"/>
  <c r="L73" i="24"/>
  <c r="J84" i="24"/>
  <c r="N88" i="24"/>
  <c r="P71" i="24"/>
  <c r="Q71" i="24"/>
  <c r="E5" i="24"/>
  <c r="E10" i="24"/>
  <c r="BV16" i="40"/>
  <c r="O87" i="24"/>
  <c r="O72" i="24"/>
  <c r="N77" i="24"/>
  <c r="I87" i="24"/>
  <c r="L72" i="24"/>
  <c r="P74" i="24"/>
  <c r="H87" i="24"/>
  <c r="M87" i="24"/>
  <c r="N72" i="24"/>
  <c r="J72" i="24"/>
  <c r="L77" i="24"/>
  <c r="M77" i="24"/>
  <c r="M74" i="24"/>
  <c r="J74" i="24"/>
  <c r="E20" i="24"/>
  <c r="I72" i="24"/>
  <c r="O74" i="24"/>
  <c r="I74" i="24"/>
  <c r="J87" i="24"/>
  <c r="L87" i="24"/>
  <c r="P87" i="24"/>
  <c r="P72" i="24"/>
  <c r="Q72" i="24"/>
  <c r="H77" i="24"/>
  <c r="Q77" i="24"/>
  <c r="J77" i="24"/>
  <c r="K87" i="24"/>
  <c r="H72" i="24"/>
  <c r="M72" i="24"/>
  <c r="I77" i="24"/>
  <c r="P77" i="24"/>
  <c r="H74" i="24"/>
  <c r="N74" i="24"/>
  <c r="H11" i="40"/>
  <c r="H16" i="40" s="1"/>
  <c r="F12" i="40"/>
  <c r="F17" i="40" s="1"/>
  <c r="CH14" i="40"/>
  <c r="B25" i="40"/>
  <c r="CH12" i="40"/>
  <c r="CH17" i="40" s="1"/>
  <c r="CP12" i="40"/>
  <c r="CP17" i="40" s="1"/>
  <c r="B14" i="40"/>
  <c r="J12" i="40"/>
  <c r="J17" i="40" s="1"/>
  <c r="E7" i="24"/>
  <c r="K74" i="24"/>
  <c r="B12" i="40"/>
  <c r="B17" i="40" s="1"/>
  <c r="CL12" i="40"/>
  <c r="CL17" i="40" s="1"/>
  <c r="M76" i="24"/>
  <c r="S85" i="2"/>
  <c r="T85" i="2" s="1"/>
  <c r="S61" i="2"/>
  <c r="T61" i="2" s="1"/>
  <c r="S58" i="2"/>
  <c r="T58" i="2" s="1"/>
  <c r="H86" i="24"/>
  <c r="S64" i="2"/>
  <c r="T64" i="2" s="1"/>
  <c r="S68" i="2"/>
  <c r="S82" i="2"/>
  <c r="T82" i="2" s="1"/>
  <c r="S89" i="2"/>
  <c r="T89" i="2" s="1"/>
  <c r="S65" i="2"/>
  <c r="S79" i="2"/>
  <c r="N76" i="24"/>
  <c r="P76" i="24"/>
  <c r="S60" i="2"/>
  <c r="T60" i="2" s="1"/>
  <c r="S66" i="2"/>
  <c r="H85" i="24"/>
  <c r="S76" i="2"/>
  <c r="T76" i="2" s="1"/>
  <c r="S88" i="2"/>
  <c r="S81" i="2"/>
  <c r="S74" i="2"/>
  <c r="S70" i="2"/>
  <c r="T70" i="2" s="1"/>
  <c r="K76" i="24"/>
  <c r="O76" i="24"/>
  <c r="S63" i="2"/>
  <c r="T63" i="2" s="1"/>
  <c r="S75" i="2"/>
  <c r="S86" i="2"/>
  <c r="T86" i="2" s="1"/>
  <c r="O85" i="24"/>
  <c r="S59" i="2"/>
  <c r="S87" i="2"/>
  <c r="I86" i="24"/>
  <c r="S69" i="2"/>
  <c r="T69" i="2" s="1"/>
  <c r="S78" i="2"/>
  <c r="T78" i="2" s="1"/>
  <c r="N83" i="24"/>
  <c r="L80" i="24"/>
  <c r="P82" i="24"/>
  <c r="O83" i="24"/>
  <c r="E12" i="24"/>
  <c r="O79" i="24"/>
  <c r="O82" i="24"/>
  <c r="H83" i="24"/>
  <c r="O80" i="24"/>
  <c r="E15" i="24"/>
  <c r="I82" i="24"/>
  <c r="L82" i="24"/>
  <c r="E16" i="24"/>
  <c r="K83" i="24"/>
  <c r="J83" i="24"/>
  <c r="Q79" i="24"/>
  <c r="N79" i="24"/>
  <c r="M79" i="24"/>
  <c r="P80" i="24"/>
  <c r="E13" i="24"/>
  <c r="Q80" i="24"/>
  <c r="Q89" i="24"/>
  <c r="H79" i="24"/>
  <c r="L79" i="24"/>
  <c r="K79" i="24"/>
  <c r="I80" i="24"/>
  <c r="J80" i="24"/>
  <c r="M80" i="24"/>
  <c r="H82" i="24"/>
  <c r="J82" i="24"/>
  <c r="N82" i="24"/>
  <c r="Q83" i="24"/>
  <c r="M83" i="24"/>
  <c r="K82" i="24"/>
  <c r="P83" i="24"/>
  <c r="L83" i="24"/>
  <c r="J79" i="24"/>
  <c r="P79" i="24"/>
  <c r="H75" i="24"/>
  <c r="H80" i="24"/>
  <c r="N80" i="24"/>
  <c r="Q85" i="24"/>
  <c r="I85" i="24"/>
  <c r="J86" i="24"/>
  <c r="L86" i="24"/>
  <c r="E19" i="24"/>
  <c r="O75" i="24"/>
  <c r="K89" i="24"/>
  <c r="E9" i="24"/>
  <c r="L76" i="24"/>
  <c r="M85" i="24"/>
  <c r="H76" i="24"/>
  <c r="Q76" i="24"/>
  <c r="N85" i="24"/>
  <c r="J85" i="24"/>
  <c r="L85" i="24"/>
  <c r="M86" i="24"/>
  <c r="N86" i="24"/>
  <c r="K86" i="24"/>
  <c r="L75" i="24"/>
  <c r="L89" i="24"/>
  <c r="K85" i="24"/>
  <c r="Q86" i="24"/>
  <c r="M89" i="24"/>
  <c r="E11" i="24"/>
  <c r="I89" i="24"/>
  <c r="H89" i="24"/>
  <c r="J89" i="24"/>
  <c r="I73" i="24"/>
  <c r="Q73" i="24"/>
  <c r="P73" i="24"/>
  <c r="N84" i="24"/>
  <c r="K84" i="24"/>
  <c r="H73" i="24"/>
  <c r="E6" i="24"/>
  <c r="L84" i="24"/>
  <c r="I84" i="24"/>
  <c r="L78" i="24"/>
  <c r="E22" i="24"/>
  <c r="N89" i="24"/>
  <c r="P89" i="24"/>
  <c r="H78" i="24"/>
  <c r="P78" i="24"/>
  <c r="K75" i="24"/>
  <c r="N75" i="24"/>
  <c r="E8" i="24"/>
  <c r="I75" i="24"/>
  <c r="P75" i="24"/>
  <c r="I78" i="24"/>
  <c r="Q78" i="24"/>
  <c r="M78" i="24"/>
  <c r="Q75" i="24"/>
  <c r="M75" i="24"/>
  <c r="J78" i="24"/>
  <c r="O78" i="24"/>
  <c r="F3" i="20"/>
  <c r="D3" i="20"/>
  <c r="H3" i="20"/>
  <c r="G3" i="20"/>
  <c r="I3" i="20"/>
  <c r="I10" i="20"/>
  <c r="H10" i="20"/>
  <c r="G10" i="20"/>
  <c r="F10" i="20"/>
  <c r="D10" i="20"/>
  <c r="F5" i="20"/>
  <c r="D5" i="20"/>
  <c r="H5" i="20"/>
  <c r="I5" i="20"/>
  <c r="G5" i="20"/>
  <c r="I8" i="20"/>
  <c r="F8" i="20"/>
  <c r="D8" i="20"/>
  <c r="H8" i="20"/>
  <c r="G8" i="20"/>
  <c r="D7" i="20"/>
  <c r="G7" i="20"/>
  <c r="F7" i="20"/>
  <c r="H7" i="20"/>
  <c r="I7" i="20"/>
  <c r="F14" i="20"/>
  <c r="I14" i="20"/>
  <c r="D14" i="20"/>
  <c r="H14" i="20"/>
  <c r="G14" i="20"/>
  <c r="D13" i="20"/>
  <c r="G13" i="20"/>
  <c r="I13" i="20"/>
  <c r="F13" i="20"/>
  <c r="H13" i="20"/>
  <c r="G9" i="20"/>
  <c r="H9" i="20"/>
  <c r="F9" i="20"/>
  <c r="I9" i="20"/>
  <c r="D9" i="20"/>
  <c r="I11" i="20"/>
  <c r="F11" i="20"/>
  <c r="D11" i="20"/>
  <c r="H11" i="20"/>
  <c r="G11" i="20"/>
  <c r="I6" i="20"/>
  <c r="G6" i="20"/>
  <c r="F6" i="20"/>
  <c r="H6" i="20"/>
  <c r="D6" i="20"/>
  <c r="F4" i="20"/>
  <c r="I4" i="20"/>
  <c r="D4" i="20"/>
  <c r="G4" i="20"/>
  <c r="H4" i="20"/>
  <c r="G12" i="20"/>
  <c r="H12" i="20"/>
  <c r="I12" i="20"/>
  <c r="D12" i="20"/>
  <c r="F12" i="20"/>
  <c r="Z16" i="46" l="1"/>
  <c r="AL23" i="46"/>
  <c r="AR23" i="46" s="1"/>
  <c r="T25" i="46"/>
  <c r="AR11" i="46"/>
  <c r="AR16" i="46" s="1"/>
  <c r="B23" i="46"/>
  <c r="H23" i="46" s="1"/>
  <c r="U76" i="2"/>
  <c r="U72" i="2"/>
  <c r="U77" i="2"/>
  <c r="U84" i="2"/>
  <c r="U55" i="2"/>
  <c r="U78" i="2"/>
  <c r="U63" i="2"/>
  <c r="U82" i="2"/>
  <c r="U58" i="2"/>
  <c r="U71" i="2"/>
  <c r="U90" i="2"/>
  <c r="U62" i="2"/>
  <c r="U67" i="2"/>
  <c r="U53" i="2"/>
  <c r="U54" i="2"/>
  <c r="U89" i="2"/>
  <c r="U69" i="2"/>
  <c r="U61" i="2"/>
  <c r="U80" i="2"/>
  <c r="U56" i="2"/>
  <c r="U70" i="2"/>
  <c r="U86" i="2"/>
  <c r="U60" i="2"/>
  <c r="U64" i="2"/>
  <c r="U85" i="2"/>
  <c r="U83" i="2"/>
  <c r="U51" i="2"/>
  <c r="T87" i="2"/>
  <c r="T75" i="2"/>
  <c r="T65" i="2"/>
  <c r="T52" i="2"/>
  <c r="T59" i="2"/>
  <c r="T74" i="2"/>
  <c r="T57" i="2"/>
  <c r="T81" i="2"/>
  <c r="T66" i="2"/>
  <c r="T88" i="2"/>
  <c r="T79" i="2"/>
  <c r="T68" i="2"/>
  <c r="T73" i="2"/>
  <c r="C45" i="39"/>
  <c r="T25" i="40"/>
  <c r="IZ23" i="40"/>
  <c r="HP11" i="40"/>
  <c r="HP16" i="40" s="1"/>
  <c r="IZ11" i="40"/>
  <c r="IZ16" i="40" s="1"/>
  <c r="JX11" i="40"/>
  <c r="JX16" i="40" s="1"/>
  <c r="GX16" i="40"/>
  <c r="KJ11" i="40"/>
  <c r="KJ16" i="40" s="1"/>
  <c r="HD25" i="40"/>
  <c r="JF16" i="40"/>
  <c r="KJ23" i="40"/>
  <c r="JL23" i="40"/>
  <c r="IB11" i="40"/>
  <c r="IB16" i="40" s="1"/>
  <c r="IB23" i="40"/>
  <c r="IN25" i="40"/>
  <c r="JX23" i="40"/>
  <c r="HD23" i="40"/>
  <c r="JX23" i="46"/>
  <c r="FH25" i="40"/>
  <c r="IN23" i="40"/>
  <c r="IT16" i="40"/>
  <c r="IH16" i="40"/>
  <c r="HJ23" i="40"/>
  <c r="HP23" i="40" s="1"/>
  <c r="KJ11" i="46"/>
  <c r="KJ16" i="46" s="1"/>
  <c r="KD16" i="46"/>
  <c r="GX23" i="46"/>
  <c r="HD23" i="46" s="1"/>
  <c r="HD25" i="46"/>
  <c r="JL11" i="46"/>
  <c r="JL16" i="46" s="1"/>
  <c r="JF16" i="46"/>
  <c r="JL23" i="46"/>
  <c r="JR16" i="46"/>
  <c r="JX11" i="46"/>
  <c r="JX16" i="46" s="1"/>
  <c r="IZ23" i="46"/>
  <c r="IT16" i="46"/>
  <c r="IZ11" i="46"/>
  <c r="IZ16" i="46" s="1"/>
  <c r="GX16" i="46"/>
  <c r="HD11" i="46"/>
  <c r="HD16" i="46" s="1"/>
  <c r="HV16" i="46"/>
  <c r="IB11" i="46"/>
  <c r="IB16" i="46" s="1"/>
  <c r="IN11" i="46"/>
  <c r="IN16" i="46" s="1"/>
  <c r="IH16" i="46"/>
  <c r="HP25" i="46"/>
  <c r="HJ23" i="46"/>
  <c r="HP23" i="46" s="1"/>
  <c r="HP11" i="46"/>
  <c r="HP16" i="46" s="1"/>
  <c r="HJ16" i="46"/>
  <c r="KJ23" i="46"/>
  <c r="IB23" i="46"/>
  <c r="IH23" i="46"/>
  <c r="IN23" i="46" s="1"/>
  <c r="IN25" i="46"/>
  <c r="AL23" i="40"/>
  <c r="AR23" i="40" s="1"/>
  <c r="AL16" i="40"/>
  <c r="FT23" i="40"/>
  <c r="FT11" i="40"/>
  <c r="FT16" i="40" s="1"/>
  <c r="EJ25" i="40"/>
  <c r="GR23" i="40"/>
  <c r="FH23" i="40"/>
  <c r="DX25" i="40"/>
  <c r="EJ11" i="40"/>
  <c r="EJ16" i="40" s="1"/>
  <c r="EP16" i="40"/>
  <c r="AF23" i="40"/>
  <c r="DX23" i="40"/>
  <c r="EJ23" i="40"/>
  <c r="AF11" i="40"/>
  <c r="AF16" i="40" s="1"/>
  <c r="EV11" i="40"/>
  <c r="EV16" i="40" s="1"/>
  <c r="DX11" i="40"/>
  <c r="DX16" i="40" s="1"/>
  <c r="FN16" i="40"/>
  <c r="GR25" i="40"/>
  <c r="FB16" i="40"/>
  <c r="FZ16" i="40"/>
  <c r="GR11" i="40"/>
  <c r="GR16" i="40" s="1"/>
  <c r="GF23" i="40"/>
  <c r="DL25" i="40"/>
  <c r="CT23" i="40"/>
  <c r="CZ23" i="40" s="1"/>
  <c r="F105" i="24"/>
  <c r="G105" i="24" s="1"/>
  <c r="F102" i="24"/>
  <c r="G102" i="24" s="1"/>
  <c r="F100" i="24"/>
  <c r="G100" i="24" s="1"/>
  <c r="F97" i="24"/>
  <c r="G97" i="24" s="1"/>
  <c r="F103" i="24"/>
  <c r="G103" i="24" s="1"/>
  <c r="F101" i="24"/>
  <c r="G101" i="24" s="1"/>
  <c r="F98" i="24"/>
  <c r="G98" i="24" s="1"/>
  <c r="F104" i="24"/>
  <c r="G104" i="24" s="1"/>
  <c r="F99" i="24"/>
  <c r="G99" i="24" s="1"/>
  <c r="AF25" i="40"/>
  <c r="BD25" i="40"/>
  <c r="AX23" i="40"/>
  <c r="BD23" i="40" s="1"/>
  <c r="CH23" i="40"/>
  <c r="CN23" i="40" s="1"/>
  <c r="CN25" i="40"/>
  <c r="BJ23" i="40"/>
  <c r="BP23" i="40" s="1"/>
  <c r="BP25" i="40"/>
  <c r="BV23" i="40"/>
  <c r="CB23" i="40" s="1"/>
  <c r="CB25" i="40"/>
  <c r="B23" i="40"/>
  <c r="H23" i="40" s="1"/>
  <c r="H25" i="40"/>
  <c r="PF21" i="46"/>
  <c r="PF29" i="46" s="1"/>
  <c r="W60" i="2"/>
  <c r="W82" i="2"/>
  <c r="W58" i="2"/>
  <c r="B21" i="46"/>
  <c r="RB21" i="46"/>
  <c r="RB29" i="46" s="1"/>
  <c r="W84" i="2"/>
  <c r="W70" i="2"/>
  <c r="KP21" i="46"/>
  <c r="KP29" i="46" s="1"/>
  <c r="DR21" i="46"/>
  <c r="DR29" i="46" s="1"/>
  <c r="ML21" i="46"/>
  <c r="ML29" i="46" s="1"/>
  <c r="ED21" i="46"/>
  <c r="ED29" i="46" s="1"/>
  <c r="GL21" i="46"/>
  <c r="GL29" i="46" s="1"/>
  <c r="W78" i="2"/>
  <c r="EP21" i="46"/>
  <c r="EP29" i="46" s="1"/>
  <c r="W89" i="2"/>
  <c r="FB21" i="46"/>
  <c r="FB29" i="46" s="1"/>
  <c r="OT21" i="46"/>
  <c r="OT29" i="46" s="1"/>
  <c r="W72" i="2"/>
  <c r="W77" i="2"/>
  <c r="W56" i="2"/>
  <c r="W69" i="2"/>
  <c r="W71" i="2"/>
  <c r="AX21" i="46"/>
  <c r="AX29" i="46" s="1"/>
  <c r="W83" i="2"/>
  <c r="F95" i="24"/>
  <c r="G95" i="24" s="1"/>
  <c r="F90" i="24"/>
  <c r="G90" i="24" s="1"/>
  <c r="F93" i="24"/>
  <c r="G93" i="24" s="1"/>
  <c r="F91" i="24"/>
  <c r="G91" i="24" s="1"/>
  <c r="F92" i="24"/>
  <c r="G92" i="24" s="1"/>
  <c r="F96" i="24"/>
  <c r="G96" i="24" s="1"/>
  <c r="F94" i="24"/>
  <c r="G94" i="24" s="1"/>
  <c r="IT21" i="46"/>
  <c r="W73" i="2"/>
  <c r="Z21" i="46"/>
  <c r="Z29" i="46" s="1"/>
  <c r="W90" i="2"/>
  <c r="OH21" i="46"/>
  <c r="OH29" i="46" s="1"/>
  <c r="W53" i="2"/>
  <c r="W79" i="2"/>
  <c r="IH21" i="46"/>
  <c r="W55" i="2"/>
  <c r="NV21" i="46"/>
  <c r="NV29" i="46" s="1"/>
  <c r="LB21" i="46"/>
  <c r="LB29" i="46" s="1"/>
  <c r="W67" i="2"/>
  <c r="W61" i="2"/>
  <c r="W80" i="2"/>
  <c r="W76" i="2"/>
  <c r="W62" i="2"/>
  <c r="F81" i="24"/>
  <c r="G81" i="24" s="1"/>
  <c r="H14" i="24" s="1"/>
  <c r="N13" i="20" s="1"/>
  <c r="BJ21" i="46"/>
  <c r="BJ29" i="46" s="1"/>
  <c r="W57" i="2"/>
  <c r="DF21" i="46"/>
  <c r="DF29" i="46" s="1"/>
  <c r="W86" i="2"/>
  <c r="W51" i="2"/>
  <c r="CH21" i="46"/>
  <c r="CH29" i="46" s="1"/>
  <c r="F71" i="24"/>
  <c r="G71" i="24" s="1"/>
  <c r="H4" i="24" s="1"/>
  <c r="N3" i="20" s="1"/>
  <c r="F88" i="24"/>
  <c r="G88" i="24" s="1"/>
  <c r="W88" i="2"/>
  <c r="F74" i="24"/>
  <c r="G74" i="24" s="1"/>
  <c r="H7" i="24" s="1"/>
  <c r="N6" i="20" s="1"/>
  <c r="LN21" i="46"/>
  <c r="LN29" i="46" s="1"/>
  <c r="W64" i="2"/>
  <c r="W59" i="2"/>
  <c r="W85" i="2"/>
  <c r="F72" i="24"/>
  <c r="G72" i="24" s="1"/>
  <c r="H5" i="24" s="1"/>
  <c r="N4" i="20" s="1"/>
  <c r="F87" i="24"/>
  <c r="G87" i="24" s="1"/>
  <c r="QP21" i="46"/>
  <c r="QP29" i="46" s="1"/>
  <c r="W74" i="2"/>
  <c r="W63" i="2"/>
  <c r="F77" i="24"/>
  <c r="G77" i="24" s="1"/>
  <c r="H10" i="24" s="1"/>
  <c r="N9" i="20" s="1"/>
  <c r="F85" i="24"/>
  <c r="G85" i="24" s="1"/>
  <c r="NJ21" i="46"/>
  <c r="NJ29" i="46" s="1"/>
  <c r="W66" i="2"/>
  <c r="HJ21" i="46"/>
  <c r="AL21" i="46"/>
  <c r="W81" i="2"/>
  <c r="W52" i="2"/>
  <c r="W54" i="2"/>
  <c r="F73" i="24"/>
  <c r="G73" i="24" s="1"/>
  <c r="H6" i="24" s="1"/>
  <c r="N5" i="20" s="1"/>
  <c r="F80" i="24"/>
  <c r="G80" i="24" s="1"/>
  <c r="H13" i="24" s="1"/>
  <c r="N12" i="20" s="1"/>
  <c r="F83" i="24"/>
  <c r="G83" i="24" s="1"/>
  <c r="W65" i="2"/>
  <c r="W68" i="2"/>
  <c r="PR21" i="46"/>
  <c r="PR29" i="46" s="1"/>
  <c r="W75" i="2"/>
  <c r="W87" i="2"/>
  <c r="HV21" i="46"/>
  <c r="F76" i="24"/>
  <c r="G76" i="24" s="1"/>
  <c r="H9" i="24" s="1"/>
  <c r="N8" i="20" s="1"/>
  <c r="F82" i="24"/>
  <c r="F79" i="24"/>
  <c r="G79" i="24" s="1"/>
  <c r="H12" i="24" s="1"/>
  <c r="N11" i="20" s="1"/>
  <c r="F86" i="24"/>
  <c r="G86" i="24" s="1"/>
  <c r="F78" i="24"/>
  <c r="G78" i="24" s="1"/>
  <c r="H11" i="24" s="1"/>
  <c r="N10" i="20" s="1"/>
  <c r="F75" i="24"/>
  <c r="G75" i="24" s="1"/>
  <c r="H8" i="24" s="1"/>
  <c r="N7" i="20" s="1"/>
  <c r="F84" i="24"/>
  <c r="G84" i="24" s="1"/>
  <c r="F89" i="24"/>
  <c r="G89" i="24" s="1"/>
  <c r="AL29" i="46" l="1"/>
  <c r="AL42" i="46" s="1"/>
  <c r="JF21" i="46"/>
  <c r="FZ21" i="46"/>
  <c r="FZ29" i="46" s="1"/>
  <c r="FZ42" i="46" s="1"/>
  <c r="CT21" i="46"/>
  <c r="CT29" i="46" s="1"/>
  <c r="CT42" i="46" s="1"/>
  <c r="B29" i="46"/>
  <c r="B42" i="46" s="1"/>
  <c r="U79" i="2"/>
  <c r="U57" i="2"/>
  <c r="U65" i="2"/>
  <c r="BV21" i="46"/>
  <c r="BV29" i="46" s="1"/>
  <c r="BV42" i="46" s="1"/>
  <c r="U73" i="2"/>
  <c r="U66" i="2"/>
  <c r="U59" i="2"/>
  <c r="U87" i="2"/>
  <c r="LZ21" i="46"/>
  <c r="LZ29" i="46" s="1"/>
  <c r="LZ42" i="46" s="1"/>
  <c r="FN21" i="46"/>
  <c r="FN29" i="46" s="1"/>
  <c r="FN42" i="46" s="1"/>
  <c r="GX21" i="46"/>
  <c r="GX29" i="46" s="1"/>
  <c r="U68" i="2"/>
  <c r="MX21" i="46"/>
  <c r="MX29" i="46" s="1"/>
  <c r="MX42" i="46" s="1"/>
  <c r="U81" i="2"/>
  <c r="N21" i="46"/>
  <c r="N29" i="46" s="1"/>
  <c r="N42" i="46" s="1"/>
  <c r="U52" i="2"/>
  <c r="QD21" i="46"/>
  <c r="QD29" i="46" s="1"/>
  <c r="QD42" i="46" s="1"/>
  <c r="U88" i="2"/>
  <c r="JR21" i="46"/>
  <c r="JR29" i="46" s="1"/>
  <c r="U74" i="2"/>
  <c r="KD21" i="46"/>
  <c r="KD29" i="46" s="1"/>
  <c r="U75" i="2"/>
  <c r="JF29" i="46"/>
  <c r="IH29" i="46"/>
  <c r="HV29" i="46"/>
  <c r="HJ29" i="46"/>
  <c r="IT29" i="46"/>
  <c r="QP42" i="46"/>
  <c r="BJ42" i="46"/>
  <c r="OH42" i="46"/>
  <c r="AX42" i="46"/>
  <c r="OT42" i="46"/>
  <c r="ED42" i="46"/>
  <c r="DR42" i="46"/>
  <c r="RB42" i="46"/>
  <c r="LB42" i="46"/>
  <c r="NJ42" i="46"/>
  <c r="CH42" i="46"/>
  <c r="DF42" i="46"/>
  <c r="Z42" i="46"/>
  <c r="FB42" i="46"/>
  <c r="EP42" i="46"/>
  <c r="GL42" i="46"/>
  <c r="ML42" i="46"/>
  <c r="KP42" i="46"/>
  <c r="PF42" i="46"/>
  <c r="PR42" i="46"/>
  <c r="LN42" i="46"/>
  <c r="NV42" i="46"/>
  <c r="HJ21" i="40"/>
  <c r="HJ29" i="40" s="1"/>
  <c r="BJ21" i="40"/>
  <c r="BJ29" i="40" s="1"/>
  <c r="DR21" i="40"/>
  <c r="DR29" i="40" s="1"/>
  <c r="DR42" i="40" s="1"/>
  <c r="FZ21" i="40"/>
  <c r="FZ29" i="40" s="1"/>
  <c r="LB21" i="40"/>
  <c r="LB29" i="40" s="1"/>
  <c r="IH21" i="40"/>
  <c r="IH29" i="40" s="1"/>
  <c r="IT21" i="40"/>
  <c r="IT29" i="40" s="1"/>
  <c r="HV21" i="40"/>
  <c r="HV29" i="40" s="1"/>
  <c r="KD21" i="40"/>
  <c r="KD29" i="40" s="1"/>
  <c r="QP21" i="40"/>
  <c r="QP29" i="40" s="1"/>
  <c r="CT21" i="40"/>
  <c r="CT29" i="40" s="1"/>
  <c r="QD21" i="40"/>
  <c r="QD29" i="40" s="1"/>
  <c r="FN21" i="40"/>
  <c r="FN29" i="40" s="1"/>
  <c r="OH21" i="40"/>
  <c r="OH29" i="40" s="1"/>
  <c r="AX21" i="40"/>
  <c r="AX29" i="40" s="1"/>
  <c r="AX42" i="40" s="1"/>
  <c r="OT21" i="40"/>
  <c r="OT29" i="40" s="1"/>
  <c r="OT42" i="40" s="1"/>
  <c r="ED21" i="40"/>
  <c r="ED29" i="40" s="1"/>
  <c r="ED42" i="40" s="1"/>
  <c r="RB21" i="40"/>
  <c r="RB29" i="40" s="1"/>
  <c r="RB42" i="40" s="1"/>
  <c r="MX21" i="40"/>
  <c r="MX29" i="40" s="1"/>
  <c r="AL21" i="40"/>
  <c r="AL29" i="40" s="1"/>
  <c r="NJ21" i="40"/>
  <c r="NJ29" i="40" s="1"/>
  <c r="LZ21" i="40"/>
  <c r="LZ29" i="40" s="1"/>
  <c r="CH21" i="40"/>
  <c r="CH29" i="40" s="1"/>
  <c r="DF21" i="40"/>
  <c r="DF29" i="40" s="1"/>
  <c r="GX21" i="40"/>
  <c r="GX29" i="40" s="1"/>
  <c r="JF21" i="40"/>
  <c r="JF29" i="40" s="1"/>
  <c r="Z21" i="40"/>
  <c r="Z29" i="40" s="1"/>
  <c r="FB21" i="40"/>
  <c r="FB29" i="40" s="1"/>
  <c r="FB42" i="40" s="1"/>
  <c r="EP21" i="40"/>
  <c r="EP29" i="40" s="1"/>
  <c r="EP42" i="40" s="1"/>
  <c r="GL21" i="40"/>
  <c r="GL29" i="40" s="1"/>
  <c r="GL42" i="40" s="1"/>
  <c r="ML21" i="40"/>
  <c r="ML29" i="40" s="1"/>
  <c r="ML42" i="40" s="1"/>
  <c r="KP21" i="40"/>
  <c r="KP29" i="40" s="1"/>
  <c r="KP42" i="40" s="1"/>
  <c r="PF21" i="40"/>
  <c r="PF29" i="40" s="1"/>
  <c r="PF42" i="40" s="1"/>
  <c r="PR21" i="40"/>
  <c r="PR29" i="40" s="1"/>
  <c r="N21" i="40"/>
  <c r="N29" i="40" s="1"/>
  <c r="JR21" i="40"/>
  <c r="JR29" i="40" s="1"/>
  <c r="LN21" i="40"/>
  <c r="LN29" i="40" s="1"/>
  <c r="NV21" i="40"/>
  <c r="NV29" i="40" s="1"/>
  <c r="BV21" i="40"/>
  <c r="BV29" i="40" s="1"/>
  <c r="B21" i="40"/>
  <c r="B29" i="40" s="1"/>
  <c r="G82" i="24"/>
  <c r="H15" i="24" s="1"/>
  <c r="N14" i="20" s="1"/>
  <c r="G17" i="24"/>
  <c r="I17" i="24" s="1"/>
  <c r="G19" i="24"/>
  <c r="G15" i="24"/>
  <c r="G14" i="24"/>
  <c r="G20" i="24"/>
  <c r="G11" i="24"/>
  <c r="G18" i="24"/>
  <c r="G16" i="24"/>
  <c r="G10" i="24"/>
  <c r="G8" i="24"/>
  <c r="G9" i="24"/>
  <c r="G12" i="24"/>
  <c r="G40" i="24"/>
  <c r="I40" i="24" s="1"/>
  <c r="H50" i="24"/>
  <c r="G60" i="24"/>
  <c r="I60" i="24" s="1"/>
  <c r="H29" i="24"/>
  <c r="G56" i="24"/>
  <c r="I56" i="24" s="1"/>
  <c r="G51" i="24"/>
  <c r="I51" i="24" s="1"/>
  <c r="H45" i="24"/>
  <c r="G63" i="24"/>
  <c r="I63" i="24" s="1"/>
  <c r="H51" i="24"/>
  <c r="H23" i="24"/>
  <c r="G43" i="24"/>
  <c r="I43" i="24" s="1"/>
  <c r="G55" i="24"/>
  <c r="I55" i="24" s="1"/>
  <c r="H56" i="24"/>
  <c r="H27" i="24"/>
  <c r="H61" i="24"/>
  <c r="G48" i="24"/>
  <c r="I48" i="24" s="1"/>
  <c r="G38" i="24"/>
  <c r="I38" i="24" s="1"/>
  <c r="G62" i="24"/>
  <c r="I62" i="24" s="1"/>
  <c r="G44" i="24"/>
  <c r="I44" i="24" s="1"/>
  <c r="G54" i="24"/>
  <c r="I54" i="24" s="1"/>
  <c r="H31" i="24"/>
  <c r="H33" i="24"/>
  <c r="H30" i="24"/>
  <c r="H38" i="24"/>
  <c r="H57" i="24"/>
  <c r="H35" i="24"/>
  <c r="G52" i="24"/>
  <c r="I52" i="24" s="1"/>
  <c r="G31" i="24"/>
  <c r="I31" i="24" s="1"/>
  <c r="G33" i="24"/>
  <c r="I33" i="24" s="1"/>
  <c r="H42" i="24"/>
  <c r="H25" i="24"/>
  <c r="G49" i="24"/>
  <c r="I49" i="24" s="1"/>
  <c r="G24" i="24"/>
  <c r="I24" i="24" s="1"/>
  <c r="G41" i="24"/>
  <c r="I41" i="24" s="1"/>
  <c r="G42" i="24"/>
  <c r="I42" i="24" s="1"/>
  <c r="G58" i="24"/>
  <c r="I58" i="24" s="1"/>
  <c r="H63" i="24"/>
  <c r="H49" i="24"/>
  <c r="H43" i="24"/>
  <c r="H46" i="24"/>
  <c r="H32" i="24"/>
  <c r="G34" i="24"/>
  <c r="I34" i="24" s="1"/>
  <c r="G46" i="24"/>
  <c r="I46" i="24" s="1"/>
  <c r="G23" i="24"/>
  <c r="I23" i="24" s="1"/>
  <c r="H37" i="24"/>
  <c r="H48" i="24"/>
  <c r="H62" i="24"/>
  <c r="H41" i="24"/>
  <c r="G36" i="24"/>
  <c r="I36" i="24" s="1"/>
  <c r="G57" i="24"/>
  <c r="I57" i="24" s="1"/>
  <c r="G37" i="24"/>
  <c r="I37" i="24" s="1"/>
  <c r="G35" i="24"/>
  <c r="I35" i="24" s="1"/>
  <c r="G27" i="24"/>
  <c r="I27" i="24" s="1"/>
  <c r="G50" i="24"/>
  <c r="I50" i="24" s="1"/>
  <c r="G59" i="24"/>
  <c r="I59" i="24" s="1"/>
  <c r="H24" i="24"/>
  <c r="H28" i="24"/>
  <c r="H44" i="24"/>
  <c r="H52" i="24"/>
  <c r="H59" i="24"/>
  <c r="H53" i="24"/>
  <c r="H22" i="24"/>
  <c r="G30" i="24"/>
  <c r="I30" i="24" s="1"/>
  <c r="G26" i="24"/>
  <c r="I26" i="24" s="1"/>
  <c r="G61" i="24"/>
  <c r="I61" i="24" s="1"/>
  <c r="G29" i="24"/>
  <c r="I29" i="24" s="1"/>
  <c r="G53" i="24"/>
  <c r="I53" i="24" s="1"/>
  <c r="G39" i="24"/>
  <c r="I39" i="24" s="1"/>
  <c r="G25" i="24"/>
  <c r="I25" i="24" s="1"/>
  <c r="G32" i="24"/>
  <c r="I32" i="24" s="1"/>
  <c r="G45" i="24"/>
  <c r="I45" i="24" s="1"/>
  <c r="G47" i="24"/>
  <c r="I47" i="24" s="1"/>
  <c r="G28" i="24"/>
  <c r="I28" i="24" s="1"/>
  <c r="H39" i="24"/>
  <c r="H26" i="24"/>
  <c r="H36" i="24"/>
  <c r="H47" i="24"/>
  <c r="H34" i="24"/>
  <c r="H58" i="24"/>
  <c r="H40" i="24"/>
  <c r="H60" i="24"/>
  <c r="H54" i="24"/>
  <c r="H55" i="24"/>
  <c r="G7" i="24"/>
  <c r="I7" i="24" s="1"/>
  <c r="O6" i="20" s="1"/>
  <c r="G13" i="24"/>
  <c r="G4" i="24"/>
  <c r="G22" i="24"/>
  <c r="I22" i="24" s="1"/>
  <c r="G6" i="24"/>
  <c r="G21" i="24"/>
  <c r="G5" i="24"/>
  <c r="I5" i="24" s="1"/>
  <c r="GX42" i="46" l="1"/>
  <c r="JF42" i="46"/>
  <c r="IT42" i="46"/>
  <c r="IH42" i="46"/>
  <c r="HV42" i="46"/>
  <c r="HJ42" i="46"/>
  <c r="JR42" i="46"/>
  <c r="KD42" i="46"/>
  <c r="B42" i="40"/>
  <c r="GX42" i="40"/>
  <c r="OH42" i="40"/>
  <c r="HJ42" i="40"/>
  <c r="NJ42" i="40"/>
  <c r="BJ42" i="40"/>
  <c r="BV42" i="40"/>
  <c r="LN42" i="40"/>
  <c r="AL42" i="40"/>
  <c r="LZ42" i="40"/>
  <c r="KD42" i="40"/>
  <c r="Z42" i="40"/>
  <c r="FN42" i="40"/>
  <c r="LB42" i="40"/>
  <c r="QP42" i="40"/>
  <c r="NV42" i="40"/>
  <c r="IT42" i="40"/>
  <c r="CH42" i="40"/>
  <c r="N42" i="40"/>
  <c r="QD42" i="40"/>
  <c r="DF42" i="40"/>
  <c r="PR42" i="40"/>
  <c r="HV42" i="40"/>
  <c r="CT42" i="40"/>
  <c r="JF42" i="40"/>
  <c r="FZ42" i="40"/>
  <c r="IH42" i="40"/>
  <c r="MX42" i="40"/>
  <c r="JR42" i="40"/>
  <c r="P16" i="20"/>
  <c r="Q16" i="20" s="1"/>
  <c r="P20" i="20"/>
  <c r="T20" i="20" s="1"/>
  <c r="H16" i="24"/>
  <c r="N15" i="20" s="1"/>
  <c r="H21" i="24"/>
  <c r="P18" i="20"/>
  <c r="I19" i="24"/>
  <c r="H17" i="24"/>
  <c r="H20" i="24"/>
  <c r="H18" i="24"/>
  <c r="H19" i="24"/>
  <c r="P14" i="20"/>
  <c r="I15" i="24"/>
  <c r="P13" i="20"/>
  <c r="I14" i="24"/>
  <c r="O13" i="20" s="1"/>
  <c r="P19" i="20"/>
  <c r="I20" i="24"/>
  <c r="P10" i="20"/>
  <c r="I11" i="24"/>
  <c r="O10" i="20" s="1"/>
  <c r="P17" i="20"/>
  <c r="I18" i="24"/>
  <c r="O17" i="20" s="1"/>
  <c r="P15" i="20"/>
  <c r="I16" i="24"/>
  <c r="P23" i="20"/>
  <c r="Q23" i="20" s="1"/>
  <c r="P9" i="20"/>
  <c r="I10" i="24"/>
  <c r="O9" i="20" s="1"/>
  <c r="I8" i="24"/>
  <c r="O7" i="20" s="1"/>
  <c r="P7" i="20"/>
  <c r="P8" i="20"/>
  <c r="I9" i="24"/>
  <c r="O8" i="20" s="1"/>
  <c r="P11" i="20"/>
  <c r="I12" i="24"/>
  <c r="O11" i="20" s="1"/>
  <c r="P56" i="20"/>
  <c r="R56" i="20" s="1"/>
  <c r="P35" i="20"/>
  <c r="R35" i="20" s="1"/>
  <c r="P53" i="20"/>
  <c r="Q53" i="20" s="1"/>
  <c r="P25" i="20"/>
  <c r="R25" i="20" s="1"/>
  <c r="P57" i="20"/>
  <c r="R57" i="20" s="1"/>
  <c r="P59" i="20"/>
  <c r="R59" i="20" s="1"/>
  <c r="P58" i="20"/>
  <c r="R58" i="20" s="1"/>
  <c r="P29" i="20"/>
  <c r="T29" i="20" s="1"/>
  <c r="P33" i="20"/>
  <c r="R33" i="20" s="1"/>
  <c r="P44" i="20"/>
  <c r="R44" i="20" s="1"/>
  <c r="P46" i="20"/>
  <c r="T46" i="20" s="1"/>
  <c r="P40" i="20"/>
  <c r="R40" i="20" s="1"/>
  <c r="P22" i="20"/>
  <c r="T22" i="20" s="1"/>
  <c r="P36" i="20"/>
  <c r="R36" i="20" s="1"/>
  <c r="P24" i="20"/>
  <c r="R24" i="20" s="1"/>
  <c r="P27" i="20"/>
  <c r="R27" i="20" s="1"/>
  <c r="P42" i="20"/>
  <c r="T42" i="20" s="1"/>
  <c r="P54" i="20"/>
  <c r="T54" i="20" s="1"/>
  <c r="P39" i="20"/>
  <c r="Q39" i="20" s="1"/>
  <c r="P50" i="20"/>
  <c r="R50" i="20" s="1"/>
  <c r="P43" i="20"/>
  <c r="R43" i="20" s="1"/>
  <c r="P6" i="20"/>
  <c r="T6" i="20" s="1"/>
  <c r="P37" i="20"/>
  <c r="R37" i="20" s="1"/>
  <c r="P47" i="20"/>
  <c r="Q47" i="20" s="1"/>
  <c r="I4" i="24"/>
  <c r="P3" i="20"/>
  <c r="P12" i="20"/>
  <c r="I13" i="24"/>
  <c r="O12" i="20" s="1"/>
  <c r="P41" i="20"/>
  <c r="Q41" i="20" s="1"/>
  <c r="P38" i="20"/>
  <c r="Q38" i="20" s="1"/>
  <c r="P61" i="20"/>
  <c r="T61" i="20" s="1"/>
  <c r="P34" i="20"/>
  <c r="T34" i="20" s="1"/>
  <c r="P30" i="20"/>
  <c r="Q30" i="20" s="1"/>
  <c r="P26" i="20"/>
  <c r="Q26" i="20" s="1"/>
  <c r="P62" i="20"/>
  <c r="R62" i="20" s="1"/>
  <c r="P32" i="20"/>
  <c r="T32" i="20" s="1"/>
  <c r="P31" i="20"/>
  <c r="R31" i="20" s="1"/>
  <c r="P60" i="20"/>
  <c r="R60" i="20" s="1"/>
  <c r="P52" i="20"/>
  <c r="R52" i="20" s="1"/>
  <c r="P28" i="20"/>
  <c r="R28" i="20" s="1"/>
  <c r="P49" i="20"/>
  <c r="Q49" i="20" s="1"/>
  <c r="P45" i="20"/>
  <c r="T45" i="20" s="1"/>
  <c r="P51" i="20"/>
  <c r="R51" i="20" s="1"/>
  <c r="P48" i="20"/>
  <c r="R48" i="20" s="1"/>
  <c r="P55" i="20"/>
  <c r="T55" i="20" s="1"/>
  <c r="P21" i="20"/>
  <c r="T21" i="20" s="1"/>
  <c r="P5" i="20"/>
  <c r="I6" i="24"/>
  <c r="O5" i="20" s="1"/>
  <c r="I21" i="24"/>
  <c r="O4" i="20"/>
  <c r="P4" i="20"/>
  <c r="Q4" i="20" s="1"/>
  <c r="B43" i="46" l="1"/>
  <c r="N43" i="46"/>
  <c r="DR43" i="46"/>
  <c r="NJ43" i="46"/>
  <c r="DF43" i="46"/>
  <c r="BJ43" i="46"/>
  <c r="QP43" i="46"/>
  <c r="KD43" i="46"/>
  <c r="QD43" i="46"/>
  <c r="PR43" i="46"/>
  <c r="IT43" i="46"/>
  <c r="HV43" i="46"/>
  <c r="CT43" i="46"/>
  <c r="ML43" i="46"/>
  <c r="NV43" i="46"/>
  <c r="BV43" i="46"/>
  <c r="LB43" i="46"/>
  <c r="JR43" i="46"/>
  <c r="AX43" i="46"/>
  <c r="EP43" i="46"/>
  <c r="LN43" i="46"/>
  <c r="ED43" i="46"/>
  <c r="OH43" i="46"/>
  <c r="FB43" i="46"/>
  <c r="MX43" i="46"/>
  <c r="IH43" i="46"/>
  <c r="GL43" i="46"/>
  <c r="Z43" i="46"/>
  <c r="JF43" i="46"/>
  <c r="KP43" i="46"/>
  <c r="CH43" i="46"/>
  <c r="FZ43" i="46"/>
  <c r="GX43" i="46"/>
  <c r="AL43" i="46"/>
  <c r="RB43" i="46"/>
  <c r="LZ43" i="46"/>
  <c r="HJ43" i="46"/>
  <c r="FN43" i="46"/>
  <c r="PF43" i="46"/>
  <c r="OT43" i="46"/>
  <c r="O3" i="20"/>
  <c r="U27" i="20"/>
  <c r="U26" i="20"/>
  <c r="U20" i="20"/>
  <c r="U21" i="20"/>
  <c r="U23" i="20"/>
  <c r="U61" i="20"/>
  <c r="U22" i="20"/>
  <c r="N31" i="20"/>
  <c r="O19" i="20"/>
  <c r="R20" i="20"/>
  <c r="Q20" i="20"/>
  <c r="U56" i="20"/>
  <c r="N28" i="20"/>
  <c r="U32" i="20"/>
  <c r="N47" i="20"/>
  <c r="N43" i="20"/>
  <c r="N32" i="20"/>
  <c r="N61" i="20"/>
  <c r="U62" i="20"/>
  <c r="N52" i="20"/>
  <c r="N25" i="20"/>
  <c r="N48" i="20"/>
  <c r="N26" i="20"/>
  <c r="N58" i="20"/>
  <c r="N49" i="20"/>
  <c r="U49" i="20"/>
  <c r="N56" i="20"/>
  <c r="N39" i="20"/>
  <c r="N44" i="20"/>
  <c r="N27" i="20"/>
  <c r="U37" i="20"/>
  <c r="N37" i="20"/>
  <c r="N34" i="20"/>
  <c r="N62" i="20"/>
  <c r="U55" i="20"/>
  <c r="U46" i="20"/>
  <c r="U48" i="20"/>
  <c r="U40" i="20"/>
  <c r="N24" i="20"/>
  <c r="U57" i="20"/>
  <c r="U52" i="20"/>
  <c r="N46" i="20"/>
  <c r="N40" i="20"/>
  <c r="N35" i="20"/>
  <c r="N23" i="20"/>
  <c r="N60" i="20"/>
  <c r="U58" i="20"/>
  <c r="U36" i="20"/>
  <c r="U28" i="20"/>
  <c r="N21" i="20"/>
  <c r="N36" i="20"/>
  <c r="N29" i="20"/>
  <c r="U24" i="20"/>
  <c r="U43" i="20"/>
  <c r="U30" i="20"/>
  <c r="N41" i="20"/>
  <c r="U34" i="20"/>
  <c r="U54" i="20"/>
  <c r="N22" i="20"/>
  <c r="N54" i="20"/>
  <c r="U42" i="20"/>
  <c r="N51" i="20"/>
  <c r="U51" i="20"/>
  <c r="U35" i="20"/>
  <c r="U45" i="20"/>
  <c r="U29" i="20"/>
  <c r="N30" i="20"/>
  <c r="U44" i="20"/>
  <c r="U25" i="20"/>
  <c r="U41" i="20"/>
  <c r="U39" i="20"/>
  <c r="N18" i="20"/>
  <c r="U53" i="20"/>
  <c r="N53" i="20"/>
  <c r="N38" i="20"/>
  <c r="U47" i="20"/>
  <c r="N55" i="20"/>
  <c r="N33" i="20"/>
  <c r="N50" i="20"/>
  <c r="U33" i="20"/>
  <c r="U38" i="20"/>
  <c r="N59" i="20"/>
  <c r="U31" i="20"/>
  <c r="U60" i="20"/>
  <c r="U59" i="20"/>
  <c r="N42" i="20"/>
  <c r="N45" i="20"/>
  <c r="U19" i="20"/>
  <c r="N57" i="20"/>
  <c r="U50" i="20"/>
  <c r="N17" i="20"/>
  <c r="N19" i="20"/>
  <c r="N16" i="20"/>
  <c r="N20" i="20"/>
  <c r="T16" i="20"/>
  <c r="R16" i="20"/>
  <c r="O30" i="20"/>
  <c r="O15" i="20"/>
  <c r="O18" i="20"/>
  <c r="T18" i="20"/>
  <c r="Q18" i="20"/>
  <c r="R18" i="20"/>
  <c r="O14" i="20"/>
  <c r="O16" i="20"/>
  <c r="R14" i="20"/>
  <c r="T14" i="20"/>
  <c r="Q14" i="20"/>
  <c r="R13" i="20"/>
  <c r="T13" i="20"/>
  <c r="Q13" i="20"/>
  <c r="R19" i="20"/>
  <c r="Q19" i="20"/>
  <c r="T19" i="20"/>
  <c r="R10" i="20"/>
  <c r="Q10" i="20"/>
  <c r="T10" i="20"/>
  <c r="T23" i="20"/>
  <c r="Q17" i="20"/>
  <c r="T17" i="20"/>
  <c r="R17" i="20"/>
  <c r="T15" i="20"/>
  <c r="Q15" i="20"/>
  <c r="R15" i="20"/>
  <c r="R23" i="20"/>
  <c r="T9" i="20"/>
  <c r="Q9" i="20"/>
  <c r="R9" i="20"/>
  <c r="Q7" i="20"/>
  <c r="R7" i="20"/>
  <c r="T7" i="20"/>
  <c r="R8" i="20"/>
  <c r="Q8" i="20"/>
  <c r="T8" i="20"/>
  <c r="R46" i="20"/>
  <c r="R39" i="20"/>
  <c r="R53" i="20"/>
  <c r="T35" i="20"/>
  <c r="Q35" i="20"/>
  <c r="Q54" i="20"/>
  <c r="T57" i="20"/>
  <c r="T25" i="20"/>
  <c r="T28" i="20"/>
  <c r="Q33" i="20"/>
  <c r="T56" i="20"/>
  <c r="R22" i="20"/>
  <c r="T30" i="20"/>
  <c r="Q42" i="20"/>
  <c r="T43" i="20"/>
  <c r="Q55" i="20"/>
  <c r="T41" i="20"/>
  <c r="R30" i="20"/>
  <c r="T33" i="20"/>
  <c r="R42" i="20"/>
  <c r="Q56" i="20"/>
  <c r="Q22" i="20"/>
  <c r="J59" i="20"/>
  <c r="Q57" i="20"/>
  <c r="Q43" i="20"/>
  <c r="R41" i="20"/>
  <c r="T11" i="20"/>
  <c r="R11" i="20"/>
  <c r="Q11" i="20"/>
  <c r="T53" i="20"/>
  <c r="Q32" i="20"/>
  <c r="Q25" i="20"/>
  <c r="Q48" i="20"/>
  <c r="R34" i="20"/>
  <c r="Q59" i="20"/>
  <c r="T44" i="20"/>
  <c r="Q36" i="20"/>
  <c r="R54" i="20"/>
  <c r="T62" i="20"/>
  <c r="Q37" i="20"/>
  <c r="T36" i="20"/>
  <c r="R29" i="20"/>
  <c r="T40" i="20"/>
  <c r="T24" i="20"/>
  <c r="O31" i="20"/>
  <c r="Q58" i="20"/>
  <c r="R26" i="20"/>
  <c r="T39" i="20"/>
  <c r="T59" i="20"/>
  <c r="Q46" i="20"/>
  <c r="Q44" i="20"/>
  <c r="J28" i="20"/>
  <c r="J4" i="20"/>
  <c r="T49" i="20"/>
  <c r="T58" i="20"/>
  <c r="T37" i="20"/>
  <c r="Q29" i="20"/>
  <c r="Q40" i="20"/>
  <c r="Q50" i="20"/>
  <c r="T27" i="20"/>
  <c r="Q24" i="20"/>
  <c r="O29" i="20"/>
  <c r="T50" i="20"/>
  <c r="Q27" i="20"/>
  <c r="Q60" i="20"/>
  <c r="J22" i="20"/>
  <c r="J58" i="20"/>
  <c r="Q6" i="20"/>
  <c r="R6" i="20"/>
  <c r="Q28" i="20"/>
  <c r="R32" i="20"/>
  <c r="T47" i="20"/>
  <c r="T48" i="20"/>
  <c r="Q34" i="20"/>
  <c r="R47" i="20"/>
  <c r="Q61" i="20"/>
  <c r="T51" i="20"/>
  <c r="T52" i="20"/>
  <c r="Q62" i="20"/>
  <c r="R61" i="20"/>
  <c r="O51" i="20"/>
  <c r="J54" i="20"/>
  <c r="Q12" i="20"/>
  <c r="R12" i="20"/>
  <c r="T12" i="20"/>
  <c r="Q3" i="20"/>
  <c r="T3" i="20"/>
  <c r="R3" i="20"/>
  <c r="Q45" i="20"/>
  <c r="J40" i="20"/>
  <c r="J61" i="20"/>
  <c r="O56" i="20"/>
  <c r="T38" i="20"/>
  <c r="J21" i="20"/>
  <c r="J39" i="20"/>
  <c r="J31" i="20"/>
  <c r="J19" i="20"/>
  <c r="J43" i="20"/>
  <c r="O39" i="20"/>
  <c r="O32" i="20"/>
  <c r="O43" i="20"/>
  <c r="O46" i="20"/>
  <c r="J47" i="20"/>
  <c r="O41" i="20"/>
  <c r="T60" i="20"/>
  <c r="O24" i="20"/>
  <c r="T26" i="20"/>
  <c r="R38" i="20"/>
  <c r="J27" i="20"/>
  <c r="J33" i="20"/>
  <c r="J36" i="20"/>
  <c r="J24" i="20"/>
  <c r="O40" i="20"/>
  <c r="O47" i="20"/>
  <c r="J52" i="20"/>
  <c r="O53" i="20"/>
  <c r="O45" i="20"/>
  <c r="J50" i="20"/>
  <c r="O22" i="20"/>
  <c r="R45" i="20"/>
  <c r="J29" i="20"/>
  <c r="J30" i="20"/>
  <c r="J23" i="20"/>
  <c r="O35" i="20"/>
  <c r="J55" i="20"/>
  <c r="O27" i="20"/>
  <c r="J48" i="20"/>
  <c r="O44" i="20"/>
  <c r="J45" i="20"/>
  <c r="O21" i="20"/>
  <c r="J53" i="20"/>
  <c r="R55" i="20"/>
  <c r="R49" i="20"/>
  <c r="Q31" i="20"/>
  <c r="T31" i="20"/>
  <c r="Q51" i="20"/>
  <c r="Q52" i="20"/>
  <c r="J16" i="20"/>
  <c r="J17" i="20"/>
  <c r="J32" i="20"/>
  <c r="J25" i="20"/>
  <c r="J20" i="20"/>
  <c r="J38" i="20"/>
  <c r="J35" i="20"/>
  <c r="O48" i="20"/>
  <c r="O60" i="20"/>
  <c r="O49" i="20"/>
  <c r="O25" i="20"/>
  <c r="O57" i="20"/>
  <c r="O28" i="20"/>
  <c r="J56" i="20"/>
  <c r="O55" i="20"/>
  <c r="O23" i="20"/>
  <c r="J62" i="20"/>
  <c r="O61" i="20"/>
  <c r="J60" i="20"/>
  <c r="J46" i="20"/>
  <c r="O59" i="20"/>
  <c r="O38" i="20"/>
  <c r="O58" i="20"/>
  <c r="J15" i="20"/>
  <c r="J37" i="20"/>
  <c r="J18" i="20"/>
  <c r="J42" i="20"/>
  <c r="J26" i="20"/>
  <c r="J41" i="20"/>
  <c r="J34" i="20"/>
  <c r="O36" i="20"/>
  <c r="O33" i="20"/>
  <c r="J44" i="20"/>
  <c r="J49" i="20"/>
  <c r="O52" i="20"/>
  <c r="O42" i="20"/>
  <c r="J51" i="20"/>
  <c r="J57" i="20"/>
  <c r="O54" i="20"/>
  <c r="O50" i="20"/>
  <c r="O62" i="20"/>
  <c r="O37" i="20"/>
  <c r="O26" i="20"/>
  <c r="O34" i="20"/>
  <c r="J13" i="20"/>
  <c r="J12" i="20"/>
  <c r="J14" i="20"/>
  <c r="J11" i="20"/>
  <c r="R21" i="20"/>
  <c r="Q21" i="20"/>
  <c r="J10" i="20"/>
  <c r="J8" i="20"/>
  <c r="J9" i="20"/>
  <c r="J5" i="20"/>
  <c r="J6" i="20"/>
  <c r="J7" i="20"/>
  <c r="J4" i="1"/>
  <c r="J4" i="19" s="1"/>
  <c r="R5" i="20"/>
  <c r="T5" i="20"/>
  <c r="Q5" i="20"/>
  <c r="J3" i="20"/>
  <c r="O20" i="20"/>
  <c r="R4" i="20"/>
  <c r="T4" i="20"/>
  <c r="I9" i="23" l="1"/>
  <c r="A7" i="39" l="1"/>
  <c r="B7" i="39" s="1"/>
  <c r="N9" i="2"/>
  <c r="M9" i="2"/>
  <c r="L9" i="2"/>
  <c r="B35" i="40"/>
  <c r="E37" i="40" l="1"/>
  <c r="E37" i="46"/>
  <c r="B37" i="40"/>
  <c r="B37" i="46"/>
  <c r="H37" i="40"/>
  <c r="H37" i="46"/>
  <c r="D9" i="2"/>
  <c r="J8" i="2" s="1"/>
  <c r="F7" i="39"/>
  <c r="D7" i="39"/>
  <c r="C7" i="39"/>
  <c r="E7" i="39"/>
  <c r="K37" i="40"/>
  <c r="B38" i="40" s="1"/>
  <c r="D74" i="2" l="1"/>
  <c r="E74" i="2" s="1"/>
  <c r="D53" i="2"/>
  <c r="D47" i="39" s="1"/>
  <c r="E47" i="39" s="1"/>
  <c r="D54" i="2"/>
  <c r="E54" i="2" s="1"/>
  <c r="D51" i="2"/>
  <c r="D45" i="39" s="1"/>
  <c r="E45" i="39" s="1"/>
  <c r="D52" i="2"/>
  <c r="D46" i="39" s="1"/>
  <c r="E46" i="39" s="1"/>
  <c r="D55" i="2"/>
  <c r="D49" i="39" s="1"/>
  <c r="E49" i="39" s="1"/>
  <c r="D56" i="2"/>
  <c r="E56" i="2" s="1"/>
  <c r="D81" i="2"/>
  <c r="D75" i="39" s="1"/>
  <c r="E75" i="39" s="1"/>
  <c r="D90" i="2"/>
  <c r="D84" i="39" s="1"/>
  <c r="E84" i="39" s="1"/>
  <c r="D76" i="2"/>
  <c r="D70" i="39" s="1"/>
  <c r="E70" i="39" s="1"/>
  <c r="D61" i="2"/>
  <c r="D55" i="39" s="1"/>
  <c r="E55" i="39" s="1"/>
  <c r="D66" i="2"/>
  <c r="D60" i="39" s="1"/>
  <c r="E60" i="39" s="1"/>
  <c r="D85" i="2"/>
  <c r="D79" i="39" s="1"/>
  <c r="E79" i="39" s="1"/>
  <c r="D70" i="2"/>
  <c r="D64" i="39" s="1"/>
  <c r="E64" i="39" s="1"/>
  <c r="D88" i="2"/>
  <c r="D82" i="39" s="1"/>
  <c r="E82" i="39" s="1"/>
  <c r="D86" i="2"/>
  <c r="E86" i="2" s="1"/>
  <c r="D63" i="2"/>
  <c r="E63" i="2" s="1"/>
  <c r="D57" i="2"/>
  <c r="E57" i="2" s="1"/>
  <c r="D80" i="2"/>
  <c r="D74" i="39" s="1"/>
  <c r="E74" i="39" s="1"/>
  <c r="D83" i="2"/>
  <c r="E83" i="2" s="1"/>
  <c r="D72" i="2"/>
  <c r="E72" i="2" s="1"/>
  <c r="D67" i="2"/>
  <c r="D61" i="39" s="1"/>
  <c r="E61" i="39" s="1"/>
  <c r="D65" i="2"/>
  <c r="E65" i="2" s="1"/>
  <c r="D77" i="2"/>
  <c r="D71" i="39" s="1"/>
  <c r="E71" i="39" s="1"/>
  <c r="D82" i="2"/>
  <c r="E82" i="2" s="1"/>
  <c r="D87" i="2"/>
  <c r="D81" i="39" s="1"/>
  <c r="E81" i="39" s="1"/>
  <c r="D62" i="2"/>
  <c r="E62" i="2" s="1"/>
  <c r="D78" i="2"/>
  <c r="E78" i="2" s="1"/>
  <c r="D59" i="2"/>
  <c r="E59" i="2" s="1"/>
  <c r="D84" i="2"/>
  <c r="D78" i="39" s="1"/>
  <c r="E78" i="39" s="1"/>
  <c r="D60" i="2"/>
  <c r="D54" i="39" s="1"/>
  <c r="E54" i="39" s="1"/>
  <c r="D58" i="2"/>
  <c r="D52" i="39" s="1"/>
  <c r="E52" i="39" s="1"/>
  <c r="D89" i="2"/>
  <c r="E89" i="2" s="1"/>
  <c r="D75" i="2"/>
  <c r="D69" i="39" s="1"/>
  <c r="E69" i="39" s="1"/>
  <c r="D68" i="2"/>
  <c r="D62" i="39" s="1"/>
  <c r="E62" i="39" s="1"/>
  <c r="D79" i="2"/>
  <c r="D73" i="39" s="1"/>
  <c r="E73" i="39" s="1"/>
  <c r="D73" i="2"/>
  <c r="E73" i="2" s="1"/>
  <c r="D64" i="2"/>
  <c r="D58" i="39" s="1"/>
  <c r="E58" i="39" s="1"/>
  <c r="D71" i="2"/>
  <c r="D65" i="39" s="1"/>
  <c r="E65" i="39" s="1"/>
  <c r="D69" i="2"/>
  <c r="D63" i="39" s="1"/>
  <c r="E63" i="39" s="1"/>
  <c r="J6" i="39"/>
  <c r="NJ43" i="40"/>
  <c r="HV43" i="40"/>
  <c r="PF43" i="40"/>
  <c r="BJ43" i="40"/>
  <c r="GX43" i="40"/>
  <c r="Z43" i="40"/>
  <c r="NV43" i="40"/>
  <c r="LZ43" i="40"/>
  <c r="JF43" i="40"/>
  <c r="FZ43" i="40"/>
  <c r="MX43" i="40"/>
  <c r="DF43" i="40"/>
  <c r="FN43" i="40"/>
  <c r="LB43" i="40"/>
  <c r="QD43" i="40"/>
  <c r="B43" i="40"/>
  <c r="RB43" i="40"/>
  <c r="CH43" i="40"/>
  <c r="OT43" i="40"/>
  <c r="IH43" i="40"/>
  <c r="EP43" i="40"/>
  <c r="DR43" i="40"/>
  <c r="OH43" i="40"/>
  <c r="KD43" i="40"/>
  <c r="IT43" i="40"/>
  <c r="BV43" i="40"/>
  <c r="HJ43" i="40"/>
  <c r="JR43" i="40"/>
  <c r="ML43" i="40"/>
  <c r="AL43" i="40"/>
  <c r="PR43" i="40"/>
  <c r="N43" i="40"/>
  <c r="ED43" i="40"/>
  <c r="FB43" i="40"/>
  <c r="AX43" i="40"/>
  <c r="GL43" i="40"/>
  <c r="KP43" i="40"/>
  <c r="CT43" i="40"/>
  <c r="LN43" i="40"/>
  <c r="QP43" i="40"/>
  <c r="D68" i="39" l="1"/>
  <c r="E68" i="39" s="1"/>
  <c r="E55" i="2"/>
  <c r="E81" i="2"/>
  <c r="E90" i="2"/>
  <c r="E76" i="2"/>
  <c r="D50" i="39"/>
  <c r="E50" i="39" s="1"/>
  <c r="E60" i="2"/>
  <c r="D57" i="39"/>
  <c r="E57" i="39" s="1"/>
  <c r="E67" i="2"/>
  <c r="D53" i="39"/>
  <c r="E53" i="39" s="1"/>
  <c r="E64" i="2"/>
  <c r="E61" i="2"/>
  <c r="E69" i="2"/>
  <c r="D51" i="39"/>
  <c r="E51" i="39" s="1"/>
  <c r="D76" i="39"/>
  <c r="E76" i="39" s="1"/>
  <c r="D59" i="39"/>
  <c r="E59" i="39" s="1"/>
  <c r="E80" i="2"/>
  <c r="D80" i="39"/>
  <c r="E80" i="39" s="1"/>
  <c r="E87" i="2"/>
  <c r="E52" i="2"/>
  <c r="D67" i="39"/>
  <c r="E67" i="39" s="1"/>
  <c r="E88" i="2"/>
  <c r="D83" i="39"/>
  <c r="E83" i="39" s="1"/>
  <c r="D56" i="39"/>
  <c r="E56" i="39" s="1"/>
  <c r="E77" i="2"/>
  <c r="D77" i="39"/>
  <c r="E77" i="39" s="1"/>
  <c r="E84" i="2"/>
  <c r="E66" i="2"/>
  <c r="D48" i="39"/>
  <c r="E48" i="39" s="1"/>
  <c r="E51" i="2"/>
  <c r="E68" i="2"/>
  <c r="E71" i="2"/>
  <c r="E53" i="2"/>
  <c r="E75" i="2"/>
  <c r="E79" i="2"/>
  <c r="D66" i="39"/>
  <c r="E66" i="39" s="1"/>
  <c r="D72" i="39"/>
  <c r="E72" i="39" s="1"/>
  <c r="E70" i="2"/>
  <c r="E58" i="2"/>
  <c r="E8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H4" authorId="0" shapeId="0" xr:uid="{00000000-0006-0000-0300-000001000000}">
      <text>
        <r>
          <rPr>
            <sz val="11"/>
            <color theme="1"/>
            <rFont val="宋体"/>
            <family val="2"/>
            <charset val="134"/>
            <scheme val="minor"/>
          </rPr>
          <t>WANG Jason (WMG):
whole number btw 0 and 99999：
Please fill in the one-way distance，shuttle run would be considered in calculation</t>
        </r>
      </text>
    </comment>
    <comment ref="B5" authorId="0" shapeId="0" xr:uid="{00000000-0006-0000-0300-000002000000}">
      <text>
        <r>
          <rPr>
            <sz val="11"/>
            <color theme="1"/>
            <rFont val="宋体"/>
            <family val="2"/>
            <charset val="134"/>
            <scheme val="minor"/>
          </rPr>
          <t>WANG Jason (WMG):
whole number btw 0 and 99999</t>
        </r>
      </text>
    </comment>
    <comment ref="D5" authorId="0" shapeId="0" xr:uid="{00000000-0006-0000-0300-000003000000}">
      <text>
        <r>
          <rPr>
            <sz val="11"/>
            <color theme="1"/>
            <rFont val="宋体"/>
            <family val="2"/>
            <charset val="134"/>
            <scheme val="minor"/>
          </rPr>
          <t>WANG Jason (WMG):
whole number btw 0 and 99999</t>
        </r>
      </text>
    </comment>
    <comment ref="B6" authorId="0" shapeId="0" xr:uid="{00000000-0006-0000-0300-000004000000}">
      <text>
        <r>
          <rPr>
            <b/>
            <sz val="9"/>
            <color indexed="81"/>
            <rFont val="Tahoma"/>
            <family val="2"/>
          </rPr>
          <t>WANG Jason (WMG):</t>
        </r>
        <r>
          <rPr>
            <sz val="9"/>
            <color indexed="81"/>
            <rFont val="Tahoma"/>
            <family val="2"/>
          </rPr>
          <t xml:space="preserve">
target load rate on Truck,default 75% ,suggestion would be made if not reach  </t>
        </r>
      </text>
    </comment>
    <comment ref="E6" authorId="0" shapeId="0" xr:uid="{00000000-0006-0000-0300-000005000000}">
      <text>
        <r>
          <rPr>
            <sz val="11"/>
            <color theme="1"/>
            <rFont val="宋体"/>
            <family val="2"/>
            <charset val="134"/>
            <scheme val="minor"/>
          </rPr>
          <t>WANG Jason (WMG):
whole number btw 0 and 99999</t>
        </r>
      </text>
    </comment>
    <comment ref="C11" authorId="0" shapeId="0" xr:uid="{00000000-0006-0000-0300-000006000000}">
      <text>
        <r>
          <rPr>
            <sz val="11"/>
            <color theme="1"/>
            <rFont val="宋体"/>
            <family val="2"/>
            <charset val="134"/>
            <scheme val="minor"/>
          </rPr>
          <t>WANG Jason (WMG):
whole number btw 0 and 99999</t>
        </r>
      </text>
    </comment>
    <comment ref="D11" authorId="0" shapeId="0" xr:uid="{00000000-0006-0000-0300-000007000000}">
      <text>
        <r>
          <rPr>
            <sz val="11"/>
            <color theme="1"/>
            <rFont val="宋体"/>
            <family val="2"/>
            <charset val="134"/>
            <scheme val="minor"/>
          </rPr>
          <t>WANG Jason (WMG):
whole number btw 0 and 99999</t>
        </r>
      </text>
    </comment>
    <comment ref="E11" authorId="0" shapeId="0" xr:uid="{00000000-0006-0000-0300-000008000000}">
      <text>
        <r>
          <rPr>
            <sz val="11"/>
            <color theme="1"/>
            <rFont val="宋体"/>
            <family val="2"/>
            <charset val="134"/>
            <scheme val="minor"/>
          </rPr>
          <t>WANG Jason (WMG):
whole number btw 0 and 99999</t>
        </r>
      </text>
    </comment>
    <comment ref="F11" authorId="0" shapeId="0" xr:uid="{00000000-0006-0000-0300-000009000000}">
      <text>
        <r>
          <rPr>
            <sz val="11"/>
            <color theme="1"/>
            <rFont val="宋体"/>
            <family val="2"/>
            <charset val="134"/>
            <scheme val="minor"/>
          </rPr>
          <t>WANG Jason (WMG):
whole number btw 0 and 99999</t>
        </r>
      </text>
    </comment>
    <comment ref="J11" authorId="0" shapeId="0" xr:uid="{00000000-0006-0000-0300-00000A000000}">
      <text>
        <r>
          <rPr>
            <b/>
            <sz val="9"/>
            <color indexed="81"/>
            <rFont val="Tahoma"/>
            <family val="2"/>
          </rPr>
          <t>WANG Jason (WMG):</t>
        </r>
        <r>
          <rPr>
            <sz val="9"/>
            <color indexed="81"/>
            <rFont val="Tahoma"/>
            <family val="2"/>
          </rPr>
          <t xml:space="preserve">
the least vol contained in one box (production requirement to avoid frequently loading container):
1 stands for 1hr vol for production in one container
</t>
        </r>
      </text>
    </comment>
    <comment ref="L11" authorId="0" shapeId="0" xr:uid="{00000000-0006-0000-0300-00000B000000}">
      <text>
        <r>
          <rPr>
            <sz val="11"/>
            <color theme="1"/>
            <rFont val="宋体"/>
            <family val="2"/>
            <charset val="134"/>
            <scheme val="minor"/>
          </rPr>
          <t>WANG Jason (WMG):
whole number btw 0 and 99999</t>
        </r>
      </text>
    </comment>
    <comment ref="M11" authorId="0" shapeId="0" xr:uid="{00000000-0006-0000-0300-00000C000000}">
      <text>
        <r>
          <rPr>
            <sz val="11"/>
            <color theme="1"/>
            <rFont val="宋体"/>
            <family val="2"/>
            <charset val="134"/>
            <scheme val="minor"/>
          </rPr>
          <t>WANG Jason (WMG):
whole number btw 0 and 99999</t>
        </r>
      </text>
    </comment>
    <comment ref="N11" authorId="0" shapeId="0" xr:uid="{00000000-0006-0000-0300-00000D000000}">
      <text>
        <r>
          <rPr>
            <sz val="11"/>
            <color theme="1"/>
            <rFont val="宋体"/>
            <family val="2"/>
            <charset val="134"/>
            <scheme val="minor"/>
          </rPr>
          <t>WANG Jason (WMG):
whole number btw 0 and 99999</t>
        </r>
      </text>
    </comment>
    <comment ref="O11" authorId="0" shapeId="0" xr:uid="{00000000-0006-0000-0300-00000E000000}">
      <text>
        <r>
          <rPr>
            <sz val="11"/>
            <color theme="1"/>
            <rFont val="宋体"/>
            <family val="2"/>
            <charset val="134"/>
            <scheme val="minor"/>
          </rPr>
          <t>WANG Jason (WMG):
whole number btw 0 and 99999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M18" authorId="0" shapeId="0" xr:uid="{00000000-0006-0000-0400-000001000000}">
      <text>
        <r>
          <rPr>
            <b/>
            <sz val="9"/>
            <color indexed="81"/>
            <rFont val="Tahoma"/>
            <family val="2"/>
          </rPr>
          <t>WANG Jason (WMG):</t>
        </r>
        <r>
          <rPr>
            <sz val="9"/>
            <color indexed="81"/>
            <rFont val="Tahoma"/>
            <family val="2"/>
          </rPr>
          <t xml:space="preserve">
need to update on formula to match with the exact pallet</t>
        </r>
      </text>
    </comment>
    <comment ref="I50" authorId="0" shapeId="0" xr:uid="{00000000-0006-0000-0400-000002000000}">
      <text>
        <r>
          <rPr>
            <b/>
            <sz val="9"/>
            <color indexed="81"/>
            <rFont val="Tahoma"/>
            <family val="2"/>
          </rPr>
          <t>WANG Jason (WMG):</t>
        </r>
        <r>
          <rPr>
            <sz val="9"/>
            <color indexed="81"/>
            <rFont val="Tahoma"/>
            <family val="2"/>
          </rPr>
          <t xml:space="preserve">
note that if we picked box,then we use picked box not ideal box ,but show the ideal # of parts could be put into the box</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B7" authorId="0" shapeId="0" xr:uid="{00000000-0006-0000-0500-000001000000}">
      <text>
        <r>
          <rPr>
            <b/>
            <sz val="9"/>
            <color indexed="81"/>
            <rFont val="Tahoma"/>
            <family val="2"/>
          </rPr>
          <t>WANG Jason (WMG):</t>
        </r>
        <r>
          <rPr>
            <sz val="9"/>
            <color indexed="81"/>
            <rFont val="Tahoma"/>
            <family val="2"/>
          </rPr>
          <t xml:space="preserve">
default 1 day
</t>
        </r>
      </text>
    </comment>
    <comment ref="I8" authorId="0" shapeId="0" xr:uid="{00000000-0006-0000-0500-000002000000}">
      <text>
        <r>
          <rPr>
            <b/>
            <sz val="9"/>
            <color indexed="81"/>
            <rFont val="Tahoma"/>
            <family val="2"/>
          </rPr>
          <t>WANG Jason (WMG):</t>
        </r>
        <r>
          <rPr>
            <sz val="9"/>
            <color indexed="81"/>
            <rFont val="Tahoma"/>
            <family val="2"/>
          </rPr>
          <t xml:space="preserve">
WANG Jason (WMG):
*1.6 means we have taken the shuttle run into consideration , and the way back is 0.6 times the fee of forward since the oil consumption would be lower. Speed could be faster</t>
        </r>
      </text>
    </comment>
    <comment ref="A10" authorId="0" shapeId="0" xr:uid="{00000000-0006-0000-0500-000003000000}">
      <text>
        <r>
          <rPr>
            <b/>
            <sz val="9"/>
            <color indexed="81"/>
            <rFont val="Tahoma"/>
            <family val="2"/>
          </rPr>
          <t>WANG Jason (WMG):</t>
        </r>
        <r>
          <rPr>
            <sz val="9"/>
            <color indexed="81"/>
            <rFont val="Tahoma"/>
            <family val="2"/>
          </rPr>
          <t xml:space="preserve">
Num should be below 10</t>
        </r>
      </text>
    </comment>
    <comment ref="B17" authorId="0" shapeId="0" xr:uid="{00000000-0006-0000-0500-000004000000}">
      <text>
        <r>
          <rPr>
            <b/>
            <sz val="9"/>
            <color indexed="81"/>
            <rFont val="Tahoma"/>
            <family val="2"/>
          </rPr>
          <t>WANG Jason (WMG):</t>
        </r>
        <r>
          <rPr>
            <sz val="9"/>
            <color indexed="81"/>
            <rFont val="Tahoma"/>
            <family val="2"/>
          </rPr>
          <t xml:space="preserve">
Please DO name the truck if you need to adhoc one ,or maybe it wouldn't be counted when calculate</t>
        </r>
      </text>
    </comment>
    <comment ref="F17" authorId="0" shapeId="0" xr:uid="{00000000-0006-0000-0500-000005000000}">
      <text>
        <r>
          <rPr>
            <b/>
            <sz val="9"/>
            <color indexed="81"/>
            <rFont val="Tahoma"/>
            <family val="2"/>
          </rPr>
          <t>WANG Jason (WMG):</t>
        </r>
        <r>
          <rPr>
            <sz val="9"/>
            <color indexed="81"/>
            <rFont val="Tahoma"/>
            <family val="2"/>
          </rPr>
          <t xml:space="preserve">
data validation:decimal &gt;0</t>
        </r>
      </text>
    </comment>
    <comment ref="G17" authorId="0" shapeId="0" xr:uid="{00000000-0006-0000-0500-000006000000}">
      <text>
        <r>
          <rPr>
            <b/>
            <sz val="9"/>
            <color indexed="81"/>
            <rFont val="Tahoma"/>
            <family val="2"/>
          </rPr>
          <t>WANG Jason (WMG):</t>
        </r>
        <r>
          <rPr>
            <sz val="9"/>
            <color indexed="81"/>
            <rFont val="Tahoma"/>
            <family val="2"/>
          </rPr>
          <t xml:space="preserve">
data validation:decimal &gt;0</t>
        </r>
      </text>
    </comment>
    <comment ref="H17" authorId="0" shapeId="0" xr:uid="{00000000-0006-0000-0500-000007000000}">
      <text>
        <r>
          <rPr>
            <b/>
            <sz val="9"/>
            <color indexed="81"/>
            <rFont val="Tahoma"/>
            <family val="2"/>
          </rPr>
          <t>WANG Jason (WMG):</t>
        </r>
        <r>
          <rPr>
            <sz val="9"/>
            <color indexed="81"/>
            <rFont val="Tahoma"/>
            <family val="2"/>
          </rPr>
          <t xml:space="preserve">
data validation:decimal &gt;0</t>
        </r>
      </text>
    </comment>
    <comment ref="I17" authorId="0" shapeId="0" xr:uid="{00000000-0006-0000-0500-000008000000}">
      <text>
        <r>
          <rPr>
            <b/>
            <sz val="9"/>
            <color indexed="81"/>
            <rFont val="Tahoma"/>
            <family val="2"/>
          </rPr>
          <t>WANG Jason (WMG):</t>
        </r>
        <r>
          <rPr>
            <sz val="9"/>
            <color indexed="81"/>
            <rFont val="Tahoma"/>
            <family val="2"/>
          </rPr>
          <t xml:space="preserve">
data validation:decimal &gt;0</t>
        </r>
      </text>
    </comment>
    <comment ref="J17" authorId="0" shapeId="0" xr:uid="{00000000-0006-0000-0500-000009000000}">
      <text>
        <r>
          <rPr>
            <b/>
            <sz val="9"/>
            <color indexed="81"/>
            <rFont val="Tahoma"/>
            <family val="2"/>
          </rPr>
          <t>WANG Jason (WMG):</t>
        </r>
        <r>
          <rPr>
            <sz val="9"/>
            <color indexed="81"/>
            <rFont val="Tahoma"/>
            <family val="2"/>
          </rPr>
          <t xml:space="preserve">
data validation:decimal &gt;0</t>
        </r>
      </text>
    </comment>
    <comment ref="F26" authorId="0" shapeId="0" xr:uid="{00000000-0006-0000-0500-00000A000000}">
      <text>
        <r>
          <rPr>
            <b/>
            <sz val="9"/>
            <color indexed="81"/>
            <rFont val="Tahoma"/>
            <family val="2"/>
          </rPr>
          <t>WANG Jason (WMG):</t>
        </r>
        <r>
          <rPr>
            <sz val="9"/>
            <color indexed="81"/>
            <rFont val="Tahoma"/>
            <family val="2"/>
          </rPr>
          <t xml:space="preserve">
Excel Inner read area</t>
        </r>
      </text>
    </comment>
    <comment ref="G26" authorId="0" shapeId="0" xr:uid="{00000000-0006-0000-0500-00000B000000}">
      <text>
        <r>
          <rPr>
            <b/>
            <sz val="9"/>
            <color indexed="81"/>
            <rFont val="Tahoma"/>
            <family val="2"/>
          </rPr>
          <t>WANG Jason (WMG):</t>
        </r>
        <r>
          <rPr>
            <sz val="9"/>
            <color indexed="81"/>
            <rFont val="Tahoma"/>
            <family val="2"/>
          </rPr>
          <t xml:space="preserve">
Excel Inner read area</t>
        </r>
      </text>
    </comment>
    <comment ref="H26" authorId="0" shapeId="0" xr:uid="{00000000-0006-0000-0500-00000C000000}">
      <text>
        <r>
          <rPr>
            <b/>
            <sz val="9"/>
            <color indexed="81"/>
            <rFont val="Tahoma"/>
            <family val="2"/>
          </rPr>
          <t>WANG Jason (WMG):</t>
        </r>
        <r>
          <rPr>
            <sz val="9"/>
            <color indexed="81"/>
            <rFont val="Tahoma"/>
            <family val="2"/>
          </rPr>
          <t xml:space="preserve">
Excel Inner read area</t>
        </r>
      </text>
    </comment>
    <comment ref="H32" authorId="0" shapeId="0" xr:uid="{00000000-0006-0000-0500-00000D000000}">
      <text>
        <r>
          <rPr>
            <b/>
            <sz val="9"/>
            <color indexed="81"/>
            <rFont val="Tahoma"/>
            <family val="2"/>
          </rPr>
          <t>WANG Jason (WMG):</t>
        </r>
        <r>
          <rPr>
            <sz val="9"/>
            <color indexed="81"/>
            <rFont val="Tahoma"/>
            <family val="2"/>
          </rPr>
          <t xml:space="preserve">
data validation:decimal &gt;0</t>
        </r>
      </text>
    </comment>
    <comment ref="I32" authorId="0" shapeId="0" xr:uid="{00000000-0006-0000-0500-00000E000000}">
      <text>
        <r>
          <rPr>
            <b/>
            <sz val="9"/>
            <color indexed="81"/>
            <rFont val="Tahoma"/>
            <family val="2"/>
          </rPr>
          <t>WANG Jason (WMG):</t>
        </r>
        <r>
          <rPr>
            <sz val="9"/>
            <color indexed="81"/>
            <rFont val="Tahoma"/>
            <family val="2"/>
          </rPr>
          <t xml:space="preserve">
data validation:decimal &gt;0</t>
        </r>
      </text>
    </comment>
    <comment ref="J32" authorId="0" shapeId="0" xr:uid="{00000000-0006-0000-0500-00000F000000}">
      <text>
        <r>
          <rPr>
            <b/>
            <sz val="9"/>
            <color indexed="81"/>
            <rFont val="Tahoma"/>
            <family val="2"/>
          </rPr>
          <t>WANG Jason (WMG):</t>
        </r>
        <r>
          <rPr>
            <sz val="9"/>
            <color indexed="81"/>
            <rFont val="Tahoma"/>
            <family val="2"/>
          </rPr>
          <t xml:space="preserve">
data validation:decimal &gt;0</t>
        </r>
      </text>
    </comment>
    <comment ref="L40" authorId="0" shapeId="0" xr:uid="{00000000-0006-0000-0500-000010000000}">
      <text>
        <r>
          <rPr>
            <b/>
            <sz val="9"/>
            <color indexed="81"/>
            <rFont val="Tahoma"/>
            <family val="2"/>
          </rPr>
          <t>WANG Jason (WMG):</t>
        </r>
        <r>
          <rPr>
            <sz val="9"/>
            <color indexed="81"/>
            <rFont val="Tahoma"/>
            <family val="2"/>
          </rPr>
          <t xml:space="preserve">
incl. Pallet etc. (all the packagine related</t>
        </r>
      </text>
    </comment>
    <comment ref="I81" authorId="0" shapeId="0" xr:uid="{00000000-0006-0000-0500-000011000000}">
      <text>
        <r>
          <rPr>
            <b/>
            <sz val="9"/>
            <color indexed="81"/>
            <rFont val="Tahoma"/>
            <family val="2"/>
          </rPr>
          <t>WANG Jason (WMG):</t>
        </r>
        <r>
          <rPr>
            <sz val="9"/>
            <color indexed="81"/>
            <rFont val="Tahoma"/>
            <family val="2"/>
          </rPr>
          <t xml:space="preserve">
data validation:decimal &gt;0</t>
        </r>
      </text>
    </comment>
    <comment ref="J81" authorId="0" shapeId="0" xr:uid="{00000000-0006-0000-0500-000012000000}">
      <text>
        <r>
          <rPr>
            <b/>
            <sz val="9"/>
            <color indexed="81"/>
            <rFont val="Tahoma"/>
            <family val="2"/>
          </rPr>
          <t>WANG Jason (WMG):</t>
        </r>
        <r>
          <rPr>
            <sz val="9"/>
            <color indexed="81"/>
            <rFont val="Tahoma"/>
            <family val="2"/>
          </rPr>
          <t xml:space="preserve">
data validation:decimal &gt;0</t>
        </r>
      </text>
    </comment>
    <comment ref="X81" authorId="0" shapeId="0" xr:uid="{00000000-0006-0000-0500-000013000000}">
      <text>
        <r>
          <rPr>
            <b/>
            <sz val="9"/>
            <color indexed="81"/>
            <rFont val="Tahoma"/>
            <family val="2"/>
          </rPr>
          <t>WANG Jason (WMG):</t>
        </r>
        <r>
          <rPr>
            <sz val="9"/>
            <color indexed="81"/>
            <rFont val="Tahoma"/>
            <family val="2"/>
          </rPr>
          <t xml:space="preserve">
seperate line of std box &amp; adhoc box
</t>
        </r>
      </text>
    </comment>
    <comment ref="F82" authorId="0" shapeId="0" xr:uid="{00000000-0006-0000-0500-000014000000}">
      <text>
        <r>
          <rPr>
            <b/>
            <sz val="9"/>
            <color indexed="81"/>
            <rFont val="Tahoma"/>
            <family val="2"/>
          </rPr>
          <t>WANG Jason (WMG):</t>
        </r>
        <r>
          <rPr>
            <sz val="9"/>
            <color indexed="81"/>
            <rFont val="Tahoma"/>
            <family val="2"/>
          </rPr>
          <t xml:space="preserve">
data validation:decimal &gt;0</t>
        </r>
      </text>
    </comment>
    <comment ref="G82" authorId="0" shapeId="0" xr:uid="{00000000-0006-0000-0500-000015000000}">
      <text>
        <r>
          <rPr>
            <b/>
            <sz val="9"/>
            <color indexed="81"/>
            <rFont val="Tahoma"/>
            <family val="2"/>
          </rPr>
          <t>WANG Jason (WMG):</t>
        </r>
        <r>
          <rPr>
            <sz val="9"/>
            <color indexed="81"/>
            <rFont val="Tahoma"/>
            <family val="2"/>
          </rPr>
          <t xml:space="preserve">
data validation:decimal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H4" authorId="0" shapeId="0" xr:uid="{00000000-0006-0000-0800-000001000000}">
      <text>
        <r>
          <rPr>
            <sz val="11"/>
            <color theme="1"/>
            <rFont val="宋体"/>
            <family val="2"/>
            <charset val="134"/>
            <scheme val="minor"/>
          </rPr>
          <t>WANG Jason (WMG):
whole number btw 0 and 99999</t>
        </r>
      </text>
    </comment>
    <comment ref="B5" authorId="0" shapeId="0" xr:uid="{00000000-0006-0000-0800-000002000000}">
      <text>
        <r>
          <rPr>
            <sz val="11"/>
            <color theme="1"/>
            <rFont val="宋体"/>
            <family val="2"/>
            <charset val="134"/>
            <scheme val="minor"/>
          </rPr>
          <t>WANG Jason (WMG):
whole number btw 0 and 99999</t>
        </r>
      </text>
    </comment>
    <comment ref="D5" authorId="0" shapeId="0" xr:uid="{00000000-0006-0000-0800-000003000000}">
      <text>
        <r>
          <rPr>
            <sz val="11"/>
            <color theme="1"/>
            <rFont val="宋体"/>
            <family val="2"/>
            <charset val="134"/>
            <scheme val="minor"/>
          </rPr>
          <t>WANG Jason (WMG):
whole number btw 0 and 99999</t>
        </r>
      </text>
    </comment>
    <comment ref="C8" authorId="0" shapeId="0" xr:uid="{00000000-0006-0000-0800-000004000000}">
      <text>
        <r>
          <rPr>
            <sz val="11"/>
            <color theme="1"/>
            <rFont val="宋体"/>
            <family val="2"/>
            <charset val="134"/>
            <scheme val="minor"/>
          </rPr>
          <t>WANG Jason (WMG):
whole number btw 0 and 99999</t>
        </r>
      </text>
    </comment>
    <comment ref="D8" authorId="0" shapeId="0" xr:uid="{00000000-0006-0000-0800-000005000000}">
      <text>
        <r>
          <rPr>
            <sz val="11"/>
            <color theme="1"/>
            <rFont val="宋体"/>
            <family val="2"/>
            <charset val="134"/>
            <scheme val="minor"/>
          </rPr>
          <t>WANG Jason (WMG):
whole number btw 0 and 99999</t>
        </r>
      </text>
    </comment>
    <comment ref="E8" authorId="0" shapeId="0" xr:uid="{00000000-0006-0000-0800-000006000000}">
      <text>
        <r>
          <rPr>
            <sz val="11"/>
            <color theme="1"/>
            <rFont val="宋体"/>
            <family val="2"/>
            <charset val="134"/>
            <scheme val="minor"/>
          </rPr>
          <t>WANG Jason (WMG):
whole number btw 0 and 99999</t>
        </r>
      </text>
    </comment>
    <comment ref="F8" authorId="0" shapeId="0" xr:uid="{00000000-0006-0000-0800-000007000000}">
      <text>
        <r>
          <rPr>
            <sz val="11"/>
            <color theme="1"/>
            <rFont val="宋体"/>
            <family val="2"/>
            <charset val="134"/>
            <scheme val="minor"/>
          </rPr>
          <t>WANG Jason (WMG):
whole number btw 0 and 99999</t>
        </r>
      </text>
    </comment>
    <comment ref="G8" authorId="0" shapeId="0" xr:uid="{00000000-0006-0000-0800-000008000000}">
      <text>
        <r>
          <rPr>
            <sz val="11"/>
            <color theme="1"/>
            <rFont val="宋体"/>
            <family val="2"/>
            <charset val="134"/>
            <scheme val="minor"/>
          </rPr>
          <t>WANG Jason (WMG):
whole number btw 0 and 99999</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A1" authorId="0" shapeId="0" xr:uid="{00000000-0006-0000-0900-000001000000}">
      <text>
        <r>
          <rPr>
            <b/>
            <sz val="9"/>
            <color indexed="81"/>
            <rFont val="Tahoma"/>
            <family val="2"/>
          </rPr>
          <t>WANG Jason (WMG):</t>
        </r>
        <r>
          <rPr>
            <sz val="9"/>
            <color indexed="81"/>
            <rFont val="Tahoma"/>
            <family val="2"/>
          </rPr>
          <t xml:space="preserve">
python code
</t>
        </r>
      </text>
    </comment>
    <comment ref="C2" authorId="0" shapeId="0" xr:uid="{00000000-0006-0000-0900-000002000000}">
      <text>
        <r>
          <rPr>
            <b/>
            <sz val="9"/>
            <color indexed="81"/>
            <rFont val="Tahoma"/>
            <family val="2"/>
          </rPr>
          <t>WANG Jason (WMG):</t>
        </r>
        <r>
          <rPr>
            <sz val="9"/>
            <color indexed="81"/>
            <rFont val="Tahoma"/>
            <family val="2"/>
          </rPr>
          <t xml:space="preserve">
vlookup code</t>
        </r>
      </text>
    </comment>
    <comment ref="U15" authorId="0" shapeId="0" xr:uid="{00000000-0006-0000-0900-000003000000}">
      <text>
        <r>
          <rPr>
            <b/>
            <sz val="9"/>
            <color indexed="81"/>
            <rFont val="Tahoma"/>
            <family val="2"/>
          </rPr>
          <t>WANG Jason (WMG):</t>
        </r>
        <r>
          <rPr>
            <sz val="9"/>
            <color indexed="81"/>
            <rFont val="Tahoma"/>
            <family val="2"/>
          </rPr>
          <t xml:space="preserve">
based on 30KM 6.8X2.4X2.4 Truck 500/round Trip - full load of 0.8X0.6X0.34 about 2.5RMB/Box    5% is way more than enough</t>
        </r>
      </text>
    </comment>
    <comment ref="U16" authorId="0" shapeId="0" xr:uid="{00000000-0006-0000-0900-000004000000}">
      <text>
        <r>
          <rPr>
            <b/>
            <sz val="9"/>
            <color indexed="81"/>
            <rFont val="Tahoma"/>
            <family val="2"/>
          </rPr>
          <t>WANG Jason (WMG):</t>
        </r>
        <r>
          <rPr>
            <sz val="9"/>
            <color indexed="81"/>
            <rFont val="Tahoma"/>
            <family val="2"/>
          </rPr>
          <t xml:space="preserve">
incl. ribbon/transportation fee of box from manf.</t>
        </r>
      </text>
    </comment>
    <comment ref="C34" authorId="0" shapeId="0" xr:uid="{00000000-0006-0000-0900-000005000000}">
      <text>
        <r>
          <rPr>
            <b/>
            <sz val="9"/>
            <color indexed="81"/>
            <rFont val="Tahoma"/>
            <family val="2"/>
          </rPr>
          <t>WANG Jason (WMG):</t>
        </r>
        <r>
          <rPr>
            <sz val="9"/>
            <color indexed="81"/>
            <rFont val="Tahoma"/>
            <family val="2"/>
          </rPr>
          <t xml:space="preserve">
new
</t>
        </r>
      </text>
    </comment>
    <comment ref="S34" authorId="0" shapeId="0" xr:uid="{00000000-0006-0000-0900-000006000000}">
      <text>
        <r>
          <rPr>
            <b/>
            <sz val="9"/>
            <color indexed="81"/>
            <rFont val="Tahoma"/>
            <family val="2"/>
          </rPr>
          <t>WANG Jason (WMG):</t>
        </r>
        <r>
          <rPr>
            <sz val="9"/>
            <color indexed="81"/>
            <rFont val="Tahoma"/>
            <family val="2"/>
          </rPr>
          <t xml:space="preserve">
already include in carton invest</t>
        </r>
      </text>
    </comment>
    <comment ref="U34" authorId="0" shapeId="0" xr:uid="{00000000-0006-0000-0900-000007000000}">
      <text>
        <r>
          <rPr>
            <b/>
            <sz val="9"/>
            <color indexed="81"/>
            <rFont val="Tahoma"/>
            <family val="2"/>
          </rPr>
          <t>WANG Jason (WMG):</t>
        </r>
        <r>
          <rPr>
            <sz val="9"/>
            <color indexed="81"/>
            <rFont val="Tahoma"/>
            <family val="2"/>
          </rPr>
          <t xml:space="preserve">
already include in carton invest</t>
        </r>
      </text>
    </comment>
    <comment ref="S35" authorId="0" shapeId="0" xr:uid="{00000000-0006-0000-0900-000008000000}">
      <text>
        <r>
          <rPr>
            <b/>
            <sz val="9"/>
            <color indexed="81"/>
            <rFont val="Tahoma"/>
            <family val="2"/>
          </rPr>
          <t>WANG Jason (WMG):</t>
        </r>
        <r>
          <rPr>
            <sz val="9"/>
            <color indexed="81"/>
            <rFont val="Tahoma"/>
            <family val="2"/>
          </rPr>
          <t xml:space="preserve">
already include in carton invest</t>
        </r>
      </text>
    </comment>
    <comment ref="U35" authorId="0" shapeId="0" xr:uid="{00000000-0006-0000-0900-000009000000}">
      <text>
        <r>
          <rPr>
            <b/>
            <sz val="9"/>
            <color indexed="81"/>
            <rFont val="Tahoma"/>
            <family val="2"/>
          </rPr>
          <t>WANG Jason (WMG):</t>
        </r>
        <r>
          <rPr>
            <sz val="9"/>
            <color indexed="81"/>
            <rFont val="Tahoma"/>
            <family val="2"/>
          </rPr>
          <t xml:space="preserve">
already include in carton invest</t>
        </r>
      </text>
    </comment>
    <comment ref="S36" authorId="0" shapeId="0" xr:uid="{00000000-0006-0000-0900-00000A000000}">
      <text>
        <r>
          <rPr>
            <b/>
            <sz val="9"/>
            <color indexed="81"/>
            <rFont val="Tahoma"/>
            <family val="2"/>
          </rPr>
          <t>WANG Jason (WMG):</t>
        </r>
        <r>
          <rPr>
            <sz val="9"/>
            <color indexed="81"/>
            <rFont val="Tahoma"/>
            <family val="2"/>
          </rPr>
          <t xml:space="preserve">
already include in carton invest</t>
        </r>
      </text>
    </comment>
    <comment ref="U36" authorId="0" shapeId="0" xr:uid="{00000000-0006-0000-0900-00000B000000}">
      <text>
        <r>
          <rPr>
            <b/>
            <sz val="9"/>
            <color indexed="81"/>
            <rFont val="Tahoma"/>
            <family val="2"/>
          </rPr>
          <t>WANG Jason (WMG):</t>
        </r>
        <r>
          <rPr>
            <sz val="9"/>
            <color indexed="81"/>
            <rFont val="Tahoma"/>
            <family val="2"/>
          </rPr>
          <t xml:space="preserve">
already include in carton invest</t>
        </r>
      </text>
    </comment>
    <comment ref="S37" authorId="0" shapeId="0" xr:uid="{00000000-0006-0000-0900-00000C000000}">
      <text>
        <r>
          <rPr>
            <b/>
            <sz val="9"/>
            <color indexed="81"/>
            <rFont val="Tahoma"/>
            <family val="2"/>
          </rPr>
          <t>WANG Jason (WMG):</t>
        </r>
        <r>
          <rPr>
            <sz val="9"/>
            <color indexed="81"/>
            <rFont val="Tahoma"/>
            <family val="2"/>
          </rPr>
          <t xml:space="preserve">
already include in carton invest</t>
        </r>
      </text>
    </comment>
    <comment ref="U37" authorId="0" shapeId="0" xr:uid="{00000000-0006-0000-0900-00000D000000}">
      <text>
        <r>
          <rPr>
            <b/>
            <sz val="9"/>
            <color indexed="81"/>
            <rFont val="Tahoma"/>
            <family val="2"/>
          </rPr>
          <t>WANG Jason (WMG):</t>
        </r>
        <r>
          <rPr>
            <sz val="9"/>
            <color indexed="81"/>
            <rFont val="Tahoma"/>
            <family val="2"/>
          </rPr>
          <t xml:space="preserve">
already include in carton invest</t>
        </r>
      </text>
    </comment>
    <comment ref="S38" authorId="0" shapeId="0" xr:uid="{00000000-0006-0000-0900-00000E000000}">
      <text>
        <r>
          <rPr>
            <b/>
            <sz val="9"/>
            <color indexed="81"/>
            <rFont val="Tahoma"/>
            <family val="2"/>
          </rPr>
          <t>WANG Jason (WMG):</t>
        </r>
        <r>
          <rPr>
            <sz val="9"/>
            <color indexed="81"/>
            <rFont val="Tahoma"/>
            <family val="2"/>
          </rPr>
          <t xml:space="preserve">
already include in carton invest</t>
        </r>
      </text>
    </comment>
    <comment ref="U38" authorId="0" shapeId="0" xr:uid="{00000000-0006-0000-0900-00000F000000}">
      <text>
        <r>
          <rPr>
            <b/>
            <sz val="9"/>
            <color indexed="81"/>
            <rFont val="Tahoma"/>
            <family val="2"/>
          </rPr>
          <t>WANG Jason (WMG):</t>
        </r>
        <r>
          <rPr>
            <sz val="9"/>
            <color indexed="81"/>
            <rFont val="Tahoma"/>
            <family val="2"/>
          </rPr>
          <t xml:space="preserve">
already include in carton invest</t>
        </r>
      </text>
    </comment>
    <comment ref="S39" authorId="0" shapeId="0" xr:uid="{00000000-0006-0000-0900-000010000000}">
      <text>
        <r>
          <rPr>
            <b/>
            <sz val="9"/>
            <color indexed="81"/>
            <rFont val="Tahoma"/>
            <family val="2"/>
          </rPr>
          <t>WANG Jason (WMG):</t>
        </r>
        <r>
          <rPr>
            <sz val="9"/>
            <color indexed="81"/>
            <rFont val="Tahoma"/>
            <family val="2"/>
          </rPr>
          <t xml:space="preserve">
already include in carton invest</t>
        </r>
      </text>
    </comment>
    <comment ref="U39" authorId="0" shapeId="0" xr:uid="{00000000-0006-0000-0900-000011000000}">
      <text>
        <r>
          <rPr>
            <b/>
            <sz val="9"/>
            <color indexed="81"/>
            <rFont val="Tahoma"/>
            <family val="2"/>
          </rPr>
          <t>WANG Jason (WMG):</t>
        </r>
        <r>
          <rPr>
            <sz val="9"/>
            <color indexed="81"/>
            <rFont val="Tahoma"/>
            <family val="2"/>
          </rPr>
          <t xml:space="preserve">
already include in carton invest</t>
        </r>
      </text>
    </comment>
    <comment ref="S40" authorId="0" shapeId="0" xr:uid="{00000000-0006-0000-0900-000012000000}">
      <text>
        <r>
          <rPr>
            <b/>
            <sz val="9"/>
            <color indexed="81"/>
            <rFont val="Tahoma"/>
            <family val="2"/>
          </rPr>
          <t>WANG Jason (WMG):</t>
        </r>
        <r>
          <rPr>
            <sz val="9"/>
            <color indexed="81"/>
            <rFont val="Tahoma"/>
            <family val="2"/>
          </rPr>
          <t xml:space="preserve">
already include in carton invest</t>
        </r>
      </text>
    </comment>
    <comment ref="U40" authorId="0" shapeId="0" xr:uid="{00000000-0006-0000-0900-000013000000}">
      <text>
        <r>
          <rPr>
            <b/>
            <sz val="9"/>
            <color indexed="81"/>
            <rFont val="Tahoma"/>
            <family val="2"/>
          </rPr>
          <t>WANG Jason (WMG):</t>
        </r>
        <r>
          <rPr>
            <sz val="9"/>
            <color indexed="81"/>
            <rFont val="Tahoma"/>
            <family val="2"/>
          </rPr>
          <t xml:space="preserve">
already include in carton invest</t>
        </r>
      </text>
    </comment>
    <comment ref="S41" authorId="0" shapeId="0" xr:uid="{00000000-0006-0000-0900-000014000000}">
      <text>
        <r>
          <rPr>
            <b/>
            <sz val="9"/>
            <color indexed="81"/>
            <rFont val="Tahoma"/>
            <family val="2"/>
          </rPr>
          <t>WANG Jason (WMG):</t>
        </r>
        <r>
          <rPr>
            <sz val="9"/>
            <color indexed="81"/>
            <rFont val="Tahoma"/>
            <family val="2"/>
          </rPr>
          <t xml:space="preserve">
already include in carton invest</t>
        </r>
      </text>
    </comment>
    <comment ref="U41" authorId="0" shapeId="0" xr:uid="{00000000-0006-0000-0900-000015000000}">
      <text>
        <r>
          <rPr>
            <b/>
            <sz val="9"/>
            <color indexed="81"/>
            <rFont val="Tahoma"/>
            <family val="2"/>
          </rPr>
          <t>WANG Jason (WMG):</t>
        </r>
        <r>
          <rPr>
            <sz val="9"/>
            <color indexed="81"/>
            <rFont val="Tahoma"/>
            <family val="2"/>
          </rPr>
          <t xml:space="preserve">
already include in carton invest</t>
        </r>
      </text>
    </comment>
    <comment ref="S42" authorId="0" shapeId="0" xr:uid="{00000000-0006-0000-0900-000016000000}">
      <text>
        <r>
          <rPr>
            <b/>
            <sz val="9"/>
            <color indexed="81"/>
            <rFont val="Tahoma"/>
            <family val="2"/>
          </rPr>
          <t>WANG Jason (WMG):</t>
        </r>
        <r>
          <rPr>
            <sz val="9"/>
            <color indexed="81"/>
            <rFont val="Tahoma"/>
            <family val="2"/>
          </rPr>
          <t xml:space="preserve">
already include in carton invest</t>
        </r>
      </text>
    </comment>
    <comment ref="U42" authorId="0" shapeId="0" xr:uid="{00000000-0006-0000-0900-000017000000}">
      <text>
        <r>
          <rPr>
            <b/>
            <sz val="9"/>
            <color indexed="81"/>
            <rFont val="Tahoma"/>
            <family val="2"/>
          </rPr>
          <t>WANG Jason (WMG):</t>
        </r>
        <r>
          <rPr>
            <sz val="9"/>
            <color indexed="81"/>
            <rFont val="Tahoma"/>
            <family val="2"/>
          </rPr>
          <t xml:space="preserve">
already include in carton invest</t>
        </r>
      </text>
    </comment>
    <comment ref="S43" authorId="0" shapeId="0" xr:uid="{00000000-0006-0000-0900-000018000000}">
      <text>
        <r>
          <rPr>
            <b/>
            <sz val="9"/>
            <color indexed="81"/>
            <rFont val="Tahoma"/>
            <family val="2"/>
          </rPr>
          <t>WANG Jason (WMG):</t>
        </r>
        <r>
          <rPr>
            <sz val="9"/>
            <color indexed="81"/>
            <rFont val="Tahoma"/>
            <family val="2"/>
          </rPr>
          <t xml:space="preserve">
already include in carton invest</t>
        </r>
      </text>
    </comment>
    <comment ref="U43" authorId="0" shapeId="0" xr:uid="{00000000-0006-0000-0900-000019000000}">
      <text>
        <r>
          <rPr>
            <b/>
            <sz val="9"/>
            <color indexed="81"/>
            <rFont val="Tahoma"/>
            <family val="2"/>
          </rPr>
          <t>WANG Jason (WMG):</t>
        </r>
        <r>
          <rPr>
            <sz val="9"/>
            <color indexed="81"/>
            <rFont val="Tahoma"/>
            <family val="2"/>
          </rPr>
          <t xml:space="preserve">
already include in carton invest</t>
        </r>
      </text>
    </comment>
    <comment ref="S44" authorId="0" shapeId="0" xr:uid="{00000000-0006-0000-0900-00001A000000}">
      <text>
        <r>
          <rPr>
            <b/>
            <sz val="9"/>
            <color indexed="81"/>
            <rFont val="Tahoma"/>
            <family val="2"/>
          </rPr>
          <t>WANG Jason (WMG):</t>
        </r>
        <r>
          <rPr>
            <sz val="9"/>
            <color indexed="81"/>
            <rFont val="Tahoma"/>
            <family val="2"/>
          </rPr>
          <t xml:space="preserve">
already include in carton invest</t>
        </r>
      </text>
    </comment>
    <comment ref="U44" authorId="0" shapeId="0" xr:uid="{00000000-0006-0000-0900-00001B000000}">
      <text>
        <r>
          <rPr>
            <b/>
            <sz val="9"/>
            <color indexed="81"/>
            <rFont val="Tahoma"/>
            <family val="2"/>
          </rPr>
          <t>WANG Jason (WMG):</t>
        </r>
        <r>
          <rPr>
            <sz val="9"/>
            <color indexed="81"/>
            <rFont val="Tahoma"/>
            <family val="2"/>
          </rPr>
          <t xml:space="preserve">
already include in carton invest</t>
        </r>
      </text>
    </comment>
    <comment ref="S45" authorId="0" shapeId="0" xr:uid="{00000000-0006-0000-0900-00001C000000}">
      <text>
        <r>
          <rPr>
            <b/>
            <sz val="9"/>
            <color indexed="81"/>
            <rFont val="Tahoma"/>
            <family val="2"/>
          </rPr>
          <t>WANG Jason (WMG):</t>
        </r>
        <r>
          <rPr>
            <sz val="9"/>
            <color indexed="81"/>
            <rFont val="Tahoma"/>
            <family val="2"/>
          </rPr>
          <t xml:space="preserve">
already include in carton invest</t>
        </r>
      </text>
    </comment>
    <comment ref="U45" authorId="0" shapeId="0" xr:uid="{00000000-0006-0000-0900-00001D000000}">
      <text>
        <r>
          <rPr>
            <b/>
            <sz val="9"/>
            <color indexed="81"/>
            <rFont val="Tahoma"/>
            <family val="2"/>
          </rPr>
          <t>WANG Jason (WMG):</t>
        </r>
        <r>
          <rPr>
            <sz val="9"/>
            <color indexed="81"/>
            <rFont val="Tahoma"/>
            <family val="2"/>
          </rPr>
          <t xml:space="preserve">
already include in carton invest</t>
        </r>
      </text>
    </comment>
    <comment ref="S46" authorId="0" shapeId="0" xr:uid="{00000000-0006-0000-0900-00001E000000}">
      <text>
        <r>
          <rPr>
            <b/>
            <sz val="9"/>
            <color indexed="81"/>
            <rFont val="Tahoma"/>
            <family val="2"/>
          </rPr>
          <t>WANG Jason (WMG):</t>
        </r>
        <r>
          <rPr>
            <sz val="9"/>
            <color indexed="81"/>
            <rFont val="Tahoma"/>
            <family val="2"/>
          </rPr>
          <t xml:space="preserve">
already include in carton invest</t>
        </r>
      </text>
    </comment>
    <comment ref="U46" authorId="0" shapeId="0" xr:uid="{00000000-0006-0000-0900-00001F000000}">
      <text>
        <r>
          <rPr>
            <b/>
            <sz val="9"/>
            <color indexed="81"/>
            <rFont val="Tahoma"/>
            <family val="2"/>
          </rPr>
          <t>WANG Jason (WMG):</t>
        </r>
        <r>
          <rPr>
            <sz val="9"/>
            <color indexed="81"/>
            <rFont val="Tahoma"/>
            <family val="2"/>
          </rPr>
          <t xml:space="preserve">
already include in carton invest</t>
        </r>
      </text>
    </comment>
    <comment ref="S47" authorId="0" shapeId="0" xr:uid="{00000000-0006-0000-0900-000020000000}">
      <text>
        <r>
          <rPr>
            <b/>
            <sz val="9"/>
            <color indexed="81"/>
            <rFont val="Tahoma"/>
            <family val="2"/>
          </rPr>
          <t>WANG Jason (WMG):</t>
        </r>
        <r>
          <rPr>
            <sz val="9"/>
            <color indexed="81"/>
            <rFont val="Tahoma"/>
            <family val="2"/>
          </rPr>
          <t xml:space="preserve">
already include in carton invest</t>
        </r>
      </text>
    </comment>
    <comment ref="U47" authorId="0" shapeId="0" xr:uid="{00000000-0006-0000-0900-000021000000}">
      <text>
        <r>
          <rPr>
            <b/>
            <sz val="9"/>
            <color indexed="81"/>
            <rFont val="Tahoma"/>
            <family val="2"/>
          </rPr>
          <t>WANG Jason (WMG):</t>
        </r>
        <r>
          <rPr>
            <sz val="9"/>
            <color indexed="81"/>
            <rFont val="Tahoma"/>
            <family val="2"/>
          </rPr>
          <t xml:space="preserve">
already include in carton invest</t>
        </r>
      </text>
    </comment>
    <comment ref="S48" authorId="0" shapeId="0" xr:uid="{00000000-0006-0000-0900-000022000000}">
      <text>
        <r>
          <rPr>
            <b/>
            <sz val="9"/>
            <color indexed="81"/>
            <rFont val="Tahoma"/>
            <family val="2"/>
          </rPr>
          <t>WANG Jason (WMG):</t>
        </r>
        <r>
          <rPr>
            <sz val="9"/>
            <color indexed="81"/>
            <rFont val="Tahoma"/>
            <family val="2"/>
          </rPr>
          <t xml:space="preserve">
already include in carton invest</t>
        </r>
      </text>
    </comment>
    <comment ref="U48" authorId="0" shapeId="0" xr:uid="{00000000-0006-0000-0900-000023000000}">
      <text>
        <r>
          <rPr>
            <b/>
            <sz val="9"/>
            <color indexed="81"/>
            <rFont val="Tahoma"/>
            <family val="2"/>
          </rPr>
          <t>WANG Jason (WMG):</t>
        </r>
        <r>
          <rPr>
            <sz val="9"/>
            <color indexed="81"/>
            <rFont val="Tahoma"/>
            <family val="2"/>
          </rPr>
          <t xml:space="preserve">
already include in carton invest</t>
        </r>
      </text>
    </comment>
    <comment ref="S49" authorId="0" shapeId="0" xr:uid="{00000000-0006-0000-0900-000024000000}">
      <text>
        <r>
          <rPr>
            <b/>
            <sz val="9"/>
            <color indexed="81"/>
            <rFont val="Tahoma"/>
            <family val="2"/>
          </rPr>
          <t>WANG Jason (WMG):</t>
        </r>
        <r>
          <rPr>
            <sz val="9"/>
            <color indexed="81"/>
            <rFont val="Tahoma"/>
            <family val="2"/>
          </rPr>
          <t xml:space="preserve">
already include in carton invest</t>
        </r>
      </text>
    </comment>
    <comment ref="U49" authorId="0" shapeId="0" xr:uid="{00000000-0006-0000-0900-000025000000}">
      <text>
        <r>
          <rPr>
            <b/>
            <sz val="9"/>
            <color indexed="81"/>
            <rFont val="Tahoma"/>
            <family val="2"/>
          </rPr>
          <t>WANG Jason (WMG):</t>
        </r>
        <r>
          <rPr>
            <sz val="9"/>
            <color indexed="81"/>
            <rFont val="Tahoma"/>
            <family val="2"/>
          </rPr>
          <t xml:space="preserve">
already include in carton invest</t>
        </r>
      </text>
    </comment>
    <comment ref="S50" authorId="0" shapeId="0" xr:uid="{00000000-0006-0000-0900-000026000000}">
      <text>
        <r>
          <rPr>
            <b/>
            <sz val="9"/>
            <color indexed="81"/>
            <rFont val="Tahoma"/>
            <family val="2"/>
          </rPr>
          <t>WANG Jason (WMG):</t>
        </r>
        <r>
          <rPr>
            <sz val="9"/>
            <color indexed="81"/>
            <rFont val="Tahoma"/>
            <family val="2"/>
          </rPr>
          <t xml:space="preserve">
already include in carton invest</t>
        </r>
      </text>
    </comment>
    <comment ref="U50" authorId="0" shapeId="0" xr:uid="{00000000-0006-0000-0900-000027000000}">
      <text>
        <r>
          <rPr>
            <b/>
            <sz val="9"/>
            <color indexed="81"/>
            <rFont val="Tahoma"/>
            <family val="2"/>
          </rPr>
          <t>WANG Jason (WMG):</t>
        </r>
        <r>
          <rPr>
            <sz val="9"/>
            <color indexed="81"/>
            <rFont val="Tahoma"/>
            <family val="2"/>
          </rPr>
          <t xml:space="preserve">
already include in carton invest</t>
        </r>
      </text>
    </comment>
    <comment ref="S51" authorId="0" shapeId="0" xr:uid="{00000000-0006-0000-0900-000028000000}">
      <text>
        <r>
          <rPr>
            <b/>
            <sz val="9"/>
            <color indexed="81"/>
            <rFont val="Tahoma"/>
            <family val="2"/>
          </rPr>
          <t>WANG Jason (WMG):</t>
        </r>
        <r>
          <rPr>
            <sz val="9"/>
            <color indexed="81"/>
            <rFont val="Tahoma"/>
            <family val="2"/>
          </rPr>
          <t xml:space="preserve">
already include in carton invest</t>
        </r>
      </text>
    </comment>
    <comment ref="U51" authorId="0" shapeId="0" xr:uid="{00000000-0006-0000-0900-000029000000}">
      <text>
        <r>
          <rPr>
            <b/>
            <sz val="9"/>
            <color indexed="81"/>
            <rFont val="Tahoma"/>
            <family val="2"/>
          </rPr>
          <t>WANG Jason (WMG):</t>
        </r>
        <r>
          <rPr>
            <sz val="9"/>
            <color indexed="81"/>
            <rFont val="Tahoma"/>
            <family val="2"/>
          </rPr>
          <t xml:space="preserve">
already include in carton invest</t>
        </r>
      </text>
    </comment>
    <comment ref="S52" authorId="0" shapeId="0" xr:uid="{00000000-0006-0000-0900-00002A000000}">
      <text>
        <r>
          <rPr>
            <b/>
            <sz val="9"/>
            <color indexed="81"/>
            <rFont val="Tahoma"/>
            <family val="2"/>
          </rPr>
          <t>WANG Jason (WMG):</t>
        </r>
        <r>
          <rPr>
            <sz val="9"/>
            <color indexed="81"/>
            <rFont val="Tahoma"/>
            <family val="2"/>
          </rPr>
          <t xml:space="preserve">
already include in carton invest</t>
        </r>
      </text>
    </comment>
    <comment ref="U52" authorId="0" shapeId="0" xr:uid="{00000000-0006-0000-0900-00002B000000}">
      <text>
        <r>
          <rPr>
            <b/>
            <sz val="9"/>
            <color indexed="81"/>
            <rFont val="Tahoma"/>
            <family val="2"/>
          </rPr>
          <t>WANG Jason (WMG):</t>
        </r>
        <r>
          <rPr>
            <sz val="9"/>
            <color indexed="81"/>
            <rFont val="Tahoma"/>
            <family val="2"/>
          </rPr>
          <t xml:space="preserve">
already include in carton invest</t>
        </r>
      </text>
    </comment>
    <comment ref="S53" authorId="0" shapeId="0" xr:uid="{00000000-0006-0000-0900-00002C000000}">
      <text>
        <r>
          <rPr>
            <b/>
            <sz val="9"/>
            <color indexed="81"/>
            <rFont val="Tahoma"/>
            <family val="2"/>
          </rPr>
          <t>WANG Jason (WMG):</t>
        </r>
        <r>
          <rPr>
            <sz val="9"/>
            <color indexed="81"/>
            <rFont val="Tahoma"/>
            <family val="2"/>
          </rPr>
          <t xml:space="preserve">
already include in carton invest</t>
        </r>
      </text>
    </comment>
    <comment ref="U53" authorId="0" shapeId="0" xr:uid="{00000000-0006-0000-0900-00002D000000}">
      <text>
        <r>
          <rPr>
            <b/>
            <sz val="9"/>
            <color indexed="81"/>
            <rFont val="Tahoma"/>
            <family val="2"/>
          </rPr>
          <t>WANG Jason (WMG):</t>
        </r>
        <r>
          <rPr>
            <sz val="9"/>
            <color indexed="81"/>
            <rFont val="Tahoma"/>
            <family val="2"/>
          </rPr>
          <t xml:space="preserve">
already include in carton invest</t>
        </r>
      </text>
    </comment>
    <comment ref="S54" authorId="0" shapeId="0" xr:uid="{00000000-0006-0000-0900-00002E000000}">
      <text>
        <r>
          <rPr>
            <b/>
            <sz val="9"/>
            <color indexed="81"/>
            <rFont val="Tahoma"/>
            <family val="2"/>
          </rPr>
          <t>WANG Jason (WMG):</t>
        </r>
        <r>
          <rPr>
            <sz val="9"/>
            <color indexed="81"/>
            <rFont val="Tahoma"/>
            <family val="2"/>
          </rPr>
          <t xml:space="preserve">
already include in carton invest</t>
        </r>
      </text>
    </comment>
    <comment ref="U54" authorId="0" shapeId="0" xr:uid="{00000000-0006-0000-0900-00002F000000}">
      <text>
        <r>
          <rPr>
            <b/>
            <sz val="9"/>
            <color indexed="81"/>
            <rFont val="Tahoma"/>
            <family val="2"/>
          </rPr>
          <t>WANG Jason (WMG):</t>
        </r>
        <r>
          <rPr>
            <sz val="9"/>
            <color indexed="81"/>
            <rFont val="Tahoma"/>
            <family val="2"/>
          </rPr>
          <t xml:space="preserve">
already include in carton invest</t>
        </r>
      </text>
    </comment>
    <comment ref="S55" authorId="0" shapeId="0" xr:uid="{00000000-0006-0000-0900-000030000000}">
      <text>
        <r>
          <rPr>
            <b/>
            <sz val="9"/>
            <color indexed="81"/>
            <rFont val="Tahoma"/>
            <family val="2"/>
          </rPr>
          <t>WANG Jason (WMG):</t>
        </r>
        <r>
          <rPr>
            <sz val="9"/>
            <color indexed="81"/>
            <rFont val="Tahoma"/>
            <family val="2"/>
          </rPr>
          <t xml:space="preserve">
already include in carton invest</t>
        </r>
      </text>
    </comment>
    <comment ref="U55" authorId="0" shapeId="0" xr:uid="{00000000-0006-0000-0900-000031000000}">
      <text>
        <r>
          <rPr>
            <b/>
            <sz val="9"/>
            <color indexed="81"/>
            <rFont val="Tahoma"/>
            <family val="2"/>
          </rPr>
          <t>WANG Jason (WMG):</t>
        </r>
        <r>
          <rPr>
            <sz val="9"/>
            <color indexed="81"/>
            <rFont val="Tahoma"/>
            <family val="2"/>
          </rPr>
          <t xml:space="preserve">
already include in carton invest</t>
        </r>
      </text>
    </comment>
    <comment ref="S56" authorId="0" shapeId="0" xr:uid="{00000000-0006-0000-0900-000032000000}">
      <text>
        <r>
          <rPr>
            <b/>
            <sz val="9"/>
            <color indexed="81"/>
            <rFont val="Tahoma"/>
            <family val="2"/>
          </rPr>
          <t>WANG Jason (WMG):</t>
        </r>
        <r>
          <rPr>
            <sz val="9"/>
            <color indexed="81"/>
            <rFont val="Tahoma"/>
            <family val="2"/>
          </rPr>
          <t xml:space="preserve">
already include in carton invest</t>
        </r>
      </text>
    </comment>
    <comment ref="U56" authorId="0" shapeId="0" xr:uid="{00000000-0006-0000-0900-000033000000}">
      <text>
        <r>
          <rPr>
            <b/>
            <sz val="9"/>
            <color indexed="81"/>
            <rFont val="Tahoma"/>
            <family val="2"/>
          </rPr>
          <t>WANG Jason (WMG):</t>
        </r>
        <r>
          <rPr>
            <sz val="9"/>
            <color indexed="81"/>
            <rFont val="Tahoma"/>
            <family val="2"/>
          </rPr>
          <t xml:space="preserve">
already include in carton invest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B2" authorId="0" shapeId="0" xr:uid="{00000000-0006-0000-0A00-000001000000}">
      <text>
        <r>
          <rPr>
            <b/>
            <sz val="9"/>
            <color indexed="81"/>
            <rFont val="Tahoma"/>
            <family val="2"/>
          </rPr>
          <t>WANG Jason (WMG):</t>
        </r>
        <r>
          <rPr>
            <sz val="9"/>
            <color indexed="81"/>
            <rFont val="Tahoma"/>
            <family val="2"/>
          </rPr>
          <t xml:space="preserve">
default 0.8</t>
        </r>
      </text>
    </comment>
    <comment ref="D2" authorId="0" shapeId="0" xr:uid="{00000000-0006-0000-0A00-000002000000}">
      <text>
        <r>
          <rPr>
            <b/>
            <sz val="9"/>
            <color indexed="81"/>
            <rFont val="Tahoma"/>
            <family val="2"/>
          </rPr>
          <t>WANG Jason (WMG):</t>
        </r>
        <r>
          <rPr>
            <sz val="9"/>
            <color indexed="81"/>
            <rFont val="Tahoma"/>
            <family val="2"/>
          </rPr>
          <t xml:space="preserve">
default : 1</t>
        </r>
      </text>
    </comment>
    <comment ref="F2" authorId="0" shapeId="0" xr:uid="{00000000-0006-0000-0A00-000003000000}">
      <text>
        <r>
          <rPr>
            <b/>
            <sz val="9"/>
            <color indexed="81"/>
            <rFont val="Tahoma"/>
            <family val="2"/>
          </rPr>
          <t>WANG Jason (WMG):</t>
        </r>
        <r>
          <rPr>
            <sz val="9"/>
            <color indexed="81"/>
            <rFont val="Tahoma"/>
            <family val="2"/>
          </rPr>
          <t xml:space="preserve">
default : 0.07</t>
        </r>
      </text>
    </comment>
    <comment ref="H2" authorId="0" shapeId="0" xr:uid="{00000000-0006-0000-0A00-000004000000}">
      <text>
        <r>
          <rPr>
            <b/>
            <sz val="9"/>
            <color indexed="81"/>
            <rFont val="Tahoma"/>
            <family val="2"/>
          </rPr>
          <t>WANG Jason (WMG):</t>
        </r>
        <r>
          <rPr>
            <sz val="9"/>
            <color indexed="81"/>
            <rFont val="Tahoma"/>
            <family val="2"/>
          </rPr>
          <t xml:space="preserve">
default 1.05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zengy</author>
  </authors>
  <commentList>
    <comment ref="B25" authorId="0" shapeId="0" xr:uid="{00000000-0006-0000-0B00-000001000000}">
      <text>
        <r>
          <rPr>
            <sz val="9"/>
            <rFont val="宋体"/>
            <family val="3"/>
            <charset val="134"/>
          </rPr>
          <t>zengy:
Plastic box: 4 years
fold plastic box:3 years
metal box:5 years
塑料箱（普通）：4年
可折叠塑料箱：3年
金属容器：5年</t>
        </r>
      </text>
    </comment>
    <comment ref="N25" authorId="0" shapeId="0" xr:uid="{00000000-0006-0000-0B00-000002000000}">
      <text>
        <r>
          <rPr>
            <sz val="9"/>
            <rFont val="宋体"/>
            <family val="3"/>
            <charset val="134"/>
          </rPr>
          <t>zengy:
Plastic box: 4 years
fold plastic box:3 years
metal box:5 years
塑料箱（普通）：4年
可折叠塑料箱：3年
金属容器：5年</t>
        </r>
      </text>
    </comment>
    <comment ref="Z25" authorId="0" shapeId="0" xr:uid="{00000000-0006-0000-0B00-000003000000}">
      <text>
        <r>
          <rPr>
            <sz val="9"/>
            <rFont val="宋体"/>
            <family val="3"/>
            <charset val="134"/>
          </rPr>
          <t>zengy:
Plastic box: 4 years
fold plastic box:3 years
metal box:5 years
塑料箱（普通）：4年
可折叠塑料箱：3年
金属容器：5年</t>
        </r>
      </text>
    </comment>
    <comment ref="AL25" authorId="0" shapeId="0" xr:uid="{00000000-0006-0000-0B00-000004000000}">
      <text>
        <r>
          <rPr>
            <sz val="9"/>
            <rFont val="宋体"/>
            <family val="3"/>
            <charset val="134"/>
          </rPr>
          <t>zengy:
Plastic box: 4 years
fold plastic box:3 years
metal box:5 years
塑料箱（普通）：4年
可折叠塑料箱：3年
金属容器：5年</t>
        </r>
      </text>
    </comment>
    <comment ref="AX25" authorId="0" shapeId="0" xr:uid="{00000000-0006-0000-0B00-000005000000}">
      <text>
        <r>
          <rPr>
            <sz val="9"/>
            <rFont val="宋体"/>
            <family val="3"/>
            <charset val="134"/>
          </rPr>
          <t>zengy:
Plastic box: 4 years
fold plastic box:3 years
metal box:5 years
塑料箱（普通）：4年
可折叠塑料箱：3年
金属容器：5年</t>
        </r>
      </text>
    </comment>
    <comment ref="BJ25" authorId="0" shapeId="0" xr:uid="{00000000-0006-0000-0B00-000006000000}">
      <text>
        <r>
          <rPr>
            <sz val="9"/>
            <rFont val="宋体"/>
            <family val="3"/>
            <charset val="134"/>
          </rPr>
          <t>zengy:
Plastic box: 4 years
fold plastic box:3 years
metal box:5 years
塑料箱（普通）：4年
可折叠塑料箱：3年
金属容器：5年</t>
        </r>
      </text>
    </comment>
    <comment ref="BV25" authorId="0" shapeId="0" xr:uid="{00000000-0006-0000-0B00-000007000000}">
      <text>
        <r>
          <rPr>
            <sz val="9"/>
            <rFont val="宋体"/>
            <family val="3"/>
            <charset val="134"/>
          </rPr>
          <t>zengy:
Plastic box: 4 years
fold plastic box:3 years
metal box:5 years
塑料箱（普通）：4年
可折叠塑料箱：3年
金属容器：5年</t>
        </r>
      </text>
    </comment>
    <comment ref="CH25" authorId="0" shapeId="0" xr:uid="{00000000-0006-0000-0B00-000008000000}">
      <text>
        <r>
          <rPr>
            <sz val="9"/>
            <rFont val="宋体"/>
            <family val="3"/>
            <charset val="134"/>
          </rPr>
          <t>zengy:
Plastic box: 4 years
fold plastic box:3 years
metal box:5 years
塑料箱（普通）：4年
可折叠塑料箱：3年
金属容器：5年</t>
        </r>
      </text>
    </comment>
    <comment ref="CT25" authorId="0" shapeId="0" xr:uid="{00000000-0006-0000-0B00-000009000000}">
      <text>
        <r>
          <rPr>
            <sz val="9"/>
            <rFont val="宋体"/>
            <family val="3"/>
            <charset val="134"/>
          </rPr>
          <t>zengy:
Plastic box: 4 years
fold plastic box:3 years
metal box:5 years
塑料箱（普通）：4年
可折叠塑料箱：3年
金属容器：5年</t>
        </r>
      </text>
    </comment>
    <comment ref="DF25" authorId="0" shapeId="0" xr:uid="{00000000-0006-0000-0B00-00000A000000}">
      <text>
        <r>
          <rPr>
            <sz val="9"/>
            <rFont val="宋体"/>
            <family val="3"/>
            <charset val="134"/>
          </rPr>
          <t>zengy:
Plastic box: 4 years
fold plastic box:3 years
metal box:5 years
塑料箱（普通）：4年
可折叠塑料箱：3年
金属容器：5年</t>
        </r>
      </text>
    </comment>
    <comment ref="DR25" authorId="0" shapeId="0" xr:uid="{00000000-0006-0000-0B00-00000B000000}">
      <text>
        <r>
          <rPr>
            <sz val="9"/>
            <rFont val="宋体"/>
            <family val="3"/>
            <charset val="134"/>
          </rPr>
          <t>zengy:
Plastic box: 4 years
fold plastic box:3 years
metal box:5 years
塑料箱（普通）：4年
可折叠塑料箱：3年
金属容器：5年</t>
        </r>
      </text>
    </comment>
    <comment ref="ED25" authorId="0" shapeId="0" xr:uid="{00000000-0006-0000-0B00-00000C000000}">
      <text>
        <r>
          <rPr>
            <sz val="9"/>
            <rFont val="宋体"/>
            <family val="3"/>
            <charset val="134"/>
          </rPr>
          <t>zengy:
Plastic box: 4 years
fold plastic box:3 years
metal box:5 years
塑料箱（普通）：4年
可折叠塑料箱：3年
金属容器：5年</t>
        </r>
      </text>
    </comment>
    <comment ref="EP25" authorId="0" shapeId="0" xr:uid="{00000000-0006-0000-0B00-00000D000000}">
      <text>
        <r>
          <rPr>
            <sz val="9"/>
            <rFont val="宋体"/>
            <family val="3"/>
            <charset val="134"/>
          </rPr>
          <t>zengy:
Plastic box: 4 years
fold plastic box:3 years
metal box:5 years
塑料箱（普通）：4年
可折叠塑料箱：3年
金属容器：5年</t>
        </r>
      </text>
    </comment>
    <comment ref="FB25" authorId="0" shapeId="0" xr:uid="{00000000-0006-0000-0B00-00000E000000}">
      <text>
        <r>
          <rPr>
            <sz val="9"/>
            <rFont val="宋体"/>
            <family val="3"/>
            <charset val="134"/>
          </rPr>
          <t>zengy:
Plastic box: 4 years
fold plastic box:3 years
metal box:5 years
塑料箱（普通）：4年
可折叠塑料箱：3年
金属容器：5年</t>
        </r>
      </text>
    </comment>
    <comment ref="FN25" authorId="0" shapeId="0" xr:uid="{00000000-0006-0000-0B00-00000F000000}">
      <text>
        <r>
          <rPr>
            <sz val="9"/>
            <rFont val="宋体"/>
            <family val="3"/>
            <charset val="134"/>
          </rPr>
          <t>zengy:
Plastic box: 4 years
fold plastic box:3 years
metal box:5 years
塑料箱（普通）：4年
可折叠塑料箱：3年
金属容器：5年</t>
        </r>
      </text>
    </comment>
    <comment ref="FZ25" authorId="0" shapeId="0" xr:uid="{00000000-0006-0000-0B00-000010000000}">
      <text>
        <r>
          <rPr>
            <sz val="9"/>
            <rFont val="宋体"/>
            <family val="3"/>
            <charset val="134"/>
          </rPr>
          <t>zengy:
Plastic box: 4 years
fold plastic box:3 years
metal box:5 years
塑料箱（普通）：4年
可折叠塑料箱：3年
金属容器：5年</t>
        </r>
      </text>
    </comment>
    <comment ref="GL25" authorId="0" shapeId="0" xr:uid="{00000000-0006-0000-0B00-000011000000}">
      <text>
        <r>
          <rPr>
            <sz val="9"/>
            <rFont val="宋体"/>
            <family val="3"/>
            <charset val="134"/>
          </rPr>
          <t>zengy:
Plastic box: 4 years
fold plastic box:3 years
metal box:5 years
塑料箱（普通）：4年
可折叠塑料箱：3年
金属容器：5年</t>
        </r>
      </text>
    </comment>
    <comment ref="GX25" authorId="0" shapeId="0" xr:uid="{00000000-0006-0000-0B00-000012000000}">
      <text>
        <r>
          <rPr>
            <sz val="9"/>
            <rFont val="宋体"/>
            <family val="3"/>
            <charset val="134"/>
          </rPr>
          <t>zengy:
Plastic box: 4 years
fold plastic box:3 years
metal box:5 years
塑料箱（普通）：4年
可折叠塑料箱：3年
金属容器：5年</t>
        </r>
      </text>
    </comment>
    <comment ref="HJ25" authorId="0" shapeId="0" xr:uid="{00000000-0006-0000-0B00-000013000000}">
      <text>
        <r>
          <rPr>
            <sz val="9"/>
            <rFont val="宋体"/>
            <family val="3"/>
            <charset val="134"/>
          </rPr>
          <t>zengy:
Plastic box: 4 years
fold plastic box:3 years
metal box:5 years
塑料箱（普通）：4年
可折叠塑料箱：3年
金属容器：5年</t>
        </r>
      </text>
    </comment>
    <comment ref="HV25" authorId="0" shapeId="0" xr:uid="{00000000-0006-0000-0B00-000014000000}">
      <text>
        <r>
          <rPr>
            <sz val="9"/>
            <rFont val="宋体"/>
            <family val="3"/>
            <charset val="134"/>
          </rPr>
          <t>zengy:
Plastic box: 4 years
fold plastic box:3 years
metal box:5 years
塑料箱（普通）：4年
可折叠塑料箱：3年
金属容器：5年</t>
        </r>
      </text>
    </comment>
    <comment ref="IH25" authorId="0" shapeId="0" xr:uid="{00000000-0006-0000-0B00-000015000000}">
      <text>
        <r>
          <rPr>
            <sz val="9"/>
            <rFont val="宋体"/>
            <family val="3"/>
            <charset val="134"/>
          </rPr>
          <t>zengy:
Plastic box: 4 years
fold plastic box:3 years
metal box:5 years
塑料箱（普通）：4年
可折叠塑料箱：3年
金属容器：5年</t>
        </r>
      </text>
    </comment>
    <comment ref="IT25" authorId="0" shapeId="0" xr:uid="{00000000-0006-0000-0B00-000016000000}">
      <text>
        <r>
          <rPr>
            <sz val="9"/>
            <rFont val="宋体"/>
            <family val="3"/>
            <charset val="134"/>
          </rPr>
          <t>zengy:
Plastic box: 4 years
fold plastic box:3 years
metal box:5 years
塑料箱（普通）：4年
可折叠塑料箱：3年
金属容器：5年</t>
        </r>
      </text>
    </comment>
    <comment ref="JF25" authorId="0" shapeId="0" xr:uid="{00000000-0006-0000-0B00-000017000000}">
      <text>
        <r>
          <rPr>
            <sz val="9"/>
            <rFont val="宋体"/>
            <family val="3"/>
            <charset val="134"/>
          </rPr>
          <t>zengy:
Plastic box: 4 years
fold plastic box:3 years
metal box:5 years
塑料箱（普通）：4年
可折叠塑料箱：3年
金属容器：5年</t>
        </r>
      </text>
    </comment>
    <comment ref="JR25" authorId="0" shapeId="0" xr:uid="{00000000-0006-0000-0B00-000018000000}">
      <text>
        <r>
          <rPr>
            <sz val="9"/>
            <rFont val="宋体"/>
            <family val="3"/>
            <charset val="134"/>
          </rPr>
          <t>zengy:
Plastic box: 4 years
fold plastic box:3 years
metal box:5 years
塑料箱（普通）：4年
可折叠塑料箱：3年
金属容器：5年</t>
        </r>
      </text>
    </comment>
    <comment ref="KD25" authorId="0" shapeId="0" xr:uid="{00000000-0006-0000-0B00-000019000000}">
      <text>
        <r>
          <rPr>
            <sz val="9"/>
            <rFont val="宋体"/>
            <family val="3"/>
            <charset val="134"/>
          </rPr>
          <t>zengy:
Plastic box: 4 years
fold plastic box:3 years
metal box:5 years
塑料箱（普通）：4年
可折叠塑料箱：3年
金属容器：5年</t>
        </r>
      </text>
    </comment>
    <comment ref="KP25" authorId="0" shapeId="0" xr:uid="{00000000-0006-0000-0B00-00001A000000}">
      <text>
        <r>
          <rPr>
            <sz val="9"/>
            <rFont val="宋体"/>
            <family val="3"/>
            <charset val="134"/>
          </rPr>
          <t>zengy:
Plastic box: 4 years
fold plastic box:3 years
metal box:5 years
塑料箱（普通）：4年
可折叠塑料箱：3年
金属容器：5年</t>
        </r>
      </text>
    </comment>
    <comment ref="LB25" authorId="0" shapeId="0" xr:uid="{00000000-0006-0000-0B00-00001B000000}">
      <text>
        <r>
          <rPr>
            <sz val="9"/>
            <rFont val="宋体"/>
            <family val="3"/>
            <charset val="134"/>
          </rPr>
          <t>zengy:
Plastic box: 4 years
fold plastic box:3 years
metal box:5 years
塑料箱（普通）：4年
可折叠塑料箱：3年
金属容器：5年</t>
        </r>
      </text>
    </comment>
    <comment ref="LN25" authorId="0" shapeId="0" xr:uid="{00000000-0006-0000-0B00-00001C000000}">
      <text>
        <r>
          <rPr>
            <sz val="9"/>
            <rFont val="宋体"/>
            <family val="3"/>
            <charset val="134"/>
          </rPr>
          <t>zengy:
Plastic box: 4 years
fold plastic box:3 years
metal box:5 years
塑料箱（普通）：4年
可折叠塑料箱：3年
金属容器：5年</t>
        </r>
      </text>
    </comment>
    <comment ref="LZ25" authorId="0" shapeId="0" xr:uid="{00000000-0006-0000-0B00-00001D000000}">
      <text>
        <r>
          <rPr>
            <sz val="9"/>
            <rFont val="宋体"/>
            <family val="3"/>
            <charset val="134"/>
          </rPr>
          <t>zengy:
Plastic box: 4 years
fold plastic box:3 years
metal box:5 years
塑料箱（普通）：4年
可折叠塑料箱：3年
金属容器：5年</t>
        </r>
      </text>
    </comment>
    <comment ref="ML25" authorId="0" shapeId="0" xr:uid="{00000000-0006-0000-0B00-00001E000000}">
      <text>
        <r>
          <rPr>
            <sz val="9"/>
            <rFont val="宋体"/>
            <family val="3"/>
            <charset val="134"/>
          </rPr>
          <t>zengy:
Plastic box: 4 years
fold plastic box:3 years
metal box:5 years
塑料箱（普通）：4年
可折叠塑料箱：3年
金属容器：5年</t>
        </r>
      </text>
    </comment>
    <comment ref="MX25" authorId="0" shapeId="0" xr:uid="{00000000-0006-0000-0B00-00001F000000}">
      <text>
        <r>
          <rPr>
            <sz val="9"/>
            <rFont val="宋体"/>
            <family val="3"/>
            <charset val="134"/>
          </rPr>
          <t>zengy:
Plastic box: 4 years
fold plastic box:3 years
metal box:5 years
塑料箱（普通）：4年
可折叠塑料箱：3年
金属容器：5年</t>
        </r>
      </text>
    </comment>
    <comment ref="NJ25" authorId="0" shapeId="0" xr:uid="{00000000-0006-0000-0B00-000020000000}">
      <text>
        <r>
          <rPr>
            <sz val="9"/>
            <rFont val="宋体"/>
            <family val="3"/>
            <charset val="134"/>
          </rPr>
          <t>zengy:
Plastic box: 4 years
fold plastic box:3 years
metal box:5 years
塑料箱（普通）：4年
可折叠塑料箱：3年
金属容器：5年</t>
        </r>
      </text>
    </comment>
    <comment ref="NV25" authorId="0" shapeId="0" xr:uid="{00000000-0006-0000-0B00-000021000000}">
      <text>
        <r>
          <rPr>
            <sz val="9"/>
            <rFont val="宋体"/>
            <family val="3"/>
            <charset val="134"/>
          </rPr>
          <t>zengy:
Plastic box: 4 years
fold plastic box:3 years
metal box:5 years
塑料箱（普通）：4年
可折叠塑料箱：3年
金属容器：5年</t>
        </r>
      </text>
    </comment>
    <comment ref="OH25" authorId="0" shapeId="0" xr:uid="{00000000-0006-0000-0B00-000022000000}">
      <text>
        <r>
          <rPr>
            <sz val="9"/>
            <rFont val="宋体"/>
            <family val="3"/>
            <charset val="134"/>
          </rPr>
          <t>zengy:
Plastic box: 4 years
fold plastic box:3 years
metal box:5 years
塑料箱（普通）：4年
可折叠塑料箱：3年
金属容器：5年</t>
        </r>
      </text>
    </comment>
    <comment ref="OT25" authorId="0" shapeId="0" xr:uid="{00000000-0006-0000-0B00-000023000000}">
      <text>
        <r>
          <rPr>
            <sz val="9"/>
            <rFont val="宋体"/>
            <family val="3"/>
            <charset val="134"/>
          </rPr>
          <t>zengy:
Plastic box: 4 years
fold plastic box:3 years
metal box:5 years
塑料箱（普通）：4年
可折叠塑料箱：3年
金属容器：5年</t>
        </r>
      </text>
    </comment>
    <comment ref="PF25" authorId="0" shapeId="0" xr:uid="{00000000-0006-0000-0B00-000024000000}">
      <text>
        <r>
          <rPr>
            <sz val="9"/>
            <rFont val="宋体"/>
            <family val="3"/>
            <charset val="134"/>
          </rPr>
          <t>zengy:
Plastic box: 4 years
fold plastic box:3 years
metal box:5 years
塑料箱（普通）：4年
可折叠塑料箱：3年
金属容器：5年</t>
        </r>
      </text>
    </comment>
    <comment ref="PR25" authorId="0" shapeId="0" xr:uid="{00000000-0006-0000-0B00-000025000000}">
      <text>
        <r>
          <rPr>
            <sz val="9"/>
            <rFont val="宋体"/>
            <family val="3"/>
            <charset val="134"/>
          </rPr>
          <t>zengy:
Plastic box: 4 years
fold plastic box:3 years
metal box:5 years
塑料箱（普通）：4年
可折叠塑料箱：3年
金属容器：5年</t>
        </r>
      </text>
    </comment>
    <comment ref="QD25" authorId="0" shapeId="0" xr:uid="{00000000-0006-0000-0B00-000026000000}">
      <text>
        <r>
          <rPr>
            <sz val="9"/>
            <rFont val="宋体"/>
            <family val="3"/>
            <charset val="134"/>
          </rPr>
          <t>zengy:
Plastic box: 4 years
fold plastic box:3 years
metal box:5 years
塑料箱（普通）：4年
可折叠塑料箱：3年
金属容器：5年</t>
        </r>
      </text>
    </comment>
    <comment ref="QP25" authorId="0" shapeId="0" xr:uid="{00000000-0006-0000-0B00-000027000000}">
      <text>
        <r>
          <rPr>
            <sz val="9"/>
            <rFont val="宋体"/>
            <family val="3"/>
            <charset val="134"/>
          </rPr>
          <t>zengy:
Plastic box: 4 years
fold plastic box:3 years
metal box:5 years
塑料箱（普通）：4年
可折叠塑料箱：3年
金属容器：5年</t>
        </r>
      </text>
    </comment>
    <comment ref="RB25" authorId="0" shapeId="0" xr:uid="{00000000-0006-0000-0B00-000028000000}">
      <text>
        <r>
          <rPr>
            <sz val="9"/>
            <rFont val="宋体"/>
            <family val="3"/>
            <charset val="134"/>
          </rPr>
          <t>zengy:
Plastic box: 4 years
fold plastic box:3 years
metal box:5 years
塑料箱（普通）：4年
可折叠塑料箱：3年
金属容器：5年</t>
        </r>
      </text>
    </comment>
    <comment ref="B59" authorId="0" shapeId="0" xr:uid="{00000000-0006-0000-0B00-000029000000}">
      <text>
        <r>
          <rPr>
            <sz val="9"/>
            <rFont val="宋体"/>
            <family val="3"/>
            <charset val="134"/>
          </rPr>
          <t xml:space="preserve">zengy:
list the calculation expression
列出计算公式
</t>
        </r>
      </text>
    </comment>
    <comment ref="N59" authorId="0" shapeId="0" xr:uid="{00000000-0006-0000-0B00-00002A000000}">
      <text>
        <r>
          <rPr>
            <sz val="9"/>
            <rFont val="宋体"/>
            <family val="3"/>
            <charset val="134"/>
          </rPr>
          <t xml:space="preserve">zengy:
list the calculation expression
列出计算公式
</t>
        </r>
      </text>
    </comment>
    <comment ref="Z59" authorId="0" shapeId="0" xr:uid="{00000000-0006-0000-0B00-00002B000000}">
      <text>
        <r>
          <rPr>
            <sz val="9"/>
            <rFont val="宋体"/>
            <family val="3"/>
            <charset val="134"/>
          </rPr>
          <t xml:space="preserve">zengy:
list the calculation expression
列出计算公式
</t>
        </r>
      </text>
    </comment>
    <comment ref="AL59" authorId="0" shapeId="0" xr:uid="{00000000-0006-0000-0B00-00002C000000}">
      <text>
        <r>
          <rPr>
            <sz val="9"/>
            <rFont val="宋体"/>
            <family val="3"/>
            <charset val="134"/>
          </rPr>
          <t xml:space="preserve">zengy:
list the calculation expression
列出计算公式
</t>
        </r>
      </text>
    </comment>
    <comment ref="AX59" authorId="0" shapeId="0" xr:uid="{00000000-0006-0000-0B00-00002D000000}">
      <text>
        <r>
          <rPr>
            <sz val="9"/>
            <rFont val="宋体"/>
            <family val="3"/>
            <charset val="134"/>
          </rPr>
          <t xml:space="preserve">zengy:
list the calculation expression
列出计算公式
</t>
        </r>
      </text>
    </comment>
    <comment ref="BJ59" authorId="0" shapeId="0" xr:uid="{00000000-0006-0000-0B00-00002E000000}">
      <text>
        <r>
          <rPr>
            <sz val="9"/>
            <rFont val="宋体"/>
            <family val="3"/>
            <charset val="134"/>
          </rPr>
          <t xml:space="preserve">zengy:
list the calculation expression
列出计算公式
</t>
        </r>
      </text>
    </comment>
    <comment ref="BV59" authorId="0" shapeId="0" xr:uid="{00000000-0006-0000-0B00-00002F000000}">
      <text>
        <r>
          <rPr>
            <sz val="9"/>
            <rFont val="宋体"/>
            <family val="3"/>
            <charset val="134"/>
          </rPr>
          <t xml:space="preserve">zengy:
list the calculation expression
列出计算公式
</t>
        </r>
      </text>
    </comment>
    <comment ref="CH59" authorId="0" shapeId="0" xr:uid="{00000000-0006-0000-0B00-000030000000}">
      <text>
        <r>
          <rPr>
            <sz val="9"/>
            <rFont val="宋体"/>
            <family val="3"/>
            <charset val="134"/>
          </rPr>
          <t xml:space="preserve">zengy:
list the calculation expression
列出计算公式
</t>
        </r>
      </text>
    </comment>
    <comment ref="CT59" authorId="0" shapeId="0" xr:uid="{00000000-0006-0000-0B00-000031000000}">
      <text>
        <r>
          <rPr>
            <sz val="9"/>
            <rFont val="宋体"/>
            <family val="3"/>
            <charset val="134"/>
          </rPr>
          <t xml:space="preserve">zengy:
list the calculation expression
列出计算公式
</t>
        </r>
      </text>
    </comment>
    <comment ref="DF59" authorId="0" shapeId="0" xr:uid="{00000000-0006-0000-0B00-000032000000}">
      <text>
        <r>
          <rPr>
            <sz val="9"/>
            <rFont val="宋体"/>
            <family val="3"/>
            <charset val="134"/>
          </rPr>
          <t xml:space="preserve">zengy:
list the calculation expression
列出计算公式
</t>
        </r>
      </text>
    </comment>
    <comment ref="DR59" authorId="0" shapeId="0" xr:uid="{00000000-0006-0000-0B00-000033000000}">
      <text>
        <r>
          <rPr>
            <sz val="9"/>
            <rFont val="宋体"/>
            <family val="3"/>
            <charset val="134"/>
          </rPr>
          <t xml:space="preserve">zengy:
list the calculation expression
列出计算公式
</t>
        </r>
      </text>
    </comment>
    <comment ref="ED59" authorId="0" shapeId="0" xr:uid="{00000000-0006-0000-0B00-000034000000}">
      <text>
        <r>
          <rPr>
            <sz val="9"/>
            <rFont val="宋体"/>
            <family val="3"/>
            <charset val="134"/>
          </rPr>
          <t xml:space="preserve">zengy:
list the calculation expression
列出计算公式
</t>
        </r>
      </text>
    </comment>
    <comment ref="EP59" authorId="0" shapeId="0" xr:uid="{00000000-0006-0000-0B00-000035000000}">
      <text>
        <r>
          <rPr>
            <sz val="9"/>
            <rFont val="宋体"/>
            <family val="3"/>
            <charset val="134"/>
          </rPr>
          <t xml:space="preserve">zengy:
list the calculation expression
列出计算公式
</t>
        </r>
      </text>
    </comment>
    <comment ref="FB59" authorId="0" shapeId="0" xr:uid="{00000000-0006-0000-0B00-000036000000}">
      <text>
        <r>
          <rPr>
            <sz val="9"/>
            <rFont val="宋体"/>
            <family val="3"/>
            <charset val="134"/>
          </rPr>
          <t xml:space="preserve">zengy:
list the calculation expression
列出计算公式
</t>
        </r>
      </text>
    </comment>
    <comment ref="FN59" authorId="0" shapeId="0" xr:uid="{00000000-0006-0000-0B00-000037000000}">
      <text>
        <r>
          <rPr>
            <sz val="9"/>
            <rFont val="宋体"/>
            <family val="3"/>
            <charset val="134"/>
          </rPr>
          <t xml:space="preserve">zengy:
list the calculation expression
列出计算公式
</t>
        </r>
      </text>
    </comment>
    <comment ref="FZ59" authorId="0" shapeId="0" xr:uid="{00000000-0006-0000-0B00-000038000000}">
      <text>
        <r>
          <rPr>
            <sz val="9"/>
            <rFont val="宋体"/>
            <family val="3"/>
            <charset val="134"/>
          </rPr>
          <t xml:space="preserve">zengy:
list the calculation expression
列出计算公式
</t>
        </r>
      </text>
    </comment>
    <comment ref="GL59" authorId="0" shapeId="0" xr:uid="{00000000-0006-0000-0B00-000039000000}">
      <text>
        <r>
          <rPr>
            <sz val="9"/>
            <rFont val="宋体"/>
            <family val="3"/>
            <charset val="134"/>
          </rPr>
          <t xml:space="preserve">zengy:
list the calculation expression
列出计算公式
</t>
        </r>
      </text>
    </comment>
    <comment ref="GX59" authorId="0" shapeId="0" xr:uid="{00000000-0006-0000-0B00-00003A000000}">
      <text>
        <r>
          <rPr>
            <sz val="9"/>
            <rFont val="宋体"/>
            <family val="3"/>
            <charset val="134"/>
          </rPr>
          <t xml:space="preserve">zengy:
list the calculation expression
列出计算公式
</t>
        </r>
      </text>
    </comment>
    <comment ref="HJ59" authorId="0" shapeId="0" xr:uid="{00000000-0006-0000-0B00-00003B000000}">
      <text>
        <r>
          <rPr>
            <sz val="9"/>
            <rFont val="宋体"/>
            <family val="3"/>
            <charset val="134"/>
          </rPr>
          <t xml:space="preserve">zengy:
list the calculation expression
列出计算公式
</t>
        </r>
      </text>
    </comment>
    <comment ref="HV59" authorId="0" shapeId="0" xr:uid="{00000000-0006-0000-0B00-00003C000000}">
      <text>
        <r>
          <rPr>
            <sz val="9"/>
            <rFont val="宋体"/>
            <family val="3"/>
            <charset val="134"/>
          </rPr>
          <t xml:space="preserve">zengy:
list the calculation expression
列出计算公式
</t>
        </r>
      </text>
    </comment>
    <comment ref="IH59" authorId="0" shapeId="0" xr:uid="{00000000-0006-0000-0B00-00003D000000}">
      <text>
        <r>
          <rPr>
            <sz val="9"/>
            <rFont val="宋体"/>
            <family val="3"/>
            <charset val="134"/>
          </rPr>
          <t xml:space="preserve">zengy:
list the calculation expression
列出计算公式
</t>
        </r>
      </text>
    </comment>
    <comment ref="IT59" authorId="0" shapeId="0" xr:uid="{00000000-0006-0000-0B00-00003E000000}">
      <text>
        <r>
          <rPr>
            <sz val="9"/>
            <rFont val="宋体"/>
            <family val="3"/>
            <charset val="134"/>
          </rPr>
          <t xml:space="preserve">zengy:
list the calculation expression
列出计算公式
</t>
        </r>
      </text>
    </comment>
    <comment ref="JF59" authorId="0" shapeId="0" xr:uid="{00000000-0006-0000-0B00-00003F000000}">
      <text>
        <r>
          <rPr>
            <sz val="9"/>
            <rFont val="宋体"/>
            <family val="3"/>
            <charset val="134"/>
          </rPr>
          <t xml:space="preserve">zengy:
list the calculation expression
列出计算公式
</t>
        </r>
      </text>
    </comment>
    <comment ref="JR59" authorId="0" shapeId="0" xr:uid="{00000000-0006-0000-0B00-000040000000}">
      <text>
        <r>
          <rPr>
            <sz val="9"/>
            <rFont val="宋体"/>
            <family val="3"/>
            <charset val="134"/>
          </rPr>
          <t xml:space="preserve">zengy:
list the calculation expression
列出计算公式
</t>
        </r>
      </text>
    </comment>
    <comment ref="KD59" authorId="0" shapeId="0" xr:uid="{00000000-0006-0000-0B00-000041000000}">
      <text>
        <r>
          <rPr>
            <sz val="9"/>
            <rFont val="宋体"/>
            <family val="3"/>
            <charset val="134"/>
          </rPr>
          <t xml:space="preserve">zengy:
list the calculation expression
列出计算公式
</t>
        </r>
      </text>
    </comment>
    <comment ref="KP59" authorId="0" shapeId="0" xr:uid="{00000000-0006-0000-0B00-000042000000}">
      <text>
        <r>
          <rPr>
            <sz val="9"/>
            <rFont val="宋体"/>
            <family val="3"/>
            <charset val="134"/>
          </rPr>
          <t xml:space="preserve">zengy:
list the calculation expression
列出计算公式
</t>
        </r>
      </text>
    </comment>
    <comment ref="LB59" authorId="0" shapeId="0" xr:uid="{00000000-0006-0000-0B00-000043000000}">
      <text>
        <r>
          <rPr>
            <sz val="9"/>
            <rFont val="宋体"/>
            <family val="3"/>
            <charset val="134"/>
          </rPr>
          <t xml:space="preserve">zengy:
list the calculation expression
列出计算公式
</t>
        </r>
      </text>
    </comment>
    <comment ref="LN59" authorId="0" shapeId="0" xr:uid="{00000000-0006-0000-0B00-000044000000}">
      <text>
        <r>
          <rPr>
            <sz val="9"/>
            <rFont val="宋体"/>
            <family val="3"/>
            <charset val="134"/>
          </rPr>
          <t xml:space="preserve">zengy:
list the calculation expression
列出计算公式
</t>
        </r>
      </text>
    </comment>
    <comment ref="LZ59" authorId="0" shapeId="0" xr:uid="{00000000-0006-0000-0B00-000045000000}">
      <text>
        <r>
          <rPr>
            <sz val="9"/>
            <rFont val="宋体"/>
            <family val="3"/>
            <charset val="134"/>
          </rPr>
          <t xml:space="preserve">zengy:
list the calculation expression
列出计算公式
</t>
        </r>
      </text>
    </comment>
    <comment ref="ML59" authorId="0" shapeId="0" xr:uid="{00000000-0006-0000-0B00-000046000000}">
      <text>
        <r>
          <rPr>
            <sz val="9"/>
            <rFont val="宋体"/>
            <family val="3"/>
            <charset val="134"/>
          </rPr>
          <t xml:space="preserve">zengy:
list the calculation expression
列出计算公式
</t>
        </r>
      </text>
    </comment>
    <comment ref="MX59" authorId="0" shapeId="0" xr:uid="{00000000-0006-0000-0B00-000047000000}">
      <text>
        <r>
          <rPr>
            <sz val="9"/>
            <rFont val="宋体"/>
            <family val="3"/>
            <charset val="134"/>
          </rPr>
          <t xml:space="preserve">zengy:
list the calculation expression
列出计算公式
</t>
        </r>
      </text>
    </comment>
    <comment ref="NJ59" authorId="0" shapeId="0" xr:uid="{00000000-0006-0000-0B00-000048000000}">
      <text>
        <r>
          <rPr>
            <sz val="9"/>
            <rFont val="宋体"/>
            <family val="3"/>
            <charset val="134"/>
          </rPr>
          <t xml:space="preserve">zengy:
list the calculation expression
列出计算公式
</t>
        </r>
      </text>
    </comment>
    <comment ref="NV59" authorId="0" shapeId="0" xr:uid="{00000000-0006-0000-0B00-000049000000}">
      <text>
        <r>
          <rPr>
            <sz val="9"/>
            <rFont val="宋体"/>
            <family val="3"/>
            <charset val="134"/>
          </rPr>
          <t xml:space="preserve">zengy:
list the calculation expression
列出计算公式
</t>
        </r>
      </text>
    </comment>
    <comment ref="OH59" authorId="0" shapeId="0" xr:uid="{00000000-0006-0000-0B00-00004A000000}">
      <text>
        <r>
          <rPr>
            <sz val="9"/>
            <rFont val="宋体"/>
            <family val="3"/>
            <charset val="134"/>
          </rPr>
          <t xml:space="preserve">zengy:
list the calculation expression
列出计算公式
</t>
        </r>
      </text>
    </comment>
    <comment ref="OT59" authorId="0" shapeId="0" xr:uid="{00000000-0006-0000-0B00-00004B000000}">
      <text>
        <r>
          <rPr>
            <sz val="9"/>
            <rFont val="宋体"/>
            <family val="3"/>
            <charset val="134"/>
          </rPr>
          <t xml:space="preserve">zengy:
list the calculation expression
列出计算公式
</t>
        </r>
      </text>
    </comment>
    <comment ref="PF59" authorId="0" shapeId="0" xr:uid="{00000000-0006-0000-0B00-00004C000000}">
      <text>
        <r>
          <rPr>
            <sz val="9"/>
            <rFont val="宋体"/>
            <family val="3"/>
            <charset val="134"/>
          </rPr>
          <t xml:space="preserve">zengy:
list the calculation expression
列出计算公式
</t>
        </r>
      </text>
    </comment>
    <comment ref="PR59" authorId="0" shapeId="0" xr:uid="{00000000-0006-0000-0B00-00004D000000}">
      <text>
        <r>
          <rPr>
            <sz val="9"/>
            <rFont val="宋体"/>
            <family val="3"/>
            <charset val="134"/>
          </rPr>
          <t xml:space="preserve">zengy:
list the calculation expression
列出计算公式
</t>
        </r>
      </text>
    </comment>
    <comment ref="QD59" authorId="0" shapeId="0" xr:uid="{00000000-0006-0000-0B00-00004E000000}">
      <text>
        <r>
          <rPr>
            <sz val="9"/>
            <rFont val="宋体"/>
            <family val="3"/>
            <charset val="134"/>
          </rPr>
          <t xml:space="preserve">zengy:
list the calculation expression
列出计算公式
</t>
        </r>
      </text>
    </comment>
    <comment ref="QP59" authorId="0" shapeId="0" xr:uid="{00000000-0006-0000-0B00-00004F000000}">
      <text>
        <r>
          <rPr>
            <sz val="9"/>
            <rFont val="宋体"/>
            <family val="3"/>
            <charset val="134"/>
          </rPr>
          <t xml:space="preserve">zengy:
list the calculation expression
列出计算公式
</t>
        </r>
      </text>
    </comment>
    <comment ref="RB59" authorId="0" shapeId="0" xr:uid="{00000000-0006-0000-0B00-000050000000}">
      <text>
        <r>
          <rPr>
            <sz val="9"/>
            <rFont val="宋体"/>
            <family val="3"/>
            <charset val="134"/>
          </rPr>
          <t xml:space="preserve">zengy:
list the calculation expression
列出计算公式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zengy</author>
  </authors>
  <commentList>
    <comment ref="B25" authorId="0" shapeId="0" xr:uid="{00000000-0006-0000-0C00-000001000000}">
      <text>
        <r>
          <rPr>
            <sz val="9"/>
            <rFont val="宋体"/>
            <family val="3"/>
            <charset val="134"/>
          </rPr>
          <t>zengy:
Plastic box: 4 years
fold plastic box:3 years
metal box:5 years
塑料箱（普通）：4年
可折叠塑料箱：3年
金属容器：5年</t>
        </r>
      </text>
    </comment>
    <comment ref="N25" authorId="0" shapeId="0" xr:uid="{00000000-0006-0000-0C00-000002000000}">
      <text>
        <r>
          <rPr>
            <sz val="9"/>
            <rFont val="宋体"/>
            <family val="3"/>
            <charset val="134"/>
          </rPr>
          <t>zengy:
Plastic box: 4 years
fold plastic box:3 years
metal box:5 years
塑料箱（普通）：4年
可折叠塑料箱：3年
金属容器：5年</t>
        </r>
      </text>
    </comment>
    <comment ref="Z25" authorId="0" shapeId="0" xr:uid="{00000000-0006-0000-0C00-000003000000}">
      <text>
        <r>
          <rPr>
            <sz val="9"/>
            <rFont val="宋体"/>
            <family val="3"/>
            <charset val="134"/>
          </rPr>
          <t>zengy:
Plastic box: 4 years
fold plastic box:3 years
metal box:5 years
塑料箱（普通）：4年
可折叠塑料箱：3年
金属容器：5年</t>
        </r>
      </text>
    </comment>
    <comment ref="AL25" authorId="0" shapeId="0" xr:uid="{00000000-0006-0000-0C00-000004000000}">
      <text>
        <r>
          <rPr>
            <sz val="9"/>
            <rFont val="宋体"/>
            <family val="3"/>
            <charset val="134"/>
          </rPr>
          <t>zengy:
Plastic box: 4 years
fold plastic box:3 years
metal box:5 years
塑料箱（普通）：4年
可折叠塑料箱：3年
金属容器：5年</t>
        </r>
      </text>
    </comment>
    <comment ref="AX25" authorId="0" shapeId="0" xr:uid="{00000000-0006-0000-0C00-000005000000}">
      <text>
        <r>
          <rPr>
            <sz val="9"/>
            <rFont val="宋体"/>
            <family val="3"/>
            <charset val="134"/>
          </rPr>
          <t>zengy:
Plastic box: 4 years
fold plastic box:3 years
metal box:5 years
塑料箱（普通）：4年
可折叠塑料箱：3年
金属容器：5年</t>
        </r>
      </text>
    </comment>
    <comment ref="BJ25" authorId="0" shapeId="0" xr:uid="{00000000-0006-0000-0C00-000006000000}">
      <text>
        <r>
          <rPr>
            <sz val="9"/>
            <rFont val="宋体"/>
            <family val="3"/>
            <charset val="134"/>
          </rPr>
          <t>zengy:
Plastic box: 4 years
fold plastic box:3 years
metal box:5 years
塑料箱（普通）：4年
可折叠塑料箱：3年
金属容器：5年</t>
        </r>
      </text>
    </comment>
    <comment ref="BV25" authorId="0" shapeId="0" xr:uid="{00000000-0006-0000-0C00-000007000000}">
      <text>
        <r>
          <rPr>
            <sz val="9"/>
            <rFont val="宋体"/>
            <family val="3"/>
            <charset val="134"/>
          </rPr>
          <t>zengy:
Plastic box: 4 years
fold plastic box:3 years
metal box:5 years
塑料箱（普通）：4年
可折叠塑料箱：3年
金属容器：5年</t>
        </r>
      </text>
    </comment>
    <comment ref="CH25" authorId="0" shapeId="0" xr:uid="{00000000-0006-0000-0C00-000008000000}">
      <text>
        <r>
          <rPr>
            <sz val="9"/>
            <rFont val="宋体"/>
            <family val="3"/>
            <charset val="134"/>
          </rPr>
          <t>zengy:
Plastic box: 4 years
fold plastic box:3 years
metal box:5 years
塑料箱（普通）：4年
可折叠塑料箱：3年
金属容器：5年</t>
        </r>
      </text>
    </comment>
    <comment ref="CT25" authorId="0" shapeId="0" xr:uid="{00000000-0006-0000-0C00-000009000000}">
      <text>
        <r>
          <rPr>
            <sz val="9"/>
            <rFont val="宋体"/>
            <family val="3"/>
            <charset val="134"/>
          </rPr>
          <t>zengy:
Plastic box: 4 years
fold plastic box:3 years
metal box:5 years
塑料箱（普通）：4年
可折叠塑料箱：3年
金属容器：5年</t>
        </r>
      </text>
    </comment>
    <comment ref="DF25" authorId="0" shapeId="0" xr:uid="{00000000-0006-0000-0C00-00000A000000}">
      <text>
        <r>
          <rPr>
            <sz val="9"/>
            <rFont val="宋体"/>
            <family val="3"/>
            <charset val="134"/>
          </rPr>
          <t>zengy:
Plastic box: 4 years
fold plastic box:3 years
metal box:5 years
塑料箱（普通）：4年
可折叠塑料箱：3年
金属容器：5年</t>
        </r>
      </text>
    </comment>
    <comment ref="DR25" authorId="0" shapeId="0" xr:uid="{00000000-0006-0000-0C00-00000B000000}">
      <text>
        <r>
          <rPr>
            <sz val="9"/>
            <rFont val="宋体"/>
            <family val="3"/>
            <charset val="134"/>
          </rPr>
          <t>zengy:
Plastic box: 4 years
fold plastic box:3 years
metal box:5 years
塑料箱（普通）：4年
可折叠塑料箱：3年
金属容器：5年</t>
        </r>
      </text>
    </comment>
    <comment ref="ED25" authorId="0" shapeId="0" xr:uid="{00000000-0006-0000-0C00-00000C000000}">
      <text>
        <r>
          <rPr>
            <sz val="9"/>
            <rFont val="宋体"/>
            <family val="3"/>
            <charset val="134"/>
          </rPr>
          <t>zengy:
Plastic box: 4 years
fold plastic box:3 years
metal box:5 years
塑料箱（普通）：4年
可折叠塑料箱：3年
金属容器：5年</t>
        </r>
      </text>
    </comment>
    <comment ref="EP25" authorId="0" shapeId="0" xr:uid="{00000000-0006-0000-0C00-00000D000000}">
      <text>
        <r>
          <rPr>
            <sz val="9"/>
            <rFont val="宋体"/>
            <family val="3"/>
            <charset val="134"/>
          </rPr>
          <t>zengy:
Plastic box: 4 years
fold plastic box:3 years
metal box:5 years
塑料箱（普通）：4年
可折叠塑料箱：3年
金属容器：5年</t>
        </r>
      </text>
    </comment>
    <comment ref="FB25" authorId="0" shapeId="0" xr:uid="{00000000-0006-0000-0C00-00000E000000}">
      <text>
        <r>
          <rPr>
            <sz val="9"/>
            <rFont val="宋体"/>
            <family val="3"/>
            <charset val="134"/>
          </rPr>
          <t>zengy:
Plastic box: 4 years
fold plastic box:3 years
metal box:5 years
塑料箱（普通）：4年
可折叠塑料箱：3年
金属容器：5年</t>
        </r>
      </text>
    </comment>
    <comment ref="FN25" authorId="0" shapeId="0" xr:uid="{00000000-0006-0000-0C00-00000F000000}">
      <text>
        <r>
          <rPr>
            <sz val="9"/>
            <rFont val="宋体"/>
            <family val="3"/>
            <charset val="134"/>
          </rPr>
          <t>zengy:
Plastic box: 4 years
fold plastic box:3 years
metal box:5 years
塑料箱（普通）：4年
可折叠塑料箱：3年
金属容器：5年</t>
        </r>
      </text>
    </comment>
    <comment ref="FZ25" authorId="0" shapeId="0" xr:uid="{00000000-0006-0000-0C00-000010000000}">
      <text>
        <r>
          <rPr>
            <sz val="9"/>
            <rFont val="宋体"/>
            <family val="3"/>
            <charset val="134"/>
          </rPr>
          <t>zengy:
Plastic box: 4 years
fold plastic box:3 years
metal box:5 years
塑料箱（普通）：4年
可折叠塑料箱：3年
金属容器：5年</t>
        </r>
      </text>
    </comment>
    <comment ref="GL25" authorId="0" shapeId="0" xr:uid="{00000000-0006-0000-0C00-000011000000}">
      <text>
        <r>
          <rPr>
            <sz val="9"/>
            <rFont val="宋体"/>
            <family val="3"/>
            <charset val="134"/>
          </rPr>
          <t>zengy:
Plastic box: 4 years
fold plastic box:3 years
metal box:5 years
塑料箱（普通）：4年
可折叠塑料箱：3年
金属容器：5年</t>
        </r>
      </text>
    </comment>
    <comment ref="GX25" authorId="0" shapeId="0" xr:uid="{00000000-0006-0000-0C00-000012000000}">
      <text>
        <r>
          <rPr>
            <sz val="9"/>
            <rFont val="宋体"/>
            <family val="3"/>
            <charset val="134"/>
          </rPr>
          <t>zengy:
Plastic box: 4 years
fold plastic box:3 years
metal box:5 years
塑料箱（普通）：4年
可折叠塑料箱：3年
金属容器：5年</t>
        </r>
      </text>
    </comment>
    <comment ref="HJ25" authorId="0" shapeId="0" xr:uid="{00000000-0006-0000-0C00-000013000000}">
      <text>
        <r>
          <rPr>
            <sz val="9"/>
            <rFont val="宋体"/>
            <family val="3"/>
            <charset val="134"/>
          </rPr>
          <t>zengy:
Plastic box: 4 years
fold plastic box:3 years
metal box:5 years
塑料箱（普通）：4年
可折叠塑料箱：3年
金属容器：5年</t>
        </r>
      </text>
    </comment>
    <comment ref="HV25" authorId="0" shapeId="0" xr:uid="{00000000-0006-0000-0C00-000014000000}">
      <text>
        <r>
          <rPr>
            <sz val="9"/>
            <rFont val="宋体"/>
            <family val="3"/>
            <charset val="134"/>
          </rPr>
          <t>zengy:
Plastic box: 4 years
fold plastic box:3 years
metal box:5 years
塑料箱（普通）：4年
可折叠塑料箱：3年
金属容器：5年</t>
        </r>
      </text>
    </comment>
    <comment ref="IH25" authorId="0" shapeId="0" xr:uid="{00000000-0006-0000-0C00-000015000000}">
      <text>
        <r>
          <rPr>
            <sz val="9"/>
            <rFont val="宋体"/>
            <family val="3"/>
            <charset val="134"/>
          </rPr>
          <t>zengy:
Plastic box: 4 years
fold plastic box:3 years
metal box:5 years
塑料箱（普通）：4年
可折叠塑料箱：3年
金属容器：5年</t>
        </r>
      </text>
    </comment>
    <comment ref="IT25" authorId="0" shapeId="0" xr:uid="{00000000-0006-0000-0C00-000016000000}">
      <text>
        <r>
          <rPr>
            <sz val="9"/>
            <rFont val="宋体"/>
            <family val="3"/>
            <charset val="134"/>
          </rPr>
          <t>zengy:
Plastic box: 4 years
fold plastic box:3 years
metal box:5 years
塑料箱（普通）：4年
可折叠塑料箱：3年
金属容器：5年</t>
        </r>
      </text>
    </comment>
    <comment ref="JF25" authorId="0" shapeId="0" xr:uid="{00000000-0006-0000-0C00-000017000000}">
      <text>
        <r>
          <rPr>
            <sz val="9"/>
            <rFont val="宋体"/>
            <family val="3"/>
            <charset val="134"/>
          </rPr>
          <t>zengy:
Plastic box: 4 years
fold plastic box:3 years
metal box:5 years
塑料箱（普通）：4年
可折叠塑料箱：3年
金属容器：5年</t>
        </r>
      </text>
    </comment>
    <comment ref="JR25" authorId="0" shapeId="0" xr:uid="{00000000-0006-0000-0C00-000018000000}">
      <text>
        <r>
          <rPr>
            <sz val="9"/>
            <rFont val="宋体"/>
            <family val="3"/>
            <charset val="134"/>
          </rPr>
          <t>zengy:
Plastic box: 4 years
fold plastic box:3 years
metal box:5 years
塑料箱（普通）：4年
可折叠塑料箱：3年
金属容器：5年</t>
        </r>
      </text>
    </comment>
    <comment ref="KD25" authorId="0" shapeId="0" xr:uid="{00000000-0006-0000-0C00-000019000000}">
      <text>
        <r>
          <rPr>
            <sz val="9"/>
            <rFont val="宋体"/>
            <family val="3"/>
            <charset val="134"/>
          </rPr>
          <t>zengy:
Plastic box: 4 years
fold plastic box:3 years
metal box:5 years
塑料箱（普通）：4年
可折叠塑料箱：3年
金属容器：5年</t>
        </r>
      </text>
    </comment>
    <comment ref="KP25" authorId="0" shapeId="0" xr:uid="{00000000-0006-0000-0C00-00001A000000}">
      <text>
        <r>
          <rPr>
            <sz val="9"/>
            <rFont val="宋体"/>
            <family val="3"/>
            <charset val="134"/>
          </rPr>
          <t>zengy:
Plastic box: 4 years
fold plastic box:3 years
metal box:5 years
塑料箱（普通）：4年
可折叠塑料箱：3年
金属容器：5年</t>
        </r>
      </text>
    </comment>
    <comment ref="LB25" authorId="0" shapeId="0" xr:uid="{00000000-0006-0000-0C00-00001B000000}">
      <text>
        <r>
          <rPr>
            <sz val="9"/>
            <rFont val="宋体"/>
            <family val="3"/>
            <charset val="134"/>
          </rPr>
          <t>zengy:
Plastic box: 4 years
fold plastic box:3 years
metal box:5 years
塑料箱（普通）：4年
可折叠塑料箱：3年
金属容器：5年</t>
        </r>
      </text>
    </comment>
    <comment ref="LN25" authorId="0" shapeId="0" xr:uid="{00000000-0006-0000-0C00-00001C000000}">
      <text>
        <r>
          <rPr>
            <sz val="9"/>
            <rFont val="宋体"/>
            <family val="3"/>
            <charset val="134"/>
          </rPr>
          <t>zengy:
Plastic box: 4 years
fold plastic box:3 years
metal box:5 years
塑料箱（普通）：4年
可折叠塑料箱：3年
金属容器：5年</t>
        </r>
      </text>
    </comment>
    <comment ref="LZ25" authorId="0" shapeId="0" xr:uid="{00000000-0006-0000-0C00-00001D000000}">
      <text>
        <r>
          <rPr>
            <sz val="9"/>
            <rFont val="宋体"/>
            <family val="3"/>
            <charset val="134"/>
          </rPr>
          <t>zengy:
Plastic box: 4 years
fold plastic box:3 years
metal box:5 years
塑料箱（普通）：4年
可折叠塑料箱：3年
金属容器：5年</t>
        </r>
      </text>
    </comment>
    <comment ref="ML25" authorId="0" shapeId="0" xr:uid="{00000000-0006-0000-0C00-00001E000000}">
      <text>
        <r>
          <rPr>
            <sz val="9"/>
            <rFont val="宋体"/>
            <family val="3"/>
            <charset val="134"/>
          </rPr>
          <t>zengy:
Plastic box: 4 years
fold plastic box:3 years
metal box:5 years
塑料箱（普通）：4年
可折叠塑料箱：3年
金属容器：5年</t>
        </r>
      </text>
    </comment>
    <comment ref="MX25" authorId="0" shapeId="0" xr:uid="{00000000-0006-0000-0C00-00001F000000}">
      <text>
        <r>
          <rPr>
            <sz val="9"/>
            <rFont val="宋体"/>
            <family val="3"/>
            <charset val="134"/>
          </rPr>
          <t>zengy:
Plastic box: 4 years
fold plastic box:3 years
metal box:5 years
塑料箱（普通）：4年
可折叠塑料箱：3年
金属容器：5年</t>
        </r>
      </text>
    </comment>
    <comment ref="NJ25" authorId="0" shapeId="0" xr:uid="{00000000-0006-0000-0C00-000020000000}">
      <text>
        <r>
          <rPr>
            <sz val="9"/>
            <rFont val="宋体"/>
            <family val="3"/>
            <charset val="134"/>
          </rPr>
          <t>zengy:
Plastic box: 4 years
fold plastic box:3 years
metal box:5 years
塑料箱（普通）：4年
可折叠塑料箱：3年
金属容器：5年</t>
        </r>
      </text>
    </comment>
    <comment ref="NV25" authorId="0" shapeId="0" xr:uid="{00000000-0006-0000-0C00-000021000000}">
      <text>
        <r>
          <rPr>
            <sz val="9"/>
            <rFont val="宋体"/>
            <family val="3"/>
            <charset val="134"/>
          </rPr>
          <t>zengy:
Plastic box: 4 years
fold plastic box:3 years
metal box:5 years
塑料箱（普通）：4年
可折叠塑料箱：3年
金属容器：5年</t>
        </r>
      </text>
    </comment>
    <comment ref="OH25" authorId="0" shapeId="0" xr:uid="{00000000-0006-0000-0C00-000022000000}">
      <text>
        <r>
          <rPr>
            <sz val="9"/>
            <rFont val="宋体"/>
            <family val="3"/>
            <charset val="134"/>
          </rPr>
          <t>zengy:
Plastic box: 4 years
fold plastic box:3 years
metal box:5 years
塑料箱（普通）：4年
可折叠塑料箱：3年
金属容器：5年</t>
        </r>
      </text>
    </comment>
    <comment ref="OT25" authorId="0" shapeId="0" xr:uid="{00000000-0006-0000-0C00-000023000000}">
      <text>
        <r>
          <rPr>
            <sz val="9"/>
            <rFont val="宋体"/>
            <family val="3"/>
            <charset val="134"/>
          </rPr>
          <t>zengy:
Plastic box: 4 years
fold plastic box:3 years
metal box:5 years
塑料箱（普通）：4年
可折叠塑料箱：3年
金属容器：5年</t>
        </r>
      </text>
    </comment>
    <comment ref="PF25" authorId="0" shapeId="0" xr:uid="{00000000-0006-0000-0C00-000024000000}">
      <text>
        <r>
          <rPr>
            <sz val="9"/>
            <rFont val="宋体"/>
            <family val="3"/>
            <charset val="134"/>
          </rPr>
          <t>zengy:
Plastic box: 4 years
fold plastic box:3 years
metal box:5 years
塑料箱（普通）：4年
可折叠塑料箱：3年
金属容器：5年</t>
        </r>
      </text>
    </comment>
    <comment ref="PR25" authorId="0" shapeId="0" xr:uid="{00000000-0006-0000-0C00-000025000000}">
      <text>
        <r>
          <rPr>
            <sz val="9"/>
            <rFont val="宋体"/>
            <family val="3"/>
            <charset val="134"/>
          </rPr>
          <t>zengy:
Plastic box: 4 years
fold plastic box:3 years
metal box:5 years
塑料箱（普通）：4年
可折叠塑料箱：3年
金属容器：5年</t>
        </r>
      </text>
    </comment>
    <comment ref="QD25" authorId="0" shapeId="0" xr:uid="{00000000-0006-0000-0C00-000026000000}">
      <text>
        <r>
          <rPr>
            <sz val="9"/>
            <rFont val="宋体"/>
            <family val="3"/>
            <charset val="134"/>
          </rPr>
          <t>zengy:
Plastic box: 4 years
fold plastic box:3 years
metal box:5 years
塑料箱（普通）：4年
可折叠塑料箱：3年
金属容器：5年</t>
        </r>
      </text>
    </comment>
    <comment ref="QP25" authorId="0" shapeId="0" xr:uid="{00000000-0006-0000-0C00-000027000000}">
      <text>
        <r>
          <rPr>
            <sz val="9"/>
            <rFont val="宋体"/>
            <family val="3"/>
            <charset val="134"/>
          </rPr>
          <t>zengy:
Plastic box: 4 years
fold plastic box:3 years
metal box:5 years
塑料箱（普通）：4年
可折叠塑料箱：3年
金属容器：5年</t>
        </r>
      </text>
    </comment>
    <comment ref="RB25" authorId="0" shapeId="0" xr:uid="{00000000-0006-0000-0C00-000028000000}">
      <text>
        <r>
          <rPr>
            <sz val="9"/>
            <rFont val="宋体"/>
            <family val="3"/>
            <charset val="134"/>
          </rPr>
          <t>zengy:
Plastic box: 4 years
fold plastic box:3 years
metal box:5 years
塑料箱（普通）：4年
可折叠塑料箱：3年
金属容器：5年</t>
        </r>
      </text>
    </comment>
    <comment ref="B59" authorId="0" shapeId="0" xr:uid="{00000000-0006-0000-0C00-000029000000}">
      <text>
        <r>
          <rPr>
            <sz val="9"/>
            <rFont val="宋体"/>
            <family val="3"/>
            <charset val="134"/>
          </rPr>
          <t xml:space="preserve">zengy:
list the calculation expression
列出计算公式
</t>
        </r>
      </text>
    </comment>
    <comment ref="N59" authorId="0" shapeId="0" xr:uid="{00000000-0006-0000-0C00-00002A000000}">
      <text>
        <r>
          <rPr>
            <sz val="9"/>
            <rFont val="宋体"/>
            <family val="3"/>
            <charset val="134"/>
          </rPr>
          <t xml:space="preserve">zengy:
list the calculation expression
列出计算公式
</t>
        </r>
      </text>
    </comment>
    <comment ref="Z59" authorId="0" shapeId="0" xr:uid="{00000000-0006-0000-0C00-00002B000000}">
      <text>
        <r>
          <rPr>
            <sz val="9"/>
            <rFont val="宋体"/>
            <family val="3"/>
            <charset val="134"/>
          </rPr>
          <t xml:space="preserve">zengy:
list the calculation expression
列出计算公式
</t>
        </r>
      </text>
    </comment>
    <comment ref="AL59" authorId="0" shapeId="0" xr:uid="{00000000-0006-0000-0C00-00002C000000}">
      <text>
        <r>
          <rPr>
            <sz val="9"/>
            <rFont val="宋体"/>
            <family val="3"/>
            <charset val="134"/>
          </rPr>
          <t xml:space="preserve">zengy:
list the calculation expression
列出计算公式
</t>
        </r>
      </text>
    </comment>
    <comment ref="AX59" authorId="0" shapeId="0" xr:uid="{00000000-0006-0000-0C00-00002D000000}">
      <text>
        <r>
          <rPr>
            <sz val="9"/>
            <rFont val="宋体"/>
            <family val="3"/>
            <charset val="134"/>
          </rPr>
          <t xml:space="preserve">zengy:
list the calculation expression
列出计算公式
</t>
        </r>
      </text>
    </comment>
    <comment ref="BJ59" authorId="0" shapeId="0" xr:uid="{00000000-0006-0000-0C00-00002E000000}">
      <text>
        <r>
          <rPr>
            <sz val="9"/>
            <rFont val="宋体"/>
            <family val="3"/>
            <charset val="134"/>
          </rPr>
          <t xml:space="preserve">zengy:
list the calculation expression
列出计算公式
</t>
        </r>
      </text>
    </comment>
    <comment ref="BV59" authorId="0" shapeId="0" xr:uid="{00000000-0006-0000-0C00-00002F000000}">
      <text>
        <r>
          <rPr>
            <sz val="9"/>
            <rFont val="宋体"/>
            <family val="3"/>
            <charset val="134"/>
          </rPr>
          <t xml:space="preserve">zengy:
list the calculation expression
列出计算公式
</t>
        </r>
      </text>
    </comment>
    <comment ref="CH59" authorId="0" shapeId="0" xr:uid="{00000000-0006-0000-0C00-000030000000}">
      <text>
        <r>
          <rPr>
            <sz val="9"/>
            <rFont val="宋体"/>
            <family val="3"/>
            <charset val="134"/>
          </rPr>
          <t xml:space="preserve">zengy:
list the calculation expression
列出计算公式
</t>
        </r>
      </text>
    </comment>
    <comment ref="CT59" authorId="0" shapeId="0" xr:uid="{00000000-0006-0000-0C00-000031000000}">
      <text>
        <r>
          <rPr>
            <sz val="9"/>
            <rFont val="宋体"/>
            <family val="3"/>
            <charset val="134"/>
          </rPr>
          <t xml:space="preserve">zengy:
list the calculation expression
列出计算公式
</t>
        </r>
      </text>
    </comment>
    <comment ref="DF59" authorId="0" shapeId="0" xr:uid="{00000000-0006-0000-0C00-000032000000}">
      <text>
        <r>
          <rPr>
            <sz val="9"/>
            <rFont val="宋体"/>
            <family val="3"/>
            <charset val="134"/>
          </rPr>
          <t xml:space="preserve">zengy:
list the calculation expression
列出计算公式
</t>
        </r>
      </text>
    </comment>
    <comment ref="DR59" authorId="0" shapeId="0" xr:uid="{00000000-0006-0000-0C00-000033000000}">
      <text>
        <r>
          <rPr>
            <sz val="9"/>
            <rFont val="宋体"/>
            <family val="3"/>
            <charset val="134"/>
          </rPr>
          <t xml:space="preserve">zengy:
list the calculation expression
列出计算公式
</t>
        </r>
      </text>
    </comment>
    <comment ref="ED59" authorId="0" shapeId="0" xr:uid="{00000000-0006-0000-0C00-000034000000}">
      <text>
        <r>
          <rPr>
            <sz val="9"/>
            <rFont val="宋体"/>
            <family val="3"/>
            <charset val="134"/>
          </rPr>
          <t xml:space="preserve">zengy:
list the calculation expression
列出计算公式
</t>
        </r>
      </text>
    </comment>
    <comment ref="EP59" authorId="0" shapeId="0" xr:uid="{00000000-0006-0000-0C00-000035000000}">
      <text>
        <r>
          <rPr>
            <sz val="9"/>
            <rFont val="宋体"/>
            <family val="3"/>
            <charset val="134"/>
          </rPr>
          <t xml:space="preserve">zengy:
list the calculation expression
列出计算公式
</t>
        </r>
      </text>
    </comment>
    <comment ref="FB59" authorId="0" shapeId="0" xr:uid="{00000000-0006-0000-0C00-000036000000}">
      <text>
        <r>
          <rPr>
            <sz val="9"/>
            <rFont val="宋体"/>
            <family val="3"/>
            <charset val="134"/>
          </rPr>
          <t xml:space="preserve">zengy:
list the calculation expression
列出计算公式
</t>
        </r>
      </text>
    </comment>
    <comment ref="FN59" authorId="0" shapeId="0" xr:uid="{00000000-0006-0000-0C00-000037000000}">
      <text>
        <r>
          <rPr>
            <sz val="9"/>
            <rFont val="宋体"/>
            <family val="3"/>
            <charset val="134"/>
          </rPr>
          <t xml:space="preserve">zengy:
list the calculation expression
列出计算公式
</t>
        </r>
      </text>
    </comment>
    <comment ref="FZ59" authorId="0" shapeId="0" xr:uid="{00000000-0006-0000-0C00-000038000000}">
      <text>
        <r>
          <rPr>
            <sz val="9"/>
            <rFont val="宋体"/>
            <family val="3"/>
            <charset val="134"/>
          </rPr>
          <t xml:space="preserve">zengy:
list the calculation expression
列出计算公式
</t>
        </r>
      </text>
    </comment>
    <comment ref="GL59" authorId="0" shapeId="0" xr:uid="{00000000-0006-0000-0C00-000039000000}">
      <text>
        <r>
          <rPr>
            <sz val="9"/>
            <rFont val="宋体"/>
            <family val="3"/>
            <charset val="134"/>
          </rPr>
          <t xml:space="preserve">zengy:
list the calculation expression
列出计算公式
</t>
        </r>
      </text>
    </comment>
    <comment ref="GX59" authorId="0" shapeId="0" xr:uid="{00000000-0006-0000-0C00-00003A000000}">
      <text>
        <r>
          <rPr>
            <sz val="9"/>
            <rFont val="宋体"/>
            <family val="3"/>
            <charset val="134"/>
          </rPr>
          <t xml:space="preserve">zengy:
list the calculation expression
列出计算公式
</t>
        </r>
      </text>
    </comment>
    <comment ref="HJ59" authorId="0" shapeId="0" xr:uid="{00000000-0006-0000-0C00-00003B000000}">
      <text>
        <r>
          <rPr>
            <sz val="9"/>
            <rFont val="宋体"/>
            <family val="3"/>
            <charset val="134"/>
          </rPr>
          <t xml:space="preserve">zengy:
list the calculation expression
列出计算公式
</t>
        </r>
      </text>
    </comment>
    <comment ref="HV59" authorId="0" shapeId="0" xr:uid="{00000000-0006-0000-0C00-00003C000000}">
      <text>
        <r>
          <rPr>
            <sz val="9"/>
            <rFont val="宋体"/>
            <family val="3"/>
            <charset val="134"/>
          </rPr>
          <t xml:space="preserve">zengy:
list the calculation expression
列出计算公式
</t>
        </r>
      </text>
    </comment>
    <comment ref="IH59" authorId="0" shapeId="0" xr:uid="{00000000-0006-0000-0C00-00003D000000}">
      <text>
        <r>
          <rPr>
            <sz val="9"/>
            <rFont val="宋体"/>
            <family val="3"/>
            <charset val="134"/>
          </rPr>
          <t xml:space="preserve">zengy:
list the calculation expression
列出计算公式
</t>
        </r>
      </text>
    </comment>
    <comment ref="IT59" authorId="0" shapeId="0" xr:uid="{00000000-0006-0000-0C00-00003E000000}">
      <text>
        <r>
          <rPr>
            <sz val="9"/>
            <rFont val="宋体"/>
            <family val="3"/>
            <charset val="134"/>
          </rPr>
          <t xml:space="preserve">zengy:
list the calculation expression
列出计算公式
</t>
        </r>
      </text>
    </comment>
    <comment ref="JF59" authorId="0" shapeId="0" xr:uid="{00000000-0006-0000-0C00-00003F000000}">
      <text>
        <r>
          <rPr>
            <sz val="9"/>
            <rFont val="宋体"/>
            <family val="3"/>
            <charset val="134"/>
          </rPr>
          <t xml:space="preserve">zengy:
list the calculation expression
列出计算公式
</t>
        </r>
      </text>
    </comment>
    <comment ref="JR59" authorId="0" shapeId="0" xr:uid="{00000000-0006-0000-0C00-000040000000}">
      <text>
        <r>
          <rPr>
            <sz val="9"/>
            <rFont val="宋体"/>
            <family val="3"/>
            <charset val="134"/>
          </rPr>
          <t xml:space="preserve">zengy:
list the calculation expression
列出计算公式
</t>
        </r>
      </text>
    </comment>
    <comment ref="KD59" authorId="0" shapeId="0" xr:uid="{00000000-0006-0000-0C00-000041000000}">
      <text>
        <r>
          <rPr>
            <sz val="9"/>
            <rFont val="宋体"/>
            <family val="3"/>
            <charset val="134"/>
          </rPr>
          <t xml:space="preserve">zengy:
list the calculation expression
列出计算公式
</t>
        </r>
      </text>
    </comment>
    <comment ref="KP59" authorId="0" shapeId="0" xr:uid="{00000000-0006-0000-0C00-000042000000}">
      <text>
        <r>
          <rPr>
            <sz val="9"/>
            <rFont val="宋体"/>
            <family val="3"/>
            <charset val="134"/>
          </rPr>
          <t xml:space="preserve">zengy:
list the calculation expression
列出计算公式
</t>
        </r>
      </text>
    </comment>
    <comment ref="LB59" authorId="0" shapeId="0" xr:uid="{00000000-0006-0000-0C00-000043000000}">
      <text>
        <r>
          <rPr>
            <sz val="9"/>
            <rFont val="宋体"/>
            <family val="3"/>
            <charset val="134"/>
          </rPr>
          <t xml:space="preserve">zengy:
list the calculation expression
列出计算公式
</t>
        </r>
      </text>
    </comment>
    <comment ref="LN59" authorId="0" shapeId="0" xr:uid="{00000000-0006-0000-0C00-000044000000}">
      <text>
        <r>
          <rPr>
            <sz val="9"/>
            <rFont val="宋体"/>
            <family val="3"/>
            <charset val="134"/>
          </rPr>
          <t xml:space="preserve">zengy:
list the calculation expression
列出计算公式
</t>
        </r>
      </text>
    </comment>
    <comment ref="LZ59" authorId="0" shapeId="0" xr:uid="{00000000-0006-0000-0C00-000045000000}">
      <text>
        <r>
          <rPr>
            <sz val="9"/>
            <rFont val="宋体"/>
            <family val="3"/>
            <charset val="134"/>
          </rPr>
          <t xml:space="preserve">zengy:
list the calculation expression
列出计算公式
</t>
        </r>
      </text>
    </comment>
    <comment ref="ML59" authorId="0" shapeId="0" xr:uid="{00000000-0006-0000-0C00-000046000000}">
      <text>
        <r>
          <rPr>
            <sz val="9"/>
            <rFont val="宋体"/>
            <family val="3"/>
            <charset val="134"/>
          </rPr>
          <t xml:space="preserve">zengy:
list the calculation expression
列出计算公式
</t>
        </r>
      </text>
    </comment>
    <comment ref="MX59" authorId="0" shapeId="0" xr:uid="{00000000-0006-0000-0C00-000047000000}">
      <text>
        <r>
          <rPr>
            <sz val="9"/>
            <rFont val="宋体"/>
            <family val="3"/>
            <charset val="134"/>
          </rPr>
          <t xml:space="preserve">zengy:
list the calculation expression
列出计算公式
</t>
        </r>
      </text>
    </comment>
    <comment ref="NJ59" authorId="0" shapeId="0" xr:uid="{00000000-0006-0000-0C00-000048000000}">
      <text>
        <r>
          <rPr>
            <sz val="9"/>
            <rFont val="宋体"/>
            <family val="3"/>
            <charset val="134"/>
          </rPr>
          <t xml:space="preserve">zengy:
list the calculation expression
列出计算公式
</t>
        </r>
      </text>
    </comment>
    <comment ref="NV59" authorId="0" shapeId="0" xr:uid="{00000000-0006-0000-0C00-000049000000}">
      <text>
        <r>
          <rPr>
            <sz val="9"/>
            <rFont val="宋体"/>
            <family val="3"/>
            <charset val="134"/>
          </rPr>
          <t xml:space="preserve">zengy:
list the calculation expression
列出计算公式
</t>
        </r>
      </text>
    </comment>
    <comment ref="OH59" authorId="0" shapeId="0" xr:uid="{00000000-0006-0000-0C00-00004A000000}">
      <text>
        <r>
          <rPr>
            <sz val="9"/>
            <rFont val="宋体"/>
            <family val="3"/>
            <charset val="134"/>
          </rPr>
          <t xml:space="preserve">zengy:
list the calculation expression
列出计算公式
</t>
        </r>
      </text>
    </comment>
    <comment ref="OT59" authorId="0" shapeId="0" xr:uid="{00000000-0006-0000-0C00-00004B000000}">
      <text>
        <r>
          <rPr>
            <sz val="9"/>
            <rFont val="宋体"/>
            <family val="3"/>
            <charset val="134"/>
          </rPr>
          <t xml:space="preserve">zengy:
list the calculation expression
列出计算公式
</t>
        </r>
      </text>
    </comment>
    <comment ref="PF59" authorId="0" shapeId="0" xr:uid="{00000000-0006-0000-0C00-00004C000000}">
      <text>
        <r>
          <rPr>
            <sz val="9"/>
            <rFont val="宋体"/>
            <family val="3"/>
            <charset val="134"/>
          </rPr>
          <t xml:space="preserve">zengy:
list the calculation expression
列出计算公式
</t>
        </r>
      </text>
    </comment>
    <comment ref="PR59" authorId="0" shapeId="0" xr:uid="{00000000-0006-0000-0C00-00004D000000}">
      <text>
        <r>
          <rPr>
            <sz val="9"/>
            <rFont val="宋体"/>
            <family val="3"/>
            <charset val="134"/>
          </rPr>
          <t xml:space="preserve">zengy:
list the calculation expression
列出计算公式
</t>
        </r>
      </text>
    </comment>
    <comment ref="QD59" authorId="0" shapeId="0" xr:uid="{00000000-0006-0000-0C00-00004E000000}">
      <text>
        <r>
          <rPr>
            <sz val="9"/>
            <rFont val="宋体"/>
            <family val="3"/>
            <charset val="134"/>
          </rPr>
          <t xml:space="preserve">zengy:
list the calculation expression
列出计算公式
</t>
        </r>
      </text>
    </comment>
    <comment ref="QP59" authorId="0" shapeId="0" xr:uid="{00000000-0006-0000-0C00-00004F000000}">
      <text>
        <r>
          <rPr>
            <sz val="9"/>
            <rFont val="宋体"/>
            <family val="3"/>
            <charset val="134"/>
          </rPr>
          <t xml:space="preserve">zengy:
list the calculation expression
列出计算公式
</t>
        </r>
      </text>
    </comment>
    <comment ref="RB59" authorId="0" shapeId="0" xr:uid="{00000000-0006-0000-0C00-000050000000}">
      <text>
        <r>
          <rPr>
            <sz val="9"/>
            <rFont val="宋体"/>
            <family val="3"/>
            <charset val="134"/>
          </rPr>
          <t xml:space="preserve">zengy:
list the calculation expression
列出计算公式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A1" authorId="0" shapeId="0" xr:uid="{00000000-0006-0000-0D00-000001000000}">
      <text>
        <r>
          <rPr>
            <b/>
            <sz val="9"/>
            <color indexed="81"/>
            <rFont val="Tahoma"/>
            <family val="2"/>
          </rPr>
          <t>WANG Jason (WMG):</t>
        </r>
        <r>
          <rPr>
            <sz val="9"/>
            <color indexed="81"/>
            <rFont val="Tahoma"/>
            <family val="2"/>
          </rPr>
          <t xml:space="preserve">
UI/J5 cell
</t>
        </r>
      </text>
    </comment>
    <comment ref="F1" authorId="0" shapeId="0" xr:uid="{00000000-0006-0000-0D00-000002000000}">
      <text>
        <r>
          <rPr>
            <b/>
            <sz val="9"/>
            <color indexed="81"/>
            <rFont val="Tahoma"/>
            <family val="2"/>
          </rPr>
          <t>WANG Jason (WMG):</t>
        </r>
        <r>
          <rPr>
            <sz val="9"/>
            <color indexed="81"/>
            <rFont val="Tahoma"/>
            <family val="2"/>
          </rPr>
          <t xml:space="preserve">
N2 fill in 1:Yes 0:No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E4" authorId="0" shapeId="0" xr:uid="{00000000-0006-0000-0E00-000001000000}">
      <text>
        <r>
          <rPr>
            <b/>
            <sz val="9"/>
            <color indexed="81"/>
            <rFont val="Tahoma"/>
            <family val="2"/>
          </rPr>
          <t>WANG Jason (WMG):</t>
        </r>
        <r>
          <rPr>
            <sz val="9"/>
            <color indexed="81"/>
            <rFont val="Tahoma"/>
            <family val="2"/>
          </rPr>
          <t xml:space="preserve">
since transportation price takes a dorminant share in total pc&amp;l price ,volume capacity of box is much more important than box-price/part when we choosing the optimal box</t>
        </r>
      </text>
    </comment>
    <comment ref="E19" authorId="0" shapeId="0" xr:uid="{00000000-0006-0000-0E00-000002000000}">
      <text>
        <r>
          <rPr>
            <b/>
            <sz val="9"/>
            <color indexed="81"/>
            <rFont val="Tahoma"/>
            <family val="2"/>
          </rPr>
          <t>WANG Jason (WMG):</t>
        </r>
        <r>
          <rPr>
            <sz val="9"/>
            <color indexed="81"/>
            <rFont val="Tahoma"/>
            <family val="2"/>
          </rPr>
          <t xml:space="preserve">
since transportation price takes a dorminant share in total pc&amp;l price ,volume capacity of box is much more important than box-price/part when we choosing the optimal box</t>
        </r>
      </text>
    </comment>
    <comment ref="F20" authorId="0" shapeId="0" xr:uid="{00000000-0006-0000-0E00-000003000000}">
      <text>
        <r>
          <rPr>
            <b/>
            <sz val="9"/>
            <color indexed="81"/>
            <rFont val="Tahoma"/>
            <family val="2"/>
          </rPr>
          <t>WANG Jason (WMG):</t>
        </r>
        <r>
          <rPr>
            <sz val="9"/>
            <color indexed="81"/>
            <rFont val="Tahoma"/>
            <family val="2"/>
          </rPr>
          <t xml:space="preserve">
this capacity percentage would be lower than the one of the certain parts in box , because the exact num of parts would have a very big chance not completely occupied the last box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H71" authorId="0" shapeId="0" xr:uid="{00000000-0006-0000-1000-000001000000}">
      <text>
        <r>
          <rPr>
            <b/>
            <sz val="9"/>
            <color indexed="81"/>
            <rFont val="Tahoma"/>
            <family val="2"/>
          </rPr>
          <t>WANG Jason (WMG):</t>
        </r>
        <r>
          <rPr>
            <sz val="9"/>
            <color indexed="81"/>
            <rFont val="Tahoma"/>
            <family val="2"/>
          </rPr>
          <t xml:space="preserve">
box remain if this col pallet are picked</t>
        </r>
      </text>
    </comment>
    <comment ref="D72" authorId="0" shapeId="0" xr:uid="{00000000-0006-0000-1000-000002000000}">
      <text>
        <r>
          <rPr>
            <b/>
            <sz val="9"/>
            <color indexed="81"/>
            <rFont val="Tahoma"/>
            <family val="2"/>
          </rPr>
          <t>WANG Jason (WMG):</t>
        </r>
        <r>
          <rPr>
            <sz val="9"/>
            <color indexed="81"/>
            <rFont val="Tahoma"/>
            <family val="2"/>
          </rPr>
          <t xml:space="preserve">
since transportation price takes a dorminant share in total pc&amp;l price ,volume capacity of box is much more important than box-price/part when we choosing the optimal box</t>
        </r>
      </text>
    </comment>
    <comment ref="D139" authorId="0" shapeId="0" xr:uid="{00000000-0006-0000-1000-000003000000}">
      <text>
        <r>
          <rPr>
            <b/>
            <sz val="9"/>
            <color indexed="81"/>
            <rFont val="Tahoma"/>
            <family val="2"/>
          </rPr>
          <t>WANG Jason (WMG):</t>
        </r>
        <r>
          <rPr>
            <sz val="9"/>
            <color indexed="81"/>
            <rFont val="Tahoma"/>
            <family val="2"/>
          </rPr>
          <t xml:space="preserve">
since transportation price takes a dorminant share in total pc&amp;l price ,volume capacity of box is much more important than box-price/part when we choosing the optimal box</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王Jason wang</author>
  </authors>
  <commentList>
    <comment ref="D2" authorId="0" shapeId="0" xr:uid="{00000000-0006-0000-1200-000001000000}">
      <text>
        <r>
          <rPr>
            <b/>
            <sz val="9"/>
            <color indexed="81"/>
            <rFont val="宋体"/>
            <family val="3"/>
            <charset val="134"/>
          </rPr>
          <t>王Jason wang:</t>
        </r>
        <r>
          <rPr>
            <sz val="9"/>
            <color indexed="81"/>
            <rFont val="宋体"/>
            <family val="3"/>
            <charset val="134"/>
          </rPr>
          <t xml:space="preserve">
to sum up</t>
        </r>
      </text>
    </comment>
    <comment ref="E2" authorId="0" shapeId="0" xr:uid="{00000000-0006-0000-1200-000002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 ref="F2" authorId="0" shapeId="0" xr:uid="{00000000-0006-0000-1200-000003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 ref="G2" authorId="0" shapeId="0" xr:uid="{00000000-0006-0000-1200-000004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 ref="H2" authorId="0" shapeId="0" xr:uid="{00000000-0006-0000-1200-000005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 ref="I2" authorId="0" shapeId="0" xr:uid="{00000000-0006-0000-1200-000006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 ref="M2" authorId="0" shapeId="0" xr:uid="{00000000-0006-0000-1200-000007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 ref="N2" authorId="0" shapeId="0" xr:uid="{00000000-0006-0000-1200-000008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 ref="O2" authorId="0" shapeId="0" xr:uid="{00000000-0006-0000-1200-000009000000}">
      <text>
        <r>
          <rPr>
            <b/>
            <sz val="9"/>
            <color indexed="81"/>
            <rFont val="宋体"/>
            <family val="3"/>
            <charset val="134"/>
          </rPr>
          <t>王Jason wang:</t>
        </r>
        <r>
          <rPr>
            <sz val="9"/>
            <color indexed="81"/>
            <rFont val="宋体"/>
            <family val="3"/>
            <charset val="134"/>
          </rPr>
          <t xml:space="preserve">
should not be sum up,but classify by box(i.e.for the same box,the num are the same ,redundant )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I44" authorId="0" shapeId="0" xr:uid="{00000000-0006-0000-1500-000001000000}">
      <text>
        <r>
          <rPr>
            <b/>
            <sz val="9"/>
            <color indexed="81"/>
            <rFont val="Tahoma"/>
            <family val="2"/>
          </rPr>
          <t>WANG Jason (WMG):</t>
        </r>
        <r>
          <rPr>
            <sz val="9"/>
            <color indexed="81"/>
            <rFont val="Tahoma"/>
            <family val="2"/>
          </rPr>
          <t xml:space="preserve">
note that if we picked box,then we use picked box not ideal box ,but show the ideal # of parts could be put into the box</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WANG Jason (WMG)</author>
  </authors>
  <commentList>
    <comment ref="I2" authorId="0" shapeId="0" xr:uid="{00000000-0006-0000-1800-000001000000}">
      <text>
        <r>
          <rPr>
            <b/>
            <sz val="9"/>
            <color indexed="81"/>
            <rFont val="Tahoma"/>
            <family val="2"/>
          </rPr>
          <t>WANG Jason (WMG):</t>
        </r>
        <r>
          <rPr>
            <sz val="9"/>
            <color indexed="81"/>
            <rFont val="Tahoma"/>
            <family val="2"/>
          </rPr>
          <t xml:space="preserve">
note that if we picked box,then we use picked box not ideal box ,but show the ideal # of parts could be put into the box</t>
        </r>
      </text>
    </comment>
  </commentList>
</comments>
</file>

<file path=xl/sharedStrings.xml><?xml version="1.0" encoding="utf-8"?>
<sst xmlns="http://schemas.openxmlformats.org/spreadsheetml/2006/main" count="2577" uniqueCount="533">
  <si>
    <t>Input</t>
  </si>
  <si>
    <t>Project Info</t>
  </si>
  <si>
    <t>Project :</t>
  </si>
  <si>
    <t>Supplier :</t>
  </si>
  <si>
    <t>Plant:</t>
  </si>
  <si>
    <t>*Distance[KM]:</t>
  </si>
  <si>
    <t>*Delivery Freq:</t>
  </si>
  <si>
    <t>*Times every</t>
  </si>
  <si>
    <t>*Day(s)</t>
  </si>
  <si>
    <t>Part Info</t>
  </si>
  <si>
    <t>Part Name</t>
  </si>
  <si>
    <t>*Length[mm]</t>
  </si>
  <si>
    <t>*Height[mm]</t>
  </si>
  <si>
    <t>Weight[g]</t>
  </si>
  <si>
    <t>Output</t>
  </si>
  <si>
    <t xml:space="preserve">Cost </t>
  </si>
  <si>
    <t>Control Panel</t>
  </si>
  <si>
    <t>Ideal Box</t>
  </si>
  <si>
    <t>Box Needed</t>
  </si>
  <si>
    <t>Circulation
Day</t>
  </si>
  <si>
    <t>PC</t>
  </si>
  <si>
    <t>EU8634</t>
  </si>
  <si>
    <t>PA</t>
  </si>
  <si>
    <t>PB</t>
  </si>
  <si>
    <t>EU8623</t>
  </si>
  <si>
    <t>EU12423</t>
  </si>
  <si>
    <t>EU6434</t>
  </si>
  <si>
    <t>D</t>
  </si>
  <si>
    <t>EU6423</t>
  </si>
  <si>
    <t>H</t>
  </si>
  <si>
    <t>C</t>
  </si>
  <si>
    <t>EU6412</t>
  </si>
  <si>
    <t>EU4323</t>
  </si>
  <si>
    <t>B</t>
  </si>
  <si>
    <t>EU4312</t>
  </si>
  <si>
    <t>A</t>
  </si>
  <si>
    <t>EU3212</t>
  </si>
  <si>
    <t>Truck Info</t>
    <phoneticPr fontId="4" type="noConversion"/>
  </si>
  <si>
    <t>Num</t>
    <phoneticPr fontId="4" type="noConversion"/>
  </si>
  <si>
    <t>Total Price</t>
    <phoneticPr fontId="4" type="noConversion"/>
  </si>
  <si>
    <t>Pallet Info</t>
    <phoneticPr fontId="4" type="noConversion"/>
  </si>
  <si>
    <t>Grand Total</t>
    <phoneticPr fontId="4" type="noConversion"/>
  </si>
  <si>
    <t>L</t>
    <phoneticPr fontId="4" type="noConversion"/>
  </si>
  <si>
    <t>W</t>
    <phoneticPr fontId="4" type="noConversion"/>
  </si>
  <si>
    <t>H</t>
    <phoneticPr fontId="4" type="noConversion"/>
  </si>
  <si>
    <t>9.6m   Truck</t>
  </si>
  <si>
    <t>7.6m   Truck</t>
  </si>
  <si>
    <t>6.8m   Truck</t>
  </si>
  <si>
    <t>Depr Year</t>
    <phoneticPr fontId="4" type="noConversion"/>
  </si>
  <si>
    <t>Circulation Day</t>
    <phoneticPr fontId="4" type="noConversion"/>
  </si>
  <si>
    <t>Price/Time</t>
    <phoneticPr fontId="4" type="noConversion"/>
  </si>
  <si>
    <t>price/Pallet</t>
    <phoneticPr fontId="4" type="noConversion"/>
  </si>
  <si>
    <t>Pallet</t>
    <phoneticPr fontId="4" type="noConversion"/>
  </si>
  <si>
    <t>Pallet 1</t>
    <phoneticPr fontId="4" type="noConversion"/>
  </si>
  <si>
    <t>Pallet 2</t>
    <phoneticPr fontId="4" type="noConversion"/>
  </si>
  <si>
    <t>Price/Pal/Time</t>
    <phoneticPr fontId="4" type="noConversion"/>
  </si>
  <si>
    <t>Price/Tru/Time</t>
    <phoneticPr fontId="4" type="noConversion"/>
  </si>
  <si>
    <t>Capacity %</t>
    <phoneticPr fontId="4" type="noConversion"/>
  </si>
  <si>
    <t>maintenance 插过行,python读入需要修改</t>
    <phoneticPr fontId="4" type="noConversion"/>
  </si>
  <si>
    <t>Depr Years</t>
    <phoneticPr fontId="4" type="noConversion"/>
  </si>
  <si>
    <t>WK Day/Yr</t>
    <phoneticPr fontId="4" type="noConversion"/>
  </si>
  <si>
    <t>Pallet H</t>
    <phoneticPr fontId="4" type="noConversion"/>
  </si>
  <si>
    <t>Truck Type</t>
    <phoneticPr fontId="4" type="noConversion"/>
  </si>
  <si>
    <t>Price</t>
    <phoneticPr fontId="4" type="noConversion"/>
  </si>
  <si>
    <t>Oil Price/KM</t>
    <phoneticPr fontId="4" type="noConversion"/>
  </si>
  <si>
    <t>Driver Sal/Yr</t>
    <phoneticPr fontId="4" type="noConversion"/>
  </si>
  <si>
    <t>Ins+Mt/Yr</t>
    <phoneticPr fontId="4" type="noConversion"/>
  </si>
  <si>
    <t>Driver/Day</t>
    <phoneticPr fontId="4" type="noConversion"/>
  </si>
  <si>
    <t>Depr/Day</t>
    <phoneticPr fontId="4" type="noConversion"/>
  </si>
  <si>
    <t>Ins+Mt/Day</t>
    <phoneticPr fontId="4" type="noConversion"/>
  </si>
  <si>
    <t>Truck</t>
    <phoneticPr fontId="4" type="noConversion"/>
  </si>
  <si>
    <t>Std</t>
    <phoneticPr fontId="4" type="noConversion"/>
  </si>
  <si>
    <t>control panel 里面可能会有truck std 和adhoc中间空行的问题，python读入需要去除空格</t>
    <phoneticPr fontId="4" type="noConversion"/>
  </si>
  <si>
    <t>Source</t>
    <phoneticPr fontId="4" type="noConversion"/>
  </si>
  <si>
    <t>Truck Type</t>
    <phoneticPr fontId="4" type="noConversion"/>
  </si>
  <si>
    <t>L</t>
  </si>
  <si>
    <t>W</t>
  </si>
  <si>
    <t>Limited H/Layer</t>
    <phoneticPr fontId="4" type="noConversion"/>
  </si>
  <si>
    <t>Adhoc</t>
    <phoneticPr fontId="4" type="noConversion"/>
  </si>
  <si>
    <t>Price/Trip</t>
    <phoneticPr fontId="4" type="noConversion"/>
  </si>
  <si>
    <t>KM/Trip</t>
    <phoneticPr fontId="4" type="noConversion"/>
  </si>
  <si>
    <t>Day/Trip</t>
    <phoneticPr fontId="4" type="noConversion"/>
  </si>
  <si>
    <t>Pallet Type</t>
    <phoneticPr fontId="4" type="noConversion"/>
  </si>
  <si>
    <t>Limited H[m]</t>
    <phoneticPr fontId="4" type="noConversion"/>
  </si>
  <si>
    <t>Pallet Height[m]</t>
    <phoneticPr fontId="4" type="noConversion"/>
  </si>
  <si>
    <t>Vol.[m^3]</t>
    <phoneticPr fontId="4" type="noConversion"/>
  </si>
  <si>
    <t>Price/Box</t>
    <phoneticPr fontId="4" type="noConversion"/>
  </si>
  <si>
    <t>Price/Trip</t>
    <phoneticPr fontId="4" type="noConversion"/>
  </si>
  <si>
    <t>WK Days/Yr</t>
    <phoneticPr fontId="4" type="noConversion"/>
  </si>
  <si>
    <t>Match Type</t>
    <phoneticPr fontId="4" type="noConversion"/>
  </si>
  <si>
    <t>assist col</t>
    <phoneticPr fontId="4" type="noConversion"/>
  </si>
  <si>
    <t>assist row</t>
    <phoneticPr fontId="4" type="noConversion"/>
  </si>
  <si>
    <t>customized box &amp; pallet ,try python if error</t>
    <phoneticPr fontId="4" type="noConversion"/>
  </si>
  <si>
    <t>optimize the boxmaster queue to speed up</t>
    <phoneticPr fontId="4" type="noConversion"/>
  </si>
  <si>
    <t>add simple calculation method for time-consuming issues</t>
    <phoneticPr fontId="4" type="noConversion"/>
  </si>
  <si>
    <t>height for 4.2m truck</t>
    <phoneticPr fontId="4" type="noConversion"/>
  </si>
  <si>
    <t>Max #Part in box</t>
    <phoneticPr fontId="4" type="noConversion"/>
  </si>
  <si>
    <t>LWH-Matching</t>
    <phoneticPr fontId="4" type="noConversion"/>
  </si>
  <si>
    <t>box needed</t>
    <phoneticPr fontId="4" type="noConversion"/>
  </si>
  <si>
    <t>Volume /Trip</t>
    <phoneticPr fontId="4" type="noConversion"/>
  </si>
  <si>
    <t>Box Price/Part</t>
    <phoneticPr fontId="4" type="noConversion"/>
  </si>
  <si>
    <t>Part Cube[m]</t>
    <phoneticPr fontId="4" type="noConversion"/>
  </si>
  <si>
    <t>Box Capacity %</t>
    <phoneticPr fontId="4" type="noConversion"/>
  </si>
  <si>
    <t>Optimal Box</t>
    <phoneticPr fontId="4" type="noConversion"/>
  </si>
  <si>
    <t>Part name</t>
    <phoneticPr fontId="4" type="noConversion"/>
  </si>
  <si>
    <t>#TYPE</t>
    <phoneticPr fontId="4" type="noConversion"/>
  </si>
  <si>
    <t>Pick Box</t>
    <phoneticPr fontId="4" type="noConversion"/>
  </si>
  <si>
    <t>Given #Part</t>
    <phoneticPr fontId="4" type="noConversion"/>
  </si>
  <si>
    <t>Picked Box</t>
    <phoneticPr fontId="4" type="noConversion"/>
  </si>
  <si>
    <t>#Ideal Part/Box</t>
    <phoneticPr fontId="4" type="noConversion"/>
  </si>
  <si>
    <t>Pack Exp./Part</t>
    <phoneticPr fontId="4" type="noConversion"/>
  </si>
  <si>
    <t>Trans Exp./Part</t>
    <phoneticPr fontId="4" type="noConversion"/>
  </si>
  <si>
    <t>Total Exp./Part</t>
    <phoneticPr fontId="4" type="noConversion"/>
  </si>
  <si>
    <t>Box Needed Ideal</t>
    <phoneticPr fontId="4" type="noConversion"/>
  </si>
  <si>
    <t>Picked Box Needed Ideal</t>
    <phoneticPr fontId="4" type="noConversion"/>
  </si>
  <si>
    <t>Part/Box Ideal</t>
    <phoneticPr fontId="4" type="noConversion"/>
  </si>
  <si>
    <t>Part/Picked Box Ideal</t>
    <phoneticPr fontId="4" type="noConversion"/>
  </si>
  <si>
    <t>Box Needed Practical</t>
    <phoneticPr fontId="4" type="noConversion"/>
  </si>
  <si>
    <t>Part/Box Practical</t>
    <phoneticPr fontId="4" type="noConversion"/>
  </si>
  <si>
    <t>Picked Price/trip Ideal</t>
    <phoneticPr fontId="4" type="noConversion"/>
  </si>
  <si>
    <t>Price/trip Ideal</t>
    <phoneticPr fontId="4" type="noConversion"/>
  </si>
  <si>
    <t>Assgined Part/Box</t>
    <phoneticPr fontId="4" type="noConversion"/>
  </si>
  <si>
    <t>Box Price/Part Practical</t>
    <phoneticPr fontId="4" type="noConversion"/>
  </si>
  <si>
    <t>Pick</t>
    <phoneticPr fontId="4" type="noConversion"/>
  </si>
  <si>
    <t>L</t>
    <phoneticPr fontId="4" type="noConversion"/>
  </si>
  <si>
    <t>l</t>
    <phoneticPr fontId="4" type="noConversion"/>
  </si>
  <si>
    <t>w</t>
    <phoneticPr fontId="4" type="noConversion"/>
  </si>
  <si>
    <t>Vol.[m^3]</t>
    <phoneticPr fontId="4" type="noConversion"/>
  </si>
  <si>
    <t>assist col</t>
    <phoneticPr fontId="4" type="noConversion"/>
  </si>
  <si>
    <t>assist row</t>
    <phoneticPr fontId="4" type="noConversion"/>
  </si>
  <si>
    <t>h</t>
    <phoneticPr fontId="4" type="noConversion"/>
  </si>
  <si>
    <t>#Box in Pallet</t>
    <phoneticPr fontId="4" type="noConversion"/>
  </si>
  <si>
    <t>Total Box</t>
    <phoneticPr fontId="4" type="noConversion"/>
  </si>
  <si>
    <t>Pallet Needed</t>
    <phoneticPr fontId="4" type="noConversion"/>
  </si>
  <si>
    <t>remain box</t>
    <phoneticPr fontId="4" type="noConversion"/>
  </si>
  <si>
    <t>Pallet Choosed</t>
    <phoneticPr fontId="4" type="noConversion"/>
  </si>
  <si>
    <t>Box Height</t>
  </si>
  <si>
    <t>Box Remain</t>
  </si>
  <si>
    <t>assist row/col</t>
    <phoneticPr fontId="4" type="noConversion"/>
  </si>
  <si>
    <t>limited height</t>
  </si>
  <si>
    <t>LP order 999名字生成器改成函数调用</t>
  </si>
  <si>
    <t>Box Price/Trip</t>
    <phoneticPr fontId="4" type="noConversion"/>
  </si>
  <si>
    <t>Pallet Choosed</t>
  </si>
  <si>
    <t>Box Price/Trip</t>
  </si>
  <si>
    <t>No_Pallet</t>
    <phoneticPr fontId="4" type="noConversion"/>
  </si>
  <si>
    <t>Part</t>
    <phoneticPr fontId="4" type="noConversion"/>
  </si>
  <si>
    <t>Pallet Layer Needed</t>
    <phoneticPr fontId="4" type="noConversion"/>
  </si>
  <si>
    <t>Layer Height</t>
    <phoneticPr fontId="4" type="noConversion"/>
  </si>
  <si>
    <t>Pallet L</t>
    <phoneticPr fontId="4" type="noConversion"/>
  </si>
  <si>
    <t>Pallet W</t>
    <phoneticPr fontId="4" type="noConversion"/>
  </si>
  <si>
    <t>price oriented</t>
    <phoneticPr fontId="4" type="noConversion"/>
  </si>
  <si>
    <t>space oriented</t>
    <phoneticPr fontId="4" type="noConversion"/>
  </si>
  <si>
    <t>根据每辆卡车的LW，设置其自定义的第一步buffer，让buffer 更精准</t>
    <phoneticPr fontId="4" type="noConversion"/>
  </si>
  <si>
    <t>根据实际情况添加更多的优化队列算法queue</t>
    <phoneticPr fontId="4" type="noConversion"/>
  </si>
  <si>
    <t>判断n3是否太多，会有些不是放在最顶层，但是不要紧，其实如果不行只要把矮箱子升级到最高的箱子即可</t>
    <phoneticPr fontId="4" type="noConversion"/>
  </si>
  <si>
    <t>Floor</t>
    <phoneticPr fontId="4" type="noConversion"/>
  </si>
  <si>
    <t>try exception 处理一些常见的error</t>
    <phoneticPr fontId="4" type="noConversion"/>
  </si>
  <si>
    <t>参数从excel读取</t>
    <phoneticPr fontId="4" type="noConversion"/>
  </si>
  <si>
    <t>Box Num In Pallet</t>
    <phoneticPr fontId="4" type="noConversion"/>
  </si>
  <si>
    <t>Box Remain</t>
    <phoneticPr fontId="4" type="noConversion"/>
  </si>
  <si>
    <t>variables 生成器写成函数</t>
    <phoneticPr fontId="4" type="noConversion"/>
  </si>
  <si>
    <t>N3解决</t>
    <phoneticPr fontId="4" type="noConversion"/>
  </si>
  <si>
    <t>excel output 写成函数</t>
    <phoneticPr fontId="4" type="noConversion"/>
  </si>
  <si>
    <t>boxmaster 再增加一个队列优化</t>
    <phoneticPr fontId="4" type="noConversion"/>
  </si>
  <si>
    <t>time out功能设置</t>
    <phoneticPr fontId="4" type="noConversion"/>
  </si>
  <si>
    <t>图形展示</t>
    <phoneticPr fontId="4" type="noConversion"/>
  </si>
  <si>
    <t>buffer 功能计算优化</t>
    <phoneticPr fontId="4" type="noConversion"/>
  </si>
  <si>
    <t>N3如果有一些非标准的箱子，没法完美填充pallet，可能会在combo环节出错，需要改进一下，最后用boxmaster匹配一个pallet非填充蛮的状态放在顶层</t>
    <phoneticPr fontId="4" type="noConversion"/>
  </si>
  <si>
    <t>Python Solution Strategy</t>
    <phoneticPr fontId="4" type="noConversion"/>
  </si>
  <si>
    <t>Buffer 3D</t>
    <phoneticPr fontId="4" type="noConversion"/>
  </si>
  <si>
    <t>Buffer Step 3D</t>
    <phoneticPr fontId="4" type="noConversion"/>
  </si>
  <si>
    <t>Buffer 2D Floor</t>
    <phoneticPr fontId="4" type="noConversion"/>
  </si>
  <si>
    <t>Buffer 2D Ceil</t>
    <phoneticPr fontId="4" type="noConversion"/>
  </si>
  <si>
    <t>Pallet Layer</t>
    <phoneticPr fontId="4" type="noConversion"/>
  </si>
  <si>
    <t>Timeout/Sec</t>
    <phoneticPr fontId="4" type="noConversion"/>
  </si>
  <si>
    <t>Adhoc LimH</t>
    <phoneticPr fontId="4" type="noConversion"/>
  </si>
  <si>
    <t>Content</t>
    <phoneticPr fontId="4" type="noConversion"/>
  </si>
  <si>
    <t>Output :</t>
    <phoneticPr fontId="4" type="noConversion"/>
  </si>
  <si>
    <t>Dimensions(L,W,H)</t>
    <phoneticPr fontId="4" type="noConversion"/>
  </si>
  <si>
    <t>Investment Cost</t>
    <phoneticPr fontId="4" type="noConversion"/>
  </si>
  <si>
    <t>Standard Pallet:</t>
    <phoneticPr fontId="4" type="noConversion"/>
  </si>
  <si>
    <t>Standard Truck</t>
    <phoneticPr fontId="4" type="noConversion"/>
  </si>
  <si>
    <t>Depr Years</t>
    <phoneticPr fontId="4" type="noConversion"/>
  </si>
  <si>
    <t>Cost / Day</t>
    <phoneticPr fontId="4" type="noConversion"/>
  </si>
  <si>
    <t>Investment Cost</t>
    <phoneticPr fontId="4" type="noConversion"/>
  </si>
  <si>
    <t>Depr Years</t>
    <phoneticPr fontId="4" type="noConversion"/>
  </si>
  <si>
    <t>Oil Cost/KM - by Truck</t>
    <phoneticPr fontId="4" type="noConversion"/>
  </si>
  <si>
    <t>Driver Salary/Yr - by Truck</t>
    <phoneticPr fontId="4" type="noConversion"/>
  </si>
  <si>
    <t xml:space="preserve">Standard Box : </t>
    <phoneticPr fontId="4" type="noConversion"/>
  </si>
  <si>
    <t>Maintenance</t>
    <phoneticPr fontId="4" type="noConversion"/>
  </si>
  <si>
    <t>Input</t>
    <phoneticPr fontId="4" type="noConversion"/>
  </si>
  <si>
    <t xml:space="preserve">Methodology </t>
    <phoneticPr fontId="4" type="noConversion"/>
  </si>
  <si>
    <t>*Adhoc Box/Pallet/Truck if any</t>
    <phoneticPr fontId="4" type="noConversion"/>
  </si>
  <si>
    <t>Process :</t>
    <phoneticPr fontId="4" type="noConversion"/>
  </si>
  <si>
    <t>Summary :To make sure all solution are optimized and feasible, we use  :</t>
    <phoneticPr fontId="4" type="noConversion"/>
  </si>
  <si>
    <r>
      <t xml:space="preserve">For simple Problem : 1&gt;generate solution with </t>
    </r>
    <r>
      <rPr>
        <i/>
        <sz val="11"/>
        <color theme="3" tint="0.39997558519241921"/>
        <rFont val="Cambria"/>
        <family val="1"/>
      </rPr>
      <t>Exaustion</t>
    </r>
    <phoneticPr fontId="4" type="noConversion"/>
  </si>
  <si>
    <r>
      <rPr>
        <i/>
        <sz val="11"/>
        <color theme="3" tint="0.39997558519241921"/>
        <rFont val="Cambria"/>
        <family val="1"/>
      </rPr>
      <t>Daily Volume</t>
    </r>
    <r>
      <rPr>
        <i/>
        <sz val="11"/>
        <rFont val="Cambria"/>
        <family val="1"/>
      </rPr>
      <t xml:space="preserve"> of each parts</t>
    </r>
    <phoneticPr fontId="4" type="noConversion"/>
  </si>
  <si>
    <r>
      <rPr>
        <i/>
        <sz val="11"/>
        <color theme="3" tint="0.39997558519241921"/>
        <rFont val="Cambria"/>
        <family val="1"/>
      </rPr>
      <t xml:space="preserve">Frequency </t>
    </r>
    <r>
      <rPr>
        <i/>
        <sz val="11"/>
        <rFont val="Cambria"/>
        <family val="1"/>
      </rPr>
      <t>of Delivery</t>
    </r>
    <phoneticPr fontId="4" type="noConversion"/>
  </si>
  <si>
    <r>
      <rPr>
        <i/>
        <sz val="11"/>
        <color theme="3" tint="0.39997558519241921"/>
        <rFont val="Cambria"/>
        <family val="1"/>
      </rPr>
      <t>Distance</t>
    </r>
    <r>
      <rPr>
        <i/>
        <u/>
        <sz val="11"/>
        <rFont val="Cambria"/>
        <family val="1"/>
      </rPr>
      <t xml:space="preserve"> </t>
    </r>
    <r>
      <rPr>
        <i/>
        <sz val="11"/>
        <rFont val="Cambria"/>
        <family val="1"/>
      </rPr>
      <t>from Location A to B</t>
    </r>
    <phoneticPr fontId="4" type="noConversion"/>
  </si>
  <si>
    <r>
      <rPr>
        <i/>
        <sz val="11"/>
        <color theme="3" tint="0.39997558519241921"/>
        <rFont val="Cambria"/>
        <family val="1"/>
      </rPr>
      <t xml:space="preserve">Dimensions(l,w,h) </t>
    </r>
    <r>
      <rPr>
        <i/>
        <sz val="11"/>
        <rFont val="Cambria"/>
        <family val="1"/>
      </rPr>
      <t>of each parts</t>
    </r>
    <phoneticPr fontId="4" type="noConversion"/>
  </si>
  <si>
    <r>
      <t xml:space="preserve">For Complicated Problem :1&gt;generate solution with </t>
    </r>
    <r>
      <rPr>
        <i/>
        <sz val="11"/>
        <color theme="3" tint="0.39997558519241921"/>
        <rFont val="Cambria"/>
        <family val="1"/>
      </rPr>
      <t>Linear Programming</t>
    </r>
    <r>
      <rPr>
        <i/>
        <sz val="11"/>
        <rFont val="Cambria"/>
        <family val="1"/>
      </rPr>
      <t xml:space="preserve"> ;2&gt;Verify solution with </t>
    </r>
    <r>
      <rPr>
        <i/>
        <sz val="11"/>
        <color theme="3" tint="0.39997558519241921"/>
        <rFont val="Cambria"/>
        <family val="1"/>
      </rPr>
      <t>Simulation Algorithm</t>
    </r>
    <r>
      <rPr>
        <i/>
        <sz val="11"/>
        <rFont val="Cambria"/>
        <family val="1"/>
      </rPr>
      <t xml:space="preserve"> if needed</t>
    </r>
    <phoneticPr fontId="4" type="noConversion"/>
  </si>
  <si>
    <t>*adhoc adjustment avaliable</t>
    <phoneticPr fontId="4" type="noConversion"/>
  </si>
  <si>
    <r>
      <t xml:space="preserve">2.1.1&gt;Filled in with </t>
    </r>
    <r>
      <rPr>
        <i/>
        <sz val="11"/>
        <color theme="3" tint="0.39997558519241921"/>
        <rFont val="Cambria"/>
        <family val="1"/>
      </rPr>
      <t>unique type of box</t>
    </r>
    <phoneticPr fontId="4" type="noConversion"/>
  </si>
  <si>
    <r>
      <t xml:space="preserve">2.1.2&gt;Filled in with </t>
    </r>
    <r>
      <rPr>
        <i/>
        <sz val="11"/>
        <color theme="3" tint="0.39997558519241921"/>
        <rFont val="Cambria"/>
        <family val="1"/>
      </rPr>
      <t>miscellaneous type of box</t>
    </r>
    <r>
      <rPr>
        <i/>
        <sz val="11"/>
        <rFont val="Cambria"/>
        <family val="1"/>
      </rPr>
      <t xml:space="preserve">(same height) </t>
    </r>
    <phoneticPr fontId="4" type="noConversion"/>
  </si>
  <si>
    <t>Limited Height</t>
    <phoneticPr fontId="4" type="noConversion"/>
  </si>
  <si>
    <r>
      <t>2.2&gt;Pallet-Layer to Pallet-Pile</t>
    </r>
    <r>
      <rPr>
        <i/>
        <sz val="11"/>
        <color theme="3" tint="0.39997558519241921"/>
        <rFont val="Cambria"/>
        <family val="1"/>
      </rPr>
      <t>(Least Occupied Area)</t>
    </r>
    <phoneticPr fontId="4" type="noConversion"/>
  </si>
  <si>
    <t>Combinaition Exaustion on BoxType and Orientation —Excel</t>
    <phoneticPr fontId="4" type="noConversion"/>
  </si>
  <si>
    <t>Combinaition Exaustion on PalletType and Orientation —Excel</t>
    <phoneticPr fontId="4" type="noConversion"/>
  </si>
  <si>
    <t>2&gt;Pick the Best-fit Pallet</t>
    <phoneticPr fontId="4" type="noConversion"/>
  </si>
  <si>
    <r>
      <t>2.1&gt;Box to Pallet-Layer</t>
    </r>
    <r>
      <rPr>
        <i/>
        <sz val="11"/>
        <color theme="3" tint="0.39997558519241921"/>
        <rFont val="Cambria"/>
        <family val="1"/>
      </rPr>
      <t xml:space="preserve">(100% occupied is a must) </t>
    </r>
    <phoneticPr fontId="4" type="noConversion"/>
  </si>
  <si>
    <t>Linear Programming —python</t>
    <phoneticPr fontId="4" type="noConversion"/>
  </si>
  <si>
    <r>
      <t>3&gt;Pick the suitable Truck</t>
    </r>
    <r>
      <rPr>
        <i/>
        <sz val="11"/>
        <color theme="3" tint="0.39997558519241921"/>
        <rFont val="Cambria"/>
        <family val="1"/>
      </rPr>
      <t>(cheapest possible combination)</t>
    </r>
    <phoneticPr fontId="4" type="noConversion"/>
  </si>
  <si>
    <t xml:space="preserve">3.2 Verify Solution , if trial verify failed retry 3.1 again </t>
    <phoneticPr fontId="4" type="noConversion"/>
  </si>
  <si>
    <t>Linear Programming +Simulation Algorithm —python</t>
    <phoneticPr fontId="4" type="noConversion"/>
  </si>
  <si>
    <t>Simulation Algorithm —python</t>
    <phoneticPr fontId="4" type="noConversion"/>
  </si>
  <si>
    <t>3.3 attain the best possible solution</t>
    <phoneticPr fontId="4" type="noConversion"/>
  </si>
  <si>
    <t xml:space="preserve">4&gt;Calculate and Output the Cost &amp; Solution </t>
    <phoneticPr fontId="4" type="noConversion"/>
  </si>
  <si>
    <t>Num of  Truck/Pallet/Box</t>
    <phoneticPr fontId="4" type="noConversion"/>
  </si>
  <si>
    <t>Price of  Truck/Pallet/Box</t>
    <phoneticPr fontId="4" type="noConversion"/>
  </si>
  <si>
    <t>PC&amp;L cost amortized to each part</t>
    <phoneticPr fontId="4" type="noConversion"/>
  </si>
  <si>
    <t xml:space="preserve">Type of  Truck/Pallet/Box  </t>
    <phoneticPr fontId="4" type="noConversion"/>
  </si>
  <si>
    <t>Capacity utilization</t>
    <phoneticPr fontId="4" type="noConversion"/>
  </si>
  <si>
    <t xml:space="preserve">Solution detail &amp; Diagram </t>
    <phoneticPr fontId="4" type="noConversion"/>
  </si>
  <si>
    <r>
      <t xml:space="preserve">1&gt;Pick the Best-fit </t>
    </r>
    <r>
      <rPr>
        <i/>
        <sz val="11"/>
        <color theme="3" tint="0.39997558519241921"/>
        <rFont val="Cambria"/>
        <family val="1"/>
      </rPr>
      <t xml:space="preserve">Box(highest volume utilization)  </t>
    </r>
    <phoneticPr fontId="4" type="noConversion"/>
  </si>
  <si>
    <t>3.1 Solution genreate -Combination of truck list</t>
    <phoneticPr fontId="4" type="noConversion"/>
  </si>
  <si>
    <t>Available Box/Pallet/Truck this time</t>
    <phoneticPr fontId="4" type="noConversion"/>
  </si>
  <si>
    <t>Category</t>
    <phoneticPr fontId="4" type="noConversion"/>
  </si>
  <si>
    <t>Box</t>
  </si>
  <si>
    <t>Box</t>
    <phoneticPr fontId="4" type="noConversion"/>
  </si>
  <si>
    <t>Container</t>
    <phoneticPr fontId="4" type="noConversion"/>
  </si>
  <si>
    <t>Container Type</t>
    <phoneticPr fontId="4" type="noConversion"/>
  </si>
  <si>
    <t>All</t>
    <phoneticPr fontId="4" type="noConversion"/>
  </si>
  <si>
    <t>No_Rack</t>
    <phoneticPr fontId="4" type="noConversion"/>
  </si>
  <si>
    <t>Total Rack</t>
    <phoneticPr fontId="4" type="noConversion"/>
  </si>
  <si>
    <t>Rack Price/Trip</t>
    <phoneticPr fontId="4" type="noConversion"/>
  </si>
  <si>
    <t>type</t>
    <phoneticPr fontId="4" type="noConversion"/>
  </si>
  <si>
    <t>judge Python</t>
    <phoneticPr fontId="4" type="noConversion"/>
  </si>
  <si>
    <t>Container Info</t>
    <phoneticPr fontId="4" type="noConversion"/>
  </si>
  <si>
    <t xml:space="preserve">Truck </t>
    <phoneticPr fontId="4" type="noConversion"/>
  </si>
  <si>
    <t>Num</t>
    <phoneticPr fontId="4" type="noConversion"/>
  </si>
  <si>
    <t>Pallet</t>
    <phoneticPr fontId="4" type="noConversion"/>
  </si>
  <si>
    <t xml:space="preserve">Container </t>
    <phoneticPr fontId="4" type="noConversion"/>
  </si>
  <si>
    <t>Type</t>
    <phoneticPr fontId="4" type="noConversion"/>
  </si>
  <si>
    <r>
      <t>Total Box --</t>
    </r>
    <r>
      <rPr>
        <sz val="10"/>
        <color rgb="FFFF0000"/>
        <rFont val="微软雅黑"/>
        <family val="2"/>
        <charset val="134"/>
      </rPr>
      <t>by part</t>
    </r>
    <phoneticPr fontId="4" type="noConversion"/>
  </si>
  <si>
    <r>
      <t xml:space="preserve">Box Remain -- </t>
    </r>
    <r>
      <rPr>
        <sz val="10"/>
        <color rgb="FFFF0000"/>
        <rFont val="微软雅黑"/>
        <family val="2"/>
        <charset val="134"/>
      </rPr>
      <t>by Box</t>
    </r>
    <phoneticPr fontId="4" type="noConversion"/>
  </si>
  <si>
    <t xml:space="preserve">Container </t>
    <phoneticPr fontId="4" type="noConversion"/>
  </si>
  <si>
    <t>Type</t>
    <phoneticPr fontId="4" type="noConversion"/>
  </si>
  <si>
    <t>Rack/Box/All</t>
    <phoneticPr fontId="4" type="noConversion"/>
  </si>
  <si>
    <t>Orientation</t>
    <phoneticPr fontId="4" type="noConversion"/>
  </si>
  <si>
    <t>Free</t>
    <phoneticPr fontId="4" type="noConversion"/>
  </si>
  <si>
    <t>Height_lock</t>
    <phoneticPr fontId="4" type="noConversion"/>
  </si>
  <si>
    <t>Height_1Layer</t>
    <phoneticPr fontId="4" type="noConversion"/>
  </si>
  <si>
    <t>H_Lock&amp;1Layer</t>
    <phoneticPr fontId="4" type="noConversion"/>
  </si>
  <si>
    <t>l</t>
  </si>
  <si>
    <t>h</t>
  </si>
  <si>
    <t>w</t>
  </si>
  <si>
    <t>space oriented</t>
  </si>
  <si>
    <t>Container- Inner</t>
    <phoneticPr fontId="4" type="noConversion"/>
  </si>
  <si>
    <t>L -Inner</t>
  </si>
  <si>
    <t>W -Inner</t>
  </si>
  <si>
    <t>H -Inner</t>
  </si>
  <si>
    <t>L -Outer</t>
    <phoneticPr fontId="4" type="noConversion"/>
  </si>
  <si>
    <t>W -Outer</t>
    <phoneticPr fontId="4" type="noConversion"/>
  </si>
  <si>
    <t>H -Outer</t>
    <phoneticPr fontId="4" type="noConversion"/>
  </si>
  <si>
    <t>L -Inner</t>
    <phoneticPr fontId="4" type="noConversion"/>
  </si>
  <si>
    <t>W -Inner</t>
    <phoneticPr fontId="4" type="noConversion"/>
  </si>
  <si>
    <t>H -Inner</t>
    <phoneticPr fontId="4" type="noConversion"/>
  </si>
  <si>
    <t># truck std</t>
    <phoneticPr fontId="4" type="noConversion"/>
  </si>
  <si>
    <t># truck adh</t>
    <phoneticPr fontId="4" type="noConversion"/>
  </si>
  <si>
    <t># pallet std</t>
    <phoneticPr fontId="4" type="noConversion"/>
  </si>
  <si>
    <t># pallet adh</t>
    <phoneticPr fontId="4" type="noConversion"/>
  </si>
  <si>
    <t># container std</t>
    <phoneticPr fontId="4" type="noConversion"/>
  </si>
  <si>
    <t># container adc</t>
    <phoneticPr fontId="4" type="noConversion"/>
  </si>
  <si>
    <t>@ pallet std PT</t>
    <phoneticPr fontId="4" type="noConversion"/>
  </si>
  <si>
    <t>@ pallet adh</t>
    <phoneticPr fontId="4" type="noConversion"/>
  </si>
  <si>
    <t>@ container std</t>
    <phoneticPr fontId="4" type="noConversion"/>
  </si>
  <si>
    <t>@ container adc</t>
    <phoneticPr fontId="4" type="noConversion"/>
  </si>
  <si>
    <t>@ truck start</t>
    <phoneticPr fontId="4" type="noConversion"/>
  </si>
  <si>
    <t>@ truck end</t>
    <phoneticPr fontId="4" type="noConversion"/>
  </si>
  <si>
    <t>Col B</t>
    <phoneticPr fontId="4" type="noConversion"/>
  </si>
  <si>
    <t>L</t>
    <phoneticPr fontId="4" type="noConversion"/>
  </si>
  <si>
    <t>W</t>
    <phoneticPr fontId="4" type="noConversion"/>
  </si>
  <si>
    <t>Price</t>
    <phoneticPr fontId="4" type="noConversion"/>
  </si>
  <si>
    <t>Col B</t>
    <phoneticPr fontId="4" type="noConversion"/>
  </si>
  <si>
    <t>Proposed Freq</t>
    <phoneticPr fontId="4" type="noConversion"/>
  </si>
  <si>
    <t>Proposed Vol</t>
    <phoneticPr fontId="4" type="noConversion"/>
  </si>
  <si>
    <t>Optimization Proposal</t>
    <phoneticPr fontId="4" type="noConversion"/>
  </si>
  <si>
    <t xml:space="preserve">Proposal </t>
    <phoneticPr fontId="4" type="noConversion"/>
  </si>
  <si>
    <t>Trips Every</t>
    <phoneticPr fontId="4" type="noConversion"/>
  </si>
  <si>
    <t>Day</t>
    <phoneticPr fontId="4" type="noConversion"/>
  </si>
  <si>
    <t>~</t>
    <phoneticPr fontId="4" type="noConversion"/>
  </si>
  <si>
    <t>Optimization Option</t>
    <phoneticPr fontId="4" type="noConversion"/>
  </si>
  <si>
    <t>Utilization %</t>
    <phoneticPr fontId="4" type="noConversion"/>
  </si>
  <si>
    <t>Container L</t>
    <phoneticPr fontId="4" type="noConversion"/>
  </si>
  <si>
    <t>Container W</t>
    <phoneticPr fontId="4" type="noConversion"/>
  </si>
  <si>
    <t>Container H</t>
    <phoneticPr fontId="4" type="noConversion"/>
  </si>
  <si>
    <t>Picked</t>
    <phoneticPr fontId="4" type="noConversion"/>
  </si>
  <si>
    <t>L -Inner</t>
    <phoneticPr fontId="4" type="noConversion"/>
  </si>
  <si>
    <t>W -Inner</t>
    <phoneticPr fontId="4" type="noConversion"/>
  </si>
  <si>
    <t>H -Inner</t>
    <phoneticPr fontId="4" type="noConversion"/>
  </si>
  <si>
    <t>L -Inner -cal</t>
    <phoneticPr fontId="4" type="noConversion"/>
  </si>
  <si>
    <t>W -Inner -cal</t>
    <phoneticPr fontId="4" type="noConversion"/>
  </si>
  <si>
    <t>H -Inner -cal</t>
    <phoneticPr fontId="4" type="noConversion"/>
  </si>
  <si>
    <t xml:space="preserve">L </t>
    <phoneticPr fontId="4" type="noConversion"/>
  </si>
  <si>
    <t xml:space="preserve">W </t>
    <phoneticPr fontId="4" type="noConversion"/>
  </si>
  <si>
    <t xml:space="preserve">H </t>
    <phoneticPr fontId="4" type="noConversion"/>
  </si>
  <si>
    <t xml:space="preserve">L </t>
    <phoneticPr fontId="4" type="noConversion"/>
  </si>
  <si>
    <t>Rack L -Outer</t>
    <phoneticPr fontId="4" type="noConversion"/>
  </si>
  <si>
    <t>Rack W -Outer</t>
    <phoneticPr fontId="4" type="noConversion"/>
  </si>
  <si>
    <t>Rack H -Outer</t>
    <phoneticPr fontId="4" type="noConversion"/>
  </si>
  <si>
    <t>Box L -Outer</t>
    <phoneticPr fontId="4" type="noConversion"/>
  </si>
  <si>
    <t>Box W -Outer</t>
    <phoneticPr fontId="4" type="noConversion"/>
  </si>
  <si>
    <t>Box H -Outer</t>
    <phoneticPr fontId="4" type="noConversion"/>
  </si>
  <si>
    <t>Price/Contain/Tr</t>
    <phoneticPr fontId="4" type="noConversion"/>
  </si>
  <si>
    <t>Investment Adhoc</t>
    <phoneticPr fontId="4" type="noConversion"/>
  </si>
  <si>
    <t>L -outer</t>
    <phoneticPr fontId="4" type="noConversion"/>
  </si>
  <si>
    <t>W -outer</t>
    <phoneticPr fontId="4" type="noConversion"/>
  </si>
  <si>
    <t>H -outer</t>
    <phoneticPr fontId="4" type="noConversion"/>
  </si>
  <si>
    <t>Max Remain Bx</t>
    <phoneticPr fontId="4" type="noConversion"/>
  </si>
  <si>
    <t>Select Strategy</t>
    <phoneticPr fontId="4" type="noConversion"/>
  </si>
  <si>
    <t>Circulation Day</t>
    <phoneticPr fontId="4" type="noConversion"/>
  </si>
  <si>
    <t>Cost/Trip w/o Oil</t>
    <phoneticPr fontId="4" type="noConversion"/>
  </si>
  <si>
    <t>KM/Hr</t>
    <phoneticPr fontId="4" type="noConversion"/>
  </si>
  <si>
    <t>Up/Un-Load Time</t>
    <phoneticPr fontId="4" type="noConversion"/>
  </si>
  <si>
    <t>Truck WKhr/Day</t>
    <phoneticPr fontId="4" type="noConversion"/>
  </si>
  <si>
    <t>Depr Yr - Box</t>
    <phoneticPr fontId="4" type="noConversion"/>
  </si>
  <si>
    <t>Depr Yr - Rack</t>
    <phoneticPr fontId="4" type="noConversion"/>
  </si>
  <si>
    <t>Depr Years - Box</t>
    <phoneticPr fontId="4" type="noConversion"/>
  </si>
  <si>
    <t>Depr Years -Rack</t>
    <phoneticPr fontId="4" type="noConversion"/>
  </si>
  <si>
    <t>Container Name</t>
    <phoneticPr fontId="4" type="noConversion"/>
  </si>
  <si>
    <t>Rack L/W Thick</t>
    <phoneticPr fontId="4" type="noConversion"/>
  </si>
  <si>
    <t>Rack H     Thick</t>
    <phoneticPr fontId="4" type="noConversion"/>
  </si>
  <si>
    <t>Box  H     Thick</t>
    <phoneticPr fontId="4" type="noConversion"/>
  </si>
  <si>
    <t>Box  L/W Thick</t>
    <phoneticPr fontId="4" type="noConversion"/>
  </si>
  <si>
    <t xml:space="preserve">N2 fill in </t>
    <phoneticPr fontId="4" type="noConversion"/>
  </si>
  <si>
    <t>Num</t>
  </si>
  <si>
    <t>Pile Type</t>
  </si>
  <si>
    <t>Pallet Height</t>
  </si>
  <si>
    <t>Category</t>
  </si>
  <si>
    <t xml:space="preserve">Solution </t>
    <phoneticPr fontId="4" type="noConversion"/>
  </si>
  <si>
    <t>Pallet Type</t>
  </si>
  <si>
    <t>Arrangement</t>
  </si>
  <si>
    <t>Step</t>
  </si>
  <si>
    <t>Truck</t>
  </si>
  <si>
    <t>box-&gt;pallet</t>
    <phoneticPr fontId="4" type="noConversion"/>
  </si>
  <si>
    <t>P/R -&gt;pile</t>
    <phoneticPr fontId="4" type="noConversion"/>
  </si>
  <si>
    <t>Practical %</t>
    <phoneticPr fontId="4" type="noConversion"/>
  </si>
  <si>
    <t>Target %</t>
    <phoneticPr fontId="4" type="noConversion"/>
  </si>
  <si>
    <t>Loading Optimization Solution Simple</t>
    <phoneticPr fontId="4" type="noConversion"/>
  </si>
  <si>
    <t>Current %</t>
    <phoneticPr fontId="4" type="noConversion"/>
  </si>
  <si>
    <t>Ratio</t>
    <phoneticPr fontId="4" type="noConversion"/>
  </si>
  <si>
    <t>Frequency</t>
    <phoneticPr fontId="4" type="noConversion"/>
  </si>
  <si>
    <t>Frequency</t>
    <phoneticPr fontId="4" type="noConversion"/>
  </si>
  <si>
    <t>times/Day</t>
    <phoneticPr fontId="4" type="noConversion"/>
  </si>
  <si>
    <t>Vol/Trip</t>
    <phoneticPr fontId="4" type="noConversion"/>
  </si>
  <si>
    <t>Proposed Daily Vol</t>
    <phoneticPr fontId="4" type="noConversion"/>
  </si>
  <si>
    <t>Orig. Daily Vol</t>
    <phoneticPr fontId="4" type="noConversion"/>
  </si>
  <si>
    <t>Gap</t>
    <phoneticPr fontId="4" type="noConversion"/>
  </si>
  <si>
    <t>Judge</t>
    <phoneticPr fontId="4" type="noConversion"/>
  </si>
  <si>
    <t>Flux %</t>
    <phoneticPr fontId="4" type="noConversion"/>
  </si>
  <si>
    <t>Target Vol/Tr</t>
    <phoneticPr fontId="4" type="noConversion"/>
  </si>
  <si>
    <t>Upper</t>
    <phoneticPr fontId="4" type="noConversion"/>
  </si>
  <si>
    <t>Bottom</t>
    <phoneticPr fontId="4" type="noConversion"/>
  </si>
  <si>
    <t>Solution</t>
    <phoneticPr fontId="4" type="noConversion"/>
  </si>
  <si>
    <t xml:space="preserve">Bottom Daily </t>
    <phoneticPr fontId="4" type="noConversion"/>
  </si>
  <si>
    <t>Upper Daily</t>
    <phoneticPr fontId="4" type="noConversion"/>
  </si>
  <si>
    <t>Circ Day adhoc</t>
    <phoneticPr fontId="4" type="noConversion"/>
  </si>
  <si>
    <t>Target Load %</t>
    <phoneticPr fontId="4" type="noConversion"/>
  </si>
  <si>
    <t>Investment</t>
    <phoneticPr fontId="4" type="noConversion"/>
  </si>
  <si>
    <t>Adhoc Price/T</t>
    <phoneticPr fontId="4" type="noConversion"/>
  </si>
  <si>
    <t>Box Invest</t>
    <phoneticPr fontId="4" type="noConversion"/>
  </si>
  <si>
    <t>Lining Invest</t>
    <phoneticPr fontId="4" type="noConversion"/>
  </si>
  <si>
    <t>选箱可能要考虑到产线上的运作，一般以产线边上两个箱子之内能够满足至少一个小时产量的量去选择每个parts的container</t>
    <phoneticPr fontId="4" type="noConversion"/>
  </si>
  <si>
    <t>rack之类的，还需要放一个buffer来规定放的个数</t>
    <phoneticPr fontId="4" type="noConversion"/>
  </si>
  <si>
    <t>Faurecia WK Hrs</t>
    <phoneticPr fontId="4" type="noConversion"/>
  </si>
  <si>
    <t>Faurecia TRS</t>
    <phoneticPr fontId="4" type="noConversion"/>
  </si>
  <si>
    <t>Min Vol(hr)/Container</t>
    <phoneticPr fontId="4" type="noConversion"/>
  </si>
  <si>
    <t>*Width[mm]</t>
    <phoneticPr fontId="4" type="noConversion"/>
  </si>
  <si>
    <t>practical notes</t>
    <phoneticPr fontId="4" type="noConversion"/>
  </si>
  <si>
    <t>1&gt;生产节拍需求，一般要求一次上线的货，需要满足比如说一个小时的生产，然后产线边上只能放有限个数的箱子（比如说2个），箱子不能太小</t>
    <phoneticPr fontId="4" type="noConversion"/>
  </si>
  <si>
    <t>2&gt;产线要求，所以箱子也不能太大,1 米以上大箱子很少用，除非长距离的运输，可能会使用，然后到时候再倒箱</t>
    <phoneticPr fontId="4" type="noConversion"/>
  </si>
  <si>
    <t>不同工艺的生产，节拍不太一样，所以不能一概而论，需要为每个零件设置当天的工作时长</t>
    <phoneticPr fontId="4" type="noConversion"/>
  </si>
  <si>
    <t>3&gt;外观件需要内衬，一般来说，内衬的壁厚是5mm, 然后两边还要各留2.5mm的空隙，所以一个零件在L,W上需要加10mm的buffer</t>
    <phoneticPr fontId="4" type="noConversion"/>
  </si>
  <si>
    <t>4&gt;rack ,需要在高度上的buffer由两部分组成，物理buffer 300mm，人机工程buffer 200mm（横着放的需要，竖着放的就不需要）</t>
    <phoneticPr fontId="4" type="noConversion"/>
  </si>
  <si>
    <t>irrationality in suppliers/PC&amp;L</t>
    <phoneticPr fontId="4" type="noConversion"/>
  </si>
  <si>
    <t>1&gt; 现在选箱子的时候，主要还是根据经验判断，没有标准化</t>
    <phoneticPr fontId="4" type="noConversion"/>
  </si>
  <si>
    <t>2&gt; 目前不是按照实际的零件组合来安排，是按照每个零件来装，和实际情况差的比较远；当确定package后，时间比较紧张，所以无法用比较快的时间内出一份新的方案</t>
    <phoneticPr fontId="4" type="noConversion"/>
  </si>
  <si>
    <t>3&gt; 供应商在放方案时，藏了很多buffer，在有限的时间内，PC&amp;L没有足够的时间去检验</t>
    <phoneticPr fontId="4" type="noConversion"/>
  </si>
  <si>
    <t>a&gt;实际放的时候就少放了几个箱子（很明显的）</t>
    <phoneticPr fontId="4" type="noConversion"/>
  </si>
  <si>
    <t>b&gt; 因为是同一种箱子，所以排放的方法可能会不同于实际情况</t>
    <phoneticPr fontId="4" type="noConversion"/>
  </si>
  <si>
    <t>c&gt;还另外乘了一些buffer，所以很多所谓的89%的装载率，其实实际只有40%左右的装载率</t>
    <phoneticPr fontId="4" type="noConversion"/>
  </si>
  <si>
    <t>5&gt;circulation day 需要在理想时间的基础上加上Supplier/Plant压库存的时间</t>
    <phoneticPr fontId="4" type="noConversion"/>
  </si>
  <si>
    <t>6&gt;每趟车辆运费，需要考虑往返，时间的话如果超过半天可能需要按照一天来算</t>
    <phoneticPr fontId="4" type="noConversion"/>
  </si>
  <si>
    <t>4.2m   Truck</t>
  </si>
  <si>
    <t>KM/Hr On Road</t>
    <phoneticPr fontId="4" type="noConversion"/>
  </si>
  <si>
    <t>KM/Hr On Highway</t>
    <phoneticPr fontId="4" type="noConversion"/>
  </si>
  <si>
    <t>Truck Type</t>
    <phoneticPr fontId="4" type="noConversion"/>
  </si>
  <si>
    <t>Truck L</t>
    <phoneticPr fontId="4" type="noConversion"/>
  </si>
  <si>
    <t>Truck W</t>
    <phoneticPr fontId="4" type="noConversion"/>
  </si>
  <si>
    <t>Truck H</t>
    <phoneticPr fontId="4" type="noConversion"/>
  </si>
  <si>
    <t>Truck #Num</t>
    <phoneticPr fontId="4" type="noConversion"/>
  </si>
  <si>
    <t>Price/Trip</t>
    <phoneticPr fontId="4" type="noConversion"/>
  </si>
  <si>
    <t>Basic Info</t>
    <phoneticPr fontId="4" type="noConversion"/>
  </si>
  <si>
    <t>Supplier</t>
    <phoneticPr fontId="4" type="noConversion"/>
  </si>
  <si>
    <t>Plant</t>
    <phoneticPr fontId="4" type="noConversion"/>
  </si>
  <si>
    <t>Daily Vol.</t>
    <phoneticPr fontId="4" type="noConversion"/>
  </si>
  <si>
    <t>Times Every</t>
    <phoneticPr fontId="4" type="noConversion"/>
  </si>
  <si>
    <t>Distance(KM)</t>
    <phoneticPr fontId="4" type="noConversion"/>
  </si>
  <si>
    <t>6.8m   Truck</t>
    <phoneticPr fontId="4" type="noConversion"/>
  </si>
  <si>
    <t>Transportation Info</t>
    <phoneticPr fontId="4" type="noConversion"/>
  </si>
  <si>
    <t>Container W(mm)</t>
    <phoneticPr fontId="4" type="noConversion"/>
  </si>
  <si>
    <t>Container H(mm)</t>
    <phoneticPr fontId="4" type="noConversion"/>
  </si>
  <si>
    <t>Container L(mm)</t>
    <phoneticPr fontId="4" type="noConversion"/>
  </si>
  <si>
    <t>Container Type</t>
    <phoneticPr fontId="4" type="noConversion"/>
  </si>
  <si>
    <t>lining占的体积要考虑</t>
    <phoneticPr fontId="4" type="noConversion"/>
  </si>
  <si>
    <t>box从供应商这边提供运费价格需要考虑</t>
    <phoneticPr fontId="4" type="noConversion"/>
  </si>
  <si>
    <t>Packaging Cost</t>
    <phoneticPr fontId="4" type="noConversion"/>
  </si>
  <si>
    <t>Transportation Cost</t>
    <phoneticPr fontId="4" type="noConversion"/>
  </si>
  <si>
    <t>Other Cost</t>
    <phoneticPr fontId="4" type="noConversion"/>
  </si>
  <si>
    <t>Pallet Amortize</t>
    <phoneticPr fontId="4" type="noConversion"/>
  </si>
  <si>
    <t>Investment/Pal</t>
    <phoneticPr fontId="4" type="noConversion"/>
  </si>
  <si>
    <t>Total Invest</t>
    <phoneticPr fontId="4" type="noConversion"/>
  </si>
  <si>
    <t>Depr. Yr</t>
    <phoneticPr fontId="4" type="noConversion"/>
  </si>
  <si>
    <t>元/趟</t>
  </si>
  <si>
    <t>供货</t>
    <phoneticPr fontId="31" type="noConversion"/>
  </si>
  <si>
    <t>Transportation Info</t>
    <phoneticPr fontId="4" type="noConversion"/>
  </si>
  <si>
    <t>Truck L</t>
  </si>
  <si>
    <t>Truck W</t>
  </si>
  <si>
    <t>Truck H</t>
  </si>
  <si>
    <t>Invest incl. mt</t>
    <phoneticPr fontId="4" type="noConversion"/>
  </si>
  <si>
    <t>Depr. Year</t>
    <phoneticPr fontId="4" type="noConversion"/>
  </si>
  <si>
    <t>Rack</t>
    <phoneticPr fontId="4" type="noConversion"/>
  </si>
  <si>
    <t>Depr. Yr</t>
    <phoneticPr fontId="4" type="noConversion"/>
  </si>
  <si>
    <t>Depr Yr - Pallet</t>
    <phoneticPr fontId="4" type="noConversion"/>
  </si>
  <si>
    <t>Depr Yrs - Pallet</t>
    <phoneticPr fontId="4" type="noConversion"/>
  </si>
  <si>
    <t>Pallet/Trip</t>
    <phoneticPr fontId="4" type="noConversion"/>
  </si>
  <si>
    <t>Packaging Info</t>
  </si>
  <si>
    <t>Packaging Cost</t>
    <phoneticPr fontId="4" type="noConversion"/>
  </si>
  <si>
    <t>Transportation Cost</t>
    <phoneticPr fontId="4" type="noConversion"/>
  </si>
  <si>
    <t>Transportation Cost</t>
    <phoneticPr fontId="4" type="noConversion"/>
  </si>
  <si>
    <t>Rack  Mt %</t>
    <phoneticPr fontId="4" type="noConversion"/>
  </si>
  <si>
    <t>Box Mt %</t>
    <phoneticPr fontId="4" type="noConversion"/>
  </si>
  <si>
    <t>1&gt;</t>
    <phoneticPr fontId="4" type="noConversion"/>
  </si>
  <si>
    <t>Explanation</t>
    <phoneticPr fontId="4" type="noConversion"/>
  </si>
  <si>
    <t>1&gt;</t>
    <phoneticPr fontId="4" type="noConversion"/>
  </si>
  <si>
    <r>
      <t xml:space="preserve">A small gap between </t>
    </r>
    <r>
      <rPr>
        <u/>
        <sz val="11"/>
        <color theme="1"/>
        <rFont val="微软雅黑"/>
        <family val="2"/>
        <charset val="134"/>
      </rPr>
      <t>'Cost&amp;Solution'</t>
    </r>
    <r>
      <rPr>
        <sz val="11"/>
        <color theme="1"/>
        <rFont val="微软雅黑"/>
        <family val="2"/>
        <charset val="134"/>
      </rPr>
      <t xml:space="preserve"> and </t>
    </r>
    <r>
      <rPr>
        <u/>
        <sz val="11"/>
        <color theme="1"/>
        <rFont val="微软雅黑"/>
        <family val="2"/>
        <charset val="134"/>
      </rPr>
      <t xml:space="preserve">'Breakdown' </t>
    </r>
    <r>
      <rPr>
        <sz val="11"/>
        <color theme="1"/>
        <rFont val="微软雅黑"/>
        <family val="2"/>
        <charset val="134"/>
      </rPr>
      <t xml:space="preserve"> are mainly due to the maintainence% assumption, in </t>
    </r>
    <r>
      <rPr>
        <u/>
        <sz val="11"/>
        <color theme="1"/>
        <rFont val="微软雅黑"/>
        <family val="2"/>
        <charset val="134"/>
      </rPr>
      <t xml:space="preserve"> 'Cost&amp;Solution'</t>
    </r>
    <r>
      <rPr>
        <sz val="11"/>
        <color theme="1"/>
        <rFont val="微软雅黑"/>
        <family val="2"/>
        <charset val="134"/>
      </rPr>
      <t xml:space="preserve"> we calculate Mt.% in Pallet,Box and Rack seperately , but in</t>
    </r>
    <r>
      <rPr>
        <u/>
        <sz val="11"/>
        <color theme="1"/>
        <rFont val="微软雅黑"/>
        <family val="2"/>
        <charset val="134"/>
      </rPr>
      <t xml:space="preserve"> 'Breakdown' </t>
    </r>
    <r>
      <rPr>
        <sz val="11"/>
        <color theme="1"/>
        <rFont val="微软雅黑"/>
        <family val="2"/>
        <charset val="134"/>
      </rPr>
      <t xml:space="preserve"> Pallet's Mt.% follow the box it match with</t>
    </r>
    <phoneticPr fontId="4" type="noConversion"/>
  </si>
  <si>
    <t>Vol. In Lifetime</t>
    <phoneticPr fontId="4" type="noConversion"/>
  </si>
  <si>
    <t>需要能够自动更新文件名字，并更改在程序里的变量名，比如放在temp里，名字</t>
    <phoneticPr fontId="4" type="noConversion"/>
  </si>
  <si>
    <t>#No./Carset</t>
    <phoneticPr fontId="4" type="noConversion"/>
  </si>
  <si>
    <t>*Daily Volume</t>
    <phoneticPr fontId="4" type="noConversion"/>
  </si>
  <si>
    <t>Lifttime:</t>
    <phoneticPr fontId="31" type="noConversion"/>
  </si>
  <si>
    <t>Actual #Part/Box</t>
    <phoneticPr fontId="4" type="noConversion"/>
  </si>
  <si>
    <t>Vol. After Mix</t>
    <phoneticPr fontId="4" type="noConversion"/>
  </si>
  <si>
    <t>L after Lining</t>
    <phoneticPr fontId="4" type="noConversion"/>
  </si>
  <si>
    <t>W after Lining</t>
    <phoneticPr fontId="4" type="noConversion"/>
  </si>
  <si>
    <t>H after Lining</t>
    <phoneticPr fontId="4" type="noConversion"/>
  </si>
  <si>
    <t>Lining</t>
    <phoneticPr fontId="4" type="noConversion"/>
  </si>
  <si>
    <t>Y</t>
    <phoneticPr fontId="4" type="noConversion"/>
  </si>
  <si>
    <t>N</t>
    <phoneticPr fontId="4" type="noConversion"/>
  </si>
  <si>
    <t>Lining Thickness</t>
    <phoneticPr fontId="4" type="noConversion"/>
  </si>
  <si>
    <t>One Way/Shuffle</t>
    <phoneticPr fontId="4" type="noConversion"/>
  </si>
  <si>
    <t>One Way</t>
    <phoneticPr fontId="4" type="noConversion"/>
  </si>
  <si>
    <t>Round Trip</t>
    <phoneticPr fontId="4" type="noConversion"/>
  </si>
  <si>
    <t>Round Trip Ratio</t>
    <phoneticPr fontId="4" type="noConversion"/>
  </si>
  <si>
    <t>Total Weight</t>
    <phoneticPr fontId="4" type="noConversion"/>
  </si>
  <si>
    <t>Total Vol.</t>
    <phoneticPr fontId="4" type="noConversion"/>
  </si>
  <si>
    <t>在container 里面增加carton的价格，逻辑（比如carton都是一次性的摊销的）</t>
    <phoneticPr fontId="4" type="noConversion"/>
  </si>
  <si>
    <t>Visual Aids</t>
    <phoneticPr fontId="4" type="noConversion"/>
  </si>
  <si>
    <t>12.5m   Truck</t>
  </si>
  <si>
    <t>12.5m   Truck</t>
    <phoneticPr fontId="4" type="noConversion"/>
  </si>
  <si>
    <t>17.5m   Truck</t>
    <phoneticPr fontId="4" type="noConversion"/>
  </si>
  <si>
    <t>4.2m   Truck</t>
    <phoneticPr fontId="4" type="noConversion"/>
  </si>
  <si>
    <t>Rack</t>
    <phoneticPr fontId="4" type="noConversion"/>
  </si>
  <si>
    <t>Carton</t>
  </si>
  <si>
    <t>Y</t>
  </si>
  <si>
    <t>Carton</t>
    <phoneticPr fontId="4" type="noConversion"/>
  </si>
  <si>
    <t>IMC090</t>
    <phoneticPr fontId="4" type="noConversion"/>
  </si>
  <si>
    <t>IMC100</t>
    <phoneticPr fontId="4" type="noConversion"/>
  </si>
  <si>
    <t>IMC110</t>
  </si>
  <si>
    <t>IMC120</t>
  </si>
  <si>
    <t>IMC130</t>
  </si>
  <si>
    <t>IMC140</t>
  </si>
  <si>
    <t>IMC150</t>
  </si>
  <si>
    <t>IMC160</t>
  </si>
  <si>
    <t>IMC170</t>
  </si>
  <si>
    <t>IMC180</t>
  </si>
  <si>
    <t>IMC190</t>
    <phoneticPr fontId="4" type="noConversion"/>
  </si>
  <si>
    <t>Basic Info</t>
    <phoneticPr fontId="4" type="noConversion"/>
  </si>
  <si>
    <t>Investment/Pallet</t>
    <phoneticPr fontId="4" type="noConversion"/>
  </si>
  <si>
    <t>Wooden</t>
    <phoneticPr fontId="4" type="noConversion"/>
  </si>
  <si>
    <t>Wooden</t>
    <phoneticPr fontId="4" type="noConversion"/>
  </si>
  <si>
    <t>Wooden</t>
    <phoneticPr fontId="4" type="noConversion"/>
  </si>
  <si>
    <t>Carton</t>
    <phoneticPr fontId="4" type="noConversion"/>
  </si>
  <si>
    <t>Plastic</t>
    <phoneticPr fontId="4" type="noConversion"/>
  </si>
  <si>
    <t>pallet的type，在application里面加入识别及写入temp</t>
    <phoneticPr fontId="4" type="noConversion"/>
  </si>
  <si>
    <t>carton等新增一次性包装type，因为没有折旧年限，所以影响了公式识别</t>
    <phoneticPr fontId="4" type="noConversion"/>
  </si>
  <si>
    <t>Specification</t>
    <phoneticPr fontId="4" type="noConversion"/>
  </si>
  <si>
    <t>17.5m 的车好像排列有点问题，远远没有到最优，检查算法</t>
    <phoneticPr fontId="4" type="noConversion"/>
  </si>
  <si>
    <t>EU8612</t>
    <phoneticPr fontId="4" type="noConversion"/>
  </si>
  <si>
    <t>EU64175</t>
    <phoneticPr fontId="4" type="noConversion"/>
  </si>
  <si>
    <t>truck的真实体积有问题，应该直接L*W*H，而且在box+pallet时加上pallet的高度来计算更准确</t>
    <phoneticPr fontId="4" type="noConversion"/>
  </si>
  <si>
    <t>Carton1</t>
    <phoneticPr fontId="4" type="noConversion"/>
  </si>
  <si>
    <t>Carton2</t>
  </si>
  <si>
    <t>Carton3</t>
  </si>
  <si>
    <t>Carton4</t>
  </si>
  <si>
    <t>Carton5</t>
  </si>
  <si>
    <t>Carton6</t>
  </si>
  <si>
    <t>Carton7</t>
  </si>
  <si>
    <t>Carton8</t>
  </si>
  <si>
    <t>Carton9</t>
  </si>
  <si>
    <t>Carton10</t>
  </si>
  <si>
    <t>Rack</t>
  </si>
  <si>
    <t>Pallet 1</t>
  </si>
  <si>
    <t>Pallet 2</t>
  </si>
  <si>
    <t>EU64175</t>
  </si>
  <si>
    <t>EU8612</t>
  </si>
  <si>
    <t>Assumed Load Rate</t>
    <phoneticPr fontId="31" type="noConversion"/>
  </si>
  <si>
    <t>Part-l</t>
    <phoneticPr fontId="4" type="noConversion"/>
  </si>
  <si>
    <t>Part-w</t>
    <phoneticPr fontId="4" type="noConversion"/>
  </si>
  <si>
    <t>Part-h</t>
    <phoneticPr fontId="4" type="noConversion"/>
  </si>
  <si>
    <t>Container-L</t>
    <phoneticPr fontId="4" type="noConversion"/>
  </si>
  <si>
    <t>Container-W</t>
    <phoneticPr fontId="4" type="noConversion"/>
  </si>
  <si>
    <t>Container-H</t>
    <phoneticPr fontId="4" type="noConversion"/>
  </si>
  <si>
    <t>Solution Part-Container Arrangement</t>
    <phoneticPr fontId="4" type="noConversion"/>
  </si>
  <si>
    <t>Picked Container</t>
    <phoneticPr fontId="4" type="noConversion"/>
  </si>
  <si>
    <t>#Ideal Part/Conta.</t>
    <phoneticPr fontId="4" type="noConversion"/>
  </si>
  <si>
    <t>Part</t>
    <phoneticPr fontId="4" type="noConversion"/>
  </si>
  <si>
    <t>box calculation 467行以下用于在Solution detail的零件摆放方向的提取功能做一下</t>
    <phoneticPr fontId="4" type="noConversion"/>
  </si>
  <si>
    <t>Round Trip</t>
  </si>
  <si>
    <t>Volume/Trip</t>
    <phoneticPr fontId="4" type="noConversion"/>
  </si>
  <si>
    <t>rack-1</t>
    <phoneticPr fontId="4" type="noConversion"/>
  </si>
  <si>
    <t>Upper Gap Hider</t>
    <phoneticPr fontId="4" type="noConversion"/>
  </si>
  <si>
    <t>GAP HIDER LW</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</si>
</sst>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 #,##0.00_ ;_ * \-#,##0.00_ ;_ * &quot;-&quot;??_ ;_ @_ "/>
    <numFmt numFmtId="176" formatCode="_(* #,##0.00_);_(* \(#,##0.00\);_(* &quot;-&quot;??_);_(@_)"/>
    <numFmt numFmtId="177" formatCode="_(&quot;¥&quot;* #,##0.00_);_(&quot;¥&quot;* \(#,##0.00\);_(&quot;¥&quot;* &quot;-&quot;??_);_(@_)"/>
    <numFmt numFmtId="178" formatCode="0&quot;mm&quot;"/>
    <numFmt numFmtId="179" formatCode="#&quot;g&quot;"/>
    <numFmt numFmtId="180" formatCode="_(* #,##0.00000_);_(* \(#,##0.00000\);_(* &quot;-&quot;??_);_(@_)"/>
    <numFmt numFmtId="181" formatCode="0_);[Red]\(0\)"/>
    <numFmt numFmtId="182" formatCode="_(* #,##0_);_(* \(#,##0\);_(* &quot;-&quot;??_);_(@_)"/>
    <numFmt numFmtId="183" formatCode="0.00_);[Red]\(0.00\)"/>
    <numFmt numFmtId="184" formatCode="0.000000"/>
    <numFmt numFmtId="185" formatCode="0.0000"/>
    <numFmt numFmtId="186" formatCode="0\&gt;"/>
    <numFmt numFmtId="187" formatCode="0.000"/>
    <numFmt numFmtId="188" formatCode="0&quot; 件/天 &quot;"/>
    <numFmt numFmtId="189" formatCode="##&quot; mm&quot;"/>
    <numFmt numFmtId="190" formatCode="#,###.0&quot; km&quot;"/>
    <numFmt numFmtId="191" formatCode="0&quot; 件/箱&quot;"/>
    <numFmt numFmtId="192" formatCode="#,##0&quot; mm&quot;"/>
    <numFmt numFmtId="193" formatCode="0.00\ &quot;元&quot;"/>
    <numFmt numFmtId="194" formatCode="0.0&quot; 天&quot;"/>
    <numFmt numFmtId="195" formatCode="#,##0&quot; 个&quot;"/>
    <numFmt numFmtId="196" formatCode="0.0&quot; 年 &quot;"/>
    <numFmt numFmtId="197" formatCode="0.0%"/>
    <numFmt numFmtId="198" formatCode="#,##0.00&quot; 元/件&quot;"/>
    <numFmt numFmtId="199" formatCode="#,##0&quot; 次&quot;"/>
    <numFmt numFmtId="200" formatCode="&quot;¥&quot;#,##0.00"/>
    <numFmt numFmtId="201" formatCode="#,##0.0_ "/>
    <numFmt numFmtId="202" formatCode="#,##0.0&quot; m&quot;"/>
    <numFmt numFmtId="203" formatCode="#,##0.00&quot; m&quot;"/>
    <numFmt numFmtId="204" formatCode="#,##0&quot; 公里&quot;"/>
    <numFmt numFmtId="205" formatCode="#,##0&quot; 件&quot;"/>
    <numFmt numFmtId="206" formatCode="0.00\ &quot;元/趟&quot;"/>
    <numFmt numFmtId="207" formatCode="0&quot; 趟&quot;"/>
    <numFmt numFmtId="208" formatCode="0\ &quot;元&quot;"/>
    <numFmt numFmtId="209" formatCode="#,##0.000&quot; 元/件&quot;"/>
    <numFmt numFmtId="210" formatCode="#,##0&quot; 天&quot;"/>
    <numFmt numFmtId="211" formatCode="#,##0_ "/>
    <numFmt numFmtId="212" formatCode="#,##0&quot; 辆&quot;"/>
    <numFmt numFmtId="213" formatCode="0.0"/>
    <numFmt numFmtId="214" formatCode="0.0&quot; kg&quot;"/>
    <numFmt numFmtId="215" formatCode="0.0&quot; m3&quot;"/>
    <numFmt numFmtId="216" formatCode="#,##0&quot; 车份&quot;"/>
    <numFmt numFmtId="217" formatCode="_(* #,##0.000_);_(* \(#,##0.000\);_(* &quot;-&quot;??_);_(@_)"/>
  </numFmts>
  <fonts count="48">
    <font>
      <sz val="11"/>
      <color theme="1"/>
      <name val="宋体"/>
      <family val="2"/>
      <charset val="134"/>
      <scheme val="minor"/>
    </font>
    <font>
      <sz val="11"/>
      <color theme="1"/>
      <name val="宋体"/>
      <family val="2"/>
      <charset val="134"/>
      <scheme val="minor"/>
    </font>
    <font>
      <sz val="12"/>
      <name val="宋体"/>
      <family val="3"/>
      <charset val="134"/>
    </font>
    <font>
      <sz val="11"/>
      <color theme="1"/>
      <name val="微软雅黑"/>
      <family val="2"/>
      <charset val="134"/>
    </font>
    <font>
      <sz val="9"/>
      <name val="宋体"/>
      <family val="2"/>
      <charset val="134"/>
      <scheme val="minor"/>
    </font>
    <font>
      <b/>
      <sz val="11"/>
      <color theme="1"/>
      <name val="微软雅黑"/>
      <family val="2"/>
      <charset val="134"/>
    </font>
    <font>
      <b/>
      <sz val="11"/>
      <color theme="0"/>
      <name val="微软雅黑"/>
      <family val="2"/>
      <charset val="134"/>
    </font>
    <font>
      <sz val="9"/>
      <color indexed="81"/>
      <name val="Tahoma"/>
      <family val="2"/>
    </font>
    <font>
      <b/>
      <sz val="9"/>
      <color indexed="81"/>
      <name val="Tahoma"/>
      <family val="2"/>
    </font>
    <font>
      <sz val="9"/>
      <color indexed="81"/>
      <name val="宋体"/>
      <family val="3"/>
      <charset val="134"/>
    </font>
    <font>
      <b/>
      <sz val="9"/>
      <color indexed="81"/>
      <name val="宋体"/>
      <family val="3"/>
      <charset val="134"/>
    </font>
    <font>
      <u/>
      <sz val="11"/>
      <color theme="10"/>
      <name val="宋体"/>
      <family val="2"/>
      <charset val="134"/>
      <scheme val="minor"/>
    </font>
    <font>
      <i/>
      <u/>
      <sz val="11"/>
      <name val="Cambria"/>
      <family val="1"/>
    </font>
    <font>
      <i/>
      <u/>
      <sz val="11"/>
      <color theme="4"/>
      <name val="Cambria"/>
      <family val="1"/>
    </font>
    <font>
      <i/>
      <u/>
      <sz val="9"/>
      <color theme="4"/>
      <name val="微软雅黑"/>
      <family val="2"/>
      <charset val="134"/>
    </font>
    <font>
      <i/>
      <sz val="11"/>
      <color theme="1"/>
      <name val="微软雅黑"/>
      <family val="2"/>
      <charset val="134"/>
    </font>
    <font>
      <i/>
      <sz val="11"/>
      <color theme="1"/>
      <name val="Cambria"/>
      <family val="1"/>
    </font>
    <font>
      <i/>
      <sz val="11"/>
      <name val="Cambria"/>
      <family val="1"/>
    </font>
    <font>
      <i/>
      <sz val="11"/>
      <color rgb="FF458AC9"/>
      <name val="Cambria"/>
      <family val="1"/>
    </font>
    <font>
      <i/>
      <sz val="11"/>
      <color rgb="FF00B050"/>
      <name val="Cambria"/>
      <family val="1"/>
    </font>
    <font>
      <i/>
      <sz val="11"/>
      <color theme="9" tint="-0.249977111117893"/>
      <name val="Cambria"/>
      <family val="1"/>
    </font>
    <font>
      <i/>
      <sz val="11"/>
      <color theme="3" tint="0.39997558519241921"/>
      <name val="Cambria"/>
      <family val="1"/>
    </font>
    <font>
      <i/>
      <sz val="11"/>
      <color theme="0" tint="-0.34998626667073579"/>
      <name val="Cambria"/>
      <family val="1"/>
    </font>
    <font>
      <b/>
      <sz val="10"/>
      <color theme="0"/>
      <name val="微软雅黑"/>
      <family val="2"/>
      <charset val="134"/>
    </font>
    <font>
      <sz val="10"/>
      <color theme="1"/>
      <name val="微软雅黑"/>
      <family val="2"/>
      <charset val="134"/>
    </font>
    <font>
      <b/>
      <sz val="10"/>
      <color theme="1"/>
      <name val="微软雅黑"/>
      <family val="2"/>
      <charset val="134"/>
    </font>
    <font>
      <sz val="10"/>
      <color theme="1"/>
      <name val="宋体"/>
      <family val="2"/>
      <charset val="134"/>
      <scheme val="minor"/>
    </font>
    <font>
      <sz val="10"/>
      <color rgb="FFFF0000"/>
      <name val="微软雅黑"/>
      <family val="2"/>
      <charset val="134"/>
    </font>
    <font>
      <sz val="10"/>
      <name val="微软雅黑"/>
      <family val="2"/>
      <charset val="134"/>
    </font>
    <font>
      <sz val="11"/>
      <name val="微软雅黑"/>
      <family val="2"/>
      <charset val="134"/>
    </font>
    <font>
      <b/>
      <sz val="11"/>
      <name val="微软雅黑"/>
      <family val="2"/>
      <charset val="134"/>
    </font>
    <font>
      <sz val="9"/>
      <name val="宋体"/>
      <family val="3"/>
      <charset val="134"/>
    </font>
    <font>
      <sz val="10"/>
      <color indexed="10"/>
      <name val="微软雅黑"/>
      <family val="2"/>
      <charset val="134"/>
    </font>
    <font>
      <sz val="10"/>
      <color indexed="12"/>
      <name val="微软雅黑"/>
      <family val="2"/>
      <charset val="134"/>
    </font>
    <font>
      <sz val="12"/>
      <color indexed="12"/>
      <name val="微软雅黑"/>
      <family val="2"/>
      <charset val="134"/>
    </font>
    <font>
      <i/>
      <sz val="10"/>
      <name val="微软雅黑"/>
      <family val="2"/>
      <charset val="134"/>
    </font>
    <font>
      <sz val="12"/>
      <color indexed="10"/>
      <name val="微软雅黑"/>
      <family val="2"/>
      <charset val="134"/>
    </font>
    <font>
      <sz val="12"/>
      <name val="微软雅黑"/>
      <family val="2"/>
      <charset val="134"/>
    </font>
    <font>
      <b/>
      <sz val="10"/>
      <color indexed="12"/>
      <name val="微软雅黑"/>
      <family val="2"/>
      <charset val="134"/>
    </font>
    <font>
      <sz val="10"/>
      <color indexed="48"/>
      <name val="微软雅黑"/>
      <family val="2"/>
      <charset val="134"/>
    </font>
    <font>
      <sz val="12"/>
      <color indexed="48"/>
      <name val="微软雅黑"/>
      <family val="2"/>
      <charset val="134"/>
    </font>
    <font>
      <b/>
      <sz val="12"/>
      <color indexed="12"/>
      <name val="微软雅黑"/>
      <family val="2"/>
      <charset val="134"/>
    </font>
    <font>
      <sz val="12"/>
      <name val="DIN-Light"/>
      <family val="2"/>
    </font>
    <font>
      <sz val="10"/>
      <name val="宋体"/>
      <family val="3"/>
      <charset val="134"/>
    </font>
    <font>
      <u/>
      <sz val="11"/>
      <color theme="1"/>
      <name val="微软雅黑"/>
      <family val="2"/>
      <charset val="134"/>
    </font>
    <font>
      <sz val="10"/>
      <color rgb="FFCCFFCC"/>
      <name val="微软雅黑"/>
      <family val="2"/>
      <charset val="134"/>
    </font>
    <font>
      <sz val="12"/>
      <name val="宋体"/>
      <family val="3"/>
      <charset val="134"/>
    </font>
    <font>
      <u/>
      <sz val="12"/>
      <color indexed="12"/>
      <name val="宋体"/>
      <family val="3"/>
      <charset val="134"/>
    </font>
  </fonts>
  <fills count="18">
    <fill>
      <patternFill patternType="none"/>
    </fill>
    <fill>
      <patternFill patternType="gray125"/>
    </fill>
    <fill>
      <patternFill patternType="solid">
        <fgColor theme="0" tint="-4.9989318521683403E-2"/>
        <bgColor indexed="64"/>
      </patternFill>
    </fill>
    <fill>
      <patternFill patternType="solid">
        <fgColor rgb="FF003684"/>
        <bgColor indexed="64"/>
      </patternFill>
    </fill>
    <fill>
      <patternFill patternType="solid">
        <fgColor rgb="FF575756"/>
        <bgColor indexed="64"/>
      </patternFill>
    </fill>
    <fill>
      <patternFill patternType="solid">
        <fgColor theme="0" tint="-0.249977111117893"/>
        <bgColor indexed="64"/>
      </patternFill>
    </fill>
    <fill>
      <patternFill patternType="solid">
        <fgColor rgb="FFFFC000"/>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rgb="FF458AC9"/>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indexed="9"/>
        <bgColor indexed="64"/>
      </patternFill>
    </fill>
    <fill>
      <patternFill patternType="solid">
        <fgColor indexed="42"/>
        <bgColor indexed="64"/>
      </patternFill>
    </fill>
    <fill>
      <patternFill patternType="solid">
        <fgColor indexed="22"/>
        <bgColor indexed="64"/>
      </patternFill>
    </fill>
    <fill>
      <patternFill patternType="solid">
        <fgColor indexed="43"/>
        <bgColor indexed="64"/>
      </patternFill>
    </fill>
    <fill>
      <patternFill patternType="solid">
        <fgColor indexed="41"/>
        <bgColor indexed="64"/>
      </patternFill>
    </fill>
    <fill>
      <patternFill patternType="solid">
        <fgColor indexed="52"/>
        <bgColor indexed="64"/>
      </patternFill>
    </fill>
  </fills>
  <borders count="79">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right/>
      <top style="dashed">
        <color indexed="64"/>
      </top>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dashed">
        <color auto="1"/>
      </bottom>
      <diagonal/>
    </border>
    <border>
      <left/>
      <right style="dashed">
        <color auto="1"/>
      </right>
      <top/>
      <bottom style="dashed">
        <color auto="1"/>
      </bottom>
      <diagonal/>
    </border>
    <border>
      <left/>
      <right/>
      <top/>
      <bottom style="dashed">
        <color auto="1"/>
      </bottom>
      <diagonal/>
    </border>
    <border>
      <left style="medium">
        <color rgb="FFFA0057"/>
      </left>
      <right style="thin">
        <color indexed="64"/>
      </right>
      <top style="medium">
        <color rgb="FFFA0057"/>
      </top>
      <bottom style="thin">
        <color indexed="64"/>
      </bottom>
      <diagonal/>
    </border>
    <border>
      <left style="thin">
        <color indexed="64"/>
      </left>
      <right style="thin">
        <color indexed="64"/>
      </right>
      <top style="medium">
        <color rgb="FFFA0057"/>
      </top>
      <bottom style="thin">
        <color indexed="64"/>
      </bottom>
      <diagonal/>
    </border>
    <border>
      <left style="thin">
        <color indexed="64"/>
      </left>
      <right style="medium">
        <color rgb="FFFA0057"/>
      </right>
      <top style="medium">
        <color rgb="FFFA0057"/>
      </top>
      <bottom style="thin">
        <color indexed="64"/>
      </bottom>
      <diagonal/>
    </border>
    <border>
      <left style="medium">
        <color rgb="FFFA0057"/>
      </left>
      <right/>
      <top style="thin">
        <color indexed="64"/>
      </top>
      <bottom style="medium">
        <color rgb="FFFA0057"/>
      </bottom>
      <diagonal/>
    </border>
    <border>
      <left/>
      <right style="thin">
        <color indexed="64"/>
      </right>
      <top style="thin">
        <color indexed="64"/>
      </top>
      <bottom style="medium">
        <color rgb="FFFA0057"/>
      </bottom>
      <diagonal/>
    </border>
    <border>
      <left style="thin">
        <color indexed="64"/>
      </left>
      <right style="thin">
        <color indexed="64"/>
      </right>
      <top style="thin">
        <color indexed="64"/>
      </top>
      <bottom style="medium">
        <color rgb="FFFA0057"/>
      </bottom>
      <diagonal/>
    </border>
    <border>
      <left style="thin">
        <color indexed="64"/>
      </left>
      <right style="medium">
        <color rgb="FFFA0057"/>
      </right>
      <top style="thin">
        <color indexed="64"/>
      </top>
      <bottom style="medium">
        <color rgb="FFFA0057"/>
      </bottom>
      <diagonal/>
    </border>
    <border>
      <left style="medium">
        <color rgb="FFFA0057"/>
      </left>
      <right/>
      <top style="thin">
        <color indexed="64"/>
      </top>
      <bottom style="thin">
        <color indexed="64"/>
      </bottom>
      <diagonal/>
    </border>
    <border>
      <left style="thin">
        <color indexed="64"/>
      </left>
      <right style="medium">
        <color rgb="FFFA0057"/>
      </right>
      <top style="thin">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bottom/>
      <diagonal/>
    </border>
    <border>
      <left/>
      <right/>
      <top style="medium">
        <color indexed="64"/>
      </top>
      <bottom style="thin">
        <color indexed="64"/>
      </bottom>
      <diagonal/>
    </border>
    <border>
      <left/>
      <right/>
      <top style="medium">
        <color indexed="64"/>
      </top>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dashed">
        <color indexed="64"/>
      </left>
      <right/>
      <top style="medium">
        <color indexed="64"/>
      </top>
      <bottom style="thin">
        <color indexed="64"/>
      </bottom>
      <diagonal/>
    </border>
    <border>
      <left/>
      <right style="dashed">
        <color indexed="64"/>
      </right>
      <top style="medium">
        <color indexed="64"/>
      </top>
      <bottom style="thin">
        <color indexed="64"/>
      </bottom>
      <diagonal/>
    </border>
    <border>
      <left style="dashed">
        <color indexed="64"/>
      </left>
      <right/>
      <top style="thin">
        <color indexed="64"/>
      </top>
      <bottom style="thin">
        <color indexed="64"/>
      </bottom>
      <diagonal/>
    </border>
    <border>
      <left/>
      <right style="dashed">
        <color indexed="64"/>
      </right>
      <top style="thin">
        <color indexed="64"/>
      </top>
      <bottom style="thin">
        <color indexed="64"/>
      </bottom>
      <diagonal/>
    </border>
    <border>
      <left style="thin">
        <color indexed="64"/>
      </left>
      <right style="dashed">
        <color indexed="64"/>
      </right>
      <top style="thin">
        <color indexed="64"/>
      </top>
      <bottom style="thin">
        <color indexed="64"/>
      </bottom>
      <diagonal/>
    </border>
    <border>
      <left style="dashed">
        <color indexed="64"/>
      </left>
      <right/>
      <top style="medium">
        <color indexed="64"/>
      </top>
      <bottom style="medium">
        <color indexed="64"/>
      </bottom>
      <diagonal/>
    </border>
    <border>
      <left/>
      <right style="dashed">
        <color indexed="64"/>
      </right>
      <top style="medium">
        <color indexed="64"/>
      </top>
      <bottom style="medium">
        <color indexed="64"/>
      </bottom>
      <diagonal/>
    </border>
    <border>
      <left style="dashed">
        <color indexed="64"/>
      </left>
      <right/>
      <top style="thin">
        <color indexed="64"/>
      </top>
      <bottom style="medium">
        <color indexed="64"/>
      </bottom>
      <diagonal/>
    </border>
    <border>
      <left/>
      <right style="dashed">
        <color indexed="64"/>
      </right>
      <top style="thin">
        <color indexed="64"/>
      </top>
      <bottom style="medium">
        <color indexed="64"/>
      </bottom>
      <diagonal/>
    </border>
    <border>
      <left style="dashed">
        <color indexed="64"/>
      </left>
      <right/>
      <top style="medium">
        <color indexed="64"/>
      </top>
      <bottom/>
      <diagonal/>
    </border>
    <border>
      <left/>
      <right style="dashed">
        <color indexed="64"/>
      </right>
      <top style="medium">
        <color indexed="64"/>
      </top>
      <bottom/>
      <diagonal/>
    </border>
    <border>
      <left style="dashed">
        <color auto="1"/>
      </left>
      <right/>
      <top/>
      <bottom style="medium">
        <color indexed="64"/>
      </bottom>
      <diagonal/>
    </border>
    <border>
      <left/>
      <right style="dashed">
        <color auto="1"/>
      </right>
      <top/>
      <bottom style="medium">
        <color indexed="64"/>
      </bottom>
      <diagonal/>
    </border>
  </borders>
  <cellStyleXfs count="35">
    <xf numFmtId="0" fontId="0" fillId="0" borderId="0">
      <alignment vertical="center"/>
    </xf>
    <xf numFmtId="176" fontId="1" fillId="0" borderId="0">
      <alignment vertical="center"/>
    </xf>
    <xf numFmtId="0" fontId="1" fillId="0" borderId="0"/>
    <xf numFmtId="176" fontId="1" fillId="0" borderId="0"/>
    <xf numFmtId="0" fontId="2" fillId="0" borderId="0"/>
    <xf numFmtId="176"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alignment vertical="center"/>
    </xf>
    <xf numFmtId="9" fontId="1" fillId="0" borderId="0" applyFont="0" applyFill="0" applyBorder="0" applyAlignment="0" applyProtection="0">
      <alignment vertical="center"/>
    </xf>
    <xf numFmtId="176" fontId="1" fillId="0" borderId="0">
      <alignment vertical="center"/>
    </xf>
    <xf numFmtId="176" fontId="1" fillId="0" borderId="0"/>
    <xf numFmtId="176" fontId="2" fillId="0" borderId="0"/>
    <xf numFmtId="0" fontId="46" fillId="0" borderId="0"/>
    <xf numFmtId="0" fontId="46" fillId="0" borderId="0"/>
    <xf numFmtId="0" fontId="47" fillId="0" borderId="0" applyNumberFormat="0" applyFill="0" applyBorder="0" applyAlignment="0" applyProtection="0">
      <alignment vertical="top"/>
      <protection locked="0"/>
    </xf>
    <xf numFmtId="176" fontId="46" fillId="0" borderId="0" applyFont="0" applyFill="0" applyBorder="0" applyAlignment="0" applyProtection="0"/>
    <xf numFmtId="176" fontId="46" fillId="0" borderId="0" applyFont="0" applyFill="0" applyBorder="0" applyAlignment="0" applyProtection="0"/>
    <xf numFmtId="0" fontId="2" fillId="0" borderId="0"/>
    <xf numFmtId="43" fontId="2" fillId="0" borderId="0" applyFont="0" applyFill="0" applyBorder="0" applyAlignment="0" applyProtection="0"/>
    <xf numFmtId="0" fontId="47" fillId="0" borderId="0" applyNumberFormat="0" applyFill="0" applyBorder="0" applyAlignment="0" applyProtection="0">
      <alignment vertical="top"/>
      <protection locked="0"/>
    </xf>
  </cellStyleXfs>
  <cellXfs count="541">
    <xf numFmtId="0" fontId="0" fillId="0" borderId="0" xfId="0" applyAlignment="1">
      <alignment vertical="center"/>
    </xf>
    <xf numFmtId="0" fontId="3" fillId="0" borderId="0" xfId="0" applyFont="1" applyAlignment="1">
      <alignment vertical="center"/>
    </xf>
    <xf numFmtId="0" fontId="6" fillId="0" borderId="0" xfId="0" applyFont="1" applyFill="1" applyBorder="1" applyAlignment="1">
      <alignment horizontal="center" vertical="center"/>
    </xf>
    <xf numFmtId="0" fontId="3" fillId="0" borderId="0" xfId="0" applyFont="1" applyAlignment="1">
      <alignment vertical="center"/>
    </xf>
    <xf numFmtId="0" fontId="3" fillId="0" borderId="0" xfId="0" applyFont="1" applyAlignment="1">
      <alignment vertical="center"/>
    </xf>
    <xf numFmtId="0" fontId="3" fillId="5" borderId="0" xfId="0" applyFont="1" applyFill="1" applyAlignment="1">
      <alignment vertical="center"/>
    </xf>
    <xf numFmtId="0" fontId="3" fillId="5" borderId="1" xfId="0" applyFont="1" applyFill="1" applyBorder="1" applyAlignment="1">
      <alignment vertical="center"/>
    </xf>
    <xf numFmtId="0" fontId="6" fillId="5" borderId="6" xfId="0" applyFont="1" applyFill="1" applyBorder="1" applyAlignment="1">
      <alignment horizontal="left" vertical="center"/>
    </xf>
    <xf numFmtId="0" fontId="3" fillId="5" borderId="6" xfId="0" applyFont="1" applyFill="1" applyBorder="1" applyAlignment="1">
      <alignment horizontal="center" vertical="center"/>
    </xf>
    <xf numFmtId="0" fontId="3" fillId="5" borderId="2" xfId="0" applyFont="1" applyFill="1" applyBorder="1" applyAlignment="1">
      <alignment horizontal="center" vertical="center"/>
    </xf>
    <xf numFmtId="0" fontId="3" fillId="5" borderId="2" xfId="0" applyFont="1" applyFill="1" applyBorder="1" applyAlignment="1">
      <alignment vertical="center"/>
    </xf>
    <xf numFmtId="0" fontId="3" fillId="5" borderId="4" xfId="0" applyFont="1" applyFill="1" applyBorder="1" applyAlignment="1">
      <alignment horizontal="center" vertical="center"/>
    </xf>
    <xf numFmtId="0" fontId="6" fillId="5" borderId="3" xfId="0" applyFont="1" applyFill="1" applyBorder="1" applyAlignment="1">
      <alignment horizontal="left" vertical="center"/>
    </xf>
    <xf numFmtId="0" fontId="3" fillId="5" borderId="7" xfId="0" applyFont="1" applyFill="1" applyBorder="1" applyAlignment="1">
      <alignment vertical="center"/>
    </xf>
    <xf numFmtId="0" fontId="3" fillId="5" borderId="12" xfId="0" applyFont="1" applyFill="1" applyBorder="1" applyAlignment="1">
      <alignment vertical="center"/>
    </xf>
    <xf numFmtId="0" fontId="3" fillId="5" borderId="11" xfId="0" applyFont="1" applyFill="1" applyBorder="1" applyAlignment="1">
      <alignment vertical="center"/>
    </xf>
    <xf numFmtId="178" fontId="3" fillId="5" borderId="2" xfId="0" applyNumberFormat="1" applyFont="1" applyFill="1" applyBorder="1" applyAlignment="1">
      <alignment vertical="center"/>
    </xf>
    <xf numFmtId="179" fontId="3" fillId="5" borderId="2" xfId="0" applyNumberFormat="1" applyFont="1" applyFill="1" applyBorder="1" applyAlignment="1">
      <alignment vertical="center"/>
    </xf>
    <xf numFmtId="0" fontId="3" fillId="5" borderId="3" xfId="0" applyFont="1" applyFill="1" applyBorder="1" applyAlignment="1">
      <alignment vertical="center"/>
    </xf>
    <xf numFmtId="0" fontId="3" fillId="5" borderId="4" xfId="0" applyFont="1" applyFill="1" applyBorder="1" applyAlignment="1">
      <alignment vertical="center"/>
    </xf>
    <xf numFmtId="0" fontId="3" fillId="5" borderId="8" xfId="0" applyFont="1" applyFill="1" applyBorder="1" applyAlignment="1">
      <alignment vertical="center"/>
    </xf>
    <xf numFmtId="0" fontId="6" fillId="5" borderId="2" xfId="0" applyFont="1" applyFill="1" applyBorder="1" applyAlignment="1">
      <alignment horizontal="left" vertical="center"/>
    </xf>
    <xf numFmtId="0" fontId="6" fillId="5" borderId="4" xfId="0" applyFont="1" applyFill="1" applyBorder="1" applyAlignment="1">
      <alignment horizontal="right" vertical="center"/>
    </xf>
    <xf numFmtId="0" fontId="3" fillId="0" borderId="0" xfId="0" applyFont="1" applyAlignment="1">
      <alignment vertical="center"/>
    </xf>
    <xf numFmtId="0" fontId="0" fillId="0" borderId="0" xfId="0" applyBorder="1" applyAlignment="1">
      <alignment vertical="center"/>
    </xf>
    <xf numFmtId="0" fontId="3" fillId="0" borderId="0" xfId="0" applyFont="1" applyAlignment="1">
      <alignment vertical="center"/>
    </xf>
    <xf numFmtId="0" fontId="5" fillId="0" borderId="9" xfId="0" applyFont="1" applyFill="1" applyBorder="1">
      <alignment vertical="center"/>
    </xf>
    <xf numFmtId="0" fontId="3" fillId="0" borderId="13" xfId="0" applyFont="1" applyBorder="1">
      <alignment vertical="center"/>
    </xf>
    <xf numFmtId="0" fontId="3" fillId="0" borderId="14" xfId="0" applyFont="1" applyBorder="1">
      <alignment vertical="center"/>
    </xf>
    <xf numFmtId="0" fontId="3" fillId="0" borderId="0" xfId="0" applyFont="1" applyBorder="1">
      <alignment vertical="center"/>
    </xf>
    <xf numFmtId="0" fontId="14" fillId="0" borderId="0" xfId="22" applyFont="1" applyFill="1" applyBorder="1" applyAlignment="1">
      <alignment horizontal="left"/>
    </xf>
    <xf numFmtId="0" fontId="3" fillId="0" borderId="5" xfId="0" applyFont="1" applyBorder="1">
      <alignment vertical="center"/>
    </xf>
    <xf numFmtId="0" fontId="3" fillId="0" borderId="12" xfId="0" applyFont="1" applyFill="1" applyBorder="1">
      <alignment vertical="center"/>
    </xf>
    <xf numFmtId="0" fontId="3" fillId="0" borderId="10" xfId="0" applyFont="1" applyBorder="1">
      <alignment vertical="center"/>
    </xf>
    <xf numFmtId="0" fontId="3" fillId="0" borderId="11" xfId="0" applyFont="1" applyBorder="1">
      <alignment vertical="center"/>
    </xf>
    <xf numFmtId="0" fontId="15" fillId="0" borderId="5" xfId="0" applyFont="1" applyBorder="1">
      <alignment vertical="center"/>
    </xf>
    <xf numFmtId="0" fontId="5" fillId="0" borderId="1" xfId="0" applyFont="1" applyFill="1" applyBorder="1">
      <alignment vertical="center"/>
    </xf>
    <xf numFmtId="0" fontId="3" fillId="0" borderId="29" xfId="0" applyFont="1" applyBorder="1">
      <alignment vertical="center"/>
    </xf>
    <xf numFmtId="0" fontId="3" fillId="0" borderId="1" xfId="0" applyFont="1" applyFill="1" applyBorder="1">
      <alignment vertical="center"/>
    </xf>
    <xf numFmtId="0" fontId="16" fillId="0" borderId="1" xfId="0" applyFont="1" applyBorder="1" applyAlignment="1">
      <alignment horizontal="left" vertical="center" indent="1"/>
    </xf>
    <xf numFmtId="0" fontId="13" fillId="0" borderId="1" xfId="0" applyFont="1" applyBorder="1" applyAlignment="1">
      <alignment horizontal="left" vertical="center" indent="2"/>
    </xf>
    <xf numFmtId="0" fontId="3" fillId="0" borderId="12" xfId="0" applyFont="1" applyBorder="1">
      <alignment vertical="center"/>
    </xf>
    <xf numFmtId="0" fontId="3" fillId="0" borderId="0" xfId="0" applyFont="1">
      <alignment vertical="center"/>
    </xf>
    <xf numFmtId="0" fontId="17" fillId="0" borderId="1" xfId="22" applyFont="1" applyFill="1" applyBorder="1" applyAlignment="1">
      <alignment horizontal="left" vertical="center" indent="1"/>
    </xf>
    <xf numFmtId="0" fontId="17" fillId="0" borderId="1" xfId="22" applyFont="1" applyFill="1" applyBorder="1" applyAlignment="1">
      <alignment horizontal="left" vertical="center" indent="2"/>
    </xf>
    <xf numFmtId="0" fontId="17" fillId="0" borderId="30" xfId="22" applyFont="1" applyFill="1" applyBorder="1" applyAlignment="1">
      <alignment horizontal="left" vertical="center" indent="1"/>
    </xf>
    <xf numFmtId="0" fontId="15" fillId="0" borderId="31" xfId="0" applyFont="1" applyBorder="1">
      <alignment vertical="center"/>
    </xf>
    <xf numFmtId="0" fontId="19" fillId="0" borderId="32" xfId="22" applyFont="1" applyFill="1" applyBorder="1" applyAlignment="1">
      <alignment horizontal="left" vertical="center" indent="2"/>
    </xf>
    <xf numFmtId="0" fontId="3" fillId="0" borderId="33" xfId="0" applyFont="1" applyBorder="1">
      <alignment vertical="center"/>
    </xf>
    <xf numFmtId="0" fontId="20" fillId="0" borderId="32" xfId="22" applyFont="1" applyFill="1" applyBorder="1" applyAlignment="1">
      <alignment horizontal="left" vertical="center" indent="2"/>
    </xf>
    <xf numFmtId="0" fontId="3" fillId="0" borderId="32" xfId="0" applyFont="1" applyBorder="1">
      <alignment vertical="center"/>
    </xf>
    <xf numFmtId="0" fontId="3" fillId="0" borderId="34" xfId="0" applyFont="1" applyBorder="1">
      <alignment vertical="center"/>
    </xf>
    <xf numFmtId="0" fontId="3" fillId="0" borderId="35" xfId="0" applyFont="1" applyBorder="1">
      <alignment vertical="center"/>
    </xf>
    <xf numFmtId="0" fontId="3" fillId="0" borderId="31" xfId="0" applyFont="1" applyBorder="1">
      <alignment vertical="center"/>
    </xf>
    <xf numFmtId="0" fontId="3" fillId="0" borderId="36" xfId="0" applyFont="1" applyBorder="1">
      <alignment vertical="center"/>
    </xf>
    <xf numFmtId="0" fontId="15" fillId="0" borderId="29" xfId="0" applyFont="1" applyBorder="1">
      <alignment vertical="center"/>
    </xf>
    <xf numFmtId="0" fontId="18" fillId="0" borderId="32" xfId="22" applyFont="1" applyFill="1" applyBorder="1" applyAlignment="1">
      <alignment horizontal="left" vertical="center" indent="2"/>
    </xf>
    <xf numFmtId="0" fontId="17" fillId="0" borderId="0" xfId="22" applyFont="1" applyFill="1" applyBorder="1" applyAlignment="1">
      <alignment horizontal="left" vertical="center"/>
    </xf>
    <xf numFmtId="0" fontId="6" fillId="0" borderId="1" xfId="0" applyFont="1" applyFill="1" applyBorder="1" applyAlignment="1">
      <alignment horizontal="center" vertical="center"/>
    </xf>
    <xf numFmtId="0" fontId="6" fillId="0" borderId="5" xfId="0" applyFont="1" applyFill="1" applyBorder="1" applyAlignment="1">
      <alignment horizontal="center" vertical="center"/>
    </xf>
    <xf numFmtId="0" fontId="0" fillId="0" borderId="0" xfId="0" applyFill="1" applyBorder="1" applyAlignment="1">
      <alignment vertical="center"/>
    </xf>
    <xf numFmtId="0" fontId="5" fillId="0" borderId="13" xfId="0" applyFont="1" applyFill="1" applyBorder="1">
      <alignment vertical="center"/>
    </xf>
    <xf numFmtId="0" fontId="17" fillId="0" borderId="1" xfId="22" applyFont="1" applyFill="1" applyBorder="1" applyAlignment="1">
      <alignment horizontal="left" vertical="center" indent="3"/>
    </xf>
    <xf numFmtId="0" fontId="17" fillId="0" borderId="1" xfId="22" applyFont="1" applyFill="1" applyBorder="1" applyAlignment="1">
      <alignment horizontal="left" vertical="center" indent="4"/>
    </xf>
    <xf numFmtId="0" fontId="22" fillId="0" borderId="1" xfId="0" applyFont="1" applyBorder="1" applyAlignment="1">
      <alignment horizontal="left" vertical="center" indent="1"/>
    </xf>
    <xf numFmtId="0" fontId="24" fillId="0" borderId="0" xfId="0" applyFont="1" applyAlignment="1">
      <alignment vertical="center"/>
    </xf>
    <xf numFmtId="0" fontId="24" fillId="0" borderId="8" xfId="0" applyFont="1" applyBorder="1" applyAlignment="1">
      <alignment vertical="center"/>
    </xf>
    <xf numFmtId="0" fontId="23" fillId="3" borderId="6" xfId="0" applyFont="1" applyFill="1" applyBorder="1" applyAlignment="1">
      <alignment horizontal="left" vertical="center"/>
    </xf>
    <xf numFmtId="0" fontId="23" fillId="3" borderId="2" xfId="0" applyFont="1" applyFill="1" applyBorder="1" applyAlignment="1">
      <alignment horizontal="left" vertical="center"/>
    </xf>
    <xf numFmtId="0" fontId="24" fillId="2" borderId="2" xfId="0" applyFont="1" applyFill="1" applyBorder="1" applyAlignment="1">
      <alignment vertical="center"/>
    </xf>
    <xf numFmtId="0" fontId="24" fillId="2" borderId="2" xfId="0" applyFont="1" applyFill="1" applyBorder="1" applyAlignment="1">
      <alignment horizontal="center" vertical="center"/>
    </xf>
    <xf numFmtId="0" fontId="24" fillId="0" borderId="10" xfId="0" applyFont="1" applyBorder="1" applyAlignment="1">
      <alignment vertical="center"/>
    </xf>
    <xf numFmtId="0" fontId="24" fillId="0" borderId="11" xfId="0" applyFont="1" applyBorder="1" applyAlignment="1">
      <alignment vertical="center"/>
    </xf>
    <xf numFmtId="0" fontId="24" fillId="0" borderId="0" xfId="0" applyFont="1" applyBorder="1" applyAlignment="1">
      <alignment vertical="center"/>
    </xf>
    <xf numFmtId="0" fontId="24" fillId="0" borderId="2" xfId="0" applyFont="1" applyBorder="1" applyAlignment="1">
      <alignment vertical="center"/>
    </xf>
    <xf numFmtId="0" fontId="24" fillId="0" borderId="2" xfId="0" applyFont="1" applyFill="1" applyBorder="1" applyAlignment="1">
      <alignment vertical="center"/>
    </xf>
    <xf numFmtId="0" fontId="24" fillId="0" borderId="0" xfId="0" applyFont="1" applyFill="1" applyAlignment="1">
      <alignment vertical="center"/>
    </xf>
    <xf numFmtId="0" fontId="23" fillId="0" borderId="0" xfId="0" applyFont="1" applyFill="1" applyBorder="1" applyAlignment="1">
      <alignment horizontal="center" vertical="center"/>
    </xf>
    <xf numFmtId="0" fontId="24" fillId="0" borderId="0" xfId="0" applyFont="1" applyFill="1" applyBorder="1" applyAlignment="1">
      <alignment vertical="center"/>
    </xf>
    <xf numFmtId="0" fontId="23" fillId="3" borderId="3" xfId="0" applyFont="1" applyFill="1" applyBorder="1" applyAlignment="1">
      <alignment horizontal="center" vertical="center"/>
    </xf>
    <xf numFmtId="2" fontId="24" fillId="0" borderId="2" xfId="0" applyNumberFormat="1" applyFont="1" applyFill="1" applyBorder="1" applyAlignment="1">
      <alignment horizontal="center" vertical="center"/>
    </xf>
    <xf numFmtId="0" fontId="24" fillId="0" borderId="2" xfId="0" applyFont="1" applyFill="1" applyBorder="1" applyAlignment="1">
      <alignment horizontal="center" vertical="center"/>
    </xf>
    <xf numFmtId="0" fontId="23" fillId="0" borderId="0" xfId="0" applyFont="1" applyFill="1" applyBorder="1" applyAlignment="1">
      <alignment horizontal="left" vertical="center"/>
    </xf>
    <xf numFmtId="0" fontId="24" fillId="0" borderId="0" xfId="0" applyFont="1" applyFill="1" applyBorder="1" applyAlignment="1">
      <alignment horizontal="center" vertical="center"/>
    </xf>
    <xf numFmtId="0" fontId="23" fillId="3" borderId="2" xfId="0" applyFont="1" applyFill="1" applyBorder="1" applyAlignment="1">
      <alignment vertical="center"/>
    </xf>
    <xf numFmtId="180" fontId="24" fillId="0" borderId="2" xfId="1" applyNumberFormat="1" applyFont="1" applyFill="1" applyBorder="1" applyAlignment="1">
      <alignment vertical="center"/>
    </xf>
    <xf numFmtId="180" fontId="24" fillId="0" borderId="2" xfId="1" applyNumberFormat="1" applyFont="1" applyBorder="1" applyAlignment="1">
      <alignment vertical="center"/>
    </xf>
    <xf numFmtId="1" fontId="24" fillId="0" borderId="2" xfId="0" applyNumberFormat="1" applyFont="1" applyBorder="1" applyAlignment="1">
      <alignment vertical="center"/>
    </xf>
    <xf numFmtId="183" fontId="24" fillId="0" borderId="0" xfId="0" applyNumberFormat="1" applyFont="1" applyAlignment="1">
      <alignment vertical="center"/>
    </xf>
    <xf numFmtId="177" fontId="24" fillId="0" borderId="0" xfId="0" applyNumberFormat="1" applyFont="1" applyAlignment="1">
      <alignment vertical="center"/>
    </xf>
    <xf numFmtId="0" fontId="23" fillId="4" borderId="3" xfId="0" applyFont="1" applyFill="1" applyBorder="1" applyAlignment="1">
      <alignment horizontal="center" vertical="center"/>
    </xf>
    <xf numFmtId="0" fontId="24" fillId="0" borderId="13" xfId="0" applyFont="1" applyBorder="1" applyAlignment="1">
      <alignment vertical="center"/>
    </xf>
    <xf numFmtId="0" fontId="23" fillId="3" borderId="3" xfId="0" applyFont="1" applyFill="1" applyBorder="1" applyAlignment="1">
      <alignment vertical="center"/>
    </xf>
    <xf numFmtId="0" fontId="24" fillId="0" borderId="4" xfId="0" applyFont="1" applyFill="1" applyBorder="1" applyAlignment="1">
      <alignment vertical="center"/>
    </xf>
    <xf numFmtId="0" fontId="25" fillId="0" borderId="0" xfId="0" applyFont="1" applyFill="1" applyAlignment="1">
      <alignment vertical="center"/>
    </xf>
    <xf numFmtId="0" fontId="25" fillId="2" borderId="0" xfId="0" applyFont="1" applyFill="1" applyAlignment="1">
      <alignment vertical="center"/>
    </xf>
    <xf numFmtId="0" fontId="25" fillId="5" borderId="2" xfId="8" applyFont="1" applyFill="1" applyBorder="1" applyAlignment="1"/>
    <xf numFmtId="0" fontId="25" fillId="5" borderId="2" xfId="0" applyFont="1" applyFill="1" applyBorder="1" applyAlignment="1">
      <alignment vertical="center"/>
    </xf>
    <xf numFmtId="0" fontId="24" fillId="0" borderId="0" xfId="0" applyFont="1" applyAlignment="1">
      <alignment vertical="center" wrapText="1"/>
    </xf>
    <xf numFmtId="0" fontId="25" fillId="5" borderId="2" xfId="0" applyFont="1" applyFill="1" applyBorder="1" applyAlignment="1">
      <alignment vertical="center" wrapText="1"/>
    </xf>
    <xf numFmtId="182" fontId="24" fillId="0" borderId="2" xfId="1" applyNumberFormat="1" applyFont="1" applyBorder="1" applyAlignment="1">
      <alignment vertical="center"/>
    </xf>
    <xf numFmtId="176" fontId="24" fillId="0" borderId="2" xfId="1" applyFont="1" applyBorder="1" applyAlignment="1">
      <alignment vertical="center"/>
    </xf>
    <xf numFmtId="176" fontId="24" fillId="0" borderId="2" xfId="1" applyFont="1" applyFill="1" applyBorder="1" applyAlignment="1">
      <alignment vertical="center"/>
    </xf>
    <xf numFmtId="0" fontId="25" fillId="0" borderId="0" xfId="0" applyFont="1" applyFill="1" applyBorder="1" applyAlignment="1">
      <alignment vertical="center"/>
    </xf>
    <xf numFmtId="176" fontId="24" fillId="0" borderId="0" xfId="1" applyFont="1" applyFill="1" applyBorder="1" applyAlignment="1">
      <alignment vertical="center"/>
    </xf>
    <xf numFmtId="176" fontId="25" fillId="5" borderId="2" xfId="1" applyFont="1" applyFill="1" applyBorder="1" applyAlignment="1">
      <alignment vertical="center"/>
    </xf>
    <xf numFmtId="176" fontId="24" fillId="5" borderId="2" xfId="1" applyFont="1" applyFill="1" applyBorder="1" applyAlignment="1">
      <alignment vertical="center"/>
    </xf>
    <xf numFmtId="176" fontId="25" fillId="0" borderId="0" xfId="1" applyFont="1" applyFill="1" applyBorder="1" applyAlignment="1">
      <alignment vertical="center"/>
    </xf>
    <xf numFmtId="0" fontId="26" fillId="0" borderId="0" xfId="0" applyFont="1" applyAlignment="1">
      <alignment vertical="center"/>
    </xf>
    <xf numFmtId="0" fontId="25" fillId="0" borderId="0" xfId="0" applyFont="1" applyAlignment="1">
      <alignment vertical="center"/>
    </xf>
    <xf numFmtId="0" fontId="24" fillId="5" borderId="19" xfId="0" applyFont="1" applyFill="1" applyBorder="1" applyAlignment="1">
      <alignment vertical="center"/>
    </xf>
    <xf numFmtId="0" fontId="24" fillId="5" borderId="20" xfId="0" applyFont="1" applyFill="1" applyBorder="1" applyAlignment="1">
      <alignment vertical="center"/>
    </xf>
    <xf numFmtId="0" fontId="24" fillId="5" borderId="21" xfId="0" applyFont="1" applyFill="1" applyBorder="1" applyAlignment="1">
      <alignment vertical="center"/>
    </xf>
    <xf numFmtId="0" fontId="24" fillId="5" borderId="24" xfId="0" applyFont="1" applyFill="1" applyBorder="1" applyAlignment="1">
      <alignment vertical="center"/>
    </xf>
    <xf numFmtId="0" fontId="25" fillId="5" borderId="25" xfId="0" applyFont="1" applyFill="1" applyBorder="1" applyAlignment="1">
      <alignment vertical="center"/>
    </xf>
    <xf numFmtId="0" fontId="25" fillId="5" borderId="26" xfId="0" applyFont="1" applyFill="1" applyBorder="1" applyAlignment="1">
      <alignment vertical="center"/>
    </xf>
    <xf numFmtId="0" fontId="25" fillId="5" borderId="20" xfId="0" applyFont="1" applyFill="1" applyBorder="1" applyAlignment="1">
      <alignment vertical="center"/>
    </xf>
    <xf numFmtId="0" fontId="25" fillId="0" borderId="20" xfId="0" applyFont="1" applyFill="1" applyBorder="1" applyAlignment="1">
      <alignment vertical="center"/>
    </xf>
    <xf numFmtId="0" fontId="24" fillId="5" borderId="22" xfId="0" applyFont="1" applyFill="1" applyBorder="1" applyAlignment="1">
      <alignment vertical="center"/>
    </xf>
    <xf numFmtId="0" fontId="25" fillId="0" borderId="2" xfId="0" applyFont="1" applyFill="1" applyBorder="1" applyAlignment="1">
      <alignment vertical="center"/>
    </xf>
    <xf numFmtId="0" fontId="25" fillId="0" borderId="23" xfId="0" applyFont="1" applyFill="1" applyBorder="1" applyAlignment="1">
      <alignment vertical="center"/>
    </xf>
    <xf numFmtId="185" fontId="25" fillId="0" borderId="25" xfId="0" applyNumberFormat="1" applyFont="1" applyFill="1" applyBorder="1" applyAlignment="1">
      <alignment vertical="center"/>
    </xf>
    <xf numFmtId="0" fontId="25" fillId="0" borderId="21" xfId="0" applyFont="1" applyFill="1" applyBorder="1" applyAlignment="1">
      <alignment vertical="center"/>
    </xf>
    <xf numFmtId="0" fontId="25" fillId="0" borderId="25" xfId="0" applyFont="1" applyFill="1" applyBorder="1" applyAlignment="1">
      <alignment vertical="center"/>
    </xf>
    <xf numFmtId="0" fontId="24" fillId="5" borderId="16" xfId="0" applyFont="1" applyFill="1" applyBorder="1" applyAlignment="1">
      <alignment vertical="center"/>
    </xf>
    <xf numFmtId="0" fontId="25" fillId="5" borderId="17" xfId="0" applyFont="1" applyFill="1" applyBorder="1" applyAlignment="1">
      <alignment vertical="center"/>
    </xf>
    <xf numFmtId="0" fontId="25" fillId="0" borderId="17" xfId="0" applyFont="1" applyFill="1" applyBorder="1" applyAlignment="1">
      <alignment vertical="center"/>
    </xf>
    <xf numFmtId="0" fontId="25" fillId="0" borderId="18" xfId="0" applyFont="1" applyFill="1" applyBorder="1" applyAlignment="1">
      <alignment vertical="center"/>
    </xf>
    <xf numFmtId="0" fontId="24" fillId="5" borderId="27" xfId="0" applyFont="1" applyFill="1" applyBorder="1" applyAlignment="1">
      <alignment vertical="center"/>
    </xf>
    <xf numFmtId="0" fontId="25" fillId="5" borderId="15" xfId="0" applyFont="1" applyFill="1" applyBorder="1" applyAlignment="1">
      <alignment vertical="center"/>
    </xf>
    <xf numFmtId="0" fontId="25" fillId="0" borderId="15" xfId="0" applyFont="1" applyFill="1" applyBorder="1" applyAlignment="1">
      <alignment vertical="center"/>
    </xf>
    <xf numFmtId="0" fontId="25" fillId="5" borderId="6" xfId="0" applyFont="1" applyFill="1" applyBorder="1" applyAlignment="1">
      <alignment vertical="center"/>
    </xf>
    <xf numFmtId="0" fontId="25" fillId="0" borderId="6" xfId="0" applyFont="1" applyFill="1" applyBorder="1" applyAlignment="1">
      <alignment vertical="center"/>
    </xf>
    <xf numFmtId="0" fontId="24" fillId="5" borderId="28" xfId="0" applyFont="1" applyFill="1" applyBorder="1" applyAlignment="1">
      <alignment vertical="center"/>
    </xf>
    <xf numFmtId="0" fontId="25" fillId="0" borderId="2" xfId="0" applyFont="1" applyBorder="1" applyAlignment="1">
      <alignment vertical="center"/>
    </xf>
    <xf numFmtId="0" fontId="25" fillId="2" borderId="2" xfId="0" applyFont="1" applyFill="1" applyBorder="1" applyAlignment="1">
      <alignment vertical="center"/>
    </xf>
    <xf numFmtId="10" fontId="24" fillId="0" borderId="2" xfId="0" applyNumberFormat="1" applyFont="1" applyBorder="1" applyAlignment="1">
      <alignment vertical="center"/>
    </xf>
    <xf numFmtId="184" fontId="24" fillId="0" borderId="2" xfId="0" applyNumberFormat="1" applyFont="1" applyFill="1" applyBorder="1" applyAlignment="1">
      <alignment vertical="center"/>
    </xf>
    <xf numFmtId="0" fontId="25" fillId="0" borderId="0" xfId="0" applyFont="1" applyBorder="1" applyAlignment="1">
      <alignment vertical="center"/>
    </xf>
    <xf numFmtId="0" fontId="25" fillId="0" borderId="2" xfId="20" applyFont="1" applyBorder="1"/>
    <xf numFmtId="0" fontId="25" fillId="5" borderId="2" xfId="18" applyFont="1" applyFill="1" applyBorder="1" applyAlignment="1">
      <alignment horizontal="center"/>
    </xf>
    <xf numFmtId="0" fontId="25" fillId="2" borderId="2" xfId="20" applyFont="1" applyFill="1" applyBorder="1" applyAlignment="1">
      <alignment vertical="center"/>
    </xf>
    <xf numFmtId="0" fontId="25" fillId="2" borderId="2" xfId="20" applyFont="1" applyFill="1" applyBorder="1"/>
    <xf numFmtId="0" fontId="25" fillId="2" borderId="2" xfId="21" applyFont="1" applyFill="1" applyBorder="1" applyAlignment="1">
      <alignment horizontal="center" vertical="center"/>
    </xf>
    <xf numFmtId="0" fontId="25" fillId="2" borderId="2" xfId="21" applyFont="1" applyFill="1" applyBorder="1" applyAlignment="1">
      <alignment horizontal="left" indent="1"/>
    </xf>
    <xf numFmtId="181" fontId="24" fillId="0" borderId="2" xfId="0" applyNumberFormat="1" applyFont="1" applyFill="1" applyBorder="1" applyAlignment="1">
      <alignment vertical="center"/>
    </xf>
    <xf numFmtId="0" fontId="25" fillId="6" borderId="2" xfId="0" applyFont="1" applyFill="1" applyBorder="1" applyAlignment="1">
      <alignment vertical="center"/>
    </xf>
    <xf numFmtId="0" fontId="24" fillId="7" borderId="2" xfId="0" applyFont="1" applyFill="1" applyBorder="1" applyAlignment="1">
      <alignment vertical="center"/>
    </xf>
    <xf numFmtId="0" fontId="24" fillId="7" borderId="3" xfId="0" applyFont="1" applyFill="1" applyBorder="1" applyAlignment="1">
      <alignment vertical="center"/>
    </xf>
    <xf numFmtId="0" fontId="24" fillId="0" borderId="15" xfId="0" applyFont="1" applyFill="1" applyBorder="1" applyAlignment="1">
      <alignment vertical="center"/>
    </xf>
    <xf numFmtId="0" fontId="24" fillId="0" borderId="8" xfId="0" applyFont="1" applyBorder="1" applyAlignment="1">
      <alignment vertical="center"/>
    </xf>
    <xf numFmtId="0" fontId="23" fillId="3" borderId="2" xfId="0" applyFont="1" applyFill="1" applyBorder="1" applyAlignment="1">
      <alignment horizontal="center" vertical="center"/>
    </xf>
    <xf numFmtId="0" fontId="24" fillId="0" borderId="0" xfId="0" applyFont="1" applyAlignment="1">
      <alignment vertical="center"/>
    </xf>
    <xf numFmtId="0" fontId="24" fillId="0" borderId="2" xfId="0" applyFont="1" applyBorder="1" applyAlignment="1">
      <alignment vertical="center"/>
    </xf>
    <xf numFmtId="0" fontId="24" fillId="0" borderId="10" xfId="0" applyFont="1" applyBorder="1" applyAlignment="1">
      <alignment vertical="center"/>
    </xf>
    <xf numFmtId="0" fontId="25" fillId="0" borderId="0" xfId="0" applyFont="1" applyFill="1" applyBorder="1" applyAlignment="1">
      <alignment vertical="center" wrapText="1"/>
    </xf>
    <xf numFmtId="0" fontId="24" fillId="0" borderId="15" xfId="0" applyFont="1" applyBorder="1" applyAlignment="1">
      <alignment vertical="center"/>
    </xf>
    <xf numFmtId="0" fontId="24" fillId="0" borderId="7" xfId="0" applyFont="1" applyBorder="1" applyAlignment="1">
      <alignment vertical="center"/>
    </xf>
    <xf numFmtId="0" fontId="24" fillId="0" borderId="0" xfId="0" quotePrefix="1" applyFont="1" applyAlignment="1">
      <alignment vertical="center"/>
    </xf>
    <xf numFmtId="1" fontId="24" fillId="0" borderId="2" xfId="0" applyNumberFormat="1" applyFont="1" applyFill="1" applyBorder="1" applyAlignment="1">
      <alignment horizontal="center" vertical="center"/>
    </xf>
    <xf numFmtId="186" fontId="23" fillId="3" borderId="2" xfId="0" applyNumberFormat="1" applyFont="1" applyFill="1" applyBorder="1" applyAlignment="1">
      <alignment horizontal="left" vertical="center"/>
    </xf>
    <xf numFmtId="0" fontId="24" fillId="0" borderId="4" xfId="0" applyFont="1" applyBorder="1" applyAlignment="1">
      <alignment vertical="center"/>
    </xf>
    <xf numFmtId="0" fontId="24" fillId="0" borderId="0" xfId="0" applyFont="1" applyAlignment="1">
      <alignment vertical="center"/>
    </xf>
    <xf numFmtId="0" fontId="24" fillId="0" borderId="2" xfId="0" applyFont="1" applyBorder="1" applyAlignment="1">
      <alignment vertical="center"/>
    </xf>
    <xf numFmtId="0" fontId="24" fillId="0" borderId="10" xfId="0" applyFont="1" applyBorder="1" applyAlignment="1">
      <alignment vertical="center"/>
    </xf>
    <xf numFmtId="0" fontId="23" fillId="3" borderId="4" xfId="0" applyFont="1" applyFill="1" applyBorder="1" applyAlignment="1">
      <alignment vertical="center"/>
    </xf>
    <xf numFmtId="0" fontId="23" fillId="3" borderId="44" xfId="0" applyFont="1" applyFill="1" applyBorder="1" applyAlignment="1">
      <alignment vertical="center"/>
    </xf>
    <xf numFmtId="0" fontId="23" fillId="3" borderId="45" xfId="0" applyFont="1" applyFill="1" applyBorder="1" applyAlignment="1">
      <alignment vertical="center"/>
    </xf>
    <xf numFmtId="0" fontId="24" fillId="0" borderId="44" xfId="0" applyFont="1" applyBorder="1" applyAlignment="1">
      <alignment vertical="center"/>
    </xf>
    <xf numFmtId="180" fontId="24" fillId="0" borderId="45" xfId="1" applyNumberFormat="1" applyFont="1" applyBorder="1" applyAlignment="1">
      <alignment vertical="center"/>
    </xf>
    <xf numFmtId="0" fontId="24" fillId="0" borderId="40" xfId="0" applyFont="1" applyBorder="1" applyAlignment="1">
      <alignment vertical="center"/>
    </xf>
    <xf numFmtId="0" fontId="24" fillId="0" borderId="41" xfId="0" applyFont="1" applyBorder="1" applyAlignment="1">
      <alignment vertical="center"/>
    </xf>
    <xf numFmtId="180" fontId="24" fillId="0" borderId="42" xfId="1" applyNumberFormat="1" applyFont="1" applyFill="1" applyBorder="1" applyAlignment="1">
      <alignment vertical="center"/>
    </xf>
    <xf numFmtId="180" fontId="24" fillId="0" borderId="42" xfId="1" applyNumberFormat="1" applyFont="1" applyBorder="1" applyAlignment="1">
      <alignment vertical="center"/>
    </xf>
    <xf numFmtId="180" fontId="24" fillId="0" borderId="43" xfId="1" applyNumberFormat="1" applyFont="1" applyBorder="1" applyAlignment="1">
      <alignment vertical="center"/>
    </xf>
    <xf numFmtId="0" fontId="24" fillId="0" borderId="0" xfId="0" applyFont="1" applyAlignment="1">
      <alignment vertical="center"/>
    </xf>
    <xf numFmtId="0" fontId="25" fillId="9" borderId="2" xfId="0" applyFont="1" applyFill="1" applyBorder="1" applyAlignment="1">
      <alignment vertical="center" wrapText="1"/>
    </xf>
    <xf numFmtId="0" fontId="24" fillId="10" borderId="2" xfId="0" applyFont="1" applyFill="1" applyBorder="1" applyAlignment="1">
      <alignment vertical="center"/>
    </xf>
    <xf numFmtId="176" fontId="24" fillId="5" borderId="3" xfId="1" applyFont="1" applyFill="1" applyBorder="1" applyAlignment="1">
      <alignment vertical="center"/>
    </xf>
    <xf numFmtId="0" fontId="24" fillId="10" borderId="4" xfId="0" applyFont="1" applyFill="1" applyBorder="1" applyAlignment="1">
      <alignment vertical="center"/>
    </xf>
    <xf numFmtId="0" fontId="23" fillId="0" borderId="0" xfId="0" applyFont="1" applyFill="1" applyBorder="1" applyAlignment="1">
      <alignment vertical="center"/>
    </xf>
    <xf numFmtId="0" fontId="24" fillId="5" borderId="2" xfId="0" applyFont="1" applyFill="1" applyBorder="1" applyAlignment="1">
      <alignment vertical="center"/>
    </xf>
    <xf numFmtId="0" fontId="24" fillId="0" borderId="2" xfId="0" applyFont="1" applyFill="1" applyBorder="1" applyAlignment="1" applyProtection="1">
      <alignment vertical="center"/>
      <protection locked="0"/>
    </xf>
    <xf numFmtId="0" fontId="24" fillId="10" borderId="2" xfId="0" applyFont="1" applyFill="1" applyBorder="1" applyAlignment="1" applyProtection="1">
      <alignment vertical="center"/>
      <protection locked="0"/>
    </xf>
    <xf numFmtId="0" fontId="24" fillId="10" borderId="14" xfId="0" applyFont="1" applyFill="1" applyBorder="1" applyAlignment="1">
      <alignment vertical="center"/>
    </xf>
    <xf numFmtId="0" fontId="24" fillId="10" borderId="1" xfId="0" applyFont="1" applyFill="1" applyBorder="1" applyAlignment="1">
      <alignment vertical="center"/>
    </xf>
    <xf numFmtId="0" fontId="24" fillId="10" borderId="0" xfId="0" applyFont="1" applyFill="1" applyBorder="1" applyAlignment="1">
      <alignment vertical="center"/>
    </xf>
    <xf numFmtId="0" fontId="24" fillId="10" borderId="5" xfId="0" applyFont="1" applyFill="1" applyBorder="1" applyAlignment="1">
      <alignment vertical="center"/>
    </xf>
    <xf numFmtId="176" fontId="24" fillId="10" borderId="2" xfId="1" applyFont="1" applyFill="1" applyBorder="1">
      <alignment vertical="center"/>
    </xf>
    <xf numFmtId="2" fontId="24" fillId="10" borderId="2" xfId="0" applyNumberFormat="1" applyFont="1" applyFill="1" applyBorder="1" applyAlignment="1">
      <alignment vertical="center"/>
    </xf>
    <xf numFmtId="1" fontId="24" fillId="10" borderId="2" xfId="0" applyNumberFormat="1" applyFont="1" applyFill="1" applyBorder="1" applyAlignment="1">
      <alignment vertical="center"/>
    </xf>
    <xf numFmtId="0" fontId="24" fillId="10" borderId="0" xfId="0" applyFont="1" applyFill="1" applyAlignment="1">
      <alignment vertical="center"/>
    </xf>
    <xf numFmtId="0" fontId="24" fillId="10" borderId="11" xfId="0" applyFont="1" applyFill="1" applyBorder="1" applyAlignment="1">
      <alignment vertical="center"/>
    </xf>
    <xf numFmtId="187" fontId="24" fillId="10" borderId="2" xfId="0" applyNumberFormat="1" applyFont="1" applyFill="1" applyBorder="1" applyAlignment="1">
      <alignment vertical="center"/>
    </xf>
    <xf numFmtId="0" fontId="24" fillId="5" borderId="2" xfId="0" applyFont="1" applyFill="1" applyBorder="1" applyAlignment="1">
      <alignment horizontal="center" vertical="center"/>
    </xf>
    <xf numFmtId="0" fontId="24" fillId="5" borderId="3" xfId="0" applyFont="1" applyFill="1" applyBorder="1" applyAlignment="1">
      <alignment vertical="center"/>
    </xf>
    <xf numFmtId="0" fontId="24" fillId="5" borderId="8" xfId="0" applyFont="1" applyFill="1" applyBorder="1" applyAlignment="1">
      <alignment vertical="center"/>
    </xf>
    <xf numFmtId="0" fontId="24" fillId="5" borderId="4" xfId="0" applyFont="1" applyFill="1" applyBorder="1" applyAlignment="1">
      <alignment vertical="center"/>
    </xf>
    <xf numFmtId="0" fontId="24" fillId="5" borderId="1" xfId="0" applyFont="1" applyFill="1" applyBorder="1" applyAlignment="1">
      <alignment vertical="center"/>
    </xf>
    <xf numFmtId="0" fontId="24" fillId="5" borderId="0" xfId="0" applyFont="1" applyFill="1" applyAlignment="1">
      <alignment vertical="center"/>
    </xf>
    <xf numFmtId="0" fontId="24" fillId="5" borderId="5" xfId="0" applyFont="1" applyFill="1" applyBorder="1" applyAlignment="1">
      <alignment vertical="center"/>
    </xf>
    <xf numFmtId="178" fontId="24" fillId="5" borderId="4" xfId="0" applyNumberFormat="1" applyFont="1" applyFill="1" applyBorder="1" applyAlignment="1">
      <alignment vertical="center"/>
    </xf>
    <xf numFmtId="0" fontId="23" fillId="4" borderId="3" xfId="0" applyFont="1" applyFill="1" applyBorder="1" applyAlignment="1">
      <alignment horizontal="center" vertical="center"/>
    </xf>
    <xf numFmtId="0" fontId="24" fillId="0" borderId="2" xfId="0" applyFont="1" applyBorder="1" applyAlignment="1">
      <alignment vertical="center"/>
    </xf>
    <xf numFmtId="9" fontId="24" fillId="5" borderId="2" xfId="0" applyNumberFormat="1" applyFont="1" applyFill="1" applyBorder="1" applyAlignment="1">
      <alignment vertical="center"/>
    </xf>
    <xf numFmtId="0" fontId="23" fillId="4" borderId="3" xfId="0" applyFont="1" applyFill="1" applyBorder="1" applyAlignment="1">
      <alignment horizontal="center" vertical="center"/>
    </xf>
    <xf numFmtId="0" fontId="24" fillId="0" borderId="0" xfId="0" applyFont="1" applyAlignment="1">
      <alignment vertical="center"/>
    </xf>
    <xf numFmtId="0" fontId="24" fillId="0" borderId="2" xfId="0" applyFont="1" applyBorder="1" applyAlignment="1">
      <alignment vertical="center"/>
    </xf>
    <xf numFmtId="0" fontId="28" fillId="0" borderId="2" xfId="0" applyFont="1" applyFill="1" applyBorder="1" applyAlignment="1">
      <alignment horizontal="center" vertical="center"/>
    </xf>
    <xf numFmtId="0" fontId="3" fillId="0" borderId="2" xfId="0" applyFont="1" applyBorder="1" applyAlignment="1">
      <alignment vertical="center"/>
    </xf>
    <xf numFmtId="0" fontId="29" fillId="11" borderId="2" xfId="0" applyFont="1" applyFill="1" applyBorder="1" applyAlignment="1">
      <alignment vertical="center"/>
    </xf>
    <xf numFmtId="0" fontId="29" fillId="0" borderId="0" xfId="0" applyFont="1" applyFill="1" applyBorder="1" applyAlignment="1">
      <alignment vertical="center"/>
    </xf>
    <xf numFmtId="0" fontId="3" fillId="0" borderId="0" xfId="0" applyFont="1" applyFill="1" applyAlignment="1">
      <alignment vertical="center"/>
    </xf>
    <xf numFmtId="0" fontId="30" fillId="0" borderId="2" xfId="0" applyFont="1" applyFill="1" applyBorder="1" applyAlignment="1">
      <alignment vertical="center"/>
    </xf>
    <xf numFmtId="9" fontId="24" fillId="0" borderId="2" xfId="23" applyFont="1" applyBorder="1" applyAlignment="1">
      <alignment vertical="center"/>
    </xf>
    <xf numFmtId="9" fontId="24" fillId="0" borderId="2" xfId="0" applyNumberFormat="1" applyFont="1" applyBorder="1" applyAlignment="1">
      <alignment horizontal="right" vertical="center"/>
    </xf>
    <xf numFmtId="176" fontId="3" fillId="0" borderId="2" xfId="1" applyFont="1" applyBorder="1">
      <alignment vertical="center"/>
    </xf>
    <xf numFmtId="0" fontId="23" fillId="4" borderId="2" xfId="0" applyFont="1" applyFill="1" applyBorder="1" applyAlignment="1">
      <alignment horizontal="center" vertical="center"/>
    </xf>
    <xf numFmtId="0" fontId="24" fillId="0" borderId="0" xfId="0" applyFont="1" applyAlignment="1">
      <alignment vertical="center"/>
    </xf>
    <xf numFmtId="0" fontId="24" fillId="5" borderId="14" xfId="0" applyFont="1" applyFill="1" applyBorder="1" applyAlignment="1">
      <alignment horizontal="center" vertical="center"/>
    </xf>
    <xf numFmtId="0" fontId="23" fillId="5" borderId="2" xfId="0" applyFont="1" applyFill="1" applyBorder="1" applyAlignment="1">
      <alignment horizontal="left" vertical="center"/>
    </xf>
    <xf numFmtId="1" fontId="24" fillId="5" borderId="2" xfId="0" applyNumberFormat="1" applyFont="1" applyFill="1" applyBorder="1" applyAlignment="1">
      <alignment horizontal="center" vertical="center"/>
    </xf>
    <xf numFmtId="181" fontId="24" fillId="5" borderId="2" xfId="23" applyNumberFormat="1" applyFont="1" applyFill="1" applyBorder="1" applyAlignment="1">
      <alignment vertical="center"/>
    </xf>
    <xf numFmtId="0" fontId="24" fillId="0" borderId="0" xfId="0" applyFont="1" applyAlignment="1">
      <alignment vertical="center"/>
    </xf>
    <xf numFmtId="0" fontId="24" fillId="0" borderId="2" xfId="0" applyFont="1" applyBorder="1" applyAlignment="1">
      <alignment vertical="center"/>
    </xf>
    <xf numFmtId="0" fontId="24" fillId="0" borderId="2" xfId="0" applyFont="1" applyBorder="1" applyAlignment="1" applyProtection="1">
      <alignment vertical="center"/>
      <protection locked="0"/>
    </xf>
    <xf numFmtId="1" fontId="24" fillId="0" borderId="2" xfId="0" applyNumberFormat="1" applyFont="1" applyBorder="1" applyAlignment="1" applyProtection="1">
      <alignment vertical="center"/>
      <protection locked="0"/>
    </xf>
    <xf numFmtId="0" fontId="24" fillId="0" borderId="6" xfId="0" applyFont="1" applyBorder="1" applyAlignment="1" applyProtection="1">
      <alignment horizontal="center" vertical="center"/>
      <protection locked="0"/>
    </xf>
    <xf numFmtId="9" fontId="24" fillId="0" borderId="2" xfId="0" applyNumberFormat="1" applyFont="1" applyBorder="1" applyAlignment="1" applyProtection="1">
      <alignment horizontal="center" vertical="center"/>
      <protection locked="0"/>
    </xf>
    <xf numFmtId="0" fontId="24" fillId="0" borderId="2" xfId="0" applyFont="1" applyBorder="1" applyAlignment="1" applyProtection="1">
      <alignment horizontal="center" vertical="center"/>
      <protection locked="0"/>
    </xf>
    <xf numFmtId="0" fontId="24" fillId="0" borderId="6" xfId="0" applyFont="1" applyFill="1" applyBorder="1" applyAlignment="1" applyProtection="1">
      <alignment horizontal="center" vertical="center"/>
      <protection locked="0"/>
    </xf>
    <xf numFmtId="178" fontId="24" fillId="0" borderId="2" xfId="0" applyNumberFormat="1" applyFont="1" applyBorder="1" applyAlignment="1" applyProtection="1">
      <alignment vertical="center"/>
      <protection locked="0"/>
    </xf>
    <xf numFmtId="179" fontId="24" fillId="0" borderId="2" xfId="0" applyNumberFormat="1" applyFont="1" applyBorder="1" applyAlignment="1" applyProtection="1">
      <alignment vertical="center"/>
      <protection locked="0"/>
    </xf>
    <xf numFmtId="0" fontId="3" fillId="0" borderId="0" xfId="0" applyFont="1" applyAlignment="1">
      <alignment horizontal="left" vertical="center" indent="1"/>
    </xf>
    <xf numFmtId="0" fontId="24" fillId="0" borderId="4" xfId="0" applyFont="1" applyBorder="1" applyAlignment="1">
      <alignment vertical="center"/>
    </xf>
    <xf numFmtId="0" fontId="23" fillId="3" borderId="3" xfId="0" applyFont="1" applyFill="1" applyBorder="1" applyAlignment="1">
      <alignment horizontal="center" vertical="center"/>
    </xf>
    <xf numFmtId="0" fontId="24" fillId="0" borderId="0" xfId="0" applyFont="1" applyAlignment="1">
      <alignment vertical="center"/>
    </xf>
    <xf numFmtId="1" fontId="24" fillId="0" borderId="2" xfId="0" quotePrefix="1" applyNumberFormat="1" applyFont="1" applyFill="1" applyBorder="1" applyAlignment="1">
      <alignment horizontal="center" vertical="center"/>
    </xf>
    <xf numFmtId="0" fontId="24" fillId="0" borderId="0" xfId="0" applyFont="1" applyAlignment="1">
      <alignment vertical="center"/>
    </xf>
    <xf numFmtId="0" fontId="24" fillId="0" borderId="0" xfId="0" applyFont="1" applyAlignment="1">
      <alignment vertical="center"/>
    </xf>
    <xf numFmtId="0" fontId="28" fillId="0" borderId="0" xfId="0" applyFont="1" applyFill="1" applyBorder="1" applyAlignment="1" applyProtection="1">
      <alignment horizontal="center" vertical="center"/>
    </xf>
    <xf numFmtId="0" fontId="35" fillId="14" borderId="8" xfId="0" applyFont="1" applyFill="1" applyBorder="1" applyAlignment="1" applyProtection="1">
      <alignment horizontal="left" vertical="center"/>
    </xf>
    <xf numFmtId="9" fontId="24" fillId="0" borderId="2" xfId="0" applyNumberFormat="1" applyFont="1" applyBorder="1" applyAlignment="1">
      <alignment vertical="center"/>
    </xf>
    <xf numFmtId="0" fontId="24" fillId="0" borderId="0" xfId="0" applyFont="1" applyAlignment="1">
      <alignment vertical="center"/>
    </xf>
    <xf numFmtId="0" fontId="24" fillId="0" borderId="2" xfId="0" applyFont="1" applyBorder="1" applyAlignment="1">
      <alignment vertical="center"/>
    </xf>
    <xf numFmtId="183" fontId="24" fillId="5" borderId="2" xfId="23" applyNumberFormat="1" applyFont="1" applyFill="1" applyBorder="1" applyAlignment="1">
      <alignment vertical="center"/>
    </xf>
    <xf numFmtId="0" fontId="3" fillId="0" borderId="52" xfId="0" applyFont="1" applyBorder="1" applyAlignment="1">
      <alignment vertical="center"/>
    </xf>
    <xf numFmtId="0" fontId="3" fillId="0" borderId="63" xfId="0" applyFont="1" applyBorder="1" applyAlignment="1">
      <alignment vertical="center"/>
    </xf>
    <xf numFmtId="0" fontId="28" fillId="0" borderId="50" xfId="0" applyFont="1" applyFill="1" applyBorder="1" applyAlignment="1" applyProtection="1">
      <alignment horizontal="center" vertical="center"/>
    </xf>
    <xf numFmtId="0" fontId="3" fillId="0" borderId="0" xfId="0" applyFont="1" applyFill="1" applyBorder="1" applyAlignment="1">
      <alignment vertical="center"/>
    </xf>
    <xf numFmtId="0" fontId="3" fillId="0" borderId="54" xfId="0" applyFont="1" applyFill="1" applyBorder="1" applyAlignment="1">
      <alignment vertical="center"/>
    </xf>
    <xf numFmtId="0" fontId="3" fillId="0" borderId="0" xfId="0" applyFont="1" applyBorder="1" applyAlignment="1">
      <alignment vertical="center"/>
    </xf>
    <xf numFmtId="0" fontId="3" fillId="0" borderId="54" xfId="0" applyFont="1" applyBorder="1" applyAlignment="1">
      <alignment vertical="center"/>
    </xf>
    <xf numFmtId="0" fontId="28" fillId="0" borderId="54" xfId="0" applyFont="1" applyFill="1" applyBorder="1" applyAlignment="1" applyProtection="1">
      <alignment horizontal="center" vertical="center"/>
    </xf>
    <xf numFmtId="0" fontId="24" fillId="0" borderId="0" xfId="0" applyFont="1" applyAlignment="1">
      <alignment vertical="center"/>
    </xf>
    <xf numFmtId="0" fontId="28" fillId="0" borderId="32" xfId="0" applyFont="1" applyFill="1" applyBorder="1" applyAlignment="1" applyProtection="1">
      <alignment horizontal="center" vertical="center"/>
    </xf>
    <xf numFmtId="0" fontId="28" fillId="0" borderId="33" xfId="0" applyFont="1" applyFill="1" applyBorder="1" applyAlignment="1" applyProtection="1">
      <alignment horizontal="center"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32" xfId="0" applyFont="1" applyFill="1" applyBorder="1" applyAlignment="1">
      <alignment vertical="center"/>
    </xf>
    <xf numFmtId="0" fontId="3" fillId="0" borderId="33" xfId="0" applyFont="1" applyFill="1" applyBorder="1" applyAlignment="1">
      <alignment vertical="center"/>
    </xf>
    <xf numFmtId="0" fontId="3" fillId="0" borderId="32" xfId="0" applyFont="1" applyBorder="1" applyAlignment="1">
      <alignment vertical="center"/>
    </xf>
    <xf numFmtId="0" fontId="3" fillId="0" borderId="33" xfId="0" applyFont="1" applyBorder="1" applyAlignment="1">
      <alignment vertical="center"/>
    </xf>
    <xf numFmtId="0" fontId="28" fillId="0" borderId="55" xfId="0" applyFont="1" applyFill="1" applyBorder="1" applyAlignment="1" applyProtection="1">
      <alignment horizontal="center" vertical="center"/>
    </xf>
    <xf numFmtId="0" fontId="28" fillId="0" borderId="52" xfId="0" applyFont="1" applyFill="1" applyBorder="1" applyAlignment="1" applyProtection="1">
      <alignment horizontal="center" vertical="center"/>
    </xf>
    <xf numFmtId="0" fontId="28" fillId="0" borderId="76" xfId="0" applyFont="1" applyFill="1" applyBorder="1" applyAlignment="1" applyProtection="1">
      <alignment horizontal="center" vertical="center"/>
    </xf>
    <xf numFmtId="0" fontId="28" fillId="0" borderId="75" xfId="0" applyFont="1" applyFill="1" applyBorder="1" applyAlignment="1" applyProtection="1">
      <alignment horizontal="center" vertical="center"/>
    </xf>
    <xf numFmtId="0" fontId="3" fillId="0" borderId="75" xfId="0" applyFont="1" applyFill="1" applyBorder="1" applyAlignment="1">
      <alignment vertical="center"/>
    </xf>
    <xf numFmtId="0" fontId="3" fillId="0" borderId="52" xfId="0" applyFont="1" applyFill="1" applyBorder="1" applyAlignment="1">
      <alignment vertical="center"/>
    </xf>
    <xf numFmtId="0" fontId="3" fillId="0" borderId="76" xfId="0" applyFont="1" applyFill="1" applyBorder="1" applyAlignment="1">
      <alignment vertical="center"/>
    </xf>
    <xf numFmtId="0" fontId="3" fillId="0" borderId="63" xfId="0" applyFont="1" applyFill="1" applyBorder="1" applyAlignment="1">
      <alignment vertical="center"/>
    </xf>
    <xf numFmtId="0" fontId="24" fillId="0" borderId="0" xfId="0" applyFont="1" applyAlignment="1">
      <alignment vertical="center"/>
    </xf>
    <xf numFmtId="0" fontId="24" fillId="0" borderId="2" xfId="0" applyFont="1" applyBorder="1" applyAlignment="1">
      <alignment vertical="center"/>
    </xf>
    <xf numFmtId="0" fontId="24" fillId="0" borderId="10" xfId="0" applyFont="1" applyBorder="1" applyAlignment="1">
      <alignment vertical="center"/>
    </xf>
    <xf numFmtId="181" fontId="24" fillId="0" borderId="2" xfId="0" applyNumberFormat="1" applyFont="1" applyBorder="1" applyAlignment="1" applyProtection="1">
      <alignment horizontal="center" vertical="center"/>
      <protection locked="0"/>
    </xf>
    <xf numFmtId="0" fontId="3" fillId="0" borderId="77" xfId="0" applyFont="1" applyBorder="1" applyAlignment="1">
      <alignment vertical="center"/>
    </xf>
    <xf numFmtId="0" fontId="3" fillId="0" borderId="57" xfId="0" applyFont="1" applyBorder="1" applyAlignment="1">
      <alignment vertical="center"/>
    </xf>
    <xf numFmtId="0" fontId="3" fillId="0" borderId="78" xfId="0" applyFont="1" applyBorder="1" applyAlignment="1">
      <alignment vertical="center"/>
    </xf>
    <xf numFmtId="0" fontId="3" fillId="0" borderId="58" xfId="0" applyFont="1" applyBorder="1" applyAlignment="1">
      <alignment vertical="center"/>
    </xf>
    <xf numFmtId="213" fontId="24" fillId="10" borderId="2" xfId="0" applyNumberFormat="1" applyFont="1" applyFill="1" applyBorder="1" applyAlignment="1" applyProtection="1">
      <alignment vertical="center"/>
    </xf>
    <xf numFmtId="0" fontId="24" fillId="0" borderId="0" xfId="0" applyFont="1" applyAlignment="1">
      <alignment vertical="center"/>
    </xf>
    <xf numFmtId="215" fontId="24" fillId="5" borderId="2" xfId="0" applyNumberFormat="1" applyFont="1" applyFill="1" applyBorder="1" applyAlignment="1" applyProtection="1">
      <alignment horizontal="center" vertical="center"/>
      <protection locked="0"/>
    </xf>
    <xf numFmtId="214" fontId="24" fillId="5" borderId="2" xfId="0" applyNumberFormat="1" applyFont="1" applyFill="1" applyBorder="1" applyAlignment="1" applyProtection="1">
      <alignment horizontal="center" vertical="center"/>
      <protection locked="0"/>
    </xf>
    <xf numFmtId="0" fontId="23" fillId="4" borderId="3" xfId="0" applyFont="1" applyFill="1" applyBorder="1" applyAlignment="1">
      <alignment horizontal="center" vertical="center"/>
    </xf>
    <xf numFmtId="0" fontId="23" fillId="3" borderId="2" xfId="0" applyFont="1" applyFill="1" applyBorder="1" applyAlignment="1">
      <alignment horizontal="center" vertical="center"/>
    </xf>
    <xf numFmtId="0" fontId="24" fillId="0" borderId="0" xfId="0" applyFont="1" applyAlignment="1">
      <alignment vertical="center"/>
    </xf>
    <xf numFmtId="0" fontId="24" fillId="0" borderId="2" xfId="0" applyFont="1" applyBorder="1" applyAlignment="1">
      <alignment vertical="center"/>
    </xf>
    <xf numFmtId="0" fontId="23" fillId="10" borderId="2" xfId="0" applyFont="1" applyFill="1" applyBorder="1" applyAlignment="1">
      <alignment vertical="center"/>
    </xf>
    <xf numFmtId="0" fontId="24" fillId="10" borderId="2" xfId="0" applyFont="1" applyFill="1" applyBorder="1" applyAlignment="1" applyProtection="1">
      <alignment vertical="center"/>
    </xf>
    <xf numFmtId="0" fontId="24" fillId="10" borderId="2" xfId="0" applyFont="1" applyFill="1" applyBorder="1" applyAlignment="1">
      <alignment horizontal="left" vertical="center"/>
    </xf>
    <xf numFmtId="9" fontId="24" fillId="0" borderId="2" xfId="0" applyNumberFormat="1" applyFont="1" applyBorder="1" applyAlignment="1" applyProtection="1">
      <alignment vertical="center"/>
      <protection locked="0"/>
    </xf>
    <xf numFmtId="181" fontId="24" fillId="0" borderId="2" xfId="0" applyNumberFormat="1" applyFont="1" applyBorder="1" applyAlignment="1" applyProtection="1">
      <alignment vertical="center"/>
      <protection locked="0"/>
    </xf>
    <xf numFmtId="0" fontId="24" fillId="10" borderId="9" xfId="0" applyFont="1" applyFill="1" applyBorder="1" applyAlignment="1">
      <alignment vertical="center"/>
    </xf>
    <xf numFmtId="0" fontId="24" fillId="10" borderId="13" xfId="0" applyFont="1" applyFill="1" applyBorder="1" applyAlignment="1">
      <alignment vertical="center"/>
    </xf>
    <xf numFmtId="213" fontId="24" fillId="10" borderId="13" xfId="0" applyNumberFormat="1" applyFont="1" applyFill="1" applyBorder="1" applyAlignment="1">
      <alignment vertical="center"/>
    </xf>
    <xf numFmtId="187" fontId="24" fillId="10" borderId="13" xfId="0" applyNumberFormat="1" applyFont="1" applyFill="1" applyBorder="1" applyAlignment="1">
      <alignment vertical="center"/>
    </xf>
    <xf numFmtId="0" fontId="24" fillId="10" borderId="12" xfId="0" applyFont="1" applyFill="1" applyBorder="1" applyAlignment="1">
      <alignment vertical="center"/>
    </xf>
    <xf numFmtId="0" fontId="24" fillId="10" borderId="10" xfId="0" applyFont="1" applyFill="1" applyBorder="1" applyAlignment="1">
      <alignment vertical="center"/>
    </xf>
    <xf numFmtId="0" fontId="28" fillId="10" borderId="2" xfId="0" applyFont="1" applyFill="1" applyBorder="1" applyAlignment="1">
      <alignment vertical="center"/>
    </xf>
    <xf numFmtId="2" fontId="24" fillId="0" borderId="2" xfId="0" applyNumberFormat="1" applyFont="1" applyFill="1" applyBorder="1" applyAlignment="1" applyProtection="1">
      <alignment vertical="center"/>
      <protection locked="0"/>
    </xf>
    <xf numFmtId="0" fontId="24" fillId="0" borderId="2" xfId="0" applyFont="1" applyFill="1" applyBorder="1" applyAlignment="1">
      <alignment horizontal="left" vertical="center"/>
    </xf>
    <xf numFmtId="0" fontId="24" fillId="0" borderId="2" xfId="0" applyFont="1" applyFill="1" applyBorder="1" applyAlignment="1" applyProtection="1">
      <alignment horizontal="center" vertical="center"/>
      <protection locked="0"/>
    </xf>
    <xf numFmtId="9" fontId="24" fillId="0" borderId="2" xfId="0" applyNumberFormat="1" applyFont="1" applyFill="1" applyBorder="1" applyAlignment="1" applyProtection="1">
      <alignment horizontal="center" vertical="center"/>
      <protection locked="0"/>
    </xf>
    <xf numFmtId="0" fontId="24" fillId="0" borderId="0" xfId="0" applyFont="1" applyAlignment="1">
      <alignment vertical="center"/>
    </xf>
    <xf numFmtId="0" fontId="24" fillId="2" borderId="7" xfId="0" applyFont="1" applyFill="1" applyBorder="1" applyAlignment="1">
      <alignment vertical="center"/>
    </xf>
    <xf numFmtId="0" fontId="24" fillId="2" borderId="25" xfId="0" applyFont="1" applyFill="1" applyBorder="1" applyAlignment="1">
      <alignment vertical="center"/>
    </xf>
    <xf numFmtId="0" fontId="24" fillId="0" borderId="0" xfId="0" applyFont="1" applyAlignment="1">
      <alignment vertical="center"/>
    </xf>
    <xf numFmtId="177" fontId="24" fillId="0" borderId="0" xfId="0" applyNumberFormat="1" applyFont="1" applyAlignment="1">
      <alignment vertical="center"/>
    </xf>
    <xf numFmtId="217" fontId="24" fillId="0" borderId="2" xfId="1" applyNumberFormat="1" applyFont="1" applyBorder="1" applyAlignment="1">
      <alignment vertical="center"/>
    </xf>
    <xf numFmtId="217" fontId="24" fillId="0" borderId="2" xfId="1" applyNumberFormat="1" applyFont="1" applyFill="1" applyBorder="1" applyAlignment="1">
      <alignment vertical="center"/>
    </xf>
    <xf numFmtId="0" fontId="24" fillId="0" borderId="2" xfId="0" applyFont="1" applyBorder="1" applyAlignment="1">
      <alignment vertical="center"/>
    </xf>
    <xf numFmtId="0" fontId="24" fillId="0" borderId="0" xfId="0" applyFont="1" applyAlignment="1">
      <alignment vertical="center"/>
    </xf>
    <xf numFmtId="1" fontId="24" fillId="0" borderId="2" xfId="0" applyNumberFormat="1" applyFont="1" applyFill="1" applyBorder="1" applyAlignment="1">
      <alignment vertical="center"/>
    </xf>
    <xf numFmtId="0" fontId="24" fillId="0" borderId="2" xfId="0" applyFont="1" applyBorder="1" applyAlignment="1">
      <alignment horizontal="left" vertical="center"/>
    </xf>
    <xf numFmtId="0" fontId="24" fillId="0" borderId="0" xfId="0" applyFont="1" applyAlignment="1">
      <alignment vertical="center"/>
    </xf>
    <xf numFmtId="14" fontId="3" fillId="0" borderId="0" xfId="0" applyNumberFormat="1" applyFont="1" applyAlignment="1">
      <alignment vertical="center"/>
    </xf>
    <xf numFmtId="0" fontId="24" fillId="0" borderId="2" xfId="0" applyFont="1" applyFill="1" applyBorder="1" applyAlignment="1" applyProtection="1">
      <alignment vertical="center"/>
      <protection locked="0"/>
    </xf>
    <xf numFmtId="0" fontId="24" fillId="0" borderId="2" xfId="0" applyFont="1" applyBorder="1" applyAlignment="1" applyProtection="1">
      <alignment vertical="center"/>
      <protection locked="0"/>
    </xf>
    <xf numFmtId="0" fontId="24" fillId="0" borderId="2" xfId="0" applyFont="1" applyBorder="1" applyAlignment="1" applyProtection="1">
      <alignment horizontal="center" vertical="center"/>
      <protection locked="0"/>
    </xf>
    <xf numFmtId="178" fontId="24" fillId="0" borderId="2" xfId="0" applyNumberFormat="1" applyFont="1" applyBorder="1" applyAlignment="1" applyProtection="1">
      <alignment vertical="center"/>
      <protection locked="0"/>
    </xf>
    <xf numFmtId="179" fontId="24" fillId="0" borderId="2" xfId="0" applyNumberFormat="1" applyFont="1" applyBorder="1" applyAlignment="1" applyProtection="1">
      <alignment vertical="center"/>
      <protection locked="0"/>
    </xf>
    <xf numFmtId="0" fontId="24" fillId="0" borderId="2" xfId="0" applyFont="1" applyBorder="1" applyAlignment="1" applyProtection="1">
      <alignment vertical="center" wrapText="1"/>
      <protection locked="0"/>
    </xf>
    <xf numFmtId="0" fontId="24" fillId="0" borderId="0" xfId="0" applyFont="1" applyAlignment="1">
      <alignment vertical="center"/>
    </xf>
    <xf numFmtId="0" fontId="6" fillId="8" borderId="9" xfId="0" applyFont="1" applyFill="1" applyBorder="1" applyAlignment="1">
      <alignment horizontal="center" vertical="center"/>
    </xf>
    <xf numFmtId="0" fontId="6" fillId="8" borderId="13"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2"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1" xfId="0" applyFont="1" applyFill="1" applyBorder="1" applyAlignment="1">
      <alignment horizontal="center" vertical="center"/>
    </xf>
    <xf numFmtId="0" fontId="3" fillId="0" borderId="13" xfId="0" applyFont="1" applyBorder="1" applyAlignment="1">
      <alignment horizontal="left" vertical="center" wrapText="1"/>
    </xf>
    <xf numFmtId="0" fontId="23" fillId="4" borderId="3" xfId="0" applyFont="1" applyFill="1" applyBorder="1" applyAlignment="1">
      <alignment horizontal="center" vertical="center"/>
    </xf>
    <xf numFmtId="0" fontId="24" fillId="0" borderId="8" xfId="0" applyFont="1" applyBorder="1" applyAlignment="1">
      <alignment vertical="center"/>
    </xf>
    <xf numFmtId="0" fontId="24" fillId="0" borderId="4" xfId="0" applyFont="1" applyBorder="1" applyAlignment="1">
      <alignment vertical="center"/>
    </xf>
    <xf numFmtId="0" fontId="23" fillId="3" borderId="3" xfId="0" applyFont="1" applyFill="1" applyBorder="1" applyAlignment="1">
      <alignment horizontal="center" vertical="center"/>
    </xf>
    <xf numFmtId="0" fontId="23" fillId="3" borderId="2" xfId="0" applyFont="1" applyFill="1" applyBorder="1" applyAlignment="1">
      <alignment horizontal="center" vertical="center"/>
    </xf>
    <xf numFmtId="0" fontId="24" fillId="0" borderId="2" xfId="0" applyFont="1" applyBorder="1" applyAlignment="1">
      <alignment vertical="center"/>
    </xf>
    <xf numFmtId="0" fontId="24" fillId="0" borderId="0" xfId="0" applyFont="1" applyAlignment="1">
      <alignment vertical="center"/>
    </xf>
    <xf numFmtId="0" fontId="23" fillId="4" borderId="9" xfId="0" applyFont="1" applyFill="1" applyBorder="1" applyAlignment="1">
      <alignment horizontal="center" vertical="center"/>
    </xf>
    <xf numFmtId="0" fontId="23" fillId="3" borderId="4" xfId="0" applyFont="1" applyFill="1" applyBorder="1" applyAlignment="1">
      <alignment horizontal="center" vertical="center"/>
    </xf>
    <xf numFmtId="0" fontId="23" fillId="3" borderId="37" xfId="0" applyFont="1" applyFill="1" applyBorder="1" applyAlignment="1">
      <alignment horizontal="center" vertical="center"/>
    </xf>
    <xf numFmtId="0" fontId="24" fillId="3" borderId="38" xfId="0" applyFont="1" applyFill="1" applyBorder="1" applyAlignment="1">
      <alignment vertical="center"/>
    </xf>
    <xf numFmtId="0" fontId="24" fillId="3" borderId="39" xfId="0" applyFont="1" applyFill="1" applyBorder="1" applyAlignment="1">
      <alignment vertical="center"/>
    </xf>
    <xf numFmtId="0" fontId="23" fillId="3" borderId="8" xfId="0" applyFont="1" applyFill="1" applyBorder="1" applyAlignment="1">
      <alignment horizontal="center" vertical="center"/>
    </xf>
    <xf numFmtId="0" fontId="23" fillId="4" borderId="2" xfId="0" applyFont="1" applyFill="1" applyBorder="1" applyAlignment="1">
      <alignment horizontal="center" vertical="center"/>
    </xf>
    <xf numFmtId="0" fontId="23" fillId="3" borderId="12" xfId="0" applyFont="1" applyFill="1" applyBorder="1" applyAlignment="1">
      <alignment horizontal="center" vertical="center"/>
    </xf>
    <xf numFmtId="0" fontId="24" fillId="0" borderId="10" xfId="0" applyFont="1" applyBorder="1" applyAlignment="1">
      <alignment vertical="center"/>
    </xf>
    <xf numFmtId="0" fontId="24" fillId="0" borderId="11" xfId="0" applyFont="1" applyBorder="1" applyAlignment="1">
      <alignment vertical="center"/>
    </xf>
    <xf numFmtId="0" fontId="6" fillId="5" borderId="3" xfId="0" applyFont="1" applyFill="1" applyBorder="1" applyAlignment="1">
      <alignment horizontal="center" vertical="center"/>
    </xf>
    <xf numFmtId="0" fontId="3" fillId="5" borderId="8" xfId="0" applyFont="1" applyFill="1" applyBorder="1" applyAlignment="1">
      <alignment vertical="center"/>
    </xf>
    <xf numFmtId="0" fontId="3" fillId="5" borderId="4" xfId="0" applyFont="1" applyFill="1" applyBorder="1" applyAlignment="1">
      <alignment vertical="center"/>
    </xf>
    <xf numFmtId="0" fontId="6" fillId="5" borderId="6" xfId="0" applyFont="1" applyFill="1" applyBorder="1" applyAlignment="1">
      <alignment horizontal="center" vertical="center"/>
    </xf>
    <xf numFmtId="0" fontId="3" fillId="5" borderId="13" xfId="0" applyFont="1" applyFill="1" applyBorder="1" applyAlignment="1">
      <alignment vertical="center"/>
    </xf>
    <xf numFmtId="2" fontId="35" fillId="14" borderId="73" xfId="0" applyNumberFormat="1" applyFont="1" applyFill="1" applyBorder="1" applyAlignment="1" applyProtection="1">
      <alignment horizontal="center" vertical="center"/>
    </xf>
    <xf numFmtId="2" fontId="35" fillId="14" borderId="59" xfId="0" applyNumberFormat="1" applyFont="1" applyFill="1" applyBorder="1" applyAlignment="1" applyProtection="1">
      <alignment horizontal="center" vertical="center"/>
    </xf>
    <xf numFmtId="2" fontId="35" fillId="14" borderId="74" xfId="0" applyNumberFormat="1" applyFont="1" applyFill="1" applyBorder="1" applyAlignment="1" applyProtection="1">
      <alignment horizontal="center" vertical="center"/>
    </xf>
    <xf numFmtId="0" fontId="35" fillId="14" borderId="49" xfId="0" applyFont="1" applyFill="1" applyBorder="1" applyAlignment="1" applyProtection="1">
      <alignment horizontal="center" vertical="center"/>
    </xf>
    <xf numFmtId="0" fontId="35" fillId="14" borderId="51" xfId="0" applyFont="1" applyFill="1" applyBorder="1" applyAlignment="1" applyProtection="1">
      <alignment horizontal="center" vertical="center"/>
    </xf>
    <xf numFmtId="0" fontId="35" fillId="14" borderId="67" xfId="0" applyFont="1" applyFill="1" applyBorder="1" applyAlignment="1" applyProtection="1">
      <alignment horizontal="center" vertical="center"/>
    </xf>
    <xf numFmtId="216" fontId="28" fillId="13" borderId="56" xfId="0" applyNumberFormat="1" applyFont="1" applyFill="1" applyBorder="1" applyAlignment="1" applyProtection="1">
      <alignment horizontal="center" vertical="center"/>
      <protection locked="0"/>
    </xf>
    <xf numFmtId="216" fontId="28" fillId="13" borderId="59" xfId="0" applyNumberFormat="1" applyFont="1" applyFill="1" applyBorder="1" applyAlignment="1" applyProtection="1">
      <alignment horizontal="center" vertical="center"/>
      <protection locked="0"/>
    </xf>
    <xf numFmtId="216" fontId="28" fillId="13" borderId="74" xfId="0" applyNumberFormat="1" applyFont="1" applyFill="1" applyBorder="1" applyAlignment="1" applyProtection="1">
      <alignment horizontal="center" vertical="center"/>
      <protection locked="0"/>
    </xf>
    <xf numFmtId="208" fontId="33" fillId="13" borderId="53" xfId="0" applyNumberFormat="1" applyFont="1" applyFill="1" applyBorder="1" applyAlignment="1" applyProtection="1">
      <alignment horizontal="center" vertical="center"/>
      <protection locked="0"/>
    </xf>
    <xf numFmtId="208" fontId="33" fillId="13" borderId="8" xfId="0" applyNumberFormat="1" applyFont="1" applyFill="1" applyBorder="1" applyAlignment="1" applyProtection="1">
      <alignment horizontal="center" vertical="center"/>
      <protection locked="0"/>
    </xf>
    <xf numFmtId="208" fontId="33" fillId="13" borderId="69" xfId="0" applyNumberFormat="1" applyFont="1" applyFill="1" applyBorder="1" applyAlignment="1" applyProtection="1">
      <alignment horizontal="center" vertical="center"/>
      <protection locked="0"/>
    </xf>
    <xf numFmtId="189" fontId="33" fillId="13" borderId="3" xfId="0" applyNumberFormat="1" applyFont="1" applyFill="1" applyBorder="1" applyAlignment="1" applyProtection="1">
      <alignment horizontal="center" vertical="center"/>
      <protection locked="0"/>
    </xf>
    <xf numFmtId="189" fontId="33" fillId="13" borderId="8" xfId="0" applyNumberFormat="1" applyFont="1" applyFill="1" applyBorder="1" applyAlignment="1" applyProtection="1">
      <alignment horizontal="center" vertical="center"/>
      <protection locked="0"/>
    </xf>
    <xf numFmtId="189" fontId="33" fillId="13" borderId="69" xfId="0" applyNumberFormat="1" applyFont="1" applyFill="1" applyBorder="1" applyAlignment="1" applyProtection="1">
      <alignment horizontal="center" vertical="center"/>
      <protection locked="0"/>
    </xf>
    <xf numFmtId="189" fontId="33" fillId="13" borderId="68" xfId="0" applyNumberFormat="1" applyFont="1" applyFill="1" applyBorder="1" applyAlignment="1" applyProtection="1">
      <alignment horizontal="center" vertical="center"/>
      <protection locked="0"/>
    </xf>
    <xf numFmtId="189" fontId="33" fillId="13" borderId="4" xfId="0" applyNumberFormat="1" applyFont="1" applyFill="1" applyBorder="1" applyAlignment="1" applyProtection="1">
      <alignment horizontal="center" vertical="center"/>
      <protection locked="0"/>
    </xf>
    <xf numFmtId="0" fontId="35" fillId="14" borderId="68" xfId="0" applyFont="1" applyFill="1" applyBorder="1" applyAlignment="1" applyProtection="1">
      <alignment horizontal="center" vertical="center"/>
    </xf>
    <xf numFmtId="0" fontId="35" fillId="14" borderId="8" xfId="0" applyFont="1" applyFill="1" applyBorder="1" applyAlignment="1" applyProtection="1">
      <alignment horizontal="center" vertical="center"/>
    </xf>
    <xf numFmtId="0" fontId="35" fillId="14" borderId="69" xfId="0" applyFont="1" applyFill="1" applyBorder="1" applyAlignment="1" applyProtection="1">
      <alignment horizontal="center" vertical="center"/>
    </xf>
    <xf numFmtId="203" fontId="33" fillId="13" borderId="65" xfId="0" applyNumberFormat="1" applyFont="1" applyFill="1" applyBorder="1" applyAlignment="1" applyProtection="1">
      <alignment horizontal="center" vertical="center"/>
      <protection locked="0"/>
    </xf>
    <xf numFmtId="203" fontId="33" fillId="13" borderId="59" xfId="0" applyNumberFormat="1" applyFont="1" applyFill="1" applyBorder="1" applyAlignment="1" applyProtection="1">
      <alignment horizontal="center" vertical="center"/>
      <protection locked="0"/>
    </xf>
    <xf numFmtId="203" fontId="33" fillId="13" borderId="47" xfId="0" applyNumberFormat="1" applyFont="1" applyFill="1" applyBorder="1" applyAlignment="1" applyProtection="1">
      <alignment horizontal="center" vertical="center"/>
      <protection locked="0"/>
    </xf>
    <xf numFmtId="212" fontId="33" fillId="13" borderId="65" xfId="0" applyNumberFormat="1" applyFont="1" applyFill="1" applyBorder="1" applyAlignment="1" applyProtection="1">
      <alignment horizontal="center" vertical="center"/>
      <protection locked="0"/>
    </xf>
    <xf numFmtId="212" fontId="34" fillId="13" borderId="59" xfId="0" applyNumberFormat="1" applyFont="1" applyFill="1" applyBorder="1" applyAlignment="1">
      <alignment horizontal="center" vertical="center"/>
    </xf>
    <xf numFmtId="212" fontId="34" fillId="13" borderId="74" xfId="0" applyNumberFormat="1" applyFont="1" applyFill="1" applyBorder="1" applyAlignment="1">
      <alignment horizontal="center" vertical="center"/>
    </xf>
    <xf numFmtId="211" fontId="33" fillId="13" borderId="53" xfId="0" applyNumberFormat="1" applyFont="1" applyFill="1" applyBorder="1" applyAlignment="1" applyProtection="1">
      <alignment horizontal="center" vertical="center"/>
    </xf>
    <xf numFmtId="211" fontId="33" fillId="13" borderId="8" xfId="0" applyNumberFormat="1" applyFont="1" applyFill="1" applyBorder="1" applyAlignment="1" applyProtection="1">
      <alignment horizontal="center" vertical="center"/>
    </xf>
    <xf numFmtId="211" fontId="33" fillId="13" borderId="4" xfId="0" applyNumberFormat="1" applyFont="1" applyFill="1" applyBorder="1" applyAlignment="1" applyProtection="1">
      <alignment horizontal="center" vertical="center"/>
    </xf>
    <xf numFmtId="0" fontId="33" fillId="15" borderId="3" xfId="0" applyFont="1" applyFill="1" applyBorder="1" applyAlignment="1" applyProtection="1">
      <alignment horizontal="center" vertical="center"/>
    </xf>
    <xf numFmtId="0" fontId="33" fillId="15" borderId="8" xfId="0" applyFont="1" applyFill="1" applyBorder="1" applyAlignment="1" applyProtection="1">
      <alignment horizontal="center" vertical="center"/>
    </xf>
    <xf numFmtId="0" fontId="33" fillId="15" borderId="69" xfId="0" applyFont="1" applyFill="1" applyBorder="1" applyAlignment="1" applyProtection="1">
      <alignment horizontal="center" vertical="center"/>
    </xf>
    <xf numFmtId="201" fontId="33" fillId="13" borderId="68" xfId="0" applyNumberFormat="1" applyFont="1" applyFill="1" applyBorder="1" applyAlignment="1" applyProtection="1">
      <alignment horizontal="center" vertical="center"/>
    </xf>
    <xf numFmtId="201" fontId="33" fillId="13" borderId="8" xfId="0" applyNumberFormat="1" applyFont="1" applyFill="1" applyBorder="1" applyAlignment="1" applyProtection="1">
      <alignment horizontal="center" vertical="center"/>
    </xf>
    <xf numFmtId="201" fontId="33" fillId="13" borderId="4" xfId="0" applyNumberFormat="1" applyFont="1" applyFill="1" applyBorder="1" applyAlignment="1" applyProtection="1">
      <alignment horizontal="center" vertical="center"/>
    </xf>
    <xf numFmtId="0" fontId="35" fillId="14" borderId="66" xfId="0" applyFont="1" applyFill="1" applyBorder="1" applyAlignment="1" applyProtection="1">
      <alignment horizontal="center" vertical="center"/>
    </xf>
    <xf numFmtId="183" fontId="38" fillId="17" borderId="60" xfId="0" applyNumberFormat="1" applyFont="1" applyFill="1" applyBorder="1" applyAlignment="1" applyProtection="1">
      <alignment horizontal="center" vertical="center"/>
    </xf>
    <xf numFmtId="183" fontId="38" fillId="17" borderId="61" xfId="0" applyNumberFormat="1" applyFont="1" applyFill="1" applyBorder="1" applyAlignment="1" applyProtection="1">
      <alignment horizontal="center" vertical="center"/>
    </xf>
    <xf numFmtId="183" fontId="38" fillId="17" borderId="62" xfId="0" applyNumberFormat="1" applyFont="1" applyFill="1" applyBorder="1" applyAlignment="1" applyProtection="1">
      <alignment horizontal="center" vertical="center"/>
    </xf>
    <xf numFmtId="0" fontId="35" fillId="14" borderId="46" xfId="0" applyFont="1" applyFill="1" applyBorder="1" applyAlignment="1" applyProtection="1">
      <alignment horizontal="center" vertical="center"/>
    </xf>
    <xf numFmtId="198" fontId="38" fillId="13" borderId="60" xfId="0" applyNumberFormat="1" applyFont="1" applyFill="1" applyBorder="1" applyAlignment="1" applyProtection="1">
      <alignment horizontal="center" vertical="center"/>
    </xf>
    <xf numFmtId="198" fontId="38" fillId="13" borderId="61" xfId="0" applyNumberFormat="1" applyFont="1" applyFill="1" applyBorder="1" applyAlignment="1" applyProtection="1">
      <alignment horizontal="center" vertical="center"/>
    </xf>
    <xf numFmtId="198" fontId="38" fillId="13" borderId="62" xfId="0" applyNumberFormat="1" applyFont="1" applyFill="1" applyBorder="1" applyAlignment="1" applyProtection="1">
      <alignment horizontal="center" vertical="center"/>
    </xf>
    <xf numFmtId="204" fontId="33" fillId="13" borderId="3" xfId="0" applyNumberFormat="1" applyFont="1" applyFill="1" applyBorder="1" applyAlignment="1" applyProtection="1">
      <alignment horizontal="left" vertical="center" wrapText="1"/>
      <protection locked="0"/>
    </xf>
    <xf numFmtId="204" fontId="33" fillId="13" borderId="8" xfId="0" applyNumberFormat="1" applyFont="1" applyFill="1" applyBorder="1" applyAlignment="1" applyProtection="1">
      <alignment horizontal="left" vertical="center" wrapText="1"/>
      <protection locked="0"/>
    </xf>
    <xf numFmtId="204" fontId="33" fillId="13" borderId="4" xfId="0" applyNumberFormat="1" applyFont="1" applyFill="1" applyBorder="1" applyAlignment="1" applyProtection="1">
      <alignment horizontal="left" vertical="center" wrapText="1"/>
      <protection locked="0"/>
    </xf>
    <xf numFmtId="2" fontId="35" fillId="14" borderId="48" xfId="0" applyNumberFormat="1" applyFont="1" applyFill="1" applyBorder="1" applyAlignment="1" applyProtection="1">
      <alignment horizontal="center" vertical="center"/>
    </xf>
    <xf numFmtId="0" fontId="35" fillId="14" borderId="75" xfId="0" applyFont="1" applyFill="1" applyBorder="1" applyAlignment="1" applyProtection="1">
      <alignment horizontal="center" vertical="center"/>
    </xf>
    <xf numFmtId="0" fontId="35" fillId="14" borderId="52" xfId="0" applyFont="1" applyFill="1" applyBorder="1" applyAlignment="1" applyProtection="1">
      <alignment horizontal="center" vertical="center"/>
    </xf>
    <xf numFmtId="0" fontId="35" fillId="14" borderId="76" xfId="0" applyFont="1" applyFill="1" applyBorder="1" applyAlignment="1" applyProtection="1">
      <alignment horizontal="center" vertical="center"/>
    </xf>
    <xf numFmtId="202" fontId="33" fillId="13" borderId="56" xfId="0" applyNumberFormat="1" applyFont="1" applyFill="1" applyBorder="1" applyAlignment="1" applyProtection="1">
      <alignment horizontal="center" vertical="center"/>
      <protection locked="0"/>
    </xf>
    <xf numFmtId="0" fontId="34" fillId="13" borderId="59" xfId="0" applyFont="1" applyFill="1" applyBorder="1" applyAlignment="1">
      <alignment horizontal="center" vertical="center"/>
    </xf>
    <xf numFmtId="0" fontId="34" fillId="13" borderId="47" xfId="0" applyFont="1" applyFill="1" applyBorder="1" applyAlignment="1">
      <alignment horizontal="center" vertical="center"/>
    </xf>
    <xf numFmtId="202" fontId="33" fillId="13" borderId="73" xfId="0" applyNumberFormat="1" applyFont="1" applyFill="1" applyBorder="1" applyAlignment="1" applyProtection="1">
      <alignment horizontal="center" vertical="center"/>
      <protection locked="0"/>
    </xf>
    <xf numFmtId="202" fontId="33" fillId="13" borderId="59" xfId="0" applyNumberFormat="1" applyFont="1" applyFill="1" applyBorder="1" applyAlignment="1" applyProtection="1">
      <alignment horizontal="center" vertical="center"/>
      <protection locked="0"/>
    </xf>
    <xf numFmtId="202" fontId="33" fillId="13" borderId="47" xfId="0" applyNumberFormat="1" applyFont="1" applyFill="1" applyBorder="1" applyAlignment="1" applyProtection="1">
      <alignment horizontal="center" vertical="center"/>
      <protection locked="0"/>
    </xf>
    <xf numFmtId="1" fontId="35" fillId="14" borderId="50" xfId="0" applyNumberFormat="1" applyFont="1" applyFill="1" applyBorder="1" applyAlignment="1" applyProtection="1">
      <alignment horizontal="center" vertical="center"/>
    </xf>
    <xf numFmtId="1" fontId="35" fillId="14" borderId="0" xfId="0" applyNumberFormat="1" applyFont="1" applyFill="1" applyBorder="1" applyAlignment="1" applyProtection="1">
      <alignment horizontal="center" vertical="center"/>
    </xf>
    <xf numFmtId="1" fontId="35" fillId="14" borderId="33" xfId="0" applyNumberFormat="1" applyFont="1" applyFill="1" applyBorder="1" applyAlignment="1" applyProtection="1">
      <alignment horizontal="center" vertical="center"/>
    </xf>
    <xf numFmtId="207" fontId="39" fillId="13" borderId="3" xfId="0" applyNumberFormat="1" applyFont="1" applyFill="1" applyBorder="1" applyAlignment="1" applyProtection="1">
      <alignment horizontal="center" vertical="center"/>
    </xf>
    <xf numFmtId="207" fontId="39" fillId="13" borderId="8" xfId="0" applyNumberFormat="1" applyFont="1" applyFill="1" applyBorder="1" applyAlignment="1" applyProtection="1">
      <alignment horizontal="center" vertical="center"/>
    </xf>
    <xf numFmtId="207" fontId="39" fillId="13" borderId="4" xfId="0" applyNumberFormat="1" applyFont="1" applyFill="1" applyBorder="1" applyAlignment="1" applyProtection="1">
      <alignment horizontal="center" vertical="center"/>
    </xf>
    <xf numFmtId="206" fontId="39" fillId="13" borderId="3" xfId="0" applyNumberFormat="1" applyFont="1" applyFill="1" applyBorder="1" applyAlignment="1" applyProtection="1">
      <alignment horizontal="center" vertical="center"/>
    </xf>
    <xf numFmtId="206" fontId="39" fillId="13" borderId="8" xfId="0" applyNumberFormat="1" applyFont="1" applyFill="1" applyBorder="1" applyAlignment="1" applyProtection="1">
      <alignment horizontal="center" vertical="center"/>
    </xf>
    <xf numFmtId="206" fontId="39" fillId="13" borderId="4" xfId="0" applyNumberFormat="1" applyFont="1" applyFill="1" applyBorder="1" applyAlignment="1" applyProtection="1">
      <alignment horizontal="center" vertical="center"/>
    </xf>
    <xf numFmtId="200" fontId="39" fillId="13" borderId="3" xfId="0" applyNumberFormat="1" applyFont="1" applyFill="1" applyBorder="1" applyAlignment="1" applyProtection="1">
      <alignment horizontal="center" vertical="center"/>
    </xf>
    <xf numFmtId="200" fontId="39" fillId="13" borderId="8" xfId="0" applyNumberFormat="1" applyFont="1" applyFill="1" applyBorder="1" applyAlignment="1" applyProtection="1">
      <alignment horizontal="center" vertical="center"/>
    </xf>
    <xf numFmtId="200" fontId="39" fillId="13" borderId="4" xfId="0" applyNumberFormat="1" applyFont="1" applyFill="1" applyBorder="1" applyAlignment="1" applyProtection="1">
      <alignment horizontal="center" vertical="center"/>
    </xf>
    <xf numFmtId="194" fontId="39" fillId="13" borderId="3" xfId="0" applyNumberFormat="1" applyFont="1" applyFill="1" applyBorder="1" applyAlignment="1" applyProtection="1">
      <alignment horizontal="center" vertical="center"/>
    </xf>
    <xf numFmtId="194" fontId="39" fillId="13" borderId="8" xfId="0" applyNumberFormat="1" applyFont="1" applyFill="1" applyBorder="1" applyAlignment="1" applyProtection="1">
      <alignment horizontal="center" vertical="center"/>
    </xf>
    <xf numFmtId="194" fontId="39" fillId="13" borderId="4" xfId="0" applyNumberFormat="1" applyFont="1" applyFill="1" applyBorder="1" applyAlignment="1" applyProtection="1">
      <alignment horizontal="center" vertical="center"/>
    </xf>
    <xf numFmtId="205" fontId="39" fillId="13" borderId="3" xfId="0" applyNumberFormat="1" applyFont="1" applyFill="1" applyBorder="1" applyAlignment="1">
      <alignment horizontal="center" vertical="center"/>
    </xf>
    <xf numFmtId="205" fontId="39" fillId="13" borderId="8" xfId="0" applyNumberFormat="1" applyFont="1" applyFill="1" applyBorder="1" applyAlignment="1">
      <alignment horizontal="center" vertical="center"/>
    </xf>
    <xf numFmtId="205" fontId="39" fillId="13" borderId="4" xfId="0" applyNumberFormat="1" applyFont="1" applyFill="1" applyBorder="1" applyAlignment="1">
      <alignment horizontal="center" vertical="center"/>
    </xf>
    <xf numFmtId="190" fontId="33" fillId="13" borderId="3" xfId="0" applyNumberFormat="1" applyFont="1" applyFill="1" applyBorder="1" applyAlignment="1" applyProtection="1">
      <alignment horizontal="center" vertical="center"/>
    </xf>
    <xf numFmtId="190" fontId="33" fillId="13" borderId="8" xfId="0" applyNumberFormat="1" applyFont="1" applyFill="1" applyBorder="1" applyAlignment="1" applyProtection="1">
      <alignment horizontal="center" vertical="center"/>
    </xf>
    <xf numFmtId="190" fontId="33" fillId="13" borderId="4" xfId="0" applyNumberFormat="1" applyFont="1" applyFill="1" applyBorder="1" applyAlignment="1" applyProtection="1">
      <alignment horizontal="center" vertical="center"/>
    </xf>
    <xf numFmtId="209" fontId="38" fillId="17" borderId="71" xfId="0" applyNumberFormat="1" applyFont="1" applyFill="1" applyBorder="1" applyAlignment="1" applyProtection="1">
      <alignment horizontal="center" vertical="center"/>
      <protection locked="0"/>
    </xf>
    <xf numFmtId="209" fontId="38" fillId="17" borderId="61" xfId="0" applyNumberFormat="1" applyFont="1" applyFill="1" applyBorder="1" applyAlignment="1" applyProtection="1">
      <alignment horizontal="center" vertical="center"/>
      <protection locked="0"/>
    </xf>
    <xf numFmtId="209" fontId="38" fillId="17" borderId="72" xfId="0" applyNumberFormat="1" applyFont="1" applyFill="1" applyBorder="1" applyAlignment="1" applyProtection="1">
      <alignment horizontal="center" vertical="center"/>
      <protection locked="0"/>
    </xf>
    <xf numFmtId="0" fontId="37" fillId="0" borderId="15" xfId="0" applyFont="1" applyBorder="1" applyAlignment="1">
      <alignment horizontal="center" vertical="center"/>
    </xf>
    <xf numFmtId="193" fontId="33" fillId="16" borderId="2" xfId="0" applyNumberFormat="1" applyFont="1" applyFill="1" applyBorder="1" applyAlignment="1" applyProtection="1">
      <alignment horizontal="center" vertical="center"/>
      <protection locked="0"/>
    </xf>
    <xf numFmtId="193" fontId="34" fillId="16" borderId="2" xfId="0" applyNumberFormat="1" applyFont="1" applyFill="1" applyBorder="1" applyAlignment="1">
      <alignment horizontal="center" vertical="center"/>
    </xf>
    <xf numFmtId="193" fontId="34" fillId="16" borderId="70" xfId="0" applyNumberFormat="1" applyFont="1" applyFill="1" applyBorder="1" applyAlignment="1">
      <alignment horizontal="center" vertical="center"/>
    </xf>
    <xf numFmtId="193" fontId="33" fillId="16" borderId="53" xfId="0" applyNumberFormat="1" applyFont="1" applyFill="1" applyBorder="1" applyAlignment="1" applyProtection="1">
      <alignment horizontal="center" vertical="center"/>
      <protection locked="0"/>
    </xf>
    <xf numFmtId="193" fontId="34" fillId="16" borderId="8" xfId="0" applyNumberFormat="1" applyFont="1" applyFill="1" applyBorder="1" applyAlignment="1">
      <alignment horizontal="center" vertical="center"/>
    </xf>
    <xf numFmtId="209" fontId="38" fillId="17" borderId="62" xfId="0" applyNumberFormat="1" applyFont="1" applyFill="1" applyBorder="1" applyAlignment="1" applyProtection="1">
      <alignment horizontal="center" vertical="center"/>
      <protection locked="0"/>
    </xf>
    <xf numFmtId="0" fontId="35" fillId="14" borderId="64" xfId="0" applyFont="1" applyFill="1" applyBorder="1" applyAlignment="1" applyProtection="1">
      <alignment horizontal="center" vertical="center"/>
    </xf>
    <xf numFmtId="209" fontId="38" fillId="17" borderId="60" xfId="0" applyNumberFormat="1" applyFont="1" applyFill="1" applyBorder="1" applyAlignment="1" applyProtection="1">
      <alignment horizontal="center" vertical="center"/>
      <protection locked="0"/>
    </xf>
    <xf numFmtId="209" fontId="34" fillId="17" borderId="61" xfId="0" applyNumberFormat="1" applyFont="1" applyFill="1" applyBorder="1" applyAlignment="1">
      <alignment horizontal="center" vertical="center"/>
    </xf>
    <xf numFmtId="209" fontId="34" fillId="17" borderId="72" xfId="0" applyNumberFormat="1" applyFont="1" applyFill="1" applyBorder="1" applyAlignment="1">
      <alignment horizontal="center" vertical="center"/>
    </xf>
    <xf numFmtId="196" fontId="33" fillId="13" borderId="53" xfId="0" applyNumberFormat="1" applyFont="1" applyFill="1" applyBorder="1" applyAlignment="1" applyProtection="1">
      <alignment horizontal="center" vertical="center"/>
      <protection locked="0"/>
    </xf>
    <xf numFmtId="196" fontId="33" fillId="13" borderId="8" xfId="0" applyNumberFormat="1" applyFont="1" applyFill="1" applyBorder="1" applyAlignment="1" applyProtection="1">
      <alignment horizontal="center" vertical="center"/>
      <protection locked="0"/>
    </xf>
    <xf numFmtId="196" fontId="34" fillId="13" borderId="8" xfId="0" applyNumberFormat="1" applyFont="1" applyFill="1" applyBorder="1" applyAlignment="1">
      <alignment horizontal="center" vertical="center"/>
    </xf>
    <xf numFmtId="196" fontId="34" fillId="13" borderId="4" xfId="0" applyNumberFormat="1" applyFont="1" applyFill="1" applyBorder="1" applyAlignment="1">
      <alignment horizontal="center" vertical="center"/>
    </xf>
    <xf numFmtId="197" fontId="33" fillId="13" borderId="3" xfId="0" applyNumberFormat="1" applyFont="1" applyFill="1" applyBorder="1" applyAlignment="1" applyProtection="1">
      <alignment horizontal="center" vertical="center"/>
      <protection locked="0"/>
    </xf>
    <xf numFmtId="197" fontId="33" fillId="13" borderId="8" xfId="0" applyNumberFormat="1" applyFont="1" applyFill="1" applyBorder="1" applyAlignment="1" applyProtection="1">
      <alignment horizontal="center" vertical="center"/>
      <protection locked="0"/>
    </xf>
    <xf numFmtId="197" fontId="34" fillId="13" borderId="8" xfId="0" applyNumberFormat="1" applyFont="1" applyFill="1" applyBorder="1" applyAlignment="1">
      <alignment horizontal="center" vertical="center"/>
    </xf>
    <xf numFmtId="197" fontId="34" fillId="13" borderId="69" xfId="0" applyNumberFormat="1" applyFont="1" applyFill="1" applyBorder="1" applyAlignment="1">
      <alignment horizontal="center" vertical="center"/>
    </xf>
    <xf numFmtId="195" fontId="32" fillId="0" borderId="3" xfId="0" applyNumberFormat="1" applyFont="1" applyFill="1" applyBorder="1" applyAlignment="1" applyProtection="1">
      <alignment horizontal="center" vertical="center"/>
      <protection locked="0"/>
    </xf>
    <xf numFmtId="195" fontId="32" fillId="0" borderId="8" xfId="0" applyNumberFormat="1" applyFont="1" applyFill="1" applyBorder="1" applyAlignment="1" applyProtection="1">
      <alignment horizontal="center" vertical="center"/>
      <protection locked="0"/>
    </xf>
    <xf numFmtId="195" fontId="36" fillId="0" borderId="8" xfId="0" applyNumberFormat="1" applyFont="1" applyFill="1" applyBorder="1" applyAlignment="1">
      <alignment horizontal="center" vertical="center"/>
    </xf>
    <xf numFmtId="195" fontId="36" fillId="0" borderId="69" xfId="0" applyNumberFormat="1" applyFont="1" applyFill="1" applyBorder="1" applyAlignment="1">
      <alignment horizontal="center" vertical="center"/>
    </xf>
    <xf numFmtId="194" fontId="33" fillId="13" borderId="53" xfId="0" applyNumberFormat="1" applyFont="1" applyFill="1" applyBorder="1" applyAlignment="1" applyProtection="1">
      <alignment horizontal="center" vertical="center"/>
      <protection locked="0"/>
    </xf>
    <xf numFmtId="194" fontId="33" fillId="13" borderId="8" xfId="0" applyNumberFormat="1" applyFont="1" applyFill="1" applyBorder="1" applyAlignment="1" applyProtection="1">
      <alignment horizontal="center" vertical="center"/>
      <protection locked="0"/>
    </xf>
    <xf numFmtId="194" fontId="34" fillId="13" borderId="8" xfId="0" applyNumberFormat="1" applyFont="1" applyFill="1" applyBorder="1" applyAlignment="1">
      <alignment horizontal="center" vertical="center"/>
    </xf>
    <xf numFmtId="194" fontId="34" fillId="13" borderId="4" xfId="0" applyNumberFormat="1" applyFont="1" applyFill="1" applyBorder="1" applyAlignment="1">
      <alignment horizontal="center" vertical="center"/>
    </xf>
    <xf numFmtId="192" fontId="33" fillId="13" borderId="3" xfId="0" applyNumberFormat="1" applyFont="1" applyFill="1" applyBorder="1" applyAlignment="1" applyProtection="1">
      <alignment horizontal="center" vertical="center"/>
      <protection locked="0"/>
    </xf>
    <xf numFmtId="192" fontId="33" fillId="13" borderId="8" xfId="0" applyNumberFormat="1" applyFont="1" applyFill="1" applyBorder="1" applyAlignment="1" applyProtection="1">
      <alignment horizontal="center" vertical="center"/>
      <protection locked="0"/>
    </xf>
    <xf numFmtId="192" fontId="33" fillId="13" borderId="69" xfId="0" applyNumberFormat="1" applyFont="1" applyFill="1" applyBorder="1" applyAlignment="1" applyProtection="1">
      <alignment horizontal="center" vertical="center"/>
      <protection locked="0"/>
    </xf>
    <xf numFmtId="192" fontId="33" fillId="13" borderId="68" xfId="0" applyNumberFormat="1" applyFont="1" applyFill="1" applyBorder="1" applyAlignment="1" applyProtection="1">
      <alignment horizontal="center" vertical="center"/>
      <protection locked="0"/>
    </xf>
    <xf numFmtId="192" fontId="33" fillId="13" borderId="4" xfId="0" applyNumberFormat="1" applyFont="1" applyFill="1" applyBorder="1" applyAlignment="1" applyProtection="1">
      <alignment horizontal="center" vertical="center"/>
      <protection locked="0"/>
    </xf>
    <xf numFmtId="192" fontId="33" fillId="13" borderId="64" xfId="0" applyNumberFormat="1" applyFont="1" applyFill="1" applyBorder="1" applyAlignment="1" applyProtection="1">
      <alignment horizontal="center" vertical="center"/>
      <protection locked="0"/>
    </xf>
    <xf numFmtId="191" fontId="33" fillId="13" borderId="68" xfId="0" applyNumberFormat="1" applyFont="1" applyFill="1" applyBorder="1" applyAlignment="1" applyProtection="1">
      <alignment horizontal="center" vertical="center"/>
      <protection locked="0"/>
    </xf>
    <xf numFmtId="191" fontId="33" fillId="13" borderId="8" xfId="0" applyNumberFormat="1" applyFont="1" applyFill="1" applyBorder="1" applyAlignment="1" applyProtection="1">
      <alignment horizontal="center" vertical="center"/>
      <protection locked="0"/>
    </xf>
    <xf numFmtId="191" fontId="33" fillId="13" borderId="4" xfId="0" applyNumberFormat="1" applyFont="1" applyFill="1" applyBorder="1" applyAlignment="1" applyProtection="1">
      <alignment horizontal="center" vertical="center"/>
      <protection locked="0"/>
    </xf>
    <xf numFmtId="191" fontId="33" fillId="13" borderId="3" xfId="0" applyNumberFormat="1" applyFont="1" applyFill="1" applyBorder="1" applyAlignment="1" applyProtection="1">
      <alignment horizontal="center" vertical="center"/>
      <protection locked="0"/>
    </xf>
    <xf numFmtId="191" fontId="33" fillId="13" borderId="69" xfId="0" applyNumberFormat="1" applyFont="1" applyFill="1" applyBorder="1" applyAlignment="1" applyProtection="1">
      <alignment horizontal="center" vertical="center"/>
      <protection locked="0"/>
    </xf>
    <xf numFmtId="191" fontId="33" fillId="13" borderId="64" xfId="0" applyNumberFormat="1" applyFont="1" applyFill="1" applyBorder="1" applyAlignment="1" applyProtection="1">
      <alignment horizontal="center" vertical="center"/>
      <protection locked="0"/>
    </xf>
    <xf numFmtId="0" fontId="33" fillId="15" borderId="68" xfId="0" applyFont="1" applyFill="1" applyBorder="1" applyAlignment="1" applyProtection="1">
      <alignment horizontal="center" vertical="center"/>
    </xf>
    <xf numFmtId="0" fontId="33" fillId="15" borderId="64" xfId="0" applyFont="1" applyFill="1" applyBorder="1" applyAlignment="1" applyProtection="1">
      <alignment horizontal="center" vertical="center"/>
    </xf>
    <xf numFmtId="189" fontId="33" fillId="13" borderId="64" xfId="0" applyNumberFormat="1" applyFont="1" applyFill="1" applyBorder="1" applyAlignment="1" applyProtection="1">
      <alignment horizontal="center" vertical="center"/>
      <protection locked="0"/>
    </xf>
    <xf numFmtId="188" fontId="33" fillId="13" borderId="68" xfId="0" applyNumberFormat="1" applyFont="1" applyFill="1" applyBorder="1" applyAlignment="1" applyProtection="1">
      <alignment horizontal="center" vertical="center"/>
      <protection locked="0"/>
    </xf>
    <xf numFmtId="188" fontId="33" fillId="13" borderId="8" xfId="0" applyNumberFormat="1" applyFont="1" applyFill="1" applyBorder="1" applyAlignment="1" applyProtection="1">
      <alignment horizontal="center" vertical="center"/>
      <protection locked="0"/>
    </xf>
    <xf numFmtId="188" fontId="33" fillId="13" borderId="69" xfId="0" applyNumberFormat="1" applyFont="1" applyFill="1" applyBorder="1" applyAlignment="1" applyProtection="1">
      <alignment horizontal="center" vertical="center"/>
      <protection locked="0"/>
    </xf>
    <xf numFmtId="188" fontId="33" fillId="13" borderId="64" xfId="0" applyNumberFormat="1" applyFont="1" applyFill="1" applyBorder="1" applyAlignment="1" applyProtection="1">
      <alignment horizontal="center" vertical="center"/>
      <protection locked="0"/>
    </xf>
    <xf numFmtId="0" fontId="38" fillId="12" borderId="9" xfId="0" applyNumberFormat="1" applyFont="1" applyFill="1" applyBorder="1" applyAlignment="1" applyProtection="1">
      <alignment horizontal="center" vertical="center" wrapText="1"/>
      <protection locked="0"/>
    </xf>
    <xf numFmtId="0" fontId="38" fillId="12" borderId="13" xfId="0" applyNumberFormat="1" applyFont="1" applyFill="1" applyBorder="1" applyAlignment="1" applyProtection="1">
      <alignment horizontal="center" vertical="center" wrapText="1"/>
      <protection locked="0"/>
    </xf>
    <xf numFmtId="0" fontId="38" fillId="12" borderId="14" xfId="0" applyNumberFormat="1" applyFont="1" applyFill="1" applyBorder="1" applyAlignment="1" applyProtection="1">
      <alignment horizontal="center" vertical="center" wrapText="1"/>
      <protection locked="0"/>
    </xf>
    <xf numFmtId="0" fontId="38" fillId="12" borderId="68" xfId="0" applyNumberFormat="1" applyFont="1" applyFill="1" applyBorder="1" applyAlignment="1" applyProtection="1">
      <alignment horizontal="center" vertical="center" wrapText="1"/>
      <protection locked="0"/>
    </xf>
    <xf numFmtId="0" fontId="38" fillId="12" borderId="8" xfId="0" applyNumberFormat="1" applyFont="1" applyFill="1" applyBorder="1" applyAlignment="1" applyProtection="1">
      <alignment horizontal="center" vertical="center" wrapText="1"/>
      <protection locked="0"/>
    </xf>
    <xf numFmtId="0" fontId="38" fillId="12" borderId="69" xfId="0" applyNumberFormat="1" applyFont="1" applyFill="1" applyBorder="1" applyAlignment="1" applyProtection="1">
      <alignment horizontal="center" vertical="center" wrapText="1"/>
      <protection locked="0"/>
    </xf>
    <xf numFmtId="0" fontId="38" fillId="12" borderId="64" xfId="0" applyNumberFormat="1" applyFont="1" applyFill="1" applyBorder="1" applyAlignment="1" applyProtection="1">
      <alignment horizontal="center" vertical="center" wrapText="1"/>
      <protection locked="0"/>
    </xf>
    <xf numFmtId="192" fontId="33" fillId="13" borderId="53" xfId="0" applyNumberFormat="1" applyFont="1" applyFill="1" applyBorder="1" applyAlignment="1" applyProtection="1">
      <alignment horizontal="center" vertical="center"/>
      <protection locked="0"/>
    </xf>
    <xf numFmtId="191" fontId="33" fillId="13" borderId="53" xfId="0" applyNumberFormat="1" applyFont="1" applyFill="1" applyBorder="1" applyAlignment="1" applyProtection="1">
      <alignment horizontal="center" vertical="center"/>
      <protection locked="0"/>
    </xf>
    <xf numFmtId="191" fontId="34" fillId="13" borderId="8" xfId="0" applyNumberFormat="1" applyFont="1" applyFill="1" applyBorder="1" applyAlignment="1">
      <alignment horizontal="center" vertical="center"/>
    </xf>
    <xf numFmtId="191" fontId="34" fillId="13" borderId="4" xfId="0" applyNumberFormat="1" applyFont="1" applyFill="1" applyBorder="1" applyAlignment="1">
      <alignment horizontal="center" vertical="center"/>
    </xf>
    <xf numFmtId="191" fontId="34" fillId="13" borderId="69" xfId="0" applyNumberFormat="1" applyFont="1" applyFill="1" applyBorder="1" applyAlignment="1">
      <alignment horizontal="center" vertical="center"/>
    </xf>
    <xf numFmtId="210" fontId="28" fillId="13" borderId="22" xfId="0" applyNumberFormat="1" applyFont="1" applyFill="1" applyBorder="1" applyAlignment="1" applyProtection="1">
      <alignment horizontal="center" vertical="center"/>
      <protection locked="0"/>
    </xf>
    <xf numFmtId="210" fontId="28" fillId="13" borderId="2" xfId="0" applyNumberFormat="1" applyFont="1" applyFill="1" applyBorder="1" applyAlignment="1" applyProtection="1">
      <alignment horizontal="center" vertical="center"/>
      <protection locked="0"/>
    </xf>
    <xf numFmtId="0" fontId="43" fillId="12" borderId="2" xfId="0" applyNumberFormat="1" applyFont="1" applyFill="1" applyBorder="1" applyAlignment="1" applyProtection="1">
      <alignment horizontal="center" vertical="center"/>
      <protection locked="0"/>
    </xf>
    <xf numFmtId="0" fontId="42" fillId="0" borderId="2" xfId="0" applyFont="1" applyBorder="1" applyAlignment="1">
      <alignment horizontal="center" vertical="center"/>
    </xf>
    <xf numFmtId="199" fontId="32" fillId="13" borderId="2" xfId="0" applyNumberFormat="1" applyFont="1" applyFill="1" applyBorder="1" applyAlignment="1" applyProtection="1">
      <alignment horizontal="center" vertical="center"/>
      <protection locked="0"/>
    </xf>
    <xf numFmtId="199" fontId="32" fillId="13" borderId="70" xfId="0" applyNumberFormat="1" applyFont="1" applyFill="1" applyBorder="1" applyAlignment="1" applyProtection="1">
      <alignment horizontal="center" vertical="center"/>
      <protection locked="0"/>
    </xf>
    <xf numFmtId="183" fontId="34" fillId="17" borderId="61" xfId="0" applyNumberFormat="1" applyFont="1" applyFill="1" applyBorder="1" applyAlignment="1">
      <alignment horizontal="center" vertical="center"/>
    </xf>
    <xf numFmtId="183" fontId="34" fillId="17" borderId="62" xfId="0" applyNumberFormat="1" applyFont="1" applyFill="1" applyBorder="1" applyAlignment="1">
      <alignment horizontal="center" vertical="center"/>
    </xf>
    <xf numFmtId="188" fontId="33" fillId="13" borderId="22" xfId="0" applyNumberFormat="1" applyFont="1" applyFill="1" applyBorder="1" applyAlignment="1" applyProtection="1">
      <alignment horizontal="center" vertical="center"/>
      <protection locked="0"/>
    </xf>
    <xf numFmtId="188" fontId="34" fillId="13" borderId="2" xfId="0" applyNumberFormat="1" applyFont="1" applyFill="1" applyBorder="1" applyAlignment="1">
      <alignment horizontal="center" vertical="center"/>
    </xf>
    <xf numFmtId="188" fontId="34" fillId="13" borderId="70" xfId="0" applyNumberFormat="1" applyFont="1" applyFill="1" applyBorder="1" applyAlignment="1">
      <alignment horizontal="center" vertical="center"/>
    </xf>
    <xf numFmtId="206" fontId="39" fillId="13" borderId="2" xfId="0" applyNumberFormat="1" applyFont="1" applyFill="1" applyBorder="1" applyAlignment="1" applyProtection="1">
      <alignment horizontal="center" vertical="center"/>
    </xf>
    <xf numFmtId="207" fontId="39" fillId="13" borderId="2" xfId="0" applyNumberFormat="1" applyFont="1" applyFill="1" applyBorder="1" applyAlignment="1" applyProtection="1">
      <alignment horizontal="center" vertical="center"/>
    </xf>
    <xf numFmtId="0" fontId="34" fillId="13" borderId="8" xfId="0" applyFont="1" applyFill="1" applyBorder="1" applyAlignment="1">
      <alignment horizontal="left" vertical="center" wrapText="1"/>
    </xf>
    <xf numFmtId="0" fontId="34" fillId="13" borderId="4" xfId="0" applyFont="1" applyFill="1" applyBorder="1" applyAlignment="1">
      <alignment horizontal="left" vertical="center" wrapText="1"/>
    </xf>
    <xf numFmtId="194" fontId="39" fillId="13" borderId="2" xfId="0" applyNumberFormat="1" applyFont="1" applyFill="1" applyBorder="1" applyAlignment="1" applyProtection="1">
      <alignment horizontal="center" vertical="center"/>
    </xf>
    <xf numFmtId="194" fontId="40" fillId="13" borderId="2" xfId="0" applyNumberFormat="1" applyFont="1" applyFill="1" applyBorder="1" applyAlignment="1">
      <alignment horizontal="center" vertical="center"/>
    </xf>
    <xf numFmtId="205" fontId="39" fillId="13" borderId="2" xfId="0" applyNumberFormat="1" applyFont="1" applyFill="1" applyBorder="1" applyAlignment="1">
      <alignment horizontal="center" vertical="center"/>
    </xf>
    <xf numFmtId="200" fontId="39" fillId="13" borderId="2" xfId="0" applyNumberFormat="1" applyFont="1" applyFill="1" applyBorder="1" applyAlignment="1" applyProtection="1">
      <alignment horizontal="center" vertical="center"/>
    </xf>
    <xf numFmtId="0" fontId="34" fillId="13" borderId="61" xfId="0" applyFont="1" applyFill="1" applyBorder="1" applyAlignment="1">
      <alignment horizontal="center" vertical="center"/>
    </xf>
    <xf numFmtId="0" fontId="34" fillId="13" borderId="62" xfId="0" applyFont="1" applyFill="1" applyBorder="1" applyAlignment="1">
      <alignment horizontal="center" vertical="center"/>
    </xf>
    <xf numFmtId="2" fontId="35" fillId="14" borderId="53" xfId="0" applyNumberFormat="1" applyFont="1" applyFill="1" applyBorder="1" applyAlignment="1" applyProtection="1">
      <alignment horizontal="center" vertical="center"/>
    </xf>
    <xf numFmtId="2" fontId="35" fillId="14" borderId="8" xfId="0" applyNumberFormat="1" applyFont="1" applyFill="1" applyBorder="1" applyAlignment="1" applyProtection="1">
      <alignment horizontal="center" vertical="center"/>
    </xf>
    <xf numFmtId="2" fontId="35" fillId="14" borderId="69" xfId="0" applyNumberFormat="1" applyFont="1" applyFill="1" applyBorder="1" applyAlignment="1" applyProtection="1">
      <alignment horizontal="center" vertical="center"/>
    </xf>
    <xf numFmtId="0" fontId="35" fillId="14" borderId="53" xfId="0" applyFont="1" applyFill="1" applyBorder="1" applyAlignment="1" applyProtection="1">
      <alignment horizontal="center" vertical="center"/>
    </xf>
    <xf numFmtId="204" fontId="33" fillId="13" borderId="68" xfId="0" applyNumberFormat="1" applyFont="1" applyFill="1" applyBorder="1" applyAlignment="1" applyProtection="1">
      <alignment horizontal="center" vertical="center"/>
    </xf>
    <xf numFmtId="204" fontId="33" fillId="13" borderId="8" xfId="0" applyNumberFormat="1" applyFont="1" applyFill="1" applyBorder="1" applyAlignment="1" applyProtection="1">
      <alignment horizontal="center" vertical="center"/>
    </xf>
    <xf numFmtId="204" fontId="33" fillId="13" borderId="4" xfId="0" applyNumberFormat="1" applyFont="1" applyFill="1" applyBorder="1" applyAlignment="1" applyProtection="1">
      <alignment horizontal="center" vertical="center"/>
    </xf>
    <xf numFmtId="0" fontId="33" fillId="15" borderId="53" xfId="0" applyFont="1" applyFill="1" applyBorder="1" applyAlignment="1" applyProtection="1">
      <alignment horizontal="center" vertical="center"/>
    </xf>
    <xf numFmtId="0" fontId="34" fillId="15" borderId="8" xfId="0" applyFont="1" applyFill="1" applyBorder="1" applyAlignment="1">
      <alignment horizontal="center" vertical="center"/>
    </xf>
    <xf numFmtId="0" fontId="34" fillId="15" borderId="69" xfId="0" applyFont="1" applyFill="1" applyBorder="1" applyAlignment="1">
      <alignment horizontal="center" vertical="center"/>
    </xf>
    <xf numFmtId="189" fontId="33" fillId="13" borderId="53" xfId="0" applyNumberFormat="1" applyFont="1" applyFill="1" applyBorder="1" applyAlignment="1" applyProtection="1">
      <alignment horizontal="center" vertical="center"/>
      <protection locked="0"/>
    </xf>
    <xf numFmtId="0" fontId="38" fillId="12" borderId="53" xfId="0" applyNumberFormat="1" applyFont="1" applyFill="1" applyBorder="1" applyAlignment="1" applyProtection="1">
      <alignment horizontal="center" vertical="center" wrapText="1"/>
      <protection locked="0"/>
    </xf>
    <xf numFmtId="0" fontId="41" fillId="0" borderId="8" xfId="0" applyNumberFormat="1" applyFont="1" applyBorder="1" applyAlignment="1">
      <alignment horizontal="center" vertical="center"/>
    </xf>
    <xf numFmtId="0" fontId="41" fillId="0" borderId="69" xfId="0" applyNumberFormat="1" applyFont="1" applyBorder="1" applyAlignment="1">
      <alignment horizontal="center" vertical="center"/>
    </xf>
    <xf numFmtId="197" fontId="33" fillId="13" borderId="68" xfId="0" applyNumberFormat="1" applyFont="1" applyFill="1" applyBorder="1" applyAlignment="1" applyProtection="1">
      <alignment horizontal="center" vertical="center"/>
    </xf>
    <xf numFmtId="197" fontId="33" fillId="13" borderId="8" xfId="0" applyNumberFormat="1" applyFont="1" applyFill="1" applyBorder="1" applyAlignment="1" applyProtection="1">
      <alignment horizontal="center" vertical="center"/>
    </xf>
    <xf numFmtId="197" fontId="33" fillId="13" borderId="4" xfId="0" applyNumberFormat="1" applyFont="1" applyFill="1" applyBorder="1" applyAlignment="1" applyProtection="1">
      <alignment horizontal="center" vertical="center"/>
    </xf>
    <xf numFmtId="0" fontId="41" fillId="0" borderId="13" xfId="0" applyNumberFormat="1" applyFont="1" applyBorder="1" applyAlignment="1">
      <alignment horizontal="center" vertical="center"/>
    </xf>
    <xf numFmtId="0" fontId="41" fillId="0" borderId="14" xfId="0" applyNumberFormat="1" applyFont="1" applyBorder="1" applyAlignment="1">
      <alignment horizontal="center" vertical="center"/>
    </xf>
    <xf numFmtId="9" fontId="28" fillId="13" borderId="56" xfId="0" applyNumberFormat="1" applyFont="1" applyFill="1" applyBorder="1" applyAlignment="1" applyProtection="1">
      <alignment horizontal="center" vertical="center"/>
      <protection locked="0"/>
    </xf>
    <xf numFmtId="9" fontId="28" fillId="13" borderId="59" xfId="0" applyNumberFormat="1" applyFont="1" applyFill="1" applyBorder="1" applyAlignment="1" applyProtection="1">
      <alignment horizontal="center" vertical="center"/>
      <protection locked="0"/>
    </xf>
    <xf numFmtId="9" fontId="28" fillId="13" borderId="74" xfId="0" applyNumberFormat="1" applyFont="1" applyFill="1" applyBorder="1" applyAlignment="1" applyProtection="1">
      <alignment horizontal="center" vertical="center"/>
      <protection locked="0"/>
    </xf>
    <xf numFmtId="197" fontId="45" fillId="13" borderId="68" xfId="0" applyNumberFormat="1" applyFont="1" applyFill="1" applyBorder="1" applyAlignment="1" applyProtection="1">
      <alignment horizontal="center" vertical="center"/>
    </xf>
    <xf numFmtId="197" fontId="45" fillId="13" borderId="8" xfId="0" applyNumberFormat="1" applyFont="1" applyFill="1" applyBorder="1" applyAlignment="1" applyProtection="1">
      <alignment horizontal="center" vertical="center"/>
    </xf>
    <xf numFmtId="197" fontId="45" fillId="13" borderId="4" xfId="0" applyNumberFormat="1" applyFont="1" applyFill="1" applyBorder="1" applyAlignment="1" applyProtection="1">
      <alignment horizontal="center" vertical="center"/>
    </xf>
    <xf numFmtId="216" fontId="28" fillId="13" borderId="48" xfId="0" applyNumberFormat="1" applyFont="1" applyFill="1" applyBorder="1" applyAlignment="1" applyProtection="1">
      <alignment horizontal="center" vertical="center"/>
      <protection locked="0"/>
    </xf>
    <xf numFmtId="0" fontId="25" fillId="2" borderId="2" xfId="0" applyFont="1" applyFill="1" applyBorder="1" applyAlignment="1">
      <alignment horizontal="center" vertical="center"/>
    </xf>
    <xf numFmtId="0" fontId="25" fillId="5" borderId="6" xfId="0" applyFont="1" applyFill="1" applyBorder="1" applyAlignment="1">
      <alignment horizontal="center" vertical="center" wrapText="1"/>
    </xf>
    <xf numFmtId="0" fontId="25" fillId="5" borderId="15" xfId="0" applyFont="1" applyFill="1" applyBorder="1" applyAlignment="1">
      <alignment vertical="center" wrapText="1"/>
    </xf>
    <xf numFmtId="0" fontId="25" fillId="5" borderId="7" xfId="0" applyFont="1" applyFill="1" applyBorder="1" applyAlignment="1">
      <alignment vertical="center" wrapText="1"/>
    </xf>
  </cellXfs>
  <cellStyles count="35">
    <cellStyle name="Comma 2" xfId="5" xr:uid="{00000000-0005-0000-0000-000001000000}"/>
    <cellStyle name="Comma 2 2" xfId="26" xr:uid="{00000000-0005-0000-0000-000001000000}"/>
    <cellStyle name="Comma 3" xfId="3" xr:uid="{00000000-0005-0000-0000-000002000000}"/>
    <cellStyle name="Comma 3 2" xfId="25" xr:uid="{00000000-0005-0000-0000-000002000000}"/>
    <cellStyle name="Comma 4" xfId="30" xr:uid="{00000000-0005-0000-0000-000044000000}"/>
    <cellStyle name="Comma 5" xfId="24" xr:uid="{00000000-0005-0000-0000-000044000000}"/>
    <cellStyle name="Hyperlink 2" xfId="29" xr:uid="{00000000-0005-0000-0000-000045000000}"/>
    <cellStyle name="Normal 10" xfId="12" xr:uid="{00000000-0005-0000-0000-000005000000}"/>
    <cellStyle name="Normal 11" xfId="13" xr:uid="{00000000-0005-0000-0000-000006000000}"/>
    <cellStyle name="Normal 12" xfId="14" xr:uid="{00000000-0005-0000-0000-000007000000}"/>
    <cellStyle name="Normal 13" xfId="16" xr:uid="{00000000-0005-0000-0000-000008000000}"/>
    <cellStyle name="Normal 14" xfId="15" xr:uid="{00000000-0005-0000-0000-000009000000}"/>
    <cellStyle name="Normal 15" xfId="17" xr:uid="{00000000-0005-0000-0000-00000A000000}"/>
    <cellStyle name="Normal 16" xfId="18" xr:uid="{00000000-0005-0000-0000-00000B000000}"/>
    <cellStyle name="Normal 17" xfId="19" xr:uid="{00000000-0005-0000-0000-00000C000000}"/>
    <cellStyle name="Normal 18" xfId="20" xr:uid="{00000000-0005-0000-0000-00000D000000}"/>
    <cellStyle name="Normal 19" xfId="21" xr:uid="{00000000-0005-0000-0000-00000E000000}"/>
    <cellStyle name="Normal 2" xfId="4" xr:uid="{00000000-0005-0000-0000-00000F000000}"/>
    <cellStyle name="Normal 20" xfId="27" xr:uid="{00000000-0005-0000-0000-000046000000}"/>
    <cellStyle name="Normal 3" xfId="2" xr:uid="{00000000-0005-0000-0000-000010000000}"/>
    <cellStyle name="Normal 4" xfId="6" xr:uid="{00000000-0005-0000-0000-000011000000}"/>
    <cellStyle name="Normal 5" xfId="8" xr:uid="{00000000-0005-0000-0000-000012000000}"/>
    <cellStyle name="Normal 6" xfId="7" xr:uid="{00000000-0005-0000-0000-000013000000}"/>
    <cellStyle name="Normal 7" xfId="9" xr:uid="{00000000-0005-0000-0000-000014000000}"/>
    <cellStyle name="Normal 8" xfId="10" xr:uid="{00000000-0005-0000-0000-000015000000}"/>
    <cellStyle name="Normal 9" xfId="11" xr:uid="{00000000-0005-0000-0000-000016000000}"/>
    <cellStyle name="百分比" xfId="23" builtinId="5"/>
    <cellStyle name="常规" xfId="0" builtinId="0"/>
    <cellStyle name="常规 2" xfId="28" xr:uid="{00000000-0005-0000-0000-000047000000}"/>
    <cellStyle name="常规 3" xfId="32" xr:uid="{A73F28E8-93CD-4E4A-9C0F-3935FC09E81F}"/>
    <cellStyle name="超链接" xfId="22" builtinId="8"/>
    <cellStyle name="超链接 2" xfId="34" xr:uid="{7DE2311A-A089-4BE7-98EC-F36877AD1AEB}"/>
    <cellStyle name="千位分隔" xfId="1" builtinId="3"/>
    <cellStyle name="千位分隔 2" xfId="31" xr:uid="{00000000-0005-0000-0000-000048000000}"/>
    <cellStyle name="千位分隔 3" xfId="33" xr:uid="{29423472-9EDE-4F95-9659-533E85680B45}"/>
  </cellStyles>
  <dxfs count="36">
    <dxf>
      <font>
        <b/>
        <i val="0"/>
        <color theme="0"/>
      </font>
      <fill>
        <patternFill>
          <bgColor rgb="FF003684"/>
        </patternFill>
      </fill>
    </dxf>
    <dxf>
      <font>
        <b/>
        <i val="0"/>
        <color theme="0"/>
      </font>
      <fill>
        <patternFill>
          <bgColor rgb="FF003684"/>
        </patternFill>
      </fill>
    </dxf>
    <dxf>
      <font>
        <strike/>
      </font>
    </dxf>
    <dxf>
      <font>
        <strike/>
      </font>
    </dxf>
    <dxf>
      <font>
        <strike/>
      </font>
    </dxf>
    <dxf>
      <font>
        <color theme="0"/>
      </font>
      <fill>
        <patternFill>
          <bgColor theme="0"/>
        </patternFill>
      </fill>
    </dxf>
    <dxf>
      <font>
        <color theme="0"/>
      </font>
      <fill>
        <patternFill>
          <bgColor theme="0"/>
        </patternFill>
      </fill>
    </dxf>
    <dxf>
      <font>
        <color theme="0"/>
      </font>
      <fill>
        <patternFill>
          <bgColor rgb="FF003684"/>
        </patternFill>
      </fill>
    </dxf>
    <dxf>
      <font>
        <color theme="0"/>
      </font>
      <fill>
        <patternFill>
          <bgColor rgb="FF003684"/>
        </patternFill>
      </fill>
    </dxf>
    <dxf>
      <font>
        <strike/>
      </font>
    </dxf>
    <dxf>
      <font>
        <color theme="0"/>
      </font>
    </dxf>
    <dxf>
      <font>
        <color theme="0"/>
      </font>
    </dxf>
    <dxf>
      <font>
        <color theme="0"/>
      </font>
    </dxf>
    <dxf>
      <font>
        <color theme="0"/>
      </font>
    </dxf>
    <dxf>
      <font>
        <color theme="0"/>
      </font>
    </dxf>
    <dxf>
      <fill>
        <patternFill>
          <bgColor rgb="FFC00000"/>
        </patternFill>
      </fill>
    </dxf>
    <dxf>
      <fill>
        <patternFill>
          <bgColor rgb="FFC00000"/>
        </patternFill>
      </fill>
    </dxf>
    <dxf>
      <fill>
        <patternFill>
          <bgColor rgb="FFC00000"/>
        </patternFill>
      </fill>
    </dxf>
    <dxf>
      <font>
        <b/>
        <i val="0"/>
        <color theme="0"/>
      </font>
      <fill>
        <patternFill>
          <bgColor rgb="FF003684"/>
        </patternFill>
      </fill>
    </dxf>
    <dxf>
      <font>
        <b/>
        <i val="0"/>
        <color theme="0"/>
      </font>
      <fill>
        <patternFill>
          <bgColor rgb="FF003684"/>
        </patternFill>
      </fill>
    </dxf>
    <dxf>
      <font>
        <color theme="0"/>
      </font>
      <fill>
        <patternFill>
          <bgColor theme="0"/>
        </patternFill>
      </fill>
    </dxf>
    <dxf>
      <font>
        <color theme="0"/>
      </font>
      <fill>
        <patternFill>
          <bgColor theme="0"/>
        </patternFill>
      </fill>
    </dxf>
    <dxf>
      <font>
        <color theme="0"/>
      </font>
      <fill>
        <patternFill>
          <bgColor rgb="FF003684"/>
        </patternFill>
      </fill>
    </dxf>
    <dxf>
      <font>
        <color theme="0"/>
      </font>
      <fill>
        <patternFill>
          <bgColor rgb="FF003684"/>
        </patternFill>
      </fill>
    </dxf>
    <dxf>
      <font>
        <color theme="0"/>
      </font>
    </dxf>
    <dxf>
      <font>
        <color auto="1"/>
      </font>
      <fill>
        <patternFill patternType="solid">
          <bgColor rgb="FFFA0057"/>
        </patternFill>
      </fill>
      <border>
        <left style="thin">
          <color rgb="FFFA0057"/>
        </left>
        <right style="thin">
          <color rgb="FFFA0057"/>
        </right>
        <top style="thin">
          <color rgb="FFFA0057"/>
        </top>
        <bottom style="thin">
          <color rgb="FFFA0057"/>
        </bottom>
      </border>
    </dxf>
    <dxf>
      <font>
        <strike/>
      </font>
    </dxf>
    <dxf>
      <font>
        <strike/>
      </font>
    </dxf>
    <dxf>
      <font>
        <strike/>
      </font>
    </dxf>
    <dxf>
      <font>
        <color theme="0"/>
      </font>
    </dxf>
    <dxf>
      <font>
        <color theme="0"/>
      </font>
    </dxf>
    <dxf>
      <font>
        <color theme="0"/>
      </font>
    </dxf>
    <dxf>
      <fill>
        <patternFill>
          <bgColor rgb="FFC00000"/>
        </patternFill>
      </fill>
    </dxf>
    <dxf>
      <fill>
        <patternFill>
          <bgColor rgb="FFC00000"/>
        </patternFill>
      </fill>
    </dxf>
    <dxf>
      <fill>
        <patternFill patternType="none">
          <bgColor auto="1"/>
        </patternFill>
      </fill>
    </dxf>
    <dxf>
      <fill>
        <patternFill patternType="none">
          <bgColor auto="1"/>
        </patternFill>
      </fill>
    </dxf>
  </dxfs>
  <tableStyles count="0" defaultTableStyle="TableStyleMedium2" defaultPivotStyle="PivotStyleLight16"/>
  <colors>
    <mruColors>
      <color rgb="FFCCFFCC"/>
      <color rgb="FFFA0057"/>
      <color rgb="FF003684"/>
      <color rgb="FF458A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57</xdr:row>
      <xdr:rowOff>72390</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98450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mp.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solution"/>
      <sheetName val="Log"/>
      <sheetName val="UI"/>
      <sheetName val="Cost &amp; Solution"/>
      <sheetName val="Maintainance"/>
      <sheetName val="Input"/>
      <sheetName val="Total Cost-Ideal"/>
      <sheetName val="Real-Box-Part"/>
      <sheetName val="P-B-T Arrange-Real"/>
      <sheetName val="Index"/>
      <sheetName val="Real-Box-Trunk"/>
      <sheetName val="Total cost per part-Real"/>
      <sheetName val="Total cost per part-Ideal"/>
    </sheetNames>
    <sheetDataSet>
      <sheetData sheetId="0">
        <row r="5">
          <cell r="A5" t="str">
            <v>6.8m   Truck</v>
          </cell>
          <cell r="B5">
            <v>1</v>
          </cell>
          <cell r="C5">
            <v>727.59397999999999</v>
          </cell>
          <cell r="J5" t="str">
            <v>79.17%</v>
          </cell>
        </row>
        <row r="14">
          <cell r="A14" t="str">
            <v>1.2m X 0.8m</v>
          </cell>
          <cell r="B14">
            <v>32</v>
          </cell>
          <cell r="C14">
            <v>2.4</v>
          </cell>
        </row>
        <row r="23">
          <cell r="A23" t="str">
            <v>EU8634</v>
          </cell>
          <cell r="B23">
            <v>190</v>
          </cell>
          <cell r="C23">
            <v>1.536</v>
          </cell>
          <cell r="E23" t="str">
            <v>Box</v>
          </cell>
        </row>
      </sheetData>
      <sheetData sheetId="1">
        <row r="2">
          <cell r="B2" t="str">
            <v>Num</v>
          </cell>
          <cell r="C2" t="str">
            <v>Pallet Type</v>
          </cell>
          <cell r="D2" t="str">
            <v>Pallet Height</v>
          </cell>
          <cell r="E2" t="str">
            <v>Container Type</v>
          </cell>
          <cell r="F2" t="str">
            <v>Arrangement</v>
          </cell>
          <cell r="G2" t="str">
            <v>Step</v>
          </cell>
        </row>
        <row r="3">
          <cell r="B3">
            <v>95</v>
          </cell>
          <cell r="C3" t="str">
            <v>1.2m X 0.8m</v>
          </cell>
          <cell r="D3">
            <v>0.34</v>
          </cell>
          <cell r="E3" t="str">
            <v>EU8634</v>
          </cell>
          <cell r="F3">
            <v>2</v>
          </cell>
          <cell r="G3" t="str">
            <v>n1</v>
          </cell>
        </row>
        <row r="5">
          <cell r="B5" t="str">
            <v>Num</v>
          </cell>
          <cell r="C5" t="str">
            <v>Pile Type</v>
          </cell>
          <cell r="D5" t="str">
            <v>Pallet Height</v>
          </cell>
          <cell r="E5" t="str">
            <v>Category</v>
          </cell>
          <cell r="F5" t="str">
            <v>Arrangement</v>
          </cell>
          <cell r="G5" t="str">
            <v>Truck</v>
          </cell>
        </row>
        <row r="6">
          <cell r="B6">
            <v>32</v>
          </cell>
          <cell r="C6" t="str">
            <v>1.2m X 0.8m</v>
          </cell>
          <cell r="D6">
            <v>0.34</v>
          </cell>
          <cell r="E6" t="str">
            <v>Pallet</v>
          </cell>
          <cell r="F6">
            <v>3</v>
          </cell>
          <cell r="G6" t="str">
            <v>Truck1(6.8m)</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3"/>
  <dimension ref="A1:J54"/>
  <sheetViews>
    <sheetView zoomScaleNormal="100" workbookViewId="0">
      <selection sqref="A1:J2"/>
    </sheetView>
  </sheetViews>
  <sheetFormatPr defaultRowHeight="16.5"/>
  <cols>
    <col min="1" max="10" width="13.5" style="42" customWidth="1"/>
  </cols>
  <sheetData>
    <row r="1" spans="1:10" ht="13.5">
      <c r="A1" s="323" t="s">
        <v>176</v>
      </c>
      <c r="B1" s="324"/>
      <c r="C1" s="324"/>
      <c r="D1" s="324"/>
      <c r="E1" s="324"/>
      <c r="F1" s="324"/>
      <c r="G1" s="324"/>
      <c r="H1" s="324"/>
      <c r="I1" s="324"/>
      <c r="J1" s="325"/>
    </row>
    <row r="2" spans="1:10" ht="13.5">
      <c r="A2" s="326"/>
      <c r="B2" s="327"/>
      <c r="C2" s="327"/>
      <c r="D2" s="327"/>
      <c r="E2" s="327"/>
      <c r="F2" s="327"/>
      <c r="G2" s="327"/>
      <c r="H2" s="327"/>
      <c r="I2" s="327"/>
      <c r="J2" s="328"/>
    </row>
    <row r="3" spans="1:10" s="60" customFormat="1" ht="15">
      <c r="A3" s="58"/>
      <c r="B3" s="2"/>
      <c r="C3" s="2"/>
      <c r="D3" s="2"/>
      <c r="E3" s="2"/>
      <c r="F3" s="2"/>
      <c r="G3" s="2"/>
      <c r="H3" s="2"/>
      <c r="I3" s="2"/>
      <c r="J3" s="59"/>
    </row>
    <row r="4" spans="1:10">
      <c r="A4" s="36" t="s">
        <v>190</v>
      </c>
      <c r="B4" s="29"/>
      <c r="C4" s="29"/>
      <c r="D4" s="29"/>
      <c r="E4" s="29"/>
      <c r="F4" s="29"/>
      <c r="G4" s="29"/>
      <c r="H4" s="29"/>
      <c r="I4" s="29"/>
      <c r="J4" s="31"/>
    </row>
    <row r="5" spans="1:10">
      <c r="A5" s="43" t="s">
        <v>196</v>
      </c>
      <c r="B5" s="29"/>
      <c r="C5" s="29"/>
      <c r="D5" s="29"/>
      <c r="E5" s="30"/>
      <c r="F5" s="29"/>
      <c r="G5" s="29"/>
      <c r="H5" s="29"/>
      <c r="I5" s="29"/>
      <c r="J5" s="31"/>
    </row>
    <row r="6" spans="1:10">
      <c r="A6" s="43" t="s">
        <v>197</v>
      </c>
      <c r="B6" s="29"/>
      <c r="C6" s="29"/>
      <c r="D6" s="29"/>
      <c r="E6" s="30"/>
      <c r="F6" s="29"/>
      <c r="G6" s="29"/>
      <c r="H6" s="29"/>
      <c r="I6" s="29"/>
      <c r="J6" s="31"/>
    </row>
    <row r="7" spans="1:10">
      <c r="A7" s="43" t="s">
        <v>198</v>
      </c>
      <c r="B7" s="29"/>
      <c r="C7" s="29"/>
      <c r="D7" s="29"/>
      <c r="E7" s="29"/>
      <c r="F7" s="29"/>
      <c r="G7" s="29"/>
      <c r="H7" s="29"/>
      <c r="I7" s="29"/>
      <c r="J7" s="31"/>
    </row>
    <row r="8" spans="1:10">
      <c r="A8" s="43" t="s">
        <v>199</v>
      </c>
      <c r="B8" s="29"/>
      <c r="C8" s="29"/>
      <c r="D8" s="29"/>
      <c r="E8" s="29"/>
      <c r="F8" s="29"/>
      <c r="G8" s="29"/>
      <c r="H8" s="29"/>
      <c r="I8" s="29"/>
      <c r="J8" s="31"/>
    </row>
    <row r="9" spans="1:10">
      <c r="A9" s="43" t="s">
        <v>225</v>
      </c>
      <c r="B9" s="29"/>
      <c r="C9" s="29"/>
      <c r="D9" s="29"/>
      <c r="E9" s="29"/>
      <c r="F9" s="29"/>
      <c r="G9" s="29"/>
      <c r="H9" s="29"/>
      <c r="I9" s="29"/>
      <c r="J9" s="31"/>
    </row>
    <row r="10" spans="1:10">
      <c r="A10" s="43" t="s">
        <v>192</v>
      </c>
      <c r="B10" s="29"/>
      <c r="C10" s="29"/>
      <c r="D10" s="29"/>
      <c r="E10" s="29"/>
      <c r="F10" s="29"/>
      <c r="G10" s="29"/>
      <c r="H10" s="29"/>
      <c r="I10" s="29"/>
      <c r="J10" s="31"/>
    </row>
    <row r="11" spans="1:10">
      <c r="A11" s="32"/>
      <c r="B11" s="33"/>
      <c r="C11" s="33"/>
      <c r="D11" s="33"/>
      <c r="E11" s="33"/>
      <c r="F11" s="33"/>
      <c r="G11" s="33"/>
      <c r="H11" s="33"/>
      <c r="I11" s="33"/>
      <c r="J11" s="34"/>
    </row>
    <row r="12" spans="1:10" s="24" customFormat="1">
      <c r="A12" s="38"/>
      <c r="B12" s="29"/>
      <c r="C12" s="29"/>
      <c r="D12" s="29"/>
      <c r="E12" s="29"/>
      <c r="F12" s="29"/>
      <c r="G12" s="29"/>
      <c r="H12" s="29"/>
      <c r="I12" s="29"/>
      <c r="J12" s="31"/>
    </row>
    <row r="13" spans="1:10">
      <c r="A13" s="36" t="s">
        <v>189</v>
      </c>
      <c r="B13" s="29"/>
      <c r="C13" s="57"/>
      <c r="D13" s="57"/>
      <c r="E13" s="57"/>
      <c r="F13" s="29"/>
      <c r="G13" s="29"/>
      <c r="H13" s="29"/>
      <c r="I13" s="29"/>
      <c r="J13" s="31"/>
    </row>
    <row r="14" spans="1:10">
      <c r="A14" s="45" t="s">
        <v>188</v>
      </c>
      <c r="B14" s="46"/>
      <c r="C14" s="45" t="s">
        <v>180</v>
      </c>
      <c r="D14" s="37"/>
      <c r="E14" s="53"/>
      <c r="F14" s="45" t="s">
        <v>181</v>
      </c>
      <c r="G14" s="55"/>
      <c r="H14" s="46"/>
      <c r="I14" s="29"/>
      <c r="J14" s="35"/>
    </row>
    <row r="15" spans="1:10">
      <c r="A15" s="47" t="s">
        <v>178</v>
      </c>
      <c r="B15" s="48"/>
      <c r="C15" s="47" t="s">
        <v>178</v>
      </c>
      <c r="D15" s="29"/>
      <c r="E15" s="48"/>
      <c r="F15" s="47" t="s">
        <v>178</v>
      </c>
      <c r="G15" s="29"/>
      <c r="H15" s="48"/>
      <c r="I15" s="29"/>
      <c r="J15" s="31"/>
    </row>
    <row r="16" spans="1:10">
      <c r="A16" s="49" t="s">
        <v>179</v>
      </c>
      <c r="B16" s="48"/>
      <c r="C16" s="47" t="s">
        <v>204</v>
      </c>
      <c r="D16" s="29"/>
      <c r="E16" s="48"/>
      <c r="F16" s="49" t="s">
        <v>184</v>
      </c>
      <c r="G16" s="29"/>
      <c r="H16" s="48"/>
      <c r="I16" s="29"/>
      <c r="J16" s="31"/>
    </row>
    <row r="17" spans="1:10">
      <c r="A17" s="49" t="s">
        <v>182</v>
      </c>
      <c r="B17" s="48"/>
      <c r="C17" s="49" t="s">
        <v>183</v>
      </c>
      <c r="D17" s="29"/>
      <c r="E17" s="48"/>
      <c r="F17" s="49" t="s">
        <v>185</v>
      </c>
      <c r="G17" s="29"/>
      <c r="H17" s="48"/>
      <c r="I17" s="29"/>
      <c r="J17" s="31"/>
    </row>
    <row r="18" spans="1:10">
      <c r="A18" s="50"/>
      <c r="B18" s="48"/>
      <c r="C18" s="50"/>
      <c r="D18" s="29"/>
      <c r="E18" s="48"/>
      <c r="F18" s="56" t="s">
        <v>187</v>
      </c>
      <c r="G18" s="29"/>
      <c r="H18" s="48"/>
      <c r="I18" s="29"/>
      <c r="J18" s="31"/>
    </row>
    <row r="19" spans="1:10">
      <c r="A19" s="50"/>
      <c r="B19" s="48"/>
      <c r="C19" s="50"/>
      <c r="D19" s="29"/>
      <c r="E19" s="48"/>
      <c r="F19" s="56" t="s">
        <v>186</v>
      </c>
      <c r="G19" s="29"/>
      <c r="H19" s="48"/>
      <c r="I19" s="29"/>
      <c r="J19" s="31"/>
    </row>
    <row r="20" spans="1:10">
      <c r="A20" s="51"/>
      <c r="B20" s="52"/>
      <c r="C20" s="51"/>
      <c r="D20" s="54"/>
      <c r="E20" s="52"/>
      <c r="F20" s="51"/>
      <c r="G20" s="54"/>
      <c r="H20" s="52"/>
      <c r="I20" s="29"/>
      <c r="J20" s="31"/>
    </row>
    <row r="21" spans="1:10">
      <c r="A21" s="38"/>
      <c r="B21" s="29"/>
      <c r="C21" s="29"/>
      <c r="D21" s="29"/>
      <c r="E21" s="29"/>
      <c r="F21" s="29"/>
      <c r="G21" s="29"/>
      <c r="H21" s="29"/>
      <c r="I21" s="29"/>
      <c r="J21" s="31"/>
    </row>
    <row r="22" spans="1:10" s="24" customFormat="1">
      <c r="A22" s="61"/>
      <c r="B22" s="27"/>
      <c r="C22" s="27"/>
      <c r="D22" s="27"/>
      <c r="E22" s="27"/>
      <c r="F22" s="27"/>
      <c r="G22" s="27"/>
      <c r="H22" s="27"/>
      <c r="I22" s="27"/>
      <c r="J22" s="28"/>
    </row>
    <row r="23" spans="1:10">
      <c r="A23" s="36" t="s">
        <v>191</v>
      </c>
      <c r="B23" s="29"/>
      <c r="C23" s="29"/>
      <c r="D23" s="29"/>
      <c r="E23" s="29"/>
      <c r="F23" s="29"/>
      <c r="G23" s="29"/>
      <c r="H23" s="29"/>
      <c r="I23" s="29"/>
      <c r="J23" s="31"/>
    </row>
    <row r="24" spans="1:10">
      <c r="A24" s="43" t="s">
        <v>194</v>
      </c>
      <c r="B24" s="29"/>
      <c r="C24" s="29"/>
      <c r="D24" s="29"/>
      <c r="E24" s="29"/>
      <c r="F24" s="29"/>
      <c r="G24" s="29"/>
      <c r="H24" s="29"/>
      <c r="I24" s="29"/>
      <c r="J24" s="31"/>
    </row>
    <row r="25" spans="1:10">
      <c r="A25" s="44" t="s">
        <v>195</v>
      </c>
      <c r="B25" s="29"/>
      <c r="C25" s="29"/>
      <c r="D25" s="29"/>
      <c r="E25" s="29"/>
      <c r="F25" s="29"/>
      <c r="G25" s="29"/>
      <c r="H25" s="29"/>
      <c r="I25" s="29"/>
      <c r="J25" s="31"/>
    </row>
    <row r="26" spans="1:10">
      <c r="A26" s="44" t="s">
        <v>200</v>
      </c>
      <c r="B26" s="29"/>
      <c r="C26" s="29"/>
      <c r="D26" s="29"/>
      <c r="E26" s="29"/>
      <c r="F26" s="29"/>
      <c r="G26" s="29"/>
      <c r="H26" s="29"/>
      <c r="I26" s="29"/>
      <c r="J26" s="31"/>
    </row>
    <row r="27" spans="1:10">
      <c r="A27" s="44"/>
      <c r="B27" s="29"/>
      <c r="C27" s="29"/>
      <c r="D27" s="29"/>
      <c r="E27" s="29"/>
      <c r="F27" s="29"/>
      <c r="G27" s="29"/>
      <c r="H27" s="29"/>
      <c r="I27" s="29"/>
      <c r="J27" s="31"/>
    </row>
    <row r="28" spans="1:10">
      <c r="A28" s="43" t="s">
        <v>193</v>
      </c>
      <c r="B28" s="29"/>
      <c r="C28" s="29"/>
      <c r="D28" s="29"/>
      <c r="E28" s="29"/>
      <c r="F28" s="29"/>
      <c r="G28" s="29"/>
      <c r="H28" s="29"/>
      <c r="I28" s="29"/>
      <c r="J28" s="31"/>
    </row>
    <row r="29" spans="1:10">
      <c r="A29" s="44" t="s">
        <v>223</v>
      </c>
      <c r="B29" s="29"/>
      <c r="C29" s="29"/>
      <c r="D29" s="29"/>
      <c r="E29" s="29"/>
      <c r="F29" s="57" t="s">
        <v>206</v>
      </c>
      <c r="G29" s="29"/>
      <c r="H29" s="29"/>
      <c r="I29" s="29"/>
      <c r="J29" s="31"/>
    </row>
    <row r="30" spans="1:10">
      <c r="A30" s="62" t="s">
        <v>201</v>
      </c>
      <c r="B30" s="29"/>
      <c r="C30" s="29"/>
      <c r="D30" s="29"/>
      <c r="E30" s="29"/>
      <c r="F30" s="57"/>
      <c r="G30" s="29"/>
      <c r="H30" s="29"/>
      <c r="I30" s="29"/>
      <c r="J30" s="31"/>
    </row>
    <row r="31" spans="1:10">
      <c r="A31" s="44" t="s">
        <v>208</v>
      </c>
      <c r="B31" s="29"/>
      <c r="C31" s="29"/>
      <c r="D31" s="29"/>
      <c r="E31" s="29"/>
      <c r="F31" s="29"/>
      <c r="G31" s="29"/>
      <c r="H31" s="29"/>
      <c r="I31" s="29"/>
      <c r="J31" s="31"/>
    </row>
    <row r="32" spans="1:10">
      <c r="A32" s="62" t="s">
        <v>209</v>
      </c>
      <c r="B32" s="29"/>
      <c r="C32" s="29"/>
      <c r="D32" s="29"/>
      <c r="E32" s="29"/>
      <c r="F32" s="29"/>
      <c r="G32" s="29"/>
      <c r="H32" s="29"/>
      <c r="I32" s="29"/>
      <c r="J32" s="31"/>
    </row>
    <row r="33" spans="1:10">
      <c r="A33" s="63" t="s">
        <v>202</v>
      </c>
      <c r="B33" s="29"/>
      <c r="C33" s="29"/>
      <c r="D33" s="29"/>
      <c r="E33" s="29"/>
      <c r="F33" s="57" t="s">
        <v>207</v>
      </c>
      <c r="G33" s="29"/>
      <c r="H33" s="29"/>
      <c r="I33" s="29"/>
      <c r="J33" s="31"/>
    </row>
    <row r="34" spans="1:10">
      <c r="A34" s="63" t="s">
        <v>203</v>
      </c>
      <c r="B34" s="29"/>
      <c r="C34" s="29"/>
      <c r="D34" s="29"/>
      <c r="E34" s="29"/>
      <c r="F34" s="57" t="s">
        <v>213</v>
      </c>
      <c r="G34" s="29"/>
      <c r="H34" s="29"/>
      <c r="I34" s="29"/>
      <c r="J34" s="31"/>
    </row>
    <row r="35" spans="1:10">
      <c r="A35" s="62" t="s">
        <v>205</v>
      </c>
      <c r="B35" s="29"/>
      <c r="C35" s="29"/>
      <c r="D35" s="29"/>
      <c r="E35" s="29"/>
      <c r="F35" s="57" t="s">
        <v>210</v>
      </c>
      <c r="G35" s="29"/>
      <c r="H35" s="29"/>
      <c r="I35" s="29"/>
      <c r="J35" s="31"/>
    </row>
    <row r="36" spans="1:10">
      <c r="A36" s="44" t="s">
        <v>211</v>
      </c>
      <c r="B36" s="29"/>
      <c r="C36" s="29"/>
      <c r="D36" s="29"/>
      <c r="E36" s="29"/>
      <c r="F36" s="29"/>
      <c r="G36" s="29"/>
      <c r="H36" s="29"/>
      <c r="I36" s="29"/>
      <c r="J36" s="31"/>
    </row>
    <row r="37" spans="1:10">
      <c r="A37" s="62" t="s">
        <v>224</v>
      </c>
      <c r="B37" s="29"/>
      <c r="C37" s="29"/>
      <c r="D37" s="29"/>
      <c r="E37" s="29"/>
      <c r="F37" s="57" t="s">
        <v>210</v>
      </c>
      <c r="G37" s="29"/>
      <c r="H37" s="29"/>
      <c r="I37" s="29"/>
      <c r="J37" s="31"/>
    </row>
    <row r="38" spans="1:10">
      <c r="A38" s="62" t="s">
        <v>212</v>
      </c>
      <c r="B38" s="29"/>
      <c r="C38" s="29"/>
      <c r="D38" s="29"/>
      <c r="E38" s="29"/>
      <c r="F38" s="57" t="s">
        <v>214</v>
      </c>
      <c r="G38" s="29"/>
      <c r="H38" s="29"/>
      <c r="I38" s="29"/>
      <c r="J38" s="31"/>
    </row>
    <row r="39" spans="1:10">
      <c r="A39" s="62" t="s">
        <v>215</v>
      </c>
      <c r="B39" s="29"/>
      <c r="C39" s="29"/>
      <c r="D39" s="29"/>
      <c r="E39" s="29"/>
      <c r="F39" s="57"/>
      <c r="G39" s="29"/>
      <c r="H39" s="29"/>
      <c r="I39" s="29"/>
      <c r="J39" s="31"/>
    </row>
    <row r="40" spans="1:10">
      <c r="A40" s="44" t="s">
        <v>216</v>
      </c>
      <c r="B40" s="29"/>
      <c r="C40" s="29"/>
      <c r="D40" s="29"/>
      <c r="E40" s="29"/>
      <c r="F40" s="57"/>
      <c r="G40" s="29"/>
      <c r="H40" s="29"/>
      <c r="I40" s="29"/>
      <c r="J40" s="31"/>
    </row>
    <row r="41" spans="1:10">
      <c r="A41" s="32"/>
      <c r="B41" s="33"/>
      <c r="C41" s="33"/>
      <c r="D41" s="33"/>
      <c r="E41" s="33"/>
      <c r="F41" s="57"/>
      <c r="G41" s="33"/>
      <c r="H41" s="33"/>
      <c r="I41" s="33"/>
      <c r="J41" s="34"/>
    </row>
    <row r="42" spans="1:10">
      <c r="A42" s="26" t="s">
        <v>177</v>
      </c>
      <c r="B42" s="27"/>
      <c r="C42" s="27"/>
      <c r="D42" s="27"/>
      <c r="E42" s="27"/>
      <c r="F42" s="27"/>
      <c r="G42" s="27"/>
      <c r="H42" s="27"/>
      <c r="I42" s="27"/>
      <c r="J42" s="28"/>
    </row>
    <row r="43" spans="1:10">
      <c r="A43" s="39" t="s">
        <v>220</v>
      </c>
      <c r="B43" s="29"/>
      <c r="C43" s="29"/>
      <c r="D43" s="29"/>
      <c r="E43" s="29"/>
      <c r="F43" s="29"/>
      <c r="G43" s="29"/>
      <c r="H43" s="29"/>
      <c r="I43" s="29"/>
      <c r="J43" s="31"/>
    </row>
    <row r="44" spans="1:10">
      <c r="A44" s="39" t="s">
        <v>217</v>
      </c>
      <c r="B44" s="29"/>
      <c r="C44" s="29"/>
      <c r="D44" s="29"/>
      <c r="E44" s="29"/>
      <c r="F44" s="29"/>
      <c r="G44" s="29"/>
      <c r="H44" s="29"/>
      <c r="I44" s="29"/>
      <c r="J44" s="31"/>
    </row>
    <row r="45" spans="1:10">
      <c r="A45" s="39" t="s">
        <v>218</v>
      </c>
      <c r="B45" s="29"/>
      <c r="C45" s="29"/>
      <c r="D45" s="29"/>
      <c r="E45" s="29"/>
      <c r="F45" s="29"/>
      <c r="G45" s="29"/>
      <c r="H45" s="29"/>
      <c r="I45" s="29"/>
      <c r="J45" s="31"/>
    </row>
    <row r="46" spans="1:10">
      <c r="A46" s="39" t="s">
        <v>219</v>
      </c>
      <c r="B46" s="29"/>
      <c r="C46" s="29"/>
      <c r="D46" s="29"/>
      <c r="E46" s="29"/>
      <c r="F46" s="29"/>
      <c r="G46" s="29"/>
      <c r="H46" s="29"/>
      <c r="I46" s="29"/>
      <c r="J46" s="31"/>
    </row>
    <row r="47" spans="1:10">
      <c r="A47" s="39" t="s">
        <v>221</v>
      </c>
      <c r="B47" s="29"/>
      <c r="C47" s="29"/>
      <c r="D47" s="29"/>
      <c r="E47" s="29"/>
      <c r="F47" s="29"/>
      <c r="G47" s="29"/>
      <c r="H47" s="29"/>
      <c r="I47" s="29"/>
      <c r="J47" s="31"/>
    </row>
    <row r="48" spans="1:10">
      <c r="A48" s="64" t="s">
        <v>222</v>
      </c>
      <c r="B48" s="29"/>
      <c r="C48" s="29"/>
      <c r="D48" s="29"/>
      <c r="E48" s="29"/>
      <c r="F48" s="29"/>
      <c r="G48" s="29"/>
      <c r="H48" s="29"/>
      <c r="I48" s="29"/>
      <c r="J48" s="31"/>
    </row>
    <row r="49" spans="1:10">
      <c r="A49" s="39"/>
      <c r="B49" s="29"/>
      <c r="C49" s="29"/>
      <c r="D49" s="29"/>
      <c r="E49" s="29"/>
      <c r="F49" s="29"/>
      <c r="G49" s="29"/>
      <c r="H49" s="29"/>
      <c r="I49" s="29"/>
      <c r="J49" s="31"/>
    </row>
    <row r="50" spans="1:10">
      <c r="A50" s="39"/>
      <c r="B50" s="29"/>
      <c r="C50" s="29"/>
      <c r="D50" s="29"/>
      <c r="E50" s="29"/>
      <c r="F50" s="29"/>
      <c r="G50" s="29"/>
      <c r="H50" s="29"/>
      <c r="I50" s="29"/>
      <c r="J50" s="31"/>
    </row>
    <row r="51" spans="1:10">
      <c r="A51" s="39"/>
      <c r="B51" s="29"/>
      <c r="C51" s="29"/>
      <c r="D51" s="29"/>
      <c r="E51" s="29"/>
      <c r="F51" s="29"/>
      <c r="G51" s="29"/>
      <c r="H51" s="29"/>
      <c r="I51" s="29"/>
      <c r="J51" s="31"/>
    </row>
    <row r="52" spans="1:10">
      <c r="A52" s="39"/>
      <c r="B52" s="29"/>
      <c r="C52" s="29"/>
      <c r="D52" s="29"/>
      <c r="E52" s="29"/>
      <c r="F52" s="29"/>
      <c r="G52" s="29"/>
      <c r="H52" s="29"/>
      <c r="I52" s="29"/>
      <c r="J52" s="31"/>
    </row>
    <row r="53" spans="1:10">
      <c r="A53" s="40"/>
      <c r="B53" s="29"/>
      <c r="C53" s="29"/>
      <c r="D53" s="29"/>
      <c r="E53" s="29"/>
      <c r="F53" s="29"/>
      <c r="G53" s="29"/>
      <c r="H53" s="29"/>
      <c r="I53" s="29"/>
      <c r="J53" s="31"/>
    </row>
    <row r="54" spans="1:10">
      <c r="A54" s="41"/>
      <c r="B54" s="33"/>
      <c r="C54" s="33"/>
      <c r="D54" s="33"/>
      <c r="E54" s="33"/>
      <c r="F54" s="33"/>
      <c r="G54" s="33"/>
      <c r="H54" s="33"/>
      <c r="I54" s="33"/>
      <c r="J54" s="34"/>
    </row>
  </sheetData>
  <mergeCells count="1">
    <mergeCell ref="A1:J2"/>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2"/>
    </sheetView>
  </sheetViews>
  <sheetFormatPr defaultRowHeight="16.5"/>
  <cols>
    <col min="1" max="1" width="10" style="25" bestFit="1" customWidth="1"/>
    <col min="2" max="16384" width="9" style="25"/>
  </cols>
  <sheetData>
    <row r="1" spans="1:1">
      <c r="A1" s="315">
        <v>43650</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
  <sheetViews>
    <sheetView workbookViewId="0">
      <selection activeCell="H8" sqref="H8"/>
    </sheetView>
  </sheetViews>
  <sheetFormatPr defaultRowHeight="16.5"/>
  <cols>
    <col min="1" max="10" width="13.75" style="25" customWidth="1"/>
    <col min="11" max="16384" width="9" style="25"/>
  </cols>
  <sheetData>
    <row r="1" spans="1:10">
      <c r="A1" s="323" t="s">
        <v>443</v>
      </c>
      <c r="B1" s="324"/>
      <c r="C1" s="324"/>
      <c r="D1" s="324"/>
      <c r="E1" s="324"/>
      <c r="F1" s="324"/>
      <c r="G1" s="324"/>
      <c r="H1" s="324"/>
      <c r="I1" s="324"/>
      <c r="J1" s="325"/>
    </row>
    <row r="2" spans="1:10">
      <c r="A2" s="326" t="s">
        <v>442</v>
      </c>
      <c r="B2" s="327"/>
      <c r="C2" s="327"/>
      <c r="D2" s="327"/>
      <c r="E2" s="327"/>
      <c r="F2" s="327"/>
      <c r="G2" s="327"/>
      <c r="H2" s="327"/>
      <c r="I2" s="327"/>
      <c r="J2" s="328"/>
    </row>
    <row r="3" spans="1:10" ht="32.25" customHeight="1">
      <c r="A3" s="25" t="s">
        <v>444</v>
      </c>
      <c r="B3" s="329" t="s">
        <v>445</v>
      </c>
      <c r="C3" s="329"/>
      <c r="D3" s="329"/>
      <c r="E3" s="329"/>
      <c r="F3" s="329"/>
      <c r="G3" s="329"/>
      <c r="H3" s="329"/>
      <c r="I3" s="329"/>
      <c r="J3" s="329"/>
    </row>
  </sheetData>
  <mergeCells count="2">
    <mergeCell ref="A1:J2"/>
    <mergeCell ref="B3:J3"/>
  </mergeCells>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theme="3" tint="0.39997558519241921"/>
  </sheetPr>
  <dimension ref="A1:O56"/>
  <sheetViews>
    <sheetView showGridLines="0" zoomScale="85" zoomScaleNormal="85" workbookViewId="0">
      <selection activeCell="D21" sqref="D21"/>
    </sheetView>
  </sheetViews>
  <sheetFormatPr defaultRowHeight="16.5" outlineLevelRow="1"/>
  <cols>
    <col min="1" max="1" width="42.5" style="65" bestFit="1" customWidth="1"/>
    <col min="2" max="6" width="15.875" style="65" customWidth="1"/>
    <col min="7" max="7" width="16.125" style="65" customWidth="1"/>
    <col min="8" max="10" width="15.875" style="65" customWidth="1"/>
    <col min="11" max="11" width="9" style="65" customWidth="1"/>
    <col min="12" max="12" width="16" style="254" customWidth="1"/>
    <col min="13" max="15" width="16" style="65" customWidth="1"/>
    <col min="16" max="20" width="9" style="65" customWidth="1"/>
    <col min="21" max="16384" width="9" style="65"/>
  </cols>
  <sheetData>
    <row r="1" spans="1:15">
      <c r="A1" s="330" t="s">
        <v>0</v>
      </c>
      <c r="B1" s="331"/>
      <c r="C1" s="331"/>
      <c r="D1" s="331"/>
      <c r="E1" s="331"/>
      <c r="F1" s="331"/>
      <c r="G1" s="331"/>
      <c r="H1" s="331"/>
      <c r="I1" s="331"/>
      <c r="J1" s="332"/>
    </row>
    <row r="2" spans="1:15">
      <c r="A2" s="195"/>
      <c r="B2" s="196"/>
      <c r="C2" s="196"/>
      <c r="D2" s="196"/>
      <c r="E2" s="196"/>
      <c r="F2" s="196"/>
      <c r="G2" s="196"/>
      <c r="H2" s="196"/>
      <c r="I2" s="196"/>
      <c r="J2" s="197"/>
    </row>
    <row r="3" spans="1:15">
      <c r="A3" s="333" t="s">
        <v>487</v>
      </c>
      <c r="B3" s="331"/>
      <c r="C3" s="331"/>
      <c r="D3" s="331"/>
      <c r="E3" s="331"/>
      <c r="F3" s="331"/>
      <c r="G3" s="331"/>
      <c r="H3" s="331"/>
      <c r="I3" s="331"/>
      <c r="J3" s="332"/>
    </row>
    <row r="4" spans="1:15">
      <c r="A4" s="67" t="s">
        <v>2</v>
      </c>
      <c r="B4" s="227"/>
      <c r="C4" s="67" t="s">
        <v>3</v>
      </c>
      <c r="D4" s="227"/>
      <c r="E4" s="67" t="s">
        <v>4</v>
      </c>
      <c r="F4" s="229"/>
      <c r="G4" s="67" t="s">
        <v>5</v>
      </c>
      <c r="H4" s="229">
        <v>101</v>
      </c>
      <c r="I4" s="67" t="s">
        <v>318</v>
      </c>
      <c r="J4" s="194">
        <f ca="1">MAX('Pallet Calculation'!$I$4:$I$63)</f>
        <v>0</v>
      </c>
    </row>
    <row r="5" spans="1:15">
      <c r="A5" s="67" t="s">
        <v>6</v>
      </c>
      <c r="B5" s="227">
        <v>1</v>
      </c>
      <c r="C5" s="67" t="s">
        <v>7</v>
      </c>
      <c r="D5" s="227">
        <v>2</v>
      </c>
      <c r="E5" s="67" t="s">
        <v>8</v>
      </c>
      <c r="F5" s="219"/>
      <c r="G5" s="67" t="s">
        <v>366</v>
      </c>
      <c r="H5" s="230">
        <v>8</v>
      </c>
      <c r="I5" s="67" t="s">
        <v>319</v>
      </c>
      <c r="J5" s="227" t="s">
        <v>256</v>
      </c>
    </row>
    <row r="6" spans="1:15" s="218" customFormat="1">
      <c r="A6" s="68" t="s">
        <v>367</v>
      </c>
      <c r="B6" s="228"/>
      <c r="C6" s="68" t="s">
        <v>446</v>
      </c>
      <c r="D6" s="274"/>
      <c r="E6" s="67" t="s">
        <v>449</v>
      </c>
      <c r="F6" s="274">
        <v>1750</v>
      </c>
      <c r="G6" s="67" t="s">
        <v>460</v>
      </c>
      <c r="H6" s="274" t="s">
        <v>528</v>
      </c>
      <c r="I6" s="220"/>
      <c r="J6" s="194"/>
      <c r="L6" s="254"/>
    </row>
    <row r="7" spans="1:15" s="280" customFormat="1">
      <c r="A7" s="68" t="s">
        <v>464</v>
      </c>
      <c r="B7" s="282">
        <f>IFERROR(($D$5/$B$5*$F$6)*SUMPRODUCT(F12:F51,G12:G51)/1000,"")</f>
        <v>402.5</v>
      </c>
      <c r="C7" s="68" t="s">
        <v>465</v>
      </c>
      <c r="D7" s="281">
        <f ca="1">SUMPRODUCT('Cost &amp; Solution'!$M$51:$M$90,'Cost &amp; Solution'!$N$51:$N$90,'Cost &amp; Solution'!$O$51:$O$90,'Cost &amp; Solution'!$J$51:$J$90)</f>
        <v>31.008000000000003</v>
      </c>
      <c r="E7" s="220"/>
      <c r="F7" s="194"/>
      <c r="G7" s="220"/>
      <c r="H7" s="194"/>
      <c r="I7" s="220"/>
      <c r="J7" s="194"/>
    </row>
    <row r="8" spans="1:15">
      <c r="A8" s="198"/>
      <c r="B8" s="199"/>
      <c r="C8" s="199"/>
      <c r="D8" s="199"/>
      <c r="E8" s="199"/>
      <c r="F8" s="199"/>
      <c r="G8" s="199"/>
      <c r="H8" s="199"/>
      <c r="I8" s="199"/>
      <c r="J8" s="200"/>
    </row>
    <row r="9" spans="1:15" s="73" customFormat="1" hidden="1" outlineLevel="1">
      <c r="A9" s="71">
        <v>1</v>
      </c>
      <c r="B9" s="71">
        <v>2</v>
      </c>
      <c r="C9" s="71">
        <v>3</v>
      </c>
      <c r="D9" s="71">
        <v>4</v>
      </c>
      <c r="E9" s="71">
        <v>5</v>
      </c>
      <c r="F9" s="71">
        <v>6</v>
      </c>
      <c r="G9" s="71">
        <v>7</v>
      </c>
      <c r="H9" s="71">
        <v>8</v>
      </c>
      <c r="I9" s="71">
        <v>9</v>
      </c>
      <c r="J9" s="72">
        <v>10</v>
      </c>
      <c r="K9" s="273">
        <v>11</v>
      </c>
      <c r="L9" s="273">
        <v>12</v>
      </c>
      <c r="M9" s="273">
        <v>13</v>
      </c>
      <c r="N9" s="273">
        <v>14</v>
      </c>
      <c r="O9" s="273">
        <v>15</v>
      </c>
    </row>
    <row r="10" spans="1:15" collapsed="1">
      <c r="A10" s="334" t="s">
        <v>9</v>
      </c>
      <c r="B10" s="335"/>
      <c r="C10" s="335"/>
      <c r="D10" s="335"/>
      <c r="E10" s="335"/>
      <c r="F10" s="335"/>
      <c r="G10" s="335"/>
      <c r="H10" s="335"/>
      <c r="I10" s="335"/>
      <c r="J10" s="335"/>
    </row>
    <row r="11" spans="1:15">
      <c r="A11" s="68" t="s">
        <v>10</v>
      </c>
      <c r="B11" s="68" t="s">
        <v>456</v>
      </c>
      <c r="C11" s="68" t="s">
        <v>11</v>
      </c>
      <c r="D11" s="68" t="s">
        <v>377</v>
      </c>
      <c r="E11" s="68" t="s">
        <v>12</v>
      </c>
      <c r="F11" s="68" t="s">
        <v>13</v>
      </c>
      <c r="G11" s="68" t="s">
        <v>448</v>
      </c>
      <c r="H11" s="68" t="s">
        <v>247</v>
      </c>
      <c r="I11" s="68" t="s">
        <v>248</v>
      </c>
      <c r="J11" s="68" t="s">
        <v>376</v>
      </c>
      <c r="L11" s="67" t="s">
        <v>452</v>
      </c>
      <c r="M11" s="67" t="s">
        <v>453</v>
      </c>
      <c r="N11" s="67" t="s">
        <v>454</v>
      </c>
      <c r="O11" s="67" t="s">
        <v>455</v>
      </c>
    </row>
    <row r="12" spans="1:15" s="285" customFormat="1">
      <c r="A12" s="321" t="s">
        <v>531</v>
      </c>
      <c r="B12" s="318" t="s">
        <v>474</v>
      </c>
      <c r="C12" s="319">
        <v>160</v>
      </c>
      <c r="D12" s="319">
        <v>50</v>
      </c>
      <c r="E12" s="319">
        <v>130</v>
      </c>
      <c r="F12" s="320">
        <v>20</v>
      </c>
      <c r="G12" s="316">
        <v>1</v>
      </c>
      <c r="H12" s="316"/>
      <c r="I12" s="316"/>
      <c r="J12" s="316"/>
      <c r="K12" s="322"/>
      <c r="L12" s="316">
        <f t="shared" ref="L12:L17" si="0">IF(ISBLANK(A12),"",$F$6*G12)</f>
        <v>1750</v>
      </c>
      <c r="M12" s="319">
        <f>IF(ISBLANK($A12),"",IF($B12=list!$R$1,UI!C12+'Container Panel'!$A$65*2,UI!C12))</f>
        <v>170</v>
      </c>
      <c r="N12" s="319">
        <f>IF(ISBLANK($A12),"",IF($B12=list!$R$1,UI!D12+'Container Panel'!$A$65*2,UI!D12))</f>
        <v>60</v>
      </c>
      <c r="O12" s="231">
        <f>IF(ISBLANK($A12),"",IF($B12=list!$R$1,UI!E12+'Container Panel'!$A$65*2,UI!E12))</f>
        <v>140</v>
      </c>
    </row>
    <row r="13" spans="1:15" s="285" customFormat="1">
      <c r="A13" s="317" t="s">
        <v>532</v>
      </c>
      <c r="B13" s="318" t="s">
        <v>474</v>
      </c>
      <c r="C13" s="319">
        <v>270</v>
      </c>
      <c r="D13" s="319">
        <v>216</v>
      </c>
      <c r="E13" s="319">
        <v>67</v>
      </c>
      <c r="F13" s="320">
        <v>95</v>
      </c>
      <c r="G13" s="316">
        <v>1</v>
      </c>
      <c r="H13" s="316"/>
      <c r="I13" s="182"/>
      <c r="J13" s="182"/>
      <c r="L13" s="182">
        <f t="shared" si="0"/>
        <v>1750</v>
      </c>
      <c r="M13" s="231">
        <f>IF(ISBLANK($A13),"",IF($B13=list!$R$1,UI!C13+'Container Panel'!$A$65*2,UI!C13))</f>
        <v>280</v>
      </c>
      <c r="N13" s="231">
        <f>IF(ISBLANK($A13),"",IF($B13=list!$R$1,UI!D13+'Container Panel'!$A$65*2,UI!D13))</f>
        <v>226</v>
      </c>
      <c r="O13" s="231">
        <f>IF(ISBLANK($A13),"",IF($B13=list!$R$1,UI!E13+'Container Panel'!$A$65*2,UI!E13))</f>
        <v>77</v>
      </c>
    </row>
    <row r="14" spans="1:15">
      <c r="A14" s="317"/>
      <c r="B14" s="318"/>
      <c r="C14" s="319"/>
      <c r="D14" s="319"/>
      <c r="E14" s="319"/>
      <c r="F14" s="320"/>
      <c r="G14" s="316"/>
      <c r="H14" s="316"/>
      <c r="I14" s="182"/>
      <c r="J14" s="182"/>
      <c r="L14" s="182" t="str">
        <f t="shared" si="0"/>
        <v/>
      </c>
      <c r="M14" s="231" t="str">
        <f>IF(ISBLANK($A14),"",IF($B14=list!$R$1,UI!C14+'Container Panel'!$A$65*2,UI!C14))</f>
        <v/>
      </c>
      <c r="N14" s="231" t="str">
        <f>IF(ISBLANK($A14),"",IF($B14=list!$R$1,UI!D14+'Container Panel'!$A$65*2,UI!D14))</f>
        <v/>
      </c>
      <c r="O14" s="231" t="str">
        <f>IF(ISBLANK($A14),"",IF($B14=list!$R$1,UI!E14+'Container Panel'!$A$65*2,UI!E14))</f>
        <v/>
      </c>
    </row>
    <row r="15" spans="1:15">
      <c r="A15" s="317"/>
      <c r="B15" s="318"/>
      <c r="C15" s="319"/>
      <c r="D15" s="319"/>
      <c r="E15" s="319"/>
      <c r="F15" s="320"/>
      <c r="G15" s="316"/>
      <c r="H15" s="316"/>
      <c r="I15" s="182"/>
      <c r="J15" s="182"/>
      <c r="L15" s="182" t="str">
        <f t="shared" si="0"/>
        <v/>
      </c>
      <c r="M15" s="231" t="str">
        <f>IF(ISBLANK($A15),"",IF($B15=list!$R$1,UI!C15+'Container Panel'!$A$65*2,UI!C15))</f>
        <v/>
      </c>
      <c r="N15" s="231" t="str">
        <f>IF(ISBLANK($A15),"",IF($B15=list!$R$1,UI!D15+'Container Panel'!$A$65*2,UI!D15))</f>
        <v/>
      </c>
      <c r="O15" s="231" t="str">
        <f>IF(ISBLANK($A15),"",IF($B15=list!$R$1,UI!E15+'Container Panel'!$A$65*2,UI!E15))</f>
        <v/>
      </c>
    </row>
    <row r="16" spans="1:15">
      <c r="A16" s="317"/>
      <c r="B16" s="318"/>
      <c r="C16" s="319"/>
      <c r="D16" s="319"/>
      <c r="E16" s="319"/>
      <c r="F16" s="320"/>
      <c r="G16" s="316"/>
      <c r="H16" s="316"/>
      <c r="I16" s="182"/>
      <c r="J16" s="182"/>
      <c r="L16" s="182" t="str">
        <f t="shared" si="0"/>
        <v/>
      </c>
      <c r="M16" s="231" t="str">
        <f>IF(ISBLANK($A16),"",IF($B16=list!$R$1,UI!C16+'Container Panel'!$A$65*2,UI!C16))</f>
        <v/>
      </c>
      <c r="N16" s="231" t="str">
        <f>IF(ISBLANK($A16),"",IF($B16=list!$R$1,UI!D16+'Container Panel'!$A$65*2,UI!D16))</f>
        <v/>
      </c>
      <c r="O16" s="231" t="str">
        <f>IF(ISBLANK($A16),"",IF($B16=list!$R$1,UI!E16+'Container Panel'!$A$65*2,UI!E16))</f>
        <v/>
      </c>
    </row>
    <row r="17" spans="1:15">
      <c r="A17" s="317"/>
      <c r="B17" s="318"/>
      <c r="C17" s="319"/>
      <c r="D17" s="319"/>
      <c r="E17" s="319"/>
      <c r="F17" s="320"/>
      <c r="G17" s="316"/>
      <c r="H17" s="316"/>
      <c r="I17" s="182"/>
      <c r="J17" s="182"/>
      <c r="L17" s="182" t="str">
        <f t="shared" si="0"/>
        <v/>
      </c>
      <c r="M17" s="231" t="str">
        <f>IF(ISBLANK($A17),"",IF($B17=list!$R$1,UI!C17+'Container Panel'!$A$65*2,UI!C17))</f>
        <v/>
      </c>
      <c r="N17" s="231" t="str">
        <f>IF(ISBLANK($A17),"",IF($B17=list!$R$1,UI!D17+'Container Panel'!$A$65*2,UI!D17))</f>
        <v/>
      </c>
      <c r="O17" s="231" t="str">
        <f>IF(ISBLANK($A17),"",IF($B17=list!$R$1,UI!E17+'Container Panel'!$A$65*2,UI!E17))</f>
        <v/>
      </c>
    </row>
    <row r="18" spans="1:15">
      <c r="A18" s="321"/>
      <c r="B18" s="318"/>
      <c r="C18" s="319"/>
      <c r="D18" s="319"/>
      <c r="E18" s="319"/>
      <c r="F18" s="320"/>
      <c r="G18" s="316"/>
      <c r="H18" s="316"/>
      <c r="I18" s="182"/>
      <c r="J18" s="182"/>
      <c r="L18" s="182" t="str">
        <f t="shared" ref="L18:L51" si="1">IF(ISBLANK(A18),"",$F$6*G18)</f>
        <v/>
      </c>
      <c r="M18" s="231" t="str">
        <f>IF(ISBLANK($A18),"",IF($B18=list!$R$1,UI!C18+'Container Panel'!$A$65*2,UI!C18))</f>
        <v/>
      </c>
      <c r="N18" s="231" t="str">
        <f>IF(ISBLANK($A18),"",IF($B18=list!$R$1,UI!D18+'Container Panel'!$A$65*2,UI!D18))</f>
        <v/>
      </c>
      <c r="O18" s="231" t="str">
        <f>IF(ISBLANK($A18),"",IF($B18=list!$R$1,UI!E18+'Container Panel'!$A$65*2,UI!E18))</f>
        <v/>
      </c>
    </row>
    <row r="19" spans="1:15">
      <c r="A19" s="321"/>
      <c r="B19" s="318"/>
      <c r="C19" s="319"/>
      <c r="D19" s="319"/>
      <c r="E19" s="319"/>
      <c r="F19" s="320"/>
      <c r="G19" s="316"/>
      <c r="H19" s="316"/>
      <c r="I19" s="182"/>
      <c r="J19" s="182"/>
      <c r="L19" s="182" t="str">
        <f t="shared" si="1"/>
        <v/>
      </c>
      <c r="M19" s="231" t="str">
        <f>IF(ISBLANK($A19),"",IF($B19=list!$R$1,UI!C19+'Container Panel'!$A$65*2,UI!C19))</f>
        <v/>
      </c>
      <c r="N19" s="231" t="str">
        <f>IF(ISBLANK($A19),"",IF($B19=list!$R$1,UI!D19+'Container Panel'!$A$65*2,UI!D19))</f>
        <v/>
      </c>
      <c r="O19" s="231" t="str">
        <f>IF(ISBLANK($A19),"",IF($B19=list!$R$1,UI!E19+'Container Panel'!$A$65*2,UI!E19))</f>
        <v/>
      </c>
    </row>
    <row r="20" spans="1:15">
      <c r="A20" s="317"/>
      <c r="B20" s="318"/>
      <c r="C20" s="319"/>
      <c r="D20" s="319"/>
      <c r="E20" s="319"/>
      <c r="F20" s="320"/>
      <c r="G20" s="316"/>
      <c r="H20" s="316"/>
      <c r="I20" s="182"/>
      <c r="J20" s="182"/>
      <c r="L20" s="182" t="str">
        <f>IF(ISBLANK(A20),"",$F$6*G20)</f>
        <v/>
      </c>
      <c r="M20" s="231" t="str">
        <f>IF(ISBLANK($A20),"",IF($B20=list!$R$1,UI!C20+'Container Panel'!$A$65*2,UI!C20))</f>
        <v/>
      </c>
      <c r="N20" s="231" t="str">
        <f>IF(ISBLANK($A20),"",IF($B20=list!$R$1,UI!D20+'Container Panel'!$A$65*2,UI!D20))</f>
        <v/>
      </c>
      <c r="O20" s="231" t="str">
        <f>IF(ISBLANK($A20),"",IF($B20=list!$R$1,UI!E20+'Container Panel'!$A$65*2,UI!E20))</f>
        <v/>
      </c>
    </row>
    <row r="21" spans="1:15">
      <c r="A21" s="317"/>
      <c r="B21" s="318"/>
      <c r="C21" s="319"/>
      <c r="D21" s="319"/>
      <c r="E21" s="319"/>
      <c r="F21" s="320"/>
      <c r="G21" s="316"/>
      <c r="H21" s="316"/>
      <c r="I21" s="182"/>
      <c r="J21" s="182"/>
      <c r="L21" s="182" t="str">
        <f>IF(ISBLANK(A21),"",$F$6*G21)</f>
        <v/>
      </c>
      <c r="M21" s="231" t="str">
        <f>IF(ISBLANK($A21),"",IF($B21=list!$R$1,UI!C21+'Container Panel'!$A$65*2,UI!C21))</f>
        <v/>
      </c>
      <c r="N21" s="231" t="str">
        <f>IF(ISBLANK($A21),"",IF($B21=list!$R$1,UI!D21+'Container Panel'!$A$65*2,UI!D21))</f>
        <v/>
      </c>
      <c r="O21" s="231" t="str">
        <f>IF(ISBLANK($A21),"",IF($B21=list!$R$1,UI!E21+'Container Panel'!$A$65*2,UI!E21))</f>
        <v/>
      </c>
    </row>
    <row r="22" spans="1:15">
      <c r="A22" s="225"/>
      <c r="B22" s="318"/>
      <c r="C22" s="231"/>
      <c r="D22" s="231"/>
      <c r="E22" s="231"/>
      <c r="F22" s="320"/>
      <c r="G22" s="316"/>
      <c r="H22" s="182"/>
      <c r="I22" s="182"/>
      <c r="J22" s="182"/>
      <c r="L22" s="182" t="str">
        <f>IF(ISBLANK(A22),"",$F$6*G22)</f>
        <v/>
      </c>
      <c r="M22" s="231" t="str">
        <f>IF(ISBLANK($A22),"",IF($B22=list!$R$1,UI!C22+'Container Panel'!$A$65*2,UI!C22))</f>
        <v/>
      </c>
      <c r="N22" s="231" t="str">
        <f>IF(ISBLANK($A22),"",IF($B22=list!$R$1,UI!D22+'Container Panel'!$A$65*2,UI!D22))</f>
        <v/>
      </c>
      <c r="O22" s="231" t="str">
        <f>IF(ISBLANK($A22),"",IF($B22=list!$R$1,UI!E22+'Container Panel'!$A$65*2,UI!E22))</f>
        <v/>
      </c>
    </row>
    <row r="23" spans="1:15">
      <c r="A23" s="225"/>
      <c r="B23" s="318"/>
      <c r="C23" s="231"/>
      <c r="D23" s="231"/>
      <c r="E23" s="231"/>
      <c r="F23" s="320"/>
      <c r="G23" s="316"/>
      <c r="H23" s="182"/>
      <c r="I23" s="182"/>
      <c r="J23" s="182"/>
      <c r="L23" s="182" t="str">
        <f>IF(ISBLANK(A23),"",$F$6*G23)</f>
        <v/>
      </c>
      <c r="M23" s="231" t="str">
        <f>IF(ISBLANK($A23),"",IF($B23=list!$R$1,UI!C23+'Container Panel'!$A$65*2,UI!C23))</f>
        <v/>
      </c>
      <c r="N23" s="231" t="str">
        <f>IF(ISBLANK($A23),"",IF($B23=list!$R$1,UI!D23+'Container Panel'!$A$65*2,UI!D23))</f>
        <v/>
      </c>
      <c r="O23" s="231" t="str">
        <f>IF(ISBLANK($A23),"",IF($B23=list!$R$1,UI!E23+'Container Panel'!$A$65*2,UI!E23))</f>
        <v/>
      </c>
    </row>
    <row r="24" spans="1:15">
      <c r="A24" s="225"/>
      <c r="B24" s="318"/>
      <c r="C24" s="231"/>
      <c r="D24" s="231"/>
      <c r="E24" s="231"/>
      <c r="F24" s="320"/>
      <c r="G24" s="316"/>
      <c r="H24" s="182"/>
      <c r="I24" s="182"/>
      <c r="J24" s="182"/>
      <c r="L24" s="182" t="str">
        <f>IF(ISBLANK(A24),"",$F$6*G24)</f>
        <v/>
      </c>
      <c r="M24" s="231" t="str">
        <f>IF(ISBLANK($A24),"",IF($B24=list!$R$1,UI!C24+'Container Panel'!$A$65*2,UI!C24))</f>
        <v/>
      </c>
      <c r="N24" s="231" t="str">
        <f>IF(ISBLANK($A24),"",IF($B24=list!$R$1,UI!D24+'Container Panel'!$A$65*2,UI!D24))</f>
        <v/>
      </c>
      <c r="O24" s="231" t="str">
        <f>IF(ISBLANK($A24),"",IF($B24=list!$R$1,UI!E24+'Container Panel'!$A$65*2,UI!E24))</f>
        <v/>
      </c>
    </row>
    <row r="25" spans="1:15">
      <c r="A25" s="225"/>
      <c r="B25" s="229"/>
      <c r="C25" s="231"/>
      <c r="D25" s="231"/>
      <c r="E25" s="231"/>
      <c r="F25" s="232"/>
      <c r="G25" s="182"/>
      <c r="H25" s="182"/>
      <c r="I25" s="182"/>
      <c r="J25" s="182"/>
      <c r="L25" s="182" t="str">
        <f t="shared" si="1"/>
        <v/>
      </c>
      <c r="M25" s="231" t="str">
        <f>IF(ISBLANK($A25),"",IF($B25=list!$R$1,UI!C25+'Container Panel'!$A$65*2,UI!C25))</f>
        <v/>
      </c>
      <c r="N25" s="231" t="str">
        <f>IF(ISBLANK($A25),"",IF($B25=list!$R$1,UI!D25+'Container Panel'!$A$65*2,UI!D25))</f>
        <v/>
      </c>
      <c r="O25" s="231" t="str">
        <f>IF(ISBLANK($A25),"",IF($B25=list!$R$1,UI!E25+'Container Panel'!$A$65*2,UI!E25))</f>
        <v/>
      </c>
    </row>
    <row r="26" spans="1:15">
      <c r="A26" s="225"/>
      <c r="B26" s="229"/>
      <c r="C26" s="231"/>
      <c r="D26" s="231"/>
      <c r="E26" s="231"/>
      <c r="F26" s="232"/>
      <c r="G26" s="182"/>
      <c r="H26" s="182"/>
      <c r="I26" s="182"/>
      <c r="J26" s="182"/>
      <c r="L26" s="182" t="str">
        <f t="shared" si="1"/>
        <v/>
      </c>
      <c r="M26" s="231" t="str">
        <f>IF(ISBLANK($A26),"",IF($B26=list!$R$1,UI!C26+'Container Panel'!$A$65*2,UI!C26))</f>
        <v/>
      </c>
      <c r="N26" s="231" t="str">
        <f>IF(ISBLANK($A26),"",IF($B26=list!$R$1,UI!D26+'Container Panel'!$A$65*2,UI!D26))</f>
        <v/>
      </c>
      <c r="O26" s="231" t="str">
        <f>IF(ISBLANK($A26),"",IF($B26=list!$R$1,UI!E26+'Container Panel'!$A$65*2,UI!E26))</f>
        <v/>
      </c>
    </row>
    <row r="27" spans="1:15">
      <c r="A27" s="225"/>
      <c r="B27" s="229"/>
      <c r="C27" s="231"/>
      <c r="D27" s="231"/>
      <c r="E27" s="231"/>
      <c r="F27" s="232"/>
      <c r="G27" s="182"/>
      <c r="H27" s="182"/>
      <c r="I27" s="182"/>
      <c r="J27" s="182"/>
      <c r="L27" s="182" t="str">
        <f t="shared" si="1"/>
        <v/>
      </c>
      <c r="M27" s="231" t="str">
        <f>IF(ISBLANK($A27),"",IF($B27=list!$R$1,UI!C27+'Container Panel'!$A$65*2,UI!C27))</f>
        <v/>
      </c>
      <c r="N27" s="231" t="str">
        <f>IF(ISBLANK($A27),"",IF($B27=list!$R$1,UI!D27+'Container Panel'!$A$65*2,UI!D27))</f>
        <v/>
      </c>
      <c r="O27" s="231" t="str">
        <f>IF(ISBLANK($A27),"",IF($B27=list!$R$1,UI!E27+'Container Panel'!$A$65*2,UI!E27))</f>
        <v/>
      </c>
    </row>
    <row r="28" spans="1:15">
      <c r="A28" s="225"/>
      <c r="B28" s="229"/>
      <c r="C28" s="231"/>
      <c r="D28" s="231"/>
      <c r="E28" s="231"/>
      <c r="F28" s="232"/>
      <c r="G28" s="182"/>
      <c r="H28" s="182"/>
      <c r="I28" s="182"/>
      <c r="J28" s="182"/>
      <c r="L28" s="182" t="str">
        <f t="shared" si="1"/>
        <v/>
      </c>
      <c r="M28" s="231" t="str">
        <f>IF(ISBLANK($A28),"",IF($B28=list!$R$1,UI!C28+'Container Panel'!$A$65*2,UI!C28))</f>
        <v/>
      </c>
      <c r="N28" s="231" t="str">
        <f>IF(ISBLANK($A28),"",IF($B28=list!$R$1,UI!D28+'Container Panel'!$A$65*2,UI!D28))</f>
        <v/>
      </c>
      <c r="O28" s="231" t="str">
        <f>IF(ISBLANK($A28),"",IF($B28=list!$R$1,UI!E28+'Container Panel'!$A$65*2,UI!E28))</f>
        <v/>
      </c>
    </row>
    <row r="29" spans="1:15">
      <c r="A29" s="225"/>
      <c r="B29" s="229"/>
      <c r="C29" s="231"/>
      <c r="D29" s="231"/>
      <c r="E29" s="231"/>
      <c r="F29" s="232"/>
      <c r="G29" s="182"/>
      <c r="H29" s="182"/>
      <c r="I29" s="182"/>
      <c r="J29" s="182"/>
      <c r="L29" s="182" t="str">
        <f t="shared" si="1"/>
        <v/>
      </c>
      <c r="M29" s="231" t="str">
        <f>IF(ISBLANK($A29),"",IF($B29=list!$R$1,UI!C29+'Container Panel'!$A$65*2,UI!C29))</f>
        <v/>
      </c>
      <c r="N29" s="231" t="str">
        <f>IF(ISBLANK($A29),"",IF($B29=list!$R$1,UI!D29+'Container Panel'!$A$65*2,UI!D29))</f>
        <v/>
      </c>
      <c r="O29" s="231" t="str">
        <f>IF(ISBLANK($A29),"",IF($B29=list!$R$1,UI!E29+'Container Panel'!$A$65*2,UI!E29))</f>
        <v/>
      </c>
    </row>
    <row r="30" spans="1:15">
      <c r="A30" s="225"/>
      <c r="B30" s="229"/>
      <c r="C30" s="231"/>
      <c r="D30" s="231"/>
      <c r="E30" s="231"/>
      <c r="F30" s="232"/>
      <c r="G30" s="182"/>
      <c r="H30" s="182"/>
      <c r="I30" s="182"/>
      <c r="J30" s="182"/>
      <c r="L30" s="182" t="str">
        <f t="shared" si="1"/>
        <v/>
      </c>
      <c r="M30" s="231" t="str">
        <f>IF(ISBLANK($A30),"",IF($B30=list!$R$1,UI!C30+'Container Panel'!$A$65*2,UI!C30))</f>
        <v/>
      </c>
      <c r="N30" s="231" t="str">
        <f>IF(ISBLANK($A30),"",IF($B30=list!$R$1,UI!D30+'Container Panel'!$A$65*2,UI!D30))</f>
        <v/>
      </c>
      <c r="O30" s="231" t="str">
        <f>IF(ISBLANK($A30),"",IF($B30=list!$R$1,UI!E30+'Container Panel'!$A$65*2,UI!E30))</f>
        <v/>
      </c>
    </row>
    <row r="31" spans="1:15">
      <c r="A31" s="225"/>
      <c r="B31" s="229"/>
      <c r="C31" s="231"/>
      <c r="D31" s="231"/>
      <c r="E31" s="231"/>
      <c r="F31" s="232"/>
      <c r="G31" s="182"/>
      <c r="H31" s="182"/>
      <c r="I31" s="182"/>
      <c r="J31" s="182"/>
      <c r="L31" s="182" t="str">
        <f t="shared" si="1"/>
        <v/>
      </c>
      <c r="M31" s="231" t="str">
        <f>IF(ISBLANK($A31),"",IF($B31=list!$R$1,UI!C31+'Container Panel'!$A$65*2,UI!C31))</f>
        <v/>
      </c>
      <c r="N31" s="231" t="str">
        <f>IF(ISBLANK($A31),"",IF($B31=list!$R$1,UI!D31+'Container Panel'!$A$65*2,UI!D31))</f>
        <v/>
      </c>
      <c r="O31" s="231" t="str">
        <f>IF(ISBLANK($A31),"",IF($B31=list!$R$1,UI!E31+'Container Panel'!$A$65*2,UI!E31))</f>
        <v/>
      </c>
    </row>
    <row r="32" spans="1:15">
      <c r="A32" s="225"/>
      <c r="B32" s="229"/>
      <c r="C32" s="231"/>
      <c r="D32" s="231"/>
      <c r="E32" s="231"/>
      <c r="F32" s="232"/>
      <c r="G32" s="182"/>
      <c r="H32" s="182"/>
      <c r="I32" s="182"/>
      <c r="J32" s="182"/>
      <c r="L32" s="182" t="str">
        <f t="shared" si="1"/>
        <v/>
      </c>
      <c r="M32" s="231" t="str">
        <f>IF(ISBLANK($A32),"",IF($B32=list!$R$1,UI!C32+'Container Panel'!$A$65*2,UI!C32))</f>
        <v/>
      </c>
      <c r="N32" s="231" t="str">
        <f>IF(ISBLANK($A32),"",IF($B32=list!$R$1,UI!D32+'Container Panel'!$A$65*2,UI!D32))</f>
        <v/>
      </c>
      <c r="O32" s="231" t="str">
        <f>IF(ISBLANK($A32),"",IF($B32=list!$R$1,UI!E32+'Container Panel'!$A$65*2,UI!E32))</f>
        <v/>
      </c>
    </row>
    <row r="33" spans="1:15">
      <c r="A33" s="225"/>
      <c r="B33" s="229"/>
      <c r="C33" s="231"/>
      <c r="D33" s="231"/>
      <c r="E33" s="231"/>
      <c r="F33" s="232"/>
      <c r="G33" s="182"/>
      <c r="H33" s="182"/>
      <c r="I33" s="182"/>
      <c r="J33" s="182"/>
      <c r="L33" s="182" t="str">
        <f t="shared" si="1"/>
        <v/>
      </c>
      <c r="M33" s="231" t="str">
        <f>IF(ISBLANK($A33),"",IF($B33=list!$R$1,UI!C33+'Container Panel'!$A$65*2,UI!C33))</f>
        <v/>
      </c>
      <c r="N33" s="231" t="str">
        <f>IF(ISBLANK($A33),"",IF($B33=list!$R$1,UI!D33+'Container Panel'!$A$65*2,UI!D33))</f>
        <v/>
      </c>
      <c r="O33" s="231" t="str">
        <f>IF(ISBLANK($A33),"",IF($B33=list!$R$1,UI!E33+'Container Panel'!$A$65*2,UI!E33))</f>
        <v/>
      </c>
    </row>
    <row r="34" spans="1:15">
      <c r="A34" s="225"/>
      <c r="B34" s="229"/>
      <c r="C34" s="231"/>
      <c r="D34" s="231"/>
      <c r="E34" s="231"/>
      <c r="F34" s="232"/>
      <c r="G34" s="182"/>
      <c r="H34" s="182"/>
      <c r="I34" s="182"/>
      <c r="J34" s="182"/>
      <c r="L34" s="182" t="str">
        <f t="shared" si="1"/>
        <v/>
      </c>
      <c r="M34" s="231" t="str">
        <f>IF(ISBLANK($A34),"",IF($B34=list!$R$1,UI!C34+'Container Panel'!$A$65*2,UI!C34))</f>
        <v/>
      </c>
      <c r="N34" s="231" t="str">
        <f>IF(ISBLANK($A34),"",IF($B34=list!$R$1,UI!D34+'Container Panel'!$A$65*2,UI!D34))</f>
        <v/>
      </c>
      <c r="O34" s="231" t="str">
        <f>IF(ISBLANK($A34),"",IF($B34=list!$R$1,UI!E34+'Container Panel'!$A$65*2,UI!E34))</f>
        <v/>
      </c>
    </row>
    <row r="35" spans="1:15">
      <c r="A35" s="225"/>
      <c r="B35" s="229"/>
      <c r="C35" s="231"/>
      <c r="D35" s="231"/>
      <c r="E35" s="231"/>
      <c r="F35" s="232"/>
      <c r="G35" s="182"/>
      <c r="H35" s="182"/>
      <c r="I35" s="182"/>
      <c r="J35" s="182"/>
      <c r="L35" s="182" t="str">
        <f t="shared" si="1"/>
        <v/>
      </c>
      <c r="M35" s="231" t="str">
        <f>IF(ISBLANK($A35),"",IF($B35=list!$R$1,UI!C35+'Container Panel'!$A$65*2,UI!C35))</f>
        <v/>
      </c>
      <c r="N35" s="231" t="str">
        <f>IF(ISBLANK($A35),"",IF($B35=list!$R$1,UI!D35+'Container Panel'!$A$65*2,UI!D35))</f>
        <v/>
      </c>
      <c r="O35" s="231" t="str">
        <f>IF(ISBLANK($A35),"",IF($B35=list!$R$1,UI!E35+'Container Panel'!$A$65*2,UI!E35))</f>
        <v/>
      </c>
    </row>
    <row r="36" spans="1:15">
      <c r="A36" s="225"/>
      <c r="B36" s="229"/>
      <c r="C36" s="231"/>
      <c r="D36" s="231"/>
      <c r="E36" s="231"/>
      <c r="F36" s="232"/>
      <c r="G36" s="182"/>
      <c r="H36" s="182"/>
      <c r="I36" s="182"/>
      <c r="J36" s="182"/>
      <c r="L36" s="182" t="str">
        <f t="shared" si="1"/>
        <v/>
      </c>
      <c r="M36" s="231" t="str">
        <f>IF(ISBLANK($A36),"",IF($B36=list!$R$1,UI!C36+'Container Panel'!$A$65*2,UI!C36))</f>
        <v/>
      </c>
      <c r="N36" s="231" t="str">
        <f>IF(ISBLANK($A36),"",IF($B36=list!$R$1,UI!D36+'Container Panel'!$A$65*2,UI!D36))</f>
        <v/>
      </c>
      <c r="O36" s="231" t="str">
        <f>IF(ISBLANK($A36),"",IF($B36=list!$R$1,UI!E36+'Container Panel'!$A$65*2,UI!E36))</f>
        <v/>
      </c>
    </row>
    <row r="37" spans="1:15">
      <c r="A37" s="225"/>
      <c r="B37" s="229"/>
      <c r="C37" s="231"/>
      <c r="D37" s="231"/>
      <c r="E37" s="231"/>
      <c r="F37" s="232"/>
      <c r="G37" s="182"/>
      <c r="H37" s="182"/>
      <c r="I37" s="182"/>
      <c r="J37" s="182"/>
      <c r="L37" s="182" t="str">
        <f t="shared" si="1"/>
        <v/>
      </c>
      <c r="M37" s="231" t="str">
        <f>IF(ISBLANK($A37),"",IF($B37=list!$R$1,UI!C37+'Container Panel'!$A$65*2,UI!C37))</f>
        <v/>
      </c>
      <c r="N37" s="231" t="str">
        <f>IF(ISBLANK($A37),"",IF($B37=list!$R$1,UI!D37+'Container Panel'!$A$65*2,UI!D37))</f>
        <v/>
      </c>
      <c r="O37" s="231" t="str">
        <f>IF(ISBLANK($A37),"",IF($B37=list!$R$1,UI!E37+'Container Panel'!$A$65*2,UI!E37))</f>
        <v/>
      </c>
    </row>
    <row r="38" spans="1:15">
      <c r="A38" s="225"/>
      <c r="B38" s="229"/>
      <c r="C38" s="231"/>
      <c r="D38" s="231"/>
      <c r="E38" s="231"/>
      <c r="F38" s="232"/>
      <c r="G38" s="182"/>
      <c r="H38" s="182"/>
      <c r="I38" s="182"/>
      <c r="J38" s="182"/>
      <c r="L38" s="182" t="str">
        <f t="shared" si="1"/>
        <v/>
      </c>
      <c r="M38" s="231" t="str">
        <f>IF(ISBLANK($A38),"",IF($B38=list!$R$1,UI!C38+'Container Panel'!$A$65*2,UI!C38))</f>
        <v/>
      </c>
      <c r="N38" s="231" t="str">
        <f>IF(ISBLANK($A38),"",IF($B38=list!$R$1,UI!D38+'Container Panel'!$A$65*2,UI!D38))</f>
        <v/>
      </c>
      <c r="O38" s="231" t="str">
        <f>IF(ISBLANK($A38),"",IF($B38=list!$R$1,UI!E38+'Container Panel'!$A$65*2,UI!E38))</f>
        <v/>
      </c>
    </row>
    <row r="39" spans="1:15">
      <c r="A39" s="225"/>
      <c r="B39" s="229"/>
      <c r="C39" s="231"/>
      <c r="D39" s="231"/>
      <c r="E39" s="231"/>
      <c r="F39" s="232"/>
      <c r="G39" s="182"/>
      <c r="H39" s="182"/>
      <c r="I39" s="182"/>
      <c r="J39" s="182"/>
      <c r="L39" s="182" t="str">
        <f t="shared" si="1"/>
        <v/>
      </c>
      <c r="M39" s="231" t="str">
        <f>IF(ISBLANK($A39),"",IF($B39=list!$R$1,UI!C39+'Container Panel'!$A$65*2,UI!C39))</f>
        <v/>
      </c>
      <c r="N39" s="231" t="str">
        <f>IF(ISBLANK($A39),"",IF($B39=list!$R$1,UI!D39+'Container Panel'!$A$65*2,UI!D39))</f>
        <v/>
      </c>
      <c r="O39" s="231" t="str">
        <f>IF(ISBLANK($A39),"",IF($B39=list!$R$1,UI!E39+'Container Panel'!$A$65*2,UI!E39))</f>
        <v/>
      </c>
    </row>
    <row r="40" spans="1:15">
      <c r="A40" s="225"/>
      <c r="B40" s="229"/>
      <c r="C40" s="231"/>
      <c r="D40" s="231"/>
      <c r="E40" s="231"/>
      <c r="F40" s="232"/>
      <c r="G40" s="182"/>
      <c r="H40" s="182"/>
      <c r="I40" s="182"/>
      <c r="J40" s="182"/>
      <c r="L40" s="182" t="str">
        <f t="shared" si="1"/>
        <v/>
      </c>
      <c r="M40" s="231" t="str">
        <f>IF(ISBLANK($A40),"",IF($B40=list!$R$1,UI!C40+'Container Panel'!$A$65*2,UI!C40))</f>
        <v/>
      </c>
      <c r="N40" s="231" t="str">
        <f>IF(ISBLANK($A40),"",IF($B40=list!$R$1,UI!D40+'Container Panel'!$A$65*2,UI!D40))</f>
        <v/>
      </c>
      <c r="O40" s="231" t="str">
        <f>IF(ISBLANK($A40),"",IF($B40=list!$R$1,UI!E40+'Container Panel'!$A$65*2,UI!E40))</f>
        <v/>
      </c>
    </row>
    <row r="41" spans="1:15">
      <c r="A41" s="225"/>
      <c r="B41" s="229"/>
      <c r="C41" s="231"/>
      <c r="D41" s="231"/>
      <c r="E41" s="231"/>
      <c r="F41" s="232"/>
      <c r="G41" s="182"/>
      <c r="H41" s="182"/>
      <c r="I41" s="182"/>
      <c r="J41" s="182"/>
      <c r="L41" s="182" t="str">
        <f t="shared" si="1"/>
        <v/>
      </c>
      <c r="M41" s="231" t="str">
        <f>IF(ISBLANK($A41),"",IF($B41=list!$R$1,UI!C41+'Container Panel'!$A$65*2,UI!C41))</f>
        <v/>
      </c>
      <c r="N41" s="231" t="str">
        <f>IF(ISBLANK($A41),"",IF($B41=list!$R$1,UI!D41+'Container Panel'!$A$65*2,UI!D41))</f>
        <v/>
      </c>
      <c r="O41" s="231" t="str">
        <f>IF(ISBLANK($A41),"",IF($B41=list!$R$1,UI!E41+'Container Panel'!$A$65*2,UI!E41))</f>
        <v/>
      </c>
    </row>
    <row r="42" spans="1:15">
      <c r="A42" s="225"/>
      <c r="B42" s="229"/>
      <c r="C42" s="231"/>
      <c r="D42" s="231"/>
      <c r="E42" s="231"/>
      <c r="F42" s="232"/>
      <c r="G42" s="182"/>
      <c r="H42" s="182"/>
      <c r="I42" s="182"/>
      <c r="J42" s="182"/>
      <c r="L42" s="182" t="str">
        <f t="shared" si="1"/>
        <v/>
      </c>
      <c r="M42" s="231" t="str">
        <f>IF(ISBLANK($A42),"",IF($B42=list!$R$1,UI!C42+'Container Panel'!$A$65*2,UI!C42))</f>
        <v/>
      </c>
      <c r="N42" s="231" t="str">
        <f>IF(ISBLANK($A42),"",IF($B42=list!$R$1,UI!D42+'Container Panel'!$A$65*2,UI!D42))</f>
        <v/>
      </c>
      <c r="O42" s="231" t="str">
        <f>IF(ISBLANK($A42),"",IF($B42=list!$R$1,UI!E42+'Container Panel'!$A$65*2,UI!E42))</f>
        <v/>
      </c>
    </row>
    <row r="43" spans="1:15">
      <c r="A43" s="225"/>
      <c r="B43" s="229"/>
      <c r="C43" s="231"/>
      <c r="D43" s="231"/>
      <c r="E43" s="231"/>
      <c r="F43" s="232"/>
      <c r="G43" s="182"/>
      <c r="H43" s="182"/>
      <c r="I43" s="182"/>
      <c r="J43" s="182"/>
      <c r="L43" s="182" t="str">
        <f t="shared" si="1"/>
        <v/>
      </c>
      <c r="M43" s="231" t="str">
        <f>IF(ISBLANK($A43),"",IF($B43=list!$R$1,UI!C43+'Container Panel'!$A$65*2,UI!C43))</f>
        <v/>
      </c>
      <c r="N43" s="231" t="str">
        <f>IF(ISBLANK($A43),"",IF($B43=list!$R$1,UI!D43+'Container Panel'!$A$65*2,UI!D43))</f>
        <v/>
      </c>
      <c r="O43" s="231" t="str">
        <f>IF(ISBLANK($A43),"",IF($B43=list!$R$1,UI!E43+'Container Panel'!$A$65*2,UI!E43))</f>
        <v/>
      </c>
    </row>
    <row r="44" spans="1:15">
      <c r="A44" s="225"/>
      <c r="B44" s="229"/>
      <c r="C44" s="231"/>
      <c r="D44" s="231"/>
      <c r="E44" s="231"/>
      <c r="F44" s="232"/>
      <c r="G44" s="182"/>
      <c r="H44" s="182"/>
      <c r="I44" s="182"/>
      <c r="J44" s="182"/>
      <c r="L44" s="182" t="str">
        <f t="shared" si="1"/>
        <v/>
      </c>
      <c r="M44" s="231" t="str">
        <f>IF(ISBLANK($A44),"",IF($B44=list!$R$1,UI!C44+'Container Panel'!$A$65*2,UI!C44))</f>
        <v/>
      </c>
      <c r="N44" s="231" t="str">
        <f>IF(ISBLANK($A44),"",IF($B44=list!$R$1,UI!D44+'Container Panel'!$A$65*2,UI!D44))</f>
        <v/>
      </c>
      <c r="O44" s="231" t="str">
        <f>IF(ISBLANK($A44),"",IF($B44=list!$R$1,UI!E44+'Container Panel'!$A$65*2,UI!E44))</f>
        <v/>
      </c>
    </row>
    <row r="45" spans="1:15">
      <c r="A45" s="225"/>
      <c r="B45" s="229"/>
      <c r="C45" s="231"/>
      <c r="D45" s="231"/>
      <c r="E45" s="231"/>
      <c r="F45" s="232"/>
      <c r="G45" s="182"/>
      <c r="H45" s="182"/>
      <c r="I45" s="182"/>
      <c r="J45" s="182"/>
      <c r="L45" s="182" t="str">
        <f t="shared" si="1"/>
        <v/>
      </c>
      <c r="M45" s="231" t="str">
        <f>IF(ISBLANK($A45),"",IF($B45=list!$R$1,UI!C45+'Container Panel'!$A$65*2,UI!C45))</f>
        <v/>
      </c>
      <c r="N45" s="231" t="str">
        <f>IF(ISBLANK($A45),"",IF($B45=list!$R$1,UI!D45+'Container Panel'!$A$65*2,UI!D45))</f>
        <v/>
      </c>
      <c r="O45" s="231" t="str">
        <f>IF(ISBLANK($A45),"",IF($B45=list!$R$1,UI!E45+'Container Panel'!$A$65*2,UI!E45))</f>
        <v/>
      </c>
    </row>
    <row r="46" spans="1:15">
      <c r="A46" s="225"/>
      <c r="B46" s="229"/>
      <c r="C46" s="231"/>
      <c r="D46" s="231"/>
      <c r="E46" s="231"/>
      <c r="F46" s="232"/>
      <c r="G46" s="182"/>
      <c r="H46" s="182"/>
      <c r="I46" s="182"/>
      <c r="J46" s="182"/>
      <c r="L46" s="182" t="str">
        <f t="shared" si="1"/>
        <v/>
      </c>
      <c r="M46" s="231" t="str">
        <f>IF(ISBLANK($A46),"",IF($B46=list!$R$1,UI!C46+'Container Panel'!$A$65*2,UI!C46))</f>
        <v/>
      </c>
      <c r="N46" s="231" t="str">
        <f>IF(ISBLANK($A46),"",IF($B46=list!$R$1,UI!D46+'Container Panel'!$A$65*2,UI!D46))</f>
        <v/>
      </c>
      <c r="O46" s="231" t="str">
        <f>IF(ISBLANK($A46),"",IF($B46=list!$R$1,UI!E46+'Container Panel'!$A$65*2,UI!E46))</f>
        <v/>
      </c>
    </row>
    <row r="47" spans="1:15">
      <c r="A47" s="225"/>
      <c r="B47" s="229"/>
      <c r="C47" s="231"/>
      <c r="D47" s="231"/>
      <c r="E47" s="231"/>
      <c r="F47" s="232"/>
      <c r="G47" s="182"/>
      <c r="H47" s="182"/>
      <c r="I47" s="182"/>
      <c r="J47" s="182"/>
      <c r="L47" s="182" t="str">
        <f t="shared" si="1"/>
        <v/>
      </c>
      <c r="M47" s="231" t="str">
        <f>IF(ISBLANK($A47),"",IF($B47=list!$R$1,UI!C47+'Container Panel'!$A$65*2,UI!C47))</f>
        <v/>
      </c>
      <c r="N47" s="231" t="str">
        <f>IF(ISBLANK($A47),"",IF($B47=list!$R$1,UI!D47+'Container Panel'!$A$65*2,UI!D47))</f>
        <v/>
      </c>
      <c r="O47" s="231" t="str">
        <f>IF(ISBLANK($A47),"",IF($B47=list!$R$1,UI!E47+'Container Panel'!$A$65*2,UI!E47))</f>
        <v/>
      </c>
    </row>
    <row r="48" spans="1:15">
      <c r="A48" s="225"/>
      <c r="B48" s="229"/>
      <c r="C48" s="231"/>
      <c r="D48" s="231"/>
      <c r="E48" s="231"/>
      <c r="F48" s="232"/>
      <c r="G48" s="182"/>
      <c r="H48" s="182"/>
      <c r="I48" s="182"/>
      <c r="J48" s="182"/>
      <c r="L48" s="182" t="str">
        <f t="shared" si="1"/>
        <v/>
      </c>
      <c r="M48" s="231" t="str">
        <f>IF(ISBLANK($A48),"",IF($B48=list!$R$1,UI!C48+'Container Panel'!$A$65*2,UI!C48))</f>
        <v/>
      </c>
      <c r="N48" s="231" t="str">
        <f>IF(ISBLANK($A48),"",IF($B48=list!$R$1,UI!D48+'Container Panel'!$A$65*2,UI!D48))</f>
        <v/>
      </c>
      <c r="O48" s="231" t="str">
        <f>IF(ISBLANK($A48),"",IF($B48=list!$R$1,UI!E48+'Container Panel'!$A$65*2,UI!E48))</f>
        <v/>
      </c>
    </row>
    <row r="49" spans="1:15">
      <c r="A49" s="225"/>
      <c r="B49" s="229"/>
      <c r="C49" s="231"/>
      <c r="D49" s="231"/>
      <c r="E49" s="231"/>
      <c r="F49" s="232"/>
      <c r="G49" s="182"/>
      <c r="H49" s="182"/>
      <c r="I49" s="182"/>
      <c r="J49" s="182"/>
      <c r="L49" s="182" t="str">
        <f t="shared" si="1"/>
        <v/>
      </c>
      <c r="M49" s="231" t="str">
        <f>IF(ISBLANK($A49),"",IF($B49=list!$R$1,UI!C49+'Container Panel'!$A$65*2,UI!C49))</f>
        <v/>
      </c>
      <c r="N49" s="231" t="str">
        <f>IF(ISBLANK($A49),"",IF($B49=list!$R$1,UI!D49+'Container Panel'!$A$65*2,UI!D49))</f>
        <v/>
      </c>
      <c r="O49" s="231" t="str">
        <f>IF(ISBLANK($A49),"",IF($B49=list!$R$1,UI!E49+'Container Panel'!$A$65*2,UI!E49))</f>
        <v/>
      </c>
    </row>
    <row r="50" spans="1:15">
      <c r="A50" s="225"/>
      <c r="B50" s="229"/>
      <c r="C50" s="231"/>
      <c r="D50" s="231"/>
      <c r="E50" s="231"/>
      <c r="F50" s="232"/>
      <c r="G50" s="182"/>
      <c r="H50" s="182"/>
      <c r="I50" s="182"/>
      <c r="J50" s="182"/>
      <c r="L50" s="182" t="str">
        <f t="shared" si="1"/>
        <v/>
      </c>
      <c r="M50" s="231" t="str">
        <f>IF(ISBLANK($A50),"",IF($B50=list!$R$1,UI!C50+'Container Panel'!$A$65*2,UI!C50))</f>
        <v/>
      </c>
      <c r="N50" s="231" t="str">
        <f>IF(ISBLANK($A50),"",IF($B50=list!$R$1,UI!D50+'Container Panel'!$A$65*2,UI!D50))</f>
        <v/>
      </c>
      <c r="O50" s="231" t="str">
        <f>IF(ISBLANK($A50),"",IF($B50=list!$R$1,UI!E50+'Container Panel'!$A$65*2,UI!E50))</f>
        <v/>
      </c>
    </row>
    <row r="51" spans="1:15">
      <c r="A51" s="225"/>
      <c r="B51" s="225"/>
      <c r="C51" s="231"/>
      <c r="D51" s="231"/>
      <c r="E51" s="231"/>
      <c r="F51" s="232"/>
      <c r="G51" s="182"/>
      <c r="H51" s="182"/>
      <c r="I51" s="182"/>
      <c r="J51" s="182"/>
      <c r="L51" s="182" t="str">
        <f t="shared" si="1"/>
        <v/>
      </c>
      <c r="M51" s="231" t="str">
        <f>IF(ISBLANK($A51),"",IF($B51=list!$R$1,UI!C51+'Container Panel'!$A$65*2,UI!C51))</f>
        <v/>
      </c>
      <c r="N51" s="231" t="str">
        <f>IF(ISBLANK($A51),"",IF($B51=list!$R$1,UI!D51+'Container Panel'!$A$65*2,UI!D51))</f>
        <v/>
      </c>
      <c r="O51" s="231" t="str">
        <f>IF(ISBLANK($A51),"",IF($B51=list!$R$1,UI!E51+'Container Panel'!$A$65*2,UI!E51))</f>
        <v/>
      </c>
    </row>
    <row r="52" spans="1:15">
      <c r="H52" s="76"/>
    </row>
    <row r="53" spans="1:15">
      <c r="H53" s="76"/>
    </row>
    <row r="54" spans="1:15">
      <c r="H54" s="76"/>
    </row>
    <row r="55" spans="1:15">
      <c r="H55" s="76"/>
    </row>
    <row r="56" spans="1:15">
      <c r="H56" s="76"/>
    </row>
  </sheetData>
  <mergeCells count="3">
    <mergeCell ref="A1:J1"/>
    <mergeCell ref="A3:J3"/>
    <mergeCell ref="A10:J10"/>
  </mergeCells>
  <phoneticPr fontId="4" type="noConversion"/>
  <conditionalFormatting sqref="A16:B51">
    <cfRule type="expression" dxfId="35" priority="3">
      <formula>$A16=""</formula>
    </cfRule>
  </conditionalFormatting>
  <conditionalFormatting sqref="A12:B15">
    <cfRule type="expression" dxfId="34" priority="1">
      <formula>$A12=""</formula>
    </cfRule>
  </conditionalFormatting>
  <dataValidations count="7">
    <dataValidation type="whole" showInputMessage="1" showErrorMessage="1" sqref="L12:L51" xr:uid="{00000000-0002-0000-0300-000000000000}">
      <formula1>0</formula1>
      <formula2>99999</formula2>
    </dataValidation>
    <dataValidation type="whole" showInputMessage="1" showErrorMessage="1" sqref="H4 B5 D5" xr:uid="{00000000-0002-0000-0300-000001000000}">
      <formula1>1</formula1>
      <formula2>99999</formula2>
    </dataValidation>
    <dataValidation type="whole" allowBlank="1" showInputMessage="1" showErrorMessage="1" sqref="H5" xr:uid="{00000000-0002-0000-0300-000002000000}">
      <formula1>0</formula1>
      <formula2>100</formula2>
    </dataValidation>
    <dataValidation type="decimal" showInputMessage="1" showErrorMessage="1" sqref="B6" xr:uid="{00000000-0002-0000-0300-000003000000}">
      <formula1>0</formula1>
      <formula2>1</formula2>
    </dataValidation>
    <dataValidation type="whole" showInputMessage="1" showErrorMessage="1" sqref="D6" xr:uid="{00000000-0002-0000-0300-000004000000}">
      <formula1>1</formula1>
      <formula2>1000000000</formula2>
    </dataValidation>
    <dataValidation type="decimal" showInputMessage="1" showErrorMessage="1" sqref="M12:O51 F12:F51" xr:uid="{00000000-0002-0000-0300-000005000000}">
      <formula1>0</formula1>
      <formula2>99999</formula2>
    </dataValidation>
    <dataValidation showInputMessage="1" showErrorMessage="1" sqref="B7 D7" xr:uid="{00000000-0002-0000-0300-000006000000}"/>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8" id="{44DCA4DB-46BA-4B39-BDBC-7AD9099085C8}">
            <xm:f>OR('Cost &amp; Solution'!$I55=0,'Cost &amp; Solution'!$I55="")</xm:f>
            <x14:dxf>
              <fill>
                <patternFill>
                  <bgColor rgb="FFC00000"/>
                </patternFill>
              </fill>
            </x14:dxf>
          </x14:cfRule>
          <xm:sqref>A16:B51</xm:sqref>
        </x14:conditionalFormatting>
        <x14:conditionalFormatting xmlns:xm="http://schemas.microsoft.com/office/excel/2006/main">
          <x14:cfRule type="expression" priority="2" id="{755F1F65-7A13-47C6-9A1E-C9555A81D332}">
            <xm:f>OR('Cost &amp; Solution'!$I51=0,'Cost &amp; Solution'!$I51="")</xm:f>
            <x14:dxf>
              <fill>
                <patternFill>
                  <bgColor rgb="FFC00000"/>
                </patternFill>
              </fill>
            </x14:dxf>
          </x14:cfRule>
          <xm:sqref>A12:B15</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00000000-0002-0000-0300-000007000000}">
          <x14:formula1>
            <xm:f>list!$A$1:$A$2</xm:f>
          </x14:formula1>
          <xm:sqref>J5</xm:sqref>
        </x14:dataValidation>
        <x14:dataValidation type="list" allowBlank="1" showInputMessage="1" showErrorMessage="1" xr:uid="{00000000-0002-0000-0300-000008000000}">
          <x14:formula1>
            <xm:f>list!$D$1:$D$4</xm:f>
          </x14:formula1>
          <xm:sqref>I12:I51</xm:sqref>
        </x14:dataValidation>
        <x14:dataValidation type="list" allowBlank="1" showInputMessage="1" showErrorMessage="1" xr:uid="{00000000-0002-0000-0300-000009000000}">
          <x14:formula1>
            <xm:f>list!$P$1:$P$48</xm:f>
          </x14:formula1>
          <xm:sqref>J12:J51</xm:sqref>
        </x14:dataValidation>
        <x14:dataValidation type="list" allowBlank="1" showInputMessage="1" showErrorMessage="1" xr:uid="{00000000-0002-0000-0300-00000A000000}">
          <x14:formula1>
            <xm:f>list!$R$1:$R$2</xm:f>
          </x14:formula1>
          <xm:sqref>B12:B51</xm:sqref>
        </x14:dataValidation>
        <x14:dataValidation type="list" allowBlank="1" showInputMessage="1" showErrorMessage="1" xr:uid="{00000000-0002-0000-0300-00000B000000}">
          <x14:formula1>
            <xm:f>list!$S$1:$S$2</xm:f>
          </x14:formula1>
          <xm:sqref>H6:H7</xm:sqref>
        </x14:dataValidation>
        <x14:dataValidation type="list" allowBlank="1" showInputMessage="1" showErrorMessage="1" xr:uid="{00000000-0002-0000-0300-00000C000000}">
          <x14:formula1>
            <xm:f>list!$C$1:$C$4</xm:f>
          </x14:formula1>
          <xm:sqref>H12:H51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3" tint="0.39997558519241921"/>
  </sheetPr>
  <dimension ref="A1:Y200"/>
  <sheetViews>
    <sheetView showGridLines="0" zoomScaleNormal="100" workbookViewId="0">
      <selection activeCell="A13" sqref="A13"/>
    </sheetView>
  </sheetViews>
  <sheetFormatPr defaultRowHeight="16.5" outlineLevelRow="1" outlineLevelCol="1"/>
  <cols>
    <col min="1" max="10" width="15.875" style="65" customWidth="1"/>
    <col min="11" max="11" width="9" style="65" customWidth="1"/>
    <col min="12" max="12" width="13.25" style="152" customWidth="1" outlineLevel="1"/>
    <col min="13" max="16" width="13.25" style="65" customWidth="1" outlineLevel="1"/>
    <col min="17" max="17" width="13.25" style="218" customWidth="1" outlineLevel="1"/>
    <col min="18" max="18" width="13.25" style="238" customWidth="1" outlineLevel="1"/>
    <col min="19" max="22" width="13.375" style="239" customWidth="1" outlineLevel="1"/>
    <col min="23" max="23" width="13.375" style="243" customWidth="1" outlineLevel="1"/>
    <col min="24" max="24" width="15.375" style="254" customWidth="1" outlineLevel="1"/>
    <col min="25" max="25" width="15.375" style="314" customWidth="1" outlineLevel="1"/>
    <col min="26" max="16384" width="9" style="65"/>
  </cols>
  <sheetData>
    <row r="1" spans="1:25">
      <c r="A1" s="337" t="s">
        <v>14</v>
      </c>
      <c r="B1" s="336"/>
      <c r="C1" s="336"/>
      <c r="D1" s="336"/>
      <c r="E1" s="336"/>
      <c r="F1" s="336"/>
      <c r="G1" s="336"/>
      <c r="H1" s="336"/>
      <c r="I1" s="336"/>
      <c r="J1" s="336"/>
    </row>
    <row r="2" spans="1:25" s="78" customFormat="1">
      <c r="A2" s="334" t="s">
        <v>286</v>
      </c>
      <c r="B2" s="335"/>
      <c r="C2" s="335"/>
      <c r="D2" s="335"/>
      <c r="E2" s="335"/>
      <c r="F2" s="335"/>
      <c r="G2" s="335"/>
      <c r="H2" s="335"/>
      <c r="I2" s="335"/>
      <c r="J2" s="335"/>
    </row>
    <row r="3" spans="1:25" s="152" customFormat="1">
      <c r="A3" s="92" t="s">
        <v>287</v>
      </c>
      <c r="B3" s="333" t="s">
        <v>284</v>
      </c>
      <c r="C3" s="342"/>
      <c r="D3" s="342"/>
      <c r="E3" s="338"/>
      <c r="F3" s="181"/>
      <c r="G3" s="333" t="s">
        <v>285</v>
      </c>
      <c r="H3" s="342"/>
      <c r="I3" s="338"/>
      <c r="J3" s="181"/>
      <c r="Q3" s="218"/>
      <c r="R3" s="238"/>
      <c r="S3" s="239"/>
      <c r="T3" s="239"/>
      <c r="U3" s="239"/>
      <c r="V3" s="239"/>
      <c r="W3" s="243"/>
      <c r="X3" s="254"/>
      <c r="Y3" s="314"/>
    </row>
    <row r="4" spans="1:25" s="152" customFormat="1">
      <c r="A4" s="160">
        <v>1</v>
      </c>
      <c r="B4" s="221" t="str">
        <f>IFERROR('Optimization Simple'!A7,"")</f>
        <v/>
      </c>
      <c r="C4" s="68" t="s">
        <v>288</v>
      </c>
      <c r="D4" s="194" t="str">
        <f>IFERROR('Optimization Simple'!B7,"")</f>
        <v/>
      </c>
      <c r="E4" s="68" t="s">
        <v>289</v>
      </c>
      <c r="F4" s="194"/>
      <c r="G4" s="194" t="str">
        <f>IFERROR('Optimization Simple'!C7,"")</f>
        <v/>
      </c>
      <c r="H4" s="151" t="s">
        <v>290</v>
      </c>
      <c r="I4" s="194" t="str">
        <f>IFERROR('Optimization Simple'!D7,"")</f>
        <v/>
      </c>
      <c r="J4" s="194"/>
      <c r="Q4" s="218"/>
      <c r="R4" s="238"/>
      <c r="S4" s="239"/>
      <c r="T4" s="239"/>
      <c r="U4" s="239"/>
      <c r="V4" s="239"/>
      <c r="W4" s="243"/>
      <c r="X4" s="254"/>
      <c r="Y4" s="314"/>
    </row>
    <row r="5" spans="1:25" s="152" customFormat="1" hidden="1" outlineLevel="1">
      <c r="A5" s="160">
        <v>2</v>
      </c>
      <c r="B5" s="159"/>
      <c r="C5" s="68" t="s">
        <v>288</v>
      </c>
      <c r="D5" s="81"/>
      <c r="E5" s="68" t="s">
        <v>289</v>
      </c>
      <c r="F5" s="70"/>
      <c r="G5" s="81"/>
      <c r="H5" s="151" t="s">
        <v>290</v>
      </c>
      <c r="I5" s="81"/>
      <c r="J5" s="70"/>
      <c r="Q5" s="218"/>
      <c r="R5" s="238"/>
      <c r="S5" s="239"/>
      <c r="T5" s="239"/>
      <c r="U5" s="239"/>
      <c r="V5" s="239"/>
      <c r="W5" s="243"/>
      <c r="X5" s="254"/>
      <c r="Y5" s="314"/>
    </row>
    <row r="6" spans="1:25" s="78" customFormat="1" collapsed="1">
      <c r="A6" s="77"/>
    </row>
    <row r="7" spans="1:25" s="78" customFormat="1">
      <c r="A7" s="333" t="s">
        <v>37</v>
      </c>
      <c r="B7" s="336"/>
      <c r="C7" s="336"/>
      <c r="D7" s="336"/>
      <c r="E7" s="336"/>
      <c r="F7" s="336"/>
      <c r="G7" s="336"/>
      <c r="H7" s="336"/>
      <c r="I7" s="336"/>
      <c r="J7" s="336"/>
    </row>
    <row r="8" spans="1:25" s="78" customFormat="1">
      <c r="A8" s="79" t="s">
        <v>238</v>
      </c>
      <c r="B8" s="79" t="s">
        <v>239</v>
      </c>
      <c r="C8" s="68" t="s">
        <v>56</v>
      </c>
      <c r="D8" s="68" t="s">
        <v>39</v>
      </c>
      <c r="E8" s="181"/>
      <c r="F8" s="181"/>
      <c r="G8" s="181"/>
      <c r="H8" s="181"/>
      <c r="I8" s="68" t="s">
        <v>41</v>
      </c>
      <c r="J8" s="159">
        <f>SUM(D9:D13)</f>
        <v>727.59397999999999</v>
      </c>
      <c r="L8" s="68" t="s">
        <v>426</v>
      </c>
      <c r="M8" s="68" t="s">
        <v>427</v>
      </c>
      <c r="N8" s="68" t="s">
        <v>428</v>
      </c>
    </row>
    <row r="9" spans="1:25" s="78" customFormat="1">
      <c r="A9" s="81" t="str">
        <f>IF([1]Output!A5&lt;&gt;"",[1]Output!A5,"")</f>
        <v>6.8m   Truck</v>
      </c>
      <c r="B9" s="81">
        <f>IF(A9&lt;&gt;"",[1]Output!B5,"")</f>
        <v>1</v>
      </c>
      <c r="C9" s="159">
        <f>IF(A9&lt;&gt;"",[1]Output!C5,"")</f>
        <v>727.59397999999999</v>
      </c>
      <c r="D9" s="159">
        <f>IFERROR(C9*B9,"")</f>
        <v>727.59397999999999</v>
      </c>
      <c r="E9" s="181"/>
      <c r="F9" s="181"/>
      <c r="G9" s="181"/>
      <c r="H9" s="181"/>
      <c r="I9" s="68" t="s">
        <v>57</v>
      </c>
      <c r="J9" s="81" t="str">
        <f>[1]Output!$J$5</f>
        <v>79.17%</v>
      </c>
      <c r="L9" s="181">
        <f>IFERROR(VLOOKUP($A9,'Container Panel'!$B$9:$M$21,'Container Panel'!F$3,0),"")</f>
        <v>6.8</v>
      </c>
      <c r="M9" s="181">
        <f>IFERROR(VLOOKUP($A9,'Container Panel'!$B$9:$M$21,'Container Panel'!G$3,0),"")</f>
        <v>2.4</v>
      </c>
      <c r="N9" s="181">
        <f>IFERROR(VLOOKUP($A9,'Container Panel'!$B$9:$M$21,'Container Panel'!H$3,0),"")</f>
        <v>2.4</v>
      </c>
    </row>
    <row r="10" spans="1:25" s="78" customFormat="1">
      <c r="A10" s="81" t="str">
        <f>IF([1]Output!A6&lt;&gt;"",[1]Output!A6,"")</f>
        <v/>
      </c>
      <c r="B10" s="81" t="str">
        <f>IF(A10&lt;&gt;"",[1]Output!B6,"")</f>
        <v/>
      </c>
      <c r="C10" s="159" t="str">
        <f>IF(A10&lt;&gt;"",[1]Output!C6,"")</f>
        <v/>
      </c>
      <c r="D10" s="159" t="str">
        <f>IFERROR(C10*B10,"")</f>
        <v/>
      </c>
      <c r="E10" s="181"/>
      <c r="F10" s="181"/>
      <c r="G10" s="181"/>
      <c r="H10" s="181"/>
      <c r="I10" s="181"/>
      <c r="J10" s="194"/>
      <c r="L10" s="181" t="str">
        <f>IFERROR(VLOOKUP($A10,'Container Panel'!$B$9:$M$21,'Container Panel'!F$3,0),"")</f>
        <v/>
      </c>
      <c r="M10" s="181" t="str">
        <f>IFERROR(VLOOKUP($A10,'Container Panel'!$B$9:$M$21,'Container Panel'!G$3,0),"")</f>
        <v/>
      </c>
      <c r="N10" s="181" t="str">
        <f>IFERROR(VLOOKUP($A10,'Container Panel'!$B$9:$M$21,'Container Panel'!H$3,0),"")</f>
        <v/>
      </c>
    </row>
    <row r="11" spans="1:25" s="78" customFormat="1" outlineLevel="1">
      <c r="A11" s="81" t="str">
        <f>IF([1]Output!A7&lt;&gt;"",[1]Output!A7,"")</f>
        <v/>
      </c>
      <c r="B11" s="81" t="str">
        <f>IF(A11&lt;&gt;"",[1]Output!B7,"")</f>
        <v/>
      </c>
      <c r="C11" s="159" t="str">
        <f>IF(A11&lt;&gt;"",[1]Output!C7,"")</f>
        <v/>
      </c>
      <c r="D11" s="159" t="str">
        <f>IFERROR(C11*B11,"")</f>
        <v/>
      </c>
      <c r="E11" s="181"/>
      <c r="F11" s="181"/>
      <c r="G11" s="181"/>
      <c r="H11" s="181"/>
      <c r="I11" s="181"/>
      <c r="J11" s="194"/>
      <c r="L11" s="181" t="str">
        <f>IFERROR(VLOOKUP($A11,'Container Panel'!$B$9:$M$21,'Container Panel'!F$3,0),"")</f>
        <v/>
      </c>
      <c r="M11" s="181" t="str">
        <f>IFERROR(VLOOKUP($A11,'Container Panel'!$B$9:$M$21,'Container Panel'!G$3,0),"")</f>
        <v/>
      </c>
      <c r="N11" s="181" t="str">
        <f>IFERROR(VLOOKUP($A11,'Container Panel'!$B$9:$M$21,'Container Panel'!H$3,0),"")</f>
        <v/>
      </c>
    </row>
    <row r="12" spans="1:25" s="78" customFormat="1" outlineLevel="1">
      <c r="A12" s="81" t="str">
        <f>IF([1]Output!A8&lt;&gt;"",[1]Output!A8,"")</f>
        <v/>
      </c>
      <c r="B12" s="81" t="str">
        <f>IF(A12&lt;&gt;"",[1]Output!B8,"")</f>
        <v/>
      </c>
      <c r="C12" s="159" t="str">
        <f>IF(A12&lt;&gt;"",[1]Output!C8,"")</f>
        <v/>
      </c>
      <c r="D12" s="159" t="str">
        <f>IFERROR(C12*B12,"")</f>
        <v/>
      </c>
      <c r="E12" s="181"/>
      <c r="F12" s="181"/>
      <c r="G12" s="181"/>
      <c r="H12" s="181"/>
      <c r="I12" s="181"/>
      <c r="J12" s="194"/>
      <c r="L12" s="181" t="str">
        <f>IFERROR(VLOOKUP($A12,'Container Panel'!$B$9:$M$21,'Container Panel'!F$3,0),"")</f>
        <v/>
      </c>
      <c r="M12" s="181" t="str">
        <f>IFERROR(VLOOKUP($A12,'Container Panel'!$B$9:$M$21,'Container Panel'!G$3,0),"")</f>
        <v/>
      </c>
      <c r="N12" s="181" t="str">
        <f>IFERROR(VLOOKUP($A12,'Container Panel'!$B$9:$M$21,'Container Panel'!H$3,0),"")</f>
        <v/>
      </c>
    </row>
    <row r="13" spans="1:25" s="78" customFormat="1" outlineLevel="1">
      <c r="A13" s="81" t="str">
        <f>IF([1]Output!A9&lt;&gt;"",[1]Output!A9,"")</f>
        <v/>
      </c>
      <c r="B13" s="81" t="str">
        <f>IF(A13&lt;&gt;"",[1]Output!B9,"")</f>
        <v/>
      </c>
      <c r="C13" s="159" t="str">
        <f>IF(A13&lt;&gt;"",[1]Output!C9,"")</f>
        <v/>
      </c>
      <c r="D13" s="159" t="str">
        <f>IFERROR(C13*B13,"")</f>
        <v/>
      </c>
      <c r="E13" s="181"/>
      <c r="F13" s="181"/>
      <c r="G13" s="181"/>
      <c r="H13" s="181"/>
      <c r="I13" s="181"/>
      <c r="J13" s="194"/>
      <c r="L13" s="181" t="str">
        <f>IFERROR(VLOOKUP($A13,'Container Panel'!$B$9:$M$21,'Container Panel'!F$3,0),"")</f>
        <v/>
      </c>
      <c r="M13" s="181" t="str">
        <f>IFERROR(VLOOKUP($A13,'Container Panel'!$B$9:$M$21,'Container Panel'!G$3,0),"")</f>
        <v/>
      </c>
      <c r="N13" s="181" t="str">
        <f>IFERROR(VLOOKUP($A13,'Container Panel'!$B$9:$M$21,'Container Panel'!H$3,0),"")</f>
        <v/>
      </c>
    </row>
    <row r="14" spans="1:25" s="78" customFormat="1">
      <c r="A14" s="82"/>
      <c r="B14" s="83"/>
      <c r="E14" s="82"/>
      <c r="F14" s="83"/>
      <c r="J14" s="83"/>
    </row>
    <row r="15" spans="1:25" s="78" customFormat="1">
      <c r="A15" s="77"/>
    </row>
    <row r="16" spans="1:25" s="78" customFormat="1">
      <c r="A16" s="333" t="s">
        <v>40</v>
      </c>
      <c r="B16" s="336"/>
      <c r="C16" s="336"/>
      <c r="D16" s="336"/>
      <c r="E16" s="336"/>
      <c r="F16" s="336"/>
      <c r="G16" s="336"/>
      <c r="H16" s="336"/>
      <c r="I16" s="336"/>
      <c r="J16" s="336"/>
    </row>
    <row r="17" spans="1:13" s="78" customFormat="1">
      <c r="A17" s="79" t="s">
        <v>240</v>
      </c>
      <c r="B17" s="68" t="s">
        <v>38</v>
      </c>
      <c r="C17" s="68" t="s">
        <v>55</v>
      </c>
      <c r="D17" s="68" t="s">
        <v>39</v>
      </c>
      <c r="E17" s="68" t="s">
        <v>242</v>
      </c>
      <c r="F17" s="181"/>
      <c r="G17" s="181"/>
      <c r="H17" s="181"/>
      <c r="I17" s="68" t="s">
        <v>41</v>
      </c>
      <c r="J17" s="80">
        <f>SUM(D18:D22)</f>
        <v>89.087999999999994</v>
      </c>
      <c r="L17" s="68" t="s">
        <v>420</v>
      </c>
      <c r="M17" s="68" t="s">
        <v>422</v>
      </c>
    </row>
    <row r="18" spans="1:13" s="78" customFormat="1">
      <c r="A18" s="81" t="str">
        <f>IF([1]Output!A14=0,"",[1]Output!A14)</f>
        <v>1.2m X 0.8m</v>
      </c>
      <c r="B18" s="81">
        <f>[1]Output!$B14</f>
        <v>32</v>
      </c>
      <c r="C18" s="80">
        <f>IF(B18&gt;0,[1]Output!$C14*(1+M18*'Container Panel'!$A$61),"")</f>
        <v>2.7839999999999998</v>
      </c>
      <c r="D18" s="81">
        <f>IFERROR(C18*B18,"")</f>
        <v>89.087999999999994</v>
      </c>
      <c r="E18" s="181"/>
      <c r="F18" s="181"/>
      <c r="G18" s="181"/>
      <c r="H18" s="181"/>
      <c r="I18" s="181"/>
      <c r="J18" s="194"/>
      <c r="L18" s="181">
        <f>IF(A18="","",INDEX('Container Panel'!$J$27:$J$36,MATCH('Cost &amp; Solution'!A18,'Container Panel'!$L$27:$L$36,0)))</f>
        <v>300</v>
      </c>
      <c r="M18" s="181">
        <f>IF(A18="","",IF('Container Panel'!$A$59&gt;0,'Container Panel'!$A$59,Maintenance!$D$59))</f>
        <v>4</v>
      </c>
    </row>
    <row r="19" spans="1:13" s="78" customFormat="1">
      <c r="A19" s="81" t="str">
        <f>IF([1]Output!A15=0,"",[1]Output!A15)</f>
        <v/>
      </c>
      <c r="B19" s="81">
        <f>[1]Output!$B15</f>
        <v>0</v>
      </c>
      <c r="C19" s="80" t="str">
        <f>IF(B19&gt;0,[1]Output!$C15*(1+M19*'Container Panel'!$A$61),"")</f>
        <v/>
      </c>
      <c r="D19" s="81" t="str">
        <f>IFERROR(C19*B19,"")</f>
        <v/>
      </c>
      <c r="E19" s="181"/>
      <c r="F19" s="181"/>
      <c r="G19" s="181"/>
      <c r="H19" s="181"/>
      <c r="I19" s="181"/>
      <c r="J19" s="194"/>
      <c r="L19" s="181" t="str">
        <f>IF(A19="","",INDEX('Container Panel'!$J$27:$J$36,MATCH('Cost &amp; Solution'!A19,'Container Panel'!$L$27:$L$36,0)))</f>
        <v/>
      </c>
      <c r="M19" s="181" t="str">
        <f>IF(A19="","",IF('Container Panel'!$A$59&gt;0,'Container Panel'!$A$59,Maintenance!$D$59))</f>
        <v/>
      </c>
    </row>
    <row r="20" spans="1:13" s="78" customFormat="1" outlineLevel="1">
      <c r="A20" s="81" t="str">
        <f>IF([1]Output!A16=0,"",[1]Output!A16)</f>
        <v/>
      </c>
      <c r="B20" s="81">
        <f>[1]Output!$B16</f>
        <v>0</v>
      </c>
      <c r="C20" s="80" t="str">
        <f>IF(B20&gt;0,[1]Output!$C16*(1+M20*'Container Panel'!$A$61),"")</f>
        <v/>
      </c>
      <c r="D20" s="81" t="str">
        <f>IFERROR(C20*B20,"")</f>
        <v/>
      </c>
      <c r="E20" s="181"/>
      <c r="F20" s="181"/>
      <c r="G20" s="181"/>
      <c r="H20" s="181"/>
      <c r="I20" s="181"/>
      <c r="J20" s="194"/>
      <c r="L20" s="181" t="str">
        <f>IF(A20="","",INDEX('Container Panel'!$J$27:$J$36,MATCH('Cost &amp; Solution'!A20,'Container Panel'!$L$27:$L$36,0)))</f>
        <v/>
      </c>
      <c r="M20" s="181" t="str">
        <f>IF(A20="","",IF('Container Panel'!$A$59&gt;0,'Container Panel'!$A$59,Maintenance!$D$59))</f>
        <v/>
      </c>
    </row>
    <row r="21" spans="1:13" s="78" customFormat="1" outlineLevel="1">
      <c r="A21" s="81" t="str">
        <f>IF([1]Output!A17=0,"",[1]Output!A17)</f>
        <v/>
      </c>
      <c r="B21" s="81">
        <f>[1]Output!$B17</f>
        <v>0</v>
      </c>
      <c r="C21" s="80" t="str">
        <f>IF(B21&gt;0,[1]Output!$C17*(1+M21*'Container Panel'!$A$61),"")</f>
        <v/>
      </c>
      <c r="D21" s="81" t="str">
        <f>IFERROR(C21*B21,"")</f>
        <v/>
      </c>
      <c r="E21" s="181"/>
      <c r="F21" s="181"/>
      <c r="G21" s="181"/>
      <c r="H21" s="181"/>
      <c r="I21" s="181"/>
      <c r="J21" s="194"/>
      <c r="L21" s="181" t="str">
        <f>IF(A21="","",INDEX('Container Panel'!$J$27:$J$36,MATCH('Cost &amp; Solution'!A21,'Container Panel'!$L$27:$L$36,0)))</f>
        <v/>
      </c>
      <c r="M21" s="181" t="str">
        <f>IF(A21="","",IF('Container Panel'!$A$59&gt;0,'Container Panel'!$A$59,Maintenance!$D$59))</f>
        <v/>
      </c>
    </row>
    <row r="22" spans="1:13" s="78" customFormat="1" outlineLevel="1">
      <c r="A22" s="81" t="str">
        <f>IF([1]Output!A18=0,"",[1]Output!A18)</f>
        <v/>
      </c>
      <c r="B22" s="81">
        <f>[1]Output!$B18</f>
        <v>0</v>
      </c>
      <c r="C22" s="80" t="str">
        <f>IF(B22&gt;0,[1]Output!$C18*(1+M22*'Container Panel'!$A$61),"")</f>
        <v/>
      </c>
      <c r="D22" s="81" t="str">
        <f>IFERROR(C22*B22,"")</f>
        <v/>
      </c>
      <c r="E22" s="181"/>
      <c r="F22" s="181"/>
      <c r="G22" s="181"/>
      <c r="H22" s="181"/>
      <c r="I22" s="181"/>
      <c r="J22" s="194"/>
      <c r="L22" s="181" t="str">
        <f>IF(A22="","",INDEX('Container Panel'!$J$27:$J$36,MATCH('Cost &amp; Solution'!A22,'Container Panel'!$L$27:$L$36,0)))</f>
        <v/>
      </c>
      <c r="M22" s="181" t="str">
        <f>IF(A22="","",IF('Container Panel'!$A$59&gt;0,'Container Panel'!$A$59,Maintenance!$D$59))</f>
        <v/>
      </c>
    </row>
    <row r="23" spans="1:13" s="78" customFormat="1">
      <c r="A23" s="82"/>
      <c r="B23" s="83"/>
      <c r="C23" s="82"/>
      <c r="D23" s="83"/>
      <c r="E23" s="82"/>
      <c r="F23" s="83"/>
      <c r="J23" s="83"/>
    </row>
    <row r="24" spans="1:13" s="78" customFormat="1">
      <c r="A24" s="82"/>
      <c r="B24" s="83"/>
      <c r="C24" s="82"/>
      <c r="D24" s="83"/>
      <c r="E24" s="82"/>
      <c r="F24" s="83"/>
      <c r="G24" s="82"/>
      <c r="H24" s="83"/>
      <c r="J24" s="83"/>
    </row>
    <row r="25" spans="1:13" s="78" customFormat="1">
      <c r="A25" s="333" t="s">
        <v>237</v>
      </c>
      <c r="B25" s="336"/>
      <c r="C25" s="336"/>
      <c r="D25" s="336"/>
      <c r="E25" s="336"/>
      <c r="F25" s="336"/>
      <c r="G25" s="336"/>
      <c r="H25" s="336"/>
      <c r="I25" s="336"/>
      <c r="J25" s="336"/>
    </row>
    <row r="26" spans="1:13" s="78" customFormat="1">
      <c r="A26" s="68" t="s">
        <v>241</v>
      </c>
      <c r="B26" s="68" t="s">
        <v>38</v>
      </c>
      <c r="C26" s="68" t="s">
        <v>313</v>
      </c>
      <c r="D26" s="68" t="s">
        <v>39</v>
      </c>
      <c r="E26" s="68" t="s">
        <v>242</v>
      </c>
      <c r="F26" s="181"/>
      <c r="G26" s="181"/>
      <c r="H26" s="181"/>
      <c r="I26" s="68" t="s">
        <v>41</v>
      </c>
      <c r="J26" s="80">
        <f>SUM(D27:D45)</f>
        <v>338.53440000000001</v>
      </c>
      <c r="L26" s="68" t="s">
        <v>430</v>
      </c>
    </row>
    <row r="27" spans="1:13" s="78" customFormat="1">
      <c r="A27" s="81" t="str">
        <f>IF([1]Output!A23=0,"",[1]Output!A23)</f>
        <v>EU8634</v>
      </c>
      <c r="B27" s="81">
        <f>IF(A27="","",[1]Output!B23)</f>
        <v>190</v>
      </c>
      <c r="C27" s="80">
        <f>IF(A27="","",[1]Output!C23*IF(E27=list!$C$3,1,(1+L27*'Container Panel'!$A$61)))</f>
        <v>1.78176</v>
      </c>
      <c r="D27" s="80">
        <f>IFERROR(B27*C27,"")</f>
        <v>338.53440000000001</v>
      </c>
      <c r="E27" s="80" t="str">
        <f>IF(A27="","",[1]Output!E23)</f>
        <v>Box</v>
      </c>
      <c r="F27" s="181"/>
      <c r="G27" s="181"/>
      <c r="H27" s="181"/>
      <c r="I27" s="181"/>
      <c r="J27" s="194"/>
      <c r="L27" s="181">
        <f>IFERROR(VLOOKUP(A27,'Container Panel'!$B$41:$M$100,'Container Panel'!$M$3,0),"")</f>
        <v>4</v>
      </c>
    </row>
    <row r="28" spans="1:13" s="78" customFormat="1">
      <c r="A28" s="81" t="str">
        <f>IF([1]Output!A24=0,"",[1]Output!A24)</f>
        <v/>
      </c>
      <c r="B28" s="81" t="str">
        <f>IF(A28="","",[1]Output!B24)</f>
        <v/>
      </c>
      <c r="C28" s="80" t="str">
        <f>IF(A28="","",[1]Output!C24*IF(E28=list!$C$3,1,(1+L28*'Container Panel'!$A$61)))</f>
        <v/>
      </c>
      <c r="D28" s="80" t="str">
        <f t="shared" ref="D28:D45" si="0">IFERROR(B28*C28,"")</f>
        <v/>
      </c>
      <c r="E28" s="80" t="str">
        <f>IF(A28="","",[1]Output!E24)</f>
        <v/>
      </c>
      <c r="F28" s="181"/>
      <c r="G28" s="181"/>
      <c r="H28" s="181"/>
      <c r="I28" s="181"/>
      <c r="J28" s="194"/>
      <c r="L28" s="181" t="str">
        <f>IFERROR(VLOOKUP(A28,'Container Panel'!$B$41:$M$100,'Container Panel'!$M$3,0),"")</f>
        <v/>
      </c>
    </row>
    <row r="29" spans="1:13" s="78" customFormat="1">
      <c r="A29" s="81" t="str">
        <f>IF([1]Output!A25=0,"",[1]Output!A25)</f>
        <v/>
      </c>
      <c r="B29" s="81" t="str">
        <f>IF(A29="","",[1]Output!B25)</f>
        <v/>
      </c>
      <c r="C29" s="80" t="str">
        <f>IF(A29="","",[1]Output!C25*IF(E29=list!$C$3,1,(1+L29*'Container Panel'!$A$61)))</f>
        <v/>
      </c>
      <c r="D29" s="80" t="str">
        <f t="shared" si="0"/>
        <v/>
      </c>
      <c r="E29" s="80" t="str">
        <f>IF(A29="","",[1]Output!E25)</f>
        <v/>
      </c>
      <c r="F29" s="181"/>
      <c r="G29" s="181"/>
      <c r="H29" s="181"/>
      <c r="I29" s="181"/>
      <c r="J29" s="194"/>
      <c r="L29" s="181" t="str">
        <f>IFERROR(VLOOKUP(A29,'Container Panel'!$B$41:$M$100,'Container Panel'!$M$3,0),"")</f>
        <v/>
      </c>
    </row>
    <row r="30" spans="1:13" s="78" customFormat="1">
      <c r="A30" s="81" t="str">
        <f>IF([1]Output!A26=0,"",[1]Output!A26)</f>
        <v/>
      </c>
      <c r="B30" s="81" t="str">
        <f>IF(A30="","",[1]Output!B26)</f>
        <v/>
      </c>
      <c r="C30" s="80" t="str">
        <f>IF(A30="","",[1]Output!C26*IF(E30=list!$C$3,1,(1+L30*'Container Panel'!$A$61)))</f>
        <v/>
      </c>
      <c r="D30" s="80" t="str">
        <f t="shared" si="0"/>
        <v/>
      </c>
      <c r="E30" s="80" t="str">
        <f>IF(A30="","",[1]Output!E26)</f>
        <v/>
      </c>
      <c r="F30" s="181"/>
      <c r="G30" s="181"/>
      <c r="H30" s="181"/>
      <c r="I30" s="181"/>
      <c r="J30" s="194"/>
      <c r="L30" s="181" t="str">
        <f>IFERROR(VLOOKUP(A30,'Container Panel'!$B$41:$M$100,'Container Panel'!$M$3,0),"")</f>
        <v/>
      </c>
    </row>
    <row r="31" spans="1:13" s="78" customFormat="1">
      <c r="A31" s="81" t="str">
        <f>IF([1]Output!A27=0,"",[1]Output!A27)</f>
        <v/>
      </c>
      <c r="B31" s="81" t="str">
        <f>IF(A31="","",[1]Output!B27)</f>
        <v/>
      </c>
      <c r="C31" s="80" t="str">
        <f>IF(A31="","",[1]Output!C27*IF(E31=list!$C$3,1,(1+L31*'Container Panel'!$A$61)))</f>
        <v/>
      </c>
      <c r="D31" s="80" t="str">
        <f t="shared" si="0"/>
        <v/>
      </c>
      <c r="E31" s="80" t="str">
        <f>IF(A31="","",[1]Output!E27)</f>
        <v/>
      </c>
      <c r="F31" s="181"/>
      <c r="G31" s="181"/>
      <c r="H31" s="181"/>
      <c r="I31" s="181"/>
      <c r="J31" s="194"/>
      <c r="L31" s="181" t="str">
        <f>IFERROR(VLOOKUP(A31,'Container Panel'!$B$41:$M$100,'Container Panel'!$M$3,0),"")</f>
        <v/>
      </c>
    </row>
    <row r="32" spans="1:13" s="78" customFormat="1">
      <c r="A32" s="81" t="str">
        <f>IF([1]Output!A28=0,"",[1]Output!A28)</f>
        <v/>
      </c>
      <c r="B32" s="81" t="str">
        <f>IF(A32="","",[1]Output!B28)</f>
        <v/>
      </c>
      <c r="C32" s="80" t="str">
        <f>IF(A32="","",[1]Output!C28*IF(E32=list!$C$3,1,(1+L32*'Container Panel'!$A$61)))</f>
        <v/>
      </c>
      <c r="D32" s="80" t="str">
        <f t="shared" si="0"/>
        <v/>
      </c>
      <c r="E32" s="80" t="str">
        <f>IF(A32="","",[1]Output!E28)</f>
        <v/>
      </c>
      <c r="F32" s="181"/>
      <c r="G32" s="181"/>
      <c r="H32" s="181"/>
      <c r="I32" s="181"/>
      <c r="J32" s="194"/>
      <c r="L32" s="181" t="str">
        <f>IFERROR(VLOOKUP(A32,'Container Panel'!$B$41:$M$100,'Container Panel'!$M$3,0),"")</f>
        <v/>
      </c>
    </row>
    <row r="33" spans="1:12" s="78" customFormat="1">
      <c r="A33" s="81" t="str">
        <f>IF([1]Output!A29=0,"",[1]Output!A29)</f>
        <v/>
      </c>
      <c r="B33" s="81" t="str">
        <f>IF(A33="","",[1]Output!B29)</f>
        <v/>
      </c>
      <c r="C33" s="80" t="str">
        <f>IF(A33="","",[1]Output!C29*IF(E33=list!$C$3,1,(1+L33*'Container Panel'!$A$61)))</f>
        <v/>
      </c>
      <c r="D33" s="80" t="str">
        <f t="shared" si="0"/>
        <v/>
      </c>
      <c r="E33" s="80" t="str">
        <f>IF(A33="","",[1]Output!E29)</f>
        <v/>
      </c>
      <c r="F33" s="181"/>
      <c r="G33" s="181"/>
      <c r="H33" s="181"/>
      <c r="I33" s="181"/>
      <c r="J33" s="194"/>
      <c r="L33" s="181" t="str">
        <f>IFERROR(VLOOKUP(A33,'Container Panel'!$B$41:$M$100,'Container Panel'!$M$3,0),"")</f>
        <v/>
      </c>
    </row>
    <row r="34" spans="1:12" s="78" customFormat="1">
      <c r="A34" s="81" t="str">
        <f>IF([1]Output!A30=0,"",[1]Output!A30)</f>
        <v/>
      </c>
      <c r="B34" s="81" t="str">
        <f>IF(A34="","",[1]Output!B30)</f>
        <v/>
      </c>
      <c r="C34" s="80" t="str">
        <f>IF(A34="","",[1]Output!C30*IF(E34=list!$C$3,1,(1+L34*'Container Panel'!$A$61)))</f>
        <v/>
      </c>
      <c r="D34" s="80" t="str">
        <f t="shared" si="0"/>
        <v/>
      </c>
      <c r="E34" s="80" t="str">
        <f>IF(A34="","",[1]Output!E30)</f>
        <v/>
      </c>
      <c r="F34" s="181"/>
      <c r="G34" s="181"/>
      <c r="H34" s="181"/>
      <c r="I34" s="181"/>
      <c r="J34" s="194"/>
      <c r="L34" s="181" t="str">
        <f>IFERROR(VLOOKUP(A34,'Container Panel'!$B$41:$M$100,'Container Panel'!$M$3,0),"")</f>
        <v/>
      </c>
    </row>
    <row r="35" spans="1:12" s="78" customFormat="1">
      <c r="A35" s="81" t="str">
        <f>IF([1]Output!A31=0,"",[1]Output!A31)</f>
        <v/>
      </c>
      <c r="B35" s="81" t="str">
        <f>IF(A35="","",[1]Output!B31)</f>
        <v/>
      </c>
      <c r="C35" s="80" t="str">
        <f>IF(A35="","",[1]Output!C31*IF(E35=list!$C$3,1,(1+L35*'Container Panel'!$A$61)))</f>
        <v/>
      </c>
      <c r="D35" s="80" t="str">
        <f t="shared" si="0"/>
        <v/>
      </c>
      <c r="E35" s="80" t="str">
        <f>IF(A35="","",[1]Output!E31)</f>
        <v/>
      </c>
      <c r="F35" s="181"/>
      <c r="G35" s="181"/>
      <c r="H35" s="181"/>
      <c r="I35" s="181"/>
      <c r="J35" s="194"/>
      <c r="L35" s="181" t="str">
        <f>IFERROR(VLOOKUP(A35,'Container Panel'!$B$41:$M$100,'Container Panel'!$M$3,0),"")</f>
        <v/>
      </c>
    </row>
    <row r="36" spans="1:12" s="78" customFormat="1" hidden="1" outlineLevel="1">
      <c r="A36" s="81" t="str">
        <f>IF([1]Output!A32=0,"",[1]Output!A32)</f>
        <v/>
      </c>
      <c r="B36" s="81" t="str">
        <f>IF(A36="","",[1]Output!B32)</f>
        <v/>
      </c>
      <c r="C36" s="80" t="str">
        <f>IF(A36="","",[1]Output!C32*IF(E36=list!$C$3,1,(1+L36*'Container Panel'!$A$61)))</f>
        <v/>
      </c>
      <c r="D36" s="80" t="str">
        <f t="shared" si="0"/>
        <v/>
      </c>
      <c r="E36" s="80" t="str">
        <f>IF(A36="","",[1]Output!E32)</f>
        <v/>
      </c>
      <c r="F36" s="181"/>
      <c r="G36" s="181"/>
      <c r="H36" s="181"/>
      <c r="I36" s="181"/>
      <c r="J36" s="194"/>
      <c r="L36" s="181"/>
    </row>
    <row r="37" spans="1:12" s="78" customFormat="1" hidden="1" outlineLevel="1">
      <c r="A37" s="81" t="str">
        <f>IF([1]Output!A33=0,"",[1]Output!A33)</f>
        <v/>
      </c>
      <c r="B37" s="81" t="str">
        <f>IF(A37="","",[1]Output!B33)</f>
        <v/>
      </c>
      <c r="C37" s="80" t="str">
        <f>IF(A37="","",[1]Output!C33*IF(E37=list!$C$3,1,(1+L37*'Container Panel'!$A$61)))</f>
        <v/>
      </c>
      <c r="D37" s="80" t="str">
        <f t="shared" si="0"/>
        <v/>
      </c>
      <c r="E37" s="80" t="str">
        <f>IF(A37="","",[1]Output!E33)</f>
        <v/>
      </c>
      <c r="F37" s="181"/>
      <c r="G37" s="181"/>
      <c r="H37" s="181"/>
      <c r="I37" s="181"/>
      <c r="J37" s="194"/>
      <c r="L37" s="181"/>
    </row>
    <row r="38" spans="1:12" s="78" customFormat="1" hidden="1" outlineLevel="1">
      <c r="A38" s="81" t="str">
        <f>IF([1]Output!A34=0,"",[1]Output!A34)</f>
        <v/>
      </c>
      <c r="B38" s="81" t="str">
        <f>IF(A38="","",[1]Output!B34)</f>
        <v/>
      </c>
      <c r="C38" s="80" t="str">
        <f>IF(A38="","",[1]Output!C34*IF(E38=list!$C$3,1,(1+L38*'Container Panel'!$A$61)))</f>
        <v/>
      </c>
      <c r="D38" s="80" t="str">
        <f t="shared" si="0"/>
        <v/>
      </c>
      <c r="E38" s="80" t="str">
        <f>IF(A38="","",[1]Output!E34)</f>
        <v/>
      </c>
      <c r="F38" s="181"/>
      <c r="G38" s="181"/>
      <c r="H38" s="181"/>
      <c r="I38" s="181"/>
      <c r="J38" s="194"/>
      <c r="L38" s="181"/>
    </row>
    <row r="39" spans="1:12" s="78" customFormat="1" hidden="1" outlineLevel="1">
      <c r="A39" s="81" t="str">
        <f>IF([1]Output!A35=0,"",[1]Output!A35)</f>
        <v/>
      </c>
      <c r="B39" s="81" t="str">
        <f>IF(A39="","",[1]Output!B35)</f>
        <v/>
      </c>
      <c r="C39" s="80" t="str">
        <f>IF(A39="","",[1]Output!C35*IF(E39=list!$C$3,1,(1+L39*'Container Panel'!$A$61)))</f>
        <v/>
      </c>
      <c r="D39" s="80" t="str">
        <f t="shared" si="0"/>
        <v/>
      </c>
      <c r="E39" s="80" t="str">
        <f>IF(A39="","",[1]Output!E35)</f>
        <v/>
      </c>
      <c r="F39" s="181"/>
      <c r="G39" s="181"/>
      <c r="H39" s="181"/>
      <c r="I39" s="181"/>
      <c r="J39" s="194"/>
      <c r="L39" s="181"/>
    </row>
    <row r="40" spans="1:12" s="78" customFormat="1" hidden="1" outlineLevel="1">
      <c r="A40" s="81" t="str">
        <f>IF([1]Output!A36=0,"",[1]Output!A36)</f>
        <v/>
      </c>
      <c r="B40" s="81" t="str">
        <f>IF(A40="","",[1]Output!B36)</f>
        <v/>
      </c>
      <c r="C40" s="80" t="str">
        <f>IF(A40="","",[1]Output!C36*IF(E40=list!$C$3,1,(1+L40*'Container Panel'!$A$61)))</f>
        <v/>
      </c>
      <c r="D40" s="80" t="str">
        <f t="shared" si="0"/>
        <v/>
      </c>
      <c r="E40" s="80" t="str">
        <f>IF(A40="","",[1]Output!E36)</f>
        <v/>
      </c>
      <c r="F40" s="181"/>
      <c r="G40" s="181"/>
      <c r="H40" s="181"/>
      <c r="I40" s="181"/>
      <c r="J40" s="194"/>
      <c r="L40" s="181"/>
    </row>
    <row r="41" spans="1:12" s="78" customFormat="1" hidden="1" outlineLevel="1">
      <c r="A41" s="81" t="str">
        <f>IF([1]Output!A37=0,"",[1]Output!A37)</f>
        <v/>
      </c>
      <c r="B41" s="81" t="str">
        <f>IF(A41="","",[1]Output!B37)</f>
        <v/>
      </c>
      <c r="C41" s="80" t="str">
        <f>IF(A41="","",[1]Output!C37*IF(E41=list!$C$3,1,(1+L41*'Container Panel'!$A$61)))</f>
        <v/>
      </c>
      <c r="D41" s="80" t="str">
        <f t="shared" si="0"/>
        <v/>
      </c>
      <c r="E41" s="80" t="str">
        <f>IF(A41="","",[1]Output!E37)</f>
        <v/>
      </c>
      <c r="F41" s="181"/>
      <c r="G41" s="181"/>
      <c r="H41" s="181"/>
      <c r="I41" s="181"/>
      <c r="J41" s="194"/>
      <c r="L41" s="181"/>
    </row>
    <row r="42" spans="1:12" s="78" customFormat="1" hidden="1" outlineLevel="1">
      <c r="A42" s="81" t="str">
        <f>IF([1]Output!A38=0,"",[1]Output!A38)</f>
        <v/>
      </c>
      <c r="B42" s="81" t="str">
        <f>IF(A42="","",[1]Output!B38)</f>
        <v/>
      </c>
      <c r="C42" s="80" t="str">
        <f>IF(A42="","",[1]Output!C38*IF(E42=list!$C$3,1,(1+L42*'Container Panel'!$A$61)))</f>
        <v/>
      </c>
      <c r="D42" s="80" t="str">
        <f t="shared" si="0"/>
        <v/>
      </c>
      <c r="E42" s="80" t="str">
        <f>IF(A42="","",[1]Output!E38)</f>
        <v/>
      </c>
      <c r="F42" s="181"/>
      <c r="G42" s="181"/>
      <c r="H42" s="181"/>
      <c r="I42" s="181"/>
      <c r="J42" s="194"/>
      <c r="L42" s="181"/>
    </row>
    <row r="43" spans="1:12" s="78" customFormat="1" hidden="1" outlineLevel="1">
      <c r="A43" s="81" t="str">
        <f>IF([1]Output!A39=0,"",[1]Output!A39)</f>
        <v/>
      </c>
      <c r="B43" s="81" t="str">
        <f>IF(A43="","",[1]Output!B39)</f>
        <v/>
      </c>
      <c r="C43" s="80" t="str">
        <f>IF(A43="","",[1]Output!C39*IF(E43=list!$C$3,1,(1+L43*'Container Panel'!$A$61)))</f>
        <v/>
      </c>
      <c r="D43" s="80" t="str">
        <f t="shared" si="0"/>
        <v/>
      </c>
      <c r="E43" s="80" t="str">
        <f>IF(A43="","",[1]Output!E39)</f>
        <v/>
      </c>
      <c r="F43" s="181"/>
      <c r="G43" s="181"/>
      <c r="H43" s="181"/>
      <c r="I43" s="181"/>
      <c r="J43" s="194"/>
      <c r="L43" s="181"/>
    </row>
    <row r="44" spans="1:12" s="78" customFormat="1" hidden="1" outlineLevel="1">
      <c r="A44" s="81" t="str">
        <f>IF([1]Output!A40=0,"",[1]Output!A40)</f>
        <v/>
      </c>
      <c r="B44" s="81" t="str">
        <f>IF(A44="","",[1]Output!B40)</f>
        <v/>
      </c>
      <c r="C44" s="80" t="str">
        <f>IF(A44="","",[1]Output!C40*IF(E44=list!$C$3,1,(1+L44*'Container Panel'!$A$61)))</f>
        <v/>
      </c>
      <c r="D44" s="80" t="str">
        <f t="shared" si="0"/>
        <v/>
      </c>
      <c r="E44" s="80" t="str">
        <f>IF(A44="","",[1]Output!E40)</f>
        <v/>
      </c>
      <c r="F44" s="181"/>
      <c r="G44" s="181"/>
      <c r="H44" s="181"/>
      <c r="I44" s="181"/>
      <c r="J44" s="194"/>
      <c r="L44" s="181"/>
    </row>
    <row r="45" spans="1:12" s="78" customFormat="1" hidden="1" outlineLevel="1" collapsed="1">
      <c r="A45" s="81" t="str">
        <f>IF([1]Output!A41=0,"",[1]Output!A41)</f>
        <v/>
      </c>
      <c r="B45" s="81" t="str">
        <f>IF(A45="","",[1]Output!B41)</f>
        <v/>
      </c>
      <c r="C45" s="80" t="str">
        <f>IF(A45="","",[1]Output!C41*IF(E45=list!$C$3,1,(1+L45*'Container Panel'!$A$61)))</f>
        <v/>
      </c>
      <c r="D45" s="80" t="str">
        <f t="shared" si="0"/>
        <v/>
      </c>
      <c r="E45" s="80" t="str">
        <f>IF(A45="","",[1]Output!E41)</f>
        <v/>
      </c>
      <c r="F45" s="181"/>
      <c r="G45" s="181"/>
      <c r="H45" s="181"/>
      <c r="I45" s="181"/>
      <c r="J45" s="194"/>
      <c r="L45" s="181"/>
    </row>
    <row r="46" spans="1:12" s="78" customFormat="1" collapsed="1">
      <c r="A46" s="82"/>
      <c r="B46" s="83"/>
      <c r="C46" s="82"/>
      <c r="D46" s="83"/>
      <c r="E46" s="82"/>
      <c r="F46" s="83"/>
      <c r="J46" s="83"/>
    </row>
    <row r="47" spans="1:12" s="78" customFormat="1" ht="17.25" thickBot="1"/>
    <row r="48" spans="1:12" s="78" customFormat="1" hidden="1" outlineLevel="1">
      <c r="A48" s="78">
        <v>1</v>
      </c>
      <c r="B48" s="78">
        <v>2</v>
      </c>
      <c r="C48" s="78">
        <v>3</v>
      </c>
      <c r="D48" s="78">
        <v>4</v>
      </c>
      <c r="E48" s="78">
        <v>5</v>
      </c>
      <c r="F48" s="78">
        <v>6</v>
      </c>
      <c r="G48" s="78">
        <v>7</v>
      </c>
      <c r="H48" s="78">
        <v>8</v>
      </c>
      <c r="I48" s="78">
        <v>9</v>
      </c>
      <c r="J48" s="78">
        <v>10</v>
      </c>
    </row>
    <row r="49" spans="1:25" collapsed="1">
      <c r="A49" s="339" t="s">
        <v>15</v>
      </c>
      <c r="B49" s="340"/>
      <c r="C49" s="340"/>
      <c r="D49" s="340"/>
      <c r="E49" s="341"/>
      <c r="F49" s="338" t="s">
        <v>16</v>
      </c>
      <c r="G49" s="335"/>
      <c r="H49" s="335"/>
      <c r="I49" s="335"/>
      <c r="J49" s="335"/>
    </row>
    <row r="50" spans="1:25">
      <c r="A50" s="166" t="s">
        <v>10</v>
      </c>
      <c r="B50" s="165"/>
      <c r="C50" s="84" t="s">
        <v>110</v>
      </c>
      <c r="D50" s="84" t="s">
        <v>111</v>
      </c>
      <c r="E50" s="167" t="s">
        <v>112</v>
      </c>
      <c r="F50" s="165" t="s">
        <v>17</v>
      </c>
      <c r="G50" s="84" t="s">
        <v>106</v>
      </c>
      <c r="H50" s="84" t="s">
        <v>107</v>
      </c>
      <c r="I50" s="84" t="s">
        <v>109</v>
      </c>
      <c r="J50" s="84" t="s">
        <v>18</v>
      </c>
      <c r="L50" s="84" t="s">
        <v>296</v>
      </c>
      <c r="M50" s="84" t="s">
        <v>293</v>
      </c>
      <c r="N50" s="84" t="s">
        <v>294</v>
      </c>
      <c r="O50" s="84" t="s">
        <v>295</v>
      </c>
      <c r="P50" s="84" t="s">
        <v>292</v>
      </c>
      <c r="Q50" s="84" t="s">
        <v>368</v>
      </c>
      <c r="R50" s="84" t="s">
        <v>242</v>
      </c>
      <c r="S50" s="84" t="s">
        <v>419</v>
      </c>
      <c r="T50" s="84" t="s">
        <v>421</v>
      </c>
      <c r="U50" s="84" t="s">
        <v>429</v>
      </c>
      <c r="V50" s="84" t="s">
        <v>422</v>
      </c>
      <c r="W50" s="84" t="s">
        <v>435</v>
      </c>
      <c r="X50" s="84" t="s">
        <v>451</v>
      </c>
      <c r="Y50" s="84" t="s">
        <v>529</v>
      </c>
    </row>
    <row r="51" spans="1:25">
      <c r="A51" s="168" t="str">
        <f>IF(UI!A12=0,"",UI!A12)</f>
        <v>Upper Gap Hider</v>
      </c>
      <c r="B51" s="161"/>
      <c r="C51" s="85">
        <f ca="1">IFERROR(HLOOKUP(A51,'Box Calculation'!$F$3:$AS$15,'Box Calculation'!$D$15,0)*IFERROR((1+V51*IF(R51=list!$C$1,'Container Panel'!$A$61,'Container Panel'!$A$63)),1),"")</f>
        <v>2.2399268571428571E-2</v>
      </c>
      <c r="D51" s="86">
        <f ca="1">IFERROR(IF(AND(A51&lt;&gt;"",$J$8=0),"Calculating...",($J$8+$J$17)/SUMPRODUCT($C$51:$C$90,$Y$51:$Y$90)*C51),"")</f>
        <v>5.4036100932330827E-2</v>
      </c>
      <c r="E51" s="169">
        <f ca="1">IFERROR(C51+D51,"")</f>
        <v>7.6435369503759398E-2</v>
      </c>
      <c r="F51" s="201" t="str">
        <f ca="1">IFERROR(HLOOKUP($A51,'Box Calculation'!$F$3:$AS$7,'Box Calculation'!$D$4,0),"")</f>
        <v>EU8634</v>
      </c>
      <c r="G51" s="225"/>
      <c r="H51" s="226"/>
      <c r="I51" s="181">
        <f ca="1">IFERROR(IF(G51="",HLOOKUP(A51,'Box Calculation'!$F$3:$AS$15,'Box Calculation'!$D$5,0),HLOOKUP(A51,'Box Calculation'!$F$3:$AS$15,'Box Calculation'!$D$9,0)),"")</f>
        <v>80</v>
      </c>
      <c r="J51" s="181">
        <f ca="1">IFERROR(HLOOKUP(A51,'Box Calculation'!$F$3:$AS$15,'Box Calculation'!$D$14,0),"")</f>
        <v>44</v>
      </c>
      <c r="K51" s="88"/>
      <c r="L51" s="181" t="str">
        <f ca="1">IF(G51="",F51,G51)</f>
        <v>EU8634</v>
      </c>
      <c r="M51" s="181">
        <f ca="1">IFERROR(VLOOKUP($L51,'Container Panel'!$B$41:$M$100,'Container Panel'!$F$38,0),"")</f>
        <v>0.8</v>
      </c>
      <c r="N51" s="181">
        <f ca="1">IFERROR(VLOOKUP($L51,'Container Panel'!$B$41:$M$100,'Container Panel'!$G$38,0),"")</f>
        <v>0.6</v>
      </c>
      <c r="O51" s="181">
        <f ca="1">IFERROR(VLOOKUP($L51,'Container Panel'!$B$41:$M$100,'Container Panel'!$H$38,0),"")</f>
        <v>0.34</v>
      </c>
      <c r="P51" s="204">
        <f ca="1">IFERROR(VLOOKUP($L51,'Box Calculation'!$E$20:$AS$79,INDEX('Box Calculation'!$F$18:$AS$18,MATCH('Cost &amp; Solution'!$A51,'Box Calculation'!$F$19:$AS$19,0))+1,0),"")</f>
        <v>0.69602272727272729</v>
      </c>
      <c r="Q51" s="222">
        <f ca="1">IFERROR(IF(VLOOKUP(L51,'Container Panel'!$B$41:$L$100,'Container Panel'!$L$38,0)&gt;0,VLOOKUP(L51,'Container Panel'!$B$41:$L$100,'Container Panel'!$L$38,0),VLOOKUP('Cost &amp; Solution'!L51,Maintenance!$C$17:$R$56,Maintenance!$K$14,0)),"")</f>
        <v>192</v>
      </c>
      <c r="R51" s="222" t="str">
        <f ca="1">IFERROR(VLOOKUP(L51,'Container Panel'!$B$41:$M$100,'Container Panel'!$K$3,0),"")</f>
        <v>Box</v>
      </c>
      <c r="S51" s="245">
        <f ca="1">IFERROR(SUMPRODUCT($B$18:$B$22,$L$18:$L$22)/SUMPRODUCT($J$51:$J$90,$Q$51:$Q$90,INT($R$51:$R$90&lt;&gt;"Rack"))*Q51*INT(R51&lt;&gt;"Rack"),"")</f>
        <v>50.526315789473685</v>
      </c>
      <c r="T51" s="245">
        <f ca="1">IFERROR(IF(S51&lt;&gt;"",S51+Q51,Q51),"")</f>
        <v>242.5263157894737</v>
      </c>
      <c r="U51" s="245">
        <f ca="1">IFERROR(T51*IFERROR((1+V51*'Container Panel'!$A$61),1),"")</f>
        <v>281.33052631578948</v>
      </c>
      <c r="V51" s="222">
        <f ca="1">IFERROR(VLOOKUP(L51,'Container Panel'!$B$41:$M$100,'Container Panel'!$M$3,0),"")</f>
        <v>4</v>
      </c>
      <c r="W51" s="245">
        <f ca="1">IFERROR(S51/J51,"")</f>
        <v>1.1483253588516746</v>
      </c>
      <c r="X51" s="222">
        <f ca="1">IF(H51&gt;0,H51,I51)</f>
        <v>80</v>
      </c>
      <c r="Y51" s="222">
        <f>IF(A51="","",UI!G12*UI!$F$6*UI!$D$5/UI!$B$5)</f>
        <v>3500</v>
      </c>
    </row>
    <row r="52" spans="1:25">
      <c r="A52" s="168" t="str">
        <f>IF(UI!A13=0,"",UI!A13)</f>
        <v>GAP HIDER LW</v>
      </c>
      <c r="B52" s="161"/>
      <c r="C52" s="85">
        <f ca="1">IFERROR(HLOOKUP(A52,'Box Calculation'!$F$3:$AS$15,'Box Calculation'!$D$15,0)*IFERROR((1+V52*IF(R52=list!$C$1,'Container Panel'!$A$61,'Container Panel'!$A$63)),1),"")</f>
        <v>7.4324845714285714E-2</v>
      </c>
      <c r="D52" s="86">
        <f ca="1">IFERROR(IF(AND(A52&lt;&gt;"",$J$8=0),"Calculating...",($J$8+$J$17)/SUMPRODUCT($C$51:$C$90,$Y$51:$Y$90)*C52),"")</f>
        <v>0.17930160763909775</v>
      </c>
      <c r="E52" s="169">
        <f t="shared" ref="E52:E90" ca="1" si="1">IFERROR(C52+D52,"")</f>
        <v>0.25362645335338346</v>
      </c>
      <c r="F52" s="201" t="str">
        <f ca="1">IFERROR(HLOOKUP($A52,'Box Calculation'!$F$3:$AS$7,'Box Calculation'!$D$4,0),"")</f>
        <v>EU8634</v>
      </c>
      <c r="G52" s="225"/>
      <c r="H52" s="226"/>
      <c r="I52" s="181">
        <f ca="1">IFERROR(IF(G52="",HLOOKUP(A52,'Box Calculation'!$F$3:$AS$15,'Box Calculation'!$D$5,0),HLOOKUP(A52,'Box Calculation'!$F$3:$AS$15,'Box Calculation'!$D$9,0)),"")</f>
        <v>24</v>
      </c>
      <c r="J52" s="181">
        <f ca="1">IFERROR(HLOOKUP(A52,'Box Calculation'!$F$3:$AS$15,'Box Calculation'!$D$14,0),"")</f>
        <v>146</v>
      </c>
      <c r="K52" s="88"/>
      <c r="L52" s="181" t="str">
        <f t="shared" ref="L52:L90" ca="1" si="2">IF(G52="",F52,G52)</f>
        <v>EU8634</v>
      </c>
      <c r="M52" s="181">
        <f ca="1">IFERROR(VLOOKUP($L52,'Container Panel'!$B$41:$M$100,'Container Panel'!$F$38,0),"")</f>
        <v>0.8</v>
      </c>
      <c r="N52" s="181">
        <f ca="1">IFERROR(VLOOKUP($L52,'Container Panel'!$B$41:$M$100,'Container Panel'!$G$38,0),"")</f>
        <v>0.6</v>
      </c>
      <c r="O52" s="181">
        <f ca="1">IFERROR(VLOOKUP($L52,'Container Panel'!$B$41:$M$100,'Container Panel'!$H$38,0),"")</f>
        <v>0.34</v>
      </c>
      <c r="P52" s="204">
        <f ca="1">IFERROR(VLOOKUP($L52,'Box Calculation'!$E$20:$AS$79,INDEX('Box Calculation'!$F$18:$AS$18,MATCH('Cost &amp; Solution'!$A52,'Box Calculation'!$F$19:$AS$19,0))+1,0),"")</f>
        <v>0.71573495836690837</v>
      </c>
      <c r="Q52" s="222">
        <f ca="1">IFERROR(IF(VLOOKUP(L52,'Container Panel'!$B$41:$L$100,'Container Panel'!$L$38,0)&gt;0,VLOOKUP(L52,'Container Panel'!$B$41:$L$100,'Container Panel'!$L$38,0),VLOOKUP('Cost &amp; Solution'!L52,Maintenance!$C$17:$R$56,Maintenance!$K$14,0)),"")</f>
        <v>192</v>
      </c>
      <c r="R52" s="222" t="str">
        <f ca="1">IFERROR(VLOOKUP(L52,'Container Panel'!$B$41:$M$100,'Container Panel'!$K$3,0),"")</f>
        <v>Box</v>
      </c>
      <c r="S52" s="245">
        <f t="shared" ref="S52:S55" ca="1" si="3">IFERROR(SUMPRODUCT($B$18:$B$22,$L$18:$L$22)/SUMPRODUCT($J$51:$J$90,$Q$51:$Q$90,INT($R$51:$R$90&lt;&gt;"Rack"))*Q52*INT(R52&lt;&gt;"Rack"),"")</f>
        <v>50.526315789473685</v>
      </c>
      <c r="T52" s="245">
        <f t="shared" ref="T52:T90" ca="1" si="4">IFERROR(IF(S52&lt;&gt;"",S52+Q52,Q52),"")</f>
        <v>242.5263157894737</v>
      </c>
      <c r="U52" s="245">
        <f ca="1">IFERROR(T52*IFERROR((1+V52*'Container Panel'!$A$61),1),"")</f>
        <v>281.33052631578948</v>
      </c>
      <c r="V52" s="222">
        <f ca="1">IFERROR(VLOOKUP(L52,'Container Panel'!$B$41:$M$100,'Container Panel'!$M$3,0),"")</f>
        <v>4</v>
      </c>
      <c r="W52" s="245">
        <f t="shared" ref="W52:W91" ca="1" si="5">IFERROR(S52/J52,"")</f>
        <v>0.34607065609228549</v>
      </c>
      <c r="X52" s="222">
        <f t="shared" ref="X52:X90" ca="1" si="6">IF(H52&gt;0,H52,I52)</f>
        <v>24</v>
      </c>
      <c r="Y52" s="222">
        <f>IF(A52="","",UI!G13*UI!$F$6*UI!$D$5/UI!$B$5)</f>
        <v>3500</v>
      </c>
    </row>
    <row r="53" spans="1:25">
      <c r="A53" s="168" t="str">
        <f>IF(UI!A14=0,"",UI!A14)</f>
        <v/>
      </c>
      <c r="B53" s="161"/>
      <c r="C53" s="85" t="str">
        <f>IFERROR(HLOOKUP(A53,'Box Calculation'!$F$3:$AS$15,'Box Calculation'!$D$15,0)*IFERROR((1+V53*IF(R53=list!$C$1,'Container Panel'!$A$61,'Container Panel'!$A$63)),1),"")</f>
        <v/>
      </c>
      <c r="D53" s="86" t="str">
        <f t="shared" ref="D53:D55" ca="1" si="7">IFERROR(IF(AND(A53&lt;&gt;"",$J$8=0),"Calculating...",($J$8+$J$17)/SUMPRODUCT($C$51:$C$90,$Y$51:$Y$90)*C53),"")</f>
        <v/>
      </c>
      <c r="E53" s="169" t="str">
        <f t="shared" ca="1" si="1"/>
        <v/>
      </c>
      <c r="F53" s="201" t="str">
        <f>IFERROR(HLOOKUP($A53,'Box Calculation'!$F$3:$AS$7,'Box Calculation'!$D$4,0),"")</f>
        <v/>
      </c>
      <c r="G53" s="225"/>
      <c r="H53" s="226"/>
      <c r="I53" s="181" t="str">
        <f>IFERROR(IF(G53="",HLOOKUP(A53,'Box Calculation'!$F$3:$AS$15,'Box Calculation'!$D$5,0),HLOOKUP(A53,'Box Calculation'!$F$3:$AS$15,'Box Calculation'!$D$9,0)),"")</f>
        <v/>
      </c>
      <c r="J53" s="181" t="str">
        <f>IFERROR(HLOOKUP(A53,'Box Calculation'!$F$3:$AS$15,'Box Calculation'!$D$14,0),"")</f>
        <v/>
      </c>
      <c r="K53" s="88"/>
      <c r="L53" s="181" t="str">
        <f t="shared" si="2"/>
        <v/>
      </c>
      <c r="M53" s="181" t="str">
        <f>IFERROR(VLOOKUP($L53,'Container Panel'!$B$41:$M$100,'Container Panel'!$F$38,0),"")</f>
        <v/>
      </c>
      <c r="N53" s="181" t="str">
        <f>IFERROR(VLOOKUP($L53,'Container Panel'!$B$41:$M$100,'Container Panel'!$G$38,0),"")</f>
        <v/>
      </c>
      <c r="O53" s="181" t="str">
        <f>IFERROR(VLOOKUP($L53,'Container Panel'!$B$41:$M$100,'Container Panel'!$H$38,0),"")</f>
        <v/>
      </c>
      <c r="P53" s="204" t="str">
        <f>IFERROR(VLOOKUP($L53,'Box Calculation'!$E$20:$AS$79,INDEX('Box Calculation'!$F$18:$AS$18,MATCH('Cost &amp; Solution'!$A53,'Box Calculation'!$F$19:$AS$19,0))+1,0),"")</f>
        <v/>
      </c>
      <c r="Q53" s="222" t="str">
        <f>IFERROR(IF(VLOOKUP(L53,'Container Panel'!$B$41:$L$100,'Container Panel'!$L$38,0)&gt;0,VLOOKUP(L53,'Container Panel'!$B$41:$L$100,'Container Panel'!$L$38,0),VLOOKUP('Cost &amp; Solution'!L53,Maintenance!$C$17:$R$56,Maintenance!$K$14,0)),"")</f>
        <v/>
      </c>
      <c r="R53" s="222" t="str">
        <f>IFERROR(VLOOKUP(L53,'Container Panel'!$B$41:$M$100,'Container Panel'!$K$3,0),"")</f>
        <v/>
      </c>
      <c r="S53" s="245" t="str">
        <f t="shared" ca="1" si="3"/>
        <v/>
      </c>
      <c r="T53" s="245" t="str">
        <f t="shared" ca="1" si="4"/>
        <v/>
      </c>
      <c r="U53" s="245" t="str">
        <f ca="1">IFERROR(T53*IFERROR((1+V53*'Container Panel'!$A$61),1),"")</f>
        <v/>
      </c>
      <c r="V53" s="222" t="str">
        <f>IFERROR(VLOOKUP(L53,'Container Panel'!$B$41:$M$100,'Container Panel'!$M$3,0),"")</f>
        <v/>
      </c>
      <c r="W53" s="245" t="str">
        <f t="shared" ca="1" si="5"/>
        <v/>
      </c>
      <c r="X53" s="222" t="str">
        <f t="shared" si="6"/>
        <v/>
      </c>
      <c r="Y53" s="222" t="str">
        <f>IF(A53="","",UI!G14*UI!$F$6*UI!$D$5/UI!$B$5)</f>
        <v/>
      </c>
    </row>
    <row r="54" spans="1:25">
      <c r="A54" s="168" t="str">
        <f>IF(UI!A15=0,"",UI!A15)</f>
        <v/>
      </c>
      <c r="B54" s="161"/>
      <c r="C54" s="85" t="str">
        <f>IFERROR(HLOOKUP(A54,'Box Calculation'!$F$3:$AS$15,'Box Calculation'!$D$15,0)*IFERROR((1+V54*IF(R54=list!$C$1,'Container Panel'!$A$61,'Container Panel'!$A$63)),1),"")</f>
        <v/>
      </c>
      <c r="D54" s="86" t="str">
        <f t="shared" ca="1" si="7"/>
        <v/>
      </c>
      <c r="E54" s="169" t="str">
        <f t="shared" ca="1" si="1"/>
        <v/>
      </c>
      <c r="F54" s="201" t="str">
        <f>IFERROR(HLOOKUP($A54,'Box Calculation'!$F$3:$AS$7,'Box Calculation'!$D$4,0),"")</f>
        <v/>
      </c>
      <c r="G54" s="225"/>
      <c r="H54" s="226"/>
      <c r="I54" s="181" t="str">
        <f>IFERROR(IF(G54="",HLOOKUP(A54,'Box Calculation'!$F$3:$AS$15,'Box Calculation'!$D$5,0),HLOOKUP(A54,'Box Calculation'!$F$3:$AS$15,'Box Calculation'!$D$9,0)),"")</f>
        <v/>
      </c>
      <c r="J54" s="181" t="str">
        <f>IFERROR(HLOOKUP(A54,'Box Calculation'!$F$3:$AS$15,'Box Calculation'!$D$14,0),"")</f>
        <v/>
      </c>
      <c r="K54" s="88"/>
      <c r="L54" s="181" t="str">
        <f t="shared" si="2"/>
        <v/>
      </c>
      <c r="M54" s="181" t="str">
        <f>IFERROR(VLOOKUP($L54,'Container Panel'!$B$41:$M$100,'Container Panel'!$F$38,0),"")</f>
        <v/>
      </c>
      <c r="N54" s="181" t="str">
        <f>IFERROR(VLOOKUP($L54,'Container Panel'!$B$41:$M$100,'Container Panel'!$G$38,0),"")</f>
        <v/>
      </c>
      <c r="O54" s="181" t="str">
        <f>IFERROR(VLOOKUP($L54,'Container Panel'!$B$41:$M$100,'Container Panel'!$H$38,0),"")</f>
        <v/>
      </c>
      <c r="P54" s="204" t="str">
        <f>IFERROR(VLOOKUP($L54,'Box Calculation'!$E$20:$AS$79,INDEX('Box Calculation'!$F$18:$AS$18,MATCH('Cost &amp; Solution'!$A54,'Box Calculation'!$F$19:$AS$19,0))+1,0),"")</f>
        <v/>
      </c>
      <c r="Q54" s="222" t="str">
        <f>IFERROR(IF(VLOOKUP(L54,'Container Panel'!$B$41:$L$100,'Container Panel'!$L$38,0)&gt;0,VLOOKUP(L54,'Container Panel'!$B$41:$L$100,'Container Panel'!$L$38,0),VLOOKUP('Cost &amp; Solution'!L54,Maintenance!$C$17:$R$56,Maintenance!$K$14,0)),"")</f>
        <v/>
      </c>
      <c r="R54" s="222" t="str">
        <f>IFERROR(VLOOKUP(L54,'Container Panel'!$B$41:$M$100,'Container Panel'!$K$3,0),"")</f>
        <v/>
      </c>
      <c r="S54" s="245" t="str">
        <f t="shared" ca="1" si="3"/>
        <v/>
      </c>
      <c r="T54" s="245" t="str">
        <f t="shared" ca="1" si="4"/>
        <v/>
      </c>
      <c r="U54" s="245" t="str">
        <f ca="1">IFERROR(T54*IFERROR((1+V54*'Container Panel'!$A$61),1),"")</f>
        <v/>
      </c>
      <c r="V54" s="222" t="str">
        <f>IFERROR(VLOOKUP(L54,'Container Panel'!$B$41:$M$100,'Container Panel'!$M$3,0),"")</f>
        <v/>
      </c>
      <c r="W54" s="245" t="str">
        <f t="shared" ca="1" si="5"/>
        <v/>
      </c>
      <c r="X54" s="222" t="str">
        <f t="shared" si="6"/>
        <v/>
      </c>
      <c r="Y54" s="222" t="str">
        <f>IF(A54="","",UI!G15*UI!$F$6*UI!$D$5/UI!$B$5)</f>
        <v/>
      </c>
    </row>
    <row r="55" spans="1:25">
      <c r="A55" s="168" t="str">
        <f>IF(UI!A16=0,"",UI!A16)</f>
        <v/>
      </c>
      <c r="B55" s="161"/>
      <c r="C55" s="85" t="str">
        <f>IFERROR(HLOOKUP(A55,'Box Calculation'!$F$3:$AS$15,'Box Calculation'!$D$15,0)*IFERROR((1+V55*IF(R55=list!$C$1,'Container Panel'!$A$61,'Container Panel'!$A$63)),1),"")</f>
        <v/>
      </c>
      <c r="D55" s="86" t="str">
        <f t="shared" ca="1" si="7"/>
        <v/>
      </c>
      <c r="E55" s="169" t="str">
        <f t="shared" ca="1" si="1"/>
        <v/>
      </c>
      <c r="F55" s="201" t="str">
        <f>IFERROR(HLOOKUP($A55,'Box Calculation'!$F$3:$AS$7,'Box Calculation'!$D$4,0),"")</f>
        <v/>
      </c>
      <c r="G55" s="225"/>
      <c r="H55" s="226"/>
      <c r="I55" s="181" t="str">
        <f>IFERROR(IF(G55="",HLOOKUP(A55,'Box Calculation'!$F$3:$AS$15,'Box Calculation'!$D$5,0),HLOOKUP(A55,'Box Calculation'!$F$3:$AS$15,'Box Calculation'!$D$9,0)),"")</f>
        <v/>
      </c>
      <c r="J55" s="181" t="str">
        <f>IFERROR(HLOOKUP(A55,'Box Calculation'!$F$3:$AS$15,'Box Calculation'!$D$14,0),"")</f>
        <v/>
      </c>
      <c r="K55" s="88"/>
      <c r="L55" s="181" t="str">
        <f t="shared" si="2"/>
        <v/>
      </c>
      <c r="M55" s="181" t="str">
        <f>IFERROR(VLOOKUP($L55,'Container Panel'!$B$41:$M$100,'Container Panel'!$F$38,0),"")</f>
        <v/>
      </c>
      <c r="N55" s="181" t="str">
        <f>IFERROR(VLOOKUP($L55,'Container Panel'!$B$41:$M$100,'Container Panel'!$G$38,0),"")</f>
        <v/>
      </c>
      <c r="O55" s="181" t="str">
        <f>IFERROR(VLOOKUP($L55,'Container Panel'!$B$41:$M$100,'Container Panel'!$H$38,0),"")</f>
        <v/>
      </c>
      <c r="P55" s="204" t="str">
        <f>IFERROR(VLOOKUP($L55,'Box Calculation'!$E$20:$AS$79,INDEX('Box Calculation'!$F$18:$AS$18,MATCH('Cost &amp; Solution'!$A55,'Box Calculation'!$F$19:$AS$19,0))+1,0),"")</f>
        <v/>
      </c>
      <c r="Q55" s="222" t="str">
        <f>IFERROR(IF(VLOOKUP(L55,'Container Panel'!$B$41:$L$100,'Container Panel'!$L$38,0)&gt;0,VLOOKUP(L55,'Container Panel'!$B$41:$L$100,'Container Panel'!$L$38,0),VLOOKUP('Cost &amp; Solution'!L55,Maintenance!$C$17:$R$56,Maintenance!$K$14,0)),"")</f>
        <v/>
      </c>
      <c r="R55" s="222" t="str">
        <f>IFERROR(VLOOKUP(L55,'Container Panel'!$B$41:$M$100,'Container Panel'!$K$3,0),"")</f>
        <v/>
      </c>
      <c r="S55" s="245" t="str">
        <f t="shared" ca="1" si="3"/>
        <v/>
      </c>
      <c r="T55" s="245" t="str">
        <f t="shared" ca="1" si="4"/>
        <v/>
      </c>
      <c r="U55" s="245" t="str">
        <f ca="1">IFERROR(T55*IFERROR((1+V55*'Container Panel'!$A$61),1),"")</f>
        <v/>
      </c>
      <c r="V55" s="222" t="str">
        <f>IFERROR(VLOOKUP(L55,'Container Panel'!$B$41:$M$100,'Container Panel'!$M$3,0),"")</f>
        <v/>
      </c>
      <c r="W55" s="245" t="str">
        <f t="shared" ca="1" si="5"/>
        <v/>
      </c>
      <c r="X55" s="222" t="str">
        <f t="shared" si="6"/>
        <v/>
      </c>
      <c r="Y55" s="222" t="str">
        <f>IF(A55="","",UI!G16*UI!$F$6*UI!$D$5/UI!$B$5)</f>
        <v/>
      </c>
    </row>
    <row r="56" spans="1:25">
      <c r="A56" s="168" t="str">
        <f>IF(UI!A17=0,"",UI!A17)</f>
        <v/>
      </c>
      <c r="B56" s="161"/>
      <c r="C56" s="85" t="str">
        <f>IFERROR(HLOOKUP(A56,'Box Calculation'!$F$3:$AS$15,'Box Calculation'!$D$15,0)*IFERROR((1+V56*IF(R56=list!$C$1,'Container Panel'!$A$61,'Container Panel'!$A$63)),1),"")</f>
        <v/>
      </c>
      <c r="D56" s="86" t="str">
        <f ca="1">IFERROR(IF(AND(A56&lt;&gt;"",$J$8=0),"Calculating...",($J$8+$J$17)/SUM($C$51:$C$90)*C56/((UI!$D$5/UI!$B$5)*UI!L17)),"")</f>
        <v/>
      </c>
      <c r="E56" s="169" t="str">
        <f t="shared" ca="1" si="1"/>
        <v/>
      </c>
      <c r="F56" s="201" t="str">
        <f>IFERROR(HLOOKUP($A56,'Box Calculation'!$F$3:$AS$7,'Box Calculation'!$D$4,0),"")</f>
        <v/>
      </c>
      <c r="G56" s="225"/>
      <c r="H56" s="226"/>
      <c r="I56" s="181" t="str">
        <f>IFERROR(IF(G56="",HLOOKUP(A56,'Box Calculation'!$F$3:$AS$15,'Box Calculation'!$D$5,0),HLOOKUP(A56,'Box Calculation'!$F$3:$AS$15,'Box Calculation'!$D$9,0)),"")</f>
        <v/>
      </c>
      <c r="J56" s="181" t="str">
        <f>IFERROR(HLOOKUP(A56,'Box Calculation'!$F$3:$AS$15,'Box Calculation'!$D$14,0),"")</f>
        <v/>
      </c>
      <c r="K56" s="88"/>
      <c r="L56" s="181" t="str">
        <f t="shared" si="2"/>
        <v/>
      </c>
      <c r="M56" s="181" t="str">
        <f>IFERROR(VLOOKUP($L56,'Container Panel'!$B$41:$M$100,'Container Panel'!$F$38,0),"")</f>
        <v/>
      </c>
      <c r="N56" s="181" t="str">
        <f>IFERROR(VLOOKUP($L56,'Container Panel'!$B$41:$M$100,'Container Panel'!$G$38,0),"")</f>
        <v/>
      </c>
      <c r="O56" s="181" t="str">
        <f>IFERROR(VLOOKUP($L56,'Container Panel'!$B$41:$M$100,'Container Panel'!$H$38,0),"")</f>
        <v/>
      </c>
      <c r="P56" s="204" t="str">
        <f>IFERROR(VLOOKUP($L56,'Box Calculation'!$E$20:$AS$79,INDEX('Box Calculation'!$F$18:$AS$18,MATCH('Cost &amp; Solution'!$A56,'Box Calculation'!$F$19:$AS$19,0))+1,0),"")</f>
        <v/>
      </c>
      <c r="Q56" s="222" t="str">
        <f>IFERROR(IF(VLOOKUP(L56,'Container Panel'!$B$41:$L$100,'Container Panel'!$L$38,0)&gt;0,VLOOKUP(L56,'Container Panel'!$B$41:$L$100,'Container Panel'!$L$38,0),VLOOKUP('Cost &amp; Solution'!L56,Maintenance!$C$17:$R$56,Maintenance!$K$14,0)),"")</f>
        <v/>
      </c>
      <c r="R56" s="222" t="str">
        <f>IFERROR(VLOOKUP(L56,'Container Panel'!$B$41:$M$100,'Container Panel'!$K$3,0),"")</f>
        <v/>
      </c>
      <c r="S56" s="245" t="str">
        <f t="shared" ref="S56:S90" ca="1" si="8">IFERROR(SUMPRODUCT($B$18:$B$22,$L$18:$L$22)/SUMPRODUCT($J$51:$J$90,$Q$51:$Q$90)*Q56,"")</f>
        <v/>
      </c>
      <c r="T56" s="245" t="str">
        <f t="shared" ca="1" si="4"/>
        <v/>
      </c>
      <c r="U56" s="245" t="str">
        <f ca="1">IFERROR(T56*IFERROR((1+V56*'Container Panel'!$A$61),1),"")</f>
        <v/>
      </c>
      <c r="V56" s="222" t="str">
        <f>IFERROR(VLOOKUP(L56,'Container Panel'!$B$41:$M$100,'Container Panel'!$M$3,0),"")</f>
        <v/>
      </c>
      <c r="W56" s="245" t="str">
        <f t="shared" ca="1" si="5"/>
        <v/>
      </c>
      <c r="X56" s="222" t="str">
        <f t="shared" si="6"/>
        <v/>
      </c>
      <c r="Y56" s="222" t="str">
        <f>IF(A56="","",UI!G17*UI!$F$6*UI!$D$5/UI!$B$5)</f>
        <v/>
      </c>
    </row>
    <row r="57" spans="1:25">
      <c r="A57" s="168" t="str">
        <f>IF(UI!A18=0,"",UI!A18)</f>
        <v/>
      </c>
      <c r="B57" s="161"/>
      <c r="C57" s="85" t="str">
        <f>IFERROR(HLOOKUP(A57,'Box Calculation'!$F$3:$AS$15,'Box Calculation'!$D$15,0)*IFERROR((1+V57*IF(R57=list!$C$1,'Container Panel'!$A$61,'Container Panel'!$A$63)),1),"")</f>
        <v/>
      </c>
      <c r="D57" s="86" t="str">
        <f ca="1">IFERROR(IF(AND(A57&lt;&gt;"",$J$8=0),"Calculating...",($J$8+$J$17)/SUM($C$51:$C$90)*C57/((UI!$D$5/UI!$B$5)*UI!L18)),"")</f>
        <v/>
      </c>
      <c r="E57" s="169" t="str">
        <f t="shared" ca="1" si="1"/>
        <v/>
      </c>
      <c r="F57" s="201" t="str">
        <f>IFERROR(HLOOKUP($A57,'Box Calculation'!$F$3:$AS$7,'Box Calculation'!$D$4,0),"")</f>
        <v/>
      </c>
      <c r="G57" s="225"/>
      <c r="H57" s="226"/>
      <c r="I57" s="181" t="str">
        <f>IFERROR(IF(G57="",HLOOKUP(A57,'Box Calculation'!$F$3:$AS$15,'Box Calculation'!$D$5,0),HLOOKUP(A57,'Box Calculation'!$F$3:$AS$15,'Box Calculation'!$D$9,0)),"")</f>
        <v/>
      </c>
      <c r="J57" s="181" t="str">
        <f>IFERROR(HLOOKUP(A57,'Box Calculation'!$F$3:$AS$15,'Box Calculation'!$D$14,0),"")</f>
        <v/>
      </c>
      <c r="K57" s="88"/>
      <c r="L57" s="181" t="str">
        <f t="shared" si="2"/>
        <v/>
      </c>
      <c r="M57" s="181" t="str">
        <f>IFERROR(VLOOKUP($L57,'Container Panel'!$B$41:$M$100,'Container Panel'!$F$38,0),"")</f>
        <v/>
      </c>
      <c r="N57" s="181" t="str">
        <f>IFERROR(VLOOKUP($L57,'Container Panel'!$B$41:$M$100,'Container Panel'!$G$38,0),"")</f>
        <v/>
      </c>
      <c r="O57" s="181" t="str">
        <f>IFERROR(VLOOKUP($L57,'Container Panel'!$B$41:$M$100,'Container Panel'!$H$38,0),"")</f>
        <v/>
      </c>
      <c r="P57" s="204" t="str">
        <f>IFERROR(VLOOKUP($L57,'Box Calculation'!$E$20:$AS$79,INDEX('Box Calculation'!$F$18:$AS$18,MATCH('Cost &amp; Solution'!$A57,'Box Calculation'!$F$19:$AS$19,0))+1,0),"")</f>
        <v/>
      </c>
      <c r="Q57" s="222" t="str">
        <f>IFERROR(IF(VLOOKUP(L57,'Container Panel'!$B$41:$L$100,'Container Panel'!$L$38,0)&gt;0,VLOOKUP(L57,'Container Panel'!$B$41:$L$100,'Container Panel'!$L$38,0),VLOOKUP('Cost &amp; Solution'!L57,Maintenance!$C$17:$R$56,Maintenance!$K$14,0)),"")</f>
        <v/>
      </c>
      <c r="R57" s="222" t="str">
        <f>IFERROR(VLOOKUP(L57,'Container Panel'!$B$41:$M$100,'Container Panel'!$K$3,0),"")</f>
        <v/>
      </c>
      <c r="S57" s="245" t="str">
        <f t="shared" ca="1" si="8"/>
        <v/>
      </c>
      <c r="T57" s="245" t="str">
        <f t="shared" ca="1" si="4"/>
        <v/>
      </c>
      <c r="U57" s="245" t="str">
        <f ca="1">IFERROR(T57*IFERROR((1+V57*'Container Panel'!$A$61),1),"")</f>
        <v/>
      </c>
      <c r="V57" s="222" t="str">
        <f>IFERROR(VLOOKUP(L57,'Container Panel'!$B$41:$M$100,'Container Panel'!$M$3,0),"")</f>
        <v/>
      </c>
      <c r="W57" s="245" t="str">
        <f t="shared" ca="1" si="5"/>
        <v/>
      </c>
      <c r="X57" s="222" t="str">
        <f t="shared" si="6"/>
        <v/>
      </c>
      <c r="Y57" s="222" t="str">
        <f>IF(A57="","",UI!G18*UI!$F$6*UI!$D$5/UI!$B$5)</f>
        <v/>
      </c>
    </row>
    <row r="58" spans="1:25">
      <c r="A58" s="168" t="str">
        <f>IF(UI!A19=0,"",UI!A19)</f>
        <v/>
      </c>
      <c r="B58" s="161"/>
      <c r="C58" s="85" t="str">
        <f>IFERROR(HLOOKUP(A58,'Box Calculation'!$F$3:$AS$15,'Box Calculation'!$D$15,0)*IFERROR((1+V58*IF(R58=list!$C$1,'Container Panel'!$A$61,'Container Panel'!$A$63)),1),"")</f>
        <v/>
      </c>
      <c r="D58" s="86" t="str">
        <f ca="1">IFERROR(IF(AND(A58&lt;&gt;"",$J$8=0),"Calculating...",($J$8+$J$17)/SUM($C$51:$C$90)*C58/((UI!$D$5/UI!$B$5)*UI!L19)),"")</f>
        <v/>
      </c>
      <c r="E58" s="169" t="str">
        <f t="shared" ca="1" si="1"/>
        <v/>
      </c>
      <c r="F58" s="201" t="str">
        <f>IFERROR(HLOOKUP($A58,'Box Calculation'!$F$3:$AS$7,'Box Calculation'!$D$4,0),"")</f>
        <v/>
      </c>
      <c r="G58" s="225"/>
      <c r="H58" s="226"/>
      <c r="I58" s="181" t="str">
        <f>IFERROR(IF(G58="",HLOOKUP(A58,'Box Calculation'!$F$3:$AS$15,'Box Calculation'!$D$5,0),HLOOKUP(A58,'Box Calculation'!$F$3:$AS$15,'Box Calculation'!$D$9,0)),"")</f>
        <v/>
      </c>
      <c r="J58" s="181" t="str">
        <f>IFERROR(HLOOKUP(A58,'Box Calculation'!$F$3:$AS$15,'Box Calculation'!$D$14,0),"")</f>
        <v/>
      </c>
      <c r="K58" s="88"/>
      <c r="L58" s="181" t="str">
        <f t="shared" si="2"/>
        <v/>
      </c>
      <c r="M58" s="181" t="str">
        <f>IFERROR(VLOOKUP($L58,'Container Panel'!$B$41:$M$100,'Container Panel'!$F$38,0),"")</f>
        <v/>
      </c>
      <c r="N58" s="181" t="str">
        <f>IFERROR(VLOOKUP($L58,'Container Panel'!$B$41:$M$100,'Container Panel'!$G$38,0),"")</f>
        <v/>
      </c>
      <c r="O58" s="181" t="str">
        <f>IFERROR(VLOOKUP($L58,'Container Panel'!$B$41:$M$100,'Container Panel'!$H$38,0),"")</f>
        <v/>
      </c>
      <c r="P58" s="204" t="str">
        <f>IFERROR(VLOOKUP($L58,'Box Calculation'!$E$20:$AS$79,INDEX('Box Calculation'!$F$18:$AS$18,MATCH('Cost &amp; Solution'!$A58,'Box Calculation'!$F$19:$AS$19,0))+1,0),"")</f>
        <v/>
      </c>
      <c r="Q58" s="222" t="str">
        <f>IFERROR(IF(VLOOKUP(L58,'Container Panel'!$B$41:$L$100,'Container Panel'!$L$38,0)&gt;0,VLOOKUP(L58,'Container Panel'!$B$41:$L$100,'Container Panel'!$L$38,0),VLOOKUP('Cost &amp; Solution'!L58,Maintenance!$C$17:$R$56,Maintenance!$K$14,0)),"")</f>
        <v/>
      </c>
      <c r="R58" s="222" t="str">
        <f>IFERROR(VLOOKUP(L58,'Container Panel'!$B$41:$M$100,'Container Panel'!$K$3,0),"")</f>
        <v/>
      </c>
      <c r="S58" s="245" t="str">
        <f t="shared" ca="1" si="8"/>
        <v/>
      </c>
      <c r="T58" s="245" t="str">
        <f t="shared" ca="1" si="4"/>
        <v/>
      </c>
      <c r="U58" s="245" t="str">
        <f ca="1">IFERROR(T58*IFERROR((1+V58*'Container Panel'!$A$61),1),"")</f>
        <v/>
      </c>
      <c r="V58" s="222" t="str">
        <f>IFERROR(VLOOKUP(L58,'Container Panel'!$B$41:$M$100,'Container Panel'!$M$3,0),"")</f>
        <v/>
      </c>
      <c r="W58" s="245" t="str">
        <f t="shared" ca="1" si="5"/>
        <v/>
      </c>
      <c r="X58" s="222" t="str">
        <f t="shared" si="6"/>
        <v/>
      </c>
      <c r="Y58" s="222" t="str">
        <f>IF(A58="","",UI!G19*UI!$F$6*UI!$D$5/UI!$B$5)</f>
        <v/>
      </c>
    </row>
    <row r="59" spans="1:25">
      <c r="A59" s="168" t="str">
        <f>IF(UI!A20=0,"",UI!A20)</f>
        <v/>
      </c>
      <c r="B59" s="161"/>
      <c r="C59" s="85" t="str">
        <f>IFERROR(HLOOKUP(A59,'Box Calculation'!$F$3:$AS$15,'Box Calculation'!$D$15,0)*IFERROR((1+V59*IF(R59=list!$C$1,'Container Panel'!$A$61,'Container Panel'!$A$63)),1),"")</f>
        <v/>
      </c>
      <c r="D59" s="86" t="str">
        <f ca="1">IFERROR(IF(AND(A59&lt;&gt;"",$J$8=0),"Calculating...",($J$8+$J$17)/SUM($C$51:$C$90)*C59/((UI!$D$5/UI!$B$5)*UI!L20)),"")</f>
        <v/>
      </c>
      <c r="E59" s="169" t="str">
        <f t="shared" ca="1" si="1"/>
        <v/>
      </c>
      <c r="F59" s="201" t="str">
        <f>IFERROR(HLOOKUP($A59,'Box Calculation'!$F$3:$AS$7,'Box Calculation'!$D$4,0),"")</f>
        <v/>
      </c>
      <c r="G59" s="225"/>
      <c r="H59" s="226"/>
      <c r="I59" s="181" t="str">
        <f>IFERROR(IF(G59="",HLOOKUP(A59,'Box Calculation'!$F$3:$AS$15,'Box Calculation'!$D$5,0),HLOOKUP(A59,'Box Calculation'!$F$3:$AS$15,'Box Calculation'!$D$9,0)),"")</f>
        <v/>
      </c>
      <c r="J59" s="181" t="str">
        <f>IFERROR(HLOOKUP(A59,'Box Calculation'!$F$3:$AS$15,'Box Calculation'!$D$14,0),"")</f>
        <v/>
      </c>
      <c r="K59" s="88"/>
      <c r="L59" s="181" t="str">
        <f t="shared" si="2"/>
        <v/>
      </c>
      <c r="M59" s="181" t="str">
        <f>IFERROR(VLOOKUP($L59,'Container Panel'!$B$41:$M$100,'Container Panel'!$F$38,0),"")</f>
        <v/>
      </c>
      <c r="N59" s="181" t="str">
        <f>IFERROR(VLOOKUP($L59,'Container Panel'!$B$41:$M$100,'Container Panel'!$G$38,0),"")</f>
        <v/>
      </c>
      <c r="O59" s="181" t="str">
        <f>IFERROR(VLOOKUP($L59,'Container Panel'!$B$41:$M$100,'Container Panel'!$H$38,0),"")</f>
        <v/>
      </c>
      <c r="P59" s="204" t="str">
        <f>IFERROR(VLOOKUP($L59,'Box Calculation'!$E$20:$AS$79,INDEX('Box Calculation'!$F$18:$AS$18,MATCH('Cost &amp; Solution'!$A59,'Box Calculation'!$F$19:$AS$19,0))+1,0),"")</f>
        <v/>
      </c>
      <c r="Q59" s="222" t="str">
        <f>IFERROR(IF(VLOOKUP(L59,'Container Panel'!$B$41:$L$100,'Container Panel'!$L$38,0)&gt;0,VLOOKUP(L59,'Container Panel'!$B$41:$L$100,'Container Panel'!$L$38,0),VLOOKUP('Cost &amp; Solution'!L59,Maintenance!$C$17:$R$56,Maintenance!$K$14,0)),"")</f>
        <v/>
      </c>
      <c r="R59" s="222" t="str">
        <f>IFERROR(VLOOKUP(L59,'Container Panel'!$B$41:$M$100,'Container Panel'!$K$3,0),"")</f>
        <v/>
      </c>
      <c r="S59" s="245" t="str">
        <f t="shared" ca="1" si="8"/>
        <v/>
      </c>
      <c r="T59" s="245" t="str">
        <f t="shared" ca="1" si="4"/>
        <v/>
      </c>
      <c r="U59" s="245" t="str">
        <f ca="1">IFERROR(T59*IFERROR((1+V59*'Container Panel'!$A$61),1),"")</f>
        <v/>
      </c>
      <c r="V59" s="222" t="str">
        <f>IFERROR(VLOOKUP(L59,'Container Panel'!$B$41:$M$100,'Container Panel'!$M$3,0),"")</f>
        <v/>
      </c>
      <c r="W59" s="245" t="str">
        <f t="shared" ca="1" si="5"/>
        <v/>
      </c>
      <c r="X59" s="222" t="str">
        <f t="shared" si="6"/>
        <v/>
      </c>
      <c r="Y59" s="222" t="str">
        <f>IF(A59="","",UI!G20*UI!$F$6*UI!$D$5/UI!$B$5)</f>
        <v/>
      </c>
    </row>
    <row r="60" spans="1:25">
      <c r="A60" s="168" t="str">
        <f>IF(UI!A21=0,"",UI!A21)</f>
        <v/>
      </c>
      <c r="B60" s="161"/>
      <c r="C60" s="85" t="str">
        <f>IFERROR(HLOOKUP(A60,'Box Calculation'!$F$3:$AS$15,'Box Calculation'!$D$15,0)*IFERROR((1+V60*IF(R60=list!$C$1,'Container Panel'!$A$61,'Container Panel'!$A$63)),1),"")</f>
        <v/>
      </c>
      <c r="D60" s="86" t="str">
        <f ca="1">IFERROR(IF(AND(A60&lt;&gt;"",$J$8=0),"Calculating...",($J$8+$J$17)/SUM($C$51:$C$90)*C60/((UI!$D$5/UI!$B$5)*UI!L21)),"")</f>
        <v/>
      </c>
      <c r="E60" s="169" t="str">
        <f t="shared" ca="1" si="1"/>
        <v/>
      </c>
      <c r="F60" s="201" t="str">
        <f>IFERROR(HLOOKUP($A60,'Box Calculation'!$F$3:$AS$7,'Box Calculation'!$D$4,0),"")</f>
        <v/>
      </c>
      <c r="G60" s="225"/>
      <c r="H60" s="226"/>
      <c r="I60" s="181" t="str">
        <f>IFERROR(IF(G60="",HLOOKUP(A60,'Box Calculation'!$F$3:$AS$15,'Box Calculation'!$D$5,0),HLOOKUP(A60,'Box Calculation'!$F$3:$AS$15,'Box Calculation'!$D$9,0)),"")</f>
        <v/>
      </c>
      <c r="J60" s="181" t="str">
        <f>IFERROR(HLOOKUP(A60,'Box Calculation'!$F$3:$AS$15,'Box Calculation'!$D$14,0),"")</f>
        <v/>
      </c>
      <c r="K60" s="88"/>
      <c r="L60" s="181" t="str">
        <f t="shared" si="2"/>
        <v/>
      </c>
      <c r="M60" s="181" t="str">
        <f>IFERROR(VLOOKUP($L60,'Container Panel'!$B$41:$M$100,'Container Panel'!$F$38,0),"")</f>
        <v/>
      </c>
      <c r="N60" s="181" t="str">
        <f>IFERROR(VLOOKUP($L60,'Container Panel'!$B$41:$M$100,'Container Panel'!$G$38,0),"")</f>
        <v/>
      </c>
      <c r="O60" s="181" t="str">
        <f>IFERROR(VLOOKUP($L60,'Container Panel'!$B$41:$M$100,'Container Panel'!$H$38,0),"")</f>
        <v/>
      </c>
      <c r="P60" s="204" t="str">
        <f>IFERROR(VLOOKUP($L60,'Box Calculation'!$E$20:$AS$79,INDEX('Box Calculation'!$F$18:$AS$18,MATCH('Cost &amp; Solution'!$A60,'Box Calculation'!$F$19:$AS$19,0))+1,0),"")</f>
        <v/>
      </c>
      <c r="Q60" s="222" t="str">
        <f>IFERROR(IF(VLOOKUP(L60,'Container Panel'!$B$41:$L$100,'Container Panel'!$L$38,0)&gt;0,VLOOKUP(L60,'Container Panel'!$B$41:$L$100,'Container Panel'!$L$38,0),VLOOKUP('Cost &amp; Solution'!L60,Maintenance!$C$17:$R$56,Maintenance!$K$14,0)),"")</f>
        <v/>
      </c>
      <c r="R60" s="222" t="str">
        <f>IFERROR(VLOOKUP(L60,'Container Panel'!$B$41:$M$100,'Container Panel'!$K$3,0),"")</f>
        <v/>
      </c>
      <c r="S60" s="245" t="str">
        <f t="shared" ca="1" si="8"/>
        <v/>
      </c>
      <c r="T60" s="245" t="str">
        <f t="shared" ca="1" si="4"/>
        <v/>
      </c>
      <c r="U60" s="245" t="str">
        <f ca="1">IFERROR(T60*IFERROR((1+V60*'Container Panel'!$A$61),1),"")</f>
        <v/>
      </c>
      <c r="V60" s="222" t="str">
        <f>IFERROR(VLOOKUP(L60,'Container Panel'!$B$41:$M$100,'Container Panel'!$M$3,0),"")</f>
        <v/>
      </c>
      <c r="W60" s="245" t="str">
        <f t="shared" ca="1" si="5"/>
        <v/>
      </c>
      <c r="X60" s="222" t="str">
        <f t="shared" si="6"/>
        <v/>
      </c>
      <c r="Y60" s="222" t="str">
        <f>IF(A60="","",UI!G21*UI!$F$6*UI!$D$5/UI!$B$5)</f>
        <v/>
      </c>
    </row>
    <row r="61" spans="1:25">
      <c r="A61" s="168" t="str">
        <f>IF(UI!A22=0,"",UI!A22)</f>
        <v/>
      </c>
      <c r="B61" s="161"/>
      <c r="C61" s="85" t="str">
        <f>IFERROR(HLOOKUP(A61,'Box Calculation'!$F$3:$AS$15,'Box Calculation'!$D$15,0)*IFERROR((1+V61*IF(R61=list!$C$1,'Container Panel'!$A$61,'Container Panel'!$A$63)),1),"")</f>
        <v/>
      </c>
      <c r="D61" s="86" t="str">
        <f ca="1">IFERROR(IF(AND(A61&lt;&gt;"",$J$8=0),"Calculating...",($J$8+$J$17)/SUM($C$51:$C$90)*C61/((UI!$D$5/UI!$B$5)*UI!L22)),"")</f>
        <v/>
      </c>
      <c r="E61" s="169" t="str">
        <f t="shared" ca="1" si="1"/>
        <v/>
      </c>
      <c r="F61" s="201" t="str">
        <f>IFERROR(HLOOKUP($A61,'Box Calculation'!$F$3:$AS$7,'Box Calculation'!$D$4,0),"")</f>
        <v/>
      </c>
      <c r="G61" s="225"/>
      <c r="H61" s="226"/>
      <c r="I61" s="181" t="str">
        <f>IFERROR(IF(G61="",HLOOKUP(A61,'Box Calculation'!$F$3:$AS$15,'Box Calculation'!$D$5,0),HLOOKUP(A61,'Box Calculation'!$F$3:$AS$15,'Box Calculation'!$D$9,0)),"")</f>
        <v/>
      </c>
      <c r="J61" s="181" t="str">
        <f>IFERROR(HLOOKUP(A61,'Box Calculation'!$F$3:$AS$15,'Box Calculation'!$D$14,0),"")</f>
        <v/>
      </c>
      <c r="K61" s="88"/>
      <c r="L61" s="181" t="str">
        <f t="shared" si="2"/>
        <v/>
      </c>
      <c r="M61" s="181" t="str">
        <f>IFERROR(VLOOKUP($L61,'Container Panel'!$B$41:$M$100,'Container Panel'!$F$38,0),"")</f>
        <v/>
      </c>
      <c r="N61" s="181" t="str">
        <f>IFERROR(VLOOKUP($L61,'Container Panel'!$B$41:$M$100,'Container Panel'!$G$38,0),"")</f>
        <v/>
      </c>
      <c r="O61" s="181" t="str">
        <f>IFERROR(VLOOKUP($L61,'Container Panel'!$B$41:$M$100,'Container Panel'!$H$38,0),"")</f>
        <v/>
      </c>
      <c r="P61" s="204" t="str">
        <f>IFERROR(VLOOKUP($L61,'Box Calculation'!$E$20:$AS$79,INDEX('Box Calculation'!$F$18:$AS$18,MATCH('Cost &amp; Solution'!$A61,'Box Calculation'!$F$19:$AS$19,0))+1,0),"")</f>
        <v/>
      </c>
      <c r="Q61" s="222" t="str">
        <f>IFERROR(IF(VLOOKUP(L61,'Container Panel'!$B$41:$L$100,'Container Panel'!$L$38,0)&gt;0,VLOOKUP(L61,'Container Panel'!$B$41:$L$100,'Container Panel'!$L$38,0),VLOOKUP('Cost &amp; Solution'!L61,Maintenance!$C$17:$R$56,Maintenance!$K$14,0)),"")</f>
        <v/>
      </c>
      <c r="R61" s="222" t="str">
        <f>IFERROR(VLOOKUP(L61,'Container Panel'!$B$41:$M$100,'Container Panel'!$K$3,0),"")</f>
        <v/>
      </c>
      <c r="S61" s="245" t="str">
        <f t="shared" ca="1" si="8"/>
        <v/>
      </c>
      <c r="T61" s="245" t="str">
        <f t="shared" ca="1" si="4"/>
        <v/>
      </c>
      <c r="U61" s="245" t="str">
        <f ca="1">IFERROR(T61*IFERROR((1+V61*'Container Panel'!$A$61),1),"")</f>
        <v/>
      </c>
      <c r="V61" s="222" t="str">
        <f>IFERROR(VLOOKUP(L61,'Container Panel'!$B$41:$M$100,'Container Panel'!$M$3,0),"")</f>
        <v/>
      </c>
      <c r="W61" s="245" t="str">
        <f t="shared" ca="1" si="5"/>
        <v/>
      </c>
      <c r="X61" s="222" t="str">
        <f t="shared" si="6"/>
        <v/>
      </c>
      <c r="Y61" s="222" t="str">
        <f>IF(A61="","",UI!G22*UI!$F$6*UI!$D$5/UI!$B$5)</f>
        <v/>
      </c>
    </row>
    <row r="62" spans="1:25">
      <c r="A62" s="168" t="str">
        <f>IF(UI!A23=0,"",UI!A23)</f>
        <v/>
      </c>
      <c r="B62" s="161"/>
      <c r="C62" s="85" t="str">
        <f>IFERROR(HLOOKUP(A62,'Box Calculation'!$F$3:$AS$15,'Box Calculation'!$D$15,0)*IFERROR((1+V62*IF(R62=list!$C$1,'Container Panel'!$A$61,'Container Panel'!$A$63)),1),"")</f>
        <v/>
      </c>
      <c r="D62" s="86" t="str">
        <f ca="1">IFERROR(IF(AND(A62&lt;&gt;"",$J$8=0),"Calculating...",($J$8+$J$17)/SUM($C$51:$C$90)*C62/((UI!$D$5/UI!$B$5)*UI!L23)),"")</f>
        <v/>
      </c>
      <c r="E62" s="169" t="str">
        <f t="shared" ca="1" si="1"/>
        <v/>
      </c>
      <c r="F62" s="201" t="str">
        <f>IFERROR(HLOOKUP($A62,'Box Calculation'!$F$3:$AS$7,'Box Calculation'!$D$4,0),"")</f>
        <v/>
      </c>
      <c r="G62" s="225"/>
      <c r="H62" s="226"/>
      <c r="I62" s="181" t="str">
        <f>IFERROR(IF(G62="",HLOOKUP(A62,'Box Calculation'!$F$3:$AS$15,'Box Calculation'!$D$5,0),HLOOKUP(A62,'Box Calculation'!$F$3:$AS$15,'Box Calculation'!$D$9,0)),"")</f>
        <v/>
      </c>
      <c r="J62" s="181" t="str">
        <f>IFERROR(HLOOKUP(A62,'Box Calculation'!$F$3:$AS$15,'Box Calculation'!$D$14,0),"")</f>
        <v/>
      </c>
      <c r="K62" s="88"/>
      <c r="L62" s="181" t="str">
        <f t="shared" si="2"/>
        <v/>
      </c>
      <c r="M62" s="181" t="str">
        <f>IFERROR(VLOOKUP($L62,'Container Panel'!$B$41:$M$100,'Container Panel'!$F$38,0),"")</f>
        <v/>
      </c>
      <c r="N62" s="181" t="str">
        <f>IFERROR(VLOOKUP($L62,'Container Panel'!$B$41:$M$100,'Container Panel'!$G$38,0),"")</f>
        <v/>
      </c>
      <c r="O62" s="181" t="str">
        <f>IFERROR(VLOOKUP($L62,'Container Panel'!$B$41:$M$100,'Container Panel'!$H$38,0),"")</f>
        <v/>
      </c>
      <c r="P62" s="204" t="str">
        <f>IFERROR(VLOOKUP($L62,'Box Calculation'!$E$20:$AS$79,INDEX('Box Calculation'!$F$18:$AS$18,MATCH('Cost &amp; Solution'!$A62,'Box Calculation'!$F$19:$AS$19,0))+1,0),"")</f>
        <v/>
      </c>
      <c r="Q62" s="222" t="str">
        <f>IFERROR(IF(VLOOKUP(L62,'Container Panel'!$B$41:$L$100,'Container Panel'!$L$38,0)&gt;0,VLOOKUP(L62,'Container Panel'!$B$41:$L$100,'Container Panel'!$L$38,0),VLOOKUP('Cost &amp; Solution'!L62,Maintenance!$C$17:$R$56,Maintenance!$K$14,0)),"")</f>
        <v/>
      </c>
      <c r="R62" s="222" t="str">
        <f>IFERROR(VLOOKUP(L62,'Container Panel'!$B$41:$M$100,'Container Panel'!$K$3,0),"")</f>
        <v/>
      </c>
      <c r="S62" s="245" t="str">
        <f t="shared" ca="1" si="8"/>
        <v/>
      </c>
      <c r="T62" s="245" t="str">
        <f t="shared" ca="1" si="4"/>
        <v/>
      </c>
      <c r="U62" s="245" t="str">
        <f ca="1">IFERROR(T62*IFERROR((1+V62*'Container Panel'!$A$61),1),"")</f>
        <v/>
      </c>
      <c r="V62" s="222" t="str">
        <f>IFERROR(VLOOKUP(L62,'Container Panel'!$B$41:$M$100,'Container Panel'!$M$3,0),"")</f>
        <v/>
      </c>
      <c r="W62" s="245" t="str">
        <f t="shared" ca="1" si="5"/>
        <v/>
      </c>
      <c r="X62" s="222" t="str">
        <f t="shared" si="6"/>
        <v/>
      </c>
      <c r="Y62" s="222" t="str">
        <f>IF(A62="","",UI!G23*UI!$F$6*UI!$D$5/UI!$B$5)</f>
        <v/>
      </c>
    </row>
    <row r="63" spans="1:25">
      <c r="A63" s="168" t="str">
        <f>IF(UI!A24=0,"",UI!A24)</f>
        <v/>
      </c>
      <c r="B63" s="161"/>
      <c r="C63" s="85" t="str">
        <f>IFERROR(HLOOKUP(A63,'Box Calculation'!$F$3:$AS$15,'Box Calculation'!$D$15,0)*IFERROR((1+V63*IF(R63=list!$C$1,'Container Panel'!$A$61,'Container Panel'!$A$63)),1),"")</f>
        <v/>
      </c>
      <c r="D63" s="86" t="str">
        <f ca="1">IFERROR(IF(AND(A63&lt;&gt;"",$J$8=0),"Calculating...",($J$8+$J$17)/SUM($C$51:$C$90)*C63/((UI!$D$5/UI!$B$5)*UI!L24)),"")</f>
        <v/>
      </c>
      <c r="E63" s="169" t="str">
        <f t="shared" ca="1" si="1"/>
        <v/>
      </c>
      <c r="F63" s="201" t="str">
        <f>IFERROR(HLOOKUP($A63,'Box Calculation'!$F$3:$AS$7,'Box Calculation'!$D$4,0),"")</f>
        <v/>
      </c>
      <c r="G63" s="225"/>
      <c r="H63" s="226"/>
      <c r="I63" s="181" t="str">
        <f>IFERROR(IF(G63="",HLOOKUP(A63,'Box Calculation'!$F$3:$AS$15,'Box Calculation'!$D$5,0),HLOOKUP(A63,'Box Calculation'!$F$3:$AS$15,'Box Calculation'!$D$9,0)),"")</f>
        <v/>
      </c>
      <c r="J63" s="181" t="str">
        <f>IFERROR(HLOOKUP(A63,'Box Calculation'!$F$3:$AS$15,'Box Calculation'!$D$14,0),"")</f>
        <v/>
      </c>
      <c r="K63" s="88"/>
      <c r="L63" s="181" t="str">
        <f t="shared" si="2"/>
        <v/>
      </c>
      <c r="M63" s="181" t="str">
        <f>IFERROR(VLOOKUP($L63,'Container Panel'!$B$41:$M$100,'Container Panel'!$F$38,0),"")</f>
        <v/>
      </c>
      <c r="N63" s="181" t="str">
        <f>IFERROR(VLOOKUP($L63,'Container Panel'!$B$41:$M$100,'Container Panel'!$G$38,0),"")</f>
        <v/>
      </c>
      <c r="O63" s="181" t="str">
        <f>IFERROR(VLOOKUP($L63,'Container Panel'!$B$41:$M$100,'Container Panel'!$H$38,0),"")</f>
        <v/>
      </c>
      <c r="P63" s="204" t="str">
        <f>IFERROR(VLOOKUP($L63,'Box Calculation'!$E$20:$AS$79,INDEX('Box Calculation'!$F$18:$AS$18,MATCH('Cost &amp; Solution'!$A63,'Box Calculation'!$F$19:$AS$19,0))+1,0),"")</f>
        <v/>
      </c>
      <c r="Q63" s="222" t="str">
        <f>IFERROR(IF(VLOOKUP(L63,'Container Panel'!$B$41:$L$100,'Container Panel'!$L$38,0)&gt;0,VLOOKUP(L63,'Container Panel'!$B$41:$L$100,'Container Panel'!$L$38,0),VLOOKUP('Cost &amp; Solution'!L63,Maintenance!$C$17:$R$56,Maintenance!$K$14,0)),"")</f>
        <v/>
      </c>
      <c r="R63" s="222" t="str">
        <f>IFERROR(VLOOKUP(L63,'Container Panel'!$B$41:$M$100,'Container Panel'!$K$3,0),"")</f>
        <v/>
      </c>
      <c r="S63" s="245" t="str">
        <f t="shared" ca="1" si="8"/>
        <v/>
      </c>
      <c r="T63" s="245" t="str">
        <f t="shared" ca="1" si="4"/>
        <v/>
      </c>
      <c r="U63" s="245" t="str">
        <f ca="1">IFERROR(T63*IFERROR((1+V63*'Container Panel'!$A$61),1),"")</f>
        <v/>
      </c>
      <c r="V63" s="222" t="str">
        <f>IFERROR(VLOOKUP(L63,'Container Panel'!$B$41:$M$100,'Container Panel'!$M$3,0),"")</f>
        <v/>
      </c>
      <c r="W63" s="245" t="str">
        <f t="shared" ca="1" si="5"/>
        <v/>
      </c>
      <c r="X63" s="222" t="str">
        <f t="shared" si="6"/>
        <v/>
      </c>
      <c r="Y63" s="222" t="str">
        <f>IF(A63="","",UI!G24*UI!$F$6*UI!$D$5/UI!$B$5)</f>
        <v/>
      </c>
    </row>
    <row r="64" spans="1:25">
      <c r="A64" s="168" t="str">
        <f>IF(UI!A25=0,"",UI!A25)</f>
        <v/>
      </c>
      <c r="B64" s="161"/>
      <c r="C64" s="85" t="str">
        <f>IFERROR(HLOOKUP(A64,'Box Calculation'!$F$3:$AS$15,'Box Calculation'!$D$15,0)*IFERROR((1+V64*IF(R64=list!$C$1,'Container Panel'!$A$61,'Container Panel'!$A$63)),1),"")</f>
        <v/>
      </c>
      <c r="D64" s="86" t="str">
        <f ca="1">IFERROR(IF(AND(A64&lt;&gt;"",$J$8=0),"Calculating...",($J$8+$J$17)/SUM($C$51:$C$90)*C64/((UI!$D$5/UI!$B$5)*UI!L25)),"")</f>
        <v/>
      </c>
      <c r="E64" s="169" t="str">
        <f t="shared" ca="1" si="1"/>
        <v/>
      </c>
      <c r="F64" s="201" t="str">
        <f>IFERROR(HLOOKUP($A64,'Box Calculation'!$F$3:$AS$7,'Box Calculation'!$D$4,0),"")</f>
        <v/>
      </c>
      <c r="G64" s="225"/>
      <c r="H64" s="226"/>
      <c r="I64" s="181" t="str">
        <f>IFERROR(IF(G64="",HLOOKUP(A64,'Box Calculation'!$F$3:$AS$15,'Box Calculation'!$D$5,0),HLOOKUP(A64,'Box Calculation'!$F$3:$AS$15,'Box Calculation'!$D$9,0)),"")</f>
        <v/>
      </c>
      <c r="J64" s="181" t="str">
        <f>IFERROR(HLOOKUP(A64,'Box Calculation'!$F$3:$AS$15,'Box Calculation'!$D$14,0),"")</f>
        <v/>
      </c>
      <c r="K64" s="88"/>
      <c r="L64" s="181" t="str">
        <f t="shared" si="2"/>
        <v/>
      </c>
      <c r="M64" s="181" t="str">
        <f>IFERROR(VLOOKUP($L64,'Container Panel'!$B$41:$M$100,'Container Panel'!$F$38,0),"")</f>
        <v/>
      </c>
      <c r="N64" s="181" t="str">
        <f>IFERROR(VLOOKUP($L64,'Container Panel'!$B$41:$M$100,'Container Panel'!$G$38,0),"")</f>
        <v/>
      </c>
      <c r="O64" s="181" t="str">
        <f>IFERROR(VLOOKUP($L64,'Container Panel'!$B$41:$M$100,'Container Panel'!$H$38,0),"")</f>
        <v/>
      </c>
      <c r="P64" s="204" t="str">
        <f>IFERROR(VLOOKUP($L64,'Box Calculation'!$E$20:$AS$79,INDEX('Box Calculation'!$F$18:$AS$18,MATCH('Cost &amp; Solution'!$A64,'Box Calculation'!$F$19:$AS$19,0))+1,0),"")</f>
        <v/>
      </c>
      <c r="Q64" s="222" t="str">
        <f>IFERROR(IF(VLOOKUP(L64,'Container Panel'!$B$41:$L$100,'Container Panel'!$L$38,0)&gt;0,VLOOKUP(L64,'Container Panel'!$B$41:$L$100,'Container Panel'!$L$38,0),VLOOKUP('Cost &amp; Solution'!L64,Maintenance!$C$17:$R$56,Maintenance!$K$14,0)),"")</f>
        <v/>
      </c>
      <c r="R64" s="222" t="str">
        <f>IFERROR(VLOOKUP(L64,'Container Panel'!$B$41:$M$100,'Container Panel'!$K$3,0),"")</f>
        <v/>
      </c>
      <c r="S64" s="245" t="str">
        <f t="shared" ca="1" si="8"/>
        <v/>
      </c>
      <c r="T64" s="245" t="str">
        <f t="shared" ca="1" si="4"/>
        <v/>
      </c>
      <c r="U64" s="245" t="str">
        <f ca="1">IFERROR(T64*IFERROR((1+V64*'Container Panel'!$A$61),1),"")</f>
        <v/>
      </c>
      <c r="V64" s="222" t="str">
        <f>IFERROR(VLOOKUP(L64,'Container Panel'!$B$41:$M$100,'Container Panel'!$M$3,0),"")</f>
        <v/>
      </c>
      <c r="W64" s="245" t="str">
        <f t="shared" ca="1" si="5"/>
        <v/>
      </c>
      <c r="X64" s="222" t="str">
        <f t="shared" si="6"/>
        <v/>
      </c>
      <c r="Y64" s="222" t="str">
        <f>IF(A64="","",UI!G25*UI!$F$6*UI!$D$5/UI!$B$5)</f>
        <v/>
      </c>
    </row>
    <row r="65" spans="1:25">
      <c r="A65" s="168" t="str">
        <f>IF(UI!A26=0,"",UI!A26)</f>
        <v/>
      </c>
      <c r="B65" s="161"/>
      <c r="C65" s="85" t="str">
        <f>IFERROR(HLOOKUP(A65,'Box Calculation'!$F$3:$AS$15,'Box Calculation'!$D$15,0)*IFERROR((1+V65*IF(R65=list!$C$1,'Container Panel'!$A$61,'Container Panel'!$A$63)),1),"")</f>
        <v/>
      </c>
      <c r="D65" s="86" t="str">
        <f ca="1">IFERROR(IF(AND(A65&lt;&gt;"",$J$8=0),"Calculating...",($J$8+$J$17)/SUM($C$51:$C$90)*C65/((UI!$D$5/UI!$B$5)*UI!L26)),"")</f>
        <v/>
      </c>
      <c r="E65" s="169" t="str">
        <f t="shared" ca="1" si="1"/>
        <v/>
      </c>
      <c r="F65" s="201" t="str">
        <f>IFERROR(HLOOKUP($A65,'Box Calculation'!$F$3:$AS$7,'Box Calculation'!$D$4,0),"")</f>
        <v/>
      </c>
      <c r="G65" s="225"/>
      <c r="H65" s="226"/>
      <c r="I65" s="181" t="str">
        <f>IFERROR(IF(G65="",HLOOKUP(A65,'Box Calculation'!$F$3:$AS$15,'Box Calculation'!$D$5,0),HLOOKUP(A65,'Box Calculation'!$F$3:$AS$15,'Box Calculation'!$D$9,0)),"")</f>
        <v/>
      </c>
      <c r="J65" s="181" t="str">
        <f>IFERROR(HLOOKUP(A65,'Box Calculation'!$F$3:$AS$15,'Box Calculation'!$D$14,0),"")</f>
        <v/>
      </c>
      <c r="K65" s="88"/>
      <c r="L65" s="181" t="str">
        <f t="shared" si="2"/>
        <v/>
      </c>
      <c r="M65" s="181" t="str">
        <f>IFERROR(VLOOKUP($L65,'Container Panel'!$B$41:$M$100,'Container Panel'!$F$38,0),"")</f>
        <v/>
      </c>
      <c r="N65" s="181" t="str">
        <f>IFERROR(VLOOKUP($L65,'Container Panel'!$B$41:$M$100,'Container Panel'!$G$38,0),"")</f>
        <v/>
      </c>
      <c r="O65" s="181" t="str">
        <f>IFERROR(VLOOKUP($L65,'Container Panel'!$B$41:$M$100,'Container Panel'!$H$38,0),"")</f>
        <v/>
      </c>
      <c r="P65" s="204" t="str">
        <f>IFERROR(VLOOKUP($L65,'Box Calculation'!$E$20:$AS$79,INDEX('Box Calculation'!$F$18:$AS$18,MATCH('Cost &amp; Solution'!$A65,'Box Calculation'!$F$19:$AS$19,0))+1,0),"")</f>
        <v/>
      </c>
      <c r="Q65" s="222" t="str">
        <f>IFERROR(IF(VLOOKUP(L65,'Container Panel'!$B$41:$L$100,'Container Panel'!$L$38,0)&gt;0,VLOOKUP(L65,'Container Panel'!$B$41:$L$100,'Container Panel'!$L$38,0),VLOOKUP('Cost &amp; Solution'!L65,Maintenance!$C$17:$R$56,Maintenance!$K$14,0)),"")</f>
        <v/>
      </c>
      <c r="R65" s="222" t="str">
        <f>IFERROR(VLOOKUP(L65,'Container Panel'!$B$41:$M$100,'Container Panel'!$K$3,0),"")</f>
        <v/>
      </c>
      <c r="S65" s="245" t="str">
        <f t="shared" ca="1" si="8"/>
        <v/>
      </c>
      <c r="T65" s="245" t="str">
        <f t="shared" ca="1" si="4"/>
        <v/>
      </c>
      <c r="U65" s="245" t="str">
        <f ca="1">IFERROR(T65*IFERROR((1+V65*'Container Panel'!$A$61),1),"")</f>
        <v/>
      </c>
      <c r="V65" s="222" t="str">
        <f>IFERROR(VLOOKUP(L65,'Container Panel'!$B$41:$M$100,'Container Panel'!$M$3,0),"")</f>
        <v/>
      </c>
      <c r="W65" s="245" t="str">
        <f t="shared" ca="1" si="5"/>
        <v/>
      </c>
      <c r="X65" s="222" t="str">
        <f t="shared" si="6"/>
        <v/>
      </c>
      <c r="Y65" s="222" t="str">
        <f>IF(A65="","",UI!G26*UI!$F$6*UI!$D$5/UI!$B$5)</f>
        <v/>
      </c>
    </row>
    <row r="66" spans="1:25">
      <c r="A66" s="168" t="str">
        <f>IF(UI!A27=0,"",UI!A27)</f>
        <v/>
      </c>
      <c r="B66" s="161"/>
      <c r="C66" s="85" t="str">
        <f>IFERROR(HLOOKUP(A66,'Box Calculation'!$F$3:$AS$15,'Box Calculation'!$D$15,0)*IFERROR((1+V66*IF(R66=list!$C$1,'Container Panel'!$A$61,'Container Panel'!$A$63)),1),"")</f>
        <v/>
      </c>
      <c r="D66" s="86" t="str">
        <f ca="1">IFERROR(IF(AND(A66&lt;&gt;"",$J$8=0),"Calculating...",($J$8+$J$17)/SUM($C$51:$C$90)*C66/((UI!$D$5/UI!$B$5)*UI!L27)),"")</f>
        <v/>
      </c>
      <c r="E66" s="169" t="str">
        <f t="shared" ca="1" si="1"/>
        <v/>
      </c>
      <c r="F66" s="201" t="str">
        <f>IFERROR(HLOOKUP($A66,'Box Calculation'!$F$3:$AS$7,'Box Calculation'!$D$4,0),"")</f>
        <v/>
      </c>
      <c r="G66" s="225"/>
      <c r="H66" s="226"/>
      <c r="I66" s="181" t="str">
        <f>IFERROR(IF(G66="",HLOOKUP(A66,'Box Calculation'!$F$3:$AS$15,'Box Calculation'!$D$5,0),HLOOKUP(A66,'Box Calculation'!$F$3:$AS$15,'Box Calculation'!$D$9,0)),"")</f>
        <v/>
      </c>
      <c r="J66" s="181" t="str">
        <f>IFERROR(HLOOKUP(A66,'Box Calculation'!$F$3:$AS$15,'Box Calculation'!$D$14,0),"")</f>
        <v/>
      </c>
      <c r="K66" s="88"/>
      <c r="L66" s="181" t="str">
        <f t="shared" si="2"/>
        <v/>
      </c>
      <c r="M66" s="181" t="str">
        <f>IFERROR(VLOOKUP($L66,'Container Panel'!$B$41:$M$100,'Container Panel'!$F$38,0),"")</f>
        <v/>
      </c>
      <c r="N66" s="181" t="str">
        <f>IFERROR(VLOOKUP($L66,'Container Panel'!$B$41:$M$100,'Container Panel'!$G$38,0),"")</f>
        <v/>
      </c>
      <c r="O66" s="181" t="str">
        <f>IFERROR(VLOOKUP($L66,'Container Panel'!$B$41:$M$100,'Container Panel'!$H$38,0),"")</f>
        <v/>
      </c>
      <c r="P66" s="204" t="str">
        <f>IFERROR(VLOOKUP($L66,'Box Calculation'!$E$20:$AS$79,INDEX('Box Calculation'!$F$18:$AS$18,MATCH('Cost &amp; Solution'!$A66,'Box Calculation'!$F$19:$AS$19,0))+1,0),"")</f>
        <v/>
      </c>
      <c r="Q66" s="222" t="str">
        <f>IFERROR(IF(VLOOKUP(L66,'Container Panel'!$B$41:$L$100,'Container Panel'!$L$38,0)&gt;0,VLOOKUP(L66,'Container Panel'!$B$41:$L$100,'Container Panel'!$L$38,0),VLOOKUP('Cost &amp; Solution'!L66,Maintenance!$C$17:$R$56,Maintenance!$K$14,0)),"")</f>
        <v/>
      </c>
      <c r="R66" s="222" t="str">
        <f>IFERROR(VLOOKUP(L66,'Container Panel'!$B$41:$M$100,'Container Panel'!$K$3,0),"")</f>
        <v/>
      </c>
      <c r="S66" s="245" t="str">
        <f t="shared" ca="1" si="8"/>
        <v/>
      </c>
      <c r="T66" s="245" t="str">
        <f t="shared" ca="1" si="4"/>
        <v/>
      </c>
      <c r="U66" s="245" t="str">
        <f ca="1">IFERROR(T66*IFERROR((1+V66*'Container Panel'!$A$61),1),"")</f>
        <v/>
      </c>
      <c r="V66" s="222" t="str">
        <f>IFERROR(VLOOKUP(L66,'Container Panel'!$B$41:$M$100,'Container Panel'!$M$3,0),"")</f>
        <v/>
      </c>
      <c r="W66" s="245" t="str">
        <f t="shared" ca="1" si="5"/>
        <v/>
      </c>
      <c r="X66" s="222" t="str">
        <f t="shared" si="6"/>
        <v/>
      </c>
      <c r="Y66" s="222" t="str">
        <f>IF(A66="","",UI!G27*UI!$F$6*UI!$D$5/UI!$B$5)</f>
        <v/>
      </c>
    </row>
    <row r="67" spans="1:25">
      <c r="A67" s="168" t="str">
        <f>IF(UI!A28=0,"",UI!A28)</f>
        <v/>
      </c>
      <c r="B67" s="161"/>
      <c r="C67" s="85" t="str">
        <f>IFERROR(HLOOKUP(A67,'Box Calculation'!$F$3:$AS$15,'Box Calculation'!$D$15,0)*IFERROR((1+V67*IF(R67=list!$C$1,'Container Panel'!$A$61,'Container Panel'!$A$63)),1),"")</f>
        <v/>
      </c>
      <c r="D67" s="86" t="str">
        <f ca="1">IFERROR(IF(AND(A67&lt;&gt;"",$J$8=0),"Calculating...",($J$8+$J$17)/SUM($C$51:$C$90)*C67/((UI!$D$5/UI!$B$5)*UI!L28)),"")</f>
        <v/>
      </c>
      <c r="E67" s="169" t="str">
        <f t="shared" ca="1" si="1"/>
        <v/>
      </c>
      <c r="F67" s="201" t="str">
        <f>IFERROR(HLOOKUP($A67,'Box Calculation'!$F$3:$AS$7,'Box Calculation'!$D$4,0),"")</f>
        <v/>
      </c>
      <c r="G67" s="225"/>
      <c r="H67" s="226"/>
      <c r="I67" s="181" t="str">
        <f>IFERROR(IF(G67="",HLOOKUP(A67,'Box Calculation'!$F$3:$AS$15,'Box Calculation'!$D$5,0),HLOOKUP(A67,'Box Calculation'!$F$3:$AS$15,'Box Calculation'!$D$9,0)),"")</f>
        <v/>
      </c>
      <c r="J67" s="181" t="str">
        <f>IFERROR(HLOOKUP(A67,'Box Calculation'!$F$3:$AS$15,'Box Calculation'!$D$14,0),"")</f>
        <v/>
      </c>
      <c r="K67" s="89"/>
      <c r="L67" s="181" t="str">
        <f t="shared" si="2"/>
        <v/>
      </c>
      <c r="M67" s="181" t="str">
        <f>IFERROR(VLOOKUP($L67,'Container Panel'!$B$41:$M$100,'Container Panel'!$F$38,0),"")</f>
        <v/>
      </c>
      <c r="N67" s="181" t="str">
        <f>IFERROR(VLOOKUP($L67,'Container Panel'!$B$41:$M$100,'Container Panel'!$G$38,0),"")</f>
        <v/>
      </c>
      <c r="O67" s="181" t="str">
        <f>IFERROR(VLOOKUP($L67,'Container Panel'!$B$41:$M$100,'Container Panel'!$H$38,0),"")</f>
        <v/>
      </c>
      <c r="P67" s="204" t="str">
        <f>IFERROR(VLOOKUP($L67,'Box Calculation'!$E$20:$AS$79,INDEX('Box Calculation'!$F$18:$AS$18,MATCH('Cost &amp; Solution'!$A67,'Box Calculation'!$F$19:$AS$19,0))+1,0),"")</f>
        <v/>
      </c>
      <c r="Q67" s="222" t="str">
        <f>IFERROR(IF(VLOOKUP(L67,'Container Panel'!$B$41:$L$100,'Container Panel'!$L$38,0)&gt;0,VLOOKUP(L67,'Container Panel'!$B$41:$L$100,'Container Panel'!$L$38,0),VLOOKUP('Cost &amp; Solution'!L67,Maintenance!$C$17:$R$56,Maintenance!$K$14,0)),"")</f>
        <v/>
      </c>
      <c r="R67" s="222" t="str">
        <f>IFERROR(VLOOKUP(L67,'Container Panel'!$B$41:$M$100,'Container Panel'!$K$3,0),"")</f>
        <v/>
      </c>
      <c r="S67" s="245" t="str">
        <f t="shared" ca="1" si="8"/>
        <v/>
      </c>
      <c r="T67" s="245" t="str">
        <f t="shared" ca="1" si="4"/>
        <v/>
      </c>
      <c r="U67" s="245" t="str">
        <f ca="1">IFERROR(T67*IFERROR((1+V67*'Container Panel'!$A$61),1),"")</f>
        <v/>
      </c>
      <c r="V67" s="222" t="str">
        <f>IFERROR(VLOOKUP(L67,'Container Panel'!$B$41:$M$100,'Container Panel'!$M$3,0),"")</f>
        <v/>
      </c>
      <c r="W67" s="245" t="str">
        <f t="shared" ca="1" si="5"/>
        <v/>
      </c>
      <c r="X67" s="222" t="str">
        <f t="shared" si="6"/>
        <v/>
      </c>
      <c r="Y67" s="222" t="str">
        <f>IF(A67="","",UI!G28*UI!$F$6*UI!$D$5/UI!$B$5)</f>
        <v/>
      </c>
    </row>
    <row r="68" spans="1:25">
      <c r="A68" s="168" t="str">
        <f>IF(UI!A29=0,"",UI!A29)</f>
        <v/>
      </c>
      <c r="B68" s="161"/>
      <c r="C68" s="85" t="str">
        <f>IFERROR(HLOOKUP(A68,'Box Calculation'!$F$3:$AS$15,'Box Calculation'!$D$15,0)*IFERROR((1+V68*IF(R68=list!$C$1,'Container Panel'!$A$61,'Container Panel'!$A$63)),1),"")</f>
        <v/>
      </c>
      <c r="D68" s="86" t="str">
        <f ca="1">IFERROR(IF(AND(A68&lt;&gt;"",$J$8=0),"Calculating...",($J$8+$J$17)/SUM($C$51:$C$90)*C68/((UI!$D$5/UI!$B$5)*UI!L29)),"")</f>
        <v/>
      </c>
      <c r="E68" s="169" t="str">
        <f t="shared" ca="1" si="1"/>
        <v/>
      </c>
      <c r="F68" s="201" t="str">
        <f>IFERROR(HLOOKUP($A68,'Box Calculation'!$F$3:$AS$7,'Box Calculation'!$D$4,0),"")</f>
        <v/>
      </c>
      <c r="G68" s="225"/>
      <c r="H68" s="226"/>
      <c r="I68" s="181" t="str">
        <f>IFERROR(IF(G68="",HLOOKUP(A68,'Box Calculation'!$F$3:$AS$15,'Box Calculation'!$D$5,0),HLOOKUP(A68,'Box Calculation'!$F$3:$AS$15,'Box Calculation'!$D$9,0)),"")</f>
        <v/>
      </c>
      <c r="J68" s="181" t="str">
        <f>IFERROR(HLOOKUP(A68,'Box Calculation'!$F$3:$AS$15,'Box Calculation'!$D$14,0),"")</f>
        <v/>
      </c>
      <c r="K68" s="89"/>
      <c r="L68" s="181" t="str">
        <f t="shared" si="2"/>
        <v/>
      </c>
      <c r="M68" s="181" t="str">
        <f>IFERROR(VLOOKUP($L68,'Container Panel'!$B$41:$M$100,'Container Panel'!$F$38,0),"")</f>
        <v/>
      </c>
      <c r="N68" s="181" t="str">
        <f>IFERROR(VLOOKUP($L68,'Container Panel'!$B$41:$M$100,'Container Panel'!$G$38,0),"")</f>
        <v/>
      </c>
      <c r="O68" s="181" t="str">
        <f>IFERROR(VLOOKUP($L68,'Container Panel'!$B$41:$M$100,'Container Panel'!$H$38,0),"")</f>
        <v/>
      </c>
      <c r="P68" s="204" t="str">
        <f>IFERROR(VLOOKUP($L68,'Box Calculation'!$E$20:$AS$79,INDEX('Box Calculation'!$F$18:$AS$18,MATCH('Cost &amp; Solution'!$A68,'Box Calculation'!$F$19:$AS$19,0))+1,0),"")</f>
        <v/>
      </c>
      <c r="Q68" s="222" t="str">
        <f>IFERROR(IF(VLOOKUP(L68,'Container Panel'!$B$41:$L$100,'Container Panel'!$L$38,0)&gt;0,VLOOKUP(L68,'Container Panel'!$B$41:$L$100,'Container Panel'!$L$38,0),VLOOKUP('Cost &amp; Solution'!L68,Maintenance!$C$17:$R$56,Maintenance!$K$14,0)),"")</f>
        <v/>
      </c>
      <c r="R68" s="222" t="str">
        <f>IFERROR(VLOOKUP(L68,'Container Panel'!$B$41:$M$100,'Container Panel'!$K$3,0),"")</f>
        <v/>
      </c>
      <c r="S68" s="245" t="str">
        <f t="shared" ca="1" si="8"/>
        <v/>
      </c>
      <c r="T68" s="245" t="str">
        <f t="shared" ca="1" si="4"/>
        <v/>
      </c>
      <c r="U68" s="245" t="str">
        <f ca="1">IFERROR(T68*IFERROR((1+V68*'Container Panel'!$A$61),1),"")</f>
        <v/>
      </c>
      <c r="V68" s="222" t="str">
        <f>IFERROR(VLOOKUP(L68,'Container Panel'!$B$41:$M$100,'Container Panel'!$M$3,0),"")</f>
        <v/>
      </c>
      <c r="W68" s="245" t="str">
        <f t="shared" ca="1" si="5"/>
        <v/>
      </c>
      <c r="X68" s="222" t="str">
        <f t="shared" si="6"/>
        <v/>
      </c>
      <c r="Y68" s="222" t="str">
        <f>IF(A68="","",UI!G29*UI!$F$6*UI!$D$5/UI!$B$5)</f>
        <v/>
      </c>
    </row>
    <row r="69" spans="1:25">
      <c r="A69" s="168" t="str">
        <f>IF(UI!A30=0,"",UI!A30)</f>
        <v/>
      </c>
      <c r="B69" s="161"/>
      <c r="C69" s="85" t="str">
        <f>IFERROR(HLOOKUP(A69,'Box Calculation'!$F$3:$AS$15,'Box Calculation'!$D$15,0)*IFERROR((1+V69*IF(R69=list!$C$1,'Container Panel'!$A$61,'Container Panel'!$A$63)),1),"")</f>
        <v/>
      </c>
      <c r="D69" s="86" t="str">
        <f ca="1">IFERROR(IF(AND(A69&lt;&gt;"",$J$8=0),"Calculating...",($J$8+$J$17)/SUM($C$51:$C$90)*C69/((UI!$D$5/UI!$B$5)*UI!L30)),"")</f>
        <v/>
      </c>
      <c r="E69" s="169" t="str">
        <f t="shared" ca="1" si="1"/>
        <v/>
      </c>
      <c r="F69" s="201" t="str">
        <f>IFERROR(HLOOKUP($A69,'Box Calculation'!$F$3:$AS$7,'Box Calculation'!$D$4,0),"")</f>
        <v/>
      </c>
      <c r="G69" s="225"/>
      <c r="H69" s="226"/>
      <c r="I69" s="181" t="str">
        <f>IFERROR(IF(G69="",HLOOKUP(A69,'Box Calculation'!$F$3:$AS$15,'Box Calculation'!$D$5,0),HLOOKUP(A69,'Box Calculation'!$F$3:$AS$15,'Box Calculation'!$D$9,0)),"")</f>
        <v/>
      </c>
      <c r="J69" s="181" t="str">
        <f>IFERROR(HLOOKUP(A69,'Box Calculation'!$F$3:$AS$15,'Box Calculation'!$D$14,0),"")</f>
        <v/>
      </c>
      <c r="K69" s="89"/>
      <c r="L69" s="181" t="str">
        <f t="shared" si="2"/>
        <v/>
      </c>
      <c r="M69" s="181" t="str">
        <f>IFERROR(VLOOKUP($L69,'Container Panel'!$B$41:$M$100,'Container Panel'!$F$38,0),"")</f>
        <v/>
      </c>
      <c r="N69" s="181" t="str">
        <f>IFERROR(VLOOKUP($L69,'Container Panel'!$B$41:$M$100,'Container Panel'!$G$38,0),"")</f>
        <v/>
      </c>
      <c r="O69" s="181" t="str">
        <f>IFERROR(VLOOKUP($L69,'Container Panel'!$B$41:$M$100,'Container Panel'!$H$38,0),"")</f>
        <v/>
      </c>
      <c r="P69" s="204" t="str">
        <f>IFERROR(VLOOKUP($L69,'Box Calculation'!$E$20:$AS$79,INDEX('Box Calculation'!$F$18:$AS$18,MATCH('Cost &amp; Solution'!$A69,'Box Calculation'!$F$19:$AS$19,0))+1,0),"")</f>
        <v/>
      </c>
      <c r="Q69" s="222" t="str">
        <f>IFERROR(IF(VLOOKUP(L69,'Container Panel'!$B$41:$L$100,'Container Panel'!$L$38,0)&gt;0,VLOOKUP(L69,'Container Panel'!$B$41:$L$100,'Container Panel'!$L$38,0),VLOOKUP('Cost &amp; Solution'!L69,Maintenance!$C$17:$R$56,Maintenance!$K$14,0)),"")</f>
        <v/>
      </c>
      <c r="R69" s="222" t="str">
        <f>IFERROR(VLOOKUP(L69,'Container Panel'!$B$41:$M$100,'Container Panel'!$K$3,0),"")</f>
        <v/>
      </c>
      <c r="S69" s="245" t="str">
        <f t="shared" ca="1" si="8"/>
        <v/>
      </c>
      <c r="T69" s="245" t="str">
        <f t="shared" ca="1" si="4"/>
        <v/>
      </c>
      <c r="U69" s="245" t="str">
        <f ca="1">IFERROR(T69*IFERROR((1+V69*'Container Panel'!$A$61),1),"")</f>
        <v/>
      </c>
      <c r="V69" s="222" t="str">
        <f>IFERROR(VLOOKUP(L69,'Container Panel'!$B$41:$M$100,'Container Panel'!$M$3,0),"")</f>
        <v/>
      </c>
      <c r="W69" s="245" t="str">
        <f t="shared" ca="1" si="5"/>
        <v/>
      </c>
      <c r="X69" s="222" t="str">
        <f t="shared" si="6"/>
        <v/>
      </c>
      <c r="Y69" s="222" t="str">
        <f>IF(A69="","",UI!G30*UI!$F$6*UI!$D$5/UI!$B$5)</f>
        <v/>
      </c>
    </row>
    <row r="70" spans="1:25">
      <c r="A70" s="168" t="str">
        <f>IF(UI!A31=0,"",UI!A31)</f>
        <v/>
      </c>
      <c r="B70" s="161"/>
      <c r="C70" s="85" t="str">
        <f>IFERROR(HLOOKUP(A70,'Box Calculation'!$F$3:$AS$15,'Box Calculation'!$D$15,0)*IFERROR((1+V70*IF(R70=list!$C$1,'Container Panel'!$A$61,'Container Panel'!$A$63)),1),"")</f>
        <v/>
      </c>
      <c r="D70" s="86" t="str">
        <f ca="1">IFERROR(IF(AND(A70&lt;&gt;"",$J$8=0),"Calculating...",($J$8+$J$17)/SUM($C$51:$C$90)*C70/((UI!$D$5/UI!$B$5)*UI!L31)),"")</f>
        <v/>
      </c>
      <c r="E70" s="169" t="str">
        <f t="shared" ca="1" si="1"/>
        <v/>
      </c>
      <c r="F70" s="201" t="str">
        <f>IFERROR(HLOOKUP($A70,'Box Calculation'!$F$3:$AS$7,'Box Calculation'!$D$4,0),"")</f>
        <v/>
      </c>
      <c r="G70" s="225"/>
      <c r="H70" s="87"/>
      <c r="I70" s="181" t="str">
        <f>IFERROR(IF(G70="",HLOOKUP(A70,'Box Calculation'!$F$3:$AS$15,'Box Calculation'!$D$5,0),HLOOKUP(A70,'Box Calculation'!$F$3:$AS$15,'Box Calculation'!$D$9,0)),"")</f>
        <v/>
      </c>
      <c r="J70" s="181" t="str">
        <f>IFERROR(HLOOKUP(A70,'Box Calculation'!$F$3:$AS$15,'Box Calculation'!$D$14,0),"")</f>
        <v/>
      </c>
      <c r="K70" s="89"/>
      <c r="L70" s="181" t="str">
        <f t="shared" si="2"/>
        <v/>
      </c>
      <c r="M70" s="181" t="str">
        <f>IFERROR(VLOOKUP($L70,'Container Panel'!$B$41:$M$100,'Container Panel'!$F$38,0),"")</f>
        <v/>
      </c>
      <c r="N70" s="181" t="str">
        <f>IFERROR(VLOOKUP($L70,'Container Panel'!$B$41:$M$100,'Container Panel'!$G$38,0),"")</f>
        <v/>
      </c>
      <c r="O70" s="181" t="str">
        <f>IFERROR(VLOOKUP($L70,'Container Panel'!$B$41:$M$100,'Container Panel'!$H$38,0),"")</f>
        <v/>
      </c>
      <c r="P70" s="204" t="str">
        <f>IFERROR(VLOOKUP($L70,'Box Calculation'!$E$20:$AS$79,INDEX('Box Calculation'!$F$18:$AS$18,MATCH('Cost &amp; Solution'!$A70,'Box Calculation'!$F$19:$AS$19,0))+1,0),"")</f>
        <v/>
      </c>
      <c r="Q70" s="222" t="str">
        <f>IFERROR(IF(VLOOKUP(L70,'Container Panel'!$B$41:$L$100,'Container Panel'!$L$38,0)&gt;0,VLOOKUP(L70,'Container Panel'!$B$41:$L$100,'Container Panel'!$L$38,0),VLOOKUP('Cost &amp; Solution'!L70,Maintenance!$C$17:$R$56,Maintenance!$K$14,0)),"")</f>
        <v/>
      </c>
      <c r="R70" s="222" t="str">
        <f>IFERROR(VLOOKUP(L70,'Container Panel'!$B$41:$M$100,'Container Panel'!$K$3,0),"")</f>
        <v/>
      </c>
      <c r="S70" s="245" t="str">
        <f t="shared" ca="1" si="8"/>
        <v/>
      </c>
      <c r="T70" s="245" t="str">
        <f t="shared" ca="1" si="4"/>
        <v/>
      </c>
      <c r="U70" s="245" t="str">
        <f ca="1">IFERROR(T70*IFERROR((1+V70*'Container Panel'!$A$61),1),"")</f>
        <v/>
      </c>
      <c r="V70" s="222" t="str">
        <f>IFERROR(VLOOKUP(L70,'Container Panel'!$B$41:$M$100,'Container Panel'!$M$3,0),"")</f>
        <v/>
      </c>
      <c r="W70" s="245" t="str">
        <f t="shared" ca="1" si="5"/>
        <v/>
      </c>
      <c r="X70" s="222" t="str">
        <f t="shared" si="6"/>
        <v/>
      </c>
      <c r="Y70" s="222" t="str">
        <f>IF(A70="","",UI!G31*UI!$F$6*UI!$D$5/UI!$B$5)</f>
        <v/>
      </c>
    </row>
    <row r="71" spans="1:25">
      <c r="A71" s="168" t="str">
        <f>IF(UI!A32=0,"",UI!A32)</f>
        <v/>
      </c>
      <c r="B71" s="161"/>
      <c r="C71" s="85" t="str">
        <f>IFERROR(HLOOKUP(A71,'Box Calculation'!$F$3:$AS$15,'Box Calculation'!$D$15,0)*IFERROR((1+V71*IF(R71=list!$C$1,'Container Panel'!$A$61,'Container Panel'!$A$63)),1),"")</f>
        <v/>
      </c>
      <c r="D71" s="86" t="str">
        <f ca="1">IFERROR(IF(AND(A71&lt;&gt;"",$J$8=0),"Calculating...",($J$8+$J$17)/SUM($C$51:$C$90)*C71/((UI!$D$5/UI!$B$5)*UI!L32)),"")</f>
        <v/>
      </c>
      <c r="E71" s="169" t="str">
        <f t="shared" ca="1" si="1"/>
        <v/>
      </c>
      <c r="F71" s="201" t="str">
        <f>IFERROR(HLOOKUP($A71,'Box Calculation'!$F$3:$AS$7,'Box Calculation'!$D$4,0),"")</f>
        <v/>
      </c>
      <c r="G71" s="225"/>
      <c r="H71" s="87"/>
      <c r="I71" s="181" t="str">
        <f>IFERROR(IF(G71="",HLOOKUP(A71,'Box Calculation'!$F$3:$AS$15,'Box Calculation'!$D$5,0),HLOOKUP(A71,'Box Calculation'!$F$3:$AS$15,'Box Calculation'!$D$9,0)),"")</f>
        <v/>
      </c>
      <c r="J71" s="181" t="str">
        <f>IFERROR(HLOOKUP(A71,'Box Calculation'!$F$3:$AS$15,'Box Calculation'!$D$14,0),"")</f>
        <v/>
      </c>
      <c r="K71" s="89"/>
      <c r="L71" s="181" t="str">
        <f t="shared" si="2"/>
        <v/>
      </c>
      <c r="M71" s="181" t="str">
        <f>IFERROR(VLOOKUP($L71,'Container Panel'!$B$41:$M$100,'Container Panel'!$F$38,0),"")</f>
        <v/>
      </c>
      <c r="N71" s="181" t="str">
        <f>IFERROR(VLOOKUP($L71,'Container Panel'!$B$41:$M$100,'Container Panel'!$G$38,0),"")</f>
        <v/>
      </c>
      <c r="O71" s="181" t="str">
        <f>IFERROR(VLOOKUP($L71,'Container Panel'!$B$41:$M$100,'Container Panel'!$H$38,0),"")</f>
        <v/>
      </c>
      <c r="P71" s="204" t="str">
        <f>IFERROR(VLOOKUP($L71,'Box Calculation'!$E$20:$AS$79,INDEX('Box Calculation'!$F$18:$AS$18,MATCH('Cost &amp; Solution'!$A71,'Box Calculation'!$F$19:$AS$19,0))+1,0),"")</f>
        <v/>
      </c>
      <c r="Q71" s="222" t="str">
        <f>IFERROR(IF(VLOOKUP(L71,'Container Panel'!$B$41:$L$100,'Container Panel'!$L$38,0)&gt;0,VLOOKUP(L71,'Container Panel'!$B$41:$L$100,'Container Panel'!$L$38,0),VLOOKUP('Cost &amp; Solution'!L71,Maintenance!$C$17:$R$56,Maintenance!$K$14,0)),"")</f>
        <v/>
      </c>
      <c r="R71" s="222" t="str">
        <f>IFERROR(VLOOKUP(L71,'Container Panel'!$B$41:$M$100,'Container Panel'!$K$3,0),"")</f>
        <v/>
      </c>
      <c r="S71" s="245" t="str">
        <f t="shared" ca="1" si="8"/>
        <v/>
      </c>
      <c r="T71" s="245" t="str">
        <f t="shared" ca="1" si="4"/>
        <v/>
      </c>
      <c r="U71" s="245" t="str">
        <f ca="1">IFERROR(T71*IFERROR((1+V71*'Container Panel'!$A$61),1),"")</f>
        <v/>
      </c>
      <c r="V71" s="222" t="str">
        <f>IFERROR(VLOOKUP(L71,'Container Panel'!$B$41:$M$100,'Container Panel'!$M$3,0),"")</f>
        <v/>
      </c>
      <c r="W71" s="245" t="str">
        <f t="shared" ca="1" si="5"/>
        <v/>
      </c>
      <c r="X71" s="222" t="str">
        <f t="shared" si="6"/>
        <v/>
      </c>
      <c r="Y71" s="222" t="str">
        <f>IF(A71="","",UI!G32*UI!$F$6*UI!$D$5/UI!$B$5)</f>
        <v/>
      </c>
    </row>
    <row r="72" spans="1:25">
      <c r="A72" s="168" t="str">
        <f>IF(UI!A33=0,"",UI!A33)</f>
        <v/>
      </c>
      <c r="B72" s="161"/>
      <c r="C72" s="85" t="str">
        <f>IFERROR(HLOOKUP(A72,'Box Calculation'!$F$3:$AS$15,'Box Calculation'!$D$15,0)*IFERROR((1+V72*IF(R72=list!$C$1,'Container Panel'!$A$61,'Container Panel'!$A$63)),1),"")</f>
        <v/>
      </c>
      <c r="D72" s="86" t="str">
        <f ca="1">IFERROR(IF(AND(A72&lt;&gt;"",$J$8=0),"Calculating...",($J$8+$J$17)/SUM($C$51:$C$90)*C72/((UI!$D$5/UI!$B$5)*UI!L33)),"")</f>
        <v/>
      </c>
      <c r="E72" s="169" t="str">
        <f t="shared" ca="1" si="1"/>
        <v/>
      </c>
      <c r="F72" s="201" t="str">
        <f>IFERROR(HLOOKUP($A72,'Box Calculation'!$F$3:$AS$7,'Box Calculation'!$D$4,0),"")</f>
        <v/>
      </c>
      <c r="G72" s="74"/>
      <c r="H72" s="87"/>
      <c r="I72" s="181" t="str">
        <f>IFERROR(IF(G72="",HLOOKUP(A72,'Box Calculation'!$F$3:$AS$15,'Box Calculation'!$D$5,0),HLOOKUP(A72,'Box Calculation'!$F$3:$AS$15,'Box Calculation'!$D$9,0)),"")</f>
        <v/>
      </c>
      <c r="J72" s="181" t="str">
        <f>IFERROR(HLOOKUP(A72,'Box Calculation'!$F$3:$AS$15,'Box Calculation'!$D$14,0),"")</f>
        <v/>
      </c>
      <c r="K72" s="89"/>
      <c r="L72" s="181" t="str">
        <f t="shared" si="2"/>
        <v/>
      </c>
      <c r="M72" s="181" t="str">
        <f>IFERROR(VLOOKUP($L72,'Container Panel'!$B$41:$M$100,'Container Panel'!$F$38,0),"")</f>
        <v/>
      </c>
      <c r="N72" s="181" t="str">
        <f>IFERROR(VLOOKUP($L72,'Container Panel'!$B$41:$M$100,'Container Panel'!$G$38,0),"")</f>
        <v/>
      </c>
      <c r="O72" s="181" t="str">
        <f>IFERROR(VLOOKUP($L72,'Container Panel'!$B$41:$M$100,'Container Panel'!$H$38,0),"")</f>
        <v/>
      </c>
      <c r="P72" s="204" t="str">
        <f>IFERROR(VLOOKUP($L72,'Box Calculation'!$E$20:$AS$79,INDEX('Box Calculation'!$F$18:$AS$18,MATCH('Cost &amp; Solution'!$A72,'Box Calculation'!$F$19:$AS$19,0))+1,0),"")</f>
        <v/>
      </c>
      <c r="Q72" s="222" t="str">
        <f>IFERROR(IF(VLOOKUP(L72,'Container Panel'!$B$41:$L$100,'Container Panel'!$L$38,0)&gt;0,VLOOKUP(L72,'Container Panel'!$B$41:$L$100,'Container Panel'!$L$38,0),VLOOKUP('Cost &amp; Solution'!L72,Maintenance!$C$17:$R$56,Maintenance!$K$14,0)),"")</f>
        <v/>
      </c>
      <c r="R72" s="222" t="str">
        <f>IFERROR(VLOOKUP(L72,'Container Panel'!$B$41:$M$100,'Container Panel'!$K$3,0),"")</f>
        <v/>
      </c>
      <c r="S72" s="245" t="str">
        <f t="shared" ca="1" si="8"/>
        <v/>
      </c>
      <c r="T72" s="245" t="str">
        <f t="shared" ca="1" si="4"/>
        <v/>
      </c>
      <c r="U72" s="245" t="str">
        <f ca="1">IFERROR(T72*IFERROR((1+V72*'Container Panel'!$A$61),1),"")</f>
        <v/>
      </c>
      <c r="V72" s="222" t="str">
        <f>IFERROR(VLOOKUP(L72,'Container Panel'!$B$41:$M$100,'Container Panel'!$M$3,0),"")</f>
        <v/>
      </c>
      <c r="W72" s="245" t="str">
        <f t="shared" ca="1" si="5"/>
        <v/>
      </c>
      <c r="X72" s="222" t="str">
        <f t="shared" si="6"/>
        <v/>
      </c>
      <c r="Y72" s="222" t="str">
        <f>IF(A72="","",UI!G33*UI!$F$6*UI!$D$5/UI!$B$5)</f>
        <v/>
      </c>
    </row>
    <row r="73" spans="1:25">
      <c r="A73" s="168" t="str">
        <f>IF(UI!A34=0,"",UI!A34)</f>
        <v/>
      </c>
      <c r="B73" s="161"/>
      <c r="C73" s="85" t="str">
        <f>IFERROR(HLOOKUP(A73,'Box Calculation'!$F$3:$AS$15,'Box Calculation'!$D$15,0)*IFERROR((1+V73*IF(R73=list!$C$1,'Container Panel'!$A$61,'Container Panel'!$A$63)),1),"")</f>
        <v/>
      </c>
      <c r="D73" s="86" t="str">
        <f ca="1">IFERROR(IF(AND(A73&lt;&gt;"",$J$8=0),"Calculating...",($J$8+$J$17)/SUM($C$51:$C$90)*C73/((UI!$D$5/UI!$B$5)*UI!L34)),"")</f>
        <v/>
      </c>
      <c r="E73" s="169" t="str">
        <f t="shared" ca="1" si="1"/>
        <v/>
      </c>
      <c r="F73" s="201" t="str">
        <f>IFERROR(HLOOKUP($A73,'Box Calculation'!$F$3:$AS$7,'Box Calculation'!$D$4,0),"")</f>
        <v/>
      </c>
      <c r="G73" s="74"/>
      <c r="H73" s="87"/>
      <c r="I73" s="181" t="str">
        <f>IFERROR(IF(G73="",HLOOKUP(A73,'Box Calculation'!$F$3:$AS$15,'Box Calculation'!$D$5,0),HLOOKUP(A73,'Box Calculation'!$F$3:$AS$15,'Box Calculation'!$D$9,0)),"")</f>
        <v/>
      </c>
      <c r="J73" s="181" t="str">
        <f>IFERROR(HLOOKUP(A73,'Box Calculation'!$F$3:$AS$15,'Box Calculation'!$D$14,0),"")</f>
        <v/>
      </c>
      <c r="K73" s="89"/>
      <c r="L73" s="181" t="str">
        <f t="shared" si="2"/>
        <v/>
      </c>
      <c r="M73" s="181" t="str">
        <f>IFERROR(VLOOKUP($L73,'Container Panel'!$B$41:$M$100,'Container Panel'!$F$38,0),"")</f>
        <v/>
      </c>
      <c r="N73" s="181" t="str">
        <f>IFERROR(VLOOKUP($L73,'Container Panel'!$B$41:$M$100,'Container Panel'!$G$38,0),"")</f>
        <v/>
      </c>
      <c r="O73" s="181" t="str">
        <f>IFERROR(VLOOKUP($L73,'Container Panel'!$B$41:$M$100,'Container Panel'!$H$38,0),"")</f>
        <v/>
      </c>
      <c r="P73" s="204" t="str">
        <f>IFERROR(VLOOKUP($L73,'Box Calculation'!$E$20:$AS$79,INDEX('Box Calculation'!$F$18:$AS$18,MATCH('Cost &amp; Solution'!$A73,'Box Calculation'!$F$19:$AS$19,0))+1,0),"")</f>
        <v/>
      </c>
      <c r="Q73" s="222" t="str">
        <f>IFERROR(IF(VLOOKUP(L73,'Container Panel'!$B$41:$L$100,'Container Panel'!$L$38,0)&gt;0,VLOOKUP(L73,'Container Panel'!$B$41:$L$100,'Container Panel'!$L$38,0),VLOOKUP('Cost &amp; Solution'!L73,Maintenance!$C$17:$R$56,Maintenance!$K$14,0)),"")</f>
        <v/>
      </c>
      <c r="R73" s="222" t="str">
        <f>IFERROR(VLOOKUP(L73,'Container Panel'!$B$41:$M$100,'Container Panel'!$K$3,0),"")</f>
        <v/>
      </c>
      <c r="S73" s="245" t="str">
        <f t="shared" ca="1" si="8"/>
        <v/>
      </c>
      <c r="T73" s="245" t="str">
        <f t="shared" ca="1" si="4"/>
        <v/>
      </c>
      <c r="U73" s="245" t="str">
        <f ca="1">IFERROR(T73*IFERROR((1+V73*'Container Panel'!$A$61),1),"")</f>
        <v/>
      </c>
      <c r="V73" s="222" t="str">
        <f>IFERROR(VLOOKUP(L73,'Container Panel'!$B$41:$M$100,'Container Panel'!$M$3,0),"")</f>
        <v/>
      </c>
      <c r="W73" s="245" t="str">
        <f t="shared" ca="1" si="5"/>
        <v/>
      </c>
      <c r="X73" s="222" t="str">
        <f t="shared" si="6"/>
        <v/>
      </c>
      <c r="Y73" s="222" t="str">
        <f>IF(A73="","",UI!G34*UI!$F$6*UI!$D$5/UI!$B$5)</f>
        <v/>
      </c>
    </row>
    <row r="74" spans="1:25">
      <c r="A74" s="168" t="str">
        <f>IF(UI!A35=0,"",UI!A35)</f>
        <v/>
      </c>
      <c r="B74" s="161"/>
      <c r="C74" s="85" t="str">
        <f>IFERROR(HLOOKUP(A74,'Box Calculation'!$F$3:$AS$15,'Box Calculation'!$D$15,0)*IFERROR((1+V74*IF(R74=list!$C$1,'Container Panel'!$A$61,'Container Panel'!$A$63)),1),"")</f>
        <v/>
      </c>
      <c r="D74" s="86" t="str">
        <f ca="1">IFERROR(IF(AND(A74&lt;&gt;"",$J$8=0),"Calculating...",($J$8+$J$17)/SUM($C$51:$C$90)*C74/((UI!$D$5/UI!$B$5)*UI!L35)),"")</f>
        <v/>
      </c>
      <c r="E74" s="169" t="str">
        <f t="shared" ca="1" si="1"/>
        <v/>
      </c>
      <c r="F74" s="201" t="str">
        <f>IFERROR(HLOOKUP($A74,'Box Calculation'!$F$3:$AS$7,'Box Calculation'!$D$4,0),"")</f>
        <v/>
      </c>
      <c r="G74" s="74"/>
      <c r="H74" s="87"/>
      <c r="I74" s="181" t="str">
        <f>IFERROR(IF(G74="",HLOOKUP(A74,'Box Calculation'!$F$3:$AS$15,'Box Calculation'!$D$5,0),HLOOKUP(A74,'Box Calculation'!$F$3:$AS$15,'Box Calculation'!$D$9,0)),"")</f>
        <v/>
      </c>
      <c r="J74" s="181" t="str">
        <f>IFERROR(HLOOKUP(A74,'Box Calculation'!$F$3:$AS$15,'Box Calculation'!$D$14,0),"")</f>
        <v/>
      </c>
      <c r="K74" s="89"/>
      <c r="L74" s="181" t="str">
        <f t="shared" si="2"/>
        <v/>
      </c>
      <c r="M74" s="181" t="str">
        <f>IFERROR(VLOOKUP($L74,'Container Panel'!$B$41:$M$100,'Container Panel'!$F$38,0),"")</f>
        <v/>
      </c>
      <c r="N74" s="181" t="str">
        <f>IFERROR(VLOOKUP($L74,'Container Panel'!$B$41:$M$100,'Container Panel'!$G$38,0),"")</f>
        <v/>
      </c>
      <c r="O74" s="181" t="str">
        <f>IFERROR(VLOOKUP($L74,'Container Panel'!$B$41:$M$100,'Container Panel'!$H$38,0),"")</f>
        <v/>
      </c>
      <c r="P74" s="204" t="str">
        <f>IFERROR(VLOOKUP($L74,'Box Calculation'!$E$20:$AS$79,INDEX('Box Calculation'!$F$18:$AS$18,MATCH('Cost &amp; Solution'!$A74,'Box Calculation'!$F$19:$AS$19,0))+1,0),"")</f>
        <v/>
      </c>
      <c r="Q74" s="222" t="str">
        <f>IFERROR(IF(VLOOKUP(L74,'Container Panel'!$B$41:$L$100,'Container Panel'!$L$38,0)&gt;0,VLOOKUP(L74,'Container Panel'!$B$41:$L$100,'Container Panel'!$L$38,0),VLOOKUP('Cost &amp; Solution'!L74,Maintenance!$C$17:$R$56,Maintenance!$K$14,0)),"")</f>
        <v/>
      </c>
      <c r="R74" s="222" t="str">
        <f>IFERROR(VLOOKUP(L74,'Container Panel'!$B$41:$M$100,'Container Panel'!$K$3,0),"")</f>
        <v/>
      </c>
      <c r="S74" s="245" t="str">
        <f t="shared" ca="1" si="8"/>
        <v/>
      </c>
      <c r="T74" s="245" t="str">
        <f t="shared" ca="1" si="4"/>
        <v/>
      </c>
      <c r="U74" s="245" t="str">
        <f ca="1">IFERROR(T74*IFERROR((1+V74*'Container Panel'!$A$61),1),"")</f>
        <v/>
      </c>
      <c r="V74" s="222" t="str">
        <f>IFERROR(VLOOKUP(L74,'Container Panel'!$B$41:$M$100,'Container Panel'!$M$3,0),"")</f>
        <v/>
      </c>
      <c r="W74" s="245" t="str">
        <f t="shared" ca="1" si="5"/>
        <v/>
      </c>
      <c r="X74" s="222" t="str">
        <f t="shared" si="6"/>
        <v/>
      </c>
      <c r="Y74" s="222" t="str">
        <f>IF(A74="","",UI!G35*UI!$F$6*UI!$D$5/UI!$B$5)</f>
        <v/>
      </c>
    </row>
    <row r="75" spans="1:25">
      <c r="A75" s="168" t="str">
        <f>IF(UI!A36=0,"",UI!A36)</f>
        <v/>
      </c>
      <c r="B75" s="161"/>
      <c r="C75" s="85" t="str">
        <f>IFERROR(HLOOKUP(A75,'Box Calculation'!$F$3:$AS$15,'Box Calculation'!$D$15,0)*IFERROR((1+V75*IF(R75=list!$C$1,'Container Panel'!$A$61,'Container Panel'!$A$63)),1),"")</f>
        <v/>
      </c>
      <c r="D75" s="86" t="str">
        <f ca="1">IFERROR(IF(AND(A75&lt;&gt;"",$J$8=0),"Calculating...",($J$8+$J$17)/SUM($C$51:$C$90)*C75/((UI!$D$5/UI!$B$5)*UI!L36)),"")</f>
        <v/>
      </c>
      <c r="E75" s="169" t="str">
        <f t="shared" ca="1" si="1"/>
        <v/>
      </c>
      <c r="F75" s="201" t="str">
        <f>IFERROR(HLOOKUP($A75,'Box Calculation'!$F$3:$AS$7,'Box Calculation'!$D$4,0),"")</f>
        <v/>
      </c>
      <c r="G75" s="74"/>
      <c r="H75" s="87"/>
      <c r="I75" s="181" t="str">
        <f>IFERROR(IF(G75="",HLOOKUP(A75,'Box Calculation'!$F$3:$AS$15,'Box Calculation'!$D$5,0),HLOOKUP(A75,'Box Calculation'!$F$3:$AS$15,'Box Calculation'!$D$9,0)),"")</f>
        <v/>
      </c>
      <c r="J75" s="181" t="str">
        <f>IFERROR(HLOOKUP(A75,'Box Calculation'!$F$3:$AS$15,'Box Calculation'!$D$14,0),"")</f>
        <v/>
      </c>
      <c r="K75" s="89"/>
      <c r="L75" s="181" t="str">
        <f t="shared" si="2"/>
        <v/>
      </c>
      <c r="M75" s="181" t="str">
        <f>IFERROR(VLOOKUP($L75,'Container Panel'!$B$41:$M$100,'Container Panel'!$F$38,0),"")</f>
        <v/>
      </c>
      <c r="N75" s="181" t="str">
        <f>IFERROR(VLOOKUP($L75,'Container Panel'!$B$41:$M$100,'Container Panel'!$G$38,0),"")</f>
        <v/>
      </c>
      <c r="O75" s="181" t="str">
        <f>IFERROR(VLOOKUP($L75,'Container Panel'!$B$41:$M$100,'Container Panel'!$H$38,0),"")</f>
        <v/>
      </c>
      <c r="P75" s="204" t="str">
        <f>IFERROR(VLOOKUP($L75,'Box Calculation'!$E$20:$AS$79,INDEX('Box Calculation'!$F$18:$AS$18,MATCH('Cost &amp; Solution'!$A75,'Box Calculation'!$F$19:$AS$19,0))+1,0),"")</f>
        <v/>
      </c>
      <c r="Q75" s="222" t="str">
        <f>IFERROR(IF(VLOOKUP(L75,'Container Panel'!$B$41:$L$100,'Container Panel'!$L$38,0)&gt;0,VLOOKUP(L75,'Container Panel'!$B$41:$L$100,'Container Panel'!$L$38,0),VLOOKUP('Cost &amp; Solution'!L75,Maintenance!$C$17:$R$56,Maintenance!$K$14,0)),"")</f>
        <v/>
      </c>
      <c r="R75" s="222" t="str">
        <f>IFERROR(VLOOKUP(L75,'Container Panel'!$B$41:$M$100,'Container Panel'!$K$3,0),"")</f>
        <v/>
      </c>
      <c r="S75" s="245" t="str">
        <f t="shared" ca="1" si="8"/>
        <v/>
      </c>
      <c r="T75" s="245" t="str">
        <f t="shared" ca="1" si="4"/>
        <v/>
      </c>
      <c r="U75" s="245" t="str">
        <f ca="1">IFERROR(T75*IFERROR((1+V75*'Container Panel'!$A$61),1),"")</f>
        <v/>
      </c>
      <c r="V75" s="222" t="str">
        <f>IFERROR(VLOOKUP(L75,'Container Panel'!$B$41:$M$100,'Container Panel'!$M$3,0),"")</f>
        <v/>
      </c>
      <c r="W75" s="245" t="str">
        <f t="shared" ca="1" si="5"/>
        <v/>
      </c>
      <c r="X75" s="222" t="str">
        <f t="shared" si="6"/>
        <v/>
      </c>
      <c r="Y75" s="222" t="str">
        <f>IF(A75="","",UI!G36*UI!$F$6*UI!$D$5/UI!$B$5)</f>
        <v/>
      </c>
    </row>
    <row r="76" spans="1:25">
      <c r="A76" s="168" t="str">
        <f>IF(UI!A37=0,"",UI!A37)</f>
        <v/>
      </c>
      <c r="B76" s="161"/>
      <c r="C76" s="85" t="str">
        <f>IFERROR(HLOOKUP(A76,'Box Calculation'!$F$3:$AS$15,'Box Calculation'!$D$15,0)*(1+V76*IF(R76=list!$C$1,'Container Panel'!$A$61,'Container Panel'!$A$63)),"")</f>
        <v/>
      </c>
      <c r="D76" s="86" t="str">
        <f ca="1">IFERROR(IF(AND(A76&lt;&gt;"",$J$8=0),"Calculating...",($J$8+$J$17)/SUM($C$51:$C$90)*C76/((UI!$D$5/UI!$B$5)*UI!L37)),"")</f>
        <v/>
      </c>
      <c r="E76" s="169" t="str">
        <f t="shared" ca="1" si="1"/>
        <v/>
      </c>
      <c r="F76" s="201" t="str">
        <f>IFERROR(HLOOKUP($A76,'Box Calculation'!$F$3:$AS$7,'Box Calculation'!$D$4,0),"")</f>
        <v/>
      </c>
      <c r="G76" s="74"/>
      <c r="H76" s="87"/>
      <c r="I76" s="181" t="str">
        <f>IFERROR(IF(G76="",HLOOKUP(A76,'Box Calculation'!$F$3:$AS$15,'Box Calculation'!$D$5,0),HLOOKUP(A76,'Box Calculation'!$F$3:$AS$15,'Box Calculation'!$D$9,0)),"")</f>
        <v/>
      </c>
      <c r="J76" s="181" t="str">
        <f>IFERROR(HLOOKUP(A76,'Box Calculation'!$F$3:$AS$15,'Box Calculation'!$D$14,0),"")</f>
        <v/>
      </c>
      <c r="K76" s="89"/>
      <c r="L76" s="181" t="str">
        <f t="shared" si="2"/>
        <v/>
      </c>
      <c r="M76" s="181" t="str">
        <f>IFERROR(VLOOKUP($L76,'Container Panel'!$B$41:$M$100,'Container Panel'!$F$38,0),"")</f>
        <v/>
      </c>
      <c r="N76" s="181" t="str">
        <f>IFERROR(VLOOKUP($L76,'Container Panel'!$B$41:$M$100,'Container Panel'!$G$38,0),"")</f>
        <v/>
      </c>
      <c r="O76" s="181" t="str">
        <f>IFERROR(VLOOKUP($L76,'Container Panel'!$B$41:$M$100,'Container Panel'!$H$38,0),"")</f>
        <v/>
      </c>
      <c r="P76" s="204" t="str">
        <f>IFERROR(VLOOKUP($L76,'Box Calculation'!$E$20:$AS$79,INDEX('Box Calculation'!$F$18:$AS$18,MATCH('Cost &amp; Solution'!$A76,'Box Calculation'!$F$19:$AS$19,0))+1,0),"")</f>
        <v/>
      </c>
      <c r="Q76" s="222" t="str">
        <f>IFERROR(IF(VLOOKUP(L76,'Container Panel'!$B$41:$L$100,'Container Panel'!$L$38,0)&gt;0,VLOOKUP(L76,'Container Panel'!$B$41:$L$100,'Container Panel'!$L$38,0),VLOOKUP('Cost &amp; Solution'!L76,Maintenance!$C$17:$R$56,Maintenance!$K$14,0)),"")</f>
        <v/>
      </c>
      <c r="R76" s="222" t="str">
        <f>IFERROR(VLOOKUP(L76,'Container Panel'!$B$41:$M$100,'Container Panel'!$K$3,0),"")</f>
        <v/>
      </c>
      <c r="S76" s="245" t="str">
        <f t="shared" ca="1" si="8"/>
        <v/>
      </c>
      <c r="T76" s="245" t="str">
        <f t="shared" ca="1" si="4"/>
        <v/>
      </c>
      <c r="U76" s="245" t="str">
        <f ca="1">IFERROR(T76*IFERROR((1+V76*'Container Panel'!$A$61),1),"")</f>
        <v/>
      </c>
      <c r="V76" s="222" t="str">
        <f>IFERROR(VLOOKUP(L76,'Container Panel'!$B$41:$M$100,'Container Panel'!$M$3,0),"")</f>
        <v/>
      </c>
      <c r="W76" s="245" t="str">
        <f t="shared" ca="1" si="5"/>
        <v/>
      </c>
      <c r="X76" s="222" t="str">
        <f t="shared" si="6"/>
        <v/>
      </c>
      <c r="Y76" s="222" t="str">
        <f>IF(A76="","",UI!G37*UI!$F$6*UI!$D$5/UI!$B$5)</f>
        <v/>
      </c>
    </row>
    <row r="77" spans="1:25" outlineLevel="1">
      <c r="A77" s="168" t="str">
        <f>IF(UI!A38=0,"",UI!A38)</f>
        <v/>
      </c>
      <c r="B77" s="161"/>
      <c r="C77" s="85" t="str">
        <f>IFERROR(HLOOKUP(A77,'Box Calculation'!$F$3:$AS$15,'Box Calculation'!$D$15,0)*(1+V77*IF(R77=list!$C$1,'Container Panel'!$A$61,'Container Panel'!$A$63)),"")</f>
        <v/>
      </c>
      <c r="D77" s="86" t="str">
        <f ca="1">IFERROR(IF(AND(A77&lt;&gt;"",$J$8=0),"Calculating...",($J$8+$J$17)/SUM($C$51:$C$90)*C77/((UI!$D$5/UI!$B$5)*UI!L38)),"")</f>
        <v/>
      </c>
      <c r="E77" s="169" t="str">
        <f t="shared" ca="1" si="1"/>
        <v/>
      </c>
      <c r="F77" s="201" t="str">
        <f>IFERROR(HLOOKUP($A77,'Box Calculation'!$F$3:$AS$7,'Box Calculation'!$D$4,0),"")</f>
        <v/>
      </c>
      <c r="G77" s="74"/>
      <c r="H77" s="87"/>
      <c r="I77" s="181" t="str">
        <f>IFERROR(IF(G77="",HLOOKUP(A77,'Box Calculation'!$F$3:$AS$15,'Box Calculation'!$D$5,0),HLOOKUP(A77,'Box Calculation'!$F$3:$AS$15,'Box Calculation'!$D$9,0)),"")</f>
        <v/>
      </c>
      <c r="J77" s="181" t="str">
        <f>IFERROR(HLOOKUP(A77,'Box Calculation'!$F$3:$AS$15,'Box Calculation'!$D$14,0),"")</f>
        <v/>
      </c>
      <c r="K77" s="89"/>
      <c r="L77" s="181" t="str">
        <f t="shared" si="2"/>
        <v/>
      </c>
      <c r="M77" s="181" t="str">
        <f>IFERROR(VLOOKUP($L77,'Container Panel'!$B$41:$M$100,'Container Panel'!$F$38,0),"")</f>
        <v/>
      </c>
      <c r="N77" s="181" t="str">
        <f>IFERROR(VLOOKUP($L77,'Container Panel'!$B$41:$M$100,'Container Panel'!$G$38,0),"")</f>
        <v/>
      </c>
      <c r="O77" s="181" t="str">
        <f>IFERROR(VLOOKUP($L77,'Container Panel'!$B$41:$M$100,'Container Panel'!$H$38,0),"")</f>
        <v/>
      </c>
      <c r="P77" s="204" t="str">
        <f>IFERROR(VLOOKUP($L77,'Box Calculation'!$E$20:$AS$79,INDEX('Box Calculation'!$F$18:$AS$18,MATCH('Cost &amp; Solution'!$A77,'Box Calculation'!$F$19:$AS$19,0))+1,0),"")</f>
        <v/>
      </c>
      <c r="Q77" s="222" t="str">
        <f>IFERROR(IF(VLOOKUP(L77,'Container Panel'!$B$41:$L$100,'Container Panel'!$L$38,0)&gt;0,VLOOKUP(L77,'Container Panel'!$B$41:$L$100,'Container Panel'!$L$38,0),VLOOKUP('Cost &amp; Solution'!L77,Maintenance!$C$17:$R$56,Maintenance!$K$14,0)),"")</f>
        <v/>
      </c>
      <c r="R77" s="222" t="str">
        <f>IFERROR(VLOOKUP(L77,'Container Panel'!$B$41:$M$100,'Container Panel'!$K$3,0),"")</f>
        <v/>
      </c>
      <c r="S77" s="245" t="str">
        <f t="shared" ca="1" si="8"/>
        <v/>
      </c>
      <c r="T77" s="245" t="str">
        <f t="shared" ca="1" si="4"/>
        <v/>
      </c>
      <c r="U77" s="245" t="str">
        <f ca="1">IFERROR(T77*IFERROR((1+V77*'Container Panel'!$A$61),1),"")</f>
        <v/>
      </c>
      <c r="V77" s="222" t="str">
        <f>IFERROR(VLOOKUP(L77,'Container Panel'!$B$41:$M$100,'Container Panel'!$M$3,0),"")</f>
        <v/>
      </c>
      <c r="W77" s="245" t="str">
        <f t="shared" ca="1" si="5"/>
        <v/>
      </c>
      <c r="X77" s="222" t="str">
        <f t="shared" si="6"/>
        <v/>
      </c>
      <c r="Y77" s="222" t="str">
        <f>IF(A77="","",UI!G38*UI!$F$6*UI!$D$5/UI!$B$5)</f>
        <v/>
      </c>
    </row>
    <row r="78" spans="1:25" outlineLevel="1">
      <c r="A78" s="168" t="str">
        <f>IF(UI!A39=0,"",UI!A39)</f>
        <v/>
      </c>
      <c r="B78" s="161"/>
      <c r="C78" s="85" t="str">
        <f>IFERROR(HLOOKUP(A78,'Box Calculation'!$F$3:$AS$15,'Box Calculation'!$D$15,0)*(1+V78*IF(R78=list!$C$1,'Container Panel'!$A$61,'Container Panel'!$A$63)),"")</f>
        <v/>
      </c>
      <c r="D78" s="86" t="str">
        <f ca="1">IFERROR(IF(AND(A78&lt;&gt;"",$J$8=0),"Calculating...",($J$8+$J$17)/SUM($C$51:$C$90)*C78/((UI!$D$5/UI!$B$5)*UI!L39)),"")</f>
        <v/>
      </c>
      <c r="E78" s="169" t="str">
        <f t="shared" ca="1" si="1"/>
        <v/>
      </c>
      <c r="F78" s="201" t="str">
        <f>IFERROR(HLOOKUP($A78,'Box Calculation'!$F$3:$AS$7,'Box Calculation'!$D$4,0),"")</f>
        <v/>
      </c>
      <c r="G78" s="74"/>
      <c r="H78" s="87"/>
      <c r="I78" s="181" t="str">
        <f>IFERROR(IF(G78="",HLOOKUP(A78,'Box Calculation'!$F$3:$AS$15,'Box Calculation'!$D$5,0),HLOOKUP(A78,'Box Calculation'!$F$3:$AS$15,'Box Calculation'!$D$9,0)),"")</f>
        <v/>
      </c>
      <c r="J78" s="181" t="str">
        <f>IFERROR(HLOOKUP(A78,'Box Calculation'!$F$3:$AS$15,'Box Calculation'!$D$14,0),"")</f>
        <v/>
      </c>
      <c r="K78" s="89"/>
      <c r="L78" s="181" t="str">
        <f t="shared" si="2"/>
        <v/>
      </c>
      <c r="M78" s="181" t="str">
        <f>IFERROR(VLOOKUP($L78,'Container Panel'!$B$41:$M$100,'Container Panel'!$F$38,0),"")</f>
        <v/>
      </c>
      <c r="N78" s="181" t="str">
        <f>IFERROR(VLOOKUP($L78,'Container Panel'!$B$41:$M$100,'Container Panel'!$G$38,0),"")</f>
        <v/>
      </c>
      <c r="O78" s="181" t="str">
        <f>IFERROR(VLOOKUP($L78,'Container Panel'!$B$41:$M$100,'Container Panel'!$H$38,0),"")</f>
        <v/>
      </c>
      <c r="P78" s="204" t="str">
        <f>IFERROR(VLOOKUP($L78,'Box Calculation'!$E$20:$AS$79,INDEX('Box Calculation'!$F$18:$AS$18,MATCH('Cost &amp; Solution'!$A78,'Box Calculation'!$F$19:$AS$19,0))+1,0),"")</f>
        <v/>
      </c>
      <c r="Q78" s="222" t="str">
        <f>IFERROR(IF(VLOOKUP(L78,'Container Panel'!$B$41:$L$100,'Container Panel'!$L$38,0)&gt;0,VLOOKUP(L78,'Container Panel'!$B$41:$L$100,'Container Panel'!$L$38,0),VLOOKUP('Cost &amp; Solution'!L78,Maintenance!$C$17:$R$56,Maintenance!$K$14,0)),"")</f>
        <v/>
      </c>
      <c r="R78" s="222" t="str">
        <f>IFERROR(VLOOKUP(L78,'Container Panel'!$B$41:$M$100,'Container Panel'!$K$3,0),"")</f>
        <v/>
      </c>
      <c r="S78" s="245" t="str">
        <f t="shared" ca="1" si="8"/>
        <v/>
      </c>
      <c r="T78" s="245" t="str">
        <f t="shared" ca="1" si="4"/>
        <v/>
      </c>
      <c r="U78" s="245" t="str">
        <f ca="1">IFERROR(T78*IFERROR((1+V78*'Container Panel'!$A$61),1),"")</f>
        <v/>
      </c>
      <c r="V78" s="222" t="str">
        <f>IFERROR(VLOOKUP(L78,'Container Panel'!$B$41:$M$100,'Container Panel'!$M$3,0),"")</f>
        <v/>
      </c>
      <c r="W78" s="245" t="str">
        <f t="shared" ca="1" si="5"/>
        <v/>
      </c>
      <c r="X78" s="222" t="str">
        <f t="shared" si="6"/>
        <v/>
      </c>
      <c r="Y78" s="222" t="str">
        <f>IF(A78="","",UI!G39*UI!$F$6*UI!$D$5/UI!$B$5)</f>
        <v/>
      </c>
    </row>
    <row r="79" spans="1:25" outlineLevel="1">
      <c r="A79" s="168" t="str">
        <f>IF(UI!A40=0,"",UI!A40)</f>
        <v/>
      </c>
      <c r="B79" s="161"/>
      <c r="C79" s="85" t="str">
        <f>IFERROR(HLOOKUP(A79,'Box Calculation'!$F$3:$AS$15,'Box Calculation'!$D$15,0)*(1+V79*IF(R79=list!$C$1,'Container Panel'!$A$61,'Container Panel'!$A$63)),"")</f>
        <v/>
      </c>
      <c r="D79" s="86" t="str">
        <f ca="1">IFERROR(IF(AND(A79&lt;&gt;"",$J$8=0),"Calculating...",($J$8+$J$17)/SUM($C$51:$C$90)*C79/((UI!$D$5/UI!$B$5)*UI!L40)),"")</f>
        <v/>
      </c>
      <c r="E79" s="169" t="str">
        <f t="shared" ca="1" si="1"/>
        <v/>
      </c>
      <c r="F79" s="201" t="str">
        <f>IFERROR(HLOOKUP($A79,'Box Calculation'!$F$3:$AS$7,'Box Calculation'!$D$4,0),"")</f>
        <v/>
      </c>
      <c r="G79" s="74"/>
      <c r="H79" s="87"/>
      <c r="I79" s="181" t="str">
        <f>IFERROR(IF(G79="",HLOOKUP(A79,'Box Calculation'!$F$3:$AS$15,'Box Calculation'!$D$5,0),HLOOKUP(A79,'Box Calculation'!$F$3:$AS$15,'Box Calculation'!$D$9,0)),"")</f>
        <v/>
      </c>
      <c r="J79" s="181" t="str">
        <f>IFERROR(HLOOKUP(A79,'Box Calculation'!$F$3:$AS$15,'Box Calculation'!$D$14,0),"")</f>
        <v/>
      </c>
      <c r="K79" s="89"/>
      <c r="L79" s="181" t="str">
        <f t="shared" si="2"/>
        <v/>
      </c>
      <c r="M79" s="181" t="str">
        <f>IFERROR(VLOOKUP($L79,'Container Panel'!$B$41:$M$100,'Container Panel'!$F$38,0),"")</f>
        <v/>
      </c>
      <c r="N79" s="181" t="str">
        <f>IFERROR(VLOOKUP($L79,'Container Panel'!$B$41:$M$100,'Container Panel'!$G$38,0),"")</f>
        <v/>
      </c>
      <c r="O79" s="181" t="str">
        <f>IFERROR(VLOOKUP($L79,'Container Panel'!$B$41:$M$100,'Container Panel'!$H$38,0),"")</f>
        <v/>
      </c>
      <c r="P79" s="204" t="str">
        <f>IFERROR(VLOOKUP($L79,'Box Calculation'!$E$20:$AS$79,INDEX('Box Calculation'!$F$18:$AS$18,MATCH('Cost &amp; Solution'!$A79,'Box Calculation'!$F$19:$AS$19,0))+1,0),"")</f>
        <v/>
      </c>
      <c r="Q79" s="222" t="str">
        <f>IFERROR(IF(VLOOKUP(L79,'Container Panel'!$B$41:$L$100,'Container Panel'!$L$38,0)&gt;0,VLOOKUP(L79,'Container Panel'!$B$41:$L$100,'Container Panel'!$L$38,0),VLOOKUP('Cost &amp; Solution'!L79,Maintenance!$C$17:$R$56,Maintenance!$K$14,0)),"")</f>
        <v/>
      </c>
      <c r="R79" s="222" t="str">
        <f>IFERROR(VLOOKUP(L79,'Container Panel'!$B$41:$M$100,'Container Panel'!$K$3,0),"")</f>
        <v/>
      </c>
      <c r="S79" s="245" t="str">
        <f t="shared" ca="1" si="8"/>
        <v/>
      </c>
      <c r="T79" s="245" t="str">
        <f t="shared" ca="1" si="4"/>
        <v/>
      </c>
      <c r="U79" s="245" t="str">
        <f ca="1">IFERROR(T79*IFERROR((1+V79*'Container Panel'!$A$61),1),"")</f>
        <v/>
      </c>
      <c r="V79" s="222" t="str">
        <f>IFERROR(VLOOKUP(L79,'Container Panel'!$B$41:$M$100,'Container Panel'!$M$3,0),"")</f>
        <v/>
      </c>
      <c r="W79" s="245" t="str">
        <f t="shared" ca="1" si="5"/>
        <v/>
      </c>
      <c r="X79" s="222" t="str">
        <f t="shared" si="6"/>
        <v/>
      </c>
      <c r="Y79" s="222" t="str">
        <f>IF(A79="","",UI!G40*UI!$F$6*UI!$D$5/UI!$B$5)</f>
        <v/>
      </c>
    </row>
    <row r="80" spans="1:25" outlineLevel="1">
      <c r="A80" s="168" t="str">
        <f>IF(UI!A41=0,"",UI!A41)</f>
        <v/>
      </c>
      <c r="B80" s="161"/>
      <c r="C80" s="85" t="str">
        <f>IFERROR(HLOOKUP(A80,'Box Calculation'!$F$3:$AS$15,'Box Calculation'!$D$15,0)*(1+V80*IF(R80=list!$C$1,'Container Panel'!$A$61,'Container Panel'!$A$63)),"")</f>
        <v/>
      </c>
      <c r="D80" s="86" t="str">
        <f ca="1">IFERROR(IF(AND(A80&lt;&gt;"",$J$8=0),"Calculating...",($J$8+$J$17)/SUM($C$51:$C$90)*C80/((UI!$D$5/UI!$B$5)*UI!L41)),"")</f>
        <v/>
      </c>
      <c r="E80" s="169" t="str">
        <f t="shared" ca="1" si="1"/>
        <v/>
      </c>
      <c r="F80" s="201" t="str">
        <f>IFERROR(HLOOKUP($A80,'Box Calculation'!$F$3:$AS$7,'Box Calculation'!$D$4,0),"")</f>
        <v/>
      </c>
      <c r="G80" s="74"/>
      <c r="H80" s="87"/>
      <c r="I80" s="181" t="str">
        <f>IFERROR(IF(G80="",HLOOKUP(A80,'Box Calculation'!$F$3:$AS$15,'Box Calculation'!$D$5,0),HLOOKUP(A80,'Box Calculation'!$F$3:$AS$15,'Box Calculation'!$D$9,0)),"")</f>
        <v/>
      </c>
      <c r="J80" s="181" t="str">
        <f>IFERROR(HLOOKUP(A80,'Box Calculation'!$F$3:$AS$15,'Box Calculation'!$D$14,0),"")</f>
        <v/>
      </c>
      <c r="K80" s="89"/>
      <c r="L80" s="181" t="str">
        <f t="shared" si="2"/>
        <v/>
      </c>
      <c r="M80" s="181" t="str">
        <f>IFERROR(VLOOKUP($L80,'Container Panel'!$B$41:$M$100,'Container Panel'!$F$38,0),"")</f>
        <v/>
      </c>
      <c r="N80" s="181" t="str">
        <f>IFERROR(VLOOKUP($L80,'Container Panel'!$B$41:$M$100,'Container Panel'!$G$38,0),"")</f>
        <v/>
      </c>
      <c r="O80" s="181" t="str">
        <f>IFERROR(VLOOKUP($L80,'Container Panel'!$B$41:$M$100,'Container Panel'!$H$38,0),"")</f>
        <v/>
      </c>
      <c r="P80" s="204" t="str">
        <f>IFERROR(VLOOKUP($L80,'Box Calculation'!$E$20:$AS$79,INDEX('Box Calculation'!$F$18:$AS$18,MATCH('Cost &amp; Solution'!$A80,'Box Calculation'!$F$19:$AS$19,0))+1,0),"")</f>
        <v/>
      </c>
      <c r="Q80" s="222" t="str">
        <f>IFERROR(IF(VLOOKUP(L80,'Container Panel'!$B$41:$L$100,'Container Panel'!$L$38,0)&gt;0,VLOOKUP(L80,'Container Panel'!$B$41:$L$100,'Container Panel'!$L$38,0),VLOOKUP('Cost &amp; Solution'!L80,Maintenance!$C$17:$R$56,Maintenance!$K$14,0)),"")</f>
        <v/>
      </c>
      <c r="R80" s="222" t="str">
        <f>IFERROR(VLOOKUP(L80,'Container Panel'!$B$41:$M$100,'Container Panel'!$K$3,0),"")</f>
        <v/>
      </c>
      <c r="S80" s="245" t="str">
        <f t="shared" ca="1" si="8"/>
        <v/>
      </c>
      <c r="T80" s="245" t="str">
        <f t="shared" ca="1" si="4"/>
        <v/>
      </c>
      <c r="U80" s="245" t="str">
        <f ca="1">IFERROR(T80*IFERROR((1+V80*'Container Panel'!$A$61),1),"")</f>
        <v/>
      </c>
      <c r="V80" s="222" t="str">
        <f>IFERROR(VLOOKUP(L80,'Container Panel'!$B$41:$M$100,'Container Panel'!$M$3,0),"")</f>
        <v/>
      </c>
      <c r="W80" s="245" t="str">
        <f t="shared" ca="1" si="5"/>
        <v/>
      </c>
      <c r="X80" s="222" t="str">
        <f t="shared" si="6"/>
        <v/>
      </c>
      <c r="Y80" s="222" t="str">
        <f>IF(A80="","",UI!G41*UI!$F$6*UI!$D$5/UI!$B$5)</f>
        <v/>
      </c>
    </row>
    <row r="81" spans="1:25" outlineLevel="1">
      <c r="A81" s="168" t="str">
        <f>IF(UI!A42=0,"",UI!A42)</f>
        <v/>
      </c>
      <c r="B81" s="161"/>
      <c r="C81" s="85" t="str">
        <f>IFERROR(HLOOKUP(A81,'Box Calculation'!$F$3:$AS$15,'Box Calculation'!$D$15,0)*(1+V81*IF(R81=list!$C$1,'Container Panel'!$A$61,'Container Panel'!$A$63)),"")</f>
        <v/>
      </c>
      <c r="D81" s="86" t="str">
        <f ca="1">IFERROR(IF(AND(A81&lt;&gt;"",$J$8=0),"Calculating...",($J$8+$J$17)/SUM($C$51:$C$90)*C81/((UI!$D$5/UI!$B$5)*UI!L42)),"")</f>
        <v/>
      </c>
      <c r="E81" s="169" t="str">
        <f t="shared" ca="1" si="1"/>
        <v/>
      </c>
      <c r="F81" s="201" t="str">
        <f>IFERROR(HLOOKUP($A81,'Box Calculation'!$F$3:$AS$7,'Box Calculation'!$D$4,0),"")</f>
        <v/>
      </c>
      <c r="G81" s="74"/>
      <c r="H81" s="87"/>
      <c r="I81" s="181" t="str">
        <f>IFERROR(IF(G81="",HLOOKUP(A81,'Box Calculation'!$F$3:$AS$15,'Box Calculation'!$D$5,0),HLOOKUP(A81,'Box Calculation'!$F$3:$AS$15,'Box Calculation'!$D$9,0)),"")</f>
        <v/>
      </c>
      <c r="J81" s="181" t="str">
        <f>IFERROR(HLOOKUP(A81,'Box Calculation'!$F$3:$AS$15,'Box Calculation'!$D$14,0),"")</f>
        <v/>
      </c>
      <c r="K81" s="89"/>
      <c r="L81" s="181" t="str">
        <f t="shared" si="2"/>
        <v/>
      </c>
      <c r="M81" s="181" t="str">
        <f>IFERROR(VLOOKUP($L81,'Container Panel'!$B$41:$M$100,'Container Panel'!$F$38,0),"")</f>
        <v/>
      </c>
      <c r="N81" s="181" t="str">
        <f>IFERROR(VLOOKUP($L81,'Container Panel'!$B$41:$M$100,'Container Panel'!$G$38,0),"")</f>
        <v/>
      </c>
      <c r="O81" s="181" t="str">
        <f>IFERROR(VLOOKUP($L81,'Container Panel'!$B$41:$M$100,'Container Panel'!$H$38,0),"")</f>
        <v/>
      </c>
      <c r="P81" s="204" t="str">
        <f>IFERROR(VLOOKUP($L81,'Box Calculation'!$E$20:$AS$79,INDEX('Box Calculation'!$F$18:$AS$18,MATCH('Cost &amp; Solution'!$A81,'Box Calculation'!$F$19:$AS$19,0))+1,0),"")</f>
        <v/>
      </c>
      <c r="Q81" s="222" t="str">
        <f>IFERROR(IF(VLOOKUP(L81,'Container Panel'!$B$41:$L$100,'Container Panel'!$L$38,0)&gt;0,VLOOKUP(L81,'Container Panel'!$B$41:$L$100,'Container Panel'!$L$38,0),VLOOKUP('Cost &amp; Solution'!L81,Maintenance!$C$17:$R$56,Maintenance!$K$14,0)),"")</f>
        <v/>
      </c>
      <c r="R81" s="222" t="str">
        <f>IFERROR(VLOOKUP(L81,'Container Panel'!$B$41:$M$100,'Container Panel'!$K$3,0),"")</f>
        <v/>
      </c>
      <c r="S81" s="245" t="str">
        <f t="shared" ca="1" si="8"/>
        <v/>
      </c>
      <c r="T81" s="245" t="str">
        <f t="shared" ca="1" si="4"/>
        <v/>
      </c>
      <c r="U81" s="245" t="str">
        <f ca="1">IFERROR(T81*IFERROR((1+V81*'Container Panel'!$A$61),1),"")</f>
        <v/>
      </c>
      <c r="V81" s="222" t="str">
        <f>IFERROR(VLOOKUP(L81,'Container Panel'!$B$41:$M$100,'Container Panel'!$M$3,0),"")</f>
        <v/>
      </c>
      <c r="W81" s="245" t="str">
        <f t="shared" ca="1" si="5"/>
        <v/>
      </c>
      <c r="X81" s="222" t="str">
        <f t="shared" si="6"/>
        <v/>
      </c>
      <c r="Y81" s="222" t="str">
        <f>IF(A81="","",UI!G42*UI!$F$6*UI!$D$5/UI!$B$5)</f>
        <v/>
      </c>
    </row>
    <row r="82" spans="1:25" outlineLevel="1">
      <c r="A82" s="168" t="str">
        <f>IF(UI!A43=0,"",UI!A43)</f>
        <v/>
      </c>
      <c r="B82" s="161"/>
      <c r="C82" s="85" t="str">
        <f>IFERROR(HLOOKUP(A82,'Box Calculation'!$F$3:$AS$15,'Box Calculation'!$D$15,0)*(1+V82*IF(R82=list!$C$1,'Container Panel'!$A$61,'Container Panel'!$A$63)),"")</f>
        <v/>
      </c>
      <c r="D82" s="86" t="str">
        <f ca="1">IFERROR(IF(AND(A82&lt;&gt;"",$J$8=0),"Calculating...",($J$8+$J$17)/SUM($C$51:$C$90)*C82/((UI!$D$5/UI!$B$5)*UI!L43)),"")</f>
        <v/>
      </c>
      <c r="E82" s="169" t="str">
        <f t="shared" ca="1" si="1"/>
        <v/>
      </c>
      <c r="F82" s="201" t="str">
        <f>IFERROR(HLOOKUP($A82,'Box Calculation'!$F$3:$AS$7,'Box Calculation'!$D$4,0),"")</f>
        <v/>
      </c>
      <c r="G82" s="74"/>
      <c r="H82" s="87"/>
      <c r="I82" s="181" t="str">
        <f>IFERROR(IF(G82="",HLOOKUP(A82,'Box Calculation'!$F$3:$AS$15,'Box Calculation'!$D$5,0),HLOOKUP(A82,'Box Calculation'!$F$3:$AS$15,'Box Calculation'!$D$9,0)),"")</f>
        <v/>
      </c>
      <c r="J82" s="181" t="str">
        <f>IFERROR(HLOOKUP(A82,'Box Calculation'!$F$3:$AS$15,'Box Calculation'!$D$14,0),"")</f>
        <v/>
      </c>
      <c r="K82" s="89"/>
      <c r="L82" s="181" t="str">
        <f t="shared" si="2"/>
        <v/>
      </c>
      <c r="M82" s="181" t="str">
        <f>IFERROR(VLOOKUP($L82,'Container Panel'!$B$41:$M$100,'Container Panel'!$F$38,0),"")</f>
        <v/>
      </c>
      <c r="N82" s="181" t="str">
        <f>IFERROR(VLOOKUP($L82,'Container Panel'!$B$41:$M$100,'Container Panel'!$G$38,0),"")</f>
        <v/>
      </c>
      <c r="O82" s="181" t="str">
        <f>IFERROR(VLOOKUP($L82,'Container Panel'!$B$41:$M$100,'Container Panel'!$H$38,0),"")</f>
        <v/>
      </c>
      <c r="P82" s="204" t="str">
        <f>IFERROR(VLOOKUP($L82,'Box Calculation'!$E$20:$AS$79,INDEX('Box Calculation'!$F$18:$AS$18,MATCH('Cost &amp; Solution'!$A82,'Box Calculation'!$F$19:$AS$19,0))+1,0),"")</f>
        <v/>
      </c>
      <c r="Q82" s="222" t="str">
        <f>IFERROR(IF(VLOOKUP(L82,'Container Panel'!$B$41:$L$100,'Container Panel'!$L$38,0)&gt;0,VLOOKUP(L82,'Container Panel'!$B$41:$L$100,'Container Panel'!$L$38,0),VLOOKUP('Cost &amp; Solution'!L82,Maintenance!$C$17:$R$56,Maintenance!$K$14,0)),"")</f>
        <v/>
      </c>
      <c r="R82" s="222" t="str">
        <f>IFERROR(VLOOKUP(L82,'Container Panel'!$B$41:$M$100,'Container Panel'!$K$3,0),"")</f>
        <v/>
      </c>
      <c r="S82" s="245" t="str">
        <f t="shared" ca="1" si="8"/>
        <v/>
      </c>
      <c r="T82" s="245" t="str">
        <f t="shared" ca="1" si="4"/>
        <v/>
      </c>
      <c r="U82" s="245" t="str">
        <f ca="1">IFERROR(T82*IFERROR((1+V82*'Container Panel'!$A$61),1),"")</f>
        <v/>
      </c>
      <c r="V82" s="222" t="str">
        <f>IFERROR(VLOOKUP(L82,'Container Panel'!$B$41:$M$100,'Container Panel'!$M$3,0),"")</f>
        <v/>
      </c>
      <c r="W82" s="245" t="str">
        <f t="shared" ca="1" si="5"/>
        <v/>
      </c>
      <c r="X82" s="222" t="str">
        <f t="shared" si="6"/>
        <v/>
      </c>
      <c r="Y82" s="222" t="str">
        <f>IF(A82="","",UI!G43*UI!$F$6*UI!$D$5/UI!$B$5)</f>
        <v/>
      </c>
    </row>
    <row r="83" spans="1:25" outlineLevel="1">
      <c r="A83" s="168" t="str">
        <f>IF(UI!A44=0,"",UI!A44)</f>
        <v/>
      </c>
      <c r="B83" s="161"/>
      <c r="C83" s="85" t="str">
        <f>IFERROR(HLOOKUP(A83,'Box Calculation'!$F$3:$AS$15,'Box Calculation'!$D$15,0)*(1+V83*IF(R83=list!$C$1,'Container Panel'!$A$61,'Container Panel'!$A$63)),"")</f>
        <v/>
      </c>
      <c r="D83" s="86" t="str">
        <f ca="1">IFERROR(IF(AND(A83&lt;&gt;"",$J$8=0),"Calculating...",($J$8+$J$17)/SUM($C$51:$C$90)*C83/((UI!$D$5/UI!$B$5)*UI!L44)),"")</f>
        <v/>
      </c>
      <c r="E83" s="169" t="str">
        <f t="shared" ca="1" si="1"/>
        <v/>
      </c>
      <c r="F83" s="201" t="str">
        <f>IFERROR(HLOOKUP($A83,'Box Calculation'!$F$3:$AS$7,'Box Calculation'!$D$4,0),"")</f>
        <v/>
      </c>
      <c r="G83" s="74"/>
      <c r="H83" s="87"/>
      <c r="I83" s="181" t="str">
        <f>IFERROR(IF(G83="",HLOOKUP(A83,'Box Calculation'!$F$3:$AS$15,'Box Calculation'!$D$5,0),HLOOKUP(A83,'Box Calculation'!$F$3:$AS$15,'Box Calculation'!$D$9,0)),"")</f>
        <v/>
      </c>
      <c r="J83" s="181" t="str">
        <f>IFERROR(HLOOKUP(A83,'Box Calculation'!$F$3:$AS$15,'Box Calculation'!$D$14,0),"")</f>
        <v/>
      </c>
      <c r="K83" s="89"/>
      <c r="L83" s="181" t="str">
        <f t="shared" si="2"/>
        <v/>
      </c>
      <c r="M83" s="181" t="str">
        <f>IFERROR(VLOOKUP($L83,'Container Panel'!$B$41:$M$100,'Container Panel'!$F$38,0),"")</f>
        <v/>
      </c>
      <c r="N83" s="181" t="str">
        <f>IFERROR(VLOOKUP($L83,'Container Panel'!$B$41:$M$100,'Container Panel'!$G$38,0),"")</f>
        <v/>
      </c>
      <c r="O83" s="181" t="str">
        <f>IFERROR(VLOOKUP($L83,'Container Panel'!$B$41:$M$100,'Container Panel'!$H$38,0),"")</f>
        <v/>
      </c>
      <c r="P83" s="204" t="str">
        <f>IFERROR(VLOOKUP($L83,'Box Calculation'!$E$20:$AS$79,INDEX('Box Calculation'!$F$18:$AS$18,MATCH('Cost &amp; Solution'!$A83,'Box Calculation'!$F$19:$AS$19,0))+1,0),"")</f>
        <v/>
      </c>
      <c r="Q83" s="222" t="str">
        <f>IFERROR(IF(VLOOKUP(L83,'Container Panel'!$B$41:$L$100,'Container Panel'!$L$38,0)&gt;0,VLOOKUP(L83,'Container Panel'!$B$41:$L$100,'Container Panel'!$L$38,0),VLOOKUP('Cost &amp; Solution'!L83,Maintenance!$C$17:$R$56,Maintenance!$K$14,0)),"")</f>
        <v/>
      </c>
      <c r="R83" s="222" t="str">
        <f>IFERROR(VLOOKUP(L83,'Container Panel'!$B$41:$M$100,'Container Panel'!$K$3,0),"")</f>
        <v/>
      </c>
      <c r="S83" s="245" t="str">
        <f t="shared" ca="1" si="8"/>
        <v/>
      </c>
      <c r="T83" s="245" t="str">
        <f t="shared" ca="1" si="4"/>
        <v/>
      </c>
      <c r="U83" s="245" t="str">
        <f ca="1">IFERROR(T83*IFERROR((1+V83*'Container Panel'!$A$61),1),"")</f>
        <v/>
      </c>
      <c r="V83" s="222" t="str">
        <f>IFERROR(VLOOKUP(L83,'Container Panel'!$B$41:$M$100,'Container Panel'!$M$3,0),"")</f>
        <v/>
      </c>
      <c r="W83" s="245" t="str">
        <f t="shared" ca="1" si="5"/>
        <v/>
      </c>
      <c r="X83" s="222" t="str">
        <f t="shared" si="6"/>
        <v/>
      </c>
      <c r="Y83" s="222" t="str">
        <f>IF(A83="","",UI!G44*UI!$F$6*UI!$D$5/UI!$B$5)</f>
        <v/>
      </c>
    </row>
    <row r="84" spans="1:25" outlineLevel="1">
      <c r="A84" s="168" t="str">
        <f>IF(UI!A45=0,"",UI!A45)</f>
        <v/>
      </c>
      <c r="B84" s="161"/>
      <c r="C84" s="85" t="str">
        <f>IFERROR(HLOOKUP(A84,'Box Calculation'!$F$3:$AS$15,'Box Calculation'!$D$15,0)*(1+V84*IF(R84=list!$C$1,'Container Panel'!$A$61,'Container Panel'!$A$63)),"")</f>
        <v/>
      </c>
      <c r="D84" s="86" t="str">
        <f ca="1">IFERROR(IF(AND(A84&lt;&gt;"",$J$8=0),"Calculating...",($J$8+$J$17)/SUM($C$51:$C$90)*C84/((UI!$D$5/UI!$B$5)*UI!L45)),"")</f>
        <v/>
      </c>
      <c r="E84" s="169" t="str">
        <f t="shared" ca="1" si="1"/>
        <v/>
      </c>
      <c r="F84" s="201" t="str">
        <f>IFERROR(HLOOKUP($A84,'Box Calculation'!$F$3:$AS$7,'Box Calculation'!$D$4,0),"")</f>
        <v/>
      </c>
      <c r="G84" s="74"/>
      <c r="H84" s="87"/>
      <c r="I84" s="181" t="str">
        <f>IFERROR(IF(G84="",HLOOKUP(A84,'Box Calculation'!$F$3:$AS$15,'Box Calculation'!$D$5,0),HLOOKUP(A84,'Box Calculation'!$F$3:$AS$15,'Box Calculation'!$D$9,0)),"")</f>
        <v/>
      </c>
      <c r="J84" s="181" t="str">
        <f>IFERROR(HLOOKUP(A84,'Box Calculation'!$F$3:$AS$15,'Box Calculation'!$D$14,0),"")</f>
        <v/>
      </c>
      <c r="K84" s="89"/>
      <c r="L84" s="181" t="str">
        <f t="shared" si="2"/>
        <v/>
      </c>
      <c r="M84" s="181" t="str">
        <f>IFERROR(VLOOKUP($L84,'Container Panel'!$B$41:$M$100,'Container Panel'!$F$38,0),"")</f>
        <v/>
      </c>
      <c r="N84" s="181" t="str">
        <f>IFERROR(VLOOKUP($L84,'Container Panel'!$B$41:$M$100,'Container Panel'!$G$38,0),"")</f>
        <v/>
      </c>
      <c r="O84" s="181" t="str">
        <f>IFERROR(VLOOKUP($L84,'Container Panel'!$B$41:$M$100,'Container Panel'!$H$38,0),"")</f>
        <v/>
      </c>
      <c r="P84" s="204" t="str">
        <f>IFERROR(VLOOKUP($L84,'Box Calculation'!$E$20:$AS$79,INDEX('Box Calculation'!$F$18:$AS$18,MATCH('Cost &amp; Solution'!$A84,'Box Calculation'!$F$19:$AS$19,0))+1,0),"")</f>
        <v/>
      </c>
      <c r="Q84" s="222" t="str">
        <f>IFERROR(IF(VLOOKUP(L84,'Container Panel'!$B$41:$L$100,'Container Panel'!$L$38,0)&gt;0,VLOOKUP(L84,'Container Panel'!$B$41:$L$100,'Container Panel'!$L$38,0),VLOOKUP('Cost &amp; Solution'!L84,Maintenance!$C$17:$R$56,Maintenance!$K$14,0)),"")</f>
        <v/>
      </c>
      <c r="R84" s="222" t="str">
        <f>IFERROR(VLOOKUP(L84,'Container Panel'!$B$41:$M$100,'Container Panel'!$K$3,0),"")</f>
        <v/>
      </c>
      <c r="S84" s="245" t="str">
        <f t="shared" ca="1" si="8"/>
        <v/>
      </c>
      <c r="T84" s="245" t="str">
        <f t="shared" ca="1" si="4"/>
        <v/>
      </c>
      <c r="U84" s="245" t="str">
        <f ca="1">IFERROR(T84*IFERROR((1+V84*'Container Panel'!$A$61),1),"")</f>
        <v/>
      </c>
      <c r="V84" s="222" t="str">
        <f>IFERROR(VLOOKUP(L84,'Container Panel'!$B$41:$M$100,'Container Panel'!$M$3,0),"")</f>
        <v/>
      </c>
      <c r="W84" s="245" t="str">
        <f t="shared" ca="1" si="5"/>
        <v/>
      </c>
      <c r="X84" s="222" t="str">
        <f t="shared" si="6"/>
        <v/>
      </c>
      <c r="Y84" s="222" t="str">
        <f>IF(A84="","",UI!G45*UI!$F$6*UI!$D$5/UI!$B$5)</f>
        <v/>
      </c>
    </row>
    <row r="85" spans="1:25" outlineLevel="1">
      <c r="A85" s="168" t="str">
        <f>IF(UI!A46=0,"",UI!A46)</f>
        <v/>
      </c>
      <c r="B85" s="161"/>
      <c r="C85" s="85" t="str">
        <f>IFERROR(HLOOKUP(A85,'Box Calculation'!$F$3:$AS$15,'Box Calculation'!$D$15,0)*(1+V85*IF(R85=list!$C$1,'Container Panel'!$A$61,'Container Panel'!$A$63)),"")</f>
        <v/>
      </c>
      <c r="D85" s="86" t="str">
        <f ca="1">IFERROR(IF(AND(A85&lt;&gt;"",$J$8=0),"Calculating...",($J$8+$J$17)/SUM($C$51:$C$90)*C85/((UI!$D$5/UI!$B$5)*UI!L46)),"")</f>
        <v/>
      </c>
      <c r="E85" s="169" t="str">
        <f t="shared" ca="1" si="1"/>
        <v/>
      </c>
      <c r="F85" s="201" t="str">
        <f>IFERROR(HLOOKUP($A85,'Box Calculation'!$F$3:$AS$7,'Box Calculation'!$D$4,0),"")</f>
        <v/>
      </c>
      <c r="G85" s="74"/>
      <c r="H85" s="87"/>
      <c r="I85" s="181" t="str">
        <f>IFERROR(IF(G85="",HLOOKUP(A85,'Box Calculation'!$F$3:$AS$15,'Box Calculation'!$D$5,0),HLOOKUP(A85,'Box Calculation'!$F$3:$AS$15,'Box Calculation'!$D$9,0)),"")</f>
        <v/>
      </c>
      <c r="J85" s="181" t="str">
        <f>IFERROR(HLOOKUP(A85,'Box Calculation'!$F$3:$AS$15,'Box Calculation'!$D$14,0),"")</f>
        <v/>
      </c>
      <c r="K85" s="89"/>
      <c r="L85" s="181" t="str">
        <f t="shared" si="2"/>
        <v/>
      </c>
      <c r="M85" s="181" t="str">
        <f>IFERROR(VLOOKUP($L85,'Container Panel'!$B$41:$M$100,'Container Panel'!$F$38,0),"")</f>
        <v/>
      </c>
      <c r="N85" s="181" t="str">
        <f>IFERROR(VLOOKUP($L85,'Container Panel'!$B$41:$M$100,'Container Panel'!$G$38,0),"")</f>
        <v/>
      </c>
      <c r="O85" s="181" t="str">
        <f>IFERROR(VLOOKUP($L85,'Container Panel'!$B$41:$M$100,'Container Panel'!$H$38,0),"")</f>
        <v/>
      </c>
      <c r="P85" s="204" t="str">
        <f>IFERROR(VLOOKUP($L85,'Box Calculation'!$E$20:$AS$79,INDEX('Box Calculation'!$F$18:$AS$18,MATCH('Cost &amp; Solution'!$A85,'Box Calculation'!$F$19:$AS$19,0))+1,0),"")</f>
        <v/>
      </c>
      <c r="Q85" s="222" t="str">
        <f>IFERROR(IF(VLOOKUP(L85,'Container Panel'!$B$41:$L$100,'Container Panel'!$L$38,0)&gt;0,VLOOKUP(L85,'Container Panel'!$B$41:$L$100,'Container Panel'!$L$38,0),VLOOKUP('Cost &amp; Solution'!L85,Maintenance!$C$17:$R$56,Maintenance!$K$14,0)),"")</f>
        <v/>
      </c>
      <c r="R85" s="222" t="str">
        <f>IFERROR(VLOOKUP(L85,'Container Panel'!$B$41:$M$100,'Container Panel'!$K$3,0),"")</f>
        <v/>
      </c>
      <c r="S85" s="245" t="str">
        <f t="shared" ca="1" si="8"/>
        <v/>
      </c>
      <c r="T85" s="245" t="str">
        <f t="shared" ca="1" si="4"/>
        <v/>
      </c>
      <c r="U85" s="245" t="str">
        <f ca="1">IFERROR(T85*IFERROR((1+V85*'Container Panel'!$A$61),1),"")</f>
        <v/>
      </c>
      <c r="V85" s="222" t="str">
        <f>IFERROR(VLOOKUP(L85,'Container Panel'!$B$41:$M$100,'Container Panel'!$M$3,0),"")</f>
        <v/>
      </c>
      <c r="W85" s="245" t="str">
        <f t="shared" ca="1" si="5"/>
        <v/>
      </c>
      <c r="X85" s="222" t="str">
        <f t="shared" si="6"/>
        <v/>
      </c>
      <c r="Y85" s="222" t="str">
        <f>IF(A85="","",UI!G46*UI!$F$6*UI!$D$5/UI!$B$5)</f>
        <v/>
      </c>
    </row>
    <row r="86" spans="1:25" outlineLevel="1">
      <c r="A86" s="168" t="str">
        <f>IF(UI!A47=0,"",UI!A47)</f>
        <v/>
      </c>
      <c r="B86" s="161"/>
      <c r="C86" s="85" t="str">
        <f>IFERROR(HLOOKUP(A86,'Box Calculation'!$F$3:$AS$15,'Box Calculation'!$D$15,0)*(1+V86*IF(R86=list!$C$1,'Container Panel'!$A$61,'Container Panel'!$A$63)),"")</f>
        <v/>
      </c>
      <c r="D86" s="86" t="str">
        <f ca="1">IFERROR(IF(AND(A86&lt;&gt;"",$J$8=0),"Calculating...",($J$8+$J$17)/SUM($C$51:$C$90)*C86/((UI!$D$5/UI!$B$5)*UI!L47)),"")</f>
        <v/>
      </c>
      <c r="E86" s="169" t="str">
        <f t="shared" ca="1" si="1"/>
        <v/>
      </c>
      <c r="F86" s="201" t="str">
        <f>IFERROR(HLOOKUP($A86,'Box Calculation'!$F$3:$AS$7,'Box Calculation'!$D$4,0),"")</f>
        <v/>
      </c>
      <c r="G86" s="74"/>
      <c r="H86" s="87"/>
      <c r="I86" s="181" t="str">
        <f>IFERROR(IF(G86="",HLOOKUP(A86,'Box Calculation'!$F$3:$AS$15,'Box Calculation'!$D$5,0),HLOOKUP(A86,'Box Calculation'!$F$3:$AS$15,'Box Calculation'!$D$9,0)),"")</f>
        <v/>
      </c>
      <c r="J86" s="181" t="str">
        <f>IFERROR(HLOOKUP(A86,'Box Calculation'!$F$3:$AS$15,'Box Calculation'!$D$14,0),"")</f>
        <v/>
      </c>
      <c r="K86" s="89"/>
      <c r="L86" s="181" t="str">
        <f t="shared" si="2"/>
        <v/>
      </c>
      <c r="M86" s="181" t="str">
        <f>IFERROR(VLOOKUP($L86,'Container Panel'!$B$41:$M$100,'Container Panel'!$F$38,0),"")</f>
        <v/>
      </c>
      <c r="N86" s="181" t="str">
        <f>IFERROR(VLOOKUP($L86,'Container Panel'!$B$41:$M$100,'Container Panel'!$G$38,0),"")</f>
        <v/>
      </c>
      <c r="O86" s="181" t="str">
        <f>IFERROR(VLOOKUP($L86,'Container Panel'!$B$41:$M$100,'Container Panel'!$H$38,0),"")</f>
        <v/>
      </c>
      <c r="P86" s="204" t="str">
        <f>IFERROR(VLOOKUP($L86,'Box Calculation'!$E$20:$AS$79,INDEX('Box Calculation'!$F$18:$AS$18,MATCH('Cost &amp; Solution'!$A86,'Box Calculation'!$F$19:$AS$19,0))+1,0),"")</f>
        <v/>
      </c>
      <c r="Q86" s="222" t="str">
        <f>IFERROR(IF(VLOOKUP(L86,'Container Panel'!$B$41:$L$100,'Container Panel'!$L$38,0)&gt;0,VLOOKUP(L86,'Container Panel'!$B$41:$L$100,'Container Panel'!$L$38,0),VLOOKUP('Cost &amp; Solution'!L86,Maintenance!$C$17:$R$56,Maintenance!$K$14,0)),"")</f>
        <v/>
      </c>
      <c r="R86" s="222" t="str">
        <f>IFERROR(VLOOKUP(L86,'Container Panel'!$B$41:$M$100,'Container Panel'!$K$3,0),"")</f>
        <v/>
      </c>
      <c r="S86" s="245" t="str">
        <f t="shared" ca="1" si="8"/>
        <v/>
      </c>
      <c r="T86" s="245" t="str">
        <f t="shared" ca="1" si="4"/>
        <v/>
      </c>
      <c r="U86" s="245" t="str">
        <f ca="1">IFERROR(T86*IFERROR((1+V86*'Container Panel'!$A$61),1),"")</f>
        <v/>
      </c>
      <c r="V86" s="222" t="str">
        <f>IFERROR(VLOOKUP(L86,'Container Panel'!$B$41:$M$100,'Container Panel'!$M$3,0),"")</f>
        <v/>
      </c>
      <c r="W86" s="245" t="str">
        <f t="shared" ca="1" si="5"/>
        <v/>
      </c>
      <c r="X86" s="222" t="str">
        <f t="shared" si="6"/>
        <v/>
      </c>
      <c r="Y86" s="222" t="str">
        <f>IF(A86="","",UI!G47*UI!$F$6*UI!$D$5/UI!$B$5)</f>
        <v/>
      </c>
    </row>
    <row r="87" spans="1:25" outlineLevel="1">
      <c r="A87" s="168" t="str">
        <f>IF(UI!A48=0,"",UI!A48)</f>
        <v/>
      </c>
      <c r="B87" s="161"/>
      <c r="C87" s="85" t="str">
        <f>IFERROR(HLOOKUP(A87,'Box Calculation'!$F$3:$AS$15,'Box Calculation'!$D$15,0)*(1+V87*IF(R87=list!$C$1,'Container Panel'!$A$61,'Container Panel'!$A$63)),"")</f>
        <v/>
      </c>
      <c r="D87" s="86" t="str">
        <f ca="1">IFERROR(IF(AND(A87&lt;&gt;"",$J$8=0),"Calculating...",($J$8+$J$17)/SUM($C$51:$C$90)*C87/((UI!$D$5/UI!$B$5)*UI!L48)),"")</f>
        <v/>
      </c>
      <c r="E87" s="169" t="str">
        <f t="shared" ca="1" si="1"/>
        <v/>
      </c>
      <c r="F87" s="201" t="str">
        <f>IFERROR(HLOOKUP($A87,'Box Calculation'!$F$3:$AS$7,'Box Calculation'!$D$4,0),"")</f>
        <v/>
      </c>
      <c r="G87" s="74"/>
      <c r="H87" s="87"/>
      <c r="I87" s="181" t="str">
        <f>IFERROR(IF(G87="",HLOOKUP(A87,'Box Calculation'!$F$3:$AS$15,'Box Calculation'!$D$5,0),HLOOKUP(A87,'Box Calculation'!$F$3:$AS$15,'Box Calculation'!$D$9,0)),"")</f>
        <v/>
      </c>
      <c r="J87" s="181" t="str">
        <f>IFERROR(HLOOKUP(A87,'Box Calculation'!$F$3:$AS$15,'Box Calculation'!$D$14,0),"")</f>
        <v/>
      </c>
      <c r="K87" s="89"/>
      <c r="L87" s="181" t="str">
        <f t="shared" si="2"/>
        <v/>
      </c>
      <c r="M87" s="181" t="str">
        <f>IFERROR(VLOOKUP($L87,'Container Panel'!$B$41:$M$100,'Container Panel'!$F$38,0),"")</f>
        <v/>
      </c>
      <c r="N87" s="181" t="str">
        <f>IFERROR(VLOOKUP($L87,'Container Panel'!$B$41:$M$100,'Container Panel'!$G$38,0),"")</f>
        <v/>
      </c>
      <c r="O87" s="181" t="str">
        <f>IFERROR(VLOOKUP($L87,'Container Panel'!$B$41:$M$100,'Container Panel'!$H$38,0),"")</f>
        <v/>
      </c>
      <c r="P87" s="204" t="str">
        <f>IFERROR(VLOOKUP($L87,'Box Calculation'!$E$20:$AS$79,INDEX('Box Calculation'!$F$18:$AS$18,MATCH('Cost &amp; Solution'!$A87,'Box Calculation'!$F$19:$AS$19,0))+1,0),"")</f>
        <v/>
      </c>
      <c r="Q87" s="222" t="str">
        <f>IFERROR(IF(VLOOKUP(L87,'Container Panel'!$B$41:$L$100,'Container Panel'!$L$38,0)&gt;0,VLOOKUP(L87,'Container Panel'!$B$41:$L$100,'Container Panel'!$L$38,0),VLOOKUP('Cost &amp; Solution'!L87,Maintenance!$C$17:$R$56,Maintenance!$K$14,0)),"")</f>
        <v/>
      </c>
      <c r="R87" s="222" t="str">
        <f>IFERROR(VLOOKUP(L87,'Container Panel'!$B$41:$M$100,'Container Panel'!$K$3,0),"")</f>
        <v/>
      </c>
      <c r="S87" s="245" t="str">
        <f t="shared" ca="1" si="8"/>
        <v/>
      </c>
      <c r="T87" s="245" t="str">
        <f t="shared" ca="1" si="4"/>
        <v/>
      </c>
      <c r="U87" s="245" t="str">
        <f ca="1">IFERROR(T87*IFERROR((1+V87*'Container Panel'!$A$61),1),"")</f>
        <v/>
      </c>
      <c r="V87" s="222" t="str">
        <f>IFERROR(VLOOKUP(L87,'Container Panel'!$B$41:$M$100,'Container Panel'!$M$3,0),"")</f>
        <v/>
      </c>
      <c r="W87" s="245" t="str">
        <f t="shared" ca="1" si="5"/>
        <v/>
      </c>
      <c r="X87" s="222" t="str">
        <f t="shared" si="6"/>
        <v/>
      </c>
      <c r="Y87" s="222" t="str">
        <f>IF(A87="","",UI!G48*UI!$F$6*UI!$D$5/UI!$B$5)</f>
        <v/>
      </c>
    </row>
    <row r="88" spans="1:25" outlineLevel="1">
      <c r="A88" s="168" t="str">
        <f>IF(UI!A49=0,"",UI!A49)</f>
        <v/>
      </c>
      <c r="B88" s="161"/>
      <c r="C88" s="85" t="str">
        <f>IFERROR(HLOOKUP(A88,'Box Calculation'!$F$3:$AS$15,'Box Calculation'!$D$15,0)*(1+V88*IF(R88=list!$C$1,'Container Panel'!$A$61,'Container Panel'!$A$63)),"")</f>
        <v/>
      </c>
      <c r="D88" s="86" t="str">
        <f ca="1">IFERROR(IF(AND(A88&lt;&gt;"",$J$8=0),"Calculating...",($J$8+$J$17)/SUM($C$51:$C$90)*C88/((UI!$D$5/UI!$B$5)*UI!L49)),"")</f>
        <v/>
      </c>
      <c r="E88" s="169" t="str">
        <f t="shared" ca="1" si="1"/>
        <v/>
      </c>
      <c r="F88" s="201" t="str">
        <f>IFERROR(HLOOKUP($A88,'Box Calculation'!$F$3:$AS$7,'Box Calculation'!$D$4,0),"")</f>
        <v/>
      </c>
      <c r="G88" s="74"/>
      <c r="H88" s="87"/>
      <c r="I88" s="181" t="str">
        <f>IFERROR(IF(G88="",HLOOKUP(A88,'Box Calculation'!$F$3:$AS$15,'Box Calculation'!$D$5,0),HLOOKUP(A88,'Box Calculation'!$F$3:$AS$15,'Box Calculation'!$D$9,0)),"")</f>
        <v/>
      </c>
      <c r="J88" s="181" t="str">
        <f>IFERROR(HLOOKUP(A88,'Box Calculation'!$F$3:$AS$15,'Box Calculation'!$D$14,0),"")</f>
        <v/>
      </c>
      <c r="K88" s="89"/>
      <c r="L88" s="181" t="str">
        <f t="shared" si="2"/>
        <v/>
      </c>
      <c r="M88" s="181" t="str">
        <f>IFERROR(VLOOKUP($L88,'Container Panel'!$B$41:$M$100,'Container Panel'!$F$38,0),"")</f>
        <v/>
      </c>
      <c r="N88" s="181" t="str">
        <f>IFERROR(VLOOKUP($L88,'Container Panel'!$B$41:$M$100,'Container Panel'!$G$38,0),"")</f>
        <v/>
      </c>
      <c r="O88" s="181" t="str">
        <f>IFERROR(VLOOKUP($L88,'Container Panel'!$B$41:$M$100,'Container Panel'!$H$38,0),"")</f>
        <v/>
      </c>
      <c r="P88" s="204" t="str">
        <f>IFERROR(VLOOKUP($L88,'Box Calculation'!$E$20:$AS$79,INDEX('Box Calculation'!$F$18:$AS$18,MATCH('Cost &amp; Solution'!$A88,'Box Calculation'!$F$19:$AS$19,0))+1,0),"")</f>
        <v/>
      </c>
      <c r="Q88" s="222" t="str">
        <f>IFERROR(IF(VLOOKUP(L88,'Container Panel'!$B$41:$L$100,'Container Panel'!$L$38,0)&gt;0,VLOOKUP(L88,'Container Panel'!$B$41:$L$100,'Container Panel'!$L$38,0),VLOOKUP('Cost &amp; Solution'!L88,Maintenance!$C$17:$R$56,Maintenance!$K$14,0)),"")</f>
        <v/>
      </c>
      <c r="R88" s="222" t="str">
        <f>IFERROR(VLOOKUP(L88,'Container Panel'!$B$41:$M$100,'Container Panel'!$K$3,0),"")</f>
        <v/>
      </c>
      <c r="S88" s="245" t="str">
        <f t="shared" ca="1" si="8"/>
        <v/>
      </c>
      <c r="T88" s="245" t="str">
        <f t="shared" ca="1" si="4"/>
        <v/>
      </c>
      <c r="U88" s="245" t="str">
        <f ca="1">IFERROR(T88*IFERROR((1+V88*'Container Panel'!$A$61),1),"")</f>
        <v/>
      </c>
      <c r="V88" s="222" t="str">
        <f>IFERROR(VLOOKUP(L88,'Container Panel'!$B$41:$M$100,'Container Panel'!$M$3,0),"")</f>
        <v/>
      </c>
      <c r="W88" s="245" t="str">
        <f t="shared" ca="1" si="5"/>
        <v/>
      </c>
      <c r="X88" s="222" t="str">
        <f t="shared" si="6"/>
        <v/>
      </c>
      <c r="Y88" s="222" t="str">
        <f>IF(A88="","",UI!G49*UI!$F$6*UI!$D$5/UI!$B$5)</f>
        <v/>
      </c>
    </row>
    <row r="89" spans="1:25" outlineLevel="1">
      <c r="A89" s="168" t="str">
        <f>IF(UI!A50=0,"",UI!A50)</f>
        <v/>
      </c>
      <c r="B89" s="161"/>
      <c r="C89" s="85" t="str">
        <f>IFERROR(HLOOKUP(A89,'Box Calculation'!$F$3:$AS$15,'Box Calculation'!$D$15,0)*(1+V89*IF(R89=list!$C$1,'Container Panel'!$A$61,'Container Panel'!$A$63)),"")</f>
        <v/>
      </c>
      <c r="D89" s="86" t="str">
        <f ca="1">IFERROR(IF(AND(A89&lt;&gt;"",$J$8=0),"Calculating...",($J$8+$J$17)/SUM($C$51:$C$90)*C89/((UI!$D$5/UI!$B$5)*UI!L50)),"")</f>
        <v/>
      </c>
      <c r="E89" s="169" t="str">
        <f t="shared" ca="1" si="1"/>
        <v/>
      </c>
      <c r="F89" s="201" t="str">
        <f>IFERROR(HLOOKUP($A89,'Box Calculation'!$F$3:$AS$7,'Box Calculation'!$D$4,0),"")</f>
        <v/>
      </c>
      <c r="G89" s="74"/>
      <c r="H89" s="87"/>
      <c r="I89" s="181" t="str">
        <f>IFERROR(IF(G89="",HLOOKUP(A89,'Box Calculation'!$F$3:$AS$15,'Box Calculation'!$D$5,0),HLOOKUP(A89,'Box Calculation'!$F$3:$AS$15,'Box Calculation'!$D$9,0)),"")</f>
        <v/>
      </c>
      <c r="J89" s="181" t="str">
        <f>IFERROR(HLOOKUP(A89,'Box Calculation'!$F$3:$AS$15,'Box Calculation'!$D$14,0),"")</f>
        <v/>
      </c>
      <c r="K89" s="89"/>
      <c r="L89" s="181" t="str">
        <f t="shared" si="2"/>
        <v/>
      </c>
      <c r="M89" s="181" t="str">
        <f>IFERROR(VLOOKUP($L89,'Container Panel'!$B$41:$M$100,'Container Panel'!$F$38,0),"")</f>
        <v/>
      </c>
      <c r="N89" s="181" t="str">
        <f>IFERROR(VLOOKUP($L89,'Container Panel'!$B$41:$M$100,'Container Panel'!$G$38,0),"")</f>
        <v/>
      </c>
      <c r="O89" s="181" t="str">
        <f>IFERROR(VLOOKUP($L89,'Container Panel'!$B$41:$M$100,'Container Panel'!$H$38,0),"")</f>
        <v/>
      </c>
      <c r="P89" s="204" t="str">
        <f>IFERROR(VLOOKUP($L89,'Box Calculation'!$E$20:$AS$79,INDEX('Box Calculation'!$F$18:$AS$18,MATCH('Cost &amp; Solution'!$A89,'Box Calculation'!$F$19:$AS$19,0))+1,0),"")</f>
        <v/>
      </c>
      <c r="Q89" s="222" t="str">
        <f>IFERROR(IF(VLOOKUP(L89,'Container Panel'!$B$41:$L$100,'Container Panel'!$L$38,0)&gt;0,VLOOKUP(L89,'Container Panel'!$B$41:$L$100,'Container Panel'!$L$38,0),VLOOKUP('Cost &amp; Solution'!L89,Maintenance!$C$17:$R$56,Maintenance!$K$14,0)),"")</f>
        <v/>
      </c>
      <c r="R89" s="222" t="str">
        <f>IFERROR(VLOOKUP(L89,'Container Panel'!$B$41:$M$100,'Container Panel'!$K$3,0),"")</f>
        <v/>
      </c>
      <c r="S89" s="245" t="str">
        <f t="shared" ca="1" si="8"/>
        <v/>
      </c>
      <c r="T89" s="245" t="str">
        <f t="shared" ca="1" si="4"/>
        <v/>
      </c>
      <c r="U89" s="245" t="str">
        <f ca="1">IFERROR(T89*IFERROR((1+V89*'Container Panel'!$A$61),1),"")</f>
        <v/>
      </c>
      <c r="V89" s="222" t="str">
        <f>IFERROR(VLOOKUP(L89,'Container Panel'!$B$41:$M$100,'Container Panel'!$M$3,0),"")</f>
        <v/>
      </c>
      <c r="W89" s="245" t="str">
        <f t="shared" ca="1" si="5"/>
        <v/>
      </c>
      <c r="X89" s="222" t="str">
        <f t="shared" si="6"/>
        <v/>
      </c>
      <c r="Y89" s="222" t="str">
        <f>IF(A89="","",UI!G50*UI!$F$6*UI!$D$5/UI!$B$5)</f>
        <v/>
      </c>
    </row>
    <row r="90" spans="1:25" ht="17.25" outlineLevel="1" thickBot="1">
      <c r="A90" s="170" t="str">
        <f>IF(UI!A51=0,"",UI!A51)</f>
        <v/>
      </c>
      <c r="B90" s="171"/>
      <c r="C90" s="172" t="str">
        <f>IFERROR(HLOOKUP(A90,'Box Calculation'!$F$3:$AS$15,'Box Calculation'!$D$15,0)*(1+V90*IF(R90=list!$C$1,'Container Panel'!$A$61,'Container Panel'!$A$63)),"")</f>
        <v/>
      </c>
      <c r="D90" s="173" t="str">
        <f ca="1">IFERROR(IF(AND(A90&lt;&gt;"",$J$8=0),"Calculating...",($J$8+$J$17)/SUM($C$51:$C$90)*C90/((UI!$D$5/UI!$B$5)*UI!L51)),"")</f>
        <v/>
      </c>
      <c r="E90" s="174" t="str">
        <f t="shared" ca="1" si="1"/>
        <v/>
      </c>
      <c r="F90" s="201" t="str">
        <f>IFERROR(HLOOKUP($A90,'Box Calculation'!$F$3:$AS$7,'Box Calculation'!$D$4,0),"")</f>
        <v/>
      </c>
      <c r="G90" s="74"/>
      <c r="H90" s="87"/>
      <c r="I90" s="181" t="str">
        <f>IFERROR(IF(G90="",HLOOKUP(A90,'Box Calculation'!$F$3:$AS$15,'Box Calculation'!$D$5,0),HLOOKUP(A90,'Box Calculation'!$F$3:$AS$15,'Box Calculation'!$D$9,0)),"")</f>
        <v/>
      </c>
      <c r="J90" s="181" t="str">
        <f>IFERROR(HLOOKUP(A90,'Box Calculation'!$F$3:$AS$15,'Box Calculation'!$D$14,0),"")</f>
        <v/>
      </c>
      <c r="K90" s="89"/>
      <c r="L90" s="181" t="str">
        <f t="shared" si="2"/>
        <v/>
      </c>
      <c r="M90" s="181" t="str">
        <f>IFERROR(VLOOKUP($L90,'Container Panel'!$B$41:$M$100,'Container Panel'!$F$38,0),"")</f>
        <v/>
      </c>
      <c r="N90" s="181" t="str">
        <f>IFERROR(VLOOKUP($L90,'Container Panel'!$B$41:$M$100,'Container Panel'!$G$38,0),"")</f>
        <v/>
      </c>
      <c r="O90" s="181" t="str">
        <f>IFERROR(VLOOKUP($L90,'Container Panel'!$B$41:$M$100,'Container Panel'!$H$38,0),"")</f>
        <v/>
      </c>
      <c r="P90" s="204" t="str">
        <f>IFERROR(VLOOKUP($L90,'Box Calculation'!$E$20:$AS$79,INDEX('Box Calculation'!$F$18:$AS$18,MATCH('Cost &amp; Solution'!$A90,'Box Calculation'!$F$19:$AS$19,0))+1,0),"")</f>
        <v/>
      </c>
      <c r="Q90" s="222" t="str">
        <f>IFERROR(IF(VLOOKUP(L90,'Container Panel'!$B$41:$L$100,'Container Panel'!$L$38,0)&gt;0,VLOOKUP(L90,'Container Panel'!$B$41:$L$100,'Container Panel'!$L$38,0),VLOOKUP('Cost &amp; Solution'!L90,Maintenance!$C$17:$R$56,Maintenance!$K$14,0)),"")</f>
        <v/>
      </c>
      <c r="R90" s="222" t="str">
        <f>IFERROR(VLOOKUP(L90,'Container Panel'!$B$41:$M$100,'Container Panel'!$K$3,0),"")</f>
        <v/>
      </c>
      <c r="S90" s="245" t="str">
        <f t="shared" ca="1" si="8"/>
        <v/>
      </c>
      <c r="T90" s="245" t="str">
        <f t="shared" ca="1" si="4"/>
        <v/>
      </c>
      <c r="U90" s="245" t="str">
        <f ca="1">IFERROR(T90*IFERROR((1+V90*'Container Panel'!$A$61),1),"")</f>
        <v/>
      </c>
      <c r="V90" s="222" t="str">
        <f>IFERROR(VLOOKUP(L90,'Container Panel'!$B$41:$M$100,'Container Panel'!$M$3,0),"")</f>
        <v/>
      </c>
      <c r="W90" s="245" t="str">
        <f t="shared" ca="1" si="5"/>
        <v/>
      </c>
      <c r="X90" s="222" t="str">
        <f t="shared" si="6"/>
        <v/>
      </c>
      <c r="Y90" s="222" t="str">
        <f>IF(A90="","",UI!G51*UI!$F$6*UI!$D$5/UI!$B$5)</f>
        <v/>
      </c>
    </row>
    <row r="91" spans="1:25">
      <c r="W91" s="243" t="str">
        <f t="shared" si="5"/>
        <v/>
      </c>
    </row>
    <row r="93" spans="1:25">
      <c r="A93" s="333" t="s">
        <v>339</v>
      </c>
      <c r="B93" s="336"/>
      <c r="C93" s="336"/>
      <c r="D93" s="336"/>
      <c r="E93" s="336"/>
      <c r="F93" s="336"/>
      <c r="G93" s="336"/>
      <c r="H93" s="336"/>
      <c r="I93" s="336"/>
      <c r="J93" s="336"/>
    </row>
    <row r="94" spans="1:25">
      <c r="A94" s="208" t="str">
        <f>[1]solution!B2</f>
        <v>Num</v>
      </c>
      <c r="B94" s="208" t="str">
        <f>[1]solution!C2</f>
        <v>Pallet Type</v>
      </c>
      <c r="C94" s="208" t="str">
        <f>[1]solution!D2</f>
        <v>Pallet Height</v>
      </c>
      <c r="D94" s="208" t="str">
        <f>[1]solution!E2</f>
        <v>Container Type</v>
      </c>
      <c r="E94" s="208" t="str">
        <f>[1]solution!F2</f>
        <v>Arrangement</v>
      </c>
      <c r="F94" s="208" t="str">
        <f>[1]solution!G2</f>
        <v>Step</v>
      </c>
      <c r="G94" s="181"/>
      <c r="H94" s="181"/>
      <c r="I94" s="181"/>
      <c r="J94" s="181"/>
    </row>
    <row r="95" spans="1:25">
      <c r="A95" s="208">
        <f>[1]solution!B3</f>
        <v>95</v>
      </c>
      <c r="B95" s="208" t="str">
        <f>[1]solution!C3</f>
        <v>1.2m X 0.8m</v>
      </c>
      <c r="C95" s="208">
        <f>[1]solution!D3</f>
        <v>0.34</v>
      </c>
      <c r="D95" s="208" t="str">
        <f>[1]solution!E3</f>
        <v>EU8634</v>
      </c>
      <c r="E95" s="208">
        <f>[1]solution!F3</f>
        <v>2</v>
      </c>
      <c r="F95" s="208" t="str">
        <f>[1]solution!G3</f>
        <v>n1</v>
      </c>
      <c r="G95" s="181"/>
      <c r="H95" s="181"/>
      <c r="I95" s="181"/>
      <c r="J95" s="181"/>
    </row>
    <row r="96" spans="1:25">
      <c r="A96" s="208">
        <f>[1]solution!B4</f>
        <v>0</v>
      </c>
      <c r="B96" s="208">
        <f>[1]solution!C4</f>
        <v>0</v>
      </c>
      <c r="C96" s="208">
        <f>[1]solution!D4</f>
        <v>0</v>
      </c>
      <c r="D96" s="208">
        <f>[1]solution!E4</f>
        <v>0</v>
      </c>
      <c r="E96" s="208">
        <f>[1]solution!F4</f>
        <v>0</v>
      </c>
      <c r="F96" s="208">
        <f>[1]solution!G4</f>
        <v>0</v>
      </c>
      <c r="G96" s="181"/>
      <c r="H96" s="181"/>
      <c r="I96" s="181"/>
      <c r="J96" s="181"/>
    </row>
    <row r="97" spans="1:10">
      <c r="A97" s="208" t="str">
        <f>[1]solution!B5</f>
        <v>Num</v>
      </c>
      <c r="B97" s="208" t="str">
        <f>[1]solution!C5</f>
        <v>Pile Type</v>
      </c>
      <c r="C97" s="208" t="str">
        <f>[1]solution!D5</f>
        <v>Pallet Height</v>
      </c>
      <c r="D97" s="208" t="str">
        <f>[1]solution!E5</f>
        <v>Category</v>
      </c>
      <c r="E97" s="208" t="str">
        <f>[1]solution!F5</f>
        <v>Arrangement</v>
      </c>
      <c r="F97" s="208" t="str">
        <f>[1]solution!G5</f>
        <v>Truck</v>
      </c>
      <c r="G97" s="181"/>
      <c r="H97" s="181"/>
      <c r="I97" s="181"/>
      <c r="J97" s="181"/>
    </row>
    <row r="98" spans="1:10">
      <c r="A98" s="208">
        <f>[1]solution!B6</f>
        <v>32</v>
      </c>
      <c r="B98" s="208" t="str">
        <f>[1]solution!C6</f>
        <v>1.2m X 0.8m</v>
      </c>
      <c r="C98" s="208">
        <f>[1]solution!D6</f>
        <v>0.34</v>
      </c>
      <c r="D98" s="208" t="str">
        <f>[1]solution!E6</f>
        <v>Pallet</v>
      </c>
      <c r="E98" s="208">
        <f>[1]solution!F6</f>
        <v>3</v>
      </c>
      <c r="F98" s="208" t="str">
        <f>[1]solution!G6</f>
        <v>Truck1(6.8m)</v>
      </c>
      <c r="G98" s="181"/>
      <c r="H98" s="181"/>
      <c r="I98" s="181"/>
      <c r="J98" s="181"/>
    </row>
    <row r="99" spans="1:10">
      <c r="A99" s="208">
        <f>[1]solution!B7</f>
        <v>0</v>
      </c>
      <c r="B99" s="208">
        <f>[1]solution!C7</f>
        <v>0</v>
      </c>
      <c r="C99" s="208">
        <f>[1]solution!D7</f>
        <v>0</v>
      </c>
      <c r="D99" s="208">
        <f>[1]solution!E7</f>
        <v>0</v>
      </c>
      <c r="E99" s="208">
        <f>[1]solution!F7</f>
        <v>0</v>
      </c>
      <c r="F99" s="208">
        <f>[1]solution!G7</f>
        <v>0</v>
      </c>
      <c r="G99" s="181"/>
      <c r="H99" s="181"/>
      <c r="I99" s="181"/>
      <c r="J99" s="181"/>
    </row>
    <row r="100" spans="1:10">
      <c r="A100" s="208">
        <f>[1]solution!B8</f>
        <v>0</v>
      </c>
      <c r="B100" s="208">
        <f>[1]solution!C8</f>
        <v>0</v>
      </c>
      <c r="C100" s="208">
        <f>[1]solution!D8</f>
        <v>0</v>
      </c>
      <c r="D100" s="208">
        <f>[1]solution!E8</f>
        <v>0</v>
      </c>
      <c r="E100" s="208">
        <f>[1]solution!F8</f>
        <v>0</v>
      </c>
      <c r="F100" s="208">
        <f>[1]solution!G8</f>
        <v>0</v>
      </c>
      <c r="G100" s="181"/>
      <c r="H100" s="181"/>
      <c r="I100" s="181"/>
      <c r="J100" s="181"/>
    </row>
    <row r="101" spans="1:10">
      <c r="A101" s="208">
        <f>[1]solution!B9</f>
        <v>0</v>
      </c>
      <c r="B101" s="208">
        <f>[1]solution!C9</f>
        <v>0</v>
      </c>
      <c r="C101" s="208">
        <f>[1]solution!D9</f>
        <v>0</v>
      </c>
      <c r="D101" s="208">
        <f>[1]solution!E9</f>
        <v>0</v>
      </c>
      <c r="E101" s="208">
        <f>[1]solution!F9</f>
        <v>0</v>
      </c>
      <c r="F101" s="208">
        <f>[1]solution!G9</f>
        <v>0</v>
      </c>
      <c r="G101" s="181"/>
      <c r="H101" s="181"/>
      <c r="I101" s="181"/>
      <c r="J101" s="181"/>
    </row>
    <row r="102" spans="1:10">
      <c r="A102" s="208">
        <f>[1]solution!B10</f>
        <v>0</v>
      </c>
      <c r="B102" s="208">
        <f>[1]solution!C10</f>
        <v>0</v>
      </c>
      <c r="C102" s="208">
        <f>[1]solution!D10</f>
        <v>0</v>
      </c>
      <c r="D102" s="208">
        <f>[1]solution!E10</f>
        <v>0</v>
      </c>
      <c r="E102" s="208">
        <f>[1]solution!F10</f>
        <v>0</v>
      </c>
      <c r="F102" s="208">
        <f>[1]solution!G10</f>
        <v>0</v>
      </c>
      <c r="G102" s="181"/>
      <c r="H102" s="181"/>
      <c r="I102" s="181"/>
      <c r="J102" s="181"/>
    </row>
    <row r="103" spans="1:10">
      <c r="A103" s="208">
        <f>[1]solution!B11</f>
        <v>0</v>
      </c>
      <c r="B103" s="208">
        <f>[1]solution!C11</f>
        <v>0</v>
      </c>
      <c r="C103" s="208">
        <f>[1]solution!D11</f>
        <v>0</v>
      </c>
      <c r="D103" s="208">
        <f>[1]solution!E11</f>
        <v>0</v>
      </c>
      <c r="E103" s="208">
        <f>[1]solution!F11</f>
        <v>0</v>
      </c>
      <c r="F103" s="208">
        <f>[1]solution!G11</f>
        <v>0</v>
      </c>
      <c r="G103" s="181"/>
      <c r="H103" s="181"/>
      <c r="I103" s="181"/>
      <c r="J103" s="181"/>
    </row>
    <row r="104" spans="1:10">
      <c r="A104" s="208">
        <f>[1]solution!B12</f>
        <v>0</v>
      </c>
      <c r="B104" s="208">
        <f>[1]solution!C12</f>
        <v>0</v>
      </c>
      <c r="C104" s="208">
        <f>[1]solution!D12</f>
        <v>0</v>
      </c>
      <c r="D104" s="208">
        <f>[1]solution!E12</f>
        <v>0</v>
      </c>
      <c r="E104" s="208">
        <f>[1]solution!F12</f>
        <v>0</v>
      </c>
      <c r="F104" s="208">
        <f>[1]solution!G12</f>
        <v>0</v>
      </c>
      <c r="G104" s="181"/>
      <c r="H104" s="181"/>
      <c r="I104" s="181"/>
      <c r="J104" s="181"/>
    </row>
    <row r="105" spans="1:10">
      <c r="A105" s="208">
        <f>[1]solution!B13</f>
        <v>0</v>
      </c>
      <c r="B105" s="208">
        <f>[1]solution!C13</f>
        <v>0</v>
      </c>
      <c r="C105" s="208">
        <f>[1]solution!D13</f>
        <v>0</v>
      </c>
      <c r="D105" s="208">
        <f>[1]solution!E13</f>
        <v>0</v>
      </c>
      <c r="E105" s="208">
        <f>[1]solution!F13</f>
        <v>0</v>
      </c>
      <c r="F105" s="208">
        <f>[1]solution!G13</f>
        <v>0</v>
      </c>
      <c r="G105" s="181"/>
      <c r="H105" s="181"/>
      <c r="I105" s="181"/>
      <c r="J105" s="181"/>
    </row>
    <row r="106" spans="1:10">
      <c r="A106" s="208">
        <f>[1]solution!B14</f>
        <v>0</v>
      </c>
      <c r="B106" s="208">
        <f>[1]solution!C14</f>
        <v>0</v>
      </c>
      <c r="C106" s="208">
        <f>[1]solution!D14</f>
        <v>0</v>
      </c>
      <c r="D106" s="208">
        <f>[1]solution!E14</f>
        <v>0</v>
      </c>
      <c r="E106" s="208">
        <f>[1]solution!F14</f>
        <v>0</v>
      </c>
      <c r="F106" s="208">
        <f>[1]solution!G14</f>
        <v>0</v>
      </c>
      <c r="G106" s="181"/>
      <c r="H106" s="181"/>
      <c r="I106" s="181"/>
      <c r="J106" s="181"/>
    </row>
    <row r="107" spans="1:10">
      <c r="A107" s="208">
        <f>[1]solution!B15</f>
        <v>0</v>
      </c>
      <c r="B107" s="208">
        <f>[1]solution!C15</f>
        <v>0</v>
      </c>
      <c r="C107" s="208">
        <f>[1]solution!D15</f>
        <v>0</v>
      </c>
      <c r="D107" s="208">
        <f>[1]solution!E15</f>
        <v>0</v>
      </c>
      <c r="E107" s="208">
        <f>[1]solution!F15</f>
        <v>0</v>
      </c>
      <c r="F107" s="208">
        <f>[1]solution!G15</f>
        <v>0</v>
      </c>
      <c r="G107" s="181"/>
      <c r="H107" s="181"/>
      <c r="I107" s="181"/>
      <c r="J107" s="181"/>
    </row>
    <row r="108" spans="1:10">
      <c r="A108" s="208">
        <f>[1]solution!B16</f>
        <v>0</v>
      </c>
      <c r="B108" s="208">
        <f>[1]solution!C16</f>
        <v>0</v>
      </c>
      <c r="C108" s="208">
        <f>[1]solution!D16</f>
        <v>0</v>
      </c>
      <c r="D108" s="208">
        <f>[1]solution!E16</f>
        <v>0</v>
      </c>
      <c r="E108" s="208">
        <f>[1]solution!F16</f>
        <v>0</v>
      </c>
      <c r="F108" s="208">
        <f>[1]solution!G16</f>
        <v>0</v>
      </c>
      <c r="G108" s="181"/>
      <c r="H108" s="181"/>
      <c r="I108" s="181"/>
      <c r="J108" s="181"/>
    </row>
    <row r="109" spans="1:10">
      <c r="A109" s="208">
        <f>[1]solution!B17</f>
        <v>0</v>
      </c>
      <c r="B109" s="208">
        <f>[1]solution!C17</f>
        <v>0</v>
      </c>
      <c r="C109" s="208">
        <f>[1]solution!D17</f>
        <v>0</v>
      </c>
      <c r="D109" s="208">
        <f>[1]solution!E17</f>
        <v>0</v>
      </c>
      <c r="E109" s="208">
        <f>[1]solution!F17</f>
        <v>0</v>
      </c>
      <c r="F109" s="208">
        <f>[1]solution!G17</f>
        <v>0</v>
      </c>
      <c r="G109" s="181"/>
      <c r="H109" s="181"/>
      <c r="I109" s="181"/>
      <c r="J109" s="181"/>
    </row>
    <row r="110" spans="1:10">
      <c r="A110" s="208">
        <f>[1]solution!B18</f>
        <v>0</v>
      </c>
      <c r="B110" s="208">
        <f>[1]solution!C18</f>
        <v>0</v>
      </c>
      <c r="C110" s="208">
        <f>[1]solution!D18</f>
        <v>0</v>
      </c>
      <c r="D110" s="208">
        <f>[1]solution!E18</f>
        <v>0</v>
      </c>
      <c r="E110" s="208">
        <f>[1]solution!F18</f>
        <v>0</v>
      </c>
      <c r="F110" s="208">
        <f>[1]solution!G18</f>
        <v>0</v>
      </c>
      <c r="G110" s="181"/>
      <c r="H110" s="181"/>
      <c r="I110" s="181"/>
      <c r="J110" s="181"/>
    </row>
    <row r="111" spans="1:10">
      <c r="A111" s="208">
        <f>[1]solution!B19</f>
        <v>0</v>
      </c>
      <c r="B111" s="208">
        <f>[1]solution!C19</f>
        <v>0</v>
      </c>
      <c r="C111" s="208">
        <f>[1]solution!D19</f>
        <v>0</v>
      </c>
      <c r="D111" s="208">
        <f>[1]solution!E19</f>
        <v>0</v>
      </c>
      <c r="E111" s="208">
        <f>[1]solution!F19</f>
        <v>0</v>
      </c>
      <c r="F111" s="208">
        <f>[1]solution!G19</f>
        <v>0</v>
      </c>
      <c r="G111" s="181"/>
      <c r="H111" s="181"/>
      <c r="I111" s="181"/>
      <c r="J111" s="181"/>
    </row>
    <row r="112" spans="1:10">
      <c r="A112" s="208">
        <f>[1]solution!B20</f>
        <v>0</v>
      </c>
      <c r="B112" s="208">
        <f>[1]solution!C20</f>
        <v>0</v>
      </c>
      <c r="C112" s="208">
        <f>[1]solution!D20</f>
        <v>0</v>
      </c>
      <c r="D112" s="208">
        <f>[1]solution!E20</f>
        <v>0</v>
      </c>
      <c r="E112" s="208">
        <f>[1]solution!F20</f>
        <v>0</v>
      </c>
      <c r="F112" s="208">
        <f>[1]solution!G20</f>
        <v>0</v>
      </c>
      <c r="G112" s="181"/>
      <c r="H112" s="181"/>
      <c r="I112" s="181"/>
      <c r="J112" s="181"/>
    </row>
    <row r="113" spans="1:10">
      <c r="A113" s="208">
        <f>[1]solution!B21</f>
        <v>0</v>
      </c>
      <c r="B113" s="208">
        <f>[1]solution!C21</f>
        <v>0</v>
      </c>
      <c r="C113" s="208">
        <f>[1]solution!D21</f>
        <v>0</v>
      </c>
      <c r="D113" s="208">
        <f>[1]solution!E21</f>
        <v>0</v>
      </c>
      <c r="E113" s="208">
        <f>[1]solution!F21</f>
        <v>0</v>
      </c>
      <c r="F113" s="208">
        <f>[1]solution!G21</f>
        <v>0</v>
      </c>
      <c r="G113" s="181"/>
      <c r="H113" s="181"/>
      <c r="I113" s="181"/>
      <c r="J113" s="181"/>
    </row>
    <row r="114" spans="1:10">
      <c r="A114" s="208">
        <f>[1]solution!B22</f>
        <v>0</v>
      </c>
      <c r="B114" s="208">
        <f>[1]solution!C22</f>
        <v>0</v>
      </c>
      <c r="C114" s="208">
        <f>[1]solution!D22</f>
        <v>0</v>
      </c>
      <c r="D114" s="208">
        <f>[1]solution!E22</f>
        <v>0</v>
      </c>
      <c r="E114" s="208">
        <f>[1]solution!F22</f>
        <v>0</v>
      </c>
      <c r="F114" s="208">
        <f>[1]solution!G22</f>
        <v>0</v>
      </c>
      <c r="G114" s="181"/>
      <c r="H114" s="181"/>
      <c r="I114" s="181"/>
      <c r="J114" s="181"/>
    </row>
    <row r="115" spans="1:10">
      <c r="A115" s="208">
        <f>[1]solution!B23</f>
        <v>0</v>
      </c>
      <c r="B115" s="208">
        <f>[1]solution!C23</f>
        <v>0</v>
      </c>
      <c r="C115" s="208">
        <f>[1]solution!D23</f>
        <v>0</v>
      </c>
      <c r="D115" s="208">
        <f>[1]solution!E23</f>
        <v>0</v>
      </c>
      <c r="E115" s="208">
        <f>[1]solution!F23</f>
        <v>0</v>
      </c>
      <c r="F115" s="208">
        <f>[1]solution!G23</f>
        <v>0</v>
      </c>
      <c r="G115" s="181"/>
      <c r="H115" s="181"/>
      <c r="I115" s="181"/>
      <c r="J115" s="181"/>
    </row>
    <row r="116" spans="1:10">
      <c r="A116" s="208">
        <f>[1]solution!B24</f>
        <v>0</v>
      </c>
      <c r="B116" s="208">
        <f>[1]solution!C24</f>
        <v>0</v>
      </c>
      <c r="C116" s="208">
        <f>[1]solution!D24</f>
        <v>0</v>
      </c>
      <c r="D116" s="208">
        <f>[1]solution!E24</f>
        <v>0</v>
      </c>
      <c r="E116" s="208">
        <f>[1]solution!F24</f>
        <v>0</v>
      </c>
      <c r="F116" s="208">
        <f>[1]solution!G24</f>
        <v>0</v>
      </c>
      <c r="G116" s="181"/>
      <c r="H116" s="181"/>
      <c r="I116" s="181"/>
      <c r="J116" s="181"/>
    </row>
    <row r="117" spans="1:10">
      <c r="A117" s="208">
        <f>[1]solution!B25</f>
        <v>0</v>
      </c>
      <c r="B117" s="208">
        <f>[1]solution!C25</f>
        <v>0</v>
      </c>
      <c r="C117" s="208">
        <f>[1]solution!D25</f>
        <v>0</v>
      </c>
      <c r="D117" s="208">
        <f>[1]solution!E25</f>
        <v>0</v>
      </c>
      <c r="E117" s="208">
        <f>[1]solution!F25</f>
        <v>0</v>
      </c>
      <c r="F117" s="208">
        <f>[1]solution!G25</f>
        <v>0</v>
      </c>
      <c r="G117" s="181"/>
      <c r="H117" s="181"/>
      <c r="I117" s="181"/>
      <c r="J117" s="181"/>
    </row>
    <row r="118" spans="1:10">
      <c r="A118" s="208">
        <f>[1]solution!B26</f>
        <v>0</v>
      </c>
      <c r="B118" s="208">
        <f>[1]solution!C26</f>
        <v>0</v>
      </c>
      <c r="C118" s="208">
        <f>[1]solution!D26</f>
        <v>0</v>
      </c>
      <c r="D118" s="208">
        <f>[1]solution!E26</f>
        <v>0</v>
      </c>
      <c r="E118" s="208">
        <f>[1]solution!F26</f>
        <v>0</v>
      </c>
      <c r="F118" s="208">
        <f>[1]solution!G26</f>
        <v>0</v>
      </c>
      <c r="G118" s="181"/>
      <c r="H118" s="181"/>
      <c r="I118" s="181"/>
      <c r="J118" s="181"/>
    </row>
    <row r="119" spans="1:10">
      <c r="A119" s="208">
        <f>[1]solution!B27</f>
        <v>0</v>
      </c>
      <c r="B119" s="208">
        <f>[1]solution!C27</f>
        <v>0</v>
      </c>
      <c r="C119" s="208">
        <f>[1]solution!D27</f>
        <v>0</v>
      </c>
      <c r="D119" s="208">
        <f>[1]solution!E27</f>
        <v>0</v>
      </c>
      <c r="E119" s="208">
        <f>[1]solution!F27</f>
        <v>0</v>
      </c>
      <c r="F119" s="208">
        <f>[1]solution!G27</f>
        <v>0</v>
      </c>
      <c r="G119" s="181"/>
      <c r="H119" s="181"/>
      <c r="I119" s="181"/>
      <c r="J119" s="181"/>
    </row>
    <row r="120" spans="1:10">
      <c r="A120" s="208">
        <f>[1]solution!B28</f>
        <v>0</v>
      </c>
      <c r="B120" s="208">
        <f>[1]solution!C28</f>
        <v>0</v>
      </c>
      <c r="C120" s="208">
        <f>[1]solution!D28</f>
        <v>0</v>
      </c>
      <c r="D120" s="208">
        <f>[1]solution!E28</f>
        <v>0</v>
      </c>
      <c r="E120" s="208">
        <f>[1]solution!F28</f>
        <v>0</v>
      </c>
      <c r="F120" s="208">
        <f>[1]solution!G28</f>
        <v>0</v>
      </c>
      <c r="G120" s="181"/>
      <c r="H120" s="181"/>
      <c r="I120" s="181"/>
      <c r="J120" s="181"/>
    </row>
    <row r="121" spans="1:10">
      <c r="A121" s="208">
        <f>[1]solution!B29</f>
        <v>0</v>
      </c>
      <c r="B121" s="208">
        <f>[1]solution!C29</f>
        <v>0</v>
      </c>
      <c r="C121" s="208">
        <f>[1]solution!D29</f>
        <v>0</v>
      </c>
      <c r="D121" s="208">
        <f>[1]solution!E29</f>
        <v>0</v>
      </c>
      <c r="E121" s="208">
        <f>[1]solution!F29</f>
        <v>0</v>
      </c>
      <c r="F121" s="208">
        <f>[1]solution!G29</f>
        <v>0</v>
      </c>
      <c r="G121" s="181"/>
      <c r="H121" s="181"/>
      <c r="I121" s="181"/>
      <c r="J121" s="181"/>
    </row>
    <row r="122" spans="1:10">
      <c r="A122" s="208">
        <f>[1]solution!B30</f>
        <v>0</v>
      </c>
      <c r="B122" s="208">
        <f>[1]solution!C30</f>
        <v>0</v>
      </c>
      <c r="C122" s="208">
        <f>[1]solution!D30</f>
        <v>0</v>
      </c>
      <c r="D122" s="208">
        <f>[1]solution!E30</f>
        <v>0</v>
      </c>
      <c r="E122" s="208">
        <f>[1]solution!F30</f>
        <v>0</v>
      </c>
      <c r="F122" s="208">
        <f>[1]solution!G30</f>
        <v>0</v>
      </c>
      <c r="G122" s="181"/>
      <c r="H122" s="181"/>
      <c r="I122" s="181"/>
      <c r="J122" s="181"/>
    </row>
    <row r="123" spans="1:10">
      <c r="A123" s="208">
        <f>[1]solution!B31</f>
        <v>0</v>
      </c>
      <c r="B123" s="208">
        <f>[1]solution!C31</f>
        <v>0</v>
      </c>
      <c r="C123" s="208">
        <f>[1]solution!D31</f>
        <v>0</v>
      </c>
      <c r="D123" s="208">
        <f>[1]solution!E31</f>
        <v>0</v>
      </c>
      <c r="E123" s="208">
        <f>[1]solution!F31</f>
        <v>0</v>
      </c>
      <c r="F123" s="208">
        <f>[1]solution!G31</f>
        <v>0</v>
      </c>
      <c r="G123" s="181"/>
      <c r="H123" s="181"/>
      <c r="I123" s="181"/>
      <c r="J123" s="181"/>
    </row>
    <row r="124" spans="1:10">
      <c r="A124" s="208">
        <f>[1]solution!B32</f>
        <v>0</v>
      </c>
      <c r="B124" s="208">
        <f>[1]solution!C32</f>
        <v>0</v>
      </c>
      <c r="C124" s="208">
        <f>[1]solution!D32</f>
        <v>0</v>
      </c>
      <c r="D124" s="208">
        <f>[1]solution!E32</f>
        <v>0</v>
      </c>
      <c r="E124" s="208">
        <f>[1]solution!F32</f>
        <v>0</v>
      </c>
      <c r="F124" s="208">
        <f>[1]solution!G32</f>
        <v>0</v>
      </c>
      <c r="G124" s="181"/>
      <c r="H124" s="181"/>
      <c r="I124" s="181"/>
      <c r="J124" s="181"/>
    </row>
    <row r="125" spans="1:10">
      <c r="A125" s="208">
        <f>[1]solution!B33</f>
        <v>0</v>
      </c>
      <c r="B125" s="208">
        <f>[1]solution!C33</f>
        <v>0</v>
      </c>
      <c r="C125" s="208">
        <f>[1]solution!D33</f>
        <v>0</v>
      </c>
      <c r="D125" s="208">
        <f>[1]solution!E33</f>
        <v>0</v>
      </c>
      <c r="E125" s="208">
        <f>[1]solution!F33</f>
        <v>0</v>
      </c>
      <c r="F125" s="208">
        <f>[1]solution!G33</f>
        <v>0</v>
      </c>
      <c r="G125" s="181"/>
      <c r="H125" s="181"/>
      <c r="I125" s="181"/>
      <c r="J125" s="181"/>
    </row>
    <row r="126" spans="1:10">
      <c r="A126" s="208">
        <f>[1]solution!B34</f>
        <v>0</v>
      </c>
      <c r="B126" s="208">
        <f>[1]solution!C34</f>
        <v>0</v>
      </c>
      <c r="C126" s="208">
        <f>[1]solution!D34</f>
        <v>0</v>
      </c>
      <c r="D126" s="208">
        <f>[1]solution!E34</f>
        <v>0</v>
      </c>
      <c r="E126" s="208">
        <f>[1]solution!F34</f>
        <v>0</v>
      </c>
      <c r="F126" s="208">
        <f>[1]solution!G34</f>
        <v>0</v>
      </c>
      <c r="G126" s="181"/>
      <c r="H126" s="181"/>
      <c r="I126" s="181"/>
      <c r="J126" s="181"/>
    </row>
    <row r="127" spans="1:10">
      <c r="A127" s="208">
        <f>[1]solution!B35</f>
        <v>0</v>
      </c>
      <c r="B127" s="208">
        <f>[1]solution!C35</f>
        <v>0</v>
      </c>
      <c r="C127" s="208">
        <f>[1]solution!D35</f>
        <v>0</v>
      </c>
      <c r="D127" s="208">
        <f>[1]solution!E35</f>
        <v>0</v>
      </c>
      <c r="E127" s="208">
        <f>[1]solution!F35</f>
        <v>0</v>
      </c>
      <c r="F127" s="208">
        <f>[1]solution!G35</f>
        <v>0</v>
      </c>
      <c r="G127" s="181"/>
      <c r="H127" s="181"/>
      <c r="I127" s="181"/>
      <c r="J127" s="181"/>
    </row>
    <row r="128" spans="1:10">
      <c r="A128" s="208">
        <f>[1]solution!B36</f>
        <v>0</v>
      </c>
      <c r="B128" s="208">
        <f>[1]solution!C36</f>
        <v>0</v>
      </c>
      <c r="C128" s="208">
        <f>[1]solution!D36</f>
        <v>0</v>
      </c>
      <c r="D128" s="208">
        <f>[1]solution!E36</f>
        <v>0</v>
      </c>
      <c r="E128" s="208">
        <f>[1]solution!F36</f>
        <v>0</v>
      </c>
      <c r="F128" s="208">
        <f>[1]solution!G36</f>
        <v>0</v>
      </c>
      <c r="G128" s="181"/>
      <c r="H128" s="181"/>
      <c r="I128" s="181"/>
      <c r="J128" s="181"/>
    </row>
    <row r="129" spans="1:10">
      <c r="A129" s="208">
        <f>[1]solution!B37</f>
        <v>0</v>
      </c>
      <c r="B129" s="208">
        <f>[1]solution!C37</f>
        <v>0</v>
      </c>
      <c r="C129" s="208">
        <f>[1]solution!D37</f>
        <v>0</v>
      </c>
      <c r="D129" s="208">
        <f>[1]solution!E37</f>
        <v>0</v>
      </c>
      <c r="E129" s="208">
        <f>[1]solution!F37</f>
        <v>0</v>
      </c>
      <c r="F129" s="208">
        <f>[1]solution!G37</f>
        <v>0</v>
      </c>
      <c r="G129" s="181"/>
      <c r="H129" s="181"/>
      <c r="I129" s="181"/>
      <c r="J129" s="181"/>
    </row>
    <row r="130" spans="1:10">
      <c r="A130" s="208">
        <f>[1]solution!B38</f>
        <v>0</v>
      </c>
      <c r="B130" s="208">
        <f>[1]solution!C38</f>
        <v>0</v>
      </c>
      <c r="C130" s="208">
        <f>[1]solution!D38</f>
        <v>0</v>
      </c>
      <c r="D130" s="208">
        <f>[1]solution!E38</f>
        <v>0</v>
      </c>
      <c r="E130" s="208">
        <f>[1]solution!F38</f>
        <v>0</v>
      </c>
      <c r="F130" s="208">
        <f>[1]solution!G38</f>
        <v>0</v>
      </c>
      <c r="G130" s="181"/>
      <c r="H130" s="181"/>
      <c r="I130" s="181"/>
      <c r="J130" s="181"/>
    </row>
    <row r="131" spans="1:10">
      <c r="A131" s="208">
        <f>[1]solution!B39</f>
        <v>0</v>
      </c>
      <c r="B131" s="208">
        <f>[1]solution!C39</f>
        <v>0</v>
      </c>
      <c r="C131" s="208">
        <f>[1]solution!D39</f>
        <v>0</v>
      </c>
      <c r="D131" s="208">
        <f>[1]solution!E39</f>
        <v>0</v>
      </c>
      <c r="E131" s="208">
        <f>[1]solution!F39</f>
        <v>0</v>
      </c>
      <c r="F131" s="208">
        <f>[1]solution!G39</f>
        <v>0</v>
      </c>
      <c r="G131" s="181"/>
      <c r="H131" s="181"/>
      <c r="I131" s="181"/>
      <c r="J131" s="181"/>
    </row>
    <row r="132" spans="1:10">
      <c r="A132" s="208">
        <f>[1]solution!B40</f>
        <v>0</v>
      </c>
      <c r="B132" s="208">
        <f>[1]solution!C40</f>
        <v>0</v>
      </c>
      <c r="C132" s="208">
        <f>[1]solution!D40</f>
        <v>0</v>
      </c>
      <c r="D132" s="208">
        <f>[1]solution!E40</f>
        <v>0</v>
      </c>
      <c r="E132" s="208">
        <f>[1]solution!F40</f>
        <v>0</v>
      </c>
      <c r="F132" s="208">
        <f>[1]solution!G40</f>
        <v>0</v>
      </c>
      <c r="G132" s="181"/>
      <c r="H132" s="181"/>
      <c r="I132" s="181"/>
      <c r="J132" s="181"/>
    </row>
    <row r="133" spans="1:10">
      <c r="A133" s="208">
        <f>[1]solution!B41</f>
        <v>0</v>
      </c>
      <c r="B133" s="208">
        <f>[1]solution!C41</f>
        <v>0</v>
      </c>
      <c r="C133" s="208">
        <f>[1]solution!D41</f>
        <v>0</v>
      </c>
      <c r="D133" s="208">
        <f>[1]solution!E41</f>
        <v>0</v>
      </c>
      <c r="E133" s="208">
        <f>[1]solution!F41</f>
        <v>0</v>
      </c>
      <c r="F133" s="208">
        <f>[1]solution!G41</f>
        <v>0</v>
      </c>
      <c r="G133" s="181"/>
      <c r="H133" s="181"/>
      <c r="I133" s="181"/>
      <c r="J133" s="181"/>
    </row>
    <row r="134" spans="1:10">
      <c r="A134" s="208">
        <f>[1]solution!B42</f>
        <v>0</v>
      </c>
      <c r="B134" s="208">
        <f>[1]solution!C42</f>
        <v>0</v>
      </c>
      <c r="C134" s="208">
        <f>[1]solution!D42</f>
        <v>0</v>
      </c>
      <c r="D134" s="208">
        <f>[1]solution!E42</f>
        <v>0</v>
      </c>
      <c r="E134" s="208">
        <f>[1]solution!F42</f>
        <v>0</v>
      </c>
      <c r="F134" s="208">
        <f>[1]solution!G42</f>
        <v>0</v>
      </c>
      <c r="G134" s="181"/>
      <c r="H134" s="181"/>
      <c r="I134" s="181"/>
      <c r="J134" s="181"/>
    </row>
    <row r="135" spans="1:10">
      <c r="A135" s="208">
        <f>[1]solution!B43</f>
        <v>0</v>
      </c>
      <c r="B135" s="208">
        <f>[1]solution!C43</f>
        <v>0</v>
      </c>
      <c r="C135" s="208">
        <f>[1]solution!D43</f>
        <v>0</v>
      </c>
      <c r="D135" s="208">
        <f>[1]solution!E43</f>
        <v>0</v>
      </c>
      <c r="E135" s="208">
        <f>[1]solution!F43</f>
        <v>0</v>
      </c>
      <c r="F135" s="208">
        <f>[1]solution!G43</f>
        <v>0</v>
      </c>
      <c r="G135" s="181"/>
      <c r="H135" s="181"/>
      <c r="I135" s="181"/>
      <c r="J135" s="181"/>
    </row>
    <row r="136" spans="1:10">
      <c r="A136" s="208">
        <f>[1]solution!B44</f>
        <v>0</v>
      </c>
      <c r="B136" s="208">
        <f>[1]solution!C44</f>
        <v>0</v>
      </c>
      <c r="C136" s="208">
        <f>[1]solution!D44</f>
        <v>0</v>
      </c>
      <c r="D136" s="208">
        <f>[1]solution!E44</f>
        <v>0</v>
      </c>
      <c r="E136" s="208">
        <f>[1]solution!F44</f>
        <v>0</v>
      </c>
      <c r="F136" s="208">
        <f>[1]solution!G44</f>
        <v>0</v>
      </c>
      <c r="G136" s="181"/>
      <c r="H136" s="181"/>
      <c r="I136" s="181"/>
      <c r="J136" s="181"/>
    </row>
    <row r="137" spans="1:10">
      <c r="A137" s="208">
        <f>[1]solution!B45</f>
        <v>0</v>
      </c>
      <c r="B137" s="208">
        <f>[1]solution!C45</f>
        <v>0</v>
      </c>
      <c r="C137" s="208">
        <f>[1]solution!D45</f>
        <v>0</v>
      </c>
      <c r="D137" s="208">
        <f>[1]solution!E45</f>
        <v>0</v>
      </c>
      <c r="E137" s="208">
        <f>[1]solution!F45</f>
        <v>0</v>
      </c>
      <c r="F137" s="208">
        <f>[1]solution!G45</f>
        <v>0</v>
      </c>
      <c r="G137" s="181"/>
      <c r="H137" s="181"/>
      <c r="I137" s="181"/>
      <c r="J137" s="181"/>
    </row>
    <row r="138" spans="1:10">
      <c r="A138" s="208">
        <f>[1]solution!B46</f>
        <v>0</v>
      </c>
      <c r="B138" s="208">
        <f>[1]solution!C46</f>
        <v>0</v>
      </c>
      <c r="C138" s="208">
        <f>[1]solution!D46</f>
        <v>0</v>
      </c>
      <c r="D138" s="208">
        <f>[1]solution!E46</f>
        <v>0</v>
      </c>
      <c r="E138" s="208">
        <f>[1]solution!F46</f>
        <v>0</v>
      </c>
      <c r="F138" s="208">
        <f>[1]solution!G46</f>
        <v>0</v>
      </c>
      <c r="G138" s="181"/>
      <c r="H138" s="181"/>
      <c r="I138" s="181"/>
      <c r="J138" s="181"/>
    </row>
    <row r="139" spans="1:10">
      <c r="A139" s="208">
        <f>[1]solution!B47</f>
        <v>0</v>
      </c>
      <c r="B139" s="208">
        <f>[1]solution!C47</f>
        <v>0</v>
      </c>
      <c r="C139" s="208">
        <f>[1]solution!D47</f>
        <v>0</v>
      </c>
      <c r="D139" s="208">
        <f>[1]solution!E47</f>
        <v>0</v>
      </c>
      <c r="E139" s="208">
        <f>[1]solution!F47</f>
        <v>0</v>
      </c>
      <c r="F139" s="208">
        <f>[1]solution!G47</f>
        <v>0</v>
      </c>
      <c r="G139" s="181"/>
      <c r="H139" s="181"/>
      <c r="I139" s="181"/>
      <c r="J139" s="181"/>
    </row>
    <row r="140" spans="1:10">
      <c r="A140" s="208">
        <f>[1]solution!B48</f>
        <v>0</v>
      </c>
      <c r="B140" s="208">
        <f>[1]solution!C48</f>
        <v>0</v>
      </c>
      <c r="C140" s="208">
        <f>[1]solution!D48</f>
        <v>0</v>
      </c>
      <c r="D140" s="208">
        <f>[1]solution!E48</f>
        <v>0</v>
      </c>
      <c r="E140" s="208">
        <f>[1]solution!F48</f>
        <v>0</v>
      </c>
      <c r="F140" s="208">
        <f>[1]solution!G48</f>
        <v>0</v>
      </c>
      <c r="G140" s="181"/>
      <c r="H140" s="181"/>
      <c r="I140" s="181"/>
      <c r="J140" s="181"/>
    </row>
    <row r="141" spans="1:10">
      <c r="A141" s="208">
        <f>[1]solution!B49</f>
        <v>0</v>
      </c>
      <c r="B141" s="208">
        <f>[1]solution!C49</f>
        <v>0</v>
      </c>
      <c r="C141" s="208">
        <f>[1]solution!D49</f>
        <v>0</v>
      </c>
      <c r="D141" s="208">
        <f>[1]solution!E49</f>
        <v>0</v>
      </c>
      <c r="E141" s="208">
        <f>[1]solution!F49</f>
        <v>0</v>
      </c>
      <c r="F141" s="208">
        <f>[1]solution!G49</f>
        <v>0</v>
      </c>
      <c r="G141" s="181"/>
      <c r="H141" s="181"/>
      <c r="I141" s="181"/>
      <c r="J141" s="181"/>
    </row>
    <row r="142" spans="1:10">
      <c r="A142" s="208">
        <f>[1]solution!B50</f>
        <v>0</v>
      </c>
      <c r="B142" s="208">
        <f>[1]solution!C50</f>
        <v>0</v>
      </c>
      <c r="C142" s="208">
        <f>[1]solution!D50</f>
        <v>0</v>
      </c>
      <c r="D142" s="208">
        <f>[1]solution!E50</f>
        <v>0</v>
      </c>
      <c r="E142" s="208">
        <f>[1]solution!F50</f>
        <v>0</v>
      </c>
      <c r="F142" s="208">
        <f>[1]solution!G50</f>
        <v>0</v>
      </c>
      <c r="G142" s="181"/>
      <c r="H142" s="181"/>
      <c r="I142" s="181"/>
      <c r="J142" s="181"/>
    </row>
    <row r="143" spans="1:10">
      <c r="A143" s="208">
        <f>[1]solution!B51</f>
        <v>0</v>
      </c>
      <c r="B143" s="208">
        <f>[1]solution!C51</f>
        <v>0</v>
      </c>
      <c r="C143" s="208">
        <f>[1]solution!D51</f>
        <v>0</v>
      </c>
      <c r="D143" s="208">
        <f>[1]solution!E51</f>
        <v>0</v>
      </c>
      <c r="E143" s="208">
        <f>[1]solution!F51</f>
        <v>0</v>
      </c>
      <c r="F143" s="208">
        <f>[1]solution!G51</f>
        <v>0</v>
      </c>
      <c r="G143" s="181"/>
      <c r="H143" s="181"/>
      <c r="I143" s="181"/>
      <c r="J143" s="181"/>
    </row>
    <row r="144" spans="1:10">
      <c r="A144" s="208">
        <f>[1]solution!B52</f>
        <v>0</v>
      </c>
      <c r="B144" s="208">
        <f>[1]solution!C52</f>
        <v>0</v>
      </c>
      <c r="C144" s="208">
        <f>[1]solution!D52</f>
        <v>0</v>
      </c>
      <c r="D144" s="208">
        <f>[1]solution!E52</f>
        <v>0</v>
      </c>
      <c r="E144" s="208">
        <f>[1]solution!F52</f>
        <v>0</v>
      </c>
      <c r="F144" s="208">
        <f>[1]solution!G52</f>
        <v>0</v>
      </c>
      <c r="G144" s="181"/>
      <c r="H144" s="181"/>
      <c r="I144" s="181"/>
      <c r="J144" s="181"/>
    </row>
    <row r="145" spans="1:10">
      <c r="A145" s="208">
        <f>[1]solution!B53</f>
        <v>0</v>
      </c>
      <c r="B145" s="208">
        <f>[1]solution!C53</f>
        <v>0</v>
      </c>
      <c r="C145" s="208">
        <f>[1]solution!D53</f>
        <v>0</v>
      </c>
      <c r="D145" s="208">
        <f>[1]solution!E53</f>
        <v>0</v>
      </c>
      <c r="E145" s="208">
        <f>[1]solution!F53</f>
        <v>0</v>
      </c>
      <c r="F145" s="208">
        <f>[1]solution!G53</f>
        <v>0</v>
      </c>
      <c r="G145" s="181"/>
      <c r="H145" s="181"/>
      <c r="I145" s="181"/>
      <c r="J145" s="181"/>
    </row>
    <row r="146" spans="1:10">
      <c r="A146" s="208">
        <f>[1]solution!B54</f>
        <v>0</v>
      </c>
      <c r="B146" s="208">
        <f>[1]solution!C54</f>
        <v>0</v>
      </c>
      <c r="C146" s="208">
        <f>[1]solution!D54</f>
        <v>0</v>
      </c>
      <c r="D146" s="208">
        <f>[1]solution!E54</f>
        <v>0</v>
      </c>
      <c r="E146" s="208">
        <f>[1]solution!F54</f>
        <v>0</v>
      </c>
      <c r="F146" s="208">
        <f>[1]solution!G54</f>
        <v>0</v>
      </c>
      <c r="G146" s="181"/>
      <c r="H146" s="181"/>
      <c r="I146" s="181"/>
      <c r="J146" s="181"/>
    </row>
    <row r="147" spans="1:10">
      <c r="A147" s="208">
        <f>[1]solution!B55</f>
        <v>0</v>
      </c>
      <c r="B147" s="208">
        <f>[1]solution!C55</f>
        <v>0</v>
      </c>
      <c r="C147" s="208">
        <f>[1]solution!D55</f>
        <v>0</v>
      </c>
      <c r="D147" s="208">
        <f>[1]solution!E55</f>
        <v>0</v>
      </c>
      <c r="E147" s="208">
        <f>[1]solution!F55</f>
        <v>0</v>
      </c>
      <c r="F147" s="208">
        <f>[1]solution!G55</f>
        <v>0</v>
      </c>
      <c r="G147" s="181"/>
      <c r="H147" s="181"/>
      <c r="I147" s="181"/>
      <c r="J147" s="181"/>
    </row>
    <row r="148" spans="1:10">
      <c r="A148" s="208">
        <f>[1]solution!B56</f>
        <v>0</v>
      </c>
      <c r="B148" s="208">
        <f>[1]solution!C56</f>
        <v>0</v>
      </c>
      <c r="C148" s="208">
        <f>[1]solution!D56</f>
        <v>0</v>
      </c>
      <c r="D148" s="208">
        <f>[1]solution!E56</f>
        <v>0</v>
      </c>
      <c r="E148" s="208">
        <f>[1]solution!F56</f>
        <v>0</v>
      </c>
      <c r="F148" s="208">
        <f>[1]solution!G56</f>
        <v>0</v>
      </c>
      <c r="G148" s="181"/>
      <c r="H148" s="181"/>
      <c r="I148" s="181"/>
      <c r="J148" s="181"/>
    </row>
    <row r="149" spans="1:10">
      <c r="A149" s="208">
        <f>[1]solution!B57</f>
        <v>0</v>
      </c>
      <c r="B149" s="208">
        <f>[1]solution!C57</f>
        <v>0</v>
      </c>
      <c r="C149" s="208">
        <f>[1]solution!D57</f>
        <v>0</v>
      </c>
      <c r="D149" s="208">
        <f>[1]solution!E57</f>
        <v>0</v>
      </c>
      <c r="E149" s="208">
        <f>[1]solution!F57</f>
        <v>0</v>
      </c>
      <c r="F149" s="208">
        <f>[1]solution!G57</f>
        <v>0</v>
      </c>
      <c r="G149" s="181"/>
      <c r="H149" s="181"/>
      <c r="I149" s="181"/>
      <c r="J149" s="181"/>
    </row>
    <row r="150" spans="1:10">
      <c r="A150" s="208">
        <f>[1]solution!B58</f>
        <v>0</v>
      </c>
      <c r="B150" s="208">
        <f>[1]solution!C58</f>
        <v>0</v>
      </c>
      <c r="C150" s="208">
        <f>[1]solution!D58</f>
        <v>0</v>
      </c>
      <c r="D150" s="208">
        <f>[1]solution!E58</f>
        <v>0</v>
      </c>
      <c r="E150" s="208">
        <f>[1]solution!F58</f>
        <v>0</v>
      </c>
      <c r="F150" s="208">
        <f>[1]solution!G58</f>
        <v>0</v>
      </c>
      <c r="G150" s="181"/>
      <c r="H150" s="181"/>
      <c r="I150" s="181"/>
      <c r="J150" s="181"/>
    </row>
    <row r="151" spans="1:10">
      <c r="A151" s="208">
        <f>[1]solution!B59</f>
        <v>0</v>
      </c>
      <c r="B151" s="208">
        <f>[1]solution!C59</f>
        <v>0</v>
      </c>
      <c r="C151" s="208">
        <f>[1]solution!D59</f>
        <v>0</v>
      </c>
      <c r="D151" s="208">
        <f>[1]solution!E59</f>
        <v>0</v>
      </c>
      <c r="E151" s="208">
        <f>[1]solution!F59</f>
        <v>0</v>
      </c>
      <c r="F151" s="208">
        <f>[1]solution!G59</f>
        <v>0</v>
      </c>
      <c r="G151" s="181"/>
      <c r="H151" s="181"/>
      <c r="I151" s="181"/>
      <c r="J151" s="181"/>
    </row>
    <row r="152" spans="1:10">
      <c r="A152" s="208">
        <f>[1]solution!B60</f>
        <v>0</v>
      </c>
      <c r="B152" s="208">
        <f>[1]solution!C60</f>
        <v>0</v>
      </c>
      <c r="C152" s="208">
        <f>[1]solution!D60</f>
        <v>0</v>
      </c>
      <c r="D152" s="208">
        <f>[1]solution!E60</f>
        <v>0</v>
      </c>
      <c r="E152" s="208">
        <f>[1]solution!F60</f>
        <v>0</v>
      </c>
      <c r="F152" s="208">
        <f>[1]solution!G60</f>
        <v>0</v>
      </c>
      <c r="G152" s="181"/>
      <c r="H152" s="181"/>
      <c r="I152" s="181"/>
      <c r="J152" s="181"/>
    </row>
    <row r="153" spans="1:10">
      <c r="A153" s="208">
        <f>[1]solution!B61</f>
        <v>0</v>
      </c>
      <c r="B153" s="208">
        <f>[1]solution!C61</f>
        <v>0</v>
      </c>
      <c r="C153" s="208">
        <f>[1]solution!D61</f>
        <v>0</v>
      </c>
      <c r="D153" s="208">
        <f>[1]solution!E61</f>
        <v>0</v>
      </c>
      <c r="E153" s="208">
        <f>[1]solution!F61</f>
        <v>0</v>
      </c>
      <c r="F153" s="208">
        <f>[1]solution!G61</f>
        <v>0</v>
      </c>
      <c r="G153" s="181"/>
      <c r="H153" s="181"/>
      <c r="I153" s="181"/>
      <c r="J153" s="181"/>
    </row>
    <row r="154" spans="1:10">
      <c r="A154" s="208">
        <f>[1]solution!B62</f>
        <v>0</v>
      </c>
      <c r="B154" s="208">
        <f>[1]solution!C62</f>
        <v>0</v>
      </c>
      <c r="C154" s="208">
        <f>[1]solution!D62</f>
        <v>0</v>
      </c>
      <c r="D154" s="208">
        <f>[1]solution!E62</f>
        <v>0</v>
      </c>
      <c r="E154" s="208">
        <f>[1]solution!F62</f>
        <v>0</v>
      </c>
      <c r="F154" s="208">
        <f>[1]solution!G62</f>
        <v>0</v>
      </c>
      <c r="G154" s="181"/>
      <c r="H154" s="181"/>
      <c r="I154" s="181"/>
      <c r="J154" s="181"/>
    </row>
    <row r="155" spans="1:10">
      <c r="A155" s="208">
        <f>[1]solution!B63</f>
        <v>0</v>
      </c>
      <c r="B155" s="208">
        <f>[1]solution!C63</f>
        <v>0</v>
      </c>
      <c r="C155" s="208">
        <f>[1]solution!D63</f>
        <v>0</v>
      </c>
      <c r="D155" s="208">
        <f>[1]solution!E63</f>
        <v>0</v>
      </c>
      <c r="E155" s="208">
        <f>[1]solution!F63</f>
        <v>0</v>
      </c>
      <c r="F155" s="208">
        <f>[1]solution!G63</f>
        <v>0</v>
      </c>
      <c r="G155" s="181"/>
      <c r="H155" s="181"/>
      <c r="I155" s="181"/>
      <c r="J155" s="181"/>
    </row>
    <row r="156" spans="1:10">
      <c r="A156" s="208">
        <f>[1]solution!B64</f>
        <v>0</v>
      </c>
      <c r="B156" s="208">
        <f>[1]solution!C64</f>
        <v>0</v>
      </c>
      <c r="C156" s="208">
        <f>[1]solution!D64</f>
        <v>0</v>
      </c>
      <c r="D156" s="208">
        <f>[1]solution!E64</f>
        <v>0</v>
      </c>
      <c r="E156" s="208">
        <f>[1]solution!F64</f>
        <v>0</v>
      </c>
      <c r="F156" s="208">
        <f>[1]solution!G64</f>
        <v>0</v>
      </c>
      <c r="G156" s="181"/>
      <c r="H156" s="181"/>
      <c r="I156" s="181"/>
      <c r="J156" s="181"/>
    </row>
    <row r="157" spans="1:10">
      <c r="A157" s="208">
        <f>[1]solution!B65</f>
        <v>0</v>
      </c>
      <c r="B157" s="208">
        <f>[1]solution!C65</f>
        <v>0</v>
      </c>
      <c r="C157" s="208">
        <f>[1]solution!D65</f>
        <v>0</v>
      </c>
      <c r="D157" s="208">
        <f>[1]solution!E65</f>
        <v>0</v>
      </c>
      <c r="E157" s="208">
        <f>[1]solution!F65</f>
        <v>0</v>
      </c>
      <c r="F157" s="208">
        <f>[1]solution!G65</f>
        <v>0</v>
      </c>
      <c r="G157" s="181"/>
      <c r="H157" s="181"/>
      <c r="I157" s="181"/>
      <c r="J157" s="181"/>
    </row>
    <row r="158" spans="1:10">
      <c r="A158" s="208">
        <f>[1]solution!B66</f>
        <v>0</v>
      </c>
      <c r="B158" s="208">
        <f>[1]solution!C66</f>
        <v>0</v>
      </c>
      <c r="C158" s="208">
        <f>[1]solution!D66</f>
        <v>0</v>
      </c>
      <c r="D158" s="208">
        <f>[1]solution!E66</f>
        <v>0</v>
      </c>
      <c r="E158" s="208">
        <f>[1]solution!F66</f>
        <v>0</v>
      </c>
      <c r="F158" s="208">
        <f>[1]solution!G66</f>
        <v>0</v>
      </c>
      <c r="G158" s="181"/>
      <c r="H158" s="181"/>
      <c r="I158" s="181"/>
      <c r="J158" s="181"/>
    </row>
    <row r="159" spans="1:10">
      <c r="A159" s="208">
        <f>[1]solution!B67</f>
        <v>0</v>
      </c>
      <c r="B159" s="208">
        <f>[1]solution!C67</f>
        <v>0</v>
      </c>
      <c r="C159" s="208">
        <f>[1]solution!D67</f>
        <v>0</v>
      </c>
      <c r="D159" s="208">
        <f>[1]solution!E67</f>
        <v>0</v>
      </c>
      <c r="E159" s="208">
        <f>[1]solution!F67</f>
        <v>0</v>
      </c>
      <c r="F159" s="208">
        <f>[1]solution!G67</f>
        <v>0</v>
      </c>
      <c r="G159" s="181"/>
      <c r="H159" s="181"/>
      <c r="I159" s="181"/>
      <c r="J159" s="181"/>
    </row>
    <row r="160" spans="1:10">
      <c r="A160" s="208">
        <f>[1]solution!B68</f>
        <v>0</v>
      </c>
      <c r="B160" s="208">
        <f>[1]solution!C68</f>
        <v>0</v>
      </c>
      <c r="C160" s="208">
        <f>[1]solution!D68</f>
        <v>0</v>
      </c>
      <c r="D160" s="208">
        <f>[1]solution!E68</f>
        <v>0</v>
      </c>
      <c r="E160" s="208">
        <f>[1]solution!F68</f>
        <v>0</v>
      </c>
      <c r="F160" s="208">
        <f>[1]solution!G68</f>
        <v>0</v>
      </c>
      <c r="G160" s="181"/>
      <c r="H160" s="181"/>
      <c r="I160" s="181"/>
      <c r="J160" s="181"/>
    </row>
    <row r="161" spans="1:10">
      <c r="A161" s="208">
        <f>[1]solution!B69</f>
        <v>0</v>
      </c>
      <c r="B161" s="208">
        <f>[1]solution!C69</f>
        <v>0</v>
      </c>
      <c r="C161" s="208">
        <f>[1]solution!D69</f>
        <v>0</v>
      </c>
      <c r="D161" s="208">
        <f>[1]solution!E69</f>
        <v>0</v>
      </c>
      <c r="E161" s="208">
        <f>[1]solution!F69</f>
        <v>0</v>
      </c>
      <c r="F161" s="208">
        <f>[1]solution!G69</f>
        <v>0</v>
      </c>
      <c r="G161" s="181"/>
      <c r="H161" s="181"/>
      <c r="I161" s="181"/>
      <c r="J161" s="181"/>
    </row>
    <row r="162" spans="1:10">
      <c r="A162" s="208">
        <f>[1]solution!B70</f>
        <v>0</v>
      </c>
      <c r="B162" s="208">
        <f>[1]solution!C70</f>
        <v>0</v>
      </c>
      <c r="C162" s="208">
        <f>[1]solution!D70</f>
        <v>0</v>
      </c>
      <c r="D162" s="208">
        <f>[1]solution!E70</f>
        <v>0</v>
      </c>
      <c r="E162" s="208">
        <f>[1]solution!F70</f>
        <v>0</v>
      </c>
      <c r="F162" s="208">
        <f>[1]solution!G70</f>
        <v>0</v>
      </c>
      <c r="G162" s="181"/>
      <c r="H162" s="181"/>
      <c r="I162" s="181"/>
      <c r="J162" s="181"/>
    </row>
    <row r="163" spans="1:10">
      <c r="A163" s="208">
        <f>[1]solution!B71</f>
        <v>0</v>
      </c>
      <c r="B163" s="208">
        <f>[1]solution!C71</f>
        <v>0</v>
      </c>
      <c r="C163" s="208">
        <f>[1]solution!D71</f>
        <v>0</v>
      </c>
      <c r="D163" s="208">
        <f>[1]solution!E71</f>
        <v>0</v>
      </c>
      <c r="E163" s="208">
        <f>[1]solution!F71</f>
        <v>0</v>
      </c>
      <c r="F163" s="208">
        <f>[1]solution!G71</f>
        <v>0</v>
      </c>
      <c r="G163" s="181"/>
      <c r="H163" s="181"/>
      <c r="I163" s="181"/>
      <c r="J163" s="181"/>
    </row>
    <row r="164" spans="1:10">
      <c r="A164" s="208">
        <f>[1]solution!B72</f>
        <v>0</v>
      </c>
      <c r="B164" s="208">
        <f>[1]solution!C72</f>
        <v>0</v>
      </c>
      <c r="C164" s="208">
        <f>[1]solution!D72</f>
        <v>0</v>
      </c>
      <c r="D164" s="208">
        <f>[1]solution!E72</f>
        <v>0</v>
      </c>
      <c r="E164" s="208">
        <f>[1]solution!F72</f>
        <v>0</v>
      </c>
      <c r="F164" s="208">
        <f>[1]solution!G72</f>
        <v>0</v>
      </c>
      <c r="G164" s="181"/>
      <c r="H164" s="181"/>
      <c r="I164" s="181"/>
      <c r="J164" s="181"/>
    </row>
    <row r="165" spans="1:10">
      <c r="A165" s="208">
        <f>[1]solution!B73</f>
        <v>0</v>
      </c>
      <c r="B165" s="208">
        <f>[1]solution!C73</f>
        <v>0</v>
      </c>
      <c r="C165" s="208">
        <f>[1]solution!D73</f>
        <v>0</v>
      </c>
      <c r="D165" s="208">
        <f>[1]solution!E73</f>
        <v>0</v>
      </c>
      <c r="E165" s="208">
        <f>[1]solution!F73</f>
        <v>0</v>
      </c>
      <c r="F165" s="208">
        <f>[1]solution!G73</f>
        <v>0</v>
      </c>
      <c r="G165" s="181"/>
      <c r="H165" s="181"/>
      <c r="I165" s="181"/>
      <c r="J165" s="181"/>
    </row>
    <row r="166" spans="1:10">
      <c r="A166" s="208">
        <f>[1]solution!B74</f>
        <v>0</v>
      </c>
      <c r="B166" s="208">
        <f>[1]solution!C74</f>
        <v>0</v>
      </c>
      <c r="C166" s="208">
        <f>[1]solution!D74</f>
        <v>0</v>
      </c>
      <c r="D166" s="208">
        <f>[1]solution!E74</f>
        <v>0</v>
      </c>
      <c r="E166" s="208">
        <f>[1]solution!F74</f>
        <v>0</v>
      </c>
      <c r="F166" s="208">
        <f>[1]solution!G74</f>
        <v>0</v>
      </c>
      <c r="G166" s="181"/>
      <c r="H166" s="181"/>
      <c r="I166" s="181"/>
      <c r="J166" s="181"/>
    </row>
    <row r="167" spans="1:10">
      <c r="A167" s="208">
        <f>[1]solution!B75</f>
        <v>0</v>
      </c>
      <c r="B167" s="208">
        <f>[1]solution!C75</f>
        <v>0</v>
      </c>
      <c r="C167" s="208">
        <f>[1]solution!D75</f>
        <v>0</v>
      </c>
      <c r="D167" s="208">
        <f>[1]solution!E75</f>
        <v>0</v>
      </c>
      <c r="E167" s="208">
        <f>[1]solution!F75</f>
        <v>0</v>
      </c>
      <c r="F167" s="208">
        <f>[1]solution!G75</f>
        <v>0</v>
      </c>
      <c r="G167" s="181"/>
      <c r="H167" s="181"/>
      <c r="I167" s="181"/>
      <c r="J167" s="181"/>
    </row>
    <row r="168" spans="1:10">
      <c r="A168" s="208">
        <f>[1]solution!B76</f>
        <v>0</v>
      </c>
      <c r="B168" s="208">
        <f>[1]solution!C76</f>
        <v>0</v>
      </c>
      <c r="C168" s="208">
        <f>[1]solution!D76</f>
        <v>0</v>
      </c>
      <c r="D168" s="208">
        <f>[1]solution!E76</f>
        <v>0</v>
      </c>
      <c r="E168" s="208">
        <f>[1]solution!F76</f>
        <v>0</v>
      </c>
      <c r="F168" s="208">
        <f>[1]solution!G76</f>
        <v>0</v>
      </c>
      <c r="G168" s="181"/>
      <c r="H168" s="181"/>
      <c r="I168" s="181"/>
      <c r="J168" s="181"/>
    </row>
    <row r="169" spans="1:10">
      <c r="A169" s="208">
        <f>[1]solution!B77</f>
        <v>0</v>
      </c>
      <c r="B169" s="208">
        <f>[1]solution!C77</f>
        <v>0</v>
      </c>
      <c r="C169" s="208">
        <f>[1]solution!D77</f>
        <v>0</v>
      </c>
      <c r="D169" s="208">
        <f>[1]solution!E77</f>
        <v>0</v>
      </c>
      <c r="E169" s="208">
        <f>[1]solution!F77</f>
        <v>0</v>
      </c>
      <c r="F169" s="208">
        <f>[1]solution!G77</f>
        <v>0</v>
      </c>
      <c r="G169" s="181"/>
      <c r="H169" s="181"/>
      <c r="I169" s="181"/>
      <c r="J169" s="181"/>
    </row>
    <row r="170" spans="1:10">
      <c r="A170" s="208">
        <f>[1]solution!B78</f>
        <v>0</v>
      </c>
      <c r="B170" s="208">
        <f>[1]solution!C78</f>
        <v>0</v>
      </c>
      <c r="C170" s="208">
        <f>[1]solution!D78</f>
        <v>0</v>
      </c>
      <c r="D170" s="208">
        <f>[1]solution!E78</f>
        <v>0</v>
      </c>
      <c r="E170" s="208">
        <f>[1]solution!F78</f>
        <v>0</v>
      </c>
      <c r="F170" s="208">
        <f>[1]solution!G78</f>
        <v>0</v>
      </c>
      <c r="G170" s="181"/>
      <c r="H170" s="181"/>
      <c r="I170" s="181"/>
      <c r="J170" s="181"/>
    </row>
    <row r="171" spans="1:10">
      <c r="A171" s="208">
        <f>[1]solution!B79</f>
        <v>0</v>
      </c>
      <c r="B171" s="208">
        <f>[1]solution!C79</f>
        <v>0</v>
      </c>
      <c r="C171" s="208">
        <f>[1]solution!D79</f>
        <v>0</v>
      </c>
      <c r="D171" s="208">
        <f>[1]solution!E79</f>
        <v>0</v>
      </c>
      <c r="E171" s="208">
        <f>[1]solution!F79</f>
        <v>0</v>
      </c>
      <c r="F171" s="208">
        <f>[1]solution!G79</f>
        <v>0</v>
      </c>
      <c r="G171" s="181"/>
      <c r="H171" s="181"/>
      <c r="I171" s="181"/>
      <c r="J171" s="181"/>
    </row>
    <row r="172" spans="1:10">
      <c r="A172" s="208">
        <f>[1]solution!B80</f>
        <v>0</v>
      </c>
      <c r="B172" s="208">
        <f>[1]solution!C80</f>
        <v>0</v>
      </c>
      <c r="C172" s="208">
        <f>[1]solution!D80</f>
        <v>0</v>
      </c>
      <c r="D172" s="208">
        <f>[1]solution!E80</f>
        <v>0</v>
      </c>
      <c r="E172" s="208">
        <f>[1]solution!F80</f>
        <v>0</v>
      </c>
      <c r="F172" s="208">
        <f>[1]solution!G80</f>
        <v>0</v>
      </c>
      <c r="G172" s="181"/>
      <c r="H172" s="181"/>
      <c r="I172" s="181"/>
      <c r="J172" s="181"/>
    </row>
    <row r="173" spans="1:10">
      <c r="A173" s="208">
        <f>[1]solution!B81</f>
        <v>0</v>
      </c>
      <c r="B173" s="208">
        <f>[1]solution!C81</f>
        <v>0</v>
      </c>
      <c r="C173" s="208">
        <f>[1]solution!D81</f>
        <v>0</v>
      </c>
      <c r="D173" s="208">
        <f>[1]solution!E81</f>
        <v>0</v>
      </c>
      <c r="E173" s="208">
        <f>[1]solution!F81</f>
        <v>0</v>
      </c>
      <c r="F173" s="208">
        <f>[1]solution!G81</f>
        <v>0</v>
      </c>
      <c r="G173" s="181"/>
      <c r="H173" s="181"/>
      <c r="I173" s="181"/>
      <c r="J173" s="181"/>
    </row>
    <row r="174" spans="1:10">
      <c r="A174" s="208">
        <f>[1]solution!B82</f>
        <v>0</v>
      </c>
      <c r="B174" s="208">
        <f>[1]solution!C82</f>
        <v>0</v>
      </c>
      <c r="C174" s="208">
        <f>[1]solution!D82</f>
        <v>0</v>
      </c>
      <c r="D174" s="208">
        <f>[1]solution!E82</f>
        <v>0</v>
      </c>
      <c r="E174" s="208">
        <f>[1]solution!F82</f>
        <v>0</v>
      </c>
      <c r="F174" s="208">
        <f>[1]solution!G82</f>
        <v>0</v>
      </c>
      <c r="G174" s="181"/>
      <c r="H174" s="181"/>
      <c r="I174" s="181"/>
      <c r="J174" s="181"/>
    </row>
    <row r="175" spans="1:10">
      <c r="A175" s="208">
        <f>[1]solution!B83</f>
        <v>0</v>
      </c>
      <c r="B175" s="208">
        <f>[1]solution!C83</f>
        <v>0</v>
      </c>
      <c r="C175" s="208">
        <f>[1]solution!D83</f>
        <v>0</v>
      </c>
      <c r="D175" s="208">
        <f>[1]solution!E83</f>
        <v>0</v>
      </c>
      <c r="E175" s="208">
        <f>[1]solution!F83</f>
        <v>0</v>
      </c>
      <c r="F175" s="208">
        <f>[1]solution!G83</f>
        <v>0</v>
      </c>
      <c r="G175" s="181"/>
      <c r="H175" s="181"/>
      <c r="I175" s="181"/>
      <c r="J175" s="181"/>
    </row>
    <row r="176" spans="1:10">
      <c r="A176" s="208">
        <f>[1]solution!B84</f>
        <v>0</v>
      </c>
      <c r="B176" s="208">
        <f>[1]solution!C84</f>
        <v>0</v>
      </c>
      <c r="C176" s="208">
        <f>[1]solution!D84</f>
        <v>0</v>
      </c>
      <c r="D176" s="208">
        <f>[1]solution!E84</f>
        <v>0</v>
      </c>
      <c r="E176" s="208">
        <f>[1]solution!F84</f>
        <v>0</v>
      </c>
      <c r="F176" s="208">
        <f>[1]solution!G84</f>
        <v>0</v>
      </c>
      <c r="G176" s="181"/>
      <c r="H176" s="181"/>
      <c r="I176" s="181"/>
      <c r="J176" s="181"/>
    </row>
    <row r="177" spans="1:10">
      <c r="A177" s="208">
        <f>[1]solution!B85</f>
        <v>0</v>
      </c>
      <c r="B177" s="208">
        <f>[1]solution!C85</f>
        <v>0</v>
      </c>
      <c r="C177" s="208">
        <f>[1]solution!D85</f>
        <v>0</v>
      </c>
      <c r="D177" s="208">
        <f>[1]solution!E85</f>
        <v>0</v>
      </c>
      <c r="E177" s="208">
        <f>[1]solution!F85</f>
        <v>0</v>
      </c>
      <c r="F177" s="208">
        <f>[1]solution!G85</f>
        <v>0</v>
      </c>
      <c r="G177" s="181"/>
      <c r="H177" s="181"/>
      <c r="I177" s="181"/>
      <c r="J177" s="181"/>
    </row>
    <row r="178" spans="1:10">
      <c r="A178" s="208">
        <f>[1]solution!B86</f>
        <v>0</v>
      </c>
      <c r="B178" s="208">
        <f>[1]solution!C86</f>
        <v>0</v>
      </c>
      <c r="C178" s="208">
        <f>[1]solution!D86</f>
        <v>0</v>
      </c>
      <c r="D178" s="208">
        <f>[1]solution!E86</f>
        <v>0</v>
      </c>
      <c r="E178" s="208">
        <f>[1]solution!F86</f>
        <v>0</v>
      </c>
      <c r="F178" s="208">
        <f>[1]solution!G86</f>
        <v>0</v>
      </c>
      <c r="G178" s="181"/>
      <c r="H178" s="181"/>
      <c r="I178" s="181"/>
      <c r="J178" s="181"/>
    </row>
    <row r="179" spans="1:10">
      <c r="A179" s="208">
        <f>[1]solution!B87</f>
        <v>0</v>
      </c>
      <c r="B179" s="208">
        <f>[1]solution!C87</f>
        <v>0</v>
      </c>
      <c r="C179" s="208">
        <f>[1]solution!D87</f>
        <v>0</v>
      </c>
      <c r="D179" s="208">
        <f>[1]solution!E87</f>
        <v>0</v>
      </c>
      <c r="E179" s="208">
        <f>[1]solution!F87</f>
        <v>0</v>
      </c>
      <c r="F179" s="208">
        <f>[1]solution!G87</f>
        <v>0</v>
      </c>
      <c r="G179" s="181"/>
      <c r="H179" s="181"/>
      <c r="I179" s="181"/>
      <c r="J179" s="181"/>
    </row>
    <row r="180" spans="1:10">
      <c r="A180" s="208">
        <f>[1]solution!B88</f>
        <v>0</v>
      </c>
      <c r="B180" s="208">
        <f>[1]solution!C88</f>
        <v>0</v>
      </c>
      <c r="C180" s="208">
        <f>[1]solution!D88</f>
        <v>0</v>
      </c>
      <c r="D180" s="208">
        <f>[1]solution!E88</f>
        <v>0</v>
      </c>
      <c r="E180" s="208">
        <f>[1]solution!F88</f>
        <v>0</v>
      </c>
      <c r="F180" s="208">
        <f>[1]solution!G88</f>
        <v>0</v>
      </c>
      <c r="G180" s="181"/>
      <c r="H180" s="181"/>
      <c r="I180" s="181"/>
      <c r="J180" s="181"/>
    </row>
    <row r="181" spans="1:10">
      <c r="A181" s="208">
        <f>[1]solution!B89</f>
        <v>0</v>
      </c>
      <c r="B181" s="208">
        <f>[1]solution!C89</f>
        <v>0</v>
      </c>
      <c r="C181" s="208">
        <f>[1]solution!D89</f>
        <v>0</v>
      </c>
      <c r="D181" s="208">
        <f>[1]solution!E89</f>
        <v>0</v>
      </c>
      <c r="E181" s="208">
        <f>[1]solution!F89</f>
        <v>0</v>
      </c>
      <c r="F181" s="208">
        <f>[1]solution!G89</f>
        <v>0</v>
      </c>
      <c r="G181" s="181"/>
      <c r="H181" s="181"/>
      <c r="I181" s="181"/>
      <c r="J181" s="181"/>
    </row>
    <row r="182" spans="1:10">
      <c r="A182" s="208">
        <f>[1]solution!B90</f>
        <v>0</v>
      </c>
      <c r="B182" s="208">
        <f>[1]solution!C90</f>
        <v>0</v>
      </c>
      <c r="C182" s="208">
        <f>[1]solution!D90</f>
        <v>0</v>
      </c>
      <c r="D182" s="208">
        <f>[1]solution!E90</f>
        <v>0</v>
      </c>
      <c r="E182" s="208">
        <f>[1]solution!F90</f>
        <v>0</v>
      </c>
      <c r="F182" s="208">
        <f>[1]solution!G90</f>
        <v>0</v>
      </c>
      <c r="G182" s="181"/>
      <c r="H182" s="181"/>
      <c r="I182" s="181"/>
      <c r="J182" s="181"/>
    </row>
    <row r="183" spans="1:10">
      <c r="A183" s="208">
        <f>[1]solution!B91</f>
        <v>0</v>
      </c>
      <c r="B183" s="208">
        <f>[1]solution!C91</f>
        <v>0</v>
      </c>
      <c r="C183" s="208">
        <f>[1]solution!D91</f>
        <v>0</v>
      </c>
      <c r="D183" s="208">
        <f>[1]solution!E91</f>
        <v>0</v>
      </c>
      <c r="E183" s="208">
        <f>[1]solution!F91</f>
        <v>0</v>
      </c>
      <c r="F183" s="208">
        <f>[1]solution!G91</f>
        <v>0</v>
      </c>
      <c r="G183" s="181"/>
      <c r="H183" s="181"/>
      <c r="I183" s="181"/>
      <c r="J183" s="181"/>
    </row>
    <row r="184" spans="1:10">
      <c r="A184" s="208">
        <f>[1]solution!B92</f>
        <v>0</v>
      </c>
      <c r="B184" s="208">
        <f>[1]solution!C92</f>
        <v>0</v>
      </c>
      <c r="C184" s="208">
        <f>[1]solution!D92</f>
        <v>0</v>
      </c>
      <c r="D184" s="208">
        <f>[1]solution!E92</f>
        <v>0</v>
      </c>
      <c r="E184" s="208">
        <f>[1]solution!F92</f>
        <v>0</v>
      </c>
      <c r="F184" s="208">
        <f>[1]solution!G92</f>
        <v>0</v>
      </c>
      <c r="G184" s="181"/>
      <c r="H184" s="181"/>
      <c r="I184" s="181"/>
      <c r="J184" s="181"/>
    </row>
    <row r="185" spans="1:10">
      <c r="A185" s="208">
        <f>[1]solution!B93</f>
        <v>0</v>
      </c>
      <c r="B185" s="208">
        <f>[1]solution!C93</f>
        <v>0</v>
      </c>
      <c r="C185" s="208">
        <f>[1]solution!D93</f>
        <v>0</v>
      </c>
      <c r="D185" s="208">
        <f>[1]solution!E93</f>
        <v>0</v>
      </c>
      <c r="E185" s="208">
        <f>[1]solution!F93</f>
        <v>0</v>
      </c>
      <c r="F185" s="208">
        <f>[1]solution!G93</f>
        <v>0</v>
      </c>
      <c r="G185" s="181"/>
      <c r="H185" s="181"/>
      <c r="I185" s="181"/>
      <c r="J185" s="181"/>
    </row>
    <row r="186" spans="1:10">
      <c r="A186" s="208">
        <f>[1]solution!B94</f>
        <v>0</v>
      </c>
      <c r="B186" s="208">
        <f>[1]solution!C94</f>
        <v>0</v>
      </c>
      <c r="C186" s="208">
        <f>[1]solution!D94</f>
        <v>0</v>
      </c>
      <c r="D186" s="208">
        <f>[1]solution!E94</f>
        <v>0</v>
      </c>
      <c r="E186" s="208">
        <f>[1]solution!F94</f>
        <v>0</v>
      </c>
      <c r="F186" s="208">
        <f>[1]solution!G94</f>
        <v>0</v>
      </c>
      <c r="G186" s="181"/>
      <c r="H186" s="181"/>
      <c r="I186" s="181"/>
      <c r="J186" s="181"/>
    </row>
    <row r="187" spans="1:10">
      <c r="A187" s="208">
        <f>[1]solution!B95</f>
        <v>0</v>
      </c>
      <c r="B187" s="208">
        <f>[1]solution!C95</f>
        <v>0</v>
      </c>
      <c r="C187" s="208">
        <f>[1]solution!D95</f>
        <v>0</v>
      </c>
      <c r="D187" s="208">
        <f>[1]solution!E95</f>
        <v>0</v>
      </c>
      <c r="E187" s="208">
        <f>[1]solution!F95</f>
        <v>0</v>
      </c>
      <c r="F187" s="208">
        <f>[1]solution!G95</f>
        <v>0</v>
      </c>
      <c r="G187" s="181"/>
      <c r="H187" s="181"/>
      <c r="I187" s="181"/>
      <c r="J187" s="181"/>
    </row>
    <row r="188" spans="1:10">
      <c r="A188" s="208">
        <f>[1]solution!B96</f>
        <v>0</v>
      </c>
      <c r="B188" s="208">
        <f>[1]solution!C96</f>
        <v>0</v>
      </c>
      <c r="C188" s="208">
        <f>[1]solution!D96</f>
        <v>0</v>
      </c>
      <c r="D188" s="208">
        <f>[1]solution!E96</f>
        <v>0</v>
      </c>
      <c r="E188" s="208">
        <f>[1]solution!F96</f>
        <v>0</v>
      </c>
      <c r="F188" s="208">
        <f>[1]solution!G96</f>
        <v>0</v>
      </c>
      <c r="G188" s="181"/>
      <c r="H188" s="181"/>
      <c r="I188" s="181"/>
      <c r="J188" s="181"/>
    </row>
    <row r="189" spans="1:10">
      <c r="A189" s="208">
        <f>[1]solution!B97</f>
        <v>0</v>
      </c>
      <c r="B189" s="208">
        <f>[1]solution!C97</f>
        <v>0</v>
      </c>
      <c r="C189" s="208">
        <f>[1]solution!D97</f>
        <v>0</v>
      </c>
      <c r="D189" s="208">
        <f>[1]solution!E97</f>
        <v>0</v>
      </c>
      <c r="E189" s="208">
        <f>[1]solution!F97</f>
        <v>0</v>
      </c>
      <c r="F189" s="208">
        <f>[1]solution!G97</f>
        <v>0</v>
      </c>
      <c r="G189" s="181"/>
      <c r="H189" s="181"/>
      <c r="I189" s="181"/>
      <c r="J189" s="181"/>
    </row>
    <row r="190" spans="1:10">
      <c r="A190" s="208">
        <f>[1]solution!B98</f>
        <v>0</v>
      </c>
      <c r="B190" s="208">
        <f>[1]solution!C98</f>
        <v>0</v>
      </c>
      <c r="C190" s="208">
        <f>[1]solution!D98</f>
        <v>0</v>
      </c>
      <c r="D190" s="208">
        <f>[1]solution!E98</f>
        <v>0</v>
      </c>
      <c r="E190" s="208">
        <f>[1]solution!F98</f>
        <v>0</v>
      </c>
      <c r="F190" s="208">
        <f>[1]solution!G98</f>
        <v>0</v>
      </c>
      <c r="G190" s="181"/>
      <c r="H190" s="181"/>
      <c r="I190" s="181"/>
      <c r="J190" s="181"/>
    </row>
    <row r="191" spans="1:10">
      <c r="A191" s="208">
        <f>[1]solution!B99</f>
        <v>0</v>
      </c>
      <c r="B191" s="208">
        <f>[1]solution!C99</f>
        <v>0</v>
      </c>
      <c r="C191" s="208">
        <f>[1]solution!D99</f>
        <v>0</v>
      </c>
      <c r="D191" s="208">
        <f>[1]solution!E99</f>
        <v>0</v>
      </c>
      <c r="E191" s="208">
        <f>[1]solution!F99</f>
        <v>0</v>
      </c>
      <c r="F191" s="208">
        <f>[1]solution!G99</f>
        <v>0</v>
      </c>
      <c r="G191" s="181"/>
      <c r="H191" s="181"/>
      <c r="I191" s="181"/>
      <c r="J191" s="181"/>
    </row>
    <row r="192" spans="1:10">
      <c r="A192" s="208">
        <f>[1]solution!B100</f>
        <v>0</v>
      </c>
      <c r="B192" s="208">
        <f>[1]solution!C100</f>
        <v>0</v>
      </c>
      <c r="C192" s="208">
        <f>[1]solution!D100</f>
        <v>0</v>
      </c>
      <c r="D192" s="208">
        <f>[1]solution!E100</f>
        <v>0</v>
      </c>
      <c r="E192" s="208">
        <f>[1]solution!F100</f>
        <v>0</v>
      </c>
      <c r="F192" s="208">
        <f>[1]solution!G100</f>
        <v>0</v>
      </c>
      <c r="G192" s="181"/>
      <c r="H192" s="181"/>
      <c r="I192" s="181"/>
      <c r="J192" s="181"/>
    </row>
    <row r="193" spans="1:10">
      <c r="A193" s="208">
        <f>[1]solution!B101</f>
        <v>0</v>
      </c>
      <c r="B193" s="208">
        <f>[1]solution!C101</f>
        <v>0</v>
      </c>
      <c r="C193" s="208">
        <f>[1]solution!D101</f>
        <v>0</v>
      </c>
      <c r="D193" s="208">
        <f>[1]solution!E101</f>
        <v>0</v>
      </c>
      <c r="E193" s="208">
        <f>[1]solution!F101</f>
        <v>0</v>
      </c>
      <c r="F193" s="208">
        <f>[1]solution!G101</f>
        <v>0</v>
      </c>
      <c r="G193" s="181"/>
      <c r="H193" s="181"/>
      <c r="I193" s="181"/>
      <c r="J193" s="181"/>
    </row>
    <row r="194" spans="1:10">
      <c r="A194" s="208">
        <f>[1]solution!B102</f>
        <v>0</v>
      </c>
      <c r="B194" s="208">
        <f>[1]solution!C102</f>
        <v>0</v>
      </c>
      <c r="C194" s="208">
        <f>[1]solution!D102</f>
        <v>0</v>
      </c>
      <c r="D194" s="208">
        <f>[1]solution!E102</f>
        <v>0</v>
      </c>
      <c r="E194" s="208">
        <f>[1]solution!F102</f>
        <v>0</v>
      </c>
      <c r="F194" s="208">
        <f>[1]solution!G102</f>
        <v>0</v>
      </c>
      <c r="G194" s="181"/>
      <c r="H194" s="181"/>
      <c r="I194" s="181"/>
      <c r="J194" s="181"/>
    </row>
    <row r="195" spans="1:10">
      <c r="A195" s="208">
        <f>[1]solution!B103</f>
        <v>0</v>
      </c>
      <c r="B195" s="208">
        <f>[1]solution!C103</f>
        <v>0</v>
      </c>
      <c r="C195" s="208">
        <f>[1]solution!D103</f>
        <v>0</v>
      </c>
      <c r="D195" s="208">
        <f>[1]solution!E103</f>
        <v>0</v>
      </c>
      <c r="E195" s="208">
        <f>[1]solution!F103</f>
        <v>0</v>
      </c>
      <c r="F195" s="208">
        <f>[1]solution!G103</f>
        <v>0</v>
      </c>
      <c r="G195" s="181"/>
      <c r="H195" s="181"/>
      <c r="I195" s="181"/>
      <c r="J195" s="181"/>
    </row>
    <row r="196" spans="1:10">
      <c r="A196" s="208">
        <f>[1]solution!B104</f>
        <v>0</v>
      </c>
      <c r="B196" s="208">
        <f>[1]solution!C104</f>
        <v>0</v>
      </c>
      <c r="C196" s="208">
        <f>[1]solution!D104</f>
        <v>0</v>
      </c>
      <c r="D196" s="208">
        <f>[1]solution!E104</f>
        <v>0</v>
      </c>
      <c r="E196" s="208">
        <f>[1]solution!F104</f>
        <v>0</v>
      </c>
      <c r="F196" s="208">
        <f>[1]solution!G104</f>
        <v>0</v>
      </c>
      <c r="G196" s="181"/>
      <c r="H196" s="181"/>
      <c r="I196" s="181"/>
      <c r="J196" s="181"/>
    </row>
    <row r="197" spans="1:10">
      <c r="A197" s="208">
        <f>[1]solution!B105</f>
        <v>0</v>
      </c>
      <c r="B197" s="208">
        <f>[1]solution!C105</f>
        <v>0</v>
      </c>
      <c r="C197" s="208">
        <f>[1]solution!D105</f>
        <v>0</v>
      </c>
      <c r="D197" s="208">
        <f>[1]solution!E105</f>
        <v>0</v>
      </c>
      <c r="E197" s="208">
        <f>[1]solution!F105</f>
        <v>0</v>
      </c>
      <c r="F197" s="208">
        <f>[1]solution!G105</f>
        <v>0</v>
      </c>
      <c r="G197" s="181"/>
      <c r="H197" s="181"/>
      <c r="I197" s="181"/>
      <c r="J197" s="181"/>
    </row>
    <row r="198" spans="1:10">
      <c r="A198" s="208">
        <f>[1]solution!B106</f>
        <v>0</v>
      </c>
      <c r="B198" s="208">
        <f>[1]solution!C106</f>
        <v>0</v>
      </c>
      <c r="C198" s="208">
        <f>[1]solution!D106</f>
        <v>0</v>
      </c>
      <c r="D198" s="208">
        <f>[1]solution!E106</f>
        <v>0</v>
      </c>
      <c r="E198" s="208">
        <f>[1]solution!F106</f>
        <v>0</v>
      </c>
      <c r="F198" s="208">
        <f>[1]solution!G106</f>
        <v>0</v>
      </c>
      <c r="G198" s="181"/>
      <c r="H198" s="181"/>
      <c r="I198" s="181"/>
      <c r="J198" s="181"/>
    </row>
    <row r="199" spans="1:10">
      <c r="A199" s="208">
        <f>[1]solution!B107</f>
        <v>0</v>
      </c>
      <c r="B199" s="208">
        <f>[1]solution!C107</f>
        <v>0</v>
      </c>
      <c r="C199" s="208">
        <f>[1]solution!D107</f>
        <v>0</v>
      </c>
      <c r="D199" s="208">
        <f>[1]solution!E107</f>
        <v>0</v>
      </c>
      <c r="E199" s="208">
        <f>[1]solution!F107</f>
        <v>0</v>
      </c>
      <c r="F199" s="208">
        <f>[1]solution!G107</f>
        <v>0</v>
      </c>
      <c r="G199" s="181"/>
      <c r="H199" s="181"/>
      <c r="I199" s="181"/>
      <c r="J199" s="181"/>
    </row>
    <row r="200" spans="1:10">
      <c r="A200" s="208">
        <f>[1]solution!B108</f>
        <v>0</v>
      </c>
      <c r="B200" s="208">
        <f>[1]solution!C108</f>
        <v>0</v>
      </c>
      <c r="C200" s="208">
        <f>[1]solution!D108</f>
        <v>0</v>
      </c>
      <c r="D200" s="208">
        <f>[1]solution!E108</f>
        <v>0</v>
      </c>
      <c r="E200" s="208">
        <f>[1]solution!F108</f>
        <v>0</v>
      </c>
      <c r="F200" s="208">
        <f>[1]solution!G108</f>
        <v>0</v>
      </c>
      <c r="G200" s="181"/>
      <c r="H200" s="181"/>
      <c r="I200" s="181"/>
      <c r="J200" s="181"/>
    </row>
  </sheetData>
  <autoFilter ref="A50:Q90" xr:uid="{00000000-0009-0000-0000-000004000000}"/>
  <mergeCells count="10">
    <mergeCell ref="A93:J93"/>
    <mergeCell ref="A1:J1"/>
    <mergeCell ref="F49:J49"/>
    <mergeCell ref="A49:E49"/>
    <mergeCell ref="A7:J7"/>
    <mergeCell ref="A16:J16"/>
    <mergeCell ref="A25:J25"/>
    <mergeCell ref="A2:J2"/>
    <mergeCell ref="B3:E3"/>
    <mergeCell ref="G3:I3"/>
  </mergeCells>
  <phoneticPr fontId="4" type="noConversion"/>
  <conditionalFormatting sqref="B18:B22">
    <cfRule type="cellIs" dxfId="31" priority="19" operator="equal">
      <formula>0</formula>
    </cfRule>
  </conditionalFormatting>
  <conditionalFormatting sqref="B27:B45">
    <cfRule type="cellIs" dxfId="30" priority="18" operator="equal">
      <formula>0</formula>
    </cfRule>
  </conditionalFormatting>
  <conditionalFormatting sqref="J8:J9 J26 J17">
    <cfRule type="cellIs" dxfId="29" priority="15" operator="equal">
      <formula>0</formula>
    </cfRule>
  </conditionalFormatting>
  <conditionalFormatting sqref="F51">
    <cfRule type="expression" dxfId="28" priority="14">
      <formula>G51&lt;&gt;""</formula>
    </cfRule>
  </conditionalFormatting>
  <conditionalFormatting sqref="F52:F90">
    <cfRule type="expression" dxfId="27" priority="13">
      <formula>G52&lt;&gt;""</formula>
    </cfRule>
  </conditionalFormatting>
  <conditionalFormatting sqref="I51:I90">
    <cfRule type="expression" dxfId="26" priority="12">
      <formula>H51&gt;0</formula>
    </cfRule>
  </conditionalFormatting>
  <conditionalFormatting sqref="H51:H90">
    <cfRule type="expression" dxfId="25" priority="10">
      <formula>H51&gt;I51</formula>
    </cfRule>
  </conditionalFormatting>
  <conditionalFormatting sqref="A96:A101 A103:A200">
    <cfRule type="cellIs" dxfId="24" priority="7" operator="equal">
      <formula>0</formula>
    </cfRule>
  </conditionalFormatting>
  <conditionalFormatting sqref="A102">
    <cfRule type="cellIs" dxfId="23" priority="5" operator="equal">
      <formula>"Num"</formula>
    </cfRule>
  </conditionalFormatting>
  <conditionalFormatting sqref="A95">
    <cfRule type="cellIs" dxfId="22" priority="4" operator="equal">
      <formula>"Num"</formula>
    </cfRule>
  </conditionalFormatting>
  <conditionalFormatting sqref="B94:F200">
    <cfRule type="cellIs" dxfId="21" priority="2" operator="equal">
      <formula>0</formula>
    </cfRule>
  </conditionalFormatting>
  <conditionalFormatting sqref="A94:F200">
    <cfRule type="cellIs" dxfId="20" priority="21" operator="equal">
      <formula>0</formula>
    </cfRule>
  </conditionalFormatting>
  <dataValidations count="3">
    <dataValidation type="whole" showInputMessage="1" showErrorMessage="1" sqref="I51:I90" xr:uid="{00000000-0002-0000-0400-000000000000}">
      <formula1>0</formula1>
      <formula2>99999</formula2>
    </dataValidation>
    <dataValidation type="list" showInputMessage="1" showErrorMessage="1" sqref="G51:G90" xr:uid="{00000000-0002-0000-0400-000001000000}">
      <formula1>SubBox</formula1>
    </dataValidation>
    <dataValidation showInputMessage="1" showErrorMessage="1" sqref="J8 D9:D13 D18:D22 J17 H24 J26 D27:D45" xr:uid="{00000000-0002-0000-0400-000002000000}"/>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cellIs" priority="22" operator="equal" id="{184BCE3C-7711-43B4-8714-DA8AE363386F}">
            <xm:f>list!I$1</xm:f>
            <x14:dxf>
              <font>
                <b/>
                <i val="0"/>
                <color theme="0"/>
              </font>
              <fill>
                <patternFill>
                  <bgColor rgb="FF003684"/>
                </patternFill>
              </fill>
            </x14:dxf>
          </x14:cfRule>
          <xm:sqref>A94:F200</xm:sqref>
        </x14:conditionalFormatting>
        <x14:conditionalFormatting xmlns:xm="http://schemas.microsoft.com/office/excel/2006/main">
          <x14:cfRule type="cellIs" priority="1" operator="equal" id="{B65BEA50-61ED-485E-B19F-1C0D3B0A82DB}">
            <xm:f>list!I$2</xm:f>
            <x14:dxf>
              <font>
                <b/>
                <i val="0"/>
                <color theme="0"/>
              </font>
              <fill>
                <patternFill>
                  <bgColor rgb="FF003684"/>
                </patternFill>
              </fill>
            </x14:dxf>
          </x14:cfRule>
          <xm:sqref>A94:F200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3" tint="0.39997558519241921"/>
  </sheetPr>
  <dimension ref="A1:AH129"/>
  <sheetViews>
    <sheetView topLeftCell="A45" workbookViewId="0">
      <selection activeCell="F86" sqref="F86"/>
    </sheetView>
  </sheetViews>
  <sheetFormatPr defaultRowHeight="16.5" outlineLevelRow="1" outlineLevelCol="1"/>
  <cols>
    <col min="1" max="1" width="16.375" style="65" customWidth="1"/>
    <col min="2" max="2" width="15.875" style="65" customWidth="1"/>
    <col min="3" max="5" width="15.875" style="152" hidden="1" customWidth="1" outlineLevel="1"/>
    <col min="6" max="6" width="15.875" style="65" customWidth="1" collapsed="1"/>
    <col min="7" max="13" width="15.875" style="65" customWidth="1"/>
    <col min="14" max="14" width="9" style="65" customWidth="1"/>
    <col min="15" max="15" width="9" style="156" hidden="1" customWidth="1" outlineLevel="1"/>
    <col min="16" max="16" width="9" style="152" customWidth="1" collapsed="1"/>
    <col min="17" max="22" width="13.625" style="65" hidden="1" customWidth="1" outlineLevel="1"/>
    <col min="23" max="23" width="9" style="65" collapsed="1"/>
    <col min="24" max="29" width="9" style="65" hidden="1" customWidth="1" outlineLevel="1"/>
    <col min="30" max="30" width="9" style="65" collapsed="1"/>
    <col min="31" max="16384" width="9" style="65"/>
  </cols>
  <sheetData>
    <row r="1" spans="1:34">
      <c r="A1" s="343" t="s">
        <v>257</v>
      </c>
      <c r="B1" s="335"/>
      <c r="C1" s="335"/>
      <c r="D1" s="335"/>
      <c r="E1" s="335"/>
      <c r="F1" s="335"/>
      <c r="G1" s="335"/>
      <c r="H1" s="335"/>
      <c r="I1" s="335"/>
      <c r="J1" s="335"/>
      <c r="K1" s="335"/>
      <c r="L1" s="335"/>
      <c r="M1" s="335"/>
      <c r="O1" s="156">
        <v>0</v>
      </c>
      <c r="Q1" s="65" t="s">
        <v>267</v>
      </c>
      <c r="R1" s="65">
        <f>A11</f>
        <v>5</v>
      </c>
      <c r="S1" s="65" t="s">
        <v>269</v>
      </c>
      <c r="T1" s="65">
        <f>A29</f>
        <v>2</v>
      </c>
      <c r="U1" s="65" t="s">
        <v>271</v>
      </c>
      <c r="V1" s="65">
        <f>A43</f>
        <v>19</v>
      </c>
    </row>
    <row r="2" spans="1:34">
      <c r="A2" s="217" t="s">
        <v>88</v>
      </c>
      <c r="B2" s="225">
        <v>250</v>
      </c>
      <c r="C2" s="286"/>
      <c r="D2" s="286"/>
      <c r="E2" s="286"/>
      <c r="F2" s="217" t="s">
        <v>374</v>
      </c>
      <c r="G2" s="301">
        <v>24</v>
      </c>
      <c r="H2" s="217" t="s">
        <v>375</v>
      </c>
      <c r="I2" s="302">
        <v>0.87</v>
      </c>
      <c r="J2" s="177"/>
      <c r="K2" s="177"/>
      <c r="L2" s="177"/>
      <c r="M2" s="177"/>
      <c r="O2" s="156">
        <v>1</v>
      </c>
      <c r="Q2" s="65" t="s">
        <v>268</v>
      </c>
      <c r="R2" s="65">
        <f>A19</f>
        <v>0</v>
      </c>
      <c r="S2" s="65" t="s">
        <v>270</v>
      </c>
      <c r="T2" s="65">
        <f>A34</f>
        <v>0</v>
      </c>
      <c r="U2" s="152" t="s">
        <v>272</v>
      </c>
      <c r="V2" s="65">
        <f>A83</f>
        <v>1</v>
      </c>
    </row>
    <row r="3" spans="1:34" s="150" customFormat="1" ht="16.5" hidden="1" customHeight="1" outlineLevel="1">
      <c r="A3" s="164">
        <v>0</v>
      </c>
      <c r="B3" s="164">
        <v>1</v>
      </c>
      <c r="C3" s="164">
        <v>2</v>
      </c>
      <c r="D3" s="164">
        <v>3</v>
      </c>
      <c r="E3" s="164">
        <v>4</v>
      </c>
      <c r="F3" s="164">
        <v>5</v>
      </c>
      <c r="G3" s="164">
        <v>6</v>
      </c>
      <c r="H3" s="164">
        <v>7</v>
      </c>
      <c r="I3" s="164">
        <v>8</v>
      </c>
      <c r="J3" s="164">
        <v>9</v>
      </c>
      <c r="K3" s="164">
        <v>10</v>
      </c>
      <c r="L3" s="164">
        <v>11</v>
      </c>
      <c r="M3" s="164">
        <v>12</v>
      </c>
      <c r="N3" s="150">
        <v>13</v>
      </c>
      <c r="O3" s="153">
        <v>2</v>
      </c>
      <c r="P3" s="150">
        <v>15</v>
      </c>
      <c r="Q3" s="150">
        <v>16</v>
      </c>
      <c r="R3" s="150">
        <v>17</v>
      </c>
      <c r="S3" s="150">
        <v>18</v>
      </c>
      <c r="T3" s="150">
        <v>19</v>
      </c>
      <c r="U3" s="150">
        <v>20</v>
      </c>
      <c r="V3" s="150">
        <v>21</v>
      </c>
      <c r="W3" s="150">
        <v>22</v>
      </c>
      <c r="X3" s="150">
        <v>23</v>
      </c>
      <c r="Y3" s="150">
        <v>24</v>
      </c>
      <c r="Z3" s="150">
        <v>25</v>
      </c>
      <c r="AA3" s="150">
        <v>26</v>
      </c>
      <c r="AB3" s="150">
        <v>27</v>
      </c>
      <c r="AC3" s="150">
        <v>28</v>
      </c>
      <c r="AD3" s="150">
        <v>29</v>
      </c>
      <c r="AE3" s="150">
        <v>30</v>
      </c>
      <c r="AF3" s="150">
        <v>31</v>
      </c>
      <c r="AG3" s="150">
        <v>32</v>
      </c>
      <c r="AH3" s="150">
        <v>33</v>
      </c>
    </row>
    <row r="4" spans="1:34" collapsed="1">
      <c r="A4" s="185"/>
      <c r="B4" s="186"/>
      <c r="C4" s="186"/>
      <c r="D4" s="186"/>
      <c r="E4" s="186"/>
      <c r="F4" s="186"/>
      <c r="G4" s="186"/>
      <c r="H4" s="186"/>
      <c r="I4" s="186"/>
      <c r="J4" s="186"/>
      <c r="K4" s="186"/>
      <c r="L4" s="186"/>
      <c r="M4" s="187"/>
      <c r="O4" s="156">
        <v>3</v>
      </c>
      <c r="Q4" s="158" t="s">
        <v>277</v>
      </c>
      <c r="R4" s="152">
        <f>O9</f>
        <v>8</v>
      </c>
      <c r="S4" s="158" t="s">
        <v>273</v>
      </c>
      <c r="T4" s="152">
        <f>O27</f>
        <v>26</v>
      </c>
      <c r="U4" s="158" t="s">
        <v>275</v>
      </c>
      <c r="V4" s="152">
        <f>O41</f>
        <v>40</v>
      </c>
    </row>
    <row r="5" spans="1:34">
      <c r="A5" s="334" t="s">
        <v>70</v>
      </c>
      <c r="B5" s="335"/>
      <c r="C5" s="335"/>
      <c r="D5" s="335"/>
      <c r="E5" s="335"/>
      <c r="F5" s="335"/>
      <c r="G5" s="335"/>
      <c r="H5" s="335"/>
      <c r="I5" s="335"/>
      <c r="J5" s="335"/>
      <c r="K5" s="335"/>
      <c r="L5" s="335"/>
      <c r="M5" s="335"/>
      <c r="O5" s="156">
        <v>4</v>
      </c>
      <c r="Q5" s="158" t="s">
        <v>278</v>
      </c>
      <c r="R5" s="152">
        <f>O22</f>
        <v>21</v>
      </c>
      <c r="S5" s="158" t="s">
        <v>274</v>
      </c>
      <c r="T5" s="152">
        <f>O32</f>
        <v>31</v>
      </c>
      <c r="U5" s="158" t="s">
        <v>276</v>
      </c>
      <c r="V5" s="152">
        <f>O81</f>
        <v>80</v>
      </c>
    </row>
    <row r="6" spans="1:34" hidden="1" outlineLevel="1">
      <c r="A6" s="284" t="s">
        <v>80</v>
      </c>
      <c r="B6" s="177">
        <f>UI!H4</f>
        <v>101</v>
      </c>
      <c r="C6" s="177"/>
      <c r="D6" s="177"/>
      <c r="E6" s="177"/>
      <c r="F6" s="287"/>
      <c r="G6" s="177"/>
      <c r="H6" s="177"/>
      <c r="I6" s="177"/>
      <c r="J6" s="177"/>
      <c r="K6" s="177"/>
      <c r="L6" s="177"/>
      <c r="M6" s="177"/>
      <c r="O6" s="156">
        <v>5</v>
      </c>
    </row>
    <row r="7" spans="1:34" hidden="1" outlineLevel="1">
      <c r="A7" s="284" t="s">
        <v>81</v>
      </c>
      <c r="B7" s="189">
        <f>(UI!$H$4/Maintenance!$J$3+Maintenance!$L$3)/24</f>
        <v>0.13925986842105265</v>
      </c>
      <c r="C7" s="286"/>
      <c r="D7" s="286"/>
      <c r="E7" s="286"/>
      <c r="F7" s="298"/>
      <c r="G7" s="177"/>
      <c r="H7" s="177"/>
      <c r="I7" s="177"/>
      <c r="J7" s="177"/>
      <c r="K7" s="177"/>
      <c r="L7" s="177"/>
      <c r="M7" s="177"/>
      <c r="O7" s="156">
        <v>6</v>
      </c>
    </row>
    <row r="8" spans="1:34" collapsed="1">
      <c r="A8" s="84" t="s">
        <v>73</v>
      </c>
      <c r="B8" s="84" t="s">
        <v>74</v>
      </c>
      <c r="C8" s="287"/>
      <c r="D8" s="287"/>
      <c r="E8" s="287"/>
      <c r="F8" s="84" t="s">
        <v>264</v>
      </c>
      <c r="G8" s="84" t="s">
        <v>265</v>
      </c>
      <c r="H8" s="84" t="s">
        <v>266</v>
      </c>
      <c r="I8" s="84" t="s">
        <v>79</v>
      </c>
      <c r="J8" s="84" t="s">
        <v>77</v>
      </c>
      <c r="K8" s="84" t="s">
        <v>155</v>
      </c>
      <c r="L8" s="84" t="s">
        <v>175</v>
      </c>
      <c r="M8" s="84" t="s">
        <v>369</v>
      </c>
      <c r="O8" s="156">
        <v>7</v>
      </c>
      <c r="Q8" s="180"/>
      <c r="R8" s="180"/>
      <c r="S8" s="180"/>
    </row>
    <row r="9" spans="1:34">
      <c r="A9" s="84" t="s">
        <v>71</v>
      </c>
      <c r="B9" s="182" t="s">
        <v>393</v>
      </c>
      <c r="C9" s="177"/>
      <c r="D9" s="177"/>
      <c r="E9" s="177"/>
      <c r="F9" s="177">
        <f>IFERROR(VLOOKUP($B9,Maintenance!$C$5:$Z$12,Maintenance!$L$2,0),"")</f>
        <v>4.2</v>
      </c>
      <c r="G9" s="177">
        <f>IFERROR(VLOOKUP($B9,Maintenance!$C$5:$Z$12,Maintenance!$M$2,0),"")</f>
        <v>1.8</v>
      </c>
      <c r="H9" s="177">
        <f>IFERROR(VLOOKUP($B9,Maintenance!$C$5:$Z$12,Maintenance!$N$2,0),"")</f>
        <v>1.85</v>
      </c>
      <c r="I9" s="188">
        <f>IFERROR(IF(M9&gt;0,M9,(VLOOKUP($B9,Maintenance!$C$5:$N$12,Maintenance!$K$2,0)+VLOOKUP($B9,Maintenance!$C$5:$N$12,Maintenance!$G$2,0)* $B$6)*IF(UI!$H$6=list!$S$2,$A$13,1)),"")</f>
        <v>665.74503244412426</v>
      </c>
      <c r="J9" s="189">
        <f>IFERROR(IF(H9&gt;0,IF($L9&gt;0,$L9-$B$25,MIN('Container Panel'!$B$24-$B$25,H9/2-'Container Panel'!$B$25,H9-'Container Panel'!$B$25)),""),"")</f>
        <v>0.77500000000000002</v>
      </c>
      <c r="K9" s="190">
        <f>IFERROR(ROUNDDOWN((H9-$B$25)/J9,0),"")</f>
        <v>2</v>
      </c>
      <c r="L9" s="299"/>
      <c r="M9" s="299"/>
      <c r="O9" s="156">
        <v>8</v>
      </c>
      <c r="Q9" s="78"/>
      <c r="R9" s="78"/>
      <c r="S9" s="78"/>
    </row>
    <row r="10" spans="1:34">
      <c r="A10" s="177" t="s">
        <v>105</v>
      </c>
      <c r="B10" s="182" t="s">
        <v>47</v>
      </c>
      <c r="C10" s="177"/>
      <c r="D10" s="177"/>
      <c r="E10" s="177"/>
      <c r="F10" s="177">
        <f>IFERROR(VLOOKUP($B10,Maintenance!$C$5:$Z$12,Maintenance!$L$2,0),"")</f>
        <v>6.8</v>
      </c>
      <c r="G10" s="177">
        <f>IFERROR(VLOOKUP($B10,Maintenance!$C$5:$Z$12,Maintenance!$M$2,0),"")</f>
        <v>2.4</v>
      </c>
      <c r="H10" s="177">
        <f>IFERROR(VLOOKUP($B10,Maintenance!$C$5:$Z$12,Maintenance!$N$2,0),"")</f>
        <v>2.4</v>
      </c>
      <c r="I10" s="188">
        <f>IFERROR(IF(M10&gt;0,M10,(VLOOKUP($B10,Maintenance!$C$5:$N$12,Maintenance!$K$2,0)+VLOOKUP($B10,Maintenance!$C$5:$N$12,Maintenance!$G$2,0)* $B$6)*IF(UI!$H$6=list!$S$2,$A$13,1)),"")</f>
        <v>727.59397981254517</v>
      </c>
      <c r="J10" s="189">
        <f>IFERROR(IF(H10&gt;0,IF($L10&gt;0,$L10-$B$25,MIN('Container Panel'!$B$24-$B$25,H10/2-'Container Panel'!$B$25,H10-'Container Panel'!$B$25)),""),"")</f>
        <v>1.05</v>
      </c>
      <c r="K10" s="190">
        <f t="shared" ref="K10:K21" si="0">IFERROR(ROUNDDOWN((H10-$B$25)/J10,0),"")</f>
        <v>2</v>
      </c>
      <c r="L10" s="299"/>
      <c r="M10" s="299"/>
      <c r="O10" s="156">
        <v>9</v>
      </c>
      <c r="Q10" s="78"/>
      <c r="R10" s="78"/>
      <c r="S10" s="78"/>
    </row>
    <row r="11" spans="1:34">
      <c r="A11" s="289">
        <f>COUNTA(B9:B21)</f>
        <v>5</v>
      </c>
      <c r="B11" s="182" t="s">
        <v>46</v>
      </c>
      <c r="C11" s="177"/>
      <c r="D11" s="177"/>
      <c r="E11" s="177"/>
      <c r="F11" s="177">
        <f>IFERROR(VLOOKUP($B11,Maintenance!$C$5:$Z$12,Maintenance!$L$2,0),"")</f>
        <v>7.6</v>
      </c>
      <c r="G11" s="177">
        <f>IFERROR(VLOOKUP($B11,Maintenance!$C$5:$Z$12,Maintenance!$M$2,0),"")</f>
        <v>2.4</v>
      </c>
      <c r="H11" s="177">
        <f>IFERROR(VLOOKUP($B11,Maintenance!$C$5:$Z$12,Maintenance!$N$2,0),"")</f>
        <v>2.4</v>
      </c>
      <c r="I11" s="188">
        <f>IFERROR(IF(M11&gt;0,M11,(VLOOKUP($B11,Maintenance!$C$5:$N$12,Maintenance!$K$2,0)+VLOOKUP($B11,Maintenance!$C$5:$N$12,Maintenance!$G$2,0)* $B$6)*IF(UI!$H$6=list!$S$2,$A$13,1)),"")</f>
        <v>863.38596971881782</v>
      </c>
      <c r="J11" s="189">
        <f>IFERROR(IF(H11&gt;0,IF($L11&gt;0,$L11-$B$25,MIN('Container Panel'!$B$24-$B$25,H11/2-'Container Panel'!$B$25,H11-'Container Panel'!$B$25)),""),"")</f>
        <v>1.05</v>
      </c>
      <c r="K11" s="190">
        <f t="shared" si="0"/>
        <v>2</v>
      </c>
      <c r="L11" s="299"/>
      <c r="M11" s="299"/>
      <c r="O11" s="156">
        <v>10</v>
      </c>
      <c r="Q11" s="78"/>
      <c r="R11" s="78"/>
      <c r="S11" s="78"/>
    </row>
    <row r="12" spans="1:34">
      <c r="A12" s="84" t="s">
        <v>463</v>
      </c>
      <c r="B12" s="182" t="s">
        <v>45</v>
      </c>
      <c r="C12" s="177"/>
      <c r="D12" s="177"/>
      <c r="E12" s="177"/>
      <c r="F12" s="177">
        <f>IFERROR(VLOOKUP($B12,Maintenance!$C$5:$Z$12,Maintenance!$L$2,0),"")</f>
        <v>9.6</v>
      </c>
      <c r="G12" s="177">
        <f>IFERROR(VLOOKUP($B12,Maintenance!$C$5:$Z$12,Maintenance!$M$2,0),"")</f>
        <v>2.4</v>
      </c>
      <c r="H12" s="177">
        <f>IFERROR(VLOOKUP($B12,Maintenance!$C$5:$Z$12,Maintenance!$N$2,0),"")</f>
        <v>2.4</v>
      </c>
      <c r="I12" s="188">
        <f>IFERROR(IF(M12&gt;0,M12,(VLOOKUP($B12,Maintenance!$C$5:$N$12,Maintenance!$K$2,0)+VLOOKUP($B12,Maintenance!$C$5:$N$12,Maintenance!$G$2,0)* $B$6)*IF(UI!$H$6=list!$S$2,$A$13,1)),"")</f>
        <v>1120.83935111752</v>
      </c>
      <c r="J12" s="189">
        <f>IFERROR(IF(H12&gt;0,IF($L12&gt;0,$L12-$B$25,MIN('Container Panel'!$B$24-$B$25,H12/2-'Container Panel'!$B$25,H12-'Container Panel'!$B$25)),""),"")</f>
        <v>1.05</v>
      </c>
      <c r="K12" s="190">
        <f t="shared" si="0"/>
        <v>2</v>
      </c>
      <c r="L12" s="299"/>
      <c r="M12" s="299"/>
      <c r="O12" s="156">
        <v>11</v>
      </c>
      <c r="Q12" s="78"/>
      <c r="R12" s="78"/>
      <c r="S12" s="78"/>
    </row>
    <row r="13" spans="1:34">
      <c r="A13" s="300">
        <v>1.6</v>
      </c>
      <c r="B13" s="182" t="s">
        <v>468</v>
      </c>
      <c r="C13" s="177"/>
      <c r="D13" s="177"/>
      <c r="E13" s="177"/>
      <c r="F13" s="177">
        <f>IFERROR(VLOOKUP($B13,Maintenance!$C$5:$Z$12,Maintenance!$L$2,0),"")</f>
        <v>12.5</v>
      </c>
      <c r="G13" s="177">
        <f>IFERROR(VLOOKUP($B13,Maintenance!$C$5:$Z$12,Maintenance!$M$2,0),"")</f>
        <v>2.4</v>
      </c>
      <c r="H13" s="177">
        <f>IFERROR(VLOOKUP($B13,Maintenance!$C$5:$Z$12,Maintenance!$N$2,0),"")</f>
        <v>2.4</v>
      </c>
      <c r="I13" s="188">
        <f>IFERROR(IF(M13&gt;0,M13,(VLOOKUP($B13,Maintenance!$C$5:$N$12,Maintenance!$K$2,0)+VLOOKUP($B13,Maintenance!$C$5:$N$12,Maintenance!$G$2,0)* $B$6)*IF(UI!$H$6=list!$S$2,$A$13,1)),"")</f>
        <v>1400.7964888248018</v>
      </c>
      <c r="J13" s="189">
        <f>IFERROR(IF(H13&gt;0,IF($L13&gt;0,$L13-$B$25,MIN('Container Panel'!$B$24-$B$25,H13/2-'Container Panel'!$B$25,H13-'Container Panel'!$B$25)),""),"")</f>
        <v>1.05</v>
      </c>
      <c r="K13" s="190">
        <f t="shared" si="0"/>
        <v>2</v>
      </c>
      <c r="L13" s="299"/>
      <c r="M13" s="299"/>
      <c r="O13" s="156">
        <v>12</v>
      </c>
      <c r="Q13" s="78"/>
      <c r="R13" s="78"/>
      <c r="S13" s="78"/>
    </row>
    <row r="14" spans="1:34">
      <c r="A14" s="177"/>
      <c r="B14" s="182"/>
      <c r="C14" s="177"/>
      <c r="D14" s="177"/>
      <c r="E14" s="177"/>
      <c r="F14" s="177" t="str">
        <f>IFERROR(VLOOKUP($B14,Maintenance!$C$5:$Z$12,Maintenance!$L$2,0),"")</f>
        <v/>
      </c>
      <c r="G14" s="177" t="str">
        <f>IFERROR(VLOOKUP($B14,Maintenance!$C$5:$Z$12,Maintenance!$M$2,0),"")</f>
        <v/>
      </c>
      <c r="H14" s="177" t="str">
        <f>IFERROR(VLOOKUP($B14,Maintenance!$C$5:$Z$12,Maintenance!$N$2,0),"")</f>
        <v/>
      </c>
      <c r="I14" s="188" t="str">
        <f>IFERROR(IF(M14&gt;0,M14,(VLOOKUP($B14,Maintenance!$C$5:$N$12,Maintenance!$K$2,0)+VLOOKUP($B14,Maintenance!$C$5:$N$12,Maintenance!$G$2,0)* $B$6)*IF(UI!$H$6=list!$S$2,$A$13,1)),"")</f>
        <v/>
      </c>
      <c r="J14" s="189" t="str">
        <f>IFERROR(IF(H14&gt;0,IF($L14&gt;0,$L14-$B$25,MIN('Container Panel'!$B$24-$B$25,H14/2-'Container Panel'!$B$25,H14-'Container Panel'!$B$25)),""),"")</f>
        <v/>
      </c>
      <c r="K14" s="190" t="str">
        <f t="shared" si="0"/>
        <v/>
      </c>
      <c r="L14" s="299"/>
      <c r="M14" s="299"/>
      <c r="O14" s="156">
        <v>13</v>
      </c>
      <c r="Q14" s="78"/>
      <c r="R14" s="78"/>
      <c r="S14" s="78"/>
    </row>
    <row r="15" spans="1:34">
      <c r="A15" s="177"/>
      <c r="B15" s="182"/>
      <c r="C15" s="177"/>
      <c r="D15" s="177"/>
      <c r="E15" s="177"/>
      <c r="F15" s="177" t="str">
        <f>IFERROR(VLOOKUP($B15,Maintenance!$C$5:$Z$12,Maintenance!$L$2,0),"")</f>
        <v/>
      </c>
      <c r="G15" s="177" t="str">
        <f>IFERROR(VLOOKUP($B15,Maintenance!$C$5:$Z$12,Maintenance!$M$2,0),"")</f>
        <v/>
      </c>
      <c r="H15" s="177" t="str">
        <f>IFERROR(VLOOKUP($B15,Maintenance!$C$5:$Z$12,Maintenance!$N$2,0),"")</f>
        <v/>
      </c>
      <c r="I15" s="188" t="str">
        <f>IFERROR(IF(M15&gt;0,M15,(VLOOKUP($B15,Maintenance!$C$5:$N$12,Maintenance!$K$2,0)+VLOOKUP($B15,Maintenance!$C$5:$N$12,Maintenance!$G$2,0)* $B$6)*IF(UI!$H$6=list!$S$2,$A$13,1)),"")</f>
        <v/>
      </c>
      <c r="J15" s="189" t="str">
        <f>IFERROR(IF(H15&gt;0,IF($L15&gt;0,$L15-$B$25,MIN('Container Panel'!$B$24-$B$25,H15/2-'Container Panel'!$B$25,H15-'Container Panel'!$B$25)),""),"")</f>
        <v/>
      </c>
      <c r="K15" s="190" t="str">
        <f t="shared" si="0"/>
        <v/>
      </c>
      <c r="L15" s="299"/>
      <c r="M15" s="299"/>
      <c r="O15" s="156">
        <v>14</v>
      </c>
      <c r="Q15" s="78"/>
      <c r="R15" s="78"/>
      <c r="S15" s="78"/>
    </row>
    <row r="16" spans="1:34" hidden="1" outlineLevel="1">
      <c r="A16" s="177"/>
      <c r="B16" s="182"/>
      <c r="C16" s="177"/>
      <c r="D16" s="177"/>
      <c r="E16" s="177"/>
      <c r="F16" s="177" t="str">
        <f>IFERROR(VLOOKUP($B16,Maintenance!$C$5:$Z$12,Maintenance!$L$2,0),"")</f>
        <v/>
      </c>
      <c r="G16" s="177" t="str">
        <f>IFERROR(VLOOKUP($B16,Maintenance!$C$5:$Z$12,Maintenance!$M$2,0),"")</f>
        <v/>
      </c>
      <c r="H16" s="177" t="str">
        <f>IFERROR(VLOOKUP($B16,Maintenance!$C$5:$Z$12,Maintenance!$N$2,0),"")</f>
        <v/>
      </c>
      <c r="I16" s="188" t="str">
        <f>IFERROR(IF(M16&gt;0,M16,(VLOOKUP($B16,Maintenance!$C$5:$N$12,Maintenance!$K$2,0)+VLOOKUP($B16,Maintenance!$C$5:$N$12,Maintenance!$G$2,0)* $B$6)*IF(UI!$H$6=list!$S$2,$A$13,1)),"")</f>
        <v/>
      </c>
      <c r="J16" s="189" t="str">
        <f>IFERROR(IF(H16&gt;0,IF($L16&gt;0,$L16-$B$25,MIN('Container Panel'!$B$24-$B$25,H16/2-'Container Panel'!$B$25,H16-'Container Panel'!$B$25)),""),"")</f>
        <v/>
      </c>
      <c r="K16" s="190" t="str">
        <f t="shared" si="0"/>
        <v/>
      </c>
      <c r="L16" s="299"/>
      <c r="M16" s="299"/>
      <c r="O16" s="156">
        <v>15</v>
      </c>
      <c r="Q16" s="78"/>
      <c r="R16" s="78"/>
      <c r="S16" s="78"/>
    </row>
    <row r="17" spans="1:29" collapsed="1">
      <c r="A17" s="84" t="s">
        <v>78</v>
      </c>
      <c r="B17" s="182"/>
      <c r="C17" s="183"/>
      <c r="D17" s="183"/>
      <c r="E17" s="183"/>
      <c r="F17" s="182"/>
      <c r="G17" s="182"/>
      <c r="H17" s="182"/>
      <c r="I17" s="182"/>
      <c r="J17" s="189" t="str">
        <f>IFERROR(IF(H17&gt;0,IF($L17&gt;0,$L17-$B$25,MIN('Container Panel'!$B$24-$B$25,H17/2-'Container Panel'!$B$25,H17-'Container Panel'!$B$25)),""),"")</f>
        <v/>
      </c>
      <c r="K17" s="190" t="str">
        <f t="shared" si="0"/>
        <v/>
      </c>
      <c r="L17" s="299"/>
      <c r="M17" s="190"/>
      <c r="O17" s="156">
        <v>16</v>
      </c>
      <c r="Q17" s="78"/>
      <c r="R17" s="78"/>
      <c r="S17" s="78"/>
    </row>
    <row r="18" spans="1:29" outlineLevel="1">
      <c r="A18" s="177" t="s">
        <v>105</v>
      </c>
      <c r="B18" s="182"/>
      <c r="C18" s="183"/>
      <c r="D18" s="183"/>
      <c r="E18" s="183"/>
      <c r="F18" s="182"/>
      <c r="G18" s="182"/>
      <c r="H18" s="182"/>
      <c r="I18" s="182"/>
      <c r="J18" s="189" t="str">
        <f>IFERROR(IF(H18&gt;0,IF($L18&gt;0,$L18-$B$25,MIN('Container Panel'!$B$24-$B$25,H18/2-'Container Panel'!$B$25,H18-'Container Panel'!$B$25)),""),"")</f>
        <v/>
      </c>
      <c r="K18" s="190" t="str">
        <f t="shared" si="0"/>
        <v/>
      </c>
      <c r="L18" s="299"/>
      <c r="M18" s="190"/>
      <c r="O18" s="156">
        <v>17</v>
      </c>
      <c r="Q18" s="78"/>
      <c r="R18" s="78"/>
      <c r="S18" s="78"/>
    </row>
    <row r="19" spans="1:29" outlineLevel="1">
      <c r="A19" s="289">
        <f>COUNTA(B17:B21)</f>
        <v>0</v>
      </c>
      <c r="B19" s="182"/>
      <c r="C19" s="183"/>
      <c r="D19" s="183"/>
      <c r="E19" s="183"/>
      <c r="F19" s="182"/>
      <c r="G19" s="182"/>
      <c r="H19" s="182"/>
      <c r="I19" s="182"/>
      <c r="J19" s="189" t="str">
        <f>IFERROR(IF(H19&gt;0,IF($L19&gt;0,$L19-$B$25,MIN('Container Panel'!$B$24-$B$25,H19/2-'Container Panel'!$B$25,H19-'Container Panel'!$B$25)),""),"")</f>
        <v/>
      </c>
      <c r="K19" s="190" t="str">
        <f t="shared" si="0"/>
        <v/>
      </c>
      <c r="L19" s="299"/>
      <c r="M19" s="190"/>
      <c r="O19" s="156">
        <v>18</v>
      </c>
      <c r="Q19" s="78"/>
      <c r="R19" s="78"/>
      <c r="S19" s="78"/>
    </row>
    <row r="20" spans="1:29" outlineLevel="1">
      <c r="A20" s="177"/>
      <c r="B20" s="182"/>
      <c r="C20" s="183"/>
      <c r="D20" s="183"/>
      <c r="E20" s="183"/>
      <c r="F20" s="182"/>
      <c r="G20" s="182"/>
      <c r="H20" s="182"/>
      <c r="I20" s="182"/>
      <c r="J20" s="189" t="str">
        <f>IFERROR(IF(H20&gt;0,IF($L20&gt;0,$L20-$B$25,MIN('Container Panel'!$B$24-$B$25,H20/2-'Container Panel'!$B$25,H20-'Container Panel'!$B$25)),""),"")</f>
        <v/>
      </c>
      <c r="K20" s="190" t="str">
        <f t="shared" si="0"/>
        <v/>
      </c>
      <c r="L20" s="299"/>
      <c r="M20" s="190"/>
      <c r="O20" s="156">
        <v>19</v>
      </c>
      <c r="Q20" s="78"/>
      <c r="R20" s="78"/>
      <c r="S20" s="78"/>
    </row>
    <row r="21" spans="1:29" outlineLevel="1">
      <c r="A21" s="177"/>
      <c r="B21" s="182"/>
      <c r="C21" s="183"/>
      <c r="D21" s="183"/>
      <c r="E21" s="183"/>
      <c r="F21" s="182"/>
      <c r="G21" s="182"/>
      <c r="H21" s="182"/>
      <c r="I21" s="182"/>
      <c r="J21" s="189" t="str">
        <f>IFERROR(IF(H21&gt;0,IF($L21&gt;0,$L21-$B$25,MIN('Container Panel'!$B$24-$B$25,H21/2-'Container Panel'!$B$25,H21-'Container Panel'!$B$25)),""),"")</f>
        <v/>
      </c>
      <c r="K21" s="190" t="str">
        <f t="shared" si="0"/>
        <v/>
      </c>
      <c r="L21" s="299"/>
      <c r="M21" s="190"/>
      <c r="O21" s="156">
        <v>20</v>
      </c>
      <c r="Q21" s="78"/>
      <c r="R21" s="78"/>
      <c r="S21" s="78"/>
    </row>
    <row r="22" spans="1:29">
      <c r="A22" s="191"/>
      <c r="B22" s="191"/>
      <c r="C22" s="191"/>
      <c r="D22" s="191"/>
      <c r="E22" s="191"/>
      <c r="F22" s="191"/>
      <c r="G22" s="191"/>
      <c r="H22" s="191"/>
      <c r="I22" s="191"/>
      <c r="J22" s="191"/>
      <c r="K22" s="191"/>
      <c r="L22" s="191"/>
      <c r="M22" s="191"/>
      <c r="O22" s="156">
        <v>21</v>
      </c>
    </row>
    <row r="23" spans="1:29">
      <c r="A23" s="334" t="s">
        <v>52</v>
      </c>
      <c r="B23" s="335"/>
      <c r="C23" s="335"/>
      <c r="D23" s="335"/>
      <c r="E23" s="335"/>
      <c r="F23" s="335"/>
      <c r="G23" s="335"/>
      <c r="H23" s="335"/>
      <c r="I23" s="335"/>
      <c r="J23" s="335"/>
      <c r="K23" s="335"/>
      <c r="L23" s="335"/>
      <c r="M23" s="335"/>
      <c r="O23" s="156">
        <v>22</v>
      </c>
    </row>
    <row r="24" spans="1:29">
      <c r="A24" s="68" t="s">
        <v>83</v>
      </c>
      <c r="B24" s="225">
        <v>1.2</v>
      </c>
      <c r="C24" s="286"/>
      <c r="D24" s="286"/>
      <c r="E24" s="286"/>
      <c r="F24" s="287"/>
      <c r="G24" s="177"/>
      <c r="H24" s="177"/>
      <c r="I24" s="177"/>
      <c r="J24" s="177"/>
      <c r="K24" s="177"/>
      <c r="L24" s="177"/>
      <c r="M24" s="177"/>
      <c r="O24" s="156">
        <v>23</v>
      </c>
    </row>
    <row r="25" spans="1:29">
      <c r="A25" s="68" t="s">
        <v>84</v>
      </c>
      <c r="B25" s="225">
        <v>0.15</v>
      </c>
      <c r="C25" s="286"/>
      <c r="D25" s="286"/>
      <c r="E25" s="286"/>
      <c r="F25" s="298"/>
      <c r="G25" s="177"/>
      <c r="H25" s="177"/>
      <c r="I25" s="177"/>
      <c r="J25" s="177"/>
      <c r="K25" s="177"/>
      <c r="L25" s="177"/>
      <c r="M25" s="177"/>
      <c r="O25" s="156">
        <v>24</v>
      </c>
    </row>
    <row r="26" spans="1:29">
      <c r="A26" s="84" t="s">
        <v>73</v>
      </c>
      <c r="B26" s="84" t="s">
        <v>82</v>
      </c>
      <c r="C26" s="287"/>
      <c r="D26" s="287"/>
      <c r="E26" s="287"/>
      <c r="F26" s="84" t="s">
        <v>306</v>
      </c>
      <c r="G26" s="84" t="s">
        <v>304</v>
      </c>
      <c r="H26" s="84" t="s">
        <v>305</v>
      </c>
      <c r="I26" s="84" t="s">
        <v>79</v>
      </c>
      <c r="J26" s="84" t="s">
        <v>488</v>
      </c>
      <c r="K26" s="84" t="s">
        <v>226</v>
      </c>
      <c r="L26" s="84" t="s">
        <v>496</v>
      </c>
      <c r="M26" s="84" t="s">
        <v>432</v>
      </c>
      <c r="O26" s="156">
        <v>25</v>
      </c>
      <c r="Q26" s="180"/>
      <c r="R26" s="180"/>
      <c r="S26" s="180"/>
      <c r="X26" s="152" t="s">
        <v>279</v>
      </c>
      <c r="Y26" s="152"/>
      <c r="Z26" s="152">
        <f>COUNTA(Z27:Z36)-COUNTBLANK(Z27:Z36)</f>
        <v>2</v>
      </c>
      <c r="AA26" s="152" t="s">
        <v>280</v>
      </c>
      <c r="AB26" s="152" t="s">
        <v>281</v>
      </c>
      <c r="AC26" s="152" t="s">
        <v>282</v>
      </c>
    </row>
    <row r="27" spans="1:29">
      <c r="A27" s="84" t="s">
        <v>71</v>
      </c>
      <c r="B27" s="182" t="s">
        <v>512</v>
      </c>
      <c r="C27" s="177"/>
      <c r="D27" s="177"/>
      <c r="E27" s="177"/>
      <c r="F27" s="177">
        <f>IFERROR(VLOOKUP($B27,Maintenance!$C$61:$W$65,Maintenance!D$58,0),"")</f>
        <v>1.2</v>
      </c>
      <c r="G27" s="177">
        <f>IFERROR(VLOOKUP($B27,Maintenance!$C$61:$W$65,Maintenance!E$58,0),"")</f>
        <v>0.8</v>
      </c>
      <c r="H27" s="177">
        <f>IFERROR(VLOOKUP($B27,Maintenance!$C$61:$W$65,Maintenance!F$58,0),"")</f>
        <v>0.15</v>
      </c>
      <c r="I27" s="177">
        <f>IFERROR(VLOOKUP($B27,Maintenance!$C$61:$J$65,Maintenance!J$58,0),"")</f>
        <v>2.4</v>
      </c>
      <c r="J27" s="177">
        <f>IFERROR(VLOOKUP($B27,Maintenance!$C$61:$J$65,Maintenance!G$58,0),"")</f>
        <v>300</v>
      </c>
      <c r="K27" s="177" t="str">
        <f>IFERROR(VLOOKUP($B27,Maintenance!$C$61:$L$65,Maintenance!K$58,0),"")</f>
        <v>Wooden</v>
      </c>
      <c r="L27" s="177" t="str">
        <f>IF(ISBLANK(B27),"",F27&amp;"m X "&amp;G27&amp;"m")</f>
        <v>1.2m X 0.8m</v>
      </c>
      <c r="M27" s="177">
        <f>IF(B27="","",IF(K27=list!$U$2,"",IF('Container Panel'!$A$59&gt;0,'Container Panel'!$A$59,Maintenance!$D$59)))</f>
        <v>4</v>
      </c>
      <c r="O27" s="156">
        <v>26</v>
      </c>
      <c r="Q27" s="78"/>
      <c r="R27" s="78"/>
      <c r="S27" s="78"/>
      <c r="X27" s="152">
        <v>1</v>
      </c>
      <c r="Y27" s="76">
        <f t="shared" ref="Y27:Y36" si="1">IF(Y26=999,999,IF(AND($A$29=0,X27=1),$X$32,IF(X27&lt;=$A$29,X27,IF(X26=Y26,$X$32,IF(Y26+1&lt;=$A$34+$X$32-1,Y26+1,999)))))</f>
        <v>1</v>
      </c>
      <c r="Z27" s="76" t="str">
        <f t="shared" ref="Z27:Z36" si="2">IFERROR(IF(INDEX(Pallet,MATCH($Y$27:$Y$36,$X$27:$X$36,0))=0,"",INDEX(Pallet,MATCH($Y$27:$Y$36,$X$27:$X$36,0))),"")</f>
        <v>Pallet 1</v>
      </c>
      <c r="AA27" s="152">
        <f>IFERROR(VLOOKUP($Z27,$B$27:$J$36,F$38,0),"")</f>
        <v>1.2</v>
      </c>
      <c r="AB27" s="152">
        <f t="shared" ref="AB27" si="3">IFERROR(VLOOKUP($Z27,$B$27:$J$36,G$38,0),"")</f>
        <v>0.8</v>
      </c>
      <c r="AC27" s="152">
        <f>IFERROR(VLOOKUP($Z27,$B$27:$J$36,I$38,0),"")</f>
        <v>2.4</v>
      </c>
    </row>
    <row r="28" spans="1:29">
      <c r="A28" s="177" t="s">
        <v>105</v>
      </c>
      <c r="B28" s="182" t="s">
        <v>513</v>
      </c>
      <c r="C28" s="177"/>
      <c r="D28" s="177"/>
      <c r="E28" s="177"/>
      <c r="F28" s="177">
        <f>IFERROR(VLOOKUP($B28,Maintenance!$C$61:$W$65,Maintenance!D$58,0),"")</f>
        <v>1.2</v>
      </c>
      <c r="G28" s="177">
        <f>IFERROR(VLOOKUP($B28,Maintenance!$C$61:$W$65,Maintenance!E$58,0),"")</f>
        <v>1</v>
      </c>
      <c r="H28" s="177">
        <f>IFERROR(VLOOKUP($B28,Maintenance!$C$61:$W$65,Maintenance!F$58,0),"")</f>
        <v>0.15</v>
      </c>
      <c r="I28" s="177">
        <f>IFERROR(VLOOKUP($B28,Maintenance!$C$61:$J$65,Maintenance!J$58,0),"")</f>
        <v>2.4</v>
      </c>
      <c r="J28" s="177">
        <f>IFERROR(VLOOKUP($B28,Maintenance!$C$61:$J$65,Maintenance!G$58,0),"")</f>
        <v>300</v>
      </c>
      <c r="K28" s="177" t="str">
        <f>IFERROR(VLOOKUP($B28,Maintenance!$C$61:$L$65,Maintenance!K$58,0),"")</f>
        <v>Wooden</v>
      </c>
      <c r="L28" s="177" t="str">
        <f>IF(ISBLANK(B28),"",F28&amp;"m X "&amp;TEXT(G28,"0.0")&amp;"m")</f>
        <v>1.2m X 1.0m</v>
      </c>
      <c r="M28" s="177">
        <f>IF(B28="","",IF(K28=list!$U$2,"",IF('Container Panel'!$A$59&gt;0,'Container Panel'!$A$59,Maintenance!$D$59)))</f>
        <v>4</v>
      </c>
      <c r="O28" s="156">
        <v>27</v>
      </c>
      <c r="Q28" s="78"/>
      <c r="R28" s="78"/>
      <c r="S28" s="78"/>
      <c r="X28" s="152">
        <v>2</v>
      </c>
      <c r="Y28" s="76">
        <f t="shared" si="1"/>
        <v>2</v>
      </c>
      <c r="Z28" s="76" t="str">
        <f t="shared" si="2"/>
        <v>Pallet 2</v>
      </c>
      <c r="AA28" s="152">
        <f t="shared" ref="AA28:AA36" si="4">IFERROR(VLOOKUP($Z28,$B$27:$J$36,F$38,0),"")</f>
        <v>1.2</v>
      </c>
      <c r="AB28" s="152">
        <f t="shared" ref="AB28:AB36" si="5">IFERROR(VLOOKUP($Z28,$B$27:$J$36,G$38,0),"")</f>
        <v>1</v>
      </c>
      <c r="AC28" s="152">
        <f t="shared" ref="AC28:AC36" si="6">IFERROR(VLOOKUP($Z28,$B$27:$J$36,I$38,0),"")</f>
        <v>2.4</v>
      </c>
    </row>
    <row r="29" spans="1:29">
      <c r="A29" s="289">
        <f>COUNTA(B27:B31)</f>
        <v>2</v>
      </c>
      <c r="B29" s="182"/>
      <c r="C29" s="177"/>
      <c r="D29" s="177"/>
      <c r="E29" s="177"/>
      <c r="F29" s="177" t="str">
        <f>IFERROR(VLOOKUP($B29,Maintenance!$C$61:$W$65,Maintenance!D$58,0),"")</f>
        <v/>
      </c>
      <c r="G29" s="177" t="str">
        <f>IFERROR(VLOOKUP($B29,Maintenance!$C$61:$W$65,Maintenance!E$58,0),"")</f>
        <v/>
      </c>
      <c r="H29" s="177" t="str">
        <f>IFERROR(VLOOKUP($B29,Maintenance!$C$61:$W$65,Maintenance!F$58,0),"")</f>
        <v/>
      </c>
      <c r="I29" s="177" t="str">
        <f>IFERROR(VLOOKUP($B29,Maintenance!$C$61:$J$65,Maintenance!J$58,0),"")</f>
        <v/>
      </c>
      <c r="J29" s="177" t="str">
        <f>IFERROR(VLOOKUP($B29,Maintenance!$C$61:$J$65,Maintenance!G$58,0),"")</f>
        <v/>
      </c>
      <c r="K29" s="177" t="str">
        <f>IFERROR(VLOOKUP($B29,Maintenance!$C$61:$L$65,Maintenance!K$58,0),"")</f>
        <v/>
      </c>
      <c r="L29" s="177" t="str">
        <f t="shared" ref="L29:L36" si="7">IF(ISBLANK(B29),"",F29&amp;"m X "&amp;G29&amp;"m")</f>
        <v/>
      </c>
      <c r="M29" s="177" t="str">
        <f>IF(B29="","",IF(K29=list!$U$2,"",IF('Container Panel'!$A$59&gt;0,'Container Panel'!$A$59,Maintenance!$D$59)))</f>
        <v/>
      </c>
      <c r="O29" s="156">
        <v>28</v>
      </c>
      <c r="Q29" s="78"/>
      <c r="R29" s="78"/>
      <c r="S29" s="78"/>
      <c r="X29" s="152">
        <v>3</v>
      </c>
      <c r="Y29" s="76">
        <f t="shared" si="1"/>
        <v>6</v>
      </c>
      <c r="Z29" s="76" t="str">
        <f t="shared" si="2"/>
        <v/>
      </c>
      <c r="AA29" s="152" t="str">
        <f t="shared" si="4"/>
        <v/>
      </c>
      <c r="AB29" s="152" t="str">
        <f t="shared" si="5"/>
        <v/>
      </c>
      <c r="AC29" s="152" t="str">
        <f t="shared" si="6"/>
        <v/>
      </c>
    </row>
    <row r="30" spans="1:29" outlineLevel="1">
      <c r="A30" s="177"/>
      <c r="B30" s="182"/>
      <c r="C30" s="177"/>
      <c r="D30" s="177"/>
      <c r="E30" s="177"/>
      <c r="F30" s="177" t="str">
        <f>IFERROR(VLOOKUP($B30,Maintenance!$C$61:$W$65,Maintenance!D$58,0),"")</f>
        <v/>
      </c>
      <c r="G30" s="177" t="str">
        <f>IFERROR(VLOOKUP($B30,Maintenance!$C$61:$W$65,Maintenance!E$58,0),"")</f>
        <v/>
      </c>
      <c r="H30" s="177" t="str">
        <f>IFERROR(VLOOKUP($B30,Maintenance!$C$61:$W$65,Maintenance!F$58,0),"")</f>
        <v/>
      </c>
      <c r="I30" s="177" t="str">
        <f>IFERROR(VLOOKUP($B30,Maintenance!$C$61:$J$65,Maintenance!J$58,0),"")</f>
        <v/>
      </c>
      <c r="J30" s="177" t="str">
        <f>IFERROR(VLOOKUP($B30,Maintenance!$C$61:$J$65,Maintenance!G$58,0),"")</f>
        <v/>
      </c>
      <c r="K30" s="177" t="str">
        <f>IFERROR(VLOOKUP($B30,Maintenance!$C$61:$L$65,Maintenance!K$58,0),"")</f>
        <v/>
      </c>
      <c r="L30" s="177" t="str">
        <f t="shared" si="7"/>
        <v/>
      </c>
      <c r="M30" s="177" t="str">
        <f>IF(B30="","",IF(K30=list!$U$2,"",IF('Container Panel'!$A$59&gt;0,'Container Panel'!$A$59,Maintenance!$D$59)))</f>
        <v/>
      </c>
      <c r="O30" s="156">
        <v>29</v>
      </c>
      <c r="Q30" s="78"/>
      <c r="R30" s="78"/>
      <c r="S30" s="78"/>
      <c r="X30" s="152">
        <v>4</v>
      </c>
      <c r="Y30" s="76">
        <f t="shared" si="1"/>
        <v>999</v>
      </c>
      <c r="Z30" s="76" t="str">
        <f t="shared" si="2"/>
        <v/>
      </c>
      <c r="AA30" s="152" t="str">
        <f t="shared" si="4"/>
        <v/>
      </c>
      <c r="AB30" s="152" t="str">
        <f t="shared" si="5"/>
        <v/>
      </c>
      <c r="AC30" s="152" t="str">
        <f t="shared" si="6"/>
        <v/>
      </c>
    </row>
    <row r="31" spans="1:29" outlineLevel="1">
      <c r="A31" s="177"/>
      <c r="B31" s="182"/>
      <c r="C31" s="177"/>
      <c r="D31" s="177"/>
      <c r="E31" s="177"/>
      <c r="F31" s="177" t="str">
        <f>IFERROR(VLOOKUP($B31,Maintenance!$C$61:$W$65,Maintenance!D$58,0),"")</f>
        <v/>
      </c>
      <c r="G31" s="177" t="str">
        <f>IFERROR(VLOOKUP($B31,Maintenance!$C$61:$W$65,Maintenance!E$58,0),"")</f>
        <v/>
      </c>
      <c r="H31" s="177" t="str">
        <f>IFERROR(VLOOKUP($B31,Maintenance!$C$61:$W$65,Maintenance!F$58,0),"")</f>
        <v/>
      </c>
      <c r="I31" s="177" t="str">
        <f>IFERROR(VLOOKUP($B31,Maintenance!$C$61:$J$65,Maintenance!J$58,0),"")</f>
        <v/>
      </c>
      <c r="J31" s="177" t="str">
        <f>IFERROR(VLOOKUP($B31,Maintenance!$C$61:$J$65,Maintenance!G$58,0),"")</f>
        <v/>
      </c>
      <c r="K31" s="177" t="str">
        <f>IFERROR(VLOOKUP($B31,Maintenance!$C$61:$L$65,Maintenance!K$58,0),"")</f>
        <v/>
      </c>
      <c r="L31" s="177" t="str">
        <f t="shared" si="7"/>
        <v/>
      </c>
      <c r="M31" s="177" t="str">
        <f>IF(B31="","",IF(K31=list!$U$2,"",IF('Container Panel'!$A$59&gt;0,'Container Panel'!$A$59,Maintenance!$D$59)))</f>
        <v/>
      </c>
      <c r="O31" s="156">
        <v>30</v>
      </c>
      <c r="Q31" s="78"/>
      <c r="R31" s="78"/>
      <c r="S31" s="78"/>
      <c r="X31" s="152">
        <v>5</v>
      </c>
      <c r="Y31" s="76">
        <f t="shared" si="1"/>
        <v>999</v>
      </c>
      <c r="Z31" s="76" t="str">
        <f t="shared" si="2"/>
        <v/>
      </c>
      <c r="AA31" s="152" t="str">
        <f t="shared" si="4"/>
        <v/>
      </c>
      <c r="AB31" s="152" t="str">
        <f t="shared" si="5"/>
        <v/>
      </c>
      <c r="AC31" s="152" t="str">
        <f t="shared" si="6"/>
        <v/>
      </c>
    </row>
    <row r="32" spans="1:29">
      <c r="A32" s="84" t="s">
        <v>78</v>
      </c>
      <c r="B32" s="182"/>
      <c r="C32" s="183"/>
      <c r="D32" s="183"/>
      <c r="E32" s="183"/>
      <c r="F32" s="182"/>
      <c r="G32" s="182"/>
      <c r="H32" s="182"/>
      <c r="I32" s="182"/>
      <c r="J32" s="182"/>
      <c r="K32" s="182"/>
      <c r="L32" s="177" t="str">
        <f t="shared" si="7"/>
        <v/>
      </c>
      <c r="M32" s="177" t="str">
        <f>IF(B32="","",IF(K32=list!$U$2,"",IF('Container Panel'!$A$59&gt;0,'Container Panel'!$A$59,Maintenance!$D$59)))</f>
        <v/>
      </c>
      <c r="O32" s="156">
        <v>31</v>
      </c>
      <c r="Q32" s="78"/>
      <c r="R32" s="78"/>
      <c r="S32" s="78"/>
      <c r="X32" s="152">
        <v>6</v>
      </c>
      <c r="Y32" s="76">
        <f t="shared" si="1"/>
        <v>999</v>
      </c>
      <c r="Z32" s="76" t="str">
        <f t="shared" si="2"/>
        <v/>
      </c>
      <c r="AA32" s="152" t="str">
        <f t="shared" si="4"/>
        <v/>
      </c>
      <c r="AB32" s="152" t="str">
        <f t="shared" si="5"/>
        <v/>
      </c>
      <c r="AC32" s="152" t="str">
        <f t="shared" si="6"/>
        <v/>
      </c>
    </row>
    <row r="33" spans="1:34" outlineLevel="1">
      <c r="A33" s="177" t="s">
        <v>105</v>
      </c>
      <c r="B33" s="182"/>
      <c r="C33" s="183"/>
      <c r="D33" s="183"/>
      <c r="E33" s="183"/>
      <c r="F33" s="182"/>
      <c r="G33" s="182"/>
      <c r="H33" s="182"/>
      <c r="I33" s="182"/>
      <c r="J33" s="182"/>
      <c r="K33" s="182"/>
      <c r="L33" s="177" t="str">
        <f t="shared" si="7"/>
        <v/>
      </c>
      <c r="M33" s="177" t="str">
        <f>IF(B33="","",IF(K33=list!$U$2,"",IF('Container Panel'!$A$59&gt;0,'Container Panel'!$A$59,Maintenance!$D$59)))</f>
        <v/>
      </c>
      <c r="O33" s="156">
        <v>32</v>
      </c>
      <c r="Q33" s="78"/>
      <c r="R33" s="78"/>
      <c r="S33" s="78"/>
      <c r="X33" s="152">
        <v>7</v>
      </c>
      <c r="Y33" s="76">
        <f t="shared" si="1"/>
        <v>999</v>
      </c>
      <c r="Z33" s="76" t="str">
        <f t="shared" si="2"/>
        <v/>
      </c>
      <c r="AA33" s="152" t="str">
        <f t="shared" si="4"/>
        <v/>
      </c>
      <c r="AB33" s="152" t="str">
        <f t="shared" si="5"/>
        <v/>
      </c>
      <c r="AC33" s="152" t="str">
        <f t="shared" si="6"/>
        <v/>
      </c>
    </row>
    <row r="34" spans="1:34" outlineLevel="1">
      <c r="A34" s="289">
        <f>COUNTA(B32:B36)</f>
        <v>0</v>
      </c>
      <c r="B34" s="182"/>
      <c r="C34" s="183"/>
      <c r="D34" s="183"/>
      <c r="E34" s="183"/>
      <c r="F34" s="182"/>
      <c r="G34" s="182"/>
      <c r="H34" s="182"/>
      <c r="I34" s="182"/>
      <c r="J34" s="182"/>
      <c r="K34" s="182"/>
      <c r="L34" s="177" t="str">
        <f t="shared" si="7"/>
        <v/>
      </c>
      <c r="M34" s="177" t="str">
        <f>IF(B34="","",IF(K34=list!$U$2,"",IF('Container Panel'!$A$59&gt;0,'Container Panel'!$A$59,Maintenance!$D$59)))</f>
        <v/>
      </c>
      <c r="O34" s="156">
        <v>33</v>
      </c>
      <c r="Q34" s="78"/>
      <c r="R34" s="78"/>
      <c r="S34" s="78"/>
      <c r="X34" s="152">
        <v>8</v>
      </c>
      <c r="Y34" s="76">
        <f t="shared" si="1"/>
        <v>999</v>
      </c>
      <c r="Z34" s="76" t="str">
        <f t="shared" si="2"/>
        <v/>
      </c>
      <c r="AA34" s="152" t="str">
        <f t="shared" si="4"/>
        <v/>
      </c>
      <c r="AB34" s="152" t="str">
        <f t="shared" si="5"/>
        <v/>
      </c>
      <c r="AC34" s="152" t="str">
        <f t="shared" si="6"/>
        <v/>
      </c>
    </row>
    <row r="35" spans="1:34" outlineLevel="1">
      <c r="A35" s="177"/>
      <c r="B35" s="182"/>
      <c r="C35" s="183"/>
      <c r="D35" s="183"/>
      <c r="E35" s="183"/>
      <c r="F35" s="182"/>
      <c r="G35" s="182"/>
      <c r="H35" s="182"/>
      <c r="I35" s="182"/>
      <c r="J35" s="182"/>
      <c r="K35" s="182"/>
      <c r="L35" s="177" t="str">
        <f t="shared" si="7"/>
        <v/>
      </c>
      <c r="M35" s="177" t="str">
        <f>IF(B35="","",IF(K35=list!$U$2,"",IF('Container Panel'!$A$59&gt;0,'Container Panel'!$A$59,Maintenance!$D$59)))</f>
        <v/>
      </c>
      <c r="O35" s="156">
        <v>34</v>
      </c>
      <c r="Q35" s="78"/>
      <c r="R35" s="78"/>
      <c r="S35" s="78"/>
      <c r="X35" s="152">
        <v>9</v>
      </c>
      <c r="Y35" s="76">
        <f t="shared" si="1"/>
        <v>999</v>
      </c>
      <c r="Z35" s="76" t="str">
        <f t="shared" si="2"/>
        <v/>
      </c>
      <c r="AA35" s="152" t="str">
        <f t="shared" si="4"/>
        <v/>
      </c>
      <c r="AB35" s="152" t="str">
        <f t="shared" si="5"/>
        <v/>
      </c>
      <c r="AC35" s="152" t="str">
        <f t="shared" si="6"/>
        <v/>
      </c>
    </row>
    <row r="36" spans="1:34" outlineLevel="1">
      <c r="A36" s="177"/>
      <c r="B36" s="182"/>
      <c r="C36" s="183"/>
      <c r="D36" s="183"/>
      <c r="E36" s="183"/>
      <c r="F36" s="182"/>
      <c r="G36" s="182"/>
      <c r="H36" s="182"/>
      <c r="I36" s="182"/>
      <c r="J36" s="182"/>
      <c r="K36" s="182"/>
      <c r="L36" s="177" t="str">
        <f t="shared" si="7"/>
        <v/>
      </c>
      <c r="M36" s="177" t="str">
        <f>IF(B36="","",IF(K36=list!$U$2,"",IF('Container Panel'!$A$59&gt;0,'Container Panel'!$A$59,Maintenance!$D$59)))</f>
        <v/>
      </c>
      <c r="O36" s="156">
        <v>35</v>
      </c>
      <c r="Q36" s="78"/>
      <c r="R36" s="78"/>
      <c r="S36" s="78"/>
      <c r="X36" s="152">
        <v>10</v>
      </c>
      <c r="Y36" s="76">
        <f t="shared" si="1"/>
        <v>999</v>
      </c>
      <c r="Z36" s="76" t="str">
        <f t="shared" si="2"/>
        <v/>
      </c>
      <c r="AA36" s="152" t="str">
        <f t="shared" si="4"/>
        <v/>
      </c>
      <c r="AB36" s="152" t="str">
        <f t="shared" si="5"/>
        <v/>
      </c>
      <c r="AC36" s="152" t="str">
        <f t="shared" si="6"/>
        <v/>
      </c>
    </row>
    <row r="37" spans="1:34">
      <c r="A37" s="191"/>
      <c r="B37" s="191"/>
      <c r="C37" s="191"/>
      <c r="D37" s="191"/>
      <c r="E37" s="191"/>
      <c r="F37" s="191"/>
      <c r="G37" s="191"/>
      <c r="H37" s="191"/>
      <c r="I37" s="191"/>
      <c r="J37" s="191"/>
      <c r="K37" s="191"/>
      <c r="L37" s="191"/>
      <c r="M37" s="191"/>
      <c r="O37" s="156">
        <v>36</v>
      </c>
      <c r="Q37" s="152"/>
      <c r="R37" s="152"/>
      <c r="S37" s="152"/>
    </row>
    <row r="38" spans="1:34" s="150" customFormat="1" ht="17.25" hidden="1" outlineLevel="1" thickBot="1">
      <c r="A38" s="91"/>
      <c r="B38" s="91">
        <v>1</v>
      </c>
      <c r="C38" s="91">
        <v>2</v>
      </c>
      <c r="D38" s="91">
        <v>3</v>
      </c>
      <c r="E38" s="91">
        <v>4</v>
      </c>
      <c r="F38" s="91">
        <v>5</v>
      </c>
      <c r="G38" s="91">
        <v>6</v>
      </c>
      <c r="H38" s="91">
        <v>7</v>
      </c>
      <c r="I38" s="91">
        <v>8</v>
      </c>
      <c r="J38" s="91">
        <v>9</v>
      </c>
      <c r="K38" s="91">
        <v>10</v>
      </c>
      <c r="L38" s="91">
        <v>11</v>
      </c>
      <c r="M38" s="91">
        <v>12</v>
      </c>
      <c r="N38" s="150">
        <v>13</v>
      </c>
      <c r="O38" s="153">
        <v>37</v>
      </c>
      <c r="P38" s="150">
        <v>15</v>
      </c>
      <c r="Q38" s="150">
        <v>16</v>
      </c>
      <c r="R38" s="150">
        <v>17</v>
      </c>
      <c r="S38" s="150">
        <v>18</v>
      </c>
      <c r="T38" s="150">
        <v>19</v>
      </c>
      <c r="U38" s="150">
        <v>20</v>
      </c>
      <c r="V38" s="150">
        <v>21</v>
      </c>
      <c r="W38" s="150">
        <v>22</v>
      </c>
      <c r="X38" s="150">
        <v>23</v>
      </c>
      <c r="Y38" s="150">
        <v>24</v>
      </c>
      <c r="Z38" s="150">
        <v>25</v>
      </c>
      <c r="AA38" s="150">
        <v>26</v>
      </c>
      <c r="AB38" s="150">
        <v>27</v>
      </c>
      <c r="AC38" s="150">
        <v>28</v>
      </c>
      <c r="AD38" s="150">
        <v>29</v>
      </c>
      <c r="AE38" s="150">
        <v>30</v>
      </c>
      <c r="AF38" s="150">
        <v>31</v>
      </c>
      <c r="AG38" s="150">
        <v>32</v>
      </c>
      <c r="AH38" s="150">
        <v>33</v>
      </c>
    </row>
    <row r="39" spans="1:34" collapsed="1">
      <c r="A39" s="334" t="s">
        <v>229</v>
      </c>
      <c r="B39" s="335"/>
      <c r="C39" s="335"/>
      <c r="D39" s="335"/>
      <c r="E39" s="335"/>
      <c r="F39" s="335"/>
      <c r="G39" s="335"/>
      <c r="H39" s="335"/>
      <c r="I39" s="335"/>
      <c r="J39" s="335"/>
      <c r="K39" s="335"/>
      <c r="L39" s="335"/>
      <c r="M39" s="335"/>
      <c r="O39" s="156">
        <v>38</v>
      </c>
    </row>
    <row r="40" spans="1:34">
      <c r="A40" s="84" t="s">
        <v>73</v>
      </c>
      <c r="B40" s="84" t="s">
        <v>230</v>
      </c>
      <c r="C40" s="84" t="s">
        <v>297</v>
      </c>
      <c r="D40" s="84" t="s">
        <v>298</v>
      </c>
      <c r="E40" s="84" t="s">
        <v>299</v>
      </c>
      <c r="F40" s="84" t="s">
        <v>261</v>
      </c>
      <c r="G40" s="84" t="s">
        <v>262</v>
      </c>
      <c r="H40" s="84" t="s">
        <v>263</v>
      </c>
      <c r="I40" s="84" t="s">
        <v>79</v>
      </c>
      <c r="J40" s="84" t="s">
        <v>127</v>
      </c>
      <c r="K40" s="84" t="s">
        <v>226</v>
      </c>
      <c r="L40" s="84" t="s">
        <v>314</v>
      </c>
      <c r="M40" s="84" t="s">
        <v>432</v>
      </c>
      <c r="O40" s="156">
        <v>39</v>
      </c>
      <c r="Q40" s="84" t="s">
        <v>297</v>
      </c>
      <c r="R40" s="84" t="s">
        <v>298</v>
      </c>
      <c r="S40" s="84" t="s">
        <v>299</v>
      </c>
      <c r="X40" s="152" t="s">
        <v>283</v>
      </c>
      <c r="Y40" s="152"/>
      <c r="Z40" s="152">
        <f>COUNTA(Z41:Z100)-COUNTBLANK(Z41:Z100)</f>
        <v>20</v>
      </c>
      <c r="AA40" s="152"/>
      <c r="AB40" s="152"/>
      <c r="AC40" s="152"/>
    </row>
    <row r="41" spans="1:34">
      <c r="A41" s="84" t="s">
        <v>71</v>
      </c>
      <c r="B41" s="182" t="s">
        <v>20</v>
      </c>
      <c r="C41" s="177"/>
      <c r="D41" s="177"/>
      <c r="E41" s="177"/>
      <c r="F41" s="177">
        <f>IFERROR(VLOOKUP($B41,Maintenance!$C$17:$Z$56,Maintenance!G$14,0),"")</f>
        <v>1.2</v>
      </c>
      <c r="G41" s="177">
        <f>IFERROR(VLOOKUP($B41,Maintenance!$C$17:$Z$56,Maintenance!H$14,0),"")</f>
        <v>0.5</v>
      </c>
      <c r="H41" s="177">
        <f>IFERROR(VLOOKUP($B41,Maintenance!$C$17:$Z$56,Maintenance!I$14,0),"")</f>
        <v>0.28000000000000003</v>
      </c>
      <c r="I41" s="193">
        <f>IFERROR(IF(L41&gt;0,IF(K41=list!$C$3,$L$41,L41/VLOOKUP(B41,Maintenance!$C$17:$Q$56,Maintenance!$L$14,0)/'Container Panel'!$B$2*UI!$H$5),VLOOKUP($B41,Maintenance!$C$17:$N$56,Maintenance!N$14,0)),"")</f>
        <v>1.8320000000000001</v>
      </c>
      <c r="J41" s="193">
        <f>IFERROR(IF(F41*G41*H41=0,"",F41*G41*H41),"")</f>
        <v>0.16800000000000001</v>
      </c>
      <c r="K41" s="182" t="str">
        <f>IFERROR(VLOOKUP(B41,Maintenance!$C$17:$U$56,Maintenance!$R$14,0),"")</f>
        <v>Box</v>
      </c>
      <c r="L41" s="182"/>
      <c r="M41" s="288">
        <f>IFERROR(VLOOKUP(B41,Maintenance!$C$17:$U$56,Maintenance!$L$14,0),"")</f>
        <v>4</v>
      </c>
      <c r="O41" s="156">
        <v>40</v>
      </c>
      <c r="Q41" s="69">
        <f>IFERROR(VLOOKUP($B41,Maintenance!$C$17:$Q$56,Maintenance!$O$14,0),"")</f>
        <v>1.165</v>
      </c>
      <c r="R41" s="69">
        <f>IFERROR(VLOOKUP($B41,Maintenance!$C$17:$Q$56,Maintenance!$P$14,0),"")</f>
        <v>0.46499999999999997</v>
      </c>
      <c r="S41" s="69">
        <f>IFERROR(VLOOKUP($B41,Maintenance!$C$17:$Q$56,Maintenance!$Q$14,0),"")</f>
        <v>0.27</v>
      </c>
      <c r="X41" s="152">
        <v>1</v>
      </c>
      <c r="Y41" s="152">
        <f>IF(Y40=999,999,IF(AND($A$43=0,X41=1),$X$81,IF(X41&lt;=$A$43,X41,IF(X40=Y40,$X$81,IF(Y40+1&lt;=$A$83+$X$81-1,Y40+1,999)))))</f>
        <v>1</v>
      </c>
      <c r="Z41" s="152" t="str">
        <f t="shared" ref="Z41:Z72" si="8">IFERROR(IF(INDEX(Box,MATCH($Y$41:$Y$100,$X$41:$X$100,0))=0,"",INDEX(Box,MATCH($Y$41:$Y$100,$X$41:$X$100,0))),"")</f>
        <v>PC</v>
      </c>
      <c r="AA41" s="152"/>
      <c r="AB41" s="152"/>
      <c r="AC41" s="152"/>
    </row>
    <row r="42" spans="1:34">
      <c r="A42" s="177" t="s">
        <v>105</v>
      </c>
      <c r="B42" s="182" t="s">
        <v>21</v>
      </c>
      <c r="C42" s="177"/>
      <c r="D42" s="177"/>
      <c r="E42" s="177"/>
      <c r="F42" s="177">
        <f>IFERROR(VLOOKUP($B42,Maintenance!$C$17:$Z$56,Maintenance!G$14,0),"")</f>
        <v>0.8</v>
      </c>
      <c r="G42" s="177">
        <f>IFERROR(VLOOKUP($B42,Maintenance!$C$17:$Z$56,Maintenance!H$14,0),"")</f>
        <v>0.6</v>
      </c>
      <c r="H42" s="177">
        <f>IFERROR(VLOOKUP($B42,Maintenance!$C$17:$Z$56,Maintenance!I$14,0),"")</f>
        <v>0.34</v>
      </c>
      <c r="I42" s="193">
        <f>IFERROR(IF(L42&gt;0,IF(K42=list!$C$3,$L$41,L42/VLOOKUP(B42,Maintenance!$C$17:$Q$56,Maintenance!$L$14,0)/'Container Panel'!$B$2*UI!$H$5),VLOOKUP($B42,Maintenance!$C$17:$N$56,Maintenance!N$14,0)),"")</f>
        <v>1.536</v>
      </c>
      <c r="J42" s="193">
        <f t="shared" ref="J42:J100" si="9">IFERROR(IF(F42*G42*H42=0,"",F42*G42*H42),"")</f>
        <v>0.16320000000000001</v>
      </c>
      <c r="K42" s="182" t="str">
        <f>IFERROR(VLOOKUP(B42,Maintenance!$C$17:$U$56,Maintenance!$R$14,0),"")</f>
        <v>Box</v>
      </c>
      <c r="L42" s="182"/>
      <c r="M42" s="288">
        <f>IFERROR(VLOOKUP(B42,Maintenance!$C$17:$U$56,Maintenance!$L$14,0),"")</f>
        <v>4</v>
      </c>
      <c r="O42" s="156">
        <v>41</v>
      </c>
      <c r="Q42" s="69">
        <f>IFERROR(VLOOKUP($B42,Maintenance!$C$17:$Q$56,Maintenance!$O$14,0),"")</f>
        <v>0.76500000000000001</v>
      </c>
      <c r="R42" s="69">
        <f>IFERROR(VLOOKUP($B42,Maintenance!$C$17:$Q$56,Maintenance!$P$14,0),"")</f>
        <v>0.56499999999999995</v>
      </c>
      <c r="S42" s="69">
        <f>IFERROR(VLOOKUP($B42,Maintenance!$C$17:$Q$56,Maintenance!$Q$14,0),"")</f>
        <v>0.33</v>
      </c>
      <c r="X42" s="152">
        <v>2</v>
      </c>
      <c r="Y42" s="152">
        <f t="shared" ref="Y42:Y100" si="10">IF(Y41=999,999,IF(AND($A$43=0,X42=1),$X$81,IF(X42&lt;=$A$43,X42,IF(X41=Y41,$X$81,IF(Y41+1&lt;=$A$83+$X$81-1,Y41+1,999)))))</f>
        <v>2</v>
      </c>
      <c r="Z42" s="152" t="str">
        <f t="shared" si="8"/>
        <v>EU8634</v>
      </c>
      <c r="AA42" s="152"/>
      <c r="AB42" s="152"/>
      <c r="AC42" s="152"/>
    </row>
    <row r="43" spans="1:34">
      <c r="A43" s="289">
        <f>COUNTA(B41:B80)</f>
        <v>19</v>
      </c>
      <c r="B43" s="182" t="s">
        <v>22</v>
      </c>
      <c r="C43" s="177"/>
      <c r="D43" s="177"/>
      <c r="E43" s="177"/>
      <c r="F43" s="177">
        <f>IFERROR(VLOOKUP($B43,Maintenance!$C$17:$Z$56,Maintenance!G$14,0),"")</f>
        <v>0.8</v>
      </c>
      <c r="G43" s="177">
        <f>IFERROR(VLOOKUP($B43,Maintenance!$C$17:$Z$56,Maintenance!H$14,0),"")</f>
        <v>0.6</v>
      </c>
      <c r="H43" s="177">
        <f>IFERROR(VLOOKUP($B43,Maintenance!$C$17:$Z$56,Maintenance!I$14,0),"")</f>
        <v>0.28000000000000003</v>
      </c>
      <c r="I43" s="193">
        <f>IFERROR(IF(L43&gt;0,IF(K43=list!$C$3,$L$41,L43/VLOOKUP(B43,Maintenance!$C$17:$Q$56,Maintenance!$L$14,0)/'Container Panel'!$B$2*UI!$H$5),VLOOKUP($B43,Maintenance!$C$17:$N$56,Maintenance!N$14,0)),"")</f>
        <v>1.4079999999999999</v>
      </c>
      <c r="J43" s="193">
        <f t="shared" si="9"/>
        <v>0.13440000000000002</v>
      </c>
      <c r="K43" s="182" t="str">
        <f>IFERROR(VLOOKUP(B43,Maintenance!$C$17:$U$56,Maintenance!$R$14,0),"")</f>
        <v>Box</v>
      </c>
      <c r="L43" s="182"/>
      <c r="M43" s="288">
        <f>IFERROR(VLOOKUP(B43,Maintenance!$C$17:$U$56,Maintenance!$L$14,0),"")</f>
        <v>4</v>
      </c>
      <c r="O43" s="156">
        <v>42</v>
      </c>
      <c r="Q43" s="69">
        <f>IFERROR(VLOOKUP($B43,Maintenance!$C$17:$Q$56,Maintenance!$O$14,0),"")</f>
        <v>0.76500000000000001</v>
      </c>
      <c r="R43" s="69">
        <f>IFERROR(VLOOKUP($B43,Maintenance!$C$17:$Q$56,Maintenance!$P$14,0),"")</f>
        <v>0.56499999999999995</v>
      </c>
      <c r="S43" s="69">
        <f>IFERROR(VLOOKUP($B43,Maintenance!$C$17:$Q$56,Maintenance!$Q$14,0),"")</f>
        <v>0.27</v>
      </c>
      <c r="X43" s="152">
        <v>3</v>
      </c>
      <c r="Y43" s="152">
        <f t="shared" si="10"/>
        <v>3</v>
      </c>
      <c r="Z43" s="152" t="str">
        <f t="shared" si="8"/>
        <v>PA</v>
      </c>
      <c r="AA43" s="152"/>
      <c r="AB43" s="152"/>
      <c r="AC43" s="152"/>
    </row>
    <row r="44" spans="1:34">
      <c r="A44" s="84" t="s">
        <v>333</v>
      </c>
      <c r="B44" s="182" t="s">
        <v>23</v>
      </c>
      <c r="C44" s="177"/>
      <c r="D44" s="177"/>
      <c r="E44" s="177"/>
      <c r="F44" s="177">
        <f>IFERROR(VLOOKUP($B44,Maintenance!$C$17:$Z$56,Maintenance!G$14,0),"")</f>
        <v>1</v>
      </c>
      <c r="G44" s="177">
        <f>IFERROR(VLOOKUP($B44,Maintenance!$C$17:$Z$56,Maintenance!H$14,0),"")</f>
        <v>0.4</v>
      </c>
      <c r="H44" s="177">
        <f>IFERROR(VLOOKUP($B44,Maintenance!$C$17:$Z$56,Maintenance!I$14,0),"")</f>
        <v>0.28000000000000003</v>
      </c>
      <c r="I44" s="193">
        <f>IFERROR(IF(L44&gt;0,IF(K44=list!$C$3,$L$41,L44/VLOOKUP(B44,Maintenance!$C$17:$Q$56,Maintenance!$L$14,0)/'Container Panel'!$B$2*UI!$H$5),VLOOKUP($B44,Maintenance!$C$17:$N$56,Maintenance!N$14,0)),"")</f>
        <v>1.536</v>
      </c>
      <c r="J44" s="193">
        <f t="shared" si="9"/>
        <v>0.11200000000000002</v>
      </c>
      <c r="K44" s="182" t="str">
        <f>IFERROR(VLOOKUP(B44,Maintenance!$C$17:$U$56,Maintenance!$R$14,0),"")</f>
        <v>Box</v>
      </c>
      <c r="L44" s="182"/>
      <c r="M44" s="288">
        <f>IFERROR(VLOOKUP(B44,Maintenance!$C$17:$U$56,Maintenance!$L$14,0),"")</f>
        <v>4</v>
      </c>
      <c r="O44" s="156">
        <v>43</v>
      </c>
      <c r="Q44" s="69">
        <f>IFERROR(VLOOKUP($B44,Maintenance!$C$17:$Q$56,Maintenance!$O$14,0),"")</f>
        <v>0.96499999999999997</v>
      </c>
      <c r="R44" s="69">
        <f>IFERROR(VLOOKUP($B44,Maintenance!$C$17:$Q$56,Maintenance!$P$14,0),"")</f>
        <v>0.36499999999999999</v>
      </c>
      <c r="S44" s="69">
        <f>IFERROR(VLOOKUP($B44,Maintenance!$C$17:$Q$56,Maintenance!$Q$14,0),"")</f>
        <v>0.27</v>
      </c>
      <c r="X44" s="152">
        <v>4</v>
      </c>
      <c r="Y44" s="152">
        <f t="shared" si="10"/>
        <v>4</v>
      </c>
      <c r="Z44" s="152" t="str">
        <f t="shared" si="8"/>
        <v>PB</v>
      </c>
      <c r="AA44" s="152"/>
      <c r="AB44" s="152"/>
      <c r="AC44" s="152"/>
    </row>
    <row r="45" spans="1:34">
      <c r="A45" s="225">
        <v>3.5000000000000003E-2</v>
      </c>
      <c r="B45" s="182" t="s">
        <v>24</v>
      </c>
      <c r="C45" s="177"/>
      <c r="D45" s="177"/>
      <c r="E45" s="177"/>
      <c r="F45" s="177">
        <f>IFERROR(VLOOKUP($B45,Maintenance!$C$17:$Z$56,Maintenance!G$14,0),"")</f>
        <v>0.8</v>
      </c>
      <c r="G45" s="177">
        <f>IFERROR(VLOOKUP($B45,Maintenance!$C$17:$Z$56,Maintenance!H$14,0),"")</f>
        <v>0.6</v>
      </c>
      <c r="H45" s="177">
        <f>IFERROR(VLOOKUP($B45,Maintenance!$C$17:$Z$56,Maintenance!I$14,0),"")</f>
        <v>0.23</v>
      </c>
      <c r="I45" s="193">
        <f>IFERROR(IF(L45&gt;0,IF(K45=list!$C$3,$L$41,L45/VLOOKUP(B45,Maintenance!$C$17:$Q$56,Maintenance!$L$14,0)/'Container Panel'!$B$2*UI!$H$5),VLOOKUP($B45,Maintenance!$C$17:$N$56,Maintenance!N$14,0)),"")</f>
        <v>1.288</v>
      </c>
      <c r="J45" s="193">
        <f t="shared" si="9"/>
        <v>0.1104</v>
      </c>
      <c r="K45" s="182" t="str">
        <f>IFERROR(VLOOKUP(B45,Maintenance!$C$17:$U$56,Maintenance!$R$14,0),"")</f>
        <v>Box</v>
      </c>
      <c r="L45" s="182"/>
      <c r="M45" s="288">
        <f>IFERROR(VLOOKUP(B45,Maintenance!$C$17:$U$56,Maintenance!$L$14,0),"")</f>
        <v>4</v>
      </c>
      <c r="O45" s="156">
        <v>44</v>
      </c>
      <c r="Q45" s="69">
        <f>IFERROR(VLOOKUP($B45,Maintenance!$C$17:$Q$56,Maintenance!$O$14,0),"")</f>
        <v>0.76500000000000001</v>
      </c>
      <c r="R45" s="69">
        <f>IFERROR(VLOOKUP($B45,Maintenance!$C$17:$Q$56,Maintenance!$P$14,0),"")</f>
        <v>0.56499999999999995</v>
      </c>
      <c r="S45" s="69">
        <f>IFERROR(VLOOKUP($B45,Maintenance!$C$17:$Q$56,Maintenance!$Q$14,0),"")</f>
        <v>0.22</v>
      </c>
      <c r="X45" s="152">
        <v>5</v>
      </c>
      <c r="Y45" s="152">
        <f t="shared" si="10"/>
        <v>5</v>
      </c>
      <c r="Z45" s="152" t="str">
        <f t="shared" si="8"/>
        <v>EU8623</v>
      </c>
      <c r="AA45" s="152"/>
      <c r="AB45" s="152"/>
      <c r="AC45" s="152"/>
    </row>
    <row r="46" spans="1:34">
      <c r="A46" s="84" t="s">
        <v>332</v>
      </c>
      <c r="B46" s="182" t="s">
        <v>25</v>
      </c>
      <c r="C46" s="177"/>
      <c r="D46" s="177"/>
      <c r="E46" s="177"/>
      <c r="F46" s="177">
        <f>IFERROR(VLOOKUP($B46,Maintenance!$C$17:$Z$56,Maintenance!G$14,0),"")</f>
        <v>1.2</v>
      </c>
      <c r="G46" s="177">
        <f>IFERROR(VLOOKUP($B46,Maintenance!$C$17:$Z$56,Maintenance!H$14,0),"")</f>
        <v>0.4</v>
      </c>
      <c r="H46" s="177">
        <f>IFERROR(VLOOKUP($B46,Maintenance!$C$17:$Z$56,Maintenance!I$14,0),"")</f>
        <v>0.23</v>
      </c>
      <c r="I46" s="193">
        <f>IFERROR(IF(L46&gt;0,IF(K46=list!$C$3,$L$41,L46/VLOOKUP(B46,Maintenance!$C$17:$Q$56,Maintenance!$L$14,0)/'Container Panel'!$B$2*UI!$H$5),VLOOKUP($B46,Maintenance!$C$17:$N$56,Maintenance!N$14,0)),"")</f>
        <v>1.64</v>
      </c>
      <c r="J46" s="193">
        <f t="shared" si="9"/>
        <v>0.1104</v>
      </c>
      <c r="K46" s="182" t="str">
        <f>IFERROR(VLOOKUP(B46,Maintenance!$C$17:$U$56,Maintenance!$R$14,0),"")</f>
        <v>Box</v>
      </c>
      <c r="L46" s="182"/>
      <c r="M46" s="288">
        <f>IFERROR(VLOOKUP(B46,Maintenance!$C$17:$U$56,Maintenance!$L$14,0),"")</f>
        <v>4</v>
      </c>
      <c r="O46" s="156">
        <v>45</v>
      </c>
      <c r="Q46" s="69">
        <f>IFERROR(VLOOKUP($B46,Maintenance!$C$17:$Q$56,Maintenance!$O$14,0),"")</f>
        <v>1.165</v>
      </c>
      <c r="R46" s="69">
        <f>IFERROR(VLOOKUP($B46,Maintenance!$C$17:$Q$56,Maintenance!$P$14,0),"")</f>
        <v>0.36499999999999999</v>
      </c>
      <c r="S46" s="69">
        <f>IFERROR(VLOOKUP($B46,Maintenance!$C$17:$Q$56,Maintenance!$Q$14,0),"")</f>
        <v>0.22</v>
      </c>
      <c r="X46" s="152">
        <v>6</v>
      </c>
      <c r="Y46" s="152">
        <f t="shared" si="10"/>
        <v>6</v>
      </c>
      <c r="Z46" s="152" t="str">
        <f t="shared" si="8"/>
        <v>EU12423</v>
      </c>
      <c r="AA46" s="152"/>
      <c r="AB46" s="152"/>
      <c r="AC46" s="152"/>
    </row>
    <row r="47" spans="1:34">
      <c r="A47" s="225">
        <v>0.01</v>
      </c>
      <c r="B47" s="182" t="s">
        <v>26</v>
      </c>
      <c r="C47" s="177"/>
      <c r="D47" s="177"/>
      <c r="E47" s="177"/>
      <c r="F47" s="177">
        <f>IFERROR(VLOOKUP($B47,Maintenance!$C$17:$Z$56,Maintenance!G$14,0),"")</f>
        <v>0.6</v>
      </c>
      <c r="G47" s="177">
        <f>IFERROR(VLOOKUP($B47,Maintenance!$C$17:$Z$56,Maintenance!H$14,0),"")</f>
        <v>0.4</v>
      </c>
      <c r="H47" s="177">
        <f>IFERROR(VLOOKUP($B47,Maintenance!$C$17:$Z$56,Maintenance!I$14,0),"")</f>
        <v>0.34</v>
      </c>
      <c r="I47" s="193">
        <f>IFERROR(IF(L47&gt;0,IF(K47=list!$C$3,$L$41,L47/VLOOKUP(B47,Maintenance!$C$17:$Q$56,Maintenance!$L$14,0)/'Container Panel'!$B$2*UI!$H$5),VLOOKUP($B47,Maintenance!$C$17:$N$56,Maintenance!N$14,0)),"")</f>
        <v>0.80400000000000005</v>
      </c>
      <c r="J47" s="193">
        <f t="shared" si="9"/>
        <v>8.1600000000000006E-2</v>
      </c>
      <c r="K47" s="182" t="str">
        <f>IFERROR(VLOOKUP(B47,Maintenance!$C$17:$U$56,Maintenance!$R$14,0),"")</f>
        <v>Box</v>
      </c>
      <c r="L47" s="182"/>
      <c r="M47" s="288">
        <f>IFERROR(VLOOKUP(B47,Maintenance!$C$17:$U$56,Maintenance!$L$14,0),"")</f>
        <v>4</v>
      </c>
      <c r="O47" s="156">
        <v>46</v>
      </c>
      <c r="Q47" s="69">
        <f>IFERROR(VLOOKUP($B47,Maintenance!$C$17:$Q$56,Maintenance!$O$14,0),"")</f>
        <v>0.56499999999999995</v>
      </c>
      <c r="R47" s="69">
        <f>IFERROR(VLOOKUP($B47,Maintenance!$C$17:$Q$56,Maintenance!$P$14,0),"")</f>
        <v>0.36499999999999999</v>
      </c>
      <c r="S47" s="69">
        <f>IFERROR(VLOOKUP($B47,Maintenance!$C$17:$Q$56,Maintenance!$Q$14,0),"")</f>
        <v>0.33</v>
      </c>
      <c r="X47" s="152">
        <v>7</v>
      </c>
      <c r="Y47" s="152">
        <f t="shared" si="10"/>
        <v>7</v>
      </c>
      <c r="Z47" s="152" t="str">
        <f t="shared" si="8"/>
        <v>EU6434</v>
      </c>
      <c r="AA47" s="152"/>
      <c r="AB47" s="152"/>
      <c r="AC47" s="152"/>
    </row>
    <row r="48" spans="1:34">
      <c r="A48" s="84" t="s">
        <v>330</v>
      </c>
      <c r="B48" s="182" t="s">
        <v>27</v>
      </c>
      <c r="C48" s="177"/>
      <c r="D48" s="177"/>
      <c r="E48" s="177"/>
      <c r="F48" s="177">
        <f>IFERROR(VLOOKUP($B48,Maintenance!$C$17:$Z$56,Maintenance!G$14,0),"")</f>
        <v>0.6</v>
      </c>
      <c r="G48" s="177">
        <f>IFERROR(VLOOKUP($B48,Maintenance!$C$17:$Z$56,Maintenance!H$14,0),"")</f>
        <v>0.4</v>
      </c>
      <c r="H48" s="177">
        <f>IFERROR(VLOOKUP($B48,Maintenance!$C$17:$Z$56,Maintenance!I$14,0),"")</f>
        <v>0.28000000000000003</v>
      </c>
      <c r="I48" s="193">
        <f>IFERROR(IF(L48&gt;0,IF(K48=list!$C$3,$L$41,L48/VLOOKUP(B48,Maintenance!$C$17:$Q$56,Maintenance!$L$14,0)/'Container Panel'!$B$2*UI!$H$5),VLOOKUP($B48,Maintenance!$C$17:$N$56,Maintenance!N$14,0)),"")</f>
        <v>0.69599999999999995</v>
      </c>
      <c r="J48" s="193">
        <f t="shared" si="9"/>
        <v>6.720000000000001E-2</v>
      </c>
      <c r="K48" s="182" t="str">
        <f>IFERROR(VLOOKUP(B48,Maintenance!$C$17:$U$56,Maintenance!$R$14,0),"")</f>
        <v>Box</v>
      </c>
      <c r="L48" s="182"/>
      <c r="M48" s="288">
        <f>IFERROR(VLOOKUP(B48,Maintenance!$C$17:$U$56,Maintenance!$L$14,0),"")</f>
        <v>4</v>
      </c>
      <c r="O48" s="156">
        <v>47</v>
      </c>
      <c r="Q48" s="69">
        <f>IFERROR(VLOOKUP($B48,Maintenance!$C$17:$Q$56,Maintenance!$O$14,0),"")</f>
        <v>0.56499999999999995</v>
      </c>
      <c r="R48" s="69">
        <f>IFERROR(VLOOKUP($B48,Maintenance!$C$17:$Q$56,Maintenance!$P$14,0),"")</f>
        <v>0.36499999999999999</v>
      </c>
      <c r="S48" s="69">
        <f>IFERROR(VLOOKUP($B48,Maintenance!$C$17:$Q$56,Maintenance!$Q$14,0),"")</f>
        <v>0.27</v>
      </c>
      <c r="X48" s="152">
        <v>8</v>
      </c>
      <c r="Y48" s="152">
        <f t="shared" si="10"/>
        <v>8</v>
      </c>
      <c r="Z48" s="152" t="str">
        <f t="shared" si="8"/>
        <v>D</v>
      </c>
      <c r="AA48" s="152"/>
      <c r="AB48" s="152"/>
      <c r="AC48" s="152"/>
    </row>
    <row r="49" spans="1:29">
      <c r="A49" s="225">
        <v>0.1</v>
      </c>
      <c r="B49" s="182" t="s">
        <v>28</v>
      </c>
      <c r="C49" s="177"/>
      <c r="D49" s="177"/>
      <c r="E49" s="177"/>
      <c r="F49" s="177">
        <f>IFERROR(VLOOKUP($B49,Maintenance!$C$17:$Z$56,Maintenance!G$14,0),"")</f>
        <v>0.6</v>
      </c>
      <c r="G49" s="177">
        <f>IFERROR(VLOOKUP($B49,Maintenance!$C$17:$Z$56,Maintenance!H$14,0),"")</f>
        <v>0.4</v>
      </c>
      <c r="H49" s="177">
        <f>IFERROR(VLOOKUP($B49,Maintenance!$C$17:$Z$56,Maintenance!I$14,0),"")</f>
        <v>0.23</v>
      </c>
      <c r="I49" s="193">
        <f>IFERROR(IF(L49&gt;0,IF(K49=list!$C$3,$L$41,L49/VLOOKUP(B49,Maintenance!$C$17:$Q$56,Maintenance!$L$14,0)/'Container Panel'!$B$2*UI!$H$5),VLOOKUP($B49,Maintenance!$C$17:$N$56,Maintenance!N$14,0)),"")</f>
        <v>0.64</v>
      </c>
      <c r="J49" s="193">
        <f t="shared" si="9"/>
        <v>5.5199999999999999E-2</v>
      </c>
      <c r="K49" s="182" t="str">
        <f>IFERROR(VLOOKUP(B49,Maintenance!$C$17:$U$56,Maintenance!$R$14,0),"")</f>
        <v>Box</v>
      </c>
      <c r="L49" s="182"/>
      <c r="M49" s="288">
        <f>IFERROR(VLOOKUP(B49,Maintenance!$C$17:$U$56,Maintenance!$L$14,0),"")</f>
        <v>4</v>
      </c>
      <c r="O49" s="156">
        <v>48</v>
      </c>
      <c r="Q49" s="69">
        <f>IFERROR(VLOOKUP($B49,Maintenance!$C$17:$Q$56,Maintenance!$O$14,0),"")</f>
        <v>0.56499999999999995</v>
      </c>
      <c r="R49" s="69">
        <f>IFERROR(VLOOKUP($B49,Maintenance!$C$17:$Q$56,Maintenance!$P$14,0),"")</f>
        <v>0.36499999999999999</v>
      </c>
      <c r="S49" s="69">
        <f>IFERROR(VLOOKUP($B49,Maintenance!$C$17:$Q$56,Maintenance!$Q$14,0),"")</f>
        <v>0.22</v>
      </c>
      <c r="X49" s="152">
        <v>9</v>
      </c>
      <c r="Y49" s="152">
        <f t="shared" si="10"/>
        <v>9</v>
      </c>
      <c r="Z49" s="152" t="str">
        <f t="shared" si="8"/>
        <v>EU6423</v>
      </c>
      <c r="AA49" s="152"/>
      <c r="AB49" s="152"/>
      <c r="AC49" s="152"/>
    </row>
    <row r="50" spans="1:29">
      <c r="A50" s="84" t="s">
        <v>331</v>
      </c>
      <c r="B50" s="182" t="s">
        <v>29</v>
      </c>
      <c r="C50" s="177"/>
      <c r="D50" s="177"/>
      <c r="E50" s="177"/>
      <c r="F50" s="177">
        <f>IFERROR(VLOOKUP($B50,Maintenance!$C$17:$Z$56,Maintenance!G$14,0),"")</f>
        <v>0.6</v>
      </c>
      <c r="G50" s="177">
        <f>IFERROR(VLOOKUP($B50,Maintenance!$C$17:$Z$56,Maintenance!H$14,0),"")</f>
        <v>0.4</v>
      </c>
      <c r="H50" s="177">
        <f>IFERROR(VLOOKUP($B50,Maintenance!$C$17:$Z$56,Maintenance!I$14,0),"")</f>
        <v>0.14799999999999999</v>
      </c>
      <c r="I50" s="193">
        <f>IFERROR(IF(L50&gt;0,IF(K50=list!$C$3,$L$41,L50/VLOOKUP(B50,Maintenance!$C$17:$Q$56,Maintenance!$L$14,0)/'Container Panel'!$B$2*UI!$H$5),VLOOKUP($B50,Maintenance!$C$17:$N$56,Maintenance!N$14,0)),"")</f>
        <v>0.56799999999999995</v>
      </c>
      <c r="J50" s="193">
        <f t="shared" si="9"/>
        <v>3.5519999999999996E-2</v>
      </c>
      <c r="K50" s="182" t="str">
        <f>IFERROR(VLOOKUP(B50,Maintenance!$C$17:$U$56,Maintenance!$R$14,0),"")</f>
        <v>Box</v>
      </c>
      <c r="L50" s="182"/>
      <c r="M50" s="288">
        <f>IFERROR(VLOOKUP(B50,Maintenance!$C$17:$U$56,Maintenance!$L$14,0),"")</f>
        <v>4</v>
      </c>
      <c r="O50" s="156">
        <v>49</v>
      </c>
      <c r="Q50" s="69">
        <f>IFERROR(VLOOKUP($B50,Maintenance!$C$17:$Q$56,Maintenance!$O$14,0),"")</f>
        <v>0.56499999999999995</v>
      </c>
      <c r="R50" s="69">
        <f>IFERROR(VLOOKUP($B50,Maintenance!$C$17:$Q$56,Maintenance!$P$14,0),"")</f>
        <v>0.36499999999999999</v>
      </c>
      <c r="S50" s="69">
        <f>IFERROR(VLOOKUP($B50,Maintenance!$C$17:$Q$56,Maintenance!$Q$14,0),"")</f>
        <v>0.13799999999999998</v>
      </c>
      <c r="X50" s="152">
        <v>10</v>
      </c>
      <c r="Y50" s="152">
        <f t="shared" si="10"/>
        <v>10</v>
      </c>
      <c r="Z50" s="152" t="str">
        <f t="shared" si="8"/>
        <v>H</v>
      </c>
      <c r="AA50" s="152"/>
      <c r="AB50" s="152"/>
      <c r="AC50" s="152"/>
    </row>
    <row r="51" spans="1:29">
      <c r="A51" s="225">
        <v>0.3</v>
      </c>
      <c r="B51" s="182" t="s">
        <v>30</v>
      </c>
      <c r="C51" s="177"/>
      <c r="D51" s="177"/>
      <c r="E51" s="177"/>
      <c r="F51" s="177">
        <f>IFERROR(VLOOKUP($B51,Maintenance!$C$17:$Z$56,Maintenance!G$14,0),"")</f>
        <v>0.4</v>
      </c>
      <c r="G51" s="177">
        <f>IFERROR(VLOOKUP($B51,Maintenance!$C$17:$Z$56,Maintenance!H$14,0),"")</f>
        <v>0.3</v>
      </c>
      <c r="H51" s="177">
        <f>IFERROR(VLOOKUP($B51,Maintenance!$C$17:$Z$56,Maintenance!I$14,0),"")</f>
        <v>0.28000000000000003</v>
      </c>
      <c r="I51" s="193">
        <f>IFERROR(IF(L51&gt;0,IF(K51=list!$C$3,$L$41,L51/VLOOKUP(B51,Maintenance!$C$17:$Q$56,Maintenance!$L$14,0)/'Container Panel'!$B$2*UI!$H$5),VLOOKUP($B51,Maintenance!$C$17:$N$56,Maintenance!N$14,0)),"")</f>
        <v>0.54400000000000004</v>
      </c>
      <c r="J51" s="193">
        <f t="shared" si="9"/>
        <v>3.3600000000000005E-2</v>
      </c>
      <c r="K51" s="182" t="str">
        <f>IFERROR(VLOOKUP(B51,Maintenance!$C$17:$U$56,Maintenance!$R$14,0),"")</f>
        <v>Box</v>
      </c>
      <c r="L51" s="182"/>
      <c r="M51" s="288">
        <f>IFERROR(VLOOKUP(B51,Maintenance!$C$17:$U$56,Maintenance!$L$14,0),"")</f>
        <v>4</v>
      </c>
      <c r="O51" s="156">
        <v>50</v>
      </c>
      <c r="Q51" s="69">
        <f>IFERROR(VLOOKUP($B51,Maintenance!$C$17:$Q$56,Maintenance!$O$14,0),"")</f>
        <v>0.36499999999999999</v>
      </c>
      <c r="R51" s="69">
        <f>IFERROR(VLOOKUP($B51,Maintenance!$C$17:$Q$56,Maintenance!$P$14,0),"")</f>
        <v>0.26500000000000001</v>
      </c>
      <c r="S51" s="69">
        <f>IFERROR(VLOOKUP($B51,Maintenance!$C$17:$Q$56,Maintenance!$Q$14,0),"")</f>
        <v>0.27</v>
      </c>
      <c r="X51" s="152">
        <v>11</v>
      </c>
      <c r="Y51" s="152">
        <f t="shared" si="10"/>
        <v>11</v>
      </c>
      <c r="Z51" s="152" t="str">
        <f t="shared" si="8"/>
        <v>C</v>
      </c>
      <c r="AA51" s="152"/>
      <c r="AB51" s="152"/>
      <c r="AC51" s="152"/>
    </row>
    <row r="52" spans="1:29">
      <c r="A52" s="84" t="s">
        <v>320</v>
      </c>
      <c r="B52" s="182" t="s">
        <v>31</v>
      </c>
      <c r="C52" s="177"/>
      <c r="D52" s="177"/>
      <c r="E52" s="177"/>
      <c r="F52" s="177">
        <f>IFERROR(VLOOKUP($B52,Maintenance!$C$17:$Z$56,Maintenance!G$14,0),"")</f>
        <v>0.6</v>
      </c>
      <c r="G52" s="177">
        <f>IFERROR(VLOOKUP($B52,Maintenance!$C$17:$Z$56,Maintenance!H$14,0),"")</f>
        <v>0.4</v>
      </c>
      <c r="H52" s="177">
        <f>IFERROR(VLOOKUP($B52,Maintenance!$C$17:$Z$56,Maintenance!I$14,0),"")</f>
        <v>0.12</v>
      </c>
      <c r="I52" s="193">
        <f>IFERROR(IF(L52&gt;0,IF(K52=list!$C$3,$L$41,L52/VLOOKUP(B52,Maintenance!$C$17:$Q$56,Maintenance!$L$14,0)/'Container Panel'!$B$2*UI!$H$5),VLOOKUP($B52,Maintenance!$C$17:$N$56,Maintenance!N$14,0)),"")</f>
        <v>0.50800000000000001</v>
      </c>
      <c r="J52" s="193">
        <f t="shared" si="9"/>
        <v>2.8799999999999999E-2</v>
      </c>
      <c r="K52" s="182" t="str">
        <f>IFERROR(VLOOKUP(B52,Maintenance!$C$17:$U$56,Maintenance!$R$14,0),"")</f>
        <v>Box</v>
      </c>
      <c r="L52" s="182"/>
      <c r="M52" s="288">
        <f>IFERROR(VLOOKUP(B52,Maintenance!$C$17:$U$56,Maintenance!$L$14,0),"")</f>
        <v>4</v>
      </c>
      <c r="O52" s="156">
        <v>51</v>
      </c>
      <c r="Q52" s="69">
        <f>IFERROR(VLOOKUP($B52,Maintenance!$C$17:$Q$56,Maintenance!$O$14,0),"")</f>
        <v>0.56499999999999995</v>
      </c>
      <c r="R52" s="69">
        <f>IFERROR(VLOOKUP($B52,Maintenance!$C$17:$Q$56,Maintenance!$P$14,0),"")</f>
        <v>0.36499999999999999</v>
      </c>
      <c r="S52" s="69">
        <f>IFERROR(VLOOKUP($B52,Maintenance!$C$17:$Q$56,Maintenance!$Q$14,0),"")</f>
        <v>0.11</v>
      </c>
      <c r="X52" s="152">
        <v>12</v>
      </c>
      <c r="Y52" s="152">
        <f t="shared" si="10"/>
        <v>12</v>
      </c>
      <c r="Z52" s="152" t="str">
        <f t="shared" si="8"/>
        <v>EU6412</v>
      </c>
      <c r="AA52" s="152"/>
      <c r="AB52" s="152"/>
      <c r="AC52" s="152"/>
    </row>
    <row r="53" spans="1:29">
      <c r="A53" s="177">
        <f>Maintenance!M17</f>
        <v>8</v>
      </c>
      <c r="B53" s="182" t="s">
        <v>32</v>
      </c>
      <c r="C53" s="177"/>
      <c r="D53" s="177"/>
      <c r="E53" s="177"/>
      <c r="F53" s="177">
        <f>IFERROR(VLOOKUP($B53,Maintenance!$C$17:$Z$56,Maintenance!G$14,0),"")</f>
        <v>0.4</v>
      </c>
      <c r="G53" s="177">
        <f>IFERROR(VLOOKUP($B53,Maintenance!$C$17:$Z$56,Maintenance!H$14,0),"")</f>
        <v>0.3</v>
      </c>
      <c r="H53" s="177">
        <f>IFERROR(VLOOKUP($B53,Maintenance!$C$17:$Z$56,Maintenance!I$14,0),"")</f>
        <v>0.23</v>
      </c>
      <c r="I53" s="193">
        <f>IFERROR(IF(L53&gt;0,IF(K53=list!$C$3,$L$41,L53/VLOOKUP(B53,Maintenance!$C$17:$Q$56,Maintenance!$L$14,0)/'Container Panel'!$B$2*UI!$H$5),VLOOKUP($B53,Maintenance!$C$17:$N$56,Maintenance!N$14,0)),"")</f>
        <v>0.46400000000000002</v>
      </c>
      <c r="J53" s="193">
        <f t="shared" si="9"/>
        <v>2.76E-2</v>
      </c>
      <c r="K53" s="182" t="str">
        <f>IFERROR(VLOOKUP(B53,Maintenance!$C$17:$U$56,Maintenance!$R$14,0),"")</f>
        <v>Box</v>
      </c>
      <c r="L53" s="182"/>
      <c r="M53" s="288">
        <f>IFERROR(VLOOKUP(B53,Maintenance!$C$17:$U$56,Maintenance!$L$14,0),"")</f>
        <v>4</v>
      </c>
      <c r="O53" s="156">
        <v>52</v>
      </c>
      <c r="Q53" s="69">
        <f>IFERROR(VLOOKUP($B53,Maintenance!$C$17:$Q$56,Maintenance!$O$14,0),"")</f>
        <v>0.36499999999999999</v>
      </c>
      <c r="R53" s="69">
        <f>IFERROR(VLOOKUP($B53,Maintenance!$C$17:$Q$56,Maintenance!$P$14,0),"")</f>
        <v>0.26500000000000001</v>
      </c>
      <c r="S53" s="69">
        <f>IFERROR(VLOOKUP($B53,Maintenance!$C$17:$Q$56,Maintenance!$Q$14,0),"")</f>
        <v>0.22</v>
      </c>
      <c r="X53" s="152">
        <v>13</v>
      </c>
      <c r="Y53" s="152">
        <f t="shared" si="10"/>
        <v>13</v>
      </c>
      <c r="Z53" s="152" t="str">
        <f t="shared" si="8"/>
        <v>EU4323</v>
      </c>
      <c r="AA53" s="152"/>
      <c r="AB53" s="152"/>
      <c r="AC53" s="152"/>
    </row>
    <row r="54" spans="1:29" outlineLevel="1">
      <c r="A54" s="84" t="s">
        <v>325</v>
      </c>
      <c r="B54" s="182" t="s">
        <v>33</v>
      </c>
      <c r="C54" s="177"/>
      <c r="D54" s="177"/>
      <c r="E54" s="177"/>
      <c r="F54" s="177">
        <f>IFERROR(VLOOKUP($B54,Maintenance!$C$17:$Z$56,Maintenance!G$14,0),"")</f>
        <v>0.4</v>
      </c>
      <c r="G54" s="177">
        <f>IFERROR(VLOOKUP($B54,Maintenance!$C$17:$Z$56,Maintenance!H$14,0),"")</f>
        <v>0.3</v>
      </c>
      <c r="H54" s="177">
        <f>IFERROR(VLOOKUP($B54,Maintenance!$C$17:$Z$56,Maintenance!I$14,0),"")</f>
        <v>0.14799999999999999</v>
      </c>
      <c r="I54" s="193">
        <f>IFERROR(IF(L54&gt;0,IF(K54=list!$C$3,$L$41,L54/VLOOKUP(B54,Maintenance!$C$17:$Q$56,Maintenance!$L$14,0)/'Container Panel'!$B$2*UI!$H$5),VLOOKUP($B54,Maintenance!$C$17:$N$56,Maintenance!N$14,0)),"")</f>
        <v>0.39200000000000002</v>
      </c>
      <c r="J54" s="193">
        <f t="shared" si="9"/>
        <v>1.7759999999999998E-2</v>
      </c>
      <c r="K54" s="182" t="str">
        <f>IFERROR(VLOOKUP(B54,Maintenance!$C$17:$U$56,Maintenance!$R$14,0),"")</f>
        <v>Box</v>
      </c>
      <c r="L54" s="182"/>
      <c r="M54" s="288">
        <f>IFERROR(VLOOKUP(B54,Maintenance!$C$17:$U$56,Maintenance!$L$14,0),"")</f>
        <v>4</v>
      </c>
      <c r="O54" s="156">
        <v>53</v>
      </c>
      <c r="Q54" s="69">
        <f>IFERROR(VLOOKUP($B54,Maintenance!$C$17:$Q$56,Maintenance!$O$14,0),"")</f>
        <v>0.36499999999999999</v>
      </c>
      <c r="R54" s="69">
        <f>IFERROR(VLOOKUP($B54,Maintenance!$C$17:$Q$56,Maintenance!$P$14,0),"")</f>
        <v>0.26500000000000001</v>
      </c>
      <c r="S54" s="69">
        <f>IFERROR(VLOOKUP($B54,Maintenance!$C$17:$Q$56,Maintenance!$Q$14,0),"")</f>
        <v>0.13799999999999998</v>
      </c>
      <c r="X54" s="152">
        <v>14</v>
      </c>
      <c r="Y54" s="152">
        <f t="shared" si="10"/>
        <v>14</v>
      </c>
      <c r="Z54" s="152" t="str">
        <f t="shared" si="8"/>
        <v>B</v>
      </c>
      <c r="AA54" s="152"/>
      <c r="AB54" s="152"/>
      <c r="AC54" s="152"/>
    </row>
    <row r="55" spans="1:29" outlineLevel="1">
      <c r="A55" s="225"/>
      <c r="B55" s="182" t="s">
        <v>34</v>
      </c>
      <c r="C55" s="177"/>
      <c r="D55" s="177"/>
      <c r="E55" s="177"/>
      <c r="F55" s="177">
        <f>IFERROR(VLOOKUP($B55,Maintenance!$C$17:$Z$56,Maintenance!G$14,0),"")</f>
        <v>0.4</v>
      </c>
      <c r="G55" s="177">
        <f>IFERROR(VLOOKUP($B55,Maintenance!$C$17:$Z$56,Maintenance!H$14,0),"")</f>
        <v>0.3</v>
      </c>
      <c r="H55" s="177">
        <f>IFERROR(VLOOKUP($B55,Maintenance!$C$17:$Z$56,Maintenance!I$14,0),"")</f>
        <v>0.12</v>
      </c>
      <c r="I55" s="193">
        <f>IFERROR(IF(L55&gt;0,IF(K55=list!$C$3,$L$41,L55/VLOOKUP(B55,Maintenance!$C$17:$Q$56,Maintenance!$L$14,0)/'Container Panel'!$B$2*UI!$H$5),VLOOKUP($B55,Maintenance!$C$17:$N$56,Maintenance!N$14,0)),"")</f>
        <v>0.35599999999999998</v>
      </c>
      <c r="J55" s="193">
        <f t="shared" si="9"/>
        <v>1.44E-2</v>
      </c>
      <c r="K55" s="182" t="str">
        <f>IFERROR(VLOOKUP(B55,Maintenance!$C$17:$U$56,Maintenance!$R$14,0),"")</f>
        <v>Box</v>
      </c>
      <c r="L55" s="182"/>
      <c r="M55" s="288">
        <f>IFERROR(VLOOKUP(B55,Maintenance!$C$17:$U$56,Maintenance!$L$14,0),"")</f>
        <v>4</v>
      </c>
      <c r="O55" s="156">
        <v>54</v>
      </c>
      <c r="Q55" s="69">
        <f>IFERROR(VLOOKUP($B55,Maintenance!$C$17:$Q$56,Maintenance!$O$14,0),"")</f>
        <v>0.36499999999999999</v>
      </c>
      <c r="R55" s="69">
        <f>IFERROR(VLOOKUP($B55,Maintenance!$C$17:$Q$56,Maintenance!$P$14,0),"")</f>
        <v>0.26500000000000001</v>
      </c>
      <c r="S55" s="69">
        <f>IFERROR(VLOOKUP($B55,Maintenance!$C$17:$Q$56,Maintenance!$Q$14,0),"")</f>
        <v>0.11</v>
      </c>
      <c r="X55" s="152">
        <v>15</v>
      </c>
      <c r="Y55" s="152">
        <f t="shared" si="10"/>
        <v>15</v>
      </c>
      <c r="Z55" s="152" t="str">
        <f t="shared" si="8"/>
        <v>EU4312</v>
      </c>
      <c r="AA55" s="152"/>
      <c r="AB55" s="152"/>
      <c r="AC55" s="152"/>
    </row>
    <row r="56" spans="1:29" outlineLevel="1">
      <c r="A56" s="84" t="s">
        <v>326</v>
      </c>
      <c r="B56" s="182" t="s">
        <v>35</v>
      </c>
      <c r="C56" s="177"/>
      <c r="D56" s="177"/>
      <c r="E56" s="177"/>
      <c r="F56" s="177">
        <f>IFERROR(VLOOKUP($B56,Maintenance!$C$17:$Z$56,Maintenance!G$14,0),"")</f>
        <v>0.3</v>
      </c>
      <c r="G56" s="177">
        <f>IFERROR(VLOOKUP($B56,Maintenance!$C$17:$Z$56,Maintenance!H$14,0),"")</f>
        <v>0.2</v>
      </c>
      <c r="H56" s="177">
        <f>IFERROR(VLOOKUP($B56,Maintenance!$C$17:$Z$56,Maintenance!I$14,0),"")</f>
        <v>0.14799999999999999</v>
      </c>
      <c r="I56" s="193">
        <f>IFERROR(IF(L56&gt;0,IF(K56=list!$C$3,$L$41,L56/VLOOKUP(B56,Maintenance!$C$17:$Q$56,Maintenance!$L$14,0)/'Container Panel'!$B$2*UI!$H$5),VLOOKUP($B56,Maintenance!$C$17:$N$56,Maintenance!N$14,0)),"")</f>
        <v>0.3</v>
      </c>
      <c r="J56" s="193">
        <f t="shared" si="9"/>
        <v>8.879999999999999E-3</v>
      </c>
      <c r="K56" s="182" t="str">
        <f>IFERROR(VLOOKUP(B56,Maintenance!$C$17:$U$56,Maintenance!$R$14,0),"")</f>
        <v>Box</v>
      </c>
      <c r="L56" s="182"/>
      <c r="M56" s="288">
        <f>IFERROR(VLOOKUP(B56,Maintenance!$C$17:$U$56,Maintenance!$L$14,0),"")</f>
        <v>4</v>
      </c>
      <c r="O56" s="156">
        <v>55</v>
      </c>
      <c r="Q56" s="69">
        <f>IFERROR(VLOOKUP($B56,Maintenance!$C$17:$Q$56,Maintenance!$O$14,0),"")</f>
        <v>0.26500000000000001</v>
      </c>
      <c r="R56" s="69">
        <f>IFERROR(VLOOKUP($B56,Maintenance!$C$17:$Q$56,Maintenance!$P$14,0),"")</f>
        <v>0.16500000000000001</v>
      </c>
      <c r="S56" s="69">
        <f>IFERROR(VLOOKUP($B56,Maintenance!$C$17:$Q$56,Maintenance!$Q$14,0),"")</f>
        <v>0.13799999999999998</v>
      </c>
      <c r="X56" s="152">
        <v>16</v>
      </c>
      <c r="Y56" s="152">
        <f t="shared" si="10"/>
        <v>16</v>
      </c>
      <c r="Z56" s="152" t="str">
        <f t="shared" si="8"/>
        <v>A</v>
      </c>
      <c r="AA56" s="152"/>
      <c r="AB56" s="152"/>
      <c r="AC56" s="152"/>
    </row>
    <row r="57" spans="1:29" outlineLevel="1">
      <c r="A57" s="225"/>
      <c r="B57" s="182" t="s">
        <v>36</v>
      </c>
      <c r="C57" s="177"/>
      <c r="D57" s="177"/>
      <c r="E57" s="177"/>
      <c r="F57" s="177">
        <f>IFERROR(VLOOKUP($B57,Maintenance!$C$17:$Z$56,Maintenance!G$14,0),"")</f>
        <v>0.3</v>
      </c>
      <c r="G57" s="177">
        <f>IFERROR(VLOOKUP($B57,Maintenance!$C$17:$Z$56,Maintenance!H$14,0),"")</f>
        <v>0.2</v>
      </c>
      <c r="H57" s="177">
        <f>IFERROR(VLOOKUP($B57,Maintenance!$C$17:$Z$56,Maintenance!I$14,0),"")</f>
        <v>0.12</v>
      </c>
      <c r="I57" s="193">
        <f>IFERROR(IF(L57&gt;0,IF(K57=list!$C$3,$L$41,L57/VLOOKUP(B57,Maintenance!$C$17:$Q$56,Maintenance!$L$14,0)/'Container Panel'!$B$2*UI!$H$5),VLOOKUP($B57,Maintenance!$C$17:$N$56,Maintenance!N$14,0)),"")</f>
        <v>0.28199999999999997</v>
      </c>
      <c r="J57" s="193">
        <f t="shared" si="9"/>
        <v>7.1999999999999998E-3</v>
      </c>
      <c r="K57" s="182" t="str">
        <f>IFERROR(VLOOKUP(B57,Maintenance!$C$17:$U$56,Maintenance!$R$14,0),"")</f>
        <v>Box</v>
      </c>
      <c r="L57" s="182"/>
      <c r="M57" s="288">
        <f>IFERROR(VLOOKUP(B57,Maintenance!$C$17:$U$56,Maintenance!$L$14,0),"")</f>
        <v>4</v>
      </c>
      <c r="O57" s="156">
        <v>56</v>
      </c>
      <c r="Q57" s="69">
        <f>IFERROR(VLOOKUP($B57,Maintenance!$C$17:$Q$56,Maintenance!$O$14,0),"")</f>
        <v>0.26500000000000001</v>
      </c>
      <c r="R57" s="69">
        <f>IFERROR(VLOOKUP($B57,Maintenance!$C$17:$Q$56,Maintenance!$P$14,0),"")</f>
        <v>0.16500000000000001</v>
      </c>
      <c r="S57" s="69">
        <f>IFERROR(VLOOKUP($B57,Maintenance!$C$17:$Q$56,Maintenance!$Q$14,0),"")</f>
        <v>0.11</v>
      </c>
      <c r="X57" s="152">
        <v>17</v>
      </c>
      <c r="Y57" s="152">
        <f t="shared" si="10"/>
        <v>17</v>
      </c>
      <c r="Z57" s="152" t="str">
        <f t="shared" si="8"/>
        <v>EU3212</v>
      </c>
      <c r="AA57" s="152"/>
      <c r="AB57" s="152"/>
      <c r="AC57" s="152"/>
    </row>
    <row r="58" spans="1:29" outlineLevel="1">
      <c r="A58" s="84" t="s">
        <v>433</v>
      </c>
      <c r="B58" s="182" t="s">
        <v>514</v>
      </c>
      <c r="C58" s="177"/>
      <c r="D58" s="177"/>
      <c r="E58" s="177"/>
      <c r="F58" s="177">
        <f>IFERROR(VLOOKUP($B58,Maintenance!$C$17:$Z$56,Maintenance!G$14,0),"")</f>
        <v>0.6</v>
      </c>
      <c r="G58" s="177">
        <f>IFERROR(VLOOKUP($B58,Maintenance!$C$17:$Z$56,Maintenance!H$14,0),"")</f>
        <v>0.4</v>
      </c>
      <c r="H58" s="177">
        <f>IFERROR(VLOOKUP($B58,Maintenance!$C$17:$Z$56,Maintenance!I$14,0),"")</f>
        <v>0.17499999999999999</v>
      </c>
      <c r="I58" s="193">
        <f>IFERROR(IF(L58&gt;0,IF(K58=list!$C$3,$L$41,L58/VLOOKUP(B58,Maintenance!$C$17:$Q$56,Maintenance!$L$14,0)/'Container Panel'!$B$2*UI!$H$5),VLOOKUP($B58,Maintenance!$C$17:$N$56,Maintenance!N$14,0)),"")</f>
        <v>0.58399999999999996</v>
      </c>
      <c r="J58" s="193">
        <f t="shared" si="9"/>
        <v>4.1999999999999996E-2</v>
      </c>
      <c r="K58" s="182" t="str">
        <f>IFERROR(VLOOKUP(B58,Maintenance!$C$17:$U$56,Maintenance!$R$14,0),"")</f>
        <v>Box</v>
      </c>
      <c r="L58" s="182"/>
      <c r="M58" s="288">
        <f>IFERROR(VLOOKUP(B58,Maintenance!$C$17:$U$56,Maintenance!$L$14,0),"")</f>
        <v>4</v>
      </c>
      <c r="O58" s="156">
        <v>57</v>
      </c>
      <c r="Q58" s="69">
        <f>IFERROR(VLOOKUP($B58,Maintenance!$C$17:$Q$56,Maintenance!$O$14,0),"")</f>
        <v>0.56499999999999995</v>
      </c>
      <c r="R58" s="69">
        <f>IFERROR(VLOOKUP($B58,Maintenance!$C$17:$Q$56,Maintenance!$P$14,0),"")</f>
        <v>0.36499999999999999</v>
      </c>
      <c r="S58" s="69">
        <f>IFERROR(VLOOKUP($B58,Maintenance!$C$17:$Q$56,Maintenance!$Q$14,0),"")</f>
        <v>0.16499999999999998</v>
      </c>
      <c r="X58" s="152">
        <v>18</v>
      </c>
      <c r="Y58" s="152">
        <f t="shared" si="10"/>
        <v>18</v>
      </c>
      <c r="Z58" s="152" t="str">
        <f t="shared" si="8"/>
        <v>EU64175</v>
      </c>
      <c r="AA58" s="152"/>
      <c r="AB58" s="152"/>
      <c r="AC58" s="152"/>
    </row>
    <row r="59" spans="1:29" outlineLevel="1">
      <c r="A59" s="225"/>
      <c r="B59" s="182" t="s">
        <v>515</v>
      </c>
      <c r="C59" s="177"/>
      <c r="D59" s="177"/>
      <c r="E59" s="177"/>
      <c r="F59" s="177">
        <f>IFERROR(VLOOKUP($B59,Maintenance!$C$17:$Z$56,Maintenance!G$14,0),"")</f>
        <v>0.8</v>
      </c>
      <c r="G59" s="177">
        <f>IFERROR(VLOOKUP($B59,Maintenance!$C$17:$Z$56,Maintenance!H$14,0),"")</f>
        <v>0.6</v>
      </c>
      <c r="H59" s="177">
        <f>IFERROR(VLOOKUP($B59,Maintenance!$C$17:$Z$56,Maintenance!I$14,0),"")</f>
        <v>0.12</v>
      </c>
      <c r="I59" s="193">
        <f>IFERROR(IF(L59&gt;0,IF(K59=list!$C$3,$L$41,L59/VLOOKUP(B59,Maintenance!$C$17:$Q$56,Maintenance!$L$14,0)/'Container Panel'!$B$2*UI!$H$5),VLOOKUP($B59,Maintenance!$C$17:$N$56,Maintenance!N$14,0)),"")</f>
        <v>1.032</v>
      </c>
      <c r="J59" s="193">
        <f t="shared" si="9"/>
        <v>5.7599999999999998E-2</v>
      </c>
      <c r="K59" s="182" t="str">
        <f>IFERROR(VLOOKUP(B59,Maintenance!$C$17:$U$56,Maintenance!$R$14,0),"")</f>
        <v>Box</v>
      </c>
      <c r="L59" s="182"/>
      <c r="M59" s="288">
        <f>IFERROR(VLOOKUP(B59,Maintenance!$C$17:$U$56,Maintenance!$L$14,0),"")</f>
        <v>4</v>
      </c>
      <c r="O59" s="156">
        <v>58</v>
      </c>
      <c r="Q59" s="69">
        <f>IFERROR(VLOOKUP($B59,Maintenance!$C$17:$Q$56,Maintenance!$O$14,0),"")</f>
        <v>0.76500000000000001</v>
      </c>
      <c r="R59" s="69">
        <f>IFERROR(VLOOKUP($B59,Maintenance!$C$17:$Q$56,Maintenance!$P$14,0),"")</f>
        <v>0.56499999999999995</v>
      </c>
      <c r="S59" s="69">
        <f>IFERROR(VLOOKUP($B59,Maintenance!$C$17:$Q$56,Maintenance!$Q$14,0),"")</f>
        <v>0.11</v>
      </c>
      <c r="X59" s="152">
        <v>19</v>
      </c>
      <c r="Y59" s="152">
        <f t="shared" si="10"/>
        <v>19</v>
      </c>
      <c r="Z59" s="152" t="str">
        <f t="shared" si="8"/>
        <v>EU8612</v>
      </c>
      <c r="AA59" s="152"/>
      <c r="AB59" s="152"/>
      <c r="AC59" s="152"/>
    </row>
    <row r="60" spans="1:29">
      <c r="A60" s="84" t="s">
        <v>441</v>
      </c>
      <c r="B60" s="182"/>
      <c r="C60" s="177"/>
      <c r="D60" s="177"/>
      <c r="E60" s="177"/>
      <c r="F60" s="177" t="str">
        <f>IFERROR(VLOOKUP($B60,Maintenance!$C$17:$Z$56,Maintenance!G$14,0),"")</f>
        <v/>
      </c>
      <c r="G60" s="177" t="str">
        <f>IFERROR(VLOOKUP($B60,Maintenance!$C$17:$Z$56,Maintenance!H$14,0),"")</f>
        <v/>
      </c>
      <c r="H60" s="177" t="str">
        <f>IFERROR(VLOOKUP($B60,Maintenance!$C$17:$Z$56,Maintenance!I$14,0),"")</f>
        <v/>
      </c>
      <c r="I60" s="193" t="str">
        <f>IFERROR(IF(L60&gt;0,IF(K60=list!$C$3,$L$41,L60/VLOOKUP(B60,Maintenance!$C$17:$Q$56,Maintenance!$L$14,0)/'Container Panel'!$B$2*UI!$H$5),VLOOKUP($B60,Maintenance!$C$17:$N$56,Maintenance!N$14,0)),"")</f>
        <v/>
      </c>
      <c r="J60" s="193" t="str">
        <f t="shared" si="9"/>
        <v/>
      </c>
      <c r="K60" s="182" t="str">
        <f>IFERROR(VLOOKUP(B60,Maintenance!$C$17:$U$56,Maintenance!$R$14,0),"")</f>
        <v/>
      </c>
      <c r="L60" s="182"/>
      <c r="M60" s="288" t="str">
        <f>IFERROR(VLOOKUP(B60,Maintenance!$C$17:$U$56,Maintenance!$L$14,0),"")</f>
        <v/>
      </c>
      <c r="O60" s="156">
        <v>59</v>
      </c>
      <c r="Q60" s="69" t="str">
        <f>IFERROR(VLOOKUP($B60,Maintenance!$C$17:$Q$56,Maintenance!$O$14,0),"")</f>
        <v/>
      </c>
      <c r="R60" s="69" t="str">
        <f>IFERROR(VLOOKUP($B60,Maintenance!$C$17:$Q$56,Maintenance!$P$14,0),"")</f>
        <v/>
      </c>
      <c r="S60" s="69" t="str">
        <f>IFERROR(VLOOKUP($B60,Maintenance!$C$17:$Q$56,Maintenance!$Q$14,0),"")</f>
        <v/>
      </c>
      <c r="X60" s="152">
        <v>20</v>
      </c>
      <c r="Y60" s="152">
        <f t="shared" si="10"/>
        <v>41</v>
      </c>
      <c r="Z60" s="152" t="str">
        <f t="shared" si="8"/>
        <v>rack-1</v>
      </c>
      <c r="AA60" s="152"/>
      <c r="AB60" s="152"/>
      <c r="AC60" s="152"/>
    </row>
    <row r="61" spans="1:29">
      <c r="A61" s="290">
        <v>0.04</v>
      </c>
      <c r="B61" s="182"/>
      <c r="C61" s="177"/>
      <c r="D61" s="177"/>
      <c r="E61" s="177"/>
      <c r="F61" s="177" t="str">
        <f>IFERROR(VLOOKUP($B61,Maintenance!$C$17:$Z$56,Maintenance!G$14,0),"")</f>
        <v/>
      </c>
      <c r="G61" s="177" t="str">
        <f>IFERROR(VLOOKUP($B61,Maintenance!$C$17:$Z$56,Maintenance!H$14,0),"")</f>
        <v/>
      </c>
      <c r="H61" s="177" t="str">
        <f>IFERROR(VLOOKUP($B61,Maintenance!$C$17:$Z$56,Maintenance!I$14,0),"")</f>
        <v/>
      </c>
      <c r="I61" s="193" t="str">
        <f>IFERROR(IF(L61&gt;0,IF(K61=list!$C$3,$L$41,L61/VLOOKUP(B61,Maintenance!$C$17:$Q$56,Maintenance!$L$14,0)/'Container Panel'!$B$2*UI!$H$5),VLOOKUP($B61,Maintenance!$C$17:$N$56,Maintenance!N$14,0)),"")</f>
        <v/>
      </c>
      <c r="J61" s="193" t="str">
        <f t="shared" si="9"/>
        <v/>
      </c>
      <c r="K61" s="182" t="str">
        <f>IFERROR(VLOOKUP(B61,Maintenance!$C$17:$U$56,Maintenance!$R$14,0),"")</f>
        <v/>
      </c>
      <c r="L61" s="182"/>
      <c r="M61" s="183" t="str">
        <f>IFERROR(VLOOKUP(B61,Maintenance!$C$17:$U$56,Maintenance!$L$14,0),"")</f>
        <v/>
      </c>
      <c r="O61" s="156">
        <v>60</v>
      </c>
      <c r="Q61" s="69" t="str">
        <f>IFERROR(VLOOKUP($B61,Maintenance!$C$17:$Q$56,Maintenance!$O$14,0),"")</f>
        <v/>
      </c>
      <c r="R61" s="69" t="str">
        <f>IFERROR(VLOOKUP($B61,Maintenance!$C$17:$Q$56,Maintenance!$P$14,0),"")</f>
        <v/>
      </c>
      <c r="S61" s="69" t="str">
        <f>IFERROR(VLOOKUP($B61,Maintenance!$C$17:$Q$56,Maintenance!$Q$14,0),"")</f>
        <v/>
      </c>
      <c r="X61" s="152">
        <v>21</v>
      </c>
      <c r="Y61" s="152">
        <f t="shared" si="10"/>
        <v>999</v>
      </c>
      <c r="Z61" s="152" t="str">
        <f t="shared" si="8"/>
        <v/>
      </c>
      <c r="AA61" s="152"/>
      <c r="AB61" s="152"/>
      <c r="AC61" s="152"/>
    </row>
    <row r="62" spans="1:29">
      <c r="A62" s="84" t="s">
        <v>440</v>
      </c>
      <c r="B62" s="182"/>
      <c r="C62" s="177"/>
      <c r="D62" s="177"/>
      <c r="E62" s="177"/>
      <c r="F62" s="177" t="str">
        <f>IFERROR(VLOOKUP($B62,Maintenance!$C$17:$Z$56,Maintenance!G$14,0),"")</f>
        <v/>
      </c>
      <c r="G62" s="177" t="str">
        <f>IFERROR(VLOOKUP($B62,Maintenance!$C$17:$Z$56,Maintenance!H$14,0),"")</f>
        <v/>
      </c>
      <c r="H62" s="177" t="str">
        <f>IFERROR(VLOOKUP($B62,Maintenance!$C$17:$Z$56,Maintenance!I$14,0),"")</f>
        <v/>
      </c>
      <c r="I62" s="193" t="str">
        <f>IFERROR(IF(L62&gt;0,IF(K62=list!$C$3,$L$41,L62/VLOOKUP(B62,Maintenance!$C$17:$Q$56,Maintenance!$L$14,0)/'Container Panel'!$B$2*UI!$H$5),VLOOKUP($B62,Maintenance!$C$17:$N$56,Maintenance!N$14,0)),"")</f>
        <v/>
      </c>
      <c r="J62" s="193" t="str">
        <f t="shared" si="9"/>
        <v/>
      </c>
      <c r="K62" s="182" t="str">
        <f>IFERROR(VLOOKUP(B62,Maintenance!$C$17:$U$56,Maintenance!$R$14,0),"")</f>
        <v/>
      </c>
      <c r="L62" s="182"/>
      <c r="M62" s="183" t="str">
        <f>IFERROR(VLOOKUP(B62,Maintenance!$C$17:$U$56,Maintenance!$L$14,0),"")</f>
        <v/>
      </c>
      <c r="O62" s="156">
        <v>61</v>
      </c>
      <c r="Q62" s="69" t="str">
        <f>IFERROR(VLOOKUP($B62,Maintenance!$C$17:$Q$56,Maintenance!$O$14,0),"")</f>
        <v/>
      </c>
      <c r="R62" s="69" t="str">
        <f>IFERROR(VLOOKUP($B62,Maintenance!$C$17:$Q$56,Maintenance!$P$14,0),"")</f>
        <v/>
      </c>
      <c r="S62" s="69" t="str">
        <f>IFERROR(VLOOKUP($B62,Maintenance!$C$17:$Q$56,Maintenance!$Q$14,0),"")</f>
        <v/>
      </c>
      <c r="X62" s="152">
        <v>22</v>
      </c>
      <c r="Y62" s="152">
        <f t="shared" si="10"/>
        <v>999</v>
      </c>
      <c r="Z62" s="152" t="str">
        <f t="shared" si="8"/>
        <v/>
      </c>
      <c r="AA62" s="152"/>
      <c r="AB62" s="152"/>
      <c r="AC62" s="152"/>
    </row>
    <row r="63" spans="1:29">
      <c r="A63" s="290">
        <v>0.02</v>
      </c>
      <c r="B63" s="182"/>
      <c r="C63" s="177"/>
      <c r="D63" s="177"/>
      <c r="E63" s="177"/>
      <c r="F63" s="177" t="str">
        <f>IFERROR(VLOOKUP($B63,Maintenance!$C$17:$Z$56,Maintenance!G$14,0),"")</f>
        <v/>
      </c>
      <c r="G63" s="177" t="str">
        <f>IFERROR(VLOOKUP($B63,Maintenance!$C$17:$Z$56,Maintenance!H$14,0),"")</f>
        <v/>
      </c>
      <c r="H63" s="177" t="str">
        <f>IFERROR(VLOOKUP($B63,Maintenance!$C$17:$Z$56,Maintenance!I$14,0),"")</f>
        <v/>
      </c>
      <c r="I63" s="193" t="str">
        <f>IFERROR(IF(L63&gt;0,IF(K63=list!$C$3,$L$41,L63/VLOOKUP(B63,Maintenance!$C$17:$Q$56,Maintenance!$L$14,0)/'Container Panel'!$B$2*UI!$H$5),VLOOKUP($B63,Maintenance!$C$17:$N$56,Maintenance!N$14,0)),"")</f>
        <v/>
      </c>
      <c r="J63" s="193" t="str">
        <f t="shared" si="9"/>
        <v/>
      </c>
      <c r="K63" s="182" t="str">
        <f>IFERROR(VLOOKUP(B63,Maintenance!$C$17:$U$56,Maintenance!$R$14,0),"")</f>
        <v/>
      </c>
      <c r="L63" s="182"/>
      <c r="M63" s="183" t="str">
        <f>IFERROR(VLOOKUP(B63,Maintenance!$C$17:$U$56,Maintenance!$L$14,0),"")</f>
        <v/>
      </c>
      <c r="O63" s="156">
        <v>62</v>
      </c>
      <c r="Q63" s="69" t="str">
        <f>IFERROR(VLOOKUP($B63,Maintenance!$C$17:$Q$56,Maintenance!$O$14,0),"")</f>
        <v/>
      </c>
      <c r="R63" s="69" t="str">
        <f>IFERROR(VLOOKUP($B63,Maintenance!$C$17:$Q$56,Maintenance!$P$14,0),"")</f>
        <v/>
      </c>
      <c r="S63" s="69" t="str">
        <f>IFERROR(VLOOKUP($B63,Maintenance!$C$17:$Q$56,Maintenance!$Q$14,0),"")</f>
        <v/>
      </c>
      <c r="X63" s="152">
        <v>23</v>
      </c>
      <c r="Y63" s="152">
        <f t="shared" si="10"/>
        <v>999</v>
      </c>
      <c r="Z63" s="152" t="str">
        <f t="shared" si="8"/>
        <v/>
      </c>
      <c r="AA63" s="152"/>
      <c r="AB63" s="152"/>
      <c r="AC63" s="152"/>
    </row>
    <row r="64" spans="1:29" s="271" customFormat="1">
      <c r="A64" s="84" t="s">
        <v>459</v>
      </c>
      <c r="B64" s="182"/>
      <c r="C64" s="177"/>
      <c r="D64" s="177"/>
      <c r="E64" s="177"/>
      <c r="F64" s="177" t="str">
        <f>IFERROR(VLOOKUP($B64,Maintenance!$C$17:$Z$56,Maintenance!G$14,0),"")</f>
        <v/>
      </c>
      <c r="G64" s="177" t="str">
        <f>IFERROR(VLOOKUP($B64,Maintenance!$C$17:$Z$56,Maintenance!H$14,0),"")</f>
        <v/>
      </c>
      <c r="H64" s="177" t="str">
        <f>IFERROR(VLOOKUP($B64,Maintenance!$C$17:$Z$56,Maintenance!I$14,0),"")</f>
        <v/>
      </c>
      <c r="I64" s="193" t="str">
        <f>IFERROR(IF(L64&gt;0,IF(K64=list!$C$3,$L$41,L64/VLOOKUP(B64,Maintenance!$C$17:$Q$56,Maintenance!$L$14,0)/'Container Panel'!$B$2*UI!$H$5),VLOOKUP($B64,Maintenance!$C$17:$N$56,Maintenance!N$14,0)),"")</f>
        <v/>
      </c>
      <c r="J64" s="193" t="str">
        <f t="shared" si="9"/>
        <v/>
      </c>
      <c r="K64" s="182" t="str">
        <f>IFERROR(VLOOKUP(B64,Maintenance!$C$17:$U$56,Maintenance!$R$14,0),"")</f>
        <v/>
      </c>
      <c r="L64" s="182"/>
      <c r="M64" s="183" t="str">
        <f>IFERROR(VLOOKUP(B64,Maintenance!$C$17:$U$56,Maintenance!$L$14,0),"")</f>
        <v/>
      </c>
      <c r="O64" s="156">
        <v>63</v>
      </c>
      <c r="Q64" s="69" t="str">
        <f>IFERROR(VLOOKUP($B64,Maintenance!$C$17:$Q$56,Maintenance!$O$14,0),"")</f>
        <v/>
      </c>
      <c r="R64" s="69" t="str">
        <f>IFERROR(VLOOKUP($B64,Maintenance!$C$17:$Q$56,Maintenance!$P$14,0),"")</f>
        <v/>
      </c>
      <c r="S64" s="69" t="str">
        <f>IFERROR(VLOOKUP($B64,Maintenance!$C$17:$Q$56,Maintenance!$Q$14,0),"")</f>
        <v/>
      </c>
      <c r="X64" s="271">
        <v>24</v>
      </c>
      <c r="Y64" s="271">
        <f t="shared" si="10"/>
        <v>999</v>
      </c>
      <c r="Z64" s="271" t="str">
        <f t="shared" si="8"/>
        <v/>
      </c>
    </row>
    <row r="65" spans="1:29" s="271" customFormat="1" ht="17.25" thickBot="1">
      <c r="A65" s="291">
        <v>5</v>
      </c>
      <c r="B65" s="182"/>
      <c r="C65" s="177"/>
      <c r="D65" s="177"/>
      <c r="E65" s="177"/>
      <c r="F65" s="177" t="str">
        <f>IFERROR(VLOOKUP($B65,Maintenance!$C$17:$Z$56,Maintenance!G$14,0),"")</f>
        <v/>
      </c>
      <c r="G65" s="177" t="str">
        <f>IFERROR(VLOOKUP($B65,Maintenance!$C$17:$Z$56,Maintenance!H$14,0),"")</f>
        <v/>
      </c>
      <c r="H65" s="177" t="str">
        <f>IFERROR(VLOOKUP($B65,Maintenance!$C$17:$Z$56,Maintenance!I$14,0),"")</f>
        <v/>
      </c>
      <c r="I65" s="193" t="str">
        <f>IFERROR(IF(L65&gt;0,IF(K65=list!$C$3,$L$41,L65/VLOOKUP(B65,Maintenance!$C$17:$Q$56,Maintenance!$L$14,0)/'Container Panel'!$B$2*UI!$H$5),VLOOKUP($B65,Maintenance!$C$17:$N$56,Maintenance!N$14,0)),"")</f>
        <v/>
      </c>
      <c r="J65" s="193" t="str">
        <f t="shared" si="9"/>
        <v/>
      </c>
      <c r="K65" s="182" t="str">
        <f>IFERROR(VLOOKUP(B65,Maintenance!$C$17:$U$56,Maintenance!$R$14,0),"")</f>
        <v/>
      </c>
      <c r="L65" s="182"/>
      <c r="M65" s="183" t="str">
        <f>IFERROR(VLOOKUP(B65,Maintenance!$C$17:$U$56,Maintenance!$L$14,0),"")</f>
        <v/>
      </c>
      <c r="O65" s="156">
        <v>64</v>
      </c>
      <c r="Q65" s="305" t="str">
        <f>IFERROR(VLOOKUP($B65,Maintenance!$C$17:$Q$56,Maintenance!$O$14,0),"")</f>
        <v/>
      </c>
      <c r="R65" s="305" t="str">
        <f>IFERROR(VLOOKUP($B65,Maintenance!$C$17:$Q$56,Maintenance!$P$14,0),"")</f>
        <v/>
      </c>
      <c r="S65" s="305" t="str">
        <f>IFERROR(VLOOKUP($B65,Maintenance!$C$17:$Q$56,Maintenance!$Q$14,0),"")</f>
        <v/>
      </c>
      <c r="X65" s="271">
        <v>25</v>
      </c>
      <c r="Y65" s="271">
        <f t="shared" si="10"/>
        <v>999</v>
      </c>
      <c r="Z65" s="271" t="str">
        <f t="shared" si="8"/>
        <v/>
      </c>
    </row>
    <row r="66" spans="1:29" hidden="1" outlineLevel="1">
      <c r="A66" s="177"/>
      <c r="B66" s="182"/>
      <c r="C66" s="177"/>
      <c r="D66" s="177"/>
      <c r="E66" s="177"/>
      <c r="F66" s="177" t="str">
        <f>IFERROR(VLOOKUP($B66,Maintenance!$C$17:$Z$56,Maintenance!G$14,0),"")</f>
        <v/>
      </c>
      <c r="G66" s="177" t="str">
        <f>IFERROR(VLOOKUP($B66,Maintenance!$C$17:$Z$56,Maintenance!H$14,0),"")</f>
        <v/>
      </c>
      <c r="H66" s="177" t="str">
        <f>IFERROR(VLOOKUP($B66,Maintenance!$C$17:$Z$56,Maintenance!I$14,0),"")</f>
        <v/>
      </c>
      <c r="I66" s="193" t="str">
        <f>IFERROR(IF(L66&gt;0,L66/VLOOKUP(B66,Maintenance!$C$17:$Q$56,Maintenance!$L$14,0)/'Container Panel'!$B$2*UI!$H$5,VLOOKUP($B66,Maintenance!$C$17:$N$56,Maintenance!N$14,0)),"")</f>
        <v/>
      </c>
      <c r="J66" s="193" t="str">
        <f t="shared" si="9"/>
        <v/>
      </c>
      <c r="K66" s="182"/>
      <c r="L66" s="182"/>
      <c r="M66" s="183" t="str">
        <f>IFERROR(VLOOKUP(B66,Maintenance!$C$17:$U$56,Maintenance!$L$14,0),"")</f>
        <v/>
      </c>
      <c r="O66" s="156">
        <v>65</v>
      </c>
      <c r="Q66" s="304" t="str">
        <f>IFERROR(VLOOKUP($B66,Maintenance!$C$17:$Q$56,Maintenance!$O$14,0),"")</f>
        <v/>
      </c>
      <c r="R66" s="304" t="str">
        <f>IFERROR(VLOOKUP($B66,Maintenance!$C$17:$Q$56,Maintenance!$P$14,0),"")</f>
        <v/>
      </c>
      <c r="S66" s="304" t="str">
        <f>IFERROR(VLOOKUP($B66,Maintenance!$C$17:$Q$56,Maintenance!$Q$14,0),"")</f>
        <v/>
      </c>
      <c r="X66" s="152">
        <v>26</v>
      </c>
      <c r="Y66" s="152">
        <f t="shared" si="10"/>
        <v>999</v>
      </c>
      <c r="Z66" s="152" t="str">
        <f t="shared" si="8"/>
        <v/>
      </c>
      <c r="AA66" s="152"/>
      <c r="AB66" s="152"/>
      <c r="AC66" s="152"/>
    </row>
    <row r="67" spans="1:29" hidden="1" outlineLevel="1">
      <c r="A67" s="177"/>
      <c r="B67" s="182"/>
      <c r="C67" s="177"/>
      <c r="D67" s="177"/>
      <c r="E67" s="177"/>
      <c r="F67" s="177" t="str">
        <f>IFERROR(VLOOKUP($B67,Maintenance!$C$17:$Z$56,Maintenance!G$14,0),"")</f>
        <v/>
      </c>
      <c r="G67" s="177" t="str">
        <f>IFERROR(VLOOKUP($B67,Maintenance!$C$17:$Z$56,Maintenance!H$14,0),"")</f>
        <v/>
      </c>
      <c r="H67" s="177" t="str">
        <f>IFERROR(VLOOKUP($B67,Maintenance!$C$17:$Z$56,Maintenance!I$14,0),"")</f>
        <v/>
      </c>
      <c r="I67" s="193" t="str">
        <f>IFERROR(IF(L67&gt;0,L67/VLOOKUP(B67,Maintenance!$C$17:$Q$56,Maintenance!$L$14,0)/'Container Panel'!$B$2*UI!$H$5,VLOOKUP($B67,Maintenance!$C$17:$N$56,Maintenance!N$14,0)),"")</f>
        <v/>
      </c>
      <c r="J67" s="193" t="str">
        <f t="shared" si="9"/>
        <v/>
      </c>
      <c r="K67" s="182"/>
      <c r="L67" s="182"/>
      <c r="M67" s="183" t="str">
        <f>IFERROR(VLOOKUP(B67,Maintenance!$C$17:$U$56,Maintenance!$L$14,0),"")</f>
        <v/>
      </c>
      <c r="O67" s="156">
        <v>66</v>
      </c>
      <c r="Q67" s="69" t="str">
        <f>IFERROR(VLOOKUP($B67,Maintenance!$C$17:$Q$56,Maintenance!$O$14,0),"")</f>
        <v/>
      </c>
      <c r="R67" s="69" t="str">
        <f>IFERROR(VLOOKUP($B67,Maintenance!$C$17:$Q$56,Maintenance!$P$14,0),"")</f>
        <v/>
      </c>
      <c r="S67" s="69" t="str">
        <f>IFERROR(VLOOKUP($B67,Maintenance!$C$17:$Q$56,Maintenance!$Q$14,0),"")</f>
        <v/>
      </c>
      <c r="X67" s="152">
        <v>27</v>
      </c>
      <c r="Y67" s="152">
        <f t="shared" si="10"/>
        <v>999</v>
      </c>
      <c r="Z67" s="152" t="str">
        <f t="shared" si="8"/>
        <v/>
      </c>
      <c r="AA67" s="152"/>
      <c r="AB67" s="152"/>
      <c r="AC67" s="152"/>
    </row>
    <row r="68" spans="1:29" hidden="1" outlineLevel="1">
      <c r="A68" s="177"/>
      <c r="B68" s="182"/>
      <c r="C68" s="177"/>
      <c r="D68" s="177"/>
      <c r="E68" s="177"/>
      <c r="F68" s="177" t="str">
        <f>IFERROR(VLOOKUP($B68,Maintenance!$C$17:$Z$56,Maintenance!G$14,0),"")</f>
        <v/>
      </c>
      <c r="G68" s="177" t="str">
        <f>IFERROR(VLOOKUP($B68,Maintenance!$C$17:$Z$56,Maintenance!H$14,0),"")</f>
        <v/>
      </c>
      <c r="H68" s="177" t="str">
        <f>IFERROR(VLOOKUP($B68,Maintenance!$C$17:$Z$56,Maintenance!I$14,0),"")</f>
        <v/>
      </c>
      <c r="I68" s="193" t="str">
        <f>IFERROR(IF(L68&gt;0,L68/VLOOKUP(B68,Maintenance!$C$17:$Q$56,Maintenance!$L$14,0)/'Container Panel'!$B$2*UI!$H$5,VLOOKUP($B68,Maintenance!$C$17:$N$56,Maintenance!N$14,0)),"")</f>
        <v/>
      </c>
      <c r="J68" s="193" t="str">
        <f t="shared" si="9"/>
        <v/>
      </c>
      <c r="K68" s="182"/>
      <c r="L68" s="182"/>
      <c r="M68" s="183" t="str">
        <f>IFERROR(VLOOKUP(B68,Maintenance!$C$17:$U$56,Maintenance!$L$14,0),"")</f>
        <v/>
      </c>
      <c r="O68" s="156">
        <v>67</v>
      </c>
      <c r="Q68" s="69" t="str">
        <f>IFERROR(VLOOKUP($B68,Maintenance!$C$17:$Q$56,Maintenance!$O$14,0),"")</f>
        <v/>
      </c>
      <c r="R68" s="69" t="str">
        <f>IFERROR(VLOOKUP($B68,Maintenance!$C$17:$Q$56,Maintenance!$P$14,0),"")</f>
        <v/>
      </c>
      <c r="S68" s="69" t="str">
        <f>IFERROR(VLOOKUP($B68,Maintenance!$C$17:$Q$56,Maintenance!$Q$14,0),"")</f>
        <v/>
      </c>
      <c r="X68" s="152">
        <v>28</v>
      </c>
      <c r="Y68" s="152">
        <f t="shared" si="10"/>
        <v>999</v>
      </c>
      <c r="Z68" s="152" t="str">
        <f t="shared" si="8"/>
        <v/>
      </c>
      <c r="AA68" s="152"/>
      <c r="AB68" s="152"/>
      <c r="AC68" s="152"/>
    </row>
    <row r="69" spans="1:29" hidden="1" outlineLevel="1">
      <c r="A69" s="177"/>
      <c r="B69" s="182"/>
      <c r="C69" s="177"/>
      <c r="D69" s="177"/>
      <c r="E69" s="177"/>
      <c r="F69" s="177" t="str">
        <f>IFERROR(VLOOKUP($B69,Maintenance!$C$17:$Z$56,Maintenance!G$14,0),"")</f>
        <v/>
      </c>
      <c r="G69" s="177" t="str">
        <f>IFERROR(VLOOKUP($B69,Maintenance!$C$17:$Z$56,Maintenance!H$14,0),"")</f>
        <v/>
      </c>
      <c r="H69" s="177" t="str">
        <f>IFERROR(VLOOKUP($B69,Maintenance!$C$17:$Z$56,Maintenance!I$14,0),"")</f>
        <v/>
      </c>
      <c r="I69" s="193" t="str">
        <f>IFERROR(IF(L69&gt;0,L69/VLOOKUP(B69,Maintenance!$C$17:$Q$56,Maintenance!$L$14,0)/'Container Panel'!$B$2*UI!$H$5,VLOOKUP($B69,Maintenance!$C$17:$N$56,Maintenance!N$14,0)),"")</f>
        <v/>
      </c>
      <c r="J69" s="193" t="str">
        <f t="shared" si="9"/>
        <v/>
      </c>
      <c r="K69" s="182"/>
      <c r="L69" s="182"/>
      <c r="M69" s="183" t="str">
        <f>IFERROR(VLOOKUP(B69,Maintenance!$C$17:$U$56,Maintenance!$L$14,0),"")</f>
        <v/>
      </c>
      <c r="O69" s="156">
        <v>68</v>
      </c>
      <c r="Q69" s="69" t="str">
        <f>IFERROR(VLOOKUP($B69,Maintenance!$C$17:$Q$56,Maintenance!$O$14,0),"")</f>
        <v/>
      </c>
      <c r="R69" s="69" t="str">
        <f>IFERROR(VLOOKUP($B69,Maintenance!$C$17:$Q$56,Maintenance!$P$14,0),"")</f>
        <v/>
      </c>
      <c r="S69" s="69" t="str">
        <f>IFERROR(VLOOKUP($B69,Maintenance!$C$17:$Q$56,Maintenance!$Q$14,0),"")</f>
        <v/>
      </c>
      <c r="X69" s="152">
        <v>29</v>
      </c>
      <c r="Y69" s="152">
        <f t="shared" si="10"/>
        <v>999</v>
      </c>
      <c r="Z69" s="152" t="str">
        <f t="shared" si="8"/>
        <v/>
      </c>
      <c r="AA69" s="152"/>
      <c r="AB69" s="152"/>
      <c r="AC69" s="152"/>
    </row>
    <row r="70" spans="1:29" hidden="1" outlineLevel="1">
      <c r="A70" s="177"/>
      <c r="B70" s="182"/>
      <c r="C70" s="177"/>
      <c r="D70" s="177"/>
      <c r="E70" s="177"/>
      <c r="F70" s="177" t="str">
        <f>IFERROR(VLOOKUP($B70,Maintenance!$C$17:$Z$56,Maintenance!G$14,0),"")</f>
        <v/>
      </c>
      <c r="G70" s="177" t="str">
        <f>IFERROR(VLOOKUP($B70,Maintenance!$C$17:$Z$56,Maintenance!H$14,0),"")</f>
        <v/>
      </c>
      <c r="H70" s="177" t="str">
        <f>IFERROR(VLOOKUP($B70,Maintenance!$C$17:$Z$56,Maintenance!I$14,0),"")</f>
        <v/>
      </c>
      <c r="I70" s="193" t="str">
        <f>IFERROR(IF(L70&gt;0,L70/VLOOKUP(B70,Maintenance!$C$17:$Q$56,Maintenance!$L$14,0)/'Container Panel'!$B$2*UI!$H$5,VLOOKUP($B70,Maintenance!$C$17:$N$56,Maintenance!N$14,0)),"")</f>
        <v/>
      </c>
      <c r="J70" s="193" t="str">
        <f t="shared" si="9"/>
        <v/>
      </c>
      <c r="K70" s="182"/>
      <c r="L70" s="182"/>
      <c r="M70" s="183" t="str">
        <f>IFERROR(VLOOKUP(B70,Maintenance!$C$17:$U$56,Maintenance!$L$14,0),"")</f>
        <v/>
      </c>
      <c r="O70" s="156">
        <v>69</v>
      </c>
      <c r="Q70" s="69" t="str">
        <f>IFERROR(VLOOKUP($B70,Maintenance!$C$17:$Q$56,Maintenance!$O$14,0),"")</f>
        <v/>
      </c>
      <c r="R70" s="69" t="str">
        <f>IFERROR(VLOOKUP($B70,Maintenance!$C$17:$Q$56,Maintenance!$P$14,0),"")</f>
        <v/>
      </c>
      <c r="S70" s="69" t="str">
        <f>IFERROR(VLOOKUP($B70,Maintenance!$C$17:$Q$56,Maintenance!$Q$14,0),"")</f>
        <v/>
      </c>
      <c r="X70" s="152">
        <v>30</v>
      </c>
      <c r="Y70" s="152">
        <f t="shared" si="10"/>
        <v>999</v>
      </c>
      <c r="Z70" s="152" t="str">
        <f t="shared" si="8"/>
        <v/>
      </c>
      <c r="AA70" s="152"/>
      <c r="AB70" s="152"/>
      <c r="AC70" s="152"/>
    </row>
    <row r="71" spans="1:29" hidden="1" outlineLevel="1">
      <c r="A71" s="177"/>
      <c r="B71" s="182"/>
      <c r="C71" s="177"/>
      <c r="D71" s="177"/>
      <c r="E71" s="177"/>
      <c r="F71" s="177" t="str">
        <f>IFERROR(VLOOKUP($B71,Maintenance!$C$17:$Z$56,Maintenance!G$14,0),"")</f>
        <v/>
      </c>
      <c r="G71" s="177" t="str">
        <f>IFERROR(VLOOKUP($B71,Maintenance!$C$17:$Z$56,Maintenance!H$14,0),"")</f>
        <v/>
      </c>
      <c r="H71" s="177" t="str">
        <f>IFERROR(VLOOKUP($B71,Maintenance!$C$17:$Z$56,Maintenance!I$14,0),"")</f>
        <v/>
      </c>
      <c r="I71" s="193" t="str">
        <f>IFERROR(IF(L71&gt;0,L71/VLOOKUP(B71,Maintenance!$C$17:$Q$56,Maintenance!$L$14,0)/'Container Panel'!$B$2*UI!$H$5,VLOOKUP($B71,Maintenance!$C$17:$N$56,Maintenance!N$14,0)),"")</f>
        <v/>
      </c>
      <c r="J71" s="193" t="str">
        <f t="shared" si="9"/>
        <v/>
      </c>
      <c r="K71" s="182"/>
      <c r="L71" s="182"/>
      <c r="M71" s="183" t="str">
        <f>IFERROR(VLOOKUP(B71,Maintenance!$C$17:$U$56,Maintenance!$L$14,0),"")</f>
        <v/>
      </c>
      <c r="O71" s="156">
        <v>70</v>
      </c>
      <c r="Q71" s="69" t="str">
        <f>IFERROR(VLOOKUP($B71,Maintenance!$C$17:$Q$56,Maintenance!$O$14,0),"")</f>
        <v/>
      </c>
      <c r="R71" s="69" t="str">
        <f>IFERROR(VLOOKUP($B71,Maintenance!$C$17:$Q$56,Maintenance!$P$14,0),"")</f>
        <v/>
      </c>
      <c r="S71" s="69" t="str">
        <f>IFERROR(VLOOKUP($B71,Maintenance!$C$17:$Q$56,Maintenance!$Q$14,0),"")</f>
        <v/>
      </c>
      <c r="X71" s="152">
        <v>31</v>
      </c>
      <c r="Y71" s="152">
        <f t="shared" si="10"/>
        <v>999</v>
      </c>
      <c r="Z71" s="152" t="str">
        <f t="shared" si="8"/>
        <v/>
      </c>
      <c r="AA71" s="152"/>
      <c r="AB71" s="152"/>
      <c r="AC71" s="152"/>
    </row>
    <row r="72" spans="1:29" hidden="1" outlineLevel="1">
      <c r="A72" s="177"/>
      <c r="B72" s="182"/>
      <c r="C72" s="177"/>
      <c r="D72" s="177"/>
      <c r="E72" s="177"/>
      <c r="F72" s="177" t="str">
        <f>IFERROR(VLOOKUP($B72,Maintenance!$C$17:$Z$56,Maintenance!G$14,0),"")</f>
        <v/>
      </c>
      <c r="G72" s="177" t="str">
        <f>IFERROR(VLOOKUP($B72,Maintenance!$C$17:$Z$56,Maintenance!H$14,0),"")</f>
        <v/>
      </c>
      <c r="H72" s="177" t="str">
        <f>IFERROR(VLOOKUP($B72,Maintenance!$C$17:$Z$56,Maintenance!I$14,0),"")</f>
        <v/>
      </c>
      <c r="I72" s="193" t="str">
        <f>IFERROR(IF(L72&gt;0,L72/VLOOKUP(B72,Maintenance!$C$17:$Q$56,Maintenance!$L$14,0)/'Container Panel'!$B$2*UI!$H$5,VLOOKUP($B72,Maintenance!$C$17:$N$56,Maintenance!N$14,0)),"")</f>
        <v/>
      </c>
      <c r="J72" s="193" t="str">
        <f t="shared" si="9"/>
        <v/>
      </c>
      <c r="K72" s="182"/>
      <c r="L72" s="182"/>
      <c r="M72" s="183" t="str">
        <f>IFERROR(VLOOKUP(B72,Maintenance!$C$17:$U$56,Maintenance!$L$14,0),"")</f>
        <v/>
      </c>
      <c r="O72" s="156">
        <v>71</v>
      </c>
      <c r="Q72" s="69" t="str">
        <f>IFERROR(VLOOKUP($B72,Maintenance!$C$17:$Q$56,Maintenance!$O$14,0),"")</f>
        <v/>
      </c>
      <c r="R72" s="69" t="str">
        <f>IFERROR(VLOOKUP($B72,Maintenance!$C$17:$Q$56,Maintenance!$P$14,0),"")</f>
        <v/>
      </c>
      <c r="S72" s="69" t="str">
        <f>IFERROR(VLOOKUP($B72,Maintenance!$C$17:$Q$56,Maintenance!$Q$14,0),"")</f>
        <v/>
      </c>
      <c r="X72" s="152">
        <v>32</v>
      </c>
      <c r="Y72" s="152">
        <f t="shared" si="10"/>
        <v>999</v>
      </c>
      <c r="Z72" s="152" t="str">
        <f t="shared" si="8"/>
        <v/>
      </c>
      <c r="AA72" s="152"/>
      <c r="AB72" s="152"/>
      <c r="AC72" s="152"/>
    </row>
    <row r="73" spans="1:29" hidden="1" outlineLevel="1">
      <c r="A73" s="177"/>
      <c r="B73" s="182"/>
      <c r="C73" s="177"/>
      <c r="D73" s="177"/>
      <c r="E73" s="177"/>
      <c r="F73" s="177" t="str">
        <f>IFERROR(VLOOKUP($B73,Maintenance!$C$17:$Z$56,Maintenance!G$14,0),"")</f>
        <v/>
      </c>
      <c r="G73" s="177" t="str">
        <f>IFERROR(VLOOKUP($B73,Maintenance!$C$17:$Z$56,Maintenance!H$14,0),"")</f>
        <v/>
      </c>
      <c r="H73" s="177" t="str">
        <f>IFERROR(VLOOKUP($B73,Maintenance!$C$17:$Z$56,Maintenance!I$14,0),"")</f>
        <v/>
      </c>
      <c r="I73" s="193" t="str">
        <f>IFERROR(IF(L73&gt;0,L73/VLOOKUP(B73,Maintenance!$C$17:$Q$56,Maintenance!$L$14,0)/'Container Panel'!$B$2*UI!$H$5,VLOOKUP($B73,Maintenance!$C$17:$N$56,Maintenance!N$14,0)),"")</f>
        <v/>
      </c>
      <c r="J73" s="193" t="str">
        <f t="shared" si="9"/>
        <v/>
      </c>
      <c r="K73" s="182"/>
      <c r="L73" s="182"/>
      <c r="M73" s="183" t="str">
        <f>IFERROR(VLOOKUP(B73,Maintenance!$C$17:$U$56,Maintenance!$L$14,0),"")</f>
        <v/>
      </c>
      <c r="O73" s="156">
        <v>72</v>
      </c>
      <c r="Q73" s="69" t="str">
        <f>IFERROR(VLOOKUP($B73,Maintenance!$C$17:$Q$56,Maintenance!$O$14,0),"")</f>
        <v/>
      </c>
      <c r="R73" s="69" t="str">
        <f>IFERROR(VLOOKUP($B73,Maintenance!$C$17:$Q$56,Maintenance!$P$14,0),"")</f>
        <v/>
      </c>
      <c r="S73" s="69" t="str">
        <f>IFERROR(VLOOKUP($B73,Maintenance!$C$17:$Q$56,Maintenance!$Q$14,0),"")</f>
        <v/>
      </c>
      <c r="X73" s="152">
        <v>33</v>
      </c>
      <c r="Y73" s="152">
        <f t="shared" si="10"/>
        <v>999</v>
      </c>
      <c r="Z73" s="152" t="str">
        <f t="shared" ref="Z73:Z100" si="11">IFERROR(IF(INDEX(Box,MATCH($Y$41:$Y$100,$X$41:$X$100,0))=0,"",INDEX(Box,MATCH($Y$41:$Y$100,$X$41:$X$100,0))),"")</f>
        <v/>
      </c>
      <c r="AA73" s="152"/>
      <c r="AB73" s="152"/>
      <c r="AC73" s="152"/>
    </row>
    <row r="74" spans="1:29" hidden="1" outlineLevel="1">
      <c r="A74" s="177"/>
      <c r="B74" s="182"/>
      <c r="C74" s="177"/>
      <c r="D74" s="177"/>
      <c r="E74" s="177"/>
      <c r="F74" s="177" t="str">
        <f>IFERROR(VLOOKUP($B74,Maintenance!$C$17:$Z$56,Maintenance!G$14,0),"")</f>
        <v/>
      </c>
      <c r="G74" s="177" t="str">
        <f>IFERROR(VLOOKUP($B74,Maintenance!$C$17:$Z$56,Maintenance!H$14,0),"")</f>
        <v/>
      </c>
      <c r="H74" s="177" t="str">
        <f>IFERROR(VLOOKUP($B74,Maintenance!$C$17:$Z$56,Maintenance!I$14,0),"")</f>
        <v/>
      </c>
      <c r="I74" s="193" t="str">
        <f>IFERROR(IF(L74&gt;0,L74/VLOOKUP(B74,Maintenance!$C$17:$Q$56,Maintenance!$L$14,0)/'Container Panel'!$B$2*UI!$H$5,VLOOKUP($B74,Maintenance!$C$17:$N$56,Maintenance!N$14,0)),"")</f>
        <v/>
      </c>
      <c r="J74" s="193" t="str">
        <f t="shared" si="9"/>
        <v/>
      </c>
      <c r="K74" s="182"/>
      <c r="L74" s="182"/>
      <c r="M74" s="183" t="str">
        <f>IFERROR(VLOOKUP(B74,Maintenance!$C$17:$U$56,Maintenance!$L$14,0),"")</f>
        <v/>
      </c>
      <c r="O74" s="156">
        <v>73</v>
      </c>
      <c r="Q74" s="69" t="str">
        <f>IFERROR(VLOOKUP($B74,Maintenance!$C$17:$Q$56,Maintenance!$O$14,0),"")</f>
        <v/>
      </c>
      <c r="R74" s="69" t="str">
        <f>IFERROR(VLOOKUP($B74,Maintenance!$C$17:$Q$56,Maintenance!$P$14,0),"")</f>
        <v/>
      </c>
      <c r="S74" s="69" t="str">
        <f>IFERROR(VLOOKUP($B74,Maintenance!$C$17:$Q$56,Maintenance!$Q$14,0),"")</f>
        <v/>
      </c>
      <c r="X74" s="152">
        <v>34</v>
      </c>
      <c r="Y74" s="152">
        <f t="shared" si="10"/>
        <v>999</v>
      </c>
      <c r="Z74" s="152" t="str">
        <f t="shared" si="11"/>
        <v/>
      </c>
      <c r="AA74" s="152"/>
      <c r="AB74" s="152"/>
      <c r="AC74" s="152"/>
    </row>
    <row r="75" spans="1:29" hidden="1" outlineLevel="1">
      <c r="A75" s="177"/>
      <c r="B75" s="182"/>
      <c r="C75" s="177"/>
      <c r="D75" s="177"/>
      <c r="E75" s="177"/>
      <c r="F75" s="177" t="str">
        <f>IFERROR(VLOOKUP($B75,Maintenance!$C$17:$Z$56,Maintenance!G$14,0),"")</f>
        <v/>
      </c>
      <c r="G75" s="177" t="str">
        <f>IFERROR(VLOOKUP($B75,Maintenance!$C$17:$Z$56,Maintenance!H$14,0),"")</f>
        <v/>
      </c>
      <c r="H75" s="177" t="str">
        <f>IFERROR(VLOOKUP($B75,Maintenance!$C$17:$Z$56,Maintenance!I$14,0),"")</f>
        <v/>
      </c>
      <c r="I75" s="193" t="str">
        <f>IFERROR(IF(L75&gt;0,L75/VLOOKUP(B75,Maintenance!$C$17:$Q$56,Maintenance!$L$14,0)/'Container Panel'!$B$2*UI!$H$5,VLOOKUP($B75,Maintenance!$C$17:$N$56,Maintenance!N$14,0)),"")</f>
        <v/>
      </c>
      <c r="J75" s="193" t="str">
        <f t="shared" si="9"/>
        <v/>
      </c>
      <c r="K75" s="182"/>
      <c r="L75" s="182"/>
      <c r="M75" s="183" t="str">
        <f>IFERROR(VLOOKUP(B75,Maintenance!$C$17:$U$56,Maintenance!$L$14,0),"")</f>
        <v/>
      </c>
      <c r="O75" s="156">
        <v>74</v>
      </c>
      <c r="Q75" s="69" t="str">
        <f>IFERROR(VLOOKUP($B75,Maintenance!$C$17:$Q$56,Maintenance!$O$14,0),"")</f>
        <v/>
      </c>
      <c r="R75" s="69" t="str">
        <f>IFERROR(VLOOKUP($B75,Maintenance!$C$17:$Q$56,Maintenance!$P$14,0),"")</f>
        <v/>
      </c>
      <c r="S75" s="69" t="str">
        <f>IFERROR(VLOOKUP($B75,Maintenance!$C$17:$Q$56,Maintenance!$Q$14,0),"")</f>
        <v/>
      </c>
      <c r="X75" s="152">
        <v>35</v>
      </c>
      <c r="Y75" s="152">
        <f t="shared" si="10"/>
        <v>999</v>
      </c>
      <c r="Z75" s="152" t="str">
        <f t="shared" si="11"/>
        <v/>
      </c>
      <c r="AA75" s="152"/>
      <c r="AB75" s="152"/>
      <c r="AC75" s="152"/>
    </row>
    <row r="76" spans="1:29" hidden="1" outlineLevel="1">
      <c r="A76" s="177"/>
      <c r="B76" s="182"/>
      <c r="C76" s="177"/>
      <c r="D76" s="177"/>
      <c r="E76" s="177"/>
      <c r="F76" s="177" t="str">
        <f>IFERROR(VLOOKUP($B76,Maintenance!$C$17:$Z$56,Maintenance!G$14,0),"")</f>
        <v/>
      </c>
      <c r="G76" s="177" t="str">
        <f>IFERROR(VLOOKUP($B76,Maintenance!$C$17:$Z$56,Maintenance!H$14,0),"")</f>
        <v/>
      </c>
      <c r="H76" s="177" t="str">
        <f>IFERROR(VLOOKUP($B76,Maintenance!$C$17:$Z$56,Maintenance!I$14,0),"")</f>
        <v/>
      </c>
      <c r="I76" s="193" t="str">
        <f>IFERROR(IF(L76&gt;0,L76/VLOOKUP(B76,Maintenance!$C$17:$Q$56,Maintenance!$L$14,0)/'Container Panel'!$B$2*UI!$H$5,VLOOKUP($B76,Maintenance!$C$17:$N$56,Maintenance!N$14,0)),"")</f>
        <v/>
      </c>
      <c r="J76" s="193" t="str">
        <f t="shared" si="9"/>
        <v/>
      </c>
      <c r="K76" s="182"/>
      <c r="L76" s="182"/>
      <c r="M76" s="183" t="str">
        <f>IFERROR(VLOOKUP(B76,Maintenance!$C$17:$U$56,Maintenance!$L$14,0),"")</f>
        <v/>
      </c>
      <c r="O76" s="156">
        <v>75</v>
      </c>
      <c r="Q76" s="69" t="str">
        <f>IFERROR(VLOOKUP($B76,Maintenance!$C$17:$Q$56,Maintenance!$O$14,0),"")</f>
        <v/>
      </c>
      <c r="R76" s="69" t="str">
        <f>IFERROR(VLOOKUP($B76,Maintenance!$C$17:$Q$56,Maintenance!$P$14,0),"")</f>
        <v/>
      </c>
      <c r="S76" s="69" t="str">
        <f>IFERROR(VLOOKUP($B76,Maintenance!$C$17:$Q$56,Maintenance!$Q$14,0),"")</f>
        <v/>
      </c>
      <c r="X76" s="152">
        <v>36</v>
      </c>
      <c r="Y76" s="152">
        <f t="shared" si="10"/>
        <v>999</v>
      </c>
      <c r="Z76" s="152" t="str">
        <f t="shared" si="11"/>
        <v/>
      </c>
      <c r="AA76" s="152"/>
      <c r="AB76" s="152"/>
      <c r="AC76" s="152"/>
    </row>
    <row r="77" spans="1:29" hidden="1" outlineLevel="1">
      <c r="A77" s="177"/>
      <c r="B77" s="182"/>
      <c r="C77" s="177"/>
      <c r="D77" s="177"/>
      <c r="E77" s="177"/>
      <c r="F77" s="177" t="str">
        <f>IFERROR(VLOOKUP($B77,Maintenance!$C$17:$Z$56,Maintenance!G$14,0),"")</f>
        <v/>
      </c>
      <c r="G77" s="177" t="str">
        <f>IFERROR(VLOOKUP($B77,Maintenance!$C$17:$Z$56,Maintenance!H$14,0),"")</f>
        <v/>
      </c>
      <c r="H77" s="177" t="str">
        <f>IFERROR(VLOOKUP($B77,Maintenance!$C$17:$Z$56,Maintenance!I$14,0),"")</f>
        <v/>
      </c>
      <c r="I77" s="193" t="str">
        <f>IFERROR(IF(L77&gt;0,L77/VLOOKUP(B77,Maintenance!$C$17:$Q$56,Maintenance!$L$14,0)/'Container Panel'!$B$2*UI!$H$5,VLOOKUP($B77,Maintenance!$C$17:$N$56,Maintenance!N$14,0)),"")</f>
        <v/>
      </c>
      <c r="J77" s="193" t="str">
        <f t="shared" si="9"/>
        <v/>
      </c>
      <c r="K77" s="182"/>
      <c r="L77" s="182"/>
      <c r="M77" s="183" t="str">
        <f>IFERROR(VLOOKUP(B77,Maintenance!$C$17:$U$56,Maintenance!$L$14,0),"")</f>
        <v/>
      </c>
      <c r="O77" s="156">
        <v>76</v>
      </c>
      <c r="Q77" s="69" t="str">
        <f>IFERROR(VLOOKUP($B77,Maintenance!$C$17:$Q$56,Maintenance!$O$14,0),"")</f>
        <v/>
      </c>
      <c r="R77" s="69" t="str">
        <f>IFERROR(VLOOKUP($B77,Maintenance!$C$17:$Q$56,Maintenance!$P$14,0),"")</f>
        <v/>
      </c>
      <c r="S77" s="69" t="str">
        <f>IFERROR(VLOOKUP($B77,Maintenance!$C$17:$Q$56,Maintenance!$Q$14,0),"")</f>
        <v/>
      </c>
      <c r="X77" s="152">
        <v>37</v>
      </c>
      <c r="Y77" s="152">
        <f t="shared" si="10"/>
        <v>999</v>
      </c>
      <c r="Z77" s="152" t="str">
        <f t="shared" si="11"/>
        <v/>
      </c>
      <c r="AA77" s="152"/>
      <c r="AB77" s="152"/>
      <c r="AC77" s="152"/>
    </row>
    <row r="78" spans="1:29" hidden="1" outlineLevel="1">
      <c r="A78" s="177"/>
      <c r="B78" s="182"/>
      <c r="C78" s="177"/>
      <c r="D78" s="177"/>
      <c r="E78" s="177"/>
      <c r="F78" s="177" t="str">
        <f>IFERROR(VLOOKUP($B78,Maintenance!$C$17:$Z$56,Maintenance!G$14,0),"")</f>
        <v/>
      </c>
      <c r="G78" s="177" t="str">
        <f>IFERROR(VLOOKUP($B78,Maintenance!$C$17:$Z$56,Maintenance!H$14,0),"")</f>
        <v/>
      </c>
      <c r="H78" s="177" t="str">
        <f>IFERROR(VLOOKUP($B78,Maintenance!$C$17:$Z$56,Maintenance!I$14,0),"")</f>
        <v/>
      </c>
      <c r="I78" s="193" t="str">
        <f>IFERROR(IF(L78&gt;0,L78/VLOOKUP(B78,Maintenance!$C$17:$Q$56,Maintenance!$L$14,0)/'Container Panel'!$B$2*UI!$H$5,VLOOKUP($B78,Maintenance!$C$17:$N$56,Maintenance!N$14,0)),"")</f>
        <v/>
      </c>
      <c r="J78" s="193" t="str">
        <f t="shared" si="9"/>
        <v/>
      </c>
      <c r="K78" s="182"/>
      <c r="L78" s="182"/>
      <c r="M78" s="183" t="str">
        <f>IFERROR(VLOOKUP(B78,Maintenance!$C$17:$U$56,Maintenance!$L$14,0),"")</f>
        <v/>
      </c>
      <c r="O78" s="156">
        <v>77</v>
      </c>
      <c r="Q78" s="69" t="str">
        <f>IFERROR(VLOOKUP($B78,Maintenance!$C$17:$Q$56,Maintenance!$O$14,0),"")</f>
        <v/>
      </c>
      <c r="R78" s="69" t="str">
        <f>IFERROR(VLOOKUP($B78,Maintenance!$C$17:$Q$56,Maintenance!$P$14,0),"")</f>
        <v/>
      </c>
      <c r="S78" s="69" t="str">
        <f>IFERROR(VLOOKUP($B78,Maintenance!$C$17:$Q$56,Maintenance!$Q$14,0),"")</f>
        <v/>
      </c>
      <c r="X78" s="152">
        <v>38</v>
      </c>
      <c r="Y78" s="152">
        <f t="shared" si="10"/>
        <v>999</v>
      </c>
      <c r="Z78" s="152" t="str">
        <f t="shared" si="11"/>
        <v/>
      </c>
      <c r="AA78" s="152"/>
      <c r="AB78" s="152"/>
      <c r="AC78" s="152"/>
    </row>
    <row r="79" spans="1:29" hidden="1" outlineLevel="1">
      <c r="A79" s="177"/>
      <c r="B79" s="182"/>
      <c r="C79" s="177"/>
      <c r="D79" s="177"/>
      <c r="E79" s="177"/>
      <c r="F79" s="177" t="str">
        <f>IFERROR(VLOOKUP($B79,Maintenance!$C$17:$Z$56,Maintenance!G$14,0),"")</f>
        <v/>
      </c>
      <c r="G79" s="177" t="str">
        <f>IFERROR(VLOOKUP($B79,Maintenance!$C$17:$Z$56,Maintenance!H$14,0),"")</f>
        <v/>
      </c>
      <c r="H79" s="177" t="str">
        <f>IFERROR(VLOOKUP($B79,Maintenance!$C$17:$Z$56,Maintenance!I$14,0),"")</f>
        <v/>
      </c>
      <c r="I79" s="193" t="str">
        <f>IFERROR(IF(L79&gt;0,L79/VLOOKUP(B79,Maintenance!$C$17:$Q$56,Maintenance!$L$14,0)/'Container Panel'!$B$2*UI!$H$5,VLOOKUP($B79,Maintenance!$C$17:$N$56,Maintenance!N$14,0)),"")</f>
        <v/>
      </c>
      <c r="J79" s="193" t="str">
        <f t="shared" si="9"/>
        <v/>
      </c>
      <c r="K79" s="182"/>
      <c r="L79" s="182"/>
      <c r="M79" s="183" t="str">
        <f>IFERROR(VLOOKUP(B79,Maintenance!$C$17:$U$56,Maintenance!$L$14,0),"")</f>
        <v/>
      </c>
      <c r="O79" s="156">
        <v>78</v>
      </c>
      <c r="Q79" s="69" t="str">
        <f>IFERROR(VLOOKUP($B79,Maintenance!$C$17:$Q$56,Maintenance!$O$14,0),"")</f>
        <v/>
      </c>
      <c r="R79" s="69" t="str">
        <f>IFERROR(VLOOKUP($B79,Maintenance!$C$17:$Q$56,Maintenance!$P$14,0),"")</f>
        <v/>
      </c>
      <c r="S79" s="69" t="str">
        <f>IFERROR(VLOOKUP($B79,Maintenance!$C$17:$Q$56,Maintenance!$Q$14,0),"")</f>
        <v/>
      </c>
      <c r="X79" s="152">
        <v>39</v>
      </c>
      <c r="Y79" s="152">
        <f t="shared" si="10"/>
        <v>999</v>
      </c>
      <c r="Z79" s="152" t="str">
        <f t="shared" si="11"/>
        <v/>
      </c>
      <c r="AA79" s="152"/>
      <c r="AB79" s="152"/>
      <c r="AC79" s="152"/>
    </row>
    <row r="80" spans="1:29" hidden="1" outlineLevel="1">
      <c r="A80" s="177"/>
      <c r="B80" s="182"/>
      <c r="C80" s="177"/>
      <c r="D80" s="177"/>
      <c r="E80" s="177"/>
      <c r="F80" s="177" t="str">
        <f>IFERROR(VLOOKUP($B80,Maintenance!$C$17:$Z$56,Maintenance!G$14,0),"")</f>
        <v/>
      </c>
      <c r="G80" s="177" t="str">
        <f>IFERROR(VLOOKUP($B80,Maintenance!$C$17:$Z$56,Maintenance!H$14,0),"")</f>
        <v/>
      </c>
      <c r="H80" s="177" t="str">
        <f>IFERROR(VLOOKUP($B80,Maintenance!$C$17:$Z$56,Maintenance!I$14,0),"")</f>
        <v/>
      </c>
      <c r="I80" s="193" t="str">
        <f>IFERROR(IF(L80&gt;0,L80/VLOOKUP(B80,Maintenance!$C$17:$Q$56,Maintenance!$L$14,0)/'Container Panel'!$B$2*UI!$H$5,VLOOKUP($B80,Maintenance!$C$17:$N$56,Maintenance!N$14,0)),"")</f>
        <v/>
      </c>
      <c r="J80" s="193" t="str">
        <f t="shared" si="9"/>
        <v/>
      </c>
      <c r="K80" s="182"/>
      <c r="L80" s="182"/>
      <c r="M80" s="183" t="str">
        <f>IFERROR(VLOOKUP(B80,Maintenance!$C$17:$U$56,Maintenance!$L$14,0),"")</f>
        <v/>
      </c>
      <c r="O80" s="156">
        <v>79</v>
      </c>
      <c r="Q80" s="69" t="str">
        <f>IFERROR(VLOOKUP($B80,Maintenance!$C$17:$Q$56,Maintenance!$O$14,0),"")</f>
        <v/>
      </c>
      <c r="R80" s="69" t="str">
        <f>IFERROR(VLOOKUP($B80,Maintenance!$C$17:$Q$56,Maintenance!$P$14,0),"")</f>
        <v/>
      </c>
      <c r="S80" s="69" t="str">
        <f>IFERROR(VLOOKUP($B80,Maintenance!$C$17:$Q$56,Maintenance!$Q$14,0),"")</f>
        <v/>
      </c>
      <c r="X80" s="94">
        <v>40</v>
      </c>
      <c r="Y80" s="152">
        <f t="shared" si="10"/>
        <v>999</v>
      </c>
      <c r="Z80" s="152" t="str">
        <f t="shared" si="11"/>
        <v/>
      </c>
      <c r="AA80" s="152"/>
      <c r="AB80" s="152"/>
      <c r="AC80" s="152"/>
    </row>
    <row r="81" spans="1:29" collapsed="1">
      <c r="A81" s="84" t="s">
        <v>78</v>
      </c>
      <c r="B81" s="182" t="s">
        <v>530</v>
      </c>
      <c r="C81" s="75"/>
      <c r="D81" s="75"/>
      <c r="E81" s="75"/>
      <c r="F81" s="182">
        <v>1.5</v>
      </c>
      <c r="G81" s="182">
        <v>0.8</v>
      </c>
      <c r="H81" s="182">
        <v>1.1499999999999999</v>
      </c>
      <c r="I81" s="279">
        <f>IFERROR(IF(B81&gt;0,IF(K81=list!$C$3,L81,L81/IF(UI!$D$6&gt;0,UI!$D$6/UI!$F$6,(IF(K81=list!$C$1,IF('Container Panel'!$A$55&gt;0,'Container Panel'!$A$55,Maintenance!$D$15),IF(K81=list!$C$2,IF('Container Panel'!$A$57&gt;0,'Container Panel'!$A$57,Maintenance!$F$15),""))*$B$2))*IF(UI!$H$5&gt;0,UI!$H$5,Maintenance!$H$15)),""),"")</f>
        <v>19.2</v>
      </c>
      <c r="J81" s="193">
        <f t="shared" si="9"/>
        <v>1.3800000000000001</v>
      </c>
      <c r="K81" s="182" t="s">
        <v>511</v>
      </c>
      <c r="L81" s="182">
        <v>3000</v>
      </c>
      <c r="M81" s="288">
        <f>IF(K81=list!$C$1,IF('Container Panel'!$A$55&gt;0,'Container Panel'!$A$55,Maintenance!$D$15),IF(K81=list!$C$2,IF('Container Panel'!$A$57&gt;0,'Container Panel'!$A$57,Maintenance!$F$15),""))</f>
        <v>5</v>
      </c>
      <c r="O81" s="156">
        <v>80</v>
      </c>
      <c r="Q81" s="69">
        <f>IF(C81&gt;0,C81,IF(F81&lt;&gt;"",IF(K81=list!$C$3,F81,F81-IF(K81=list!$C$1,'Container Panel'!$A$45,'Container Panel'!$A$49)),""))</f>
        <v>1.4</v>
      </c>
      <c r="R81" s="69">
        <f>IF(D81&gt;0,D81,IF(G81&lt;&gt;"",IF(K81=list!$C$3,G81,G81-IF(K81=list!$C$1,'Container Panel'!$A$45,'Container Panel'!$A$49)),""))</f>
        <v>0.70000000000000007</v>
      </c>
      <c r="S81" s="69">
        <f>IF(E81&gt;0,E81,IF(H81&lt;&gt;"",IF(K81=list!$C$3,H81,H81-IF(K81=list!$C$1,'Container Panel'!$A$47,'Container Panel'!$A$51)),""))</f>
        <v>0.84999999999999987</v>
      </c>
      <c r="X81" s="95">
        <v>41</v>
      </c>
      <c r="Y81" s="152">
        <f t="shared" si="10"/>
        <v>999</v>
      </c>
      <c r="Z81" s="152" t="str">
        <f t="shared" si="11"/>
        <v/>
      </c>
      <c r="AA81" s="152"/>
      <c r="AB81" s="152"/>
      <c r="AC81" s="152"/>
    </row>
    <row r="82" spans="1:29">
      <c r="A82" s="177" t="s">
        <v>105</v>
      </c>
      <c r="B82" s="182"/>
      <c r="C82" s="75"/>
      <c r="D82" s="75"/>
      <c r="E82" s="75"/>
      <c r="F82" s="182"/>
      <c r="G82" s="182"/>
      <c r="H82" s="182"/>
      <c r="I82" s="279" t="str">
        <f>IFERROR(IF(B82&gt;0,IF(K82=list!$C$3,L82,L82/IF(UI!$D$6&gt;0,UI!$D$6/UI!$F$6,(IF(K82=list!$C$1,IF('Container Panel'!$A$55&gt;0,'Container Panel'!$A$55,Maintenance!$D$15),IF(K82=list!$C$2,IF('Container Panel'!$A$57&gt;0,'Container Panel'!$A$57,Maintenance!$F$15),""))*$B$2))*IF(UI!$H$5&gt;0,UI!$H$5,Maintenance!$H$15)),""),"")</f>
        <v/>
      </c>
      <c r="J82" s="193" t="str">
        <f t="shared" si="9"/>
        <v/>
      </c>
      <c r="K82" s="182"/>
      <c r="L82" s="182"/>
      <c r="M82" s="288" t="str">
        <f>IF(K82=list!$C$1,IF('Container Panel'!$A$55&gt;0,'Container Panel'!$A$55,Maintenance!$D$15),IF(K82=list!$C$2,IF('Container Panel'!$A$57&gt;0,'Container Panel'!$A$57,Maintenance!$F$15),""))</f>
        <v/>
      </c>
      <c r="O82" s="156">
        <v>81</v>
      </c>
      <c r="Q82" s="69" t="str">
        <f>IF(C82&gt;0,C82,IF(F82&lt;&gt;"",IF(K82=list!$C$3,F82,F82-IF(K82=list!$C$1,'Container Panel'!$A$45,'Container Panel'!$A$49)),""))</f>
        <v/>
      </c>
      <c r="R82" s="69" t="str">
        <f>IF(D82&gt;0,D82,IF(G82&lt;&gt;"",IF(K82=list!$C$3,G82,G82-IF(K82=list!$C$1,'Container Panel'!$A$45,'Container Panel'!$A$49)),""))</f>
        <v/>
      </c>
      <c r="S82" s="69" t="str">
        <f>IF(E82&gt;0,E82,IF(H82&lt;&gt;"",IF(K82=list!$C$3,H82,H82-IF(K82=list!$C$1,'Container Panel'!$A$47,'Container Panel'!$A$51)),""))</f>
        <v/>
      </c>
      <c r="X82" s="152">
        <v>42</v>
      </c>
      <c r="Y82" s="152">
        <f t="shared" si="10"/>
        <v>999</v>
      </c>
      <c r="Z82" s="152" t="str">
        <f t="shared" si="11"/>
        <v/>
      </c>
      <c r="AA82" s="152"/>
      <c r="AB82" s="152"/>
      <c r="AC82" s="152"/>
    </row>
    <row r="83" spans="1:29">
      <c r="A83" s="289">
        <f>COUNTA(B81:B100)</f>
        <v>1</v>
      </c>
      <c r="B83" s="182"/>
      <c r="C83" s="75"/>
      <c r="D83" s="75"/>
      <c r="E83" s="75"/>
      <c r="F83" s="182"/>
      <c r="G83" s="182"/>
      <c r="H83" s="182"/>
      <c r="I83" s="279" t="str">
        <f>IFERROR(IF(B83&gt;0,IF(K83=list!$C$3,L83,L83/IF(UI!$D$6&gt;0,UI!$D$6/UI!$F$6,(IF(K83=list!$C$1,IF('Container Panel'!$A$55&gt;0,'Container Panel'!$A$55,Maintenance!$D$15),IF(K83=list!$C$2,IF('Container Panel'!$A$57&gt;0,'Container Panel'!$A$57,Maintenance!$F$15),""))*$B$2))*IF(UI!$H$5&gt;0,UI!$H$5,Maintenance!$H$15)),""),"")</f>
        <v/>
      </c>
      <c r="J83" s="193" t="str">
        <f t="shared" si="9"/>
        <v/>
      </c>
      <c r="K83" s="182"/>
      <c r="L83" s="182"/>
      <c r="M83" s="288" t="str">
        <f>IF(K83=list!$C$1,IF('Container Panel'!$A$55&gt;0,'Container Panel'!$A$55,Maintenance!$D$15),IF(K83=list!$C$2,IF('Container Panel'!$A$57&gt;0,'Container Panel'!$A$57,Maintenance!$F$15),""))</f>
        <v/>
      </c>
      <c r="O83" s="156">
        <v>82</v>
      </c>
      <c r="Q83" s="69" t="str">
        <f>IF(C83&gt;0,C83,IF(F83&lt;&gt;"",IF(K83=list!$C$3,F83,F83-IF(K83=list!$C$1,'Container Panel'!$A$45,'Container Panel'!$A$49)),""))</f>
        <v/>
      </c>
      <c r="R83" s="69" t="str">
        <f>IF(D83&gt;0,D83,IF(G83&lt;&gt;"",IF(K83=list!$C$3,G83,G83-IF(K83=list!$C$1,'Container Panel'!$A$45,'Container Panel'!$A$49)),""))</f>
        <v/>
      </c>
      <c r="S83" s="69" t="str">
        <f>IF(E83&gt;0,E83,IF(H83&lt;&gt;"",IF(K83=list!$C$3,H83,H83-IF(K83=list!$C$1,'Container Panel'!$A$47,'Container Panel'!$A$51)),""))</f>
        <v/>
      </c>
      <c r="X83" s="152">
        <v>43</v>
      </c>
      <c r="Y83" s="152">
        <f t="shared" si="10"/>
        <v>999</v>
      </c>
      <c r="Z83" s="152" t="str">
        <f t="shared" si="11"/>
        <v/>
      </c>
      <c r="AA83" s="152"/>
      <c r="AB83" s="152"/>
      <c r="AC83" s="152"/>
    </row>
    <row r="84" spans="1:29">
      <c r="A84" s="287"/>
      <c r="B84" s="182"/>
      <c r="C84" s="75"/>
      <c r="D84" s="75"/>
      <c r="E84" s="75"/>
      <c r="F84" s="182"/>
      <c r="G84" s="182"/>
      <c r="H84" s="182"/>
      <c r="I84" s="279" t="str">
        <f>IFERROR(IF(B84&gt;0,IF(K84=list!$C$3,L84,L84/IF(UI!$D$6&gt;0,UI!$D$6/UI!$F$6,(IF(K84=list!$C$1,IF('Container Panel'!$A$55&gt;0,'Container Panel'!$A$55,Maintenance!$D$15),IF(K84=list!$C$2,IF('Container Panel'!$A$57&gt;0,'Container Panel'!$A$57,Maintenance!$F$15),""))*$B$2))*IF(UI!$H$5&gt;0,UI!$H$5,Maintenance!$H$15)),""),"")</f>
        <v/>
      </c>
      <c r="J84" s="193" t="str">
        <f t="shared" si="9"/>
        <v/>
      </c>
      <c r="K84" s="182"/>
      <c r="L84" s="182"/>
      <c r="M84" s="177" t="str">
        <f>IF(K84=list!$C$1,IF('Container Panel'!$A$55&gt;0,'Container Panel'!$A$55,Maintenance!$D$15),IF(K84=list!$C$2,IF('Container Panel'!$A$57&gt;0,'Container Panel'!$A$57,Maintenance!$F$15),""))</f>
        <v/>
      </c>
      <c r="O84" s="156">
        <v>83</v>
      </c>
      <c r="Q84" s="69" t="str">
        <f>IF(C84&gt;0,C84,IF(F84&lt;&gt;"",IF(K84=list!$C$3,F84,F84-IF(K84=list!$C$1,'Container Panel'!$A$45,'Container Panel'!$A$49)),""))</f>
        <v/>
      </c>
      <c r="R84" s="69" t="str">
        <f>IF(D84&gt;0,D84,IF(G84&lt;&gt;"",IF(K84=list!$C$3,G84,G84-IF(K84=list!$C$1,'Container Panel'!$A$45,'Container Panel'!$A$49)),""))</f>
        <v/>
      </c>
      <c r="S84" s="69" t="str">
        <f>IF(E84&gt;0,E84,IF(H84&lt;&gt;"",IF(K84=list!$C$3,H84,H84-IF(K84=list!$C$1,'Container Panel'!$A$47,'Container Panel'!$A$51)),""))</f>
        <v/>
      </c>
      <c r="X84" s="152">
        <v>44</v>
      </c>
      <c r="Y84" s="152">
        <f t="shared" si="10"/>
        <v>999</v>
      </c>
      <c r="Z84" s="152" t="str">
        <f t="shared" si="11"/>
        <v/>
      </c>
      <c r="AA84" s="152"/>
      <c r="AB84" s="152"/>
      <c r="AC84" s="152"/>
    </row>
    <row r="85" spans="1:29">
      <c r="A85" s="287"/>
      <c r="B85" s="182"/>
      <c r="C85" s="75"/>
      <c r="D85" s="75"/>
      <c r="E85" s="75"/>
      <c r="F85" s="182"/>
      <c r="G85" s="182"/>
      <c r="H85" s="182"/>
      <c r="I85" s="279" t="str">
        <f>IFERROR(IF(B85&gt;0,IF(K85=list!$C$3,L85,L85/IF(UI!$D$6&gt;0,UI!$D$6/UI!$F$6,(IF(K85=list!$C$1,IF('Container Panel'!$A$55&gt;0,'Container Panel'!$A$55,Maintenance!$D$15),IF(K85=list!$C$2,IF('Container Panel'!$A$57&gt;0,'Container Panel'!$A$57,Maintenance!$F$15),""))*$B$2))*IF(UI!$H$5&gt;0,UI!$H$5,Maintenance!$H$15)),""),"")</f>
        <v/>
      </c>
      <c r="J85" s="193" t="str">
        <f t="shared" si="9"/>
        <v/>
      </c>
      <c r="K85" s="182"/>
      <c r="L85" s="182"/>
      <c r="M85" s="177" t="str">
        <f>IF(K85=list!$C$1,IF('Container Panel'!$A$55&gt;0,'Container Panel'!$A$55,Maintenance!$D$15),IF(K85=list!$C$2,IF('Container Panel'!$A$57&gt;0,'Container Panel'!$A$57,Maintenance!$F$15),""))</f>
        <v/>
      </c>
      <c r="O85" s="156">
        <v>84</v>
      </c>
      <c r="Q85" s="69" t="str">
        <f>IF(C85&gt;0,C85,IF(F85&lt;&gt;"",IF(K85=list!$C$3,F85,F85-IF(K85=list!$C$1,'Container Panel'!$A$45,'Container Panel'!$A$49)),""))</f>
        <v/>
      </c>
      <c r="R85" s="69" t="str">
        <f>IF(D85&gt;0,D85,IF(G85&lt;&gt;"",IF(K85=list!$C$3,G85,G85-IF(K85=list!$C$1,'Container Panel'!$A$45,'Container Panel'!$A$49)),""))</f>
        <v/>
      </c>
      <c r="S85" s="69" t="str">
        <f>IF(E85&gt;0,E85,IF(H85&lt;&gt;"",IF(K85=list!$C$3,H85,H85-IF(K85=list!$C$1,'Container Panel'!$A$47,'Container Panel'!$A$51)),""))</f>
        <v/>
      </c>
      <c r="X85" s="152">
        <v>45</v>
      </c>
      <c r="Y85" s="152">
        <f t="shared" si="10"/>
        <v>999</v>
      </c>
      <c r="Z85" s="152" t="str">
        <f t="shared" si="11"/>
        <v/>
      </c>
      <c r="AA85" s="152"/>
      <c r="AB85" s="152"/>
      <c r="AC85" s="152"/>
    </row>
    <row r="86" spans="1:29" outlineLevel="1">
      <c r="A86" s="287"/>
      <c r="B86" s="182"/>
      <c r="C86" s="75"/>
      <c r="D86" s="75"/>
      <c r="E86" s="75"/>
      <c r="F86" s="182"/>
      <c r="G86" s="182"/>
      <c r="H86" s="182"/>
      <c r="I86" s="279" t="str">
        <f>IFERROR(IF(B86&gt;0,IF(K86=list!$C$3,L86,L86/IF(UI!$D$6&gt;0,UI!$D$6/UI!$F$6,(IF(K86=list!$C$1,IF('Container Panel'!$A$55&gt;0,'Container Panel'!$A$55,Maintenance!$D$15),IF(K86=list!$C$2,IF('Container Panel'!$A$57&gt;0,'Container Panel'!$A$57,Maintenance!$F$15),""))*$B$2))*IF(UI!$H$5&gt;0,UI!$H$5,Maintenance!$H$15)),""),"")</f>
        <v/>
      </c>
      <c r="J86" s="193" t="str">
        <f t="shared" si="9"/>
        <v/>
      </c>
      <c r="K86" s="182"/>
      <c r="L86" s="182"/>
      <c r="M86" s="177" t="str">
        <f>IF(K86=list!$C$1,IF('Container Panel'!$A$55&gt;0,'Container Panel'!$A$55,Maintenance!$D$15),IF(K86=list!$C$2,IF('Container Panel'!$A$57&gt;0,'Container Panel'!$A$57,Maintenance!$F$15),""))</f>
        <v/>
      </c>
      <c r="O86" s="156">
        <v>85</v>
      </c>
      <c r="Q86" s="69" t="str">
        <f>IF(C86&gt;0,C86,IF(F86&lt;&gt;"",IF(K86=list!$C$3,F86,F86-IF(K86=list!$C$1,'Container Panel'!$A$45,'Container Panel'!$A$49)),""))</f>
        <v/>
      </c>
      <c r="R86" s="69" t="str">
        <f>IF(D86&gt;0,D86,IF(G86&lt;&gt;"",IF(K86=list!$C$3,G86,G86-IF(K86=list!$C$1,'Container Panel'!$A$45,'Container Panel'!$A$49)),""))</f>
        <v/>
      </c>
      <c r="S86" s="69" t="str">
        <f>IF(E86&gt;0,E86,IF(H86&lt;&gt;"",IF(K86=list!$C$3,H86,H86-IF(K86=list!$C$1,'Container Panel'!$A$47,'Container Panel'!$A$51)),""))</f>
        <v/>
      </c>
      <c r="X86" s="152">
        <v>46</v>
      </c>
      <c r="Y86" s="152">
        <f t="shared" si="10"/>
        <v>999</v>
      </c>
      <c r="Z86" s="152" t="str">
        <f t="shared" si="11"/>
        <v/>
      </c>
      <c r="AA86" s="152"/>
      <c r="AB86" s="152"/>
      <c r="AC86" s="152"/>
    </row>
    <row r="87" spans="1:29" outlineLevel="1">
      <c r="A87" s="287"/>
      <c r="B87" s="182"/>
      <c r="C87" s="75"/>
      <c r="D87" s="75"/>
      <c r="E87" s="75"/>
      <c r="F87" s="182"/>
      <c r="G87" s="182"/>
      <c r="H87" s="182"/>
      <c r="I87" s="279" t="str">
        <f>IFERROR(IF(B87&gt;0,IF(K87=list!$C$3,L87,L87/IF(UI!$D$6&gt;0,UI!$D$6/UI!$F$6,(IF(K87=list!$C$1,IF('Container Panel'!$A$55&gt;0,'Container Panel'!$A$55,Maintenance!$D$15),IF(K87=list!$C$2,IF('Container Panel'!$A$57&gt;0,'Container Panel'!$A$57,Maintenance!$F$15),""))*$B$2))*IF(UI!$H$5&gt;0,UI!$H$5,Maintenance!$H$15)),""),"")</f>
        <v/>
      </c>
      <c r="J87" s="193" t="str">
        <f t="shared" si="9"/>
        <v/>
      </c>
      <c r="K87" s="182"/>
      <c r="L87" s="182"/>
      <c r="M87" s="177" t="str">
        <f>IF(K87=list!$C$1,IF('Container Panel'!$A$55&gt;0,'Container Panel'!$A$55,Maintenance!$D$15),IF(K87=list!$C$2,IF('Container Panel'!$A$57&gt;0,'Container Panel'!$A$57,Maintenance!$F$15),""))</f>
        <v/>
      </c>
      <c r="O87" s="156">
        <v>86</v>
      </c>
      <c r="Q87" s="69" t="str">
        <f>IF(C87&gt;0,C87,IF(F87&lt;&gt;"",IF(K87=list!$C$3,F87,F87-IF(K87=list!$C$1,'Container Panel'!$A$45,'Container Panel'!$A$49)),""))</f>
        <v/>
      </c>
      <c r="R87" s="69" t="str">
        <f>IF(D87&gt;0,D87,IF(G87&lt;&gt;"",IF(K87=list!$C$3,G87,G87-IF(K87=list!$C$1,'Container Panel'!$A$45,'Container Panel'!$A$49)),""))</f>
        <v/>
      </c>
      <c r="S87" s="69" t="str">
        <f>IF(E87&gt;0,E87,IF(H87&lt;&gt;"",IF(K87=list!$C$3,H87,H87-IF(K87=list!$C$1,'Container Panel'!$A$47,'Container Panel'!$A$51)),""))</f>
        <v/>
      </c>
      <c r="X87" s="152">
        <v>47</v>
      </c>
      <c r="Y87" s="152">
        <f t="shared" si="10"/>
        <v>999</v>
      </c>
      <c r="Z87" s="152" t="str">
        <f t="shared" si="11"/>
        <v/>
      </c>
      <c r="AA87" s="152"/>
      <c r="AB87" s="152"/>
      <c r="AC87" s="152"/>
    </row>
    <row r="88" spans="1:29" outlineLevel="1">
      <c r="A88" s="287"/>
      <c r="B88" s="182"/>
      <c r="C88" s="75"/>
      <c r="D88" s="75"/>
      <c r="E88" s="75"/>
      <c r="F88" s="182"/>
      <c r="G88" s="182"/>
      <c r="H88" s="182"/>
      <c r="I88" s="279" t="str">
        <f>IFERROR(IF(B88&gt;0,IF(K88=list!$C$3,L88,L88/IF(UI!$D$6&gt;0,UI!$D$6/UI!$F$6,(IF(K88=list!$C$1,IF('Container Panel'!$A$55&gt;0,'Container Panel'!$A$55,Maintenance!$D$15),IF(K88=list!$C$2,IF('Container Panel'!$A$57&gt;0,'Container Panel'!$A$57,Maintenance!$F$15),""))*$B$2))*IF(UI!$H$5&gt;0,UI!$H$5,Maintenance!$H$15)),""),"")</f>
        <v/>
      </c>
      <c r="J88" s="193" t="str">
        <f t="shared" si="9"/>
        <v/>
      </c>
      <c r="K88" s="182"/>
      <c r="L88" s="182"/>
      <c r="M88" s="177" t="str">
        <f>IF(K88=list!$C$1,IF('Container Panel'!$A$55&gt;0,'Container Panel'!$A$55,Maintenance!$D$15),IF(K88=list!$C$2,IF('Container Panel'!$A$57&gt;0,'Container Panel'!$A$57,Maintenance!$F$15),""))</f>
        <v/>
      </c>
      <c r="O88" s="156">
        <v>87</v>
      </c>
      <c r="Q88" s="69" t="str">
        <f>IF(C88&gt;0,C88,IF(F88&lt;&gt;"",IF(K88=list!$C$3,F88,F88-IF(K88=list!$C$1,'Container Panel'!$A$45,'Container Panel'!$A$49)),""))</f>
        <v/>
      </c>
      <c r="R88" s="69" t="str">
        <f>IF(D88&gt;0,D88,IF(G88&lt;&gt;"",IF(K88=list!$C$3,G88,G88-IF(K88=list!$C$1,'Container Panel'!$A$45,'Container Panel'!$A$49)),""))</f>
        <v/>
      </c>
      <c r="S88" s="69" t="str">
        <f>IF(E88&gt;0,E88,IF(H88&lt;&gt;"",IF(K88=list!$C$3,H88,H88-IF(K88=list!$C$1,'Container Panel'!$A$47,'Container Panel'!$A$51)),""))</f>
        <v/>
      </c>
      <c r="X88" s="152">
        <v>48</v>
      </c>
      <c r="Y88" s="152">
        <f t="shared" si="10"/>
        <v>999</v>
      </c>
      <c r="Z88" s="152" t="str">
        <f t="shared" si="11"/>
        <v/>
      </c>
      <c r="AA88" s="152"/>
      <c r="AB88" s="152"/>
      <c r="AC88" s="152"/>
    </row>
    <row r="89" spans="1:29" outlineLevel="1">
      <c r="A89" s="287"/>
      <c r="B89" s="182"/>
      <c r="C89" s="75"/>
      <c r="D89" s="75"/>
      <c r="E89" s="75"/>
      <c r="F89" s="182"/>
      <c r="G89" s="182"/>
      <c r="H89" s="182"/>
      <c r="I89" s="279" t="str">
        <f>IFERROR(IF(B89&gt;0,IF(K89=list!$C$3,L89,L89/IF(UI!$D$6&gt;0,UI!$D$6/UI!$F$6,(IF(K89=list!$C$1,IF('Container Panel'!$A$55&gt;0,'Container Panel'!$A$55,Maintenance!$D$15),IF(K89=list!$C$2,IF('Container Panel'!$A$57&gt;0,'Container Panel'!$A$57,Maintenance!$F$15),""))*$B$2))*IF(UI!$H$5&gt;0,UI!$H$5,Maintenance!$H$15)),""),"")</f>
        <v/>
      </c>
      <c r="J89" s="193" t="str">
        <f t="shared" si="9"/>
        <v/>
      </c>
      <c r="K89" s="182"/>
      <c r="L89" s="182"/>
      <c r="M89" s="177" t="str">
        <f>IF(K89=list!$C$1,IF('Container Panel'!$A$55&gt;0,'Container Panel'!$A$55,Maintenance!$D$15),IF(K89=list!$C$2,IF('Container Panel'!$A$57&gt;0,'Container Panel'!$A$57,Maintenance!$F$15),""))</f>
        <v/>
      </c>
      <c r="O89" s="156">
        <v>88</v>
      </c>
      <c r="Q89" s="69" t="str">
        <f>IF(C89&gt;0,C89,IF(F89&lt;&gt;"",IF(K89=list!$C$3,F89,F89-IF(K89=list!$C$1,'Container Panel'!$A$45,'Container Panel'!$A$49)),""))</f>
        <v/>
      </c>
      <c r="R89" s="69" t="str">
        <f>IF(D89&gt;0,D89,IF(G89&lt;&gt;"",IF(K89=list!$C$3,G89,G89-IF(K89=list!$C$1,'Container Panel'!$A$45,'Container Panel'!$A$49)),""))</f>
        <v/>
      </c>
      <c r="S89" s="69" t="str">
        <f>IF(E89&gt;0,E89,IF(H89&lt;&gt;"",IF(K89=list!$C$3,H89,H89-IF(K89=list!$C$1,'Container Panel'!$A$47,'Container Panel'!$A$51)),""))</f>
        <v/>
      </c>
      <c r="X89" s="152">
        <v>49</v>
      </c>
      <c r="Y89" s="152">
        <f t="shared" si="10"/>
        <v>999</v>
      </c>
      <c r="Z89" s="152" t="str">
        <f t="shared" si="11"/>
        <v/>
      </c>
      <c r="AA89" s="152"/>
      <c r="AB89" s="152"/>
      <c r="AC89" s="152"/>
    </row>
    <row r="90" spans="1:29" outlineLevel="1">
      <c r="A90" s="287"/>
      <c r="B90" s="182"/>
      <c r="C90" s="75"/>
      <c r="D90" s="75"/>
      <c r="E90" s="75"/>
      <c r="F90" s="182"/>
      <c r="G90" s="182"/>
      <c r="H90" s="182"/>
      <c r="I90" s="279" t="str">
        <f>IFERROR(IF(B90&gt;0,IF(K90=list!$C$3,L90,L90/IF(UI!$D$6&gt;0,UI!$D$6/UI!$F$6,(IF(K90=list!$C$1,IF('Container Panel'!$A$55&gt;0,'Container Panel'!$A$55,Maintenance!$D$15),IF(K90=list!$C$2,IF('Container Panel'!$A$57&gt;0,'Container Panel'!$A$57,Maintenance!$F$15),""))*$B$2))*IF(UI!$H$5&gt;0,UI!$H$5,Maintenance!$H$15)),""),"")</f>
        <v/>
      </c>
      <c r="J90" s="193" t="str">
        <f t="shared" si="9"/>
        <v/>
      </c>
      <c r="K90" s="182"/>
      <c r="L90" s="182"/>
      <c r="M90" s="177" t="str">
        <f>IF(K90=list!$C$1,IF('Container Panel'!$A$55&gt;0,'Container Panel'!$A$55,Maintenance!$D$15),IF(K90=list!$C$2,IF('Container Panel'!$A$57&gt;0,'Container Panel'!$A$57,Maintenance!$F$15),""))</f>
        <v/>
      </c>
      <c r="O90" s="156">
        <v>89</v>
      </c>
      <c r="Q90" s="69" t="str">
        <f>IF(C90&gt;0,C90,IF(F90&lt;&gt;"",IF(K90=list!$C$3,F90,F90-IF(K90=list!$C$1,'Container Panel'!$A$45,'Container Panel'!$A$49)),""))</f>
        <v/>
      </c>
      <c r="R90" s="69" t="str">
        <f>IF(D90&gt;0,D90,IF(G90&lt;&gt;"",IF(K90=list!$C$3,G90,G90-IF(K90=list!$C$1,'Container Panel'!$A$45,'Container Panel'!$A$49)),""))</f>
        <v/>
      </c>
      <c r="S90" s="69" t="str">
        <f>IF(E90&gt;0,E90,IF(H90&lt;&gt;"",IF(K90=list!$C$3,H90,H90-IF(K90=list!$C$1,'Container Panel'!$A$47,'Container Panel'!$A$51)),""))</f>
        <v/>
      </c>
      <c r="X90" s="152">
        <v>50</v>
      </c>
      <c r="Y90" s="152">
        <f t="shared" si="10"/>
        <v>999</v>
      </c>
      <c r="Z90" s="152" t="str">
        <f t="shared" si="11"/>
        <v/>
      </c>
      <c r="AA90" s="152"/>
      <c r="AB90" s="152"/>
      <c r="AC90" s="152"/>
    </row>
    <row r="91" spans="1:29" outlineLevel="1">
      <c r="A91" s="287"/>
      <c r="B91" s="182"/>
      <c r="C91" s="75"/>
      <c r="D91" s="75"/>
      <c r="E91" s="75"/>
      <c r="F91" s="182"/>
      <c r="G91" s="182"/>
      <c r="H91" s="182"/>
      <c r="I91" s="279" t="str">
        <f>IFERROR(IF(B91&gt;0,IF(K91=list!$C$3,L91,L91/IF(UI!$D$6&gt;0,UI!$D$6/UI!$F$6,(IF(K91=list!$C$1,IF('Container Panel'!$A$55&gt;0,'Container Panel'!$A$55,Maintenance!$D$15),IF(K91=list!$C$2,IF('Container Panel'!$A$57&gt;0,'Container Panel'!$A$57,Maintenance!$F$15),""))*$B$2))*IF(UI!$H$5&gt;0,UI!$H$5,Maintenance!$H$15)),""),"")</f>
        <v/>
      </c>
      <c r="J91" s="193" t="str">
        <f t="shared" si="9"/>
        <v/>
      </c>
      <c r="K91" s="182"/>
      <c r="L91" s="182"/>
      <c r="M91" s="177" t="str">
        <f>IF(K91=list!$C$1,IF('Container Panel'!$A$55&gt;0,'Container Panel'!$A$55,Maintenance!$D$15),IF(K91=list!$C$2,IF('Container Panel'!$A$57&gt;0,'Container Panel'!$A$57,Maintenance!$F$15),""))</f>
        <v/>
      </c>
      <c r="O91" s="156">
        <v>90</v>
      </c>
      <c r="Q91" s="69" t="str">
        <f>IF(C91&gt;0,C91,IF(F91&lt;&gt;"",IF(K91=list!$C$3,F91,F91-IF(K91=list!$C$1,'Container Panel'!$A$45,'Container Panel'!$A$49)),""))</f>
        <v/>
      </c>
      <c r="R91" s="69" t="str">
        <f>IF(D91&gt;0,D91,IF(G91&lt;&gt;"",IF(K91=list!$C$3,G91,G91-IF(K91=list!$C$1,'Container Panel'!$A$45,'Container Panel'!$A$49)),""))</f>
        <v/>
      </c>
      <c r="S91" s="69" t="str">
        <f>IF(E91&gt;0,E91,IF(H91&lt;&gt;"",IF(K91=list!$C$3,H91,H91-IF(K91=list!$C$1,'Container Panel'!$A$47,'Container Panel'!$A$51)),""))</f>
        <v/>
      </c>
      <c r="X91" s="152">
        <v>51</v>
      </c>
      <c r="Y91" s="152">
        <f t="shared" si="10"/>
        <v>999</v>
      </c>
      <c r="Z91" s="152" t="str">
        <f t="shared" si="11"/>
        <v/>
      </c>
      <c r="AA91" s="152"/>
      <c r="AB91" s="152"/>
      <c r="AC91" s="152"/>
    </row>
    <row r="92" spans="1:29" outlineLevel="1">
      <c r="A92" s="287"/>
      <c r="B92" s="182"/>
      <c r="C92" s="75"/>
      <c r="D92" s="75"/>
      <c r="E92" s="75"/>
      <c r="F92" s="182"/>
      <c r="G92" s="182"/>
      <c r="H92" s="182"/>
      <c r="I92" s="279" t="str">
        <f>IFERROR(IF(B92&gt;0,IF(K92=list!$C$3,L92,L92/IF(UI!$D$6&gt;0,UI!$D$6/UI!$F$6,(IF(K92=list!$C$1,IF('Container Panel'!$A$55&gt;0,'Container Panel'!$A$55,Maintenance!$D$15),IF(K92=list!$C$2,IF('Container Panel'!$A$57&gt;0,'Container Panel'!$A$57,Maintenance!$F$15),""))*$B$2))*IF(UI!$H$5&gt;0,UI!$H$5,Maintenance!$H$15)),""),"")</f>
        <v/>
      </c>
      <c r="J92" s="193" t="str">
        <f t="shared" si="9"/>
        <v/>
      </c>
      <c r="K92" s="182"/>
      <c r="L92" s="182"/>
      <c r="M92" s="177" t="str">
        <f>IF(K92=list!$C$1,IF('Container Panel'!$A$55&gt;0,'Container Panel'!$A$55,Maintenance!$D$15),IF(K92=list!$C$2,IF('Container Panel'!$A$57&gt;0,'Container Panel'!$A$57,Maintenance!$F$15),""))</f>
        <v/>
      </c>
      <c r="O92" s="156">
        <v>91</v>
      </c>
      <c r="Q92" s="69" t="str">
        <f>IF(C92&gt;0,C92,IF(F92&lt;&gt;"",IF(K92=list!$C$3,F92,F92-IF(K92=list!$C$1,'Container Panel'!$A$45,'Container Panel'!$A$49)),""))</f>
        <v/>
      </c>
      <c r="R92" s="69" t="str">
        <f>IF(D92&gt;0,D92,IF(G92&lt;&gt;"",IF(K92=list!$C$3,G92,G92-IF(K92=list!$C$1,'Container Panel'!$A$45,'Container Panel'!$A$49)),""))</f>
        <v/>
      </c>
      <c r="S92" s="69" t="str">
        <f>IF(E92&gt;0,E92,IF(H92&lt;&gt;"",IF(K92=list!$C$3,H92,H92-IF(K92=list!$C$1,'Container Panel'!$A$47,'Container Panel'!$A$51)),""))</f>
        <v/>
      </c>
      <c r="X92" s="152">
        <v>52</v>
      </c>
      <c r="Y92" s="152">
        <f t="shared" si="10"/>
        <v>999</v>
      </c>
      <c r="Z92" s="152" t="str">
        <f t="shared" si="11"/>
        <v/>
      </c>
      <c r="AA92" s="152"/>
      <c r="AB92" s="152"/>
      <c r="AC92" s="152"/>
    </row>
    <row r="93" spans="1:29" outlineLevel="1">
      <c r="A93" s="287"/>
      <c r="B93" s="182"/>
      <c r="C93" s="75"/>
      <c r="D93" s="75"/>
      <c r="E93" s="75"/>
      <c r="F93" s="182"/>
      <c r="G93" s="182"/>
      <c r="H93" s="182"/>
      <c r="I93" s="279" t="str">
        <f>IFERROR(IF(B93&gt;0,IF(K93=list!$C$3,L93,L93/IF(UI!$D$6&gt;0,UI!$D$6/UI!$F$6,(IF(K93=list!$C$1,IF('Container Panel'!$A$55&gt;0,'Container Panel'!$A$55,Maintenance!$D$15),IF(K93=list!$C$2,IF('Container Panel'!$A$57&gt;0,'Container Panel'!$A$57,Maintenance!$F$15),""))*$B$2))*IF(UI!$H$5&gt;0,UI!$H$5,Maintenance!$H$15)),""),"")</f>
        <v/>
      </c>
      <c r="J93" s="193" t="str">
        <f t="shared" si="9"/>
        <v/>
      </c>
      <c r="K93" s="182"/>
      <c r="L93" s="182"/>
      <c r="M93" s="177" t="str">
        <f>IF(K93=list!$C$1,IF('Container Panel'!$A$55&gt;0,'Container Panel'!$A$55,Maintenance!$D$15),IF(K93=list!$C$2,IF('Container Panel'!$A$57&gt;0,'Container Panel'!$A$57,Maintenance!$F$15),""))</f>
        <v/>
      </c>
      <c r="O93" s="156">
        <v>92</v>
      </c>
      <c r="Q93" s="69" t="str">
        <f>IF(C93&gt;0,C93,IF(F93&lt;&gt;"",IF(K93=list!$C$3,F93,F93-IF(K93=list!$C$1,'Container Panel'!$A$45,'Container Panel'!$A$49)),""))</f>
        <v/>
      </c>
      <c r="R93" s="69" t="str">
        <f>IF(D93&gt;0,D93,IF(G93&lt;&gt;"",IF(K93=list!$C$3,G93,G93-IF(K93=list!$C$1,'Container Panel'!$A$45,'Container Panel'!$A$49)),""))</f>
        <v/>
      </c>
      <c r="S93" s="69" t="str">
        <f>IF(E93&gt;0,E93,IF(H93&lt;&gt;"",IF(K93=list!$C$3,H93,H93-IF(K93=list!$C$1,'Container Panel'!$A$47,'Container Panel'!$A$51)),""))</f>
        <v/>
      </c>
      <c r="X93" s="152">
        <v>53</v>
      </c>
      <c r="Y93" s="152">
        <f t="shared" si="10"/>
        <v>999</v>
      </c>
      <c r="Z93" s="152" t="str">
        <f t="shared" si="11"/>
        <v/>
      </c>
      <c r="AA93" s="152"/>
      <c r="AB93" s="152"/>
      <c r="AC93" s="152"/>
    </row>
    <row r="94" spans="1:29" outlineLevel="1">
      <c r="A94" s="287"/>
      <c r="B94" s="182"/>
      <c r="C94" s="75"/>
      <c r="D94" s="75"/>
      <c r="E94" s="75"/>
      <c r="F94" s="182"/>
      <c r="G94" s="182"/>
      <c r="H94" s="182"/>
      <c r="I94" s="279" t="str">
        <f>IFERROR(IF(B94&gt;0,IF(K94=list!$C$3,L94,L94/IF(UI!$D$6&gt;0,UI!$D$6/UI!$F$6,(IF(K94=list!$C$1,IF('Container Panel'!$A$55&gt;0,'Container Panel'!$A$55,Maintenance!$D$15),IF(K94=list!$C$2,IF('Container Panel'!$A$57&gt;0,'Container Panel'!$A$57,Maintenance!$F$15),""))*$B$2))*IF(UI!$H$5&gt;0,UI!$H$5,Maintenance!$H$15)),""),"")</f>
        <v/>
      </c>
      <c r="J94" s="193" t="str">
        <f t="shared" si="9"/>
        <v/>
      </c>
      <c r="K94" s="182"/>
      <c r="L94" s="182"/>
      <c r="M94" s="177" t="str">
        <f>IF(K94=list!$C$1,IF('Container Panel'!$A$55&gt;0,'Container Panel'!$A$55,Maintenance!$D$15),IF(K94=list!$C$2,IF('Container Panel'!$A$57&gt;0,'Container Panel'!$A$57,Maintenance!$F$15),""))</f>
        <v/>
      </c>
      <c r="O94" s="156">
        <v>93</v>
      </c>
      <c r="Q94" s="69" t="str">
        <f>IF(C94&gt;0,C94,IF(F94&lt;&gt;"",IF(K94=list!$C$3,F94,F94-IF(K94=list!$C$1,'Container Panel'!$A$45,'Container Panel'!$A$49)),""))</f>
        <v/>
      </c>
      <c r="R94" s="69" t="str">
        <f>IF(D94&gt;0,D94,IF(G94&lt;&gt;"",IF(K94=list!$C$3,G94,G94-IF(K94=list!$C$1,'Container Panel'!$A$45,'Container Panel'!$A$49)),""))</f>
        <v/>
      </c>
      <c r="S94" s="69" t="str">
        <f>IF(E94&gt;0,E94,IF(H94&lt;&gt;"",IF(K94=list!$C$3,H94,H94-IF(K94=list!$C$1,'Container Panel'!$A$47,'Container Panel'!$A$51)),""))</f>
        <v/>
      </c>
      <c r="X94" s="152">
        <v>54</v>
      </c>
      <c r="Y94" s="152">
        <f t="shared" si="10"/>
        <v>999</v>
      </c>
      <c r="Z94" s="152" t="str">
        <f t="shared" si="11"/>
        <v/>
      </c>
      <c r="AA94" s="152"/>
      <c r="AB94" s="152"/>
      <c r="AC94" s="152"/>
    </row>
    <row r="95" spans="1:29" outlineLevel="1">
      <c r="A95" s="287"/>
      <c r="B95" s="182"/>
      <c r="C95" s="75"/>
      <c r="D95" s="75"/>
      <c r="E95" s="75"/>
      <c r="F95" s="182"/>
      <c r="G95" s="182"/>
      <c r="H95" s="182"/>
      <c r="I95" s="279" t="str">
        <f>IFERROR(IF(B95&gt;0,IF(K95=list!$C$3,L95,L95/IF(UI!$D$6&gt;0,UI!$D$6/UI!$F$6,(IF(K95=list!$C$1,IF('Container Panel'!$A$55&gt;0,'Container Panel'!$A$55,Maintenance!$D$15),IF(K95=list!$C$2,IF('Container Panel'!$A$57&gt;0,'Container Panel'!$A$57,Maintenance!$F$15),""))*$B$2))*IF(UI!$H$5&gt;0,UI!$H$5,Maintenance!$H$15)),""),"")</f>
        <v/>
      </c>
      <c r="J95" s="193" t="str">
        <f t="shared" si="9"/>
        <v/>
      </c>
      <c r="K95" s="182"/>
      <c r="L95" s="182"/>
      <c r="M95" s="177" t="str">
        <f>IF(K95=list!$C$1,IF('Container Panel'!$A$55&gt;0,'Container Panel'!$A$55,Maintenance!$D$15),IF(K95=list!$C$2,IF('Container Panel'!$A$57&gt;0,'Container Panel'!$A$57,Maintenance!$F$15),""))</f>
        <v/>
      </c>
      <c r="O95" s="156">
        <v>94</v>
      </c>
      <c r="Q95" s="69" t="str">
        <f>IF(C95&gt;0,C95,IF(F95&lt;&gt;"",IF(K95=list!$C$3,F95,F95-IF(K95=list!$C$1,'Container Panel'!$A$45,'Container Panel'!$A$49)),""))</f>
        <v/>
      </c>
      <c r="R95" s="69" t="str">
        <f>IF(D95&gt;0,D95,IF(G95&lt;&gt;"",IF(K95=list!$C$3,G95,G95-IF(K95=list!$C$1,'Container Panel'!$A$45,'Container Panel'!$A$49)),""))</f>
        <v/>
      </c>
      <c r="S95" s="69" t="str">
        <f>IF(E95&gt;0,E95,IF(H95&lt;&gt;"",IF(K95=list!$C$3,H95,H95-IF(K95=list!$C$1,'Container Panel'!$A$47,'Container Panel'!$A$51)),""))</f>
        <v/>
      </c>
      <c r="X95" s="152">
        <v>55</v>
      </c>
      <c r="Y95" s="152">
        <f t="shared" si="10"/>
        <v>999</v>
      </c>
      <c r="Z95" s="152" t="str">
        <f t="shared" si="11"/>
        <v/>
      </c>
      <c r="AA95" s="152"/>
      <c r="AB95" s="152"/>
      <c r="AC95" s="152"/>
    </row>
    <row r="96" spans="1:29" outlineLevel="1">
      <c r="A96" s="287"/>
      <c r="B96" s="182"/>
      <c r="C96" s="75"/>
      <c r="D96" s="75"/>
      <c r="E96" s="75"/>
      <c r="F96" s="182"/>
      <c r="G96" s="182"/>
      <c r="H96" s="182"/>
      <c r="I96" s="279" t="str">
        <f>IFERROR(IF(B96&gt;0,IF(K96=list!$C$3,L96,L96/IF(UI!$D$6&gt;0,UI!$D$6/UI!$F$6,(IF(K96=list!$C$1,IF('Container Panel'!$A$55&gt;0,'Container Panel'!$A$55,Maintenance!$D$15),IF(K96=list!$C$2,IF('Container Panel'!$A$57&gt;0,'Container Panel'!$A$57,Maintenance!$F$15),""))*$B$2))*IF(UI!$H$5&gt;0,UI!$H$5,Maintenance!$H$15)),""),"")</f>
        <v/>
      </c>
      <c r="J96" s="193" t="str">
        <f t="shared" si="9"/>
        <v/>
      </c>
      <c r="K96" s="182"/>
      <c r="L96" s="182"/>
      <c r="M96" s="177" t="str">
        <f>IF(K96=list!$C$1,IF('Container Panel'!$A$55&gt;0,'Container Panel'!$A$55,Maintenance!$D$15),IF(K96=list!$C$2,IF('Container Panel'!$A$57&gt;0,'Container Panel'!$A$57,Maintenance!$F$15),""))</f>
        <v/>
      </c>
      <c r="O96" s="156">
        <v>95</v>
      </c>
      <c r="Q96" s="69" t="str">
        <f>IF(C96&gt;0,C96,IF(F96&lt;&gt;"",IF(K96=list!$C$3,F96,F96-IF(K96=list!$C$1,'Container Panel'!$A$45,'Container Panel'!$A$49)),""))</f>
        <v/>
      </c>
      <c r="R96" s="69" t="str">
        <f>IF(D96&gt;0,D96,IF(G96&lt;&gt;"",IF(K96=list!$C$3,G96,G96-IF(K96=list!$C$1,'Container Panel'!$A$45,'Container Panel'!$A$49)),""))</f>
        <v/>
      </c>
      <c r="S96" s="69" t="str">
        <f>IF(E96&gt;0,E96,IF(H96&lt;&gt;"",IF(K96=list!$C$3,H96,H96-IF(K96=list!$C$1,'Container Panel'!$A$47,'Container Panel'!$A$51)),""))</f>
        <v/>
      </c>
      <c r="X96" s="152">
        <v>56</v>
      </c>
      <c r="Y96" s="152">
        <f t="shared" si="10"/>
        <v>999</v>
      </c>
      <c r="Z96" s="152" t="str">
        <f t="shared" si="11"/>
        <v/>
      </c>
      <c r="AA96" s="152"/>
      <c r="AB96" s="152"/>
      <c r="AC96" s="152"/>
    </row>
    <row r="97" spans="1:34" outlineLevel="1">
      <c r="A97" s="177"/>
      <c r="B97" s="182"/>
      <c r="C97" s="75"/>
      <c r="D97" s="75"/>
      <c r="E97" s="75"/>
      <c r="F97" s="182"/>
      <c r="G97" s="182"/>
      <c r="H97" s="182"/>
      <c r="I97" s="279" t="str">
        <f>IFERROR(IF(B97&gt;0,IF(K97=list!$C$3,L97,L97/IF(UI!$D$6&gt;0,UI!$D$6/UI!$F$6,(IF(K97=list!$C$1,IF('Container Panel'!$A$55&gt;0,'Container Panel'!$A$55,Maintenance!$D$15),IF(K97=list!$C$2,IF('Container Panel'!$A$57&gt;0,'Container Panel'!$A$57,Maintenance!$F$15),""))*$B$2))*IF(UI!$H$5&gt;0,UI!$H$5,Maintenance!$H$15)),""),"")</f>
        <v/>
      </c>
      <c r="J97" s="193" t="str">
        <f t="shared" si="9"/>
        <v/>
      </c>
      <c r="K97" s="182"/>
      <c r="L97" s="182"/>
      <c r="M97" s="177" t="str">
        <f>IF(K97=list!$C$1,IF('Container Panel'!$A$55&gt;0,'Container Panel'!$A$55,Maintenance!$D$15),IF(K97=list!$C$2,IF('Container Panel'!$A$57&gt;0,'Container Panel'!$A$57,Maintenance!$F$15),""))</f>
        <v/>
      </c>
      <c r="O97" s="156">
        <v>96</v>
      </c>
      <c r="Q97" s="69" t="str">
        <f>IF(C97&gt;0,C97,IF(F97&lt;&gt;"",IF(K97=list!$C$3,F97,F97-IF(K97=list!$C$1,'Container Panel'!$A$45,'Container Panel'!$A$49)),""))</f>
        <v/>
      </c>
      <c r="R97" s="69" t="str">
        <f>IF(D97&gt;0,D97,IF(G97&lt;&gt;"",IF(K97=list!$C$3,G97,G97-IF(K97=list!$C$1,'Container Panel'!$A$45,'Container Panel'!$A$49)),""))</f>
        <v/>
      </c>
      <c r="S97" s="69" t="str">
        <f>IF(E97&gt;0,E97,IF(H97&lt;&gt;"",IF(K97=list!$C$3,H97,H97-IF(K97=list!$C$1,'Container Panel'!$A$47,'Container Panel'!$A$51)),""))</f>
        <v/>
      </c>
      <c r="X97" s="152">
        <v>57</v>
      </c>
      <c r="Y97" s="152">
        <f t="shared" si="10"/>
        <v>999</v>
      </c>
      <c r="Z97" s="152" t="str">
        <f t="shared" si="11"/>
        <v/>
      </c>
      <c r="AA97" s="152"/>
      <c r="AB97" s="152"/>
      <c r="AC97" s="152"/>
    </row>
    <row r="98" spans="1:34" outlineLevel="1">
      <c r="A98" s="177"/>
      <c r="B98" s="182"/>
      <c r="C98" s="75"/>
      <c r="D98" s="75"/>
      <c r="E98" s="75"/>
      <c r="F98" s="182"/>
      <c r="G98" s="182"/>
      <c r="H98" s="182"/>
      <c r="I98" s="279" t="str">
        <f>IFERROR(IF(B98&gt;0,IF(K98=list!$C$3,L98,L98/IF(UI!$D$6&gt;0,UI!$D$6/UI!$F$6,(IF(K98=list!$C$1,IF('Container Panel'!$A$55&gt;0,'Container Panel'!$A$55,Maintenance!$D$15),IF(K98=list!$C$2,IF('Container Panel'!$A$57&gt;0,'Container Panel'!$A$57,Maintenance!$F$15),""))*$B$2))*IF(UI!$H$5&gt;0,UI!$H$5,Maintenance!$H$15)),""),"")</f>
        <v/>
      </c>
      <c r="J98" s="193" t="str">
        <f t="shared" si="9"/>
        <v/>
      </c>
      <c r="K98" s="182"/>
      <c r="L98" s="182"/>
      <c r="M98" s="177" t="str">
        <f>IF(K98=list!$C$1,IF('Container Panel'!$A$55&gt;0,'Container Panel'!$A$55,Maintenance!$D$15),IF(K98=list!$C$2,IF('Container Panel'!$A$57&gt;0,'Container Panel'!$A$57,Maintenance!$F$15),""))</f>
        <v/>
      </c>
      <c r="O98" s="156">
        <v>97</v>
      </c>
      <c r="Q98" s="69" t="str">
        <f>IF(C98&gt;0,C98,IF(F98&lt;&gt;"",IF(K98=list!$C$3,F98,F98-IF(K98=list!$C$1,'Container Panel'!$A$45,'Container Panel'!$A$49)),""))</f>
        <v/>
      </c>
      <c r="R98" s="69" t="str">
        <f>IF(D98&gt;0,D98,IF(G98&lt;&gt;"",IF(K98=list!$C$3,G98,G98-IF(K98=list!$C$1,'Container Panel'!$A$45,'Container Panel'!$A$49)),""))</f>
        <v/>
      </c>
      <c r="S98" s="69" t="str">
        <f>IF(E98&gt;0,E98,IF(H98&lt;&gt;"",IF(K98=list!$C$3,H98,H98-IF(K98=list!$C$1,'Container Panel'!$A$47,'Container Panel'!$A$51)),""))</f>
        <v/>
      </c>
      <c r="X98" s="152">
        <v>58</v>
      </c>
      <c r="Y98" s="152">
        <f t="shared" si="10"/>
        <v>999</v>
      </c>
      <c r="Z98" s="152" t="str">
        <f t="shared" si="11"/>
        <v/>
      </c>
      <c r="AA98" s="152"/>
      <c r="AB98" s="152"/>
      <c r="AC98" s="152"/>
    </row>
    <row r="99" spans="1:34" outlineLevel="1">
      <c r="A99" s="177"/>
      <c r="B99" s="182"/>
      <c r="C99" s="75"/>
      <c r="D99" s="75"/>
      <c r="E99" s="75"/>
      <c r="F99" s="182"/>
      <c r="G99" s="182"/>
      <c r="H99" s="182"/>
      <c r="I99" s="279" t="str">
        <f>IFERROR(IF(B99&gt;0,IF(K99=list!$C$3,L99,L99/IF(UI!$D$6&gt;0,UI!$D$6/UI!$F$6,(IF(K99=list!$C$1,IF('Container Panel'!$A$55&gt;0,'Container Panel'!$A$55,Maintenance!$D$15),IF(K99=list!$C$2,IF('Container Panel'!$A$57&gt;0,'Container Panel'!$A$57,Maintenance!$F$15),""))*$B$2))*IF(UI!$H$5&gt;0,UI!$H$5,Maintenance!$H$15)),""),"")</f>
        <v/>
      </c>
      <c r="J99" s="193" t="str">
        <f t="shared" si="9"/>
        <v/>
      </c>
      <c r="K99" s="182"/>
      <c r="L99" s="182"/>
      <c r="M99" s="177" t="str">
        <f>IF(K99=list!$C$1,IF('Container Panel'!$A$55&gt;0,'Container Panel'!$A$55,Maintenance!$D$15),IF(K99=list!$C$2,IF('Container Panel'!$A$57&gt;0,'Container Panel'!$A$57,Maintenance!$F$15),""))</f>
        <v/>
      </c>
      <c r="O99" s="156">
        <v>98</v>
      </c>
      <c r="Q99" s="69" t="str">
        <f>IF(C99&gt;0,C99,IF(F99&lt;&gt;"",IF(K99=list!$C$3,F99,F99-IF(K99=list!$C$1,'Container Panel'!$A$45,'Container Panel'!$A$49)),""))</f>
        <v/>
      </c>
      <c r="R99" s="69" t="str">
        <f>IF(D99&gt;0,D99,IF(G99&lt;&gt;"",IF(K99=list!$C$3,G99,G99-IF(K99=list!$C$1,'Container Panel'!$A$45,'Container Panel'!$A$49)),""))</f>
        <v/>
      </c>
      <c r="S99" s="69" t="str">
        <f>IF(E99&gt;0,E99,IF(H99&lt;&gt;"",IF(K99=list!$C$3,H99,H99-IF(K99=list!$C$1,'Container Panel'!$A$47,'Container Panel'!$A$51)),""))</f>
        <v/>
      </c>
      <c r="X99" s="152">
        <v>59</v>
      </c>
      <c r="Y99" s="152">
        <f t="shared" si="10"/>
        <v>999</v>
      </c>
      <c r="Z99" s="152" t="str">
        <f t="shared" si="11"/>
        <v/>
      </c>
      <c r="AA99" s="152"/>
      <c r="AB99" s="152"/>
      <c r="AC99" s="152"/>
    </row>
    <row r="100" spans="1:34" s="154" customFormat="1" outlineLevel="1">
      <c r="A100" s="177"/>
      <c r="B100" s="182"/>
      <c r="C100" s="75"/>
      <c r="D100" s="75"/>
      <c r="E100" s="75"/>
      <c r="F100" s="182"/>
      <c r="G100" s="182"/>
      <c r="H100" s="182"/>
      <c r="I100" s="279" t="str">
        <f>IFERROR(IF(B100&gt;0,IF(K100=list!$C$3,L100,L100/IF(UI!$D$6&gt;0,UI!$D$6/UI!$F$6,(IF(K100=list!$C$1,IF('Container Panel'!$A$55&gt;0,'Container Panel'!$A$55,Maintenance!$D$15),IF(K100=list!$C$2,IF('Container Panel'!$A$57&gt;0,'Container Panel'!$A$57,Maintenance!$F$15),""))*$B$2))*IF(UI!$H$5&gt;0,UI!$H$5,Maintenance!$H$15)),""),"")</f>
        <v/>
      </c>
      <c r="J100" s="193" t="str">
        <f t="shared" si="9"/>
        <v/>
      </c>
      <c r="K100" s="182"/>
      <c r="L100" s="182"/>
      <c r="M100" s="177" t="str">
        <f>IF(K100=list!$C$1,IF('Container Panel'!$A$55&gt;0,'Container Panel'!$A$55,Maintenance!$D$15),IF(K100=list!$C$2,IF('Container Panel'!$A$57&gt;0,'Container Panel'!$A$57,Maintenance!$F$15),""))</f>
        <v/>
      </c>
      <c r="O100" s="157">
        <v>99</v>
      </c>
      <c r="Q100" s="69" t="str">
        <f>IF(C100&gt;0,C100,IF(F100&lt;&gt;"",IF(K100=list!$C$3,F100,F100-IF(K100=list!$C$1,'Container Panel'!$A$45,'Container Panel'!$A$49)),""))</f>
        <v/>
      </c>
      <c r="R100" s="69" t="str">
        <f>IF(D100&gt;0,D100,IF(G100&lt;&gt;"",IF(K100=list!$C$3,G100,G100-IF(K100=list!$C$1,'Container Panel'!$A$45,'Container Panel'!$A$49)),""))</f>
        <v/>
      </c>
      <c r="S100" s="69" t="str">
        <f>IF(E100&gt;0,E100,IF(H100&lt;&gt;"",IF(K100=list!$C$3,H100,H100-IF(K100=list!$C$1,'Container Panel'!$A$47,'Container Panel'!$A$51)),""))</f>
        <v/>
      </c>
      <c r="X100" s="154">
        <v>60</v>
      </c>
      <c r="Y100" s="154">
        <f t="shared" si="10"/>
        <v>999</v>
      </c>
      <c r="Z100" s="154" t="str">
        <f t="shared" si="11"/>
        <v/>
      </c>
    </row>
    <row r="101" spans="1:34" s="73" customFormat="1">
      <c r="A101" s="292"/>
      <c r="B101" s="293"/>
      <c r="C101" s="293"/>
      <c r="D101" s="293"/>
      <c r="E101" s="293"/>
      <c r="F101" s="293"/>
      <c r="G101" s="293"/>
      <c r="H101" s="293"/>
      <c r="I101" s="294"/>
      <c r="J101" s="295"/>
      <c r="K101" s="293"/>
      <c r="L101" s="293"/>
      <c r="M101" s="184"/>
      <c r="O101" s="156">
        <v>100</v>
      </c>
      <c r="P101" s="152"/>
    </row>
    <row r="102" spans="1:34" s="152" customFormat="1">
      <c r="A102" s="296"/>
      <c r="B102" s="297"/>
      <c r="C102" s="297"/>
      <c r="D102" s="297"/>
      <c r="E102" s="297"/>
      <c r="F102" s="297"/>
      <c r="G102" s="297"/>
      <c r="H102" s="297"/>
      <c r="I102" s="297"/>
      <c r="J102" s="297"/>
      <c r="K102" s="297"/>
      <c r="L102" s="297"/>
      <c r="M102" s="192"/>
      <c r="O102" s="156">
        <v>36</v>
      </c>
    </row>
    <row r="103" spans="1:34" s="150" customFormat="1" hidden="1" outlineLevel="1">
      <c r="A103" s="164"/>
      <c r="B103" s="164">
        <v>1</v>
      </c>
      <c r="C103" s="164">
        <v>2</v>
      </c>
      <c r="D103" s="164">
        <v>3</v>
      </c>
      <c r="E103" s="164">
        <v>4</v>
      </c>
      <c r="F103" s="164">
        <v>5</v>
      </c>
      <c r="G103" s="164">
        <v>6</v>
      </c>
      <c r="H103" s="164">
        <v>7</v>
      </c>
      <c r="I103" s="164">
        <v>8</v>
      </c>
      <c r="J103" s="164">
        <v>9</v>
      </c>
      <c r="K103" s="164">
        <v>10</v>
      </c>
      <c r="L103" s="164">
        <v>11</v>
      </c>
      <c r="M103" s="164">
        <v>12</v>
      </c>
      <c r="N103" s="150">
        <v>13</v>
      </c>
      <c r="O103" s="153">
        <v>37</v>
      </c>
      <c r="P103" s="150">
        <v>15</v>
      </c>
      <c r="Q103" s="150">
        <v>16</v>
      </c>
      <c r="R103" s="150">
        <v>17</v>
      </c>
      <c r="S103" s="150">
        <v>18</v>
      </c>
      <c r="T103" s="150">
        <v>19</v>
      </c>
      <c r="U103" s="150">
        <v>20</v>
      </c>
      <c r="V103" s="150">
        <v>21</v>
      </c>
      <c r="W103" s="150">
        <v>22</v>
      </c>
      <c r="X103" s="150">
        <v>23</v>
      </c>
      <c r="Y103" s="150">
        <v>24</v>
      </c>
      <c r="Z103" s="150">
        <v>25</v>
      </c>
      <c r="AA103" s="150">
        <v>26</v>
      </c>
      <c r="AB103" s="150">
        <v>27</v>
      </c>
      <c r="AC103" s="150">
        <v>28</v>
      </c>
      <c r="AD103" s="150">
        <v>29</v>
      </c>
      <c r="AE103" s="150">
        <v>30</v>
      </c>
      <c r="AF103" s="150">
        <v>31</v>
      </c>
      <c r="AG103" s="150">
        <v>32</v>
      </c>
      <c r="AH103" s="150">
        <v>33</v>
      </c>
    </row>
    <row r="104" spans="1:34" s="152" customFormat="1" collapsed="1">
      <c r="A104" s="344" t="s">
        <v>291</v>
      </c>
      <c r="B104" s="345"/>
      <c r="C104" s="345"/>
      <c r="D104" s="345"/>
      <c r="E104" s="345"/>
      <c r="F104" s="345"/>
      <c r="G104" s="345"/>
      <c r="H104" s="345"/>
      <c r="I104" s="345"/>
      <c r="J104" s="345"/>
      <c r="K104" s="345"/>
      <c r="L104" s="345"/>
      <c r="M104" s="346"/>
      <c r="O104" s="156">
        <v>38</v>
      </c>
    </row>
    <row r="105" spans="1:34">
      <c r="O105" s="156">
        <v>104</v>
      </c>
    </row>
    <row r="106" spans="1:34">
      <c r="O106" s="156">
        <v>105</v>
      </c>
    </row>
    <row r="107" spans="1:34">
      <c r="O107" s="156">
        <v>106</v>
      </c>
    </row>
    <row r="108" spans="1:34">
      <c r="O108" s="156">
        <v>107</v>
      </c>
    </row>
    <row r="109" spans="1:34">
      <c r="O109" s="156">
        <v>108</v>
      </c>
    </row>
    <row r="110" spans="1:34">
      <c r="O110" s="156">
        <v>109</v>
      </c>
    </row>
    <row r="111" spans="1:34">
      <c r="O111" s="156">
        <v>110</v>
      </c>
    </row>
    <row r="112" spans="1:34">
      <c r="O112" s="156">
        <v>111</v>
      </c>
    </row>
    <row r="113" spans="15:15">
      <c r="O113" s="156">
        <v>112</v>
      </c>
    </row>
    <row r="114" spans="15:15">
      <c r="O114" s="156">
        <v>113</v>
      </c>
    </row>
    <row r="115" spans="15:15">
      <c r="O115" s="156">
        <v>114</v>
      </c>
    </row>
    <row r="116" spans="15:15">
      <c r="O116" s="156">
        <v>115</v>
      </c>
    </row>
    <row r="117" spans="15:15">
      <c r="O117" s="156">
        <v>116</v>
      </c>
    </row>
    <row r="118" spans="15:15">
      <c r="O118" s="156">
        <v>117</v>
      </c>
    </row>
    <row r="119" spans="15:15">
      <c r="O119" s="156">
        <v>118</v>
      </c>
    </row>
    <row r="120" spans="15:15">
      <c r="O120" s="156">
        <v>119</v>
      </c>
    </row>
    <row r="121" spans="15:15">
      <c r="O121" s="156">
        <v>120</v>
      </c>
    </row>
    <row r="122" spans="15:15">
      <c r="O122" s="156">
        <v>121</v>
      </c>
    </row>
    <row r="123" spans="15:15">
      <c r="O123" s="156">
        <v>122</v>
      </c>
    </row>
    <row r="124" spans="15:15">
      <c r="O124" s="156">
        <v>123</v>
      </c>
    </row>
    <row r="125" spans="15:15">
      <c r="O125" s="156">
        <v>124</v>
      </c>
    </row>
    <row r="126" spans="15:15">
      <c r="O126" s="156">
        <v>125</v>
      </c>
    </row>
    <row r="127" spans="15:15">
      <c r="O127" s="156">
        <v>126</v>
      </c>
    </row>
    <row r="128" spans="15:15">
      <c r="O128" s="156">
        <v>127</v>
      </c>
    </row>
    <row r="129" spans="15:15">
      <c r="O129" s="156">
        <v>128</v>
      </c>
    </row>
  </sheetData>
  <mergeCells count="5">
    <mergeCell ref="A1:M1"/>
    <mergeCell ref="A5:M5"/>
    <mergeCell ref="A23:M23"/>
    <mergeCell ref="A39:M39"/>
    <mergeCell ref="A104:M104"/>
  </mergeCells>
  <phoneticPr fontId="4" type="noConversion"/>
  <conditionalFormatting sqref="K41:K65">
    <cfRule type="expression" dxfId="17" priority="8">
      <formula>AND($B41&lt;&gt;"",$K41="")</formula>
    </cfRule>
  </conditionalFormatting>
  <conditionalFormatting sqref="K66:K100 K81:L100">
    <cfRule type="expression" dxfId="16" priority="7">
      <formula>AND($B66&lt;&gt;"",K66="")</formula>
    </cfRule>
  </conditionalFormatting>
  <conditionalFormatting sqref="L81:L85">
    <cfRule type="expression" dxfId="15" priority="4">
      <formula>AND($B81&lt;&gt;"",L81="")</formula>
    </cfRule>
  </conditionalFormatting>
  <dataValidations count="4">
    <dataValidation type="decimal" allowBlank="1" showInputMessage="1" showErrorMessage="1" sqref="F17:I21 F82:H100 F32:J36" xr:uid="{00000000-0002-0000-0500-000000000000}">
      <formula1>0</formula1>
      <formula2>99999</formula2>
    </dataValidation>
    <dataValidation type="decimal" allowBlank="1" showInputMessage="1" showErrorMessage="1" sqref="A45 F25 F7 B25 A49" xr:uid="{00000000-0002-0000-0500-000001000000}">
      <formula1>0</formula1>
      <formula2>1</formula2>
    </dataValidation>
    <dataValidation type="whole" allowBlank="1" showInputMessage="1" showErrorMessage="1" sqref="B2" xr:uid="{00000000-0002-0000-0500-000002000000}">
      <formula1>1</formula1>
      <formula2>366</formula2>
    </dataValidation>
    <dataValidation type="decimal" allowBlank="1" showInputMessage="1" showErrorMessage="1" sqref="B24" xr:uid="{00000000-0002-0000-0500-000003000000}">
      <formula1>0</formula1>
      <formula2>999</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500-000004000000}">
          <x14:formula1>
            <xm:f>Maintenance!$C$5:$C$12</xm:f>
          </x14:formula1>
          <xm:sqref>B9:B16</xm:sqref>
        </x14:dataValidation>
        <x14:dataValidation type="list" allowBlank="1" showInputMessage="1" showErrorMessage="1" xr:uid="{00000000-0002-0000-0500-000005000000}">
          <x14:formula1>
            <xm:f>Maintenance!$C$61:$C$65</xm:f>
          </x14:formula1>
          <xm:sqref>B27:B31</xm:sqref>
        </x14:dataValidation>
        <x14:dataValidation type="list" allowBlank="1" showInputMessage="1" showErrorMessage="1" xr:uid="{00000000-0002-0000-0500-000006000000}">
          <x14:formula1>
            <xm:f>Maintenance!$C$17:$C$56</xm:f>
          </x14:formula1>
          <xm:sqref>B41:B80</xm:sqref>
        </x14:dataValidation>
        <x14:dataValidation type="list" allowBlank="1" showInputMessage="1" showErrorMessage="1" xr:uid="{00000000-0002-0000-0500-000007000000}">
          <x14:formula1>
            <xm:f>list!$C$1:$C$2</xm:f>
          </x14:formula1>
          <xm:sqref>K66:K80</xm:sqref>
        </x14:dataValidation>
        <x14:dataValidation type="list" allowBlank="1" showInputMessage="1" showErrorMessage="1" xr:uid="{00000000-0002-0000-0500-000008000000}">
          <x14:formula1>
            <xm:f>list!$C$1:$C$4</xm:f>
          </x14:formula1>
          <xm:sqref>K81:K100 K41:K65</xm:sqref>
        </x14:dataValidation>
        <x14:dataValidation type="list" allowBlank="1" showInputMessage="1" showErrorMessage="1" xr:uid="{00000000-0002-0000-0500-00000A000000}">
          <x14:formula1>
            <xm:f>list!$U$1:$U$3</xm:f>
          </x14:formula1>
          <xm:sqref>K32:K36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39997558519241921"/>
  </sheetPr>
  <dimension ref="A1:B16"/>
  <sheetViews>
    <sheetView workbookViewId="0">
      <selection activeCell="E21" sqref="E21"/>
    </sheetView>
  </sheetViews>
  <sheetFormatPr defaultRowHeight="16.5"/>
  <cols>
    <col min="1" max="1" width="15.625" style="25" bestFit="1" customWidth="1"/>
    <col min="2" max="16384" width="9" style="25"/>
  </cols>
  <sheetData>
    <row r="1" spans="1:2">
      <c r="A1" s="25" t="s">
        <v>378</v>
      </c>
    </row>
    <row r="2" spans="1:2">
      <c r="A2" s="25" t="s">
        <v>379</v>
      </c>
    </row>
    <row r="3" spans="1:2">
      <c r="B3" s="25" t="s">
        <v>381</v>
      </c>
    </row>
    <row r="4" spans="1:2">
      <c r="A4" s="25" t="s">
        <v>380</v>
      </c>
    </row>
    <row r="5" spans="1:2">
      <c r="A5" s="25" t="s">
        <v>382</v>
      </c>
    </row>
    <row r="6" spans="1:2">
      <c r="A6" s="25" t="s">
        <v>383</v>
      </c>
    </row>
    <row r="7" spans="1:2">
      <c r="A7" s="25" t="s">
        <v>391</v>
      </c>
    </row>
    <row r="8" spans="1:2">
      <c r="A8" s="25" t="s">
        <v>392</v>
      </c>
    </row>
    <row r="10" spans="1:2">
      <c r="A10" s="25" t="s">
        <v>384</v>
      </c>
    </row>
    <row r="11" spans="1:2">
      <c r="A11" s="25" t="s">
        <v>385</v>
      </c>
    </row>
    <row r="12" spans="1:2">
      <c r="A12" s="25" t="s">
        <v>386</v>
      </c>
    </row>
    <row r="13" spans="1:2">
      <c r="A13" s="25" t="s">
        <v>387</v>
      </c>
    </row>
    <row r="14" spans="1:2">
      <c r="A14" s="233" t="s">
        <v>388</v>
      </c>
    </row>
    <row r="15" spans="1:2">
      <c r="A15" s="233" t="s">
        <v>389</v>
      </c>
    </row>
    <row r="16" spans="1:2">
      <c r="A16" s="233" t="s">
        <v>390</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dimension ref="A1:A49"/>
  <sheetViews>
    <sheetView workbookViewId="0">
      <selection activeCell="A2" sqref="A2"/>
    </sheetView>
  </sheetViews>
  <sheetFormatPr defaultRowHeight="16.5"/>
  <cols>
    <col min="1" max="16384" width="9" style="3"/>
  </cols>
  <sheetData>
    <row r="1" spans="1:1" s="25" customFormat="1">
      <c r="A1" s="25" t="s">
        <v>527</v>
      </c>
    </row>
    <row r="2" spans="1:1" s="25" customFormat="1"/>
    <row r="3" spans="1:1" s="25" customFormat="1">
      <c r="A3" s="25" t="s">
        <v>500</v>
      </c>
    </row>
    <row r="4" spans="1:1" s="25" customFormat="1"/>
    <row r="5" spans="1:1" s="25" customFormat="1">
      <c r="A5" s="25" t="s">
        <v>497</v>
      </c>
    </row>
    <row r="6" spans="1:1" s="25" customFormat="1">
      <c r="A6" s="25" t="s">
        <v>495</v>
      </c>
    </row>
    <row r="7" spans="1:1" s="25" customFormat="1">
      <c r="A7" s="25" t="s">
        <v>494</v>
      </c>
    </row>
    <row r="8" spans="1:1" s="25" customFormat="1"/>
    <row r="9" spans="1:1" s="25" customFormat="1">
      <c r="A9" s="25" t="s">
        <v>466</v>
      </c>
    </row>
    <row r="10" spans="1:1" s="25" customFormat="1"/>
    <row r="11" spans="1:1" s="25" customFormat="1">
      <c r="A11" s="25" t="s">
        <v>447</v>
      </c>
    </row>
    <row r="12" spans="1:1" s="25" customFormat="1"/>
    <row r="13" spans="1:1" s="25" customFormat="1">
      <c r="A13" s="25" t="s">
        <v>414</v>
      </c>
    </row>
    <row r="14" spans="1:1" s="25" customFormat="1">
      <c r="A14" s="25" t="s">
        <v>415</v>
      </c>
    </row>
    <row r="15" spans="1:1" s="25" customFormat="1"/>
    <row r="16" spans="1:1" s="25" customFormat="1">
      <c r="A16" s="25" t="s">
        <v>372</v>
      </c>
    </row>
    <row r="17" spans="1:1" s="25" customFormat="1">
      <c r="A17" s="25" t="s">
        <v>373</v>
      </c>
    </row>
    <row r="18" spans="1:1" s="25" customFormat="1"/>
    <row r="19" spans="1:1" s="25" customFormat="1"/>
    <row r="20" spans="1:1" s="25" customFormat="1">
      <c r="A20" s="25" t="s">
        <v>161</v>
      </c>
    </row>
    <row r="21" spans="1:1" s="25" customFormat="1">
      <c r="A21" s="25" t="s">
        <v>160</v>
      </c>
    </row>
    <row r="22" spans="1:1" s="25" customFormat="1">
      <c r="A22" s="25" t="s">
        <v>157</v>
      </c>
    </row>
    <row r="23" spans="1:1" s="25" customFormat="1">
      <c r="A23" s="25" t="s">
        <v>164</v>
      </c>
    </row>
    <row r="24" spans="1:1" s="25" customFormat="1">
      <c r="A24" s="25" t="s">
        <v>163</v>
      </c>
    </row>
    <row r="25" spans="1:1" s="25" customFormat="1">
      <c r="A25" s="25" t="s">
        <v>166</v>
      </c>
    </row>
    <row r="26" spans="1:1" s="25" customFormat="1"/>
    <row r="27" spans="1:1" s="25" customFormat="1">
      <c r="A27" s="25" t="s">
        <v>162</v>
      </c>
    </row>
    <row r="28" spans="1:1" s="25" customFormat="1">
      <c r="A28" s="25" t="s">
        <v>165</v>
      </c>
    </row>
    <row r="29" spans="1:1" s="25" customFormat="1"/>
    <row r="30" spans="1:1" s="25" customFormat="1">
      <c r="A30" s="25" t="s">
        <v>156</v>
      </c>
    </row>
    <row r="31" spans="1:1" s="25" customFormat="1"/>
    <row r="32" spans="1:1" s="25" customFormat="1">
      <c r="A32" s="25" t="s">
        <v>167</v>
      </c>
    </row>
    <row r="33" spans="1:1" s="25" customFormat="1"/>
    <row r="34" spans="1:1" s="23" customFormat="1">
      <c r="A34" s="23" t="s">
        <v>152</v>
      </c>
    </row>
    <row r="35" spans="1:1" s="23" customFormat="1">
      <c r="A35" s="23" t="s">
        <v>153</v>
      </c>
    </row>
    <row r="36" spans="1:1" s="23" customFormat="1">
      <c r="A36" s="23" t="s">
        <v>154</v>
      </c>
    </row>
    <row r="37" spans="1:1" s="23" customFormat="1"/>
    <row r="38" spans="1:1">
      <c r="A38" s="3" t="s">
        <v>58</v>
      </c>
    </row>
    <row r="39" spans="1:1">
      <c r="A39" s="3" t="s">
        <v>72</v>
      </c>
    </row>
    <row r="40" spans="1:1">
      <c r="A40" s="3" t="s">
        <v>92</v>
      </c>
    </row>
    <row r="41" spans="1:1">
      <c r="A41" s="3" t="s">
        <v>93</v>
      </c>
    </row>
    <row r="42" spans="1:1">
      <c r="A42" s="3" t="s">
        <v>94</v>
      </c>
    </row>
    <row r="43" spans="1:1">
      <c r="A43" s="3" t="s">
        <v>95</v>
      </c>
    </row>
    <row r="44" spans="1:1" s="4" customFormat="1"/>
    <row r="45" spans="1:1">
      <c r="A45" s="3" t="s">
        <v>139</v>
      </c>
    </row>
    <row r="48" spans="1:1">
      <c r="A48" s="3">
        <v>43368</v>
      </c>
    </row>
    <row r="49" spans="1:1">
      <c r="A49" s="3" t="s">
        <v>140</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3" tint="0.79998168889431442"/>
  </sheetPr>
  <dimension ref="A1:J48"/>
  <sheetViews>
    <sheetView workbookViewId="0">
      <selection activeCell="H11" sqref="H11"/>
    </sheetView>
  </sheetViews>
  <sheetFormatPr defaultRowHeight="16.5"/>
  <cols>
    <col min="1" max="10" width="15.875" style="5" customWidth="1"/>
    <col min="11" max="20" width="9" style="5" customWidth="1"/>
    <col min="21" max="16384" width="9" style="5"/>
  </cols>
  <sheetData>
    <row r="1" spans="1:10">
      <c r="A1" s="347" t="s">
        <v>0</v>
      </c>
      <c r="B1" s="348"/>
      <c r="C1" s="348"/>
      <c r="D1" s="348"/>
      <c r="E1" s="348"/>
      <c r="F1" s="348"/>
      <c r="G1" s="348"/>
      <c r="H1" s="348"/>
      <c r="I1" s="348"/>
      <c r="J1" s="349"/>
    </row>
    <row r="2" spans="1:10">
      <c r="A2" s="18"/>
      <c r="B2" s="20"/>
      <c r="C2" s="20"/>
      <c r="D2" s="20"/>
      <c r="E2" s="20"/>
      <c r="F2" s="20"/>
      <c r="G2" s="20"/>
      <c r="H2" s="20"/>
      <c r="I2" s="20"/>
      <c r="J2" s="19"/>
    </row>
    <row r="3" spans="1:10">
      <c r="A3" s="347" t="s">
        <v>1</v>
      </c>
      <c r="B3" s="348"/>
      <c r="C3" s="348"/>
      <c r="D3" s="348"/>
      <c r="E3" s="348"/>
      <c r="F3" s="348"/>
      <c r="G3" s="348"/>
      <c r="H3" s="348"/>
      <c r="I3" s="348"/>
      <c r="J3" s="349"/>
    </row>
    <row r="4" spans="1:10">
      <c r="A4" s="7" t="str">
        <f>UI!A4</f>
        <v>Project :</v>
      </c>
      <c r="B4" s="8">
        <f>UI!B4</f>
        <v>0</v>
      </c>
      <c r="C4" s="7" t="str">
        <f>UI!C4</f>
        <v>Supplier :</v>
      </c>
      <c r="D4" s="8">
        <f>UI!D4</f>
        <v>0</v>
      </c>
      <c r="E4" s="7" t="str">
        <f>UI!E4</f>
        <v>Plant:</v>
      </c>
      <c r="F4" s="9">
        <f>UI!F4</f>
        <v>0</v>
      </c>
      <c r="G4" s="7" t="str">
        <f>UI!G4</f>
        <v>*Distance[KM]:</v>
      </c>
      <c r="H4" s="9">
        <f>UI!H4</f>
        <v>101</v>
      </c>
      <c r="I4" s="10" t="str">
        <f>UI!I4</f>
        <v>Max Remain Bx</v>
      </c>
      <c r="J4" s="9">
        <f ca="1">UI!J4</f>
        <v>0</v>
      </c>
    </row>
    <row r="5" spans="1:10">
      <c r="A5" s="21" t="str">
        <f>UI!A5</f>
        <v>*Delivery Freq:</v>
      </c>
      <c r="B5" s="9">
        <f>UI!B5</f>
        <v>1</v>
      </c>
      <c r="C5" s="21" t="str">
        <f>UI!C5</f>
        <v>*Times every</v>
      </c>
      <c r="D5" s="9">
        <f>UI!D5</f>
        <v>2</v>
      </c>
      <c r="E5" s="21" t="str">
        <f>UI!E5</f>
        <v>*Day(s)</v>
      </c>
      <c r="F5" s="11">
        <f>UI!F5</f>
        <v>0</v>
      </c>
      <c r="G5" s="10" t="str">
        <f>UI!G5</f>
        <v>Circ Day adhoc</v>
      </c>
      <c r="H5" s="9">
        <f>UI!H5</f>
        <v>8</v>
      </c>
      <c r="I5" s="10" t="str">
        <f>UI!I5</f>
        <v>Select Strategy</v>
      </c>
      <c r="J5" s="9" t="e">
        <f>UI!#REF!</f>
        <v>#REF!</v>
      </c>
    </row>
    <row r="6" spans="1:10">
      <c r="A6" s="6">
        <v>1</v>
      </c>
      <c r="B6" s="5">
        <v>2</v>
      </c>
      <c r="C6" s="6">
        <v>3</v>
      </c>
      <c r="D6" s="5">
        <v>4</v>
      </c>
      <c r="E6" s="6">
        <v>5</v>
      </c>
      <c r="F6" s="5">
        <v>6</v>
      </c>
      <c r="G6" s="6">
        <v>7</v>
      </c>
      <c r="H6" s="5">
        <v>8</v>
      </c>
      <c r="I6" s="6">
        <v>9</v>
      </c>
      <c r="J6" s="5">
        <v>10</v>
      </c>
    </row>
    <row r="7" spans="1:10">
      <c r="A7" s="350" t="s">
        <v>9</v>
      </c>
      <c r="B7" s="351"/>
      <c r="C7" s="348"/>
      <c r="D7" s="348"/>
      <c r="E7" s="348"/>
      <c r="F7" s="348"/>
      <c r="G7" s="348"/>
      <c r="H7" s="348"/>
      <c r="I7" s="348"/>
      <c r="J7" s="349"/>
    </row>
    <row r="8" spans="1:10">
      <c r="A8" s="12" t="str">
        <f>UI!A11</f>
        <v>Part Name</v>
      </c>
      <c r="B8" s="22" t="str">
        <f>UI!B11</f>
        <v>Lining</v>
      </c>
      <c r="C8" s="7" t="str">
        <f>UI!M11</f>
        <v>L after Lining</v>
      </c>
      <c r="D8" s="7" t="str">
        <f>UI!N11</f>
        <v>W after Lining</v>
      </c>
      <c r="E8" s="7" t="str">
        <f>UI!O11</f>
        <v>H after Lining</v>
      </c>
      <c r="F8" s="7" t="str">
        <f>UI!F11</f>
        <v>Weight[g]</v>
      </c>
      <c r="G8" s="7" t="str">
        <f>UI!L11</f>
        <v>Vol. After Mix</v>
      </c>
      <c r="H8" s="7" t="s">
        <v>99</v>
      </c>
      <c r="I8" s="7" t="s">
        <v>101</v>
      </c>
      <c r="J8" s="13" t="str">
        <f>UI!J11</f>
        <v>Min Vol(hr)/Container</v>
      </c>
    </row>
    <row r="9" spans="1:10">
      <c r="A9" s="14" t="str">
        <f>UI!A12</f>
        <v>Upper Gap Hider</v>
      </c>
      <c r="B9" s="15" t="str">
        <f>UI!B12</f>
        <v>Y</v>
      </c>
      <c r="C9" s="16">
        <f>UI!M12</f>
        <v>170</v>
      </c>
      <c r="D9" s="16">
        <f>UI!N12</f>
        <v>60</v>
      </c>
      <c r="E9" s="16">
        <f>UI!O12</f>
        <v>140</v>
      </c>
      <c r="F9" s="17">
        <f>UI!F12</f>
        <v>20</v>
      </c>
      <c r="G9" s="10">
        <f>UI!L12</f>
        <v>1750</v>
      </c>
      <c r="H9" s="10">
        <f>ROUND(G9*$D$5/$B$5,0)</f>
        <v>3500</v>
      </c>
      <c r="I9" s="10">
        <f>C9*D9*E9/1000000000</f>
        <v>1.428E-3</v>
      </c>
      <c r="J9" s="10">
        <f>UI!J12</f>
        <v>0</v>
      </c>
    </row>
    <row r="10" spans="1:10">
      <c r="A10" s="18" t="str">
        <f>UI!A13</f>
        <v>GAP HIDER LW</v>
      </c>
      <c r="B10" s="19" t="str">
        <f>UI!B13</f>
        <v>Y</v>
      </c>
      <c r="C10" s="16">
        <f>UI!M13</f>
        <v>280</v>
      </c>
      <c r="D10" s="16">
        <f>UI!N13</f>
        <v>226</v>
      </c>
      <c r="E10" s="16">
        <f>UI!O13</f>
        <v>77</v>
      </c>
      <c r="F10" s="17">
        <f>UI!F13</f>
        <v>95</v>
      </c>
      <c r="G10" s="10">
        <f>UI!L13</f>
        <v>1750</v>
      </c>
      <c r="H10" s="10">
        <f t="shared" ref="H10:H48" si="0">ROUND(G10*$D$5/$B$5,0)</f>
        <v>3500</v>
      </c>
      <c r="I10" s="10">
        <f t="shared" ref="I10:I48" si="1">C10*D10*E10/1000000000</f>
        <v>4.8725599999999997E-3</v>
      </c>
      <c r="J10" s="10">
        <f>UI!J13</f>
        <v>0</v>
      </c>
    </row>
    <row r="11" spans="1:10">
      <c r="A11" s="14">
        <f>UI!A14</f>
        <v>0</v>
      </c>
      <c r="B11" s="19">
        <f>UI!B14</f>
        <v>0</v>
      </c>
      <c r="C11" s="16" t="str">
        <f>UI!M14</f>
        <v/>
      </c>
      <c r="D11" s="16" t="str">
        <f>UI!N14</f>
        <v/>
      </c>
      <c r="E11" s="16" t="str">
        <f>UI!O14</f>
        <v/>
      </c>
      <c r="F11" s="17">
        <f>UI!F14</f>
        <v>0</v>
      </c>
      <c r="G11" s="10" t="str">
        <f>UI!L14</f>
        <v/>
      </c>
      <c r="H11" s="10" t="e">
        <f t="shared" si="0"/>
        <v>#VALUE!</v>
      </c>
      <c r="I11" s="10" t="e">
        <f t="shared" si="1"/>
        <v>#VALUE!</v>
      </c>
      <c r="J11" s="10">
        <f>UI!J14</f>
        <v>0</v>
      </c>
    </row>
    <row r="12" spans="1:10">
      <c r="A12" s="18">
        <f>UI!A15</f>
        <v>0</v>
      </c>
      <c r="B12" s="19">
        <f>UI!B15</f>
        <v>0</v>
      </c>
      <c r="C12" s="16" t="str">
        <f>UI!M15</f>
        <v/>
      </c>
      <c r="D12" s="16" t="str">
        <f>UI!N15</f>
        <v/>
      </c>
      <c r="E12" s="16" t="str">
        <f>UI!O15</f>
        <v/>
      </c>
      <c r="F12" s="17">
        <f>UI!F15</f>
        <v>0</v>
      </c>
      <c r="G12" s="10" t="str">
        <f>UI!L15</f>
        <v/>
      </c>
      <c r="H12" s="10" t="e">
        <f t="shared" si="0"/>
        <v>#VALUE!</v>
      </c>
      <c r="I12" s="10" t="e">
        <f t="shared" si="1"/>
        <v>#VALUE!</v>
      </c>
      <c r="J12" s="10">
        <f>UI!J15</f>
        <v>0</v>
      </c>
    </row>
    <row r="13" spans="1:10">
      <c r="A13" s="14">
        <f>UI!A16</f>
        <v>0</v>
      </c>
      <c r="B13" s="19">
        <f>UI!B16</f>
        <v>0</v>
      </c>
      <c r="C13" s="16" t="str">
        <f>UI!M16</f>
        <v/>
      </c>
      <c r="D13" s="16" t="str">
        <f>UI!N16</f>
        <v/>
      </c>
      <c r="E13" s="16" t="str">
        <f>UI!O16</f>
        <v/>
      </c>
      <c r="F13" s="17">
        <f>UI!F16</f>
        <v>0</v>
      </c>
      <c r="G13" s="10" t="str">
        <f>UI!L16</f>
        <v/>
      </c>
      <c r="H13" s="10" t="e">
        <f t="shared" si="0"/>
        <v>#VALUE!</v>
      </c>
      <c r="I13" s="10" t="e">
        <f t="shared" si="1"/>
        <v>#VALUE!</v>
      </c>
      <c r="J13" s="10">
        <f>UI!J16</f>
        <v>0</v>
      </c>
    </row>
    <row r="14" spans="1:10">
      <c r="A14" s="18">
        <f>UI!A17</f>
        <v>0</v>
      </c>
      <c r="B14" s="19">
        <f>UI!B17</f>
        <v>0</v>
      </c>
      <c r="C14" s="16" t="str">
        <f>UI!M17</f>
        <v/>
      </c>
      <c r="D14" s="16" t="str">
        <f>UI!N17</f>
        <v/>
      </c>
      <c r="E14" s="16" t="str">
        <f>UI!O17</f>
        <v/>
      </c>
      <c r="F14" s="17">
        <f>UI!F17</f>
        <v>0</v>
      </c>
      <c r="G14" s="10" t="str">
        <f>UI!L17</f>
        <v/>
      </c>
      <c r="H14" s="10" t="e">
        <f t="shared" si="0"/>
        <v>#VALUE!</v>
      </c>
      <c r="I14" s="10" t="e">
        <f t="shared" si="1"/>
        <v>#VALUE!</v>
      </c>
      <c r="J14" s="10">
        <f>UI!J17</f>
        <v>0</v>
      </c>
    </row>
    <row r="15" spans="1:10">
      <c r="A15" s="14">
        <f>UI!A18</f>
        <v>0</v>
      </c>
      <c r="B15" s="19">
        <f>UI!B18</f>
        <v>0</v>
      </c>
      <c r="C15" s="16" t="str">
        <f>UI!M18</f>
        <v/>
      </c>
      <c r="D15" s="16" t="str">
        <f>UI!N18</f>
        <v/>
      </c>
      <c r="E15" s="16" t="str">
        <f>UI!O18</f>
        <v/>
      </c>
      <c r="F15" s="17">
        <f>UI!F18</f>
        <v>0</v>
      </c>
      <c r="G15" s="10" t="str">
        <f>UI!L18</f>
        <v/>
      </c>
      <c r="H15" s="10" t="e">
        <f t="shared" si="0"/>
        <v>#VALUE!</v>
      </c>
      <c r="I15" s="10" t="e">
        <f t="shared" si="1"/>
        <v>#VALUE!</v>
      </c>
      <c r="J15" s="10">
        <f>UI!J18</f>
        <v>0</v>
      </c>
    </row>
    <row r="16" spans="1:10">
      <c r="A16" s="18">
        <f>UI!A19</f>
        <v>0</v>
      </c>
      <c r="B16" s="19">
        <f>UI!B19</f>
        <v>0</v>
      </c>
      <c r="C16" s="16" t="str">
        <f>UI!M19</f>
        <v/>
      </c>
      <c r="D16" s="16" t="str">
        <f>UI!N19</f>
        <v/>
      </c>
      <c r="E16" s="16" t="str">
        <f>UI!O19</f>
        <v/>
      </c>
      <c r="F16" s="17">
        <f>UI!F19</f>
        <v>0</v>
      </c>
      <c r="G16" s="10" t="str">
        <f>UI!L19</f>
        <v/>
      </c>
      <c r="H16" s="10" t="e">
        <f t="shared" si="0"/>
        <v>#VALUE!</v>
      </c>
      <c r="I16" s="10" t="e">
        <f t="shared" si="1"/>
        <v>#VALUE!</v>
      </c>
      <c r="J16" s="10">
        <f>UI!J19</f>
        <v>0</v>
      </c>
    </row>
    <row r="17" spans="1:10">
      <c r="A17" s="14">
        <f>UI!A20</f>
        <v>0</v>
      </c>
      <c r="B17" s="19">
        <f>UI!B20</f>
        <v>0</v>
      </c>
      <c r="C17" s="16" t="str">
        <f>UI!M20</f>
        <v/>
      </c>
      <c r="D17" s="16" t="str">
        <f>UI!N20</f>
        <v/>
      </c>
      <c r="E17" s="16" t="str">
        <f>UI!O20</f>
        <v/>
      </c>
      <c r="F17" s="17">
        <f>UI!F20</f>
        <v>0</v>
      </c>
      <c r="G17" s="10" t="str">
        <f>UI!L20</f>
        <v/>
      </c>
      <c r="H17" s="10" t="e">
        <f t="shared" si="0"/>
        <v>#VALUE!</v>
      </c>
      <c r="I17" s="10" t="e">
        <f t="shared" si="1"/>
        <v>#VALUE!</v>
      </c>
      <c r="J17" s="10">
        <f>UI!J20</f>
        <v>0</v>
      </c>
    </row>
    <row r="18" spans="1:10">
      <c r="A18" s="18">
        <f>UI!A21</f>
        <v>0</v>
      </c>
      <c r="B18" s="19">
        <f>UI!B21</f>
        <v>0</v>
      </c>
      <c r="C18" s="16" t="str">
        <f>UI!M21</f>
        <v/>
      </c>
      <c r="D18" s="16" t="str">
        <f>UI!N21</f>
        <v/>
      </c>
      <c r="E18" s="16" t="str">
        <f>UI!O21</f>
        <v/>
      </c>
      <c r="F18" s="17">
        <f>UI!F21</f>
        <v>0</v>
      </c>
      <c r="G18" s="10" t="str">
        <f>UI!L21</f>
        <v/>
      </c>
      <c r="H18" s="10" t="e">
        <f t="shared" si="0"/>
        <v>#VALUE!</v>
      </c>
      <c r="I18" s="10" t="e">
        <f t="shared" si="1"/>
        <v>#VALUE!</v>
      </c>
      <c r="J18" s="10">
        <f>UI!J21</f>
        <v>0</v>
      </c>
    </row>
    <row r="19" spans="1:10">
      <c r="A19" s="14">
        <f>UI!A22</f>
        <v>0</v>
      </c>
      <c r="B19" s="19">
        <f>UI!B22</f>
        <v>0</v>
      </c>
      <c r="C19" s="16" t="str">
        <f>UI!M22</f>
        <v/>
      </c>
      <c r="D19" s="16" t="str">
        <f>UI!N22</f>
        <v/>
      </c>
      <c r="E19" s="16" t="str">
        <f>UI!O22</f>
        <v/>
      </c>
      <c r="F19" s="17">
        <f>UI!F22</f>
        <v>0</v>
      </c>
      <c r="G19" s="10" t="str">
        <f>UI!L22</f>
        <v/>
      </c>
      <c r="H19" s="10" t="e">
        <f t="shared" si="0"/>
        <v>#VALUE!</v>
      </c>
      <c r="I19" s="10" t="e">
        <f t="shared" si="1"/>
        <v>#VALUE!</v>
      </c>
      <c r="J19" s="10">
        <f>UI!J22</f>
        <v>0</v>
      </c>
    </row>
    <row r="20" spans="1:10">
      <c r="A20" s="18">
        <f>UI!A23</f>
        <v>0</v>
      </c>
      <c r="B20" s="19">
        <f>UI!B23</f>
        <v>0</v>
      </c>
      <c r="C20" s="16" t="str">
        <f>UI!M23</f>
        <v/>
      </c>
      <c r="D20" s="16" t="str">
        <f>UI!N23</f>
        <v/>
      </c>
      <c r="E20" s="16" t="str">
        <f>UI!O23</f>
        <v/>
      </c>
      <c r="F20" s="17">
        <f>UI!F23</f>
        <v>0</v>
      </c>
      <c r="G20" s="10" t="str">
        <f>UI!L23</f>
        <v/>
      </c>
      <c r="H20" s="10" t="e">
        <f t="shared" si="0"/>
        <v>#VALUE!</v>
      </c>
      <c r="I20" s="10" t="e">
        <f t="shared" si="1"/>
        <v>#VALUE!</v>
      </c>
      <c r="J20" s="10">
        <f>UI!J23</f>
        <v>0</v>
      </c>
    </row>
    <row r="21" spans="1:10">
      <c r="A21" s="14">
        <f>UI!A24</f>
        <v>0</v>
      </c>
      <c r="B21" s="19">
        <f>UI!B24</f>
        <v>0</v>
      </c>
      <c r="C21" s="16" t="str">
        <f>UI!M24</f>
        <v/>
      </c>
      <c r="D21" s="16" t="str">
        <f>UI!N24</f>
        <v/>
      </c>
      <c r="E21" s="16" t="str">
        <f>UI!O24</f>
        <v/>
      </c>
      <c r="F21" s="17">
        <f>UI!F24</f>
        <v>0</v>
      </c>
      <c r="G21" s="10" t="str">
        <f>UI!L24</f>
        <v/>
      </c>
      <c r="H21" s="10" t="e">
        <f t="shared" si="0"/>
        <v>#VALUE!</v>
      </c>
      <c r="I21" s="10" t="e">
        <f t="shared" si="1"/>
        <v>#VALUE!</v>
      </c>
      <c r="J21" s="10">
        <f>UI!J24</f>
        <v>0</v>
      </c>
    </row>
    <row r="22" spans="1:10">
      <c r="A22" s="18">
        <f>UI!A25</f>
        <v>0</v>
      </c>
      <c r="B22" s="19">
        <f>UI!B25</f>
        <v>0</v>
      </c>
      <c r="C22" s="16" t="str">
        <f>UI!M25</f>
        <v/>
      </c>
      <c r="D22" s="16" t="str">
        <f>UI!N25</f>
        <v/>
      </c>
      <c r="E22" s="16" t="str">
        <f>UI!O25</f>
        <v/>
      </c>
      <c r="F22" s="17">
        <f>UI!F25</f>
        <v>0</v>
      </c>
      <c r="G22" s="10" t="str">
        <f>UI!L25</f>
        <v/>
      </c>
      <c r="H22" s="10" t="e">
        <f t="shared" si="0"/>
        <v>#VALUE!</v>
      </c>
      <c r="I22" s="10" t="e">
        <f t="shared" si="1"/>
        <v>#VALUE!</v>
      </c>
      <c r="J22" s="10">
        <f>UI!J25</f>
        <v>0</v>
      </c>
    </row>
    <row r="23" spans="1:10">
      <c r="A23" s="14">
        <f>UI!A26</f>
        <v>0</v>
      </c>
      <c r="B23" s="19">
        <f>UI!B26</f>
        <v>0</v>
      </c>
      <c r="C23" s="16" t="str">
        <f>UI!M26</f>
        <v/>
      </c>
      <c r="D23" s="16" t="str">
        <f>UI!N26</f>
        <v/>
      </c>
      <c r="E23" s="16" t="str">
        <f>UI!O26</f>
        <v/>
      </c>
      <c r="F23" s="17">
        <f>UI!F26</f>
        <v>0</v>
      </c>
      <c r="G23" s="10" t="str">
        <f>UI!L26</f>
        <v/>
      </c>
      <c r="H23" s="10" t="e">
        <f t="shared" si="0"/>
        <v>#VALUE!</v>
      </c>
      <c r="I23" s="10" t="e">
        <f t="shared" si="1"/>
        <v>#VALUE!</v>
      </c>
      <c r="J23" s="10">
        <f>UI!J26</f>
        <v>0</v>
      </c>
    </row>
    <row r="24" spans="1:10">
      <c r="A24" s="18">
        <f>UI!A27</f>
        <v>0</v>
      </c>
      <c r="B24" s="19">
        <f>UI!B27</f>
        <v>0</v>
      </c>
      <c r="C24" s="16" t="str">
        <f>UI!M27</f>
        <v/>
      </c>
      <c r="D24" s="16" t="str">
        <f>UI!N27</f>
        <v/>
      </c>
      <c r="E24" s="16" t="str">
        <f>UI!O27</f>
        <v/>
      </c>
      <c r="F24" s="17">
        <f>UI!F27</f>
        <v>0</v>
      </c>
      <c r="G24" s="10" t="str">
        <f>UI!L27</f>
        <v/>
      </c>
      <c r="H24" s="10" t="e">
        <f t="shared" si="0"/>
        <v>#VALUE!</v>
      </c>
      <c r="I24" s="10" t="e">
        <f t="shared" si="1"/>
        <v>#VALUE!</v>
      </c>
      <c r="J24" s="10">
        <f>UI!J27</f>
        <v>0</v>
      </c>
    </row>
    <row r="25" spans="1:10">
      <c r="A25" s="14">
        <f>UI!A28</f>
        <v>0</v>
      </c>
      <c r="B25" s="19">
        <f>UI!B28</f>
        <v>0</v>
      </c>
      <c r="C25" s="16" t="str">
        <f>UI!M28</f>
        <v/>
      </c>
      <c r="D25" s="16" t="str">
        <f>UI!N28</f>
        <v/>
      </c>
      <c r="E25" s="16" t="str">
        <f>UI!O28</f>
        <v/>
      </c>
      <c r="F25" s="17">
        <f>UI!F28</f>
        <v>0</v>
      </c>
      <c r="G25" s="10" t="str">
        <f>UI!L28</f>
        <v/>
      </c>
      <c r="H25" s="10" t="e">
        <f t="shared" si="0"/>
        <v>#VALUE!</v>
      </c>
      <c r="I25" s="10" t="e">
        <f t="shared" si="1"/>
        <v>#VALUE!</v>
      </c>
      <c r="J25" s="10">
        <f>UI!J28</f>
        <v>0</v>
      </c>
    </row>
    <row r="26" spans="1:10">
      <c r="A26" s="18">
        <f>UI!A29</f>
        <v>0</v>
      </c>
      <c r="B26" s="19">
        <f>UI!B29</f>
        <v>0</v>
      </c>
      <c r="C26" s="16" t="str">
        <f>UI!M29</f>
        <v/>
      </c>
      <c r="D26" s="16" t="str">
        <f>UI!N29</f>
        <v/>
      </c>
      <c r="E26" s="16" t="str">
        <f>UI!O29</f>
        <v/>
      </c>
      <c r="F26" s="17">
        <f>UI!F29</f>
        <v>0</v>
      </c>
      <c r="G26" s="10" t="str">
        <f>UI!L29</f>
        <v/>
      </c>
      <c r="H26" s="10" t="e">
        <f t="shared" si="0"/>
        <v>#VALUE!</v>
      </c>
      <c r="I26" s="10" t="e">
        <f t="shared" si="1"/>
        <v>#VALUE!</v>
      </c>
      <c r="J26" s="10">
        <f>UI!J29</f>
        <v>0</v>
      </c>
    </row>
    <row r="27" spans="1:10">
      <c r="A27" s="14">
        <f>UI!A30</f>
        <v>0</v>
      </c>
      <c r="B27" s="19">
        <f>UI!B30</f>
        <v>0</v>
      </c>
      <c r="C27" s="16" t="str">
        <f>UI!M30</f>
        <v/>
      </c>
      <c r="D27" s="16" t="str">
        <f>UI!N30</f>
        <v/>
      </c>
      <c r="E27" s="16" t="str">
        <f>UI!O30</f>
        <v/>
      </c>
      <c r="F27" s="17">
        <f>UI!F30</f>
        <v>0</v>
      </c>
      <c r="G27" s="10" t="str">
        <f>UI!L30</f>
        <v/>
      </c>
      <c r="H27" s="10" t="e">
        <f t="shared" si="0"/>
        <v>#VALUE!</v>
      </c>
      <c r="I27" s="10" t="e">
        <f t="shared" si="1"/>
        <v>#VALUE!</v>
      </c>
      <c r="J27" s="10">
        <f>UI!J30</f>
        <v>0</v>
      </c>
    </row>
    <row r="28" spans="1:10">
      <c r="A28" s="18">
        <f>UI!A31</f>
        <v>0</v>
      </c>
      <c r="B28" s="19">
        <f>UI!B31</f>
        <v>0</v>
      </c>
      <c r="C28" s="16" t="str">
        <f>UI!M31</f>
        <v/>
      </c>
      <c r="D28" s="16" t="str">
        <f>UI!N31</f>
        <v/>
      </c>
      <c r="E28" s="16" t="str">
        <f>UI!O31</f>
        <v/>
      </c>
      <c r="F28" s="17">
        <f>UI!F31</f>
        <v>0</v>
      </c>
      <c r="G28" s="10" t="str">
        <f>UI!L31</f>
        <v/>
      </c>
      <c r="H28" s="10" t="e">
        <f t="shared" si="0"/>
        <v>#VALUE!</v>
      </c>
      <c r="I28" s="10" t="e">
        <f t="shared" si="1"/>
        <v>#VALUE!</v>
      </c>
      <c r="J28" s="10">
        <f>UI!J31</f>
        <v>0</v>
      </c>
    </row>
    <row r="29" spans="1:10">
      <c r="A29" s="14">
        <f>UI!A32</f>
        <v>0</v>
      </c>
      <c r="B29" s="19">
        <f>UI!B32</f>
        <v>0</v>
      </c>
      <c r="C29" s="16" t="str">
        <f>UI!M32</f>
        <v/>
      </c>
      <c r="D29" s="16" t="str">
        <f>UI!N32</f>
        <v/>
      </c>
      <c r="E29" s="16" t="str">
        <f>UI!O32</f>
        <v/>
      </c>
      <c r="F29" s="17">
        <f>UI!F32</f>
        <v>0</v>
      </c>
      <c r="G29" s="10" t="str">
        <f>UI!L32</f>
        <v/>
      </c>
      <c r="H29" s="10" t="e">
        <f t="shared" si="0"/>
        <v>#VALUE!</v>
      </c>
      <c r="I29" s="10" t="e">
        <f t="shared" si="1"/>
        <v>#VALUE!</v>
      </c>
      <c r="J29" s="10">
        <f>UI!J32</f>
        <v>0</v>
      </c>
    </row>
    <row r="30" spans="1:10">
      <c r="A30" s="18">
        <f>UI!A33</f>
        <v>0</v>
      </c>
      <c r="B30" s="19">
        <f>UI!B33</f>
        <v>0</v>
      </c>
      <c r="C30" s="16" t="str">
        <f>UI!M33</f>
        <v/>
      </c>
      <c r="D30" s="16" t="str">
        <f>UI!N33</f>
        <v/>
      </c>
      <c r="E30" s="16" t="str">
        <f>UI!O33</f>
        <v/>
      </c>
      <c r="F30" s="17">
        <f>UI!F33</f>
        <v>0</v>
      </c>
      <c r="G30" s="10" t="str">
        <f>UI!L33</f>
        <v/>
      </c>
      <c r="H30" s="10" t="e">
        <f t="shared" si="0"/>
        <v>#VALUE!</v>
      </c>
      <c r="I30" s="10" t="e">
        <f t="shared" si="1"/>
        <v>#VALUE!</v>
      </c>
      <c r="J30" s="10">
        <f>UI!J33</f>
        <v>0</v>
      </c>
    </row>
    <row r="31" spans="1:10">
      <c r="A31" s="18">
        <f>UI!A34</f>
        <v>0</v>
      </c>
      <c r="B31" s="19">
        <f>UI!B34</f>
        <v>0</v>
      </c>
      <c r="C31" s="16" t="str">
        <f>UI!M34</f>
        <v/>
      </c>
      <c r="D31" s="16" t="str">
        <f>UI!N34</f>
        <v/>
      </c>
      <c r="E31" s="16" t="str">
        <f>UI!O34</f>
        <v/>
      </c>
      <c r="F31" s="17">
        <f>UI!F34</f>
        <v>0</v>
      </c>
      <c r="G31" s="10" t="str">
        <f>UI!L34</f>
        <v/>
      </c>
      <c r="H31" s="10" t="e">
        <f t="shared" si="0"/>
        <v>#VALUE!</v>
      </c>
      <c r="I31" s="10" t="e">
        <f t="shared" si="1"/>
        <v>#VALUE!</v>
      </c>
      <c r="J31" s="10">
        <f>UI!J34</f>
        <v>0</v>
      </c>
    </row>
    <row r="32" spans="1:10">
      <c r="A32" s="18">
        <f>UI!A35</f>
        <v>0</v>
      </c>
      <c r="B32" s="19">
        <f>UI!B35</f>
        <v>0</v>
      </c>
      <c r="C32" s="16" t="str">
        <f>UI!M35</f>
        <v/>
      </c>
      <c r="D32" s="16" t="str">
        <f>UI!N35</f>
        <v/>
      </c>
      <c r="E32" s="16" t="str">
        <f>UI!O35</f>
        <v/>
      </c>
      <c r="F32" s="17">
        <f>UI!F35</f>
        <v>0</v>
      </c>
      <c r="G32" s="10" t="str">
        <f>UI!L35</f>
        <v/>
      </c>
      <c r="H32" s="10" t="e">
        <f t="shared" si="0"/>
        <v>#VALUE!</v>
      </c>
      <c r="I32" s="10" t="e">
        <f t="shared" si="1"/>
        <v>#VALUE!</v>
      </c>
      <c r="J32" s="10">
        <f>UI!J35</f>
        <v>0</v>
      </c>
    </row>
    <row r="33" spans="1:10">
      <c r="A33" s="18">
        <f>UI!A36</f>
        <v>0</v>
      </c>
      <c r="B33" s="19">
        <f>UI!B36</f>
        <v>0</v>
      </c>
      <c r="C33" s="16" t="str">
        <f>UI!M36</f>
        <v/>
      </c>
      <c r="D33" s="16" t="str">
        <f>UI!N36</f>
        <v/>
      </c>
      <c r="E33" s="16" t="str">
        <f>UI!O36</f>
        <v/>
      </c>
      <c r="F33" s="17">
        <f>UI!F36</f>
        <v>0</v>
      </c>
      <c r="G33" s="10" t="str">
        <f>UI!L36</f>
        <v/>
      </c>
      <c r="H33" s="10" t="e">
        <f t="shared" si="0"/>
        <v>#VALUE!</v>
      </c>
      <c r="I33" s="10" t="e">
        <f t="shared" si="1"/>
        <v>#VALUE!</v>
      </c>
      <c r="J33" s="10">
        <f>UI!J36</f>
        <v>0</v>
      </c>
    </row>
    <row r="34" spans="1:10">
      <c r="A34" s="18">
        <f>UI!A37</f>
        <v>0</v>
      </c>
      <c r="B34" s="19">
        <f>UI!B37</f>
        <v>0</v>
      </c>
      <c r="C34" s="16" t="str">
        <f>UI!M37</f>
        <v/>
      </c>
      <c r="D34" s="16" t="str">
        <f>UI!N37</f>
        <v/>
      </c>
      <c r="E34" s="16" t="str">
        <f>UI!O37</f>
        <v/>
      </c>
      <c r="F34" s="17">
        <f>UI!F37</f>
        <v>0</v>
      </c>
      <c r="G34" s="10" t="str">
        <f>UI!L37</f>
        <v/>
      </c>
      <c r="H34" s="10" t="e">
        <f t="shared" si="0"/>
        <v>#VALUE!</v>
      </c>
      <c r="I34" s="10" t="e">
        <f t="shared" si="1"/>
        <v>#VALUE!</v>
      </c>
      <c r="J34" s="10">
        <f>UI!J37</f>
        <v>0</v>
      </c>
    </row>
    <row r="35" spans="1:10">
      <c r="A35" s="18">
        <f>UI!A38</f>
        <v>0</v>
      </c>
      <c r="B35" s="19">
        <f>UI!B38</f>
        <v>0</v>
      </c>
      <c r="C35" s="16" t="str">
        <f>UI!M38</f>
        <v/>
      </c>
      <c r="D35" s="16" t="str">
        <f>UI!N38</f>
        <v/>
      </c>
      <c r="E35" s="16" t="str">
        <f>UI!O38</f>
        <v/>
      </c>
      <c r="F35" s="17">
        <f>UI!F38</f>
        <v>0</v>
      </c>
      <c r="G35" s="10" t="str">
        <f>UI!L38</f>
        <v/>
      </c>
      <c r="H35" s="10" t="e">
        <f t="shared" si="0"/>
        <v>#VALUE!</v>
      </c>
      <c r="I35" s="10" t="e">
        <f t="shared" si="1"/>
        <v>#VALUE!</v>
      </c>
      <c r="J35" s="10">
        <f>UI!J38</f>
        <v>0</v>
      </c>
    </row>
    <row r="36" spans="1:10">
      <c r="A36" s="18">
        <f>UI!A39</f>
        <v>0</v>
      </c>
      <c r="B36" s="19">
        <f>UI!B39</f>
        <v>0</v>
      </c>
      <c r="C36" s="16" t="str">
        <f>UI!M39</f>
        <v/>
      </c>
      <c r="D36" s="16" t="str">
        <f>UI!N39</f>
        <v/>
      </c>
      <c r="E36" s="16" t="str">
        <f>UI!O39</f>
        <v/>
      </c>
      <c r="F36" s="17">
        <f>UI!F39</f>
        <v>0</v>
      </c>
      <c r="G36" s="10" t="str">
        <f>UI!L39</f>
        <v/>
      </c>
      <c r="H36" s="10" t="e">
        <f t="shared" si="0"/>
        <v>#VALUE!</v>
      </c>
      <c r="I36" s="10" t="e">
        <f t="shared" si="1"/>
        <v>#VALUE!</v>
      </c>
      <c r="J36" s="10">
        <f>UI!J39</f>
        <v>0</v>
      </c>
    </row>
    <row r="37" spans="1:10">
      <c r="A37" s="18">
        <f>UI!A40</f>
        <v>0</v>
      </c>
      <c r="B37" s="19">
        <f>UI!B40</f>
        <v>0</v>
      </c>
      <c r="C37" s="16" t="str">
        <f>UI!M40</f>
        <v/>
      </c>
      <c r="D37" s="16" t="str">
        <f>UI!N40</f>
        <v/>
      </c>
      <c r="E37" s="16" t="str">
        <f>UI!O40</f>
        <v/>
      </c>
      <c r="F37" s="17">
        <f>UI!F40</f>
        <v>0</v>
      </c>
      <c r="G37" s="10" t="str">
        <f>UI!L40</f>
        <v/>
      </c>
      <c r="H37" s="10" t="e">
        <f t="shared" si="0"/>
        <v>#VALUE!</v>
      </c>
      <c r="I37" s="10" t="e">
        <f t="shared" si="1"/>
        <v>#VALUE!</v>
      </c>
      <c r="J37" s="10">
        <f>UI!J40</f>
        <v>0</v>
      </c>
    </row>
    <row r="38" spans="1:10">
      <c r="A38" s="18">
        <f>UI!A41</f>
        <v>0</v>
      </c>
      <c r="B38" s="19">
        <f>UI!B41</f>
        <v>0</v>
      </c>
      <c r="C38" s="16" t="str">
        <f>UI!M41</f>
        <v/>
      </c>
      <c r="D38" s="16" t="str">
        <f>UI!N41</f>
        <v/>
      </c>
      <c r="E38" s="16" t="str">
        <f>UI!O41</f>
        <v/>
      </c>
      <c r="F38" s="17">
        <f>UI!F41</f>
        <v>0</v>
      </c>
      <c r="G38" s="10" t="str">
        <f>UI!L41</f>
        <v/>
      </c>
      <c r="H38" s="10" t="e">
        <f t="shared" si="0"/>
        <v>#VALUE!</v>
      </c>
      <c r="I38" s="10" t="e">
        <f t="shared" si="1"/>
        <v>#VALUE!</v>
      </c>
      <c r="J38" s="10">
        <f>UI!J41</f>
        <v>0</v>
      </c>
    </row>
    <row r="39" spans="1:10">
      <c r="A39" s="18">
        <f>UI!A42</f>
        <v>0</v>
      </c>
      <c r="B39" s="19">
        <f>UI!B42</f>
        <v>0</v>
      </c>
      <c r="C39" s="16" t="str">
        <f>UI!M42</f>
        <v/>
      </c>
      <c r="D39" s="16" t="str">
        <f>UI!N42</f>
        <v/>
      </c>
      <c r="E39" s="16" t="str">
        <f>UI!O42</f>
        <v/>
      </c>
      <c r="F39" s="17">
        <f>UI!F42</f>
        <v>0</v>
      </c>
      <c r="G39" s="10" t="str">
        <f>UI!L42</f>
        <v/>
      </c>
      <c r="H39" s="10" t="e">
        <f t="shared" si="0"/>
        <v>#VALUE!</v>
      </c>
      <c r="I39" s="10" t="e">
        <f t="shared" si="1"/>
        <v>#VALUE!</v>
      </c>
      <c r="J39" s="10">
        <f>UI!J42</f>
        <v>0</v>
      </c>
    </row>
    <row r="40" spans="1:10">
      <c r="A40" s="18">
        <f>UI!A43</f>
        <v>0</v>
      </c>
      <c r="B40" s="19">
        <f>UI!B43</f>
        <v>0</v>
      </c>
      <c r="C40" s="16" t="str">
        <f>UI!M43</f>
        <v/>
      </c>
      <c r="D40" s="16" t="str">
        <f>UI!N43</f>
        <v/>
      </c>
      <c r="E40" s="16" t="str">
        <f>UI!O43</f>
        <v/>
      </c>
      <c r="F40" s="17">
        <f>UI!F43</f>
        <v>0</v>
      </c>
      <c r="G40" s="10" t="str">
        <f>UI!L43</f>
        <v/>
      </c>
      <c r="H40" s="10" t="e">
        <f t="shared" si="0"/>
        <v>#VALUE!</v>
      </c>
      <c r="I40" s="10" t="e">
        <f t="shared" si="1"/>
        <v>#VALUE!</v>
      </c>
      <c r="J40" s="10">
        <f>UI!J43</f>
        <v>0</v>
      </c>
    </row>
    <row r="41" spans="1:10">
      <c r="A41" s="18">
        <f>UI!A44</f>
        <v>0</v>
      </c>
      <c r="B41" s="19">
        <f>UI!B44</f>
        <v>0</v>
      </c>
      <c r="C41" s="16" t="str">
        <f>UI!M44</f>
        <v/>
      </c>
      <c r="D41" s="16" t="str">
        <f>UI!N44</f>
        <v/>
      </c>
      <c r="E41" s="16" t="str">
        <f>UI!O44</f>
        <v/>
      </c>
      <c r="F41" s="17">
        <f>UI!F44</f>
        <v>0</v>
      </c>
      <c r="G41" s="10" t="str">
        <f>UI!L44</f>
        <v/>
      </c>
      <c r="H41" s="10" t="e">
        <f t="shared" si="0"/>
        <v>#VALUE!</v>
      </c>
      <c r="I41" s="10" t="e">
        <f t="shared" si="1"/>
        <v>#VALUE!</v>
      </c>
      <c r="J41" s="10">
        <f>UI!J44</f>
        <v>0</v>
      </c>
    </row>
    <row r="42" spans="1:10">
      <c r="A42" s="18">
        <f>UI!A45</f>
        <v>0</v>
      </c>
      <c r="B42" s="19">
        <f>UI!B45</f>
        <v>0</v>
      </c>
      <c r="C42" s="16" t="str">
        <f>UI!M45</f>
        <v/>
      </c>
      <c r="D42" s="16" t="str">
        <f>UI!N45</f>
        <v/>
      </c>
      <c r="E42" s="16" t="str">
        <f>UI!O45</f>
        <v/>
      </c>
      <c r="F42" s="17">
        <f>UI!F45</f>
        <v>0</v>
      </c>
      <c r="G42" s="10" t="str">
        <f>UI!L45</f>
        <v/>
      </c>
      <c r="H42" s="10" t="e">
        <f t="shared" si="0"/>
        <v>#VALUE!</v>
      </c>
      <c r="I42" s="10" t="e">
        <f t="shared" si="1"/>
        <v>#VALUE!</v>
      </c>
      <c r="J42" s="10">
        <f>UI!J45</f>
        <v>0</v>
      </c>
    </row>
    <row r="43" spans="1:10">
      <c r="A43" s="18">
        <f>UI!A46</f>
        <v>0</v>
      </c>
      <c r="B43" s="19">
        <f>UI!B46</f>
        <v>0</v>
      </c>
      <c r="C43" s="16" t="str">
        <f>UI!M46</f>
        <v/>
      </c>
      <c r="D43" s="16" t="str">
        <f>UI!N46</f>
        <v/>
      </c>
      <c r="E43" s="16" t="str">
        <f>UI!O46</f>
        <v/>
      </c>
      <c r="F43" s="17">
        <f>UI!F46</f>
        <v>0</v>
      </c>
      <c r="G43" s="10" t="str">
        <f>UI!L46</f>
        <v/>
      </c>
      <c r="H43" s="10" t="e">
        <f t="shared" si="0"/>
        <v>#VALUE!</v>
      </c>
      <c r="I43" s="10" t="e">
        <f t="shared" si="1"/>
        <v>#VALUE!</v>
      </c>
      <c r="J43" s="10">
        <f>UI!J46</f>
        <v>0</v>
      </c>
    </row>
    <row r="44" spans="1:10">
      <c r="A44" s="18">
        <f>UI!A47</f>
        <v>0</v>
      </c>
      <c r="B44" s="19">
        <f>UI!B47</f>
        <v>0</v>
      </c>
      <c r="C44" s="16" t="str">
        <f>UI!M47</f>
        <v/>
      </c>
      <c r="D44" s="16" t="str">
        <f>UI!N47</f>
        <v/>
      </c>
      <c r="E44" s="16" t="str">
        <f>UI!O47</f>
        <v/>
      </c>
      <c r="F44" s="17">
        <f>UI!F47</f>
        <v>0</v>
      </c>
      <c r="G44" s="10" t="str">
        <f>UI!L47</f>
        <v/>
      </c>
      <c r="H44" s="10" t="e">
        <f t="shared" si="0"/>
        <v>#VALUE!</v>
      </c>
      <c r="I44" s="10" t="e">
        <f t="shared" si="1"/>
        <v>#VALUE!</v>
      </c>
      <c r="J44" s="10">
        <f>UI!J47</f>
        <v>0</v>
      </c>
    </row>
    <row r="45" spans="1:10">
      <c r="A45" s="18">
        <f>UI!A48</f>
        <v>0</v>
      </c>
      <c r="B45" s="19">
        <f>UI!B48</f>
        <v>0</v>
      </c>
      <c r="C45" s="16" t="str">
        <f>UI!M48</f>
        <v/>
      </c>
      <c r="D45" s="16" t="str">
        <f>UI!N48</f>
        <v/>
      </c>
      <c r="E45" s="16" t="str">
        <f>UI!O48</f>
        <v/>
      </c>
      <c r="F45" s="17">
        <f>UI!F48</f>
        <v>0</v>
      </c>
      <c r="G45" s="10" t="str">
        <f>UI!L48</f>
        <v/>
      </c>
      <c r="H45" s="10" t="e">
        <f t="shared" si="0"/>
        <v>#VALUE!</v>
      </c>
      <c r="I45" s="10" t="e">
        <f t="shared" si="1"/>
        <v>#VALUE!</v>
      </c>
      <c r="J45" s="10">
        <f>UI!J48</f>
        <v>0</v>
      </c>
    </row>
    <row r="46" spans="1:10">
      <c r="A46" s="18">
        <f>UI!A49</f>
        <v>0</v>
      </c>
      <c r="B46" s="19">
        <f>UI!B49</f>
        <v>0</v>
      </c>
      <c r="C46" s="16" t="str">
        <f>UI!M49</f>
        <v/>
      </c>
      <c r="D46" s="16" t="str">
        <f>UI!N49</f>
        <v/>
      </c>
      <c r="E46" s="16" t="str">
        <f>UI!O49</f>
        <v/>
      </c>
      <c r="F46" s="17">
        <f>UI!F49</f>
        <v>0</v>
      </c>
      <c r="G46" s="10" t="str">
        <f>UI!L49</f>
        <v/>
      </c>
      <c r="H46" s="10" t="e">
        <f t="shared" si="0"/>
        <v>#VALUE!</v>
      </c>
      <c r="I46" s="10" t="e">
        <f t="shared" si="1"/>
        <v>#VALUE!</v>
      </c>
      <c r="J46" s="10">
        <f>UI!J49</f>
        <v>0</v>
      </c>
    </row>
    <row r="47" spans="1:10">
      <c r="A47" s="18">
        <f>UI!A50</f>
        <v>0</v>
      </c>
      <c r="B47" s="19">
        <f>UI!B50</f>
        <v>0</v>
      </c>
      <c r="C47" s="16" t="str">
        <f>UI!M50</f>
        <v/>
      </c>
      <c r="D47" s="16" t="str">
        <f>UI!N50</f>
        <v/>
      </c>
      <c r="E47" s="16" t="str">
        <f>UI!O50</f>
        <v/>
      </c>
      <c r="F47" s="17">
        <f>UI!F50</f>
        <v>0</v>
      </c>
      <c r="G47" s="10" t="str">
        <f>UI!L50</f>
        <v/>
      </c>
      <c r="H47" s="10" t="e">
        <f t="shared" si="0"/>
        <v>#VALUE!</v>
      </c>
      <c r="I47" s="10" t="e">
        <f t="shared" si="1"/>
        <v>#VALUE!</v>
      </c>
      <c r="J47" s="10">
        <f>UI!J50</f>
        <v>0</v>
      </c>
    </row>
    <row r="48" spans="1:10">
      <c r="A48" s="18">
        <f>UI!A51</f>
        <v>0</v>
      </c>
      <c r="B48" s="19">
        <f>UI!B51</f>
        <v>0</v>
      </c>
      <c r="C48" s="16" t="str">
        <f>UI!M51</f>
        <v/>
      </c>
      <c r="D48" s="16" t="str">
        <f>UI!N51</f>
        <v/>
      </c>
      <c r="E48" s="16" t="str">
        <f>UI!O51</f>
        <v/>
      </c>
      <c r="F48" s="17">
        <f>UI!F51</f>
        <v>0</v>
      </c>
      <c r="G48" s="10" t="str">
        <f>UI!L51</f>
        <v/>
      </c>
      <c r="H48" s="10" t="e">
        <f t="shared" si="0"/>
        <v>#VALUE!</v>
      </c>
      <c r="I48" s="10" t="e">
        <f t="shared" si="1"/>
        <v>#VALUE!</v>
      </c>
      <c r="J48" s="10">
        <f>UI!J51</f>
        <v>0</v>
      </c>
    </row>
  </sheetData>
  <mergeCells count="3">
    <mergeCell ref="A1:J1"/>
    <mergeCell ref="A3:J3"/>
    <mergeCell ref="A7:J7"/>
  </mergeCells>
  <phoneticPr fontId="4" type="noConversion"/>
  <dataValidations count="3">
    <dataValidation type="whole" showInputMessage="1" showErrorMessage="1" sqref="B5 D5 H4" xr:uid="{00000000-0002-0000-0800-000000000000}">
      <formula1>1</formula1>
      <formula2>99999</formula2>
    </dataValidation>
    <dataValidation type="whole" showInputMessage="1" showErrorMessage="1" sqref="G9:G48" xr:uid="{00000000-0002-0000-0800-000001000000}">
      <formula1>0</formula1>
      <formula2>99999</formula2>
    </dataValidation>
    <dataValidation type="decimal" showInputMessage="1" showErrorMessage="1" sqref="C9:F48" xr:uid="{00000000-0002-0000-0800-000002000000}">
      <formula1>0</formula1>
      <formula2>99999</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3" tint="0.79998168889431442"/>
  </sheetPr>
  <dimension ref="A1:W67"/>
  <sheetViews>
    <sheetView topLeftCell="A3" workbookViewId="0">
      <selection activeCell="K20" sqref="K20"/>
    </sheetView>
  </sheetViews>
  <sheetFormatPr defaultRowHeight="16.5" outlineLevelRow="1" outlineLevelCol="1"/>
  <cols>
    <col min="1" max="1" width="11.375" style="65" customWidth="1" outlineLevel="1"/>
    <col min="2" max="2" width="9" style="65" customWidth="1"/>
    <col min="3" max="6" width="15" style="65" customWidth="1"/>
    <col min="7" max="7" width="17.375" style="65" customWidth="1"/>
    <col min="8" max="9" width="15" style="65" customWidth="1"/>
    <col min="10" max="10" width="16.5" style="65" customWidth="1"/>
    <col min="11" max="11" width="15.875" style="65" customWidth="1"/>
    <col min="12" max="15" width="15" style="65" customWidth="1"/>
    <col min="16" max="17" width="15" style="152" customWidth="1"/>
    <col min="18" max="18" width="15.875" style="65" customWidth="1"/>
    <col min="19" max="20" width="15.125" style="65" customWidth="1"/>
    <col min="21" max="21" width="15.125" style="238" customWidth="1"/>
    <col min="22" max="22" width="9" style="238"/>
    <col min="23" max="16384" width="9" style="65"/>
  </cols>
  <sheetData>
    <row r="1" spans="1:22" hidden="1" outlineLevel="1">
      <c r="A1" s="65">
        <v>0</v>
      </c>
      <c r="B1" s="65">
        <v>1</v>
      </c>
      <c r="C1" s="65">
        <v>2</v>
      </c>
      <c r="D1" s="65">
        <v>3</v>
      </c>
      <c r="E1" s="65">
        <v>4</v>
      </c>
      <c r="F1" s="65">
        <v>5</v>
      </c>
      <c r="G1" s="65">
        <v>6</v>
      </c>
      <c r="H1" s="65">
        <v>7</v>
      </c>
      <c r="I1" s="65">
        <v>8</v>
      </c>
      <c r="J1" s="65">
        <v>9</v>
      </c>
      <c r="K1" s="65">
        <v>10</v>
      </c>
      <c r="L1" s="65">
        <v>11</v>
      </c>
      <c r="M1" s="65">
        <v>12</v>
      </c>
      <c r="N1" s="65">
        <v>13</v>
      </c>
      <c r="O1" s="65">
        <v>14</v>
      </c>
      <c r="P1" s="152">
        <v>15</v>
      </c>
      <c r="Q1" s="152">
        <v>16</v>
      </c>
    </row>
    <row r="2" spans="1:22" hidden="1" outlineLevel="1">
      <c r="C2" s="65">
        <v>1</v>
      </c>
      <c r="D2" s="65">
        <v>2</v>
      </c>
      <c r="E2" s="65">
        <v>3</v>
      </c>
      <c r="F2" s="65">
        <v>4</v>
      </c>
      <c r="G2" s="65">
        <v>5</v>
      </c>
      <c r="H2" s="65">
        <v>6</v>
      </c>
      <c r="I2" s="65">
        <v>7</v>
      </c>
      <c r="J2" s="65">
        <v>8</v>
      </c>
      <c r="K2" s="65">
        <v>9</v>
      </c>
      <c r="L2" s="65">
        <v>10</v>
      </c>
      <c r="M2" s="65">
        <v>11</v>
      </c>
      <c r="N2" s="65">
        <v>12</v>
      </c>
      <c r="O2" s="65">
        <v>13</v>
      </c>
      <c r="P2" s="152">
        <v>14</v>
      </c>
      <c r="Q2" s="152">
        <v>15</v>
      </c>
    </row>
    <row r="3" spans="1:22" collapsed="1">
      <c r="C3" s="96" t="s">
        <v>59</v>
      </c>
      <c r="D3" s="75">
        <v>5</v>
      </c>
      <c r="E3" s="97" t="s">
        <v>60</v>
      </c>
      <c r="F3" s="75">
        <f>'Container Panel'!$B$2</f>
        <v>250</v>
      </c>
      <c r="G3" s="97" t="s">
        <v>61</v>
      </c>
      <c r="H3" s="75">
        <f>'Container Panel'!$B$25</f>
        <v>0.15</v>
      </c>
      <c r="I3" s="97" t="s">
        <v>322</v>
      </c>
      <c r="J3" s="75">
        <f>IF(UI!$H$4&lt;=50,Maintenance!$P$3,(Maintenance!$P$3*50+Maintenance!$R$3*(UI!$H$4-50))/UI!$H$4)</f>
        <v>75.247524752475243</v>
      </c>
      <c r="K3" s="97" t="s">
        <v>323</v>
      </c>
      <c r="L3" s="75">
        <f>1*2</f>
        <v>2</v>
      </c>
      <c r="M3" s="97" t="s">
        <v>324</v>
      </c>
      <c r="N3" s="75">
        <v>8</v>
      </c>
      <c r="O3" s="97" t="s">
        <v>394</v>
      </c>
      <c r="P3" s="75">
        <v>50</v>
      </c>
      <c r="Q3" s="97" t="s">
        <v>395</v>
      </c>
      <c r="R3" s="75">
        <v>100</v>
      </c>
    </row>
    <row r="4" spans="1:22" s="98" customFormat="1" ht="32.25" customHeight="1">
      <c r="C4" s="99" t="s">
        <v>62</v>
      </c>
      <c r="D4" s="99" t="s">
        <v>63</v>
      </c>
      <c r="E4" s="99" t="s">
        <v>65</v>
      </c>
      <c r="F4" s="99" t="s">
        <v>66</v>
      </c>
      <c r="G4" s="99" t="s">
        <v>64</v>
      </c>
      <c r="H4" s="99" t="s">
        <v>68</v>
      </c>
      <c r="I4" s="99" t="s">
        <v>67</v>
      </c>
      <c r="J4" s="99" t="s">
        <v>69</v>
      </c>
      <c r="K4" s="99" t="s">
        <v>321</v>
      </c>
      <c r="L4" s="176" t="s">
        <v>258</v>
      </c>
      <c r="M4" s="176" t="s">
        <v>259</v>
      </c>
      <c r="N4" s="176" t="s">
        <v>260</v>
      </c>
      <c r="O4" s="99"/>
      <c r="P4" s="99"/>
      <c r="Q4" s="99"/>
      <c r="R4" s="99"/>
    </row>
    <row r="5" spans="1:22">
      <c r="C5" s="97" t="s">
        <v>471</v>
      </c>
      <c r="D5" s="74">
        <v>200000</v>
      </c>
      <c r="E5" s="74">
        <v>100000</v>
      </c>
      <c r="F5" s="100">
        <v>40000</v>
      </c>
      <c r="G5" s="74">
        <v>1.35</v>
      </c>
      <c r="H5" s="101">
        <f t="shared" ref="H5:H12" si="0">D5/$D$3/365</f>
        <v>109.58904109589041</v>
      </c>
      <c r="I5" s="102">
        <f>E5/$F$3</f>
        <v>400</v>
      </c>
      <c r="J5" s="102">
        <f>F5/$F$3</f>
        <v>160</v>
      </c>
      <c r="K5" s="102">
        <f>(H5+I5+J5)/$N$3*(UI!$H$4/$J$3+$L$3)</f>
        <v>279.74064527757758</v>
      </c>
      <c r="L5" s="101">
        <v>4.2</v>
      </c>
      <c r="M5" s="101">
        <v>1.8</v>
      </c>
      <c r="N5" s="101">
        <v>1.85</v>
      </c>
      <c r="O5" s="101"/>
      <c r="P5" s="101"/>
      <c r="Q5" s="101"/>
      <c r="R5" s="101"/>
    </row>
    <row r="6" spans="1:22">
      <c r="C6" s="97" t="s">
        <v>408</v>
      </c>
      <c r="D6" s="74">
        <v>200000</v>
      </c>
      <c r="E6" s="74">
        <v>100000</v>
      </c>
      <c r="F6" s="100">
        <v>45000</v>
      </c>
      <c r="G6" s="74">
        <v>1.65</v>
      </c>
      <c r="H6" s="101">
        <f t="shared" si="0"/>
        <v>109.58904109589041</v>
      </c>
      <c r="I6" s="102">
        <f t="shared" ref="I6:I12" si="1">E6/$F$3</f>
        <v>400</v>
      </c>
      <c r="J6" s="102">
        <f t="shared" ref="J6:J12" si="2">F6/$F$3</f>
        <v>180</v>
      </c>
      <c r="K6" s="102">
        <f>(H6+I6+J6)/$N$3*(UI!$H$4/$J$3+$L$3)</f>
        <v>288.09623738284074</v>
      </c>
      <c r="L6" s="101">
        <v>6.8</v>
      </c>
      <c r="M6" s="101">
        <v>2.4</v>
      </c>
      <c r="N6" s="101">
        <v>2.4</v>
      </c>
      <c r="O6" s="101"/>
      <c r="P6" s="101"/>
      <c r="Q6" s="101"/>
      <c r="R6" s="101"/>
    </row>
    <row r="7" spans="1:22">
      <c r="C7" s="97" t="s">
        <v>46</v>
      </c>
      <c r="D7" s="74">
        <v>300000</v>
      </c>
      <c r="E7" s="74">
        <v>120000</v>
      </c>
      <c r="F7" s="100">
        <v>50000</v>
      </c>
      <c r="G7" s="74">
        <v>1.85</v>
      </c>
      <c r="H7" s="101">
        <f t="shared" si="0"/>
        <v>164.38356164383561</v>
      </c>
      <c r="I7" s="102">
        <f t="shared" si="1"/>
        <v>480</v>
      </c>
      <c r="J7" s="102">
        <f t="shared" si="2"/>
        <v>200</v>
      </c>
      <c r="K7" s="102">
        <f>(H7+I7+J7)/$N$3*(UI!$H$4/$J$3+$L$3)</f>
        <v>352.76623107426104</v>
      </c>
      <c r="L7" s="101">
        <v>7.6</v>
      </c>
      <c r="M7" s="101">
        <v>2.4</v>
      </c>
      <c r="N7" s="101">
        <v>2.4</v>
      </c>
      <c r="O7" s="101"/>
      <c r="P7" s="101"/>
      <c r="Q7" s="101"/>
      <c r="R7" s="101"/>
    </row>
    <row r="8" spans="1:22">
      <c r="C8" s="97" t="s">
        <v>45</v>
      </c>
      <c r="D8" s="74">
        <v>380000</v>
      </c>
      <c r="E8" s="74">
        <v>150000</v>
      </c>
      <c r="F8" s="100">
        <v>60000</v>
      </c>
      <c r="G8" s="74">
        <v>2.6</v>
      </c>
      <c r="H8" s="101">
        <f t="shared" si="0"/>
        <v>208.21917808219177</v>
      </c>
      <c r="I8" s="102">
        <f t="shared" si="1"/>
        <v>600</v>
      </c>
      <c r="J8" s="102">
        <f t="shared" si="2"/>
        <v>240</v>
      </c>
      <c r="K8" s="102">
        <f>(H8+I8+J8)/$N$3*(UI!$H$4/$J$3+$L$3)</f>
        <v>437.92459444844991</v>
      </c>
      <c r="L8" s="101">
        <v>9.6</v>
      </c>
      <c r="M8" s="101">
        <v>2.4</v>
      </c>
      <c r="N8" s="101">
        <v>2.4</v>
      </c>
      <c r="O8" s="101"/>
      <c r="P8" s="101"/>
      <c r="Q8" s="101"/>
      <c r="R8" s="101"/>
    </row>
    <row r="9" spans="1:22">
      <c r="C9" s="97" t="s">
        <v>469</v>
      </c>
      <c r="D9" s="74">
        <v>580000</v>
      </c>
      <c r="E9" s="74">
        <v>180000</v>
      </c>
      <c r="F9" s="100">
        <v>65000</v>
      </c>
      <c r="G9" s="74">
        <v>3.3</v>
      </c>
      <c r="H9" s="101">
        <f t="shared" si="0"/>
        <v>317.8082191780822</v>
      </c>
      <c r="I9" s="102">
        <f t="shared" si="1"/>
        <v>720</v>
      </c>
      <c r="J9" s="102">
        <f t="shared" si="2"/>
        <v>260</v>
      </c>
      <c r="K9" s="102">
        <f>(H9+I9+J9)/$N$3*(UI!$H$4/$J$3+$L$3)</f>
        <v>542.19780551550116</v>
      </c>
      <c r="L9" s="101">
        <v>12.5</v>
      </c>
      <c r="M9" s="101">
        <v>2.4</v>
      </c>
      <c r="N9" s="101">
        <v>2.4</v>
      </c>
      <c r="O9" s="101"/>
      <c r="P9" s="101"/>
      <c r="Q9" s="101"/>
      <c r="R9" s="101"/>
    </row>
    <row r="10" spans="1:22">
      <c r="C10" s="97" t="s">
        <v>470</v>
      </c>
      <c r="D10" s="74">
        <v>800000</v>
      </c>
      <c r="E10" s="74">
        <v>200000</v>
      </c>
      <c r="F10" s="100">
        <v>75000</v>
      </c>
      <c r="G10" s="74">
        <v>3.8</v>
      </c>
      <c r="H10" s="101">
        <f t="shared" si="0"/>
        <v>438.35616438356163</v>
      </c>
      <c r="I10" s="102">
        <f t="shared" si="1"/>
        <v>800</v>
      </c>
      <c r="J10" s="102">
        <f t="shared" si="2"/>
        <v>300</v>
      </c>
      <c r="K10" s="102">
        <f>(H10+I10+J10)/$N$3*(UI!$H$4/$J$3+$L$3)</f>
        <v>642.69383111031016</v>
      </c>
      <c r="L10" s="101">
        <v>17.5</v>
      </c>
      <c r="M10" s="101">
        <v>2.8</v>
      </c>
      <c r="N10" s="101">
        <v>2.7</v>
      </c>
      <c r="O10" s="101"/>
      <c r="P10" s="101"/>
      <c r="Q10" s="101"/>
      <c r="R10" s="101"/>
    </row>
    <row r="11" spans="1:22">
      <c r="C11" s="97"/>
      <c r="D11" s="74"/>
      <c r="E11" s="74"/>
      <c r="F11" s="101"/>
      <c r="G11" s="74"/>
      <c r="H11" s="101">
        <f t="shared" si="0"/>
        <v>0</v>
      </c>
      <c r="I11" s="102">
        <f>E11/$F$3</f>
        <v>0</v>
      </c>
      <c r="J11" s="102">
        <f t="shared" si="2"/>
        <v>0</v>
      </c>
      <c r="K11" s="102">
        <f>(H11+I11+J11)/$N$3*(UI!$H$4/$J$3+$L$3)</f>
        <v>0</v>
      </c>
      <c r="L11" s="101"/>
      <c r="M11" s="101"/>
      <c r="N11" s="101"/>
      <c r="O11" s="101"/>
      <c r="P11" s="101"/>
      <c r="Q11" s="101"/>
      <c r="R11" s="101"/>
    </row>
    <row r="12" spans="1:22">
      <c r="C12" s="97"/>
      <c r="D12" s="74"/>
      <c r="E12" s="74"/>
      <c r="F12" s="101"/>
      <c r="G12" s="74"/>
      <c r="H12" s="101">
        <f t="shared" si="0"/>
        <v>0</v>
      </c>
      <c r="I12" s="102">
        <f t="shared" si="1"/>
        <v>0</v>
      </c>
      <c r="J12" s="102">
        <f t="shared" si="2"/>
        <v>0</v>
      </c>
      <c r="K12" s="102">
        <f>(H12+I12+J12)/$N$3*(UI!$H$4/$J$3+$L$3)</f>
        <v>0</v>
      </c>
      <c r="L12" s="101"/>
      <c r="M12" s="101"/>
      <c r="N12" s="101"/>
      <c r="O12" s="101"/>
      <c r="P12" s="101"/>
      <c r="Q12" s="101"/>
      <c r="R12" s="101"/>
    </row>
    <row r="13" spans="1:22" s="76" customFormat="1">
      <c r="C13" s="103"/>
      <c r="D13" s="78"/>
      <c r="E13" s="78"/>
      <c r="F13" s="78"/>
      <c r="G13" s="104"/>
      <c r="H13" s="104"/>
      <c r="I13" s="104"/>
      <c r="J13" s="104"/>
      <c r="K13" s="104"/>
      <c r="L13" s="104"/>
      <c r="M13" s="104"/>
      <c r="N13" s="104"/>
      <c r="O13" s="104"/>
      <c r="P13" s="104"/>
      <c r="Q13" s="104"/>
    </row>
    <row r="14" spans="1:22" outlineLevel="1">
      <c r="C14" s="65">
        <v>1</v>
      </c>
      <c r="D14" s="65">
        <v>2</v>
      </c>
      <c r="E14" s="65">
        <v>3</v>
      </c>
      <c r="F14" s="65">
        <v>4</v>
      </c>
      <c r="G14" s="152">
        <v>5</v>
      </c>
      <c r="H14" s="152">
        <v>6</v>
      </c>
      <c r="I14" s="152">
        <v>7</v>
      </c>
      <c r="J14" s="152">
        <v>8</v>
      </c>
      <c r="K14" s="152">
        <v>9</v>
      </c>
      <c r="L14" s="152">
        <v>10</v>
      </c>
      <c r="M14" s="152">
        <v>11</v>
      </c>
      <c r="N14" s="152">
        <v>12</v>
      </c>
      <c r="O14" s="152">
        <v>13</v>
      </c>
      <c r="P14" s="162">
        <v>14</v>
      </c>
      <c r="Q14" s="162">
        <v>15</v>
      </c>
      <c r="R14" s="303">
        <v>16</v>
      </c>
      <c r="S14" s="303">
        <v>17</v>
      </c>
      <c r="T14" s="303">
        <v>18</v>
      </c>
      <c r="U14" s="303">
        <v>19</v>
      </c>
    </row>
    <row r="15" spans="1:22" s="175" customFormat="1">
      <c r="C15" s="96" t="s">
        <v>327</v>
      </c>
      <c r="D15" s="75">
        <v>4</v>
      </c>
      <c r="E15" s="96" t="s">
        <v>328</v>
      </c>
      <c r="F15" s="75">
        <v>5</v>
      </c>
      <c r="G15" s="105" t="s">
        <v>19</v>
      </c>
      <c r="H15" s="101">
        <f>IF(G17&gt;0,IF(UI!$H$5&gt;0,UI!$H$5,IF(UI!$D$5/UI!$B$5&lt;1,3,UI!$D$5/UI!$B$5*2+1)),"")</f>
        <v>8</v>
      </c>
      <c r="U15" s="242">
        <v>0.05</v>
      </c>
      <c r="V15" s="238"/>
    </row>
    <row r="16" spans="1:22">
      <c r="C16" s="105" t="s">
        <v>329</v>
      </c>
      <c r="D16" s="99" t="s">
        <v>258</v>
      </c>
      <c r="E16" s="99" t="s">
        <v>259</v>
      </c>
      <c r="F16" s="99" t="s">
        <v>260</v>
      </c>
      <c r="G16" s="176" t="s">
        <v>315</v>
      </c>
      <c r="H16" s="176" t="s">
        <v>316</v>
      </c>
      <c r="I16" s="176" t="s">
        <v>317</v>
      </c>
      <c r="J16" s="105" t="s">
        <v>85</v>
      </c>
      <c r="K16" s="105" t="s">
        <v>86</v>
      </c>
      <c r="L16" s="96" t="s">
        <v>59</v>
      </c>
      <c r="M16" s="105" t="s">
        <v>19</v>
      </c>
      <c r="N16" s="105" t="s">
        <v>87</v>
      </c>
      <c r="O16" s="176" t="s">
        <v>300</v>
      </c>
      <c r="P16" s="176" t="s">
        <v>301</v>
      </c>
      <c r="Q16" s="176" t="s">
        <v>302</v>
      </c>
      <c r="R16" s="105" t="s">
        <v>230</v>
      </c>
      <c r="S16" s="105" t="s">
        <v>371</v>
      </c>
      <c r="T16" s="105" t="s">
        <v>370</v>
      </c>
      <c r="U16" s="105" t="s">
        <v>418</v>
      </c>
    </row>
    <row r="17" spans="3:23">
      <c r="C17" s="105" t="s">
        <v>20</v>
      </c>
      <c r="D17" s="101"/>
      <c r="E17" s="101"/>
      <c r="F17" s="101"/>
      <c r="G17" s="308">
        <v>1.2</v>
      </c>
      <c r="H17" s="308">
        <v>0.5</v>
      </c>
      <c r="I17" s="308">
        <v>0.28000000000000003</v>
      </c>
      <c r="J17" s="106">
        <f>IF(C17="","",G17*H17*I17)</f>
        <v>0.16800000000000001</v>
      </c>
      <c r="K17" s="106">
        <f>IFERROR((S17+T17+U17),"")</f>
        <v>229</v>
      </c>
      <c r="L17" s="106">
        <f>IF(R17=list!$C$1,IF('Container Panel'!$A$55&gt;0,'Container Panel'!$A$55,Maintenance!$D$15),IF(Maintenance!R17=list!$C$2,IF('Container Panel'!$A$57&gt;0,'Container Panel'!$A$57,Maintenance!$F$15),""))</f>
        <v>4</v>
      </c>
      <c r="M17" s="106">
        <f>IF(C17="","",$H$15)</f>
        <v>8</v>
      </c>
      <c r="N17" s="178">
        <f>IFERROR(IF(R17=list!$C$3,K17,K17/IF(UI!$D$6&gt;0,(UI!$D$6/UI!$F$6),(L17*$F$3))*M17),"")</f>
        <v>1.8320000000000001</v>
      </c>
      <c r="O17" s="178">
        <f>IF($C17&lt;&gt;"",IF($R17=list!$C$3,G17,IF(D17&gt;0,D17,G17-IF($R17=list!$C$1,'Container Panel'!$A$45,'Container Panel'!$A$49))),"")</f>
        <v>1.165</v>
      </c>
      <c r="P17" s="178">
        <f>IF($C17&lt;&gt;"",IF($R17=list!$C$3,H17,IF(E17&gt;0,E17,H17-IF($R17=list!$C$1,'Container Panel'!$A$45,'Container Panel'!$A$49))),"")</f>
        <v>0.46499999999999997</v>
      </c>
      <c r="Q17" s="178">
        <f>IF($C17&lt;&gt;"",IF($R17=list!$C$3,I17,IF(F17&gt;0,F17,I17-IF($R17=list!$C$1,'Container Panel'!$A$47,'Container Panel'!$A$51))),"")</f>
        <v>0.27</v>
      </c>
      <c r="R17" s="106" t="s">
        <v>227</v>
      </c>
      <c r="S17" s="106">
        <f>IF(C17&gt;0,IF(G17&gt;0.6,50,20),"")</f>
        <v>50</v>
      </c>
      <c r="T17" s="102">
        <v>170</v>
      </c>
      <c r="U17" s="106">
        <f t="shared" ref="U17:U35" si="3">ROUNDUP(T17*$U$15,0)</f>
        <v>9</v>
      </c>
      <c r="W17" s="307"/>
    </row>
    <row r="18" spans="3:23">
      <c r="C18" s="105" t="s">
        <v>21</v>
      </c>
      <c r="D18" s="101"/>
      <c r="E18" s="101"/>
      <c r="F18" s="101"/>
      <c r="G18" s="308">
        <v>0.8</v>
      </c>
      <c r="H18" s="308">
        <v>0.6</v>
      </c>
      <c r="I18" s="308">
        <v>0.34</v>
      </c>
      <c r="J18" s="106">
        <f t="shared" ref="J18:J46" si="4">IF(C18="","",G18*H18*I18)</f>
        <v>0.16320000000000001</v>
      </c>
      <c r="K18" s="106">
        <f t="shared" ref="K18:K46" si="5">IFERROR((S18+T18+U18),"")</f>
        <v>192</v>
      </c>
      <c r="L18" s="106">
        <f>IF(R18=list!$C$1,IF('Container Panel'!$A$55&gt;0,'Container Panel'!$A$55,Maintenance!$D$15),IF(Maintenance!R18=list!$C$2,IF('Container Panel'!$A$57&gt;0,'Container Panel'!$A$57,Maintenance!$F$15),""))</f>
        <v>4</v>
      </c>
      <c r="M18" s="106">
        <f t="shared" ref="M18:M46" si="6">IF(C18="","",$H$15)</f>
        <v>8</v>
      </c>
      <c r="N18" s="178">
        <f>IFERROR(IF(R18=list!$C$3,K18,K18/IF(UI!$D$6&gt;0,(UI!$D$6/UI!$F$6),(L18*$F$3))*M18),"")</f>
        <v>1.536</v>
      </c>
      <c r="O18" s="178">
        <f>IF($C18&lt;&gt;"",IF($R18=list!$C$3,G18,IF(D18&gt;0,D18,G18-IF($R18=list!$C$1,'Container Panel'!$A$45,'Container Panel'!$A$49))),"")</f>
        <v>0.76500000000000001</v>
      </c>
      <c r="P18" s="178">
        <f>IF($C18&lt;&gt;"",IF($R18=list!$C$3,H18,IF(E18&gt;0,E18,H18-IF($R18=list!$C$1,'Container Panel'!$A$45,'Container Panel'!$A$49))),"")</f>
        <v>0.56499999999999995</v>
      </c>
      <c r="Q18" s="178">
        <f>IF($C18&lt;&gt;"",IF($R18=list!$C$3,I18,IF(F18&gt;0,F18,I18-IF($R18=list!$C$1,'Container Panel'!$A$47,'Container Panel'!$A$51))),"")</f>
        <v>0.33</v>
      </c>
      <c r="R18" s="106" t="s">
        <v>227</v>
      </c>
      <c r="S18" s="106">
        <f t="shared" ref="S18:S35" si="7">IF(C18&gt;0,IF(G18&gt;0.6,50,20),"")</f>
        <v>50</v>
      </c>
      <c r="T18" s="102">
        <v>135</v>
      </c>
      <c r="U18" s="106">
        <f t="shared" si="3"/>
        <v>7</v>
      </c>
      <c r="V18" s="306"/>
      <c r="W18" s="307"/>
    </row>
    <row r="19" spans="3:23">
      <c r="C19" s="105" t="s">
        <v>22</v>
      </c>
      <c r="D19" s="101"/>
      <c r="E19" s="101"/>
      <c r="F19" s="101"/>
      <c r="G19" s="308">
        <v>0.8</v>
      </c>
      <c r="H19" s="308">
        <v>0.6</v>
      </c>
      <c r="I19" s="308">
        <v>0.28000000000000003</v>
      </c>
      <c r="J19" s="106">
        <f t="shared" si="4"/>
        <v>0.13440000000000002</v>
      </c>
      <c r="K19" s="106">
        <f t="shared" si="5"/>
        <v>176</v>
      </c>
      <c r="L19" s="106">
        <f>IF(R19=list!$C$1,IF('Container Panel'!$A$55&gt;0,'Container Panel'!$A$55,Maintenance!$D$15),IF(Maintenance!R19=list!$C$2,IF('Container Panel'!$A$57&gt;0,'Container Panel'!$A$57,Maintenance!$F$15),""))</f>
        <v>4</v>
      </c>
      <c r="M19" s="106">
        <f t="shared" si="6"/>
        <v>8</v>
      </c>
      <c r="N19" s="178">
        <f>IFERROR(IF(R19=list!$C$3,K19,K19/IF(UI!$D$6&gt;0,(UI!$D$6/UI!$F$6),(L19*$F$3))*M19),"")</f>
        <v>1.4079999999999999</v>
      </c>
      <c r="O19" s="178">
        <f>IF($C19&lt;&gt;"",IF($R19=list!$C$3,G19,IF(D19&gt;0,D19,G19-IF($R19=list!$C$1,'Container Panel'!$A$45,'Container Panel'!$A$49))),"")</f>
        <v>0.76500000000000001</v>
      </c>
      <c r="P19" s="178">
        <f>IF($C19&lt;&gt;"",IF($R19=list!$C$3,H19,IF(E19&gt;0,E19,H19-IF($R19=list!$C$1,'Container Panel'!$A$45,'Container Panel'!$A$49))),"")</f>
        <v>0.56499999999999995</v>
      </c>
      <c r="Q19" s="178">
        <f>IF($C19&lt;&gt;"",IF($R19=list!$C$3,I19,IF(F19&gt;0,F19,I19-IF($R19=list!$C$1,'Container Panel'!$A$47,'Container Panel'!$A$51))),"")</f>
        <v>0.27</v>
      </c>
      <c r="R19" s="106" t="s">
        <v>227</v>
      </c>
      <c r="S19" s="106">
        <f t="shared" si="7"/>
        <v>50</v>
      </c>
      <c r="T19" s="102">
        <v>120</v>
      </c>
      <c r="U19" s="106">
        <f t="shared" si="3"/>
        <v>6</v>
      </c>
      <c r="V19" s="306"/>
      <c r="W19" s="307"/>
    </row>
    <row r="20" spans="3:23">
      <c r="C20" s="105" t="s">
        <v>23</v>
      </c>
      <c r="D20" s="101"/>
      <c r="E20" s="101"/>
      <c r="F20" s="101"/>
      <c r="G20" s="308">
        <v>1</v>
      </c>
      <c r="H20" s="308">
        <v>0.4</v>
      </c>
      <c r="I20" s="308">
        <v>0.28000000000000003</v>
      </c>
      <c r="J20" s="106">
        <f t="shared" si="4"/>
        <v>0.11200000000000002</v>
      </c>
      <c r="K20" s="106">
        <f t="shared" si="5"/>
        <v>192</v>
      </c>
      <c r="L20" s="106">
        <f>IF(R20=list!$C$1,IF('Container Panel'!$A$55&gt;0,'Container Panel'!$A$55,Maintenance!$D$15),IF(Maintenance!R20=list!$C$2,IF('Container Panel'!$A$57&gt;0,'Container Panel'!$A$57,Maintenance!$F$15),""))</f>
        <v>4</v>
      </c>
      <c r="M20" s="106">
        <f t="shared" si="6"/>
        <v>8</v>
      </c>
      <c r="N20" s="178">
        <f>IFERROR(IF(R20=list!$C$3,K20,K20/IF(UI!$D$6&gt;0,(UI!$D$6/UI!$F$6),(L20*$F$3))*M20),"")</f>
        <v>1.536</v>
      </c>
      <c r="O20" s="178">
        <f>IF($C20&lt;&gt;"",IF($R20=list!$C$3,G20,IF(D20&gt;0,D20,G20-IF($R20=list!$C$1,'Container Panel'!$A$45,'Container Panel'!$A$49))),"")</f>
        <v>0.96499999999999997</v>
      </c>
      <c r="P20" s="178">
        <f>IF($C20&lt;&gt;"",IF($R20=list!$C$3,H20,IF(E20&gt;0,E20,H20-IF($R20=list!$C$1,'Container Panel'!$A$45,'Container Panel'!$A$49))),"")</f>
        <v>0.36499999999999999</v>
      </c>
      <c r="Q20" s="178">
        <f>IF($C20&lt;&gt;"",IF($R20=list!$C$3,I20,IF(F20&gt;0,F20,I20-IF($R20=list!$C$1,'Container Panel'!$A$47,'Container Panel'!$A$51))),"")</f>
        <v>0.27</v>
      </c>
      <c r="R20" s="106" t="s">
        <v>227</v>
      </c>
      <c r="S20" s="106">
        <f t="shared" si="7"/>
        <v>50</v>
      </c>
      <c r="T20" s="102">
        <v>135</v>
      </c>
      <c r="U20" s="106">
        <f t="shared" si="3"/>
        <v>7</v>
      </c>
      <c r="V20" s="306"/>
      <c r="W20" s="307"/>
    </row>
    <row r="21" spans="3:23">
      <c r="C21" s="105" t="s">
        <v>24</v>
      </c>
      <c r="D21" s="101"/>
      <c r="E21" s="101"/>
      <c r="F21" s="101"/>
      <c r="G21" s="308">
        <v>0.8</v>
      </c>
      <c r="H21" s="308">
        <v>0.6</v>
      </c>
      <c r="I21" s="308">
        <v>0.23</v>
      </c>
      <c r="J21" s="106">
        <f t="shared" si="4"/>
        <v>0.1104</v>
      </c>
      <c r="K21" s="106">
        <f t="shared" si="5"/>
        <v>161</v>
      </c>
      <c r="L21" s="106">
        <f>IF(R21=list!$C$1,IF('Container Panel'!$A$55&gt;0,'Container Panel'!$A$55,Maintenance!$D$15),IF(Maintenance!R21=list!$C$2,IF('Container Panel'!$A$57&gt;0,'Container Panel'!$A$57,Maintenance!$F$15),""))</f>
        <v>4</v>
      </c>
      <c r="M21" s="106">
        <f t="shared" si="6"/>
        <v>8</v>
      </c>
      <c r="N21" s="178">
        <f>IFERROR(IF(R21=list!$C$3,K21,K21/IF(UI!$D$6&gt;0,(UI!$D$6/UI!$F$6),(L21*$F$3))*M21),"")</f>
        <v>1.288</v>
      </c>
      <c r="O21" s="178">
        <f>IF($C21&lt;&gt;"",IF($R21=list!$C$3,G21,IF(D21&gt;0,D21,G21-IF($R21=list!$C$1,'Container Panel'!$A$45,'Container Panel'!$A$49))),"")</f>
        <v>0.76500000000000001</v>
      </c>
      <c r="P21" s="178">
        <f>IF($C21&lt;&gt;"",IF($R21=list!$C$3,H21,IF(E21&gt;0,E21,H21-IF($R21=list!$C$1,'Container Panel'!$A$45,'Container Panel'!$A$49))),"")</f>
        <v>0.56499999999999995</v>
      </c>
      <c r="Q21" s="178">
        <f>IF($C21&lt;&gt;"",IF($R21=list!$C$3,I21,IF(F21&gt;0,F21,I21-IF($R21=list!$C$1,'Container Panel'!$A$47,'Container Panel'!$A$51))),"")</f>
        <v>0.22</v>
      </c>
      <c r="R21" s="106" t="s">
        <v>227</v>
      </c>
      <c r="S21" s="106">
        <f t="shared" si="7"/>
        <v>50</v>
      </c>
      <c r="T21" s="102">
        <v>105</v>
      </c>
      <c r="U21" s="106">
        <f t="shared" si="3"/>
        <v>6</v>
      </c>
      <c r="V21" s="306"/>
      <c r="W21" s="307"/>
    </row>
    <row r="22" spans="3:23">
      <c r="C22" s="105" t="s">
        <v>25</v>
      </c>
      <c r="D22" s="101"/>
      <c r="E22" s="101"/>
      <c r="F22" s="101"/>
      <c r="G22" s="308">
        <v>1.2</v>
      </c>
      <c r="H22" s="308">
        <v>0.4</v>
      </c>
      <c r="I22" s="308">
        <v>0.23</v>
      </c>
      <c r="J22" s="106">
        <f t="shared" si="4"/>
        <v>0.1104</v>
      </c>
      <c r="K22" s="106">
        <f t="shared" si="5"/>
        <v>205</v>
      </c>
      <c r="L22" s="106">
        <f>IF(R22=list!$C$1,IF('Container Panel'!$A$55&gt;0,'Container Panel'!$A$55,Maintenance!$D$15),IF(Maintenance!R22=list!$C$2,IF('Container Panel'!$A$57&gt;0,'Container Panel'!$A$57,Maintenance!$F$15),""))</f>
        <v>4</v>
      </c>
      <c r="M22" s="106">
        <f t="shared" si="6"/>
        <v>8</v>
      </c>
      <c r="N22" s="178">
        <f>IFERROR(IF(R22=list!$C$3,K22,K22/IF(UI!$D$6&gt;0,(UI!$D$6/UI!$F$6),(L22*$F$3))*M22),"")</f>
        <v>1.64</v>
      </c>
      <c r="O22" s="178">
        <f>IF($C22&lt;&gt;"",IF($R22=list!$C$3,G22,IF(D22&gt;0,D22,G22-IF($R22=list!$C$1,'Container Panel'!$A$45,'Container Panel'!$A$49))),"")</f>
        <v>1.165</v>
      </c>
      <c r="P22" s="178">
        <f>IF($C22&lt;&gt;"",IF($R22=list!$C$3,H22,IF(E22&gt;0,E22,H22-IF($R22=list!$C$1,'Container Panel'!$A$45,'Container Panel'!$A$49))),"")</f>
        <v>0.36499999999999999</v>
      </c>
      <c r="Q22" s="178">
        <f>IF($C22&lt;&gt;"",IF($R22=list!$C$3,I22,IF(F22&gt;0,F22,I22-IF($R22=list!$C$1,'Container Panel'!$A$47,'Container Panel'!$A$51))),"")</f>
        <v>0.22</v>
      </c>
      <c r="R22" s="106" t="s">
        <v>227</v>
      </c>
      <c r="S22" s="106">
        <f t="shared" si="7"/>
        <v>50</v>
      </c>
      <c r="T22" s="102">
        <v>147</v>
      </c>
      <c r="U22" s="106">
        <f t="shared" si="3"/>
        <v>8</v>
      </c>
      <c r="V22" s="306"/>
      <c r="W22" s="307"/>
    </row>
    <row r="23" spans="3:23">
      <c r="C23" s="105" t="s">
        <v>26</v>
      </c>
      <c r="D23" s="101"/>
      <c r="E23" s="101"/>
      <c r="F23" s="101"/>
      <c r="G23" s="308">
        <v>0.6</v>
      </c>
      <c r="H23" s="308">
        <v>0.4</v>
      </c>
      <c r="I23" s="308">
        <v>0.34</v>
      </c>
      <c r="J23" s="106">
        <f t="shared" si="4"/>
        <v>8.1600000000000006E-2</v>
      </c>
      <c r="K23" s="106">
        <f t="shared" si="5"/>
        <v>100.5</v>
      </c>
      <c r="L23" s="106">
        <f>IF(R23=list!$C$1,IF('Container Panel'!$A$55&gt;0,'Container Panel'!$A$55,Maintenance!$D$15),IF(Maintenance!R23=list!$C$2,IF('Container Panel'!$A$57&gt;0,'Container Panel'!$A$57,Maintenance!$F$15),""))</f>
        <v>4</v>
      </c>
      <c r="M23" s="106">
        <f t="shared" si="6"/>
        <v>8</v>
      </c>
      <c r="N23" s="178">
        <f>IFERROR(IF(R23=list!$C$3,K23,K23/IF(UI!$D$6&gt;0,(UI!$D$6/UI!$F$6),(L23*$F$3))*M23),"")</f>
        <v>0.80400000000000005</v>
      </c>
      <c r="O23" s="178">
        <f>IF($C23&lt;&gt;"",IF($R23=list!$C$3,G23,IF(D23&gt;0,D23,G23-IF($R23=list!$C$1,'Container Panel'!$A$45,'Container Panel'!$A$49))),"")</f>
        <v>0.56499999999999995</v>
      </c>
      <c r="P23" s="178">
        <f>IF($C23&lt;&gt;"",IF($R23=list!$C$3,H23,IF(E23&gt;0,E23,H23-IF($R23=list!$C$1,'Container Panel'!$A$45,'Container Panel'!$A$49))),"")</f>
        <v>0.36499999999999999</v>
      </c>
      <c r="Q23" s="178">
        <f>IF($C23&lt;&gt;"",IF($R23=list!$C$3,I23,IF(F23&gt;0,F23,I23-IF($R23=list!$C$1,'Container Panel'!$A$47,'Container Panel'!$A$51))),"")</f>
        <v>0.33</v>
      </c>
      <c r="R23" s="106" t="s">
        <v>227</v>
      </c>
      <c r="S23" s="106">
        <f t="shared" si="7"/>
        <v>20</v>
      </c>
      <c r="T23" s="102">
        <v>76.5</v>
      </c>
      <c r="U23" s="106">
        <f t="shared" si="3"/>
        <v>4</v>
      </c>
      <c r="V23" s="306"/>
      <c r="W23" s="307"/>
    </row>
    <row r="24" spans="3:23">
      <c r="C24" s="105" t="s">
        <v>27</v>
      </c>
      <c r="D24" s="101"/>
      <c r="E24" s="101"/>
      <c r="F24" s="101"/>
      <c r="G24" s="308">
        <v>0.6</v>
      </c>
      <c r="H24" s="308">
        <v>0.4</v>
      </c>
      <c r="I24" s="308">
        <v>0.28000000000000003</v>
      </c>
      <c r="J24" s="106">
        <f t="shared" si="4"/>
        <v>6.720000000000001E-2</v>
      </c>
      <c r="K24" s="106">
        <f t="shared" si="5"/>
        <v>87</v>
      </c>
      <c r="L24" s="106">
        <f>IF(R24=list!$C$1,IF('Container Panel'!$A$55&gt;0,'Container Panel'!$A$55,Maintenance!$D$15),IF(Maintenance!R24=list!$C$2,IF('Container Panel'!$A$57&gt;0,'Container Panel'!$A$57,Maintenance!$F$15),""))</f>
        <v>4</v>
      </c>
      <c r="M24" s="106">
        <f t="shared" si="6"/>
        <v>8</v>
      </c>
      <c r="N24" s="178">
        <f>IFERROR(IF(R24=list!$C$3,K24,K24/IF(UI!$D$6&gt;0,(UI!$D$6/UI!$F$6),(L24*$F$3))*M24),"")</f>
        <v>0.69599999999999995</v>
      </c>
      <c r="O24" s="178">
        <f>IF($C24&lt;&gt;"",IF($R24=list!$C$3,G24,IF(D24&gt;0,D24,G24-IF($R24=list!$C$1,'Container Panel'!$A$45,'Container Panel'!$A$49))),"")</f>
        <v>0.56499999999999995</v>
      </c>
      <c r="P24" s="178">
        <f>IF($C24&lt;&gt;"",IF($R24=list!$C$3,H24,IF(E24&gt;0,E24,H24-IF($R24=list!$C$1,'Container Panel'!$A$45,'Container Panel'!$A$49))),"")</f>
        <v>0.36499999999999999</v>
      </c>
      <c r="Q24" s="178">
        <f>IF($C24&lt;&gt;"",IF($R24=list!$C$3,I24,IF(F24&gt;0,F24,I24-IF($R24=list!$C$1,'Container Panel'!$A$47,'Container Panel'!$A$51))),"")</f>
        <v>0.27</v>
      </c>
      <c r="R24" s="106" t="s">
        <v>227</v>
      </c>
      <c r="S24" s="106">
        <f t="shared" si="7"/>
        <v>20</v>
      </c>
      <c r="T24" s="102">
        <v>63</v>
      </c>
      <c r="U24" s="106">
        <f t="shared" si="3"/>
        <v>4</v>
      </c>
      <c r="V24" s="306"/>
      <c r="W24" s="307"/>
    </row>
    <row r="25" spans="3:23">
      <c r="C25" s="105" t="s">
        <v>28</v>
      </c>
      <c r="D25" s="101"/>
      <c r="E25" s="101"/>
      <c r="F25" s="101"/>
      <c r="G25" s="308">
        <v>0.6</v>
      </c>
      <c r="H25" s="308">
        <v>0.4</v>
      </c>
      <c r="I25" s="308">
        <v>0.23</v>
      </c>
      <c r="J25" s="106">
        <f t="shared" si="4"/>
        <v>5.5199999999999999E-2</v>
      </c>
      <c r="K25" s="106">
        <f t="shared" si="5"/>
        <v>80</v>
      </c>
      <c r="L25" s="106">
        <f>IF(R25=list!$C$1,IF('Container Panel'!$A$55&gt;0,'Container Panel'!$A$55,Maintenance!$D$15),IF(Maintenance!R25=list!$C$2,IF('Container Panel'!$A$57&gt;0,'Container Panel'!$A$57,Maintenance!$F$15),""))</f>
        <v>4</v>
      </c>
      <c r="M25" s="106">
        <f t="shared" si="6"/>
        <v>8</v>
      </c>
      <c r="N25" s="178">
        <f>IFERROR(IF(R25=list!$C$3,K25,K25/IF(UI!$D$6&gt;0,(UI!$D$6/UI!$F$6),(L25*$F$3))*M25),"")</f>
        <v>0.64</v>
      </c>
      <c r="O25" s="178">
        <f>IF($C25&lt;&gt;"",IF($R25=list!$C$3,G25,IF(D25&gt;0,D25,G25-IF($R25=list!$C$1,'Container Panel'!$A$45,'Container Panel'!$A$49))),"")</f>
        <v>0.56499999999999995</v>
      </c>
      <c r="P25" s="178">
        <f>IF($C25&lt;&gt;"",IF($R25=list!$C$3,H25,IF(E25&gt;0,E25,H25-IF($R25=list!$C$1,'Container Panel'!$A$45,'Container Panel'!$A$49))),"")</f>
        <v>0.36499999999999999</v>
      </c>
      <c r="Q25" s="178">
        <f>IF($C25&lt;&gt;"",IF($R25=list!$C$3,I25,IF(F25&gt;0,F25,I25-IF($R25=list!$C$1,'Container Panel'!$A$47,'Container Panel'!$A$51))),"")</f>
        <v>0.22</v>
      </c>
      <c r="R25" s="106" t="s">
        <v>227</v>
      </c>
      <c r="S25" s="106">
        <f t="shared" si="7"/>
        <v>20</v>
      </c>
      <c r="T25" s="102">
        <v>57</v>
      </c>
      <c r="U25" s="106">
        <f t="shared" si="3"/>
        <v>3</v>
      </c>
      <c r="V25" s="307"/>
      <c r="W25" s="307"/>
    </row>
    <row r="26" spans="3:23">
      <c r="C26" s="105" t="s">
        <v>29</v>
      </c>
      <c r="D26" s="101"/>
      <c r="E26" s="101"/>
      <c r="F26" s="101"/>
      <c r="G26" s="309">
        <v>0.6</v>
      </c>
      <c r="H26" s="309">
        <v>0.4</v>
      </c>
      <c r="I26" s="308">
        <v>0.14799999999999999</v>
      </c>
      <c r="J26" s="106">
        <f t="shared" si="4"/>
        <v>3.5519999999999996E-2</v>
      </c>
      <c r="K26" s="106">
        <f t="shared" si="5"/>
        <v>71</v>
      </c>
      <c r="L26" s="106">
        <f>IF(R26=list!$C$1,IF('Container Panel'!$A$55&gt;0,'Container Panel'!$A$55,Maintenance!$D$15),IF(Maintenance!R26=list!$C$2,IF('Container Panel'!$A$57&gt;0,'Container Panel'!$A$57,Maintenance!$F$15),""))</f>
        <v>4</v>
      </c>
      <c r="M26" s="106">
        <f t="shared" si="6"/>
        <v>8</v>
      </c>
      <c r="N26" s="178">
        <f>IFERROR(IF(R26=list!$C$3,K26,K26/IF(UI!$D$6&gt;0,(UI!$D$6/UI!$F$6),(L26*$F$3))*M26),"")</f>
        <v>0.56799999999999995</v>
      </c>
      <c r="O26" s="178">
        <f>IF($C26&lt;&gt;"",IF($R26=list!$C$3,G26,IF(D26&gt;0,D26,G26-IF($R26=list!$C$1,'Container Panel'!$A$45,'Container Panel'!$A$49))),"")</f>
        <v>0.56499999999999995</v>
      </c>
      <c r="P26" s="178">
        <f>IF($C26&lt;&gt;"",IF($R26=list!$C$3,H26,IF(E26&gt;0,E26,H26-IF($R26=list!$C$1,'Container Panel'!$A$45,'Container Panel'!$A$49))),"")</f>
        <v>0.36499999999999999</v>
      </c>
      <c r="Q26" s="178">
        <f>IF($C26&lt;&gt;"",IF($R26=list!$C$3,I26,IF(F26&gt;0,F26,I26-IF($R26=list!$C$1,'Container Panel'!$A$47,'Container Panel'!$A$51))),"")</f>
        <v>0.13799999999999998</v>
      </c>
      <c r="R26" s="106" t="s">
        <v>227</v>
      </c>
      <c r="S26" s="106">
        <f t="shared" si="7"/>
        <v>20</v>
      </c>
      <c r="T26" s="102">
        <v>48</v>
      </c>
      <c r="U26" s="106">
        <f t="shared" si="3"/>
        <v>3</v>
      </c>
      <c r="V26" s="306">
        <f>T23/T26</f>
        <v>1.59375</v>
      </c>
      <c r="W26" s="307"/>
    </row>
    <row r="27" spans="3:23">
      <c r="C27" s="105" t="s">
        <v>30</v>
      </c>
      <c r="D27" s="101"/>
      <c r="E27" s="101"/>
      <c r="F27" s="101"/>
      <c r="G27" s="308">
        <v>0.4</v>
      </c>
      <c r="H27" s="308">
        <v>0.3</v>
      </c>
      <c r="I27" s="308">
        <v>0.28000000000000003</v>
      </c>
      <c r="J27" s="106">
        <f t="shared" si="4"/>
        <v>3.3600000000000005E-2</v>
      </c>
      <c r="K27" s="106">
        <f t="shared" si="5"/>
        <v>68</v>
      </c>
      <c r="L27" s="106">
        <f>IF(R27=list!$C$1,IF('Container Panel'!$A$55&gt;0,'Container Panel'!$A$55,Maintenance!$D$15),IF(Maintenance!R27=list!$C$2,IF('Container Panel'!$A$57&gt;0,'Container Panel'!$A$57,Maintenance!$F$15),""))</f>
        <v>4</v>
      </c>
      <c r="M27" s="106">
        <f t="shared" si="6"/>
        <v>8</v>
      </c>
      <c r="N27" s="178">
        <f>IFERROR(IF(R27=list!$C$3,K27,K27/IF(UI!$D$6&gt;0,(UI!$D$6/UI!$F$6),(L27*$F$3))*M27),"")</f>
        <v>0.54400000000000004</v>
      </c>
      <c r="O27" s="178">
        <f>IF($C27&lt;&gt;"",IF($R27=list!$C$3,G27,IF(D27&gt;0,D27,G27-IF($R27=list!$C$1,'Container Panel'!$A$45,'Container Panel'!$A$49))),"")</f>
        <v>0.36499999999999999</v>
      </c>
      <c r="P27" s="178">
        <f>IF($C27&lt;&gt;"",IF($R27=list!$C$3,H27,IF(E27&gt;0,E27,H27-IF($R27=list!$C$1,'Container Panel'!$A$45,'Container Panel'!$A$49))),"")</f>
        <v>0.26500000000000001</v>
      </c>
      <c r="Q27" s="178">
        <f>IF($C27&lt;&gt;"",IF($R27=list!$C$3,I27,IF(F27&gt;0,F27,I27-IF($R27=list!$C$1,'Container Panel'!$A$47,'Container Panel'!$A$51))),"")</f>
        <v>0.27</v>
      </c>
      <c r="R27" s="106" t="s">
        <v>227</v>
      </c>
      <c r="S27" s="106">
        <f t="shared" si="7"/>
        <v>20</v>
      </c>
      <c r="T27" s="102">
        <v>45</v>
      </c>
      <c r="U27" s="106">
        <f t="shared" si="3"/>
        <v>3</v>
      </c>
      <c r="V27" s="306"/>
      <c r="W27" s="307"/>
    </row>
    <row r="28" spans="3:23">
      <c r="C28" s="105" t="s">
        <v>31</v>
      </c>
      <c r="D28" s="101"/>
      <c r="E28" s="101"/>
      <c r="F28" s="101"/>
      <c r="G28" s="308">
        <v>0.6</v>
      </c>
      <c r="H28" s="308">
        <v>0.4</v>
      </c>
      <c r="I28" s="308">
        <v>0.12</v>
      </c>
      <c r="J28" s="106">
        <f t="shared" si="4"/>
        <v>2.8799999999999999E-2</v>
      </c>
      <c r="K28" s="106">
        <f t="shared" si="5"/>
        <v>63.5</v>
      </c>
      <c r="L28" s="106">
        <f>IF(R28=list!$C$1,IF('Container Panel'!$A$55&gt;0,'Container Panel'!$A$55,Maintenance!$D$15),IF(Maintenance!R28=list!$C$2,IF('Container Panel'!$A$57&gt;0,'Container Panel'!$A$57,Maintenance!$F$15),""))</f>
        <v>4</v>
      </c>
      <c r="M28" s="106">
        <f t="shared" si="6"/>
        <v>8</v>
      </c>
      <c r="N28" s="178">
        <f>IFERROR(IF(R28=list!$C$3,K28,K28/IF(UI!$D$6&gt;0,(UI!$D$6/UI!$F$6),(L28*$F$3))*M28),"")</f>
        <v>0.50800000000000001</v>
      </c>
      <c r="O28" s="178">
        <f>IF($C28&lt;&gt;"",IF($R28=list!$C$3,G28,IF(D28&gt;0,D28,G28-IF($R28=list!$C$1,'Container Panel'!$A$45,'Container Panel'!$A$49))),"")</f>
        <v>0.56499999999999995</v>
      </c>
      <c r="P28" s="178">
        <f>IF($C28&lt;&gt;"",IF($R28=list!$C$3,H28,IF(E28&gt;0,E28,H28-IF($R28=list!$C$1,'Container Panel'!$A$45,'Container Panel'!$A$49))),"")</f>
        <v>0.36499999999999999</v>
      </c>
      <c r="Q28" s="178">
        <f>IF($C28&lt;&gt;"",IF($R28=list!$C$3,I28,IF(F28&gt;0,F28,I28-IF($R28=list!$C$1,'Container Panel'!$A$47,'Container Panel'!$A$51))),"")</f>
        <v>0.11</v>
      </c>
      <c r="R28" s="106" t="s">
        <v>227</v>
      </c>
      <c r="S28" s="106">
        <f t="shared" si="7"/>
        <v>20</v>
      </c>
      <c r="T28" s="102">
        <v>40.5</v>
      </c>
      <c r="U28" s="106">
        <f t="shared" si="3"/>
        <v>3</v>
      </c>
      <c r="V28" s="306"/>
      <c r="W28" s="307"/>
    </row>
    <row r="29" spans="3:23">
      <c r="C29" s="105" t="s">
        <v>32</v>
      </c>
      <c r="D29" s="101"/>
      <c r="E29" s="101"/>
      <c r="F29" s="101"/>
      <c r="G29" s="308">
        <v>0.4</v>
      </c>
      <c r="H29" s="308">
        <v>0.3</v>
      </c>
      <c r="I29" s="308">
        <v>0.23</v>
      </c>
      <c r="J29" s="106">
        <f t="shared" si="4"/>
        <v>2.76E-2</v>
      </c>
      <c r="K29" s="106">
        <f t="shared" si="5"/>
        <v>58</v>
      </c>
      <c r="L29" s="106">
        <f>IF(R29=list!$C$1,IF('Container Panel'!$A$55&gt;0,'Container Panel'!$A$55,Maintenance!$D$15),IF(Maintenance!R29=list!$C$2,IF('Container Panel'!$A$57&gt;0,'Container Panel'!$A$57,Maintenance!$F$15),""))</f>
        <v>4</v>
      </c>
      <c r="M29" s="106">
        <f t="shared" si="6"/>
        <v>8</v>
      </c>
      <c r="N29" s="178">
        <f>IFERROR(IF(R29=list!$C$3,K29,K29/IF(UI!$D$6&gt;0,(UI!$D$6/UI!$F$6),(L29*$F$3))*M29),"")</f>
        <v>0.46400000000000002</v>
      </c>
      <c r="O29" s="178">
        <f>IF($C29&lt;&gt;"",IF($R29=list!$C$3,G29,IF(D29&gt;0,D29,G29-IF($R29=list!$C$1,'Container Panel'!$A$45,'Container Panel'!$A$49))),"")</f>
        <v>0.36499999999999999</v>
      </c>
      <c r="P29" s="178">
        <f>IF($C29&lt;&gt;"",IF($R29=list!$C$3,H29,IF(E29&gt;0,E29,H29-IF($R29=list!$C$1,'Container Panel'!$A$45,'Container Panel'!$A$49))),"")</f>
        <v>0.26500000000000001</v>
      </c>
      <c r="Q29" s="178">
        <f>IF($C29&lt;&gt;"",IF($R29=list!$C$3,I29,IF(F29&gt;0,F29,I29-IF($R29=list!$C$1,'Container Panel'!$A$47,'Container Panel'!$A$51))),"")</f>
        <v>0.22</v>
      </c>
      <c r="R29" s="106" t="s">
        <v>227</v>
      </c>
      <c r="S29" s="106">
        <f t="shared" si="7"/>
        <v>20</v>
      </c>
      <c r="T29" s="102">
        <v>36</v>
      </c>
      <c r="U29" s="106">
        <f t="shared" si="3"/>
        <v>2</v>
      </c>
      <c r="V29" s="306"/>
      <c r="W29" s="307"/>
    </row>
    <row r="30" spans="3:23">
      <c r="C30" s="105" t="s">
        <v>33</v>
      </c>
      <c r="D30" s="101"/>
      <c r="E30" s="101"/>
      <c r="F30" s="101"/>
      <c r="G30" s="308">
        <v>0.4</v>
      </c>
      <c r="H30" s="308">
        <v>0.3</v>
      </c>
      <c r="I30" s="308">
        <v>0.14799999999999999</v>
      </c>
      <c r="J30" s="106">
        <f t="shared" si="4"/>
        <v>1.7759999999999998E-2</v>
      </c>
      <c r="K30" s="106">
        <f t="shared" si="5"/>
        <v>49</v>
      </c>
      <c r="L30" s="106">
        <f>IF(R30=list!$C$1,IF('Container Panel'!$A$55&gt;0,'Container Panel'!$A$55,Maintenance!$D$15),IF(Maintenance!R30=list!$C$2,IF('Container Panel'!$A$57&gt;0,'Container Panel'!$A$57,Maintenance!$F$15),""))</f>
        <v>4</v>
      </c>
      <c r="M30" s="106">
        <f t="shared" si="6"/>
        <v>8</v>
      </c>
      <c r="N30" s="178">
        <f>IFERROR(IF(R30=list!$C$3,K30,K30/IF(UI!$D$6&gt;0,(UI!$D$6/UI!$F$6),(L30*$F$3))*M30),"")</f>
        <v>0.39200000000000002</v>
      </c>
      <c r="O30" s="178">
        <f>IF($C30&lt;&gt;"",IF($R30=list!$C$3,G30,IF(D30&gt;0,D30,G30-IF($R30=list!$C$1,'Container Panel'!$A$45,'Container Panel'!$A$49))),"")</f>
        <v>0.36499999999999999</v>
      </c>
      <c r="P30" s="178">
        <f>IF($C30&lt;&gt;"",IF($R30=list!$C$3,H30,IF(E30&gt;0,E30,H30-IF($R30=list!$C$1,'Container Panel'!$A$45,'Container Panel'!$A$49))),"")</f>
        <v>0.26500000000000001</v>
      </c>
      <c r="Q30" s="178">
        <f>IF($C30&lt;&gt;"",IF($R30=list!$C$3,I30,IF(F30&gt;0,F30,I30-IF($R30=list!$C$1,'Container Panel'!$A$47,'Container Panel'!$A$51))),"")</f>
        <v>0.13799999999999998</v>
      </c>
      <c r="R30" s="106" t="s">
        <v>227</v>
      </c>
      <c r="S30" s="106">
        <f t="shared" si="7"/>
        <v>20</v>
      </c>
      <c r="T30" s="102">
        <v>27</v>
      </c>
      <c r="U30" s="106">
        <f t="shared" si="3"/>
        <v>2</v>
      </c>
      <c r="V30" s="306"/>
      <c r="W30" s="307"/>
    </row>
    <row r="31" spans="3:23">
      <c r="C31" s="105" t="s">
        <v>34</v>
      </c>
      <c r="D31" s="101"/>
      <c r="E31" s="101"/>
      <c r="F31" s="101"/>
      <c r="G31" s="308">
        <v>0.4</v>
      </c>
      <c r="H31" s="308">
        <v>0.3</v>
      </c>
      <c r="I31" s="308">
        <v>0.12</v>
      </c>
      <c r="J31" s="106">
        <f t="shared" si="4"/>
        <v>1.44E-2</v>
      </c>
      <c r="K31" s="106">
        <f t="shared" si="5"/>
        <v>44.5</v>
      </c>
      <c r="L31" s="106">
        <f>IF(R31=list!$C$1,IF('Container Panel'!$A$55&gt;0,'Container Panel'!$A$55,Maintenance!$D$15),IF(Maintenance!R31=list!$C$2,IF('Container Panel'!$A$57&gt;0,'Container Panel'!$A$57,Maintenance!$F$15),""))</f>
        <v>4</v>
      </c>
      <c r="M31" s="106">
        <f t="shared" si="6"/>
        <v>8</v>
      </c>
      <c r="N31" s="178">
        <f>IFERROR(IF(R31=list!$C$3,K31,K31/IF(UI!$D$6&gt;0,(UI!$D$6/UI!$F$6),(L31*$F$3))*M31),"")</f>
        <v>0.35599999999999998</v>
      </c>
      <c r="O31" s="178">
        <f>IF($C31&lt;&gt;"",IF($R31=list!$C$3,G31,IF(D31&gt;0,D31,G31-IF($R31=list!$C$1,'Container Panel'!$A$45,'Container Panel'!$A$49))),"")</f>
        <v>0.36499999999999999</v>
      </c>
      <c r="P31" s="178">
        <f>IF($C31&lt;&gt;"",IF($R31=list!$C$3,H31,IF(E31&gt;0,E31,H31-IF($R31=list!$C$1,'Container Panel'!$A$45,'Container Panel'!$A$49))),"")</f>
        <v>0.26500000000000001</v>
      </c>
      <c r="Q31" s="178">
        <f>IF($C31&lt;&gt;"",IF($R31=list!$C$3,I31,IF(F31&gt;0,F31,I31-IF($R31=list!$C$1,'Container Panel'!$A$47,'Container Panel'!$A$51))),"")</f>
        <v>0.11</v>
      </c>
      <c r="R31" s="106" t="s">
        <v>227</v>
      </c>
      <c r="S31" s="106">
        <f t="shared" si="7"/>
        <v>20</v>
      </c>
      <c r="T31" s="102">
        <v>22.5</v>
      </c>
      <c r="U31" s="106">
        <f t="shared" si="3"/>
        <v>2</v>
      </c>
      <c r="V31" s="306"/>
      <c r="W31" s="307"/>
    </row>
    <row r="32" spans="3:23">
      <c r="C32" s="105" t="s">
        <v>35</v>
      </c>
      <c r="D32" s="101"/>
      <c r="E32" s="101"/>
      <c r="F32" s="101"/>
      <c r="G32" s="308">
        <v>0.3</v>
      </c>
      <c r="H32" s="308">
        <v>0.2</v>
      </c>
      <c r="I32" s="308">
        <v>0.14799999999999999</v>
      </c>
      <c r="J32" s="106">
        <f t="shared" si="4"/>
        <v>8.879999999999999E-3</v>
      </c>
      <c r="K32" s="106">
        <f t="shared" si="5"/>
        <v>37.5</v>
      </c>
      <c r="L32" s="106">
        <f>IF(R32=list!$C$1,IF('Container Panel'!$A$55&gt;0,'Container Panel'!$A$55,Maintenance!$D$15),IF(Maintenance!R32=list!$C$2,IF('Container Panel'!$A$57&gt;0,'Container Panel'!$A$57,Maintenance!$F$15),""))</f>
        <v>4</v>
      </c>
      <c r="M32" s="106">
        <f t="shared" si="6"/>
        <v>8</v>
      </c>
      <c r="N32" s="178">
        <f>IFERROR(IF(R32=list!$C$3,K32,K32/IF(UI!$D$6&gt;0,(UI!$D$6/UI!$F$6),(L32*$F$3))*M32),"")</f>
        <v>0.3</v>
      </c>
      <c r="O32" s="178">
        <f>IF($C32&lt;&gt;"",IF($R32=list!$C$3,G32,IF(D32&gt;0,D32,G32-IF($R32=list!$C$1,'Container Panel'!$A$45,'Container Panel'!$A$49))),"")</f>
        <v>0.26500000000000001</v>
      </c>
      <c r="P32" s="178">
        <f>IF($C32&lt;&gt;"",IF($R32=list!$C$3,H32,IF(E32&gt;0,E32,H32-IF($R32=list!$C$1,'Container Panel'!$A$45,'Container Panel'!$A$49))),"")</f>
        <v>0.16500000000000001</v>
      </c>
      <c r="Q32" s="178">
        <f>IF($C32&lt;&gt;"",IF($R32=list!$C$3,I32,IF(F32&gt;0,F32,I32-IF($R32=list!$C$1,'Container Panel'!$A$47,'Container Panel'!$A$51))),"")</f>
        <v>0.13799999999999998</v>
      </c>
      <c r="R32" s="106" t="s">
        <v>227</v>
      </c>
      <c r="S32" s="106">
        <f t="shared" si="7"/>
        <v>20</v>
      </c>
      <c r="T32" s="102">
        <v>16.5</v>
      </c>
      <c r="U32" s="106">
        <f t="shared" si="3"/>
        <v>1</v>
      </c>
      <c r="V32" s="306"/>
      <c r="W32" s="307"/>
    </row>
    <row r="33" spans="2:23">
      <c r="C33" s="105" t="s">
        <v>36</v>
      </c>
      <c r="D33" s="101"/>
      <c r="E33" s="101"/>
      <c r="F33" s="101"/>
      <c r="G33" s="308">
        <v>0.3</v>
      </c>
      <c r="H33" s="308">
        <v>0.2</v>
      </c>
      <c r="I33" s="308">
        <v>0.12</v>
      </c>
      <c r="J33" s="106">
        <f t="shared" si="4"/>
        <v>7.1999999999999998E-3</v>
      </c>
      <c r="K33" s="106">
        <f t="shared" si="5"/>
        <v>35.25</v>
      </c>
      <c r="L33" s="106">
        <f>IF(R33=list!$C$1,IF('Container Panel'!$A$55&gt;0,'Container Panel'!$A$55,Maintenance!$D$15),IF(Maintenance!R33=list!$C$2,IF('Container Panel'!$A$57&gt;0,'Container Panel'!$A$57,Maintenance!$F$15),""))</f>
        <v>4</v>
      </c>
      <c r="M33" s="106">
        <f t="shared" si="6"/>
        <v>8</v>
      </c>
      <c r="N33" s="178">
        <f>IFERROR(IF(R33=list!$C$3,K33,K33/IF(UI!$D$6&gt;0,(UI!$D$6/UI!$F$6),(L33*$F$3))*M33),"")</f>
        <v>0.28199999999999997</v>
      </c>
      <c r="O33" s="178">
        <f>IF($C33&lt;&gt;"",IF($R33=list!$C$3,G33,IF(D33&gt;0,D33,G33-IF($R33=list!$C$1,'Container Panel'!$A$45,'Container Panel'!$A$49))),"")</f>
        <v>0.26500000000000001</v>
      </c>
      <c r="P33" s="178">
        <f>IF($C33&lt;&gt;"",IF($R33=list!$C$3,H33,IF(E33&gt;0,E33,H33-IF($R33=list!$C$1,'Container Panel'!$A$45,'Container Panel'!$A$49))),"")</f>
        <v>0.16500000000000001</v>
      </c>
      <c r="Q33" s="178">
        <f>IF($C33&lt;&gt;"",IF($R33=list!$C$3,I33,IF(F33&gt;0,F33,I33-IF($R33=list!$C$1,'Container Panel'!$A$47,'Container Panel'!$A$51))),"")</f>
        <v>0.11</v>
      </c>
      <c r="R33" s="106" t="s">
        <v>227</v>
      </c>
      <c r="S33" s="106">
        <f t="shared" si="7"/>
        <v>20</v>
      </c>
      <c r="T33" s="102">
        <v>14.25</v>
      </c>
      <c r="U33" s="106">
        <f t="shared" si="3"/>
        <v>1</v>
      </c>
      <c r="V33" s="306"/>
      <c r="W33" s="307"/>
    </row>
    <row r="34" spans="2:23">
      <c r="B34" s="76"/>
      <c r="C34" s="105" t="s">
        <v>498</v>
      </c>
      <c r="D34" s="101"/>
      <c r="E34" s="101"/>
      <c r="F34" s="101"/>
      <c r="G34" s="308">
        <v>0.8</v>
      </c>
      <c r="H34" s="308">
        <v>0.6</v>
      </c>
      <c r="I34" s="308">
        <v>0.12</v>
      </c>
      <c r="J34" s="106">
        <f t="shared" si="4"/>
        <v>5.7599999999999998E-2</v>
      </c>
      <c r="K34" s="106">
        <f t="shared" si="5"/>
        <v>129</v>
      </c>
      <c r="L34" s="106">
        <f>IF(R34=list!$C$1,IF('Container Panel'!$A$55&gt;0,'Container Panel'!$A$55,Maintenance!$D$15),IF(Maintenance!R34=list!$C$2,IF('Container Panel'!$A$57&gt;0,'Container Panel'!$A$57,Maintenance!$F$15),""))</f>
        <v>4</v>
      </c>
      <c r="M34" s="106">
        <f t="shared" si="6"/>
        <v>8</v>
      </c>
      <c r="N34" s="178">
        <f>IFERROR(IF(R34=list!$C$3,K34,K34/IF(UI!$D$6&gt;0,(UI!$D$6/UI!$F$6),(L34*$F$3))*M34),"")</f>
        <v>1.032</v>
      </c>
      <c r="O34" s="178">
        <f>IF($C34&lt;&gt;"",IF($R34=list!$C$3,G34,IF(D34&gt;0,D34,G34-IF($R34=list!$C$1,'Container Panel'!$A$45,'Container Panel'!$A$49))),"")</f>
        <v>0.76500000000000001</v>
      </c>
      <c r="P34" s="178">
        <f>IF($C34&lt;&gt;"",IF($R34=list!$C$3,H34,IF(E34&gt;0,E34,H34-IF($R34=list!$C$1,'Container Panel'!$A$45,'Container Panel'!$A$49))),"")</f>
        <v>0.56499999999999995</v>
      </c>
      <c r="Q34" s="178">
        <f>IF($C34&lt;&gt;"",IF($R34=list!$C$3,I34,IF(F34&gt;0,F34,I34-IF($R34=list!$C$1,'Container Panel'!$A$47,'Container Panel'!$A$51))),"")</f>
        <v>0.11</v>
      </c>
      <c r="R34" s="106" t="s">
        <v>227</v>
      </c>
      <c r="S34" s="106">
        <f t="shared" si="7"/>
        <v>50</v>
      </c>
      <c r="T34" s="102">
        <v>75</v>
      </c>
      <c r="U34" s="106">
        <f t="shared" si="3"/>
        <v>4</v>
      </c>
    </row>
    <row r="35" spans="2:23" outlineLevel="1">
      <c r="C35" s="105" t="s">
        <v>499</v>
      </c>
      <c r="D35" s="101"/>
      <c r="E35" s="101"/>
      <c r="F35" s="101"/>
      <c r="G35" s="308">
        <v>0.6</v>
      </c>
      <c r="H35" s="308">
        <v>0.4</v>
      </c>
      <c r="I35" s="308">
        <v>0.17499999999999999</v>
      </c>
      <c r="J35" s="106">
        <f t="shared" si="4"/>
        <v>4.1999999999999996E-2</v>
      </c>
      <c r="K35" s="106">
        <f t="shared" si="5"/>
        <v>73</v>
      </c>
      <c r="L35" s="106">
        <f>IF(R35=list!$C$1,IF('Container Panel'!$A$55&gt;0,'Container Panel'!$A$55,Maintenance!$D$15),IF(Maintenance!R35=list!$C$2,IF('Container Panel'!$A$57&gt;0,'Container Panel'!$A$57,Maintenance!$F$15),""))</f>
        <v>4</v>
      </c>
      <c r="M35" s="106">
        <f t="shared" si="6"/>
        <v>8</v>
      </c>
      <c r="N35" s="178">
        <f>IFERROR(IF(R35=list!$C$3,K35,K35/IF(UI!$D$6&gt;0,(UI!$D$6/UI!$F$6),(L35*$F$3))*M35),"")</f>
        <v>0.58399999999999996</v>
      </c>
      <c r="O35" s="178">
        <f>IF($C35&lt;&gt;"",IF($R35=list!$C$3,G35,IF(D35&gt;0,D35,G35-IF($R35=list!$C$1,'Container Panel'!$A$45,'Container Panel'!$A$49))),"")</f>
        <v>0.56499999999999995</v>
      </c>
      <c r="P35" s="178">
        <f>IF($C35&lt;&gt;"",IF($R35=list!$C$3,H35,IF(E35&gt;0,E35,H35-IF($R35=list!$C$1,'Container Panel'!$A$45,'Container Panel'!$A$49))),"")</f>
        <v>0.36499999999999999</v>
      </c>
      <c r="Q35" s="178">
        <f>IF($C35&lt;&gt;"",IF($R35=list!$C$3,I35,IF(F35&gt;0,F35,I35-IF($R35=list!$C$1,'Container Panel'!$A$47,'Container Panel'!$A$51))),"")</f>
        <v>0.16499999999999998</v>
      </c>
      <c r="R35" s="106" t="s">
        <v>227</v>
      </c>
      <c r="S35" s="106">
        <f t="shared" si="7"/>
        <v>20</v>
      </c>
      <c r="T35" s="102">
        <v>50</v>
      </c>
      <c r="U35" s="106">
        <f t="shared" si="3"/>
        <v>3</v>
      </c>
    </row>
    <row r="36" spans="2:23" outlineLevel="1">
      <c r="C36" s="105" t="s">
        <v>476</v>
      </c>
      <c r="D36" s="101"/>
      <c r="E36" s="101"/>
      <c r="F36" s="101"/>
      <c r="G36" s="308">
        <v>0.56000000000000005</v>
      </c>
      <c r="H36" s="308">
        <v>0.48</v>
      </c>
      <c r="I36" s="308">
        <v>0.12</v>
      </c>
      <c r="J36" s="106">
        <f t="shared" si="4"/>
        <v>3.2256000000000007E-2</v>
      </c>
      <c r="K36" s="106">
        <f t="shared" si="5"/>
        <v>18</v>
      </c>
      <c r="L36" s="106" t="str">
        <f>IF(R36=list!$C$1,IF('Container Panel'!$A$55&gt;0,'Container Panel'!$A$55,Maintenance!$D$15),IF(Maintenance!R36=list!$C$2,IF('Container Panel'!$A$57&gt;0,'Container Panel'!$A$57,Maintenance!$F$15),""))</f>
        <v/>
      </c>
      <c r="M36" s="106">
        <f t="shared" si="6"/>
        <v>8</v>
      </c>
      <c r="N36" s="178">
        <f>IFERROR(IF(R36=list!$C$3,K36,K36/IF(UI!$D$6&gt;0,(UI!$D$6/UI!$F$6),(L36*$F$3))*M36),"")</f>
        <v>18</v>
      </c>
      <c r="O36" s="178">
        <f>IF($C36&lt;&gt;"",IF($R36=list!$C$3,G36,IF(D36&gt;0,D36,G36-IF($R36=list!$C$1,'Container Panel'!$A$45,'Container Panel'!$A$49))),"")</f>
        <v>0.56000000000000005</v>
      </c>
      <c r="P36" s="178">
        <f>IF($C36&lt;&gt;"",IF($R36=list!$C$3,H36,IF(E36&gt;0,E36,H36-IF($R36=list!$C$1,'Container Panel'!$A$45,'Container Panel'!$A$49))),"")</f>
        <v>0.48</v>
      </c>
      <c r="Q36" s="178">
        <f>IF($C36&lt;&gt;"",IF($R36=list!$C$3,I36,IF(F36&gt;0,F36,I36-IF($R36=list!$C$1,'Container Panel'!$A$47,'Container Panel'!$A$51))),"")</f>
        <v>0.12</v>
      </c>
      <c r="R36" s="106" t="s">
        <v>473</v>
      </c>
      <c r="S36" s="106"/>
      <c r="T36" s="102">
        <v>18</v>
      </c>
      <c r="U36" s="106"/>
    </row>
    <row r="37" spans="2:23" outlineLevel="1">
      <c r="C37" s="105" t="s">
        <v>477</v>
      </c>
      <c r="D37" s="101"/>
      <c r="E37" s="101"/>
      <c r="F37" s="101"/>
      <c r="G37" s="308">
        <v>0.56000000000000005</v>
      </c>
      <c r="H37" s="308">
        <v>0.48</v>
      </c>
      <c r="I37" s="308">
        <v>0.24</v>
      </c>
      <c r="J37" s="106">
        <f t="shared" si="4"/>
        <v>6.4512000000000014E-2</v>
      </c>
      <c r="K37" s="106">
        <f t="shared" si="5"/>
        <v>22</v>
      </c>
      <c r="L37" s="106" t="str">
        <f>IF(R37=list!$C$1,IF('Container Panel'!$A$55&gt;0,'Container Panel'!$A$55,Maintenance!$D$15),IF(Maintenance!R37=list!$C$2,IF('Container Panel'!$A$57&gt;0,'Container Panel'!$A$57,Maintenance!$F$15),""))</f>
        <v/>
      </c>
      <c r="M37" s="106">
        <f t="shared" si="6"/>
        <v>8</v>
      </c>
      <c r="N37" s="178">
        <f>IFERROR(IF(R37=list!$C$3,K37,K37/IF(UI!$D$6&gt;0,(UI!$D$6/UI!$F$6),(L37*$F$3))*M37),"")</f>
        <v>22</v>
      </c>
      <c r="O37" s="178">
        <f>IF($C37&lt;&gt;"",IF($R37=list!$C$3,G37,IF(D37&gt;0,D37,G37-IF($R37=list!$C$1,'Container Panel'!$A$45,'Container Panel'!$A$49))),"")</f>
        <v>0.56000000000000005</v>
      </c>
      <c r="P37" s="178">
        <f>IF($C37&lt;&gt;"",IF($R37=list!$C$3,H37,IF(E37&gt;0,E37,H37-IF($R37=list!$C$1,'Container Panel'!$A$45,'Container Panel'!$A$49))),"")</f>
        <v>0.48</v>
      </c>
      <c r="Q37" s="178">
        <f>IF($C37&lt;&gt;"",IF($R37=list!$C$3,I37,IF(F37&gt;0,F37,I37-IF($R37=list!$C$1,'Container Panel'!$A$47,'Container Panel'!$A$51))),"")</f>
        <v>0.24</v>
      </c>
      <c r="R37" s="106" t="s">
        <v>473</v>
      </c>
      <c r="S37" s="106"/>
      <c r="T37" s="102">
        <v>22</v>
      </c>
      <c r="U37" s="106"/>
    </row>
    <row r="38" spans="2:23" outlineLevel="1">
      <c r="C38" s="105" t="s">
        <v>478</v>
      </c>
      <c r="D38" s="101"/>
      <c r="E38" s="101"/>
      <c r="F38" s="101"/>
      <c r="G38" s="308">
        <v>0.56000000000000005</v>
      </c>
      <c r="H38" s="308">
        <v>0.48</v>
      </c>
      <c r="I38" s="308">
        <v>0.48</v>
      </c>
      <c r="J38" s="106">
        <f t="shared" si="4"/>
        <v>0.12902400000000003</v>
      </c>
      <c r="K38" s="106">
        <f t="shared" si="5"/>
        <v>28</v>
      </c>
      <c r="L38" s="106" t="str">
        <f>IF(R38=list!$C$1,IF('Container Panel'!$A$55&gt;0,'Container Panel'!$A$55,Maintenance!$D$15),IF(Maintenance!R38=list!$C$2,IF('Container Panel'!$A$57&gt;0,'Container Panel'!$A$57,Maintenance!$F$15),""))</f>
        <v/>
      </c>
      <c r="M38" s="106">
        <f t="shared" si="6"/>
        <v>8</v>
      </c>
      <c r="N38" s="178">
        <f>IFERROR(IF(R38=list!$C$3,K38,K38/IF(UI!$D$6&gt;0,(UI!$D$6/UI!$F$6),(L38*$F$3))*M38),"")</f>
        <v>28</v>
      </c>
      <c r="O38" s="178">
        <f>IF($C38&lt;&gt;"",IF($R38=list!$C$3,G38,IF(D38&gt;0,D38,G38-IF($R38=list!$C$1,'Container Panel'!$A$45,'Container Panel'!$A$49))),"")</f>
        <v>0.56000000000000005</v>
      </c>
      <c r="P38" s="178">
        <f>IF($C38&lt;&gt;"",IF($R38=list!$C$3,H38,IF(E38&gt;0,E38,H38-IF($R38=list!$C$1,'Container Panel'!$A$45,'Container Panel'!$A$49))),"")</f>
        <v>0.48</v>
      </c>
      <c r="Q38" s="178">
        <f>IF($C38&lt;&gt;"",IF($R38=list!$C$3,I38,IF(F38&gt;0,F38,I38-IF($R38=list!$C$1,'Container Panel'!$A$47,'Container Panel'!$A$51))),"")</f>
        <v>0.48</v>
      </c>
      <c r="R38" s="106" t="s">
        <v>473</v>
      </c>
      <c r="S38" s="106"/>
      <c r="T38" s="102">
        <v>28</v>
      </c>
      <c r="U38" s="106"/>
    </row>
    <row r="39" spans="2:23" outlineLevel="1">
      <c r="C39" s="105" t="s">
        <v>479</v>
      </c>
      <c r="D39" s="101"/>
      <c r="E39" s="101"/>
      <c r="F39" s="101"/>
      <c r="G39" s="308">
        <v>0.56000000000000005</v>
      </c>
      <c r="H39" s="308">
        <v>0.96</v>
      </c>
      <c r="I39" s="308">
        <v>0.12</v>
      </c>
      <c r="J39" s="106">
        <f t="shared" si="4"/>
        <v>6.4512000000000014E-2</v>
      </c>
      <c r="K39" s="106">
        <f t="shared" si="5"/>
        <v>47</v>
      </c>
      <c r="L39" s="106" t="str">
        <f>IF(R39=list!$C$1,IF('Container Panel'!$A$55&gt;0,'Container Panel'!$A$55,Maintenance!$D$15),IF(Maintenance!R39=list!$C$2,IF('Container Panel'!$A$57&gt;0,'Container Panel'!$A$57,Maintenance!$F$15),""))</f>
        <v/>
      </c>
      <c r="M39" s="106">
        <f t="shared" si="6"/>
        <v>8</v>
      </c>
      <c r="N39" s="178">
        <f>IFERROR(IF(R39=list!$C$3,K39,K39/IF(UI!$D$6&gt;0,(UI!$D$6/UI!$F$6),(L39*$F$3))*M39),"")</f>
        <v>47</v>
      </c>
      <c r="O39" s="178">
        <f>IF($C39&lt;&gt;"",IF($R39=list!$C$3,G39,IF(D39&gt;0,D39,G39-IF($R39=list!$C$1,'Container Panel'!$A$45,'Container Panel'!$A$49))),"")</f>
        <v>0.56000000000000005</v>
      </c>
      <c r="P39" s="178">
        <f>IF($C39&lt;&gt;"",IF($R39=list!$C$3,H39,IF(E39&gt;0,E39,H39-IF($R39=list!$C$1,'Container Panel'!$A$45,'Container Panel'!$A$49))),"")</f>
        <v>0.96</v>
      </c>
      <c r="Q39" s="178">
        <f>IF($C39&lt;&gt;"",IF($R39=list!$C$3,I39,IF(F39&gt;0,F39,I39-IF($R39=list!$C$1,'Container Panel'!$A$47,'Container Panel'!$A$51))),"")</f>
        <v>0.12</v>
      </c>
      <c r="R39" s="106" t="s">
        <v>473</v>
      </c>
      <c r="S39" s="106"/>
      <c r="T39" s="102">
        <v>47</v>
      </c>
      <c r="U39" s="106"/>
    </row>
    <row r="40" spans="2:23" outlineLevel="1">
      <c r="C40" s="105" t="s">
        <v>480</v>
      </c>
      <c r="D40" s="101"/>
      <c r="E40" s="101"/>
      <c r="F40" s="101"/>
      <c r="G40" s="308">
        <v>0.56000000000000005</v>
      </c>
      <c r="H40" s="308">
        <v>0.96</v>
      </c>
      <c r="I40" s="308">
        <v>0.24</v>
      </c>
      <c r="J40" s="106">
        <f t="shared" si="4"/>
        <v>0.12902400000000003</v>
      </c>
      <c r="K40" s="106">
        <f t="shared" si="5"/>
        <v>53</v>
      </c>
      <c r="L40" s="106" t="str">
        <f>IF(R40=list!$C$1,IF('Container Panel'!$A$55&gt;0,'Container Panel'!$A$55,Maintenance!$D$15),IF(Maintenance!R40=list!$C$2,IF('Container Panel'!$A$57&gt;0,'Container Panel'!$A$57,Maintenance!$F$15),""))</f>
        <v/>
      </c>
      <c r="M40" s="106">
        <f t="shared" si="6"/>
        <v>8</v>
      </c>
      <c r="N40" s="178">
        <f>IFERROR(IF(R40=list!$C$3,K40,K40/IF(UI!$D$6&gt;0,(UI!$D$6/UI!$F$6),(L40*$F$3))*M40),"")</f>
        <v>53</v>
      </c>
      <c r="O40" s="178">
        <f>IF($C40&lt;&gt;"",IF($R40=list!$C$3,G40,IF(D40&gt;0,D40,G40-IF($R40=list!$C$1,'Container Panel'!$A$45,'Container Panel'!$A$49))),"")</f>
        <v>0.56000000000000005</v>
      </c>
      <c r="P40" s="178">
        <f>IF($C40&lt;&gt;"",IF($R40=list!$C$3,H40,IF(E40&gt;0,E40,H40-IF($R40=list!$C$1,'Container Panel'!$A$45,'Container Panel'!$A$49))),"")</f>
        <v>0.96</v>
      </c>
      <c r="Q40" s="178">
        <f>IF($C40&lt;&gt;"",IF($R40=list!$C$3,I40,IF(F40&gt;0,F40,I40-IF($R40=list!$C$1,'Container Panel'!$A$47,'Container Panel'!$A$51))),"")</f>
        <v>0.24</v>
      </c>
      <c r="R40" s="106" t="s">
        <v>473</v>
      </c>
      <c r="S40" s="106"/>
      <c r="T40" s="102">
        <v>53</v>
      </c>
      <c r="U40" s="106"/>
    </row>
    <row r="41" spans="2:23" outlineLevel="1">
      <c r="C41" s="105" t="s">
        <v>481</v>
      </c>
      <c r="D41" s="101"/>
      <c r="E41" s="101"/>
      <c r="F41" s="101"/>
      <c r="G41" s="308">
        <v>0.56000000000000005</v>
      </c>
      <c r="H41" s="308">
        <v>0.96</v>
      </c>
      <c r="I41" s="308">
        <v>0.48</v>
      </c>
      <c r="J41" s="106">
        <f t="shared" si="4"/>
        <v>0.25804800000000006</v>
      </c>
      <c r="K41" s="106">
        <f t="shared" si="5"/>
        <v>63</v>
      </c>
      <c r="L41" s="106" t="str">
        <f>IF(R41=list!$C$1,IF('Container Panel'!$A$55&gt;0,'Container Panel'!$A$55,Maintenance!$D$15),IF(Maintenance!R41=list!$C$2,IF('Container Panel'!$A$57&gt;0,'Container Panel'!$A$57,Maintenance!$F$15),""))</f>
        <v/>
      </c>
      <c r="M41" s="106">
        <f t="shared" si="6"/>
        <v>8</v>
      </c>
      <c r="N41" s="178">
        <f>IFERROR(IF(R41=list!$C$3,K41,K41/IF(UI!$D$6&gt;0,(UI!$D$6/UI!$F$6),(L41*$F$3))*M41),"")</f>
        <v>63</v>
      </c>
      <c r="O41" s="178">
        <f>IF($C41&lt;&gt;"",IF($R41=list!$C$3,G41,IF(D41&gt;0,D41,G41-IF($R41=list!$C$1,'Container Panel'!$A$45,'Container Panel'!$A$49))),"")</f>
        <v>0.56000000000000005</v>
      </c>
      <c r="P41" s="178">
        <f>IF($C41&lt;&gt;"",IF($R41=list!$C$3,H41,IF(E41&gt;0,E41,H41-IF($R41=list!$C$1,'Container Panel'!$A$45,'Container Panel'!$A$49))),"")</f>
        <v>0.96</v>
      </c>
      <c r="Q41" s="178">
        <f>IF($C41&lt;&gt;"",IF($R41=list!$C$3,I41,IF(F41&gt;0,F41,I41-IF($R41=list!$C$1,'Container Panel'!$A$47,'Container Panel'!$A$51))),"")</f>
        <v>0.48</v>
      </c>
      <c r="R41" s="106" t="s">
        <v>473</v>
      </c>
      <c r="S41" s="106"/>
      <c r="T41" s="102">
        <v>63</v>
      </c>
      <c r="U41" s="106"/>
    </row>
    <row r="42" spans="2:23" outlineLevel="1">
      <c r="C42" s="105" t="s">
        <v>482</v>
      </c>
      <c r="D42" s="101"/>
      <c r="E42" s="101"/>
      <c r="F42" s="101"/>
      <c r="G42" s="308">
        <v>1.1200000000000001</v>
      </c>
      <c r="H42" s="308">
        <v>0.48</v>
      </c>
      <c r="I42" s="308">
        <v>0.12</v>
      </c>
      <c r="J42" s="106">
        <f t="shared" si="4"/>
        <v>6.4512000000000014E-2</v>
      </c>
      <c r="K42" s="106">
        <f t="shared" si="5"/>
        <v>55</v>
      </c>
      <c r="L42" s="106" t="str">
        <f>IF(R42=list!$C$1,IF('Container Panel'!$A$55&gt;0,'Container Panel'!$A$55,Maintenance!$D$15),IF(Maintenance!R42=list!$C$2,IF('Container Panel'!$A$57&gt;0,'Container Panel'!$A$57,Maintenance!$F$15),""))</f>
        <v/>
      </c>
      <c r="M42" s="106">
        <f t="shared" si="6"/>
        <v>8</v>
      </c>
      <c r="N42" s="178">
        <f>IFERROR(IF(R42=list!$C$3,K42,K42/IF(UI!$D$6&gt;0,(UI!$D$6/UI!$F$6),(L42*$F$3))*M42),"")</f>
        <v>55</v>
      </c>
      <c r="O42" s="178">
        <f>IF($C42&lt;&gt;"",IF($R42=list!$C$3,G42,IF(D42&gt;0,D42,G42-IF($R42=list!$C$1,'Container Panel'!$A$45,'Container Panel'!$A$49))),"")</f>
        <v>1.1200000000000001</v>
      </c>
      <c r="P42" s="178">
        <f>IF($C42&lt;&gt;"",IF($R42=list!$C$3,H42,IF(E42&gt;0,E42,H42-IF($R42=list!$C$1,'Container Panel'!$A$45,'Container Panel'!$A$49))),"")</f>
        <v>0.48</v>
      </c>
      <c r="Q42" s="178">
        <f>IF($C42&lt;&gt;"",IF($R42=list!$C$3,I42,IF(F42&gt;0,F42,I42-IF($R42=list!$C$1,'Container Panel'!$A$47,'Container Panel'!$A$51))),"")</f>
        <v>0.12</v>
      </c>
      <c r="R42" s="106" t="s">
        <v>473</v>
      </c>
      <c r="S42" s="106"/>
      <c r="T42" s="102">
        <v>55</v>
      </c>
      <c r="U42" s="106"/>
    </row>
    <row r="43" spans="2:23" outlineLevel="1">
      <c r="C43" s="105" t="s">
        <v>483</v>
      </c>
      <c r="D43" s="101"/>
      <c r="E43" s="101"/>
      <c r="F43" s="101"/>
      <c r="G43" s="308">
        <v>1.1200000000000001</v>
      </c>
      <c r="H43" s="308">
        <v>0.48</v>
      </c>
      <c r="I43" s="308">
        <v>0.24</v>
      </c>
      <c r="J43" s="106">
        <f t="shared" si="4"/>
        <v>0.12902400000000003</v>
      </c>
      <c r="K43" s="106">
        <f t="shared" si="5"/>
        <v>66</v>
      </c>
      <c r="L43" s="106" t="str">
        <f>IF(R43=list!$C$1,IF('Container Panel'!$A$55&gt;0,'Container Panel'!$A$55,Maintenance!$D$15),IF(Maintenance!R43=list!$C$2,IF('Container Panel'!$A$57&gt;0,'Container Panel'!$A$57,Maintenance!$F$15),""))</f>
        <v/>
      </c>
      <c r="M43" s="106">
        <f t="shared" si="6"/>
        <v>8</v>
      </c>
      <c r="N43" s="178">
        <f>IFERROR(IF(R43=list!$C$3,K43,K43/IF(UI!$D$6&gt;0,(UI!$D$6/UI!$F$6),(L43*$F$3))*M43),"")</f>
        <v>66</v>
      </c>
      <c r="O43" s="178">
        <f>IF($C43&lt;&gt;"",IF($R43=list!$C$3,G43,IF(D43&gt;0,D43,G43-IF($R43=list!$C$1,'Container Panel'!$A$45,'Container Panel'!$A$49))),"")</f>
        <v>1.1200000000000001</v>
      </c>
      <c r="P43" s="178">
        <f>IF($C43&lt;&gt;"",IF($R43=list!$C$3,H43,IF(E43&gt;0,E43,H43-IF($R43=list!$C$1,'Container Panel'!$A$45,'Container Panel'!$A$49))),"")</f>
        <v>0.48</v>
      </c>
      <c r="Q43" s="178">
        <f>IF($C43&lt;&gt;"",IF($R43=list!$C$3,I43,IF(F43&gt;0,F43,I43-IF($R43=list!$C$1,'Container Panel'!$A$47,'Container Panel'!$A$51))),"")</f>
        <v>0.24</v>
      </c>
      <c r="R43" s="106" t="s">
        <v>473</v>
      </c>
      <c r="S43" s="106"/>
      <c r="T43" s="102">
        <v>66</v>
      </c>
      <c r="U43" s="106"/>
    </row>
    <row r="44" spans="2:23" outlineLevel="1">
      <c r="C44" s="105" t="s">
        <v>484</v>
      </c>
      <c r="D44" s="101"/>
      <c r="E44" s="101"/>
      <c r="F44" s="101"/>
      <c r="G44" s="308">
        <v>1.1200000000000001</v>
      </c>
      <c r="H44" s="308">
        <v>0.48</v>
      </c>
      <c r="I44" s="308">
        <v>0.48</v>
      </c>
      <c r="J44" s="106">
        <f t="shared" si="4"/>
        <v>0.25804800000000006</v>
      </c>
      <c r="K44" s="106">
        <f t="shared" si="5"/>
        <v>88</v>
      </c>
      <c r="L44" s="106" t="str">
        <f>IF(R44=list!$C$1,IF('Container Panel'!$A$55&gt;0,'Container Panel'!$A$55,Maintenance!$D$15),IF(Maintenance!R44=list!$C$2,IF('Container Panel'!$A$57&gt;0,'Container Panel'!$A$57,Maintenance!$F$15),""))</f>
        <v/>
      </c>
      <c r="M44" s="106">
        <f t="shared" si="6"/>
        <v>8</v>
      </c>
      <c r="N44" s="178">
        <f>IFERROR(IF(R44=list!$C$3,K44,K44/IF(UI!$D$6&gt;0,(UI!$D$6/UI!$F$6),(L44*$F$3))*M44),"")</f>
        <v>88</v>
      </c>
      <c r="O44" s="178">
        <f>IF($C44&lt;&gt;"",IF($R44=list!$C$3,G44,IF(D44&gt;0,D44,G44-IF($R44=list!$C$1,'Container Panel'!$A$45,'Container Panel'!$A$49))),"")</f>
        <v>1.1200000000000001</v>
      </c>
      <c r="P44" s="178">
        <f>IF($C44&lt;&gt;"",IF($R44=list!$C$3,H44,IF(E44&gt;0,E44,H44-IF($R44=list!$C$1,'Container Panel'!$A$45,'Container Panel'!$A$49))),"")</f>
        <v>0.48</v>
      </c>
      <c r="Q44" s="178">
        <f>IF($C44&lt;&gt;"",IF($R44=list!$C$3,I44,IF(F44&gt;0,F44,I44-IF($R44=list!$C$1,'Container Panel'!$A$47,'Container Panel'!$A$51))),"")</f>
        <v>0.48</v>
      </c>
      <c r="R44" s="106" t="s">
        <v>473</v>
      </c>
      <c r="S44" s="106"/>
      <c r="T44" s="102">
        <v>88</v>
      </c>
      <c r="U44" s="106"/>
    </row>
    <row r="45" spans="2:23" outlineLevel="1">
      <c r="C45" s="105" t="s">
        <v>485</v>
      </c>
      <c r="D45" s="101"/>
      <c r="E45" s="101"/>
      <c r="F45" s="101"/>
      <c r="G45" s="308">
        <v>1.1200000000000001</v>
      </c>
      <c r="H45" s="308">
        <v>0.96</v>
      </c>
      <c r="I45" s="308">
        <v>0.24</v>
      </c>
      <c r="J45" s="106">
        <f t="shared" si="4"/>
        <v>0.25804800000000006</v>
      </c>
      <c r="K45" s="106">
        <f t="shared" si="5"/>
        <v>143</v>
      </c>
      <c r="L45" s="106" t="str">
        <f>IF(R45=list!$C$1,IF('Container Panel'!$A$55&gt;0,'Container Panel'!$A$55,Maintenance!$D$15),IF(Maintenance!R45=list!$C$2,IF('Container Panel'!$A$57&gt;0,'Container Panel'!$A$57,Maintenance!$F$15),""))</f>
        <v/>
      </c>
      <c r="M45" s="106">
        <f t="shared" si="6"/>
        <v>8</v>
      </c>
      <c r="N45" s="178">
        <f>IFERROR(IF(R45=list!$C$3,K45,K45/IF(UI!$D$6&gt;0,(UI!$D$6/UI!$F$6),(L45*$F$3))*M45),"")</f>
        <v>143</v>
      </c>
      <c r="O45" s="178">
        <f>IF($C45&lt;&gt;"",IF($R45=list!$C$3,G45,IF(D45&gt;0,D45,G45-IF($R45=list!$C$1,'Container Panel'!$A$45,'Container Panel'!$A$49))),"")</f>
        <v>1.1200000000000001</v>
      </c>
      <c r="P45" s="178">
        <f>IF($C45&lt;&gt;"",IF($R45=list!$C$3,H45,IF(E45&gt;0,E45,H45-IF($R45=list!$C$1,'Container Panel'!$A$45,'Container Panel'!$A$49))),"")</f>
        <v>0.96</v>
      </c>
      <c r="Q45" s="178">
        <f>IF($C45&lt;&gt;"",IF($R45=list!$C$3,I45,IF(F45&gt;0,F45,I45-IF($R45=list!$C$1,'Container Panel'!$A$47,'Container Panel'!$A$51))),"")</f>
        <v>0.24</v>
      </c>
      <c r="R45" s="106" t="s">
        <v>473</v>
      </c>
      <c r="S45" s="106"/>
      <c r="T45" s="102">
        <v>143</v>
      </c>
      <c r="U45" s="106"/>
    </row>
    <row r="46" spans="2:23" outlineLevel="1">
      <c r="C46" s="105" t="s">
        <v>486</v>
      </c>
      <c r="D46" s="101"/>
      <c r="E46" s="101"/>
      <c r="F46" s="101"/>
      <c r="G46" s="308">
        <v>1.1200000000000001</v>
      </c>
      <c r="H46" s="308">
        <v>0.96</v>
      </c>
      <c r="I46" s="308">
        <v>0.48</v>
      </c>
      <c r="J46" s="106">
        <f t="shared" si="4"/>
        <v>0.51609600000000011</v>
      </c>
      <c r="K46" s="106">
        <f t="shared" si="5"/>
        <v>86</v>
      </c>
      <c r="L46" s="106" t="str">
        <f>IF(R46=list!$C$1,IF('Container Panel'!$A$55&gt;0,'Container Panel'!$A$55,Maintenance!$D$15),IF(Maintenance!R46=list!$C$2,IF('Container Panel'!$A$57&gt;0,'Container Panel'!$A$57,Maintenance!$F$15),""))</f>
        <v/>
      </c>
      <c r="M46" s="106">
        <f t="shared" si="6"/>
        <v>8</v>
      </c>
      <c r="N46" s="178">
        <f>IFERROR(IF(R46=list!$C$3,K46,K46/IF(UI!$D$6&gt;0,(UI!$D$6/UI!$F$6),(L46*$F$3))*M46),"")</f>
        <v>86</v>
      </c>
      <c r="O46" s="178">
        <f>IF($C46&lt;&gt;"",IF($R46=list!$C$3,G46,IF(D46&gt;0,D46,G46-IF($R46=list!$C$1,'Container Panel'!$A$45,'Container Panel'!$A$49))),"")</f>
        <v>1.1200000000000001</v>
      </c>
      <c r="P46" s="178">
        <f>IF($C46&lt;&gt;"",IF($R46=list!$C$3,H46,IF(E46&gt;0,E46,H46-IF($R46=list!$C$1,'Container Panel'!$A$45,'Container Panel'!$A$49))),"")</f>
        <v>0.96</v>
      </c>
      <c r="Q46" s="178">
        <f>IF($C46&lt;&gt;"",IF($R46=list!$C$3,I46,IF(F46&gt;0,F46,I46-IF($R46=list!$C$1,'Container Panel'!$A$47,'Container Panel'!$A$51))),"")</f>
        <v>0.48</v>
      </c>
      <c r="R46" s="106" t="s">
        <v>473</v>
      </c>
      <c r="S46" s="106"/>
      <c r="T46" s="102">
        <v>86</v>
      </c>
      <c r="U46" s="106"/>
    </row>
    <row r="47" spans="2:23" outlineLevel="1">
      <c r="C47" s="105" t="s">
        <v>501</v>
      </c>
      <c r="D47" s="101"/>
      <c r="E47" s="101"/>
      <c r="F47" s="101"/>
      <c r="G47" s="308">
        <v>0.4</v>
      </c>
      <c r="H47" s="308">
        <v>0.3</v>
      </c>
      <c r="I47" s="308">
        <v>0.32</v>
      </c>
      <c r="J47" s="106">
        <f t="shared" ref="J47:J56" si="8">IF(C47="","",G47*H47*I47)</f>
        <v>3.8399999999999997E-2</v>
      </c>
      <c r="K47" s="106">
        <f t="shared" ref="K47:K56" si="9">IFERROR((S47+T47+U47),"")</f>
        <v>50</v>
      </c>
      <c r="L47" s="106" t="str">
        <f>IF(R47=list!$C$1,IF('Container Panel'!$A$55&gt;0,'Container Panel'!$A$55,Maintenance!$D$15),IF(Maintenance!R47=list!$C$2,IF('Container Panel'!$A$57&gt;0,'Container Panel'!$A$57,Maintenance!$F$15),""))</f>
        <v/>
      </c>
      <c r="M47" s="106">
        <f t="shared" ref="M47:M56" si="10">IF(C47="","",$H$15)</f>
        <v>8</v>
      </c>
      <c r="N47" s="178">
        <f>IFERROR(IF(R47=list!$C$3,K47,K47/IF(UI!$D$6&gt;0,(UI!$D$6/UI!$F$6),(L47*$F$3))*M47),"")</f>
        <v>50</v>
      </c>
      <c r="O47" s="178">
        <f>IF($C47&lt;&gt;"",IF($R47=list!$C$3,G47,IF(D47&gt;0,D47,G47-IF($R47=list!$C$1,'Container Panel'!$A$45,'Container Panel'!$A$49))),"")</f>
        <v>0.4</v>
      </c>
      <c r="P47" s="178">
        <f>IF($C47&lt;&gt;"",IF($R47=list!$C$3,H47,IF(E47&gt;0,E47,H47-IF($R47=list!$C$1,'Container Panel'!$A$45,'Container Panel'!$A$49))),"")</f>
        <v>0.3</v>
      </c>
      <c r="Q47" s="178">
        <f>IF($C47&lt;&gt;"",IF($R47=list!$C$3,I47,IF(F47&gt;0,F47,I47-IF($R47=list!$C$1,'Container Panel'!$A$47,'Container Panel'!$A$51))),"")</f>
        <v>0.32</v>
      </c>
      <c r="R47" s="106" t="s">
        <v>473</v>
      </c>
      <c r="S47" s="106"/>
      <c r="T47" s="102">
        <v>50</v>
      </c>
      <c r="U47" s="106"/>
    </row>
    <row r="48" spans="2:23" outlineLevel="1">
      <c r="C48" s="105" t="s">
        <v>502</v>
      </c>
      <c r="D48" s="101"/>
      <c r="E48" s="101"/>
      <c r="F48" s="101"/>
      <c r="G48" s="308">
        <v>0.6</v>
      </c>
      <c r="H48" s="308">
        <v>0.4</v>
      </c>
      <c r="I48" s="308">
        <v>0.4</v>
      </c>
      <c r="J48" s="106">
        <f t="shared" si="8"/>
        <v>9.6000000000000002E-2</v>
      </c>
      <c r="K48" s="106">
        <f t="shared" si="9"/>
        <v>50</v>
      </c>
      <c r="L48" s="106" t="str">
        <f>IF(R48=list!$C$1,IF('Container Panel'!$A$55&gt;0,'Container Panel'!$A$55,Maintenance!$D$15),IF(Maintenance!R48=list!$C$2,IF('Container Panel'!$A$57&gt;0,'Container Panel'!$A$57,Maintenance!$F$15),""))</f>
        <v/>
      </c>
      <c r="M48" s="106">
        <f t="shared" si="10"/>
        <v>8</v>
      </c>
      <c r="N48" s="178">
        <f>IFERROR(IF(R48=list!$C$3,K48,K48/IF(UI!$D$6&gt;0,(UI!$D$6/UI!$F$6),(L48*$F$3))*M48),"")</f>
        <v>50</v>
      </c>
      <c r="O48" s="178">
        <f>IF($C48&lt;&gt;"",IF($R48=list!$C$3,G48,IF(D48&gt;0,D48,G48-IF($R48=list!$C$1,'Container Panel'!$A$45,'Container Panel'!$A$49))),"")</f>
        <v>0.6</v>
      </c>
      <c r="P48" s="178">
        <f>IF($C48&lt;&gt;"",IF($R48=list!$C$3,H48,IF(E48&gt;0,E48,H48-IF($R48=list!$C$1,'Container Panel'!$A$45,'Container Panel'!$A$49))),"")</f>
        <v>0.4</v>
      </c>
      <c r="Q48" s="178">
        <f>IF($C48&lt;&gt;"",IF($R48=list!$C$3,I48,IF(F48&gt;0,F48,I48-IF($R48=list!$C$1,'Container Panel'!$A$47,'Container Panel'!$A$51))),"")</f>
        <v>0.4</v>
      </c>
      <c r="R48" s="106" t="s">
        <v>473</v>
      </c>
      <c r="S48" s="106"/>
      <c r="T48" s="102">
        <v>50</v>
      </c>
      <c r="U48" s="106"/>
    </row>
    <row r="49" spans="1:21" outlineLevel="1">
      <c r="C49" s="105" t="s">
        <v>503</v>
      </c>
      <c r="D49" s="101"/>
      <c r="E49" s="101"/>
      <c r="F49" s="101"/>
      <c r="G49" s="308">
        <v>0.8</v>
      </c>
      <c r="H49" s="308">
        <v>0.4</v>
      </c>
      <c r="I49" s="308">
        <v>0.4</v>
      </c>
      <c r="J49" s="106">
        <f t="shared" si="8"/>
        <v>0.12800000000000003</v>
      </c>
      <c r="K49" s="106">
        <f t="shared" si="9"/>
        <v>50</v>
      </c>
      <c r="L49" s="106" t="str">
        <f>IF(R49=list!$C$1,IF('Container Panel'!$A$55&gt;0,'Container Panel'!$A$55,Maintenance!$D$15),IF(Maintenance!R49=list!$C$2,IF('Container Panel'!$A$57&gt;0,'Container Panel'!$A$57,Maintenance!$F$15),""))</f>
        <v/>
      </c>
      <c r="M49" s="106">
        <f t="shared" si="10"/>
        <v>8</v>
      </c>
      <c r="N49" s="178">
        <f>IFERROR(IF(R49=list!$C$3,K49,K49/IF(UI!$D$6&gt;0,(UI!$D$6/UI!$F$6),(L49*$F$3))*M49),"")</f>
        <v>50</v>
      </c>
      <c r="O49" s="178">
        <f>IF($C49&lt;&gt;"",IF($R49=list!$C$3,G49,IF(D49&gt;0,D49,G49-IF($R49=list!$C$1,'Container Panel'!$A$45,'Container Panel'!$A$49))),"")</f>
        <v>0.8</v>
      </c>
      <c r="P49" s="178">
        <f>IF($C49&lt;&gt;"",IF($R49=list!$C$3,H49,IF(E49&gt;0,E49,H49-IF($R49=list!$C$1,'Container Panel'!$A$45,'Container Panel'!$A$49))),"")</f>
        <v>0.4</v>
      </c>
      <c r="Q49" s="178">
        <f>IF($C49&lt;&gt;"",IF($R49=list!$C$3,I49,IF(F49&gt;0,F49,I49-IF($R49=list!$C$1,'Container Panel'!$A$47,'Container Panel'!$A$51))),"")</f>
        <v>0.4</v>
      </c>
      <c r="R49" s="106" t="s">
        <v>473</v>
      </c>
      <c r="S49" s="106"/>
      <c r="T49" s="102">
        <v>50</v>
      </c>
      <c r="U49" s="106"/>
    </row>
    <row r="50" spans="1:21" outlineLevel="1">
      <c r="C50" s="105" t="s">
        <v>504</v>
      </c>
      <c r="D50" s="101"/>
      <c r="E50" s="101"/>
      <c r="F50" s="101"/>
      <c r="G50" s="308">
        <v>0.8</v>
      </c>
      <c r="H50" s="308">
        <v>0.6</v>
      </c>
      <c r="I50" s="308">
        <v>0.68</v>
      </c>
      <c r="J50" s="106">
        <f t="shared" si="8"/>
        <v>0.32640000000000002</v>
      </c>
      <c r="K50" s="106">
        <f t="shared" si="9"/>
        <v>50</v>
      </c>
      <c r="L50" s="106" t="str">
        <f>IF(R50=list!$C$1,IF('Container Panel'!$A$55&gt;0,'Container Panel'!$A$55,Maintenance!$D$15),IF(Maintenance!R50=list!$C$2,IF('Container Panel'!$A$57&gt;0,'Container Panel'!$A$57,Maintenance!$F$15),""))</f>
        <v/>
      </c>
      <c r="M50" s="106">
        <f t="shared" si="10"/>
        <v>8</v>
      </c>
      <c r="N50" s="178">
        <f>IFERROR(IF(R50=list!$C$3,K50,K50/IF(UI!$D$6&gt;0,(UI!$D$6/UI!$F$6),(L50*$F$3))*M50),"")</f>
        <v>50</v>
      </c>
      <c r="O50" s="178">
        <f>IF($C50&lt;&gt;"",IF($R50=list!$C$3,G50,IF(D50&gt;0,D50,G50-IF($R50=list!$C$1,'Container Panel'!$A$45,'Container Panel'!$A$49))),"")</f>
        <v>0.8</v>
      </c>
      <c r="P50" s="178">
        <f>IF($C50&lt;&gt;"",IF($R50=list!$C$3,H50,IF(E50&gt;0,E50,H50-IF($R50=list!$C$1,'Container Panel'!$A$45,'Container Panel'!$A$49))),"")</f>
        <v>0.6</v>
      </c>
      <c r="Q50" s="178">
        <f>IF($C50&lt;&gt;"",IF($R50=list!$C$3,I50,IF(F50&gt;0,F50,I50-IF($R50=list!$C$1,'Container Panel'!$A$47,'Container Panel'!$A$51))),"")</f>
        <v>0.68</v>
      </c>
      <c r="R50" s="106" t="s">
        <v>473</v>
      </c>
      <c r="S50" s="106"/>
      <c r="T50" s="102">
        <v>50</v>
      </c>
      <c r="U50" s="106"/>
    </row>
    <row r="51" spans="1:21" outlineLevel="1">
      <c r="C51" s="105" t="s">
        <v>505</v>
      </c>
      <c r="D51" s="101"/>
      <c r="E51" s="101"/>
      <c r="F51" s="101"/>
      <c r="G51" s="308">
        <v>1</v>
      </c>
      <c r="H51" s="308">
        <v>0.3</v>
      </c>
      <c r="I51" s="308">
        <v>0.68</v>
      </c>
      <c r="J51" s="106">
        <f t="shared" si="8"/>
        <v>0.20400000000000001</v>
      </c>
      <c r="K51" s="106">
        <f t="shared" si="9"/>
        <v>50</v>
      </c>
      <c r="L51" s="106" t="str">
        <f>IF(R51=list!$C$1,IF('Container Panel'!$A$55&gt;0,'Container Panel'!$A$55,Maintenance!$D$15),IF(Maintenance!R51=list!$C$2,IF('Container Panel'!$A$57&gt;0,'Container Panel'!$A$57,Maintenance!$F$15),""))</f>
        <v/>
      </c>
      <c r="M51" s="106">
        <f t="shared" si="10"/>
        <v>8</v>
      </c>
      <c r="N51" s="178">
        <f>IFERROR(IF(R51=list!$C$3,K51,K51/IF(UI!$D$6&gt;0,(UI!$D$6/UI!$F$6),(L51*$F$3))*M51),"")</f>
        <v>50</v>
      </c>
      <c r="O51" s="178">
        <f>IF($C51&lt;&gt;"",IF($R51=list!$C$3,G51,IF(D51&gt;0,D51,G51-IF($R51=list!$C$1,'Container Panel'!$A$45,'Container Panel'!$A$49))),"")</f>
        <v>1</v>
      </c>
      <c r="P51" s="178">
        <f>IF($C51&lt;&gt;"",IF($R51=list!$C$3,H51,IF(E51&gt;0,E51,H51-IF($R51=list!$C$1,'Container Panel'!$A$45,'Container Panel'!$A$49))),"")</f>
        <v>0.3</v>
      </c>
      <c r="Q51" s="178">
        <f>IF($C51&lt;&gt;"",IF($R51=list!$C$3,I51,IF(F51&gt;0,F51,I51-IF($R51=list!$C$1,'Container Panel'!$A$47,'Container Panel'!$A$51))),"")</f>
        <v>0.68</v>
      </c>
      <c r="R51" s="106" t="s">
        <v>473</v>
      </c>
      <c r="S51" s="106"/>
      <c r="T51" s="102">
        <v>50</v>
      </c>
      <c r="U51" s="106"/>
    </row>
    <row r="52" spans="1:21" outlineLevel="1">
      <c r="C52" s="105" t="s">
        <v>506</v>
      </c>
      <c r="D52" s="101"/>
      <c r="E52" s="101"/>
      <c r="F52" s="101"/>
      <c r="G52" s="308">
        <v>1</v>
      </c>
      <c r="H52" s="308">
        <v>0.4</v>
      </c>
      <c r="I52" s="308">
        <v>0.68</v>
      </c>
      <c r="J52" s="106">
        <f t="shared" si="8"/>
        <v>0.27200000000000002</v>
      </c>
      <c r="K52" s="106">
        <f t="shared" si="9"/>
        <v>50</v>
      </c>
      <c r="L52" s="106" t="str">
        <f>IF(R52=list!$C$1,IF('Container Panel'!$A$55&gt;0,'Container Panel'!$A$55,Maintenance!$D$15),IF(Maintenance!R52=list!$C$2,IF('Container Panel'!$A$57&gt;0,'Container Panel'!$A$57,Maintenance!$F$15),""))</f>
        <v/>
      </c>
      <c r="M52" s="106">
        <f t="shared" si="10"/>
        <v>8</v>
      </c>
      <c r="N52" s="178">
        <f>IFERROR(IF(R52=list!$C$3,K52,K52/IF(UI!$D$6&gt;0,(UI!$D$6/UI!$F$6),(L52*$F$3))*M52),"")</f>
        <v>50</v>
      </c>
      <c r="O52" s="178">
        <f>IF($C52&lt;&gt;"",IF($R52=list!$C$3,G52,IF(D52&gt;0,D52,G52-IF($R52=list!$C$1,'Container Panel'!$A$45,'Container Panel'!$A$49))),"")</f>
        <v>1</v>
      </c>
      <c r="P52" s="178">
        <f>IF($C52&lt;&gt;"",IF($R52=list!$C$3,H52,IF(E52&gt;0,E52,H52-IF($R52=list!$C$1,'Container Panel'!$A$45,'Container Panel'!$A$49))),"")</f>
        <v>0.4</v>
      </c>
      <c r="Q52" s="178">
        <f>IF($C52&lt;&gt;"",IF($R52=list!$C$3,I52,IF(F52&gt;0,F52,I52-IF($R52=list!$C$1,'Container Panel'!$A$47,'Container Panel'!$A$51))),"")</f>
        <v>0.68</v>
      </c>
      <c r="R52" s="106" t="s">
        <v>473</v>
      </c>
      <c r="S52" s="106"/>
      <c r="T52" s="102">
        <v>50</v>
      </c>
      <c r="U52" s="106"/>
    </row>
    <row r="53" spans="1:21" outlineLevel="1">
      <c r="C53" s="105" t="s">
        <v>507</v>
      </c>
      <c r="D53" s="101"/>
      <c r="E53" s="101"/>
      <c r="F53" s="101"/>
      <c r="G53" s="308">
        <v>1</v>
      </c>
      <c r="H53" s="308">
        <v>0.6</v>
      </c>
      <c r="I53" s="308">
        <v>0.68</v>
      </c>
      <c r="J53" s="106">
        <f t="shared" si="8"/>
        <v>0.40800000000000003</v>
      </c>
      <c r="K53" s="106">
        <f t="shared" si="9"/>
        <v>50</v>
      </c>
      <c r="L53" s="106" t="str">
        <f>IF(R53=list!$C$1,IF('Container Panel'!$A$55&gt;0,'Container Panel'!$A$55,Maintenance!$D$15),IF(Maintenance!R53=list!$C$2,IF('Container Panel'!$A$57&gt;0,'Container Panel'!$A$57,Maintenance!$F$15),""))</f>
        <v/>
      </c>
      <c r="M53" s="106">
        <f t="shared" si="10"/>
        <v>8</v>
      </c>
      <c r="N53" s="178">
        <f>IFERROR(IF(R53=list!$C$3,K53,K53/IF(UI!$D$6&gt;0,(UI!$D$6/UI!$F$6),(L53*$F$3))*M53),"")</f>
        <v>50</v>
      </c>
      <c r="O53" s="178">
        <f>IF($C53&lt;&gt;"",IF($R53=list!$C$3,G53,IF(D53&gt;0,D53,G53-IF($R53=list!$C$1,'Container Panel'!$A$45,'Container Panel'!$A$49))),"")</f>
        <v>1</v>
      </c>
      <c r="P53" s="178">
        <f>IF($C53&lt;&gt;"",IF($R53=list!$C$3,H53,IF(E53&gt;0,E53,H53-IF($R53=list!$C$1,'Container Panel'!$A$45,'Container Panel'!$A$49))),"")</f>
        <v>0.6</v>
      </c>
      <c r="Q53" s="178">
        <f>IF($C53&lt;&gt;"",IF($R53=list!$C$3,I53,IF(F53&gt;0,F53,I53-IF($R53=list!$C$1,'Container Panel'!$A$47,'Container Panel'!$A$51))),"")</f>
        <v>0.68</v>
      </c>
      <c r="R53" s="106" t="s">
        <v>473</v>
      </c>
      <c r="S53" s="106"/>
      <c r="T53" s="102">
        <v>50</v>
      </c>
      <c r="U53" s="106"/>
    </row>
    <row r="54" spans="1:21" outlineLevel="1">
      <c r="C54" s="105" t="s">
        <v>508</v>
      </c>
      <c r="D54" s="101"/>
      <c r="E54" s="101"/>
      <c r="F54" s="101"/>
      <c r="G54" s="308">
        <v>1.2</v>
      </c>
      <c r="H54" s="308">
        <v>1</v>
      </c>
      <c r="I54" s="308">
        <v>0.85</v>
      </c>
      <c r="J54" s="106">
        <f t="shared" si="8"/>
        <v>1.02</v>
      </c>
      <c r="K54" s="106">
        <f t="shared" si="9"/>
        <v>50</v>
      </c>
      <c r="L54" s="106" t="str">
        <f>IF(R54=list!$C$1,IF('Container Panel'!$A$55&gt;0,'Container Panel'!$A$55,Maintenance!$D$15),IF(Maintenance!R54=list!$C$2,IF('Container Panel'!$A$57&gt;0,'Container Panel'!$A$57,Maintenance!$F$15),""))</f>
        <v/>
      </c>
      <c r="M54" s="106">
        <f t="shared" si="10"/>
        <v>8</v>
      </c>
      <c r="N54" s="178">
        <f>IFERROR(IF(R54=list!$C$3,K54,K54/IF(UI!$D$6&gt;0,(UI!$D$6/UI!$F$6),(L54*$F$3))*M54),"")</f>
        <v>50</v>
      </c>
      <c r="O54" s="178">
        <f>IF($C54&lt;&gt;"",IF($R54=list!$C$3,G54,IF(D54&gt;0,D54,G54-IF($R54=list!$C$1,'Container Panel'!$A$45,'Container Panel'!$A$49))),"")</f>
        <v>1.2</v>
      </c>
      <c r="P54" s="178">
        <f>IF($C54&lt;&gt;"",IF($R54=list!$C$3,H54,IF(E54&gt;0,E54,H54-IF($R54=list!$C$1,'Container Panel'!$A$45,'Container Panel'!$A$49))),"")</f>
        <v>1</v>
      </c>
      <c r="Q54" s="178">
        <f>IF($C54&lt;&gt;"",IF($R54=list!$C$3,I54,IF(F54&gt;0,F54,I54-IF($R54=list!$C$1,'Container Panel'!$A$47,'Container Panel'!$A$51))),"")</f>
        <v>0.85</v>
      </c>
      <c r="R54" s="106" t="s">
        <v>473</v>
      </c>
      <c r="S54" s="106"/>
      <c r="T54" s="102">
        <v>50</v>
      </c>
      <c r="U54" s="106"/>
    </row>
    <row r="55" spans="1:21" outlineLevel="1">
      <c r="C55" s="105" t="s">
        <v>509</v>
      </c>
      <c r="D55" s="101"/>
      <c r="E55" s="101"/>
      <c r="F55" s="101"/>
      <c r="G55" s="308">
        <v>1.2</v>
      </c>
      <c r="H55" s="308">
        <v>0.25</v>
      </c>
      <c r="I55" s="308">
        <v>0.85</v>
      </c>
      <c r="J55" s="106">
        <f t="shared" si="8"/>
        <v>0.255</v>
      </c>
      <c r="K55" s="106">
        <f t="shared" si="9"/>
        <v>50</v>
      </c>
      <c r="L55" s="106" t="str">
        <f>IF(R55=list!$C$1,IF('Container Panel'!$A$55&gt;0,'Container Panel'!$A$55,Maintenance!$D$15),IF(Maintenance!R55=list!$C$2,IF('Container Panel'!$A$57&gt;0,'Container Panel'!$A$57,Maintenance!$F$15),""))</f>
        <v/>
      </c>
      <c r="M55" s="106">
        <f t="shared" si="10"/>
        <v>8</v>
      </c>
      <c r="N55" s="178">
        <f>IFERROR(IF(R55=list!$C$3,K55,K55/IF(UI!$D$6&gt;0,(UI!$D$6/UI!$F$6),(L55*$F$3))*M55),"")</f>
        <v>50</v>
      </c>
      <c r="O55" s="178">
        <f>IF($C55&lt;&gt;"",IF($R55=list!$C$3,G55,IF(D55&gt;0,D55,G55-IF($R55=list!$C$1,'Container Panel'!$A$45,'Container Panel'!$A$49))),"")</f>
        <v>1.2</v>
      </c>
      <c r="P55" s="178">
        <f>IF($C55&lt;&gt;"",IF($R55=list!$C$3,H55,IF(E55&gt;0,E55,H55-IF($R55=list!$C$1,'Container Panel'!$A$45,'Container Panel'!$A$49))),"")</f>
        <v>0.25</v>
      </c>
      <c r="Q55" s="178">
        <f>IF($C55&lt;&gt;"",IF($R55=list!$C$3,I55,IF(F55&gt;0,F55,I55-IF($R55=list!$C$1,'Container Panel'!$A$47,'Container Panel'!$A$51))),"")</f>
        <v>0.85</v>
      </c>
      <c r="R55" s="106" t="s">
        <v>473</v>
      </c>
      <c r="S55" s="106"/>
      <c r="T55" s="102">
        <v>50</v>
      </c>
      <c r="U55" s="106"/>
    </row>
    <row r="56" spans="1:21">
      <c r="C56" s="105" t="s">
        <v>510</v>
      </c>
      <c r="D56" s="101"/>
      <c r="E56" s="101"/>
      <c r="F56" s="101"/>
      <c r="G56" s="308">
        <v>1.2</v>
      </c>
      <c r="H56" s="308">
        <v>0.8</v>
      </c>
      <c r="I56" s="308">
        <v>0.85</v>
      </c>
      <c r="J56" s="106">
        <f t="shared" si="8"/>
        <v>0.81599999999999995</v>
      </c>
      <c r="K56" s="106">
        <f t="shared" si="9"/>
        <v>50</v>
      </c>
      <c r="L56" s="106" t="str">
        <f>IF(R56=list!$C$1,IF('Container Panel'!$A$55&gt;0,'Container Panel'!$A$55,Maintenance!$D$15),IF(Maintenance!R56=list!$C$2,IF('Container Panel'!$A$57&gt;0,'Container Panel'!$A$57,Maintenance!$F$15),""))</f>
        <v/>
      </c>
      <c r="M56" s="106">
        <f t="shared" si="10"/>
        <v>8</v>
      </c>
      <c r="N56" s="178">
        <f>IFERROR(IF(R56=list!$C$3,K56,K56/IF(UI!$D$6&gt;0,(UI!$D$6/UI!$F$6),(L56*$F$3))*M56),"")</f>
        <v>50</v>
      </c>
      <c r="O56" s="178">
        <f>IF($C56&lt;&gt;"",IF($R56=list!$C$3,G56,IF(D56&gt;0,D56,G56-IF($R56=list!$C$1,'Container Panel'!$A$45,'Container Panel'!$A$49))),"")</f>
        <v>1.2</v>
      </c>
      <c r="P56" s="178">
        <f>IF($C56&lt;&gt;"",IF($R56=list!$C$3,H56,IF(E56&gt;0,E56,H56-IF($R56=list!$C$1,'Container Panel'!$A$45,'Container Panel'!$A$49))),"")</f>
        <v>0.8</v>
      </c>
      <c r="Q56" s="178">
        <f>IF($C56&lt;&gt;"",IF($R56=list!$C$3,I56,IF(F56&gt;0,F56,I56-IF($R56=list!$C$1,'Container Panel'!$A$47,'Container Panel'!$A$51))),"")</f>
        <v>0.85</v>
      </c>
      <c r="R56" s="106" t="s">
        <v>473</v>
      </c>
      <c r="S56" s="106"/>
      <c r="T56" s="102">
        <v>50</v>
      </c>
      <c r="U56" s="106"/>
    </row>
    <row r="57" spans="1:21" s="76" customFormat="1">
      <c r="C57" s="107"/>
      <c r="D57" s="104"/>
      <c r="E57" s="104"/>
      <c r="F57" s="104"/>
      <c r="G57" s="104"/>
      <c r="H57" s="104"/>
      <c r="I57" s="104"/>
      <c r="J57" s="104"/>
      <c r="K57" s="104"/>
      <c r="R57" s="104"/>
    </row>
    <row r="58" spans="1:21" ht="16.5" hidden="1" customHeight="1" outlineLevel="1">
      <c r="C58" s="65">
        <v>1</v>
      </c>
      <c r="D58" s="65">
        <v>2</v>
      </c>
      <c r="E58" s="65">
        <v>3</v>
      </c>
      <c r="F58" s="152">
        <v>4</v>
      </c>
      <c r="G58" s="152">
        <v>5</v>
      </c>
      <c r="H58" s="152">
        <v>6</v>
      </c>
      <c r="I58" s="152">
        <v>7</v>
      </c>
      <c r="J58" s="152">
        <v>8</v>
      </c>
      <c r="K58" s="152">
        <v>9</v>
      </c>
      <c r="L58" s="152">
        <v>10</v>
      </c>
      <c r="M58" s="152">
        <v>11</v>
      </c>
      <c r="N58" s="152">
        <v>12</v>
      </c>
    </row>
    <row r="59" spans="1:21" s="243" customFormat="1" ht="16.5" customHeight="1" collapsed="1">
      <c r="C59" s="96" t="s">
        <v>434</v>
      </c>
      <c r="D59" s="75">
        <f>D15</f>
        <v>4</v>
      </c>
    </row>
    <row r="60" spans="1:21">
      <c r="C60" s="97" t="s">
        <v>52</v>
      </c>
      <c r="D60" s="176" t="s">
        <v>303</v>
      </c>
      <c r="E60" s="176" t="s">
        <v>304</v>
      </c>
      <c r="F60" s="176" t="s">
        <v>305</v>
      </c>
      <c r="G60" s="97" t="s">
        <v>51</v>
      </c>
      <c r="H60" s="97" t="s">
        <v>48</v>
      </c>
      <c r="I60" s="97" t="s">
        <v>49</v>
      </c>
      <c r="J60" s="97" t="s">
        <v>50</v>
      </c>
      <c r="K60" s="97" t="s">
        <v>82</v>
      </c>
      <c r="M60" s="152"/>
      <c r="N60" s="152"/>
      <c r="P60" s="65"/>
      <c r="Q60" s="65"/>
    </row>
    <row r="61" spans="1:21">
      <c r="A61" s="65" t="str">
        <f>IF(ISBLANK(C61),"",TEXT(D61,"#0.0")&amp;"m X "&amp;TEXT(E61,"#0.0")&amp;"m")</f>
        <v>1.2m X 0.8m</v>
      </c>
      <c r="C61" s="97" t="s">
        <v>53</v>
      </c>
      <c r="D61" s="74">
        <v>1.2</v>
      </c>
      <c r="E61" s="74">
        <v>0.8</v>
      </c>
      <c r="F61" s="74">
        <f>H3</f>
        <v>0.15</v>
      </c>
      <c r="G61" s="74">
        <v>300</v>
      </c>
      <c r="H61" s="74">
        <f>IF(C61="","",IF('Container Panel'!$A$59&gt;0,'Container Panel'!$A$59,Maintenance!$D$59))</f>
        <v>4</v>
      </c>
      <c r="I61" s="74">
        <f>IF(C61="","",$H$15)</f>
        <v>8</v>
      </c>
      <c r="J61" s="75">
        <f>IFERROR(G61/IF(UI!$D$6&gt;0,UI!$D$6/UI!$F$6,H61*$F$3)*I61,"")</f>
        <v>2.4</v>
      </c>
      <c r="K61" s="75" t="s">
        <v>489</v>
      </c>
      <c r="M61" s="152"/>
      <c r="N61" s="152"/>
      <c r="P61" s="65"/>
      <c r="Q61" s="65"/>
    </row>
    <row r="62" spans="1:21">
      <c r="A62" s="239" t="str">
        <f t="shared" ref="A62:A65" si="11">IF(ISBLANK(C62),"",TEXT(D62,"#0.0")&amp;"m X "&amp;TEXT(E62,"#0.0")&amp;"m")</f>
        <v>1.2m X 1.0m</v>
      </c>
      <c r="C62" s="97" t="s">
        <v>54</v>
      </c>
      <c r="D62" s="74">
        <v>1.2</v>
      </c>
      <c r="E62" s="74">
        <v>1</v>
      </c>
      <c r="F62" s="74">
        <f>H3</f>
        <v>0.15</v>
      </c>
      <c r="G62" s="74">
        <v>300</v>
      </c>
      <c r="H62" s="244">
        <f>IF(C62="","",IF('Container Panel'!$A$59&gt;0,'Container Panel'!$A$59,Maintenance!$D$59))</f>
        <v>4</v>
      </c>
      <c r="I62" s="244">
        <f t="shared" ref="I62:I65" si="12">IF(C62="","",$H$15)</f>
        <v>8</v>
      </c>
      <c r="J62" s="75">
        <f>IFERROR(G62/IF(UI!$D$6&gt;0,UI!$D$6/UI!$F$6,H62*$F$3)*I62,"")</f>
        <v>2.4</v>
      </c>
      <c r="K62" s="75" t="s">
        <v>490</v>
      </c>
      <c r="M62" s="152"/>
      <c r="N62" s="152"/>
      <c r="P62" s="65"/>
      <c r="Q62" s="65"/>
    </row>
    <row r="63" spans="1:21">
      <c r="A63" s="239" t="str">
        <f t="shared" si="11"/>
        <v/>
      </c>
      <c r="C63" s="97"/>
      <c r="D63" s="74"/>
      <c r="E63" s="74"/>
      <c r="F63" s="74"/>
      <c r="G63" s="74"/>
      <c r="H63" s="244" t="str">
        <f>IF(C63="","",IF('Container Panel'!$A$59&gt;0,'Container Panel'!$A$59,Maintenance!$D$59))</f>
        <v/>
      </c>
      <c r="I63" s="244" t="str">
        <f t="shared" si="12"/>
        <v/>
      </c>
      <c r="J63" s="75" t="str">
        <f>IFERROR(G63/IF(UI!$D$6&gt;0,UI!$D$6/UI!$F$6,H63*$F$3)*I63,"")</f>
        <v/>
      </c>
      <c r="K63" s="75"/>
      <c r="M63" s="152"/>
      <c r="N63" s="152"/>
      <c r="P63" s="65"/>
      <c r="Q63" s="65"/>
    </row>
    <row r="64" spans="1:21">
      <c r="A64" s="239" t="str">
        <f t="shared" si="11"/>
        <v/>
      </c>
      <c r="C64" s="97"/>
      <c r="D64" s="74"/>
      <c r="E64" s="74"/>
      <c r="F64" s="74"/>
      <c r="G64" s="74"/>
      <c r="H64" s="244" t="str">
        <f>IF(C64="","",IF('Container Panel'!$A$59&gt;0,'Container Panel'!$A$59,Maintenance!$D$59))</f>
        <v/>
      </c>
      <c r="I64" s="244" t="str">
        <f t="shared" si="12"/>
        <v/>
      </c>
      <c r="J64" s="75" t="str">
        <f>IFERROR(G64/IF(UI!$D$6&gt;0,UI!$D$6/UI!$F$6,H64*$F$3)*I64,"")</f>
        <v/>
      </c>
      <c r="K64" s="75"/>
      <c r="M64" s="152"/>
      <c r="N64" s="152"/>
      <c r="P64" s="65"/>
      <c r="Q64" s="65"/>
    </row>
    <row r="65" spans="1:17">
      <c r="A65" s="239" t="str">
        <f t="shared" si="11"/>
        <v/>
      </c>
      <c r="C65" s="97"/>
      <c r="D65" s="74"/>
      <c r="E65" s="74"/>
      <c r="F65" s="74"/>
      <c r="G65" s="74"/>
      <c r="H65" s="244" t="str">
        <f>IF(C65="","",IF('Container Panel'!$A$59&gt;0,'Container Panel'!$A$59,Maintenance!$D$59))</f>
        <v/>
      </c>
      <c r="I65" s="244" t="str">
        <f t="shared" si="12"/>
        <v/>
      </c>
      <c r="J65" s="75" t="str">
        <f>IFERROR(G65/IF(UI!$D$6&gt;0,UI!$D$6/UI!$F$6,H65*$F$3)*I65,"")</f>
        <v/>
      </c>
      <c r="K65" s="75"/>
      <c r="M65" s="152"/>
      <c r="N65" s="152"/>
      <c r="P65" s="65"/>
      <c r="Q65" s="65"/>
    </row>
    <row r="67" spans="1:17">
      <c r="D67" s="155"/>
      <c r="E67" s="155"/>
      <c r="F67" s="155"/>
      <c r="G67" s="155"/>
      <c r="H67" s="155"/>
      <c r="I67" s="155"/>
    </row>
  </sheetData>
  <autoFilter ref="C16:U56" xr:uid="{00000000-0009-0000-0000-000009000000}"/>
  <phoneticPr fontId="4"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list!$C$1:$C$3</xm:f>
          </x14:formula1>
          <xm:sqref>R17:R56</xm:sqref>
        </x14:dataValidation>
        <x14:dataValidation type="list" allowBlank="1" showInputMessage="1" showErrorMessage="1" xr:uid="{00000000-0002-0000-0900-000001000000}">
          <x14:formula1>
            <xm:f>list!$U$1:$U$3</xm:f>
          </x14:formula1>
          <xm:sqref>K61</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tabColor theme="3" tint="0.79998168889431442"/>
  </sheetPr>
  <dimension ref="A1:J3"/>
  <sheetViews>
    <sheetView workbookViewId="0">
      <selection activeCell="E24" sqref="E24"/>
    </sheetView>
  </sheetViews>
  <sheetFormatPr defaultRowHeight="12" outlineLevelCol="1"/>
  <cols>
    <col min="1" max="4" width="16.125" style="108" customWidth="1"/>
    <col min="5" max="6" width="16.125" style="108" customWidth="1" outlineLevel="1"/>
    <col min="7" max="10" width="16.125" style="108" customWidth="1"/>
    <col min="11" max="16384" width="9" style="108"/>
  </cols>
  <sheetData>
    <row r="1" spans="1:10" ht="16.5">
      <c r="A1" s="330" t="s">
        <v>168</v>
      </c>
      <c r="B1" s="331"/>
      <c r="C1" s="331"/>
      <c r="D1" s="331"/>
      <c r="E1" s="331"/>
      <c r="F1" s="331"/>
      <c r="G1" s="331"/>
      <c r="H1" s="331"/>
      <c r="I1" s="331"/>
      <c r="J1" s="332"/>
    </row>
    <row r="2" spans="1:10" ht="16.5">
      <c r="A2" s="90" t="s">
        <v>172</v>
      </c>
      <c r="B2" s="74">
        <v>0.9</v>
      </c>
      <c r="C2" s="90" t="s">
        <v>171</v>
      </c>
      <c r="D2" s="66">
        <v>1</v>
      </c>
      <c r="E2" s="90" t="s">
        <v>169</v>
      </c>
      <c r="F2" s="66">
        <v>0</v>
      </c>
      <c r="G2" s="90" t="s">
        <v>170</v>
      </c>
      <c r="H2" s="74">
        <v>1.05</v>
      </c>
      <c r="I2" s="90" t="s">
        <v>174</v>
      </c>
      <c r="J2" s="74">
        <v>90</v>
      </c>
    </row>
    <row r="3" spans="1:10" ht="16.5">
      <c r="A3" s="202" t="s">
        <v>334</v>
      </c>
      <c r="B3" s="203">
        <v>1</v>
      </c>
      <c r="C3" s="205" t="s">
        <v>346</v>
      </c>
      <c r="D3" s="214">
        <v>0.75</v>
      </c>
      <c r="E3" s="283" t="s">
        <v>467</v>
      </c>
      <c r="F3" s="214" t="s">
        <v>474</v>
      </c>
    </row>
  </sheetData>
  <mergeCells count="1">
    <mergeCell ref="A1:J1"/>
  </mergeCells>
  <phoneticPr fontId="4" type="noConversion"/>
  <dataValidations count="1">
    <dataValidation type="decimal" allowBlank="1" showInputMessage="1" showErrorMessage="1" sqref="D2" xr:uid="{00000000-0002-0000-0A00-000000000000}">
      <formula1>B2</formula1>
      <formula2>1</formula2>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A00-000001000000}">
          <x14:formula1>
            <xm:f>list!$F$1:$F$2</xm:f>
          </x14:formula1>
          <xm:sqref>B3</xm:sqref>
        </x14:dataValidation>
        <x14:dataValidation type="list" allowBlank="1" showInputMessage="1" showErrorMessage="1" xr:uid="{00000000-0002-0000-0A00-000002000000}">
          <x14:formula1>
            <xm:f>list!$R$1:$R$2</xm:f>
          </x14:formula1>
          <xm:sqref>F3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79998168889431442"/>
  </sheetPr>
  <dimension ref="B1:RM64"/>
  <sheetViews>
    <sheetView showGridLines="0" tabSelected="1" topLeftCell="B1" zoomScale="89" zoomScaleNormal="89" workbookViewId="0">
      <selection activeCell="B8" sqref="B8:AW8"/>
    </sheetView>
  </sheetViews>
  <sheetFormatPr defaultRowHeight="16.5" outlineLevelRow="1"/>
  <cols>
    <col min="1" max="1" width="9" style="25"/>
    <col min="2" max="481" width="2.625" style="25" customWidth="1"/>
    <col min="482" max="16384" width="9" style="25"/>
  </cols>
  <sheetData>
    <row r="1" spans="2:481" ht="17.25" thickBot="1"/>
    <row r="2" spans="2:481" ht="18" hidden="1" customHeight="1" outlineLevel="1" thickBot="1">
      <c r="B2" s="478">
        <v>1</v>
      </c>
      <c r="C2" s="528"/>
      <c r="D2" s="528"/>
      <c r="E2" s="528"/>
      <c r="F2" s="528"/>
      <c r="G2" s="528"/>
      <c r="H2" s="528"/>
      <c r="I2" s="528"/>
      <c r="J2" s="528"/>
      <c r="K2" s="528"/>
      <c r="L2" s="528"/>
      <c r="M2" s="529"/>
      <c r="N2" s="478">
        <v>2</v>
      </c>
      <c r="O2" s="479"/>
      <c r="P2" s="479"/>
      <c r="Q2" s="479"/>
      <c r="R2" s="479"/>
      <c r="S2" s="479"/>
      <c r="T2" s="479"/>
      <c r="U2" s="479"/>
      <c r="V2" s="479"/>
      <c r="W2" s="479"/>
      <c r="X2" s="479"/>
      <c r="Y2" s="480"/>
      <c r="Z2" s="478">
        <v>3</v>
      </c>
      <c r="AA2" s="479"/>
      <c r="AB2" s="479"/>
      <c r="AC2" s="479"/>
      <c r="AD2" s="479"/>
      <c r="AE2" s="479"/>
      <c r="AF2" s="479"/>
      <c r="AG2" s="479"/>
      <c r="AH2" s="479"/>
      <c r="AI2" s="479"/>
      <c r="AJ2" s="479"/>
      <c r="AK2" s="480"/>
      <c r="AL2" s="478">
        <v>4</v>
      </c>
      <c r="AM2" s="479"/>
      <c r="AN2" s="479"/>
      <c r="AO2" s="479"/>
      <c r="AP2" s="479"/>
      <c r="AQ2" s="479"/>
      <c r="AR2" s="479"/>
      <c r="AS2" s="479"/>
      <c r="AT2" s="479"/>
      <c r="AU2" s="479"/>
      <c r="AV2" s="479"/>
      <c r="AW2" s="480"/>
      <c r="AX2" s="478">
        <v>5</v>
      </c>
      <c r="AY2" s="479"/>
      <c r="AZ2" s="479"/>
      <c r="BA2" s="479"/>
      <c r="BB2" s="479"/>
      <c r="BC2" s="479"/>
      <c r="BD2" s="479"/>
      <c r="BE2" s="479"/>
      <c r="BF2" s="479"/>
      <c r="BG2" s="479"/>
      <c r="BH2" s="479"/>
      <c r="BI2" s="480"/>
      <c r="BJ2" s="478">
        <v>6</v>
      </c>
      <c r="BK2" s="479"/>
      <c r="BL2" s="479"/>
      <c r="BM2" s="479"/>
      <c r="BN2" s="479"/>
      <c r="BO2" s="479"/>
      <c r="BP2" s="479"/>
      <c r="BQ2" s="479"/>
      <c r="BR2" s="479"/>
      <c r="BS2" s="479"/>
      <c r="BT2" s="479"/>
      <c r="BU2" s="480"/>
      <c r="BV2" s="478">
        <v>7</v>
      </c>
      <c r="BW2" s="479"/>
      <c r="BX2" s="479"/>
      <c r="BY2" s="479"/>
      <c r="BZ2" s="479"/>
      <c r="CA2" s="479"/>
      <c r="CB2" s="479"/>
      <c r="CC2" s="479"/>
      <c r="CD2" s="479"/>
      <c r="CE2" s="479"/>
      <c r="CF2" s="479"/>
      <c r="CG2" s="480"/>
      <c r="CH2" s="478">
        <v>8</v>
      </c>
      <c r="CI2" s="479"/>
      <c r="CJ2" s="479"/>
      <c r="CK2" s="479"/>
      <c r="CL2" s="479"/>
      <c r="CM2" s="479"/>
      <c r="CN2" s="479"/>
      <c r="CO2" s="479"/>
      <c r="CP2" s="479"/>
      <c r="CQ2" s="479"/>
      <c r="CR2" s="479"/>
      <c r="CS2" s="480"/>
      <c r="CT2" s="478">
        <v>9</v>
      </c>
      <c r="CU2" s="479"/>
      <c r="CV2" s="479"/>
      <c r="CW2" s="479"/>
      <c r="CX2" s="479"/>
      <c r="CY2" s="479"/>
      <c r="CZ2" s="479"/>
      <c r="DA2" s="479"/>
      <c r="DB2" s="479"/>
      <c r="DC2" s="479"/>
      <c r="DD2" s="479"/>
      <c r="DE2" s="480"/>
      <c r="DF2" s="478">
        <v>10</v>
      </c>
      <c r="DG2" s="479"/>
      <c r="DH2" s="479"/>
      <c r="DI2" s="479"/>
      <c r="DJ2" s="479"/>
      <c r="DK2" s="479"/>
      <c r="DL2" s="479"/>
      <c r="DM2" s="479"/>
      <c r="DN2" s="479"/>
      <c r="DO2" s="479"/>
      <c r="DP2" s="479"/>
      <c r="DQ2" s="480"/>
      <c r="DR2" s="478">
        <v>11</v>
      </c>
      <c r="DS2" s="479"/>
      <c r="DT2" s="479"/>
      <c r="DU2" s="479"/>
      <c r="DV2" s="479"/>
      <c r="DW2" s="479"/>
      <c r="DX2" s="479"/>
      <c r="DY2" s="479"/>
      <c r="DZ2" s="479"/>
      <c r="EA2" s="479"/>
      <c r="EB2" s="479"/>
      <c r="EC2" s="480"/>
      <c r="ED2" s="478">
        <v>12</v>
      </c>
      <c r="EE2" s="479"/>
      <c r="EF2" s="479"/>
      <c r="EG2" s="479"/>
      <c r="EH2" s="479"/>
      <c r="EI2" s="479"/>
      <c r="EJ2" s="479"/>
      <c r="EK2" s="479"/>
      <c r="EL2" s="479"/>
      <c r="EM2" s="479"/>
      <c r="EN2" s="479"/>
      <c r="EO2" s="480"/>
      <c r="EP2" s="478">
        <v>13</v>
      </c>
      <c r="EQ2" s="479"/>
      <c r="ER2" s="479"/>
      <c r="ES2" s="479"/>
      <c r="ET2" s="479"/>
      <c r="EU2" s="479"/>
      <c r="EV2" s="479"/>
      <c r="EW2" s="479"/>
      <c r="EX2" s="479"/>
      <c r="EY2" s="479"/>
      <c r="EZ2" s="479"/>
      <c r="FA2" s="480"/>
      <c r="FB2" s="478">
        <v>14</v>
      </c>
      <c r="FC2" s="479"/>
      <c r="FD2" s="479"/>
      <c r="FE2" s="479"/>
      <c r="FF2" s="479"/>
      <c r="FG2" s="479"/>
      <c r="FH2" s="479"/>
      <c r="FI2" s="479"/>
      <c r="FJ2" s="479"/>
      <c r="FK2" s="479"/>
      <c r="FL2" s="479"/>
      <c r="FM2" s="480"/>
      <c r="FN2" s="478">
        <v>15</v>
      </c>
      <c r="FO2" s="479"/>
      <c r="FP2" s="479"/>
      <c r="FQ2" s="479"/>
      <c r="FR2" s="479"/>
      <c r="FS2" s="479"/>
      <c r="FT2" s="479"/>
      <c r="FU2" s="479"/>
      <c r="FV2" s="479"/>
      <c r="FW2" s="479"/>
      <c r="FX2" s="479"/>
      <c r="FY2" s="480"/>
      <c r="FZ2" s="478">
        <v>16</v>
      </c>
      <c r="GA2" s="479"/>
      <c r="GB2" s="479"/>
      <c r="GC2" s="479"/>
      <c r="GD2" s="479"/>
      <c r="GE2" s="479"/>
      <c r="GF2" s="479"/>
      <c r="GG2" s="479"/>
      <c r="GH2" s="479"/>
      <c r="GI2" s="479"/>
      <c r="GJ2" s="479"/>
      <c r="GK2" s="480"/>
      <c r="GL2" s="478">
        <v>17</v>
      </c>
      <c r="GM2" s="479"/>
      <c r="GN2" s="479"/>
      <c r="GO2" s="479"/>
      <c r="GP2" s="479"/>
      <c r="GQ2" s="479"/>
      <c r="GR2" s="479"/>
      <c r="GS2" s="479"/>
      <c r="GT2" s="479"/>
      <c r="GU2" s="479"/>
      <c r="GV2" s="479"/>
      <c r="GW2" s="480"/>
      <c r="GX2" s="478">
        <v>18</v>
      </c>
      <c r="GY2" s="479"/>
      <c r="GZ2" s="479"/>
      <c r="HA2" s="479"/>
      <c r="HB2" s="479"/>
      <c r="HC2" s="479"/>
      <c r="HD2" s="479"/>
      <c r="HE2" s="479"/>
      <c r="HF2" s="479"/>
      <c r="HG2" s="479"/>
      <c r="HH2" s="479"/>
      <c r="HI2" s="480"/>
      <c r="HJ2" s="478">
        <v>19</v>
      </c>
      <c r="HK2" s="479"/>
      <c r="HL2" s="479"/>
      <c r="HM2" s="479"/>
      <c r="HN2" s="479"/>
      <c r="HO2" s="479"/>
      <c r="HP2" s="479"/>
      <c r="HQ2" s="479"/>
      <c r="HR2" s="479"/>
      <c r="HS2" s="479"/>
      <c r="HT2" s="479"/>
      <c r="HU2" s="480"/>
      <c r="HV2" s="478">
        <v>20</v>
      </c>
      <c r="HW2" s="479"/>
      <c r="HX2" s="479"/>
      <c r="HY2" s="479"/>
      <c r="HZ2" s="479"/>
      <c r="IA2" s="479"/>
      <c r="IB2" s="479"/>
      <c r="IC2" s="479"/>
      <c r="ID2" s="479"/>
      <c r="IE2" s="479"/>
      <c r="IF2" s="479"/>
      <c r="IG2" s="480"/>
      <c r="IH2" s="478">
        <v>21</v>
      </c>
      <c r="II2" s="479"/>
      <c r="IJ2" s="479"/>
      <c r="IK2" s="479"/>
      <c r="IL2" s="479"/>
      <c r="IM2" s="479"/>
      <c r="IN2" s="479"/>
      <c r="IO2" s="479"/>
      <c r="IP2" s="479"/>
      <c r="IQ2" s="479"/>
      <c r="IR2" s="479"/>
      <c r="IS2" s="480"/>
      <c r="IT2" s="478">
        <v>22</v>
      </c>
      <c r="IU2" s="479"/>
      <c r="IV2" s="479"/>
      <c r="IW2" s="479"/>
      <c r="IX2" s="479"/>
      <c r="IY2" s="479"/>
      <c r="IZ2" s="479"/>
      <c r="JA2" s="479"/>
      <c r="JB2" s="479"/>
      <c r="JC2" s="479"/>
      <c r="JD2" s="479"/>
      <c r="JE2" s="480"/>
      <c r="JF2" s="478">
        <v>23</v>
      </c>
      <c r="JG2" s="479"/>
      <c r="JH2" s="479"/>
      <c r="JI2" s="479"/>
      <c r="JJ2" s="479"/>
      <c r="JK2" s="479"/>
      <c r="JL2" s="479"/>
      <c r="JM2" s="479"/>
      <c r="JN2" s="479"/>
      <c r="JO2" s="479"/>
      <c r="JP2" s="479"/>
      <c r="JQ2" s="480"/>
      <c r="JR2" s="478">
        <v>24</v>
      </c>
      <c r="JS2" s="479"/>
      <c r="JT2" s="479"/>
      <c r="JU2" s="479"/>
      <c r="JV2" s="479"/>
      <c r="JW2" s="479"/>
      <c r="JX2" s="479"/>
      <c r="JY2" s="479"/>
      <c r="JZ2" s="479"/>
      <c r="KA2" s="479"/>
      <c r="KB2" s="479"/>
      <c r="KC2" s="480"/>
      <c r="KD2" s="478">
        <v>25</v>
      </c>
      <c r="KE2" s="479"/>
      <c r="KF2" s="479"/>
      <c r="KG2" s="479"/>
      <c r="KH2" s="479"/>
      <c r="KI2" s="479"/>
      <c r="KJ2" s="479"/>
      <c r="KK2" s="479"/>
      <c r="KL2" s="479"/>
      <c r="KM2" s="479"/>
      <c r="KN2" s="479"/>
      <c r="KO2" s="480"/>
      <c r="KP2" s="478">
        <v>26</v>
      </c>
      <c r="KQ2" s="479"/>
      <c r="KR2" s="479"/>
      <c r="KS2" s="479"/>
      <c r="KT2" s="479"/>
      <c r="KU2" s="479"/>
      <c r="KV2" s="479"/>
      <c r="KW2" s="479"/>
      <c r="KX2" s="479"/>
      <c r="KY2" s="479"/>
      <c r="KZ2" s="479"/>
      <c r="LA2" s="480"/>
      <c r="LB2" s="478">
        <v>27</v>
      </c>
      <c r="LC2" s="479"/>
      <c r="LD2" s="479"/>
      <c r="LE2" s="479"/>
      <c r="LF2" s="479"/>
      <c r="LG2" s="479"/>
      <c r="LH2" s="479"/>
      <c r="LI2" s="479"/>
      <c r="LJ2" s="479"/>
      <c r="LK2" s="479"/>
      <c r="LL2" s="479"/>
      <c r="LM2" s="480"/>
      <c r="LN2" s="478">
        <v>28</v>
      </c>
      <c r="LO2" s="479"/>
      <c r="LP2" s="479"/>
      <c r="LQ2" s="479"/>
      <c r="LR2" s="479"/>
      <c r="LS2" s="479"/>
      <c r="LT2" s="479"/>
      <c r="LU2" s="479"/>
      <c r="LV2" s="479"/>
      <c r="LW2" s="479"/>
      <c r="LX2" s="479"/>
      <c r="LY2" s="480"/>
      <c r="LZ2" s="478">
        <v>29</v>
      </c>
      <c r="MA2" s="479"/>
      <c r="MB2" s="479"/>
      <c r="MC2" s="479"/>
      <c r="MD2" s="479"/>
      <c r="ME2" s="479"/>
      <c r="MF2" s="479"/>
      <c r="MG2" s="479"/>
      <c r="MH2" s="479"/>
      <c r="MI2" s="479"/>
      <c r="MJ2" s="479"/>
      <c r="MK2" s="480"/>
      <c r="ML2" s="478">
        <v>30</v>
      </c>
      <c r="MM2" s="479"/>
      <c r="MN2" s="479"/>
      <c r="MO2" s="479"/>
      <c r="MP2" s="479"/>
      <c r="MQ2" s="479"/>
      <c r="MR2" s="479"/>
      <c r="MS2" s="479"/>
      <c r="MT2" s="479"/>
      <c r="MU2" s="479"/>
      <c r="MV2" s="479"/>
      <c r="MW2" s="480"/>
      <c r="MX2" s="478">
        <v>31</v>
      </c>
      <c r="MY2" s="479"/>
      <c r="MZ2" s="479"/>
      <c r="NA2" s="479"/>
      <c r="NB2" s="479"/>
      <c r="NC2" s="479"/>
      <c r="ND2" s="479"/>
      <c r="NE2" s="479"/>
      <c r="NF2" s="479"/>
      <c r="NG2" s="479"/>
      <c r="NH2" s="479"/>
      <c r="NI2" s="480"/>
      <c r="NJ2" s="478">
        <v>32</v>
      </c>
      <c r="NK2" s="479"/>
      <c r="NL2" s="479"/>
      <c r="NM2" s="479"/>
      <c r="NN2" s="479"/>
      <c r="NO2" s="479"/>
      <c r="NP2" s="479"/>
      <c r="NQ2" s="479"/>
      <c r="NR2" s="479"/>
      <c r="NS2" s="479"/>
      <c r="NT2" s="479"/>
      <c r="NU2" s="480"/>
      <c r="NV2" s="478">
        <v>33</v>
      </c>
      <c r="NW2" s="479"/>
      <c r="NX2" s="479"/>
      <c r="NY2" s="479"/>
      <c r="NZ2" s="479"/>
      <c r="OA2" s="479"/>
      <c r="OB2" s="479"/>
      <c r="OC2" s="479"/>
      <c r="OD2" s="479"/>
      <c r="OE2" s="479"/>
      <c r="OF2" s="479"/>
      <c r="OG2" s="480"/>
      <c r="OH2" s="478">
        <v>34</v>
      </c>
      <c r="OI2" s="479"/>
      <c r="OJ2" s="479"/>
      <c r="OK2" s="479"/>
      <c r="OL2" s="479"/>
      <c r="OM2" s="479"/>
      <c r="ON2" s="479"/>
      <c r="OO2" s="479"/>
      <c r="OP2" s="479"/>
      <c r="OQ2" s="479"/>
      <c r="OR2" s="479"/>
      <c r="OS2" s="480"/>
      <c r="OT2" s="478">
        <v>35</v>
      </c>
      <c r="OU2" s="479"/>
      <c r="OV2" s="479"/>
      <c r="OW2" s="479"/>
      <c r="OX2" s="479"/>
      <c r="OY2" s="479"/>
      <c r="OZ2" s="479"/>
      <c r="PA2" s="479"/>
      <c r="PB2" s="479"/>
      <c r="PC2" s="479"/>
      <c r="PD2" s="479"/>
      <c r="PE2" s="480"/>
      <c r="PF2" s="478">
        <v>36</v>
      </c>
      <c r="PG2" s="479"/>
      <c r="PH2" s="479"/>
      <c r="PI2" s="479"/>
      <c r="PJ2" s="479"/>
      <c r="PK2" s="479"/>
      <c r="PL2" s="479"/>
      <c r="PM2" s="479"/>
      <c r="PN2" s="479"/>
      <c r="PO2" s="479"/>
      <c r="PP2" s="479"/>
      <c r="PQ2" s="480"/>
      <c r="PR2" s="478">
        <v>37</v>
      </c>
      <c r="PS2" s="479"/>
      <c r="PT2" s="479"/>
      <c r="PU2" s="479"/>
      <c r="PV2" s="479"/>
      <c r="PW2" s="479"/>
      <c r="PX2" s="479"/>
      <c r="PY2" s="479"/>
      <c r="PZ2" s="479"/>
      <c r="QA2" s="479"/>
      <c r="QB2" s="479"/>
      <c r="QC2" s="480"/>
      <c r="QD2" s="478">
        <v>38</v>
      </c>
      <c r="QE2" s="479"/>
      <c r="QF2" s="479"/>
      <c r="QG2" s="479"/>
      <c r="QH2" s="479"/>
      <c r="QI2" s="479"/>
      <c r="QJ2" s="479"/>
      <c r="QK2" s="479"/>
      <c r="QL2" s="479"/>
      <c r="QM2" s="479"/>
      <c r="QN2" s="479"/>
      <c r="QO2" s="480"/>
      <c r="QP2" s="478">
        <v>39</v>
      </c>
      <c r="QQ2" s="479"/>
      <c r="QR2" s="479"/>
      <c r="QS2" s="479"/>
      <c r="QT2" s="479"/>
      <c r="QU2" s="479"/>
      <c r="QV2" s="479"/>
      <c r="QW2" s="479"/>
      <c r="QX2" s="479"/>
      <c r="QY2" s="479"/>
      <c r="QZ2" s="479"/>
      <c r="RA2" s="480"/>
      <c r="RB2" s="478">
        <v>40</v>
      </c>
      <c r="RC2" s="479"/>
      <c r="RD2" s="479"/>
      <c r="RE2" s="479"/>
      <c r="RF2" s="479"/>
      <c r="RG2" s="479"/>
      <c r="RH2" s="479"/>
      <c r="RI2" s="479"/>
      <c r="RJ2" s="479"/>
      <c r="RK2" s="479"/>
      <c r="RL2" s="479"/>
      <c r="RM2" s="480"/>
    </row>
    <row r="3" spans="2:481" collapsed="1">
      <c r="B3" s="355" t="s">
        <v>450</v>
      </c>
      <c r="C3" s="356"/>
      <c r="D3" s="356"/>
      <c r="E3" s="356"/>
      <c r="F3" s="356"/>
      <c r="G3" s="356"/>
      <c r="H3" s="356"/>
      <c r="I3" s="356"/>
      <c r="J3" s="356"/>
      <c r="K3" s="356"/>
      <c r="L3" s="356"/>
      <c r="M3" s="357"/>
      <c r="N3" s="257"/>
      <c r="O3" s="246"/>
      <c r="P3" s="246"/>
      <c r="Q3" s="246"/>
      <c r="R3" s="246"/>
      <c r="S3" s="246"/>
      <c r="T3" s="246"/>
      <c r="U3" s="246"/>
      <c r="V3" s="246"/>
      <c r="W3" s="246"/>
      <c r="X3" s="246"/>
      <c r="Y3" s="258"/>
      <c r="Z3" s="257"/>
      <c r="AA3" s="246"/>
      <c r="AB3" s="246"/>
      <c r="AC3" s="246"/>
      <c r="AD3" s="246"/>
      <c r="AE3" s="246"/>
      <c r="AF3" s="246"/>
      <c r="AG3" s="246"/>
      <c r="AH3" s="246"/>
      <c r="AI3" s="246"/>
      <c r="AJ3" s="246"/>
      <c r="AK3" s="258"/>
      <c r="AL3" s="257"/>
      <c r="AM3" s="246"/>
      <c r="AN3" s="246"/>
      <c r="AO3" s="246"/>
      <c r="AP3" s="246"/>
      <c r="AQ3" s="246"/>
      <c r="AR3" s="246"/>
      <c r="AS3" s="246"/>
      <c r="AT3" s="246"/>
      <c r="AU3" s="246"/>
      <c r="AV3" s="246"/>
      <c r="AW3" s="258"/>
      <c r="AX3" s="257"/>
      <c r="AY3" s="246"/>
      <c r="AZ3" s="246"/>
      <c r="BA3" s="246"/>
      <c r="BB3" s="246"/>
      <c r="BC3" s="246"/>
      <c r="BD3" s="246"/>
      <c r="BE3" s="246"/>
      <c r="BF3" s="246"/>
      <c r="BG3" s="246"/>
      <c r="BH3" s="246"/>
      <c r="BI3" s="258"/>
      <c r="BJ3" s="246"/>
      <c r="BK3" s="246"/>
      <c r="BL3" s="246"/>
      <c r="BM3" s="246"/>
      <c r="BN3" s="246"/>
      <c r="BO3" s="246"/>
      <c r="BP3" s="246"/>
      <c r="BQ3" s="246"/>
      <c r="BR3" s="246"/>
      <c r="BS3" s="246"/>
      <c r="BT3" s="246"/>
      <c r="BU3" s="258"/>
      <c r="BV3" s="257"/>
      <c r="BW3" s="246"/>
      <c r="BX3" s="246"/>
      <c r="BY3" s="246"/>
      <c r="BZ3" s="246"/>
      <c r="CA3" s="246"/>
      <c r="CB3" s="246"/>
      <c r="CC3" s="246"/>
      <c r="CD3" s="246"/>
      <c r="CE3" s="246"/>
      <c r="CF3" s="246"/>
      <c r="CG3" s="258"/>
      <c r="CH3" s="257"/>
      <c r="CI3" s="246"/>
      <c r="CJ3" s="246"/>
      <c r="CK3" s="246"/>
      <c r="CL3" s="246"/>
      <c r="CM3" s="246"/>
      <c r="CN3" s="246"/>
      <c r="CO3" s="246"/>
      <c r="CP3" s="246"/>
      <c r="CQ3" s="246"/>
      <c r="CR3" s="246"/>
      <c r="CS3" s="258"/>
      <c r="CT3" s="257"/>
      <c r="CU3" s="246"/>
      <c r="CV3" s="246"/>
      <c r="CW3" s="246"/>
      <c r="CX3" s="246"/>
      <c r="CY3" s="246"/>
      <c r="CZ3" s="246"/>
      <c r="DA3" s="246"/>
      <c r="DB3" s="246"/>
      <c r="DC3" s="246"/>
      <c r="DD3" s="246"/>
      <c r="DE3" s="258"/>
      <c r="DF3" s="257"/>
      <c r="DG3" s="246"/>
      <c r="DH3" s="246"/>
      <c r="DI3" s="246"/>
      <c r="DJ3" s="246"/>
      <c r="DK3" s="246"/>
      <c r="DL3" s="246"/>
      <c r="DM3" s="246"/>
      <c r="DN3" s="246"/>
      <c r="DO3" s="246"/>
      <c r="DP3" s="246"/>
      <c r="DQ3" s="258"/>
      <c r="DR3" s="257"/>
      <c r="DS3" s="246"/>
      <c r="DT3" s="246"/>
      <c r="DU3" s="246"/>
      <c r="DV3" s="246"/>
      <c r="DW3" s="246"/>
      <c r="DX3" s="246"/>
      <c r="DY3" s="246"/>
      <c r="DZ3" s="246"/>
      <c r="EA3" s="246"/>
      <c r="EB3" s="246"/>
      <c r="EC3" s="258"/>
      <c r="ED3" s="257"/>
      <c r="EE3" s="246"/>
      <c r="EF3" s="246"/>
      <c r="EG3" s="246"/>
      <c r="EH3" s="246"/>
      <c r="EI3" s="246"/>
      <c r="EJ3" s="246"/>
      <c r="EK3" s="246"/>
      <c r="EL3" s="246"/>
      <c r="EM3" s="246"/>
      <c r="EN3" s="246"/>
      <c r="EO3" s="258"/>
      <c r="EP3" s="257"/>
      <c r="EQ3" s="246"/>
      <c r="ER3" s="246"/>
      <c r="ES3" s="246"/>
      <c r="ET3" s="246"/>
      <c r="EU3" s="246"/>
      <c r="EV3" s="246"/>
      <c r="EW3" s="246"/>
      <c r="EX3" s="246"/>
      <c r="EY3" s="246"/>
      <c r="EZ3" s="246"/>
      <c r="FA3" s="258"/>
      <c r="FB3" s="257"/>
      <c r="FC3" s="246"/>
      <c r="FD3" s="246"/>
      <c r="FE3" s="246"/>
      <c r="FF3" s="246"/>
      <c r="FG3" s="246"/>
      <c r="FH3" s="246"/>
      <c r="FI3" s="246"/>
      <c r="FJ3" s="246"/>
      <c r="FK3" s="246"/>
      <c r="FL3" s="246"/>
      <c r="FM3" s="258"/>
      <c r="FN3" s="257"/>
      <c r="FO3" s="246"/>
      <c r="FP3" s="246"/>
      <c r="FQ3" s="246"/>
      <c r="FR3" s="246"/>
      <c r="FS3" s="246"/>
      <c r="FT3" s="246"/>
      <c r="FU3" s="246"/>
      <c r="FV3" s="246"/>
      <c r="FW3" s="246"/>
      <c r="FX3" s="246"/>
      <c r="FY3" s="258"/>
      <c r="FZ3" s="257"/>
      <c r="GA3" s="246"/>
      <c r="GB3" s="246"/>
      <c r="GC3" s="246"/>
      <c r="GD3" s="246"/>
      <c r="GE3" s="246"/>
      <c r="GF3" s="246"/>
      <c r="GG3" s="246"/>
      <c r="GH3" s="246"/>
      <c r="GI3" s="246"/>
      <c r="GJ3" s="246"/>
      <c r="GK3" s="258"/>
      <c r="GL3" s="257"/>
      <c r="GM3" s="246"/>
      <c r="GN3" s="246"/>
      <c r="GO3" s="246"/>
      <c r="GP3" s="246"/>
      <c r="GQ3" s="246"/>
      <c r="GR3" s="246"/>
      <c r="GS3" s="246"/>
      <c r="GT3" s="246"/>
      <c r="GU3" s="246"/>
      <c r="GV3" s="246"/>
      <c r="GW3" s="258"/>
      <c r="GX3" s="257"/>
      <c r="GY3" s="246"/>
      <c r="GZ3" s="246"/>
      <c r="HA3" s="246"/>
      <c r="HB3" s="246"/>
      <c r="HC3" s="246"/>
      <c r="HD3" s="246"/>
      <c r="HE3" s="246"/>
      <c r="HF3" s="246"/>
      <c r="HG3" s="246"/>
      <c r="HH3" s="246"/>
      <c r="HI3" s="258"/>
      <c r="HJ3" s="257"/>
      <c r="HK3" s="246"/>
      <c r="HL3" s="246"/>
      <c r="HM3" s="246"/>
      <c r="HN3" s="246"/>
      <c r="HO3" s="246"/>
      <c r="HP3" s="246"/>
      <c r="HQ3" s="246"/>
      <c r="HR3" s="246"/>
      <c r="HS3" s="246"/>
      <c r="HT3" s="246"/>
      <c r="HU3" s="258"/>
      <c r="HV3" s="257"/>
      <c r="HW3" s="246"/>
      <c r="HX3" s="246"/>
      <c r="HY3" s="246"/>
      <c r="HZ3" s="246"/>
      <c r="IA3" s="246"/>
      <c r="IB3" s="246"/>
      <c r="IC3" s="246"/>
      <c r="ID3" s="246"/>
      <c r="IE3" s="246"/>
      <c r="IF3" s="246"/>
      <c r="IG3" s="258"/>
      <c r="IH3" s="257"/>
      <c r="II3" s="246"/>
      <c r="IJ3" s="246"/>
      <c r="IK3" s="246"/>
      <c r="IL3" s="246"/>
      <c r="IM3" s="246"/>
      <c r="IN3" s="246"/>
      <c r="IO3" s="246"/>
      <c r="IP3" s="246"/>
      <c r="IQ3" s="246"/>
      <c r="IR3" s="246"/>
      <c r="IS3" s="258"/>
      <c r="IT3" s="257"/>
      <c r="IU3" s="246"/>
      <c r="IV3" s="246"/>
      <c r="IW3" s="246"/>
      <c r="IX3" s="246"/>
      <c r="IY3" s="246"/>
      <c r="IZ3" s="246"/>
      <c r="JA3" s="246"/>
      <c r="JB3" s="246"/>
      <c r="JC3" s="246"/>
      <c r="JD3" s="246"/>
      <c r="JE3" s="258"/>
      <c r="JF3" s="257"/>
      <c r="JG3" s="246"/>
      <c r="JH3" s="246"/>
      <c r="JI3" s="246"/>
      <c r="JJ3" s="246"/>
      <c r="JK3" s="246"/>
      <c r="JL3" s="246"/>
      <c r="JM3" s="246"/>
      <c r="JN3" s="246"/>
      <c r="JO3" s="246"/>
      <c r="JP3" s="246"/>
      <c r="JQ3" s="258"/>
      <c r="JR3" s="257"/>
      <c r="JS3" s="246"/>
      <c r="JT3" s="246"/>
      <c r="JU3" s="246"/>
      <c r="JV3" s="246"/>
      <c r="JW3" s="246"/>
      <c r="JX3" s="246"/>
      <c r="JY3" s="246"/>
      <c r="JZ3" s="246"/>
      <c r="KA3" s="246"/>
      <c r="KB3" s="246"/>
      <c r="KC3" s="258"/>
      <c r="KD3" s="257"/>
      <c r="KE3" s="246"/>
      <c r="KF3" s="246"/>
      <c r="KG3" s="246"/>
      <c r="KH3" s="246"/>
      <c r="KI3" s="246"/>
      <c r="KJ3" s="246"/>
      <c r="KK3" s="246"/>
      <c r="KL3" s="246"/>
      <c r="KM3" s="246"/>
      <c r="KN3" s="246"/>
      <c r="KO3" s="258"/>
      <c r="KP3" s="257"/>
      <c r="KQ3" s="246"/>
      <c r="KR3" s="246"/>
      <c r="KS3" s="246"/>
      <c r="KT3" s="246"/>
      <c r="KU3" s="246"/>
      <c r="KV3" s="246"/>
      <c r="KW3" s="246"/>
      <c r="KX3" s="246"/>
      <c r="KY3" s="246"/>
      <c r="KZ3" s="246"/>
      <c r="LA3" s="258"/>
      <c r="LB3" s="257"/>
      <c r="LC3" s="246"/>
      <c r="LD3" s="246"/>
      <c r="LE3" s="246"/>
      <c r="LF3" s="246"/>
      <c r="LG3" s="246"/>
      <c r="LH3" s="246"/>
      <c r="LI3" s="246"/>
      <c r="LJ3" s="246"/>
      <c r="LK3" s="246"/>
      <c r="LL3" s="246"/>
      <c r="LM3" s="258"/>
      <c r="LN3" s="257"/>
      <c r="LO3" s="246"/>
      <c r="LP3" s="246"/>
      <c r="LQ3" s="246"/>
      <c r="LR3" s="246"/>
      <c r="LS3" s="246"/>
      <c r="LT3" s="246"/>
      <c r="LU3" s="246"/>
      <c r="LV3" s="246"/>
      <c r="LW3" s="246"/>
      <c r="LX3" s="246"/>
      <c r="LY3" s="258"/>
      <c r="LZ3" s="257"/>
      <c r="MA3" s="246"/>
      <c r="MB3" s="246"/>
      <c r="MC3" s="246"/>
      <c r="MD3" s="246"/>
      <c r="ME3" s="246"/>
      <c r="MF3" s="246"/>
      <c r="MG3" s="246"/>
      <c r="MH3" s="246"/>
      <c r="MI3" s="246"/>
      <c r="MJ3" s="246"/>
      <c r="MK3" s="258"/>
      <c r="ML3" s="257"/>
      <c r="MM3" s="246"/>
      <c r="MN3" s="246"/>
      <c r="MO3" s="246"/>
      <c r="MP3" s="246"/>
      <c r="MQ3" s="246"/>
      <c r="MR3" s="246"/>
      <c r="MS3" s="246"/>
      <c r="MT3" s="246"/>
      <c r="MU3" s="246"/>
      <c r="MV3" s="246"/>
      <c r="MW3" s="258"/>
      <c r="MX3" s="257"/>
      <c r="MY3" s="246"/>
      <c r="MZ3" s="246"/>
      <c r="NA3" s="246"/>
      <c r="NB3" s="246"/>
      <c r="NC3" s="246"/>
      <c r="ND3" s="246"/>
      <c r="NE3" s="246"/>
      <c r="NF3" s="246"/>
      <c r="NG3" s="246"/>
      <c r="NH3" s="246"/>
      <c r="NI3" s="258"/>
      <c r="NJ3" s="257"/>
      <c r="NK3" s="246"/>
      <c r="NL3" s="246"/>
      <c r="NM3" s="246"/>
      <c r="NN3" s="246"/>
      <c r="NO3" s="246"/>
      <c r="NP3" s="246"/>
      <c r="NQ3" s="246"/>
      <c r="NR3" s="246"/>
      <c r="NS3" s="246"/>
      <c r="NT3" s="246"/>
      <c r="NU3" s="258"/>
      <c r="NV3" s="257"/>
      <c r="NW3" s="246"/>
      <c r="NX3" s="246"/>
      <c r="NY3" s="246"/>
      <c r="NZ3" s="246"/>
      <c r="OA3" s="246"/>
      <c r="OB3" s="246"/>
      <c r="OC3" s="246"/>
      <c r="OD3" s="246"/>
      <c r="OE3" s="246"/>
      <c r="OF3" s="246"/>
      <c r="OG3" s="258"/>
      <c r="OH3" s="257"/>
      <c r="OI3" s="246"/>
      <c r="OJ3" s="246"/>
      <c r="OK3" s="246"/>
      <c r="OL3" s="246"/>
      <c r="OM3" s="246"/>
      <c r="ON3" s="246"/>
      <c r="OO3" s="246"/>
      <c r="OP3" s="246"/>
      <c r="OQ3" s="246"/>
      <c r="OR3" s="246"/>
      <c r="OS3" s="258"/>
      <c r="OT3" s="257"/>
      <c r="OU3" s="246"/>
      <c r="OV3" s="246"/>
      <c r="OW3" s="246"/>
      <c r="OX3" s="246"/>
      <c r="OY3" s="246"/>
      <c r="OZ3" s="246"/>
      <c r="PA3" s="246"/>
      <c r="PB3" s="246"/>
      <c r="PC3" s="246"/>
      <c r="PD3" s="246"/>
      <c r="PE3" s="258"/>
      <c r="PF3" s="257"/>
      <c r="PG3" s="246"/>
      <c r="PH3" s="246"/>
      <c r="PI3" s="246"/>
      <c r="PJ3" s="246"/>
      <c r="PK3" s="246"/>
      <c r="PL3" s="246"/>
      <c r="PM3" s="246"/>
      <c r="PN3" s="246"/>
      <c r="PO3" s="246"/>
      <c r="PP3" s="246"/>
      <c r="PQ3" s="258"/>
      <c r="PR3" s="257"/>
      <c r="PS3" s="246"/>
      <c r="PT3" s="246"/>
      <c r="PU3" s="246"/>
      <c r="PV3" s="246"/>
      <c r="PW3" s="246"/>
      <c r="PX3" s="246"/>
      <c r="PY3" s="246"/>
      <c r="PZ3" s="246"/>
      <c r="QA3" s="246"/>
      <c r="QB3" s="246"/>
      <c r="QC3" s="258"/>
      <c r="QD3" s="257"/>
      <c r="QE3" s="246"/>
      <c r="QF3" s="246"/>
      <c r="QG3" s="246"/>
      <c r="QH3" s="246"/>
      <c r="QI3" s="246"/>
      <c r="QJ3" s="246"/>
      <c r="QK3" s="246"/>
      <c r="QL3" s="246"/>
      <c r="QM3" s="246"/>
      <c r="QN3" s="246"/>
      <c r="QO3" s="258"/>
      <c r="QP3" s="257"/>
      <c r="QQ3" s="246"/>
      <c r="QR3" s="246"/>
      <c r="QS3" s="246"/>
      <c r="QT3" s="246"/>
      <c r="QU3" s="246"/>
      <c r="QV3" s="246"/>
      <c r="QW3" s="246"/>
      <c r="QX3" s="246"/>
      <c r="QY3" s="246"/>
      <c r="QZ3" s="246"/>
      <c r="RA3" s="258"/>
      <c r="RB3" s="257"/>
      <c r="RC3" s="246"/>
      <c r="RD3" s="246"/>
      <c r="RE3" s="246"/>
      <c r="RF3" s="246"/>
      <c r="RG3" s="246"/>
      <c r="RH3" s="246"/>
      <c r="RI3" s="246"/>
      <c r="RJ3" s="246"/>
      <c r="RK3" s="246"/>
      <c r="RL3" s="246"/>
      <c r="RM3" s="247"/>
    </row>
    <row r="4" spans="2:481" s="212" customFormat="1" ht="5.25" customHeight="1">
      <c r="B4" s="248"/>
      <c r="C4" s="240"/>
      <c r="D4" s="240"/>
      <c r="E4" s="240"/>
      <c r="F4" s="240"/>
      <c r="G4" s="240"/>
      <c r="H4" s="240"/>
      <c r="I4" s="240"/>
      <c r="J4" s="240"/>
      <c r="K4" s="240"/>
      <c r="L4" s="240"/>
      <c r="M4" s="256"/>
      <c r="N4" s="259"/>
      <c r="O4" s="249"/>
      <c r="P4" s="249"/>
      <c r="Q4" s="249"/>
      <c r="R4" s="249"/>
      <c r="S4" s="249"/>
      <c r="T4" s="249"/>
      <c r="U4" s="249"/>
      <c r="V4" s="249"/>
      <c r="W4" s="249"/>
      <c r="X4" s="249"/>
      <c r="Y4" s="260"/>
      <c r="Z4" s="259"/>
      <c r="AA4" s="249"/>
      <c r="AB4" s="249"/>
      <c r="AC4" s="249"/>
      <c r="AD4" s="249"/>
      <c r="AE4" s="249"/>
      <c r="AF4" s="249"/>
      <c r="AG4" s="249"/>
      <c r="AH4" s="249"/>
      <c r="AI4" s="249"/>
      <c r="AJ4" s="249"/>
      <c r="AK4" s="260"/>
      <c r="AL4" s="259"/>
      <c r="AM4" s="249"/>
      <c r="AN4" s="249"/>
      <c r="AO4" s="249"/>
      <c r="AP4" s="249"/>
      <c r="AQ4" s="249"/>
      <c r="AR4" s="249"/>
      <c r="AS4" s="249"/>
      <c r="AT4" s="249"/>
      <c r="AU4" s="249"/>
      <c r="AV4" s="249"/>
      <c r="AW4" s="260"/>
      <c r="AX4" s="259"/>
      <c r="AY4" s="249"/>
      <c r="AZ4" s="249"/>
      <c r="BA4" s="249"/>
      <c r="BB4" s="249"/>
      <c r="BC4" s="249"/>
      <c r="BD4" s="249"/>
      <c r="BE4" s="249"/>
      <c r="BF4" s="249"/>
      <c r="BG4" s="249"/>
      <c r="BH4" s="249"/>
      <c r="BI4" s="260"/>
      <c r="BJ4" s="249"/>
      <c r="BK4" s="249"/>
      <c r="BL4" s="249"/>
      <c r="BM4" s="249"/>
      <c r="BN4" s="249"/>
      <c r="BO4" s="249"/>
      <c r="BP4" s="249"/>
      <c r="BQ4" s="249"/>
      <c r="BR4" s="249"/>
      <c r="BS4" s="249"/>
      <c r="BT4" s="249"/>
      <c r="BU4" s="260"/>
      <c r="BV4" s="259"/>
      <c r="BW4" s="249"/>
      <c r="BX4" s="249"/>
      <c r="BY4" s="249"/>
      <c r="BZ4" s="249"/>
      <c r="CA4" s="249"/>
      <c r="CB4" s="249"/>
      <c r="CC4" s="249"/>
      <c r="CD4" s="249"/>
      <c r="CE4" s="249"/>
      <c r="CF4" s="249"/>
      <c r="CG4" s="260"/>
      <c r="CH4" s="259"/>
      <c r="CI4" s="249"/>
      <c r="CJ4" s="249"/>
      <c r="CK4" s="249"/>
      <c r="CL4" s="249"/>
      <c r="CM4" s="249"/>
      <c r="CN4" s="249"/>
      <c r="CO4" s="249"/>
      <c r="CP4" s="249"/>
      <c r="CQ4" s="249"/>
      <c r="CR4" s="249"/>
      <c r="CS4" s="260"/>
      <c r="CT4" s="259"/>
      <c r="CU4" s="249"/>
      <c r="CV4" s="249"/>
      <c r="CW4" s="249"/>
      <c r="CX4" s="249"/>
      <c r="CY4" s="249"/>
      <c r="CZ4" s="249"/>
      <c r="DA4" s="249"/>
      <c r="DB4" s="249"/>
      <c r="DC4" s="249"/>
      <c r="DD4" s="249"/>
      <c r="DE4" s="260"/>
      <c r="DF4" s="259"/>
      <c r="DG4" s="249"/>
      <c r="DH4" s="249"/>
      <c r="DI4" s="249"/>
      <c r="DJ4" s="249"/>
      <c r="DK4" s="249"/>
      <c r="DL4" s="249"/>
      <c r="DM4" s="249"/>
      <c r="DN4" s="249"/>
      <c r="DO4" s="249"/>
      <c r="DP4" s="249"/>
      <c r="DQ4" s="260"/>
      <c r="DR4" s="259"/>
      <c r="DS4" s="249"/>
      <c r="DT4" s="249"/>
      <c r="DU4" s="249"/>
      <c r="DV4" s="249"/>
      <c r="DW4" s="249"/>
      <c r="DX4" s="249"/>
      <c r="DY4" s="249"/>
      <c r="DZ4" s="249"/>
      <c r="EA4" s="249"/>
      <c r="EB4" s="249"/>
      <c r="EC4" s="260"/>
      <c r="ED4" s="259"/>
      <c r="EE4" s="249"/>
      <c r="EF4" s="249"/>
      <c r="EG4" s="249"/>
      <c r="EH4" s="249"/>
      <c r="EI4" s="249"/>
      <c r="EJ4" s="249"/>
      <c r="EK4" s="249"/>
      <c r="EL4" s="249"/>
      <c r="EM4" s="249"/>
      <c r="EN4" s="249"/>
      <c r="EO4" s="260"/>
      <c r="EP4" s="259"/>
      <c r="EQ4" s="249"/>
      <c r="ER4" s="249"/>
      <c r="ES4" s="249"/>
      <c r="ET4" s="249"/>
      <c r="EU4" s="249"/>
      <c r="EV4" s="249"/>
      <c r="EW4" s="249"/>
      <c r="EX4" s="249"/>
      <c r="EY4" s="249"/>
      <c r="EZ4" s="249"/>
      <c r="FA4" s="260"/>
      <c r="FB4" s="259"/>
      <c r="FC4" s="249"/>
      <c r="FD4" s="249"/>
      <c r="FE4" s="249"/>
      <c r="FF4" s="249"/>
      <c r="FG4" s="249"/>
      <c r="FH4" s="249"/>
      <c r="FI4" s="249"/>
      <c r="FJ4" s="249"/>
      <c r="FK4" s="249"/>
      <c r="FL4" s="249"/>
      <c r="FM4" s="260"/>
      <c r="FN4" s="259"/>
      <c r="FO4" s="249"/>
      <c r="FP4" s="249"/>
      <c r="FQ4" s="249"/>
      <c r="FR4" s="249"/>
      <c r="FS4" s="249"/>
      <c r="FT4" s="249"/>
      <c r="FU4" s="249"/>
      <c r="FV4" s="249"/>
      <c r="FW4" s="249"/>
      <c r="FX4" s="249"/>
      <c r="FY4" s="260"/>
      <c r="FZ4" s="259"/>
      <c r="GA4" s="249"/>
      <c r="GB4" s="249"/>
      <c r="GC4" s="249"/>
      <c r="GD4" s="249"/>
      <c r="GE4" s="249"/>
      <c r="GF4" s="249"/>
      <c r="GG4" s="249"/>
      <c r="GH4" s="249"/>
      <c r="GI4" s="249"/>
      <c r="GJ4" s="249"/>
      <c r="GK4" s="260"/>
      <c r="GL4" s="259"/>
      <c r="GM4" s="249"/>
      <c r="GN4" s="249"/>
      <c r="GO4" s="249"/>
      <c r="GP4" s="249"/>
      <c r="GQ4" s="249"/>
      <c r="GR4" s="249"/>
      <c r="GS4" s="249"/>
      <c r="GT4" s="249"/>
      <c r="GU4" s="249"/>
      <c r="GV4" s="249"/>
      <c r="GW4" s="260"/>
      <c r="GX4" s="259"/>
      <c r="GY4" s="249"/>
      <c r="GZ4" s="249"/>
      <c r="HA4" s="249"/>
      <c r="HB4" s="249"/>
      <c r="HC4" s="249"/>
      <c r="HD4" s="249"/>
      <c r="HE4" s="249"/>
      <c r="HF4" s="249"/>
      <c r="HG4" s="249"/>
      <c r="HH4" s="249"/>
      <c r="HI4" s="260"/>
      <c r="HJ4" s="259"/>
      <c r="HK4" s="249"/>
      <c r="HL4" s="249"/>
      <c r="HM4" s="249"/>
      <c r="HN4" s="249"/>
      <c r="HO4" s="249"/>
      <c r="HP4" s="249"/>
      <c r="HQ4" s="249"/>
      <c r="HR4" s="249"/>
      <c r="HS4" s="249"/>
      <c r="HT4" s="249"/>
      <c r="HU4" s="260"/>
      <c r="HV4" s="259"/>
      <c r="HW4" s="249"/>
      <c r="HX4" s="249"/>
      <c r="HY4" s="249"/>
      <c r="HZ4" s="249"/>
      <c r="IA4" s="249"/>
      <c r="IB4" s="249"/>
      <c r="IC4" s="249"/>
      <c r="ID4" s="249"/>
      <c r="IE4" s="249"/>
      <c r="IF4" s="249"/>
      <c r="IG4" s="260"/>
      <c r="IH4" s="259"/>
      <c r="II4" s="249"/>
      <c r="IJ4" s="249"/>
      <c r="IK4" s="249"/>
      <c r="IL4" s="249"/>
      <c r="IM4" s="249"/>
      <c r="IN4" s="249"/>
      <c r="IO4" s="249"/>
      <c r="IP4" s="249"/>
      <c r="IQ4" s="249"/>
      <c r="IR4" s="249"/>
      <c r="IS4" s="260"/>
      <c r="IT4" s="259"/>
      <c r="IU4" s="249"/>
      <c r="IV4" s="249"/>
      <c r="IW4" s="249"/>
      <c r="IX4" s="249"/>
      <c r="IY4" s="249"/>
      <c r="IZ4" s="249"/>
      <c r="JA4" s="249"/>
      <c r="JB4" s="249"/>
      <c r="JC4" s="249"/>
      <c r="JD4" s="249"/>
      <c r="JE4" s="260"/>
      <c r="JF4" s="259"/>
      <c r="JG4" s="249"/>
      <c r="JH4" s="249"/>
      <c r="JI4" s="249"/>
      <c r="JJ4" s="249"/>
      <c r="JK4" s="249"/>
      <c r="JL4" s="249"/>
      <c r="JM4" s="249"/>
      <c r="JN4" s="249"/>
      <c r="JO4" s="249"/>
      <c r="JP4" s="249"/>
      <c r="JQ4" s="260"/>
      <c r="JR4" s="259"/>
      <c r="JS4" s="249"/>
      <c r="JT4" s="249"/>
      <c r="JU4" s="249"/>
      <c r="JV4" s="249"/>
      <c r="JW4" s="249"/>
      <c r="JX4" s="249"/>
      <c r="JY4" s="249"/>
      <c r="JZ4" s="249"/>
      <c r="KA4" s="249"/>
      <c r="KB4" s="249"/>
      <c r="KC4" s="260"/>
      <c r="KD4" s="259"/>
      <c r="KE4" s="249"/>
      <c r="KF4" s="249"/>
      <c r="KG4" s="249"/>
      <c r="KH4" s="249"/>
      <c r="KI4" s="249"/>
      <c r="KJ4" s="249"/>
      <c r="KK4" s="249"/>
      <c r="KL4" s="249"/>
      <c r="KM4" s="249"/>
      <c r="KN4" s="249"/>
      <c r="KO4" s="260"/>
      <c r="KP4" s="259"/>
      <c r="KQ4" s="249"/>
      <c r="KR4" s="249"/>
      <c r="KS4" s="249"/>
      <c r="KT4" s="249"/>
      <c r="KU4" s="249"/>
      <c r="KV4" s="249"/>
      <c r="KW4" s="249"/>
      <c r="KX4" s="249"/>
      <c r="KY4" s="249"/>
      <c r="KZ4" s="249"/>
      <c r="LA4" s="260"/>
      <c r="LB4" s="259"/>
      <c r="LC4" s="249"/>
      <c r="LD4" s="249"/>
      <c r="LE4" s="249"/>
      <c r="LF4" s="249"/>
      <c r="LG4" s="249"/>
      <c r="LH4" s="249"/>
      <c r="LI4" s="249"/>
      <c r="LJ4" s="249"/>
      <c r="LK4" s="249"/>
      <c r="LL4" s="249"/>
      <c r="LM4" s="260"/>
      <c r="LN4" s="259"/>
      <c r="LO4" s="249"/>
      <c r="LP4" s="249"/>
      <c r="LQ4" s="249"/>
      <c r="LR4" s="249"/>
      <c r="LS4" s="249"/>
      <c r="LT4" s="249"/>
      <c r="LU4" s="249"/>
      <c r="LV4" s="249"/>
      <c r="LW4" s="249"/>
      <c r="LX4" s="249"/>
      <c r="LY4" s="260"/>
      <c r="LZ4" s="259"/>
      <c r="MA4" s="249"/>
      <c r="MB4" s="249"/>
      <c r="MC4" s="249"/>
      <c r="MD4" s="249"/>
      <c r="ME4" s="249"/>
      <c r="MF4" s="249"/>
      <c r="MG4" s="249"/>
      <c r="MH4" s="249"/>
      <c r="MI4" s="249"/>
      <c r="MJ4" s="249"/>
      <c r="MK4" s="260"/>
      <c r="ML4" s="259"/>
      <c r="MM4" s="249"/>
      <c r="MN4" s="249"/>
      <c r="MO4" s="249"/>
      <c r="MP4" s="249"/>
      <c r="MQ4" s="249"/>
      <c r="MR4" s="249"/>
      <c r="MS4" s="249"/>
      <c r="MT4" s="249"/>
      <c r="MU4" s="249"/>
      <c r="MV4" s="249"/>
      <c r="MW4" s="260"/>
      <c r="MX4" s="259"/>
      <c r="MY4" s="249"/>
      <c r="MZ4" s="249"/>
      <c r="NA4" s="249"/>
      <c r="NB4" s="249"/>
      <c r="NC4" s="249"/>
      <c r="ND4" s="249"/>
      <c r="NE4" s="249"/>
      <c r="NF4" s="249"/>
      <c r="NG4" s="249"/>
      <c r="NH4" s="249"/>
      <c r="NI4" s="260"/>
      <c r="NJ4" s="259"/>
      <c r="NK4" s="249"/>
      <c r="NL4" s="249"/>
      <c r="NM4" s="249"/>
      <c r="NN4" s="249"/>
      <c r="NO4" s="249"/>
      <c r="NP4" s="249"/>
      <c r="NQ4" s="249"/>
      <c r="NR4" s="249"/>
      <c r="NS4" s="249"/>
      <c r="NT4" s="249"/>
      <c r="NU4" s="260"/>
      <c r="NV4" s="259"/>
      <c r="NW4" s="249"/>
      <c r="NX4" s="249"/>
      <c r="NY4" s="249"/>
      <c r="NZ4" s="249"/>
      <c r="OA4" s="249"/>
      <c r="OB4" s="249"/>
      <c r="OC4" s="249"/>
      <c r="OD4" s="249"/>
      <c r="OE4" s="249"/>
      <c r="OF4" s="249"/>
      <c r="OG4" s="260"/>
      <c r="OH4" s="259"/>
      <c r="OI4" s="249"/>
      <c r="OJ4" s="249"/>
      <c r="OK4" s="249"/>
      <c r="OL4" s="249"/>
      <c r="OM4" s="249"/>
      <c r="ON4" s="249"/>
      <c r="OO4" s="249"/>
      <c r="OP4" s="249"/>
      <c r="OQ4" s="249"/>
      <c r="OR4" s="249"/>
      <c r="OS4" s="260"/>
      <c r="OT4" s="259"/>
      <c r="OU4" s="249"/>
      <c r="OV4" s="249"/>
      <c r="OW4" s="249"/>
      <c r="OX4" s="249"/>
      <c r="OY4" s="249"/>
      <c r="OZ4" s="249"/>
      <c r="PA4" s="249"/>
      <c r="PB4" s="249"/>
      <c r="PC4" s="249"/>
      <c r="PD4" s="249"/>
      <c r="PE4" s="260"/>
      <c r="PF4" s="259"/>
      <c r="PG4" s="249"/>
      <c r="PH4" s="249"/>
      <c r="PI4" s="249"/>
      <c r="PJ4" s="249"/>
      <c r="PK4" s="249"/>
      <c r="PL4" s="249"/>
      <c r="PM4" s="249"/>
      <c r="PN4" s="249"/>
      <c r="PO4" s="249"/>
      <c r="PP4" s="249"/>
      <c r="PQ4" s="260"/>
      <c r="PR4" s="259"/>
      <c r="PS4" s="249"/>
      <c r="PT4" s="249"/>
      <c r="PU4" s="249"/>
      <c r="PV4" s="249"/>
      <c r="PW4" s="249"/>
      <c r="PX4" s="249"/>
      <c r="PY4" s="249"/>
      <c r="PZ4" s="249"/>
      <c r="QA4" s="249"/>
      <c r="QB4" s="249"/>
      <c r="QC4" s="260"/>
      <c r="QD4" s="259"/>
      <c r="QE4" s="249"/>
      <c r="QF4" s="249"/>
      <c r="QG4" s="249"/>
      <c r="QH4" s="249"/>
      <c r="QI4" s="249"/>
      <c r="QJ4" s="249"/>
      <c r="QK4" s="249"/>
      <c r="QL4" s="249"/>
      <c r="QM4" s="249"/>
      <c r="QN4" s="249"/>
      <c r="QO4" s="260"/>
      <c r="QP4" s="259"/>
      <c r="QQ4" s="249"/>
      <c r="QR4" s="249"/>
      <c r="QS4" s="249"/>
      <c r="QT4" s="249"/>
      <c r="QU4" s="249"/>
      <c r="QV4" s="249"/>
      <c r="QW4" s="249"/>
      <c r="QX4" s="249"/>
      <c r="QY4" s="249"/>
      <c r="QZ4" s="249"/>
      <c r="RA4" s="260"/>
      <c r="RB4" s="259"/>
      <c r="RC4" s="249"/>
      <c r="RD4" s="249"/>
      <c r="RE4" s="249"/>
      <c r="RF4" s="249"/>
      <c r="RG4" s="249"/>
      <c r="RH4" s="249"/>
      <c r="RI4" s="249"/>
      <c r="RJ4" s="249"/>
      <c r="RK4" s="249"/>
      <c r="RL4" s="249"/>
      <c r="RM4" s="250"/>
    </row>
    <row r="5" spans="2:481" ht="17.25" thickBot="1">
      <c r="B5" s="358" t="str">
        <f>IF(UI!D6="","",UI!D6)</f>
        <v/>
      </c>
      <c r="C5" s="359"/>
      <c r="D5" s="359"/>
      <c r="E5" s="359"/>
      <c r="F5" s="359"/>
      <c r="G5" s="359"/>
      <c r="H5" s="359"/>
      <c r="I5" s="359"/>
      <c r="J5" s="359"/>
      <c r="K5" s="359"/>
      <c r="L5" s="359"/>
      <c r="M5" s="360"/>
      <c r="N5" s="275"/>
      <c r="O5" s="276"/>
      <c r="P5" s="276"/>
      <c r="Q5" s="276"/>
      <c r="R5" s="276"/>
      <c r="S5" s="276"/>
      <c r="T5" s="276"/>
      <c r="U5" s="276"/>
      <c r="V5" s="276"/>
      <c r="W5" s="276"/>
      <c r="X5" s="276"/>
      <c r="Y5" s="277"/>
      <c r="Z5" s="275"/>
      <c r="AA5" s="276"/>
      <c r="AB5" s="276"/>
      <c r="AC5" s="276"/>
      <c r="AD5" s="276"/>
      <c r="AE5" s="276"/>
      <c r="AF5" s="276"/>
      <c r="AG5" s="276"/>
      <c r="AH5" s="276"/>
      <c r="AI5" s="276"/>
      <c r="AJ5" s="276"/>
      <c r="AK5" s="277"/>
      <c r="AL5" s="275"/>
      <c r="AM5" s="276"/>
      <c r="AN5" s="276"/>
      <c r="AO5" s="276"/>
      <c r="AP5" s="276"/>
      <c r="AQ5" s="276"/>
      <c r="AR5" s="276"/>
      <c r="AS5" s="276"/>
      <c r="AT5" s="276"/>
      <c r="AU5" s="276"/>
      <c r="AV5" s="276"/>
      <c r="AW5" s="277"/>
      <c r="AX5" s="275"/>
      <c r="AY5" s="276"/>
      <c r="AZ5" s="276"/>
      <c r="BA5" s="276"/>
      <c r="BB5" s="276"/>
      <c r="BC5" s="276"/>
      <c r="BD5" s="276"/>
      <c r="BE5" s="276"/>
      <c r="BF5" s="276"/>
      <c r="BG5" s="276"/>
      <c r="BH5" s="276"/>
      <c r="BI5" s="277"/>
      <c r="BJ5" s="276"/>
      <c r="BK5" s="276"/>
      <c r="BL5" s="276"/>
      <c r="BM5" s="276"/>
      <c r="BN5" s="276"/>
      <c r="BO5" s="276"/>
      <c r="BP5" s="276"/>
      <c r="BQ5" s="276"/>
      <c r="BR5" s="276"/>
      <c r="BS5" s="276"/>
      <c r="BT5" s="276"/>
      <c r="BU5" s="277"/>
      <c r="BV5" s="275"/>
      <c r="BW5" s="276"/>
      <c r="BX5" s="276"/>
      <c r="BY5" s="276"/>
      <c r="BZ5" s="276"/>
      <c r="CA5" s="276"/>
      <c r="CB5" s="276"/>
      <c r="CC5" s="276"/>
      <c r="CD5" s="276"/>
      <c r="CE5" s="276"/>
      <c r="CF5" s="276"/>
      <c r="CG5" s="277"/>
      <c r="CH5" s="275"/>
      <c r="CI5" s="276"/>
      <c r="CJ5" s="276"/>
      <c r="CK5" s="276"/>
      <c r="CL5" s="276"/>
      <c r="CM5" s="276"/>
      <c r="CN5" s="276"/>
      <c r="CO5" s="276"/>
      <c r="CP5" s="276"/>
      <c r="CQ5" s="276"/>
      <c r="CR5" s="276"/>
      <c r="CS5" s="277"/>
      <c r="CT5" s="275"/>
      <c r="CU5" s="276"/>
      <c r="CV5" s="276"/>
      <c r="CW5" s="276"/>
      <c r="CX5" s="276"/>
      <c r="CY5" s="276"/>
      <c r="CZ5" s="276"/>
      <c r="DA5" s="276"/>
      <c r="DB5" s="276"/>
      <c r="DC5" s="276"/>
      <c r="DD5" s="276"/>
      <c r="DE5" s="277"/>
      <c r="DF5" s="275"/>
      <c r="DG5" s="276"/>
      <c r="DH5" s="276"/>
      <c r="DI5" s="276"/>
      <c r="DJ5" s="276"/>
      <c r="DK5" s="276"/>
      <c r="DL5" s="276"/>
      <c r="DM5" s="276"/>
      <c r="DN5" s="276"/>
      <c r="DO5" s="276"/>
      <c r="DP5" s="276"/>
      <c r="DQ5" s="277"/>
      <c r="DR5" s="275"/>
      <c r="DS5" s="276"/>
      <c r="DT5" s="276"/>
      <c r="DU5" s="276"/>
      <c r="DV5" s="276"/>
      <c r="DW5" s="276"/>
      <c r="DX5" s="276"/>
      <c r="DY5" s="276"/>
      <c r="DZ5" s="276"/>
      <c r="EA5" s="276"/>
      <c r="EB5" s="276"/>
      <c r="EC5" s="277"/>
      <c r="ED5" s="275"/>
      <c r="EE5" s="276"/>
      <c r="EF5" s="276"/>
      <c r="EG5" s="276"/>
      <c r="EH5" s="276"/>
      <c r="EI5" s="276"/>
      <c r="EJ5" s="276"/>
      <c r="EK5" s="276"/>
      <c r="EL5" s="276"/>
      <c r="EM5" s="276"/>
      <c r="EN5" s="276"/>
      <c r="EO5" s="277"/>
      <c r="EP5" s="275"/>
      <c r="EQ5" s="276"/>
      <c r="ER5" s="276"/>
      <c r="ES5" s="276"/>
      <c r="ET5" s="276"/>
      <c r="EU5" s="276"/>
      <c r="EV5" s="276"/>
      <c r="EW5" s="276"/>
      <c r="EX5" s="276"/>
      <c r="EY5" s="276"/>
      <c r="EZ5" s="276"/>
      <c r="FA5" s="277"/>
      <c r="FB5" s="275"/>
      <c r="FC5" s="276"/>
      <c r="FD5" s="276"/>
      <c r="FE5" s="276"/>
      <c r="FF5" s="276"/>
      <c r="FG5" s="276"/>
      <c r="FH5" s="276"/>
      <c r="FI5" s="276"/>
      <c r="FJ5" s="276"/>
      <c r="FK5" s="276"/>
      <c r="FL5" s="276"/>
      <c r="FM5" s="277"/>
      <c r="FN5" s="275"/>
      <c r="FO5" s="276"/>
      <c r="FP5" s="276"/>
      <c r="FQ5" s="276"/>
      <c r="FR5" s="276"/>
      <c r="FS5" s="276"/>
      <c r="FT5" s="276"/>
      <c r="FU5" s="276"/>
      <c r="FV5" s="276"/>
      <c r="FW5" s="276"/>
      <c r="FX5" s="276"/>
      <c r="FY5" s="277"/>
      <c r="FZ5" s="275"/>
      <c r="GA5" s="276"/>
      <c r="GB5" s="276"/>
      <c r="GC5" s="276"/>
      <c r="GD5" s="276"/>
      <c r="GE5" s="276"/>
      <c r="GF5" s="276"/>
      <c r="GG5" s="276"/>
      <c r="GH5" s="276"/>
      <c r="GI5" s="276"/>
      <c r="GJ5" s="276"/>
      <c r="GK5" s="277"/>
      <c r="GL5" s="275"/>
      <c r="GM5" s="276"/>
      <c r="GN5" s="276"/>
      <c r="GO5" s="276"/>
      <c r="GP5" s="276"/>
      <c r="GQ5" s="276"/>
      <c r="GR5" s="276"/>
      <c r="GS5" s="276"/>
      <c r="GT5" s="276"/>
      <c r="GU5" s="276"/>
      <c r="GV5" s="276"/>
      <c r="GW5" s="277"/>
      <c r="GX5" s="275"/>
      <c r="GY5" s="276"/>
      <c r="GZ5" s="276"/>
      <c r="HA5" s="276"/>
      <c r="HB5" s="276"/>
      <c r="HC5" s="276"/>
      <c r="HD5" s="276"/>
      <c r="HE5" s="276"/>
      <c r="HF5" s="276"/>
      <c r="HG5" s="276"/>
      <c r="HH5" s="276"/>
      <c r="HI5" s="277"/>
      <c r="HJ5" s="275"/>
      <c r="HK5" s="276"/>
      <c r="HL5" s="276"/>
      <c r="HM5" s="276"/>
      <c r="HN5" s="276"/>
      <c r="HO5" s="276"/>
      <c r="HP5" s="276"/>
      <c r="HQ5" s="276"/>
      <c r="HR5" s="276"/>
      <c r="HS5" s="276"/>
      <c r="HT5" s="276"/>
      <c r="HU5" s="277"/>
      <c r="HV5" s="275"/>
      <c r="HW5" s="276"/>
      <c r="HX5" s="276"/>
      <c r="HY5" s="276"/>
      <c r="HZ5" s="276"/>
      <c r="IA5" s="276"/>
      <c r="IB5" s="276"/>
      <c r="IC5" s="276"/>
      <c r="ID5" s="276"/>
      <c r="IE5" s="276"/>
      <c r="IF5" s="276"/>
      <c r="IG5" s="277"/>
      <c r="IH5" s="275"/>
      <c r="II5" s="276"/>
      <c r="IJ5" s="276"/>
      <c r="IK5" s="276"/>
      <c r="IL5" s="276"/>
      <c r="IM5" s="276"/>
      <c r="IN5" s="276"/>
      <c r="IO5" s="276"/>
      <c r="IP5" s="276"/>
      <c r="IQ5" s="276"/>
      <c r="IR5" s="276"/>
      <c r="IS5" s="277"/>
      <c r="IT5" s="275"/>
      <c r="IU5" s="276"/>
      <c r="IV5" s="276"/>
      <c r="IW5" s="276"/>
      <c r="IX5" s="276"/>
      <c r="IY5" s="276"/>
      <c r="IZ5" s="276"/>
      <c r="JA5" s="276"/>
      <c r="JB5" s="276"/>
      <c r="JC5" s="276"/>
      <c r="JD5" s="276"/>
      <c r="JE5" s="277"/>
      <c r="JF5" s="275"/>
      <c r="JG5" s="276"/>
      <c r="JH5" s="276"/>
      <c r="JI5" s="276"/>
      <c r="JJ5" s="276"/>
      <c r="JK5" s="276"/>
      <c r="JL5" s="276"/>
      <c r="JM5" s="276"/>
      <c r="JN5" s="276"/>
      <c r="JO5" s="276"/>
      <c r="JP5" s="276"/>
      <c r="JQ5" s="277"/>
      <c r="JR5" s="275"/>
      <c r="JS5" s="276"/>
      <c r="JT5" s="276"/>
      <c r="JU5" s="276"/>
      <c r="JV5" s="276"/>
      <c r="JW5" s="276"/>
      <c r="JX5" s="276"/>
      <c r="JY5" s="276"/>
      <c r="JZ5" s="276"/>
      <c r="KA5" s="276"/>
      <c r="KB5" s="276"/>
      <c r="KC5" s="277"/>
      <c r="KD5" s="275"/>
      <c r="KE5" s="276"/>
      <c r="KF5" s="276"/>
      <c r="KG5" s="276"/>
      <c r="KH5" s="276"/>
      <c r="KI5" s="276"/>
      <c r="KJ5" s="276"/>
      <c r="KK5" s="276"/>
      <c r="KL5" s="276"/>
      <c r="KM5" s="276"/>
      <c r="KN5" s="276"/>
      <c r="KO5" s="277"/>
      <c r="KP5" s="275"/>
      <c r="KQ5" s="276"/>
      <c r="KR5" s="276"/>
      <c r="KS5" s="276"/>
      <c r="KT5" s="276"/>
      <c r="KU5" s="276"/>
      <c r="KV5" s="276"/>
      <c r="KW5" s="276"/>
      <c r="KX5" s="276"/>
      <c r="KY5" s="276"/>
      <c r="KZ5" s="276"/>
      <c r="LA5" s="277"/>
      <c r="LB5" s="275"/>
      <c r="LC5" s="276"/>
      <c r="LD5" s="276"/>
      <c r="LE5" s="276"/>
      <c r="LF5" s="276"/>
      <c r="LG5" s="276"/>
      <c r="LH5" s="276"/>
      <c r="LI5" s="276"/>
      <c r="LJ5" s="276"/>
      <c r="LK5" s="276"/>
      <c r="LL5" s="276"/>
      <c r="LM5" s="277"/>
      <c r="LN5" s="275"/>
      <c r="LO5" s="276"/>
      <c r="LP5" s="276"/>
      <c r="LQ5" s="276"/>
      <c r="LR5" s="276"/>
      <c r="LS5" s="276"/>
      <c r="LT5" s="276"/>
      <c r="LU5" s="276"/>
      <c r="LV5" s="276"/>
      <c r="LW5" s="276"/>
      <c r="LX5" s="276"/>
      <c r="LY5" s="277"/>
      <c r="LZ5" s="275"/>
      <c r="MA5" s="276"/>
      <c r="MB5" s="276"/>
      <c r="MC5" s="276"/>
      <c r="MD5" s="276"/>
      <c r="ME5" s="276"/>
      <c r="MF5" s="276"/>
      <c r="MG5" s="276"/>
      <c r="MH5" s="276"/>
      <c r="MI5" s="276"/>
      <c r="MJ5" s="276"/>
      <c r="MK5" s="277"/>
      <c r="ML5" s="275"/>
      <c r="MM5" s="276"/>
      <c r="MN5" s="276"/>
      <c r="MO5" s="276"/>
      <c r="MP5" s="276"/>
      <c r="MQ5" s="276"/>
      <c r="MR5" s="276"/>
      <c r="MS5" s="276"/>
      <c r="MT5" s="276"/>
      <c r="MU5" s="276"/>
      <c r="MV5" s="276"/>
      <c r="MW5" s="277"/>
      <c r="MX5" s="275"/>
      <c r="MY5" s="276"/>
      <c r="MZ5" s="276"/>
      <c r="NA5" s="276"/>
      <c r="NB5" s="276"/>
      <c r="NC5" s="276"/>
      <c r="ND5" s="276"/>
      <c r="NE5" s="276"/>
      <c r="NF5" s="276"/>
      <c r="NG5" s="276"/>
      <c r="NH5" s="276"/>
      <c r="NI5" s="277"/>
      <c r="NJ5" s="275"/>
      <c r="NK5" s="276"/>
      <c r="NL5" s="276"/>
      <c r="NM5" s="276"/>
      <c r="NN5" s="276"/>
      <c r="NO5" s="276"/>
      <c r="NP5" s="276"/>
      <c r="NQ5" s="276"/>
      <c r="NR5" s="276"/>
      <c r="NS5" s="276"/>
      <c r="NT5" s="276"/>
      <c r="NU5" s="277"/>
      <c r="NV5" s="275"/>
      <c r="NW5" s="276"/>
      <c r="NX5" s="276"/>
      <c r="NY5" s="276"/>
      <c r="NZ5" s="276"/>
      <c r="OA5" s="276"/>
      <c r="OB5" s="276"/>
      <c r="OC5" s="276"/>
      <c r="OD5" s="276"/>
      <c r="OE5" s="276"/>
      <c r="OF5" s="276"/>
      <c r="OG5" s="277"/>
      <c r="OH5" s="275"/>
      <c r="OI5" s="276"/>
      <c r="OJ5" s="276"/>
      <c r="OK5" s="276"/>
      <c r="OL5" s="276"/>
      <c r="OM5" s="276"/>
      <c r="ON5" s="276"/>
      <c r="OO5" s="276"/>
      <c r="OP5" s="276"/>
      <c r="OQ5" s="276"/>
      <c r="OR5" s="276"/>
      <c r="OS5" s="277"/>
      <c r="OT5" s="275"/>
      <c r="OU5" s="276"/>
      <c r="OV5" s="276"/>
      <c r="OW5" s="276"/>
      <c r="OX5" s="276"/>
      <c r="OY5" s="276"/>
      <c r="OZ5" s="276"/>
      <c r="PA5" s="276"/>
      <c r="PB5" s="276"/>
      <c r="PC5" s="276"/>
      <c r="PD5" s="276"/>
      <c r="PE5" s="277"/>
      <c r="PF5" s="275"/>
      <c r="PG5" s="276"/>
      <c r="PH5" s="276"/>
      <c r="PI5" s="276"/>
      <c r="PJ5" s="276"/>
      <c r="PK5" s="276"/>
      <c r="PL5" s="276"/>
      <c r="PM5" s="276"/>
      <c r="PN5" s="276"/>
      <c r="PO5" s="276"/>
      <c r="PP5" s="276"/>
      <c r="PQ5" s="277"/>
      <c r="PR5" s="275"/>
      <c r="PS5" s="276"/>
      <c r="PT5" s="276"/>
      <c r="PU5" s="276"/>
      <c r="PV5" s="276"/>
      <c r="PW5" s="276"/>
      <c r="PX5" s="276"/>
      <c r="PY5" s="276"/>
      <c r="PZ5" s="276"/>
      <c r="QA5" s="276"/>
      <c r="QB5" s="276"/>
      <c r="QC5" s="277"/>
      <c r="QD5" s="275"/>
      <c r="QE5" s="276"/>
      <c r="QF5" s="276"/>
      <c r="QG5" s="276"/>
      <c r="QH5" s="276"/>
      <c r="QI5" s="276"/>
      <c r="QJ5" s="276"/>
      <c r="QK5" s="276"/>
      <c r="QL5" s="276"/>
      <c r="QM5" s="276"/>
      <c r="QN5" s="276"/>
      <c r="QO5" s="277"/>
      <c r="QP5" s="275"/>
      <c r="QQ5" s="276"/>
      <c r="QR5" s="276"/>
      <c r="QS5" s="276"/>
      <c r="QT5" s="276"/>
      <c r="QU5" s="276"/>
      <c r="QV5" s="276"/>
      <c r="QW5" s="276"/>
      <c r="QX5" s="276"/>
      <c r="QY5" s="276"/>
      <c r="QZ5" s="276"/>
      <c r="RA5" s="277"/>
      <c r="RB5" s="275"/>
      <c r="RC5" s="276"/>
      <c r="RD5" s="276"/>
      <c r="RE5" s="276"/>
      <c r="RF5" s="276"/>
      <c r="RG5" s="276"/>
      <c r="RH5" s="276"/>
      <c r="RI5" s="276"/>
      <c r="RJ5" s="276"/>
      <c r="RK5" s="276"/>
      <c r="RL5" s="276"/>
      <c r="RM5" s="278"/>
    </row>
    <row r="6" spans="2:481" s="212" customFormat="1" ht="33.75" customHeight="1" thickBot="1">
      <c r="B6" s="248"/>
      <c r="C6" s="240"/>
      <c r="D6" s="240"/>
      <c r="E6" s="240"/>
      <c r="F6" s="240"/>
      <c r="G6" s="240"/>
      <c r="H6" s="240"/>
      <c r="I6" s="240"/>
      <c r="J6" s="240"/>
      <c r="K6" s="240"/>
      <c r="L6" s="240"/>
      <c r="M6" s="256"/>
      <c r="N6" s="255"/>
      <c r="O6" s="240"/>
      <c r="P6" s="240"/>
      <c r="Q6" s="240"/>
      <c r="R6" s="240"/>
      <c r="S6" s="240"/>
      <c r="T6" s="240"/>
      <c r="U6" s="240"/>
      <c r="V6" s="240"/>
      <c r="W6" s="240"/>
      <c r="X6" s="240"/>
      <c r="Y6" s="256"/>
      <c r="Z6" s="255"/>
      <c r="AA6" s="240"/>
      <c r="AB6" s="240"/>
      <c r="AC6" s="240"/>
      <c r="AD6" s="240"/>
      <c r="AE6" s="240"/>
      <c r="AF6" s="240"/>
      <c r="AG6" s="240"/>
      <c r="AH6" s="240"/>
      <c r="AI6" s="240"/>
      <c r="AJ6" s="240"/>
      <c r="AK6" s="256"/>
      <c r="AL6" s="255"/>
      <c r="AM6" s="240"/>
      <c r="AN6" s="240"/>
      <c r="AO6" s="240"/>
      <c r="AP6" s="240"/>
      <c r="AQ6" s="240"/>
      <c r="AR6" s="240"/>
      <c r="AS6" s="240"/>
      <c r="AT6" s="240"/>
      <c r="AU6" s="240"/>
      <c r="AV6" s="240"/>
      <c r="AW6" s="256"/>
      <c r="AX6" s="255"/>
      <c r="AY6" s="240"/>
      <c r="AZ6" s="240"/>
      <c r="BA6" s="240"/>
      <c r="BB6" s="240"/>
      <c r="BC6" s="240"/>
      <c r="BD6" s="240"/>
      <c r="BE6" s="240"/>
      <c r="BF6" s="240"/>
      <c r="BG6" s="240"/>
      <c r="BH6" s="240"/>
      <c r="BI6" s="240"/>
      <c r="BJ6" s="255"/>
      <c r="BK6" s="240"/>
      <c r="BL6" s="240"/>
      <c r="BM6" s="240"/>
      <c r="BN6" s="240"/>
      <c r="BO6" s="240"/>
      <c r="BP6" s="240"/>
      <c r="BQ6" s="240"/>
      <c r="BR6" s="240"/>
      <c r="BS6" s="240"/>
      <c r="BT6" s="240"/>
      <c r="BU6" s="256"/>
      <c r="BV6" s="255"/>
      <c r="BW6" s="240"/>
      <c r="BX6" s="240"/>
      <c r="BY6" s="240"/>
      <c r="BZ6" s="240"/>
      <c r="CA6" s="240"/>
      <c r="CB6" s="240"/>
      <c r="CC6" s="240"/>
      <c r="CD6" s="240"/>
      <c r="CE6" s="240"/>
      <c r="CF6" s="240"/>
      <c r="CG6" s="256"/>
      <c r="CH6" s="255"/>
      <c r="CI6" s="240"/>
      <c r="CJ6" s="240"/>
      <c r="CK6" s="240"/>
      <c r="CL6" s="240"/>
      <c r="CM6" s="240"/>
      <c r="CN6" s="240"/>
      <c r="CO6" s="240"/>
      <c r="CP6" s="240"/>
      <c r="CQ6" s="240"/>
      <c r="CR6" s="240"/>
      <c r="CS6" s="256"/>
      <c r="CT6" s="255"/>
      <c r="CU6" s="240"/>
      <c r="CV6" s="240"/>
      <c r="CW6" s="240"/>
      <c r="CX6" s="240"/>
      <c r="CY6" s="240"/>
      <c r="CZ6" s="240"/>
      <c r="DA6" s="240"/>
      <c r="DB6" s="240"/>
      <c r="DC6" s="240"/>
      <c r="DD6" s="240"/>
      <c r="DE6" s="256"/>
      <c r="DF6" s="255"/>
      <c r="DG6" s="240"/>
      <c r="DH6" s="240"/>
      <c r="DI6" s="240"/>
      <c r="DJ6" s="240"/>
      <c r="DK6" s="240"/>
      <c r="DL6" s="240"/>
      <c r="DM6" s="240"/>
      <c r="DN6" s="240"/>
      <c r="DO6" s="240"/>
      <c r="DP6" s="240"/>
      <c r="DQ6" s="256"/>
      <c r="DR6" s="255"/>
      <c r="DS6" s="240"/>
      <c r="DT6" s="240"/>
      <c r="DU6" s="240"/>
      <c r="DV6" s="240"/>
      <c r="DW6" s="240"/>
      <c r="DX6" s="240"/>
      <c r="DY6" s="240"/>
      <c r="DZ6" s="240"/>
      <c r="EA6" s="240"/>
      <c r="EB6" s="240"/>
      <c r="EC6" s="256"/>
      <c r="ED6" s="255"/>
      <c r="EE6" s="240"/>
      <c r="EF6" s="240"/>
      <c r="EG6" s="240"/>
      <c r="EH6" s="240"/>
      <c r="EI6" s="240"/>
      <c r="EJ6" s="240"/>
      <c r="EK6" s="240"/>
      <c r="EL6" s="240"/>
      <c r="EM6" s="240"/>
      <c r="EN6" s="240"/>
      <c r="EO6" s="256"/>
      <c r="EP6" s="255"/>
      <c r="EQ6" s="240"/>
      <c r="ER6" s="240"/>
      <c r="ES6" s="240"/>
      <c r="ET6" s="240"/>
      <c r="EU6" s="240"/>
      <c r="EV6" s="240"/>
      <c r="EW6" s="240"/>
      <c r="EX6" s="240"/>
      <c r="EY6" s="240"/>
      <c r="EZ6" s="240"/>
      <c r="FA6" s="256"/>
      <c r="FB6" s="255"/>
      <c r="FC6" s="240"/>
      <c r="FD6" s="240"/>
      <c r="FE6" s="240"/>
      <c r="FF6" s="240"/>
      <c r="FG6" s="240"/>
      <c r="FH6" s="240"/>
      <c r="FI6" s="240"/>
      <c r="FJ6" s="240"/>
      <c r="FK6" s="240"/>
      <c r="FL6" s="240"/>
      <c r="FM6" s="256"/>
      <c r="FN6" s="255"/>
      <c r="FO6" s="240"/>
      <c r="FP6" s="240"/>
      <c r="FQ6" s="240"/>
      <c r="FR6" s="240"/>
      <c r="FS6" s="240"/>
      <c r="FT6" s="240"/>
      <c r="FU6" s="240"/>
      <c r="FV6" s="240"/>
      <c r="FW6" s="240"/>
      <c r="FX6" s="240"/>
      <c r="FY6" s="256"/>
      <c r="FZ6" s="255"/>
      <c r="GA6" s="240"/>
      <c r="GB6" s="240"/>
      <c r="GC6" s="240"/>
      <c r="GD6" s="240"/>
      <c r="GE6" s="240"/>
      <c r="GF6" s="240"/>
      <c r="GG6" s="240"/>
      <c r="GH6" s="240"/>
      <c r="GI6" s="240"/>
      <c r="GJ6" s="240"/>
      <c r="GK6" s="256"/>
      <c r="GL6" s="255"/>
      <c r="GM6" s="240"/>
      <c r="GN6" s="240"/>
      <c r="GO6" s="240"/>
      <c r="GP6" s="240"/>
      <c r="GQ6" s="240"/>
      <c r="GR6" s="240"/>
      <c r="GS6" s="240"/>
      <c r="GT6" s="240"/>
      <c r="GU6" s="240"/>
      <c r="GV6" s="240"/>
      <c r="GW6" s="256"/>
      <c r="GX6" s="255"/>
      <c r="GY6" s="240"/>
      <c r="GZ6" s="240"/>
      <c r="HA6" s="240"/>
      <c r="HB6" s="240"/>
      <c r="HC6" s="240"/>
      <c r="HD6" s="240"/>
      <c r="HE6" s="240"/>
      <c r="HF6" s="240"/>
      <c r="HG6" s="240"/>
      <c r="HH6" s="240"/>
      <c r="HI6" s="256"/>
      <c r="HJ6" s="255"/>
      <c r="HK6" s="240"/>
      <c r="HL6" s="240"/>
      <c r="HM6" s="240"/>
      <c r="HN6" s="240"/>
      <c r="HO6" s="240"/>
      <c r="HP6" s="240"/>
      <c r="HQ6" s="240"/>
      <c r="HR6" s="240"/>
      <c r="HS6" s="240"/>
      <c r="HT6" s="240"/>
      <c r="HU6" s="256"/>
      <c r="HV6" s="255"/>
      <c r="HW6" s="240"/>
      <c r="HX6" s="240"/>
      <c r="HY6" s="240"/>
      <c r="HZ6" s="240"/>
      <c r="IA6" s="240"/>
      <c r="IB6" s="240"/>
      <c r="IC6" s="240"/>
      <c r="ID6" s="240"/>
      <c r="IE6" s="240"/>
      <c r="IF6" s="240"/>
      <c r="IG6" s="256"/>
      <c r="IH6" s="255"/>
      <c r="II6" s="240"/>
      <c r="IJ6" s="240"/>
      <c r="IK6" s="240"/>
      <c r="IL6" s="240"/>
      <c r="IM6" s="240"/>
      <c r="IN6" s="240"/>
      <c r="IO6" s="240"/>
      <c r="IP6" s="240"/>
      <c r="IQ6" s="240"/>
      <c r="IR6" s="240"/>
      <c r="IS6" s="256"/>
      <c r="IT6" s="255"/>
      <c r="IU6" s="240"/>
      <c r="IV6" s="240"/>
      <c r="IW6" s="240"/>
      <c r="IX6" s="240"/>
      <c r="IY6" s="240"/>
      <c r="IZ6" s="240"/>
      <c r="JA6" s="240"/>
      <c r="JB6" s="240"/>
      <c r="JC6" s="240"/>
      <c r="JD6" s="240"/>
      <c r="JE6" s="256"/>
      <c r="JF6" s="255"/>
      <c r="JG6" s="240"/>
      <c r="JH6" s="240"/>
      <c r="JI6" s="240"/>
      <c r="JJ6" s="240"/>
      <c r="JK6" s="240"/>
      <c r="JL6" s="240"/>
      <c r="JM6" s="240"/>
      <c r="JN6" s="240"/>
      <c r="JO6" s="240"/>
      <c r="JP6" s="240"/>
      <c r="JQ6" s="256"/>
      <c r="JR6" s="255"/>
      <c r="JS6" s="240"/>
      <c r="JT6" s="240"/>
      <c r="JU6" s="240"/>
      <c r="JV6" s="240"/>
      <c r="JW6" s="240"/>
      <c r="JX6" s="240"/>
      <c r="JY6" s="240"/>
      <c r="JZ6" s="240"/>
      <c r="KA6" s="240"/>
      <c r="KB6" s="240"/>
      <c r="KC6" s="256"/>
      <c r="KD6" s="255"/>
      <c r="KE6" s="240"/>
      <c r="KF6" s="240"/>
      <c r="KG6" s="240"/>
      <c r="KH6" s="240"/>
      <c r="KI6" s="240"/>
      <c r="KJ6" s="240"/>
      <c r="KK6" s="240"/>
      <c r="KL6" s="240"/>
      <c r="KM6" s="240"/>
      <c r="KN6" s="240"/>
      <c r="KO6" s="256"/>
      <c r="KP6" s="255"/>
      <c r="KQ6" s="240"/>
      <c r="KR6" s="240"/>
      <c r="KS6" s="240"/>
      <c r="KT6" s="240"/>
      <c r="KU6" s="240"/>
      <c r="KV6" s="240"/>
      <c r="KW6" s="240"/>
      <c r="KX6" s="240"/>
      <c r="KY6" s="240"/>
      <c r="KZ6" s="240"/>
      <c r="LA6" s="256"/>
      <c r="LB6" s="255"/>
      <c r="LC6" s="240"/>
      <c r="LD6" s="240"/>
      <c r="LE6" s="240"/>
      <c r="LF6" s="240"/>
      <c r="LG6" s="240"/>
      <c r="LH6" s="240"/>
      <c r="LI6" s="240"/>
      <c r="LJ6" s="240"/>
      <c r="LK6" s="240"/>
      <c r="LL6" s="240"/>
      <c r="LM6" s="256"/>
      <c r="LN6" s="255"/>
      <c r="LO6" s="240"/>
      <c r="LP6" s="240"/>
      <c r="LQ6" s="240"/>
      <c r="LR6" s="240"/>
      <c r="LS6" s="240"/>
      <c r="LT6" s="240"/>
      <c r="LU6" s="240"/>
      <c r="LV6" s="240"/>
      <c r="LW6" s="240"/>
      <c r="LX6" s="240"/>
      <c r="LY6" s="256"/>
      <c r="LZ6" s="255"/>
      <c r="MA6" s="240"/>
      <c r="MB6" s="240"/>
      <c r="MC6" s="240"/>
      <c r="MD6" s="240"/>
      <c r="ME6" s="240"/>
      <c r="MF6" s="240"/>
      <c r="MG6" s="240"/>
      <c r="MH6" s="240"/>
      <c r="MI6" s="240"/>
      <c r="MJ6" s="240"/>
      <c r="MK6" s="256"/>
      <c r="ML6" s="255"/>
      <c r="MM6" s="240"/>
      <c r="MN6" s="240"/>
      <c r="MO6" s="240"/>
      <c r="MP6" s="240"/>
      <c r="MQ6" s="240"/>
      <c r="MR6" s="240"/>
      <c r="MS6" s="240"/>
      <c r="MT6" s="240"/>
      <c r="MU6" s="240"/>
      <c r="MV6" s="240"/>
      <c r="MW6" s="256"/>
      <c r="MX6" s="255"/>
      <c r="MY6" s="240"/>
      <c r="MZ6" s="240"/>
      <c r="NA6" s="240"/>
      <c r="NB6" s="240"/>
      <c r="NC6" s="240"/>
      <c r="ND6" s="240"/>
      <c r="NE6" s="240"/>
      <c r="NF6" s="240"/>
      <c r="NG6" s="240"/>
      <c r="NH6" s="240"/>
      <c r="NI6" s="256"/>
      <c r="NJ6" s="255"/>
      <c r="NK6" s="240"/>
      <c r="NL6" s="240"/>
      <c r="NM6" s="240"/>
      <c r="NN6" s="240"/>
      <c r="NO6" s="240"/>
      <c r="NP6" s="240"/>
      <c r="NQ6" s="240"/>
      <c r="NR6" s="240"/>
      <c r="NS6" s="240"/>
      <c r="NT6" s="240"/>
      <c r="NU6" s="256"/>
      <c r="NV6" s="255"/>
      <c r="NW6" s="240"/>
      <c r="NX6" s="240"/>
      <c r="NY6" s="240"/>
      <c r="NZ6" s="240"/>
      <c r="OA6" s="240"/>
      <c r="OB6" s="240"/>
      <c r="OC6" s="240"/>
      <c r="OD6" s="240"/>
      <c r="OE6" s="240"/>
      <c r="OF6" s="240"/>
      <c r="OG6" s="256"/>
      <c r="OH6" s="255"/>
      <c r="OI6" s="240"/>
      <c r="OJ6" s="240"/>
      <c r="OK6" s="240"/>
      <c r="OL6" s="240"/>
      <c r="OM6" s="240"/>
      <c r="ON6" s="240"/>
      <c r="OO6" s="240"/>
      <c r="OP6" s="240"/>
      <c r="OQ6" s="240"/>
      <c r="OR6" s="240"/>
      <c r="OS6" s="256"/>
      <c r="OT6" s="255"/>
      <c r="OU6" s="240"/>
      <c r="OV6" s="240"/>
      <c r="OW6" s="240"/>
      <c r="OX6" s="240"/>
      <c r="OY6" s="240"/>
      <c r="OZ6" s="240"/>
      <c r="PA6" s="240"/>
      <c r="PB6" s="240"/>
      <c r="PC6" s="240"/>
      <c r="PD6" s="240"/>
      <c r="PE6" s="256"/>
      <c r="PF6" s="255"/>
      <c r="PG6" s="240"/>
      <c r="PH6" s="240"/>
      <c r="PI6" s="240"/>
      <c r="PJ6" s="240"/>
      <c r="PK6" s="240"/>
      <c r="PL6" s="240"/>
      <c r="PM6" s="240"/>
      <c r="PN6" s="240"/>
      <c r="PO6" s="240"/>
      <c r="PP6" s="240"/>
      <c r="PQ6" s="256"/>
      <c r="PR6" s="255"/>
      <c r="PS6" s="240"/>
      <c r="PT6" s="240"/>
      <c r="PU6" s="240"/>
      <c r="PV6" s="240"/>
      <c r="PW6" s="240"/>
      <c r="PX6" s="240"/>
      <c r="PY6" s="240"/>
      <c r="PZ6" s="240"/>
      <c r="QA6" s="240"/>
      <c r="QB6" s="240"/>
      <c r="QC6" s="256"/>
      <c r="QD6" s="255"/>
      <c r="QE6" s="240"/>
      <c r="QF6" s="240"/>
      <c r="QG6" s="240"/>
      <c r="QH6" s="240"/>
      <c r="QI6" s="240"/>
      <c r="QJ6" s="240"/>
      <c r="QK6" s="240"/>
      <c r="QL6" s="240"/>
      <c r="QM6" s="240"/>
      <c r="QN6" s="240"/>
      <c r="QO6" s="256"/>
      <c r="QP6" s="255"/>
      <c r="QQ6" s="240"/>
      <c r="QR6" s="240"/>
      <c r="QS6" s="240"/>
      <c r="QT6" s="240"/>
      <c r="QU6" s="240"/>
      <c r="QV6" s="240"/>
      <c r="QW6" s="240"/>
      <c r="QX6" s="240"/>
      <c r="QY6" s="240"/>
      <c r="QZ6" s="240"/>
      <c r="RA6" s="256"/>
      <c r="RB6" s="255"/>
      <c r="RC6" s="240"/>
      <c r="RD6" s="240"/>
      <c r="RE6" s="240"/>
      <c r="RF6" s="240"/>
      <c r="RG6" s="240"/>
      <c r="RH6" s="240"/>
      <c r="RI6" s="240"/>
      <c r="RJ6" s="240"/>
      <c r="RK6" s="240"/>
      <c r="RL6" s="240"/>
      <c r="RM6" s="253"/>
    </row>
    <row r="7" spans="2:481">
      <c r="B7" s="355" t="s">
        <v>436</v>
      </c>
      <c r="C7" s="356"/>
      <c r="D7" s="356"/>
      <c r="E7" s="356"/>
      <c r="F7" s="356"/>
      <c r="G7" s="356"/>
      <c r="H7" s="356"/>
      <c r="I7" s="356"/>
      <c r="J7" s="356"/>
      <c r="K7" s="356"/>
      <c r="L7" s="356"/>
      <c r="M7" s="357"/>
      <c r="N7" s="387" t="s">
        <v>436</v>
      </c>
      <c r="O7" s="356"/>
      <c r="P7" s="356"/>
      <c r="Q7" s="356"/>
      <c r="R7" s="356"/>
      <c r="S7" s="356"/>
      <c r="T7" s="356"/>
      <c r="U7" s="356"/>
      <c r="V7" s="356"/>
      <c r="W7" s="356"/>
      <c r="X7" s="356"/>
      <c r="Y7" s="357"/>
      <c r="Z7" s="387" t="s">
        <v>436</v>
      </c>
      <c r="AA7" s="356"/>
      <c r="AB7" s="356"/>
      <c r="AC7" s="356"/>
      <c r="AD7" s="356"/>
      <c r="AE7" s="356"/>
      <c r="AF7" s="356"/>
      <c r="AG7" s="356"/>
      <c r="AH7" s="356"/>
      <c r="AI7" s="356"/>
      <c r="AJ7" s="356"/>
      <c r="AK7" s="357"/>
      <c r="AL7" s="387" t="s">
        <v>436</v>
      </c>
      <c r="AM7" s="356"/>
      <c r="AN7" s="356"/>
      <c r="AO7" s="356"/>
      <c r="AP7" s="356"/>
      <c r="AQ7" s="356"/>
      <c r="AR7" s="356"/>
      <c r="AS7" s="356"/>
      <c r="AT7" s="356"/>
      <c r="AU7" s="356"/>
      <c r="AV7" s="356"/>
      <c r="AW7" s="357"/>
      <c r="AX7" s="387" t="s">
        <v>436</v>
      </c>
      <c r="AY7" s="356"/>
      <c r="AZ7" s="356"/>
      <c r="BA7" s="356"/>
      <c r="BB7" s="356"/>
      <c r="BC7" s="356"/>
      <c r="BD7" s="356"/>
      <c r="BE7" s="356"/>
      <c r="BF7" s="356"/>
      <c r="BG7" s="356"/>
      <c r="BH7" s="356"/>
      <c r="BI7" s="356"/>
      <c r="BJ7" s="387" t="s">
        <v>436</v>
      </c>
      <c r="BK7" s="356"/>
      <c r="BL7" s="356"/>
      <c r="BM7" s="356"/>
      <c r="BN7" s="356"/>
      <c r="BO7" s="356"/>
      <c r="BP7" s="356"/>
      <c r="BQ7" s="356"/>
      <c r="BR7" s="356"/>
      <c r="BS7" s="356"/>
      <c r="BT7" s="356"/>
      <c r="BU7" s="357"/>
      <c r="BV7" s="387" t="s">
        <v>436</v>
      </c>
      <c r="BW7" s="356"/>
      <c r="BX7" s="356"/>
      <c r="BY7" s="356"/>
      <c r="BZ7" s="356"/>
      <c r="CA7" s="356"/>
      <c r="CB7" s="356"/>
      <c r="CC7" s="356"/>
      <c r="CD7" s="356"/>
      <c r="CE7" s="356"/>
      <c r="CF7" s="356"/>
      <c r="CG7" s="357"/>
      <c r="CH7" s="387" t="s">
        <v>436</v>
      </c>
      <c r="CI7" s="356"/>
      <c r="CJ7" s="356"/>
      <c r="CK7" s="356"/>
      <c r="CL7" s="356"/>
      <c r="CM7" s="356"/>
      <c r="CN7" s="356"/>
      <c r="CO7" s="356"/>
      <c r="CP7" s="356"/>
      <c r="CQ7" s="356"/>
      <c r="CR7" s="356"/>
      <c r="CS7" s="357"/>
      <c r="CT7" s="387" t="s">
        <v>436</v>
      </c>
      <c r="CU7" s="356"/>
      <c r="CV7" s="356"/>
      <c r="CW7" s="356"/>
      <c r="CX7" s="356"/>
      <c r="CY7" s="356"/>
      <c r="CZ7" s="356"/>
      <c r="DA7" s="356"/>
      <c r="DB7" s="356"/>
      <c r="DC7" s="356"/>
      <c r="DD7" s="356"/>
      <c r="DE7" s="357"/>
      <c r="DF7" s="387" t="s">
        <v>436</v>
      </c>
      <c r="DG7" s="356"/>
      <c r="DH7" s="356"/>
      <c r="DI7" s="356"/>
      <c r="DJ7" s="356"/>
      <c r="DK7" s="356"/>
      <c r="DL7" s="356"/>
      <c r="DM7" s="356"/>
      <c r="DN7" s="356"/>
      <c r="DO7" s="356"/>
      <c r="DP7" s="356"/>
      <c r="DQ7" s="357"/>
      <c r="DR7" s="387" t="s">
        <v>436</v>
      </c>
      <c r="DS7" s="356"/>
      <c r="DT7" s="356"/>
      <c r="DU7" s="356"/>
      <c r="DV7" s="356"/>
      <c r="DW7" s="356"/>
      <c r="DX7" s="356"/>
      <c r="DY7" s="356"/>
      <c r="DZ7" s="356"/>
      <c r="EA7" s="356"/>
      <c r="EB7" s="356"/>
      <c r="EC7" s="357"/>
      <c r="ED7" s="387" t="s">
        <v>436</v>
      </c>
      <c r="EE7" s="356"/>
      <c r="EF7" s="356"/>
      <c r="EG7" s="356"/>
      <c r="EH7" s="356"/>
      <c r="EI7" s="356"/>
      <c r="EJ7" s="356"/>
      <c r="EK7" s="356"/>
      <c r="EL7" s="356"/>
      <c r="EM7" s="356"/>
      <c r="EN7" s="356"/>
      <c r="EO7" s="357"/>
      <c r="EP7" s="387" t="s">
        <v>436</v>
      </c>
      <c r="EQ7" s="356"/>
      <c r="ER7" s="356"/>
      <c r="ES7" s="356"/>
      <c r="ET7" s="356"/>
      <c r="EU7" s="356"/>
      <c r="EV7" s="356"/>
      <c r="EW7" s="356"/>
      <c r="EX7" s="356"/>
      <c r="EY7" s="356"/>
      <c r="EZ7" s="356"/>
      <c r="FA7" s="357"/>
      <c r="FB7" s="387" t="s">
        <v>436</v>
      </c>
      <c r="FC7" s="356"/>
      <c r="FD7" s="356"/>
      <c r="FE7" s="356"/>
      <c r="FF7" s="356"/>
      <c r="FG7" s="356"/>
      <c r="FH7" s="356"/>
      <c r="FI7" s="356"/>
      <c r="FJ7" s="356"/>
      <c r="FK7" s="356"/>
      <c r="FL7" s="356"/>
      <c r="FM7" s="357"/>
      <c r="FN7" s="387" t="s">
        <v>436</v>
      </c>
      <c r="FO7" s="356"/>
      <c r="FP7" s="356"/>
      <c r="FQ7" s="356"/>
      <c r="FR7" s="356"/>
      <c r="FS7" s="356"/>
      <c r="FT7" s="356"/>
      <c r="FU7" s="356"/>
      <c r="FV7" s="356"/>
      <c r="FW7" s="356"/>
      <c r="FX7" s="356"/>
      <c r="FY7" s="357"/>
      <c r="FZ7" s="387" t="s">
        <v>436</v>
      </c>
      <c r="GA7" s="356"/>
      <c r="GB7" s="356"/>
      <c r="GC7" s="356"/>
      <c r="GD7" s="356"/>
      <c r="GE7" s="356"/>
      <c r="GF7" s="356"/>
      <c r="GG7" s="356"/>
      <c r="GH7" s="356"/>
      <c r="GI7" s="356"/>
      <c r="GJ7" s="356"/>
      <c r="GK7" s="357"/>
      <c r="GL7" s="387" t="s">
        <v>436</v>
      </c>
      <c r="GM7" s="356"/>
      <c r="GN7" s="356"/>
      <c r="GO7" s="356"/>
      <c r="GP7" s="356"/>
      <c r="GQ7" s="356"/>
      <c r="GR7" s="356"/>
      <c r="GS7" s="356"/>
      <c r="GT7" s="356"/>
      <c r="GU7" s="356"/>
      <c r="GV7" s="356"/>
      <c r="GW7" s="357"/>
      <c r="GX7" s="387" t="s">
        <v>436</v>
      </c>
      <c r="GY7" s="356"/>
      <c r="GZ7" s="356"/>
      <c r="HA7" s="356"/>
      <c r="HB7" s="356"/>
      <c r="HC7" s="356"/>
      <c r="HD7" s="356"/>
      <c r="HE7" s="356"/>
      <c r="HF7" s="356"/>
      <c r="HG7" s="356"/>
      <c r="HH7" s="356"/>
      <c r="HI7" s="357"/>
      <c r="HJ7" s="387" t="s">
        <v>436</v>
      </c>
      <c r="HK7" s="356"/>
      <c r="HL7" s="356"/>
      <c r="HM7" s="356"/>
      <c r="HN7" s="356"/>
      <c r="HO7" s="356"/>
      <c r="HP7" s="356"/>
      <c r="HQ7" s="356"/>
      <c r="HR7" s="356"/>
      <c r="HS7" s="356"/>
      <c r="HT7" s="356"/>
      <c r="HU7" s="357"/>
      <c r="HV7" s="387" t="s">
        <v>436</v>
      </c>
      <c r="HW7" s="356"/>
      <c r="HX7" s="356"/>
      <c r="HY7" s="356"/>
      <c r="HZ7" s="356"/>
      <c r="IA7" s="356"/>
      <c r="IB7" s="356"/>
      <c r="IC7" s="356"/>
      <c r="ID7" s="356"/>
      <c r="IE7" s="356"/>
      <c r="IF7" s="356"/>
      <c r="IG7" s="357"/>
      <c r="IH7" s="387" t="s">
        <v>436</v>
      </c>
      <c r="II7" s="356"/>
      <c r="IJ7" s="356"/>
      <c r="IK7" s="356"/>
      <c r="IL7" s="356"/>
      <c r="IM7" s="356"/>
      <c r="IN7" s="356"/>
      <c r="IO7" s="356"/>
      <c r="IP7" s="356"/>
      <c r="IQ7" s="356"/>
      <c r="IR7" s="356"/>
      <c r="IS7" s="357"/>
      <c r="IT7" s="387" t="s">
        <v>436</v>
      </c>
      <c r="IU7" s="356"/>
      <c r="IV7" s="356"/>
      <c r="IW7" s="356"/>
      <c r="IX7" s="356"/>
      <c r="IY7" s="356"/>
      <c r="IZ7" s="356"/>
      <c r="JA7" s="356"/>
      <c r="JB7" s="356"/>
      <c r="JC7" s="356"/>
      <c r="JD7" s="356"/>
      <c r="JE7" s="357"/>
      <c r="JF7" s="387" t="s">
        <v>436</v>
      </c>
      <c r="JG7" s="356"/>
      <c r="JH7" s="356"/>
      <c r="JI7" s="356"/>
      <c r="JJ7" s="356"/>
      <c r="JK7" s="356"/>
      <c r="JL7" s="356"/>
      <c r="JM7" s="356"/>
      <c r="JN7" s="356"/>
      <c r="JO7" s="356"/>
      <c r="JP7" s="356"/>
      <c r="JQ7" s="357"/>
      <c r="JR7" s="387" t="s">
        <v>436</v>
      </c>
      <c r="JS7" s="356"/>
      <c r="JT7" s="356"/>
      <c r="JU7" s="356"/>
      <c r="JV7" s="356"/>
      <c r="JW7" s="356"/>
      <c r="JX7" s="356"/>
      <c r="JY7" s="356"/>
      <c r="JZ7" s="356"/>
      <c r="KA7" s="356"/>
      <c r="KB7" s="356"/>
      <c r="KC7" s="357"/>
      <c r="KD7" s="387" t="s">
        <v>436</v>
      </c>
      <c r="KE7" s="356"/>
      <c r="KF7" s="356"/>
      <c r="KG7" s="356"/>
      <c r="KH7" s="356"/>
      <c r="KI7" s="356"/>
      <c r="KJ7" s="356"/>
      <c r="KK7" s="356"/>
      <c r="KL7" s="356"/>
      <c r="KM7" s="356"/>
      <c r="KN7" s="356"/>
      <c r="KO7" s="357"/>
      <c r="KP7" s="387" t="s">
        <v>436</v>
      </c>
      <c r="KQ7" s="356"/>
      <c r="KR7" s="356"/>
      <c r="KS7" s="356"/>
      <c r="KT7" s="356"/>
      <c r="KU7" s="356"/>
      <c r="KV7" s="356"/>
      <c r="KW7" s="356"/>
      <c r="KX7" s="356"/>
      <c r="KY7" s="356"/>
      <c r="KZ7" s="356"/>
      <c r="LA7" s="357"/>
      <c r="LB7" s="387" t="s">
        <v>436</v>
      </c>
      <c r="LC7" s="356"/>
      <c r="LD7" s="356"/>
      <c r="LE7" s="356"/>
      <c r="LF7" s="356"/>
      <c r="LG7" s="356"/>
      <c r="LH7" s="356"/>
      <c r="LI7" s="356"/>
      <c r="LJ7" s="356"/>
      <c r="LK7" s="356"/>
      <c r="LL7" s="356"/>
      <c r="LM7" s="357"/>
      <c r="LN7" s="387" t="s">
        <v>436</v>
      </c>
      <c r="LO7" s="356"/>
      <c r="LP7" s="356"/>
      <c r="LQ7" s="356"/>
      <c r="LR7" s="356"/>
      <c r="LS7" s="356"/>
      <c r="LT7" s="356"/>
      <c r="LU7" s="356"/>
      <c r="LV7" s="356"/>
      <c r="LW7" s="356"/>
      <c r="LX7" s="356"/>
      <c r="LY7" s="357"/>
      <c r="LZ7" s="387" t="s">
        <v>436</v>
      </c>
      <c r="MA7" s="356"/>
      <c r="MB7" s="356"/>
      <c r="MC7" s="356"/>
      <c r="MD7" s="356"/>
      <c r="ME7" s="356"/>
      <c r="MF7" s="356"/>
      <c r="MG7" s="356"/>
      <c r="MH7" s="356"/>
      <c r="MI7" s="356"/>
      <c r="MJ7" s="356"/>
      <c r="MK7" s="357"/>
      <c r="ML7" s="387" t="s">
        <v>436</v>
      </c>
      <c r="MM7" s="356"/>
      <c r="MN7" s="356"/>
      <c r="MO7" s="356"/>
      <c r="MP7" s="356"/>
      <c r="MQ7" s="356"/>
      <c r="MR7" s="356"/>
      <c r="MS7" s="356"/>
      <c r="MT7" s="356"/>
      <c r="MU7" s="356"/>
      <c r="MV7" s="356"/>
      <c r="MW7" s="357"/>
      <c r="MX7" s="387" t="s">
        <v>436</v>
      </c>
      <c r="MY7" s="356"/>
      <c r="MZ7" s="356"/>
      <c r="NA7" s="356"/>
      <c r="NB7" s="356"/>
      <c r="NC7" s="356"/>
      <c r="ND7" s="356"/>
      <c r="NE7" s="356"/>
      <c r="NF7" s="356"/>
      <c r="NG7" s="356"/>
      <c r="NH7" s="356"/>
      <c r="NI7" s="357"/>
      <c r="NJ7" s="387" t="s">
        <v>436</v>
      </c>
      <c r="NK7" s="356"/>
      <c r="NL7" s="356"/>
      <c r="NM7" s="356"/>
      <c r="NN7" s="356"/>
      <c r="NO7" s="356"/>
      <c r="NP7" s="356"/>
      <c r="NQ7" s="356"/>
      <c r="NR7" s="356"/>
      <c r="NS7" s="356"/>
      <c r="NT7" s="356"/>
      <c r="NU7" s="357"/>
      <c r="NV7" s="387" t="s">
        <v>436</v>
      </c>
      <c r="NW7" s="356"/>
      <c r="NX7" s="356"/>
      <c r="NY7" s="356"/>
      <c r="NZ7" s="356"/>
      <c r="OA7" s="356"/>
      <c r="OB7" s="356"/>
      <c r="OC7" s="356"/>
      <c r="OD7" s="356"/>
      <c r="OE7" s="356"/>
      <c r="OF7" s="356"/>
      <c r="OG7" s="357"/>
      <c r="OH7" s="387" t="s">
        <v>436</v>
      </c>
      <c r="OI7" s="356"/>
      <c r="OJ7" s="356"/>
      <c r="OK7" s="356"/>
      <c r="OL7" s="356"/>
      <c r="OM7" s="356"/>
      <c r="ON7" s="356"/>
      <c r="OO7" s="356"/>
      <c r="OP7" s="356"/>
      <c r="OQ7" s="356"/>
      <c r="OR7" s="356"/>
      <c r="OS7" s="357"/>
      <c r="OT7" s="387" t="s">
        <v>436</v>
      </c>
      <c r="OU7" s="356"/>
      <c r="OV7" s="356"/>
      <c r="OW7" s="356"/>
      <c r="OX7" s="356"/>
      <c r="OY7" s="356"/>
      <c r="OZ7" s="356"/>
      <c r="PA7" s="356"/>
      <c r="PB7" s="356"/>
      <c r="PC7" s="356"/>
      <c r="PD7" s="356"/>
      <c r="PE7" s="357"/>
      <c r="PF7" s="387" t="s">
        <v>436</v>
      </c>
      <c r="PG7" s="356"/>
      <c r="PH7" s="356"/>
      <c r="PI7" s="356"/>
      <c r="PJ7" s="356"/>
      <c r="PK7" s="356"/>
      <c r="PL7" s="356"/>
      <c r="PM7" s="356"/>
      <c r="PN7" s="356"/>
      <c r="PO7" s="356"/>
      <c r="PP7" s="356"/>
      <c r="PQ7" s="357"/>
      <c r="PR7" s="387" t="s">
        <v>436</v>
      </c>
      <c r="PS7" s="356"/>
      <c r="PT7" s="356"/>
      <c r="PU7" s="356"/>
      <c r="PV7" s="356"/>
      <c r="PW7" s="356"/>
      <c r="PX7" s="356"/>
      <c r="PY7" s="356"/>
      <c r="PZ7" s="356"/>
      <c r="QA7" s="356"/>
      <c r="QB7" s="356"/>
      <c r="QC7" s="357"/>
      <c r="QD7" s="387" t="s">
        <v>436</v>
      </c>
      <c r="QE7" s="356"/>
      <c r="QF7" s="356"/>
      <c r="QG7" s="356"/>
      <c r="QH7" s="356"/>
      <c r="QI7" s="356"/>
      <c r="QJ7" s="356"/>
      <c r="QK7" s="356"/>
      <c r="QL7" s="356"/>
      <c r="QM7" s="356"/>
      <c r="QN7" s="356"/>
      <c r="QO7" s="357"/>
      <c r="QP7" s="387" t="s">
        <v>436</v>
      </c>
      <c r="QQ7" s="356"/>
      <c r="QR7" s="356"/>
      <c r="QS7" s="356"/>
      <c r="QT7" s="356"/>
      <c r="QU7" s="356"/>
      <c r="QV7" s="356"/>
      <c r="QW7" s="356"/>
      <c r="QX7" s="356"/>
      <c r="QY7" s="356"/>
      <c r="QZ7" s="356"/>
      <c r="RA7" s="357"/>
      <c r="RB7" s="387" t="s">
        <v>436</v>
      </c>
      <c r="RC7" s="356"/>
      <c r="RD7" s="356"/>
      <c r="RE7" s="356"/>
      <c r="RF7" s="356"/>
      <c r="RG7" s="356"/>
      <c r="RH7" s="356"/>
      <c r="RI7" s="356"/>
      <c r="RJ7" s="356"/>
      <c r="RK7" s="356"/>
      <c r="RL7" s="356"/>
      <c r="RM7" s="391"/>
    </row>
    <row r="8" spans="2:481" ht="15" customHeight="1">
      <c r="B8" s="522" t="str">
        <f ca="1">OFFSET('Cost &amp; Solution'!$A$50,B2,0,1,1)</f>
        <v>Upper Gap Hider</v>
      </c>
      <c r="C8" s="523"/>
      <c r="D8" s="523"/>
      <c r="E8" s="523"/>
      <c r="F8" s="523"/>
      <c r="G8" s="523"/>
      <c r="H8" s="523"/>
      <c r="I8" s="523"/>
      <c r="J8" s="523"/>
      <c r="K8" s="523"/>
      <c r="L8" s="523"/>
      <c r="M8" s="524"/>
      <c r="N8" s="481" t="str">
        <f ca="1">OFFSET('Cost &amp; Solution'!$A$50,N2,0,1,1)</f>
        <v>GAP HIDER LW</v>
      </c>
      <c r="O8" s="482"/>
      <c r="P8" s="482"/>
      <c r="Q8" s="482"/>
      <c r="R8" s="482"/>
      <c r="S8" s="482"/>
      <c r="T8" s="482"/>
      <c r="U8" s="482"/>
      <c r="V8" s="482"/>
      <c r="W8" s="482"/>
      <c r="X8" s="482"/>
      <c r="Y8" s="483"/>
      <c r="Z8" s="481" t="str">
        <f ca="1">OFFSET('Cost &amp; Solution'!$A$50,Z2,0,1,1)</f>
        <v/>
      </c>
      <c r="AA8" s="482"/>
      <c r="AB8" s="482"/>
      <c r="AC8" s="482"/>
      <c r="AD8" s="482"/>
      <c r="AE8" s="482"/>
      <c r="AF8" s="482"/>
      <c r="AG8" s="482"/>
      <c r="AH8" s="482"/>
      <c r="AI8" s="482"/>
      <c r="AJ8" s="482"/>
      <c r="AK8" s="483"/>
      <c r="AL8" s="481" t="str">
        <f ca="1">OFFSET('Cost &amp; Solution'!$A$50,AL2,0,1,1)</f>
        <v/>
      </c>
      <c r="AM8" s="482"/>
      <c r="AN8" s="482"/>
      <c r="AO8" s="482"/>
      <c r="AP8" s="482"/>
      <c r="AQ8" s="482"/>
      <c r="AR8" s="482"/>
      <c r="AS8" s="482"/>
      <c r="AT8" s="482"/>
      <c r="AU8" s="482"/>
      <c r="AV8" s="482"/>
      <c r="AW8" s="483"/>
      <c r="AX8" s="481" t="str">
        <f ca="1">OFFSET('Cost &amp; Solution'!$A$50,AX2,0,1,1)</f>
        <v/>
      </c>
      <c r="AY8" s="482"/>
      <c r="AZ8" s="482"/>
      <c r="BA8" s="482"/>
      <c r="BB8" s="482"/>
      <c r="BC8" s="482"/>
      <c r="BD8" s="482"/>
      <c r="BE8" s="482"/>
      <c r="BF8" s="482"/>
      <c r="BG8" s="482"/>
      <c r="BH8" s="482"/>
      <c r="BI8" s="482"/>
      <c r="BJ8" s="481" t="str">
        <f ca="1">OFFSET('Cost &amp; Solution'!$A$50,BJ2,0,1,1)</f>
        <v/>
      </c>
      <c r="BK8" s="482"/>
      <c r="BL8" s="482"/>
      <c r="BM8" s="482"/>
      <c r="BN8" s="482"/>
      <c r="BO8" s="482"/>
      <c r="BP8" s="482"/>
      <c r="BQ8" s="482"/>
      <c r="BR8" s="482"/>
      <c r="BS8" s="482"/>
      <c r="BT8" s="482"/>
      <c r="BU8" s="483"/>
      <c r="BV8" s="481" t="str">
        <f ca="1">OFFSET('Cost &amp; Solution'!$A$50,BV2,0,1,1)</f>
        <v/>
      </c>
      <c r="BW8" s="482"/>
      <c r="BX8" s="482"/>
      <c r="BY8" s="482"/>
      <c r="BZ8" s="482"/>
      <c r="CA8" s="482"/>
      <c r="CB8" s="482"/>
      <c r="CC8" s="482"/>
      <c r="CD8" s="482"/>
      <c r="CE8" s="482"/>
      <c r="CF8" s="482"/>
      <c r="CG8" s="483"/>
      <c r="CH8" s="481" t="str">
        <f ca="1">OFFSET('Cost &amp; Solution'!$A$50,CH2,0,1,1)</f>
        <v/>
      </c>
      <c r="CI8" s="482"/>
      <c r="CJ8" s="482"/>
      <c r="CK8" s="482"/>
      <c r="CL8" s="482"/>
      <c r="CM8" s="482"/>
      <c r="CN8" s="482"/>
      <c r="CO8" s="482"/>
      <c r="CP8" s="482"/>
      <c r="CQ8" s="482"/>
      <c r="CR8" s="482"/>
      <c r="CS8" s="483"/>
      <c r="CT8" s="481" t="str">
        <f ca="1">OFFSET('Cost &amp; Solution'!$A$50,CT2,0,1,1)</f>
        <v/>
      </c>
      <c r="CU8" s="482"/>
      <c r="CV8" s="482"/>
      <c r="CW8" s="482"/>
      <c r="CX8" s="482"/>
      <c r="CY8" s="482"/>
      <c r="CZ8" s="482"/>
      <c r="DA8" s="482"/>
      <c r="DB8" s="482"/>
      <c r="DC8" s="482"/>
      <c r="DD8" s="482"/>
      <c r="DE8" s="483"/>
      <c r="DF8" s="481" t="str">
        <f ca="1">OFFSET('Cost &amp; Solution'!$A$50,DF2,0,1,1)</f>
        <v/>
      </c>
      <c r="DG8" s="482"/>
      <c r="DH8" s="482"/>
      <c r="DI8" s="482"/>
      <c r="DJ8" s="482"/>
      <c r="DK8" s="482"/>
      <c r="DL8" s="482"/>
      <c r="DM8" s="482"/>
      <c r="DN8" s="482"/>
      <c r="DO8" s="482"/>
      <c r="DP8" s="482"/>
      <c r="DQ8" s="483"/>
      <c r="DR8" s="481" t="str">
        <f ca="1">OFFSET('Cost &amp; Solution'!$A$50,DR2,0,1,1)</f>
        <v/>
      </c>
      <c r="DS8" s="482"/>
      <c r="DT8" s="482"/>
      <c r="DU8" s="482"/>
      <c r="DV8" s="482"/>
      <c r="DW8" s="482"/>
      <c r="DX8" s="482"/>
      <c r="DY8" s="482"/>
      <c r="DZ8" s="482"/>
      <c r="EA8" s="482"/>
      <c r="EB8" s="482"/>
      <c r="EC8" s="483"/>
      <c r="ED8" s="481" t="str">
        <f ca="1">OFFSET('Cost &amp; Solution'!$A$50,ED2,0,1,1)</f>
        <v/>
      </c>
      <c r="EE8" s="482"/>
      <c r="EF8" s="482"/>
      <c r="EG8" s="482"/>
      <c r="EH8" s="482"/>
      <c r="EI8" s="482"/>
      <c r="EJ8" s="482"/>
      <c r="EK8" s="482"/>
      <c r="EL8" s="482"/>
      <c r="EM8" s="482"/>
      <c r="EN8" s="482"/>
      <c r="EO8" s="483"/>
      <c r="EP8" s="481" t="str">
        <f ca="1">OFFSET('Cost &amp; Solution'!$A$50,EP2,0,1,1)</f>
        <v/>
      </c>
      <c r="EQ8" s="482"/>
      <c r="ER8" s="482"/>
      <c r="ES8" s="482"/>
      <c r="ET8" s="482"/>
      <c r="EU8" s="482"/>
      <c r="EV8" s="482"/>
      <c r="EW8" s="482"/>
      <c r="EX8" s="482"/>
      <c r="EY8" s="482"/>
      <c r="EZ8" s="482"/>
      <c r="FA8" s="483"/>
      <c r="FB8" s="481" t="str">
        <f ca="1">OFFSET('Cost &amp; Solution'!$A$50,FB2,0,1,1)</f>
        <v/>
      </c>
      <c r="FC8" s="482"/>
      <c r="FD8" s="482"/>
      <c r="FE8" s="482"/>
      <c r="FF8" s="482"/>
      <c r="FG8" s="482"/>
      <c r="FH8" s="482"/>
      <c r="FI8" s="482"/>
      <c r="FJ8" s="482"/>
      <c r="FK8" s="482"/>
      <c r="FL8" s="482"/>
      <c r="FM8" s="483"/>
      <c r="FN8" s="481" t="str">
        <f ca="1">OFFSET('Cost &amp; Solution'!$A$50,FN2,0,1,1)</f>
        <v/>
      </c>
      <c r="FO8" s="482"/>
      <c r="FP8" s="482"/>
      <c r="FQ8" s="482"/>
      <c r="FR8" s="482"/>
      <c r="FS8" s="482"/>
      <c r="FT8" s="482"/>
      <c r="FU8" s="482"/>
      <c r="FV8" s="482"/>
      <c r="FW8" s="482"/>
      <c r="FX8" s="482"/>
      <c r="FY8" s="483"/>
      <c r="FZ8" s="481" t="str">
        <f ca="1">OFFSET('Cost &amp; Solution'!$A$50,FZ2,0,1,1)</f>
        <v/>
      </c>
      <c r="GA8" s="482"/>
      <c r="GB8" s="482"/>
      <c r="GC8" s="482"/>
      <c r="GD8" s="482"/>
      <c r="GE8" s="482"/>
      <c r="GF8" s="482"/>
      <c r="GG8" s="482"/>
      <c r="GH8" s="482"/>
      <c r="GI8" s="482"/>
      <c r="GJ8" s="482"/>
      <c r="GK8" s="483"/>
      <c r="GL8" s="481" t="str">
        <f ca="1">OFFSET('Cost &amp; Solution'!$A$50,GL2,0,1,1)</f>
        <v/>
      </c>
      <c r="GM8" s="482"/>
      <c r="GN8" s="482"/>
      <c r="GO8" s="482"/>
      <c r="GP8" s="482"/>
      <c r="GQ8" s="482"/>
      <c r="GR8" s="482"/>
      <c r="GS8" s="482"/>
      <c r="GT8" s="482"/>
      <c r="GU8" s="482"/>
      <c r="GV8" s="482"/>
      <c r="GW8" s="483"/>
      <c r="GX8" s="481" t="str">
        <f ca="1">OFFSET('Cost &amp; Solution'!$A$50,GX2,0,1,1)</f>
        <v/>
      </c>
      <c r="GY8" s="482"/>
      <c r="GZ8" s="482"/>
      <c r="HA8" s="482"/>
      <c r="HB8" s="482"/>
      <c r="HC8" s="482"/>
      <c r="HD8" s="482"/>
      <c r="HE8" s="482"/>
      <c r="HF8" s="482"/>
      <c r="HG8" s="482"/>
      <c r="HH8" s="482"/>
      <c r="HI8" s="483"/>
      <c r="HJ8" s="481" t="str">
        <f ca="1">OFFSET('Cost &amp; Solution'!$A$50,HJ2,0,1,1)</f>
        <v/>
      </c>
      <c r="HK8" s="482"/>
      <c r="HL8" s="482"/>
      <c r="HM8" s="482"/>
      <c r="HN8" s="482"/>
      <c r="HO8" s="482"/>
      <c r="HP8" s="482"/>
      <c r="HQ8" s="482"/>
      <c r="HR8" s="482"/>
      <c r="HS8" s="482"/>
      <c r="HT8" s="482"/>
      <c r="HU8" s="483"/>
      <c r="HV8" s="481" t="str">
        <f ca="1">OFFSET('Cost &amp; Solution'!$A$50,HV2,0,1,1)</f>
        <v/>
      </c>
      <c r="HW8" s="482"/>
      <c r="HX8" s="482"/>
      <c r="HY8" s="482"/>
      <c r="HZ8" s="482"/>
      <c r="IA8" s="482"/>
      <c r="IB8" s="482"/>
      <c r="IC8" s="482"/>
      <c r="ID8" s="482"/>
      <c r="IE8" s="482"/>
      <c r="IF8" s="482"/>
      <c r="IG8" s="483"/>
      <c r="IH8" s="481" t="str">
        <f ca="1">OFFSET('Cost &amp; Solution'!$A$50,IH2,0,1,1)</f>
        <v/>
      </c>
      <c r="II8" s="482"/>
      <c r="IJ8" s="482"/>
      <c r="IK8" s="482"/>
      <c r="IL8" s="482"/>
      <c r="IM8" s="482"/>
      <c r="IN8" s="482"/>
      <c r="IO8" s="482"/>
      <c r="IP8" s="482"/>
      <c r="IQ8" s="482"/>
      <c r="IR8" s="482"/>
      <c r="IS8" s="483"/>
      <c r="IT8" s="481" t="str">
        <f ca="1">OFFSET('Cost &amp; Solution'!$A$50,IT2,0,1,1)</f>
        <v/>
      </c>
      <c r="IU8" s="482"/>
      <c r="IV8" s="482"/>
      <c r="IW8" s="482"/>
      <c r="IX8" s="482"/>
      <c r="IY8" s="482"/>
      <c r="IZ8" s="482"/>
      <c r="JA8" s="482"/>
      <c r="JB8" s="482"/>
      <c r="JC8" s="482"/>
      <c r="JD8" s="482"/>
      <c r="JE8" s="483"/>
      <c r="JF8" s="481" t="str">
        <f ca="1">OFFSET('Cost &amp; Solution'!$A$50,JF2,0,1,1)</f>
        <v/>
      </c>
      <c r="JG8" s="482"/>
      <c r="JH8" s="482"/>
      <c r="JI8" s="482"/>
      <c r="JJ8" s="482"/>
      <c r="JK8" s="482"/>
      <c r="JL8" s="482"/>
      <c r="JM8" s="482"/>
      <c r="JN8" s="482"/>
      <c r="JO8" s="482"/>
      <c r="JP8" s="482"/>
      <c r="JQ8" s="483"/>
      <c r="JR8" s="481" t="str">
        <f ca="1">OFFSET('Cost &amp; Solution'!$A$50,JR2,0,1,1)</f>
        <v/>
      </c>
      <c r="JS8" s="482"/>
      <c r="JT8" s="482"/>
      <c r="JU8" s="482"/>
      <c r="JV8" s="482"/>
      <c r="JW8" s="482"/>
      <c r="JX8" s="482"/>
      <c r="JY8" s="482"/>
      <c r="JZ8" s="482"/>
      <c r="KA8" s="482"/>
      <c r="KB8" s="482"/>
      <c r="KC8" s="483"/>
      <c r="KD8" s="481" t="str">
        <f ca="1">OFFSET('Cost &amp; Solution'!$A$50,KD2,0,1,1)</f>
        <v/>
      </c>
      <c r="KE8" s="482"/>
      <c r="KF8" s="482"/>
      <c r="KG8" s="482"/>
      <c r="KH8" s="482"/>
      <c r="KI8" s="482"/>
      <c r="KJ8" s="482"/>
      <c r="KK8" s="482"/>
      <c r="KL8" s="482"/>
      <c r="KM8" s="482"/>
      <c r="KN8" s="482"/>
      <c r="KO8" s="483"/>
      <c r="KP8" s="481" t="str">
        <f ca="1">OFFSET('Cost &amp; Solution'!$A$50,KP2,0,1,1)</f>
        <v/>
      </c>
      <c r="KQ8" s="482"/>
      <c r="KR8" s="482"/>
      <c r="KS8" s="482"/>
      <c r="KT8" s="482"/>
      <c r="KU8" s="482"/>
      <c r="KV8" s="482"/>
      <c r="KW8" s="482"/>
      <c r="KX8" s="482"/>
      <c r="KY8" s="482"/>
      <c r="KZ8" s="482"/>
      <c r="LA8" s="483"/>
      <c r="LB8" s="481" t="str">
        <f ca="1">OFFSET('Cost &amp; Solution'!$A$50,LB2,0,1,1)</f>
        <v/>
      </c>
      <c r="LC8" s="482"/>
      <c r="LD8" s="482"/>
      <c r="LE8" s="482"/>
      <c r="LF8" s="482"/>
      <c r="LG8" s="482"/>
      <c r="LH8" s="482"/>
      <c r="LI8" s="482"/>
      <c r="LJ8" s="482"/>
      <c r="LK8" s="482"/>
      <c r="LL8" s="482"/>
      <c r="LM8" s="483"/>
      <c r="LN8" s="481" t="str">
        <f ca="1">OFFSET('Cost &amp; Solution'!$A$50,LN2,0,1,1)</f>
        <v/>
      </c>
      <c r="LO8" s="482"/>
      <c r="LP8" s="482"/>
      <c r="LQ8" s="482"/>
      <c r="LR8" s="482"/>
      <c r="LS8" s="482"/>
      <c r="LT8" s="482"/>
      <c r="LU8" s="482"/>
      <c r="LV8" s="482"/>
      <c r="LW8" s="482"/>
      <c r="LX8" s="482"/>
      <c r="LY8" s="483"/>
      <c r="LZ8" s="481" t="str">
        <f ca="1">OFFSET('Cost &amp; Solution'!$A$50,LZ2,0,1,1)</f>
        <v/>
      </c>
      <c r="MA8" s="482"/>
      <c r="MB8" s="482"/>
      <c r="MC8" s="482"/>
      <c r="MD8" s="482"/>
      <c r="ME8" s="482"/>
      <c r="MF8" s="482"/>
      <c r="MG8" s="482"/>
      <c r="MH8" s="482"/>
      <c r="MI8" s="482"/>
      <c r="MJ8" s="482"/>
      <c r="MK8" s="483"/>
      <c r="ML8" s="481" t="str">
        <f ca="1">OFFSET('Cost &amp; Solution'!$A$50,ML2,0,1,1)</f>
        <v/>
      </c>
      <c r="MM8" s="482"/>
      <c r="MN8" s="482"/>
      <c r="MO8" s="482"/>
      <c r="MP8" s="482"/>
      <c r="MQ8" s="482"/>
      <c r="MR8" s="482"/>
      <c r="MS8" s="482"/>
      <c r="MT8" s="482"/>
      <c r="MU8" s="482"/>
      <c r="MV8" s="482"/>
      <c r="MW8" s="483"/>
      <c r="MX8" s="481" t="str">
        <f ca="1">OFFSET('Cost &amp; Solution'!$A$50,MX2,0,1,1)</f>
        <v/>
      </c>
      <c r="MY8" s="482"/>
      <c r="MZ8" s="482"/>
      <c r="NA8" s="482"/>
      <c r="NB8" s="482"/>
      <c r="NC8" s="482"/>
      <c r="ND8" s="482"/>
      <c r="NE8" s="482"/>
      <c r="NF8" s="482"/>
      <c r="NG8" s="482"/>
      <c r="NH8" s="482"/>
      <c r="NI8" s="483"/>
      <c r="NJ8" s="481" t="str">
        <f ca="1">OFFSET('Cost &amp; Solution'!$A$50,NJ2,0,1,1)</f>
        <v/>
      </c>
      <c r="NK8" s="482"/>
      <c r="NL8" s="482"/>
      <c r="NM8" s="482"/>
      <c r="NN8" s="482"/>
      <c r="NO8" s="482"/>
      <c r="NP8" s="482"/>
      <c r="NQ8" s="482"/>
      <c r="NR8" s="482"/>
      <c r="NS8" s="482"/>
      <c r="NT8" s="482"/>
      <c r="NU8" s="483"/>
      <c r="NV8" s="481" t="str">
        <f ca="1">OFFSET('Cost &amp; Solution'!$A$50,NV2,0,1,1)</f>
        <v/>
      </c>
      <c r="NW8" s="482"/>
      <c r="NX8" s="482"/>
      <c r="NY8" s="482"/>
      <c r="NZ8" s="482"/>
      <c r="OA8" s="482"/>
      <c r="OB8" s="482"/>
      <c r="OC8" s="482"/>
      <c r="OD8" s="482"/>
      <c r="OE8" s="482"/>
      <c r="OF8" s="482"/>
      <c r="OG8" s="483"/>
      <c r="OH8" s="481" t="str">
        <f ca="1">OFFSET('Cost &amp; Solution'!$A$50,OH2,0,1,1)</f>
        <v/>
      </c>
      <c r="OI8" s="482"/>
      <c r="OJ8" s="482"/>
      <c r="OK8" s="482"/>
      <c r="OL8" s="482"/>
      <c r="OM8" s="482"/>
      <c r="ON8" s="482"/>
      <c r="OO8" s="482"/>
      <c r="OP8" s="482"/>
      <c r="OQ8" s="482"/>
      <c r="OR8" s="482"/>
      <c r="OS8" s="483"/>
      <c r="OT8" s="481" t="str">
        <f ca="1">OFFSET('Cost &amp; Solution'!$A$50,OT2,0,1,1)</f>
        <v/>
      </c>
      <c r="OU8" s="482"/>
      <c r="OV8" s="482"/>
      <c r="OW8" s="482"/>
      <c r="OX8" s="482"/>
      <c r="OY8" s="482"/>
      <c r="OZ8" s="482"/>
      <c r="PA8" s="482"/>
      <c r="PB8" s="482"/>
      <c r="PC8" s="482"/>
      <c r="PD8" s="482"/>
      <c r="PE8" s="483"/>
      <c r="PF8" s="481" t="str">
        <f ca="1">OFFSET('Cost &amp; Solution'!$A$50,PF2,0,1,1)</f>
        <v/>
      </c>
      <c r="PG8" s="482"/>
      <c r="PH8" s="482"/>
      <c r="PI8" s="482"/>
      <c r="PJ8" s="482"/>
      <c r="PK8" s="482"/>
      <c r="PL8" s="482"/>
      <c r="PM8" s="482"/>
      <c r="PN8" s="482"/>
      <c r="PO8" s="482"/>
      <c r="PP8" s="482"/>
      <c r="PQ8" s="483"/>
      <c r="PR8" s="481" t="str">
        <f ca="1">OFFSET('Cost &amp; Solution'!$A$50,PR2,0,1,1)</f>
        <v/>
      </c>
      <c r="PS8" s="482"/>
      <c r="PT8" s="482"/>
      <c r="PU8" s="482"/>
      <c r="PV8" s="482"/>
      <c r="PW8" s="482"/>
      <c r="PX8" s="482"/>
      <c r="PY8" s="482"/>
      <c r="PZ8" s="482"/>
      <c r="QA8" s="482"/>
      <c r="QB8" s="482"/>
      <c r="QC8" s="483"/>
      <c r="QD8" s="481" t="str">
        <f ca="1">OFFSET('Cost &amp; Solution'!$A$50,QD2,0,1,1)</f>
        <v/>
      </c>
      <c r="QE8" s="482"/>
      <c r="QF8" s="482"/>
      <c r="QG8" s="482"/>
      <c r="QH8" s="482"/>
      <c r="QI8" s="482"/>
      <c r="QJ8" s="482"/>
      <c r="QK8" s="482"/>
      <c r="QL8" s="482"/>
      <c r="QM8" s="482"/>
      <c r="QN8" s="482"/>
      <c r="QO8" s="483"/>
      <c r="QP8" s="481" t="str">
        <f ca="1">OFFSET('Cost &amp; Solution'!$A$50,QP2,0,1,1)</f>
        <v/>
      </c>
      <c r="QQ8" s="482"/>
      <c r="QR8" s="482"/>
      <c r="QS8" s="482"/>
      <c r="QT8" s="482"/>
      <c r="QU8" s="482"/>
      <c r="QV8" s="482"/>
      <c r="QW8" s="482"/>
      <c r="QX8" s="482"/>
      <c r="QY8" s="482"/>
      <c r="QZ8" s="482"/>
      <c r="RA8" s="483"/>
      <c r="RB8" s="481" t="str">
        <f ca="1">OFFSET('Cost &amp; Solution'!$A$50,RB2,0,1,1)</f>
        <v/>
      </c>
      <c r="RC8" s="482"/>
      <c r="RD8" s="482"/>
      <c r="RE8" s="482"/>
      <c r="RF8" s="482"/>
      <c r="RG8" s="482"/>
      <c r="RH8" s="482"/>
      <c r="RI8" s="482"/>
      <c r="RJ8" s="482"/>
      <c r="RK8" s="482"/>
      <c r="RL8" s="482"/>
      <c r="RM8" s="484"/>
    </row>
    <row r="9" spans="2:481" ht="17.25">
      <c r="B9" s="498">
        <f ca="1">OFFSET(UI!$L$11,B2,0,1,1)</f>
        <v>1750</v>
      </c>
      <c r="C9" s="499"/>
      <c r="D9" s="499"/>
      <c r="E9" s="499"/>
      <c r="F9" s="499"/>
      <c r="G9" s="499"/>
      <c r="H9" s="499"/>
      <c r="I9" s="499"/>
      <c r="J9" s="499"/>
      <c r="K9" s="499"/>
      <c r="L9" s="499"/>
      <c r="M9" s="500"/>
      <c r="N9" s="474">
        <f ca="1">OFFSET(UI!$L$11,N2,0,1,1)</f>
        <v>1750</v>
      </c>
      <c r="O9" s="475"/>
      <c r="P9" s="475"/>
      <c r="Q9" s="475"/>
      <c r="R9" s="475"/>
      <c r="S9" s="475"/>
      <c r="T9" s="475"/>
      <c r="U9" s="475"/>
      <c r="V9" s="475"/>
      <c r="W9" s="475"/>
      <c r="X9" s="475"/>
      <c r="Y9" s="476"/>
      <c r="Z9" s="474" t="str">
        <f ca="1">OFFSET(UI!$L$11,Z2,0,1,1)</f>
        <v/>
      </c>
      <c r="AA9" s="475"/>
      <c r="AB9" s="475"/>
      <c r="AC9" s="475"/>
      <c r="AD9" s="475"/>
      <c r="AE9" s="475"/>
      <c r="AF9" s="475"/>
      <c r="AG9" s="475"/>
      <c r="AH9" s="475"/>
      <c r="AI9" s="475"/>
      <c r="AJ9" s="475"/>
      <c r="AK9" s="476"/>
      <c r="AL9" s="474" t="str">
        <f ca="1">OFFSET(UI!$L$11,AL2,0,1,1)</f>
        <v/>
      </c>
      <c r="AM9" s="475"/>
      <c r="AN9" s="475"/>
      <c r="AO9" s="475"/>
      <c r="AP9" s="475"/>
      <c r="AQ9" s="475"/>
      <c r="AR9" s="475"/>
      <c r="AS9" s="475"/>
      <c r="AT9" s="475"/>
      <c r="AU9" s="475"/>
      <c r="AV9" s="475"/>
      <c r="AW9" s="476"/>
      <c r="AX9" s="474" t="str">
        <f ca="1">OFFSET(UI!$L$11,AX2,0,1,1)</f>
        <v/>
      </c>
      <c r="AY9" s="475"/>
      <c r="AZ9" s="475"/>
      <c r="BA9" s="475"/>
      <c r="BB9" s="475"/>
      <c r="BC9" s="475"/>
      <c r="BD9" s="475"/>
      <c r="BE9" s="475"/>
      <c r="BF9" s="475"/>
      <c r="BG9" s="475"/>
      <c r="BH9" s="475"/>
      <c r="BI9" s="475"/>
      <c r="BJ9" s="474" t="str">
        <f ca="1">OFFSET(UI!$L$11,BJ2,0,1,1)</f>
        <v/>
      </c>
      <c r="BK9" s="475"/>
      <c r="BL9" s="475"/>
      <c r="BM9" s="475"/>
      <c r="BN9" s="475"/>
      <c r="BO9" s="475"/>
      <c r="BP9" s="475"/>
      <c r="BQ9" s="475"/>
      <c r="BR9" s="475"/>
      <c r="BS9" s="475"/>
      <c r="BT9" s="475"/>
      <c r="BU9" s="476"/>
      <c r="BV9" s="474" t="str">
        <f ca="1">OFFSET(UI!$L$11,BV2,0,1,1)</f>
        <v/>
      </c>
      <c r="BW9" s="475"/>
      <c r="BX9" s="475"/>
      <c r="BY9" s="475"/>
      <c r="BZ9" s="475"/>
      <c r="CA9" s="475"/>
      <c r="CB9" s="475"/>
      <c r="CC9" s="475"/>
      <c r="CD9" s="475"/>
      <c r="CE9" s="475"/>
      <c r="CF9" s="475"/>
      <c r="CG9" s="476"/>
      <c r="CH9" s="474" t="str">
        <f ca="1">OFFSET(UI!$L$11,CH2,0,1,1)</f>
        <v/>
      </c>
      <c r="CI9" s="475"/>
      <c r="CJ9" s="475"/>
      <c r="CK9" s="475"/>
      <c r="CL9" s="475"/>
      <c r="CM9" s="475"/>
      <c r="CN9" s="475"/>
      <c r="CO9" s="475"/>
      <c r="CP9" s="475"/>
      <c r="CQ9" s="475"/>
      <c r="CR9" s="475"/>
      <c r="CS9" s="476"/>
      <c r="CT9" s="474" t="str">
        <f ca="1">OFFSET(UI!$L$11,CT2,0,1,1)</f>
        <v/>
      </c>
      <c r="CU9" s="475"/>
      <c r="CV9" s="475"/>
      <c r="CW9" s="475"/>
      <c r="CX9" s="475"/>
      <c r="CY9" s="475"/>
      <c r="CZ9" s="475"/>
      <c r="DA9" s="475"/>
      <c r="DB9" s="475"/>
      <c r="DC9" s="475"/>
      <c r="DD9" s="475"/>
      <c r="DE9" s="476"/>
      <c r="DF9" s="474" t="str">
        <f ca="1">OFFSET(UI!$L$11,DF2,0,1,1)</f>
        <v/>
      </c>
      <c r="DG9" s="475"/>
      <c r="DH9" s="475"/>
      <c r="DI9" s="475"/>
      <c r="DJ9" s="475"/>
      <c r="DK9" s="475"/>
      <c r="DL9" s="475"/>
      <c r="DM9" s="475"/>
      <c r="DN9" s="475"/>
      <c r="DO9" s="475"/>
      <c r="DP9" s="475"/>
      <c r="DQ9" s="476"/>
      <c r="DR9" s="474" t="str">
        <f ca="1">OFFSET(UI!$L$11,DR2,0,1,1)</f>
        <v/>
      </c>
      <c r="DS9" s="475"/>
      <c r="DT9" s="475"/>
      <c r="DU9" s="475"/>
      <c r="DV9" s="475"/>
      <c r="DW9" s="475"/>
      <c r="DX9" s="475"/>
      <c r="DY9" s="475"/>
      <c r="DZ9" s="475"/>
      <c r="EA9" s="475"/>
      <c r="EB9" s="475"/>
      <c r="EC9" s="476"/>
      <c r="ED9" s="474" t="str">
        <f ca="1">OFFSET(UI!$L$11,ED2,0,1,1)</f>
        <v/>
      </c>
      <c r="EE9" s="475"/>
      <c r="EF9" s="475"/>
      <c r="EG9" s="475"/>
      <c r="EH9" s="475"/>
      <c r="EI9" s="475"/>
      <c r="EJ9" s="475"/>
      <c r="EK9" s="475"/>
      <c r="EL9" s="475"/>
      <c r="EM9" s="475"/>
      <c r="EN9" s="475"/>
      <c r="EO9" s="476"/>
      <c r="EP9" s="474" t="str">
        <f ca="1">OFFSET(UI!$L$11,EP2,0,1,1)</f>
        <v/>
      </c>
      <c r="EQ9" s="475"/>
      <c r="ER9" s="475"/>
      <c r="ES9" s="475"/>
      <c r="ET9" s="475"/>
      <c r="EU9" s="475"/>
      <c r="EV9" s="475"/>
      <c r="EW9" s="475"/>
      <c r="EX9" s="475"/>
      <c r="EY9" s="475"/>
      <c r="EZ9" s="475"/>
      <c r="FA9" s="476"/>
      <c r="FB9" s="474" t="str">
        <f ca="1">OFFSET(UI!$L$11,FB2,0,1,1)</f>
        <v/>
      </c>
      <c r="FC9" s="475"/>
      <c r="FD9" s="475"/>
      <c r="FE9" s="475"/>
      <c r="FF9" s="475"/>
      <c r="FG9" s="475"/>
      <c r="FH9" s="475"/>
      <c r="FI9" s="475"/>
      <c r="FJ9" s="475"/>
      <c r="FK9" s="475"/>
      <c r="FL9" s="475"/>
      <c r="FM9" s="476"/>
      <c r="FN9" s="474" t="str">
        <f ca="1">OFFSET(UI!$L$11,FN2,0,1,1)</f>
        <v/>
      </c>
      <c r="FO9" s="475"/>
      <c r="FP9" s="475"/>
      <c r="FQ9" s="475"/>
      <c r="FR9" s="475"/>
      <c r="FS9" s="475"/>
      <c r="FT9" s="475"/>
      <c r="FU9" s="475"/>
      <c r="FV9" s="475"/>
      <c r="FW9" s="475"/>
      <c r="FX9" s="475"/>
      <c r="FY9" s="476"/>
      <c r="FZ9" s="474" t="str">
        <f ca="1">OFFSET(UI!$L$11,FZ2,0,1,1)</f>
        <v/>
      </c>
      <c r="GA9" s="475"/>
      <c r="GB9" s="475"/>
      <c r="GC9" s="475"/>
      <c r="GD9" s="475"/>
      <c r="GE9" s="475"/>
      <c r="GF9" s="475"/>
      <c r="GG9" s="475"/>
      <c r="GH9" s="475"/>
      <c r="GI9" s="475"/>
      <c r="GJ9" s="475"/>
      <c r="GK9" s="476"/>
      <c r="GL9" s="474" t="str">
        <f ca="1">OFFSET(UI!$L$11,GL2,0,1,1)</f>
        <v/>
      </c>
      <c r="GM9" s="475"/>
      <c r="GN9" s="475"/>
      <c r="GO9" s="475"/>
      <c r="GP9" s="475"/>
      <c r="GQ9" s="475"/>
      <c r="GR9" s="475"/>
      <c r="GS9" s="475"/>
      <c r="GT9" s="475"/>
      <c r="GU9" s="475"/>
      <c r="GV9" s="475"/>
      <c r="GW9" s="476"/>
      <c r="GX9" s="474" t="str">
        <f ca="1">OFFSET(UI!$L$11,GX2,0,1,1)</f>
        <v/>
      </c>
      <c r="GY9" s="475"/>
      <c r="GZ9" s="475"/>
      <c r="HA9" s="475"/>
      <c r="HB9" s="475"/>
      <c r="HC9" s="475"/>
      <c r="HD9" s="475"/>
      <c r="HE9" s="475"/>
      <c r="HF9" s="475"/>
      <c r="HG9" s="475"/>
      <c r="HH9" s="475"/>
      <c r="HI9" s="476"/>
      <c r="HJ9" s="474" t="str">
        <f ca="1">OFFSET(UI!$L$11,HJ2,0,1,1)</f>
        <v/>
      </c>
      <c r="HK9" s="475"/>
      <c r="HL9" s="475"/>
      <c r="HM9" s="475"/>
      <c r="HN9" s="475"/>
      <c r="HO9" s="475"/>
      <c r="HP9" s="475"/>
      <c r="HQ9" s="475"/>
      <c r="HR9" s="475"/>
      <c r="HS9" s="475"/>
      <c r="HT9" s="475"/>
      <c r="HU9" s="476"/>
      <c r="HV9" s="474" t="str">
        <f ca="1">OFFSET(UI!$L$11,HV2,0,1,1)</f>
        <v/>
      </c>
      <c r="HW9" s="475"/>
      <c r="HX9" s="475"/>
      <c r="HY9" s="475"/>
      <c r="HZ9" s="475"/>
      <c r="IA9" s="475"/>
      <c r="IB9" s="475"/>
      <c r="IC9" s="475"/>
      <c r="ID9" s="475"/>
      <c r="IE9" s="475"/>
      <c r="IF9" s="475"/>
      <c r="IG9" s="476"/>
      <c r="IH9" s="474" t="str">
        <f ca="1">OFFSET(UI!$L$11,IH2,0,1,1)</f>
        <v/>
      </c>
      <c r="II9" s="475"/>
      <c r="IJ9" s="475"/>
      <c r="IK9" s="475"/>
      <c r="IL9" s="475"/>
      <c r="IM9" s="475"/>
      <c r="IN9" s="475"/>
      <c r="IO9" s="475"/>
      <c r="IP9" s="475"/>
      <c r="IQ9" s="475"/>
      <c r="IR9" s="475"/>
      <c r="IS9" s="476"/>
      <c r="IT9" s="474" t="str">
        <f ca="1">OFFSET(UI!$L$11,IT2,0,1,1)</f>
        <v/>
      </c>
      <c r="IU9" s="475"/>
      <c r="IV9" s="475"/>
      <c r="IW9" s="475"/>
      <c r="IX9" s="475"/>
      <c r="IY9" s="475"/>
      <c r="IZ9" s="475"/>
      <c r="JA9" s="475"/>
      <c r="JB9" s="475"/>
      <c r="JC9" s="475"/>
      <c r="JD9" s="475"/>
      <c r="JE9" s="476"/>
      <c r="JF9" s="474" t="str">
        <f ca="1">OFFSET(UI!$L$11,JF2,0,1,1)</f>
        <v/>
      </c>
      <c r="JG9" s="475"/>
      <c r="JH9" s="475"/>
      <c r="JI9" s="475"/>
      <c r="JJ9" s="475"/>
      <c r="JK9" s="475"/>
      <c r="JL9" s="475"/>
      <c r="JM9" s="475"/>
      <c r="JN9" s="475"/>
      <c r="JO9" s="475"/>
      <c r="JP9" s="475"/>
      <c r="JQ9" s="476"/>
      <c r="JR9" s="474" t="str">
        <f ca="1">OFFSET(UI!$L$11,JR2,0,1,1)</f>
        <v/>
      </c>
      <c r="JS9" s="475"/>
      <c r="JT9" s="475"/>
      <c r="JU9" s="475"/>
      <c r="JV9" s="475"/>
      <c r="JW9" s="475"/>
      <c r="JX9" s="475"/>
      <c r="JY9" s="475"/>
      <c r="JZ9" s="475"/>
      <c r="KA9" s="475"/>
      <c r="KB9" s="475"/>
      <c r="KC9" s="476"/>
      <c r="KD9" s="474" t="str">
        <f ca="1">OFFSET(UI!$L$11,KD2,0,1,1)</f>
        <v/>
      </c>
      <c r="KE9" s="475"/>
      <c r="KF9" s="475"/>
      <c r="KG9" s="475"/>
      <c r="KH9" s="475"/>
      <c r="KI9" s="475"/>
      <c r="KJ9" s="475"/>
      <c r="KK9" s="475"/>
      <c r="KL9" s="475"/>
      <c r="KM9" s="475"/>
      <c r="KN9" s="475"/>
      <c r="KO9" s="476"/>
      <c r="KP9" s="474" t="str">
        <f ca="1">OFFSET(UI!$L$11,KP2,0,1,1)</f>
        <v/>
      </c>
      <c r="KQ9" s="475"/>
      <c r="KR9" s="475"/>
      <c r="KS9" s="475"/>
      <c r="KT9" s="475"/>
      <c r="KU9" s="475"/>
      <c r="KV9" s="475"/>
      <c r="KW9" s="475"/>
      <c r="KX9" s="475"/>
      <c r="KY9" s="475"/>
      <c r="KZ9" s="475"/>
      <c r="LA9" s="476"/>
      <c r="LB9" s="474" t="str">
        <f ca="1">OFFSET(UI!$L$11,LB2,0,1,1)</f>
        <v/>
      </c>
      <c r="LC9" s="475"/>
      <c r="LD9" s="475"/>
      <c r="LE9" s="475"/>
      <c r="LF9" s="475"/>
      <c r="LG9" s="475"/>
      <c r="LH9" s="475"/>
      <c r="LI9" s="475"/>
      <c r="LJ9" s="475"/>
      <c r="LK9" s="475"/>
      <c r="LL9" s="475"/>
      <c r="LM9" s="476"/>
      <c r="LN9" s="474" t="str">
        <f ca="1">OFFSET(UI!$L$11,LN2,0,1,1)</f>
        <v/>
      </c>
      <c r="LO9" s="475"/>
      <c r="LP9" s="475"/>
      <c r="LQ9" s="475"/>
      <c r="LR9" s="475"/>
      <c r="LS9" s="475"/>
      <c r="LT9" s="475"/>
      <c r="LU9" s="475"/>
      <c r="LV9" s="475"/>
      <c r="LW9" s="475"/>
      <c r="LX9" s="475"/>
      <c r="LY9" s="476"/>
      <c r="LZ9" s="474" t="str">
        <f ca="1">OFFSET(UI!$L$11,LZ2,0,1,1)</f>
        <v/>
      </c>
      <c r="MA9" s="475"/>
      <c r="MB9" s="475"/>
      <c r="MC9" s="475"/>
      <c r="MD9" s="475"/>
      <c r="ME9" s="475"/>
      <c r="MF9" s="475"/>
      <c r="MG9" s="475"/>
      <c r="MH9" s="475"/>
      <c r="MI9" s="475"/>
      <c r="MJ9" s="475"/>
      <c r="MK9" s="476"/>
      <c r="ML9" s="474" t="str">
        <f ca="1">OFFSET(UI!$L$11,ML2,0,1,1)</f>
        <v/>
      </c>
      <c r="MM9" s="475"/>
      <c r="MN9" s="475"/>
      <c r="MO9" s="475"/>
      <c r="MP9" s="475"/>
      <c r="MQ9" s="475"/>
      <c r="MR9" s="475"/>
      <c r="MS9" s="475"/>
      <c r="MT9" s="475"/>
      <c r="MU9" s="475"/>
      <c r="MV9" s="475"/>
      <c r="MW9" s="476"/>
      <c r="MX9" s="474" t="str">
        <f ca="1">OFFSET(UI!$L$11,MX2,0,1,1)</f>
        <v/>
      </c>
      <c r="MY9" s="475"/>
      <c r="MZ9" s="475"/>
      <c r="NA9" s="475"/>
      <c r="NB9" s="475"/>
      <c r="NC9" s="475"/>
      <c r="ND9" s="475"/>
      <c r="NE9" s="475"/>
      <c r="NF9" s="475"/>
      <c r="NG9" s="475"/>
      <c r="NH9" s="475"/>
      <c r="NI9" s="476"/>
      <c r="NJ9" s="474" t="str">
        <f ca="1">OFFSET(UI!$L$11,NJ2,0,1,1)</f>
        <v/>
      </c>
      <c r="NK9" s="475"/>
      <c r="NL9" s="475"/>
      <c r="NM9" s="475"/>
      <c r="NN9" s="475"/>
      <c r="NO9" s="475"/>
      <c r="NP9" s="475"/>
      <c r="NQ9" s="475"/>
      <c r="NR9" s="475"/>
      <c r="NS9" s="475"/>
      <c r="NT9" s="475"/>
      <c r="NU9" s="476"/>
      <c r="NV9" s="474" t="str">
        <f ca="1">OFFSET(UI!$L$11,NV2,0,1,1)</f>
        <v/>
      </c>
      <c r="NW9" s="475"/>
      <c r="NX9" s="475"/>
      <c r="NY9" s="475"/>
      <c r="NZ9" s="475"/>
      <c r="OA9" s="475"/>
      <c r="OB9" s="475"/>
      <c r="OC9" s="475"/>
      <c r="OD9" s="475"/>
      <c r="OE9" s="475"/>
      <c r="OF9" s="475"/>
      <c r="OG9" s="476"/>
      <c r="OH9" s="474" t="str">
        <f ca="1">OFFSET(UI!$L$11,OH2,0,1,1)</f>
        <v/>
      </c>
      <c r="OI9" s="475"/>
      <c r="OJ9" s="475"/>
      <c r="OK9" s="475"/>
      <c r="OL9" s="475"/>
      <c r="OM9" s="475"/>
      <c r="ON9" s="475"/>
      <c r="OO9" s="475"/>
      <c r="OP9" s="475"/>
      <c r="OQ9" s="475"/>
      <c r="OR9" s="475"/>
      <c r="OS9" s="476"/>
      <c r="OT9" s="474" t="str">
        <f ca="1">OFFSET(UI!$L$11,OT2,0,1,1)</f>
        <v/>
      </c>
      <c r="OU9" s="475"/>
      <c r="OV9" s="475"/>
      <c r="OW9" s="475"/>
      <c r="OX9" s="475"/>
      <c r="OY9" s="475"/>
      <c r="OZ9" s="475"/>
      <c r="PA9" s="475"/>
      <c r="PB9" s="475"/>
      <c r="PC9" s="475"/>
      <c r="PD9" s="475"/>
      <c r="PE9" s="476"/>
      <c r="PF9" s="474" t="str">
        <f ca="1">OFFSET(UI!$L$11,PF2,0,1,1)</f>
        <v/>
      </c>
      <c r="PG9" s="475"/>
      <c r="PH9" s="475"/>
      <c r="PI9" s="475"/>
      <c r="PJ9" s="475"/>
      <c r="PK9" s="475"/>
      <c r="PL9" s="475"/>
      <c r="PM9" s="475"/>
      <c r="PN9" s="475"/>
      <c r="PO9" s="475"/>
      <c r="PP9" s="475"/>
      <c r="PQ9" s="476"/>
      <c r="PR9" s="474" t="str">
        <f ca="1">OFFSET(UI!$L$11,PR2,0,1,1)</f>
        <v/>
      </c>
      <c r="PS9" s="475"/>
      <c r="PT9" s="475"/>
      <c r="PU9" s="475"/>
      <c r="PV9" s="475"/>
      <c r="PW9" s="475"/>
      <c r="PX9" s="475"/>
      <c r="PY9" s="475"/>
      <c r="PZ9" s="475"/>
      <c r="QA9" s="475"/>
      <c r="QB9" s="475"/>
      <c r="QC9" s="476"/>
      <c r="QD9" s="474" t="str">
        <f ca="1">OFFSET(UI!$L$11,QD2,0,1,1)</f>
        <v/>
      </c>
      <c r="QE9" s="475"/>
      <c r="QF9" s="475"/>
      <c r="QG9" s="475"/>
      <c r="QH9" s="475"/>
      <c r="QI9" s="475"/>
      <c r="QJ9" s="475"/>
      <c r="QK9" s="475"/>
      <c r="QL9" s="475"/>
      <c r="QM9" s="475"/>
      <c r="QN9" s="475"/>
      <c r="QO9" s="476"/>
      <c r="QP9" s="474" t="str">
        <f ca="1">OFFSET(UI!$L$11,QP2,0,1,1)</f>
        <v/>
      </c>
      <c r="QQ9" s="475"/>
      <c r="QR9" s="475"/>
      <c r="QS9" s="475"/>
      <c r="QT9" s="475"/>
      <c r="QU9" s="475"/>
      <c r="QV9" s="475"/>
      <c r="QW9" s="475"/>
      <c r="QX9" s="475"/>
      <c r="QY9" s="475"/>
      <c r="QZ9" s="475"/>
      <c r="RA9" s="476"/>
      <c r="RB9" s="474" t="str">
        <f ca="1">OFFSET(UI!$L$11,RB2,0,1,1)</f>
        <v/>
      </c>
      <c r="RC9" s="475"/>
      <c r="RD9" s="475"/>
      <c r="RE9" s="475"/>
      <c r="RF9" s="475"/>
      <c r="RG9" s="475"/>
      <c r="RH9" s="475"/>
      <c r="RI9" s="475"/>
      <c r="RJ9" s="475"/>
      <c r="RK9" s="475"/>
      <c r="RL9" s="475"/>
      <c r="RM9" s="477"/>
    </row>
    <row r="10" spans="2:481">
      <c r="B10" s="521">
        <f ca="1">OFFSET(UI!$M$11,B2,0,1,1)</f>
        <v>170</v>
      </c>
      <c r="C10" s="365"/>
      <c r="D10" s="365"/>
      <c r="E10" s="368"/>
      <c r="F10" s="364">
        <f ca="1">OFFSET(UI!$N$11,B2,0,1,1)</f>
        <v>60</v>
      </c>
      <c r="G10" s="365"/>
      <c r="H10" s="365"/>
      <c r="I10" s="368"/>
      <c r="J10" s="364">
        <f ca="1">OFFSET(UI!$O$11,B2,0,1,1)</f>
        <v>140</v>
      </c>
      <c r="K10" s="365"/>
      <c r="L10" s="365"/>
      <c r="M10" s="366"/>
      <c r="N10" s="367">
        <f ca="1">OFFSET(UI!$M$11,N2,0,1,1)</f>
        <v>280</v>
      </c>
      <c r="O10" s="365"/>
      <c r="P10" s="365"/>
      <c r="Q10" s="368"/>
      <c r="R10" s="364">
        <f ca="1">OFFSET(UI!$N$11,N2,0,1,1)</f>
        <v>226</v>
      </c>
      <c r="S10" s="365"/>
      <c r="T10" s="365"/>
      <c r="U10" s="368"/>
      <c r="V10" s="364">
        <f ca="1">OFFSET(UI!$O$11,N2,0,1,1)</f>
        <v>77</v>
      </c>
      <c r="W10" s="365"/>
      <c r="X10" s="365"/>
      <c r="Y10" s="366"/>
      <c r="Z10" s="367" t="str">
        <f ca="1">OFFSET(UI!$M$11,Z2,0,1,1)</f>
        <v/>
      </c>
      <c r="AA10" s="365"/>
      <c r="AB10" s="365"/>
      <c r="AC10" s="368"/>
      <c r="AD10" s="364" t="str">
        <f ca="1">OFFSET(UI!$N$11,Z2,0,1,1)</f>
        <v/>
      </c>
      <c r="AE10" s="365"/>
      <c r="AF10" s="365"/>
      <c r="AG10" s="368"/>
      <c r="AH10" s="364" t="str">
        <f ca="1">OFFSET(UI!$O$11,Z2,0,1,1)</f>
        <v/>
      </c>
      <c r="AI10" s="365"/>
      <c r="AJ10" s="365"/>
      <c r="AK10" s="366"/>
      <c r="AL10" s="367" t="str">
        <f ca="1">OFFSET(UI!$M$11,AL2,0,1,1)</f>
        <v/>
      </c>
      <c r="AM10" s="365"/>
      <c r="AN10" s="365"/>
      <c r="AO10" s="368"/>
      <c r="AP10" s="364" t="str">
        <f ca="1">OFFSET(UI!$N$11,AL2,0,1,1)</f>
        <v/>
      </c>
      <c r="AQ10" s="365"/>
      <c r="AR10" s="365"/>
      <c r="AS10" s="368"/>
      <c r="AT10" s="364" t="str">
        <f ca="1">OFFSET(UI!$O$11,AL2,0,1,1)</f>
        <v/>
      </c>
      <c r="AU10" s="365"/>
      <c r="AV10" s="365"/>
      <c r="AW10" s="366"/>
      <c r="AX10" s="367" t="str">
        <f ca="1">OFFSET(UI!$M$11,AX2,0,1,1)</f>
        <v/>
      </c>
      <c r="AY10" s="365"/>
      <c r="AZ10" s="365"/>
      <c r="BA10" s="368"/>
      <c r="BB10" s="364" t="str">
        <f ca="1">OFFSET(UI!$N$11,AX2,0,1,1)</f>
        <v/>
      </c>
      <c r="BC10" s="365"/>
      <c r="BD10" s="365"/>
      <c r="BE10" s="368"/>
      <c r="BF10" s="364" t="str">
        <f ca="1">OFFSET(UI!$O$11,AX2,0,1,1)</f>
        <v/>
      </c>
      <c r="BG10" s="365"/>
      <c r="BH10" s="365"/>
      <c r="BI10" s="365"/>
      <c r="BJ10" s="367" t="str">
        <f ca="1">OFFSET(UI!$M$11,BJ2,0,1,1)</f>
        <v/>
      </c>
      <c r="BK10" s="365"/>
      <c r="BL10" s="365"/>
      <c r="BM10" s="368"/>
      <c r="BN10" s="364" t="str">
        <f ca="1">OFFSET(UI!$N$11,BJ2,0,1,1)</f>
        <v/>
      </c>
      <c r="BO10" s="365"/>
      <c r="BP10" s="365"/>
      <c r="BQ10" s="368"/>
      <c r="BR10" s="364" t="str">
        <f ca="1">OFFSET(UI!$O$11,BJ2,0,1,1)</f>
        <v/>
      </c>
      <c r="BS10" s="365"/>
      <c r="BT10" s="365"/>
      <c r="BU10" s="366"/>
      <c r="BV10" s="367" t="str">
        <f ca="1">OFFSET(UI!$M$11,BV2,0,1,1)</f>
        <v/>
      </c>
      <c r="BW10" s="365"/>
      <c r="BX10" s="365"/>
      <c r="BY10" s="368"/>
      <c r="BZ10" s="364" t="str">
        <f ca="1">OFFSET(UI!$N$11,BV2,0,1,1)</f>
        <v/>
      </c>
      <c r="CA10" s="365"/>
      <c r="CB10" s="365"/>
      <c r="CC10" s="368"/>
      <c r="CD10" s="364" t="str">
        <f ca="1">OFFSET(UI!$O$11,BV2,0,1,1)</f>
        <v/>
      </c>
      <c r="CE10" s="365"/>
      <c r="CF10" s="365"/>
      <c r="CG10" s="366"/>
      <c r="CH10" s="367" t="str">
        <f ca="1">OFFSET(UI!$M$11,CH2,0,1,1)</f>
        <v/>
      </c>
      <c r="CI10" s="365"/>
      <c r="CJ10" s="365"/>
      <c r="CK10" s="368"/>
      <c r="CL10" s="364" t="str">
        <f ca="1">OFFSET(UI!$N$11,CH2,0,1,1)</f>
        <v/>
      </c>
      <c r="CM10" s="365"/>
      <c r="CN10" s="365"/>
      <c r="CO10" s="368"/>
      <c r="CP10" s="364" t="str">
        <f ca="1">OFFSET(UI!$O$11,CH2,0,1,1)</f>
        <v/>
      </c>
      <c r="CQ10" s="365"/>
      <c r="CR10" s="365"/>
      <c r="CS10" s="366"/>
      <c r="CT10" s="367" t="str">
        <f ca="1">OFFSET(UI!$M$11,CT2,0,1,1)</f>
        <v/>
      </c>
      <c r="CU10" s="365"/>
      <c r="CV10" s="365"/>
      <c r="CW10" s="368"/>
      <c r="CX10" s="364" t="str">
        <f ca="1">OFFSET(UI!$N$11,CT2,0,1,1)</f>
        <v/>
      </c>
      <c r="CY10" s="365"/>
      <c r="CZ10" s="365"/>
      <c r="DA10" s="368"/>
      <c r="DB10" s="364" t="str">
        <f ca="1">OFFSET(UI!$O$11,CT2,0,1,1)</f>
        <v/>
      </c>
      <c r="DC10" s="365"/>
      <c r="DD10" s="365"/>
      <c r="DE10" s="366"/>
      <c r="DF10" s="367" t="str">
        <f ca="1">OFFSET(UI!$M$11,DF2,0,1,1)</f>
        <v/>
      </c>
      <c r="DG10" s="365"/>
      <c r="DH10" s="365"/>
      <c r="DI10" s="368"/>
      <c r="DJ10" s="364" t="str">
        <f ca="1">OFFSET(UI!$N$11,DF2,0,1,1)</f>
        <v/>
      </c>
      <c r="DK10" s="365"/>
      <c r="DL10" s="365"/>
      <c r="DM10" s="368"/>
      <c r="DN10" s="364" t="str">
        <f ca="1">OFFSET(UI!$O$11,DF2,0,1,1)</f>
        <v/>
      </c>
      <c r="DO10" s="365"/>
      <c r="DP10" s="365"/>
      <c r="DQ10" s="366"/>
      <c r="DR10" s="367" t="str">
        <f ca="1">OFFSET(UI!$M$11,DR2,0,1,1)</f>
        <v/>
      </c>
      <c r="DS10" s="365"/>
      <c r="DT10" s="365"/>
      <c r="DU10" s="368"/>
      <c r="DV10" s="364" t="str">
        <f ca="1">OFFSET(UI!$N$11,DR2,0,1,1)</f>
        <v/>
      </c>
      <c r="DW10" s="365"/>
      <c r="DX10" s="365"/>
      <c r="DY10" s="368"/>
      <c r="DZ10" s="364" t="str">
        <f ca="1">OFFSET(UI!$O$11,DR2,0,1,1)</f>
        <v/>
      </c>
      <c r="EA10" s="365"/>
      <c r="EB10" s="365"/>
      <c r="EC10" s="366"/>
      <c r="ED10" s="367" t="str">
        <f ca="1">OFFSET(UI!$M$11,ED2,0,1,1)</f>
        <v/>
      </c>
      <c r="EE10" s="365"/>
      <c r="EF10" s="365"/>
      <c r="EG10" s="368"/>
      <c r="EH10" s="364" t="str">
        <f ca="1">OFFSET(UI!$N$11,ED2,0,1,1)</f>
        <v/>
      </c>
      <c r="EI10" s="365"/>
      <c r="EJ10" s="365"/>
      <c r="EK10" s="368"/>
      <c r="EL10" s="364" t="str">
        <f ca="1">OFFSET(UI!$O$11,ED2,0,1,1)</f>
        <v/>
      </c>
      <c r="EM10" s="365"/>
      <c r="EN10" s="365"/>
      <c r="EO10" s="366"/>
      <c r="EP10" s="367" t="str">
        <f ca="1">OFFSET(UI!$M$11,EP2,0,1,1)</f>
        <v/>
      </c>
      <c r="EQ10" s="365"/>
      <c r="ER10" s="365"/>
      <c r="ES10" s="368"/>
      <c r="ET10" s="364" t="str">
        <f ca="1">OFFSET(UI!$N$11,EP2,0,1,1)</f>
        <v/>
      </c>
      <c r="EU10" s="365"/>
      <c r="EV10" s="365"/>
      <c r="EW10" s="368"/>
      <c r="EX10" s="364" t="str">
        <f ca="1">OFFSET(UI!$O$11,EP2,0,1,1)</f>
        <v/>
      </c>
      <c r="EY10" s="365"/>
      <c r="EZ10" s="365"/>
      <c r="FA10" s="366"/>
      <c r="FB10" s="367" t="str">
        <f ca="1">OFFSET(UI!$M$11,FB2,0,1,1)</f>
        <v/>
      </c>
      <c r="FC10" s="365"/>
      <c r="FD10" s="365"/>
      <c r="FE10" s="368"/>
      <c r="FF10" s="364" t="str">
        <f ca="1">OFFSET(UI!$N$11,FB2,0,1,1)</f>
        <v/>
      </c>
      <c r="FG10" s="365"/>
      <c r="FH10" s="365"/>
      <c r="FI10" s="368"/>
      <c r="FJ10" s="364" t="str">
        <f ca="1">OFFSET(UI!$O$11,FB2,0,1,1)</f>
        <v/>
      </c>
      <c r="FK10" s="365"/>
      <c r="FL10" s="365"/>
      <c r="FM10" s="366"/>
      <c r="FN10" s="367" t="str">
        <f ca="1">OFFSET(UI!$M$11,FN2,0,1,1)</f>
        <v/>
      </c>
      <c r="FO10" s="365"/>
      <c r="FP10" s="365"/>
      <c r="FQ10" s="368"/>
      <c r="FR10" s="364" t="str">
        <f ca="1">OFFSET(UI!$N$11,FN2,0,1,1)</f>
        <v/>
      </c>
      <c r="FS10" s="365"/>
      <c r="FT10" s="365"/>
      <c r="FU10" s="368"/>
      <c r="FV10" s="364" t="str">
        <f ca="1">OFFSET(UI!$O$11,FN2,0,1,1)</f>
        <v/>
      </c>
      <c r="FW10" s="365"/>
      <c r="FX10" s="365"/>
      <c r="FY10" s="366"/>
      <c r="FZ10" s="367" t="str">
        <f ca="1">OFFSET(UI!$M$11,FZ2,0,1,1)</f>
        <v/>
      </c>
      <c r="GA10" s="365"/>
      <c r="GB10" s="365"/>
      <c r="GC10" s="368"/>
      <c r="GD10" s="364" t="str">
        <f ca="1">OFFSET(UI!$N$11,FZ2,0,1,1)</f>
        <v/>
      </c>
      <c r="GE10" s="365"/>
      <c r="GF10" s="365"/>
      <c r="GG10" s="368"/>
      <c r="GH10" s="364" t="str">
        <f ca="1">OFFSET(UI!$O$11,FZ2,0,1,1)</f>
        <v/>
      </c>
      <c r="GI10" s="365"/>
      <c r="GJ10" s="365"/>
      <c r="GK10" s="366"/>
      <c r="GL10" s="367" t="str">
        <f ca="1">OFFSET(UI!$M$11,GL2,0,1,1)</f>
        <v/>
      </c>
      <c r="GM10" s="365"/>
      <c r="GN10" s="365"/>
      <c r="GO10" s="368"/>
      <c r="GP10" s="364" t="str">
        <f ca="1">OFFSET(UI!$N$11,GL2,0,1,1)</f>
        <v/>
      </c>
      <c r="GQ10" s="365"/>
      <c r="GR10" s="365"/>
      <c r="GS10" s="368"/>
      <c r="GT10" s="364" t="str">
        <f ca="1">OFFSET(UI!$O$11,GL2,0,1,1)</f>
        <v/>
      </c>
      <c r="GU10" s="365"/>
      <c r="GV10" s="365"/>
      <c r="GW10" s="366"/>
      <c r="GX10" s="367" t="str">
        <f ca="1">OFFSET(UI!$M$11,GX2,0,1,1)</f>
        <v/>
      </c>
      <c r="GY10" s="365"/>
      <c r="GZ10" s="365"/>
      <c r="HA10" s="368"/>
      <c r="HB10" s="364" t="str">
        <f ca="1">OFFSET(UI!$N$11,GX2,0,1,1)</f>
        <v/>
      </c>
      <c r="HC10" s="365"/>
      <c r="HD10" s="365"/>
      <c r="HE10" s="368"/>
      <c r="HF10" s="364" t="str">
        <f ca="1">OFFSET(UI!$O$11,GX2,0,1,1)</f>
        <v/>
      </c>
      <c r="HG10" s="365"/>
      <c r="HH10" s="365"/>
      <c r="HI10" s="366"/>
      <c r="HJ10" s="367" t="str">
        <f ca="1">OFFSET(UI!$M$11,HJ2,0,1,1)</f>
        <v/>
      </c>
      <c r="HK10" s="365"/>
      <c r="HL10" s="365"/>
      <c r="HM10" s="368"/>
      <c r="HN10" s="364" t="str">
        <f ca="1">OFFSET(UI!$N$11,HJ2,0,1,1)</f>
        <v/>
      </c>
      <c r="HO10" s="365"/>
      <c r="HP10" s="365"/>
      <c r="HQ10" s="368"/>
      <c r="HR10" s="364" t="str">
        <f ca="1">OFFSET(UI!$O$11,HJ2,0,1,1)</f>
        <v/>
      </c>
      <c r="HS10" s="365"/>
      <c r="HT10" s="365"/>
      <c r="HU10" s="366"/>
      <c r="HV10" s="367" t="str">
        <f ca="1">OFFSET(UI!$M$11,HV2,0,1,1)</f>
        <v/>
      </c>
      <c r="HW10" s="365"/>
      <c r="HX10" s="365"/>
      <c r="HY10" s="368"/>
      <c r="HZ10" s="364" t="str">
        <f ca="1">OFFSET(UI!$N$11,HV2,0,1,1)</f>
        <v/>
      </c>
      <c r="IA10" s="365"/>
      <c r="IB10" s="365"/>
      <c r="IC10" s="368"/>
      <c r="ID10" s="364" t="str">
        <f ca="1">OFFSET(UI!$O$11,HV2,0,1,1)</f>
        <v/>
      </c>
      <c r="IE10" s="365"/>
      <c r="IF10" s="365"/>
      <c r="IG10" s="366"/>
      <c r="IH10" s="367" t="str">
        <f ca="1">OFFSET(UI!$M$11,IH2,0,1,1)</f>
        <v/>
      </c>
      <c r="II10" s="365"/>
      <c r="IJ10" s="365"/>
      <c r="IK10" s="368"/>
      <c r="IL10" s="364" t="str">
        <f ca="1">OFFSET(UI!$N$11,IH2,0,1,1)</f>
        <v/>
      </c>
      <c r="IM10" s="365"/>
      <c r="IN10" s="365"/>
      <c r="IO10" s="368"/>
      <c r="IP10" s="364" t="str">
        <f ca="1">OFFSET(UI!$O$11,IH2,0,1,1)</f>
        <v/>
      </c>
      <c r="IQ10" s="365"/>
      <c r="IR10" s="365"/>
      <c r="IS10" s="366"/>
      <c r="IT10" s="367" t="str">
        <f ca="1">OFFSET(UI!$M$11,IT2,0,1,1)</f>
        <v/>
      </c>
      <c r="IU10" s="365"/>
      <c r="IV10" s="365"/>
      <c r="IW10" s="368"/>
      <c r="IX10" s="364" t="str">
        <f ca="1">OFFSET(UI!$N$11,IT2,0,1,1)</f>
        <v/>
      </c>
      <c r="IY10" s="365"/>
      <c r="IZ10" s="365"/>
      <c r="JA10" s="368"/>
      <c r="JB10" s="364" t="str">
        <f ca="1">OFFSET(UI!$O$11,IT2,0,1,1)</f>
        <v/>
      </c>
      <c r="JC10" s="365"/>
      <c r="JD10" s="365"/>
      <c r="JE10" s="366"/>
      <c r="JF10" s="367" t="str">
        <f ca="1">OFFSET(UI!$M$11,JF2,0,1,1)</f>
        <v/>
      </c>
      <c r="JG10" s="365"/>
      <c r="JH10" s="365"/>
      <c r="JI10" s="368"/>
      <c r="JJ10" s="364" t="str">
        <f ca="1">OFFSET(UI!$N$11,JF2,0,1,1)</f>
        <v/>
      </c>
      <c r="JK10" s="365"/>
      <c r="JL10" s="365"/>
      <c r="JM10" s="368"/>
      <c r="JN10" s="364" t="str">
        <f ca="1">OFFSET(UI!$O$11,JF2,0,1,1)</f>
        <v/>
      </c>
      <c r="JO10" s="365"/>
      <c r="JP10" s="365"/>
      <c r="JQ10" s="366"/>
      <c r="JR10" s="367" t="str">
        <f ca="1">OFFSET(UI!$M$11,JR2,0,1,1)</f>
        <v/>
      </c>
      <c r="JS10" s="365"/>
      <c r="JT10" s="365"/>
      <c r="JU10" s="368"/>
      <c r="JV10" s="364" t="str">
        <f ca="1">OFFSET(UI!$N$11,JR2,0,1,1)</f>
        <v/>
      </c>
      <c r="JW10" s="365"/>
      <c r="JX10" s="365"/>
      <c r="JY10" s="368"/>
      <c r="JZ10" s="364" t="str">
        <f ca="1">OFFSET(UI!$O$11,JR2,0,1,1)</f>
        <v/>
      </c>
      <c r="KA10" s="365"/>
      <c r="KB10" s="365"/>
      <c r="KC10" s="366"/>
      <c r="KD10" s="367" t="str">
        <f ca="1">OFFSET(UI!$M$11,KD2,0,1,1)</f>
        <v/>
      </c>
      <c r="KE10" s="365"/>
      <c r="KF10" s="365"/>
      <c r="KG10" s="368"/>
      <c r="KH10" s="364" t="str">
        <f ca="1">OFFSET(UI!$N$11,KD2,0,1,1)</f>
        <v/>
      </c>
      <c r="KI10" s="365"/>
      <c r="KJ10" s="365"/>
      <c r="KK10" s="368"/>
      <c r="KL10" s="364" t="str">
        <f ca="1">OFFSET(UI!$O$11,KD2,0,1,1)</f>
        <v/>
      </c>
      <c r="KM10" s="365"/>
      <c r="KN10" s="365"/>
      <c r="KO10" s="366"/>
      <c r="KP10" s="367" t="str">
        <f ca="1">OFFSET(UI!$M$11,KP2,0,1,1)</f>
        <v/>
      </c>
      <c r="KQ10" s="365"/>
      <c r="KR10" s="365"/>
      <c r="KS10" s="368"/>
      <c r="KT10" s="364" t="str">
        <f ca="1">OFFSET(UI!$N$11,KP2,0,1,1)</f>
        <v/>
      </c>
      <c r="KU10" s="365"/>
      <c r="KV10" s="365"/>
      <c r="KW10" s="368"/>
      <c r="KX10" s="364" t="str">
        <f ca="1">OFFSET(UI!$O$11,KP2,0,1,1)</f>
        <v/>
      </c>
      <c r="KY10" s="365"/>
      <c r="KZ10" s="365"/>
      <c r="LA10" s="366"/>
      <c r="LB10" s="367" t="str">
        <f ca="1">OFFSET(UI!$M$11,LB2,0,1,1)</f>
        <v/>
      </c>
      <c r="LC10" s="365"/>
      <c r="LD10" s="365"/>
      <c r="LE10" s="368"/>
      <c r="LF10" s="364" t="str">
        <f ca="1">OFFSET(UI!$N$11,LB2,0,1,1)</f>
        <v/>
      </c>
      <c r="LG10" s="365"/>
      <c r="LH10" s="365"/>
      <c r="LI10" s="368"/>
      <c r="LJ10" s="364" t="str">
        <f ca="1">OFFSET(UI!$O$11,LB2,0,1,1)</f>
        <v/>
      </c>
      <c r="LK10" s="365"/>
      <c r="LL10" s="365"/>
      <c r="LM10" s="366"/>
      <c r="LN10" s="367" t="str">
        <f ca="1">OFFSET(UI!$M$11,LN2,0,1,1)</f>
        <v/>
      </c>
      <c r="LO10" s="365"/>
      <c r="LP10" s="365"/>
      <c r="LQ10" s="368"/>
      <c r="LR10" s="364" t="str">
        <f ca="1">OFFSET(UI!$N$11,LN2,0,1,1)</f>
        <v/>
      </c>
      <c r="LS10" s="365"/>
      <c r="LT10" s="365"/>
      <c r="LU10" s="368"/>
      <c r="LV10" s="364" t="str">
        <f ca="1">OFFSET(UI!$O$11,LN2,0,1,1)</f>
        <v/>
      </c>
      <c r="LW10" s="365"/>
      <c r="LX10" s="365"/>
      <c r="LY10" s="366"/>
      <c r="LZ10" s="367" t="str">
        <f ca="1">OFFSET(UI!$M$11,LZ2,0,1,1)</f>
        <v/>
      </c>
      <c r="MA10" s="365"/>
      <c r="MB10" s="365"/>
      <c r="MC10" s="368"/>
      <c r="MD10" s="364" t="str">
        <f ca="1">OFFSET(UI!$N$11,LZ2,0,1,1)</f>
        <v/>
      </c>
      <c r="ME10" s="365"/>
      <c r="MF10" s="365"/>
      <c r="MG10" s="368"/>
      <c r="MH10" s="364" t="str">
        <f ca="1">OFFSET(UI!$O$11,LZ2,0,1,1)</f>
        <v/>
      </c>
      <c r="MI10" s="365"/>
      <c r="MJ10" s="365"/>
      <c r="MK10" s="366"/>
      <c r="ML10" s="367" t="str">
        <f ca="1">OFFSET(UI!$M$11,ML2,0,1,1)</f>
        <v/>
      </c>
      <c r="MM10" s="365"/>
      <c r="MN10" s="365"/>
      <c r="MO10" s="368"/>
      <c r="MP10" s="364" t="str">
        <f ca="1">OFFSET(UI!$N$11,ML2,0,1,1)</f>
        <v/>
      </c>
      <c r="MQ10" s="365"/>
      <c r="MR10" s="365"/>
      <c r="MS10" s="368"/>
      <c r="MT10" s="364" t="str">
        <f ca="1">OFFSET(UI!$O$11,ML2,0,1,1)</f>
        <v/>
      </c>
      <c r="MU10" s="365"/>
      <c r="MV10" s="365"/>
      <c r="MW10" s="366"/>
      <c r="MX10" s="367" t="str">
        <f ca="1">OFFSET(UI!$M$11,MX2,0,1,1)</f>
        <v/>
      </c>
      <c r="MY10" s="365"/>
      <c r="MZ10" s="365"/>
      <c r="NA10" s="368"/>
      <c r="NB10" s="364" t="str">
        <f ca="1">OFFSET(UI!$N$11,MX2,0,1,1)</f>
        <v/>
      </c>
      <c r="NC10" s="365"/>
      <c r="ND10" s="365"/>
      <c r="NE10" s="368"/>
      <c r="NF10" s="364" t="str">
        <f ca="1">OFFSET(UI!$O$11,MX2,0,1,1)</f>
        <v/>
      </c>
      <c r="NG10" s="365"/>
      <c r="NH10" s="365"/>
      <c r="NI10" s="366"/>
      <c r="NJ10" s="367" t="str">
        <f ca="1">OFFSET(UI!$M$11,NJ2,0,1,1)</f>
        <v/>
      </c>
      <c r="NK10" s="365"/>
      <c r="NL10" s="365"/>
      <c r="NM10" s="368"/>
      <c r="NN10" s="364" t="str">
        <f ca="1">OFFSET(UI!$N$11,NJ2,0,1,1)</f>
        <v/>
      </c>
      <c r="NO10" s="365"/>
      <c r="NP10" s="365"/>
      <c r="NQ10" s="368"/>
      <c r="NR10" s="364" t="str">
        <f ca="1">OFFSET(UI!$O$11,NJ2,0,1,1)</f>
        <v/>
      </c>
      <c r="NS10" s="365"/>
      <c r="NT10" s="365"/>
      <c r="NU10" s="366"/>
      <c r="NV10" s="367" t="str">
        <f ca="1">OFFSET(UI!$M$11,NV2,0,1,1)</f>
        <v/>
      </c>
      <c r="NW10" s="365"/>
      <c r="NX10" s="365"/>
      <c r="NY10" s="368"/>
      <c r="NZ10" s="364" t="str">
        <f ca="1">OFFSET(UI!$N$11,NV2,0,1,1)</f>
        <v/>
      </c>
      <c r="OA10" s="365"/>
      <c r="OB10" s="365"/>
      <c r="OC10" s="368"/>
      <c r="OD10" s="364" t="str">
        <f ca="1">OFFSET(UI!$O$11,NV2,0,1,1)</f>
        <v/>
      </c>
      <c r="OE10" s="365"/>
      <c r="OF10" s="365"/>
      <c r="OG10" s="366"/>
      <c r="OH10" s="367" t="str">
        <f ca="1">OFFSET(UI!$M$11,OH2,0,1,1)</f>
        <v/>
      </c>
      <c r="OI10" s="365"/>
      <c r="OJ10" s="365"/>
      <c r="OK10" s="368"/>
      <c r="OL10" s="364" t="str">
        <f ca="1">OFFSET(UI!$N$11,OH2,0,1,1)</f>
        <v/>
      </c>
      <c r="OM10" s="365"/>
      <c r="ON10" s="365"/>
      <c r="OO10" s="368"/>
      <c r="OP10" s="364" t="str">
        <f ca="1">OFFSET(UI!$O$11,OH2,0,1,1)</f>
        <v/>
      </c>
      <c r="OQ10" s="365"/>
      <c r="OR10" s="365"/>
      <c r="OS10" s="366"/>
      <c r="OT10" s="367" t="str">
        <f ca="1">OFFSET(UI!$M$11,OT2,0,1,1)</f>
        <v/>
      </c>
      <c r="OU10" s="365"/>
      <c r="OV10" s="365"/>
      <c r="OW10" s="368"/>
      <c r="OX10" s="364" t="str">
        <f ca="1">OFFSET(UI!$N$11,OT2,0,1,1)</f>
        <v/>
      </c>
      <c r="OY10" s="365"/>
      <c r="OZ10" s="365"/>
      <c r="PA10" s="368"/>
      <c r="PB10" s="364" t="str">
        <f ca="1">OFFSET(UI!$O$11,OT2,0,1,1)</f>
        <v/>
      </c>
      <c r="PC10" s="365"/>
      <c r="PD10" s="365"/>
      <c r="PE10" s="366"/>
      <c r="PF10" s="367" t="str">
        <f ca="1">OFFSET(UI!$M$11,PF2,0,1,1)</f>
        <v/>
      </c>
      <c r="PG10" s="365"/>
      <c r="PH10" s="365"/>
      <c r="PI10" s="368"/>
      <c r="PJ10" s="364" t="str">
        <f ca="1">OFFSET(UI!$N$11,PF2,0,1,1)</f>
        <v/>
      </c>
      <c r="PK10" s="365"/>
      <c r="PL10" s="365"/>
      <c r="PM10" s="368"/>
      <c r="PN10" s="364" t="str">
        <f ca="1">OFFSET(UI!$O$11,PF2,0,1,1)</f>
        <v/>
      </c>
      <c r="PO10" s="365"/>
      <c r="PP10" s="365"/>
      <c r="PQ10" s="366"/>
      <c r="PR10" s="367" t="str">
        <f ca="1">OFFSET(UI!$M$11,PR2,0,1,1)</f>
        <v/>
      </c>
      <c r="PS10" s="365"/>
      <c r="PT10" s="365"/>
      <c r="PU10" s="368"/>
      <c r="PV10" s="364" t="str">
        <f ca="1">OFFSET(UI!$N$11,PR2,0,1,1)</f>
        <v/>
      </c>
      <c r="PW10" s="365"/>
      <c r="PX10" s="365"/>
      <c r="PY10" s="368"/>
      <c r="PZ10" s="364" t="str">
        <f ca="1">OFFSET(UI!$O$11,PR2,0,1,1)</f>
        <v/>
      </c>
      <c r="QA10" s="365"/>
      <c r="QB10" s="365"/>
      <c r="QC10" s="366"/>
      <c r="QD10" s="367" t="str">
        <f ca="1">OFFSET(UI!$M$11,QD2,0,1,1)</f>
        <v/>
      </c>
      <c r="QE10" s="365"/>
      <c r="QF10" s="365"/>
      <c r="QG10" s="368"/>
      <c r="QH10" s="364" t="str">
        <f ca="1">OFFSET(UI!$N$11,QD2,0,1,1)</f>
        <v/>
      </c>
      <c r="QI10" s="365"/>
      <c r="QJ10" s="365"/>
      <c r="QK10" s="368"/>
      <c r="QL10" s="364" t="str">
        <f ca="1">OFFSET(UI!$O$11,QD2,0,1,1)</f>
        <v/>
      </c>
      <c r="QM10" s="365"/>
      <c r="QN10" s="365"/>
      <c r="QO10" s="366"/>
      <c r="QP10" s="367" t="str">
        <f ca="1">OFFSET(UI!$M$11,QP2,0,1,1)</f>
        <v/>
      </c>
      <c r="QQ10" s="365"/>
      <c r="QR10" s="365"/>
      <c r="QS10" s="368"/>
      <c r="QT10" s="364" t="str">
        <f ca="1">OFFSET(UI!$N$11,QP2,0,1,1)</f>
        <v/>
      </c>
      <c r="QU10" s="365"/>
      <c r="QV10" s="365"/>
      <c r="QW10" s="368"/>
      <c r="QX10" s="364" t="str">
        <f ca="1">OFFSET(UI!$O$11,QP2,0,1,1)</f>
        <v/>
      </c>
      <c r="QY10" s="365"/>
      <c r="QZ10" s="365"/>
      <c r="RA10" s="366"/>
      <c r="RB10" s="367" t="str">
        <f ca="1">OFFSET(UI!$M$11,RB2,0,1,1)</f>
        <v/>
      </c>
      <c r="RC10" s="365"/>
      <c r="RD10" s="365"/>
      <c r="RE10" s="368"/>
      <c r="RF10" s="364" t="str">
        <f ca="1">OFFSET(UI!$N$11,RB2,0,1,1)</f>
        <v/>
      </c>
      <c r="RG10" s="365"/>
      <c r="RH10" s="365"/>
      <c r="RI10" s="368"/>
      <c r="RJ10" s="364" t="str">
        <f ca="1">OFFSET(UI!$O$11,RB2,0,1,1)</f>
        <v/>
      </c>
      <c r="RK10" s="365"/>
      <c r="RL10" s="365"/>
      <c r="RM10" s="473"/>
    </row>
    <row r="11" spans="2:481" ht="17.25">
      <c r="B11" s="486">
        <f ca="1">OFFSET('Cost &amp; Solution'!$X$50,B2,0,1,1)</f>
        <v>80</v>
      </c>
      <c r="C11" s="466"/>
      <c r="D11" s="466"/>
      <c r="E11" s="487"/>
      <c r="F11" s="487"/>
      <c r="G11" s="488"/>
      <c r="H11" s="468" t="str">
        <f ca="1">IFERROR(B11*#REF!/1000,"")</f>
        <v/>
      </c>
      <c r="I11" s="466"/>
      <c r="J11" s="466"/>
      <c r="K11" s="487"/>
      <c r="L11" s="487"/>
      <c r="M11" s="489"/>
      <c r="N11" s="465">
        <f ca="1">OFFSET('Cost &amp; Solution'!$X$50,N2,0,1,1)</f>
        <v>24</v>
      </c>
      <c r="O11" s="466"/>
      <c r="P11" s="466"/>
      <c r="Q11" s="466"/>
      <c r="R11" s="466"/>
      <c r="S11" s="467"/>
      <c r="T11" s="468" t="str">
        <f ca="1">IFERROR(N11*#REF!/1000,"")</f>
        <v/>
      </c>
      <c r="U11" s="466"/>
      <c r="V11" s="466"/>
      <c r="W11" s="466"/>
      <c r="X11" s="466"/>
      <c r="Y11" s="469"/>
      <c r="Z11" s="465" t="str">
        <f ca="1">OFFSET('Cost &amp; Solution'!$X$50,Z2,0,1,1)</f>
        <v/>
      </c>
      <c r="AA11" s="466"/>
      <c r="AB11" s="466"/>
      <c r="AC11" s="466"/>
      <c r="AD11" s="466"/>
      <c r="AE11" s="467"/>
      <c r="AF11" s="468" t="str">
        <f ca="1">IFERROR(Z11*#REF!/1000,"")</f>
        <v/>
      </c>
      <c r="AG11" s="466"/>
      <c r="AH11" s="466"/>
      <c r="AI11" s="466"/>
      <c r="AJ11" s="466"/>
      <c r="AK11" s="469"/>
      <c r="AL11" s="465" t="str">
        <f ca="1">OFFSET('Cost &amp; Solution'!$X$50,AL2,0,1,1)</f>
        <v/>
      </c>
      <c r="AM11" s="466"/>
      <c r="AN11" s="466"/>
      <c r="AO11" s="466"/>
      <c r="AP11" s="466"/>
      <c r="AQ11" s="467"/>
      <c r="AR11" s="468" t="str">
        <f ca="1">IFERROR(AL11*#REF!/1000,"")</f>
        <v/>
      </c>
      <c r="AS11" s="466"/>
      <c r="AT11" s="466"/>
      <c r="AU11" s="466"/>
      <c r="AV11" s="466"/>
      <c r="AW11" s="469"/>
      <c r="AX11" s="465" t="str">
        <f ca="1">OFFSET('Cost &amp; Solution'!$X$50,AX2,0,1,1)</f>
        <v/>
      </c>
      <c r="AY11" s="466"/>
      <c r="AZ11" s="466"/>
      <c r="BA11" s="466"/>
      <c r="BB11" s="466"/>
      <c r="BC11" s="467"/>
      <c r="BD11" s="468" t="str">
        <f ca="1">IFERROR(AX11*#REF!/1000,"")</f>
        <v/>
      </c>
      <c r="BE11" s="466"/>
      <c r="BF11" s="466"/>
      <c r="BG11" s="466"/>
      <c r="BH11" s="466"/>
      <c r="BI11" s="466"/>
      <c r="BJ11" s="465" t="str">
        <f ca="1">OFFSET('Cost &amp; Solution'!$X$50,BJ2,0,1,1)</f>
        <v/>
      </c>
      <c r="BK11" s="466"/>
      <c r="BL11" s="466"/>
      <c r="BM11" s="466"/>
      <c r="BN11" s="466"/>
      <c r="BO11" s="467"/>
      <c r="BP11" s="468" t="str">
        <f ca="1">IFERROR(BJ11*#REF!/1000,"")</f>
        <v/>
      </c>
      <c r="BQ11" s="466"/>
      <c r="BR11" s="466"/>
      <c r="BS11" s="466"/>
      <c r="BT11" s="466"/>
      <c r="BU11" s="469"/>
      <c r="BV11" s="465" t="str">
        <f ca="1">OFFSET('Cost &amp; Solution'!$X$50,BV2,0,1,1)</f>
        <v/>
      </c>
      <c r="BW11" s="466"/>
      <c r="BX11" s="466"/>
      <c r="BY11" s="466"/>
      <c r="BZ11" s="466"/>
      <c r="CA11" s="467"/>
      <c r="CB11" s="468" t="str">
        <f ca="1">IFERROR(BV11*#REF!/1000,"")</f>
        <v/>
      </c>
      <c r="CC11" s="466"/>
      <c r="CD11" s="466"/>
      <c r="CE11" s="466"/>
      <c r="CF11" s="466"/>
      <c r="CG11" s="469"/>
      <c r="CH11" s="465" t="str">
        <f ca="1">OFFSET('Cost &amp; Solution'!$X$50,CH2,0,1,1)</f>
        <v/>
      </c>
      <c r="CI11" s="466"/>
      <c r="CJ11" s="466"/>
      <c r="CK11" s="466"/>
      <c r="CL11" s="466"/>
      <c r="CM11" s="467"/>
      <c r="CN11" s="468" t="str">
        <f ca="1">IFERROR(CH11*#REF!/1000,"")</f>
        <v/>
      </c>
      <c r="CO11" s="466"/>
      <c r="CP11" s="466"/>
      <c r="CQ11" s="466"/>
      <c r="CR11" s="466"/>
      <c r="CS11" s="469"/>
      <c r="CT11" s="465" t="str">
        <f ca="1">OFFSET('Cost &amp; Solution'!$X$50,CT2,0,1,1)</f>
        <v/>
      </c>
      <c r="CU11" s="466"/>
      <c r="CV11" s="466"/>
      <c r="CW11" s="466"/>
      <c r="CX11" s="466"/>
      <c r="CY11" s="467"/>
      <c r="CZ11" s="468" t="str">
        <f ca="1">IFERROR(CT11*#REF!/1000,"")</f>
        <v/>
      </c>
      <c r="DA11" s="466"/>
      <c r="DB11" s="466"/>
      <c r="DC11" s="466"/>
      <c r="DD11" s="466"/>
      <c r="DE11" s="469"/>
      <c r="DF11" s="465" t="str">
        <f ca="1">OFFSET('Cost &amp; Solution'!$X$50,DF2,0,1,1)</f>
        <v/>
      </c>
      <c r="DG11" s="466"/>
      <c r="DH11" s="466"/>
      <c r="DI11" s="466"/>
      <c r="DJ11" s="466"/>
      <c r="DK11" s="467"/>
      <c r="DL11" s="468" t="str">
        <f ca="1">IFERROR(DF11*#REF!/1000,"")</f>
        <v/>
      </c>
      <c r="DM11" s="466"/>
      <c r="DN11" s="466"/>
      <c r="DO11" s="466"/>
      <c r="DP11" s="466"/>
      <c r="DQ11" s="469"/>
      <c r="DR11" s="465" t="str">
        <f ca="1">OFFSET('Cost &amp; Solution'!$X$50,DR2,0,1,1)</f>
        <v/>
      </c>
      <c r="DS11" s="466"/>
      <c r="DT11" s="466"/>
      <c r="DU11" s="466"/>
      <c r="DV11" s="466"/>
      <c r="DW11" s="467"/>
      <c r="DX11" s="468" t="str">
        <f ca="1">IFERROR(DR11*#REF!/1000,"")</f>
        <v/>
      </c>
      <c r="DY11" s="466"/>
      <c r="DZ11" s="466"/>
      <c r="EA11" s="466"/>
      <c r="EB11" s="466"/>
      <c r="EC11" s="469"/>
      <c r="ED11" s="465" t="str">
        <f ca="1">OFFSET('Cost &amp; Solution'!$X$50,ED2,0,1,1)</f>
        <v/>
      </c>
      <c r="EE11" s="466"/>
      <c r="EF11" s="466"/>
      <c r="EG11" s="466"/>
      <c r="EH11" s="466"/>
      <c r="EI11" s="467"/>
      <c r="EJ11" s="468" t="str">
        <f ca="1">IFERROR(ED11*#REF!/1000,"")</f>
        <v/>
      </c>
      <c r="EK11" s="466"/>
      <c r="EL11" s="466"/>
      <c r="EM11" s="466"/>
      <c r="EN11" s="466"/>
      <c r="EO11" s="469"/>
      <c r="EP11" s="465" t="str">
        <f ca="1">OFFSET('Cost &amp; Solution'!$X$50,EP2,0,1,1)</f>
        <v/>
      </c>
      <c r="EQ11" s="466"/>
      <c r="ER11" s="466"/>
      <c r="ES11" s="466"/>
      <c r="ET11" s="466"/>
      <c r="EU11" s="467"/>
      <c r="EV11" s="468" t="str">
        <f ca="1">IFERROR(EP11*#REF!/1000,"")</f>
        <v/>
      </c>
      <c r="EW11" s="466"/>
      <c r="EX11" s="466"/>
      <c r="EY11" s="466"/>
      <c r="EZ11" s="466"/>
      <c r="FA11" s="469"/>
      <c r="FB11" s="465" t="str">
        <f ca="1">OFFSET('Cost &amp; Solution'!$X$50,FB2,0,1,1)</f>
        <v/>
      </c>
      <c r="FC11" s="466"/>
      <c r="FD11" s="466"/>
      <c r="FE11" s="466"/>
      <c r="FF11" s="466"/>
      <c r="FG11" s="467"/>
      <c r="FH11" s="468" t="str">
        <f ca="1">IFERROR(FB11*#REF!/1000,"")</f>
        <v/>
      </c>
      <c r="FI11" s="466"/>
      <c r="FJ11" s="466"/>
      <c r="FK11" s="466"/>
      <c r="FL11" s="466"/>
      <c r="FM11" s="469"/>
      <c r="FN11" s="465" t="str">
        <f ca="1">OFFSET('Cost &amp; Solution'!$X$50,FN2,0,1,1)</f>
        <v/>
      </c>
      <c r="FO11" s="466"/>
      <c r="FP11" s="466"/>
      <c r="FQ11" s="466"/>
      <c r="FR11" s="466"/>
      <c r="FS11" s="467"/>
      <c r="FT11" s="468" t="str">
        <f ca="1">IFERROR(FN11*#REF!/1000,"")</f>
        <v/>
      </c>
      <c r="FU11" s="466"/>
      <c r="FV11" s="466"/>
      <c r="FW11" s="466"/>
      <c r="FX11" s="466"/>
      <c r="FY11" s="469"/>
      <c r="FZ11" s="465" t="str">
        <f ca="1">OFFSET('Cost &amp; Solution'!$X$50,FZ2,0,1,1)</f>
        <v/>
      </c>
      <c r="GA11" s="466"/>
      <c r="GB11" s="466"/>
      <c r="GC11" s="466"/>
      <c r="GD11" s="466"/>
      <c r="GE11" s="467"/>
      <c r="GF11" s="468" t="str">
        <f ca="1">IFERROR(FZ11*#REF!/1000,"")</f>
        <v/>
      </c>
      <c r="GG11" s="466"/>
      <c r="GH11" s="466"/>
      <c r="GI11" s="466"/>
      <c r="GJ11" s="466"/>
      <c r="GK11" s="469"/>
      <c r="GL11" s="465" t="str">
        <f ca="1">OFFSET('Cost &amp; Solution'!$X$50,GL2,0,1,1)</f>
        <v/>
      </c>
      <c r="GM11" s="466"/>
      <c r="GN11" s="466"/>
      <c r="GO11" s="466"/>
      <c r="GP11" s="466"/>
      <c r="GQ11" s="467"/>
      <c r="GR11" s="468" t="str">
        <f ca="1">IFERROR(GL11*#REF!/1000,"")</f>
        <v/>
      </c>
      <c r="GS11" s="466"/>
      <c r="GT11" s="466"/>
      <c r="GU11" s="466"/>
      <c r="GV11" s="466"/>
      <c r="GW11" s="469"/>
      <c r="GX11" s="465" t="str">
        <f ca="1">OFFSET('Cost &amp; Solution'!$X$50,GX2,0,1,1)</f>
        <v/>
      </c>
      <c r="GY11" s="466"/>
      <c r="GZ11" s="466"/>
      <c r="HA11" s="466"/>
      <c r="HB11" s="466"/>
      <c r="HC11" s="467"/>
      <c r="HD11" s="468" t="str">
        <f ca="1">IFERROR(GX11*#REF!/1000,"")</f>
        <v/>
      </c>
      <c r="HE11" s="466"/>
      <c r="HF11" s="466"/>
      <c r="HG11" s="466"/>
      <c r="HH11" s="466"/>
      <c r="HI11" s="469"/>
      <c r="HJ11" s="465" t="str">
        <f ca="1">OFFSET('Cost &amp; Solution'!$X$50,HJ2,0,1,1)</f>
        <v/>
      </c>
      <c r="HK11" s="466"/>
      <c r="HL11" s="466"/>
      <c r="HM11" s="466"/>
      <c r="HN11" s="466"/>
      <c r="HO11" s="467"/>
      <c r="HP11" s="468" t="str">
        <f ca="1">IFERROR(HJ11*#REF!/1000,"")</f>
        <v/>
      </c>
      <c r="HQ11" s="466"/>
      <c r="HR11" s="466"/>
      <c r="HS11" s="466"/>
      <c r="HT11" s="466"/>
      <c r="HU11" s="469"/>
      <c r="HV11" s="465" t="str">
        <f ca="1">OFFSET('Cost &amp; Solution'!$X$50,HV2,0,1,1)</f>
        <v/>
      </c>
      <c r="HW11" s="466"/>
      <c r="HX11" s="466"/>
      <c r="HY11" s="466"/>
      <c r="HZ11" s="466"/>
      <c r="IA11" s="467"/>
      <c r="IB11" s="468" t="str">
        <f ca="1">IFERROR(HV11*#REF!/1000,"")</f>
        <v/>
      </c>
      <c r="IC11" s="466"/>
      <c r="ID11" s="466"/>
      <c r="IE11" s="466"/>
      <c r="IF11" s="466"/>
      <c r="IG11" s="469"/>
      <c r="IH11" s="465" t="str">
        <f ca="1">OFFSET('Cost &amp; Solution'!$X$50,IH2,0,1,1)</f>
        <v/>
      </c>
      <c r="II11" s="466"/>
      <c r="IJ11" s="466"/>
      <c r="IK11" s="466"/>
      <c r="IL11" s="466"/>
      <c r="IM11" s="467"/>
      <c r="IN11" s="468" t="str">
        <f ca="1">IFERROR(IH11*#REF!/1000,"")</f>
        <v/>
      </c>
      <c r="IO11" s="466"/>
      <c r="IP11" s="466"/>
      <c r="IQ11" s="466"/>
      <c r="IR11" s="466"/>
      <c r="IS11" s="469"/>
      <c r="IT11" s="465" t="str">
        <f ca="1">OFFSET('Cost &amp; Solution'!$X$50,IT2,0,1,1)</f>
        <v/>
      </c>
      <c r="IU11" s="466"/>
      <c r="IV11" s="466"/>
      <c r="IW11" s="466"/>
      <c r="IX11" s="466"/>
      <c r="IY11" s="467"/>
      <c r="IZ11" s="468" t="str">
        <f ca="1">IFERROR(IT11*#REF!/1000,"")</f>
        <v/>
      </c>
      <c r="JA11" s="466"/>
      <c r="JB11" s="466"/>
      <c r="JC11" s="466"/>
      <c r="JD11" s="466"/>
      <c r="JE11" s="469"/>
      <c r="JF11" s="465" t="str">
        <f ca="1">OFFSET('Cost &amp; Solution'!$X$50,JF2,0,1,1)</f>
        <v/>
      </c>
      <c r="JG11" s="466"/>
      <c r="JH11" s="466"/>
      <c r="JI11" s="466"/>
      <c r="JJ11" s="466"/>
      <c r="JK11" s="467"/>
      <c r="JL11" s="468" t="str">
        <f ca="1">IFERROR(JF11*#REF!/1000,"")</f>
        <v/>
      </c>
      <c r="JM11" s="466"/>
      <c r="JN11" s="466"/>
      <c r="JO11" s="466"/>
      <c r="JP11" s="466"/>
      <c r="JQ11" s="469"/>
      <c r="JR11" s="465" t="str">
        <f ca="1">OFFSET('Cost &amp; Solution'!$X$50,JR2,0,1,1)</f>
        <v/>
      </c>
      <c r="JS11" s="466"/>
      <c r="JT11" s="466"/>
      <c r="JU11" s="466"/>
      <c r="JV11" s="466"/>
      <c r="JW11" s="467"/>
      <c r="JX11" s="468" t="str">
        <f ca="1">IFERROR(JR11*#REF!/1000,"")</f>
        <v/>
      </c>
      <c r="JY11" s="466"/>
      <c r="JZ11" s="466"/>
      <c r="KA11" s="466"/>
      <c r="KB11" s="466"/>
      <c r="KC11" s="469"/>
      <c r="KD11" s="465" t="str">
        <f ca="1">OFFSET('Cost &amp; Solution'!$X$50,KD2,0,1,1)</f>
        <v/>
      </c>
      <c r="KE11" s="466"/>
      <c r="KF11" s="466"/>
      <c r="KG11" s="466"/>
      <c r="KH11" s="466"/>
      <c r="KI11" s="467"/>
      <c r="KJ11" s="468" t="str">
        <f ca="1">IFERROR(KD11*#REF!/1000,"")</f>
        <v/>
      </c>
      <c r="KK11" s="466"/>
      <c r="KL11" s="466"/>
      <c r="KM11" s="466"/>
      <c r="KN11" s="466"/>
      <c r="KO11" s="469"/>
      <c r="KP11" s="465" t="str">
        <f ca="1">OFFSET('Cost &amp; Solution'!$X$50,KP2,0,1,1)</f>
        <v/>
      </c>
      <c r="KQ11" s="466"/>
      <c r="KR11" s="466"/>
      <c r="KS11" s="466"/>
      <c r="KT11" s="466"/>
      <c r="KU11" s="467"/>
      <c r="KV11" s="468" t="str">
        <f ca="1">IFERROR(KP11*#REF!/1000,"")</f>
        <v/>
      </c>
      <c r="KW11" s="466"/>
      <c r="KX11" s="466"/>
      <c r="KY11" s="466"/>
      <c r="KZ11" s="466"/>
      <c r="LA11" s="469"/>
      <c r="LB11" s="465" t="str">
        <f ca="1">OFFSET('Cost &amp; Solution'!$X$50,LB2,0,1,1)</f>
        <v/>
      </c>
      <c r="LC11" s="466"/>
      <c r="LD11" s="466"/>
      <c r="LE11" s="466"/>
      <c r="LF11" s="466"/>
      <c r="LG11" s="467"/>
      <c r="LH11" s="468" t="str">
        <f ca="1">IFERROR(LB11*#REF!/1000,"")</f>
        <v/>
      </c>
      <c r="LI11" s="466"/>
      <c r="LJ11" s="466"/>
      <c r="LK11" s="466"/>
      <c r="LL11" s="466"/>
      <c r="LM11" s="469"/>
      <c r="LN11" s="465" t="str">
        <f ca="1">OFFSET('Cost &amp; Solution'!$X$50,LN2,0,1,1)</f>
        <v/>
      </c>
      <c r="LO11" s="466"/>
      <c r="LP11" s="466"/>
      <c r="LQ11" s="466"/>
      <c r="LR11" s="466"/>
      <c r="LS11" s="467"/>
      <c r="LT11" s="468" t="str">
        <f ca="1">IFERROR(LN11*#REF!/1000,"")</f>
        <v/>
      </c>
      <c r="LU11" s="466"/>
      <c r="LV11" s="466"/>
      <c r="LW11" s="466"/>
      <c r="LX11" s="466"/>
      <c r="LY11" s="469"/>
      <c r="LZ11" s="465" t="str">
        <f ca="1">OFFSET('Cost &amp; Solution'!$X$50,LZ2,0,1,1)</f>
        <v/>
      </c>
      <c r="MA11" s="466"/>
      <c r="MB11" s="466"/>
      <c r="MC11" s="466"/>
      <c r="MD11" s="466"/>
      <c r="ME11" s="467"/>
      <c r="MF11" s="468" t="str">
        <f ca="1">IFERROR(LZ11*#REF!/1000,"")</f>
        <v/>
      </c>
      <c r="MG11" s="466"/>
      <c r="MH11" s="466"/>
      <c r="MI11" s="466"/>
      <c r="MJ11" s="466"/>
      <c r="MK11" s="469"/>
      <c r="ML11" s="465" t="str">
        <f ca="1">OFFSET('Cost &amp; Solution'!$X$50,ML2,0,1,1)</f>
        <v/>
      </c>
      <c r="MM11" s="466"/>
      <c r="MN11" s="466"/>
      <c r="MO11" s="466"/>
      <c r="MP11" s="466"/>
      <c r="MQ11" s="467"/>
      <c r="MR11" s="468" t="str">
        <f ca="1">IFERROR(ML11*#REF!/1000,"")</f>
        <v/>
      </c>
      <c r="MS11" s="466"/>
      <c r="MT11" s="466"/>
      <c r="MU11" s="466"/>
      <c r="MV11" s="466"/>
      <c r="MW11" s="469"/>
      <c r="MX11" s="465" t="str">
        <f ca="1">OFFSET('Cost &amp; Solution'!$X$50,MX2,0,1,1)</f>
        <v/>
      </c>
      <c r="MY11" s="466"/>
      <c r="MZ11" s="466"/>
      <c r="NA11" s="466"/>
      <c r="NB11" s="466"/>
      <c r="NC11" s="467"/>
      <c r="ND11" s="468" t="str">
        <f ca="1">IFERROR(MX11*#REF!/1000,"")</f>
        <v/>
      </c>
      <c r="NE11" s="466"/>
      <c r="NF11" s="466"/>
      <c r="NG11" s="466"/>
      <c r="NH11" s="466"/>
      <c r="NI11" s="469"/>
      <c r="NJ11" s="465" t="str">
        <f ca="1">OFFSET('Cost &amp; Solution'!$X$50,NJ2,0,1,1)</f>
        <v/>
      </c>
      <c r="NK11" s="466"/>
      <c r="NL11" s="466"/>
      <c r="NM11" s="466"/>
      <c r="NN11" s="466"/>
      <c r="NO11" s="467"/>
      <c r="NP11" s="468" t="str">
        <f ca="1">IFERROR(NJ11*#REF!/1000,"")</f>
        <v/>
      </c>
      <c r="NQ11" s="466"/>
      <c r="NR11" s="466"/>
      <c r="NS11" s="466"/>
      <c r="NT11" s="466"/>
      <c r="NU11" s="469"/>
      <c r="NV11" s="465" t="str">
        <f ca="1">OFFSET('Cost &amp; Solution'!$X$50,NV2,0,1,1)</f>
        <v/>
      </c>
      <c r="NW11" s="466"/>
      <c r="NX11" s="466"/>
      <c r="NY11" s="466"/>
      <c r="NZ11" s="466"/>
      <c r="OA11" s="467"/>
      <c r="OB11" s="468" t="str">
        <f ca="1">IFERROR(NV11*#REF!/1000,"")</f>
        <v/>
      </c>
      <c r="OC11" s="466"/>
      <c r="OD11" s="466"/>
      <c r="OE11" s="466"/>
      <c r="OF11" s="466"/>
      <c r="OG11" s="469"/>
      <c r="OH11" s="465" t="str">
        <f ca="1">OFFSET('Cost &amp; Solution'!$X$50,OH2,0,1,1)</f>
        <v/>
      </c>
      <c r="OI11" s="466"/>
      <c r="OJ11" s="466"/>
      <c r="OK11" s="466"/>
      <c r="OL11" s="466"/>
      <c r="OM11" s="467"/>
      <c r="ON11" s="468" t="str">
        <f ca="1">IFERROR(OH11*#REF!/1000,"")</f>
        <v/>
      </c>
      <c r="OO11" s="466"/>
      <c r="OP11" s="466"/>
      <c r="OQ11" s="466"/>
      <c r="OR11" s="466"/>
      <c r="OS11" s="469"/>
      <c r="OT11" s="465" t="str">
        <f ca="1">OFFSET('Cost &amp; Solution'!$X$50,OT2,0,1,1)</f>
        <v/>
      </c>
      <c r="OU11" s="466"/>
      <c r="OV11" s="466"/>
      <c r="OW11" s="466"/>
      <c r="OX11" s="466"/>
      <c r="OY11" s="467"/>
      <c r="OZ11" s="468" t="str">
        <f ca="1">IFERROR(OT11*#REF!/1000,"")</f>
        <v/>
      </c>
      <c r="PA11" s="466"/>
      <c r="PB11" s="466"/>
      <c r="PC11" s="466"/>
      <c r="PD11" s="466"/>
      <c r="PE11" s="469"/>
      <c r="PF11" s="465" t="str">
        <f ca="1">OFFSET('Cost &amp; Solution'!$X$50,PF2,0,1,1)</f>
        <v/>
      </c>
      <c r="PG11" s="466"/>
      <c r="PH11" s="466"/>
      <c r="PI11" s="466"/>
      <c r="PJ11" s="466"/>
      <c r="PK11" s="467"/>
      <c r="PL11" s="468" t="str">
        <f ca="1">IFERROR(PF11*#REF!/1000,"")</f>
        <v/>
      </c>
      <c r="PM11" s="466"/>
      <c r="PN11" s="466"/>
      <c r="PO11" s="466"/>
      <c r="PP11" s="466"/>
      <c r="PQ11" s="469"/>
      <c r="PR11" s="465" t="str">
        <f ca="1">OFFSET('Cost &amp; Solution'!$X$50,PR2,0,1,1)</f>
        <v/>
      </c>
      <c r="PS11" s="466"/>
      <c r="PT11" s="466"/>
      <c r="PU11" s="466"/>
      <c r="PV11" s="466"/>
      <c r="PW11" s="467"/>
      <c r="PX11" s="468" t="str">
        <f ca="1">IFERROR(PR11*#REF!/1000,"")</f>
        <v/>
      </c>
      <c r="PY11" s="466"/>
      <c r="PZ11" s="466"/>
      <c r="QA11" s="466"/>
      <c r="QB11" s="466"/>
      <c r="QC11" s="469"/>
      <c r="QD11" s="465" t="str">
        <f ca="1">OFFSET('Cost &amp; Solution'!$X$50,QD2,0,1,1)</f>
        <v/>
      </c>
      <c r="QE11" s="466"/>
      <c r="QF11" s="466"/>
      <c r="QG11" s="466"/>
      <c r="QH11" s="466"/>
      <c r="QI11" s="467"/>
      <c r="QJ11" s="468" t="str">
        <f ca="1">IFERROR(QD11*#REF!/1000,"")</f>
        <v/>
      </c>
      <c r="QK11" s="466"/>
      <c r="QL11" s="466"/>
      <c r="QM11" s="466"/>
      <c r="QN11" s="466"/>
      <c r="QO11" s="469"/>
      <c r="QP11" s="465" t="str">
        <f ca="1">OFFSET('Cost &amp; Solution'!$X$50,QP2,0,1,1)</f>
        <v/>
      </c>
      <c r="QQ11" s="466"/>
      <c r="QR11" s="466"/>
      <c r="QS11" s="466"/>
      <c r="QT11" s="466"/>
      <c r="QU11" s="467"/>
      <c r="QV11" s="468" t="str">
        <f ca="1">IFERROR(QP11*#REF!/1000,"")</f>
        <v/>
      </c>
      <c r="QW11" s="466"/>
      <c r="QX11" s="466"/>
      <c r="QY11" s="466"/>
      <c r="QZ11" s="466"/>
      <c r="RA11" s="469"/>
      <c r="RB11" s="465" t="str">
        <f ca="1">OFFSET('Cost &amp; Solution'!$X$50,RB2,0,1,1)</f>
        <v/>
      </c>
      <c r="RC11" s="466"/>
      <c r="RD11" s="466"/>
      <c r="RE11" s="466"/>
      <c r="RF11" s="466"/>
      <c r="RG11" s="467"/>
      <c r="RH11" s="468" t="str">
        <f ca="1">IFERROR(RB11*#REF!/1000,"")</f>
        <v/>
      </c>
      <c r="RI11" s="466"/>
      <c r="RJ11" s="466"/>
      <c r="RK11" s="466"/>
      <c r="RL11" s="466"/>
      <c r="RM11" s="470"/>
    </row>
    <row r="12" spans="2:481">
      <c r="B12" s="485">
        <f ca="1">IFERROR(OFFSET('Cost &amp; Solution'!$M$50,B2,0,1,1)*1000,"")</f>
        <v>800</v>
      </c>
      <c r="C12" s="460"/>
      <c r="D12" s="460"/>
      <c r="E12" s="463"/>
      <c r="F12" s="459">
        <f ca="1">IFERROR(OFFSET('Cost &amp; Solution'!$N$50,B2,0,1,1)*1000,"")</f>
        <v>600</v>
      </c>
      <c r="G12" s="460"/>
      <c r="H12" s="460"/>
      <c r="I12" s="463"/>
      <c r="J12" s="459">
        <f ca="1">IFERROR(OFFSET('Cost &amp; Solution'!$O$50,B2,0,1,1)*1000,"")</f>
        <v>340</v>
      </c>
      <c r="K12" s="460"/>
      <c r="L12" s="460"/>
      <c r="M12" s="461"/>
      <c r="N12" s="462">
        <f ca="1">IFERROR(OFFSET('Cost &amp; Solution'!$M$50,N2,0,1,1)*1000,"")</f>
        <v>800</v>
      </c>
      <c r="O12" s="460"/>
      <c r="P12" s="460"/>
      <c r="Q12" s="463"/>
      <c r="R12" s="459">
        <f ca="1">IFERROR(OFFSET('Cost &amp; Solution'!$N$50,N2,0,1,1)*1000,"")</f>
        <v>600</v>
      </c>
      <c r="S12" s="460"/>
      <c r="T12" s="460"/>
      <c r="U12" s="463"/>
      <c r="V12" s="459">
        <f ca="1">IFERROR(OFFSET('Cost &amp; Solution'!$O$50,N2,0,1,1)*1000,"")</f>
        <v>340</v>
      </c>
      <c r="W12" s="460"/>
      <c r="X12" s="460"/>
      <c r="Y12" s="461"/>
      <c r="Z12" s="462" t="str">
        <f ca="1">IFERROR(OFFSET('Cost &amp; Solution'!$M$50,Z2,0,1,1)*1000,"")</f>
        <v/>
      </c>
      <c r="AA12" s="460"/>
      <c r="AB12" s="460"/>
      <c r="AC12" s="463"/>
      <c r="AD12" s="459" t="str">
        <f ca="1">IFERROR(OFFSET('Cost &amp; Solution'!$N$50,Z2,0,1,1)*1000,"")</f>
        <v/>
      </c>
      <c r="AE12" s="460"/>
      <c r="AF12" s="460"/>
      <c r="AG12" s="463"/>
      <c r="AH12" s="459" t="str">
        <f ca="1">IFERROR(OFFSET('Cost &amp; Solution'!$O$50,Z2,0,1,1)*1000,"")</f>
        <v/>
      </c>
      <c r="AI12" s="460"/>
      <c r="AJ12" s="460"/>
      <c r="AK12" s="461"/>
      <c r="AL12" s="462" t="str">
        <f ca="1">IFERROR(OFFSET('Cost &amp; Solution'!$M$50,AL2,0,1,1)*1000,"")</f>
        <v/>
      </c>
      <c r="AM12" s="460"/>
      <c r="AN12" s="460"/>
      <c r="AO12" s="463"/>
      <c r="AP12" s="459" t="str">
        <f ca="1">IFERROR(OFFSET('Cost &amp; Solution'!$N$50,AL2,0,1,1)*1000,"")</f>
        <v/>
      </c>
      <c r="AQ12" s="460"/>
      <c r="AR12" s="460"/>
      <c r="AS12" s="463"/>
      <c r="AT12" s="459" t="str">
        <f ca="1">IFERROR(OFFSET('Cost &amp; Solution'!$O$50,AL2,0,1,1)*1000,"")</f>
        <v/>
      </c>
      <c r="AU12" s="460"/>
      <c r="AV12" s="460"/>
      <c r="AW12" s="461"/>
      <c r="AX12" s="462" t="str">
        <f ca="1">IFERROR(OFFSET('Cost &amp; Solution'!$M$50,AX2,0,1,1)*1000,"")</f>
        <v/>
      </c>
      <c r="AY12" s="460"/>
      <c r="AZ12" s="460"/>
      <c r="BA12" s="463"/>
      <c r="BB12" s="459" t="str">
        <f ca="1">IFERROR(OFFSET('Cost &amp; Solution'!$N$50,AX2,0,1,1)*1000,"")</f>
        <v/>
      </c>
      <c r="BC12" s="460"/>
      <c r="BD12" s="460"/>
      <c r="BE12" s="463"/>
      <c r="BF12" s="459" t="str">
        <f ca="1">IFERROR(OFFSET('Cost &amp; Solution'!$O$50,AX2,0,1,1)*1000,"")</f>
        <v/>
      </c>
      <c r="BG12" s="460"/>
      <c r="BH12" s="460"/>
      <c r="BI12" s="460"/>
      <c r="BJ12" s="462" t="str">
        <f ca="1">IFERROR(OFFSET('Cost &amp; Solution'!$M$50,BJ2,0,1,1)*1000,"")</f>
        <v/>
      </c>
      <c r="BK12" s="460"/>
      <c r="BL12" s="460"/>
      <c r="BM12" s="463"/>
      <c r="BN12" s="459" t="str">
        <f ca="1">IFERROR(OFFSET('Cost &amp; Solution'!$N$50,BJ2,0,1,1)*1000,"")</f>
        <v/>
      </c>
      <c r="BO12" s="460"/>
      <c r="BP12" s="460"/>
      <c r="BQ12" s="463"/>
      <c r="BR12" s="459" t="str">
        <f ca="1">IFERROR(OFFSET('Cost &amp; Solution'!$O$50,BJ2,0,1,1)*1000,"")</f>
        <v/>
      </c>
      <c r="BS12" s="460"/>
      <c r="BT12" s="460"/>
      <c r="BU12" s="461"/>
      <c r="BV12" s="462" t="str">
        <f ca="1">IFERROR(OFFSET('Cost &amp; Solution'!$M$50,BV2,0,1,1)*1000,"")</f>
        <v/>
      </c>
      <c r="BW12" s="460"/>
      <c r="BX12" s="460"/>
      <c r="BY12" s="463"/>
      <c r="BZ12" s="459" t="str">
        <f ca="1">IFERROR(OFFSET('Cost &amp; Solution'!$N$50,BV2,0,1,1)*1000,"")</f>
        <v/>
      </c>
      <c r="CA12" s="460"/>
      <c r="CB12" s="460"/>
      <c r="CC12" s="463"/>
      <c r="CD12" s="459" t="str">
        <f ca="1">IFERROR(OFFSET('Cost &amp; Solution'!$O$50,BV2,0,1,1)*1000,"")</f>
        <v/>
      </c>
      <c r="CE12" s="460"/>
      <c r="CF12" s="460"/>
      <c r="CG12" s="461"/>
      <c r="CH12" s="462" t="str">
        <f ca="1">IFERROR(OFFSET('Cost &amp; Solution'!$M$50,CH2,0,1,1)*1000,"")</f>
        <v/>
      </c>
      <c r="CI12" s="460"/>
      <c r="CJ12" s="460"/>
      <c r="CK12" s="463"/>
      <c r="CL12" s="459" t="str">
        <f ca="1">IFERROR(OFFSET('Cost &amp; Solution'!$N$50,CH2,0,1,1)*1000,"")</f>
        <v/>
      </c>
      <c r="CM12" s="460"/>
      <c r="CN12" s="460"/>
      <c r="CO12" s="463"/>
      <c r="CP12" s="459" t="str">
        <f ca="1">IFERROR(OFFSET('Cost &amp; Solution'!$O$50,CH2,0,1,1)*1000,"")</f>
        <v/>
      </c>
      <c r="CQ12" s="460"/>
      <c r="CR12" s="460"/>
      <c r="CS12" s="461"/>
      <c r="CT12" s="462" t="str">
        <f ca="1">IFERROR(OFFSET('Cost &amp; Solution'!$M$50,CT2,0,1,1)*1000,"")</f>
        <v/>
      </c>
      <c r="CU12" s="460"/>
      <c r="CV12" s="460"/>
      <c r="CW12" s="463"/>
      <c r="CX12" s="459" t="str">
        <f ca="1">IFERROR(OFFSET('Cost &amp; Solution'!$N$50,CT2,0,1,1)*1000,"")</f>
        <v/>
      </c>
      <c r="CY12" s="460"/>
      <c r="CZ12" s="460"/>
      <c r="DA12" s="463"/>
      <c r="DB12" s="459" t="str">
        <f ca="1">IFERROR(OFFSET('Cost &amp; Solution'!$O$50,CT2,0,1,1)*1000,"")</f>
        <v/>
      </c>
      <c r="DC12" s="460"/>
      <c r="DD12" s="460"/>
      <c r="DE12" s="461"/>
      <c r="DF12" s="462" t="str">
        <f ca="1">IFERROR(OFFSET('Cost &amp; Solution'!$M$50,DF2,0,1,1)*1000,"")</f>
        <v/>
      </c>
      <c r="DG12" s="460"/>
      <c r="DH12" s="460"/>
      <c r="DI12" s="463"/>
      <c r="DJ12" s="459" t="str">
        <f ca="1">IFERROR(OFFSET('Cost &amp; Solution'!$N$50,DF2,0,1,1)*1000,"")</f>
        <v/>
      </c>
      <c r="DK12" s="460"/>
      <c r="DL12" s="460"/>
      <c r="DM12" s="463"/>
      <c r="DN12" s="459" t="str">
        <f ca="1">IFERROR(OFFSET('Cost &amp; Solution'!$O$50,DF2,0,1,1)*1000,"")</f>
        <v/>
      </c>
      <c r="DO12" s="460"/>
      <c r="DP12" s="460"/>
      <c r="DQ12" s="461"/>
      <c r="DR12" s="462" t="str">
        <f ca="1">IFERROR(OFFSET('Cost &amp; Solution'!$M$50,DR2,0,1,1)*1000,"")</f>
        <v/>
      </c>
      <c r="DS12" s="460"/>
      <c r="DT12" s="460"/>
      <c r="DU12" s="463"/>
      <c r="DV12" s="459" t="str">
        <f ca="1">IFERROR(OFFSET('Cost &amp; Solution'!$N$50,DR2,0,1,1)*1000,"")</f>
        <v/>
      </c>
      <c r="DW12" s="460"/>
      <c r="DX12" s="460"/>
      <c r="DY12" s="463"/>
      <c r="DZ12" s="459" t="str">
        <f ca="1">IFERROR(OFFSET('Cost &amp; Solution'!$O$50,DR2,0,1,1)*1000,"")</f>
        <v/>
      </c>
      <c r="EA12" s="460"/>
      <c r="EB12" s="460"/>
      <c r="EC12" s="461"/>
      <c r="ED12" s="462" t="str">
        <f ca="1">IFERROR(OFFSET('Cost &amp; Solution'!$M$50,ED2,0,1,1)*1000,"")</f>
        <v/>
      </c>
      <c r="EE12" s="460"/>
      <c r="EF12" s="460"/>
      <c r="EG12" s="463"/>
      <c r="EH12" s="459" t="str">
        <f ca="1">IFERROR(OFFSET('Cost &amp; Solution'!$N$50,ED2,0,1,1)*1000,"")</f>
        <v/>
      </c>
      <c r="EI12" s="460"/>
      <c r="EJ12" s="460"/>
      <c r="EK12" s="463"/>
      <c r="EL12" s="459" t="str">
        <f ca="1">IFERROR(OFFSET('Cost &amp; Solution'!$O$50,ED2,0,1,1)*1000,"")</f>
        <v/>
      </c>
      <c r="EM12" s="460"/>
      <c r="EN12" s="460"/>
      <c r="EO12" s="461"/>
      <c r="EP12" s="462" t="str">
        <f ca="1">IFERROR(OFFSET('Cost &amp; Solution'!$M$50,EP2,0,1,1)*1000,"")</f>
        <v/>
      </c>
      <c r="EQ12" s="460"/>
      <c r="ER12" s="460"/>
      <c r="ES12" s="463"/>
      <c r="ET12" s="459" t="str">
        <f ca="1">IFERROR(OFFSET('Cost &amp; Solution'!$N$50,EP2,0,1,1)*1000,"")</f>
        <v/>
      </c>
      <c r="EU12" s="460"/>
      <c r="EV12" s="460"/>
      <c r="EW12" s="463"/>
      <c r="EX12" s="459" t="str">
        <f ca="1">IFERROR(OFFSET('Cost &amp; Solution'!$O$50,EP2,0,1,1)*1000,"")</f>
        <v/>
      </c>
      <c r="EY12" s="460"/>
      <c r="EZ12" s="460"/>
      <c r="FA12" s="461"/>
      <c r="FB12" s="462" t="str">
        <f ca="1">IFERROR(OFFSET('Cost &amp; Solution'!$M$50,FB2,0,1,1)*1000,"")</f>
        <v/>
      </c>
      <c r="FC12" s="460"/>
      <c r="FD12" s="460"/>
      <c r="FE12" s="463"/>
      <c r="FF12" s="459" t="str">
        <f ca="1">IFERROR(OFFSET('Cost &amp; Solution'!$N$50,FB2,0,1,1)*1000,"")</f>
        <v/>
      </c>
      <c r="FG12" s="460"/>
      <c r="FH12" s="460"/>
      <c r="FI12" s="463"/>
      <c r="FJ12" s="459" t="str">
        <f ca="1">IFERROR(OFFSET('Cost &amp; Solution'!$O$50,FB2,0,1,1)*1000,"")</f>
        <v/>
      </c>
      <c r="FK12" s="460"/>
      <c r="FL12" s="460"/>
      <c r="FM12" s="461"/>
      <c r="FN12" s="462" t="str">
        <f ca="1">IFERROR(OFFSET('Cost &amp; Solution'!$M$50,FN2,0,1,1)*1000,"")</f>
        <v/>
      </c>
      <c r="FO12" s="460"/>
      <c r="FP12" s="460"/>
      <c r="FQ12" s="463"/>
      <c r="FR12" s="459" t="str">
        <f ca="1">IFERROR(OFFSET('Cost &amp; Solution'!$N$50,FN2,0,1,1)*1000,"")</f>
        <v/>
      </c>
      <c r="FS12" s="460"/>
      <c r="FT12" s="460"/>
      <c r="FU12" s="463"/>
      <c r="FV12" s="459" t="str">
        <f ca="1">IFERROR(OFFSET('Cost &amp; Solution'!$O$50,FN2,0,1,1)*1000,"")</f>
        <v/>
      </c>
      <c r="FW12" s="460"/>
      <c r="FX12" s="460"/>
      <c r="FY12" s="461"/>
      <c r="FZ12" s="462" t="str">
        <f ca="1">IFERROR(OFFSET('Cost &amp; Solution'!$M$50,FZ2,0,1,1)*1000,"")</f>
        <v/>
      </c>
      <c r="GA12" s="460"/>
      <c r="GB12" s="460"/>
      <c r="GC12" s="463"/>
      <c r="GD12" s="459" t="str">
        <f ca="1">IFERROR(OFFSET('Cost &amp; Solution'!$N$50,FZ2,0,1,1)*1000,"")</f>
        <v/>
      </c>
      <c r="GE12" s="460"/>
      <c r="GF12" s="460"/>
      <c r="GG12" s="463"/>
      <c r="GH12" s="459" t="str">
        <f ca="1">IFERROR(OFFSET('Cost &amp; Solution'!$O$50,FZ2,0,1,1)*1000,"")</f>
        <v/>
      </c>
      <c r="GI12" s="460"/>
      <c r="GJ12" s="460"/>
      <c r="GK12" s="461"/>
      <c r="GL12" s="462" t="str">
        <f ca="1">IFERROR(OFFSET('Cost &amp; Solution'!$M$50,GL2,0,1,1)*1000,"")</f>
        <v/>
      </c>
      <c r="GM12" s="460"/>
      <c r="GN12" s="460"/>
      <c r="GO12" s="463"/>
      <c r="GP12" s="459" t="str">
        <f ca="1">IFERROR(OFFSET('Cost &amp; Solution'!$N$50,GL2,0,1,1)*1000,"")</f>
        <v/>
      </c>
      <c r="GQ12" s="460"/>
      <c r="GR12" s="460"/>
      <c r="GS12" s="463"/>
      <c r="GT12" s="459" t="str">
        <f ca="1">IFERROR(OFFSET('Cost &amp; Solution'!$O$50,GL2,0,1,1)*1000,"")</f>
        <v/>
      </c>
      <c r="GU12" s="460"/>
      <c r="GV12" s="460"/>
      <c r="GW12" s="461"/>
      <c r="GX12" s="462" t="str">
        <f ca="1">IFERROR(OFFSET('Cost &amp; Solution'!$M$50,GX2,0,1,1)*1000,"")</f>
        <v/>
      </c>
      <c r="GY12" s="460"/>
      <c r="GZ12" s="460"/>
      <c r="HA12" s="463"/>
      <c r="HB12" s="459" t="str">
        <f ca="1">IFERROR(OFFSET('Cost &amp; Solution'!$N$50,GX2,0,1,1)*1000,"")</f>
        <v/>
      </c>
      <c r="HC12" s="460"/>
      <c r="HD12" s="460"/>
      <c r="HE12" s="463"/>
      <c r="HF12" s="459" t="str">
        <f ca="1">IFERROR(OFFSET('Cost &amp; Solution'!$O$50,GX2,0,1,1)*1000,"")</f>
        <v/>
      </c>
      <c r="HG12" s="460"/>
      <c r="HH12" s="460"/>
      <c r="HI12" s="461"/>
      <c r="HJ12" s="462" t="str">
        <f ca="1">IFERROR(OFFSET('Cost &amp; Solution'!$M$50,HJ2,0,1,1)*1000,"")</f>
        <v/>
      </c>
      <c r="HK12" s="460"/>
      <c r="HL12" s="460"/>
      <c r="HM12" s="463"/>
      <c r="HN12" s="459" t="str">
        <f ca="1">IFERROR(OFFSET('Cost &amp; Solution'!$N$50,HJ2,0,1,1)*1000,"")</f>
        <v/>
      </c>
      <c r="HO12" s="460"/>
      <c r="HP12" s="460"/>
      <c r="HQ12" s="463"/>
      <c r="HR12" s="459" t="str">
        <f ca="1">IFERROR(OFFSET('Cost &amp; Solution'!$O$50,HJ2,0,1,1)*1000,"")</f>
        <v/>
      </c>
      <c r="HS12" s="460"/>
      <c r="HT12" s="460"/>
      <c r="HU12" s="461"/>
      <c r="HV12" s="462" t="str">
        <f ca="1">IFERROR(OFFSET('Cost &amp; Solution'!$M$50,HV2,0,1,1)*1000,"")</f>
        <v/>
      </c>
      <c r="HW12" s="460"/>
      <c r="HX12" s="460"/>
      <c r="HY12" s="463"/>
      <c r="HZ12" s="459" t="str">
        <f ca="1">IFERROR(OFFSET('Cost &amp; Solution'!$N$50,HV2,0,1,1)*1000,"")</f>
        <v/>
      </c>
      <c r="IA12" s="460"/>
      <c r="IB12" s="460"/>
      <c r="IC12" s="463"/>
      <c r="ID12" s="459" t="str">
        <f ca="1">IFERROR(OFFSET('Cost &amp; Solution'!$O$50,HV2,0,1,1)*1000,"")</f>
        <v/>
      </c>
      <c r="IE12" s="460"/>
      <c r="IF12" s="460"/>
      <c r="IG12" s="461"/>
      <c r="IH12" s="462" t="str">
        <f ca="1">IFERROR(OFFSET('Cost &amp; Solution'!$M$50,IH2,0,1,1)*1000,"")</f>
        <v/>
      </c>
      <c r="II12" s="460"/>
      <c r="IJ12" s="460"/>
      <c r="IK12" s="463"/>
      <c r="IL12" s="459" t="str">
        <f ca="1">IFERROR(OFFSET('Cost &amp; Solution'!$N$50,IH2,0,1,1)*1000,"")</f>
        <v/>
      </c>
      <c r="IM12" s="460"/>
      <c r="IN12" s="460"/>
      <c r="IO12" s="463"/>
      <c r="IP12" s="459" t="str">
        <f ca="1">IFERROR(OFFSET('Cost &amp; Solution'!$O$50,IH2,0,1,1)*1000,"")</f>
        <v/>
      </c>
      <c r="IQ12" s="460"/>
      <c r="IR12" s="460"/>
      <c r="IS12" s="461"/>
      <c r="IT12" s="462" t="str">
        <f ca="1">IFERROR(OFFSET('Cost &amp; Solution'!$M$50,IT2,0,1,1)*1000,"")</f>
        <v/>
      </c>
      <c r="IU12" s="460"/>
      <c r="IV12" s="460"/>
      <c r="IW12" s="463"/>
      <c r="IX12" s="459" t="str">
        <f ca="1">IFERROR(OFFSET('Cost &amp; Solution'!$N$50,IT2,0,1,1)*1000,"")</f>
        <v/>
      </c>
      <c r="IY12" s="460"/>
      <c r="IZ12" s="460"/>
      <c r="JA12" s="463"/>
      <c r="JB12" s="459" t="str">
        <f ca="1">IFERROR(OFFSET('Cost &amp; Solution'!$O$50,IT2,0,1,1)*1000,"")</f>
        <v/>
      </c>
      <c r="JC12" s="460"/>
      <c r="JD12" s="460"/>
      <c r="JE12" s="461"/>
      <c r="JF12" s="462" t="str">
        <f ca="1">IFERROR(OFFSET('Cost &amp; Solution'!$M$50,JF2,0,1,1)*1000,"")</f>
        <v/>
      </c>
      <c r="JG12" s="460"/>
      <c r="JH12" s="460"/>
      <c r="JI12" s="463"/>
      <c r="JJ12" s="459" t="str">
        <f ca="1">IFERROR(OFFSET('Cost &amp; Solution'!$N$50,JF2,0,1,1)*1000,"")</f>
        <v/>
      </c>
      <c r="JK12" s="460"/>
      <c r="JL12" s="460"/>
      <c r="JM12" s="463"/>
      <c r="JN12" s="459" t="str">
        <f ca="1">IFERROR(OFFSET('Cost &amp; Solution'!$O$50,JF2,0,1,1)*1000,"")</f>
        <v/>
      </c>
      <c r="JO12" s="460"/>
      <c r="JP12" s="460"/>
      <c r="JQ12" s="461"/>
      <c r="JR12" s="462" t="str">
        <f ca="1">IFERROR(OFFSET('Cost &amp; Solution'!$M$50,JR2,0,1,1)*1000,"")</f>
        <v/>
      </c>
      <c r="JS12" s="460"/>
      <c r="JT12" s="460"/>
      <c r="JU12" s="463"/>
      <c r="JV12" s="459" t="str">
        <f ca="1">IFERROR(OFFSET('Cost &amp; Solution'!$N$50,JR2,0,1,1)*1000,"")</f>
        <v/>
      </c>
      <c r="JW12" s="460"/>
      <c r="JX12" s="460"/>
      <c r="JY12" s="463"/>
      <c r="JZ12" s="459" t="str">
        <f ca="1">IFERROR(OFFSET('Cost &amp; Solution'!$O$50,JR2,0,1,1)*1000,"")</f>
        <v/>
      </c>
      <c r="KA12" s="460"/>
      <c r="KB12" s="460"/>
      <c r="KC12" s="461"/>
      <c r="KD12" s="462" t="str">
        <f ca="1">IFERROR(OFFSET('Cost &amp; Solution'!$M$50,KD2,0,1,1)*1000,"")</f>
        <v/>
      </c>
      <c r="KE12" s="460"/>
      <c r="KF12" s="460"/>
      <c r="KG12" s="463"/>
      <c r="KH12" s="459" t="str">
        <f ca="1">IFERROR(OFFSET('Cost &amp; Solution'!$N$50,KD2,0,1,1)*1000,"")</f>
        <v/>
      </c>
      <c r="KI12" s="460"/>
      <c r="KJ12" s="460"/>
      <c r="KK12" s="463"/>
      <c r="KL12" s="459" t="str">
        <f ca="1">IFERROR(OFFSET('Cost &amp; Solution'!$O$50,KD2,0,1,1)*1000,"")</f>
        <v/>
      </c>
      <c r="KM12" s="460"/>
      <c r="KN12" s="460"/>
      <c r="KO12" s="461"/>
      <c r="KP12" s="462" t="str">
        <f ca="1">IFERROR(OFFSET('Cost &amp; Solution'!$M$50,KP2,0,1,1)*1000,"")</f>
        <v/>
      </c>
      <c r="KQ12" s="460"/>
      <c r="KR12" s="460"/>
      <c r="KS12" s="463"/>
      <c r="KT12" s="459" t="str">
        <f ca="1">IFERROR(OFFSET('Cost &amp; Solution'!$N$50,KP2,0,1,1)*1000,"")</f>
        <v/>
      </c>
      <c r="KU12" s="460"/>
      <c r="KV12" s="460"/>
      <c r="KW12" s="463"/>
      <c r="KX12" s="459" t="str">
        <f ca="1">IFERROR(OFFSET('Cost &amp; Solution'!$O$50,KP2,0,1,1)*1000,"")</f>
        <v/>
      </c>
      <c r="KY12" s="460"/>
      <c r="KZ12" s="460"/>
      <c r="LA12" s="461"/>
      <c r="LB12" s="462" t="str">
        <f ca="1">IFERROR(OFFSET('Cost &amp; Solution'!$M$50,LB2,0,1,1)*1000,"")</f>
        <v/>
      </c>
      <c r="LC12" s="460"/>
      <c r="LD12" s="460"/>
      <c r="LE12" s="463"/>
      <c r="LF12" s="459" t="str">
        <f ca="1">IFERROR(OFFSET('Cost &amp; Solution'!$N$50,LB2,0,1,1)*1000,"")</f>
        <v/>
      </c>
      <c r="LG12" s="460"/>
      <c r="LH12" s="460"/>
      <c r="LI12" s="463"/>
      <c r="LJ12" s="459" t="str">
        <f ca="1">IFERROR(OFFSET('Cost &amp; Solution'!$O$50,LB2,0,1,1)*1000,"")</f>
        <v/>
      </c>
      <c r="LK12" s="460"/>
      <c r="LL12" s="460"/>
      <c r="LM12" s="461"/>
      <c r="LN12" s="462" t="str">
        <f ca="1">IFERROR(OFFSET('Cost &amp; Solution'!$M$50,LN2,0,1,1)*1000,"")</f>
        <v/>
      </c>
      <c r="LO12" s="460"/>
      <c r="LP12" s="460"/>
      <c r="LQ12" s="463"/>
      <c r="LR12" s="459" t="str">
        <f ca="1">IFERROR(OFFSET('Cost &amp; Solution'!$N$50,LN2,0,1,1)*1000,"")</f>
        <v/>
      </c>
      <c r="LS12" s="460"/>
      <c r="LT12" s="460"/>
      <c r="LU12" s="463"/>
      <c r="LV12" s="459" t="str">
        <f ca="1">IFERROR(OFFSET('Cost &amp; Solution'!$O$50,LN2,0,1,1)*1000,"")</f>
        <v/>
      </c>
      <c r="LW12" s="460"/>
      <c r="LX12" s="460"/>
      <c r="LY12" s="461"/>
      <c r="LZ12" s="462" t="str">
        <f ca="1">IFERROR(OFFSET('Cost &amp; Solution'!$M$50,LZ2,0,1,1)*1000,"")</f>
        <v/>
      </c>
      <c r="MA12" s="460"/>
      <c r="MB12" s="460"/>
      <c r="MC12" s="463"/>
      <c r="MD12" s="459" t="str">
        <f ca="1">IFERROR(OFFSET('Cost &amp; Solution'!$N$50,LZ2,0,1,1)*1000,"")</f>
        <v/>
      </c>
      <c r="ME12" s="460"/>
      <c r="MF12" s="460"/>
      <c r="MG12" s="463"/>
      <c r="MH12" s="459" t="str">
        <f ca="1">IFERROR(OFFSET('Cost &amp; Solution'!$O$50,LZ2,0,1,1)*1000,"")</f>
        <v/>
      </c>
      <c r="MI12" s="460"/>
      <c r="MJ12" s="460"/>
      <c r="MK12" s="461"/>
      <c r="ML12" s="462" t="str">
        <f ca="1">IFERROR(OFFSET('Cost &amp; Solution'!$M$50,ML2,0,1,1)*1000,"")</f>
        <v/>
      </c>
      <c r="MM12" s="460"/>
      <c r="MN12" s="460"/>
      <c r="MO12" s="463"/>
      <c r="MP12" s="459" t="str">
        <f ca="1">IFERROR(OFFSET('Cost &amp; Solution'!$N$50,ML2,0,1,1)*1000,"")</f>
        <v/>
      </c>
      <c r="MQ12" s="460"/>
      <c r="MR12" s="460"/>
      <c r="MS12" s="463"/>
      <c r="MT12" s="459" t="str">
        <f ca="1">IFERROR(OFFSET('Cost &amp; Solution'!$O$50,ML2,0,1,1)*1000,"")</f>
        <v/>
      </c>
      <c r="MU12" s="460"/>
      <c r="MV12" s="460"/>
      <c r="MW12" s="461"/>
      <c r="MX12" s="462" t="str">
        <f ca="1">IFERROR(OFFSET('Cost &amp; Solution'!$M$50,MX2,0,1,1)*1000,"")</f>
        <v/>
      </c>
      <c r="MY12" s="460"/>
      <c r="MZ12" s="460"/>
      <c r="NA12" s="463"/>
      <c r="NB12" s="459" t="str">
        <f ca="1">IFERROR(OFFSET('Cost &amp; Solution'!$N$50,MX2,0,1,1)*1000,"")</f>
        <v/>
      </c>
      <c r="NC12" s="460"/>
      <c r="ND12" s="460"/>
      <c r="NE12" s="463"/>
      <c r="NF12" s="459" t="str">
        <f ca="1">IFERROR(OFFSET('Cost &amp; Solution'!$O$50,MX2,0,1,1)*1000,"")</f>
        <v/>
      </c>
      <c r="NG12" s="460"/>
      <c r="NH12" s="460"/>
      <c r="NI12" s="461"/>
      <c r="NJ12" s="462" t="str">
        <f ca="1">IFERROR(OFFSET('Cost &amp; Solution'!$M$50,NJ2,0,1,1)*1000,"")</f>
        <v/>
      </c>
      <c r="NK12" s="460"/>
      <c r="NL12" s="460"/>
      <c r="NM12" s="463"/>
      <c r="NN12" s="459" t="str">
        <f ca="1">IFERROR(OFFSET('Cost &amp; Solution'!$N$50,NJ2,0,1,1)*1000,"")</f>
        <v/>
      </c>
      <c r="NO12" s="460"/>
      <c r="NP12" s="460"/>
      <c r="NQ12" s="463"/>
      <c r="NR12" s="459" t="str">
        <f ca="1">IFERROR(OFFSET('Cost &amp; Solution'!$O$50,NJ2,0,1,1)*1000,"")</f>
        <v/>
      </c>
      <c r="NS12" s="460"/>
      <c r="NT12" s="460"/>
      <c r="NU12" s="461"/>
      <c r="NV12" s="462" t="str">
        <f ca="1">IFERROR(OFFSET('Cost &amp; Solution'!$M$50,NV2,0,1,1)*1000,"")</f>
        <v/>
      </c>
      <c r="NW12" s="460"/>
      <c r="NX12" s="460"/>
      <c r="NY12" s="463"/>
      <c r="NZ12" s="459" t="str">
        <f ca="1">IFERROR(OFFSET('Cost &amp; Solution'!$N$50,NV2,0,1,1)*1000,"")</f>
        <v/>
      </c>
      <c r="OA12" s="460"/>
      <c r="OB12" s="460"/>
      <c r="OC12" s="463"/>
      <c r="OD12" s="459" t="str">
        <f ca="1">IFERROR(OFFSET('Cost &amp; Solution'!$O$50,NV2,0,1,1)*1000,"")</f>
        <v/>
      </c>
      <c r="OE12" s="460"/>
      <c r="OF12" s="460"/>
      <c r="OG12" s="461"/>
      <c r="OH12" s="462" t="str">
        <f ca="1">IFERROR(OFFSET('Cost &amp; Solution'!$M$50,OH2,0,1,1)*1000,"")</f>
        <v/>
      </c>
      <c r="OI12" s="460"/>
      <c r="OJ12" s="460"/>
      <c r="OK12" s="463"/>
      <c r="OL12" s="459" t="str">
        <f ca="1">IFERROR(OFFSET('Cost &amp; Solution'!$N$50,OH2,0,1,1)*1000,"")</f>
        <v/>
      </c>
      <c r="OM12" s="460"/>
      <c r="ON12" s="460"/>
      <c r="OO12" s="463"/>
      <c r="OP12" s="459" t="str">
        <f ca="1">IFERROR(OFFSET('Cost &amp; Solution'!$O$50,OH2,0,1,1)*1000,"")</f>
        <v/>
      </c>
      <c r="OQ12" s="460"/>
      <c r="OR12" s="460"/>
      <c r="OS12" s="461"/>
      <c r="OT12" s="462" t="str">
        <f ca="1">IFERROR(OFFSET('Cost &amp; Solution'!$M$50,OT2,0,1,1)*1000,"")</f>
        <v/>
      </c>
      <c r="OU12" s="460"/>
      <c r="OV12" s="460"/>
      <c r="OW12" s="463"/>
      <c r="OX12" s="459" t="str">
        <f ca="1">IFERROR(OFFSET('Cost &amp; Solution'!$N$50,OT2,0,1,1)*1000,"")</f>
        <v/>
      </c>
      <c r="OY12" s="460"/>
      <c r="OZ12" s="460"/>
      <c r="PA12" s="463"/>
      <c r="PB12" s="459" t="str">
        <f ca="1">IFERROR(OFFSET('Cost &amp; Solution'!$O$50,OT2,0,1,1)*1000,"")</f>
        <v/>
      </c>
      <c r="PC12" s="460"/>
      <c r="PD12" s="460"/>
      <c r="PE12" s="461"/>
      <c r="PF12" s="462" t="str">
        <f ca="1">IFERROR(OFFSET('Cost &amp; Solution'!$M$50,PF2,0,1,1)*1000,"")</f>
        <v/>
      </c>
      <c r="PG12" s="460"/>
      <c r="PH12" s="460"/>
      <c r="PI12" s="463"/>
      <c r="PJ12" s="459" t="str">
        <f ca="1">IFERROR(OFFSET('Cost &amp; Solution'!$N$50,PF2,0,1,1)*1000,"")</f>
        <v/>
      </c>
      <c r="PK12" s="460"/>
      <c r="PL12" s="460"/>
      <c r="PM12" s="463"/>
      <c r="PN12" s="459" t="str">
        <f ca="1">IFERROR(OFFSET('Cost &amp; Solution'!$O$50,PF2,0,1,1)*1000,"")</f>
        <v/>
      </c>
      <c r="PO12" s="460"/>
      <c r="PP12" s="460"/>
      <c r="PQ12" s="461"/>
      <c r="PR12" s="462" t="str">
        <f ca="1">IFERROR(OFFSET('Cost &amp; Solution'!$M$50,PR2,0,1,1)*1000,"")</f>
        <v/>
      </c>
      <c r="PS12" s="460"/>
      <c r="PT12" s="460"/>
      <c r="PU12" s="463"/>
      <c r="PV12" s="459" t="str">
        <f ca="1">IFERROR(OFFSET('Cost &amp; Solution'!$N$50,PR2,0,1,1)*1000,"")</f>
        <v/>
      </c>
      <c r="PW12" s="460"/>
      <c r="PX12" s="460"/>
      <c r="PY12" s="463"/>
      <c r="PZ12" s="459" t="str">
        <f ca="1">IFERROR(OFFSET('Cost &amp; Solution'!$O$50,PR2,0,1,1)*1000,"")</f>
        <v/>
      </c>
      <c r="QA12" s="460"/>
      <c r="QB12" s="460"/>
      <c r="QC12" s="461"/>
      <c r="QD12" s="462" t="str">
        <f ca="1">IFERROR(OFFSET('Cost &amp; Solution'!$M$50,QD2,0,1,1)*1000,"")</f>
        <v/>
      </c>
      <c r="QE12" s="460"/>
      <c r="QF12" s="460"/>
      <c r="QG12" s="463"/>
      <c r="QH12" s="459" t="str">
        <f ca="1">IFERROR(OFFSET('Cost &amp; Solution'!$N$50,QD2,0,1,1)*1000,"")</f>
        <v/>
      </c>
      <c r="QI12" s="460"/>
      <c r="QJ12" s="460"/>
      <c r="QK12" s="463"/>
      <c r="QL12" s="459" t="str">
        <f ca="1">IFERROR(OFFSET('Cost &amp; Solution'!$O$50,QD2,0,1,1)*1000,"")</f>
        <v/>
      </c>
      <c r="QM12" s="460"/>
      <c r="QN12" s="460"/>
      <c r="QO12" s="461"/>
      <c r="QP12" s="462" t="str">
        <f ca="1">IFERROR(OFFSET('Cost &amp; Solution'!$M$50,QP2,0,1,1)*1000,"")</f>
        <v/>
      </c>
      <c r="QQ12" s="460"/>
      <c r="QR12" s="460"/>
      <c r="QS12" s="463"/>
      <c r="QT12" s="459" t="str">
        <f ca="1">IFERROR(OFFSET('Cost &amp; Solution'!$N$50,QP2,0,1,1)*1000,"")</f>
        <v/>
      </c>
      <c r="QU12" s="460"/>
      <c r="QV12" s="460"/>
      <c r="QW12" s="463"/>
      <c r="QX12" s="459" t="str">
        <f ca="1">IFERROR(OFFSET('Cost &amp; Solution'!$O$50,QP2,0,1,1)*1000,"")</f>
        <v/>
      </c>
      <c r="QY12" s="460"/>
      <c r="QZ12" s="460"/>
      <c r="RA12" s="461"/>
      <c r="RB12" s="462" t="str">
        <f ca="1">IFERROR(OFFSET('Cost &amp; Solution'!$M$50,RB2,0,1,1)*1000,"")</f>
        <v/>
      </c>
      <c r="RC12" s="460"/>
      <c r="RD12" s="460"/>
      <c r="RE12" s="463"/>
      <c r="RF12" s="459" t="str">
        <f ca="1">IFERROR(OFFSET('Cost &amp; Solution'!$N$50,RB2,0,1,1)*1000,"")</f>
        <v/>
      </c>
      <c r="RG12" s="460"/>
      <c r="RH12" s="460"/>
      <c r="RI12" s="463"/>
      <c r="RJ12" s="459" t="str">
        <f ca="1">IFERROR(OFFSET('Cost &amp; Solution'!$O$50,RB2,0,1,1)*1000,"")</f>
        <v/>
      </c>
      <c r="RK12" s="460"/>
      <c r="RL12" s="460"/>
      <c r="RM12" s="464"/>
    </row>
    <row r="13" spans="2:481" s="212" customFormat="1" ht="5.25" customHeight="1">
      <c r="B13" s="248"/>
      <c r="C13" s="240"/>
      <c r="D13" s="240"/>
      <c r="E13" s="240"/>
      <c r="F13" s="240"/>
      <c r="G13" s="240"/>
      <c r="H13" s="240"/>
      <c r="I13" s="240"/>
      <c r="J13" s="240"/>
      <c r="K13" s="240"/>
      <c r="L13" s="240"/>
      <c r="M13" s="256"/>
      <c r="N13" s="255"/>
      <c r="O13" s="240"/>
      <c r="P13" s="240"/>
      <c r="Q13" s="240"/>
      <c r="R13" s="240"/>
      <c r="S13" s="240"/>
      <c r="T13" s="240"/>
      <c r="U13" s="240"/>
      <c r="V13" s="240"/>
      <c r="W13" s="240"/>
      <c r="X13" s="240"/>
      <c r="Y13" s="256"/>
      <c r="Z13" s="255"/>
      <c r="AA13" s="240"/>
      <c r="AB13" s="240"/>
      <c r="AC13" s="240"/>
      <c r="AD13" s="240"/>
      <c r="AE13" s="240"/>
      <c r="AF13" s="240"/>
      <c r="AG13" s="240"/>
      <c r="AH13" s="240"/>
      <c r="AI13" s="240"/>
      <c r="AJ13" s="240"/>
      <c r="AK13" s="256"/>
      <c r="AL13" s="255"/>
      <c r="AM13" s="240"/>
      <c r="AN13" s="240"/>
      <c r="AO13" s="240"/>
      <c r="AP13" s="240"/>
      <c r="AQ13" s="240"/>
      <c r="AR13" s="240"/>
      <c r="AS13" s="240"/>
      <c r="AT13" s="240"/>
      <c r="AU13" s="240"/>
      <c r="AV13" s="240"/>
      <c r="AW13" s="256"/>
      <c r="AX13" s="255"/>
      <c r="AY13" s="240"/>
      <c r="AZ13" s="240"/>
      <c r="BA13" s="240"/>
      <c r="BB13" s="240"/>
      <c r="BC13" s="240"/>
      <c r="BD13" s="240"/>
      <c r="BE13" s="240"/>
      <c r="BF13" s="240"/>
      <c r="BG13" s="240"/>
      <c r="BH13" s="240"/>
      <c r="BI13" s="240"/>
      <c r="BJ13" s="255"/>
      <c r="BK13" s="240"/>
      <c r="BL13" s="240"/>
      <c r="BM13" s="240"/>
      <c r="BN13" s="240"/>
      <c r="BO13" s="240"/>
      <c r="BP13" s="240"/>
      <c r="BQ13" s="240"/>
      <c r="BR13" s="240"/>
      <c r="BS13" s="240"/>
      <c r="BT13" s="240"/>
      <c r="BU13" s="256"/>
      <c r="BV13" s="255"/>
      <c r="BW13" s="240"/>
      <c r="BX13" s="240"/>
      <c r="BY13" s="240"/>
      <c r="BZ13" s="240"/>
      <c r="CA13" s="240"/>
      <c r="CB13" s="240"/>
      <c r="CC13" s="240"/>
      <c r="CD13" s="240"/>
      <c r="CE13" s="240"/>
      <c r="CF13" s="240"/>
      <c r="CG13" s="256"/>
      <c r="CH13" s="255"/>
      <c r="CI13" s="240"/>
      <c r="CJ13" s="240"/>
      <c r="CK13" s="240"/>
      <c r="CL13" s="240"/>
      <c r="CM13" s="240"/>
      <c r="CN13" s="240"/>
      <c r="CO13" s="240"/>
      <c r="CP13" s="240"/>
      <c r="CQ13" s="240"/>
      <c r="CR13" s="240"/>
      <c r="CS13" s="256"/>
      <c r="CT13" s="255"/>
      <c r="CU13" s="240"/>
      <c r="CV13" s="240"/>
      <c r="CW13" s="240"/>
      <c r="CX13" s="240"/>
      <c r="CY13" s="240"/>
      <c r="CZ13" s="240"/>
      <c r="DA13" s="240"/>
      <c r="DB13" s="240"/>
      <c r="DC13" s="240"/>
      <c r="DD13" s="240"/>
      <c r="DE13" s="256"/>
      <c r="DF13" s="255"/>
      <c r="DG13" s="240"/>
      <c r="DH13" s="240"/>
      <c r="DI13" s="240"/>
      <c r="DJ13" s="240"/>
      <c r="DK13" s="240"/>
      <c r="DL13" s="240"/>
      <c r="DM13" s="240"/>
      <c r="DN13" s="240"/>
      <c r="DO13" s="240"/>
      <c r="DP13" s="240"/>
      <c r="DQ13" s="256"/>
      <c r="DR13" s="255"/>
      <c r="DS13" s="240"/>
      <c r="DT13" s="240"/>
      <c r="DU13" s="240"/>
      <c r="DV13" s="240"/>
      <c r="DW13" s="240"/>
      <c r="DX13" s="240"/>
      <c r="DY13" s="240"/>
      <c r="DZ13" s="240"/>
      <c r="EA13" s="240"/>
      <c r="EB13" s="240"/>
      <c r="EC13" s="256"/>
      <c r="ED13" s="255"/>
      <c r="EE13" s="240"/>
      <c r="EF13" s="240"/>
      <c r="EG13" s="240"/>
      <c r="EH13" s="240"/>
      <c r="EI13" s="240"/>
      <c r="EJ13" s="240"/>
      <c r="EK13" s="240"/>
      <c r="EL13" s="240"/>
      <c r="EM13" s="240"/>
      <c r="EN13" s="240"/>
      <c r="EO13" s="256"/>
      <c r="EP13" s="255"/>
      <c r="EQ13" s="240"/>
      <c r="ER13" s="240"/>
      <c r="ES13" s="240"/>
      <c r="ET13" s="240"/>
      <c r="EU13" s="240"/>
      <c r="EV13" s="240"/>
      <c r="EW13" s="240"/>
      <c r="EX13" s="240"/>
      <c r="EY13" s="240"/>
      <c r="EZ13" s="240"/>
      <c r="FA13" s="256"/>
      <c r="FB13" s="255"/>
      <c r="FC13" s="240"/>
      <c r="FD13" s="240"/>
      <c r="FE13" s="240"/>
      <c r="FF13" s="240"/>
      <c r="FG13" s="240"/>
      <c r="FH13" s="240"/>
      <c r="FI13" s="240"/>
      <c r="FJ13" s="240"/>
      <c r="FK13" s="240"/>
      <c r="FL13" s="240"/>
      <c r="FM13" s="256"/>
      <c r="FN13" s="255"/>
      <c r="FO13" s="240"/>
      <c r="FP13" s="240"/>
      <c r="FQ13" s="240"/>
      <c r="FR13" s="240"/>
      <c r="FS13" s="240"/>
      <c r="FT13" s="240"/>
      <c r="FU13" s="240"/>
      <c r="FV13" s="240"/>
      <c r="FW13" s="240"/>
      <c r="FX13" s="240"/>
      <c r="FY13" s="256"/>
      <c r="FZ13" s="255"/>
      <c r="GA13" s="240"/>
      <c r="GB13" s="240"/>
      <c r="GC13" s="240"/>
      <c r="GD13" s="240"/>
      <c r="GE13" s="240"/>
      <c r="GF13" s="240"/>
      <c r="GG13" s="240"/>
      <c r="GH13" s="240"/>
      <c r="GI13" s="240"/>
      <c r="GJ13" s="240"/>
      <c r="GK13" s="256"/>
      <c r="GL13" s="255"/>
      <c r="GM13" s="240"/>
      <c r="GN13" s="240"/>
      <c r="GO13" s="240"/>
      <c r="GP13" s="240"/>
      <c r="GQ13" s="240"/>
      <c r="GR13" s="240"/>
      <c r="GS13" s="240"/>
      <c r="GT13" s="240"/>
      <c r="GU13" s="240"/>
      <c r="GV13" s="240"/>
      <c r="GW13" s="256"/>
      <c r="GX13" s="255"/>
      <c r="GY13" s="240"/>
      <c r="GZ13" s="240"/>
      <c r="HA13" s="240"/>
      <c r="HB13" s="240"/>
      <c r="HC13" s="240"/>
      <c r="HD13" s="240"/>
      <c r="HE13" s="240"/>
      <c r="HF13" s="240"/>
      <c r="HG13" s="240"/>
      <c r="HH13" s="240"/>
      <c r="HI13" s="256"/>
      <c r="HJ13" s="255"/>
      <c r="HK13" s="240"/>
      <c r="HL13" s="240"/>
      <c r="HM13" s="240"/>
      <c r="HN13" s="240"/>
      <c r="HO13" s="240"/>
      <c r="HP13" s="240"/>
      <c r="HQ13" s="240"/>
      <c r="HR13" s="240"/>
      <c r="HS13" s="240"/>
      <c r="HT13" s="240"/>
      <c r="HU13" s="256"/>
      <c r="HV13" s="255"/>
      <c r="HW13" s="240"/>
      <c r="HX13" s="240"/>
      <c r="HY13" s="240"/>
      <c r="HZ13" s="240"/>
      <c r="IA13" s="240"/>
      <c r="IB13" s="240"/>
      <c r="IC13" s="240"/>
      <c r="ID13" s="240"/>
      <c r="IE13" s="240"/>
      <c r="IF13" s="240"/>
      <c r="IG13" s="256"/>
      <c r="IH13" s="255"/>
      <c r="II13" s="240"/>
      <c r="IJ13" s="240"/>
      <c r="IK13" s="240"/>
      <c r="IL13" s="240"/>
      <c r="IM13" s="240"/>
      <c r="IN13" s="240"/>
      <c r="IO13" s="240"/>
      <c r="IP13" s="240"/>
      <c r="IQ13" s="240"/>
      <c r="IR13" s="240"/>
      <c r="IS13" s="256"/>
      <c r="IT13" s="255"/>
      <c r="IU13" s="240"/>
      <c r="IV13" s="240"/>
      <c r="IW13" s="240"/>
      <c r="IX13" s="240"/>
      <c r="IY13" s="240"/>
      <c r="IZ13" s="240"/>
      <c r="JA13" s="240"/>
      <c r="JB13" s="240"/>
      <c r="JC13" s="240"/>
      <c r="JD13" s="240"/>
      <c r="JE13" s="256"/>
      <c r="JF13" s="255"/>
      <c r="JG13" s="240"/>
      <c r="JH13" s="240"/>
      <c r="JI13" s="240"/>
      <c r="JJ13" s="240"/>
      <c r="JK13" s="240"/>
      <c r="JL13" s="240"/>
      <c r="JM13" s="240"/>
      <c r="JN13" s="240"/>
      <c r="JO13" s="240"/>
      <c r="JP13" s="240"/>
      <c r="JQ13" s="256"/>
      <c r="JR13" s="255"/>
      <c r="JS13" s="240"/>
      <c r="JT13" s="240"/>
      <c r="JU13" s="240"/>
      <c r="JV13" s="240"/>
      <c r="JW13" s="240"/>
      <c r="JX13" s="240"/>
      <c r="JY13" s="240"/>
      <c r="JZ13" s="240"/>
      <c r="KA13" s="240"/>
      <c r="KB13" s="240"/>
      <c r="KC13" s="256"/>
      <c r="KD13" s="255"/>
      <c r="KE13" s="240"/>
      <c r="KF13" s="240"/>
      <c r="KG13" s="240"/>
      <c r="KH13" s="240"/>
      <c r="KI13" s="240"/>
      <c r="KJ13" s="240"/>
      <c r="KK13" s="240"/>
      <c r="KL13" s="240"/>
      <c r="KM13" s="240"/>
      <c r="KN13" s="240"/>
      <c r="KO13" s="256"/>
      <c r="KP13" s="255"/>
      <c r="KQ13" s="240"/>
      <c r="KR13" s="240"/>
      <c r="KS13" s="240"/>
      <c r="KT13" s="240"/>
      <c r="KU13" s="240"/>
      <c r="KV13" s="240"/>
      <c r="KW13" s="240"/>
      <c r="KX13" s="240"/>
      <c r="KY13" s="240"/>
      <c r="KZ13" s="240"/>
      <c r="LA13" s="256"/>
      <c r="LB13" s="255"/>
      <c r="LC13" s="240"/>
      <c r="LD13" s="240"/>
      <c r="LE13" s="240"/>
      <c r="LF13" s="240"/>
      <c r="LG13" s="240"/>
      <c r="LH13" s="240"/>
      <c r="LI13" s="240"/>
      <c r="LJ13" s="240"/>
      <c r="LK13" s="240"/>
      <c r="LL13" s="240"/>
      <c r="LM13" s="256"/>
      <c r="LN13" s="255"/>
      <c r="LO13" s="240"/>
      <c r="LP13" s="240"/>
      <c r="LQ13" s="240"/>
      <c r="LR13" s="240"/>
      <c r="LS13" s="240"/>
      <c r="LT13" s="240"/>
      <c r="LU13" s="240"/>
      <c r="LV13" s="240"/>
      <c r="LW13" s="240"/>
      <c r="LX13" s="240"/>
      <c r="LY13" s="256"/>
      <c r="LZ13" s="255"/>
      <c r="MA13" s="240"/>
      <c r="MB13" s="240"/>
      <c r="MC13" s="240"/>
      <c r="MD13" s="240"/>
      <c r="ME13" s="240"/>
      <c r="MF13" s="240"/>
      <c r="MG13" s="240"/>
      <c r="MH13" s="240"/>
      <c r="MI13" s="240"/>
      <c r="MJ13" s="240"/>
      <c r="MK13" s="256"/>
      <c r="ML13" s="255"/>
      <c r="MM13" s="240"/>
      <c r="MN13" s="240"/>
      <c r="MO13" s="240"/>
      <c r="MP13" s="240"/>
      <c r="MQ13" s="240"/>
      <c r="MR13" s="240"/>
      <c r="MS13" s="240"/>
      <c r="MT13" s="240"/>
      <c r="MU13" s="240"/>
      <c r="MV13" s="240"/>
      <c r="MW13" s="256"/>
      <c r="MX13" s="255"/>
      <c r="MY13" s="240"/>
      <c r="MZ13" s="240"/>
      <c r="NA13" s="240"/>
      <c r="NB13" s="240"/>
      <c r="NC13" s="240"/>
      <c r="ND13" s="240"/>
      <c r="NE13" s="240"/>
      <c r="NF13" s="240"/>
      <c r="NG13" s="240"/>
      <c r="NH13" s="240"/>
      <c r="NI13" s="256"/>
      <c r="NJ13" s="255"/>
      <c r="NK13" s="240"/>
      <c r="NL13" s="240"/>
      <c r="NM13" s="240"/>
      <c r="NN13" s="240"/>
      <c r="NO13" s="240"/>
      <c r="NP13" s="240"/>
      <c r="NQ13" s="240"/>
      <c r="NR13" s="240"/>
      <c r="NS13" s="240"/>
      <c r="NT13" s="240"/>
      <c r="NU13" s="256"/>
      <c r="NV13" s="255"/>
      <c r="NW13" s="240"/>
      <c r="NX13" s="240"/>
      <c r="NY13" s="240"/>
      <c r="NZ13" s="240"/>
      <c r="OA13" s="240"/>
      <c r="OB13" s="240"/>
      <c r="OC13" s="240"/>
      <c r="OD13" s="240"/>
      <c r="OE13" s="240"/>
      <c r="OF13" s="240"/>
      <c r="OG13" s="256"/>
      <c r="OH13" s="255"/>
      <c r="OI13" s="240"/>
      <c r="OJ13" s="240"/>
      <c r="OK13" s="240"/>
      <c r="OL13" s="240"/>
      <c r="OM13" s="240"/>
      <c r="ON13" s="240"/>
      <c r="OO13" s="240"/>
      <c r="OP13" s="240"/>
      <c r="OQ13" s="240"/>
      <c r="OR13" s="240"/>
      <c r="OS13" s="256"/>
      <c r="OT13" s="255"/>
      <c r="OU13" s="240"/>
      <c r="OV13" s="240"/>
      <c r="OW13" s="240"/>
      <c r="OX13" s="240"/>
      <c r="OY13" s="240"/>
      <c r="OZ13" s="240"/>
      <c r="PA13" s="240"/>
      <c r="PB13" s="240"/>
      <c r="PC13" s="240"/>
      <c r="PD13" s="240"/>
      <c r="PE13" s="256"/>
      <c r="PF13" s="255"/>
      <c r="PG13" s="240"/>
      <c r="PH13" s="240"/>
      <c r="PI13" s="240"/>
      <c r="PJ13" s="240"/>
      <c r="PK13" s="240"/>
      <c r="PL13" s="240"/>
      <c r="PM13" s="240"/>
      <c r="PN13" s="240"/>
      <c r="PO13" s="240"/>
      <c r="PP13" s="240"/>
      <c r="PQ13" s="256"/>
      <c r="PR13" s="255"/>
      <c r="PS13" s="240"/>
      <c r="PT13" s="240"/>
      <c r="PU13" s="240"/>
      <c r="PV13" s="240"/>
      <c r="PW13" s="240"/>
      <c r="PX13" s="240"/>
      <c r="PY13" s="240"/>
      <c r="PZ13" s="240"/>
      <c r="QA13" s="240"/>
      <c r="QB13" s="240"/>
      <c r="QC13" s="256"/>
      <c r="QD13" s="255"/>
      <c r="QE13" s="240"/>
      <c r="QF13" s="240"/>
      <c r="QG13" s="240"/>
      <c r="QH13" s="240"/>
      <c r="QI13" s="240"/>
      <c r="QJ13" s="240"/>
      <c r="QK13" s="240"/>
      <c r="QL13" s="240"/>
      <c r="QM13" s="240"/>
      <c r="QN13" s="240"/>
      <c r="QO13" s="256"/>
      <c r="QP13" s="255"/>
      <c r="QQ13" s="240"/>
      <c r="QR13" s="240"/>
      <c r="QS13" s="240"/>
      <c r="QT13" s="240"/>
      <c r="QU13" s="240"/>
      <c r="QV13" s="240"/>
      <c r="QW13" s="240"/>
      <c r="QX13" s="240"/>
      <c r="QY13" s="240"/>
      <c r="QZ13" s="240"/>
      <c r="RA13" s="256"/>
      <c r="RB13" s="255"/>
      <c r="RC13" s="240"/>
      <c r="RD13" s="240"/>
      <c r="RE13" s="240"/>
      <c r="RF13" s="240"/>
      <c r="RG13" s="240"/>
      <c r="RH13" s="240"/>
      <c r="RI13" s="240"/>
      <c r="RJ13" s="240"/>
      <c r="RK13" s="240"/>
      <c r="RL13" s="240"/>
      <c r="RM13" s="253"/>
    </row>
    <row r="14" spans="2:481" ht="17.25">
      <c r="B14" s="518" t="str">
        <f ca="1">OFFSET('Cost &amp; Solution'!$R$50,B2,0,1,1)</f>
        <v>Box</v>
      </c>
      <c r="C14" s="382"/>
      <c r="D14" s="382"/>
      <c r="E14" s="519"/>
      <c r="F14" s="519"/>
      <c r="G14" s="519"/>
      <c r="H14" s="519"/>
      <c r="I14" s="519"/>
      <c r="J14" s="519"/>
      <c r="K14" s="519"/>
      <c r="L14" s="519"/>
      <c r="M14" s="520"/>
      <c r="N14" s="471" t="str">
        <f ca="1">OFFSET('Cost &amp; Solution'!$R$50,N2,0,1,1)</f>
        <v>Box</v>
      </c>
      <c r="O14" s="382"/>
      <c r="P14" s="382"/>
      <c r="Q14" s="382"/>
      <c r="R14" s="382"/>
      <c r="S14" s="382"/>
      <c r="T14" s="382"/>
      <c r="U14" s="382"/>
      <c r="V14" s="382"/>
      <c r="W14" s="382"/>
      <c r="X14" s="382"/>
      <c r="Y14" s="383"/>
      <c r="Z14" s="471" t="str">
        <f ca="1">OFFSET('Cost &amp; Solution'!$R$50,Z2,0,1,1)</f>
        <v/>
      </c>
      <c r="AA14" s="382"/>
      <c r="AB14" s="382"/>
      <c r="AC14" s="382"/>
      <c r="AD14" s="382"/>
      <c r="AE14" s="382"/>
      <c r="AF14" s="382"/>
      <c r="AG14" s="382"/>
      <c r="AH14" s="382"/>
      <c r="AI14" s="382"/>
      <c r="AJ14" s="382"/>
      <c r="AK14" s="383"/>
      <c r="AL14" s="471" t="str">
        <f ca="1">OFFSET('Cost &amp; Solution'!$R$50,AL2,0,1,1)</f>
        <v/>
      </c>
      <c r="AM14" s="382"/>
      <c r="AN14" s="382"/>
      <c r="AO14" s="382"/>
      <c r="AP14" s="382"/>
      <c r="AQ14" s="382"/>
      <c r="AR14" s="382"/>
      <c r="AS14" s="382"/>
      <c r="AT14" s="382"/>
      <c r="AU14" s="382"/>
      <c r="AV14" s="382"/>
      <c r="AW14" s="383"/>
      <c r="AX14" s="471" t="str">
        <f ca="1">OFFSET('Cost &amp; Solution'!$R$50,AX2,0,1,1)</f>
        <v/>
      </c>
      <c r="AY14" s="382"/>
      <c r="AZ14" s="382"/>
      <c r="BA14" s="382"/>
      <c r="BB14" s="382"/>
      <c r="BC14" s="382"/>
      <c r="BD14" s="382"/>
      <c r="BE14" s="382"/>
      <c r="BF14" s="382"/>
      <c r="BG14" s="382"/>
      <c r="BH14" s="382"/>
      <c r="BI14" s="382"/>
      <c r="BJ14" s="471" t="str">
        <f ca="1">OFFSET('Cost &amp; Solution'!$R$50,BJ2,0,1,1)</f>
        <v/>
      </c>
      <c r="BK14" s="382"/>
      <c r="BL14" s="382"/>
      <c r="BM14" s="382"/>
      <c r="BN14" s="382"/>
      <c r="BO14" s="382"/>
      <c r="BP14" s="382"/>
      <c r="BQ14" s="382"/>
      <c r="BR14" s="382"/>
      <c r="BS14" s="382"/>
      <c r="BT14" s="382"/>
      <c r="BU14" s="383"/>
      <c r="BV14" s="471" t="str">
        <f ca="1">OFFSET('Cost &amp; Solution'!$R$50,BV2,0,1,1)</f>
        <v/>
      </c>
      <c r="BW14" s="382"/>
      <c r="BX14" s="382"/>
      <c r="BY14" s="382"/>
      <c r="BZ14" s="382"/>
      <c r="CA14" s="382"/>
      <c r="CB14" s="382"/>
      <c r="CC14" s="382"/>
      <c r="CD14" s="382"/>
      <c r="CE14" s="382"/>
      <c r="CF14" s="382"/>
      <c r="CG14" s="383"/>
      <c r="CH14" s="471" t="str">
        <f ca="1">OFFSET('Cost &amp; Solution'!$R$50,CH2,0,1,1)</f>
        <v/>
      </c>
      <c r="CI14" s="382"/>
      <c r="CJ14" s="382"/>
      <c r="CK14" s="382"/>
      <c r="CL14" s="382"/>
      <c r="CM14" s="382"/>
      <c r="CN14" s="382"/>
      <c r="CO14" s="382"/>
      <c r="CP14" s="382"/>
      <c r="CQ14" s="382"/>
      <c r="CR14" s="382"/>
      <c r="CS14" s="383"/>
      <c r="CT14" s="471" t="str">
        <f ca="1">OFFSET('Cost &amp; Solution'!$R$50,CT2,0,1,1)</f>
        <v/>
      </c>
      <c r="CU14" s="382"/>
      <c r="CV14" s="382"/>
      <c r="CW14" s="382"/>
      <c r="CX14" s="382"/>
      <c r="CY14" s="382"/>
      <c r="CZ14" s="382"/>
      <c r="DA14" s="382"/>
      <c r="DB14" s="382"/>
      <c r="DC14" s="382"/>
      <c r="DD14" s="382"/>
      <c r="DE14" s="383"/>
      <c r="DF14" s="471" t="str">
        <f ca="1">OFFSET('Cost &amp; Solution'!$R$50,DF2,0,1,1)</f>
        <v/>
      </c>
      <c r="DG14" s="382"/>
      <c r="DH14" s="382"/>
      <c r="DI14" s="382"/>
      <c r="DJ14" s="382"/>
      <c r="DK14" s="382"/>
      <c r="DL14" s="382"/>
      <c r="DM14" s="382"/>
      <c r="DN14" s="382"/>
      <c r="DO14" s="382"/>
      <c r="DP14" s="382"/>
      <c r="DQ14" s="383"/>
      <c r="DR14" s="471" t="str">
        <f ca="1">OFFSET('Cost &amp; Solution'!$R$50,DR2,0,1,1)</f>
        <v/>
      </c>
      <c r="DS14" s="382"/>
      <c r="DT14" s="382"/>
      <c r="DU14" s="382"/>
      <c r="DV14" s="382"/>
      <c r="DW14" s="382"/>
      <c r="DX14" s="382"/>
      <c r="DY14" s="382"/>
      <c r="DZ14" s="382"/>
      <c r="EA14" s="382"/>
      <c r="EB14" s="382"/>
      <c r="EC14" s="383"/>
      <c r="ED14" s="471" t="str">
        <f ca="1">OFFSET('Cost &amp; Solution'!$R$50,ED2,0,1,1)</f>
        <v/>
      </c>
      <c r="EE14" s="382"/>
      <c r="EF14" s="382"/>
      <c r="EG14" s="382"/>
      <c r="EH14" s="382"/>
      <c r="EI14" s="382"/>
      <c r="EJ14" s="382"/>
      <c r="EK14" s="382"/>
      <c r="EL14" s="382"/>
      <c r="EM14" s="382"/>
      <c r="EN14" s="382"/>
      <c r="EO14" s="383"/>
      <c r="EP14" s="471" t="str">
        <f ca="1">OFFSET('Cost &amp; Solution'!$R$50,EP2,0,1,1)</f>
        <v/>
      </c>
      <c r="EQ14" s="382"/>
      <c r="ER14" s="382"/>
      <c r="ES14" s="382"/>
      <c r="ET14" s="382"/>
      <c r="EU14" s="382"/>
      <c r="EV14" s="382"/>
      <c r="EW14" s="382"/>
      <c r="EX14" s="382"/>
      <c r="EY14" s="382"/>
      <c r="EZ14" s="382"/>
      <c r="FA14" s="383"/>
      <c r="FB14" s="471" t="str">
        <f ca="1">OFFSET('Cost &amp; Solution'!$R$50,FB2,0,1,1)</f>
        <v/>
      </c>
      <c r="FC14" s="382"/>
      <c r="FD14" s="382"/>
      <c r="FE14" s="382"/>
      <c r="FF14" s="382"/>
      <c r="FG14" s="382"/>
      <c r="FH14" s="382"/>
      <c r="FI14" s="382"/>
      <c r="FJ14" s="382"/>
      <c r="FK14" s="382"/>
      <c r="FL14" s="382"/>
      <c r="FM14" s="383"/>
      <c r="FN14" s="471" t="str">
        <f ca="1">OFFSET('Cost &amp; Solution'!$R$50,FN2,0,1,1)</f>
        <v/>
      </c>
      <c r="FO14" s="382"/>
      <c r="FP14" s="382"/>
      <c r="FQ14" s="382"/>
      <c r="FR14" s="382"/>
      <c r="FS14" s="382"/>
      <c r="FT14" s="382"/>
      <c r="FU14" s="382"/>
      <c r="FV14" s="382"/>
      <c r="FW14" s="382"/>
      <c r="FX14" s="382"/>
      <c r="FY14" s="383"/>
      <c r="FZ14" s="471" t="str">
        <f ca="1">OFFSET('Cost &amp; Solution'!$R$50,FZ2,0,1,1)</f>
        <v/>
      </c>
      <c r="GA14" s="382"/>
      <c r="GB14" s="382"/>
      <c r="GC14" s="382"/>
      <c r="GD14" s="382"/>
      <c r="GE14" s="382"/>
      <c r="GF14" s="382"/>
      <c r="GG14" s="382"/>
      <c r="GH14" s="382"/>
      <c r="GI14" s="382"/>
      <c r="GJ14" s="382"/>
      <c r="GK14" s="383"/>
      <c r="GL14" s="471" t="str">
        <f ca="1">OFFSET('Cost &amp; Solution'!$R$50,GL2,0,1,1)</f>
        <v/>
      </c>
      <c r="GM14" s="382"/>
      <c r="GN14" s="382"/>
      <c r="GO14" s="382"/>
      <c r="GP14" s="382"/>
      <c r="GQ14" s="382"/>
      <c r="GR14" s="382"/>
      <c r="GS14" s="382"/>
      <c r="GT14" s="382"/>
      <c r="GU14" s="382"/>
      <c r="GV14" s="382"/>
      <c r="GW14" s="383"/>
      <c r="GX14" s="471" t="str">
        <f ca="1">OFFSET('Cost &amp; Solution'!$R$50,GX2,0,1,1)</f>
        <v/>
      </c>
      <c r="GY14" s="382"/>
      <c r="GZ14" s="382"/>
      <c r="HA14" s="382"/>
      <c r="HB14" s="382"/>
      <c r="HC14" s="382"/>
      <c r="HD14" s="382"/>
      <c r="HE14" s="382"/>
      <c r="HF14" s="382"/>
      <c r="HG14" s="382"/>
      <c r="HH14" s="382"/>
      <c r="HI14" s="383"/>
      <c r="HJ14" s="471" t="str">
        <f ca="1">OFFSET('Cost &amp; Solution'!$R$50,HJ2,0,1,1)</f>
        <v/>
      </c>
      <c r="HK14" s="382"/>
      <c r="HL14" s="382"/>
      <c r="HM14" s="382"/>
      <c r="HN14" s="382"/>
      <c r="HO14" s="382"/>
      <c r="HP14" s="382"/>
      <c r="HQ14" s="382"/>
      <c r="HR14" s="382"/>
      <c r="HS14" s="382"/>
      <c r="HT14" s="382"/>
      <c r="HU14" s="383"/>
      <c r="HV14" s="471" t="str">
        <f ca="1">OFFSET('Cost &amp; Solution'!$R$50,HV2,0,1,1)</f>
        <v/>
      </c>
      <c r="HW14" s="382"/>
      <c r="HX14" s="382"/>
      <c r="HY14" s="382"/>
      <c r="HZ14" s="382"/>
      <c r="IA14" s="382"/>
      <c r="IB14" s="382"/>
      <c r="IC14" s="382"/>
      <c r="ID14" s="382"/>
      <c r="IE14" s="382"/>
      <c r="IF14" s="382"/>
      <c r="IG14" s="383"/>
      <c r="IH14" s="471" t="str">
        <f ca="1">OFFSET('Cost &amp; Solution'!$R$50,IH2,0,1,1)</f>
        <v/>
      </c>
      <c r="II14" s="382"/>
      <c r="IJ14" s="382"/>
      <c r="IK14" s="382"/>
      <c r="IL14" s="382"/>
      <c r="IM14" s="382"/>
      <c r="IN14" s="382"/>
      <c r="IO14" s="382"/>
      <c r="IP14" s="382"/>
      <c r="IQ14" s="382"/>
      <c r="IR14" s="382"/>
      <c r="IS14" s="383"/>
      <c r="IT14" s="471" t="str">
        <f ca="1">OFFSET('Cost &amp; Solution'!$R$50,IT2,0,1,1)</f>
        <v/>
      </c>
      <c r="IU14" s="382"/>
      <c r="IV14" s="382"/>
      <c r="IW14" s="382"/>
      <c r="IX14" s="382"/>
      <c r="IY14" s="382"/>
      <c r="IZ14" s="382"/>
      <c r="JA14" s="382"/>
      <c r="JB14" s="382"/>
      <c r="JC14" s="382"/>
      <c r="JD14" s="382"/>
      <c r="JE14" s="383"/>
      <c r="JF14" s="471" t="str">
        <f ca="1">OFFSET('Cost &amp; Solution'!$R$50,JF2,0,1,1)</f>
        <v/>
      </c>
      <c r="JG14" s="382"/>
      <c r="JH14" s="382"/>
      <c r="JI14" s="382"/>
      <c r="JJ14" s="382"/>
      <c r="JK14" s="382"/>
      <c r="JL14" s="382"/>
      <c r="JM14" s="382"/>
      <c r="JN14" s="382"/>
      <c r="JO14" s="382"/>
      <c r="JP14" s="382"/>
      <c r="JQ14" s="383"/>
      <c r="JR14" s="471" t="str">
        <f ca="1">OFFSET('Cost &amp; Solution'!$R$50,JR2,0,1,1)</f>
        <v/>
      </c>
      <c r="JS14" s="382"/>
      <c r="JT14" s="382"/>
      <c r="JU14" s="382"/>
      <c r="JV14" s="382"/>
      <c r="JW14" s="382"/>
      <c r="JX14" s="382"/>
      <c r="JY14" s="382"/>
      <c r="JZ14" s="382"/>
      <c r="KA14" s="382"/>
      <c r="KB14" s="382"/>
      <c r="KC14" s="383"/>
      <c r="KD14" s="471" t="str">
        <f ca="1">OFFSET('Cost &amp; Solution'!$R$50,KD2,0,1,1)</f>
        <v/>
      </c>
      <c r="KE14" s="382"/>
      <c r="KF14" s="382"/>
      <c r="KG14" s="382"/>
      <c r="KH14" s="382"/>
      <c r="KI14" s="382"/>
      <c r="KJ14" s="382"/>
      <c r="KK14" s="382"/>
      <c r="KL14" s="382"/>
      <c r="KM14" s="382"/>
      <c r="KN14" s="382"/>
      <c r="KO14" s="383"/>
      <c r="KP14" s="471" t="str">
        <f ca="1">OFFSET('Cost &amp; Solution'!$R$50,KP2,0,1,1)</f>
        <v/>
      </c>
      <c r="KQ14" s="382"/>
      <c r="KR14" s="382"/>
      <c r="KS14" s="382"/>
      <c r="KT14" s="382"/>
      <c r="KU14" s="382"/>
      <c r="KV14" s="382"/>
      <c r="KW14" s="382"/>
      <c r="KX14" s="382"/>
      <c r="KY14" s="382"/>
      <c r="KZ14" s="382"/>
      <c r="LA14" s="383"/>
      <c r="LB14" s="471" t="str">
        <f ca="1">OFFSET('Cost &amp; Solution'!$R$50,LB2,0,1,1)</f>
        <v/>
      </c>
      <c r="LC14" s="382"/>
      <c r="LD14" s="382"/>
      <c r="LE14" s="382"/>
      <c r="LF14" s="382"/>
      <c r="LG14" s="382"/>
      <c r="LH14" s="382"/>
      <c r="LI14" s="382"/>
      <c r="LJ14" s="382"/>
      <c r="LK14" s="382"/>
      <c r="LL14" s="382"/>
      <c r="LM14" s="383"/>
      <c r="LN14" s="471" t="str">
        <f ca="1">OFFSET('Cost &amp; Solution'!$R$50,LN2,0,1,1)</f>
        <v/>
      </c>
      <c r="LO14" s="382"/>
      <c r="LP14" s="382"/>
      <c r="LQ14" s="382"/>
      <c r="LR14" s="382"/>
      <c r="LS14" s="382"/>
      <c r="LT14" s="382"/>
      <c r="LU14" s="382"/>
      <c r="LV14" s="382"/>
      <c r="LW14" s="382"/>
      <c r="LX14" s="382"/>
      <c r="LY14" s="383"/>
      <c r="LZ14" s="471" t="str">
        <f ca="1">OFFSET('Cost &amp; Solution'!$R$50,LZ2,0,1,1)</f>
        <v/>
      </c>
      <c r="MA14" s="382"/>
      <c r="MB14" s="382"/>
      <c r="MC14" s="382"/>
      <c r="MD14" s="382"/>
      <c r="ME14" s="382"/>
      <c r="MF14" s="382"/>
      <c r="MG14" s="382"/>
      <c r="MH14" s="382"/>
      <c r="MI14" s="382"/>
      <c r="MJ14" s="382"/>
      <c r="MK14" s="383"/>
      <c r="ML14" s="471" t="str">
        <f ca="1">OFFSET('Cost &amp; Solution'!$R$50,ML2,0,1,1)</f>
        <v/>
      </c>
      <c r="MM14" s="382"/>
      <c r="MN14" s="382"/>
      <c r="MO14" s="382"/>
      <c r="MP14" s="382"/>
      <c r="MQ14" s="382"/>
      <c r="MR14" s="382"/>
      <c r="MS14" s="382"/>
      <c r="MT14" s="382"/>
      <c r="MU14" s="382"/>
      <c r="MV14" s="382"/>
      <c r="MW14" s="383"/>
      <c r="MX14" s="471" t="str">
        <f ca="1">OFFSET('Cost &amp; Solution'!$R$50,MX2,0,1,1)</f>
        <v/>
      </c>
      <c r="MY14" s="382"/>
      <c r="MZ14" s="382"/>
      <c r="NA14" s="382"/>
      <c r="NB14" s="382"/>
      <c r="NC14" s="382"/>
      <c r="ND14" s="382"/>
      <c r="NE14" s="382"/>
      <c r="NF14" s="382"/>
      <c r="NG14" s="382"/>
      <c r="NH14" s="382"/>
      <c r="NI14" s="383"/>
      <c r="NJ14" s="471" t="str">
        <f ca="1">OFFSET('Cost &amp; Solution'!$R$50,NJ2,0,1,1)</f>
        <v/>
      </c>
      <c r="NK14" s="382"/>
      <c r="NL14" s="382"/>
      <c r="NM14" s="382"/>
      <c r="NN14" s="382"/>
      <c r="NO14" s="382"/>
      <c r="NP14" s="382"/>
      <c r="NQ14" s="382"/>
      <c r="NR14" s="382"/>
      <c r="NS14" s="382"/>
      <c r="NT14" s="382"/>
      <c r="NU14" s="383"/>
      <c r="NV14" s="471" t="str">
        <f ca="1">OFFSET('Cost &amp; Solution'!$R$50,NV2,0,1,1)</f>
        <v/>
      </c>
      <c r="NW14" s="382"/>
      <c r="NX14" s="382"/>
      <c r="NY14" s="382"/>
      <c r="NZ14" s="382"/>
      <c r="OA14" s="382"/>
      <c r="OB14" s="382"/>
      <c r="OC14" s="382"/>
      <c r="OD14" s="382"/>
      <c r="OE14" s="382"/>
      <c r="OF14" s="382"/>
      <c r="OG14" s="383"/>
      <c r="OH14" s="471" t="str">
        <f ca="1">OFFSET('Cost &amp; Solution'!$R$50,OH2,0,1,1)</f>
        <v/>
      </c>
      <c r="OI14" s="382"/>
      <c r="OJ14" s="382"/>
      <c r="OK14" s="382"/>
      <c r="OL14" s="382"/>
      <c r="OM14" s="382"/>
      <c r="ON14" s="382"/>
      <c r="OO14" s="382"/>
      <c r="OP14" s="382"/>
      <c r="OQ14" s="382"/>
      <c r="OR14" s="382"/>
      <c r="OS14" s="383"/>
      <c r="OT14" s="471" t="str">
        <f ca="1">OFFSET('Cost &amp; Solution'!$R$50,OT2,0,1,1)</f>
        <v/>
      </c>
      <c r="OU14" s="382"/>
      <c r="OV14" s="382"/>
      <c r="OW14" s="382"/>
      <c r="OX14" s="382"/>
      <c r="OY14" s="382"/>
      <c r="OZ14" s="382"/>
      <c r="PA14" s="382"/>
      <c r="PB14" s="382"/>
      <c r="PC14" s="382"/>
      <c r="PD14" s="382"/>
      <c r="PE14" s="383"/>
      <c r="PF14" s="471" t="str">
        <f ca="1">OFFSET('Cost &amp; Solution'!$R$50,PF2,0,1,1)</f>
        <v/>
      </c>
      <c r="PG14" s="382"/>
      <c r="PH14" s="382"/>
      <c r="PI14" s="382"/>
      <c r="PJ14" s="382"/>
      <c r="PK14" s="382"/>
      <c r="PL14" s="382"/>
      <c r="PM14" s="382"/>
      <c r="PN14" s="382"/>
      <c r="PO14" s="382"/>
      <c r="PP14" s="382"/>
      <c r="PQ14" s="383"/>
      <c r="PR14" s="471" t="str">
        <f ca="1">OFFSET('Cost &amp; Solution'!$R$50,PR2,0,1,1)</f>
        <v/>
      </c>
      <c r="PS14" s="382"/>
      <c r="PT14" s="382"/>
      <c r="PU14" s="382"/>
      <c r="PV14" s="382"/>
      <c r="PW14" s="382"/>
      <c r="PX14" s="382"/>
      <c r="PY14" s="382"/>
      <c r="PZ14" s="382"/>
      <c r="QA14" s="382"/>
      <c r="QB14" s="382"/>
      <c r="QC14" s="383"/>
      <c r="QD14" s="471" t="str">
        <f ca="1">OFFSET('Cost &amp; Solution'!$R$50,QD2,0,1,1)</f>
        <v/>
      </c>
      <c r="QE14" s="382"/>
      <c r="QF14" s="382"/>
      <c r="QG14" s="382"/>
      <c r="QH14" s="382"/>
      <c r="QI14" s="382"/>
      <c r="QJ14" s="382"/>
      <c r="QK14" s="382"/>
      <c r="QL14" s="382"/>
      <c r="QM14" s="382"/>
      <c r="QN14" s="382"/>
      <c r="QO14" s="383"/>
      <c r="QP14" s="471" t="str">
        <f ca="1">OFFSET('Cost &amp; Solution'!$R$50,QP2,0,1,1)</f>
        <v/>
      </c>
      <c r="QQ14" s="382"/>
      <c r="QR14" s="382"/>
      <c r="QS14" s="382"/>
      <c r="QT14" s="382"/>
      <c r="QU14" s="382"/>
      <c r="QV14" s="382"/>
      <c r="QW14" s="382"/>
      <c r="QX14" s="382"/>
      <c r="QY14" s="382"/>
      <c r="QZ14" s="382"/>
      <c r="RA14" s="383"/>
      <c r="RB14" s="471" t="str">
        <f ca="1">OFFSET('Cost &amp; Solution'!$R$50,RB2,0,1,1)</f>
        <v/>
      </c>
      <c r="RC14" s="382"/>
      <c r="RD14" s="382"/>
      <c r="RE14" s="382"/>
      <c r="RF14" s="382"/>
      <c r="RG14" s="382"/>
      <c r="RH14" s="382"/>
      <c r="RI14" s="382"/>
      <c r="RJ14" s="382"/>
      <c r="RK14" s="382"/>
      <c r="RL14" s="382"/>
      <c r="RM14" s="472"/>
    </row>
    <row r="15" spans="2:481" s="212" customFormat="1" ht="5.25" customHeight="1">
      <c r="B15" s="248"/>
      <c r="C15" s="240"/>
      <c r="D15" s="240"/>
      <c r="E15" s="240"/>
      <c r="F15" s="240"/>
      <c r="G15" s="240"/>
      <c r="H15" s="240"/>
      <c r="I15" s="240"/>
      <c r="J15" s="240"/>
      <c r="K15" s="240"/>
      <c r="L15" s="240"/>
      <c r="M15" s="256"/>
      <c r="N15" s="255"/>
      <c r="O15" s="240"/>
      <c r="P15" s="240"/>
      <c r="Q15" s="240"/>
      <c r="R15" s="240"/>
      <c r="S15" s="240"/>
      <c r="T15" s="240"/>
      <c r="U15" s="240"/>
      <c r="V15" s="240"/>
      <c r="W15" s="240"/>
      <c r="X15" s="240"/>
      <c r="Y15" s="256"/>
      <c r="Z15" s="255"/>
      <c r="AA15" s="240"/>
      <c r="AB15" s="240"/>
      <c r="AC15" s="240"/>
      <c r="AD15" s="240"/>
      <c r="AE15" s="240"/>
      <c r="AF15" s="240"/>
      <c r="AG15" s="240"/>
      <c r="AH15" s="240"/>
      <c r="AI15" s="240"/>
      <c r="AJ15" s="240"/>
      <c r="AK15" s="256"/>
      <c r="AL15" s="255"/>
      <c r="AM15" s="240"/>
      <c r="AN15" s="240"/>
      <c r="AO15" s="240"/>
      <c r="AP15" s="240"/>
      <c r="AQ15" s="240"/>
      <c r="AR15" s="240"/>
      <c r="AS15" s="240"/>
      <c r="AT15" s="240"/>
      <c r="AU15" s="240"/>
      <c r="AV15" s="240"/>
      <c r="AW15" s="256"/>
      <c r="AX15" s="255"/>
      <c r="AY15" s="240"/>
      <c r="AZ15" s="240"/>
      <c r="BA15" s="240"/>
      <c r="BB15" s="240"/>
      <c r="BC15" s="240"/>
      <c r="BD15" s="240"/>
      <c r="BE15" s="240"/>
      <c r="BF15" s="240"/>
      <c r="BG15" s="240"/>
      <c r="BH15" s="240"/>
      <c r="BI15" s="240"/>
      <c r="BJ15" s="255"/>
      <c r="BK15" s="240"/>
      <c r="BL15" s="240"/>
      <c r="BM15" s="240"/>
      <c r="BN15" s="240"/>
      <c r="BO15" s="240"/>
      <c r="BP15" s="240"/>
      <c r="BQ15" s="240"/>
      <c r="BR15" s="240"/>
      <c r="BS15" s="240"/>
      <c r="BT15" s="240"/>
      <c r="BU15" s="256"/>
      <c r="BV15" s="255"/>
      <c r="BW15" s="240"/>
      <c r="BX15" s="240"/>
      <c r="BY15" s="240"/>
      <c r="BZ15" s="240"/>
      <c r="CA15" s="240"/>
      <c r="CB15" s="240"/>
      <c r="CC15" s="240"/>
      <c r="CD15" s="240"/>
      <c r="CE15" s="240"/>
      <c r="CF15" s="240"/>
      <c r="CG15" s="256"/>
      <c r="CH15" s="255"/>
      <c r="CI15" s="240"/>
      <c r="CJ15" s="240"/>
      <c r="CK15" s="240"/>
      <c r="CL15" s="240"/>
      <c r="CM15" s="240"/>
      <c r="CN15" s="240"/>
      <c r="CO15" s="240"/>
      <c r="CP15" s="240"/>
      <c r="CQ15" s="240"/>
      <c r="CR15" s="240"/>
      <c r="CS15" s="256"/>
      <c r="CT15" s="255"/>
      <c r="CU15" s="240"/>
      <c r="CV15" s="240"/>
      <c r="CW15" s="240"/>
      <c r="CX15" s="240"/>
      <c r="CY15" s="240"/>
      <c r="CZ15" s="240"/>
      <c r="DA15" s="240"/>
      <c r="DB15" s="240"/>
      <c r="DC15" s="240"/>
      <c r="DD15" s="240"/>
      <c r="DE15" s="256"/>
      <c r="DF15" s="255"/>
      <c r="DG15" s="240"/>
      <c r="DH15" s="240"/>
      <c r="DI15" s="240"/>
      <c r="DJ15" s="240"/>
      <c r="DK15" s="240"/>
      <c r="DL15" s="240"/>
      <c r="DM15" s="240"/>
      <c r="DN15" s="240"/>
      <c r="DO15" s="240"/>
      <c r="DP15" s="240"/>
      <c r="DQ15" s="256"/>
      <c r="DR15" s="255"/>
      <c r="DS15" s="240"/>
      <c r="DT15" s="240"/>
      <c r="DU15" s="240"/>
      <c r="DV15" s="240"/>
      <c r="DW15" s="240"/>
      <c r="DX15" s="240"/>
      <c r="DY15" s="240"/>
      <c r="DZ15" s="240"/>
      <c r="EA15" s="240"/>
      <c r="EB15" s="240"/>
      <c r="EC15" s="256"/>
      <c r="ED15" s="255"/>
      <c r="EE15" s="240"/>
      <c r="EF15" s="240"/>
      <c r="EG15" s="240"/>
      <c r="EH15" s="240"/>
      <c r="EI15" s="240"/>
      <c r="EJ15" s="240"/>
      <c r="EK15" s="240"/>
      <c r="EL15" s="240"/>
      <c r="EM15" s="240"/>
      <c r="EN15" s="240"/>
      <c r="EO15" s="256"/>
      <c r="EP15" s="255"/>
      <c r="EQ15" s="240"/>
      <c r="ER15" s="240"/>
      <c r="ES15" s="240"/>
      <c r="ET15" s="240"/>
      <c r="EU15" s="240"/>
      <c r="EV15" s="240"/>
      <c r="EW15" s="240"/>
      <c r="EX15" s="240"/>
      <c r="EY15" s="240"/>
      <c r="EZ15" s="240"/>
      <c r="FA15" s="256"/>
      <c r="FB15" s="255"/>
      <c r="FC15" s="240"/>
      <c r="FD15" s="240"/>
      <c r="FE15" s="240"/>
      <c r="FF15" s="240"/>
      <c r="FG15" s="240"/>
      <c r="FH15" s="240"/>
      <c r="FI15" s="240"/>
      <c r="FJ15" s="240"/>
      <c r="FK15" s="240"/>
      <c r="FL15" s="240"/>
      <c r="FM15" s="256"/>
      <c r="FN15" s="255"/>
      <c r="FO15" s="240"/>
      <c r="FP15" s="240"/>
      <c r="FQ15" s="240"/>
      <c r="FR15" s="240"/>
      <c r="FS15" s="240"/>
      <c r="FT15" s="240"/>
      <c r="FU15" s="240"/>
      <c r="FV15" s="240"/>
      <c r="FW15" s="240"/>
      <c r="FX15" s="240"/>
      <c r="FY15" s="256"/>
      <c r="FZ15" s="255"/>
      <c r="GA15" s="240"/>
      <c r="GB15" s="240"/>
      <c r="GC15" s="240"/>
      <c r="GD15" s="240"/>
      <c r="GE15" s="240"/>
      <c r="GF15" s="240"/>
      <c r="GG15" s="240"/>
      <c r="GH15" s="240"/>
      <c r="GI15" s="240"/>
      <c r="GJ15" s="240"/>
      <c r="GK15" s="256"/>
      <c r="GL15" s="255"/>
      <c r="GM15" s="240"/>
      <c r="GN15" s="240"/>
      <c r="GO15" s="240"/>
      <c r="GP15" s="240"/>
      <c r="GQ15" s="240"/>
      <c r="GR15" s="240"/>
      <c r="GS15" s="240"/>
      <c r="GT15" s="240"/>
      <c r="GU15" s="240"/>
      <c r="GV15" s="240"/>
      <c r="GW15" s="256"/>
      <c r="GX15" s="255"/>
      <c r="GY15" s="240"/>
      <c r="GZ15" s="240"/>
      <c r="HA15" s="240"/>
      <c r="HB15" s="240"/>
      <c r="HC15" s="240"/>
      <c r="HD15" s="240"/>
      <c r="HE15" s="240"/>
      <c r="HF15" s="240"/>
      <c r="HG15" s="240"/>
      <c r="HH15" s="240"/>
      <c r="HI15" s="256"/>
      <c r="HJ15" s="255"/>
      <c r="HK15" s="240"/>
      <c r="HL15" s="240"/>
      <c r="HM15" s="240"/>
      <c r="HN15" s="240"/>
      <c r="HO15" s="240"/>
      <c r="HP15" s="240"/>
      <c r="HQ15" s="240"/>
      <c r="HR15" s="240"/>
      <c r="HS15" s="240"/>
      <c r="HT15" s="240"/>
      <c r="HU15" s="256"/>
      <c r="HV15" s="255"/>
      <c r="HW15" s="240"/>
      <c r="HX15" s="240"/>
      <c r="HY15" s="240"/>
      <c r="HZ15" s="240"/>
      <c r="IA15" s="240"/>
      <c r="IB15" s="240"/>
      <c r="IC15" s="240"/>
      <c r="ID15" s="240"/>
      <c r="IE15" s="240"/>
      <c r="IF15" s="240"/>
      <c r="IG15" s="256"/>
      <c r="IH15" s="255"/>
      <c r="II15" s="240"/>
      <c r="IJ15" s="240"/>
      <c r="IK15" s="240"/>
      <c r="IL15" s="240"/>
      <c r="IM15" s="240"/>
      <c r="IN15" s="240"/>
      <c r="IO15" s="240"/>
      <c r="IP15" s="240"/>
      <c r="IQ15" s="240"/>
      <c r="IR15" s="240"/>
      <c r="IS15" s="256"/>
      <c r="IT15" s="255"/>
      <c r="IU15" s="240"/>
      <c r="IV15" s="240"/>
      <c r="IW15" s="240"/>
      <c r="IX15" s="240"/>
      <c r="IY15" s="240"/>
      <c r="IZ15" s="240"/>
      <c r="JA15" s="240"/>
      <c r="JB15" s="240"/>
      <c r="JC15" s="240"/>
      <c r="JD15" s="240"/>
      <c r="JE15" s="256"/>
      <c r="JF15" s="255"/>
      <c r="JG15" s="240"/>
      <c r="JH15" s="240"/>
      <c r="JI15" s="240"/>
      <c r="JJ15" s="240"/>
      <c r="JK15" s="240"/>
      <c r="JL15" s="240"/>
      <c r="JM15" s="240"/>
      <c r="JN15" s="240"/>
      <c r="JO15" s="240"/>
      <c r="JP15" s="240"/>
      <c r="JQ15" s="256"/>
      <c r="JR15" s="255"/>
      <c r="JS15" s="240"/>
      <c r="JT15" s="240"/>
      <c r="JU15" s="240"/>
      <c r="JV15" s="240"/>
      <c r="JW15" s="240"/>
      <c r="JX15" s="240"/>
      <c r="JY15" s="240"/>
      <c r="JZ15" s="240"/>
      <c r="KA15" s="240"/>
      <c r="KB15" s="240"/>
      <c r="KC15" s="256"/>
      <c r="KD15" s="255"/>
      <c r="KE15" s="240"/>
      <c r="KF15" s="240"/>
      <c r="KG15" s="240"/>
      <c r="KH15" s="240"/>
      <c r="KI15" s="240"/>
      <c r="KJ15" s="240"/>
      <c r="KK15" s="240"/>
      <c r="KL15" s="240"/>
      <c r="KM15" s="240"/>
      <c r="KN15" s="240"/>
      <c r="KO15" s="256"/>
      <c r="KP15" s="255"/>
      <c r="KQ15" s="240"/>
      <c r="KR15" s="240"/>
      <c r="KS15" s="240"/>
      <c r="KT15" s="240"/>
      <c r="KU15" s="240"/>
      <c r="KV15" s="240"/>
      <c r="KW15" s="240"/>
      <c r="KX15" s="240"/>
      <c r="KY15" s="240"/>
      <c r="KZ15" s="240"/>
      <c r="LA15" s="256"/>
      <c r="LB15" s="255"/>
      <c r="LC15" s="240"/>
      <c r="LD15" s="240"/>
      <c r="LE15" s="240"/>
      <c r="LF15" s="240"/>
      <c r="LG15" s="240"/>
      <c r="LH15" s="240"/>
      <c r="LI15" s="240"/>
      <c r="LJ15" s="240"/>
      <c r="LK15" s="240"/>
      <c r="LL15" s="240"/>
      <c r="LM15" s="256"/>
      <c r="LN15" s="255"/>
      <c r="LO15" s="240"/>
      <c r="LP15" s="240"/>
      <c r="LQ15" s="240"/>
      <c r="LR15" s="240"/>
      <c r="LS15" s="240"/>
      <c r="LT15" s="240"/>
      <c r="LU15" s="240"/>
      <c r="LV15" s="240"/>
      <c r="LW15" s="240"/>
      <c r="LX15" s="240"/>
      <c r="LY15" s="256"/>
      <c r="LZ15" s="255"/>
      <c r="MA15" s="240"/>
      <c r="MB15" s="240"/>
      <c r="MC15" s="240"/>
      <c r="MD15" s="240"/>
      <c r="ME15" s="240"/>
      <c r="MF15" s="240"/>
      <c r="MG15" s="240"/>
      <c r="MH15" s="240"/>
      <c r="MI15" s="240"/>
      <c r="MJ15" s="240"/>
      <c r="MK15" s="256"/>
      <c r="ML15" s="255"/>
      <c r="MM15" s="240"/>
      <c r="MN15" s="240"/>
      <c r="MO15" s="240"/>
      <c r="MP15" s="240"/>
      <c r="MQ15" s="240"/>
      <c r="MR15" s="240"/>
      <c r="MS15" s="240"/>
      <c r="MT15" s="240"/>
      <c r="MU15" s="240"/>
      <c r="MV15" s="240"/>
      <c r="MW15" s="256"/>
      <c r="MX15" s="255"/>
      <c r="MY15" s="240"/>
      <c r="MZ15" s="240"/>
      <c r="NA15" s="240"/>
      <c r="NB15" s="240"/>
      <c r="NC15" s="240"/>
      <c r="ND15" s="240"/>
      <c r="NE15" s="240"/>
      <c r="NF15" s="240"/>
      <c r="NG15" s="240"/>
      <c r="NH15" s="240"/>
      <c r="NI15" s="256"/>
      <c r="NJ15" s="255"/>
      <c r="NK15" s="240"/>
      <c r="NL15" s="240"/>
      <c r="NM15" s="240"/>
      <c r="NN15" s="240"/>
      <c r="NO15" s="240"/>
      <c r="NP15" s="240"/>
      <c r="NQ15" s="240"/>
      <c r="NR15" s="240"/>
      <c r="NS15" s="240"/>
      <c r="NT15" s="240"/>
      <c r="NU15" s="256"/>
      <c r="NV15" s="255"/>
      <c r="NW15" s="240"/>
      <c r="NX15" s="240"/>
      <c r="NY15" s="240"/>
      <c r="NZ15" s="240"/>
      <c r="OA15" s="240"/>
      <c r="OB15" s="240"/>
      <c r="OC15" s="240"/>
      <c r="OD15" s="240"/>
      <c r="OE15" s="240"/>
      <c r="OF15" s="240"/>
      <c r="OG15" s="256"/>
      <c r="OH15" s="255"/>
      <c r="OI15" s="240"/>
      <c r="OJ15" s="240"/>
      <c r="OK15" s="240"/>
      <c r="OL15" s="240"/>
      <c r="OM15" s="240"/>
      <c r="ON15" s="240"/>
      <c r="OO15" s="240"/>
      <c r="OP15" s="240"/>
      <c r="OQ15" s="240"/>
      <c r="OR15" s="240"/>
      <c r="OS15" s="256"/>
      <c r="OT15" s="255"/>
      <c r="OU15" s="240"/>
      <c r="OV15" s="240"/>
      <c r="OW15" s="240"/>
      <c r="OX15" s="240"/>
      <c r="OY15" s="240"/>
      <c r="OZ15" s="240"/>
      <c r="PA15" s="240"/>
      <c r="PB15" s="240"/>
      <c r="PC15" s="240"/>
      <c r="PD15" s="240"/>
      <c r="PE15" s="256"/>
      <c r="PF15" s="255"/>
      <c r="PG15" s="240"/>
      <c r="PH15" s="240"/>
      <c r="PI15" s="240"/>
      <c r="PJ15" s="240"/>
      <c r="PK15" s="240"/>
      <c r="PL15" s="240"/>
      <c r="PM15" s="240"/>
      <c r="PN15" s="240"/>
      <c r="PO15" s="240"/>
      <c r="PP15" s="240"/>
      <c r="PQ15" s="256"/>
      <c r="PR15" s="255"/>
      <c r="PS15" s="240"/>
      <c r="PT15" s="240"/>
      <c r="PU15" s="240"/>
      <c r="PV15" s="240"/>
      <c r="PW15" s="240"/>
      <c r="PX15" s="240"/>
      <c r="PY15" s="240"/>
      <c r="PZ15" s="240"/>
      <c r="QA15" s="240"/>
      <c r="QB15" s="240"/>
      <c r="QC15" s="256"/>
      <c r="QD15" s="255"/>
      <c r="QE15" s="240"/>
      <c r="QF15" s="240"/>
      <c r="QG15" s="240"/>
      <c r="QH15" s="240"/>
      <c r="QI15" s="240"/>
      <c r="QJ15" s="240"/>
      <c r="QK15" s="240"/>
      <c r="QL15" s="240"/>
      <c r="QM15" s="240"/>
      <c r="QN15" s="240"/>
      <c r="QO15" s="256"/>
      <c r="QP15" s="255"/>
      <c r="QQ15" s="240"/>
      <c r="QR15" s="240"/>
      <c r="QS15" s="240"/>
      <c r="QT15" s="240"/>
      <c r="QU15" s="240"/>
      <c r="QV15" s="240"/>
      <c r="QW15" s="240"/>
      <c r="QX15" s="240"/>
      <c r="QY15" s="240"/>
      <c r="QZ15" s="240"/>
      <c r="RA15" s="256"/>
      <c r="RB15" s="255"/>
      <c r="RC15" s="240"/>
      <c r="RD15" s="240"/>
      <c r="RE15" s="240"/>
      <c r="RF15" s="240"/>
      <c r="RG15" s="240"/>
      <c r="RH15" s="240"/>
      <c r="RI15" s="240"/>
      <c r="RJ15" s="240"/>
      <c r="RK15" s="240"/>
      <c r="RL15" s="240"/>
      <c r="RM15" s="253"/>
    </row>
    <row r="16" spans="2:481" ht="17.25">
      <c r="B16" s="486">
        <f ca="1">B11</f>
        <v>80</v>
      </c>
      <c r="C16" s="466"/>
      <c r="D16" s="466"/>
      <c r="E16" s="487"/>
      <c r="F16" s="487"/>
      <c r="G16" s="488"/>
      <c r="H16" s="468" t="str">
        <f ca="1">H11</f>
        <v/>
      </c>
      <c r="I16" s="466"/>
      <c r="J16" s="466"/>
      <c r="K16" s="487"/>
      <c r="L16" s="487"/>
      <c r="M16" s="489"/>
      <c r="N16" s="465">
        <f t="shared" ref="N16" ca="1" si="0">N11</f>
        <v>24</v>
      </c>
      <c r="O16" s="466"/>
      <c r="P16" s="466"/>
      <c r="Q16" s="466"/>
      <c r="R16" s="466"/>
      <c r="S16" s="467"/>
      <c r="T16" s="468" t="str">
        <f t="shared" ref="T16" ca="1" si="1">T11</f>
        <v/>
      </c>
      <c r="U16" s="466"/>
      <c r="V16" s="466"/>
      <c r="W16" s="466"/>
      <c r="X16" s="466"/>
      <c r="Y16" s="469"/>
      <c r="Z16" s="465" t="str">
        <f t="shared" ref="Z16" ca="1" si="2">Z11</f>
        <v/>
      </c>
      <c r="AA16" s="466"/>
      <c r="AB16" s="466"/>
      <c r="AC16" s="466"/>
      <c r="AD16" s="466"/>
      <c r="AE16" s="467"/>
      <c r="AF16" s="468" t="str">
        <f t="shared" ref="AF16" ca="1" si="3">AF11</f>
        <v/>
      </c>
      <c r="AG16" s="466"/>
      <c r="AH16" s="466"/>
      <c r="AI16" s="466"/>
      <c r="AJ16" s="466"/>
      <c r="AK16" s="469"/>
      <c r="AL16" s="465" t="str">
        <f t="shared" ref="AL16" ca="1" si="4">AL11</f>
        <v/>
      </c>
      <c r="AM16" s="466"/>
      <c r="AN16" s="466"/>
      <c r="AO16" s="466"/>
      <c r="AP16" s="466"/>
      <c r="AQ16" s="467"/>
      <c r="AR16" s="468" t="str">
        <f t="shared" ref="AR16" ca="1" si="5">AR11</f>
        <v/>
      </c>
      <c r="AS16" s="466"/>
      <c r="AT16" s="466"/>
      <c r="AU16" s="466"/>
      <c r="AV16" s="466"/>
      <c r="AW16" s="469"/>
      <c r="AX16" s="465" t="str">
        <f t="shared" ref="AX16" ca="1" si="6">AX11</f>
        <v/>
      </c>
      <c r="AY16" s="466"/>
      <c r="AZ16" s="466"/>
      <c r="BA16" s="466"/>
      <c r="BB16" s="466"/>
      <c r="BC16" s="467"/>
      <c r="BD16" s="468" t="str">
        <f t="shared" ref="BD16" ca="1" si="7">BD11</f>
        <v/>
      </c>
      <c r="BE16" s="466"/>
      <c r="BF16" s="466"/>
      <c r="BG16" s="466"/>
      <c r="BH16" s="466"/>
      <c r="BI16" s="466"/>
      <c r="BJ16" s="465" t="str">
        <f t="shared" ref="BJ16" ca="1" si="8">BJ11</f>
        <v/>
      </c>
      <c r="BK16" s="466"/>
      <c r="BL16" s="466"/>
      <c r="BM16" s="466"/>
      <c r="BN16" s="466"/>
      <c r="BO16" s="467"/>
      <c r="BP16" s="468" t="str">
        <f t="shared" ref="BP16" ca="1" si="9">BP11</f>
        <v/>
      </c>
      <c r="BQ16" s="466"/>
      <c r="BR16" s="466"/>
      <c r="BS16" s="466"/>
      <c r="BT16" s="466"/>
      <c r="BU16" s="469"/>
      <c r="BV16" s="465" t="str">
        <f t="shared" ref="BV16" ca="1" si="10">BV11</f>
        <v/>
      </c>
      <c r="BW16" s="466"/>
      <c r="BX16" s="466"/>
      <c r="BY16" s="466"/>
      <c r="BZ16" s="466"/>
      <c r="CA16" s="467"/>
      <c r="CB16" s="468" t="str">
        <f t="shared" ref="CB16" ca="1" si="11">CB11</f>
        <v/>
      </c>
      <c r="CC16" s="466"/>
      <c r="CD16" s="466"/>
      <c r="CE16" s="466"/>
      <c r="CF16" s="466"/>
      <c r="CG16" s="469"/>
      <c r="CH16" s="465" t="str">
        <f t="shared" ref="CH16" ca="1" si="12">CH11</f>
        <v/>
      </c>
      <c r="CI16" s="466"/>
      <c r="CJ16" s="466"/>
      <c r="CK16" s="466"/>
      <c r="CL16" s="466"/>
      <c r="CM16" s="467"/>
      <c r="CN16" s="468" t="str">
        <f t="shared" ref="CN16" ca="1" si="13">CN11</f>
        <v/>
      </c>
      <c r="CO16" s="466"/>
      <c r="CP16" s="466"/>
      <c r="CQ16" s="466"/>
      <c r="CR16" s="466"/>
      <c r="CS16" s="469"/>
      <c r="CT16" s="465" t="str">
        <f t="shared" ref="CT16" ca="1" si="14">CT11</f>
        <v/>
      </c>
      <c r="CU16" s="466"/>
      <c r="CV16" s="466"/>
      <c r="CW16" s="466"/>
      <c r="CX16" s="466"/>
      <c r="CY16" s="467"/>
      <c r="CZ16" s="468" t="str">
        <f t="shared" ref="CZ16" ca="1" si="15">CZ11</f>
        <v/>
      </c>
      <c r="DA16" s="466"/>
      <c r="DB16" s="466"/>
      <c r="DC16" s="466"/>
      <c r="DD16" s="466"/>
      <c r="DE16" s="469"/>
      <c r="DF16" s="465" t="str">
        <f t="shared" ref="DF16" ca="1" si="16">DF11</f>
        <v/>
      </c>
      <c r="DG16" s="466"/>
      <c r="DH16" s="466"/>
      <c r="DI16" s="466"/>
      <c r="DJ16" s="466"/>
      <c r="DK16" s="467"/>
      <c r="DL16" s="468" t="str">
        <f t="shared" ref="DL16" ca="1" si="17">DL11</f>
        <v/>
      </c>
      <c r="DM16" s="466"/>
      <c r="DN16" s="466"/>
      <c r="DO16" s="466"/>
      <c r="DP16" s="466"/>
      <c r="DQ16" s="469"/>
      <c r="DR16" s="465" t="str">
        <f t="shared" ref="DR16" ca="1" si="18">DR11</f>
        <v/>
      </c>
      <c r="DS16" s="466"/>
      <c r="DT16" s="466"/>
      <c r="DU16" s="466"/>
      <c r="DV16" s="466"/>
      <c r="DW16" s="467"/>
      <c r="DX16" s="468" t="str">
        <f t="shared" ref="DX16" ca="1" si="19">DX11</f>
        <v/>
      </c>
      <c r="DY16" s="466"/>
      <c r="DZ16" s="466"/>
      <c r="EA16" s="466"/>
      <c r="EB16" s="466"/>
      <c r="EC16" s="469"/>
      <c r="ED16" s="465" t="str">
        <f t="shared" ref="ED16" ca="1" si="20">ED11</f>
        <v/>
      </c>
      <c r="EE16" s="466"/>
      <c r="EF16" s="466"/>
      <c r="EG16" s="466"/>
      <c r="EH16" s="466"/>
      <c r="EI16" s="467"/>
      <c r="EJ16" s="468" t="str">
        <f t="shared" ref="EJ16" ca="1" si="21">EJ11</f>
        <v/>
      </c>
      <c r="EK16" s="466"/>
      <c r="EL16" s="466"/>
      <c r="EM16" s="466"/>
      <c r="EN16" s="466"/>
      <c r="EO16" s="469"/>
      <c r="EP16" s="465" t="str">
        <f t="shared" ref="EP16" ca="1" si="22">EP11</f>
        <v/>
      </c>
      <c r="EQ16" s="466"/>
      <c r="ER16" s="466"/>
      <c r="ES16" s="466"/>
      <c r="ET16" s="466"/>
      <c r="EU16" s="467"/>
      <c r="EV16" s="468" t="str">
        <f t="shared" ref="EV16" ca="1" si="23">EV11</f>
        <v/>
      </c>
      <c r="EW16" s="466"/>
      <c r="EX16" s="466"/>
      <c r="EY16" s="466"/>
      <c r="EZ16" s="466"/>
      <c r="FA16" s="469"/>
      <c r="FB16" s="465" t="str">
        <f t="shared" ref="FB16" ca="1" si="24">FB11</f>
        <v/>
      </c>
      <c r="FC16" s="466"/>
      <c r="FD16" s="466"/>
      <c r="FE16" s="466"/>
      <c r="FF16" s="466"/>
      <c r="FG16" s="467"/>
      <c r="FH16" s="468" t="str">
        <f t="shared" ref="FH16" ca="1" si="25">FH11</f>
        <v/>
      </c>
      <c r="FI16" s="466"/>
      <c r="FJ16" s="466"/>
      <c r="FK16" s="466"/>
      <c r="FL16" s="466"/>
      <c r="FM16" s="469"/>
      <c r="FN16" s="465" t="str">
        <f t="shared" ref="FN16" ca="1" si="26">FN11</f>
        <v/>
      </c>
      <c r="FO16" s="466"/>
      <c r="FP16" s="466"/>
      <c r="FQ16" s="466"/>
      <c r="FR16" s="466"/>
      <c r="FS16" s="467"/>
      <c r="FT16" s="468" t="str">
        <f t="shared" ref="FT16" ca="1" si="27">FT11</f>
        <v/>
      </c>
      <c r="FU16" s="466"/>
      <c r="FV16" s="466"/>
      <c r="FW16" s="466"/>
      <c r="FX16" s="466"/>
      <c r="FY16" s="469"/>
      <c r="FZ16" s="465" t="str">
        <f t="shared" ref="FZ16" ca="1" si="28">FZ11</f>
        <v/>
      </c>
      <c r="GA16" s="466"/>
      <c r="GB16" s="466"/>
      <c r="GC16" s="466"/>
      <c r="GD16" s="466"/>
      <c r="GE16" s="467"/>
      <c r="GF16" s="468" t="str">
        <f t="shared" ref="GF16" ca="1" si="29">GF11</f>
        <v/>
      </c>
      <c r="GG16" s="466"/>
      <c r="GH16" s="466"/>
      <c r="GI16" s="466"/>
      <c r="GJ16" s="466"/>
      <c r="GK16" s="469"/>
      <c r="GL16" s="465" t="str">
        <f t="shared" ref="GL16" ca="1" si="30">GL11</f>
        <v/>
      </c>
      <c r="GM16" s="466"/>
      <c r="GN16" s="466"/>
      <c r="GO16" s="466"/>
      <c r="GP16" s="466"/>
      <c r="GQ16" s="467"/>
      <c r="GR16" s="468" t="str">
        <f t="shared" ref="GR16" ca="1" si="31">GR11</f>
        <v/>
      </c>
      <c r="GS16" s="466"/>
      <c r="GT16" s="466"/>
      <c r="GU16" s="466"/>
      <c r="GV16" s="466"/>
      <c r="GW16" s="469"/>
      <c r="GX16" s="465" t="str">
        <f t="shared" ref="GX16" ca="1" si="32">GX11</f>
        <v/>
      </c>
      <c r="GY16" s="466"/>
      <c r="GZ16" s="466"/>
      <c r="HA16" s="466"/>
      <c r="HB16" s="466"/>
      <c r="HC16" s="467"/>
      <c r="HD16" s="468" t="str">
        <f t="shared" ref="HD16" ca="1" si="33">HD11</f>
        <v/>
      </c>
      <c r="HE16" s="466"/>
      <c r="HF16" s="466"/>
      <c r="HG16" s="466"/>
      <c r="HH16" s="466"/>
      <c r="HI16" s="469"/>
      <c r="HJ16" s="465" t="str">
        <f t="shared" ref="HJ16" ca="1" si="34">HJ11</f>
        <v/>
      </c>
      <c r="HK16" s="466"/>
      <c r="HL16" s="466"/>
      <c r="HM16" s="466"/>
      <c r="HN16" s="466"/>
      <c r="HO16" s="467"/>
      <c r="HP16" s="468" t="str">
        <f t="shared" ref="HP16" ca="1" si="35">HP11</f>
        <v/>
      </c>
      <c r="HQ16" s="466"/>
      <c r="HR16" s="466"/>
      <c r="HS16" s="466"/>
      <c r="HT16" s="466"/>
      <c r="HU16" s="469"/>
      <c r="HV16" s="465" t="str">
        <f t="shared" ref="HV16" ca="1" si="36">HV11</f>
        <v/>
      </c>
      <c r="HW16" s="466"/>
      <c r="HX16" s="466"/>
      <c r="HY16" s="466"/>
      <c r="HZ16" s="466"/>
      <c r="IA16" s="467"/>
      <c r="IB16" s="468" t="str">
        <f t="shared" ref="IB16" ca="1" si="37">IB11</f>
        <v/>
      </c>
      <c r="IC16" s="466"/>
      <c r="ID16" s="466"/>
      <c r="IE16" s="466"/>
      <c r="IF16" s="466"/>
      <c r="IG16" s="469"/>
      <c r="IH16" s="465" t="str">
        <f t="shared" ref="IH16" ca="1" si="38">IH11</f>
        <v/>
      </c>
      <c r="II16" s="466"/>
      <c r="IJ16" s="466"/>
      <c r="IK16" s="466"/>
      <c r="IL16" s="466"/>
      <c r="IM16" s="467"/>
      <c r="IN16" s="468" t="str">
        <f t="shared" ref="IN16" ca="1" si="39">IN11</f>
        <v/>
      </c>
      <c r="IO16" s="466"/>
      <c r="IP16" s="466"/>
      <c r="IQ16" s="466"/>
      <c r="IR16" s="466"/>
      <c r="IS16" s="469"/>
      <c r="IT16" s="465" t="str">
        <f t="shared" ref="IT16" ca="1" si="40">IT11</f>
        <v/>
      </c>
      <c r="IU16" s="466"/>
      <c r="IV16" s="466"/>
      <c r="IW16" s="466"/>
      <c r="IX16" s="466"/>
      <c r="IY16" s="467"/>
      <c r="IZ16" s="468" t="str">
        <f t="shared" ref="IZ16" ca="1" si="41">IZ11</f>
        <v/>
      </c>
      <c r="JA16" s="466"/>
      <c r="JB16" s="466"/>
      <c r="JC16" s="466"/>
      <c r="JD16" s="466"/>
      <c r="JE16" s="469"/>
      <c r="JF16" s="465" t="str">
        <f t="shared" ref="JF16" ca="1" si="42">JF11</f>
        <v/>
      </c>
      <c r="JG16" s="466"/>
      <c r="JH16" s="466"/>
      <c r="JI16" s="466"/>
      <c r="JJ16" s="466"/>
      <c r="JK16" s="467"/>
      <c r="JL16" s="468" t="str">
        <f t="shared" ref="JL16" ca="1" si="43">JL11</f>
        <v/>
      </c>
      <c r="JM16" s="466"/>
      <c r="JN16" s="466"/>
      <c r="JO16" s="466"/>
      <c r="JP16" s="466"/>
      <c r="JQ16" s="469"/>
      <c r="JR16" s="465" t="str">
        <f t="shared" ref="JR16" ca="1" si="44">JR11</f>
        <v/>
      </c>
      <c r="JS16" s="466"/>
      <c r="JT16" s="466"/>
      <c r="JU16" s="466"/>
      <c r="JV16" s="466"/>
      <c r="JW16" s="467"/>
      <c r="JX16" s="468" t="str">
        <f t="shared" ref="JX16" ca="1" si="45">JX11</f>
        <v/>
      </c>
      <c r="JY16" s="466"/>
      <c r="JZ16" s="466"/>
      <c r="KA16" s="466"/>
      <c r="KB16" s="466"/>
      <c r="KC16" s="469"/>
      <c r="KD16" s="465" t="str">
        <f t="shared" ref="KD16" ca="1" si="46">KD11</f>
        <v/>
      </c>
      <c r="KE16" s="466"/>
      <c r="KF16" s="466"/>
      <c r="KG16" s="466"/>
      <c r="KH16" s="466"/>
      <c r="KI16" s="467"/>
      <c r="KJ16" s="468" t="str">
        <f t="shared" ref="KJ16" ca="1" si="47">KJ11</f>
        <v/>
      </c>
      <c r="KK16" s="466"/>
      <c r="KL16" s="466"/>
      <c r="KM16" s="466"/>
      <c r="KN16" s="466"/>
      <c r="KO16" s="469"/>
      <c r="KP16" s="465" t="str">
        <f t="shared" ref="KP16" ca="1" si="48">KP11</f>
        <v/>
      </c>
      <c r="KQ16" s="466"/>
      <c r="KR16" s="466"/>
      <c r="KS16" s="466"/>
      <c r="KT16" s="466"/>
      <c r="KU16" s="467"/>
      <c r="KV16" s="468" t="str">
        <f t="shared" ref="KV16" ca="1" si="49">KV11</f>
        <v/>
      </c>
      <c r="KW16" s="466"/>
      <c r="KX16" s="466"/>
      <c r="KY16" s="466"/>
      <c r="KZ16" s="466"/>
      <c r="LA16" s="469"/>
      <c r="LB16" s="465" t="str">
        <f t="shared" ref="LB16" ca="1" si="50">LB11</f>
        <v/>
      </c>
      <c r="LC16" s="466"/>
      <c r="LD16" s="466"/>
      <c r="LE16" s="466"/>
      <c r="LF16" s="466"/>
      <c r="LG16" s="467"/>
      <c r="LH16" s="468" t="str">
        <f t="shared" ref="LH16" ca="1" si="51">LH11</f>
        <v/>
      </c>
      <c r="LI16" s="466"/>
      <c r="LJ16" s="466"/>
      <c r="LK16" s="466"/>
      <c r="LL16" s="466"/>
      <c r="LM16" s="469"/>
      <c r="LN16" s="465" t="str">
        <f t="shared" ref="LN16" ca="1" si="52">LN11</f>
        <v/>
      </c>
      <c r="LO16" s="466"/>
      <c r="LP16" s="466"/>
      <c r="LQ16" s="466"/>
      <c r="LR16" s="466"/>
      <c r="LS16" s="467"/>
      <c r="LT16" s="468" t="str">
        <f t="shared" ref="LT16" ca="1" si="53">LT11</f>
        <v/>
      </c>
      <c r="LU16" s="466"/>
      <c r="LV16" s="466"/>
      <c r="LW16" s="466"/>
      <c r="LX16" s="466"/>
      <c r="LY16" s="469"/>
      <c r="LZ16" s="465" t="str">
        <f t="shared" ref="LZ16" ca="1" si="54">LZ11</f>
        <v/>
      </c>
      <c r="MA16" s="466"/>
      <c r="MB16" s="466"/>
      <c r="MC16" s="466"/>
      <c r="MD16" s="466"/>
      <c r="ME16" s="467"/>
      <c r="MF16" s="468" t="str">
        <f t="shared" ref="MF16" ca="1" si="55">MF11</f>
        <v/>
      </c>
      <c r="MG16" s="466"/>
      <c r="MH16" s="466"/>
      <c r="MI16" s="466"/>
      <c r="MJ16" s="466"/>
      <c r="MK16" s="469"/>
      <c r="ML16" s="465" t="str">
        <f t="shared" ref="ML16" ca="1" si="56">ML11</f>
        <v/>
      </c>
      <c r="MM16" s="466"/>
      <c r="MN16" s="466"/>
      <c r="MO16" s="466"/>
      <c r="MP16" s="466"/>
      <c r="MQ16" s="467"/>
      <c r="MR16" s="468" t="str">
        <f t="shared" ref="MR16" ca="1" si="57">MR11</f>
        <v/>
      </c>
      <c r="MS16" s="466"/>
      <c r="MT16" s="466"/>
      <c r="MU16" s="466"/>
      <c r="MV16" s="466"/>
      <c r="MW16" s="469"/>
      <c r="MX16" s="465" t="str">
        <f t="shared" ref="MX16" ca="1" si="58">MX11</f>
        <v/>
      </c>
      <c r="MY16" s="466"/>
      <c r="MZ16" s="466"/>
      <c r="NA16" s="466"/>
      <c r="NB16" s="466"/>
      <c r="NC16" s="467"/>
      <c r="ND16" s="468" t="str">
        <f t="shared" ref="ND16" ca="1" si="59">ND11</f>
        <v/>
      </c>
      <c r="NE16" s="466"/>
      <c r="NF16" s="466"/>
      <c r="NG16" s="466"/>
      <c r="NH16" s="466"/>
      <c r="NI16" s="469"/>
      <c r="NJ16" s="465" t="str">
        <f t="shared" ref="NJ16" ca="1" si="60">NJ11</f>
        <v/>
      </c>
      <c r="NK16" s="466"/>
      <c r="NL16" s="466"/>
      <c r="NM16" s="466"/>
      <c r="NN16" s="466"/>
      <c r="NO16" s="467"/>
      <c r="NP16" s="468" t="str">
        <f t="shared" ref="NP16" ca="1" si="61">NP11</f>
        <v/>
      </c>
      <c r="NQ16" s="466"/>
      <c r="NR16" s="466"/>
      <c r="NS16" s="466"/>
      <c r="NT16" s="466"/>
      <c r="NU16" s="469"/>
      <c r="NV16" s="465" t="str">
        <f t="shared" ref="NV16" ca="1" si="62">NV11</f>
        <v/>
      </c>
      <c r="NW16" s="466"/>
      <c r="NX16" s="466"/>
      <c r="NY16" s="466"/>
      <c r="NZ16" s="466"/>
      <c r="OA16" s="467"/>
      <c r="OB16" s="468" t="str">
        <f t="shared" ref="OB16" ca="1" si="63">OB11</f>
        <v/>
      </c>
      <c r="OC16" s="466"/>
      <c r="OD16" s="466"/>
      <c r="OE16" s="466"/>
      <c r="OF16" s="466"/>
      <c r="OG16" s="469"/>
      <c r="OH16" s="465" t="str">
        <f t="shared" ref="OH16" ca="1" si="64">OH11</f>
        <v/>
      </c>
      <c r="OI16" s="466"/>
      <c r="OJ16" s="466"/>
      <c r="OK16" s="466"/>
      <c r="OL16" s="466"/>
      <c r="OM16" s="467"/>
      <c r="ON16" s="468" t="str">
        <f t="shared" ref="ON16" ca="1" si="65">ON11</f>
        <v/>
      </c>
      <c r="OO16" s="466"/>
      <c r="OP16" s="466"/>
      <c r="OQ16" s="466"/>
      <c r="OR16" s="466"/>
      <c r="OS16" s="469"/>
      <c r="OT16" s="465" t="str">
        <f t="shared" ref="OT16" ca="1" si="66">OT11</f>
        <v/>
      </c>
      <c r="OU16" s="466"/>
      <c r="OV16" s="466"/>
      <c r="OW16" s="466"/>
      <c r="OX16" s="466"/>
      <c r="OY16" s="467"/>
      <c r="OZ16" s="468" t="str">
        <f t="shared" ref="OZ16" ca="1" si="67">OZ11</f>
        <v/>
      </c>
      <c r="PA16" s="466"/>
      <c r="PB16" s="466"/>
      <c r="PC16" s="466"/>
      <c r="PD16" s="466"/>
      <c r="PE16" s="469"/>
      <c r="PF16" s="465" t="str">
        <f t="shared" ref="PF16" ca="1" si="68">PF11</f>
        <v/>
      </c>
      <c r="PG16" s="466"/>
      <c r="PH16" s="466"/>
      <c r="PI16" s="466"/>
      <c r="PJ16" s="466"/>
      <c r="PK16" s="467"/>
      <c r="PL16" s="468" t="str">
        <f t="shared" ref="PL16" ca="1" si="69">PL11</f>
        <v/>
      </c>
      <c r="PM16" s="466"/>
      <c r="PN16" s="466"/>
      <c r="PO16" s="466"/>
      <c r="PP16" s="466"/>
      <c r="PQ16" s="469"/>
      <c r="PR16" s="465" t="str">
        <f t="shared" ref="PR16" ca="1" si="70">PR11</f>
        <v/>
      </c>
      <c r="PS16" s="466"/>
      <c r="PT16" s="466"/>
      <c r="PU16" s="466"/>
      <c r="PV16" s="466"/>
      <c r="PW16" s="467"/>
      <c r="PX16" s="468" t="str">
        <f t="shared" ref="PX16" ca="1" si="71">PX11</f>
        <v/>
      </c>
      <c r="PY16" s="466"/>
      <c r="PZ16" s="466"/>
      <c r="QA16" s="466"/>
      <c r="QB16" s="466"/>
      <c r="QC16" s="469"/>
      <c r="QD16" s="465" t="str">
        <f t="shared" ref="QD16" ca="1" si="72">QD11</f>
        <v/>
      </c>
      <c r="QE16" s="466"/>
      <c r="QF16" s="466"/>
      <c r="QG16" s="466"/>
      <c r="QH16" s="466"/>
      <c r="QI16" s="467"/>
      <c r="QJ16" s="468" t="str">
        <f t="shared" ref="QJ16" ca="1" si="73">QJ11</f>
        <v/>
      </c>
      <c r="QK16" s="466"/>
      <c r="QL16" s="466"/>
      <c r="QM16" s="466"/>
      <c r="QN16" s="466"/>
      <c r="QO16" s="469"/>
      <c r="QP16" s="465" t="str">
        <f t="shared" ref="QP16" ca="1" si="74">QP11</f>
        <v/>
      </c>
      <c r="QQ16" s="466"/>
      <c r="QR16" s="466"/>
      <c r="QS16" s="466"/>
      <c r="QT16" s="466"/>
      <c r="QU16" s="467"/>
      <c r="QV16" s="468" t="str">
        <f t="shared" ref="QV16" ca="1" si="75">QV11</f>
        <v/>
      </c>
      <c r="QW16" s="466"/>
      <c r="QX16" s="466"/>
      <c r="QY16" s="466"/>
      <c r="QZ16" s="466"/>
      <c r="RA16" s="469"/>
      <c r="RB16" s="465" t="str">
        <f t="shared" ref="RB16" ca="1" si="76">RB11</f>
        <v/>
      </c>
      <c r="RC16" s="466"/>
      <c r="RD16" s="466"/>
      <c r="RE16" s="466"/>
      <c r="RF16" s="466"/>
      <c r="RG16" s="467"/>
      <c r="RH16" s="468" t="str">
        <f t="shared" ref="RH16" ca="1" si="77">RH11</f>
        <v/>
      </c>
      <c r="RI16" s="466"/>
      <c r="RJ16" s="466"/>
      <c r="RK16" s="466"/>
      <c r="RL16" s="466"/>
      <c r="RM16" s="470"/>
    </row>
    <row r="17" spans="2:481">
      <c r="B17" s="485">
        <f ca="1">B12</f>
        <v>800</v>
      </c>
      <c r="C17" s="460"/>
      <c r="D17" s="460"/>
      <c r="E17" s="463"/>
      <c r="F17" s="459">
        <f ca="1">F12</f>
        <v>600</v>
      </c>
      <c r="G17" s="460"/>
      <c r="H17" s="460"/>
      <c r="I17" s="463"/>
      <c r="J17" s="459">
        <f ca="1">J12</f>
        <v>340</v>
      </c>
      <c r="K17" s="460"/>
      <c r="L17" s="460"/>
      <c r="M17" s="461"/>
      <c r="N17" s="462">
        <f t="shared" ref="N17" ca="1" si="78">N12</f>
        <v>800</v>
      </c>
      <c r="O17" s="460"/>
      <c r="P17" s="460"/>
      <c r="Q17" s="463"/>
      <c r="R17" s="459">
        <f t="shared" ref="R17" ca="1" si="79">R12</f>
        <v>600</v>
      </c>
      <c r="S17" s="460"/>
      <c r="T17" s="460"/>
      <c r="U17" s="463"/>
      <c r="V17" s="459">
        <f t="shared" ref="V17" ca="1" si="80">V12</f>
        <v>340</v>
      </c>
      <c r="W17" s="460"/>
      <c r="X17" s="460"/>
      <c r="Y17" s="461"/>
      <c r="Z17" s="462" t="str">
        <f t="shared" ref="Z17" ca="1" si="81">Z12</f>
        <v/>
      </c>
      <c r="AA17" s="460"/>
      <c r="AB17" s="460"/>
      <c r="AC17" s="463"/>
      <c r="AD17" s="459" t="str">
        <f t="shared" ref="AD17" ca="1" si="82">AD12</f>
        <v/>
      </c>
      <c r="AE17" s="460"/>
      <c r="AF17" s="460"/>
      <c r="AG17" s="463"/>
      <c r="AH17" s="459" t="str">
        <f t="shared" ref="AH17" ca="1" si="83">AH12</f>
        <v/>
      </c>
      <c r="AI17" s="460"/>
      <c r="AJ17" s="460"/>
      <c r="AK17" s="461"/>
      <c r="AL17" s="462" t="str">
        <f t="shared" ref="AL17" ca="1" si="84">AL12</f>
        <v/>
      </c>
      <c r="AM17" s="460"/>
      <c r="AN17" s="460"/>
      <c r="AO17" s="463"/>
      <c r="AP17" s="459" t="str">
        <f t="shared" ref="AP17" ca="1" si="85">AP12</f>
        <v/>
      </c>
      <c r="AQ17" s="460"/>
      <c r="AR17" s="460"/>
      <c r="AS17" s="463"/>
      <c r="AT17" s="459" t="str">
        <f t="shared" ref="AT17" ca="1" si="86">AT12</f>
        <v/>
      </c>
      <c r="AU17" s="460"/>
      <c r="AV17" s="460"/>
      <c r="AW17" s="461"/>
      <c r="AX17" s="462" t="str">
        <f t="shared" ref="AX17" ca="1" si="87">AX12</f>
        <v/>
      </c>
      <c r="AY17" s="460"/>
      <c r="AZ17" s="460"/>
      <c r="BA17" s="463"/>
      <c r="BB17" s="459" t="str">
        <f t="shared" ref="BB17" ca="1" si="88">BB12</f>
        <v/>
      </c>
      <c r="BC17" s="460"/>
      <c r="BD17" s="460"/>
      <c r="BE17" s="463"/>
      <c r="BF17" s="459" t="str">
        <f t="shared" ref="BF17" ca="1" si="89">BF12</f>
        <v/>
      </c>
      <c r="BG17" s="460"/>
      <c r="BH17" s="460"/>
      <c r="BI17" s="460"/>
      <c r="BJ17" s="462" t="str">
        <f t="shared" ref="BJ17" ca="1" si="90">BJ12</f>
        <v/>
      </c>
      <c r="BK17" s="460"/>
      <c r="BL17" s="460"/>
      <c r="BM17" s="463"/>
      <c r="BN17" s="459" t="str">
        <f t="shared" ref="BN17" ca="1" si="91">BN12</f>
        <v/>
      </c>
      <c r="BO17" s="460"/>
      <c r="BP17" s="460"/>
      <c r="BQ17" s="463"/>
      <c r="BR17" s="459" t="str">
        <f t="shared" ref="BR17" ca="1" si="92">BR12</f>
        <v/>
      </c>
      <c r="BS17" s="460"/>
      <c r="BT17" s="460"/>
      <c r="BU17" s="461"/>
      <c r="BV17" s="462" t="str">
        <f t="shared" ref="BV17" ca="1" si="93">BV12</f>
        <v/>
      </c>
      <c r="BW17" s="460"/>
      <c r="BX17" s="460"/>
      <c r="BY17" s="463"/>
      <c r="BZ17" s="459" t="str">
        <f t="shared" ref="BZ17" ca="1" si="94">BZ12</f>
        <v/>
      </c>
      <c r="CA17" s="460"/>
      <c r="CB17" s="460"/>
      <c r="CC17" s="463"/>
      <c r="CD17" s="459" t="str">
        <f t="shared" ref="CD17" ca="1" si="95">CD12</f>
        <v/>
      </c>
      <c r="CE17" s="460"/>
      <c r="CF17" s="460"/>
      <c r="CG17" s="461"/>
      <c r="CH17" s="462" t="str">
        <f t="shared" ref="CH17" ca="1" si="96">CH12</f>
        <v/>
      </c>
      <c r="CI17" s="460"/>
      <c r="CJ17" s="460"/>
      <c r="CK17" s="463"/>
      <c r="CL17" s="459" t="str">
        <f t="shared" ref="CL17" ca="1" si="97">CL12</f>
        <v/>
      </c>
      <c r="CM17" s="460"/>
      <c r="CN17" s="460"/>
      <c r="CO17" s="463"/>
      <c r="CP17" s="459" t="str">
        <f t="shared" ref="CP17" ca="1" si="98">CP12</f>
        <v/>
      </c>
      <c r="CQ17" s="460"/>
      <c r="CR17" s="460"/>
      <c r="CS17" s="461"/>
      <c r="CT17" s="462" t="str">
        <f t="shared" ref="CT17" ca="1" si="99">CT12</f>
        <v/>
      </c>
      <c r="CU17" s="460"/>
      <c r="CV17" s="460"/>
      <c r="CW17" s="463"/>
      <c r="CX17" s="459" t="str">
        <f t="shared" ref="CX17" ca="1" si="100">CX12</f>
        <v/>
      </c>
      <c r="CY17" s="460"/>
      <c r="CZ17" s="460"/>
      <c r="DA17" s="463"/>
      <c r="DB17" s="459" t="str">
        <f t="shared" ref="DB17" ca="1" si="101">DB12</f>
        <v/>
      </c>
      <c r="DC17" s="460"/>
      <c r="DD17" s="460"/>
      <c r="DE17" s="461"/>
      <c r="DF17" s="462" t="str">
        <f t="shared" ref="DF17" ca="1" si="102">DF12</f>
        <v/>
      </c>
      <c r="DG17" s="460"/>
      <c r="DH17" s="460"/>
      <c r="DI17" s="463"/>
      <c r="DJ17" s="459" t="str">
        <f t="shared" ref="DJ17" ca="1" si="103">DJ12</f>
        <v/>
      </c>
      <c r="DK17" s="460"/>
      <c r="DL17" s="460"/>
      <c r="DM17" s="463"/>
      <c r="DN17" s="459" t="str">
        <f t="shared" ref="DN17" ca="1" si="104">DN12</f>
        <v/>
      </c>
      <c r="DO17" s="460"/>
      <c r="DP17" s="460"/>
      <c r="DQ17" s="461"/>
      <c r="DR17" s="462" t="str">
        <f t="shared" ref="DR17" ca="1" si="105">DR12</f>
        <v/>
      </c>
      <c r="DS17" s="460"/>
      <c r="DT17" s="460"/>
      <c r="DU17" s="463"/>
      <c r="DV17" s="459" t="str">
        <f t="shared" ref="DV17" ca="1" si="106">DV12</f>
        <v/>
      </c>
      <c r="DW17" s="460"/>
      <c r="DX17" s="460"/>
      <c r="DY17" s="463"/>
      <c r="DZ17" s="459" t="str">
        <f t="shared" ref="DZ17" ca="1" si="107">DZ12</f>
        <v/>
      </c>
      <c r="EA17" s="460"/>
      <c r="EB17" s="460"/>
      <c r="EC17" s="461"/>
      <c r="ED17" s="462" t="str">
        <f t="shared" ref="ED17" ca="1" si="108">ED12</f>
        <v/>
      </c>
      <c r="EE17" s="460"/>
      <c r="EF17" s="460"/>
      <c r="EG17" s="463"/>
      <c r="EH17" s="459" t="str">
        <f t="shared" ref="EH17" ca="1" si="109">EH12</f>
        <v/>
      </c>
      <c r="EI17" s="460"/>
      <c r="EJ17" s="460"/>
      <c r="EK17" s="463"/>
      <c r="EL17" s="459" t="str">
        <f t="shared" ref="EL17" ca="1" si="110">EL12</f>
        <v/>
      </c>
      <c r="EM17" s="460"/>
      <c r="EN17" s="460"/>
      <c r="EO17" s="461"/>
      <c r="EP17" s="462" t="str">
        <f t="shared" ref="EP17" ca="1" si="111">EP12</f>
        <v/>
      </c>
      <c r="EQ17" s="460"/>
      <c r="ER17" s="460"/>
      <c r="ES17" s="463"/>
      <c r="ET17" s="459" t="str">
        <f t="shared" ref="ET17" ca="1" si="112">ET12</f>
        <v/>
      </c>
      <c r="EU17" s="460"/>
      <c r="EV17" s="460"/>
      <c r="EW17" s="463"/>
      <c r="EX17" s="459" t="str">
        <f t="shared" ref="EX17" ca="1" si="113">EX12</f>
        <v/>
      </c>
      <c r="EY17" s="460"/>
      <c r="EZ17" s="460"/>
      <c r="FA17" s="461"/>
      <c r="FB17" s="462" t="str">
        <f t="shared" ref="FB17" ca="1" si="114">FB12</f>
        <v/>
      </c>
      <c r="FC17" s="460"/>
      <c r="FD17" s="460"/>
      <c r="FE17" s="463"/>
      <c r="FF17" s="459" t="str">
        <f t="shared" ref="FF17" ca="1" si="115">FF12</f>
        <v/>
      </c>
      <c r="FG17" s="460"/>
      <c r="FH17" s="460"/>
      <c r="FI17" s="463"/>
      <c r="FJ17" s="459" t="str">
        <f t="shared" ref="FJ17" ca="1" si="116">FJ12</f>
        <v/>
      </c>
      <c r="FK17" s="460"/>
      <c r="FL17" s="460"/>
      <c r="FM17" s="461"/>
      <c r="FN17" s="462" t="str">
        <f t="shared" ref="FN17" ca="1" si="117">FN12</f>
        <v/>
      </c>
      <c r="FO17" s="460"/>
      <c r="FP17" s="460"/>
      <c r="FQ17" s="463"/>
      <c r="FR17" s="459" t="str">
        <f t="shared" ref="FR17" ca="1" si="118">FR12</f>
        <v/>
      </c>
      <c r="FS17" s="460"/>
      <c r="FT17" s="460"/>
      <c r="FU17" s="463"/>
      <c r="FV17" s="459" t="str">
        <f t="shared" ref="FV17" ca="1" si="119">FV12</f>
        <v/>
      </c>
      <c r="FW17" s="460"/>
      <c r="FX17" s="460"/>
      <c r="FY17" s="461"/>
      <c r="FZ17" s="462" t="str">
        <f t="shared" ref="FZ17" ca="1" si="120">FZ12</f>
        <v/>
      </c>
      <c r="GA17" s="460"/>
      <c r="GB17" s="460"/>
      <c r="GC17" s="463"/>
      <c r="GD17" s="459" t="str">
        <f t="shared" ref="GD17" ca="1" si="121">GD12</f>
        <v/>
      </c>
      <c r="GE17" s="460"/>
      <c r="GF17" s="460"/>
      <c r="GG17" s="463"/>
      <c r="GH17" s="459" t="str">
        <f t="shared" ref="GH17" ca="1" si="122">GH12</f>
        <v/>
      </c>
      <c r="GI17" s="460"/>
      <c r="GJ17" s="460"/>
      <c r="GK17" s="461"/>
      <c r="GL17" s="462" t="str">
        <f t="shared" ref="GL17" ca="1" si="123">GL12</f>
        <v/>
      </c>
      <c r="GM17" s="460"/>
      <c r="GN17" s="460"/>
      <c r="GO17" s="463"/>
      <c r="GP17" s="459" t="str">
        <f t="shared" ref="GP17" ca="1" si="124">GP12</f>
        <v/>
      </c>
      <c r="GQ17" s="460"/>
      <c r="GR17" s="460"/>
      <c r="GS17" s="463"/>
      <c r="GT17" s="459" t="str">
        <f t="shared" ref="GT17" ca="1" si="125">GT12</f>
        <v/>
      </c>
      <c r="GU17" s="460"/>
      <c r="GV17" s="460"/>
      <c r="GW17" s="461"/>
      <c r="GX17" s="462" t="str">
        <f t="shared" ref="GX17" ca="1" si="126">GX12</f>
        <v/>
      </c>
      <c r="GY17" s="460"/>
      <c r="GZ17" s="460"/>
      <c r="HA17" s="463"/>
      <c r="HB17" s="459" t="str">
        <f t="shared" ref="HB17" ca="1" si="127">HB12</f>
        <v/>
      </c>
      <c r="HC17" s="460"/>
      <c r="HD17" s="460"/>
      <c r="HE17" s="463"/>
      <c r="HF17" s="459" t="str">
        <f t="shared" ref="HF17" ca="1" si="128">HF12</f>
        <v/>
      </c>
      <c r="HG17" s="460"/>
      <c r="HH17" s="460"/>
      <c r="HI17" s="461"/>
      <c r="HJ17" s="462" t="str">
        <f t="shared" ref="HJ17" ca="1" si="129">HJ12</f>
        <v/>
      </c>
      <c r="HK17" s="460"/>
      <c r="HL17" s="460"/>
      <c r="HM17" s="463"/>
      <c r="HN17" s="459" t="str">
        <f t="shared" ref="HN17" ca="1" si="130">HN12</f>
        <v/>
      </c>
      <c r="HO17" s="460"/>
      <c r="HP17" s="460"/>
      <c r="HQ17" s="463"/>
      <c r="HR17" s="459" t="str">
        <f t="shared" ref="HR17" ca="1" si="131">HR12</f>
        <v/>
      </c>
      <c r="HS17" s="460"/>
      <c r="HT17" s="460"/>
      <c r="HU17" s="461"/>
      <c r="HV17" s="462" t="str">
        <f t="shared" ref="HV17" ca="1" si="132">HV12</f>
        <v/>
      </c>
      <c r="HW17" s="460"/>
      <c r="HX17" s="460"/>
      <c r="HY17" s="463"/>
      <c r="HZ17" s="459" t="str">
        <f t="shared" ref="HZ17" ca="1" si="133">HZ12</f>
        <v/>
      </c>
      <c r="IA17" s="460"/>
      <c r="IB17" s="460"/>
      <c r="IC17" s="463"/>
      <c r="ID17" s="459" t="str">
        <f t="shared" ref="ID17" ca="1" si="134">ID12</f>
        <v/>
      </c>
      <c r="IE17" s="460"/>
      <c r="IF17" s="460"/>
      <c r="IG17" s="461"/>
      <c r="IH17" s="462" t="str">
        <f t="shared" ref="IH17" ca="1" si="135">IH12</f>
        <v/>
      </c>
      <c r="II17" s="460"/>
      <c r="IJ17" s="460"/>
      <c r="IK17" s="463"/>
      <c r="IL17" s="459" t="str">
        <f t="shared" ref="IL17" ca="1" si="136">IL12</f>
        <v/>
      </c>
      <c r="IM17" s="460"/>
      <c r="IN17" s="460"/>
      <c r="IO17" s="463"/>
      <c r="IP17" s="459" t="str">
        <f t="shared" ref="IP17" ca="1" si="137">IP12</f>
        <v/>
      </c>
      <c r="IQ17" s="460"/>
      <c r="IR17" s="460"/>
      <c r="IS17" s="461"/>
      <c r="IT17" s="462" t="str">
        <f t="shared" ref="IT17" ca="1" si="138">IT12</f>
        <v/>
      </c>
      <c r="IU17" s="460"/>
      <c r="IV17" s="460"/>
      <c r="IW17" s="463"/>
      <c r="IX17" s="459" t="str">
        <f t="shared" ref="IX17" ca="1" si="139">IX12</f>
        <v/>
      </c>
      <c r="IY17" s="460"/>
      <c r="IZ17" s="460"/>
      <c r="JA17" s="463"/>
      <c r="JB17" s="459" t="str">
        <f t="shared" ref="JB17" ca="1" si="140">JB12</f>
        <v/>
      </c>
      <c r="JC17" s="460"/>
      <c r="JD17" s="460"/>
      <c r="JE17" s="461"/>
      <c r="JF17" s="462" t="str">
        <f t="shared" ref="JF17" ca="1" si="141">JF12</f>
        <v/>
      </c>
      <c r="JG17" s="460"/>
      <c r="JH17" s="460"/>
      <c r="JI17" s="463"/>
      <c r="JJ17" s="459" t="str">
        <f t="shared" ref="JJ17" ca="1" si="142">JJ12</f>
        <v/>
      </c>
      <c r="JK17" s="460"/>
      <c r="JL17" s="460"/>
      <c r="JM17" s="463"/>
      <c r="JN17" s="459" t="str">
        <f t="shared" ref="JN17" ca="1" si="143">JN12</f>
        <v/>
      </c>
      <c r="JO17" s="460"/>
      <c r="JP17" s="460"/>
      <c r="JQ17" s="461"/>
      <c r="JR17" s="462" t="str">
        <f t="shared" ref="JR17" ca="1" si="144">JR12</f>
        <v/>
      </c>
      <c r="JS17" s="460"/>
      <c r="JT17" s="460"/>
      <c r="JU17" s="463"/>
      <c r="JV17" s="459" t="str">
        <f t="shared" ref="JV17" ca="1" si="145">JV12</f>
        <v/>
      </c>
      <c r="JW17" s="460"/>
      <c r="JX17" s="460"/>
      <c r="JY17" s="463"/>
      <c r="JZ17" s="459" t="str">
        <f t="shared" ref="JZ17" ca="1" si="146">JZ12</f>
        <v/>
      </c>
      <c r="KA17" s="460"/>
      <c r="KB17" s="460"/>
      <c r="KC17" s="461"/>
      <c r="KD17" s="462" t="str">
        <f t="shared" ref="KD17" ca="1" si="147">KD12</f>
        <v/>
      </c>
      <c r="KE17" s="460"/>
      <c r="KF17" s="460"/>
      <c r="KG17" s="463"/>
      <c r="KH17" s="459" t="str">
        <f t="shared" ref="KH17" ca="1" si="148">KH12</f>
        <v/>
      </c>
      <c r="KI17" s="460"/>
      <c r="KJ17" s="460"/>
      <c r="KK17" s="463"/>
      <c r="KL17" s="459" t="str">
        <f t="shared" ref="KL17" ca="1" si="149">KL12</f>
        <v/>
      </c>
      <c r="KM17" s="460"/>
      <c r="KN17" s="460"/>
      <c r="KO17" s="461"/>
      <c r="KP17" s="462" t="str">
        <f t="shared" ref="KP17" ca="1" si="150">KP12</f>
        <v/>
      </c>
      <c r="KQ17" s="460"/>
      <c r="KR17" s="460"/>
      <c r="KS17" s="463"/>
      <c r="KT17" s="459" t="str">
        <f t="shared" ref="KT17" ca="1" si="151">KT12</f>
        <v/>
      </c>
      <c r="KU17" s="460"/>
      <c r="KV17" s="460"/>
      <c r="KW17" s="463"/>
      <c r="KX17" s="459" t="str">
        <f t="shared" ref="KX17" ca="1" si="152">KX12</f>
        <v/>
      </c>
      <c r="KY17" s="460"/>
      <c r="KZ17" s="460"/>
      <c r="LA17" s="461"/>
      <c r="LB17" s="462" t="str">
        <f t="shared" ref="LB17" ca="1" si="153">LB12</f>
        <v/>
      </c>
      <c r="LC17" s="460"/>
      <c r="LD17" s="460"/>
      <c r="LE17" s="463"/>
      <c r="LF17" s="459" t="str">
        <f t="shared" ref="LF17" ca="1" si="154">LF12</f>
        <v/>
      </c>
      <c r="LG17" s="460"/>
      <c r="LH17" s="460"/>
      <c r="LI17" s="463"/>
      <c r="LJ17" s="459" t="str">
        <f t="shared" ref="LJ17" ca="1" si="155">LJ12</f>
        <v/>
      </c>
      <c r="LK17" s="460"/>
      <c r="LL17" s="460"/>
      <c r="LM17" s="461"/>
      <c r="LN17" s="462" t="str">
        <f t="shared" ref="LN17" ca="1" si="156">LN12</f>
        <v/>
      </c>
      <c r="LO17" s="460"/>
      <c r="LP17" s="460"/>
      <c r="LQ17" s="463"/>
      <c r="LR17" s="459" t="str">
        <f t="shared" ref="LR17" ca="1" si="157">LR12</f>
        <v/>
      </c>
      <c r="LS17" s="460"/>
      <c r="LT17" s="460"/>
      <c r="LU17" s="463"/>
      <c r="LV17" s="459" t="str">
        <f t="shared" ref="LV17" ca="1" si="158">LV12</f>
        <v/>
      </c>
      <c r="LW17" s="460"/>
      <c r="LX17" s="460"/>
      <c r="LY17" s="461"/>
      <c r="LZ17" s="462" t="str">
        <f t="shared" ref="LZ17" ca="1" si="159">LZ12</f>
        <v/>
      </c>
      <c r="MA17" s="460"/>
      <c r="MB17" s="460"/>
      <c r="MC17" s="463"/>
      <c r="MD17" s="459" t="str">
        <f t="shared" ref="MD17" ca="1" si="160">MD12</f>
        <v/>
      </c>
      <c r="ME17" s="460"/>
      <c r="MF17" s="460"/>
      <c r="MG17" s="463"/>
      <c r="MH17" s="459" t="str">
        <f t="shared" ref="MH17" ca="1" si="161">MH12</f>
        <v/>
      </c>
      <c r="MI17" s="460"/>
      <c r="MJ17" s="460"/>
      <c r="MK17" s="461"/>
      <c r="ML17" s="462" t="str">
        <f t="shared" ref="ML17" ca="1" si="162">ML12</f>
        <v/>
      </c>
      <c r="MM17" s="460"/>
      <c r="MN17" s="460"/>
      <c r="MO17" s="463"/>
      <c r="MP17" s="459" t="str">
        <f t="shared" ref="MP17" ca="1" si="163">MP12</f>
        <v/>
      </c>
      <c r="MQ17" s="460"/>
      <c r="MR17" s="460"/>
      <c r="MS17" s="463"/>
      <c r="MT17" s="459" t="str">
        <f t="shared" ref="MT17" ca="1" si="164">MT12</f>
        <v/>
      </c>
      <c r="MU17" s="460"/>
      <c r="MV17" s="460"/>
      <c r="MW17" s="461"/>
      <c r="MX17" s="462" t="str">
        <f t="shared" ref="MX17" ca="1" si="165">MX12</f>
        <v/>
      </c>
      <c r="MY17" s="460"/>
      <c r="MZ17" s="460"/>
      <c r="NA17" s="463"/>
      <c r="NB17" s="459" t="str">
        <f t="shared" ref="NB17" ca="1" si="166">NB12</f>
        <v/>
      </c>
      <c r="NC17" s="460"/>
      <c r="ND17" s="460"/>
      <c r="NE17" s="463"/>
      <c r="NF17" s="459" t="str">
        <f t="shared" ref="NF17" ca="1" si="167">NF12</f>
        <v/>
      </c>
      <c r="NG17" s="460"/>
      <c r="NH17" s="460"/>
      <c r="NI17" s="461"/>
      <c r="NJ17" s="462" t="str">
        <f t="shared" ref="NJ17" ca="1" si="168">NJ12</f>
        <v/>
      </c>
      <c r="NK17" s="460"/>
      <c r="NL17" s="460"/>
      <c r="NM17" s="463"/>
      <c r="NN17" s="459" t="str">
        <f t="shared" ref="NN17" ca="1" si="169">NN12</f>
        <v/>
      </c>
      <c r="NO17" s="460"/>
      <c r="NP17" s="460"/>
      <c r="NQ17" s="463"/>
      <c r="NR17" s="459" t="str">
        <f t="shared" ref="NR17" ca="1" si="170">NR12</f>
        <v/>
      </c>
      <c r="NS17" s="460"/>
      <c r="NT17" s="460"/>
      <c r="NU17" s="461"/>
      <c r="NV17" s="462" t="str">
        <f t="shared" ref="NV17" ca="1" si="171">NV12</f>
        <v/>
      </c>
      <c r="NW17" s="460"/>
      <c r="NX17" s="460"/>
      <c r="NY17" s="463"/>
      <c r="NZ17" s="459" t="str">
        <f t="shared" ref="NZ17" ca="1" si="172">NZ12</f>
        <v/>
      </c>
      <c r="OA17" s="460"/>
      <c r="OB17" s="460"/>
      <c r="OC17" s="463"/>
      <c r="OD17" s="459" t="str">
        <f t="shared" ref="OD17" ca="1" si="173">OD12</f>
        <v/>
      </c>
      <c r="OE17" s="460"/>
      <c r="OF17" s="460"/>
      <c r="OG17" s="461"/>
      <c r="OH17" s="462" t="str">
        <f t="shared" ref="OH17" ca="1" si="174">OH12</f>
        <v/>
      </c>
      <c r="OI17" s="460"/>
      <c r="OJ17" s="460"/>
      <c r="OK17" s="463"/>
      <c r="OL17" s="459" t="str">
        <f t="shared" ref="OL17" ca="1" si="175">OL12</f>
        <v/>
      </c>
      <c r="OM17" s="460"/>
      <c r="ON17" s="460"/>
      <c r="OO17" s="463"/>
      <c r="OP17" s="459" t="str">
        <f t="shared" ref="OP17" ca="1" si="176">OP12</f>
        <v/>
      </c>
      <c r="OQ17" s="460"/>
      <c r="OR17" s="460"/>
      <c r="OS17" s="461"/>
      <c r="OT17" s="462" t="str">
        <f t="shared" ref="OT17" ca="1" si="177">OT12</f>
        <v/>
      </c>
      <c r="OU17" s="460"/>
      <c r="OV17" s="460"/>
      <c r="OW17" s="463"/>
      <c r="OX17" s="459" t="str">
        <f t="shared" ref="OX17" ca="1" si="178">OX12</f>
        <v/>
      </c>
      <c r="OY17" s="460"/>
      <c r="OZ17" s="460"/>
      <c r="PA17" s="463"/>
      <c r="PB17" s="459" t="str">
        <f t="shared" ref="PB17" ca="1" si="179">PB12</f>
        <v/>
      </c>
      <c r="PC17" s="460"/>
      <c r="PD17" s="460"/>
      <c r="PE17" s="461"/>
      <c r="PF17" s="462" t="str">
        <f t="shared" ref="PF17" ca="1" si="180">PF12</f>
        <v/>
      </c>
      <c r="PG17" s="460"/>
      <c r="PH17" s="460"/>
      <c r="PI17" s="463"/>
      <c r="PJ17" s="459" t="str">
        <f t="shared" ref="PJ17" ca="1" si="181">PJ12</f>
        <v/>
      </c>
      <c r="PK17" s="460"/>
      <c r="PL17" s="460"/>
      <c r="PM17" s="463"/>
      <c r="PN17" s="459" t="str">
        <f t="shared" ref="PN17" ca="1" si="182">PN12</f>
        <v/>
      </c>
      <c r="PO17" s="460"/>
      <c r="PP17" s="460"/>
      <c r="PQ17" s="461"/>
      <c r="PR17" s="462" t="str">
        <f t="shared" ref="PR17" ca="1" si="183">PR12</f>
        <v/>
      </c>
      <c r="PS17" s="460"/>
      <c r="PT17" s="460"/>
      <c r="PU17" s="463"/>
      <c r="PV17" s="459" t="str">
        <f t="shared" ref="PV17" ca="1" si="184">PV12</f>
        <v/>
      </c>
      <c r="PW17" s="460"/>
      <c r="PX17" s="460"/>
      <c r="PY17" s="463"/>
      <c r="PZ17" s="459" t="str">
        <f t="shared" ref="PZ17" ca="1" si="185">PZ12</f>
        <v/>
      </c>
      <c r="QA17" s="460"/>
      <c r="QB17" s="460"/>
      <c r="QC17" s="461"/>
      <c r="QD17" s="462" t="str">
        <f t="shared" ref="QD17" ca="1" si="186">QD12</f>
        <v/>
      </c>
      <c r="QE17" s="460"/>
      <c r="QF17" s="460"/>
      <c r="QG17" s="463"/>
      <c r="QH17" s="459" t="str">
        <f t="shared" ref="QH17" ca="1" si="187">QH12</f>
        <v/>
      </c>
      <c r="QI17" s="460"/>
      <c r="QJ17" s="460"/>
      <c r="QK17" s="463"/>
      <c r="QL17" s="459" t="str">
        <f t="shared" ref="QL17" ca="1" si="188">QL12</f>
        <v/>
      </c>
      <c r="QM17" s="460"/>
      <c r="QN17" s="460"/>
      <c r="QO17" s="461"/>
      <c r="QP17" s="462" t="str">
        <f t="shared" ref="QP17" ca="1" si="189">QP12</f>
        <v/>
      </c>
      <c r="QQ17" s="460"/>
      <c r="QR17" s="460"/>
      <c r="QS17" s="463"/>
      <c r="QT17" s="459" t="str">
        <f t="shared" ref="QT17" ca="1" si="190">QT12</f>
        <v/>
      </c>
      <c r="QU17" s="460"/>
      <c r="QV17" s="460"/>
      <c r="QW17" s="463"/>
      <c r="QX17" s="459" t="str">
        <f t="shared" ref="QX17" ca="1" si="191">QX12</f>
        <v/>
      </c>
      <c r="QY17" s="460"/>
      <c r="QZ17" s="460"/>
      <c r="RA17" s="461"/>
      <c r="RB17" s="462" t="str">
        <f t="shared" ref="RB17" ca="1" si="192">RB12</f>
        <v/>
      </c>
      <c r="RC17" s="460"/>
      <c r="RD17" s="460"/>
      <c r="RE17" s="463"/>
      <c r="RF17" s="459" t="str">
        <f t="shared" ref="RF17" ca="1" si="193">RF12</f>
        <v/>
      </c>
      <c r="RG17" s="460"/>
      <c r="RH17" s="460"/>
      <c r="RI17" s="463"/>
      <c r="RJ17" s="459" t="str">
        <f t="shared" ref="RJ17" ca="1" si="194">RJ12</f>
        <v/>
      </c>
      <c r="RK17" s="460"/>
      <c r="RL17" s="460"/>
      <c r="RM17" s="464"/>
    </row>
    <row r="18" spans="2:481" s="212" customFormat="1" ht="5.25" customHeight="1">
      <c r="B18" s="248"/>
      <c r="C18" s="240"/>
      <c r="D18" s="240"/>
      <c r="E18" s="240"/>
      <c r="F18" s="240"/>
      <c r="G18" s="240"/>
      <c r="H18" s="240"/>
      <c r="I18" s="240"/>
      <c r="J18" s="240"/>
      <c r="K18" s="240"/>
      <c r="L18" s="240"/>
      <c r="M18" s="256"/>
      <c r="N18" s="255"/>
      <c r="O18" s="240"/>
      <c r="P18" s="240"/>
      <c r="Q18" s="240"/>
      <c r="R18" s="240"/>
      <c r="S18" s="240"/>
      <c r="T18" s="240"/>
      <c r="U18" s="240"/>
      <c r="V18" s="240"/>
      <c r="W18" s="240"/>
      <c r="X18" s="240"/>
      <c r="Y18" s="256"/>
      <c r="Z18" s="255"/>
      <c r="AA18" s="240"/>
      <c r="AB18" s="240"/>
      <c r="AC18" s="240"/>
      <c r="AD18" s="240"/>
      <c r="AE18" s="240"/>
      <c r="AF18" s="240"/>
      <c r="AG18" s="240"/>
      <c r="AH18" s="240"/>
      <c r="AI18" s="240"/>
      <c r="AJ18" s="240"/>
      <c r="AK18" s="256"/>
      <c r="AL18" s="255"/>
      <c r="AM18" s="240"/>
      <c r="AN18" s="240"/>
      <c r="AO18" s="240"/>
      <c r="AP18" s="240"/>
      <c r="AQ18" s="240"/>
      <c r="AR18" s="240"/>
      <c r="AS18" s="240"/>
      <c r="AT18" s="240"/>
      <c r="AU18" s="240"/>
      <c r="AV18" s="240"/>
      <c r="AW18" s="256"/>
      <c r="AX18" s="255"/>
      <c r="AY18" s="240"/>
      <c r="AZ18" s="240"/>
      <c r="BA18" s="240"/>
      <c r="BB18" s="240"/>
      <c r="BC18" s="240"/>
      <c r="BD18" s="240"/>
      <c r="BE18" s="240"/>
      <c r="BF18" s="240"/>
      <c r="BG18" s="240"/>
      <c r="BH18" s="240"/>
      <c r="BI18" s="240"/>
      <c r="BJ18" s="255"/>
      <c r="BK18" s="240"/>
      <c r="BL18" s="240"/>
      <c r="BM18" s="240"/>
      <c r="BN18" s="240"/>
      <c r="BO18" s="240"/>
      <c r="BP18" s="240"/>
      <c r="BQ18" s="240"/>
      <c r="BR18" s="240"/>
      <c r="BS18" s="240"/>
      <c r="BT18" s="240"/>
      <c r="BU18" s="256"/>
      <c r="BV18" s="255"/>
      <c r="BW18" s="240"/>
      <c r="BX18" s="240"/>
      <c r="BY18" s="240"/>
      <c r="BZ18" s="240"/>
      <c r="CA18" s="240"/>
      <c r="CB18" s="240"/>
      <c r="CC18" s="240"/>
      <c r="CD18" s="240"/>
      <c r="CE18" s="240"/>
      <c r="CF18" s="240"/>
      <c r="CG18" s="256"/>
      <c r="CH18" s="255"/>
      <c r="CI18" s="240"/>
      <c r="CJ18" s="240"/>
      <c r="CK18" s="240"/>
      <c r="CL18" s="240"/>
      <c r="CM18" s="240"/>
      <c r="CN18" s="240"/>
      <c r="CO18" s="240"/>
      <c r="CP18" s="240"/>
      <c r="CQ18" s="240"/>
      <c r="CR18" s="240"/>
      <c r="CS18" s="256"/>
      <c r="CT18" s="255"/>
      <c r="CU18" s="240"/>
      <c r="CV18" s="240"/>
      <c r="CW18" s="240"/>
      <c r="CX18" s="240"/>
      <c r="CY18" s="240"/>
      <c r="CZ18" s="240"/>
      <c r="DA18" s="240"/>
      <c r="DB18" s="240"/>
      <c r="DC18" s="240"/>
      <c r="DD18" s="240"/>
      <c r="DE18" s="256"/>
      <c r="DF18" s="255"/>
      <c r="DG18" s="240"/>
      <c r="DH18" s="240"/>
      <c r="DI18" s="240"/>
      <c r="DJ18" s="240"/>
      <c r="DK18" s="240"/>
      <c r="DL18" s="240"/>
      <c r="DM18" s="240"/>
      <c r="DN18" s="240"/>
      <c r="DO18" s="240"/>
      <c r="DP18" s="240"/>
      <c r="DQ18" s="256"/>
      <c r="DR18" s="255"/>
      <c r="DS18" s="240"/>
      <c r="DT18" s="240"/>
      <c r="DU18" s="240"/>
      <c r="DV18" s="240"/>
      <c r="DW18" s="240"/>
      <c r="DX18" s="240"/>
      <c r="DY18" s="240"/>
      <c r="DZ18" s="240"/>
      <c r="EA18" s="240"/>
      <c r="EB18" s="240"/>
      <c r="EC18" s="256"/>
      <c r="ED18" s="255"/>
      <c r="EE18" s="240"/>
      <c r="EF18" s="240"/>
      <c r="EG18" s="240"/>
      <c r="EH18" s="240"/>
      <c r="EI18" s="240"/>
      <c r="EJ18" s="240"/>
      <c r="EK18" s="240"/>
      <c r="EL18" s="240"/>
      <c r="EM18" s="240"/>
      <c r="EN18" s="240"/>
      <c r="EO18" s="256"/>
      <c r="EP18" s="255"/>
      <c r="EQ18" s="240"/>
      <c r="ER18" s="240"/>
      <c r="ES18" s="240"/>
      <c r="ET18" s="240"/>
      <c r="EU18" s="240"/>
      <c r="EV18" s="240"/>
      <c r="EW18" s="240"/>
      <c r="EX18" s="240"/>
      <c r="EY18" s="240"/>
      <c r="EZ18" s="240"/>
      <c r="FA18" s="256"/>
      <c r="FB18" s="255"/>
      <c r="FC18" s="240"/>
      <c r="FD18" s="240"/>
      <c r="FE18" s="240"/>
      <c r="FF18" s="240"/>
      <c r="FG18" s="240"/>
      <c r="FH18" s="240"/>
      <c r="FI18" s="240"/>
      <c r="FJ18" s="240"/>
      <c r="FK18" s="240"/>
      <c r="FL18" s="240"/>
      <c r="FM18" s="256"/>
      <c r="FN18" s="255"/>
      <c r="FO18" s="240"/>
      <c r="FP18" s="240"/>
      <c r="FQ18" s="240"/>
      <c r="FR18" s="240"/>
      <c r="FS18" s="240"/>
      <c r="FT18" s="240"/>
      <c r="FU18" s="240"/>
      <c r="FV18" s="240"/>
      <c r="FW18" s="240"/>
      <c r="FX18" s="240"/>
      <c r="FY18" s="256"/>
      <c r="FZ18" s="255"/>
      <c r="GA18" s="240"/>
      <c r="GB18" s="240"/>
      <c r="GC18" s="240"/>
      <c r="GD18" s="240"/>
      <c r="GE18" s="240"/>
      <c r="GF18" s="240"/>
      <c r="GG18" s="240"/>
      <c r="GH18" s="240"/>
      <c r="GI18" s="240"/>
      <c r="GJ18" s="240"/>
      <c r="GK18" s="256"/>
      <c r="GL18" s="255"/>
      <c r="GM18" s="240"/>
      <c r="GN18" s="240"/>
      <c r="GO18" s="240"/>
      <c r="GP18" s="240"/>
      <c r="GQ18" s="240"/>
      <c r="GR18" s="240"/>
      <c r="GS18" s="240"/>
      <c r="GT18" s="240"/>
      <c r="GU18" s="240"/>
      <c r="GV18" s="240"/>
      <c r="GW18" s="256"/>
      <c r="GX18" s="255"/>
      <c r="GY18" s="240"/>
      <c r="GZ18" s="240"/>
      <c r="HA18" s="240"/>
      <c r="HB18" s="240"/>
      <c r="HC18" s="240"/>
      <c r="HD18" s="240"/>
      <c r="HE18" s="240"/>
      <c r="HF18" s="240"/>
      <c r="HG18" s="240"/>
      <c r="HH18" s="240"/>
      <c r="HI18" s="256"/>
      <c r="HJ18" s="255"/>
      <c r="HK18" s="240"/>
      <c r="HL18" s="240"/>
      <c r="HM18" s="240"/>
      <c r="HN18" s="240"/>
      <c r="HO18" s="240"/>
      <c r="HP18" s="240"/>
      <c r="HQ18" s="240"/>
      <c r="HR18" s="240"/>
      <c r="HS18" s="240"/>
      <c r="HT18" s="240"/>
      <c r="HU18" s="256"/>
      <c r="HV18" s="255"/>
      <c r="HW18" s="240"/>
      <c r="HX18" s="240"/>
      <c r="HY18" s="240"/>
      <c r="HZ18" s="240"/>
      <c r="IA18" s="240"/>
      <c r="IB18" s="240"/>
      <c r="IC18" s="240"/>
      <c r="ID18" s="240"/>
      <c r="IE18" s="240"/>
      <c r="IF18" s="240"/>
      <c r="IG18" s="256"/>
      <c r="IH18" s="255"/>
      <c r="II18" s="240"/>
      <c r="IJ18" s="240"/>
      <c r="IK18" s="240"/>
      <c r="IL18" s="240"/>
      <c r="IM18" s="240"/>
      <c r="IN18" s="240"/>
      <c r="IO18" s="240"/>
      <c r="IP18" s="240"/>
      <c r="IQ18" s="240"/>
      <c r="IR18" s="240"/>
      <c r="IS18" s="256"/>
      <c r="IT18" s="255"/>
      <c r="IU18" s="240"/>
      <c r="IV18" s="240"/>
      <c r="IW18" s="240"/>
      <c r="IX18" s="240"/>
      <c r="IY18" s="240"/>
      <c r="IZ18" s="240"/>
      <c r="JA18" s="240"/>
      <c r="JB18" s="240"/>
      <c r="JC18" s="240"/>
      <c r="JD18" s="240"/>
      <c r="JE18" s="256"/>
      <c r="JF18" s="255"/>
      <c r="JG18" s="240"/>
      <c r="JH18" s="240"/>
      <c r="JI18" s="240"/>
      <c r="JJ18" s="240"/>
      <c r="JK18" s="240"/>
      <c r="JL18" s="240"/>
      <c r="JM18" s="240"/>
      <c r="JN18" s="240"/>
      <c r="JO18" s="240"/>
      <c r="JP18" s="240"/>
      <c r="JQ18" s="256"/>
      <c r="JR18" s="255"/>
      <c r="JS18" s="240"/>
      <c r="JT18" s="240"/>
      <c r="JU18" s="240"/>
      <c r="JV18" s="240"/>
      <c r="JW18" s="240"/>
      <c r="JX18" s="240"/>
      <c r="JY18" s="240"/>
      <c r="JZ18" s="240"/>
      <c r="KA18" s="240"/>
      <c r="KB18" s="240"/>
      <c r="KC18" s="256"/>
      <c r="KD18" s="255"/>
      <c r="KE18" s="240"/>
      <c r="KF18" s="240"/>
      <c r="KG18" s="240"/>
      <c r="KH18" s="240"/>
      <c r="KI18" s="240"/>
      <c r="KJ18" s="240"/>
      <c r="KK18" s="240"/>
      <c r="KL18" s="240"/>
      <c r="KM18" s="240"/>
      <c r="KN18" s="240"/>
      <c r="KO18" s="256"/>
      <c r="KP18" s="255"/>
      <c r="KQ18" s="240"/>
      <c r="KR18" s="240"/>
      <c r="KS18" s="240"/>
      <c r="KT18" s="240"/>
      <c r="KU18" s="240"/>
      <c r="KV18" s="240"/>
      <c r="KW18" s="240"/>
      <c r="KX18" s="240"/>
      <c r="KY18" s="240"/>
      <c r="KZ18" s="240"/>
      <c r="LA18" s="256"/>
      <c r="LB18" s="255"/>
      <c r="LC18" s="240"/>
      <c r="LD18" s="240"/>
      <c r="LE18" s="240"/>
      <c r="LF18" s="240"/>
      <c r="LG18" s="240"/>
      <c r="LH18" s="240"/>
      <c r="LI18" s="240"/>
      <c r="LJ18" s="240"/>
      <c r="LK18" s="240"/>
      <c r="LL18" s="240"/>
      <c r="LM18" s="256"/>
      <c r="LN18" s="255"/>
      <c r="LO18" s="240"/>
      <c r="LP18" s="240"/>
      <c r="LQ18" s="240"/>
      <c r="LR18" s="240"/>
      <c r="LS18" s="240"/>
      <c r="LT18" s="240"/>
      <c r="LU18" s="240"/>
      <c r="LV18" s="240"/>
      <c r="LW18" s="240"/>
      <c r="LX18" s="240"/>
      <c r="LY18" s="256"/>
      <c r="LZ18" s="255"/>
      <c r="MA18" s="240"/>
      <c r="MB18" s="240"/>
      <c r="MC18" s="240"/>
      <c r="MD18" s="240"/>
      <c r="ME18" s="240"/>
      <c r="MF18" s="240"/>
      <c r="MG18" s="240"/>
      <c r="MH18" s="240"/>
      <c r="MI18" s="240"/>
      <c r="MJ18" s="240"/>
      <c r="MK18" s="256"/>
      <c r="ML18" s="255"/>
      <c r="MM18" s="240"/>
      <c r="MN18" s="240"/>
      <c r="MO18" s="240"/>
      <c r="MP18" s="240"/>
      <c r="MQ18" s="240"/>
      <c r="MR18" s="240"/>
      <c r="MS18" s="240"/>
      <c r="MT18" s="240"/>
      <c r="MU18" s="240"/>
      <c r="MV18" s="240"/>
      <c r="MW18" s="256"/>
      <c r="MX18" s="255"/>
      <c r="MY18" s="240"/>
      <c r="MZ18" s="240"/>
      <c r="NA18" s="240"/>
      <c r="NB18" s="240"/>
      <c r="NC18" s="240"/>
      <c r="ND18" s="240"/>
      <c r="NE18" s="240"/>
      <c r="NF18" s="240"/>
      <c r="NG18" s="240"/>
      <c r="NH18" s="240"/>
      <c r="NI18" s="256"/>
      <c r="NJ18" s="255"/>
      <c r="NK18" s="240"/>
      <c r="NL18" s="240"/>
      <c r="NM18" s="240"/>
      <c r="NN18" s="240"/>
      <c r="NO18" s="240"/>
      <c r="NP18" s="240"/>
      <c r="NQ18" s="240"/>
      <c r="NR18" s="240"/>
      <c r="NS18" s="240"/>
      <c r="NT18" s="240"/>
      <c r="NU18" s="256"/>
      <c r="NV18" s="255"/>
      <c r="NW18" s="240"/>
      <c r="NX18" s="240"/>
      <c r="NY18" s="240"/>
      <c r="NZ18" s="240"/>
      <c r="OA18" s="240"/>
      <c r="OB18" s="240"/>
      <c r="OC18" s="240"/>
      <c r="OD18" s="240"/>
      <c r="OE18" s="240"/>
      <c r="OF18" s="240"/>
      <c r="OG18" s="256"/>
      <c r="OH18" s="255"/>
      <c r="OI18" s="240"/>
      <c r="OJ18" s="240"/>
      <c r="OK18" s="240"/>
      <c r="OL18" s="240"/>
      <c r="OM18" s="240"/>
      <c r="ON18" s="240"/>
      <c r="OO18" s="240"/>
      <c r="OP18" s="240"/>
      <c r="OQ18" s="240"/>
      <c r="OR18" s="240"/>
      <c r="OS18" s="256"/>
      <c r="OT18" s="255"/>
      <c r="OU18" s="240"/>
      <c r="OV18" s="240"/>
      <c r="OW18" s="240"/>
      <c r="OX18" s="240"/>
      <c r="OY18" s="240"/>
      <c r="OZ18" s="240"/>
      <c r="PA18" s="240"/>
      <c r="PB18" s="240"/>
      <c r="PC18" s="240"/>
      <c r="PD18" s="240"/>
      <c r="PE18" s="256"/>
      <c r="PF18" s="255"/>
      <c r="PG18" s="240"/>
      <c r="PH18" s="240"/>
      <c r="PI18" s="240"/>
      <c r="PJ18" s="240"/>
      <c r="PK18" s="240"/>
      <c r="PL18" s="240"/>
      <c r="PM18" s="240"/>
      <c r="PN18" s="240"/>
      <c r="PO18" s="240"/>
      <c r="PP18" s="240"/>
      <c r="PQ18" s="256"/>
      <c r="PR18" s="255"/>
      <c r="PS18" s="240"/>
      <c r="PT18" s="240"/>
      <c r="PU18" s="240"/>
      <c r="PV18" s="240"/>
      <c r="PW18" s="240"/>
      <c r="PX18" s="240"/>
      <c r="PY18" s="240"/>
      <c r="PZ18" s="240"/>
      <c r="QA18" s="240"/>
      <c r="QB18" s="240"/>
      <c r="QC18" s="256"/>
      <c r="QD18" s="255"/>
      <c r="QE18" s="240"/>
      <c r="QF18" s="240"/>
      <c r="QG18" s="240"/>
      <c r="QH18" s="240"/>
      <c r="QI18" s="240"/>
      <c r="QJ18" s="240"/>
      <c r="QK18" s="240"/>
      <c r="QL18" s="240"/>
      <c r="QM18" s="240"/>
      <c r="QN18" s="240"/>
      <c r="QO18" s="256"/>
      <c r="QP18" s="255"/>
      <c r="QQ18" s="240"/>
      <c r="QR18" s="240"/>
      <c r="QS18" s="240"/>
      <c r="QT18" s="240"/>
      <c r="QU18" s="240"/>
      <c r="QV18" s="240"/>
      <c r="QW18" s="240"/>
      <c r="QX18" s="240"/>
      <c r="QY18" s="240"/>
      <c r="QZ18" s="240"/>
      <c r="RA18" s="256"/>
      <c r="RB18" s="255"/>
      <c r="RC18" s="240"/>
      <c r="RD18" s="240"/>
      <c r="RE18" s="240"/>
      <c r="RF18" s="240"/>
      <c r="RG18" s="240"/>
      <c r="RH18" s="240"/>
      <c r="RI18" s="240"/>
      <c r="RJ18" s="240"/>
      <c r="RK18" s="240"/>
      <c r="RL18" s="240"/>
      <c r="RM18" s="253"/>
    </row>
    <row r="19" spans="2:481">
      <c r="B19" s="514" t="s">
        <v>416</v>
      </c>
      <c r="C19" s="370"/>
      <c r="D19" s="370"/>
      <c r="E19" s="370"/>
      <c r="F19" s="370"/>
      <c r="G19" s="370"/>
      <c r="H19" s="370"/>
      <c r="I19" s="370"/>
      <c r="J19" s="370"/>
      <c r="K19" s="370"/>
      <c r="L19" s="370"/>
      <c r="M19" s="371"/>
      <c r="N19" s="369" t="s">
        <v>437</v>
      </c>
      <c r="O19" s="370"/>
      <c r="P19" s="370"/>
      <c r="Q19" s="370"/>
      <c r="R19" s="370"/>
      <c r="S19" s="370"/>
      <c r="T19" s="370"/>
      <c r="U19" s="370"/>
      <c r="V19" s="370"/>
      <c r="W19" s="370"/>
      <c r="X19" s="370"/>
      <c r="Y19" s="371"/>
      <c r="Z19" s="369" t="s">
        <v>437</v>
      </c>
      <c r="AA19" s="370"/>
      <c r="AB19" s="370"/>
      <c r="AC19" s="370"/>
      <c r="AD19" s="370"/>
      <c r="AE19" s="370"/>
      <c r="AF19" s="370"/>
      <c r="AG19" s="370"/>
      <c r="AH19" s="370"/>
      <c r="AI19" s="370"/>
      <c r="AJ19" s="370"/>
      <c r="AK19" s="371"/>
      <c r="AL19" s="369" t="s">
        <v>437</v>
      </c>
      <c r="AM19" s="370"/>
      <c r="AN19" s="370"/>
      <c r="AO19" s="370"/>
      <c r="AP19" s="370"/>
      <c r="AQ19" s="370"/>
      <c r="AR19" s="370"/>
      <c r="AS19" s="370"/>
      <c r="AT19" s="370"/>
      <c r="AU19" s="370"/>
      <c r="AV19" s="370"/>
      <c r="AW19" s="371"/>
      <c r="AX19" s="369" t="s">
        <v>437</v>
      </c>
      <c r="AY19" s="370"/>
      <c r="AZ19" s="370"/>
      <c r="BA19" s="370"/>
      <c r="BB19" s="370"/>
      <c r="BC19" s="370"/>
      <c r="BD19" s="370"/>
      <c r="BE19" s="370"/>
      <c r="BF19" s="370"/>
      <c r="BG19" s="370"/>
      <c r="BH19" s="370"/>
      <c r="BI19" s="370"/>
      <c r="BJ19" s="369" t="s">
        <v>437</v>
      </c>
      <c r="BK19" s="370"/>
      <c r="BL19" s="370"/>
      <c r="BM19" s="370"/>
      <c r="BN19" s="370"/>
      <c r="BO19" s="370"/>
      <c r="BP19" s="370"/>
      <c r="BQ19" s="370"/>
      <c r="BR19" s="370"/>
      <c r="BS19" s="370"/>
      <c r="BT19" s="370"/>
      <c r="BU19" s="371"/>
      <c r="BV19" s="369" t="s">
        <v>437</v>
      </c>
      <c r="BW19" s="370"/>
      <c r="BX19" s="370"/>
      <c r="BY19" s="370"/>
      <c r="BZ19" s="370"/>
      <c r="CA19" s="370"/>
      <c r="CB19" s="370"/>
      <c r="CC19" s="370"/>
      <c r="CD19" s="370"/>
      <c r="CE19" s="370"/>
      <c r="CF19" s="370"/>
      <c r="CG19" s="371"/>
      <c r="CH19" s="369" t="s">
        <v>437</v>
      </c>
      <c r="CI19" s="370"/>
      <c r="CJ19" s="370"/>
      <c r="CK19" s="370"/>
      <c r="CL19" s="370"/>
      <c r="CM19" s="370"/>
      <c r="CN19" s="370"/>
      <c r="CO19" s="370"/>
      <c r="CP19" s="370"/>
      <c r="CQ19" s="370"/>
      <c r="CR19" s="370"/>
      <c r="CS19" s="371"/>
      <c r="CT19" s="369" t="s">
        <v>437</v>
      </c>
      <c r="CU19" s="370"/>
      <c r="CV19" s="370"/>
      <c r="CW19" s="370"/>
      <c r="CX19" s="370"/>
      <c r="CY19" s="370"/>
      <c r="CZ19" s="370"/>
      <c r="DA19" s="370"/>
      <c r="DB19" s="370"/>
      <c r="DC19" s="370"/>
      <c r="DD19" s="370"/>
      <c r="DE19" s="371"/>
      <c r="DF19" s="369" t="s">
        <v>437</v>
      </c>
      <c r="DG19" s="370"/>
      <c r="DH19" s="370"/>
      <c r="DI19" s="370"/>
      <c r="DJ19" s="370"/>
      <c r="DK19" s="370"/>
      <c r="DL19" s="370"/>
      <c r="DM19" s="370"/>
      <c r="DN19" s="370"/>
      <c r="DO19" s="370"/>
      <c r="DP19" s="370"/>
      <c r="DQ19" s="371"/>
      <c r="DR19" s="369" t="s">
        <v>437</v>
      </c>
      <c r="DS19" s="370"/>
      <c r="DT19" s="370"/>
      <c r="DU19" s="370"/>
      <c r="DV19" s="370"/>
      <c r="DW19" s="370"/>
      <c r="DX19" s="370"/>
      <c r="DY19" s="370"/>
      <c r="DZ19" s="370"/>
      <c r="EA19" s="370"/>
      <c r="EB19" s="370"/>
      <c r="EC19" s="371"/>
      <c r="ED19" s="369" t="s">
        <v>437</v>
      </c>
      <c r="EE19" s="370"/>
      <c r="EF19" s="370"/>
      <c r="EG19" s="370"/>
      <c r="EH19" s="370"/>
      <c r="EI19" s="370"/>
      <c r="EJ19" s="370"/>
      <c r="EK19" s="370"/>
      <c r="EL19" s="370"/>
      <c r="EM19" s="370"/>
      <c r="EN19" s="370"/>
      <c r="EO19" s="371"/>
      <c r="EP19" s="369" t="s">
        <v>437</v>
      </c>
      <c r="EQ19" s="370"/>
      <c r="ER19" s="370"/>
      <c r="ES19" s="370"/>
      <c r="ET19" s="370"/>
      <c r="EU19" s="370"/>
      <c r="EV19" s="370"/>
      <c r="EW19" s="370"/>
      <c r="EX19" s="370"/>
      <c r="EY19" s="370"/>
      <c r="EZ19" s="370"/>
      <c r="FA19" s="371"/>
      <c r="FB19" s="369" t="s">
        <v>437</v>
      </c>
      <c r="FC19" s="370"/>
      <c r="FD19" s="370"/>
      <c r="FE19" s="370"/>
      <c r="FF19" s="370"/>
      <c r="FG19" s="370"/>
      <c r="FH19" s="370"/>
      <c r="FI19" s="370"/>
      <c r="FJ19" s="370"/>
      <c r="FK19" s="370"/>
      <c r="FL19" s="370"/>
      <c r="FM19" s="371"/>
      <c r="FN19" s="369" t="s">
        <v>437</v>
      </c>
      <c r="FO19" s="370"/>
      <c r="FP19" s="370"/>
      <c r="FQ19" s="370"/>
      <c r="FR19" s="370"/>
      <c r="FS19" s="370"/>
      <c r="FT19" s="370"/>
      <c r="FU19" s="370"/>
      <c r="FV19" s="370"/>
      <c r="FW19" s="370"/>
      <c r="FX19" s="370"/>
      <c r="FY19" s="371"/>
      <c r="FZ19" s="369" t="s">
        <v>437</v>
      </c>
      <c r="GA19" s="370"/>
      <c r="GB19" s="370"/>
      <c r="GC19" s="370"/>
      <c r="GD19" s="370"/>
      <c r="GE19" s="370"/>
      <c r="GF19" s="370"/>
      <c r="GG19" s="370"/>
      <c r="GH19" s="370"/>
      <c r="GI19" s="370"/>
      <c r="GJ19" s="370"/>
      <c r="GK19" s="371"/>
      <c r="GL19" s="369" t="s">
        <v>437</v>
      </c>
      <c r="GM19" s="370"/>
      <c r="GN19" s="370"/>
      <c r="GO19" s="370"/>
      <c r="GP19" s="370"/>
      <c r="GQ19" s="370"/>
      <c r="GR19" s="370"/>
      <c r="GS19" s="370"/>
      <c r="GT19" s="370"/>
      <c r="GU19" s="370"/>
      <c r="GV19" s="370"/>
      <c r="GW19" s="371"/>
      <c r="GX19" s="369" t="s">
        <v>437</v>
      </c>
      <c r="GY19" s="370"/>
      <c r="GZ19" s="370"/>
      <c r="HA19" s="370"/>
      <c r="HB19" s="370"/>
      <c r="HC19" s="370"/>
      <c r="HD19" s="370"/>
      <c r="HE19" s="370"/>
      <c r="HF19" s="370"/>
      <c r="HG19" s="370"/>
      <c r="HH19" s="370"/>
      <c r="HI19" s="371"/>
      <c r="HJ19" s="369" t="s">
        <v>437</v>
      </c>
      <c r="HK19" s="370"/>
      <c r="HL19" s="370"/>
      <c r="HM19" s="370"/>
      <c r="HN19" s="370"/>
      <c r="HO19" s="370"/>
      <c r="HP19" s="370"/>
      <c r="HQ19" s="370"/>
      <c r="HR19" s="370"/>
      <c r="HS19" s="370"/>
      <c r="HT19" s="370"/>
      <c r="HU19" s="371"/>
      <c r="HV19" s="369" t="s">
        <v>437</v>
      </c>
      <c r="HW19" s="370"/>
      <c r="HX19" s="370"/>
      <c r="HY19" s="370"/>
      <c r="HZ19" s="370"/>
      <c r="IA19" s="370"/>
      <c r="IB19" s="370"/>
      <c r="IC19" s="370"/>
      <c r="ID19" s="370"/>
      <c r="IE19" s="370"/>
      <c r="IF19" s="370"/>
      <c r="IG19" s="371"/>
      <c r="IH19" s="369" t="s">
        <v>437</v>
      </c>
      <c r="II19" s="370"/>
      <c r="IJ19" s="370"/>
      <c r="IK19" s="370"/>
      <c r="IL19" s="370"/>
      <c r="IM19" s="370"/>
      <c r="IN19" s="370"/>
      <c r="IO19" s="370"/>
      <c r="IP19" s="370"/>
      <c r="IQ19" s="370"/>
      <c r="IR19" s="370"/>
      <c r="IS19" s="371"/>
      <c r="IT19" s="369" t="s">
        <v>437</v>
      </c>
      <c r="IU19" s="370"/>
      <c r="IV19" s="370"/>
      <c r="IW19" s="370"/>
      <c r="IX19" s="370"/>
      <c r="IY19" s="370"/>
      <c r="IZ19" s="370"/>
      <c r="JA19" s="370"/>
      <c r="JB19" s="370"/>
      <c r="JC19" s="370"/>
      <c r="JD19" s="370"/>
      <c r="JE19" s="371"/>
      <c r="JF19" s="369" t="s">
        <v>437</v>
      </c>
      <c r="JG19" s="370"/>
      <c r="JH19" s="370"/>
      <c r="JI19" s="370"/>
      <c r="JJ19" s="370"/>
      <c r="JK19" s="370"/>
      <c r="JL19" s="370"/>
      <c r="JM19" s="370"/>
      <c r="JN19" s="370"/>
      <c r="JO19" s="370"/>
      <c r="JP19" s="370"/>
      <c r="JQ19" s="371"/>
      <c r="JR19" s="369" t="s">
        <v>437</v>
      </c>
      <c r="JS19" s="370"/>
      <c r="JT19" s="370"/>
      <c r="JU19" s="370"/>
      <c r="JV19" s="370"/>
      <c r="JW19" s="370"/>
      <c r="JX19" s="370"/>
      <c r="JY19" s="370"/>
      <c r="JZ19" s="370"/>
      <c r="KA19" s="370"/>
      <c r="KB19" s="370"/>
      <c r="KC19" s="371"/>
      <c r="KD19" s="369" t="s">
        <v>437</v>
      </c>
      <c r="KE19" s="370"/>
      <c r="KF19" s="370"/>
      <c r="KG19" s="370"/>
      <c r="KH19" s="370"/>
      <c r="KI19" s="370"/>
      <c r="KJ19" s="370"/>
      <c r="KK19" s="370"/>
      <c r="KL19" s="370"/>
      <c r="KM19" s="370"/>
      <c r="KN19" s="370"/>
      <c r="KO19" s="371"/>
      <c r="KP19" s="369" t="s">
        <v>437</v>
      </c>
      <c r="KQ19" s="370"/>
      <c r="KR19" s="370"/>
      <c r="KS19" s="370"/>
      <c r="KT19" s="370"/>
      <c r="KU19" s="370"/>
      <c r="KV19" s="370"/>
      <c r="KW19" s="370"/>
      <c r="KX19" s="370"/>
      <c r="KY19" s="370"/>
      <c r="KZ19" s="370"/>
      <c r="LA19" s="371"/>
      <c r="LB19" s="369" t="s">
        <v>437</v>
      </c>
      <c r="LC19" s="370"/>
      <c r="LD19" s="370"/>
      <c r="LE19" s="370"/>
      <c r="LF19" s="370"/>
      <c r="LG19" s="370"/>
      <c r="LH19" s="370"/>
      <c r="LI19" s="370"/>
      <c r="LJ19" s="370"/>
      <c r="LK19" s="370"/>
      <c r="LL19" s="370"/>
      <c r="LM19" s="371"/>
      <c r="LN19" s="369" t="s">
        <v>437</v>
      </c>
      <c r="LO19" s="370"/>
      <c r="LP19" s="370"/>
      <c r="LQ19" s="370"/>
      <c r="LR19" s="370"/>
      <c r="LS19" s="370"/>
      <c r="LT19" s="370"/>
      <c r="LU19" s="370"/>
      <c r="LV19" s="370"/>
      <c r="LW19" s="370"/>
      <c r="LX19" s="370"/>
      <c r="LY19" s="371"/>
      <c r="LZ19" s="369" t="s">
        <v>437</v>
      </c>
      <c r="MA19" s="370"/>
      <c r="MB19" s="370"/>
      <c r="MC19" s="370"/>
      <c r="MD19" s="370"/>
      <c r="ME19" s="370"/>
      <c r="MF19" s="370"/>
      <c r="MG19" s="370"/>
      <c r="MH19" s="370"/>
      <c r="MI19" s="370"/>
      <c r="MJ19" s="370"/>
      <c r="MK19" s="371"/>
      <c r="ML19" s="369" t="s">
        <v>437</v>
      </c>
      <c r="MM19" s="370"/>
      <c r="MN19" s="370"/>
      <c r="MO19" s="370"/>
      <c r="MP19" s="370"/>
      <c r="MQ19" s="370"/>
      <c r="MR19" s="370"/>
      <c r="MS19" s="370"/>
      <c r="MT19" s="370"/>
      <c r="MU19" s="370"/>
      <c r="MV19" s="370"/>
      <c r="MW19" s="371"/>
      <c r="MX19" s="369" t="s">
        <v>437</v>
      </c>
      <c r="MY19" s="370"/>
      <c r="MZ19" s="370"/>
      <c r="NA19" s="370"/>
      <c r="NB19" s="370"/>
      <c r="NC19" s="370"/>
      <c r="ND19" s="370"/>
      <c r="NE19" s="370"/>
      <c r="NF19" s="370"/>
      <c r="NG19" s="370"/>
      <c r="NH19" s="370"/>
      <c r="NI19" s="371"/>
      <c r="NJ19" s="369" t="s">
        <v>437</v>
      </c>
      <c r="NK19" s="370"/>
      <c r="NL19" s="370"/>
      <c r="NM19" s="370"/>
      <c r="NN19" s="370"/>
      <c r="NO19" s="370"/>
      <c r="NP19" s="370"/>
      <c r="NQ19" s="370"/>
      <c r="NR19" s="370"/>
      <c r="NS19" s="370"/>
      <c r="NT19" s="370"/>
      <c r="NU19" s="371"/>
      <c r="NV19" s="369" t="s">
        <v>437</v>
      </c>
      <c r="NW19" s="370"/>
      <c r="NX19" s="370"/>
      <c r="NY19" s="370"/>
      <c r="NZ19" s="370"/>
      <c r="OA19" s="370"/>
      <c r="OB19" s="370"/>
      <c r="OC19" s="370"/>
      <c r="OD19" s="370"/>
      <c r="OE19" s="370"/>
      <c r="OF19" s="370"/>
      <c r="OG19" s="371"/>
      <c r="OH19" s="369" t="s">
        <v>437</v>
      </c>
      <c r="OI19" s="370"/>
      <c r="OJ19" s="370"/>
      <c r="OK19" s="370"/>
      <c r="OL19" s="370"/>
      <c r="OM19" s="370"/>
      <c r="ON19" s="370"/>
      <c r="OO19" s="370"/>
      <c r="OP19" s="370"/>
      <c r="OQ19" s="370"/>
      <c r="OR19" s="370"/>
      <c r="OS19" s="371"/>
      <c r="OT19" s="369" t="s">
        <v>437</v>
      </c>
      <c r="OU19" s="370"/>
      <c r="OV19" s="370"/>
      <c r="OW19" s="370"/>
      <c r="OX19" s="370"/>
      <c r="OY19" s="370"/>
      <c r="OZ19" s="370"/>
      <c r="PA19" s="370"/>
      <c r="PB19" s="370"/>
      <c r="PC19" s="370"/>
      <c r="PD19" s="370"/>
      <c r="PE19" s="371"/>
      <c r="PF19" s="369" t="s">
        <v>437</v>
      </c>
      <c r="PG19" s="370"/>
      <c r="PH19" s="370"/>
      <c r="PI19" s="370"/>
      <c r="PJ19" s="370"/>
      <c r="PK19" s="370"/>
      <c r="PL19" s="370"/>
      <c r="PM19" s="370"/>
      <c r="PN19" s="370"/>
      <c r="PO19" s="370"/>
      <c r="PP19" s="370"/>
      <c r="PQ19" s="371"/>
      <c r="PR19" s="369" t="s">
        <v>437</v>
      </c>
      <c r="PS19" s="370"/>
      <c r="PT19" s="370"/>
      <c r="PU19" s="370"/>
      <c r="PV19" s="370"/>
      <c r="PW19" s="370"/>
      <c r="PX19" s="370"/>
      <c r="PY19" s="370"/>
      <c r="PZ19" s="370"/>
      <c r="QA19" s="370"/>
      <c r="QB19" s="370"/>
      <c r="QC19" s="371"/>
      <c r="QD19" s="369" t="s">
        <v>437</v>
      </c>
      <c r="QE19" s="370"/>
      <c r="QF19" s="370"/>
      <c r="QG19" s="370"/>
      <c r="QH19" s="370"/>
      <c r="QI19" s="370"/>
      <c r="QJ19" s="370"/>
      <c r="QK19" s="370"/>
      <c r="QL19" s="370"/>
      <c r="QM19" s="370"/>
      <c r="QN19" s="370"/>
      <c r="QO19" s="371"/>
      <c r="QP19" s="369" t="s">
        <v>437</v>
      </c>
      <c r="QQ19" s="370"/>
      <c r="QR19" s="370"/>
      <c r="QS19" s="370"/>
      <c r="QT19" s="370"/>
      <c r="QU19" s="370"/>
      <c r="QV19" s="370"/>
      <c r="QW19" s="370"/>
      <c r="QX19" s="370"/>
      <c r="QY19" s="370"/>
      <c r="QZ19" s="370"/>
      <c r="RA19" s="371"/>
      <c r="RB19" s="369" t="s">
        <v>437</v>
      </c>
      <c r="RC19" s="370"/>
      <c r="RD19" s="370"/>
      <c r="RE19" s="370"/>
      <c r="RF19" s="370"/>
      <c r="RG19" s="370"/>
      <c r="RH19" s="370"/>
      <c r="RI19" s="370"/>
      <c r="RJ19" s="370"/>
      <c r="RK19" s="370"/>
      <c r="RL19" s="370"/>
      <c r="RM19" s="439"/>
    </row>
    <row r="20" spans="2:481" s="212" customFormat="1" ht="5.25" customHeight="1">
      <c r="B20" s="248"/>
      <c r="C20" s="240"/>
      <c r="D20" s="240"/>
      <c r="E20" s="240"/>
      <c r="F20" s="240"/>
      <c r="G20" s="240"/>
      <c r="H20" s="240"/>
      <c r="I20" s="240"/>
      <c r="J20" s="240"/>
      <c r="K20" s="240"/>
      <c r="L20" s="240"/>
      <c r="M20" s="256"/>
      <c r="N20" s="255"/>
      <c r="O20" s="240"/>
      <c r="P20" s="240"/>
      <c r="Q20" s="240"/>
      <c r="R20" s="240"/>
      <c r="S20" s="240"/>
      <c r="T20" s="240"/>
      <c r="U20" s="240"/>
      <c r="V20" s="240"/>
      <c r="W20" s="240"/>
      <c r="X20" s="240"/>
      <c r="Y20" s="256"/>
      <c r="Z20" s="255"/>
      <c r="AA20" s="240"/>
      <c r="AB20" s="240"/>
      <c r="AC20" s="240"/>
      <c r="AD20" s="240"/>
      <c r="AE20" s="240"/>
      <c r="AF20" s="240"/>
      <c r="AG20" s="240"/>
      <c r="AH20" s="240"/>
      <c r="AI20" s="240"/>
      <c r="AJ20" s="240"/>
      <c r="AK20" s="256"/>
      <c r="AL20" s="255"/>
      <c r="AM20" s="240"/>
      <c r="AN20" s="240"/>
      <c r="AO20" s="240"/>
      <c r="AP20" s="240"/>
      <c r="AQ20" s="240"/>
      <c r="AR20" s="240"/>
      <c r="AS20" s="240"/>
      <c r="AT20" s="240"/>
      <c r="AU20" s="240"/>
      <c r="AV20" s="240"/>
      <c r="AW20" s="256"/>
      <c r="AX20" s="255"/>
      <c r="AY20" s="240"/>
      <c r="AZ20" s="240"/>
      <c r="BA20" s="240"/>
      <c r="BB20" s="240"/>
      <c r="BC20" s="240"/>
      <c r="BD20" s="240"/>
      <c r="BE20" s="240"/>
      <c r="BF20" s="240"/>
      <c r="BG20" s="240"/>
      <c r="BH20" s="240"/>
      <c r="BI20" s="240"/>
      <c r="BJ20" s="255"/>
      <c r="BK20" s="240"/>
      <c r="BL20" s="240"/>
      <c r="BM20" s="240"/>
      <c r="BN20" s="240"/>
      <c r="BO20" s="240"/>
      <c r="BP20" s="240"/>
      <c r="BQ20" s="240"/>
      <c r="BR20" s="240"/>
      <c r="BS20" s="240"/>
      <c r="BT20" s="240"/>
      <c r="BU20" s="256"/>
      <c r="BV20" s="255"/>
      <c r="BW20" s="240"/>
      <c r="BX20" s="240"/>
      <c r="BY20" s="240"/>
      <c r="BZ20" s="240"/>
      <c r="CA20" s="240"/>
      <c r="CB20" s="240"/>
      <c r="CC20" s="240"/>
      <c r="CD20" s="240"/>
      <c r="CE20" s="240"/>
      <c r="CF20" s="240"/>
      <c r="CG20" s="256"/>
      <c r="CH20" s="255"/>
      <c r="CI20" s="240"/>
      <c r="CJ20" s="240"/>
      <c r="CK20" s="240"/>
      <c r="CL20" s="240"/>
      <c r="CM20" s="240"/>
      <c r="CN20" s="240"/>
      <c r="CO20" s="240"/>
      <c r="CP20" s="240"/>
      <c r="CQ20" s="240"/>
      <c r="CR20" s="240"/>
      <c r="CS20" s="256"/>
      <c r="CT20" s="255"/>
      <c r="CU20" s="240"/>
      <c r="CV20" s="240"/>
      <c r="CW20" s="240"/>
      <c r="CX20" s="240"/>
      <c r="CY20" s="240"/>
      <c r="CZ20" s="240"/>
      <c r="DA20" s="240"/>
      <c r="DB20" s="240"/>
      <c r="DC20" s="240"/>
      <c r="DD20" s="240"/>
      <c r="DE20" s="256"/>
      <c r="DF20" s="255"/>
      <c r="DG20" s="240"/>
      <c r="DH20" s="240"/>
      <c r="DI20" s="240"/>
      <c r="DJ20" s="240"/>
      <c r="DK20" s="240"/>
      <c r="DL20" s="240"/>
      <c r="DM20" s="240"/>
      <c r="DN20" s="240"/>
      <c r="DO20" s="240"/>
      <c r="DP20" s="240"/>
      <c r="DQ20" s="256"/>
      <c r="DR20" s="255"/>
      <c r="DS20" s="240"/>
      <c r="DT20" s="240"/>
      <c r="DU20" s="240"/>
      <c r="DV20" s="240"/>
      <c r="DW20" s="240"/>
      <c r="DX20" s="240"/>
      <c r="DY20" s="240"/>
      <c r="DZ20" s="240"/>
      <c r="EA20" s="240"/>
      <c r="EB20" s="240"/>
      <c r="EC20" s="256"/>
      <c r="ED20" s="255"/>
      <c r="EE20" s="240"/>
      <c r="EF20" s="240"/>
      <c r="EG20" s="240"/>
      <c r="EH20" s="240"/>
      <c r="EI20" s="240"/>
      <c r="EJ20" s="240"/>
      <c r="EK20" s="240"/>
      <c r="EL20" s="240"/>
      <c r="EM20" s="240"/>
      <c r="EN20" s="240"/>
      <c r="EO20" s="256"/>
      <c r="EP20" s="255"/>
      <c r="EQ20" s="240"/>
      <c r="ER20" s="240"/>
      <c r="ES20" s="240"/>
      <c r="ET20" s="240"/>
      <c r="EU20" s="240"/>
      <c r="EV20" s="240"/>
      <c r="EW20" s="240"/>
      <c r="EX20" s="240"/>
      <c r="EY20" s="240"/>
      <c r="EZ20" s="240"/>
      <c r="FA20" s="256"/>
      <c r="FB20" s="255"/>
      <c r="FC20" s="240"/>
      <c r="FD20" s="240"/>
      <c r="FE20" s="240"/>
      <c r="FF20" s="240"/>
      <c r="FG20" s="240"/>
      <c r="FH20" s="240"/>
      <c r="FI20" s="240"/>
      <c r="FJ20" s="240"/>
      <c r="FK20" s="240"/>
      <c r="FL20" s="240"/>
      <c r="FM20" s="256"/>
      <c r="FN20" s="255"/>
      <c r="FO20" s="240"/>
      <c r="FP20" s="240"/>
      <c r="FQ20" s="240"/>
      <c r="FR20" s="240"/>
      <c r="FS20" s="240"/>
      <c r="FT20" s="240"/>
      <c r="FU20" s="240"/>
      <c r="FV20" s="240"/>
      <c r="FW20" s="240"/>
      <c r="FX20" s="240"/>
      <c r="FY20" s="256"/>
      <c r="FZ20" s="255"/>
      <c r="GA20" s="240"/>
      <c r="GB20" s="240"/>
      <c r="GC20" s="240"/>
      <c r="GD20" s="240"/>
      <c r="GE20" s="240"/>
      <c r="GF20" s="240"/>
      <c r="GG20" s="240"/>
      <c r="GH20" s="240"/>
      <c r="GI20" s="240"/>
      <c r="GJ20" s="240"/>
      <c r="GK20" s="256"/>
      <c r="GL20" s="255"/>
      <c r="GM20" s="240"/>
      <c r="GN20" s="240"/>
      <c r="GO20" s="240"/>
      <c r="GP20" s="240"/>
      <c r="GQ20" s="240"/>
      <c r="GR20" s="240"/>
      <c r="GS20" s="240"/>
      <c r="GT20" s="240"/>
      <c r="GU20" s="240"/>
      <c r="GV20" s="240"/>
      <c r="GW20" s="256"/>
      <c r="GX20" s="255"/>
      <c r="GY20" s="240"/>
      <c r="GZ20" s="240"/>
      <c r="HA20" s="240"/>
      <c r="HB20" s="240"/>
      <c r="HC20" s="240"/>
      <c r="HD20" s="240"/>
      <c r="HE20" s="240"/>
      <c r="HF20" s="240"/>
      <c r="HG20" s="240"/>
      <c r="HH20" s="240"/>
      <c r="HI20" s="256"/>
      <c r="HJ20" s="255"/>
      <c r="HK20" s="240"/>
      <c r="HL20" s="240"/>
      <c r="HM20" s="240"/>
      <c r="HN20" s="240"/>
      <c r="HO20" s="240"/>
      <c r="HP20" s="240"/>
      <c r="HQ20" s="240"/>
      <c r="HR20" s="240"/>
      <c r="HS20" s="240"/>
      <c r="HT20" s="240"/>
      <c r="HU20" s="256"/>
      <c r="HV20" s="255"/>
      <c r="HW20" s="240"/>
      <c r="HX20" s="240"/>
      <c r="HY20" s="240"/>
      <c r="HZ20" s="240"/>
      <c r="IA20" s="240"/>
      <c r="IB20" s="240"/>
      <c r="IC20" s="240"/>
      <c r="ID20" s="240"/>
      <c r="IE20" s="240"/>
      <c r="IF20" s="240"/>
      <c r="IG20" s="256"/>
      <c r="IH20" s="255"/>
      <c r="II20" s="240"/>
      <c r="IJ20" s="240"/>
      <c r="IK20" s="240"/>
      <c r="IL20" s="240"/>
      <c r="IM20" s="240"/>
      <c r="IN20" s="240"/>
      <c r="IO20" s="240"/>
      <c r="IP20" s="240"/>
      <c r="IQ20" s="240"/>
      <c r="IR20" s="240"/>
      <c r="IS20" s="256"/>
      <c r="IT20" s="255"/>
      <c r="IU20" s="240"/>
      <c r="IV20" s="240"/>
      <c r="IW20" s="240"/>
      <c r="IX20" s="240"/>
      <c r="IY20" s="240"/>
      <c r="IZ20" s="240"/>
      <c r="JA20" s="240"/>
      <c r="JB20" s="240"/>
      <c r="JC20" s="240"/>
      <c r="JD20" s="240"/>
      <c r="JE20" s="256"/>
      <c r="JF20" s="255"/>
      <c r="JG20" s="240"/>
      <c r="JH20" s="240"/>
      <c r="JI20" s="240"/>
      <c r="JJ20" s="240"/>
      <c r="JK20" s="240"/>
      <c r="JL20" s="240"/>
      <c r="JM20" s="240"/>
      <c r="JN20" s="240"/>
      <c r="JO20" s="240"/>
      <c r="JP20" s="240"/>
      <c r="JQ20" s="256"/>
      <c r="JR20" s="255"/>
      <c r="JS20" s="240"/>
      <c r="JT20" s="240"/>
      <c r="JU20" s="240"/>
      <c r="JV20" s="240"/>
      <c r="JW20" s="240"/>
      <c r="JX20" s="240"/>
      <c r="JY20" s="240"/>
      <c r="JZ20" s="240"/>
      <c r="KA20" s="240"/>
      <c r="KB20" s="240"/>
      <c r="KC20" s="256"/>
      <c r="KD20" s="255"/>
      <c r="KE20" s="240"/>
      <c r="KF20" s="240"/>
      <c r="KG20" s="240"/>
      <c r="KH20" s="240"/>
      <c r="KI20" s="240"/>
      <c r="KJ20" s="240"/>
      <c r="KK20" s="240"/>
      <c r="KL20" s="240"/>
      <c r="KM20" s="240"/>
      <c r="KN20" s="240"/>
      <c r="KO20" s="256"/>
      <c r="KP20" s="255"/>
      <c r="KQ20" s="240"/>
      <c r="KR20" s="240"/>
      <c r="KS20" s="240"/>
      <c r="KT20" s="240"/>
      <c r="KU20" s="240"/>
      <c r="KV20" s="240"/>
      <c r="KW20" s="240"/>
      <c r="KX20" s="240"/>
      <c r="KY20" s="240"/>
      <c r="KZ20" s="240"/>
      <c r="LA20" s="256"/>
      <c r="LB20" s="255"/>
      <c r="LC20" s="240"/>
      <c r="LD20" s="240"/>
      <c r="LE20" s="240"/>
      <c r="LF20" s="240"/>
      <c r="LG20" s="240"/>
      <c r="LH20" s="240"/>
      <c r="LI20" s="240"/>
      <c r="LJ20" s="240"/>
      <c r="LK20" s="240"/>
      <c r="LL20" s="240"/>
      <c r="LM20" s="256"/>
      <c r="LN20" s="255"/>
      <c r="LO20" s="240"/>
      <c r="LP20" s="240"/>
      <c r="LQ20" s="240"/>
      <c r="LR20" s="240"/>
      <c r="LS20" s="240"/>
      <c r="LT20" s="240"/>
      <c r="LU20" s="240"/>
      <c r="LV20" s="240"/>
      <c r="LW20" s="240"/>
      <c r="LX20" s="240"/>
      <c r="LY20" s="256"/>
      <c r="LZ20" s="255"/>
      <c r="MA20" s="240"/>
      <c r="MB20" s="240"/>
      <c r="MC20" s="240"/>
      <c r="MD20" s="240"/>
      <c r="ME20" s="240"/>
      <c r="MF20" s="240"/>
      <c r="MG20" s="240"/>
      <c r="MH20" s="240"/>
      <c r="MI20" s="240"/>
      <c r="MJ20" s="240"/>
      <c r="MK20" s="256"/>
      <c r="ML20" s="255"/>
      <c r="MM20" s="240"/>
      <c r="MN20" s="240"/>
      <c r="MO20" s="240"/>
      <c r="MP20" s="240"/>
      <c r="MQ20" s="240"/>
      <c r="MR20" s="240"/>
      <c r="MS20" s="240"/>
      <c r="MT20" s="240"/>
      <c r="MU20" s="240"/>
      <c r="MV20" s="240"/>
      <c r="MW20" s="256"/>
      <c r="MX20" s="255"/>
      <c r="MY20" s="240"/>
      <c r="MZ20" s="240"/>
      <c r="NA20" s="240"/>
      <c r="NB20" s="240"/>
      <c r="NC20" s="240"/>
      <c r="ND20" s="240"/>
      <c r="NE20" s="240"/>
      <c r="NF20" s="240"/>
      <c r="NG20" s="240"/>
      <c r="NH20" s="240"/>
      <c r="NI20" s="256"/>
      <c r="NJ20" s="255"/>
      <c r="NK20" s="240"/>
      <c r="NL20" s="240"/>
      <c r="NM20" s="240"/>
      <c r="NN20" s="240"/>
      <c r="NO20" s="240"/>
      <c r="NP20" s="240"/>
      <c r="NQ20" s="240"/>
      <c r="NR20" s="240"/>
      <c r="NS20" s="240"/>
      <c r="NT20" s="240"/>
      <c r="NU20" s="256"/>
      <c r="NV20" s="255"/>
      <c r="NW20" s="240"/>
      <c r="NX20" s="240"/>
      <c r="NY20" s="240"/>
      <c r="NZ20" s="240"/>
      <c r="OA20" s="240"/>
      <c r="OB20" s="240"/>
      <c r="OC20" s="240"/>
      <c r="OD20" s="240"/>
      <c r="OE20" s="240"/>
      <c r="OF20" s="240"/>
      <c r="OG20" s="256"/>
      <c r="OH20" s="255"/>
      <c r="OI20" s="240"/>
      <c r="OJ20" s="240"/>
      <c r="OK20" s="240"/>
      <c r="OL20" s="240"/>
      <c r="OM20" s="240"/>
      <c r="ON20" s="240"/>
      <c r="OO20" s="240"/>
      <c r="OP20" s="240"/>
      <c r="OQ20" s="240"/>
      <c r="OR20" s="240"/>
      <c r="OS20" s="256"/>
      <c r="OT20" s="255"/>
      <c r="OU20" s="240"/>
      <c r="OV20" s="240"/>
      <c r="OW20" s="240"/>
      <c r="OX20" s="240"/>
      <c r="OY20" s="240"/>
      <c r="OZ20" s="240"/>
      <c r="PA20" s="240"/>
      <c r="PB20" s="240"/>
      <c r="PC20" s="240"/>
      <c r="PD20" s="240"/>
      <c r="PE20" s="256"/>
      <c r="PF20" s="255"/>
      <c r="PG20" s="240"/>
      <c r="PH20" s="240"/>
      <c r="PI20" s="240"/>
      <c r="PJ20" s="240"/>
      <c r="PK20" s="240"/>
      <c r="PL20" s="240"/>
      <c r="PM20" s="240"/>
      <c r="PN20" s="240"/>
      <c r="PO20" s="240"/>
      <c r="PP20" s="240"/>
      <c r="PQ20" s="256"/>
      <c r="PR20" s="255"/>
      <c r="PS20" s="240"/>
      <c r="PT20" s="240"/>
      <c r="PU20" s="240"/>
      <c r="PV20" s="240"/>
      <c r="PW20" s="240"/>
      <c r="PX20" s="240"/>
      <c r="PY20" s="240"/>
      <c r="PZ20" s="240"/>
      <c r="QA20" s="240"/>
      <c r="QB20" s="240"/>
      <c r="QC20" s="256"/>
      <c r="QD20" s="255"/>
      <c r="QE20" s="240"/>
      <c r="QF20" s="240"/>
      <c r="QG20" s="240"/>
      <c r="QH20" s="240"/>
      <c r="QI20" s="240"/>
      <c r="QJ20" s="240"/>
      <c r="QK20" s="240"/>
      <c r="QL20" s="240"/>
      <c r="QM20" s="240"/>
      <c r="QN20" s="240"/>
      <c r="QO20" s="256"/>
      <c r="QP20" s="255"/>
      <c r="QQ20" s="240"/>
      <c r="QR20" s="240"/>
      <c r="QS20" s="240"/>
      <c r="QT20" s="240"/>
      <c r="QU20" s="240"/>
      <c r="QV20" s="240"/>
      <c r="QW20" s="240"/>
      <c r="QX20" s="240"/>
      <c r="QY20" s="240"/>
      <c r="QZ20" s="240"/>
      <c r="RA20" s="256"/>
      <c r="RB20" s="255"/>
      <c r="RC20" s="240"/>
      <c r="RD20" s="240"/>
      <c r="RE20" s="240"/>
      <c r="RF20" s="240"/>
      <c r="RG20" s="240"/>
      <c r="RH20" s="240"/>
      <c r="RI20" s="240"/>
      <c r="RJ20" s="240"/>
      <c r="RK20" s="240"/>
      <c r="RL20" s="240"/>
      <c r="RM20" s="253"/>
    </row>
    <row r="21" spans="2:481">
      <c r="B21" s="361">
        <f ca="1">OFFSET('Cost &amp; Solution'!$T$50,B2,0,1,1)</f>
        <v>242.5263157894737</v>
      </c>
      <c r="C21" s="362"/>
      <c r="D21" s="362"/>
      <c r="E21" s="362"/>
      <c r="F21" s="362"/>
      <c r="G21" s="362"/>
      <c r="H21" s="362"/>
      <c r="I21" s="362"/>
      <c r="J21" s="362"/>
      <c r="K21" s="362"/>
      <c r="L21" s="362"/>
      <c r="M21" s="363"/>
      <c r="N21" s="361">
        <f ca="1">OFFSET('Cost &amp; Solution'!$T$50,N2,0,1,1)</f>
        <v>242.5263157894737</v>
      </c>
      <c r="O21" s="362"/>
      <c r="P21" s="362"/>
      <c r="Q21" s="362"/>
      <c r="R21" s="362"/>
      <c r="S21" s="362"/>
      <c r="T21" s="362"/>
      <c r="U21" s="362"/>
      <c r="V21" s="362"/>
      <c r="W21" s="362"/>
      <c r="X21" s="362"/>
      <c r="Y21" s="363"/>
      <c r="Z21" s="361" t="str">
        <f ca="1">OFFSET('Cost &amp; Solution'!$T$50,Z2,0,1,1)</f>
        <v/>
      </c>
      <c r="AA21" s="362"/>
      <c r="AB21" s="362"/>
      <c r="AC21" s="362"/>
      <c r="AD21" s="362"/>
      <c r="AE21" s="362"/>
      <c r="AF21" s="362"/>
      <c r="AG21" s="362"/>
      <c r="AH21" s="362"/>
      <c r="AI21" s="362"/>
      <c r="AJ21" s="362"/>
      <c r="AK21" s="363"/>
      <c r="AL21" s="361" t="str">
        <f ca="1">OFFSET('Cost &amp; Solution'!$T$50,AL2,0,1,1)</f>
        <v/>
      </c>
      <c r="AM21" s="362"/>
      <c r="AN21" s="362"/>
      <c r="AO21" s="362"/>
      <c r="AP21" s="362"/>
      <c r="AQ21" s="362"/>
      <c r="AR21" s="362"/>
      <c r="AS21" s="362"/>
      <c r="AT21" s="362"/>
      <c r="AU21" s="362"/>
      <c r="AV21" s="362"/>
      <c r="AW21" s="363"/>
      <c r="AX21" s="361" t="str">
        <f ca="1">OFFSET('Cost &amp; Solution'!$T$50,AX2,0,1,1)</f>
        <v/>
      </c>
      <c r="AY21" s="362"/>
      <c r="AZ21" s="362"/>
      <c r="BA21" s="362"/>
      <c r="BB21" s="362"/>
      <c r="BC21" s="362"/>
      <c r="BD21" s="362"/>
      <c r="BE21" s="362"/>
      <c r="BF21" s="362"/>
      <c r="BG21" s="362"/>
      <c r="BH21" s="362"/>
      <c r="BI21" s="363"/>
      <c r="BJ21" s="361" t="str">
        <f ca="1">OFFSET('Cost &amp; Solution'!$T$50,BJ2,0,1,1)</f>
        <v/>
      </c>
      <c r="BK21" s="362"/>
      <c r="BL21" s="362"/>
      <c r="BM21" s="362"/>
      <c r="BN21" s="362"/>
      <c r="BO21" s="362"/>
      <c r="BP21" s="362"/>
      <c r="BQ21" s="362"/>
      <c r="BR21" s="362"/>
      <c r="BS21" s="362"/>
      <c r="BT21" s="362"/>
      <c r="BU21" s="363"/>
      <c r="BV21" s="361" t="str">
        <f ca="1">OFFSET('Cost &amp; Solution'!$T$50,BV2,0,1,1)</f>
        <v/>
      </c>
      <c r="BW21" s="362"/>
      <c r="BX21" s="362"/>
      <c r="BY21" s="362"/>
      <c r="BZ21" s="362"/>
      <c r="CA21" s="362"/>
      <c r="CB21" s="362"/>
      <c r="CC21" s="362"/>
      <c r="CD21" s="362"/>
      <c r="CE21" s="362"/>
      <c r="CF21" s="362"/>
      <c r="CG21" s="363"/>
      <c r="CH21" s="361" t="str">
        <f ca="1">OFFSET('Cost &amp; Solution'!$T$50,CH2,0,1,1)</f>
        <v/>
      </c>
      <c r="CI21" s="362"/>
      <c r="CJ21" s="362"/>
      <c r="CK21" s="362"/>
      <c r="CL21" s="362"/>
      <c r="CM21" s="362"/>
      <c r="CN21" s="362"/>
      <c r="CO21" s="362"/>
      <c r="CP21" s="362"/>
      <c r="CQ21" s="362"/>
      <c r="CR21" s="362"/>
      <c r="CS21" s="363"/>
      <c r="CT21" s="361" t="str">
        <f ca="1">OFFSET('Cost &amp; Solution'!$T$50,CT2,0,1,1)</f>
        <v/>
      </c>
      <c r="CU21" s="362"/>
      <c r="CV21" s="362"/>
      <c r="CW21" s="362"/>
      <c r="CX21" s="362"/>
      <c r="CY21" s="362"/>
      <c r="CZ21" s="362"/>
      <c r="DA21" s="362"/>
      <c r="DB21" s="362"/>
      <c r="DC21" s="362"/>
      <c r="DD21" s="362"/>
      <c r="DE21" s="363"/>
      <c r="DF21" s="361" t="str">
        <f ca="1">OFFSET('Cost &amp; Solution'!$T$50,DF2,0,1,1)</f>
        <v/>
      </c>
      <c r="DG21" s="362"/>
      <c r="DH21" s="362"/>
      <c r="DI21" s="362"/>
      <c r="DJ21" s="362"/>
      <c r="DK21" s="362"/>
      <c r="DL21" s="362"/>
      <c r="DM21" s="362"/>
      <c r="DN21" s="362"/>
      <c r="DO21" s="362"/>
      <c r="DP21" s="362"/>
      <c r="DQ21" s="363"/>
      <c r="DR21" s="361" t="str">
        <f ca="1">OFFSET('Cost &amp; Solution'!$T$50,DR2,0,1,1)</f>
        <v/>
      </c>
      <c r="DS21" s="362"/>
      <c r="DT21" s="362"/>
      <c r="DU21" s="362"/>
      <c r="DV21" s="362"/>
      <c r="DW21" s="362"/>
      <c r="DX21" s="362"/>
      <c r="DY21" s="362"/>
      <c r="DZ21" s="362"/>
      <c r="EA21" s="362"/>
      <c r="EB21" s="362"/>
      <c r="EC21" s="363"/>
      <c r="ED21" s="361" t="str">
        <f ca="1">OFFSET('Cost &amp; Solution'!$T$50,ED2,0,1,1)</f>
        <v/>
      </c>
      <c r="EE21" s="362"/>
      <c r="EF21" s="362"/>
      <c r="EG21" s="362"/>
      <c r="EH21" s="362"/>
      <c r="EI21" s="362"/>
      <c r="EJ21" s="362"/>
      <c r="EK21" s="362"/>
      <c r="EL21" s="362"/>
      <c r="EM21" s="362"/>
      <c r="EN21" s="362"/>
      <c r="EO21" s="363"/>
      <c r="EP21" s="361" t="str">
        <f ca="1">OFFSET('Cost &amp; Solution'!$T$50,EP2,0,1,1)</f>
        <v/>
      </c>
      <c r="EQ21" s="362"/>
      <c r="ER21" s="362"/>
      <c r="ES21" s="362"/>
      <c r="ET21" s="362"/>
      <c r="EU21" s="362"/>
      <c r="EV21" s="362"/>
      <c r="EW21" s="362"/>
      <c r="EX21" s="362"/>
      <c r="EY21" s="362"/>
      <c r="EZ21" s="362"/>
      <c r="FA21" s="363"/>
      <c r="FB21" s="361" t="str">
        <f ca="1">OFFSET('Cost &amp; Solution'!$T$50,FB2,0,1,1)</f>
        <v/>
      </c>
      <c r="FC21" s="362"/>
      <c r="FD21" s="362"/>
      <c r="FE21" s="362"/>
      <c r="FF21" s="362"/>
      <c r="FG21" s="362"/>
      <c r="FH21" s="362"/>
      <c r="FI21" s="362"/>
      <c r="FJ21" s="362"/>
      <c r="FK21" s="362"/>
      <c r="FL21" s="362"/>
      <c r="FM21" s="363"/>
      <c r="FN21" s="361" t="str">
        <f ca="1">OFFSET('Cost &amp; Solution'!$T$50,FN2,0,1,1)</f>
        <v/>
      </c>
      <c r="FO21" s="362"/>
      <c r="FP21" s="362"/>
      <c r="FQ21" s="362"/>
      <c r="FR21" s="362"/>
      <c r="FS21" s="362"/>
      <c r="FT21" s="362"/>
      <c r="FU21" s="362"/>
      <c r="FV21" s="362"/>
      <c r="FW21" s="362"/>
      <c r="FX21" s="362"/>
      <c r="FY21" s="363"/>
      <c r="FZ21" s="361" t="str">
        <f ca="1">OFFSET('Cost &amp; Solution'!$T$50,FZ2,0,1,1)</f>
        <v/>
      </c>
      <c r="GA21" s="362"/>
      <c r="GB21" s="362"/>
      <c r="GC21" s="362"/>
      <c r="GD21" s="362"/>
      <c r="GE21" s="362"/>
      <c r="GF21" s="362"/>
      <c r="GG21" s="362"/>
      <c r="GH21" s="362"/>
      <c r="GI21" s="362"/>
      <c r="GJ21" s="362"/>
      <c r="GK21" s="363"/>
      <c r="GL21" s="361" t="str">
        <f ca="1">OFFSET('Cost &amp; Solution'!$T$50,GL2,0,1,1)</f>
        <v/>
      </c>
      <c r="GM21" s="362"/>
      <c r="GN21" s="362"/>
      <c r="GO21" s="362"/>
      <c r="GP21" s="362"/>
      <c r="GQ21" s="362"/>
      <c r="GR21" s="362"/>
      <c r="GS21" s="362"/>
      <c r="GT21" s="362"/>
      <c r="GU21" s="362"/>
      <c r="GV21" s="362"/>
      <c r="GW21" s="363"/>
      <c r="GX21" s="361" t="str">
        <f ca="1">OFFSET('Cost &amp; Solution'!$T$50,GX2,0,1,1)</f>
        <v/>
      </c>
      <c r="GY21" s="362"/>
      <c r="GZ21" s="362"/>
      <c r="HA21" s="362"/>
      <c r="HB21" s="362"/>
      <c r="HC21" s="362"/>
      <c r="HD21" s="362"/>
      <c r="HE21" s="362"/>
      <c r="HF21" s="362"/>
      <c r="HG21" s="362"/>
      <c r="HH21" s="362"/>
      <c r="HI21" s="363"/>
      <c r="HJ21" s="361" t="str">
        <f ca="1">OFFSET('Cost &amp; Solution'!$T$50,HJ2,0,1,1)</f>
        <v/>
      </c>
      <c r="HK21" s="362"/>
      <c r="HL21" s="362"/>
      <c r="HM21" s="362"/>
      <c r="HN21" s="362"/>
      <c r="HO21" s="362"/>
      <c r="HP21" s="362"/>
      <c r="HQ21" s="362"/>
      <c r="HR21" s="362"/>
      <c r="HS21" s="362"/>
      <c r="HT21" s="362"/>
      <c r="HU21" s="363"/>
      <c r="HV21" s="361" t="str">
        <f ca="1">OFFSET('Cost &amp; Solution'!$T$50,HV2,0,1,1)</f>
        <v/>
      </c>
      <c r="HW21" s="362"/>
      <c r="HX21" s="362"/>
      <c r="HY21" s="362"/>
      <c r="HZ21" s="362"/>
      <c r="IA21" s="362"/>
      <c r="IB21" s="362"/>
      <c r="IC21" s="362"/>
      <c r="ID21" s="362"/>
      <c r="IE21" s="362"/>
      <c r="IF21" s="362"/>
      <c r="IG21" s="363"/>
      <c r="IH21" s="361" t="str">
        <f ca="1">OFFSET('Cost &amp; Solution'!$T$50,IH2,0,1,1)</f>
        <v/>
      </c>
      <c r="II21" s="362"/>
      <c r="IJ21" s="362"/>
      <c r="IK21" s="362"/>
      <c r="IL21" s="362"/>
      <c r="IM21" s="362"/>
      <c r="IN21" s="362"/>
      <c r="IO21" s="362"/>
      <c r="IP21" s="362"/>
      <c r="IQ21" s="362"/>
      <c r="IR21" s="362"/>
      <c r="IS21" s="363"/>
      <c r="IT21" s="361" t="str">
        <f ca="1">OFFSET('Cost &amp; Solution'!$T$50,IT2,0,1,1)</f>
        <v/>
      </c>
      <c r="IU21" s="362"/>
      <c r="IV21" s="362"/>
      <c r="IW21" s="362"/>
      <c r="IX21" s="362"/>
      <c r="IY21" s="362"/>
      <c r="IZ21" s="362"/>
      <c r="JA21" s="362"/>
      <c r="JB21" s="362"/>
      <c r="JC21" s="362"/>
      <c r="JD21" s="362"/>
      <c r="JE21" s="363"/>
      <c r="JF21" s="361" t="str">
        <f ca="1">OFFSET('Cost &amp; Solution'!$T$50,JF2,0,1,1)</f>
        <v/>
      </c>
      <c r="JG21" s="362"/>
      <c r="JH21" s="362"/>
      <c r="JI21" s="362"/>
      <c r="JJ21" s="362"/>
      <c r="JK21" s="362"/>
      <c r="JL21" s="362"/>
      <c r="JM21" s="362"/>
      <c r="JN21" s="362"/>
      <c r="JO21" s="362"/>
      <c r="JP21" s="362"/>
      <c r="JQ21" s="363"/>
      <c r="JR21" s="361" t="str">
        <f ca="1">OFFSET('Cost &amp; Solution'!$T$50,JR2,0,1,1)</f>
        <v/>
      </c>
      <c r="JS21" s="362"/>
      <c r="JT21" s="362"/>
      <c r="JU21" s="362"/>
      <c r="JV21" s="362"/>
      <c r="JW21" s="362"/>
      <c r="JX21" s="362"/>
      <c r="JY21" s="362"/>
      <c r="JZ21" s="362"/>
      <c r="KA21" s="362"/>
      <c r="KB21" s="362"/>
      <c r="KC21" s="363"/>
      <c r="KD21" s="361" t="str">
        <f ca="1">OFFSET('Cost &amp; Solution'!$T$50,KD2,0,1,1)</f>
        <v/>
      </c>
      <c r="KE21" s="362"/>
      <c r="KF21" s="362"/>
      <c r="KG21" s="362"/>
      <c r="KH21" s="362"/>
      <c r="KI21" s="362"/>
      <c r="KJ21" s="362"/>
      <c r="KK21" s="362"/>
      <c r="KL21" s="362"/>
      <c r="KM21" s="362"/>
      <c r="KN21" s="362"/>
      <c r="KO21" s="363"/>
      <c r="KP21" s="361" t="str">
        <f ca="1">OFFSET('Cost &amp; Solution'!$T$50,KP2,0,1,1)</f>
        <v/>
      </c>
      <c r="KQ21" s="362"/>
      <c r="KR21" s="362"/>
      <c r="KS21" s="362"/>
      <c r="KT21" s="362"/>
      <c r="KU21" s="362"/>
      <c r="KV21" s="362"/>
      <c r="KW21" s="362"/>
      <c r="KX21" s="362"/>
      <c r="KY21" s="362"/>
      <c r="KZ21" s="362"/>
      <c r="LA21" s="363"/>
      <c r="LB21" s="361" t="str">
        <f ca="1">OFFSET('Cost &amp; Solution'!$T$50,LB2,0,1,1)</f>
        <v/>
      </c>
      <c r="LC21" s="362"/>
      <c r="LD21" s="362"/>
      <c r="LE21" s="362"/>
      <c r="LF21" s="362"/>
      <c r="LG21" s="362"/>
      <c r="LH21" s="362"/>
      <c r="LI21" s="362"/>
      <c r="LJ21" s="362"/>
      <c r="LK21" s="362"/>
      <c r="LL21" s="362"/>
      <c r="LM21" s="363"/>
      <c r="LN21" s="361" t="str">
        <f ca="1">OFFSET('Cost &amp; Solution'!$T$50,LN2,0,1,1)</f>
        <v/>
      </c>
      <c r="LO21" s="362"/>
      <c r="LP21" s="362"/>
      <c r="LQ21" s="362"/>
      <c r="LR21" s="362"/>
      <c r="LS21" s="362"/>
      <c r="LT21" s="362"/>
      <c r="LU21" s="362"/>
      <c r="LV21" s="362"/>
      <c r="LW21" s="362"/>
      <c r="LX21" s="362"/>
      <c r="LY21" s="363"/>
      <c r="LZ21" s="361" t="str">
        <f ca="1">OFFSET('Cost &amp; Solution'!$T$50,LZ2,0,1,1)</f>
        <v/>
      </c>
      <c r="MA21" s="362"/>
      <c r="MB21" s="362"/>
      <c r="MC21" s="362"/>
      <c r="MD21" s="362"/>
      <c r="ME21" s="362"/>
      <c r="MF21" s="362"/>
      <c r="MG21" s="362"/>
      <c r="MH21" s="362"/>
      <c r="MI21" s="362"/>
      <c r="MJ21" s="362"/>
      <c r="MK21" s="363"/>
      <c r="ML21" s="361" t="str">
        <f ca="1">OFFSET('Cost &amp; Solution'!$T$50,ML2,0,1,1)</f>
        <v/>
      </c>
      <c r="MM21" s="362"/>
      <c r="MN21" s="362"/>
      <c r="MO21" s="362"/>
      <c r="MP21" s="362"/>
      <c r="MQ21" s="362"/>
      <c r="MR21" s="362"/>
      <c r="MS21" s="362"/>
      <c r="MT21" s="362"/>
      <c r="MU21" s="362"/>
      <c r="MV21" s="362"/>
      <c r="MW21" s="363"/>
      <c r="MX21" s="361" t="str">
        <f ca="1">OFFSET('Cost &amp; Solution'!$T$50,MX2,0,1,1)</f>
        <v/>
      </c>
      <c r="MY21" s="362"/>
      <c r="MZ21" s="362"/>
      <c r="NA21" s="362"/>
      <c r="NB21" s="362"/>
      <c r="NC21" s="362"/>
      <c r="ND21" s="362"/>
      <c r="NE21" s="362"/>
      <c r="NF21" s="362"/>
      <c r="NG21" s="362"/>
      <c r="NH21" s="362"/>
      <c r="NI21" s="363"/>
      <c r="NJ21" s="361" t="str">
        <f ca="1">OFFSET('Cost &amp; Solution'!$T$50,NJ2,0,1,1)</f>
        <v/>
      </c>
      <c r="NK21" s="362"/>
      <c r="NL21" s="362"/>
      <c r="NM21" s="362"/>
      <c r="NN21" s="362"/>
      <c r="NO21" s="362"/>
      <c r="NP21" s="362"/>
      <c r="NQ21" s="362"/>
      <c r="NR21" s="362"/>
      <c r="NS21" s="362"/>
      <c r="NT21" s="362"/>
      <c r="NU21" s="363"/>
      <c r="NV21" s="361" t="str">
        <f ca="1">OFFSET('Cost &amp; Solution'!$T$50,NV2,0,1,1)</f>
        <v/>
      </c>
      <c r="NW21" s="362"/>
      <c r="NX21" s="362"/>
      <c r="NY21" s="362"/>
      <c r="NZ21" s="362"/>
      <c r="OA21" s="362"/>
      <c r="OB21" s="362"/>
      <c r="OC21" s="362"/>
      <c r="OD21" s="362"/>
      <c r="OE21" s="362"/>
      <c r="OF21" s="362"/>
      <c r="OG21" s="363"/>
      <c r="OH21" s="361" t="str">
        <f ca="1">OFFSET('Cost &amp; Solution'!$T$50,OH2,0,1,1)</f>
        <v/>
      </c>
      <c r="OI21" s="362"/>
      <c r="OJ21" s="362"/>
      <c r="OK21" s="362"/>
      <c r="OL21" s="362"/>
      <c r="OM21" s="362"/>
      <c r="ON21" s="362"/>
      <c r="OO21" s="362"/>
      <c r="OP21" s="362"/>
      <c r="OQ21" s="362"/>
      <c r="OR21" s="362"/>
      <c r="OS21" s="363"/>
      <c r="OT21" s="361" t="str">
        <f ca="1">OFFSET('Cost &amp; Solution'!$T$50,OT2,0,1,1)</f>
        <v/>
      </c>
      <c r="OU21" s="362"/>
      <c r="OV21" s="362"/>
      <c r="OW21" s="362"/>
      <c r="OX21" s="362"/>
      <c r="OY21" s="362"/>
      <c r="OZ21" s="362"/>
      <c r="PA21" s="362"/>
      <c r="PB21" s="362"/>
      <c r="PC21" s="362"/>
      <c r="PD21" s="362"/>
      <c r="PE21" s="363"/>
      <c r="PF21" s="361" t="str">
        <f ca="1">OFFSET('Cost &amp; Solution'!$T$50,PF2,0,1,1)</f>
        <v/>
      </c>
      <c r="PG21" s="362"/>
      <c r="PH21" s="362"/>
      <c r="PI21" s="362"/>
      <c r="PJ21" s="362"/>
      <c r="PK21" s="362"/>
      <c r="PL21" s="362"/>
      <c r="PM21" s="362"/>
      <c r="PN21" s="362"/>
      <c r="PO21" s="362"/>
      <c r="PP21" s="362"/>
      <c r="PQ21" s="363"/>
      <c r="PR21" s="361" t="str">
        <f ca="1">OFFSET('Cost &amp; Solution'!$T$50,PR2,0,1,1)</f>
        <v/>
      </c>
      <c r="PS21" s="362"/>
      <c r="PT21" s="362"/>
      <c r="PU21" s="362"/>
      <c r="PV21" s="362"/>
      <c r="PW21" s="362"/>
      <c r="PX21" s="362"/>
      <c r="PY21" s="362"/>
      <c r="PZ21" s="362"/>
      <c r="QA21" s="362"/>
      <c r="QB21" s="362"/>
      <c r="QC21" s="363"/>
      <c r="QD21" s="361" t="str">
        <f ca="1">OFFSET('Cost &amp; Solution'!$T$50,QD2,0,1,1)</f>
        <v/>
      </c>
      <c r="QE21" s="362"/>
      <c r="QF21" s="362"/>
      <c r="QG21" s="362"/>
      <c r="QH21" s="362"/>
      <c r="QI21" s="362"/>
      <c r="QJ21" s="362"/>
      <c r="QK21" s="362"/>
      <c r="QL21" s="362"/>
      <c r="QM21" s="362"/>
      <c r="QN21" s="362"/>
      <c r="QO21" s="363"/>
      <c r="QP21" s="361" t="str">
        <f ca="1">OFFSET('Cost &amp; Solution'!$T$50,QP2,0,1,1)</f>
        <v/>
      </c>
      <c r="QQ21" s="362"/>
      <c r="QR21" s="362"/>
      <c r="QS21" s="362"/>
      <c r="QT21" s="362"/>
      <c r="QU21" s="362"/>
      <c r="QV21" s="362"/>
      <c r="QW21" s="362"/>
      <c r="QX21" s="362"/>
      <c r="QY21" s="362"/>
      <c r="QZ21" s="362"/>
      <c r="RA21" s="363"/>
      <c r="RB21" s="361" t="str">
        <f ca="1">OFFSET('Cost &amp; Solution'!$T$50,RB2,0,1,1)</f>
        <v/>
      </c>
      <c r="RC21" s="362"/>
      <c r="RD21" s="362"/>
      <c r="RE21" s="362"/>
      <c r="RF21" s="362"/>
      <c r="RG21" s="362"/>
      <c r="RH21" s="362"/>
      <c r="RI21" s="362"/>
      <c r="RJ21" s="362"/>
      <c r="RK21" s="362"/>
      <c r="RL21" s="362"/>
      <c r="RM21" s="363"/>
    </row>
    <row r="22" spans="2:481" s="212" customFormat="1" ht="5.25" customHeight="1">
      <c r="B22" s="248"/>
      <c r="C22" s="240"/>
      <c r="D22" s="240"/>
      <c r="E22" s="240"/>
      <c r="F22" s="240"/>
      <c r="G22" s="240"/>
      <c r="H22" s="240"/>
      <c r="I22" s="240"/>
      <c r="J22" s="240"/>
      <c r="K22" s="240"/>
      <c r="L22" s="240"/>
      <c r="M22" s="256"/>
      <c r="N22" s="248"/>
      <c r="O22" s="240"/>
      <c r="P22" s="240"/>
      <c r="Q22" s="240"/>
      <c r="R22" s="240"/>
      <c r="S22" s="240"/>
      <c r="T22" s="240"/>
      <c r="U22" s="240"/>
      <c r="V22" s="240"/>
      <c r="W22" s="240"/>
      <c r="X22" s="240"/>
      <c r="Y22" s="256"/>
      <c r="Z22" s="248"/>
      <c r="AA22" s="240"/>
      <c r="AB22" s="240"/>
      <c r="AC22" s="240"/>
      <c r="AD22" s="240"/>
      <c r="AE22" s="240"/>
      <c r="AF22" s="240"/>
      <c r="AG22" s="240"/>
      <c r="AH22" s="240"/>
      <c r="AI22" s="240"/>
      <c r="AJ22" s="240"/>
      <c r="AK22" s="256"/>
      <c r="AL22" s="248"/>
      <c r="AM22" s="240"/>
      <c r="AN22" s="240"/>
      <c r="AO22" s="240"/>
      <c r="AP22" s="240"/>
      <c r="AQ22" s="240"/>
      <c r="AR22" s="240"/>
      <c r="AS22" s="240"/>
      <c r="AT22" s="240"/>
      <c r="AU22" s="240"/>
      <c r="AV22" s="240"/>
      <c r="AW22" s="256"/>
      <c r="AX22" s="248"/>
      <c r="AY22" s="240"/>
      <c r="AZ22" s="240"/>
      <c r="BA22" s="240"/>
      <c r="BB22" s="240"/>
      <c r="BC22" s="240"/>
      <c r="BD22" s="240"/>
      <c r="BE22" s="240"/>
      <c r="BF22" s="240"/>
      <c r="BG22" s="240"/>
      <c r="BH22" s="240"/>
      <c r="BI22" s="256"/>
      <c r="BJ22" s="248"/>
      <c r="BK22" s="240"/>
      <c r="BL22" s="240"/>
      <c r="BM22" s="240"/>
      <c r="BN22" s="240"/>
      <c r="BO22" s="240"/>
      <c r="BP22" s="240"/>
      <c r="BQ22" s="240"/>
      <c r="BR22" s="240"/>
      <c r="BS22" s="240"/>
      <c r="BT22" s="240"/>
      <c r="BU22" s="256"/>
      <c r="BV22" s="248"/>
      <c r="BW22" s="240"/>
      <c r="BX22" s="240"/>
      <c r="BY22" s="240"/>
      <c r="BZ22" s="240"/>
      <c r="CA22" s="240"/>
      <c r="CB22" s="240"/>
      <c r="CC22" s="240"/>
      <c r="CD22" s="240"/>
      <c r="CE22" s="240"/>
      <c r="CF22" s="240"/>
      <c r="CG22" s="256"/>
      <c r="CH22" s="248"/>
      <c r="CI22" s="240"/>
      <c r="CJ22" s="240"/>
      <c r="CK22" s="240"/>
      <c r="CL22" s="240"/>
      <c r="CM22" s="240"/>
      <c r="CN22" s="240"/>
      <c r="CO22" s="240"/>
      <c r="CP22" s="240"/>
      <c r="CQ22" s="240"/>
      <c r="CR22" s="240"/>
      <c r="CS22" s="256"/>
      <c r="CT22" s="248"/>
      <c r="CU22" s="240"/>
      <c r="CV22" s="240"/>
      <c r="CW22" s="240"/>
      <c r="CX22" s="240"/>
      <c r="CY22" s="240"/>
      <c r="CZ22" s="240"/>
      <c r="DA22" s="240"/>
      <c r="DB22" s="240"/>
      <c r="DC22" s="240"/>
      <c r="DD22" s="240"/>
      <c r="DE22" s="256"/>
      <c r="DF22" s="248"/>
      <c r="DG22" s="240"/>
      <c r="DH22" s="240"/>
      <c r="DI22" s="240"/>
      <c r="DJ22" s="240"/>
      <c r="DK22" s="240"/>
      <c r="DL22" s="240"/>
      <c r="DM22" s="240"/>
      <c r="DN22" s="240"/>
      <c r="DO22" s="240"/>
      <c r="DP22" s="240"/>
      <c r="DQ22" s="256"/>
      <c r="DR22" s="248"/>
      <c r="DS22" s="240"/>
      <c r="DT22" s="240"/>
      <c r="DU22" s="240"/>
      <c r="DV22" s="240"/>
      <c r="DW22" s="240"/>
      <c r="DX22" s="240"/>
      <c r="DY22" s="240"/>
      <c r="DZ22" s="240"/>
      <c r="EA22" s="240"/>
      <c r="EB22" s="240"/>
      <c r="EC22" s="256"/>
      <c r="ED22" s="248"/>
      <c r="EE22" s="240"/>
      <c r="EF22" s="240"/>
      <c r="EG22" s="240"/>
      <c r="EH22" s="240"/>
      <c r="EI22" s="240"/>
      <c r="EJ22" s="240"/>
      <c r="EK22" s="240"/>
      <c r="EL22" s="240"/>
      <c r="EM22" s="240"/>
      <c r="EN22" s="240"/>
      <c r="EO22" s="256"/>
      <c r="EP22" s="248"/>
      <c r="EQ22" s="240"/>
      <c r="ER22" s="240"/>
      <c r="ES22" s="240"/>
      <c r="ET22" s="240"/>
      <c r="EU22" s="240"/>
      <c r="EV22" s="240"/>
      <c r="EW22" s="240"/>
      <c r="EX22" s="240"/>
      <c r="EY22" s="240"/>
      <c r="EZ22" s="240"/>
      <c r="FA22" s="256"/>
      <c r="FB22" s="248"/>
      <c r="FC22" s="240"/>
      <c r="FD22" s="240"/>
      <c r="FE22" s="240"/>
      <c r="FF22" s="240"/>
      <c r="FG22" s="240"/>
      <c r="FH22" s="240"/>
      <c r="FI22" s="240"/>
      <c r="FJ22" s="240"/>
      <c r="FK22" s="240"/>
      <c r="FL22" s="240"/>
      <c r="FM22" s="256"/>
      <c r="FN22" s="248"/>
      <c r="FO22" s="240"/>
      <c r="FP22" s="240"/>
      <c r="FQ22" s="240"/>
      <c r="FR22" s="240"/>
      <c r="FS22" s="240"/>
      <c r="FT22" s="240"/>
      <c r="FU22" s="240"/>
      <c r="FV22" s="240"/>
      <c r="FW22" s="240"/>
      <c r="FX22" s="240"/>
      <c r="FY22" s="256"/>
      <c r="FZ22" s="248"/>
      <c r="GA22" s="240"/>
      <c r="GB22" s="240"/>
      <c r="GC22" s="240"/>
      <c r="GD22" s="240"/>
      <c r="GE22" s="240"/>
      <c r="GF22" s="240"/>
      <c r="GG22" s="240"/>
      <c r="GH22" s="240"/>
      <c r="GI22" s="240"/>
      <c r="GJ22" s="240"/>
      <c r="GK22" s="256"/>
      <c r="GL22" s="248"/>
      <c r="GM22" s="240"/>
      <c r="GN22" s="240"/>
      <c r="GO22" s="240"/>
      <c r="GP22" s="240"/>
      <c r="GQ22" s="240"/>
      <c r="GR22" s="240"/>
      <c r="GS22" s="240"/>
      <c r="GT22" s="240"/>
      <c r="GU22" s="240"/>
      <c r="GV22" s="240"/>
      <c r="GW22" s="256"/>
      <c r="GX22" s="248"/>
      <c r="GY22" s="240"/>
      <c r="GZ22" s="240"/>
      <c r="HA22" s="240"/>
      <c r="HB22" s="240"/>
      <c r="HC22" s="240"/>
      <c r="HD22" s="240"/>
      <c r="HE22" s="240"/>
      <c r="HF22" s="240"/>
      <c r="HG22" s="240"/>
      <c r="HH22" s="240"/>
      <c r="HI22" s="256"/>
      <c r="HJ22" s="248"/>
      <c r="HK22" s="240"/>
      <c r="HL22" s="240"/>
      <c r="HM22" s="240"/>
      <c r="HN22" s="240"/>
      <c r="HO22" s="240"/>
      <c r="HP22" s="240"/>
      <c r="HQ22" s="240"/>
      <c r="HR22" s="240"/>
      <c r="HS22" s="240"/>
      <c r="HT22" s="240"/>
      <c r="HU22" s="256"/>
      <c r="HV22" s="248"/>
      <c r="HW22" s="240"/>
      <c r="HX22" s="240"/>
      <c r="HY22" s="240"/>
      <c r="HZ22" s="240"/>
      <c r="IA22" s="240"/>
      <c r="IB22" s="240"/>
      <c r="IC22" s="240"/>
      <c r="ID22" s="240"/>
      <c r="IE22" s="240"/>
      <c r="IF22" s="240"/>
      <c r="IG22" s="256"/>
      <c r="IH22" s="248"/>
      <c r="II22" s="240"/>
      <c r="IJ22" s="240"/>
      <c r="IK22" s="240"/>
      <c r="IL22" s="240"/>
      <c r="IM22" s="240"/>
      <c r="IN22" s="240"/>
      <c r="IO22" s="240"/>
      <c r="IP22" s="240"/>
      <c r="IQ22" s="240"/>
      <c r="IR22" s="240"/>
      <c r="IS22" s="256"/>
      <c r="IT22" s="248"/>
      <c r="IU22" s="240"/>
      <c r="IV22" s="240"/>
      <c r="IW22" s="240"/>
      <c r="IX22" s="240"/>
      <c r="IY22" s="240"/>
      <c r="IZ22" s="240"/>
      <c r="JA22" s="240"/>
      <c r="JB22" s="240"/>
      <c r="JC22" s="240"/>
      <c r="JD22" s="240"/>
      <c r="JE22" s="256"/>
      <c r="JF22" s="248"/>
      <c r="JG22" s="240"/>
      <c r="JH22" s="240"/>
      <c r="JI22" s="240"/>
      <c r="JJ22" s="240"/>
      <c r="JK22" s="240"/>
      <c r="JL22" s="240"/>
      <c r="JM22" s="240"/>
      <c r="JN22" s="240"/>
      <c r="JO22" s="240"/>
      <c r="JP22" s="240"/>
      <c r="JQ22" s="256"/>
      <c r="JR22" s="248"/>
      <c r="JS22" s="240"/>
      <c r="JT22" s="240"/>
      <c r="JU22" s="240"/>
      <c r="JV22" s="240"/>
      <c r="JW22" s="240"/>
      <c r="JX22" s="240"/>
      <c r="JY22" s="240"/>
      <c r="JZ22" s="240"/>
      <c r="KA22" s="240"/>
      <c r="KB22" s="240"/>
      <c r="KC22" s="256"/>
      <c r="KD22" s="248"/>
      <c r="KE22" s="240"/>
      <c r="KF22" s="240"/>
      <c r="KG22" s="240"/>
      <c r="KH22" s="240"/>
      <c r="KI22" s="240"/>
      <c r="KJ22" s="240"/>
      <c r="KK22" s="240"/>
      <c r="KL22" s="240"/>
      <c r="KM22" s="240"/>
      <c r="KN22" s="240"/>
      <c r="KO22" s="256"/>
      <c r="KP22" s="248"/>
      <c r="KQ22" s="240"/>
      <c r="KR22" s="240"/>
      <c r="KS22" s="240"/>
      <c r="KT22" s="240"/>
      <c r="KU22" s="240"/>
      <c r="KV22" s="240"/>
      <c r="KW22" s="240"/>
      <c r="KX22" s="240"/>
      <c r="KY22" s="240"/>
      <c r="KZ22" s="240"/>
      <c r="LA22" s="256"/>
      <c r="LB22" s="248"/>
      <c r="LC22" s="240"/>
      <c r="LD22" s="240"/>
      <c r="LE22" s="240"/>
      <c r="LF22" s="240"/>
      <c r="LG22" s="240"/>
      <c r="LH22" s="240"/>
      <c r="LI22" s="240"/>
      <c r="LJ22" s="240"/>
      <c r="LK22" s="240"/>
      <c r="LL22" s="240"/>
      <c r="LM22" s="256"/>
      <c r="LN22" s="248"/>
      <c r="LO22" s="240"/>
      <c r="LP22" s="240"/>
      <c r="LQ22" s="240"/>
      <c r="LR22" s="240"/>
      <c r="LS22" s="240"/>
      <c r="LT22" s="240"/>
      <c r="LU22" s="240"/>
      <c r="LV22" s="240"/>
      <c r="LW22" s="240"/>
      <c r="LX22" s="240"/>
      <c r="LY22" s="256"/>
      <c r="LZ22" s="248"/>
      <c r="MA22" s="240"/>
      <c r="MB22" s="240"/>
      <c r="MC22" s="240"/>
      <c r="MD22" s="240"/>
      <c r="ME22" s="240"/>
      <c r="MF22" s="240"/>
      <c r="MG22" s="240"/>
      <c r="MH22" s="240"/>
      <c r="MI22" s="240"/>
      <c r="MJ22" s="240"/>
      <c r="MK22" s="256"/>
      <c r="ML22" s="248"/>
      <c r="MM22" s="240"/>
      <c r="MN22" s="240"/>
      <c r="MO22" s="240"/>
      <c r="MP22" s="240"/>
      <c r="MQ22" s="240"/>
      <c r="MR22" s="240"/>
      <c r="MS22" s="240"/>
      <c r="MT22" s="240"/>
      <c r="MU22" s="240"/>
      <c r="MV22" s="240"/>
      <c r="MW22" s="256"/>
      <c r="MX22" s="248"/>
      <c r="MY22" s="240"/>
      <c r="MZ22" s="240"/>
      <c r="NA22" s="240"/>
      <c r="NB22" s="240"/>
      <c r="NC22" s="240"/>
      <c r="ND22" s="240"/>
      <c r="NE22" s="240"/>
      <c r="NF22" s="240"/>
      <c r="NG22" s="240"/>
      <c r="NH22" s="240"/>
      <c r="NI22" s="256"/>
      <c r="NJ22" s="248"/>
      <c r="NK22" s="240"/>
      <c r="NL22" s="240"/>
      <c r="NM22" s="240"/>
      <c r="NN22" s="240"/>
      <c r="NO22" s="240"/>
      <c r="NP22" s="240"/>
      <c r="NQ22" s="240"/>
      <c r="NR22" s="240"/>
      <c r="NS22" s="240"/>
      <c r="NT22" s="240"/>
      <c r="NU22" s="256"/>
      <c r="NV22" s="248"/>
      <c r="NW22" s="240"/>
      <c r="NX22" s="240"/>
      <c r="NY22" s="240"/>
      <c r="NZ22" s="240"/>
      <c r="OA22" s="240"/>
      <c r="OB22" s="240"/>
      <c r="OC22" s="240"/>
      <c r="OD22" s="240"/>
      <c r="OE22" s="240"/>
      <c r="OF22" s="240"/>
      <c r="OG22" s="256"/>
      <c r="OH22" s="248"/>
      <c r="OI22" s="240"/>
      <c r="OJ22" s="240"/>
      <c r="OK22" s="240"/>
      <c r="OL22" s="240"/>
      <c r="OM22" s="240"/>
      <c r="ON22" s="240"/>
      <c r="OO22" s="240"/>
      <c r="OP22" s="240"/>
      <c r="OQ22" s="240"/>
      <c r="OR22" s="240"/>
      <c r="OS22" s="256"/>
      <c r="OT22" s="248"/>
      <c r="OU22" s="240"/>
      <c r="OV22" s="240"/>
      <c r="OW22" s="240"/>
      <c r="OX22" s="240"/>
      <c r="OY22" s="240"/>
      <c r="OZ22" s="240"/>
      <c r="PA22" s="240"/>
      <c r="PB22" s="240"/>
      <c r="PC22" s="240"/>
      <c r="PD22" s="240"/>
      <c r="PE22" s="256"/>
      <c r="PF22" s="248"/>
      <c r="PG22" s="240"/>
      <c r="PH22" s="240"/>
      <c r="PI22" s="240"/>
      <c r="PJ22" s="240"/>
      <c r="PK22" s="240"/>
      <c r="PL22" s="240"/>
      <c r="PM22" s="240"/>
      <c r="PN22" s="240"/>
      <c r="PO22" s="240"/>
      <c r="PP22" s="240"/>
      <c r="PQ22" s="256"/>
      <c r="PR22" s="248"/>
      <c r="PS22" s="240"/>
      <c r="PT22" s="240"/>
      <c r="PU22" s="240"/>
      <c r="PV22" s="240"/>
      <c r="PW22" s="240"/>
      <c r="PX22" s="240"/>
      <c r="PY22" s="240"/>
      <c r="PZ22" s="240"/>
      <c r="QA22" s="240"/>
      <c r="QB22" s="240"/>
      <c r="QC22" s="256"/>
      <c r="QD22" s="248"/>
      <c r="QE22" s="240"/>
      <c r="QF22" s="240"/>
      <c r="QG22" s="240"/>
      <c r="QH22" s="240"/>
      <c r="QI22" s="240"/>
      <c r="QJ22" s="240"/>
      <c r="QK22" s="240"/>
      <c r="QL22" s="240"/>
      <c r="QM22" s="240"/>
      <c r="QN22" s="240"/>
      <c r="QO22" s="256"/>
      <c r="QP22" s="248"/>
      <c r="QQ22" s="240"/>
      <c r="QR22" s="240"/>
      <c r="QS22" s="240"/>
      <c r="QT22" s="240"/>
      <c r="QU22" s="240"/>
      <c r="QV22" s="240"/>
      <c r="QW22" s="240"/>
      <c r="QX22" s="240"/>
      <c r="QY22" s="240"/>
      <c r="QZ22" s="240"/>
      <c r="RA22" s="256"/>
      <c r="RB22" s="248"/>
      <c r="RC22" s="240"/>
      <c r="RD22" s="240"/>
      <c r="RE22" s="240"/>
      <c r="RF22" s="240"/>
      <c r="RG22" s="240"/>
      <c r="RH22" s="240"/>
      <c r="RI22" s="240"/>
      <c r="RJ22" s="240"/>
      <c r="RK22" s="240"/>
      <c r="RL22" s="240"/>
      <c r="RM22" s="256"/>
    </row>
    <row r="23" spans="2:481" ht="17.25">
      <c r="B23" s="455">
        <f ca="1">IF(B14=list!$C$3,"",Maintenance!$H$15)</f>
        <v>8</v>
      </c>
      <c r="C23" s="456"/>
      <c r="D23" s="456"/>
      <c r="E23" s="457"/>
      <c r="F23" s="457"/>
      <c r="G23" s="458"/>
      <c r="H23" s="451">
        <f ca="1">IFERROR(TRUNC(B23*B9/B11)+1,"")</f>
        <v>176</v>
      </c>
      <c r="I23" s="452"/>
      <c r="J23" s="452"/>
      <c r="K23" s="453"/>
      <c r="L23" s="453"/>
      <c r="M23" s="454"/>
      <c r="N23" s="455">
        <f ca="1">IF(N14=list!$C$3,"",Maintenance!$H$15)</f>
        <v>8</v>
      </c>
      <c r="O23" s="456"/>
      <c r="P23" s="456"/>
      <c r="Q23" s="457"/>
      <c r="R23" s="457"/>
      <c r="S23" s="458"/>
      <c r="T23" s="451">
        <f t="shared" ref="T23" ca="1" si="195">IFERROR(TRUNC(N23*N9/N11)+1,"")</f>
        <v>584</v>
      </c>
      <c r="U23" s="452"/>
      <c r="V23" s="452"/>
      <c r="W23" s="453"/>
      <c r="X23" s="453"/>
      <c r="Y23" s="454"/>
      <c r="Z23" s="455">
        <f ca="1">IF(Z14=list!$C$3,"",Maintenance!$H$15)</f>
        <v>8</v>
      </c>
      <c r="AA23" s="456"/>
      <c r="AB23" s="456"/>
      <c r="AC23" s="457"/>
      <c r="AD23" s="457"/>
      <c r="AE23" s="458"/>
      <c r="AF23" s="451" t="str">
        <f t="shared" ref="AF23" ca="1" si="196">IFERROR(TRUNC(Z23*Z9/Z11)+1,"")</f>
        <v/>
      </c>
      <c r="AG23" s="452"/>
      <c r="AH23" s="452"/>
      <c r="AI23" s="453"/>
      <c r="AJ23" s="453"/>
      <c r="AK23" s="454"/>
      <c r="AL23" s="455">
        <f ca="1">IF(AL14=list!$C$3,"",Maintenance!$H$15)</f>
        <v>8</v>
      </c>
      <c r="AM23" s="456"/>
      <c r="AN23" s="456"/>
      <c r="AO23" s="457"/>
      <c r="AP23" s="457"/>
      <c r="AQ23" s="458"/>
      <c r="AR23" s="451" t="str">
        <f t="shared" ref="AR23" ca="1" si="197">IFERROR(TRUNC(AL23*AL9/AL11)+1,"")</f>
        <v/>
      </c>
      <c r="AS23" s="452"/>
      <c r="AT23" s="452"/>
      <c r="AU23" s="453"/>
      <c r="AV23" s="453"/>
      <c r="AW23" s="454"/>
      <c r="AX23" s="455">
        <f ca="1">IF(AX14=list!$C$3,"",Maintenance!$H$15)</f>
        <v>8</v>
      </c>
      <c r="AY23" s="456"/>
      <c r="AZ23" s="456"/>
      <c r="BA23" s="457"/>
      <c r="BB23" s="457"/>
      <c r="BC23" s="458"/>
      <c r="BD23" s="451" t="str">
        <f t="shared" ref="BD23" ca="1" si="198">IFERROR(TRUNC(AX23*AX9/AX11)+1,"")</f>
        <v/>
      </c>
      <c r="BE23" s="452"/>
      <c r="BF23" s="452"/>
      <c r="BG23" s="453"/>
      <c r="BH23" s="453"/>
      <c r="BI23" s="454"/>
      <c r="BJ23" s="455">
        <f ca="1">IF(BJ14=list!$C$3,"",Maintenance!$H$15)</f>
        <v>8</v>
      </c>
      <c r="BK23" s="456"/>
      <c r="BL23" s="456"/>
      <c r="BM23" s="457"/>
      <c r="BN23" s="457"/>
      <c r="BO23" s="458"/>
      <c r="BP23" s="451" t="str">
        <f t="shared" ref="BP23" ca="1" si="199">IFERROR(TRUNC(BJ23*BJ9/BJ11)+1,"")</f>
        <v/>
      </c>
      <c r="BQ23" s="452"/>
      <c r="BR23" s="452"/>
      <c r="BS23" s="453"/>
      <c r="BT23" s="453"/>
      <c r="BU23" s="454"/>
      <c r="BV23" s="455">
        <f ca="1">IF(BV14=list!$C$3,"",Maintenance!$H$15)</f>
        <v>8</v>
      </c>
      <c r="BW23" s="456"/>
      <c r="BX23" s="456"/>
      <c r="BY23" s="457"/>
      <c r="BZ23" s="457"/>
      <c r="CA23" s="458"/>
      <c r="CB23" s="451" t="str">
        <f t="shared" ref="CB23" ca="1" si="200">IFERROR(TRUNC(BV23*BV9/BV11)+1,"")</f>
        <v/>
      </c>
      <c r="CC23" s="452"/>
      <c r="CD23" s="452"/>
      <c r="CE23" s="453"/>
      <c r="CF23" s="453"/>
      <c r="CG23" s="454"/>
      <c r="CH23" s="455">
        <f ca="1">IF(CH14=list!$C$3,"",Maintenance!$H$15)</f>
        <v>8</v>
      </c>
      <c r="CI23" s="456"/>
      <c r="CJ23" s="456"/>
      <c r="CK23" s="457"/>
      <c r="CL23" s="457"/>
      <c r="CM23" s="458"/>
      <c r="CN23" s="451" t="str">
        <f t="shared" ref="CN23" ca="1" si="201">IFERROR(TRUNC(CH23*CH9/CH11)+1,"")</f>
        <v/>
      </c>
      <c r="CO23" s="452"/>
      <c r="CP23" s="452"/>
      <c r="CQ23" s="453"/>
      <c r="CR23" s="453"/>
      <c r="CS23" s="454"/>
      <c r="CT23" s="455">
        <f ca="1">IF(CT14=list!$C$3,"",Maintenance!$H$15)</f>
        <v>8</v>
      </c>
      <c r="CU23" s="456"/>
      <c r="CV23" s="456"/>
      <c r="CW23" s="457"/>
      <c r="CX23" s="457"/>
      <c r="CY23" s="458"/>
      <c r="CZ23" s="451" t="str">
        <f t="shared" ref="CZ23" ca="1" si="202">IFERROR(TRUNC(CT23*CT9/CT11)+1,"")</f>
        <v/>
      </c>
      <c r="DA23" s="452"/>
      <c r="DB23" s="452"/>
      <c r="DC23" s="453"/>
      <c r="DD23" s="453"/>
      <c r="DE23" s="454"/>
      <c r="DF23" s="455">
        <f ca="1">IF(DF14=list!$C$3,"",Maintenance!$H$15)</f>
        <v>8</v>
      </c>
      <c r="DG23" s="456"/>
      <c r="DH23" s="456"/>
      <c r="DI23" s="457"/>
      <c r="DJ23" s="457"/>
      <c r="DK23" s="458"/>
      <c r="DL23" s="451" t="str">
        <f t="shared" ref="DL23" ca="1" si="203">IFERROR(TRUNC(DF23*DF9/DF11)+1,"")</f>
        <v/>
      </c>
      <c r="DM23" s="452"/>
      <c r="DN23" s="452"/>
      <c r="DO23" s="453"/>
      <c r="DP23" s="453"/>
      <c r="DQ23" s="454"/>
      <c r="DR23" s="455">
        <f ca="1">IF(DR14=list!$C$3,"",Maintenance!$H$15)</f>
        <v>8</v>
      </c>
      <c r="DS23" s="456"/>
      <c r="DT23" s="456"/>
      <c r="DU23" s="457"/>
      <c r="DV23" s="457"/>
      <c r="DW23" s="458"/>
      <c r="DX23" s="451" t="str">
        <f t="shared" ref="DX23" ca="1" si="204">IFERROR(TRUNC(DR23*DR9/DR11)+1,"")</f>
        <v/>
      </c>
      <c r="DY23" s="452"/>
      <c r="DZ23" s="452"/>
      <c r="EA23" s="453"/>
      <c r="EB23" s="453"/>
      <c r="EC23" s="454"/>
      <c r="ED23" s="455">
        <f ca="1">IF(ED14=list!$C$3,"",Maintenance!$H$15)</f>
        <v>8</v>
      </c>
      <c r="EE23" s="456"/>
      <c r="EF23" s="456"/>
      <c r="EG23" s="457"/>
      <c r="EH23" s="457"/>
      <c r="EI23" s="458"/>
      <c r="EJ23" s="451" t="str">
        <f t="shared" ref="EJ23" ca="1" si="205">IFERROR(TRUNC(ED23*ED9/ED11)+1,"")</f>
        <v/>
      </c>
      <c r="EK23" s="452"/>
      <c r="EL23" s="452"/>
      <c r="EM23" s="453"/>
      <c r="EN23" s="453"/>
      <c r="EO23" s="454"/>
      <c r="EP23" s="455">
        <f ca="1">IF(EP14=list!$C$3,"",Maintenance!$H$15)</f>
        <v>8</v>
      </c>
      <c r="EQ23" s="456"/>
      <c r="ER23" s="456"/>
      <c r="ES23" s="457"/>
      <c r="ET23" s="457"/>
      <c r="EU23" s="458"/>
      <c r="EV23" s="451" t="str">
        <f t="shared" ref="EV23" ca="1" si="206">IFERROR(TRUNC(EP23*EP9/EP11)+1,"")</f>
        <v/>
      </c>
      <c r="EW23" s="452"/>
      <c r="EX23" s="452"/>
      <c r="EY23" s="453"/>
      <c r="EZ23" s="453"/>
      <c r="FA23" s="454"/>
      <c r="FB23" s="455">
        <f ca="1">IF(FB14=list!$C$3,"",Maintenance!$H$15)</f>
        <v>8</v>
      </c>
      <c r="FC23" s="456"/>
      <c r="FD23" s="456"/>
      <c r="FE23" s="457"/>
      <c r="FF23" s="457"/>
      <c r="FG23" s="458"/>
      <c r="FH23" s="451" t="str">
        <f t="shared" ref="FH23" ca="1" si="207">IFERROR(TRUNC(FB23*FB9/FB11)+1,"")</f>
        <v/>
      </c>
      <c r="FI23" s="452"/>
      <c r="FJ23" s="452"/>
      <c r="FK23" s="453"/>
      <c r="FL23" s="453"/>
      <c r="FM23" s="454"/>
      <c r="FN23" s="455">
        <f ca="1">IF(FN14=list!$C$3,"",Maintenance!$H$15)</f>
        <v>8</v>
      </c>
      <c r="FO23" s="456"/>
      <c r="FP23" s="456"/>
      <c r="FQ23" s="457"/>
      <c r="FR23" s="457"/>
      <c r="FS23" s="458"/>
      <c r="FT23" s="451" t="str">
        <f t="shared" ref="FT23" ca="1" si="208">IFERROR(TRUNC(FN23*FN9/FN11)+1,"")</f>
        <v/>
      </c>
      <c r="FU23" s="452"/>
      <c r="FV23" s="452"/>
      <c r="FW23" s="453"/>
      <c r="FX23" s="453"/>
      <c r="FY23" s="454"/>
      <c r="FZ23" s="455">
        <f ca="1">IF(FZ14=list!$C$3,"",Maintenance!$H$15)</f>
        <v>8</v>
      </c>
      <c r="GA23" s="456"/>
      <c r="GB23" s="456"/>
      <c r="GC23" s="457"/>
      <c r="GD23" s="457"/>
      <c r="GE23" s="458"/>
      <c r="GF23" s="451" t="str">
        <f t="shared" ref="GF23" ca="1" si="209">IFERROR(TRUNC(FZ23*FZ9/FZ11)+1,"")</f>
        <v/>
      </c>
      <c r="GG23" s="452"/>
      <c r="GH23" s="452"/>
      <c r="GI23" s="453"/>
      <c r="GJ23" s="453"/>
      <c r="GK23" s="454"/>
      <c r="GL23" s="455">
        <f ca="1">IF(GL14=list!$C$3,"",Maintenance!$H$15)</f>
        <v>8</v>
      </c>
      <c r="GM23" s="456"/>
      <c r="GN23" s="456"/>
      <c r="GO23" s="457"/>
      <c r="GP23" s="457"/>
      <c r="GQ23" s="458"/>
      <c r="GR23" s="451" t="str">
        <f t="shared" ref="GR23" ca="1" si="210">IFERROR(TRUNC(GL23*GL9/GL11)+1,"")</f>
        <v/>
      </c>
      <c r="GS23" s="452"/>
      <c r="GT23" s="452"/>
      <c r="GU23" s="453"/>
      <c r="GV23" s="453"/>
      <c r="GW23" s="454"/>
      <c r="GX23" s="455">
        <f ca="1">IF(GX14=list!$C$3,"",Maintenance!$H$15)</f>
        <v>8</v>
      </c>
      <c r="GY23" s="456"/>
      <c r="GZ23" s="456"/>
      <c r="HA23" s="457"/>
      <c r="HB23" s="457"/>
      <c r="HC23" s="458"/>
      <c r="HD23" s="451" t="str">
        <f t="shared" ref="HD23" ca="1" si="211">IFERROR(TRUNC(GX23*GX9/GX11)+1,"")</f>
        <v/>
      </c>
      <c r="HE23" s="452"/>
      <c r="HF23" s="452"/>
      <c r="HG23" s="453"/>
      <c r="HH23" s="453"/>
      <c r="HI23" s="454"/>
      <c r="HJ23" s="455">
        <f ca="1">IF(HJ14=list!$C$3,"",Maintenance!$H$15)</f>
        <v>8</v>
      </c>
      <c r="HK23" s="456"/>
      <c r="HL23" s="456"/>
      <c r="HM23" s="457"/>
      <c r="HN23" s="457"/>
      <c r="HO23" s="458"/>
      <c r="HP23" s="451" t="str">
        <f t="shared" ref="HP23" ca="1" si="212">IFERROR(TRUNC(HJ23*HJ9/HJ11)+1,"")</f>
        <v/>
      </c>
      <c r="HQ23" s="452"/>
      <c r="HR23" s="452"/>
      <c r="HS23" s="453"/>
      <c r="HT23" s="453"/>
      <c r="HU23" s="454"/>
      <c r="HV23" s="455">
        <f ca="1">IF(HV14=list!$C$3,"",Maintenance!$H$15)</f>
        <v>8</v>
      </c>
      <c r="HW23" s="456"/>
      <c r="HX23" s="456"/>
      <c r="HY23" s="457"/>
      <c r="HZ23" s="457"/>
      <c r="IA23" s="458"/>
      <c r="IB23" s="451" t="str">
        <f t="shared" ref="IB23" ca="1" si="213">IFERROR(TRUNC(HV23*HV9/HV11)+1,"")</f>
        <v/>
      </c>
      <c r="IC23" s="452"/>
      <c r="ID23" s="452"/>
      <c r="IE23" s="453"/>
      <c r="IF23" s="453"/>
      <c r="IG23" s="454"/>
      <c r="IH23" s="455">
        <f ca="1">IF(IH14=list!$C$3,"",Maintenance!$H$15)</f>
        <v>8</v>
      </c>
      <c r="II23" s="456"/>
      <c r="IJ23" s="456"/>
      <c r="IK23" s="457"/>
      <c r="IL23" s="457"/>
      <c r="IM23" s="458"/>
      <c r="IN23" s="451" t="str">
        <f t="shared" ref="IN23" ca="1" si="214">IFERROR(TRUNC(IH23*IH9/IH11)+1,"")</f>
        <v/>
      </c>
      <c r="IO23" s="452"/>
      <c r="IP23" s="452"/>
      <c r="IQ23" s="453"/>
      <c r="IR23" s="453"/>
      <c r="IS23" s="454"/>
      <c r="IT23" s="455">
        <f ca="1">IF(IT14=list!$C$3,"",Maintenance!$H$15)</f>
        <v>8</v>
      </c>
      <c r="IU23" s="456"/>
      <c r="IV23" s="456"/>
      <c r="IW23" s="457"/>
      <c r="IX23" s="457"/>
      <c r="IY23" s="458"/>
      <c r="IZ23" s="451" t="str">
        <f t="shared" ref="IZ23" ca="1" si="215">IFERROR(TRUNC(IT23*IT9/IT11)+1,"")</f>
        <v/>
      </c>
      <c r="JA23" s="452"/>
      <c r="JB23" s="452"/>
      <c r="JC23" s="453"/>
      <c r="JD23" s="453"/>
      <c r="JE23" s="454"/>
      <c r="JF23" s="455">
        <f ca="1">IF(JF14=list!$C$3,"",Maintenance!$H$15)</f>
        <v>8</v>
      </c>
      <c r="JG23" s="456"/>
      <c r="JH23" s="456"/>
      <c r="JI23" s="457"/>
      <c r="JJ23" s="457"/>
      <c r="JK23" s="458"/>
      <c r="JL23" s="451" t="str">
        <f t="shared" ref="JL23" ca="1" si="216">IFERROR(TRUNC(JF23*JF9/JF11)+1,"")</f>
        <v/>
      </c>
      <c r="JM23" s="452"/>
      <c r="JN23" s="452"/>
      <c r="JO23" s="453"/>
      <c r="JP23" s="453"/>
      <c r="JQ23" s="454"/>
      <c r="JR23" s="455">
        <f ca="1">IF(JR14=list!$C$3,"",Maintenance!$H$15)</f>
        <v>8</v>
      </c>
      <c r="JS23" s="456"/>
      <c r="JT23" s="456"/>
      <c r="JU23" s="457"/>
      <c r="JV23" s="457"/>
      <c r="JW23" s="458"/>
      <c r="JX23" s="451" t="str">
        <f t="shared" ref="JX23" ca="1" si="217">IFERROR(TRUNC(JR23*JR9/JR11)+1,"")</f>
        <v/>
      </c>
      <c r="JY23" s="452"/>
      <c r="JZ23" s="452"/>
      <c r="KA23" s="453"/>
      <c r="KB23" s="453"/>
      <c r="KC23" s="454"/>
      <c r="KD23" s="455">
        <f ca="1">IF(KD14=list!$C$3,"",Maintenance!$H$15)</f>
        <v>8</v>
      </c>
      <c r="KE23" s="456"/>
      <c r="KF23" s="456"/>
      <c r="KG23" s="457"/>
      <c r="KH23" s="457"/>
      <c r="KI23" s="458"/>
      <c r="KJ23" s="451" t="str">
        <f t="shared" ref="KJ23" ca="1" si="218">IFERROR(TRUNC(KD23*KD9/KD11)+1,"")</f>
        <v/>
      </c>
      <c r="KK23" s="452"/>
      <c r="KL23" s="452"/>
      <c r="KM23" s="453"/>
      <c r="KN23" s="453"/>
      <c r="KO23" s="454"/>
      <c r="KP23" s="455">
        <f ca="1">IF(KP14=list!$C$3,"",Maintenance!$H$15)</f>
        <v>8</v>
      </c>
      <c r="KQ23" s="456"/>
      <c r="KR23" s="456"/>
      <c r="KS23" s="457"/>
      <c r="KT23" s="457"/>
      <c r="KU23" s="458"/>
      <c r="KV23" s="451" t="str">
        <f t="shared" ref="KV23" ca="1" si="219">IFERROR(TRUNC(KP23*KP9/KP11)+1,"")</f>
        <v/>
      </c>
      <c r="KW23" s="452"/>
      <c r="KX23" s="452"/>
      <c r="KY23" s="453"/>
      <c r="KZ23" s="453"/>
      <c r="LA23" s="454"/>
      <c r="LB23" s="455">
        <f ca="1">IF(LB14=list!$C$3,"",Maintenance!$H$15)</f>
        <v>8</v>
      </c>
      <c r="LC23" s="456"/>
      <c r="LD23" s="456"/>
      <c r="LE23" s="457"/>
      <c r="LF23" s="457"/>
      <c r="LG23" s="458"/>
      <c r="LH23" s="451" t="str">
        <f t="shared" ref="LH23" ca="1" si="220">IFERROR(TRUNC(LB23*LB9/LB11)+1,"")</f>
        <v/>
      </c>
      <c r="LI23" s="452"/>
      <c r="LJ23" s="452"/>
      <c r="LK23" s="453"/>
      <c r="LL23" s="453"/>
      <c r="LM23" s="454"/>
      <c r="LN23" s="455">
        <f ca="1">IF(LN14=list!$C$3,"",Maintenance!$H$15)</f>
        <v>8</v>
      </c>
      <c r="LO23" s="456"/>
      <c r="LP23" s="456"/>
      <c r="LQ23" s="457"/>
      <c r="LR23" s="457"/>
      <c r="LS23" s="458"/>
      <c r="LT23" s="451" t="str">
        <f t="shared" ref="LT23" ca="1" si="221">IFERROR(TRUNC(LN23*LN9/LN11)+1,"")</f>
        <v/>
      </c>
      <c r="LU23" s="452"/>
      <c r="LV23" s="452"/>
      <c r="LW23" s="453"/>
      <c r="LX23" s="453"/>
      <c r="LY23" s="454"/>
      <c r="LZ23" s="455">
        <f ca="1">IF(LZ14=list!$C$3,"",Maintenance!$H$15)</f>
        <v>8</v>
      </c>
      <c r="MA23" s="456"/>
      <c r="MB23" s="456"/>
      <c r="MC23" s="457"/>
      <c r="MD23" s="457"/>
      <c r="ME23" s="458"/>
      <c r="MF23" s="451" t="str">
        <f t="shared" ref="MF23" ca="1" si="222">IFERROR(TRUNC(LZ23*LZ9/LZ11)+1,"")</f>
        <v/>
      </c>
      <c r="MG23" s="452"/>
      <c r="MH23" s="452"/>
      <c r="MI23" s="453"/>
      <c r="MJ23" s="453"/>
      <c r="MK23" s="454"/>
      <c r="ML23" s="455">
        <f ca="1">IF(ML14=list!$C$3,"",Maintenance!$H$15)</f>
        <v>8</v>
      </c>
      <c r="MM23" s="456"/>
      <c r="MN23" s="456"/>
      <c r="MO23" s="457"/>
      <c r="MP23" s="457"/>
      <c r="MQ23" s="458"/>
      <c r="MR23" s="451" t="str">
        <f t="shared" ref="MR23" ca="1" si="223">IFERROR(TRUNC(ML23*ML9/ML11)+1,"")</f>
        <v/>
      </c>
      <c r="MS23" s="452"/>
      <c r="MT23" s="452"/>
      <c r="MU23" s="453"/>
      <c r="MV23" s="453"/>
      <c r="MW23" s="454"/>
      <c r="MX23" s="455">
        <f ca="1">IF(MX14=list!$C$3,"",Maintenance!$H$15)</f>
        <v>8</v>
      </c>
      <c r="MY23" s="456"/>
      <c r="MZ23" s="456"/>
      <c r="NA23" s="457"/>
      <c r="NB23" s="457"/>
      <c r="NC23" s="458"/>
      <c r="ND23" s="451" t="str">
        <f t="shared" ref="ND23" ca="1" si="224">IFERROR(TRUNC(MX23*MX9/MX11)+1,"")</f>
        <v/>
      </c>
      <c r="NE23" s="452"/>
      <c r="NF23" s="452"/>
      <c r="NG23" s="453"/>
      <c r="NH23" s="453"/>
      <c r="NI23" s="454"/>
      <c r="NJ23" s="455">
        <f ca="1">IF(NJ14=list!$C$3,"",Maintenance!$H$15)</f>
        <v>8</v>
      </c>
      <c r="NK23" s="456"/>
      <c r="NL23" s="456"/>
      <c r="NM23" s="457"/>
      <c r="NN23" s="457"/>
      <c r="NO23" s="458"/>
      <c r="NP23" s="451" t="str">
        <f t="shared" ref="NP23" ca="1" si="225">IFERROR(TRUNC(NJ23*NJ9/NJ11)+1,"")</f>
        <v/>
      </c>
      <c r="NQ23" s="452"/>
      <c r="NR23" s="452"/>
      <c r="NS23" s="453"/>
      <c r="NT23" s="453"/>
      <c r="NU23" s="454"/>
      <c r="NV23" s="455">
        <f ca="1">IF(NV14=list!$C$3,"",Maintenance!$H$15)</f>
        <v>8</v>
      </c>
      <c r="NW23" s="456"/>
      <c r="NX23" s="456"/>
      <c r="NY23" s="457"/>
      <c r="NZ23" s="457"/>
      <c r="OA23" s="458"/>
      <c r="OB23" s="451" t="str">
        <f t="shared" ref="OB23" ca="1" si="226">IFERROR(TRUNC(NV23*NV9/NV11)+1,"")</f>
        <v/>
      </c>
      <c r="OC23" s="452"/>
      <c r="OD23" s="452"/>
      <c r="OE23" s="453"/>
      <c r="OF23" s="453"/>
      <c r="OG23" s="454"/>
      <c r="OH23" s="455">
        <f ca="1">IF(OH14=list!$C$3,"",Maintenance!$H$15)</f>
        <v>8</v>
      </c>
      <c r="OI23" s="456"/>
      <c r="OJ23" s="456"/>
      <c r="OK23" s="457"/>
      <c r="OL23" s="457"/>
      <c r="OM23" s="458"/>
      <c r="ON23" s="451" t="str">
        <f t="shared" ref="ON23" ca="1" si="227">IFERROR(TRUNC(OH23*OH9/OH11)+1,"")</f>
        <v/>
      </c>
      <c r="OO23" s="452"/>
      <c r="OP23" s="452"/>
      <c r="OQ23" s="453"/>
      <c r="OR23" s="453"/>
      <c r="OS23" s="454"/>
      <c r="OT23" s="455">
        <f ca="1">IF(OT14=list!$C$3,"",Maintenance!$H$15)</f>
        <v>8</v>
      </c>
      <c r="OU23" s="456"/>
      <c r="OV23" s="456"/>
      <c r="OW23" s="457"/>
      <c r="OX23" s="457"/>
      <c r="OY23" s="458"/>
      <c r="OZ23" s="451" t="str">
        <f t="shared" ref="OZ23" ca="1" si="228">IFERROR(TRUNC(OT23*OT9/OT11)+1,"")</f>
        <v/>
      </c>
      <c r="PA23" s="452"/>
      <c r="PB23" s="452"/>
      <c r="PC23" s="453"/>
      <c r="PD23" s="453"/>
      <c r="PE23" s="454"/>
      <c r="PF23" s="455">
        <f ca="1">IF(PF14=list!$C$3,"",Maintenance!$H$15)</f>
        <v>8</v>
      </c>
      <c r="PG23" s="456"/>
      <c r="PH23" s="456"/>
      <c r="PI23" s="457"/>
      <c r="PJ23" s="457"/>
      <c r="PK23" s="458"/>
      <c r="PL23" s="451" t="str">
        <f t="shared" ref="PL23" ca="1" si="229">IFERROR(TRUNC(PF23*PF9/PF11)+1,"")</f>
        <v/>
      </c>
      <c r="PM23" s="452"/>
      <c r="PN23" s="452"/>
      <c r="PO23" s="453"/>
      <c r="PP23" s="453"/>
      <c r="PQ23" s="454"/>
      <c r="PR23" s="455">
        <f ca="1">IF(PR14=list!$C$3,"",Maintenance!$H$15)</f>
        <v>8</v>
      </c>
      <c r="PS23" s="456"/>
      <c r="PT23" s="456"/>
      <c r="PU23" s="457"/>
      <c r="PV23" s="457"/>
      <c r="PW23" s="458"/>
      <c r="PX23" s="451" t="str">
        <f t="shared" ref="PX23" ca="1" si="230">IFERROR(TRUNC(PR23*PR9/PR11)+1,"")</f>
        <v/>
      </c>
      <c r="PY23" s="452"/>
      <c r="PZ23" s="452"/>
      <c r="QA23" s="453"/>
      <c r="QB23" s="453"/>
      <c r="QC23" s="454"/>
      <c r="QD23" s="455">
        <f ca="1">IF(QD14=list!$C$3,"",Maintenance!$H$15)</f>
        <v>8</v>
      </c>
      <c r="QE23" s="456"/>
      <c r="QF23" s="456"/>
      <c r="QG23" s="457"/>
      <c r="QH23" s="457"/>
      <c r="QI23" s="458"/>
      <c r="QJ23" s="451" t="str">
        <f t="shared" ref="QJ23" ca="1" si="231">IFERROR(TRUNC(QD23*QD9/QD11)+1,"")</f>
        <v/>
      </c>
      <c r="QK23" s="452"/>
      <c r="QL23" s="452"/>
      <c r="QM23" s="453"/>
      <c r="QN23" s="453"/>
      <c r="QO23" s="454"/>
      <c r="QP23" s="455">
        <f ca="1">IF(QP14=list!$C$3,"",Maintenance!$H$15)</f>
        <v>8</v>
      </c>
      <c r="QQ23" s="456"/>
      <c r="QR23" s="456"/>
      <c r="QS23" s="457"/>
      <c r="QT23" s="457"/>
      <c r="QU23" s="458"/>
      <c r="QV23" s="451" t="str">
        <f t="shared" ref="QV23" ca="1" si="232">IFERROR(TRUNC(QP23*QP9/QP11)+1,"")</f>
        <v/>
      </c>
      <c r="QW23" s="452"/>
      <c r="QX23" s="452"/>
      <c r="QY23" s="453"/>
      <c r="QZ23" s="453"/>
      <c r="RA23" s="454"/>
      <c r="RB23" s="455">
        <f ca="1">IF(RB14=list!$C$3,"",Maintenance!$H$15)</f>
        <v>8</v>
      </c>
      <c r="RC23" s="456"/>
      <c r="RD23" s="456"/>
      <c r="RE23" s="457"/>
      <c r="RF23" s="457"/>
      <c r="RG23" s="458"/>
      <c r="RH23" s="451" t="str">
        <f t="shared" ref="RH23" ca="1" si="233">IFERROR(TRUNC(RB23*RB9/RB11)+1,"")</f>
        <v/>
      </c>
      <c r="RI23" s="452"/>
      <c r="RJ23" s="452"/>
      <c r="RK23" s="453"/>
      <c r="RL23" s="453"/>
      <c r="RM23" s="454"/>
    </row>
    <row r="24" spans="2:481" s="212" customFormat="1" ht="5.25" customHeight="1">
      <c r="B24" s="248"/>
      <c r="C24" s="240"/>
      <c r="D24" s="240"/>
      <c r="E24" s="240"/>
      <c r="F24" s="240"/>
      <c r="G24" s="240"/>
      <c r="H24" s="240"/>
      <c r="I24" s="240"/>
      <c r="J24" s="240"/>
      <c r="K24" s="240"/>
      <c r="L24" s="240"/>
      <c r="M24" s="256"/>
      <c r="N24" s="248"/>
      <c r="O24" s="240"/>
      <c r="P24" s="240"/>
      <c r="Q24" s="240"/>
      <c r="R24" s="240"/>
      <c r="S24" s="240"/>
      <c r="T24" s="240"/>
      <c r="U24" s="240"/>
      <c r="V24" s="240"/>
      <c r="W24" s="240"/>
      <c r="X24" s="240"/>
      <c r="Y24" s="256"/>
      <c r="Z24" s="248"/>
      <c r="AA24" s="240"/>
      <c r="AB24" s="240"/>
      <c r="AC24" s="240"/>
      <c r="AD24" s="240"/>
      <c r="AE24" s="240"/>
      <c r="AF24" s="240"/>
      <c r="AG24" s="240"/>
      <c r="AH24" s="240"/>
      <c r="AI24" s="240"/>
      <c r="AJ24" s="240"/>
      <c r="AK24" s="256"/>
      <c r="AL24" s="248"/>
      <c r="AM24" s="240"/>
      <c r="AN24" s="240"/>
      <c r="AO24" s="240"/>
      <c r="AP24" s="240"/>
      <c r="AQ24" s="240"/>
      <c r="AR24" s="240"/>
      <c r="AS24" s="240"/>
      <c r="AT24" s="240"/>
      <c r="AU24" s="240"/>
      <c r="AV24" s="240"/>
      <c r="AW24" s="256"/>
      <c r="AX24" s="248"/>
      <c r="AY24" s="240"/>
      <c r="AZ24" s="240"/>
      <c r="BA24" s="240"/>
      <c r="BB24" s="240"/>
      <c r="BC24" s="240"/>
      <c r="BD24" s="240"/>
      <c r="BE24" s="240"/>
      <c r="BF24" s="240"/>
      <c r="BG24" s="240"/>
      <c r="BH24" s="240"/>
      <c r="BI24" s="256"/>
      <c r="BJ24" s="248"/>
      <c r="BK24" s="240"/>
      <c r="BL24" s="240"/>
      <c r="BM24" s="240"/>
      <c r="BN24" s="240"/>
      <c r="BO24" s="240"/>
      <c r="BP24" s="240"/>
      <c r="BQ24" s="240"/>
      <c r="BR24" s="240"/>
      <c r="BS24" s="240"/>
      <c r="BT24" s="240"/>
      <c r="BU24" s="256"/>
      <c r="BV24" s="248"/>
      <c r="BW24" s="240"/>
      <c r="BX24" s="240"/>
      <c r="BY24" s="240"/>
      <c r="BZ24" s="240"/>
      <c r="CA24" s="240"/>
      <c r="CB24" s="240"/>
      <c r="CC24" s="240"/>
      <c r="CD24" s="240"/>
      <c r="CE24" s="240"/>
      <c r="CF24" s="240"/>
      <c r="CG24" s="256"/>
      <c r="CH24" s="248"/>
      <c r="CI24" s="240"/>
      <c r="CJ24" s="240"/>
      <c r="CK24" s="240"/>
      <c r="CL24" s="240"/>
      <c r="CM24" s="240"/>
      <c r="CN24" s="240"/>
      <c r="CO24" s="240"/>
      <c r="CP24" s="240"/>
      <c r="CQ24" s="240"/>
      <c r="CR24" s="240"/>
      <c r="CS24" s="256"/>
      <c r="CT24" s="248"/>
      <c r="CU24" s="240"/>
      <c r="CV24" s="240"/>
      <c r="CW24" s="240"/>
      <c r="CX24" s="240"/>
      <c r="CY24" s="240"/>
      <c r="CZ24" s="240"/>
      <c r="DA24" s="240"/>
      <c r="DB24" s="240"/>
      <c r="DC24" s="240"/>
      <c r="DD24" s="240"/>
      <c r="DE24" s="256"/>
      <c r="DF24" s="248"/>
      <c r="DG24" s="240"/>
      <c r="DH24" s="240"/>
      <c r="DI24" s="240"/>
      <c r="DJ24" s="240"/>
      <c r="DK24" s="240"/>
      <c r="DL24" s="240"/>
      <c r="DM24" s="240"/>
      <c r="DN24" s="240"/>
      <c r="DO24" s="240"/>
      <c r="DP24" s="240"/>
      <c r="DQ24" s="256"/>
      <c r="DR24" s="248"/>
      <c r="DS24" s="240"/>
      <c r="DT24" s="240"/>
      <c r="DU24" s="240"/>
      <c r="DV24" s="240"/>
      <c r="DW24" s="240"/>
      <c r="DX24" s="240"/>
      <c r="DY24" s="240"/>
      <c r="DZ24" s="240"/>
      <c r="EA24" s="240"/>
      <c r="EB24" s="240"/>
      <c r="EC24" s="256"/>
      <c r="ED24" s="248"/>
      <c r="EE24" s="240"/>
      <c r="EF24" s="240"/>
      <c r="EG24" s="240"/>
      <c r="EH24" s="240"/>
      <c r="EI24" s="240"/>
      <c r="EJ24" s="240"/>
      <c r="EK24" s="240"/>
      <c r="EL24" s="240"/>
      <c r="EM24" s="240"/>
      <c r="EN24" s="240"/>
      <c r="EO24" s="256"/>
      <c r="EP24" s="248"/>
      <c r="EQ24" s="240"/>
      <c r="ER24" s="240"/>
      <c r="ES24" s="240"/>
      <c r="ET24" s="240"/>
      <c r="EU24" s="240"/>
      <c r="EV24" s="240"/>
      <c r="EW24" s="240"/>
      <c r="EX24" s="240"/>
      <c r="EY24" s="240"/>
      <c r="EZ24" s="240"/>
      <c r="FA24" s="256"/>
      <c r="FB24" s="248"/>
      <c r="FC24" s="240"/>
      <c r="FD24" s="240"/>
      <c r="FE24" s="240"/>
      <c r="FF24" s="240"/>
      <c r="FG24" s="240"/>
      <c r="FH24" s="240"/>
      <c r="FI24" s="240"/>
      <c r="FJ24" s="240"/>
      <c r="FK24" s="240"/>
      <c r="FL24" s="240"/>
      <c r="FM24" s="256"/>
      <c r="FN24" s="248"/>
      <c r="FO24" s="240"/>
      <c r="FP24" s="240"/>
      <c r="FQ24" s="240"/>
      <c r="FR24" s="240"/>
      <c r="FS24" s="240"/>
      <c r="FT24" s="240"/>
      <c r="FU24" s="240"/>
      <c r="FV24" s="240"/>
      <c r="FW24" s="240"/>
      <c r="FX24" s="240"/>
      <c r="FY24" s="256"/>
      <c r="FZ24" s="248"/>
      <c r="GA24" s="240"/>
      <c r="GB24" s="240"/>
      <c r="GC24" s="240"/>
      <c r="GD24" s="240"/>
      <c r="GE24" s="240"/>
      <c r="GF24" s="240"/>
      <c r="GG24" s="240"/>
      <c r="GH24" s="240"/>
      <c r="GI24" s="240"/>
      <c r="GJ24" s="240"/>
      <c r="GK24" s="256"/>
      <c r="GL24" s="248"/>
      <c r="GM24" s="240"/>
      <c r="GN24" s="240"/>
      <c r="GO24" s="240"/>
      <c r="GP24" s="240"/>
      <c r="GQ24" s="240"/>
      <c r="GR24" s="240"/>
      <c r="GS24" s="240"/>
      <c r="GT24" s="240"/>
      <c r="GU24" s="240"/>
      <c r="GV24" s="240"/>
      <c r="GW24" s="256"/>
      <c r="GX24" s="248"/>
      <c r="GY24" s="240"/>
      <c r="GZ24" s="240"/>
      <c r="HA24" s="240"/>
      <c r="HB24" s="240"/>
      <c r="HC24" s="240"/>
      <c r="HD24" s="240"/>
      <c r="HE24" s="240"/>
      <c r="HF24" s="240"/>
      <c r="HG24" s="240"/>
      <c r="HH24" s="240"/>
      <c r="HI24" s="256"/>
      <c r="HJ24" s="248"/>
      <c r="HK24" s="240"/>
      <c r="HL24" s="240"/>
      <c r="HM24" s="240"/>
      <c r="HN24" s="240"/>
      <c r="HO24" s="240"/>
      <c r="HP24" s="240"/>
      <c r="HQ24" s="240"/>
      <c r="HR24" s="240"/>
      <c r="HS24" s="240"/>
      <c r="HT24" s="240"/>
      <c r="HU24" s="256"/>
      <c r="HV24" s="248"/>
      <c r="HW24" s="240"/>
      <c r="HX24" s="240"/>
      <c r="HY24" s="240"/>
      <c r="HZ24" s="240"/>
      <c r="IA24" s="240"/>
      <c r="IB24" s="240"/>
      <c r="IC24" s="240"/>
      <c r="ID24" s="240"/>
      <c r="IE24" s="240"/>
      <c r="IF24" s="240"/>
      <c r="IG24" s="256"/>
      <c r="IH24" s="248"/>
      <c r="II24" s="240"/>
      <c r="IJ24" s="240"/>
      <c r="IK24" s="240"/>
      <c r="IL24" s="240"/>
      <c r="IM24" s="240"/>
      <c r="IN24" s="240"/>
      <c r="IO24" s="240"/>
      <c r="IP24" s="240"/>
      <c r="IQ24" s="240"/>
      <c r="IR24" s="240"/>
      <c r="IS24" s="256"/>
      <c r="IT24" s="248"/>
      <c r="IU24" s="240"/>
      <c r="IV24" s="240"/>
      <c r="IW24" s="240"/>
      <c r="IX24" s="240"/>
      <c r="IY24" s="240"/>
      <c r="IZ24" s="240"/>
      <c r="JA24" s="240"/>
      <c r="JB24" s="240"/>
      <c r="JC24" s="240"/>
      <c r="JD24" s="240"/>
      <c r="JE24" s="256"/>
      <c r="JF24" s="248"/>
      <c r="JG24" s="240"/>
      <c r="JH24" s="240"/>
      <c r="JI24" s="240"/>
      <c r="JJ24" s="240"/>
      <c r="JK24" s="240"/>
      <c r="JL24" s="240"/>
      <c r="JM24" s="240"/>
      <c r="JN24" s="240"/>
      <c r="JO24" s="240"/>
      <c r="JP24" s="240"/>
      <c r="JQ24" s="256"/>
      <c r="JR24" s="248"/>
      <c r="JS24" s="240"/>
      <c r="JT24" s="240"/>
      <c r="JU24" s="240"/>
      <c r="JV24" s="240"/>
      <c r="JW24" s="240"/>
      <c r="JX24" s="240"/>
      <c r="JY24" s="240"/>
      <c r="JZ24" s="240"/>
      <c r="KA24" s="240"/>
      <c r="KB24" s="240"/>
      <c r="KC24" s="256"/>
      <c r="KD24" s="248"/>
      <c r="KE24" s="240"/>
      <c r="KF24" s="240"/>
      <c r="KG24" s="240"/>
      <c r="KH24" s="240"/>
      <c r="KI24" s="240"/>
      <c r="KJ24" s="240"/>
      <c r="KK24" s="240"/>
      <c r="KL24" s="240"/>
      <c r="KM24" s="240"/>
      <c r="KN24" s="240"/>
      <c r="KO24" s="256"/>
      <c r="KP24" s="248"/>
      <c r="KQ24" s="240"/>
      <c r="KR24" s="240"/>
      <c r="KS24" s="240"/>
      <c r="KT24" s="240"/>
      <c r="KU24" s="240"/>
      <c r="KV24" s="240"/>
      <c r="KW24" s="240"/>
      <c r="KX24" s="240"/>
      <c r="KY24" s="240"/>
      <c r="KZ24" s="240"/>
      <c r="LA24" s="256"/>
      <c r="LB24" s="248"/>
      <c r="LC24" s="240"/>
      <c r="LD24" s="240"/>
      <c r="LE24" s="240"/>
      <c r="LF24" s="240"/>
      <c r="LG24" s="240"/>
      <c r="LH24" s="240"/>
      <c r="LI24" s="240"/>
      <c r="LJ24" s="240"/>
      <c r="LK24" s="240"/>
      <c r="LL24" s="240"/>
      <c r="LM24" s="256"/>
      <c r="LN24" s="248"/>
      <c r="LO24" s="240"/>
      <c r="LP24" s="240"/>
      <c r="LQ24" s="240"/>
      <c r="LR24" s="240"/>
      <c r="LS24" s="240"/>
      <c r="LT24" s="240"/>
      <c r="LU24" s="240"/>
      <c r="LV24" s="240"/>
      <c r="LW24" s="240"/>
      <c r="LX24" s="240"/>
      <c r="LY24" s="256"/>
      <c r="LZ24" s="248"/>
      <c r="MA24" s="240"/>
      <c r="MB24" s="240"/>
      <c r="MC24" s="240"/>
      <c r="MD24" s="240"/>
      <c r="ME24" s="240"/>
      <c r="MF24" s="240"/>
      <c r="MG24" s="240"/>
      <c r="MH24" s="240"/>
      <c r="MI24" s="240"/>
      <c r="MJ24" s="240"/>
      <c r="MK24" s="256"/>
      <c r="ML24" s="248"/>
      <c r="MM24" s="240"/>
      <c r="MN24" s="240"/>
      <c r="MO24" s="240"/>
      <c r="MP24" s="240"/>
      <c r="MQ24" s="240"/>
      <c r="MR24" s="240"/>
      <c r="MS24" s="240"/>
      <c r="MT24" s="240"/>
      <c r="MU24" s="240"/>
      <c r="MV24" s="240"/>
      <c r="MW24" s="256"/>
      <c r="MX24" s="248"/>
      <c r="MY24" s="240"/>
      <c r="MZ24" s="240"/>
      <c r="NA24" s="240"/>
      <c r="NB24" s="240"/>
      <c r="NC24" s="240"/>
      <c r="ND24" s="240"/>
      <c r="NE24" s="240"/>
      <c r="NF24" s="240"/>
      <c r="NG24" s="240"/>
      <c r="NH24" s="240"/>
      <c r="NI24" s="256"/>
      <c r="NJ24" s="248"/>
      <c r="NK24" s="240"/>
      <c r="NL24" s="240"/>
      <c r="NM24" s="240"/>
      <c r="NN24" s="240"/>
      <c r="NO24" s="240"/>
      <c r="NP24" s="240"/>
      <c r="NQ24" s="240"/>
      <c r="NR24" s="240"/>
      <c r="NS24" s="240"/>
      <c r="NT24" s="240"/>
      <c r="NU24" s="256"/>
      <c r="NV24" s="248"/>
      <c r="NW24" s="240"/>
      <c r="NX24" s="240"/>
      <c r="NY24" s="240"/>
      <c r="NZ24" s="240"/>
      <c r="OA24" s="240"/>
      <c r="OB24" s="240"/>
      <c r="OC24" s="240"/>
      <c r="OD24" s="240"/>
      <c r="OE24" s="240"/>
      <c r="OF24" s="240"/>
      <c r="OG24" s="256"/>
      <c r="OH24" s="248"/>
      <c r="OI24" s="240"/>
      <c r="OJ24" s="240"/>
      <c r="OK24" s="240"/>
      <c r="OL24" s="240"/>
      <c r="OM24" s="240"/>
      <c r="ON24" s="240"/>
      <c r="OO24" s="240"/>
      <c r="OP24" s="240"/>
      <c r="OQ24" s="240"/>
      <c r="OR24" s="240"/>
      <c r="OS24" s="256"/>
      <c r="OT24" s="248"/>
      <c r="OU24" s="240"/>
      <c r="OV24" s="240"/>
      <c r="OW24" s="240"/>
      <c r="OX24" s="240"/>
      <c r="OY24" s="240"/>
      <c r="OZ24" s="240"/>
      <c r="PA24" s="240"/>
      <c r="PB24" s="240"/>
      <c r="PC24" s="240"/>
      <c r="PD24" s="240"/>
      <c r="PE24" s="256"/>
      <c r="PF24" s="248"/>
      <c r="PG24" s="240"/>
      <c r="PH24" s="240"/>
      <c r="PI24" s="240"/>
      <c r="PJ24" s="240"/>
      <c r="PK24" s="240"/>
      <c r="PL24" s="240"/>
      <c r="PM24" s="240"/>
      <c r="PN24" s="240"/>
      <c r="PO24" s="240"/>
      <c r="PP24" s="240"/>
      <c r="PQ24" s="256"/>
      <c r="PR24" s="248"/>
      <c r="PS24" s="240"/>
      <c r="PT24" s="240"/>
      <c r="PU24" s="240"/>
      <c r="PV24" s="240"/>
      <c r="PW24" s="240"/>
      <c r="PX24" s="240"/>
      <c r="PY24" s="240"/>
      <c r="PZ24" s="240"/>
      <c r="QA24" s="240"/>
      <c r="QB24" s="240"/>
      <c r="QC24" s="256"/>
      <c r="QD24" s="248"/>
      <c r="QE24" s="240"/>
      <c r="QF24" s="240"/>
      <c r="QG24" s="240"/>
      <c r="QH24" s="240"/>
      <c r="QI24" s="240"/>
      <c r="QJ24" s="240"/>
      <c r="QK24" s="240"/>
      <c r="QL24" s="240"/>
      <c r="QM24" s="240"/>
      <c r="QN24" s="240"/>
      <c r="QO24" s="256"/>
      <c r="QP24" s="248"/>
      <c r="QQ24" s="240"/>
      <c r="QR24" s="240"/>
      <c r="QS24" s="240"/>
      <c r="QT24" s="240"/>
      <c r="QU24" s="240"/>
      <c r="QV24" s="240"/>
      <c r="QW24" s="240"/>
      <c r="QX24" s="240"/>
      <c r="QY24" s="240"/>
      <c r="QZ24" s="240"/>
      <c r="RA24" s="256"/>
      <c r="RB24" s="248"/>
      <c r="RC24" s="240"/>
      <c r="RD24" s="240"/>
      <c r="RE24" s="240"/>
      <c r="RF24" s="240"/>
      <c r="RG24" s="240"/>
      <c r="RH24" s="240"/>
      <c r="RI24" s="240"/>
      <c r="RJ24" s="240"/>
      <c r="RK24" s="240"/>
      <c r="RL24" s="240"/>
      <c r="RM24" s="256"/>
    </row>
    <row r="25" spans="2:481" ht="17.25">
      <c r="B25" s="443">
        <f ca="1">OFFSET('Cost &amp; Solution'!$V$50,B2,0,1,1)</f>
        <v>4</v>
      </c>
      <c r="C25" s="444"/>
      <c r="D25" s="444"/>
      <c r="E25" s="445"/>
      <c r="F25" s="445"/>
      <c r="G25" s="446"/>
      <c r="H25" s="447">
        <f ca="1">IF(B14=list!$C$1,'Container Panel'!$A$61,IF(B14=list!$C$2,'Container Panel'!$A$63,0))</f>
        <v>0.04</v>
      </c>
      <c r="I25" s="448"/>
      <c r="J25" s="448"/>
      <c r="K25" s="449"/>
      <c r="L25" s="449"/>
      <c r="M25" s="450"/>
      <c r="N25" s="443">
        <f ca="1">OFFSET('Cost &amp; Solution'!$V$50,N2,0,1,1)</f>
        <v>4</v>
      </c>
      <c r="O25" s="444"/>
      <c r="P25" s="444"/>
      <c r="Q25" s="445"/>
      <c r="R25" s="445"/>
      <c r="S25" s="446"/>
      <c r="T25" s="447">
        <f ca="1">IF(N14=list!$C$1,'Container Panel'!$A$61,IF(N14=list!$C$2,'Container Panel'!$A$63,0))</f>
        <v>0.04</v>
      </c>
      <c r="U25" s="448"/>
      <c r="V25" s="448"/>
      <c r="W25" s="449"/>
      <c r="X25" s="449"/>
      <c r="Y25" s="450"/>
      <c r="Z25" s="443" t="str">
        <f ca="1">OFFSET('Cost &amp; Solution'!$V$50,Z2,0,1,1)</f>
        <v/>
      </c>
      <c r="AA25" s="444"/>
      <c r="AB25" s="444"/>
      <c r="AC25" s="445"/>
      <c r="AD25" s="445"/>
      <c r="AE25" s="446"/>
      <c r="AF25" s="447">
        <f ca="1">IF(Z14=list!$C$1,'Container Panel'!$A$61,IF(Z14=list!$C$2,'Container Panel'!$A$63,0))</f>
        <v>0</v>
      </c>
      <c r="AG25" s="448"/>
      <c r="AH25" s="448"/>
      <c r="AI25" s="449"/>
      <c r="AJ25" s="449"/>
      <c r="AK25" s="450"/>
      <c r="AL25" s="443" t="str">
        <f ca="1">OFFSET('Cost &amp; Solution'!$V$50,AL2,0,1,1)</f>
        <v/>
      </c>
      <c r="AM25" s="444"/>
      <c r="AN25" s="444"/>
      <c r="AO25" s="445"/>
      <c r="AP25" s="445"/>
      <c r="AQ25" s="446"/>
      <c r="AR25" s="447">
        <f ca="1">IF(AL14=list!$C$1,'Container Panel'!$A$61,IF(AL14=list!$C$2,'Container Panel'!$A$63,0))</f>
        <v>0</v>
      </c>
      <c r="AS25" s="448"/>
      <c r="AT25" s="448"/>
      <c r="AU25" s="449"/>
      <c r="AV25" s="449"/>
      <c r="AW25" s="450"/>
      <c r="AX25" s="443" t="str">
        <f ca="1">OFFSET('Cost &amp; Solution'!$V$50,AX2,0,1,1)</f>
        <v/>
      </c>
      <c r="AY25" s="444"/>
      <c r="AZ25" s="444"/>
      <c r="BA25" s="445"/>
      <c r="BB25" s="445"/>
      <c r="BC25" s="446"/>
      <c r="BD25" s="447">
        <f ca="1">IF(AX14=list!$C$1,'Container Panel'!$A$61,IF(AX14=list!$C$2,'Container Panel'!$A$63,0))</f>
        <v>0</v>
      </c>
      <c r="BE25" s="448"/>
      <c r="BF25" s="448"/>
      <c r="BG25" s="449"/>
      <c r="BH25" s="449"/>
      <c r="BI25" s="450"/>
      <c r="BJ25" s="443" t="str">
        <f ca="1">OFFSET('Cost &amp; Solution'!$V$50,BJ2,0,1,1)</f>
        <v/>
      </c>
      <c r="BK25" s="444"/>
      <c r="BL25" s="444"/>
      <c r="BM25" s="445"/>
      <c r="BN25" s="445"/>
      <c r="BO25" s="446"/>
      <c r="BP25" s="447">
        <f ca="1">IF(BJ14=list!$C$1,'Container Panel'!$A$61,IF(BJ14=list!$C$2,'Container Panel'!$A$63,0))</f>
        <v>0</v>
      </c>
      <c r="BQ25" s="448"/>
      <c r="BR25" s="448"/>
      <c r="BS25" s="449"/>
      <c r="BT25" s="449"/>
      <c r="BU25" s="450"/>
      <c r="BV25" s="443" t="str">
        <f ca="1">OFFSET('Cost &amp; Solution'!$V$50,BV2,0,1,1)</f>
        <v/>
      </c>
      <c r="BW25" s="444"/>
      <c r="BX25" s="444"/>
      <c r="BY25" s="445"/>
      <c r="BZ25" s="445"/>
      <c r="CA25" s="446"/>
      <c r="CB25" s="447">
        <f ca="1">IF(BV14=list!$C$1,'Container Panel'!$A$61,IF(BV14=list!$C$2,'Container Panel'!$A$63,0))</f>
        <v>0</v>
      </c>
      <c r="CC25" s="448"/>
      <c r="CD25" s="448"/>
      <c r="CE25" s="449"/>
      <c r="CF25" s="449"/>
      <c r="CG25" s="450"/>
      <c r="CH25" s="443" t="str">
        <f ca="1">OFFSET('Cost &amp; Solution'!$V$50,CH2,0,1,1)</f>
        <v/>
      </c>
      <c r="CI25" s="444"/>
      <c r="CJ25" s="444"/>
      <c r="CK25" s="445"/>
      <c r="CL25" s="445"/>
      <c r="CM25" s="446"/>
      <c r="CN25" s="447">
        <f ca="1">IF(CH14=list!$C$1,'Container Panel'!$A$61,IF(CH14=list!$C$2,'Container Panel'!$A$63,0))</f>
        <v>0</v>
      </c>
      <c r="CO25" s="448"/>
      <c r="CP25" s="448"/>
      <c r="CQ25" s="449"/>
      <c r="CR25" s="449"/>
      <c r="CS25" s="450"/>
      <c r="CT25" s="443" t="str">
        <f ca="1">OFFSET('Cost &amp; Solution'!$V$50,CT2,0,1,1)</f>
        <v/>
      </c>
      <c r="CU25" s="444"/>
      <c r="CV25" s="444"/>
      <c r="CW25" s="445"/>
      <c r="CX25" s="445"/>
      <c r="CY25" s="446"/>
      <c r="CZ25" s="447">
        <f ca="1">IF(CT14=list!$C$1,'Container Panel'!$A$61,IF(CT14=list!$C$2,'Container Panel'!$A$63,0))</f>
        <v>0</v>
      </c>
      <c r="DA25" s="448"/>
      <c r="DB25" s="448"/>
      <c r="DC25" s="449"/>
      <c r="DD25" s="449"/>
      <c r="DE25" s="450"/>
      <c r="DF25" s="443" t="str">
        <f ca="1">OFFSET('Cost &amp; Solution'!$V$50,DF2,0,1,1)</f>
        <v/>
      </c>
      <c r="DG25" s="444"/>
      <c r="DH25" s="444"/>
      <c r="DI25" s="445"/>
      <c r="DJ25" s="445"/>
      <c r="DK25" s="446"/>
      <c r="DL25" s="447">
        <f ca="1">IF(DF14=list!$C$1,'Container Panel'!$A$61,IF(DF14=list!$C$2,'Container Panel'!$A$63,0))</f>
        <v>0</v>
      </c>
      <c r="DM25" s="448"/>
      <c r="DN25" s="448"/>
      <c r="DO25" s="449"/>
      <c r="DP25" s="449"/>
      <c r="DQ25" s="450"/>
      <c r="DR25" s="443" t="str">
        <f ca="1">OFFSET('Cost &amp; Solution'!$V$50,DR2,0,1,1)</f>
        <v/>
      </c>
      <c r="DS25" s="444"/>
      <c r="DT25" s="444"/>
      <c r="DU25" s="445"/>
      <c r="DV25" s="445"/>
      <c r="DW25" s="446"/>
      <c r="DX25" s="447">
        <f ca="1">IF(DR14=list!$C$1,'Container Panel'!$A$61,IF(DR14=list!$C$2,'Container Panel'!$A$63,0))</f>
        <v>0</v>
      </c>
      <c r="DY25" s="448"/>
      <c r="DZ25" s="448"/>
      <c r="EA25" s="449"/>
      <c r="EB25" s="449"/>
      <c r="EC25" s="450"/>
      <c r="ED25" s="443" t="str">
        <f ca="1">OFFSET('Cost &amp; Solution'!$V$50,ED2,0,1,1)</f>
        <v/>
      </c>
      <c r="EE25" s="444"/>
      <c r="EF25" s="444"/>
      <c r="EG25" s="445"/>
      <c r="EH25" s="445"/>
      <c r="EI25" s="446"/>
      <c r="EJ25" s="447">
        <f ca="1">IF(ED14=list!$C$1,'Container Panel'!$A$61,IF(ED14=list!$C$2,'Container Panel'!$A$63,0))</f>
        <v>0</v>
      </c>
      <c r="EK25" s="448"/>
      <c r="EL25" s="448"/>
      <c r="EM25" s="449"/>
      <c r="EN25" s="449"/>
      <c r="EO25" s="450"/>
      <c r="EP25" s="443" t="str">
        <f ca="1">OFFSET('Cost &amp; Solution'!$V$50,EP2,0,1,1)</f>
        <v/>
      </c>
      <c r="EQ25" s="444"/>
      <c r="ER25" s="444"/>
      <c r="ES25" s="445"/>
      <c r="ET25" s="445"/>
      <c r="EU25" s="446"/>
      <c r="EV25" s="447">
        <f ca="1">IF(EP14=list!$C$1,'Container Panel'!$A$61,IF(EP14=list!$C$2,'Container Panel'!$A$63,0))</f>
        <v>0</v>
      </c>
      <c r="EW25" s="448"/>
      <c r="EX25" s="448"/>
      <c r="EY25" s="449"/>
      <c r="EZ25" s="449"/>
      <c r="FA25" s="450"/>
      <c r="FB25" s="443" t="str">
        <f ca="1">OFFSET('Cost &amp; Solution'!$V$50,FB2,0,1,1)</f>
        <v/>
      </c>
      <c r="FC25" s="444"/>
      <c r="FD25" s="444"/>
      <c r="FE25" s="445"/>
      <c r="FF25" s="445"/>
      <c r="FG25" s="446"/>
      <c r="FH25" s="447">
        <f ca="1">IF(FB14=list!$C$1,'Container Panel'!$A$61,IF(FB14=list!$C$2,'Container Panel'!$A$63,0))</f>
        <v>0</v>
      </c>
      <c r="FI25" s="448"/>
      <c r="FJ25" s="448"/>
      <c r="FK25" s="449"/>
      <c r="FL25" s="449"/>
      <c r="FM25" s="450"/>
      <c r="FN25" s="443" t="str">
        <f ca="1">OFFSET('Cost &amp; Solution'!$V$50,FN2,0,1,1)</f>
        <v/>
      </c>
      <c r="FO25" s="444"/>
      <c r="FP25" s="444"/>
      <c r="FQ25" s="445"/>
      <c r="FR25" s="445"/>
      <c r="FS25" s="446"/>
      <c r="FT25" s="447">
        <f ca="1">IF(FN14=list!$C$1,'Container Panel'!$A$61,IF(FN14=list!$C$2,'Container Panel'!$A$63,0))</f>
        <v>0</v>
      </c>
      <c r="FU25" s="448"/>
      <c r="FV25" s="448"/>
      <c r="FW25" s="449"/>
      <c r="FX25" s="449"/>
      <c r="FY25" s="450"/>
      <c r="FZ25" s="443" t="str">
        <f ca="1">OFFSET('Cost &amp; Solution'!$V$50,FZ2,0,1,1)</f>
        <v/>
      </c>
      <c r="GA25" s="444"/>
      <c r="GB25" s="444"/>
      <c r="GC25" s="445"/>
      <c r="GD25" s="445"/>
      <c r="GE25" s="446"/>
      <c r="GF25" s="447">
        <f ca="1">IF(FZ14=list!$C$1,'Container Panel'!$A$61,IF(FZ14=list!$C$2,'Container Panel'!$A$63,0))</f>
        <v>0</v>
      </c>
      <c r="GG25" s="448"/>
      <c r="GH25" s="448"/>
      <c r="GI25" s="449"/>
      <c r="GJ25" s="449"/>
      <c r="GK25" s="450"/>
      <c r="GL25" s="443" t="str">
        <f ca="1">OFFSET('Cost &amp; Solution'!$V$50,GL2,0,1,1)</f>
        <v/>
      </c>
      <c r="GM25" s="444"/>
      <c r="GN25" s="444"/>
      <c r="GO25" s="445"/>
      <c r="GP25" s="445"/>
      <c r="GQ25" s="446"/>
      <c r="GR25" s="447">
        <f ca="1">IF(GL14=list!$C$1,'Container Panel'!$A$61,IF(GL14=list!$C$2,'Container Panel'!$A$63,0))</f>
        <v>0</v>
      </c>
      <c r="GS25" s="448"/>
      <c r="GT25" s="448"/>
      <c r="GU25" s="449"/>
      <c r="GV25" s="449"/>
      <c r="GW25" s="450"/>
      <c r="GX25" s="443" t="str">
        <f ca="1">OFFSET('Cost &amp; Solution'!$V$50,GX2,0,1,1)</f>
        <v/>
      </c>
      <c r="GY25" s="444"/>
      <c r="GZ25" s="444"/>
      <c r="HA25" s="445"/>
      <c r="HB25" s="445"/>
      <c r="HC25" s="446"/>
      <c r="HD25" s="447">
        <f ca="1">IF(GX14=list!$C$1,'Container Panel'!$A$61,IF(GX14=list!$C$2,'Container Panel'!$A$63,0))</f>
        <v>0</v>
      </c>
      <c r="HE25" s="448"/>
      <c r="HF25" s="448"/>
      <c r="HG25" s="449"/>
      <c r="HH25" s="449"/>
      <c r="HI25" s="450"/>
      <c r="HJ25" s="443" t="str">
        <f ca="1">OFFSET('Cost &amp; Solution'!$V$50,HJ2,0,1,1)</f>
        <v/>
      </c>
      <c r="HK25" s="444"/>
      <c r="HL25" s="444"/>
      <c r="HM25" s="445"/>
      <c r="HN25" s="445"/>
      <c r="HO25" s="446"/>
      <c r="HP25" s="447">
        <f ca="1">IF(HJ14=list!$C$1,'Container Panel'!$A$61,IF(HJ14=list!$C$2,'Container Panel'!$A$63,0))</f>
        <v>0</v>
      </c>
      <c r="HQ25" s="448"/>
      <c r="HR25" s="448"/>
      <c r="HS25" s="449"/>
      <c r="HT25" s="449"/>
      <c r="HU25" s="450"/>
      <c r="HV25" s="443" t="str">
        <f ca="1">OFFSET('Cost &amp; Solution'!$V$50,HV2,0,1,1)</f>
        <v/>
      </c>
      <c r="HW25" s="444"/>
      <c r="HX25" s="444"/>
      <c r="HY25" s="445"/>
      <c r="HZ25" s="445"/>
      <c r="IA25" s="446"/>
      <c r="IB25" s="447">
        <f ca="1">IF(HV14=list!$C$1,'Container Panel'!$A$61,IF(HV14=list!$C$2,'Container Panel'!$A$63,0))</f>
        <v>0</v>
      </c>
      <c r="IC25" s="448"/>
      <c r="ID25" s="448"/>
      <c r="IE25" s="449"/>
      <c r="IF25" s="449"/>
      <c r="IG25" s="450"/>
      <c r="IH25" s="443" t="str">
        <f ca="1">OFFSET('Cost &amp; Solution'!$V$50,IH2,0,1,1)</f>
        <v/>
      </c>
      <c r="II25" s="444"/>
      <c r="IJ25" s="444"/>
      <c r="IK25" s="445"/>
      <c r="IL25" s="445"/>
      <c r="IM25" s="446"/>
      <c r="IN25" s="447">
        <f ca="1">IF(IH14=list!$C$1,'Container Panel'!$A$61,IF(IH14=list!$C$2,'Container Panel'!$A$63,0))</f>
        <v>0</v>
      </c>
      <c r="IO25" s="448"/>
      <c r="IP25" s="448"/>
      <c r="IQ25" s="449"/>
      <c r="IR25" s="449"/>
      <c r="IS25" s="450"/>
      <c r="IT25" s="443" t="str">
        <f ca="1">OFFSET('Cost &amp; Solution'!$V$50,IT2,0,1,1)</f>
        <v/>
      </c>
      <c r="IU25" s="444"/>
      <c r="IV25" s="444"/>
      <c r="IW25" s="445"/>
      <c r="IX25" s="445"/>
      <c r="IY25" s="446"/>
      <c r="IZ25" s="447">
        <f ca="1">IF(IT14=list!$C$1,'Container Panel'!$A$61,IF(IT14=list!$C$2,'Container Panel'!$A$63,0))</f>
        <v>0</v>
      </c>
      <c r="JA25" s="448"/>
      <c r="JB25" s="448"/>
      <c r="JC25" s="449"/>
      <c r="JD25" s="449"/>
      <c r="JE25" s="450"/>
      <c r="JF25" s="443" t="str">
        <f ca="1">OFFSET('Cost &amp; Solution'!$V$50,JF2,0,1,1)</f>
        <v/>
      </c>
      <c r="JG25" s="444"/>
      <c r="JH25" s="444"/>
      <c r="JI25" s="445"/>
      <c r="JJ25" s="445"/>
      <c r="JK25" s="446"/>
      <c r="JL25" s="447">
        <f ca="1">IF(JF14=list!$C$1,'Container Panel'!$A$61,IF(JF14=list!$C$2,'Container Panel'!$A$63,0))</f>
        <v>0</v>
      </c>
      <c r="JM25" s="448"/>
      <c r="JN25" s="448"/>
      <c r="JO25" s="449"/>
      <c r="JP25" s="449"/>
      <c r="JQ25" s="450"/>
      <c r="JR25" s="443" t="str">
        <f ca="1">OFFSET('Cost &amp; Solution'!$V$50,JR2,0,1,1)</f>
        <v/>
      </c>
      <c r="JS25" s="444"/>
      <c r="JT25" s="444"/>
      <c r="JU25" s="445"/>
      <c r="JV25" s="445"/>
      <c r="JW25" s="446"/>
      <c r="JX25" s="447">
        <f ca="1">IF(JR14=list!$C$1,'Container Panel'!$A$61,IF(JR14=list!$C$2,'Container Panel'!$A$63,0))</f>
        <v>0</v>
      </c>
      <c r="JY25" s="448"/>
      <c r="JZ25" s="448"/>
      <c r="KA25" s="449"/>
      <c r="KB25" s="449"/>
      <c r="KC25" s="450"/>
      <c r="KD25" s="443" t="str">
        <f ca="1">OFFSET('Cost &amp; Solution'!$V$50,KD2,0,1,1)</f>
        <v/>
      </c>
      <c r="KE25" s="444"/>
      <c r="KF25" s="444"/>
      <c r="KG25" s="445"/>
      <c r="KH25" s="445"/>
      <c r="KI25" s="446"/>
      <c r="KJ25" s="447">
        <f ca="1">IF(KD14=list!$C$1,'Container Panel'!$A$61,IF(KD14=list!$C$2,'Container Panel'!$A$63,0))</f>
        <v>0</v>
      </c>
      <c r="KK25" s="448"/>
      <c r="KL25" s="448"/>
      <c r="KM25" s="449"/>
      <c r="KN25" s="449"/>
      <c r="KO25" s="450"/>
      <c r="KP25" s="443" t="str">
        <f ca="1">OFFSET('Cost &amp; Solution'!$V$50,KP2,0,1,1)</f>
        <v/>
      </c>
      <c r="KQ25" s="444"/>
      <c r="KR25" s="444"/>
      <c r="KS25" s="445"/>
      <c r="KT25" s="445"/>
      <c r="KU25" s="446"/>
      <c r="KV25" s="447">
        <f ca="1">IF(KP14=list!$C$1,'Container Panel'!$A$61,IF(KP14=list!$C$2,'Container Panel'!$A$63,0))</f>
        <v>0</v>
      </c>
      <c r="KW25" s="448"/>
      <c r="KX25" s="448"/>
      <c r="KY25" s="449"/>
      <c r="KZ25" s="449"/>
      <c r="LA25" s="450"/>
      <c r="LB25" s="443" t="str">
        <f ca="1">OFFSET('Cost &amp; Solution'!$V$50,LB2,0,1,1)</f>
        <v/>
      </c>
      <c r="LC25" s="444"/>
      <c r="LD25" s="444"/>
      <c r="LE25" s="445"/>
      <c r="LF25" s="445"/>
      <c r="LG25" s="446"/>
      <c r="LH25" s="447">
        <f ca="1">IF(LB14=list!$C$1,'Container Panel'!$A$61,IF(LB14=list!$C$2,'Container Panel'!$A$63,0))</f>
        <v>0</v>
      </c>
      <c r="LI25" s="448"/>
      <c r="LJ25" s="448"/>
      <c r="LK25" s="449"/>
      <c r="LL25" s="449"/>
      <c r="LM25" s="450"/>
      <c r="LN25" s="443" t="str">
        <f ca="1">OFFSET('Cost &amp; Solution'!$V$50,LN2,0,1,1)</f>
        <v/>
      </c>
      <c r="LO25" s="444"/>
      <c r="LP25" s="444"/>
      <c r="LQ25" s="445"/>
      <c r="LR25" s="445"/>
      <c r="LS25" s="446"/>
      <c r="LT25" s="447">
        <f ca="1">IF(LN14=list!$C$1,'Container Panel'!$A$61,IF(LN14=list!$C$2,'Container Panel'!$A$63,0))</f>
        <v>0</v>
      </c>
      <c r="LU25" s="448"/>
      <c r="LV25" s="448"/>
      <c r="LW25" s="449"/>
      <c r="LX25" s="449"/>
      <c r="LY25" s="450"/>
      <c r="LZ25" s="443" t="str">
        <f ca="1">OFFSET('Cost &amp; Solution'!$V$50,LZ2,0,1,1)</f>
        <v/>
      </c>
      <c r="MA25" s="444"/>
      <c r="MB25" s="444"/>
      <c r="MC25" s="445"/>
      <c r="MD25" s="445"/>
      <c r="ME25" s="446"/>
      <c r="MF25" s="447">
        <f ca="1">IF(LZ14=list!$C$1,'Container Panel'!$A$61,IF(LZ14=list!$C$2,'Container Panel'!$A$63,0))</f>
        <v>0</v>
      </c>
      <c r="MG25" s="448"/>
      <c r="MH25" s="448"/>
      <c r="MI25" s="449"/>
      <c r="MJ25" s="449"/>
      <c r="MK25" s="450"/>
      <c r="ML25" s="443" t="str">
        <f ca="1">OFFSET('Cost &amp; Solution'!$V$50,ML2,0,1,1)</f>
        <v/>
      </c>
      <c r="MM25" s="444"/>
      <c r="MN25" s="444"/>
      <c r="MO25" s="445"/>
      <c r="MP25" s="445"/>
      <c r="MQ25" s="446"/>
      <c r="MR25" s="447">
        <f ca="1">IF(ML14=list!$C$1,'Container Panel'!$A$61,IF(ML14=list!$C$2,'Container Panel'!$A$63,0))</f>
        <v>0</v>
      </c>
      <c r="MS25" s="448"/>
      <c r="MT25" s="448"/>
      <c r="MU25" s="449"/>
      <c r="MV25" s="449"/>
      <c r="MW25" s="450"/>
      <c r="MX25" s="443" t="str">
        <f ca="1">OFFSET('Cost &amp; Solution'!$V$50,MX2,0,1,1)</f>
        <v/>
      </c>
      <c r="MY25" s="444"/>
      <c r="MZ25" s="444"/>
      <c r="NA25" s="445"/>
      <c r="NB25" s="445"/>
      <c r="NC25" s="446"/>
      <c r="ND25" s="447">
        <f ca="1">IF(MX14=list!$C$1,'Container Panel'!$A$61,IF(MX14=list!$C$2,'Container Panel'!$A$63,0))</f>
        <v>0</v>
      </c>
      <c r="NE25" s="448"/>
      <c r="NF25" s="448"/>
      <c r="NG25" s="449"/>
      <c r="NH25" s="449"/>
      <c r="NI25" s="450"/>
      <c r="NJ25" s="443" t="str">
        <f ca="1">OFFSET('Cost &amp; Solution'!$V$50,NJ2,0,1,1)</f>
        <v/>
      </c>
      <c r="NK25" s="444"/>
      <c r="NL25" s="444"/>
      <c r="NM25" s="445"/>
      <c r="NN25" s="445"/>
      <c r="NO25" s="446"/>
      <c r="NP25" s="447">
        <f ca="1">IF(NJ14=list!$C$1,'Container Panel'!$A$61,IF(NJ14=list!$C$2,'Container Panel'!$A$63,0))</f>
        <v>0</v>
      </c>
      <c r="NQ25" s="448"/>
      <c r="NR25" s="448"/>
      <c r="NS25" s="449"/>
      <c r="NT25" s="449"/>
      <c r="NU25" s="450"/>
      <c r="NV25" s="443" t="str">
        <f ca="1">OFFSET('Cost &amp; Solution'!$V$50,NV2,0,1,1)</f>
        <v/>
      </c>
      <c r="NW25" s="444"/>
      <c r="NX25" s="444"/>
      <c r="NY25" s="445"/>
      <c r="NZ25" s="445"/>
      <c r="OA25" s="446"/>
      <c r="OB25" s="447">
        <f ca="1">IF(NV14=list!$C$1,'Container Panel'!$A$61,IF(NV14=list!$C$2,'Container Panel'!$A$63,0))</f>
        <v>0</v>
      </c>
      <c r="OC25" s="448"/>
      <c r="OD25" s="448"/>
      <c r="OE25" s="449"/>
      <c r="OF25" s="449"/>
      <c r="OG25" s="450"/>
      <c r="OH25" s="443" t="str">
        <f ca="1">OFFSET('Cost &amp; Solution'!$V$50,OH2,0,1,1)</f>
        <v/>
      </c>
      <c r="OI25" s="444"/>
      <c r="OJ25" s="444"/>
      <c r="OK25" s="445"/>
      <c r="OL25" s="445"/>
      <c r="OM25" s="446"/>
      <c r="ON25" s="447">
        <f ca="1">IF(OH14=list!$C$1,'Container Panel'!$A$61,IF(OH14=list!$C$2,'Container Panel'!$A$63,0))</f>
        <v>0</v>
      </c>
      <c r="OO25" s="448"/>
      <c r="OP25" s="448"/>
      <c r="OQ25" s="449"/>
      <c r="OR25" s="449"/>
      <c r="OS25" s="450"/>
      <c r="OT25" s="443" t="str">
        <f ca="1">OFFSET('Cost &amp; Solution'!$V$50,OT2,0,1,1)</f>
        <v/>
      </c>
      <c r="OU25" s="444"/>
      <c r="OV25" s="444"/>
      <c r="OW25" s="445"/>
      <c r="OX25" s="445"/>
      <c r="OY25" s="446"/>
      <c r="OZ25" s="447">
        <f ca="1">IF(OT14=list!$C$1,'Container Panel'!$A$61,IF(OT14=list!$C$2,'Container Panel'!$A$63,0))</f>
        <v>0</v>
      </c>
      <c r="PA25" s="448"/>
      <c r="PB25" s="448"/>
      <c r="PC25" s="449"/>
      <c r="PD25" s="449"/>
      <c r="PE25" s="450"/>
      <c r="PF25" s="443" t="str">
        <f ca="1">OFFSET('Cost &amp; Solution'!$V$50,PF2,0,1,1)</f>
        <v/>
      </c>
      <c r="PG25" s="444"/>
      <c r="PH25" s="444"/>
      <c r="PI25" s="445"/>
      <c r="PJ25" s="445"/>
      <c r="PK25" s="446"/>
      <c r="PL25" s="447">
        <f ca="1">IF(PF14=list!$C$1,'Container Panel'!$A$61,IF(PF14=list!$C$2,'Container Panel'!$A$63,0))</f>
        <v>0</v>
      </c>
      <c r="PM25" s="448"/>
      <c r="PN25" s="448"/>
      <c r="PO25" s="449"/>
      <c r="PP25" s="449"/>
      <c r="PQ25" s="450"/>
      <c r="PR25" s="443" t="str">
        <f ca="1">OFFSET('Cost &amp; Solution'!$V$50,PR2,0,1,1)</f>
        <v/>
      </c>
      <c r="PS25" s="444"/>
      <c r="PT25" s="444"/>
      <c r="PU25" s="445"/>
      <c r="PV25" s="445"/>
      <c r="PW25" s="446"/>
      <c r="PX25" s="447">
        <f ca="1">IF(PR14=list!$C$1,'Container Panel'!$A$61,IF(PR14=list!$C$2,'Container Panel'!$A$63,0))</f>
        <v>0</v>
      </c>
      <c r="PY25" s="448"/>
      <c r="PZ25" s="448"/>
      <c r="QA25" s="449"/>
      <c r="QB25" s="449"/>
      <c r="QC25" s="450"/>
      <c r="QD25" s="443" t="str">
        <f ca="1">OFFSET('Cost &amp; Solution'!$V$50,QD2,0,1,1)</f>
        <v/>
      </c>
      <c r="QE25" s="444"/>
      <c r="QF25" s="444"/>
      <c r="QG25" s="445"/>
      <c r="QH25" s="445"/>
      <c r="QI25" s="446"/>
      <c r="QJ25" s="447">
        <f ca="1">IF(QD14=list!$C$1,'Container Panel'!$A$61,IF(QD14=list!$C$2,'Container Panel'!$A$63,0))</f>
        <v>0</v>
      </c>
      <c r="QK25" s="448"/>
      <c r="QL25" s="448"/>
      <c r="QM25" s="449"/>
      <c r="QN25" s="449"/>
      <c r="QO25" s="450"/>
      <c r="QP25" s="443" t="str">
        <f ca="1">OFFSET('Cost &amp; Solution'!$V$50,QP2,0,1,1)</f>
        <v/>
      </c>
      <c r="QQ25" s="444"/>
      <c r="QR25" s="444"/>
      <c r="QS25" s="445"/>
      <c r="QT25" s="445"/>
      <c r="QU25" s="446"/>
      <c r="QV25" s="447">
        <f ca="1">IF(QP14=list!$C$1,'Container Panel'!$A$61,IF(QP14=list!$C$2,'Container Panel'!$A$63,0))</f>
        <v>0</v>
      </c>
      <c r="QW25" s="448"/>
      <c r="QX25" s="448"/>
      <c r="QY25" s="449"/>
      <c r="QZ25" s="449"/>
      <c r="RA25" s="450"/>
      <c r="RB25" s="443" t="str">
        <f ca="1">OFFSET('Cost &amp; Solution'!$V$50,RB2,0,1,1)</f>
        <v/>
      </c>
      <c r="RC25" s="444"/>
      <c r="RD25" s="444"/>
      <c r="RE25" s="445"/>
      <c r="RF25" s="445"/>
      <c r="RG25" s="446"/>
      <c r="RH25" s="447">
        <f ca="1">IF(RB14=list!$C$1,'Container Panel'!$A$61,IF(RB14=list!$C$2,'Container Panel'!$A$63,0))</f>
        <v>0</v>
      </c>
      <c r="RI25" s="448"/>
      <c r="RJ25" s="448"/>
      <c r="RK25" s="449"/>
      <c r="RL25" s="449"/>
      <c r="RM25" s="450"/>
    </row>
    <row r="26" spans="2:481" s="212" customFormat="1" ht="5.25" customHeight="1" thickBot="1">
      <c r="B26" s="248"/>
      <c r="C26" s="240"/>
      <c r="D26" s="240"/>
      <c r="E26" s="240"/>
      <c r="F26" s="240"/>
      <c r="G26" s="240"/>
      <c r="H26" s="240"/>
      <c r="I26" s="240"/>
      <c r="J26" s="240"/>
      <c r="K26" s="240"/>
      <c r="L26" s="240"/>
      <c r="M26" s="256"/>
      <c r="N26" s="248"/>
      <c r="O26" s="240"/>
      <c r="P26" s="240"/>
      <c r="Q26" s="240"/>
      <c r="R26" s="240"/>
      <c r="S26" s="240"/>
      <c r="T26" s="240"/>
      <c r="U26" s="240"/>
      <c r="V26" s="240"/>
      <c r="W26" s="240"/>
      <c r="X26" s="240"/>
      <c r="Y26" s="256"/>
      <c r="Z26" s="248"/>
      <c r="AA26" s="240"/>
      <c r="AB26" s="240"/>
      <c r="AC26" s="240"/>
      <c r="AD26" s="240"/>
      <c r="AE26" s="240"/>
      <c r="AF26" s="240"/>
      <c r="AG26" s="240"/>
      <c r="AH26" s="240"/>
      <c r="AI26" s="240"/>
      <c r="AJ26" s="240"/>
      <c r="AK26" s="256"/>
      <c r="AL26" s="248"/>
      <c r="AM26" s="240"/>
      <c r="AN26" s="240"/>
      <c r="AO26" s="240"/>
      <c r="AP26" s="240"/>
      <c r="AQ26" s="240"/>
      <c r="AR26" s="240"/>
      <c r="AS26" s="240"/>
      <c r="AT26" s="240"/>
      <c r="AU26" s="240"/>
      <c r="AV26" s="240"/>
      <c r="AW26" s="256"/>
      <c r="AX26" s="248"/>
      <c r="AY26" s="240"/>
      <c r="AZ26" s="240"/>
      <c r="BA26" s="240"/>
      <c r="BB26" s="240"/>
      <c r="BC26" s="240"/>
      <c r="BD26" s="240"/>
      <c r="BE26" s="240"/>
      <c r="BF26" s="240"/>
      <c r="BG26" s="240"/>
      <c r="BH26" s="240"/>
      <c r="BI26" s="256"/>
      <c r="BJ26" s="248"/>
      <c r="BK26" s="240"/>
      <c r="BL26" s="240"/>
      <c r="BM26" s="240"/>
      <c r="BN26" s="240"/>
      <c r="BO26" s="240"/>
      <c r="BP26" s="240"/>
      <c r="BQ26" s="240"/>
      <c r="BR26" s="240"/>
      <c r="BS26" s="240"/>
      <c r="BT26" s="240"/>
      <c r="BU26" s="256"/>
      <c r="BV26" s="248"/>
      <c r="BW26" s="240"/>
      <c r="BX26" s="240"/>
      <c r="BY26" s="240"/>
      <c r="BZ26" s="240"/>
      <c r="CA26" s="240"/>
      <c r="CB26" s="240"/>
      <c r="CC26" s="240"/>
      <c r="CD26" s="240"/>
      <c r="CE26" s="240"/>
      <c r="CF26" s="240"/>
      <c r="CG26" s="256"/>
      <c r="CH26" s="248"/>
      <c r="CI26" s="240"/>
      <c r="CJ26" s="240"/>
      <c r="CK26" s="240"/>
      <c r="CL26" s="240"/>
      <c r="CM26" s="240"/>
      <c r="CN26" s="240"/>
      <c r="CO26" s="240"/>
      <c r="CP26" s="240"/>
      <c r="CQ26" s="240"/>
      <c r="CR26" s="240"/>
      <c r="CS26" s="256"/>
      <c r="CT26" s="248"/>
      <c r="CU26" s="240"/>
      <c r="CV26" s="240"/>
      <c r="CW26" s="240"/>
      <c r="CX26" s="240"/>
      <c r="CY26" s="240"/>
      <c r="CZ26" s="240"/>
      <c r="DA26" s="240"/>
      <c r="DB26" s="240"/>
      <c r="DC26" s="240"/>
      <c r="DD26" s="240"/>
      <c r="DE26" s="256"/>
      <c r="DF26" s="248"/>
      <c r="DG26" s="240"/>
      <c r="DH26" s="240"/>
      <c r="DI26" s="240"/>
      <c r="DJ26" s="240"/>
      <c r="DK26" s="240"/>
      <c r="DL26" s="240"/>
      <c r="DM26" s="240"/>
      <c r="DN26" s="240"/>
      <c r="DO26" s="240"/>
      <c r="DP26" s="240"/>
      <c r="DQ26" s="256"/>
      <c r="DR26" s="248"/>
      <c r="DS26" s="240"/>
      <c r="DT26" s="240"/>
      <c r="DU26" s="240"/>
      <c r="DV26" s="240"/>
      <c r="DW26" s="240"/>
      <c r="DX26" s="240"/>
      <c r="DY26" s="240"/>
      <c r="DZ26" s="240"/>
      <c r="EA26" s="240"/>
      <c r="EB26" s="240"/>
      <c r="EC26" s="256"/>
      <c r="ED26" s="248"/>
      <c r="EE26" s="240"/>
      <c r="EF26" s="240"/>
      <c r="EG26" s="240"/>
      <c r="EH26" s="240"/>
      <c r="EI26" s="240"/>
      <c r="EJ26" s="240"/>
      <c r="EK26" s="240"/>
      <c r="EL26" s="240"/>
      <c r="EM26" s="240"/>
      <c r="EN26" s="240"/>
      <c r="EO26" s="256"/>
      <c r="EP26" s="248"/>
      <c r="EQ26" s="240"/>
      <c r="ER26" s="240"/>
      <c r="ES26" s="240"/>
      <c r="ET26" s="240"/>
      <c r="EU26" s="240"/>
      <c r="EV26" s="240"/>
      <c r="EW26" s="240"/>
      <c r="EX26" s="240"/>
      <c r="EY26" s="240"/>
      <c r="EZ26" s="240"/>
      <c r="FA26" s="256"/>
      <c r="FB26" s="248"/>
      <c r="FC26" s="240"/>
      <c r="FD26" s="240"/>
      <c r="FE26" s="240"/>
      <c r="FF26" s="240"/>
      <c r="FG26" s="240"/>
      <c r="FH26" s="240"/>
      <c r="FI26" s="240"/>
      <c r="FJ26" s="240"/>
      <c r="FK26" s="240"/>
      <c r="FL26" s="240"/>
      <c r="FM26" s="256"/>
      <c r="FN26" s="248"/>
      <c r="FO26" s="240"/>
      <c r="FP26" s="240"/>
      <c r="FQ26" s="240"/>
      <c r="FR26" s="240"/>
      <c r="FS26" s="240"/>
      <c r="FT26" s="240"/>
      <c r="FU26" s="240"/>
      <c r="FV26" s="240"/>
      <c r="FW26" s="240"/>
      <c r="FX26" s="240"/>
      <c r="FY26" s="256"/>
      <c r="FZ26" s="248"/>
      <c r="GA26" s="240"/>
      <c r="GB26" s="240"/>
      <c r="GC26" s="240"/>
      <c r="GD26" s="240"/>
      <c r="GE26" s="240"/>
      <c r="GF26" s="240"/>
      <c r="GG26" s="240"/>
      <c r="GH26" s="240"/>
      <c r="GI26" s="240"/>
      <c r="GJ26" s="240"/>
      <c r="GK26" s="256"/>
      <c r="GL26" s="248"/>
      <c r="GM26" s="240"/>
      <c r="GN26" s="240"/>
      <c r="GO26" s="240"/>
      <c r="GP26" s="240"/>
      <c r="GQ26" s="240"/>
      <c r="GR26" s="240"/>
      <c r="GS26" s="240"/>
      <c r="GT26" s="240"/>
      <c r="GU26" s="240"/>
      <c r="GV26" s="240"/>
      <c r="GW26" s="256"/>
      <c r="GX26" s="248"/>
      <c r="GY26" s="240"/>
      <c r="GZ26" s="240"/>
      <c r="HA26" s="240"/>
      <c r="HB26" s="240"/>
      <c r="HC26" s="240"/>
      <c r="HD26" s="240"/>
      <c r="HE26" s="240"/>
      <c r="HF26" s="240"/>
      <c r="HG26" s="240"/>
      <c r="HH26" s="240"/>
      <c r="HI26" s="256"/>
      <c r="HJ26" s="248"/>
      <c r="HK26" s="240"/>
      <c r="HL26" s="240"/>
      <c r="HM26" s="240"/>
      <c r="HN26" s="240"/>
      <c r="HO26" s="240"/>
      <c r="HP26" s="240"/>
      <c r="HQ26" s="240"/>
      <c r="HR26" s="240"/>
      <c r="HS26" s="240"/>
      <c r="HT26" s="240"/>
      <c r="HU26" s="256"/>
      <c r="HV26" s="248"/>
      <c r="HW26" s="240"/>
      <c r="HX26" s="240"/>
      <c r="HY26" s="240"/>
      <c r="HZ26" s="240"/>
      <c r="IA26" s="240"/>
      <c r="IB26" s="240"/>
      <c r="IC26" s="240"/>
      <c r="ID26" s="240"/>
      <c r="IE26" s="240"/>
      <c r="IF26" s="240"/>
      <c r="IG26" s="256"/>
      <c r="IH26" s="248"/>
      <c r="II26" s="240"/>
      <c r="IJ26" s="240"/>
      <c r="IK26" s="240"/>
      <c r="IL26" s="240"/>
      <c r="IM26" s="240"/>
      <c r="IN26" s="240"/>
      <c r="IO26" s="240"/>
      <c r="IP26" s="240"/>
      <c r="IQ26" s="240"/>
      <c r="IR26" s="240"/>
      <c r="IS26" s="256"/>
      <c r="IT26" s="248"/>
      <c r="IU26" s="240"/>
      <c r="IV26" s="240"/>
      <c r="IW26" s="240"/>
      <c r="IX26" s="240"/>
      <c r="IY26" s="240"/>
      <c r="IZ26" s="240"/>
      <c r="JA26" s="240"/>
      <c r="JB26" s="240"/>
      <c r="JC26" s="240"/>
      <c r="JD26" s="240"/>
      <c r="JE26" s="256"/>
      <c r="JF26" s="248"/>
      <c r="JG26" s="240"/>
      <c r="JH26" s="240"/>
      <c r="JI26" s="240"/>
      <c r="JJ26" s="240"/>
      <c r="JK26" s="240"/>
      <c r="JL26" s="240"/>
      <c r="JM26" s="240"/>
      <c r="JN26" s="240"/>
      <c r="JO26" s="240"/>
      <c r="JP26" s="240"/>
      <c r="JQ26" s="256"/>
      <c r="JR26" s="248"/>
      <c r="JS26" s="240"/>
      <c r="JT26" s="240"/>
      <c r="JU26" s="240"/>
      <c r="JV26" s="240"/>
      <c r="JW26" s="240"/>
      <c r="JX26" s="240"/>
      <c r="JY26" s="240"/>
      <c r="JZ26" s="240"/>
      <c r="KA26" s="240"/>
      <c r="KB26" s="240"/>
      <c r="KC26" s="256"/>
      <c r="KD26" s="248"/>
      <c r="KE26" s="240"/>
      <c r="KF26" s="240"/>
      <c r="KG26" s="240"/>
      <c r="KH26" s="240"/>
      <c r="KI26" s="240"/>
      <c r="KJ26" s="240"/>
      <c r="KK26" s="240"/>
      <c r="KL26" s="240"/>
      <c r="KM26" s="240"/>
      <c r="KN26" s="240"/>
      <c r="KO26" s="256"/>
      <c r="KP26" s="248"/>
      <c r="KQ26" s="240"/>
      <c r="KR26" s="240"/>
      <c r="KS26" s="240"/>
      <c r="KT26" s="240"/>
      <c r="KU26" s="240"/>
      <c r="KV26" s="240"/>
      <c r="KW26" s="240"/>
      <c r="KX26" s="240"/>
      <c r="KY26" s="240"/>
      <c r="KZ26" s="240"/>
      <c r="LA26" s="256"/>
      <c r="LB26" s="248"/>
      <c r="LC26" s="240"/>
      <c r="LD26" s="240"/>
      <c r="LE26" s="240"/>
      <c r="LF26" s="240"/>
      <c r="LG26" s="240"/>
      <c r="LH26" s="240"/>
      <c r="LI26" s="240"/>
      <c r="LJ26" s="240"/>
      <c r="LK26" s="240"/>
      <c r="LL26" s="240"/>
      <c r="LM26" s="256"/>
      <c r="LN26" s="248"/>
      <c r="LO26" s="240"/>
      <c r="LP26" s="240"/>
      <c r="LQ26" s="240"/>
      <c r="LR26" s="240"/>
      <c r="LS26" s="240"/>
      <c r="LT26" s="240"/>
      <c r="LU26" s="240"/>
      <c r="LV26" s="240"/>
      <c r="LW26" s="240"/>
      <c r="LX26" s="240"/>
      <c r="LY26" s="256"/>
      <c r="LZ26" s="248"/>
      <c r="MA26" s="240"/>
      <c r="MB26" s="240"/>
      <c r="MC26" s="240"/>
      <c r="MD26" s="240"/>
      <c r="ME26" s="240"/>
      <c r="MF26" s="240"/>
      <c r="MG26" s="240"/>
      <c r="MH26" s="240"/>
      <c r="MI26" s="240"/>
      <c r="MJ26" s="240"/>
      <c r="MK26" s="256"/>
      <c r="ML26" s="248"/>
      <c r="MM26" s="240"/>
      <c r="MN26" s="240"/>
      <c r="MO26" s="240"/>
      <c r="MP26" s="240"/>
      <c r="MQ26" s="240"/>
      <c r="MR26" s="240"/>
      <c r="MS26" s="240"/>
      <c r="MT26" s="240"/>
      <c r="MU26" s="240"/>
      <c r="MV26" s="240"/>
      <c r="MW26" s="256"/>
      <c r="MX26" s="248"/>
      <c r="MY26" s="240"/>
      <c r="MZ26" s="240"/>
      <c r="NA26" s="240"/>
      <c r="NB26" s="240"/>
      <c r="NC26" s="240"/>
      <c r="ND26" s="240"/>
      <c r="NE26" s="240"/>
      <c r="NF26" s="240"/>
      <c r="NG26" s="240"/>
      <c r="NH26" s="240"/>
      <c r="NI26" s="256"/>
      <c r="NJ26" s="248"/>
      <c r="NK26" s="240"/>
      <c r="NL26" s="240"/>
      <c r="NM26" s="240"/>
      <c r="NN26" s="240"/>
      <c r="NO26" s="240"/>
      <c r="NP26" s="240"/>
      <c r="NQ26" s="240"/>
      <c r="NR26" s="240"/>
      <c r="NS26" s="240"/>
      <c r="NT26" s="240"/>
      <c r="NU26" s="256"/>
      <c r="NV26" s="248"/>
      <c r="NW26" s="240"/>
      <c r="NX26" s="240"/>
      <c r="NY26" s="240"/>
      <c r="NZ26" s="240"/>
      <c r="OA26" s="240"/>
      <c r="OB26" s="240"/>
      <c r="OC26" s="240"/>
      <c r="OD26" s="240"/>
      <c r="OE26" s="240"/>
      <c r="OF26" s="240"/>
      <c r="OG26" s="256"/>
      <c r="OH26" s="248"/>
      <c r="OI26" s="240"/>
      <c r="OJ26" s="240"/>
      <c r="OK26" s="240"/>
      <c r="OL26" s="240"/>
      <c r="OM26" s="240"/>
      <c r="ON26" s="240"/>
      <c r="OO26" s="240"/>
      <c r="OP26" s="240"/>
      <c r="OQ26" s="240"/>
      <c r="OR26" s="240"/>
      <c r="OS26" s="256"/>
      <c r="OT26" s="248"/>
      <c r="OU26" s="240"/>
      <c r="OV26" s="240"/>
      <c r="OW26" s="240"/>
      <c r="OX26" s="240"/>
      <c r="OY26" s="240"/>
      <c r="OZ26" s="240"/>
      <c r="PA26" s="240"/>
      <c r="PB26" s="240"/>
      <c r="PC26" s="240"/>
      <c r="PD26" s="240"/>
      <c r="PE26" s="256"/>
      <c r="PF26" s="248"/>
      <c r="PG26" s="240"/>
      <c r="PH26" s="240"/>
      <c r="PI26" s="240"/>
      <c r="PJ26" s="240"/>
      <c r="PK26" s="240"/>
      <c r="PL26" s="240"/>
      <c r="PM26" s="240"/>
      <c r="PN26" s="240"/>
      <c r="PO26" s="240"/>
      <c r="PP26" s="240"/>
      <c r="PQ26" s="256"/>
      <c r="PR26" s="248"/>
      <c r="PS26" s="240"/>
      <c r="PT26" s="240"/>
      <c r="PU26" s="240"/>
      <c r="PV26" s="240"/>
      <c r="PW26" s="240"/>
      <c r="PX26" s="240"/>
      <c r="PY26" s="240"/>
      <c r="PZ26" s="240"/>
      <c r="QA26" s="240"/>
      <c r="QB26" s="240"/>
      <c r="QC26" s="256"/>
      <c r="QD26" s="248"/>
      <c r="QE26" s="240"/>
      <c r="QF26" s="240"/>
      <c r="QG26" s="240"/>
      <c r="QH26" s="240"/>
      <c r="QI26" s="240"/>
      <c r="QJ26" s="240"/>
      <c r="QK26" s="240"/>
      <c r="QL26" s="240"/>
      <c r="QM26" s="240"/>
      <c r="QN26" s="240"/>
      <c r="QO26" s="256"/>
      <c r="QP26" s="248"/>
      <c r="QQ26" s="240"/>
      <c r="QR26" s="240"/>
      <c r="QS26" s="240"/>
      <c r="QT26" s="240"/>
      <c r="QU26" s="240"/>
      <c r="QV26" s="240"/>
      <c r="QW26" s="240"/>
      <c r="QX26" s="240"/>
      <c r="QY26" s="240"/>
      <c r="QZ26" s="240"/>
      <c r="RA26" s="256"/>
      <c r="RB26" s="248"/>
      <c r="RC26" s="240"/>
      <c r="RD26" s="240"/>
      <c r="RE26" s="240"/>
      <c r="RF26" s="240"/>
      <c r="RG26" s="240"/>
      <c r="RH26" s="240"/>
      <c r="RI26" s="240"/>
      <c r="RJ26" s="240"/>
      <c r="RK26" s="240"/>
      <c r="RL26" s="240"/>
      <c r="RM26" s="256"/>
    </row>
    <row r="27" spans="2:481" ht="17.25" hidden="1" customHeight="1" outlineLevel="1">
      <c r="B27" s="436"/>
      <c r="C27" s="437"/>
      <c r="D27" s="437"/>
      <c r="E27" s="437"/>
      <c r="F27" s="437"/>
      <c r="G27" s="432"/>
      <c r="H27" s="432"/>
      <c r="I27" s="433"/>
      <c r="J27" s="434"/>
      <c r="K27" s="434"/>
      <c r="L27" s="434"/>
      <c r="M27" s="435"/>
      <c r="N27" s="436"/>
      <c r="O27" s="437"/>
      <c r="P27" s="437"/>
      <c r="Q27" s="437"/>
      <c r="R27" s="437"/>
      <c r="S27" s="432"/>
      <c r="T27" s="432"/>
      <c r="U27" s="433"/>
      <c r="V27" s="434"/>
      <c r="W27" s="434"/>
      <c r="X27" s="434"/>
      <c r="Y27" s="435"/>
      <c r="Z27" s="436"/>
      <c r="AA27" s="437"/>
      <c r="AB27" s="437"/>
      <c r="AC27" s="437"/>
      <c r="AD27" s="437"/>
      <c r="AE27" s="432"/>
      <c r="AF27" s="432"/>
      <c r="AG27" s="433"/>
      <c r="AH27" s="434"/>
      <c r="AI27" s="434"/>
      <c r="AJ27" s="434"/>
      <c r="AK27" s="435"/>
      <c r="AL27" s="436"/>
      <c r="AM27" s="437"/>
      <c r="AN27" s="437"/>
      <c r="AO27" s="437"/>
      <c r="AP27" s="437"/>
      <c r="AQ27" s="432"/>
      <c r="AR27" s="432"/>
      <c r="AS27" s="433"/>
      <c r="AT27" s="434"/>
      <c r="AU27" s="434"/>
      <c r="AV27" s="434"/>
      <c r="AW27" s="435"/>
      <c r="AX27" s="436"/>
      <c r="AY27" s="437"/>
      <c r="AZ27" s="437"/>
      <c r="BA27" s="437"/>
      <c r="BB27" s="437"/>
      <c r="BC27" s="432"/>
      <c r="BD27" s="432"/>
      <c r="BE27" s="433"/>
      <c r="BF27" s="434"/>
      <c r="BG27" s="434"/>
      <c r="BH27" s="434"/>
      <c r="BI27" s="435"/>
      <c r="BJ27" s="436"/>
      <c r="BK27" s="437"/>
      <c r="BL27" s="437"/>
      <c r="BM27" s="437"/>
      <c r="BN27" s="437"/>
      <c r="BO27" s="432"/>
      <c r="BP27" s="432"/>
      <c r="BQ27" s="433"/>
      <c r="BR27" s="434"/>
      <c r="BS27" s="434"/>
      <c r="BT27" s="434"/>
      <c r="BU27" s="435"/>
      <c r="BV27" s="436"/>
      <c r="BW27" s="437"/>
      <c r="BX27" s="437"/>
      <c r="BY27" s="437"/>
      <c r="BZ27" s="437"/>
      <c r="CA27" s="432"/>
      <c r="CB27" s="432"/>
      <c r="CC27" s="433"/>
      <c r="CD27" s="434"/>
      <c r="CE27" s="434"/>
      <c r="CF27" s="434"/>
      <c r="CG27" s="435"/>
      <c r="CH27" s="436"/>
      <c r="CI27" s="437"/>
      <c r="CJ27" s="437"/>
      <c r="CK27" s="437"/>
      <c r="CL27" s="437"/>
      <c r="CM27" s="432"/>
      <c r="CN27" s="432"/>
      <c r="CO27" s="433"/>
      <c r="CP27" s="434"/>
      <c r="CQ27" s="434"/>
      <c r="CR27" s="434"/>
      <c r="CS27" s="435"/>
      <c r="CT27" s="436"/>
      <c r="CU27" s="437"/>
      <c r="CV27" s="437"/>
      <c r="CW27" s="437"/>
      <c r="CX27" s="437"/>
      <c r="CY27" s="432"/>
      <c r="CZ27" s="432"/>
      <c r="DA27" s="433"/>
      <c r="DB27" s="434"/>
      <c r="DC27" s="434"/>
      <c r="DD27" s="434"/>
      <c r="DE27" s="435"/>
      <c r="DF27" s="436"/>
      <c r="DG27" s="437"/>
      <c r="DH27" s="437"/>
      <c r="DI27" s="437"/>
      <c r="DJ27" s="437"/>
      <c r="DK27" s="432"/>
      <c r="DL27" s="432"/>
      <c r="DM27" s="433"/>
      <c r="DN27" s="434"/>
      <c r="DO27" s="434"/>
      <c r="DP27" s="434"/>
      <c r="DQ27" s="435"/>
      <c r="DR27" s="436"/>
      <c r="DS27" s="437"/>
      <c r="DT27" s="437"/>
      <c r="DU27" s="437"/>
      <c r="DV27" s="437"/>
      <c r="DW27" s="432"/>
      <c r="DX27" s="432"/>
      <c r="DY27" s="433"/>
      <c r="DZ27" s="434"/>
      <c r="EA27" s="434"/>
      <c r="EB27" s="434"/>
      <c r="EC27" s="435"/>
      <c r="ED27" s="436"/>
      <c r="EE27" s="437"/>
      <c r="EF27" s="437"/>
      <c r="EG27" s="437"/>
      <c r="EH27" s="437"/>
      <c r="EI27" s="432"/>
      <c r="EJ27" s="432"/>
      <c r="EK27" s="433"/>
      <c r="EL27" s="434"/>
      <c r="EM27" s="434"/>
      <c r="EN27" s="434"/>
      <c r="EO27" s="435"/>
      <c r="EP27" s="436"/>
      <c r="EQ27" s="437"/>
      <c r="ER27" s="437"/>
      <c r="ES27" s="437"/>
      <c r="ET27" s="437"/>
      <c r="EU27" s="432"/>
      <c r="EV27" s="432"/>
      <c r="EW27" s="433"/>
      <c r="EX27" s="434"/>
      <c r="EY27" s="434"/>
      <c r="EZ27" s="434"/>
      <c r="FA27" s="435"/>
      <c r="FB27" s="436"/>
      <c r="FC27" s="437"/>
      <c r="FD27" s="437"/>
      <c r="FE27" s="437"/>
      <c r="FF27" s="437"/>
      <c r="FG27" s="432"/>
      <c r="FH27" s="432"/>
      <c r="FI27" s="433"/>
      <c r="FJ27" s="434"/>
      <c r="FK27" s="434"/>
      <c r="FL27" s="434"/>
      <c r="FM27" s="435"/>
      <c r="FN27" s="436"/>
      <c r="FO27" s="437"/>
      <c r="FP27" s="437"/>
      <c r="FQ27" s="437"/>
      <c r="FR27" s="437"/>
      <c r="FS27" s="432"/>
      <c r="FT27" s="432"/>
      <c r="FU27" s="433"/>
      <c r="FV27" s="434"/>
      <c r="FW27" s="434"/>
      <c r="FX27" s="434"/>
      <c r="FY27" s="435"/>
      <c r="FZ27" s="436"/>
      <c r="GA27" s="437"/>
      <c r="GB27" s="437"/>
      <c r="GC27" s="437"/>
      <c r="GD27" s="437"/>
      <c r="GE27" s="432"/>
      <c r="GF27" s="432"/>
      <c r="GG27" s="433"/>
      <c r="GH27" s="434"/>
      <c r="GI27" s="434"/>
      <c r="GJ27" s="434"/>
      <c r="GK27" s="435"/>
      <c r="GL27" s="436"/>
      <c r="GM27" s="437"/>
      <c r="GN27" s="437"/>
      <c r="GO27" s="437"/>
      <c r="GP27" s="437"/>
      <c r="GQ27" s="432"/>
      <c r="GR27" s="432"/>
      <c r="GS27" s="433"/>
      <c r="GT27" s="434"/>
      <c r="GU27" s="434"/>
      <c r="GV27" s="434"/>
      <c r="GW27" s="435"/>
      <c r="GX27" s="436"/>
      <c r="GY27" s="437"/>
      <c r="GZ27" s="437"/>
      <c r="HA27" s="437"/>
      <c r="HB27" s="437"/>
      <c r="HC27" s="432"/>
      <c r="HD27" s="432"/>
      <c r="HE27" s="433"/>
      <c r="HF27" s="434"/>
      <c r="HG27" s="434"/>
      <c r="HH27" s="434"/>
      <c r="HI27" s="435"/>
      <c r="HJ27" s="436"/>
      <c r="HK27" s="437"/>
      <c r="HL27" s="437"/>
      <c r="HM27" s="437"/>
      <c r="HN27" s="437"/>
      <c r="HO27" s="432"/>
      <c r="HP27" s="432"/>
      <c r="HQ27" s="433"/>
      <c r="HR27" s="434"/>
      <c r="HS27" s="434"/>
      <c r="HT27" s="434"/>
      <c r="HU27" s="435"/>
      <c r="HV27" s="436"/>
      <c r="HW27" s="437"/>
      <c r="HX27" s="437"/>
      <c r="HY27" s="437"/>
      <c r="HZ27" s="437"/>
      <c r="IA27" s="432"/>
      <c r="IB27" s="432"/>
      <c r="IC27" s="433"/>
      <c r="ID27" s="434"/>
      <c r="IE27" s="434"/>
      <c r="IF27" s="434"/>
      <c r="IG27" s="435"/>
      <c r="IH27" s="436"/>
      <c r="II27" s="437"/>
      <c r="IJ27" s="437"/>
      <c r="IK27" s="437"/>
      <c r="IL27" s="437"/>
      <c r="IM27" s="432"/>
      <c r="IN27" s="432"/>
      <c r="IO27" s="433"/>
      <c r="IP27" s="434"/>
      <c r="IQ27" s="434"/>
      <c r="IR27" s="434"/>
      <c r="IS27" s="435"/>
      <c r="IT27" s="436"/>
      <c r="IU27" s="437"/>
      <c r="IV27" s="437"/>
      <c r="IW27" s="437"/>
      <c r="IX27" s="437"/>
      <c r="IY27" s="432"/>
      <c r="IZ27" s="432"/>
      <c r="JA27" s="433"/>
      <c r="JB27" s="434"/>
      <c r="JC27" s="434"/>
      <c r="JD27" s="434"/>
      <c r="JE27" s="435"/>
      <c r="JF27" s="436"/>
      <c r="JG27" s="437"/>
      <c r="JH27" s="437"/>
      <c r="JI27" s="437"/>
      <c r="JJ27" s="437"/>
      <c r="JK27" s="432"/>
      <c r="JL27" s="432"/>
      <c r="JM27" s="433"/>
      <c r="JN27" s="434"/>
      <c r="JO27" s="434"/>
      <c r="JP27" s="434"/>
      <c r="JQ27" s="435"/>
      <c r="JR27" s="436"/>
      <c r="JS27" s="437"/>
      <c r="JT27" s="437"/>
      <c r="JU27" s="437"/>
      <c r="JV27" s="437"/>
      <c r="JW27" s="432"/>
      <c r="JX27" s="432"/>
      <c r="JY27" s="433"/>
      <c r="JZ27" s="434"/>
      <c r="KA27" s="434"/>
      <c r="KB27" s="434"/>
      <c r="KC27" s="435"/>
      <c r="KD27" s="436"/>
      <c r="KE27" s="437"/>
      <c r="KF27" s="437"/>
      <c r="KG27" s="437"/>
      <c r="KH27" s="437"/>
      <c r="KI27" s="432"/>
      <c r="KJ27" s="432"/>
      <c r="KK27" s="433"/>
      <c r="KL27" s="434"/>
      <c r="KM27" s="434"/>
      <c r="KN27" s="434"/>
      <c r="KO27" s="435"/>
      <c r="KP27" s="436"/>
      <c r="KQ27" s="437"/>
      <c r="KR27" s="437"/>
      <c r="KS27" s="437"/>
      <c r="KT27" s="437"/>
      <c r="KU27" s="432"/>
      <c r="KV27" s="432"/>
      <c r="KW27" s="433"/>
      <c r="KX27" s="434"/>
      <c r="KY27" s="434"/>
      <c r="KZ27" s="434"/>
      <c r="LA27" s="435"/>
      <c r="LB27" s="436"/>
      <c r="LC27" s="437"/>
      <c r="LD27" s="437"/>
      <c r="LE27" s="437"/>
      <c r="LF27" s="437"/>
      <c r="LG27" s="432"/>
      <c r="LH27" s="432"/>
      <c r="LI27" s="433"/>
      <c r="LJ27" s="434"/>
      <c r="LK27" s="434"/>
      <c r="LL27" s="434"/>
      <c r="LM27" s="435"/>
      <c r="LN27" s="436"/>
      <c r="LO27" s="437"/>
      <c r="LP27" s="437"/>
      <c r="LQ27" s="437"/>
      <c r="LR27" s="437"/>
      <c r="LS27" s="432"/>
      <c r="LT27" s="432"/>
      <c r="LU27" s="433"/>
      <c r="LV27" s="434"/>
      <c r="LW27" s="434"/>
      <c r="LX27" s="434"/>
      <c r="LY27" s="435"/>
      <c r="LZ27" s="436"/>
      <c r="MA27" s="437"/>
      <c r="MB27" s="437"/>
      <c r="MC27" s="437"/>
      <c r="MD27" s="437"/>
      <c r="ME27" s="432"/>
      <c r="MF27" s="432"/>
      <c r="MG27" s="433"/>
      <c r="MH27" s="434"/>
      <c r="MI27" s="434"/>
      <c r="MJ27" s="434"/>
      <c r="MK27" s="435"/>
      <c r="ML27" s="436"/>
      <c r="MM27" s="437"/>
      <c r="MN27" s="437"/>
      <c r="MO27" s="437"/>
      <c r="MP27" s="437"/>
      <c r="MQ27" s="432"/>
      <c r="MR27" s="432"/>
      <c r="MS27" s="433"/>
      <c r="MT27" s="434"/>
      <c r="MU27" s="434"/>
      <c r="MV27" s="434"/>
      <c r="MW27" s="435"/>
      <c r="MX27" s="436"/>
      <c r="MY27" s="437"/>
      <c r="MZ27" s="437"/>
      <c r="NA27" s="437"/>
      <c r="NB27" s="437"/>
      <c r="NC27" s="432"/>
      <c r="ND27" s="432"/>
      <c r="NE27" s="433"/>
      <c r="NF27" s="434"/>
      <c r="NG27" s="434"/>
      <c r="NH27" s="434"/>
      <c r="NI27" s="435"/>
      <c r="NJ27" s="436"/>
      <c r="NK27" s="437"/>
      <c r="NL27" s="437"/>
      <c r="NM27" s="437"/>
      <c r="NN27" s="437"/>
      <c r="NO27" s="432"/>
      <c r="NP27" s="432"/>
      <c r="NQ27" s="433"/>
      <c r="NR27" s="434"/>
      <c r="NS27" s="434"/>
      <c r="NT27" s="434"/>
      <c r="NU27" s="435"/>
      <c r="NV27" s="436"/>
      <c r="NW27" s="437"/>
      <c r="NX27" s="437"/>
      <c r="NY27" s="437"/>
      <c r="NZ27" s="437"/>
      <c r="OA27" s="432"/>
      <c r="OB27" s="432"/>
      <c r="OC27" s="433"/>
      <c r="OD27" s="434"/>
      <c r="OE27" s="434"/>
      <c r="OF27" s="434"/>
      <c r="OG27" s="435"/>
      <c r="OH27" s="436"/>
      <c r="OI27" s="437"/>
      <c r="OJ27" s="437"/>
      <c r="OK27" s="437"/>
      <c r="OL27" s="437"/>
      <c r="OM27" s="432"/>
      <c r="ON27" s="432"/>
      <c r="OO27" s="433"/>
      <c r="OP27" s="434"/>
      <c r="OQ27" s="434"/>
      <c r="OR27" s="434"/>
      <c r="OS27" s="435"/>
      <c r="OT27" s="436"/>
      <c r="OU27" s="437"/>
      <c r="OV27" s="437"/>
      <c r="OW27" s="437"/>
      <c r="OX27" s="437"/>
      <c r="OY27" s="432"/>
      <c r="OZ27" s="432"/>
      <c r="PA27" s="433"/>
      <c r="PB27" s="434"/>
      <c r="PC27" s="434"/>
      <c r="PD27" s="434"/>
      <c r="PE27" s="435"/>
      <c r="PF27" s="436"/>
      <c r="PG27" s="437"/>
      <c r="PH27" s="437"/>
      <c r="PI27" s="437"/>
      <c r="PJ27" s="437"/>
      <c r="PK27" s="432"/>
      <c r="PL27" s="432"/>
      <c r="PM27" s="433"/>
      <c r="PN27" s="434"/>
      <c r="PO27" s="434"/>
      <c r="PP27" s="434"/>
      <c r="PQ27" s="435"/>
      <c r="PR27" s="436"/>
      <c r="PS27" s="437"/>
      <c r="PT27" s="437"/>
      <c r="PU27" s="437"/>
      <c r="PV27" s="437"/>
      <c r="PW27" s="432"/>
      <c r="PX27" s="432"/>
      <c r="PY27" s="433"/>
      <c r="PZ27" s="434"/>
      <c r="QA27" s="434"/>
      <c r="QB27" s="434"/>
      <c r="QC27" s="435"/>
      <c r="QD27" s="436"/>
      <c r="QE27" s="437"/>
      <c r="QF27" s="437"/>
      <c r="QG27" s="437"/>
      <c r="QH27" s="437"/>
      <c r="QI27" s="432"/>
      <c r="QJ27" s="432"/>
      <c r="QK27" s="433"/>
      <c r="QL27" s="434"/>
      <c r="QM27" s="434"/>
      <c r="QN27" s="434"/>
      <c r="QO27" s="435"/>
      <c r="QP27" s="436"/>
      <c r="QQ27" s="437"/>
      <c r="QR27" s="437"/>
      <c r="QS27" s="437"/>
      <c r="QT27" s="437"/>
      <c r="QU27" s="432"/>
      <c r="QV27" s="432"/>
      <c r="QW27" s="433"/>
      <c r="QX27" s="434"/>
      <c r="QY27" s="434"/>
      <c r="QZ27" s="434"/>
      <c r="RA27" s="435"/>
      <c r="RB27" s="436"/>
      <c r="RC27" s="437"/>
      <c r="RD27" s="437"/>
      <c r="RE27" s="437"/>
      <c r="RF27" s="437"/>
      <c r="RG27" s="432"/>
      <c r="RH27" s="432"/>
      <c r="RI27" s="433"/>
      <c r="RJ27" s="434"/>
      <c r="RK27" s="434"/>
      <c r="RL27" s="434"/>
      <c r="RM27" s="435"/>
    </row>
    <row r="28" spans="2:481" s="212" customFormat="1" ht="5.25" hidden="1" customHeight="1" outlineLevel="1" collapsed="1" thickBot="1">
      <c r="B28" s="248"/>
      <c r="C28" s="240"/>
      <c r="D28" s="240"/>
      <c r="E28" s="240"/>
      <c r="F28" s="240"/>
      <c r="G28" s="240"/>
      <c r="H28" s="240"/>
      <c r="I28" s="240"/>
      <c r="J28" s="240"/>
      <c r="K28" s="240"/>
      <c r="L28" s="240"/>
      <c r="M28" s="256"/>
      <c r="N28" s="248"/>
      <c r="O28" s="240"/>
      <c r="P28" s="240"/>
      <c r="Q28" s="240"/>
      <c r="R28" s="240"/>
      <c r="S28" s="240"/>
      <c r="T28" s="240"/>
      <c r="U28" s="240"/>
      <c r="V28" s="240"/>
      <c r="W28" s="240"/>
      <c r="X28" s="240"/>
      <c r="Y28" s="256"/>
      <c r="Z28" s="248"/>
      <c r="AA28" s="240"/>
      <c r="AB28" s="240"/>
      <c r="AC28" s="240"/>
      <c r="AD28" s="240"/>
      <c r="AE28" s="240"/>
      <c r="AF28" s="240"/>
      <c r="AG28" s="240"/>
      <c r="AH28" s="240"/>
      <c r="AI28" s="240"/>
      <c r="AJ28" s="240"/>
      <c r="AK28" s="256"/>
      <c r="AL28" s="248"/>
      <c r="AM28" s="240"/>
      <c r="AN28" s="240"/>
      <c r="AO28" s="240"/>
      <c r="AP28" s="240"/>
      <c r="AQ28" s="240"/>
      <c r="AR28" s="240"/>
      <c r="AS28" s="240"/>
      <c r="AT28" s="240"/>
      <c r="AU28" s="240"/>
      <c r="AV28" s="240"/>
      <c r="AW28" s="256"/>
      <c r="AX28" s="248"/>
      <c r="AY28" s="240"/>
      <c r="AZ28" s="240"/>
      <c r="BA28" s="240"/>
      <c r="BB28" s="240"/>
      <c r="BC28" s="240"/>
      <c r="BD28" s="240"/>
      <c r="BE28" s="240"/>
      <c r="BF28" s="240"/>
      <c r="BG28" s="240"/>
      <c r="BH28" s="240"/>
      <c r="BI28" s="256"/>
      <c r="BJ28" s="248"/>
      <c r="BK28" s="240"/>
      <c r="BL28" s="240"/>
      <c r="BM28" s="240"/>
      <c r="BN28" s="240"/>
      <c r="BO28" s="240"/>
      <c r="BP28" s="240"/>
      <c r="BQ28" s="240"/>
      <c r="BR28" s="240"/>
      <c r="BS28" s="240"/>
      <c r="BT28" s="240"/>
      <c r="BU28" s="256"/>
      <c r="BV28" s="248"/>
      <c r="BW28" s="240"/>
      <c r="BX28" s="240"/>
      <c r="BY28" s="240"/>
      <c r="BZ28" s="240"/>
      <c r="CA28" s="240"/>
      <c r="CB28" s="240"/>
      <c r="CC28" s="240"/>
      <c r="CD28" s="240"/>
      <c r="CE28" s="240"/>
      <c r="CF28" s="240"/>
      <c r="CG28" s="256"/>
      <c r="CH28" s="248"/>
      <c r="CI28" s="240"/>
      <c r="CJ28" s="240"/>
      <c r="CK28" s="240"/>
      <c r="CL28" s="240"/>
      <c r="CM28" s="240"/>
      <c r="CN28" s="240"/>
      <c r="CO28" s="240"/>
      <c r="CP28" s="240"/>
      <c r="CQ28" s="240"/>
      <c r="CR28" s="240"/>
      <c r="CS28" s="256"/>
      <c r="CT28" s="248"/>
      <c r="CU28" s="240"/>
      <c r="CV28" s="240"/>
      <c r="CW28" s="240"/>
      <c r="CX28" s="240"/>
      <c r="CY28" s="240"/>
      <c r="CZ28" s="240"/>
      <c r="DA28" s="240"/>
      <c r="DB28" s="240"/>
      <c r="DC28" s="240"/>
      <c r="DD28" s="240"/>
      <c r="DE28" s="256"/>
      <c r="DF28" s="248"/>
      <c r="DG28" s="240"/>
      <c r="DH28" s="240"/>
      <c r="DI28" s="240"/>
      <c r="DJ28" s="240"/>
      <c r="DK28" s="240"/>
      <c r="DL28" s="240"/>
      <c r="DM28" s="240"/>
      <c r="DN28" s="240"/>
      <c r="DO28" s="240"/>
      <c r="DP28" s="240"/>
      <c r="DQ28" s="256"/>
      <c r="DR28" s="248"/>
      <c r="DS28" s="240"/>
      <c r="DT28" s="240"/>
      <c r="DU28" s="240"/>
      <c r="DV28" s="240"/>
      <c r="DW28" s="240"/>
      <c r="DX28" s="240"/>
      <c r="DY28" s="240"/>
      <c r="DZ28" s="240"/>
      <c r="EA28" s="240"/>
      <c r="EB28" s="240"/>
      <c r="EC28" s="256"/>
      <c r="ED28" s="248"/>
      <c r="EE28" s="240"/>
      <c r="EF28" s="240"/>
      <c r="EG28" s="240"/>
      <c r="EH28" s="240"/>
      <c r="EI28" s="240"/>
      <c r="EJ28" s="240"/>
      <c r="EK28" s="240"/>
      <c r="EL28" s="240"/>
      <c r="EM28" s="240"/>
      <c r="EN28" s="240"/>
      <c r="EO28" s="256"/>
      <c r="EP28" s="248"/>
      <c r="EQ28" s="240"/>
      <c r="ER28" s="240"/>
      <c r="ES28" s="240"/>
      <c r="ET28" s="240"/>
      <c r="EU28" s="240"/>
      <c r="EV28" s="240"/>
      <c r="EW28" s="240"/>
      <c r="EX28" s="240"/>
      <c r="EY28" s="240"/>
      <c r="EZ28" s="240"/>
      <c r="FA28" s="256"/>
      <c r="FB28" s="248"/>
      <c r="FC28" s="240"/>
      <c r="FD28" s="240"/>
      <c r="FE28" s="240"/>
      <c r="FF28" s="240"/>
      <c r="FG28" s="240"/>
      <c r="FH28" s="240"/>
      <c r="FI28" s="240"/>
      <c r="FJ28" s="240"/>
      <c r="FK28" s="240"/>
      <c r="FL28" s="240"/>
      <c r="FM28" s="256"/>
      <c r="FN28" s="248"/>
      <c r="FO28" s="240"/>
      <c r="FP28" s="240"/>
      <c r="FQ28" s="240"/>
      <c r="FR28" s="240"/>
      <c r="FS28" s="240"/>
      <c r="FT28" s="240"/>
      <c r="FU28" s="240"/>
      <c r="FV28" s="240"/>
      <c r="FW28" s="240"/>
      <c r="FX28" s="240"/>
      <c r="FY28" s="256"/>
      <c r="FZ28" s="248"/>
      <c r="GA28" s="240"/>
      <c r="GB28" s="240"/>
      <c r="GC28" s="240"/>
      <c r="GD28" s="240"/>
      <c r="GE28" s="240"/>
      <c r="GF28" s="240"/>
      <c r="GG28" s="240"/>
      <c r="GH28" s="240"/>
      <c r="GI28" s="240"/>
      <c r="GJ28" s="240"/>
      <c r="GK28" s="256"/>
      <c r="GL28" s="248"/>
      <c r="GM28" s="240"/>
      <c r="GN28" s="240"/>
      <c r="GO28" s="240"/>
      <c r="GP28" s="240"/>
      <c r="GQ28" s="240"/>
      <c r="GR28" s="240"/>
      <c r="GS28" s="240"/>
      <c r="GT28" s="240"/>
      <c r="GU28" s="240"/>
      <c r="GV28" s="240"/>
      <c r="GW28" s="256"/>
      <c r="GX28" s="248"/>
      <c r="GY28" s="240"/>
      <c r="GZ28" s="240"/>
      <c r="HA28" s="240"/>
      <c r="HB28" s="240"/>
      <c r="HC28" s="240"/>
      <c r="HD28" s="240"/>
      <c r="HE28" s="240"/>
      <c r="HF28" s="240"/>
      <c r="HG28" s="240"/>
      <c r="HH28" s="240"/>
      <c r="HI28" s="256"/>
      <c r="HJ28" s="248"/>
      <c r="HK28" s="240"/>
      <c r="HL28" s="240"/>
      <c r="HM28" s="240"/>
      <c r="HN28" s="240"/>
      <c r="HO28" s="240"/>
      <c r="HP28" s="240"/>
      <c r="HQ28" s="240"/>
      <c r="HR28" s="240"/>
      <c r="HS28" s="240"/>
      <c r="HT28" s="240"/>
      <c r="HU28" s="256"/>
      <c r="HV28" s="248"/>
      <c r="HW28" s="240"/>
      <c r="HX28" s="240"/>
      <c r="HY28" s="240"/>
      <c r="HZ28" s="240"/>
      <c r="IA28" s="240"/>
      <c r="IB28" s="240"/>
      <c r="IC28" s="240"/>
      <c r="ID28" s="240"/>
      <c r="IE28" s="240"/>
      <c r="IF28" s="240"/>
      <c r="IG28" s="256"/>
      <c r="IH28" s="248"/>
      <c r="II28" s="240"/>
      <c r="IJ28" s="240"/>
      <c r="IK28" s="240"/>
      <c r="IL28" s="240"/>
      <c r="IM28" s="240"/>
      <c r="IN28" s="240"/>
      <c r="IO28" s="240"/>
      <c r="IP28" s="240"/>
      <c r="IQ28" s="240"/>
      <c r="IR28" s="240"/>
      <c r="IS28" s="256"/>
      <c r="IT28" s="248"/>
      <c r="IU28" s="240"/>
      <c r="IV28" s="240"/>
      <c r="IW28" s="240"/>
      <c r="IX28" s="240"/>
      <c r="IY28" s="240"/>
      <c r="IZ28" s="240"/>
      <c r="JA28" s="240"/>
      <c r="JB28" s="240"/>
      <c r="JC28" s="240"/>
      <c r="JD28" s="240"/>
      <c r="JE28" s="256"/>
      <c r="JF28" s="248"/>
      <c r="JG28" s="240"/>
      <c r="JH28" s="240"/>
      <c r="JI28" s="240"/>
      <c r="JJ28" s="240"/>
      <c r="JK28" s="240"/>
      <c r="JL28" s="240"/>
      <c r="JM28" s="240"/>
      <c r="JN28" s="240"/>
      <c r="JO28" s="240"/>
      <c r="JP28" s="240"/>
      <c r="JQ28" s="256"/>
      <c r="JR28" s="248"/>
      <c r="JS28" s="240"/>
      <c r="JT28" s="240"/>
      <c r="JU28" s="240"/>
      <c r="JV28" s="240"/>
      <c r="JW28" s="240"/>
      <c r="JX28" s="240"/>
      <c r="JY28" s="240"/>
      <c r="JZ28" s="240"/>
      <c r="KA28" s="240"/>
      <c r="KB28" s="240"/>
      <c r="KC28" s="256"/>
      <c r="KD28" s="248"/>
      <c r="KE28" s="240"/>
      <c r="KF28" s="240"/>
      <c r="KG28" s="240"/>
      <c r="KH28" s="240"/>
      <c r="KI28" s="240"/>
      <c r="KJ28" s="240"/>
      <c r="KK28" s="240"/>
      <c r="KL28" s="240"/>
      <c r="KM28" s="240"/>
      <c r="KN28" s="240"/>
      <c r="KO28" s="256"/>
      <c r="KP28" s="248"/>
      <c r="KQ28" s="240"/>
      <c r="KR28" s="240"/>
      <c r="KS28" s="240"/>
      <c r="KT28" s="240"/>
      <c r="KU28" s="240"/>
      <c r="KV28" s="240"/>
      <c r="KW28" s="240"/>
      <c r="KX28" s="240"/>
      <c r="KY28" s="240"/>
      <c r="KZ28" s="240"/>
      <c r="LA28" s="256"/>
      <c r="LB28" s="248"/>
      <c r="LC28" s="240"/>
      <c r="LD28" s="240"/>
      <c r="LE28" s="240"/>
      <c r="LF28" s="240"/>
      <c r="LG28" s="240"/>
      <c r="LH28" s="240"/>
      <c r="LI28" s="240"/>
      <c r="LJ28" s="240"/>
      <c r="LK28" s="240"/>
      <c r="LL28" s="240"/>
      <c r="LM28" s="256"/>
      <c r="LN28" s="248"/>
      <c r="LO28" s="240"/>
      <c r="LP28" s="240"/>
      <c r="LQ28" s="240"/>
      <c r="LR28" s="240"/>
      <c r="LS28" s="240"/>
      <c r="LT28" s="240"/>
      <c r="LU28" s="240"/>
      <c r="LV28" s="240"/>
      <c r="LW28" s="240"/>
      <c r="LX28" s="240"/>
      <c r="LY28" s="256"/>
      <c r="LZ28" s="248"/>
      <c r="MA28" s="240"/>
      <c r="MB28" s="240"/>
      <c r="MC28" s="240"/>
      <c r="MD28" s="240"/>
      <c r="ME28" s="240"/>
      <c r="MF28" s="240"/>
      <c r="MG28" s="240"/>
      <c r="MH28" s="240"/>
      <c r="MI28" s="240"/>
      <c r="MJ28" s="240"/>
      <c r="MK28" s="256"/>
      <c r="ML28" s="248"/>
      <c r="MM28" s="240"/>
      <c r="MN28" s="240"/>
      <c r="MO28" s="240"/>
      <c r="MP28" s="240"/>
      <c r="MQ28" s="240"/>
      <c r="MR28" s="240"/>
      <c r="MS28" s="240"/>
      <c r="MT28" s="240"/>
      <c r="MU28" s="240"/>
      <c r="MV28" s="240"/>
      <c r="MW28" s="256"/>
      <c r="MX28" s="248"/>
      <c r="MY28" s="240"/>
      <c r="MZ28" s="240"/>
      <c r="NA28" s="240"/>
      <c r="NB28" s="240"/>
      <c r="NC28" s="240"/>
      <c r="ND28" s="240"/>
      <c r="NE28" s="240"/>
      <c r="NF28" s="240"/>
      <c r="NG28" s="240"/>
      <c r="NH28" s="240"/>
      <c r="NI28" s="256"/>
      <c r="NJ28" s="248"/>
      <c r="NK28" s="240"/>
      <c r="NL28" s="240"/>
      <c r="NM28" s="240"/>
      <c r="NN28" s="240"/>
      <c r="NO28" s="240"/>
      <c r="NP28" s="240"/>
      <c r="NQ28" s="240"/>
      <c r="NR28" s="240"/>
      <c r="NS28" s="240"/>
      <c r="NT28" s="240"/>
      <c r="NU28" s="256"/>
      <c r="NV28" s="248"/>
      <c r="NW28" s="240"/>
      <c r="NX28" s="240"/>
      <c r="NY28" s="240"/>
      <c r="NZ28" s="240"/>
      <c r="OA28" s="240"/>
      <c r="OB28" s="240"/>
      <c r="OC28" s="240"/>
      <c r="OD28" s="240"/>
      <c r="OE28" s="240"/>
      <c r="OF28" s="240"/>
      <c r="OG28" s="256"/>
      <c r="OH28" s="248"/>
      <c r="OI28" s="240"/>
      <c r="OJ28" s="240"/>
      <c r="OK28" s="240"/>
      <c r="OL28" s="240"/>
      <c r="OM28" s="240"/>
      <c r="ON28" s="240"/>
      <c r="OO28" s="240"/>
      <c r="OP28" s="240"/>
      <c r="OQ28" s="240"/>
      <c r="OR28" s="240"/>
      <c r="OS28" s="256"/>
      <c r="OT28" s="248"/>
      <c r="OU28" s="240"/>
      <c r="OV28" s="240"/>
      <c r="OW28" s="240"/>
      <c r="OX28" s="240"/>
      <c r="OY28" s="240"/>
      <c r="OZ28" s="240"/>
      <c r="PA28" s="240"/>
      <c r="PB28" s="240"/>
      <c r="PC28" s="240"/>
      <c r="PD28" s="240"/>
      <c r="PE28" s="256"/>
      <c r="PF28" s="248"/>
      <c r="PG28" s="240"/>
      <c r="PH28" s="240"/>
      <c r="PI28" s="240"/>
      <c r="PJ28" s="240"/>
      <c r="PK28" s="240"/>
      <c r="PL28" s="240"/>
      <c r="PM28" s="240"/>
      <c r="PN28" s="240"/>
      <c r="PO28" s="240"/>
      <c r="PP28" s="240"/>
      <c r="PQ28" s="256"/>
      <c r="PR28" s="248"/>
      <c r="PS28" s="240"/>
      <c r="PT28" s="240"/>
      <c r="PU28" s="240"/>
      <c r="PV28" s="240"/>
      <c r="PW28" s="240"/>
      <c r="PX28" s="240"/>
      <c r="PY28" s="240"/>
      <c r="PZ28" s="240"/>
      <c r="QA28" s="240"/>
      <c r="QB28" s="240"/>
      <c r="QC28" s="256"/>
      <c r="QD28" s="248"/>
      <c r="QE28" s="240"/>
      <c r="QF28" s="240"/>
      <c r="QG28" s="240"/>
      <c r="QH28" s="240"/>
      <c r="QI28" s="240"/>
      <c r="QJ28" s="240"/>
      <c r="QK28" s="240"/>
      <c r="QL28" s="240"/>
      <c r="QM28" s="240"/>
      <c r="QN28" s="240"/>
      <c r="QO28" s="256"/>
      <c r="QP28" s="248"/>
      <c r="QQ28" s="240"/>
      <c r="QR28" s="240"/>
      <c r="QS28" s="240"/>
      <c r="QT28" s="240"/>
      <c r="QU28" s="240"/>
      <c r="QV28" s="240"/>
      <c r="QW28" s="240"/>
      <c r="QX28" s="240"/>
      <c r="QY28" s="240"/>
      <c r="QZ28" s="240"/>
      <c r="RA28" s="256"/>
      <c r="RB28" s="248"/>
      <c r="RC28" s="240"/>
      <c r="RD28" s="240"/>
      <c r="RE28" s="240"/>
      <c r="RF28" s="240"/>
      <c r="RG28" s="240"/>
      <c r="RH28" s="240"/>
      <c r="RI28" s="240"/>
      <c r="RJ28" s="240"/>
      <c r="RK28" s="240"/>
      <c r="RL28" s="240"/>
      <c r="RM28" s="256"/>
    </row>
    <row r="29" spans="2:481" ht="18" collapsed="1" thickBot="1">
      <c r="B29" s="440">
        <f ca="1">IFERROR(IF(B14=list!$C$3,B21/B16,B21*H23*IFERROR((1+H25*B25),1)/IF($B$5&lt;&gt;"",$B$5,B9*B25*250)+B27/B16+I27/B16),"")</f>
        <v>2.8293812932330829E-2</v>
      </c>
      <c r="C29" s="430"/>
      <c r="D29" s="430"/>
      <c r="E29" s="441"/>
      <c r="F29" s="441"/>
      <c r="G29" s="441"/>
      <c r="H29" s="441"/>
      <c r="I29" s="441"/>
      <c r="J29" s="441"/>
      <c r="K29" s="441"/>
      <c r="L29" s="441"/>
      <c r="M29" s="442"/>
      <c r="N29" s="440">
        <f ca="1">IFERROR(IF(N14=list!$C$3,N21/N16,N21*T23*IFERROR((1+T25*N25),1)/IF($B$5&lt;&gt;"",$B$5,N9*N25*250)+N27/N16+U27/N16),"")</f>
        <v>9.3884015639097748E-2</v>
      </c>
      <c r="O29" s="430"/>
      <c r="P29" s="430"/>
      <c r="Q29" s="441"/>
      <c r="R29" s="441"/>
      <c r="S29" s="441"/>
      <c r="T29" s="441"/>
      <c r="U29" s="441"/>
      <c r="V29" s="441"/>
      <c r="W29" s="441"/>
      <c r="X29" s="441"/>
      <c r="Y29" s="442"/>
      <c r="Z29" s="440" t="str">
        <f ca="1">IFERROR(IF(Z14=list!$C$3,Z21/Z16,Z21*AF23*IFERROR((1+AF25*Z25),1)/IF($B$5&lt;&gt;"",$B$5,Z9*Z25*250)+Z27/Z16+AG27/Z16),"")</f>
        <v/>
      </c>
      <c r="AA29" s="430"/>
      <c r="AB29" s="430"/>
      <c r="AC29" s="441"/>
      <c r="AD29" s="441"/>
      <c r="AE29" s="441"/>
      <c r="AF29" s="441"/>
      <c r="AG29" s="441"/>
      <c r="AH29" s="441"/>
      <c r="AI29" s="441"/>
      <c r="AJ29" s="441"/>
      <c r="AK29" s="442"/>
      <c r="AL29" s="440" t="str">
        <f ca="1">IFERROR(IF(AL14=list!$C$3,AL21/AL16,AL21*AR23*IFERROR((1+AR25*AL25),1)/IF($B$5&lt;&gt;"",$B$5,AL9*AL25*250)+AL27/AL16+AS27/AL16),"")</f>
        <v/>
      </c>
      <c r="AM29" s="430"/>
      <c r="AN29" s="430"/>
      <c r="AO29" s="441"/>
      <c r="AP29" s="441"/>
      <c r="AQ29" s="441"/>
      <c r="AR29" s="441"/>
      <c r="AS29" s="441"/>
      <c r="AT29" s="441"/>
      <c r="AU29" s="441"/>
      <c r="AV29" s="441"/>
      <c r="AW29" s="442"/>
      <c r="AX29" s="440" t="str">
        <f ca="1">IFERROR(IF(AX14=list!$C$3,AX21/AX16,AX21*BD23*IFERROR((1+BD25*AX25),1)/IF($B$5&lt;&gt;"",$B$5,AX9*AX25*250)+AX27/AX16+BE27/AX16),"")</f>
        <v/>
      </c>
      <c r="AY29" s="430"/>
      <c r="AZ29" s="430"/>
      <c r="BA29" s="441"/>
      <c r="BB29" s="441"/>
      <c r="BC29" s="441"/>
      <c r="BD29" s="441"/>
      <c r="BE29" s="441"/>
      <c r="BF29" s="441"/>
      <c r="BG29" s="441"/>
      <c r="BH29" s="441"/>
      <c r="BI29" s="442"/>
      <c r="BJ29" s="440" t="str">
        <f ca="1">IFERROR(IF(BJ14=list!$C$3,BJ21/BJ16,BJ21*BP23*IFERROR((1+BP25*BJ25),1)/IF($B$5&lt;&gt;"",$B$5,BJ9*BJ25*250)+BJ27/BJ16+BQ27/BJ16),"")</f>
        <v/>
      </c>
      <c r="BK29" s="430"/>
      <c r="BL29" s="430"/>
      <c r="BM29" s="441"/>
      <c r="BN29" s="441"/>
      <c r="BO29" s="441"/>
      <c r="BP29" s="441"/>
      <c r="BQ29" s="441"/>
      <c r="BR29" s="441"/>
      <c r="BS29" s="441"/>
      <c r="BT29" s="441"/>
      <c r="BU29" s="442"/>
      <c r="BV29" s="440" t="str">
        <f ca="1">IFERROR(IF(BV14=list!$C$3,BV21/BV16,BV21*CB23*IFERROR((1+CB25*BV25),1)/IF($B$5&lt;&gt;"",$B$5,BV9*BV25*250)+BV27/BV16+CC27/BV16),"")</f>
        <v/>
      </c>
      <c r="BW29" s="430"/>
      <c r="BX29" s="430"/>
      <c r="BY29" s="441"/>
      <c r="BZ29" s="441"/>
      <c r="CA29" s="441"/>
      <c r="CB29" s="441"/>
      <c r="CC29" s="441"/>
      <c r="CD29" s="441"/>
      <c r="CE29" s="441"/>
      <c r="CF29" s="441"/>
      <c r="CG29" s="442"/>
      <c r="CH29" s="440" t="str">
        <f ca="1">IFERROR(IF(CH14=list!$C$3,CH21/CH16,CH21*CN23*IFERROR((1+CN25*CH25),1)/IF($B$5&lt;&gt;"",$B$5,CH9*CH25*250)+CH27/CH16+CO27/CH16),"")</f>
        <v/>
      </c>
      <c r="CI29" s="430"/>
      <c r="CJ29" s="430"/>
      <c r="CK29" s="441"/>
      <c r="CL29" s="441"/>
      <c r="CM29" s="441"/>
      <c r="CN29" s="441"/>
      <c r="CO29" s="441"/>
      <c r="CP29" s="441"/>
      <c r="CQ29" s="441"/>
      <c r="CR29" s="441"/>
      <c r="CS29" s="442"/>
      <c r="CT29" s="440" t="str">
        <f ca="1">IFERROR(IF(CT14=list!$C$3,CT21/CT16,CT21*CZ23*IFERROR((1+CZ25*CT25),1)/IF($B$5&lt;&gt;"",$B$5,CT9*CT25*250)+CT27/CT16+DA27/CT16),"")</f>
        <v/>
      </c>
      <c r="CU29" s="430"/>
      <c r="CV29" s="430"/>
      <c r="CW29" s="441"/>
      <c r="CX29" s="441"/>
      <c r="CY29" s="441"/>
      <c r="CZ29" s="441"/>
      <c r="DA29" s="441"/>
      <c r="DB29" s="441"/>
      <c r="DC29" s="441"/>
      <c r="DD29" s="441"/>
      <c r="DE29" s="442"/>
      <c r="DF29" s="440" t="str">
        <f ca="1">IFERROR(IF(DF14=list!$C$3,DF21/DF16,DF21*DL23*IFERROR((1+DL25*DF25),1)/IF($B$5&lt;&gt;"",$B$5,DF9*DF25*250)+DF27/DF16+DM27/DF16),"")</f>
        <v/>
      </c>
      <c r="DG29" s="430"/>
      <c r="DH29" s="430"/>
      <c r="DI29" s="441"/>
      <c r="DJ29" s="441"/>
      <c r="DK29" s="441"/>
      <c r="DL29" s="441"/>
      <c r="DM29" s="441"/>
      <c r="DN29" s="441"/>
      <c r="DO29" s="441"/>
      <c r="DP29" s="441"/>
      <c r="DQ29" s="442"/>
      <c r="DR29" s="440" t="str">
        <f ca="1">IFERROR(IF(DR14=list!$C$3,DR21/DR16,DR21*DX23*IFERROR((1+DX25*DR25),1)/IF($B$5&lt;&gt;"",$B$5,DR9*DR25*250)+DR27/DR16+DY27/DR16),"")</f>
        <v/>
      </c>
      <c r="DS29" s="430"/>
      <c r="DT29" s="430"/>
      <c r="DU29" s="441"/>
      <c r="DV29" s="441"/>
      <c r="DW29" s="441"/>
      <c r="DX29" s="441"/>
      <c r="DY29" s="441"/>
      <c r="DZ29" s="441"/>
      <c r="EA29" s="441"/>
      <c r="EB29" s="441"/>
      <c r="EC29" s="442"/>
      <c r="ED29" s="440" t="str">
        <f ca="1">IFERROR(IF(ED14=list!$C$3,ED21/ED16,ED21*EJ23*IFERROR((1+EJ25*ED25),1)/IF($B$5&lt;&gt;"",$B$5,ED9*ED25*250)+ED27/ED16+EK27/ED16),"")</f>
        <v/>
      </c>
      <c r="EE29" s="430"/>
      <c r="EF29" s="430"/>
      <c r="EG29" s="441"/>
      <c r="EH29" s="441"/>
      <c r="EI29" s="441"/>
      <c r="EJ29" s="441"/>
      <c r="EK29" s="441"/>
      <c r="EL29" s="441"/>
      <c r="EM29" s="441"/>
      <c r="EN29" s="441"/>
      <c r="EO29" s="442"/>
      <c r="EP29" s="440" t="str">
        <f ca="1">IFERROR(IF(EP14=list!$C$3,EP21/EP16,EP21*EV23*IFERROR((1+EV25*EP25),1)/IF($B$5&lt;&gt;"",$B$5,EP9*EP25*250)+EP27/EP16+EW27/EP16),"")</f>
        <v/>
      </c>
      <c r="EQ29" s="430"/>
      <c r="ER29" s="430"/>
      <c r="ES29" s="441"/>
      <c r="ET29" s="441"/>
      <c r="EU29" s="441"/>
      <c r="EV29" s="441"/>
      <c r="EW29" s="441"/>
      <c r="EX29" s="441"/>
      <c r="EY29" s="441"/>
      <c r="EZ29" s="441"/>
      <c r="FA29" s="442"/>
      <c r="FB29" s="440" t="str">
        <f ca="1">IFERROR(IF(FB14=list!$C$3,FB21/FB16,FB21*FH23*IFERROR((1+FH25*FB25),1)/IF($B$5&lt;&gt;"",$B$5,FB9*FB25*250)+FB27/FB16+FI27/FB16),"")</f>
        <v/>
      </c>
      <c r="FC29" s="430"/>
      <c r="FD29" s="430"/>
      <c r="FE29" s="441"/>
      <c r="FF29" s="441"/>
      <c r="FG29" s="441"/>
      <c r="FH29" s="441"/>
      <c r="FI29" s="441"/>
      <c r="FJ29" s="441"/>
      <c r="FK29" s="441"/>
      <c r="FL29" s="441"/>
      <c r="FM29" s="442"/>
      <c r="FN29" s="440" t="str">
        <f ca="1">IFERROR(IF(FN14=list!$C$3,FN21/FN16,FN21*FT23*IFERROR((1+FT25*FN25),1)/IF($B$5&lt;&gt;"",$B$5,FN9*FN25*250)+FN27/FN16+FU27/FN16),"")</f>
        <v/>
      </c>
      <c r="FO29" s="430"/>
      <c r="FP29" s="430"/>
      <c r="FQ29" s="441"/>
      <c r="FR29" s="441"/>
      <c r="FS29" s="441"/>
      <c r="FT29" s="441"/>
      <c r="FU29" s="441"/>
      <c r="FV29" s="441"/>
      <c r="FW29" s="441"/>
      <c r="FX29" s="441"/>
      <c r="FY29" s="442"/>
      <c r="FZ29" s="440" t="str">
        <f ca="1">IFERROR(IF(FZ14=list!$C$3,FZ21/FZ16,FZ21*GF23*IFERROR((1+GF25*FZ25),1)/IF($B$5&lt;&gt;"",$B$5,FZ9*FZ25*250)+FZ27/FZ16+GG27/FZ16),"")</f>
        <v/>
      </c>
      <c r="GA29" s="430"/>
      <c r="GB29" s="430"/>
      <c r="GC29" s="441"/>
      <c r="GD29" s="441"/>
      <c r="GE29" s="441"/>
      <c r="GF29" s="441"/>
      <c r="GG29" s="441"/>
      <c r="GH29" s="441"/>
      <c r="GI29" s="441"/>
      <c r="GJ29" s="441"/>
      <c r="GK29" s="442"/>
      <c r="GL29" s="440" t="str">
        <f ca="1">IFERROR(IF(GL14=list!$C$3,GL21/GL16,GL21*GR23*IFERROR((1+GR25*GL25),1)/IF($B$5&lt;&gt;"",$B$5,GL9*GL25*250)+GL27/GL16+GS27/GL16),"")</f>
        <v/>
      </c>
      <c r="GM29" s="430"/>
      <c r="GN29" s="430"/>
      <c r="GO29" s="441"/>
      <c r="GP29" s="441"/>
      <c r="GQ29" s="441"/>
      <c r="GR29" s="441"/>
      <c r="GS29" s="441"/>
      <c r="GT29" s="441"/>
      <c r="GU29" s="441"/>
      <c r="GV29" s="441"/>
      <c r="GW29" s="442"/>
      <c r="GX29" s="440" t="str">
        <f ca="1">IFERROR(IF(GX14=list!$C$3,GX21/GX16,GX21*HD23*IFERROR((1+HD25*GX25),1)/IF($B$5&lt;&gt;"",$B$5,GX9*GX25*250)+GX27/GX16+HE27/GX16),"")</f>
        <v/>
      </c>
      <c r="GY29" s="430"/>
      <c r="GZ29" s="430"/>
      <c r="HA29" s="441"/>
      <c r="HB29" s="441"/>
      <c r="HC29" s="441"/>
      <c r="HD29" s="441"/>
      <c r="HE29" s="441"/>
      <c r="HF29" s="441"/>
      <c r="HG29" s="441"/>
      <c r="HH29" s="441"/>
      <c r="HI29" s="442"/>
      <c r="HJ29" s="440" t="str">
        <f ca="1">IFERROR(IF(HJ14=list!$C$3,HJ21/HJ16,HJ21*HP23*IFERROR((1+HP25*HJ25),1)/IF($B$5&lt;&gt;"",$B$5,HJ9*HJ25*250)+HJ27/HJ16+HQ27/HJ16),"")</f>
        <v/>
      </c>
      <c r="HK29" s="430"/>
      <c r="HL29" s="430"/>
      <c r="HM29" s="441"/>
      <c r="HN29" s="441"/>
      <c r="HO29" s="441"/>
      <c r="HP29" s="441"/>
      <c r="HQ29" s="441"/>
      <c r="HR29" s="441"/>
      <c r="HS29" s="441"/>
      <c r="HT29" s="441"/>
      <c r="HU29" s="442"/>
      <c r="HV29" s="440" t="str">
        <f ca="1">IFERROR(IF(HV14=list!$C$3,HV21/HV16,HV21*IB23*IFERROR((1+IB25*HV25),1)/IF($B$5&lt;&gt;"",$B$5,HV9*HV25*250)+HV27/HV16+IC27/HV16),"")</f>
        <v/>
      </c>
      <c r="HW29" s="430"/>
      <c r="HX29" s="430"/>
      <c r="HY29" s="441"/>
      <c r="HZ29" s="441"/>
      <c r="IA29" s="441"/>
      <c r="IB29" s="441"/>
      <c r="IC29" s="441"/>
      <c r="ID29" s="441"/>
      <c r="IE29" s="441"/>
      <c r="IF29" s="441"/>
      <c r="IG29" s="442"/>
      <c r="IH29" s="440" t="str">
        <f ca="1">IFERROR(IF(IH14=list!$C$3,IH21/IH16,IH21*IN23*IFERROR((1+IN25*IH25),1)/IF($B$5&lt;&gt;"",$B$5,IH9*IH25*250)+IH27/IH16+IO27/IH16),"")</f>
        <v/>
      </c>
      <c r="II29" s="430"/>
      <c r="IJ29" s="430"/>
      <c r="IK29" s="441"/>
      <c r="IL29" s="441"/>
      <c r="IM29" s="441"/>
      <c r="IN29" s="441"/>
      <c r="IO29" s="441"/>
      <c r="IP29" s="441"/>
      <c r="IQ29" s="441"/>
      <c r="IR29" s="441"/>
      <c r="IS29" s="442"/>
      <c r="IT29" s="440" t="str">
        <f ca="1">IFERROR(IF(IT14=list!$C$3,IT21/IT16,IT21*IZ23*IFERROR((1+IZ25*IT25),1)/IF($B$5&lt;&gt;"",$B$5,IT9*IT25*250)+IT27/IT16+JA27/IT16),"")</f>
        <v/>
      </c>
      <c r="IU29" s="430"/>
      <c r="IV29" s="430"/>
      <c r="IW29" s="441"/>
      <c r="IX29" s="441"/>
      <c r="IY29" s="441"/>
      <c r="IZ29" s="441"/>
      <c r="JA29" s="441"/>
      <c r="JB29" s="441"/>
      <c r="JC29" s="441"/>
      <c r="JD29" s="441"/>
      <c r="JE29" s="442"/>
      <c r="JF29" s="440" t="str">
        <f ca="1">IFERROR(IF(JF14=list!$C$3,JF21/JF16,JF21*JL23*IFERROR((1+JL25*JF25),1)/IF($B$5&lt;&gt;"",$B$5,JF9*JF25*250)+JF27/JF16+JM27/JF16),"")</f>
        <v/>
      </c>
      <c r="JG29" s="430"/>
      <c r="JH29" s="430"/>
      <c r="JI29" s="441"/>
      <c r="JJ29" s="441"/>
      <c r="JK29" s="441"/>
      <c r="JL29" s="441"/>
      <c r="JM29" s="441"/>
      <c r="JN29" s="441"/>
      <c r="JO29" s="441"/>
      <c r="JP29" s="441"/>
      <c r="JQ29" s="442"/>
      <c r="JR29" s="440" t="str">
        <f ca="1">IFERROR(IF(JR14=list!$C$3,JR21/JR16,JR21*JX23*IFERROR((1+JX25*JR25),1)/IF($B$5&lt;&gt;"",$B$5,JR9*JR25*250)+JR27/JR16+JY27/JR16),"")</f>
        <v/>
      </c>
      <c r="JS29" s="430"/>
      <c r="JT29" s="430"/>
      <c r="JU29" s="441"/>
      <c r="JV29" s="441"/>
      <c r="JW29" s="441"/>
      <c r="JX29" s="441"/>
      <c r="JY29" s="441"/>
      <c r="JZ29" s="441"/>
      <c r="KA29" s="441"/>
      <c r="KB29" s="441"/>
      <c r="KC29" s="442"/>
      <c r="KD29" s="440" t="str">
        <f ca="1">IFERROR(IF(KD14=list!$C$3,KD21/KD16,KD21*KJ23*IFERROR((1+KJ25*KD25),1)/IF($B$5&lt;&gt;"",$B$5,KD9*KD25*250)+KD27/KD16+KK27/KD16),"")</f>
        <v/>
      </c>
      <c r="KE29" s="430"/>
      <c r="KF29" s="430"/>
      <c r="KG29" s="441"/>
      <c r="KH29" s="441"/>
      <c r="KI29" s="441"/>
      <c r="KJ29" s="441"/>
      <c r="KK29" s="441"/>
      <c r="KL29" s="441"/>
      <c r="KM29" s="441"/>
      <c r="KN29" s="441"/>
      <c r="KO29" s="442"/>
      <c r="KP29" s="440" t="str">
        <f ca="1">IFERROR(IF(KP14=list!$C$3,KP21/KP16,KP21*KV23*IFERROR((1+KV25*KP25),1)/IF($B$5&lt;&gt;"",$B$5,KP9*KP25*250)+KP27/KP16+KW27/KP16),"")</f>
        <v/>
      </c>
      <c r="KQ29" s="430"/>
      <c r="KR29" s="430"/>
      <c r="KS29" s="441"/>
      <c r="KT29" s="441"/>
      <c r="KU29" s="441"/>
      <c r="KV29" s="441"/>
      <c r="KW29" s="441"/>
      <c r="KX29" s="441"/>
      <c r="KY29" s="441"/>
      <c r="KZ29" s="441"/>
      <c r="LA29" s="442"/>
      <c r="LB29" s="440" t="str">
        <f ca="1">IFERROR(IF(LB14=list!$C$3,LB21/LB16,LB21*LH23*IFERROR((1+LH25*LB25),1)/IF($B$5&lt;&gt;"",$B$5,LB9*LB25*250)+LB27/LB16+LI27/LB16),"")</f>
        <v/>
      </c>
      <c r="LC29" s="430"/>
      <c r="LD29" s="430"/>
      <c r="LE29" s="441"/>
      <c r="LF29" s="441"/>
      <c r="LG29" s="441"/>
      <c r="LH29" s="441"/>
      <c r="LI29" s="441"/>
      <c r="LJ29" s="441"/>
      <c r="LK29" s="441"/>
      <c r="LL29" s="441"/>
      <c r="LM29" s="442"/>
      <c r="LN29" s="440" t="str">
        <f ca="1">IFERROR(IF(LN14=list!$C$3,LN21/LN16,LN21*LT23*IFERROR((1+LT25*LN25),1)/IF($B$5&lt;&gt;"",$B$5,LN9*LN25*250)+LN27/LN16+LU27/LN16),"")</f>
        <v/>
      </c>
      <c r="LO29" s="430"/>
      <c r="LP29" s="430"/>
      <c r="LQ29" s="441"/>
      <c r="LR29" s="441"/>
      <c r="LS29" s="441"/>
      <c r="LT29" s="441"/>
      <c r="LU29" s="441"/>
      <c r="LV29" s="441"/>
      <c r="LW29" s="441"/>
      <c r="LX29" s="441"/>
      <c r="LY29" s="442"/>
      <c r="LZ29" s="440" t="str">
        <f ca="1">IFERROR(IF(LZ14=list!$C$3,LZ21/LZ16,LZ21*MF23*IFERROR((1+MF25*LZ25),1)/IF($B$5&lt;&gt;"",$B$5,LZ9*LZ25*250)+LZ27/LZ16+MG27/LZ16),"")</f>
        <v/>
      </c>
      <c r="MA29" s="430"/>
      <c r="MB29" s="430"/>
      <c r="MC29" s="441"/>
      <c r="MD29" s="441"/>
      <c r="ME29" s="441"/>
      <c r="MF29" s="441"/>
      <c r="MG29" s="441"/>
      <c r="MH29" s="441"/>
      <c r="MI29" s="441"/>
      <c r="MJ29" s="441"/>
      <c r="MK29" s="442"/>
      <c r="ML29" s="440" t="str">
        <f ca="1">IFERROR(IF(ML14=list!$C$3,ML21/ML16,ML21*MR23*IFERROR((1+MR25*ML25),1)/IF($B$5&lt;&gt;"",$B$5,ML9*ML25*250)+ML27/ML16+MS27/ML16),"")</f>
        <v/>
      </c>
      <c r="MM29" s="430"/>
      <c r="MN29" s="430"/>
      <c r="MO29" s="441"/>
      <c r="MP29" s="441"/>
      <c r="MQ29" s="441"/>
      <c r="MR29" s="441"/>
      <c r="MS29" s="441"/>
      <c r="MT29" s="441"/>
      <c r="MU29" s="441"/>
      <c r="MV29" s="441"/>
      <c r="MW29" s="442"/>
      <c r="MX29" s="440" t="str">
        <f ca="1">IFERROR(IF(MX14=list!$C$3,MX21/MX16,MX21*ND23*IFERROR((1+ND25*MX25),1)/IF($B$5&lt;&gt;"",$B$5,MX9*MX25*250)+MX27/MX16+NE27/MX16),"")</f>
        <v/>
      </c>
      <c r="MY29" s="430"/>
      <c r="MZ29" s="430"/>
      <c r="NA29" s="441"/>
      <c r="NB29" s="441"/>
      <c r="NC29" s="441"/>
      <c r="ND29" s="441"/>
      <c r="NE29" s="441"/>
      <c r="NF29" s="441"/>
      <c r="NG29" s="441"/>
      <c r="NH29" s="441"/>
      <c r="NI29" s="442"/>
      <c r="NJ29" s="440" t="str">
        <f ca="1">IFERROR(IF(NJ14=list!$C$3,NJ21/NJ16,NJ21*NP23*IFERROR((1+NP25*NJ25),1)/IF($B$5&lt;&gt;"",$B$5,NJ9*NJ25*250)+NJ27/NJ16+NQ27/NJ16),"")</f>
        <v/>
      </c>
      <c r="NK29" s="430"/>
      <c r="NL29" s="430"/>
      <c r="NM29" s="441"/>
      <c r="NN29" s="441"/>
      <c r="NO29" s="441"/>
      <c r="NP29" s="441"/>
      <c r="NQ29" s="441"/>
      <c r="NR29" s="441"/>
      <c r="NS29" s="441"/>
      <c r="NT29" s="441"/>
      <c r="NU29" s="442"/>
      <c r="NV29" s="440" t="str">
        <f ca="1">IFERROR(IF(NV14=list!$C$3,NV21/NV16,NV21*OB23*IFERROR((1+OB25*NV25),1)/IF($B$5&lt;&gt;"",$B$5,NV9*NV25*250)+NV27/NV16+OC27/NV16),"")</f>
        <v/>
      </c>
      <c r="NW29" s="430"/>
      <c r="NX29" s="430"/>
      <c r="NY29" s="441"/>
      <c r="NZ29" s="441"/>
      <c r="OA29" s="441"/>
      <c r="OB29" s="441"/>
      <c r="OC29" s="441"/>
      <c r="OD29" s="441"/>
      <c r="OE29" s="441"/>
      <c r="OF29" s="441"/>
      <c r="OG29" s="442"/>
      <c r="OH29" s="440" t="str">
        <f ca="1">IFERROR(IF(OH14=list!$C$3,OH21/OH16,OH21*ON23*IFERROR((1+ON25*OH25),1)/IF($B$5&lt;&gt;"",$B$5,OH9*OH25*250)+OH27/OH16+OO27/OH16),"")</f>
        <v/>
      </c>
      <c r="OI29" s="430"/>
      <c r="OJ29" s="430"/>
      <c r="OK29" s="441"/>
      <c r="OL29" s="441"/>
      <c r="OM29" s="441"/>
      <c r="ON29" s="441"/>
      <c r="OO29" s="441"/>
      <c r="OP29" s="441"/>
      <c r="OQ29" s="441"/>
      <c r="OR29" s="441"/>
      <c r="OS29" s="442"/>
      <c r="OT29" s="440" t="str">
        <f ca="1">IFERROR(IF(OT14=list!$C$3,OT21/OT16,OT21*OZ23*IFERROR((1+OZ25*OT25),1)/IF($B$5&lt;&gt;"",$B$5,OT9*OT25*250)+OT27/OT16+PA27/OT16),"")</f>
        <v/>
      </c>
      <c r="OU29" s="430"/>
      <c r="OV29" s="430"/>
      <c r="OW29" s="441"/>
      <c r="OX29" s="441"/>
      <c r="OY29" s="441"/>
      <c r="OZ29" s="441"/>
      <c r="PA29" s="441"/>
      <c r="PB29" s="441"/>
      <c r="PC29" s="441"/>
      <c r="PD29" s="441"/>
      <c r="PE29" s="442"/>
      <c r="PF29" s="440" t="str">
        <f ca="1">IFERROR(IF(PF14=list!$C$3,PF21/PF16,PF21*PL23*IFERROR((1+PL25*PF25),1)/IF($B$5&lt;&gt;"",$B$5,PF9*PF25*250)+PF27/PF16+PM27/PF16),"")</f>
        <v/>
      </c>
      <c r="PG29" s="430"/>
      <c r="PH29" s="430"/>
      <c r="PI29" s="441"/>
      <c r="PJ29" s="441"/>
      <c r="PK29" s="441"/>
      <c r="PL29" s="441"/>
      <c r="PM29" s="441"/>
      <c r="PN29" s="441"/>
      <c r="PO29" s="441"/>
      <c r="PP29" s="441"/>
      <c r="PQ29" s="442"/>
      <c r="PR29" s="440" t="str">
        <f ca="1">IFERROR(IF(PR14=list!$C$3,PR21/PR16,PR21*PX23*IFERROR((1+PX25*PR25),1)/IF($B$5&lt;&gt;"",$B$5,PR9*PR25*250)+PR27/PR16+PY27/PR16),"")</f>
        <v/>
      </c>
      <c r="PS29" s="430"/>
      <c r="PT29" s="430"/>
      <c r="PU29" s="441"/>
      <c r="PV29" s="441"/>
      <c r="PW29" s="441"/>
      <c r="PX29" s="441"/>
      <c r="PY29" s="441"/>
      <c r="PZ29" s="441"/>
      <c r="QA29" s="441"/>
      <c r="QB29" s="441"/>
      <c r="QC29" s="442"/>
      <c r="QD29" s="440" t="str">
        <f ca="1">IFERROR(IF(QD14=list!$C$3,QD21/QD16,QD21*QJ23*IFERROR((1+QJ25*QD25),1)/IF($B$5&lt;&gt;"",$B$5,QD9*QD25*250)+QD27/QD16+QK27/QD16),"")</f>
        <v/>
      </c>
      <c r="QE29" s="430"/>
      <c r="QF29" s="430"/>
      <c r="QG29" s="441"/>
      <c r="QH29" s="441"/>
      <c r="QI29" s="441"/>
      <c r="QJ29" s="441"/>
      <c r="QK29" s="441"/>
      <c r="QL29" s="441"/>
      <c r="QM29" s="441"/>
      <c r="QN29" s="441"/>
      <c r="QO29" s="442"/>
      <c r="QP29" s="440" t="str">
        <f ca="1">IFERROR(IF(QP14=list!$C$3,QP21/QP16,QP21*QV23*IFERROR((1+QV25*QP25),1)/IF($B$5&lt;&gt;"",$B$5,QP9*QP25*250)+QP27/QP16+QW27/QP16),"")</f>
        <v/>
      </c>
      <c r="QQ29" s="430"/>
      <c r="QR29" s="430"/>
      <c r="QS29" s="441"/>
      <c r="QT29" s="441"/>
      <c r="QU29" s="441"/>
      <c r="QV29" s="441"/>
      <c r="QW29" s="441"/>
      <c r="QX29" s="441"/>
      <c r="QY29" s="441"/>
      <c r="QZ29" s="441"/>
      <c r="RA29" s="442"/>
      <c r="RB29" s="440" t="str">
        <f ca="1">IFERROR(IF(RB14=list!$C$3,RB21/RB16,RB21*RH23*IFERROR((1+RH25*RB25),1)/IF($B$5&lt;&gt;"",$B$5,RB9*RB25*250)+RB27/RB16+RI27/RB16),"")</f>
        <v/>
      </c>
      <c r="RC29" s="430"/>
      <c r="RD29" s="430"/>
      <c r="RE29" s="441"/>
      <c r="RF29" s="441"/>
      <c r="RG29" s="441"/>
      <c r="RH29" s="441"/>
      <c r="RI29" s="441"/>
      <c r="RJ29" s="441"/>
      <c r="RK29" s="441"/>
      <c r="RL29" s="441"/>
      <c r="RM29" s="442"/>
    </row>
    <row r="30" spans="2:481" s="212" customFormat="1" ht="33.75" customHeight="1" thickBot="1">
      <c r="B30" s="248"/>
      <c r="C30" s="240"/>
      <c r="D30" s="240"/>
      <c r="E30" s="240"/>
      <c r="F30" s="240"/>
      <c r="G30" s="240"/>
      <c r="H30" s="240"/>
      <c r="I30" s="240"/>
      <c r="J30" s="240"/>
      <c r="K30" s="240"/>
      <c r="L30" s="240"/>
      <c r="M30" s="256"/>
      <c r="N30" s="255"/>
      <c r="O30" s="240"/>
      <c r="P30" s="240"/>
      <c r="Q30" s="240"/>
      <c r="R30" s="240"/>
      <c r="S30" s="240"/>
      <c r="T30" s="240"/>
      <c r="U30" s="240"/>
      <c r="V30" s="240"/>
      <c r="W30" s="240"/>
      <c r="X30" s="240"/>
      <c r="Y30" s="256"/>
      <c r="Z30" s="255"/>
      <c r="AA30" s="240"/>
      <c r="AB30" s="240"/>
      <c r="AC30" s="240"/>
      <c r="AD30" s="240"/>
      <c r="AE30" s="240"/>
      <c r="AF30" s="240"/>
      <c r="AG30" s="240"/>
      <c r="AH30" s="240"/>
      <c r="AI30" s="240"/>
      <c r="AJ30" s="240"/>
      <c r="AK30" s="256"/>
      <c r="AL30" s="255"/>
      <c r="AM30" s="240"/>
      <c r="AN30" s="240"/>
      <c r="AO30" s="240"/>
      <c r="AP30" s="240"/>
      <c r="AQ30" s="240"/>
      <c r="AR30" s="240"/>
      <c r="AS30" s="240"/>
      <c r="AT30" s="240"/>
      <c r="AU30" s="240"/>
      <c r="AV30" s="240"/>
      <c r="AW30" s="256"/>
      <c r="AX30" s="255"/>
      <c r="AY30" s="240"/>
      <c r="AZ30" s="240"/>
      <c r="BA30" s="240"/>
      <c r="BB30" s="240"/>
      <c r="BC30" s="240"/>
      <c r="BD30" s="240"/>
      <c r="BE30" s="240"/>
      <c r="BF30" s="240"/>
      <c r="BG30" s="240"/>
      <c r="BH30" s="240"/>
      <c r="BI30" s="240"/>
      <c r="BJ30" s="255"/>
      <c r="BK30" s="240"/>
      <c r="BL30" s="240"/>
      <c r="BM30" s="240"/>
      <c r="BN30" s="240"/>
      <c r="BO30" s="240"/>
      <c r="BP30" s="240"/>
      <c r="BQ30" s="240"/>
      <c r="BR30" s="240"/>
      <c r="BS30" s="240"/>
      <c r="BT30" s="240"/>
      <c r="BU30" s="256"/>
      <c r="BV30" s="255"/>
      <c r="BW30" s="240"/>
      <c r="BX30" s="240"/>
      <c r="BY30" s="240"/>
      <c r="BZ30" s="240"/>
      <c r="CA30" s="240"/>
      <c r="CB30" s="240"/>
      <c r="CC30" s="240"/>
      <c r="CD30" s="240"/>
      <c r="CE30" s="240"/>
      <c r="CF30" s="240"/>
      <c r="CG30" s="256"/>
      <c r="CH30" s="255"/>
      <c r="CI30" s="240"/>
      <c r="CJ30" s="240"/>
      <c r="CK30" s="240"/>
      <c r="CL30" s="240"/>
      <c r="CM30" s="240"/>
      <c r="CN30" s="240"/>
      <c r="CO30" s="240"/>
      <c r="CP30" s="240"/>
      <c r="CQ30" s="240"/>
      <c r="CR30" s="240"/>
      <c r="CS30" s="256"/>
      <c r="CT30" s="255"/>
      <c r="CU30" s="240"/>
      <c r="CV30" s="240"/>
      <c r="CW30" s="240"/>
      <c r="CX30" s="240"/>
      <c r="CY30" s="240"/>
      <c r="CZ30" s="240"/>
      <c r="DA30" s="240"/>
      <c r="DB30" s="240"/>
      <c r="DC30" s="240"/>
      <c r="DD30" s="240"/>
      <c r="DE30" s="256"/>
      <c r="DF30" s="255"/>
      <c r="DG30" s="240"/>
      <c r="DH30" s="240"/>
      <c r="DI30" s="240"/>
      <c r="DJ30" s="240"/>
      <c r="DK30" s="240"/>
      <c r="DL30" s="240"/>
      <c r="DM30" s="240"/>
      <c r="DN30" s="240"/>
      <c r="DO30" s="240"/>
      <c r="DP30" s="240"/>
      <c r="DQ30" s="256"/>
      <c r="DR30" s="255"/>
      <c r="DS30" s="240"/>
      <c r="DT30" s="240"/>
      <c r="DU30" s="240"/>
      <c r="DV30" s="240"/>
      <c r="DW30" s="240"/>
      <c r="DX30" s="240"/>
      <c r="DY30" s="240"/>
      <c r="DZ30" s="240"/>
      <c r="EA30" s="240"/>
      <c r="EB30" s="240"/>
      <c r="EC30" s="256"/>
      <c r="ED30" s="255"/>
      <c r="EE30" s="240"/>
      <c r="EF30" s="240"/>
      <c r="EG30" s="240"/>
      <c r="EH30" s="240"/>
      <c r="EI30" s="240"/>
      <c r="EJ30" s="240"/>
      <c r="EK30" s="240"/>
      <c r="EL30" s="240"/>
      <c r="EM30" s="240"/>
      <c r="EN30" s="240"/>
      <c r="EO30" s="256"/>
      <c r="EP30" s="255"/>
      <c r="EQ30" s="240"/>
      <c r="ER30" s="240"/>
      <c r="ES30" s="240"/>
      <c r="ET30" s="240"/>
      <c r="EU30" s="240"/>
      <c r="EV30" s="240"/>
      <c r="EW30" s="240"/>
      <c r="EX30" s="240"/>
      <c r="EY30" s="240"/>
      <c r="EZ30" s="240"/>
      <c r="FA30" s="256"/>
      <c r="FB30" s="255"/>
      <c r="FC30" s="240"/>
      <c r="FD30" s="240"/>
      <c r="FE30" s="240"/>
      <c r="FF30" s="240"/>
      <c r="FG30" s="240"/>
      <c r="FH30" s="240"/>
      <c r="FI30" s="240"/>
      <c r="FJ30" s="240"/>
      <c r="FK30" s="240"/>
      <c r="FL30" s="240"/>
      <c r="FM30" s="256"/>
      <c r="FN30" s="255"/>
      <c r="FO30" s="240"/>
      <c r="FP30" s="240"/>
      <c r="FQ30" s="240"/>
      <c r="FR30" s="240"/>
      <c r="FS30" s="240"/>
      <c r="FT30" s="240"/>
      <c r="FU30" s="240"/>
      <c r="FV30" s="240"/>
      <c r="FW30" s="240"/>
      <c r="FX30" s="240"/>
      <c r="FY30" s="256"/>
      <c r="FZ30" s="255"/>
      <c r="GA30" s="240"/>
      <c r="GB30" s="240"/>
      <c r="GC30" s="240"/>
      <c r="GD30" s="240"/>
      <c r="GE30" s="240"/>
      <c r="GF30" s="240"/>
      <c r="GG30" s="240"/>
      <c r="GH30" s="240"/>
      <c r="GI30" s="240"/>
      <c r="GJ30" s="240"/>
      <c r="GK30" s="256"/>
      <c r="GL30" s="255"/>
      <c r="GM30" s="240"/>
      <c r="GN30" s="240"/>
      <c r="GO30" s="240"/>
      <c r="GP30" s="240"/>
      <c r="GQ30" s="240"/>
      <c r="GR30" s="240"/>
      <c r="GS30" s="240"/>
      <c r="GT30" s="240"/>
      <c r="GU30" s="240"/>
      <c r="GV30" s="240"/>
      <c r="GW30" s="256"/>
      <c r="GX30" s="255"/>
      <c r="GY30" s="240"/>
      <c r="GZ30" s="240"/>
      <c r="HA30" s="240"/>
      <c r="HB30" s="240"/>
      <c r="HC30" s="240"/>
      <c r="HD30" s="240"/>
      <c r="HE30" s="240"/>
      <c r="HF30" s="240"/>
      <c r="HG30" s="240"/>
      <c r="HH30" s="240"/>
      <c r="HI30" s="256"/>
      <c r="HJ30" s="255"/>
      <c r="HK30" s="240"/>
      <c r="HL30" s="240"/>
      <c r="HM30" s="240"/>
      <c r="HN30" s="240"/>
      <c r="HO30" s="240"/>
      <c r="HP30" s="240"/>
      <c r="HQ30" s="240"/>
      <c r="HR30" s="240"/>
      <c r="HS30" s="240"/>
      <c r="HT30" s="240"/>
      <c r="HU30" s="256"/>
      <c r="HV30" s="255"/>
      <c r="HW30" s="240"/>
      <c r="HX30" s="240"/>
      <c r="HY30" s="240"/>
      <c r="HZ30" s="240"/>
      <c r="IA30" s="240"/>
      <c r="IB30" s="240"/>
      <c r="IC30" s="240"/>
      <c r="ID30" s="240"/>
      <c r="IE30" s="240"/>
      <c r="IF30" s="240"/>
      <c r="IG30" s="256"/>
      <c r="IH30" s="255"/>
      <c r="II30" s="240"/>
      <c r="IJ30" s="240"/>
      <c r="IK30" s="240"/>
      <c r="IL30" s="240"/>
      <c r="IM30" s="240"/>
      <c r="IN30" s="240"/>
      <c r="IO30" s="240"/>
      <c r="IP30" s="240"/>
      <c r="IQ30" s="240"/>
      <c r="IR30" s="240"/>
      <c r="IS30" s="256"/>
      <c r="IT30" s="255"/>
      <c r="IU30" s="240"/>
      <c r="IV30" s="240"/>
      <c r="IW30" s="240"/>
      <c r="IX30" s="240"/>
      <c r="IY30" s="240"/>
      <c r="IZ30" s="240"/>
      <c r="JA30" s="240"/>
      <c r="JB30" s="240"/>
      <c r="JC30" s="240"/>
      <c r="JD30" s="240"/>
      <c r="JE30" s="256"/>
      <c r="JF30" s="255"/>
      <c r="JG30" s="240"/>
      <c r="JH30" s="240"/>
      <c r="JI30" s="240"/>
      <c r="JJ30" s="240"/>
      <c r="JK30" s="240"/>
      <c r="JL30" s="240"/>
      <c r="JM30" s="240"/>
      <c r="JN30" s="240"/>
      <c r="JO30" s="240"/>
      <c r="JP30" s="240"/>
      <c r="JQ30" s="256"/>
      <c r="JR30" s="255"/>
      <c r="JS30" s="240"/>
      <c r="JT30" s="240"/>
      <c r="JU30" s="240"/>
      <c r="JV30" s="240"/>
      <c r="JW30" s="240"/>
      <c r="JX30" s="240"/>
      <c r="JY30" s="240"/>
      <c r="JZ30" s="240"/>
      <c r="KA30" s="240"/>
      <c r="KB30" s="240"/>
      <c r="KC30" s="256"/>
      <c r="KD30" s="255"/>
      <c r="KE30" s="240"/>
      <c r="KF30" s="240"/>
      <c r="KG30" s="240"/>
      <c r="KH30" s="240"/>
      <c r="KI30" s="240"/>
      <c r="KJ30" s="240"/>
      <c r="KK30" s="240"/>
      <c r="KL30" s="240"/>
      <c r="KM30" s="240"/>
      <c r="KN30" s="240"/>
      <c r="KO30" s="256"/>
      <c r="KP30" s="255"/>
      <c r="KQ30" s="240"/>
      <c r="KR30" s="240"/>
      <c r="KS30" s="240"/>
      <c r="KT30" s="240"/>
      <c r="KU30" s="240"/>
      <c r="KV30" s="240"/>
      <c r="KW30" s="240"/>
      <c r="KX30" s="240"/>
      <c r="KY30" s="240"/>
      <c r="KZ30" s="240"/>
      <c r="LA30" s="256"/>
      <c r="LB30" s="255"/>
      <c r="LC30" s="240"/>
      <c r="LD30" s="240"/>
      <c r="LE30" s="240"/>
      <c r="LF30" s="240"/>
      <c r="LG30" s="240"/>
      <c r="LH30" s="240"/>
      <c r="LI30" s="240"/>
      <c r="LJ30" s="240"/>
      <c r="LK30" s="240"/>
      <c r="LL30" s="240"/>
      <c r="LM30" s="256"/>
      <c r="LN30" s="255"/>
      <c r="LO30" s="240"/>
      <c r="LP30" s="240"/>
      <c r="LQ30" s="240"/>
      <c r="LR30" s="240"/>
      <c r="LS30" s="240"/>
      <c r="LT30" s="240"/>
      <c r="LU30" s="240"/>
      <c r="LV30" s="240"/>
      <c r="LW30" s="240"/>
      <c r="LX30" s="240"/>
      <c r="LY30" s="256"/>
      <c r="LZ30" s="255"/>
      <c r="MA30" s="240"/>
      <c r="MB30" s="240"/>
      <c r="MC30" s="240"/>
      <c r="MD30" s="240"/>
      <c r="ME30" s="240"/>
      <c r="MF30" s="240"/>
      <c r="MG30" s="240"/>
      <c r="MH30" s="240"/>
      <c r="MI30" s="240"/>
      <c r="MJ30" s="240"/>
      <c r="MK30" s="256"/>
      <c r="ML30" s="255"/>
      <c r="MM30" s="240"/>
      <c r="MN30" s="240"/>
      <c r="MO30" s="240"/>
      <c r="MP30" s="240"/>
      <c r="MQ30" s="240"/>
      <c r="MR30" s="240"/>
      <c r="MS30" s="240"/>
      <c r="MT30" s="240"/>
      <c r="MU30" s="240"/>
      <c r="MV30" s="240"/>
      <c r="MW30" s="256"/>
      <c r="MX30" s="255"/>
      <c r="MY30" s="240"/>
      <c r="MZ30" s="240"/>
      <c r="NA30" s="240"/>
      <c r="NB30" s="240"/>
      <c r="NC30" s="240"/>
      <c r="ND30" s="240"/>
      <c r="NE30" s="240"/>
      <c r="NF30" s="240"/>
      <c r="NG30" s="240"/>
      <c r="NH30" s="240"/>
      <c r="NI30" s="256"/>
      <c r="NJ30" s="255"/>
      <c r="NK30" s="240"/>
      <c r="NL30" s="240"/>
      <c r="NM30" s="240"/>
      <c r="NN30" s="240"/>
      <c r="NO30" s="240"/>
      <c r="NP30" s="240"/>
      <c r="NQ30" s="240"/>
      <c r="NR30" s="240"/>
      <c r="NS30" s="240"/>
      <c r="NT30" s="240"/>
      <c r="NU30" s="256"/>
      <c r="NV30" s="255"/>
      <c r="NW30" s="240"/>
      <c r="NX30" s="240"/>
      <c r="NY30" s="240"/>
      <c r="NZ30" s="240"/>
      <c r="OA30" s="240"/>
      <c r="OB30" s="240"/>
      <c r="OC30" s="240"/>
      <c r="OD30" s="240"/>
      <c r="OE30" s="240"/>
      <c r="OF30" s="240"/>
      <c r="OG30" s="256"/>
      <c r="OH30" s="255"/>
      <c r="OI30" s="240"/>
      <c r="OJ30" s="240"/>
      <c r="OK30" s="240"/>
      <c r="OL30" s="240"/>
      <c r="OM30" s="240"/>
      <c r="ON30" s="240"/>
      <c r="OO30" s="240"/>
      <c r="OP30" s="240"/>
      <c r="OQ30" s="240"/>
      <c r="OR30" s="240"/>
      <c r="OS30" s="256"/>
      <c r="OT30" s="255"/>
      <c r="OU30" s="240"/>
      <c r="OV30" s="240"/>
      <c r="OW30" s="240"/>
      <c r="OX30" s="240"/>
      <c r="OY30" s="240"/>
      <c r="OZ30" s="240"/>
      <c r="PA30" s="240"/>
      <c r="PB30" s="240"/>
      <c r="PC30" s="240"/>
      <c r="PD30" s="240"/>
      <c r="PE30" s="256"/>
      <c r="PF30" s="255"/>
      <c r="PG30" s="240"/>
      <c r="PH30" s="240"/>
      <c r="PI30" s="240"/>
      <c r="PJ30" s="240"/>
      <c r="PK30" s="240"/>
      <c r="PL30" s="240"/>
      <c r="PM30" s="240"/>
      <c r="PN30" s="240"/>
      <c r="PO30" s="240"/>
      <c r="PP30" s="240"/>
      <c r="PQ30" s="256"/>
      <c r="PR30" s="255"/>
      <c r="PS30" s="240"/>
      <c r="PT30" s="240"/>
      <c r="PU30" s="240"/>
      <c r="PV30" s="240"/>
      <c r="PW30" s="240"/>
      <c r="PX30" s="240"/>
      <c r="PY30" s="240"/>
      <c r="PZ30" s="240"/>
      <c r="QA30" s="240"/>
      <c r="QB30" s="240"/>
      <c r="QC30" s="256"/>
      <c r="QD30" s="255"/>
      <c r="QE30" s="240"/>
      <c r="QF30" s="240"/>
      <c r="QG30" s="240"/>
      <c r="QH30" s="240"/>
      <c r="QI30" s="240"/>
      <c r="QJ30" s="240"/>
      <c r="QK30" s="240"/>
      <c r="QL30" s="240"/>
      <c r="QM30" s="240"/>
      <c r="QN30" s="240"/>
      <c r="QO30" s="256"/>
      <c r="QP30" s="255"/>
      <c r="QQ30" s="240"/>
      <c r="QR30" s="240"/>
      <c r="QS30" s="240"/>
      <c r="QT30" s="240"/>
      <c r="QU30" s="240"/>
      <c r="QV30" s="240"/>
      <c r="QW30" s="240"/>
      <c r="QX30" s="240"/>
      <c r="QY30" s="240"/>
      <c r="QZ30" s="240"/>
      <c r="RA30" s="256"/>
      <c r="RB30" s="255"/>
      <c r="RC30" s="240"/>
      <c r="RD30" s="240"/>
      <c r="RE30" s="240"/>
      <c r="RF30" s="240"/>
      <c r="RG30" s="240"/>
      <c r="RH30" s="240"/>
      <c r="RI30" s="240"/>
      <c r="RJ30" s="240"/>
      <c r="RK30" s="240"/>
      <c r="RL30" s="240"/>
      <c r="RM30" s="253"/>
    </row>
    <row r="31" spans="2:481">
      <c r="B31" s="355" t="s">
        <v>425</v>
      </c>
      <c r="C31" s="356"/>
      <c r="D31" s="356"/>
      <c r="E31" s="356"/>
      <c r="F31" s="356"/>
      <c r="G31" s="356"/>
      <c r="H31" s="356"/>
      <c r="I31" s="356"/>
      <c r="J31" s="356"/>
      <c r="K31" s="356"/>
      <c r="L31" s="356"/>
      <c r="M31" s="357"/>
      <c r="N31" s="525" t="str">
        <f>'Cost &amp; Solution'!J9</f>
        <v>79.17%</v>
      </c>
      <c r="O31" s="526"/>
      <c r="P31" s="526"/>
      <c r="Q31" s="526"/>
      <c r="R31" s="526"/>
      <c r="S31" s="527"/>
      <c r="T31" s="515">
        <f>UI!H4</f>
        <v>101</v>
      </c>
      <c r="U31" s="516"/>
      <c r="V31" s="516"/>
      <c r="W31" s="516"/>
      <c r="X31" s="516"/>
      <c r="Y31" s="517"/>
      <c r="Z31" s="257"/>
      <c r="AA31" s="246"/>
      <c r="AB31" s="246"/>
      <c r="AC31" s="246"/>
      <c r="AD31" s="246"/>
      <c r="AE31" s="246"/>
      <c r="AF31" s="246"/>
      <c r="AG31" s="246"/>
      <c r="AH31" s="246"/>
      <c r="AI31" s="246"/>
      <c r="AJ31" s="246"/>
      <c r="AK31" s="258"/>
      <c r="AL31" s="257"/>
      <c r="AM31" s="246"/>
      <c r="AN31" s="246"/>
      <c r="AO31" s="246"/>
      <c r="AP31" s="246"/>
      <c r="AQ31" s="246"/>
      <c r="AR31" s="246"/>
      <c r="AS31" s="246"/>
      <c r="AT31" s="246"/>
      <c r="AU31" s="246"/>
      <c r="AV31" s="246"/>
      <c r="AW31" s="258"/>
      <c r="AX31" s="257"/>
      <c r="AY31" s="246"/>
      <c r="AZ31" s="246"/>
      <c r="BA31" s="246"/>
      <c r="BB31" s="246"/>
      <c r="BC31" s="246"/>
      <c r="BD31" s="246"/>
      <c r="BE31" s="246"/>
      <c r="BF31" s="246"/>
      <c r="BG31" s="246"/>
      <c r="BH31" s="246"/>
      <c r="BI31" s="247"/>
      <c r="BJ31" s="251"/>
      <c r="BK31" s="251"/>
      <c r="BL31" s="251"/>
      <c r="BM31" s="251"/>
      <c r="BN31" s="251"/>
      <c r="BO31" s="251"/>
      <c r="BP31" s="251"/>
      <c r="BQ31" s="251"/>
      <c r="BR31" s="251"/>
      <c r="BS31" s="251"/>
      <c r="BT31" s="251"/>
      <c r="BU31" s="262"/>
      <c r="BV31" s="261"/>
      <c r="BW31" s="251"/>
      <c r="BX31" s="251"/>
      <c r="BY31" s="251"/>
      <c r="BZ31" s="251"/>
      <c r="CA31" s="251"/>
      <c r="CB31" s="251"/>
      <c r="CC31" s="251"/>
      <c r="CD31" s="251"/>
      <c r="CE31" s="251"/>
      <c r="CF31" s="251"/>
      <c r="CG31" s="262"/>
      <c r="CH31" s="261"/>
      <c r="CI31" s="251"/>
      <c r="CJ31" s="251"/>
      <c r="CK31" s="251"/>
      <c r="CL31" s="251"/>
      <c r="CM31" s="251"/>
      <c r="CN31" s="251"/>
      <c r="CO31" s="251"/>
      <c r="CP31" s="251"/>
      <c r="CQ31" s="251"/>
      <c r="CR31" s="251"/>
      <c r="CS31" s="262"/>
      <c r="CT31" s="261"/>
      <c r="CU31" s="251"/>
      <c r="CV31" s="251"/>
      <c r="CW31" s="251"/>
      <c r="CX31" s="251"/>
      <c r="CY31" s="251"/>
      <c r="CZ31" s="251"/>
      <c r="DA31" s="251"/>
      <c r="DB31" s="251"/>
      <c r="DC31" s="251"/>
      <c r="DD31" s="251"/>
      <c r="DE31" s="262"/>
      <c r="DF31" s="261"/>
      <c r="DG31" s="251"/>
      <c r="DH31" s="251"/>
      <c r="DI31" s="251"/>
      <c r="DJ31" s="251"/>
      <c r="DK31" s="251"/>
      <c r="DL31" s="251"/>
      <c r="DM31" s="251"/>
      <c r="DN31" s="251"/>
      <c r="DO31" s="251"/>
      <c r="DP31" s="251"/>
      <c r="DQ31" s="262"/>
      <c r="DR31" s="261"/>
      <c r="DS31" s="251"/>
      <c r="DT31" s="251"/>
      <c r="DU31" s="251"/>
      <c r="DV31" s="251"/>
      <c r="DW31" s="251"/>
      <c r="DX31" s="251"/>
      <c r="DY31" s="251"/>
      <c r="DZ31" s="251"/>
      <c r="EA31" s="251"/>
      <c r="EB31" s="251"/>
      <c r="EC31" s="262"/>
      <c r="ED31" s="261"/>
      <c r="EE31" s="251"/>
      <c r="EF31" s="251"/>
      <c r="EG31" s="251"/>
      <c r="EH31" s="251"/>
      <c r="EI31" s="251"/>
      <c r="EJ31" s="251"/>
      <c r="EK31" s="251"/>
      <c r="EL31" s="251"/>
      <c r="EM31" s="251"/>
      <c r="EN31" s="251"/>
      <c r="EO31" s="262"/>
      <c r="EP31" s="261"/>
      <c r="EQ31" s="251"/>
      <c r="ER31" s="251"/>
      <c r="ES31" s="251"/>
      <c r="ET31" s="251"/>
      <c r="EU31" s="251"/>
      <c r="EV31" s="251"/>
      <c r="EW31" s="251"/>
      <c r="EX31" s="251"/>
      <c r="EY31" s="251"/>
      <c r="EZ31" s="251"/>
      <c r="FA31" s="262"/>
      <c r="FB31" s="261"/>
      <c r="FC31" s="251"/>
      <c r="FD31" s="251"/>
      <c r="FE31" s="251"/>
      <c r="FF31" s="251"/>
      <c r="FG31" s="251"/>
      <c r="FH31" s="251"/>
      <c r="FI31" s="251"/>
      <c r="FJ31" s="251"/>
      <c r="FK31" s="251"/>
      <c r="FL31" s="251"/>
      <c r="FM31" s="262"/>
      <c r="FN31" s="261"/>
      <c r="FO31" s="251"/>
      <c r="FP31" s="251"/>
      <c r="FQ31" s="251"/>
      <c r="FR31" s="251"/>
      <c r="FS31" s="251"/>
      <c r="FT31" s="251"/>
      <c r="FU31" s="251"/>
      <c r="FV31" s="251"/>
      <c r="FW31" s="251"/>
      <c r="FX31" s="251"/>
      <c r="FY31" s="262"/>
      <c r="FZ31" s="261"/>
      <c r="GA31" s="251"/>
      <c r="GB31" s="251"/>
      <c r="GC31" s="251"/>
      <c r="GD31" s="251"/>
      <c r="GE31" s="251"/>
      <c r="GF31" s="251"/>
      <c r="GG31" s="251"/>
      <c r="GH31" s="251"/>
      <c r="GI31" s="251"/>
      <c r="GJ31" s="251"/>
      <c r="GK31" s="262"/>
      <c r="GL31" s="261"/>
      <c r="GM31" s="251"/>
      <c r="GN31" s="251"/>
      <c r="GO31" s="251"/>
      <c r="GP31" s="251"/>
      <c r="GQ31" s="251"/>
      <c r="GR31" s="251"/>
      <c r="GS31" s="251"/>
      <c r="GT31" s="251"/>
      <c r="GU31" s="251"/>
      <c r="GV31" s="251"/>
      <c r="GW31" s="262"/>
      <c r="GX31" s="261"/>
      <c r="GY31" s="251"/>
      <c r="GZ31" s="251"/>
      <c r="HA31" s="251"/>
      <c r="HB31" s="251"/>
      <c r="HC31" s="251"/>
      <c r="HD31" s="251"/>
      <c r="HE31" s="251"/>
      <c r="HF31" s="251"/>
      <c r="HG31" s="251"/>
      <c r="HH31" s="251"/>
      <c r="HI31" s="262"/>
      <c r="HJ31" s="261"/>
      <c r="HK31" s="251"/>
      <c r="HL31" s="251"/>
      <c r="HM31" s="251"/>
      <c r="HN31" s="251"/>
      <c r="HO31" s="251"/>
      <c r="HP31" s="251"/>
      <c r="HQ31" s="251"/>
      <c r="HR31" s="251"/>
      <c r="HS31" s="251"/>
      <c r="HT31" s="251"/>
      <c r="HU31" s="262"/>
      <c r="HV31" s="261"/>
      <c r="HW31" s="251"/>
      <c r="HX31" s="251"/>
      <c r="HY31" s="251"/>
      <c r="HZ31" s="251"/>
      <c r="IA31" s="251"/>
      <c r="IB31" s="251"/>
      <c r="IC31" s="251"/>
      <c r="ID31" s="251"/>
      <c r="IE31" s="251"/>
      <c r="IF31" s="251"/>
      <c r="IG31" s="262"/>
      <c r="IH31" s="261"/>
      <c r="II31" s="251"/>
      <c r="IJ31" s="251"/>
      <c r="IK31" s="251"/>
      <c r="IL31" s="251"/>
      <c r="IM31" s="251"/>
      <c r="IN31" s="251"/>
      <c r="IO31" s="251"/>
      <c r="IP31" s="251"/>
      <c r="IQ31" s="251"/>
      <c r="IR31" s="251"/>
      <c r="IS31" s="262"/>
      <c r="IT31" s="261"/>
      <c r="IU31" s="251"/>
      <c r="IV31" s="251"/>
      <c r="IW31" s="251"/>
      <c r="IX31" s="251"/>
      <c r="IY31" s="251"/>
      <c r="IZ31" s="251"/>
      <c r="JA31" s="251"/>
      <c r="JB31" s="251"/>
      <c r="JC31" s="251"/>
      <c r="JD31" s="251"/>
      <c r="JE31" s="262"/>
      <c r="JF31" s="261"/>
      <c r="JG31" s="251"/>
      <c r="JH31" s="251"/>
      <c r="JI31" s="251"/>
      <c r="JJ31" s="251"/>
      <c r="JK31" s="251"/>
      <c r="JL31" s="251"/>
      <c r="JM31" s="251"/>
      <c r="JN31" s="251"/>
      <c r="JO31" s="251"/>
      <c r="JP31" s="251"/>
      <c r="JQ31" s="262"/>
      <c r="JR31" s="261"/>
      <c r="JS31" s="251"/>
      <c r="JT31" s="251"/>
      <c r="JU31" s="251"/>
      <c r="JV31" s="251"/>
      <c r="JW31" s="251"/>
      <c r="JX31" s="251"/>
      <c r="JY31" s="251"/>
      <c r="JZ31" s="251"/>
      <c r="KA31" s="251"/>
      <c r="KB31" s="251"/>
      <c r="KC31" s="262"/>
      <c r="KD31" s="261"/>
      <c r="KE31" s="251"/>
      <c r="KF31" s="251"/>
      <c r="KG31" s="251"/>
      <c r="KH31" s="251"/>
      <c r="KI31" s="251"/>
      <c r="KJ31" s="251"/>
      <c r="KK31" s="251"/>
      <c r="KL31" s="251"/>
      <c r="KM31" s="251"/>
      <c r="KN31" s="251"/>
      <c r="KO31" s="262"/>
      <c r="KP31" s="261"/>
      <c r="KQ31" s="251"/>
      <c r="KR31" s="251"/>
      <c r="KS31" s="251"/>
      <c r="KT31" s="251"/>
      <c r="KU31" s="251"/>
      <c r="KV31" s="251"/>
      <c r="KW31" s="251"/>
      <c r="KX31" s="251"/>
      <c r="KY31" s="251"/>
      <c r="KZ31" s="251"/>
      <c r="LA31" s="262"/>
      <c r="LB31" s="261"/>
      <c r="LC31" s="251"/>
      <c r="LD31" s="251"/>
      <c r="LE31" s="251"/>
      <c r="LF31" s="251"/>
      <c r="LG31" s="251"/>
      <c r="LH31" s="251"/>
      <c r="LI31" s="251"/>
      <c r="LJ31" s="251"/>
      <c r="LK31" s="251"/>
      <c r="LL31" s="251"/>
      <c r="LM31" s="262"/>
      <c r="LN31" s="261"/>
      <c r="LO31" s="251"/>
      <c r="LP31" s="251"/>
      <c r="LQ31" s="251"/>
      <c r="LR31" s="251"/>
      <c r="LS31" s="251"/>
      <c r="LT31" s="251"/>
      <c r="LU31" s="251"/>
      <c r="LV31" s="251"/>
      <c r="LW31" s="251"/>
      <c r="LX31" s="251"/>
      <c r="LY31" s="262"/>
      <c r="LZ31" s="261"/>
      <c r="MA31" s="251"/>
      <c r="MB31" s="251"/>
      <c r="MC31" s="251"/>
      <c r="MD31" s="251"/>
      <c r="ME31" s="251"/>
      <c r="MF31" s="251"/>
      <c r="MG31" s="251"/>
      <c r="MH31" s="251"/>
      <c r="MI31" s="251"/>
      <c r="MJ31" s="251"/>
      <c r="MK31" s="262"/>
      <c r="ML31" s="261"/>
      <c r="MM31" s="251"/>
      <c r="MN31" s="251"/>
      <c r="MO31" s="251"/>
      <c r="MP31" s="251"/>
      <c r="MQ31" s="251"/>
      <c r="MR31" s="251"/>
      <c r="MS31" s="251"/>
      <c r="MT31" s="251"/>
      <c r="MU31" s="251"/>
      <c r="MV31" s="251"/>
      <c r="MW31" s="262"/>
      <c r="MX31" s="261"/>
      <c r="MY31" s="251"/>
      <c r="MZ31" s="251"/>
      <c r="NA31" s="251"/>
      <c r="NB31" s="251"/>
      <c r="NC31" s="251"/>
      <c r="ND31" s="251"/>
      <c r="NE31" s="251"/>
      <c r="NF31" s="251"/>
      <c r="NG31" s="251"/>
      <c r="NH31" s="251"/>
      <c r="NI31" s="262"/>
      <c r="NJ31" s="261"/>
      <c r="NK31" s="251"/>
      <c r="NL31" s="251"/>
      <c r="NM31" s="251"/>
      <c r="NN31" s="251"/>
      <c r="NO31" s="251"/>
      <c r="NP31" s="251"/>
      <c r="NQ31" s="251"/>
      <c r="NR31" s="251"/>
      <c r="NS31" s="251"/>
      <c r="NT31" s="251"/>
      <c r="NU31" s="262"/>
      <c r="NV31" s="261"/>
      <c r="NW31" s="251"/>
      <c r="NX31" s="251"/>
      <c r="NY31" s="251"/>
      <c r="NZ31" s="251"/>
      <c r="OA31" s="251"/>
      <c r="OB31" s="251"/>
      <c r="OC31" s="251"/>
      <c r="OD31" s="251"/>
      <c r="OE31" s="251"/>
      <c r="OF31" s="251"/>
      <c r="OG31" s="262"/>
      <c r="OH31" s="261"/>
      <c r="OI31" s="251"/>
      <c r="OJ31" s="251"/>
      <c r="OK31" s="251"/>
      <c r="OL31" s="251"/>
      <c r="OM31" s="251"/>
      <c r="ON31" s="251"/>
      <c r="OO31" s="251"/>
      <c r="OP31" s="251"/>
      <c r="OQ31" s="251"/>
      <c r="OR31" s="251"/>
      <c r="OS31" s="262"/>
      <c r="OT31" s="261"/>
      <c r="OU31" s="251"/>
      <c r="OV31" s="251"/>
      <c r="OW31" s="251"/>
      <c r="OX31" s="251"/>
      <c r="OY31" s="251"/>
      <c r="OZ31" s="251"/>
      <c r="PA31" s="251"/>
      <c r="PB31" s="251"/>
      <c r="PC31" s="251"/>
      <c r="PD31" s="251"/>
      <c r="PE31" s="262"/>
      <c r="PF31" s="261"/>
      <c r="PG31" s="251"/>
      <c r="PH31" s="251"/>
      <c r="PI31" s="251"/>
      <c r="PJ31" s="251"/>
      <c r="PK31" s="251"/>
      <c r="PL31" s="251"/>
      <c r="PM31" s="251"/>
      <c r="PN31" s="251"/>
      <c r="PO31" s="251"/>
      <c r="PP31" s="251"/>
      <c r="PQ31" s="262"/>
      <c r="PR31" s="261"/>
      <c r="PS31" s="251"/>
      <c r="PT31" s="251"/>
      <c r="PU31" s="251"/>
      <c r="PV31" s="251"/>
      <c r="PW31" s="251"/>
      <c r="PX31" s="251"/>
      <c r="PY31" s="251"/>
      <c r="PZ31" s="251"/>
      <c r="QA31" s="251"/>
      <c r="QB31" s="251"/>
      <c r="QC31" s="262"/>
      <c r="QD31" s="261"/>
      <c r="QE31" s="251"/>
      <c r="QF31" s="251"/>
      <c r="QG31" s="251"/>
      <c r="QH31" s="251"/>
      <c r="QI31" s="251"/>
      <c r="QJ31" s="251"/>
      <c r="QK31" s="251"/>
      <c r="QL31" s="251"/>
      <c r="QM31" s="251"/>
      <c r="QN31" s="251"/>
      <c r="QO31" s="262"/>
      <c r="QP31" s="261"/>
      <c r="QQ31" s="251"/>
      <c r="QR31" s="251"/>
      <c r="QS31" s="251"/>
      <c r="QT31" s="251"/>
      <c r="QU31" s="251"/>
      <c r="QV31" s="251"/>
      <c r="QW31" s="251"/>
      <c r="QX31" s="251"/>
      <c r="QY31" s="251"/>
      <c r="QZ31" s="251"/>
      <c r="RA31" s="262"/>
      <c r="RB31" s="261"/>
      <c r="RC31" s="251"/>
      <c r="RD31" s="251"/>
      <c r="RE31" s="251"/>
      <c r="RF31" s="251"/>
      <c r="RG31" s="251"/>
      <c r="RH31" s="251"/>
      <c r="RI31" s="251"/>
      <c r="RJ31" s="251"/>
      <c r="RK31" s="251"/>
      <c r="RL31" s="251"/>
      <c r="RM31" s="252"/>
    </row>
    <row r="32" spans="2:481" s="212" customFormat="1" ht="5.25" customHeight="1">
      <c r="B32" s="248"/>
      <c r="C32" s="240"/>
      <c r="D32" s="240"/>
      <c r="E32" s="240"/>
      <c r="F32" s="240"/>
      <c r="G32" s="240"/>
      <c r="H32" s="240"/>
      <c r="I32" s="240"/>
      <c r="J32" s="240"/>
      <c r="K32" s="240"/>
      <c r="L32" s="240"/>
      <c r="M32" s="256"/>
      <c r="N32" s="259"/>
      <c r="O32" s="249"/>
      <c r="P32" s="249"/>
      <c r="Q32" s="249"/>
      <c r="R32" s="249"/>
      <c r="S32" s="249"/>
      <c r="T32" s="249"/>
      <c r="U32" s="249"/>
      <c r="V32" s="249"/>
      <c r="W32" s="249"/>
      <c r="X32" s="249"/>
      <c r="Y32" s="260"/>
      <c r="Z32" s="259"/>
      <c r="AA32" s="249"/>
      <c r="AB32" s="249"/>
      <c r="AC32" s="249"/>
      <c r="AD32" s="249"/>
      <c r="AE32" s="249"/>
      <c r="AF32" s="249"/>
      <c r="AG32" s="249"/>
      <c r="AH32" s="249"/>
      <c r="AI32" s="249"/>
      <c r="AJ32" s="249"/>
      <c r="AK32" s="260"/>
      <c r="AL32" s="259"/>
      <c r="AM32" s="249"/>
      <c r="AN32" s="249"/>
      <c r="AO32" s="249"/>
      <c r="AP32" s="249"/>
      <c r="AQ32" s="249"/>
      <c r="AR32" s="249"/>
      <c r="AS32" s="249"/>
      <c r="AT32" s="249"/>
      <c r="AU32" s="249"/>
      <c r="AV32" s="249"/>
      <c r="AW32" s="260"/>
      <c r="AX32" s="259"/>
      <c r="AY32" s="249"/>
      <c r="AZ32" s="249"/>
      <c r="BA32" s="249"/>
      <c r="BB32" s="249"/>
      <c r="BC32" s="249"/>
      <c r="BD32" s="249"/>
      <c r="BE32" s="249"/>
      <c r="BF32" s="249"/>
      <c r="BG32" s="249"/>
      <c r="BH32" s="249"/>
      <c r="BI32" s="250"/>
      <c r="BJ32" s="249"/>
      <c r="BK32" s="249"/>
      <c r="BL32" s="249"/>
      <c r="BM32" s="249"/>
      <c r="BN32" s="249"/>
      <c r="BO32" s="249"/>
      <c r="BP32" s="249"/>
      <c r="BQ32" s="249"/>
      <c r="BR32" s="249"/>
      <c r="BS32" s="249"/>
      <c r="BT32" s="249"/>
      <c r="BU32" s="260"/>
      <c r="BV32" s="259"/>
      <c r="BW32" s="249"/>
      <c r="BX32" s="249"/>
      <c r="BY32" s="249"/>
      <c r="BZ32" s="249"/>
      <c r="CA32" s="249"/>
      <c r="CB32" s="249"/>
      <c r="CC32" s="249"/>
      <c r="CD32" s="249"/>
      <c r="CE32" s="249"/>
      <c r="CF32" s="249"/>
      <c r="CG32" s="260"/>
      <c r="CH32" s="259"/>
      <c r="CI32" s="249"/>
      <c r="CJ32" s="249"/>
      <c r="CK32" s="249"/>
      <c r="CL32" s="249"/>
      <c r="CM32" s="249"/>
      <c r="CN32" s="249"/>
      <c r="CO32" s="249"/>
      <c r="CP32" s="249"/>
      <c r="CQ32" s="249"/>
      <c r="CR32" s="249"/>
      <c r="CS32" s="260"/>
      <c r="CT32" s="259"/>
      <c r="CU32" s="249"/>
      <c r="CV32" s="249"/>
      <c r="CW32" s="249"/>
      <c r="CX32" s="249"/>
      <c r="CY32" s="249"/>
      <c r="CZ32" s="249"/>
      <c r="DA32" s="249"/>
      <c r="DB32" s="249"/>
      <c r="DC32" s="249"/>
      <c r="DD32" s="249"/>
      <c r="DE32" s="260"/>
      <c r="DF32" s="259"/>
      <c r="DG32" s="249"/>
      <c r="DH32" s="249"/>
      <c r="DI32" s="249"/>
      <c r="DJ32" s="249"/>
      <c r="DK32" s="249"/>
      <c r="DL32" s="249"/>
      <c r="DM32" s="249"/>
      <c r="DN32" s="249"/>
      <c r="DO32" s="249"/>
      <c r="DP32" s="249"/>
      <c r="DQ32" s="260"/>
      <c r="DR32" s="259"/>
      <c r="DS32" s="249"/>
      <c r="DT32" s="249"/>
      <c r="DU32" s="249"/>
      <c r="DV32" s="249"/>
      <c r="DW32" s="249"/>
      <c r="DX32" s="249"/>
      <c r="DY32" s="249"/>
      <c r="DZ32" s="249"/>
      <c r="EA32" s="249"/>
      <c r="EB32" s="249"/>
      <c r="EC32" s="260"/>
      <c r="ED32" s="259"/>
      <c r="EE32" s="249"/>
      <c r="EF32" s="249"/>
      <c r="EG32" s="249"/>
      <c r="EH32" s="249"/>
      <c r="EI32" s="249"/>
      <c r="EJ32" s="249"/>
      <c r="EK32" s="249"/>
      <c r="EL32" s="249"/>
      <c r="EM32" s="249"/>
      <c r="EN32" s="249"/>
      <c r="EO32" s="260"/>
      <c r="EP32" s="259"/>
      <c r="EQ32" s="249"/>
      <c r="ER32" s="249"/>
      <c r="ES32" s="249"/>
      <c r="ET32" s="249"/>
      <c r="EU32" s="249"/>
      <c r="EV32" s="249"/>
      <c r="EW32" s="249"/>
      <c r="EX32" s="249"/>
      <c r="EY32" s="249"/>
      <c r="EZ32" s="249"/>
      <c r="FA32" s="260"/>
      <c r="FB32" s="259"/>
      <c r="FC32" s="249"/>
      <c r="FD32" s="249"/>
      <c r="FE32" s="249"/>
      <c r="FF32" s="249"/>
      <c r="FG32" s="249"/>
      <c r="FH32" s="249"/>
      <c r="FI32" s="249"/>
      <c r="FJ32" s="249"/>
      <c r="FK32" s="249"/>
      <c r="FL32" s="249"/>
      <c r="FM32" s="260"/>
      <c r="FN32" s="259"/>
      <c r="FO32" s="249"/>
      <c r="FP32" s="249"/>
      <c r="FQ32" s="249"/>
      <c r="FR32" s="249"/>
      <c r="FS32" s="249"/>
      <c r="FT32" s="249"/>
      <c r="FU32" s="249"/>
      <c r="FV32" s="249"/>
      <c r="FW32" s="249"/>
      <c r="FX32" s="249"/>
      <c r="FY32" s="260"/>
      <c r="FZ32" s="259"/>
      <c r="GA32" s="249"/>
      <c r="GB32" s="249"/>
      <c r="GC32" s="249"/>
      <c r="GD32" s="249"/>
      <c r="GE32" s="249"/>
      <c r="GF32" s="249"/>
      <c r="GG32" s="249"/>
      <c r="GH32" s="249"/>
      <c r="GI32" s="249"/>
      <c r="GJ32" s="249"/>
      <c r="GK32" s="260"/>
      <c r="GL32" s="259"/>
      <c r="GM32" s="249"/>
      <c r="GN32" s="249"/>
      <c r="GO32" s="249"/>
      <c r="GP32" s="249"/>
      <c r="GQ32" s="249"/>
      <c r="GR32" s="249"/>
      <c r="GS32" s="249"/>
      <c r="GT32" s="249"/>
      <c r="GU32" s="249"/>
      <c r="GV32" s="249"/>
      <c r="GW32" s="260"/>
      <c r="GX32" s="259"/>
      <c r="GY32" s="249"/>
      <c r="GZ32" s="249"/>
      <c r="HA32" s="249"/>
      <c r="HB32" s="249"/>
      <c r="HC32" s="249"/>
      <c r="HD32" s="249"/>
      <c r="HE32" s="249"/>
      <c r="HF32" s="249"/>
      <c r="HG32" s="249"/>
      <c r="HH32" s="249"/>
      <c r="HI32" s="260"/>
      <c r="HJ32" s="259"/>
      <c r="HK32" s="249"/>
      <c r="HL32" s="249"/>
      <c r="HM32" s="249"/>
      <c r="HN32" s="249"/>
      <c r="HO32" s="249"/>
      <c r="HP32" s="249"/>
      <c r="HQ32" s="249"/>
      <c r="HR32" s="249"/>
      <c r="HS32" s="249"/>
      <c r="HT32" s="249"/>
      <c r="HU32" s="260"/>
      <c r="HV32" s="259"/>
      <c r="HW32" s="249"/>
      <c r="HX32" s="249"/>
      <c r="HY32" s="249"/>
      <c r="HZ32" s="249"/>
      <c r="IA32" s="249"/>
      <c r="IB32" s="249"/>
      <c r="IC32" s="249"/>
      <c r="ID32" s="249"/>
      <c r="IE32" s="249"/>
      <c r="IF32" s="249"/>
      <c r="IG32" s="260"/>
      <c r="IH32" s="259"/>
      <c r="II32" s="249"/>
      <c r="IJ32" s="249"/>
      <c r="IK32" s="249"/>
      <c r="IL32" s="249"/>
      <c r="IM32" s="249"/>
      <c r="IN32" s="249"/>
      <c r="IO32" s="249"/>
      <c r="IP32" s="249"/>
      <c r="IQ32" s="249"/>
      <c r="IR32" s="249"/>
      <c r="IS32" s="260"/>
      <c r="IT32" s="259"/>
      <c r="IU32" s="249"/>
      <c r="IV32" s="249"/>
      <c r="IW32" s="249"/>
      <c r="IX32" s="249"/>
      <c r="IY32" s="249"/>
      <c r="IZ32" s="249"/>
      <c r="JA32" s="249"/>
      <c r="JB32" s="249"/>
      <c r="JC32" s="249"/>
      <c r="JD32" s="249"/>
      <c r="JE32" s="260"/>
      <c r="JF32" s="259"/>
      <c r="JG32" s="249"/>
      <c r="JH32" s="249"/>
      <c r="JI32" s="249"/>
      <c r="JJ32" s="249"/>
      <c r="JK32" s="249"/>
      <c r="JL32" s="249"/>
      <c r="JM32" s="249"/>
      <c r="JN32" s="249"/>
      <c r="JO32" s="249"/>
      <c r="JP32" s="249"/>
      <c r="JQ32" s="260"/>
      <c r="JR32" s="259"/>
      <c r="JS32" s="249"/>
      <c r="JT32" s="249"/>
      <c r="JU32" s="249"/>
      <c r="JV32" s="249"/>
      <c r="JW32" s="249"/>
      <c r="JX32" s="249"/>
      <c r="JY32" s="249"/>
      <c r="JZ32" s="249"/>
      <c r="KA32" s="249"/>
      <c r="KB32" s="249"/>
      <c r="KC32" s="260"/>
      <c r="KD32" s="259"/>
      <c r="KE32" s="249"/>
      <c r="KF32" s="249"/>
      <c r="KG32" s="249"/>
      <c r="KH32" s="249"/>
      <c r="KI32" s="249"/>
      <c r="KJ32" s="249"/>
      <c r="KK32" s="249"/>
      <c r="KL32" s="249"/>
      <c r="KM32" s="249"/>
      <c r="KN32" s="249"/>
      <c r="KO32" s="260"/>
      <c r="KP32" s="259"/>
      <c r="KQ32" s="249"/>
      <c r="KR32" s="249"/>
      <c r="KS32" s="249"/>
      <c r="KT32" s="249"/>
      <c r="KU32" s="249"/>
      <c r="KV32" s="249"/>
      <c r="KW32" s="249"/>
      <c r="KX32" s="249"/>
      <c r="KY32" s="249"/>
      <c r="KZ32" s="249"/>
      <c r="LA32" s="260"/>
      <c r="LB32" s="259"/>
      <c r="LC32" s="249"/>
      <c r="LD32" s="249"/>
      <c r="LE32" s="249"/>
      <c r="LF32" s="249"/>
      <c r="LG32" s="249"/>
      <c r="LH32" s="249"/>
      <c r="LI32" s="249"/>
      <c r="LJ32" s="249"/>
      <c r="LK32" s="249"/>
      <c r="LL32" s="249"/>
      <c r="LM32" s="260"/>
      <c r="LN32" s="259"/>
      <c r="LO32" s="249"/>
      <c r="LP32" s="249"/>
      <c r="LQ32" s="249"/>
      <c r="LR32" s="249"/>
      <c r="LS32" s="249"/>
      <c r="LT32" s="249"/>
      <c r="LU32" s="249"/>
      <c r="LV32" s="249"/>
      <c r="LW32" s="249"/>
      <c r="LX32" s="249"/>
      <c r="LY32" s="260"/>
      <c r="LZ32" s="259"/>
      <c r="MA32" s="249"/>
      <c r="MB32" s="249"/>
      <c r="MC32" s="249"/>
      <c r="MD32" s="249"/>
      <c r="ME32" s="249"/>
      <c r="MF32" s="249"/>
      <c r="MG32" s="249"/>
      <c r="MH32" s="249"/>
      <c r="MI32" s="249"/>
      <c r="MJ32" s="249"/>
      <c r="MK32" s="260"/>
      <c r="ML32" s="259"/>
      <c r="MM32" s="249"/>
      <c r="MN32" s="249"/>
      <c r="MO32" s="249"/>
      <c r="MP32" s="249"/>
      <c r="MQ32" s="249"/>
      <c r="MR32" s="249"/>
      <c r="MS32" s="249"/>
      <c r="MT32" s="249"/>
      <c r="MU32" s="249"/>
      <c r="MV32" s="249"/>
      <c r="MW32" s="260"/>
      <c r="MX32" s="259"/>
      <c r="MY32" s="249"/>
      <c r="MZ32" s="249"/>
      <c r="NA32" s="249"/>
      <c r="NB32" s="249"/>
      <c r="NC32" s="249"/>
      <c r="ND32" s="249"/>
      <c r="NE32" s="249"/>
      <c r="NF32" s="249"/>
      <c r="NG32" s="249"/>
      <c r="NH32" s="249"/>
      <c r="NI32" s="260"/>
      <c r="NJ32" s="259"/>
      <c r="NK32" s="249"/>
      <c r="NL32" s="249"/>
      <c r="NM32" s="249"/>
      <c r="NN32" s="249"/>
      <c r="NO32" s="249"/>
      <c r="NP32" s="249"/>
      <c r="NQ32" s="249"/>
      <c r="NR32" s="249"/>
      <c r="NS32" s="249"/>
      <c r="NT32" s="249"/>
      <c r="NU32" s="260"/>
      <c r="NV32" s="259"/>
      <c r="NW32" s="249"/>
      <c r="NX32" s="249"/>
      <c r="NY32" s="249"/>
      <c r="NZ32" s="249"/>
      <c r="OA32" s="249"/>
      <c r="OB32" s="249"/>
      <c r="OC32" s="249"/>
      <c r="OD32" s="249"/>
      <c r="OE32" s="249"/>
      <c r="OF32" s="249"/>
      <c r="OG32" s="260"/>
      <c r="OH32" s="259"/>
      <c r="OI32" s="249"/>
      <c r="OJ32" s="249"/>
      <c r="OK32" s="249"/>
      <c r="OL32" s="249"/>
      <c r="OM32" s="249"/>
      <c r="ON32" s="249"/>
      <c r="OO32" s="249"/>
      <c r="OP32" s="249"/>
      <c r="OQ32" s="249"/>
      <c r="OR32" s="249"/>
      <c r="OS32" s="260"/>
      <c r="OT32" s="259"/>
      <c r="OU32" s="249"/>
      <c r="OV32" s="249"/>
      <c r="OW32" s="249"/>
      <c r="OX32" s="249"/>
      <c r="OY32" s="249"/>
      <c r="OZ32" s="249"/>
      <c r="PA32" s="249"/>
      <c r="PB32" s="249"/>
      <c r="PC32" s="249"/>
      <c r="PD32" s="249"/>
      <c r="PE32" s="260"/>
      <c r="PF32" s="259"/>
      <c r="PG32" s="249"/>
      <c r="PH32" s="249"/>
      <c r="PI32" s="249"/>
      <c r="PJ32" s="249"/>
      <c r="PK32" s="249"/>
      <c r="PL32" s="249"/>
      <c r="PM32" s="249"/>
      <c r="PN32" s="249"/>
      <c r="PO32" s="249"/>
      <c r="PP32" s="249"/>
      <c r="PQ32" s="260"/>
      <c r="PR32" s="259"/>
      <c r="PS32" s="249"/>
      <c r="PT32" s="249"/>
      <c r="PU32" s="249"/>
      <c r="PV32" s="249"/>
      <c r="PW32" s="249"/>
      <c r="PX32" s="249"/>
      <c r="PY32" s="249"/>
      <c r="PZ32" s="249"/>
      <c r="QA32" s="249"/>
      <c r="QB32" s="249"/>
      <c r="QC32" s="260"/>
      <c r="QD32" s="259"/>
      <c r="QE32" s="249"/>
      <c r="QF32" s="249"/>
      <c r="QG32" s="249"/>
      <c r="QH32" s="249"/>
      <c r="QI32" s="249"/>
      <c r="QJ32" s="249"/>
      <c r="QK32" s="249"/>
      <c r="QL32" s="249"/>
      <c r="QM32" s="249"/>
      <c r="QN32" s="249"/>
      <c r="QO32" s="260"/>
      <c r="QP32" s="259"/>
      <c r="QQ32" s="249"/>
      <c r="QR32" s="249"/>
      <c r="QS32" s="249"/>
      <c r="QT32" s="249"/>
      <c r="QU32" s="249"/>
      <c r="QV32" s="249"/>
      <c r="QW32" s="249"/>
      <c r="QX32" s="249"/>
      <c r="QY32" s="249"/>
      <c r="QZ32" s="249"/>
      <c r="RA32" s="260"/>
      <c r="RB32" s="259"/>
      <c r="RC32" s="249"/>
      <c r="RD32" s="249"/>
      <c r="RE32" s="249"/>
      <c r="RF32" s="249"/>
      <c r="RG32" s="249"/>
      <c r="RH32" s="249"/>
      <c r="RI32" s="249"/>
      <c r="RJ32" s="249"/>
      <c r="RK32" s="249"/>
      <c r="RL32" s="249"/>
      <c r="RM32" s="250"/>
    </row>
    <row r="33" spans="2:481">
      <c r="B33" s="490">
        <f>UI!$D$5</f>
        <v>2</v>
      </c>
      <c r="C33" s="491"/>
      <c r="D33" s="491"/>
      <c r="E33" s="491"/>
      <c r="F33" s="492" t="s">
        <v>424</v>
      </c>
      <c r="G33" s="493"/>
      <c r="H33" s="493"/>
      <c r="I33" s="493"/>
      <c r="J33" s="494">
        <f>UI!B5</f>
        <v>1</v>
      </c>
      <c r="K33" s="494"/>
      <c r="L33" s="494"/>
      <c r="M33" s="495"/>
      <c r="N33" s="261"/>
      <c r="O33" s="251"/>
      <c r="P33" s="251"/>
      <c r="Q33" s="251"/>
      <c r="R33" s="251"/>
      <c r="S33" s="251"/>
      <c r="T33" s="251"/>
      <c r="U33" s="251"/>
      <c r="V33" s="251"/>
      <c r="W33" s="251"/>
      <c r="X33" s="251"/>
      <c r="Y33" s="262"/>
      <c r="Z33" s="261"/>
      <c r="AA33" s="251"/>
      <c r="AB33" s="251"/>
      <c r="AC33" s="251"/>
      <c r="AD33" s="251"/>
      <c r="AE33" s="251"/>
      <c r="AF33" s="251"/>
      <c r="AG33" s="251"/>
      <c r="AH33" s="251"/>
      <c r="AI33" s="251"/>
      <c r="AJ33" s="251"/>
      <c r="AK33" s="262"/>
      <c r="AL33" s="261"/>
      <c r="AM33" s="251"/>
      <c r="AN33" s="251"/>
      <c r="AO33" s="251"/>
      <c r="AP33" s="251"/>
      <c r="AQ33" s="251"/>
      <c r="AR33" s="251"/>
      <c r="AS33" s="251"/>
      <c r="AT33" s="251"/>
      <c r="AU33" s="251"/>
      <c r="AV33" s="251"/>
      <c r="AW33" s="262"/>
      <c r="AX33" s="261"/>
      <c r="AY33" s="251"/>
      <c r="AZ33" s="251"/>
      <c r="BA33" s="251"/>
      <c r="BB33" s="251"/>
      <c r="BC33" s="251"/>
      <c r="BD33" s="251"/>
      <c r="BE33" s="251"/>
      <c r="BF33" s="251"/>
      <c r="BG33" s="251"/>
      <c r="BH33" s="251"/>
      <c r="BI33" s="252"/>
      <c r="BJ33" s="251"/>
      <c r="BK33" s="251"/>
      <c r="BL33" s="251"/>
      <c r="BM33" s="251"/>
      <c r="BN33" s="251"/>
      <c r="BO33" s="251"/>
      <c r="BP33" s="251"/>
      <c r="BQ33" s="251"/>
      <c r="BR33" s="251"/>
      <c r="BS33" s="251"/>
      <c r="BT33" s="251"/>
      <c r="BU33" s="262"/>
      <c r="BV33" s="261"/>
      <c r="BW33" s="251"/>
      <c r="BX33" s="251"/>
      <c r="BY33" s="251"/>
      <c r="BZ33" s="251"/>
      <c r="CA33" s="251"/>
      <c r="CB33" s="251"/>
      <c r="CC33" s="251"/>
      <c r="CD33" s="251"/>
      <c r="CE33" s="251"/>
      <c r="CF33" s="251"/>
      <c r="CG33" s="262"/>
      <c r="CH33" s="261"/>
      <c r="CI33" s="251"/>
      <c r="CJ33" s="251"/>
      <c r="CK33" s="251"/>
      <c r="CL33" s="251"/>
      <c r="CM33" s="251"/>
      <c r="CN33" s="251"/>
      <c r="CO33" s="251"/>
      <c r="CP33" s="251"/>
      <c r="CQ33" s="251"/>
      <c r="CR33" s="251"/>
      <c r="CS33" s="262"/>
      <c r="CT33" s="261"/>
      <c r="CU33" s="251"/>
      <c r="CV33" s="251"/>
      <c r="CW33" s="251"/>
      <c r="CX33" s="251"/>
      <c r="CY33" s="251"/>
      <c r="CZ33" s="251"/>
      <c r="DA33" s="251"/>
      <c r="DB33" s="251"/>
      <c r="DC33" s="251"/>
      <c r="DD33" s="251"/>
      <c r="DE33" s="262"/>
      <c r="DF33" s="261"/>
      <c r="DG33" s="251"/>
      <c r="DH33" s="251"/>
      <c r="DI33" s="251"/>
      <c r="DJ33" s="251"/>
      <c r="DK33" s="251"/>
      <c r="DL33" s="251"/>
      <c r="DM33" s="251"/>
      <c r="DN33" s="251"/>
      <c r="DO33" s="251"/>
      <c r="DP33" s="251"/>
      <c r="DQ33" s="262"/>
      <c r="DR33" s="261"/>
      <c r="DS33" s="251"/>
      <c r="DT33" s="251"/>
      <c r="DU33" s="251"/>
      <c r="DV33" s="251"/>
      <c r="DW33" s="251"/>
      <c r="DX33" s="251"/>
      <c r="DY33" s="251"/>
      <c r="DZ33" s="251"/>
      <c r="EA33" s="251"/>
      <c r="EB33" s="251"/>
      <c r="EC33" s="262"/>
      <c r="ED33" s="261"/>
      <c r="EE33" s="251"/>
      <c r="EF33" s="251"/>
      <c r="EG33" s="251"/>
      <c r="EH33" s="251"/>
      <c r="EI33" s="251"/>
      <c r="EJ33" s="251"/>
      <c r="EK33" s="251"/>
      <c r="EL33" s="251"/>
      <c r="EM33" s="251"/>
      <c r="EN33" s="251"/>
      <c r="EO33" s="262"/>
      <c r="EP33" s="261"/>
      <c r="EQ33" s="251"/>
      <c r="ER33" s="251"/>
      <c r="ES33" s="251"/>
      <c r="ET33" s="251"/>
      <c r="EU33" s="251"/>
      <c r="EV33" s="251"/>
      <c r="EW33" s="251"/>
      <c r="EX33" s="251"/>
      <c r="EY33" s="251"/>
      <c r="EZ33" s="251"/>
      <c r="FA33" s="262"/>
      <c r="FB33" s="261"/>
      <c r="FC33" s="251"/>
      <c r="FD33" s="251"/>
      <c r="FE33" s="251"/>
      <c r="FF33" s="251"/>
      <c r="FG33" s="251"/>
      <c r="FH33" s="251"/>
      <c r="FI33" s="251"/>
      <c r="FJ33" s="251"/>
      <c r="FK33" s="251"/>
      <c r="FL33" s="251"/>
      <c r="FM33" s="262"/>
      <c r="FN33" s="261"/>
      <c r="FO33" s="251"/>
      <c r="FP33" s="251"/>
      <c r="FQ33" s="251"/>
      <c r="FR33" s="251"/>
      <c r="FS33" s="251"/>
      <c r="FT33" s="251"/>
      <c r="FU33" s="251"/>
      <c r="FV33" s="251"/>
      <c r="FW33" s="251"/>
      <c r="FX33" s="251"/>
      <c r="FY33" s="262"/>
      <c r="FZ33" s="261"/>
      <c r="GA33" s="251"/>
      <c r="GB33" s="251"/>
      <c r="GC33" s="251"/>
      <c r="GD33" s="251"/>
      <c r="GE33" s="251"/>
      <c r="GF33" s="251"/>
      <c r="GG33" s="251"/>
      <c r="GH33" s="251"/>
      <c r="GI33" s="251"/>
      <c r="GJ33" s="251"/>
      <c r="GK33" s="262"/>
      <c r="GL33" s="261"/>
      <c r="GM33" s="251"/>
      <c r="GN33" s="251"/>
      <c r="GO33" s="251"/>
      <c r="GP33" s="251"/>
      <c r="GQ33" s="251"/>
      <c r="GR33" s="251"/>
      <c r="GS33" s="251"/>
      <c r="GT33" s="251"/>
      <c r="GU33" s="251"/>
      <c r="GV33" s="251"/>
      <c r="GW33" s="262"/>
      <c r="GX33" s="261"/>
      <c r="GY33" s="251"/>
      <c r="GZ33" s="251"/>
      <c r="HA33" s="251"/>
      <c r="HB33" s="251"/>
      <c r="HC33" s="251"/>
      <c r="HD33" s="251"/>
      <c r="HE33" s="251"/>
      <c r="HF33" s="251"/>
      <c r="HG33" s="251"/>
      <c r="HH33" s="251"/>
      <c r="HI33" s="262"/>
      <c r="HJ33" s="261"/>
      <c r="HK33" s="251"/>
      <c r="HL33" s="251"/>
      <c r="HM33" s="251"/>
      <c r="HN33" s="251"/>
      <c r="HO33" s="251"/>
      <c r="HP33" s="251"/>
      <c r="HQ33" s="251"/>
      <c r="HR33" s="251"/>
      <c r="HS33" s="251"/>
      <c r="HT33" s="251"/>
      <c r="HU33" s="262"/>
      <c r="HV33" s="261"/>
      <c r="HW33" s="251"/>
      <c r="HX33" s="251"/>
      <c r="HY33" s="251"/>
      <c r="HZ33" s="251"/>
      <c r="IA33" s="251"/>
      <c r="IB33" s="251"/>
      <c r="IC33" s="251"/>
      <c r="ID33" s="251"/>
      <c r="IE33" s="251"/>
      <c r="IF33" s="251"/>
      <c r="IG33" s="262"/>
      <c r="IH33" s="261"/>
      <c r="II33" s="251"/>
      <c r="IJ33" s="251"/>
      <c r="IK33" s="251"/>
      <c r="IL33" s="251"/>
      <c r="IM33" s="251"/>
      <c r="IN33" s="251"/>
      <c r="IO33" s="251"/>
      <c r="IP33" s="251"/>
      <c r="IQ33" s="251"/>
      <c r="IR33" s="251"/>
      <c r="IS33" s="262"/>
      <c r="IT33" s="261"/>
      <c r="IU33" s="251"/>
      <c r="IV33" s="251"/>
      <c r="IW33" s="251"/>
      <c r="IX33" s="251"/>
      <c r="IY33" s="251"/>
      <c r="IZ33" s="251"/>
      <c r="JA33" s="251"/>
      <c r="JB33" s="251"/>
      <c r="JC33" s="251"/>
      <c r="JD33" s="251"/>
      <c r="JE33" s="262"/>
      <c r="JF33" s="261"/>
      <c r="JG33" s="251"/>
      <c r="JH33" s="251"/>
      <c r="JI33" s="251"/>
      <c r="JJ33" s="251"/>
      <c r="JK33" s="251"/>
      <c r="JL33" s="251"/>
      <c r="JM33" s="251"/>
      <c r="JN33" s="251"/>
      <c r="JO33" s="251"/>
      <c r="JP33" s="251"/>
      <c r="JQ33" s="262"/>
      <c r="JR33" s="261"/>
      <c r="JS33" s="251"/>
      <c r="JT33" s="251"/>
      <c r="JU33" s="251"/>
      <c r="JV33" s="251"/>
      <c r="JW33" s="251"/>
      <c r="JX33" s="251"/>
      <c r="JY33" s="251"/>
      <c r="JZ33" s="251"/>
      <c r="KA33" s="251"/>
      <c r="KB33" s="251"/>
      <c r="KC33" s="262"/>
      <c r="KD33" s="261"/>
      <c r="KE33" s="251"/>
      <c r="KF33" s="251"/>
      <c r="KG33" s="251"/>
      <c r="KH33" s="251"/>
      <c r="KI33" s="251"/>
      <c r="KJ33" s="251"/>
      <c r="KK33" s="251"/>
      <c r="KL33" s="251"/>
      <c r="KM33" s="251"/>
      <c r="KN33" s="251"/>
      <c r="KO33" s="262"/>
      <c r="KP33" s="261"/>
      <c r="KQ33" s="251"/>
      <c r="KR33" s="251"/>
      <c r="KS33" s="251"/>
      <c r="KT33" s="251"/>
      <c r="KU33" s="251"/>
      <c r="KV33" s="251"/>
      <c r="KW33" s="251"/>
      <c r="KX33" s="251"/>
      <c r="KY33" s="251"/>
      <c r="KZ33" s="251"/>
      <c r="LA33" s="262"/>
      <c r="LB33" s="261"/>
      <c r="LC33" s="251"/>
      <c r="LD33" s="251"/>
      <c r="LE33" s="251"/>
      <c r="LF33" s="251"/>
      <c r="LG33" s="251"/>
      <c r="LH33" s="251"/>
      <c r="LI33" s="251"/>
      <c r="LJ33" s="251"/>
      <c r="LK33" s="251"/>
      <c r="LL33" s="251"/>
      <c r="LM33" s="262"/>
      <c r="LN33" s="261"/>
      <c r="LO33" s="251"/>
      <c r="LP33" s="251"/>
      <c r="LQ33" s="251"/>
      <c r="LR33" s="251"/>
      <c r="LS33" s="251"/>
      <c r="LT33" s="251"/>
      <c r="LU33" s="251"/>
      <c r="LV33" s="251"/>
      <c r="LW33" s="251"/>
      <c r="LX33" s="251"/>
      <c r="LY33" s="262"/>
      <c r="LZ33" s="261"/>
      <c r="MA33" s="251"/>
      <c r="MB33" s="251"/>
      <c r="MC33" s="251"/>
      <c r="MD33" s="251"/>
      <c r="ME33" s="251"/>
      <c r="MF33" s="251"/>
      <c r="MG33" s="251"/>
      <c r="MH33" s="251"/>
      <c r="MI33" s="251"/>
      <c r="MJ33" s="251"/>
      <c r="MK33" s="262"/>
      <c r="ML33" s="261"/>
      <c r="MM33" s="251"/>
      <c r="MN33" s="251"/>
      <c r="MO33" s="251"/>
      <c r="MP33" s="251"/>
      <c r="MQ33" s="251"/>
      <c r="MR33" s="251"/>
      <c r="MS33" s="251"/>
      <c r="MT33" s="251"/>
      <c r="MU33" s="251"/>
      <c r="MV33" s="251"/>
      <c r="MW33" s="262"/>
      <c r="MX33" s="261"/>
      <c r="MY33" s="251"/>
      <c r="MZ33" s="251"/>
      <c r="NA33" s="251"/>
      <c r="NB33" s="251"/>
      <c r="NC33" s="251"/>
      <c r="ND33" s="251"/>
      <c r="NE33" s="251"/>
      <c r="NF33" s="251"/>
      <c r="NG33" s="251"/>
      <c r="NH33" s="251"/>
      <c r="NI33" s="262"/>
      <c r="NJ33" s="261"/>
      <c r="NK33" s="251"/>
      <c r="NL33" s="251"/>
      <c r="NM33" s="251"/>
      <c r="NN33" s="251"/>
      <c r="NO33" s="251"/>
      <c r="NP33" s="251"/>
      <c r="NQ33" s="251"/>
      <c r="NR33" s="251"/>
      <c r="NS33" s="251"/>
      <c r="NT33" s="251"/>
      <c r="NU33" s="262"/>
      <c r="NV33" s="261"/>
      <c r="NW33" s="251"/>
      <c r="NX33" s="251"/>
      <c r="NY33" s="251"/>
      <c r="NZ33" s="251"/>
      <c r="OA33" s="251"/>
      <c r="OB33" s="251"/>
      <c r="OC33" s="251"/>
      <c r="OD33" s="251"/>
      <c r="OE33" s="251"/>
      <c r="OF33" s="251"/>
      <c r="OG33" s="262"/>
      <c r="OH33" s="261"/>
      <c r="OI33" s="251"/>
      <c r="OJ33" s="251"/>
      <c r="OK33" s="251"/>
      <c r="OL33" s="251"/>
      <c r="OM33" s="251"/>
      <c r="ON33" s="251"/>
      <c r="OO33" s="251"/>
      <c r="OP33" s="251"/>
      <c r="OQ33" s="251"/>
      <c r="OR33" s="251"/>
      <c r="OS33" s="262"/>
      <c r="OT33" s="261"/>
      <c r="OU33" s="251"/>
      <c r="OV33" s="251"/>
      <c r="OW33" s="251"/>
      <c r="OX33" s="251"/>
      <c r="OY33" s="251"/>
      <c r="OZ33" s="251"/>
      <c r="PA33" s="251"/>
      <c r="PB33" s="251"/>
      <c r="PC33" s="251"/>
      <c r="PD33" s="251"/>
      <c r="PE33" s="262"/>
      <c r="PF33" s="261"/>
      <c r="PG33" s="251"/>
      <c r="PH33" s="251"/>
      <c r="PI33" s="251"/>
      <c r="PJ33" s="251"/>
      <c r="PK33" s="251"/>
      <c r="PL33" s="251"/>
      <c r="PM33" s="251"/>
      <c r="PN33" s="251"/>
      <c r="PO33" s="251"/>
      <c r="PP33" s="251"/>
      <c r="PQ33" s="262"/>
      <c r="PR33" s="261"/>
      <c r="PS33" s="251"/>
      <c r="PT33" s="251"/>
      <c r="PU33" s="251"/>
      <c r="PV33" s="251"/>
      <c r="PW33" s="251"/>
      <c r="PX33" s="251"/>
      <c r="PY33" s="251"/>
      <c r="PZ33" s="251"/>
      <c r="QA33" s="251"/>
      <c r="QB33" s="251"/>
      <c r="QC33" s="262"/>
      <c r="QD33" s="261"/>
      <c r="QE33" s="251"/>
      <c r="QF33" s="251"/>
      <c r="QG33" s="251"/>
      <c r="QH33" s="251"/>
      <c r="QI33" s="251"/>
      <c r="QJ33" s="251"/>
      <c r="QK33" s="251"/>
      <c r="QL33" s="251"/>
      <c r="QM33" s="251"/>
      <c r="QN33" s="251"/>
      <c r="QO33" s="262"/>
      <c r="QP33" s="261"/>
      <c r="QQ33" s="251"/>
      <c r="QR33" s="251"/>
      <c r="QS33" s="251"/>
      <c r="QT33" s="251"/>
      <c r="QU33" s="251"/>
      <c r="QV33" s="251"/>
      <c r="QW33" s="251"/>
      <c r="QX33" s="251"/>
      <c r="QY33" s="251"/>
      <c r="QZ33" s="251"/>
      <c r="RA33" s="262"/>
      <c r="RB33" s="261"/>
      <c r="RC33" s="251"/>
      <c r="RD33" s="251"/>
      <c r="RE33" s="251"/>
      <c r="RF33" s="251"/>
      <c r="RG33" s="251"/>
      <c r="RH33" s="251"/>
      <c r="RI33" s="251"/>
      <c r="RJ33" s="251"/>
      <c r="RK33" s="251"/>
      <c r="RL33" s="251"/>
      <c r="RM33" s="252"/>
    </row>
    <row r="34" spans="2:481" s="212" customFormat="1" ht="5.25" customHeight="1">
      <c r="B34" s="248"/>
      <c r="C34" s="240"/>
      <c r="D34" s="240"/>
      <c r="E34" s="240"/>
      <c r="F34" s="240"/>
      <c r="G34" s="240"/>
      <c r="H34" s="240"/>
      <c r="I34" s="240"/>
      <c r="J34" s="240"/>
      <c r="K34" s="240"/>
      <c r="L34" s="240"/>
      <c r="M34" s="256"/>
      <c r="N34" s="255"/>
      <c r="O34" s="240"/>
      <c r="P34" s="240"/>
      <c r="Q34" s="240"/>
      <c r="R34" s="240"/>
      <c r="S34" s="240"/>
      <c r="T34" s="240"/>
      <c r="U34" s="240"/>
      <c r="V34" s="240"/>
      <c r="W34" s="240"/>
      <c r="X34" s="240"/>
      <c r="Y34" s="256"/>
      <c r="Z34" s="255"/>
      <c r="AA34" s="240"/>
      <c r="AB34" s="240"/>
      <c r="AC34" s="240"/>
      <c r="AD34" s="240"/>
      <c r="AE34" s="240"/>
      <c r="AF34" s="240"/>
      <c r="AG34" s="240"/>
      <c r="AH34" s="240"/>
      <c r="AI34" s="240"/>
      <c r="AJ34" s="240"/>
      <c r="AK34" s="256"/>
      <c r="AL34" s="255"/>
      <c r="AM34" s="240"/>
      <c r="AN34" s="240"/>
      <c r="AO34" s="240"/>
      <c r="AP34" s="240"/>
      <c r="AQ34" s="240"/>
      <c r="AR34" s="240"/>
      <c r="AS34" s="240"/>
      <c r="AT34" s="240"/>
      <c r="AU34" s="240"/>
      <c r="AV34" s="240"/>
      <c r="AW34" s="256"/>
      <c r="AX34" s="255"/>
      <c r="AY34" s="240"/>
      <c r="AZ34" s="240"/>
      <c r="BA34" s="240"/>
      <c r="BB34" s="240"/>
      <c r="BC34" s="240"/>
      <c r="BD34" s="240"/>
      <c r="BE34" s="240"/>
      <c r="BF34" s="240"/>
      <c r="BG34" s="240"/>
      <c r="BH34" s="240"/>
      <c r="BI34" s="253"/>
      <c r="BJ34" s="240"/>
      <c r="BK34" s="240"/>
      <c r="BL34" s="240"/>
      <c r="BM34" s="240"/>
      <c r="BN34" s="240"/>
      <c r="BO34" s="240"/>
      <c r="BP34" s="240"/>
      <c r="BQ34" s="240"/>
      <c r="BR34" s="240"/>
      <c r="BS34" s="240"/>
      <c r="BT34" s="240"/>
      <c r="BU34" s="256"/>
      <c r="BV34" s="255"/>
      <c r="BW34" s="240"/>
      <c r="BX34" s="240"/>
      <c r="BY34" s="240"/>
      <c r="BZ34" s="240"/>
      <c r="CA34" s="240"/>
      <c r="CB34" s="240"/>
      <c r="CC34" s="240"/>
      <c r="CD34" s="240"/>
      <c r="CE34" s="240"/>
      <c r="CF34" s="240"/>
      <c r="CG34" s="256"/>
      <c r="CH34" s="255"/>
      <c r="CI34" s="240"/>
      <c r="CJ34" s="240"/>
      <c r="CK34" s="240"/>
      <c r="CL34" s="240"/>
      <c r="CM34" s="240"/>
      <c r="CN34" s="240"/>
      <c r="CO34" s="240"/>
      <c r="CP34" s="240"/>
      <c r="CQ34" s="240"/>
      <c r="CR34" s="240"/>
      <c r="CS34" s="256"/>
      <c r="CT34" s="255"/>
      <c r="CU34" s="240"/>
      <c r="CV34" s="240"/>
      <c r="CW34" s="240"/>
      <c r="CX34" s="240"/>
      <c r="CY34" s="240"/>
      <c r="CZ34" s="240"/>
      <c r="DA34" s="240"/>
      <c r="DB34" s="240"/>
      <c r="DC34" s="240"/>
      <c r="DD34" s="240"/>
      <c r="DE34" s="256"/>
      <c r="DF34" s="255"/>
      <c r="DG34" s="240"/>
      <c r="DH34" s="240"/>
      <c r="DI34" s="240"/>
      <c r="DJ34" s="240"/>
      <c r="DK34" s="240"/>
      <c r="DL34" s="240"/>
      <c r="DM34" s="240"/>
      <c r="DN34" s="240"/>
      <c r="DO34" s="240"/>
      <c r="DP34" s="240"/>
      <c r="DQ34" s="256"/>
      <c r="DR34" s="255"/>
      <c r="DS34" s="240"/>
      <c r="DT34" s="240"/>
      <c r="DU34" s="240"/>
      <c r="DV34" s="240"/>
      <c r="DW34" s="240"/>
      <c r="DX34" s="240"/>
      <c r="DY34" s="240"/>
      <c r="DZ34" s="240"/>
      <c r="EA34" s="240"/>
      <c r="EB34" s="240"/>
      <c r="EC34" s="256"/>
      <c r="ED34" s="255"/>
      <c r="EE34" s="240"/>
      <c r="EF34" s="240"/>
      <c r="EG34" s="240"/>
      <c r="EH34" s="240"/>
      <c r="EI34" s="240"/>
      <c r="EJ34" s="240"/>
      <c r="EK34" s="240"/>
      <c r="EL34" s="240"/>
      <c r="EM34" s="240"/>
      <c r="EN34" s="240"/>
      <c r="EO34" s="256"/>
      <c r="EP34" s="255"/>
      <c r="EQ34" s="240"/>
      <c r="ER34" s="240"/>
      <c r="ES34" s="240"/>
      <c r="ET34" s="240"/>
      <c r="EU34" s="240"/>
      <c r="EV34" s="240"/>
      <c r="EW34" s="240"/>
      <c r="EX34" s="240"/>
      <c r="EY34" s="240"/>
      <c r="EZ34" s="240"/>
      <c r="FA34" s="256"/>
      <c r="FB34" s="255"/>
      <c r="FC34" s="240"/>
      <c r="FD34" s="240"/>
      <c r="FE34" s="240"/>
      <c r="FF34" s="240"/>
      <c r="FG34" s="240"/>
      <c r="FH34" s="240"/>
      <c r="FI34" s="240"/>
      <c r="FJ34" s="240"/>
      <c r="FK34" s="240"/>
      <c r="FL34" s="240"/>
      <c r="FM34" s="256"/>
      <c r="FN34" s="255"/>
      <c r="FO34" s="240"/>
      <c r="FP34" s="240"/>
      <c r="FQ34" s="240"/>
      <c r="FR34" s="240"/>
      <c r="FS34" s="240"/>
      <c r="FT34" s="240"/>
      <c r="FU34" s="240"/>
      <c r="FV34" s="240"/>
      <c r="FW34" s="240"/>
      <c r="FX34" s="240"/>
      <c r="FY34" s="256"/>
      <c r="FZ34" s="255"/>
      <c r="GA34" s="240"/>
      <c r="GB34" s="240"/>
      <c r="GC34" s="240"/>
      <c r="GD34" s="240"/>
      <c r="GE34" s="240"/>
      <c r="GF34" s="240"/>
      <c r="GG34" s="240"/>
      <c r="GH34" s="240"/>
      <c r="GI34" s="240"/>
      <c r="GJ34" s="240"/>
      <c r="GK34" s="256"/>
      <c r="GL34" s="255"/>
      <c r="GM34" s="240"/>
      <c r="GN34" s="240"/>
      <c r="GO34" s="240"/>
      <c r="GP34" s="240"/>
      <c r="GQ34" s="240"/>
      <c r="GR34" s="240"/>
      <c r="GS34" s="240"/>
      <c r="GT34" s="240"/>
      <c r="GU34" s="240"/>
      <c r="GV34" s="240"/>
      <c r="GW34" s="256"/>
      <c r="GX34" s="255"/>
      <c r="GY34" s="240"/>
      <c r="GZ34" s="240"/>
      <c r="HA34" s="240"/>
      <c r="HB34" s="240"/>
      <c r="HC34" s="240"/>
      <c r="HD34" s="240"/>
      <c r="HE34" s="240"/>
      <c r="HF34" s="240"/>
      <c r="HG34" s="240"/>
      <c r="HH34" s="240"/>
      <c r="HI34" s="256"/>
      <c r="HJ34" s="255"/>
      <c r="HK34" s="240"/>
      <c r="HL34" s="240"/>
      <c r="HM34" s="240"/>
      <c r="HN34" s="240"/>
      <c r="HO34" s="240"/>
      <c r="HP34" s="240"/>
      <c r="HQ34" s="240"/>
      <c r="HR34" s="240"/>
      <c r="HS34" s="240"/>
      <c r="HT34" s="240"/>
      <c r="HU34" s="256"/>
      <c r="HV34" s="255"/>
      <c r="HW34" s="240"/>
      <c r="HX34" s="240"/>
      <c r="HY34" s="240"/>
      <c r="HZ34" s="240"/>
      <c r="IA34" s="240"/>
      <c r="IB34" s="240"/>
      <c r="IC34" s="240"/>
      <c r="ID34" s="240"/>
      <c r="IE34" s="240"/>
      <c r="IF34" s="240"/>
      <c r="IG34" s="256"/>
      <c r="IH34" s="255"/>
      <c r="II34" s="240"/>
      <c r="IJ34" s="240"/>
      <c r="IK34" s="240"/>
      <c r="IL34" s="240"/>
      <c r="IM34" s="240"/>
      <c r="IN34" s="240"/>
      <c r="IO34" s="240"/>
      <c r="IP34" s="240"/>
      <c r="IQ34" s="240"/>
      <c r="IR34" s="240"/>
      <c r="IS34" s="256"/>
      <c r="IT34" s="255"/>
      <c r="IU34" s="240"/>
      <c r="IV34" s="240"/>
      <c r="IW34" s="240"/>
      <c r="IX34" s="240"/>
      <c r="IY34" s="240"/>
      <c r="IZ34" s="240"/>
      <c r="JA34" s="240"/>
      <c r="JB34" s="240"/>
      <c r="JC34" s="240"/>
      <c r="JD34" s="240"/>
      <c r="JE34" s="256"/>
      <c r="JF34" s="255"/>
      <c r="JG34" s="240"/>
      <c r="JH34" s="240"/>
      <c r="JI34" s="240"/>
      <c r="JJ34" s="240"/>
      <c r="JK34" s="240"/>
      <c r="JL34" s="240"/>
      <c r="JM34" s="240"/>
      <c r="JN34" s="240"/>
      <c r="JO34" s="240"/>
      <c r="JP34" s="240"/>
      <c r="JQ34" s="256"/>
      <c r="JR34" s="255"/>
      <c r="JS34" s="240"/>
      <c r="JT34" s="240"/>
      <c r="JU34" s="240"/>
      <c r="JV34" s="240"/>
      <c r="JW34" s="240"/>
      <c r="JX34" s="240"/>
      <c r="JY34" s="240"/>
      <c r="JZ34" s="240"/>
      <c r="KA34" s="240"/>
      <c r="KB34" s="240"/>
      <c r="KC34" s="256"/>
      <c r="KD34" s="255"/>
      <c r="KE34" s="240"/>
      <c r="KF34" s="240"/>
      <c r="KG34" s="240"/>
      <c r="KH34" s="240"/>
      <c r="KI34" s="240"/>
      <c r="KJ34" s="240"/>
      <c r="KK34" s="240"/>
      <c r="KL34" s="240"/>
      <c r="KM34" s="240"/>
      <c r="KN34" s="240"/>
      <c r="KO34" s="256"/>
      <c r="KP34" s="255"/>
      <c r="KQ34" s="240"/>
      <c r="KR34" s="240"/>
      <c r="KS34" s="240"/>
      <c r="KT34" s="240"/>
      <c r="KU34" s="240"/>
      <c r="KV34" s="240"/>
      <c r="KW34" s="240"/>
      <c r="KX34" s="240"/>
      <c r="KY34" s="240"/>
      <c r="KZ34" s="240"/>
      <c r="LA34" s="256"/>
      <c r="LB34" s="255"/>
      <c r="LC34" s="240"/>
      <c r="LD34" s="240"/>
      <c r="LE34" s="240"/>
      <c r="LF34" s="240"/>
      <c r="LG34" s="240"/>
      <c r="LH34" s="240"/>
      <c r="LI34" s="240"/>
      <c r="LJ34" s="240"/>
      <c r="LK34" s="240"/>
      <c r="LL34" s="240"/>
      <c r="LM34" s="256"/>
      <c r="LN34" s="255"/>
      <c r="LO34" s="240"/>
      <c r="LP34" s="240"/>
      <c r="LQ34" s="240"/>
      <c r="LR34" s="240"/>
      <c r="LS34" s="240"/>
      <c r="LT34" s="240"/>
      <c r="LU34" s="240"/>
      <c r="LV34" s="240"/>
      <c r="LW34" s="240"/>
      <c r="LX34" s="240"/>
      <c r="LY34" s="256"/>
      <c r="LZ34" s="255"/>
      <c r="MA34" s="240"/>
      <c r="MB34" s="240"/>
      <c r="MC34" s="240"/>
      <c r="MD34" s="240"/>
      <c r="ME34" s="240"/>
      <c r="MF34" s="240"/>
      <c r="MG34" s="240"/>
      <c r="MH34" s="240"/>
      <c r="MI34" s="240"/>
      <c r="MJ34" s="240"/>
      <c r="MK34" s="256"/>
      <c r="ML34" s="255"/>
      <c r="MM34" s="240"/>
      <c r="MN34" s="240"/>
      <c r="MO34" s="240"/>
      <c r="MP34" s="240"/>
      <c r="MQ34" s="240"/>
      <c r="MR34" s="240"/>
      <c r="MS34" s="240"/>
      <c r="MT34" s="240"/>
      <c r="MU34" s="240"/>
      <c r="MV34" s="240"/>
      <c r="MW34" s="256"/>
      <c r="MX34" s="255"/>
      <c r="MY34" s="240"/>
      <c r="MZ34" s="240"/>
      <c r="NA34" s="240"/>
      <c r="NB34" s="240"/>
      <c r="NC34" s="240"/>
      <c r="ND34" s="240"/>
      <c r="NE34" s="240"/>
      <c r="NF34" s="240"/>
      <c r="NG34" s="240"/>
      <c r="NH34" s="240"/>
      <c r="NI34" s="256"/>
      <c r="NJ34" s="255"/>
      <c r="NK34" s="240"/>
      <c r="NL34" s="240"/>
      <c r="NM34" s="240"/>
      <c r="NN34" s="240"/>
      <c r="NO34" s="240"/>
      <c r="NP34" s="240"/>
      <c r="NQ34" s="240"/>
      <c r="NR34" s="240"/>
      <c r="NS34" s="240"/>
      <c r="NT34" s="240"/>
      <c r="NU34" s="256"/>
      <c r="NV34" s="255"/>
      <c r="NW34" s="240"/>
      <c r="NX34" s="240"/>
      <c r="NY34" s="240"/>
      <c r="NZ34" s="240"/>
      <c r="OA34" s="240"/>
      <c r="OB34" s="240"/>
      <c r="OC34" s="240"/>
      <c r="OD34" s="240"/>
      <c r="OE34" s="240"/>
      <c r="OF34" s="240"/>
      <c r="OG34" s="256"/>
      <c r="OH34" s="255"/>
      <c r="OI34" s="240"/>
      <c r="OJ34" s="240"/>
      <c r="OK34" s="240"/>
      <c r="OL34" s="240"/>
      <c r="OM34" s="240"/>
      <c r="ON34" s="240"/>
      <c r="OO34" s="240"/>
      <c r="OP34" s="240"/>
      <c r="OQ34" s="240"/>
      <c r="OR34" s="240"/>
      <c r="OS34" s="256"/>
      <c r="OT34" s="255"/>
      <c r="OU34" s="240"/>
      <c r="OV34" s="240"/>
      <c r="OW34" s="240"/>
      <c r="OX34" s="240"/>
      <c r="OY34" s="240"/>
      <c r="OZ34" s="240"/>
      <c r="PA34" s="240"/>
      <c r="PB34" s="240"/>
      <c r="PC34" s="240"/>
      <c r="PD34" s="240"/>
      <c r="PE34" s="256"/>
      <c r="PF34" s="255"/>
      <c r="PG34" s="240"/>
      <c r="PH34" s="240"/>
      <c r="PI34" s="240"/>
      <c r="PJ34" s="240"/>
      <c r="PK34" s="240"/>
      <c r="PL34" s="240"/>
      <c r="PM34" s="240"/>
      <c r="PN34" s="240"/>
      <c r="PO34" s="240"/>
      <c r="PP34" s="240"/>
      <c r="PQ34" s="256"/>
      <c r="PR34" s="255"/>
      <c r="PS34" s="240"/>
      <c r="PT34" s="240"/>
      <c r="PU34" s="240"/>
      <c r="PV34" s="240"/>
      <c r="PW34" s="240"/>
      <c r="PX34" s="240"/>
      <c r="PY34" s="240"/>
      <c r="PZ34" s="240"/>
      <c r="QA34" s="240"/>
      <c r="QB34" s="240"/>
      <c r="QC34" s="256"/>
      <c r="QD34" s="255"/>
      <c r="QE34" s="240"/>
      <c r="QF34" s="240"/>
      <c r="QG34" s="240"/>
      <c r="QH34" s="240"/>
      <c r="QI34" s="240"/>
      <c r="QJ34" s="240"/>
      <c r="QK34" s="240"/>
      <c r="QL34" s="240"/>
      <c r="QM34" s="240"/>
      <c r="QN34" s="240"/>
      <c r="QO34" s="256"/>
      <c r="QP34" s="255"/>
      <c r="QQ34" s="240"/>
      <c r="QR34" s="240"/>
      <c r="QS34" s="240"/>
      <c r="QT34" s="240"/>
      <c r="QU34" s="240"/>
      <c r="QV34" s="240"/>
      <c r="QW34" s="240"/>
      <c r="QX34" s="240"/>
      <c r="QY34" s="240"/>
      <c r="QZ34" s="240"/>
      <c r="RA34" s="256"/>
      <c r="RB34" s="255"/>
      <c r="RC34" s="240"/>
      <c r="RD34" s="240"/>
      <c r="RE34" s="240"/>
      <c r="RF34" s="240"/>
      <c r="RG34" s="240"/>
      <c r="RH34" s="240"/>
      <c r="RI34" s="240"/>
      <c r="RJ34" s="240"/>
      <c r="RK34" s="240"/>
      <c r="RL34" s="240"/>
      <c r="RM34" s="253"/>
    </row>
    <row r="35" spans="2:481">
      <c r="B35" s="378">
        <f ca="1">OFFSET('Cost &amp; Solution'!$C$8,B2,0,1,1)</f>
        <v>727.59397999999999</v>
      </c>
      <c r="C35" s="379"/>
      <c r="D35" s="379"/>
      <c r="E35" s="379"/>
      <c r="F35" s="379"/>
      <c r="G35" s="380"/>
      <c r="H35" s="381" t="s">
        <v>423</v>
      </c>
      <c r="I35" s="382"/>
      <c r="J35" s="382"/>
      <c r="K35" s="382"/>
      <c r="L35" s="382"/>
      <c r="M35" s="383"/>
      <c r="N35" s="384" t="str">
        <f ca="1">OFFSET('Cost &amp; Solution'!$C$8,N2,0,1,1)</f>
        <v/>
      </c>
      <c r="O35" s="385"/>
      <c r="P35" s="385"/>
      <c r="Q35" s="385"/>
      <c r="R35" s="385"/>
      <c r="S35" s="386"/>
      <c r="T35" s="381" t="s">
        <v>423</v>
      </c>
      <c r="U35" s="382"/>
      <c r="V35" s="382"/>
      <c r="W35" s="382"/>
      <c r="X35" s="382"/>
      <c r="Y35" s="383"/>
      <c r="Z35" s="384" t="str">
        <f ca="1">OFFSET('Cost &amp; Solution'!$C$8,Z2,0,1,1)</f>
        <v/>
      </c>
      <c r="AA35" s="385"/>
      <c r="AB35" s="385"/>
      <c r="AC35" s="385"/>
      <c r="AD35" s="385"/>
      <c r="AE35" s="386"/>
      <c r="AF35" s="381" t="s">
        <v>423</v>
      </c>
      <c r="AG35" s="382"/>
      <c r="AH35" s="382"/>
      <c r="AI35" s="382"/>
      <c r="AJ35" s="382"/>
      <c r="AK35" s="383"/>
      <c r="AL35" s="384" t="str">
        <f ca="1">OFFSET('Cost &amp; Solution'!$C$8,AL2,0,1,1)</f>
        <v/>
      </c>
      <c r="AM35" s="385"/>
      <c r="AN35" s="385"/>
      <c r="AO35" s="385"/>
      <c r="AP35" s="385"/>
      <c r="AQ35" s="386"/>
      <c r="AR35" s="381" t="s">
        <v>423</v>
      </c>
      <c r="AS35" s="382"/>
      <c r="AT35" s="382"/>
      <c r="AU35" s="382"/>
      <c r="AV35" s="382"/>
      <c r="AW35" s="383"/>
      <c r="AX35" s="384" t="str">
        <f ca="1">OFFSET('Cost &amp; Solution'!$C$8,AX2,0,1,1)</f>
        <v/>
      </c>
      <c r="AY35" s="385"/>
      <c r="AZ35" s="385"/>
      <c r="BA35" s="385"/>
      <c r="BB35" s="385"/>
      <c r="BC35" s="386"/>
      <c r="BD35" s="381" t="s">
        <v>423</v>
      </c>
      <c r="BE35" s="382"/>
      <c r="BF35" s="382"/>
      <c r="BG35" s="382"/>
      <c r="BH35" s="382"/>
      <c r="BI35" s="472"/>
      <c r="BJ35" s="251"/>
      <c r="BK35" s="251"/>
      <c r="BL35" s="251"/>
      <c r="BM35" s="251"/>
      <c r="BN35" s="251"/>
      <c r="BO35" s="251"/>
      <c r="BP35" s="251"/>
      <c r="BQ35" s="251"/>
      <c r="BR35" s="251"/>
      <c r="BS35" s="251"/>
      <c r="BT35" s="251"/>
      <c r="BU35" s="262"/>
      <c r="BV35" s="261"/>
      <c r="BW35" s="251"/>
      <c r="BX35" s="251"/>
      <c r="BY35" s="251"/>
      <c r="BZ35" s="251"/>
      <c r="CA35" s="251"/>
      <c r="CB35" s="251"/>
      <c r="CC35" s="251"/>
      <c r="CD35" s="251"/>
      <c r="CE35" s="251"/>
      <c r="CF35" s="251"/>
      <c r="CG35" s="262"/>
      <c r="CH35" s="261"/>
      <c r="CI35" s="251"/>
      <c r="CJ35" s="251"/>
      <c r="CK35" s="251"/>
      <c r="CL35" s="251"/>
      <c r="CM35" s="251"/>
      <c r="CN35" s="251"/>
      <c r="CO35" s="251"/>
      <c r="CP35" s="251"/>
      <c r="CQ35" s="251"/>
      <c r="CR35" s="251"/>
      <c r="CS35" s="262"/>
      <c r="CT35" s="261"/>
      <c r="CU35" s="251"/>
      <c r="CV35" s="251"/>
      <c r="CW35" s="251"/>
      <c r="CX35" s="251"/>
      <c r="CY35" s="251"/>
      <c r="CZ35" s="251"/>
      <c r="DA35" s="251"/>
      <c r="DB35" s="251"/>
      <c r="DC35" s="251"/>
      <c r="DD35" s="251"/>
      <c r="DE35" s="262"/>
      <c r="DF35" s="261"/>
      <c r="DG35" s="251"/>
      <c r="DH35" s="251"/>
      <c r="DI35" s="251"/>
      <c r="DJ35" s="251"/>
      <c r="DK35" s="251"/>
      <c r="DL35" s="251"/>
      <c r="DM35" s="251"/>
      <c r="DN35" s="251"/>
      <c r="DO35" s="251"/>
      <c r="DP35" s="251"/>
      <c r="DQ35" s="262"/>
      <c r="DR35" s="261"/>
      <c r="DS35" s="251"/>
      <c r="DT35" s="251"/>
      <c r="DU35" s="251"/>
      <c r="DV35" s="251"/>
      <c r="DW35" s="251"/>
      <c r="DX35" s="251"/>
      <c r="DY35" s="251"/>
      <c r="DZ35" s="251"/>
      <c r="EA35" s="251"/>
      <c r="EB35" s="251"/>
      <c r="EC35" s="262"/>
      <c r="ED35" s="261"/>
      <c r="EE35" s="251"/>
      <c r="EF35" s="251"/>
      <c r="EG35" s="251"/>
      <c r="EH35" s="251"/>
      <c r="EI35" s="251"/>
      <c r="EJ35" s="251"/>
      <c r="EK35" s="251"/>
      <c r="EL35" s="251"/>
      <c r="EM35" s="251"/>
      <c r="EN35" s="251"/>
      <c r="EO35" s="262"/>
      <c r="EP35" s="261"/>
      <c r="EQ35" s="251"/>
      <c r="ER35" s="251"/>
      <c r="ES35" s="251"/>
      <c r="ET35" s="251"/>
      <c r="EU35" s="251"/>
      <c r="EV35" s="251"/>
      <c r="EW35" s="251"/>
      <c r="EX35" s="251"/>
      <c r="EY35" s="251"/>
      <c r="EZ35" s="251"/>
      <c r="FA35" s="262"/>
      <c r="FB35" s="261"/>
      <c r="FC35" s="251"/>
      <c r="FD35" s="251"/>
      <c r="FE35" s="251"/>
      <c r="FF35" s="251"/>
      <c r="FG35" s="251"/>
      <c r="FH35" s="251"/>
      <c r="FI35" s="251"/>
      <c r="FJ35" s="251"/>
      <c r="FK35" s="251"/>
      <c r="FL35" s="251"/>
      <c r="FM35" s="262"/>
      <c r="FN35" s="261"/>
      <c r="FO35" s="251"/>
      <c r="FP35" s="251"/>
      <c r="FQ35" s="251"/>
      <c r="FR35" s="251"/>
      <c r="FS35" s="251"/>
      <c r="FT35" s="251"/>
      <c r="FU35" s="251"/>
      <c r="FV35" s="251"/>
      <c r="FW35" s="251"/>
      <c r="FX35" s="251"/>
      <c r="FY35" s="262"/>
      <c r="FZ35" s="261"/>
      <c r="GA35" s="251"/>
      <c r="GB35" s="251"/>
      <c r="GC35" s="251"/>
      <c r="GD35" s="251"/>
      <c r="GE35" s="251"/>
      <c r="GF35" s="251"/>
      <c r="GG35" s="251"/>
      <c r="GH35" s="251"/>
      <c r="GI35" s="251"/>
      <c r="GJ35" s="251"/>
      <c r="GK35" s="262"/>
      <c r="GL35" s="261"/>
      <c r="GM35" s="251"/>
      <c r="GN35" s="251"/>
      <c r="GO35" s="251"/>
      <c r="GP35" s="251"/>
      <c r="GQ35" s="251"/>
      <c r="GR35" s="251"/>
      <c r="GS35" s="251"/>
      <c r="GT35" s="251"/>
      <c r="GU35" s="251"/>
      <c r="GV35" s="251"/>
      <c r="GW35" s="262"/>
      <c r="GX35" s="261"/>
      <c r="GY35" s="251"/>
      <c r="GZ35" s="251"/>
      <c r="HA35" s="251"/>
      <c r="HB35" s="251"/>
      <c r="HC35" s="251"/>
      <c r="HD35" s="251"/>
      <c r="HE35" s="251"/>
      <c r="HF35" s="251"/>
      <c r="HG35" s="251"/>
      <c r="HH35" s="251"/>
      <c r="HI35" s="262"/>
      <c r="HJ35" s="261"/>
      <c r="HK35" s="251"/>
      <c r="HL35" s="251"/>
      <c r="HM35" s="251"/>
      <c r="HN35" s="251"/>
      <c r="HO35" s="251"/>
      <c r="HP35" s="251"/>
      <c r="HQ35" s="251"/>
      <c r="HR35" s="251"/>
      <c r="HS35" s="251"/>
      <c r="HT35" s="251"/>
      <c r="HU35" s="262"/>
      <c r="HV35" s="261"/>
      <c r="HW35" s="251"/>
      <c r="HX35" s="251"/>
      <c r="HY35" s="251"/>
      <c r="HZ35" s="251"/>
      <c r="IA35" s="251"/>
      <c r="IB35" s="251"/>
      <c r="IC35" s="251"/>
      <c r="ID35" s="251"/>
      <c r="IE35" s="251"/>
      <c r="IF35" s="251"/>
      <c r="IG35" s="262"/>
      <c r="IH35" s="261"/>
      <c r="II35" s="251"/>
      <c r="IJ35" s="251"/>
      <c r="IK35" s="251"/>
      <c r="IL35" s="251"/>
      <c r="IM35" s="251"/>
      <c r="IN35" s="251"/>
      <c r="IO35" s="251"/>
      <c r="IP35" s="251"/>
      <c r="IQ35" s="251"/>
      <c r="IR35" s="251"/>
      <c r="IS35" s="262"/>
      <c r="IT35" s="261"/>
      <c r="IU35" s="251"/>
      <c r="IV35" s="251"/>
      <c r="IW35" s="251"/>
      <c r="IX35" s="251"/>
      <c r="IY35" s="251"/>
      <c r="IZ35" s="251"/>
      <c r="JA35" s="251"/>
      <c r="JB35" s="251"/>
      <c r="JC35" s="251"/>
      <c r="JD35" s="251"/>
      <c r="JE35" s="262"/>
      <c r="JF35" s="261"/>
      <c r="JG35" s="251"/>
      <c r="JH35" s="251"/>
      <c r="JI35" s="251"/>
      <c r="JJ35" s="251"/>
      <c r="JK35" s="251"/>
      <c r="JL35" s="251"/>
      <c r="JM35" s="251"/>
      <c r="JN35" s="251"/>
      <c r="JO35" s="251"/>
      <c r="JP35" s="251"/>
      <c r="JQ35" s="262"/>
      <c r="JR35" s="261"/>
      <c r="JS35" s="251"/>
      <c r="JT35" s="251"/>
      <c r="JU35" s="251"/>
      <c r="JV35" s="251"/>
      <c r="JW35" s="251"/>
      <c r="JX35" s="251"/>
      <c r="JY35" s="251"/>
      <c r="JZ35" s="251"/>
      <c r="KA35" s="251"/>
      <c r="KB35" s="251"/>
      <c r="KC35" s="262"/>
      <c r="KD35" s="261"/>
      <c r="KE35" s="251"/>
      <c r="KF35" s="251"/>
      <c r="KG35" s="251"/>
      <c r="KH35" s="251"/>
      <c r="KI35" s="251"/>
      <c r="KJ35" s="251"/>
      <c r="KK35" s="251"/>
      <c r="KL35" s="251"/>
      <c r="KM35" s="251"/>
      <c r="KN35" s="251"/>
      <c r="KO35" s="262"/>
      <c r="KP35" s="261"/>
      <c r="KQ35" s="251"/>
      <c r="KR35" s="251"/>
      <c r="KS35" s="251"/>
      <c r="KT35" s="251"/>
      <c r="KU35" s="251"/>
      <c r="KV35" s="251"/>
      <c r="KW35" s="251"/>
      <c r="KX35" s="251"/>
      <c r="KY35" s="251"/>
      <c r="KZ35" s="251"/>
      <c r="LA35" s="262"/>
      <c r="LB35" s="261"/>
      <c r="LC35" s="251"/>
      <c r="LD35" s="251"/>
      <c r="LE35" s="251"/>
      <c r="LF35" s="251"/>
      <c r="LG35" s="251"/>
      <c r="LH35" s="251"/>
      <c r="LI35" s="251"/>
      <c r="LJ35" s="251"/>
      <c r="LK35" s="251"/>
      <c r="LL35" s="251"/>
      <c r="LM35" s="262"/>
      <c r="LN35" s="261"/>
      <c r="LO35" s="251"/>
      <c r="LP35" s="251"/>
      <c r="LQ35" s="251"/>
      <c r="LR35" s="251"/>
      <c r="LS35" s="251"/>
      <c r="LT35" s="251"/>
      <c r="LU35" s="251"/>
      <c r="LV35" s="251"/>
      <c r="LW35" s="251"/>
      <c r="LX35" s="251"/>
      <c r="LY35" s="262"/>
      <c r="LZ35" s="261"/>
      <c r="MA35" s="251"/>
      <c r="MB35" s="251"/>
      <c r="MC35" s="251"/>
      <c r="MD35" s="251"/>
      <c r="ME35" s="251"/>
      <c r="MF35" s="251"/>
      <c r="MG35" s="251"/>
      <c r="MH35" s="251"/>
      <c r="MI35" s="251"/>
      <c r="MJ35" s="251"/>
      <c r="MK35" s="262"/>
      <c r="ML35" s="261"/>
      <c r="MM35" s="251"/>
      <c r="MN35" s="251"/>
      <c r="MO35" s="251"/>
      <c r="MP35" s="251"/>
      <c r="MQ35" s="251"/>
      <c r="MR35" s="251"/>
      <c r="MS35" s="251"/>
      <c r="MT35" s="251"/>
      <c r="MU35" s="251"/>
      <c r="MV35" s="251"/>
      <c r="MW35" s="262"/>
      <c r="MX35" s="261"/>
      <c r="MY35" s="251"/>
      <c r="MZ35" s="251"/>
      <c r="NA35" s="251"/>
      <c r="NB35" s="251"/>
      <c r="NC35" s="251"/>
      <c r="ND35" s="251"/>
      <c r="NE35" s="251"/>
      <c r="NF35" s="251"/>
      <c r="NG35" s="251"/>
      <c r="NH35" s="251"/>
      <c r="NI35" s="262"/>
      <c r="NJ35" s="261"/>
      <c r="NK35" s="251"/>
      <c r="NL35" s="251"/>
      <c r="NM35" s="251"/>
      <c r="NN35" s="251"/>
      <c r="NO35" s="251"/>
      <c r="NP35" s="251"/>
      <c r="NQ35" s="251"/>
      <c r="NR35" s="251"/>
      <c r="NS35" s="251"/>
      <c r="NT35" s="251"/>
      <c r="NU35" s="262"/>
      <c r="NV35" s="261"/>
      <c r="NW35" s="251"/>
      <c r="NX35" s="251"/>
      <c r="NY35" s="251"/>
      <c r="NZ35" s="251"/>
      <c r="OA35" s="251"/>
      <c r="OB35" s="251"/>
      <c r="OC35" s="251"/>
      <c r="OD35" s="251"/>
      <c r="OE35" s="251"/>
      <c r="OF35" s="251"/>
      <c r="OG35" s="262"/>
      <c r="OH35" s="261"/>
      <c r="OI35" s="251"/>
      <c r="OJ35" s="251"/>
      <c r="OK35" s="251"/>
      <c r="OL35" s="251"/>
      <c r="OM35" s="251"/>
      <c r="ON35" s="251"/>
      <c r="OO35" s="251"/>
      <c r="OP35" s="251"/>
      <c r="OQ35" s="251"/>
      <c r="OR35" s="251"/>
      <c r="OS35" s="262"/>
      <c r="OT35" s="261"/>
      <c r="OU35" s="251"/>
      <c r="OV35" s="251"/>
      <c r="OW35" s="251"/>
      <c r="OX35" s="251"/>
      <c r="OY35" s="251"/>
      <c r="OZ35" s="251"/>
      <c r="PA35" s="251"/>
      <c r="PB35" s="251"/>
      <c r="PC35" s="251"/>
      <c r="PD35" s="251"/>
      <c r="PE35" s="262"/>
      <c r="PF35" s="261"/>
      <c r="PG35" s="251"/>
      <c r="PH35" s="251"/>
      <c r="PI35" s="251"/>
      <c r="PJ35" s="251"/>
      <c r="PK35" s="251"/>
      <c r="PL35" s="251"/>
      <c r="PM35" s="251"/>
      <c r="PN35" s="251"/>
      <c r="PO35" s="251"/>
      <c r="PP35" s="251"/>
      <c r="PQ35" s="262"/>
      <c r="PR35" s="261"/>
      <c r="PS35" s="251"/>
      <c r="PT35" s="251"/>
      <c r="PU35" s="251"/>
      <c r="PV35" s="251"/>
      <c r="PW35" s="251"/>
      <c r="PX35" s="251"/>
      <c r="PY35" s="251"/>
      <c r="PZ35" s="251"/>
      <c r="QA35" s="251"/>
      <c r="QB35" s="251"/>
      <c r="QC35" s="262"/>
      <c r="QD35" s="261"/>
      <c r="QE35" s="251"/>
      <c r="QF35" s="251"/>
      <c r="QG35" s="251"/>
      <c r="QH35" s="251"/>
      <c r="QI35" s="251"/>
      <c r="QJ35" s="251"/>
      <c r="QK35" s="251"/>
      <c r="QL35" s="251"/>
      <c r="QM35" s="251"/>
      <c r="QN35" s="251"/>
      <c r="QO35" s="262"/>
      <c r="QP35" s="261"/>
      <c r="QQ35" s="251"/>
      <c r="QR35" s="251"/>
      <c r="QS35" s="251"/>
      <c r="QT35" s="251"/>
      <c r="QU35" s="251"/>
      <c r="QV35" s="251"/>
      <c r="QW35" s="251"/>
      <c r="QX35" s="251"/>
      <c r="QY35" s="251"/>
      <c r="QZ35" s="251"/>
      <c r="RA35" s="262"/>
      <c r="RB35" s="261"/>
      <c r="RC35" s="251"/>
      <c r="RD35" s="251"/>
      <c r="RE35" s="251"/>
      <c r="RF35" s="251"/>
      <c r="RG35" s="251"/>
      <c r="RH35" s="251"/>
      <c r="RI35" s="251"/>
      <c r="RJ35" s="251"/>
      <c r="RK35" s="251"/>
      <c r="RL35" s="251"/>
      <c r="RM35" s="252"/>
    </row>
    <row r="36" spans="2:481" s="212" customFormat="1" ht="5.25" customHeight="1">
      <c r="B36" s="248"/>
      <c r="C36" s="240"/>
      <c r="D36" s="240"/>
      <c r="E36" s="240"/>
      <c r="F36" s="240"/>
      <c r="G36" s="240"/>
      <c r="H36" s="240"/>
      <c r="I36" s="240"/>
      <c r="J36" s="240"/>
      <c r="K36" s="240"/>
      <c r="L36" s="240"/>
      <c r="M36" s="256"/>
      <c r="N36" s="255"/>
      <c r="O36" s="240"/>
      <c r="P36" s="240"/>
      <c r="Q36" s="240"/>
      <c r="R36" s="240"/>
      <c r="S36" s="240"/>
      <c r="T36" s="240"/>
      <c r="U36" s="240"/>
      <c r="V36" s="240"/>
      <c r="W36" s="240"/>
      <c r="X36" s="240"/>
      <c r="Y36" s="256"/>
      <c r="Z36" s="255"/>
      <c r="AA36" s="240"/>
      <c r="AB36" s="240"/>
      <c r="AC36" s="240"/>
      <c r="AD36" s="240"/>
      <c r="AE36" s="240"/>
      <c r="AF36" s="240"/>
      <c r="AG36" s="240"/>
      <c r="AH36" s="240"/>
      <c r="AI36" s="240"/>
      <c r="AJ36" s="240"/>
      <c r="AK36" s="256"/>
      <c r="AL36" s="255"/>
      <c r="AM36" s="240"/>
      <c r="AN36" s="240"/>
      <c r="AO36" s="240"/>
      <c r="AP36" s="240"/>
      <c r="AQ36" s="240"/>
      <c r="AR36" s="240"/>
      <c r="AS36" s="240"/>
      <c r="AT36" s="240"/>
      <c r="AU36" s="240"/>
      <c r="AV36" s="240"/>
      <c r="AW36" s="256"/>
      <c r="AX36" s="255"/>
      <c r="AY36" s="240"/>
      <c r="AZ36" s="240"/>
      <c r="BA36" s="240"/>
      <c r="BB36" s="240"/>
      <c r="BC36" s="240"/>
      <c r="BD36" s="240"/>
      <c r="BE36" s="240"/>
      <c r="BF36" s="240"/>
      <c r="BG36" s="240"/>
      <c r="BH36" s="240"/>
      <c r="BI36" s="253"/>
      <c r="BJ36" s="249"/>
      <c r="BK36" s="249"/>
      <c r="BL36" s="249"/>
      <c r="BM36" s="249"/>
      <c r="BN36" s="249"/>
      <c r="BO36" s="249"/>
      <c r="BP36" s="249"/>
      <c r="BQ36" s="249"/>
      <c r="BR36" s="249"/>
      <c r="BS36" s="249"/>
      <c r="BT36" s="249"/>
      <c r="BU36" s="260"/>
      <c r="BV36" s="259"/>
      <c r="BW36" s="249"/>
      <c r="BX36" s="249"/>
      <c r="BY36" s="249"/>
      <c r="BZ36" s="249"/>
      <c r="CA36" s="249"/>
      <c r="CB36" s="249"/>
      <c r="CC36" s="249"/>
      <c r="CD36" s="249"/>
      <c r="CE36" s="249"/>
      <c r="CF36" s="249"/>
      <c r="CG36" s="260"/>
      <c r="CH36" s="259"/>
      <c r="CI36" s="249"/>
      <c r="CJ36" s="249"/>
      <c r="CK36" s="249"/>
      <c r="CL36" s="249"/>
      <c r="CM36" s="249"/>
      <c r="CN36" s="249"/>
      <c r="CO36" s="249"/>
      <c r="CP36" s="249"/>
      <c r="CQ36" s="249"/>
      <c r="CR36" s="249"/>
      <c r="CS36" s="260"/>
      <c r="CT36" s="259"/>
      <c r="CU36" s="249"/>
      <c r="CV36" s="249"/>
      <c r="CW36" s="249"/>
      <c r="CX36" s="249"/>
      <c r="CY36" s="249"/>
      <c r="CZ36" s="249"/>
      <c r="DA36" s="249"/>
      <c r="DB36" s="249"/>
      <c r="DC36" s="249"/>
      <c r="DD36" s="249"/>
      <c r="DE36" s="260"/>
      <c r="DF36" s="259"/>
      <c r="DG36" s="249"/>
      <c r="DH36" s="249"/>
      <c r="DI36" s="249"/>
      <c r="DJ36" s="249"/>
      <c r="DK36" s="249"/>
      <c r="DL36" s="249"/>
      <c r="DM36" s="249"/>
      <c r="DN36" s="249"/>
      <c r="DO36" s="249"/>
      <c r="DP36" s="249"/>
      <c r="DQ36" s="260"/>
      <c r="DR36" s="259"/>
      <c r="DS36" s="249"/>
      <c r="DT36" s="249"/>
      <c r="DU36" s="249"/>
      <c r="DV36" s="249"/>
      <c r="DW36" s="249"/>
      <c r="DX36" s="249"/>
      <c r="DY36" s="249"/>
      <c r="DZ36" s="249"/>
      <c r="EA36" s="249"/>
      <c r="EB36" s="249"/>
      <c r="EC36" s="260"/>
      <c r="ED36" s="259"/>
      <c r="EE36" s="249"/>
      <c r="EF36" s="249"/>
      <c r="EG36" s="249"/>
      <c r="EH36" s="249"/>
      <c r="EI36" s="249"/>
      <c r="EJ36" s="249"/>
      <c r="EK36" s="249"/>
      <c r="EL36" s="249"/>
      <c r="EM36" s="249"/>
      <c r="EN36" s="249"/>
      <c r="EO36" s="260"/>
      <c r="EP36" s="259"/>
      <c r="EQ36" s="249"/>
      <c r="ER36" s="249"/>
      <c r="ES36" s="249"/>
      <c r="ET36" s="249"/>
      <c r="EU36" s="249"/>
      <c r="EV36" s="249"/>
      <c r="EW36" s="249"/>
      <c r="EX36" s="249"/>
      <c r="EY36" s="249"/>
      <c r="EZ36" s="249"/>
      <c r="FA36" s="260"/>
      <c r="FB36" s="259"/>
      <c r="FC36" s="249"/>
      <c r="FD36" s="249"/>
      <c r="FE36" s="249"/>
      <c r="FF36" s="249"/>
      <c r="FG36" s="249"/>
      <c r="FH36" s="249"/>
      <c r="FI36" s="249"/>
      <c r="FJ36" s="249"/>
      <c r="FK36" s="249"/>
      <c r="FL36" s="249"/>
      <c r="FM36" s="260"/>
      <c r="FN36" s="259"/>
      <c r="FO36" s="249"/>
      <c r="FP36" s="249"/>
      <c r="FQ36" s="249"/>
      <c r="FR36" s="249"/>
      <c r="FS36" s="249"/>
      <c r="FT36" s="249"/>
      <c r="FU36" s="249"/>
      <c r="FV36" s="249"/>
      <c r="FW36" s="249"/>
      <c r="FX36" s="249"/>
      <c r="FY36" s="260"/>
      <c r="FZ36" s="259"/>
      <c r="GA36" s="249"/>
      <c r="GB36" s="249"/>
      <c r="GC36" s="249"/>
      <c r="GD36" s="249"/>
      <c r="GE36" s="249"/>
      <c r="GF36" s="249"/>
      <c r="GG36" s="249"/>
      <c r="GH36" s="249"/>
      <c r="GI36" s="249"/>
      <c r="GJ36" s="249"/>
      <c r="GK36" s="260"/>
      <c r="GL36" s="259"/>
      <c r="GM36" s="249"/>
      <c r="GN36" s="249"/>
      <c r="GO36" s="249"/>
      <c r="GP36" s="249"/>
      <c r="GQ36" s="249"/>
      <c r="GR36" s="249"/>
      <c r="GS36" s="249"/>
      <c r="GT36" s="249"/>
      <c r="GU36" s="249"/>
      <c r="GV36" s="249"/>
      <c r="GW36" s="260"/>
      <c r="GX36" s="259"/>
      <c r="GY36" s="249"/>
      <c r="GZ36" s="249"/>
      <c r="HA36" s="249"/>
      <c r="HB36" s="249"/>
      <c r="HC36" s="249"/>
      <c r="HD36" s="249"/>
      <c r="HE36" s="249"/>
      <c r="HF36" s="249"/>
      <c r="HG36" s="249"/>
      <c r="HH36" s="249"/>
      <c r="HI36" s="260"/>
      <c r="HJ36" s="259"/>
      <c r="HK36" s="249"/>
      <c r="HL36" s="249"/>
      <c r="HM36" s="249"/>
      <c r="HN36" s="249"/>
      <c r="HO36" s="249"/>
      <c r="HP36" s="249"/>
      <c r="HQ36" s="249"/>
      <c r="HR36" s="249"/>
      <c r="HS36" s="249"/>
      <c r="HT36" s="249"/>
      <c r="HU36" s="260"/>
      <c r="HV36" s="259"/>
      <c r="HW36" s="249"/>
      <c r="HX36" s="249"/>
      <c r="HY36" s="249"/>
      <c r="HZ36" s="249"/>
      <c r="IA36" s="249"/>
      <c r="IB36" s="249"/>
      <c r="IC36" s="249"/>
      <c r="ID36" s="249"/>
      <c r="IE36" s="249"/>
      <c r="IF36" s="249"/>
      <c r="IG36" s="260"/>
      <c r="IH36" s="259"/>
      <c r="II36" s="249"/>
      <c r="IJ36" s="249"/>
      <c r="IK36" s="249"/>
      <c r="IL36" s="249"/>
      <c r="IM36" s="249"/>
      <c r="IN36" s="249"/>
      <c r="IO36" s="249"/>
      <c r="IP36" s="249"/>
      <c r="IQ36" s="249"/>
      <c r="IR36" s="249"/>
      <c r="IS36" s="260"/>
      <c r="IT36" s="259"/>
      <c r="IU36" s="249"/>
      <c r="IV36" s="249"/>
      <c r="IW36" s="249"/>
      <c r="IX36" s="249"/>
      <c r="IY36" s="249"/>
      <c r="IZ36" s="249"/>
      <c r="JA36" s="249"/>
      <c r="JB36" s="249"/>
      <c r="JC36" s="249"/>
      <c r="JD36" s="249"/>
      <c r="JE36" s="260"/>
      <c r="JF36" s="259"/>
      <c r="JG36" s="249"/>
      <c r="JH36" s="249"/>
      <c r="JI36" s="249"/>
      <c r="JJ36" s="249"/>
      <c r="JK36" s="249"/>
      <c r="JL36" s="249"/>
      <c r="JM36" s="249"/>
      <c r="JN36" s="249"/>
      <c r="JO36" s="249"/>
      <c r="JP36" s="249"/>
      <c r="JQ36" s="260"/>
      <c r="JR36" s="259"/>
      <c r="JS36" s="249"/>
      <c r="JT36" s="249"/>
      <c r="JU36" s="249"/>
      <c r="JV36" s="249"/>
      <c r="JW36" s="249"/>
      <c r="JX36" s="249"/>
      <c r="JY36" s="249"/>
      <c r="JZ36" s="249"/>
      <c r="KA36" s="249"/>
      <c r="KB36" s="249"/>
      <c r="KC36" s="260"/>
      <c r="KD36" s="259"/>
      <c r="KE36" s="249"/>
      <c r="KF36" s="249"/>
      <c r="KG36" s="249"/>
      <c r="KH36" s="249"/>
      <c r="KI36" s="249"/>
      <c r="KJ36" s="249"/>
      <c r="KK36" s="249"/>
      <c r="KL36" s="249"/>
      <c r="KM36" s="249"/>
      <c r="KN36" s="249"/>
      <c r="KO36" s="260"/>
      <c r="KP36" s="259"/>
      <c r="KQ36" s="249"/>
      <c r="KR36" s="249"/>
      <c r="KS36" s="249"/>
      <c r="KT36" s="249"/>
      <c r="KU36" s="249"/>
      <c r="KV36" s="249"/>
      <c r="KW36" s="249"/>
      <c r="KX36" s="249"/>
      <c r="KY36" s="249"/>
      <c r="KZ36" s="249"/>
      <c r="LA36" s="260"/>
      <c r="LB36" s="259"/>
      <c r="LC36" s="249"/>
      <c r="LD36" s="249"/>
      <c r="LE36" s="249"/>
      <c r="LF36" s="249"/>
      <c r="LG36" s="249"/>
      <c r="LH36" s="249"/>
      <c r="LI36" s="249"/>
      <c r="LJ36" s="249"/>
      <c r="LK36" s="249"/>
      <c r="LL36" s="249"/>
      <c r="LM36" s="260"/>
      <c r="LN36" s="259"/>
      <c r="LO36" s="249"/>
      <c r="LP36" s="249"/>
      <c r="LQ36" s="249"/>
      <c r="LR36" s="249"/>
      <c r="LS36" s="249"/>
      <c r="LT36" s="249"/>
      <c r="LU36" s="249"/>
      <c r="LV36" s="249"/>
      <c r="LW36" s="249"/>
      <c r="LX36" s="249"/>
      <c r="LY36" s="260"/>
      <c r="LZ36" s="259"/>
      <c r="MA36" s="249"/>
      <c r="MB36" s="249"/>
      <c r="MC36" s="249"/>
      <c r="MD36" s="249"/>
      <c r="ME36" s="249"/>
      <c r="MF36" s="249"/>
      <c r="MG36" s="249"/>
      <c r="MH36" s="249"/>
      <c r="MI36" s="249"/>
      <c r="MJ36" s="249"/>
      <c r="MK36" s="260"/>
      <c r="ML36" s="259"/>
      <c r="MM36" s="249"/>
      <c r="MN36" s="249"/>
      <c r="MO36" s="249"/>
      <c r="MP36" s="249"/>
      <c r="MQ36" s="249"/>
      <c r="MR36" s="249"/>
      <c r="MS36" s="249"/>
      <c r="MT36" s="249"/>
      <c r="MU36" s="249"/>
      <c r="MV36" s="249"/>
      <c r="MW36" s="260"/>
      <c r="MX36" s="259"/>
      <c r="MY36" s="249"/>
      <c r="MZ36" s="249"/>
      <c r="NA36" s="249"/>
      <c r="NB36" s="249"/>
      <c r="NC36" s="249"/>
      <c r="ND36" s="249"/>
      <c r="NE36" s="249"/>
      <c r="NF36" s="249"/>
      <c r="NG36" s="249"/>
      <c r="NH36" s="249"/>
      <c r="NI36" s="260"/>
      <c r="NJ36" s="259"/>
      <c r="NK36" s="249"/>
      <c r="NL36" s="249"/>
      <c r="NM36" s="249"/>
      <c r="NN36" s="249"/>
      <c r="NO36" s="249"/>
      <c r="NP36" s="249"/>
      <c r="NQ36" s="249"/>
      <c r="NR36" s="249"/>
      <c r="NS36" s="249"/>
      <c r="NT36" s="249"/>
      <c r="NU36" s="260"/>
      <c r="NV36" s="259"/>
      <c r="NW36" s="249"/>
      <c r="NX36" s="249"/>
      <c r="NY36" s="249"/>
      <c r="NZ36" s="249"/>
      <c r="OA36" s="249"/>
      <c r="OB36" s="249"/>
      <c r="OC36" s="249"/>
      <c r="OD36" s="249"/>
      <c r="OE36" s="249"/>
      <c r="OF36" s="249"/>
      <c r="OG36" s="260"/>
      <c r="OH36" s="259"/>
      <c r="OI36" s="249"/>
      <c r="OJ36" s="249"/>
      <c r="OK36" s="249"/>
      <c r="OL36" s="249"/>
      <c r="OM36" s="249"/>
      <c r="ON36" s="249"/>
      <c r="OO36" s="249"/>
      <c r="OP36" s="249"/>
      <c r="OQ36" s="249"/>
      <c r="OR36" s="249"/>
      <c r="OS36" s="260"/>
      <c r="OT36" s="259"/>
      <c r="OU36" s="249"/>
      <c r="OV36" s="249"/>
      <c r="OW36" s="249"/>
      <c r="OX36" s="249"/>
      <c r="OY36" s="249"/>
      <c r="OZ36" s="249"/>
      <c r="PA36" s="249"/>
      <c r="PB36" s="249"/>
      <c r="PC36" s="249"/>
      <c r="PD36" s="249"/>
      <c r="PE36" s="260"/>
      <c r="PF36" s="259"/>
      <c r="PG36" s="249"/>
      <c r="PH36" s="249"/>
      <c r="PI36" s="249"/>
      <c r="PJ36" s="249"/>
      <c r="PK36" s="249"/>
      <c r="PL36" s="249"/>
      <c r="PM36" s="249"/>
      <c r="PN36" s="249"/>
      <c r="PO36" s="249"/>
      <c r="PP36" s="249"/>
      <c r="PQ36" s="260"/>
      <c r="PR36" s="259"/>
      <c r="PS36" s="249"/>
      <c r="PT36" s="249"/>
      <c r="PU36" s="249"/>
      <c r="PV36" s="249"/>
      <c r="PW36" s="249"/>
      <c r="PX36" s="249"/>
      <c r="PY36" s="249"/>
      <c r="PZ36" s="249"/>
      <c r="QA36" s="249"/>
      <c r="QB36" s="249"/>
      <c r="QC36" s="260"/>
      <c r="QD36" s="259"/>
      <c r="QE36" s="249"/>
      <c r="QF36" s="249"/>
      <c r="QG36" s="249"/>
      <c r="QH36" s="249"/>
      <c r="QI36" s="249"/>
      <c r="QJ36" s="249"/>
      <c r="QK36" s="249"/>
      <c r="QL36" s="249"/>
      <c r="QM36" s="249"/>
      <c r="QN36" s="249"/>
      <c r="QO36" s="260"/>
      <c r="QP36" s="259"/>
      <c r="QQ36" s="249"/>
      <c r="QR36" s="249"/>
      <c r="QS36" s="249"/>
      <c r="QT36" s="249"/>
      <c r="QU36" s="249"/>
      <c r="QV36" s="249"/>
      <c r="QW36" s="249"/>
      <c r="QX36" s="249"/>
      <c r="QY36" s="249"/>
      <c r="QZ36" s="249"/>
      <c r="RA36" s="260"/>
      <c r="RB36" s="259"/>
      <c r="RC36" s="249"/>
      <c r="RD36" s="249"/>
      <c r="RE36" s="249"/>
      <c r="RF36" s="249"/>
      <c r="RG36" s="249"/>
      <c r="RH36" s="249"/>
      <c r="RI36" s="249"/>
      <c r="RJ36" s="249"/>
      <c r="RK36" s="249"/>
      <c r="RL36" s="249"/>
      <c r="RM36" s="250"/>
    </row>
    <row r="37" spans="2:481" ht="18" thickBot="1">
      <c r="B37" s="402">
        <f ca="1">OFFSET('Cost &amp; Solution'!$L$8,B2,0,1,1)</f>
        <v>6.8</v>
      </c>
      <c r="C37" s="403"/>
      <c r="D37" s="404"/>
      <c r="E37" s="372">
        <f ca="1">OFFSET('Cost &amp; Solution'!$M$8,B2,0,1,1)</f>
        <v>2.4</v>
      </c>
      <c r="F37" s="403"/>
      <c r="G37" s="404"/>
      <c r="H37" s="372">
        <f ca="1">OFFSET('Cost &amp; Solution'!$N$8,B2,0,1,1)</f>
        <v>2.4</v>
      </c>
      <c r="I37" s="403"/>
      <c r="J37" s="404"/>
      <c r="K37" s="375">
        <f ca="1">OFFSET('Cost &amp; Solution'!$B$8,B2,0,1,1)</f>
        <v>1</v>
      </c>
      <c r="L37" s="376"/>
      <c r="M37" s="377"/>
      <c r="N37" s="405" t="str">
        <f ca="1">OFFSET('Cost &amp; Solution'!$L$8,N2,0,1,1)</f>
        <v/>
      </c>
      <c r="O37" s="406"/>
      <c r="P37" s="407"/>
      <c r="Q37" s="372" t="str">
        <f ca="1">OFFSET('Cost &amp; Solution'!$M$8,N2,0,1,1)</f>
        <v/>
      </c>
      <c r="R37" s="373"/>
      <c r="S37" s="374"/>
      <c r="T37" s="372" t="str">
        <f ca="1">OFFSET('Cost &amp; Solution'!$N$8,N2,0,1,1)</f>
        <v/>
      </c>
      <c r="U37" s="373"/>
      <c r="V37" s="374"/>
      <c r="W37" s="375" t="str">
        <f ca="1">OFFSET('Cost &amp; Solution'!$B$8,N2,0,1,1)</f>
        <v/>
      </c>
      <c r="X37" s="376"/>
      <c r="Y37" s="377"/>
      <c r="Z37" s="405" t="str">
        <f ca="1">OFFSET('Cost &amp; Solution'!$L$8,Z2,0,1,1)</f>
        <v/>
      </c>
      <c r="AA37" s="406"/>
      <c r="AB37" s="407"/>
      <c r="AC37" s="372" t="str">
        <f ca="1">OFFSET('Cost &amp; Solution'!$M$8,Z2,0,1,1)</f>
        <v/>
      </c>
      <c r="AD37" s="373"/>
      <c r="AE37" s="374"/>
      <c r="AF37" s="372" t="str">
        <f ca="1">OFFSET('Cost &amp; Solution'!$N$8,Z2,0,1,1)</f>
        <v/>
      </c>
      <c r="AG37" s="373"/>
      <c r="AH37" s="374"/>
      <c r="AI37" s="375" t="str">
        <f ca="1">OFFSET('Cost &amp; Solution'!$B$8,Z2,0,1,1)</f>
        <v/>
      </c>
      <c r="AJ37" s="376"/>
      <c r="AK37" s="377"/>
      <c r="AL37" s="405" t="str">
        <f ca="1">OFFSET('Cost &amp; Solution'!$L$8,AL2,0,1,1)</f>
        <v/>
      </c>
      <c r="AM37" s="406"/>
      <c r="AN37" s="407"/>
      <c r="AO37" s="372" t="str">
        <f ca="1">OFFSET('Cost &amp; Solution'!$M$8,AL2,0,1,1)</f>
        <v/>
      </c>
      <c r="AP37" s="373"/>
      <c r="AQ37" s="374"/>
      <c r="AR37" s="372" t="str">
        <f ca="1">OFFSET('Cost &amp; Solution'!$N$8,AL2,0,1,1)</f>
        <v/>
      </c>
      <c r="AS37" s="373"/>
      <c r="AT37" s="374"/>
      <c r="AU37" s="375" t="str">
        <f ca="1">OFFSET('Cost &amp; Solution'!$B$8,AL2,0,1,1)</f>
        <v/>
      </c>
      <c r="AV37" s="376"/>
      <c r="AW37" s="377"/>
      <c r="AX37" s="405" t="str">
        <f ca="1">OFFSET('Cost &amp; Solution'!$L$8,AX2,0,1,1)</f>
        <v/>
      </c>
      <c r="AY37" s="406"/>
      <c r="AZ37" s="407"/>
      <c r="BA37" s="372" t="str">
        <f ca="1">OFFSET('Cost &amp; Solution'!$M$8,AX2,0,1,1)</f>
        <v/>
      </c>
      <c r="BB37" s="373"/>
      <c r="BC37" s="374"/>
      <c r="BD37" s="372" t="str">
        <f ca="1">OFFSET('Cost &amp; Solution'!$N$8,AX2,0,1,1)</f>
        <v/>
      </c>
      <c r="BE37" s="373"/>
      <c r="BF37" s="374"/>
      <c r="BG37" s="375" t="str">
        <f ca="1">OFFSET('Cost &amp; Solution'!$B$8,AX2,0,1,1)</f>
        <v/>
      </c>
      <c r="BH37" s="376"/>
      <c r="BI37" s="377"/>
      <c r="BJ37" s="251"/>
      <c r="BK37" s="251"/>
      <c r="BL37" s="251"/>
      <c r="BM37" s="251"/>
      <c r="BN37" s="251"/>
      <c r="BO37" s="251"/>
      <c r="BP37" s="251"/>
      <c r="BQ37" s="251"/>
      <c r="BR37" s="251"/>
      <c r="BS37" s="251"/>
      <c r="BT37" s="251"/>
      <c r="BU37" s="262"/>
      <c r="BV37" s="261"/>
      <c r="BW37" s="251"/>
      <c r="BX37" s="251"/>
      <c r="BY37" s="251"/>
      <c r="BZ37" s="251"/>
      <c r="CA37" s="251"/>
      <c r="CB37" s="251"/>
      <c r="CC37" s="251"/>
      <c r="CD37" s="251"/>
      <c r="CE37" s="251"/>
      <c r="CF37" s="251"/>
      <c r="CG37" s="262"/>
      <c r="CH37" s="261"/>
      <c r="CI37" s="251"/>
      <c r="CJ37" s="251"/>
      <c r="CK37" s="251"/>
      <c r="CL37" s="251"/>
      <c r="CM37" s="251"/>
      <c r="CN37" s="251"/>
      <c r="CO37" s="251"/>
      <c r="CP37" s="251"/>
      <c r="CQ37" s="251"/>
      <c r="CR37" s="251"/>
      <c r="CS37" s="262"/>
      <c r="CT37" s="261"/>
      <c r="CU37" s="251"/>
      <c r="CV37" s="251"/>
      <c r="CW37" s="251"/>
      <c r="CX37" s="251"/>
      <c r="CY37" s="251"/>
      <c r="CZ37" s="251"/>
      <c r="DA37" s="251"/>
      <c r="DB37" s="251"/>
      <c r="DC37" s="251"/>
      <c r="DD37" s="251"/>
      <c r="DE37" s="262"/>
      <c r="DF37" s="261"/>
      <c r="DG37" s="251"/>
      <c r="DH37" s="251"/>
      <c r="DI37" s="251"/>
      <c r="DJ37" s="251"/>
      <c r="DK37" s="251"/>
      <c r="DL37" s="251"/>
      <c r="DM37" s="251"/>
      <c r="DN37" s="251"/>
      <c r="DO37" s="251"/>
      <c r="DP37" s="251"/>
      <c r="DQ37" s="262"/>
      <c r="DR37" s="261"/>
      <c r="DS37" s="251"/>
      <c r="DT37" s="251"/>
      <c r="DU37" s="251"/>
      <c r="DV37" s="251"/>
      <c r="DW37" s="251"/>
      <c r="DX37" s="251"/>
      <c r="DY37" s="251"/>
      <c r="DZ37" s="251"/>
      <c r="EA37" s="251"/>
      <c r="EB37" s="251"/>
      <c r="EC37" s="262"/>
      <c r="ED37" s="261"/>
      <c r="EE37" s="251"/>
      <c r="EF37" s="251"/>
      <c r="EG37" s="251"/>
      <c r="EH37" s="251"/>
      <c r="EI37" s="251"/>
      <c r="EJ37" s="251"/>
      <c r="EK37" s="251"/>
      <c r="EL37" s="251"/>
      <c r="EM37" s="251"/>
      <c r="EN37" s="251"/>
      <c r="EO37" s="262"/>
      <c r="EP37" s="261"/>
      <c r="EQ37" s="251"/>
      <c r="ER37" s="251"/>
      <c r="ES37" s="251"/>
      <c r="ET37" s="251"/>
      <c r="EU37" s="251"/>
      <c r="EV37" s="251"/>
      <c r="EW37" s="251"/>
      <c r="EX37" s="251"/>
      <c r="EY37" s="251"/>
      <c r="EZ37" s="251"/>
      <c r="FA37" s="262"/>
      <c r="FB37" s="261"/>
      <c r="FC37" s="251"/>
      <c r="FD37" s="251"/>
      <c r="FE37" s="251"/>
      <c r="FF37" s="251"/>
      <c r="FG37" s="251"/>
      <c r="FH37" s="251"/>
      <c r="FI37" s="251"/>
      <c r="FJ37" s="251"/>
      <c r="FK37" s="251"/>
      <c r="FL37" s="251"/>
      <c r="FM37" s="262"/>
      <c r="FN37" s="261"/>
      <c r="FO37" s="251"/>
      <c r="FP37" s="251"/>
      <c r="FQ37" s="251"/>
      <c r="FR37" s="251"/>
      <c r="FS37" s="251"/>
      <c r="FT37" s="251"/>
      <c r="FU37" s="251"/>
      <c r="FV37" s="251"/>
      <c r="FW37" s="251"/>
      <c r="FX37" s="251"/>
      <c r="FY37" s="262"/>
      <c r="FZ37" s="261"/>
      <c r="GA37" s="251"/>
      <c r="GB37" s="251"/>
      <c r="GC37" s="251"/>
      <c r="GD37" s="251"/>
      <c r="GE37" s="251"/>
      <c r="GF37" s="251"/>
      <c r="GG37" s="251"/>
      <c r="GH37" s="251"/>
      <c r="GI37" s="251"/>
      <c r="GJ37" s="251"/>
      <c r="GK37" s="262"/>
      <c r="GL37" s="261"/>
      <c r="GM37" s="251"/>
      <c r="GN37" s="251"/>
      <c r="GO37" s="251"/>
      <c r="GP37" s="251"/>
      <c r="GQ37" s="251"/>
      <c r="GR37" s="251"/>
      <c r="GS37" s="251"/>
      <c r="GT37" s="251"/>
      <c r="GU37" s="251"/>
      <c r="GV37" s="251"/>
      <c r="GW37" s="262"/>
      <c r="GX37" s="261"/>
      <c r="GY37" s="251"/>
      <c r="GZ37" s="251"/>
      <c r="HA37" s="251"/>
      <c r="HB37" s="251"/>
      <c r="HC37" s="251"/>
      <c r="HD37" s="251"/>
      <c r="HE37" s="251"/>
      <c r="HF37" s="251"/>
      <c r="HG37" s="251"/>
      <c r="HH37" s="251"/>
      <c r="HI37" s="262"/>
      <c r="HJ37" s="261"/>
      <c r="HK37" s="251"/>
      <c r="HL37" s="251"/>
      <c r="HM37" s="251"/>
      <c r="HN37" s="251"/>
      <c r="HO37" s="251"/>
      <c r="HP37" s="251"/>
      <c r="HQ37" s="251"/>
      <c r="HR37" s="251"/>
      <c r="HS37" s="251"/>
      <c r="HT37" s="251"/>
      <c r="HU37" s="262"/>
      <c r="HV37" s="261"/>
      <c r="HW37" s="251"/>
      <c r="HX37" s="251"/>
      <c r="HY37" s="251"/>
      <c r="HZ37" s="251"/>
      <c r="IA37" s="251"/>
      <c r="IB37" s="251"/>
      <c r="IC37" s="251"/>
      <c r="ID37" s="251"/>
      <c r="IE37" s="251"/>
      <c r="IF37" s="251"/>
      <c r="IG37" s="262"/>
      <c r="IH37" s="261"/>
      <c r="II37" s="251"/>
      <c r="IJ37" s="251"/>
      <c r="IK37" s="251"/>
      <c r="IL37" s="251"/>
      <c r="IM37" s="251"/>
      <c r="IN37" s="251"/>
      <c r="IO37" s="251"/>
      <c r="IP37" s="251"/>
      <c r="IQ37" s="251"/>
      <c r="IR37" s="251"/>
      <c r="IS37" s="262"/>
      <c r="IT37" s="261"/>
      <c r="IU37" s="251"/>
      <c r="IV37" s="251"/>
      <c r="IW37" s="251"/>
      <c r="IX37" s="251"/>
      <c r="IY37" s="251"/>
      <c r="IZ37" s="251"/>
      <c r="JA37" s="251"/>
      <c r="JB37" s="251"/>
      <c r="JC37" s="251"/>
      <c r="JD37" s="251"/>
      <c r="JE37" s="262"/>
      <c r="JF37" s="261"/>
      <c r="JG37" s="251"/>
      <c r="JH37" s="251"/>
      <c r="JI37" s="251"/>
      <c r="JJ37" s="251"/>
      <c r="JK37" s="251"/>
      <c r="JL37" s="251"/>
      <c r="JM37" s="251"/>
      <c r="JN37" s="251"/>
      <c r="JO37" s="251"/>
      <c r="JP37" s="251"/>
      <c r="JQ37" s="262"/>
      <c r="JR37" s="261"/>
      <c r="JS37" s="251"/>
      <c r="JT37" s="251"/>
      <c r="JU37" s="251"/>
      <c r="JV37" s="251"/>
      <c r="JW37" s="251"/>
      <c r="JX37" s="251"/>
      <c r="JY37" s="251"/>
      <c r="JZ37" s="251"/>
      <c r="KA37" s="251"/>
      <c r="KB37" s="251"/>
      <c r="KC37" s="262"/>
      <c r="KD37" s="261"/>
      <c r="KE37" s="251"/>
      <c r="KF37" s="251"/>
      <c r="KG37" s="251"/>
      <c r="KH37" s="251"/>
      <c r="KI37" s="251"/>
      <c r="KJ37" s="251"/>
      <c r="KK37" s="251"/>
      <c r="KL37" s="251"/>
      <c r="KM37" s="251"/>
      <c r="KN37" s="251"/>
      <c r="KO37" s="262"/>
      <c r="KP37" s="261"/>
      <c r="KQ37" s="251"/>
      <c r="KR37" s="251"/>
      <c r="KS37" s="251"/>
      <c r="KT37" s="251"/>
      <c r="KU37" s="251"/>
      <c r="KV37" s="251"/>
      <c r="KW37" s="251"/>
      <c r="KX37" s="251"/>
      <c r="KY37" s="251"/>
      <c r="KZ37" s="251"/>
      <c r="LA37" s="262"/>
      <c r="LB37" s="261"/>
      <c r="LC37" s="251"/>
      <c r="LD37" s="251"/>
      <c r="LE37" s="251"/>
      <c r="LF37" s="251"/>
      <c r="LG37" s="251"/>
      <c r="LH37" s="251"/>
      <c r="LI37" s="251"/>
      <c r="LJ37" s="251"/>
      <c r="LK37" s="251"/>
      <c r="LL37" s="251"/>
      <c r="LM37" s="262"/>
      <c r="LN37" s="261"/>
      <c r="LO37" s="251"/>
      <c r="LP37" s="251"/>
      <c r="LQ37" s="251"/>
      <c r="LR37" s="251"/>
      <c r="LS37" s="251"/>
      <c r="LT37" s="251"/>
      <c r="LU37" s="251"/>
      <c r="LV37" s="251"/>
      <c r="LW37" s="251"/>
      <c r="LX37" s="251"/>
      <c r="LY37" s="262"/>
      <c r="LZ37" s="261"/>
      <c r="MA37" s="251"/>
      <c r="MB37" s="251"/>
      <c r="MC37" s="251"/>
      <c r="MD37" s="251"/>
      <c r="ME37" s="251"/>
      <c r="MF37" s="251"/>
      <c r="MG37" s="251"/>
      <c r="MH37" s="251"/>
      <c r="MI37" s="251"/>
      <c r="MJ37" s="251"/>
      <c r="MK37" s="262"/>
      <c r="ML37" s="261"/>
      <c r="MM37" s="251"/>
      <c r="MN37" s="251"/>
      <c r="MO37" s="251"/>
      <c r="MP37" s="251"/>
      <c r="MQ37" s="251"/>
      <c r="MR37" s="251"/>
      <c r="MS37" s="251"/>
      <c r="MT37" s="251"/>
      <c r="MU37" s="251"/>
      <c r="MV37" s="251"/>
      <c r="MW37" s="262"/>
      <c r="MX37" s="261"/>
      <c r="MY37" s="251"/>
      <c r="MZ37" s="251"/>
      <c r="NA37" s="251"/>
      <c r="NB37" s="251"/>
      <c r="NC37" s="251"/>
      <c r="ND37" s="251"/>
      <c r="NE37" s="251"/>
      <c r="NF37" s="251"/>
      <c r="NG37" s="251"/>
      <c r="NH37" s="251"/>
      <c r="NI37" s="262"/>
      <c r="NJ37" s="261"/>
      <c r="NK37" s="251"/>
      <c r="NL37" s="251"/>
      <c r="NM37" s="251"/>
      <c r="NN37" s="251"/>
      <c r="NO37" s="251"/>
      <c r="NP37" s="251"/>
      <c r="NQ37" s="251"/>
      <c r="NR37" s="251"/>
      <c r="NS37" s="251"/>
      <c r="NT37" s="251"/>
      <c r="NU37" s="262"/>
      <c r="NV37" s="261"/>
      <c r="NW37" s="251"/>
      <c r="NX37" s="251"/>
      <c r="NY37" s="251"/>
      <c r="NZ37" s="251"/>
      <c r="OA37" s="251"/>
      <c r="OB37" s="251"/>
      <c r="OC37" s="251"/>
      <c r="OD37" s="251"/>
      <c r="OE37" s="251"/>
      <c r="OF37" s="251"/>
      <c r="OG37" s="262"/>
      <c r="OH37" s="261"/>
      <c r="OI37" s="251"/>
      <c r="OJ37" s="251"/>
      <c r="OK37" s="251"/>
      <c r="OL37" s="251"/>
      <c r="OM37" s="251"/>
      <c r="ON37" s="251"/>
      <c r="OO37" s="251"/>
      <c r="OP37" s="251"/>
      <c r="OQ37" s="251"/>
      <c r="OR37" s="251"/>
      <c r="OS37" s="262"/>
      <c r="OT37" s="261"/>
      <c r="OU37" s="251"/>
      <c r="OV37" s="251"/>
      <c r="OW37" s="251"/>
      <c r="OX37" s="251"/>
      <c r="OY37" s="251"/>
      <c r="OZ37" s="251"/>
      <c r="PA37" s="251"/>
      <c r="PB37" s="251"/>
      <c r="PC37" s="251"/>
      <c r="PD37" s="251"/>
      <c r="PE37" s="262"/>
      <c r="PF37" s="261"/>
      <c r="PG37" s="251"/>
      <c r="PH37" s="251"/>
      <c r="PI37" s="251"/>
      <c r="PJ37" s="251"/>
      <c r="PK37" s="251"/>
      <c r="PL37" s="251"/>
      <c r="PM37" s="251"/>
      <c r="PN37" s="251"/>
      <c r="PO37" s="251"/>
      <c r="PP37" s="251"/>
      <c r="PQ37" s="262"/>
      <c r="PR37" s="261"/>
      <c r="PS37" s="251"/>
      <c r="PT37" s="251"/>
      <c r="PU37" s="251"/>
      <c r="PV37" s="251"/>
      <c r="PW37" s="251"/>
      <c r="PX37" s="251"/>
      <c r="PY37" s="251"/>
      <c r="PZ37" s="251"/>
      <c r="QA37" s="251"/>
      <c r="QB37" s="251"/>
      <c r="QC37" s="262"/>
      <c r="QD37" s="261"/>
      <c r="QE37" s="251"/>
      <c r="QF37" s="251"/>
      <c r="QG37" s="251"/>
      <c r="QH37" s="251"/>
      <c r="QI37" s="251"/>
      <c r="QJ37" s="251"/>
      <c r="QK37" s="251"/>
      <c r="QL37" s="251"/>
      <c r="QM37" s="251"/>
      <c r="QN37" s="251"/>
      <c r="QO37" s="262"/>
      <c r="QP37" s="261"/>
      <c r="QQ37" s="251"/>
      <c r="QR37" s="251"/>
      <c r="QS37" s="251"/>
      <c r="QT37" s="251"/>
      <c r="QU37" s="251"/>
      <c r="QV37" s="251"/>
      <c r="QW37" s="251"/>
      <c r="QX37" s="251"/>
      <c r="QY37" s="251"/>
      <c r="QZ37" s="251"/>
      <c r="RA37" s="262"/>
      <c r="RB37" s="261"/>
      <c r="RC37" s="251"/>
      <c r="RD37" s="251"/>
      <c r="RE37" s="251"/>
      <c r="RF37" s="251"/>
      <c r="RG37" s="251"/>
      <c r="RH37" s="251"/>
      <c r="RI37" s="251"/>
      <c r="RJ37" s="251"/>
      <c r="RK37" s="251"/>
      <c r="RL37" s="251"/>
      <c r="RM37" s="252"/>
    </row>
    <row r="38" spans="2:481" ht="16.5" hidden="1" customHeight="1" outlineLevel="1" thickBot="1">
      <c r="B38" s="408">
        <f ca="1">IFERROR(K37*B35,"")</f>
        <v>727.59397999999999</v>
      </c>
      <c r="C38" s="409"/>
      <c r="D38" s="409"/>
      <c r="E38" s="409"/>
      <c r="F38" s="409"/>
      <c r="G38" s="409"/>
      <c r="H38" s="409"/>
      <c r="I38" s="409"/>
      <c r="J38" s="409"/>
      <c r="K38" s="409"/>
      <c r="L38" s="409"/>
      <c r="M38" s="410"/>
      <c r="N38" s="399" t="str">
        <f t="shared" ref="N38" ca="1" si="234">IFERROR(W37*N35,"")</f>
        <v/>
      </c>
      <c r="O38" s="400"/>
      <c r="P38" s="400"/>
      <c r="Q38" s="400"/>
      <c r="R38" s="400"/>
      <c r="S38" s="400"/>
      <c r="T38" s="400"/>
      <c r="U38" s="400"/>
      <c r="V38" s="400"/>
      <c r="W38" s="400"/>
      <c r="X38" s="400"/>
      <c r="Y38" s="401"/>
      <c r="Z38" s="399" t="str">
        <f t="shared" ref="Z38" ca="1" si="235">IFERROR(AI37*Z35,"")</f>
        <v/>
      </c>
      <c r="AA38" s="400"/>
      <c r="AB38" s="400"/>
      <c r="AC38" s="400"/>
      <c r="AD38" s="400"/>
      <c r="AE38" s="400"/>
      <c r="AF38" s="400"/>
      <c r="AG38" s="400"/>
      <c r="AH38" s="400"/>
      <c r="AI38" s="400"/>
      <c r="AJ38" s="400"/>
      <c r="AK38" s="401"/>
      <c r="AL38" s="399" t="str">
        <f t="shared" ref="AL38" ca="1" si="236">IFERROR(AU37*AL35,"")</f>
        <v/>
      </c>
      <c r="AM38" s="400"/>
      <c r="AN38" s="400"/>
      <c r="AO38" s="400"/>
      <c r="AP38" s="400"/>
      <c r="AQ38" s="400"/>
      <c r="AR38" s="400"/>
      <c r="AS38" s="400"/>
      <c r="AT38" s="400"/>
      <c r="AU38" s="400"/>
      <c r="AV38" s="400"/>
      <c r="AW38" s="401"/>
      <c r="AX38" s="399"/>
      <c r="AY38" s="400"/>
      <c r="AZ38" s="400"/>
      <c r="BA38" s="400"/>
      <c r="BB38" s="400"/>
      <c r="BC38" s="400"/>
      <c r="BD38" s="400"/>
      <c r="BE38" s="400"/>
      <c r="BF38" s="400"/>
      <c r="BG38" s="400"/>
      <c r="BH38" s="400"/>
      <c r="BI38" s="400"/>
      <c r="BJ38" s="261"/>
      <c r="BK38" s="251"/>
      <c r="BL38" s="251"/>
      <c r="BM38" s="251"/>
      <c r="BN38" s="251"/>
      <c r="BO38" s="251"/>
      <c r="BP38" s="251"/>
      <c r="BQ38" s="251"/>
      <c r="BR38" s="251"/>
      <c r="BS38" s="251"/>
      <c r="BT38" s="251"/>
      <c r="BU38" s="262"/>
      <c r="BV38" s="261"/>
      <c r="BW38" s="251"/>
      <c r="BX38" s="251"/>
      <c r="BY38" s="251"/>
      <c r="BZ38" s="251"/>
      <c r="CA38" s="251"/>
      <c r="CB38" s="251"/>
      <c r="CC38" s="251"/>
      <c r="CD38" s="251"/>
      <c r="CE38" s="251"/>
      <c r="CF38" s="251"/>
      <c r="CG38" s="262"/>
      <c r="CH38" s="261"/>
      <c r="CI38" s="251"/>
      <c r="CJ38" s="251"/>
      <c r="CK38" s="251"/>
      <c r="CL38" s="251"/>
      <c r="CM38" s="251"/>
      <c r="CN38" s="251"/>
      <c r="CO38" s="251"/>
      <c r="CP38" s="251"/>
      <c r="CQ38" s="251"/>
      <c r="CR38" s="251"/>
      <c r="CS38" s="262"/>
      <c r="CT38" s="261"/>
      <c r="CU38" s="251"/>
      <c r="CV38" s="251"/>
      <c r="CW38" s="251"/>
      <c r="CX38" s="251"/>
      <c r="CY38" s="251"/>
      <c r="CZ38" s="251"/>
      <c r="DA38" s="251"/>
      <c r="DB38" s="251"/>
      <c r="DC38" s="251"/>
      <c r="DD38" s="251"/>
      <c r="DE38" s="262"/>
      <c r="DF38" s="261"/>
      <c r="DG38" s="251"/>
      <c r="DH38" s="251"/>
      <c r="DI38" s="251"/>
      <c r="DJ38" s="251"/>
      <c r="DK38" s="251"/>
      <c r="DL38" s="251"/>
      <c r="DM38" s="251"/>
      <c r="DN38" s="251"/>
      <c r="DO38" s="251"/>
      <c r="DP38" s="251"/>
      <c r="DQ38" s="262"/>
      <c r="DR38" s="261"/>
      <c r="DS38" s="251"/>
      <c r="DT38" s="251"/>
      <c r="DU38" s="251"/>
      <c r="DV38" s="251"/>
      <c r="DW38" s="251"/>
      <c r="DX38" s="251"/>
      <c r="DY38" s="251"/>
      <c r="DZ38" s="251"/>
      <c r="EA38" s="251"/>
      <c r="EB38" s="251"/>
      <c r="EC38" s="262"/>
      <c r="ED38" s="261"/>
      <c r="EE38" s="251"/>
      <c r="EF38" s="251"/>
      <c r="EG38" s="251"/>
      <c r="EH38" s="251"/>
      <c r="EI38" s="251"/>
      <c r="EJ38" s="251"/>
      <c r="EK38" s="251"/>
      <c r="EL38" s="251"/>
      <c r="EM38" s="251"/>
      <c r="EN38" s="251"/>
      <c r="EO38" s="262"/>
      <c r="EP38" s="261"/>
      <c r="EQ38" s="251"/>
      <c r="ER38" s="251"/>
      <c r="ES38" s="251"/>
      <c r="ET38" s="251"/>
      <c r="EU38" s="251"/>
      <c r="EV38" s="251"/>
      <c r="EW38" s="251"/>
      <c r="EX38" s="251"/>
      <c r="EY38" s="251"/>
      <c r="EZ38" s="251"/>
      <c r="FA38" s="262"/>
      <c r="FB38" s="261"/>
      <c r="FC38" s="251"/>
      <c r="FD38" s="251"/>
      <c r="FE38" s="251"/>
      <c r="FF38" s="251"/>
      <c r="FG38" s="251"/>
      <c r="FH38" s="251"/>
      <c r="FI38" s="251"/>
      <c r="FJ38" s="251"/>
      <c r="FK38" s="251"/>
      <c r="FL38" s="251"/>
      <c r="FM38" s="262"/>
      <c r="FN38" s="261"/>
      <c r="FO38" s="251"/>
      <c r="FP38" s="251"/>
      <c r="FQ38" s="251"/>
      <c r="FR38" s="251"/>
      <c r="FS38" s="251"/>
      <c r="FT38" s="251"/>
      <c r="FU38" s="251"/>
      <c r="FV38" s="251"/>
      <c r="FW38" s="251"/>
      <c r="FX38" s="251"/>
      <c r="FY38" s="262"/>
      <c r="FZ38" s="261"/>
      <c r="GA38" s="251"/>
      <c r="GB38" s="251"/>
      <c r="GC38" s="251"/>
      <c r="GD38" s="251"/>
      <c r="GE38" s="251"/>
      <c r="GF38" s="251"/>
      <c r="GG38" s="251"/>
      <c r="GH38" s="251"/>
      <c r="GI38" s="251"/>
      <c r="GJ38" s="251"/>
      <c r="GK38" s="262"/>
      <c r="GL38" s="261"/>
      <c r="GM38" s="251"/>
      <c r="GN38" s="251"/>
      <c r="GO38" s="251"/>
      <c r="GP38" s="251"/>
      <c r="GQ38" s="251"/>
      <c r="GR38" s="251"/>
      <c r="GS38" s="251"/>
      <c r="GT38" s="251"/>
      <c r="GU38" s="251"/>
      <c r="GV38" s="251"/>
      <c r="GW38" s="262"/>
      <c r="GX38" s="261"/>
      <c r="GY38" s="251"/>
      <c r="GZ38" s="251"/>
      <c r="HA38" s="251"/>
      <c r="HB38" s="251"/>
      <c r="HC38" s="251"/>
      <c r="HD38" s="251"/>
      <c r="HE38" s="251"/>
      <c r="HF38" s="251"/>
      <c r="HG38" s="251"/>
      <c r="HH38" s="251"/>
      <c r="HI38" s="262"/>
      <c r="HJ38" s="261"/>
      <c r="HK38" s="251"/>
      <c r="HL38" s="251"/>
      <c r="HM38" s="251"/>
      <c r="HN38" s="251"/>
      <c r="HO38" s="251"/>
      <c r="HP38" s="251"/>
      <c r="HQ38" s="251"/>
      <c r="HR38" s="251"/>
      <c r="HS38" s="251"/>
      <c r="HT38" s="251"/>
      <c r="HU38" s="262"/>
      <c r="HV38" s="261"/>
      <c r="HW38" s="251"/>
      <c r="HX38" s="251"/>
      <c r="HY38" s="251"/>
      <c r="HZ38" s="251"/>
      <c r="IA38" s="251"/>
      <c r="IB38" s="251"/>
      <c r="IC38" s="251"/>
      <c r="ID38" s="251"/>
      <c r="IE38" s="251"/>
      <c r="IF38" s="251"/>
      <c r="IG38" s="262"/>
      <c r="IH38" s="261"/>
      <c r="II38" s="251"/>
      <c r="IJ38" s="251"/>
      <c r="IK38" s="251"/>
      <c r="IL38" s="251"/>
      <c r="IM38" s="251"/>
      <c r="IN38" s="251"/>
      <c r="IO38" s="251"/>
      <c r="IP38" s="251"/>
      <c r="IQ38" s="251"/>
      <c r="IR38" s="251"/>
      <c r="IS38" s="262"/>
      <c r="IT38" s="261"/>
      <c r="IU38" s="251"/>
      <c r="IV38" s="251"/>
      <c r="IW38" s="251"/>
      <c r="IX38" s="251"/>
      <c r="IY38" s="251"/>
      <c r="IZ38" s="251"/>
      <c r="JA38" s="251"/>
      <c r="JB38" s="251"/>
      <c r="JC38" s="251"/>
      <c r="JD38" s="251"/>
      <c r="JE38" s="262"/>
      <c r="JF38" s="261"/>
      <c r="JG38" s="251"/>
      <c r="JH38" s="251"/>
      <c r="JI38" s="251"/>
      <c r="JJ38" s="251"/>
      <c r="JK38" s="251"/>
      <c r="JL38" s="251"/>
      <c r="JM38" s="251"/>
      <c r="JN38" s="251"/>
      <c r="JO38" s="251"/>
      <c r="JP38" s="251"/>
      <c r="JQ38" s="262"/>
      <c r="JR38" s="261"/>
      <c r="JS38" s="251"/>
      <c r="JT38" s="251"/>
      <c r="JU38" s="251"/>
      <c r="JV38" s="251"/>
      <c r="JW38" s="251"/>
      <c r="JX38" s="251"/>
      <c r="JY38" s="251"/>
      <c r="JZ38" s="251"/>
      <c r="KA38" s="251"/>
      <c r="KB38" s="251"/>
      <c r="KC38" s="262"/>
      <c r="KD38" s="261"/>
      <c r="KE38" s="251"/>
      <c r="KF38" s="251"/>
      <c r="KG38" s="251"/>
      <c r="KH38" s="251"/>
      <c r="KI38" s="251"/>
      <c r="KJ38" s="251"/>
      <c r="KK38" s="251"/>
      <c r="KL38" s="251"/>
      <c r="KM38" s="251"/>
      <c r="KN38" s="251"/>
      <c r="KO38" s="262"/>
      <c r="KP38" s="261"/>
      <c r="KQ38" s="251"/>
      <c r="KR38" s="251"/>
      <c r="KS38" s="251"/>
      <c r="KT38" s="251"/>
      <c r="KU38" s="251"/>
      <c r="KV38" s="251"/>
      <c r="KW38" s="251"/>
      <c r="KX38" s="251"/>
      <c r="KY38" s="251"/>
      <c r="KZ38" s="251"/>
      <c r="LA38" s="262"/>
      <c r="LB38" s="261"/>
      <c r="LC38" s="251"/>
      <c r="LD38" s="251"/>
      <c r="LE38" s="251"/>
      <c r="LF38" s="251"/>
      <c r="LG38" s="251"/>
      <c r="LH38" s="251"/>
      <c r="LI38" s="251"/>
      <c r="LJ38" s="251"/>
      <c r="LK38" s="251"/>
      <c r="LL38" s="251"/>
      <c r="LM38" s="262"/>
      <c r="LN38" s="261"/>
      <c r="LO38" s="251"/>
      <c r="LP38" s="251"/>
      <c r="LQ38" s="251"/>
      <c r="LR38" s="251"/>
      <c r="LS38" s="251"/>
      <c r="LT38" s="251"/>
      <c r="LU38" s="251"/>
      <c r="LV38" s="251"/>
      <c r="LW38" s="251"/>
      <c r="LX38" s="251"/>
      <c r="LY38" s="262"/>
      <c r="LZ38" s="261"/>
      <c r="MA38" s="251"/>
      <c r="MB38" s="251"/>
      <c r="MC38" s="251"/>
      <c r="MD38" s="251"/>
      <c r="ME38" s="251"/>
      <c r="MF38" s="251"/>
      <c r="MG38" s="251"/>
      <c r="MH38" s="251"/>
      <c r="MI38" s="251"/>
      <c r="MJ38" s="251"/>
      <c r="MK38" s="262"/>
      <c r="ML38" s="261"/>
      <c r="MM38" s="251"/>
      <c r="MN38" s="251"/>
      <c r="MO38" s="251"/>
      <c r="MP38" s="251"/>
      <c r="MQ38" s="251"/>
      <c r="MR38" s="251"/>
      <c r="MS38" s="251"/>
      <c r="MT38" s="251"/>
      <c r="MU38" s="251"/>
      <c r="MV38" s="251"/>
      <c r="MW38" s="262"/>
      <c r="MX38" s="261"/>
      <c r="MY38" s="251"/>
      <c r="MZ38" s="251"/>
      <c r="NA38" s="251"/>
      <c r="NB38" s="251"/>
      <c r="NC38" s="251"/>
      <c r="ND38" s="251"/>
      <c r="NE38" s="251"/>
      <c r="NF38" s="251"/>
      <c r="NG38" s="251"/>
      <c r="NH38" s="251"/>
      <c r="NI38" s="262"/>
      <c r="NJ38" s="261"/>
      <c r="NK38" s="251"/>
      <c r="NL38" s="251"/>
      <c r="NM38" s="251"/>
      <c r="NN38" s="251"/>
      <c r="NO38" s="251"/>
      <c r="NP38" s="251"/>
      <c r="NQ38" s="251"/>
      <c r="NR38" s="251"/>
      <c r="NS38" s="251"/>
      <c r="NT38" s="251"/>
      <c r="NU38" s="262"/>
      <c r="NV38" s="261"/>
      <c r="NW38" s="251"/>
      <c r="NX38" s="251"/>
      <c r="NY38" s="251"/>
      <c r="NZ38" s="251"/>
      <c r="OA38" s="251"/>
      <c r="OB38" s="251"/>
      <c r="OC38" s="251"/>
      <c r="OD38" s="251"/>
      <c r="OE38" s="251"/>
      <c r="OF38" s="251"/>
      <c r="OG38" s="262"/>
      <c r="OH38" s="261"/>
      <c r="OI38" s="251"/>
      <c r="OJ38" s="251"/>
      <c r="OK38" s="251"/>
      <c r="OL38" s="251"/>
      <c r="OM38" s="251"/>
      <c r="ON38" s="251"/>
      <c r="OO38" s="251"/>
      <c r="OP38" s="251"/>
      <c r="OQ38" s="251"/>
      <c r="OR38" s="251"/>
      <c r="OS38" s="262"/>
      <c r="OT38" s="261"/>
      <c r="OU38" s="251"/>
      <c r="OV38" s="251"/>
      <c r="OW38" s="251"/>
      <c r="OX38" s="251"/>
      <c r="OY38" s="251"/>
      <c r="OZ38" s="251"/>
      <c r="PA38" s="251"/>
      <c r="PB38" s="251"/>
      <c r="PC38" s="251"/>
      <c r="PD38" s="251"/>
      <c r="PE38" s="262"/>
      <c r="PF38" s="261"/>
      <c r="PG38" s="251"/>
      <c r="PH38" s="251"/>
      <c r="PI38" s="251"/>
      <c r="PJ38" s="251"/>
      <c r="PK38" s="251"/>
      <c r="PL38" s="251"/>
      <c r="PM38" s="251"/>
      <c r="PN38" s="251"/>
      <c r="PO38" s="251"/>
      <c r="PP38" s="251"/>
      <c r="PQ38" s="262"/>
      <c r="PR38" s="261"/>
      <c r="PS38" s="251"/>
      <c r="PT38" s="251"/>
      <c r="PU38" s="251"/>
      <c r="PV38" s="251"/>
      <c r="PW38" s="251"/>
      <c r="PX38" s="251"/>
      <c r="PY38" s="251"/>
      <c r="PZ38" s="251"/>
      <c r="QA38" s="251"/>
      <c r="QB38" s="251"/>
      <c r="QC38" s="262"/>
      <c r="QD38" s="261"/>
      <c r="QE38" s="251"/>
      <c r="QF38" s="251"/>
      <c r="QG38" s="251"/>
      <c r="QH38" s="251"/>
      <c r="QI38" s="251"/>
      <c r="QJ38" s="251"/>
      <c r="QK38" s="251"/>
      <c r="QL38" s="251"/>
      <c r="QM38" s="251"/>
      <c r="QN38" s="251"/>
      <c r="QO38" s="262"/>
      <c r="QP38" s="261"/>
      <c r="QQ38" s="251"/>
      <c r="QR38" s="251"/>
      <c r="QS38" s="251"/>
      <c r="QT38" s="251"/>
      <c r="QU38" s="251"/>
      <c r="QV38" s="251"/>
      <c r="QW38" s="251"/>
      <c r="QX38" s="251"/>
      <c r="QY38" s="251"/>
      <c r="QZ38" s="251"/>
      <c r="RA38" s="262"/>
      <c r="RB38" s="261"/>
      <c r="RC38" s="251"/>
      <c r="RD38" s="251"/>
      <c r="RE38" s="251"/>
      <c r="RF38" s="251"/>
      <c r="RG38" s="251"/>
      <c r="RH38" s="251"/>
      <c r="RI38" s="251"/>
      <c r="RJ38" s="251"/>
      <c r="RK38" s="251"/>
      <c r="RL38" s="251"/>
      <c r="RM38" s="252"/>
    </row>
    <row r="39" spans="2:481" s="212" customFormat="1" ht="5.25" customHeight="1" collapsed="1">
      <c r="B39" s="263"/>
      <c r="C39" s="264"/>
      <c r="D39" s="264"/>
      <c r="E39" s="264"/>
      <c r="F39" s="264"/>
      <c r="G39" s="264"/>
      <c r="H39" s="264"/>
      <c r="I39" s="264"/>
      <c r="J39" s="264"/>
      <c r="K39" s="264"/>
      <c r="L39" s="264"/>
      <c r="M39" s="265"/>
      <c r="N39" s="266"/>
      <c r="O39" s="264"/>
      <c r="P39" s="264"/>
      <c r="Q39" s="264"/>
      <c r="R39" s="264"/>
      <c r="S39" s="264"/>
      <c r="T39" s="264"/>
      <c r="U39" s="264"/>
      <c r="V39" s="264"/>
      <c r="W39" s="264"/>
      <c r="X39" s="264"/>
      <c r="Y39" s="265"/>
      <c r="Z39" s="266"/>
      <c r="AA39" s="264"/>
      <c r="AB39" s="264"/>
      <c r="AC39" s="264"/>
      <c r="AD39" s="264"/>
      <c r="AE39" s="264"/>
      <c r="AF39" s="264"/>
      <c r="AG39" s="264"/>
      <c r="AH39" s="264"/>
      <c r="AI39" s="264"/>
      <c r="AJ39" s="264"/>
      <c r="AK39" s="265"/>
      <c r="AL39" s="266"/>
      <c r="AM39" s="264"/>
      <c r="AN39" s="264"/>
      <c r="AO39" s="264"/>
      <c r="AP39" s="264"/>
      <c r="AQ39" s="264"/>
      <c r="AR39" s="264"/>
      <c r="AS39" s="264"/>
      <c r="AT39" s="264"/>
      <c r="AU39" s="264"/>
      <c r="AV39" s="264"/>
      <c r="AW39" s="265"/>
      <c r="AX39" s="266"/>
      <c r="AY39" s="264"/>
      <c r="AZ39" s="264"/>
      <c r="BA39" s="264"/>
      <c r="BB39" s="264"/>
      <c r="BC39" s="264"/>
      <c r="BD39" s="264"/>
      <c r="BE39" s="264"/>
      <c r="BF39" s="264"/>
      <c r="BG39" s="264"/>
      <c r="BH39" s="264"/>
      <c r="BI39" s="264"/>
      <c r="BJ39" s="267"/>
      <c r="BK39" s="268"/>
      <c r="BL39" s="268"/>
      <c r="BM39" s="268"/>
      <c r="BN39" s="268"/>
      <c r="BO39" s="268"/>
      <c r="BP39" s="268"/>
      <c r="BQ39" s="268"/>
      <c r="BR39" s="268"/>
      <c r="BS39" s="268"/>
      <c r="BT39" s="268"/>
      <c r="BU39" s="269"/>
      <c r="BV39" s="267"/>
      <c r="BW39" s="268"/>
      <c r="BX39" s="268"/>
      <c r="BY39" s="268"/>
      <c r="BZ39" s="268"/>
      <c r="CA39" s="268"/>
      <c r="CB39" s="268"/>
      <c r="CC39" s="268"/>
      <c r="CD39" s="268"/>
      <c r="CE39" s="268"/>
      <c r="CF39" s="268"/>
      <c r="CG39" s="269"/>
      <c r="CH39" s="267"/>
      <c r="CI39" s="268"/>
      <c r="CJ39" s="268"/>
      <c r="CK39" s="268"/>
      <c r="CL39" s="268"/>
      <c r="CM39" s="268"/>
      <c r="CN39" s="268"/>
      <c r="CO39" s="268"/>
      <c r="CP39" s="268"/>
      <c r="CQ39" s="268"/>
      <c r="CR39" s="268"/>
      <c r="CS39" s="269"/>
      <c r="CT39" s="267"/>
      <c r="CU39" s="268"/>
      <c r="CV39" s="268"/>
      <c r="CW39" s="268"/>
      <c r="CX39" s="268"/>
      <c r="CY39" s="268"/>
      <c r="CZ39" s="268"/>
      <c r="DA39" s="268"/>
      <c r="DB39" s="268"/>
      <c r="DC39" s="268"/>
      <c r="DD39" s="268"/>
      <c r="DE39" s="269"/>
      <c r="DF39" s="267"/>
      <c r="DG39" s="268"/>
      <c r="DH39" s="268"/>
      <c r="DI39" s="268"/>
      <c r="DJ39" s="268"/>
      <c r="DK39" s="268"/>
      <c r="DL39" s="268"/>
      <c r="DM39" s="268"/>
      <c r="DN39" s="268"/>
      <c r="DO39" s="268"/>
      <c r="DP39" s="268"/>
      <c r="DQ39" s="269"/>
      <c r="DR39" s="267"/>
      <c r="DS39" s="268"/>
      <c r="DT39" s="268"/>
      <c r="DU39" s="268"/>
      <c r="DV39" s="268"/>
      <c r="DW39" s="268"/>
      <c r="DX39" s="268"/>
      <c r="DY39" s="268"/>
      <c r="DZ39" s="268"/>
      <c r="EA39" s="268"/>
      <c r="EB39" s="268"/>
      <c r="EC39" s="269"/>
      <c r="ED39" s="267"/>
      <c r="EE39" s="268"/>
      <c r="EF39" s="268"/>
      <c r="EG39" s="268"/>
      <c r="EH39" s="268"/>
      <c r="EI39" s="268"/>
      <c r="EJ39" s="268"/>
      <c r="EK39" s="268"/>
      <c r="EL39" s="268"/>
      <c r="EM39" s="268"/>
      <c r="EN39" s="268"/>
      <c r="EO39" s="269"/>
      <c r="EP39" s="267"/>
      <c r="EQ39" s="268"/>
      <c r="ER39" s="268"/>
      <c r="ES39" s="268"/>
      <c r="ET39" s="268"/>
      <c r="EU39" s="268"/>
      <c r="EV39" s="268"/>
      <c r="EW39" s="268"/>
      <c r="EX39" s="268"/>
      <c r="EY39" s="268"/>
      <c r="EZ39" s="268"/>
      <c r="FA39" s="269"/>
      <c r="FB39" s="267"/>
      <c r="FC39" s="268"/>
      <c r="FD39" s="268"/>
      <c r="FE39" s="268"/>
      <c r="FF39" s="268"/>
      <c r="FG39" s="268"/>
      <c r="FH39" s="268"/>
      <c r="FI39" s="268"/>
      <c r="FJ39" s="268"/>
      <c r="FK39" s="268"/>
      <c r="FL39" s="268"/>
      <c r="FM39" s="269"/>
      <c r="FN39" s="267"/>
      <c r="FO39" s="268"/>
      <c r="FP39" s="268"/>
      <c r="FQ39" s="268"/>
      <c r="FR39" s="268"/>
      <c r="FS39" s="268"/>
      <c r="FT39" s="268"/>
      <c r="FU39" s="268"/>
      <c r="FV39" s="268"/>
      <c r="FW39" s="268"/>
      <c r="FX39" s="268"/>
      <c r="FY39" s="269"/>
      <c r="FZ39" s="267"/>
      <c r="GA39" s="268"/>
      <c r="GB39" s="268"/>
      <c r="GC39" s="268"/>
      <c r="GD39" s="268"/>
      <c r="GE39" s="268"/>
      <c r="GF39" s="268"/>
      <c r="GG39" s="268"/>
      <c r="GH39" s="268"/>
      <c r="GI39" s="268"/>
      <c r="GJ39" s="268"/>
      <c r="GK39" s="269"/>
      <c r="GL39" s="267"/>
      <c r="GM39" s="268"/>
      <c r="GN39" s="268"/>
      <c r="GO39" s="268"/>
      <c r="GP39" s="268"/>
      <c r="GQ39" s="268"/>
      <c r="GR39" s="268"/>
      <c r="GS39" s="268"/>
      <c r="GT39" s="268"/>
      <c r="GU39" s="268"/>
      <c r="GV39" s="268"/>
      <c r="GW39" s="269"/>
      <c r="GX39" s="267"/>
      <c r="GY39" s="268"/>
      <c r="GZ39" s="268"/>
      <c r="HA39" s="268"/>
      <c r="HB39" s="268"/>
      <c r="HC39" s="268"/>
      <c r="HD39" s="268"/>
      <c r="HE39" s="268"/>
      <c r="HF39" s="268"/>
      <c r="HG39" s="268"/>
      <c r="HH39" s="268"/>
      <c r="HI39" s="269"/>
      <c r="HJ39" s="267"/>
      <c r="HK39" s="268"/>
      <c r="HL39" s="268"/>
      <c r="HM39" s="268"/>
      <c r="HN39" s="268"/>
      <c r="HO39" s="268"/>
      <c r="HP39" s="268"/>
      <c r="HQ39" s="268"/>
      <c r="HR39" s="268"/>
      <c r="HS39" s="268"/>
      <c r="HT39" s="268"/>
      <c r="HU39" s="269"/>
      <c r="HV39" s="267"/>
      <c r="HW39" s="268"/>
      <c r="HX39" s="268"/>
      <c r="HY39" s="268"/>
      <c r="HZ39" s="268"/>
      <c r="IA39" s="268"/>
      <c r="IB39" s="268"/>
      <c r="IC39" s="268"/>
      <c r="ID39" s="268"/>
      <c r="IE39" s="268"/>
      <c r="IF39" s="268"/>
      <c r="IG39" s="269"/>
      <c r="IH39" s="267"/>
      <c r="II39" s="268"/>
      <c r="IJ39" s="268"/>
      <c r="IK39" s="268"/>
      <c r="IL39" s="268"/>
      <c r="IM39" s="268"/>
      <c r="IN39" s="268"/>
      <c r="IO39" s="268"/>
      <c r="IP39" s="268"/>
      <c r="IQ39" s="268"/>
      <c r="IR39" s="268"/>
      <c r="IS39" s="269"/>
      <c r="IT39" s="267"/>
      <c r="IU39" s="268"/>
      <c r="IV39" s="268"/>
      <c r="IW39" s="268"/>
      <c r="IX39" s="268"/>
      <c r="IY39" s="268"/>
      <c r="IZ39" s="268"/>
      <c r="JA39" s="268"/>
      <c r="JB39" s="268"/>
      <c r="JC39" s="268"/>
      <c r="JD39" s="268"/>
      <c r="JE39" s="269"/>
      <c r="JF39" s="267"/>
      <c r="JG39" s="268"/>
      <c r="JH39" s="268"/>
      <c r="JI39" s="268"/>
      <c r="JJ39" s="268"/>
      <c r="JK39" s="268"/>
      <c r="JL39" s="268"/>
      <c r="JM39" s="268"/>
      <c r="JN39" s="268"/>
      <c r="JO39" s="268"/>
      <c r="JP39" s="268"/>
      <c r="JQ39" s="269"/>
      <c r="JR39" s="267"/>
      <c r="JS39" s="268"/>
      <c r="JT39" s="268"/>
      <c r="JU39" s="268"/>
      <c r="JV39" s="268"/>
      <c r="JW39" s="268"/>
      <c r="JX39" s="268"/>
      <c r="JY39" s="268"/>
      <c r="JZ39" s="268"/>
      <c r="KA39" s="268"/>
      <c r="KB39" s="268"/>
      <c r="KC39" s="269"/>
      <c r="KD39" s="267"/>
      <c r="KE39" s="268"/>
      <c r="KF39" s="268"/>
      <c r="KG39" s="268"/>
      <c r="KH39" s="268"/>
      <c r="KI39" s="268"/>
      <c r="KJ39" s="268"/>
      <c r="KK39" s="268"/>
      <c r="KL39" s="268"/>
      <c r="KM39" s="268"/>
      <c r="KN39" s="268"/>
      <c r="KO39" s="269"/>
      <c r="KP39" s="267"/>
      <c r="KQ39" s="268"/>
      <c r="KR39" s="268"/>
      <c r="KS39" s="268"/>
      <c r="KT39" s="268"/>
      <c r="KU39" s="268"/>
      <c r="KV39" s="268"/>
      <c r="KW39" s="268"/>
      <c r="KX39" s="268"/>
      <c r="KY39" s="268"/>
      <c r="KZ39" s="268"/>
      <c r="LA39" s="269"/>
      <c r="LB39" s="267"/>
      <c r="LC39" s="268"/>
      <c r="LD39" s="268"/>
      <c r="LE39" s="268"/>
      <c r="LF39" s="268"/>
      <c r="LG39" s="268"/>
      <c r="LH39" s="268"/>
      <c r="LI39" s="268"/>
      <c r="LJ39" s="268"/>
      <c r="LK39" s="268"/>
      <c r="LL39" s="268"/>
      <c r="LM39" s="269"/>
      <c r="LN39" s="267"/>
      <c r="LO39" s="268"/>
      <c r="LP39" s="268"/>
      <c r="LQ39" s="268"/>
      <c r="LR39" s="268"/>
      <c r="LS39" s="268"/>
      <c r="LT39" s="268"/>
      <c r="LU39" s="268"/>
      <c r="LV39" s="268"/>
      <c r="LW39" s="268"/>
      <c r="LX39" s="268"/>
      <c r="LY39" s="269"/>
      <c r="LZ39" s="267"/>
      <c r="MA39" s="268"/>
      <c r="MB39" s="268"/>
      <c r="MC39" s="268"/>
      <c r="MD39" s="268"/>
      <c r="ME39" s="268"/>
      <c r="MF39" s="268"/>
      <c r="MG39" s="268"/>
      <c r="MH39" s="268"/>
      <c r="MI39" s="268"/>
      <c r="MJ39" s="268"/>
      <c r="MK39" s="269"/>
      <c r="ML39" s="267"/>
      <c r="MM39" s="268"/>
      <c r="MN39" s="268"/>
      <c r="MO39" s="268"/>
      <c r="MP39" s="268"/>
      <c r="MQ39" s="268"/>
      <c r="MR39" s="268"/>
      <c r="MS39" s="268"/>
      <c r="MT39" s="268"/>
      <c r="MU39" s="268"/>
      <c r="MV39" s="268"/>
      <c r="MW39" s="269"/>
      <c r="MX39" s="267"/>
      <c r="MY39" s="268"/>
      <c r="MZ39" s="268"/>
      <c r="NA39" s="268"/>
      <c r="NB39" s="268"/>
      <c r="NC39" s="268"/>
      <c r="ND39" s="268"/>
      <c r="NE39" s="268"/>
      <c r="NF39" s="268"/>
      <c r="NG39" s="268"/>
      <c r="NH39" s="268"/>
      <c r="NI39" s="269"/>
      <c r="NJ39" s="267"/>
      <c r="NK39" s="268"/>
      <c r="NL39" s="268"/>
      <c r="NM39" s="268"/>
      <c r="NN39" s="268"/>
      <c r="NO39" s="268"/>
      <c r="NP39" s="268"/>
      <c r="NQ39" s="268"/>
      <c r="NR39" s="268"/>
      <c r="NS39" s="268"/>
      <c r="NT39" s="268"/>
      <c r="NU39" s="269"/>
      <c r="NV39" s="267"/>
      <c r="NW39" s="268"/>
      <c r="NX39" s="268"/>
      <c r="NY39" s="268"/>
      <c r="NZ39" s="268"/>
      <c r="OA39" s="268"/>
      <c r="OB39" s="268"/>
      <c r="OC39" s="268"/>
      <c r="OD39" s="268"/>
      <c r="OE39" s="268"/>
      <c r="OF39" s="268"/>
      <c r="OG39" s="269"/>
      <c r="OH39" s="267"/>
      <c r="OI39" s="268"/>
      <c r="OJ39" s="268"/>
      <c r="OK39" s="268"/>
      <c r="OL39" s="268"/>
      <c r="OM39" s="268"/>
      <c r="ON39" s="268"/>
      <c r="OO39" s="268"/>
      <c r="OP39" s="268"/>
      <c r="OQ39" s="268"/>
      <c r="OR39" s="268"/>
      <c r="OS39" s="269"/>
      <c r="OT39" s="267"/>
      <c r="OU39" s="268"/>
      <c r="OV39" s="268"/>
      <c r="OW39" s="268"/>
      <c r="OX39" s="268"/>
      <c r="OY39" s="268"/>
      <c r="OZ39" s="268"/>
      <c r="PA39" s="268"/>
      <c r="PB39" s="268"/>
      <c r="PC39" s="268"/>
      <c r="PD39" s="268"/>
      <c r="PE39" s="269"/>
      <c r="PF39" s="267"/>
      <c r="PG39" s="268"/>
      <c r="PH39" s="268"/>
      <c r="PI39" s="268"/>
      <c r="PJ39" s="268"/>
      <c r="PK39" s="268"/>
      <c r="PL39" s="268"/>
      <c r="PM39" s="268"/>
      <c r="PN39" s="268"/>
      <c r="PO39" s="268"/>
      <c r="PP39" s="268"/>
      <c r="PQ39" s="269"/>
      <c r="PR39" s="267"/>
      <c r="PS39" s="268"/>
      <c r="PT39" s="268"/>
      <c r="PU39" s="268"/>
      <c r="PV39" s="268"/>
      <c r="PW39" s="268"/>
      <c r="PX39" s="268"/>
      <c r="PY39" s="268"/>
      <c r="PZ39" s="268"/>
      <c r="QA39" s="268"/>
      <c r="QB39" s="268"/>
      <c r="QC39" s="269"/>
      <c r="QD39" s="267"/>
      <c r="QE39" s="268"/>
      <c r="QF39" s="268"/>
      <c r="QG39" s="268"/>
      <c r="QH39" s="268"/>
      <c r="QI39" s="268"/>
      <c r="QJ39" s="268"/>
      <c r="QK39" s="268"/>
      <c r="QL39" s="268"/>
      <c r="QM39" s="268"/>
      <c r="QN39" s="268"/>
      <c r="QO39" s="269"/>
      <c r="QP39" s="267"/>
      <c r="QQ39" s="268"/>
      <c r="QR39" s="268"/>
      <c r="QS39" s="268"/>
      <c r="QT39" s="268"/>
      <c r="QU39" s="268"/>
      <c r="QV39" s="268"/>
      <c r="QW39" s="268"/>
      <c r="QX39" s="268"/>
      <c r="QY39" s="268"/>
      <c r="QZ39" s="268"/>
      <c r="RA39" s="269"/>
      <c r="RB39" s="267"/>
      <c r="RC39" s="268"/>
      <c r="RD39" s="268"/>
      <c r="RE39" s="268"/>
      <c r="RF39" s="268"/>
      <c r="RG39" s="268"/>
      <c r="RH39" s="268"/>
      <c r="RI39" s="268"/>
      <c r="RJ39" s="268"/>
      <c r="RK39" s="268"/>
      <c r="RL39" s="268"/>
      <c r="RM39" s="270"/>
    </row>
    <row r="40" spans="2:481">
      <c r="B40" s="514" t="s">
        <v>417</v>
      </c>
      <c r="C40" s="370"/>
      <c r="D40" s="370"/>
      <c r="E40" s="370"/>
      <c r="F40" s="370"/>
      <c r="G40" s="370"/>
      <c r="H40" s="370"/>
      <c r="I40" s="370"/>
      <c r="J40" s="370"/>
      <c r="K40" s="370"/>
      <c r="L40" s="370"/>
      <c r="M40" s="371"/>
      <c r="N40" s="369" t="s">
        <v>438</v>
      </c>
      <c r="O40" s="370"/>
      <c r="P40" s="370"/>
      <c r="Q40" s="370"/>
      <c r="R40" s="370"/>
      <c r="S40" s="370"/>
      <c r="T40" s="370"/>
      <c r="U40" s="370"/>
      <c r="V40" s="370"/>
      <c r="W40" s="370"/>
      <c r="X40" s="370"/>
      <c r="Y40" s="371"/>
      <c r="Z40" s="369" t="s">
        <v>438</v>
      </c>
      <c r="AA40" s="370"/>
      <c r="AB40" s="370"/>
      <c r="AC40" s="370"/>
      <c r="AD40" s="370"/>
      <c r="AE40" s="370"/>
      <c r="AF40" s="370"/>
      <c r="AG40" s="370"/>
      <c r="AH40" s="370"/>
      <c r="AI40" s="370"/>
      <c r="AJ40" s="370"/>
      <c r="AK40" s="371"/>
      <c r="AL40" s="369" t="s">
        <v>438</v>
      </c>
      <c r="AM40" s="370"/>
      <c r="AN40" s="370"/>
      <c r="AO40" s="370"/>
      <c r="AP40" s="370"/>
      <c r="AQ40" s="370"/>
      <c r="AR40" s="370"/>
      <c r="AS40" s="370"/>
      <c r="AT40" s="370"/>
      <c r="AU40" s="370"/>
      <c r="AV40" s="370"/>
      <c r="AW40" s="371"/>
      <c r="AX40" s="369" t="s">
        <v>438</v>
      </c>
      <c r="AY40" s="370"/>
      <c r="AZ40" s="370"/>
      <c r="BA40" s="370"/>
      <c r="BB40" s="370"/>
      <c r="BC40" s="370"/>
      <c r="BD40" s="370"/>
      <c r="BE40" s="370"/>
      <c r="BF40" s="370"/>
      <c r="BG40" s="370"/>
      <c r="BH40" s="370"/>
      <c r="BI40" s="370"/>
      <c r="BJ40" s="369" t="s">
        <v>438</v>
      </c>
      <c r="BK40" s="370"/>
      <c r="BL40" s="370"/>
      <c r="BM40" s="370"/>
      <c r="BN40" s="370"/>
      <c r="BO40" s="370"/>
      <c r="BP40" s="370"/>
      <c r="BQ40" s="370"/>
      <c r="BR40" s="370"/>
      <c r="BS40" s="370"/>
      <c r="BT40" s="370"/>
      <c r="BU40" s="371"/>
      <c r="BV40" s="369" t="s">
        <v>438</v>
      </c>
      <c r="BW40" s="370"/>
      <c r="BX40" s="370"/>
      <c r="BY40" s="370"/>
      <c r="BZ40" s="370"/>
      <c r="CA40" s="370"/>
      <c r="CB40" s="370"/>
      <c r="CC40" s="370"/>
      <c r="CD40" s="370"/>
      <c r="CE40" s="370"/>
      <c r="CF40" s="370"/>
      <c r="CG40" s="371"/>
      <c r="CH40" s="369" t="s">
        <v>438</v>
      </c>
      <c r="CI40" s="370"/>
      <c r="CJ40" s="370"/>
      <c r="CK40" s="370"/>
      <c r="CL40" s="370"/>
      <c r="CM40" s="370"/>
      <c r="CN40" s="370"/>
      <c r="CO40" s="370"/>
      <c r="CP40" s="370"/>
      <c r="CQ40" s="370"/>
      <c r="CR40" s="370"/>
      <c r="CS40" s="371"/>
      <c r="CT40" s="369" t="s">
        <v>438</v>
      </c>
      <c r="CU40" s="370"/>
      <c r="CV40" s="370"/>
      <c r="CW40" s="370"/>
      <c r="CX40" s="370"/>
      <c r="CY40" s="370"/>
      <c r="CZ40" s="370"/>
      <c r="DA40" s="370"/>
      <c r="DB40" s="370"/>
      <c r="DC40" s="370"/>
      <c r="DD40" s="370"/>
      <c r="DE40" s="371"/>
      <c r="DF40" s="369" t="s">
        <v>438</v>
      </c>
      <c r="DG40" s="370"/>
      <c r="DH40" s="370"/>
      <c r="DI40" s="370"/>
      <c r="DJ40" s="370"/>
      <c r="DK40" s="370"/>
      <c r="DL40" s="370"/>
      <c r="DM40" s="370"/>
      <c r="DN40" s="370"/>
      <c r="DO40" s="370"/>
      <c r="DP40" s="370"/>
      <c r="DQ40" s="371"/>
      <c r="DR40" s="369" t="s">
        <v>438</v>
      </c>
      <c r="DS40" s="370"/>
      <c r="DT40" s="370"/>
      <c r="DU40" s="370"/>
      <c r="DV40" s="370"/>
      <c r="DW40" s="370"/>
      <c r="DX40" s="370"/>
      <c r="DY40" s="370"/>
      <c r="DZ40" s="370"/>
      <c r="EA40" s="370"/>
      <c r="EB40" s="370"/>
      <c r="EC40" s="371"/>
      <c r="ED40" s="369" t="s">
        <v>438</v>
      </c>
      <c r="EE40" s="370"/>
      <c r="EF40" s="370"/>
      <c r="EG40" s="370"/>
      <c r="EH40" s="370"/>
      <c r="EI40" s="370"/>
      <c r="EJ40" s="370"/>
      <c r="EK40" s="370"/>
      <c r="EL40" s="370"/>
      <c r="EM40" s="370"/>
      <c r="EN40" s="370"/>
      <c r="EO40" s="371"/>
      <c r="EP40" s="369" t="s">
        <v>438</v>
      </c>
      <c r="EQ40" s="370"/>
      <c r="ER40" s="370"/>
      <c r="ES40" s="370"/>
      <c r="ET40" s="370"/>
      <c r="EU40" s="370"/>
      <c r="EV40" s="370"/>
      <c r="EW40" s="370"/>
      <c r="EX40" s="370"/>
      <c r="EY40" s="370"/>
      <c r="EZ40" s="370"/>
      <c r="FA40" s="371"/>
      <c r="FB40" s="369" t="s">
        <v>438</v>
      </c>
      <c r="FC40" s="370"/>
      <c r="FD40" s="370"/>
      <c r="FE40" s="370"/>
      <c r="FF40" s="370"/>
      <c r="FG40" s="370"/>
      <c r="FH40" s="370"/>
      <c r="FI40" s="370"/>
      <c r="FJ40" s="370"/>
      <c r="FK40" s="370"/>
      <c r="FL40" s="370"/>
      <c r="FM40" s="371"/>
      <c r="FN40" s="369" t="s">
        <v>438</v>
      </c>
      <c r="FO40" s="370"/>
      <c r="FP40" s="370"/>
      <c r="FQ40" s="370"/>
      <c r="FR40" s="370"/>
      <c r="FS40" s="370"/>
      <c r="FT40" s="370"/>
      <c r="FU40" s="370"/>
      <c r="FV40" s="370"/>
      <c r="FW40" s="370"/>
      <c r="FX40" s="370"/>
      <c r="FY40" s="371"/>
      <c r="FZ40" s="369" t="s">
        <v>438</v>
      </c>
      <c r="GA40" s="370"/>
      <c r="GB40" s="370"/>
      <c r="GC40" s="370"/>
      <c r="GD40" s="370"/>
      <c r="GE40" s="370"/>
      <c r="GF40" s="370"/>
      <c r="GG40" s="370"/>
      <c r="GH40" s="370"/>
      <c r="GI40" s="370"/>
      <c r="GJ40" s="370"/>
      <c r="GK40" s="371"/>
      <c r="GL40" s="369" t="s">
        <v>438</v>
      </c>
      <c r="GM40" s="370"/>
      <c r="GN40" s="370"/>
      <c r="GO40" s="370"/>
      <c r="GP40" s="370"/>
      <c r="GQ40" s="370"/>
      <c r="GR40" s="370"/>
      <c r="GS40" s="370"/>
      <c r="GT40" s="370"/>
      <c r="GU40" s="370"/>
      <c r="GV40" s="370"/>
      <c r="GW40" s="371"/>
      <c r="GX40" s="369" t="s">
        <v>438</v>
      </c>
      <c r="GY40" s="370"/>
      <c r="GZ40" s="370"/>
      <c r="HA40" s="370"/>
      <c r="HB40" s="370"/>
      <c r="HC40" s="370"/>
      <c r="HD40" s="370"/>
      <c r="HE40" s="370"/>
      <c r="HF40" s="370"/>
      <c r="HG40" s="370"/>
      <c r="HH40" s="370"/>
      <c r="HI40" s="371"/>
      <c r="HJ40" s="369" t="s">
        <v>438</v>
      </c>
      <c r="HK40" s="370"/>
      <c r="HL40" s="370"/>
      <c r="HM40" s="370"/>
      <c r="HN40" s="370"/>
      <c r="HO40" s="370"/>
      <c r="HP40" s="370"/>
      <c r="HQ40" s="370"/>
      <c r="HR40" s="370"/>
      <c r="HS40" s="370"/>
      <c r="HT40" s="370"/>
      <c r="HU40" s="371"/>
      <c r="HV40" s="369" t="s">
        <v>438</v>
      </c>
      <c r="HW40" s="370"/>
      <c r="HX40" s="370"/>
      <c r="HY40" s="370"/>
      <c r="HZ40" s="370"/>
      <c r="IA40" s="370"/>
      <c r="IB40" s="370"/>
      <c r="IC40" s="370"/>
      <c r="ID40" s="370"/>
      <c r="IE40" s="370"/>
      <c r="IF40" s="370"/>
      <c r="IG40" s="371"/>
      <c r="IH40" s="369" t="s">
        <v>438</v>
      </c>
      <c r="II40" s="370"/>
      <c r="IJ40" s="370"/>
      <c r="IK40" s="370"/>
      <c r="IL40" s="370"/>
      <c r="IM40" s="370"/>
      <c r="IN40" s="370"/>
      <c r="IO40" s="370"/>
      <c r="IP40" s="370"/>
      <c r="IQ40" s="370"/>
      <c r="IR40" s="370"/>
      <c r="IS40" s="371"/>
      <c r="IT40" s="369" t="s">
        <v>438</v>
      </c>
      <c r="IU40" s="370"/>
      <c r="IV40" s="370"/>
      <c r="IW40" s="370"/>
      <c r="IX40" s="370"/>
      <c r="IY40" s="370"/>
      <c r="IZ40" s="370"/>
      <c r="JA40" s="370"/>
      <c r="JB40" s="370"/>
      <c r="JC40" s="370"/>
      <c r="JD40" s="370"/>
      <c r="JE40" s="371"/>
      <c r="JF40" s="369" t="s">
        <v>438</v>
      </c>
      <c r="JG40" s="370"/>
      <c r="JH40" s="370"/>
      <c r="JI40" s="370"/>
      <c r="JJ40" s="370"/>
      <c r="JK40" s="370"/>
      <c r="JL40" s="370"/>
      <c r="JM40" s="370"/>
      <c r="JN40" s="370"/>
      <c r="JO40" s="370"/>
      <c r="JP40" s="370"/>
      <c r="JQ40" s="371"/>
      <c r="JR40" s="369" t="s">
        <v>438</v>
      </c>
      <c r="JS40" s="370"/>
      <c r="JT40" s="370"/>
      <c r="JU40" s="370"/>
      <c r="JV40" s="370"/>
      <c r="JW40" s="370"/>
      <c r="JX40" s="370"/>
      <c r="JY40" s="370"/>
      <c r="JZ40" s="370"/>
      <c r="KA40" s="370"/>
      <c r="KB40" s="370"/>
      <c r="KC40" s="371"/>
      <c r="KD40" s="369" t="s">
        <v>439</v>
      </c>
      <c r="KE40" s="370"/>
      <c r="KF40" s="370"/>
      <c r="KG40" s="370"/>
      <c r="KH40" s="370"/>
      <c r="KI40" s="370"/>
      <c r="KJ40" s="370"/>
      <c r="KK40" s="370"/>
      <c r="KL40" s="370"/>
      <c r="KM40" s="370"/>
      <c r="KN40" s="370"/>
      <c r="KO40" s="371"/>
      <c r="KP40" s="369" t="s">
        <v>438</v>
      </c>
      <c r="KQ40" s="370"/>
      <c r="KR40" s="370"/>
      <c r="KS40" s="370"/>
      <c r="KT40" s="370"/>
      <c r="KU40" s="370"/>
      <c r="KV40" s="370"/>
      <c r="KW40" s="370"/>
      <c r="KX40" s="370"/>
      <c r="KY40" s="370"/>
      <c r="KZ40" s="370"/>
      <c r="LA40" s="371"/>
      <c r="LB40" s="369" t="s">
        <v>438</v>
      </c>
      <c r="LC40" s="370"/>
      <c r="LD40" s="370"/>
      <c r="LE40" s="370"/>
      <c r="LF40" s="370"/>
      <c r="LG40" s="370"/>
      <c r="LH40" s="370"/>
      <c r="LI40" s="370"/>
      <c r="LJ40" s="370"/>
      <c r="LK40" s="370"/>
      <c r="LL40" s="370"/>
      <c r="LM40" s="371"/>
      <c r="LN40" s="369" t="s">
        <v>438</v>
      </c>
      <c r="LO40" s="370"/>
      <c r="LP40" s="370"/>
      <c r="LQ40" s="370"/>
      <c r="LR40" s="370"/>
      <c r="LS40" s="370"/>
      <c r="LT40" s="370"/>
      <c r="LU40" s="370"/>
      <c r="LV40" s="370"/>
      <c r="LW40" s="370"/>
      <c r="LX40" s="370"/>
      <c r="LY40" s="371"/>
      <c r="LZ40" s="369" t="s">
        <v>438</v>
      </c>
      <c r="MA40" s="370"/>
      <c r="MB40" s="370"/>
      <c r="MC40" s="370"/>
      <c r="MD40" s="370"/>
      <c r="ME40" s="370"/>
      <c r="MF40" s="370"/>
      <c r="MG40" s="370"/>
      <c r="MH40" s="370"/>
      <c r="MI40" s="370"/>
      <c r="MJ40" s="370"/>
      <c r="MK40" s="371"/>
      <c r="ML40" s="369" t="s">
        <v>438</v>
      </c>
      <c r="MM40" s="370"/>
      <c r="MN40" s="370"/>
      <c r="MO40" s="370"/>
      <c r="MP40" s="370"/>
      <c r="MQ40" s="370"/>
      <c r="MR40" s="370"/>
      <c r="MS40" s="370"/>
      <c r="MT40" s="370"/>
      <c r="MU40" s="370"/>
      <c r="MV40" s="370"/>
      <c r="MW40" s="371"/>
      <c r="MX40" s="369" t="s">
        <v>438</v>
      </c>
      <c r="MY40" s="370"/>
      <c r="MZ40" s="370"/>
      <c r="NA40" s="370"/>
      <c r="NB40" s="370"/>
      <c r="NC40" s="370"/>
      <c r="ND40" s="370"/>
      <c r="NE40" s="370"/>
      <c r="NF40" s="370"/>
      <c r="NG40" s="370"/>
      <c r="NH40" s="370"/>
      <c r="NI40" s="371"/>
      <c r="NJ40" s="369" t="s">
        <v>438</v>
      </c>
      <c r="NK40" s="370"/>
      <c r="NL40" s="370"/>
      <c r="NM40" s="370"/>
      <c r="NN40" s="370"/>
      <c r="NO40" s="370"/>
      <c r="NP40" s="370"/>
      <c r="NQ40" s="370"/>
      <c r="NR40" s="370"/>
      <c r="NS40" s="370"/>
      <c r="NT40" s="370"/>
      <c r="NU40" s="371"/>
      <c r="NV40" s="369" t="s">
        <v>438</v>
      </c>
      <c r="NW40" s="370"/>
      <c r="NX40" s="370"/>
      <c r="NY40" s="370"/>
      <c r="NZ40" s="370"/>
      <c r="OA40" s="370"/>
      <c r="OB40" s="370"/>
      <c r="OC40" s="370"/>
      <c r="OD40" s="370"/>
      <c r="OE40" s="370"/>
      <c r="OF40" s="370"/>
      <c r="OG40" s="371"/>
      <c r="OH40" s="369" t="s">
        <v>438</v>
      </c>
      <c r="OI40" s="370"/>
      <c r="OJ40" s="370"/>
      <c r="OK40" s="370"/>
      <c r="OL40" s="370"/>
      <c r="OM40" s="370"/>
      <c r="ON40" s="370"/>
      <c r="OO40" s="370"/>
      <c r="OP40" s="370"/>
      <c r="OQ40" s="370"/>
      <c r="OR40" s="370"/>
      <c r="OS40" s="371"/>
      <c r="OT40" s="369" t="s">
        <v>438</v>
      </c>
      <c r="OU40" s="370"/>
      <c r="OV40" s="370"/>
      <c r="OW40" s="370"/>
      <c r="OX40" s="370"/>
      <c r="OY40" s="370"/>
      <c r="OZ40" s="370"/>
      <c r="PA40" s="370"/>
      <c r="PB40" s="370"/>
      <c r="PC40" s="370"/>
      <c r="PD40" s="370"/>
      <c r="PE40" s="371"/>
      <c r="PF40" s="369" t="s">
        <v>438</v>
      </c>
      <c r="PG40" s="370"/>
      <c r="PH40" s="370"/>
      <c r="PI40" s="370"/>
      <c r="PJ40" s="370"/>
      <c r="PK40" s="370"/>
      <c r="PL40" s="370"/>
      <c r="PM40" s="370"/>
      <c r="PN40" s="370"/>
      <c r="PO40" s="370"/>
      <c r="PP40" s="370"/>
      <c r="PQ40" s="371"/>
      <c r="PR40" s="369" t="s">
        <v>438</v>
      </c>
      <c r="PS40" s="370"/>
      <c r="PT40" s="370"/>
      <c r="PU40" s="370"/>
      <c r="PV40" s="370"/>
      <c r="PW40" s="370"/>
      <c r="PX40" s="370"/>
      <c r="PY40" s="370"/>
      <c r="PZ40" s="370"/>
      <c r="QA40" s="370"/>
      <c r="QB40" s="370"/>
      <c r="QC40" s="371"/>
      <c r="QD40" s="369" t="s">
        <v>438</v>
      </c>
      <c r="QE40" s="370"/>
      <c r="QF40" s="370"/>
      <c r="QG40" s="370"/>
      <c r="QH40" s="370"/>
      <c r="QI40" s="370"/>
      <c r="QJ40" s="370"/>
      <c r="QK40" s="370"/>
      <c r="QL40" s="370"/>
      <c r="QM40" s="370"/>
      <c r="QN40" s="370"/>
      <c r="QO40" s="371"/>
      <c r="QP40" s="369" t="s">
        <v>438</v>
      </c>
      <c r="QQ40" s="370"/>
      <c r="QR40" s="370"/>
      <c r="QS40" s="370"/>
      <c r="QT40" s="370"/>
      <c r="QU40" s="370"/>
      <c r="QV40" s="370"/>
      <c r="QW40" s="370"/>
      <c r="QX40" s="370"/>
      <c r="QY40" s="370"/>
      <c r="QZ40" s="370"/>
      <c r="RA40" s="371"/>
      <c r="RB40" s="369" t="s">
        <v>438</v>
      </c>
      <c r="RC40" s="370"/>
      <c r="RD40" s="370"/>
      <c r="RE40" s="370"/>
      <c r="RF40" s="370"/>
      <c r="RG40" s="370"/>
      <c r="RH40" s="370"/>
      <c r="RI40" s="370"/>
      <c r="RJ40" s="370"/>
      <c r="RK40" s="370"/>
      <c r="RL40" s="370"/>
      <c r="RM40" s="439"/>
    </row>
    <row r="41" spans="2:481" s="212" customFormat="1" ht="5.25" customHeight="1" thickBot="1">
      <c r="B41" s="248"/>
      <c r="C41" s="240"/>
      <c r="D41" s="240"/>
      <c r="E41" s="240"/>
      <c r="F41" s="240"/>
      <c r="G41" s="240"/>
      <c r="H41" s="240"/>
      <c r="I41" s="240"/>
      <c r="J41" s="240"/>
      <c r="K41" s="240"/>
      <c r="L41" s="240"/>
      <c r="M41" s="256"/>
      <c r="N41" s="255"/>
      <c r="O41" s="240"/>
      <c r="P41" s="240"/>
      <c r="Q41" s="240"/>
      <c r="R41" s="240"/>
      <c r="S41" s="240"/>
      <c r="T41" s="240"/>
      <c r="U41" s="240"/>
      <c r="V41" s="240"/>
      <c r="W41" s="240"/>
      <c r="X41" s="240"/>
      <c r="Y41" s="256"/>
      <c r="Z41" s="255"/>
      <c r="AA41" s="240"/>
      <c r="AB41" s="240"/>
      <c r="AC41" s="240"/>
      <c r="AD41" s="240"/>
      <c r="AE41" s="240"/>
      <c r="AF41" s="240"/>
      <c r="AG41" s="240"/>
      <c r="AH41" s="240"/>
      <c r="AI41" s="240"/>
      <c r="AJ41" s="240"/>
      <c r="AK41" s="256"/>
      <c r="AL41" s="255"/>
      <c r="AM41" s="240"/>
      <c r="AN41" s="240"/>
      <c r="AO41" s="240"/>
      <c r="AP41" s="240"/>
      <c r="AQ41" s="240"/>
      <c r="AR41" s="240"/>
      <c r="AS41" s="240"/>
      <c r="AT41" s="240"/>
      <c r="AU41" s="240"/>
      <c r="AV41" s="240"/>
      <c r="AW41" s="256"/>
      <c r="AX41" s="255"/>
      <c r="AY41" s="240"/>
      <c r="AZ41" s="240"/>
      <c r="BA41" s="240"/>
      <c r="BB41" s="240"/>
      <c r="BC41" s="240"/>
      <c r="BD41" s="240"/>
      <c r="BE41" s="240"/>
      <c r="BF41" s="240"/>
      <c r="BG41" s="240"/>
      <c r="BH41" s="240"/>
      <c r="BI41" s="240"/>
      <c r="BJ41" s="255"/>
      <c r="BK41" s="240"/>
      <c r="BL41" s="240"/>
      <c r="BM41" s="240"/>
      <c r="BN41" s="240"/>
      <c r="BO41" s="240"/>
      <c r="BP41" s="240"/>
      <c r="BQ41" s="240"/>
      <c r="BR41" s="240"/>
      <c r="BS41" s="240"/>
      <c r="BT41" s="240"/>
      <c r="BU41" s="256"/>
      <c r="BV41" s="255"/>
      <c r="BW41" s="240"/>
      <c r="BX41" s="240"/>
      <c r="BY41" s="240"/>
      <c r="BZ41" s="240"/>
      <c r="CA41" s="240"/>
      <c r="CB41" s="240"/>
      <c r="CC41" s="240"/>
      <c r="CD41" s="240"/>
      <c r="CE41" s="240"/>
      <c r="CF41" s="240"/>
      <c r="CG41" s="256"/>
      <c r="CH41" s="255"/>
      <c r="CI41" s="240"/>
      <c r="CJ41" s="240"/>
      <c r="CK41" s="240"/>
      <c r="CL41" s="240"/>
      <c r="CM41" s="240"/>
      <c r="CN41" s="240"/>
      <c r="CO41" s="240"/>
      <c r="CP41" s="240"/>
      <c r="CQ41" s="240"/>
      <c r="CR41" s="240"/>
      <c r="CS41" s="256"/>
      <c r="CT41" s="255"/>
      <c r="CU41" s="240"/>
      <c r="CV41" s="240"/>
      <c r="CW41" s="240"/>
      <c r="CX41" s="240"/>
      <c r="CY41" s="240"/>
      <c r="CZ41" s="240"/>
      <c r="DA41" s="240"/>
      <c r="DB41" s="240"/>
      <c r="DC41" s="240"/>
      <c r="DD41" s="240"/>
      <c r="DE41" s="256"/>
      <c r="DF41" s="255"/>
      <c r="DG41" s="240"/>
      <c r="DH41" s="240"/>
      <c r="DI41" s="240"/>
      <c r="DJ41" s="240"/>
      <c r="DK41" s="240"/>
      <c r="DL41" s="240"/>
      <c r="DM41" s="240"/>
      <c r="DN41" s="240"/>
      <c r="DO41" s="240"/>
      <c r="DP41" s="240"/>
      <c r="DQ41" s="256"/>
      <c r="DR41" s="255"/>
      <c r="DS41" s="240"/>
      <c r="DT41" s="240"/>
      <c r="DU41" s="240"/>
      <c r="DV41" s="240"/>
      <c r="DW41" s="240"/>
      <c r="DX41" s="240"/>
      <c r="DY41" s="240"/>
      <c r="DZ41" s="240"/>
      <c r="EA41" s="240"/>
      <c r="EB41" s="240"/>
      <c r="EC41" s="256"/>
      <c r="ED41" s="255"/>
      <c r="EE41" s="240"/>
      <c r="EF41" s="240"/>
      <c r="EG41" s="240"/>
      <c r="EH41" s="240"/>
      <c r="EI41" s="240"/>
      <c r="EJ41" s="240"/>
      <c r="EK41" s="240"/>
      <c r="EL41" s="240"/>
      <c r="EM41" s="240"/>
      <c r="EN41" s="240"/>
      <c r="EO41" s="256"/>
      <c r="EP41" s="255"/>
      <c r="EQ41" s="240"/>
      <c r="ER41" s="240"/>
      <c r="ES41" s="240"/>
      <c r="ET41" s="240"/>
      <c r="EU41" s="240"/>
      <c r="EV41" s="240"/>
      <c r="EW41" s="240"/>
      <c r="EX41" s="240"/>
      <c r="EY41" s="240"/>
      <c r="EZ41" s="240"/>
      <c r="FA41" s="256"/>
      <c r="FB41" s="255"/>
      <c r="FC41" s="240"/>
      <c r="FD41" s="240"/>
      <c r="FE41" s="240"/>
      <c r="FF41" s="240"/>
      <c r="FG41" s="240"/>
      <c r="FH41" s="240"/>
      <c r="FI41" s="240"/>
      <c r="FJ41" s="240"/>
      <c r="FK41" s="240"/>
      <c r="FL41" s="240"/>
      <c r="FM41" s="256"/>
      <c r="FN41" s="255"/>
      <c r="FO41" s="240"/>
      <c r="FP41" s="240"/>
      <c r="FQ41" s="240"/>
      <c r="FR41" s="240"/>
      <c r="FS41" s="240"/>
      <c r="FT41" s="240"/>
      <c r="FU41" s="240"/>
      <c r="FV41" s="240"/>
      <c r="FW41" s="240"/>
      <c r="FX41" s="240"/>
      <c r="FY41" s="256"/>
      <c r="FZ41" s="255"/>
      <c r="GA41" s="240"/>
      <c r="GB41" s="240"/>
      <c r="GC41" s="240"/>
      <c r="GD41" s="240"/>
      <c r="GE41" s="240"/>
      <c r="GF41" s="240"/>
      <c r="GG41" s="240"/>
      <c r="GH41" s="240"/>
      <c r="GI41" s="240"/>
      <c r="GJ41" s="240"/>
      <c r="GK41" s="256"/>
      <c r="GL41" s="255"/>
      <c r="GM41" s="240"/>
      <c r="GN41" s="240"/>
      <c r="GO41" s="240"/>
      <c r="GP41" s="240"/>
      <c r="GQ41" s="240"/>
      <c r="GR41" s="240"/>
      <c r="GS41" s="240"/>
      <c r="GT41" s="240"/>
      <c r="GU41" s="240"/>
      <c r="GV41" s="240"/>
      <c r="GW41" s="256"/>
      <c r="GX41" s="255"/>
      <c r="GY41" s="240"/>
      <c r="GZ41" s="240"/>
      <c r="HA41" s="240"/>
      <c r="HB41" s="240"/>
      <c r="HC41" s="240"/>
      <c r="HD41" s="240"/>
      <c r="HE41" s="240"/>
      <c r="HF41" s="240"/>
      <c r="HG41" s="240"/>
      <c r="HH41" s="240"/>
      <c r="HI41" s="256"/>
      <c r="HJ41" s="255"/>
      <c r="HK41" s="240"/>
      <c r="HL41" s="240"/>
      <c r="HM41" s="240"/>
      <c r="HN41" s="240"/>
      <c r="HO41" s="240"/>
      <c r="HP41" s="240"/>
      <c r="HQ41" s="240"/>
      <c r="HR41" s="240"/>
      <c r="HS41" s="240"/>
      <c r="HT41" s="240"/>
      <c r="HU41" s="256"/>
      <c r="HV41" s="255"/>
      <c r="HW41" s="240"/>
      <c r="HX41" s="240"/>
      <c r="HY41" s="240"/>
      <c r="HZ41" s="240"/>
      <c r="IA41" s="240"/>
      <c r="IB41" s="240"/>
      <c r="IC41" s="240"/>
      <c r="ID41" s="240"/>
      <c r="IE41" s="240"/>
      <c r="IF41" s="240"/>
      <c r="IG41" s="256"/>
      <c r="IH41" s="255"/>
      <c r="II41" s="240"/>
      <c r="IJ41" s="240"/>
      <c r="IK41" s="240"/>
      <c r="IL41" s="240"/>
      <c r="IM41" s="240"/>
      <c r="IN41" s="240"/>
      <c r="IO41" s="240"/>
      <c r="IP41" s="240"/>
      <c r="IQ41" s="240"/>
      <c r="IR41" s="240"/>
      <c r="IS41" s="256"/>
      <c r="IT41" s="255"/>
      <c r="IU41" s="240"/>
      <c r="IV41" s="240"/>
      <c r="IW41" s="240"/>
      <c r="IX41" s="240"/>
      <c r="IY41" s="240"/>
      <c r="IZ41" s="240"/>
      <c r="JA41" s="240"/>
      <c r="JB41" s="240"/>
      <c r="JC41" s="240"/>
      <c r="JD41" s="240"/>
      <c r="JE41" s="256"/>
      <c r="JF41" s="255"/>
      <c r="JG41" s="240"/>
      <c r="JH41" s="240"/>
      <c r="JI41" s="240"/>
      <c r="JJ41" s="240"/>
      <c r="JK41" s="240"/>
      <c r="JL41" s="240"/>
      <c r="JM41" s="240"/>
      <c r="JN41" s="240"/>
      <c r="JO41" s="240"/>
      <c r="JP41" s="240"/>
      <c r="JQ41" s="256"/>
      <c r="JR41" s="255"/>
      <c r="JS41" s="240"/>
      <c r="JT41" s="240"/>
      <c r="JU41" s="240"/>
      <c r="JV41" s="240"/>
      <c r="JW41" s="240"/>
      <c r="JX41" s="240"/>
      <c r="JY41" s="240"/>
      <c r="JZ41" s="240"/>
      <c r="KA41" s="240"/>
      <c r="KB41" s="240"/>
      <c r="KC41" s="256"/>
      <c r="KD41" s="255"/>
      <c r="KE41" s="240"/>
      <c r="KF41" s="240"/>
      <c r="KG41" s="240"/>
      <c r="KH41" s="240"/>
      <c r="KI41" s="240"/>
      <c r="KJ41" s="240"/>
      <c r="KK41" s="240"/>
      <c r="KL41" s="240"/>
      <c r="KM41" s="240"/>
      <c r="KN41" s="240"/>
      <c r="KO41" s="256"/>
      <c r="KP41" s="255"/>
      <c r="KQ41" s="240"/>
      <c r="KR41" s="240"/>
      <c r="KS41" s="240"/>
      <c r="KT41" s="240"/>
      <c r="KU41" s="240"/>
      <c r="KV41" s="240"/>
      <c r="KW41" s="240"/>
      <c r="KX41" s="240"/>
      <c r="KY41" s="240"/>
      <c r="KZ41" s="240"/>
      <c r="LA41" s="256"/>
      <c r="LB41" s="255"/>
      <c r="LC41" s="240"/>
      <c r="LD41" s="240"/>
      <c r="LE41" s="240"/>
      <c r="LF41" s="240"/>
      <c r="LG41" s="240"/>
      <c r="LH41" s="240"/>
      <c r="LI41" s="240"/>
      <c r="LJ41" s="240"/>
      <c r="LK41" s="240"/>
      <c r="LL41" s="240"/>
      <c r="LM41" s="256"/>
      <c r="LN41" s="255"/>
      <c r="LO41" s="240"/>
      <c r="LP41" s="240"/>
      <c r="LQ41" s="240"/>
      <c r="LR41" s="240"/>
      <c r="LS41" s="240"/>
      <c r="LT41" s="240"/>
      <c r="LU41" s="240"/>
      <c r="LV41" s="240"/>
      <c r="LW41" s="240"/>
      <c r="LX41" s="240"/>
      <c r="LY41" s="256"/>
      <c r="LZ41" s="255"/>
      <c r="MA41" s="240"/>
      <c r="MB41" s="240"/>
      <c r="MC41" s="240"/>
      <c r="MD41" s="240"/>
      <c r="ME41" s="240"/>
      <c r="MF41" s="240"/>
      <c r="MG41" s="240"/>
      <c r="MH41" s="240"/>
      <c r="MI41" s="240"/>
      <c r="MJ41" s="240"/>
      <c r="MK41" s="256"/>
      <c r="ML41" s="255"/>
      <c r="MM41" s="240"/>
      <c r="MN41" s="240"/>
      <c r="MO41" s="240"/>
      <c r="MP41" s="240"/>
      <c r="MQ41" s="240"/>
      <c r="MR41" s="240"/>
      <c r="MS41" s="240"/>
      <c r="MT41" s="240"/>
      <c r="MU41" s="240"/>
      <c r="MV41" s="240"/>
      <c r="MW41" s="256"/>
      <c r="MX41" s="255"/>
      <c r="MY41" s="240"/>
      <c r="MZ41" s="240"/>
      <c r="NA41" s="240"/>
      <c r="NB41" s="240"/>
      <c r="NC41" s="240"/>
      <c r="ND41" s="240"/>
      <c r="NE41" s="240"/>
      <c r="NF41" s="240"/>
      <c r="NG41" s="240"/>
      <c r="NH41" s="240"/>
      <c r="NI41" s="256"/>
      <c r="NJ41" s="255"/>
      <c r="NK41" s="240"/>
      <c r="NL41" s="240"/>
      <c r="NM41" s="240"/>
      <c r="NN41" s="240"/>
      <c r="NO41" s="240"/>
      <c r="NP41" s="240"/>
      <c r="NQ41" s="240"/>
      <c r="NR41" s="240"/>
      <c r="NS41" s="240"/>
      <c r="NT41" s="240"/>
      <c r="NU41" s="256"/>
      <c r="NV41" s="255"/>
      <c r="NW41" s="240"/>
      <c r="NX41" s="240"/>
      <c r="NY41" s="240"/>
      <c r="NZ41" s="240"/>
      <c r="OA41" s="240"/>
      <c r="OB41" s="240"/>
      <c r="OC41" s="240"/>
      <c r="OD41" s="240"/>
      <c r="OE41" s="240"/>
      <c r="OF41" s="240"/>
      <c r="OG41" s="256"/>
      <c r="OH41" s="255"/>
      <c r="OI41" s="240"/>
      <c r="OJ41" s="240"/>
      <c r="OK41" s="240"/>
      <c r="OL41" s="240"/>
      <c r="OM41" s="240"/>
      <c r="ON41" s="240"/>
      <c r="OO41" s="240"/>
      <c r="OP41" s="240"/>
      <c r="OQ41" s="240"/>
      <c r="OR41" s="240"/>
      <c r="OS41" s="256"/>
      <c r="OT41" s="255"/>
      <c r="OU41" s="240"/>
      <c r="OV41" s="240"/>
      <c r="OW41" s="240"/>
      <c r="OX41" s="240"/>
      <c r="OY41" s="240"/>
      <c r="OZ41" s="240"/>
      <c r="PA41" s="240"/>
      <c r="PB41" s="240"/>
      <c r="PC41" s="240"/>
      <c r="PD41" s="240"/>
      <c r="PE41" s="256"/>
      <c r="PF41" s="255"/>
      <c r="PG41" s="240"/>
      <c r="PH41" s="240"/>
      <c r="PI41" s="240"/>
      <c r="PJ41" s="240"/>
      <c r="PK41" s="240"/>
      <c r="PL41" s="240"/>
      <c r="PM41" s="240"/>
      <c r="PN41" s="240"/>
      <c r="PO41" s="240"/>
      <c r="PP41" s="240"/>
      <c r="PQ41" s="256"/>
      <c r="PR41" s="255"/>
      <c r="PS41" s="240"/>
      <c r="PT41" s="240"/>
      <c r="PU41" s="240"/>
      <c r="PV41" s="240"/>
      <c r="PW41" s="240"/>
      <c r="PX41" s="240"/>
      <c r="PY41" s="240"/>
      <c r="PZ41" s="240"/>
      <c r="QA41" s="240"/>
      <c r="QB41" s="240"/>
      <c r="QC41" s="256"/>
      <c r="QD41" s="255"/>
      <c r="QE41" s="240"/>
      <c r="QF41" s="240"/>
      <c r="QG41" s="240"/>
      <c r="QH41" s="240"/>
      <c r="QI41" s="240"/>
      <c r="QJ41" s="240"/>
      <c r="QK41" s="240"/>
      <c r="QL41" s="240"/>
      <c r="QM41" s="240"/>
      <c r="QN41" s="240"/>
      <c r="QO41" s="256"/>
      <c r="QP41" s="255"/>
      <c r="QQ41" s="240"/>
      <c r="QR41" s="240"/>
      <c r="QS41" s="240"/>
      <c r="QT41" s="240"/>
      <c r="QU41" s="240"/>
      <c r="QV41" s="240"/>
      <c r="QW41" s="240"/>
      <c r="QX41" s="240"/>
      <c r="QY41" s="240"/>
      <c r="QZ41" s="240"/>
      <c r="RA41" s="256"/>
      <c r="RB41" s="255"/>
      <c r="RC41" s="240"/>
      <c r="RD41" s="240"/>
      <c r="RE41" s="240"/>
      <c r="RF41" s="240"/>
      <c r="RG41" s="240"/>
      <c r="RH41" s="240"/>
      <c r="RI41" s="240"/>
      <c r="RJ41" s="240"/>
      <c r="RK41" s="240"/>
      <c r="RL41" s="240"/>
      <c r="RM41" s="253"/>
    </row>
    <row r="42" spans="2:481" ht="17.25" hidden="1" customHeight="1" outlineLevel="1" thickBot="1">
      <c r="B42" s="511">
        <f ca="1">IFERROR(B29*B9,"")</f>
        <v>49.514172631578951</v>
      </c>
      <c r="C42" s="512"/>
      <c r="D42" s="512"/>
      <c r="E42" s="512"/>
      <c r="F42" s="512"/>
      <c r="G42" s="512"/>
      <c r="H42" s="512"/>
      <c r="I42" s="512"/>
      <c r="J42" s="512"/>
      <c r="K42" s="512"/>
      <c r="L42" s="512"/>
      <c r="M42" s="513"/>
      <c r="N42" s="352">
        <f t="shared" ref="N42" ca="1" si="237">IFERROR(N29*N9,"")</f>
        <v>164.29702736842106</v>
      </c>
      <c r="O42" s="353"/>
      <c r="P42" s="353"/>
      <c r="Q42" s="353"/>
      <c r="R42" s="353"/>
      <c r="S42" s="353"/>
      <c r="T42" s="353"/>
      <c r="U42" s="353"/>
      <c r="V42" s="353"/>
      <c r="W42" s="353"/>
      <c r="X42" s="353"/>
      <c r="Y42" s="354"/>
      <c r="Z42" s="352" t="str">
        <f t="shared" ref="Z42" ca="1" si="238">IFERROR(Z29*Z9,"")</f>
        <v/>
      </c>
      <c r="AA42" s="353"/>
      <c r="AB42" s="353"/>
      <c r="AC42" s="353"/>
      <c r="AD42" s="353"/>
      <c r="AE42" s="353"/>
      <c r="AF42" s="353"/>
      <c r="AG42" s="353"/>
      <c r="AH42" s="353"/>
      <c r="AI42" s="353"/>
      <c r="AJ42" s="353"/>
      <c r="AK42" s="354"/>
      <c r="AL42" s="352" t="str">
        <f t="shared" ref="AL42" ca="1" si="239">IFERROR(AL29*AL9,"")</f>
        <v/>
      </c>
      <c r="AM42" s="353"/>
      <c r="AN42" s="353"/>
      <c r="AO42" s="353"/>
      <c r="AP42" s="353"/>
      <c r="AQ42" s="353"/>
      <c r="AR42" s="353"/>
      <c r="AS42" s="353"/>
      <c r="AT42" s="353"/>
      <c r="AU42" s="353"/>
      <c r="AV42" s="353"/>
      <c r="AW42" s="354"/>
      <c r="AX42" s="352" t="str">
        <f t="shared" ref="AX42" ca="1" si="240">IFERROR(AX29*AX9,"")</f>
        <v/>
      </c>
      <c r="AY42" s="353"/>
      <c r="AZ42" s="353"/>
      <c r="BA42" s="353"/>
      <c r="BB42" s="353"/>
      <c r="BC42" s="353"/>
      <c r="BD42" s="353"/>
      <c r="BE42" s="353"/>
      <c r="BF42" s="353"/>
      <c r="BG42" s="353"/>
      <c r="BH42" s="353"/>
      <c r="BI42" s="353"/>
      <c r="BJ42" s="352" t="str">
        <f t="shared" ref="BJ42" ca="1" si="241">IFERROR(BJ29*BJ9,"")</f>
        <v/>
      </c>
      <c r="BK42" s="353"/>
      <c r="BL42" s="353"/>
      <c r="BM42" s="353"/>
      <c r="BN42" s="353"/>
      <c r="BO42" s="353"/>
      <c r="BP42" s="353"/>
      <c r="BQ42" s="353"/>
      <c r="BR42" s="353"/>
      <c r="BS42" s="353"/>
      <c r="BT42" s="353"/>
      <c r="BU42" s="354"/>
      <c r="BV42" s="352" t="str">
        <f t="shared" ref="BV42" ca="1" si="242">IFERROR(BV29*BV9,"")</f>
        <v/>
      </c>
      <c r="BW42" s="353"/>
      <c r="BX42" s="353"/>
      <c r="BY42" s="353"/>
      <c r="BZ42" s="353"/>
      <c r="CA42" s="353"/>
      <c r="CB42" s="353"/>
      <c r="CC42" s="353"/>
      <c r="CD42" s="353"/>
      <c r="CE42" s="353"/>
      <c r="CF42" s="353"/>
      <c r="CG42" s="354"/>
      <c r="CH42" s="352" t="str">
        <f t="shared" ref="CH42" ca="1" si="243">IFERROR(CH29*CH9,"")</f>
        <v/>
      </c>
      <c r="CI42" s="353"/>
      <c r="CJ42" s="353"/>
      <c r="CK42" s="353"/>
      <c r="CL42" s="353"/>
      <c r="CM42" s="353"/>
      <c r="CN42" s="353"/>
      <c r="CO42" s="353"/>
      <c r="CP42" s="353"/>
      <c r="CQ42" s="353"/>
      <c r="CR42" s="353"/>
      <c r="CS42" s="354"/>
      <c r="CT42" s="352" t="str">
        <f t="shared" ref="CT42" ca="1" si="244">IFERROR(CT29*CT9,"")</f>
        <v/>
      </c>
      <c r="CU42" s="353"/>
      <c r="CV42" s="353"/>
      <c r="CW42" s="353"/>
      <c r="CX42" s="353"/>
      <c r="CY42" s="353"/>
      <c r="CZ42" s="353"/>
      <c r="DA42" s="353"/>
      <c r="DB42" s="353"/>
      <c r="DC42" s="353"/>
      <c r="DD42" s="353"/>
      <c r="DE42" s="354"/>
      <c r="DF42" s="352" t="str">
        <f t="shared" ref="DF42" ca="1" si="245">IFERROR(DF29*DF9,"")</f>
        <v/>
      </c>
      <c r="DG42" s="353"/>
      <c r="DH42" s="353"/>
      <c r="DI42" s="353"/>
      <c r="DJ42" s="353"/>
      <c r="DK42" s="353"/>
      <c r="DL42" s="353"/>
      <c r="DM42" s="353"/>
      <c r="DN42" s="353"/>
      <c r="DO42" s="353"/>
      <c r="DP42" s="353"/>
      <c r="DQ42" s="354"/>
      <c r="DR42" s="352" t="str">
        <f t="shared" ref="DR42" ca="1" si="246">IFERROR(DR29*DR9,"")</f>
        <v/>
      </c>
      <c r="DS42" s="353"/>
      <c r="DT42" s="353"/>
      <c r="DU42" s="353"/>
      <c r="DV42" s="353"/>
      <c r="DW42" s="353"/>
      <c r="DX42" s="353"/>
      <c r="DY42" s="353"/>
      <c r="DZ42" s="353"/>
      <c r="EA42" s="353"/>
      <c r="EB42" s="353"/>
      <c r="EC42" s="354"/>
      <c r="ED42" s="352" t="str">
        <f t="shared" ref="ED42" ca="1" si="247">IFERROR(ED29*ED9,"")</f>
        <v/>
      </c>
      <c r="EE42" s="353"/>
      <c r="EF42" s="353"/>
      <c r="EG42" s="353"/>
      <c r="EH42" s="353"/>
      <c r="EI42" s="353"/>
      <c r="EJ42" s="353"/>
      <c r="EK42" s="353"/>
      <c r="EL42" s="353"/>
      <c r="EM42" s="353"/>
      <c r="EN42" s="353"/>
      <c r="EO42" s="354"/>
      <c r="EP42" s="352" t="str">
        <f t="shared" ref="EP42" ca="1" si="248">IFERROR(EP29*EP9,"")</f>
        <v/>
      </c>
      <c r="EQ42" s="353"/>
      <c r="ER42" s="353"/>
      <c r="ES42" s="353"/>
      <c r="ET42" s="353"/>
      <c r="EU42" s="353"/>
      <c r="EV42" s="353"/>
      <c r="EW42" s="353"/>
      <c r="EX42" s="353"/>
      <c r="EY42" s="353"/>
      <c r="EZ42" s="353"/>
      <c r="FA42" s="354"/>
      <c r="FB42" s="352" t="str">
        <f t="shared" ref="FB42" ca="1" si="249">IFERROR(FB29*FB9,"")</f>
        <v/>
      </c>
      <c r="FC42" s="353"/>
      <c r="FD42" s="353"/>
      <c r="FE42" s="353"/>
      <c r="FF42" s="353"/>
      <c r="FG42" s="353"/>
      <c r="FH42" s="353"/>
      <c r="FI42" s="353"/>
      <c r="FJ42" s="353"/>
      <c r="FK42" s="353"/>
      <c r="FL42" s="353"/>
      <c r="FM42" s="354"/>
      <c r="FN42" s="352" t="str">
        <f t="shared" ref="FN42" ca="1" si="250">IFERROR(FN29*FN9,"")</f>
        <v/>
      </c>
      <c r="FO42" s="353"/>
      <c r="FP42" s="353"/>
      <c r="FQ42" s="353"/>
      <c r="FR42" s="353"/>
      <c r="FS42" s="353"/>
      <c r="FT42" s="353"/>
      <c r="FU42" s="353"/>
      <c r="FV42" s="353"/>
      <c r="FW42" s="353"/>
      <c r="FX42" s="353"/>
      <c r="FY42" s="354"/>
      <c r="FZ42" s="352" t="str">
        <f t="shared" ref="FZ42" ca="1" si="251">IFERROR(FZ29*FZ9,"")</f>
        <v/>
      </c>
      <c r="GA42" s="353"/>
      <c r="GB42" s="353"/>
      <c r="GC42" s="353"/>
      <c r="GD42" s="353"/>
      <c r="GE42" s="353"/>
      <c r="GF42" s="353"/>
      <c r="GG42" s="353"/>
      <c r="GH42" s="353"/>
      <c r="GI42" s="353"/>
      <c r="GJ42" s="353"/>
      <c r="GK42" s="354"/>
      <c r="GL42" s="352" t="str">
        <f t="shared" ref="GL42" ca="1" si="252">IFERROR(GL29*GL9,"")</f>
        <v/>
      </c>
      <c r="GM42" s="353"/>
      <c r="GN42" s="353"/>
      <c r="GO42" s="353"/>
      <c r="GP42" s="353"/>
      <c r="GQ42" s="353"/>
      <c r="GR42" s="353"/>
      <c r="GS42" s="353"/>
      <c r="GT42" s="353"/>
      <c r="GU42" s="353"/>
      <c r="GV42" s="353"/>
      <c r="GW42" s="354"/>
      <c r="GX42" s="352" t="str">
        <f t="shared" ref="GX42" ca="1" si="253">IFERROR(GX29*GX9,"")</f>
        <v/>
      </c>
      <c r="GY42" s="353"/>
      <c r="GZ42" s="353"/>
      <c r="HA42" s="353"/>
      <c r="HB42" s="353"/>
      <c r="HC42" s="353"/>
      <c r="HD42" s="353"/>
      <c r="HE42" s="353"/>
      <c r="HF42" s="353"/>
      <c r="HG42" s="353"/>
      <c r="HH42" s="353"/>
      <c r="HI42" s="354"/>
      <c r="HJ42" s="352" t="str">
        <f t="shared" ref="HJ42" ca="1" si="254">IFERROR(HJ29*HJ9,"")</f>
        <v/>
      </c>
      <c r="HK42" s="353"/>
      <c r="HL42" s="353"/>
      <c r="HM42" s="353"/>
      <c r="HN42" s="353"/>
      <c r="HO42" s="353"/>
      <c r="HP42" s="353"/>
      <c r="HQ42" s="353"/>
      <c r="HR42" s="353"/>
      <c r="HS42" s="353"/>
      <c r="HT42" s="353"/>
      <c r="HU42" s="354"/>
      <c r="HV42" s="352" t="str">
        <f t="shared" ref="HV42" ca="1" si="255">IFERROR(HV29*HV9,"")</f>
        <v/>
      </c>
      <c r="HW42" s="353"/>
      <c r="HX42" s="353"/>
      <c r="HY42" s="353"/>
      <c r="HZ42" s="353"/>
      <c r="IA42" s="353"/>
      <c r="IB42" s="353"/>
      <c r="IC42" s="353"/>
      <c r="ID42" s="353"/>
      <c r="IE42" s="353"/>
      <c r="IF42" s="353"/>
      <c r="IG42" s="354"/>
      <c r="IH42" s="352" t="str">
        <f t="shared" ref="IH42" ca="1" si="256">IFERROR(IH29*IH9,"")</f>
        <v/>
      </c>
      <c r="II42" s="353"/>
      <c r="IJ42" s="353"/>
      <c r="IK42" s="353"/>
      <c r="IL42" s="353"/>
      <c r="IM42" s="353"/>
      <c r="IN42" s="353"/>
      <c r="IO42" s="353"/>
      <c r="IP42" s="353"/>
      <c r="IQ42" s="353"/>
      <c r="IR42" s="353"/>
      <c r="IS42" s="354"/>
      <c r="IT42" s="352" t="str">
        <f t="shared" ref="IT42" ca="1" si="257">IFERROR(IT29*IT9,"")</f>
        <v/>
      </c>
      <c r="IU42" s="353"/>
      <c r="IV42" s="353"/>
      <c r="IW42" s="353"/>
      <c r="IX42" s="353"/>
      <c r="IY42" s="353"/>
      <c r="IZ42" s="353"/>
      <c r="JA42" s="353"/>
      <c r="JB42" s="353"/>
      <c r="JC42" s="353"/>
      <c r="JD42" s="353"/>
      <c r="JE42" s="354"/>
      <c r="JF42" s="352" t="str">
        <f t="shared" ref="JF42" ca="1" si="258">IFERROR(JF29*JF9,"")</f>
        <v/>
      </c>
      <c r="JG42" s="353"/>
      <c r="JH42" s="353"/>
      <c r="JI42" s="353"/>
      <c r="JJ42" s="353"/>
      <c r="JK42" s="353"/>
      <c r="JL42" s="353"/>
      <c r="JM42" s="353"/>
      <c r="JN42" s="353"/>
      <c r="JO42" s="353"/>
      <c r="JP42" s="353"/>
      <c r="JQ42" s="354"/>
      <c r="JR42" s="352" t="str">
        <f t="shared" ref="JR42" ca="1" si="259">IFERROR(JR29*JR9,"")</f>
        <v/>
      </c>
      <c r="JS42" s="353"/>
      <c r="JT42" s="353"/>
      <c r="JU42" s="353"/>
      <c r="JV42" s="353"/>
      <c r="JW42" s="353"/>
      <c r="JX42" s="353"/>
      <c r="JY42" s="353"/>
      <c r="JZ42" s="353"/>
      <c r="KA42" s="353"/>
      <c r="KB42" s="353"/>
      <c r="KC42" s="354"/>
      <c r="KD42" s="352" t="str">
        <f t="shared" ref="KD42" ca="1" si="260">IFERROR(KD29*KD9,"")</f>
        <v/>
      </c>
      <c r="KE42" s="353"/>
      <c r="KF42" s="353"/>
      <c r="KG42" s="353"/>
      <c r="KH42" s="353"/>
      <c r="KI42" s="353"/>
      <c r="KJ42" s="353"/>
      <c r="KK42" s="353"/>
      <c r="KL42" s="353"/>
      <c r="KM42" s="353"/>
      <c r="KN42" s="353"/>
      <c r="KO42" s="354"/>
      <c r="KP42" s="352" t="str">
        <f t="shared" ref="KP42" ca="1" si="261">IFERROR(KP29*KP9,"")</f>
        <v/>
      </c>
      <c r="KQ42" s="353"/>
      <c r="KR42" s="353"/>
      <c r="KS42" s="353"/>
      <c r="KT42" s="353"/>
      <c r="KU42" s="353"/>
      <c r="KV42" s="353"/>
      <c r="KW42" s="353"/>
      <c r="KX42" s="353"/>
      <c r="KY42" s="353"/>
      <c r="KZ42" s="353"/>
      <c r="LA42" s="354"/>
      <c r="LB42" s="352" t="str">
        <f t="shared" ref="LB42" ca="1" si="262">IFERROR(LB29*LB9,"")</f>
        <v/>
      </c>
      <c r="LC42" s="353"/>
      <c r="LD42" s="353"/>
      <c r="LE42" s="353"/>
      <c r="LF42" s="353"/>
      <c r="LG42" s="353"/>
      <c r="LH42" s="353"/>
      <c r="LI42" s="353"/>
      <c r="LJ42" s="353"/>
      <c r="LK42" s="353"/>
      <c r="LL42" s="353"/>
      <c r="LM42" s="354"/>
      <c r="LN42" s="352" t="str">
        <f t="shared" ref="LN42" ca="1" si="263">IFERROR(LN29*LN9,"")</f>
        <v/>
      </c>
      <c r="LO42" s="353"/>
      <c r="LP42" s="353"/>
      <c r="LQ42" s="353"/>
      <c r="LR42" s="353"/>
      <c r="LS42" s="353"/>
      <c r="LT42" s="353"/>
      <c r="LU42" s="353"/>
      <c r="LV42" s="353"/>
      <c r="LW42" s="353"/>
      <c r="LX42" s="353"/>
      <c r="LY42" s="354"/>
      <c r="LZ42" s="352" t="str">
        <f t="shared" ref="LZ42" ca="1" si="264">IFERROR(LZ29*LZ9,"")</f>
        <v/>
      </c>
      <c r="MA42" s="353"/>
      <c r="MB42" s="353"/>
      <c r="MC42" s="353"/>
      <c r="MD42" s="353"/>
      <c r="ME42" s="353"/>
      <c r="MF42" s="353"/>
      <c r="MG42" s="353"/>
      <c r="MH42" s="353"/>
      <c r="MI42" s="353"/>
      <c r="MJ42" s="353"/>
      <c r="MK42" s="354"/>
      <c r="ML42" s="352" t="str">
        <f t="shared" ref="ML42" ca="1" si="265">IFERROR(ML29*ML9,"")</f>
        <v/>
      </c>
      <c r="MM42" s="353"/>
      <c r="MN42" s="353"/>
      <c r="MO42" s="353"/>
      <c r="MP42" s="353"/>
      <c r="MQ42" s="353"/>
      <c r="MR42" s="353"/>
      <c r="MS42" s="353"/>
      <c r="MT42" s="353"/>
      <c r="MU42" s="353"/>
      <c r="MV42" s="353"/>
      <c r="MW42" s="354"/>
      <c r="MX42" s="352" t="str">
        <f t="shared" ref="MX42" ca="1" si="266">IFERROR(MX29*MX9,"")</f>
        <v/>
      </c>
      <c r="MY42" s="353"/>
      <c r="MZ42" s="353"/>
      <c r="NA42" s="353"/>
      <c r="NB42" s="353"/>
      <c r="NC42" s="353"/>
      <c r="ND42" s="353"/>
      <c r="NE42" s="353"/>
      <c r="NF42" s="353"/>
      <c r="NG42" s="353"/>
      <c r="NH42" s="353"/>
      <c r="NI42" s="354"/>
      <c r="NJ42" s="352" t="str">
        <f t="shared" ref="NJ42" ca="1" si="267">IFERROR(NJ29*NJ9,"")</f>
        <v/>
      </c>
      <c r="NK42" s="353"/>
      <c r="NL42" s="353"/>
      <c r="NM42" s="353"/>
      <c r="NN42" s="353"/>
      <c r="NO42" s="353"/>
      <c r="NP42" s="353"/>
      <c r="NQ42" s="353"/>
      <c r="NR42" s="353"/>
      <c r="NS42" s="353"/>
      <c r="NT42" s="353"/>
      <c r="NU42" s="354"/>
      <c r="NV42" s="352" t="str">
        <f t="shared" ref="NV42" ca="1" si="268">IFERROR(NV29*NV9,"")</f>
        <v/>
      </c>
      <c r="NW42" s="353"/>
      <c r="NX42" s="353"/>
      <c r="NY42" s="353"/>
      <c r="NZ42" s="353"/>
      <c r="OA42" s="353"/>
      <c r="OB42" s="353"/>
      <c r="OC42" s="353"/>
      <c r="OD42" s="353"/>
      <c r="OE42" s="353"/>
      <c r="OF42" s="353"/>
      <c r="OG42" s="354"/>
      <c r="OH42" s="352" t="str">
        <f t="shared" ref="OH42" ca="1" si="269">IFERROR(OH29*OH9,"")</f>
        <v/>
      </c>
      <c r="OI42" s="353"/>
      <c r="OJ42" s="353"/>
      <c r="OK42" s="353"/>
      <c r="OL42" s="353"/>
      <c r="OM42" s="353"/>
      <c r="ON42" s="353"/>
      <c r="OO42" s="353"/>
      <c r="OP42" s="353"/>
      <c r="OQ42" s="353"/>
      <c r="OR42" s="353"/>
      <c r="OS42" s="354"/>
      <c r="OT42" s="352" t="str">
        <f t="shared" ref="OT42" ca="1" si="270">IFERROR(OT29*OT9,"")</f>
        <v/>
      </c>
      <c r="OU42" s="353"/>
      <c r="OV42" s="353"/>
      <c r="OW42" s="353"/>
      <c r="OX42" s="353"/>
      <c r="OY42" s="353"/>
      <c r="OZ42" s="353"/>
      <c r="PA42" s="353"/>
      <c r="PB42" s="353"/>
      <c r="PC42" s="353"/>
      <c r="PD42" s="353"/>
      <c r="PE42" s="354"/>
      <c r="PF42" s="352" t="str">
        <f t="shared" ref="PF42" ca="1" si="271">IFERROR(PF29*PF9,"")</f>
        <v/>
      </c>
      <c r="PG42" s="353"/>
      <c r="PH42" s="353"/>
      <c r="PI42" s="353"/>
      <c r="PJ42" s="353"/>
      <c r="PK42" s="353"/>
      <c r="PL42" s="353"/>
      <c r="PM42" s="353"/>
      <c r="PN42" s="353"/>
      <c r="PO42" s="353"/>
      <c r="PP42" s="353"/>
      <c r="PQ42" s="354"/>
      <c r="PR42" s="352" t="str">
        <f t="shared" ref="PR42" ca="1" si="272">IFERROR(PR29*PR9,"")</f>
        <v/>
      </c>
      <c r="PS42" s="353"/>
      <c r="PT42" s="353"/>
      <c r="PU42" s="353"/>
      <c r="PV42" s="353"/>
      <c r="PW42" s="353"/>
      <c r="PX42" s="353"/>
      <c r="PY42" s="353"/>
      <c r="PZ42" s="353"/>
      <c r="QA42" s="353"/>
      <c r="QB42" s="353"/>
      <c r="QC42" s="354"/>
      <c r="QD42" s="352" t="str">
        <f t="shared" ref="QD42" ca="1" si="273">IFERROR(QD29*QD9,"")</f>
        <v/>
      </c>
      <c r="QE42" s="353"/>
      <c r="QF42" s="353"/>
      <c r="QG42" s="353"/>
      <c r="QH42" s="353"/>
      <c r="QI42" s="353"/>
      <c r="QJ42" s="353"/>
      <c r="QK42" s="353"/>
      <c r="QL42" s="353"/>
      <c r="QM42" s="353"/>
      <c r="QN42" s="353"/>
      <c r="QO42" s="354"/>
      <c r="QP42" s="352" t="str">
        <f t="shared" ref="QP42" ca="1" si="274">IFERROR(QP29*QP9,"")</f>
        <v/>
      </c>
      <c r="QQ42" s="353"/>
      <c r="QR42" s="353"/>
      <c r="QS42" s="353"/>
      <c r="QT42" s="353"/>
      <c r="QU42" s="353"/>
      <c r="QV42" s="353"/>
      <c r="QW42" s="353"/>
      <c r="QX42" s="353"/>
      <c r="QY42" s="353"/>
      <c r="QZ42" s="353"/>
      <c r="RA42" s="354"/>
      <c r="RB42" s="352" t="str">
        <f t="shared" ref="RB42" ca="1" si="275">IFERROR(RB29*RB9,"")</f>
        <v/>
      </c>
      <c r="RC42" s="353"/>
      <c r="RD42" s="353"/>
      <c r="RE42" s="353"/>
      <c r="RF42" s="353"/>
      <c r="RG42" s="353"/>
      <c r="RH42" s="353"/>
      <c r="RI42" s="353"/>
      <c r="RJ42" s="353"/>
      <c r="RK42" s="353"/>
      <c r="RL42" s="353"/>
      <c r="RM42" s="398"/>
    </row>
    <row r="43" spans="2:481" ht="18" collapsed="1" thickBot="1">
      <c r="B43" s="440">
        <f ca="1">IFERROR(SUM($B$38:$AW$38)/SUM($B$42:$RM$42)/$B$33*$J$33*B29,"")</f>
        <v>4.8141556571428573E-2</v>
      </c>
      <c r="C43" s="430"/>
      <c r="D43" s="430"/>
      <c r="E43" s="441"/>
      <c r="F43" s="441"/>
      <c r="G43" s="441"/>
      <c r="H43" s="441"/>
      <c r="I43" s="441"/>
      <c r="J43" s="441"/>
      <c r="K43" s="441"/>
      <c r="L43" s="441"/>
      <c r="M43" s="442"/>
      <c r="N43" s="429">
        <f ca="1">IFERROR(SUM($B$38:$AW$38)/SUM($B$42:$RM$42)/$B$33*$J$33*N29,"")</f>
        <v>0.1597424377142857</v>
      </c>
      <c r="O43" s="430"/>
      <c r="P43" s="430"/>
      <c r="Q43" s="430"/>
      <c r="R43" s="430"/>
      <c r="S43" s="430"/>
      <c r="T43" s="430"/>
      <c r="U43" s="430"/>
      <c r="V43" s="430"/>
      <c r="W43" s="430"/>
      <c r="X43" s="430"/>
      <c r="Y43" s="431"/>
      <c r="Z43" s="429" t="str">
        <f ca="1">IFERROR(SUM($B$38:$AW$38)/SUM($B$42:$RM$42)/$B$33*$J$33*Z29,"")</f>
        <v/>
      </c>
      <c r="AA43" s="430"/>
      <c r="AB43" s="430"/>
      <c r="AC43" s="430"/>
      <c r="AD43" s="430"/>
      <c r="AE43" s="430"/>
      <c r="AF43" s="430"/>
      <c r="AG43" s="430"/>
      <c r="AH43" s="430"/>
      <c r="AI43" s="430"/>
      <c r="AJ43" s="430"/>
      <c r="AK43" s="431"/>
      <c r="AL43" s="429" t="str">
        <f ca="1">IFERROR(SUM($B$38:$AW$38)/SUM($B$42:$RM$42)/$B$33*$J$33*AL29,"")</f>
        <v/>
      </c>
      <c r="AM43" s="430"/>
      <c r="AN43" s="430"/>
      <c r="AO43" s="430"/>
      <c r="AP43" s="430"/>
      <c r="AQ43" s="430"/>
      <c r="AR43" s="430"/>
      <c r="AS43" s="430"/>
      <c r="AT43" s="430"/>
      <c r="AU43" s="430"/>
      <c r="AV43" s="430"/>
      <c r="AW43" s="431"/>
      <c r="AX43" s="429" t="str">
        <f ca="1">IFERROR(SUM($B$38:$AW$38)/SUM($B$42:$RM$42)/$B$33*$J$33*AX29,"")</f>
        <v/>
      </c>
      <c r="AY43" s="430"/>
      <c r="AZ43" s="430"/>
      <c r="BA43" s="430"/>
      <c r="BB43" s="430"/>
      <c r="BC43" s="430"/>
      <c r="BD43" s="430"/>
      <c r="BE43" s="430"/>
      <c r="BF43" s="430"/>
      <c r="BG43" s="430"/>
      <c r="BH43" s="430"/>
      <c r="BI43" s="430"/>
      <c r="BJ43" s="429" t="str">
        <f ca="1">IFERROR(SUM($B$38:$AW$38)/SUM($B$42:$RM$42)/$B$33*$J$33*BJ29,"")</f>
        <v/>
      </c>
      <c r="BK43" s="430"/>
      <c r="BL43" s="430"/>
      <c r="BM43" s="430"/>
      <c r="BN43" s="430"/>
      <c r="BO43" s="430"/>
      <c r="BP43" s="430"/>
      <c r="BQ43" s="430"/>
      <c r="BR43" s="430"/>
      <c r="BS43" s="430"/>
      <c r="BT43" s="430"/>
      <c r="BU43" s="431"/>
      <c r="BV43" s="429" t="str">
        <f ca="1">IFERROR(SUM($B$38:$AW$38)/SUM($B$42:$RM$42)/$B$33*$J$33*BV29,"")</f>
        <v/>
      </c>
      <c r="BW43" s="430"/>
      <c r="BX43" s="430"/>
      <c r="BY43" s="430"/>
      <c r="BZ43" s="430"/>
      <c r="CA43" s="430"/>
      <c r="CB43" s="430"/>
      <c r="CC43" s="430"/>
      <c r="CD43" s="430"/>
      <c r="CE43" s="430"/>
      <c r="CF43" s="430"/>
      <c r="CG43" s="431"/>
      <c r="CH43" s="429" t="str">
        <f ca="1">IFERROR(SUM($B$38:$AW$38)/SUM($B$42:$RM$42)/$B$33*$J$33*CH29,"")</f>
        <v/>
      </c>
      <c r="CI43" s="430"/>
      <c r="CJ43" s="430"/>
      <c r="CK43" s="430"/>
      <c r="CL43" s="430"/>
      <c r="CM43" s="430"/>
      <c r="CN43" s="430"/>
      <c r="CO43" s="430"/>
      <c r="CP43" s="430"/>
      <c r="CQ43" s="430"/>
      <c r="CR43" s="430"/>
      <c r="CS43" s="431"/>
      <c r="CT43" s="429" t="str">
        <f ca="1">IFERROR(SUM($B$38:$AW$38)/SUM($B$42:$RM$42)/$B$33*$J$33*CT29,"")</f>
        <v/>
      </c>
      <c r="CU43" s="430"/>
      <c r="CV43" s="430"/>
      <c r="CW43" s="430"/>
      <c r="CX43" s="430"/>
      <c r="CY43" s="430"/>
      <c r="CZ43" s="430"/>
      <c r="DA43" s="430"/>
      <c r="DB43" s="430"/>
      <c r="DC43" s="430"/>
      <c r="DD43" s="430"/>
      <c r="DE43" s="431"/>
      <c r="DF43" s="429" t="str">
        <f ca="1">IFERROR(SUM($B$38:$AW$38)/SUM($B$42:$RM$42)/$B$33*$J$33*DF29,"")</f>
        <v/>
      </c>
      <c r="DG43" s="430"/>
      <c r="DH43" s="430"/>
      <c r="DI43" s="430"/>
      <c r="DJ43" s="430"/>
      <c r="DK43" s="430"/>
      <c r="DL43" s="430"/>
      <c r="DM43" s="430"/>
      <c r="DN43" s="430"/>
      <c r="DO43" s="430"/>
      <c r="DP43" s="430"/>
      <c r="DQ43" s="431"/>
      <c r="DR43" s="429" t="str">
        <f ca="1">IFERROR(SUM($B$38:$AW$38)/SUM($B$42:$RM$42)/$B$33*$J$33*DR29,"")</f>
        <v/>
      </c>
      <c r="DS43" s="430"/>
      <c r="DT43" s="430"/>
      <c r="DU43" s="430"/>
      <c r="DV43" s="430"/>
      <c r="DW43" s="430"/>
      <c r="DX43" s="430"/>
      <c r="DY43" s="430"/>
      <c r="DZ43" s="430"/>
      <c r="EA43" s="430"/>
      <c r="EB43" s="430"/>
      <c r="EC43" s="431"/>
      <c r="ED43" s="429" t="str">
        <f ca="1">IFERROR(SUM($B$38:$AW$38)/SUM($B$42:$RM$42)/$B$33*$J$33*ED29,"")</f>
        <v/>
      </c>
      <c r="EE43" s="430"/>
      <c r="EF43" s="430"/>
      <c r="EG43" s="430"/>
      <c r="EH43" s="430"/>
      <c r="EI43" s="430"/>
      <c r="EJ43" s="430"/>
      <c r="EK43" s="430"/>
      <c r="EL43" s="430"/>
      <c r="EM43" s="430"/>
      <c r="EN43" s="430"/>
      <c r="EO43" s="431"/>
      <c r="EP43" s="429" t="str">
        <f ca="1">IFERROR(SUM($B$38:$AW$38)/SUM($B$42:$RM$42)/$B$33*$J$33*EP29,"")</f>
        <v/>
      </c>
      <c r="EQ43" s="430"/>
      <c r="ER43" s="430"/>
      <c r="ES43" s="430"/>
      <c r="ET43" s="430"/>
      <c r="EU43" s="430"/>
      <c r="EV43" s="430"/>
      <c r="EW43" s="430"/>
      <c r="EX43" s="430"/>
      <c r="EY43" s="430"/>
      <c r="EZ43" s="430"/>
      <c r="FA43" s="431"/>
      <c r="FB43" s="429" t="str">
        <f ca="1">IFERROR(SUM($B$38:$AW$38)/SUM($B$42:$RM$42)/$B$33*$J$33*FB29,"")</f>
        <v/>
      </c>
      <c r="FC43" s="430"/>
      <c r="FD43" s="430"/>
      <c r="FE43" s="430"/>
      <c r="FF43" s="430"/>
      <c r="FG43" s="430"/>
      <c r="FH43" s="430"/>
      <c r="FI43" s="430"/>
      <c r="FJ43" s="430"/>
      <c r="FK43" s="430"/>
      <c r="FL43" s="430"/>
      <c r="FM43" s="431"/>
      <c r="FN43" s="429" t="str">
        <f ca="1">IFERROR(SUM($B$38:$AW$38)/SUM($B$42:$RM$42)/$B$33*$J$33*FN29,"")</f>
        <v/>
      </c>
      <c r="FO43" s="430"/>
      <c r="FP43" s="430"/>
      <c r="FQ43" s="430"/>
      <c r="FR43" s="430"/>
      <c r="FS43" s="430"/>
      <c r="FT43" s="430"/>
      <c r="FU43" s="430"/>
      <c r="FV43" s="430"/>
      <c r="FW43" s="430"/>
      <c r="FX43" s="430"/>
      <c r="FY43" s="431"/>
      <c r="FZ43" s="429" t="str">
        <f ca="1">IFERROR(SUM($B$38:$AW$38)/SUM($B$42:$RM$42)/$B$33*$J$33*FZ29,"")</f>
        <v/>
      </c>
      <c r="GA43" s="430"/>
      <c r="GB43" s="430"/>
      <c r="GC43" s="430"/>
      <c r="GD43" s="430"/>
      <c r="GE43" s="430"/>
      <c r="GF43" s="430"/>
      <c r="GG43" s="430"/>
      <c r="GH43" s="430"/>
      <c r="GI43" s="430"/>
      <c r="GJ43" s="430"/>
      <c r="GK43" s="431"/>
      <c r="GL43" s="429" t="str">
        <f ca="1">IFERROR(SUM($B$38:$AW$38)/SUM($B$42:$RM$42)/$B$33*$J$33*GL29,"")</f>
        <v/>
      </c>
      <c r="GM43" s="430"/>
      <c r="GN43" s="430"/>
      <c r="GO43" s="430"/>
      <c r="GP43" s="430"/>
      <c r="GQ43" s="430"/>
      <c r="GR43" s="430"/>
      <c r="GS43" s="430"/>
      <c r="GT43" s="430"/>
      <c r="GU43" s="430"/>
      <c r="GV43" s="430"/>
      <c r="GW43" s="431"/>
      <c r="GX43" s="429" t="str">
        <f ca="1">IFERROR(SUM($B$38:$AW$38)/SUM($B$42:$RM$42)/$B$33*$J$33*GX29,"")</f>
        <v/>
      </c>
      <c r="GY43" s="430"/>
      <c r="GZ43" s="430"/>
      <c r="HA43" s="430"/>
      <c r="HB43" s="430"/>
      <c r="HC43" s="430"/>
      <c r="HD43" s="430"/>
      <c r="HE43" s="430"/>
      <c r="HF43" s="430"/>
      <c r="HG43" s="430"/>
      <c r="HH43" s="430"/>
      <c r="HI43" s="431"/>
      <c r="HJ43" s="429" t="str">
        <f ca="1">IFERROR(SUM($B$38:$AW$38)/SUM($B$42:$RM$42)/$B$33*$J$33*HJ29,"")</f>
        <v/>
      </c>
      <c r="HK43" s="430"/>
      <c r="HL43" s="430"/>
      <c r="HM43" s="430"/>
      <c r="HN43" s="430"/>
      <c r="HO43" s="430"/>
      <c r="HP43" s="430"/>
      <c r="HQ43" s="430"/>
      <c r="HR43" s="430"/>
      <c r="HS43" s="430"/>
      <c r="HT43" s="430"/>
      <c r="HU43" s="431"/>
      <c r="HV43" s="429" t="str">
        <f ca="1">IFERROR(SUM($B$38:$AW$38)/SUM($B$42:$RM$42)/$B$33*$J$33*HV29,"")</f>
        <v/>
      </c>
      <c r="HW43" s="430"/>
      <c r="HX43" s="430"/>
      <c r="HY43" s="430"/>
      <c r="HZ43" s="430"/>
      <c r="IA43" s="430"/>
      <c r="IB43" s="430"/>
      <c r="IC43" s="430"/>
      <c r="ID43" s="430"/>
      <c r="IE43" s="430"/>
      <c r="IF43" s="430"/>
      <c r="IG43" s="431"/>
      <c r="IH43" s="429" t="str">
        <f ca="1">IFERROR(SUM($B$38:$AW$38)/SUM($B$42:$RM$42)/$B$33*$J$33*IH29,"")</f>
        <v/>
      </c>
      <c r="II43" s="430"/>
      <c r="IJ43" s="430"/>
      <c r="IK43" s="430"/>
      <c r="IL43" s="430"/>
      <c r="IM43" s="430"/>
      <c r="IN43" s="430"/>
      <c r="IO43" s="430"/>
      <c r="IP43" s="430"/>
      <c r="IQ43" s="430"/>
      <c r="IR43" s="430"/>
      <c r="IS43" s="431"/>
      <c r="IT43" s="429" t="str">
        <f ca="1">IFERROR(SUM($B$38:$AW$38)/SUM($B$42:$RM$42)/$B$33*$J$33*IT29,"")</f>
        <v/>
      </c>
      <c r="IU43" s="430"/>
      <c r="IV43" s="430"/>
      <c r="IW43" s="430"/>
      <c r="IX43" s="430"/>
      <c r="IY43" s="430"/>
      <c r="IZ43" s="430"/>
      <c r="JA43" s="430"/>
      <c r="JB43" s="430"/>
      <c r="JC43" s="430"/>
      <c r="JD43" s="430"/>
      <c r="JE43" s="431"/>
      <c r="JF43" s="429" t="str">
        <f ca="1">IFERROR(SUM($B$38:$AW$38)/SUM($B$42:$RM$42)/$B$33*$J$33*JF29,"")</f>
        <v/>
      </c>
      <c r="JG43" s="430"/>
      <c r="JH43" s="430"/>
      <c r="JI43" s="430"/>
      <c r="JJ43" s="430"/>
      <c r="JK43" s="430"/>
      <c r="JL43" s="430"/>
      <c r="JM43" s="430"/>
      <c r="JN43" s="430"/>
      <c r="JO43" s="430"/>
      <c r="JP43" s="430"/>
      <c r="JQ43" s="431"/>
      <c r="JR43" s="429" t="str">
        <f ca="1">IFERROR(SUM($B$38:$AW$38)/SUM($B$42:$RM$42)/$B$33*$J$33*JR29,"")</f>
        <v/>
      </c>
      <c r="JS43" s="430"/>
      <c r="JT43" s="430"/>
      <c r="JU43" s="430"/>
      <c r="JV43" s="430"/>
      <c r="JW43" s="430"/>
      <c r="JX43" s="430"/>
      <c r="JY43" s="430"/>
      <c r="JZ43" s="430"/>
      <c r="KA43" s="430"/>
      <c r="KB43" s="430"/>
      <c r="KC43" s="431"/>
      <c r="KD43" s="429" t="str">
        <f ca="1">IFERROR(SUM($B$38:$AW$38)/SUM($B$42:$RM$42)/$B$33*$J$33*KD29,"")</f>
        <v/>
      </c>
      <c r="KE43" s="430"/>
      <c r="KF43" s="430"/>
      <c r="KG43" s="430"/>
      <c r="KH43" s="430"/>
      <c r="KI43" s="430"/>
      <c r="KJ43" s="430"/>
      <c r="KK43" s="430"/>
      <c r="KL43" s="430"/>
      <c r="KM43" s="430"/>
      <c r="KN43" s="430"/>
      <c r="KO43" s="431"/>
      <c r="KP43" s="429" t="str">
        <f ca="1">IFERROR(SUM($B$38:$AW$38)/SUM($B$42:$RM$42)/$B$33*$J$33*KP29,"")</f>
        <v/>
      </c>
      <c r="KQ43" s="430"/>
      <c r="KR43" s="430"/>
      <c r="KS43" s="430"/>
      <c r="KT43" s="430"/>
      <c r="KU43" s="430"/>
      <c r="KV43" s="430"/>
      <c r="KW43" s="430"/>
      <c r="KX43" s="430"/>
      <c r="KY43" s="430"/>
      <c r="KZ43" s="430"/>
      <c r="LA43" s="431"/>
      <c r="LB43" s="429" t="str">
        <f ca="1">IFERROR(SUM($B$38:$AW$38)/SUM($B$42:$RM$42)/$B$33*$J$33*LB29,"")</f>
        <v/>
      </c>
      <c r="LC43" s="430"/>
      <c r="LD43" s="430"/>
      <c r="LE43" s="430"/>
      <c r="LF43" s="430"/>
      <c r="LG43" s="430"/>
      <c r="LH43" s="430"/>
      <c r="LI43" s="430"/>
      <c r="LJ43" s="430"/>
      <c r="LK43" s="430"/>
      <c r="LL43" s="430"/>
      <c r="LM43" s="431"/>
      <c r="LN43" s="429" t="str">
        <f ca="1">IFERROR(SUM($B$38:$AW$38)/SUM($B$42:$RM$42)/$B$33*$J$33*LN29,"")</f>
        <v/>
      </c>
      <c r="LO43" s="430"/>
      <c r="LP43" s="430"/>
      <c r="LQ43" s="430"/>
      <c r="LR43" s="430"/>
      <c r="LS43" s="430"/>
      <c r="LT43" s="430"/>
      <c r="LU43" s="430"/>
      <c r="LV43" s="430"/>
      <c r="LW43" s="430"/>
      <c r="LX43" s="430"/>
      <c r="LY43" s="431"/>
      <c r="LZ43" s="429" t="str">
        <f ca="1">IFERROR(SUM($B$38:$AW$38)/SUM($B$42:$RM$42)/$B$33*$J$33*LZ29,"")</f>
        <v/>
      </c>
      <c r="MA43" s="430"/>
      <c r="MB43" s="430"/>
      <c r="MC43" s="430"/>
      <c r="MD43" s="430"/>
      <c r="ME43" s="430"/>
      <c r="MF43" s="430"/>
      <c r="MG43" s="430"/>
      <c r="MH43" s="430"/>
      <c r="MI43" s="430"/>
      <c r="MJ43" s="430"/>
      <c r="MK43" s="431"/>
      <c r="ML43" s="429" t="str">
        <f ca="1">IFERROR(SUM($B$38:$AW$38)/SUM($B$42:$RM$42)/$B$33*$J$33*ML29,"")</f>
        <v/>
      </c>
      <c r="MM43" s="430"/>
      <c r="MN43" s="430"/>
      <c r="MO43" s="430"/>
      <c r="MP43" s="430"/>
      <c r="MQ43" s="430"/>
      <c r="MR43" s="430"/>
      <c r="MS43" s="430"/>
      <c r="MT43" s="430"/>
      <c r="MU43" s="430"/>
      <c r="MV43" s="430"/>
      <c r="MW43" s="431"/>
      <c r="MX43" s="429" t="str">
        <f ca="1">IFERROR(SUM($B$38:$AW$38)/SUM($B$42:$RM$42)/$B$33*$J$33*MX29,"")</f>
        <v/>
      </c>
      <c r="MY43" s="430"/>
      <c r="MZ43" s="430"/>
      <c r="NA43" s="430"/>
      <c r="NB43" s="430"/>
      <c r="NC43" s="430"/>
      <c r="ND43" s="430"/>
      <c r="NE43" s="430"/>
      <c r="NF43" s="430"/>
      <c r="NG43" s="430"/>
      <c r="NH43" s="430"/>
      <c r="NI43" s="431"/>
      <c r="NJ43" s="429" t="str">
        <f ca="1">IFERROR(SUM($B$38:$AW$38)/SUM($B$42:$RM$42)/$B$33*$J$33*NJ29,"")</f>
        <v/>
      </c>
      <c r="NK43" s="430"/>
      <c r="NL43" s="430"/>
      <c r="NM43" s="430"/>
      <c r="NN43" s="430"/>
      <c r="NO43" s="430"/>
      <c r="NP43" s="430"/>
      <c r="NQ43" s="430"/>
      <c r="NR43" s="430"/>
      <c r="NS43" s="430"/>
      <c r="NT43" s="430"/>
      <c r="NU43" s="431"/>
      <c r="NV43" s="429" t="str">
        <f ca="1">IFERROR(SUM($B$38:$AW$38)/SUM($B$42:$RM$42)/$B$33*$J$33*NV29,"")</f>
        <v/>
      </c>
      <c r="NW43" s="430"/>
      <c r="NX43" s="430"/>
      <c r="NY43" s="430"/>
      <c r="NZ43" s="430"/>
      <c r="OA43" s="430"/>
      <c r="OB43" s="430"/>
      <c r="OC43" s="430"/>
      <c r="OD43" s="430"/>
      <c r="OE43" s="430"/>
      <c r="OF43" s="430"/>
      <c r="OG43" s="431"/>
      <c r="OH43" s="429" t="str">
        <f ca="1">IFERROR(SUM($B$38:$AW$38)/SUM($B$42:$RM$42)/$B$33*$J$33*OH29,"")</f>
        <v/>
      </c>
      <c r="OI43" s="430"/>
      <c r="OJ43" s="430"/>
      <c r="OK43" s="430"/>
      <c r="OL43" s="430"/>
      <c r="OM43" s="430"/>
      <c r="ON43" s="430"/>
      <c r="OO43" s="430"/>
      <c r="OP43" s="430"/>
      <c r="OQ43" s="430"/>
      <c r="OR43" s="430"/>
      <c r="OS43" s="431"/>
      <c r="OT43" s="429" t="str">
        <f ca="1">IFERROR(SUM($B$38:$AW$38)/SUM($B$42:$RM$42)/$B$33*$J$33*OT29,"")</f>
        <v/>
      </c>
      <c r="OU43" s="430"/>
      <c r="OV43" s="430"/>
      <c r="OW43" s="430"/>
      <c r="OX43" s="430"/>
      <c r="OY43" s="430"/>
      <c r="OZ43" s="430"/>
      <c r="PA43" s="430"/>
      <c r="PB43" s="430"/>
      <c r="PC43" s="430"/>
      <c r="PD43" s="430"/>
      <c r="PE43" s="431"/>
      <c r="PF43" s="429" t="str">
        <f ca="1">IFERROR(SUM($B$38:$AW$38)/SUM($B$42:$RM$42)/$B$33*$J$33*PF29,"")</f>
        <v/>
      </c>
      <c r="PG43" s="430"/>
      <c r="PH43" s="430"/>
      <c r="PI43" s="430"/>
      <c r="PJ43" s="430"/>
      <c r="PK43" s="430"/>
      <c r="PL43" s="430"/>
      <c r="PM43" s="430"/>
      <c r="PN43" s="430"/>
      <c r="PO43" s="430"/>
      <c r="PP43" s="430"/>
      <c r="PQ43" s="431"/>
      <c r="PR43" s="429" t="str">
        <f ca="1">IFERROR(SUM($B$38:$AW$38)/SUM($B$42:$RM$42)/$B$33*$J$33*PR29,"")</f>
        <v/>
      </c>
      <c r="PS43" s="430"/>
      <c r="PT43" s="430"/>
      <c r="PU43" s="430"/>
      <c r="PV43" s="430"/>
      <c r="PW43" s="430"/>
      <c r="PX43" s="430"/>
      <c r="PY43" s="430"/>
      <c r="PZ43" s="430"/>
      <c r="QA43" s="430"/>
      <c r="QB43" s="430"/>
      <c r="QC43" s="431"/>
      <c r="QD43" s="429" t="str">
        <f ca="1">IFERROR(SUM($B$38:$AW$38)/SUM($B$42:$RM$42)/$B$33*$J$33*QD29,"")</f>
        <v/>
      </c>
      <c r="QE43" s="430"/>
      <c r="QF43" s="430"/>
      <c r="QG43" s="430"/>
      <c r="QH43" s="430"/>
      <c r="QI43" s="430"/>
      <c r="QJ43" s="430"/>
      <c r="QK43" s="430"/>
      <c r="QL43" s="430"/>
      <c r="QM43" s="430"/>
      <c r="QN43" s="430"/>
      <c r="QO43" s="431"/>
      <c r="QP43" s="429" t="str">
        <f ca="1">IFERROR(SUM($B$38:$AW$38)/SUM($B$42:$RM$42)/$B$33*$J$33*QP29,"")</f>
        <v/>
      </c>
      <c r="QQ43" s="430"/>
      <c r="QR43" s="430"/>
      <c r="QS43" s="430"/>
      <c r="QT43" s="430"/>
      <c r="QU43" s="430"/>
      <c r="QV43" s="430"/>
      <c r="QW43" s="430"/>
      <c r="QX43" s="430"/>
      <c r="QY43" s="430"/>
      <c r="QZ43" s="430"/>
      <c r="RA43" s="431"/>
      <c r="RB43" s="429" t="str">
        <f ca="1">IFERROR(SUM($B$38:$AW$38)/SUM($B$42:$RM$42)/$B$33*$J$33*RB29,"")</f>
        <v/>
      </c>
      <c r="RC43" s="430"/>
      <c r="RD43" s="430"/>
      <c r="RE43" s="430"/>
      <c r="RF43" s="430"/>
      <c r="RG43" s="430"/>
      <c r="RH43" s="430"/>
      <c r="RI43" s="430"/>
      <c r="RJ43" s="430"/>
      <c r="RK43" s="430"/>
      <c r="RL43" s="430"/>
      <c r="RM43" s="438"/>
    </row>
    <row r="44" spans="2:481" s="212" customFormat="1" ht="5.25" customHeight="1">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c r="BQ44" s="240"/>
      <c r="BR44" s="240"/>
      <c r="BS44" s="240"/>
      <c r="BT44" s="240"/>
      <c r="BU44" s="240"/>
      <c r="BV44" s="240"/>
      <c r="BW44" s="240"/>
      <c r="BX44" s="240"/>
      <c r="BY44" s="240"/>
      <c r="BZ44" s="240"/>
      <c r="CA44" s="240"/>
      <c r="CB44" s="240"/>
      <c r="CC44" s="240"/>
      <c r="CD44" s="240"/>
      <c r="CE44" s="240"/>
      <c r="CF44" s="240"/>
      <c r="CG44" s="240"/>
      <c r="CH44" s="240"/>
      <c r="CI44" s="240"/>
      <c r="CJ44" s="240"/>
      <c r="CK44" s="240"/>
      <c r="CL44" s="240"/>
      <c r="CM44" s="240"/>
      <c r="CN44" s="240"/>
      <c r="CO44" s="240"/>
      <c r="CP44" s="240"/>
      <c r="CQ44" s="240"/>
      <c r="CR44" s="240"/>
      <c r="CS44" s="240"/>
      <c r="CT44" s="240"/>
      <c r="CU44" s="240"/>
      <c r="CV44" s="240"/>
      <c r="CW44" s="240"/>
      <c r="CX44" s="240"/>
      <c r="CY44" s="240"/>
      <c r="CZ44" s="240"/>
      <c r="DA44" s="240"/>
      <c r="DB44" s="240"/>
      <c r="DC44" s="240"/>
      <c r="DD44" s="240"/>
      <c r="DE44" s="240"/>
      <c r="DF44" s="240"/>
      <c r="DG44" s="240"/>
      <c r="DH44" s="240"/>
      <c r="DI44" s="240"/>
      <c r="DJ44" s="240"/>
      <c r="DK44" s="240"/>
      <c r="DL44" s="240"/>
      <c r="DM44" s="240"/>
      <c r="DN44" s="240"/>
      <c r="DO44" s="240"/>
      <c r="DP44" s="240"/>
      <c r="DQ44" s="240"/>
      <c r="DR44" s="240"/>
      <c r="DS44" s="240"/>
      <c r="DT44" s="240"/>
      <c r="DU44" s="240"/>
      <c r="DV44" s="240"/>
      <c r="DW44" s="240"/>
      <c r="DX44" s="240"/>
      <c r="DY44" s="240"/>
      <c r="DZ44" s="240"/>
      <c r="EA44" s="240"/>
      <c r="EB44" s="240"/>
      <c r="EC44" s="240"/>
      <c r="ED44" s="240"/>
      <c r="EE44" s="240"/>
      <c r="EF44" s="240"/>
      <c r="EG44" s="240"/>
      <c r="EH44" s="240"/>
      <c r="EI44" s="240"/>
      <c r="EJ44" s="240"/>
      <c r="EK44" s="240"/>
      <c r="EL44" s="240"/>
      <c r="EM44" s="240"/>
      <c r="EN44" s="240"/>
      <c r="EO44" s="240"/>
      <c r="EP44" s="240"/>
      <c r="EQ44" s="240"/>
      <c r="ER44" s="240"/>
      <c r="ES44" s="240"/>
      <c r="ET44" s="240"/>
      <c r="EU44" s="240"/>
      <c r="EV44" s="240"/>
      <c r="EW44" s="240"/>
      <c r="EX44" s="240"/>
      <c r="EY44" s="240"/>
      <c r="EZ44" s="240"/>
      <c r="FA44" s="240"/>
      <c r="FB44" s="240"/>
      <c r="FC44" s="240"/>
      <c r="FD44" s="240"/>
      <c r="FE44" s="240"/>
      <c r="FF44" s="240"/>
      <c r="FG44" s="240"/>
      <c r="FH44" s="240"/>
      <c r="FI44" s="240"/>
      <c r="FJ44" s="240"/>
      <c r="FK44" s="240"/>
      <c r="FL44" s="240"/>
      <c r="FM44" s="240"/>
      <c r="FN44" s="240"/>
      <c r="FO44" s="240"/>
      <c r="FP44" s="240"/>
      <c r="FQ44" s="240"/>
      <c r="FR44" s="240"/>
      <c r="FS44" s="240"/>
      <c r="FT44" s="240"/>
      <c r="FU44" s="240"/>
      <c r="FV44" s="240"/>
      <c r="FW44" s="240"/>
      <c r="FX44" s="240"/>
      <c r="FY44" s="240"/>
      <c r="FZ44" s="240"/>
      <c r="GA44" s="240"/>
      <c r="GB44" s="240"/>
      <c r="GC44" s="240"/>
      <c r="GD44" s="240"/>
      <c r="GE44" s="240"/>
      <c r="GF44" s="240"/>
      <c r="GG44" s="240"/>
      <c r="GH44" s="240"/>
      <c r="GI44" s="240"/>
      <c r="GJ44" s="240"/>
      <c r="GK44" s="240"/>
      <c r="GL44" s="240"/>
      <c r="GM44" s="240"/>
      <c r="GN44" s="240"/>
      <c r="GO44" s="240"/>
      <c r="GP44" s="240"/>
      <c r="GQ44" s="240"/>
      <c r="GR44" s="240"/>
      <c r="GS44" s="240"/>
      <c r="GT44" s="240"/>
      <c r="GU44" s="240"/>
      <c r="GV44" s="240"/>
      <c r="GW44" s="240"/>
      <c r="GX44" s="240"/>
      <c r="GY44" s="240"/>
      <c r="GZ44" s="240"/>
      <c r="HA44" s="240"/>
      <c r="HB44" s="240"/>
      <c r="HC44" s="240"/>
      <c r="HD44" s="240"/>
      <c r="HE44" s="240"/>
      <c r="HF44" s="240"/>
      <c r="HG44" s="240"/>
      <c r="HH44" s="240"/>
      <c r="HI44" s="240"/>
      <c r="HJ44" s="240"/>
      <c r="HK44" s="240"/>
      <c r="HL44" s="240"/>
      <c r="HM44" s="240"/>
      <c r="HN44" s="240"/>
      <c r="HO44" s="240"/>
      <c r="HP44" s="240"/>
      <c r="HQ44" s="240"/>
      <c r="HR44" s="240"/>
      <c r="HS44" s="240"/>
      <c r="HT44" s="240"/>
      <c r="HU44" s="240"/>
      <c r="HV44" s="240"/>
      <c r="HW44" s="240"/>
      <c r="HX44" s="240"/>
      <c r="HY44" s="240"/>
      <c r="HZ44" s="240"/>
      <c r="IA44" s="240"/>
      <c r="IB44" s="240"/>
      <c r="IC44" s="240"/>
      <c r="ID44" s="240"/>
      <c r="IE44" s="240"/>
      <c r="IF44" s="240"/>
      <c r="IG44" s="240"/>
      <c r="IH44" s="240"/>
      <c r="II44" s="240"/>
      <c r="IJ44" s="240"/>
      <c r="IK44" s="240"/>
      <c r="IL44" s="240"/>
      <c r="IM44" s="240"/>
      <c r="IN44" s="240"/>
      <c r="IO44" s="240"/>
      <c r="IP44" s="240"/>
      <c r="IQ44" s="240"/>
      <c r="IR44" s="240"/>
      <c r="IS44" s="240"/>
      <c r="IT44" s="240"/>
      <c r="IU44" s="240"/>
      <c r="IV44" s="240"/>
      <c r="IW44" s="240"/>
      <c r="IX44" s="240"/>
      <c r="IY44" s="240"/>
      <c r="IZ44" s="240"/>
      <c r="JA44" s="240"/>
      <c r="JB44" s="240"/>
      <c r="JC44" s="240"/>
      <c r="JD44" s="240"/>
      <c r="JE44" s="240"/>
      <c r="JF44" s="240"/>
      <c r="JG44" s="240"/>
      <c r="JH44" s="240"/>
      <c r="JI44" s="240"/>
      <c r="JJ44" s="240"/>
      <c r="JK44" s="240"/>
      <c r="JL44" s="240"/>
      <c r="JM44" s="240"/>
      <c r="JN44" s="240"/>
      <c r="JO44" s="240"/>
      <c r="JP44" s="240"/>
      <c r="JQ44" s="240"/>
      <c r="JR44" s="240"/>
      <c r="JS44" s="240"/>
      <c r="JT44" s="240"/>
      <c r="JU44" s="240"/>
      <c r="JV44" s="240"/>
      <c r="JW44" s="240"/>
      <c r="JX44" s="240"/>
      <c r="JY44" s="240"/>
      <c r="JZ44" s="240"/>
      <c r="KA44" s="240"/>
      <c r="KB44" s="240"/>
      <c r="KC44" s="240"/>
      <c r="KD44" s="240"/>
      <c r="KE44" s="240"/>
      <c r="KF44" s="240"/>
      <c r="KG44" s="240"/>
      <c r="KH44" s="240"/>
      <c r="KI44" s="240"/>
      <c r="KJ44" s="240"/>
      <c r="KK44" s="240"/>
      <c r="KL44" s="240"/>
      <c r="KM44" s="240"/>
      <c r="KN44" s="240"/>
      <c r="KO44" s="240"/>
      <c r="KP44" s="240"/>
      <c r="KQ44" s="240"/>
      <c r="KR44" s="240"/>
      <c r="KS44" s="240"/>
      <c r="KT44" s="240"/>
      <c r="KU44" s="240"/>
      <c r="KV44" s="240"/>
      <c r="KW44" s="240"/>
      <c r="KX44" s="240"/>
      <c r="KY44" s="240"/>
      <c r="KZ44" s="240"/>
      <c r="LA44" s="240"/>
      <c r="LB44" s="240"/>
      <c r="LC44" s="240"/>
      <c r="LD44" s="240"/>
      <c r="LE44" s="240"/>
      <c r="LF44" s="240"/>
      <c r="LG44" s="240"/>
      <c r="LH44" s="240"/>
      <c r="LI44" s="240"/>
      <c r="LJ44" s="240"/>
      <c r="LK44" s="240"/>
      <c r="LL44" s="240"/>
      <c r="LM44" s="240"/>
      <c r="LN44" s="240"/>
      <c r="LO44" s="240"/>
      <c r="LP44" s="240"/>
      <c r="LQ44" s="240"/>
      <c r="LR44" s="240"/>
      <c r="LS44" s="240"/>
      <c r="LT44" s="240"/>
      <c r="LU44" s="240"/>
      <c r="LV44" s="240"/>
      <c r="LW44" s="240"/>
      <c r="LX44" s="240"/>
      <c r="LY44" s="240"/>
      <c r="LZ44" s="240"/>
      <c r="MA44" s="240"/>
      <c r="MB44" s="240"/>
      <c r="MC44" s="240"/>
      <c r="MD44" s="240"/>
      <c r="ME44" s="240"/>
      <c r="MF44" s="240"/>
      <c r="MG44" s="240"/>
      <c r="MH44" s="240"/>
      <c r="MI44" s="240"/>
      <c r="MJ44" s="240"/>
      <c r="MK44" s="240"/>
      <c r="ML44" s="240"/>
      <c r="MM44" s="240"/>
      <c r="MN44" s="240"/>
      <c r="MO44" s="240"/>
      <c r="MP44" s="240"/>
      <c r="MQ44" s="240"/>
      <c r="MR44" s="240"/>
      <c r="MS44" s="240"/>
      <c r="MT44" s="240"/>
      <c r="MU44" s="240"/>
      <c r="MV44" s="240"/>
      <c r="MW44" s="240"/>
      <c r="MX44" s="240"/>
      <c r="MY44" s="240"/>
      <c r="MZ44" s="240"/>
      <c r="NA44" s="240"/>
      <c r="NB44" s="240"/>
      <c r="NC44" s="240"/>
      <c r="ND44" s="240"/>
      <c r="NE44" s="240"/>
      <c r="NF44" s="240"/>
      <c r="NG44" s="240"/>
      <c r="NH44" s="240"/>
      <c r="NI44" s="240"/>
      <c r="NJ44" s="240"/>
      <c r="NK44" s="240"/>
      <c r="NL44" s="240"/>
      <c r="NM44" s="240"/>
      <c r="NN44" s="240"/>
      <c r="NO44" s="240"/>
      <c r="NP44" s="240"/>
      <c r="NQ44" s="240"/>
      <c r="NR44" s="240"/>
      <c r="NS44" s="240"/>
      <c r="NT44" s="240"/>
      <c r="NU44" s="240"/>
      <c r="NV44" s="240"/>
      <c r="NW44" s="240"/>
      <c r="NX44" s="240"/>
      <c r="NY44" s="240"/>
      <c r="NZ44" s="240"/>
      <c r="OA44" s="240"/>
      <c r="OB44" s="240"/>
      <c r="OC44" s="240"/>
      <c r="OD44" s="240"/>
      <c r="OE44" s="240"/>
      <c r="OF44" s="240"/>
      <c r="OG44" s="240"/>
      <c r="OH44" s="240"/>
      <c r="OI44" s="240"/>
      <c r="OJ44" s="240"/>
      <c r="OK44" s="240"/>
      <c r="OL44" s="240"/>
      <c r="OM44" s="240"/>
      <c r="ON44" s="240"/>
      <c r="OO44" s="240"/>
      <c r="OP44" s="240"/>
      <c r="OQ44" s="240"/>
      <c r="OR44" s="240"/>
      <c r="OS44" s="240"/>
      <c r="OT44" s="240"/>
      <c r="OU44" s="240"/>
      <c r="OV44" s="240"/>
      <c r="OW44" s="240"/>
      <c r="OX44" s="240"/>
      <c r="OY44" s="240"/>
      <c r="OZ44" s="240"/>
      <c r="PA44" s="240"/>
      <c r="PB44" s="240"/>
      <c r="PC44" s="240"/>
      <c r="PD44" s="240"/>
      <c r="PE44" s="240"/>
      <c r="PF44" s="240"/>
      <c r="PG44" s="240"/>
      <c r="PH44" s="240"/>
      <c r="PI44" s="240"/>
      <c r="PJ44" s="240"/>
      <c r="PK44" s="240"/>
      <c r="PL44" s="240"/>
      <c r="PM44" s="240"/>
      <c r="PN44" s="240"/>
      <c r="PO44" s="240"/>
      <c r="PP44" s="240"/>
      <c r="PQ44" s="240"/>
      <c r="PR44" s="240"/>
      <c r="PS44" s="240"/>
      <c r="PT44" s="240"/>
      <c r="PU44" s="240"/>
      <c r="PV44" s="240"/>
      <c r="PW44" s="240"/>
      <c r="PX44" s="240"/>
      <c r="PY44" s="240"/>
      <c r="PZ44" s="240"/>
      <c r="QA44" s="240"/>
      <c r="QB44" s="240"/>
      <c r="QC44" s="240"/>
      <c r="QD44" s="240"/>
      <c r="QE44" s="240"/>
      <c r="QF44" s="240"/>
      <c r="QG44" s="240"/>
      <c r="QH44" s="240"/>
      <c r="QI44" s="240"/>
      <c r="QJ44" s="240"/>
      <c r="QK44" s="240"/>
      <c r="QL44" s="240"/>
      <c r="QM44" s="240"/>
      <c r="QN44" s="240"/>
      <c r="QO44" s="240"/>
      <c r="QP44" s="240"/>
      <c r="QQ44" s="240"/>
      <c r="QR44" s="240"/>
      <c r="QS44" s="240"/>
      <c r="QT44" s="240"/>
      <c r="QU44" s="240"/>
      <c r="QV44" s="240"/>
      <c r="QW44" s="240"/>
      <c r="QX44" s="240"/>
      <c r="QY44" s="240"/>
      <c r="QZ44" s="240"/>
      <c r="RA44" s="240"/>
      <c r="RB44" s="240"/>
      <c r="RC44" s="240"/>
      <c r="RD44" s="240"/>
      <c r="RE44" s="240"/>
      <c r="RF44" s="240"/>
      <c r="RG44" s="240"/>
      <c r="RH44" s="240"/>
      <c r="RI44" s="240"/>
      <c r="RJ44" s="240"/>
      <c r="RK44" s="240"/>
      <c r="RL44" s="240"/>
      <c r="RM44" s="240"/>
    </row>
    <row r="45" spans="2:481" ht="16.5" hidden="1" customHeight="1" outlineLevel="1">
      <c r="B45" s="241"/>
      <c r="C45" s="241"/>
      <c r="D45" s="241"/>
      <c r="E45" s="241"/>
      <c r="F45" s="241"/>
      <c r="G45" s="241"/>
      <c r="H45" s="241"/>
      <c r="I45" s="241"/>
      <c r="J45" s="241"/>
      <c r="K45" s="241"/>
      <c r="L45" s="241"/>
      <c r="M45" s="241"/>
      <c r="N45" s="241"/>
      <c r="O45" s="241"/>
      <c r="P45" s="241"/>
      <c r="Q45" s="241"/>
      <c r="R45" s="241"/>
      <c r="S45" s="241"/>
      <c r="T45" s="241"/>
      <c r="U45" s="241"/>
      <c r="V45" s="241"/>
      <c r="W45" s="241"/>
      <c r="X45" s="241"/>
      <c r="Y45" s="241"/>
      <c r="Z45" s="241"/>
      <c r="AA45" s="241"/>
      <c r="AB45" s="241"/>
      <c r="AC45" s="241"/>
      <c r="AD45" s="241"/>
      <c r="AE45" s="241"/>
      <c r="AF45" s="241"/>
      <c r="AG45" s="241"/>
      <c r="AH45" s="241"/>
      <c r="AI45" s="241"/>
      <c r="AJ45" s="241"/>
      <c r="AK45" s="241"/>
      <c r="AL45" s="241"/>
      <c r="AM45" s="241"/>
      <c r="AN45" s="241"/>
      <c r="AO45" s="241"/>
      <c r="AP45" s="241"/>
      <c r="AQ45" s="241"/>
      <c r="AR45" s="241"/>
      <c r="AS45" s="241"/>
      <c r="AT45" s="241"/>
      <c r="AU45" s="241"/>
      <c r="AV45" s="241"/>
      <c r="AW45" s="241"/>
      <c r="AX45" s="241"/>
      <c r="AY45" s="241"/>
      <c r="AZ45" s="241"/>
      <c r="BA45" s="241"/>
      <c r="BB45" s="241"/>
      <c r="BC45" s="241"/>
      <c r="BD45" s="241"/>
      <c r="BE45" s="241"/>
      <c r="BF45" s="241"/>
      <c r="BG45" s="241"/>
      <c r="BH45" s="241"/>
      <c r="BI45" s="241"/>
      <c r="BJ45" s="241"/>
      <c r="BK45" s="241"/>
      <c r="BL45" s="241"/>
      <c r="BM45" s="241"/>
      <c r="BN45" s="241"/>
      <c r="BO45" s="241"/>
      <c r="BP45" s="241"/>
      <c r="BQ45" s="241"/>
      <c r="BR45" s="241"/>
      <c r="BS45" s="241"/>
      <c r="BT45" s="241"/>
      <c r="BU45" s="241"/>
      <c r="BV45" s="241"/>
      <c r="BW45" s="241"/>
      <c r="BX45" s="241"/>
      <c r="BY45" s="241"/>
      <c r="BZ45" s="241"/>
      <c r="CA45" s="241"/>
      <c r="CB45" s="241"/>
      <c r="CC45" s="241"/>
      <c r="CD45" s="241"/>
      <c r="CE45" s="241"/>
      <c r="CF45" s="241"/>
      <c r="CG45" s="241"/>
      <c r="CH45" s="241"/>
      <c r="CI45" s="241"/>
      <c r="CJ45" s="241"/>
      <c r="CK45" s="241"/>
      <c r="CL45" s="241"/>
      <c r="CM45" s="241"/>
      <c r="CN45" s="241"/>
      <c r="CO45" s="241"/>
      <c r="CP45" s="241"/>
      <c r="CQ45" s="241"/>
      <c r="CR45" s="241"/>
      <c r="CS45" s="241"/>
      <c r="CT45" s="241"/>
      <c r="CU45" s="241"/>
      <c r="CV45" s="241"/>
      <c r="CW45" s="241"/>
      <c r="CX45" s="241"/>
      <c r="CY45" s="241"/>
      <c r="CZ45" s="241"/>
      <c r="DA45" s="241"/>
      <c r="DB45" s="241"/>
      <c r="DC45" s="241"/>
      <c r="DD45" s="241"/>
      <c r="DE45" s="241"/>
      <c r="DF45" s="241"/>
      <c r="DG45" s="241"/>
      <c r="DH45" s="241"/>
      <c r="DI45" s="241"/>
      <c r="DJ45" s="241"/>
      <c r="DK45" s="241"/>
      <c r="DL45" s="241"/>
      <c r="DM45" s="241"/>
      <c r="DN45" s="241"/>
      <c r="DO45" s="241"/>
      <c r="DP45" s="241"/>
      <c r="DQ45" s="241"/>
      <c r="DR45" s="241"/>
      <c r="DS45" s="241"/>
      <c r="DT45" s="241"/>
      <c r="DU45" s="241"/>
      <c r="DV45" s="241"/>
      <c r="DW45" s="241"/>
      <c r="DX45" s="241"/>
      <c r="DY45" s="241"/>
      <c r="DZ45" s="241"/>
      <c r="EA45" s="241"/>
      <c r="EB45" s="241"/>
      <c r="EC45" s="241"/>
      <c r="ED45" s="241"/>
      <c r="EE45" s="241"/>
      <c r="EF45" s="241"/>
      <c r="EG45" s="241"/>
      <c r="EH45" s="241"/>
      <c r="EI45" s="241"/>
      <c r="EJ45" s="241"/>
      <c r="EK45" s="241"/>
      <c r="EL45" s="241"/>
      <c r="EM45" s="241"/>
      <c r="EN45" s="241"/>
      <c r="EO45" s="241"/>
      <c r="EP45" s="241"/>
      <c r="EQ45" s="241"/>
      <c r="ER45" s="241"/>
      <c r="ES45" s="241"/>
      <c r="ET45" s="241"/>
      <c r="EU45" s="241"/>
      <c r="EV45" s="241"/>
      <c r="EW45" s="241"/>
      <c r="EX45" s="241"/>
      <c r="EY45" s="241"/>
      <c r="EZ45" s="241"/>
      <c r="FA45" s="241"/>
      <c r="FB45" s="241"/>
      <c r="FC45" s="241"/>
      <c r="FD45" s="241"/>
      <c r="FE45" s="241"/>
      <c r="FF45" s="241"/>
      <c r="FG45" s="241"/>
      <c r="FH45" s="241"/>
      <c r="FI45" s="241"/>
      <c r="FJ45" s="241"/>
      <c r="FK45" s="241"/>
      <c r="FL45" s="241"/>
      <c r="FM45" s="241"/>
      <c r="FN45" s="241"/>
      <c r="FO45" s="241"/>
      <c r="FP45" s="241"/>
      <c r="FQ45" s="241"/>
      <c r="FR45" s="241"/>
      <c r="FS45" s="241"/>
      <c r="FT45" s="241"/>
      <c r="FU45" s="241"/>
      <c r="FV45" s="241"/>
      <c r="FW45" s="241"/>
      <c r="FX45" s="241"/>
      <c r="FY45" s="241"/>
      <c r="FZ45" s="241"/>
      <c r="GA45" s="241"/>
      <c r="GB45" s="241"/>
      <c r="GC45" s="241"/>
      <c r="GD45" s="241"/>
      <c r="GE45" s="241"/>
      <c r="GF45" s="241"/>
      <c r="GG45" s="241"/>
      <c r="GH45" s="241"/>
      <c r="GI45" s="241"/>
      <c r="GJ45" s="241"/>
      <c r="GK45" s="241"/>
      <c r="GL45" s="241"/>
      <c r="GM45" s="241"/>
      <c r="GN45" s="241"/>
      <c r="GO45" s="241"/>
      <c r="GP45" s="241"/>
      <c r="GQ45" s="241"/>
      <c r="GR45" s="241"/>
      <c r="GS45" s="241"/>
      <c r="GT45" s="241"/>
      <c r="GU45" s="241"/>
      <c r="GV45" s="241"/>
      <c r="GW45" s="241"/>
      <c r="GX45" s="241"/>
      <c r="GY45" s="241"/>
      <c r="GZ45" s="241"/>
      <c r="HA45" s="241"/>
      <c r="HB45" s="241"/>
      <c r="HC45" s="241"/>
      <c r="HD45" s="241"/>
      <c r="HE45" s="241"/>
      <c r="HF45" s="241"/>
      <c r="HG45" s="241"/>
      <c r="HH45" s="241"/>
      <c r="HI45" s="241"/>
      <c r="HJ45" s="241"/>
      <c r="HK45" s="241"/>
      <c r="HL45" s="241"/>
      <c r="HM45" s="241"/>
      <c r="HN45" s="241"/>
      <c r="HO45" s="241"/>
      <c r="HP45" s="241"/>
      <c r="HQ45" s="241"/>
      <c r="HR45" s="241"/>
      <c r="HS45" s="241"/>
      <c r="HT45" s="241"/>
      <c r="HU45" s="241"/>
      <c r="HV45" s="241"/>
      <c r="HW45" s="241"/>
      <c r="HX45" s="241"/>
      <c r="HY45" s="241"/>
      <c r="HZ45" s="241"/>
      <c r="IA45" s="241"/>
      <c r="IB45" s="241"/>
      <c r="IC45" s="241"/>
      <c r="ID45" s="241"/>
      <c r="IE45" s="241"/>
      <c r="IF45" s="241"/>
      <c r="IG45" s="241"/>
      <c r="IH45" s="241"/>
      <c r="II45" s="241"/>
      <c r="IJ45" s="241"/>
      <c r="IK45" s="241"/>
      <c r="IL45" s="241"/>
      <c r="IM45" s="241"/>
      <c r="IN45" s="241"/>
      <c r="IO45" s="241"/>
      <c r="IP45" s="241"/>
      <c r="IQ45" s="241"/>
      <c r="IR45" s="241"/>
      <c r="IS45" s="241"/>
      <c r="IT45" s="241"/>
      <c r="IU45" s="241"/>
      <c r="IV45" s="241"/>
      <c r="IW45" s="241"/>
      <c r="IX45" s="241"/>
      <c r="IY45" s="241"/>
      <c r="IZ45" s="241"/>
      <c r="JA45" s="241"/>
      <c r="JB45" s="241"/>
      <c r="JC45" s="241"/>
      <c r="JD45" s="241"/>
      <c r="JE45" s="241"/>
      <c r="JF45" s="241"/>
      <c r="JG45" s="241"/>
      <c r="JH45" s="241"/>
      <c r="JI45" s="241"/>
      <c r="JJ45" s="241"/>
      <c r="JK45" s="241"/>
      <c r="JL45" s="241"/>
      <c r="JM45" s="241"/>
      <c r="JN45" s="241"/>
      <c r="JO45" s="241"/>
      <c r="JP45" s="241"/>
      <c r="JQ45" s="241"/>
      <c r="JR45" s="241"/>
      <c r="JS45" s="241"/>
      <c r="JT45" s="241"/>
      <c r="JU45" s="241"/>
      <c r="JV45" s="241"/>
      <c r="JW45" s="241"/>
      <c r="JX45" s="241"/>
      <c r="JY45" s="241"/>
      <c r="JZ45" s="241"/>
      <c r="KA45" s="241"/>
      <c r="KB45" s="241"/>
      <c r="KC45" s="241"/>
      <c r="KD45" s="241"/>
      <c r="KE45" s="241"/>
      <c r="KF45" s="241"/>
      <c r="KG45" s="241"/>
      <c r="KH45" s="241"/>
      <c r="KI45" s="241"/>
      <c r="KJ45" s="241"/>
      <c r="KK45" s="241"/>
      <c r="KL45" s="241"/>
      <c r="KM45" s="241"/>
      <c r="KN45" s="241"/>
      <c r="KO45" s="241"/>
      <c r="KP45" s="241"/>
      <c r="KQ45" s="241"/>
      <c r="KR45" s="241"/>
      <c r="KS45" s="241"/>
      <c r="KT45" s="241"/>
      <c r="KU45" s="241"/>
      <c r="KV45" s="241"/>
      <c r="KW45" s="241"/>
      <c r="KX45" s="241"/>
      <c r="KY45" s="241"/>
      <c r="KZ45" s="241"/>
      <c r="LA45" s="241"/>
      <c r="LB45" s="241"/>
      <c r="LC45" s="241"/>
      <c r="LD45" s="241"/>
      <c r="LE45" s="241"/>
      <c r="LF45" s="241"/>
      <c r="LG45" s="241"/>
      <c r="LH45" s="241"/>
      <c r="LI45" s="241"/>
      <c r="LJ45" s="241"/>
      <c r="LK45" s="241"/>
      <c r="LL45" s="241"/>
      <c r="LM45" s="241"/>
      <c r="LN45" s="241"/>
      <c r="LO45" s="241"/>
      <c r="LP45" s="241"/>
      <c r="LQ45" s="241"/>
      <c r="LR45" s="241"/>
      <c r="LS45" s="241"/>
      <c r="LT45" s="241"/>
      <c r="LU45" s="241"/>
      <c r="LV45" s="241"/>
      <c r="LW45" s="241"/>
      <c r="LX45" s="241"/>
      <c r="LY45" s="241"/>
      <c r="LZ45" s="241"/>
      <c r="MA45" s="241"/>
      <c r="MB45" s="241"/>
      <c r="MC45" s="241"/>
      <c r="MD45" s="241"/>
      <c r="ME45" s="241"/>
      <c r="MF45" s="241"/>
      <c r="MG45" s="241"/>
      <c r="MH45" s="241"/>
      <c r="MI45" s="241"/>
      <c r="MJ45" s="241"/>
      <c r="MK45" s="241"/>
      <c r="ML45" s="241"/>
      <c r="MM45" s="241"/>
      <c r="MN45" s="241"/>
      <c r="MO45" s="241"/>
      <c r="MP45" s="241"/>
      <c r="MQ45" s="241"/>
      <c r="MR45" s="241"/>
      <c r="MS45" s="241"/>
      <c r="MT45" s="241"/>
      <c r="MU45" s="241"/>
      <c r="MV45" s="241"/>
      <c r="MW45" s="241"/>
      <c r="MX45" s="241"/>
      <c r="MY45" s="241"/>
      <c r="MZ45" s="241"/>
      <c r="NA45" s="241"/>
      <c r="NB45" s="241"/>
      <c r="NC45" s="241"/>
      <c r="ND45" s="241"/>
      <c r="NE45" s="241"/>
      <c r="NF45" s="241"/>
      <c r="NG45" s="241"/>
      <c r="NH45" s="241"/>
      <c r="NI45" s="241"/>
      <c r="NJ45" s="241"/>
      <c r="NK45" s="241"/>
      <c r="NL45" s="241"/>
      <c r="NM45" s="241"/>
      <c r="NN45" s="241"/>
      <c r="NO45" s="241"/>
      <c r="NP45" s="241"/>
      <c r="NQ45" s="241"/>
      <c r="NR45" s="241"/>
      <c r="NS45" s="241"/>
      <c r="NT45" s="241"/>
      <c r="NU45" s="241"/>
      <c r="NV45" s="241"/>
      <c r="NW45" s="241"/>
      <c r="NX45" s="241"/>
      <c r="NY45" s="241"/>
      <c r="NZ45" s="241"/>
      <c r="OA45" s="241"/>
      <c r="OB45" s="241"/>
      <c r="OC45" s="241"/>
      <c r="OD45" s="241"/>
      <c r="OE45" s="241"/>
      <c r="OF45" s="241"/>
      <c r="OG45" s="241"/>
      <c r="OH45" s="241"/>
      <c r="OI45" s="241"/>
      <c r="OJ45" s="241"/>
      <c r="OK45" s="241"/>
      <c r="OL45" s="241"/>
      <c r="OM45" s="241"/>
      <c r="ON45" s="241"/>
      <c r="OO45" s="241"/>
      <c r="OP45" s="241"/>
      <c r="OQ45" s="241"/>
      <c r="OR45" s="241"/>
      <c r="OS45" s="241"/>
      <c r="OT45" s="241"/>
      <c r="OU45" s="241"/>
      <c r="OV45" s="241"/>
      <c r="OW45" s="241"/>
      <c r="OX45" s="241"/>
      <c r="OY45" s="241"/>
      <c r="OZ45" s="241"/>
      <c r="PA45" s="241"/>
      <c r="PB45" s="241"/>
      <c r="PC45" s="241"/>
      <c r="PD45" s="241"/>
      <c r="PE45" s="241"/>
      <c r="PF45" s="241"/>
      <c r="PG45" s="241"/>
      <c r="PH45" s="241"/>
      <c r="PI45" s="241"/>
      <c r="PJ45" s="241"/>
      <c r="PK45" s="241"/>
      <c r="PL45" s="241"/>
      <c r="PM45" s="241"/>
      <c r="PN45" s="241"/>
      <c r="PO45" s="241"/>
      <c r="PP45" s="241"/>
      <c r="PQ45" s="241"/>
      <c r="PR45" s="241"/>
      <c r="PS45" s="241"/>
      <c r="PT45" s="241"/>
      <c r="PU45" s="241"/>
      <c r="PV45" s="241"/>
      <c r="PW45" s="241"/>
      <c r="PX45" s="241"/>
      <c r="PY45" s="241"/>
      <c r="PZ45" s="241"/>
      <c r="QA45" s="241"/>
      <c r="QB45" s="241"/>
      <c r="QC45" s="241"/>
      <c r="QD45" s="241"/>
      <c r="QE45" s="241"/>
      <c r="QF45" s="241"/>
      <c r="QG45" s="241"/>
      <c r="QH45" s="241"/>
      <c r="QI45" s="241"/>
      <c r="QJ45" s="241"/>
      <c r="QK45" s="241"/>
      <c r="QL45" s="241"/>
      <c r="QM45" s="241"/>
      <c r="QN45" s="241"/>
      <c r="QO45" s="241"/>
      <c r="QP45" s="241"/>
      <c r="QQ45" s="241"/>
      <c r="QR45" s="241"/>
      <c r="QS45" s="241"/>
      <c r="QT45" s="241"/>
      <c r="QU45" s="241"/>
      <c r="QV45" s="241"/>
      <c r="QW45" s="241"/>
      <c r="QX45" s="241"/>
      <c r="QY45" s="241"/>
      <c r="QZ45" s="241"/>
      <c r="RA45" s="241"/>
      <c r="RB45" s="241"/>
      <c r="RC45" s="241"/>
      <c r="RD45" s="241"/>
      <c r="RE45" s="241"/>
      <c r="RF45" s="241"/>
      <c r="RG45" s="241"/>
      <c r="RH45" s="241"/>
      <c r="RI45" s="241"/>
      <c r="RJ45" s="241"/>
      <c r="RK45" s="241"/>
      <c r="RL45" s="241"/>
      <c r="RM45" s="241"/>
    </row>
    <row r="46" spans="2:481" s="212" customFormat="1" ht="5.25" hidden="1" customHeight="1" outlineLevel="1" thickBot="1">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c r="BQ46" s="240"/>
      <c r="BR46" s="240"/>
      <c r="BS46" s="240"/>
      <c r="BT46" s="240"/>
      <c r="BU46" s="240"/>
      <c r="BV46" s="240"/>
      <c r="BW46" s="240"/>
      <c r="BX46" s="240"/>
      <c r="BY46" s="240"/>
      <c r="BZ46" s="240"/>
      <c r="CA46" s="240"/>
      <c r="CB46" s="240"/>
      <c r="CC46" s="240"/>
      <c r="CD46" s="240"/>
      <c r="CE46" s="240"/>
      <c r="CF46" s="240"/>
      <c r="CG46" s="240"/>
      <c r="CH46" s="240"/>
      <c r="CI46" s="240"/>
      <c r="CJ46" s="240"/>
      <c r="CK46" s="240"/>
      <c r="CL46" s="240"/>
      <c r="CM46" s="240"/>
      <c r="CN46" s="240"/>
      <c r="CO46" s="240"/>
      <c r="CP46" s="240"/>
      <c r="CQ46" s="240"/>
      <c r="CR46" s="240"/>
      <c r="CS46" s="240"/>
      <c r="CT46" s="240"/>
      <c r="CU46" s="240"/>
      <c r="CV46" s="240"/>
      <c r="CW46" s="240"/>
      <c r="CX46" s="240"/>
      <c r="CY46" s="240"/>
      <c r="CZ46" s="240"/>
      <c r="DA46" s="240"/>
      <c r="DB46" s="240"/>
      <c r="DC46" s="240"/>
      <c r="DD46" s="240"/>
      <c r="DE46" s="240"/>
      <c r="DF46" s="240"/>
      <c r="DG46" s="240"/>
      <c r="DH46" s="240"/>
      <c r="DI46" s="240"/>
      <c r="DJ46" s="240"/>
      <c r="DK46" s="240"/>
      <c r="DL46" s="240"/>
      <c r="DM46" s="240"/>
      <c r="DN46" s="240"/>
      <c r="DO46" s="240"/>
      <c r="DP46" s="240"/>
      <c r="DQ46" s="240"/>
      <c r="DR46" s="240"/>
      <c r="DS46" s="240"/>
      <c r="DT46" s="240"/>
      <c r="DU46" s="240"/>
      <c r="DV46" s="240"/>
      <c r="DW46" s="240"/>
      <c r="DX46" s="240"/>
      <c r="DY46" s="240"/>
      <c r="DZ46" s="240"/>
      <c r="EA46" s="240"/>
      <c r="EB46" s="240"/>
      <c r="EC46" s="240"/>
      <c r="ED46" s="240"/>
      <c r="EE46" s="240"/>
      <c r="EF46" s="240"/>
      <c r="EG46" s="240"/>
      <c r="EH46" s="240"/>
      <c r="EI46" s="240"/>
      <c r="EJ46" s="240"/>
      <c r="EK46" s="240"/>
      <c r="EL46" s="240"/>
      <c r="EM46" s="240"/>
      <c r="EN46" s="240"/>
      <c r="EO46" s="240"/>
      <c r="EP46" s="240"/>
      <c r="EQ46" s="240"/>
      <c r="ER46" s="240"/>
      <c r="ES46" s="240"/>
      <c r="ET46" s="240"/>
      <c r="EU46" s="240"/>
      <c r="EV46" s="240"/>
      <c r="EW46" s="240"/>
      <c r="EX46" s="240"/>
      <c r="EY46" s="240"/>
      <c r="EZ46" s="240"/>
      <c r="FA46" s="240"/>
      <c r="FB46" s="240"/>
      <c r="FC46" s="240"/>
      <c r="FD46" s="240"/>
      <c r="FE46" s="240"/>
      <c r="FF46" s="240"/>
      <c r="FG46" s="240"/>
      <c r="FH46" s="240"/>
      <c r="FI46" s="240"/>
      <c r="FJ46" s="240"/>
      <c r="FK46" s="240"/>
      <c r="FL46" s="240"/>
      <c r="FM46" s="240"/>
      <c r="FN46" s="240"/>
      <c r="FO46" s="240"/>
      <c r="FP46" s="240"/>
      <c r="FQ46" s="240"/>
      <c r="FR46" s="240"/>
      <c r="FS46" s="240"/>
      <c r="FT46" s="240"/>
      <c r="FU46" s="240"/>
      <c r="FV46" s="240"/>
      <c r="FW46" s="240"/>
      <c r="FX46" s="240"/>
      <c r="FY46" s="240"/>
      <c r="FZ46" s="240"/>
      <c r="GA46" s="240"/>
      <c r="GB46" s="240"/>
      <c r="GC46" s="240"/>
      <c r="GD46" s="240"/>
      <c r="GE46" s="240"/>
      <c r="GF46" s="240"/>
      <c r="GG46" s="240"/>
      <c r="GH46" s="240"/>
      <c r="GI46" s="240"/>
      <c r="GJ46" s="240"/>
      <c r="GK46" s="240"/>
      <c r="GL46" s="240"/>
      <c r="GM46" s="240"/>
      <c r="GN46" s="240"/>
      <c r="GO46" s="240"/>
      <c r="GP46" s="240"/>
      <c r="GQ46" s="240"/>
      <c r="GR46" s="240"/>
      <c r="GS46" s="240"/>
      <c r="GT46" s="240"/>
      <c r="GU46" s="240"/>
      <c r="GV46" s="240"/>
      <c r="GW46" s="240"/>
      <c r="GX46" s="240"/>
      <c r="GY46" s="240"/>
      <c r="GZ46" s="240"/>
      <c r="HA46" s="240"/>
      <c r="HB46" s="240"/>
      <c r="HC46" s="240"/>
      <c r="HD46" s="240"/>
      <c r="HE46" s="240"/>
      <c r="HF46" s="240"/>
      <c r="HG46" s="240"/>
      <c r="HH46" s="240"/>
      <c r="HI46" s="240"/>
      <c r="HJ46" s="240"/>
      <c r="HK46" s="240"/>
      <c r="HL46" s="240"/>
      <c r="HM46" s="240"/>
      <c r="HN46" s="240"/>
      <c r="HO46" s="240"/>
      <c r="HP46" s="240"/>
      <c r="HQ46" s="240"/>
      <c r="HR46" s="240"/>
      <c r="HS46" s="240"/>
      <c r="HT46" s="240"/>
      <c r="HU46" s="240"/>
      <c r="HV46" s="240"/>
      <c r="HW46" s="240"/>
      <c r="HX46" s="240"/>
      <c r="HY46" s="240"/>
      <c r="HZ46" s="240"/>
      <c r="IA46" s="240"/>
      <c r="IB46" s="240"/>
      <c r="IC46" s="240"/>
      <c r="ID46" s="240"/>
      <c r="IE46" s="240"/>
      <c r="IF46" s="240"/>
      <c r="IG46" s="240"/>
      <c r="IH46" s="240"/>
      <c r="II46" s="240"/>
      <c r="IJ46" s="240"/>
      <c r="IK46" s="240"/>
      <c r="IL46" s="240"/>
      <c r="IM46" s="240"/>
      <c r="IN46" s="240"/>
      <c r="IO46" s="240"/>
      <c r="IP46" s="240"/>
      <c r="IQ46" s="240"/>
      <c r="IR46" s="240"/>
      <c r="IS46" s="240"/>
      <c r="IT46" s="240"/>
      <c r="IU46" s="240"/>
      <c r="IV46" s="240"/>
      <c r="IW46" s="240"/>
      <c r="IX46" s="240"/>
      <c r="IY46" s="240"/>
      <c r="IZ46" s="240"/>
      <c r="JA46" s="240"/>
      <c r="JB46" s="240"/>
      <c r="JC46" s="240"/>
      <c r="JD46" s="240"/>
      <c r="JE46" s="240"/>
      <c r="JF46" s="240"/>
      <c r="JG46" s="240"/>
      <c r="JH46" s="240"/>
      <c r="JI46" s="240"/>
      <c r="JJ46" s="240"/>
      <c r="JK46" s="240"/>
      <c r="JL46" s="240"/>
      <c r="JM46" s="240"/>
      <c r="JN46" s="240"/>
      <c r="JO46" s="240"/>
      <c r="JP46" s="240"/>
      <c r="JQ46" s="240"/>
      <c r="JR46" s="240"/>
      <c r="JS46" s="240"/>
      <c r="JT46" s="240"/>
      <c r="JU46" s="240"/>
      <c r="JV46" s="240"/>
      <c r="JW46" s="240"/>
      <c r="JX46" s="240"/>
      <c r="JY46" s="240"/>
      <c r="JZ46" s="240"/>
      <c r="KA46" s="240"/>
      <c r="KB46" s="240"/>
      <c r="KC46" s="240"/>
      <c r="KD46" s="240"/>
      <c r="KE46" s="240"/>
      <c r="KF46" s="240"/>
      <c r="KG46" s="240"/>
      <c r="KH46" s="240"/>
      <c r="KI46" s="240"/>
      <c r="KJ46" s="240"/>
      <c r="KK46" s="240"/>
      <c r="KL46" s="240"/>
      <c r="KM46" s="240"/>
      <c r="KN46" s="240"/>
      <c r="KO46" s="240"/>
      <c r="KP46" s="240"/>
      <c r="KQ46" s="240"/>
      <c r="KR46" s="240"/>
      <c r="KS46" s="240"/>
      <c r="KT46" s="240"/>
      <c r="KU46" s="240"/>
      <c r="KV46" s="240"/>
      <c r="KW46" s="240"/>
      <c r="KX46" s="240"/>
      <c r="KY46" s="240"/>
      <c r="KZ46" s="240"/>
      <c r="LA46" s="240"/>
      <c r="LB46" s="240"/>
      <c r="LC46" s="240"/>
      <c r="LD46" s="240"/>
      <c r="LE46" s="240"/>
      <c r="LF46" s="240"/>
      <c r="LG46" s="240"/>
      <c r="LH46" s="240"/>
      <c r="LI46" s="240"/>
      <c r="LJ46" s="240"/>
      <c r="LK46" s="240"/>
      <c r="LL46" s="240"/>
      <c r="LM46" s="240"/>
      <c r="LN46" s="240"/>
      <c r="LO46" s="240"/>
      <c r="LP46" s="240"/>
      <c r="LQ46" s="240"/>
      <c r="LR46" s="240"/>
      <c r="LS46" s="240"/>
      <c r="LT46" s="240"/>
      <c r="LU46" s="240"/>
      <c r="LV46" s="240"/>
      <c r="LW46" s="240"/>
      <c r="LX46" s="240"/>
      <c r="LY46" s="240"/>
      <c r="LZ46" s="240"/>
      <c r="MA46" s="240"/>
      <c r="MB46" s="240"/>
      <c r="MC46" s="240"/>
      <c r="MD46" s="240"/>
      <c r="ME46" s="240"/>
      <c r="MF46" s="240"/>
      <c r="MG46" s="240"/>
      <c r="MH46" s="240"/>
      <c r="MI46" s="240"/>
      <c r="MJ46" s="240"/>
      <c r="MK46" s="240"/>
      <c r="ML46" s="240"/>
      <c r="MM46" s="240"/>
      <c r="MN46" s="240"/>
      <c r="MO46" s="240"/>
      <c r="MP46" s="240"/>
      <c r="MQ46" s="240"/>
      <c r="MR46" s="240"/>
      <c r="MS46" s="240"/>
      <c r="MT46" s="240"/>
      <c r="MU46" s="240"/>
      <c r="MV46" s="240"/>
      <c r="MW46" s="240"/>
      <c r="MX46" s="240"/>
      <c r="MY46" s="240"/>
      <c r="MZ46" s="240"/>
      <c r="NA46" s="240"/>
      <c r="NB46" s="240"/>
      <c r="NC46" s="240"/>
      <c r="ND46" s="240"/>
      <c r="NE46" s="240"/>
      <c r="NF46" s="240"/>
      <c r="NG46" s="240"/>
      <c r="NH46" s="240"/>
      <c r="NI46" s="240"/>
      <c r="NJ46" s="240"/>
      <c r="NK46" s="240"/>
      <c r="NL46" s="240"/>
      <c r="NM46" s="240"/>
      <c r="NN46" s="240"/>
      <c r="NO46" s="240"/>
      <c r="NP46" s="240"/>
      <c r="NQ46" s="240"/>
      <c r="NR46" s="240"/>
      <c r="NS46" s="240"/>
      <c r="NT46" s="240"/>
      <c r="NU46" s="240"/>
      <c r="NV46" s="240"/>
      <c r="NW46" s="240"/>
      <c r="NX46" s="240"/>
      <c r="NY46" s="240"/>
      <c r="NZ46" s="240"/>
      <c r="OA46" s="240"/>
      <c r="OB46" s="240"/>
      <c r="OC46" s="240"/>
      <c r="OD46" s="240"/>
      <c r="OE46" s="240"/>
      <c r="OF46" s="240"/>
      <c r="OG46" s="240"/>
      <c r="OH46" s="240"/>
      <c r="OI46" s="240"/>
      <c r="OJ46" s="240"/>
      <c r="OK46" s="240"/>
      <c r="OL46" s="240"/>
      <c r="OM46" s="240"/>
      <c r="ON46" s="240"/>
      <c r="OO46" s="240"/>
      <c r="OP46" s="240"/>
      <c r="OQ46" s="240"/>
      <c r="OR46" s="240"/>
      <c r="OS46" s="240"/>
      <c r="OT46" s="240"/>
      <c r="OU46" s="240"/>
      <c r="OV46" s="240"/>
      <c r="OW46" s="240"/>
      <c r="OX46" s="240"/>
      <c r="OY46" s="240"/>
      <c r="OZ46" s="240"/>
      <c r="PA46" s="240"/>
      <c r="PB46" s="240"/>
      <c r="PC46" s="240"/>
      <c r="PD46" s="240"/>
      <c r="PE46" s="240"/>
      <c r="PF46" s="240"/>
      <c r="PG46" s="240"/>
      <c r="PH46" s="240"/>
      <c r="PI46" s="240"/>
      <c r="PJ46" s="240"/>
      <c r="PK46" s="240"/>
      <c r="PL46" s="240"/>
      <c r="PM46" s="240"/>
      <c r="PN46" s="240"/>
      <c r="PO46" s="240"/>
      <c r="PP46" s="240"/>
      <c r="PQ46" s="240"/>
      <c r="PR46" s="240"/>
      <c r="PS46" s="240"/>
      <c r="PT46" s="240"/>
      <c r="PU46" s="240"/>
      <c r="PV46" s="240"/>
      <c r="PW46" s="240"/>
      <c r="PX46" s="240"/>
      <c r="PY46" s="240"/>
      <c r="PZ46" s="240"/>
      <c r="QA46" s="240"/>
      <c r="QB46" s="240"/>
      <c r="QC46" s="240"/>
      <c r="QD46" s="240"/>
      <c r="QE46" s="240"/>
      <c r="QF46" s="240"/>
      <c r="QG46" s="240"/>
      <c r="QH46" s="240"/>
      <c r="QI46" s="240"/>
      <c r="QJ46" s="240"/>
      <c r="QK46" s="240"/>
      <c r="QL46" s="240"/>
      <c r="QM46" s="240"/>
      <c r="QN46" s="240"/>
      <c r="QO46" s="240"/>
      <c r="QP46" s="240"/>
      <c r="QQ46" s="240"/>
      <c r="QR46" s="240"/>
      <c r="QS46" s="240"/>
      <c r="QT46" s="240"/>
      <c r="QU46" s="240"/>
      <c r="QV46" s="240"/>
      <c r="QW46" s="240"/>
      <c r="QX46" s="240"/>
      <c r="QY46" s="240"/>
      <c r="QZ46" s="240"/>
      <c r="RA46" s="240"/>
      <c r="RB46" s="240"/>
      <c r="RC46" s="240"/>
      <c r="RD46" s="240"/>
      <c r="RE46" s="240"/>
      <c r="RF46" s="240"/>
      <c r="RG46" s="240"/>
      <c r="RH46" s="240"/>
      <c r="RI46" s="240"/>
      <c r="RJ46" s="240"/>
      <c r="RK46" s="240"/>
      <c r="RL46" s="240"/>
      <c r="RM46" s="240"/>
    </row>
    <row r="47" spans="2:481" ht="18" hidden="1" customHeight="1" outlineLevel="1" thickBot="1">
      <c r="B47" s="392"/>
      <c r="C47" s="393"/>
      <c r="D47" s="393"/>
      <c r="E47" s="509"/>
      <c r="F47" s="509"/>
      <c r="G47" s="509"/>
      <c r="H47" s="509"/>
      <c r="I47" s="509"/>
      <c r="J47" s="509"/>
      <c r="K47" s="509"/>
      <c r="L47" s="509"/>
      <c r="M47" s="510"/>
      <c r="N47" s="392"/>
      <c r="O47" s="393"/>
      <c r="P47" s="393"/>
      <c r="Q47" s="393"/>
      <c r="R47" s="393"/>
      <c r="S47" s="393"/>
      <c r="T47" s="393"/>
      <c r="U47" s="393"/>
      <c r="V47" s="393"/>
      <c r="W47" s="393"/>
      <c r="X47" s="393"/>
      <c r="Y47" s="394"/>
      <c r="Z47" s="392"/>
      <c r="AA47" s="393"/>
      <c r="AB47" s="393"/>
      <c r="AC47" s="393"/>
      <c r="AD47" s="393"/>
      <c r="AE47" s="393"/>
      <c r="AF47" s="393"/>
      <c r="AG47" s="393"/>
      <c r="AH47" s="393"/>
      <c r="AI47" s="393"/>
      <c r="AJ47" s="393"/>
      <c r="AK47" s="394"/>
      <c r="AL47" s="392"/>
      <c r="AM47" s="393"/>
      <c r="AN47" s="393"/>
      <c r="AO47" s="393"/>
      <c r="AP47" s="393"/>
      <c r="AQ47" s="393"/>
      <c r="AR47" s="393"/>
      <c r="AS47" s="393"/>
      <c r="AT47" s="393"/>
      <c r="AU47" s="393"/>
      <c r="AV47" s="393"/>
      <c r="AW47" s="394"/>
      <c r="AX47" s="392"/>
      <c r="AY47" s="393"/>
      <c r="AZ47" s="393"/>
      <c r="BA47" s="393"/>
      <c r="BB47" s="393"/>
      <c r="BC47" s="393"/>
      <c r="BD47" s="393"/>
      <c r="BE47" s="393"/>
      <c r="BF47" s="393"/>
      <c r="BG47" s="393"/>
      <c r="BH47" s="393"/>
      <c r="BI47" s="394"/>
      <c r="BJ47" s="392"/>
      <c r="BK47" s="393"/>
      <c r="BL47" s="393"/>
      <c r="BM47" s="393"/>
      <c r="BN47" s="393"/>
      <c r="BO47" s="393"/>
      <c r="BP47" s="393"/>
      <c r="BQ47" s="393"/>
      <c r="BR47" s="393"/>
      <c r="BS47" s="393"/>
      <c r="BT47" s="393"/>
      <c r="BU47" s="394"/>
      <c r="BV47" s="392"/>
      <c r="BW47" s="393"/>
      <c r="BX47" s="393"/>
      <c r="BY47" s="393"/>
      <c r="BZ47" s="393"/>
      <c r="CA47" s="393"/>
      <c r="CB47" s="393"/>
      <c r="CC47" s="393"/>
      <c r="CD47" s="393"/>
      <c r="CE47" s="393"/>
      <c r="CF47" s="393"/>
      <c r="CG47" s="394"/>
      <c r="CH47" s="392"/>
      <c r="CI47" s="393"/>
      <c r="CJ47" s="393"/>
      <c r="CK47" s="393"/>
      <c r="CL47" s="393"/>
      <c r="CM47" s="393"/>
      <c r="CN47" s="393"/>
      <c r="CO47" s="393"/>
      <c r="CP47" s="393"/>
      <c r="CQ47" s="393"/>
      <c r="CR47" s="393"/>
      <c r="CS47" s="394"/>
      <c r="CT47" s="392"/>
      <c r="CU47" s="393"/>
      <c r="CV47" s="393"/>
      <c r="CW47" s="393"/>
      <c r="CX47" s="393"/>
      <c r="CY47" s="393"/>
      <c r="CZ47" s="393"/>
      <c r="DA47" s="393"/>
      <c r="DB47" s="393"/>
      <c r="DC47" s="393"/>
      <c r="DD47" s="393"/>
      <c r="DE47" s="394"/>
      <c r="DF47" s="392"/>
      <c r="DG47" s="393"/>
      <c r="DH47" s="393"/>
      <c r="DI47" s="393"/>
      <c r="DJ47" s="393"/>
      <c r="DK47" s="393"/>
      <c r="DL47" s="393"/>
      <c r="DM47" s="393"/>
      <c r="DN47" s="393"/>
      <c r="DO47" s="393"/>
      <c r="DP47" s="393"/>
      <c r="DQ47" s="394"/>
      <c r="DR47" s="392"/>
      <c r="DS47" s="393"/>
      <c r="DT47" s="393"/>
      <c r="DU47" s="393"/>
      <c r="DV47" s="393"/>
      <c r="DW47" s="393"/>
      <c r="DX47" s="393"/>
      <c r="DY47" s="393"/>
      <c r="DZ47" s="393"/>
      <c r="EA47" s="393"/>
      <c r="EB47" s="393"/>
      <c r="EC47" s="394"/>
      <c r="ED47" s="392"/>
      <c r="EE47" s="393"/>
      <c r="EF47" s="393"/>
      <c r="EG47" s="393"/>
      <c r="EH47" s="393"/>
      <c r="EI47" s="393"/>
      <c r="EJ47" s="393"/>
      <c r="EK47" s="393"/>
      <c r="EL47" s="393"/>
      <c r="EM47" s="393"/>
      <c r="EN47" s="393"/>
      <c r="EO47" s="394"/>
      <c r="EP47" s="392"/>
      <c r="EQ47" s="393"/>
      <c r="ER47" s="393"/>
      <c r="ES47" s="393"/>
      <c r="ET47" s="393"/>
      <c r="EU47" s="393"/>
      <c r="EV47" s="393"/>
      <c r="EW47" s="393"/>
      <c r="EX47" s="393"/>
      <c r="EY47" s="393"/>
      <c r="EZ47" s="393"/>
      <c r="FA47" s="394"/>
      <c r="FB47" s="392"/>
      <c r="FC47" s="393"/>
      <c r="FD47" s="393"/>
      <c r="FE47" s="393"/>
      <c r="FF47" s="393"/>
      <c r="FG47" s="393"/>
      <c r="FH47" s="393"/>
      <c r="FI47" s="393"/>
      <c r="FJ47" s="393"/>
      <c r="FK47" s="393"/>
      <c r="FL47" s="393"/>
      <c r="FM47" s="394"/>
      <c r="FN47" s="392"/>
      <c r="FO47" s="393"/>
      <c r="FP47" s="393"/>
      <c r="FQ47" s="393"/>
      <c r="FR47" s="393"/>
      <c r="FS47" s="393"/>
      <c r="FT47" s="393"/>
      <c r="FU47" s="393"/>
      <c r="FV47" s="393"/>
      <c r="FW47" s="393"/>
      <c r="FX47" s="393"/>
      <c r="FY47" s="394"/>
      <c r="FZ47" s="392"/>
      <c r="GA47" s="393"/>
      <c r="GB47" s="393"/>
      <c r="GC47" s="393"/>
      <c r="GD47" s="393"/>
      <c r="GE47" s="393"/>
      <c r="GF47" s="393"/>
      <c r="GG47" s="393"/>
      <c r="GH47" s="393"/>
      <c r="GI47" s="393"/>
      <c r="GJ47" s="393"/>
      <c r="GK47" s="394"/>
      <c r="GL47" s="392"/>
      <c r="GM47" s="393"/>
      <c r="GN47" s="393"/>
      <c r="GO47" s="393"/>
      <c r="GP47" s="393"/>
      <c r="GQ47" s="393"/>
      <c r="GR47" s="393"/>
      <c r="GS47" s="393"/>
      <c r="GT47" s="393"/>
      <c r="GU47" s="393"/>
      <c r="GV47" s="393"/>
      <c r="GW47" s="394"/>
      <c r="GX47" s="392"/>
      <c r="GY47" s="393"/>
      <c r="GZ47" s="393"/>
      <c r="HA47" s="393"/>
      <c r="HB47" s="393"/>
      <c r="HC47" s="393"/>
      <c r="HD47" s="393"/>
      <c r="HE47" s="393"/>
      <c r="HF47" s="393"/>
      <c r="HG47" s="393"/>
      <c r="HH47" s="393"/>
      <c r="HI47" s="394"/>
      <c r="HJ47" s="392"/>
      <c r="HK47" s="393"/>
      <c r="HL47" s="393"/>
      <c r="HM47" s="393"/>
      <c r="HN47" s="393"/>
      <c r="HO47" s="393"/>
      <c r="HP47" s="393"/>
      <c r="HQ47" s="393"/>
      <c r="HR47" s="393"/>
      <c r="HS47" s="393"/>
      <c r="HT47" s="393"/>
      <c r="HU47" s="394"/>
      <c r="HV47" s="392"/>
      <c r="HW47" s="393"/>
      <c r="HX47" s="393"/>
      <c r="HY47" s="393"/>
      <c r="HZ47" s="393"/>
      <c r="IA47" s="393"/>
      <c r="IB47" s="393"/>
      <c r="IC47" s="393"/>
      <c r="ID47" s="393"/>
      <c r="IE47" s="393"/>
      <c r="IF47" s="393"/>
      <c r="IG47" s="394"/>
      <c r="IH47" s="392"/>
      <c r="II47" s="393"/>
      <c r="IJ47" s="393"/>
      <c r="IK47" s="393"/>
      <c r="IL47" s="393"/>
      <c r="IM47" s="393"/>
      <c r="IN47" s="393"/>
      <c r="IO47" s="393"/>
      <c r="IP47" s="393"/>
      <c r="IQ47" s="393"/>
      <c r="IR47" s="393"/>
      <c r="IS47" s="394"/>
      <c r="IT47" s="392"/>
      <c r="IU47" s="393"/>
      <c r="IV47" s="393"/>
      <c r="IW47" s="393"/>
      <c r="IX47" s="393"/>
      <c r="IY47" s="393"/>
      <c r="IZ47" s="393"/>
      <c r="JA47" s="393"/>
      <c r="JB47" s="393"/>
      <c r="JC47" s="393"/>
      <c r="JD47" s="393"/>
      <c r="JE47" s="394"/>
      <c r="JF47" s="392"/>
      <c r="JG47" s="393"/>
      <c r="JH47" s="393"/>
      <c r="JI47" s="393"/>
      <c r="JJ47" s="393"/>
      <c r="JK47" s="393"/>
      <c r="JL47" s="393"/>
      <c r="JM47" s="393"/>
      <c r="JN47" s="393"/>
      <c r="JO47" s="393"/>
      <c r="JP47" s="393"/>
      <c r="JQ47" s="394"/>
      <c r="JR47" s="392"/>
      <c r="JS47" s="393"/>
      <c r="JT47" s="393"/>
      <c r="JU47" s="393"/>
      <c r="JV47" s="393"/>
      <c r="JW47" s="393"/>
      <c r="JX47" s="393"/>
      <c r="JY47" s="393"/>
      <c r="JZ47" s="393"/>
      <c r="KA47" s="393"/>
      <c r="KB47" s="393"/>
      <c r="KC47" s="394"/>
      <c r="KD47" s="392"/>
      <c r="KE47" s="393"/>
      <c r="KF47" s="393"/>
      <c r="KG47" s="393"/>
      <c r="KH47" s="393"/>
      <c r="KI47" s="393"/>
      <c r="KJ47" s="393"/>
      <c r="KK47" s="393"/>
      <c r="KL47" s="393"/>
      <c r="KM47" s="393"/>
      <c r="KN47" s="393"/>
      <c r="KO47" s="394"/>
      <c r="KP47" s="392"/>
      <c r="KQ47" s="393"/>
      <c r="KR47" s="393"/>
      <c r="KS47" s="393"/>
      <c r="KT47" s="393"/>
      <c r="KU47" s="393"/>
      <c r="KV47" s="393"/>
      <c r="KW47" s="393"/>
      <c r="KX47" s="393"/>
      <c r="KY47" s="393"/>
      <c r="KZ47" s="393"/>
      <c r="LA47" s="394"/>
      <c r="LB47" s="392"/>
      <c r="LC47" s="393"/>
      <c r="LD47" s="393"/>
      <c r="LE47" s="393"/>
      <c r="LF47" s="393"/>
      <c r="LG47" s="393"/>
      <c r="LH47" s="393"/>
      <c r="LI47" s="393"/>
      <c r="LJ47" s="393"/>
      <c r="LK47" s="393"/>
      <c r="LL47" s="393"/>
      <c r="LM47" s="394"/>
      <c r="LN47" s="392"/>
      <c r="LO47" s="393"/>
      <c r="LP47" s="393"/>
      <c r="LQ47" s="393"/>
      <c r="LR47" s="393"/>
      <c r="LS47" s="393"/>
      <c r="LT47" s="393"/>
      <c r="LU47" s="393"/>
      <c r="LV47" s="393"/>
      <c r="LW47" s="393"/>
      <c r="LX47" s="393"/>
      <c r="LY47" s="394"/>
      <c r="LZ47" s="392"/>
      <c r="MA47" s="393"/>
      <c r="MB47" s="393"/>
      <c r="MC47" s="393"/>
      <c r="MD47" s="393"/>
      <c r="ME47" s="393"/>
      <c r="MF47" s="393"/>
      <c r="MG47" s="393"/>
      <c r="MH47" s="393"/>
      <c r="MI47" s="393"/>
      <c r="MJ47" s="393"/>
      <c r="MK47" s="394"/>
      <c r="ML47" s="392"/>
      <c r="MM47" s="393"/>
      <c r="MN47" s="393"/>
      <c r="MO47" s="393"/>
      <c r="MP47" s="393"/>
      <c r="MQ47" s="393"/>
      <c r="MR47" s="393"/>
      <c r="MS47" s="393"/>
      <c r="MT47" s="393"/>
      <c r="MU47" s="393"/>
      <c r="MV47" s="393"/>
      <c r="MW47" s="394"/>
      <c r="MX47" s="392"/>
      <c r="MY47" s="393"/>
      <c r="MZ47" s="393"/>
      <c r="NA47" s="393"/>
      <c r="NB47" s="393"/>
      <c r="NC47" s="393"/>
      <c r="ND47" s="393"/>
      <c r="NE47" s="393"/>
      <c r="NF47" s="393"/>
      <c r="NG47" s="393"/>
      <c r="NH47" s="393"/>
      <c r="NI47" s="394"/>
      <c r="NJ47" s="392"/>
      <c r="NK47" s="393"/>
      <c r="NL47" s="393"/>
      <c r="NM47" s="393"/>
      <c r="NN47" s="393"/>
      <c r="NO47" s="393"/>
      <c r="NP47" s="393"/>
      <c r="NQ47" s="393"/>
      <c r="NR47" s="393"/>
      <c r="NS47" s="393"/>
      <c r="NT47" s="393"/>
      <c r="NU47" s="394"/>
      <c r="NV47" s="392"/>
      <c r="NW47" s="393"/>
      <c r="NX47" s="393"/>
      <c r="NY47" s="393"/>
      <c r="NZ47" s="393"/>
      <c r="OA47" s="393"/>
      <c r="OB47" s="393"/>
      <c r="OC47" s="393"/>
      <c r="OD47" s="393"/>
      <c r="OE47" s="393"/>
      <c r="OF47" s="393"/>
      <c r="OG47" s="394"/>
      <c r="OH47" s="392"/>
      <c r="OI47" s="393"/>
      <c r="OJ47" s="393"/>
      <c r="OK47" s="393"/>
      <c r="OL47" s="393"/>
      <c r="OM47" s="393"/>
      <c r="ON47" s="393"/>
      <c r="OO47" s="393"/>
      <c r="OP47" s="393"/>
      <c r="OQ47" s="393"/>
      <c r="OR47" s="393"/>
      <c r="OS47" s="394"/>
      <c r="OT47" s="392"/>
      <c r="OU47" s="393"/>
      <c r="OV47" s="393"/>
      <c r="OW47" s="393"/>
      <c r="OX47" s="393"/>
      <c r="OY47" s="393"/>
      <c r="OZ47" s="393"/>
      <c r="PA47" s="393"/>
      <c r="PB47" s="393"/>
      <c r="PC47" s="393"/>
      <c r="PD47" s="393"/>
      <c r="PE47" s="394"/>
      <c r="PF47" s="392"/>
      <c r="PG47" s="393"/>
      <c r="PH47" s="393"/>
      <c r="PI47" s="393"/>
      <c r="PJ47" s="393"/>
      <c r="PK47" s="393"/>
      <c r="PL47" s="393"/>
      <c r="PM47" s="393"/>
      <c r="PN47" s="393"/>
      <c r="PO47" s="393"/>
      <c r="PP47" s="393"/>
      <c r="PQ47" s="394"/>
      <c r="PR47" s="392"/>
      <c r="PS47" s="393"/>
      <c r="PT47" s="393"/>
      <c r="PU47" s="393"/>
      <c r="PV47" s="393"/>
      <c r="PW47" s="393"/>
      <c r="PX47" s="393"/>
      <c r="PY47" s="393"/>
      <c r="PZ47" s="393"/>
      <c r="QA47" s="393"/>
      <c r="QB47" s="393"/>
      <c r="QC47" s="394"/>
      <c r="QD47" s="392"/>
      <c r="QE47" s="393"/>
      <c r="QF47" s="393"/>
      <c r="QG47" s="393"/>
      <c r="QH47" s="393"/>
      <c r="QI47" s="393"/>
      <c r="QJ47" s="393"/>
      <c r="QK47" s="393"/>
      <c r="QL47" s="393"/>
      <c r="QM47" s="393"/>
      <c r="QN47" s="393"/>
      <c r="QO47" s="394"/>
      <c r="QP47" s="392"/>
      <c r="QQ47" s="393"/>
      <c r="QR47" s="393"/>
      <c r="QS47" s="393"/>
      <c r="QT47" s="393"/>
      <c r="QU47" s="393"/>
      <c r="QV47" s="393"/>
      <c r="QW47" s="393"/>
      <c r="QX47" s="393"/>
      <c r="QY47" s="393"/>
      <c r="QZ47" s="393"/>
      <c r="RA47" s="394"/>
      <c r="RB47" s="392"/>
      <c r="RC47" s="393"/>
      <c r="RD47" s="393"/>
      <c r="RE47" s="393"/>
      <c r="RF47" s="393"/>
      <c r="RG47" s="393"/>
      <c r="RH47" s="393"/>
      <c r="RI47" s="393"/>
      <c r="RJ47" s="393"/>
      <c r="RK47" s="393"/>
      <c r="RL47" s="393"/>
      <c r="RM47" s="394"/>
    </row>
    <row r="48" spans="2:481" s="212" customFormat="1" ht="5.25" hidden="1" customHeight="1" outlineLevel="1">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c r="DM48" s="240"/>
      <c r="DN48" s="240"/>
      <c r="DO48" s="240"/>
      <c r="DP48" s="240"/>
      <c r="DQ48" s="240"/>
      <c r="DR48" s="240"/>
      <c r="DS48" s="240"/>
      <c r="DT48" s="240"/>
      <c r="DU48" s="240"/>
      <c r="DV48" s="240"/>
      <c r="DW48" s="240"/>
      <c r="DX48" s="240"/>
      <c r="DY48" s="240"/>
      <c r="DZ48" s="240"/>
      <c r="EA48" s="240"/>
      <c r="EB48" s="240"/>
      <c r="EC48" s="240"/>
      <c r="ED48" s="240"/>
      <c r="EE48" s="240"/>
      <c r="EF48" s="240"/>
      <c r="EG48" s="240"/>
      <c r="EH48" s="240"/>
      <c r="EI48" s="240"/>
      <c r="EJ48" s="240"/>
      <c r="EK48" s="240"/>
      <c r="EL48" s="240"/>
      <c r="EM48" s="240"/>
      <c r="EN48" s="240"/>
      <c r="EO48" s="240"/>
      <c r="EP48" s="240"/>
      <c r="EQ48" s="240"/>
      <c r="ER48" s="240"/>
      <c r="ES48" s="240"/>
      <c r="ET48" s="240"/>
      <c r="EU48" s="240"/>
      <c r="EV48" s="240"/>
      <c r="EW48" s="240"/>
      <c r="EX48" s="240"/>
      <c r="EY48" s="240"/>
      <c r="EZ48" s="240"/>
      <c r="FA48" s="240"/>
      <c r="FB48" s="240"/>
      <c r="FC48" s="240"/>
      <c r="FD48" s="240"/>
      <c r="FE48" s="240"/>
      <c r="FF48" s="240"/>
      <c r="FG48" s="240"/>
      <c r="FH48" s="240"/>
      <c r="FI48" s="240"/>
      <c r="FJ48" s="240"/>
      <c r="FK48" s="240"/>
      <c r="FL48" s="240"/>
      <c r="FM48" s="240"/>
      <c r="FN48" s="240"/>
      <c r="FO48" s="240"/>
      <c r="FP48" s="240"/>
      <c r="FQ48" s="240"/>
      <c r="FR48" s="240"/>
      <c r="FS48" s="240"/>
      <c r="FT48" s="240"/>
      <c r="FU48" s="240"/>
      <c r="FV48" s="240"/>
      <c r="FW48" s="240"/>
      <c r="FX48" s="240"/>
      <c r="FY48" s="240"/>
      <c r="FZ48" s="240"/>
      <c r="GA48" s="240"/>
      <c r="GB48" s="240"/>
      <c r="GC48" s="240"/>
      <c r="GD48" s="240"/>
      <c r="GE48" s="240"/>
      <c r="GF48" s="240"/>
      <c r="GG48" s="240"/>
      <c r="GH48" s="240"/>
      <c r="GI48" s="240"/>
      <c r="GJ48" s="240"/>
      <c r="GK48" s="240"/>
      <c r="GL48" s="240"/>
      <c r="GM48" s="240"/>
      <c r="GN48" s="240"/>
      <c r="GO48" s="240"/>
      <c r="GP48" s="240"/>
      <c r="GQ48" s="240"/>
      <c r="GR48" s="240"/>
      <c r="GS48" s="240"/>
      <c r="GT48" s="240"/>
      <c r="GU48" s="240"/>
      <c r="GV48" s="240"/>
      <c r="GW48" s="240"/>
      <c r="GX48" s="240"/>
      <c r="GY48" s="240"/>
      <c r="GZ48" s="240"/>
      <c r="HA48" s="240"/>
      <c r="HB48" s="240"/>
      <c r="HC48" s="240"/>
      <c r="HD48" s="240"/>
      <c r="HE48" s="240"/>
      <c r="HF48" s="240"/>
      <c r="HG48" s="240"/>
      <c r="HH48" s="240"/>
      <c r="HI48" s="240"/>
      <c r="HJ48" s="240"/>
      <c r="HK48" s="240"/>
      <c r="HL48" s="240"/>
      <c r="HM48" s="240"/>
      <c r="HN48" s="240"/>
      <c r="HO48" s="240"/>
      <c r="HP48" s="240"/>
      <c r="HQ48" s="240"/>
      <c r="HR48" s="240"/>
      <c r="HS48" s="240"/>
      <c r="HT48" s="240"/>
      <c r="HU48" s="240"/>
      <c r="HV48" s="240"/>
      <c r="HW48" s="240"/>
      <c r="HX48" s="240"/>
      <c r="HY48" s="240"/>
      <c r="HZ48" s="240"/>
      <c r="IA48" s="240"/>
      <c r="IB48" s="240"/>
      <c r="IC48" s="240"/>
      <c r="ID48" s="240"/>
      <c r="IE48" s="240"/>
      <c r="IF48" s="240"/>
      <c r="IG48" s="240"/>
      <c r="IH48" s="240"/>
      <c r="II48" s="240"/>
      <c r="IJ48" s="240"/>
      <c r="IK48" s="240"/>
      <c r="IL48" s="240"/>
      <c r="IM48" s="240"/>
      <c r="IN48" s="240"/>
      <c r="IO48" s="240"/>
      <c r="IP48" s="240"/>
      <c r="IQ48" s="240"/>
      <c r="IR48" s="240"/>
      <c r="IS48" s="240"/>
      <c r="IT48" s="240"/>
      <c r="IU48" s="240"/>
      <c r="IV48" s="240"/>
      <c r="IW48" s="240"/>
      <c r="IX48" s="240"/>
      <c r="IY48" s="240"/>
      <c r="IZ48" s="240"/>
      <c r="JA48" s="240"/>
      <c r="JB48" s="240"/>
      <c r="JC48" s="240"/>
      <c r="JD48" s="240"/>
      <c r="JE48" s="240"/>
      <c r="JF48" s="240"/>
      <c r="JG48" s="240"/>
      <c r="JH48" s="240"/>
      <c r="JI48" s="240"/>
      <c r="JJ48" s="240"/>
      <c r="JK48" s="240"/>
      <c r="JL48" s="240"/>
      <c r="JM48" s="240"/>
      <c r="JN48" s="240"/>
      <c r="JO48" s="240"/>
      <c r="JP48" s="240"/>
      <c r="JQ48" s="240"/>
      <c r="JR48" s="240"/>
      <c r="JS48" s="240"/>
      <c r="JT48" s="240"/>
      <c r="JU48" s="240"/>
      <c r="JV48" s="240"/>
      <c r="JW48" s="240"/>
      <c r="JX48" s="240"/>
      <c r="JY48" s="240"/>
      <c r="JZ48" s="240"/>
      <c r="KA48" s="240"/>
      <c r="KB48" s="240"/>
      <c r="KC48" s="240"/>
      <c r="KD48" s="240"/>
      <c r="KE48" s="240"/>
      <c r="KF48" s="240"/>
      <c r="KG48" s="240"/>
      <c r="KH48" s="240"/>
      <c r="KI48" s="240"/>
      <c r="KJ48" s="240"/>
      <c r="KK48" s="240"/>
      <c r="KL48" s="240"/>
      <c r="KM48" s="240"/>
      <c r="KN48" s="240"/>
      <c r="KO48" s="240"/>
      <c r="KP48" s="240"/>
      <c r="KQ48" s="240"/>
      <c r="KR48" s="240"/>
      <c r="KS48" s="240"/>
      <c r="KT48" s="240"/>
      <c r="KU48" s="240"/>
      <c r="KV48" s="240"/>
      <c r="KW48" s="240"/>
      <c r="KX48" s="240"/>
      <c r="KY48" s="240"/>
      <c r="KZ48" s="240"/>
      <c r="LA48" s="240"/>
      <c r="LB48" s="240"/>
      <c r="LC48" s="240"/>
      <c r="LD48" s="240"/>
      <c r="LE48" s="240"/>
      <c r="LF48" s="240"/>
      <c r="LG48" s="240"/>
      <c r="LH48" s="240"/>
      <c r="LI48" s="240"/>
      <c r="LJ48" s="240"/>
      <c r="LK48" s="240"/>
      <c r="LL48" s="240"/>
      <c r="LM48" s="240"/>
      <c r="LN48" s="240"/>
      <c r="LO48" s="240"/>
      <c r="LP48" s="240"/>
      <c r="LQ48" s="240"/>
      <c r="LR48" s="240"/>
      <c r="LS48" s="240"/>
      <c r="LT48" s="240"/>
      <c r="LU48" s="240"/>
      <c r="LV48" s="240"/>
      <c r="LW48" s="240"/>
      <c r="LX48" s="240"/>
      <c r="LY48" s="240"/>
      <c r="LZ48" s="240"/>
      <c r="MA48" s="240"/>
      <c r="MB48" s="240"/>
      <c r="MC48" s="240"/>
      <c r="MD48" s="240"/>
      <c r="ME48" s="240"/>
      <c r="MF48" s="240"/>
      <c r="MG48" s="240"/>
      <c r="MH48" s="240"/>
      <c r="MI48" s="240"/>
      <c r="MJ48" s="240"/>
      <c r="MK48" s="240"/>
      <c r="ML48" s="240"/>
      <c r="MM48" s="240"/>
      <c r="MN48" s="240"/>
      <c r="MO48" s="240"/>
      <c r="MP48" s="240"/>
      <c r="MQ48" s="240"/>
      <c r="MR48" s="240"/>
      <c r="MS48" s="240"/>
      <c r="MT48" s="240"/>
      <c r="MU48" s="240"/>
      <c r="MV48" s="240"/>
      <c r="MW48" s="240"/>
      <c r="MX48" s="240"/>
      <c r="MY48" s="240"/>
      <c r="MZ48" s="240"/>
      <c r="NA48" s="240"/>
      <c r="NB48" s="240"/>
      <c r="NC48" s="240"/>
      <c r="ND48" s="240"/>
      <c r="NE48" s="240"/>
      <c r="NF48" s="240"/>
      <c r="NG48" s="240"/>
      <c r="NH48" s="240"/>
      <c r="NI48" s="240"/>
      <c r="NJ48" s="240"/>
      <c r="NK48" s="240"/>
      <c r="NL48" s="240"/>
      <c r="NM48" s="240"/>
      <c r="NN48" s="240"/>
      <c r="NO48" s="240"/>
      <c r="NP48" s="240"/>
      <c r="NQ48" s="240"/>
      <c r="NR48" s="240"/>
      <c r="NS48" s="240"/>
      <c r="NT48" s="240"/>
      <c r="NU48" s="240"/>
      <c r="NV48" s="240"/>
      <c r="NW48" s="240"/>
      <c r="NX48" s="240"/>
      <c r="NY48" s="240"/>
      <c r="NZ48" s="240"/>
      <c r="OA48" s="240"/>
      <c r="OB48" s="240"/>
      <c r="OC48" s="240"/>
      <c r="OD48" s="240"/>
      <c r="OE48" s="240"/>
      <c r="OF48" s="240"/>
      <c r="OG48" s="240"/>
      <c r="OH48" s="240"/>
      <c r="OI48" s="240"/>
      <c r="OJ48" s="240"/>
      <c r="OK48" s="240"/>
      <c r="OL48" s="240"/>
      <c r="OM48" s="240"/>
      <c r="ON48" s="240"/>
      <c r="OO48" s="240"/>
      <c r="OP48" s="240"/>
      <c r="OQ48" s="240"/>
      <c r="OR48" s="240"/>
      <c r="OS48" s="240"/>
      <c r="OT48" s="240"/>
      <c r="OU48" s="240"/>
      <c r="OV48" s="240"/>
      <c r="OW48" s="240"/>
      <c r="OX48" s="240"/>
      <c r="OY48" s="240"/>
      <c r="OZ48" s="240"/>
      <c r="PA48" s="240"/>
      <c r="PB48" s="240"/>
      <c r="PC48" s="240"/>
      <c r="PD48" s="240"/>
      <c r="PE48" s="240"/>
      <c r="PF48" s="240"/>
      <c r="PG48" s="240"/>
      <c r="PH48" s="240"/>
      <c r="PI48" s="240"/>
      <c r="PJ48" s="240"/>
      <c r="PK48" s="240"/>
      <c r="PL48" s="240"/>
      <c r="PM48" s="240"/>
      <c r="PN48" s="240"/>
      <c r="PO48" s="240"/>
      <c r="PP48" s="240"/>
      <c r="PQ48" s="240"/>
      <c r="PR48" s="240"/>
      <c r="PS48" s="240"/>
      <c r="PT48" s="240"/>
      <c r="PU48" s="240"/>
      <c r="PV48" s="240"/>
      <c r="PW48" s="240"/>
      <c r="PX48" s="240"/>
      <c r="PY48" s="240"/>
      <c r="PZ48" s="240"/>
      <c r="QA48" s="240"/>
      <c r="QB48" s="240"/>
      <c r="QC48" s="240"/>
      <c r="QD48" s="240"/>
      <c r="QE48" s="240"/>
      <c r="QF48" s="240"/>
      <c r="QG48" s="240"/>
      <c r="QH48" s="240"/>
      <c r="QI48" s="240"/>
      <c r="QJ48" s="240"/>
      <c r="QK48" s="240"/>
      <c r="QL48" s="240"/>
      <c r="QM48" s="240"/>
      <c r="QN48" s="240"/>
      <c r="QO48" s="240"/>
      <c r="QP48" s="240"/>
      <c r="QQ48" s="240"/>
      <c r="QR48" s="240"/>
      <c r="QS48" s="240"/>
      <c r="QT48" s="240"/>
      <c r="QU48" s="240"/>
      <c r="QV48" s="240"/>
      <c r="QW48" s="240"/>
      <c r="QX48" s="240"/>
      <c r="QY48" s="240"/>
      <c r="QZ48" s="240"/>
      <c r="RA48" s="240"/>
      <c r="RB48" s="240"/>
      <c r="RC48" s="240"/>
      <c r="RD48" s="240"/>
      <c r="RE48" s="240"/>
      <c r="RF48" s="240"/>
      <c r="RG48" s="240"/>
      <c r="RH48" s="240"/>
      <c r="RI48" s="240"/>
      <c r="RJ48" s="240"/>
      <c r="RK48" s="240"/>
      <c r="RL48" s="240"/>
      <c r="RM48" s="240"/>
    </row>
    <row r="49" spans="2:481" ht="16.5" hidden="1" customHeight="1" outlineLevel="1">
      <c r="B49" s="426"/>
      <c r="C49" s="427"/>
      <c r="D49" s="427"/>
      <c r="E49" s="427"/>
      <c r="F49" s="427"/>
      <c r="G49" s="427"/>
      <c r="H49" s="427"/>
      <c r="I49" s="427"/>
      <c r="J49" s="427"/>
      <c r="K49" s="427"/>
      <c r="L49" s="427"/>
      <c r="M49" s="428"/>
      <c r="N49" s="426"/>
      <c r="O49" s="427"/>
      <c r="P49" s="427"/>
      <c r="Q49" s="427"/>
      <c r="R49" s="427"/>
      <c r="S49" s="427"/>
      <c r="T49" s="427"/>
      <c r="U49" s="427"/>
      <c r="V49" s="427"/>
      <c r="W49" s="427"/>
      <c r="X49" s="427"/>
      <c r="Y49" s="428"/>
      <c r="Z49" s="426"/>
      <c r="AA49" s="427"/>
      <c r="AB49" s="427"/>
      <c r="AC49" s="427"/>
      <c r="AD49" s="427"/>
      <c r="AE49" s="427"/>
      <c r="AF49" s="427"/>
      <c r="AG49" s="427"/>
      <c r="AH49" s="427"/>
      <c r="AI49" s="427"/>
      <c r="AJ49" s="427"/>
      <c r="AK49" s="428"/>
      <c r="AL49" s="426"/>
      <c r="AM49" s="427"/>
      <c r="AN49" s="427"/>
      <c r="AO49" s="427"/>
      <c r="AP49" s="427"/>
      <c r="AQ49" s="427"/>
      <c r="AR49" s="427"/>
      <c r="AS49" s="427"/>
      <c r="AT49" s="427"/>
      <c r="AU49" s="427"/>
      <c r="AV49" s="427"/>
      <c r="AW49" s="428"/>
      <c r="AX49" s="426"/>
      <c r="AY49" s="427"/>
      <c r="AZ49" s="427"/>
      <c r="BA49" s="427"/>
      <c r="BB49" s="427"/>
      <c r="BC49" s="427"/>
      <c r="BD49" s="427"/>
      <c r="BE49" s="427"/>
      <c r="BF49" s="427"/>
      <c r="BG49" s="427"/>
      <c r="BH49" s="427"/>
      <c r="BI49" s="428"/>
      <c r="BJ49" s="426"/>
      <c r="BK49" s="427"/>
      <c r="BL49" s="427"/>
      <c r="BM49" s="427"/>
      <c r="BN49" s="427"/>
      <c r="BO49" s="427"/>
      <c r="BP49" s="427"/>
      <c r="BQ49" s="427"/>
      <c r="BR49" s="427"/>
      <c r="BS49" s="427"/>
      <c r="BT49" s="427"/>
      <c r="BU49" s="428"/>
      <c r="BV49" s="426"/>
      <c r="BW49" s="427"/>
      <c r="BX49" s="427"/>
      <c r="BY49" s="427"/>
      <c r="BZ49" s="427"/>
      <c r="CA49" s="427"/>
      <c r="CB49" s="427"/>
      <c r="CC49" s="427"/>
      <c r="CD49" s="427"/>
      <c r="CE49" s="427"/>
      <c r="CF49" s="427"/>
      <c r="CG49" s="428"/>
      <c r="CH49" s="426"/>
      <c r="CI49" s="427"/>
      <c r="CJ49" s="427"/>
      <c r="CK49" s="427"/>
      <c r="CL49" s="427"/>
      <c r="CM49" s="427"/>
      <c r="CN49" s="427"/>
      <c r="CO49" s="427"/>
      <c r="CP49" s="427"/>
      <c r="CQ49" s="427"/>
      <c r="CR49" s="427"/>
      <c r="CS49" s="428"/>
      <c r="CT49" s="426"/>
      <c r="CU49" s="427"/>
      <c r="CV49" s="427"/>
      <c r="CW49" s="427"/>
      <c r="CX49" s="427"/>
      <c r="CY49" s="427"/>
      <c r="CZ49" s="427"/>
      <c r="DA49" s="427"/>
      <c r="DB49" s="427"/>
      <c r="DC49" s="427"/>
      <c r="DD49" s="427"/>
      <c r="DE49" s="428"/>
      <c r="DF49" s="426"/>
      <c r="DG49" s="427"/>
      <c r="DH49" s="427"/>
      <c r="DI49" s="427"/>
      <c r="DJ49" s="427"/>
      <c r="DK49" s="427"/>
      <c r="DL49" s="427"/>
      <c r="DM49" s="427"/>
      <c r="DN49" s="427"/>
      <c r="DO49" s="427"/>
      <c r="DP49" s="427"/>
      <c r="DQ49" s="428"/>
      <c r="DR49" s="426"/>
      <c r="DS49" s="427"/>
      <c r="DT49" s="427"/>
      <c r="DU49" s="427"/>
      <c r="DV49" s="427"/>
      <c r="DW49" s="427"/>
      <c r="DX49" s="427"/>
      <c r="DY49" s="427"/>
      <c r="DZ49" s="427"/>
      <c r="EA49" s="427"/>
      <c r="EB49" s="427"/>
      <c r="EC49" s="428"/>
      <c r="ED49" s="426"/>
      <c r="EE49" s="427"/>
      <c r="EF49" s="427"/>
      <c r="EG49" s="427"/>
      <c r="EH49" s="427"/>
      <c r="EI49" s="427"/>
      <c r="EJ49" s="427"/>
      <c r="EK49" s="427"/>
      <c r="EL49" s="427"/>
      <c r="EM49" s="427"/>
      <c r="EN49" s="427"/>
      <c r="EO49" s="428"/>
      <c r="EP49" s="426"/>
      <c r="EQ49" s="427"/>
      <c r="ER49" s="427"/>
      <c r="ES49" s="427"/>
      <c r="ET49" s="427"/>
      <c r="EU49" s="427"/>
      <c r="EV49" s="427"/>
      <c r="EW49" s="427"/>
      <c r="EX49" s="427"/>
      <c r="EY49" s="427"/>
      <c r="EZ49" s="427"/>
      <c r="FA49" s="428"/>
      <c r="FB49" s="426"/>
      <c r="FC49" s="427"/>
      <c r="FD49" s="427"/>
      <c r="FE49" s="427"/>
      <c r="FF49" s="427"/>
      <c r="FG49" s="427"/>
      <c r="FH49" s="427"/>
      <c r="FI49" s="427"/>
      <c r="FJ49" s="427"/>
      <c r="FK49" s="427"/>
      <c r="FL49" s="427"/>
      <c r="FM49" s="428"/>
      <c r="FN49" s="426"/>
      <c r="FO49" s="427"/>
      <c r="FP49" s="427"/>
      <c r="FQ49" s="427"/>
      <c r="FR49" s="427"/>
      <c r="FS49" s="427"/>
      <c r="FT49" s="427"/>
      <c r="FU49" s="427"/>
      <c r="FV49" s="427"/>
      <c r="FW49" s="427"/>
      <c r="FX49" s="427"/>
      <c r="FY49" s="428"/>
      <c r="FZ49" s="426"/>
      <c r="GA49" s="427"/>
      <c r="GB49" s="427"/>
      <c r="GC49" s="427"/>
      <c r="GD49" s="427"/>
      <c r="GE49" s="427"/>
      <c r="GF49" s="427"/>
      <c r="GG49" s="427"/>
      <c r="GH49" s="427"/>
      <c r="GI49" s="427"/>
      <c r="GJ49" s="427"/>
      <c r="GK49" s="428"/>
      <c r="GL49" s="426"/>
      <c r="GM49" s="427"/>
      <c r="GN49" s="427"/>
      <c r="GO49" s="427"/>
      <c r="GP49" s="427"/>
      <c r="GQ49" s="427"/>
      <c r="GR49" s="427"/>
      <c r="GS49" s="427"/>
      <c r="GT49" s="427"/>
      <c r="GU49" s="427"/>
      <c r="GV49" s="427"/>
      <c r="GW49" s="428"/>
      <c r="GX49" s="426"/>
      <c r="GY49" s="427"/>
      <c r="GZ49" s="427"/>
      <c r="HA49" s="427"/>
      <c r="HB49" s="427"/>
      <c r="HC49" s="427"/>
      <c r="HD49" s="427"/>
      <c r="HE49" s="427"/>
      <c r="HF49" s="427"/>
      <c r="HG49" s="427"/>
      <c r="HH49" s="427"/>
      <c r="HI49" s="428"/>
      <c r="HJ49" s="426"/>
      <c r="HK49" s="427"/>
      <c r="HL49" s="427"/>
      <c r="HM49" s="427"/>
      <c r="HN49" s="427"/>
      <c r="HO49" s="427"/>
      <c r="HP49" s="427"/>
      <c r="HQ49" s="427"/>
      <c r="HR49" s="427"/>
      <c r="HS49" s="427"/>
      <c r="HT49" s="427"/>
      <c r="HU49" s="428"/>
      <c r="HV49" s="426"/>
      <c r="HW49" s="427"/>
      <c r="HX49" s="427"/>
      <c r="HY49" s="427"/>
      <c r="HZ49" s="427"/>
      <c r="IA49" s="427"/>
      <c r="IB49" s="427"/>
      <c r="IC49" s="427"/>
      <c r="ID49" s="427"/>
      <c r="IE49" s="427"/>
      <c r="IF49" s="427"/>
      <c r="IG49" s="428"/>
      <c r="IH49" s="426"/>
      <c r="II49" s="427"/>
      <c r="IJ49" s="427"/>
      <c r="IK49" s="427"/>
      <c r="IL49" s="427"/>
      <c r="IM49" s="427"/>
      <c r="IN49" s="427"/>
      <c r="IO49" s="427"/>
      <c r="IP49" s="427"/>
      <c r="IQ49" s="427"/>
      <c r="IR49" s="427"/>
      <c r="IS49" s="428"/>
      <c r="IT49" s="426"/>
      <c r="IU49" s="427"/>
      <c r="IV49" s="427"/>
      <c r="IW49" s="427"/>
      <c r="IX49" s="427"/>
      <c r="IY49" s="427"/>
      <c r="IZ49" s="427"/>
      <c r="JA49" s="427"/>
      <c r="JB49" s="427"/>
      <c r="JC49" s="427"/>
      <c r="JD49" s="427"/>
      <c r="JE49" s="428"/>
      <c r="JF49" s="426"/>
      <c r="JG49" s="427"/>
      <c r="JH49" s="427"/>
      <c r="JI49" s="427"/>
      <c r="JJ49" s="427"/>
      <c r="JK49" s="427"/>
      <c r="JL49" s="427"/>
      <c r="JM49" s="427"/>
      <c r="JN49" s="427"/>
      <c r="JO49" s="427"/>
      <c r="JP49" s="427"/>
      <c r="JQ49" s="428"/>
      <c r="JR49" s="426"/>
      <c r="JS49" s="427"/>
      <c r="JT49" s="427"/>
      <c r="JU49" s="427"/>
      <c r="JV49" s="427"/>
      <c r="JW49" s="427"/>
      <c r="JX49" s="427"/>
      <c r="JY49" s="427"/>
      <c r="JZ49" s="427"/>
      <c r="KA49" s="427"/>
      <c r="KB49" s="427"/>
      <c r="KC49" s="428"/>
      <c r="KD49" s="426"/>
      <c r="KE49" s="427"/>
      <c r="KF49" s="427"/>
      <c r="KG49" s="427"/>
      <c r="KH49" s="427"/>
      <c r="KI49" s="427"/>
      <c r="KJ49" s="427"/>
      <c r="KK49" s="427"/>
      <c r="KL49" s="427"/>
      <c r="KM49" s="427"/>
      <c r="KN49" s="427"/>
      <c r="KO49" s="428"/>
      <c r="KP49" s="426"/>
      <c r="KQ49" s="427"/>
      <c r="KR49" s="427"/>
      <c r="KS49" s="427"/>
      <c r="KT49" s="427"/>
      <c r="KU49" s="427"/>
      <c r="KV49" s="427"/>
      <c r="KW49" s="427"/>
      <c r="KX49" s="427"/>
      <c r="KY49" s="427"/>
      <c r="KZ49" s="427"/>
      <c r="LA49" s="428"/>
      <c r="LB49" s="426"/>
      <c r="LC49" s="427"/>
      <c r="LD49" s="427"/>
      <c r="LE49" s="427"/>
      <c r="LF49" s="427"/>
      <c r="LG49" s="427"/>
      <c r="LH49" s="427"/>
      <c r="LI49" s="427"/>
      <c r="LJ49" s="427"/>
      <c r="LK49" s="427"/>
      <c r="LL49" s="427"/>
      <c r="LM49" s="428"/>
      <c r="LN49" s="426"/>
      <c r="LO49" s="427"/>
      <c r="LP49" s="427"/>
      <c r="LQ49" s="427"/>
      <c r="LR49" s="427"/>
      <c r="LS49" s="427"/>
      <c r="LT49" s="427"/>
      <c r="LU49" s="427"/>
      <c r="LV49" s="427"/>
      <c r="LW49" s="427"/>
      <c r="LX49" s="427"/>
      <c r="LY49" s="428"/>
      <c r="LZ49" s="426"/>
      <c r="MA49" s="427"/>
      <c r="MB49" s="427"/>
      <c r="MC49" s="427"/>
      <c r="MD49" s="427"/>
      <c r="ME49" s="427"/>
      <c r="MF49" s="427"/>
      <c r="MG49" s="427"/>
      <c r="MH49" s="427"/>
      <c r="MI49" s="427"/>
      <c r="MJ49" s="427"/>
      <c r="MK49" s="428"/>
      <c r="ML49" s="426"/>
      <c r="MM49" s="427"/>
      <c r="MN49" s="427"/>
      <c r="MO49" s="427"/>
      <c r="MP49" s="427"/>
      <c r="MQ49" s="427"/>
      <c r="MR49" s="427"/>
      <c r="MS49" s="427"/>
      <c r="MT49" s="427"/>
      <c r="MU49" s="427"/>
      <c r="MV49" s="427"/>
      <c r="MW49" s="428"/>
      <c r="MX49" s="426"/>
      <c r="MY49" s="427"/>
      <c r="MZ49" s="427"/>
      <c r="NA49" s="427"/>
      <c r="NB49" s="427"/>
      <c r="NC49" s="427"/>
      <c r="ND49" s="427"/>
      <c r="NE49" s="427"/>
      <c r="NF49" s="427"/>
      <c r="NG49" s="427"/>
      <c r="NH49" s="427"/>
      <c r="NI49" s="428"/>
      <c r="NJ49" s="426"/>
      <c r="NK49" s="427"/>
      <c r="NL49" s="427"/>
      <c r="NM49" s="427"/>
      <c r="NN49" s="427"/>
      <c r="NO49" s="427"/>
      <c r="NP49" s="427"/>
      <c r="NQ49" s="427"/>
      <c r="NR49" s="427"/>
      <c r="NS49" s="427"/>
      <c r="NT49" s="427"/>
      <c r="NU49" s="428"/>
      <c r="NV49" s="426"/>
      <c r="NW49" s="427"/>
      <c r="NX49" s="427"/>
      <c r="NY49" s="427"/>
      <c r="NZ49" s="427"/>
      <c r="OA49" s="427"/>
      <c r="OB49" s="427"/>
      <c r="OC49" s="427"/>
      <c r="OD49" s="427"/>
      <c r="OE49" s="427"/>
      <c r="OF49" s="427"/>
      <c r="OG49" s="428"/>
      <c r="OH49" s="426"/>
      <c r="OI49" s="427"/>
      <c r="OJ49" s="427"/>
      <c r="OK49" s="427"/>
      <c r="OL49" s="427"/>
      <c r="OM49" s="427"/>
      <c r="ON49" s="427"/>
      <c r="OO49" s="427"/>
      <c r="OP49" s="427"/>
      <c r="OQ49" s="427"/>
      <c r="OR49" s="427"/>
      <c r="OS49" s="428"/>
      <c r="OT49" s="426"/>
      <c r="OU49" s="427"/>
      <c r="OV49" s="427"/>
      <c r="OW49" s="427"/>
      <c r="OX49" s="427"/>
      <c r="OY49" s="427"/>
      <c r="OZ49" s="427"/>
      <c r="PA49" s="427"/>
      <c r="PB49" s="427"/>
      <c r="PC49" s="427"/>
      <c r="PD49" s="427"/>
      <c r="PE49" s="428"/>
      <c r="PF49" s="426"/>
      <c r="PG49" s="427"/>
      <c r="PH49" s="427"/>
      <c r="PI49" s="427"/>
      <c r="PJ49" s="427"/>
      <c r="PK49" s="427"/>
      <c r="PL49" s="427"/>
      <c r="PM49" s="427"/>
      <c r="PN49" s="427"/>
      <c r="PO49" s="427"/>
      <c r="PP49" s="427"/>
      <c r="PQ49" s="428"/>
      <c r="PR49" s="426"/>
      <c r="PS49" s="427"/>
      <c r="PT49" s="427"/>
      <c r="PU49" s="427"/>
      <c r="PV49" s="427"/>
      <c r="PW49" s="427"/>
      <c r="PX49" s="427"/>
      <c r="PY49" s="427"/>
      <c r="PZ49" s="427"/>
      <c r="QA49" s="427"/>
      <c r="QB49" s="427"/>
      <c r="QC49" s="428"/>
      <c r="QD49" s="426"/>
      <c r="QE49" s="427"/>
      <c r="QF49" s="427"/>
      <c r="QG49" s="427"/>
      <c r="QH49" s="427"/>
      <c r="QI49" s="427"/>
      <c r="QJ49" s="427"/>
      <c r="QK49" s="427"/>
      <c r="QL49" s="427"/>
      <c r="QM49" s="427"/>
      <c r="QN49" s="427"/>
      <c r="QO49" s="428"/>
      <c r="QP49" s="426"/>
      <c r="QQ49" s="427"/>
      <c r="QR49" s="427"/>
      <c r="QS49" s="427"/>
      <c r="QT49" s="427"/>
      <c r="QU49" s="427"/>
      <c r="QV49" s="427"/>
      <c r="QW49" s="427"/>
      <c r="QX49" s="427"/>
      <c r="QY49" s="427"/>
      <c r="QZ49" s="427"/>
      <c r="RA49" s="428"/>
      <c r="RB49" s="426"/>
      <c r="RC49" s="427"/>
      <c r="RD49" s="427"/>
      <c r="RE49" s="427"/>
      <c r="RF49" s="427"/>
      <c r="RG49" s="427"/>
      <c r="RH49" s="427"/>
      <c r="RI49" s="427"/>
      <c r="RJ49" s="427"/>
      <c r="RK49" s="427"/>
      <c r="RL49" s="427"/>
      <c r="RM49" s="428"/>
    </row>
    <row r="50" spans="2:481" s="212" customFormat="1" ht="5.25" hidden="1" customHeight="1" outlineLevel="1">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0"/>
      <c r="CH50" s="240"/>
      <c r="CI50" s="240"/>
      <c r="CJ50" s="240"/>
      <c r="CK50" s="240"/>
      <c r="CL50" s="240"/>
      <c r="CM50" s="240"/>
      <c r="CN50" s="240"/>
      <c r="CO50" s="240"/>
      <c r="CP50" s="240"/>
      <c r="CQ50" s="240"/>
      <c r="CR50" s="240"/>
      <c r="CS50" s="240"/>
      <c r="CT50" s="240"/>
      <c r="CU50" s="240"/>
      <c r="CV50" s="240"/>
      <c r="CW50" s="240"/>
      <c r="CX50" s="240"/>
      <c r="CY50" s="240"/>
      <c r="CZ50" s="240"/>
      <c r="DA50" s="240"/>
      <c r="DB50" s="240"/>
      <c r="DC50" s="240"/>
      <c r="DD50" s="240"/>
      <c r="DE50" s="240"/>
      <c r="DF50" s="240"/>
      <c r="DG50" s="240"/>
      <c r="DH50" s="240"/>
      <c r="DI50" s="240"/>
      <c r="DJ50" s="240"/>
      <c r="DK50" s="240"/>
      <c r="DL50" s="240"/>
      <c r="DM50" s="240"/>
      <c r="DN50" s="240"/>
      <c r="DO50" s="240"/>
      <c r="DP50" s="240"/>
      <c r="DQ50" s="240"/>
      <c r="DR50" s="240"/>
      <c r="DS50" s="240"/>
      <c r="DT50" s="240"/>
      <c r="DU50" s="240"/>
      <c r="DV50" s="240"/>
      <c r="DW50" s="240"/>
      <c r="DX50" s="240"/>
      <c r="DY50" s="240"/>
      <c r="DZ50" s="240"/>
      <c r="EA50" s="240"/>
      <c r="EB50" s="240"/>
      <c r="EC50" s="240"/>
      <c r="ED50" s="240"/>
      <c r="EE50" s="240"/>
      <c r="EF50" s="240"/>
      <c r="EG50" s="240"/>
      <c r="EH50" s="240"/>
      <c r="EI50" s="240"/>
      <c r="EJ50" s="240"/>
      <c r="EK50" s="240"/>
      <c r="EL50" s="240"/>
      <c r="EM50" s="240"/>
      <c r="EN50" s="240"/>
      <c r="EO50" s="240"/>
      <c r="EP50" s="240"/>
      <c r="EQ50" s="240"/>
      <c r="ER50" s="240"/>
      <c r="ES50" s="240"/>
      <c r="ET50" s="240"/>
      <c r="EU50" s="240"/>
      <c r="EV50" s="240"/>
      <c r="EW50" s="240"/>
      <c r="EX50" s="240"/>
      <c r="EY50" s="240"/>
      <c r="EZ50" s="240"/>
      <c r="FA50" s="240"/>
      <c r="FB50" s="240"/>
      <c r="FC50" s="240"/>
      <c r="FD50" s="240"/>
      <c r="FE50" s="240"/>
      <c r="FF50" s="240"/>
      <c r="FG50" s="240"/>
      <c r="FH50" s="240"/>
      <c r="FI50" s="240"/>
      <c r="FJ50" s="240"/>
      <c r="FK50" s="240"/>
      <c r="FL50" s="240"/>
      <c r="FM50" s="240"/>
      <c r="FN50" s="240"/>
      <c r="FO50" s="240"/>
      <c r="FP50" s="240"/>
      <c r="FQ50" s="240"/>
      <c r="FR50" s="240"/>
      <c r="FS50" s="240"/>
      <c r="FT50" s="240"/>
      <c r="FU50" s="240"/>
      <c r="FV50" s="240"/>
      <c r="FW50" s="240"/>
      <c r="FX50" s="240"/>
      <c r="FY50" s="240"/>
      <c r="FZ50" s="240"/>
      <c r="GA50" s="240"/>
      <c r="GB50" s="240"/>
      <c r="GC50" s="240"/>
      <c r="GD50" s="240"/>
      <c r="GE50" s="240"/>
      <c r="GF50" s="240"/>
      <c r="GG50" s="240"/>
      <c r="GH50" s="240"/>
      <c r="GI50" s="240"/>
      <c r="GJ50" s="240"/>
      <c r="GK50" s="240"/>
      <c r="GL50" s="240"/>
      <c r="GM50" s="240"/>
      <c r="GN50" s="240"/>
      <c r="GO50" s="240"/>
      <c r="GP50" s="240"/>
      <c r="GQ50" s="240"/>
      <c r="GR50" s="240"/>
      <c r="GS50" s="240"/>
      <c r="GT50" s="240"/>
      <c r="GU50" s="240"/>
      <c r="GV50" s="240"/>
      <c r="GW50" s="240"/>
      <c r="GX50" s="240"/>
      <c r="GY50" s="240"/>
      <c r="GZ50" s="240"/>
      <c r="HA50" s="240"/>
      <c r="HB50" s="240"/>
      <c r="HC50" s="240"/>
      <c r="HD50" s="240"/>
      <c r="HE50" s="240"/>
      <c r="HF50" s="240"/>
      <c r="HG50" s="240"/>
      <c r="HH50" s="240"/>
      <c r="HI50" s="240"/>
      <c r="HJ50" s="240"/>
      <c r="HK50" s="240"/>
      <c r="HL50" s="240"/>
      <c r="HM50" s="240"/>
      <c r="HN50" s="240"/>
      <c r="HO50" s="240"/>
      <c r="HP50" s="240"/>
      <c r="HQ50" s="240"/>
      <c r="HR50" s="240"/>
      <c r="HS50" s="240"/>
      <c r="HT50" s="240"/>
      <c r="HU50" s="240"/>
      <c r="HV50" s="240"/>
      <c r="HW50" s="240"/>
      <c r="HX50" s="240"/>
      <c r="HY50" s="240"/>
      <c r="HZ50" s="240"/>
      <c r="IA50" s="240"/>
      <c r="IB50" s="240"/>
      <c r="IC50" s="240"/>
      <c r="ID50" s="240"/>
      <c r="IE50" s="240"/>
      <c r="IF50" s="240"/>
      <c r="IG50" s="240"/>
      <c r="IH50" s="240"/>
      <c r="II50" s="240"/>
      <c r="IJ50" s="240"/>
      <c r="IK50" s="240"/>
      <c r="IL50" s="240"/>
      <c r="IM50" s="240"/>
      <c r="IN50" s="240"/>
      <c r="IO50" s="240"/>
      <c r="IP50" s="240"/>
      <c r="IQ50" s="240"/>
      <c r="IR50" s="240"/>
      <c r="IS50" s="240"/>
      <c r="IT50" s="240"/>
      <c r="IU50" s="240"/>
      <c r="IV50" s="240"/>
      <c r="IW50" s="240"/>
      <c r="IX50" s="240"/>
      <c r="IY50" s="240"/>
      <c r="IZ50" s="240"/>
      <c r="JA50" s="240"/>
      <c r="JB50" s="240"/>
      <c r="JC50" s="240"/>
      <c r="JD50" s="240"/>
      <c r="JE50" s="240"/>
      <c r="JF50" s="240"/>
      <c r="JG50" s="240"/>
      <c r="JH50" s="240"/>
      <c r="JI50" s="240"/>
      <c r="JJ50" s="240"/>
      <c r="JK50" s="240"/>
      <c r="JL50" s="240"/>
      <c r="JM50" s="240"/>
      <c r="JN50" s="240"/>
      <c r="JO50" s="240"/>
      <c r="JP50" s="240"/>
      <c r="JQ50" s="240"/>
      <c r="JR50" s="240"/>
      <c r="JS50" s="240"/>
      <c r="JT50" s="240"/>
      <c r="JU50" s="240"/>
      <c r="JV50" s="240"/>
      <c r="JW50" s="240"/>
      <c r="JX50" s="240"/>
      <c r="JY50" s="240"/>
      <c r="JZ50" s="240"/>
      <c r="KA50" s="240"/>
      <c r="KB50" s="240"/>
      <c r="KC50" s="240"/>
      <c r="KD50" s="240"/>
      <c r="KE50" s="240"/>
      <c r="KF50" s="240"/>
      <c r="KG50" s="240"/>
      <c r="KH50" s="240"/>
      <c r="KI50" s="240"/>
      <c r="KJ50" s="240"/>
      <c r="KK50" s="240"/>
      <c r="KL50" s="240"/>
      <c r="KM50" s="240"/>
      <c r="KN50" s="240"/>
      <c r="KO50" s="240"/>
      <c r="KP50" s="240"/>
      <c r="KQ50" s="240"/>
      <c r="KR50" s="240"/>
      <c r="KS50" s="240"/>
      <c r="KT50" s="240"/>
      <c r="KU50" s="240"/>
      <c r="KV50" s="240"/>
      <c r="KW50" s="240"/>
      <c r="KX50" s="240"/>
      <c r="KY50" s="240"/>
      <c r="KZ50" s="240"/>
      <c r="LA50" s="240"/>
      <c r="LB50" s="240"/>
      <c r="LC50" s="240"/>
      <c r="LD50" s="240"/>
      <c r="LE50" s="240"/>
      <c r="LF50" s="240"/>
      <c r="LG50" s="240"/>
      <c r="LH50" s="240"/>
      <c r="LI50" s="240"/>
      <c r="LJ50" s="240"/>
      <c r="LK50" s="240"/>
      <c r="LL50" s="240"/>
      <c r="LM50" s="240"/>
      <c r="LN50" s="240"/>
      <c r="LO50" s="240"/>
      <c r="LP50" s="240"/>
      <c r="LQ50" s="240"/>
      <c r="LR50" s="240"/>
      <c r="LS50" s="240"/>
      <c r="LT50" s="240"/>
      <c r="LU50" s="240"/>
      <c r="LV50" s="240"/>
      <c r="LW50" s="240"/>
      <c r="LX50" s="240"/>
      <c r="LY50" s="240"/>
      <c r="LZ50" s="240"/>
      <c r="MA50" s="240"/>
      <c r="MB50" s="240"/>
      <c r="MC50" s="240"/>
      <c r="MD50" s="240"/>
      <c r="ME50" s="240"/>
      <c r="MF50" s="240"/>
      <c r="MG50" s="240"/>
      <c r="MH50" s="240"/>
      <c r="MI50" s="240"/>
      <c r="MJ50" s="240"/>
      <c r="MK50" s="240"/>
      <c r="ML50" s="240"/>
      <c r="MM50" s="240"/>
      <c r="MN50" s="240"/>
      <c r="MO50" s="240"/>
      <c r="MP50" s="240"/>
      <c r="MQ50" s="240"/>
      <c r="MR50" s="240"/>
      <c r="MS50" s="240"/>
      <c r="MT50" s="240"/>
      <c r="MU50" s="240"/>
      <c r="MV50" s="240"/>
      <c r="MW50" s="240"/>
      <c r="MX50" s="240"/>
      <c r="MY50" s="240"/>
      <c r="MZ50" s="240"/>
      <c r="NA50" s="240"/>
      <c r="NB50" s="240"/>
      <c r="NC50" s="240"/>
      <c r="ND50" s="240"/>
      <c r="NE50" s="240"/>
      <c r="NF50" s="240"/>
      <c r="NG50" s="240"/>
      <c r="NH50" s="240"/>
      <c r="NI50" s="240"/>
      <c r="NJ50" s="240"/>
      <c r="NK50" s="240"/>
      <c r="NL50" s="240"/>
      <c r="NM50" s="240"/>
      <c r="NN50" s="240"/>
      <c r="NO50" s="240"/>
      <c r="NP50" s="240"/>
      <c r="NQ50" s="240"/>
      <c r="NR50" s="240"/>
      <c r="NS50" s="240"/>
      <c r="NT50" s="240"/>
      <c r="NU50" s="240"/>
      <c r="NV50" s="240"/>
      <c r="NW50" s="240"/>
      <c r="NX50" s="240"/>
      <c r="NY50" s="240"/>
      <c r="NZ50" s="240"/>
      <c r="OA50" s="240"/>
      <c r="OB50" s="240"/>
      <c r="OC50" s="240"/>
      <c r="OD50" s="240"/>
      <c r="OE50" s="240"/>
      <c r="OF50" s="240"/>
      <c r="OG50" s="240"/>
      <c r="OH50" s="240"/>
      <c r="OI50" s="240"/>
      <c r="OJ50" s="240"/>
      <c r="OK50" s="240"/>
      <c r="OL50" s="240"/>
      <c r="OM50" s="240"/>
      <c r="ON50" s="240"/>
      <c r="OO50" s="240"/>
      <c r="OP50" s="240"/>
      <c r="OQ50" s="240"/>
      <c r="OR50" s="240"/>
      <c r="OS50" s="240"/>
      <c r="OT50" s="240"/>
      <c r="OU50" s="240"/>
      <c r="OV50" s="240"/>
      <c r="OW50" s="240"/>
      <c r="OX50" s="240"/>
      <c r="OY50" s="240"/>
      <c r="OZ50" s="240"/>
      <c r="PA50" s="240"/>
      <c r="PB50" s="240"/>
      <c r="PC50" s="240"/>
      <c r="PD50" s="240"/>
      <c r="PE50" s="240"/>
      <c r="PF50" s="240"/>
      <c r="PG50" s="240"/>
      <c r="PH50" s="240"/>
      <c r="PI50" s="240"/>
      <c r="PJ50" s="240"/>
      <c r="PK50" s="240"/>
      <c r="PL50" s="240"/>
      <c r="PM50" s="240"/>
      <c r="PN50" s="240"/>
      <c r="PO50" s="240"/>
      <c r="PP50" s="240"/>
      <c r="PQ50" s="240"/>
      <c r="PR50" s="240"/>
      <c r="PS50" s="240"/>
      <c r="PT50" s="240"/>
      <c r="PU50" s="240"/>
      <c r="PV50" s="240"/>
      <c r="PW50" s="240"/>
      <c r="PX50" s="240"/>
      <c r="PY50" s="240"/>
      <c r="PZ50" s="240"/>
      <c r="QA50" s="240"/>
      <c r="QB50" s="240"/>
      <c r="QC50" s="240"/>
      <c r="QD50" s="240"/>
      <c r="QE50" s="240"/>
      <c r="QF50" s="240"/>
      <c r="QG50" s="240"/>
      <c r="QH50" s="240"/>
      <c r="QI50" s="240"/>
      <c r="QJ50" s="240"/>
      <c r="QK50" s="240"/>
      <c r="QL50" s="240"/>
      <c r="QM50" s="240"/>
      <c r="QN50" s="240"/>
      <c r="QO50" s="240"/>
      <c r="QP50" s="240"/>
      <c r="QQ50" s="240"/>
      <c r="QR50" s="240"/>
      <c r="QS50" s="240"/>
      <c r="QT50" s="240"/>
      <c r="QU50" s="240"/>
      <c r="QV50" s="240"/>
      <c r="QW50" s="240"/>
      <c r="QX50" s="240"/>
      <c r="QY50" s="240"/>
      <c r="QZ50" s="240"/>
      <c r="RA50" s="240"/>
      <c r="RB50" s="240"/>
      <c r="RC50" s="240"/>
      <c r="RD50" s="240"/>
      <c r="RE50" s="240"/>
      <c r="RF50" s="240"/>
      <c r="RG50" s="240"/>
      <c r="RH50" s="240"/>
      <c r="RI50" s="240"/>
      <c r="RJ50" s="240"/>
      <c r="RK50" s="240"/>
      <c r="RL50" s="240"/>
      <c r="RM50" s="240"/>
    </row>
    <row r="51" spans="2:481" ht="17.25" hidden="1" customHeight="1" outlineLevel="1">
      <c r="B51" s="505"/>
      <c r="C51" s="506"/>
      <c r="D51" s="506"/>
      <c r="E51" s="506"/>
      <c r="F51" s="506"/>
      <c r="G51" s="506"/>
      <c r="H51" s="507"/>
      <c r="I51" s="507"/>
      <c r="J51" s="507"/>
      <c r="K51" s="507"/>
      <c r="L51" s="507"/>
      <c r="M51" s="507"/>
      <c r="N51" s="420"/>
      <c r="O51" s="421"/>
      <c r="P51" s="421"/>
      <c r="Q51" s="421"/>
      <c r="R51" s="421"/>
      <c r="S51" s="422"/>
      <c r="T51" s="423"/>
      <c r="U51" s="424"/>
      <c r="V51" s="424"/>
      <c r="W51" s="424"/>
      <c r="X51" s="424"/>
      <c r="Y51" s="425"/>
      <c r="Z51" s="420"/>
      <c r="AA51" s="421"/>
      <c r="AB51" s="421"/>
      <c r="AC51" s="421"/>
      <c r="AD51" s="421"/>
      <c r="AE51" s="422"/>
      <c r="AF51" s="423"/>
      <c r="AG51" s="424"/>
      <c r="AH51" s="424"/>
      <c r="AI51" s="424"/>
      <c r="AJ51" s="424"/>
      <c r="AK51" s="425"/>
      <c r="AL51" s="420"/>
      <c r="AM51" s="421"/>
      <c r="AN51" s="421"/>
      <c r="AO51" s="421"/>
      <c r="AP51" s="421"/>
      <c r="AQ51" s="422"/>
      <c r="AR51" s="423"/>
      <c r="AS51" s="424"/>
      <c r="AT51" s="424"/>
      <c r="AU51" s="424"/>
      <c r="AV51" s="424"/>
      <c r="AW51" s="425"/>
      <c r="AX51" s="420"/>
      <c r="AY51" s="421"/>
      <c r="AZ51" s="421"/>
      <c r="BA51" s="421"/>
      <c r="BB51" s="421"/>
      <c r="BC51" s="422"/>
      <c r="BD51" s="423"/>
      <c r="BE51" s="424"/>
      <c r="BF51" s="424"/>
      <c r="BG51" s="424"/>
      <c r="BH51" s="424"/>
      <c r="BI51" s="425"/>
      <c r="BJ51" s="420"/>
      <c r="BK51" s="421"/>
      <c r="BL51" s="421"/>
      <c r="BM51" s="421"/>
      <c r="BN51" s="421"/>
      <c r="BO51" s="422"/>
      <c r="BP51" s="423"/>
      <c r="BQ51" s="424"/>
      <c r="BR51" s="424"/>
      <c r="BS51" s="424"/>
      <c r="BT51" s="424"/>
      <c r="BU51" s="425"/>
      <c r="BV51" s="420"/>
      <c r="BW51" s="421"/>
      <c r="BX51" s="421"/>
      <c r="BY51" s="421"/>
      <c r="BZ51" s="421"/>
      <c r="CA51" s="422"/>
      <c r="CB51" s="423"/>
      <c r="CC51" s="424"/>
      <c r="CD51" s="424"/>
      <c r="CE51" s="424"/>
      <c r="CF51" s="424"/>
      <c r="CG51" s="425"/>
      <c r="CH51" s="420"/>
      <c r="CI51" s="421"/>
      <c r="CJ51" s="421"/>
      <c r="CK51" s="421"/>
      <c r="CL51" s="421"/>
      <c r="CM51" s="422"/>
      <c r="CN51" s="423"/>
      <c r="CO51" s="424"/>
      <c r="CP51" s="424"/>
      <c r="CQ51" s="424"/>
      <c r="CR51" s="424"/>
      <c r="CS51" s="425"/>
      <c r="CT51" s="420"/>
      <c r="CU51" s="421"/>
      <c r="CV51" s="421"/>
      <c r="CW51" s="421"/>
      <c r="CX51" s="421"/>
      <c r="CY51" s="422"/>
      <c r="CZ51" s="423"/>
      <c r="DA51" s="424"/>
      <c r="DB51" s="424"/>
      <c r="DC51" s="424"/>
      <c r="DD51" s="424"/>
      <c r="DE51" s="425"/>
      <c r="DF51" s="420"/>
      <c r="DG51" s="421"/>
      <c r="DH51" s="421"/>
      <c r="DI51" s="421"/>
      <c r="DJ51" s="421"/>
      <c r="DK51" s="422"/>
      <c r="DL51" s="423"/>
      <c r="DM51" s="424"/>
      <c r="DN51" s="424"/>
      <c r="DO51" s="424"/>
      <c r="DP51" s="424"/>
      <c r="DQ51" s="425"/>
      <c r="DR51" s="420"/>
      <c r="DS51" s="421"/>
      <c r="DT51" s="421"/>
      <c r="DU51" s="421"/>
      <c r="DV51" s="421"/>
      <c r="DW51" s="422"/>
      <c r="DX51" s="423"/>
      <c r="DY51" s="424"/>
      <c r="DZ51" s="424"/>
      <c r="EA51" s="424"/>
      <c r="EB51" s="424"/>
      <c r="EC51" s="425"/>
      <c r="ED51" s="420"/>
      <c r="EE51" s="421"/>
      <c r="EF51" s="421"/>
      <c r="EG51" s="421"/>
      <c r="EH51" s="421"/>
      <c r="EI51" s="422"/>
      <c r="EJ51" s="423"/>
      <c r="EK51" s="424"/>
      <c r="EL51" s="424"/>
      <c r="EM51" s="424"/>
      <c r="EN51" s="424"/>
      <c r="EO51" s="425"/>
      <c r="EP51" s="420"/>
      <c r="EQ51" s="421"/>
      <c r="ER51" s="421"/>
      <c r="ES51" s="421"/>
      <c r="ET51" s="421"/>
      <c r="EU51" s="422"/>
      <c r="EV51" s="423"/>
      <c r="EW51" s="424"/>
      <c r="EX51" s="424"/>
      <c r="EY51" s="424"/>
      <c r="EZ51" s="424"/>
      <c r="FA51" s="425"/>
      <c r="FB51" s="420"/>
      <c r="FC51" s="421"/>
      <c r="FD51" s="421"/>
      <c r="FE51" s="421"/>
      <c r="FF51" s="421"/>
      <c r="FG51" s="422"/>
      <c r="FH51" s="423"/>
      <c r="FI51" s="424"/>
      <c r="FJ51" s="424"/>
      <c r="FK51" s="424"/>
      <c r="FL51" s="424"/>
      <c r="FM51" s="425"/>
      <c r="FN51" s="420"/>
      <c r="FO51" s="421"/>
      <c r="FP51" s="421"/>
      <c r="FQ51" s="421"/>
      <c r="FR51" s="421"/>
      <c r="FS51" s="422"/>
      <c r="FT51" s="423"/>
      <c r="FU51" s="424"/>
      <c r="FV51" s="424"/>
      <c r="FW51" s="424"/>
      <c r="FX51" s="424"/>
      <c r="FY51" s="425"/>
      <c r="FZ51" s="420"/>
      <c r="GA51" s="421"/>
      <c r="GB51" s="421"/>
      <c r="GC51" s="421"/>
      <c r="GD51" s="421"/>
      <c r="GE51" s="422"/>
      <c r="GF51" s="423"/>
      <c r="GG51" s="424"/>
      <c r="GH51" s="424"/>
      <c r="GI51" s="424"/>
      <c r="GJ51" s="424"/>
      <c r="GK51" s="425"/>
      <c r="GL51" s="420"/>
      <c r="GM51" s="421"/>
      <c r="GN51" s="421"/>
      <c r="GO51" s="421"/>
      <c r="GP51" s="421"/>
      <c r="GQ51" s="422"/>
      <c r="GR51" s="423"/>
      <c r="GS51" s="424"/>
      <c r="GT51" s="424"/>
      <c r="GU51" s="424"/>
      <c r="GV51" s="424"/>
      <c r="GW51" s="425"/>
      <c r="GX51" s="420"/>
      <c r="GY51" s="421"/>
      <c r="GZ51" s="421"/>
      <c r="HA51" s="421"/>
      <c r="HB51" s="421"/>
      <c r="HC51" s="422"/>
      <c r="HD51" s="423"/>
      <c r="HE51" s="424"/>
      <c r="HF51" s="424"/>
      <c r="HG51" s="424"/>
      <c r="HH51" s="424"/>
      <c r="HI51" s="425"/>
      <c r="HJ51" s="420"/>
      <c r="HK51" s="421"/>
      <c r="HL51" s="421"/>
      <c r="HM51" s="421"/>
      <c r="HN51" s="421"/>
      <c r="HO51" s="422"/>
      <c r="HP51" s="423"/>
      <c r="HQ51" s="424"/>
      <c r="HR51" s="424"/>
      <c r="HS51" s="424"/>
      <c r="HT51" s="424"/>
      <c r="HU51" s="425"/>
      <c r="HV51" s="420"/>
      <c r="HW51" s="421"/>
      <c r="HX51" s="421"/>
      <c r="HY51" s="421"/>
      <c r="HZ51" s="421"/>
      <c r="IA51" s="422"/>
      <c r="IB51" s="423"/>
      <c r="IC51" s="424"/>
      <c r="ID51" s="424"/>
      <c r="IE51" s="424"/>
      <c r="IF51" s="424"/>
      <c r="IG51" s="425"/>
      <c r="IH51" s="420"/>
      <c r="II51" s="421"/>
      <c r="IJ51" s="421"/>
      <c r="IK51" s="421"/>
      <c r="IL51" s="421"/>
      <c r="IM51" s="422"/>
      <c r="IN51" s="423"/>
      <c r="IO51" s="424"/>
      <c r="IP51" s="424"/>
      <c r="IQ51" s="424"/>
      <c r="IR51" s="424"/>
      <c r="IS51" s="425"/>
      <c r="IT51" s="420"/>
      <c r="IU51" s="421"/>
      <c r="IV51" s="421"/>
      <c r="IW51" s="421"/>
      <c r="IX51" s="421"/>
      <c r="IY51" s="422"/>
      <c r="IZ51" s="423"/>
      <c r="JA51" s="424"/>
      <c r="JB51" s="424"/>
      <c r="JC51" s="424"/>
      <c r="JD51" s="424"/>
      <c r="JE51" s="425"/>
      <c r="JF51" s="420"/>
      <c r="JG51" s="421"/>
      <c r="JH51" s="421"/>
      <c r="JI51" s="421"/>
      <c r="JJ51" s="421"/>
      <c r="JK51" s="422"/>
      <c r="JL51" s="423"/>
      <c r="JM51" s="424"/>
      <c r="JN51" s="424"/>
      <c r="JO51" s="424"/>
      <c r="JP51" s="424"/>
      <c r="JQ51" s="425"/>
      <c r="JR51" s="420"/>
      <c r="JS51" s="421"/>
      <c r="JT51" s="421"/>
      <c r="JU51" s="421"/>
      <c r="JV51" s="421"/>
      <c r="JW51" s="422"/>
      <c r="JX51" s="423"/>
      <c r="JY51" s="424"/>
      <c r="JZ51" s="424"/>
      <c r="KA51" s="424"/>
      <c r="KB51" s="424"/>
      <c r="KC51" s="425"/>
      <c r="KD51" s="420"/>
      <c r="KE51" s="421"/>
      <c r="KF51" s="421"/>
      <c r="KG51" s="421"/>
      <c r="KH51" s="421"/>
      <c r="KI51" s="422"/>
      <c r="KJ51" s="423"/>
      <c r="KK51" s="424"/>
      <c r="KL51" s="424"/>
      <c r="KM51" s="424"/>
      <c r="KN51" s="424"/>
      <c r="KO51" s="425"/>
      <c r="KP51" s="420"/>
      <c r="KQ51" s="421"/>
      <c r="KR51" s="421"/>
      <c r="KS51" s="421"/>
      <c r="KT51" s="421"/>
      <c r="KU51" s="422"/>
      <c r="KV51" s="423"/>
      <c r="KW51" s="424"/>
      <c r="KX51" s="424"/>
      <c r="KY51" s="424"/>
      <c r="KZ51" s="424"/>
      <c r="LA51" s="425"/>
      <c r="LB51" s="420"/>
      <c r="LC51" s="421"/>
      <c r="LD51" s="421"/>
      <c r="LE51" s="421"/>
      <c r="LF51" s="421"/>
      <c r="LG51" s="422"/>
      <c r="LH51" s="423"/>
      <c r="LI51" s="424"/>
      <c r="LJ51" s="424"/>
      <c r="LK51" s="424"/>
      <c r="LL51" s="424"/>
      <c r="LM51" s="425"/>
      <c r="LN51" s="420"/>
      <c r="LO51" s="421"/>
      <c r="LP51" s="421"/>
      <c r="LQ51" s="421"/>
      <c r="LR51" s="421"/>
      <c r="LS51" s="422"/>
      <c r="LT51" s="423"/>
      <c r="LU51" s="424"/>
      <c r="LV51" s="424"/>
      <c r="LW51" s="424"/>
      <c r="LX51" s="424"/>
      <c r="LY51" s="425"/>
      <c r="LZ51" s="420"/>
      <c r="MA51" s="421"/>
      <c r="MB51" s="421"/>
      <c r="MC51" s="421"/>
      <c r="MD51" s="421"/>
      <c r="ME51" s="422"/>
      <c r="MF51" s="423"/>
      <c r="MG51" s="424"/>
      <c r="MH51" s="424"/>
      <c r="MI51" s="424"/>
      <c r="MJ51" s="424"/>
      <c r="MK51" s="425"/>
      <c r="ML51" s="420"/>
      <c r="MM51" s="421"/>
      <c r="MN51" s="421"/>
      <c r="MO51" s="421"/>
      <c r="MP51" s="421"/>
      <c r="MQ51" s="422"/>
      <c r="MR51" s="423"/>
      <c r="MS51" s="424"/>
      <c r="MT51" s="424"/>
      <c r="MU51" s="424"/>
      <c r="MV51" s="424"/>
      <c r="MW51" s="425"/>
      <c r="MX51" s="420"/>
      <c r="MY51" s="421"/>
      <c r="MZ51" s="421"/>
      <c r="NA51" s="421"/>
      <c r="NB51" s="421"/>
      <c r="NC51" s="422"/>
      <c r="ND51" s="423"/>
      <c r="NE51" s="424"/>
      <c r="NF51" s="424"/>
      <c r="NG51" s="424"/>
      <c r="NH51" s="424"/>
      <c r="NI51" s="425"/>
      <c r="NJ51" s="420"/>
      <c r="NK51" s="421"/>
      <c r="NL51" s="421"/>
      <c r="NM51" s="421"/>
      <c r="NN51" s="421"/>
      <c r="NO51" s="422"/>
      <c r="NP51" s="423"/>
      <c r="NQ51" s="424"/>
      <c r="NR51" s="424"/>
      <c r="NS51" s="424"/>
      <c r="NT51" s="424"/>
      <c r="NU51" s="425"/>
      <c r="NV51" s="420"/>
      <c r="NW51" s="421"/>
      <c r="NX51" s="421"/>
      <c r="NY51" s="421"/>
      <c r="NZ51" s="421"/>
      <c r="OA51" s="422"/>
      <c r="OB51" s="423"/>
      <c r="OC51" s="424"/>
      <c r="OD51" s="424"/>
      <c r="OE51" s="424"/>
      <c r="OF51" s="424"/>
      <c r="OG51" s="425"/>
      <c r="OH51" s="420"/>
      <c r="OI51" s="421"/>
      <c r="OJ51" s="421"/>
      <c r="OK51" s="421"/>
      <c r="OL51" s="421"/>
      <c r="OM51" s="422"/>
      <c r="ON51" s="423"/>
      <c r="OO51" s="424"/>
      <c r="OP51" s="424"/>
      <c r="OQ51" s="424"/>
      <c r="OR51" s="424"/>
      <c r="OS51" s="425"/>
      <c r="OT51" s="420"/>
      <c r="OU51" s="421"/>
      <c r="OV51" s="421"/>
      <c r="OW51" s="421"/>
      <c r="OX51" s="421"/>
      <c r="OY51" s="422"/>
      <c r="OZ51" s="423"/>
      <c r="PA51" s="424"/>
      <c r="PB51" s="424"/>
      <c r="PC51" s="424"/>
      <c r="PD51" s="424"/>
      <c r="PE51" s="425"/>
      <c r="PF51" s="420"/>
      <c r="PG51" s="421"/>
      <c r="PH51" s="421"/>
      <c r="PI51" s="421"/>
      <c r="PJ51" s="421"/>
      <c r="PK51" s="422"/>
      <c r="PL51" s="423"/>
      <c r="PM51" s="424"/>
      <c r="PN51" s="424"/>
      <c r="PO51" s="424"/>
      <c r="PP51" s="424"/>
      <c r="PQ51" s="425"/>
      <c r="PR51" s="420"/>
      <c r="PS51" s="421"/>
      <c r="PT51" s="421"/>
      <c r="PU51" s="421"/>
      <c r="PV51" s="421"/>
      <c r="PW51" s="422"/>
      <c r="PX51" s="423"/>
      <c r="PY51" s="424"/>
      <c r="PZ51" s="424"/>
      <c r="QA51" s="424"/>
      <c r="QB51" s="424"/>
      <c r="QC51" s="425"/>
      <c r="QD51" s="420"/>
      <c r="QE51" s="421"/>
      <c r="QF51" s="421"/>
      <c r="QG51" s="421"/>
      <c r="QH51" s="421"/>
      <c r="QI51" s="422"/>
      <c r="QJ51" s="423"/>
      <c r="QK51" s="424"/>
      <c r="QL51" s="424"/>
      <c r="QM51" s="424"/>
      <c r="QN51" s="424"/>
      <c r="QO51" s="425"/>
      <c r="QP51" s="420"/>
      <c r="QQ51" s="421"/>
      <c r="QR51" s="421"/>
      <c r="QS51" s="421"/>
      <c r="QT51" s="421"/>
      <c r="QU51" s="422"/>
      <c r="QV51" s="423"/>
      <c r="QW51" s="424"/>
      <c r="QX51" s="424"/>
      <c r="QY51" s="424"/>
      <c r="QZ51" s="424"/>
      <c r="RA51" s="425"/>
      <c r="RB51" s="420"/>
      <c r="RC51" s="421"/>
      <c r="RD51" s="421"/>
      <c r="RE51" s="421"/>
      <c r="RF51" s="421"/>
      <c r="RG51" s="422"/>
      <c r="RH51" s="423"/>
      <c r="RI51" s="424"/>
      <c r="RJ51" s="424"/>
      <c r="RK51" s="424"/>
      <c r="RL51" s="424"/>
      <c r="RM51" s="425"/>
    </row>
    <row r="52" spans="2:481" s="212" customFormat="1" ht="5.25" hidden="1" customHeight="1" outlineLevel="1">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40"/>
      <c r="DL52" s="240"/>
      <c r="DM52" s="240"/>
      <c r="DN52" s="240"/>
      <c r="DO52" s="240"/>
      <c r="DP52" s="240"/>
      <c r="DQ52" s="240"/>
      <c r="DR52" s="240"/>
      <c r="DS52" s="240"/>
      <c r="DT52" s="240"/>
      <c r="DU52" s="240"/>
      <c r="DV52" s="240"/>
      <c r="DW52" s="240"/>
      <c r="DX52" s="240"/>
      <c r="DY52" s="240"/>
      <c r="DZ52" s="240"/>
      <c r="EA52" s="240"/>
      <c r="EB52" s="240"/>
      <c r="EC52" s="240"/>
      <c r="ED52" s="240"/>
      <c r="EE52" s="240"/>
      <c r="EF52" s="240"/>
      <c r="EG52" s="240"/>
      <c r="EH52" s="240"/>
      <c r="EI52" s="240"/>
      <c r="EJ52" s="240"/>
      <c r="EK52" s="240"/>
      <c r="EL52" s="240"/>
      <c r="EM52" s="240"/>
      <c r="EN52" s="240"/>
      <c r="EO52" s="240"/>
      <c r="EP52" s="240"/>
      <c r="EQ52" s="240"/>
      <c r="ER52" s="240"/>
      <c r="ES52" s="240"/>
      <c r="ET52" s="240"/>
      <c r="EU52" s="240"/>
      <c r="EV52" s="240"/>
      <c r="EW52" s="240"/>
      <c r="EX52" s="240"/>
      <c r="EY52" s="240"/>
      <c r="EZ52" s="240"/>
      <c r="FA52" s="240"/>
      <c r="FB52" s="240"/>
      <c r="FC52" s="240"/>
      <c r="FD52" s="240"/>
      <c r="FE52" s="240"/>
      <c r="FF52" s="240"/>
      <c r="FG52" s="240"/>
      <c r="FH52" s="240"/>
      <c r="FI52" s="240"/>
      <c r="FJ52" s="240"/>
      <c r="FK52" s="240"/>
      <c r="FL52" s="240"/>
      <c r="FM52" s="240"/>
      <c r="FN52" s="240"/>
      <c r="FO52" s="240"/>
      <c r="FP52" s="240"/>
      <c r="FQ52" s="240"/>
      <c r="FR52" s="240"/>
      <c r="FS52" s="240"/>
      <c r="FT52" s="240"/>
      <c r="FU52" s="240"/>
      <c r="FV52" s="240"/>
      <c r="FW52" s="240"/>
      <c r="FX52" s="240"/>
      <c r="FY52" s="240"/>
      <c r="FZ52" s="240"/>
      <c r="GA52" s="240"/>
      <c r="GB52" s="240"/>
      <c r="GC52" s="240"/>
      <c r="GD52" s="240"/>
      <c r="GE52" s="240"/>
      <c r="GF52" s="240"/>
      <c r="GG52" s="240"/>
      <c r="GH52" s="240"/>
      <c r="GI52" s="240"/>
      <c r="GJ52" s="240"/>
      <c r="GK52" s="240"/>
      <c r="GL52" s="240"/>
      <c r="GM52" s="240"/>
      <c r="GN52" s="240"/>
      <c r="GO52" s="240"/>
      <c r="GP52" s="240"/>
      <c r="GQ52" s="240"/>
      <c r="GR52" s="240"/>
      <c r="GS52" s="240"/>
      <c r="GT52" s="240"/>
      <c r="GU52" s="240"/>
      <c r="GV52" s="240"/>
      <c r="GW52" s="240"/>
      <c r="GX52" s="240"/>
      <c r="GY52" s="240"/>
      <c r="GZ52" s="240"/>
      <c r="HA52" s="240"/>
      <c r="HB52" s="240"/>
      <c r="HC52" s="240"/>
      <c r="HD52" s="240"/>
      <c r="HE52" s="240"/>
      <c r="HF52" s="240"/>
      <c r="HG52" s="240"/>
      <c r="HH52" s="240"/>
      <c r="HI52" s="240"/>
      <c r="HJ52" s="240"/>
      <c r="HK52" s="240"/>
      <c r="HL52" s="240"/>
      <c r="HM52" s="240"/>
      <c r="HN52" s="240"/>
      <c r="HO52" s="240"/>
      <c r="HP52" s="240"/>
      <c r="HQ52" s="240"/>
      <c r="HR52" s="240"/>
      <c r="HS52" s="240"/>
      <c r="HT52" s="240"/>
      <c r="HU52" s="240"/>
      <c r="HV52" s="240"/>
      <c r="HW52" s="240"/>
      <c r="HX52" s="240"/>
      <c r="HY52" s="240"/>
      <c r="HZ52" s="240"/>
      <c r="IA52" s="240"/>
      <c r="IB52" s="240"/>
      <c r="IC52" s="240"/>
      <c r="ID52" s="240"/>
      <c r="IE52" s="240"/>
      <c r="IF52" s="240"/>
      <c r="IG52" s="240"/>
      <c r="IH52" s="240"/>
      <c r="II52" s="240"/>
      <c r="IJ52" s="240"/>
      <c r="IK52" s="240"/>
      <c r="IL52" s="240"/>
      <c r="IM52" s="240"/>
      <c r="IN52" s="240"/>
      <c r="IO52" s="240"/>
      <c r="IP52" s="240"/>
      <c r="IQ52" s="240"/>
      <c r="IR52" s="240"/>
      <c r="IS52" s="240"/>
      <c r="IT52" s="240"/>
      <c r="IU52" s="240"/>
      <c r="IV52" s="240"/>
      <c r="IW52" s="240"/>
      <c r="IX52" s="240"/>
      <c r="IY52" s="240"/>
      <c r="IZ52" s="240"/>
      <c r="JA52" s="240"/>
      <c r="JB52" s="240"/>
      <c r="JC52" s="240"/>
      <c r="JD52" s="240"/>
      <c r="JE52" s="240"/>
      <c r="JF52" s="240"/>
      <c r="JG52" s="240"/>
      <c r="JH52" s="240"/>
      <c r="JI52" s="240"/>
      <c r="JJ52" s="240"/>
      <c r="JK52" s="240"/>
      <c r="JL52" s="240"/>
      <c r="JM52" s="240"/>
      <c r="JN52" s="240"/>
      <c r="JO52" s="240"/>
      <c r="JP52" s="240"/>
      <c r="JQ52" s="240"/>
      <c r="JR52" s="240"/>
      <c r="JS52" s="240"/>
      <c r="JT52" s="240"/>
      <c r="JU52" s="240"/>
      <c r="JV52" s="240"/>
      <c r="JW52" s="240"/>
      <c r="JX52" s="240"/>
      <c r="JY52" s="240"/>
      <c r="JZ52" s="240"/>
      <c r="KA52" s="240"/>
      <c r="KB52" s="240"/>
      <c r="KC52" s="240"/>
      <c r="KD52" s="240"/>
      <c r="KE52" s="240"/>
      <c r="KF52" s="240"/>
      <c r="KG52" s="240"/>
      <c r="KH52" s="240"/>
      <c r="KI52" s="240"/>
      <c r="KJ52" s="240"/>
      <c r="KK52" s="240"/>
      <c r="KL52" s="240"/>
      <c r="KM52" s="240"/>
      <c r="KN52" s="240"/>
      <c r="KO52" s="240"/>
      <c r="KP52" s="240"/>
      <c r="KQ52" s="240"/>
      <c r="KR52" s="240"/>
      <c r="KS52" s="240"/>
      <c r="KT52" s="240"/>
      <c r="KU52" s="240"/>
      <c r="KV52" s="240"/>
      <c r="KW52" s="240"/>
      <c r="KX52" s="240"/>
      <c r="KY52" s="240"/>
      <c r="KZ52" s="240"/>
      <c r="LA52" s="240"/>
      <c r="LB52" s="240"/>
      <c r="LC52" s="240"/>
      <c r="LD52" s="240"/>
      <c r="LE52" s="240"/>
      <c r="LF52" s="240"/>
      <c r="LG52" s="240"/>
      <c r="LH52" s="240"/>
      <c r="LI52" s="240"/>
      <c r="LJ52" s="240"/>
      <c r="LK52" s="240"/>
      <c r="LL52" s="240"/>
      <c r="LM52" s="240"/>
      <c r="LN52" s="240"/>
      <c r="LO52" s="240"/>
      <c r="LP52" s="240"/>
      <c r="LQ52" s="240"/>
      <c r="LR52" s="240"/>
      <c r="LS52" s="240"/>
      <c r="LT52" s="240"/>
      <c r="LU52" s="240"/>
      <c r="LV52" s="240"/>
      <c r="LW52" s="240"/>
      <c r="LX52" s="240"/>
      <c r="LY52" s="240"/>
      <c r="LZ52" s="240"/>
      <c r="MA52" s="240"/>
      <c r="MB52" s="240"/>
      <c r="MC52" s="240"/>
      <c r="MD52" s="240"/>
      <c r="ME52" s="240"/>
      <c r="MF52" s="240"/>
      <c r="MG52" s="240"/>
      <c r="MH52" s="240"/>
      <c r="MI52" s="240"/>
      <c r="MJ52" s="240"/>
      <c r="MK52" s="240"/>
      <c r="ML52" s="240"/>
      <c r="MM52" s="240"/>
      <c r="MN52" s="240"/>
      <c r="MO52" s="240"/>
      <c r="MP52" s="240"/>
      <c r="MQ52" s="240"/>
      <c r="MR52" s="240"/>
      <c r="MS52" s="240"/>
      <c r="MT52" s="240"/>
      <c r="MU52" s="240"/>
      <c r="MV52" s="240"/>
      <c r="MW52" s="240"/>
      <c r="MX52" s="240"/>
      <c r="MY52" s="240"/>
      <c r="MZ52" s="240"/>
      <c r="NA52" s="240"/>
      <c r="NB52" s="240"/>
      <c r="NC52" s="240"/>
      <c r="ND52" s="240"/>
      <c r="NE52" s="240"/>
      <c r="NF52" s="240"/>
      <c r="NG52" s="240"/>
      <c r="NH52" s="240"/>
      <c r="NI52" s="240"/>
      <c r="NJ52" s="240"/>
      <c r="NK52" s="240"/>
      <c r="NL52" s="240"/>
      <c r="NM52" s="240"/>
      <c r="NN52" s="240"/>
      <c r="NO52" s="240"/>
      <c r="NP52" s="240"/>
      <c r="NQ52" s="240"/>
      <c r="NR52" s="240"/>
      <c r="NS52" s="240"/>
      <c r="NT52" s="240"/>
      <c r="NU52" s="240"/>
      <c r="NV52" s="240"/>
      <c r="NW52" s="240"/>
      <c r="NX52" s="240"/>
      <c r="NY52" s="240"/>
      <c r="NZ52" s="240"/>
      <c r="OA52" s="240"/>
      <c r="OB52" s="240"/>
      <c r="OC52" s="240"/>
      <c r="OD52" s="240"/>
      <c r="OE52" s="240"/>
      <c r="OF52" s="240"/>
      <c r="OG52" s="240"/>
      <c r="OH52" s="240"/>
      <c r="OI52" s="240"/>
      <c r="OJ52" s="240"/>
      <c r="OK52" s="240"/>
      <c r="OL52" s="240"/>
      <c r="OM52" s="240"/>
      <c r="ON52" s="240"/>
      <c r="OO52" s="240"/>
      <c r="OP52" s="240"/>
      <c r="OQ52" s="240"/>
      <c r="OR52" s="240"/>
      <c r="OS52" s="240"/>
      <c r="OT52" s="240"/>
      <c r="OU52" s="240"/>
      <c r="OV52" s="240"/>
      <c r="OW52" s="240"/>
      <c r="OX52" s="240"/>
      <c r="OY52" s="240"/>
      <c r="OZ52" s="240"/>
      <c r="PA52" s="240"/>
      <c r="PB52" s="240"/>
      <c r="PC52" s="240"/>
      <c r="PD52" s="240"/>
      <c r="PE52" s="240"/>
      <c r="PF52" s="240"/>
      <c r="PG52" s="240"/>
      <c r="PH52" s="240"/>
      <c r="PI52" s="240"/>
      <c r="PJ52" s="240"/>
      <c r="PK52" s="240"/>
      <c r="PL52" s="240"/>
      <c r="PM52" s="240"/>
      <c r="PN52" s="240"/>
      <c r="PO52" s="240"/>
      <c r="PP52" s="240"/>
      <c r="PQ52" s="240"/>
      <c r="PR52" s="240"/>
      <c r="PS52" s="240"/>
      <c r="PT52" s="240"/>
      <c r="PU52" s="240"/>
      <c r="PV52" s="240"/>
      <c r="PW52" s="240"/>
      <c r="PX52" s="240"/>
      <c r="PY52" s="240"/>
      <c r="PZ52" s="240"/>
      <c r="QA52" s="240"/>
      <c r="QB52" s="240"/>
      <c r="QC52" s="240"/>
      <c r="QD52" s="240"/>
      <c r="QE52" s="240"/>
      <c r="QF52" s="240"/>
      <c r="QG52" s="240"/>
      <c r="QH52" s="240"/>
      <c r="QI52" s="240"/>
      <c r="QJ52" s="240"/>
      <c r="QK52" s="240"/>
      <c r="QL52" s="240"/>
      <c r="QM52" s="240"/>
      <c r="QN52" s="240"/>
      <c r="QO52" s="240"/>
      <c r="QP52" s="240"/>
      <c r="QQ52" s="240"/>
      <c r="QR52" s="240"/>
      <c r="QS52" s="240"/>
      <c r="QT52" s="240"/>
      <c r="QU52" s="240"/>
      <c r="QV52" s="240"/>
      <c r="QW52" s="240"/>
      <c r="QX52" s="240"/>
      <c r="QY52" s="240"/>
      <c r="QZ52" s="240"/>
      <c r="RA52" s="240"/>
      <c r="RB52" s="240"/>
      <c r="RC52" s="240"/>
      <c r="RD52" s="240"/>
      <c r="RE52" s="240"/>
      <c r="RF52" s="240"/>
      <c r="RG52" s="240"/>
      <c r="RH52" s="240"/>
      <c r="RI52" s="240"/>
      <c r="RJ52" s="240"/>
      <c r="RK52" s="240"/>
      <c r="RL52" s="240"/>
      <c r="RM52" s="240"/>
    </row>
    <row r="53" spans="2:481" ht="16.5" hidden="1" customHeight="1" outlineLevel="1">
      <c r="B53" s="508"/>
      <c r="C53" s="508"/>
      <c r="D53" s="508"/>
      <c r="E53" s="508"/>
      <c r="F53" s="508"/>
      <c r="G53" s="508"/>
      <c r="H53" s="508"/>
      <c r="I53" s="508"/>
      <c r="J53" s="508"/>
      <c r="K53" s="508"/>
      <c r="L53" s="508"/>
      <c r="M53" s="508"/>
      <c r="N53" s="417"/>
      <c r="O53" s="418"/>
      <c r="P53" s="418"/>
      <c r="Q53" s="418"/>
      <c r="R53" s="418"/>
      <c r="S53" s="419"/>
      <c r="T53" s="417"/>
      <c r="U53" s="418"/>
      <c r="V53" s="418"/>
      <c r="W53" s="418"/>
      <c r="X53" s="418"/>
      <c r="Y53" s="419"/>
      <c r="Z53" s="417"/>
      <c r="AA53" s="418"/>
      <c r="AB53" s="418"/>
      <c r="AC53" s="418"/>
      <c r="AD53" s="418"/>
      <c r="AE53" s="419"/>
      <c r="AF53" s="417"/>
      <c r="AG53" s="418"/>
      <c r="AH53" s="418"/>
      <c r="AI53" s="418"/>
      <c r="AJ53" s="418"/>
      <c r="AK53" s="419"/>
      <c r="AL53" s="417"/>
      <c r="AM53" s="418"/>
      <c r="AN53" s="418"/>
      <c r="AO53" s="418"/>
      <c r="AP53" s="418"/>
      <c r="AQ53" s="419"/>
      <c r="AR53" s="417"/>
      <c r="AS53" s="418"/>
      <c r="AT53" s="418"/>
      <c r="AU53" s="418"/>
      <c r="AV53" s="418"/>
      <c r="AW53" s="419"/>
      <c r="AX53" s="417"/>
      <c r="AY53" s="418"/>
      <c r="AZ53" s="418"/>
      <c r="BA53" s="418"/>
      <c r="BB53" s="418"/>
      <c r="BC53" s="419"/>
      <c r="BD53" s="417"/>
      <c r="BE53" s="418"/>
      <c r="BF53" s="418"/>
      <c r="BG53" s="418"/>
      <c r="BH53" s="418"/>
      <c r="BI53" s="419"/>
      <c r="BJ53" s="417"/>
      <c r="BK53" s="418"/>
      <c r="BL53" s="418"/>
      <c r="BM53" s="418"/>
      <c r="BN53" s="418"/>
      <c r="BO53" s="419"/>
      <c r="BP53" s="417"/>
      <c r="BQ53" s="418"/>
      <c r="BR53" s="418"/>
      <c r="BS53" s="418"/>
      <c r="BT53" s="418"/>
      <c r="BU53" s="419"/>
      <c r="BV53" s="417"/>
      <c r="BW53" s="418"/>
      <c r="BX53" s="418"/>
      <c r="BY53" s="418"/>
      <c r="BZ53" s="418"/>
      <c r="CA53" s="419"/>
      <c r="CB53" s="417"/>
      <c r="CC53" s="418"/>
      <c r="CD53" s="418"/>
      <c r="CE53" s="418"/>
      <c r="CF53" s="418"/>
      <c r="CG53" s="419"/>
      <c r="CH53" s="417"/>
      <c r="CI53" s="418"/>
      <c r="CJ53" s="418"/>
      <c r="CK53" s="418"/>
      <c r="CL53" s="418"/>
      <c r="CM53" s="419"/>
      <c r="CN53" s="417"/>
      <c r="CO53" s="418"/>
      <c r="CP53" s="418"/>
      <c r="CQ53" s="418"/>
      <c r="CR53" s="418"/>
      <c r="CS53" s="419"/>
      <c r="CT53" s="417"/>
      <c r="CU53" s="418"/>
      <c r="CV53" s="418"/>
      <c r="CW53" s="418"/>
      <c r="CX53" s="418"/>
      <c r="CY53" s="419"/>
      <c r="CZ53" s="417"/>
      <c r="DA53" s="418"/>
      <c r="DB53" s="418"/>
      <c r="DC53" s="418"/>
      <c r="DD53" s="418"/>
      <c r="DE53" s="419"/>
      <c r="DF53" s="417"/>
      <c r="DG53" s="418"/>
      <c r="DH53" s="418"/>
      <c r="DI53" s="418"/>
      <c r="DJ53" s="418"/>
      <c r="DK53" s="419"/>
      <c r="DL53" s="417"/>
      <c r="DM53" s="418"/>
      <c r="DN53" s="418"/>
      <c r="DO53" s="418"/>
      <c r="DP53" s="418"/>
      <c r="DQ53" s="419"/>
      <c r="DR53" s="417"/>
      <c r="DS53" s="418"/>
      <c r="DT53" s="418"/>
      <c r="DU53" s="418"/>
      <c r="DV53" s="418"/>
      <c r="DW53" s="419"/>
      <c r="DX53" s="417"/>
      <c r="DY53" s="418"/>
      <c r="DZ53" s="418"/>
      <c r="EA53" s="418"/>
      <c r="EB53" s="418"/>
      <c r="EC53" s="419"/>
      <c r="ED53" s="417"/>
      <c r="EE53" s="418"/>
      <c r="EF53" s="418"/>
      <c r="EG53" s="418"/>
      <c r="EH53" s="418"/>
      <c r="EI53" s="419"/>
      <c r="EJ53" s="417"/>
      <c r="EK53" s="418"/>
      <c r="EL53" s="418"/>
      <c r="EM53" s="418"/>
      <c r="EN53" s="418"/>
      <c r="EO53" s="419"/>
      <c r="EP53" s="417"/>
      <c r="EQ53" s="418"/>
      <c r="ER53" s="418"/>
      <c r="ES53" s="418"/>
      <c r="ET53" s="418"/>
      <c r="EU53" s="419"/>
      <c r="EV53" s="417"/>
      <c r="EW53" s="418"/>
      <c r="EX53" s="418"/>
      <c r="EY53" s="418"/>
      <c r="EZ53" s="418"/>
      <c r="FA53" s="419"/>
      <c r="FB53" s="417"/>
      <c r="FC53" s="418"/>
      <c r="FD53" s="418"/>
      <c r="FE53" s="418"/>
      <c r="FF53" s="418"/>
      <c r="FG53" s="419"/>
      <c r="FH53" s="417"/>
      <c r="FI53" s="418"/>
      <c r="FJ53" s="418"/>
      <c r="FK53" s="418"/>
      <c r="FL53" s="418"/>
      <c r="FM53" s="419"/>
      <c r="FN53" s="417"/>
      <c r="FO53" s="418"/>
      <c r="FP53" s="418"/>
      <c r="FQ53" s="418"/>
      <c r="FR53" s="418"/>
      <c r="FS53" s="419"/>
      <c r="FT53" s="417"/>
      <c r="FU53" s="418"/>
      <c r="FV53" s="418"/>
      <c r="FW53" s="418"/>
      <c r="FX53" s="418"/>
      <c r="FY53" s="419"/>
      <c r="FZ53" s="417"/>
      <c r="GA53" s="418"/>
      <c r="GB53" s="418"/>
      <c r="GC53" s="418"/>
      <c r="GD53" s="418"/>
      <c r="GE53" s="419"/>
      <c r="GF53" s="417"/>
      <c r="GG53" s="418"/>
      <c r="GH53" s="418"/>
      <c r="GI53" s="418"/>
      <c r="GJ53" s="418"/>
      <c r="GK53" s="419"/>
      <c r="GL53" s="417"/>
      <c r="GM53" s="418"/>
      <c r="GN53" s="418"/>
      <c r="GO53" s="418"/>
      <c r="GP53" s="418"/>
      <c r="GQ53" s="419"/>
      <c r="GR53" s="417"/>
      <c r="GS53" s="418"/>
      <c r="GT53" s="418"/>
      <c r="GU53" s="418"/>
      <c r="GV53" s="418"/>
      <c r="GW53" s="419"/>
      <c r="GX53" s="417"/>
      <c r="GY53" s="418"/>
      <c r="GZ53" s="418"/>
      <c r="HA53" s="418"/>
      <c r="HB53" s="418"/>
      <c r="HC53" s="419"/>
      <c r="HD53" s="417"/>
      <c r="HE53" s="418"/>
      <c r="HF53" s="418"/>
      <c r="HG53" s="418"/>
      <c r="HH53" s="418"/>
      <c r="HI53" s="419"/>
      <c r="HJ53" s="417"/>
      <c r="HK53" s="418"/>
      <c r="HL53" s="418"/>
      <c r="HM53" s="418"/>
      <c r="HN53" s="418"/>
      <c r="HO53" s="419"/>
      <c r="HP53" s="417"/>
      <c r="HQ53" s="418"/>
      <c r="HR53" s="418"/>
      <c r="HS53" s="418"/>
      <c r="HT53" s="418"/>
      <c r="HU53" s="419"/>
      <c r="HV53" s="417"/>
      <c r="HW53" s="418"/>
      <c r="HX53" s="418"/>
      <c r="HY53" s="418"/>
      <c r="HZ53" s="418"/>
      <c r="IA53" s="419"/>
      <c r="IB53" s="417"/>
      <c r="IC53" s="418"/>
      <c r="ID53" s="418"/>
      <c r="IE53" s="418"/>
      <c r="IF53" s="418"/>
      <c r="IG53" s="419"/>
      <c r="IH53" s="417"/>
      <c r="II53" s="418"/>
      <c r="IJ53" s="418"/>
      <c r="IK53" s="418"/>
      <c r="IL53" s="418"/>
      <c r="IM53" s="419"/>
      <c r="IN53" s="417"/>
      <c r="IO53" s="418"/>
      <c r="IP53" s="418"/>
      <c r="IQ53" s="418"/>
      <c r="IR53" s="418"/>
      <c r="IS53" s="419"/>
      <c r="IT53" s="417"/>
      <c r="IU53" s="418"/>
      <c r="IV53" s="418"/>
      <c r="IW53" s="418"/>
      <c r="IX53" s="418"/>
      <c r="IY53" s="419"/>
      <c r="IZ53" s="417"/>
      <c r="JA53" s="418"/>
      <c r="JB53" s="418"/>
      <c r="JC53" s="418"/>
      <c r="JD53" s="418"/>
      <c r="JE53" s="419"/>
      <c r="JF53" s="417"/>
      <c r="JG53" s="418"/>
      <c r="JH53" s="418"/>
      <c r="JI53" s="418"/>
      <c r="JJ53" s="418"/>
      <c r="JK53" s="419"/>
      <c r="JL53" s="417"/>
      <c r="JM53" s="418"/>
      <c r="JN53" s="418"/>
      <c r="JO53" s="418"/>
      <c r="JP53" s="418"/>
      <c r="JQ53" s="419"/>
      <c r="JR53" s="417"/>
      <c r="JS53" s="418"/>
      <c r="JT53" s="418"/>
      <c r="JU53" s="418"/>
      <c r="JV53" s="418"/>
      <c r="JW53" s="419"/>
      <c r="JX53" s="417"/>
      <c r="JY53" s="418"/>
      <c r="JZ53" s="418"/>
      <c r="KA53" s="418"/>
      <c r="KB53" s="418"/>
      <c r="KC53" s="419"/>
      <c r="KD53" s="417"/>
      <c r="KE53" s="418"/>
      <c r="KF53" s="418"/>
      <c r="KG53" s="418"/>
      <c r="KH53" s="418"/>
      <c r="KI53" s="419"/>
      <c r="KJ53" s="417"/>
      <c r="KK53" s="418"/>
      <c r="KL53" s="418"/>
      <c r="KM53" s="418"/>
      <c r="KN53" s="418"/>
      <c r="KO53" s="419"/>
      <c r="KP53" s="417"/>
      <c r="KQ53" s="418"/>
      <c r="KR53" s="418"/>
      <c r="KS53" s="418"/>
      <c r="KT53" s="418"/>
      <c r="KU53" s="419"/>
      <c r="KV53" s="417"/>
      <c r="KW53" s="418"/>
      <c r="KX53" s="418"/>
      <c r="KY53" s="418"/>
      <c r="KZ53" s="418"/>
      <c r="LA53" s="419"/>
      <c r="LB53" s="417"/>
      <c r="LC53" s="418"/>
      <c r="LD53" s="418"/>
      <c r="LE53" s="418"/>
      <c r="LF53" s="418"/>
      <c r="LG53" s="419"/>
      <c r="LH53" s="417"/>
      <c r="LI53" s="418"/>
      <c r="LJ53" s="418"/>
      <c r="LK53" s="418"/>
      <c r="LL53" s="418"/>
      <c r="LM53" s="419"/>
      <c r="LN53" s="417"/>
      <c r="LO53" s="418"/>
      <c r="LP53" s="418"/>
      <c r="LQ53" s="418"/>
      <c r="LR53" s="418"/>
      <c r="LS53" s="419"/>
      <c r="LT53" s="417"/>
      <c r="LU53" s="418"/>
      <c r="LV53" s="418"/>
      <c r="LW53" s="418"/>
      <c r="LX53" s="418"/>
      <c r="LY53" s="419"/>
      <c r="LZ53" s="417"/>
      <c r="MA53" s="418"/>
      <c r="MB53" s="418"/>
      <c r="MC53" s="418"/>
      <c r="MD53" s="418"/>
      <c r="ME53" s="419"/>
      <c r="MF53" s="417"/>
      <c r="MG53" s="418"/>
      <c r="MH53" s="418"/>
      <c r="MI53" s="418"/>
      <c r="MJ53" s="418"/>
      <c r="MK53" s="419"/>
      <c r="ML53" s="417"/>
      <c r="MM53" s="418"/>
      <c r="MN53" s="418"/>
      <c r="MO53" s="418"/>
      <c r="MP53" s="418"/>
      <c r="MQ53" s="419"/>
      <c r="MR53" s="417"/>
      <c r="MS53" s="418"/>
      <c r="MT53" s="418"/>
      <c r="MU53" s="418"/>
      <c r="MV53" s="418"/>
      <c r="MW53" s="419"/>
      <c r="MX53" s="417"/>
      <c r="MY53" s="418"/>
      <c r="MZ53" s="418"/>
      <c r="NA53" s="418"/>
      <c r="NB53" s="418"/>
      <c r="NC53" s="419"/>
      <c r="ND53" s="417"/>
      <c r="NE53" s="418"/>
      <c r="NF53" s="418"/>
      <c r="NG53" s="418"/>
      <c r="NH53" s="418"/>
      <c r="NI53" s="419"/>
      <c r="NJ53" s="417"/>
      <c r="NK53" s="418"/>
      <c r="NL53" s="418"/>
      <c r="NM53" s="418"/>
      <c r="NN53" s="418"/>
      <c r="NO53" s="419"/>
      <c r="NP53" s="417"/>
      <c r="NQ53" s="418"/>
      <c r="NR53" s="418"/>
      <c r="NS53" s="418"/>
      <c r="NT53" s="418"/>
      <c r="NU53" s="419"/>
      <c r="NV53" s="417"/>
      <c r="NW53" s="418"/>
      <c r="NX53" s="418"/>
      <c r="NY53" s="418"/>
      <c r="NZ53" s="418"/>
      <c r="OA53" s="419"/>
      <c r="OB53" s="417"/>
      <c r="OC53" s="418"/>
      <c r="OD53" s="418"/>
      <c r="OE53" s="418"/>
      <c r="OF53" s="418"/>
      <c r="OG53" s="419"/>
      <c r="OH53" s="417"/>
      <c r="OI53" s="418"/>
      <c r="OJ53" s="418"/>
      <c r="OK53" s="418"/>
      <c r="OL53" s="418"/>
      <c r="OM53" s="419"/>
      <c r="ON53" s="417"/>
      <c r="OO53" s="418"/>
      <c r="OP53" s="418"/>
      <c r="OQ53" s="418"/>
      <c r="OR53" s="418"/>
      <c r="OS53" s="419"/>
      <c r="OT53" s="417"/>
      <c r="OU53" s="418"/>
      <c r="OV53" s="418"/>
      <c r="OW53" s="418"/>
      <c r="OX53" s="418"/>
      <c r="OY53" s="419"/>
      <c r="OZ53" s="417"/>
      <c r="PA53" s="418"/>
      <c r="PB53" s="418"/>
      <c r="PC53" s="418"/>
      <c r="PD53" s="418"/>
      <c r="PE53" s="419"/>
      <c r="PF53" s="417"/>
      <c r="PG53" s="418"/>
      <c r="PH53" s="418"/>
      <c r="PI53" s="418"/>
      <c r="PJ53" s="418"/>
      <c r="PK53" s="419"/>
      <c r="PL53" s="417"/>
      <c r="PM53" s="418"/>
      <c r="PN53" s="418"/>
      <c r="PO53" s="418"/>
      <c r="PP53" s="418"/>
      <c r="PQ53" s="419"/>
      <c r="PR53" s="417"/>
      <c r="PS53" s="418"/>
      <c r="PT53" s="418"/>
      <c r="PU53" s="418"/>
      <c r="PV53" s="418"/>
      <c r="PW53" s="419"/>
      <c r="PX53" s="417"/>
      <c r="PY53" s="418"/>
      <c r="PZ53" s="418"/>
      <c r="QA53" s="418"/>
      <c r="QB53" s="418"/>
      <c r="QC53" s="419"/>
      <c r="QD53" s="417"/>
      <c r="QE53" s="418"/>
      <c r="QF53" s="418"/>
      <c r="QG53" s="418"/>
      <c r="QH53" s="418"/>
      <c r="QI53" s="419"/>
      <c r="QJ53" s="417"/>
      <c r="QK53" s="418"/>
      <c r="QL53" s="418"/>
      <c r="QM53" s="418"/>
      <c r="QN53" s="418"/>
      <c r="QO53" s="419"/>
      <c r="QP53" s="417"/>
      <c r="QQ53" s="418"/>
      <c r="QR53" s="418"/>
      <c r="QS53" s="418"/>
      <c r="QT53" s="418"/>
      <c r="QU53" s="419"/>
      <c r="QV53" s="417"/>
      <c r="QW53" s="418"/>
      <c r="QX53" s="418"/>
      <c r="QY53" s="418"/>
      <c r="QZ53" s="418"/>
      <c r="RA53" s="419"/>
      <c r="RB53" s="417"/>
      <c r="RC53" s="418"/>
      <c r="RD53" s="418"/>
      <c r="RE53" s="418"/>
      <c r="RF53" s="418"/>
      <c r="RG53" s="419"/>
      <c r="RH53" s="417"/>
      <c r="RI53" s="418"/>
      <c r="RJ53" s="418"/>
      <c r="RK53" s="418"/>
      <c r="RL53" s="418"/>
      <c r="RM53" s="419"/>
    </row>
    <row r="54" spans="2:481" s="212" customFormat="1" ht="5.25" hidden="1" customHeight="1" outlineLevel="1">
      <c r="B54" s="240"/>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c r="BQ54" s="240"/>
      <c r="BR54" s="240"/>
      <c r="BS54" s="240"/>
      <c r="BT54" s="240"/>
      <c r="BU54" s="240"/>
      <c r="BV54" s="240"/>
      <c r="BW54" s="240"/>
      <c r="BX54" s="240"/>
      <c r="BY54" s="240"/>
      <c r="BZ54" s="240"/>
      <c r="CA54" s="240"/>
      <c r="CB54" s="240"/>
      <c r="CC54" s="240"/>
      <c r="CD54" s="240"/>
      <c r="CE54" s="240"/>
      <c r="CF54" s="240"/>
      <c r="CG54" s="240"/>
      <c r="CH54" s="240"/>
      <c r="CI54" s="240"/>
      <c r="CJ54" s="240"/>
      <c r="CK54" s="240"/>
      <c r="CL54" s="240"/>
      <c r="CM54" s="240"/>
      <c r="CN54" s="240"/>
      <c r="CO54" s="240"/>
      <c r="CP54" s="240"/>
      <c r="CQ54" s="240"/>
      <c r="CR54" s="240"/>
      <c r="CS54" s="240"/>
      <c r="CT54" s="240"/>
      <c r="CU54" s="240"/>
      <c r="CV54" s="240"/>
      <c r="CW54" s="240"/>
      <c r="CX54" s="240"/>
      <c r="CY54" s="240"/>
      <c r="CZ54" s="240"/>
      <c r="DA54" s="240"/>
      <c r="DB54" s="240"/>
      <c r="DC54" s="240"/>
      <c r="DD54" s="240"/>
      <c r="DE54" s="240"/>
      <c r="DF54" s="240"/>
      <c r="DG54" s="240"/>
      <c r="DH54" s="240"/>
      <c r="DI54" s="240"/>
      <c r="DJ54" s="240"/>
      <c r="DK54" s="240"/>
      <c r="DL54" s="240"/>
      <c r="DM54" s="240"/>
      <c r="DN54" s="240"/>
      <c r="DO54" s="240"/>
      <c r="DP54" s="240"/>
      <c r="DQ54" s="240"/>
      <c r="DR54" s="240"/>
      <c r="DS54" s="240"/>
      <c r="DT54" s="240"/>
      <c r="DU54" s="240"/>
      <c r="DV54" s="240"/>
      <c r="DW54" s="240"/>
      <c r="DX54" s="240"/>
      <c r="DY54" s="240"/>
      <c r="DZ54" s="240"/>
      <c r="EA54" s="240"/>
      <c r="EB54" s="240"/>
      <c r="EC54" s="240"/>
      <c r="ED54" s="240"/>
      <c r="EE54" s="240"/>
      <c r="EF54" s="240"/>
      <c r="EG54" s="240"/>
      <c r="EH54" s="240"/>
      <c r="EI54" s="240"/>
      <c r="EJ54" s="240"/>
      <c r="EK54" s="240"/>
      <c r="EL54" s="240"/>
      <c r="EM54" s="240"/>
      <c r="EN54" s="240"/>
      <c r="EO54" s="240"/>
      <c r="EP54" s="240"/>
      <c r="EQ54" s="240"/>
      <c r="ER54" s="240"/>
      <c r="ES54" s="240"/>
      <c r="ET54" s="240"/>
      <c r="EU54" s="240"/>
      <c r="EV54" s="240"/>
      <c r="EW54" s="240"/>
      <c r="EX54" s="240"/>
      <c r="EY54" s="240"/>
      <c r="EZ54" s="240"/>
      <c r="FA54" s="240"/>
      <c r="FB54" s="240"/>
      <c r="FC54" s="240"/>
      <c r="FD54" s="240"/>
      <c r="FE54" s="240"/>
      <c r="FF54" s="240"/>
      <c r="FG54" s="240"/>
      <c r="FH54" s="240"/>
      <c r="FI54" s="240"/>
      <c r="FJ54" s="240"/>
      <c r="FK54" s="240"/>
      <c r="FL54" s="240"/>
      <c r="FM54" s="240"/>
      <c r="FN54" s="240"/>
      <c r="FO54" s="240"/>
      <c r="FP54" s="240"/>
      <c r="FQ54" s="240"/>
      <c r="FR54" s="240"/>
      <c r="FS54" s="240"/>
      <c r="FT54" s="240"/>
      <c r="FU54" s="240"/>
      <c r="FV54" s="240"/>
      <c r="FW54" s="240"/>
      <c r="FX54" s="240"/>
      <c r="FY54" s="240"/>
      <c r="FZ54" s="240"/>
      <c r="GA54" s="240"/>
      <c r="GB54" s="240"/>
      <c r="GC54" s="240"/>
      <c r="GD54" s="240"/>
      <c r="GE54" s="240"/>
      <c r="GF54" s="240"/>
      <c r="GG54" s="240"/>
      <c r="GH54" s="240"/>
      <c r="GI54" s="240"/>
      <c r="GJ54" s="240"/>
      <c r="GK54" s="240"/>
      <c r="GL54" s="240"/>
      <c r="GM54" s="240"/>
      <c r="GN54" s="240"/>
      <c r="GO54" s="240"/>
      <c r="GP54" s="240"/>
      <c r="GQ54" s="240"/>
      <c r="GR54" s="240"/>
      <c r="GS54" s="240"/>
      <c r="GT54" s="240"/>
      <c r="GU54" s="240"/>
      <c r="GV54" s="240"/>
      <c r="GW54" s="240"/>
      <c r="GX54" s="240"/>
      <c r="GY54" s="240"/>
      <c r="GZ54" s="240"/>
      <c r="HA54" s="240"/>
      <c r="HB54" s="240"/>
      <c r="HC54" s="240"/>
      <c r="HD54" s="240"/>
      <c r="HE54" s="240"/>
      <c r="HF54" s="240"/>
      <c r="HG54" s="240"/>
      <c r="HH54" s="240"/>
      <c r="HI54" s="240"/>
      <c r="HJ54" s="240"/>
      <c r="HK54" s="240"/>
      <c r="HL54" s="240"/>
      <c r="HM54" s="240"/>
      <c r="HN54" s="240"/>
      <c r="HO54" s="240"/>
      <c r="HP54" s="240"/>
      <c r="HQ54" s="240"/>
      <c r="HR54" s="240"/>
      <c r="HS54" s="240"/>
      <c r="HT54" s="240"/>
      <c r="HU54" s="240"/>
      <c r="HV54" s="240"/>
      <c r="HW54" s="240"/>
      <c r="HX54" s="240"/>
      <c r="HY54" s="240"/>
      <c r="HZ54" s="240"/>
      <c r="IA54" s="240"/>
      <c r="IB54" s="240"/>
      <c r="IC54" s="240"/>
      <c r="ID54" s="240"/>
      <c r="IE54" s="240"/>
      <c r="IF54" s="240"/>
      <c r="IG54" s="240"/>
      <c r="IH54" s="240"/>
      <c r="II54" s="240"/>
      <c r="IJ54" s="240"/>
      <c r="IK54" s="240"/>
      <c r="IL54" s="240"/>
      <c r="IM54" s="240"/>
      <c r="IN54" s="240"/>
      <c r="IO54" s="240"/>
      <c r="IP54" s="240"/>
      <c r="IQ54" s="240"/>
      <c r="IR54" s="240"/>
      <c r="IS54" s="240"/>
      <c r="IT54" s="240"/>
      <c r="IU54" s="240"/>
      <c r="IV54" s="240"/>
      <c r="IW54" s="240"/>
      <c r="IX54" s="240"/>
      <c r="IY54" s="240"/>
      <c r="IZ54" s="240"/>
      <c r="JA54" s="240"/>
      <c r="JB54" s="240"/>
      <c r="JC54" s="240"/>
      <c r="JD54" s="240"/>
      <c r="JE54" s="240"/>
      <c r="JF54" s="240"/>
      <c r="JG54" s="240"/>
      <c r="JH54" s="240"/>
      <c r="JI54" s="240"/>
      <c r="JJ54" s="240"/>
      <c r="JK54" s="240"/>
      <c r="JL54" s="240"/>
      <c r="JM54" s="240"/>
      <c r="JN54" s="240"/>
      <c r="JO54" s="240"/>
      <c r="JP54" s="240"/>
      <c r="JQ54" s="240"/>
      <c r="JR54" s="240"/>
      <c r="JS54" s="240"/>
      <c r="JT54" s="240"/>
      <c r="JU54" s="240"/>
      <c r="JV54" s="240"/>
      <c r="JW54" s="240"/>
      <c r="JX54" s="240"/>
      <c r="JY54" s="240"/>
      <c r="JZ54" s="240"/>
      <c r="KA54" s="240"/>
      <c r="KB54" s="240"/>
      <c r="KC54" s="240"/>
      <c r="KD54" s="240"/>
      <c r="KE54" s="240"/>
      <c r="KF54" s="240"/>
      <c r="KG54" s="240"/>
      <c r="KH54" s="240"/>
      <c r="KI54" s="240"/>
      <c r="KJ54" s="240"/>
      <c r="KK54" s="240"/>
      <c r="KL54" s="240"/>
      <c r="KM54" s="240"/>
      <c r="KN54" s="240"/>
      <c r="KO54" s="240"/>
      <c r="KP54" s="240"/>
      <c r="KQ54" s="240"/>
      <c r="KR54" s="240"/>
      <c r="KS54" s="240"/>
      <c r="KT54" s="240"/>
      <c r="KU54" s="240"/>
      <c r="KV54" s="240"/>
      <c r="KW54" s="240"/>
      <c r="KX54" s="240"/>
      <c r="KY54" s="240"/>
      <c r="KZ54" s="240"/>
      <c r="LA54" s="240"/>
      <c r="LB54" s="240"/>
      <c r="LC54" s="240"/>
      <c r="LD54" s="240"/>
      <c r="LE54" s="240"/>
      <c r="LF54" s="240"/>
      <c r="LG54" s="240"/>
      <c r="LH54" s="240"/>
      <c r="LI54" s="240"/>
      <c r="LJ54" s="240"/>
      <c r="LK54" s="240"/>
      <c r="LL54" s="240"/>
      <c r="LM54" s="240"/>
      <c r="LN54" s="240"/>
      <c r="LO54" s="240"/>
      <c r="LP54" s="240"/>
      <c r="LQ54" s="240"/>
      <c r="LR54" s="240"/>
      <c r="LS54" s="240"/>
      <c r="LT54" s="240"/>
      <c r="LU54" s="240"/>
      <c r="LV54" s="240"/>
      <c r="LW54" s="240"/>
      <c r="LX54" s="240"/>
      <c r="LY54" s="240"/>
      <c r="LZ54" s="240"/>
      <c r="MA54" s="240"/>
      <c r="MB54" s="240"/>
      <c r="MC54" s="240"/>
      <c r="MD54" s="240"/>
      <c r="ME54" s="240"/>
      <c r="MF54" s="240"/>
      <c r="MG54" s="240"/>
      <c r="MH54" s="240"/>
      <c r="MI54" s="240"/>
      <c r="MJ54" s="240"/>
      <c r="MK54" s="240"/>
      <c r="ML54" s="240"/>
      <c r="MM54" s="240"/>
      <c r="MN54" s="240"/>
      <c r="MO54" s="240"/>
      <c r="MP54" s="240"/>
      <c r="MQ54" s="240"/>
      <c r="MR54" s="240"/>
      <c r="MS54" s="240"/>
      <c r="MT54" s="240"/>
      <c r="MU54" s="240"/>
      <c r="MV54" s="240"/>
      <c r="MW54" s="240"/>
      <c r="MX54" s="240"/>
      <c r="MY54" s="240"/>
      <c r="MZ54" s="240"/>
      <c r="NA54" s="240"/>
      <c r="NB54" s="240"/>
      <c r="NC54" s="240"/>
      <c r="ND54" s="240"/>
      <c r="NE54" s="240"/>
      <c r="NF54" s="240"/>
      <c r="NG54" s="240"/>
      <c r="NH54" s="240"/>
      <c r="NI54" s="240"/>
      <c r="NJ54" s="240"/>
      <c r="NK54" s="240"/>
      <c r="NL54" s="240"/>
      <c r="NM54" s="240"/>
      <c r="NN54" s="240"/>
      <c r="NO54" s="240"/>
      <c r="NP54" s="240"/>
      <c r="NQ54" s="240"/>
      <c r="NR54" s="240"/>
      <c r="NS54" s="240"/>
      <c r="NT54" s="240"/>
      <c r="NU54" s="240"/>
      <c r="NV54" s="240"/>
      <c r="NW54" s="240"/>
      <c r="NX54" s="240"/>
      <c r="NY54" s="240"/>
      <c r="NZ54" s="240"/>
      <c r="OA54" s="240"/>
      <c r="OB54" s="240"/>
      <c r="OC54" s="240"/>
      <c r="OD54" s="240"/>
      <c r="OE54" s="240"/>
      <c r="OF54" s="240"/>
      <c r="OG54" s="240"/>
      <c r="OH54" s="240"/>
      <c r="OI54" s="240"/>
      <c r="OJ54" s="240"/>
      <c r="OK54" s="240"/>
      <c r="OL54" s="240"/>
      <c r="OM54" s="240"/>
      <c r="ON54" s="240"/>
      <c r="OO54" s="240"/>
      <c r="OP54" s="240"/>
      <c r="OQ54" s="240"/>
      <c r="OR54" s="240"/>
      <c r="OS54" s="240"/>
      <c r="OT54" s="240"/>
      <c r="OU54" s="240"/>
      <c r="OV54" s="240"/>
      <c r="OW54" s="240"/>
      <c r="OX54" s="240"/>
      <c r="OY54" s="240"/>
      <c r="OZ54" s="240"/>
      <c r="PA54" s="240"/>
      <c r="PB54" s="240"/>
      <c r="PC54" s="240"/>
      <c r="PD54" s="240"/>
      <c r="PE54" s="240"/>
      <c r="PF54" s="240"/>
      <c r="PG54" s="240"/>
      <c r="PH54" s="240"/>
      <c r="PI54" s="240"/>
      <c r="PJ54" s="240"/>
      <c r="PK54" s="240"/>
      <c r="PL54" s="240"/>
      <c r="PM54" s="240"/>
      <c r="PN54" s="240"/>
      <c r="PO54" s="240"/>
      <c r="PP54" s="240"/>
      <c r="PQ54" s="240"/>
      <c r="PR54" s="240"/>
      <c r="PS54" s="240"/>
      <c r="PT54" s="240"/>
      <c r="PU54" s="240"/>
      <c r="PV54" s="240"/>
      <c r="PW54" s="240"/>
      <c r="PX54" s="240"/>
      <c r="PY54" s="240"/>
      <c r="PZ54" s="240"/>
      <c r="QA54" s="240"/>
      <c r="QB54" s="240"/>
      <c r="QC54" s="240"/>
      <c r="QD54" s="240"/>
      <c r="QE54" s="240"/>
      <c r="QF54" s="240"/>
      <c r="QG54" s="240"/>
      <c r="QH54" s="240"/>
      <c r="QI54" s="240"/>
      <c r="QJ54" s="240"/>
      <c r="QK54" s="240"/>
      <c r="QL54" s="240"/>
      <c r="QM54" s="240"/>
      <c r="QN54" s="240"/>
      <c r="QO54" s="240"/>
      <c r="QP54" s="240"/>
      <c r="QQ54" s="240"/>
      <c r="QR54" s="240"/>
      <c r="QS54" s="240"/>
      <c r="QT54" s="240"/>
      <c r="QU54" s="240"/>
      <c r="QV54" s="240"/>
      <c r="QW54" s="240"/>
      <c r="QX54" s="240"/>
      <c r="QY54" s="240"/>
      <c r="QZ54" s="240"/>
      <c r="RA54" s="240"/>
      <c r="RB54" s="240"/>
      <c r="RC54" s="240"/>
      <c r="RD54" s="240"/>
      <c r="RE54" s="240"/>
      <c r="RF54" s="240"/>
      <c r="RG54" s="240"/>
      <c r="RH54" s="240"/>
      <c r="RI54" s="240"/>
      <c r="RJ54" s="240"/>
      <c r="RK54" s="240"/>
      <c r="RL54" s="240"/>
      <c r="RM54" s="240"/>
    </row>
    <row r="55" spans="2:481" ht="16.5" hidden="1" customHeight="1" outlineLevel="1">
      <c r="B55" s="501"/>
      <c r="C55" s="501"/>
      <c r="D55" s="501"/>
      <c r="E55" s="501"/>
      <c r="F55" s="501"/>
      <c r="G55" s="501"/>
      <c r="H55" s="502"/>
      <c r="I55" s="502"/>
      <c r="J55" s="502"/>
      <c r="K55" s="502"/>
      <c r="L55" s="502"/>
      <c r="M55" s="502"/>
      <c r="N55" s="414"/>
      <c r="O55" s="415"/>
      <c r="P55" s="415"/>
      <c r="Q55" s="415"/>
      <c r="R55" s="415"/>
      <c r="S55" s="416"/>
      <c r="T55" s="411"/>
      <c r="U55" s="412"/>
      <c r="V55" s="412"/>
      <c r="W55" s="412"/>
      <c r="X55" s="412"/>
      <c r="Y55" s="413"/>
      <c r="Z55" s="414"/>
      <c r="AA55" s="415"/>
      <c r="AB55" s="415"/>
      <c r="AC55" s="415"/>
      <c r="AD55" s="415"/>
      <c r="AE55" s="416"/>
      <c r="AF55" s="411"/>
      <c r="AG55" s="412"/>
      <c r="AH55" s="412"/>
      <c r="AI55" s="412"/>
      <c r="AJ55" s="412"/>
      <c r="AK55" s="413"/>
      <c r="AL55" s="414"/>
      <c r="AM55" s="415"/>
      <c r="AN55" s="415"/>
      <c r="AO55" s="415"/>
      <c r="AP55" s="415"/>
      <c r="AQ55" s="416"/>
      <c r="AR55" s="411"/>
      <c r="AS55" s="412"/>
      <c r="AT55" s="412"/>
      <c r="AU55" s="412"/>
      <c r="AV55" s="412"/>
      <c r="AW55" s="413"/>
      <c r="AX55" s="414"/>
      <c r="AY55" s="415"/>
      <c r="AZ55" s="415"/>
      <c r="BA55" s="415"/>
      <c r="BB55" s="415"/>
      <c r="BC55" s="416"/>
      <c r="BD55" s="411"/>
      <c r="BE55" s="412"/>
      <c r="BF55" s="412"/>
      <c r="BG55" s="412"/>
      <c r="BH55" s="412"/>
      <c r="BI55" s="413"/>
      <c r="BJ55" s="414"/>
      <c r="BK55" s="415"/>
      <c r="BL55" s="415"/>
      <c r="BM55" s="415"/>
      <c r="BN55" s="415"/>
      <c r="BO55" s="416"/>
      <c r="BP55" s="411"/>
      <c r="BQ55" s="412"/>
      <c r="BR55" s="412"/>
      <c r="BS55" s="412"/>
      <c r="BT55" s="412"/>
      <c r="BU55" s="413"/>
      <c r="BV55" s="414"/>
      <c r="BW55" s="415"/>
      <c r="BX55" s="415"/>
      <c r="BY55" s="415"/>
      <c r="BZ55" s="415"/>
      <c r="CA55" s="416"/>
      <c r="CB55" s="411"/>
      <c r="CC55" s="412"/>
      <c r="CD55" s="412"/>
      <c r="CE55" s="412"/>
      <c r="CF55" s="412"/>
      <c r="CG55" s="413"/>
      <c r="CH55" s="414"/>
      <c r="CI55" s="415"/>
      <c r="CJ55" s="415"/>
      <c r="CK55" s="415"/>
      <c r="CL55" s="415"/>
      <c r="CM55" s="416"/>
      <c r="CN55" s="411"/>
      <c r="CO55" s="412"/>
      <c r="CP55" s="412"/>
      <c r="CQ55" s="412"/>
      <c r="CR55" s="412"/>
      <c r="CS55" s="413"/>
      <c r="CT55" s="414"/>
      <c r="CU55" s="415"/>
      <c r="CV55" s="415"/>
      <c r="CW55" s="415"/>
      <c r="CX55" s="415"/>
      <c r="CY55" s="416"/>
      <c r="CZ55" s="411"/>
      <c r="DA55" s="412"/>
      <c r="DB55" s="412"/>
      <c r="DC55" s="412"/>
      <c r="DD55" s="412"/>
      <c r="DE55" s="413"/>
      <c r="DF55" s="414"/>
      <c r="DG55" s="415"/>
      <c r="DH55" s="415"/>
      <c r="DI55" s="415"/>
      <c r="DJ55" s="415"/>
      <c r="DK55" s="416"/>
      <c r="DL55" s="411"/>
      <c r="DM55" s="412"/>
      <c r="DN55" s="412"/>
      <c r="DO55" s="412"/>
      <c r="DP55" s="412"/>
      <c r="DQ55" s="413"/>
      <c r="DR55" s="414"/>
      <c r="DS55" s="415"/>
      <c r="DT55" s="415"/>
      <c r="DU55" s="415"/>
      <c r="DV55" s="415"/>
      <c r="DW55" s="416"/>
      <c r="DX55" s="411"/>
      <c r="DY55" s="412"/>
      <c r="DZ55" s="412"/>
      <c r="EA55" s="412"/>
      <c r="EB55" s="412"/>
      <c r="EC55" s="413"/>
      <c r="ED55" s="414"/>
      <c r="EE55" s="415"/>
      <c r="EF55" s="415"/>
      <c r="EG55" s="415"/>
      <c r="EH55" s="415"/>
      <c r="EI55" s="416"/>
      <c r="EJ55" s="411"/>
      <c r="EK55" s="412"/>
      <c r="EL55" s="412"/>
      <c r="EM55" s="412"/>
      <c r="EN55" s="412"/>
      <c r="EO55" s="413"/>
      <c r="EP55" s="414"/>
      <c r="EQ55" s="415"/>
      <c r="ER55" s="415"/>
      <c r="ES55" s="415"/>
      <c r="ET55" s="415"/>
      <c r="EU55" s="416"/>
      <c r="EV55" s="411"/>
      <c r="EW55" s="412"/>
      <c r="EX55" s="412"/>
      <c r="EY55" s="412"/>
      <c r="EZ55" s="412"/>
      <c r="FA55" s="413"/>
      <c r="FB55" s="414"/>
      <c r="FC55" s="415"/>
      <c r="FD55" s="415"/>
      <c r="FE55" s="415"/>
      <c r="FF55" s="415"/>
      <c r="FG55" s="416"/>
      <c r="FH55" s="411"/>
      <c r="FI55" s="412"/>
      <c r="FJ55" s="412"/>
      <c r="FK55" s="412"/>
      <c r="FL55" s="412"/>
      <c r="FM55" s="413"/>
      <c r="FN55" s="414"/>
      <c r="FO55" s="415"/>
      <c r="FP55" s="415"/>
      <c r="FQ55" s="415"/>
      <c r="FR55" s="415"/>
      <c r="FS55" s="416"/>
      <c r="FT55" s="411"/>
      <c r="FU55" s="412"/>
      <c r="FV55" s="412"/>
      <c r="FW55" s="412"/>
      <c r="FX55" s="412"/>
      <c r="FY55" s="413"/>
      <c r="FZ55" s="414"/>
      <c r="GA55" s="415"/>
      <c r="GB55" s="415"/>
      <c r="GC55" s="415"/>
      <c r="GD55" s="415"/>
      <c r="GE55" s="416"/>
      <c r="GF55" s="411"/>
      <c r="GG55" s="412"/>
      <c r="GH55" s="412"/>
      <c r="GI55" s="412"/>
      <c r="GJ55" s="412"/>
      <c r="GK55" s="413"/>
      <c r="GL55" s="414"/>
      <c r="GM55" s="415"/>
      <c r="GN55" s="415"/>
      <c r="GO55" s="415"/>
      <c r="GP55" s="415"/>
      <c r="GQ55" s="416"/>
      <c r="GR55" s="411"/>
      <c r="GS55" s="412"/>
      <c r="GT55" s="412"/>
      <c r="GU55" s="412"/>
      <c r="GV55" s="412"/>
      <c r="GW55" s="413"/>
      <c r="GX55" s="414"/>
      <c r="GY55" s="415"/>
      <c r="GZ55" s="415"/>
      <c r="HA55" s="415"/>
      <c r="HB55" s="415"/>
      <c r="HC55" s="416"/>
      <c r="HD55" s="411"/>
      <c r="HE55" s="412"/>
      <c r="HF55" s="412"/>
      <c r="HG55" s="412"/>
      <c r="HH55" s="412"/>
      <c r="HI55" s="413"/>
      <c r="HJ55" s="414"/>
      <c r="HK55" s="415"/>
      <c r="HL55" s="415"/>
      <c r="HM55" s="415"/>
      <c r="HN55" s="415"/>
      <c r="HO55" s="416"/>
      <c r="HP55" s="411"/>
      <c r="HQ55" s="412"/>
      <c r="HR55" s="412"/>
      <c r="HS55" s="412"/>
      <c r="HT55" s="412"/>
      <c r="HU55" s="413"/>
      <c r="HV55" s="414"/>
      <c r="HW55" s="415"/>
      <c r="HX55" s="415"/>
      <c r="HY55" s="415"/>
      <c r="HZ55" s="415"/>
      <c r="IA55" s="416"/>
      <c r="IB55" s="411"/>
      <c r="IC55" s="412"/>
      <c r="ID55" s="412"/>
      <c r="IE55" s="412"/>
      <c r="IF55" s="412"/>
      <c r="IG55" s="413"/>
      <c r="IH55" s="414"/>
      <c r="II55" s="415"/>
      <c r="IJ55" s="415"/>
      <c r="IK55" s="415"/>
      <c r="IL55" s="415"/>
      <c r="IM55" s="416"/>
      <c r="IN55" s="411"/>
      <c r="IO55" s="412"/>
      <c r="IP55" s="412"/>
      <c r="IQ55" s="412"/>
      <c r="IR55" s="412"/>
      <c r="IS55" s="413"/>
      <c r="IT55" s="414"/>
      <c r="IU55" s="415"/>
      <c r="IV55" s="415"/>
      <c r="IW55" s="415"/>
      <c r="IX55" s="415"/>
      <c r="IY55" s="416"/>
      <c r="IZ55" s="411"/>
      <c r="JA55" s="412"/>
      <c r="JB55" s="412"/>
      <c r="JC55" s="412"/>
      <c r="JD55" s="412"/>
      <c r="JE55" s="413"/>
      <c r="JF55" s="414"/>
      <c r="JG55" s="415"/>
      <c r="JH55" s="415"/>
      <c r="JI55" s="415"/>
      <c r="JJ55" s="415"/>
      <c r="JK55" s="416"/>
      <c r="JL55" s="411"/>
      <c r="JM55" s="412"/>
      <c r="JN55" s="412"/>
      <c r="JO55" s="412"/>
      <c r="JP55" s="412"/>
      <c r="JQ55" s="413"/>
      <c r="JR55" s="414"/>
      <c r="JS55" s="415"/>
      <c r="JT55" s="415"/>
      <c r="JU55" s="415"/>
      <c r="JV55" s="415"/>
      <c r="JW55" s="416"/>
      <c r="JX55" s="411"/>
      <c r="JY55" s="412"/>
      <c r="JZ55" s="412"/>
      <c r="KA55" s="412"/>
      <c r="KB55" s="412"/>
      <c r="KC55" s="413"/>
      <c r="KD55" s="414"/>
      <c r="KE55" s="415"/>
      <c r="KF55" s="415"/>
      <c r="KG55" s="415"/>
      <c r="KH55" s="415"/>
      <c r="KI55" s="416"/>
      <c r="KJ55" s="411"/>
      <c r="KK55" s="412"/>
      <c r="KL55" s="412"/>
      <c r="KM55" s="412"/>
      <c r="KN55" s="412"/>
      <c r="KO55" s="413"/>
      <c r="KP55" s="414"/>
      <c r="KQ55" s="415"/>
      <c r="KR55" s="415"/>
      <c r="KS55" s="415"/>
      <c r="KT55" s="415"/>
      <c r="KU55" s="416"/>
      <c r="KV55" s="411"/>
      <c r="KW55" s="412"/>
      <c r="KX55" s="412"/>
      <c r="KY55" s="412"/>
      <c r="KZ55" s="412"/>
      <c r="LA55" s="413"/>
      <c r="LB55" s="414"/>
      <c r="LC55" s="415"/>
      <c r="LD55" s="415"/>
      <c r="LE55" s="415"/>
      <c r="LF55" s="415"/>
      <c r="LG55" s="416"/>
      <c r="LH55" s="411"/>
      <c r="LI55" s="412"/>
      <c r="LJ55" s="412"/>
      <c r="LK55" s="412"/>
      <c r="LL55" s="412"/>
      <c r="LM55" s="413"/>
      <c r="LN55" s="414"/>
      <c r="LO55" s="415"/>
      <c r="LP55" s="415"/>
      <c r="LQ55" s="415"/>
      <c r="LR55" s="415"/>
      <c r="LS55" s="416"/>
      <c r="LT55" s="411"/>
      <c r="LU55" s="412"/>
      <c r="LV55" s="412"/>
      <c r="LW55" s="412"/>
      <c r="LX55" s="412"/>
      <c r="LY55" s="413"/>
      <c r="LZ55" s="414"/>
      <c r="MA55" s="415"/>
      <c r="MB55" s="415"/>
      <c r="MC55" s="415"/>
      <c r="MD55" s="415"/>
      <c r="ME55" s="416"/>
      <c r="MF55" s="411"/>
      <c r="MG55" s="412"/>
      <c r="MH55" s="412"/>
      <c r="MI55" s="412"/>
      <c r="MJ55" s="412"/>
      <c r="MK55" s="413"/>
      <c r="ML55" s="414"/>
      <c r="MM55" s="415"/>
      <c r="MN55" s="415"/>
      <c r="MO55" s="415"/>
      <c r="MP55" s="415"/>
      <c r="MQ55" s="416"/>
      <c r="MR55" s="411"/>
      <c r="MS55" s="412"/>
      <c r="MT55" s="412"/>
      <c r="MU55" s="412"/>
      <c r="MV55" s="412"/>
      <c r="MW55" s="413"/>
      <c r="MX55" s="414"/>
      <c r="MY55" s="415"/>
      <c r="MZ55" s="415"/>
      <c r="NA55" s="415"/>
      <c r="NB55" s="415"/>
      <c r="NC55" s="416"/>
      <c r="ND55" s="411"/>
      <c r="NE55" s="412"/>
      <c r="NF55" s="412"/>
      <c r="NG55" s="412"/>
      <c r="NH55" s="412"/>
      <c r="NI55" s="413"/>
      <c r="NJ55" s="414"/>
      <c r="NK55" s="415"/>
      <c r="NL55" s="415"/>
      <c r="NM55" s="415"/>
      <c r="NN55" s="415"/>
      <c r="NO55" s="416"/>
      <c r="NP55" s="411"/>
      <c r="NQ55" s="412"/>
      <c r="NR55" s="412"/>
      <c r="NS55" s="412"/>
      <c r="NT55" s="412"/>
      <c r="NU55" s="413"/>
      <c r="NV55" s="414"/>
      <c r="NW55" s="415"/>
      <c r="NX55" s="415"/>
      <c r="NY55" s="415"/>
      <c r="NZ55" s="415"/>
      <c r="OA55" s="416"/>
      <c r="OB55" s="411"/>
      <c r="OC55" s="412"/>
      <c r="OD55" s="412"/>
      <c r="OE55" s="412"/>
      <c r="OF55" s="412"/>
      <c r="OG55" s="413"/>
      <c r="OH55" s="414"/>
      <c r="OI55" s="415"/>
      <c r="OJ55" s="415"/>
      <c r="OK55" s="415"/>
      <c r="OL55" s="415"/>
      <c r="OM55" s="416"/>
      <c r="ON55" s="411"/>
      <c r="OO55" s="412"/>
      <c r="OP55" s="412"/>
      <c r="OQ55" s="412"/>
      <c r="OR55" s="412"/>
      <c r="OS55" s="413"/>
      <c r="OT55" s="414"/>
      <c r="OU55" s="415"/>
      <c r="OV55" s="415"/>
      <c r="OW55" s="415"/>
      <c r="OX55" s="415"/>
      <c r="OY55" s="416"/>
      <c r="OZ55" s="411"/>
      <c r="PA55" s="412"/>
      <c r="PB55" s="412"/>
      <c r="PC55" s="412"/>
      <c r="PD55" s="412"/>
      <c r="PE55" s="413"/>
      <c r="PF55" s="414"/>
      <c r="PG55" s="415"/>
      <c r="PH55" s="415"/>
      <c r="PI55" s="415"/>
      <c r="PJ55" s="415"/>
      <c r="PK55" s="416"/>
      <c r="PL55" s="411"/>
      <c r="PM55" s="412"/>
      <c r="PN55" s="412"/>
      <c r="PO55" s="412"/>
      <c r="PP55" s="412"/>
      <c r="PQ55" s="413"/>
      <c r="PR55" s="414"/>
      <c r="PS55" s="415"/>
      <c r="PT55" s="415"/>
      <c r="PU55" s="415"/>
      <c r="PV55" s="415"/>
      <c r="PW55" s="416"/>
      <c r="PX55" s="411"/>
      <c r="PY55" s="412"/>
      <c r="PZ55" s="412"/>
      <c r="QA55" s="412"/>
      <c r="QB55" s="412"/>
      <c r="QC55" s="413"/>
      <c r="QD55" s="414"/>
      <c r="QE55" s="415"/>
      <c r="QF55" s="415"/>
      <c r="QG55" s="415"/>
      <c r="QH55" s="415"/>
      <c r="QI55" s="416"/>
      <c r="QJ55" s="411"/>
      <c r="QK55" s="412"/>
      <c r="QL55" s="412"/>
      <c r="QM55" s="412"/>
      <c r="QN55" s="412"/>
      <c r="QO55" s="413"/>
      <c r="QP55" s="414"/>
      <c r="QQ55" s="415"/>
      <c r="QR55" s="415"/>
      <c r="QS55" s="415"/>
      <c r="QT55" s="415"/>
      <c r="QU55" s="416"/>
      <c r="QV55" s="411"/>
      <c r="QW55" s="412"/>
      <c r="QX55" s="412"/>
      <c r="QY55" s="412"/>
      <c r="QZ55" s="412"/>
      <c r="RA55" s="413"/>
      <c r="RB55" s="414"/>
      <c r="RC55" s="415"/>
      <c r="RD55" s="415"/>
      <c r="RE55" s="415"/>
      <c r="RF55" s="415"/>
      <c r="RG55" s="416"/>
      <c r="RH55" s="411"/>
      <c r="RI55" s="412"/>
      <c r="RJ55" s="412"/>
      <c r="RK55" s="412"/>
      <c r="RL55" s="412"/>
      <c r="RM55" s="413"/>
    </row>
    <row r="56" spans="2:481" s="212" customFormat="1" ht="5.25" hidden="1" customHeight="1" outlineLevel="1">
      <c r="B56" s="240"/>
      <c r="C56" s="240"/>
      <c r="D56" s="240"/>
      <c r="E56" s="240"/>
      <c r="F56" s="240"/>
      <c r="G56" s="240"/>
      <c r="H56" s="240"/>
      <c r="I56" s="240"/>
      <c r="J56" s="240"/>
      <c r="K56" s="240"/>
      <c r="L56" s="240"/>
      <c r="M56" s="240"/>
      <c r="N56" s="240"/>
      <c r="O56" s="240"/>
      <c r="P56" s="240"/>
      <c r="Q56" s="240"/>
      <c r="R56" s="240"/>
      <c r="S56" s="240"/>
      <c r="T56" s="240"/>
      <c r="U56" s="240"/>
      <c r="V56" s="240"/>
      <c r="W56" s="240"/>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c r="BQ56" s="240"/>
      <c r="BR56" s="240"/>
      <c r="BS56" s="240"/>
      <c r="BT56" s="240"/>
      <c r="BU56" s="240"/>
      <c r="BV56" s="240"/>
      <c r="BW56" s="240"/>
      <c r="BX56" s="240"/>
      <c r="BY56" s="240"/>
      <c r="BZ56" s="240"/>
      <c r="CA56" s="240"/>
      <c r="CB56" s="240"/>
      <c r="CC56" s="240"/>
      <c r="CD56" s="240"/>
      <c r="CE56" s="240"/>
      <c r="CF56" s="240"/>
      <c r="CG56" s="240"/>
      <c r="CH56" s="240"/>
      <c r="CI56" s="240"/>
      <c r="CJ56" s="240"/>
      <c r="CK56" s="240"/>
      <c r="CL56" s="240"/>
      <c r="CM56" s="240"/>
      <c r="CN56" s="240"/>
      <c r="CO56" s="240"/>
      <c r="CP56" s="240"/>
      <c r="CQ56" s="240"/>
      <c r="CR56" s="240"/>
      <c r="CS56" s="240"/>
      <c r="CT56" s="240"/>
      <c r="CU56" s="240"/>
      <c r="CV56" s="240"/>
      <c r="CW56" s="240"/>
      <c r="CX56" s="240"/>
      <c r="CY56" s="240"/>
      <c r="CZ56" s="240"/>
      <c r="DA56" s="240"/>
      <c r="DB56" s="240"/>
      <c r="DC56" s="240"/>
      <c r="DD56" s="240"/>
      <c r="DE56" s="240"/>
      <c r="DF56" s="240"/>
      <c r="DG56" s="240"/>
      <c r="DH56" s="240"/>
      <c r="DI56" s="240"/>
      <c r="DJ56" s="240"/>
      <c r="DK56" s="240"/>
      <c r="DL56" s="240"/>
      <c r="DM56" s="240"/>
      <c r="DN56" s="240"/>
      <c r="DO56" s="240"/>
      <c r="DP56" s="240"/>
      <c r="DQ56" s="240"/>
      <c r="DR56" s="240"/>
      <c r="DS56" s="240"/>
      <c r="DT56" s="240"/>
      <c r="DU56" s="240"/>
      <c r="DV56" s="240"/>
      <c r="DW56" s="240"/>
      <c r="DX56" s="240"/>
      <c r="DY56" s="240"/>
      <c r="DZ56" s="240"/>
      <c r="EA56" s="240"/>
      <c r="EB56" s="240"/>
      <c r="EC56" s="240"/>
      <c r="ED56" s="240"/>
      <c r="EE56" s="240"/>
      <c r="EF56" s="240"/>
      <c r="EG56" s="240"/>
      <c r="EH56" s="240"/>
      <c r="EI56" s="240"/>
      <c r="EJ56" s="240"/>
      <c r="EK56" s="240"/>
      <c r="EL56" s="240"/>
      <c r="EM56" s="240"/>
      <c r="EN56" s="240"/>
      <c r="EO56" s="240"/>
      <c r="EP56" s="240"/>
      <c r="EQ56" s="240"/>
      <c r="ER56" s="240"/>
      <c r="ES56" s="240"/>
      <c r="ET56" s="240"/>
      <c r="EU56" s="240"/>
      <c r="EV56" s="240"/>
      <c r="EW56" s="240"/>
      <c r="EX56" s="240"/>
      <c r="EY56" s="240"/>
      <c r="EZ56" s="240"/>
      <c r="FA56" s="240"/>
      <c r="FB56" s="240"/>
      <c r="FC56" s="240"/>
      <c r="FD56" s="240"/>
      <c r="FE56" s="240"/>
      <c r="FF56" s="240"/>
      <c r="FG56" s="240"/>
      <c r="FH56" s="240"/>
      <c r="FI56" s="240"/>
      <c r="FJ56" s="240"/>
      <c r="FK56" s="240"/>
      <c r="FL56" s="240"/>
      <c r="FM56" s="240"/>
      <c r="FN56" s="240"/>
      <c r="FO56" s="240"/>
      <c r="FP56" s="240"/>
      <c r="FQ56" s="240"/>
      <c r="FR56" s="240"/>
      <c r="FS56" s="240"/>
      <c r="FT56" s="240"/>
      <c r="FU56" s="240"/>
      <c r="FV56" s="240"/>
      <c r="FW56" s="240"/>
      <c r="FX56" s="240"/>
      <c r="FY56" s="240"/>
      <c r="FZ56" s="240"/>
      <c r="GA56" s="240"/>
      <c r="GB56" s="240"/>
      <c r="GC56" s="240"/>
      <c r="GD56" s="240"/>
      <c r="GE56" s="240"/>
      <c r="GF56" s="240"/>
      <c r="GG56" s="240"/>
      <c r="GH56" s="240"/>
      <c r="GI56" s="240"/>
      <c r="GJ56" s="240"/>
      <c r="GK56" s="240"/>
      <c r="GL56" s="240"/>
      <c r="GM56" s="240"/>
      <c r="GN56" s="240"/>
      <c r="GO56" s="240"/>
      <c r="GP56" s="240"/>
      <c r="GQ56" s="240"/>
      <c r="GR56" s="240"/>
      <c r="GS56" s="240"/>
      <c r="GT56" s="240"/>
      <c r="GU56" s="240"/>
      <c r="GV56" s="240"/>
      <c r="GW56" s="240"/>
      <c r="GX56" s="240"/>
      <c r="GY56" s="240"/>
      <c r="GZ56" s="240"/>
      <c r="HA56" s="240"/>
      <c r="HB56" s="240"/>
      <c r="HC56" s="240"/>
      <c r="HD56" s="240"/>
      <c r="HE56" s="240"/>
      <c r="HF56" s="240"/>
      <c r="HG56" s="240"/>
      <c r="HH56" s="240"/>
      <c r="HI56" s="240"/>
      <c r="HJ56" s="240"/>
      <c r="HK56" s="240"/>
      <c r="HL56" s="240"/>
      <c r="HM56" s="240"/>
      <c r="HN56" s="240"/>
      <c r="HO56" s="240"/>
      <c r="HP56" s="240"/>
      <c r="HQ56" s="240"/>
      <c r="HR56" s="240"/>
      <c r="HS56" s="240"/>
      <c r="HT56" s="240"/>
      <c r="HU56" s="240"/>
      <c r="HV56" s="240"/>
      <c r="HW56" s="240"/>
      <c r="HX56" s="240"/>
      <c r="HY56" s="240"/>
      <c r="HZ56" s="240"/>
      <c r="IA56" s="240"/>
      <c r="IB56" s="240"/>
      <c r="IC56" s="240"/>
      <c r="ID56" s="240"/>
      <c r="IE56" s="240"/>
      <c r="IF56" s="240"/>
      <c r="IG56" s="240"/>
      <c r="IH56" s="240"/>
      <c r="II56" s="240"/>
      <c r="IJ56" s="240"/>
      <c r="IK56" s="240"/>
      <c r="IL56" s="240"/>
      <c r="IM56" s="240"/>
      <c r="IN56" s="240"/>
      <c r="IO56" s="240"/>
      <c r="IP56" s="240"/>
      <c r="IQ56" s="240"/>
      <c r="IR56" s="240"/>
      <c r="IS56" s="240"/>
      <c r="IT56" s="240"/>
      <c r="IU56" s="240"/>
      <c r="IV56" s="240"/>
      <c r="IW56" s="240"/>
      <c r="IX56" s="240"/>
      <c r="IY56" s="240"/>
      <c r="IZ56" s="240"/>
      <c r="JA56" s="240"/>
      <c r="JB56" s="240"/>
      <c r="JC56" s="240"/>
      <c r="JD56" s="240"/>
      <c r="JE56" s="240"/>
      <c r="JF56" s="240"/>
      <c r="JG56" s="240"/>
      <c r="JH56" s="240"/>
      <c r="JI56" s="240"/>
      <c r="JJ56" s="240"/>
      <c r="JK56" s="240"/>
      <c r="JL56" s="240"/>
      <c r="JM56" s="240"/>
      <c r="JN56" s="240"/>
      <c r="JO56" s="240"/>
      <c r="JP56" s="240"/>
      <c r="JQ56" s="240"/>
      <c r="JR56" s="240"/>
      <c r="JS56" s="240"/>
      <c r="JT56" s="240"/>
      <c r="JU56" s="240"/>
      <c r="JV56" s="240"/>
      <c r="JW56" s="240"/>
      <c r="JX56" s="240"/>
      <c r="JY56" s="240"/>
      <c r="JZ56" s="240"/>
      <c r="KA56" s="240"/>
      <c r="KB56" s="240"/>
      <c r="KC56" s="240"/>
      <c r="KD56" s="240"/>
      <c r="KE56" s="240"/>
      <c r="KF56" s="240"/>
      <c r="KG56" s="240"/>
      <c r="KH56" s="240"/>
      <c r="KI56" s="240"/>
      <c r="KJ56" s="240"/>
      <c r="KK56" s="240"/>
      <c r="KL56" s="240"/>
      <c r="KM56" s="240"/>
      <c r="KN56" s="240"/>
      <c r="KO56" s="240"/>
      <c r="KP56" s="240"/>
      <c r="KQ56" s="240"/>
      <c r="KR56" s="240"/>
      <c r="KS56" s="240"/>
      <c r="KT56" s="240"/>
      <c r="KU56" s="240"/>
      <c r="KV56" s="240"/>
      <c r="KW56" s="240"/>
      <c r="KX56" s="240"/>
      <c r="KY56" s="240"/>
      <c r="KZ56" s="240"/>
      <c r="LA56" s="240"/>
      <c r="LB56" s="240"/>
      <c r="LC56" s="240"/>
      <c r="LD56" s="240"/>
      <c r="LE56" s="240"/>
      <c r="LF56" s="240"/>
      <c r="LG56" s="240"/>
      <c r="LH56" s="240"/>
      <c r="LI56" s="240"/>
      <c r="LJ56" s="240"/>
      <c r="LK56" s="240"/>
      <c r="LL56" s="240"/>
      <c r="LM56" s="240"/>
      <c r="LN56" s="240"/>
      <c r="LO56" s="240"/>
      <c r="LP56" s="240"/>
      <c r="LQ56" s="240"/>
      <c r="LR56" s="240"/>
      <c r="LS56" s="240"/>
      <c r="LT56" s="240"/>
      <c r="LU56" s="240"/>
      <c r="LV56" s="240"/>
      <c r="LW56" s="240"/>
      <c r="LX56" s="240"/>
      <c r="LY56" s="240"/>
      <c r="LZ56" s="240"/>
      <c r="MA56" s="240"/>
      <c r="MB56" s="240"/>
      <c r="MC56" s="240"/>
      <c r="MD56" s="240"/>
      <c r="ME56" s="240"/>
      <c r="MF56" s="240"/>
      <c r="MG56" s="240"/>
      <c r="MH56" s="240"/>
      <c r="MI56" s="240"/>
      <c r="MJ56" s="240"/>
      <c r="MK56" s="240"/>
      <c r="ML56" s="240"/>
      <c r="MM56" s="240"/>
      <c r="MN56" s="240"/>
      <c r="MO56" s="240"/>
      <c r="MP56" s="240"/>
      <c r="MQ56" s="240"/>
      <c r="MR56" s="240"/>
      <c r="MS56" s="240"/>
      <c r="MT56" s="240"/>
      <c r="MU56" s="240"/>
      <c r="MV56" s="240"/>
      <c r="MW56" s="240"/>
      <c r="MX56" s="240"/>
      <c r="MY56" s="240"/>
      <c r="MZ56" s="240"/>
      <c r="NA56" s="240"/>
      <c r="NB56" s="240"/>
      <c r="NC56" s="240"/>
      <c r="ND56" s="240"/>
      <c r="NE56" s="240"/>
      <c r="NF56" s="240"/>
      <c r="NG56" s="240"/>
      <c r="NH56" s="240"/>
      <c r="NI56" s="240"/>
      <c r="NJ56" s="240"/>
      <c r="NK56" s="240"/>
      <c r="NL56" s="240"/>
      <c r="NM56" s="240"/>
      <c r="NN56" s="240"/>
      <c r="NO56" s="240"/>
      <c r="NP56" s="240"/>
      <c r="NQ56" s="240"/>
      <c r="NR56" s="240"/>
      <c r="NS56" s="240"/>
      <c r="NT56" s="240"/>
      <c r="NU56" s="240"/>
      <c r="NV56" s="240"/>
      <c r="NW56" s="240"/>
      <c r="NX56" s="240"/>
      <c r="NY56" s="240"/>
      <c r="NZ56" s="240"/>
      <c r="OA56" s="240"/>
      <c r="OB56" s="240"/>
      <c r="OC56" s="240"/>
      <c r="OD56" s="240"/>
      <c r="OE56" s="240"/>
      <c r="OF56" s="240"/>
      <c r="OG56" s="240"/>
      <c r="OH56" s="240"/>
      <c r="OI56" s="240"/>
      <c r="OJ56" s="240"/>
      <c r="OK56" s="240"/>
      <c r="OL56" s="240"/>
      <c r="OM56" s="240"/>
      <c r="ON56" s="240"/>
      <c r="OO56" s="240"/>
      <c r="OP56" s="240"/>
      <c r="OQ56" s="240"/>
      <c r="OR56" s="240"/>
      <c r="OS56" s="240"/>
      <c r="OT56" s="240"/>
      <c r="OU56" s="240"/>
      <c r="OV56" s="240"/>
      <c r="OW56" s="240"/>
      <c r="OX56" s="240"/>
      <c r="OY56" s="240"/>
      <c r="OZ56" s="240"/>
      <c r="PA56" s="240"/>
      <c r="PB56" s="240"/>
      <c r="PC56" s="240"/>
      <c r="PD56" s="240"/>
      <c r="PE56" s="240"/>
      <c r="PF56" s="240"/>
      <c r="PG56" s="240"/>
      <c r="PH56" s="240"/>
      <c r="PI56" s="240"/>
      <c r="PJ56" s="240"/>
      <c r="PK56" s="240"/>
      <c r="PL56" s="240"/>
      <c r="PM56" s="240"/>
      <c r="PN56" s="240"/>
      <c r="PO56" s="240"/>
      <c r="PP56" s="240"/>
      <c r="PQ56" s="240"/>
      <c r="PR56" s="240"/>
      <c r="PS56" s="240"/>
      <c r="PT56" s="240"/>
      <c r="PU56" s="240"/>
      <c r="PV56" s="240"/>
      <c r="PW56" s="240"/>
      <c r="PX56" s="240"/>
      <c r="PY56" s="240"/>
      <c r="PZ56" s="240"/>
      <c r="QA56" s="240"/>
      <c r="QB56" s="240"/>
      <c r="QC56" s="240"/>
      <c r="QD56" s="240"/>
      <c r="QE56" s="240"/>
      <c r="QF56" s="240"/>
      <c r="QG56" s="240"/>
      <c r="QH56" s="240"/>
      <c r="QI56" s="240"/>
      <c r="QJ56" s="240"/>
      <c r="QK56" s="240"/>
      <c r="QL56" s="240"/>
      <c r="QM56" s="240"/>
      <c r="QN56" s="240"/>
      <c r="QO56" s="240"/>
      <c r="QP56" s="240"/>
      <c r="QQ56" s="240"/>
      <c r="QR56" s="240"/>
      <c r="QS56" s="240"/>
      <c r="QT56" s="240"/>
      <c r="QU56" s="240"/>
      <c r="QV56" s="240"/>
      <c r="QW56" s="240"/>
      <c r="QX56" s="240"/>
      <c r="QY56" s="240"/>
      <c r="QZ56" s="240"/>
      <c r="RA56" s="240"/>
      <c r="RB56" s="240"/>
      <c r="RC56" s="240"/>
      <c r="RD56" s="240"/>
      <c r="RE56" s="240"/>
      <c r="RF56" s="240"/>
      <c r="RG56" s="240"/>
      <c r="RH56" s="240"/>
      <c r="RI56" s="240"/>
      <c r="RJ56" s="240"/>
      <c r="RK56" s="240"/>
      <c r="RL56" s="240"/>
      <c r="RM56" s="240"/>
    </row>
    <row r="57" spans="2:481" ht="17.25" hidden="1" customHeight="1" outlineLevel="1">
      <c r="B57" s="395"/>
      <c r="C57" s="396"/>
      <c r="D57" s="396"/>
      <c r="E57" s="503"/>
      <c r="F57" s="503"/>
      <c r="G57" s="503"/>
      <c r="H57" s="503"/>
      <c r="I57" s="503"/>
      <c r="J57" s="503"/>
      <c r="K57" s="503"/>
      <c r="L57" s="503"/>
      <c r="M57" s="504"/>
      <c r="N57" s="395"/>
      <c r="O57" s="396"/>
      <c r="P57" s="396"/>
      <c r="Q57" s="396"/>
      <c r="R57" s="396"/>
      <c r="S57" s="396"/>
      <c r="T57" s="396"/>
      <c r="U57" s="396"/>
      <c r="V57" s="396"/>
      <c r="W57" s="396"/>
      <c r="X57" s="396"/>
      <c r="Y57" s="397"/>
      <c r="Z57" s="395"/>
      <c r="AA57" s="396"/>
      <c r="AB57" s="396"/>
      <c r="AC57" s="396"/>
      <c r="AD57" s="396"/>
      <c r="AE57" s="396"/>
      <c r="AF57" s="396"/>
      <c r="AG57" s="396"/>
      <c r="AH57" s="396"/>
      <c r="AI57" s="396"/>
      <c r="AJ57" s="396"/>
      <c r="AK57" s="397"/>
      <c r="AL57" s="395"/>
      <c r="AM57" s="396"/>
      <c r="AN57" s="396"/>
      <c r="AO57" s="396"/>
      <c r="AP57" s="396"/>
      <c r="AQ57" s="396"/>
      <c r="AR57" s="396"/>
      <c r="AS57" s="396"/>
      <c r="AT57" s="396"/>
      <c r="AU57" s="396"/>
      <c r="AV57" s="396"/>
      <c r="AW57" s="397"/>
      <c r="AX57" s="395"/>
      <c r="AY57" s="396"/>
      <c r="AZ57" s="396"/>
      <c r="BA57" s="396"/>
      <c r="BB57" s="396"/>
      <c r="BC57" s="396"/>
      <c r="BD57" s="396"/>
      <c r="BE57" s="396"/>
      <c r="BF57" s="396"/>
      <c r="BG57" s="396"/>
      <c r="BH57" s="396"/>
      <c r="BI57" s="397"/>
      <c r="BJ57" s="395"/>
      <c r="BK57" s="396"/>
      <c r="BL57" s="396"/>
      <c r="BM57" s="396"/>
      <c r="BN57" s="396"/>
      <c r="BO57" s="396"/>
      <c r="BP57" s="396"/>
      <c r="BQ57" s="396"/>
      <c r="BR57" s="396"/>
      <c r="BS57" s="396"/>
      <c r="BT57" s="396"/>
      <c r="BU57" s="397"/>
      <c r="BV57" s="395"/>
      <c r="BW57" s="396"/>
      <c r="BX57" s="396"/>
      <c r="BY57" s="396"/>
      <c r="BZ57" s="396"/>
      <c r="CA57" s="396"/>
      <c r="CB57" s="396"/>
      <c r="CC57" s="396"/>
      <c r="CD57" s="396"/>
      <c r="CE57" s="396"/>
      <c r="CF57" s="396"/>
      <c r="CG57" s="397"/>
      <c r="CH57" s="395"/>
      <c r="CI57" s="396"/>
      <c r="CJ57" s="396"/>
      <c r="CK57" s="396"/>
      <c r="CL57" s="396"/>
      <c r="CM57" s="396"/>
      <c r="CN57" s="396"/>
      <c r="CO57" s="396"/>
      <c r="CP57" s="396"/>
      <c r="CQ57" s="396"/>
      <c r="CR57" s="396"/>
      <c r="CS57" s="397"/>
      <c r="CT57" s="395"/>
      <c r="CU57" s="396"/>
      <c r="CV57" s="396"/>
      <c r="CW57" s="396"/>
      <c r="CX57" s="396"/>
      <c r="CY57" s="396"/>
      <c r="CZ57" s="396"/>
      <c r="DA57" s="396"/>
      <c r="DB57" s="396"/>
      <c r="DC57" s="396"/>
      <c r="DD57" s="396"/>
      <c r="DE57" s="397"/>
      <c r="DF57" s="395"/>
      <c r="DG57" s="396"/>
      <c r="DH57" s="396"/>
      <c r="DI57" s="396"/>
      <c r="DJ57" s="396"/>
      <c r="DK57" s="396"/>
      <c r="DL57" s="396"/>
      <c r="DM57" s="396"/>
      <c r="DN57" s="396"/>
      <c r="DO57" s="396"/>
      <c r="DP57" s="396"/>
      <c r="DQ57" s="397"/>
      <c r="DR57" s="395"/>
      <c r="DS57" s="396"/>
      <c r="DT57" s="396"/>
      <c r="DU57" s="396"/>
      <c r="DV57" s="396"/>
      <c r="DW57" s="396"/>
      <c r="DX57" s="396"/>
      <c r="DY57" s="396"/>
      <c r="DZ57" s="396"/>
      <c r="EA57" s="396"/>
      <c r="EB57" s="396"/>
      <c r="EC57" s="397"/>
      <c r="ED57" s="395"/>
      <c r="EE57" s="396"/>
      <c r="EF57" s="396"/>
      <c r="EG57" s="396"/>
      <c r="EH57" s="396"/>
      <c r="EI57" s="396"/>
      <c r="EJ57" s="396"/>
      <c r="EK57" s="396"/>
      <c r="EL57" s="396"/>
      <c r="EM57" s="396"/>
      <c r="EN57" s="396"/>
      <c r="EO57" s="397"/>
      <c r="EP57" s="395"/>
      <c r="EQ57" s="396"/>
      <c r="ER57" s="396"/>
      <c r="ES57" s="396"/>
      <c r="ET57" s="396"/>
      <c r="EU57" s="396"/>
      <c r="EV57" s="396"/>
      <c r="EW57" s="396"/>
      <c r="EX57" s="396"/>
      <c r="EY57" s="396"/>
      <c r="EZ57" s="396"/>
      <c r="FA57" s="397"/>
      <c r="FB57" s="395"/>
      <c r="FC57" s="396"/>
      <c r="FD57" s="396"/>
      <c r="FE57" s="396"/>
      <c r="FF57" s="396"/>
      <c r="FG57" s="396"/>
      <c r="FH57" s="396"/>
      <c r="FI57" s="396"/>
      <c r="FJ57" s="396"/>
      <c r="FK57" s="396"/>
      <c r="FL57" s="396"/>
      <c r="FM57" s="397"/>
      <c r="FN57" s="395"/>
      <c r="FO57" s="396"/>
      <c r="FP57" s="396"/>
      <c r="FQ57" s="396"/>
      <c r="FR57" s="396"/>
      <c r="FS57" s="396"/>
      <c r="FT57" s="396"/>
      <c r="FU57" s="396"/>
      <c r="FV57" s="396"/>
      <c r="FW57" s="396"/>
      <c r="FX57" s="396"/>
      <c r="FY57" s="397"/>
      <c r="FZ57" s="395"/>
      <c r="GA57" s="396"/>
      <c r="GB57" s="396"/>
      <c r="GC57" s="396"/>
      <c r="GD57" s="396"/>
      <c r="GE57" s="396"/>
      <c r="GF57" s="396"/>
      <c r="GG57" s="396"/>
      <c r="GH57" s="396"/>
      <c r="GI57" s="396"/>
      <c r="GJ57" s="396"/>
      <c r="GK57" s="397"/>
      <c r="GL57" s="395"/>
      <c r="GM57" s="396"/>
      <c r="GN57" s="396"/>
      <c r="GO57" s="396"/>
      <c r="GP57" s="396"/>
      <c r="GQ57" s="396"/>
      <c r="GR57" s="396"/>
      <c r="GS57" s="396"/>
      <c r="GT57" s="396"/>
      <c r="GU57" s="396"/>
      <c r="GV57" s="396"/>
      <c r="GW57" s="397"/>
      <c r="GX57" s="395"/>
      <c r="GY57" s="396"/>
      <c r="GZ57" s="396"/>
      <c r="HA57" s="396"/>
      <c r="HB57" s="396"/>
      <c r="HC57" s="396"/>
      <c r="HD57" s="396"/>
      <c r="HE57" s="396"/>
      <c r="HF57" s="396"/>
      <c r="HG57" s="396"/>
      <c r="HH57" s="396"/>
      <c r="HI57" s="397"/>
      <c r="HJ57" s="395"/>
      <c r="HK57" s="396"/>
      <c r="HL57" s="396"/>
      <c r="HM57" s="396"/>
      <c r="HN57" s="396"/>
      <c r="HO57" s="396"/>
      <c r="HP57" s="396"/>
      <c r="HQ57" s="396"/>
      <c r="HR57" s="396"/>
      <c r="HS57" s="396"/>
      <c r="HT57" s="396"/>
      <c r="HU57" s="397"/>
      <c r="HV57" s="395"/>
      <c r="HW57" s="396"/>
      <c r="HX57" s="396"/>
      <c r="HY57" s="396"/>
      <c r="HZ57" s="396"/>
      <c r="IA57" s="396"/>
      <c r="IB57" s="396"/>
      <c r="IC57" s="396"/>
      <c r="ID57" s="396"/>
      <c r="IE57" s="396"/>
      <c r="IF57" s="396"/>
      <c r="IG57" s="397"/>
      <c r="IH57" s="395"/>
      <c r="II57" s="396"/>
      <c r="IJ57" s="396"/>
      <c r="IK57" s="396"/>
      <c r="IL57" s="396"/>
      <c r="IM57" s="396"/>
      <c r="IN57" s="396"/>
      <c r="IO57" s="396"/>
      <c r="IP57" s="396"/>
      <c r="IQ57" s="396"/>
      <c r="IR57" s="396"/>
      <c r="IS57" s="397"/>
      <c r="IT57" s="395"/>
      <c r="IU57" s="396"/>
      <c r="IV57" s="396"/>
      <c r="IW57" s="396"/>
      <c r="IX57" s="396"/>
      <c r="IY57" s="396"/>
      <c r="IZ57" s="396"/>
      <c r="JA57" s="396"/>
      <c r="JB57" s="396"/>
      <c r="JC57" s="396"/>
      <c r="JD57" s="396"/>
      <c r="JE57" s="397"/>
      <c r="JF57" s="395"/>
      <c r="JG57" s="396"/>
      <c r="JH57" s="396"/>
      <c r="JI57" s="396"/>
      <c r="JJ57" s="396"/>
      <c r="JK57" s="396"/>
      <c r="JL57" s="396"/>
      <c r="JM57" s="396"/>
      <c r="JN57" s="396"/>
      <c r="JO57" s="396"/>
      <c r="JP57" s="396"/>
      <c r="JQ57" s="397"/>
      <c r="JR57" s="395"/>
      <c r="JS57" s="396"/>
      <c r="JT57" s="396"/>
      <c r="JU57" s="396"/>
      <c r="JV57" s="396"/>
      <c r="JW57" s="396"/>
      <c r="JX57" s="396"/>
      <c r="JY57" s="396"/>
      <c r="JZ57" s="396"/>
      <c r="KA57" s="396"/>
      <c r="KB57" s="396"/>
      <c r="KC57" s="397"/>
      <c r="KD57" s="395"/>
      <c r="KE57" s="396"/>
      <c r="KF57" s="396"/>
      <c r="KG57" s="396"/>
      <c r="KH57" s="396"/>
      <c r="KI57" s="396"/>
      <c r="KJ57" s="396"/>
      <c r="KK57" s="396"/>
      <c r="KL57" s="396"/>
      <c r="KM57" s="396"/>
      <c r="KN57" s="396"/>
      <c r="KO57" s="397"/>
      <c r="KP57" s="395"/>
      <c r="KQ57" s="396"/>
      <c r="KR57" s="396"/>
      <c r="KS57" s="396"/>
      <c r="KT57" s="396"/>
      <c r="KU57" s="396"/>
      <c r="KV57" s="396"/>
      <c r="KW57" s="396"/>
      <c r="KX57" s="396"/>
      <c r="KY57" s="396"/>
      <c r="KZ57" s="396"/>
      <c r="LA57" s="397"/>
      <c r="LB57" s="395"/>
      <c r="LC57" s="396"/>
      <c r="LD57" s="396"/>
      <c r="LE57" s="396"/>
      <c r="LF57" s="396"/>
      <c r="LG57" s="396"/>
      <c r="LH57" s="396"/>
      <c r="LI57" s="396"/>
      <c r="LJ57" s="396"/>
      <c r="LK57" s="396"/>
      <c r="LL57" s="396"/>
      <c r="LM57" s="397"/>
      <c r="LN57" s="395"/>
      <c r="LO57" s="396"/>
      <c r="LP57" s="396"/>
      <c r="LQ57" s="396"/>
      <c r="LR57" s="396"/>
      <c r="LS57" s="396"/>
      <c r="LT57" s="396"/>
      <c r="LU57" s="396"/>
      <c r="LV57" s="396"/>
      <c r="LW57" s="396"/>
      <c r="LX57" s="396"/>
      <c r="LY57" s="397"/>
      <c r="LZ57" s="395"/>
      <c r="MA57" s="396"/>
      <c r="MB57" s="396"/>
      <c r="MC57" s="396"/>
      <c r="MD57" s="396"/>
      <c r="ME57" s="396"/>
      <c r="MF57" s="396"/>
      <c r="MG57" s="396"/>
      <c r="MH57" s="396"/>
      <c r="MI57" s="396"/>
      <c r="MJ57" s="396"/>
      <c r="MK57" s="397"/>
      <c r="ML57" s="395"/>
      <c r="MM57" s="396"/>
      <c r="MN57" s="396"/>
      <c r="MO57" s="396"/>
      <c r="MP57" s="396"/>
      <c r="MQ57" s="396"/>
      <c r="MR57" s="396"/>
      <c r="MS57" s="396"/>
      <c r="MT57" s="396"/>
      <c r="MU57" s="396"/>
      <c r="MV57" s="396"/>
      <c r="MW57" s="397"/>
      <c r="MX57" s="395"/>
      <c r="MY57" s="396"/>
      <c r="MZ57" s="396"/>
      <c r="NA57" s="396"/>
      <c r="NB57" s="396"/>
      <c r="NC57" s="396"/>
      <c r="ND57" s="396"/>
      <c r="NE57" s="396"/>
      <c r="NF57" s="396"/>
      <c r="NG57" s="396"/>
      <c r="NH57" s="396"/>
      <c r="NI57" s="397"/>
      <c r="NJ57" s="395"/>
      <c r="NK57" s="396"/>
      <c r="NL57" s="396"/>
      <c r="NM57" s="396"/>
      <c r="NN57" s="396"/>
      <c r="NO57" s="396"/>
      <c r="NP57" s="396"/>
      <c r="NQ57" s="396"/>
      <c r="NR57" s="396"/>
      <c r="NS57" s="396"/>
      <c r="NT57" s="396"/>
      <c r="NU57" s="397"/>
      <c r="NV57" s="395"/>
      <c r="NW57" s="396"/>
      <c r="NX57" s="396"/>
      <c r="NY57" s="396"/>
      <c r="NZ57" s="396"/>
      <c r="OA57" s="396"/>
      <c r="OB57" s="396"/>
      <c r="OC57" s="396"/>
      <c r="OD57" s="396"/>
      <c r="OE57" s="396"/>
      <c r="OF57" s="396"/>
      <c r="OG57" s="397"/>
      <c r="OH57" s="395"/>
      <c r="OI57" s="396"/>
      <c r="OJ57" s="396"/>
      <c r="OK57" s="396"/>
      <c r="OL57" s="396"/>
      <c r="OM57" s="396"/>
      <c r="ON57" s="396"/>
      <c r="OO57" s="396"/>
      <c r="OP57" s="396"/>
      <c r="OQ57" s="396"/>
      <c r="OR57" s="396"/>
      <c r="OS57" s="397"/>
      <c r="OT57" s="395"/>
      <c r="OU57" s="396"/>
      <c r="OV57" s="396"/>
      <c r="OW57" s="396"/>
      <c r="OX57" s="396"/>
      <c r="OY57" s="396"/>
      <c r="OZ57" s="396"/>
      <c r="PA57" s="396"/>
      <c r="PB57" s="396"/>
      <c r="PC57" s="396"/>
      <c r="PD57" s="396"/>
      <c r="PE57" s="397"/>
      <c r="PF57" s="395"/>
      <c r="PG57" s="396"/>
      <c r="PH57" s="396"/>
      <c r="PI57" s="396"/>
      <c r="PJ57" s="396"/>
      <c r="PK57" s="396"/>
      <c r="PL57" s="396"/>
      <c r="PM57" s="396"/>
      <c r="PN57" s="396"/>
      <c r="PO57" s="396"/>
      <c r="PP57" s="396"/>
      <c r="PQ57" s="397"/>
      <c r="PR57" s="395"/>
      <c r="PS57" s="396"/>
      <c r="PT57" s="396"/>
      <c r="PU57" s="396"/>
      <c r="PV57" s="396"/>
      <c r="PW57" s="396"/>
      <c r="PX57" s="396"/>
      <c r="PY57" s="396"/>
      <c r="PZ57" s="396"/>
      <c r="QA57" s="396"/>
      <c r="QB57" s="396"/>
      <c r="QC57" s="397"/>
      <c r="QD57" s="395"/>
      <c r="QE57" s="396"/>
      <c r="QF57" s="396"/>
      <c r="QG57" s="396"/>
      <c r="QH57" s="396"/>
      <c r="QI57" s="396"/>
      <c r="QJ57" s="396"/>
      <c r="QK57" s="396"/>
      <c r="QL57" s="396"/>
      <c r="QM57" s="396"/>
      <c r="QN57" s="396"/>
      <c r="QO57" s="397"/>
      <c r="QP57" s="395"/>
      <c r="QQ57" s="396"/>
      <c r="QR57" s="396"/>
      <c r="QS57" s="396"/>
      <c r="QT57" s="396"/>
      <c r="QU57" s="396"/>
      <c r="QV57" s="396"/>
      <c r="QW57" s="396"/>
      <c r="QX57" s="396"/>
      <c r="QY57" s="396"/>
      <c r="QZ57" s="396"/>
      <c r="RA57" s="397"/>
      <c r="RB57" s="395"/>
      <c r="RC57" s="396"/>
      <c r="RD57" s="396"/>
      <c r="RE57" s="396"/>
      <c r="RF57" s="396"/>
      <c r="RG57" s="396"/>
      <c r="RH57" s="396"/>
      <c r="RI57" s="396"/>
      <c r="RJ57" s="396"/>
      <c r="RK57" s="396"/>
      <c r="RL57" s="396"/>
      <c r="RM57" s="397"/>
    </row>
    <row r="58" spans="2:481" s="212" customFormat="1" ht="5.25" hidden="1" customHeight="1" outlineLevel="1" thickBot="1">
      <c r="B58" s="240"/>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c r="BQ58" s="240"/>
      <c r="BR58" s="240"/>
      <c r="BS58" s="240"/>
      <c r="BT58" s="240"/>
      <c r="BU58" s="240"/>
      <c r="BV58" s="240"/>
      <c r="BW58" s="240"/>
      <c r="BX58" s="240"/>
      <c r="BY58" s="240"/>
      <c r="BZ58" s="240"/>
      <c r="CA58" s="240"/>
      <c r="CB58" s="240"/>
      <c r="CC58" s="240"/>
      <c r="CD58" s="240"/>
      <c r="CE58" s="240"/>
      <c r="CF58" s="240"/>
      <c r="CG58" s="240"/>
      <c r="CH58" s="240"/>
      <c r="CI58" s="240"/>
      <c r="CJ58" s="240"/>
      <c r="CK58" s="240"/>
      <c r="CL58" s="240"/>
      <c r="CM58" s="240"/>
      <c r="CN58" s="240"/>
      <c r="CO58" s="240"/>
      <c r="CP58" s="240"/>
      <c r="CQ58" s="240"/>
      <c r="CR58" s="240"/>
      <c r="CS58" s="240"/>
      <c r="CT58" s="240"/>
      <c r="CU58" s="240"/>
      <c r="CV58" s="240"/>
      <c r="CW58" s="240"/>
      <c r="CX58" s="240"/>
      <c r="CY58" s="240"/>
      <c r="CZ58" s="240"/>
      <c r="DA58" s="240"/>
      <c r="DB58" s="240"/>
      <c r="DC58" s="240"/>
      <c r="DD58" s="240"/>
      <c r="DE58" s="240"/>
      <c r="DF58" s="240"/>
      <c r="DG58" s="240"/>
      <c r="DH58" s="240"/>
      <c r="DI58" s="240"/>
      <c r="DJ58" s="240"/>
      <c r="DK58" s="240"/>
      <c r="DL58" s="240"/>
      <c r="DM58" s="240"/>
      <c r="DN58" s="240"/>
      <c r="DO58" s="240"/>
      <c r="DP58" s="240"/>
      <c r="DQ58" s="240"/>
      <c r="DR58" s="240"/>
      <c r="DS58" s="240"/>
      <c r="DT58" s="240"/>
      <c r="DU58" s="240"/>
      <c r="DV58" s="240"/>
      <c r="DW58" s="240"/>
      <c r="DX58" s="240"/>
      <c r="DY58" s="240"/>
      <c r="DZ58" s="240"/>
      <c r="EA58" s="240"/>
      <c r="EB58" s="240"/>
      <c r="EC58" s="240"/>
      <c r="ED58" s="240"/>
      <c r="EE58" s="240"/>
      <c r="EF58" s="240"/>
      <c r="EG58" s="240"/>
      <c r="EH58" s="240"/>
      <c r="EI58" s="240"/>
      <c r="EJ58" s="240"/>
      <c r="EK58" s="240"/>
      <c r="EL58" s="240"/>
      <c r="EM58" s="240"/>
      <c r="EN58" s="240"/>
      <c r="EO58" s="240"/>
      <c r="EP58" s="240"/>
      <c r="EQ58" s="240"/>
      <c r="ER58" s="240"/>
      <c r="ES58" s="240"/>
      <c r="ET58" s="240"/>
      <c r="EU58" s="240"/>
      <c r="EV58" s="240"/>
      <c r="EW58" s="240"/>
      <c r="EX58" s="240"/>
      <c r="EY58" s="240"/>
      <c r="EZ58" s="240"/>
      <c r="FA58" s="240"/>
      <c r="FB58" s="240"/>
      <c r="FC58" s="240"/>
      <c r="FD58" s="240"/>
      <c r="FE58" s="240"/>
      <c r="FF58" s="240"/>
      <c r="FG58" s="240"/>
      <c r="FH58" s="240"/>
      <c r="FI58" s="240"/>
      <c r="FJ58" s="240"/>
      <c r="FK58" s="240"/>
      <c r="FL58" s="240"/>
      <c r="FM58" s="240"/>
      <c r="FN58" s="240"/>
      <c r="FO58" s="240"/>
      <c r="FP58" s="240"/>
      <c r="FQ58" s="240"/>
      <c r="FR58" s="240"/>
      <c r="FS58" s="240"/>
      <c r="FT58" s="240"/>
      <c r="FU58" s="240"/>
      <c r="FV58" s="240"/>
      <c r="FW58" s="240"/>
      <c r="FX58" s="240"/>
      <c r="FY58" s="240"/>
      <c r="FZ58" s="240"/>
      <c r="GA58" s="240"/>
      <c r="GB58" s="240"/>
      <c r="GC58" s="240"/>
      <c r="GD58" s="240"/>
      <c r="GE58" s="240"/>
      <c r="GF58" s="240"/>
      <c r="GG58" s="240"/>
      <c r="GH58" s="240"/>
      <c r="GI58" s="240"/>
      <c r="GJ58" s="240"/>
      <c r="GK58" s="240"/>
      <c r="GL58" s="240"/>
      <c r="GM58" s="240"/>
      <c r="GN58" s="240"/>
      <c r="GO58" s="240"/>
      <c r="GP58" s="240"/>
      <c r="GQ58" s="240"/>
      <c r="GR58" s="240"/>
      <c r="GS58" s="240"/>
      <c r="GT58" s="240"/>
      <c r="GU58" s="240"/>
      <c r="GV58" s="240"/>
      <c r="GW58" s="240"/>
      <c r="GX58" s="240"/>
      <c r="GY58" s="240"/>
      <c r="GZ58" s="240"/>
      <c r="HA58" s="240"/>
      <c r="HB58" s="240"/>
      <c r="HC58" s="240"/>
      <c r="HD58" s="240"/>
      <c r="HE58" s="240"/>
      <c r="HF58" s="240"/>
      <c r="HG58" s="240"/>
      <c r="HH58" s="240"/>
      <c r="HI58" s="240"/>
      <c r="HJ58" s="240"/>
      <c r="HK58" s="240"/>
      <c r="HL58" s="240"/>
      <c r="HM58" s="240"/>
      <c r="HN58" s="240"/>
      <c r="HO58" s="240"/>
      <c r="HP58" s="240"/>
      <c r="HQ58" s="240"/>
      <c r="HR58" s="240"/>
      <c r="HS58" s="240"/>
      <c r="HT58" s="240"/>
      <c r="HU58" s="240"/>
      <c r="HV58" s="240"/>
      <c r="HW58" s="240"/>
      <c r="HX58" s="240"/>
      <c r="HY58" s="240"/>
      <c r="HZ58" s="240"/>
      <c r="IA58" s="240"/>
      <c r="IB58" s="240"/>
      <c r="IC58" s="240"/>
      <c r="ID58" s="240"/>
      <c r="IE58" s="240"/>
      <c r="IF58" s="240"/>
      <c r="IG58" s="240"/>
      <c r="IH58" s="240"/>
      <c r="II58" s="240"/>
      <c r="IJ58" s="240"/>
      <c r="IK58" s="240"/>
      <c r="IL58" s="240"/>
      <c r="IM58" s="240"/>
      <c r="IN58" s="240"/>
      <c r="IO58" s="240"/>
      <c r="IP58" s="240"/>
      <c r="IQ58" s="240"/>
      <c r="IR58" s="240"/>
      <c r="IS58" s="240"/>
      <c r="IT58" s="240"/>
      <c r="IU58" s="240"/>
      <c r="IV58" s="240"/>
      <c r="IW58" s="240"/>
      <c r="IX58" s="240"/>
      <c r="IY58" s="240"/>
      <c r="IZ58" s="240"/>
      <c r="JA58" s="240"/>
      <c r="JB58" s="240"/>
      <c r="JC58" s="240"/>
      <c r="JD58" s="240"/>
      <c r="JE58" s="240"/>
      <c r="JF58" s="240"/>
      <c r="JG58" s="240"/>
      <c r="JH58" s="240"/>
      <c r="JI58" s="240"/>
      <c r="JJ58" s="240"/>
      <c r="JK58" s="240"/>
      <c r="JL58" s="240"/>
      <c r="JM58" s="240"/>
      <c r="JN58" s="240"/>
      <c r="JO58" s="240"/>
      <c r="JP58" s="240"/>
      <c r="JQ58" s="240"/>
      <c r="JR58" s="240"/>
      <c r="JS58" s="240"/>
      <c r="JT58" s="240"/>
      <c r="JU58" s="240"/>
      <c r="JV58" s="240"/>
      <c r="JW58" s="240"/>
      <c r="JX58" s="240"/>
      <c r="JY58" s="240"/>
      <c r="JZ58" s="240"/>
      <c r="KA58" s="240"/>
      <c r="KB58" s="240"/>
      <c r="KC58" s="240"/>
      <c r="KD58" s="240"/>
      <c r="KE58" s="240"/>
      <c r="KF58" s="240"/>
      <c r="KG58" s="240"/>
      <c r="KH58" s="240"/>
      <c r="KI58" s="240"/>
      <c r="KJ58" s="240"/>
      <c r="KK58" s="240"/>
      <c r="KL58" s="240"/>
      <c r="KM58" s="240"/>
      <c r="KN58" s="240"/>
      <c r="KO58" s="240"/>
      <c r="KP58" s="240"/>
      <c r="KQ58" s="240"/>
      <c r="KR58" s="240"/>
      <c r="KS58" s="240"/>
      <c r="KT58" s="240"/>
      <c r="KU58" s="240"/>
      <c r="KV58" s="240"/>
      <c r="KW58" s="240"/>
      <c r="KX58" s="240"/>
      <c r="KY58" s="240"/>
      <c r="KZ58" s="240"/>
      <c r="LA58" s="240"/>
      <c r="LB58" s="240"/>
      <c r="LC58" s="240"/>
      <c r="LD58" s="240"/>
      <c r="LE58" s="240"/>
      <c r="LF58" s="240"/>
      <c r="LG58" s="240"/>
      <c r="LH58" s="240"/>
      <c r="LI58" s="240"/>
      <c r="LJ58" s="240"/>
      <c r="LK58" s="240"/>
      <c r="LL58" s="240"/>
      <c r="LM58" s="240"/>
      <c r="LN58" s="240"/>
      <c r="LO58" s="240"/>
      <c r="LP58" s="240"/>
      <c r="LQ58" s="240"/>
      <c r="LR58" s="240"/>
      <c r="LS58" s="240"/>
      <c r="LT58" s="240"/>
      <c r="LU58" s="240"/>
      <c r="LV58" s="240"/>
      <c r="LW58" s="240"/>
      <c r="LX58" s="240"/>
      <c r="LY58" s="240"/>
      <c r="LZ58" s="240"/>
      <c r="MA58" s="240"/>
      <c r="MB58" s="240"/>
      <c r="MC58" s="240"/>
      <c r="MD58" s="240"/>
      <c r="ME58" s="240"/>
      <c r="MF58" s="240"/>
      <c r="MG58" s="240"/>
      <c r="MH58" s="240"/>
      <c r="MI58" s="240"/>
      <c r="MJ58" s="240"/>
      <c r="MK58" s="240"/>
      <c r="ML58" s="240"/>
      <c r="MM58" s="240"/>
      <c r="MN58" s="240"/>
      <c r="MO58" s="240"/>
      <c r="MP58" s="240"/>
      <c r="MQ58" s="240"/>
      <c r="MR58" s="240"/>
      <c r="MS58" s="240"/>
      <c r="MT58" s="240"/>
      <c r="MU58" s="240"/>
      <c r="MV58" s="240"/>
      <c r="MW58" s="240"/>
      <c r="MX58" s="240"/>
      <c r="MY58" s="240"/>
      <c r="MZ58" s="240"/>
      <c r="NA58" s="240"/>
      <c r="NB58" s="240"/>
      <c r="NC58" s="240"/>
      <c r="ND58" s="240"/>
      <c r="NE58" s="240"/>
      <c r="NF58" s="240"/>
      <c r="NG58" s="240"/>
      <c r="NH58" s="240"/>
      <c r="NI58" s="240"/>
      <c r="NJ58" s="240"/>
      <c r="NK58" s="240"/>
      <c r="NL58" s="240"/>
      <c r="NM58" s="240"/>
      <c r="NN58" s="240"/>
      <c r="NO58" s="240"/>
      <c r="NP58" s="240"/>
      <c r="NQ58" s="240"/>
      <c r="NR58" s="240"/>
      <c r="NS58" s="240"/>
      <c r="NT58" s="240"/>
      <c r="NU58" s="240"/>
      <c r="NV58" s="240"/>
      <c r="NW58" s="240"/>
      <c r="NX58" s="240"/>
      <c r="NY58" s="240"/>
      <c r="NZ58" s="240"/>
      <c r="OA58" s="240"/>
      <c r="OB58" s="240"/>
      <c r="OC58" s="240"/>
      <c r="OD58" s="240"/>
      <c r="OE58" s="240"/>
      <c r="OF58" s="240"/>
      <c r="OG58" s="240"/>
      <c r="OH58" s="240"/>
      <c r="OI58" s="240"/>
      <c r="OJ58" s="240"/>
      <c r="OK58" s="240"/>
      <c r="OL58" s="240"/>
      <c r="OM58" s="240"/>
      <c r="ON58" s="240"/>
      <c r="OO58" s="240"/>
      <c r="OP58" s="240"/>
      <c r="OQ58" s="240"/>
      <c r="OR58" s="240"/>
      <c r="OS58" s="240"/>
      <c r="OT58" s="240"/>
      <c r="OU58" s="240"/>
      <c r="OV58" s="240"/>
      <c r="OW58" s="240"/>
      <c r="OX58" s="240"/>
      <c r="OY58" s="240"/>
      <c r="OZ58" s="240"/>
      <c r="PA58" s="240"/>
      <c r="PB58" s="240"/>
      <c r="PC58" s="240"/>
      <c r="PD58" s="240"/>
      <c r="PE58" s="240"/>
      <c r="PF58" s="240"/>
      <c r="PG58" s="240"/>
      <c r="PH58" s="240"/>
      <c r="PI58" s="240"/>
      <c r="PJ58" s="240"/>
      <c r="PK58" s="240"/>
      <c r="PL58" s="240"/>
      <c r="PM58" s="240"/>
      <c r="PN58" s="240"/>
      <c r="PO58" s="240"/>
      <c r="PP58" s="240"/>
      <c r="PQ58" s="240"/>
      <c r="PR58" s="240"/>
      <c r="PS58" s="240"/>
      <c r="PT58" s="240"/>
      <c r="PU58" s="240"/>
      <c r="PV58" s="240"/>
      <c r="PW58" s="240"/>
      <c r="PX58" s="240"/>
      <c r="PY58" s="240"/>
      <c r="PZ58" s="240"/>
      <c r="QA58" s="240"/>
      <c r="QB58" s="240"/>
      <c r="QC58" s="240"/>
      <c r="QD58" s="240"/>
      <c r="QE58" s="240"/>
      <c r="QF58" s="240"/>
      <c r="QG58" s="240"/>
      <c r="QH58" s="240"/>
      <c r="QI58" s="240"/>
      <c r="QJ58" s="240"/>
      <c r="QK58" s="240"/>
      <c r="QL58" s="240"/>
      <c r="QM58" s="240"/>
      <c r="QN58" s="240"/>
      <c r="QO58" s="240"/>
      <c r="QP58" s="240"/>
      <c r="QQ58" s="240"/>
      <c r="QR58" s="240"/>
      <c r="QS58" s="240"/>
      <c r="QT58" s="240"/>
      <c r="QU58" s="240"/>
      <c r="QV58" s="240"/>
      <c r="QW58" s="240"/>
      <c r="QX58" s="240"/>
      <c r="QY58" s="240"/>
      <c r="QZ58" s="240"/>
      <c r="RA58" s="240"/>
      <c r="RB58" s="240"/>
      <c r="RC58" s="240"/>
      <c r="RD58" s="240"/>
      <c r="RE58" s="240"/>
      <c r="RF58" s="240"/>
      <c r="RG58" s="240"/>
      <c r="RH58" s="240"/>
      <c r="RI58" s="240"/>
      <c r="RJ58" s="240"/>
      <c r="RK58" s="240"/>
      <c r="RL58" s="240"/>
      <c r="RM58" s="240"/>
    </row>
    <row r="59" spans="2:481" ht="18" hidden="1" customHeight="1" outlineLevel="1" thickBot="1">
      <c r="B59" s="392"/>
      <c r="C59" s="393"/>
      <c r="D59" s="393"/>
      <c r="E59" s="509"/>
      <c r="F59" s="509"/>
      <c r="G59" s="509"/>
      <c r="H59" s="509"/>
      <c r="I59" s="509"/>
      <c r="J59" s="509"/>
      <c r="K59" s="509"/>
      <c r="L59" s="509"/>
      <c r="M59" s="510"/>
      <c r="N59" s="392"/>
      <c r="O59" s="393"/>
      <c r="P59" s="393"/>
      <c r="Q59" s="393"/>
      <c r="R59" s="393"/>
      <c r="S59" s="393"/>
      <c r="T59" s="393"/>
      <c r="U59" s="393"/>
      <c r="V59" s="393"/>
      <c r="W59" s="393"/>
      <c r="X59" s="393"/>
      <c r="Y59" s="394"/>
      <c r="Z59" s="392"/>
      <c r="AA59" s="393"/>
      <c r="AB59" s="393"/>
      <c r="AC59" s="393"/>
      <c r="AD59" s="393"/>
      <c r="AE59" s="393"/>
      <c r="AF59" s="393"/>
      <c r="AG59" s="393"/>
      <c r="AH59" s="393"/>
      <c r="AI59" s="393"/>
      <c r="AJ59" s="393"/>
      <c r="AK59" s="394"/>
      <c r="AL59" s="392"/>
      <c r="AM59" s="393"/>
      <c r="AN59" s="393"/>
      <c r="AO59" s="393"/>
      <c r="AP59" s="393"/>
      <c r="AQ59" s="393"/>
      <c r="AR59" s="393"/>
      <c r="AS59" s="393"/>
      <c r="AT59" s="393"/>
      <c r="AU59" s="393"/>
      <c r="AV59" s="393"/>
      <c r="AW59" s="394"/>
      <c r="AX59" s="392"/>
      <c r="AY59" s="393"/>
      <c r="AZ59" s="393"/>
      <c r="BA59" s="393"/>
      <c r="BB59" s="393"/>
      <c r="BC59" s="393"/>
      <c r="BD59" s="393"/>
      <c r="BE59" s="393"/>
      <c r="BF59" s="393"/>
      <c r="BG59" s="393"/>
      <c r="BH59" s="393"/>
      <c r="BI59" s="394"/>
      <c r="BJ59" s="392"/>
      <c r="BK59" s="393"/>
      <c r="BL59" s="393"/>
      <c r="BM59" s="393"/>
      <c r="BN59" s="393"/>
      <c r="BO59" s="393"/>
      <c r="BP59" s="393"/>
      <c r="BQ59" s="393"/>
      <c r="BR59" s="393"/>
      <c r="BS59" s="393"/>
      <c r="BT59" s="393"/>
      <c r="BU59" s="394"/>
      <c r="BV59" s="392"/>
      <c r="BW59" s="393"/>
      <c r="BX59" s="393"/>
      <c r="BY59" s="393"/>
      <c r="BZ59" s="393"/>
      <c r="CA59" s="393"/>
      <c r="CB59" s="393"/>
      <c r="CC59" s="393"/>
      <c r="CD59" s="393"/>
      <c r="CE59" s="393"/>
      <c r="CF59" s="393"/>
      <c r="CG59" s="394"/>
      <c r="CH59" s="392"/>
      <c r="CI59" s="393"/>
      <c r="CJ59" s="393"/>
      <c r="CK59" s="393"/>
      <c r="CL59" s="393"/>
      <c r="CM59" s="393"/>
      <c r="CN59" s="393"/>
      <c r="CO59" s="393"/>
      <c r="CP59" s="393"/>
      <c r="CQ59" s="393"/>
      <c r="CR59" s="393"/>
      <c r="CS59" s="394"/>
      <c r="CT59" s="392"/>
      <c r="CU59" s="393"/>
      <c r="CV59" s="393"/>
      <c r="CW59" s="393"/>
      <c r="CX59" s="393"/>
      <c r="CY59" s="393"/>
      <c r="CZ59" s="393"/>
      <c r="DA59" s="393"/>
      <c r="DB59" s="393"/>
      <c r="DC59" s="393"/>
      <c r="DD59" s="393"/>
      <c r="DE59" s="394"/>
      <c r="DF59" s="392"/>
      <c r="DG59" s="393"/>
      <c r="DH59" s="393"/>
      <c r="DI59" s="393"/>
      <c r="DJ59" s="393"/>
      <c r="DK59" s="393"/>
      <c r="DL59" s="393"/>
      <c r="DM59" s="393"/>
      <c r="DN59" s="393"/>
      <c r="DO59" s="393"/>
      <c r="DP59" s="393"/>
      <c r="DQ59" s="394"/>
      <c r="DR59" s="392"/>
      <c r="DS59" s="393"/>
      <c r="DT59" s="393"/>
      <c r="DU59" s="393"/>
      <c r="DV59" s="393"/>
      <c r="DW59" s="393"/>
      <c r="DX59" s="393"/>
      <c r="DY59" s="393"/>
      <c r="DZ59" s="393"/>
      <c r="EA59" s="393"/>
      <c r="EB59" s="393"/>
      <c r="EC59" s="394"/>
      <c r="ED59" s="392"/>
      <c r="EE59" s="393"/>
      <c r="EF59" s="393"/>
      <c r="EG59" s="393"/>
      <c r="EH59" s="393"/>
      <c r="EI59" s="393"/>
      <c r="EJ59" s="393"/>
      <c r="EK59" s="393"/>
      <c r="EL59" s="393"/>
      <c r="EM59" s="393"/>
      <c r="EN59" s="393"/>
      <c r="EO59" s="394"/>
      <c r="EP59" s="392"/>
      <c r="EQ59" s="393"/>
      <c r="ER59" s="393"/>
      <c r="ES59" s="393"/>
      <c r="ET59" s="393"/>
      <c r="EU59" s="393"/>
      <c r="EV59" s="393"/>
      <c r="EW59" s="393"/>
      <c r="EX59" s="393"/>
      <c r="EY59" s="393"/>
      <c r="EZ59" s="393"/>
      <c r="FA59" s="394"/>
      <c r="FB59" s="392"/>
      <c r="FC59" s="393"/>
      <c r="FD59" s="393"/>
      <c r="FE59" s="393"/>
      <c r="FF59" s="393"/>
      <c r="FG59" s="393"/>
      <c r="FH59" s="393"/>
      <c r="FI59" s="393"/>
      <c r="FJ59" s="393"/>
      <c r="FK59" s="393"/>
      <c r="FL59" s="393"/>
      <c r="FM59" s="394"/>
      <c r="FN59" s="392"/>
      <c r="FO59" s="393"/>
      <c r="FP59" s="393"/>
      <c r="FQ59" s="393"/>
      <c r="FR59" s="393"/>
      <c r="FS59" s="393"/>
      <c r="FT59" s="393"/>
      <c r="FU59" s="393"/>
      <c r="FV59" s="393"/>
      <c r="FW59" s="393"/>
      <c r="FX59" s="393"/>
      <c r="FY59" s="394"/>
      <c r="FZ59" s="392"/>
      <c r="GA59" s="393"/>
      <c r="GB59" s="393"/>
      <c r="GC59" s="393"/>
      <c r="GD59" s="393"/>
      <c r="GE59" s="393"/>
      <c r="GF59" s="393"/>
      <c r="GG59" s="393"/>
      <c r="GH59" s="393"/>
      <c r="GI59" s="393"/>
      <c r="GJ59" s="393"/>
      <c r="GK59" s="394"/>
      <c r="GL59" s="392"/>
      <c r="GM59" s="393"/>
      <c r="GN59" s="393"/>
      <c r="GO59" s="393"/>
      <c r="GP59" s="393"/>
      <c r="GQ59" s="393"/>
      <c r="GR59" s="393"/>
      <c r="GS59" s="393"/>
      <c r="GT59" s="393"/>
      <c r="GU59" s="393"/>
      <c r="GV59" s="393"/>
      <c r="GW59" s="394"/>
      <c r="GX59" s="392"/>
      <c r="GY59" s="393"/>
      <c r="GZ59" s="393"/>
      <c r="HA59" s="393"/>
      <c r="HB59" s="393"/>
      <c r="HC59" s="393"/>
      <c r="HD59" s="393"/>
      <c r="HE59" s="393"/>
      <c r="HF59" s="393"/>
      <c r="HG59" s="393"/>
      <c r="HH59" s="393"/>
      <c r="HI59" s="394"/>
      <c r="HJ59" s="392"/>
      <c r="HK59" s="393"/>
      <c r="HL59" s="393"/>
      <c r="HM59" s="393"/>
      <c r="HN59" s="393"/>
      <c r="HO59" s="393"/>
      <c r="HP59" s="393"/>
      <c r="HQ59" s="393"/>
      <c r="HR59" s="393"/>
      <c r="HS59" s="393"/>
      <c r="HT59" s="393"/>
      <c r="HU59" s="394"/>
      <c r="HV59" s="392"/>
      <c r="HW59" s="393"/>
      <c r="HX59" s="393"/>
      <c r="HY59" s="393"/>
      <c r="HZ59" s="393"/>
      <c r="IA59" s="393"/>
      <c r="IB59" s="393"/>
      <c r="IC59" s="393"/>
      <c r="ID59" s="393"/>
      <c r="IE59" s="393"/>
      <c r="IF59" s="393"/>
      <c r="IG59" s="394"/>
      <c r="IH59" s="392"/>
      <c r="II59" s="393"/>
      <c r="IJ59" s="393"/>
      <c r="IK59" s="393"/>
      <c r="IL59" s="393"/>
      <c r="IM59" s="393"/>
      <c r="IN59" s="393"/>
      <c r="IO59" s="393"/>
      <c r="IP59" s="393"/>
      <c r="IQ59" s="393"/>
      <c r="IR59" s="393"/>
      <c r="IS59" s="394"/>
      <c r="IT59" s="392"/>
      <c r="IU59" s="393"/>
      <c r="IV59" s="393"/>
      <c r="IW59" s="393"/>
      <c r="IX59" s="393"/>
      <c r="IY59" s="393"/>
      <c r="IZ59" s="393"/>
      <c r="JA59" s="393"/>
      <c r="JB59" s="393"/>
      <c r="JC59" s="393"/>
      <c r="JD59" s="393"/>
      <c r="JE59" s="394"/>
      <c r="JF59" s="392"/>
      <c r="JG59" s="393"/>
      <c r="JH59" s="393"/>
      <c r="JI59" s="393"/>
      <c r="JJ59" s="393"/>
      <c r="JK59" s="393"/>
      <c r="JL59" s="393"/>
      <c r="JM59" s="393"/>
      <c r="JN59" s="393"/>
      <c r="JO59" s="393"/>
      <c r="JP59" s="393"/>
      <c r="JQ59" s="394"/>
      <c r="JR59" s="392"/>
      <c r="JS59" s="393"/>
      <c r="JT59" s="393"/>
      <c r="JU59" s="393"/>
      <c r="JV59" s="393"/>
      <c r="JW59" s="393"/>
      <c r="JX59" s="393"/>
      <c r="JY59" s="393"/>
      <c r="JZ59" s="393"/>
      <c r="KA59" s="393"/>
      <c r="KB59" s="393"/>
      <c r="KC59" s="394"/>
      <c r="KD59" s="392"/>
      <c r="KE59" s="393"/>
      <c r="KF59" s="393"/>
      <c r="KG59" s="393"/>
      <c r="KH59" s="393"/>
      <c r="KI59" s="393"/>
      <c r="KJ59" s="393"/>
      <c r="KK59" s="393"/>
      <c r="KL59" s="393"/>
      <c r="KM59" s="393"/>
      <c r="KN59" s="393"/>
      <c r="KO59" s="394"/>
      <c r="KP59" s="392"/>
      <c r="KQ59" s="393"/>
      <c r="KR59" s="393"/>
      <c r="KS59" s="393"/>
      <c r="KT59" s="393"/>
      <c r="KU59" s="393"/>
      <c r="KV59" s="393"/>
      <c r="KW59" s="393"/>
      <c r="KX59" s="393"/>
      <c r="KY59" s="393"/>
      <c r="KZ59" s="393"/>
      <c r="LA59" s="394"/>
      <c r="LB59" s="392"/>
      <c r="LC59" s="393"/>
      <c r="LD59" s="393"/>
      <c r="LE59" s="393"/>
      <c r="LF59" s="393"/>
      <c r="LG59" s="393"/>
      <c r="LH59" s="393"/>
      <c r="LI59" s="393"/>
      <c r="LJ59" s="393"/>
      <c r="LK59" s="393"/>
      <c r="LL59" s="393"/>
      <c r="LM59" s="394"/>
      <c r="LN59" s="392"/>
      <c r="LO59" s="393"/>
      <c r="LP59" s="393"/>
      <c r="LQ59" s="393"/>
      <c r="LR59" s="393"/>
      <c r="LS59" s="393"/>
      <c r="LT59" s="393"/>
      <c r="LU59" s="393"/>
      <c r="LV59" s="393"/>
      <c r="LW59" s="393"/>
      <c r="LX59" s="393"/>
      <c r="LY59" s="394"/>
      <c r="LZ59" s="392"/>
      <c r="MA59" s="393"/>
      <c r="MB59" s="393"/>
      <c r="MC59" s="393"/>
      <c r="MD59" s="393"/>
      <c r="ME59" s="393"/>
      <c r="MF59" s="393"/>
      <c r="MG59" s="393"/>
      <c r="MH59" s="393"/>
      <c r="MI59" s="393"/>
      <c r="MJ59" s="393"/>
      <c r="MK59" s="394"/>
      <c r="ML59" s="392"/>
      <c r="MM59" s="393"/>
      <c r="MN59" s="393"/>
      <c r="MO59" s="393"/>
      <c r="MP59" s="393"/>
      <c r="MQ59" s="393"/>
      <c r="MR59" s="393"/>
      <c r="MS59" s="393"/>
      <c r="MT59" s="393"/>
      <c r="MU59" s="393"/>
      <c r="MV59" s="393"/>
      <c r="MW59" s="394"/>
      <c r="MX59" s="392"/>
      <c r="MY59" s="393"/>
      <c r="MZ59" s="393"/>
      <c r="NA59" s="393"/>
      <c r="NB59" s="393"/>
      <c r="NC59" s="393"/>
      <c r="ND59" s="393"/>
      <c r="NE59" s="393"/>
      <c r="NF59" s="393"/>
      <c r="NG59" s="393"/>
      <c r="NH59" s="393"/>
      <c r="NI59" s="394"/>
      <c r="NJ59" s="392"/>
      <c r="NK59" s="393"/>
      <c r="NL59" s="393"/>
      <c r="NM59" s="393"/>
      <c r="NN59" s="393"/>
      <c r="NO59" s="393"/>
      <c r="NP59" s="393"/>
      <c r="NQ59" s="393"/>
      <c r="NR59" s="393"/>
      <c r="NS59" s="393"/>
      <c r="NT59" s="393"/>
      <c r="NU59" s="394"/>
      <c r="NV59" s="392"/>
      <c r="NW59" s="393"/>
      <c r="NX59" s="393"/>
      <c r="NY59" s="393"/>
      <c r="NZ59" s="393"/>
      <c r="OA59" s="393"/>
      <c r="OB59" s="393"/>
      <c r="OC59" s="393"/>
      <c r="OD59" s="393"/>
      <c r="OE59" s="393"/>
      <c r="OF59" s="393"/>
      <c r="OG59" s="394"/>
      <c r="OH59" s="392"/>
      <c r="OI59" s="393"/>
      <c r="OJ59" s="393"/>
      <c r="OK59" s="393"/>
      <c r="OL59" s="393"/>
      <c r="OM59" s="393"/>
      <c r="ON59" s="393"/>
      <c r="OO59" s="393"/>
      <c r="OP59" s="393"/>
      <c r="OQ59" s="393"/>
      <c r="OR59" s="393"/>
      <c r="OS59" s="394"/>
      <c r="OT59" s="392"/>
      <c r="OU59" s="393"/>
      <c r="OV59" s="393"/>
      <c r="OW59" s="393"/>
      <c r="OX59" s="393"/>
      <c r="OY59" s="393"/>
      <c r="OZ59" s="393"/>
      <c r="PA59" s="393"/>
      <c r="PB59" s="393"/>
      <c r="PC59" s="393"/>
      <c r="PD59" s="393"/>
      <c r="PE59" s="394"/>
      <c r="PF59" s="392"/>
      <c r="PG59" s="393"/>
      <c r="PH59" s="393"/>
      <c r="PI59" s="393"/>
      <c r="PJ59" s="393"/>
      <c r="PK59" s="393"/>
      <c r="PL59" s="393"/>
      <c r="PM59" s="393"/>
      <c r="PN59" s="393"/>
      <c r="PO59" s="393"/>
      <c r="PP59" s="393"/>
      <c r="PQ59" s="394"/>
      <c r="PR59" s="392"/>
      <c r="PS59" s="393"/>
      <c r="PT59" s="393"/>
      <c r="PU59" s="393"/>
      <c r="PV59" s="393"/>
      <c r="PW59" s="393"/>
      <c r="PX59" s="393"/>
      <c r="PY59" s="393"/>
      <c r="PZ59" s="393"/>
      <c r="QA59" s="393"/>
      <c r="QB59" s="393"/>
      <c r="QC59" s="394"/>
      <c r="QD59" s="392"/>
      <c r="QE59" s="393"/>
      <c r="QF59" s="393"/>
      <c r="QG59" s="393"/>
      <c r="QH59" s="393"/>
      <c r="QI59" s="393"/>
      <c r="QJ59" s="393"/>
      <c r="QK59" s="393"/>
      <c r="QL59" s="393"/>
      <c r="QM59" s="393"/>
      <c r="QN59" s="393"/>
      <c r="QO59" s="394"/>
      <c r="QP59" s="392"/>
      <c r="QQ59" s="393"/>
      <c r="QR59" s="393"/>
      <c r="QS59" s="393"/>
      <c r="QT59" s="393"/>
      <c r="QU59" s="393"/>
      <c r="QV59" s="393"/>
      <c r="QW59" s="393"/>
      <c r="QX59" s="393"/>
      <c r="QY59" s="393"/>
      <c r="QZ59" s="393"/>
      <c r="RA59" s="394"/>
      <c r="RB59" s="392"/>
      <c r="RC59" s="393"/>
      <c r="RD59" s="393"/>
      <c r="RE59" s="393"/>
      <c r="RF59" s="393"/>
      <c r="RG59" s="393"/>
      <c r="RH59" s="393"/>
      <c r="RI59" s="393"/>
      <c r="RJ59" s="393"/>
      <c r="RK59" s="393"/>
      <c r="RL59" s="393"/>
      <c r="RM59" s="394"/>
    </row>
    <row r="60" spans="2:481" s="212" customFormat="1" ht="5.25" hidden="1" customHeight="1" outlineLevel="1">
      <c r="B60" s="240"/>
      <c r="C60" s="240"/>
      <c r="D60" s="240"/>
      <c r="E60" s="240"/>
      <c r="F60" s="240"/>
      <c r="G60" s="240"/>
      <c r="H60" s="240"/>
      <c r="I60" s="240"/>
      <c r="J60" s="240"/>
      <c r="K60" s="240"/>
      <c r="L60" s="240"/>
      <c r="M60" s="240"/>
      <c r="N60" s="240"/>
      <c r="O60" s="240"/>
      <c r="P60" s="240"/>
      <c r="Q60" s="240"/>
      <c r="R60" s="240"/>
      <c r="S60" s="240"/>
      <c r="T60" s="240"/>
      <c r="U60" s="240"/>
      <c r="V60" s="240"/>
      <c r="W60" s="240"/>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c r="BQ60" s="240"/>
      <c r="BR60" s="240"/>
      <c r="BS60" s="240"/>
      <c r="BT60" s="240"/>
      <c r="BU60" s="240"/>
      <c r="BV60" s="240"/>
      <c r="BW60" s="240"/>
      <c r="BX60" s="240"/>
      <c r="BY60" s="240"/>
      <c r="BZ60" s="240"/>
      <c r="CA60" s="240"/>
      <c r="CB60" s="240"/>
      <c r="CC60" s="240"/>
      <c r="CD60" s="240"/>
      <c r="CE60" s="240"/>
      <c r="CF60" s="240"/>
      <c r="CG60" s="240"/>
      <c r="CH60" s="240"/>
      <c r="CI60" s="240"/>
      <c r="CJ60" s="240"/>
      <c r="CK60" s="240"/>
      <c r="CL60" s="240"/>
      <c r="CM60" s="240"/>
      <c r="CN60" s="240"/>
      <c r="CO60" s="240"/>
      <c r="CP60" s="240"/>
      <c r="CQ60" s="240"/>
      <c r="CR60" s="240"/>
      <c r="CS60" s="240"/>
      <c r="CT60" s="240"/>
      <c r="CU60" s="240"/>
      <c r="CV60" s="240"/>
      <c r="CW60" s="240"/>
      <c r="CX60" s="240"/>
      <c r="CY60" s="240"/>
      <c r="CZ60" s="240"/>
      <c r="DA60" s="240"/>
      <c r="DB60" s="240"/>
      <c r="DC60" s="240"/>
      <c r="DD60" s="240"/>
      <c r="DE60" s="240"/>
      <c r="DF60" s="240"/>
      <c r="DG60" s="240"/>
      <c r="DH60" s="240"/>
      <c r="DI60" s="240"/>
      <c r="DJ60" s="240"/>
      <c r="DK60" s="240"/>
      <c r="DL60" s="240"/>
      <c r="DM60" s="240"/>
      <c r="DN60" s="240"/>
      <c r="DO60" s="240"/>
      <c r="DP60" s="240"/>
      <c r="DQ60" s="240"/>
      <c r="DR60" s="240"/>
      <c r="DS60" s="240"/>
      <c r="DT60" s="240"/>
      <c r="DU60" s="240"/>
      <c r="DV60" s="240"/>
      <c r="DW60" s="240"/>
      <c r="DX60" s="240"/>
      <c r="DY60" s="240"/>
      <c r="DZ60" s="240"/>
      <c r="EA60" s="240"/>
      <c r="EB60" s="240"/>
      <c r="EC60" s="240"/>
      <c r="ED60" s="240"/>
      <c r="EE60" s="240"/>
      <c r="EF60" s="240"/>
      <c r="EG60" s="240"/>
      <c r="EH60" s="240"/>
      <c r="EI60" s="240"/>
      <c r="EJ60" s="240"/>
      <c r="EK60" s="240"/>
      <c r="EL60" s="240"/>
      <c r="EM60" s="240"/>
      <c r="EN60" s="240"/>
      <c r="EO60" s="240"/>
      <c r="EP60" s="240"/>
      <c r="EQ60" s="240"/>
      <c r="ER60" s="240"/>
      <c r="ES60" s="240"/>
      <c r="ET60" s="240"/>
      <c r="EU60" s="240"/>
      <c r="EV60" s="240"/>
      <c r="EW60" s="240"/>
      <c r="EX60" s="240"/>
      <c r="EY60" s="240"/>
      <c r="EZ60" s="240"/>
      <c r="FA60" s="240"/>
      <c r="FB60" s="240"/>
      <c r="FC60" s="240"/>
      <c r="FD60" s="240"/>
      <c r="FE60" s="240"/>
      <c r="FF60" s="240"/>
      <c r="FG60" s="240"/>
      <c r="FH60" s="240"/>
      <c r="FI60" s="240"/>
      <c r="FJ60" s="240"/>
      <c r="FK60" s="240"/>
      <c r="FL60" s="240"/>
      <c r="FM60" s="240"/>
      <c r="FN60" s="240"/>
      <c r="FO60" s="240"/>
      <c r="FP60" s="240"/>
      <c r="FQ60" s="240"/>
      <c r="FR60" s="240"/>
      <c r="FS60" s="240"/>
      <c r="FT60" s="240"/>
      <c r="FU60" s="240"/>
      <c r="FV60" s="240"/>
      <c r="FW60" s="240"/>
      <c r="FX60" s="240"/>
      <c r="FY60" s="240"/>
      <c r="FZ60" s="240"/>
      <c r="GA60" s="240"/>
      <c r="GB60" s="240"/>
      <c r="GC60" s="240"/>
      <c r="GD60" s="240"/>
      <c r="GE60" s="240"/>
      <c r="GF60" s="240"/>
      <c r="GG60" s="240"/>
      <c r="GH60" s="240"/>
      <c r="GI60" s="240"/>
      <c r="GJ60" s="240"/>
      <c r="GK60" s="240"/>
      <c r="GL60" s="240"/>
      <c r="GM60" s="240"/>
      <c r="GN60" s="240"/>
      <c r="GO60" s="240"/>
      <c r="GP60" s="240"/>
      <c r="GQ60" s="240"/>
      <c r="GR60" s="240"/>
      <c r="GS60" s="240"/>
      <c r="GT60" s="240"/>
      <c r="GU60" s="240"/>
      <c r="GV60" s="240"/>
      <c r="GW60" s="240"/>
      <c r="GX60" s="240"/>
      <c r="GY60" s="240"/>
      <c r="GZ60" s="240"/>
      <c r="HA60" s="240"/>
      <c r="HB60" s="240"/>
      <c r="HC60" s="240"/>
      <c r="HD60" s="240"/>
      <c r="HE60" s="240"/>
      <c r="HF60" s="240"/>
      <c r="HG60" s="240"/>
      <c r="HH60" s="240"/>
      <c r="HI60" s="240"/>
      <c r="HJ60" s="240"/>
      <c r="HK60" s="240"/>
      <c r="HL60" s="240"/>
      <c r="HM60" s="240"/>
      <c r="HN60" s="240"/>
      <c r="HO60" s="240"/>
      <c r="HP60" s="240"/>
      <c r="HQ60" s="240"/>
      <c r="HR60" s="240"/>
      <c r="HS60" s="240"/>
      <c r="HT60" s="240"/>
      <c r="HU60" s="240"/>
      <c r="HV60" s="240"/>
      <c r="HW60" s="240"/>
      <c r="HX60" s="240"/>
      <c r="HY60" s="240"/>
      <c r="HZ60" s="240"/>
      <c r="IA60" s="240"/>
      <c r="IB60" s="240"/>
      <c r="IC60" s="240"/>
      <c r="ID60" s="240"/>
      <c r="IE60" s="240"/>
      <c r="IF60" s="240"/>
      <c r="IG60" s="240"/>
      <c r="IH60" s="240"/>
      <c r="II60" s="240"/>
      <c r="IJ60" s="240"/>
      <c r="IK60" s="240"/>
      <c r="IL60" s="240"/>
      <c r="IM60" s="240"/>
      <c r="IN60" s="240"/>
      <c r="IO60" s="240"/>
      <c r="IP60" s="240"/>
      <c r="IQ60" s="240"/>
      <c r="IR60" s="240"/>
      <c r="IS60" s="240"/>
      <c r="IT60" s="240"/>
      <c r="IU60" s="240"/>
      <c r="IV60" s="240"/>
      <c r="IW60" s="240"/>
      <c r="IX60" s="240"/>
      <c r="IY60" s="240"/>
      <c r="IZ60" s="240"/>
      <c r="JA60" s="240"/>
      <c r="JB60" s="240"/>
      <c r="JC60" s="240"/>
      <c r="JD60" s="240"/>
      <c r="JE60" s="240"/>
      <c r="JF60" s="240"/>
      <c r="JG60" s="240"/>
      <c r="JH60" s="240"/>
      <c r="JI60" s="240"/>
      <c r="JJ60" s="240"/>
      <c r="JK60" s="240"/>
      <c r="JL60" s="240"/>
      <c r="JM60" s="240"/>
      <c r="JN60" s="240"/>
      <c r="JO60" s="240"/>
      <c r="JP60" s="240"/>
      <c r="JQ60" s="240"/>
      <c r="JR60" s="240"/>
      <c r="JS60" s="240"/>
      <c r="JT60" s="240"/>
      <c r="JU60" s="240"/>
      <c r="JV60" s="240"/>
      <c r="JW60" s="240"/>
      <c r="JX60" s="240"/>
      <c r="JY60" s="240"/>
      <c r="JZ60" s="240"/>
      <c r="KA60" s="240"/>
      <c r="KB60" s="240"/>
      <c r="KC60" s="240"/>
      <c r="KD60" s="240"/>
      <c r="KE60" s="240"/>
      <c r="KF60" s="240"/>
      <c r="KG60" s="240"/>
      <c r="KH60" s="240"/>
      <c r="KI60" s="240"/>
      <c r="KJ60" s="240"/>
      <c r="KK60" s="240"/>
      <c r="KL60" s="240"/>
      <c r="KM60" s="240"/>
      <c r="KN60" s="240"/>
      <c r="KO60" s="240"/>
      <c r="KP60" s="240"/>
      <c r="KQ60" s="240"/>
      <c r="KR60" s="240"/>
      <c r="KS60" s="240"/>
      <c r="KT60" s="240"/>
      <c r="KU60" s="240"/>
      <c r="KV60" s="240"/>
      <c r="KW60" s="240"/>
      <c r="KX60" s="240"/>
      <c r="KY60" s="240"/>
      <c r="KZ60" s="240"/>
      <c r="LA60" s="240"/>
      <c r="LB60" s="240"/>
      <c r="LC60" s="240"/>
      <c r="LD60" s="240"/>
      <c r="LE60" s="240"/>
      <c r="LF60" s="240"/>
      <c r="LG60" s="240"/>
      <c r="LH60" s="240"/>
      <c r="LI60" s="240"/>
      <c r="LJ60" s="240"/>
      <c r="LK60" s="240"/>
      <c r="LL60" s="240"/>
      <c r="LM60" s="240"/>
      <c r="LN60" s="240"/>
      <c r="LO60" s="240"/>
      <c r="LP60" s="240"/>
      <c r="LQ60" s="240"/>
      <c r="LR60" s="240"/>
      <c r="LS60" s="240"/>
      <c r="LT60" s="240"/>
      <c r="LU60" s="240"/>
      <c r="LV60" s="240"/>
      <c r="LW60" s="240"/>
      <c r="LX60" s="240"/>
      <c r="LY60" s="240"/>
      <c r="LZ60" s="240"/>
      <c r="MA60" s="240"/>
      <c r="MB60" s="240"/>
      <c r="MC60" s="240"/>
      <c r="MD60" s="240"/>
      <c r="ME60" s="240"/>
      <c r="MF60" s="240"/>
      <c r="MG60" s="240"/>
      <c r="MH60" s="240"/>
      <c r="MI60" s="240"/>
      <c r="MJ60" s="240"/>
      <c r="MK60" s="240"/>
      <c r="ML60" s="240"/>
      <c r="MM60" s="240"/>
      <c r="MN60" s="240"/>
      <c r="MO60" s="240"/>
      <c r="MP60" s="240"/>
      <c r="MQ60" s="240"/>
      <c r="MR60" s="240"/>
      <c r="MS60" s="240"/>
      <c r="MT60" s="240"/>
      <c r="MU60" s="240"/>
      <c r="MV60" s="240"/>
      <c r="MW60" s="240"/>
      <c r="MX60" s="240"/>
      <c r="MY60" s="240"/>
      <c r="MZ60" s="240"/>
      <c r="NA60" s="240"/>
      <c r="NB60" s="240"/>
      <c r="NC60" s="240"/>
      <c r="ND60" s="240"/>
      <c r="NE60" s="240"/>
      <c r="NF60" s="240"/>
      <c r="NG60" s="240"/>
      <c r="NH60" s="240"/>
      <c r="NI60" s="240"/>
      <c r="NJ60" s="240"/>
      <c r="NK60" s="240"/>
      <c r="NL60" s="240"/>
      <c r="NM60" s="240"/>
      <c r="NN60" s="240"/>
      <c r="NO60" s="240"/>
      <c r="NP60" s="240"/>
      <c r="NQ60" s="240"/>
      <c r="NR60" s="240"/>
      <c r="NS60" s="240"/>
      <c r="NT60" s="240"/>
      <c r="NU60" s="240"/>
      <c r="NV60" s="240"/>
      <c r="NW60" s="240"/>
      <c r="NX60" s="240"/>
      <c r="NY60" s="240"/>
      <c r="NZ60" s="240"/>
      <c r="OA60" s="240"/>
      <c r="OB60" s="240"/>
      <c r="OC60" s="240"/>
      <c r="OD60" s="240"/>
      <c r="OE60" s="240"/>
      <c r="OF60" s="240"/>
      <c r="OG60" s="240"/>
      <c r="OH60" s="240"/>
      <c r="OI60" s="240"/>
      <c r="OJ60" s="240"/>
      <c r="OK60" s="240"/>
      <c r="OL60" s="240"/>
      <c r="OM60" s="240"/>
      <c r="ON60" s="240"/>
      <c r="OO60" s="240"/>
      <c r="OP60" s="240"/>
      <c r="OQ60" s="240"/>
      <c r="OR60" s="240"/>
      <c r="OS60" s="240"/>
      <c r="OT60" s="240"/>
      <c r="OU60" s="240"/>
      <c r="OV60" s="240"/>
      <c r="OW60" s="240"/>
      <c r="OX60" s="240"/>
      <c r="OY60" s="240"/>
      <c r="OZ60" s="240"/>
      <c r="PA60" s="240"/>
      <c r="PB60" s="240"/>
      <c r="PC60" s="240"/>
      <c r="PD60" s="240"/>
      <c r="PE60" s="240"/>
      <c r="PF60" s="240"/>
      <c r="PG60" s="240"/>
      <c r="PH60" s="240"/>
      <c r="PI60" s="240"/>
      <c r="PJ60" s="240"/>
      <c r="PK60" s="240"/>
      <c r="PL60" s="240"/>
      <c r="PM60" s="240"/>
      <c r="PN60" s="240"/>
      <c r="PO60" s="240"/>
      <c r="PP60" s="240"/>
      <c r="PQ60" s="240"/>
      <c r="PR60" s="240"/>
      <c r="PS60" s="240"/>
      <c r="PT60" s="240"/>
      <c r="PU60" s="240"/>
      <c r="PV60" s="240"/>
      <c r="PW60" s="240"/>
      <c r="PX60" s="240"/>
      <c r="PY60" s="240"/>
      <c r="PZ60" s="240"/>
      <c r="QA60" s="240"/>
      <c r="QB60" s="240"/>
      <c r="QC60" s="240"/>
      <c r="QD60" s="240"/>
      <c r="QE60" s="240"/>
      <c r="QF60" s="240"/>
      <c r="QG60" s="240"/>
      <c r="QH60" s="240"/>
      <c r="QI60" s="240"/>
      <c r="QJ60" s="240"/>
      <c r="QK60" s="240"/>
      <c r="QL60" s="240"/>
      <c r="QM60" s="240"/>
      <c r="QN60" s="240"/>
      <c r="QO60" s="240"/>
      <c r="QP60" s="240"/>
      <c r="QQ60" s="240"/>
      <c r="QR60" s="240"/>
      <c r="QS60" s="240"/>
      <c r="QT60" s="240"/>
      <c r="QU60" s="240"/>
      <c r="QV60" s="240"/>
      <c r="QW60" s="240"/>
      <c r="QX60" s="240"/>
      <c r="QY60" s="240"/>
      <c r="QZ60" s="240"/>
      <c r="RA60" s="240"/>
      <c r="RB60" s="240"/>
      <c r="RC60" s="240"/>
      <c r="RD60" s="240"/>
      <c r="RE60" s="240"/>
      <c r="RF60" s="240"/>
      <c r="RG60" s="240"/>
      <c r="RH60" s="240"/>
      <c r="RI60" s="240"/>
      <c r="RJ60" s="240"/>
      <c r="RK60" s="240"/>
      <c r="RL60" s="240"/>
      <c r="RM60" s="240"/>
    </row>
    <row r="61" spans="2:481" ht="16.5" hidden="1" customHeight="1" outlineLevel="1">
      <c r="B61" s="241"/>
      <c r="C61" s="241"/>
      <c r="D61" s="241"/>
      <c r="E61" s="241"/>
      <c r="F61" s="241"/>
      <c r="G61" s="241"/>
      <c r="H61" s="241"/>
      <c r="I61" s="241"/>
      <c r="J61" s="241"/>
      <c r="K61" s="241"/>
      <c r="L61" s="241"/>
      <c r="M61" s="241"/>
      <c r="N61" s="241"/>
      <c r="O61" s="241"/>
      <c r="P61" s="241"/>
      <c r="Q61" s="241"/>
      <c r="R61" s="241"/>
      <c r="S61" s="241"/>
      <c r="T61" s="241"/>
      <c r="U61" s="241"/>
      <c r="V61" s="241"/>
      <c r="W61" s="241"/>
      <c r="X61" s="241"/>
      <c r="Y61" s="241"/>
      <c r="Z61" s="241"/>
      <c r="AA61" s="241"/>
      <c r="AB61" s="241"/>
      <c r="AC61" s="241"/>
      <c r="AD61" s="241"/>
      <c r="AE61" s="241"/>
      <c r="AF61" s="241"/>
      <c r="AG61" s="241"/>
      <c r="AH61" s="241"/>
      <c r="AI61" s="241"/>
      <c r="AJ61" s="241"/>
      <c r="AK61" s="241"/>
      <c r="AL61" s="241"/>
      <c r="AM61" s="241"/>
      <c r="AN61" s="241"/>
      <c r="AO61" s="241"/>
      <c r="AP61" s="241"/>
      <c r="AQ61" s="241"/>
      <c r="AR61" s="241"/>
      <c r="AS61" s="241"/>
      <c r="AT61" s="241"/>
      <c r="AU61" s="241"/>
      <c r="AV61" s="241"/>
      <c r="AW61" s="241"/>
      <c r="AX61" s="241"/>
      <c r="AY61" s="241"/>
      <c r="AZ61" s="241"/>
      <c r="BA61" s="241"/>
      <c r="BB61" s="241"/>
      <c r="BC61" s="241"/>
      <c r="BD61" s="241"/>
      <c r="BE61" s="241"/>
      <c r="BF61" s="241"/>
      <c r="BG61" s="241"/>
      <c r="BH61" s="241"/>
      <c r="BI61" s="241"/>
      <c r="BJ61" s="241"/>
      <c r="BK61" s="241"/>
      <c r="BL61" s="241"/>
      <c r="BM61" s="241"/>
      <c r="BN61" s="241"/>
      <c r="BO61" s="241"/>
      <c r="BP61" s="241"/>
      <c r="BQ61" s="241"/>
      <c r="BR61" s="241"/>
      <c r="BS61" s="241"/>
      <c r="BT61" s="241"/>
      <c r="BU61" s="241"/>
      <c r="BV61" s="241"/>
      <c r="BW61" s="241"/>
      <c r="BX61" s="241"/>
      <c r="BY61" s="241"/>
      <c r="BZ61" s="241"/>
      <c r="CA61" s="241"/>
      <c r="CB61" s="241"/>
      <c r="CC61" s="241"/>
      <c r="CD61" s="241"/>
      <c r="CE61" s="241"/>
      <c r="CF61" s="241"/>
      <c r="CG61" s="241"/>
      <c r="CH61" s="241"/>
      <c r="CI61" s="241"/>
      <c r="CJ61" s="241"/>
      <c r="CK61" s="241"/>
      <c r="CL61" s="241"/>
      <c r="CM61" s="241"/>
      <c r="CN61" s="241"/>
      <c r="CO61" s="241"/>
      <c r="CP61" s="241"/>
      <c r="CQ61" s="241"/>
      <c r="CR61" s="241"/>
      <c r="CS61" s="241"/>
      <c r="CT61" s="241"/>
      <c r="CU61" s="241"/>
      <c r="CV61" s="241"/>
      <c r="CW61" s="241"/>
      <c r="CX61" s="241"/>
      <c r="CY61" s="241"/>
      <c r="CZ61" s="241"/>
      <c r="DA61" s="241"/>
      <c r="DB61" s="241"/>
      <c r="DC61" s="241"/>
      <c r="DD61" s="241"/>
      <c r="DE61" s="241"/>
      <c r="DF61" s="241"/>
      <c r="DG61" s="241"/>
      <c r="DH61" s="241"/>
      <c r="DI61" s="241"/>
      <c r="DJ61" s="241"/>
      <c r="DK61" s="241"/>
      <c r="DL61" s="241"/>
      <c r="DM61" s="241"/>
      <c r="DN61" s="241"/>
      <c r="DO61" s="241"/>
      <c r="DP61" s="241"/>
      <c r="DQ61" s="241"/>
      <c r="DR61" s="241"/>
      <c r="DS61" s="241"/>
      <c r="DT61" s="241"/>
      <c r="DU61" s="241"/>
      <c r="DV61" s="241"/>
      <c r="DW61" s="241"/>
      <c r="DX61" s="241"/>
      <c r="DY61" s="241"/>
      <c r="DZ61" s="241"/>
      <c r="EA61" s="241"/>
      <c r="EB61" s="241"/>
      <c r="EC61" s="241"/>
      <c r="ED61" s="241"/>
      <c r="EE61" s="241"/>
      <c r="EF61" s="241"/>
      <c r="EG61" s="241"/>
      <c r="EH61" s="241"/>
      <c r="EI61" s="241"/>
      <c r="EJ61" s="241"/>
      <c r="EK61" s="241"/>
      <c r="EL61" s="241"/>
      <c r="EM61" s="241"/>
      <c r="EN61" s="241"/>
      <c r="EO61" s="241"/>
      <c r="EP61" s="241"/>
      <c r="EQ61" s="241"/>
      <c r="ER61" s="241"/>
      <c r="ES61" s="241"/>
      <c r="ET61" s="241"/>
      <c r="EU61" s="241"/>
      <c r="EV61" s="241"/>
      <c r="EW61" s="241"/>
      <c r="EX61" s="241"/>
      <c r="EY61" s="241"/>
      <c r="EZ61" s="241"/>
      <c r="FA61" s="241"/>
      <c r="FB61" s="241"/>
      <c r="FC61" s="241"/>
      <c r="FD61" s="241"/>
      <c r="FE61" s="241"/>
      <c r="FF61" s="241"/>
      <c r="FG61" s="241"/>
      <c r="FH61" s="241"/>
      <c r="FI61" s="241"/>
      <c r="FJ61" s="241"/>
      <c r="FK61" s="241"/>
      <c r="FL61" s="241"/>
      <c r="FM61" s="241"/>
      <c r="FN61" s="241"/>
      <c r="FO61" s="241"/>
      <c r="FP61" s="241"/>
      <c r="FQ61" s="241"/>
      <c r="FR61" s="241"/>
      <c r="FS61" s="241"/>
      <c r="FT61" s="241"/>
      <c r="FU61" s="241"/>
      <c r="FV61" s="241"/>
      <c r="FW61" s="241"/>
      <c r="FX61" s="241"/>
      <c r="FY61" s="241"/>
      <c r="FZ61" s="241"/>
      <c r="GA61" s="241"/>
      <c r="GB61" s="241"/>
      <c r="GC61" s="241"/>
      <c r="GD61" s="241"/>
      <c r="GE61" s="241"/>
      <c r="GF61" s="241"/>
      <c r="GG61" s="241"/>
      <c r="GH61" s="241"/>
      <c r="GI61" s="241"/>
      <c r="GJ61" s="241"/>
      <c r="GK61" s="241"/>
      <c r="GL61" s="241"/>
      <c r="GM61" s="241"/>
      <c r="GN61" s="241"/>
      <c r="GO61" s="241"/>
      <c r="GP61" s="241"/>
      <c r="GQ61" s="241"/>
      <c r="GR61" s="241"/>
      <c r="GS61" s="241"/>
      <c r="GT61" s="241"/>
      <c r="GU61" s="241"/>
      <c r="GV61" s="241"/>
      <c r="GW61" s="241"/>
      <c r="GX61" s="241"/>
      <c r="GY61" s="241"/>
      <c r="GZ61" s="241"/>
      <c r="HA61" s="241"/>
      <c r="HB61" s="241"/>
      <c r="HC61" s="241"/>
      <c r="HD61" s="241"/>
      <c r="HE61" s="241"/>
      <c r="HF61" s="241"/>
      <c r="HG61" s="241"/>
      <c r="HH61" s="241"/>
      <c r="HI61" s="241"/>
      <c r="HJ61" s="241"/>
      <c r="HK61" s="241"/>
      <c r="HL61" s="241"/>
      <c r="HM61" s="241"/>
      <c r="HN61" s="241"/>
      <c r="HO61" s="241"/>
      <c r="HP61" s="241"/>
      <c r="HQ61" s="241"/>
      <c r="HR61" s="241"/>
      <c r="HS61" s="241"/>
      <c r="HT61" s="241"/>
      <c r="HU61" s="241"/>
      <c r="HV61" s="241"/>
      <c r="HW61" s="241"/>
      <c r="HX61" s="241"/>
      <c r="HY61" s="241"/>
      <c r="HZ61" s="241"/>
      <c r="IA61" s="241"/>
      <c r="IB61" s="241"/>
      <c r="IC61" s="241"/>
      <c r="ID61" s="241"/>
      <c r="IE61" s="241"/>
      <c r="IF61" s="241"/>
      <c r="IG61" s="241"/>
      <c r="IH61" s="241"/>
      <c r="II61" s="241"/>
      <c r="IJ61" s="241"/>
      <c r="IK61" s="241"/>
      <c r="IL61" s="241"/>
      <c r="IM61" s="241"/>
      <c r="IN61" s="241"/>
      <c r="IO61" s="241"/>
      <c r="IP61" s="241"/>
      <c r="IQ61" s="241"/>
      <c r="IR61" s="241"/>
      <c r="IS61" s="241"/>
      <c r="IT61" s="241"/>
      <c r="IU61" s="241"/>
      <c r="IV61" s="241"/>
      <c r="IW61" s="241"/>
      <c r="IX61" s="241"/>
      <c r="IY61" s="241"/>
      <c r="IZ61" s="241"/>
      <c r="JA61" s="241"/>
      <c r="JB61" s="241"/>
      <c r="JC61" s="241"/>
      <c r="JD61" s="241"/>
      <c r="JE61" s="241"/>
      <c r="JF61" s="241"/>
      <c r="JG61" s="241"/>
      <c r="JH61" s="241"/>
      <c r="JI61" s="241"/>
      <c r="JJ61" s="241"/>
      <c r="JK61" s="241"/>
      <c r="JL61" s="241"/>
      <c r="JM61" s="241"/>
      <c r="JN61" s="241"/>
      <c r="JO61" s="241"/>
      <c r="JP61" s="241"/>
      <c r="JQ61" s="241"/>
      <c r="JR61" s="241"/>
      <c r="JS61" s="241"/>
      <c r="JT61" s="241"/>
      <c r="JU61" s="241"/>
      <c r="JV61" s="241"/>
      <c r="JW61" s="241"/>
      <c r="JX61" s="241"/>
      <c r="JY61" s="241"/>
      <c r="JZ61" s="241"/>
      <c r="KA61" s="241"/>
      <c r="KB61" s="241"/>
      <c r="KC61" s="241"/>
      <c r="KD61" s="241"/>
      <c r="KE61" s="241"/>
      <c r="KF61" s="241"/>
      <c r="KG61" s="241"/>
      <c r="KH61" s="241"/>
      <c r="KI61" s="241"/>
      <c r="KJ61" s="241"/>
      <c r="KK61" s="241"/>
      <c r="KL61" s="241"/>
      <c r="KM61" s="241"/>
      <c r="KN61" s="241"/>
      <c r="KO61" s="241"/>
      <c r="KP61" s="241"/>
      <c r="KQ61" s="241"/>
      <c r="KR61" s="241"/>
      <c r="KS61" s="241"/>
      <c r="KT61" s="241"/>
      <c r="KU61" s="241"/>
      <c r="KV61" s="241"/>
      <c r="KW61" s="241"/>
      <c r="KX61" s="241"/>
      <c r="KY61" s="241"/>
      <c r="KZ61" s="241"/>
      <c r="LA61" s="241"/>
      <c r="LB61" s="241"/>
      <c r="LC61" s="241"/>
      <c r="LD61" s="241"/>
      <c r="LE61" s="241"/>
      <c r="LF61" s="241"/>
      <c r="LG61" s="241"/>
      <c r="LH61" s="241"/>
      <c r="LI61" s="241"/>
      <c r="LJ61" s="241"/>
      <c r="LK61" s="241"/>
      <c r="LL61" s="241"/>
      <c r="LM61" s="241"/>
      <c r="LN61" s="241"/>
      <c r="LO61" s="241"/>
      <c r="LP61" s="241"/>
      <c r="LQ61" s="241"/>
      <c r="LR61" s="241"/>
      <c r="LS61" s="241"/>
      <c r="LT61" s="241"/>
      <c r="LU61" s="241"/>
      <c r="LV61" s="241"/>
      <c r="LW61" s="241"/>
      <c r="LX61" s="241"/>
      <c r="LY61" s="241"/>
      <c r="LZ61" s="241"/>
      <c r="MA61" s="241"/>
      <c r="MB61" s="241"/>
      <c r="MC61" s="241"/>
      <c r="MD61" s="241"/>
      <c r="ME61" s="241"/>
      <c r="MF61" s="241"/>
      <c r="MG61" s="241"/>
      <c r="MH61" s="241"/>
      <c r="MI61" s="241"/>
      <c r="MJ61" s="241"/>
      <c r="MK61" s="241"/>
      <c r="ML61" s="241"/>
      <c r="MM61" s="241"/>
      <c r="MN61" s="241"/>
      <c r="MO61" s="241"/>
      <c r="MP61" s="241"/>
      <c r="MQ61" s="241"/>
      <c r="MR61" s="241"/>
      <c r="MS61" s="241"/>
      <c r="MT61" s="241"/>
      <c r="MU61" s="241"/>
      <c r="MV61" s="241"/>
      <c r="MW61" s="241"/>
      <c r="MX61" s="241"/>
      <c r="MY61" s="241"/>
      <c r="MZ61" s="241"/>
      <c r="NA61" s="241"/>
      <c r="NB61" s="241"/>
      <c r="NC61" s="241"/>
      <c r="ND61" s="241"/>
      <c r="NE61" s="241"/>
      <c r="NF61" s="241"/>
      <c r="NG61" s="241"/>
      <c r="NH61" s="241"/>
      <c r="NI61" s="241"/>
      <c r="NJ61" s="241"/>
      <c r="NK61" s="241"/>
      <c r="NL61" s="241"/>
      <c r="NM61" s="241"/>
      <c r="NN61" s="241"/>
      <c r="NO61" s="241"/>
      <c r="NP61" s="241"/>
      <c r="NQ61" s="241"/>
      <c r="NR61" s="241"/>
      <c r="NS61" s="241"/>
      <c r="NT61" s="241"/>
      <c r="NU61" s="241"/>
      <c r="NV61" s="241"/>
      <c r="NW61" s="241"/>
      <c r="NX61" s="241"/>
      <c r="NY61" s="241"/>
      <c r="NZ61" s="241"/>
      <c r="OA61" s="241"/>
      <c r="OB61" s="241"/>
      <c r="OC61" s="241"/>
      <c r="OD61" s="241"/>
      <c r="OE61" s="241"/>
      <c r="OF61" s="241"/>
      <c r="OG61" s="241"/>
      <c r="OH61" s="241"/>
      <c r="OI61" s="241"/>
      <c r="OJ61" s="241"/>
      <c r="OK61" s="241"/>
      <c r="OL61" s="241"/>
      <c r="OM61" s="241"/>
      <c r="ON61" s="241"/>
      <c r="OO61" s="241"/>
      <c r="OP61" s="241"/>
      <c r="OQ61" s="241"/>
      <c r="OR61" s="241"/>
      <c r="OS61" s="241"/>
      <c r="OT61" s="241"/>
      <c r="OU61" s="241"/>
      <c r="OV61" s="241"/>
      <c r="OW61" s="241"/>
      <c r="OX61" s="241"/>
      <c r="OY61" s="241"/>
      <c r="OZ61" s="241"/>
      <c r="PA61" s="241"/>
      <c r="PB61" s="241"/>
      <c r="PC61" s="241"/>
      <c r="PD61" s="241"/>
      <c r="PE61" s="241"/>
      <c r="PF61" s="241"/>
      <c r="PG61" s="241"/>
      <c r="PH61" s="241"/>
      <c r="PI61" s="241"/>
      <c r="PJ61" s="241"/>
      <c r="PK61" s="241"/>
      <c r="PL61" s="241"/>
      <c r="PM61" s="241"/>
      <c r="PN61" s="241"/>
      <c r="PO61" s="241"/>
      <c r="PP61" s="241"/>
      <c r="PQ61" s="241"/>
      <c r="PR61" s="241"/>
      <c r="PS61" s="241"/>
      <c r="PT61" s="241"/>
      <c r="PU61" s="241"/>
      <c r="PV61" s="241"/>
      <c r="PW61" s="241"/>
      <c r="PX61" s="241"/>
      <c r="PY61" s="241"/>
      <c r="PZ61" s="241"/>
      <c r="QA61" s="241"/>
      <c r="QB61" s="241"/>
      <c r="QC61" s="241"/>
      <c r="QD61" s="241"/>
      <c r="QE61" s="241"/>
      <c r="QF61" s="241"/>
      <c r="QG61" s="241"/>
      <c r="QH61" s="241"/>
      <c r="QI61" s="241"/>
      <c r="QJ61" s="241"/>
      <c r="QK61" s="241"/>
      <c r="QL61" s="241"/>
      <c r="QM61" s="241"/>
      <c r="QN61" s="241"/>
      <c r="QO61" s="241"/>
      <c r="QP61" s="241"/>
      <c r="QQ61" s="241"/>
      <c r="QR61" s="241"/>
      <c r="QS61" s="241"/>
      <c r="QT61" s="241"/>
      <c r="QU61" s="241"/>
      <c r="QV61" s="241"/>
      <c r="QW61" s="241"/>
      <c r="QX61" s="241"/>
      <c r="QY61" s="241"/>
      <c r="QZ61" s="241"/>
      <c r="RA61" s="241"/>
      <c r="RB61" s="241"/>
      <c r="RC61" s="241"/>
      <c r="RD61" s="241"/>
      <c r="RE61" s="241"/>
      <c r="RF61" s="241"/>
      <c r="RG61" s="241"/>
      <c r="RH61" s="241"/>
      <c r="RI61" s="241"/>
      <c r="RJ61" s="241"/>
      <c r="RK61" s="241"/>
      <c r="RL61" s="241"/>
      <c r="RM61" s="241"/>
    </row>
    <row r="62" spans="2:481" s="212" customFormat="1" ht="5.25" hidden="1" customHeight="1" outlineLevel="1" thickBot="1">
      <c r="B62" s="240"/>
      <c r="C62" s="240"/>
      <c r="D62" s="240"/>
      <c r="E62" s="240"/>
      <c r="F62" s="240"/>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c r="BQ62" s="240"/>
      <c r="BR62" s="240"/>
      <c r="BS62" s="240"/>
      <c r="BT62" s="240"/>
      <c r="BU62" s="240"/>
      <c r="BV62" s="240"/>
      <c r="BW62" s="240"/>
      <c r="BX62" s="240"/>
      <c r="BY62" s="240"/>
      <c r="BZ62" s="240"/>
      <c r="CA62" s="240"/>
      <c r="CB62" s="240"/>
      <c r="CC62" s="240"/>
      <c r="CD62" s="240"/>
      <c r="CE62" s="240"/>
      <c r="CF62" s="240"/>
      <c r="CG62" s="240"/>
      <c r="CH62" s="240"/>
      <c r="CI62" s="240"/>
      <c r="CJ62" s="240"/>
      <c r="CK62" s="240"/>
      <c r="CL62" s="240"/>
      <c r="CM62" s="240"/>
      <c r="CN62" s="240"/>
      <c r="CO62" s="240"/>
      <c r="CP62" s="240"/>
      <c r="CQ62" s="240"/>
      <c r="CR62" s="240"/>
      <c r="CS62" s="240"/>
      <c r="CT62" s="240"/>
      <c r="CU62" s="240"/>
      <c r="CV62" s="240"/>
      <c r="CW62" s="240"/>
      <c r="CX62" s="240"/>
      <c r="CY62" s="240"/>
      <c r="CZ62" s="240"/>
      <c r="DA62" s="240"/>
      <c r="DB62" s="240"/>
      <c r="DC62" s="240"/>
      <c r="DD62" s="240"/>
      <c r="DE62" s="240"/>
      <c r="DF62" s="240"/>
      <c r="DG62" s="240"/>
      <c r="DH62" s="240"/>
      <c r="DI62" s="240"/>
      <c r="DJ62" s="240"/>
      <c r="DK62" s="240"/>
      <c r="DL62" s="240"/>
      <c r="DM62" s="240"/>
      <c r="DN62" s="240"/>
      <c r="DO62" s="240"/>
      <c r="DP62" s="240"/>
      <c r="DQ62" s="240"/>
      <c r="DR62" s="240"/>
      <c r="DS62" s="240"/>
      <c r="DT62" s="240"/>
      <c r="DU62" s="240"/>
      <c r="DV62" s="240"/>
      <c r="DW62" s="240"/>
      <c r="DX62" s="240"/>
      <c r="DY62" s="240"/>
      <c r="DZ62" s="240"/>
      <c r="EA62" s="240"/>
      <c r="EB62" s="240"/>
      <c r="EC62" s="240"/>
      <c r="ED62" s="240"/>
      <c r="EE62" s="240"/>
      <c r="EF62" s="240"/>
      <c r="EG62" s="240"/>
      <c r="EH62" s="240"/>
      <c r="EI62" s="240"/>
      <c r="EJ62" s="240"/>
      <c r="EK62" s="240"/>
      <c r="EL62" s="240"/>
      <c r="EM62" s="240"/>
      <c r="EN62" s="240"/>
      <c r="EO62" s="240"/>
      <c r="EP62" s="240"/>
      <c r="EQ62" s="240"/>
      <c r="ER62" s="240"/>
      <c r="ES62" s="240"/>
      <c r="ET62" s="240"/>
      <c r="EU62" s="240"/>
      <c r="EV62" s="240"/>
      <c r="EW62" s="240"/>
      <c r="EX62" s="240"/>
      <c r="EY62" s="240"/>
      <c r="EZ62" s="240"/>
      <c r="FA62" s="240"/>
      <c r="FB62" s="240"/>
      <c r="FC62" s="240"/>
      <c r="FD62" s="240"/>
      <c r="FE62" s="240"/>
      <c r="FF62" s="240"/>
      <c r="FG62" s="240"/>
      <c r="FH62" s="240"/>
      <c r="FI62" s="240"/>
      <c r="FJ62" s="240"/>
      <c r="FK62" s="240"/>
      <c r="FL62" s="240"/>
      <c r="FM62" s="240"/>
      <c r="FN62" s="240"/>
      <c r="FO62" s="240"/>
      <c r="FP62" s="240"/>
      <c r="FQ62" s="240"/>
      <c r="FR62" s="240"/>
      <c r="FS62" s="240"/>
      <c r="FT62" s="240"/>
      <c r="FU62" s="240"/>
      <c r="FV62" s="240"/>
      <c r="FW62" s="240"/>
      <c r="FX62" s="240"/>
      <c r="FY62" s="240"/>
      <c r="FZ62" s="240"/>
      <c r="GA62" s="240"/>
      <c r="GB62" s="240"/>
      <c r="GC62" s="240"/>
      <c r="GD62" s="240"/>
      <c r="GE62" s="240"/>
      <c r="GF62" s="240"/>
      <c r="GG62" s="240"/>
      <c r="GH62" s="240"/>
      <c r="GI62" s="240"/>
      <c r="GJ62" s="240"/>
      <c r="GK62" s="240"/>
      <c r="GL62" s="240"/>
      <c r="GM62" s="240"/>
      <c r="GN62" s="240"/>
      <c r="GO62" s="240"/>
      <c r="GP62" s="240"/>
      <c r="GQ62" s="240"/>
      <c r="GR62" s="240"/>
      <c r="GS62" s="240"/>
      <c r="GT62" s="240"/>
      <c r="GU62" s="240"/>
      <c r="GV62" s="240"/>
      <c r="GW62" s="240"/>
      <c r="GX62" s="240"/>
      <c r="GY62" s="240"/>
      <c r="GZ62" s="240"/>
      <c r="HA62" s="240"/>
      <c r="HB62" s="240"/>
      <c r="HC62" s="240"/>
      <c r="HD62" s="240"/>
      <c r="HE62" s="240"/>
      <c r="HF62" s="240"/>
      <c r="HG62" s="240"/>
      <c r="HH62" s="240"/>
      <c r="HI62" s="240"/>
      <c r="HJ62" s="240"/>
      <c r="HK62" s="240"/>
      <c r="HL62" s="240"/>
      <c r="HM62" s="240"/>
      <c r="HN62" s="240"/>
      <c r="HO62" s="240"/>
      <c r="HP62" s="240"/>
      <c r="HQ62" s="240"/>
      <c r="HR62" s="240"/>
      <c r="HS62" s="240"/>
      <c r="HT62" s="240"/>
      <c r="HU62" s="240"/>
      <c r="HV62" s="240"/>
      <c r="HW62" s="240"/>
      <c r="HX62" s="240"/>
      <c r="HY62" s="240"/>
      <c r="HZ62" s="240"/>
      <c r="IA62" s="240"/>
      <c r="IB62" s="240"/>
      <c r="IC62" s="240"/>
      <c r="ID62" s="240"/>
      <c r="IE62" s="240"/>
      <c r="IF62" s="240"/>
      <c r="IG62" s="240"/>
      <c r="IH62" s="240"/>
      <c r="II62" s="240"/>
      <c r="IJ62" s="240"/>
      <c r="IK62" s="240"/>
      <c r="IL62" s="240"/>
      <c r="IM62" s="240"/>
      <c r="IN62" s="240"/>
      <c r="IO62" s="240"/>
      <c r="IP62" s="240"/>
      <c r="IQ62" s="240"/>
      <c r="IR62" s="240"/>
      <c r="IS62" s="240"/>
      <c r="IT62" s="240"/>
      <c r="IU62" s="240"/>
      <c r="IV62" s="240"/>
      <c r="IW62" s="240"/>
      <c r="IX62" s="240"/>
      <c r="IY62" s="240"/>
      <c r="IZ62" s="240"/>
      <c r="JA62" s="240"/>
      <c r="JB62" s="240"/>
      <c r="JC62" s="240"/>
      <c r="JD62" s="240"/>
      <c r="JE62" s="240"/>
      <c r="JF62" s="240"/>
      <c r="JG62" s="240"/>
      <c r="JH62" s="240"/>
      <c r="JI62" s="240"/>
      <c r="JJ62" s="240"/>
      <c r="JK62" s="240"/>
      <c r="JL62" s="240"/>
      <c r="JM62" s="240"/>
      <c r="JN62" s="240"/>
      <c r="JO62" s="240"/>
      <c r="JP62" s="240"/>
      <c r="JQ62" s="240"/>
      <c r="JR62" s="240"/>
      <c r="JS62" s="240"/>
      <c r="JT62" s="240"/>
      <c r="JU62" s="240"/>
      <c r="JV62" s="240"/>
      <c r="JW62" s="240"/>
      <c r="JX62" s="240"/>
      <c r="JY62" s="240"/>
      <c r="JZ62" s="240"/>
      <c r="KA62" s="240"/>
      <c r="KB62" s="240"/>
      <c r="KC62" s="240"/>
      <c r="KD62" s="240"/>
      <c r="KE62" s="240"/>
      <c r="KF62" s="240"/>
      <c r="KG62" s="240"/>
      <c r="KH62" s="240"/>
      <c r="KI62" s="240"/>
      <c r="KJ62" s="240"/>
      <c r="KK62" s="240"/>
      <c r="KL62" s="240"/>
      <c r="KM62" s="240"/>
      <c r="KN62" s="240"/>
      <c r="KO62" s="240"/>
      <c r="KP62" s="240"/>
      <c r="KQ62" s="240"/>
      <c r="KR62" s="240"/>
      <c r="KS62" s="240"/>
      <c r="KT62" s="240"/>
      <c r="KU62" s="240"/>
      <c r="KV62" s="240"/>
      <c r="KW62" s="240"/>
      <c r="KX62" s="240"/>
      <c r="KY62" s="240"/>
      <c r="KZ62" s="240"/>
      <c r="LA62" s="240"/>
      <c r="LB62" s="240"/>
      <c r="LC62" s="240"/>
      <c r="LD62" s="240"/>
      <c r="LE62" s="240"/>
      <c r="LF62" s="240"/>
      <c r="LG62" s="240"/>
      <c r="LH62" s="240"/>
      <c r="LI62" s="240"/>
      <c r="LJ62" s="240"/>
      <c r="LK62" s="240"/>
      <c r="LL62" s="240"/>
      <c r="LM62" s="240"/>
      <c r="LN62" s="240"/>
      <c r="LO62" s="240"/>
      <c r="LP62" s="240"/>
      <c r="LQ62" s="240"/>
      <c r="LR62" s="240"/>
      <c r="LS62" s="240"/>
      <c r="LT62" s="240"/>
      <c r="LU62" s="240"/>
      <c r="LV62" s="240"/>
      <c r="LW62" s="240"/>
      <c r="LX62" s="240"/>
      <c r="LY62" s="240"/>
      <c r="LZ62" s="240"/>
      <c r="MA62" s="240"/>
      <c r="MB62" s="240"/>
      <c r="MC62" s="240"/>
      <c r="MD62" s="240"/>
      <c r="ME62" s="240"/>
      <c r="MF62" s="240"/>
      <c r="MG62" s="240"/>
      <c r="MH62" s="240"/>
      <c r="MI62" s="240"/>
      <c r="MJ62" s="240"/>
      <c r="MK62" s="240"/>
      <c r="ML62" s="240"/>
      <c r="MM62" s="240"/>
      <c r="MN62" s="240"/>
      <c r="MO62" s="240"/>
      <c r="MP62" s="240"/>
      <c r="MQ62" s="240"/>
      <c r="MR62" s="240"/>
      <c r="MS62" s="240"/>
      <c r="MT62" s="240"/>
      <c r="MU62" s="240"/>
      <c r="MV62" s="240"/>
      <c r="MW62" s="240"/>
      <c r="MX62" s="240"/>
      <c r="MY62" s="240"/>
      <c r="MZ62" s="240"/>
      <c r="NA62" s="240"/>
      <c r="NB62" s="240"/>
      <c r="NC62" s="240"/>
      <c r="ND62" s="240"/>
      <c r="NE62" s="240"/>
      <c r="NF62" s="240"/>
      <c r="NG62" s="240"/>
      <c r="NH62" s="240"/>
      <c r="NI62" s="240"/>
      <c r="NJ62" s="240"/>
      <c r="NK62" s="240"/>
      <c r="NL62" s="240"/>
      <c r="NM62" s="240"/>
      <c r="NN62" s="240"/>
      <c r="NO62" s="240"/>
      <c r="NP62" s="240"/>
      <c r="NQ62" s="240"/>
      <c r="NR62" s="240"/>
      <c r="NS62" s="240"/>
      <c r="NT62" s="240"/>
      <c r="NU62" s="240"/>
      <c r="NV62" s="240"/>
      <c r="NW62" s="240"/>
      <c r="NX62" s="240"/>
      <c r="NY62" s="240"/>
      <c r="NZ62" s="240"/>
      <c r="OA62" s="240"/>
      <c r="OB62" s="240"/>
      <c r="OC62" s="240"/>
      <c r="OD62" s="240"/>
      <c r="OE62" s="240"/>
      <c r="OF62" s="240"/>
      <c r="OG62" s="240"/>
      <c r="OH62" s="240"/>
      <c r="OI62" s="240"/>
      <c r="OJ62" s="240"/>
      <c r="OK62" s="240"/>
      <c r="OL62" s="240"/>
      <c r="OM62" s="240"/>
      <c r="ON62" s="240"/>
      <c r="OO62" s="240"/>
      <c r="OP62" s="240"/>
      <c r="OQ62" s="240"/>
      <c r="OR62" s="240"/>
      <c r="OS62" s="240"/>
      <c r="OT62" s="240"/>
      <c r="OU62" s="240"/>
      <c r="OV62" s="240"/>
      <c r="OW62" s="240"/>
      <c r="OX62" s="240"/>
      <c r="OY62" s="240"/>
      <c r="OZ62" s="240"/>
      <c r="PA62" s="240"/>
      <c r="PB62" s="240"/>
      <c r="PC62" s="240"/>
      <c r="PD62" s="240"/>
      <c r="PE62" s="240"/>
      <c r="PF62" s="240"/>
      <c r="PG62" s="240"/>
      <c r="PH62" s="240"/>
      <c r="PI62" s="240"/>
      <c r="PJ62" s="240"/>
      <c r="PK62" s="240"/>
      <c r="PL62" s="240"/>
      <c r="PM62" s="240"/>
      <c r="PN62" s="240"/>
      <c r="PO62" s="240"/>
      <c r="PP62" s="240"/>
      <c r="PQ62" s="240"/>
      <c r="PR62" s="240"/>
      <c r="PS62" s="240"/>
      <c r="PT62" s="240"/>
      <c r="PU62" s="240"/>
      <c r="PV62" s="240"/>
      <c r="PW62" s="240"/>
      <c r="PX62" s="240"/>
      <c r="PY62" s="240"/>
      <c r="PZ62" s="240"/>
      <c r="QA62" s="240"/>
      <c r="QB62" s="240"/>
      <c r="QC62" s="240"/>
      <c r="QD62" s="240"/>
      <c r="QE62" s="240"/>
      <c r="QF62" s="240"/>
      <c r="QG62" s="240"/>
      <c r="QH62" s="240"/>
      <c r="QI62" s="240"/>
      <c r="QJ62" s="240"/>
      <c r="QK62" s="240"/>
      <c r="QL62" s="240"/>
      <c r="QM62" s="240"/>
      <c r="QN62" s="240"/>
      <c r="QO62" s="240"/>
      <c r="QP62" s="240"/>
      <c r="QQ62" s="240"/>
      <c r="QR62" s="240"/>
      <c r="QS62" s="240"/>
      <c r="QT62" s="240"/>
      <c r="QU62" s="240"/>
      <c r="QV62" s="240"/>
      <c r="QW62" s="240"/>
      <c r="QX62" s="240"/>
      <c r="QY62" s="240"/>
      <c r="QZ62" s="240"/>
      <c r="RA62" s="240"/>
      <c r="RB62" s="240"/>
      <c r="RC62" s="240"/>
      <c r="RD62" s="240"/>
      <c r="RE62" s="240"/>
      <c r="RF62" s="240"/>
      <c r="RG62" s="240"/>
      <c r="RH62" s="240"/>
      <c r="RI62" s="240"/>
      <c r="RJ62" s="240"/>
      <c r="RK62" s="240"/>
      <c r="RL62" s="240"/>
      <c r="RM62" s="240"/>
    </row>
    <row r="63" spans="2:481" ht="18" hidden="1" customHeight="1" outlineLevel="1" thickBot="1">
      <c r="B63" s="388"/>
      <c r="C63" s="389"/>
      <c r="D63" s="389"/>
      <c r="E63" s="496"/>
      <c r="F63" s="496"/>
      <c r="G63" s="496"/>
      <c r="H63" s="496"/>
      <c r="I63" s="496"/>
      <c r="J63" s="496"/>
      <c r="K63" s="496"/>
      <c r="L63" s="496"/>
      <c r="M63" s="497"/>
      <c r="N63" s="388"/>
      <c r="O63" s="389"/>
      <c r="P63" s="389"/>
      <c r="Q63" s="389"/>
      <c r="R63" s="389"/>
      <c r="S63" s="389"/>
      <c r="T63" s="389"/>
      <c r="U63" s="389"/>
      <c r="V63" s="389"/>
      <c r="W63" s="389"/>
      <c r="X63" s="389"/>
      <c r="Y63" s="390"/>
      <c r="Z63" s="388"/>
      <c r="AA63" s="389"/>
      <c r="AB63" s="389"/>
      <c r="AC63" s="389"/>
      <c r="AD63" s="389"/>
      <c r="AE63" s="389"/>
      <c r="AF63" s="389"/>
      <c r="AG63" s="389"/>
      <c r="AH63" s="389"/>
      <c r="AI63" s="389"/>
      <c r="AJ63" s="389"/>
      <c r="AK63" s="390"/>
      <c r="AL63" s="388"/>
      <c r="AM63" s="389"/>
      <c r="AN63" s="389"/>
      <c r="AO63" s="389"/>
      <c r="AP63" s="389"/>
      <c r="AQ63" s="389"/>
      <c r="AR63" s="389"/>
      <c r="AS63" s="389"/>
      <c r="AT63" s="389"/>
      <c r="AU63" s="389"/>
      <c r="AV63" s="389"/>
      <c r="AW63" s="390"/>
      <c r="AX63" s="388"/>
      <c r="AY63" s="389"/>
      <c r="AZ63" s="389"/>
      <c r="BA63" s="389"/>
      <c r="BB63" s="389"/>
      <c r="BC63" s="389"/>
      <c r="BD63" s="389"/>
      <c r="BE63" s="389"/>
      <c r="BF63" s="389"/>
      <c r="BG63" s="389"/>
      <c r="BH63" s="389"/>
      <c r="BI63" s="390"/>
      <c r="BJ63" s="388"/>
      <c r="BK63" s="389"/>
      <c r="BL63" s="389"/>
      <c r="BM63" s="389"/>
      <c r="BN63" s="389"/>
      <c r="BO63" s="389"/>
      <c r="BP63" s="389"/>
      <c r="BQ63" s="389"/>
      <c r="BR63" s="389"/>
      <c r="BS63" s="389"/>
      <c r="BT63" s="389"/>
      <c r="BU63" s="390"/>
      <c r="BV63" s="388"/>
      <c r="BW63" s="389"/>
      <c r="BX63" s="389"/>
      <c r="BY63" s="389"/>
      <c r="BZ63" s="389"/>
      <c r="CA63" s="389"/>
      <c r="CB63" s="389"/>
      <c r="CC63" s="389"/>
      <c r="CD63" s="389"/>
      <c r="CE63" s="389"/>
      <c r="CF63" s="389"/>
      <c r="CG63" s="390"/>
      <c r="CH63" s="388"/>
      <c r="CI63" s="389"/>
      <c r="CJ63" s="389"/>
      <c r="CK63" s="389"/>
      <c r="CL63" s="389"/>
      <c r="CM63" s="389"/>
      <c r="CN63" s="389"/>
      <c r="CO63" s="389"/>
      <c r="CP63" s="389"/>
      <c r="CQ63" s="389"/>
      <c r="CR63" s="389"/>
      <c r="CS63" s="390"/>
      <c r="CT63" s="388"/>
      <c r="CU63" s="389"/>
      <c r="CV63" s="389"/>
      <c r="CW63" s="389"/>
      <c r="CX63" s="389"/>
      <c r="CY63" s="389"/>
      <c r="CZ63" s="389"/>
      <c r="DA63" s="389"/>
      <c r="DB63" s="389"/>
      <c r="DC63" s="389"/>
      <c r="DD63" s="389"/>
      <c r="DE63" s="390"/>
      <c r="DF63" s="388"/>
      <c r="DG63" s="389"/>
      <c r="DH63" s="389"/>
      <c r="DI63" s="389"/>
      <c r="DJ63" s="389"/>
      <c r="DK63" s="389"/>
      <c r="DL63" s="389"/>
      <c r="DM63" s="389"/>
      <c r="DN63" s="389"/>
      <c r="DO63" s="389"/>
      <c r="DP63" s="389"/>
      <c r="DQ63" s="390"/>
      <c r="DR63" s="388"/>
      <c r="DS63" s="389"/>
      <c r="DT63" s="389"/>
      <c r="DU63" s="389"/>
      <c r="DV63" s="389"/>
      <c r="DW63" s="389"/>
      <c r="DX63" s="389"/>
      <c r="DY63" s="389"/>
      <c r="DZ63" s="389"/>
      <c r="EA63" s="389"/>
      <c r="EB63" s="389"/>
      <c r="EC63" s="390"/>
      <c r="ED63" s="388"/>
      <c r="EE63" s="389"/>
      <c r="EF63" s="389"/>
      <c r="EG63" s="389"/>
      <c r="EH63" s="389"/>
      <c r="EI63" s="389"/>
      <c r="EJ63" s="389"/>
      <c r="EK63" s="389"/>
      <c r="EL63" s="389"/>
      <c r="EM63" s="389"/>
      <c r="EN63" s="389"/>
      <c r="EO63" s="390"/>
      <c r="EP63" s="388"/>
      <c r="EQ63" s="389"/>
      <c r="ER63" s="389"/>
      <c r="ES63" s="389"/>
      <c r="ET63" s="389"/>
      <c r="EU63" s="389"/>
      <c r="EV63" s="389"/>
      <c r="EW63" s="389"/>
      <c r="EX63" s="389"/>
      <c r="EY63" s="389"/>
      <c r="EZ63" s="389"/>
      <c r="FA63" s="390"/>
      <c r="FB63" s="388"/>
      <c r="FC63" s="389"/>
      <c r="FD63" s="389"/>
      <c r="FE63" s="389"/>
      <c r="FF63" s="389"/>
      <c r="FG63" s="389"/>
      <c r="FH63" s="389"/>
      <c r="FI63" s="389"/>
      <c r="FJ63" s="389"/>
      <c r="FK63" s="389"/>
      <c r="FL63" s="389"/>
      <c r="FM63" s="390"/>
      <c r="FN63" s="388"/>
      <c r="FO63" s="389"/>
      <c r="FP63" s="389"/>
      <c r="FQ63" s="389"/>
      <c r="FR63" s="389"/>
      <c r="FS63" s="389"/>
      <c r="FT63" s="389"/>
      <c r="FU63" s="389"/>
      <c r="FV63" s="389"/>
      <c r="FW63" s="389"/>
      <c r="FX63" s="389"/>
      <c r="FY63" s="390"/>
      <c r="FZ63" s="388"/>
      <c r="GA63" s="389"/>
      <c r="GB63" s="389"/>
      <c r="GC63" s="389"/>
      <c r="GD63" s="389"/>
      <c r="GE63" s="389"/>
      <c r="GF63" s="389"/>
      <c r="GG63" s="389"/>
      <c r="GH63" s="389"/>
      <c r="GI63" s="389"/>
      <c r="GJ63" s="389"/>
      <c r="GK63" s="390"/>
      <c r="GL63" s="388"/>
      <c r="GM63" s="389"/>
      <c r="GN63" s="389"/>
      <c r="GO63" s="389"/>
      <c r="GP63" s="389"/>
      <c r="GQ63" s="389"/>
      <c r="GR63" s="389"/>
      <c r="GS63" s="389"/>
      <c r="GT63" s="389"/>
      <c r="GU63" s="389"/>
      <c r="GV63" s="389"/>
      <c r="GW63" s="390"/>
      <c r="GX63" s="388"/>
      <c r="GY63" s="389"/>
      <c r="GZ63" s="389"/>
      <c r="HA63" s="389"/>
      <c r="HB63" s="389"/>
      <c r="HC63" s="389"/>
      <c r="HD63" s="389"/>
      <c r="HE63" s="389"/>
      <c r="HF63" s="389"/>
      <c r="HG63" s="389"/>
      <c r="HH63" s="389"/>
      <c r="HI63" s="390"/>
      <c r="HJ63" s="388"/>
      <c r="HK63" s="389"/>
      <c r="HL63" s="389"/>
      <c r="HM63" s="389"/>
      <c r="HN63" s="389"/>
      <c r="HO63" s="389"/>
      <c r="HP63" s="389"/>
      <c r="HQ63" s="389"/>
      <c r="HR63" s="389"/>
      <c r="HS63" s="389"/>
      <c r="HT63" s="389"/>
      <c r="HU63" s="390"/>
      <c r="HV63" s="388"/>
      <c r="HW63" s="389"/>
      <c r="HX63" s="389"/>
      <c r="HY63" s="389"/>
      <c r="HZ63" s="389"/>
      <c r="IA63" s="389"/>
      <c r="IB63" s="389"/>
      <c r="IC63" s="389"/>
      <c r="ID63" s="389"/>
      <c r="IE63" s="389"/>
      <c r="IF63" s="389"/>
      <c r="IG63" s="390"/>
      <c r="IH63" s="388"/>
      <c r="II63" s="389"/>
      <c r="IJ63" s="389"/>
      <c r="IK63" s="389"/>
      <c r="IL63" s="389"/>
      <c r="IM63" s="389"/>
      <c r="IN63" s="389"/>
      <c r="IO63" s="389"/>
      <c r="IP63" s="389"/>
      <c r="IQ63" s="389"/>
      <c r="IR63" s="389"/>
      <c r="IS63" s="390"/>
      <c r="IT63" s="388"/>
      <c r="IU63" s="389"/>
      <c r="IV63" s="389"/>
      <c r="IW63" s="389"/>
      <c r="IX63" s="389"/>
      <c r="IY63" s="389"/>
      <c r="IZ63" s="389"/>
      <c r="JA63" s="389"/>
      <c r="JB63" s="389"/>
      <c r="JC63" s="389"/>
      <c r="JD63" s="389"/>
      <c r="JE63" s="390"/>
      <c r="JF63" s="388"/>
      <c r="JG63" s="389"/>
      <c r="JH63" s="389"/>
      <c r="JI63" s="389"/>
      <c r="JJ63" s="389"/>
      <c r="JK63" s="389"/>
      <c r="JL63" s="389"/>
      <c r="JM63" s="389"/>
      <c r="JN63" s="389"/>
      <c r="JO63" s="389"/>
      <c r="JP63" s="389"/>
      <c r="JQ63" s="390"/>
      <c r="JR63" s="388"/>
      <c r="JS63" s="389"/>
      <c r="JT63" s="389"/>
      <c r="JU63" s="389"/>
      <c r="JV63" s="389"/>
      <c r="JW63" s="389"/>
      <c r="JX63" s="389"/>
      <c r="JY63" s="389"/>
      <c r="JZ63" s="389"/>
      <c r="KA63" s="389"/>
      <c r="KB63" s="389"/>
      <c r="KC63" s="390"/>
      <c r="KD63" s="388"/>
      <c r="KE63" s="389"/>
      <c r="KF63" s="389"/>
      <c r="KG63" s="389"/>
      <c r="KH63" s="389"/>
      <c r="KI63" s="389"/>
      <c r="KJ63" s="389"/>
      <c r="KK63" s="389"/>
      <c r="KL63" s="389"/>
      <c r="KM63" s="389"/>
      <c r="KN63" s="389"/>
      <c r="KO63" s="390"/>
      <c r="KP63" s="388"/>
      <c r="KQ63" s="389"/>
      <c r="KR63" s="389"/>
      <c r="KS63" s="389"/>
      <c r="KT63" s="389"/>
      <c r="KU63" s="389"/>
      <c r="KV63" s="389"/>
      <c r="KW63" s="389"/>
      <c r="KX63" s="389"/>
      <c r="KY63" s="389"/>
      <c r="KZ63" s="389"/>
      <c r="LA63" s="390"/>
      <c r="LB63" s="388"/>
      <c r="LC63" s="389"/>
      <c r="LD63" s="389"/>
      <c r="LE63" s="389"/>
      <c r="LF63" s="389"/>
      <c r="LG63" s="389"/>
      <c r="LH63" s="389"/>
      <c r="LI63" s="389"/>
      <c r="LJ63" s="389"/>
      <c r="LK63" s="389"/>
      <c r="LL63" s="389"/>
      <c r="LM63" s="390"/>
      <c r="LN63" s="388"/>
      <c r="LO63" s="389"/>
      <c r="LP63" s="389"/>
      <c r="LQ63" s="389"/>
      <c r="LR63" s="389"/>
      <c r="LS63" s="389"/>
      <c r="LT63" s="389"/>
      <c r="LU63" s="389"/>
      <c r="LV63" s="389"/>
      <c r="LW63" s="389"/>
      <c r="LX63" s="389"/>
      <c r="LY63" s="390"/>
      <c r="LZ63" s="388"/>
      <c r="MA63" s="389"/>
      <c r="MB63" s="389"/>
      <c r="MC63" s="389"/>
      <c r="MD63" s="389"/>
      <c r="ME63" s="389"/>
      <c r="MF63" s="389"/>
      <c r="MG63" s="389"/>
      <c r="MH63" s="389"/>
      <c r="MI63" s="389"/>
      <c r="MJ63" s="389"/>
      <c r="MK63" s="390"/>
      <c r="ML63" s="388"/>
      <c r="MM63" s="389"/>
      <c r="MN63" s="389"/>
      <c r="MO63" s="389"/>
      <c r="MP63" s="389"/>
      <c r="MQ63" s="389"/>
      <c r="MR63" s="389"/>
      <c r="MS63" s="389"/>
      <c r="MT63" s="389"/>
      <c r="MU63" s="389"/>
      <c r="MV63" s="389"/>
      <c r="MW63" s="390"/>
      <c r="MX63" s="388"/>
      <c r="MY63" s="389"/>
      <c r="MZ63" s="389"/>
      <c r="NA63" s="389"/>
      <c r="NB63" s="389"/>
      <c r="NC63" s="389"/>
      <c r="ND63" s="389"/>
      <c r="NE63" s="389"/>
      <c r="NF63" s="389"/>
      <c r="NG63" s="389"/>
      <c r="NH63" s="389"/>
      <c r="NI63" s="390"/>
      <c r="NJ63" s="388"/>
      <c r="NK63" s="389"/>
      <c r="NL63" s="389"/>
      <c r="NM63" s="389"/>
      <c r="NN63" s="389"/>
      <c r="NO63" s="389"/>
      <c r="NP63" s="389"/>
      <c r="NQ63" s="389"/>
      <c r="NR63" s="389"/>
      <c r="NS63" s="389"/>
      <c r="NT63" s="389"/>
      <c r="NU63" s="390"/>
      <c r="NV63" s="388"/>
      <c r="NW63" s="389"/>
      <c r="NX63" s="389"/>
      <c r="NY63" s="389"/>
      <c r="NZ63" s="389"/>
      <c r="OA63" s="389"/>
      <c r="OB63" s="389"/>
      <c r="OC63" s="389"/>
      <c r="OD63" s="389"/>
      <c r="OE63" s="389"/>
      <c r="OF63" s="389"/>
      <c r="OG63" s="390"/>
      <c r="OH63" s="388"/>
      <c r="OI63" s="389"/>
      <c r="OJ63" s="389"/>
      <c r="OK63" s="389"/>
      <c r="OL63" s="389"/>
      <c r="OM63" s="389"/>
      <c r="ON63" s="389"/>
      <c r="OO63" s="389"/>
      <c r="OP63" s="389"/>
      <c r="OQ63" s="389"/>
      <c r="OR63" s="389"/>
      <c r="OS63" s="390"/>
      <c r="OT63" s="388"/>
      <c r="OU63" s="389"/>
      <c r="OV63" s="389"/>
      <c r="OW63" s="389"/>
      <c r="OX63" s="389"/>
      <c r="OY63" s="389"/>
      <c r="OZ63" s="389"/>
      <c r="PA63" s="389"/>
      <c r="PB63" s="389"/>
      <c r="PC63" s="389"/>
      <c r="PD63" s="389"/>
      <c r="PE63" s="390"/>
      <c r="PF63" s="388"/>
      <c r="PG63" s="389"/>
      <c r="PH63" s="389"/>
      <c r="PI63" s="389"/>
      <c r="PJ63" s="389"/>
      <c r="PK63" s="389"/>
      <c r="PL63" s="389"/>
      <c r="PM63" s="389"/>
      <c r="PN63" s="389"/>
      <c r="PO63" s="389"/>
      <c r="PP63" s="389"/>
      <c r="PQ63" s="390"/>
      <c r="PR63" s="388"/>
      <c r="PS63" s="389"/>
      <c r="PT63" s="389"/>
      <c r="PU63" s="389"/>
      <c r="PV63" s="389"/>
      <c r="PW63" s="389"/>
      <c r="PX63" s="389"/>
      <c r="PY63" s="389"/>
      <c r="PZ63" s="389"/>
      <c r="QA63" s="389"/>
      <c r="QB63" s="389"/>
      <c r="QC63" s="390"/>
      <c r="QD63" s="388"/>
      <c r="QE63" s="389"/>
      <c r="QF63" s="389"/>
      <c r="QG63" s="389"/>
      <c r="QH63" s="389"/>
      <c r="QI63" s="389"/>
      <c r="QJ63" s="389"/>
      <c r="QK63" s="389"/>
      <c r="QL63" s="389"/>
      <c r="QM63" s="389"/>
      <c r="QN63" s="389"/>
      <c r="QO63" s="390"/>
      <c r="QP63" s="388"/>
      <c r="QQ63" s="389"/>
      <c r="QR63" s="389"/>
      <c r="QS63" s="389"/>
      <c r="QT63" s="389"/>
      <c r="QU63" s="389"/>
      <c r="QV63" s="389"/>
      <c r="QW63" s="389"/>
      <c r="QX63" s="389"/>
      <c r="QY63" s="389"/>
      <c r="QZ63" s="389"/>
      <c r="RA63" s="390"/>
      <c r="RB63" s="388"/>
      <c r="RC63" s="389"/>
      <c r="RD63" s="389"/>
      <c r="RE63" s="389"/>
      <c r="RF63" s="389"/>
      <c r="RG63" s="389"/>
      <c r="RH63" s="389"/>
      <c r="RI63" s="389"/>
      <c r="RJ63" s="389"/>
      <c r="RK63" s="389"/>
      <c r="RL63" s="389"/>
      <c r="RM63" s="390"/>
    </row>
    <row r="64" spans="2:481" collapsed="1"/>
  </sheetData>
  <mergeCells count="1723">
    <mergeCell ref="AL63:AW63"/>
    <mergeCell ref="AF23:AK23"/>
    <mergeCell ref="Z25:AE25"/>
    <mergeCell ref="B2:M2"/>
    <mergeCell ref="N2:Y2"/>
    <mergeCell ref="Z2:AK2"/>
    <mergeCell ref="AL2:AW2"/>
    <mergeCell ref="AL43:AW43"/>
    <mergeCell ref="AL47:AW47"/>
    <mergeCell ref="AL49:AW49"/>
    <mergeCell ref="AL51:AQ51"/>
    <mergeCell ref="AR51:AW51"/>
    <mergeCell ref="AL53:AQ53"/>
    <mergeCell ref="AR53:AW53"/>
    <mergeCell ref="Z29:AK29"/>
    <mergeCell ref="Z40:AK40"/>
    <mergeCell ref="AL19:AW19"/>
    <mergeCell ref="AL21:AW21"/>
    <mergeCell ref="AL23:AQ23"/>
    <mergeCell ref="AR23:AW23"/>
    <mergeCell ref="AL25:AQ25"/>
    <mergeCell ref="AR25:AW25"/>
    <mergeCell ref="AL14:AW14"/>
    <mergeCell ref="AL16:AQ16"/>
    <mergeCell ref="AR16:AW16"/>
    <mergeCell ref="N25:S25"/>
    <mergeCell ref="Z19:AK19"/>
    <mergeCell ref="AQ27:AR27"/>
    <mergeCell ref="AS27:AW27"/>
    <mergeCell ref="AL29:AW29"/>
    <mergeCell ref="AL40:AW40"/>
    <mergeCell ref="AF25:AK25"/>
    <mergeCell ref="AL8:AW8"/>
    <mergeCell ref="AL9:AW9"/>
    <mergeCell ref="Z43:AK43"/>
    <mergeCell ref="Z47:AK47"/>
    <mergeCell ref="Z49:AK49"/>
    <mergeCell ref="Z51:AE51"/>
    <mergeCell ref="AF51:AK51"/>
    <mergeCell ref="Z53:AE53"/>
    <mergeCell ref="AF53:AK53"/>
    <mergeCell ref="AL10:AO10"/>
    <mergeCell ref="AP10:AS10"/>
    <mergeCell ref="AT10:AW10"/>
    <mergeCell ref="AL11:AQ11"/>
    <mergeCell ref="AR11:AW11"/>
    <mergeCell ref="AL12:AO12"/>
    <mergeCell ref="AP12:AS12"/>
    <mergeCell ref="Z42:AK42"/>
    <mergeCell ref="Z14:AK14"/>
    <mergeCell ref="Z16:AE16"/>
    <mergeCell ref="N59:Y59"/>
    <mergeCell ref="N63:Y63"/>
    <mergeCell ref="Z8:AK8"/>
    <mergeCell ref="Z9:AK9"/>
    <mergeCell ref="N43:Y43"/>
    <mergeCell ref="N47:Y47"/>
    <mergeCell ref="N49:Y49"/>
    <mergeCell ref="N51:S51"/>
    <mergeCell ref="T51:Y51"/>
    <mergeCell ref="N53:S53"/>
    <mergeCell ref="T53:Y53"/>
    <mergeCell ref="Z10:AC10"/>
    <mergeCell ref="AD10:AG10"/>
    <mergeCell ref="AH10:AK10"/>
    <mergeCell ref="Z11:AE11"/>
    <mergeCell ref="AF11:AK11"/>
    <mergeCell ref="Z12:AC12"/>
    <mergeCell ref="AD12:AG12"/>
    <mergeCell ref="AH12:AK12"/>
    <mergeCell ref="N55:S55"/>
    <mergeCell ref="AF16:AK16"/>
    <mergeCell ref="Z17:AC17"/>
    <mergeCell ref="AD17:AG17"/>
    <mergeCell ref="AH17:AK17"/>
    <mergeCell ref="Z21:AK21"/>
    <mergeCell ref="Z23:AE23"/>
    <mergeCell ref="Z63:AK63"/>
    <mergeCell ref="T11:Y11"/>
    <mergeCell ref="N8:Y8"/>
    <mergeCell ref="N9:Y9"/>
    <mergeCell ref="B59:M59"/>
    <mergeCell ref="B14:M14"/>
    <mergeCell ref="B10:E10"/>
    <mergeCell ref="F10:I10"/>
    <mergeCell ref="J10:M10"/>
    <mergeCell ref="B8:M8"/>
    <mergeCell ref="AL42:AW42"/>
    <mergeCell ref="AL17:AO17"/>
    <mergeCell ref="AP17:AS17"/>
    <mergeCell ref="AT12:AW12"/>
    <mergeCell ref="Z57:AK57"/>
    <mergeCell ref="Z59:AK59"/>
    <mergeCell ref="N42:Y42"/>
    <mergeCell ref="AT17:AW17"/>
    <mergeCell ref="AL27:AP27"/>
    <mergeCell ref="Z55:AE55"/>
    <mergeCell ref="AL55:AQ55"/>
    <mergeCell ref="AR55:AW55"/>
    <mergeCell ref="AL57:AW57"/>
    <mergeCell ref="AL59:AW59"/>
    <mergeCell ref="N31:S31"/>
    <mergeCell ref="R10:U10"/>
    <mergeCell ref="V10:Y10"/>
    <mergeCell ref="N11:S11"/>
    <mergeCell ref="B29:M29"/>
    <mergeCell ref="B25:G25"/>
    <mergeCell ref="H25:M25"/>
    <mergeCell ref="N12:Q12"/>
    <mergeCell ref="AF55:AK55"/>
    <mergeCell ref="Z27:AD27"/>
    <mergeCell ref="H16:M16"/>
    <mergeCell ref="N57:Y57"/>
    <mergeCell ref="BF12:BI12"/>
    <mergeCell ref="AX14:BI14"/>
    <mergeCell ref="AX16:BC16"/>
    <mergeCell ref="BD16:BI16"/>
    <mergeCell ref="AX17:BA17"/>
    <mergeCell ref="BB17:BE17"/>
    <mergeCell ref="BF17:BI17"/>
    <mergeCell ref="R12:U12"/>
    <mergeCell ref="V12:Y12"/>
    <mergeCell ref="N19:Y19"/>
    <mergeCell ref="N21:Y21"/>
    <mergeCell ref="T16:Y16"/>
    <mergeCell ref="N17:Q17"/>
    <mergeCell ref="R17:U17"/>
    <mergeCell ref="V17:Y17"/>
    <mergeCell ref="AX47:BI47"/>
    <mergeCell ref="B42:M42"/>
    <mergeCell ref="B19:M19"/>
    <mergeCell ref="B40:M40"/>
    <mergeCell ref="AE27:AF27"/>
    <mergeCell ref="AG27:AK27"/>
    <mergeCell ref="T31:Y31"/>
    <mergeCell ref="B63:M63"/>
    <mergeCell ref="B9:M9"/>
    <mergeCell ref="B55:G55"/>
    <mergeCell ref="H55:M55"/>
    <mergeCell ref="B57:M57"/>
    <mergeCell ref="B51:G51"/>
    <mergeCell ref="H51:M51"/>
    <mergeCell ref="B53:G53"/>
    <mergeCell ref="H53:M53"/>
    <mergeCell ref="B43:M43"/>
    <mergeCell ref="B47:M47"/>
    <mergeCell ref="B49:M49"/>
    <mergeCell ref="T25:Y25"/>
    <mergeCell ref="N27:R27"/>
    <mergeCell ref="S27:T27"/>
    <mergeCell ref="U27:Y27"/>
    <mergeCell ref="N10:Q10"/>
    <mergeCell ref="B27:F27"/>
    <mergeCell ref="G27:H27"/>
    <mergeCell ref="I27:M27"/>
    <mergeCell ref="B21:M21"/>
    <mergeCell ref="B23:G23"/>
    <mergeCell ref="H23:M23"/>
    <mergeCell ref="B17:E17"/>
    <mergeCell ref="F17:I17"/>
    <mergeCell ref="J17:M17"/>
    <mergeCell ref="T55:Y55"/>
    <mergeCell ref="N29:Y29"/>
    <mergeCell ref="N40:Y40"/>
    <mergeCell ref="N23:S23"/>
    <mergeCell ref="T23:Y23"/>
    <mergeCell ref="B16:G16"/>
    <mergeCell ref="AX2:BI2"/>
    <mergeCell ref="AX8:BI8"/>
    <mergeCell ref="AX9:BI9"/>
    <mergeCell ref="AX10:BA10"/>
    <mergeCell ref="BB10:BE10"/>
    <mergeCell ref="BF10:BI10"/>
    <mergeCell ref="AX37:AZ37"/>
    <mergeCell ref="BA37:BC37"/>
    <mergeCell ref="BD37:BF37"/>
    <mergeCell ref="BG37:BI37"/>
    <mergeCell ref="B12:E12"/>
    <mergeCell ref="F12:I12"/>
    <mergeCell ref="J12:M12"/>
    <mergeCell ref="B11:G11"/>
    <mergeCell ref="H11:M11"/>
    <mergeCell ref="N14:Y14"/>
    <mergeCell ref="N16:S16"/>
    <mergeCell ref="B33:E33"/>
    <mergeCell ref="F33:I33"/>
    <mergeCell ref="J33:M33"/>
    <mergeCell ref="Q37:S37"/>
    <mergeCell ref="T37:V37"/>
    <mergeCell ref="W37:Y37"/>
    <mergeCell ref="Z37:AB37"/>
    <mergeCell ref="AC37:AE37"/>
    <mergeCell ref="AF37:AH37"/>
    <mergeCell ref="AI37:AK37"/>
    <mergeCell ref="AL37:AN37"/>
    <mergeCell ref="AX11:BC11"/>
    <mergeCell ref="BD11:BI11"/>
    <mergeCell ref="AX12:BA12"/>
    <mergeCell ref="BB12:BE12"/>
    <mergeCell ref="AX49:BI49"/>
    <mergeCell ref="AX51:BC51"/>
    <mergeCell ref="BD51:BI51"/>
    <mergeCell ref="AX53:BC53"/>
    <mergeCell ref="BD53:BI53"/>
    <mergeCell ref="AX55:BC55"/>
    <mergeCell ref="BD55:BI55"/>
    <mergeCell ref="AX29:BI29"/>
    <mergeCell ref="AX40:BI40"/>
    <mergeCell ref="AX19:BI19"/>
    <mergeCell ref="AX21:BI21"/>
    <mergeCell ref="AX23:BC23"/>
    <mergeCell ref="BD23:BI23"/>
    <mergeCell ref="AX25:BC25"/>
    <mergeCell ref="BD25:BI25"/>
    <mergeCell ref="AX27:BB27"/>
    <mergeCell ref="BC27:BD27"/>
    <mergeCell ref="BE27:BI27"/>
    <mergeCell ref="AX35:BC35"/>
    <mergeCell ref="BD35:BI35"/>
    <mergeCell ref="AX42:BI42"/>
    <mergeCell ref="AX38:BI38"/>
    <mergeCell ref="BJ40:BU40"/>
    <mergeCell ref="BJ21:BU21"/>
    <mergeCell ref="BJ23:BO23"/>
    <mergeCell ref="BP23:BU23"/>
    <mergeCell ref="BJ25:BO25"/>
    <mergeCell ref="BP25:BU25"/>
    <mergeCell ref="BJ27:BN27"/>
    <mergeCell ref="BO27:BP27"/>
    <mergeCell ref="BQ27:BU27"/>
    <mergeCell ref="BJ29:BU29"/>
    <mergeCell ref="AX57:BI57"/>
    <mergeCell ref="AX59:BI59"/>
    <mergeCell ref="AX63:BI63"/>
    <mergeCell ref="BJ2:BU2"/>
    <mergeCell ref="BJ8:BU8"/>
    <mergeCell ref="BJ9:BU9"/>
    <mergeCell ref="BJ10:BM10"/>
    <mergeCell ref="BN10:BQ10"/>
    <mergeCell ref="BR10:BU10"/>
    <mergeCell ref="BJ11:BO11"/>
    <mergeCell ref="BP11:BU11"/>
    <mergeCell ref="BJ12:BM12"/>
    <mergeCell ref="BN12:BQ12"/>
    <mergeCell ref="BR12:BU12"/>
    <mergeCell ref="BJ14:BU14"/>
    <mergeCell ref="BJ16:BO16"/>
    <mergeCell ref="BP16:BU16"/>
    <mergeCell ref="BJ17:BM17"/>
    <mergeCell ref="BN17:BQ17"/>
    <mergeCell ref="BR17:BU17"/>
    <mergeCell ref="BJ19:BU19"/>
    <mergeCell ref="AX43:BI43"/>
    <mergeCell ref="BJ63:BU63"/>
    <mergeCell ref="BV2:CG2"/>
    <mergeCell ref="BV8:CG8"/>
    <mergeCell ref="BV9:CG9"/>
    <mergeCell ref="BV10:BY10"/>
    <mergeCell ref="BZ10:CC10"/>
    <mergeCell ref="CD10:CG10"/>
    <mergeCell ref="BV11:CA11"/>
    <mergeCell ref="CB11:CG11"/>
    <mergeCell ref="BV12:BY12"/>
    <mergeCell ref="BZ12:CC12"/>
    <mergeCell ref="CD12:CG12"/>
    <mergeCell ref="BV14:CG14"/>
    <mergeCell ref="BV16:CA16"/>
    <mergeCell ref="CB16:CG16"/>
    <mergeCell ref="BV17:BY17"/>
    <mergeCell ref="BZ17:CC17"/>
    <mergeCell ref="CD17:CG17"/>
    <mergeCell ref="BV19:CG19"/>
    <mergeCell ref="BV21:CG21"/>
    <mergeCell ref="BV23:CA23"/>
    <mergeCell ref="BJ49:BU49"/>
    <mergeCell ref="BJ51:BO51"/>
    <mergeCell ref="BP51:BU51"/>
    <mergeCell ref="BJ53:BO53"/>
    <mergeCell ref="BP53:BU53"/>
    <mergeCell ref="BJ55:BO55"/>
    <mergeCell ref="BP55:BU55"/>
    <mergeCell ref="BJ57:BU57"/>
    <mergeCell ref="BJ59:BU59"/>
    <mergeCell ref="BJ43:BU43"/>
    <mergeCell ref="BJ47:BU47"/>
    <mergeCell ref="BV51:CA51"/>
    <mergeCell ref="CB51:CG51"/>
    <mergeCell ref="BV53:CA53"/>
    <mergeCell ref="CB53:CG53"/>
    <mergeCell ref="BV55:CA55"/>
    <mergeCell ref="CB55:CG55"/>
    <mergeCell ref="BV57:CG57"/>
    <mergeCell ref="BV59:CG59"/>
    <mergeCell ref="BV63:CG63"/>
    <mergeCell ref="BV43:CG43"/>
    <mergeCell ref="BV47:CG47"/>
    <mergeCell ref="BV49:CG49"/>
    <mergeCell ref="CB23:CG23"/>
    <mergeCell ref="BV25:CA25"/>
    <mergeCell ref="CB25:CG25"/>
    <mergeCell ref="BV27:BZ27"/>
    <mergeCell ref="CA27:CB27"/>
    <mergeCell ref="CC27:CG27"/>
    <mergeCell ref="BV29:CG29"/>
    <mergeCell ref="BV40:CG40"/>
    <mergeCell ref="CH11:CM11"/>
    <mergeCell ref="CN11:CS11"/>
    <mergeCell ref="CH12:CK12"/>
    <mergeCell ref="CL12:CO12"/>
    <mergeCell ref="CP12:CS12"/>
    <mergeCell ref="CH14:CS14"/>
    <mergeCell ref="CH16:CM16"/>
    <mergeCell ref="CN16:CS16"/>
    <mergeCell ref="CH17:CK17"/>
    <mergeCell ref="CL17:CO17"/>
    <mergeCell ref="CP17:CS17"/>
    <mergeCell ref="CH2:CS2"/>
    <mergeCell ref="CH8:CS8"/>
    <mergeCell ref="CH9:CS9"/>
    <mergeCell ref="CH10:CK10"/>
    <mergeCell ref="CL10:CO10"/>
    <mergeCell ref="CP10:CS10"/>
    <mergeCell ref="CH49:CS49"/>
    <mergeCell ref="CH51:CM51"/>
    <mergeCell ref="CN51:CS51"/>
    <mergeCell ref="CH53:CM53"/>
    <mergeCell ref="CN53:CS53"/>
    <mergeCell ref="CH55:CM55"/>
    <mergeCell ref="CN55:CS55"/>
    <mergeCell ref="CH29:CS29"/>
    <mergeCell ref="CH40:CS40"/>
    <mergeCell ref="CH19:CS19"/>
    <mergeCell ref="CH21:CS21"/>
    <mergeCell ref="CH23:CM23"/>
    <mergeCell ref="CN23:CS23"/>
    <mergeCell ref="CH25:CM25"/>
    <mergeCell ref="CN25:CS25"/>
    <mergeCell ref="CH27:CL27"/>
    <mergeCell ref="CM27:CN27"/>
    <mergeCell ref="CO27:CS27"/>
    <mergeCell ref="CT21:DE21"/>
    <mergeCell ref="CT23:CY23"/>
    <mergeCell ref="CZ23:DE23"/>
    <mergeCell ref="CT25:CY25"/>
    <mergeCell ref="CZ25:DE25"/>
    <mergeCell ref="CT27:CX27"/>
    <mergeCell ref="CY27:CZ27"/>
    <mergeCell ref="DA27:DE27"/>
    <mergeCell ref="CT29:DE29"/>
    <mergeCell ref="CH57:CS57"/>
    <mergeCell ref="CH59:CS59"/>
    <mergeCell ref="CH63:CS63"/>
    <mergeCell ref="CT2:DE2"/>
    <mergeCell ref="CT8:DE8"/>
    <mergeCell ref="CT9:DE9"/>
    <mergeCell ref="CT10:CW10"/>
    <mergeCell ref="CX10:DA10"/>
    <mergeCell ref="DB10:DE10"/>
    <mergeCell ref="CT11:CY11"/>
    <mergeCell ref="CZ11:DE11"/>
    <mergeCell ref="CT12:CW12"/>
    <mergeCell ref="CX12:DA12"/>
    <mergeCell ref="DB12:DE12"/>
    <mergeCell ref="CT14:DE14"/>
    <mergeCell ref="CT16:CY16"/>
    <mergeCell ref="CZ16:DE16"/>
    <mergeCell ref="CT17:CW17"/>
    <mergeCell ref="CX17:DA17"/>
    <mergeCell ref="DB17:DE17"/>
    <mergeCell ref="CT19:DE19"/>
    <mergeCell ref="CH43:CS43"/>
    <mergeCell ref="CH47:CS47"/>
    <mergeCell ref="CT63:DE63"/>
    <mergeCell ref="DF2:DQ2"/>
    <mergeCell ref="DF8:DQ8"/>
    <mergeCell ref="DF9:DQ9"/>
    <mergeCell ref="DF10:DI10"/>
    <mergeCell ref="DJ10:DM10"/>
    <mergeCell ref="DN10:DQ10"/>
    <mergeCell ref="DF11:DK11"/>
    <mergeCell ref="DL11:DQ11"/>
    <mergeCell ref="DF12:DI12"/>
    <mergeCell ref="DJ12:DM12"/>
    <mergeCell ref="DN12:DQ12"/>
    <mergeCell ref="DF14:DQ14"/>
    <mergeCell ref="DF16:DK16"/>
    <mergeCell ref="DL16:DQ16"/>
    <mergeCell ref="DF17:DI17"/>
    <mergeCell ref="DJ17:DM17"/>
    <mergeCell ref="DN17:DQ17"/>
    <mergeCell ref="DF19:DQ19"/>
    <mergeCell ref="DF21:DQ21"/>
    <mergeCell ref="DF23:DK23"/>
    <mergeCell ref="CT49:DE49"/>
    <mergeCell ref="CT51:CY51"/>
    <mergeCell ref="CZ51:DE51"/>
    <mergeCell ref="CT53:CY53"/>
    <mergeCell ref="CZ53:DE53"/>
    <mergeCell ref="CT55:CY55"/>
    <mergeCell ref="CZ55:DE55"/>
    <mergeCell ref="CT57:DE57"/>
    <mergeCell ref="CT59:DE59"/>
    <mergeCell ref="CT43:DE43"/>
    <mergeCell ref="CT47:DE47"/>
    <mergeCell ref="DF51:DK51"/>
    <mergeCell ref="DL51:DQ51"/>
    <mergeCell ref="DF53:DK53"/>
    <mergeCell ref="DL53:DQ53"/>
    <mergeCell ref="DF55:DK55"/>
    <mergeCell ref="DL55:DQ55"/>
    <mergeCell ref="DF57:DQ57"/>
    <mergeCell ref="DF59:DQ59"/>
    <mergeCell ref="DF63:DQ63"/>
    <mergeCell ref="DF43:DQ43"/>
    <mergeCell ref="DF47:DQ47"/>
    <mergeCell ref="DF49:DQ49"/>
    <mergeCell ref="DL23:DQ23"/>
    <mergeCell ref="DF25:DK25"/>
    <mergeCell ref="DL25:DQ25"/>
    <mergeCell ref="DF27:DJ27"/>
    <mergeCell ref="DK27:DL27"/>
    <mergeCell ref="DM27:DQ27"/>
    <mergeCell ref="DF29:DQ29"/>
    <mergeCell ref="DF40:DQ40"/>
    <mergeCell ref="HJ9:HU9"/>
    <mergeCell ref="HV9:IG9"/>
    <mergeCell ref="HV2:IG2"/>
    <mergeCell ref="DR8:EC8"/>
    <mergeCell ref="ED8:EO8"/>
    <mergeCell ref="EP8:FA8"/>
    <mergeCell ref="FB8:FM8"/>
    <mergeCell ref="FN8:FY8"/>
    <mergeCell ref="FZ8:GK8"/>
    <mergeCell ref="GL8:GW8"/>
    <mergeCell ref="GX8:HI8"/>
    <mergeCell ref="HJ8:HU8"/>
    <mergeCell ref="HV8:IG8"/>
    <mergeCell ref="DR2:EC2"/>
    <mergeCell ref="ED2:EO2"/>
    <mergeCell ref="EP2:FA2"/>
    <mergeCell ref="FB2:FM2"/>
    <mergeCell ref="FN2:FY2"/>
    <mergeCell ref="FZ2:GK2"/>
    <mergeCell ref="GL2:GW2"/>
    <mergeCell ref="GX2:HI2"/>
    <mergeCell ref="HJ2:HU2"/>
    <mergeCell ref="FZ7:GK7"/>
    <mergeCell ref="GL7:GW7"/>
    <mergeCell ref="GX7:HI7"/>
    <mergeCell ref="HJ7:HU7"/>
    <mergeCell ref="HV7:IG7"/>
    <mergeCell ref="FZ10:GC10"/>
    <mergeCell ref="GD10:GG10"/>
    <mergeCell ref="GH10:GK10"/>
    <mergeCell ref="GL10:GO10"/>
    <mergeCell ref="GP10:GS10"/>
    <mergeCell ref="GT10:GW10"/>
    <mergeCell ref="GX10:HA10"/>
    <mergeCell ref="HB10:HE10"/>
    <mergeCell ref="DR9:EC9"/>
    <mergeCell ref="ED9:EO9"/>
    <mergeCell ref="EP9:FA9"/>
    <mergeCell ref="FB9:FM9"/>
    <mergeCell ref="FN9:FY9"/>
    <mergeCell ref="FZ9:GK9"/>
    <mergeCell ref="GL9:GW9"/>
    <mergeCell ref="GX9:HI9"/>
    <mergeCell ref="HF10:HI10"/>
    <mergeCell ref="HJ10:HM10"/>
    <mergeCell ref="HN10:HQ10"/>
    <mergeCell ref="HR10:HU10"/>
    <mergeCell ref="HV10:HY10"/>
    <mergeCell ref="HZ10:IC10"/>
    <mergeCell ref="ID10:IG10"/>
    <mergeCell ref="DR11:DW11"/>
    <mergeCell ref="DX11:EC11"/>
    <mergeCell ref="ED11:EI11"/>
    <mergeCell ref="EJ11:EO11"/>
    <mergeCell ref="EP11:EU11"/>
    <mergeCell ref="EV11:FA11"/>
    <mergeCell ref="FB11:FG11"/>
    <mergeCell ref="FH11:FM11"/>
    <mergeCell ref="FN11:FS11"/>
    <mergeCell ref="FT11:FY11"/>
    <mergeCell ref="FZ11:GE11"/>
    <mergeCell ref="GF11:GK11"/>
    <mergeCell ref="GL11:GQ11"/>
    <mergeCell ref="GR11:GW11"/>
    <mergeCell ref="GX11:HC11"/>
    <mergeCell ref="HD11:HI11"/>
    <mergeCell ref="HJ11:HO11"/>
    <mergeCell ref="DR10:DU10"/>
    <mergeCell ref="DV10:DY10"/>
    <mergeCell ref="DZ10:EC10"/>
    <mergeCell ref="ED10:EG10"/>
    <mergeCell ref="EH10:EK10"/>
    <mergeCell ref="EL10:EO10"/>
    <mergeCell ref="EP10:ES10"/>
    <mergeCell ref="ET10:EW10"/>
    <mergeCell ref="HP11:HU11"/>
    <mergeCell ref="HV11:IA11"/>
    <mergeCell ref="IB11:IG11"/>
    <mergeCell ref="DR12:DU12"/>
    <mergeCell ref="DV12:DY12"/>
    <mergeCell ref="DZ12:EC12"/>
    <mergeCell ref="ED12:EG12"/>
    <mergeCell ref="EH12:EK12"/>
    <mergeCell ref="EL12:EO12"/>
    <mergeCell ref="EP12:ES12"/>
    <mergeCell ref="ET12:EW12"/>
    <mergeCell ref="EX12:FA12"/>
    <mergeCell ref="FB12:FE12"/>
    <mergeCell ref="FF12:FI12"/>
    <mergeCell ref="FJ12:FM12"/>
    <mergeCell ref="FN12:FQ12"/>
    <mergeCell ref="FR12:FU12"/>
    <mergeCell ref="FV12:FY12"/>
    <mergeCell ref="FZ12:GC12"/>
    <mergeCell ref="GD12:GG12"/>
    <mergeCell ref="GH12:GK12"/>
    <mergeCell ref="GL12:GO12"/>
    <mergeCell ref="GP12:GS12"/>
    <mergeCell ref="GT12:GW12"/>
    <mergeCell ref="IB16:IG16"/>
    <mergeCell ref="DR14:EC14"/>
    <mergeCell ref="ED14:EO14"/>
    <mergeCell ref="EP14:FA14"/>
    <mergeCell ref="FB14:FM14"/>
    <mergeCell ref="FN14:FY14"/>
    <mergeCell ref="FZ14:GK14"/>
    <mergeCell ref="GL14:GW14"/>
    <mergeCell ref="GX14:HI14"/>
    <mergeCell ref="HJ14:HU14"/>
    <mergeCell ref="GX12:HA12"/>
    <mergeCell ref="HB12:HE12"/>
    <mergeCell ref="HF12:HI12"/>
    <mergeCell ref="HJ12:HM12"/>
    <mergeCell ref="HN12:HQ12"/>
    <mergeCell ref="HR12:HU12"/>
    <mergeCell ref="HV12:HY12"/>
    <mergeCell ref="HZ12:IC12"/>
    <mergeCell ref="ID12:IG12"/>
    <mergeCell ref="FZ17:GC17"/>
    <mergeCell ref="GD17:GG17"/>
    <mergeCell ref="GH17:GK17"/>
    <mergeCell ref="DR17:DU17"/>
    <mergeCell ref="DV17:DY17"/>
    <mergeCell ref="DZ17:EC17"/>
    <mergeCell ref="ED17:EG17"/>
    <mergeCell ref="EH17:EK17"/>
    <mergeCell ref="EL17:EO17"/>
    <mergeCell ref="EP17:ES17"/>
    <mergeCell ref="ET17:EW17"/>
    <mergeCell ref="EX17:FA17"/>
    <mergeCell ref="HV14:IG14"/>
    <mergeCell ref="DR16:DW16"/>
    <mergeCell ref="DX16:EC16"/>
    <mergeCell ref="ED16:EI16"/>
    <mergeCell ref="EJ16:EO16"/>
    <mergeCell ref="EP16:EU16"/>
    <mergeCell ref="EV16:FA16"/>
    <mergeCell ref="FB16:FG16"/>
    <mergeCell ref="FH16:FM16"/>
    <mergeCell ref="FN16:FS16"/>
    <mergeCell ref="FT16:FY16"/>
    <mergeCell ref="FZ16:GE16"/>
    <mergeCell ref="GF16:GK16"/>
    <mergeCell ref="GL16:GQ16"/>
    <mergeCell ref="GR16:GW16"/>
    <mergeCell ref="GX16:HC16"/>
    <mergeCell ref="HD16:HI16"/>
    <mergeCell ref="HJ16:HO16"/>
    <mergeCell ref="HP16:HU16"/>
    <mergeCell ref="HV16:IA16"/>
    <mergeCell ref="FZ21:GK21"/>
    <mergeCell ref="GL21:GW21"/>
    <mergeCell ref="GX21:HI21"/>
    <mergeCell ref="HJ21:HU21"/>
    <mergeCell ref="HV17:HY17"/>
    <mergeCell ref="HZ17:IC17"/>
    <mergeCell ref="ID17:IG17"/>
    <mergeCell ref="DR19:EC19"/>
    <mergeCell ref="ED19:EO19"/>
    <mergeCell ref="EP19:FA19"/>
    <mergeCell ref="FB19:FM19"/>
    <mergeCell ref="FN19:FY19"/>
    <mergeCell ref="FZ19:GK19"/>
    <mergeCell ref="GL19:GW19"/>
    <mergeCell ref="GX19:HI19"/>
    <mergeCell ref="HJ19:HU19"/>
    <mergeCell ref="HV19:IG19"/>
    <mergeCell ref="GL17:GO17"/>
    <mergeCell ref="GP17:GS17"/>
    <mergeCell ref="GT17:GW17"/>
    <mergeCell ref="GX17:HA17"/>
    <mergeCell ref="HB17:HE17"/>
    <mergeCell ref="HF17:HI17"/>
    <mergeCell ref="HJ17:HM17"/>
    <mergeCell ref="HN17:HQ17"/>
    <mergeCell ref="HR17:HU17"/>
    <mergeCell ref="FB17:FE17"/>
    <mergeCell ref="FF17:FI17"/>
    <mergeCell ref="FJ17:FM17"/>
    <mergeCell ref="FN17:FQ17"/>
    <mergeCell ref="FR17:FU17"/>
    <mergeCell ref="FV17:FY17"/>
    <mergeCell ref="HP25:HU25"/>
    <mergeCell ref="DR25:DW25"/>
    <mergeCell ref="DX25:EC25"/>
    <mergeCell ref="ED25:EI25"/>
    <mergeCell ref="EJ25:EO25"/>
    <mergeCell ref="EP25:EU25"/>
    <mergeCell ref="EV25:FA25"/>
    <mergeCell ref="FB25:FG25"/>
    <mergeCell ref="FH25:FM25"/>
    <mergeCell ref="FN25:FS25"/>
    <mergeCell ref="HV21:IG21"/>
    <mergeCell ref="DR23:DW23"/>
    <mergeCell ref="DX23:EC23"/>
    <mergeCell ref="ED23:EI23"/>
    <mergeCell ref="EJ23:EO23"/>
    <mergeCell ref="EP23:EU23"/>
    <mergeCell ref="EV23:FA23"/>
    <mergeCell ref="FB23:FG23"/>
    <mergeCell ref="FH23:FM23"/>
    <mergeCell ref="FN23:FS23"/>
    <mergeCell ref="FT23:FY23"/>
    <mergeCell ref="FZ23:GE23"/>
    <mergeCell ref="GF23:GK23"/>
    <mergeCell ref="GL23:GQ23"/>
    <mergeCell ref="GR23:GW23"/>
    <mergeCell ref="GX23:HC23"/>
    <mergeCell ref="HD23:HI23"/>
    <mergeCell ref="HJ23:HO23"/>
    <mergeCell ref="HP23:HU23"/>
    <mergeCell ref="HV23:IA23"/>
    <mergeCell ref="IB23:IG23"/>
    <mergeCell ref="DR21:EC21"/>
    <mergeCell ref="HV25:IA25"/>
    <mergeCell ref="IB25:IG25"/>
    <mergeCell ref="DR27:DV27"/>
    <mergeCell ref="DW27:DX27"/>
    <mergeCell ref="DY27:EC27"/>
    <mergeCell ref="ED27:EH27"/>
    <mergeCell ref="EI27:EJ27"/>
    <mergeCell ref="EK27:EO27"/>
    <mergeCell ref="EP27:ET27"/>
    <mergeCell ref="EU27:EV27"/>
    <mergeCell ref="EW27:FA27"/>
    <mergeCell ref="FB27:FF27"/>
    <mergeCell ref="FG27:FH27"/>
    <mergeCell ref="FI27:FM27"/>
    <mergeCell ref="FN27:FR27"/>
    <mergeCell ref="FS27:FT27"/>
    <mergeCell ref="FU27:FY27"/>
    <mergeCell ref="FZ27:GD27"/>
    <mergeCell ref="GE27:GF27"/>
    <mergeCell ref="GG27:GK27"/>
    <mergeCell ref="GL27:GP27"/>
    <mergeCell ref="GQ27:GR27"/>
    <mergeCell ref="GS27:GW27"/>
    <mergeCell ref="GX27:HB27"/>
    <mergeCell ref="FT25:FY25"/>
    <mergeCell ref="FZ25:GE25"/>
    <mergeCell ref="GF25:GK25"/>
    <mergeCell ref="GL25:GQ25"/>
    <mergeCell ref="GR25:GW25"/>
    <mergeCell ref="GX25:HC25"/>
    <mergeCell ref="HD25:HI25"/>
    <mergeCell ref="HJ25:HO25"/>
    <mergeCell ref="FZ40:GK40"/>
    <mergeCell ref="GL40:GW40"/>
    <mergeCell ref="GX40:HI40"/>
    <mergeCell ref="HJ40:HU40"/>
    <mergeCell ref="HC27:HD27"/>
    <mergeCell ref="HE27:HI27"/>
    <mergeCell ref="HJ27:HN27"/>
    <mergeCell ref="HO27:HP27"/>
    <mergeCell ref="HQ27:HU27"/>
    <mergeCell ref="HV27:HZ27"/>
    <mergeCell ref="IA27:IB27"/>
    <mergeCell ref="IC27:IG27"/>
    <mergeCell ref="DR29:EC29"/>
    <mergeCell ref="ED29:EO29"/>
    <mergeCell ref="EP29:FA29"/>
    <mergeCell ref="FB29:FM29"/>
    <mergeCell ref="FN29:FY29"/>
    <mergeCell ref="FZ29:GK29"/>
    <mergeCell ref="GL29:GW29"/>
    <mergeCell ref="GX29:HI29"/>
    <mergeCell ref="HJ29:HU29"/>
    <mergeCell ref="HV29:IG29"/>
    <mergeCell ref="DR40:EC40"/>
    <mergeCell ref="ED40:EO40"/>
    <mergeCell ref="EP40:FA40"/>
    <mergeCell ref="HP51:HU51"/>
    <mergeCell ref="HV51:IA51"/>
    <mergeCell ref="IB51:IG51"/>
    <mergeCell ref="DR49:EC49"/>
    <mergeCell ref="ED49:EO49"/>
    <mergeCell ref="EP49:FA49"/>
    <mergeCell ref="FB49:FM49"/>
    <mergeCell ref="FN49:FY49"/>
    <mergeCell ref="FZ49:GK49"/>
    <mergeCell ref="GL49:GW49"/>
    <mergeCell ref="GX49:HI49"/>
    <mergeCell ref="HJ49:HU49"/>
    <mergeCell ref="HV43:IG43"/>
    <mergeCell ref="DR47:EC47"/>
    <mergeCell ref="ED47:EO47"/>
    <mergeCell ref="EP47:FA47"/>
    <mergeCell ref="FB47:FM47"/>
    <mergeCell ref="FN47:FY47"/>
    <mergeCell ref="FZ47:GK47"/>
    <mergeCell ref="GL47:GW47"/>
    <mergeCell ref="GX47:HI47"/>
    <mergeCell ref="HJ47:HU47"/>
    <mergeCell ref="HV47:IG47"/>
    <mergeCell ref="DR43:EC43"/>
    <mergeCell ref="ED43:EO43"/>
    <mergeCell ref="EP43:FA43"/>
    <mergeCell ref="FB43:FM43"/>
    <mergeCell ref="FN43:FY43"/>
    <mergeCell ref="FZ43:GK43"/>
    <mergeCell ref="GL43:GW43"/>
    <mergeCell ref="GX43:HI43"/>
    <mergeCell ref="HJ43:HU43"/>
    <mergeCell ref="GR53:GW53"/>
    <mergeCell ref="GX53:HC53"/>
    <mergeCell ref="HD53:HI53"/>
    <mergeCell ref="HJ53:HO53"/>
    <mergeCell ref="HP53:HU53"/>
    <mergeCell ref="DR53:DW53"/>
    <mergeCell ref="DX53:EC53"/>
    <mergeCell ref="ED53:EI53"/>
    <mergeCell ref="EJ53:EO53"/>
    <mergeCell ref="EP53:EU53"/>
    <mergeCell ref="EV53:FA53"/>
    <mergeCell ref="FB53:FG53"/>
    <mergeCell ref="FH53:FM53"/>
    <mergeCell ref="FN53:FS53"/>
    <mergeCell ref="HV49:IG49"/>
    <mergeCell ref="DR51:DW51"/>
    <mergeCell ref="DX51:EC51"/>
    <mergeCell ref="ED51:EI51"/>
    <mergeCell ref="EJ51:EO51"/>
    <mergeCell ref="EP51:EU51"/>
    <mergeCell ref="EV51:FA51"/>
    <mergeCell ref="FB51:FG51"/>
    <mergeCell ref="FH51:FM51"/>
    <mergeCell ref="FN51:FS51"/>
    <mergeCell ref="FT51:FY51"/>
    <mergeCell ref="FZ51:GE51"/>
    <mergeCell ref="GF51:GK51"/>
    <mergeCell ref="GL51:GQ51"/>
    <mergeCell ref="GR51:GW51"/>
    <mergeCell ref="GX51:HC51"/>
    <mergeCell ref="HD51:HI51"/>
    <mergeCell ref="HJ51:HO51"/>
    <mergeCell ref="FB57:FM57"/>
    <mergeCell ref="FN57:FY57"/>
    <mergeCell ref="FZ57:GK57"/>
    <mergeCell ref="GL57:GW57"/>
    <mergeCell ref="GX57:HI57"/>
    <mergeCell ref="HJ57:HU57"/>
    <mergeCell ref="HV53:IA53"/>
    <mergeCell ref="IB53:IG53"/>
    <mergeCell ref="DR55:DW55"/>
    <mergeCell ref="DX55:EC55"/>
    <mergeCell ref="ED55:EI55"/>
    <mergeCell ref="EJ55:EO55"/>
    <mergeCell ref="EP55:EU55"/>
    <mergeCell ref="EV55:FA55"/>
    <mergeCell ref="FB55:FG55"/>
    <mergeCell ref="FH55:FM55"/>
    <mergeCell ref="FN55:FS55"/>
    <mergeCell ref="FT55:FY55"/>
    <mergeCell ref="FZ55:GE55"/>
    <mergeCell ref="GF55:GK55"/>
    <mergeCell ref="GL55:GQ55"/>
    <mergeCell ref="GR55:GW55"/>
    <mergeCell ref="GX55:HC55"/>
    <mergeCell ref="HD55:HI55"/>
    <mergeCell ref="HJ55:HO55"/>
    <mergeCell ref="HP55:HU55"/>
    <mergeCell ref="HV55:IA55"/>
    <mergeCell ref="IB55:IG55"/>
    <mergeCell ref="FT53:FY53"/>
    <mergeCell ref="FZ53:GE53"/>
    <mergeCell ref="GF53:GK53"/>
    <mergeCell ref="GL53:GQ53"/>
    <mergeCell ref="HV63:IG63"/>
    <mergeCell ref="IH2:IS2"/>
    <mergeCell ref="IT2:JE2"/>
    <mergeCell ref="JF2:JQ2"/>
    <mergeCell ref="JR2:KC2"/>
    <mergeCell ref="KD2:KO2"/>
    <mergeCell ref="KP2:LA2"/>
    <mergeCell ref="LB2:LM2"/>
    <mergeCell ref="LN2:LY2"/>
    <mergeCell ref="DR63:EC63"/>
    <mergeCell ref="ED63:EO63"/>
    <mergeCell ref="EP63:FA63"/>
    <mergeCell ref="FB63:FM63"/>
    <mergeCell ref="FN63:FY63"/>
    <mergeCell ref="FZ63:GK63"/>
    <mergeCell ref="GL63:GW63"/>
    <mergeCell ref="GX63:HI63"/>
    <mergeCell ref="HJ63:HU63"/>
    <mergeCell ref="HV57:IG57"/>
    <mergeCell ref="DR59:EC59"/>
    <mergeCell ref="ED59:EO59"/>
    <mergeCell ref="EP59:FA59"/>
    <mergeCell ref="FB59:FM59"/>
    <mergeCell ref="FN59:FY59"/>
    <mergeCell ref="FZ59:GK59"/>
    <mergeCell ref="GL59:GW59"/>
    <mergeCell ref="GX59:HI59"/>
    <mergeCell ref="HJ59:HU59"/>
    <mergeCell ref="HV59:IG59"/>
    <mergeCell ref="DR57:EC57"/>
    <mergeCell ref="ED57:EO57"/>
    <mergeCell ref="EP57:FA57"/>
    <mergeCell ref="QD2:QO2"/>
    <mergeCell ref="QP2:RA2"/>
    <mergeCell ref="RB2:RM2"/>
    <mergeCell ref="IH8:IS8"/>
    <mergeCell ref="IT8:JE8"/>
    <mergeCell ref="JF8:JQ8"/>
    <mergeCell ref="JR8:KC8"/>
    <mergeCell ref="KD8:KO8"/>
    <mergeCell ref="KP8:LA8"/>
    <mergeCell ref="LB8:LM8"/>
    <mergeCell ref="LN8:LY8"/>
    <mergeCell ref="LZ8:MK8"/>
    <mergeCell ref="ML8:MW8"/>
    <mergeCell ref="MX8:NI8"/>
    <mergeCell ref="NJ8:NU8"/>
    <mergeCell ref="NV8:OG8"/>
    <mergeCell ref="OH8:OS8"/>
    <mergeCell ref="OT8:PE8"/>
    <mergeCell ref="PF8:PQ8"/>
    <mergeCell ref="PR8:QC8"/>
    <mergeCell ref="QD8:QO8"/>
    <mergeCell ref="QP8:RA8"/>
    <mergeCell ref="RB8:RM8"/>
    <mergeCell ref="LZ2:MK2"/>
    <mergeCell ref="ML2:MW2"/>
    <mergeCell ref="MX2:NI2"/>
    <mergeCell ref="NJ2:NU2"/>
    <mergeCell ref="NV2:OG2"/>
    <mergeCell ref="OH2:OS2"/>
    <mergeCell ref="OT2:PE2"/>
    <mergeCell ref="PF2:PQ2"/>
    <mergeCell ref="PR2:QC2"/>
    <mergeCell ref="IH10:IK10"/>
    <mergeCell ref="IL10:IO10"/>
    <mergeCell ref="IP10:IS10"/>
    <mergeCell ref="IT10:IW10"/>
    <mergeCell ref="IX10:JA10"/>
    <mergeCell ref="JB10:JE10"/>
    <mergeCell ref="JF10:JI10"/>
    <mergeCell ref="JJ10:JM10"/>
    <mergeCell ref="JN10:JQ10"/>
    <mergeCell ref="QD9:QO9"/>
    <mergeCell ref="QP9:RA9"/>
    <mergeCell ref="RB9:RM9"/>
    <mergeCell ref="IH9:IS9"/>
    <mergeCell ref="IT9:JE9"/>
    <mergeCell ref="JF9:JQ9"/>
    <mergeCell ref="JR9:KC9"/>
    <mergeCell ref="KD9:KO9"/>
    <mergeCell ref="KP9:LA9"/>
    <mergeCell ref="LB9:LM9"/>
    <mergeCell ref="LN9:LY9"/>
    <mergeCell ref="LZ9:MK9"/>
    <mergeCell ref="ML9:MW9"/>
    <mergeCell ref="MX9:NI9"/>
    <mergeCell ref="NJ9:NU9"/>
    <mergeCell ref="NV9:OG9"/>
    <mergeCell ref="OH9:OS9"/>
    <mergeCell ref="OT9:PE9"/>
    <mergeCell ref="PF9:PQ9"/>
    <mergeCell ref="PR9:QC9"/>
    <mergeCell ref="LB10:LE10"/>
    <mergeCell ref="LF10:LI10"/>
    <mergeCell ref="LJ10:LM10"/>
    <mergeCell ref="LN10:LQ10"/>
    <mergeCell ref="LR10:LU10"/>
    <mergeCell ref="LV10:LY10"/>
    <mergeCell ref="LZ10:MC10"/>
    <mergeCell ref="MD10:MG10"/>
    <mergeCell ref="MH10:MK10"/>
    <mergeCell ref="JR10:JU10"/>
    <mergeCell ref="JV10:JY10"/>
    <mergeCell ref="JZ10:KC10"/>
    <mergeCell ref="KD10:KG10"/>
    <mergeCell ref="KH10:KK10"/>
    <mergeCell ref="KL10:KO10"/>
    <mergeCell ref="KP10:KS10"/>
    <mergeCell ref="KT10:KW10"/>
    <mergeCell ref="KX10:LA10"/>
    <mergeCell ref="LZ11:ME11"/>
    <mergeCell ref="MF11:MK11"/>
    <mergeCell ref="NJ10:NM10"/>
    <mergeCell ref="NN10:NQ10"/>
    <mergeCell ref="NR10:NU10"/>
    <mergeCell ref="QJ11:QO11"/>
    <mergeCell ref="ML11:MQ11"/>
    <mergeCell ref="MR11:MW11"/>
    <mergeCell ref="MX11:NC11"/>
    <mergeCell ref="ND11:NI11"/>
    <mergeCell ref="NJ11:NO11"/>
    <mergeCell ref="NP11:NU11"/>
    <mergeCell ref="NV11:OA11"/>
    <mergeCell ref="OB11:OG11"/>
    <mergeCell ref="OH11:OM11"/>
    <mergeCell ref="PF10:PI10"/>
    <mergeCell ref="PJ10:PM10"/>
    <mergeCell ref="PN10:PQ10"/>
    <mergeCell ref="PR10:PU10"/>
    <mergeCell ref="PV10:PY10"/>
    <mergeCell ref="PZ10:QC10"/>
    <mergeCell ref="QD10:QG10"/>
    <mergeCell ref="QH10:QK10"/>
    <mergeCell ref="QL10:QO10"/>
    <mergeCell ref="NV10:NY10"/>
    <mergeCell ref="NZ10:OC10"/>
    <mergeCell ref="OD10:OG10"/>
    <mergeCell ref="OH10:OK10"/>
    <mergeCell ref="OL10:OO10"/>
    <mergeCell ref="OP10:OS10"/>
    <mergeCell ref="OT10:OW10"/>
    <mergeCell ref="OX10:PA10"/>
    <mergeCell ref="PB10:PE10"/>
    <mergeCell ref="QP10:QS10"/>
    <mergeCell ref="QT10:QW10"/>
    <mergeCell ref="QX10:RA10"/>
    <mergeCell ref="RB10:RE10"/>
    <mergeCell ref="RF10:RI10"/>
    <mergeCell ref="RJ10:RM10"/>
    <mergeCell ref="IH11:IM11"/>
    <mergeCell ref="IN11:IS11"/>
    <mergeCell ref="IT11:IY11"/>
    <mergeCell ref="IZ11:JE11"/>
    <mergeCell ref="JF11:JK11"/>
    <mergeCell ref="JL11:JQ11"/>
    <mergeCell ref="JR11:JW11"/>
    <mergeCell ref="JX11:KC11"/>
    <mergeCell ref="KD11:KI11"/>
    <mergeCell ref="KJ11:KO11"/>
    <mergeCell ref="KP11:KU11"/>
    <mergeCell ref="KV11:LA11"/>
    <mergeCell ref="LB11:LG11"/>
    <mergeCell ref="LH11:LM11"/>
    <mergeCell ref="LN11:LS11"/>
    <mergeCell ref="LT11:LY11"/>
    <mergeCell ref="QP11:QU11"/>
    <mergeCell ref="QV11:RA11"/>
    <mergeCell ref="RB11:RG11"/>
    <mergeCell ref="RH11:RM11"/>
    <mergeCell ref="ML10:MO10"/>
    <mergeCell ref="MP10:MS10"/>
    <mergeCell ref="MT10:MW10"/>
    <mergeCell ref="MX10:NA10"/>
    <mergeCell ref="NB10:NE10"/>
    <mergeCell ref="NF10:NI10"/>
    <mergeCell ref="IH12:IK12"/>
    <mergeCell ref="IL12:IO12"/>
    <mergeCell ref="IP12:IS12"/>
    <mergeCell ref="IT12:IW12"/>
    <mergeCell ref="IX12:JA12"/>
    <mergeCell ref="JB12:JE12"/>
    <mergeCell ref="JF12:JI12"/>
    <mergeCell ref="JJ12:JM12"/>
    <mergeCell ref="JN12:JQ12"/>
    <mergeCell ref="JR12:JU12"/>
    <mergeCell ref="JV12:JY12"/>
    <mergeCell ref="JZ12:KC12"/>
    <mergeCell ref="KD12:KG12"/>
    <mergeCell ref="KH12:KK12"/>
    <mergeCell ref="KL12:KO12"/>
    <mergeCell ref="KP12:KS12"/>
    <mergeCell ref="KT12:KW12"/>
    <mergeCell ref="KX12:LA12"/>
    <mergeCell ref="LB12:LE12"/>
    <mergeCell ref="LF12:LI12"/>
    <mergeCell ref="ON11:OS11"/>
    <mergeCell ref="OT11:OY11"/>
    <mergeCell ref="OZ11:PE11"/>
    <mergeCell ref="PF11:PK11"/>
    <mergeCell ref="PL11:PQ11"/>
    <mergeCell ref="PR11:PW11"/>
    <mergeCell ref="PX11:QC11"/>
    <mergeCell ref="QD11:QI11"/>
    <mergeCell ref="MT12:MW12"/>
    <mergeCell ref="MX12:NA12"/>
    <mergeCell ref="NB12:NE12"/>
    <mergeCell ref="NF12:NI12"/>
    <mergeCell ref="NJ12:NM12"/>
    <mergeCell ref="NN12:NQ12"/>
    <mergeCell ref="NR12:NU12"/>
    <mergeCell ref="NV12:NY12"/>
    <mergeCell ref="NZ12:OC12"/>
    <mergeCell ref="LJ12:LM12"/>
    <mergeCell ref="LN12:LQ12"/>
    <mergeCell ref="LR12:LU12"/>
    <mergeCell ref="LV12:LY12"/>
    <mergeCell ref="LZ12:MC12"/>
    <mergeCell ref="MD12:MG12"/>
    <mergeCell ref="MH12:MK12"/>
    <mergeCell ref="ML12:MO12"/>
    <mergeCell ref="MP12:MS12"/>
    <mergeCell ref="RB14:RM14"/>
    <mergeCell ref="PN12:PQ12"/>
    <mergeCell ref="PR12:PU12"/>
    <mergeCell ref="PV12:PY12"/>
    <mergeCell ref="PZ12:QC12"/>
    <mergeCell ref="QD12:QG12"/>
    <mergeCell ref="QH12:QK12"/>
    <mergeCell ref="QL12:QO12"/>
    <mergeCell ref="QP12:QS12"/>
    <mergeCell ref="QT12:QW12"/>
    <mergeCell ref="OD12:OG12"/>
    <mergeCell ref="OH12:OK12"/>
    <mergeCell ref="OL12:OO12"/>
    <mergeCell ref="OP12:OS12"/>
    <mergeCell ref="OT12:OW12"/>
    <mergeCell ref="OX12:PA12"/>
    <mergeCell ref="PB12:PE12"/>
    <mergeCell ref="PF12:PI12"/>
    <mergeCell ref="PJ12:PM12"/>
    <mergeCell ref="IH16:IM16"/>
    <mergeCell ref="IN16:IS16"/>
    <mergeCell ref="IT16:IY16"/>
    <mergeCell ref="IZ16:JE16"/>
    <mergeCell ref="JF16:JK16"/>
    <mergeCell ref="JL16:JQ16"/>
    <mergeCell ref="JR16:JW16"/>
    <mergeCell ref="JX16:KC16"/>
    <mergeCell ref="KD16:KI16"/>
    <mergeCell ref="QX12:RA12"/>
    <mergeCell ref="RB12:RE12"/>
    <mergeCell ref="RF12:RI12"/>
    <mergeCell ref="RJ12:RM12"/>
    <mergeCell ref="IH14:IS14"/>
    <mergeCell ref="IT14:JE14"/>
    <mergeCell ref="JF14:JQ14"/>
    <mergeCell ref="JR14:KC14"/>
    <mergeCell ref="KD14:KO14"/>
    <mergeCell ref="KP14:LA14"/>
    <mergeCell ref="LB14:LM14"/>
    <mergeCell ref="LN14:LY14"/>
    <mergeCell ref="LZ14:MK14"/>
    <mergeCell ref="ML14:MW14"/>
    <mergeCell ref="MX14:NI14"/>
    <mergeCell ref="NJ14:NU14"/>
    <mergeCell ref="NV14:OG14"/>
    <mergeCell ref="OH14:OS14"/>
    <mergeCell ref="OT14:PE14"/>
    <mergeCell ref="PF14:PQ14"/>
    <mergeCell ref="PR14:QC14"/>
    <mergeCell ref="QD14:QO14"/>
    <mergeCell ref="QP14:RA14"/>
    <mergeCell ref="QJ16:QO16"/>
    <mergeCell ref="ML16:MQ16"/>
    <mergeCell ref="MR16:MW16"/>
    <mergeCell ref="MX16:NC16"/>
    <mergeCell ref="ND16:NI16"/>
    <mergeCell ref="NJ16:NO16"/>
    <mergeCell ref="NP16:NU16"/>
    <mergeCell ref="NV16:OA16"/>
    <mergeCell ref="OB16:OG16"/>
    <mergeCell ref="OH16:OM16"/>
    <mergeCell ref="KJ16:KO16"/>
    <mergeCell ref="KP16:KU16"/>
    <mergeCell ref="KV16:LA16"/>
    <mergeCell ref="LB16:LG16"/>
    <mergeCell ref="LH16:LM16"/>
    <mergeCell ref="LN16:LS16"/>
    <mergeCell ref="LT16:LY16"/>
    <mergeCell ref="LZ16:ME16"/>
    <mergeCell ref="MF16:MK16"/>
    <mergeCell ref="QP16:QU16"/>
    <mergeCell ref="QV16:RA16"/>
    <mergeCell ref="RB16:RG16"/>
    <mergeCell ref="RH16:RM16"/>
    <mergeCell ref="IH17:IK17"/>
    <mergeCell ref="IL17:IO17"/>
    <mergeCell ref="IP17:IS17"/>
    <mergeCell ref="IT17:IW17"/>
    <mergeCell ref="IX17:JA17"/>
    <mergeCell ref="JB17:JE17"/>
    <mergeCell ref="JF17:JI17"/>
    <mergeCell ref="JJ17:JM17"/>
    <mergeCell ref="JN17:JQ17"/>
    <mergeCell ref="JR17:JU17"/>
    <mergeCell ref="JV17:JY17"/>
    <mergeCell ref="JZ17:KC17"/>
    <mergeCell ref="KD17:KG17"/>
    <mergeCell ref="KH17:KK17"/>
    <mergeCell ref="KL17:KO17"/>
    <mergeCell ref="KP17:KS17"/>
    <mergeCell ref="KT17:KW17"/>
    <mergeCell ref="KX17:LA17"/>
    <mergeCell ref="LB17:LE17"/>
    <mergeCell ref="LF17:LI17"/>
    <mergeCell ref="ON16:OS16"/>
    <mergeCell ref="OT16:OY16"/>
    <mergeCell ref="OZ16:PE16"/>
    <mergeCell ref="PF16:PK16"/>
    <mergeCell ref="PL16:PQ16"/>
    <mergeCell ref="PR16:PW16"/>
    <mergeCell ref="PX16:QC16"/>
    <mergeCell ref="QD16:QI16"/>
    <mergeCell ref="MT17:MW17"/>
    <mergeCell ref="MX17:NA17"/>
    <mergeCell ref="NB17:NE17"/>
    <mergeCell ref="NF17:NI17"/>
    <mergeCell ref="NJ17:NM17"/>
    <mergeCell ref="NN17:NQ17"/>
    <mergeCell ref="NR17:NU17"/>
    <mergeCell ref="NV17:NY17"/>
    <mergeCell ref="NZ17:OC17"/>
    <mergeCell ref="LJ17:LM17"/>
    <mergeCell ref="LN17:LQ17"/>
    <mergeCell ref="LR17:LU17"/>
    <mergeCell ref="LV17:LY17"/>
    <mergeCell ref="LZ17:MC17"/>
    <mergeCell ref="MD17:MG17"/>
    <mergeCell ref="MH17:MK17"/>
    <mergeCell ref="ML17:MO17"/>
    <mergeCell ref="MP17:MS17"/>
    <mergeCell ref="QP19:RA19"/>
    <mergeCell ref="RB19:RM19"/>
    <mergeCell ref="PN17:PQ17"/>
    <mergeCell ref="PR17:PU17"/>
    <mergeCell ref="PV17:PY17"/>
    <mergeCell ref="PZ17:QC17"/>
    <mergeCell ref="QD17:QG17"/>
    <mergeCell ref="QH17:QK17"/>
    <mergeCell ref="QL17:QO17"/>
    <mergeCell ref="QP17:QS17"/>
    <mergeCell ref="QT17:QW17"/>
    <mergeCell ref="OD17:OG17"/>
    <mergeCell ref="OH17:OK17"/>
    <mergeCell ref="OL17:OO17"/>
    <mergeCell ref="OP17:OS17"/>
    <mergeCell ref="OT17:OW17"/>
    <mergeCell ref="OX17:PA17"/>
    <mergeCell ref="PB17:PE17"/>
    <mergeCell ref="PF17:PI17"/>
    <mergeCell ref="PJ17:PM17"/>
    <mergeCell ref="QD21:QO21"/>
    <mergeCell ref="IH21:IS21"/>
    <mergeCell ref="IT21:JE21"/>
    <mergeCell ref="JF21:JQ21"/>
    <mergeCell ref="JR21:KC21"/>
    <mergeCell ref="KD21:KO21"/>
    <mergeCell ref="KP21:LA21"/>
    <mergeCell ref="LB21:LM21"/>
    <mergeCell ref="LN21:LY21"/>
    <mergeCell ref="LZ21:MK21"/>
    <mergeCell ref="QX17:RA17"/>
    <mergeCell ref="RB17:RE17"/>
    <mergeCell ref="RF17:RI17"/>
    <mergeCell ref="RJ17:RM17"/>
    <mergeCell ref="IH19:IS19"/>
    <mergeCell ref="IT19:JE19"/>
    <mergeCell ref="JF19:JQ19"/>
    <mergeCell ref="JR19:KC19"/>
    <mergeCell ref="KD19:KO19"/>
    <mergeCell ref="KP19:LA19"/>
    <mergeCell ref="LB19:LM19"/>
    <mergeCell ref="LN19:LY19"/>
    <mergeCell ref="LZ19:MK19"/>
    <mergeCell ref="ML19:MW19"/>
    <mergeCell ref="MX19:NI19"/>
    <mergeCell ref="NJ19:NU19"/>
    <mergeCell ref="NV19:OG19"/>
    <mergeCell ref="OH19:OS19"/>
    <mergeCell ref="OT19:PE19"/>
    <mergeCell ref="PF19:PQ19"/>
    <mergeCell ref="PR19:QC19"/>
    <mergeCell ref="QD19:QO19"/>
    <mergeCell ref="QP21:RA21"/>
    <mergeCell ref="RB21:RM21"/>
    <mergeCell ref="IH23:IM23"/>
    <mergeCell ref="IN23:IS23"/>
    <mergeCell ref="IT23:IY23"/>
    <mergeCell ref="IZ23:JE23"/>
    <mergeCell ref="JF23:JK23"/>
    <mergeCell ref="JL23:JQ23"/>
    <mergeCell ref="JR23:JW23"/>
    <mergeCell ref="JX23:KC23"/>
    <mergeCell ref="KD23:KI23"/>
    <mergeCell ref="KJ23:KO23"/>
    <mergeCell ref="KP23:KU23"/>
    <mergeCell ref="KV23:LA23"/>
    <mergeCell ref="LB23:LG23"/>
    <mergeCell ref="LH23:LM23"/>
    <mergeCell ref="LN23:LS23"/>
    <mergeCell ref="LT23:LY23"/>
    <mergeCell ref="LZ23:ME23"/>
    <mergeCell ref="MF23:MK23"/>
    <mergeCell ref="ML23:MQ23"/>
    <mergeCell ref="MR23:MW23"/>
    <mergeCell ref="MX23:NC23"/>
    <mergeCell ref="ND23:NI23"/>
    <mergeCell ref="ML21:MW21"/>
    <mergeCell ref="MX21:NI21"/>
    <mergeCell ref="NJ21:NU21"/>
    <mergeCell ref="NV21:OG21"/>
    <mergeCell ref="OH21:OS21"/>
    <mergeCell ref="OT21:PE21"/>
    <mergeCell ref="PF21:PQ21"/>
    <mergeCell ref="PR21:QC21"/>
    <mergeCell ref="PL23:PQ23"/>
    <mergeCell ref="PR23:PW23"/>
    <mergeCell ref="PX23:QC23"/>
    <mergeCell ref="QD23:QI23"/>
    <mergeCell ref="QJ23:QO23"/>
    <mergeCell ref="QP23:QU23"/>
    <mergeCell ref="QV23:RA23"/>
    <mergeCell ref="RB23:RG23"/>
    <mergeCell ref="RH23:RM23"/>
    <mergeCell ref="NJ23:NO23"/>
    <mergeCell ref="NP23:NU23"/>
    <mergeCell ref="NV23:OA23"/>
    <mergeCell ref="OB23:OG23"/>
    <mergeCell ref="OH23:OM23"/>
    <mergeCell ref="ON23:OS23"/>
    <mergeCell ref="OT23:OY23"/>
    <mergeCell ref="OZ23:PE23"/>
    <mergeCell ref="PF23:PK23"/>
    <mergeCell ref="KJ25:KO25"/>
    <mergeCell ref="KP25:KU25"/>
    <mergeCell ref="KV25:LA25"/>
    <mergeCell ref="LB25:LG25"/>
    <mergeCell ref="LH25:LM25"/>
    <mergeCell ref="LN25:LS25"/>
    <mergeCell ref="LT25:LY25"/>
    <mergeCell ref="LZ25:ME25"/>
    <mergeCell ref="MF25:MK25"/>
    <mergeCell ref="IH25:IM25"/>
    <mergeCell ref="IN25:IS25"/>
    <mergeCell ref="IT25:IY25"/>
    <mergeCell ref="IZ25:JE25"/>
    <mergeCell ref="JF25:JK25"/>
    <mergeCell ref="JL25:JQ25"/>
    <mergeCell ref="JR25:JW25"/>
    <mergeCell ref="JX25:KC25"/>
    <mergeCell ref="KD25:KI25"/>
    <mergeCell ref="ON25:OS25"/>
    <mergeCell ref="OT25:OY25"/>
    <mergeCell ref="OZ25:PE25"/>
    <mergeCell ref="PF25:PK25"/>
    <mergeCell ref="PL25:PQ25"/>
    <mergeCell ref="PR25:PW25"/>
    <mergeCell ref="PX25:QC25"/>
    <mergeCell ref="QD25:QI25"/>
    <mergeCell ref="QJ25:QO25"/>
    <mergeCell ref="ML25:MQ25"/>
    <mergeCell ref="MR25:MW25"/>
    <mergeCell ref="MX25:NC25"/>
    <mergeCell ref="ND25:NI25"/>
    <mergeCell ref="NJ25:NO25"/>
    <mergeCell ref="NP25:NU25"/>
    <mergeCell ref="NV25:OA25"/>
    <mergeCell ref="OB25:OG25"/>
    <mergeCell ref="OH25:OM25"/>
    <mergeCell ref="QP25:QU25"/>
    <mergeCell ref="QV25:RA25"/>
    <mergeCell ref="RB25:RG25"/>
    <mergeCell ref="RH25:RM25"/>
    <mergeCell ref="IH27:IL27"/>
    <mergeCell ref="IM27:IN27"/>
    <mergeCell ref="IO27:IS27"/>
    <mergeCell ref="IT27:IX27"/>
    <mergeCell ref="IY27:IZ27"/>
    <mergeCell ref="JA27:JE27"/>
    <mergeCell ref="JF27:JJ27"/>
    <mergeCell ref="JK27:JL27"/>
    <mergeCell ref="JM27:JQ27"/>
    <mergeCell ref="JR27:JV27"/>
    <mergeCell ref="JW27:JX27"/>
    <mergeCell ref="JY27:KC27"/>
    <mergeCell ref="KD27:KH27"/>
    <mergeCell ref="KI27:KJ27"/>
    <mergeCell ref="KK27:KO27"/>
    <mergeCell ref="KP27:KT27"/>
    <mergeCell ref="KU27:KV27"/>
    <mergeCell ref="KW27:LA27"/>
    <mergeCell ref="LB27:LF27"/>
    <mergeCell ref="QU27:QV27"/>
    <mergeCell ref="OC27:OG27"/>
    <mergeCell ref="OH27:OL27"/>
    <mergeCell ref="OM27:ON27"/>
    <mergeCell ref="OO27:OS27"/>
    <mergeCell ref="OT27:OX27"/>
    <mergeCell ref="OY27:OZ27"/>
    <mergeCell ref="PA27:PE27"/>
    <mergeCell ref="PF27:PJ27"/>
    <mergeCell ref="QW27:RA27"/>
    <mergeCell ref="RB27:RF27"/>
    <mergeCell ref="RG27:RH27"/>
    <mergeCell ref="RI27:RM27"/>
    <mergeCell ref="IH29:IS29"/>
    <mergeCell ref="IT29:JE29"/>
    <mergeCell ref="JF29:JQ29"/>
    <mergeCell ref="JR29:KC29"/>
    <mergeCell ref="KD29:KO29"/>
    <mergeCell ref="KP29:LA29"/>
    <mergeCell ref="LB29:LM29"/>
    <mergeCell ref="LN29:LY29"/>
    <mergeCell ref="LZ29:MK29"/>
    <mergeCell ref="ML29:MW29"/>
    <mergeCell ref="MX29:NI29"/>
    <mergeCell ref="NJ29:NU29"/>
    <mergeCell ref="NV29:OG29"/>
    <mergeCell ref="OH29:OS29"/>
    <mergeCell ref="OT29:PE29"/>
    <mergeCell ref="PF29:PQ29"/>
    <mergeCell ref="PR29:QC29"/>
    <mergeCell ref="QD29:QO29"/>
    <mergeCell ref="QP29:RA29"/>
    <mergeCell ref="RB29:RM29"/>
    <mergeCell ref="PM27:PQ27"/>
    <mergeCell ref="PR27:PV27"/>
    <mergeCell ref="LG27:LH27"/>
    <mergeCell ref="LI27:LM27"/>
    <mergeCell ref="LN27:LR27"/>
    <mergeCell ref="LS27:LT27"/>
    <mergeCell ref="LU27:LY27"/>
    <mergeCell ref="LZ27:MD27"/>
    <mergeCell ref="QD27:QH27"/>
    <mergeCell ref="QI27:QJ27"/>
    <mergeCell ref="QK27:QO27"/>
    <mergeCell ref="QP27:QT27"/>
    <mergeCell ref="QD43:QO43"/>
    <mergeCell ref="QP43:RA43"/>
    <mergeCell ref="RB43:RM43"/>
    <mergeCell ref="LB42:LM42"/>
    <mergeCell ref="LN42:LY42"/>
    <mergeCell ref="QP40:RA40"/>
    <mergeCell ref="RB40:RM40"/>
    <mergeCell ref="ML40:MW40"/>
    <mergeCell ref="MX40:NI40"/>
    <mergeCell ref="NJ40:NU40"/>
    <mergeCell ref="NV40:OG40"/>
    <mergeCell ref="OH40:OS40"/>
    <mergeCell ref="OT40:PE40"/>
    <mergeCell ref="PF40:PQ40"/>
    <mergeCell ref="PR40:QC40"/>
    <mergeCell ref="QD40:QO40"/>
    <mergeCell ref="ML43:MW43"/>
    <mergeCell ref="MX43:NI43"/>
    <mergeCell ref="NJ43:NU43"/>
    <mergeCell ref="NV43:OG43"/>
    <mergeCell ref="OH43:OS43"/>
    <mergeCell ref="OT43:PE43"/>
    <mergeCell ref="PF43:PQ43"/>
    <mergeCell ref="PR43:QC43"/>
    <mergeCell ref="QD42:QO42"/>
    <mergeCell ref="QP42:RA42"/>
    <mergeCell ref="NE27:NI27"/>
    <mergeCell ref="NJ27:NN27"/>
    <mergeCell ref="IH43:IS43"/>
    <mergeCell ref="IT43:JE43"/>
    <mergeCell ref="JF43:JQ43"/>
    <mergeCell ref="JR43:KC43"/>
    <mergeCell ref="KD43:KO43"/>
    <mergeCell ref="KP43:LA43"/>
    <mergeCell ref="LB43:LM43"/>
    <mergeCell ref="LN43:LY43"/>
    <mergeCell ref="LZ43:MK43"/>
    <mergeCell ref="IH42:IS42"/>
    <mergeCell ref="IT42:JE42"/>
    <mergeCell ref="JF42:JQ42"/>
    <mergeCell ref="JR42:KC42"/>
    <mergeCell ref="KD42:KO42"/>
    <mergeCell ref="KP42:LA42"/>
    <mergeCell ref="PW27:PX27"/>
    <mergeCell ref="PY27:QC27"/>
    <mergeCell ref="NO27:NP27"/>
    <mergeCell ref="NQ27:NU27"/>
    <mergeCell ref="NV27:NZ27"/>
    <mergeCell ref="OA27:OB27"/>
    <mergeCell ref="ME27:MF27"/>
    <mergeCell ref="MG27:MK27"/>
    <mergeCell ref="ML27:MP27"/>
    <mergeCell ref="MQ27:MR27"/>
    <mergeCell ref="PK27:PL27"/>
    <mergeCell ref="MS27:MW27"/>
    <mergeCell ref="MX27:NB27"/>
    <mergeCell ref="NC27:ND27"/>
    <mergeCell ref="RB49:RM49"/>
    <mergeCell ref="ML47:MW47"/>
    <mergeCell ref="MX47:NI47"/>
    <mergeCell ref="NJ47:NU47"/>
    <mergeCell ref="NV47:OG47"/>
    <mergeCell ref="OH47:OS47"/>
    <mergeCell ref="OT47:PE47"/>
    <mergeCell ref="PF47:PQ47"/>
    <mergeCell ref="PR47:QC47"/>
    <mergeCell ref="QD47:QO47"/>
    <mergeCell ref="IH47:IS47"/>
    <mergeCell ref="IT47:JE47"/>
    <mergeCell ref="JF47:JQ47"/>
    <mergeCell ref="JR47:KC47"/>
    <mergeCell ref="KD47:KO47"/>
    <mergeCell ref="KP47:LA47"/>
    <mergeCell ref="LB47:LM47"/>
    <mergeCell ref="LN47:LY47"/>
    <mergeCell ref="LZ47:MK47"/>
    <mergeCell ref="LZ51:ME51"/>
    <mergeCell ref="MF51:MK51"/>
    <mergeCell ref="IH51:IM51"/>
    <mergeCell ref="IN51:IS51"/>
    <mergeCell ref="IT51:IY51"/>
    <mergeCell ref="IZ51:JE51"/>
    <mergeCell ref="JF51:JK51"/>
    <mergeCell ref="JL51:JQ51"/>
    <mergeCell ref="JR51:JW51"/>
    <mergeCell ref="JX51:KC51"/>
    <mergeCell ref="KD51:KI51"/>
    <mergeCell ref="QP47:RA47"/>
    <mergeCell ref="RB47:RM47"/>
    <mergeCell ref="IH49:IS49"/>
    <mergeCell ref="IT49:JE49"/>
    <mergeCell ref="JF49:JQ49"/>
    <mergeCell ref="JR49:KC49"/>
    <mergeCell ref="KD49:KO49"/>
    <mergeCell ref="KP49:LA49"/>
    <mergeCell ref="LB49:LM49"/>
    <mergeCell ref="LN49:LY49"/>
    <mergeCell ref="LZ49:MK49"/>
    <mergeCell ref="ML49:MW49"/>
    <mergeCell ref="MX49:NI49"/>
    <mergeCell ref="NJ49:NU49"/>
    <mergeCell ref="NV49:OG49"/>
    <mergeCell ref="OH49:OS49"/>
    <mergeCell ref="OT49:PE49"/>
    <mergeCell ref="PF49:PQ49"/>
    <mergeCell ref="PR49:QC49"/>
    <mergeCell ref="QD49:QO49"/>
    <mergeCell ref="QP49:RA49"/>
    <mergeCell ref="MX55:NC55"/>
    <mergeCell ref="ND55:NI55"/>
    <mergeCell ref="RH55:RM55"/>
    <mergeCell ref="NJ55:NO55"/>
    <mergeCell ref="NP55:NU55"/>
    <mergeCell ref="NV55:OA55"/>
    <mergeCell ref="MR53:MW53"/>
    <mergeCell ref="ON51:OS51"/>
    <mergeCell ref="OT51:OY51"/>
    <mergeCell ref="OZ51:PE51"/>
    <mergeCell ref="PF51:PK51"/>
    <mergeCell ref="PL51:PQ51"/>
    <mergeCell ref="PR51:PW51"/>
    <mergeCell ref="PX51:QC51"/>
    <mergeCell ref="QD51:QI51"/>
    <mergeCell ref="QJ51:QO51"/>
    <mergeCell ref="ML51:MQ51"/>
    <mergeCell ref="MR51:MW51"/>
    <mergeCell ref="MX51:NC51"/>
    <mergeCell ref="ND51:NI51"/>
    <mergeCell ref="NJ51:NO51"/>
    <mergeCell ref="NP51:NU51"/>
    <mergeCell ref="NV51:OA51"/>
    <mergeCell ref="OB51:OG51"/>
    <mergeCell ref="OH51:OM51"/>
    <mergeCell ref="NJ53:NO53"/>
    <mergeCell ref="NP53:NU53"/>
    <mergeCell ref="NV53:OA53"/>
    <mergeCell ref="OB53:OG53"/>
    <mergeCell ref="OH53:OM53"/>
    <mergeCell ref="ON53:OS53"/>
    <mergeCell ref="OT53:OY53"/>
    <mergeCell ref="QP51:QU51"/>
    <mergeCell ref="QV51:RA51"/>
    <mergeCell ref="RB51:RG51"/>
    <mergeCell ref="RH51:RM51"/>
    <mergeCell ref="IH53:IM53"/>
    <mergeCell ref="IN53:IS53"/>
    <mergeCell ref="IT53:IY53"/>
    <mergeCell ref="IZ53:JE53"/>
    <mergeCell ref="JF53:JK53"/>
    <mergeCell ref="JL53:JQ53"/>
    <mergeCell ref="JR53:JW53"/>
    <mergeCell ref="JX53:KC53"/>
    <mergeCell ref="KD53:KI53"/>
    <mergeCell ref="KJ53:KO53"/>
    <mergeCell ref="KP53:KU53"/>
    <mergeCell ref="KV53:LA53"/>
    <mergeCell ref="LB53:LG53"/>
    <mergeCell ref="LH53:LM53"/>
    <mergeCell ref="LN53:LS53"/>
    <mergeCell ref="LT53:LY53"/>
    <mergeCell ref="LZ53:ME53"/>
    <mergeCell ref="MF53:MK53"/>
    <mergeCell ref="ML53:MQ53"/>
    <mergeCell ref="MX53:NC53"/>
    <mergeCell ref="ND53:NI53"/>
    <mergeCell ref="KJ51:KO51"/>
    <mergeCell ref="KP51:KU51"/>
    <mergeCell ref="KV51:LA51"/>
    <mergeCell ref="LB51:LG51"/>
    <mergeCell ref="LH51:LM51"/>
    <mergeCell ref="LN51:LS51"/>
    <mergeCell ref="LT51:LY51"/>
    <mergeCell ref="OB55:OG55"/>
    <mergeCell ref="OH55:OM55"/>
    <mergeCell ref="ON55:OS55"/>
    <mergeCell ref="OT55:OY55"/>
    <mergeCell ref="OZ55:PE55"/>
    <mergeCell ref="PF55:PK55"/>
    <mergeCell ref="RB53:RG53"/>
    <mergeCell ref="RH53:RM53"/>
    <mergeCell ref="OT57:PE57"/>
    <mergeCell ref="PF57:PQ57"/>
    <mergeCell ref="PR57:QC57"/>
    <mergeCell ref="QD57:QO57"/>
    <mergeCell ref="QP57:RA57"/>
    <mergeCell ref="RB57:RM57"/>
    <mergeCell ref="OZ53:PE53"/>
    <mergeCell ref="PF53:PK53"/>
    <mergeCell ref="PL53:PQ53"/>
    <mergeCell ref="PR53:PW53"/>
    <mergeCell ref="PX53:QC53"/>
    <mergeCell ref="QD53:QI53"/>
    <mergeCell ref="QJ53:QO53"/>
    <mergeCell ref="QP53:QU53"/>
    <mergeCell ref="QV53:RA53"/>
    <mergeCell ref="QP55:QU55"/>
    <mergeCell ref="QV55:RA55"/>
    <mergeCell ref="RB55:RG55"/>
    <mergeCell ref="JF57:JQ57"/>
    <mergeCell ref="JR57:KC57"/>
    <mergeCell ref="KD57:KO57"/>
    <mergeCell ref="KP57:LA57"/>
    <mergeCell ref="LB57:LM57"/>
    <mergeCell ref="LN57:LY57"/>
    <mergeCell ref="LZ57:MK57"/>
    <mergeCell ref="PL55:PQ55"/>
    <mergeCell ref="PR55:PW55"/>
    <mergeCell ref="PX55:QC55"/>
    <mergeCell ref="QD55:QI55"/>
    <mergeCell ref="QJ55:QO55"/>
    <mergeCell ref="IH55:IM55"/>
    <mergeCell ref="IN55:IS55"/>
    <mergeCell ref="IT55:IY55"/>
    <mergeCell ref="IZ55:JE55"/>
    <mergeCell ref="JF55:JK55"/>
    <mergeCell ref="JL55:JQ55"/>
    <mergeCell ref="JR55:JW55"/>
    <mergeCell ref="JX55:KC55"/>
    <mergeCell ref="KD55:KI55"/>
    <mergeCell ref="KJ55:KO55"/>
    <mergeCell ref="KP55:KU55"/>
    <mergeCell ref="KV55:LA55"/>
    <mergeCell ref="LB55:LG55"/>
    <mergeCell ref="LH55:LM55"/>
    <mergeCell ref="LN55:LS55"/>
    <mergeCell ref="LT55:LY55"/>
    <mergeCell ref="LZ55:ME55"/>
    <mergeCell ref="MF55:MK55"/>
    <mergeCell ref="ML55:MQ55"/>
    <mergeCell ref="MR55:MW55"/>
    <mergeCell ref="JF59:JQ59"/>
    <mergeCell ref="JR59:KC59"/>
    <mergeCell ref="B37:D37"/>
    <mergeCell ref="E37:G37"/>
    <mergeCell ref="H37:J37"/>
    <mergeCell ref="K37:M37"/>
    <mergeCell ref="N37:P37"/>
    <mergeCell ref="KD59:KO59"/>
    <mergeCell ref="KP59:LA59"/>
    <mergeCell ref="LB59:LM59"/>
    <mergeCell ref="LN59:LY59"/>
    <mergeCell ref="LZ59:MK59"/>
    <mergeCell ref="ML59:MW59"/>
    <mergeCell ref="MX59:NI59"/>
    <mergeCell ref="NJ59:NU59"/>
    <mergeCell ref="B38:M38"/>
    <mergeCell ref="HJ42:HU42"/>
    <mergeCell ref="HV42:IG42"/>
    <mergeCell ref="IH40:IS40"/>
    <mergeCell ref="IT40:JE40"/>
    <mergeCell ref="JF40:JQ40"/>
    <mergeCell ref="JR40:KC40"/>
    <mergeCell ref="KD40:KO40"/>
    <mergeCell ref="KP40:LA40"/>
    <mergeCell ref="LB40:LM40"/>
    <mergeCell ref="LN40:LY40"/>
    <mergeCell ref="LZ40:MK40"/>
    <mergeCell ref="FZ42:GK42"/>
    <mergeCell ref="GL42:GW42"/>
    <mergeCell ref="HV40:IG40"/>
    <mergeCell ref="IH57:IS57"/>
    <mergeCell ref="IT57:JE57"/>
    <mergeCell ref="OT59:PE59"/>
    <mergeCell ref="PF59:PQ59"/>
    <mergeCell ref="PR59:QC59"/>
    <mergeCell ref="QD59:QO59"/>
    <mergeCell ref="QP59:RA59"/>
    <mergeCell ref="RB59:RM59"/>
    <mergeCell ref="ML57:MW57"/>
    <mergeCell ref="MX57:NI57"/>
    <mergeCell ref="NJ57:NU57"/>
    <mergeCell ref="NV57:OG57"/>
    <mergeCell ref="OH57:OS57"/>
    <mergeCell ref="T35:Y35"/>
    <mergeCell ref="Z35:AE35"/>
    <mergeCell ref="AF35:AK35"/>
    <mergeCell ref="AL35:AQ35"/>
    <mergeCell ref="AR35:AW35"/>
    <mergeCell ref="RB42:RM42"/>
    <mergeCell ref="N38:Y38"/>
    <mergeCell ref="Z38:AK38"/>
    <mergeCell ref="AL38:AW38"/>
    <mergeCell ref="LZ42:MK42"/>
    <mergeCell ref="ML42:MW42"/>
    <mergeCell ref="MX42:NI42"/>
    <mergeCell ref="NJ42:NU42"/>
    <mergeCell ref="NV42:OG42"/>
    <mergeCell ref="OH42:OS42"/>
    <mergeCell ref="OT42:PE42"/>
    <mergeCell ref="PF42:PQ42"/>
    <mergeCell ref="PR42:QC42"/>
    <mergeCell ref="GX42:HI42"/>
    <mergeCell ref="IH59:IS59"/>
    <mergeCell ref="IT59:JE59"/>
    <mergeCell ref="NJ7:NU7"/>
    <mergeCell ref="NV7:OG7"/>
    <mergeCell ref="OH7:OS7"/>
    <mergeCell ref="OT7:PE7"/>
    <mergeCell ref="QP63:RA63"/>
    <mergeCell ref="RB63:RM63"/>
    <mergeCell ref="B31:M31"/>
    <mergeCell ref="ML63:MW63"/>
    <mergeCell ref="MX63:NI63"/>
    <mergeCell ref="NJ63:NU63"/>
    <mergeCell ref="NV63:OG63"/>
    <mergeCell ref="OH63:OS63"/>
    <mergeCell ref="OT63:PE63"/>
    <mergeCell ref="PF63:PQ63"/>
    <mergeCell ref="PR63:QC63"/>
    <mergeCell ref="QD63:QO63"/>
    <mergeCell ref="IH63:IS63"/>
    <mergeCell ref="IT63:JE63"/>
    <mergeCell ref="JF63:JQ63"/>
    <mergeCell ref="JR63:KC63"/>
    <mergeCell ref="KD63:KO63"/>
    <mergeCell ref="KP63:LA63"/>
    <mergeCell ref="LB63:LM63"/>
    <mergeCell ref="LN63:LY63"/>
    <mergeCell ref="LZ63:MK63"/>
    <mergeCell ref="PF7:PQ7"/>
    <mergeCell ref="PR7:QC7"/>
    <mergeCell ref="QD7:QO7"/>
    <mergeCell ref="QP7:RA7"/>
    <mergeCell ref="RB7:RM7"/>
    <mergeCell ref="NV59:OG59"/>
    <mergeCell ref="OH59:OS59"/>
    <mergeCell ref="JF7:JQ7"/>
    <mergeCell ref="JR7:KC7"/>
    <mergeCell ref="KD7:KO7"/>
    <mergeCell ref="KP7:LA7"/>
    <mergeCell ref="LB7:LM7"/>
    <mergeCell ref="LN7:LY7"/>
    <mergeCell ref="LZ7:MK7"/>
    <mergeCell ref="ML7:MW7"/>
    <mergeCell ref="MX7:NI7"/>
    <mergeCell ref="B7:M7"/>
    <mergeCell ref="N7:Y7"/>
    <mergeCell ref="Z7:AK7"/>
    <mergeCell ref="AL7:AW7"/>
    <mergeCell ref="AX7:BI7"/>
    <mergeCell ref="BJ7:BU7"/>
    <mergeCell ref="BV7:CG7"/>
    <mergeCell ref="CH7:CS7"/>
    <mergeCell ref="CT7:DE7"/>
    <mergeCell ref="DF7:DQ7"/>
    <mergeCell ref="DR7:EC7"/>
    <mergeCell ref="ED7:EO7"/>
    <mergeCell ref="EP7:FA7"/>
    <mergeCell ref="FB7:FM7"/>
    <mergeCell ref="FN7:FY7"/>
    <mergeCell ref="IH7:IS7"/>
    <mergeCell ref="IT7:JE7"/>
    <mergeCell ref="BJ42:BU42"/>
    <mergeCell ref="BV42:CG42"/>
    <mergeCell ref="CH42:CS42"/>
    <mergeCell ref="CT42:DE42"/>
    <mergeCell ref="DF42:DQ42"/>
    <mergeCell ref="B3:M3"/>
    <mergeCell ref="B5:M5"/>
    <mergeCell ref="EP42:FA42"/>
    <mergeCell ref="FB42:FM42"/>
    <mergeCell ref="FN42:FY42"/>
    <mergeCell ref="ED21:EO21"/>
    <mergeCell ref="EP21:FA21"/>
    <mergeCell ref="FB21:FM21"/>
    <mergeCell ref="FN21:FY21"/>
    <mergeCell ref="EX10:FA10"/>
    <mergeCell ref="FB10:FE10"/>
    <mergeCell ref="FF10:FI10"/>
    <mergeCell ref="FJ10:FM10"/>
    <mergeCell ref="FN10:FQ10"/>
    <mergeCell ref="FR10:FU10"/>
    <mergeCell ref="FV10:FY10"/>
    <mergeCell ref="CT40:DE40"/>
    <mergeCell ref="AO37:AQ37"/>
    <mergeCell ref="AR37:AT37"/>
    <mergeCell ref="AU37:AW37"/>
    <mergeCell ref="B35:G35"/>
    <mergeCell ref="H35:M35"/>
    <mergeCell ref="N35:S35"/>
    <mergeCell ref="FB40:FM40"/>
    <mergeCell ref="FN40:FY40"/>
    <mergeCell ref="DR42:EC42"/>
    <mergeCell ref="ED42:EO42"/>
  </mergeCells>
  <phoneticPr fontId="31" type="noConversion"/>
  <dataValidations count="1">
    <dataValidation type="list" allowBlank="1" showInputMessage="1" showErrorMessage="1" sqref="H35:M35 T35:Y35 AF35:AK35 AR35:AW35 BD35:BI35" xr:uid="{00000000-0002-0000-0B00-000000000000}">
      <formula1>"元/趟,元/立方米*公里,元/立方米,元/吨*公里,元/吨,元/件,元/箱,元/台班"</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tint="0.79998168889431442"/>
  </sheetPr>
  <dimension ref="B1:RM64"/>
  <sheetViews>
    <sheetView showGridLines="0" workbookViewId="0">
      <selection activeCell="B35" sqref="B35:G35"/>
    </sheetView>
  </sheetViews>
  <sheetFormatPr defaultRowHeight="16.5" outlineLevelRow="1"/>
  <cols>
    <col min="1" max="1" width="9" style="25"/>
    <col min="2" max="481" width="2.625" style="25" customWidth="1"/>
    <col min="482" max="16384" width="9" style="25"/>
  </cols>
  <sheetData>
    <row r="1" spans="2:481" ht="17.25" thickBot="1"/>
    <row r="2" spans="2:481" ht="18" hidden="1" customHeight="1" outlineLevel="1" thickBot="1">
      <c r="B2" s="478">
        <v>1</v>
      </c>
      <c r="C2" s="528"/>
      <c r="D2" s="528"/>
      <c r="E2" s="528"/>
      <c r="F2" s="528"/>
      <c r="G2" s="528"/>
      <c r="H2" s="528"/>
      <c r="I2" s="528"/>
      <c r="J2" s="528"/>
      <c r="K2" s="528"/>
      <c r="L2" s="528"/>
      <c r="M2" s="529"/>
      <c r="N2" s="478">
        <v>2</v>
      </c>
      <c r="O2" s="479"/>
      <c r="P2" s="479"/>
      <c r="Q2" s="479"/>
      <c r="R2" s="479"/>
      <c r="S2" s="479"/>
      <c r="T2" s="479"/>
      <c r="U2" s="479"/>
      <c r="V2" s="479"/>
      <c r="W2" s="479"/>
      <c r="X2" s="479"/>
      <c r="Y2" s="480"/>
      <c r="Z2" s="478">
        <v>3</v>
      </c>
      <c r="AA2" s="479"/>
      <c r="AB2" s="479"/>
      <c r="AC2" s="479"/>
      <c r="AD2" s="479"/>
      <c r="AE2" s="479"/>
      <c r="AF2" s="479"/>
      <c r="AG2" s="479"/>
      <c r="AH2" s="479"/>
      <c r="AI2" s="479"/>
      <c r="AJ2" s="479"/>
      <c r="AK2" s="480"/>
      <c r="AL2" s="478">
        <v>4</v>
      </c>
      <c r="AM2" s="479"/>
      <c r="AN2" s="479"/>
      <c r="AO2" s="479"/>
      <c r="AP2" s="479"/>
      <c r="AQ2" s="479"/>
      <c r="AR2" s="479"/>
      <c r="AS2" s="479"/>
      <c r="AT2" s="479"/>
      <c r="AU2" s="479"/>
      <c r="AV2" s="479"/>
      <c r="AW2" s="480"/>
      <c r="AX2" s="478">
        <v>5</v>
      </c>
      <c r="AY2" s="479"/>
      <c r="AZ2" s="479"/>
      <c r="BA2" s="479"/>
      <c r="BB2" s="479"/>
      <c r="BC2" s="479"/>
      <c r="BD2" s="479"/>
      <c r="BE2" s="479"/>
      <c r="BF2" s="479"/>
      <c r="BG2" s="479"/>
      <c r="BH2" s="479"/>
      <c r="BI2" s="480"/>
      <c r="BJ2" s="478">
        <v>6</v>
      </c>
      <c r="BK2" s="479"/>
      <c r="BL2" s="479"/>
      <c r="BM2" s="479"/>
      <c r="BN2" s="479"/>
      <c r="BO2" s="479"/>
      <c r="BP2" s="479"/>
      <c r="BQ2" s="479"/>
      <c r="BR2" s="479"/>
      <c r="BS2" s="479"/>
      <c r="BT2" s="479"/>
      <c r="BU2" s="480"/>
      <c r="BV2" s="478">
        <v>7</v>
      </c>
      <c r="BW2" s="479"/>
      <c r="BX2" s="479"/>
      <c r="BY2" s="479"/>
      <c r="BZ2" s="479"/>
      <c r="CA2" s="479"/>
      <c r="CB2" s="479"/>
      <c r="CC2" s="479"/>
      <c r="CD2" s="479"/>
      <c r="CE2" s="479"/>
      <c r="CF2" s="479"/>
      <c r="CG2" s="480"/>
      <c r="CH2" s="478">
        <v>8</v>
      </c>
      <c r="CI2" s="479"/>
      <c r="CJ2" s="479"/>
      <c r="CK2" s="479"/>
      <c r="CL2" s="479"/>
      <c r="CM2" s="479"/>
      <c r="CN2" s="479"/>
      <c r="CO2" s="479"/>
      <c r="CP2" s="479"/>
      <c r="CQ2" s="479"/>
      <c r="CR2" s="479"/>
      <c r="CS2" s="480"/>
      <c r="CT2" s="478">
        <v>9</v>
      </c>
      <c r="CU2" s="479"/>
      <c r="CV2" s="479"/>
      <c r="CW2" s="479"/>
      <c r="CX2" s="479"/>
      <c r="CY2" s="479"/>
      <c r="CZ2" s="479"/>
      <c r="DA2" s="479"/>
      <c r="DB2" s="479"/>
      <c r="DC2" s="479"/>
      <c r="DD2" s="479"/>
      <c r="DE2" s="480"/>
      <c r="DF2" s="478">
        <v>10</v>
      </c>
      <c r="DG2" s="479"/>
      <c r="DH2" s="479"/>
      <c r="DI2" s="479"/>
      <c r="DJ2" s="479"/>
      <c r="DK2" s="479"/>
      <c r="DL2" s="479"/>
      <c r="DM2" s="479"/>
      <c r="DN2" s="479"/>
      <c r="DO2" s="479"/>
      <c r="DP2" s="479"/>
      <c r="DQ2" s="480"/>
      <c r="DR2" s="478">
        <v>11</v>
      </c>
      <c r="DS2" s="479"/>
      <c r="DT2" s="479"/>
      <c r="DU2" s="479"/>
      <c r="DV2" s="479"/>
      <c r="DW2" s="479"/>
      <c r="DX2" s="479"/>
      <c r="DY2" s="479"/>
      <c r="DZ2" s="479"/>
      <c r="EA2" s="479"/>
      <c r="EB2" s="479"/>
      <c r="EC2" s="480"/>
      <c r="ED2" s="478">
        <v>12</v>
      </c>
      <c r="EE2" s="479"/>
      <c r="EF2" s="479"/>
      <c r="EG2" s="479"/>
      <c r="EH2" s="479"/>
      <c r="EI2" s="479"/>
      <c r="EJ2" s="479"/>
      <c r="EK2" s="479"/>
      <c r="EL2" s="479"/>
      <c r="EM2" s="479"/>
      <c r="EN2" s="479"/>
      <c r="EO2" s="480"/>
      <c r="EP2" s="478">
        <v>13</v>
      </c>
      <c r="EQ2" s="479"/>
      <c r="ER2" s="479"/>
      <c r="ES2" s="479"/>
      <c r="ET2" s="479"/>
      <c r="EU2" s="479"/>
      <c r="EV2" s="479"/>
      <c r="EW2" s="479"/>
      <c r="EX2" s="479"/>
      <c r="EY2" s="479"/>
      <c r="EZ2" s="479"/>
      <c r="FA2" s="480"/>
      <c r="FB2" s="478">
        <v>14</v>
      </c>
      <c r="FC2" s="479"/>
      <c r="FD2" s="479"/>
      <c r="FE2" s="479"/>
      <c r="FF2" s="479"/>
      <c r="FG2" s="479"/>
      <c r="FH2" s="479"/>
      <c r="FI2" s="479"/>
      <c r="FJ2" s="479"/>
      <c r="FK2" s="479"/>
      <c r="FL2" s="479"/>
      <c r="FM2" s="480"/>
      <c r="FN2" s="478">
        <v>15</v>
      </c>
      <c r="FO2" s="479"/>
      <c r="FP2" s="479"/>
      <c r="FQ2" s="479"/>
      <c r="FR2" s="479"/>
      <c r="FS2" s="479"/>
      <c r="FT2" s="479"/>
      <c r="FU2" s="479"/>
      <c r="FV2" s="479"/>
      <c r="FW2" s="479"/>
      <c r="FX2" s="479"/>
      <c r="FY2" s="480"/>
      <c r="FZ2" s="478">
        <v>16</v>
      </c>
      <c r="GA2" s="479"/>
      <c r="GB2" s="479"/>
      <c r="GC2" s="479"/>
      <c r="GD2" s="479"/>
      <c r="GE2" s="479"/>
      <c r="GF2" s="479"/>
      <c r="GG2" s="479"/>
      <c r="GH2" s="479"/>
      <c r="GI2" s="479"/>
      <c r="GJ2" s="479"/>
      <c r="GK2" s="480"/>
      <c r="GL2" s="478">
        <v>17</v>
      </c>
      <c r="GM2" s="479"/>
      <c r="GN2" s="479"/>
      <c r="GO2" s="479"/>
      <c r="GP2" s="479"/>
      <c r="GQ2" s="479"/>
      <c r="GR2" s="479"/>
      <c r="GS2" s="479"/>
      <c r="GT2" s="479"/>
      <c r="GU2" s="479"/>
      <c r="GV2" s="479"/>
      <c r="GW2" s="480"/>
      <c r="GX2" s="478">
        <v>18</v>
      </c>
      <c r="GY2" s="479"/>
      <c r="GZ2" s="479"/>
      <c r="HA2" s="479"/>
      <c r="HB2" s="479"/>
      <c r="HC2" s="479"/>
      <c r="HD2" s="479"/>
      <c r="HE2" s="479"/>
      <c r="HF2" s="479"/>
      <c r="HG2" s="479"/>
      <c r="HH2" s="479"/>
      <c r="HI2" s="480"/>
      <c r="HJ2" s="478">
        <v>19</v>
      </c>
      <c r="HK2" s="479"/>
      <c r="HL2" s="479"/>
      <c r="HM2" s="479"/>
      <c r="HN2" s="479"/>
      <c r="HO2" s="479"/>
      <c r="HP2" s="479"/>
      <c r="HQ2" s="479"/>
      <c r="HR2" s="479"/>
      <c r="HS2" s="479"/>
      <c r="HT2" s="479"/>
      <c r="HU2" s="480"/>
      <c r="HV2" s="478">
        <v>20</v>
      </c>
      <c r="HW2" s="479"/>
      <c r="HX2" s="479"/>
      <c r="HY2" s="479"/>
      <c r="HZ2" s="479"/>
      <c r="IA2" s="479"/>
      <c r="IB2" s="479"/>
      <c r="IC2" s="479"/>
      <c r="ID2" s="479"/>
      <c r="IE2" s="479"/>
      <c r="IF2" s="479"/>
      <c r="IG2" s="480"/>
      <c r="IH2" s="478">
        <v>21</v>
      </c>
      <c r="II2" s="479"/>
      <c r="IJ2" s="479"/>
      <c r="IK2" s="479"/>
      <c r="IL2" s="479"/>
      <c r="IM2" s="479"/>
      <c r="IN2" s="479"/>
      <c r="IO2" s="479"/>
      <c r="IP2" s="479"/>
      <c r="IQ2" s="479"/>
      <c r="IR2" s="479"/>
      <c r="IS2" s="480"/>
      <c r="IT2" s="478">
        <v>22</v>
      </c>
      <c r="IU2" s="479"/>
      <c r="IV2" s="479"/>
      <c r="IW2" s="479"/>
      <c r="IX2" s="479"/>
      <c r="IY2" s="479"/>
      <c r="IZ2" s="479"/>
      <c r="JA2" s="479"/>
      <c r="JB2" s="479"/>
      <c r="JC2" s="479"/>
      <c r="JD2" s="479"/>
      <c r="JE2" s="480"/>
      <c r="JF2" s="478">
        <v>23</v>
      </c>
      <c r="JG2" s="479"/>
      <c r="JH2" s="479"/>
      <c r="JI2" s="479"/>
      <c r="JJ2" s="479"/>
      <c r="JK2" s="479"/>
      <c r="JL2" s="479"/>
      <c r="JM2" s="479"/>
      <c r="JN2" s="479"/>
      <c r="JO2" s="479"/>
      <c r="JP2" s="479"/>
      <c r="JQ2" s="480"/>
      <c r="JR2" s="478">
        <v>24</v>
      </c>
      <c r="JS2" s="479"/>
      <c r="JT2" s="479"/>
      <c r="JU2" s="479"/>
      <c r="JV2" s="479"/>
      <c r="JW2" s="479"/>
      <c r="JX2" s="479"/>
      <c r="JY2" s="479"/>
      <c r="JZ2" s="479"/>
      <c r="KA2" s="479"/>
      <c r="KB2" s="479"/>
      <c r="KC2" s="480"/>
      <c r="KD2" s="478">
        <v>25</v>
      </c>
      <c r="KE2" s="479"/>
      <c r="KF2" s="479"/>
      <c r="KG2" s="479"/>
      <c r="KH2" s="479"/>
      <c r="KI2" s="479"/>
      <c r="KJ2" s="479"/>
      <c r="KK2" s="479"/>
      <c r="KL2" s="479"/>
      <c r="KM2" s="479"/>
      <c r="KN2" s="479"/>
      <c r="KO2" s="480"/>
      <c r="KP2" s="478">
        <v>26</v>
      </c>
      <c r="KQ2" s="479"/>
      <c r="KR2" s="479"/>
      <c r="KS2" s="479"/>
      <c r="KT2" s="479"/>
      <c r="KU2" s="479"/>
      <c r="KV2" s="479"/>
      <c r="KW2" s="479"/>
      <c r="KX2" s="479"/>
      <c r="KY2" s="479"/>
      <c r="KZ2" s="479"/>
      <c r="LA2" s="480"/>
      <c r="LB2" s="478">
        <v>27</v>
      </c>
      <c r="LC2" s="479"/>
      <c r="LD2" s="479"/>
      <c r="LE2" s="479"/>
      <c r="LF2" s="479"/>
      <c r="LG2" s="479"/>
      <c r="LH2" s="479"/>
      <c r="LI2" s="479"/>
      <c r="LJ2" s="479"/>
      <c r="LK2" s="479"/>
      <c r="LL2" s="479"/>
      <c r="LM2" s="480"/>
      <c r="LN2" s="478">
        <v>28</v>
      </c>
      <c r="LO2" s="479"/>
      <c r="LP2" s="479"/>
      <c r="LQ2" s="479"/>
      <c r="LR2" s="479"/>
      <c r="LS2" s="479"/>
      <c r="LT2" s="479"/>
      <c r="LU2" s="479"/>
      <c r="LV2" s="479"/>
      <c r="LW2" s="479"/>
      <c r="LX2" s="479"/>
      <c r="LY2" s="480"/>
      <c r="LZ2" s="478">
        <v>29</v>
      </c>
      <c r="MA2" s="479"/>
      <c r="MB2" s="479"/>
      <c r="MC2" s="479"/>
      <c r="MD2" s="479"/>
      <c r="ME2" s="479"/>
      <c r="MF2" s="479"/>
      <c r="MG2" s="479"/>
      <c r="MH2" s="479"/>
      <c r="MI2" s="479"/>
      <c r="MJ2" s="479"/>
      <c r="MK2" s="480"/>
      <c r="ML2" s="478">
        <v>30</v>
      </c>
      <c r="MM2" s="479"/>
      <c r="MN2" s="479"/>
      <c r="MO2" s="479"/>
      <c r="MP2" s="479"/>
      <c r="MQ2" s="479"/>
      <c r="MR2" s="479"/>
      <c r="MS2" s="479"/>
      <c r="MT2" s="479"/>
      <c r="MU2" s="479"/>
      <c r="MV2" s="479"/>
      <c r="MW2" s="480"/>
      <c r="MX2" s="478">
        <v>31</v>
      </c>
      <c r="MY2" s="479"/>
      <c r="MZ2" s="479"/>
      <c r="NA2" s="479"/>
      <c r="NB2" s="479"/>
      <c r="NC2" s="479"/>
      <c r="ND2" s="479"/>
      <c r="NE2" s="479"/>
      <c r="NF2" s="479"/>
      <c r="NG2" s="479"/>
      <c r="NH2" s="479"/>
      <c r="NI2" s="480"/>
      <c r="NJ2" s="478">
        <v>32</v>
      </c>
      <c r="NK2" s="479"/>
      <c r="NL2" s="479"/>
      <c r="NM2" s="479"/>
      <c r="NN2" s="479"/>
      <c r="NO2" s="479"/>
      <c r="NP2" s="479"/>
      <c r="NQ2" s="479"/>
      <c r="NR2" s="479"/>
      <c r="NS2" s="479"/>
      <c r="NT2" s="479"/>
      <c r="NU2" s="480"/>
      <c r="NV2" s="478">
        <v>33</v>
      </c>
      <c r="NW2" s="479"/>
      <c r="NX2" s="479"/>
      <c r="NY2" s="479"/>
      <c r="NZ2" s="479"/>
      <c r="OA2" s="479"/>
      <c r="OB2" s="479"/>
      <c r="OC2" s="479"/>
      <c r="OD2" s="479"/>
      <c r="OE2" s="479"/>
      <c r="OF2" s="479"/>
      <c r="OG2" s="480"/>
      <c r="OH2" s="478">
        <v>34</v>
      </c>
      <c r="OI2" s="479"/>
      <c r="OJ2" s="479"/>
      <c r="OK2" s="479"/>
      <c r="OL2" s="479"/>
      <c r="OM2" s="479"/>
      <c r="ON2" s="479"/>
      <c r="OO2" s="479"/>
      <c r="OP2" s="479"/>
      <c r="OQ2" s="479"/>
      <c r="OR2" s="479"/>
      <c r="OS2" s="480"/>
      <c r="OT2" s="478">
        <v>35</v>
      </c>
      <c r="OU2" s="479"/>
      <c r="OV2" s="479"/>
      <c r="OW2" s="479"/>
      <c r="OX2" s="479"/>
      <c r="OY2" s="479"/>
      <c r="OZ2" s="479"/>
      <c r="PA2" s="479"/>
      <c r="PB2" s="479"/>
      <c r="PC2" s="479"/>
      <c r="PD2" s="479"/>
      <c r="PE2" s="480"/>
      <c r="PF2" s="478">
        <v>36</v>
      </c>
      <c r="PG2" s="479"/>
      <c r="PH2" s="479"/>
      <c r="PI2" s="479"/>
      <c r="PJ2" s="479"/>
      <c r="PK2" s="479"/>
      <c r="PL2" s="479"/>
      <c r="PM2" s="479"/>
      <c r="PN2" s="479"/>
      <c r="PO2" s="479"/>
      <c r="PP2" s="479"/>
      <c r="PQ2" s="480"/>
      <c r="PR2" s="478">
        <v>37</v>
      </c>
      <c r="PS2" s="479"/>
      <c r="PT2" s="479"/>
      <c r="PU2" s="479"/>
      <c r="PV2" s="479"/>
      <c r="PW2" s="479"/>
      <c r="PX2" s="479"/>
      <c r="PY2" s="479"/>
      <c r="PZ2" s="479"/>
      <c r="QA2" s="479"/>
      <c r="QB2" s="479"/>
      <c r="QC2" s="480"/>
      <c r="QD2" s="478">
        <v>38</v>
      </c>
      <c r="QE2" s="479"/>
      <c r="QF2" s="479"/>
      <c r="QG2" s="479"/>
      <c r="QH2" s="479"/>
      <c r="QI2" s="479"/>
      <c r="QJ2" s="479"/>
      <c r="QK2" s="479"/>
      <c r="QL2" s="479"/>
      <c r="QM2" s="479"/>
      <c r="QN2" s="479"/>
      <c r="QO2" s="480"/>
      <c r="QP2" s="478">
        <v>39</v>
      </c>
      <c r="QQ2" s="479"/>
      <c r="QR2" s="479"/>
      <c r="QS2" s="479"/>
      <c r="QT2" s="479"/>
      <c r="QU2" s="479"/>
      <c r="QV2" s="479"/>
      <c r="QW2" s="479"/>
      <c r="QX2" s="479"/>
      <c r="QY2" s="479"/>
      <c r="QZ2" s="479"/>
      <c r="RA2" s="480"/>
      <c r="RB2" s="478">
        <v>40</v>
      </c>
      <c r="RC2" s="479"/>
      <c r="RD2" s="479"/>
      <c r="RE2" s="479"/>
      <c r="RF2" s="479"/>
      <c r="RG2" s="479"/>
      <c r="RH2" s="479"/>
      <c r="RI2" s="479"/>
      <c r="RJ2" s="479"/>
      <c r="RK2" s="479"/>
      <c r="RL2" s="479"/>
      <c r="RM2" s="480"/>
    </row>
    <row r="3" spans="2:481" collapsed="1">
      <c r="B3" s="355" t="s">
        <v>450</v>
      </c>
      <c r="C3" s="356"/>
      <c r="D3" s="356"/>
      <c r="E3" s="356"/>
      <c r="F3" s="356"/>
      <c r="G3" s="356"/>
      <c r="H3" s="356"/>
      <c r="I3" s="356"/>
      <c r="J3" s="356"/>
      <c r="K3" s="356"/>
      <c r="L3" s="356"/>
      <c r="M3" s="357"/>
      <c r="N3" s="355" t="s">
        <v>516</v>
      </c>
      <c r="O3" s="356"/>
      <c r="P3" s="356"/>
      <c r="Q3" s="356"/>
      <c r="R3" s="356"/>
      <c r="S3" s="356"/>
      <c r="T3" s="356"/>
      <c r="U3" s="356"/>
      <c r="V3" s="356"/>
      <c r="W3" s="356"/>
      <c r="X3" s="356"/>
      <c r="Y3" s="357"/>
      <c r="Z3" s="257"/>
      <c r="AA3" s="246"/>
      <c r="AB3" s="246"/>
      <c r="AC3" s="246"/>
      <c r="AD3" s="246"/>
      <c r="AE3" s="246"/>
      <c r="AF3" s="246"/>
      <c r="AG3" s="246"/>
      <c r="AH3" s="246"/>
      <c r="AI3" s="246"/>
      <c r="AJ3" s="246"/>
      <c r="AK3" s="258"/>
      <c r="AL3" s="257"/>
      <c r="AM3" s="246"/>
      <c r="AN3" s="246"/>
      <c r="AO3" s="246"/>
      <c r="AP3" s="246"/>
      <c r="AQ3" s="246"/>
      <c r="AR3" s="246"/>
      <c r="AS3" s="246"/>
      <c r="AT3" s="246"/>
      <c r="AU3" s="246"/>
      <c r="AV3" s="246"/>
      <c r="AW3" s="258"/>
      <c r="AX3" s="257"/>
      <c r="AY3" s="246"/>
      <c r="AZ3" s="246"/>
      <c r="BA3" s="246"/>
      <c r="BB3" s="246"/>
      <c r="BC3" s="246"/>
      <c r="BD3" s="246"/>
      <c r="BE3" s="246"/>
      <c r="BF3" s="246"/>
      <c r="BG3" s="246"/>
      <c r="BH3" s="246"/>
      <c r="BI3" s="258"/>
      <c r="BJ3" s="246"/>
      <c r="BK3" s="246"/>
      <c r="BL3" s="246"/>
      <c r="BM3" s="246"/>
      <c r="BN3" s="246"/>
      <c r="BO3" s="246"/>
      <c r="BP3" s="246"/>
      <c r="BQ3" s="246"/>
      <c r="BR3" s="246"/>
      <c r="BS3" s="246"/>
      <c r="BT3" s="246"/>
      <c r="BU3" s="258"/>
      <c r="BV3" s="257"/>
      <c r="BW3" s="246"/>
      <c r="BX3" s="246"/>
      <c r="BY3" s="246"/>
      <c r="BZ3" s="246"/>
      <c r="CA3" s="246"/>
      <c r="CB3" s="246"/>
      <c r="CC3" s="246"/>
      <c r="CD3" s="246"/>
      <c r="CE3" s="246"/>
      <c r="CF3" s="246"/>
      <c r="CG3" s="258"/>
      <c r="CH3" s="257"/>
      <c r="CI3" s="246"/>
      <c r="CJ3" s="246"/>
      <c r="CK3" s="246"/>
      <c r="CL3" s="246"/>
      <c r="CM3" s="246"/>
      <c r="CN3" s="246"/>
      <c r="CO3" s="246"/>
      <c r="CP3" s="246"/>
      <c r="CQ3" s="246"/>
      <c r="CR3" s="246"/>
      <c r="CS3" s="258"/>
      <c r="CT3" s="257"/>
      <c r="CU3" s="246"/>
      <c r="CV3" s="246"/>
      <c r="CW3" s="246"/>
      <c r="CX3" s="246"/>
      <c r="CY3" s="246"/>
      <c r="CZ3" s="246"/>
      <c r="DA3" s="246"/>
      <c r="DB3" s="246"/>
      <c r="DC3" s="246"/>
      <c r="DD3" s="246"/>
      <c r="DE3" s="258"/>
      <c r="DF3" s="257"/>
      <c r="DG3" s="246"/>
      <c r="DH3" s="246"/>
      <c r="DI3" s="246"/>
      <c r="DJ3" s="246"/>
      <c r="DK3" s="246"/>
      <c r="DL3" s="246"/>
      <c r="DM3" s="246"/>
      <c r="DN3" s="246"/>
      <c r="DO3" s="246"/>
      <c r="DP3" s="246"/>
      <c r="DQ3" s="258"/>
      <c r="DR3" s="257"/>
      <c r="DS3" s="246"/>
      <c r="DT3" s="246"/>
      <c r="DU3" s="246"/>
      <c r="DV3" s="246"/>
      <c r="DW3" s="246"/>
      <c r="DX3" s="246"/>
      <c r="DY3" s="246"/>
      <c r="DZ3" s="246"/>
      <c r="EA3" s="246"/>
      <c r="EB3" s="246"/>
      <c r="EC3" s="258"/>
      <c r="ED3" s="257"/>
      <c r="EE3" s="246"/>
      <c r="EF3" s="246"/>
      <c r="EG3" s="246"/>
      <c r="EH3" s="246"/>
      <c r="EI3" s="246"/>
      <c r="EJ3" s="246"/>
      <c r="EK3" s="246"/>
      <c r="EL3" s="246"/>
      <c r="EM3" s="246"/>
      <c r="EN3" s="246"/>
      <c r="EO3" s="258"/>
      <c r="EP3" s="257"/>
      <c r="EQ3" s="246"/>
      <c r="ER3" s="246"/>
      <c r="ES3" s="246"/>
      <c r="ET3" s="246"/>
      <c r="EU3" s="246"/>
      <c r="EV3" s="246"/>
      <c r="EW3" s="246"/>
      <c r="EX3" s="246"/>
      <c r="EY3" s="246"/>
      <c r="EZ3" s="246"/>
      <c r="FA3" s="258"/>
      <c r="FB3" s="257"/>
      <c r="FC3" s="246"/>
      <c r="FD3" s="246"/>
      <c r="FE3" s="246"/>
      <c r="FF3" s="246"/>
      <c r="FG3" s="246"/>
      <c r="FH3" s="246"/>
      <c r="FI3" s="246"/>
      <c r="FJ3" s="246"/>
      <c r="FK3" s="246"/>
      <c r="FL3" s="246"/>
      <c r="FM3" s="258"/>
      <c r="FN3" s="257"/>
      <c r="FO3" s="246"/>
      <c r="FP3" s="246"/>
      <c r="FQ3" s="246"/>
      <c r="FR3" s="246"/>
      <c r="FS3" s="246"/>
      <c r="FT3" s="246"/>
      <c r="FU3" s="246"/>
      <c r="FV3" s="246"/>
      <c r="FW3" s="246"/>
      <c r="FX3" s="246"/>
      <c r="FY3" s="258"/>
      <c r="FZ3" s="257"/>
      <c r="GA3" s="246"/>
      <c r="GB3" s="246"/>
      <c r="GC3" s="246"/>
      <c r="GD3" s="246"/>
      <c r="GE3" s="246"/>
      <c r="GF3" s="246"/>
      <c r="GG3" s="246"/>
      <c r="GH3" s="246"/>
      <c r="GI3" s="246"/>
      <c r="GJ3" s="246"/>
      <c r="GK3" s="258"/>
      <c r="GL3" s="257"/>
      <c r="GM3" s="246"/>
      <c r="GN3" s="246"/>
      <c r="GO3" s="246"/>
      <c r="GP3" s="246"/>
      <c r="GQ3" s="246"/>
      <c r="GR3" s="246"/>
      <c r="GS3" s="246"/>
      <c r="GT3" s="246"/>
      <c r="GU3" s="246"/>
      <c r="GV3" s="246"/>
      <c r="GW3" s="258"/>
      <c r="GX3" s="257"/>
      <c r="GY3" s="246"/>
      <c r="GZ3" s="246"/>
      <c r="HA3" s="246"/>
      <c r="HB3" s="246"/>
      <c r="HC3" s="246"/>
      <c r="HD3" s="246"/>
      <c r="HE3" s="246"/>
      <c r="HF3" s="246"/>
      <c r="HG3" s="246"/>
      <c r="HH3" s="246"/>
      <c r="HI3" s="258"/>
      <c r="HJ3" s="257"/>
      <c r="HK3" s="246"/>
      <c r="HL3" s="246"/>
      <c r="HM3" s="246"/>
      <c r="HN3" s="246"/>
      <c r="HO3" s="246"/>
      <c r="HP3" s="246"/>
      <c r="HQ3" s="246"/>
      <c r="HR3" s="246"/>
      <c r="HS3" s="246"/>
      <c r="HT3" s="246"/>
      <c r="HU3" s="258"/>
      <c r="HV3" s="257"/>
      <c r="HW3" s="246"/>
      <c r="HX3" s="246"/>
      <c r="HY3" s="246"/>
      <c r="HZ3" s="246"/>
      <c r="IA3" s="246"/>
      <c r="IB3" s="246"/>
      <c r="IC3" s="246"/>
      <c r="ID3" s="246"/>
      <c r="IE3" s="246"/>
      <c r="IF3" s="246"/>
      <c r="IG3" s="258"/>
      <c r="IH3" s="257"/>
      <c r="II3" s="246"/>
      <c r="IJ3" s="246"/>
      <c r="IK3" s="246"/>
      <c r="IL3" s="246"/>
      <c r="IM3" s="246"/>
      <c r="IN3" s="246"/>
      <c r="IO3" s="246"/>
      <c r="IP3" s="246"/>
      <c r="IQ3" s="246"/>
      <c r="IR3" s="246"/>
      <c r="IS3" s="258"/>
      <c r="IT3" s="257"/>
      <c r="IU3" s="246"/>
      <c r="IV3" s="246"/>
      <c r="IW3" s="246"/>
      <c r="IX3" s="246"/>
      <c r="IY3" s="246"/>
      <c r="IZ3" s="246"/>
      <c r="JA3" s="246"/>
      <c r="JB3" s="246"/>
      <c r="JC3" s="246"/>
      <c r="JD3" s="246"/>
      <c r="JE3" s="258"/>
      <c r="JF3" s="257"/>
      <c r="JG3" s="246"/>
      <c r="JH3" s="246"/>
      <c r="JI3" s="246"/>
      <c r="JJ3" s="246"/>
      <c r="JK3" s="246"/>
      <c r="JL3" s="246"/>
      <c r="JM3" s="246"/>
      <c r="JN3" s="246"/>
      <c r="JO3" s="246"/>
      <c r="JP3" s="246"/>
      <c r="JQ3" s="258"/>
      <c r="JR3" s="257"/>
      <c r="JS3" s="246"/>
      <c r="JT3" s="246"/>
      <c r="JU3" s="246"/>
      <c r="JV3" s="246"/>
      <c r="JW3" s="246"/>
      <c r="JX3" s="246"/>
      <c r="JY3" s="246"/>
      <c r="JZ3" s="246"/>
      <c r="KA3" s="246"/>
      <c r="KB3" s="246"/>
      <c r="KC3" s="258"/>
      <c r="KD3" s="257"/>
      <c r="KE3" s="246"/>
      <c r="KF3" s="246"/>
      <c r="KG3" s="246"/>
      <c r="KH3" s="246"/>
      <c r="KI3" s="246"/>
      <c r="KJ3" s="246"/>
      <c r="KK3" s="246"/>
      <c r="KL3" s="246"/>
      <c r="KM3" s="246"/>
      <c r="KN3" s="246"/>
      <c r="KO3" s="258"/>
      <c r="KP3" s="257"/>
      <c r="KQ3" s="246"/>
      <c r="KR3" s="246"/>
      <c r="KS3" s="246"/>
      <c r="KT3" s="246"/>
      <c r="KU3" s="246"/>
      <c r="KV3" s="246"/>
      <c r="KW3" s="246"/>
      <c r="KX3" s="246"/>
      <c r="KY3" s="246"/>
      <c r="KZ3" s="246"/>
      <c r="LA3" s="258"/>
      <c r="LB3" s="257"/>
      <c r="LC3" s="246"/>
      <c r="LD3" s="246"/>
      <c r="LE3" s="246"/>
      <c r="LF3" s="246"/>
      <c r="LG3" s="246"/>
      <c r="LH3" s="246"/>
      <c r="LI3" s="246"/>
      <c r="LJ3" s="246"/>
      <c r="LK3" s="246"/>
      <c r="LL3" s="246"/>
      <c r="LM3" s="258"/>
      <c r="LN3" s="257"/>
      <c r="LO3" s="246"/>
      <c r="LP3" s="246"/>
      <c r="LQ3" s="246"/>
      <c r="LR3" s="246"/>
      <c r="LS3" s="246"/>
      <c r="LT3" s="246"/>
      <c r="LU3" s="246"/>
      <c r="LV3" s="246"/>
      <c r="LW3" s="246"/>
      <c r="LX3" s="246"/>
      <c r="LY3" s="258"/>
      <c r="LZ3" s="257"/>
      <c r="MA3" s="246"/>
      <c r="MB3" s="246"/>
      <c r="MC3" s="246"/>
      <c r="MD3" s="246"/>
      <c r="ME3" s="246"/>
      <c r="MF3" s="246"/>
      <c r="MG3" s="246"/>
      <c r="MH3" s="246"/>
      <c r="MI3" s="246"/>
      <c r="MJ3" s="246"/>
      <c r="MK3" s="258"/>
      <c r="ML3" s="257"/>
      <c r="MM3" s="246"/>
      <c r="MN3" s="246"/>
      <c r="MO3" s="246"/>
      <c r="MP3" s="246"/>
      <c r="MQ3" s="246"/>
      <c r="MR3" s="246"/>
      <c r="MS3" s="246"/>
      <c r="MT3" s="246"/>
      <c r="MU3" s="246"/>
      <c r="MV3" s="246"/>
      <c r="MW3" s="258"/>
      <c r="MX3" s="257"/>
      <c r="MY3" s="246"/>
      <c r="MZ3" s="246"/>
      <c r="NA3" s="246"/>
      <c r="NB3" s="246"/>
      <c r="NC3" s="246"/>
      <c r="ND3" s="246"/>
      <c r="NE3" s="246"/>
      <c r="NF3" s="246"/>
      <c r="NG3" s="246"/>
      <c r="NH3" s="246"/>
      <c r="NI3" s="258"/>
      <c r="NJ3" s="257"/>
      <c r="NK3" s="246"/>
      <c r="NL3" s="246"/>
      <c r="NM3" s="246"/>
      <c r="NN3" s="246"/>
      <c r="NO3" s="246"/>
      <c r="NP3" s="246"/>
      <c r="NQ3" s="246"/>
      <c r="NR3" s="246"/>
      <c r="NS3" s="246"/>
      <c r="NT3" s="246"/>
      <c r="NU3" s="258"/>
      <c r="NV3" s="257"/>
      <c r="NW3" s="246"/>
      <c r="NX3" s="246"/>
      <c r="NY3" s="246"/>
      <c r="NZ3" s="246"/>
      <c r="OA3" s="246"/>
      <c r="OB3" s="246"/>
      <c r="OC3" s="246"/>
      <c r="OD3" s="246"/>
      <c r="OE3" s="246"/>
      <c r="OF3" s="246"/>
      <c r="OG3" s="258"/>
      <c r="OH3" s="257"/>
      <c r="OI3" s="246"/>
      <c r="OJ3" s="246"/>
      <c r="OK3" s="246"/>
      <c r="OL3" s="246"/>
      <c r="OM3" s="246"/>
      <c r="ON3" s="246"/>
      <c r="OO3" s="246"/>
      <c r="OP3" s="246"/>
      <c r="OQ3" s="246"/>
      <c r="OR3" s="246"/>
      <c r="OS3" s="258"/>
      <c r="OT3" s="257"/>
      <c r="OU3" s="246"/>
      <c r="OV3" s="246"/>
      <c r="OW3" s="246"/>
      <c r="OX3" s="246"/>
      <c r="OY3" s="246"/>
      <c r="OZ3" s="246"/>
      <c r="PA3" s="246"/>
      <c r="PB3" s="246"/>
      <c r="PC3" s="246"/>
      <c r="PD3" s="246"/>
      <c r="PE3" s="258"/>
      <c r="PF3" s="257"/>
      <c r="PG3" s="246"/>
      <c r="PH3" s="246"/>
      <c r="PI3" s="246"/>
      <c r="PJ3" s="246"/>
      <c r="PK3" s="246"/>
      <c r="PL3" s="246"/>
      <c r="PM3" s="246"/>
      <c r="PN3" s="246"/>
      <c r="PO3" s="246"/>
      <c r="PP3" s="246"/>
      <c r="PQ3" s="258"/>
      <c r="PR3" s="257"/>
      <c r="PS3" s="246"/>
      <c r="PT3" s="246"/>
      <c r="PU3" s="246"/>
      <c r="PV3" s="246"/>
      <c r="PW3" s="246"/>
      <c r="PX3" s="246"/>
      <c r="PY3" s="246"/>
      <c r="PZ3" s="246"/>
      <c r="QA3" s="246"/>
      <c r="QB3" s="246"/>
      <c r="QC3" s="258"/>
      <c r="QD3" s="257"/>
      <c r="QE3" s="246"/>
      <c r="QF3" s="246"/>
      <c r="QG3" s="246"/>
      <c r="QH3" s="246"/>
      <c r="QI3" s="246"/>
      <c r="QJ3" s="246"/>
      <c r="QK3" s="246"/>
      <c r="QL3" s="246"/>
      <c r="QM3" s="246"/>
      <c r="QN3" s="246"/>
      <c r="QO3" s="258"/>
      <c r="QP3" s="257"/>
      <c r="QQ3" s="246"/>
      <c r="QR3" s="246"/>
      <c r="QS3" s="246"/>
      <c r="QT3" s="246"/>
      <c r="QU3" s="246"/>
      <c r="QV3" s="246"/>
      <c r="QW3" s="246"/>
      <c r="QX3" s="246"/>
      <c r="QY3" s="246"/>
      <c r="QZ3" s="246"/>
      <c r="RA3" s="258"/>
      <c r="RB3" s="257"/>
      <c r="RC3" s="246"/>
      <c r="RD3" s="246"/>
      <c r="RE3" s="246"/>
      <c r="RF3" s="246"/>
      <c r="RG3" s="246"/>
      <c r="RH3" s="246"/>
      <c r="RI3" s="246"/>
      <c r="RJ3" s="246"/>
      <c r="RK3" s="246"/>
      <c r="RL3" s="246"/>
      <c r="RM3" s="247"/>
    </row>
    <row r="4" spans="2:481" s="212" customFormat="1" ht="5.25" customHeight="1">
      <c r="B4" s="248"/>
      <c r="C4" s="240"/>
      <c r="D4" s="240"/>
      <c r="E4" s="240"/>
      <c r="F4" s="240"/>
      <c r="G4" s="240"/>
      <c r="H4" s="240"/>
      <c r="I4" s="240"/>
      <c r="J4" s="240"/>
      <c r="K4" s="240"/>
      <c r="L4" s="240"/>
      <c r="M4" s="256"/>
      <c r="N4" s="259"/>
      <c r="O4" s="249"/>
      <c r="P4" s="249"/>
      <c r="Q4" s="249"/>
      <c r="R4" s="249"/>
      <c r="S4" s="249"/>
      <c r="T4" s="249"/>
      <c r="U4" s="249"/>
      <c r="V4" s="249"/>
      <c r="W4" s="249"/>
      <c r="X4" s="249"/>
      <c r="Y4" s="260"/>
      <c r="Z4" s="259"/>
      <c r="AA4" s="249"/>
      <c r="AB4" s="249"/>
      <c r="AC4" s="249"/>
      <c r="AD4" s="249"/>
      <c r="AE4" s="249"/>
      <c r="AF4" s="249"/>
      <c r="AG4" s="249"/>
      <c r="AH4" s="249"/>
      <c r="AI4" s="249"/>
      <c r="AJ4" s="249"/>
      <c r="AK4" s="260"/>
      <c r="AL4" s="259"/>
      <c r="AM4" s="249"/>
      <c r="AN4" s="249"/>
      <c r="AO4" s="249"/>
      <c r="AP4" s="249"/>
      <c r="AQ4" s="249"/>
      <c r="AR4" s="249"/>
      <c r="AS4" s="249"/>
      <c r="AT4" s="249"/>
      <c r="AU4" s="249"/>
      <c r="AV4" s="249"/>
      <c r="AW4" s="260"/>
      <c r="AX4" s="259"/>
      <c r="AY4" s="249"/>
      <c r="AZ4" s="249"/>
      <c r="BA4" s="249"/>
      <c r="BB4" s="249"/>
      <c r="BC4" s="249"/>
      <c r="BD4" s="249"/>
      <c r="BE4" s="249"/>
      <c r="BF4" s="249"/>
      <c r="BG4" s="249"/>
      <c r="BH4" s="249"/>
      <c r="BI4" s="260"/>
      <c r="BJ4" s="249"/>
      <c r="BK4" s="249"/>
      <c r="BL4" s="249"/>
      <c r="BM4" s="249"/>
      <c r="BN4" s="249"/>
      <c r="BO4" s="249"/>
      <c r="BP4" s="249"/>
      <c r="BQ4" s="249"/>
      <c r="BR4" s="249"/>
      <c r="BS4" s="249"/>
      <c r="BT4" s="249"/>
      <c r="BU4" s="260"/>
      <c r="BV4" s="259"/>
      <c r="BW4" s="249"/>
      <c r="BX4" s="249"/>
      <c r="BY4" s="249"/>
      <c r="BZ4" s="249"/>
      <c r="CA4" s="249"/>
      <c r="CB4" s="249"/>
      <c r="CC4" s="249"/>
      <c r="CD4" s="249"/>
      <c r="CE4" s="249"/>
      <c r="CF4" s="249"/>
      <c r="CG4" s="260"/>
      <c r="CH4" s="259"/>
      <c r="CI4" s="249"/>
      <c r="CJ4" s="249"/>
      <c r="CK4" s="249"/>
      <c r="CL4" s="249"/>
      <c r="CM4" s="249"/>
      <c r="CN4" s="249"/>
      <c r="CO4" s="249"/>
      <c r="CP4" s="249"/>
      <c r="CQ4" s="249"/>
      <c r="CR4" s="249"/>
      <c r="CS4" s="260"/>
      <c r="CT4" s="259"/>
      <c r="CU4" s="249"/>
      <c r="CV4" s="249"/>
      <c r="CW4" s="249"/>
      <c r="CX4" s="249"/>
      <c r="CY4" s="249"/>
      <c r="CZ4" s="249"/>
      <c r="DA4" s="249"/>
      <c r="DB4" s="249"/>
      <c r="DC4" s="249"/>
      <c r="DD4" s="249"/>
      <c r="DE4" s="260"/>
      <c r="DF4" s="259"/>
      <c r="DG4" s="249"/>
      <c r="DH4" s="249"/>
      <c r="DI4" s="249"/>
      <c r="DJ4" s="249"/>
      <c r="DK4" s="249"/>
      <c r="DL4" s="249"/>
      <c r="DM4" s="249"/>
      <c r="DN4" s="249"/>
      <c r="DO4" s="249"/>
      <c r="DP4" s="249"/>
      <c r="DQ4" s="260"/>
      <c r="DR4" s="259"/>
      <c r="DS4" s="249"/>
      <c r="DT4" s="249"/>
      <c r="DU4" s="249"/>
      <c r="DV4" s="249"/>
      <c r="DW4" s="249"/>
      <c r="DX4" s="249"/>
      <c r="DY4" s="249"/>
      <c r="DZ4" s="249"/>
      <c r="EA4" s="249"/>
      <c r="EB4" s="249"/>
      <c r="EC4" s="260"/>
      <c r="ED4" s="259"/>
      <c r="EE4" s="249"/>
      <c r="EF4" s="249"/>
      <c r="EG4" s="249"/>
      <c r="EH4" s="249"/>
      <c r="EI4" s="249"/>
      <c r="EJ4" s="249"/>
      <c r="EK4" s="249"/>
      <c r="EL4" s="249"/>
      <c r="EM4" s="249"/>
      <c r="EN4" s="249"/>
      <c r="EO4" s="260"/>
      <c r="EP4" s="259"/>
      <c r="EQ4" s="249"/>
      <c r="ER4" s="249"/>
      <c r="ES4" s="249"/>
      <c r="ET4" s="249"/>
      <c r="EU4" s="249"/>
      <c r="EV4" s="249"/>
      <c r="EW4" s="249"/>
      <c r="EX4" s="249"/>
      <c r="EY4" s="249"/>
      <c r="EZ4" s="249"/>
      <c r="FA4" s="260"/>
      <c r="FB4" s="259"/>
      <c r="FC4" s="249"/>
      <c r="FD4" s="249"/>
      <c r="FE4" s="249"/>
      <c r="FF4" s="249"/>
      <c r="FG4" s="249"/>
      <c r="FH4" s="249"/>
      <c r="FI4" s="249"/>
      <c r="FJ4" s="249"/>
      <c r="FK4" s="249"/>
      <c r="FL4" s="249"/>
      <c r="FM4" s="260"/>
      <c r="FN4" s="259"/>
      <c r="FO4" s="249"/>
      <c r="FP4" s="249"/>
      <c r="FQ4" s="249"/>
      <c r="FR4" s="249"/>
      <c r="FS4" s="249"/>
      <c r="FT4" s="249"/>
      <c r="FU4" s="249"/>
      <c r="FV4" s="249"/>
      <c r="FW4" s="249"/>
      <c r="FX4" s="249"/>
      <c r="FY4" s="260"/>
      <c r="FZ4" s="259"/>
      <c r="GA4" s="249"/>
      <c r="GB4" s="249"/>
      <c r="GC4" s="249"/>
      <c r="GD4" s="249"/>
      <c r="GE4" s="249"/>
      <c r="GF4" s="249"/>
      <c r="GG4" s="249"/>
      <c r="GH4" s="249"/>
      <c r="GI4" s="249"/>
      <c r="GJ4" s="249"/>
      <c r="GK4" s="260"/>
      <c r="GL4" s="259"/>
      <c r="GM4" s="249"/>
      <c r="GN4" s="249"/>
      <c r="GO4" s="249"/>
      <c r="GP4" s="249"/>
      <c r="GQ4" s="249"/>
      <c r="GR4" s="249"/>
      <c r="GS4" s="249"/>
      <c r="GT4" s="249"/>
      <c r="GU4" s="249"/>
      <c r="GV4" s="249"/>
      <c r="GW4" s="260"/>
      <c r="GX4" s="259"/>
      <c r="GY4" s="249"/>
      <c r="GZ4" s="249"/>
      <c r="HA4" s="249"/>
      <c r="HB4" s="249"/>
      <c r="HC4" s="249"/>
      <c r="HD4" s="249"/>
      <c r="HE4" s="249"/>
      <c r="HF4" s="249"/>
      <c r="HG4" s="249"/>
      <c r="HH4" s="249"/>
      <c r="HI4" s="260"/>
      <c r="HJ4" s="259"/>
      <c r="HK4" s="249"/>
      <c r="HL4" s="249"/>
      <c r="HM4" s="249"/>
      <c r="HN4" s="249"/>
      <c r="HO4" s="249"/>
      <c r="HP4" s="249"/>
      <c r="HQ4" s="249"/>
      <c r="HR4" s="249"/>
      <c r="HS4" s="249"/>
      <c r="HT4" s="249"/>
      <c r="HU4" s="260"/>
      <c r="HV4" s="259"/>
      <c r="HW4" s="249"/>
      <c r="HX4" s="249"/>
      <c r="HY4" s="249"/>
      <c r="HZ4" s="249"/>
      <c r="IA4" s="249"/>
      <c r="IB4" s="249"/>
      <c r="IC4" s="249"/>
      <c r="ID4" s="249"/>
      <c r="IE4" s="249"/>
      <c r="IF4" s="249"/>
      <c r="IG4" s="260"/>
      <c r="IH4" s="259"/>
      <c r="II4" s="249"/>
      <c r="IJ4" s="249"/>
      <c r="IK4" s="249"/>
      <c r="IL4" s="249"/>
      <c r="IM4" s="249"/>
      <c r="IN4" s="249"/>
      <c r="IO4" s="249"/>
      <c r="IP4" s="249"/>
      <c r="IQ4" s="249"/>
      <c r="IR4" s="249"/>
      <c r="IS4" s="260"/>
      <c r="IT4" s="259"/>
      <c r="IU4" s="249"/>
      <c r="IV4" s="249"/>
      <c r="IW4" s="249"/>
      <c r="IX4" s="249"/>
      <c r="IY4" s="249"/>
      <c r="IZ4" s="249"/>
      <c r="JA4" s="249"/>
      <c r="JB4" s="249"/>
      <c r="JC4" s="249"/>
      <c r="JD4" s="249"/>
      <c r="JE4" s="260"/>
      <c r="JF4" s="259"/>
      <c r="JG4" s="249"/>
      <c r="JH4" s="249"/>
      <c r="JI4" s="249"/>
      <c r="JJ4" s="249"/>
      <c r="JK4" s="249"/>
      <c r="JL4" s="249"/>
      <c r="JM4" s="249"/>
      <c r="JN4" s="249"/>
      <c r="JO4" s="249"/>
      <c r="JP4" s="249"/>
      <c r="JQ4" s="260"/>
      <c r="JR4" s="259"/>
      <c r="JS4" s="249"/>
      <c r="JT4" s="249"/>
      <c r="JU4" s="249"/>
      <c r="JV4" s="249"/>
      <c r="JW4" s="249"/>
      <c r="JX4" s="249"/>
      <c r="JY4" s="249"/>
      <c r="JZ4" s="249"/>
      <c r="KA4" s="249"/>
      <c r="KB4" s="249"/>
      <c r="KC4" s="260"/>
      <c r="KD4" s="259"/>
      <c r="KE4" s="249"/>
      <c r="KF4" s="249"/>
      <c r="KG4" s="249"/>
      <c r="KH4" s="249"/>
      <c r="KI4" s="249"/>
      <c r="KJ4" s="249"/>
      <c r="KK4" s="249"/>
      <c r="KL4" s="249"/>
      <c r="KM4" s="249"/>
      <c r="KN4" s="249"/>
      <c r="KO4" s="260"/>
      <c r="KP4" s="259"/>
      <c r="KQ4" s="249"/>
      <c r="KR4" s="249"/>
      <c r="KS4" s="249"/>
      <c r="KT4" s="249"/>
      <c r="KU4" s="249"/>
      <c r="KV4" s="249"/>
      <c r="KW4" s="249"/>
      <c r="KX4" s="249"/>
      <c r="KY4" s="249"/>
      <c r="KZ4" s="249"/>
      <c r="LA4" s="260"/>
      <c r="LB4" s="259"/>
      <c r="LC4" s="249"/>
      <c r="LD4" s="249"/>
      <c r="LE4" s="249"/>
      <c r="LF4" s="249"/>
      <c r="LG4" s="249"/>
      <c r="LH4" s="249"/>
      <c r="LI4" s="249"/>
      <c r="LJ4" s="249"/>
      <c r="LK4" s="249"/>
      <c r="LL4" s="249"/>
      <c r="LM4" s="260"/>
      <c r="LN4" s="259"/>
      <c r="LO4" s="249"/>
      <c r="LP4" s="249"/>
      <c r="LQ4" s="249"/>
      <c r="LR4" s="249"/>
      <c r="LS4" s="249"/>
      <c r="LT4" s="249"/>
      <c r="LU4" s="249"/>
      <c r="LV4" s="249"/>
      <c r="LW4" s="249"/>
      <c r="LX4" s="249"/>
      <c r="LY4" s="260"/>
      <c r="LZ4" s="259"/>
      <c r="MA4" s="249"/>
      <c r="MB4" s="249"/>
      <c r="MC4" s="249"/>
      <c r="MD4" s="249"/>
      <c r="ME4" s="249"/>
      <c r="MF4" s="249"/>
      <c r="MG4" s="249"/>
      <c r="MH4" s="249"/>
      <c r="MI4" s="249"/>
      <c r="MJ4" s="249"/>
      <c r="MK4" s="260"/>
      <c r="ML4" s="259"/>
      <c r="MM4" s="249"/>
      <c r="MN4" s="249"/>
      <c r="MO4" s="249"/>
      <c r="MP4" s="249"/>
      <c r="MQ4" s="249"/>
      <c r="MR4" s="249"/>
      <c r="MS4" s="249"/>
      <c r="MT4" s="249"/>
      <c r="MU4" s="249"/>
      <c r="MV4" s="249"/>
      <c r="MW4" s="260"/>
      <c r="MX4" s="259"/>
      <c r="MY4" s="249"/>
      <c r="MZ4" s="249"/>
      <c r="NA4" s="249"/>
      <c r="NB4" s="249"/>
      <c r="NC4" s="249"/>
      <c r="ND4" s="249"/>
      <c r="NE4" s="249"/>
      <c r="NF4" s="249"/>
      <c r="NG4" s="249"/>
      <c r="NH4" s="249"/>
      <c r="NI4" s="260"/>
      <c r="NJ4" s="259"/>
      <c r="NK4" s="249"/>
      <c r="NL4" s="249"/>
      <c r="NM4" s="249"/>
      <c r="NN4" s="249"/>
      <c r="NO4" s="249"/>
      <c r="NP4" s="249"/>
      <c r="NQ4" s="249"/>
      <c r="NR4" s="249"/>
      <c r="NS4" s="249"/>
      <c r="NT4" s="249"/>
      <c r="NU4" s="260"/>
      <c r="NV4" s="259"/>
      <c r="NW4" s="249"/>
      <c r="NX4" s="249"/>
      <c r="NY4" s="249"/>
      <c r="NZ4" s="249"/>
      <c r="OA4" s="249"/>
      <c r="OB4" s="249"/>
      <c r="OC4" s="249"/>
      <c r="OD4" s="249"/>
      <c r="OE4" s="249"/>
      <c r="OF4" s="249"/>
      <c r="OG4" s="260"/>
      <c r="OH4" s="259"/>
      <c r="OI4" s="249"/>
      <c r="OJ4" s="249"/>
      <c r="OK4" s="249"/>
      <c r="OL4" s="249"/>
      <c r="OM4" s="249"/>
      <c r="ON4" s="249"/>
      <c r="OO4" s="249"/>
      <c r="OP4" s="249"/>
      <c r="OQ4" s="249"/>
      <c r="OR4" s="249"/>
      <c r="OS4" s="260"/>
      <c r="OT4" s="259"/>
      <c r="OU4" s="249"/>
      <c r="OV4" s="249"/>
      <c r="OW4" s="249"/>
      <c r="OX4" s="249"/>
      <c r="OY4" s="249"/>
      <c r="OZ4" s="249"/>
      <c r="PA4" s="249"/>
      <c r="PB4" s="249"/>
      <c r="PC4" s="249"/>
      <c r="PD4" s="249"/>
      <c r="PE4" s="260"/>
      <c r="PF4" s="259"/>
      <c r="PG4" s="249"/>
      <c r="PH4" s="249"/>
      <c r="PI4" s="249"/>
      <c r="PJ4" s="249"/>
      <c r="PK4" s="249"/>
      <c r="PL4" s="249"/>
      <c r="PM4" s="249"/>
      <c r="PN4" s="249"/>
      <c r="PO4" s="249"/>
      <c r="PP4" s="249"/>
      <c r="PQ4" s="260"/>
      <c r="PR4" s="259"/>
      <c r="PS4" s="249"/>
      <c r="PT4" s="249"/>
      <c r="PU4" s="249"/>
      <c r="PV4" s="249"/>
      <c r="PW4" s="249"/>
      <c r="PX4" s="249"/>
      <c r="PY4" s="249"/>
      <c r="PZ4" s="249"/>
      <c r="QA4" s="249"/>
      <c r="QB4" s="249"/>
      <c r="QC4" s="260"/>
      <c r="QD4" s="259"/>
      <c r="QE4" s="249"/>
      <c r="QF4" s="249"/>
      <c r="QG4" s="249"/>
      <c r="QH4" s="249"/>
      <c r="QI4" s="249"/>
      <c r="QJ4" s="249"/>
      <c r="QK4" s="249"/>
      <c r="QL4" s="249"/>
      <c r="QM4" s="249"/>
      <c r="QN4" s="249"/>
      <c r="QO4" s="260"/>
      <c r="QP4" s="259"/>
      <c r="QQ4" s="249"/>
      <c r="QR4" s="249"/>
      <c r="QS4" s="249"/>
      <c r="QT4" s="249"/>
      <c r="QU4" s="249"/>
      <c r="QV4" s="249"/>
      <c r="QW4" s="249"/>
      <c r="QX4" s="249"/>
      <c r="QY4" s="249"/>
      <c r="QZ4" s="249"/>
      <c r="RA4" s="260"/>
      <c r="RB4" s="259"/>
      <c r="RC4" s="249"/>
      <c r="RD4" s="249"/>
      <c r="RE4" s="249"/>
      <c r="RF4" s="249"/>
      <c r="RG4" s="249"/>
      <c r="RH4" s="249"/>
      <c r="RI4" s="249"/>
      <c r="RJ4" s="249"/>
      <c r="RK4" s="249"/>
      <c r="RL4" s="249"/>
      <c r="RM4" s="250"/>
    </row>
    <row r="5" spans="2:481" ht="17.25" thickBot="1">
      <c r="B5" s="358" t="str">
        <f>IF(UI!D6="","",UI!D6)</f>
        <v/>
      </c>
      <c r="C5" s="359"/>
      <c r="D5" s="359"/>
      <c r="E5" s="359"/>
      <c r="F5" s="359"/>
      <c r="G5" s="359"/>
      <c r="H5" s="359"/>
      <c r="I5" s="359"/>
      <c r="J5" s="359"/>
      <c r="K5" s="359"/>
      <c r="L5" s="359"/>
      <c r="M5" s="536"/>
      <c r="N5" s="530">
        <v>0.85</v>
      </c>
      <c r="O5" s="531"/>
      <c r="P5" s="531"/>
      <c r="Q5" s="531"/>
      <c r="R5" s="531"/>
      <c r="S5" s="531"/>
      <c r="T5" s="531"/>
      <c r="U5" s="531"/>
      <c r="V5" s="531"/>
      <c r="W5" s="531"/>
      <c r="X5" s="531"/>
      <c r="Y5" s="532"/>
      <c r="Z5" s="275"/>
      <c r="AA5" s="276"/>
      <c r="AB5" s="276"/>
      <c r="AC5" s="276"/>
      <c r="AD5" s="276"/>
      <c r="AE5" s="276"/>
      <c r="AF5" s="276"/>
      <c r="AG5" s="276"/>
      <c r="AH5" s="276"/>
      <c r="AI5" s="276"/>
      <c r="AJ5" s="276"/>
      <c r="AK5" s="277"/>
      <c r="AL5" s="275"/>
      <c r="AM5" s="276"/>
      <c r="AN5" s="276"/>
      <c r="AO5" s="276"/>
      <c r="AP5" s="276"/>
      <c r="AQ5" s="276"/>
      <c r="AR5" s="276"/>
      <c r="AS5" s="276"/>
      <c r="AT5" s="276"/>
      <c r="AU5" s="276"/>
      <c r="AV5" s="276"/>
      <c r="AW5" s="277"/>
      <c r="AX5" s="275"/>
      <c r="AY5" s="276"/>
      <c r="AZ5" s="276"/>
      <c r="BA5" s="276"/>
      <c r="BB5" s="276"/>
      <c r="BC5" s="276"/>
      <c r="BD5" s="276"/>
      <c r="BE5" s="276"/>
      <c r="BF5" s="276"/>
      <c r="BG5" s="276"/>
      <c r="BH5" s="276"/>
      <c r="BI5" s="277"/>
      <c r="BJ5" s="276"/>
      <c r="BK5" s="276"/>
      <c r="BL5" s="276"/>
      <c r="BM5" s="276"/>
      <c r="BN5" s="276"/>
      <c r="BO5" s="276"/>
      <c r="BP5" s="276"/>
      <c r="BQ5" s="276"/>
      <c r="BR5" s="276"/>
      <c r="BS5" s="276"/>
      <c r="BT5" s="276"/>
      <c r="BU5" s="277"/>
      <c r="BV5" s="275"/>
      <c r="BW5" s="276"/>
      <c r="BX5" s="276"/>
      <c r="BY5" s="276"/>
      <c r="BZ5" s="276"/>
      <c r="CA5" s="276"/>
      <c r="CB5" s="276"/>
      <c r="CC5" s="276"/>
      <c r="CD5" s="276"/>
      <c r="CE5" s="276"/>
      <c r="CF5" s="276"/>
      <c r="CG5" s="277"/>
      <c r="CH5" s="275"/>
      <c r="CI5" s="276"/>
      <c r="CJ5" s="276"/>
      <c r="CK5" s="276"/>
      <c r="CL5" s="276"/>
      <c r="CM5" s="276"/>
      <c r="CN5" s="276"/>
      <c r="CO5" s="276"/>
      <c r="CP5" s="276"/>
      <c r="CQ5" s="276"/>
      <c r="CR5" s="276"/>
      <c r="CS5" s="277"/>
      <c r="CT5" s="275"/>
      <c r="CU5" s="276"/>
      <c r="CV5" s="276"/>
      <c r="CW5" s="276"/>
      <c r="CX5" s="276"/>
      <c r="CY5" s="276"/>
      <c r="CZ5" s="276"/>
      <c r="DA5" s="276"/>
      <c r="DB5" s="276"/>
      <c r="DC5" s="276"/>
      <c r="DD5" s="276"/>
      <c r="DE5" s="277"/>
      <c r="DF5" s="275"/>
      <c r="DG5" s="276"/>
      <c r="DH5" s="276"/>
      <c r="DI5" s="276"/>
      <c r="DJ5" s="276"/>
      <c r="DK5" s="276"/>
      <c r="DL5" s="276"/>
      <c r="DM5" s="276"/>
      <c r="DN5" s="276"/>
      <c r="DO5" s="276"/>
      <c r="DP5" s="276"/>
      <c r="DQ5" s="277"/>
      <c r="DR5" s="275"/>
      <c r="DS5" s="276"/>
      <c r="DT5" s="276"/>
      <c r="DU5" s="276"/>
      <c r="DV5" s="276"/>
      <c r="DW5" s="276"/>
      <c r="DX5" s="276"/>
      <c r="DY5" s="276"/>
      <c r="DZ5" s="276"/>
      <c r="EA5" s="276"/>
      <c r="EB5" s="276"/>
      <c r="EC5" s="277"/>
      <c r="ED5" s="275"/>
      <c r="EE5" s="276"/>
      <c r="EF5" s="276"/>
      <c r="EG5" s="276"/>
      <c r="EH5" s="276"/>
      <c r="EI5" s="276"/>
      <c r="EJ5" s="276"/>
      <c r="EK5" s="276"/>
      <c r="EL5" s="276"/>
      <c r="EM5" s="276"/>
      <c r="EN5" s="276"/>
      <c r="EO5" s="277"/>
      <c r="EP5" s="275"/>
      <c r="EQ5" s="276"/>
      <c r="ER5" s="276"/>
      <c r="ES5" s="276"/>
      <c r="ET5" s="276"/>
      <c r="EU5" s="276"/>
      <c r="EV5" s="276"/>
      <c r="EW5" s="276"/>
      <c r="EX5" s="276"/>
      <c r="EY5" s="276"/>
      <c r="EZ5" s="276"/>
      <c r="FA5" s="277"/>
      <c r="FB5" s="275"/>
      <c r="FC5" s="276"/>
      <c r="FD5" s="276"/>
      <c r="FE5" s="276"/>
      <c r="FF5" s="276"/>
      <c r="FG5" s="276"/>
      <c r="FH5" s="276"/>
      <c r="FI5" s="276"/>
      <c r="FJ5" s="276"/>
      <c r="FK5" s="276"/>
      <c r="FL5" s="276"/>
      <c r="FM5" s="277"/>
      <c r="FN5" s="275"/>
      <c r="FO5" s="276"/>
      <c r="FP5" s="276"/>
      <c r="FQ5" s="276"/>
      <c r="FR5" s="276"/>
      <c r="FS5" s="276"/>
      <c r="FT5" s="276"/>
      <c r="FU5" s="276"/>
      <c r="FV5" s="276"/>
      <c r="FW5" s="276"/>
      <c r="FX5" s="276"/>
      <c r="FY5" s="277"/>
      <c r="FZ5" s="275"/>
      <c r="GA5" s="276"/>
      <c r="GB5" s="276"/>
      <c r="GC5" s="276"/>
      <c r="GD5" s="276"/>
      <c r="GE5" s="276"/>
      <c r="GF5" s="276"/>
      <c r="GG5" s="276"/>
      <c r="GH5" s="276"/>
      <c r="GI5" s="276"/>
      <c r="GJ5" s="276"/>
      <c r="GK5" s="277"/>
      <c r="GL5" s="275"/>
      <c r="GM5" s="276"/>
      <c r="GN5" s="276"/>
      <c r="GO5" s="276"/>
      <c r="GP5" s="276"/>
      <c r="GQ5" s="276"/>
      <c r="GR5" s="276"/>
      <c r="GS5" s="276"/>
      <c r="GT5" s="276"/>
      <c r="GU5" s="276"/>
      <c r="GV5" s="276"/>
      <c r="GW5" s="277"/>
      <c r="GX5" s="275"/>
      <c r="GY5" s="276"/>
      <c r="GZ5" s="276"/>
      <c r="HA5" s="276"/>
      <c r="HB5" s="276"/>
      <c r="HC5" s="276"/>
      <c r="HD5" s="276"/>
      <c r="HE5" s="276"/>
      <c r="HF5" s="276"/>
      <c r="HG5" s="276"/>
      <c r="HH5" s="276"/>
      <c r="HI5" s="277"/>
      <c r="HJ5" s="275"/>
      <c r="HK5" s="276"/>
      <c r="HL5" s="276"/>
      <c r="HM5" s="276"/>
      <c r="HN5" s="276"/>
      <c r="HO5" s="276"/>
      <c r="HP5" s="276"/>
      <c r="HQ5" s="276"/>
      <c r="HR5" s="276"/>
      <c r="HS5" s="276"/>
      <c r="HT5" s="276"/>
      <c r="HU5" s="277"/>
      <c r="HV5" s="275"/>
      <c r="HW5" s="276"/>
      <c r="HX5" s="276"/>
      <c r="HY5" s="276"/>
      <c r="HZ5" s="276"/>
      <c r="IA5" s="276"/>
      <c r="IB5" s="276"/>
      <c r="IC5" s="276"/>
      <c r="ID5" s="276"/>
      <c r="IE5" s="276"/>
      <c r="IF5" s="276"/>
      <c r="IG5" s="277"/>
      <c r="IH5" s="275"/>
      <c r="II5" s="276"/>
      <c r="IJ5" s="276"/>
      <c r="IK5" s="276"/>
      <c r="IL5" s="276"/>
      <c r="IM5" s="276"/>
      <c r="IN5" s="276"/>
      <c r="IO5" s="276"/>
      <c r="IP5" s="276"/>
      <c r="IQ5" s="276"/>
      <c r="IR5" s="276"/>
      <c r="IS5" s="277"/>
      <c r="IT5" s="275"/>
      <c r="IU5" s="276"/>
      <c r="IV5" s="276"/>
      <c r="IW5" s="276"/>
      <c r="IX5" s="276"/>
      <c r="IY5" s="276"/>
      <c r="IZ5" s="276"/>
      <c r="JA5" s="276"/>
      <c r="JB5" s="276"/>
      <c r="JC5" s="276"/>
      <c r="JD5" s="276"/>
      <c r="JE5" s="277"/>
      <c r="JF5" s="275"/>
      <c r="JG5" s="276"/>
      <c r="JH5" s="276"/>
      <c r="JI5" s="276"/>
      <c r="JJ5" s="276"/>
      <c r="JK5" s="276"/>
      <c r="JL5" s="276"/>
      <c r="JM5" s="276"/>
      <c r="JN5" s="276"/>
      <c r="JO5" s="276"/>
      <c r="JP5" s="276"/>
      <c r="JQ5" s="277"/>
      <c r="JR5" s="275"/>
      <c r="JS5" s="276"/>
      <c r="JT5" s="276"/>
      <c r="JU5" s="276"/>
      <c r="JV5" s="276"/>
      <c r="JW5" s="276"/>
      <c r="JX5" s="276"/>
      <c r="JY5" s="276"/>
      <c r="JZ5" s="276"/>
      <c r="KA5" s="276"/>
      <c r="KB5" s="276"/>
      <c r="KC5" s="277"/>
      <c r="KD5" s="275"/>
      <c r="KE5" s="276"/>
      <c r="KF5" s="276"/>
      <c r="KG5" s="276"/>
      <c r="KH5" s="276"/>
      <c r="KI5" s="276"/>
      <c r="KJ5" s="276"/>
      <c r="KK5" s="276"/>
      <c r="KL5" s="276"/>
      <c r="KM5" s="276"/>
      <c r="KN5" s="276"/>
      <c r="KO5" s="277"/>
      <c r="KP5" s="275"/>
      <c r="KQ5" s="276"/>
      <c r="KR5" s="276"/>
      <c r="KS5" s="276"/>
      <c r="KT5" s="276"/>
      <c r="KU5" s="276"/>
      <c r="KV5" s="276"/>
      <c r="KW5" s="276"/>
      <c r="KX5" s="276"/>
      <c r="KY5" s="276"/>
      <c r="KZ5" s="276"/>
      <c r="LA5" s="277"/>
      <c r="LB5" s="275"/>
      <c r="LC5" s="276"/>
      <c r="LD5" s="276"/>
      <c r="LE5" s="276"/>
      <c r="LF5" s="276"/>
      <c r="LG5" s="276"/>
      <c r="LH5" s="276"/>
      <c r="LI5" s="276"/>
      <c r="LJ5" s="276"/>
      <c r="LK5" s="276"/>
      <c r="LL5" s="276"/>
      <c r="LM5" s="277"/>
      <c r="LN5" s="275"/>
      <c r="LO5" s="276"/>
      <c r="LP5" s="276"/>
      <c r="LQ5" s="276"/>
      <c r="LR5" s="276"/>
      <c r="LS5" s="276"/>
      <c r="LT5" s="276"/>
      <c r="LU5" s="276"/>
      <c r="LV5" s="276"/>
      <c r="LW5" s="276"/>
      <c r="LX5" s="276"/>
      <c r="LY5" s="277"/>
      <c r="LZ5" s="275"/>
      <c r="MA5" s="276"/>
      <c r="MB5" s="276"/>
      <c r="MC5" s="276"/>
      <c r="MD5" s="276"/>
      <c r="ME5" s="276"/>
      <c r="MF5" s="276"/>
      <c r="MG5" s="276"/>
      <c r="MH5" s="276"/>
      <c r="MI5" s="276"/>
      <c r="MJ5" s="276"/>
      <c r="MK5" s="277"/>
      <c r="ML5" s="275"/>
      <c r="MM5" s="276"/>
      <c r="MN5" s="276"/>
      <c r="MO5" s="276"/>
      <c r="MP5" s="276"/>
      <c r="MQ5" s="276"/>
      <c r="MR5" s="276"/>
      <c r="MS5" s="276"/>
      <c r="MT5" s="276"/>
      <c r="MU5" s="276"/>
      <c r="MV5" s="276"/>
      <c r="MW5" s="277"/>
      <c r="MX5" s="275"/>
      <c r="MY5" s="276"/>
      <c r="MZ5" s="276"/>
      <c r="NA5" s="276"/>
      <c r="NB5" s="276"/>
      <c r="NC5" s="276"/>
      <c r="ND5" s="276"/>
      <c r="NE5" s="276"/>
      <c r="NF5" s="276"/>
      <c r="NG5" s="276"/>
      <c r="NH5" s="276"/>
      <c r="NI5" s="277"/>
      <c r="NJ5" s="275"/>
      <c r="NK5" s="276"/>
      <c r="NL5" s="276"/>
      <c r="NM5" s="276"/>
      <c r="NN5" s="276"/>
      <c r="NO5" s="276"/>
      <c r="NP5" s="276"/>
      <c r="NQ5" s="276"/>
      <c r="NR5" s="276"/>
      <c r="NS5" s="276"/>
      <c r="NT5" s="276"/>
      <c r="NU5" s="277"/>
      <c r="NV5" s="275"/>
      <c r="NW5" s="276"/>
      <c r="NX5" s="276"/>
      <c r="NY5" s="276"/>
      <c r="NZ5" s="276"/>
      <c r="OA5" s="276"/>
      <c r="OB5" s="276"/>
      <c r="OC5" s="276"/>
      <c r="OD5" s="276"/>
      <c r="OE5" s="276"/>
      <c r="OF5" s="276"/>
      <c r="OG5" s="277"/>
      <c r="OH5" s="275"/>
      <c r="OI5" s="276"/>
      <c r="OJ5" s="276"/>
      <c r="OK5" s="276"/>
      <c r="OL5" s="276"/>
      <c r="OM5" s="276"/>
      <c r="ON5" s="276"/>
      <c r="OO5" s="276"/>
      <c r="OP5" s="276"/>
      <c r="OQ5" s="276"/>
      <c r="OR5" s="276"/>
      <c r="OS5" s="277"/>
      <c r="OT5" s="275"/>
      <c r="OU5" s="276"/>
      <c r="OV5" s="276"/>
      <c r="OW5" s="276"/>
      <c r="OX5" s="276"/>
      <c r="OY5" s="276"/>
      <c r="OZ5" s="276"/>
      <c r="PA5" s="276"/>
      <c r="PB5" s="276"/>
      <c r="PC5" s="276"/>
      <c r="PD5" s="276"/>
      <c r="PE5" s="277"/>
      <c r="PF5" s="275"/>
      <c r="PG5" s="276"/>
      <c r="PH5" s="276"/>
      <c r="PI5" s="276"/>
      <c r="PJ5" s="276"/>
      <c r="PK5" s="276"/>
      <c r="PL5" s="276"/>
      <c r="PM5" s="276"/>
      <c r="PN5" s="276"/>
      <c r="PO5" s="276"/>
      <c r="PP5" s="276"/>
      <c r="PQ5" s="277"/>
      <c r="PR5" s="275"/>
      <c r="PS5" s="276"/>
      <c r="PT5" s="276"/>
      <c r="PU5" s="276"/>
      <c r="PV5" s="276"/>
      <c r="PW5" s="276"/>
      <c r="PX5" s="276"/>
      <c r="PY5" s="276"/>
      <c r="PZ5" s="276"/>
      <c r="QA5" s="276"/>
      <c r="QB5" s="276"/>
      <c r="QC5" s="277"/>
      <c r="QD5" s="275"/>
      <c r="QE5" s="276"/>
      <c r="QF5" s="276"/>
      <c r="QG5" s="276"/>
      <c r="QH5" s="276"/>
      <c r="QI5" s="276"/>
      <c r="QJ5" s="276"/>
      <c r="QK5" s="276"/>
      <c r="QL5" s="276"/>
      <c r="QM5" s="276"/>
      <c r="QN5" s="276"/>
      <c r="QO5" s="277"/>
      <c r="QP5" s="275"/>
      <c r="QQ5" s="276"/>
      <c r="QR5" s="276"/>
      <c r="QS5" s="276"/>
      <c r="QT5" s="276"/>
      <c r="QU5" s="276"/>
      <c r="QV5" s="276"/>
      <c r="QW5" s="276"/>
      <c r="QX5" s="276"/>
      <c r="QY5" s="276"/>
      <c r="QZ5" s="276"/>
      <c r="RA5" s="277"/>
      <c r="RB5" s="275"/>
      <c r="RC5" s="276"/>
      <c r="RD5" s="276"/>
      <c r="RE5" s="276"/>
      <c r="RF5" s="276"/>
      <c r="RG5" s="276"/>
      <c r="RH5" s="276"/>
      <c r="RI5" s="276"/>
      <c r="RJ5" s="276"/>
      <c r="RK5" s="276"/>
      <c r="RL5" s="276"/>
      <c r="RM5" s="278"/>
    </row>
    <row r="6" spans="2:481" s="212" customFormat="1" ht="33.75" customHeight="1" thickBot="1">
      <c r="B6" s="248"/>
      <c r="C6" s="240"/>
      <c r="D6" s="240"/>
      <c r="E6" s="240"/>
      <c r="F6" s="240"/>
      <c r="G6" s="240"/>
      <c r="H6" s="240"/>
      <c r="I6" s="240"/>
      <c r="J6" s="240"/>
      <c r="K6" s="240"/>
      <c r="L6" s="240"/>
      <c r="M6" s="256"/>
      <c r="N6" s="255"/>
      <c r="O6" s="240"/>
      <c r="P6" s="240"/>
      <c r="Q6" s="240"/>
      <c r="R6" s="240"/>
      <c r="S6" s="240"/>
      <c r="T6" s="240"/>
      <c r="U6" s="240"/>
      <c r="V6" s="240"/>
      <c r="W6" s="240"/>
      <c r="X6" s="240"/>
      <c r="Y6" s="256"/>
      <c r="Z6" s="255"/>
      <c r="AA6" s="240"/>
      <c r="AB6" s="240"/>
      <c r="AC6" s="240"/>
      <c r="AD6" s="240"/>
      <c r="AE6" s="240"/>
      <c r="AF6" s="240"/>
      <c r="AG6" s="240"/>
      <c r="AH6" s="240"/>
      <c r="AI6" s="240"/>
      <c r="AJ6" s="240"/>
      <c r="AK6" s="256"/>
      <c r="AL6" s="255"/>
      <c r="AM6" s="240"/>
      <c r="AN6" s="240"/>
      <c r="AO6" s="240"/>
      <c r="AP6" s="240"/>
      <c r="AQ6" s="240"/>
      <c r="AR6" s="240"/>
      <c r="AS6" s="240"/>
      <c r="AT6" s="240"/>
      <c r="AU6" s="240"/>
      <c r="AV6" s="240"/>
      <c r="AW6" s="256"/>
      <c r="AX6" s="255"/>
      <c r="AY6" s="240"/>
      <c r="AZ6" s="240"/>
      <c r="BA6" s="240"/>
      <c r="BB6" s="240"/>
      <c r="BC6" s="240"/>
      <c r="BD6" s="240"/>
      <c r="BE6" s="240"/>
      <c r="BF6" s="240"/>
      <c r="BG6" s="240"/>
      <c r="BH6" s="240"/>
      <c r="BI6" s="240"/>
      <c r="BJ6" s="255"/>
      <c r="BK6" s="240"/>
      <c r="BL6" s="240"/>
      <c r="BM6" s="240"/>
      <c r="BN6" s="240"/>
      <c r="BO6" s="240"/>
      <c r="BP6" s="240"/>
      <c r="BQ6" s="240"/>
      <c r="BR6" s="240"/>
      <c r="BS6" s="240"/>
      <c r="BT6" s="240"/>
      <c r="BU6" s="256"/>
      <c r="BV6" s="255"/>
      <c r="BW6" s="240"/>
      <c r="BX6" s="240"/>
      <c r="BY6" s="240"/>
      <c r="BZ6" s="240"/>
      <c r="CA6" s="240"/>
      <c r="CB6" s="240"/>
      <c r="CC6" s="240"/>
      <c r="CD6" s="240"/>
      <c r="CE6" s="240"/>
      <c r="CF6" s="240"/>
      <c r="CG6" s="256"/>
      <c r="CH6" s="255"/>
      <c r="CI6" s="240"/>
      <c r="CJ6" s="240"/>
      <c r="CK6" s="240"/>
      <c r="CL6" s="240"/>
      <c r="CM6" s="240"/>
      <c r="CN6" s="240"/>
      <c r="CO6" s="240"/>
      <c r="CP6" s="240"/>
      <c r="CQ6" s="240"/>
      <c r="CR6" s="240"/>
      <c r="CS6" s="256"/>
      <c r="CT6" s="255"/>
      <c r="CU6" s="240"/>
      <c r="CV6" s="240"/>
      <c r="CW6" s="240"/>
      <c r="CX6" s="240"/>
      <c r="CY6" s="240"/>
      <c r="CZ6" s="240"/>
      <c r="DA6" s="240"/>
      <c r="DB6" s="240"/>
      <c r="DC6" s="240"/>
      <c r="DD6" s="240"/>
      <c r="DE6" s="256"/>
      <c r="DF6" s="255"/>
      <c r="DG6" s="240"/>
      <c r="DH6" s="240"/>
      <c r="DI6" s="240"/>
      <c r="DJ6" s="240"/>
      <c r="DK6" s="240"/>
      <c r="DL6" s="240"/>
      <c r="DM6" s="240"/>
      <c r="DN6" s="240"/>
      <c r="DO6" s="240"/>
      <c r="DP6" s="240"/>
      <c r="DQ6" s="256"/>
      <c r="DR6" s="255"/>
      <c r="DS6" s="240"/>
      <c r="DT6" s="240"/>
      <c r="DU6" s="240"/>
      <c r="DV6" s="240"/>
      <c r="DW6" s="240"/>
      <c r="DX6" s="240"/>
      <c r="DY6" s="240"/>
      <c r="DZ6" s="240"/>
      <c r="EA6" s="240"/>
      <c r="EB6" s="240"/>
      <c r="EC6" s="256"/>
      <c r="ED6" s="255"/>
      <c r="EE6" s="240"/>
      <c r="EF6" s="240"/>
      <c r="EG6" s="240"/>
      <c r="EH6" s="240"/>
      <c r="EI6" s="240"/>
      <c r="EJ6" s="240"/>
      <c r="EK6" s="240"/>
      <c r="EL6" s="240"/>
      <c r="EM6" s="240"/>
      <c r="EN6" s="240"/>
      <c r="EO6" s="256"/>
      <c r="EP6" s="255"/>
      <c r="EQ6" s="240"/>
      <c r="ER6" s="240"/>
      <c r="ES6" s="240"/>
      <c r="ET6" s="240"/>
      <c r="EU6" s="240"/>
      <c r="EV6" s="240"/>
      <c r="EW6" s="240"/>
      <c r="EX6" s="240"/>
      <c r="EY6" s="240"/>
      <c r="EZ6" s="240"/>
      <c r="FA6" s="256"/>
      <c r="FB6" s="255"/>
      <c r="FC6" s="240"/>
      <c r="FD6" s="240"/>
      <c r="FE6" s="240"/>
      <c r="FF6" s="240"/>
      <c r="FG6" s="240"/>
      <c r="FH6" s="240"/>
      <c r="FI6" s="240"/>
      <c r="FJ6" s="240"/>
      <c r="FK6" s="240"/>
      <c r="FL6" s="240"/>
      <c r="FM6" s="256"/>
      <c r="FN6" s="255"/>
      <c r="FO6" s="240"/>
      <c r="FP6" s="240"/>
      <c r="FQ6" s="240"/>
      <c r="FR6" s="240"/>
      <c r="FS6" s="240"/>
      <c r="FT6" s="240"/>
      <c r="FU6" s="240"/>
      <c r="FV6" s="240"/>
      <c r="FW6" s="240"/>
      <c r="FX6" s="240"/>
      <c r="FY6" s="256"/>
      <c r="FZ6" s="255"/>
      <c r="GA6" s="240"/>
      <c r="GB6" s="240"/>
      <c r="GC6" s="240"/>
      <c r="GD6" s="240"/>
      <c r="GE6" s="240"/>
      <c r="GF6" s="240"/>
      <c r="GG6" s="240"/>
      <c r="GH6" s="240"/>
      <c r="GI6" s="240"/>
      <c r="GJ6" s="240"/>
      <c r="GK6" s="256"/>
      <c r="GL6" s="255"/>
      <c r="GM6" s="240"/>
      <c r="GN6" s="240"/>
      <c r="GO6" s="240"/>
      <c r="GP6" s="240"/>
      <c r="GQ6" s="240"/>
      <c r="GR6" s="240"/>
      <c r="GS6" s="240"/>
      <c r="GT6" s="240"/>
      <c r="GU6" s="240"/>
      <c r="GV6" s="240"/>
      <c r="GW6" s="256"/>
      <c r="GX6" s="255"/>
      <c r="GY6" s="240"/>
      <c r="GZ6" s="240"/>
      <c r="HA6" s="240"/>
      <c r="HB6" s="240"/>
      <c r="HC6" s="240"/>
      <c r="HD6" s="240"/>
      <c r="HE6" s="240"/>
      <c r="HF6" s="240"/>
      <c r="HG6" s="240"/>
      <c r="HH6" s="240"/>
      <c r="HI6" s="256"/>
      <c r="HJ6" s="255"/>
      <c r="HK6" s="240"/>
      <c r="HL6" s="240"/>
      <c r="HM6" s="240"/>
      <c r="HN6" s="240"/>
      <c r="HO6" s="240"/>
      <c r="HP6" s="240"/>
      <c r="HQ6" s="240"/>
      <c r="HR6" s="240"/>
      <c r="HS6" s="240"/>
      <c r="HT6" s="240"/>
      <c r="HU6" s="256"/>
      <c r="HV6" s="255"/>
      <c r="HW6" s="240"/>
      <c r="HX6" s="240"/>
      <c r="HY6" s="240"/>
      <c r="HZ6" s="240"/>
      <c r="IA6" s="240"/>
      <c r="IB6" s="240"/>
      <c r="IC6" s="240"/>
      <c r="ID6" s="240"/>
      <c r="IE6" s="240"/>
      <c r="IF6" s="240"/>
      <c r="IG6" s="256"/>
      <c r="IH6" s="255"/>
      <c r="II6" s="240"/>
      <c r="IJ6" s="240"/>
      <c r="IK6" s="240"/>
      <c r="IL6" s="240"/>
      <c r="IM6" s="240"/>
      <c r="IN6" s="240"/>
      <c r="IO6" s="240"/>
      <c r="IP6" s="240"/>
      <c r="IQ6" s="240"/>
      <c r="IR6" s="240"/>
      <c r="IS6" s="256"/>
      <c r="IT6" s="255"/>
      <c r="IU6" s="240"/>
      <c r="IV6" s="240"/>
      <c r="IW6" s="240"/>
      <c r="IX6" s="240"/>
      <c r="IY6" s="240"/>
      <c r="IZ6" s="240"/>
      <c r="JA6" s="240"/>
      <c r="JB6" s="240"/>
      <c r="JC6" s="240"/>
      <c r="JD6" s="240"/>
      <c r="JE6" s="256"/>
      <c r="JF6" s="255"/>
      <c r="JG6" s="240"/>
      <c r="JH6" s="240"/>
      <c r="JI6" s="240"/>
      <c r="JJ6" s="240"/>
      <c r="JK6" s="240"/>
      <c r="JL6" s="240"/>
      <c r="JM6" s="240"/>
      <c r="JN6" s="240"/>
      <c r="JO6" s="240"/>
      <c r="JP6" s="240"/>
      <c r="JQ6" s="256"/>
      <c r="JR6" s="255"/>
      <c r="JS6" s="240"/>
      <c r="JT6" s="240"/>
      <c r="JU6" s="240"/>
      <c r="JV6" s="240"/>
      <c r="JW6" s="240"/>
      <c r="JX6" s="240"/>
      <c r="JY6" s="240"/>
      <c r="JZ6" s="240"/>
      <c r="KA6" s="240"/>
      <c r="KB6" s="240"/>
      <c r="KC6" s="256"/>
      <c r="KD6" s="255"/>
      <c r="KE6" s="240"/>
      <c r="KF6" s="240"/>
      <c r="KG6" s="240"/>
      <c r="KH6" s="240"/>
      <c r="KI6" s="240"/>
      <c r="KJ6" s="240"/>
      <c r="KK6" s="240"/>
      <c r="KL6" s="240"/>
      <c r="KM6" s="240"/>
      <c r="KN6" s="240"/>
      <c r="KO6" s="256"/>
      <c r="KP6" s="255"/>
      <c r="KQ6" s="240"/>
      <c r="KR6" s="240"/>
      <c r="KS6" s="240"/>
      <c r="KT6" s="240"/>
      <c r="KU6" s="240"/>
      <c r="KV6" s="240"/>
      <c r="KW6" s="240"/>
      <c r="KX6" s="240"/>
      <c r="KY6" s="240"/>
      <c r="KZ6" s="240"/>
      <c r="LA6" s="256"/>
      <c r="LB6" s="255"/>
      <c r="LC6" s="240"/>
      <c r="LD6" s="240"/>
      <c r="LE6" s="240"/>
      <c r="LF6" s="240"/>
      <c r="LG6" s="240"/>
      <c r="LH6" s="240"/>
      <c r="LI6" s="240"/>
      <c r="LJ6" s="240"/>
      <c r="LK6" s="240"/>
      <c r="LL6" s="240"/>
      <c r="LM6" s="256"/>
      <c r="LN6" s="255"/>
      <c r="LO6" s="240"/>
      <c r="LP6" s="240"/>
      <c r="LQ6" s="240"/>
      <c r="LR6" s="240"/>
      <c r="LS6" s="240"/>
      <c r="LT6" s="240"/>
      <c r="LU6" s="240"/>
      <c r="LV6" s="240"/>
      <c r="LW6" s="240"/>
      <c r="LX6" s="240"/>
      <c r="LY6" s="256"/>
      <c r="LZ6" s="255"/>
      <c r="MA6" s="240"/>
      <c r="MB6" s="240"/>
      <c r="MC6" s="240"/>
      <c r="MD6" s="240"/>
      <c r="ME6" s="240"/>
      <c r="MF6" s="240"/>
      <c r="MG6" s="240"/>
      <c r="MH6" s="240"/>
      <c r="MI6" s="240"/>
      <c r="MJ6" s="240"/>
      <c r="MK6" s="256"/>
      <c r="ML6" s="255"/>
      <c r="MM6" s="240"/>
      <c r="MN6" s="240"/>
      <c r="MO6" s="240"/>
      <c r="MP6" s="240"/>
      <c r="MQ6" s="240"/>
      <c r="MR6" s="240"/>
      <c r="MS6" s="240"/>
      <c r="MT6" s="240"/>
      <c r="MU6" s="240"/>
      <c r="MV6" s="240"/>
      <c r="MW6" s="256"/>
      <c r="MX6" s="255"/>
      <c r="MY6" s="240"/>
      <c r="MZ6" s="240"/>
      <c r="NA6" s="240"/>
      <c r="NB6" s="240"/>
      <c r="NC6" s="240"/>
      <c r="ND6" s="240"/>
      <c r="NE6" s="240"/>
      <c r="NF6" s="240"/>
      <c r="NG6" s="240"/>
      <c r="NH6" s="240"/>
      <c r="NI6" s="256"/>
      <c r="NJ6" s="255"/>
      <c r="NK6" s="240"/>
      <c r="NL6" s="240"/>
      <c r="NM6" s="240"/>
      <c r="NN6" s="240"/>
      <c r="NO6" s="240"/>
      <c r="NP6" s="240"/>
      <c r="NQ6" s="240"/>
      <c r="NR6" s="240"/>
      <c r="NS6" s="240"/>
      <c r="NT6" s="240"/>
      <c r="NU6" s="256"/>
      <c r="NV6" s="255"/>
      <c r="NW6" s="240"/>
      <c r="NX6" s="240"/>
      <c r="NY6" s="240"/>
      <c r="NZ6" s="240"/>
      <c r="OA6" s="240"/>
      <c r="OB6" s="240"/>
      <c r="OC6" s="240"/>
      <c r="OD6" s="240"/>
      <c r="OE6" s="240"/>
      <c r="OF6" s="240"/>
      <c r="OG6" s="256"/>
      <c r="OH6" s="255"/>
      <c r="OI6" s="240"/>
      <c r="OJ6" s="240"/>
      <c r="OK6" s="240"/>
      <c r="OL6" s="240"/>
      <c r="OM6" s="240"/>
      <c r="ON6" s="240"/>
      <c r="OO6" s="240"/>
      <c r="OP6" s="240"/>
      <c r="OQ6" s="240"/>
      <c r="OR6" s="240"/>
      <c r="OS6" s="256"/>
      <c r="OT6" s="255"/>
      <c r="OU6" s="240"/>
      <c r="OV6" s="240"/>
      <c r="OW6" s="240"/>
      <c r="OX6" s="240"/>
      <c r="OY6" s="240"/>
      <c r="OZ6" s="240"/>
      <c r="PA6" s="240"/>
      <c r="PB6" s="240"/>
      <c r="PC6" s="240"/>
      <c r="PD6" s="240"/>
      <c r="PE6" s="256"/>
      <c r="PF6" s="255"/>
      <c r="PG6" s="240"/>
      <c r="PH6" s="240"/>
      <c r="PI6" s="240"/>
      <c r="PJ6" s="240"/>
      <c r="PK6" s="240"/>
      <c r="PL6" s="240"/>
      <c r="PM6" s="240"/>
      <c r="PN6" s="240"/>
      <c r="PO6" s="240"/>
      <c r="PP6" s="240"/>
      <c r="PQ6" s="256"/>
      <c r="PR6" s="255"/>
      <c r="PS6" s="240"/>
      <c r="PT6" s="240"/>
      <c r="PU6" s="240"/>
      <c r="PV6" s="240"/>
      <c r="PW6" s="240"/>
      <c r="PX6" s="240"/>
      <c r="PY6" s="240"/>
      <c r="PZ6" s="240"/>
      <c r="QA6" s="240"/>
      <c r="QB6" s="240"/>
      <c r="QC6" s="256"/>
      <c r="QD6" s="255"/>
      <c r="QE6" s="240"/>
      <c r="QF6" s="240"/>
      <c r="QG6" s="240"/>
      <c r="QH6" s="240"/>
      <c r="QI6" s="240"/>
      <c r="QJ6" s="240"/>
      <c r="QK6" s="240"/>
      <c r="QL6" s="240"/>
      <c r="QM6" s="240"/>
      <c r="QN6" s="240"/>
      <c r="QO6" s="256"/>
      <c r="QP6" s="255"/>
      <c r="QQ6" s="240"/>
      <c r="QR6" s="240"/>
      <c r="QS6" s="240"/>
      <c r="QT6" s="240"/>
      <c r="QU6" s="240"/>
      <c r="QV6" s="240"/>
      <c r="QW6" s="240"/>
      <c r="QX6" s="240"/>
      <c r="QY6" s="240"/>
      <c r="QZ6" s="240"/>
      <c r="RA6" s="256"/>
      <c r="RB6" s="255"/>
      <c r="RC6" s="240"/>
      <c r="RD6" s="240"/>
      <c r="RE6" s="240"/>
      <c r="RF6" s="240"/>
      <c r="RG6" s="240"/>
      <c r="RH6" s="240"/>
      <c r="RI6" s="240"/>
      <c r="RJ6" s="240"/>
      <c r="RK6" s="240"/>
      <c r="RL6" s="240"/>
      <c r="RM6" s="253"/>
    </row>
    <row r="7" spans="2:481">
      <c r="B7" s="355" t="s">
        <v>436</v>
      </c>
      <c r="C7" s="356"/>
      <c r="D7" s="356"/>
      <c r="E7" s="356"/>
      <c r="F7" s="356"/>
      <c r="G7" s="356"/>
      <c r="H7" s="356"/>
      <c r="I7" s="356"/>
      <c r="J7" s="356"/>
      <c r="K7" s="356"/>
      <c r="L7" s="356"/>
      <c r="M7" s="357"/>
      <c r="N7" s="387" t="s">
        <v>436</v>
      </c>
      <c r="O7" s="356"/>
      <c r="P7" s="356"/>
      <c r="Q7" s="356"/>
      <c r="R7" s="356"/>
      <c r="S7" s="356"/>
      <c r="T7" s="356"/>
      <c r="U7" s="356"/>
      <c r="V7" s="356"/>
      <c r="W7" s="356"/>
      <c r="X7" s="356"/>
      <c r="Y7" s="357"/>
      <c r="Z7" s="387" t="s">
        <v>436</v>
      </c>
      <c r="AA7" s="356"/>
      <c r="AB7" s="356"/>
      <c r="AC7" s="356"/>
      <c r="AD7" s="356"/>
      <c r="AE7" s="356"/>
      <c r="AF7" s="356"/>
      <c r="AG7" s="356"/>
      <c r="AH7" s="356"/>
      <c r="AI7" s="356"/>
      <c r="AJ7" s="356"/>
      <c r="AK7" s="357"/>
      <c r="AL7" s="387" t="s">
        <v>436</v>
      </c>
      <c r="AM7" s="356"/>
      <c r="AN7" s="356"/>
      <c r="AO7" s="356"/>
      <c r="AP7" s="356"/>
      <c r="AQ7" s="356"/>
      <c r="AR7" s="356"/>
      <c r="AS7" s="356"/>
      <c r="AT7" s="356"/>
      <c r="AU7" s="356"/>
      <c r="AV7" s="356"/>
      <c r="AW7" s="357"/>
      <c r="AX7" s="387" t="s">
        <v>436</v>
      </c>
      <c r="AY7" s="356"/>
      <c r="AZ7" s="356"/>
      <c r="BA7" s="356"/>
      <c r="BB7" s="356"/>
      <c r="BC7" s="356"/>
      <c r="BD7" s="356"/>
      <c r="BE7" s="356"/>
      <c r="BF7" s="356"/>
      <c r="BG7" s="356"/>
      <c r="BH7" s="356"/>
      <c r="BI7" s="356"/>
      <c r="BJ7" s="387" t="s">
        <v>436</v>
      </c>
      <c r="BK7" s="356"/>
      <c r="BL7" s="356"/>
      <c r="BM7" s="356"/>
      <c r="BN7" s="356"/>
      <c r="BO7" s="356"/>
      <c r="BP7" s="356"/>
      <c r="BQ7" s="356"/>
      <c r="BR7" s="356"/>
      <c r="BS7" s="356"/>
      <c r="BT7" s="356"/>
      <c r="BU7" s="357"/>
      <c r="BV7" s="387" t="s">
        <v>436</v>
      </c>
      <c r="BW7" s="356"/>
      <c r="BX7" s="356"/>
      <c r="BY7" s="356"/>
      <c r="BZ7" s="356"/>
      <c r="CA7" s="356"/>
      <c r="CB7" s="356"/>
      <c r="CC7" s="356"/>
      <c r="CD7" s="356"/>
      <c r="CE7" s="356"/>
      <c r="CF7" s="356"/>
      <c r="CG7" s="357"/>
      <c r="CH7" s="387" t="s">
        <v>436</v>
      </c>
      <c r="CI7" s="356"/>
      <c r="CJ7" s="356"/>
      <c r="CK7" s="356"/>
      <c r="CL7" s="356"/>
      <c r="CM7" s="356"/>
      <c r="CN7" s="356"/>
      <c r="CO7" s="356"/>
      <c r="CP7" s="356"/>
      <c r="CQ7" s="356"/>
      <c r="CR7" s="356"/>
      <c r="CS7" s="357"/>
      <c r="CT7" s="387" t="s">
        <v>436</v>
      </c>
      <c r="CU7" s="356"/>
      <c r="CV7" s="356"/>
      <c r="CW7" s="356"/>
      <c r="CX7" s="356"/>
      <c r="CY7" s="356"/>
      <c r="CZ7" s="356"/>
      <c r="DA7" s="356"/>
      <c r="DB7" s="356"/>
      <c r="DC7" s="356"/>
      <c r="DD7" s="356"/>
      <c r="DE7" s="357"/>
      <c r="DF7" s="387" t="s">
        <v>436</v>
      </c>
      <c r="DG7" s="356"/>
      <c r="DH7" s="356"/>
      <c r="DI7" s="356"/>
      <c r="DJ7" s="356"/>
      <c r="DK7" s="356"/>
      <c r="DL7" s="356"/>
      <c r="DM7" s="356"/>
      <c r="DN7" s="356"/>
      <c r="DO7" s="356"/>
      <c r="DP7" s="356"/>
      <c r="DQ7" s="357"/>
      <c r="DR7" s="387" t="s">
        <v>436</v>
      </c>
      <c r="DS7" s="356"/>
      <c r="DT7" s="356"/>
      <c r="DU7" s="356"/>
      <c r="DV7" s="356"/>
      <c r="DW7" s="356"/>
      <c r="DX7" s="356"/>
      <c r="DY7" s="356"/>
      <c r="DZ7" s="356"/>
      <c r="EA7" s="356"/>
      <c r="EB7" s="356"/>
      <c r="EC7" s="357"/>
      <c r="ED7" s="387" t="s">
        <v>436</v>
      </c>
      <c r="EE7" s="356"/>
      <c r="EF7" s="356"/>
      <c r="EG7" s="356"/>
      <c r="EH7" s="356"/>
      <c r="EI7" s="356"/>
      <c r="EJ7" s="356"/>
      <c r="EK7" s="356"/>
      <c r="EL7" s="356"/>
      <c r="EM7" s="356"/>
      <c r="EN7" s="356"/>
      <c r="EO7" s="357"/>
      <c r="EP7" s="387" t="s">
        <v>436</v>
      </c>
      <c r="EQ7" s="356"/>
      <c r="ER7" s="356"/>
      <c r="ES7" s="356"/>
      <c r="ET7" s="356"/>
      <c r="EU7" s="356"/>
      <c r="EV7" s="356"/>
      <c r="EW7" s="356"/>
      <c r="EX7" s="356"/>
      <c r="EY7" s="356"/>
      <c r="EZ7" s="356"/>
      <c r="FA7" s="357"/>
      <c r="FB7" s="387" t="s">
        <v>436</v>
      </c>
      <c r="FC7" s="356"/>
      <c r="FD7" s="356"/>
      <c r="FE7" s="356"/>
      <c r="FF7" s="356"/>
      <c r="FG7" s="356"/>
      <c r="FH7" s="356"/>
      <c r="FI7" s="356"/>
      <c r="FJ7" s="356"/>
      <c r="FK7" s="356"/>
      <c r="FL7" s="356"/>
      <c r="FM7" s="357"/>
      <c r="FN7" s="387" t="s">
        <v>436</v>
      </c>
      <c r="FO7" s="356"/>
      <c r="FP7" s="356"/>
      <c r="FQ7" s="356"/>
      <c r="FR7" s="356"/>
      <c r="FS7" s="356"/>
      <c r="FT7" s="356"/>
      <c r="FU7" s="356"/>
      <c r="FV7" s="356"/>
      <c r="FW7" s="356"/>
      <c r="FX7" s="356"/>
      <c r="FY7" s="357"/>
      <c r="FZ7" s="387" t="s">
        <v>436</v>
      </c>
      <c r="GA7" s="356"/>
      <c r="GB7" s="356"/>
      <c r="GC7" s="356"/>
      <c r="GD7" s="356"/>
      <c r="GE7" s="356"/>
      <c r="GF7" s="356"/>
      <c r="GG7" s="356"/>
      <c r="GH7" s="356"/>
      <c r="GI7" s="356"/>
      <c r="GJ7" s="356"/>
      <c r="GK7" s="357"/>
      <c r="GL7" s="387" t="s">
        <v>436</v>
      </c>
      <c r="GM7" s="356"/>
      <c r="GN7" s="356"/>
      <c r="GO7" s="356"/>
      <c r="GP7" s="356"/>
      <c r="GQ7" s="356"/>
      <c r="GR7" s="356"/>
      <c r="GS7" s="356"/>
      <c r="GT7" s="356"/>
      <c r="GU7" s="356"/>
      <c r="GV7" s="356"/>
      <c r="GW7" s="357"/>
      <c r="GX7" s="387" t="s">
        <v>436</v>
      </c>
      <c r="GY7" s="356"/>
      <c r="GZ7" s="356"/>
      <c r="HA7" s="356"/>
      <c r="HB7" s="356"/>
      <c r="HC7" s="356"/>
      <c r="HD7" s="356"/>
      <c r="HE7" s="356"/>
      <c r="HF7" s="356"/>
      <c r="HG7" s="356"/>
      <c r="HH7" s="356"/>
      <c r="HI7" s="357"/>
      <c r="HJ7" s="387" t="s">
        <v>436</v>
      </c>
      <c r="HK7" s="356"/>
      <c r="HL7" s="356"/>
      <c r="HM7" s="356"/>
      <c r="HN7" s="356"/>
      <c r="HO7" s="356"/>
      <c r="HP7" s="356"/>
      <c r="HQ7" s="356"/>
      <c r="HR7" s="356"/>
      <c r="HS7" s="356"/>
      <c r="HT7" s="356"/>
      <c r="HU7" s="357"/>
      <c r="HV7" s="387" t="s">
        <v>436</v>
      </c>
      <c r="HW7" s="356"/>
      <c r="HX7" s="356"/>
      <c r="HY7" s="356"/>
      <c r="HZ7" s="356"/>
      <c r="IA7" s="356"/>
      <c r="IB7" s="356"/>
      <c r="IC7" s="356"/>
      <c r="ID7" s="356"/>
      <c r="IE7" s="356"/>
      <c r="IF7" s="356"/>
      <c r="IG7" s="357"/>
      <c r="IH7" s="387" t="s">
        <v>436</v>
      </c>
      <c r="II7" s="356"/>
      <c r="IJ7" s="356"/>
      <c r="IK7" s="356"/>
      <c r="IL7" s="356"/>
      <c r="IM7" s="356"/>
      <c r="IN7" s="356"/>
      <c r="IO7" s="356"/>
      <c r="IP7" s="356"/>
      <c r="IQ7" s="356"/>
      <c r="IR7" s="356"/>
      <c r="IS7" s="357"/>
      <c r="IT7" s="387" t="s">
        <v>436</v>
      </c>
      <c r="IU7" s="356"/>
      <c r="IV7" s="356"/>
      <c r="IW7" s="356"/>
      <c r="IX7" s="356"/>
      <c r="IY7" s="356"/>
      <c r="IZ7" s="356"/>
      <c r="JA7" s="356"/>
      <c r="JB7" s="356"/>
      <c r="JC7" s="356"/>
      <c r="JD7" s="356"/>
      <c r="JE7" s="357"/>
      <c r="JF7" s="387" t="s">
        <v>436</v>
      </c>
      <c r="JG7" s="356"/>
      <c r="JH7" s="356"/>
      <c r="JI7" s="356"/>
      <c r="JJ7" s="356"/>
      <c r="JK7" s="356"/>
      <c r="JL7" s="356"/>
      <c r="JM7" s="356"/>
      <c r="JN7" s="356"/>
      <c r="JO7" s="356"/>
      <c r="JP7" s="356"/>
      <c r="JQ7" s="357"/>
      <c r="JR7" s="387" t="s">
        <v>436</v>
      </c>
      <c r="JS7" s="356"/>
      <c r="JT7" s="356"/>
      <c r="JU7" s="356"/>
      <c r="JV7" s="356"/>
      <c r="JW7" s="356"/>
      <c r="JX7" s="356"/>
      <c r="JY7" s="356"/>
      <c r="JZ7" s="356"/>
      <c r="KA7" s="356"/>
      <c r="KB7" s="356"/>
      <c r="KC7" s="357"/>
      <c r="KD7" s="387" t="s">
        <v>436</v>
      </c>
      <c r="KE7" s="356"/>
      <c r="KF7" s="356"/>
      <c r="KG7" s="356"/>
      <c r="KH7" s="356"/>
      <c r="KI7" s="356"/>
      <c r="KJ7" s="356"/>
      <c r="KK7" s="356"/>
      <c r="KL7" s="356"/>
      <c r="KM7" s="356"/>
      <c r="KN7" s="356"/>
      <c r="KO7" s="357"/>
      <c r="KP7" s="387" t="s">
        <v>436</v>
      </c>
      <c r="KQ7" s="356"/>
      <c r="KR7" s="356"/>
      <c r="KS7" s="356"/>
      <c r="KT7" s="356"/>
      <c r="KU7" s="356"/>
      <c r="KV7" s="356"/>
      <c r="KW7" s="356"/>
      <c r="KX7" s="356"/>
      <c r="KY7" s="356"/>
      <c r="KZ7" s="356"/>
      <c r="LA7" s="357"/>
      <c r="LB7" s="387" t="s">
        <v>436</v>
      </c>
      <c r="LC7" s="356"/>
      <c r="LD7" s="356"/>
      <c r="LE7" s="356"/>
      <c r="LF7" s="356"/>
      <c r="LG7" s="356"/>
      <c r="LH7" s="356"/>
      <c r="LI7" s="356"/>
      <c r="LJ7" s="356"/>
      <c r="LK7" s="356"/>
      <c r="LL7" s="356"/>
      <c r="LM7" s="357"/>
      <c r="LN7" s="387" t="s">
        <v>436</v>
      </c>
      <c r="LO7" s="356"/>
      <c r="LP7" s="356"/>
      <c r="LQ7" s="356"/>
      <c r="LR7" s="356"/>
      <c r="LS7" s="356"/>
      <c r="LT7" s="356"/>
      <c r="LU7" s="356"/>
      <c r="LV7" s="356"/>
      <c r="LW7" s="356"/>
      <c r="LX7" s="356"/>
      <c r="LY7" s="357"/>
      <c r="LZ7" s="387" t="s">
        <v>436</v>
      </c>
      <c r="MA7" s="356"/>
      <c r="MB7" s="356"/>
      <c r="MC7" s="356"/>
      <c r="MD7" s="356"/>
      <c r="ME7" s="356"/>
      <c r="MF7" s="356"/>
      <c r="MG7" s="356"/>
      <c r="MH7" s="356"/>
      <c r="MI7" s="356"/>
      <c r="MJ7" s="356"/>
      <c r="MK7" s="357"/>
      <c r="ML7" s="387" t="s">
        <v>436</v>
      </c>
      <c r="MM7" s="356"/>
      <c r="MN7" s="356"/>
      <c r="MO7" s="356"/>
      <c r="MP7" s="356"/>
      <c r="MQ7" s="356"/>
      <c r="MR7" s="356"/>
      <c r="MS7" s="356"/>
      <c r="MT7" s="356"/>
      <c r="MU7" s="356"/>
      <c r="MV7" s="356"/>
      <c r="MW7" s="357"/>
      <c r="MX7" s="387" t="s">
        <v>436</v>
      </c>
      <c r="MY7" s="356"/>
      <c r="MZ7" s="356"/>
      <c r="NA7" s="356"/>
      <c r="NB7" s="356"/>
      <c r="NC7" s="356"/>
      <c r="ND7" s="356"/>
      <c r="NE7" s="356"/>
      <c r="NF7" s="356"/>
      <c r="NG7" s="356"/>
      <c r="NH7" s="356"/>
      <c r="NI7" s="357"/>
      <c r="NJ7" s="387" t="s">
        <v>436</v>
      </c>
      <c r="NK7" s="356"/>
      <c r="NL7" s="356"/>
      <c r="NM7" s="356"/>
      <c r="NN7" s="356"/>
      <c r="NO7" s="356"/>
      <c r="NP7" s="356"/>
      <c r="NQ7" s="356"/>
      <c r="NR7" s="356"/>
      <c r="NS7" s="356"/>
      <c r="NT7" s="356"/>
      <c r="NU7" s="357"/>
      <c r="NV7" s="387" t="s">
        <v>436</v>
      </c>
      <c r="NW7" s="356"/>
      <c r="NX7" s="356"/>
      <c r="NY7" s="356"/>
      <c r="NZ7" s="356"/>
      <c r="OA7" s="356"/>
      <c r="OB7" s="356"/>
      <c r="OC7" s="356"/>
      <c r="OD7" s="356"/>
      <c r="OE7" s="356"/>
      <c r="OF7" s="356"/>
      <c r="OG7" s="357"/>
      <c r="OH7" s="387" t="s">
        <v>436</v>
      </c>
      <c r="OI7" s="356"/>
      <c r="OJ7" s="356"/>
      <c r="OK7" s="356"/>
      <c r="OL7" s="356"/>
      <c r="OM7" s="356"/>
      <c r="ON7" s="356"/>
      <c r="OO7" s="356"/>
      <c r="OP7" s="356"/>
      <c r="OQ7" s="356"/>
      <c r="OR7" s="356"/>
      <c r="OS7" s="357"/>
      <c r="OT7" s="387" t="s">
        <v>436</v>
      </c>
      <c r="OU7" s="356"/>
      <c r="OV7" s="356"/>
      <c r="OW7" s="356"/>
      <c r="OX7" s="356"/>
      <c r="OY7" s="356"/>
      <c r="OZ7" s="356"/>
      <c r="PA7" s="356"/>
      <c r="PB7" s="356"/>
      <c r="PC7" s="356"/>
      <c r="PD7" s="356"/>
      <c r="PE7" s="357"/>
      <c r="PF7" s="387" t="s">
        <v>436</v>
      </c>
      <c r="PG7" s="356"/>
      <c r="PH7" s="356"/>
      <c r="PI7" s="356"/>
      <c r="PJ7" s="356"/>
      <c r="PK7" s="356"/>
      <c r="PL7" s="356"/>
      <c r="PM7" s="356"/>
      <c r="PN7" s="356"/>
      <c r="PO7" s="356"/>
      <c r="PP7" s="356"/>
      <c r="PQ7" s="357"/>
      <c r="PR7" s="387" t="s">
        <v>436</v>
      </c>
      <c r="PS7" s="356"/>
      <c r="PT7" s="356"/>
      <c r="PU7" s="356"/>
      <c r="PV7" s="356"/>
      <c r="PW7" s="356"/>
      <c r="PX7" s="356"/>
      <c r="PY7" s="356"/>
      <c r="PZ7" s="356"/>
      <c r="QA7" s="356"/>
      <c r="QB7" s="356"/>
      <c r="QC7" s="357"/>
      <c r="QD7" s="387" t="s">
        <v>436</v>
      </c>
      <c r="QE7" s="356"/>
      <c r="QF7" s="356"/>
      <c r="QG7" s="356"/>
      <c r="QH7" s="356"/>
      <c r="QI7" s="356"/>
      <c r="QJ7" s="356"/>
      <c r="QK7" s="356"/>
      <c r="QL7" s="356"/>
      <c r="QM7" s="356"/>
      <c r="QN7" s="356"/>
      <c r="QO7" s="357"/>
      <c r="QP7" s="387" t="s">
        <v>436</v>
      </c>
      <c r="QQ7" s="356"/>
      <c r="QR7" s="356"/>
      <c r="QS7" s="356"/>
      <c r="QT7" s="356"/>
      <c r="QU7" s="356"/>
      <c r="QV7" s="356"/>
      <c r="QW7" s="356"/>
      <c r="QX7" s="356"/>
      <c r="QY7" s="356"/>
      <c r="QZ7" s="356"/>
      <c r="RA7" s="357"/>
      <c r="RB7" s="387" t="s">
        <v>436</v>
      </c>
      <c r="RC7" s="356"/>
      <c r="RD7" s="356"/>
      <c r="RE7" s="356"/>
      <c r="RF7" s="356"/>
      <c r="RG7" s="356"/>
      <c r="RH7" s="356"/>
      <c r="RI7" s="356"/>
      <c r="RJ7" s="356"/>
      <c r="RK7" s="356"/>
      <c r="RL7" s="356"/>
      <c r="RM7" s="391"/>
    </row>
    <row r="8" spans="2:481" ht="15" customHeight="1">
      <c r="B8" s="522" t="str">
        <f ca="1">OFFSET('Cost &amp; Solution'!$A$50,B2,0,1,1)</f>
        <v>Upper Gap Hider</v>
      </c>
      <c r="C8" s="523"/>
      <c r="D8" s="523"/>
      <c r="E8" s="523"/>
      <c r="F8" s="523"/>
      <c r="G8" s="523"/>
      <c r="H8" s="523"/>
      <c r="I8" s="523"/>
      <c r="J8" s="523"/>
      <c r="K8" s="523"/>
      <c r="L8" s="523"/>
      <c r="M8" s="524"/>
      <c r="N8" s="481" t="str">
        <f ca="1">OFFSET('Cost &amp; Solution'!$A$50,N2,0,1,1)</f>
        <v>GAP HIDER LW</v>
      </c>
      <c r="O8" s="482"/>
      <c r="P8" s="482"/>
      <c r="Q8" s="482"/>
      <c r="R8" s="482"/>
      <c r="S8" s="482"/>
      <c r="T8" s="482"/>
      <c r="U8" s="482"/>
      <c r="V8" s="482"/>
      <c r="W8" s="482"/>
      <c r="X8" s="482"/>
      <c r="Y8" s="483"/>
      <c r="Z8" s="481" t="str">
        <f ca="1">OFFSET('Cost &amp; Solution'!$A$50,Z2,0,1,1)</f>
        <v/>
      </c>
      <c r="AA8" s="482"/>
      <c r="AB8" s="482"/>
      <c r="AC8" s="482"/>
      <c r="AD8" s="482"/>
      <c r="AE8" s="482"/>
      <c r="AF8" s="482"/>
      <c r="AG8" s="482"/>
      <c r="AH8" s="482"/>
      <c r="AI8" s="482"/>
      <c r="AJ8" s="482"/>
      <c r="AK8" s="483"/>
      <c r="AL8" s="481" t="str">
        <f ca="1">OFFSET('Cost &amp; Solution'!$A$50,AL2,0,1,1)</f>
        <v/>
      </c>
      <c r="AM8" s="482"/>
      <c r="AN8" s="482"/>
      <c r="AO8" s="482"/>
      <c r="AP8" s="482"/>
      <c r="AQ8" s="482"/>
      <c r="AR8" s="482"/>
      <c r="AS8" s="482"/>
      <c r="AT8" s="482"/>
      <c r="AU8" s="482"/>
      <c r="AV8" s="482"/>
      <c r="AW8" s="483"/>
      <c r="AX8" s="481" t="str">
        <f ca="1">OFFSET('Cost &amp; Solution'!$A$50,AX2,0,1,1)</f>
        <v/>
      </c>
      <c r="AY8" s="482"/>
      <c r="AZ8" s="482"/>
      <c r="BA8" s="482"/>
      <c r="BB8" s="482"/>
      <c r="BC8" s="482"/>
      <c r="BD8" s="482"/>
      <c r="BE8" s="482"/>
      <c r="BF8" s="482"/>
      <c r="BG8" s="482"/>
      <c r="BH8" s="482"/>
      <c r="BI8" s="482"/>
      <c r="BJ8" s="481" t="str">
        <f ca="1">OFFSET('Cost &amp; Solution'!$A$50,BJ2,0,1,1)</f>
        <v/>
      </c>
      <c r="BK8" s="482"/>
      <c r="BL8" s="482"/>
      <c r="BM8" s="482"/>
      <c r="BN8" s="482"/>
      <c r="BO8" s="482"/>
      <c r="BP8" s="482"/>
      <c r="BQ8" s="482"/>
      <c r="BR8" s="482"/>
      <c r="BS8" s="482"/>
      <c r="BT8" s="482"/>
      <c r="BU8" s="483"/>
      <c r="BV8" s="481" t="str">
        <f ca="1">OFFSET('Cost &amp; Solution'!$A$50,BV2,0,1,1)</f>
        <v/>
      </c>
      <c r="BW8" s="482"/>
      <c r="BX8" s="482"/>
      <c r="BY8" s="482"/>
      <c r="BZ8" s="482"/>
      <c r="CA8" s="482"/>
      <c r="CB8" s="482"/>
      <c r="CC8" s="482"/>
      <c r="CD8" s="482"/>
      <c r="CE8" s="482"/>
      <c r="CF8" s="482"/>
      <c r="CG8" s="483"/>
      <c r="CH8" s="481" t="str">
        <f ca="1">OFFSET('Cost &amp; Solution'!$A$50,CH2,0,1,1)</f>
        <v/>
      </c>
      <c r="CI8" s="482"/>
      <c r="CJ8" s="482"/>
      <c r="CK8" s="482"/>
      <c r="CL8" s="482"/>
      <c r="CM8" s="482"/>
      <c r="CN8" s="482"/>
      <c r="CO8" s="482"/>
      <c r="CP8" s="482"/>
      <c r="CQ8" s="482"/>
      <c r="CR8" s="482"/>
      <c r="CS8" s="483"/>
      <c r="CT8" s="481" t="str">
        <f ca="1">OFFSET('Cost &amp; Solution'!$A$50,CT2,0,1,1)</f>
        <v/>
      </c>
      <c r="CU8" s="482"/>
      <c r="CV8" s="482"/>
      <c r="CW8" s="482"/>
      <c r="CX8" s="482"/>
      <c r="CY8" s="482"/>
      <c r="CZ8" s="482"/>
      <c r="DA8" s="482"/>
      <c r="DB8" s="482"/>
      <c r="DC8" s="482"/>
      <c r="DD8" s="482"/>
      <c r="DE8" s="483"/>
      <c r="DF8" s="481" t="str">
        <f ca="1">OFFSET('Cost &amp; Solution'!$A$50,DF2,0,1,1)</f>
        <v/>
      </c>
      <c r="DG8" s="482"/>
      <c r="DH8" s="482"/>
      <c r="DI8" s="482"/>
      <c r="DJ8" s="482"/>
      <c r="DK8" s="482"/>
      <c r="DL8" s="482"/>
      <c r="DM8" s="482"/>
      <c r="DN8" s="482"/>
      <c r="DO8" s="482"/>
      <c r="DP8" s="482"/>
      <c r="DQ8" s="483"/>
      <c r="DR8" s="481" t="str">
        <f ca="1">OFFSET('Cost &amp; Solution'!$A$50,DR2,0,1,1)</f>
        <v/>
      </c>
      <c r="DS8" s="482"/>
      <c r="DT8" s="482"/>
      <c r="DU8" s="482"/>
      <c r="DV8" s="482"/>
      <c r="DW8" s="482"/>
      <c r="DX8" s="482"/>
      <c r="DY8" s="482"/>
      <c r="DZ8" s="482"/>
      <c r="EA8" s="482"/>
      <c r="EB8" s="482"/>
      <c r="EC8" s="483"/>
      <c r="ED8" s="481" t="str">
        <f ca="1">OFFSET('Cost &amp; Solution'!$A$50,ED2,0,1,1)</f>
        <v/>
      </c>
      <c r="EE8" s="482"/>
      <c r="EF8" s="482"/>
      <c r="EG8" s="482"/>
      <c r="EH8" s="482"/>
      <c r="EI8" s="482"/>
      <c r="EJ8" s="482"/>
      <c r="EK8" s="482"/>
      <c r="EL8" s="482"/>
      <c r="EM8" s="482"/>
      <c r="EN8" s="482"/>
      <c r="EO8" s="483"/>
      <c r="EP8" s="481" t="str">
        <f ca="1">OFFSET('Cost &amp; Solution'!$A$50,EP2,0,1,1)</f>
        <v/>
      </c>
      <c r="EQ8" s="482"/>
      <c r="ER8" s="482"/>
      <c r="ES8" s="482"/>
      <c r="ET8" s="482"/>
      <c r="EU8" s="482"/>
      <c r="EV8" s="482"/>
      <c r="EW8" s="482"/>
      <c r="EX8" s="482"/>
      <c r="EY8" s="482"/>
      <c r="EZ8" s="482"/>
      <c r="FA8" s="483"/>
      <c r="FB8" s="481" t="str">
        <f ca="1">OFFSET('Cost &amp; Solution'!$A$50,FB2,0,1,1)</f>
        <v/>
      </c>
      <c r="FC8" s="482"/>
      <c r="FD8" s="482"/>
      <c r="FE8" s="482"/>
      <c r="FF8" s="482"/>
      <c r="FG8" s="482"/>
      <c r="FH8" s="482"/>
      <c r="FI8" s="482"/>
      <c r="FJ8" s="482"/>
      <c r="FK8" s="482"/>
      <c r="FL8" s="482"/>
      <c r="FM8" s="483"/>
      <c r="FN8" s="481" t="str">
        <f ca="1">OFFSET('Cost &amp; Solution'!$A$50,FN2,0,1,1)</f>
        <v/>
      </c>
      <c r="FO8" s="482"/>
      <c r="FP8" s="482"/>
      <c r="FQ8" s="482"/>
      <c r="FR8" s="482"/>
      <c r="FS8" s="482"/>
      <c r="FT8" s="482"/>
      <c r="FU8" s="482"/>
      <c r="FV8" s="482"/>
      <c r="FW8" s="482"/>
      <c r="FX8" s="482"/>
      <c r="FY8" s="483"/>
      <c r="FZ8" s="481" t="str">
        <f ca="1">OFFSET('Cost &amp; Solution'!$A$50,FZ2,0,1,1)</f>
        <v/>
      </c>
      <c r="GA8" s="482"/>
      <c r="GB8" s="482"/>
      <c r="GC8" s="482"/>
      <c r="GD8" s="482"/>
      <c r="GE8" s="482"/>
      <c r="GF8" s="482"/>
      <c r="GG8" s="482"/>
      <c r="GH8" s="482"/>
      <c r="GI8" s="482"/>
      <c r="GJ8" s="482"/>
      <c r="GK8" s="483"/>
      <c r="GL8" s="481" t="str">
        <f ca="1">OFFSET('Cost &amp; Solution'!$A$50,GL2,0,1,1)</f>
        <v/>
      </c>
      <c r="GM8" s="482"/>
      <c r="GN8" s="482"/>
      <c r="GO8" s="482"/>
      <c r="GP8" s="482"/>
      <c r="GQ8" s="482"/>
      <c r="GR8" s="482"/>
      <c r="GS8" s="482"/>
      <c r="GT8" s="482"/>
      <c r="GU8" s="482"/>
      <c r="GV8" s="482"/>
      <c r="GW8" s="483"/>
      <c r="GX8" s="481" t="str">
        <f ca="1">OFFSET('Cost &amp; Solution'!$A$50,GX2,0,1,1)</f>
        <v/>
      </c>
      <c r="GY8" s="482"/>
      <c r="GZ8" s="482"/>
      <c r="HA8" s="482"/>
      <c r="HB8" s="482"/>
      <c r="HC8" s="482"/>
      <c r="HD8" s="482"/>
      <c r="HE8" s="482"/>
      <c r="HF8" s="482"/>
      <c r="HG8" s="482"/>
      <c r="HH8" s="482"/>
      <c r="HI8" s="483"/>
      <c r="HJ8" s="481" t="str">
        <f ca="1">OFFSET('Cost &amp; Solution'!$A$50,HJ2,0,1,1)</f>
        <v/>
      </c>
      <c r="HK8" s="482"/>
      <c r="HL8" s="482"/>
      <c r="HM8" s="482"/>
      <c r="HN8" s="482"/>
      <c r="HO8" s="482"/>
      <c r="HP8" s="482"/>
      <c r="HQ8" s="482"/>
      <c r="HR8" s="482"/>
      <c r="HS8" s="482"/>
      <c r="HT8" s="482"/>
      <c r="HU8" s="483"/>
      <c r="HV8" s="481" t="str">
        <f ca="1">OFFSET('Cost &amp; Solution'!$A$50,HV2,0,1,1)</f>
        <v/>
      </c>
      <c r="HW8" s="482"/>
      <c r="HX8" s="482"/>
      <c r="HY8" s="482"/>
      <c r="HZ8" s="482"/>
      <c r="IA8" s="482"/>
      <c r="IB8" s="482"/>
      <c r="IC8" s="482"/>
      <c r="ID8" s="482"/>
      <c r="IE8" s="482"/>
      <c r="IF8" s="482"/>
      <c r="IG8" s="483"/>
      <c r="IH8" s="481" t="str">
        <f ca="1">OFFSET('Cost &amp; Solution'!$A$50,IH2,0,1,1)</f>
        <v/>
      </c>
      <c r="II8" s="482"/>
      <c r="IJ8" s="482"/>
      <c r="IK8" s="482"/>
      <c r="IL8" s="482"/>
      <c r="IM8" s="482"/>
      <c r="IN8" s="482"/>
      <c r="IO8" s="482"/>
      <c r="IP8" s="482"/>
      <c r="IQ8" s="482"/>
      <c r="IR8" s="482"/>
      <c r="IS8" s="483"/>
      <c r="IT8" s="481" t="str">
        <f ca="1">OFFSET('Cost &amp; Solution'!$A$50,IT2,0,1,1)</f>
        <v/>
      </c>
      <c r="IU8" s="482"/>
      <c r="IV8" s="482"/>
      <c r="IW8" s="482"/>
      <c r="IX8" s="482"/>
      <c r="IY8" s="482"/>
      <c r="IZ8" s="482"/>
      <c r="JA8" s="482"/>
      <c r="JB8" s="482"/>
      <c r="JC8" s="482"/>
      <c r="JD8" s="482"/>
      <c r="JE8" s="483"/>
      <c r="JF8" s="481" t="str">
        <f ca="1">OFFSET('Cost &amp; Solution'!$A$50,JF2,0,1,1)</f>
        <v/>
      </c>
      <c r="JG8" s="482"/>
      <c r="JH8" s="482"/>
      <c r="JI8" s="482"/>
      <c r="JJ8" s="482"/>
      <c r="JK8" s="482"/>
      <c r="JL8" s="482"/>
      <c r="JM8" s="482"/>
      <c r="JN8" s="482"/>
      <c r="JO8" s="482"/>
      <c r="JP8" s="482"/>
      <c r="JQ8" s="483"/>
      <c r="JR8" s="481" t="str">
        <f ca="1">OFFSET('Cost &amp; Solution'!$A$50,JR2,0,1,1)</f>
        <v/>
      </c>
      <c r="JS8" s="482"/>
      <c r="JT8" s="482"/>
      <c r="JU8" s="482"/>
      <c r="JV8" s="482"/>
      <c r="JW8" s="482"/>
      <c r="JX8" s="482"/>
      <c r="JY8" s="482"/>
      <c r="JZ8" s="482"/>
      <c r="KA8" s="482"/>
      <c r="KB8" s="482"/>
      <c r="KC8" s="483"/>
      <c r="KD8" s="481" t="str">
        <f ca="1">OFFSET('Cost &amp; Solution'!$A$50,KD2,0,1,1)</f>
        <v/>
      </c>
      <c r="KE8" s="482"/>
      <c r="KF8" s="482"/>
      <c r="KG8" s="482"/>
      <c r="KH8" s="482"/>
      <c r="KI8" s="482"/>
      <c r="KJ8" s="482"/>
      <c r="KK8" s="482"/>
      <c r="KL8" s="482"/>
      <c r="KM8" s="482"/>
      <c r="KN8" s="482"/>
      <c r="KO8" s="483"/>
      <c r="KP8" s="481" t="str">
        <f ca="1">OFFSET('Cost &amp; Solution'!$A$50,KP2,0,1,1)</f>
        <v/>
      </c>
      <c r="KQ8" s="482"/>
      <c r="KR8" s="482"/>
      <c r="KS8" s="482"/>
      <c r="KT8" s="482"/>
      <c r="KU8" s="482"/>
      <c r="KV8" s="482"/>
      <c r="KW8" s="482"/>
      <c r="KX8" s="482"/>
      <c r="KY8" s="482"/>
      <c r="KZ8" s="482"/>
      <c r="LA8" s="483"/>
      <c r="LB8" s="481" t="str">
        <f ca="1">OFFSET('Cost &amp; Solution'!$A$50,LB2,0,1,1)</f>
        <v/>
      </c>
      <c r="LC8" s="482"/>
      <c r="LD8" s="482"/>
      <c r="LE8" s="482"/>
      <c r="LF8" s="482"/>
      <c r="LG8" s="482"/>
      <c r="LH8" s="482"/>
      <c r="LI8" s="482"/>
      <c r="LJ8" s="482"/>
      <c r="LK8" s="482"/>
      <c r="LL8" s="482"/>
      <c r="LM8" s="483"/>
      <c r="LN8" s="481" t="str">
        <f ca="1">OFFSET('Cost &amp; Solution'!$A$50,LN2,0,1,1)</f>
        <v/>
      </c>
      <c r="LO8" s="482"/>
      <c r="LP8" s="482"/>
      <c r="LQ8" s="482"/>
      <c r="LR8" s="482"/>
      <c r="LS8" s="482"/>
      <c r="LT8" s="482"/>
      <c r="LU8" s="482"/>
      <c r="LV8" s="482"/>
      <c r="LW8" s="482"/>
      <c r="LX8" s="482"/>
      <c r="LY8" s="483"/>
      <c r="LZ8" s="481" t="str">
        <f ca="1">OFFSET('Cost &amp; Solution'!$A$50,LZ2,0,1,1)</f>
        <v/>
      </c>
      <c r="MA8" s="482"/>
      <c r="MB8" s="482"/>
      <c r="MC8" s="482"/>
      <c r="MD8" s="482"/>
      <c r="ME8" s="482"/>
      <c r="MF8" s="482"/>
      <c r="MG8" s="482"/>
      <c r="MH8" s="482"/>
      <c r="MI8" s="482"/>
      <c r="MJ8" s="482"/>
      <c r="MK8" s="483"/>
      <c r="ML8" s="481" t="str">
        <f ca="1">OFFSET('Cost &amp; Solution'!$A$50,ML2,0,1,1)</f>
        <v/>
      </c>
      <c r="MM8" s="482"/>
      <c r="MN8" s="482"/>
      <c r="MO8" s="482"/>
      <c r="MP8" s="482"/>
      <c r="MQ8" s="482"/>
      <c r="MR8" s="482"/>
      <c r="MS8" s="482"/>
      <c r="MT8" s="482"/>
      <c r="MU8" s="482"/>
      <c r="MV8" s="482"/>
      <c r="MW8" s="483"/>
      <c r="MX8" s="481" t="str">
        <f ca="1">OFFSET('Cost &amp; Solution'!$A$50,MX2,0,1,1)</f>
        <v/>
      </c>
      <c r="MY8" s="482"/>
      <c r="MZ8" s="482"/>
      <c r="NA8" s="482"/>
      <c r="NB8" s="482"/>
      <c r="NC8" s="482"/>
      <c r="ND8" s="482"/>
      <c r="NE8" s="482"/>
      <c r="NF8" s="482"/>
      <c r="NG8" s="482"/>
      <c r="NH8" s="482"/>
      <c r="NI8" s="483"/>
      <c r="NJ8" s="481" t="str">
        <f ca="1">OFFSET('Cost &amp; Solution'!$A$50,NJ2,0,1,1)</f>
        <v/>
      </c>
      <c r="NK8" s="482"/>
      <c r="NL8" s="482"/>
      <c r="NM8" s="482"/>
      <c r="NN8" s="482"/>
      <c r="NO8" s="482"/>
      <c r="NP8" s="482"/>
      <c r="NQ8" s="482"/>
      <c r="NR8" s="482"/>
      <c r="NS8" s="482"/>
      <c r="NT8" s="482"/>
      <c r="NU8" s="483"/>
      <c r="NV8" s="481" t="str">
        <f ca="1">OFFSET('Cost &amp; Solution'!$A$50,NV2,0,1,1)</f>
        <v/>
      </c>
      <c r="NW8" s="482"/>
      <c r="NX8" s="482"/>
      <c r="NY8" s="482"/>
      <c r="NZ8" s="482"/>
      <c r="OA8" s="482"/>
      <c r="OB8" s="482"/>
      <c r="OC8" s="482"/>
      <c r="OD8" s="482"/>
      <c r="OE8" s="482"/>
      <c r="OF8" s="482"/>
      <c r="OG8" s="483"/>
      <c r="OH8" s="481" t="str">
        <f ca="1">OFFSET('Cost &amp; Solution'!$A$50,OH2,0,1,1)</f>
        <v/>
      </c>
      <c r="OI8" s="482"/>
      <c r="OJ8" s="482"/>
      <c r="OK8" s="482"/>
      <c r="OL8" s="482"/>
      <c r="OM8" s="482"/>
      <c r="ON8" s="482"/>
      <c r="OO8" s="482"/>
      <c r="OP8" s="482"/>
      <c r="OQ8" s="482"/>
      <c r="OR8" s="482"/>
      <c r="OS8" s="483"/>
      <c r="OT8" s="481" t="str">
        <f ca="1">OFFSET('Cost &amp; Solution'!$A$50,OT2,0,1,1)</f>
        <v/>
      </c>
      <c r="OU8" s="482"/>
      <c r="OV8" s="482"/>
      <c r="OW8" s="482"/>
      <c r="OX8" s="482"/>
      <c r="OY8" s="482"/>
      <c r="OZ8" s="482"/>
      <c r="PA8" s="482"/>
      <c r="PB8" s="482"/>
      <c r="PC8" s="482"/>
      <c r="PD8" s="482"/>
      <c r="PE8" s="483"/>
      <c r="PF8" s="481" t="str">
        <f ca="1">OFFSET('Cost &amp; Solution'!$A$50,PF2,0,1,1)</f>
        <v/>
      </c>
      <c r="PG8" s="482"/>
      <c r="PH8" s="482"/>
      <c r="PI8" s="482"/>
      <c r="PJ8" s="482"/>
      <c r="PK8" s="482"/>
      <c r="PL8" s="482"/>
      <c r="PM8" s="482"/>
      <c r="PN8" s="482"/>
      <c r="PO8" s="482"/>
      <c r="PP8" s="482"/>
      <c r="PQ8" s="483"/>
      <c r="PR8" s="481" t="str">
        <f ca="1">OFFSET('Cost &amp; Solution'!$A$50,PR2,0,1,1)</f>
        <v/>
      </c>
      <c r="PS8" s="482"/>
      <c r="PT8" s="482"/>
      <c r="PU8" s="482"/>
      <c r="PV8" s="482"/>
      <c r="PW8" s="482"/>
      <c r="PX8" s="482"/>
      <c r="PY8" s="482"/>
      <c r="PZ8" s="482"/>
      <c r="QA8" s="482"/>
      <c r="QB8" s="482"/>
      <c r="QC8" s="483"/>
      <c r="QD8" s="481" t="str">
        <f ca="1">OFFSET('Cost &amp; Solution'!$A$50,QD2,0,1,1)</f>
        <v/>
      </c>
      <c r="QE8" s="482"/>
      <c r="QF8" s="482"/>
      <c r="QG8" s="482"/>
      <c r="QH8" s="482"/>
      <c r="QI8" s="482"/>
      <c r="QJ8" s="482"/>
      <c r="QK8" s="482"/>
      <c r="QL8" s="482"/>
      <c r="QM8" s="482"/>
      <c r="QN8" s="482"/>
      <c r="QO8" s="483"/>
      <c r="QP8" s="481" t="str">
        <f ca="1">OFFSET('Cost &amp; Solution'!$A$50,QP2,0,1,1)</f>
        <v/>
      </c>
      <c r="QQ8" s="482"/>
      <c r="QR8" s="482"/>
      <c r="QS8" s="482"/>
      <c r="QT8" s="482"/>
      <c r="QU8" s="482"/>
      <c r="QV8" s="482"/>
      <c r="QW8" s="482"/>
      <c r="QX8" s="482"/>
      <c r="QY8" s="482"/>
      <c r="QZ8" s="482"/>
      <c r="RA8" s="483"/>
      <c r="RB8" s="481" t="str">
        <f ca="1">OFFSET('Cost &amp; Solution'!$A$50,RB2,0,1,1)</f>
        <v/>
      </c>
      <c r="RC8" s="482"/>
      <c r="RD8" s="482"/>
      <c r="RE8" s="482"/>
      <c r="RF8" s="482"/>
      <c r="RG8" s="482"/>
      <c r="RH8" s="482"/>
      <c r="RI8" s="482"/>
      <c r="RJ8" s="482"/>
      <c r="RK8" s="482"/>
      <c r="RL8" s="482"/>
      <c r="RM8" s="484"/>
    </row>
    <row r="9" spans="2:481" ht="17.25">
      <c r="B9" s="498">
        <f ca="1">OFFSET(UI!$L$11,B2,0,1,1)</f>
        <v>1750</v>
      </c>
      <c r="C9" s="499"/>
      <c r="D9" s="499"/>
      <c r="E9" s="499"/>
      <c r="F9" s="499"/>
      <c r="G9" s="499"/>
      <c r="H9" s="499"/>
      <c r="I9" s="499"/>
      <c r="J9" s="499"/>
      <c r="K9" s="499"/>
      <c r="L9" s="499"/>
      <c r="M9" s="500"/>
      <c r="N9" s="474">
        <f ca="1">OFFSET(UI!$L$11,N2,0,1,1)</f>
        <v>1750</v>
      </c>
      <c r="O9" s="475"/>
      <c r="P9" s="475"/>
      <c r="Q9" s="475"/>
      <c r="R9" s="475"/>
      <c r="S9" s="475"/>
      <c r="T9" s="475"/>
      <c r="U9" s="475"/>
      <c r="V9" s="475"/>
      <c r="W9" s="475"/>
      <c r="X9" s="475"/>
      <c r="Y9" s="476"/>
      <c r="Z9" s="474" t="str">
        <f ca="1">OFFSET(UI!$L$11,Z2,0,1,1)</f>
        <v/>
      </c>
      <c r="AA9" s="475"/>
      <c r="AB9" s="475"/>
      <c r="AC9" s="475"/>
      <c r="AD9" s="475"/>
      <c r="AE9" s="475"/>
      <c r="AF9" s="475"/>
      <c r="AG9" s="475"/>
      <c r="AH9" s="475"/>
      <c r="AI9" s="475"/>
      <c r="AJ9" s="475"/>
      <c r="AK9" s="476"/>
      <c r="AL9" s="474" t="str">
        <f ca="1">OFFSET(UI!$L$11,AL2,0,1,1)</f>
        <v/>
      </c>
      <c r="AM9" s="475"/>
      <c r="AN9" s="475"/>
      <c r="AO9" s="475"/>
      <c r="AP9" s="475"/>
      <c r="AQ9" s="475"/>
      <c r="AR9" s="475"/>
      <c r="AS9" s="475"/>
      <c r="AT9" s="475"/>
      <c r="AU9" s="475"/>
      <c r="AV9" s="475"/>
      <c r="AW9" s="476"/>
      <c r="AX9" s="474" t="str">
        <f ca="1">OFFSET(UI!$L$11,AX2,0,1,1)</f>
        <v/>
      </c>
      <c r="AY9" s="475"/>
      <c r="AZ9" s="475"/>
      <c r="BA9" s="475"/>
      <c r="BB9" s="475"/>
      <c r="BC9" s="475"/>
      <c r="BD9" s="475"/>
      <c r="BE9" s="475"/>
      <c r="BF9" s="475"/>
      <c r="BG9" s="475"/>
      <c r="BH9" s="475"/>
      <c r="BI9" s="475"/>
      <c r="BJ9" s="474" t="str">
        <f ca="1">OFFSET(UI!$L$11,BJ2,0,1,1)</f>
        <v/>
      </c>
      <c r="BK9" s="475"/>
      <c r="BL9" s="475"/>
      <c r="BM9" s="475"/>
      <c r="BN9" s="475"/>
      <c r="BO9" s="475"/>
      <c r="BP9" s="475"/>
      <c r="BQ9" s="475"/>
      <c r="BR9" s="475"/>
      <c r="BS9" s="475"/>
      <c r="BT9" s="475"/>
      <c r="BU9" s="476"/>
      <c r="BV9" s="474" t="str">
        <f ca="1">OFFSET(UI!$L$11,BV2,0,1,1)</f>
        <v/>
      </c>
      <c r="BW9" s="475"/>
      <c r="BX9" s="475"/>
      <c r="BY9" s="475"/>
      <c r="BZ9" s="475"/>
      <c r="CA9" s="475"/>
      <c r="CB9" s="475"/>
      <c r="CC9" s="475"/>
      <c r="CD9" s="475"/>
      <c r="CE9" s="475"/>
      <c r="CF9" s="475"/>
      <c r="CG9" s="476"/>
      <c r="CH9" s="474" t="str">
        <f ca="1">OFFSET(UI!$L$11,CH2,0,1,1)</f>
        <v/>
      </c>
      <c r="CI9" s="475"/>
      <c r="CJ9" s="475"/>
      <c r="CK9" s="475"/>
      <c r="CL9" s="475"/>
      <c r="CM9" s="475"/>
      <c r="CN9" s="475"/>
      <c r="CO9" s="475"/>
      <c r="CP9" s="475"/>
      <c r="CQ9" s="475"/>
      <c r="CR9" s="475"/>
      <c r="CS9" s="476"/>
      <c r="CT9" s="474" t="str">
        <f ca="1">OFFSET(UI!$L$11,CT2,0,1,1)</f>
        <v/>
      </c>
      <c r="CU9" s="475"/>
      <c r="CV9" s="475"/>
      <c r="CW9" s="475"/>
      <c r="CX9" s="475"/>
      <c r="CY9" s="475"/>
      <c r="CZ9" s="475"/>
      <c r="DA9" s="475"/>
      <c r="DB9" s="475"/>
      <c r="DC9" s="475"/>
      <c r="DD9" s="475"/>
      <c r="DE9" s="476"/>
      <c r="DF9" s="474" t="str">
        <f ca="1">OFFSET(UI!$L$11,DF2,0,1,1)</f>
        <v/>
      </c>
      <c r="DG9" s="475"/>
      <c r="DH9" s="475"/>
      <c r="DI9" s="475"/>
      <c r="DJ9" s="475"/>
      <c r="DK9" s="475"/>
      <c r="DL9" s="475"/>
      <c r="DM9" s="475"/>
      <c r="DN9" s="475"/>
      <c r="DO9" s="475"/>
      <c r="DP9" s="475"/>
      <c r="DQ9" s="476"/>
      <c r="DR9" s="474" t="str">
        <f ca="1">OFFSET(UI!$L$11,DR2,0,1,1)</f>
        <v/>
      </c>
      <c r="DS9" s="475"/>
      <c r="DT9" s="475"/>
      <c r="DU9" s="475"/>
      <c r="DV9" s="475"/>
      <c r="DW9" s="475"/>
      <c r="DX9" s="475"/>
      <c r="DY9" s="475"/>
      <c r="DZ9" s="475"/>
      <c r="EA9" s="475"/>
      <c r="EB9" s="475"/>
      <c r="EC9" s="476"/>
      <c r="ED9" s="474" t="str">
        <f ca="1">OFFSET(UI!$L$11,ED2,0,1,1)</f>
        <v/>
      </c>
      <c r="EE9" s="475"/>
      <c r="EF9" s="475"/>
      <c r="EG9" s="475"/>
      <c r="EH9" s="475"/>
      <c r="EI9" s="475"/>
      <c r="EJ9" s="475"/>
      <c r="EK9" s="475"/>
      <c r="EL9" s="475"/>
      <c r="EM9" s="475"/>
      <c r="EN9" s="475"/>
      <c r="EO9" s="476"/>
      <c r="EP9" s="474" t="str">
        <f ca="1">OFFSET(UI!$L$11,EP2,0,1,1)</f>
        <v/>
      </c>
      <c r="EQ9" s="475"/>
      <c r="ER9" s="475"/>
      <c r="ES9" s="475"/>
      <c r="ET9" s="475"/>
      <c r="EU9" s="475"/>
      <c r="EV9" s="475"/>
      <c r="EW9" s="475"/>
      <c r="EX9" s="475"/>
      <c r="EY9" s="475"/>
      <c r="EZ9" s="475"/>
      <c r="FA9" s="476"/>
      <c r="FB9" s="474" t="str">
        <f ca="1">OFFSET(UI!$L$11,FB2,0,1,1)</f>
        <v/>
      </c>
      <c r="FC9" s="475"/>
      <c r="FD9" s="475"/>
      <c r="FE9" s="475"/>
      <c r="FF9" s="475"/>
      <c r="FG9" s="475"/>
      <c r="FH9" s="475"/>
      <c r="FI9" s="475"/>
      <c r="FJ9" s="475"/>
      <c r="FK9" s="475"/>
      <c r="FL9" s="475"/>
      <c r="FM9" s="476"/>
      <c r="FN9" s="474" t="str">
        <f ca="1">OFFSET(UI!$L$11,FN2,0,1,1)</f>
        <v/>
      </c>
      <c r="FO9" s="475"/>
      <c r="FP9" s="475"/>
      <c r="FQ9" s="475"/>
      <c r="FR9" s="475"/>
      <c r="FS9" s="475"/>
      <c r="FT9" s="475"/>
      <c r="FU9" s="475"/>
      <c r="FV9" s="475"/>
      <c r="FW9" s="475"/>
      <c r="FX9" s="475"/>
      <c r="FY9" s="476"/>
      <c r="FZ9" s="474" t="str">
        <f ca="1">OFFSET(UI!$L$11,FZ2,0,1,1)</f>
        <v/>
      </c>
      <c r="GA9" s="475"/>
      <c r="GB9" s="475"/>
      <c r="GC9" s="475"/>
      <c r="GD9" s="475"/>
      <c r="GE9" s="475"/>
      <c r="GF9" s="475"/>
      <c r="GG9" s="475"/>
      <c r="GH9" s="475"/>
      <c r="GI9" s="475"/>
      <c r="GJ9" s="475"/>
      <c r="GK9" s="476"/>
      <c r="GL9" s="474" t="str">
        <f ca="1">OFFSET(UI!$L$11,GL2,0,1,1)</f>
        <v/>
      </c>
      <c r="GM9" s="475"/>
      <c r="GN9" s="475"/>
      <c r="GO9" s="475"/>
      <c r="GP9" s="475"/>
      <c r="GQ9" s="475"/>
      <c r="GR9" s="475"/>
      <c r="GS9" s="475"/>
      <c r="GT9" s="475"/>
      <c r="GU9" s="475"/>
      <c r="GV9" s="475"/>
      <c r="GW9" s="476"/>
      <c r="GX9" s="474" t="str">
        <f ca="1">OFFSET(UI!$L$11,GX2,0,1,1)</f>
        <v/>
      </c>
      <c r="GY9" s="475"/>
      <c r="GZ9" s="475"/>
      <c r="HA9" s="475"/>
      <c r="HB9" s="475"/>
      <c r="HC9" s="475"/>
      <c r="HD9" s="475"/>
      <c r="HE9" s="475"/>
      <c r="HF9" s="475"/>
      <c r="HG9" s="475"/>
      <c r="HH9" s="475"/>
      <c r="HI9" s="476"/>
      <c r="HJ9" s="474" t="str">
        <f ca="1">OFFSET(UI!$L$11,HJ2,0,1,1)</f>
        <v/>
      </c>
      <c r="HK9" s="475"/>
      <c r="HL9" s="475"/>
      <c r="HM9" s="475"/>
      <c r="HN9" s="475"/>
      <c r="HO9" s="475"/>
      <c r="HP9" s="475"/>
      <c r="HQ9" s="475"/>
      <c r="HR9" s="475"/>
      <c r="HS9" s="475"/>
      <c r="HT9" s="475"/>
      <c r="HU9" s="476"/>
      <c r="HV9" s="474" t="str">
        <f ca="1">OFFSET(UI!$L$11,HV2,0,1,1)</f>
        <v/>
      </c>
      <c r="HW9" s="475"/>
      <c r="HX9" s="475"/>
      <c r="HY9" s="475"/>
      <c r="HZ9" s="475"/>
      <c r="IA9" s="475"/>
      <c r="IB9" s="475"/>
      <c r="IC9" s="475"/>
      <c r="ID9" s="475"/>
      <c r="IE9" s="475"/>
      <c r="IF9" s="475"/>
      <c r="IG9" s="476"/>
      <c r="IH9" s="474" t="str">
        <f ca="1">OFFSET(UI!$L$11,IH2,0,1,1)</f>
        <v/>
      </c>
      <c r="II9" s="475"/>
      <c r="IJ9" s="475"/>
      <c r="IK9" s="475"/>
      <c r="IL9" s="475"/>
      <c r="IM9" s="475"/>
      <c r="IN9" s="475"/>
      <c r="IO9" s="475"/>
      <c r="IP9" s="475"/>
      <c r="IQ9" s="475"/>
      <c r="IR9" s="475"/>
      <c r="IS9" s="476"/>
      <c r="IT9" s="474" t="str">
        <f ca="1">OFFSET(UI!$L$11,IT2,0,1,1)</f>
        <v/>
      </c>
      <c r="IU9" s="475"/>
      <c r="IV9" s="475"/>
      <c r="IW9" s="475"/>
      <c r="IX9" s="475"/>
      <c r="IY9" s="475"/>
      <c r="IZ9" s="475"/>
      <c r="JA9" s="475"/>
      <c r="JB9" s="475"/>
      <c r="JC9" s="475"/>
      <c r="JD9" s="475"/>
      <c r="JE9" s="476"/>
      <c r="JF9" s="474" t="str">
        <f ca="1">OFFSET(UI!$L$11,JF2,0,1,1)</f>
        <v/>
      </c>
      <c r="JG9" s="475"/>
      <c r="JH9" s="475"/>
      <c r="JI9" s="475"/>
      <c r="JJ9" s="475"/>
      <c r="JK9" s="475"/>
      <c r="JL9" s="475"/>
      <c r="JM9" s="475"/>
      <c r="JN9" s="475"/>
      <c r="JO9" s="475"/>
      <c r="JP9" s="475"/>
      <c r="JQ9" s="476"/>
      <c r="JR9" s="474" t="str">
        <f ca="1">OFFSET(UI!$L$11,JR2,0,1,1)</f>
        <v/>
      </c>
      <c r="JS9" s="475"/>
      <c r="JT9" s="475"/>
      <c r="JU9" s="475"/>
      <c r="JV9" s="475"/>
      <c r="JW9" s="475"/>
      <c r="JX9" s="475"/>
      <c r="JY9" s="475"/>
      <c r="JZ9" s="475"/>
      <c r="KA9" s="475"/>
      <c r="KB9" s="475"/>
      <c r="KC9" s="476"/>
      <c r="KD9" s="474" t="str">
        <f ca="1">OFFSET(UI!$L$11,KD2,0,1,1)</f>
        <v/>
      </c>
      <c r="KE9" s="475"/>
      <c r="KF9" s="475"/>
      <c r="KG9" s="475"/>
      <c r="KH9" s="475"/>
      <c r="KI9" s="475"/>
      <c r="KJ9" s="475"/>
      <c r="KK9" s="475"/>
      <c r="KL9" s="475"/>
      <c r="KM9" s="475"/>
      <c r="KN9" s="475"/>
      <c r="KO9" s="476"/>
      <c r="KP9" s="474" t="str">
        <f ca="1">OFFSET(UI!$L$11,KP2,0,1,1)</f>
        <v/>
      </c>
      <c r="KQ9" s="475"/>
      <c r="KR9" s="475"/>
      <c r="KS9" s="475"/>
      <c r="KT9" s="475"/>
      <c r="KU9" s="475"/>
      <c r="KV9" s="475"/>
      <c r="KW9" s="475"/>
      <c r="KX9" s="475"/>
      <c r="KY9" s="475"/>
      <c r="KZ9" s="475"/>
      <c r="LA9" s="476"/>
      <c r="LB9" s="474" t="str">
        <f ca="1">OFFSET(UI!$L$11,LB2,0,1,1)</f>
        <v/>
      </c>
      <c r="LC9" s="475"/>
      <c r="LD9" s="475"/>
      <c r="LE9" s="475"/>
      <c r="LF9" s="475"/>
      <c r="LG9" s="475"/>
      <c r="LH9" s="475"/>
      <c r="LI9" s="475"/>
      <c r="LJ9" s="475"/>
      <c r="LK9" s="475"/>
      <c r="LL9" s="475"/>
      <c r="LM9" s="476"/>
      <c r="LN9" s="474" t="str">
        <f ca="1">OFFSET(UI!$L$11,LN2,0,1,1)</f>
        <v/>
      </c>
      <c r="LO9" s="475"/>
      <c r="LP9" s="475"/>
      <c r="LQ9" s="475"/>
      <c r="LR9" s="475"/>
      <c r="LS9" s="475"/>
      <c r="LT9" s="475"/>
      <c r="LU9" s="475"/>
      <c r="LV9" s="475"/>
      <c r="LW9" s="475"/>
      <c r="LX9" s="475"/>
      <c r="LY9" s="476"/>
      <c r="LZ9" s="474" t="str">
        <f ca="1">OFFSET(UI!$L$11,LZ2,0,1,1)</f>
        <v/>
      </c>
      <c r="MA9" s="475"/>
      <c r="MB9" s="475"/>
      <c r="MC9" s="475"/>
      <c r="MD9" s="475"/>
      <c r="ME9" s="475"/>
      <c r="MF9" s="475"/>
      <c r="MG9" s="475"/>
      <c r="MH9" s="475"/>
      <c r="MI9" s="475"/>
      <c r="MJ9" s="475"/>
      <c r="MK9" s="476"/>
      <c r="ML9" s="474" t="str">
        <f ca="1">OFFSET(UI!$L$11,ML2,0,1,1)</f>
        <v/>
      </c>
      <c r="MM9" s="475"/>
      <c r="MN9" s="475"/>
      <c r="MO9" s="475"/>
      <c r="MP9" s="475"/>
      <c r="MQ9" s="475"/>
      <c r="MR9" s="475"/>
      <c r="MS9" s="475"/>
      <c r="MT9" s="475"/>
      <c r="MU9" s="475"/>
      <c r="MV9" s="475"/>
      <c r="MW9" s="476"/>
      <c r="MX9" s="474" t="str">
        <f ca="1">OFFSET(UI!$L$11,MX2,0,1,1)</f>
        <v/>
      </c>
      <c r="MY9" s="475"/>
      <c r="MZ9" s="475"/>
      <c r="NA9" s="475"/>
      <c r="NB9" s="475"/>
      <c r="NC9" s="475"/>
      <c r="ND9" s="475"/>
      <c r="NE9" s="475"/>
      <c r="NF9" s="475"/>
      <c r="NG9" s="475"/>
      <c r="NH9" s="475"/>
      <c r="NI9" s="476"/>
      <c r="NJ9" s="474" t="str">
        <f ca="1">OFFSET(UI!$L$11,NJ2,0,1,1)</f>
        <v/>
      </c>
      <c r="NK9" s="475"/>
      <c r="NL9" s="475"/>
      <c r="NM9" s="475"/>
      <c r="NN9" s="475"/>
      <c r="NO9" s="475"/>
      <c r="NP9" s="475"/>
      <c r="NQ9" s="475"/>
      <c r="NR9" s="475"/>
      <c r="NS9" s="475"/>
      <c r="NT9" s="475"/>
      <c r="NU9" s="476"/>
      <c r="NV9" s="474" t="str">
        <f ca="1">OFFSET(UI!$L$11,NV2,0,1,1)</f>
        <v/>
      </c>
      <c r="NW9" s="475"/>
      <c r="NX9" s="475"/>
      <c r="NY9" s="475"/>
      <c r="NZ9" s="475"/>
      <c r="OA9" s="475"/>
      <c r="OB9" s="475"/>
      <c r="OC9" s="475"/>
      <c r="OD9" s="475"/>
      <c r="OE9" s="475"/>
      <c r="OF9" s="475"/>
      <c r="OG9" s="476"/>
      <c r="OH9" s="474" t="str">
        <f ca="1">OFFSET(UI!$L$11,OH2,0,1,1)</f>
        <v/>
      </c>
      <c r="OI9" s="475"/>
      <c r="OJ9" s="475"/>
      <c r="OK9" s="475"/>
      <c r="OL9" s="475"/>
      <c r="OM9" s="475"/>
      <c r="ON9" s="475"/>
      <c r="OO9" s="475"/>
      <c r="OP9" s="475"/>
      <c r="OQ9" s="475"/>
      <c r="OR9" s="475"/>
      <c r="OS9" s="476"/>
      <c r="OT9" s="474" t="str">
        <f ca="1">OFFSET(UI!$L$11,OT2,0,1,1)</f>
        <v/>
      </c>
      <c r="OU9" s="475"/>
      <c r="OV9" s="475"/>
      <c r="OW9" s="475"/>
      <c r="OX9" s="475"/>
      <c r="OY9" s="475"/>
      <c r="OZ9" s="475"/>
      <c r="PA9" s="475"/>
      <c r="PB9" s="475"/>
      <c r="PC9" s="475"/>
      <c r="PD9" s="475"/>
      <c r="PE9" s="476"/>
      <c r="PF9" s="474" t="str">
        <f ca="1">OFFSET(UI!$L$11,PF2,0,1,1)</f>
        <v/>
      </c>
      <c r="PG9" s="475"/>
      <c r="PH9" s="475"/>
      <c r="PI9" s="475"/>
      <c r="PJ9" s="475"/>
      <c r="PK9" s="475"/>
      <c r="PL9" s="475"/>
      <c r="PM9" s="475"/>
      <c r="PN9" s="475"/>
      <c r="PO9" s="475"/>
      <c r="PP9" s="475"/>
      <c r="PQ9" s="476"/>
      <c r="PR9" s="474" t="str">
        <f ca="1">OFFSET(UI!$L$11,PR2,0,1,1)</f>
        <v/>
      </c>
      <c r="PS9" s="475"/>
      <c r="PT9" s="475"/>
      <c r="PU9" s="475"/>
      <c r="PV9" s="475"/>
      <c r="PW9" s="475"/>
      <c r="PX9" s="475"/>
      <c r="PY9" s="475"/>
      <c r="PZ9" s="475"/>
      <c r="QA9" s="475"/>
      <c r="QB9" s="475"/>
      <c r="QC9" s="476"/>
      <c r="QD9" s="474" t="str">
        <f ca="1">OFFSET(UI!$L$11,QD2,0,1,1)</f>
        <v/>
      </c>
      <c r="QE9" s="475"/>
      <c r="QF9" s="475"/>
      <c r="QG9" s="475"/>
      <c r="QH9" s="475"/>
      <c r="QI9" s="475"/>
      <c r="QJ9" s="475"/>
      <c r="QK9" s="475"/>
      <c r="QL9" s="475"/>
      <c r="QM9" s="475"/>
      <c r="QN9" s="475"/>
      <c r="QO9" s="476"/>
      <c r="QP9" s="474" t="str">
        <f ca="1">OFFSET(UI!$L$11,QP2,0,1,1)</f>
        <v/>
      </c>
      <c r="QQ9" s="475"/>
      <c r="QR9" s="475"/>
      <c r="QS9" s="475"/>
      <c r="QT9" s="475"/>
      <c r="QU9" s="475"/>
      <c r="QV9" s="475"/>
      <c r="QW9" s="475"/>
      <c r="QX9" s="475"/>
      <c r="QY9" s="475"/>
      <c r="QZ9" s="475"/>
      <c r="RA9" s="476"/>
      <c r="RB9" s="474" t="str">
        <f ca="1">OFFSET(UI!$L$11,RB2,0,1,1)</f>
        <v/>
      </c>
      <c r="RC9" s="475"/>
      <c r="RD9" s="475"/>
      <c r="RE9" s="475"/>
      <c r="RF9" s="475"/>
      <c r="RG9" s="475"/>
      <c r="RH9" s="475"/>
      <c r="RI9" s="475"/>
      <c r="RJ9" s="475"/>
      <c r="RK9" s="475"/>
      <c r="RL9" s="475"/>
      <c r="RM9" s="477"/>
    </row>
    <row r="10" spans="2:481">
      <c r="B10" s="521">
        <f ca="1">OFFSET(UI!$M$11,B2,0,1,1)</f>
        <v>170</v>
      </c>
      <c r="C10" s="365"/>
      <c r="D10" s="365"/>
      <c r="E10" s="368"/>
      <c r="F10" s="364">
        <f ca="1">OFFSET(UI!$N$11,B2,0,1,1)</f>
        <v>60</v>
      </c>
      <c r="G10" s="365"/>
      <c r="H10" s="365"/>
      <c r="I10" s="368"/>
      <c r="J10" s="364">
        <f ca="1">OFFSET(UI!$O$11,B2,0,1,1)</f>
        <v>140</v>
      </c>
      <c r="K10" s="365"/>
      <c r="L10" s="365"/>
      <c r="M10" s="366"/>
      <c r="N10" s="367">
        <f ca="1">OFFSET(UI!$M$11,N2,0,1,1)</f>
        <v>280</v>
      </c>
      <c r="O10" s="365"/>
      <c r="P10" s="365"/>
      <c r="Q10" s="368"/>
      <c r="R10" s="364">
        <f ca="1">OFFSET(UI!$N$11,N2,0,1,1)</f>
        <v>226</v>
      </c>
      <c r="S10" s="365"/>
      <c r="T10" s="365"/>
      <c r="U10" s="368"/>
      <c r="V10" s="364">
        <f ca="1">OFFSET(UI!$O$11,N2,0,1,1)</f>
        <v>77</v>
      </c>
      <c r="W10" s="365"/>
      <c r="X10" s="365"/>
      <c r="Y10" s="366"/>
      <c r="Z10" s="367" t="str">
        <f ca="1">OFFSET(UI!$M$11,Z2,0,1,1)</f>
        <v/>
      </c>
      <c r="AA10" s="365"/>
      <c r="AB10" s="365"/>
      <c r="AC10" s="368"/>
      <c r="AD10" s="364" t="str">
        <f ca="1">OFFSET(UI!$N$11,Z2,0,1,1)</f>
        <v/>
      </c>
      <c r="AE10" s="365"/>
      <c r="AF10" s="365"/>
      <c r="AG10" s="368"/>
      <c r="AH10" s="364" t="str">
        <f ca="1">OFFSET(UI!$O$11,Z2,0,1,1)</f>
        <v/>
      </c>
      <c r="AI10" s="365"/>
      <c r="AJ10" s="365"/>
      <c r="AK10" s="366"/>
      <c r="AL10" s="367" t="str">
        <f ca="1">OFFSET(UI!$M$11,AL2,0,1,1)</f>
        <v/>
      </c>
      <c r="AM10" s="365"/>
      <c r="AN10" s="365"/>
      <c r="AO10" s="368"/>
      <c r="AP10" s="364" t="str">
        <f ca="1">OFFSET(UI!$N$11,AL2,0,1,1)</f>
        <v/>
      </c>
      <c r="AQ10" s="365"/>
      <c r="AR10" s="365"/>
      <c r="AS10" s="368"/>
      <c r="AT10" s="364" t="str">
        <f ca="1">OFFSET(UI!$O$11,AL2,0,1,1)</f>
        <v/>
      </c>
      <c r="AU10" s="365"/>
      <c r="AV10" s="365"/>
      <c r="AW10" s="366"/>
      <c r="AX10" s="367" t="str">
        <f ca="1">OFFSET(UI!$M$11,AX2,0,1,1)</f>
        <v/>
      </c>
      <c r="AY10" s="365"/>
      <c r="AZ10" s="365"/>
      <c r="BA10" s="368"/>
      <c r="BB10" s="364" t="str">
        <f ca="1">OFFSET(UI!$N$11,AX2,0,1,1)</f>
        <v/>
      </c>
      <c r="BC10" s="365"/>
      <c r="BD10" s="365"/>
      <c r="BE10" s="368"/>
      <c r="BF10" s="364" t="str">
        <f ca="1">OFFSET(UI!$O$11,AX2,0,1,1)</f>
        <v/>
      </c>
      <c r="BG10" s="365"/>
      <c r="BH10" s="365"/>
      <c r="BI10" s="365"/>
      <c r="BJ10" s="367" t="str">
        <f ca="1">OFFSET(UI!$M$11,BJ2,0,1,1)</f>
        <v/>
      </c>
      <c r="BK10" s="365"/>
      <c r="BL10" s="365"/>
      <c r="BM10" s="368"/>
      <c r="BN10" s="364" t="str">
        <f ca="1">OFFSET(UI!$N$11,BJ2,0,1,1)</f>
        <v/>
      </c>
      <c r="BO10" s="365"/>
      <c r="BP10" s="365"/>
      <c r="BQ10" s="368"/>
      <c r="BR10" s="364" t="str">
        <f ca="1">OFFSET(UI!$O$11,BJ2,0,1,1)</f>
        <v/>
      </c>
      <c r="BS10" s="365"/>
      <c r="BT10" s="365"/>
      <c r="BU10" s="366"/>
      <c r="BV10" s="367" t="str">
        <f ca="1">OFFSET(UI!$M$11,BV2,0,1,1)</f>
        <v/>
      </c>
      <c r="BW10" s="365"/>
      <c r="BX10" s="365"/>
      <c r="BY10" s="368"/>
      <c r="BZ10" s="364" t="str">
        <f ca="1">OFFSET(UI!$N$11,BV2,0,1,1)</f>
        <v/>
      </c>
      <c r="CA10" s="365"/>
      <c r="CB10" s="365"/>
      <c r="CC10" s="368"/>
      <c r="CD10" s="364" t="str">
        <f ca="1">OFFSET(UI!$O$11,BV2,0,1,1)</f>
        <v/>
      </c>
      <c r="CE10" s="365"/>
      <c r="CF10" s="365"/>
      <c r="CG10" s="366"/>
      <c r="CH10" s="367" t="str">
        <f ca="1">OFFSET(UI!$M$11,CH2,0,1,1)</f>
        <v/>
      </c>
      <c r="CI10" s="365"/>
      <c r="CJ10" s="365"/>
      <c r="CK10" s="368"/>
      <c r="CL10" s="364" t="str">
        <f ca="1">OFFSET(UI!$N$11,CH2,0,1,1)</f>
        <v/>
      </c>
      <c r="CM10" s="365"/>
      <c r="CN10" s="365"/>
      <c r="CO10" s="368"/>
      <c r="CP10" s="364" t="str">
        <f ca="1">OFFSET(UI!$O$11,CH2,0,1,1)</f>
        <v/>
      </c>
      <c r="CQ10" s="365"/>
      <c r="CR10" s="365"/>
      <c r="CS10" s="366"/>
      <c r="CT10" s="367" t="str">
        <f ca="1">OFFSET(UI!$M$11,CT2,0,1,1)</f>
        <v/>
      </c>
      <c r="CU10" s="365"/>
      <c r="CV10" s="365"/>
      <c r="CW10" s="368"/>
      <c r="CX10" s="364" t="str">
        <f ca="1">OFFSET(UI!$N$11,CT2,0,1,1)</f>
        <v/>
      </c>
      <c r="CY10" s="365"/>
      <c r="CZ10" s="365"/>
      <c r="DA10" s="368"/>
      <c r="DB10" s="364" t="str">
        <f ca="1">OFFSET(UI!$O$11,CT2,0,1,1)</f>
        <v/>
      </c>
      <c r="DC10" s="365"/>
      <c r="DD10" s="365"/>
      <c r="DE10" s="366"/>
      <c r="DF10" s="367" t="str">
        <f ca="1">OFFSET(UI!$M$11,DF2,0,1,1)</f>
        <v/>
      </c>
      <c r="DG10" s="365"/>
      <c r="DH10" s="365"/>
      <c r="DI10" s="368"/>
      <c r="DJ10" s="364" t="str">
        <f ca="1">OFFSET(UI!$N$11,DF2,0,1,1)</f>
        <v/>
      </c>
      <c r="DK10" s="365"/>
      <c r="DL10" s="365"/>
      <c r="DM10" s="368"/>
      <c r="DN10" s="364" t="str">
        <f ca="1">OFFSET(UI!$O$11,DF2,0,1,1)</f>
        <v/>
      </c>
      <c r="DO10" s="365"/>
      <c r="DP10" s="365"/>
      <c r="DQ10" s="366"/>
      <c r="DR10" s="367" t="str">
        <f ca="1">OFFSET(UI!$M$11,DR2,0,1,1)</f>
        <v/>
      </c>
      <c r="DS10" s="365"/>
      <c r="DT10" s="365"/>
      <c r="DU10" s="368"/>
      <c r="DV10" s="364" t="str">
        <f ca="1">OFFSET(UI!$N$11,DR2,0,1,1)</f>
        <v/>
      </c>
      <c r="DW10" s="365"/>
      <c r="DX10" s="365"/>
      <c r="DY10" s="368"/>
      <c r="DZ10" s="364" t="str">
        <f ca="1">OFFSET(UI!$O$11,DR2,0,1,1)</f>
        <v/>
      </c>
      <c r="EA10" s="365"/>
      <c r="EB10" s="365"/>
      <c r="EC10" s="366"/>
      <c r="ED10" s="367" t="str">
        <f ca="1">OFFSET(UI!$M$11,ED2,0,1,1)</f>
        <v/>
      </c>
      <c r="EE10" s="365"/>
      <c r="EF10" s="365"/>
      <c r="EG10" s="368"/>
      <c r="EH10" s="364" t="str">
        <f ca="1">OFFSET(UI!$N$11,ED2,0,1,1)</f>
        <v/>
      </c>
      <c r="EI10" s="365"/>
      <c r="EJ10" s="365"/>
      <c r="EK10" s="368"/>
      <c r="EL10" s="364" t="str">
        <f ca="1">OFFSET(UI!$O$11,ED2,0,1,1)</f>
        <v/>
      </c>
      <c r="EM10" s="365"/>
      <c r="EN10" s="365"/>
      <c r="EO10" s="366"/>
      <c r="EP10" s="367" t="str">
        <f ca="1">OFFSET(UI!$M$11,EP2,0,1,1)</f>
        <v/>
      </c>
      <c r="EQ10" s="365"/>
      <c r="ER10" s="365"/>
      <c r="ES10" s="368"/>
      <c r="ET10" s="364" t="str">
        <f ca="1">OFFSET(UI!$N$11,EP2,0,1,1)</f>
        <v/>
      </c>
      <c r="EU10" s="365"/>
      <c r="EV10" s="365"/>
      <c r="EW10" s="368"/>
      <c r="EX10" s="364" t="str">
        <f ca="1">OFFSET(UI!$O$11,EP2,0,1,1)</f>
        <v/>
      </c>
      <c r="EY10" s="365"/>
      <c r="EZ10" s="365"/>
      <c r="FA10" s="366"/>
      <c r="FB10" s="367" t="str">
        <f ca="1">OFFSET(UI!$M$11,FB2,0,1,1)</f>
        <v/>
      </c>
      <c r="FC10" s="365"/>
      <c r="FD10" s="365"/>
      <c r="FE10" s="368"/>
      <c r="FF10" s="364" t="str">
        <f ca="1">OFFSET(UI!$N$11,FB2,0,1,1)</f>
        <v/>
      </c>
      <c r="FG10" s="365"/>
      <c r="FH10" s="365"/>
      <c r="FI10" s="368"/>
      <c r="FJ10" s="364" t="str">
        <f ca="1">OFFSET(UI!$O$11,FB2,0,1,1)</f>
        <v/>
      </c>
      <c r="FK10" s="365"/>
      <c r="FL10" s="365"/>
      <c r="FM10" s="366"/>
      <c r="FN10" s="367" t="str">
        <f ca="1">OFFSET(UI!$M$11,FN2,0,1,1)</f>
        <v/>
      </c>
      <c r="FO10" s="365"/>
      <c r="FP10" s="365"/>
      <c r="FQ10" s="368"/>
      <c r="FR10" s="364" t="str">
        <f ca="1">OFFSET(UI!$N$11,FN2,0,1,1)</f>
        <v/>
      </c>
      <c r="FS10" s="365"/>
      <c r="FT10" s="365"/>
      <c r="FU10" s="368"/>
      <c r="FV10" s="364" t="str">
        <f ca="1">OFFSET(UI!$O$11,FN2,0,1,1)</f>
        <v/>
      </c>
      <c r="FW10" s="365"/>
      <c r="FX10" s="365"/>
      <c r="FY10" s="366"/>
      <c r="FZ10" s="367" t="str">
        <f ca="1">OFFSET(UI!$M$11,FZ2,0,1,1)</f>
        <v/>
      </c>
      <c r="GA10" s="365"/>
      <c r="GB10" s="365"/>
      <c r="GC10" s="368"/>
      <c r="GD10" s="364" t="str">
        <f ca="1">OFFSET(UI!$N$11,FZ2,0,1,1)</f>
        <v/>
      </c>
      <c r="GE10" s="365"/>
      <c r="GF10" s="365"/>
      <c r="GG10" s="368"/>
      <c r="GH10" s="364" t="str">
        <f ca="1">OFFSET(UI!$O$11,FZ2,0,1,1)</f>
        <v/>
      </c>
      <c r="GI10" s="365"/>
      <c r="GJ10" s="365"/>
      <c r="GK10" s="366"/>
      <c r="GL10" s="367" t="str">
        <f ca="1">OFFSET(UI!$M$11,GL2,0,1,1)</f>
        <v/>
      </c>
      <c r="GM10" s="365"/>
      <c r="GN10" s="365"/>
      <c r="GO10" s="368"/>
      <c r="GP10" s="364" t="str">
        <f ca="1">OFFSET(UI!$N$11,GL2,0,1,1)</f>
        <v/>
      </c>
      <c r="GQ10" s="365"/>
      <c r="GR10" s="365"/>
      <c r="GS10" s="368"/>
      <c r="GT10" s="364" t="str">
        <f ca="1">OFFSET(UI!$O$11,GL2,0,1,1)</f>
        <v/>
      </c>
      <c r="GU10" s="365"/>
      <c r="GV10" s="365"/>
      <c r="GW10" s="366"/>
      <c r="GX10" s="367" t="str">
        <f ca="1">OFFSET(UI!$M$11,GX2,0,1,1)</f>
        <v/>
      </c>
      <c r="GY10" s="365"/>
      <c r="GZ10" s="365"/>
      <c r="HA10" s="368"/>
      <c r="HB10" s="364" t="str">
        <f ca="1">OFFSET(UI!$N$11,GX2,0,1,1)</f>
        <v/>
      </c>
      <c r="HC10" s="365"/>
      <c r="HD10" s="365"/>
      <c r="HE10" s="368"/>
      <c r="HF10" s="364" t="str">
        <f ca="1">OFFSET(UI!$O$11,GX2,0,1,1)</f>
        <v/>
      </c>
      <c r="HG10" s="365"/>
      <c r="HH10" s="365"/>
      <c r="HI10" s="366"/>
      <c r="HJ10" s="367" t="str">
        <f ca="1">OFFSET(UI!$M$11,HJ2,0,1,1)</f>
        <v/>
      </c>
      <c r="HK10" s="365"/>
      <c r="HL10" s="365"/>
      <c r="HM10" s="368"/>
      <c r="HN10" s="364" t="str">
        <f ca="1">OFFSET(UI!$N$11,HJ2,0,1,1)</f>
        <v/>
      </c>
      <c r="HO10" s="365"/>
      <c r="HP10" s="365"/>
      <c r="HQ10" s="368"/>
      <c r="HR10" s="364" t="str">
        <f ca="1">OFFSET(UI!$O$11,HJ2,0,1,1)</f>
        <v/>
      </c>
      <c r="HS10" s="365"/>
      <c r="HT10" s="365"/>
      <c r="HU10" s="366"/>
      <c r="HV10" s="367" t="str">
        <f ca="1">OFFSET(UI!$M$11,HV2,0,1,1)</f>
        <v/>
      </c>
      <c r="HW10" s="365"/>
      <c r="HX10" s="365"/>
      <c r="HY10" s="368"/>
      <c r="HZ10" s="364" t="str">
        <f ca="1">OFFSET(UI!$N$11,HV2,0,1,1)</f>
        <v/>
      </c>
      <c r="IA10" s="365"/>
      <c r="IB10" s="365"/>
      <c r="IC10" s="368"/>
      <c r="ID10" s="364" t="str">
        <f ca="1">OFFSET(UI!$O$11,HV2,0,1,1)</f>
        <v/>
      </c>
      <c r="IE10" s="365"/>
      <c r="IF10" s="365"/>
      <c r="IG10" s="366"/>
      <c r="IH10" s="367" t="str">
        <f ca="1">OFFSET(UI!$M$11,IH2,0,1,1)</f>
        <v/>
      </c>
      <c r="II10" s="365"/>
      <c r="IJ10" s="365"/>
      <c r="IK10" s="368"/>
      <c r="IL10" s="364" t="str">
        <f ca="1">OFFSET(UI!$N$11,IH2,0,1,1)</f>
        <v/>
      </c>
      <c r="IM10" s="365"/>
      <c r="IN10" s="365"/>
      <c r="IO10" s="368"/>
      <c r="IP10" s="364" t="str">
        <f ca="1">OFFSET(UI!$O$11,IH2,0,1,1)</f>
        <v/>
      </c>
      <c r="IQ10" s="365"/>
      <c r="IR10" s="365"/>
      <c r="IS10" s="366"/>
      <c r="IT10" s="367" t="str">
        <f ca="1">OFFSET(UI!$M$11,IT2,0,1,1)</f>
        <v/>
      </c>
      <c r="IU10" s="365"/>
      <c r="IV10" s="365"/>
      <c r="IW10" s="368"/>
      <c r="IX10" s="364" t="str">
        <f ca="1">OFFSET(UI!$N$11,IT2,0,1,1)</f>
        <v/>
      </c>
      <c r="IY10" s="365"/>
      <c r="IZ10" s="365"/>
      <c r="JA10" s="368"/>
      <c r="JB10" s="364" t="str">
        <f ca="1">OFFSET(UI!$O$11,IT2,0,1,1)</f>
        <v/>
      </c>
      <c r="JC10" s="365"/>
      <c r="JD10" s="365"/>
      <c r="JE10" s="366"/>
      <c r="JF10" s="367" t="str">
        <f ca="1">OFFSET(UI!$M$11,JF2,0,1,1)</f>
        <v/>
      </c>
      <c r="JG10" s="365"/>
      <c r="JH10" s="365"/>
      <c r="JI10" s="368"/>
      <c r="JJ10" s="364" t="str">
        <f ca="1">OFFSET(UI!$N$11,JF2,0,1,1)</f>
        <v/>
      </c>
      <c r="JK10" s="365"/>
      <c r="JL10" s="365"/>
      <c r="JM10" s="368"/>
      <c r="JN10" s="364" t="str">
        <f ca="1">OFFSET(UI!$O$11,JF2,0,1,1)</f>
        <v/>
      </c>
      <c r="JO10" s="365"/>
      <c r="JP10" s="365"/>
      <c r="JQ10" s="366"/>
      <c r="JR10" s="367" t="str">
        <f ca="1">OFFSET(UI!$M$11,JR2,0,1,1)</f>
        <v/>
      </c>
      <c r="JS10" s="365"/>
      <c r="JT10" s="365"/>
      <c r="JU10" s="368"/>
      <c r="JV10" s="364" t="str">
        <f ca="1">OFFSET(UI!$N$11,JR2,0,1,1)</f>
        <v/>
      </c>
      <c r="JW10" s="365"/>
      <c r="JX10" s="365"/>
      <c r="JY10" s="368"/>
      <c r="JZ10" s="364" t="str">
        <f ca="1">OFFSET(UI!$O$11,JR2,0,1,1)</f>
        <v/>
      </c>
      <c r="KA10" s="365"/>
      <c r="KB10" s="365"/>
      <c r="KC10" s="366"/>
      <c r="KD10" s="367" t="str">
        <f ca="1">OFFSET(UI!$M$11,KD2,0,1,1)</f>
        <v/>
      </c>
      <c r="KE10" s="365"/>
      <c r="KF10" s="365"/>
      <c r="KG10" s="368"/>
      <c r="KH10" s="364" t="str">
        <f ca="1">OFFSET(UI!$N$11,KD2,0,1,1)</f>
        <v/>
      </c>
      <c r="KI10" s="365"/>
      <c r="KJ10" s="365"/>
      <c r="KK10" s="368"/>
      <c r="KL10" s="364" t="str">
        <f ca="1">OFFSET(UI!$O$11,KD2,0,1,1)</f>
        <v/>
      </c>
      <c r="KM10" s="365"/>
      <c r="KN10" s="365"/>
      <c r="KO10" s="366"/>
      <c r="KP10" s="367" t="str">
        <f ca="1">OFFSET(UI!$M$11,KP2,0,1,1)</f>
        <v/>
      </c>
      <c r="KQ10" s="365"/>
      <c r="KR10" s="365"/>
      <c r="KS10" s="368"/>
      <c r="KT10" s="364" t="str">
        <f ca="1">OFFSET(UI!$N$11,KP2,0,1,1)</f>
        <v/>
      </c>
      <c r="KU10" s="365"/>
      <c r="KV10" s="365"/>
      <c r="KW10" s="368"/>
      <c r="KX10" s="364" t="str">
        <f ca="1">OFFSET(UI!$O$11,KP2,0,1,1)</f>
        <v/>
      </c>
      <c r="KY10" s="365"/>
      <c r="KZ10" s="365"/>
      <c r="LA10" s="366"/>
      <c r="LB10" s="367" t="str">
        <f ca="1">OFFSET(UI!$M$11,LB2,0,1,1)</f>
        <v/>
      </c>
      <c r="LC10" s="365"/>
      <c r="LD10" s="365"/>
      <c r="LE10" s="368"/>
      <c r="LF10" s="364" t="str">
        <f ca="1">OFFSET(UI!$N$11,LB2,0,1,1)</f>
        <v/>
      </c>
      <c r="LG10" s="365"/>
      <c r="LH10" s="365"/>
      <c r="LI10" s="368"/>
      <c r="LJ10" s="364" t="str">
        <f ca="1">OFFSET(UI!$O$11,LB2,0,1,1)</f>
        <v/>
      </c>
      <c r="LK10" s="365"/>
      <c r="LL10" s="365"/>
      <c r="LM10" s="366"/>
      <c r="LN10" s="367" t="str">
        <f ca="1">OFFSET(UI!$M$11,LN2,0,1,1)</f>
        <v/>
      </c>
      <c r="LO10" s="365"/>
      <c r="LP10" s="365"/>
      <c r="LQ10" s="368"/>
      <c r="LR10" s="364" t="str">
        <f ca="1">OFFSET(UI!$N$11,LN2,0,1,1)</f>
        <v/>
      </c>
      <c r="LS10" s="365"/>
      <c r="LT10" s="365"/>
      <c r="LU10" s="368"/>
      <c r="LV10" s="364" t="str">
        <f ca="1">OFFSET(UI!$O$11,LN2,0,1,1)</f>
        <v/>
      </c>
      <c r="LW10" s="365"/>
      <c r="LX10" s="365"/>
      <c r="LY10" s="366"/>
      <c r="LZ10" s="367" t="str">
        <f ca="1">OFFSET(UI!$M$11,LZ2,0,1,1)</f>
        <v/>
      </c>
      <c r="MA10" s="365"/>
      <c r="MB10" s="365"/>
      <c r="MC10" s="368"/>
      <c r="MD10" s="364" t="str">
        <f ca="1">OFFSET(UI!$N$11,LZ2,0,1,1)</f>
        <v/>
      </c>
      <c r="ME10" s="365"/>
      <c r="MF10" s="365"/>
      <c r="MG10" s="368"/>
      <c r="MH10" s="364" t="str">
        <f ca="1">OFFSET(UI!$O$11,LZ2,0,1,1)</f>
        <v/>
      </c>
      <c r="MI10" s="365"/>
      <c r="MJ10" s="365"/>
      <c r="MK10" s="366"/>
      <c r="ML10" s="367" t="str">
        <f ca="1">OFFSET(UI!$M$11,ML2,0,1,1)</f>
        <v/>
      </c>
      <c r="MM10" s="365"/>
      <c r="MN10" s="365"/>
      <c r="MO10" s="368"/>
      <c r="MP10" s="364" t="str">
        <f ca="1">OFFSET(UI!$N$11,ML2,0,1,1)</f>
        <v/>
      </c>
      <c r="MQ10" s="365"/>
      <c r="MR10" s="365"/>
      <c r="MS10" s="368"/>
      <c r="MT10" s="364" t="str">
        <f ca="1">OFFSET(UI!$O$11,ML2,0,1,1)</f>
        <v/>
      </c>
      <c r="MU10" s="365"/>
      <c r="MV10" s="365"/>
      <c r="MW10" s="366"/>
      <c r="MX10" s="367" t="str">
        <f ca="1">OFFSET(UI!$M$11,MX2,0,1,1)</f>
        <v/>
      </c>
      <c r="MY10" s="365"/>
      <c r="MZ10" s="365"/>
      <c r="NA10" s="368"/>
      <c r="NB10" s="364" t="str">
        <f ca="1">OFFSET(UI!$N$11,MX2,0,1,1)</f>
        <v/>
      </c>
      <c r="NC10" s="365"/>
      <c r="ND10" s="365"/>
      <c r="NE10" s="368"/>
      <c r="NF10" s="364" t="str">
        <f ca="1">OFFSET(UI!$O$11,MX2,0,1,1)</f>
        <v/>
      </c>
      <c r="NG10" s="365"/>
      <c r="NH10" s="365"/>
      <c r="NI10" s="366"/>
      <c r="NJ10" s="367" t="str">
        <f ca="1">OFFSET(UI!$M$11,NJ2,0,1,1)</f>
        <v/>
      </c>
      <c r="NK10" s="365"/>
      <c r="NL10" s="365"/>
      <c r="NM10" s="368"/>
      <c r="NN10" s="364" t="str">
        <f ca="1">OFFSET(UI!$N$11,NJ2,0,1,1)</f>
        <v/>
      </c>
      <c r="NO10" s="365"/>
      <c r="NP10" s="365"/>
      <c r="NQ10" s="368"/>
      <c r="NR10" s="364" t="str">
        <f ca="1">OFFSET(UI!$O$11,NJ2,0,1,1)</f>
        <v/>
      </c>
      <c r="NS10" s="365"/>
      <c r="NT10" s="365"/>
      <c r="NU10" s="366"/>
      <c r="NV10" s="367" t="str">
        <f ca="1">OFFSET(UI!$M$11,NV2,0,1,1)</f>
        <v/>
      </c>
      <c r="NW10" s="365"/>
      <c r="NX10" s="365"/>
      <c r="NY10" s="368"/>
      <c r="NZ10" s="364" t="str">
        <f ca="1">OFFSET(UI!$N$11,NV2,0,1,1)</f>
        <v/>
      </c>
      <c r="OA10" s="365"/>
      <c r="OB10" s="365"/>
      <c r="OC10" s="368"/>
      <c r="OD10" s="364" t="str">
        <f ca="1">OFFSET(UI!$O$11,NV2,0,1,1)</f>
        <v/>
      </c>
      <c r="OE10" s="365"/>
      <c r="OF10" s="365"/>
      <c r="OG10" s="366"/>
      <c r="OH10" s="367" t="str">
        <f ca="1">OFFSET(UI!$M$11,OH2,0,1,1)</f>
        <v/>
      </c>
      <c r="OI10" s="365"/>
      <c r="OJ10" s="365"/>
      <c r="OK10" s="368"/>
      <c r="OL10" s="364" t="str">
        <f ca="1">OFFSET(UI!$N$11,OH2,0,1,1)</f>
        <v/>
      </c>
      <c r="OM10" s="365"/>
      <c r="ON10" s="365"/>
      <c r="OO10" s="368"/>
      <c r="OP10" s="364" t="str">
        <f ca="1">OFFSET(UI!$O$11,OH2,0,1,1)</f>
        <v/>
      </c>
      <c r="OQ10" s="365"/>
      <c r="OR10" s="365"/>
      <c r="OS10" s="366"/>
      <c r="OT10" s="367" t="str">
        <f ca="1">OFFSET(UI!$M$11,OT2,0,1,1)</f>
        <v/>
      </c>
      <c r="OU10" s="365"/>
      <c r="OV10" s="365"/>
      <c r="OW10" s="368"/>
      <c r="OX10" s="364" t="str">
        <f ca="1">OFFSET(UI!$N$11,OT2,0,1,1)</f>
        <v/>
      </c>
      <c r="OY10" s="365"/>
      <c r="OZ10" s="365"/>
      <c r="PA10" s="368"/>
      <c r="PB10" s="364" t="str">
        <f ca="1">OFFSET(UI!$O$11,OT2,0,1,1)</f>
        <v/>
      </c>
      <c r="PC10" s="365"/>
      <c r="PD10" s="365"/>
      <c r="PE10" s="366"/>
      <c r="PF10" s="367" t="str">
        <f ca="1">OFFSET(UI!$M$11,PF2,0,1,1)</f>
        <v/>
      </c>
      <c r="PG10" s="365"/>
      <c r="PH10" s="365"/>
      <c r="PI10" s="368"/>
      <c r="PJ10" s="364" t="str">
        <f ca="1">OFFSET(UI!$N$11,PF2,0,1,1)</f>
        <v/>
      </c>
      <c r="PK10" s="365"/>
      <c r="PL10" s="365"/>
      <c r="PM10" s="368"/>
      <c r="PN10" s="364" t="str">
        <f ca="1">OFFSET(UI!$O$11,PF2,0,1,1)</f>
        <v/>
      </c>
      <c r="PO10" s="365"/>
      <c r="PP10" s="365"/>
      <c r="PQ10" s="366"/>
      <c r="PR10" s="367" t="str">
        <f ca="1">OFFSET(UI!$M$11,PR2,0,1,1)</f>
        <v/>
      </c>
      <c r="PS10" s="365"/>
      <c r="PT10" s="365"/>
      <c r="PU10" s="368"/>
      <c r="PV10" s="364" t="str">
        <f ca="1">OFFSET(UI!$N$11,PR2,0,1,1)</f>
        <v/>
      </c>
      <c r="PW10" s="365"/>
      <c r="PX10" s="365"/>
      <c r="PY10" s="368"/>
      <c r="PZ10" s="364" t="str">
        <f ca="1">OFFSET(UI!$O$11,PR2,0,1,1)</f>
        <v/>
      </c>
      <c r="QA10" s="365"/>
      <c r="QB10" s="365"/>
      <c r="QC10" s="366"/>
      <c r="QD10" s="367" t="str">
        <f ca="1">OFFSET(UI!$M$11,QD2,0,1,1)</f>
        <v/>
      </c>
      <c r="QE10" s="365"/>
      <c r="QF10" s="365"/>
      <c r="QG10" s="368"/>
      <c r="QH10" s="364" t="str">
        <f ca="1">OFFSET(UI!$N$11,QD2,0,1,1)</f>
        <v/>
      </c>
      <c r="QI10" s="365"/>
      <c r="QJ10" s="365"/>
      <c r="QK10" s="368"/>
      <c r="QL10" s="364" t="str">
        <f ca="1">OFFSET(UI!$O$11,QD2,0,1,1)</f>
        <v/>
      </c>
      <c r="QM10" s="365"/>
      <c r="QN10" s="365"/>
      <c r="QO10" s="366"/>
      <c r="QP10" s="367" t="str">
        <f ca="1">OFFSET(UI!$M$11,QP2,0,1,1)</f>
        <v/>
      </c>
      <c r="QQ10" s="365"/>
      <c r="QR10" s="365"/>
      <c r="QS10" s="368"/>
      <c r="QT10" s="364" t="str">
        <f ca="1">OFFSET(UI!$N$11,QP2,0,1,1)</f>
        <v/>
      </c>
      <c r="QU10" s="365"/>
      <c r="QV10" s="365"/>
      <c r="QW10" s="368"/>
      <c r="QX10" s="364" t="str">
        <f ca="1">OFFSET(UI!$O$11,QP2,0,1,1)</f>
        <v/>
      </c>
      <c r="QY10" s="365"/>
      <c r="QZ10" s="365"/>
      <c r="RA10" s="366"/>
      <c r="RB10" s="367" t="str">
        <f ca="1">OFFSET(UI!$M$11,RB2,0,1,1)</f>
        <v/>
      </c>
      <c r="RC10" s="365"/>
      <c r="RD10" s="365"/>
      <c r="RE10" s="368"/>
      <c r="RF10" s="364" t="str">
        <f ca="1">OFFSET(UI!$N$11,RB2,0,1,1)</f>
        <v/>
      </c>
      <c r="RG10" s="365"/>
      <c r="RH10" s="365"/>
      <c r="RI10" s="368"/>
      <c r="RJ10" s="364" t="str">
        <f ca="1">OFFSET(UI!$O$11,RB2,0,1,1)</f>
        <v/>
      </c>
      <c r="RK10" s="365"/>
      <c r="RL10" s="365"/>
      <c r="RM10" s="473"/>
    </row>
    <row r="11" spans="2:481" ht="17.25">
      <c r="B11" s="486">
        <f ca="1">OFFSET('Cost &amp; Solution'!$X$50,B2,0,1,1)</f>
        <v>80</v>
      </c>
      <c r="C11" s="466"/>
      <c r="D11" s="466"/>
      <c r="E11" s="487"/>
      <c r="F11" s="487"/>
      <c r="G11" s="488"/>
      <c r="H11" s="468" t="str">
        <f ca="1">IFERROR(B11*#REF!/1000,"")</f>
        <v/>
      </c>
      <c r="I11" s="466"/>
      <c r="J11" s="466"/>
      <c r="K11" s="487"/>
      <c r="L11" s="487"/>
      <c r="M11" s="489"/>
      <c r="N11" s="465">
        <f ca="1">OFFSET('Cost &amp; Solution'!$X$50,N2,0,1,1)</f>
        <v>24</v>
      </c>
      <c r="O11" s="466"/>
      <c r="P11" s="466"/>
      <c r="Q11" s="466"/>
      <c r="R11" s="466"/>
      <c r="S11" s="467"/>
      <c r="T11" s="468" t="str">
        <f ca="1">IFERROR(N11*#REF!/1000,"")</f>
        <v/>
      </c>
      <c r="U11" s="466"/>
      <c r="V11" s="466"/>
      <c r="W11" s="466"/>
      <c r="X11" s="466"/>
      <c r="Y11" s="469"/>
      <c r="Z11" s="465" t="str">
        <f ca="1">OFFSET('Cost &amp; Solution'!$X$50,Z2,0,1,1)</f>
        <v/>
      </c>
      <c r="AA11" s="466"/>
      <c r="AB11" s="466"/>
      <c r="AC11" s="466"/>
      <c r="AD11" s="466"/>
      <c r="AE11" s="467"/>
      <c r="AF11" s="468" t="str">
        <f ca="1">IFERROR(Z11*#REF!/1000,"")</f>
        <v/>
      </c>
      <c r="AG11" s="466"/>
      <c r="AH11" s="466"/>
      <c r="AI11" s="466"/>
      <c r="AJ11" s="466"/>
      <c r="AK11" s="469"/>
      <c r="AL11" s="465" t="str">
        <f ca="1">OFFSET('Cost &amp; Solution'!$X$50,AL2,0,1,1)</f>
        <v/>
      </c>
      <c r="AM11" s="466"/>
      <c r="AN11" s="466"/>
      <c r="AO11" s="466"/>
      <c r="AP11" s="466"/>
      <c r="AQ11" s="467"/>
      <c r="AR11" s="468" t="str">
        <f ca="1">IFERROR(AL11*#REF!/1000,"")</f>
        <v/>
      </c>
      <c r="AS11" s="466"/>
      <c r="AT11" s="466"/>
      <c r="AU11" s="466"/>
      <c r="AV11" s="466"/>
      <c r="AW11" s="469"/>
      <c r="AX11" s="465" t="str">
        <f ca="1">OFFSET('Cost &amp; Solution'!$X$50,AX2,0,1,1)</f>
        <v/>
      </c>
      <c r="AY11" s="466"/>
      <c r="AZ11" s="466"/>
      <c r="BA11" s="466"/>
      <c r="BB11" s="466"/>
      <c r="BC11" s="467"/>
      <c r="BD11" s="468" t="str">
        <f ca="1">IFERROR(AX11*#REF!/1000,"")</f>
        <v/>
      </c>
      <c r="BE11" s="466"/>
      <c r="BF11" s="466"/>
      <c r="BG11" s="466"/>
      <c r="BH11" s="466"/>
      <c r="BI11" s="466"/>
      <c r="BJ11" s="465" t="str">
        <f ca="1">OFFSET('Cost &amp; Solution'!$X$50,BJ2,0,1,1)</f>
        <v/>
      </c>
      <c r="BK11" s="466"/>
      <c r="BL11" s="466"/>
      <c r="BM11" s="466"/>
      <c r="BN11" s="466"/>
      <c r="BO11" s="467"/>
      <c r="BP11" s="468" t="str">
        <f ca="1">IFERROR(BJ11*#REF!/1000,"")</f>
        <v/>
      </c>
      <c r="BQ11" s="466"/>
      <c r="BR11" s="466"/>
      <c r="BS11" s="466"/>
      <c r="BT11" s="466"/>
      <c r="BU11" s="469"/>
      <c r="BV11" s="465" t="str">
        <f ca="1">OFFSET('Cost &amp; Solution'!$X$50,BV2,0,1,1)</f>
        <v/>
      </c>
      <c r="BW11" s="466"/>
      <c r="BX11" s="466"/>
      <c r="BY11" s="466"/>
      <c r="BZ11" s="466"/>
      <c r="CA11" s="467"/>
      <c r="CB11" s="468" t="str">
        <f ca="1">IFERROR(BV11*#REF!/1000,"")</f>
        <v/>
      </c>
      <c r="CC11" s="466"/>
      <c r="CD11" s="466"/>
      <c r="CE11" s="466"/>
      <c r="CF11" s="466"/>
      <c r="CG11" s="469"/>
      <c r="CH11" s="465" t="str">
        <f ca="1">OFFSET('Cost &amp; Solution'!$X$50,CH2,0,1,1)</f>
        <v/>
      </c>
      <c r="CI11" s="466"/>
      <c r="CJ11" s="466"/>
      <c r="CK11" s="466"/>
      <c r="CL11" s="466"/>
      <c r="CM11" s="467"/>
      <c r="CN11" s="468" t="str">
        <f ca="1">IFERROR(CH11*#REF!/1000,"")</f>
        <v/>
      </c>
      <c r="CO11" s="466"/>
      <c r="CP11" s="466"/>
      <c r="CQ11" s="466"/>
      <c r="CR11" s="466"/>
      <c r="CS11" s="469"/>
      <c r="CT11" s="465" t="str">
        <f ca="1">OFFSET('Cost &amp; Solution'!$X$50,CT2,0,1,1)</f>
        <v/>
      </c>
      <c r="CU11" s="466"/>
      <c r="CV11" s="466"/>
      <c r="CW11" s="466"/>
      <c r="CX11" s="466"/>
      <c r="CY11" s="467"/>
      <c r="CZ11" s="468" t="str">
        <f ca="1">IFERROR(CT11*#REF!/1000,"")</f>
        <v/>
      </c>
      <c r="DA11" s="466"/>
      <c r="DB11" s="466"/>
      <c r="DC11" s="466"/>
      <c r="DD11" s="466"/>
      <c r="DE11" s="469"/>
      <c r="DF11" s="465" t="str">
        <f ca="1">OFFSET('Cost &amp; Solution'!$X$50,DF2,0,1,1)</f>
        <v/>
      </c>
      <c r="DG11" s="466"/>
      <c r="DH11" s="466"/>
      <c r="DI11" s="466"/>
      <c r="DJ11" s="466"/>
      <c r="DK11" s="467"/>
      <c r="DL11" s="468" t="str">
        <f ca="1">IFERROR(DF11*#REF!/1000,"")</f>
        <v/>
      </c>
      <c r="DM11" s="466"/>
      <c r="DN11" s="466"/>
      <c r="DO11" s="466"/>
      <c r="DP11" s="466"/>
      <c r="DQ11" s="469"/>
      <c r="DR11" s="465" t="str">
        <f ca="1">OFFSET('Cost &amp; Solution'!$X$50,DR2,0,1,1)</f>
        <v/>
      </c>
      <c r="DS11" s="466"/>
      <c r="DT11" s="466"/>
      <c r="DU11" s="466"/>
      <c r="DV11" s="466"/>
      <c r="DW11" s="467"/>
      <c r="DX11" s="468" t="str">
        <f ca="1">IFERROR(DR11*#REF!/1000,"")</f>
        <v/>
      </c>
      <c r="DY11" s="466"/>
      <c r="DZ11" s="466"/>
      <c r="EA11" s="466"/>
      <c r="EB11" s="466"/>
      <c r="EC11" s="469"/>
      <c r="ED11" s="465" t="str">
        <f ca="1">OFFSET('Cost &amp; Solution'!$X$50,ED2,0,1,1)</f>
        <v/>
      </c>
      <c r="EE11" s="466"/>
      <c r="EF11" s="466"/>
      <c r="EG11" s="466"/>
      <c r="EH11" s="466"/>
      <c r="EI11" s="467"/>
      <c r="EJ11" s="468" t="str">
        <f ca="1">IFERROR(ED11*#REF!/1000,"")</f>
        <v/>
      </c>
      <c r="EK11" s="466"/>
      <c r="EL11" s="466"/>
      <c r="EM11" s="466"/>
      <c r="EN11" s="466"/>
      <c r="EO11" s="469"/>
      <c r="EP11" s="465" t="str">
        <f ca="1">OFFSET('Cost &amp; Solution'!$X$50,EP2,0,1,1)</f>
        <v/>
      </c>
      <c r="EQ11" s="466"/>
      <c r="ER11" s="466"/>
      <c r="ES11" s="466"/>
      <c r="ET11" s="466"/>
      <c r="EU11" s="467"/>
      <c r="EV11" s="468" t="str">
        <f ca="1">IFERROR(EP11*#REF!/1000,"")</f>
        <v/>
      </c>
      <c r="EW11" s="466"/>
      <c r="EX11" s="466"/>
      <c r="EY11" s="466"/>
      <c r="EZ11" s="466"/>
      <c r="FA11" s="469"/>
      <c r="FB11" s="465" t="str">
        <f ca="1">OFFSET('Cost &amp; Solution'!$X$50,FB2,0,1,1)</f>
        <v/>
      </c>
      <c r="FC11" s="466"/>
      <c r="FD11" s="466"/>
      <c r="FE11" s="466"/>
      <c r="FF11" s="466"/>
      <c r="FG11" s="467"/>
      <c r="FH11" s="468" t="str">
        <f ca="1">IFERROR(FB11*#REF!/1000,"")</f>
        <v/>
      </c>
      <c r="FI11" s="466"/>
      <c r="FJ11" s="466"/>
      <c r="FK11" s="466"/>
      <c r="FL11" s="466"/>
      <c r="FM11" s="469"/>
      <c r="FN11" s="465" t="str">
        <f ca="1">OFFSET('Cost &amp; Solution'!$X$50,FN2,0,1,1)</f>
        <v/>
      </c>
      <c r="FO11" s="466"/>
      <c r="FP11" s="466"/>
      <c r="FQ11" s="466"/>
      <c r="FR11" s="466"/>
      <c r="FS11" s="467"/>
      <c r="FT11" s="468" t="str">
        <f ca="1">IFERROR(FN11*#REF!/1000,"")</f>
        <v/>
      </c>
      <c r="FU11" s="466"/>
      <c r="FV11" s="466"/>
      <c r="FW11" s="466"/>
      <c r="FX11" s="466"/>
      <c r="FY11" s="469"/>
      <c r="FZ11" s="465" t="str">
        <f ca="1">OFFSET('Cost &amp; Solution'!$X$50,FZ2,0,1,1)</f>
        <v/>
      </c>
      <c r="GA11" s="466"/>
      <c r="GB11" s="466"/>
      <c r="GC11" s="466"/>
      <c r="GD11" s="466"/>
      <c r="GE11" s="467"/>
      <c r="GF11" s="468" t="str">
        <f ca="1">IFERROR(FZ11*#REF!/1000,"")</f>
        <v/>
      </c>
      <c r="GG11" s="466"/>
      <c r="GH11" s="466"/>
      <c r="GI11" s="466"/>
      <c r="GJ11" s="466"/>
      <c r="GK11" s="469"/>
      <c r="GL11" s="465" t="str">
        <f ca="1">OFFSET('Cost &amp; Solution'!$X$50,GL2,0,1,1)</f>
        <v/>
      </c>
      <c r="GM11" s="466"/>
      <c r="GN11" s="466"/>
      <c r="GO11" s="466"/>
      <c r="GP11" s="466"/>
      <c r="GQ11" s="467"/>
      <c r="GR11" s="468" t="str">
        <f ca="1">IFERROR(GL11*#REF!/1000,"")</f>
        <v/>
      </c>
      <c r="GS11" s="466"/>
      <c r="GT11" s="466"/>
      <c r="GU11" s="466"/>
      <c r="GV11" s="466"/>
      <c r="GW11" s="469"/>
      <c r="GX11" s="465" t="str">
        <f ca="1">OFFSET('Cost &amp; Solution'!$X$50,GX2,0,1,1)</f>
        <v/>
      </c>
      <c r="GY11" s="466"/>
      <c r="GZ11" s="466"/>
      <c r="HA11" s="466"/>
      <c r="HB11" s="466"/>
      <c r="HC11" s="467"/>
      <c r="HD11" s="468" t="str">
        <f ca="1">IFERROR(GX11*#REF!/1000,"")</f>
        <v/>
      </c>
      <c r="HE11" s="466"/>
      <c r="HF11" s="466"/>
      <c r="HG11" s="466"/>
      <c r="HH11" s="466"/>
      <c r="HI11" s="469"/>
      <c r="HJ11" s="465" t="str">
        <f ca="1">OFFSET('Cost &amp; Solution'!$X$50,HJ2,0,1,1)</f>
        <v/>
      </c>
      <c r="HK11" s="466"/>
      <c r="HL11" s="466"/>
      <c r="HM11" s="466"/>
      <c r="HN11" s="466"/>
      <c r="HO11" s="467"/>
      <c r="HP11" s="468" t="str">
        <f ca="1">IFERROR(HJ11*#REF!/1000,"")</f>
        <v/>
      </c>
      <c r="HQ11" s="466"/>
      <c r="HR11" s="466"/>
      <c r="HS11" s="466"/>
      <c r="HT11" s="466"/>
      <c r="HU11" s="469"/>
      <c r="HV11" s="465" t="str">
        <f ca="1">OFFSET('Cost &amp; Solution'!$X$50,HV2,0,1,1)</f>
        <v/>
      </c>
      <c r="HW11" s="466"/>
      <c r="HX11" s="466"/>
      <c r="HY11" s="466"/>
      <c r="HZ11" s="466"/>
      <c r="IA11" s="467"/>
      <c r="IB11" s="468" t="str">
        <f ca="1">IFERROR(HV11*#REF!/1000,"")</f>
        <v/>
      </c>
      <c r="IC11" s="466"/>
      <c r="ID11" s="466"/>
      <c r="IE11" s="466"/>
      <c r="IF11" s="466"/>
      <c r="IG11" s="469"/>
      <c r="IH11" s="465" t="str">
        <f ca="1">OFFSET('Cost &amp; Solution'!$X$50,IH2,0,1,1)</f>
        <v/>
      </c>
      <c r="II11" s="466"/>
      <c r="IJ11" s="466"/>
      <c r="IK11" s="466"/>
      <c r="IL11" s="466"/>
      <c r="IM11" s="467"/>
      <c r="IN11" s="468" t="str">
        <f ca="1">IFERROR(IH11*#REF!/1000,"")</f>
        <v/>
      </c>
      <c r="IO11" s="466"/>
      <c r="IP11" s="466"/>
      <c r="IQ11" s="466"/>
      <c r="IR11" s="466"/>
      <c r="IS11" s="469"/>
      <c r="IT11" s="465" t="str">
        <f ca="1">OFFSET('Cost &amp; Solution'!$X$50,IT2,0,1,1)</f>
        <v/>
      </c>
      <c r="IU11" s="466"/>
      <c r="IV11" s="466"/>
      <c r="IW11" s="466"/>
      <c r="IX11" s="466"/>
      <c r="IY11" s="467"/>
      <c r="IZ11" s="468" t="str">
        <f ca="1">IFERROR(IT11*#REF!/1000,"")</f>
        <v/>
      </c>
      <c r="JA11" s="466"/>
      <c r="JB11" s="466"/>
      <c r="JC11" s="466"/>
      <c r="JD11" s="466"/>
      <c r="JE11" s="469"/>
      <c r="JF11" s="465" t="str">
        <f ca="1">OFFSET('Cost &amp; Solution'!$X$50,JF2,0,1,1)</f>
        <v/>
      </c>
      <c r="JG11" s="466"/>
      <c r="JH11" s="466"/>
      <c r="JI11" s="466"/>
      <c r="JJ11" s="466"/>
      <c r="JK11" s="467"/>
      <c r="JL11" s="468" t="str">
        <f ca="1">IFERROR(JF11*#REF!/1000,"")</f>
        <v/>
      </c>
      <c r="JM11" s="466"/>
      <c r="JN11" s="466"/>
      <c r="JO11" s="466"/>
      <c r="JP11" s="466"/>
      <c r="JQ11" s="469"/>
      <c r="JR11" s="465" t="str">
        <f ca="1">OFFSET('Cost &amp; Solution'!$X$50,JR2,0,1,1)</f>
        <v/>
      </c>
      <c r="JS11" s="466"/>
      <c r="JT11" s="466"/>
      <c r="JU11" s="466"/>
      <c r="JV11" s="466"/>
      <c r="JW11" s="467"/>
      <c r="JX11" s="468" t="str">
        <f ca="1">IFERROR(JR11*#REF!/1000,"")</f>
        <v/>
      </c>
      <c r="JY11" s="466"/>
      <c r="JZ11" s="466"/>
      <c r="KA11" s="466"/>
      <c r="KB11" s="466"/>
      <c r="KC11" s="469"/>
      <c r="KD11" s="465" t="str">
        <f ca="1">OFFSET('Cost &amp; Solution'!$X$50,KD2,0,1,1)</f>
        <v/>
      </c>
      <c r="KE11" s="466"/>
      <c r="KF11" s="466"/>
      <c r="KG11" s="466"/>
      <c r="KH11" s="466"/>
      <c r="KI11" s="467"/>
      <c r="KJ11" s="468" t="str">
        <f ca="1">IFERROR(KD11*#REF!/1000,"")</f>
        <v/>
      </c>
      <c r="KK11" s="466"/>
      <c r="KL11" s="466"/>
      <c r="KM11" s="466"/>
      <c r="KN11" s="466"/>
      <c r="KO11" s="469"/>
      <c r="KP11" s="465" t="str">
        <f ca="1">OFFSET('Cost &amp; Solution'!$X$50,KP2,0,1,1)</f>
        <v/>
      </c>
      <c r="KQ11" s="466"/>
      <c r="KR11" s="466"/>
      <c r="KS11" s="466"/>
      <c r="KT11" s="466"/>
      <c r="KU11" s="467"/>
      <c r="KV11" s="468" t="str">
        <f ca="1">IFERROR(KP11*#REF!/1000,"")</f>
        <v/>
      </c>
      <c r="KW11" s="466"/>
      <c r="KX11" s="466"/>
      <c r="KY11" s="466"/>
      <c r="KZ11" s="466"/>
      <c r="LA11" s="469"/>
      <c r="LB11" s="465" t="str">
        <f ca="1">OFFSET('Cost &amp; Solution'!$X$50,LB2,0,1,1)</f>
        <v/>
      </c>
      <c r="LC11" s="466"/>
      <c r="LD11" s="466"/>
      <c r="LE11" s="466"/>
      <c r="LF11" s="466"/>
      <c r="LG11" s="467"/>
      <c r="LH11" s="468" t="str">
        <f ca="1">IFERROR(LB11*#REF!/1000,"")</f>
        <v/>
      </c>
      <c r="LI11" s="466"/>
      <c r="LJ11" s="466"/>
      <c r="LK11" s="466"/>
      <c r="LL11" s="466"/>
      <c r="LM11" s="469"/>
      <c r="LN11" s="465" t="str">
        <f ca="1">OFFSET('Cost &amp; Solution'!$X$50,LN2,0,1,1)</f>
        <v/>
      </c>
      <c r="LO11" s="466"/>
      <c r="LP11" s="466"/>
      <c r="LQ11" s="466"/>
      <c r="LR11" s="466"/>
      <c r="LS11" s="467"/>
      <c r="LT11" s="468" t="str">
        <f ca="1">IFERROR(LN11*#REF!/1000,"")</f>
        <v/>
      </c>
      <c r="LU11" s="466"/>
      <c r="LV11" s="466"/>
      <c r="LW11" s="466"/>
      <c r="LX11" s="466"/>
      <c r="LY11" s="469"/>
      <c r="LZ11" s="465" t="str">
        <f ca="1">OFFSET('Cost &amp; Solution'!$X$50,LZ2,0,1,1)</f>
        <v/>
      </c>
      <c r="MA11" s="466"/>
      <c r="MB11" s="466"/>
      <c r="MC11" s="466"/>
      <c r="MD11" s="466"/>
      <c r="ME11" s="467"/>
      <c r="MF11" s="468" t="str">
        <f ca="1">IFERROR(LZ11*#REF!/1000,"")</f>
        <v/>
      </c>
      <c r="MG11" s="466"/>
      <c r="MH11" s="466"/>
      <c r="MI11" s="466"/>
      <c r="MJ11" s="466"/>
      <c r="MK11" s="469"/>
      <c r="ML11" s="465" t="str">
        <f ca="1">OFFSET('Cost &amp; Solution'!$X$50,ML2,0,1,1)</f>
        <v/>
      </c>
      <c r="MM11" s="466"/>
      <c r="MN11" s="466"/>
      <c r="MO11" s="466"/>
      <c r="MP11" s="466"/>
      <c r="MQ11" s="467"/>
      <c r="MR11" s="468" t="str">
        <f ca="1">IFERROR(ML11*#REF!/1000,"")</f>
        <v/>
      </c>
      <c r="MS11" s="466"/>
      <c r="MT11" s="466"/>
      <c r="MU11" s="466"/>
      <c r="MV11" s="466"/>
      <c r="MW11" s="469"/>
      <c r="MX11" s="465" t="str">
        <f ca="1">OFFSET('Cost &amp; Solution'!$X$50,MX2,0,1,1)</f>
        <v/>
      </c>
      <c r="MY11" s="466"/>
      <c r="MZ11" s="466"/>
      <c r="NA11" s="466"/>
      <c r="NB11" s="466"/>
      <c r="NC11" s="467"/>
      <c r="ND11" s="468" t="str">
        <f ca="1">IFERROR(MX11*#REF!/1000,"")</f>
        <v/>
      </c>
      <c r="NE11" s="466"/>
      <c r="NF11" s="466"/>
      <c r="NG11" s="466"/>
      <c r="NH11" s="466"/>
      <c r="NI11" s="469"/>
      <c r="NJ11" s="465" t="str">
        <f ca="1">OFFSET('Cost &amp; Solution'!$X$50,NJ2,0,1,1)</f>
        <v/>
      </c>
      <c r="NK11" s="466"/>
      <c r="NL11" s="466"/>
      <c r="NM11" s="466"/>
      <c r="NN11" s="466"/>
      <c r="NO11" s="467"/>
      <c r="NP11" s="468" t="str">
        <f ca="1">IFERROR(NJ11*#REF!/1000,"")</f>
        <v/>
      </c>
      <c r="NQ11" s="466"/>
      <c r="NR11" s="466"/>
      <c r="NS11" s="466"/>
      <c r="NT11" s="466"/>
      <c r="NU11" s="469"/>
      <c r="NV11" s="465" t="str">
        <f ca="1">OFFSET('Cost &amp; Solution'!$X$50,NV2,0,1,1)</f>
        <v/>
      </c>
      <c r="NW11" s="466"/>
      <c r="NX11" s="466"/>
      <c r="NY11" s="466"/>
      <c r="NZ11" s="466"/>
      <c r="OA11" s="467"/>
      <c r="OB11" s="468" t="str">
        <f ca="1">IFERROR(NV11*#REF!/1000,"")</f>
        <v/>
      </c>
      <c r="OC11" s="466"/>
      <c r="OD11" s="466"/>
      <c r="OE11" s="466"/>
      <c r="OF11" s="466"/>
      <c r="OG11" s="469"/>
      <c r="OH11" s="465" t="str">
        <f ca="1">OFFSET('Cost &amp; Solution'!$X$50,OH2,0,1,1)</f>
        <v/>
      </c>
      <c r="OI11" s="466"/>
      <c r="OJ11" s="466"/>
      <c r="OK11" s="466"/>
      <c r="OL11" s="466"/>
      <c r="OM11" s="467"/>
      <c r="ON11" s="468" t="str">
        <f ca="1">IFERROR(OH11*#REF!/1000,"")</f>
        <v/>
      </c>
      <c r="OO11" s="466"/>
      <c r="OP11" s="466"/>
      <c r="OQ11" s="466"/>
      <c r="OR11" s="466"/>
      <c r="OS11" s="469"/>
      <c r="OT11" s="465" t="str">
        <f ca="1">OFFSET('Cost &amp; Solution'!$X$50,OT2,0,1,1)</f>
        <v/>
      </c>
      <c r="OU11" s="466"/>
      <c r="OV11" s="466"/>
      <c r="OW11" s="466"/>
      <c r="OX11" s="466"/>
      <c r="OY11" s="467"/>
      <c r="OZ11" s="468" t="str">
        <f ca="1">IFERROR(OT11*#REF!/1000,"")</f>
        <v/>
      </c>
      <c r="PA11" s="466"/>
      <c r="PB11" s="466"/>
      <c r="PC11" s="466"/>
      <c r="PD11" s="466"/>
      <c r="PE11" s="469"/>
      <c r="PF11" s="465" t="str">
        <f ca="1">OFFSET('Cost &amp; Solution'!$X$50,PF2,0,1,1)</f>
        <v/>
      </c>
      <c r="PG11" s="466"/>
      <c r="PH11" s="466"/>
      <c r="PI11" s="466"/>
      <c r="PJ11" s="466"/>
      <c r="PK11" s="467"/>
      <c r="PL11" s="468" t="str">
        <f ca="1">IFERROR(PF11*#REF!/1000,"")</f>
        <v/>
      </c>
      <c r="PM11" s="466"/>
      <c r="PN11" s="466"/>
      <c r="PO11" s="466"/>
      <c r="PP11" s="466"/>
      <c r="PQ11" s="469"/>
      <c r="PR11" s="465" t="str">
        <f ca="1">OFFSET('Cost &amp; Solution'!$X$50,PR2,0,1,1)</f>
        <v/>
      </c>
      <c r="PS11" s="466"/>
      <c r="PT11" s="466"/>
      <c r="PU11" s="466"/>
      <c r="PV11" s="466"/>
      <c r="PW11" s="467"/>
      <c r="PX11" s="468" t="str">
        <f ca="1">IFERROR(PR11*#REF!/1000,"")</f>
        <v/>
      </c>
      <c r="PY11" s="466"/>
      <c r="PZ11" s="466"/>
      <c r="QA11" s="466"/>
      <c r="QB11" s="466"/>
      <c r="QC11" s="469"/>
      <c r="QD11" s="465" t="str">
        <f ca="1">OFFSET('Cost &amp; Solution'!$X$50,QD2,0,1,1)</f>
        <v/>
      </c>
      <c r="QE11" s="466"/>
      <c r="QF11" s="466"/>
      <c r="QG11" s="466"/>
      <c r="QH11" s="466"/>
      <c r="QI11" s="467"/>
      <c r="QJ11" s="468" t="str">
        <f ca="1">IFERROR(QD11*#REF!/1000,"")</f>
        <v/>
      </c>
      <c r="QK11" s="466"/>
      <c r="QL11" s="466"/>
      <c r="QM11" s="466"/>
      <c r="QN11" s="466"/>
      <c r="QO11" s="469"/>
      <c r="QP11" s="465" t="str">
        <f ca="1">OFFSET('Cost &amp; Solution'!$X$50,QP2,0,1,1)</f>
        <v/>
      </c>
      <c r="QQ11" s="466"/>
      <c r="QR11" s="466"/>
      <c r="QS11" s="466"/>
      <c r="QT11" s="466"/>
      <c r="QU11" s="467"/>
      <c r="QV11" s="468" t="str">
        <f ca="1">IFERROR(QP11*#REF!/1000,"")</f>
        <v/>
      </c>
      <c r="QW11" s="466"/>
      <c r="QX11" s="466"/>
      <c r="QY11" s="466"/>
      <c r="QZ11" s="466"/>
      <c r="RA11" s="469"/>
      <c r="RB11" s="465" t="str">
        <f ca="1">OFFSET('Cost &amp; Solution'!$X$50,RB2,0,1,1)</f>
        <v/>
      </c>
      <c r="RC11" s="466"/>
      <c r="RD11" s="466"/>
      <c r="RE11" s="466"/>
      <c r="RF11" s="466"/>
      <c r="RG11" s="467"/>
      <c r="RH11" s="468" t="str">
        <f ca="1">IFERROR(RB11*#REF!/1000,"")</f>
        <v/>
      </c>
      <c r="RI11" s="466"/>
      <c r="RJ11" s="466"/>
      <c r="RK11" s="466"/>
      <c r="RL11" s="466"/>
      <c r="RM11" s="470"/>
    </row>
    <row r="12" spans="2:481">
      <c r="B12" s="485">
        <f ca="1">IFERROR(OFFSET('Cost &amp; Solution'!$M$50,B2,0,1,1)*1000,"")</f>
        <v>800</v>
      </c>
      <c r="C12" s="460"/>
      <c r="D12" s="460"/>
      <c r="E12" s="463"/>
      <c r="F12" s="459">
        <f ca="1">IFERROR(OFFSET('Cost &amp; Solution'!$N$50,B2,0,1,1)*1000,"")</f>
        <v>600</v>
      </c>
      <c r="G12" s="460"/>
      <c r="H12" s="460"/>
      <c r="I12" s="463"/>
      <c r="J12" s="459">
        <f ca="1">IFERROR(OFFSET('Cost &amp; Solution'!$O$50,B2,0,1,1)*1000,"")</f>
        <v>340</v>
      </c>
      <c r="K12" s="460"/>
      <c r="L12" s="460"/>
      <c r="M12" s="461"/>
      <c r="N12" s="462">
        <f ca="1">IFERROR(OFFSET('Cost &amp; Solution'!$M$50,N2,0,1,1)*1000,"")</f>
        <v>800</v>
      </c>
      <c r="O12" s="460"/>
      <c r="P12" s="460"/>
      <c r="Q12" s="463"/>
      <c r="R12" s="459">
        <f ca="1">IFERROR(OFFSET('Cost &amp; Solution'!$N$50,N2,0,1,1)*1000,"")</f>
        <v>600</v>
      </c>
      <c r="S12" s="460"/>
      <c r="T12" s="460"/>
      <c r="U12" s="463"/>
      <c r="V12" s="459">
        <f ca="1">IFERROR(OFFSET('Cost &amp; Solution'!$O$50,N2,0,1,1)*1000,"")</f>
        <v>340</v>
      </c>
      <c r="W12" s="460"/>
      <c r="X12" s="460"/>
      <c r="Y12" s="461"/>
      <c r="Z12" s="462" t="str">
        <f ca="1">IFERROR(OFFSET('Cost &amp; Solution'!$M$50,Z2,0,1,1)*1000,"")</f>
        <v/>
      </c>
      <c r="AA12" s="460"/>
      <c r="AB12" s="460"/>
      <c r="AC12" s="463"/>
      <c r="AD12" s="459" t="str">
        <f ca="1">IFERROR(OFFSET('Cost &amp; Solution'!$N$50,Z2,0,1,1)*1000,"")</f>
        <v/>
      </c>
      <c r="AE12" s="460"/>
      <c r="AF12" s="460"/>
      <c r="AG12" s="463"/>
      <c r="AH12" s="459" t="str">
        <f ca="1">IFERROR(OFFSET('Cost &amp; Solution'!$O$50,Z2,0,1,1)*1000,"")</f>
        <v/>
      </c>
      <c r="AI12" s="460"/>
      <c r="AJ12" s="460"/>
      <c r="AK12" s="461"/>
      <c r="AL12" s="462" t="str">
        <f ca="1">IFERROR(OFFSET('Cost &amp; Solution'!$M$50,AL2,0,1,1)*1000,"")</f>
        <v/>
      </c>
      <c r="AM12" s="460"/>
      <c r="AN12" s="460"/>
      <c r="AO12" s="463"/>
      <c r="AP12" s="459" t="str">
        <f ca="1">IFERROR(OFFSET('Cost &amp; Solution'!$N$50,AL2,0,1,1)*1000,"")</f>
        <v/>
      </c>
      <c r="AQ12" s="460"/>
      <c r="AR12" s="460"/>
      <c r="AS12" s="463"/>
      <c r="AT12" s="459" t="str">
        <f ca="1">IFERROR(OFFSET('Cost &amp; Solution'!$O$50,AL2,0,1,1)*1000,"")</f>
        <v/>
      </c>
      <c r="AU12" s="460"/>
      <c r="AV12" s="460"/>
      <c r="AW12" s="461"/>
      <c r="AX12" s="462" t="str">
        <f ca="1">IFERROR(OFFSET('Cost &amp; Solution'!$M$50,AX2,0,1,1)*1000,"")</f>
        <v/>
      </c>
      <c r="AY12" s="460"/>
      <c r="AZ12" s="460"/>
      <c r="BA12" s="463"/>
      <c r="BB12" s="459" t="str">
        <f ca="1">IFERROR(OFFSET('Cost &amp; Solution'!$N$50,AX2,0,1,1)*1000,"")</f>
        <v/>
      </c>
      <c r="BC12" s="460"/>
      <c r="BD12" s="460"/>
      <c r="BE12" s="463"/>
      <c r="BF12" s="459" t="str">
        <f ca="1">IFERROR(OFFSET('Cost &amp; Solution'!$O$50,AX2,0,1,1)*1000,"")</f>
        <v/>
      </c>
      <c r="BG12" s="460"/>
      <c r="BH12" s="460"/>
      <c r="BI12" s="460"/>
      <c r="BJ12" s="462" t="str">
        <f ca="1">IFERROR(OFFSET('Cost &amp; Solution'!$M$50,BJ2,0,1,1)*1000,"")</f>
        <v/>
      </c>
      <c r="BK12" s="460"/>
      <c r="BL12" s="460"/>
      <c r="BM12" s="463"/>
      <c r="BN12" s="459" t="str">
        <f ca="1">IFERROR(OFFSET('Cost &amp; Solution'!$N$50,BJ2,0,1,1)*1000,"")</f>
        <v/>
      </c>
      <c r="BO12" s="460"/>
      <c r="BP12" s="460"/>
      <c r="BQ12" s="463"/>
      <c r="BR12" s="459" t="str">
        <f ca="1">IFERROR(OFFSET('Cost &amp; Solution'!$O$50,BJ2,0,1,1)*1000,"")</f>
        <v/>
      </c>
      <c r="BS12" s="460"/>
      <c r="BT12" s="460"/>
      <c r="BU12" s="461"/>
      <c r="BV12" s="462" t="str">
        <f ca="1">IFERROR(OFFSET('Cost &amp; Solution'!$M$50,BV2,0,1,1)*1000,"")</f>
        <v/>
      </c>
      <c r="BW12" s="460"/>
      <c r="BX12" s="460"/>
      <c r="BY12" s="463"/>
      <c r="BZ12" s="459" t="str">
        <f ca="1">IFERROR(OFFSET('Cost &amp; Solution'!$N$50,BV2,0,1,1)*1000,"")</f>
        <v/>
      </c>
      <c r="CA12" s="460"/>
      <c r="CB12" s="460"/>
      <c r="CC12" s="463"/>
      <c r="CD12" s="459" t="str">
        <f ca="1">IFERROR(OFFSET('Cost &amp; Solution'!$O$50,BV2,0,1,1)*1000,"")</f>
        <v/>
      </c>
      <c r="CE12" s="460"/>
      <c r="CF12" s="460"/>
      <c r="CG12" s="461"/>
      <c r="CH12" s="462" t="str">
        <f ca="1">IFERROR(OFFSET('Cost &amp; Solution'!$M$50,CH2,0,1,1)*1000,"")</f>
        <v/>
      </c>
      <c r="CI12" s="460"/>
      <c r="CJ12" s="460"/>
      <c r="CK12" s="463"/>
      <c r="CL12" s="459" t="str">
        <f ca="1">IFERROR(OFFSET('Cost &amp; Solution'!$N$50,CH2,0,1,1)*1000,"")</f>
        <v/>
      </c>
      <c r="CM12" s="460"/>
      <c r="CN12" s="460"/>
      <c r="CO12" s="463"/>
      <c r="CP12" s="459" t="str">
        <f ca="1">IFERROR(OFFSET('Cost &amp; Solution'!$O$50,CH2,0,1,1)*1000,"")</f>
        <v/>
      </c>
      <c r="CQ12" s="460"/>
      <c r="CR12" s="460"/>
      <c r="CS12" s="461"/>
      <c r="CT12" s="462" t="str">
        <f ca="1">IFERROR(OFFSET('Cost &amp; Solution'!$M$50,CT2,0,1,1)*1000,"")</f>
        <v/>
      </c>
      <c r="CU12" s="460"/>
      <c r="CV12" s="460"/>
      <c r="CW12" s="463"/>
      <c r="CX12" s="459" t="str">
        <f ca="1">IFERROR(OFFSET('Cost &amp; Solution'!$N$50,CT2,0,1,1)*1000,"")</f>
        <v/>
      </c>
      <c r="CY12" s="460"/>
      <c r="CZ12" s="460"/>
      <c r="DA12" s="463"/>
      <c r="DB12" s="459" t="str">
        <f ca="1">IFERROR(OFFSET('Cost &amp; Solution'!$O$50,CT2,0,1,1)*1000,"")</f>
        <v/>
      </c>
      <c r="DC12" s="460"/>
      <c r="DD12" s="460"/>
      <c r="DE12" s="461"/>
      <c r="DF12" s="462" t="str">
        <f ca="1">IFERROR(OFFSET('Cost &amp; Solution'!$M$50,DF2,0,1,1)*1000,"")</f>
        <v/>
      </c>
      <c r="DG12" s="460"/>
      <c r="DH12" s="460"/>
      <c r="DI12" s="463"/>
      <c r="DJ12" s="459" t="str">
        <f ca="1">IFERROR(OFFSET('Cost &amp; Solution'!$N$50,DF2,0,1,1)*1000,"")</f>
        <v/>
      </c>
      <c r="DK12" s="460"/>
      <c r="DL12" s="460"/>
      <c r="DM12" s="463"/>
      <c r="DN12" s="459" t="str">
        <f ca="1">IFERROR(OFFSET('Cost &amp; Solution'!$O$50,DF2,0,1,1)*1000,"")</f>
        <v/>
      </c>
      <c r="DO12" s="460"/>
      <c r="DP12" s="460"/>
      <c r="DQ12" s="461"/>
      <c r="DR12" s="462" t="str">
        <f ca="1">IFERROR(OFFSET('Cost &amp; Solution'!$M$50,DR2,0,1,1)*1000,"")</f>
        <v/>
      </c>
      <c r="DS12" s="460"/>
      <c r="DT12" s="460"/>
      <c r="DU12" s="463"/>
      <c r="DV12" s="459" t="str">
        <f ca="1">IFERROR(OFFSET('Cost &amp; Solution'!$N$50,DR2,0,1,1)*1000,"")</f>
        <v/>
      </c>
      <c r="DW12" s="460"/>
      <c r="DX12" s="460"/>
      <c r="DY12" s="463"/>
      <c r="DZ12" s="459" t="str">
        <f ca="1">IFERROR(OFFSET('Cost &amp; Solution'!$O$50,DR2,0,1,1)*1000,"")</f>
        <v/>
      </c>
      <c r="EA12" s="460"/>
      <c r="EB12" s="460"/>
      <c r="EC12" s="461"/>
      <c r="ED12" s="462" t="str">
        <f ca="1">IFERROR(OFFSET('Cost &amp; Solution'!$M$50,ED2,0,1,1)*1000,"")</f>
        <v/>
      </c>
      <c r="EE12" s="460"/>
      <c r="EF12" s="460"/>
      <c r="EG12" s="463"/>
      <c r="EH12" s="459" t="str">
        <f ca="1">IFERROR(OFFSET('Cost &amp; Solution'!$N$50,ED2,0,1,1)*1000,"")</f>
        <v/>
      </c>
      <c r="EI12" s="460"/>
      <c r="EJ12" s="460"/>
      <c r="EK12" s="463"/>
      <c r="EL12" s="459" t="str">
        <f ca="1">IFERROR(OFFSET('Cost &amp; Solution'!$O$50,ED2,0,1,1)*1000,"")</f>
        <v/>
      </c>
      <c r="EM12" s="460"/>
      <c r="EN12" s="460"/>
      <c r="EO12" s="461"/>
      <c r="EP12" s="462" t="str">
        <f ca="1">IFERROR(OFFSET('Cost &amp; Solution'!$M$50,EP2,0,1,1)*1000,"")</f>
        <v/>
      </c>
      <c r="EQ12" s="460"/>
      <c r="ER12" s="460"/>
      <c r="ES12" s="463"/>
      <c r="ET12" s="459" t="str">
        <f ca="1">IFERROR(OFFSET('Cost &amp; Solution'!$N$50,EP2,0,1,1)*1000,"")</f>
        <v/>
      </c>
      <c r="EU12" s="460"/>
      <c r="EV12" s="460"/>
      <c r="EW12" s="463"/>
      <c r="EX12" s="459" t="str">
        <f ca="1">IFERROR(OFFSET('Cost &amp; Solution'!$O$50,EP2,0,1,1)*1000,"")</f>
        <v/>
      </c>
      <c r="EY12" s="460"/>
      <c r="EZ12" s="460"/>
      <c r="FA12" s="461"/>
      <c r="FB12" s="462" t="str">
        <f ca="1">IFERROR(OFFSET('Cost &amp; Solution'!$M$50,FB2,0,1,1)*1000,"")</f>
        <v/>
      </c>
      <c r="FC12" s="460"/>
      <c r="FD12" s="460"/>
      <c r="FE12" s="463"/>
      <c r="FF12" s="459" t="str">
        <f ca="1">IFERROR(OFFSET('Cost &amp; Solution'!$N$50,FB2,0,1,1)*1000,"")</f>
        <v/>
      </c>
      <c r="FG12" s="460"/>
      <c r="FH12" s="460"/>
      <c r="FI12" s="463"/>
      <c r="FJ12" s="459" t="str">
        <f ca="1">IFERROR(OFFSET('Cost &amp; Solution'!$O$50,FB2,0,1,1)*1000,"")</f>
        <v/>
      </c>
      <c r="FK12" s="460"/>
      <c r="FL12" s="460"/>
      <c r="FM12" s="461"/>
      <c r="FN12" s="462" t="str">
        <f ca="1">IFERROR(OFFSET('Cost &amp; Solution'!$M$50,FN2,0,1,1)*1000,"")</f>
        <v/>
      </c>
      <c r="FO12" s="460"/>
      <c r="FP12" s="460"/>
      <c r="FQ12" s="463"/>
      <c r="FR12" s="459" t="str">
        <f ca="1">IFERROR(OFFSET('Cost &amp; Solution'!$N$50,FN2,0,1,1)*1000,"")</f>
        <v/>
      </c>
      <c r="FS12" s="460"/>
      <c r="FT12" s="460"/>
      <c r="FU12" s="463"/>
      <c r="FV12" s="459" t="str">
        <f ca="1">IFERROR(OFFSET('Cost &amp; Solution'!$O$50,FN2,0,1,1)*1000,"")</f>
        <v/>
      </c>
      <c r="FW12" s="460"/>
      <c r="FX12" s="460"/>
      <c r="FY12" s="461"/>
      <c r="FZ12" s="462" t="str">
        <f ca="1">IFERROR(OFFSET('Cost &amp; Solution'!$M$50,FZ2,0,1,1)*1000,"")</f>
        <v/>
      </c>
      <c r="GA12" s="460"/>
      <c r="GB12" s="460"/>
      <c r="GC12" s="463"/>
      <c r="GD12" s="459" t="str">
        <f ca="1">IFERROR(OFFSET('Cost &amp; Solution'!$N$50,FZ2,0,1,1)*1000,"")</f>
        <v/>
      </c>
      <c r="GE12" s="460"/>
      <c r="GF12" s="460"/>
      <c r="GG12" s="463"/>
      <c r="GH12" s="459" t="str">
        <f ca="1">IFERROR(OFFSET('Cost &amp; Solution'!$O$50,FZ2,0,1,1)*1000,"")</f>
        <v/>
      </c>
      <c r="GI12" s="460"/>
      <c r="GJ12" s="460"/>
      <c r="GK12" s="461"/>
      <c r="GL12" s="462" t="str">
        <f ca="1">IFERROR(OFFSET('Cost &amp; Solution'!$M$50,GL2,0,1,1)*1000,"")</f>
        <v/>
      </c>
      <c r="GM12" s="460"/>
      <c r="GN12" s="460"/>
      <c r="GO12" s="463"/>
      <c r="GP12" s="459" t="str">
        <f ca="1">IFERROR(OFFSET('Cost &amp; Solution'!$N$50,GL2,0,1,1)*1000,"")</f>
        <v/>
      </c>
      <c r="GQ12" s="460"/>
      <c r="GR12" s="460"/>
      <c r="GS12" s="463"/>
      <c r="GT12" s="459" t="str">
        <f ca="1">IFERROR(OFFSET('Cost &amp; Solution'!$O$50,GL2,0,1,1)*1000,"")</f>
        <v/>
      </c>
      <c r="GU12" s="460"/>
      <c r="GV12" s="460"/>
      <c r="GW12" s="461"/>
      <c r="GX12" s="462" t="str">
        <f ca="1">IFERROR(OFFSET('Cost &amp; Solution'!$M$50,GX2,0,1,1)*1000,"")</f>
        <v/>
      </c>
      <c r="GY12" s="460"/>
      <c r="GZ12" s="460"/>
      <c r="HA12" s="463"/>
      <c r="HB12" s="459" t="str">
        <f ca="1">IFERROR(OFFSET('Cost &amp; Solution'!$N$50,GX2,0,1,1)*1000,"")</f>
        <v/>
      </c>
      <c r="HC12" s="460"/>
      <c r="HD12" s="460"/>
      <c r="HE12" s="463"/>
      <c r="HF12" s="459" t="str">
        <f ca="1">IFERROR(OFFSET('Cost &amp; Solution'!$O$50,GX2,0,1,1)*1000,"")</f>
        <v/>
      </c>
      <c r="HG12" s="460"/>
      <c r="HH12" s="460"/>
      <c r="HI12" s="461"/>
      <c r="HJ12" s="462" t="str">
        <f ca="1">IFERROR(OFFSET('Cost &amp; Solution'!$M$50,HJ2,0,1,1)*1000,"")</f>
        <v/>
      </c>
      <c r="HK12" s="460"/>
      <c r="HL12" s="460"/>
      <c r="HM12" s="463"/>
      <c r="HN12" s="459" t="str">
        <f ca="1">IFERROR(OFFSET('Cost &amp; Solution'!$N$50,HJ2,0,1,1)*1000,"")</f>
        <v/>
      </c>
      <c r="HO12" s="460"/>
      <c r="HP12" s="460"/>
      <c r="HQ12" s="463"/>
      <c r="HR12" s="459" t="str">
        <f ca="1">IFERROR(OFFSET('Cost &amp; Solution'!$O$50,HJ2,0,1,1)*1000,"")</f>
        <v/>
      </c>
      <c r="HS12" s="460"/>
      <c r="HT12" s="460"/>
      <c r="HU12" s="461"/>
      <c r="HV12" s="462" t="str">
        <f ca="1">IFERROR(OFFSET('Cost &amp; Solution'!$M$50,HV2,0,1,1)*1000,"")</f>
        <v/>
      </c>
      <c r="HW12" s="460"/>
      <c r="HX12" s="460"/>
      <c r="HY12" s="463"/>
      <c r="HZ12" s="459" t="str">
        <f ca="1">IFERROR(OFFSET('Cost &amp; Solution'!$N$50,HV2,0,1,1)*1000,"")</f>
        <v/>
      </c>
      <c r="IA12" s="460"/>
      <c r="IB12" s="460"/>
      <c r="IC12" s="463"/>
      <c r="ID12" s="459" t="str">
        <f ca="1">IFERROR(OFFSET('Cost &amp; Solution'!$O$50,HV2,0,1,1)*1000,"")</f>
        <v/>
      </c>
      <c r="IE12" s="460"/>
      <c r="IF12" s="460"/>
      <c r="IG12" s="461"/>
      <c r="IH12" s="462" t="str">
        <f ca="1">IFERROR(OFFSET('Cost &amp; Solution'!$M$50,IH2,0,1,1)*1000,"")</f>
        <v/>
      </c>
      <c r="II12" s="460"/>
      <c r="IJ12" s="460"/>
      <c r="IK12" s="463"/>
      <c r="IL12" s="459" t="str">
        <f ca="1">IFERROR(OFFSET('Cost &amp; Solution'!$N$50,IH2,0,1,1)*1000,"")</f>
        <v/>
      </c>
      <c r="IM12" s="460"/>
      <c r="IN12" s="460"/>
      <c r="IO12" s="463"/>
      <c r="IP12" s="459" t="str">
        <f ca="1">IFERROR(OFFSET('Cost &amp; Solution'!$O$50,IH2,0,1,1)*1000,"")</f>
        <v/>
      </c>
      <c r="IQ12" s="460"/>
      <c r="IR12" s="460"/>
      <c r="IS12" s="461"/>
      <c r="IT12" s="462" t="str">
        <f ca="1">IFERROR(OFFSET('Cost &amp; Solution'!$M$50,IT2,0,1,1)*1000,"")</f>
        <v/>
      </c>
      <c r="IU12" s="460"/>
      <c r="IV12" s="460"/>
      <c r="IW12" s="463"/>
      <c r="IX12" s="459" t="str">
        <f ca="1">IFERROR(OFFSET('Cost &amp; Solution'!$N$50,IT2,0,1,1)*1000,"")</f>
        <v/>
      </c>
      <c r="IY12" s="460"/>
      <c r="IZ12" s="460"/>
      <c r="JA12" s="463"/>
      <c r="JB12" s="459" t="str">
        <f ca="1">IFERROR(OFFSET('Cost &amp; Solution'!$O$50,IT2,0,1,1)*1000,"")</f>
        <v/>
      </c>
      <c r="JC12" s="460"/>
      <c r="JD12" s="460"/>
      <c r="JE12" s="461"/>
      <c r="JF12" s="462" t="str">
        <f ca="1">IFERROR(OFFSET('Cost &amp; Solution'!$M$50,JF2,0,1,1)*1000,"")</f>
        <v/>
      </c>
      <c r="JG12" s="460"/>
      <c r="JH12" s="460"/>
      <c r="JI12" s="463"/>
      <c r="JJ12" s="459" t="str">
        <f ca="1">IFERROR(OFFSET('Cost &amp; Solution'!$N$50,JF2,0,1,1)*1000,"")</f>
        <v/>
      </c>
      <c r="JK12" s="460"/>
      <c r="JL12" s="460"/>
      <c r="JM12" s="463"/>
      <c r="JN12" s="459" t="str">
        <f ca="1">IFERROR(OFFSET('Cost &amp; Solution'!$O$50,JF2,0,1,1)*1000,"")</f>
        <v/>
      </c>
      <c r="JO12" s="460"/>
      <c r="JP12" s="460"/>
      <c r="JQ12" s="461"/>
      <c r="JR12" s="462" t="str">
        <f ca="1">IFERROR(OFFSET('Cost &amp; Solution'!$M$50,JR2,0,1,1)*1000,"")</f>
        <v/>
      </c>
      <c r="JS12" s="460"/>
      <c r="JT12" s="460"/>
      <c r="JU12" s="463"/>
      <c r="JV12" s="459" t="str">
        <f ca="1">IFERROR(OFFSET('Cost &amp; Solution'!$N$50,JR2,0,1,1)*1000,"")</f>
        <v/>
      </c>
      <c r="JW12" s="460"/>
      <c r="JX12" s="460"/>
      <c r="JY12" s="463"/>
      <c r="JZ12" s="459" t="str">
        <f ca="1">IFERROR(OFFSET('Cost &amp; Solution'!$O$50,JR2,0,1,1)*1000,"")</f>
        <v/>
      </c>
      <c r="KA12" s="460"/>
      <c r="KB12" s="460"/>
      <c r="KC12" s="461"/>
      <c r="KD12" s="462" t="str">
        <f ca="1">IFERROR(OFFSET('Cost &amp; Solution'!$M$50,KD2,0,1,1)*1000,"")</f>
        <v/>
      </c>
      <c r="KE12" s="460"/>
      <c r="KF12" s="460"/>
      <c r="KG12" s="463"/>
      <c r="KH12" s="459" t="str">
        <f ca="1">IFERROR(OFFSET('Cost &amp; Solution'!$N$50,KD2,0,1,1)*1000,"")</f>
        <v/>
      </c>
      <c r="KI12" s="460"/>
      <c r="KJ12" s="460"/>
      <c r="KK12" s="463"/>
      <c r="KL12" s="459" t="str">
        <f ca="1">IFERROR(OFFSET('Cost &amp; Solution'!$O$50,KD2,0,1,1)*1000,"")</f>
        <v/>
      </c>
      <c r="KM12" s="460"/>
      <c r="KN12" s="460"/>
      <c r="KO12" s="461"/>
      <c r="KP12" s="462" t="str">
        <f ca="1">IFERROR(OFFSET('Cost &amp; Solution'!$M$50,KP2,0,1,1)*1000,"")</f>
        <v/>
      </c>
      <c r="KQ12" s="460"/>
      <c r="KR12" s="460"/>
      <c r="KS12" s="463"/>
      <c r="KT12" s="459" t="str">
        <f ca="1">IFERROR(OFFSET('Cost &amp; Solution'!$N$50,KP2,0,1,1)*1000,"")</f>
        <v/>
      </c>
      <c r="KU12" s="460"/>
      <c r="KV12" s="460"/>
      <c r="KW12" s="463"/>
      <c r="KX12" s="459" t="str">
        <f ca="1">IFERROR(OFFSET('Cost &amp; Solution'!$O$50,KP2,0,1,1)*1000,"")</f>
        <v/>
      </c>
      <c r="KY12" s="460"/>
      <c r="KZ12" s="460"/>
      <c r="LA12" s="461"/>
      <c r="LB12" s="462" t="str">
        <f ca="1">IFERROR(OFFSET('Cost &amp; Solution'!$M$50,LB2,0,1,1)*1000,"")</f>
        <v/>
      </c>
      <c r="LC12" s="460"/>
      <c r="LD12" s="460"/>
      <c r="LE12" s="463"/>
      <c r="LF12" s="459" t="str">
        <f ca="1">IFERROR(OFFSET('Cost &amp; Solution'!$N$50,LB2,0,1,1)*1000,"")</f>
        <v/>
      </c>
      <c r="LG12" s="460"/>
      <c r="LH12" s="460"/>
      <c r="LI12" s="463"/>
      <c r="LJ12" s="459" t="str">
        <f ca="1">IFERROR(OFFSET('Cost &amp; Solution'!$O$50,LB2,0,1,1)*1000,"")</f>
        <v/>
      </c>
      <c r="LK12" s="460"/>
      <c r="LL12" s="460"/>
      <c r="LM12" s="461"/>
      <c r="LN12" s="462" t="str">
        <f ca="1">IFERROR(OFFSET('Cost &amp; Solution'!$M$50,LN2,0,1,1)*1000,"")</f>
        <v/>
      </c>
      <c r="LO12" s="460"/>
      <c r="LP12" s="460"/>
      <c r="LQ12" s="463"/>
      <c r="LR12" s="459" t="str">
        <f ca="1">IFERROR(OFFSET('Cost &amp; Solution'!$N$50,LN2,0,1,1)*1000,"")</f>
        <v/>
      </c>
      <c r="LS12" s="460"/>
      <c r="LT12" s="460"/>
      <c r="LU12" s="463"/>
      <c r="LV12" s="459" t="str">
        <f ca="1">IFERROR(OFFSET('Cost &amp; Solution'!$O$50,LN2,0,1,1)*1000,"")</f>
        <v/>
      </c>
      <c r="LW12" s="460"/>
      <c r="LX12" s="460"/>
      <c r="LY12" s="461"/>
      <c r="LZ12" s="462" t="str">
        <f ca="1">IFERROR(OFFSET('Cost &amp; Solution'!$M$50,LZ2,0,1,1)*1000,"")</f>
        <v/>
      </c>
      <c r="MA12" s="460"/>
      <c r="MB12" s="460"/>
      <c r="MC12" s="463"/>
      <c r="MD12" s="459" t="str">
        <f ca="1">IFERROR(OFFSET('Cost &amp; Solution'!$N$50,LZ2,0,1,1)*1000,"")</f>
        <v/>
      </c>
      <c r="ME12" s="460"/>
      <c r="MF12" s="460"/>
      <c r="MG12" s="463"/>
      <c r="MH12" s="459" t="str">
        <f ca="1">IFERROR(OFFSET('Cost &amp; Solution'!$O$50,LZ2,0,1,1)*1000,"")</f>
        <v/>
      </c>
      <c r="MI12" s="460"/>
      <c r="MJ12" s="460"/>
      <c r="MK12" s="461"/>
      <c r="ML12" s="462" t="str">
        <f ca="1">IFERROR(OFFSET('Cost &amp; Solution'!$M$50,ML2,0,1,1)*1000,"")</f>
        <v/>
      </c>
      <c r="MM12" s="460"/>
      <c r="MN12" s="460"/>
      <c r="MO12" s="463"/>
      <c r="MP12" s="459" t="str">
        <f ca="1">IFERROR(OFFSET('Cost &amp; Solution'!$N$50,ML2,0,1,1)*1000,"")</f>
        <v/>
      </c>
      <c r="MQ12" s="460"/>
      <c r="MR12" s="460"/>
      <c r="MS12" s="463"/>
      <c r="MT12" s="459" t="str">
        <f ca="1">IFERROR(OFFSET('Cost &amp; Solution'!$O$50,ML2,0,1,1)*1000,"")</f>
        <v/>
      </c>
      <c r="MU12" s="460"/>
      <c r="MV12" s="460"/>
      <c r="MW12" s="461"/>
      <c r="MX12" s="462" t="str">
        <f ca="1">IFERROR(OFFSET('Cost &amp; Solution'!$M$50,MX2,0,1,1)*1000,"")</f>
        <v/>
      </c>
      <c r="MY12" s="460"/>
      <c r="MZ12" s="460"/>
      <c r="NA12" s="463"/>
      <c r="NB12" s="459" t="str">
        <f ca="1">IFERROR(OFFSET('Cost &amp; Solution'!$N$50,MX2,0,1,1)*1000,"")</f>
        <v/>
      </c>
      <c r="NC12" s="460"/>
      <c r="ND12" s="460"/>
      <c r="NE12" s="463"/>
      <c r="NF12" s="459" t="str">
        <f ca="1">IFERROR(OFFSET('Cost &amp; Solution'!$O$50,MX2,0,1,1)*1000,"")</f>
        <v/>
      </c>
      <c r="NG12" s="460"/>
      <c r="NH12" s="460"/>
      <c r="NI12" s="461"/>
      <c r="NJ12" s="462" t="str">
        <f ca="1">IFERROR(OFFSET('Cost &amp; Solution'!$M$50,NJ2,0,1,1)*1000,"")</f>
        <v/>
      </c>
      <c r="NK12" s="460"/>
      <c r="NL12" s="460"/>
      <c r="NM12" s="463"/>
      <c r="NN12" s="459" t="str">
        <f ca="1">IFERROR(OFFSET('Cost &amp; Solution'!$N$50,NJ2,0,1,1)*1000,"")</f>
        <v/>
      </c>
      <c r="NO12" s="460"/>
      <c r="NP12" s="460"/>
      <c r="NQ12" s="463"/>
      <c r="NR12" s="459" t="str">
        <f ca="1">IFERROR(OFFSET('Cost &amp; Solution'!$O$50,NJ2,0,1,1)*1000,"")</f>
        <v/>
      </c>
      <c r="NS12" s="460"/>
      <c r="NT12" s="460"/>
      <c r="NU12" s="461"/>
      <c r="NV12" s="462" t="str">
        <f ca="1">IFERROR(OFFSET('Cost &amp; Solution'!$M$50,NV2,0,1,1)*1000,"")</f>
        <v/>
      </c>
      <c r="NW12" s="460"/>
      <c r="NX12" s="460"/>
      <c r="NY12" s="463"/>
      <c r="NZ12" s="459" t="str">
        <f ca="1">IFERROR(OFFSET('Cost &amp; Solution'!$N$50,NV2,0,1,1)*1000,"")</f>
        <v/>
      </c>
      <c r="OA12" s="460"/>
      <c r="OB12" s="460"/>
      <c r="OC12" s="463"/>
      <c r="OD12" s="459" t="str">
        <f ca="1">IFERROR(OFFSET('Cost &amp; Solution'!$O$50,NV2,0,1,1)*1000,"")</f>
        <v/>
      </c>
      <c r="OE12" s="460"/>
      <c r="OF12" s="460"/>
      <c r="OG12" s="461"/>
      <c r="OH12" s="462" t="str">
        <f ca="1">IFERROR(OFFSET('Cost &amp; Solution'!$M$50,OH2,0,1,1)*1000,"")</f>
        <v/>
      </c>
      <c r="OI12" s="460"/>
      <c r="OJ12" s="460"/>
      <c r="OK12" s="463"/>
      <c r="OL12" s="459" t="str">
        <f ca="1">IFERROR(OFFSET('Cost &amp; Solution'!$N$50,OH2,0,1,1)*1000,"")</f>
        <v/>
      </c>
      <c r="OM12" s="460"/>
      <c r="ON12" s="460"/>
      <c r="OO12" s="463"/>
      <c r="OP12" s="459" t="str">
        <f ca="1">IFERROR(OFFSET('Cost &amp; Solution'!$O$50,OH2,0,1,1)*1000,"")</f>
        <v/>
      </c>
      <c r="OQ12" s="460"/>
      <c r="OR12" s="460"/>
      <c r="OS12" s="461"/>
      <c r="OT12" s="462" t="str">
        <f ca="1">IFERROR(OFFSET('Cost &amp; Solution'!$M$50,OT2,0,1,1)*1000,"")</f>
        <v/>
      </c>
      <c r="OU12" s="460"/>
      <c r="OV12" s="460"/>
      <c r="OW12" s="463"/>
      <c r="OX12" s="459" t="str">
        <f ca="1">IFERROR(OFFSET('Cost &amp; Solution'!$N$50,OT2,0,1,1)*1000,"")</f>
        <v/>
      </c>
      <c r="OY12" s="460"/>
      <c r="OZ12" s="460"/>
      <c r="PA12" s="463"/>
      <c r="PB12" s="459" t="str">
        <f ca="1">IFERROR(OFFSET('Cost &amp; Solution'!$O$50,OT2,0,1,1)*1000,"")</f>
        <v/>
      </c>
      <c r="PC12" s="460"/>
      <c r="PD12" s="460"/>
      <c r="PE12" s="461"/>
      <c r="PF12" s="462" t="str">
        <f ca="1">IFERROR(OFFSET('Cost &amp; Solution'!$M$50,PF2,0,1,1)*1000,"")</f>
        <v/>
      </c>
      <c r="PG12" s="460"/>
      <c r="PH12" s="460"/>
      <c r="PI12" s="463"/>
      <c r="PJ12" s="459" t="str">
        <f ca="1">IFERROR(OFFSET('Cost &amp; Solution'!$N$50,PF2,0,1,1)*1000,"")</f>
        <v/>
      </c>
      <c r="PK12" s="460"/>
      <c r="PL12" s="460"/>
      <c r="PM12" s="463"/>
      <c r="PN12" s="459" t="str">
        <f ca="1">IFERROR(OFFSET('Cost &amp; Solution'!$O$50,PF2,0,1,1)*1000,"")</f>
        <v/>
      </c>
      <c r="PO12" s="460"/>
      <c r="PP12" s="460"/>
      <c r="PQ12" s="461"/>
      <c r="PR12" s="462" t="str">
        <f ca="1">IFERROR(OFFSET('Cost &amp; Solution'!$M$50,PR2,0,1,1)*1000,"")</f>
        <v/>
      </c>
      <c r="PS12" s="460"/>
      <c r="PT12" s="460"/>
      <c r="PU12" s="463"/>
      <c r="PV12" s="459" t="str">
        <f ca="1">IFERROR(OFFSET('Cost &amp; Solution'!$N$50,PR2,0,1,1)*1000,"")</f>
        <v/>
      </c>
      <c r="PW12" s="460"/>
      <c r="PX12" s="460"/>
      <c r="PY12" s="463"/>
      <c r="PZ12" s="459" t="str">
        <f ca="1">IFERROR(OFFSET('Cost &amp; Solution'!$O$50,PR2,0,1,1)*1000,"")</f>
        <v/>
      </c>
      <c r="QA12" s="460"/>
      <c r="QB12" s="460"/>
      <c r="QC12" s="461"/>
      <c r="QD12" s="462" t="str">
        <f ca="1">IFERROR(OFFSET('Cost &amp; Solution'!$M$50,QD2,0,1,1)*1000,"")</f>
        <v/>
      </c>
      <c r="QE12" s="460"/>
      <c r="QF12" s="460"/>
      <c r="QG12" s="463"/>
      <c r="QH12" s="459" t="str">
        <f ca="1">IFERROR(OFFSET('Cost &amp; Solution'!$N$50,QD2,0,1,1)*1000,"")</f>
        <v/>
      </c>
      <c r="QI12" s="460"/>
      <c r="QJ12" s="460"/>
      <c r="QK12" s="463"/>
      <c r="QL12" s="459" t="str">
        <f ca="1">IFERROR(OFFSET('Cost &amp; Solution'!$O$50,QD2,0,1,1)*1000,"")</f>
        <v/>
      </c>
      <c r="QM12" s="460"/>
      <c r="QN12" s="460"/>
      <c r="QO12" s="461"/>
      <c r="QP12" s="462" t="str">
        <f ca="1">IFERROR(OFFSET('Cost &amp; Solution'!$M$50,QP2,0,1,1)*1000,"")</f>
        <v/>
      </c>
      <c r="QQ12" s="460"/>
      <c r="QR12" s="460"/>
      <c r="QS12" s="463"/>
      <c r="QT12" s="459" t="str">
        <f ca="1">IFERROR(OFFSET('Cost &amp; Solution'!$N$50,QP2,0,1,1)*1000,"")</f>
        <v/>
      </c>
      <c r="QU12" s="460"/>
      <c r="QV12" s="460"/>
      <c r="QW12" s="463"/>
      <c r="QX12" s="459" t="str">
        <f ca="1">IFERROR(OFFSET('Cost &amp; Solution'!$O$50,QP2,0,1,1)*1000,"")</f>
        <v/>
      </c>
      <c r="QY12" s="460"/>
      <c r="QZ12" s="460"/>
      <c r="RA12" s="461"/>
      <c r="RB12" s="462" t="str">
        <f ca="1">IFERROR(OFFSET('Cost &amp; Solution'!$M$50,RB2,0,1,1)*1000,"")</f>
        <v/>
      </c>
      <c r="RC12" s="460"/>
      <c r="RD12" s="460"/>
      <c r="RE12" s="463"/>
      <c r="RF12" s="459" t="str">
        <f ca="1">IFERROR(OFFSET('Cost &amp; Solution'!$N$50,RB2,0,1,1)*1000,"")</f>
        <v/>
      </c>
      <c r="RG12" s="460"/>
      <c r="RH12" s="460"/>
      <c r="RI12" s="463"/>
      <c r="RJ12" s="459" t="str">
        <f ca="1">IFERROR(OFFSET('Cost &amp; Solution'!$O$50,RB2,0,1,1)*1000,"")</f>
        <v/>
      </c>
      <c r="RK12" s="460"/>
      <c r="RL12" s="460"/>
      <c r="RM12" s="464"/>
    </row>
    <row r="13" spans="2:481" s="212" customFormat="1" ht="5.25" customHeight="1">
      <c r="B13" s="248"/>
      <c r="C13" s="240"/>
      <c r="D13" s="240"/>
      <c r="E13" s="240"/>
      <c r="F13" s="240"/>
      <c r="G13" s="240"/>
      <c r="H13" s="240"/>
      <c r="I13" s="240"/>
      <c r="J13" s="240"/>
      <c r="K13" s="240"/>
      <c r="L13" s="240"/>
      <c r="M13" s="256"/>
      <c r="N13" s="255"/>
      <c r="O13" s="240"/>
      <c r="P13" s="240"/>
      <c r="Q13" s="240"/>
      <c r="R13" s="240"/>
      <c r="S13" s="240"/>
      <c r="T13" s="240"/>
      <c r="U13" s="240"/>
      <c r="V13" s="240"/>
      <c r="W13" s="240"/>
      <c r="X13" s="240"/>
      <c r="Y13" s="256"/>
      <c r="Z13" s="255"/>
      <c r="AA13" s="240"/>
      <c r="AB13" s="240"/>
      <c r="AC13" s="240"/>
      <c r="AD13" s="240"/>
      <c r="AE13" s="240"/>
      <c r="AF13" s="240"/>
      <c r="AG13" s="240"/>
      <c r="AH13" s="240"/>
      <c r="AI13" s="240"/>
      <c r="AJ13" s="240"/>
      <c r="AK13" s="256"/>
      <c r="AL13" s="255"/>
      <c r="AM13" s="240"/>
      <c r="AN13" s="240"/>
      <c r="AO13" s="240"/>
      <c r="AP13" s="240"/>
      <c r="AQ13" s="240"/>
      <c r="AR13" s="240"/>
      <c r="AS13" s="240"/>
      <c r="AT13" s="240"/>
      <c r="AU13" s="240"/>
      <c r="AV13" s="240"/>
      <c r="AW13" s="256"/>
      <c r="AX13" s="255"/>
      <c r="AY13" s="240"/>
      <c r="AZ13" s="240"/>
      <c r="BA13" s="240"/>
      <c r="BB13" s="240"/>
      <c r="BC13" s="240"/>
      <c r="BD13" s="240"/>
      <c r="BE13" s="240"/>
      <c r="BF13" s="240"/>
      <c r="BG13" s="240"/>
      <c r="BH13" s="240"/>
      <c r="BI13" s="240"/>
      <c r="BJ13" s="255"/>
      <c r="BK13" s="240"/>
      <c r="BL13" s="240"/>
      <c r="BM13" s="240"/>
      <c r="BN13" s="240"/>
      <c r="BO13" s="240"/>
      <c r="BP13" s="240"/>
      <c r="BQ13" s="240"/>
      <c r="BR13" s="240"/>
      <c r="BS13" s="240"/>
      <c r="BT13" s="240"/>
      <c r="BU13" s="256"/>
      <c r="BV13" s="255"/>
      <c r="BW13" s="240"/>
      <c r="BX13" s="240"/>
      <c r="BY13" s="240"/>
      <c r="BZ13" s="240"/>
      <c r="CA13" s="240"/>
      <c r="CB13" s="240"/>
      <c r="CC13" s="240"/>
      <c r="CD13" s="240"/>
      <c r="CE13" s="240"/>
      <c r="CF13" s="240"/>
      <c r="CG13" s="256"/>
      <c r="CH13" s="255"/>
      <c r="CI13" s="240"/>
      <c r="CJ13" s="240"/>
      <c r="CK13" s="240"/>
      <c r="CL13" s="240"/>
      <c r="CM13" s="240"/>
      <c r="CN13" s="240"/>
      <c r="CO13" s="240"/>
      <c r="CP13" s="240"/>
      <c r="CQ13" s="240"/>
      <c r="CR13" s="240"/>
      <c r="CS13" s="256"/>
      <c r="CT13" s="255"/>
      <c r="CU13" s="240"/>
      <c r="CV13" s="240"/>
      <c r="CW13" s="240"/>
      <c r="CX13" s="240"/>
      <c r="CY13" s="240"/>
      <c r="CZ13" s="240"/>
      <c r="DA13" s="240"/>
      <c r="DB13" s="240"/>
      <c r="DC13" s="240"/>
      <c r="DD13" s="240"/>
      <c r="DE13" s="256"/>
      <c r="DF13" s="255"/>
      <c r="DG13" s="240"/>
      <c r="DH13" s="240"/>
      <c r="DI13" s="240"/>
      <c r="DJ13" s="240"/>
      <c r="DK13" s="240"/>
      <c r="DL13" s="240"/>
      <c r="DM13" s="240"/>
      <c r="DN13" s="240"/>
      <c r="DO13" s="240"/>
      <c r="DP13" s="240"/>
      <c r="DQ13" s="256"/>
      <c r="DR13" s="255"/>
      <c r="DS13" s="240"/>
      <c r="DT13" s="240"/>
      <c r="DU13" s="240"/>
      <c r="DV13" s="240"/>
      <c r="DW13" s="240"/>
      <c r="DX13" s="240"/>
      <c r="DY13" s="240"/>
      <c r="DZ13" s="240"/>
      <c r="EA13" s="240"/>
      <c r="EB13" s="240"/>
      <c r="EC13" s="256"/>
      <c r="ED13" s="255"/>
      <c r="EE13" s="240"/>
      <c r="EF13" s="240"/>
      <c r="EG13" s="240"/>
      <c r="EH13" s="240"/>
      <c r="EI13" s="240"/>
      <c r="EJ13" s="240"/>
      <c r="EK13" s="240"/>
      <c r="EL13" s="240"/>
      <c r="EM13" s="240"/>
      <c r="EN13" s="240"/>
      <c r="EO13" s="256"/>
      <c r="EP13" s="255"/>
      <c r="EQ13" s="240"/>
      <c r="ER13" s="240"/>
      <c r="ES13" s="240"/>
      <c r="ET13" s="240"/>
      <c r="EU13" s="240"/>
      <c r="EV13" s="240"/>
      <c r="EW13" s="240"/>
      <c r="EX13" s="240"/>
      <c r="EY13" s="240"/>
      <c r="EZ13" s="240"/>
      <c r="FA13" s="256"/>
      <c r="FB13" s="255"/>
      <c r="FC13" s="240"/>
      <c r="FD13" s="240"/>
      <c r="FE13" s="240"/>
      <c r="FF13" s="240"/>
      <c r="FG13" s="240"/>
      <c r="FH13" s="240"/>
      <c r="FI13" s="240"/>
      <c r="FJ13" s="240"/>
      <c r="FK13" s="240"/>
      <c r="FL13" s="240"/>
      <c r="FM13" s="256"/>
      <c r="FN13" s="255"/>
      <c r="FO13" s="240"/>
      <c r="FP13" s="240"/>
      <c r="FQ13" s="240"/>
      <c r="FR13" s="240"/>
      <c r="FS13" s="240"/>
      <c r="FT13" s="240"/>
      <c r="FU13" s="240"/>
      <c r="FV13" s="240"/>
      <c r="FW13" s="240"/>
      <c r="FX13" s="240"/>
      <c r="FY13" s="256"/>
      <c r="FZ13" s="255"/>
      <c r="GA13" s="240"/>
      <c r="GB13" s="240"/>
      <c r="GC13" s="240"/>
      <c r="GD13" s="240"/>
      <c r="GE13" s="240"/>
      <c r="GF13" s="240"/>
      <c r="GG13" s="240"/>
      <c r="GH13" s="240"/>
      <c r="GI13" s="240"/>
      <c r="GJ13" s="240"/>
      <c r="GK13" s="256"/>
      <c r="GL13" s="255"/>
      <c r="GM13" s="240"/>
      <c r="GN13" s="240"/>
      <c r="GO13" s="240"/>
      <c r="GP13" s="240"/>
      <c r="GQ13" s="240"/>
      <c r="GR13" s="240"/>
      <c r="GS13" s="240"/>
      <c r="GT13" s="240"/>
      <c r="GU13" s="240"/>
      <c r="GV13" s="240"/>
      <c r="GW13" s="256"/>
      <c r="GX13" s="255"/>
      <c r="GY13" s="240"/>
      <c r="GZ13" s="240"/>
      <c r="HA13" s="240"/>
      <c r="HB13" s="240"/>
      <c r="HC13" s="240"/>
      <c r="HD13" s="240"/>
      <c r="HE13" s="240"/>
      <c r="HF13" s="240"/>
      <c r="HG13" s="240"/>
      <c r="HH13" s="240"/>
      <c r="HI13" s="256"/>
      <c r="HJ13" s="255"/>
      <c r="HK13" s="240"/>
      <c r="HL13" s="240"/>
      <c r="HM13" s="240"/>
      <c r="HN13" s="240"/>
      <c r="HO13" s="240"/>
      <c r="HP13" s="240"/>
      <c r="HQ13" s="240"/>
      <c r="HR13" s="240"/>
      <c r="HS13" s="240"/>
      <c r="HT13" s="240"/>
      <c r="HU13" s="256"/>
      <c r="HV13" s="255"/>
      <c r="HW13" s="240"/>
      <c r="HX13" s="240"/>
      <c r="HY13" s="240"/>
      <c r="HZ13" s="240"/>
      <c r="IA13" s="240"/>
      <c r="IB13" s="240"/>
      <c r="IC13" s="240"/>
      <c r="ID13" s="240"/>
      <c r="IE13" s="240"/>
      <c r="IF13" s="240"/>
      <c r="IG13" s="256"/>
      <c r="IH13" s="255"/>
      <c r="II13" s="240"/>
      <c r="IJ13" s="240"/>
      <c r="IK13" s="240"/>
      <c r="IL13" s="240"/>
      <c r="IM13" s="240"/>
      <c r="IN13" s="240"/>
      <c r="IO13" s="240"/>
      <c r="IP13" s="240"/>
      <c r="IQ13" s="240"/>
      <c r="IR13" s="240"/>
      <c r="IS13" s="256"/>
      <c r="IT13" s="255"/>
      <c r="IU13" s="240"/>
      <c r="IV13" s="240"/>
      <c r="IW13" s="240"/>
      <c r="IX13" s="240"/>
      <c r="IY13" s="240"/>
      <c r="IZ13" s="240"/>
      <c r="JA13" s="240"/>
      <c r="JB13" s="240"/>
      <c r="JC13" s="240"/>
      <c r="JD13" s="240"/>
      <c r="JE13" s="256"/>
      <c r="JF13" s="255"/>
      <c r="JG13" s="240"/>
      <c r="JH13" s="240"/>
      <c r="JI13" s="240"/>
      <c r="JJ13" s="240"/>
      <c r="JK13" s="240"/>
      <c r="JL13" s="240"/>
      <c r="JM13" s="240"/>
      <c r="JN13" s="240"/>
      <c r="JO13" s="240"/>
      <c r="JP13" s="240"/>
      <c r="JQ13" s="256"/>
      <c r="JR13" s="255"/>
      <c r="JS13" s="240"/>
      <c r="JT13" s="240"/>
      <c r="JU13" s="240"/>
      <c r="JV13" s="240"/>
      <c r="JW13" s="240"/>
      <c r="JX13" s="240"/>
      <c r="JY13" s="240"/>
      <c r="JZ13" s="240"/>
      <c r="KA13" s="240"/>
      <c r="KB13" s="240"/>
      <c r="KC13" s="256"/>
      <c r="KD13" s="255"/>
      <c r="KE13" s="240"/>
      <c r="KF13" s="240"/>
      <c r="KG13" s="240"/>
      <c r="KH13" s="240"/>
      <c r="KI13" s="240"/>
      <c r="KJ13" s="240"/>
      <c r="KK13" s="240"/>
      <c r="KL13" s="240"/>
      <c r="KM13" s="240"/>
      <c r="KN13" s="240"/>
      <c r="KO13" s="256"/>
      <c r="KP13" s="255"/>
      <c r="KQ13" s="240"/>
      <c r="KR13" s="240"/>
      <c r="KS13" s="240"/>
      <c r="KT13" s="240"/>
      <c r="KU13" s="240"/>
      <c r="KV13" s="240"/>
      <c r="KW13" s="240"/>
      <c r="KX13" s="240"/>
      <c r="KY13" s="240"/>
      <c r="KZ13" s="240"/>
      <c r="LA13" s="256"/>
      <c r="LB13" s="255"/>
      <c r="LC13" s="240"/>
      <c r="LD13" s="240"/>
      <c r="LE13" s="240"/>
      <c r="LF13" s="240"/>
      <c r="LG13" s="240"/>
      <c r="LH13" s="240"/>
      <c r="LI13" s="240"/>
      <c r="LJ13" s="240"/>
      <c r="LK13" s="240"/>
      <c r="LL13" s="240"/>
      <c r="LM13" s="256"/>
      <c r="LN13" s="255"/>
      <c r="LO13" s="240"/>
      <c r="LP13" s="240"/>
      <c r="LQ13" s="240"/>
      <c r="LR13" s="240"/>
      <c r="LS13" s="240"/>
      <c r="LT13" s="240"/>
      <c r="LU13" s="240"/>
      <c r="LV13" s="240"/>
      <c r="LW13" s="240"/>
      <c r="LX13" s="240"/>
      <c r="LY13" s="256"/>
      <c r="LZ13" s="255"/>
      <c r="MA13" s="240"/>
      <c r="MB13" s="240"/>
      <c r="MC13" s="240"/>
      <c r="MD13" s="240"/>
      <c r="ME13" s="240"/>
      <c r="MF13" s="240"/>
      <c r="MG13" s="240"/>
      <c r="MH13" s="240"/>
      <c r="MI13" s="240"/>
      <c r="MJ13" s="240"/>
      <c r="MK13" s="256"/>
      <c r="ML13" s="255"/>
      <c r="MM13" s="240"/>
      <c r="MN13" s="240"/>
      <c r="MO13" s="240"/>
      <c r="MP13" s="240"/>
      <c r="MQ13" s="240"/>
      <c r="MR13" s="240"/>
      <c r="MS13" s="240"/>
      <c r="MT13" s="240"/>
      <c r="MU13" s="240"/>
      <c r="MV13" s="240"/>
      <c r="MW13" s="256"/>
      <c r="MX13" s="255"/>
      <c r="MY13" s="240"/>
      <c r="MZ13" s="240"/>
      <c r="NA13" s="240"/>
      <c r="NB13" s="240"/>
      <c r="NC13" s="240"/>
      <c r="ND13" s="240"/>
      <c r="NE13" s="240"/>
      <c r="NF13" s="240"/>
      <c r="NG13" s="240"/>
      <c r="NH13" s="240"/>
      <c r="NI13" s="256"/>
      <c r="NJ13" s="255"/>
      <c r="NK13" s="240"/>
      <c r="NL13" s="240"/>
      <c r="NM13" s="240"/>
      <c r="NN13" s="240"/>
      <c r="NO13" s="240"/>
      <c r="NP13" s="240"/>
      <c r="NQ13" s="240"/>
      <c r="NR13" s="240"/>
      <c r="NS13" s="240"/>
      <c r="NT13" s="240"/>
      <c r="NU13" s="256"/>
      <c r="NV13" s="255"/>
      <c r="NW13" s="240"/>
      <c r="NX13" s="240"/>
      <c r="NY13" s="240"/>
      <c r="NZ13" s="240"/>
      <c r="OA13" s="240"/>
      <c r="OB13" s="240"/>
      <c r="OC13" s="240"/>
      <c r="OD13" s="240"/>
      <c r="OE13" s="240"/>
      <c r="OF13" s="240"/>
      <c r="OG13" s="256"/>
      <c r="OH13" s="255"/>
      <c r="OI13" s="240"/>
      <c r="OJ13" s="240"/>
      <c r="OK13" s="240"/>
      <c r="OL13" s="240"/>
      <c r="OM13" s="240"/>
      <c r="ON13" s="240"/>
      <c r="OO13" s="240"/>
      <c r="OP13" s="240"/>
      <c r="OQ13" s="240"/>
      <c r="OR13" s="240"/>
      <c r="OS13" s="256"/>
      <c r="OT13" s="255"/>
      <c r="OU13" s="240"/>
      <c r="OV13" s="240"/>
      <c r="OW13" s="240"/>
      <c r="OX13" s="240"/>
      <c r="OY13" s="240"/>
      <c r="OZ13" s="240"/>
      <c r="PA13" s="240"/>
      <c r="PB13" s="240"/>
      <c r="PC13" s="240"/>
      <c r="PD13" s="240"/>
      <c r="PE13" s="256"/>
      <c r="PF13" s="255"/>
      <c r="PG13" s="240"/>
      <c r="PH13" s="240"/>
      <c r="PI13" s="240"/>
      <c r="PJ13" s="240"/>
      <c r="PK13" s="240"/>
      <c r="PL13" s="240"/>
      <c r="PM13" s="240"/>
      <c r="PN13" s="240"/>
      <c r="PO13" s="240"/>
      <c r="PP13" s="240"/>
      <c r="PQ13" s="256"/>
      <c r="PR13" s="255"/>
      <c r="PS13" s="240"/>
      <c r="PT13" s="240"/>
      <c r="PU13" s="240"/>
      <c r="PV13" s="240"/>
      <c r="PW13" s="240"/>
      <c r="PX13" s="240"/>
      <c r="PY13" s="240"/>
      <c r="PZ13" s="240"/>
      <c r="QA13" s="240"/>
      <c r="QB13" s="240"/>
      <c r="QC13" s="256"/>
      <c r="QD13" s="255"/>
      <c r="QE13" s="240"/>
      <c r="QF13" s="240"/>
      <c r="QG13" s="240"/>
      <c r="QH13" s="240"/>
      <c r="QI13" s="240"/>
      <c r="QJ13" s="240"/>
      <c r="QK13" s="240"/>
      <c r="QL13" s="240"/>
      <c r="QM13" s="240"/>
      <c r="QN13" s="240"/>
      <c r="QO13" s="256"/>
      <c r="QP13" s="255"/>
      <c r="QQ13" s="240"/>
      <c r="QR13" s="240"/>
      <c r="QS13" s="240"/>
      <c r="QT13" s="240"/>
      <c r="QU13" s="240"/>
      <c r="QV13" s="240"/>
      <c r="QW13" s="240"/>
      <c r="QX13" s="240"/>
      <c r="QY13" s="240"/>
      <c r="QZ13" s="240"/>
      <c r="RA13" s="256"/>
      <c r="RB13" s="255"/>
      <c r="RC13" s="240"/>
      <c r="RD13" s="240"/>
      <c r="RE13" s="240"/>
      <c r="RF13" s="240"/>
      <c r="RG13" s="240"/>
      <c r="RH13" s="240"/>
      <c r="RI13" s="240"/>
      <c r="RJ13" s="240"/>
      <c r="RK13" s="240"/>
      <c r="RL13" s="240"/>
      <c r="RM13" s="253"/>
    </row>
    <row r="14" spans="2:481" ht="17.25">
      <c r="B14" s="518" t="str">
        <f ca="1">OFFSET('Cost &amp; Solution'!$R$50,B2,0,1,1)</f>
        <v>Box</v>
      </c>
      <c r="C14" s="382"/>
      <c r="D14" s="382"/>
      <c r="E14" s="519"/>
      <c r="F14" s="519"/>
      <c r="G14" s="519"/>
      <c r="H14" s="519"/>
      <c r="I14" s="519"/>
      <c r="J14" s="519"/>
      <c r="K14" s="519"/>
      <c r="L14" s="519"/>
      <c r="M14" s="520"/>
      <c r="N14" s="471" t="str">
        <f ca="1">OFFSET('Cost &amp; Solution'!$R$50,N2,0,1,1)</f>
        <v>Box</v>
      </c>
      <c r="O14" s="382"/>
      <c r="P14" s="382"/>
      <c r="Q14" s="382"/>
      <c r="R14" s="382"/>
      <c r="S14" s="382"/>
      <c r="T14" s="382"/>
      <c r="U14" s="382"/>
      <c r="V14" s="382"/>
      <c r="W14" s="382"/>
      <c r="X14" s="382"/>
      <c r="Y14" s="383"/>
      <c r="Z14" s="471" t="str">
        <f ca="1">OFFSET('Cost &amp; Solution'!$R$50,Z2,0,1,1)</f>
        <v/>
      </c>
      <c r="AA14" s="382"/>
      <c r="AB14" s="382"/>
      <c r="AC14" s="382"/>
      <c r="AD14" s="382"/>
      <c r="AE14" s="382"/>
      <c r="AF14" s="382"/>
      <c r="AG14" s="382"/>
      <c r="AH14" s="382"/>
      <c r="AI14" s="382"/>
      <c r="AJ14" s="382"/>
      <c r="AK14" s="383"/>
      <c r="AL14" s="471" t="str">
        <f ca="1">OFFSET('Cost &amp; Solution'!$R$50,AL2,0,1,1)</f>
        <v/>
      </c>
      <c r="AM14" s="382"/>
      <c r="AN14" s="382"/>
      <c r="AO14" s="382"/>
      <c r="AP14" s="382"/>
      <c r="AQ14" s="382"/>
      <c r="AR14" s="382"/>
      <c r="AS14" s="382"/>
      <c r="AT14" s="382"/>
      <c r="AU14" s="382"/>
      <c r="AV14" s="382"/>
      <c r="AW14" s="383"/>
      <c r="AX14" s="471" t="str">
        <f ca="1">OFFSET('Cost &amp; Solution'!$R$50,AX2,0,1,1)</f>
        <v/>
      </c>
      <c r="AY14" s="382"/>
      <c r="AZ14" s="382"/>
      <c r="BA14" s="382"/>
      <c r="BB14" s="382"/>
      <c r="BC14" s="382"/>
      <c r="BD14" s="382"/>
      <c r="BE14" s="382"/>
      <c r="BF14" s="382"/>
      <c r="BG14" s="382"/>
      <c r="BH14" s="382"/>
      <c r="BI14" s="382"/>
      <c r="BJ14" s="471" t="str">
        <f ca="1">OFFSET('Cost &amp; Solution'!$R$50,BJ2,0,1,1)</f>
        <v/>
      </c>
      <c r="BK14" s="382"/>
      <c r="BL14" s="382"/>
      <c r="BM14" s="382"/>
      <c r="BN14" s="382"/>
      <c r="BO14" s="382"/>
      <c r="BP14" s="382"/>
      <c r="BQ14" s="382"/>
      <c r="BR14" s="382"/>
      <c r="BS14" s="382"/>
      <c r="BT14" s="382"/>
      <c r="BU14" s="383"/>
      <c r="BV14" s="471" t="str">
        <f ca="1">OFFSET('Cost &amp; Solution'!$R$50,BV2,0,1,1)</f>
        <v/>
      </c>
      <c r="BW14" s="382"/>
      <c r="BX14" s="382"/>
      <c r="BY14" s="382"/>
      <c r="BZ14" s="382"/>
      <c r="CA14" s="382"/>
      <c r="CB14" s="382"/>
      <c r="CC14" s="382"/>
      <c r="CD14" s="382"/>
      <c r="CE14" s="382"/>
      <c r="CF14" s="382"/>
      <c r="CG14" s="383"/>
      <c r="CH14" s="471" t="str">
        <f ca="1">OFFSET('Cost &amp; Solution'!$R$50,CH2,0,1,1)</f>
        <v/>
      </c>
      <c r="CI14" s="382"/>
      <c r="CJ14" s="382"/>
      <c r="CK14" s="382"/>
      <c r="CL14" s="382"/>
      <c r="CM14" s="382"/>
      <c r="CN14" s="382"/>
      <c r="CO14" s="382"/>
      <c r="CP14" s="382"/>
      <c r="CQ14" s="382"/>
      <c r="CR14" s="382"/>
      <c r="CS14" s="383"/>
      <c r="CT14" s="471" t="str">
        <f ca="1">OFFSET('Cost &amp; Solution'!$R$50,CT2,0,1,1)</f>
        <v/>
      </c>
      <c r="CU14" s="382"/>
      <c r="CV14" s="382"/>
      <c r="CW14" s="382"/>
      <c r="CX14" s="382"/>
      <c r="CY14" s="382"/>
      <c r="CZ14" s="382"/>
      <c r="DA14" s="382"/>
      <c r="DB14" s="382"/>
      <c r="DC14" s="382"/>
      <c r="DD14" s="382"/>
      <c r="DE14" s="383"/>
      <c r="DF14" s="471" t="str">
        <f ca="1">OFFSET('Cost &amp; Solution'!$R$50,DF2,0,1,1)</f>
        <v/>
      </c>
      <c r="DG14" s="382"/>
      <c r="DH14" s="382"/>
      <c r="DI14" s="382"/>
      <c r="DJ14" s="382"/>
      <c r="DK14" s="382"/>
      <c r="DL14" s="382"/>
      <c r="DM14" s="382"/>
      <c r="DN14" s="382"/>
      <c r="DO14" s="382"/>
      <c r="DP14" s="382"/>
      <c r="DQ14" s="383"/>
      <c r="DR14" s="471" t="str">
        <f ca="1">OFFSET('Cost &amp; Solution'!$R$50,DR2,0,1,1)</f>
        <v/>
      </c>
      <c r="DS14" s="382"/>
      <c r="DT14" s="382"/>
      <c r="DU14" s="382"/>
      <c r="DV14" s="382"/>
      <c r="DW14" s="382"/>
      <c r="DX14" s="382"/>
      <c r="DY14" s="382"/>
      <c r="DZ14" s="382"/>
      <c r="EA14" s="382"/>
      <c r="EB14" s="382"/>
      <c r="EC14" s="383"/>
      <c r="ED14" s="471" t="str">
        <f ca="1">OFFSET('Cost &amp; Solution'!$R$50,ED2,0,1,1)</f>
        <v/>
      </c>
      <c r="EE14" s="382"/>
      <c r="EF14" s="382"/>
      <c r="EG14" s="382"/>
      <c r="EH14" s="382"/>
      <c r="EI14" s="382"/>
      <c r="EJ14" s="382"/>
      <c r="EK14" s="382"/>
      <c r="EL14" s="382"/>
      <c r="EM14" s="382"/>
      <c r="EN14" s="382"/>
      <c r="EO14" s="383"/>
      <c r="EP14" s="471" t="str">
        <f ca="1">OFFSET('Cost &amp; Solution'!$R$50,EP2,0,1,1)</f>
        <v/>
      </c>
      <c r="EQ14" s="382"/>
      <c r="ER14" s="382"/>
      <c r="ES14" s="382"/>
      <c r="ET14" s="382"/>
      <c r="EU14" s="382"/>
      <c r="EV14" s="382"/>
      <c r="EW14" s="382"/>
      <c r="EX14" s="382"/>
      <c r="EY14" s="382"/>
      <c r="EZ14" s="382"/>
      <c r="FA14" s="383"/>
      <c r="FB14" s="471" t="str">
        <f ca="1">OFFSET('Cost &amp; Solution'!$R$50,FB2,0,1,1)</f>
        <v/>
      </c>
      <c r="FC14" s="382"/>
      <c r="FD14" s="382"/>
      <c r="FE14" s="382"/>
      <c r="FF14" s="382"/>
      <c r="FG14" s="382"/>
      <c r="FH14" s="382"/>
      <c r="FI14" s="382"/>
      <c r="FJ14" s="382"/>
      <c r="FK14" s="382"/>
      <c r="FL14" s="382"/>
      <c r="FM14" s="383"/>
      <c r="FN14" s="471" t="str">
        <f ca="1">OFFSET('Cost &amp; Solution'!$R$50,FN2,0,1,1)</f>
        <v/>
      </c>
      <c r="FO14" s="382"/>
      <c r="FP14" s="382"/>
      <c r="FQ14" s="382"/>
      <c r="FR14" s="382"/>
      <c r="FS14" s="382"/>
      <c r="FT14" s="382"/>
      <c r="FU14" s="382"/>
      <c r="FV14" s="382"/>
      <c r="FW14" s="382"/>
      <c r="FX14" s="382"/>
      <c r="FY14" s="383"/>
      <c r="FZ14" s="471" t="str">
        <f ca="1">OFFSET('Cost &amp; Solution'!$R$50,FZ2,0,1,1)</f>
        <v/>
      </c>
      <c r="GA14" s="382"/>
      <c r="GB14" s="382"/>
      <c r="GC14" s="382"/>
      <c r="GD14" s="382"/>
      <c r="GE14" s="382"/>
      <c r="GF14" s="382"/>
      <c r="GG14" s="382"/>
      <c r="GH14" s="382"/>
      <c r="GI14" s="382"/>
      <c r="GJ14" s="382"/>
      <c r="GK14" s="383"/>
      <c r="GL14" s="471" t="str">
        <f ca="1">OFFSET('Cost &amp; Solution'!$R$50,GL2,0,1,1)</f>
        <v/>
      </c>
      <c r="GM14" s="382"/>
      <c r="GN14" s="382"/>
      <c r="GO14" s="382"/>
      <c r="GP14" s="382"/>
      <c r="GQ14" s="382"/>
      <c r="GR14" s="382"/>
      <c r="GS14" s="382"/>
      <c r="GT14" s="382"/>
      <c r="GU14" s="382"/>
      <c r="GV14" s="382"/>
      <c r="GW14" s="383"/>
      <c r="GX14" s="471" t="str">
        <f ca="1">OFFSET('Cost &amp; Solution'!$R$50,GX2,0,1,1)</f>
        <v/>
      </c>
      <c r="GY14" s="382"/>
      <c r="GZ14" s="382"/>
      <c r="HA14" s="382"/>
      <c r="HB14" s="382"/>
      <c r="HC14" s="382"/>
      <c r="HD14" s="382"/>
      <c r="HE14" s="382"/>
      <c r="HF14" s="382"/>
      <c r="HG14" s="382"/>
      <c r="HH14" s="382"/>
      <c r="HI14" s="383"/>
      <c r="HJ14" s="471" t="str">
        <f ca="1">OFFSET('Cost &amp; Solution'!$R$50,HJ2,0,1,1)</f>
        <v/>
      </c>
      <c r="HK14" s="382"/>
      <c r="HL14" s="382"/>
      <c r="HM14" s="382"/>
      <c r="HN14" s="382"/>
      <c r="HO14" s="382"/>
      <c r="HP14" s="382"/>
      <c r="HQ14" s="382"/>
      <c r="HR14" s="382"/>
      <c r="HS14" s="382"/>
      <c r="HT14" s="382"/>
      <c r="HU14" s="383"/>
      <c r="HV14" s="471" t="str">
        <f ca="1">OFFSET('Cost &amp; Solution'!$R$50,HV2,0,1,1)</f>
        <v/>
      </c>
      <c r="HW14" s="382"/>
      <c r="HX14" s="382"/>
      <c r="HY14" s="382"/>
      <c r="HZ14" s="382"/>
      <c r="IA14" s="382"/>
      <c r="IB14" s="382"/>
      <c r="IC14" s="382"/>
      <c r="ID14" s="382"/>
      <c r="IE14" s="382"/>
      <c r="IF14" s="382"/>
      <c r="IG14" s="383"/>
      <c r="IH14" s="471" t="str">
        <f ca="1">OFFSET('Cost &amp; Solution'!$R$50,IH2,0,1,1)</f>
        <v/>
      </c>
      <c r="II14" s="382"/>
      <c r="IJ14" s="382"/>
      <c r="IK14" s="382"/>
      <c r="IL14" s="382"/>
      <c r="IM14" s="382"/>
      <c r="IN14" s="382"/>
      <c r="IO14" s="382"/>
      <c r="IP14" s="382"/>
      <c r="IQ14" s="382"/>
      <c r="IR14" s="382"/>
      <c r="IS14" s="383"/>
      <c r="IT14" s="471" t="str">
        <f ca="1">OFFSET('Cost &amp; Solution'!$R$50,IT2,0,1,1)</f>
        <v/>
      </c>
      <c r="IU14" s="382"/>
      <c r="IV14" s="382"/>
      <c r="IW14" s="382"/>
      <c r="IX14" s="382"/>
      <c r="IY14" s="382"/>
      <c r="IZ14" s="382"/>
      <c r="JA14" s="382"/>
      <c r="JB14" s="382"/>
      <c r="JC14" s="382"/>
      <c r="JD14" s="382"/>
      <c r="JE14" s="383"/>
      <c r="JF14" s="471" t="str">
        <f ca="1">OFFSET('Cost &amp; Solution'!$R$50,JF2,0,1,1)</f>
        <v/>
      </c>
      <c r="JG14" s="382"/>
      <c r="JH14" s="382"/>
      <c r="JI14" s="382"/>
      <c r="JJ14" s="382"/>
      <c r="JK14" s="382"/>
      <c r="JL14" s="382"/>
      <c r="JM14" s="382"/>
      <c r="JN14" s="382"/>
      <c r="JO14" s="382"/>
      <c r="JP14" s="382"/>
      <c r="JQ14" s="383"/>
      <c r="JR14" s="471" t="str">
        <f ca="1">OFFSET('Cost &amp; Solution'!$R$50,JR2,0,1,1)</f>
        <v/>
      </c>
      <c r="JS14" s="382"/>
      <c r="JT14" s="382"/>
      <c r="JU14" s="382"/>
      <c r="JV14" s="382"/>
      <c r="JW14" s="382"/>
      <c r="JX14" s="382"/>
      <c r="JY14" s="382"/>
      <c r="JZ14" s="382"/>
      <c r="KA14" s="382"/>
      <c r="KB14" s="382"/>
      <c r="KC14" s="383"/>
      <c r="KD14" s="471" t="str">
        <f ca="1">OFFSET('Cost &amp; Solution'!$R$50,KD2,0,1,1)</f>
        <v/>
      </c>
      <c r="KE14" s="382"/>
      <c r="KF14" s="382"/>
      <c r="KG14" s="382"/>
      <c r="KH14" s="382"/>
      <c r="KI14" s="382"/>
      <c r="KJ14" s="382"/>
      <c r="KK14" s="382"/>
      <c r="KL14" s="382"/>
      <c r="KM14" s="382"/>
      <c r="KN14" s="382"/>
      <c r="KO14" s="383"/>
      <c r="KP14" s="471" t="str">
        <f ca="1">OFFSET('Cost &amp; Solution'!$R$50,KP2,0,1,1)</f>
        <v/>
      </c>
      <c r="KQ14" s="382"/>
      <c r="KR14" s="382"/>
      <c r="KS14" s="382"/>
      <c r="KT14" s="382"/>
      <c r="KU14" s="382"/>
      <c r="KV14" s="382"/>
      <c r="KW14" s="382"/>
      <c r="KX14" s="382"/>
      <c r="KY14" s="382"/>
      <c r="KZ14" s="382"/>
      <c r="LA14" s="383"/>
      <c r="LB14" s="471" t="str">
        <f ca="1">OFFSET('Cost &amp; Solution'!$R$50,LB2,0,1,1)</f>
        <v/>
      </c>
      <c r="LC14" s="382"/>
      <c r="LD14" s="382"/>
      <c r="LE14" s="382"/>
      <c r="LF14" s="382"/>
      <c r="LG14" s="382"/>
      <c r="LH14" s="382"/>
      <c r="LI14" s="382"/>
      <c r="LJ14" s="382"/>
      <c r="LK14" s="382"/>
      <c r="LL14" s="382"/>
      <c r="LM14" s="383"/>
      <c r="LN14" s="471" t="str">
        <f ca="1">OFFSET('Cost &amp; Solution'!$R$50,LN2,0,1,1)</f>
        <v/>
      </c>
      <c r="LO14" s="382"/>
      <c r="LP14" s="382"/>
      <c r="LQ14" s="382"/>
      <c r="LR14" s="382"/>
      <c r="LS14" s="382"/>
      <c r="LT14" s="382"/>
      <c r="LU14" s="382"/>
      <c r="LV14" s="382"/>
      <c r="LW14" s="382"/>
      <c r="LX14" s="382"/>
      <c r="LY14" s="383"/>
      <c r="LZ14" s="471" t="str">
        <f ca="1">OFFSET('Cost &amp; Solution'!$R$50,LZ2,0,1,1)</f>
        <v/>
      </c>
      <c r="MA14" s="382"/>
      <c r="MB14" s="382"/>
      <c r="MC14" s="382"/>
      <c r="MD14" s="382"/>
      <c r="ME14" s="382"/>
      <c r="MF14" s="382"/>
      <c r="MG14" s="382"/>
      <c r="MH14" s="382"/>
      <c r="MI14" s="382"/>
      <c r="MJ14" s="382"/>
      <c r="MK14" s="383"/>
      <c r="ML14" s="471" t="str">
        <f ca="1">OFFSET('Cost &amp; Solution'!$R$50,ML2,0,1,1)</f>
        <v/>
      </c>
      <c r="MM14" s="382"/>
      <c r="MN14" s="382"/>
      <c r="MO14" s="382"/>
      <c r="MP14" s="382"/>
      <c r="MQ14" s="382"/>
      <c r="MR14" s="382"/>
      <c r="MS14" s="382"/>
      <c r="MT14" s="382"/>
      <c r="MU14" s="382"/>
      <c r="MV14" s="382"/>
      <c r="MW14" s="383"/>
      <c r="MX14" s="471" t="str">
        <f ca="1">OFFSET('Cost &amp; Solution'!$R$50,MX2,0,1,1)</f>
        <v/>
      </c>
      <c r="MY14" s="382"/>
      <c r="MZ14" s="382"/>
      <c r="NA14" s="382"/>
      <c r="NB14" s="382"/>
      <c r="NC14" s="382"/>
      <c r="ND14" s="382"/>
      <c r="NE14" s="382"/>
      <c r="NF14" s="382"/>
      <c r="NG14" s="382"/>
      <c r="NH14" s="382"/>
      <c r="NI14" s="383"/>
      <c r="NJ14" s="471" t="str">
        <f ca="1">OFFSET('Cost &amp; Solution'!$R$50,NJ2,0,1,1)</f>
        <v/>
      </c>
      <c r="NK14" s="382"/>
      <c r="NL14" s="382"/>
      <c r="NM14" s="382"/>
      <c r="NN14" s="382"/>
      <c r="NO14" s="382"/>
      <c r="NP14" s="382"/>
      <c r="NQ14" s="382"/>
      <c r="NR14" s="382"/>
      <c r="NS14" s="382"/>
      <c r="NT14" s="382"/>
      <c r="NU14" s="383"/>
      <c r="NV14" s="471" t="str">
        <f ca="1">OFFSET('Cost &amp; Solution'!$R$50,NV2,0,1,1)</f>
        <v/>
      </c>
      <c r="NW14" s="382"/>
      <c r="NX14" s="382"/>
      <c r="NY14" s="382"/>
      <c r="NZ14" s="382"/>
      <c r="OA14" s="382"/>
      <c r="OB14" s="382"/>
      <c r="OC14" s="382"/>
      <c r="OD14" s="382"/>
      <c r="OE14" s="382"/>
      <c r="OF14" s="382"/>
      <c r="OG14" s="383"/>
      <c r="OH14" s="471" t="str">
        <f ca="1">OFFSET('Cost &amp; Solution'!$R$50,OH2,0,1,1)</f>
        <v/>
      </c>
      <c r="OI14" s="382"/>
      <c r="OJ14" s="382"/>
      <c r="OK14" s="382"/>
      <c r="OL14" s="382"/>
      <c r="OM14" s="382"/>
      <c r="ON14" s="382"/>
      <c r="OO14" s="382"/>
      <c r="OP14" s="382"/>
      <c r="OQ14" s="382"/>
      <c r="OR14" s="382"/>
      <c r="OS14" s="383"/>
      <c r="OT14" s="471" t="str">
        <f ca="1">OFFSET('Cost &amp; Solution'!$R$50,OT2,0,1,1)</f>
        <v/>
      </c>
      <c r="OU14" s="382"/>
      <c r="OV14" s="382"/>
      <c r="OW14" s="382"/>
      <c r="OX14" s="382"/>
      <c r="OY14" s="382"/>
      <c r="OZ14" s="382"/>
      <c r="PA14" s="382"/>
      <c r="PB14" s="382"/>
      <c r="PC14" s="382"/>
      <c r="PD14" s="382"/>
      <c r="PE14" s="383"/>
      <c r="PF14" s="471" t="str">
        <f ca="1">OFFSET('Cost &amp; Solution'!$R$50,PF2,0,1,1)</f>
        <v/>
      </c>
      <c r="PG14" s="382"/>
      <c r="PH14" s="382"/>
      <c r="PI14" s="382"/>
      <c r="PJ14" s="382"/>
      <c r="PK14" s="382"/>
      <c r="PL14" s="382"/>
      <c r="PM14" s="382"/>
      <c r="PN14" s="382"/>
      <c r="PO14" s="382"/>
      <c r="PP14" s="382"/>
      <c r="PQ14" s="383"/>
      <c r="PR14" s="471" t="str">
        <f ca="1">OFFSET('Cost &amp; Solution'!$R$50,PR2,0,1,1)</f>
        <v/>
      </c>
      <c r="PS14" s="382"/>
      <c r="PT14" s="382"/>
      <c r="PU14" s="382"/>
      <c r="PV14" s="382"/>
      <c r="PW14" s="382"/>
      <c r="PX14" s="382"/>
      <c r="PY14" s="382"/>
      <c r="PZ14" s="382"/>
      <c r="QA14" s="382"/>
      <c r="QB14" s="382"/>
      <c r="QC14" s="383"/>
      <c r="QD14" s="471" t="str">
        <f ca="1">OFFSET('Cost &amp; Solution'!$R$50,QD2,0,1,1)</f>
        <v/>
      </c>
      <c r="QE14" s="382"/>
      <c r="QF14" s="382"/>
      <c r="QG14" s="382"/>
      <c r="QH14" s="382"/>
      <c r="QI14" s="382"/>
      <c r="QJ14" s="382"/>
      <c r="QK14" s="382"/>
      <c r="QL14" s="382"/>
      <c r="QM14" s="382"/>
      <c r="QN14" s="382"/>
      <c r="QO14" s="383"/>
      <c r="QP14" s="471" t="str">
        <f ca="1">OFFSET('Cost &amp; Solution'!$R$50,QP2,0,1,1)</f>
        <v/>
      </c>
      <c r="QQ14" s="382"/>
      <c r="QR14" s="382"/>
      <c r="QS14" s="382"/>
      <c r="QT14" s="382"/>
      <c r="QU14" s="382"/>
      <c r="QV14" s="382"/>
      <c r="QW14" s="382"/>
      <c r="QX14" s="382"/>
      <c r="QY14" s="382"/>
      <c r="QZ14" s="382"/>
      <c r="RA14" s="383"/>
      <c r="RB14" s="471" t="str">
        <f ca="1">OFFSET('Cost &amp; Solution'!$R$50,RB2,0,1,1)</f>
        <v/>
      </c>
      <c r="RC14" s="382"/>
      <c r="RD14" s="382"/>
      <c r="RE14" s="382"/>
      <c r="RF14" s="382"/>
      <c r="RG14" s="382"/>
      <c r="RH14" s="382"/>
      <c r="RI14" s="382"/>
      <c r="RJ14" s="382"/>
      <c r="RK14" s="382"/>
      <c r="RL14" s="382"/>
      <c r="RM14" s="472"/>
    </row>
    <row r="15" spans="2:481" s="212" customFormat="1" ht="5.25" customHeight="1">
      <c r="B15" s="248"/>
      <c r="C15" s="240"/>
      <c r="D15" s="240"/>
      <c r="E15" s="240"/>
      <c r="F15" s="240"/>
      <c r="G15" s="240"/>
      <c r="H15" s="240"/>
      <c r="I15" s="240"/>
      <c r="J15" s="240"/>
      <c r="K15" s="240"/>
      <c r="L15" s="240"/>
      <c r="M15" s="256"/>
      <c r="N15" s="255"/>
      <c r="O15" s="240"/>
      <c r="P15" s="240"/>
      <c r="Q15" s="240"/>
      <c r="R15" s="240"/>
      <c r="S15" s="240"/>
      <c r="T15" s="240"/>
      <c r="U15" s="240"/>
      <c r="V15" s="240"/>
      <c r="W15" s="240"/>
      <c r="X15" s="240"/>
      <c r="Y15" s="256"/>
      <c r="Z15" s="255"/>
      <c r="AA15" s="240"/>
      <c r="AB15" s="240"/>
      <c r="AC15" s="240"/>
      <c r="AD15" s="240"/>
      <c r="AE15" s="240"/>
      <c r="AF15" s="240"/>
      <c r="AG15" s="240"/>
      <c r="AH15" s="240"/>
      <c r="AI15" s="240"/>
      <c r="AJ15" s="240"/>
      <c r="AK15" s="256"/>
      <c r="AL15" s="255"/>
      <c r="AM15" s="240"/>
      <c r="AN15" s="240"/>
      <c r="AO15" s="240"/>
      <c r="AP15" s="240"/>
      <c r="AQ15" s="240"/>
      <c r="AR15" s="240"/>
      <c r="AS15" s="240"/>
      <c r="AT15" s="240"/>
      <c r="AU15" s="240"/>
      <c r="AV15" s="240"/>
      <c r="AW15" s="256"/>
      <c r="AX15" s="255"/>
      <c r="AY15" s="240"/>
      <c r="AZ15" s="240"/>
      <c r="BA15" s="240"/>
      <c r="BB15" s="240"/>
      <c r="BC15" s="240"/>
      <c r="BD15" s="240"/>
      <c r="BE15" s="240"/>
      <c r="BF15" s="240"/>
      <c r="BG15" s="240"/>
      <c r="BH15" s="240"/>
      <c r="BI15" s="240"/>
      <c r="BJ15" s="255"/>
      <c r="BK15" s="240"/>
      <c r="BL15" s="240"/>
      <c r="BM15" s="240"/>
      <c r="BN15" s="240"/>
      <c r="BO15" s="240"/>
      <c r="BP15" s="240"/>
      <c r="BQ15" s="240"/>
      <c r="BR15" s="240"/>
      <c r="BS15" s="240"/>
      <c r="BT15" s="240"/>
      <c r="BU15" s="256"/>
      <c r="BV15" s="255"/>
      <c r="BW15" s="240"/>
      <c r="BX15" s="240"/>
      <c r="BY15" s="240"/>
      <c r="BZ15" s="240"/>
      <c r="CA15" s="240"/>
      <c r="CB15" s="240"/>
      <c r="CC15" s="240"/>
      <c r="CD15" s="240"/>
      <c r="CE15" s="240"/>
      <c r="CF15" s="240"/>
      <c r="CG15" s="256"/>
      <c r="CH15" s="255"/>
      <c r="CI15" s="240"/>
      <c r="CJ15" s="240"/>
      <c r="CK15" s="240"/>
      <c r="CL15" s="240"/>
      <c r="CM15" s="240"/>
      <c r="CN15" s="240"/>
      <c r="CO15" s="240"/>
      <c r="CP15" s="240"/>
      <c r="CQ15" s="240"/>
      <c r="CR15" s="240"/>
      <c r="CS15" s="256"/>
      <c r="CT15" s="255"/>
      <c r="CU15" s="240"/>
      <c r="CV15" s="240"/>
      <c r="CW15" s="240"/>
      <c r="CX15" s="240"/>
      <c r="CY15" s="240"/>
      <c r="CZ15" s="240"/>
      <c r="DA15" s="240"/>
      <c r="DB15" s="240"/>
      <c r="DC15" s="240"/>
      <c r="DD15" s="240"/>
      <c r="DE15" s="256"/>
      <c r="DF15" s="255"/>
      <c r="DG15" s="240"/>
      <c r="DH15" s="240"/>
      <c r="DI15" s="240"/>
      <c r="DJ15" s="240"/>
      <c r="DK15" s="240"/>
      <c r="DL15" s="240"/>
      <c r="DM15" s="240"/>
      <c r="DN15" s="240"/>
      <c r="DO15" s="240"/>
      <c r="DP15" s="240"/>
      <c r="DQ15" s="256"/>
      <c r="DR15" s="255"/>
      <c r="DS15" s="240"/>
      <c r="DT15" s="240"/>
      <c r="DU15" s="240"/>
      <c r="DV15" s="240"/>
      <c r="DW15" s="240"/>
      <c r="DX15" s="240"/>
      <c r="DY15" s="240"/>
      <c r="DZ15" s="240"/>
      <c r="EA15" s="240"/>
      <c r="EB15" s="240"/>
      <c r="EC15" s="256"/>
      <c r="ED15" s="255"/>
      <c r="EE15" s="240"/>
      <c r="EF15" s="240"/>
      <c r="EG15" s="240"/>
      <c r="EH15" s="240"/>
      <c r="EI15" s="240"/>
      <c r="EJ15" s="240"/>
      <c r="EK15" s="240"/>
      <c r="EL15" s="240"/>
      <c r="EM15" s="240"/>
      <c r="EN15" s="240"/>
      <c r="EO15" s="256"/>
      <c r="EP15" s="255"/>
      <c r="EQ15" s="240"/>
      <c r="ER15" s="240"/>
      <c r="ES15" s="240"/>
      <c r="ET15" s="240"/>
      <c r="EU15" s="240"/>
      <c r="EV15" s="240"/>
      <c r="EW15" s="240"/>
      <c r="EX15" s="240"/>
      <c r="EY15" s="240"/>
      <c r="EZ15" s="240"/>
      <c r="FA15" s="256"/>
      <c r="FB15" s="255"/>
      <c r="FC15" s="240"/>
      <c r="FD15" s="240"/>
      <c r="FE15" s="240"/>
      <c r="FF15" s="240"/>
      <c r="FG15" s="240"/>
      <c r="FH15" s="240"/>
      <c r="FI15" s="240"/>
      <c r="FJ15" s="240"/>
      <c r="FK15" s="240"/>
      <c r="FL15" s="240"/>
      <c r="FM15" s="256"/>
      <c r="FN15" s="255"/>
      <c r="FO15" s="240"/>
      <c r="FP15" s="240"/>
      <c r="FQ15" s="240"/>
      <c r="FR15" s="240"/>
      <c r="FS15" s="240"/>
      <c r="FT15" s="240"/>
      <c r="FU15" s="240"/>
      <c r="FV15" s="240"/>
      <c r="FW15" s="240"/>
      <c r="FX15" s="240"/>
      <c r="FY15" s="256"/>
      <c r="FZ15" s="255"/>
      <c r="GA15" s="240"/>
      <c r="GB15" s="240"/>
      <c r="GC15" s="240"/>
      <c r="GD15" s="240"/>
      <c r="GE15" s="240"/>
      <c r="GF15" s="240"/>
      <c r="GG15" s="240"/>
      <c r="GH15" s="240"/>
      <c r="GI15" s="240"/>
      <c r="GJ15" s="240"/>
      <c r="GK15" s="256"/>
      <c r="GL15" s="255"/>
      <c r="GM15" s="240"/>
      <c r="GN15" s="240"/>
      <c r="GO15" s="240"/>
      <c r="GP15" s="240"/>
      <c r="GQ15" s="240"/>
      <c r="GR15" s="240"/>
      <c r="GS15" s="240"/>
      <c r="GT15" s="240"/>
      <c r="GU15" s="240"/>
      <c r="GV15" s="240"/>
      <c r="GW15" s="256"/>
      <c r="GX15" s="255"/>
      <c r="GY15" s="240"/>
      <c r="GZ15" s="240"/>
      <c r="HA15" s="240"/>
      <c r="HB15" s="240"/>
      <c r="HC15" s="240"/>
      <c r="HD15" s="240"/>
      <c r="HE15" s="240"/>
      <c r="HF15" s="240"/>
      <c r="HG15" s="240"/>
      <c r="HH15" s="240"/>
      <c r="HI15" s="256"/>
      <c r="HJ15" s="255"/>
      <c r="HK15" s="240"/>
      <c r="HL15" s="240"/>
      <c r="HM15" s="240"/>
      <c r="HN15" s="240"/>
      <c r="HO15" s="240"/>
      <c r="HP15" s="240"/>
      <c r="HQ15" s="240"/>
      <c r="HR15" s="240"/>
      <c r="HS15" s="240"/>
      <c r="HT15" s="240"/>
      <c r="HU15" s="256"/>
      <c r="HV15" s="255"/>
      <c r="HW15" s="240"/>
      <c r="HX15" s="240"/>
      <c r="HY15" s="240"/>
      <c r="HZ15" s="240"/>
      <c r="IA15" s="240"/>
      <c r="IB15" s="240"/>
      <c r="IC15" s="240"/>
      <c r="ID15" s="240"/>
      <c r="IE15" s="240"/>
      <c r="IF15" s="240"/>
      <c r="IG15" s="256"/>
      <c r="IH15" s="255"/>
      <c r="II15" s="240"/>
      <c r="IJ15" s="240"/>
      <c r="IK15" s="240"/>
      <c r="IL15" s="240"/>
      <c r="IM15" s="240"/>
      <c r="IN15" s="240"/>
      <c r="IO15" s="240"/>
      <c r="IP15" s="240"/>
      <c r="IQ15" s="240"/>
      <c r="IR15" s="240"/>
      <c r="IS15" s="256"/>
      <c r="IT15" s="255"/>
      <c r="IU15" s="240"/>
      <c r="IV15" s="240"/>
      <c r="IW15" s="240"/>
      <c r="IX15" s="240"/>
      <c r="IY15" s="240"/>
      <c r="IZ15" s="240"/>
      <c r="JA15" s="240"/>
      <c r="JB15" s="240"/>
      <c r="JC15" s="240"/>
      <c r="JD15" s="240"/>
      <c r="JE15" s="256"/>
      <c r="JF15" s="255"/>
      <c r="JG15" s="240"/>
      <c r="JH15" s="240"/>
      <c r="JI15" s="240"/>
      <c r="JJ15" s="240"/>
      <c r="JK15" s="240"/>
      <c r="JL15" s="240"/>
      <c r="JM15" s="240"/>
      <c r="JN15" s="240"/>
      <c r="JO15" s="240"/>
      <c r="JP15" s="240"/>
      <c r="JQ15" s="256"/>
      <c r="JR15" s="255"/>
      <c r="JS15" s="240"/>
      <c r="JT15" s="240"/>
      <c r="JU15" s="240"/>
      <c r="JV15" s="240"/>
      <c r="JW15" s="240"/>
      <c r="JX15" s="240"/>
      <c r="JY15" s="240"/>
      <c r="JZ15" s="240"/>
      <c r="KA15" s="240"/>
      <c r="KB15" s="240"/>
      <c r="KC15" s="256"/>
      <c r="KD15" s="255"/>
      <c r="KE15" s="240"/>
      <c r="KF15" s="240"/>
      <c r="KG15" s="240"/>
      <c r="KH15" s="240"/>
      <c r="KI15" s="240"/>
      <c r="KJ15" s="240"/>
      <c r="KK15" s="240"/>
      <c r="KL15" s="240"/>
      <c r="KM15" s="240"/>
      <c r="KN15" s="240"/>
      <c r="KO15" s="256"/>
      <c r="KP15" s="255"/>
      <c r="KQ15" s="240"/>
      <c r="KR15" s="240"/>
      <c r="KS15" s="240"/>
      <c r="KT15" s="240"/>
      <c r="KU15" s="240"/>
      <c r="KV15" s="240"/>
      <c r="KW15" s="240"/>
      <c r="KX15" s="240"/>
      <c r="KY15" s="240"/>
      <c r="KZ15" s="240"/>
      <c r="LA15" s="256"/>
      <c r="LB15" s="255"/>
      <c r="LC15" s="240"/>
      <c r="LD15" s="240"/>
      <c r="LE15" s="240"/>
      <c r="LF15" s="240"/>
      <c r="LG15" s="240"/>
      <c r="LH15" s="240"/>
      <c r="LI15" s="240"/>
      <c r="LJ15" s="240"/>
      <c r="LK15" s="240"/>
      <c r="LL15" s="240"/>
      <c r="LM15" s="256"/>
      <c r="LN15" s="255"/>
      <c r="LO15" s="240"/>
      <c r="LP15" s="240"/>
      <c r="LQ15" s="240"/>
      <c r="LR15" s="240"/>
      <c r="LS15" s="240"/>
      <c r="LT15" s="240"/>
      <c r="LU15" s="240"/>
      <c r="LV15" s="240"/>
      <c r="LW15" s="240"/>
      <c r="LX15" s="240"/>
      <c r="LY15" s="256"/>
      <c r="LZ15" s="255"/>
      <c r="MA15" s="240"/>
      <c r="MB15" s="240"/>
      <c r="MC15" s="240"/>
      <c r="MD15" s="240"/>
      <c r="ME15" s="240"/>
      <c r="MF15" s="240"/>
      <c r="MG15" s="240"/>
      <c r="MH15" s="240"/>
      <c r="MI15" s="240"/>
      <c r="MJ15" s="240"/>
      <c r="MK15" s="256"/>
      <c r="ML15" s="255"/>
      <c r="MM15" s="240"/>
      <c r="MN15" s="240"/>
      <c r="MO15" s="240"/>
      <c r="MP15" s="240"/>
      <c r="MQ15" s="240"/>
      <c r="MR15" s="240"/>
      <c r="MS15" s="240"/>
      <c r="MT15" s="240"/>
      <c r="MU15" s="240"/>
      <c r="MV15" s="240"/>
      <c r="MW15" s="256"/>
      <c r="MX15" s="255"/>
      <c r="MY15" s="240"/>
      <c r="MZ15" s="240"/>
      <c r="NA15" s="240"/>
      <c r="NB15" s="240"/>
      <c r="NC15" s="240"/>
      <c r="ND15" s="240"/>
      <c r="NE15" s="240"/>
      <c r="NF15" s="240"/>
      <c r="NG15" s="240"/>
      <c r="NH15" s="240"/>
      <c r="NI15" s="256"/>
      <c r="NJ15" s="255"/>
      <c r="NK15" s="240"/>
      <c r="NL15" s="240"/>
      <c r="NM15" s="240"/>
      <c r="NN15" s="240"/>
      <c r="NO15" s="240"/>
      <c r="NP15" s="240"/>
      <c r="NQ15" s="240"/>
      <c r="NR15" s="240"/>
      <c r="NS15" s="240"/>
      <c r="NT15" s="240"/>
      <c r="NU15" s="256"/>
      <c r="NV15" s="255"/>
      <c r="NW15" s="240"/>
      <c r="NX15" s="240"/>
      <c r="NY15" s="240"/>
      <c r="NZ15" s="240"/>
      <c r="OA15" s="240"/>
      <c r="OB15" s="240"/>
      <c r="OC15" s="240"/>
      <c r="OD15" s="240"/>
      <c r="OE15" s="240"/>
      <c r="OF15" s="240"/>
      <c r="OG15" s="256"/>
      <c r="OH15" s="255"/>
      <c r="OI15" s="240"/>
      <c r="OJ15" s="240"/>
      <c r="OK15" s="240"/>
      <c r="OL15" s="240"/>
      <c r="OM15" s="240"/>
      <c r="ON15" s="240"/>
      <c r="OO15" s="240"/>
      <c r="OP15" s="240"/>
      <c r="OQ15" s="240"/>
      <c r="OR15" s="240"/>
      <c r="OS15" s="256"/>
      <c r="OT15" s="255"/>
      <c r="OU15" s="240"/>
      <c r="OV15" s="240"/>
      <c r="OW15" s="240"/>
      <c r="OX15" s="240"/>
      <c r="OY15" s="240"/>
      <c r="OZ15" s="240"/>
      <c r="PA15" s="240"/>
      <c r="PB15" s="240"/>
      <c r="PC15" s="240"/>
      <c r="PD15" s="240"/>
      <c r="PE15" s="256"/>
      <c r="PF15" s="255"/>
      <c r="PG15" s="240"/>
      <c r="PH15" s="240"/>
      <c r="PI15" s="240"/>
      <c r="PJ15" s="240"/>
      <c r="PK15" s="240"/>
      <c r="PL15" s="240"/>
      <c r="PM15" s="240"/>
      <c r="PN15" s="240"/>
      <c r="PO15" s="240"/>
      <c r="PP15" s="240"/>
      <c r="PQ15" s="256"/>
      <c r="PR15" s="255"/>
      <c r="PS15" s="240"/>
      <c r="PT15" s="240"/>
      <c r="PU15" s="240"/>
      <c r="PV15" s="240"/>
      <c r="PW15" s="240"/>
      <c r="PX15" s="240"/>
      <c r="PY15" s="240"/>
      <c r="PZ15" s="240"/>
      <c r="QA15" s="240"/>
      <c r="QB15" s="240"/>
      <c r="QC15" s="256"/>
      <c r="QD15" s="255"/>
      <c r="QE15" s="240"/>
      <c r="QF15" s="240"/>
      <c r="QG15" s="240"/>
      <c r="QH15" s="240"/>
      <c r="QI15" s="240"/>
      <c r="QJ15" s="240"/>
      <c r="QK15" s="240"/>
      <c r="QL15" s="240"/>
      <c r="QM15" s="240"/>
      <c r="QN15" s="240"/>
      <c r="QO15" s="256"/>
      <c r="QP15" s="255"/>
      <c r="QQ15" s="240"/>
      <c r="QR15" s="240"/>
      <c r="QS15" s="240"/>
      <c r="QT15" s="240"/>
      <c r="QU15" s="240"/>
      <c r="QV15" s="240"/>
      <c r="QW15" s="240"/>
      <c r="QX15" s="240"/>
      <c r="QY15" s="240"/>
      <c r="QZ15" s="240"/>
      <c r="RA15" s="256"/>
      <c r="RB15" s="255"/>
      <c r="RC15" s="240"/>
      <c r="RD15" s="240"/>
      <c r="RE15" s="240"/>
      <c r="RF15" s="240"/>
      <c r="RG15" s="240"/>
      <c r="RH15" s="240"/>
      <c r="RI15" s="240"/>
      <c r="RJ15" s="240"/>
      <c r="RK15" s="240"/>
      <c r="RL15" s="240"/>
      <c r="RM15" s="253"/>
    </row>
    <row r="16" spans="2:481" ht="17.25">
      <c r="B16" s="486">
        <f ca="1">B11</f>
        <v>80</v>
      </c>
      <c r="C16" s="466"/>
      <c r="D16" s="466"/>
      <c r="E16" s="487"/>
      <c r="F16" s="487"/>
      <c r="G16" s="488"/>
      <c r="H16" s="468" t="str">
        <f ca="1">H11</f>
        <v/>
      </c>
      <c r="I16" s="466"/>
      <c r="J16" s="466"/>
      <c r="K16" s="487"/>
      <c r="L16" s="487"/>
      <c r="M16" s="489"/>
      <c r="N16" s="465">
        <f t="shared" ref="N16:N17" ca="1" si="0">N11</f>
        <v>24</v>
      </c>
      <c r="O16" s="466"/>
      <c r="P16" s="466"/>
      <c r="Q16" s="466"/>
      <c r="R16" s="466"/>
      <c r="S16" s="467"/>
      <c r="T16" s="468" t="str">
        <f t="shared" ref="T16" ca="1" si="1">T11</f>
        <v/>
      </c>
      <c r="U16" s="466"/>
      <c r="V16" s="466"/>
      <c r="W16" s="466"/>
      <c r="X16" s="466"/>
      <c r="Y16" s="469"/>
      <c r="Z16" s="465" t="str">
        <f t="shared" ref="Z16:Z17" ca="1" si="2">Z11</f>
        <v/>
      </c>
      <c r="AA16" s="466"/>
      <c r="AB16" s="466"/>
      <c r="AC16" s="466"/>
      <c r="AD16" s="466"/>
      <c r="AE16" s="467"/>
      <c r="AF16" s="468" t="str">
        <f t="shared" ref="AF16" ca="1" si="3">AF11</f>
        <v/>
      </c>
      <c r="AG16" s="466"/>
      <c r="AH16" s="466"/>
      <c r="AI16" s="466"/>
      <c r="AJ16" s="466"/>
      <c r="AK16" s="469"/>
      <c r="AL16" s="465" t="str">
        <f t="shared" ref="AL16:AL17" ca="1" si="4">AL11</f>
        <v/>
      </c>
      <c r="AM16" s="466"/>
      <c r="AN16" s="466"/>
      <c r="AO16" s="466"/>
      <c r="AP16" s="466"/>
      <c r="AQ16" s="467"/>
      <c r="AR16" s="468" t="str">
        <f t="shared" ref="AR16" ca="1" si="5">AR11</f>
        <v/>
      </c>
      <c r="AS16" s="466"/>
      <c r="AT16" s="466"/>
      <c r="AU16" s="466"/>
      <c r="AV16" s="466"/>
      <c r="AW16" s="469"/>
      <c r="AX16" s="465" t="str">
        <f t="shared" ref="AX16:AX17" ca="1" si="6">AX11</f>
        <v/>
      </c>
      <c r="AY16" s="466"/>
      <c r="AZ16" s="466"/>
      <c r="BA16" s="466"/>
      <c r="BB16" s="466"/>
      <c r="BC16" s="467"/>
      <c r="BD16" s="468" t="str">
        <f t="shared" ref="BD16" ca="1" si="7">BD11</f>
        <v/>
      </c>
      <c r="BE16" s="466"/>
      <c r="BF16" s="466"/>
      <c r="BG16" s="466"/>
      <c r="BH16" s="466"/>
      <c r="BI16" s="466"/>
      <c r="BJ16" s="465" t="str">
        <f t="shared" ref="BJ16:BJ17" ca="1" si="8">BJ11</f>
        <v/>
      </c>
      <c r="BK16" s="466"/>
      <c r="BL16" s="466"/>
      <c r="BM16" s="466"/>
      <c r="BN16" s="466"/>
      <c r="BO16" s="467"/>
      <c r="BP16" s="468" t="str">
        <f t="shared" ref="BP16" ca="1" si="9">BP11</f>
        <v/>
      </c>
      <c r="BQ16" s="466"/>
      <c r="BR16" s="466"/>
      <c r="BS16" s="466"/>
      <c r="BT16" s="466"/>
      <c r="BU16" s="469"/>
      <c r="BV16" s="465" t="str">
        <f t="shared" ref="BV16:BV17" ca="1" si="10">BV11</f>
        <v/>
      </c>
      <c r="BW16" s="466"/>
      <c r="BX16" s="466"/>
      <c r="BY16" s="466"/>
      <c r="BZ16" s="466"/>
      <c r="CA16" s="467"/>
      <c r="CB16" s="468" t="str">
        <f t="shared" ref="CB16" ca="1" si="11">CB11</f>
        <v/>
      </c>
      <c r="CC16" s="466"/>
      <c r="CD16" s="466"/>
      <c r="CE16" s="466"/>
      <c r="CF16" s="466"/>
      <c r="CG16" s="469"/>
      <c r="CH16" s="465" t="str">
        <f t="shared" ref="CH16:CH17" ca="1" si="12">CH11</f>
        <v/>
      </c>
      <c r="CI16" s="466"/>
      <c r="CJ16" s="466"/>
      <c r="CK16" s="466"/>
      <c r="CL16" s="466"/>
      <c r="CM16" s="467"/>
      <c r="CN16" s="468" t="str">
        <f t="shared" ref="CN16" ca="1" si="13">CN11</f>
        <v/>
      </c>
      <c r="CO16" s="466"/>
      <c r="CP16" s="466"/>
      <c r="CQ16" s="466"/>
      <c r="CR16" s="466"/>
      <c r="CS16" s="469"/>
      <c r="CT16" s="465" t="str">
        <f t="shared" ref="CT16:CT17" ca="1" si="14">CT11</f>
        <v/>
      </c>
      <c r="CU16" s="466"/>
      <c r="CV16" s="466"/>
      <c r="CW16" s="466"/>
      <c r="CX16" s="466"/>
      <c r="CY16" s="467"/>
      <c r="CZ16" s="468" t="str">
        <f t="shared" ref="CZ16" ca="1" si="15">CZ11</f>
        <v/>
      </c>
      <c r="DA16" s="466"/>
      <c r="DB16" s="466"/>
      <c r="DC16" s="466"/>
      <c r="DD16" s="466"/>
      <c r="DE16" s="469"/>
      <c r="DF16" s="465" t="str">
        <f t="shared" ref="DF16:DF17" ca="1" si="16">DF11</f>
        <v/>
      </c>
      <c r="DG16" s="466"/>
      <c r="DH16" s="466"/>
      <c r="DI16" s="466"/>
      <c r="DJ16" s="466"/>
      <c r="DK16" s="467"/>
      <c r="DL16" s="468" t="str">
        <f t="shared" ref="DL16" ca="1" si="17">DL11</f>
        <v/>
      </c>
      <c r="DM16" s="466"/>
      <c r="DN16" s="466"/>
      <c r="DO16" s="466"/>
      <c r="DP16" s="466"/>
      <c r="DQ16" s="469"/>
      <c r="DR16" s="465" t="str">
        <f t="shared" ref="DR16:DR17" ca="1" si="18">DR11</f>
        <v/>
      </c>
      <c r="DS16" s="466"/>
      <c r="DT16" s="466"/>
      <c r="DU16" s="466"/>
      <c r="DV16" s="466"/>
      <c r="DW16" s="467"/>
      <c r="DX16" s="468" t="str">
        <f t="shared" ref="DX16" ca="1" si="19">DX11</f>
        <v/>
      </c>
      <c r="DY16" s="466"/>
      <c r="DZ16" s="466"/>
      <c r="EA16" s="466"/>
      <c r="EB16" s="466"/>
      <c r="EC16" s="469"/>
      <c r="ED16" s="465" t="str">
        <f t="shared" ref="ED16:ED17" ca="1" si="20">ED11</f>
        <v/>
      </c>
      <c r="EE16" s="466"/>
      <c r="EF16" s="466"/>
      <c r="EG16" s="466"/>
      <c r="EH16" s="466"/>
      <c r="EI16" s="467"/>
      <c r="EJ16" s="468" t="str">
        <f t="shared" ref="EJ16" ca="1" si="21">EJ11</f>
        <v/>
      </c>
      <c r="EK16" s="466"/>
      <c r="EL16" s="466"/>
      <c r="EM16" s="466"/>
      <c r="EN16" s="466"/>
      <c r="EO16" s="469"/>
      <c r="EP16" s="465" t="str">
        <f t="shared" ref="EP16:EP17" ca="1" si="22">EP11</f>
        <v/>
      </c>
      <c r="EQ16" s="466"/>
      <c r="ER16" s="466"/>
      <c r="ES16" s="466"/>
      <c r="ET16" s="466"/>
      <c r="EU16" s="467"/>
      <c r="EV16" s="468" t="str">
        <f t="shared" ref="EV16" ca="1" si="23">EV11</f>
        <v/>
      </c>
      <c r="EW16" s="466"/>
      <c r="EX16" s="466"/>
      <c r="EY16" s="466"/>
      <c r="EZ16" s="466"/>
      <c r="FA16" s="469"/>
      <c r="FB16" s="465" t="str">
        <f t="shared" ref="FB16:FB17" ca="1" si="24">FB11</f>
        <v/>
      </c>
      <c r="FC16" s="466"/>
      <c r="FD16" s="466"/>
      <c r="FE16" s="466"/>
      <c r="FF16" s="466"/>
      <c r="FG16" s="467"/>
      <c r="FH16" s="468" t="str">
        <f t="shared" ref="FH16" ca="1" si="25">FH11</f>
        <v/>
      </c>
      <c r="FI16" s="466"/>
      <c r="FJ16" s="466"/>
      <c r="FK16" s="466"/>
      <c r="FL16" s="466"/>
      <c r="FM16" s="469"/>
      <c r="FN16" s="465" t="str">
        <f t="shared" ref="FN16:FN17" ca="1" si="26">FN11</f>
        <v/>
      </c>
      <c r="FO16" s="466"/>
      <c r="FP16" s="466"/>
      <c r="FQ16" s="466"/>
      <c r="FR16" s="466"/>
      <c r="FS16" s="467"/>
      <c r="FT16" s="468" t="str">
        <f t="shared" ref="FT16" ca="1" si="27">FT11</f>
        <v/>
      </c>
      <c r="FU16" s="466"/>
      <c r="FV16" s="466"/>
      <c r="FW16" s="466"/>
      <c r="FX16" s="466"/>
      <c r="FY16" s="469"/>
      <c r="FZ16" s="465" t="str">
        <f t="shared" ref="FZ16:FZ17" ca="1" si="28">FZ11</f>
        <v/>
      </c>
      <c r="GA16" s="466"/>
      <c r="GB16" s="466"/>
      <c r="GC16" s="466"/>
      <c r="GD16" s="466"/>
      <c r="GE16" s="467"/>
      <c r="GF16" s="468" t="str">
        <f t="shared" ref="GF16" ca="1" si="29">GF11</f>
        <v/>
      </c>
      <c r="GG16" s="466"/>
      <c r="GH16" s="466"/>
      <c r="GI16" s="466"/>
      <c r="GJ16" s="466"/>
      <c r="GK16" s="469"/>
      <c r="GL16" s="465" t="str">
        <f t="shared" ref="GL16:GL17" ca="1" si="30">GL11</f>
        <v/>
      </c>
      <c r="GM16" s="466"/>
      <c r="GN16" s="466"/>
      <c r="GO16" s="466"/>
      <c r="GP16" s="466"/>
      <c r="GQ16" s="467"/>
      <c r="GR16" s="468" t="str">
        <f t="shared" ref="GR16" ca="1" si="31">GR11</f>
        <v/>
      </c>
      <c r="GS16" s="466"/>
      <c r="GT16" s="466"/>
      <c r="GU16" s="466"/>
      <c r="GV16" s="466"/>
      <c r="GW16" s="469"/>
      <c r="GX16" s="465" t="str">
        <f t="shared" ref="GX16:GX17" ca="1" si="32">GX11</f>
        <v/>
      </c>
      <c r="GY16" s="466"/>
      <c r="GZ16" s="466"/>
      <c r="HA16" s="466"/>
      <c r="HB16" s="466"/>
      <c r="HC16" s="467"/>
      <c r="HD16" s="468" t="str">
        <f t="shared" ref="HD16" ca="1" si="33">HD11</f>
        <v/>
      </c>
      <c r="HE16" s="466"/>
      <c r="HF16" s="466"/>
      <c r="HG16" s="466"/>
      <c r="HH16" s="466"/>
      <c r="HI16" s="469"/>
      <c r="HJ16" s="465" t="str">
        <f t="shared" ref="HJ16:HJ17" ca="1" si="34">HJ11</f>
        <v/>
      </c>
      <c r="HK16" s="466"/>
      <c r="HL16" s="466"/>
      <c r="HM16" s="466"/>
      <c r="HN16" s="466"/>
      <c r="HO16" s="467"/>
      <c r="HP16" s="468" t="str">
        <f t="shared" ref="HP16" ca="1" si="35">HP11</f>
        <v/>
      </c>
      <c r="HQ16" s="466"/>
      <c r="HR16" s="466"/>
      <c r="HS16" s="466"/>
      <c r="HT16" s="466"/>
      <c r="HU16" s="469"/>
      <c r="HV16" s="465" t="str">
        <f t="shared" ref="HV16:HV17" ca="1" si="36">HV11</f>
        <v/>
      </c>
      <c r="HW16" s="466"/>
      <c r="HX16" s="466"/>
      <c r="HY16" s="466"/>
      <c r="HZ16" s="466"/>
      <c r="IA16" s="467"/>
      <c r="IB16" s="468" t="str">
        <f t="shared" ref="IB16" ca="1" si="37">IB11</f>
        <v/>
      </c>
      <c r="IC16" s="466"/>
      <c r="ID16" s="466"/>
      <c r="IE16" s="466"/>
      <c r="IF16" s="466"/>
      <c r="IG16" s="469"/>
      <c r="IH16" s="465" t="str">
        <f t="shared" ref="IH16:IH17" ca="1" si="38">IH11</f>
        <v/>
      </c>
      <c r="II16" s="466"/>
      <c r="IJ16" s="466"/>
      <c r="IK16" s="466"/>
      <c r="IL16" s="466"/>
      <c r="IM16" s="467"/>
      <c r="IN16" s="468" t="str">
        <f t="shared" ref="IN16" ca="1" si="39">IN11</f>
        <v/>
      </c>
      <c r="IO16" s="466"/>
      <c r="IP16" s="466"/>
      <c r="IQ16" s="466"/>
      <c r="IR16" s="466"/>
      <c r="IS16" s="469"/>
      <c r="IT16" s="465" t="str">
        <f t="shared" ref="IT16:IT17" ca="1" si="40">IT11</f>
        <v/>
      </c>
      <c r="IU16" s="466"/>
      <c r="IV16" s="466"/>
      <c r="IW16" s="466"/>
      <c r="IX16" s="466"/>
      <c r="IY16" s="467"/>
      <c r="IZ16" s="468" t="str">
        <f t="shared" ref="IZ16" ca="1" si="41">IZ11</f>
        <v/>
      </c>
      <c r="JA16" s="466"/>
      <c r="JB16" s="466"/>
      <c r="JC16" s="466"/>
      <c r="JD16" s="466"/>
      <c r="JE16" s="469"/>
      <c r="JF16" s="465" t="str">
        <f t="shared" ref="JF16:JF17" ca="1" si="42">JF11</f>
        <v/>
      </c>
      <c r="JG16" s="466"/>
      <c r="JH16" s="466"/>
      <c r="JI16" s="466"/>
      <c r="JJ16" s="466"/>
      <c r="JK16" s="467"/>
      <c r="JL16" s="468" t="str">
        <f t="shared" ref="JL16" ca="1" si="43">JL11</f>
        <v/>
      </c>
      <c r="JM16" s="466"/>
      <c r="JN16" s="466"/>
      <c r="JO16" s="466"/>
      <c r="JP16" s="466"/>
      <c r="JQ16" s="469"/>
      <c r="JR16" s="465" t="str">
        <f t="shared" ref="JR16:JR17" ca="1" si="44">JR11</f>
        <v/>
      </c>
      <c r="JS16" s="466"/>
      <c r="JT16" s="466"/>
      <c r="JU16" s="466"/>
      <c r="JV16" s="466"/>
      <c r="JW16" s="467"/>
      <c r="JX16" s="468" t="str">
        <f t="shared" ref="JX16" ca="1" si="45">JX11</f>
        <v/>
      </c>
      <c r="JY16" s="466"/>
      <c r="JZ16" s="466"/>
      <c r="KA16" s="466"/>
      <c r="KB16" s="466"/>
      <c r="KC16" s="469"/>
      <c r="KD16" s="465" t="str">
        <f t="shared" ref="KD16:KD17" ca="1" si="46">KD11</f>
        <v/>
      </c>
      <c r="KE16" s="466"/>
      <c r="KF16" s="466"/>
      <c r="KG16" s="466"/>
      <c r="KH16" s="466"/>
      <c r="KI16" s="467"/>
      <c r="KJ16" s="468" t="str">
        <f t="shared" ref="KJ16" ca="1" si="47">KJ11</f>
        <v/>
      </c>
      <c r="KK16" s="466"/>
      <c r="KL16" s="466"/>
      <c r="KM16" s="466"/>
      <c r="KN16" s="466"/>
      <c r="KO16" s="469"/>
      <c r="KP16" s="465" t="str">
        <f t="shared" ref="KP16:KP17" ca="1" si="48">KP11</f>
        <v/>
      </c>
      <c r="KQ16" s="466"/>
      <c r="KR16" s="466"/>
      <c r="KS16" s="466"/>
      <c r="KT16" s="466"/>
      <c r="KU16" s="467"/>
      <c r="KV16" s="468" t="str">
        <f t="shared" ref="KV16" ca="1" si="49">KV11</f>
        <v/>
      </c>
      <c r="KW16" s="466"/>
      <c r="KX16" s="466"/>
      <c r="KY16" s="466"/>
      <c r="KZ16" s="466"/>
      <c r="LA16" s="469"/>
      <c r="LB16" s="465" t="str">
        <f t="shared" ref="LB16:LB17" ca="1" si="50">LB11</f>
        <v/>
      </c>
      <c r="LC16" s="466"/>
      <c r="LD16" s="466"/>
      <c r="LE16" s="466"/>
      <c r="LF16" s="466"/>
      <c r="LG16" s="467"/>
      <c r="LH16" s="468" t="str">
        <f t="shared" ref="LH16" ca="1" si="51">LH11</f>
        <v/>
      </c>
      <c r="LI16" s="466"/>
      <c r="LJ16" s="466"/>
      <c r="LK16" s="466"/>
      <c r="LL16" s="466"/>
      <c r="LM16" s="469"/>
      <c r="LN16" s="465" t="str">
        <f t="shared" ref="LN16:LN17" ca="1" si="52">LN11</f>
        <v/>
      </c>
      <c r="LO16" s="466"/>
      <c r="LP16" s="466"/>
      <c r="LQ16" s="466"/>
      <c r="LR16" s="466"/>
      <c r="LS16" s="467"/>
      <c r="LT16" s="468" t="str">
        <f t="shared" ref="LT16" ca="1" si="53">LT11</f>
        <v/>
      </c>
      <c r="LU16" s="466"/>
      <c r="LV16" s="466"/>
      <c r="LW16" s="466"/>
      <c r="LX16" s="466"/>
      <c r="LY16" s="469"/>
      <c r="LZ16" s="465" t="str">
        <f t="shared" ref="LZ16:LZ17" ca="1" si="54">LZ11</f>
        <v/>
      </c>
      <c r="MA16" s="466"/>
      <c r="MB16" s="466"/>
      <c r="MC16" s="466"/>
      <c r="MD16" s="466"/>
      <c r="ME16" s="467"/>
      <c r="MF16" s="468" t="str">
        <f t="shared" ref="MF16" ca="1" si="55">MF11</f>
        <v/>
      </c>
      <c r="MG16" s="466"/>
      <c r="MH16" s="466"/>
      <c r="MI16" s="466"/>
      <c r="MJ16" s="466"/>
      <c r="MK16" s="469"/>
      <c r="ML16" s="465" t="str">
        <f t="shared" ref="ML16:ML17" ca="1" si="56">ML11</f>
        <v/>
      </c>
      <c r="MM16" s="466"/>
      <c r="MN16" s="466"/>
      <c r="MO16" s="466"/>
      <c r="MP16" s="466"/>
      <c r="MQ16" s="467"/>
      <c r="MR16" s="468" t="str">
        <f t="shared" ref="MR16" ca="1" si="57">MR11</f>
        <v/>
      </c>
      <c r="MS16" s="466"/>
      <c r="MT16" s="466"/>
      <c r="MU16" s="466"/>
      <c r="MV16" s="466"/>
      <c r="MW16" s="469"/>
      <c r="MX16" s="465" t="str">
        <f t="shared" ref="MX16:MX17" ca="1" si="58">MX11</f>
        <v/>
      </c>
      <c r="MY16" s="466"/>
      <c r="MZ16" s="466"/>
      <c r="NA16" s="466"/>
      <c r="NB16" s="466"/>
      <c r="NC16" s="467"/>
      <c r="ND16" s="468" t="str">
        <f t="shared" ref="ND16" ca="1" si="59">ND11</f>
        <v/>
      </c>
      <c r="NE16" s="466"/>
      <c r="NF16" s="466"/>
      <c r="NG16" s="466"/>
      <c r="NH16" s="466"/>
      <c r="NI16" s="469"/>
      <c r="NJ16" s="465" t="str">
        <f t="shared" ref="NJ16:NJ17" ca="1" si="60">NJ11</f>
        <v/>
      </c>
      <c r="NK16" s="466"/>
      <c r="NL16" s="466"/>
      <c r="NM16" s="466"/>
      <c r="NN16" s="466"/>
      <c r="NO16" s="467"/>
      <c r="NP16" s="468" t="str">
        <f t="shared" ref="NP16" ca="1" si="61">NP11</f>
        <v/>
      </c>
      <c r="NQ16" s="466"/>
      <c r="NR16" s="466"/>
      <c r="NS16" s="466"/>
      <c r="NT16" s="466"/>
      <c r="NU16" s="469"/>
      <c r="NV16" s="465" t="str">
        <f t="shared" ref="NV16:NV17" ca="1" si="62">NV11</f>
        <v/>
      </c>
      <c r="NW16" s="466"/>
      <c r="NX16" s="466"/>
      <c r="NY16" s="466"/>
      <c r="NZ16" s="466"/>
      <c r="OA16" s="467"/>
      <c r="OB16" s="468" t="str">
        <f t="shared" ref="OB16" ca="1" si="63">OB11</f>
        <v/>
      </c>
      <c r="OC16" s="466"/>
      <c r="OD16" s="466"/>
      <c r="OE16" s="466"/>
      <c r="OF16" s="466"/>
      <c r="OG16" s="469"/>
      <c r="OH16" s="465" t="str">
        <f t="shared" ref="OH16:OH17" ca="1" si="64">OH11</f>
        <v/>
      </c>
      <c r="OI16" s="466"/>
      <c r="OJ16" s="466"/>
      <c r="OK16" s="466"/>
      <c r="OL16" s="466"/>
      <c r="OM16" s="467"/>
      <c r="ON16" s="468" t="str">
        <f t="shared" ref="ON16" ca="1" si="65">ON11</f>
        <v/>
      </c>
      <c r="OO16" s="466"/>
      <c r="OP16" s="466"/>
      <c r="OQ16" s="466"/>
      <c r="OR16" s="466"/>
      <c r="OS16" s="469"/>
      <c r="OT16" s="465" t="str">
        <f t="shared" ref="OT16:OT17" ca="1" si="66">OT11</f>
        <v/>
      </c>
      <c r="OU16" s="466"/>
      <c r="OV16" s="466"/>
      <c r="OW16" s="466"/>
      <c r="OX16" s="466"/>
      <c r="OY16" s="467"/>
      <c r="OZ16" s="468" t="str">
        <f t="shared" ref="OZ16" ca="1" si="67">OZ11</f>
        <v/>
      </c>
      <c r="PA16" s="466"/>
      <c r="PB16" s="466"/>
      <c r="PC16" s="466"/>
      <c r="PD16" s="466"/>
      <c r="PE16" s="469"/>
      <c r="PF16" s="465" t="str">
        <f t="shared" ref="PF16:PF17" ca="1" si="68">PF11</f>
        <v/>
      </c>
      <c r="PG16" s="466"/>
      <c r="PH16" s="466"/>
      <c r="PI16" s="466"/>
      <c r="PJ16" s="466"/>
      <c r="PK16" s="467"/>
      <c r="PL16" s="468" t="str">
        <f t="shared" ref="PL16" ca="1" si="69">PL11</f>
        <v/>
      </c>
      <c r="PM16" s="466"/>
      <c r="PN16" s="466"/>
      <c r="PO16" s="466"/>
      <c r="PP16" s="466"/>
      <c r="PQ16" s="469"/>
      <c r="PR16" s="465" t="str">
        <f t="shared" ref="PR16:PR17" ca="1" si="70">PR11</f>
        <v/>
      </c>
      <c r="PS16" s="466"/>
      <c r="PT16" s="466"/>
      <c r="PU16" s="466"/>
      <c r="PV16" s="466"/>
      <c r="PW16" s="467"/>
      <c r="PX16" s="468" t="str">
        <f t="shared" ref="PX16" ca="1" si="71">PX11</f>
        <v/>
      </c>
      <c r="PY16" s="466"/>
      <c r="PZ16" s="466"/>
      <c r="QA16" s="466"/>
      <c r="QB16" s="466"/>
      <c r="QC16" s="469"/>
      <c r="QD16" s="465" t="str">
        <f t="shared" ref="QD16:QD17" ca="1" si="72">QD11</f>
        <v/>
      </c>
      <c r="QE16" s="466"/>
      <c r="QF16" s="466"/>
      <c r="QG16" s="466"/>
      <c r="QH16" s="466"/>
      <c r="QI16" s="467"/>
      <c r="QJ16" s="468" t="str">
        <f t="shared" ref="QJ16" ca="1" si="73">QJ11</f>
        <v/>
      </c>
      <c r="QK16" s="466"/>
      <c r="QL16" s="466"/>
      <c r="QM16" s="466"/>
      <c r="QN16" s="466"/>
      <c r="QO16" s="469"/>
      <c r="QP16" s="465" t="str">
        <f t="shared" ref="QP16:QP17" ca="1" si="74">QP11</f>
        <v/>
      </c>
      <c r="QQ16" s="466"/>
      <c r="QR16" s="466"/>
      <c r="QS16" s="466"/>
      <c r="QT16" s="466"/>
      <c r="QU16" s="467"/>
      <c r="QV16" s="468" t="str">
        <f t="shared" ref="QV16" ca="1" si="75">QV11</f>
        <v/>
      </c>
      <c r="QW16" s="466"/>
      <c r="QX16" s="466"/>
      <c r="QY16" s="466"/>
      <c r="QZ16" s="466"/>
      <c r="RA16" s="469"/>
      <c r="RB16" s="465" t="str">
        <f t="shared" ref="RB16:RB17" ca="1" si="76">RB11</f>
        <v/>
      </c>
      <c r="RC16" s="466"/>
      <c r="RD16" s="466"/>
      <c r="RE16" s="466"/>
      <c r="RF16" s="466"/>
      <c r="RG16" s="467"/>
      <c r="RH16" s="468" t="str">
        <f t="shared" ref="RH16" ca="1" si="77">RH11</f>
        <v/>
      </c>
      <c r="RI16" s="466"/>
      <c r="RJ16" s="466"/>
      <c r="RK16" s="466"/>
      <c r="RL16" s="466"/>
      <c r="RM16" s="470"/>
    </row>
    <row r="17" spans="2:481">
      <c r="B17" s="485">
        <f ca="1">B12</f>
        <v>800</v>
      </c>
      <c r="C17" s="460"/>
      <c r="D17" s="460"/>
      <c r="E17" s="463"/>
      <c r="F17" s="459">
        <f ca="1">F12</f>
        <v>600</v>
      </c>
      <c r="G17" s="460"/>
      <c r="H17" s="460"/>
      <c r="I17" s="463"/>
      <c r="J17" s="459">
        <f ca="1">J12</f>
        <v>340</v>
      </c>
      <c r="K17" s="460"/>
      <c r="L17" s="460"/>
      <c r="M17" s="461"/>
      <c r="N17" s="462">
        <f t="shared" ca="1" si="0"/>
        <v>800</v>
      </c>
      <c r="O17" s="460"/>
      <c r="P17" s="460"/>
      <c r="Q17" s="463"/>
      <c r="R17" s="459">
        <f t="shared" ref="R17" ca="1" si="78">R12</f>
        <v>600</v>
      </c>
      <c r="S17" s="460"/>
      <c r="T17" s="460"/>
      <c r="U17" s="463"/>
      <c r="V17" s="459">
        <f t="shared" ref="V17" ca="1" si="79">V12</f>
        <v>340</v>
      </c>
      <c r="W17" s="460"/>
      <c r="X17" s="460"/>
      <c r="Y17" s="461"/>
      <c r="Z17" s="462" t="str">
        <f t="shared" ca="1" si="2"/>
        <v/>
      </c>
      <c r="AA17" s="460"/>
      <c r="AB17" s="460"/>
      <c r="AC17" s="463"/>
      <c r="AD17" s="459" t="str">
        <f t="shared" ref="AD17" ca="1" si="80">AD12</f>
        <v/>
      </c>
      <c r="AE17" s="460"/>
      <c r="AF17" s="460"/>
      <c r="AG17" s="463"/>
      <c r="AH17" s="459" t="str">
        <f t="shared" ref="AH17" ca="1" si="81">AH12</f>
        <v/>
      </c>
      <c r="AI17" s="460"/>
      <c r="AJ17" s="460"/>
      <c r="AK17" s="461"/>
      <c r="AL17" s="462" t="str">
        <f t="shared" ca="1" si="4"/>
        <v/>
      </c>
      <c r="AM17" s="460"/>
      <c r="AN17" s="460"/>
      <c r="AO17" s="463"/>
      <c r="AP17" s="459" t="str">
        <f t="shared" ref="AP17" ca="1" si="82">AP12</f>
        <v/>
      </c>
      <c r="AQ17" s="460"/>
      <c r="AR17" s="460"/>
      <c r="AS17" s="463"/>
      <c r="AT17" s="459" t="str">
        <f t="shared" ref="AT17" ca="1" si="83">AT12</f>
        <v/>
      </c>
      <c r="AU17" s="460"/>
      <c r="AV17" s="460"/>
      <c r="AW17" s="461"/>
      <c r="AX17" s="462" t="str">
        <f t="shared" ca="1" si="6"/>
        <v/>
      </c>
      <c r="AY17" s="460"/>
      <c r="AZ17" s="460"/>
      <c r="BA17" s="463"/>
      <c r="BB17" s="459" t="str">
        <f t="shared" ref="BB17" ca="1" si="84">BB12</f>
        <v/>
      </c>
      <c r="BC17" s="460"/>
      <c r="BD17" s="460"/>
      <c r="BE17" s="463"/>
      <c r="BF17" s="459" t="str">
        <f t="shared" ref="BF17" ca="1" si="85">BF12</f>
        <v/>
      </c>
      <c r="BG17" s="460"/>
      <c r="BH17" s="460"/>
      <c r="BI17" s="460"/>
      <c r="BJ17" s="462" t="str">
        <f t="shared" ca="1" si="8"/>
        <v/>
      </c>
      <c r="BK17" s="460"/>
      <c r="BL17" s="460"/>
      <c r="BM17" s="463"/>
      <c r="BN17" s="459" t="str">
        <f t="shared" ref="BN17" ca="1" si="86">BN12</f>
        <v/>
      </c>
      <c r="BO17" s="460"/>
      <c r="BP17" s="460"/>
      <c r="BQ17" s="463"/>
      <c r="BR17" s="459" t="str">
        <f t="shared" ref="BR17" ca="1" si="87">BR12</f>
        <v/>
      </c>
      <c r="BS17" s="460"/>
      <c r="BT17" s="460"/>
      <c r="BU17" s="461"/>
      <c r="BV17" s="462" t="str">
        <f t="shared" ca="1" si="10"/>
        <v/>
      </c>
      <c r="BW17" s="460"/>
      <c r="BX17" s="460"/>
      <c r="BY17" s="463"/>
      <c r="BZ17" s="459" t="str">
        <f t="shared" ref="BZ17" ca="1" si="88">BZ12</f>
        <v/>
      </c>
      <c r="CA17" s="460"/>
      <c r="CB17" s="460"/>
      <c r="CC17" s="463"/>
      <c r="CD17" s="459" t="str">
        <f t="shared" ref="CD17" ca="1" si="89">CD12</f>
        <v/>
      </c>
      <c r="CE17" s="460"/>
      <c r="CF17" s="460"/>
      <c r="CG17" s="461"/>
      <c r="CH17" s="462" t="str">
        <f t="shared" ca="1" si="12"/>
        <v/>
      </c>
      <c r="CI17" s="460"/>
      <c r="CJ17" s="460"/>
      <c r="CK17" s="463"/>
      <c r="CL17" s="459" t="str">
        <f t="shared" ref="CL17" ca="1" si="90">CL12</f>
        <v/>
      </c>
      <c r="CM17" s="460"/>
      <c r="CN17" s="460"/>
      <c r="CO17" s="463"/>
      <c r="CP17" s="459" t="str">
        <f t="shared" ref="CP17" ca="1" si="91">CP12</f>
        <v/>
      </c>
      <c r="CQ17" s="460"/>
      <c r="CR17" s="460"/>
      <c r="CS17" s="461"/>
      <c r="CT17" s="462" t="str">
        <f t="shared" ca="1" si="14"/>
        <v/>
      </c>
      <c r="CU17" s="460"/>
      <c r="CV17" s="460"/>
      <c r="CW17" s="463"/>
      <c r="CX17" s="459" t="str">
        <f t="shared" ref="CX17" ca="1" si="92">CX12</f>
        <v/>
      </c>
      <c r="CY17" s="460"/>
      <c r="CZ17" s="460"/>
      <c r="DA17" s="463"/>
      <c r="DB17" s="459" t="str">
        <f t="shared" ref="DB17" ca="1" si="93">DB12</f>
        <v/>
      </c>
      <c r="DC17" s="460"/>
      <c r="DD17" s="460"/>
      <c r="DE17" s="461"/>
      <c r="DF17" s="462" t="str">
        <f t="shared" ca="1" si="16"/>
        <v/>
      </c>
      <c r="DG17" s="460"/>
      <c r="DH17" s="460"/>
      <c r="DI17" s="463"/>
      <c r="DJ17" s="459" t="str">
        <f t="shared" ref="DJ17" ca="1" si="94">DJ12</f>
        <v/>
      </c>
      <c r="DK17" s="460"/>
      <c r="DL17" s="460"/>
      <c r="DM17" s="463"/>
      <c r="DN17" s="459" t="str">
        <f t="shared" ref="DN17" ca="1" si="95">DN12</f>
        <v/>
      </c>
      <c r="DO17" s="460"/>
      <c r="DP17" s="460"/>
      <c r="DQ17" s="461"/>
      <c r="DR17" s="462" t="str">
        <f t="shared" ca="1" si="18"/>
        <v/>
      </c>
      <c r="DS17" s="460"/>
      <c r="DT17" s="460"/>
      <c r="DU17" s="463"/>
      <c r="DV17" s="459" t="str">
        <f t="shared" ref="DV17" ca="1" si="96">DV12</f>
        <v/>
      </c>
      <c r="DW17" s="460"/>
      <c r="DX17" s="460"/>
      <c r="DY17" s="463"/>
      <c r="DZ17" s="459" t="str">
        <f t="shared" ref="DZ17" ca="1" si="97">DZ12</f>
        <v/>
      </c>
      <c r="EA17" s="460"/>
      <c r="EB17" s="460"/>
      <c r="EC17" s="461"/>
      <c r="ED17" s="462" t="str">
        <f t="shared" ca="1" si="20"/>
        <v/>
      </c>
      <c r="EE17" s="460"/>
      <c r="EF17" s="460"/>
      <c r="EG17" s="463"/>
      <c r="EH17" s="459" t="str">
        <f t="shared" ref="EH17" ca="1" si="98">EH12</f>
        <v/>
      </c>
      <c r="EI17" s="460"/>
      <c r="EJ17" s="460"/>
      <c r="EK17" s="463"/>
      <c r="EL17" s="459" t="str">
        <f t="shared" ref="EL17" ca="1" si="99">EL12</f>
        <v/>
      </c>
      <c r="EM17" s="460"/>
      <c r="EN17" s="460"/>
      <c r="EO17" s="461"/>
      <c r="EP17" s="462" t="str">
        <f t="shared" ca="1" si="22"/>
        <v/>
      </c>
      <c r="EQ17" s="460"/>
      <c r="ER17" s="460"/>
      <c r="ES17" s="463"/>
      <c r="ET17" s="459" t="str">
        <f t="shared" ref="ET17" ca="1" si="100">ET12</f>
        <v/>
      </c>
      <c r="EU17" s="460"/>
      <c r="EV17" s="460"/>
      <c r="EW17" s="463"/>
      <c r="EX17" s="459" t="str">
        <f t="shared" ref="EX17" ca="1" si="101">EX12</f>
        <v/>
      </c>
      <c r="EY17" s="460"/>
      <c r="EZ17" s="460"/>
      <c r="FA17" s="461"/>
      <c r="FB17" s="462" t="str">
        <f t="shared" ca="1" si="24"/>
        <v/>
      </c>
      <c r="FC17" s="460"/>
      <c r="FD17" s="460"/>
      <c r="FE17" s="463"/>
      <c r="FF17" s="459" t="str">
        <f t="shared" ref="FF17" ca="1" si="102">FF12</f>
        <v/>
      </c>
      <c r="FG17" s="460"/>
      <c r="FH17" s="460"/>
      <c r="FI17" s="463"/>
      <c r="FJ17" s="459" t="str">
        <f t="shared" ref="FJ17" ca="1" si="103">FJ12</f>
        <v/>
      </c>
      <c r="FK17" s="460"/>
      <c r="FL17" s="460"/>
      <c r="FM17" s="461"/>
      <c r="FN17" s="462" t="str">
        <f t="shared" ca="1" si="26"/>
        <v/>
      </c>
      <c r="FO17" s="460"/>
      <c r="FP17" s="460"/>
      <c r="FQ17" s="463"/>
      <c r="FR17" s="459" t="str">
        <f t="shared" ref="FR17" ca="1" si="104">FR12</f>
        <v/>
      </c>
      <c r="FS17" s="460"/>
      <c r="FT17" s="460"/>
      <c r="FU17" s="463"/>
      <c r="FV17" s="459" t="str">
        <f t="shared" ref="FV17" ca="1" si="105">FV12</f>
        <v/>
      </c>
      <c r="FW17" s="460"/>
      <c r="FX17" s="460"/>
      <c r="FY17" s="461"/>
      <c r="FZ17" s="462" t="str">
        <f t="shared" ca="1" si="28"/>
        <v/>
      </c>
      <c r="GA17" s="460"/>
      <c r="GB17" s="460"/>
      <c r="GC17" s="463"/>
      <c r="GD17" s="459" t="str">
        <f t="shared" ref="GD17" ca="1" si="106">GD12</f>
        <v/>
      </c>
      <c r="GE17" s="460"/>
      <c r="GF17" s="460"/>
      <c r="GG17" s="463"/>
      <c r="GH17" s="459" t="str">
        <f t="shared" ref="GH17" ca="1" si="107">GH12</f>
        <v/>
      </c>
      <c r="GI17" s="460"/>
      <c r="GJ17" s="460"/>
      <c r="GK17" s="461"/>
      <c r="GL17" s="462" t="str">
        <f t="shared" ca="1" si="30"/>
        <v/>
      </c>
      <c r="GM17" s="460"/>
      <c r="GN17" s="460"/>
      <c r="GO17" s="463"/>
      <c r="GP17" s="459" t="str">
        <f t="shared" ref="GP17" ca="1" si="108">GP12</f>
        <v/>
      </c>
      <c r="GQ17" s="460"/>
      <c r="GR17" s="460"/>
      <c r="GS17" s="463"/>
      <c r="GT17" s="459" t="str">
        <f t="shared" ref="GT17" ca="1" si="109">GT12</f>
        <v/>
      </c>
      <c r="GU17" s="460"/>
      <c r="GV17" s="460"/>
      <c r="GW17" s="461"/>
      <c r="GX17" s="462" t="str">
        <f t="shared" ca="1" si="32"/>
        <v/>
      </c>
      <c r="GY17" s="460"/>
      <c r="GZ17" s="460"/>
      <c r="HA17" s="463"/>
      <c r="HB17" s="459" t="str">
        <f t="shared" ref="HB17" ca="1" si="110">HB12</f>
        <v/>
      </c>
      <c r="HC17" s="460"/>
      <c r="HD17" s="460"/>
      <c r="HE17" s="463"/>
      <c r="HF17" s="459" t="str">
        <f t="shared" ref="HF17" ca="1" si="111">HF12</f>
        <v/>
      </c>
      <c r="HG17" s="460"/>
      <c r="HH17" s="460"/>
      <c r="HI17" s="461"/>
      <c r="HJ17" s="462" t="str">
        <f t="shared" ca="1" si="34"/>
        <v/>
      </c>
      <c r="HK17" s="460"/>
      <c r="HL17" s="460"/>
      <c r="HM17" s="463"/>
      <c r="HN17" s="459" t="str">
        <f t="shared" ref="HN17" ca="1" si="112">HN12</f>
        <v/>
      </c>
      <c r="HO17" s="460"/>
      <c r="HP17" s="460"/>
      <c r="HQ17" s="463"/>
      <c r="HR17" s="459" t="str">
        <f t="shared" ref="HR17" ca="1" si="113">HR12</f>
        <v/>
      </c>
      <c r="HS17" s="460"/>
      <c r="HT17" s="460"/>
      <c r="HU17" s="461"/>
      <c r="HV17" s="462" t="str">
        <f t="shared" ca="1" si="36"/>
        <v/>
      </c>
      <c r="HW17" s="460"/>
      <c r="HX17" s="460"/>
      <c r="HY17" s="463"/>
      <c r="HZ17" s="459" t="str">
        <f t="shared" ref="HZ17" ca="1" si="114">HZ12</f>
        <v/>
      </c>
      <c r="IA17" s="460"/>
      <c r="IB17" s="460"/>
      <c r="IC17" s="463"/>
      <c r="ID17" s="459" t="str">
        <f t="shared" ref="ID17" ca="1" si="115">ID12</f>
        <v/>
      </c>
      <c r="IE17" s="460"/>
      <c r="IF17" s="460"/>
      <c r="IG17" s="461"/>
      <c r="IH17" s="462" t="str">
        <f t="shared" ca="1" si="38"/>
        <v/>
      </c>
      <c r="II17" s="460"/>
      <c r="IJ17" s="460"/>
      <c r="IK17" s="463"/>
      <c r="IL17" s="459" t="str">
        <f t="shared" ref="IL17" ca="1" si="116">IL12</f>
        <v/>
      </c>
      <c r="IM17" s="460"/>
      <c r="IN17" s="460"/>
      <c r="IO17" s="463"/>
      <c r="IP17" s="459" t="str">
        <f t="shared" ref="IP17" ca="1" si="117">IP12</f>
        <v/>
      </c>
      <c r="IQ17" s="460"/>
      <c r="IR17" s="460"/>
      <c r="IS17" s="461"/>
      <c r="IT17" s="462" t="str">
        <f t="shared" ca="1" si="40"/>
        <v/>
      </c>
      <c r="IU17" s="460"/>
      <c r="IV17" s="460"/>
      <c r="IW17" s="463"/>
      <c r="IX17" s="459" t="str">
        <f t="shared" ref="IX17" ca="1" si="118">IX12</f>
        <v/>
      </c>
      <c r="IY17" s="460"/>
      <c r="IZ17" s="460"/>
      <c r="JA17" s="463"/>
      <c r="JB17" s="459" t="str">
        <f t="shared" ref="JB17" ca="1" si="119">JB12</f>
        <v/>
      </c>
      <c r="JC17" s="460"/>
      <c r="JD17" s="460"/>
      <c r="JE17" s="461"/>
      <c r="JF17" s="462" t="str">
        <f t="shared" ca="1" si="42"/>
        <v/>
      </c>
      <c r="JG17" s="460"/>
      <c r="JH17" s="460"/>
      <c r="JI17" s="463"/>
      <c r="JJ17" s="459" t="str">
        <f t="shared" ref="JJ17" ca="1" si="120">JJ12</f>
        <v/>
      </c>
      <c r="JK17" s="460"/>
      <c r="JL17" s="460"/>
      <c r="JM17" s="463"/>
      <c r="JN17" s="459" t="str">
        <f t="shared" ref="JN17" ca="1" si="121">JN12</f>
        <v/>
      </c>
      <c r="JO17" s="460"/>
      <c r="JP17" s="460"/>
      <c r="JQ17" s="461"/>
      <c r="JR17" s="462" t="str">
        <f t="shared" ca="1" si="44"/>
        <v/>
      </c>
      <c r="JS17" s="460"/>
      <c r="JT17" s="460"/>
      <c r="JU17" s="463"/>
      <c r="JV17" s="459" t="str">
        <f t="shared" ref="JV17" ca="1" si="122">JV12</f>
        <v/>
      </c>
      <c r="JW17" s="460"/>
      <c r="JX17" s="460"/>
      <c r="JY17" s="463"/>
      <c r="JZ17" s="459" t="str">
        <f t="shared" ref="JZ17" ca="1" si="123">JZ12</f>
        <v/>
      </c>
      <c r="KA17" s="460"/>
      <c r="KB17" s="460"/>
      <c r="KC17" s="461"/>
      <c r="KD17" s="462" t="str">
        <f t="shared" ca="1" si="46"/>
        <v/>
      </c>
      <c r="KE17" s="460"/>
      <c r="KF17" s="460"/>
      <c r="KG17" s="463"/>
      <c r="KH17" s="459" t="str">
        <f t="shared" ref="KH17" ca="1" si="124">KH12</f>
        <v/>
      </c>
      <c r="KI17" s="460"/>
      <c r="KJ17" s="460"/>
      <c r="KK17" s="463"/>
      <c r="KL17" s="459" t="str">
        <f t="shared" ref="KL17" ca="1" si="125">KL12</f>
        <v/>
      </c>
      <c r="KM17" s="460"/>
      <c r="KN17" s="460"/>
      <c r="KO17" s="461"/>
      <c r="KP17" s="462" t="str">
        <f t="shared" ca="1" si="48"/>
        <v/>
      </c>
      <c r="KQ17" s="460"/>
      <c r="KR17" s="460"/>
      <c r="KS17" s="463"/>
      <c r="KT17" s="459" t="str">
        <f t="shared" ref="KT17" ca="1" si="126">KT12</f>
        <v/>
      </c>
      <c r="KU17" s="460"/>
      <c r="KV17" s="460"/>
      <c r="KW17" s="463"/>
      <c r="KX17" s="459" t="str">
        <f t="shared" ref="KX17" ca="1" si="127">KX12</f>
        <v/>
      </c>
      <c r="KY17" s="460"/>
      <c r="KZ17" s="460"/>
      <c r="LA17" s="461"/>
      <c r="LB17" s="462" t="str">
        <f t="shared" ca="1" si="50"/>
        <v/>
      </c>
      <c r="LC17" s="460"/>
      <c r="LD17" s="460"/>
      <c r="LE17" s="463"/>
      <c r="LF17" s="459" t="str">
        <f t="shared" ref="LF17" ca="1" si="128">LF12</f>
        <v/>
      </c>
      <c r="LG17" s="460"/>
      <c r="LH17" s="460"/>
      <c r="LI17" s="463"/>
      <c r="LJ17" s="459" t="str">
        <f t="shared" ref="LJ17" ca="1" si="129">LJ12</f>
        <v/>
      </c>
      <c r="LK17" s="460"/>
      <c r="LL17" s="460"/>
      <c r="LM17" s="461"/>
      <c r="LN17" s="462" t="str">
        <f t="shared" ca="1" si="52"/>
        <v/>
      </c>
      <c r="LO17" s="460"/>
      <c r="LP17" s="460"/>
      <c r="LQ17" s="463"/>
      <c r="LR17" s="459" t="str">
        <f t="shared" ref="LR17" ca="1" si="130">LR12</f>
        <v/>
      </c>
      <c r="LS17" s="460"/>
      <c r="LT17" s="460"/>
      <c r="LU17" s="463"/>
      <c r="LV17" s="459" t="str">
        <f t="shared" ref="LV17" ca="1" si="131">LV12</f>
        <v/>
      </c>
      <c r="LW17" s="460"/>
      <c r="LX17" s="460"/>
      <c r="LY17" s="461"/>
      <c r="LZ17" s="462" t="str">
        <f t="shared" ca="1" si="54"/>
        <v/>
      </c>
      <c r="MA17" s="460"/>
      <c r="MB17" s="460"/>
      <c r="MC17" s="463"/>
      <c r="MD17" s="459" t="str">
        <f t="shared" ref="MD17" ca="1" si="132">MD12</f>
        <v/>
      </c>
      <c r="ME17" s="460"/>
      <c r="MF17" s="460"/>
      <c r="MG17" s="463"/>
      <c r="MH17" s="459" t="str">
        <f t="shared" ref="MH17" ca="1" si="133">MH12</f>
        <v/>
      </c>
      <c r="MI17" s="460"/>
      <c r="MJ17" s="460"/>
      <c r="MK17" s="461"/>
      <c r="ML17" s="462" t="str">
        <f t="shared" ca="1" si="56"/>
        <v/>
      </c>
      <c r="MM17" s="460"/>
      <c r="MN17" s="460"/>
      <c r="MO17" s="463"/>
      <c r="MP17" s="459" t="str">
        <f t="shared" ref="MP17" ca="1" si="134">MP12</f>
        <v/>
      </c>
      <c r="MQ17" s="460"/>
      <c r="MR17" s="460"/>
      <c r="MS17" s="463"/>
      <c r="MT17" s="459" t="str">
        <f t="shared" ref="MT17" ca="1" si="135">MT12</f>
        <v/>
      </c>
      <c r="MU17" s="460"/>
      <c r="MV17" s="460"/>
      <c r="MW17" s="461"/>
      <c r="MX17" s="462" t="str">
        <f t="shared" ca="1" si="58"/>
        <v/>
      </c>
      <c r="MY17" s="460"/>
      <c r="MZ17" s="460"/>
      <c r="NA17" s="463"/>
      <c r="NB17" s="459" t="str">
        <f t="shared" ref="NB17" ca="1" si="136">NB12</f>
        <v/>
      </c>
      <c r="NC17" s="460"/>
      <c r="ND17" s="460"/>
      <c r="NE17" s="463"/>
      <c r="NF17" s="459" t="str">
        <f t="shared" ref="NF17" ca="1" si="137">NF12</f>
        <v/>
      </c>
      <c r="NG17" s="460"/>
      <c r="NH17" s="460"/>
      <c r="NI17" s="461"/>
      <c r="NJ17" s="462" t="str">
        <f t="shared" ca="1" si="60"/>
        <v/>
      </c>
      <c r="NK17" s="460"/>
      <c r="NL17" s="460"/>
      <c r="NM17" s="463"/>
      <c r="NN17" s="459" t="str">
        <f t="shared" ref="NN17" ca="1" si="138">NN12</f>
        <v/>
      </c>
      <c r="NO17" s="460"/>
      <c r="NP17" s="460"/>
      <c r="NQ17" s="463"/>
      <c r="NR17" s="459" t="str">
        <f t="shared" ref="NR17" ca="1" si="139">NR12</f>
        <v/>
      </c>
      <c r="NS17" s="460"/>
      <c r="NT17" s="460"/>
      <c r="NU17" s="461"/>
      <c r="NV17" s="462" t="str">
        <f t="shared" ca="1" si="62"/>
        <v/>
      </c>
      <c r="NW17" s="460"/>
      <c r="NX17" s="460"/>
      <c r="NY17" s="463"/>
      <c r="NZ17" s="459" t="str">
        <f t="shared" ref="NZ17" ca="1" si="140">NZ12</f>
        <v/>
      </c>
      <c r="OA17" s="460"/>
      <c r="OB17" s="460"/>
      <c r="OC17" s="463"/>
      <c r="OD17" s="459" t="str">
        <f t="shared" ref="OD17" ca="1" si="141">OD12</f>
        <v/>
      </c>
      <c r="OE17" s="460"/>
      <c r="OF17" s="460"/>
      <c r="OG17" s="461"/>
      <c r="OH17" s="462" t="str">
        <f t="shared" ca="1" si="64"/>
        <v/>
      </c>
      <c r="OI17" s="460"/>
      <c r="OJ17" s="460"/>
      <c r="OK17" s="463"/>
      <c r="OL17" s="459" t="str">
        <f t="shared" ref="OL17" ca="1" si="142">OL12</f>
        <v/>
      </c>
      <c r="OM17" s="460"/>
      <c r="ON17" s="460"/>
      <c r="OO17" s="463"/>
      <c r="OP17" s="459" t="str">
        <f t="shared" ref="OP17" ca="1" si="143">OP12</f>
        <v/>
      </c>
      <c r="OQ17" s="460"/>
      <c r="OR17" s="460"/>
      <c r="OS17" s="461"/>
      <c r="OT17" s="462" t="str">
        <f t="shared" ca="1" si="66"/>
        <v/>
      </c>
      <c r="OU17" s="460"/>
      <c r="OV17" s="460"/>
      <c r="OW17" s="463"/>
      <c r="OX17" s="459" t="str">
        <f t="shared" ref="OX17" ca="1" si="144">OX12</f>
        <v/>
      </c>
      <c r="OY17" s="460"/>
      <c r="OZ17" s="460"/>
      <c r="PA17" s="463"/>
      <c r="PB17" s="459" t="str">
        <f t="shared" ref="PB17" ca="1" si="145">PB12</f>
        <v/>
      </c>
      <c r="PC17" s="460"/>
      <c r="PD17" s="460"/>
      <c r="PE17" s="461"/>
      <c r="PF17" s="462" t="str">
        <f t="shared" ca="1" si="68"/>
        <v/>
      </c>
      <c r="PG17" s="460"/>
      <c r="PH17" s="460"/>
      <c r="PI17" s="463"/>
      <c r="PJ17" s="459" t="str">
        <f t="shared" ref="PJ17" ca="1" si="146">PJ12</f>
        <v/>
      </c>
      <c r="PK17" s="460"/>
      <c r="PL17" s="460"/>
      <c r="PM17" s="463"/>
      <c r="PN17" s="459" t="str">
        <f t="shared" ref="PN17" ca="1" si="147">PN12</f>
        <v/>
      </c>
      <c r="PO17" s="460"/>
      <c r="PP17" s="460"/>
      <c r="PQ17" s="461"/>
      <c r="PR17" s="462" t="str">
        <f t="shared" ca="1" si="70"/>
        <v/>
      </c>
      <c r="PS17" s="460"/>
      <c r="PT17" s="460"/>
      <c r="PU17" s="463"/>
      <c r="PV17" s="459" t="str">
        <f t="shared" ref="PV17" ca="1" si="148">PV12</f>
        <v/>
      </c>
      <c r="PW17" s="460"/>
      <c r="PX17" s="460"/>
      <c r="PY17" s="463"/>
      <c r="PZ17" s="459" t="str">
        <f t="shared" ref="PZ17" ca="1" si="149">PZ12</f>
        <v/>
      </c>
      <c r="QA17" s="460"/>
      <c r="QB17" s="460"/>
      <c r="QC17" s="461"/>
      <c r="QD17" s="462" t="str">
        <f t="shared" ca="1" si="72"/>
        <v/>
      </c>
      <c r="QE17" s="460"/>
      <c r="QF17" s="460"/>
      <c r="QG17" s="463"/>
      <c r="QH17" s="459" t="str">
        <f t="shared" ref="QH17" ca="1" si="150">QH12</f>
        <v/>
      </c>
      <c r="QI17" s="460"/>
      <c r="QJ17" s="460"/>
      <c r="QK17" s="463"/>
      <c r="QL17" s="459" t="str">
        <f t="shared" ref="QL17" ca="1" si="151">QL12</f>
        <v/>
      </c>
      <c r="QM17" s="460"/>
      <c r="QN17" s="460"/>
      <c r="QO17" s="461"/>
      <c r="QP17" s="462" t="str">
        <f t="shared" ca="1" si="74"/>
        <v/>
      </c>
      <c r="QQ17" s="460"/>
      <c r="QR17" s="460"/>
      <c r="QS17" s="463"/>
      <c r="QT17" s="459" t="str">
        <f t="shared" ref="QT17" ca="1" si="152">QT12</f>
        <v/>
      </c>
      <c r="QU17" s="460"/>
      <c r="QV17" s="460"/>
      <c r="QW17" s="463"/>
      <c r="QX17" s="459" t="str">
        <f t="shared" ref="QX17" ca="1" si="153">QX12</f>
        <v/>
      </c>
      <c r="QY17" s="460"/>
      <c r="QZ17" s="460"/>
      <c r="RA17" s="461"/>
      <c r="RB17" s="462" t="str">
        <f t="shared" ca="1" si="76"/>
        <v/>
      </c>
      <c r="RC17" s="460"/>
      <c r="RD17" s="460"/>
      <c r="RE17" s="463"/>
      <c r="RF17" s="459" t="str">
        <f t="shared" ref="RF17" ca="1" si="154">RF12</f>
        <v/>
      </c>
      <c r="RG17" s="460"/>
      <c r="RH17" s="460"/>
      <c r="RI17" s="463"/>
      <c r="RJ17" s="459" t="str">
        <f t="shared" ref="RJ17" ca="1" si="155">RJ12</f>
        <v/>
      </c>
      <c r="RK17" s="460"/>
      <c r="RL17" s="460"/>
      <c r="RM17" s="464"/>
    </row>
    <row r="18" spans="2:481" s="212" customFormat="1" ht="5.25" customHeight="1">
      <c r="B18" s="248"/>
      <c r="C18" s="240"/>
      <c r="D18" s="240"/>
      <c r="E18" s="240"/>
      <c r="F18" s="240"/>
      <c r="G18" s="240"/>
      <c r="H18" s="240"/>
      <c r="I18" s="240"/>
      <c r="J18" s="240"/>
      <c r="K18" s="240"/>
      <c r="L18" s="240"/>
      <c r="M18" s="256"/>
      <c r="N18" s="255"/>
      <c r="O18" s="240"/>
      <c r="P18" s="240"/>
      <c r="Q18" s="240"/>
      <c r="R18" s="240"/>
      <c r="S18" s="240"/>
      <c r="T18" s="240"/>
      <c r="U18" s="240"/>
      <c r="V18" s="240"/>
      <c r="W18" s="240"/>
      <c r="X18" s="240"/>
      <c r="Y18" s="256"/>
      <c r="Z18" s="255"/>
      <c r="AA18" s="240"/>
      <c r="AB18" s="240"/>
      <c r="AC18" s="240"/>
      <c r="AD18" s="240"/>
      <c r="AE18" s="240"/>
      <c r="AF18" s="240"/>
      <c r="AG18" s="240"/>
      <c r="AH18" s="240"/>
      <c r="AI18" s="240"/>
      <c r="AJ18" s="240"/>
      <c r="AK18" s="256"/>
      <c r="AL18" s="255"/>
      <c r="AM18" s="240"/>
      <c r="AN18" s="240"/>
      <c r="AO18" s="240"/>
      <c r="AP18" s="240"/>
      <c r="AQ18" s="240"/>
      <c r="AR18" s="240"/>
      <c r="AS18" s="240"/>
      <c r="AT18" s="240"/>
      <c r="AU18" s="240"/>
      <c r="AV18" s="240"/>
      <c r="AW18" s="256"/>
      <c r="AX18" s="255"/>
      <c r="AY18" s="240"/>
      <c r="AZ18" s="240"/>
      <c r="BA18" s="240"/>
      <c r="BB18" s="240"/>
      <c r="BC18" s="240"/>
      <c r="BD18" s="240"/>
      <c r="BE18" s="240"/>
      <c r="BF18" s="240"/>
      <c r="BG18" s="240"/>
      <c r="BH18" s="240"/>
      <c r="BI18" s="240"/>
      <c r="BJ18" s="255"/>
      <c r="BK18" s="240"/>
      <c r="BL18" s="240"/>
      <c r="BM18" s="240"/>
      <c r="BN18" s="240"/>
      <c r="BO18" s="240"/>
      <c r="BP18" s="240"/>
      <c r="BQ18" s="240"/>
      <c r="BR18" s="240"/>
      <c r="BS18" s="240"/>
      <c r="BT18" s="240"/>
      <c r="BU18" s="256"/>
      <c r="BV18" s="255"/>
      <c r="BW18" s="240"/>
      <c r="BX18" s="240"/>
      <c r="BY18" s="240"/>
      <c r="BZ18" s="240"/>
      <c r="CA18" s="240"/>
      <c r="CB18" s="240"/>
      <c r="CC18" s="240"/>
      <c r="CD18" s="240"/>
      <c r="CE18" s="240"/>
      <c r="CF18" s="240"/>
      <c r="CG18" s="256"/>
      <c r="CH18" s="255"/>
      <c r="CI18" s="240"/>
      <c r="CJ18" s="240"/>
      <c r="CK18" s="240"/>
      <c r="CL18" s="240"/>
      <c r="CM18" s="240"/>
      <c r="CN18" s="240"/>
      <c r="CO18" s="240"/>
      <c r="CP18" s="240"/>
      <c r="CQ18" s="240"/>
      <c r="CR18" s="240"/>
      <c r="CS18" s="256"/>
      <c r="CT18" s="255"/>
      <c r="CU18" s="240"/>
      <c r="CV18" s="240"/>
      <c r="CW18" s="240"/>
      <c r="CX18" s="240"/>
      <c r="CY18" s="240"/>
      <c r="CZ18" s="240"/>
      <c r="DA18" s="240"/>
      <c r="DB18" s="240"/>
      <c r="DC18" s="240"/>
      <c r="DD18" s="240"/>
      <c r="DE18" s="256"/>
      <c r="DF18" s="255"/>
      <c r="DG18" s="240"/>
      <c r="DH18" s="240"/>
      <c r="DI18" s="240"/>
      <c r="DJ18" s="240"/>
      <c r="DK18" s="240"/>
      <c r="DL18" s="240"/>
      <c r="DM18" s="240"/>
      <c r="DN18" s="240"/>
      <c r="DO18" s="240"/>
      <c r="DP18" s="240"/>
      <c r="DQ18" s="256"/>
      <c r="DR18" s="255"/>
      <c r="DS18" s="240"/>
      <c r="DT18" s="240"/>
      <c r="DU18" s="240"/>
      <c r="DV18" s="240"/>
      <c r="DW18" s="240"/>
      <c r="DX18" s="240"/>
      <c r="DY18" s="240"/>
      <c r="DZ18" s="240"/>
      <c r="EA18" s="240"/>
      <c r="EB18" s="240"/>
      <c r="EC18" s="256"/>
      <c r="ED18" s="255"/>
      <c r="EE18" s="240"/>
      <c r="EF18" s="240"/>
      <c r="EG18" s="240"/>
      <c r="EH18" s="240"/>
      <c r="EI18" s="240"/>
      <c r="EJ18" s="240"/>
      <c r="EK18" s="240"/>
      <c r="EL18" s="240"/>
      <c r="EM18" s="240"/>
      <c r="EN18" s="240"/>
      <c r="EO18" s="256"/>
      <c r="EP18" s="255"/>
      <c r="EQ18" s="240"/>
      <c r="ER18" s="240"/>
      <c r="ES18" s="240"/>
      <c r="ET18" s="240"/>
      <c r="EU18" s="240"/>
      <c r="EV18" s="240"/>
      <c r="EW18" s="240"/>
      <c r="EX18" s="240"/>
      <c r="EY18" s="240"/>
      <c r="EZ18" s="240"/>
      <c r="FA18" s="256"/>
      <c r="FB18" s="255"/>
      <c r="FC18" s="240"/>
      <c r="FD18" s="240"/>
      <c r="FE18" s="240"/>
      <c r="FF18" s="240"/>
      <c r="FG18" s="240"/>
      <c r="FH18" s="240"/>
      <c r="FI18" s="240"/>
      <c r="FJ18" s="240"/>
      <c r="FK18" s="240"/>
      <c r="FL18" s="240"/>
      <c r="FM18" s="256"/>
      <c r="FN18" s="255"/>
      <c r="FO18" s="240"/>
      <c r="FP18" s="240"/>
      <c r="FQ18" s="240"/>
      <c r="FR18" s="240"/>
      <c r="FS18" s="240"/>
      <c r="FT18" s="240"/>
      <c r="FU18" s="240"/>
      <c r="FV18" s="240"/>
      <c r="FW18" s="240"/>
      <c r="FX18" s="240"/>
      <c r="FY18" s="256"/>
      <c r="FZ18" s="255"/>
      <c r="GA18" s="240"/>
      <c r="GB18" s="240"/>
      <c r="GC18" s="240"/>
      <c r="GD18" s="240"/>
      <c r="GE18" s="240"/>
      <c r="GF18" s="240"/>
      <c r="GG18" s="240"/>
      <c r="GH18" s="240"/>
      <c r="GI18" s="240"/>
      <c r="GJ18" s="240"/>
      <c r="GK18" s="256"/>
      <c r="GL18" s="255"/>
      <c r="GM18" s="240"/>
      <c r="GN18" s="240"/>
      <c r="GO18" s="240"/>
      <c r="GP18" s="240"/>
      <c r="GQ18" s="240"/>
      <c r="GR18" s="240"/>
      <c r="GS18" s="240"/>
      <c r="GT18" s="240"/>
      <c r="GU18" s="240"/>
      <c r="GV18" s="240"/>
      <c r="GW18" s="256"/>
      <c r="GX18" s="255"/>
      <c r="GY18" s="240"/>
      <c r="GZ18" s="240"/>
      <c r="HA18" s="240"/>
      <c r="HB18" s="240"/>
      <c r="HC18" s="240"/>
      <c r="HD18" s="240"/>
      <c r="HE18" s="240"/>
      <c r="HF18" s="240"/>
      <c r="HG18" s="240"/>
      <c r="HH18" s="240"/>
      <c r="HI18" s="256"/>
      <c r="HJ18" s="255"/>
      <c r="HK18" s="240"/>
      <c r="HL18" s="240"/>
      <c r="HM18" s="240"/>
      <c r="HN18" s="240"/>
      <c r="HO18" s="240"/>
      <c r="HP18" s="240"/>
      <c r="HQ18" s="240"/>
      <c r="HR18" s="240"/>
      <c r="HS18" s="240"/>
      <c r="HT18" s="240"/>
      <c r="HU18" s="256"/>
      <c r="HV18" s="255"/>
      <c r="HW18" s="240"/>
      <c r="HX18" s="240"/>
      <c r="HY18" s="240"/>
      <c r="HZ18" s="240"/>
      <c r="IA18" s="240"/>
      <c r="IB18" s="240"/>
      <c r="IC18" s="240"/>
      <c r="ID18" s="240"/>
      <c r="IE18" s="240"/>
      <c r="IF18" s="240"/>
      <c r="IG18" s="256"/>
      <c r="IH18" s="255"/>
      <c r="II18" s="240"/>
      <c r="IJ18" s="240"/>
      <c r="IK18" s="240"/>
      <c r="IL18" s="240"/>
      <c r="IM18" s="240"/>
      <c r="IN18" s="240"/>
      <c r="IO18" s="240"/>
      <c r="IP18" s="240"/>
      <c r="IQ18" s="240"/>
      <c r="IR18" s="240"/>
      <c r="IS18" s="256"/>
      <c r="IT18" s="255"/>
      <c r="IU18" s="240"/>
      <c r="IV18" s="240"/>
      <c r="IW18" s="240"/>
      <c r="IX18" s="240"/>
      <c r="IY18" s="240"/>
      <c r="IZ18" s="240"/>
      <c r="JA18" s="240"/>
      <c r="JB18" s="240"/>
      <c r="JC18" s="240"/>
      <c r="JD18" s="240"/>
      <c r="JE18" s="256"/>
      <c r="JF18" s="255"/>
      <c r="JG18" s="240"/>
      <c r="JH18" s="240"/>
      <c r="JI18" s="240"/>
      <c r="JJ18" s="240"/>
      <c r="JK18" s="240"/>
      <c r="JL18" s="240"/>
      <c r="JM18" s="240"/>
      <c r="JN18" s="240"/>
      <c r="JO18" s="240"/>
      <c r="JP18" s="240"/>
      <c r="JQ18" s="256"/>
      <c r="JR18" s="255"/>
      <c r="JS18" s="240"/>
      <c r="JT18" s="240"/>
      <c r="JU18" s="240"/>
      <c r="JV18" s="240"/>
      <c r="JW18" s="240"/>
      <c r="JX18" s="240"/>
      <c r="JY18" s="240"/>
      <c r="JZ18" s="240"/>
      <c r="KA18" s="240"/>
      <c r="KB18" s="240"/>
      <c r="KC18" s="256"/>
      <c r="KD18" s="255"/>
      <c r="KE18" s="240"/>
      <c r="KF18" s="240"/>
      <c r="KG18" s="240"/>
      <c r="KH18" s="240"/>
      <c r="KI18" s="240"/>
      <c r="KJ18" s="240"/>
      <c r="KK18" s="240"/>
      <c r="KL18" s="240"/>
      <c r="KM18" s="240"/>
      <c r="KN18" s="240"/>
      <c r="KO18" s="256"/>
      <c r="KP18" s="255"/>
      <c r="KQ18" s="240"/>
      <c r="KR18" s="240"/>
      <c r="KS18" s="240"/>
      <c r="KT18" s="240"/>
      <c r="KU18" s="240"/>
      <c r="KV18" s="240"/>
      <c r="KW18" s="240"/>
      <c r="KX18" s="240"/>
      <c r="KY18" s="240"/>
      <c r="KZ18" s="240"/>
      <c r="LA18" s="256"/>
      <c r="LB18" s="255"/>
      <c r="LC18" s="240"/>
      <c r="LD18" s="240"/>
      <c r="LE18" s="240"/>
      <c r="LF18" s="240"/>
      <c r="LG18" s="240"/>
      <c r="LH18" s="240"/>
      <c r="LI18" s="240"/>
      <c r="LJ18" s="240"/>
      <c r="LK18" s="240"/>
      <c r="LL18" s="240"/>
      <c r="LM18" s="256"/>
      <c r="LN18" s="255"/>
      <c r="LO18" s="240"/>
      <c r="LP18" s="240"/>
      <c r="LQ18" s="240"/>
      <c r="LR18" s="240"/>
      <c r="LS18" s="240"/>
      <c r="LT18" s="240"/>
      <c r="LU18" s="240"/>
      <c r="LV18" s="240"/>
      <c r="LW18" s="240"/>
      <c r="LX18" s="240"/>
      <c r="LY18" s="256"/>
      <c r="LZ18" s="255"/>
      <c r="MA18" s="240"/>
      <c r="MB18" s="240"/>
      <c r="MC18" s="240"/>
      <c r="MD18" s="240"/>
      <c r="ME18" s="240"/>
      <c r="MF18" s="240"/>
      <c r="MG18" s="240"/>
      <c r="MH18" s="240"/>
      <c r="MI18" s="240"/>
      <c r="MJ18" s="240"/>
      <c r="MK18" s="256"/>
      <c r="ML18" s="255"/>
      <c r="MM18" s="240"/>
      <c r="MN18" s="240"/>
      <c r="MO18" s="240"/>
      <c r="MP18" s="240"/>
      <c r="MQ18" s="240"/>
      <c r="MR18" s="240"/>
      <c r="MS18" s="240"/>
      <c r="MT18" s="240"/>
      <c r="MU18" s="240"/>
      <c r="MV18" s="240"/>
      <c r="MW18" s="256"/>
      <c r="MX18" s="255"/>
      <c r="MY18" s="240"/>
      <c r="MZ18" s="240"/>
      <c r="NA18" s="240"/>
      <c r="NB18" s="240"/>
      <c r="NC18" s="240"/>
      <c r="ND18" s="240"/>
      <c r="NE18" s="240"/>
      <c r="NF18" s="240"/>
      <c r="NG18" s="240"/>
      <c r="NH18" s="240"/>
      <c r="NI18" s="256"/>
      <c r="NJ18" s="255"/>
      <c r="NK18" s="240"/>
      <c r="NL18" s="240"/>
      <c r="NM18" s="240"/>
      <c r="NN18" s="240"/>
      <c r="NO18" s="240"/>
      <c r="NP18" s="240"/>
      <c r="NQ18" s="240"/>
      <c r="NR18" s="240"/>
      <c r="NS18" s="240"/>
      <c r="NT18" s="240"/>
      <c r="NU18" s="256"/>
      <c r="NV18" s="255"/>
      <c r="NW18" s="240"/>
      <c r="NX18" s="240"/>
      <c r="NY18" s="240"/>
      <c r="NZ18" s="240"/>
      <c r="OA18" s="240"/>
      <c r="OB18" s="240"/>
      <c r="OC18" s="240"/>
      <c r="OD18" s="240"/>
      <c r="OE18" s="240"/>
      <c r="OF18" s="240"/>
      <c r="OG18" s="256"/>
      <c r="OH18" s="255"/>
      <c r="OI18" s="240"/>
      <c r="OJ18" s="240"/>
      <c r="OK18" s="240"/>
      <c r="OL18" s="240"/>
      <c r="OM18" s="240"/>
      <c r="ON18" s="240"/>
      <c r="OO18" s="240"/>
      <c r="OP18" s="240"/>
      <c r="OQ18" s="240"/>
      <c r="OR18" s="240"/>
      <c r="OS18" s="256"/>
      <c r="OT18" s="255"/>
      <c r="OU18" s="240"/>
      <c r="OV18" s="240"/>
      <c r="OW18" s="240"/>
      <c r="OX18" s="240"/>
      <c r="OY18" s="240"/>
      <c r="OZ18" s="240"/>
      <c r="PA18" s="240"/>
      <c r="PB18" s="240"/>
      <c r="PC18" s="240"/>
      <c r="PD18" s="240"/>
      <c r="PE18" s="256"/>
      <c r="PF18" s="255"/>
      <c r="PG18" s="240"/>
      <c r="PH18" s="240"/>
      <c r="PI18" s="240"/>
      <c r="PJ18" s="240"/>
      <c r="PK18" s="240"/>
      <c r="PL18" s="240"/>
      <c r="PM18" s="240"/>
      <c r="PN18" s="240"/>
      <c r="PO18" s="240"/>
      <c r="PP18" s="240"/>
      <c r="PQ18" s="256"/>
      <c r="PR18" s="255"/>
      <c r="PS18" s="240"/>
      <c r="PT18" s="240"/>
      <c r="PU18" s="240"/>
      <c r="PV18" s="240"/>
      <c r="PW18" s="240"/>
      <c r="PX18" s="240"/>
      <c r="PY18" s="240"/>
      <c r="PZ18" s="240"/>
      <c r="QA18" s="240"/>
      <c r="QB18" s="240"/>
      <c r="QC18" s="256"/>
      <c r="QD18" s="255"/>
      <c r="QE18" s="240"/>
      <c r="QF18" s="240"/>
      <c r="QG18" s="240"/>
      <c r="QH18" s="240"/>
      <c r="QI18" s="240"/>
      <c r="QJ18" s="240"/>
      <c r="QK18" s="240"/>
      <c r="QL18" s="240"/>
      <c r="QM18" s="240"/>
      <c r="QN18" s="240"/>
      <c r="QO18" s="256"/>
      <c r="QP18" s="255"/>
      <c r="QQ18" s="240"/>
      <c r="QR18" s="240"/>
      <c r="QS18" s="240"/>
      <c r="QT18" s="240"/>
      <c r="QU18" s="240"/>
      <c r="QV18" s="240"/>
      <c r="QW18" s="240"/>
      <c r="QX18" s="240"/>
      <c r="QY18" s="240"/>
      <c r="QZ18" s="240"/>
      <c r="RA18" s="256"/>
      <c r="RB18" s="255"/>
      <c r="RC18" s="240"/>
      <c r="RD18" s="240"/>
      <c r="RE18" s="240"/>
      <c r="RF18" s="240"/>
      <c r="RG18" s="240"/>
      <c r="RH18" s="240"/>
      <c r="RI18" s="240"/>
      <c r="RJ18" s="240"/>
      <c r="RK18" s="240"/>
      <c r="RL18" s="240"/>
      <c r="RM18" s="253"/>
    </row>
    <row r="19" spans="2:481">
      <c r="B19" s="514" t="s">
        <v>416</v>
      </c>
      <c r="C19" s="370"/>
      <c r="D19" s="370"/>
      <c r="E19" s="370"/>
      <c r="F19" s="370"/>
      <c r="G19" s="370"/>
      <c r="H19" s="370"/>
      <c r="I19" s="370"/>
      <c r="J19" s="370"/>
      <c r="K19" s="370"/>
      <c r="L19" s="370"/>
      <c r="M19" s="371"/>
      <c r="N19" s="369" t="s">
        <v>437</v>
      </c>
      <c r="O19" s="370"/>
      <c r="P19" s="370"/>
      <c r="Q19" s="370"/>
      <c r="R19" s="370"/>
      <c r="S19" s="370"/>
      <c r="T19" s="370"/>
      <c r="U19" s="370"/>
      <c r="V19" s="370"/>
      <c r="W19" s="370"/>
      <c r="X19" s="370"/>
      <c r="Y19" s="371"/>
      <c r="Z19" s="369" t="s">
        <v>437</v>
      </c>
      <c r="AA19" s="370"/>
      <c r="AB19" s="370"/>
      <c r="AC19" s="370"/>
      <c r="AD19" s="370"/>
      <c r="AE19" s="370"/>
      <c r="AF19" s="370"/>
      <c r="AG19" s="370"/>
      <c r="AH19" s="370"/>
      <c r="AI19" s="370"/>
      <c r="AJ19" s="370"/>
      <c r="AK19" s="371"/>
      <c r="AL19" s="369" t="s">
        <v>437</v>
      </c>
      <c r="AM19" s="370"/>
      <c r="AN19" s="370"/>
      <c r="AO19" s="370"/>
      <c r="AP19" s="370"/>
      <c r="AQ19" s="370"/>
      <c r="AR19" s="370"/>
      <c r="AS19" s="370"/>
      <c r="AT19" s="370"/>
      <c r="AU19" s="370"/>
      <c r="AV19" s="370"/>
      <c r="AW19" s="371"/>
      <c r="AX19" s="369" t="s">
        <v>437</v>
      </c>
      <c r="AY19" s="370"/>
      <c r="AZ19" s="370"/>
      <c r="BA19" s="370"/>
      <c r="BB19" s="370"/>
      <c r="BC19" s="370"/>
      <c r="BD19" s="370"/>
      <c r="BE19" s="370"/>
      <c r="BF19" s="370"/>
      <c r="BG19" s="370"/>
      <c r="BH19" s="370"/>
      <c r="BI19" s="370"/>
      <c r="BJ19" s="369" t="s">
        <v>437</v>
      </c>
      <c r="BK19" s="370"/>
      <c r="BL19" s="370"/>
      <c r="BM19" s="370"/>
      <c r="BN19" s="370"/>
      <c r="BO19" s="370"/>
      <c r="BP19" s="370"/>
      <c r="BQ19" s="370"/>
      <c r="BR19" s="370"/>
      <c r="BS19" s="370"/>
      <c r="BT19" s="370"/>
      <c r="BU19" s="371"/>
      <c r="BV19" s="369" t="s">
        <v>437</v>
      </c>
      <c r="BW19" s="370"/>
      <c r="BX19" s="370"/>
      <c r="BY19" s="370"/>
      <c r="BZ19" s="370"/>
      <c r="CA19" s="370"/>
      <c r="CB19" s="370"/>
      <c r="CC19" s="370"/>
      <c r="CD19" s="370"/>
      <c r="CE19" s="370"/>
      <c r="CF19" s="370"/>
      <c r="CG19" s="371"/>
      <c r="CH19" s="369" t="s">
        <v>437</v>
      </c>
      <c r="CI19" s="370"/>
      <c r="CJ19" s="370"/>
      <c r="CK19" s="370"/>
      <c r="CL19" s="370"/>
      <c r="CM19" s="370"/>
      <c r="CN19" s="370"/>
      <c r="CO19" s="370"/>
      <c r="CP19" s="370"/>
      <c r="CQ19" s="370"/>
      <c r="CR19" s="370"/>
      <c r="CS19" s="371"/>
      <c r="CT19" s="369" t="s">
        <v>437</v>
      </c>
      <c r="CU19" s="370"/>
      <c r="CV19" s="370"/>
      <c r="CW19" s="370"/>
      <c r="CX19" s="370"/>
      <c r="CY19" s="370"/>
      <c r="CZ19" s="370"/>
      <c r="DA19" s="370"/>
      <c r="DB19" s="370"/>
      <c r="DC19" s="370"/>
      <c r="DD19" s="370"/>
      <c r="DE19" s="371"/>
      <c r="DF19" s="369" t="s">
        <v>437</v>
      </c>
      <c r="DG19" s="370"/>
      <c r="DH19" s="370"/>
      <c r="DI19" s="370"/>
      <c r="DJ19" s="370"/>
      <c r="DK19" s="370"/>
      <c r="DL19" s="370"/>
      <c r="DM19" s="370"/>
      <c r="DN19" s="370"/>
      <c r="DO19" s="370"/>
      <c r="DP19" s="370"/>
      <c r="DQ19" s="371"/>
      <c r="DR19" s="369" t="s">
        <v>437</v>
      </c>
      <c r="DS19" s="370"/>
      <c r="DT19" s="370"/>
      <c r="DU19" s="370"/>
      <c r="DV19" s="370"/>
      <c r="DW19" s="370"/>
      <c r="DX19" s="370"/>
      <c r="DY19" s="370"/>
      <c r="DZ19" s="370"/>
      <c r="EA19" s="370"/>
      <c r="EB19" s="370"/>
      <c r="EC19" s="371"/>
      <c r="ED19" s="369" t="s">
        <v>437</v>
      </c>
      <c r="EE19" s="370"/>
      <c r="EF19" s="370"/>
      <c r="EG19" s="370"/>
      <c r="EH19" s="370"/>
      <c r="EI19" s="370"/>
      <c r="EJ19" s="370"/>
      <c r="EK19" s="370"/>
      <c r="EL19" s="370"/>
      <c r="EM19" s="370"/>
      <c r="EN19" s="370"/>
      <c r="EO19" s="371"/>
      <c r="EP19" s="369" t="s">
        <v>437</v>
      </c>
      <c r="EQ19" s="370"/>
      <c r="ER19" s="370"/>
      <c r="ES19" s="370"/>
      <c r="ET19" s="370"/>
      <c r="EU19" s="370"/>
      <c r="EV19" s="370"/>
      <c r="EW19" s="370"/>
      <c r="EX19" s="370"/>
      <c r="EY19" s="370"/>
      <c r="EZ19" s="370"/>
      <c r="FA19" s="371"/>
      <c r="FB19" s="369" t="s">
        <v>437</v>
      </c>
      <c r="FC19" s="370"/>
      <c r="FD19" s="370"/>
      <c r="FE19" s="370"/>
      <c r="FF19" s="370"/>
      <c r="FG19" s="370"/>
      <c r="FH19" s="370"/>
      <c r="FI19" s="370"/>
      <c r="FJ19" s="370"/>
      <c r="FK19" s="370"/>
      <c r="FL19" s="370"/>
      <c r="FM19" s="371"/>
      <c r="FN19" s="369" t="s">
        <v>437</v>
      </c>
      <c r="FO19" s="370"/>
      <c r="FP19" s="370"/>
      <c r="FQ19" s="370"/>
      <c r="FR19" s="370"/>
      <c r="FS19" s="370"/>
      <c r="FT19" s="370"/>
      <c r="FU19" s="370"/>
      <c r="FV19" s="370"/>
      <c r="FW19" s="370"/>
      <c r="FX19" s="370"/>
      <c r="FY19" s="371"/>
      <c r="FZ19" s="369" t="s">
        <v>437</v>
      </c>
      <c r="GA19" s="370"/>
      <c r="GB19" s="370"/>
      <c r="GC19" s="370"/>
      <c r="GD19" s="370"/>
      <c r="GE19" s="370"/>
      <c r="GF19" s="370"/>
      <c r="GG19" s="370"/>
      <c r="GH19" s="370"/>
      <c r="GI19" s="370"/>
      <c r="GJ19" s="370"/>
      <c r="GK19" s="371"/>
      <c r="GL19" s="369" t="s">
        <v>437</v>
      </c>
      <c r="GM19" s="370"/>
      <c r="GN19" s="370"/>
      <c r="GO19" s="370"/>
      <c r="GP19" s="370"/>
      <c r="GQ19" s="370"/>
      <c r="GR19" s="370"/>
      <c r="GS19" s="370"/>
      <c r="GT19" s="370"/>
      <c r="GU19" s="370"/>
      <c r="GV19" s="370"/>
      <c r="GW19" s="371"/>
      <c r="GX19" s="369" t="s">
        <v>437</v>
      </c>
      <c r="GY19" s="370"/>
      <c r="GZ19" s="370"/>
      <c r="HA19" s="370"/>
      <c r="HB19" s="370"/>
      <c r="HC19" s="370"/>
      <c r="HD19" s="370"/>
      <c r="HE19" s="370"/>
      <c r="HF19" s="370"/>
      <c r="HG19" s="370"/>
      <c r="HH19" s="370"/>
      <c r="HI19" s="371"/>
      <c r="HJ19" s="369" t="s">
        <v>437</v>
      </c>
      <c r="HK19" s="370"/>
      <c r="HL19" s="370"/>
      <c r="HM19" s="370"/>
      <c r="HN19" s="370"/>
      <c r="HO19" s="370"/>
      <c r="HP19" s="370"/>
      <c r="HQ19" s="370"/>
      <c r="HR19" s="370"/>
      <c r="HS19" s="370"/>
      <c r="HT19" s="370"/>
      <c r="HU19" s="371"/>
      <c r="HV19" s="369" t="s">
        <v>437</v>
      </c>
      <c r="HW19" s="370"/>
      <c r="HX19" s="370"/>
      <c r="HY19" s="370"/>
      <c r="HZ19" s="370"/>
      <c r="IA19" s="370"/>
      <c r="IB19" s="370"/>
      <c r="IC19" s="370"/>
      <c r="ID19" s="370"/>
      <c r="IE19" s="370"/>
      <c r="IF19" s="370"/>
      <c r="IG19" s="371"/>
      <c r="IH19" s="369" t="s">
        <v>437</v>
      </c>
      <c r="II19" s="370"/>
      <c r="IJ19" s="370"/>
      <c r="IK19" s="370"/>
      <c r="IL19" s="370"/>
      <c r="IM19" s="370"/>
      <c r="IN19" s="370"/>
      <c r="IO19" s="370"/>
      <c r="IP19" s="370"/>
      <c r="IQ19" s="370"/>
      <c r="IR19" s="370"/>
      <c r="IS19" s="371"/>
      <c r="IT19" s="369" t="s">
        <v>437</v>
      </c>
      <c r="IU19" s="370"/>
      <c r="IV19" s="370"/>
      <c r="IW19" s="370"/>
      <c r="IX19" s="370"/>
      <c r="IY19" s="370"/>
      <c r="IZ19" s="370"/>
      <c r="JA19" s="370"/>
      <c r="JB19" s="370"/>
      <c r="JC19" s="370"/>
      <c r="JD19" s="370"/>
      <c r="JE19" s="371"/>
      <c r="JF19" s="369" t="s">
        <v>437</v>
      </c>
      <c r="JG19" s="370"/>
      <c r="JH19" s="370"/>
      <c r="JI19" s="370"/>
      <c r="JJ19" s="370"/>
      <c r="JK19" s="370"/>
      <c r="JL19" s="370"/>
      <c r="JM19" s="370"/>
      <c r="JN19" s="370"/>
      <c r="JO19" s="370"/>
      <c r="JP19" s="370"/>
      <c r="JQ19" s="371"/>
      <c r="JR19" s="369" t="s">
        <v>437</v>
      </c>
      <c r="JS19" s="370"/>
      <c r="JT19" s="370"/>
      <c r="JU19" s="370"/>
      <c r="JV19" s="370"/>
      <c r="JW19" s="370"/>
      <c r="JX19" s="370"/>
      <c r="JY19" s="370"/>
      <c r="JZ19" s="370"/>
      <c r="KA19" s="370"/>
      <c r="KB19" s="370"/>
      <c r="KC19" s="371"/>
      <c r="KD19" s="369" t="s">
        <v>437</v>
      </c>
      <c r="KE19" s="370"/>
      <c r="KF19" s="370"/>
      <c r="KG19" s="370"/>
      <c r="KH19" s="370"/>
      <c r="KI19" s="370"/>
      <c r="KJ19" s="370"/>
      <c r="KK19" s="370"/>
      <c r="KL19" s="370"/>
      <c r="KM19" s="370"/>
      <c r="KN19" s="370"/>
      <c r="KO19" s="371"/>
      <c r="KP19" s="369" t="s">
        <v>437</v>
      </c>
      <c r="KQ19" s="370"/>
      <c r="KR19" s="370"/>
      <c r="KS19" s="370"/>
      <c r="KT19" s="370"/>
      <c r="KU19" s="370"/>
      <c r="KV19" s="370"/>
      <c r="KW19" s="370"/>
      <c r="KX19" s="370"/>
      <c r="KY19" s="370"/>
      <c r="KZ19" s="370"/>
      <c r="LA19" s="371"/>
      <c r="LB19" s="369" t="s">
        <v>437</v>
      </c>
      <c r="LC19" s="370"/>
      <c r="LD19" s="370"/>
      <c r="LE19" s="370"/>
      <c r="LF19" s="370"/>
      <c r="LG19" s="370"/>
      <c r="LH19" s="370"/>
      <c r="LI19" s="370"/>
      <c r="LJ19" s="370"/>
      <c r="LK19" s="370"/>
      <c r="LL19" s="370"/>
      <c r="LM19" s="371"/>
      <c r="LN19" s="369" t="s">
        <v>437</v>
      </c>
      <c r="LO19" s="370"/>
      <c r="LP19" s="370"/>
      <c r="LQ19" s="370"/>
      <c r="LR19" s="370"/>
      <c r="LS19" s="370"/>
      <c r="LT19" s="370"/>
      <c r="LU19" s="370"/>
      <c r="LV19" s="370"/>
      <c r="LW19" s="370"/>
      <c r="LX19" s="370"/>
      <c r="LY19" s="371"/>
      <c r="LZ19" s="369" t="s">
        <v>437</v>
      </c>
      <c r="MA19" s="370"/>
      <c r="MB19" s="370"/>
      <c r="MC19" s="370"/>
      <c r="MD19" s="370"/>
      <c r="ME19" s="370"/>
      <c r="MF19" s="370"/>
      <c r="MG19" s="370"/>
      <c r="MH19" s="370"/>
      <c r="MI19" s="370"/>
      <c r="MJ19" s="370"/>
      <c r="MK19" s="371"/>
      <c r="ML19" s="369" t="s">
        <v>437</v>
      </c>
      <c r="MM19" s="370"/>
      <c r="MN19" s="370"/>
      <c r="MO19" s="370"/>
      <c r="MP19" s="370"/>
      <c r="MQ19" s="370"/>
      <c r="MR19" s="370"/>
      <c r="MS19" s="370"/>
      <c r="MT19" s="370"/>
      <c r="MU19" s="370"/>
      <c r="MV19" s="370"/>
      <c r="MW19" s="371"/>
      <c r="MX19" s="369" t="s">
        <v>437</v>
      </c>
      <c r="MY19" s="370"/>
      <c r="MZ19" s="370"/>
      <c r="NA19" s="370"/>
      <c r="NB19" s="370"/>
      <c r="NC19" s="370"/>
      <c r="ND19" s="370"/>
      <c r="NE19" s="370"/>
      <c r="NF19" s="370"/>
      <c r="NG19" s="370"/>
      <c r="NH19" s="370"/>
      <c r="NI19" s="371"/>
      <c r="NJ19" s="369" t="s">
        <v>437</v>
      </c>
      <c r="NK19" s="370"/>
      <c r="NL19" s="370"/>
      <c r="NM19" s="370"/>
      <c r="NN19" s="370"/>
      <c r="NO19" s="370"/>
      <c r="NP19" s="370"/>
      <c r="NQ19" s="370"/>
      <c r="NR19" s="370"/>
      <c r="NS19" s="370"/>
      <c r="NT19" s="370"/>
      <c r="NU19" s="371"/>
      <c r="NV19" s="369" t="s">
        <v>437</v>
      </c>
      <c r="NW19" s="370"/>
      <c r="NX19" s="370"/>
      <c r="NY19" s="370"/>
      <c r="NZ19" s="370"/>
      <c r="OA19" s="370"/>
      <c r="OB19" s="370"/>
      <c r="OC19" s="370"/>
      <c r="OD19" s="370"/>
      <c r="OE19" s="370"/>
      <c r="OF19" s="370"/>
      <c r="OG19" s="371"/>
      <c r="OH19" s="369" t="s">
        <v>437</v>
      </c>
      <c r="OI19" s="370"/>
      <c r="OJ19" s="370"/>
      <c r="OK19" s="370"/>
      <c r="OL19" s="370"/>
      <c r="OM19" s="370"/>
      <c r="ON19" s="370"/>
      <c r="OO19" s="370"/>
      <c r="OP19" s="370"/>
      <c r="OQ19" s="370"/>
      <c r="OR19" s="370"/>
      <c r="OS19" s="371"/>
      <c r="OT19" s="369" t="s">
        <v>437</v>
      </c>
      <c r="OU19" s="370"/>
      <c r="OV19" s="370"/>
      <c r="OW19" s="370"/>
      <c r="OX19" s="370"/>
      <c r="OY19" s="370"/>
      <c r="OZ19" s="370"/>
      <c r="PA19" s="370"/>
      <c r="PB19" s="370"/>
      <c r="PC19" s="370"/>
      <c r="PD19" s="370"/>
      <c r="PE19" s="371"/>
      <c r="PF19" s="369" t="s">
        <v>437</v>
      </c>
      <c r="PG19" s="370"/>
      <c r="PH19" s="370"/>
      <c r="PI19" s="370"/>
      <c r="PJ19" s="370"/>
      <c r="PK19" s="370"/>
      <c r="PL19" s="370"/>
      <c r="PM19" s="370"/>
      <c r="PN19" s="370"/>
      <c r="PO19" s="370"/>
      <c r="PP19" s="370"/>
      <c r="PQ19" s="371"/>
      <c r="PR19" s="369" t="s">
        <v>437</v>
      </c>
      <c r="PS19" s="370"/>
      <c r="PT19" s="370"/>
      <c r="PU19" s="370"/>
      <c r="PV19" s="370"/>
      <c r="PW19" s="370"/>
      <c r="PX19" s="370"/>
      <c r="PY19" s="370"/>
      <c r="PZ19" s="370"/>
      <c r="QA19" s="370"/>
      <c r="QB19" s="370"/>
      <c r="QC19" s="371"/>
      <c r="QD19" s="369" t="s">
        <v>437</v>
      </c>
      <c r="QE19" s="370"/>
      <c r="QF19" s="370"/>
      <c r="QG19" s="370"/>
      <c r="QH19" s="370"/>
      <c r="QI19" s="370"/>
      <c r="QJ19" s="370"/>
      <c r="QK19" s="370"/>
      <c r="QL19" s="370"/>
      <c r="QM19" s="370"/>
      <c r="QN19" s="370"/>
      <c r="QO19" s="371"/>
      <c r="QP19" s="369" t="s">
        <v>437</v>
      </c>
      <c r="QQ19" s="370"/>
      <c r="QR19" s="370"/>
      <c r="QS19" s="370"/>
      <c r="QT19" s="370"/>
      <c r="QU19" s="370"/>
      <c r="QV19" s="370"/>
      <c r="QW19" s="370"/>
      <c r="QX19" s="370"/>
      <c r="QY19" s="370"/>
      <c r="QZ19" s="370"/>
      <c r="RA19" s="371"/>
      <c r="RB19" s="369" t="s">
        <v>437</v>
      </c>
      <c r="RC19" s="370"/>
      <c r="RD19" s="370"/>
      <c r="RE19" s="370"/>
      <c r="RF19" s="370"/>
      <c r="RG19" s="370"/>
      <c r="RH19" s="370"/>
      <c r="RI19" s="370"/>
      <c r="RJ19" s="370"/>
      <c r="RK19" s="370"/>
      <c r="RL19" s="370"/>
      <c r="RM19" s="439"/>
    </row>
    <row r="20" spans="2:481" s="212" customFormat="1" ht="5.25" customHeight="1">
      <c r="B20" s="248"/>
      <c r="C20" s="240"/>
      <c r="D20" s="240"/>
      <c r="E20" s="240"/>
      <c r="F20" s="240"/>
      <c r="G20" s="240"/>
      <c r="H20" s="240"/>
      <c r="I20" s="240"/>
      <c r="J20" s="240"/>
      <c r="K20" s="240"/>
      <c r="L20" s="240"/>
      <c r="M20" s="256"/>
      <c r="N20" s="255"/>
      <c r="O20" s="240"/>
      <c r="P20" s="240"/>
      <c r="Q20" s="240"/>
      <c r="R20" s="240"/>
      <c r="S20" s="240"/>
      <c r="T20" s="240"/>
      <c r="U20" s="240"/>
      <c r="V20" s="240"/>
      <c r="W20" s="240"/>
      <c r="X20" s="240"/>
      <c r="Y20" s="256"/>
      <c r="Z20" s="255"/>
      <c r="AA20" s="240"/>
      <c r="AB20" s="240"/>
      <c r="AC20" s="240"/>
      <c r="AD20" s="240"/>
      <c r="AE20" s="240"/>
      <c r="AF20" s="240"/>
      <c r="AG20" s="240"/>
      <c r="AH20" s="240"/>
      <c r="AI20" s="240"/>
      <c r="AJ20" s="240"/>
      <c r="AK20" s="256"/>
      <c r="AL20" s="255"/>
      <c r="AM20" s="240"/>
      <c r="AN20" s="240"/>
      <c r="AO20" s="240"/>
      <c r="AP20" s="240"/>
      <c r="AQ20" s="240"/>
      <c r="AR20" s="240"/>
      <c r="AS20" s="240"/>
      <c r="AT20" s="240"/>
      <c r="AU20" s="240"/>
      <c r="AV20" s="240"/>
      <c r="AW20" s="256"/>
      <c r="AX20" s="255"/>
      <c r="AY20" s="240"/>
      <c r="AZ20" s="240"/>
      <c r="BA20" s="240"/>
      <c r="BB20" s="240"/>
      <c r="BC20" s="240"/>
      <c r="BD20" s="240"/>
      <c r="BE20" s="240"/>
      <c r="BF20" s="240"/>
      <c r="BG20" s="240"/>
      <c r="BH20" s="240"/>
      <c r="BI20" s="240"/>
      <c r="BJ20" s="255"/>
      <c r="BK20" s="240"/>
      <c r="BL20" s="240"/>
      <c r="BM20" s="240"/>
      <c r="BN20" s="240"/>
      <c r="BO20" s="240"/>
      <c r="BP20" s="240"/>
      <c r="BQ20" s="240"/>
      <c r="BR20" s="240"/>
      <c r="BS20" s="240"/>
      <c r="BT20" s="240"/>
      <c r="BU20" s="256"/>
      <c r="BV20" s="255"/>
      <c r="BW20" s="240"/>
      <c r="BX20" s="240"/>
      <c r="BY20" s="240"/>
      <c r="BZ20" s="240"/>
      <c r="CA20" s="240"/>
      <c r="CB20" s="240"/>
      <c r="CC20" s="240"/>
      <c r="CD20" s="240"/>
      <c r="CE20" s="240"/>
      <c r="CF20" s="240"/>
      <c r="CG20" s="256"/>
      <c r="CH20" s="255"/>
      <c r="CI20" s="240"/>
      <c r="CJ20" s="240"/>
      <c r="CK20" s="240"/>
      <c r="CL20" s="240"/>
      <c r="CM20" s="240"/>
      <c r="CN20" s="240"/>
      <c r="CO20" s="240"/>
      <c r="CP20" s="240"/>
      <c r="CQ20" s="240"/>
      <c r="CR20" s="240"/>
      <c r="CS20" s="256"/>
      <c r="CT20" s="255"/>
      <c r="CU20" s="240"/>
      <c r="CV20" s="240"/>
      <c r="CW20" s="240"/>
      <c r="CX20" s="240"/>
      <c r="CY20" s="240"/>
      <c r="CZ20" s="240"/>
      <c r="DA20" s="240"/>
      <c r="DB20" s="240"/>
      <c r="DC20" s="240"/>
      <c r="DD20" s="240"/>
      <c r="DE20" s="256"/>
      <c r="DF20" s="255"/>
      <c r="DG20" s="240"/>
      <c r="DH20" s="240"/>
      <c r="DI20" s="240"/>
      <c r="DJ20" s="240"/>
      <c r="DK20" s="240"/>
      <c r="DL20" s="240"/>
      <c r="DM20" s="240"/>
      <c r="DN20" s="240"/>
      <c r="DO20" s="240"/>
      <c r="DP20" s="240"/>
      <c r="DQ20" s="256"/>
      <c r="DR20" s="255"/>
      <c r="DS20" s="240"/>
      <c r="DT20" s="240"/>
      <c r="DU20" s="240"/>
      <c r="DV20" s="240"/>
      <c r="DW20" s="240"/>
      <c r="DX20" s="240"/>
      <c r="DY20" s="240"/>
      <c r="DZ20" s="240"/>
      <c r="EA20" s="240"/>
      <c r="EB20" s="240"/>
      <c r="EC20" s="256"/>
      <c r="ED20" s="255"/>
      <c r="EE20" s="240"/>
      <c r="EF20" s="240"/>
      <c r="EG20" s="240"/>
      <c r="EH20" s="240"/>
      <c r="EI20" s="240"/>
      <c r="EJ20" s="240"/>
      <c r="EK20" s="240"/>
      <c r="EL20" s="240"/>
      <c r="EM20" s="240"/>
      <c r="EN20" s="240"/>
      <c r="EO20" s="256"/>
      <c r="EP20" s="255"/>
      <c r="EQ20" s="240"/>
      <c r="ER20" s="240"/>
      <c r="ES20" s="240"/>
      <c r="ET20" s="240"/>
      <c r="EU20" s="240"/>
      <c r="EV20" s="240"/>
      <c r="EW20" s="240"/>
      <c r="EX20" s="240"/>
      <c r="EY20" s="240"/>
      <c r="EZ20" s="240"/>
      <c r="FA20" s="256"/>
      <c r="FB20" s="255"/>
      <c r="FC20" s="240"/>
      <c r="FD20" s="240"/>
      <c r="FE20" s="240"/>
      <c r="FF20" s="240"/>
      <c r="FG20" s="240"/>
      <c r="FH20" s="240"/>
      <c r="FI20" s="240"/>
      <c r="FJ20" s="240"/>
      <c r="FK20" s="240"/>
      <c r="FL20" s="240"/>
      <c r="FM20" s="256"/>
      <c r="FN20" s="255"/>
      <c r="FO20" s="240"/>
      <c r="FP20" s="240"/>
      <c r="FQ20" s="240"/>
      <c r="FR20" s="240"/>
      <c r="FS20" s="240"/>
      <c r="FT20" s="240"/>
      <c r="FU20" s="240"/>
      <c r="FV20" s="240"/>
      <c r="FW20" s="240"/>
      <c r="FX20" s="240"/>
      <c r="FY20" s="256"/>
      <c r="FZ20" s="255"/>
      <c r="GA20" s="240"/>
      <c r="GB20" s="240"/>
      <c r="GC20" s="240"/>
      <c r="GD20" s="240"/>
      <c r="GE20" s="240"/>
      <c r="GF20" s="240"/>
      <c r="GG20" s="240"/>
      <c r="GH20" s="240"/>
      <c r="GI20" s="240"/>
      <c r="GJ20" s="240"/>
      <c r="GK20" s="256"/>
      <c r="GL20" s="255"/>
      <c r="GM20" s="240"/>
      <c r="GN20" s="240"/>
      <c r="GO20" s="240"/>
      <c r="GP20" s="240"/>
      <c r="GQ20" s="240"/>
      <c r="GR20" s="240"/>
      <c r="GS20" s="240"/>
      <c r="GT20" s="240"/>
      <c r="GU20" s="240"/>
      <c r="GV20" s="240"/>
      <c r="GW20" s="256"/>
      <c r="GX20" s="255"/>
      <c r="GY20" s="240"/>
      <c r="GZ20" s="240"/>
      <c r="HA20" s="240"/>
      <c r="HB20" s="240"/>
      <c r="HC20" s="240"/>
      <c r="HD20" s="240"/>
      <c r="HE20" s="240"/>
      <c r="HF20" s="240"/>
      <c r="HG20" s="240"/>
      <c r="HH20" s="240"/>
      <c r="HI20" s="256"/>
      <c r="HJ20" s="255"/>
      <c r="HK20" s="240"/>
      <c r="HL20" s="240"/>
      <c r="HM20" s="240"/>
      <c r="HN20" s="240"/>
      <c r="HO20" s="240"/>
      <c r="HP20" s="240"/>
      <c r="HQ20" s="240"/>
      <c r="HR20" s="240"/>
      <c r="HS20" s="240"/>
      <c r="HT20" s="240"/>
      <c r="HU20" s="256"/>
      <c r="HV20" s="255"/>
      <c r="HW20" s="240"/>
      <c r="HX20" s="240"/>
      <c r="HY20" s="240"/>
      <c r="HZ20" s="240"/>
      <c r="IA20" s="240"/>
      <c r="IB20" s="240"/>
      <c r="IC20" s="240"/>
      <c r="ID20" s="240"/>
      <c r="IE20" s="240"/>
      <c r="IF20" s="240"/>
      <c r="IG20" s="256"/>
      <c r="IH20" s="255"/>
      <c r="II20" s="240"/>
      <c r="IJ20" s="240"/>
      <c r="IK20" s="240"/>
      <c r="IL20" s="240"/>
      <c r="IM20" s="240"/>
      <c r="IN20" s="240"/>
      <c r="IO20" s="240"/>
      <c r="IP20" s="240"/>
      <c r="IQ20" s="240"/>
      <c r="IR20" s="240"/>
      <c r="IS20" s="256"/>
      <c r="IT20" s="255"/>
      <c r="IU20" s="240"/>
      <c r="IV20" s="240"/>
      <c r="IW20" s="240"/>
      <c r="IX20" s="240"/>
      <c r="IY20" s="240"/>
      <c r="IZ20" s="240"/>
      <c r="JA20" s="240"/>
      <c r="JB20" s="240"/>
      <c r="JC20" s="240"/>
      <c r="JD20" s="240"/>
      <c r="JE20" s="256"/>
      <c r="JF20" s="255"/>
      <c r="JG20" s="240"/>
      <c r="JH20" s="240"/>
      <c r="JI20" s="240"/>
      <c r="JJ20" s="240"/>
      <c r="JK20" s="240"/>
      <c r="JL20" s="240"/>
      <c r="JM20" s="240"/>
      <c r="JN20" s="240"/>
      <c r="JO20" s="240"/>
      <c r="JP20" s="240"/>
      <c r="JQ20" s="256"/>
      <c r="JR20" s="255"/>
      <c r="JS20" s="240"/>
      <c r="JT20" s="240"/>
      <c r="JU20" s="240"/>
      <c r="JV20" s="240"/>
      <c r="JW20" s="240"/>
      <c r="JX20" s="240"/>
      <c r="JY20" s="240"/>
      <c r="JZ20" s="240"/>
      <c r="KA20" s="240"/>
      <c r="KB20" s="240"/>
      <c r="KC20" s="256"/>
      <c r="KD20" s="255"/>
      <c r="KE20" s="240"/>
      <c r="KF20" s="240"/>
      <c r="KG20" s="240"/>
      <c r="KH20" s="240"/>
      <c r="KI20" s="240"/>
      <c r="KJ20" s="240"/>
      <c r="KK20" s="240"/>
      <c r="KL20" s="240"/>
      <c r="KM20" s="240"/>
      <c r="KN20" s="240"/>
      <c r="KO20" s="256"/>
      <c r="KP20" s="255"/>
      <c r="KQ20" s="240"/>
      <c r="KR20" s="240"/>
      <c r="KS20" s="240"/>
      <c r="KT20" s="240"/>
      <c r="KU20" s="240"/>
      <c r="KV20" s="240"/>
      <c r="KW20" s="240"/>
      <c r="KX20" s="240"/>
      <c r="KY20" s="240"/>
      <c r="KZ20" s="240"/>
      <c r="LA20" s="256"/>
      <c r="LB20" s="255"/>
      <c r="LC20" s="240"/>
      <c r="LD20" s="240"/>
      <c r="LE20" s="240"/>
      <c r="LF20" s="240"/>
      <c r="LG20" s="240"/>
      <c r="LH20" s="240"/>
      <c r="LI20" s="240"/>
      <c r="LJ20" s="240"/>
      <c r="LK20" s="240"/>
      <c r="LL20" s="240"/>
      <c r="LM20" s="256"/>
      <c r="LN20" s="255"/>
      <c r="LO20" s="240"/>
      <c r="LP20" s="240"/>
      <c r="LQ20" s="240"/>
      <c r="LR20" s="240"/>
      <c r="LS20" s="240"/>
      <c r="LT20" s="240"/>
      <c r="LU20" s="240"/>
      <c r="LV20" s="240"/>
      <c r="LW20" s="240"/>
      <c r="LX20" s="240"/>
      <c r="LY20" s="256"/>
      <c r="LZ20" s="255"/>
      <c r="MA20" s="240"/>
      <c r="MB20" s="240"/>
      <c r="MC20" s="240"/>
      <c r="MD20" s="240"/>
      <c r="ME20" s="240"/>
      <c r="MF20" s="240"/>
      <c r="MG20" s="240"/>
      <c r="MH20" s="240"/>
      <c r="MI20" s="240"/>
      <c r="MJ20" s="240"/>
      <c r="MK20" s="256"/>
      <c r="ML20" s="255"/>
      <c r="MM20" s="240"/>
      <c r="MN20" s="240"/>
      <c r="MO20" s="240"/>
      <c r="MP20" s="240"/>
      <c r="MQ20" s="240"/>
      <c r="MR20" s="240"/>
      <c r="MS20" s="240"/>
      <c r="MT20" s="240"/>
      <c r="MU20" s="240"/>
      <c r="MV20" s="240"/>
      <c r="MW20" s="256"/>
      <c r="MX20" s="255"/>
      <c r="MY20" s="240"/>
      <c r="MZ20" s="240"/>
      <c r="NA20" s="240"/>
      <c r="NB20" s="240"/>
      <c r="NC20" s="240"/>
      <c r="ND20" s="240"/>
      <c r="NE20" s="240"/>
      <c r="NF20" s="240"/>
      <c r="NG20" s="240"/>
      <c r="NH20" s="240"/>
      <c r="NI20" s="256"/>
      <c r="NJ20" s="255"/>
      <c r="NK20" s="240"/>
      <c r="NL20" s="240"/>
      <c r="NM20" s="240"/>
      <c r="NN20" s="240"/>
      <c r="NO20" s="240"/>
      <c r="NP20" s="240"/>
      <c r="NQ20" s="240"/>
      <c r="NR20" s="240"/>
      <c r="NS20" s="240"/>
      <c r="NT20" s="240"/>
      <c r="NU20" s="256"/>
      <c r="NV20" s="255"/>
      <c r="NW20" s="240"/>
      <c r="NX20" s="240"/>
      <c r="NY20" s="240"/>
      <c r="NZ20" s="240"/>
      <c r="OA20" s="240"/>
      <c r="OB20" s="240"/>
      <c r="OC20" s="240"/>
      <c r="OD20" s="240"/>
      <c r="OE20" s="240"/>
      <c r="OF20" s="240"/>
      <c r="OG20" s="256"/>
      <c r="OH20" s="255"/>
      <c r="OI20" s="240"/>
      <c r="OJ20" s="240"/>
      <c r="OK20" s="240"/>
      <c r="OL20" s="240"/>
      <c r="OM20" s="240"/>
      <c r="ON20" s="240"/>
      <c r="OO20" s="240"/>
      <c r="OP20" s="240"/>
      <c r="OQ20" s="240"/>
      <c r="OR20" s="240"/>
      <c r="OS20" s="256"/>
      <c r="OT20" s="255"/>
      <c r="OU20" s="240"/>
      <c r="OV20" s="240"/>
      <c r="OW20" s="240"/>
      <c r="OX20" s="240"/>
      <c r="OY20" s="240"/>
      <c r="OZ20" s="240"/>
      <c r="PA20" s="240"/>
      <c r="PB20" s="240"/>
      <c r="PC20" s="240"/>
      <c r="PD20" s="240"/>
      <c r="PE20" s="256"/>
      <c r="PF20" s="255"/>
      <c r="PG20" s="240"/>
      <c r="PH20" s="240"/>
      <c r="PI20" s="240"/>
      <c r="PJ20" s="240"/>
      <c r="PK20" s="240"/>
      <c r="PL20" s="240"/>
      <c r="PM20" s="240"/>
      <c r="PN20" s="240"/>
      <c r="PO20" s="240"/>
      <c r="PP20" s="240"/>
      <c r="PQ20" s="256"/>
      <c r="PR20" s="255"/>
      <c r="PS20" s="240"/>
      <c r="PT20" s="240"/>
      <c r="PU20" s="240"/>
      <c r="PV20" s="240"/>
      <c r="PW20" s="240"/>
      <c r="PX20" s="240"/>
      <c r="PY20" s="240"/>
      <c r="PZ20" s="240"/>
      <c r="QA20" s="240"/>
      <c r="QB20" s="240"/>
      <c r="QC20" s="256"/>
      <c r="QD20" s="255"/>
      <c r="QE20" s="240"/>
      <c r="QF20" s="240"/>
      <c r="QG20" s="240"/>
      <c r="QH20" s="240"/>
      <c r="QI20" s="240"/>
      <c r="QJ20" s="240"/>
      <c r="QK20" s="240"/>
      <c r="QL20" s="240"/>
      <c r="QM20" s="240"/>
      <c r="QN20" s="240"/>
      <c r="QO20" s="256"/>
      <c r="QP20" s="255"/>
      <c r="QQ20" s="240"/>
      <c r="QR20" s="240"/>
      <c r="QS20" s="240"/>
      <c r="QT20" s="240"/>
      <c r="QU20" s="240"/>
      <c r="QV20" s="240"/>
      <c r="QW20" s="240"/>
      <c r="QX20" s="240"/>
      <c r="QY20" s="240"/>
      <c r="QZ20" s="240"/>
      <c r="RA20" s="256"/>
      <c r="RB20" s="255"/>
      <c r="RC20" s="240"/>
      <c r="RD20" s="240"/>
      <c r="RE20" s="240"/>
      <c r="RF20" s="240"/>
      <c r="RG20" s="240"/>
      <c r="RH20" s="240"/>
      <c r="RI20" s="240"/>
      <c r="RJ20" s="240"/>
      <c r="RK20" s="240"/>
      <c r="RL20" s="240"/>
      <c r="RM20" s="253"/>
    </row>
    <row r="21" spans="2:481">
      <c r="B21" s="361">
        <f ca="1">OFFSET('Cost &amp; Solution'!$T$50,B2,0,1,1)</f>
        <v>242.5263157894737</v>
      </c>
      <c r="C21" s="362"/>
      <c r="D21" s="362"/>
      <c r="E21" s="362"/>
      <c r="F21" s="362"/>
      <c r="G21" s="362"/>
      <c r="H21" s="362"/>
      <c r="I21" s="362"/>
      <c r="J21" s="362"/>
      <c r="K21" s="362"/>
      <c r="L21" s="362"/>
      <c r="M21" s="363"/>
      <c r="N21" s="361">
        <f ca="1">OFFSET('Cost &amp; Solution'!$T$50,N2,0,1,1)</f>
        <v>242.5263157894737</v>
      </c>
      <c r="O21" s="362"/>
      <c r="P21" s="362"/>
      <c r="Q21" s="362"/>
      <c r="R21" s="362"/>
      <c r="S21" s="362"/>
      <c r="T21" s="362"/>
      <c r="U21" s="362"/>
      <c r="V21" s="362"/>
      <c r="W21" s="362"/>
      <c r="X21" s="362"/>
      <c r="Y21" s="363"/>
      <c r="Z21" s="361" t="str">
        <f ca="1">OFFSET('Cost &amp; Solution'!$T$50,Z2,0,1,1)</f>
        <v/>
      </c>
      <c r="AA21" s="362"/>
      <c r="AB21" s="362"/>
      <c r="AC21" s="362"/>
      <c r="AD21" s="362"/>
      <c r="AE21" s="362"/>
      <c r="AF21" s="362"/>
      <c r="AG21" s="362"/>
      <c r="AH21" s="362"/>
      <c r="AI21" s="362"/>
      <c r="AJ21" s="362"/>
      <c r="AK21" s="363"/>
      <c r="AL21" s="361" t="str">
        <f ca="1">OFFSET('Cost &amp; Solution'!$T$50,AL2,0,1,1)</f>
        <v/>
      </c>
      <c r="AM21" s="362"/>
      <c r="AN21" s="362"/>
      <c r="AO21" s="362"/>
      <c r="AP21" s="362"/>
      <c r="AQ21" s="362"/>
      <c r="AR21" s="362"/>
      <c r="AS21" s="362"/>
      <c r="AT21" s="362"/>
      <c r="AU21" s="362"/>
      <c r="AV21" s="362"/>
      <c r="AW21" s="363"/>
      <c r="AX21" s="361" t="str">
        <f ca="1">OFFSET('Cost &amp; Solution'!$T$50,AX2,0,1,1)</f>
        <v/>
      </c>
      <c r="AY21" s="362"/>
      <c r="AZ21" s="362"/>
      <c r="BA21" s="362"/>
      <c r="BB21" s="362"/>
      <c r="BC21" s="362"/>
      <c r="BD21" s="362"/>
      <c r="BE21" s="362"/>
      <c r="BF21" s="362"/>
      <c r="BG21" s="362"/>
      <c r="BH21" s="362"/>
      <c r="BI21" s="363"/>
      <c r="BJ21" s="361" t="str">
        <f ca="1">OFFSET('Cost &amp; Solution'!$T$50,BJ2,0,1,1)</f>
        <v/>
      </c>
      <c r="BK21" s="362"/>
      <c r="BL21" s="362"/>
      <c r="BM21" s="362"/>
      <c r="BN21" s="362"/>
      <c r="BO21" s="362"/>
      <c r="BP21" s="362"/>
      <c r="BQ21" s="362"/>
      <c r="BR21" s="362"/>
      <c r="BS21" s="362"/>
      <c r="BT21" s="362"/>
      <c r="BU21" s="363"/>
      <c r="BV21" s="361" t="str">
        <f ca="1">OFFSET('Cost &amp; Solution'!$T$50,BV2,0,1,1)</f>
        <v/>
      </c>
      <c r="BW21" s="362"/>
      <c r="BX21" s="362"/>
      <c r="BY21" s="362"/>
      <c r="BZ21" s="362"/>
      <c r="CA21" s="362"/>
      <c r="CB21" s="362"/>
      <c r="CC21" s="362"/>
      <c r="CD21" s="362"/>
      <c r="CE21" s="362"/>
      <c r="CF21" s="362"/>
      <c r="CG21" s="363"/>
      <c r="CH21" s="361" t="str">
        <f ca="1">OFFSET('Cost &amp; Solution'!$T$50,CH2,0,1,1)</f>
        <v/>
      </c>
      <c r="CI21" s="362"/>
      <c r="CJ21" s="362"/>
      <c r="CK21" s="362"/>
      <c r="CL21" s="362"/>
      <c r="CM21" s="362"/>
      <c r="CN21" s="362"/>
      <c r="CO21" s="362"/>
      <c r="CP21" s="362"/>
      <c r="CQ21" s="362"/>
      <c r="CR21" s="362"/>
      <c r="CS21" s="363"/>
      <c r="CT21" s="361" t="str">
        <f ca="1">OFFSET('Cost &amp; Solution'!$T$50,CT2,0,1,1)</f>
        <v/>
      </c>
      <c r="CU21" s="362"/>
      <c r="CV21" s="362"/>
      <c r="CW21" s="362"/>
      <c r="CX21" s="362"/>
      <c r="CY21" s="362"/>
      <c r="CZ21" s="362"/>
      <c r="DA21" s="362"/>
      <c r="DB21" s="362"/>
      <c r="DC21" s="362"/>
      <c r="DD21" s="362"/>
      <c r="DE21" s="363"/>
      <c r="DF21" s="361" t="str">
        <f ca="1">OFFSET('Cost &amp; Solution'!$T$50,DF2,0,1,1)</f>
        <v/>
      </c>
      <c r="DG21" s="362"/>
      <c r="DH21" s="362"/>
      <c r="DI21" s="362"/>
      <c r="DJ21" s="362"/>
      <c r="DK21" s="362"/>
      <c r="DL21" s="362"/>
      <c r="DM21" s="362"/>
      <c r="DN21" s="362"/>
      <c r="DO21" s="362"/>
      <c r="DP21" s="362"/>
      <c r="DQ21" s="363"/>
      <c r="DR21" s="361" t="str">
        <f ca="1">OFFSET('Cost &amp; Solution'!$T$50,DR2,0,1,1)</f>
        <v/>
      </c>
      <c r="DS21" s="362"/>
      <c r="DT21" s="362"/>
      <c r="DU21" s="362"/>
      <c r="DV21" s="362"/>
      <c r="DW21" s="362"/>
      <c r="DX21" s="362"/>
      <c r="DY21" s="362"/>
      <c r="DZ21" s="362"/>
      <c r="EA21" s="362"/>
      <c r="EB21" s="362"/>
      <c r="EC21" s="363"/>
      <c r="ED21" s="361" t="str">
        <f ca="1">OFFSET('Cost &amp; Solution'!$T$50,ED2,0,1,1)</f>
        <v/>
      </c>
      <c r="EE21" s="362"/>
      <c r="EF21" s="362"/>
      <c r="EG21" s="362"/>
      <c r="EH21" s="362"/>
      <c r="EI21" s="362"/>
      <c r="EJ21" s="362"/>
      <c r="EK21" s="362"/>
      <c r="EL21" s="362"/>
      <c r="EM21" s="362"/>
      <c r="EN21" s="362"/>
      <c r="EO21" s="363"/>
      <c r="EP21" s="361" t="str">
        <f ca="1">OFFSET('Cost &amp; Solution'!$T$50,EP2,0,1,1)</f>
        <v/>
      </c>
      <c r="EQ21" s="362"/>
      <c r="ER21" s="362"/>
      <c r="ES21" s="362"/>
      <c r="ET21" s="362"/>
      <c r="EU21" s="362"/>
      <c r="EV21" s="362"/>
      <c r="EW21" s="362"/>
      <c r="EX21" s="362"/>
      <c r="EY21" s="362"/>
      <c r="EZ21" s="362"/>
      <c r="FA21" s="363"/>
      <c r="FB21" s="361" t="str">
        <f ca="1">OFFSET('Cost &amp; Solution'!$T$50,FB2,0,1,1)</f>
        <v/>
      </c>
      <c r="FC21" s="362"/>
      <c r="FD21" s="362"/>
      <c r="FE21" s="362"/>
      <c r="FF21" s="362"/>
      <c r="FG21" s="362"/>
      <c r="FH21" s="362"/>
      <c r="FI21" s="362"/>
      <c r="FJ21" s="362"/>
      <c r="FK21" s="362"/>
      <c r="FL21" s="362"/>
      <c r="FM21" s="363"/>
      <c r="FN21" s="361" t="str">
        <f ca="1">OFFSET('Cost &amp; Solution'!$T$50,FN2,0,1,1)</f>
        <v/>
      </c>
      <c r="FO21" s="362"/>
      <c r="FP21" s="362"/>
      <c r="FQ21" s="362"/>
      <c r="FR21" s="362"/>
      <c r="FS21" s="362"/>
      <c r="FT21" s="362"/>
      <c r="FU21" s="362"/>
      <c r="FV21" s="362"/>
      <c r="FW21" s="362"/>
      <c r="FX21" s="362"/>
      <c r="FY21" s="363"/>
      <c r="FZ21" s="361" t="str">
        <f ca="1">OFFSET('Cost &amp; Solution'!$T$50,FZ2,0,1,1)</f>
        <v/>
      </c>
      <c r="GA21" s="362"/>
      <c r="GB21" s="362"/>
      <c r="GC21" s="362"/>
      <c r="GD21" s="362"/>
      <c r="GE21" s="362"/>
      <c r="GF21" s="362"/>
      <c r="GG21" s="362"/>
      <c r="GH21" s="362"/>
      <c r="GI21" s="362"/>
      <c r="GJ21" s="362"/>
      <c r="GK21" s="363"/>
      <c r="GL21" s="361" t="str">
        <f ca="1">OFFSET('Cost &amp; Solution'!$T$50,GL2,0,1,1)</f>
        <v/>
      </c>
      <c r="GM21" s="362"/>
      <c r="GN21" s="362"/>
      <c r="GO21" s="362"/>
      <c r="GP21" s="362"/>
      <c r="GQ21" s="362"/>
      <c r="GR21" s="362"/>
      <c r="GS21" s="362"/>
      <c r="GT21" s="362"/>
      <c r="GU21" s="362"/>
      <c r="GV21" s="362"/>
      <c r="GW21" s="363"/>
      <c r="GX21" s="361" t="str">
        <f ca="1">OFFSET('Cost &amp; Solution'!$T$50,GX2,0,1,1)</f>
        <v/>
      </c>
      <c r="GY21" s="362"/>
      <c r="GZ21" s="362"/>
      <c r="HA21" s="362"/>
      <c r="HB21" s="362"/>
      <c r="HC21" s="362"/>
      <c r="HD21" s="362"/>
      <c r="HE21" s="362"/>
      <c r="HF21" s="362"/>
      <c r="HG21" s="362"/>
      <c r="HH21" s="362"/>
      <c r="HI21" s="363"/>
      <c r="HJ21" s="361" t="str">
        <f ca="1">OFFSET('Cost &amp; Solution'!$T$50,HJ2,0,1,1)</f>
        <v/>
      </c>
      <c r="HK21" s="362"/>
      <c r="HL21" s="362"/>
      <c r="HM21" s="362"/>
      <c r="HN21" s="362"/>
      <c r="HO21" s="362"/>
      <c r="HP21" s="362"/>
      <c r="HQ21" s="362"/>
      <c r="HR21" s="362"/>
      <c r="HS21" s="362"/>
      <c r="HT21" s="362"/>
      <c r="HU21" s="363"/>
      <c r="HV21" s="361" t="str">
        <f ca="1">OFFSET('Cost &amp; Solution'!$T$50,HV2,0,1,1)</f>
        <v/>
      </c>
      <c r="HW21" s="362"/>
      <c r="HX21" s="362"/>
      <c r="HY21" s="362"/>
      <c r="HZ21" s="362"/>
      <c r="IA21" s="362"/>
      <c r="IB21" s="362"/>
      <c r="IC21" s="362"/>
      <c r="ID21" s="362"/>
      <c r="IE21" s="362"/>
      <c r="IF21" s="362"/>
      <c r="IG21" s="363"/>
      <c r="IH21" s="361" t="str">
        <f ca="1">OFFSET('Cost &amp; Solution'!$T$50,IH2,0,1,1)</f>
        <v/>
      </c>
      <c r="II21" s="362"/>
      <c r="IJ21" s="362"/>
      <c r="IK21" s="362"/>
      <c r="IL21" s="362"/>
      <c r="IM21" s="362"/>
      <c r="IN21" s="362"/>
      <c r="IO21" s="362"/>
      <c r="IP21" s="362"/>
      <c r="IQ21" s="362"/>
      <c r="IR21" s="362"/>
      <c r="IS21" s="363"/>
      <c r="IT21" s="361" t="str">
        <f ca="1">OFFSET('Cost &amp; Solution'!$T$50,IT2,0,1,1)</f>
        <v/>
      </c>
      <c r="IU21" s="362"/>
      <c r="IV21" s="362"/>
      <c r="IW21" s="362"/>
      <c r="IX21" s="362"/>
      <c r="IY21" s="362"/>
      <c r="IZ21" s="362"/>
      <c r="JA21" s="362"/>
      <c r="JB21" s="362"/>
      <c r="JC21" s="362"/>
      <c r="JD21" s="362"/>
      <c r="JE21" s="363"/>
      <c r="JF21" s="361" t="str">
        <f ca="1">OFFSET('Cost &amp; Solution'!$T$50,JF2,0,1,1)</f>
        <v/>
      </c>
      <c r="JG21" s="362"/>
      <c r="JH21" s="362"/>
      <c r="JI21" s="362"/>
      <c r="JJ21" s="362"/>
      <c r="JK21" s="362"/>
      <c r="JL21" s="362"/>
      <c r="JM21" s="362"/>
      <c r="JN21" s="362"/>
      <c r="JO21" s="362"/>
      <c r="JP21" s="362"/>
      <c r="JQ21" s="363"/>
      <c r="JR21" s="361" t="str">
        <f ca="1">OFFSET('Cost &amp; Solution'!$T$50,JR2,0,1,1)</f>
        <v/>
      </c>
      <c r="JS21" s="362"/>
      <c r="JT21" s="362"/>
      <c r="JU21" s="362"/>
      <c r="JV21" s="362"/>
      <c r="JW21" s="362"/>
      <c r="JX21" s="362"/>
      <c r="JY21" s="362"/>
      <c r="JZ21" s="362"/>
      <c r="KA21" s="362"/>
      <c r="KB21" s="362"/>
      <c r="KC21" s="363"/>
      <c r="KD21" s="361" t="str">
        <f ca="1">OFFSET('Cost &amp; Solution'!$T$50,KD2,0,1,1)</f>
        <v/>
      </c>
      <c r="KE21" s="362"/>
      <c r="KF21" s="362"/>
      <c r="KG21" s="362"/>
      <c r="KH21" s="362"/>
      <c r="KI21" s="362"/>
      <c r="KJ21" s="362"/>
      <c r="KK21" s="362"/>
      <c r="KL21" s="362"/>
      <c r="KM21" s="362"/>
      <c r="KN21" s="362"/>
      <c r="KO21" s="363"/>
      <c r="KP21" s="361" t="str">
        <f ca="1">OFFSET('Cost &amp; Solution'!$T$50,KP2,0,1,1)</f>
        <v/>
      </c>
      <c r="KQ21" s="362"/>
      <c r="KR21" s="362"/>
      <c r="KS21" s="362"/>
      <c r="KT21" s="362"/>
      <c r="KU21" s="362"/>
      <c r="KV21" s="362"/>
      <c r="KW21" s="362"/>
      <c r="KX21" s="362"/>
      <c r="KY21" s="362"/>
      <c r="KZ21" s="362"/>
      <c r="LA21" s="363"/>
      <c r="LB21" s="361" t="str">
        <f ca="1">OFFSET('Cost &amp; Solution'!$T$50,LB2,0,1,1)</f>
        <v/>
      </c>
      <c r="LC21" s="362"/>
      <c r="LD21" s="362"/>
      <c r="LE21" s="362"/>
      <c r="LF21" s="362"/>
      <c r="LG21" s="362"/>
      <c r="LH21" s="362"/>
      <c r="LI21" s="362"/>
      <c r="LJ21" s="362"/>
      <c r="LK21" s="362"/>
      <c r="LL21" s="362"/>
      <c r="LM21" s="363"/>
      <c r="LN21" s="361" t="str">
        <f ca="1">OFFSET('Cost &amp; Solution'!$T$50,LN2,0,1,1)</f>
        <v/>
      </c>
      <c r="LO21" s="362"/>
      <c r="LP21" s="362"/>
      <c r="LQ21" s="362"/>
      <c r="LR21" s="362"/>
      <c r="LS21" s="362"/>
      <c r="LT21" s="362"/>
      <c r="LU21" s="362"/>
      <c r="LV21" s="362"/>
      <c r="LW21" s="362"/>
      <c r="LX21" s="362"/>
      <c r="LY21" s="363"/>
      <c r="LZ21" s="361" t="str">
        <f ca="1">OFFSET('Cost &amp; Solution'!$T$50,LZ2,0,1,1)</f>
        <v/>
      </c>
      <c r="MA21" s="362"/>
      <c r="MB21" s="362"/>
      <c r="MC21" s="362"/>
      <c r="MD21" s="362"/>
      <c r="ME21" s="362"/>
      <c r="MF21" s="362"/>
      <c r="MG21" s="362"/>
      <c r="MH21" s="362"/>
      <c r="MI21" s="362"/>
      <c r="MJ21" s="362"/>
      <c r="MK21" s="363"/>
      <c r="ML21" s="361" t="str">
        <f ca="1">OFFSET('Cost &amp; Solution'!$T$50,ML2,0,1,1)</f>
        <v/>
      </c>
      <c r="MM21" s="362"/>
      <c r="MN21" s="362"/>
      <c r="MO21" s="362"/>
      <c r="MP21" s="362"/>
      <c r="MQ21" s="362"/>
      <c r="MR21" s="362"/>
      <c r="MS21" s="362"/>
      <c r="MT21" s="362"/>
      <c r="MU21" s="362"/>
      <c r="MV21" s="362"/>
      <c r="MW21" s="363"/>
      <c r="MX21" s="361" t="str">
        <f ca="1">OFFSET('Cost &amp; Solution'!$T$50,MX2,0,1,1)</f>
        <v/>
      </c>
      <c r="MY21" s="362"/>
      <c r="MZ21" s="362"/>
      <c r="NA21" s="362"/>
      <c r="NB21" s="362"/>
      <c r="NC21" s="362"/>
      <c r="ND21" s="362"/>
      <c r="NE21" s="362"/>
      <c r="NF21" s="362"/>
      <c r="NG21" s="362"/>
      <c r="NH21" s="362"/>
      <c r="NI21" s="363"/>
      <c r="NJ21" s="361" t="str">
        <f ca="1">OFFSET('Cost &amp; Solution'!$T$50,NJ2,0,1,1)</f>
        <v/>
      </c>
      <c r="NK21" s="362"/>
      <c r="NL21" s="362"/>
      <c r="NM21" s="362"/>
      <c r="NN21" s="362"/>
      <c r="NO21" s="362"/>
      <c r="NP21" s="362"/>
      <c r="NQ21" s="362"/>
      <c r="NR21" s="362"/>
      <c r="NS21" s="362"/>
      <c r="NT21" s="362"/>
      <c r="NU21" s="363"/>
      <c r="NV21" s="361" t="str">
        <f ca="1">OFFSET('Cost &amp; Solution'!$T$50,NV2,0,1,1)</f>
        <v/>
      </c>
      <c r="NW21" s="362"/>
      <c r="NX21" s="362"/>
      <c r="NY21" s="362"/>
      <c r="NZ21" s="362"/>
      <c r="OA21" s="362"/>
      <c r="OB21" s="362"/>
      <c r="OC21" s="362"/>
      <c r="OD21" s="362"/>
      <c r="OE21" s="362"/>
      <c r="OF21" s="362"/>
      <c r="OG21" s="363"/>
      <c r="OH21" s="361" t="str">
        <f ca="1">OFFSET('Cost &amp; Solution'!$T$50,OH2,0,1,1)</f>
        <v/>
      </c>
      <c r="OI21" s="362"/>
      <c r="OJ21" s="362"/>
      <c r="OK21" s="362"/>
      <c r="OL21" s="362"/>
      <c r="OM21" s="362"/>
      <c r="ON21" s="362"/>
      <c r="OO21" s="362"/>
      <c r="OP21" s="362"/>
      <c r="OQ21" s="362"/>
      <c r="OR21" s="362"/>
      <c r="OS21" s="363"/>
      <c r="OT21" s="361" t="str">
        <f ca="1">OFFSET('Cost &amp; Solution'!$T$50,OT2,0,1,1)</f>
        <v/>
      </c>
      <c r="OU21" s="362"/>
      <c r="OV21" s="362"/>
      <c r="OW21" s="362"/>
      <c r="OX21" s="362"/>
      <c r="OY21" s="362"/>
      <c r="OZ21" s="362"/>
      <c r="PA21" s="362"/>
      <c r="PB21" s="362"/>
      <c r="PC21" s="362"/>
      <c r="PD21" s="362"/>
      <c r="PE21" s="363"/>
      <c r="PF21" s="361" t="str">
        <f ca="1">OFFSET('Cost &amp; Solution'!$T$50,PF2,0,1,1)</f>
        <v/>
      </c>
      <c r="PG21" s="362"/>
      <c r="PH21" s="362"/>
      <c r="PI21" s="362"/>
      <c r="PJ21" s="362"/>
      <c r="PK21" s="362"/>
      <c r="PL21" s="362"/>
      <c r="PM21" s="362"/>
      <c r="PN21" s="362"/>
      <c r="PO21" s="362"/>
      <c r="PP21" s="362"/>
      <c r="PQ21" s="363"/>
      <c r="PR21" s="361" t="str">
        <f ca="1">OFFSET('Cost &amp; Solution'!$T$50,PR2,0,1,1)</f>
        <v/>
      </c>
      <c r="PS21" s="362"/>
      <c r="PT21" s="362"/>
      <c r="PU21" s="362"/>
      <c r="PV21" s="362"/>
      <c r="PW21" s="362"/>
      <c r="PX21" s="362"/>
      <c r="PY21" s="362"/>
      <c r="PZ21" s="362"/>
      <c r="QA21" s="362"/>
      <c r="QB21" s="362"/>
      <c r="QC21" s="363"/>
      <c r="QD21" s="361" t="str">
        <f ca="1">OFFSET('Cost &amp; Solution'!$T$50,QD2,0,1,1)</f>
        <v/>
      </c>
      <c r="QE21" s="362"/>
      <c r="QF21" s="362"/>
      <c r="QG21" s="362"/>
      <c r="QH21" s="362"/>
      <c r="QI21" s="362"/>
      <c r="QJ21" s="362"/>
      <c r="QK21" s="362"/>
      <c r="QL21" s="362"/>
      <c r="QM21" s="362"/>
      <c r="QN21" s="362"/>
      <c r="QO21" s="363"/>
      <c r="QP21" s="361" t="str">
        <f ca="1">OFFSET('Cost &amp; Solution'!$T$50,QP2,0,1,1)</f>
        <v/>
      </c>
      <c r="QQ21" s="362"/>
      <c r="QR21" s="362"/>
      <c r="QS21" s="362"/>
      <c r="QT21" s="362"/>
      <c r="QU21" s="362"/>
      <c r="QV21" s="362"/>
      <c r="QW21" s="362"/>
      <c r="QX21" s="362"/>
      <c r="QY21" s="362"/>
      <c r="QZ21" s="362"/>
      <c r="RA21" s="363"/>
      <c r="RB21" s="361" t="str">
        <f ca="1">OFFSET('Cost &amp; Solution'!$T$50,RB2,0,1,1)</f>
        <v/>
      </c>
      <c r="RC21" s="362"/>
      <c r="RD21" s="362"/>
      <c r="RE21" s="362"/>
      <c r="RF21" s="362"/>
      <c r="RG21" s="362"/>
      <c r="RH21" s="362"/>
      <c r="RI21" s="362"/>
      <c r="RJ21" s="362"/>
      <c r="RK21" s="362"/>
      <c r="RL21" s="362"/>
      <c r="RM21" s="363"/>
    </row>
    <row r="22" spans="2:481" s="212" customFormat="1" ht="5.25" customHeight="1">
      <c r="B22" s="248"/>
      <c r="C22" s="240"/>
      <c r="D22" s="240"/>
      <c r="E22" s="240"/>
      <c r="F22" s="240"/>
      <c r="G22" s="240"/>
      <c r="H22" s="240"/>
      <c r="I22" s="240"/>
      <c r="J22" s="240"/>
      <c r="K22" s="240"/>
      <c r="L22" s="240"/>
      <c r="M22" s="256"/>
      <c r="N22" s="248"/>
      <c r="O22" s="240"/>
      <c r="P22" s="240"/>
      <c r="Q22" s="240"/>
      <c r="R22" s="240"/>
      <c r="S22" s="240"/>
      <c r="T22" s="240"/>
      <c r="U22" s="240"/>
      <c r="V22" s="240"/>
      <c r="W22" s="240"/>
      <c r="X22" s="240"/>
      <c r="Y22" s="256"/>
      <c r="Z22" s="248"/>
      <c r="AA22" s="240"/>
      <c r="AB22" s="240"/>
      <c r="AC22" s="240"/>
      <c r="AD22" s="240"/>
      <c r="AE22" s="240"/>
      <c r="AF22" s="240"/>
      <c r="AG22" s="240"/>
      <c r="AH22" s="240"/>
      <c r="AI22" s="240"/>
      <c r="AJ22" s="240"/>
      <c r="AK22" s="256"/>
      <c r="AL22" s="248"/>
      <c r="AM22" s="240"/>
      <c r="AN22" s="240"/>
      <c r="AO22" s="240"/>
      <c r="AP22" s="240"/>
      <c r="AQ22" s="240"/>
      <c r="AR22" s="240"/>
      <c r="AS22" s="240"/>
      <c r="AT22" s="240"/>
      <c r="AU22" s="240"/>
      <c r="AV22" s="240"/>
      <c r="AW22" s="256"/>
      <c r="AX22" s="248"/>
      <c r="AY22" s="240"/>
      <c r="AZ22" s="240"/>
      <c r="BA22" s="240"/>
      <c r="BB22" s="240"/>
      <c r="BC22" s="240"/>
      <c r="BD22" s="240"/>
      <c r="BE22" s="240"/>
      <c r="BF22" s="240"/>
      <c r="BG22" s="240"/>
      <c r="BH22" s="240"/>
      <c r="BI22" s="256"/>
      <c r="BJ22" s="248"/>
      <c r="BK22" s="240"/>
      <c r="BL22" s="240"/>
      <c r="BM22" s="240"/>
      <c r="BN22" s="240"/>
      <c r="BO22" s="240"/>
      <c r="BP22" s="240"/>
      <c r="BQ22" s="240"/>
      <c r="BR22" s="240"/>
      <c r="BS22" s="240"/>
      <c r="BT22" s="240"/>
      <c r="BU22" s="256"/>
      <c r="BV22" s="248"/>
      <c r="BW22" s="240"/>
      <c r="BX22" s="240"/>
      <c r="BY22" s="240"/>
      <c r="BZ22" s="240"/>
      <c r="CA22" s="240"/>
      <c r="CB22" s="240"/>
      <c r="CC22" s="240"/>
      <c r="CD22" s="240"/>
      <c r="CE22" s="240"/>
      <c r="CF22" s="240"/>
      <c r="CG22" s="256"/>
      <c r="CH22" s="248"/>
      <c r="CI22" s="240"/>
      <c r="CJ22" s="240"/>
      <c r="CK22" s="240"/>
      <c r="CL22" s="240"/>
      <c r="CM22" s="240"/>
      <c r="CN22" s="240"/>
      <c r="CO22" s="240"/>
      <c r="CP22" s="240"/>
      <c r="CQ22" s="240"/>
      <c r="CR22" s="240"/>
      <c r="CS22" s="256"/>
      <c r="CT22" s="248"/>
      <c r="CU22" s="240"/>
      <c r="CV22" s="240"/>
      <c r="CW22" s="240"/>
      <c r="CX22" s="240"/>
      <c r="CY22" s="240"/>
      <c r="CZ22" s="240"/>
      <c r="DA22" s="240"/>
      <c r="DB22" s="240"/>
      <c r="DC22" s="240"/>
      <c r="DD22" s="240"/>
      <c r="DE22" s="256"/>
      <c r="DF22" s="248"/>
      <c r="DG22" s="240"/>
      <c r="DH22" s="240"/>
      <c r="DI22" s="240"/>
      <c r="DJ22" s="240"/>
      <c r="DK22" s="240"/>
      <c r="DL22" s="240"/>
      <c r="DM22" s="240"/>
      <c r="DN22" s="240"/>
      <c r="DO22" s="240"/>
      <c r="DP22" s="240"/>
      <c r="DQ22" s="256"/>
      <c r="DR22" s="248"/>
      <c r="DS22" s="240"/>
      <c r="DT22" s="240"/>
      <c r="DU22" s="240"/>
      <c r="DV22" s="240"/>
      <c r="DW22" s="240"/>
      <c r="DX22" s="240"/>
      <c r="DY22" s="240"/>
      <c r="DZ22" s="240"/>
      <c r="EA22" s="240"/>
      <c r="EB22" s="240"/>
      <c r="EC22" s="256"/>
      <c r="ED22" s="248"/>
      <c r="EE22" s="240"/>
      <c r="EF22" s="240"/>
      <c r="EG22" s="240"/>
      <c r="EH22" s="240"/>
      <c r="EI22" s="240"/>
      <c r="EJ22" s="240"/>
      <c r="EK22" s="240"/>
      <c r="EL22" s="240"/>
      <c r="EM22" s="240"/>
      <c r="EN22" s="240"/>
      <c r="EO22" s="256"/>
      <c r="EP22" s="248"/>
      <c r="EQ22" s="240"/>
      <c r="ER22" s="240"/>
      <c r="ES22" s="240"/>
      <c r="ET22" s="240"/>
      <c r="EU22" s="240"/>
      <c r="EV22" s="240"/>
      <c r="EW22" s="240"/>
      <c r="EX22" s="240"/>
      <c r="EY22" s="240"/>
      <c r="EZ22" s="240"/>
      <c r="FA22" s="256"/>
      <c r="FB22" s="248"/>
      <c r="FC22" s="240"/>
      <c r="FD22" s="240"/>
      <c r="FE22" s="240"/>
      <c r="FF22" s="240"/>
      <c r="FG22" s="240"/>
      <c r="FH22" s="240"/>
      <c r="FI22" s="240"/>
      <c r="FJ22" s="240"/>
      <c r="FK22" s="240"/>
      <c r="FL22" s="240"/>
      <c r="FM22" s="256"/>
      <c r="FN22" s="248"/>
      <c r="FO22" s="240"/>
      <c r="FP22" s="240"/>
      <c r="FQ22" s="240"/>
      <c r="FR22" s="240"/>
      <c r="FS22" s="240"/>
      <c r="FT22" s="240"/>
      <c r="FU22" s="240"/>
      <c r="FV22" s="240"/>
      <c r="FW22" s="240"/>
      <c r="FX22" s="240"/>
      <c r="FY22" s="256"/>
      <c r="FZ22" s="248"/>
      <c r="GA22" s="240"/>
      <c r="GB22" s="240"/>
      <c r="GC22" s="240"/>
      <c r="GD22" s="240"/>
      <c r="GE22" s="240"/>
      <c r="GF22" s="240"/>
      <c r="GG22" s="240"/>
      <c r="GH22" s="240"/>
      <c r="GI22" s="240"/>
      <c r="GJ22" s="240"/>
      <c r="GK22" s="256"/>
      <c r="GL22" s="248"/>
      <c r="GM22" s="240"/>
      <c r="GN22" s="240"/>
      <c r="GO22" s="240"/>
      <c r="GP22" s="240"/>
      <c r="GQ22" s="240"/>
      <c r="GR22" s="240"/>
      <c r="GS22" s="240"/>
      <c r="GT22" s="240"/>
      <c r="GU22" s="240"/>
      <c r="GV22" s="240"/>
      <c r="GW22" s="256"/>
      <c r="GX22" s="248"/>
      <c r="GY22" s="240"/>
      <c r="GZ22" s="240"/>
      <c r="HA22" s="240"/>
      <c r="HB22" s="240"/>
      <c r="HC22" s="240"/>
      <c r="HD22" s="240"/>
      <c r="HE22" s="240"/>
      <c r="HF22" s="240"/>
      <c r="HG22" s="240"/>
      <c r="HH22" s="240"/>
      <c r="HI22" s="256"/>
      <c r="HJ22" s="248"/>
      <c r="HK22" s="240"/>
      <c r="HL22" s="240"/>
      <c r="HM22" s="240"/>
      <c r="HN22" s="240"/>
      <c r="HO22" s="240"/>
      <c r="HP22" s="240"/>
      <c r="HQ22" s="240"/>
      <c r="HR22" s="240"/>
      <c r="HS22" s="240"/>
      <c r="HT22" s="240"/>
      <c r="HU22" s="256"/>
      <c r="HV22" s="248"/>
      <c r="HW22" s="240"/>
      <c r="HX22" s="240"/>
      <c r="HY22" s="240"/>
      <c r="HZ22" s="240"/>
      <c r="IA22" s="240"/>
      <c r="IB22" s="240"/>
      <c r="IC22" s="240"/>
      <c r="ID22" s="240"/>
      <c r="IE22" s="240"/>
      <c r="IF22" s="240"/>
      <c r="IG22" s="256"/>
      <c r="IH22" s="248"/>
      <c r="II22" s="240"/>
      <c r="IJ22" s="240"/>
      <c r="IK22" s="240"/>
      <c r="IL22" s="240"/>
      <c r="IM22" s="240"/>
      <c r="IN22" s="240"/>
      <c r="IO22" s="240"/>
      <c r="IP22" s="240"/>
      <c r="IQ22" s="240"/>
      <c r="IR22" s="240"/>
      <c r="IS22" s="256"/>
      <c r="IT22" s="248"/>
      <c r="IU22" s="240"/>
      <c r="IV22" s="240"/>
      <c r="IW22" s="240"/>
      <c r="IX22" s="240"/>
      <c r="IY22" s="240"/>
      <c r="IZ22" s="240"/>
      <c r="JA22" s="240"/>
      <c r="JB22" s="240"/>
      <c r="JC22" s="240"/>
      <c r="JD22" s="240"/>
      <c r="JE22" s="256"/>
      <c r="JF22" s="248"/>
      <c r="JG22" s="240"/>
      <c r="JH22" s="240"/>
      <c r="JI22" s="240"/>
      <c r="JJ22" s="240"/>
      <c r="JK22" s="240"/>
      <c r="JL22" s="240"/>
      <c r="JM22" s="240"/>
      <c r="JN22" s="240"/>
      <c r="JO22" s="240"/>
      <c r="JP22" s="240"/>
      <c r="JQ22" s="256"/>
      <c r="JR22" s="248"/>
      <c r="JS22" s="240"/>
      <c r="JT22" s="240"/>
      <c r="JU22" s="240"/>
      <c r="JV22" s="240"/>
      <c r="JW22" s="240"/>
      <c r="JX22" s="240"/>
      <c r="JY22" s="240"/>
      <c r="JZ22" s="240"/>
      <c r="KA22" s="240"/>
      <c r="KB22" s="240"/>
      <c r="KC22" s="256"/>
      <c r="KD22" s="248"/>
      <c r="KE22" s="240"/>
      <c r="KF22" s="240"/>
      <c r="KG22" s="240"/>
      <c r="KH22" s="240"/>
      <c r="KI22" s="240"/>
      <c r="KJ22" s="240"/>
      <c r="KK22" s="240"/>
      <c r="KL22" s="240"/>
      <c r="KM22" s="240"/>
      <c r="KN22" s="240"/>
      <c r="KO22" s="256"/>
      <c r="KP22" s="248"/>
      <c r="KQ22" s="240"/>
      <c r="KR22" s="240"/>
      <c r="KS22" s="240"/>
      <c r="KT22" s="240"/>
      <c r="KU22" s="240"/>
      <c r="KV22" s="240"/>
      <c r="KW22" s="240"/>
      <c r="KX22" s="240"/>
      <c r="KY22" s="240"/>
      <c r="KZ22" s="240"/>
      <c r="LA22" s="256"/>
      <c r="LB22" s="248"/>
      <c r="LC22" s="240"/>
      <c r="LD22" s="240"/>
      <c r="LE22" s="240"/>
      <c r="LF22" s="240"/>
      <c r="LG22" s="240"/>
      <c r="LH22" s="240"/>
      <c r="LI22" s="240"/>
      <c r="LJ22" s="240"/>
      <c r="LK22" s="240"/>
      <c r="LL22" s="240"/>
      <c r="LM22" s="256"/>
      <c r="LN22" s="248"/>
      <c r="LO22" s="240"/>
      <c r="LP22" s="240"/>
      <c r="LQ22" s="240"/>
      <c r="LR22" s="240"/>
      <c r="LS22" s="240"/>
      <c r="LT22" s="240"/>
      <c r="LU22" s="240"/>
      <c r="LV22" s="240"/>
      <c r="LW22" s="240"/>
      <c r="LX22" s="240"/>
      <c r="LY22" s="256"/>
      <c r="LZ22" s="248"/>
      <c r="MA22" s="240"/>
      <c r="MB22" s="240"/>
      <c r="MC22" s="240"/>
      <c r="MD22" s="240"/>
      <c r="ME22" s="240"/>
      <c r="MF22" s="240"/>
      <c r="MG22" s="240"/>
      <c r="MH22" s="240"/>
      <c r="MI22" s="240"/>
      <c r="MJ22" s="240"/>
      <c r="MK22" s="256"/>
      <c r="ML22" s="248"/>
      <c r="MM22" s="240"/>
      <c r="MN22" s="240"/>
      <c r="MO22" s="240"/>
      <c r="MP22" s="240"/>
      <c r="MQ22" s="240"/>
      <c r="MR22" s="240"/>
      <c r="MS22" s="240"/>
      <c r="MT22" s="240"/>
      <c r="MU22" s="240"/>
      <c r="MV22" s="240"/>
      <c r="MW22" s="256"/>
      <c r="MX22" s="248"/>
      <c r="MY22" s="240"/>
      <c r="MZ22" s="240"/>
      <c r="NA22" s="240"/>
      <c r="NB22" s="240"/>
      <c r="NC22" s="240"/>
      <c r="ND22" s="240"/>
      <c r="NE22" s="240"/>
      <c r="NF22" s="240"/>
      <c r="NG22" s="240"/>
      <c r="NH22" s="240"/>
      <c r="NI22" s="256"/>
      <c r="NJ22" s="248"/>
      <c r="NK22" s="240"/>
      <c r="NL22" s="240"/>
      <c r="NM22" s="240"/>
      <c r="NN22" s="240"/>
      <c r="NO22" s="240"/>
      <c r="NP22" s="240"/>
      <c r="NQ22" s="240"/>
      <c r="NR22" s="240"/>
      <c r="NS22" s="240"/>
      <c r="NT22" s="240"/>
      <c r="NU22" s="256"/>
      <c r="NV22" s="248"/>
      <c r="NW22" s="240"/>
      <c r="NX22" s="240"/>
      <c r="NY22" s="240"/>
      <c r="NZ22" s="240"/>
      <c r="OA22" s="240"/>
      <c r="OB22" s="240"/>
      <c r="OC22" s="240"/>
      <c r="OD22" s="240"/>
      <c r="OE22" s="240"/>
      <c r="OF22" s="240"/>
      <c r="OG22" s="256"/>
      <c r="OH22" s="248"/>
      <c r="OI22" s="240"/>
      <c r="OJ22" s="240"/>
      <c r="OK22" s="240"/>
      <c r="OL22" s="240"/>
      <c r="OM22" s="240"/>
      <c r="ON22" s="240"/>
      <c r="OO22" s="240"/>
      <c r="OP22" s="240"/>
      <c r="OQ22" s="240"/>
      <c r="OR22" s="240"/>
      <c r="OS22" s="256"/>
      <c r="OT22" s="248"/>
      <c r="OU22" s="240"/>
      <c r="OV22" s="240"/>
      <c r="OW22" s="240"/>
      <c r="OX22" s="240"/>
      <c r="OY22" s="240"/>
      <c r="OZ22" s="240"/>
      <c r="PA22" s="240"/>
      <c r="PB22" s="240"/>
      <c r="PC22" s="240"/>
      <c r="PD22" s="240"/>
      <c r="PE22" s="256"/>
      <c r="PF22" s="248"/>
      <c r="PG22" s="240"/>
      <c r="PH22" s="240"/>
      <c r="PI22" s="240"/>
      <c r="PJ22" s="240"/>
      <c r="PK22" s="240"/>
      <c r="PL22" s="240"/>
      <c r="PM22" s="240"/>
      <c r="PN22" s="240"/>
      <c r="PO22" s="240"/>
      <c r="PP22" s="240"/>
      <c r="PQ22" s="256"/>
      <c r="PR22" s="248"/>
      <c r="PS22" s="240"/>
      <c r="PT22" s="240"/>
      <c r="PU22" s="240"/>
      <c r="PV22" s="240"/>
      <c r="PW22" s="240"/>
      <c r="PX22" s="240"/>
      <c r="PY22" s="240"/>
      <c r="PZ22" s="240"/>
      <c r="QA22" s="240"/>
      <c r="QB22" s="240"/>
      <c r="QC22" s="256"/>
      <c r="QD22" s="248"/>
      <c r="QE22" s="240"/>
      <c r="QF22" s="240"/>
      <c r="QG22" s="240"/>
      <c r="QH22" s="240"/>
      <c r="QI22" s="240"/>
      <c r="QJ22" s="240"/>
      <c r="QK22" s="240"/>
      <c r="QL22" s="240"/>
      <c r="QM22" s="240"/>
      <c r="QN22" s="240"/>
      <c r="QO22" s="256"/>
      <c r="QP22" s="248"/>
      <c r="QQ22" s="240"/>
      <c r="QR22" s="240"/>
      <c r="QS22" s="240"/>
      <c r="QT22" s="240"/>
      <c r="QU22" s="240"/>
      <c r="QV22" s="240"/>
      <c r="QW22" s="240"/>
      <c r="QX22" s="240"/>
      <c r="QY22" s="240"/>
      <c r="QZ22" s="240"/>
      <c r="RA22" s="256"/>
      <c r="RB22" s="248"/>
      <c r="RC22" s="240"/>
      <c r="RD22" s="240"/>
      <c r="RE22" s="240"/>
      <c r="RF22" s="240"/>
      <c r="RG22" s="240"/>
      <c r="RH22" s="240"/>
      <c r="RI22" s="240"/>
      <c r="RJ22" s="240"/>
      <c r="RK22" s="240"/>
      <c r="RL22" s="240"/>
      <c r="RM22" s="256"/>
    </row>
    <row r="23" spans="2:481" ht="17.25">
      <c r="B23" s="455">
        <f ca="1">IF(B14=list!$C$3,"",Maintenance!$H$15)</f>
        <v>8</v>
      </c>
      <c r="C23" s="456"/>
      <c r="D23" s="456"/>
      <c r="E23" s="457"/>
      <c r="F23" s="457"/>
      <c r="G23" s="458"/>
      <c r="H23" s="451">
        <f ca="1">IFERROR(TRUNC(B23*B9/B11)+1,"")</f>
        <v>176</v>
      </c>
      <c r="I23" s="452"/>
      <c r="J23" s="452"/>
      <c r="K23" s="453"/>
      <c r="L23" s="453"/>
      <c r="M23" s="454"/>
      <c r="N23" s="455">
        <f ca="1">IF(N14=list!$C$3,"",Maintenance!$H$15)</f>
        <v>8</v>
      </c>
      <c r="O23" s="456"/>
      <c r="P23" s="456"/>
      <c r="Q23" s="457"/>
      <c r="R23" s="457"/>
      <c r="S23" s="458"/>
      <c r="T23" s="451">
        <f t="shared" ref="T23" ca="1" si="156">IFERROR(TRUNC(N23*N9/N11)+1,"")</f>
        <v>584</v>
      </c>
      <c r="U23" s="452"/>
      <c r="V23" s="452"/>
      <c r="W23" s="453"/>
      <c r="X23" s="453"/>
      <c r="Y23" s="454"/>
      <c r="Z23" s="455">
        <f ca="1">IF(Z14=list!$C$3,"",Maintenance!$H$15)</f>
        <v>8</v>
      </c>
      <c r="AA23" s="456"/>
      <c r="AB23" s="456"/>
      <c r="AC23" s="457"/>
      <c r="AD23" s="457"/>
      <c r="AE23" s="458"/>
      <c r="AF23" s="451" t="str">
        <f t="shared" ref="AF23" ca="1" si="157">IFERROR(TRUNC(Z23*Z9/Z11)+1,"")</f>
        <v/>
      </c>
      <c r="AG23" s="452"/>
      <c r="AH23" s="452"/>
      <c r="AI23" s="453"/>
      <c r="AJ23" s="453"/>
      <c r="AK23" s="454"/>
      <c r="AL23" s="455">
        <f ca="1">IF(AL14=list!$C$3,"",Maintenance!$H$15)</f>
        <v>8</v>
      </c>
      <c r="AM23" s="456"/>
      <c r="AN23" s="456"/>
      <c r="AO23" s="457"/>
      <c r="AP23" s="457"/>
      <c r="AQ23" s="458"/>
      <c r="AR23" s="451" t="str">
        <f t="shared" ref="AR23" ca="1" si="158">IFERROR(TRUNC(AL23*AL9/AL11)+1,"")</f>
        <v/>
      </c>
      <c r="AS23" s="452"/>
      <c r="AT23" s="452"/>
      <c r="AU23" s="453"/>
      <c r="AV23" s="453"/>
      <c r="AW23" s="454"/>
      <c r="AX23" s="455">
        <f ca="1">IF(AX14=list!$C$3,"",Maintenance!$H$15)</f>
        <v>8</v>
      </c>
      <c r="AY23" s="456"/>
      <c r="AZ23" s="456"/>
      <c r="BA23" s="457"/>
      <c r="BB23" s="457"/>
      <c r="BC23" s="458"/>
      <c r="BD23" s="451" t="str">
        <f t="shared" ref="BD23" ca="1" si="159">IFERROR(TRUNC(AX23*AX9/AX11)+1,"")</f>
        <v/>
      </c>
      <c r="BE23" s="452"/>
      <c r="BF23" s="452"/>
      <c r="BG23" s="453"/>
      <c r="BH23" s="453"/>
      <c r="BI23" s="454"/>
      <c r="BJ23" s="455">
        <f ca="1">IF(BJ14=list!$C$3,"",Maintenance!$H$15)</f>
        <v>8</v>
      </c>
      <c r="BK23" s="456"/>
      <c r="BL23" s="456"/>
      <c r="BM23" s="457"/>
      <c r="BN23" s="457"/>
      <c r="BO23" s="458"/>
      <c r="BP23" s="451" t="str">
        <f t="shared" ref="BP23" ca="1" si="160">IFERROR(TRUNC(BJ23*BJ9/BJ11)+1,"")</f>
        <v/>
      </c>
      <c r="BQ23" s="452"/>
      <c r="BR23" s="452"/>
      <c r="BS23" s="453"/>
      <c r="BT23" s="453"/>
      <c r="BU23" s="454"/>
      <c r="BV23" s="455">
        <f ca="1">IF(BV14=list!$C$3,"",Maintenance!$H$15)</f>
        <v>8</v>
      </c>
      <c r="BW23" s="456"/>
      <c r="BX23" s="456"/>
      <c r="BY23" s="457"/>
      <c r="BZ23" s="457"/>
      <c r="CA23" s="458"/>
      <c r="CB23" s="451" t="str">
        <f t="shared" ref="CB23" ca="1" si="161">IFERROR(TRUNC(BV23*BV9/BV11)+1,"")</f>
        <v/>
      </c>
      <c r="CC23" s="452"/>
      <c r="CD23" s="452"/>
      <c r="CE23" s="453"/>
      <c r="CF23" s="453"/>
      <c r="CG23" s="454"/>
      <c r="CH23" s="455">
        <f ca="1">IF(CH14=list!$C$3,"",Maintenance!$H$15)</f>
        <v>8</v>
      </c>
      <c r="CI23" s="456"/>
      <c r="CJ23" s="456"/>
      <c r="CK23" s="457"/>
      <c r="CL23" s="457"/>
      <c r="CM23" s="458"/>
      <c r="CN23" s="451" t="str">
        <f t="shared" ref="CN23" ca="1" si="162">IFERROR(TRUNC(CH23*CH9/CH11)+1,"")</f>
        <v/>
      </c>
      <c r="CO23" s="452"/>
      <c r="CP23" s="452"/>
      <c r="CQ23" s="453"/>
      <c r="CR23" s="453"/>
      <c r="CS23" s="454"/>
      <c r="CT23" s="455">
        <f ca="1">IF(CT14=list!$C$3,"",Maintenance!$H$15)</f>
        <v>8</v>
      </c>
      <c r="CU23" s="456"/>
      <c r="CV23" s="456"/>
      <c r="CW23" s="457"/>
      <c r="CX23" s="457"/>
      <c r="CY23" s="458"/>
      <c r="CZ23" s="451" t="str">
        <f t="shared" ref="CZ23" ca="1" si="163">IFERROR(TRUNC(CT23*CT9/CT11)+1,"")</f>
        <v/>
      </c>
      <c r="DA23" s="452"/>
      <c r="DB23" s="452"/>
      <c r="DC23" s="453"/>
      <c r="DD23" s="453"/>
      <c r="DE23" s="454"/>
      <c r="DF23" s="455">
        <f ca="1">IF(DF14=list!$C$3,"",Maintenance!$H$15)</f>
        <v>8</v>
      </c>
      <c r="DG23" s="456"/>
      <c r="DH23" s="456"/>
      <c r="DI23" s="457"/>
      <c r="DJ23" s="457"/>
      <c r="DK23" s="458"/>
      <c r="DL23" s="451" t="str">
        <f t="shared" ref="DL23" ca="1" si="164">IFERROR(TRUNC(DF23*DF9/DF11)+1,"")</f>
        <v/>
      </c>
      <c r="DM23" s="452"/>
      <c r="DN23" s="452"/>
      <c r="DO23" s="453"/>
      <c r="DP23" s="453"/>
      <c r="DQ23" s="454"/>
      <c r="DR23" s="455">
        <f ca="1">IF(DR14=list!$C$3,"",Maintenance!$H$15)</f>
        <v>8</v>
      </c>
      <c r="DS23" s="456"/>
      <c r="DT23" s="456"/>
      <c r="DU23" s="457"/>
      <c r="DV23" s="457"/>
      <c r="DW23" s="458"/>
      <c r="DX23" s="451" t="str">
        <f t="shared" ref="DX23" ca="1" si="165">IFERROR(TRUNC(DR23*DR9/DR11)+1,"")</f>
        <v/>
      </c>
      <c r="DY23" s="452"/>
      <c r="DZ23" s="452"/>
      <c r="EA23" s="453"/>
      <c r="EB23" s="453"/>
      <c r="EC23" s="454"/>
      <c r="ED23" s="455">
        <f ca="1">IF(ED14=list!$C$3,"",Maintenance!$H$15)</f>
        <v>8</v>
      </c>
      <c r="EE23" s="456"/>
      <c r="EF23" s="456"/>
      <c r="EG23" s="457"/>
      <c r="EH23" s="457"/>
      <c r="EI23" s="458"/>
      <c r="EJ23" s="451" t="str">
        <f t="shared" ref="EJ23" ca="1" si="166">IFERROR(TRUNC(ED23*ED9/ED11)+1,"")</f>
        <v/>
      </c>
      <c r="EK23" s="452"/>
      <c r="EL23" s="452"/>
      <c r="EM23" s="453"/>
      <c r="EN23" s="453"/>
      <c r="EO23" s="454"/>
      <c r="EP23" s="455">
        <f ca="1">IF(EP14=list!$C$3,"",Maintenance!$H$15)</f>
        <v>8</v>
      </c>
      <c r="EQ23" s="456"/>
      <c r="ER23" s="456"/>
      <c r="ES23" s="457"/>
      <c r="ET23" s="457"/>
      <c r="EU23" s="458"/>
      <c r="EV23" s="451" t="str">
        <f t="shared" ref="EV23" ca="1" si="167">IFERROR(TRUNC(EP23*EP9/EP11)+1,"")</f>
        <v/>
      </c>
      <c r="EW23" s="452"/>
      <c r="EX23" s="452"/>
      <c r="EY23" s="453"/>
      <c r="EZ23" s="453"/>
      <c r="FA23" s="454"/>
      <c r="FB23" s="455">
        <f ca="1">IF(FB14=list!$C$3,"",Maintenance!$H$15)</f>
        <v>8</v>
      </c>
      <c r="FC23" s="456"/>
      <c r="FD23" s="456"/>
      <c r="FE23" s="457"/>
      <c r="FF23" s="457"/>
      <c r="FG23" s="458"/>
      <c r="FH23" s="451" t="str">
        <f t="shared" ref="FH23" ca="1" si="168">IFERROR(TRUNC(FB23*FB9/FB11)+1,"")</f>
        <v/>
      </c>
      <c r="FI23" s="452"/>
      <c r="FJ23" s="452"/>
      <c r="FK23" s="453"/>
      <c r="FL23" s="453"/>
      <c r="FM23" s="454"/>
      <c r="FN23" s="455">
        <f ca="1">IF(FN14=list!$C$3,"",Maintenance!$H$15)</f>
        <v>8</v>
      </c>
      <c r="FO23" s="456"/>
      <c r="FP23" s="456"/>
      <c r="FQ23" s="457"/>
      <c r="FR23" s="457"/>
      <c r="FS23" s="458"/>
      <c r="FT23" s="451" t="str">
        <f t="shared" ref="FT23" ca="1" si="169">IFERROR(TRUNC(FN23*FN9/FN11)+1,"")</f>
        <v/>
      </c>
      <c r="FU23" s="452"/>
      <c r="FV23" s="452"/>
      <c r="FW23" s="453"/>
      <c r="FX23" s="453"/>
      <c r="FY23" s="454"/>
      <c r="FZ23" s="455">
        <f ca="1">IF(FZ14=list!$C$3,"",Maintenance!$H$15)</f>
        <v>8</v>
      </c>
      <c r="GA23" s="456"/>
      <c r="GB23" s="456"/>
      <c r="GC23" s="457"/>
      <c r="GD23" s="457"/>
      <c r="GE23" s="458"/>
      <c r="GF23" s="451" t="str">
        <f t="shared" ref="GF23" ca="1" si="170">IFERROR(TRUNC(FZ23*FZ9/FZ11)+1,"")</f>
        <v/>
      </c>
      <c r="GG23" s="452"/>
      <c r="GH23" s="452"/>
      <c r="GI23" s="453"/>
      <c r="GJ23" s="453"/>
      <c r="GK23" s="454"/>
      <c r="GL23" s="455">
        <f ca="1">IF(GL14=list!$C$3,"",Maintenance!$H$15)</f>
        <v>8</v>
      </c>
      <c r="GM23" s="456"/>
      <c r="GN23" s="456"/>
      <c r="GO23" s="457"/>
      <c r="GP23" s="457"/>
      <c r="GQ23" s="458"/>
      <c r="GR23" s="451" t="str">
        <f t="shared" ref="GR23" ca="1" si="171">IFERROR(TRUNC(GL23*GL9/GL11)+1,"")</f>
        <v/>
      </c>
      <c r="GS23" s="452"/>
      <c r="GT23" s="452"/>
      <c r="GU23" s="453"/>
      <c r="GV23" s="453"/>
      <c r="GW23" s="454"/>
      <c r="GX23" s="455">
        <f ca="1">IF(GX14=list!$C$3,"",Maintenance!$H$15)</f>
        <v>8</v>
      </c>
      <c r="GY23" s="456"/>
      <c r="GZ23" s="456"/>
      <c r="HA23" s="457"/>
      <c r="HB23" s="457"/>
      <c r="HC23" s="458"/>
      <c r="HD23" s="451" t="str">
        <f t="shared" ref="HD23" ca="1" si="172">IFERROR(TRUNC(GX23*GX9/GX11)+1,"")</f>
        <v/>
      </c>
      <c r="HE23" s="452"/>
      <c r="HF23" s="452"/>
      <c r="HG23" s="453"/>
      <c r="HH23" s="453"/>
      <c r="HI23" s="454"/>
      <c r="HJ23" s="455">
        <f ca="1">IF(HJ14=list!$C$3,"",Maintenance!$H$15)</f>
        <v>8</v>
      </c>
      <c r="HK23" s="456"/>
      <c r="HL23" s="456"/>
      <c r="HM23" s="457"/>
      <c r="HN23" s="457"/>
      <c r="HO23" s="458"/>
      <c r="HP23" s="451" t="str">
        <f t="shared" ref="HP23" ca="1" si="173">IFERROR(TRUNC(HJ23*HJ9/HJ11)+1,"")</f>
        <v/>
      </c>
      <c r="HQ23" s="452"/>
      <c r="HR23" s="452"/>
      <c r="HS23" s="453"/>
      <c r="HT23" s="453"/>
      <c r="HU23" s="454"/>
      <c r="HV23" s="455">
        <f ca="1">IF(HV14=list!$C$3,"",Maintenance!$H$15)</f>
        <v>8</v>
      </c>
      <c r="HW23" s="456"/>
      <c r="HX23" s="456"/>
      <c r="HY23" s="457"/>
      <c r="HZ23" s="457"/>
      <c r="IA23" s="458"/>
      <c r="IB23" s="451" t="str">
        <f t="shared" ref="IB23" ca="1" si="174">IFERROR(TRUNC(HV23*HV9/HV11)+1,"")</f>
        <v/>
      </c>
      <c r="IC23" s="452"/>
      <c r="ID23" s="452"/>
      <c r="IE23" s="453"/>
      <c r="IF23" s="453"/>
      <c r="IG23" s="454"/>
      <c r="IH23" s="455">
        <f ca="1">IF(IH14=list!$C$3,"",Maintenance!$H$15)</f>
        <v>8</v>
      </c>
      <c r="II23" s="456"/>
      <c r="IJ23" s="456"/>
      <c r="IK23" s="457"/>
      <c r="IL23" s="457"/>
      <c r="IM23" s="458"/>
      <c r="IN23" s="451" t="str">
        <f t="shared" ref="IN23" ca="1" si="175">IFERROR(TRUNC(IH23*IH9/IH11)+1,"")</f>
        <v/>
      </c>
      <c r="IO23" s="452"/>
      <c r="IP23" s="452"/>
      <c r="IQ23" s="453"/>
      <c r="IR23" s="453"/>
      <c r="IS23" s="454"/>
      <c r="IT23" s="455">
        <f ca="1">IF(IT14=list!$C$3,"",Maintenance!$H$15)</f>
        <v>8</v>
      </c>
      <c r="IU23" s="456"/>
      <c r="IV23" s="456"/>
      <c r="IW23" s="457"/>
      <c r="IX23" s="457"/>
      <c r="IY23" s="458"/>
      <c r="IZ23" s="451" t="str">
        <f t="shared" ref="IZ23" ca="1" si="176">IFERROR(TRUNC(IT23*IT9/IT11)+1,"")</f>
        <v/>
      </c>
      <c r="JA23" s="452"/>
      <c r="JB23" s="452"/>
      <c r="JC23" s="453"/>
      <c r="JD23" s="453"/>
      <c r="JE23" s="454"/>
      <c r="JF23" s="455">
        <f ca="1">IF(JF14=list!$C$3,"",Maintenance!$H$15)</f>
        <v>8</v>
      </c>
      <c r="JG23" s="456"/>
      <c r="JH23" s="456"/>
      <c r="JI23" s="457"/>
      <c r="JJ23" s="457"/>
      <c r="JK23" s="458"/>
      <c r="JL23" s="451" t="str">
        <f t="shared" ref="JL23" ca="1" si="177">IFERROR(TRUNC(JF23*JF9/JF11)+1,"")</f>
        <v/>
      </c>
      <c r="JM23" s="452"/>
      <c r="JN23" s="452"/>
      <c r="JO23" s="453"/>
      <c r="JP23" s="453"/>
      <c r="JQ23" s="454"/>
      <c r="JR23" s="455">
        <f ca="1">IF(JR14=list!$C$3,"",Maintenance!$H$15)</f>
        <v>8</v>
      </c>
      <c r="JS23" s="456"/>
      <c r="JT23" s="456"/>
      <c r="JU23" s="457"/>
      <c r="JV23" s="457"/>
      <c r="JW23" s="458"/>
      <c r="JX23" s="451" t="str">
        <f t="shared" ref="JX23" ca="1" si="178">IFERROR(TRUNC(JR23*JR9/JR11)+1,"")</f>
        <v/>
      </c>
      <c r="JY23" s="452"/>
      <c r="JZ23" s="452"/>
      <c r="KA23" s="453"/>
      <c r="KB23" s="453"/>
      <c r="KC23" s="454"/>
      <c r="KD23" s="455">
        <f ca="1">IF(KD14=list!$C$3,"",Maintenance!$H$15)</f>
        <v>8</v>
      </c>
      <c r="KE23" s="456"/>
      <c r="KF23" s="456"/>
      <c r="KG23" s="457"/>
      <c r="KH23" s="457"/>
      <c r="KI23" s="458"/>
      <c r="KJ23" s="451" t="str">
        <f t="shared" ref="KJ23" ca="1" si="179">IFERROR(TRUNC(KD23*KD9/KD11)+1,"")</f>
        <v/>
      </c>
      <c r="KK23" s="452"/>
      <c r="KL23" s="452"/>
      <c r="KM23" s="453"/>
      <c r="KN23" s="453"/>
      <c r="KO23" s="454"/>
      <c r="KP23" s="455">
        <f ca="1">IF(KP14=list!$C$3,"",Maintenance!$H$15)</f>
        <v>8</v>
      </c>
      <c r="KQ23" s="456"/>
      <c r="KR23" s="456"/>
      <c r="KS23" s="457"/>
      <c r="KT23" s="457"/>
      <c r="KU23" s="458"/>
      <c r="KV23" s="451" t="str">
        <f t="shared" ref="KV23" ca="1" si="180">IFERROR(TRUNC(KP23*KP9/KP11)+1,"")</f>
        <v/>
      </c>
      <c r="KW23" s="452"/>
      <c r="KX23" s="452"/>
      <c r="KY23" s="453"/>
      <c r="KZ23" s="453"/>
      <c r="LA23" s="454"/>
      <c r="LB23" s="455">
        <f ca="1">IF(LB14=list!$C$3,"",Maintenance!$H$15)</f>
        <v>8</v>
      </c>
      <c r="LC23" s="456"/>
      <c r="LD23" s="456"/>
      <c r="LE23" s="457"/>
      <c r="LF23" s="457"/>
      <c r="LG23" s="458"/>
      <c r="LH23" s="451" t="str">
        <f t="shared" ref="LH23" ca="1" si="181">IFERROR(TRUNC(LB23*LB9/LB11)+1,"")</f>
        <v/>
      </c>
      <c r="LI23" s="452"/>
      <c r="LJ23" s="452"/>
      <c r="LK23" s="453"/>
      <c r="LL23" s="453"/>
      <c r="LM23" s="454"/>
      <c r="LN23" s="455">
        <f ca="1">IF(LN14=list!$C$3,"",Maintenance!$H$15)</f>
        <v>8</v>
      </c>
      <c r="LO23" s="456"/>
      <c r="LP23" s="456"/>
      <c r="LQ23" s="457"/>
      <c r="LR23" s="457"/>
      <c r="LS23" s="458"/>
      <c r="LT23" s="451" t="str">
        <f t="shared" ref="LT23" ca="1" si="182">IFERROR(TRUNC(LN23*LN9/LN11)+1,"")</f>
        <v/>
      </c>
      <c r="LU23" s="452"/>
      <c r="LV23" s="452"/>
      <c r="LW23" s="453"/>
      <c r="LX23" s="453"/>
      <c r="LY23" s="454"/>
      <c r="LZ23" s="455">
        <f ca="1">IF(LZ14=list!$C$3,"",Maintenance!$H$15)</f>
        <v>8</v>
      </c>
      <c r="MA23" s="456"/>
      <c r="MB23" s="456"/>
      <c r="MC23" s="457"/>
      <c r="MD23" s="457"/>
      <c r="ME23" s="458"/>
      <c r="MF23" s="451" t="str">
        <f t="shared" ref="MF23" ca="1" si="183">IFERROR(TRUNC(LZ23*LZ9/LZ11)+1,"")</f>
        <v/>
      </c>
      <c r="MG23" s="452"/>
      <c r="MH23" s="452"/>
      <c r="MI23" s="453"/>
      <c r="MJ23" s="453"/>
      <c r="MK23" s="454"/>
      <c r="ML23" s="455">
        <f ca="1">IF(ML14=list!$C$3,"",Maintenance!$H$15)</f>
        <v>8</v>
      </c>
      <c r="MM23" s="456"/>
      <c r="MN23" s="456"/>
      <c r="MO23" s="457"/>
      <c r="MP23" s="457"/>
      <c r="MQ23" s="458"/>
      <c r="MR23" s="451" t="str">
        <f t="shared" ref="MR23" ca="1" si="184">IFERROR(TRUNC(ML23*ML9/ML11)+1,"")</f>
        <v/>
      </c>
      <c r="MS23" s="452"/>
      <c r="MT23" s="452"/>
      <c r="MU23" s="453"/>
      <c r="MV23" s="453"/>
      <c r="MW23" s="454"/>
      <c r="MX23" s="455">
        <f ca="1">IF(MX14=list!$C$3,"",Maintenance!$H$15)</f>
        <v>8</v>
      </c>
      <c r="MY23" s="456"/>
      <c r="MZ23" s="456"/>
      <c r="NA23" s="457"/>
      <c r="NB23" s="457"/>
      <c r="NC23" s="458"/>
      <c r="ND23" s="451" t="str">
        <f t="shared" ref="ND23" ca="1" si="185">IFERROR(TRUNC(MX23*MX9/MX11)+1,"")</f>
        <v/>
      </c>
      <c r="NE23" s="452"/>
      <c r="NF23" s="452"/>
      <c r="NG23" s="453"/>
      <c r="NH23" s="453"/>
      <c r="NI23" s="454"/>
      <c r="NJ23" s="455">
        <f ca="1">IF(NJ14=list!$C$3,"",Maintenance!$H$15)</f>
        <v>8</v>
      </c>
      <c r="NK23" s="456"/>
      <c r="NL23" s="456"/>
      <c r="NM23" s="457"/>
      <c r="NN23" s="457"/>
      <c r="NO23" s="458"/>
      <c r="NP23" s="451" t="str">
        <f t="shared" ref="NP23" ca="1" si="186">IFERROR(TRUNC(NJ23*NJ9/NJ11)+1,"")</f>
        <v/>
      </c>
      <c r="NQ23" s="452"/>
      <c r="NR23" s="452"/>
      <c r="NS23" s="453"/>
      <c r="NT23" s="453"/>
      <c r="NU23" s="454"/>
      <c r="NV23" s="455">
        <f ca="1">IF(NV14=list!$C$3,"",Maintenance!$H$15)</f>
        <v>8</v>
      </c>
      <c r="NW23" s="456"/>
      <c r="NX23" s="456"/>
      <c r="NY23" s="457"/>
      <c r="NZ23" s="457"/>
      <c r="OA23" s="458"/>
      <c r="OB23" s="451" t="str">
        <f t="shared" ref="OB23" ca="1" si="187">IFERROR(TRUNC(NV23*NV9/NV11)+1,"")</f>
        <v/>
      </c>
      <c r="OC23" s="452"/>
      <c r="OD23" s="452"/>
      <c r="OE23" s="453"/>
      <c r="OF23" s="453"/>
      <c r="OG23" s="454"/>
      <c r="OH23" s="455">
        <f ca="1">IF(OH14=list!$C$3,"",Maintenance!$H$15)</f>
        <v>8</v>
      </c>
      <c r="OI23" s="456"/>
      <c r="OJ23" s="456"/>
      <c r="OK23" s="457"/>
      <c r="OL23" s="457"/>
      <c r="OM23" s="458"/>
      <c r="ON23" s="451" t="str">
        <f t="shared" ref="ON23" ca="1" si="188">IFERROR(TRUNC(OH23*OH9/OH11)+1,"")</f>
        <v/>
      </c>
      <c r="OO23" s="452"/>
      <c r="OP23" s="452"/>
      <c r="OQ23" s="453"/>
      <c r="OR23" s="453"/>
      <c r="OS23" s="454"/>
      <c r="OT23" s="455">
        <f ca="1">IF(OT14=list!$C$3,"",Maintenance!$H$15)</f>
        <v>8</v>
      </c>
      <c r="OU23" s="456"/>
      <c r="OV23" s="456"/>
      <c r="OW23" s="457"/>
      <c r="OX23" s="457"/>
      <c r="OY23" s="458"/>
      <c r="OZ23" s="451" t="str">
        <f t="shared" ref="OZ23" ca="1" si="189">IFERROR(TRUNC(OT23*OT9/OT11)+1,"")</f>
        <v/>
      </c>
      <c r="PA23" s="452"/>
      <c r="PB23" s="452"/>
      <c r="PC23" s="453"/>
      <c r="PD23" s="453"/>
      <c r="PE23" s="454"/>
      <c r="PF23" s="455">
        <f ca="1">IF(PF14=list!$C$3,"",Maintenance!$H$15)</f>
        <v>8</v>
      </c>
      <c r="PG23" s="456"/>
      <c r="PH23" s="456"/>
      <c r="PI23" s="457"/>
      <c r="PJ23" s="457"/>
      <c r="PK23" s="458"/>
      <c r="PL23" s="451" t="str">
        <f t="shared" ref="PL23" ca="1" si="190">IFERROR(TRUNC(PF23*PF9/PF11)+1,"")</f>
        <v/>
      </c>
      <c r="PM23" s="452"/>
      <c r="PN23" s="452"/>
      <c r="PO23" s="453"/>
      <c r="PP23" s="453"/>
      <c r="PQ23" s="454"/>
      <c r="PR23" s="455">
        <f ca="1">IF(PR14=list!$C$3,"",Maintenance!$H$15)</f>
        <v>8</v>
      </c>
      <c r="PS23" s="456"/>
      <c r="PT23" s="456"/>
      <c r="PU23" s="457"/>
      <c r="PV23" s="457"/>
      <c r="PW23" s="458"/>
      <c r="PX23" s="451" t="str">
        <f t="shared" ref="PX23" ca="1" si="191">IFERROR(TRUNC(PR23*PR9/PR11)+1,"")</f>
        <v/>
      </c>
      <c r="PY23" s="452"/>
      <c r="PZ23" s="452"/>
      <c r="QA23" s="453"/>
      <c r="QB23" s="453"/>
      <c r="QC23" s="454"/>
      <c r="QD23" s="455">
        <f ca="1">IF(QD14=list!$C$3,"",Maintenance!$H$15)</f>
        <v>8</v>
      </c>
      <c r="QE23" s="456"/>
      <c r="QF23" s="456"/>
      <c r="QG23" s="457"/>
      <c r="QH23" s="457"/>
      <c r="QI23" s="458"/>
      <c r="QJ23" s="451" t="str">
        <f t="shared" ref="QJ23" ca="1" si="192">IFERROR(TRUNC(QD23*QD9/QD11)+1,"")</f>
        <v/>
      </c>
      <c r="QK23" s="452"/>
      <c r="QL23" s="452"/>
      <c r="QM23" s="453"/>
      <c r="QN23" s="453"/>
      <c r="QO23" s="454"/>
      <c r="QP23" s="455">
        <f ca="1">IF(QP14=list!$C$3,"",Maintenance!$H$15)</f>
        <v>8</v>
      </c>
      <c r="QQ23" s="456"/>
      <c r="QR23" s="456"/>
      <c r="QS23" s="457"/>
      <c r="QT23" s="457"/>
      <c r="QU23" s="458"/>
      <c r="QV23" s="451" t="str">
        <f t="shared" ref="QV23" ca="1" si="193">IFERROR(TRUNC(QP23*QP9/QP11)+1,"")</f>
        <v/>
      </c>
      <c r="QW23" s="452"/>
      <c r="QX23" s="452"/>
      <c r="QY23" s="453"/>
      <c r="QZ23" s="453"/>
      <c r="RA23" s="454"/>
      <c r="RB23" s="455">
        <f ca="1">IF(RB14=list!$C$3,"",Maintenance!$H$15)</f>
        <v>8</v>
      </c>
      <c r="RC23" s="456"/>
      <c r="RD23" s="456"/>
      <c r="RE23" s="457"/>
      <c r="RF23" s="457"/>
      <c r="RG23" s="458"/>
      <c r="RH23" s="451" t="str">
        <f t="shared" ref="RH23" ca="1" si="194">IFERROR(TRUNC(RB23*RB9/RB11)+1,"")</f>
        <v/>
      </c>
      <c r="RI23" s="452"/>
      <c r="RJ23" s="452"/>
      <c r="RK23" s="453"/>
      <c r="RL23" s="453"/>
      <c r="RM23" s="454"/>
    </row>
    <row r="24" spans="2:481" s="212" customFormat="1" ht="5.25" customHeight="1">
      <c r="B24" s="248"/>
      <c r="C24" s="240"/>
      <c r="D24" s="240"/>
      <c r="E24" s="240"/>
      <c r="F24" s="240"/>
      <c r="G24" s="240"/>
      <c r="H24" s="240"/>
      <c r="I24" s="240"/>
      <c r="J24" s="240"/>
      <c r="K24" s="240"/>
      <c r="L24" s="240"/>
      <c r="M24" s="256"/>
      <c r="N24" s="248"/>
      <c r="O24" s="240"/>
      <c r="P24" s="240"/>
      <c r="Q24" s="240"/>
      <c r="R24" s="240"/>
      <c r="S24" s="240"/>
      <c r="T24" s="240"/>
      <c r="U24" s="240"/>
      <c r="V24" s="240"/>
      <c r="W24" s="240"/>
      <c r="X24" s="240"/>
      <c r="Y24" s="256"/>
      <c r="Z24" s="248"/>
      <c r="AA24" s="240"/>
      <c r="AB24" s="240"/>
      <c r="AC24" s="240"/>
      <c r="AD24" s="240"/>
      <c r="AE24" s="240"/>
      <c r="AF24" s="240"/>
      <c r="AG24" s="240"/>
      <c r="AH24" s="240"/>
      <c r="AI24" s="240"/>
      <c r="AJ24" s="240"/>
      <c r="AK24" s="256"/>
      <c r="AL24" s="248"/>
      <c r="AM24" s="240"/>
      <c r="AN24" s="240"/>
      <c r="AO24" s="240"/>
      <c r="AP24" s="240"/>
      <c r="AQ24" s="240"/>
      <c r="AR24" s="240"/>
      <c r="AS24" s="240"/>
      <c r="AT24" s="240"/>
      <c r="AU24" s="240"/>
      <c r="AV24" s="240"/>
      <c r="AW24" s="256"/>
      <c r="AX24" s="248"/>
      <c r="AY24" s="240"/>
      <c r="AZ24" s="240"/>
      <c r="BA24" s="240"/>
      <c r="BB24" s="240"/>
      <c r="BC24" s="240"/>
      <c r="BD24" s="240"/>
      <c r="BE24" s="240"/>
      <c r="BF24" s="240"/>
      <c r="BG24" s="240"/>
      <c r="BH24" s="240"/>
      <c r="BI24" s="256"/>
      <c r="BJ24" s="248"/>
      <c r="BK24" s="240"/>
      <c r="BL24" s="240"/>
      <c r="BM24" s="240"/>
      <c r="BN24" s="240"/>
      <c r="BO24" s="240"/>
      <c r="BP24" s="240"/>
      <c r="BQ24" s="240"/>
      <c r="BR24" s="240"/>
      <c r="BS24" s="240"/>
      <c r="BT24" s="240"/>
      <c r="BU24" s="256"/>
      <c r="BV24" s="248"/>
      <c r="BW24" s="240"/>
      <c r="BX24" s="240"/>
      <c r="BY24" s="240"/>
      <c r="BZ24" s="240"/>
      <c r="CA24" s="240"/>
      <c r="CB24" s="240"/>
      <c r="CC24" s="240"/>
      <c r="CD24" s="240"/>
      <c r="CE24" s="240"/>
      <c r="CF24" s="240"/>
      <c r="CG24" s="256"/>
      <c r="CH24" s="248"/>
      <c r="CI24" s="240"/>
      <c r="CJ24" s="240"/>
      <c r="CK24" s="240"/>
      <c r="CL24" s="240"/>
      <c r="CM24" s="240"/>
      <c r="CN24" s="240"/>
      <c r="CO24" s="240"/>
      <c r="CP24" s="240"/>
      <c r="CQ24" s="240"/>
      <c r="CR24" s="240"/>
      <c r="CS24" s="256"/>
      <c r="CT24" s="248"/>
      <c r="CU24" s="240"/>
      <c r="CV24" s="240"/>
      <c r="CW24" s="240"/>
      <c r="CX24" s="240"/>
      <c r="CY24" s="240"/>
      <c r="CZ24" s="240"/>
      <c r="DA24" s="240"/>
      <c r="DB24" s="240"/>
      <c r="DC24" s="240"/>
      <c r="DD24" s="240"/>
      <c r="DE24" s="256"/>
      <c r="DF24" s="248"/>
      <c r="DG24" s="240"/>
      <c r="DH24" s="240"/>
      <c r="DI24" s="240"/>
      <c r="DJ24" s="240"/>
      <c r="DK24" s="240"/>
      <c r="DL24" s="240"/>
      <c r="DM24" s="240"/>
      <c r="DN24" s="240"/>
      <c r="DO24" s="240"/>
      <c r="DP24" s="240"/>
      <c r="DQ24" s="256"/>
      <c r="DR24" s="248"/>
      <c r="DS24" s="240"/>
      <c r="DT24" s="240"/>
      <c r="DU24" s="240"/>
      <c r="DV24" s="240"/>
      <c r="DW24" s="240"/>
      <c r="DX24" s="240"/>
      <c r="DY24" s="240"/>
      <c r="DZ24" s="240"/>
      <c r="EA24" s="240"/>
      <c r="EB24" s="240"/>
      <c r="EC24" s="256"/>
      <c r="ED24" s="248"/>
      <c r="EE24" s="240"/>
      <c r="EF24" s="240"/>
      <c r="EG24" s="240"/>
      <c r="EH24" s="240"/>
      <c r="EI24" s="240"/>
      <c r="EJ24" s="240"/>
      <c r="EK24" s="240"/>
      <c r="EL24" s="240"/>
      <c r="EM24" s="240"/>
      <c r="EN24" s="240"/>
      <c r="EO24" s="256"/>
      <c r="EP24" s="248"/>
      <c r="EQ24" s="240"/>
      <c r="ER24" s="240"/>
      <c r="ES24" s="240"/>
      <c r="ET24" s="240"/>
      <c r="EU24" s="240"/>
      <c r="EV24" s="240"/>
      <c r="EW24" s="240"/>
      <c r="EX24" s="240"/>
      <c r="EY24" s="240"/>
      <c r="EZ24" s="240"/>
      <c r="FA24" s="256"/>
      <c r="FB24" s="248"/>
      <c r="FC24" s="240"/>
      <c r="FD24" s="240"/>
      <c r="FE24" s="240"/>
      <c r="FF24" s="240"/>
      <c r="FG24" s="240"/>
      <c r="FH24" s="240"/>
      <c r="FI24" s="240"/>
      <c r="FJ24" s="240"/>
      <c r="FK24" s="240"/>
      <c r="FL24" s="240"/>
      <c r="FM24" s="256"/>
      <c r="FN24" s="248"/>
      <c r="FO24" s="240"/>
      <c r="FP24" s="240"/>
      <c r="FQ24" s="240"/>
      <c r="FR24" s="240"/>
      <c r="FS24" s="240"/>
      <c r="FT24" s="240"/>
      <c r="FU24" s="240"/>
      <c r="FV24" s="240"/>
      <c r="FW24" s="240"/>
      <c r="FX24" s="240"/>
      <c r="FY24" s="256"/>
      <c r="FZ24" s="248"/>
      <c r="GA24" s="240"/>
      <c r="GB24" s="240"/>
      <c r="GC24" s="240"/>
      <c r="GD24" s="240"/>
      <c r="GE24" s="240"/>
      <c r="GF24" s="240"/>
      <c r="GG24" s="240"/>
      <c r="GH24" s="240"/>
      <c r="GI24" s="240"/>
      <c r="GJ24" s="240"/>
      <c r="GK24" s="256"/>
      <c r="GL24" s="248"/>
      <c r="GM24" s="240"/>
      <c r="GN24" s="240"/>
      <c r="GO24" s="240"/>
      <c r="GP24" s="240"/>
      <c r="GQ24" s="240"/>
      <c r="GR24" s="240"/>
      <c r="GS24" s="240"/>
      <c r="GT24" s="240"/>
      <c r="GU24" s="240"/>
      <c r="GV24" s="240"/>
      <c r="GW24" s="256"/>
      <c r="GX24" s="248"/>
      <c r="GY24" s="240"/>
      <c r="GZ24" s="240"/>
      <c r="HA24" s="240"/>
      <c r="HB24" s="240"/>
      <c r="HC24" s="240"/>
      <c r="HD24" s="240"/>
      <c r="HE24" s="240"/>
      <c r="HF24" s="240"/>
      <c r="HG24" s="240"/>
      <c r="HH24" s="240"/>
      <c r="HI24" s="256"/>
      <c r="HJ24" s="248"/>
      <c r="HK24" s="240"/>
      <c r="HL24" s="240"/>
      <c r="HM24" s="240"/>
      <c r="HN24" s="240"/>
      <c r="HO24" s="240"/>
      <c r="HP24" s="240"/>
      <c r="HQ24" s="240"/>
      <c r="HR24" s="240"/>
      <c r="HS24" s="240"/>
      <c r="HT24" s="240"/>
      <c r="HU24" s="256"/>
      <c r="HV24" s="248"/>
      <c r="HW24" s="240"/>
      <c r="HX24" s="240"/>
      <c r="HY24" s="240"/>
      <c r="HZ24" s="240"/>
      <c r="IA24" s="240"/>
      <c r="IB24" s="240"/>
      <c r="IC24" s="240"/>
      <c r="ID24" s="240"/>
      <c r="IE24" s="240"/>
      <c r="IF24" s="240"/>
      <c r="IG24" s="256"/>
      <c r="IH24" s="248"/>
      <c r="II24" s="240"/>
      <c r="IJ24" s="240"/>
      <c r="IK24" s="240"/>
      <c r="IL24" s="240"/>
      <c r="IM24" s="240"/>
      <c r="IN24" s="240"/>
      <c r="IO24" s="240"/>
      <c r="IP24" s="240"/>
      <c r="IQ24" s="240"/>
      <c r="IR24" s="240"/>
      <c r="IS24" s="256"/>
      <c r="IT24" s="248"/>
      <c r="IU24" s="240"/>
      <c r="IV24" s="240"/>
      <c r="IW24" s="240"/>
      <c r="IX24" s="240"/>
      <c r="IY24" s="240"/>
      <c r="IZ24" s="240"/>
      <c r="JA24" s="240"/>
      <c r="JB24" s="240"/>
      <c r="JC24" s="240"/>
      <c r="JD24" s="240"/>
      <c r="JE24" s="256"/>
      <c r="JF24" s="248"/>
      <c r="JG24" s="240"/>
      <c r="JH24" s="240"/>
      <c r="JI24" s="240"/>
      <c r="JJ24" s="240"/>
      <c r="JK24" s="240"/>
      <c r="JL24" s="240"/>
      <c r="JM24" s="240"/>
      <c r="JN24" s="240"/>
      <c r="JO24" s="240"/>
      <c r="JP24" s="240"/>
      <c r="JQ24" s="256"/>
      <c r="JR24" s="248"/>
      <c r="JS24" s="240"/>
      <c r="JT24" s="240"/>
      <c r="JU24" s="240"/>
      <c r="JV24" s="240"/>
      <c r="JW24" s="240"/>
      <c r="JX24" s="240"/>
      <c r="JY24" s="240"/>
      <c r="JZ24" s="240"/>
      <c r="KA24" s="240"/>
      <c r="KB24" s="240"/>
      <c r="KC24" s="256"/>
      <c r="KD24" s="248"/>
      <c r="KE24" s="240"/>
      <c r="KF24" s="240"/>
      <c r="KG24" s="240"/>
      <c r="KH24" s="240"/>
      <c r="KI24" s="240"/>
      <c r="KJ24" s="240"/>
      <c r="KK24" s="240"/>
      <c r="KL24" s="240"/>
      <c r="KM24" s="240"/>
      <c r="KN24" s="240"/>
      <c r="KO24" s="256"/>
      <c r="KP24" s="248"/>
      <c r="KQ24" s="240"/>
      <c r="KR24" s="240"/>
      <c r="KS24" s="240"/>
      <c r="KT24" s="240"/>
      <c r="KU24" s="240"/>
      <c r="KV24" s="240"/>
      <c r="KW24" s="240"/>
      <c r="KX24" s="240"/>
      <c r="KY24" s="240"/>
      <c r="KZ24" s="240"/>
      <c r="LA24" s="256"/>
      <c r="LB24" s="248"/>
      <c r="LC24" s="240"/>
      <c r="LD24" s="240"/>
      <c r="LE24" s="240"/>
      <c r="LF24" s="240"/>
      <c r="LG24" s="240"/>
      <c r="LH24" s="240"/>
      <c r="LI24" s="240"/>
      <c r="LJ24" s="240"/>
      <c r="LK24" s="240"/>
      <c r="LL24" s="240"/>
      <c r="LM24" s="256"/>
      <c r="LN24" s="248"/>
      <c r="LO24" s="240"/>
      <c r="LP24" s="240"/>
      <c r="LQ24" s="240"/>
      <c r="LR24" s="240"/>
      <c r="LS24" s="240"/>
      <c r="LT24" s="240"/>
      <c r="LU24" s="240"/>
      <c r="LV24" s="240"/>
      <c r="LW24" s="240"/>
      <c r="LX24" s="240"/>
      <c r="LY24" s="256"/>
      <c r="LZ24" s="248"/>
      <c r="MA24" s="240"/>
      <c r="MB24" s="240"/>
      <c r="MC24" s="240"/>
      <c r="MD24" s="240"/>
      <c r="ME24" s="240"/>
      <c r="MF24" s="240"/>
      <c r="MG24" s="240"/>
      <c r="MH24" s="240"/>
      <c r="MI24" s="240"/>
      <c r="MJ24" s="240"/>
      <c r="MK24" s="256"/>
      <c r="ML24" s="248"/>
      <c r="MM24" s="240"/>
      <c r="MN24" s="240"/>
      <c r="MO24" s="240"/>
      <c r="MP24" s="240"/>
      <c r="MQ24" s="240"/>
      <c r="MR24" s="240"/>
      <c r="MS24" s="240"/>
      <c r="MT24" s="240"/>
      <c r="MU24" s="240"/>
      <c r="MV24" s="240"/>
      <c r="MW24" s="256"/>
      <c r="MX24" s="248"/>
      <c r="MY24" s="240"/>
      <c r="MZ24" s="240"/>
      <c r="NA24" s="240"/>
      <c r="NB24" s="240"/>
      <c r="NC24" s="240"/>
      <c r="ND24" s="240"/>
      <c r="NE24" s="240"/>
      <c r="NF24" s="240"/>
      <c r="NG24" s="240"/>
      <c r="NH24" s="240"/>
      <c r="NI24" s="256"/>
      <c r="NJ24" s="248"/>
      <c r="NK24" s="240"/>
      <c r="NL24" s="240"/>
      <c r="NM24" s="240"/>
      <c r="NN24" s="240"/>
      <c r="NO24" s="240"/>
      <c r="NP24" s="240"/>
      <c r="NQ24" s="240"/>
      <c r="NR24" s="240"/>
      <c r="NS24" s="240"/>
      <c r="NT24" s="240"/>
      <c r="NU24" s="256"/>
      <c r="NV24" s="248"/>
      <c r="NW24" s="240"/>
      <c r="NX24" s="240"/>
      <c r="NY24" s="240"/>
      <c r="NZ24" s="240"/>
      <c r="OA24" s="240"/>
      <c r="OB24" s="240"/>
      <c r="OC24" s="240"/>
      <c r="OD24" s="240"/>
      <c r="OE24" s="240"/>
      <c r="OF24" s="240"/>
      <c r="OG24" s="256"/>
      <c r="OH24" s="248"/>
      <c r="OI24" s="240"/>
      <c r="OJ24" s="240"/>
      <c r="OK24" s="240"/>
      <c r="OL24" s="240"/>
      <c r="OM24" s="240"/>
      <c r="ON24" s="240"/>
      <c r="OO24" s="240"/>
      <c r="OP24" s="240"/>
      <c r="OQ24" s="240"/>
      <c r="OR24" s="240"/>
      <c r="OS24" s="256"/>
      <c r="OT24" s="248"/>
      <c r="OU24" s="240"/>
      <c r="OV24" s="240"/>
      <c r="OW24" s="240"/>
      <c r="OX24" s="240"/>
      <c r="OY24" s="240"/>
      <c r="OZ24" s="240"/>
      <c r="PA24" s="240"/>
      <c r="PB24" s="240"/>
      <c r="PC24" s="240"/>
      <c r="PD24" s="240"/>
      <c r="PE24" s="256"/>
      <c r="PF24" s="248"/>
      <c r="PG24" s="240"/>
      <c r="PH24" s="240"/>
      <c r="PI24" s="240"/>
      <c r="PJ24" s="240"/>
      <c r="PK24" s="240"/>
      <c r="PL24" s="240"/>
      <c r="PM24" s="240"/>
      <c r="PN24" s="240"/>
      <c r="PO24" s="240"/>
      <c r="PP24" s="240"/>
      <c r="PQ24" s="256"/>
      <c r="PR24" s="248"/>
      <c r="PS24" s="240"/>
      <c r="PT24" s="240"/>
      <c r="PU24" s="240"/>
      <c r="PV24" s="240"/>
      <c r="PW24" s="240"/>
      <c r="PX24" s="240"/>
      <c r="PY24" s="240"/>
      <c r="PZ24" s="240"/>
      <c r="QA24" s="240"/>
      <c r="QB24" s="240"/>
      <c r="QC24" s="256"/>
      <c r="QD24" s="248"/>
      <c r="QE24" s="240"/>
      <c r="QF24" s="240"/>
      <c r="QG24" s="240"/>
      <c r="QH24" s="240"/>
      <c r="QI24" s="240"/>
      <c r="QJ24" s="240"/>
      <c r="QK24" s="240"/>
      <c r="QL24" s="240"/>
      <c r="QM24" s="240"/>
      <c r="QN24" s="240"/>
      <c r="QO24" s="256"/>
      <c r="QP24" s="248"/>
      <c r="QQ24" s="240"/>
      <c r="QR24" s="240"/>
      <c r="QS24" s="240"/>
      <c r="QT24" s="240"/>
      <c r="QU24" s="240"/>
      <c r="QV24" s="240"/>
      <c r="QW24" s="240"/>
      <c r="QX24" s="240"/>
      <c r="QY24" s="240"/>
      <c r="QZ24" s="240"/>
      <c r="RA24" s="256"/>
      <c r="RB24" s="248"/>
      <c r="RC24" s="240"/>
      <c r="RD24" s="240"/>
      <c r="RE24" s="240"/>
      <c r="RF24" s="240"/>
      <c r="RG24" s="240"/>
      <c r="RH24" s="240"/>
      <c r="RI24" s="240"/>
      <c r="RJ24" s="240"/>
      <c r="RK24" s="240"/>
      <c r="RL24" s="240"/>
      <c r="RM24" s="256"/>
    </row>
    <row r="25" spans="2:481" ht="17.25">
      <c r="B25" s="443">
        <f ca="1">OFFSET('Cost &amp; Solution'!$V$50,B2,0,1,1)</f>
        <v>4</v>
      </c>
      <c r="C25" s="444"/>
      <c r="D25" s="444"/>
      <c r="E25" s="445"/>
      <c r="F25" s="445"/>
      <c r="G25" s="446"/>
      <c r="H25" s="447">
        <f ca="1">IF(B14=list!$C$1,'Container Panel'!$A$61,IF(B14=list!$C$2,'Container Panel'!$A$63,0))</f>
        <v>0.04</v>
      </c>
      <c r="I25" s="448"/>
      <c r="J25" s="448"/>
      <c r="K25" s="449"/>
      <c r="L25" s="449"/>
      <c r="M25" s="450"/>
      <c r="N25" s="443">
        <f ca="1">OFFSET('Cost &amp; Solution'!$V$50,N2,0,1,1)</f>
        <v>4</v>
      </c>
      <c r="O25" s="444"/>
      <c r="P25" s="444"/>
      <c r="Q25" s="445"/>
      <c r="R25" s="445"/>
      <c r="S25" s="446"/>
      <c r="T25" s="447">
        <f ca="1">IF(N14=list!$C$1,'Container Panel'!$A$61,IF(N14=list!$C$2,'Container Panel'!$A$63,0))</f>
        <v>0.04</v>
      </c>
      <c r="U25" s="448"/>
      <c r="V25" s="448"/>
      <c r="W25" s="449"/>
      <c r="X25" s="449"/>
      <c r="Y25" s="450"/>
      <c r="Z25" s="443" t="str">
        <f ca="1">OFFSET('Cost &amp; Solution'!$V$50,Z2,0,1,1)</f>
        <v/>
      </c>
      <c r="AA25" s="444"/>
      <c r="AB25" s="444"/>
      <c r="AC25" s="445"/>
      <c r="AD25" s="445"/>
      <c r="AE25" s="446"/>
      <c r="AF25" s="447">
        <f ca="1">IF(Z14=list!$C$1,'Container Panel'!$A$61,IF(Z14=list!$C$2,'Container Panel'!$A$63,0))</f>
        <v>0</v>
      </c>
      <c r="AG25" s="448"/>
      <c r="AH25" s="448"/>
      <c r="AI25" s="449"/>
      <c r="AJ25" s="449"/>
      <c r="AK25" s="450"/>
      <c r="AL25" s="443" t="str">
        <f ca="1">OFFSET('Cost &amp; Solution'!$V$50,AL2,0,1,1)</f>
        <v/>
      </c>
      <c r="AM25" s="444"/>
      <c r="AN25" s="444"/>
      <c r="AO25" s="445"/>
      <c r="AP25" s="445"/>
      <c r="AQ25" s="446"/>
      <c r="AR25" s="447">
        <f ca="1">IF(AL14=list!$C$1,'Container Panel'!$A$61,IF(AL14=list!$C$2,'Container Panel'!$A$63,0))</f>
        <v>0</v>
      </c>
      <c r="AS25" s="448"/>
      <c r="AT25" s="448"/>
      <c r="AU25" s="449"/>
      <c r="AV25" s="449"/>
      <c r="AW25" s="450"/>
      <c r="AX25" s="443" t="str">
        <f ca="1">OFFSET('Cost &amp; Solution'!$V$50,AX2,0,1,1)</f>
        <v/>
      </c>
      <c r="AY25" s="444"/>
      <c r="AZ25" s="444"/>
      <c r="BA25" s="445"/>
      <c r="BB25" s="445"/>
      <c r="BC25" s="446"/>
      <c r="BD25" s="447">
        <f ca="1">IF(AX14=list!$C$1,'Container Panel'!$A$61,IF(AX14=list!$C$2,'Container Panel'!$A$63,0))</f>
        <v>0</v>
      </c>
      <c r="BE25" s="448"/>
      <c r="BF25" s="448"/>
      <c r="BG25" s="449"/>
      <c r="BH25" s="449"/>
      <c r="BI25" s="450"/>
      <c r="BJ25" s="443" t="str">
        <f ca="1">OFFSET('Cost &amp; Solution'!$V$50,BJ2,0,1,1)</f>
        <v/>
      </c>
      <c r="BK25" s="444"/>
      <c r="BL25" s="444"/>
      <c r="BM25" s="445"/>
      <c r="BN25" s="445"/>
      <c r="BO25" s="446"/>
      <c r="BP25" s="447">
        <f ca="1">IF(BJ14=list!$C$1,'Container Panel'!$A$61,IF(BJ14=list!$C$2,'Container Panel'!$A$63,0))</f>
        <v>0</v>
      </c>
      <c r="BQ25" s="448"/>
      <c r="BR25" s="448"/>
      <c r="BS25" s="449"/>
      <c r="BT25" s="449"/>
      <c r="BU25" s="450"/>
      <c r="BV25" s="443" t="str">
        <f ca="1">OFFSET('Cost &amp; Solution'!$V$50,BV2,0,1,1)</f>
        <v/>
      </c>
      <c r="BW25" s="444"/>
      <c r="BX25" s="444"/>
      <c r="BY25" s="445"/>
      <c r="BZ25" s="445"/>
      <c r="CA25" s="446"/>
      <c r="CB25" s="447">
        <f ca="1">IF(BV14=list!$C$1,'Container Panel'!$A$61,IF(BV14=list!$C$2,'Container Panel'!$A$63,0))</f>
        <v>0</v>
      </c>
      <c r="CC25" s="448"/>
      <c r="CD25" s="448"/>
      <c r="CE25" s="449"/>
      <c r="CF25" s="449"/>
      <c r="CG25" s="450"/>
      <c r="CH25" s="443" t="str">
        <f ca="1">OFFSET('Cost &amp; Solution'!$V$50,CH2,0,1,1)</f>
        <v/>
      </c>
      <c r="CI25" s="444"/>
      <c r="CJ25" s="444"/>
      <c r="CK25" s="445"/>
      <c r="CL25" s="445"/>
      <c r="CM25" s="446"/>
      <c r="CN25" s="447">
        <f ca="1">IF(CH14=list!$C$1,'Container Panel'!$A$61,IF(CH14=list!$C$2,'Container Panel'!$A$63,0))</f>
        <v>0</v>
      </c>
      <c r="CO25" s="448"/>
      <c r="CP25" s="448"/>
      <c r="CQ25" s="449"/>
      <c r="CR25" s="449"/>
      <c r="CS25" s="450"/>
      <c r="CT25" s="443" t="str">
        <f ca="1">OFFSET('Cost &amp; Solution'!$V$50,CT2,0,1,1)</f>
        <v/>
      </c>
      <c r="CU25" s="444"/>
      <c r="CV25" s="444"/>
      <c r="CW25" s="445"/>
      <c r="CX25" s="445"/>
      <c r="CY25" s="446"/>
      <c r="CZ25" s="447">
        <f ca="1">IF(CT14=list!$C$1,'Container Panel'!$A$61,IF(CT14=list!$C$2,'Container Panel'!$A$63,0))</f>
        <v>0</v>
      </c>
      <c r="DA25" s="448"/>
      <c r="DB25" s="448"/>
      <c r="DC25" s="449"/>
      <c r="DD25" s="449"/>
      <c r="DE25" s="450"/>
      <c r="DF25" s="443" t="str">
        <f ca="1">OFFSET('Cost &amp; Solution'!$V$50,DF2,0,1,1)</f>
        <v/>
      </c>
      <c r="DG25" s="444"/>
      <c r="DH25" s="444"/>
      <c r="DI25" s="445"/>
      <c r="DJ25" s="445"/>
      <c r="DK25" s="446"/>
      <c r="DL25" s="447">
        <f ca="1">IF(DF14=list!$C$1,'Container Panel'!$A$61,IF(DF14=list!$C$2,'Container Panel'!$A$63,0))</f>
        <v>0</v>
      </c>
      <c r="DM25" s="448"/>
      <c r="DN25" s="448"/>
      <c r="DO25" s="449"/>
      <c r="DP25" s="449"/>
      <c r="DQ25" s="450"/>
      <c r="DR25" s="443" t="str">
        <f ca="1">OFFSET('Cost &amp; Solution'!$V$50,DR2,0,1,1)</f>
        <v/>
      </c>
      <c r="DS25" s="444"/>
      <c r="DT25" s="444"/>
      <c r="DU25" s="445"/>
      <c r="DV25" s="445"/>
      <c r="DW25" s="446"/>
      <c r="DX25" s="447">
        <f ca="1">IF(DR14=list!$C$1,'Container Panel'!$A$61,IF(DR14=list!$C$2,'Container Panel'!$A$63,0))</f>
        <v>0</v>
      </c>
      <c r="DY25" s="448"/>
      <c r="DZ25" s="448"/>
      <c r="EA25" s="449"/>
      <c r="EB25" s="449"/>
      <c r="EC25" s="450"/>
      <c r="ED25" s="443" t="str">
        <f ca="1">OFFSET('Cost &amp; Solution'!$V$50,ED2,0,1,1)</f>
        <v/>
      </c>
      <c r="EE25" s="444"/>
      <c r="EF25" s="444"/>
      <c r="EG25" s="445"/>
      <c r="EH25" s="445"/>
      <c r="EI25" s="446"/>
      <c r="EJ25" s="447">
        <f ca="1">IF(ED14=list!$C$1,'Container Panel'!$A$61,IF(ED14=list!$C$2,'Container Panel'!$A$63,0))</f>
        <v>0</v>
      </c>
      <c r="EK25" s="448"/>
      <c r="EL25" s="448"/>
      <c r="EM25" s="449"/>
      <c r="EN25" s="449"/>
      <c r="EO25" s="450"/>
      <c r="EP25" s="443" t="str">
        <f ca="1">OFFSET('Cost &amp; Solution'!$V$50,EP2,0,1,1)</f>
        <v/>
      </c>
      <c r="EQ25" s="444"/>
      <c r="ER25" s="444"/>
      <c r="ES25" s="445"/>
      <c r="ET25" s="445"/>
      <c r="EU25" s="446"/>
      <c r="EV25" s="447">
        <f ca="1">IF(EP14=list!$C$1,'Container Panel'!$A$61,IF(EP14=list!$C$2,'Container Panel'!$A$63,0))</f>
        <v>0</v>
      </c>
      <c r="EW25" s="448"/>
      <c r="EX25" s="448"/>
      <c r="EY25" s="449"/>
      <c r="EZ25" s="449"/>
      <c r="FA25" s="450"/>
      <c r="FB25" s="443" t="str">
        <f ca="1">OFFSET('Cost &amp; Solution'!$V$50,FB2,0,1,1)</f>
        <v/>
      </c>
      <c r="FC25" s="444"/>
      <c r="FD25" s="444"/>
      <c r="FE25" s="445"/>
      <c r="FF25" s="445"/>
      <c r="FG25" s="446"/>
      <c r="FH25" s="447">
        <f ca="1">IF(FB14=list!$C$1,'Container Panel'!$A$61,IF(FB14=list!$C$2,'Container Panel'!$A$63,0))</f>
        <v>0</v>
      </c>
      <c r="FI25" s="448"/>
      <c r="FJ25" s="448"/>
      <c r="FK25" s="449"/>
      <c r="FL25" s="449"/>
      <c r="FM25" s="450"/>
      <c r="FN25" s="443" t="str">
        <f ca="1">OFFSET('Cost &amp; Solution'!$V$50,FN2,0,1,1)</f>
        <v/>
      </c>
      <c r="FO25" s="444"/>
      <c r="FP25" s="444"/>
      <c r="FQ25" s="445"/>
      <c r="FR25" s="445"/>
      <c r="FS25" s="446"/>
      <c r="FT25" s="447">
        <f ca="1">IF(FN14=list!$C$1,'Container Panel'!$A$61,IF(FN14=list!$C$2,'Container Panel'!$A$63,0))</f>
        <v>0</v>
      </c>
      <c r="FU25" s="448"/>
      <c r="FV25" s="448"/>
      <c r="FW25" s="449"/>
      <c r="FX25" s="449"/>
      <c r="FY25" s="450"/>
      <c r="FZ25" s="443" t="str">
        <f ca="1">OFFSET('Cost &amp; Solution'!$V$50,FZ2,0,1,1)</f>
        <v/>
      </c>
      <c r="GA25" s="444"/>
      <c r="GB25" s="444"/>
      <c r="GC25" s="445"/>
      <c r="GD25" s="445"/>
      <c r="GE25" s="446"/>
      <c r="GF25" s="447">
        <f ca="1">IF(FZ14=list!$C$1,'Container Panel'!$A$61,IF(FZ14=list!$C$2,'Container Panel'!$A$63,0))</f>
        <v>0</v>
      </c>
      <c r="GG25" s="448"/>
      <c r="GH25" s="448"/>
      <c r="GI25" s="449"/>
      <c r="GJ25" s="449"/>
      <c r="GK25" s="450"/>
      <c r="GL25" s="443" t="str">
        <f ca="1">OFFSET('Cost &amp; Solution'!$V$50,GL2,0,1,1)</f>
        <v/>
      </c>
      <c r="GM25" s="444"/>
      <c r="GN25" s="444"/>
      <c r="GO25" s="445"/>
      <c r="GP25" s="445"/>
      <c r="GQ25" s="446"/>
      <c r="GR25" s="447">
        <f ca="1">IF(GL14=list!$C$1,'Container Panel'!$A$61,IF(GL14=list!$C$2,'Container Panel'!$A$63,0))</f>
        <v>0</v>
      </c>
      <c r="GS25" s="448"/>
      <c r="GT25" s="448"/>
      <c r="GU25" s="449"/>
      <c r="GV25" s="449"/>
      <c r="GW25" s="450"/>
      <c r="GX25" s="443" t="str">
        <f ca="1">OFFSET('Cost &amp; Solution'!$V$50,GX2,0,1,1)</f>
        <v/>
      </c>
      <c r="GY25" s="444"/>
      <c r="GZ25" s="444"/>
      <c r="HA25" s="445"/>
      <c r="HB25" s="445"/>
      <c r="HC25" s="446"/>
      <c r="HD25" s="447">
        <f ca="1">IF(GX14=list!$C$1,'Container Panel'!$A$61,IF(GX14=list!$C$2,'Container Panel'!$A$63,0))</f>
        <v>0</v>
      </c>
      <c r="HE25" s="448"/>
      <c r="HF25" s="448"/>
      <c r="HG25" s="449"/>
      <c r="HH25" s="449"/>
      <c r="HI25" s="450"/>
      <c r="HJ25" s="443" t="str">
        <f ca="1">OFFSET('Cost &amp; Solution'!$V$50,HJ2,0,1,1)</f>
        <v/>
      </c>
      <c r="HK25" s="444"/>
      <c r="HL25" s="444"/>
      <c r="HM25" s="445"/>
      <c r="HN25" s="445"/>
      <c r="HO25" s="446"/>
      <c r="HP25" s="447">
        <f ca="1">IF(HJ14=list!$C$1,'Container Panel'!$A$61,IF(HJ14=list!$C$2,'Container Panel'!$A$63,0))</f>
        <v>0</v>
      </c>
      <c r="HQ25" s="448"/>
      <c r="HR25" s="448"/>
      <c r="HS25" s="449"/>
      <c r="HT25" s="449"/>
      <c r="HU25" s="450"/>
      <c r="HV25" s="443" t="str">
        <f ca="1">OFFSET('Cost &amp; Solution'!$V$50,HV2,0,1,1)</f>
        <v/>
      </c>
      <c r="HW25" s="444"/>
      <c r="HX25" s="444"/>
      <c r="HY25" s="445"/>
      <c r="HZ25" s="445"/>
      <c r="IA25" s="446"/>
      <c r="IB25" s="447">
        <f ca="1">IF(HV14=list!$C$1,'Container Panel'!$A$61,IF(HV14=list!$C$2,'Container Panel'!$A$63,0))</f>
        <v>0</v>
      </c>
      <c r="IC25" s="448"/>
      <c r="ID25" s="448"/>
      <c r="IE25" s="449"/>
      <c r="IF25" s="449"/>
      <c r="IG25" s="450"/>
      <c r="IH25" s="443" t="str">
        <f ca="1">OFFSET('Cost &amp; Solution'!$V$50,IH2,0,1,1)</f>
        <v/>
      </c>
      <c r="II25" s="444"/>
      <c r="IJ25" s="444"/>
      <c r="IK25" s="445"/>
      <c r="IL25" s="445"/>
      <c r="IM25" s="446"/>
      <c r="IN25" s="447">
        <f ca="1">IF(IH14=list!$C$1,'Container Panel'!$A$61,IF(IH14=list!$C$2,'Container Panel'!$A$63,0))</f>
        <v>0</v>
      </c>
      <c r="IO25" s="448"/>
      <c r="IP25" s="448"/>
      <c r="IQ25" s="449"/>
      <c r="IR25" s="449"/>
      <c r="IS25" s="450"/>
      <c r="IT25" s="443" t="str">
        <f ca="1">OFFSET('Cost &amp; Solution'!$V$50,IT2,0,1,1)</f>
        <v/>
      </c>
      <c r="IU25" s="444"/>
      <c r="IV25" s="444"/>
      <c r="IW25" s="445"/>
      <c r="IX25" s="445"/>
      <c r="IY25" s="446"/>
      <c r="IZ25" s="447">
        <f ca="1">IF(IT14=list!$C$1,'Container Panel'!$A$61,IF(IT14=list!$C$2,'Container Panel'!$A$63,0))</f>
        <v>0</v>
      </c>
      <c r="JA25" s="448"/>
      <c r="JB25" s="448"/>
      <c r="JC25" s="449"/>
      <c r="JD25" s="449"/>
      <c r="JE25" s="450"/>
      <c r="JF25" s="443" t="str">
        <f ca="1">OFFSET('Cost &amp; Solution'!$V$50,JF2,0,1,1)</f>
        <v/>
      </c>
      <c r="JG25" s="444"/>
      <c r="JH25" s="444"/>
      <c r="JI25" s="445"/>
      <c r="JJ25" s="445"/>
      <c r="JK25" s="446"/>
      <c r="JL25" s="447">
        <f ca="1">IF(JF14=list!$C$1,'Container Panel'!$A$61,IF(JF14=list!$C$2,'Container Panel'!$A$63,0))</f>
        <v>0</v>
      </c>
      <c r="JM25" s="448"/>
      <c r="JN25" s="448"/>
      <c r="JO25" s="449"/>
      <c r="JP25" s="449"/>
      <c r="JQ25" s="450"/>
      <c r="JR25" s="443" t="str">
        <f ca="1">OFFSET('Cost &amp; Solution'!$V$50,JR2,0,1,1)</f>
        <v/>
      </c>
      <c r="JS25" s="444"/>
      <c r="JT25" s="444"/>
      <c r="JU25" s="445"/>
      <c r="JV25" s="445"/>
      <c r="JW25" s="446"/>
      <c r="JX25" s="447">
        <f ca="1">IF(JR14=list!$C$1,'Container Panel'!$A$61,IF(JR14=list!$C$2,'Container Panel'!$A$63,0))</f>
        <v>0</v>
      </c>
      <c r="JY25" s="448"/>
      <c r="JZ25" s="448"/>
      <c r="KA25" s="449"/>
      <c r="KB25" s="449"/>
      <c r="KC25" s="450"/>
      <c r="KD25" s="443" t="str">
        <f ca="1">OFFSET('Cost &amp; Solution'!$V$50,KD2,0,1,1)</f>
        <v/>
      </c>
      <c r="KE25" s="444"/>
      <c r="KF25" s="444"/>
      <c r="KG25" s="445"/>
      <c r="KH25" s="445"/>
      <c r="KI25" s="446"/>
      <c r="KJ25" s="447">
        <f ca="1">IF(KD14=list!$C$1,'Container Panel'!$A$61,IF(KD14=list!$C$2,'Container Panel'!$A$63,0))</f>
        <v>0</v>
      </c>
      <c r="KK25" s="448"/>
      <c r="KL25" s="448"/>
      <c r="KM25" s="449"/>
      <c r="KN25" s="449"/>
      <c r="KO25" s="450"/>
      <c r="KP25" s="443" t="str">
        <f ca="1">OFFSET('Cost &amp; Solution'!$V$50,KP2,0,1,1)</f>
        <v/>
      </c>
      <c r="KQ25" s="444"/>
      <c r="KR25" s="444"/>
      <c r="KS25" s="445"/>
      <c r="KT25" s="445"/>
      <c r="KU25" s="446"/>
      <c r="KV25" s="447">
        <f ca="1">IF(KP14=list!$C$1,'Container Panel'!$A$61,IF(KP14=list!$C$2,'Container Panel'!$A$63,0))</f>
        <v>0</v>
      </c>
      <c r="KW25" s="448"/>
      <c r="KX25" s="448"/>
      <c r="KY25" s="449"/>
      <c r="KZ25" s="449"/>
      <c r="LA25" s="450"/>
      <c r="LB25" s="443" t="str">
        <f ca="1">OFFSET('Cost &amp; Solution'!$V$50,LB2,0,1,1)</f>
        <v/>
      </c>
      <c r="LC25" s="444"/>
      <c r="LD25" s="444"/>
      <c r="LE25" s="445"/>
      <c r="LF25" s="445"/>
      <c r="LG25" s="446"/>
      <c r="LH25" s="447">
        <f ca="1">IF(LB14=list!$C$1,'Container Panel'!$A$61,IF(LB14=list!$C$2,'Container Panel'!$A$63,0))</f>
        <v>0</v>
      </c>
      <c r="LI25" s="448"/>
      <c r="LJ25" s="448"/>
      <c r="LK25" s="449"/>
      <c r="LL25" s="449"/>
      <c r="LM25" s="450"/>
      <c r="LN25" s="443" t="str">
        <f ca="1">OFFSET('Cost &amp; Solution'!$V$50,LN2,0,1,1)</f>
        <v/>
      </c>
      <c r="LO25" s="444"/>
      <c r="LP25" s="444"/>
      <c r="LQ25" s="445"/>
      <c r="LR25" s="445"/>
      <c r="LS25" s="446"/>
      <c r="LT25" s="447">
        <f ca="1">IF(LN14=list!$C$1,'Container Panel'!$A$61,IF(LN14=list!$C$2,'Container Panel'!$A$63,0))</f>
        <v>0</v>
      </c>
      <c r="LU25" s="448"/>
      <c r="LV25" s="448"/>
      <c r="LW25" s="449"/>
      <c r="LX25" s="449"/>
      <c r="LY25" s="450"/>
      <c r="LZ25" s="443" t="str">
        <f ca="1">OFFSET('Cost &amp; Solution'!$V$50,LZ2,0,1,1)</f>
        <v/>
      </c>
      <c r="MA25" s="444"/>
      <c r="MB25" s="444"/>
      <c r="MC25" s="445"/>
      <c r="MD25" s="445"/>
      <c r="ME25" s="446"/>
      <c r="MF25" s="447">
        <f ca="1">IF(LZ14=list!$C$1,'Container Panel'!$A$61,IF(LZ14=list!$C$2,'Container Panel'!$A$63,0))</f>
        <v>0</v>
      </c>
      <c r="MG25" s="448"/>
      <c r="MH25" s="448"/>
      <c r="MI25" s="449"/>
      <c r="MJ25" s="449"/>
      <c r="MK25" s="450"/>
      <c r="ML25" s="443" t="str">
        <f ca="1">OFFSET('Cost &amp; Solution'!$V$50,ML2,0,1,1)</f>
        <v/>
      </c>
      <c r="MM25" s="444"/>
      <c r="MN25" s="444"/>
      <c r="MO25" s="445"/>
      <c r="MP25" s="445"/>
      <c r="MQ25" s="446"/>
      <c r="MR25" s="447">
        <f ca="1">IF(ML14=list!$C$1,'Container Panel'!$A$61,IF(ML14=list!$C$2,'Container Panel'!$A$63,0))</f>
        <v>0</v>
      </c>
      <c r="MS25" s="448"/>
      <c r="MT25" s="448"/>
      <c r="MU25" s="449"/>
      <c r="MV25" s="449"/>
      <c r="MW25" s="450"/>
      <c r="MX25" s="443" t="str">
        <f ca="1">OFFSET('Cost &amp; Solution'!$V$50,MX2,0,1,1)</f>
        <v/>
      </c>
      <c r="MY25" s="444"/>
      <c r="MZ25" s="444"/>
      <c r="NA25" s="445"/>
      <c r="NB25" s="445"/>
      <c r="NC25" s="446"/>
      <c r="ND25" s="447">
        <f ca="1">IF(MX14=list!$C$1,'Container Panel'!$A$61,IF(MX14=list!$C$2,'Container Panel'!$A$63,0))</f>
        <v>0</v>
      </c>
      <c r="NE25" s="448"/>
      <c r="NF25" s="448"/>
      <c r="NG25" s="449"/>
      <c r="NH25" s="449"/>
      <c r="NI25" s="450"/>
      <c r="NJ25" s="443" t="str">
        <f ca="1">OFFSET('Cost &amp; Solution'!$V$50,NJ2,0,1,1)</f>
        <v/>
      </c>
      <c r="NK25" s="444"/>
      <c r="NL25" s="444"/>
      <c r="NM25" s="445"/>
      <c r="NN25" s="445"/>
      <c r="NO25" s="446"/>
      <c r="NP25" s="447">
        <f ca="1">IF(NJ14=list!$C$1,'Container Panel'!$A$61,IF(NJ14=list!$C$2,'Container Panel'!$A$63,0))</f>
        <v>0</v>
      </c>
      <c r="NQ25" s="448"/>
      <c r="NR25" s="448"/>
      <c r="NS25" s="449"/>
      <c r="NT25" s="449"/>
      <c r="NU25" s="450"/>
      <c r="NV25" s="443" t="str">
        <f ca="1">OFFSET('Cost &amp; Solution'!$V$50,NV2,0,1,1)</f>
        <v/>
      </c>
      <c r="NW25" s="444"/>
      <c r="NX25" s="444"/>
      <c r="NY25" s="445"/>
      <c r="NZ25" s="445"/>
      <c r="OA25" s="446"/>
      <c r="OB25" s="447">
        <f ca="1">IF(NV14=list!$C$1,'Container Panel'!$A$61,IF(NV14=list!$C$2,'Container Panel'!$A$63,0))</f>
        <v>0</v>
      </c>
      <c r="OC25" s="448"/>
      <c r="OD25" s="448"/>
      <c r="OE25" s="449"/>
      <c r="OF25" s="449"/>
      <c r="OG25" s="450"/>
      <c r="OH25" s="443" t="str">
        <f ca="1">OFFSET('Cost &amp; Solution'!$V$50,OH2,0,1,1)</f>
        <v/>
      </c>
      <c r="OI25" s="444"/>
      <c r="OJ25" s="444"/>
      <c r="OK25" s="445"/>
      <c r="OL25" s="445"/>
      <c r="OM25" s="446"/>
      <c r="ON25" s="447">
        <f ca="1">IF(OH14=list!$C$1,'Container Panel'!$A$61,IF(OH14=list!$C$2,'Container Panel'!$A$63,0))</f>
        <v>0</v>
      </c>
      <c r="OO25" s="448"/>
      <c r="OP25" s="448"/>
      <c r="OQ25" s="449"/>
      <c r="OR25" s="449"/>
      <c r="OS25" s="450"/>
      <c r="OT25" s="443" t="str">
        <f ca="1">OFFSET('Cost &amp; Solution'!$V$50,OT2,0,1,1)</f>
        <v/>
      </c>
      <c r="OU25" s="444"/>
      <c r="OV25" s="444"/>
      <c r="OW25" s="445"/>
      <c r="OX25" s="445"/>
      <c r="OY25" s="446"/>
      <c r="OZ25" s="447">
        <f ca="1">IF(OT14=list!$C$1,'Container Panel'!$A$61,IF(OT14=list!$C$2,'Container Panel'!$A$63,0))</f>
        <v>0</v>
      </c>
      <c r="PA25" s="448"/>
      <c r="PB25" s="448"/>
      <c r="PC25" s="449"/>
      <c r="PD25" s="449"/>
      <c r="PE25" s="450"/>
      <c r="PF25" s="443" t="str">
        <f ca="1">OFFSET('Cost &amp; Solution'!$V$50,PF2,0,1,1)</f>
        <v/>
      </c>
      <c r="PG25" s="444"/>
      <c r="PH25" s="444"/>
      <c r="PI25" s="445"/>
      <c r="PJ25" s="445"/>
      <c r="PK25" s="446"/>
      <c r="PL25" s="447">
        <f ca="1">IF(PF14=list!$C$1,'Container Panel'!$A$61,IF(PF14=list!$C$2,'Container Panel'!$A$63,0))</f>
        <v>0</v>
      </c>
      <c r="PM25" s="448"/>
      <c r="PN25" s="448"/>
      <c r="PO25" s="449"/>
      <c r="PP25" s="449"/>
      <c r="PQ25" s="450"/>
      <c r="PR25" s="443" t="str">
        <f ca="1">OFFSET('Cost &amp; Solution'!$V$50,PR2,0,1,1)</f>
        <v/>
      </c>
      <c r="PS25" s="444"/>
      <c r="PT25" s="444"/>
      <c r="PU25" s="445"/>
      <c r="PV25" s="445"/>
      <c r="PW25" s="446"/>
      <c r="PX25" s="447">
        <f ca="1">IF(PR14=list!$C$1,'Container Panel'!$A$61,IF(PR14=list!$C$2,'Container Panel'!$A$63,0))</f>
        <v>0</v>
      </c>
      <c r="PY25" s="448"/>
      <c r="PZ25" s="448"/>
      <c r="QA25" s="449"/>
      <c r="QB25" s="449"/>
      <c r="QC25" s="450"/>
      <c r="QD25" s="443" t="str">
        <f ca="1">OFFSET('Cost &amp; Solution'!$V$50,QD2,0,1,1)</f>
        <v/>
      </c>
      <c r="QE25" s="444"/>
      <c r="QF25" s="444"/>
      <c r="QG25" s="445"/>
      <c r="QH25" s="445"/>
      <c r="QI25" s="446"/>
      <c r="QJ25" s="447">
        <f ca="1">IF(QD14=list!$C$1,'Container Panel'!$A$61,IF(QD14=list!$C$2,'Container Panel'!$A$63,0))</f>
        <v>0</v>
      </c>
      <c r="QK25" s="448"/>
      <c r="QL25" s="448"/>
      <c r="QM25" s="449"/>
      <c r="QN25" s="449"/>
      <c r="QO25" s="450"/>
      <c r="QP25" s="443" t="str">
        <f ca="1">OFFSET('Cost &amp; Solution'!$V$50,QP2,0,1,1)</f>
        <v/>
      </c>
      <c r="QQ25" s="444"/>
      <c r="QR25" s="444"/>
      <c r="QS25" s="445"/>
      <c r="QT25" s="445"/>
      <c r="QU25" s="446"/>
      <c r="QV25" s="447">
        <f ca="1">IF(QP14=list!$C$1,'Container Panel'!$A$61,IF(QP14=list!$C$2,'Container Panel'!$A$63,0))</f>
        <v>0</v>
      </c>
      <c r="QW25" s="448"/>
      <c r="QX25" s="448"/>
      <c r="QY25" s="449"/>
      <c r="QZ25" s="449"/>
      <c r="RA25" s="450"/>
      <c r="RB25" s="443" t="str">
        <f ca="1">OFFSET('Cost &amp; Solution'!$V$50,RB2,0,1,1)</f>
        <v/>
      </c>
      <c r="RC25" s="444"/>
      <c r="RD25" s="444"/>
      <c r="RE25" s="445"/>
      <c r="RF25" s="445"/>
      <c r="RG25" s="446"/>
      <c r="RH25" s="447">
        <f ca="1">IF(RB14=list!$C$1,'Container Panel'!$A$61,IF(RB14=list!$C$2,'Container Panel'!$A$63,0))</f>
        <v>0</v>
      </c>
      <c r="RI25" s="448"/>
      <c r="RJ25" s="448"/>
      <c r="RK25" s="449"/>
      <c r="RL25" s="449"/>
      <c r="RM25" s="450"/>
    </row>
    <row r="26" spans="2:481" s="212" customFormat="1" ht="5.25" customHeight="1" thickBot="1">
      <c r="B26" s="248"/>
      <c r="C26" s="240"/>
      <c r="D26" s="240"/>
      <c r="E26" s="240"/>
      <c r="F26" s="240"/>
      <c r="G26" s="240"/>
      <c r="H26" s="240"/>
      <c r="I26" s="240"/>
      <c r="J26" s="240"/>
      <c r="K26" s="240"/>
      <c r="L26" s="240"/>
      <c r="M26" s="256"/>
      <c r="N26" s="248"/>
      <c r="O26" s="240"/>
      <c r="P26" s="240"/>
      <c r="Q26" s="240"/>
      <c r="R26" s="240"/>
      <c r="S26" s="240"/>
      <c r="T26" s="240"/>
      <c r="U26" s="240"/>
      <c r="V26" s="240"/>
      <c r="W26" s="240"/>
      <c r="X26" s="240"/>
      <c r="Y26" s="256"/>
      <c r="Z26" s="248"/>
      <c r="AA26" s="240"/>
      <c r="AB26" s="240"/>
      <c r="AC26" s="240"/>
      <c r="AD26" s="240"/>
      <c r="AE26" s="240"/>
      <c r="AF26" s="240"/>
      <c r="AG26" s="240"/>
      <c r="AH26" s="240"/>
      <c r="AI26" s="240"/>
      <c r="AJ26" s="240"/>
      <c r="AK26" s="256"/>
      <c r="AL26" s="248"/>
      <c r="AM26" s="240"/>
      <c r="AN26" s="240"/>
      <c r="AO26" s="240"/>
      <c r="AP26" s="240"/>
      <c r="AQ26" s="240"/>
      <c r="AR26" s="240"/>
      <c r="AS26" s="240"/>
      <c r="AT26" s="240"/>
      <c r="AU26" s="240"/>
      <c r="AV26" s="240"/>
      <c r="AW26" s="256"/>
      <c r="AX26" s="248"/>
      <c r="AY26" s="240"/>
      <c r="AZ26" s="240"/>
      <c r="BA26" s="240"/>
      <c r="BB26" s="240"/>
      <c r="BC26" s="240"/>
      <c r="BD26" s="240"/>
      <c r="BE26" s="240"/>
      <c r="BF26" s="240"/>
      <c r="BG26" s="240"/>
      <c r="BH26" s="240"/>
      <c r="BI26" s="256"/>
      <c r="BJ26" s="248"/>
      <c r="BK26" s="240"/>
      <c r="BL26" s="240"/>
      <c r="BM26" s="240"/>
      <c r="BN26" s="240"/>
      <c r="BO26" s="240"/>
      <c r="BP26" s="240"/>
      <c r="BQ26" s="240"/>
      <c r="BR26" s="240"/>
      <c r="BS26" s="240"/>
      <c r="BT26" s="240"/>
      <c r="BU26" s="256"/>
      <c r="BV26" s="248"/>
      <c r="BW26" s="240"/>
      <c r="BX26" s="240"/>
      <c r="BY26" s="240"/>
      <c r="BZ26" s="240"/>
      <c r="CA26" s="240"/>
      <c r="CB26" s="240"/>
      <c r="CC26" s="240"/>
      <c r="CD26" s="240"/>
      <c r="CE26" s="240"/>
      <c r="CF26" s="240"/>
      <c r="CG26" s="256"/>
      <c r="CH26" s="248"/>
      <c r="CI26" s="240"/>
      <c r="CJ26" s="240"/>
      <c r="CK26" s="240"/>
      <c r="CL26" s="240"/>
      <c r="CM26" s="240"/>
      <c r="CN26" s="240"/>
      <c r="CO26" s="240"/>
      <c r="CP26" s="240"/>
      <c r="CQ26" s="240"/>
      <c r="CR26" s="240"/>
      <c r="CS26" s="256"/>
      <c r="CT26" s="248"/>
      <c r="CU26" s="240"/>
      <c r="CV26" s="240"/>
      <c r="CW26" s="240"/>
      <c r="CX26" s="240"/>
      <c r="CY26" s="240"/>
      <c r="CZ26" s="240"/>
      <c r="DA26" s="240"/>
      <c r="DB26" s="240"/>
      <c r="DC26" s="240"/>
      <c r="DD26" s="240"/>
      <c r="DE26" s="256"/>
      <c r="DF26" s="248"/>
      <c r="DG26" s="240"/>
      <c r="DH26" s="240"/>
      <c r="DI26" s="240"/>
      <c r="DJ26" s="240"/>
      <c r="DK26" s="240"/>
      <c r="DL26" s="240"/>
      <c r="DM26" s="240"/>
      <c r="DN26" s="240"/>
      <c r="DO26" s="240"/>
      <c r="DP26" s="240"/>
      <c r="DQ26" s="256"/>
      <c r="DR26" s="248"/>
      <c r="DS26" s="240"/>
      <c r="DT26" s="240"/>
      <c r="DU26" s="240"/>
      <c r="DV26" s="240"/>
      <c r="DW26" s="240"/>
      <c r="DX26" s="240"/>
      <c r="DY26" s="240"/>
      <c r="DZ26" s="240"/>
      <c r="EA26" s="240"/>
      <c r="EB26" s="240"/>
      <c r="EC26" s="256"/>
      <c r="ED26" s="248"/>
      <c r="EE26" s="240"/>
      <c r="EF26" s="240"/>
      <c r="EG26" s="240"/>
      <c r="EH26" s="240"/>
      <c r="EI26" s="240"/>
      <c r="EJ26" s="240"/>
      <c r="EK26" s="240"/>
      <c r="EL26" s="240"/>
      <c r="EM26" s="240"/>
      <c r="EN26" s="240"/>
      <c r="EO26" s="256"/>
      <c r="EP26" s="248"/>
      <c r="EQ26" s="240"/>
      <c r="ER26" s="240"/>
      <c r="ES26" s="240"/>
      <c r="ET26" s="240"/>
      <c r="EU26" s="240"/>
      <c r="EV26" s="240"/>
      <c r="EW26" s="240"/>
      <c r="EX26" s="240"/>
      <c r="EY26" s="240"/>
      <c r="EZ26" s="240"/>
      <c r="FA26" s="256"/>
      <c r="FB26" s="248"/>
      <c r="FC26" s="240"/>
      <c r="FD26" s="240"/>
      <c r="FE26" s="240"/>
      <c r="FF26" s="240"/>
      <c r="FG26" s="240"/>
      <c r="FH26" s="240"/>
      <c r="FI26" s="240"/>
      <c r="FJ26" s="240"/>
      <c r="FK26" s="240"/>
      <c r="FL26" s="240"/>
      <c r="FM26" s="256"/>
      <c r="FN26" s="248"/>
      <c r="FO26" s="240"/>
      <c r="FP26" s="240"/>
      <c r="FQ26" s="240"/>
      <c r="FR26" s="240"/>
      <c r="FS26" s="240"/>
      <c r="FT26" s="240"/>
      <c r="FU26" s="240"/>
      <c r="FV26" s="240"/>
      <c r="FW26" s="240"/>
      <c r="FX26" s="240"/>
      <c r="FY26" s="256"/>
      <c r="FZ26" s="248"/>
      <c r="GA26" s="240"/>
      <c r="GB26" s="240"/>
      <c r="GC26" s="240"/>
      <c r="GD26" s="240"/>
      <c r="GE26" s="240"/>
      <c r="GF26" s="240"/>
      <c r="GG26" s="240"/>
      <c r="GH26" s="240"/>
      <c r="GI26" s="240"/>
      <c r="GJ26" s="240"/>
      <c r="GK26" s="256"/>
      <c r="GL26" s="248"/>
      <c r="GM26" s="240"/>
      <c r="GN26" s="240"/>
      <c r="GO26" s="240"/>
      <c r="GP26" s="240"/>
      <c r="GQ26" s="240"/>
      <c r="GR26" s="240"/>
      <c r="GS26" s="240"/>
      <c r="GT26" s="240"/>
      <c r="GU26" s="240"/>
      <c r="GV26" s="240"/>
      <c r="GW26" s="256"/>
      <c r="GX26" s="248"/>
      <c r="GY26" s="240"/>
      <c r="GZ26" s="240"/>
      <c r="HA26" s="240"/>
      <c r="HB26" s="240"/>
      <c r="HC26" s="240"/>
      <c r="HD26" s="240"/>
      <c r="HE26" s="240"/>
      <c r="HF26" s="240"/>
      <c r="HG26" s="240"/>
      <c r="HH26" s="240"/>
      <c r="HI26" s="256"/>
      <c r="HJ26" s="248"/>
      <c r="HK26" s="240"/>
      <c r="HL26" s="240"/>
      <c r="HM26" s="240"/>
      <c r="HN26" s="240"/>
      <c r="HO26" s="240"/>
      <c r="HP26" s="240"/>
      <c r="HQ26" s="240"/>
      <c r="HR26" s="240"/>
      <c r="HS26" s="240"/>
      <c r="HT26" s="240"/>
      <c r="HU26" s="256"/>
      <c r="HV26" s="248"/>
      <c r="HW26" s="240"/>
      <c r="HX26" s="240"/>
      <c r="HY26" s="240"/>
      <c r="HZ26" s="240"/>
      <c r="IA26" s="240"/>
      <c r="IB26" s="240"/>
      <c r="IC26" s="240"/>
      <c r="ID26" s="240"/>
      <c r="IE26" s="240"/>
      <c r="IF26" s="240"/>
      <c r="IG26" s="256"/>
      <c r="IH26" s="248"/>
      <c r="II26" s="240"/>
      <c r="IJ26" s="240"/>
      <c r="IK26" s="240"/>
      <c r="IL26" s="240"/>
      <c r="IM26" s="240"/>
      <c r="IN26" s="240"/>
      <c r="IO26" s="240"/>
      <c r="IP26" s="240"/>
      <c r="IQ26" s="240"/>
      <c r="IR26" s="240"/>
      <c r="IS26" s="256"/>
      <c r="IT26" s="248"/>
      <c r="IU26" s="240"/>
      <c r="IV26" s="240"/>
      <c r="IW26" s="240"/>
      <c r="IX26" s="240"/>
      <c r="IY26" s="240"/>
      <c r="IZ26" s="240"/>
      <c r="JA26" s="240"/>
      <c r="JB26" s="240"/>
      <c r="JC26" s="240"/>
      <c r="JD26" s="240"/>
      <c r="JE26" s="256"/>
      <c r="JF26" s="248"/>
      <c r="JG26" s="240"/>
      <c r="JH26" s="240"/>
      <c r="JI26" s="240"/>
      <c r="JJ26" s="240"/>
      <c r="JK26" s="240"/>
      <c r="JL26" s="240"/>
      <c r="JM26" s="240"/>
      <c r="JN26" s="240"/>
      <c r="JO26" s="240"/>
      <c r="JP26" s="240"/>
      <c r="JQ26" s="256"/>
      <c r="JR26" s="248"/>
      <c r="JS26" s="240"/>
      <c r="JT26" s="240"/>
      <c r="JU26" s="240"/>
      <c r="JV26" s="240"/>
      <c r="JW26" s="240"/>
      <c r="JX26" s="240"/>
      <c r="JY26" s="240"/>
      <c r="JZ26" s="240"/>
      <c r="KA26" s="240"/>
      <c r="KB26" s="240"/>
      <c r="KC26" s="256"/>
      <c r="KD26" s="248"/>
      <c r="KE26" s="240"/>
      <c r="KF26" s="240"/>
      <c r="KG26" s="240"/>
      <c r="KH26" s="240"/>
      <c r="KI26" s="240"/>
      <c r="KJ26" s="240"/>
      <c r="KK26" s="240"/>
      <c r="KL26" s="240"/>
      <c r="KM26" s="240"/>
      <c r="KN26" s="240"/>
      <c r="KO26" s="256"/>
      <c r="KP26" s="248"/>
      <c r="KQ26" s="240"/>
      <c r="KR26" s="240"/>
      <c r="KS26" s="240"/>
      <c r="KT26" s="240"/>
      <c r="KU26" s="240"/>
      <c r="KV26" s="240"/>
      <c r="KW26" s="240"/>
      <c r="KX26" s="240"/>
      <c r="KY26" s="240"/>
      <c r="KZ26" s="240"/>
      <c r="LA26" s="256"/>
      <c r="LB26" s="248"/>
      <c r="LC26" s="240"/>
      <c r="LD26" s="240"/>
      <c r="LE26" s="240"/>
      <c r="LF26" s="240"/>
      <c r="LG26" s="240"/>
      <c r="LH26" s="240"/>
      <c r="LI26" s="240"/>
      <c r="LJ26" s="240"/>
      <c r="LK26" s="240"/>
      <c r="LL26" s="240"/>
      <c r="LM26" s="256"/>
      <c r="LN26" s="248"/>
      <c r="LO26" s="240"/>
      <c r="LP26" s="240"/>
      <c r="LQ26" s="240"/>
      <c r="LR26" s="240"/>
      <c r="LS26" s="240"/>
      <c r="LT26" s="240"/>
      <c r="LU26" s="240"/>
      <c r="LV26" s="240"/>
      <c r="LW26" s="240"/>
      <c r="LX26" s="240"/>
      <c r="LY26" s="256"/>
      <c r="LZ26" s="248"/>
      <c r="MA26" s="240"/>
      <c r="MB26" s="240"/>
      <c r="MC26" s="240"/>
      <c r="MD26" s="240"/>
      <c r="ME26" s="240"/>
      <c r="MF26" s="240"/>
      <c r="MG26" s="240"/>
      <c r="MH26" s="240"/>
      <c r="MI26" s="240"/>
      <c r="MJ26" s="240"/>
      <c r="MK26" s="256"/>
      <c r="ML26" s="248"/>
      <c r="MM26" s="240"/>
      <c r="MN26" s="240"/>
      <c r="MO26" s="240"/>
      <c r="MP26" s="240"/>
      <c r="MQ26" s="240"/>
      <c r="MR26" s="240"/>
      <c r="MS26" s="240"/>
      <c r="MT26" s="240"/>
      <c r="MU26" s="240"/>
      <c r="MV26" s="240"/>
      <c r="MW26" s="256"/>
      <c r="MX26" s="248"/>
      <c r="MY26" s="240"/>
      <c r="MZ26" s="240"/>
      <c r="NA26" s="240"/>
      <c r="NB26" s="240"/>
      <c r="NC26" s="240"/>
      <c r="ND26" s="240"/>
      <c r="NE26" s="240"/>
      <c r="NF26" s="240"/>
      <c r="NG26" s="240"/>
      <c r="NH26" s="240"/>
      <c r="NI26" s="256"/>
      <c r="NJ26" s="248"/>
      <c r="NK26" s="240"/>
      <c r="NL26" s="240"/>
      <c r="NM26" s="240"/>
      <c r="NN26" s="240"/>
      <c r="NO26" s="240"/>
      <c r="NP26" s="240"/>
      <c r="NQ26" s="240"/>
      <c r="NR26" s="240"/>
      <c r="NS26" s="240"/>
      <c r="NT26" s="240"/>
      <c r="NU26" s="256"/>
      <c r="NV26" s="248"/>
      <c r="NW26" s="240"/>
      <c r="NX26" s="240"/>
      <c r="NY26" s="240"/>
      <c r="NZ26" s="240"/>
      <c r="OA26" s="240"/>
      <c r="OB26" s="240"/>
      <c r="OC26" s="240"/>
      <c r="OD26" s="240"/>
      <c r="OE26" s="240"/>
      <c r="OF26" s="240"/>
      <c r="OG26" s="256"/>
      <c r="OH26" s="248"/>
      <c r="OI26" s="240"/>
      <c r="OJ26" s="240"/>
      <c r="OK26" s="240"/>
      <c r="OL26" s="240"/>
      <c r="OM26" s="240"/>
      <c r="ON26" s="240"/>
      <c r="OO26" s="240"/>
      <c r="OP26" s="240"/>
      <c r="OQ26" s="240"/>
      <c r="OR26" s="240"/>
      <c r="OS26" s="256"/>
      <c r="OT26" s="248"/>
      <c r="OU26" s="240"/>
      <c r="OV26" s="240"/>
      <c r="OW26" s="240"/>
      <c r="OX26" s="240"/>
      <c r="OY26" s="240"/>
      <c r="OZ26" s="240"/>
      <c r="PA26" s="240"/>
      <c r="PB26" s="240"/>
      <c r="PC26" s="240"/>
      <c r="PD26" s="240"/>
      <c r="PE26" s="256"/>
      <c r="PF26" s="248"/>
      <c r="PG26" s="240"/>
      <c r="PH26" s="240"/>
      <c r="PI26" s="240"/>
      <c r="PJ26" s="240"/>
      <c r="PK26" s="240"/>
      <c r="PL26" s="240"/>
      <c r="PM26" s="240"/>
      <c r="PN26" s="240"/>
      <c r="PO26" s="240"/>
      <c r="PP26" s="240"/>
      <c r="PQ26" s="256"/>
      <c r="PR26" s="248"/>
      <c r="PS26" s="240"/>
      <c r="PT26" s="240"/>
      <c r="PU26" s="240"/>
      <c r="PV26" s="240"/>
      <c r="PW26" s="240"/>
      <c r="PX26" s="240"/>
      <c r="PY26" s="240"/>
      <c r="PZ26" s="240"/>
      <c r="QA26" s="240"/>
      <c r="QB26" s="240"/>
      <c r="QC26" s="256"/>
      <c r="QD26" s="248"/>
      <c r="QE26" s="240"/>
      <c r="QF26" s="240"/>
      <c r="QG26" s="240"/>
      <c r="QH26" s="240"/>
      <c r="QI26" s="240"/>
      <c r="QJ26" s="240"/>
      <c r="QK26" s="240"/>
      <c r="QL26" s="240"/>
      <c r="QM26" s="240"/>
      <c r="QN26" s="240"/>
      <c r="QO26" s="256"/>
      <c r="QP26" s="248"/>
      <c r="QQ26" s="240"/>
      <c r="QR26" s="240"/>
      <c r="QS26" s="240"/>
      <c r="QT26" s="240"/>
      <c r="QU26" s="240"/>
      <c r="QV26" s="240"/>
      <c r="QW26" s="240"/>
      <c r="QX26" s="240"/>
      <c r="QY26" s="240"/>
      <c r="QZ26" s="240"/>
      <c r="RA26" s="256"/>
      <c r="RB26" s="248"/>
      <c r="RC26" s="240"/>
      <c r="RD26" s="240"/>
      <c r="RE26" s="240"/>
      <c r="RF26" s="240"/>
      <c r="RG26" s="240"/>
      <c r="RH26" s="240"/>
      <c r="RI26" s="240"/>
      <c r="RJ26" s="240"/>
      <c r="RK26" s="240"/>
      <c r="RL26" s="240"/>
      <c r="RM26" s="256"/>
    </row>
    <row r="27" spans="2:481" ht="17.25" hidden="1" customHeight="1" outlineLevel="1">
      <c r="B27" s="436"/>
      <c r="C27" s="437"/>
      <c r="D27" s="437"/>
      <c r="E27" s="437"/>
      <c r="F27" s="437"/>
      <c r="G27" s="432"/>
      <c r="H27" s="432"/>
      <c r="I27" s="433"/>
      <c r="J27" s="434"/>
      <c r="K27" s="434"/>
      <c r="L27" s="434"/>
      <c r="M27" s="435"/>
      <c r="N27" s="436"/>
      <c r="O27" s="437"/>
      <c r="P27" s="437"/>
      <c r="Q27" s="437"/>
      <c r="R27" s="437"/>
      <c r="S27" s="432"/>
      <c r="T27" s="432"/>
      <c r="U27" s="433"/>
      <c r="V27" s="434"/>
      <c r="W27" s="434"/>
      <c r="X27" s="434"/>
      <c r="Y27" s="435"/>
      <c r="Z27" s="436"/>
      <c r="AA27" s="437"/>
      <c r="AB27" s="437"/>
      <c r="AC27" s="437"/>
      <c r="AD27" s="437"/>
      <c r="AE27" s="432"/>
      <c r="AF27" s="432"/>
      <c r="AG27" s="433"/>
      <c r="AH27" s="434"/>
      <c r="AI27" s="434"/>
      <c r="AJ27" s="434"/>
      <c r="AK27" s="435"/>
      <c r="AL27" s="436"/>
      <c r="AM27" s="437"/>
      <c r="AN27" s="437"/>
      <c r="AO27" s="437"/>
      <c r="AP27" s="437"/>
      <c r="AQ27" s="432"/>
      <c r="AR27" s="432"/>
      <c r="AS27" s="433"/>
      <c r="AT27" s="434"/>
      <c r="AU27" s="434"/>
      <c r="AV27" s="434"/>
      <c r="AW27" s="435"/>
      <c r="AX27" s="436"/>
      <c r="AY27" s="437"/>
      <c r="AZ27" s="437"/>
      <c r="BA27" s="437"/>
      <c r="BB27" s="437"/>
      <c r="BC27" s="432"/>
      <c r="BD27" s="432"/>
      <c r="BE27" s="433"/>
      <c r="BF27" s="434"/>
      <c r="BG27" s="434"/>
      <c r="BH27" s="434"/>
      <c r="BI27" s="435"/>
      <c r="BJ27" s="436"/>
      <c r="BK27" s="437"/>
      <c r="BL27" s="437"/>
      <c r="BM27" s="437"/>
      <c r="BN27" s="437"/>
      <c r="BO27" s="432"/>
      <c r="BP27" s="432"/>
      <c r="BQ27" s="433"/>
      <c r="BR27" s="434"/>
      <c r="BS27" s="434"/>
      <c r="BT27" s="434"/>
      <c r="BU27" s="435"/>
      <c r="BV27" s="436"/>
      <c r="BW27" s="437"/>
      <c r="BX27" s="437"/>
      <c r="BY27" s="437"/>
      <c r="BZ27" s="437"/>
      <c r="CA27" s="432"/>
      <c r="CB27" s="432"/>
      <c r="CC27" s="433"/>
      <c r="CD27" s="434"/>
      <c r="CE27" s="434"/>
      <c r="CF27" s="434"/>
      <c r="CG27" s="435"/>
      <c r="CH27" s="436"/>
      <c r="CI27" s="437"/>
      <c r="CJ27" s="437"/>
      <c r="CK27" s="437"/>
      <c r="CL27" s="437"/>
      <c r="CM27" s="432"/>
      <c r="CN27" s="432"/>
      <c r="CO27" s="433"/>
      <c r="CP27" s="434"/>
      <c r="CQ27" s="434"/>
      <c r="CR27" s="434"/>
      <c r="CS27" s="435"/>
      <c r="CT27" s="436"/>
      <c r="CU27" s="437"/>
      <c r="CV27" s="437"/>
      <c r="CW27" s="437"/>
      <c r="CX27" s="437"/>
      <c r="CY27" s="432"/>
      <c r="CZ27" s="432"/>
      <c r="DA27" s="433"/>
      <c r="DB27" s="434"/>
      <c r="DC27" s="434"/>
      <c r="DD27" s="434"/>
      <c r="DE27" s="435"/>
      <c r="DF27" s="436"/>
      <c r="DG27" s="437"/>
      <c r="DH27" s="437"/>
      <c r="DI27" s="437"/>
      <c r="DJ27" s="437"/>
      <c r="DK27" s="432"/>
      <c r="DL27" s="432"/>
      <c r="DM27" s="433"/>
      <c r="DN27" s="434"/>
      <c r="DO27" s="434"/>
      <c r="DP27" s="434"/>
      <c r="DQ27" s="435"/>
      <c r="DR27" s="436"/>
      <c r="DS27" s="437"/>
      <c r="DT27" s="437"/>
      <c r="DU27" s="437"/>
      <c r="DV27" s="437"/>
      <c r="DW27" s="432"/>
      <c r="DX27" s="432"/>
      <c r="DY27" s="433"/>
      <c r="DZ27" s="434"/>
      <c r="EA27" s="434"/>
      <c r="EB27" s="434"/>
      <c r="EC27" s="435"/>
      <c r="ED27" s="436"/>
      <c r="EE27" s="437"/>
      <c r="EF27" s="437"/>
      <c r="EG27" s="437"/>
      <c r="EH27" s="437"/>
      <c r="EI27" s="432"/>
      <c r="EJ27" s="432"/>
      <c r="EK27" s="433"/>
      <c r="EL27" s="434"/>
      <c r="EM27" s="434"/>
      <c r="EN27" s="434"/>
      <c r="EO27" s="435"/>
      <c r="EP27" s="436"/>
      <c r="EQ27" s="437"/>
      <c r="ER27" s="437"/>
      <c r="ES27" s="437"/>
      <c r="ET27" s="437"/>
      <c r="EU27" s="432"/>
      <c r="EV27" s="432"/>
      <c r="EW27" s="433"/>
      <c r="EX27" s="434"/>
      <c r="EY27" s="434"/>
      <c r="EZ27" s="434"/>
      <c r="FA27" s="435"/>
      <c r="FB27" s="436"/>
      <c r="FC27" s="437"/>
      <c r="FD27" s="437"/>
      <c r="FE27" s="437"/>
      <c r="FF27" s="437"/>
      <c r="FG27" s="432"/>
      <c r="FH27" s="432"/>
      <c r="FI27" s="433"/>
      <c r="FJ27" s="434"/>
      <c r="FK27" s="434"/>
      <c r="FL27" s="434"/>
      <c r="FM27" s="435"/>
      <c r="FN27" s="436"/>
      <c r="FO27" s="437"/>
      <c r="FP27" s="437"/>
      <c r="FQ27" s="437"/>
      <c r="FR27" s="437"/>
      <c r="FS27" s="432"/>
      <c r="FT27" s="432"/>
      <c r="FU27" s="433"/>
      <c r="FV27" s="434"/>
      <c r="FW27" s="434"/>
      <c r="FX27" s="434"/>
      <c r="FY27" s="435"/>
      <c r="FZ27" s="436"/>
      <c r="GA27" s="437"/>
      <c r="GB27" s="437"/>
      <c r="GC27" s="437"/>
      <c r="GD27" s="437"/>
      <c r="GE27" s="432"/>
      <c r="GF27" s="432"/>
      <c r="GG27" s="433"/>
      <c r="GH27" s="434"/>
      <c r="GI27" s="434"/>
      <c r="GJ27" s="434"/>
      <c r="GK27" s="435"/>
      <c r="GL27" s="436"/>
      <c r="GM27" s="437"/>
      <c r="GN27" s="437"/>
      <c r="GO27" s="437"/>
      <c r="GP27" s="437"/>
      <c r="GQ27" s="432"/>
      <c r="GR27" s="432"/>
      <c r="GS27" s="433"/>
      <c r="GT27" s="434"/>
      <c r="GU27" s="434"/>
      <c r="GV27" s="434"/>
      <c r="GW27" s="435"/>
      <c r="GX27" s="436"/>
      <c r="GY27" s="437"/>
      <c r="GZ27" s="437"/>
      <c r="HA27" s="437"/>
      <c r="HB27" s="437"/>
      <c r="HC27" s="432"/>
      <c r="HD27" s="432"/>
      <c r="HE27" s="433"/>
      <c r="HF27" s="434"/>
      <c r="HG27" s="434"/>
      <c r="HH27" s="434"/>
      <c r="HI27" s="435"/>
      <c r="HJ27" s="436"/>
      <c r="HK27" s="437"/>
      <c r="HL27" s="437"/>
      <c r="HM27" s="437"/>
      <c r="HN27" s="437"/>
      <c r="HO27" s="432"/>
      <c r="HP27" s="432"/>
      <c r="HQ27" s="433"/>
      <c r="HR27" s="434"/>
      <c r="HS27" s="434"/>
      <c r="HT27" s="434"/>
      <c r="HU27" s="435"/>
      <c r="HV27" s="436"/>
      <c r="HW27" s="437"/>
      <c r="HX27" s="437"/>
      <c r="HY27" s="437"/>
      <c r="HZ27" s="437"/>
      <c r="IA27" s="432"/>
      <c r="IB27" s="432"/>
      <c r="IC27" s="433"/>
      <c r="ID27" s="434"/>
      <c r="IE27" s="434"/>
      <c r="IF27" s="434"/>
      <c r="IG27" s="435"/>
      <c r="IH27" s="436"/>
      <c r="II27" s="437"/>
      <c r="IJ27" s="437"/>
      <c r="IK27" s="437"/>
      <c r="IL27" s="437"/>
      <c r="IM27" s="432"/>
      <c r="IN27" s="432"/>
      <c r="IO27" s="433"/>
      <c r="IP27" s="434"/>
      <c r="IQ27" s="434"/>
      <c r="IR27" s="434"/>
      <c r="IS27" s="435"/>
      <c r="IT27" s="436"/>
      <c r="IU27" s="437"/>
      <c r="IV27" s="437"/>
      <c r="IW27" s="437"/>
      <c r="IX27" s="437"/>
      <c r="IY27" s="432"/>
      <c r="IZ27" s="432"/>
      <c r="JA27" s="433"/>
      <c r="JB27" s="434"/>
      <c r="JC27" s="434"/>
      <c r="JD27" s="434"/>
      <c r="JE27" s="435"/>
      <c r="JF27" s="436"/>
      <c r="JG27" s="437"/>
      <c r="JH27" s="437"/>
      <c r="JI27" s="437"/>
      <c r="JJ27" s="437"/>
      <c r="JK27" s="432"/>
      <c r="JL27" s="432"/>
      <c r="JM27" s="433"/>
      <c r="JN27" s="434"/>
      <c r="JO27" s="434"/>
      <c r="JP27" s="434"/>
      <c r="JQ27" s="435"/>
      <c r="JR27" s="436"/>
      <c r="JS27" s="437"/>
      <c r="JT27" s="437"/>
      <c r="JU27" s="437"/>
      <c r="JV27" s="437"/>
      <c r="JW27" s="432"/>
      <c r="JX27" s="432"/>
      <c r="JY27" s="433"/>
      <c r="JZ27" s="434"/>
      <c r="KA27" s="434"/>
      <c r="KB27" s="434"/>
      <c r="KC27" s="435"/>
      <c r="KD27" s="436"/>
      <c r="KE27" s="437"/>
      <c r="KF27" s="437"/>
      <c r="KG27" s="437"/>
      <c r="KH27" s="437"/>
      <c r="KI27" s="432"/>
      <c r="KJ27" s="432"/>
      <c r="KK27" s="433"/>
      <c r="KL27" s="434"/>
      <c r="KM27" s="434"/>
      <c r="KN27" s="434"/>
      <c r="KO27" s="435"/>
      <c r="KP27" s="436"/>
      <c r="KQ27" s="437"/>
      <c r="KR27" s="437"/>
      <c r="KS27" s="437"/>
      <c r="KT27" s="437"/>
      <c r="KU27" s="432"/>
      <c r="KV27" s="432"/>
      <c r="KW27" s="433"/>
      <c r="KX27" s="434"/>
      <c r="KY27" s="434"/>
      <c r="KZ27" s="434"/>
      <c r="LA27" s="435"/>
      <c r="LB27" s="436"/>
      <c r="LC27" s="437"/>
      <c r="LD27" s="437"/>
      <c r="LE27" s="437"/>
      <c r="LF27" s="437"/>
      <c r="LG27" s="432"/>
      <c r="LH27" s="432"/>
      <c r="LI27" s="433"/>
      <c r="LJ27" s="434"/>
      <c r="LK27" s="434"/>
      <c r="LL27" s="434"/>
      <c r="LM27" s="435"/>
      <c r="LN27" s="436"/>
      <c r="LO27" s="437"/>
      <c r="LP27" s="437"/>
      <c r="LQ27" s="437"/>
      <c r="LR27" s="437"/>
      <c r="LS27" s="432"/>
      <c r="LT27" s="432"/>
      <c r="LU27" s="433"/>
      <c r="LV27" s="434"/>
      <c r="LW27" s="434"/>
      <c r="LX27" s="434"/>
      <c r="LY27" s="435"/>
      <c r="LZ27" s="436"/>
      <c r="MA27" s="437"/>
      <c r="MB27" s="437"/>
      <c r="MC27" s="437"/>
      <c r="MD27" s="437"/>
      <c r="ME27" s="432"/>
      <c r="MF27" s="432"/>
      <c r="MG27" s="433"/>
      <c r="MH27" s="434"/>
      <c r="MI27" s="434"/>
      <c r="MJ27" s="434"/>
      <c r="MK27" s="435"/>
      <c r="ML27" s="436"/>
      <c r="MM27" s="437"/>
      <c r="MN27" s="437"/>
      <c r="MO27" s="437"/>
      <c r="MP27" s="437"/>
      <c r="MQ27" s="432"/>
      <c r="MR27" s="432"/>
      <c r="MS27" s="433"/>
      <c r="MT27" s="434"/>
      <c r="MU27" s="434"/>
      <c r="MV27" s="434"/>
      <c r="MW27" s="435"/>
      <c r="MX27" s="436"/>
      <c r="MY27" s="437"/>
      <c r="MZ27" s="437"/>
      <c r="NA27" s="437"/>
      <c r="NB27" s="437"/>
      <c r="NC27" s="432"/>
      <c r="ND27" s="432"/>
      <c r="NE27" s="433"/>
      <c r="NF27" s="434"/>
      <c r="NG27" s="434"/>
      <c r="NH27" s="434"/>
      <c r="NI27" s="435"/>
      <c r="NJ27" s="436"/>
      <c r="NK27" s="437"/>
      <c r="NL27" s="437"/>
      <c r="NM27" s="437"/>
      <c r="NN27" s="437"/>
      <c r="NO27" s="432"/>
      <c r="NP27" s="432"/>
      <c r="NQ27" s="433"/>
      <c r="NR27" s="434"/>
      <c r="NS27" s="434"/>
      <c r="NT27" s="434"/>
      <c r="NU27" s="435"/>
      <c r="NV27" s="436"/>
      <c r="NW27" s="437"/>
      <c r="NX27" s="437"/>
      <c r="NY27" s="437"/>
      <c r="NZ27" s="437"/>
      <c r="OA27" s="432"/>
      <c r="OB27" s="432"/>
      <c r="OC27" s="433"/>
      <c r="OD27" s="434"/>
      <c r="OE27" s="434"/>
      <c r="OF27" s="434"/>
      <c r="OG27" s="435"/>
      <c r="OH27" s="436"/>
      <c r="OI27" s="437"/>
      <c r="OJ27" s="437"/>
      <c r="OK27" s="437"/>
      <c r="OL27" s="437"/>
      <c r="OM27" s="432"/>
      <c r="ON27" s="432"/>
      <c r="OO27" s="433"/>
      <c r="OP27" s="434"/>
      <c r="OQ27" s="434"/>
      <c r="OR27" s="434"/>
      <c r="OS27" s="435"/>
      <c r="OT27" s="436"/>
      <c r="OU27" s="437"/>
      <c r="OV27" s="437"/>
      <c r="OW27" s="437"/>
      <c r="OX27" s="437"/>
      <c r="OY27" s="432"/>
      <c r="OZ27" s="432"/>
      <c r="PA27" s="433"/>
      <c r="PB27" s="434"/>
      <c r="PC27" s="434"/>
      <c r="PD27" s="434"/>
      <c r="PE27" s="435"/>
      <c r="PF27" s="436"/>
      <c r="PG27" s="437"/>
      <c r="PH27" s="437"/>
      <c r="PI27" s="437"/>
      <c r="PJ27" s="437"/>
      <c r="PK27" s="432"/>
      <c r="PL27" s="432"/>
      <c r="PM27" s="433"/>
      <c r="PN27" s="434"/>
      <c r="PO27" s="434"/>
      <c r="PP27" s="434"/>
      <c r="PQ27" s="435"/>
      <c r="PR27" s="436"/>
      <c r="PS27" s="437"/>
      <c r="PT27" s="437"/>
      <c r="PU27" s="437"/>
      <c r="PV27" s="437"/>
      <c r="PW27" s="432"/>
      <c r="PX27" s="432"/>
      <c r="PY27" s="433"/>
      <c r="PZ27" s="434"/>
      <c r="QA27" s="434"/>
      <c r="QB27" s="434"/>
      <c r="QC27" s="435"/>
      <c r="QD27" s="436"/>
      <c r="QE27" s="437"/>
      <c r="QF27" s="437"/>
      <c r="QG27" s="437"/>
      <c r="QH27" s="437"/>
      <c r="QI27" s="432"/>
      <c r="QJ27" s="432"/>
      <c r="QK27" s="433"/>
      <c r="QL27" s="434"/>
      <c r="QM27" s="434"/>
      <c r="QN27" s="434"/>
      <c r="QO27" s="435"/>
      <c r="QP27" s="436"/>
      <c r="QQ27" s="437"/>
      <c r="QR27" s="437"/>
      <c r="QS27" s="437"/>
      <c r="QT27" s="437"/>
      <c r="QU27" s="432"/>
      <c r="QV27" s="432"/>
      <c r="QW27" s="433"/>
      <c r="QX27" s="434"/>
      <c r="QY27" s="434"/>
      <c r="QZ27" s="434"/>
      <c r="RA27" s="435"/>
      <c r="RB27" s="436"/>
      <c r="RC27" s="437"/>
      <c r="RD27" s="437"/>
      <c r="RE27" s="437"/>
      <c r="RF27" s="437"/>
      <c r="RG27" s="432"/>
      <c r="RH27" s="432"/>
      <c r="RI27" s="433"/>
      <c r="RJ27" s="434"/>
      <c r="RK27" s="434"/>
      <c r="RL27" s="434"/>
      <c r="RM27" s="435"/>
    </row>
    <row r="28" spans="2:481" s="212" customFormat="1" ht="5.25" hidden="1" customHeight="1" outlineLevel="1" collapsed="1" thickBot="1">
      <c r="B28" s="248"/>
      <c r="C28" s="240"/>
      <c r="D28" s="240"/>
      <c r="E28" s="240"/>
      <c r="F28" s="240"/>
      <c r="G28" s="240"/>
      <c r="H28" s="240"/>
      <c r="I28" s="240"/>
      <c r="J28" s="240"/>
      <c r="K28" s="240"/>
      <c r="L28" s="240"/>
      <c r="M28" s="256"/>
      <c r="N28" s="248"/>
      <c r="O28" s="240"/>
      <c r="P28" s="240"/>
      <c r="Q28" s="240"/>
      <c r="R28" s="240"/>
      <c r="S28" s="240"/>
      <c r="T28" s="240"/>
      <c r="U28" s="240"/>
      <c r="V28" s="240"/>
      <c r="W28" s="240"/>
      <c r="X28" s="240"/>
      <c r="Y28" s="256"/>
      <c r="Z28" s="248"/>
      <c r="AA28" s="240"/>
      <c r="AB28" s="240"/>
      <c r="AC28" s="240"/>
      <c r="AD28" s="240"/>
      <c r="AE28" s="240"/>
      <c r="AF28" s="240"/>
      <c r="AG28" s="240"/>
      <c r="AH28" s="240"/>
      <c r="AI28" s="240"/>
      <c r="AJ28" s="240"/>
      <c r="AK28" s="256"/>
      <c r="AL28" s="248"/>
      <c r="AM28" s="240"/>
      <c r="AN28" s="240"/>
      <c r="AO28" s="240"/>
      <c r="AP28" s="240"/>
      <c r="AQ28" s="240"/>
      <c r="AR28" s="240"/>
      <c r="AS28" s="240"/>
      <c r="AT28" s="240"/>
      <c r="AU28" s="240"/>
      <c r="AV28" s="240"/>
      <c r="AW28" s="256"/>
      <c r="AX28" s="248"/>
      <c r="AY28" s="240"/>
      <c r="AZ28" s="240"/>
      <c r="BA28" s="240"/>
      <c r="BB28" s="240"/>
      <c r="BC28" s="240"/>
      <c r="BD28" s="240"/>
      <c r="BE28" s="240"/>
      <c r="BF28" s="240"/>
      <c r="BG28" s="240"/>
      <c r="BH28" s="240"/>
      <c r="BI28" s="256"/>
      <c r="BJ28" s="248"/>
      <c r="BK28" s="240"/>
      <c r="BL28" s="240"/>
      <c r="BM28" s="240"/>
      <c r="BN28" s="240"/>
      <c r="BO28" s="240"/>
      <c r="BP28" s="240"/>
      <c r="BQ28" s="240"/>
      <c r="BR28" s="240"/>
      <c r="BS28" s="240"/>
      <c r="BT28" s="240"/>
      <c r="BU28" s="256"/>
      <c r="BV28" s="248"/>
      <c r="BW28" s="240"/>
      <c r="BX28" s="240"/>
      <c r="BY28" s="240"/>
      <c r="BZ28" s="240"/>
      <c r="CA28" s="240"/>
      <c r="CB28" s="240"/>
      <c r="CC28" s="240"/>
      <c r="CD28" s="240"/>
      <c r="CE28" s="240"/>
      <c r="CF28" s="240"/>
      <c r="CG28" s="256"/>
      <c r="CH28" s="248"/>
      <c r="CI28" s="240"/>
      <c r="CJ28" s="240"/>
      <c r="CK28" s="240"/>
      <c r="CL28" s="240"/>
      <c r="CM28" s="240"/>
      <c r="CN28" s="240"/>
      <c r="CO28" s="240"/>
      <c r="CP28" s="240"/>
      <c r="CQ28" s="240"/>
      <c r="CR28" s="240"/>
      <c r="CS28" s="256"/>
      <c r="CT28" s="248"/>
      <c r="CU28" s="240"/>
      <c r="CV28" s="240"/>
      <c r="CW28" s="240"/>
      <c r="CX28" s="240"/>
      <c r="CY28" s="240"/>
      <c r="CZ28" s="240"/>
      <c r="DA28" s="240"/>
      <c r="DB28" s="240"/>
      <c r="DC28" s="240"/>
      <c r="DD28" s="240"/>
      <c r="DE28" s="256"/>
      <c r="DF28" s="248"/>
      <c r="DG28" s="240"/>
      <c r="DH28" s="240"/>
      <c r="DI28" s="240"/>
      <c r="DJ28" s="240"/>
      <c r="DK28" s="240"/>
      <c r="DL28" s="240"/>
      <c r="DM28" s="240"/>
      <c r="DN28" s="240"/>
      <c r="DO28" s="240"/>
      <c r="DP28" s="240"/>
      <c r="DQ28" s="256"/>
      <c r="DR28" s="248"/>
      <c r="DS28" s="240"/>
      <c r="DT28" s="240"/>
      <c r="DU28" s="240"/>
      <c r="DV28" s="240"/>
      <c r="DW28" s="240"/>
      <c r="DX28" s="240"/>
      <c r="DY28" s="240"/>
      <c r="DZ28" s="240"/>
      <c r="EA28" s="240"/>
      <c r="EB28" s="240"/>
      <c r="EC28" s="256"/>
      <c r="ED28" s="248"/>
      <c r="EE28" s="240"/>
      <c r="EF28" s="240"/>
      <c r="EG28" s="240"/>
      <c r="EH28" s="240"/>
      <c r="EI28" s="240"/>
      <c r="EJ28" s="240"/>
      <c r="EK28" s="240"/>
      <c r="EL28" s="240"/>
      <c r="EM28" s="240"/>
      <c r="EN28" s="240"/>
      <c r="EO28" s="256"/>
      <c r="EP28" s="248"/>
      <c r="EQ28" s="240"/>
      <c r="ER28" s="240"/>
      <c r="ES28" s="240"/>
      <c r="ET28" s="240"/>
      <c r="EU28" s="240"/>
      <c r="EV28" s="240"/>
      <c r="EW28" s="240"/>
      <c r="EX28" s="240"/>
      <c r="EY28" s="240"/>
      <c r="EZ28" s="240"/>
      <c r="FA28" s="256"/>
      <c r="FB28" s="248"/>
      <c r="FC28" s="240"/>
      <c r="FD28" s="240"/>
      <c r="FE28" s="240"/>
      <c r="FF28" s="240"/>
      <c r="FG28" s="240"/>
      <c r="FH28" s="240"/>
      <c r="FI28" s="240"/>
      <c r="FJ28" s="240"/>
      <c r="FK28" s="240"/>
      <c r="FL28" s="240"/>
      <c r="FM28" s="256"/>
      <c r="FN28" s="248"/>
      <c r="FO28" s="240"/>
      <c r="FP28" s="240"/>
      <c r="FQ28" s="240"/>
      <c r="FR28" s="240"/>
      <c r="FS28" s="240"/>
      <c r="FT28" s="240"/>
      <c r="FU28" s="240"/>
      <c r="FV28" s="240"/>
      <c r="FW28" s="240"/>
      <c r="FX28" s="240"/>
      <c r="FY28" s="256"/>
      <c r="FZ28" s="248"/>
      <c r="GA28" s="240"/>
      <c r="GB28" s="240"/>
      <c r="GC28" s="240"/>
      <c r="GD28" s="240"/>
      <c r="GE28" s="240"/>
      <c r="GF28" s="240"/>
      <c r="GG28" s="240"/>
      <c r="GH28" s="240"/>
      <c r="GI28" s="240"/>
      <c r="GJ28" s="240"/>
      <c r="GK28" s="256"/>
      <c r="GL28" s="248"/>
      <c r="GM28" s="240"/>
      <c r="GN28" s="240"/>
      <c r="GO28" s="240"/>
      <c r="GP28" s="240"/>
      <c r="GQ28" s="240"/>
      <c r="GR28" s="240"/>
      <c r="GS28" s="240"/>
      <c r="GT28" s="240"/>
      <c r="GU28" s="240"/>
      <c r="GV28" s="240"/>
      <c r="GW28" s="256"/>
      <c r="GX28" s="248"/>
      <c r="GY28" s="240"/>
      <c r="GZ28" s="240"/>
      <c r="HA28" s="240"/>
      <c r="HB28" s="240"/>
      <c r="HC28" s="240"/>
      <c r="HD28" s="240"/>
      <c r="HE28" s="240"/>
      <c r="HF28" s="240"/>
      <c r="HG28" s="240"/>
      <c r="HH28" s="240"/>
      <c r="HI28" s="256"/>
      <c r="HJ28" s="248"/>
      <c r="HK28" s="240"/>
      <c r="HL28" s="240"/>
      <c r="HM28" s="240"/>
      <c r="HN28" s="240"/>
      <c r="HO28" s="240"/>
      <c r="HP28" s="240"/>
      <c r="HQ28" s="240"/>
      <c r="HR28" s="240"/>
      <c r="HS28" s="240"/>
      <c r="HT28" s="240"/>
      <c r="HU28" s="256"/>
      <c r="HV28" s="248"/>
      <c r="HW28" s="240"/>
      <c r="HX28" s="240"/>
      <c r="HY28" s="240"/>
      <c r="HZ28" s="240"/>
      <c r="IA28" s="240"/>
      <c r="IB28" s="240"/>
      <c r="IC28" s="240"/>
      <c r="ID28" s="240"/>
      <c r="IE28" s="240"/>
      <c r="IF28" s="240"/>
      <c r="IG28" s="256"/>
      <c r="IH28" s="248"/>
      <c r="II28" s="240"/>
      <c r="IJ28" s="240"/>
      <c r="IK28" s="240"/>
      <c r="IL28" s="240"/>
      <c r="IM28" s="240"/>
      <c r="IN28" s="240"/>
      <c r="IO28" s="240"/>
      <c r="IP28" s="240"/>
      <c r="IQ28" s="240"/>
      <c r="IR28" s="240"/>
      <c r="IS28" s="256"/>
      <c r="IT28" s="248"/>
      <c r="IU28" s="240"/>
      <c r="IV28" s="240"/>
      <c r="IW28" s="240"/>
      <c r="IX28" s="240"/>
      <c r="IY28" s="240"/>
      <c r="IZ28" s="240"/>
      <c r="JA28" s="240"/>
      <c r="JB28" s="240"/>
      <c r="JC28" s="240"/>
      <c r="JD28" s="240"/>
      <c r="JE28" s="256"/>
      <c r="JF28" s="248"/>
      <c r="JG28" s="240"/>
      <c r="JH28" s="240"/>
      <c r="JI28" s="240"/>
      <c r="JJ28" s="240"/>
      <c r="JK28" s="240"/>
      <c r="JL28" s="240"/>
      <c r="JM28" s="240"/>
      <c r="JN28" s="240"/>
      <c r="JO28" s="240"/>
      <c r="JP28" s="240"/>
      <c r="JQ28" s="256"/>
      <c r="JR28" s="248"/>
      <c r="JS28" s="240"/>
      <c r="JT28" s="240"/>
      <c r="JU28" s="240"/>
      <c r="JV28" s="240"/>
      <c r="JW28" s="240"/>
      <c r="JX28" s="240"/>
      <c r="JY28" s="240"/>
      <c r="JZ28" s="240"/>
      <c r="KA28" s="240"/>
      <c r="KB28" s="240"/>
      <c r="KC28" s="256"/>
      <c r="KD28" s="248"/>
      <c r="KE28" s="240"/>
      <c r="KF28" s="240"/>
      <c r="KG28" s="240"/>
      <c r="KH28" s="240"/>
      <c r="KI28" s="240"/>
      <c r="KJ28" s="240"/>
      <c r="KK28" s="240"/>
      <c r="KL28" s="240"/>
      <c r="KM28" s="240"/>
      <c r="KN28" s="240"/>
      <c r="KO28" s="256"/>
      <c r="KP28" s="248"/>
      <c r="KQ28" s="240"/>
      <c r="KR28" s="240"/>
      <c r="KS28" s="240"/>
      <c r="KT28" s="240"/>
      <c r="KU28" s="240"/>
      <c r="KV28" s="240"/>
      <c r="KW28" s="240"/>
      <c r="KX28" s="240"/>
      <c r="KY28" s="240"/>
      <c r="KZ28" s="240"/>
      <c r="LA28" s="256"/>
      <c r="LB28" s="248"/>
      <c r="LC28" s="240"/>
      <c r="LD28" s="240"/>
      <c r="LE28" s="240"/>
      <c r="LF28" s="240"/>
      <c r="LG28" s="240"/>
      <c r="LH28" s="240"/>
      <c r="LI28" s="240"/>
      <c r="LJ28" s="240"/>
      <c r="LK28" s="240"/>
      <c r="LL28" s="240"/>
      <c r="LM28" s="256"/>
      <c r="LN28" s="248"/>
      <c r="LO28" s="240"/>
      <c r="LP28" s="240"/>
      <c r="LQ28" s="240"/>
      <c r="LR28" s="240"/>
      <c r="LS28" s="240"/>
      <c r="LT28" s="240"/>
      <c r="LU28" s="240"/>
      <c r="LV28" s="240"/>
      <c r="LW28" s="240"/>
      <c r="LX28" s="240"/>
      <c r="LY28" s="256"/>
      <c r="LZ28" s="248"/>
      <c r="MA28" s="240"/>
      <c r="MB28" s="240"/>
      <c r="MC28" s="240"/>
      <c r="MD28" s="240"/>
      <c r="ME28" s="240"/>
      <c r="MF28" s="240"/>
      <c r="MG28" s="240"/>
      <c r="MH28" s="240"/>
      <c r="MI28" s="240"/>
      <c r="MJ28" s="240"/>
      <c r="MK28" s="256"/>
      <c r="ML28" s="248"/>
      <c r="MM28" s="240"/>
      <c r="MN28" s="240"/>
      <c r="MO28" s="240"/>
      <c r="MP28" s="240"/>
      <c r="MQ28" s="240"/>
      <c r="MR28" s="240"/>
      <c r="MS28" s="240"/>
      <c r="MT28" s="240"/>
      <c r="MU28" s="240"/>
      <c r="MV28" s="240"/>
      <c r="MW28" s="256"/>
      <c r="MX28" s="248"/>
      <c r="MY28" s="240"/>
      <c r="MZ28" s="240"/>
      <c r="NA28" s="240"/>
      <c r="NB28" s="240"/>
      <c r="NC28" s="240"/>
      <c r="ND28" s="240"/>
      <c r="NE28" s="240"/>
      <c r="NF28" s="240"/>
      <c r="NG28" s="240"/>
      <c r="NH28" s="240"/>
      <c r="NI28" s="256"/>
      <c r="NJ28" s="248"/>
      <c r="NK28" s="240"/>
      <c r="NL28" s="240"/>
      <c r="NM28" s="240"/>
      <c r="NN28" s="240"/>
      <c r="NO28" s="240"/>
      <c r="NP28" s="240"/>
      <c r="NQ28" s="240"/>
      <c r="NR28" s="240"/>
      <c r="NS28" s="240"/>
      <c r="NT28" s="240"/>
      <c r="NU28" s="256"/>
      <c r="NV28" s="248"/>
      <c r="NW28" s="240"/>
      <c r="NX28" s="240"/>
      <c r="NY28" s="240"/>
      <c r="NZ28" s="240"/>
      <c r="OA28" s="240"/>
      <c r="OB28" s="240"/>
      <c r="OC28" s="240"/>
      <c r="OD28" s="240"/>
      <c r="OE28" s="240"/>
      <c r="OF28" s="240"/>
      <c r="OG28" s="256"/>
      <c r="OH28" s="248"/>
      <c r="OI28" s="240"/>
      <c r="OJ28" s="240"/>
      <c r="OK28" s="240"/>
      <c r="OL28" s="240"/>
      <c r="OM28" s="240"/>
      <c r="ON28" s="240"/>
      <c r="OO28" s="240"/>
      <c r="OP28" s="240"/>
      <c r="OQ28" s="240"/>
      <c r="OR28" s="240"/>
      <c r="OS28" s="256"/>
      <c r="OT28" s="248"/>
      <c r="OU28" s="240"/>
      <c r="OV28" s="240"/>
      <c r="OW28" s="240"/>
      <c r="OX28" s="240"/>
      <c r="OY28" s="240"/>
      <c r="OZ28" s="240"/>
      <c r="PA28" s="240"/>
      <c r="PB28" s="240"/>
      <c r="PC28" s="240"/>
      <c r="PD28" s="240"/>
      <c r="PE28" s="256"/>
      <c r="PF28" s="248"/>
      <c r="PG28" s="240"/>
      <c r="PH28" s="240"/>
      <c r="PI28" s="240"/>
      <c r="PJ28" s="240"/>
      <c r="PK28" s="240"/>
      <c r="PL28" s="240"/>
      <c r="PM28" s="240"/>
      <c r="PN28" s="240"/>
      <c r="PO28" s="240"/>
      <c r="PP28" s="240"/>
      <c r="PQ28" s="256"/>
      <c r="PR28" s="248"/>
      <c r="PS28" s="240"/>
      <c r="PT28" s="240"/>
      <c r="PU28" s="240"/>
      <c r="PV28" s="240"/>
      <c r="PW28" s="240"/>
      <c r="PX28" s="240"/>
      <c r="PY28" s="240"/>
      <c r="PZ28" s="240"/>
      <c r="QA28" s="240"/>
      <c r="QB28" s="240"/>
      <c r="QC28" s="256"/>
      <c r="QD28" s="248"/>
      <c r="QE28" s="240"/>
      <c r="QF28" s="240"/>
      <c r="QG28" s="240"/>
      <c r="QH28" s="240"/>
      <c r="QI28" s="240"/>
      <c r="QJ28" s="240"/>
      <c r="QK28" s="240"/>
      <c r="QL28" s="240"/>
      <c r="QM28" s="240"/>
      <c r="QN28" s="240"/>
      <c r="QO28" s="256"/>
      <c r="QP28" s="248"/>
      <c r="QQ28" s="240"/>
      <c r="QR28" s="240"/>
      <c r="QS28" s="240"/>
      <c r="QT28" s="240"/>
      <c r="QU28" s="240"/>
      <c r="QV28" s="240"/>
      <c r="QW28" s="240"/>
      <c r="QX28" s="240"/>
      <c r="QY28" s="240"/>
      <c r="QZ28" s="240"/>
      <c r="RA28" s="256"/>
      <c r="RB28" s="248"/>
      <c r="RC28" s="240"/>
      <c r="RD28" s="240"/>
      <c r="RE28" s="240"/>
      <c r="RF28" s="240"/>
      <c r="RG28" s="240"/>
      <c r="RH28" s="240"/>
      <c r="RI28" s="240"/>
      <c r="RJ28" s="240"/>
      <c r="RK28" s="240"/>
      <c r="RL28" s="240"/>
      <c r="RM28" s="256"/>
    </row>
    <row r="29" spans="2:481" ht="18" collapsed="1" thickBot="1">
      <c r="B29" s="440">
        <f ca="1">IFERROR(IF(B14=list!$C$3,B21/B16,B21*H23*IFERROR((1+H25*B25),1)/IF($B$5&lt;&gt;"",$B$5,B9*B25*250)+B27/B16+I27/B16),"")</f>
        <v>2.8293812932330829E-2</v>
      </c>
      <c r="C29" s="430"/>
      <c r="D29" s="430"/>
      <c r="E29" s="441"/>
      <c r="F29" s="441"/>
      <c r="G29" s="441"/>
      <c r="H29" s="441"/>
      <c r="I29" s="441"/>
      <c r="J29" s="441"/>
      <c r="K29" s="441"/>
      <c r="L29" s="441"/>
      <c r="M29" s="442"/>
      <c r="N29" s="440">
        <f ca="1">IFERROR(IF(N14=list!$C$3,N21/N16,N21*T23*IFERROR((1+T25*N25),1)/IF($B$5&lt;&gt;"",$B$5,N9*N25*250)+N27/N16+U27/N16),"")</f>
        <v>9.3884015639097748E-2</v>
      </c>
      <c r="O29" s="430"/>
      <c r="P29" s="430"/>
      <c r="Q29" s="441"/>
      <c r="R29" s="441"/>
      <c r="S29" s="441"/>
      <c r="T29" s="441"/>
      <c r="U29" s="441"/>
      <c r="V29" s="441"/>
      <c r="W29" s="441"/>
      <c r="X29" s="441"/>
      <c r="Y29" s="442"/>
      <c r="Z29" s="440" t="str">
        <f ca="1">IFERROR(IF(Z14=list!$C$3,Z21/Z16,Z21*AF23*IFERROR((1+AF25*Z25),1)/IF($B$5&lt;&gt;"",$B$5,Z9*Z25*250)+Z27/Z16+AG27/Z16),"")</f>
        <v/>
      </c>
      <c r="AA29" s="430"/>
      <c r="AB29" s="430"/>
      <c r="AC29" s="441"/>
      <c r="AD29" s="441"/>
      <c r="AE29" s="441"/>
      <c r="AF29" s="441"/>
      <c r="AG29" s="441"/>
      <c r="AH29" s="441"/>
      <c r="AI29" s="441"/>
      <c r="AJ29" s="441"/>
      <c r="AK29" s="442"/>
      <c r="AL29" s="440" t="str">
        <f ca="1">IFERROR(IF(AL14=list!$C$3,AL21/AL16,AL21*AR23*IFERROR((1+AR25*AL25),1)/IF($B$5&lt;&gt;"",$B$5,AL9*AL25*250)+AL27/AL16+AS27/AL16),"")</f>
        <v/>
      </c>
      <c r="AM29" s="430"/>
      <c r="AN29" s="430"/>
      <c r="AO29" s="441"/>
      <c r="AP29" s="441"/>
      <c r="AQ29" s="441"/>
      <c r="AR29" s="441"/>
      <c r="AS29" s="441"/>
      <c r="AT29" s="441"/>
      <c r="AU29" s="441"/>
      <c r="AV29" s="441"/>
      <c r="AW29" s="442"/>
      <c r="AX29" s="440" t="str">
        <f ca="1">IFERROR(IF(AX14=list!$C$3,AX21/AX16,AX21*BD23*IFERROR((1+BD25*AX25),1)/IF($B$5&lt;&gt;"",$B$5,AX9*AX25*250)+AX27/AX16+BE27/AX16),"")</f>
        <v/>
      </c>
      <c r="AY29" s="430"/>
      <c r="AZ29" s="430"/>
      <c r="BA29" s="441"/>
      <c r="BB29" s="441"/>
      <c r="BC29" s="441"/>
      <c r="BD29" s="441"/>
      <c r="BE29" s="441"/>
      <c r="BF29" s="441"/>
      <c r="BG29" s="441"/>
      <c r="BH29" s="441"/>
      <c r="BI29" s="442"/>
      <c r="BJ29" s="440" t="str">
        <f ca="1">IFERROR(IF(BJ14=list!$C$3,BJ21/BJ16,BJ21*BP23*IFERROR((1+BP25*BJ25),1)/IF($B$5&lt;&gt;"",$B$5,BJ9*BJ25*250)+BJ27/BJ16+BQ27/BJ16),"")</f>
        <v/>
      </c>
      <c r="BK29" s="430"/>
      <c r="BL29" s="430"/>
      <c r="BM29" s="441"/>
      <c r="BN29" s="441"/>
      <c r="BO29" s="441"/>
      <c r="BP29" s="441"/>
      <c r="BQ29" s="441"/>
      <c r="BR29" s="441"/>
      <c r="BS29" s="441"/>
      <c r="BT29" s="441"/>
      <c r="BU29" s="442"/>
      <c r="BV29" s="440" t="str">
        <f ca="1">IFERROR(IF(BV14=list!$C$3,BV21/BV16,BV21*CB23*IFERROR((1+CB25*BV25),1)/IF($B$5&lt;&gt;"",$B$5,BV9*BV25*250)+BV27/BV16+CC27/BV16),"")</f>
        <v/>
      </c>
      <c r="BW29" s="430"/>
      <c r="BX29" s="430"/>
      <c r="BY29" s="441"/>
      <c r="BZ29" s="441"/>
      <c r="CA29" s="441"/>
      <c r="CB29" s="441"/>
      <c r="CC29" s="441"/>
      <c r="CD29" s="441"/>
      <c r="CE29" s="441"/>
      <c r="CF29" s="441"/>
      <c r="CG29" s="442"/>
      <c r="CH29" s="440" t="str">
        <f ca="1">IFERROR(IF(CH14=list!$C$3,CH21/CH16,CH21*CN23*IFERROR((1+CN25*CH25),1)/IF($B$5&lt;&gt;"",$B$5,CH9*CH25*250)+CH27/CH16+CO27/CH16),"")</f>
        <v/>
      </c>
      <c r="CI29" s="430"/>
      <c r="CJ29" s="430"/>
      <c r="CK29" s="441"/>
      <c r="CL29" s="441"/>
      <c r="CM29" s="441"/>
      <c r="CN29" s="441"/>
      <c r="CO29" s="441"/>
      <c r="CP29" s="441"/>
      <c r="CQ29" s="441"/>
      <c r="CR29" s="441"/>
      <c r="CS29" s="442"/>
      <c r="CT29" s="440" t="str">
        <f ca="1">IFERROR(IF(CT14=list!$C$3,CT21/CT16,CT21*CZ23*IFERROR((1+CZ25*CT25),1)/IF($B$5&lt;&gt;"",$B$5,CT9*CT25*250)+CT27/CT16+DA27/CT16),"")</f>
        <v/>
      </c>
      <c r="CU29" s="430"/>
      <c r="CV29" s="430"/>
      <c r="CW29" s="441"/>
      <c r="CX29" s="441"/>
      <c r="CY29" s="441"/>
      <c r="CZ29" s="441"/>
      <c r="DA29" s="441"/>
      <c r="DB29" s="441"/>
      <c r="DC29" s="441"/>
      <c r="DD29" s="441"/>
      <c r="DE29" s="442"/>
      <c r="DF29" s="440" t="str">
        <f ca="1">IFERROR(IF(DF14=list!$C$3,DF21/DF16,DF21*DL23*IFERROR((1+DL25*DF25),1)/IF($B$5&lt;&gt;"",$B$5,DF9*DF25*250)+DF27/DF16+DM27/DF16),"")</f>
        <v/>
      </c>
      <c r="DG29" s="430"/>
      <c r="DH29" s="430"/>
      <c r="DI29" s="441"/>
      <c r="DJ29" s="441"/>
      <c r="DK29" s="441"/>
      <c r="DL29" s="441"/>
      <c r="DM29" s="441"/>
      <c r="DN29" s="441"/>
      <c r="DO29" s="441"/>
      <c r="DP29" s="441"/>
      <c r="DQ29" s="442"/>
      <c r="DR29" s="440" t="str">
        <f ca="1">IFERROR(IF(DR14=list!$C$3,DR21/DR16,DR21*DX23*IFERROR((1+DX25*DR25),1)/IF($B$5&lt;&gt;"",$B$5,DR9*DR25*250)+DR27/DR16+DY27/DR16),"")</f>
        <v/>
      </c>
      <c r="DS29" s="430"/>
      <c r="DT29" s="430"/>
      <c r="DU29" s="441"/>
      <c r="DV29" s="441"/>
      <c r="DW29" s="441"/>
      <c r="DX29" s="441"/>
      <c r="DY29" s="441"/>
      <c r="DZ29" s="441"/>
      <c r="EA29" s="441"/>
      <c r="EB29" s="441"/>
      <c r="EC29" s="442"/>
      <c r="ED29" s="440" t="str">
        <f ca="1">IFERROR(IF(ED14=list!$C$3,ED21/ED16,ED21*EJ23*IFERROR((1+EJ25*ED25),1)/IF($B$5&lt;&gt;"",$B$5,ED9*ED25*250)+ED27/ED16+EK27/ED16),"")</f>
        <v/>
      </c>
      <c r="EE29" s="430"/>
      <c r="EF29" s="430"/>
      <c r="EG29" s="441"/>
      <c r="EH29" s="441"/>
      <c r="EI29" s="441"/>
      <c r="EJ29" s="441"/>
      <c r="EK29" s="441"/>
      <c r="EL29" s="441"/>
      <c r="EM29" s="441"/>
      <c r="EN29" s="441"/>
      <c r="EO29" s="442"/>
      <c r="EP29" s="440" t="str">
        <f ca="1">IFERROR(IF(EP14=list!$C$3,EP21/EP16,EP21*EV23*IFERROR((1+EV25*EP25),1)/IF($B$5&lt;&gt;"",$B$5,EP9*EP25*250)+EP27/EP16+EW27/EP16),"")</f>
        <v/>
      </c>
      <c r="EQ29" s="430"/>
      <c r="ER29" s="430"/>
      <c r="ES29" s="441"/>
      <c r="ET29" s="441"/>
      <c r="EU29" s="441"/>
      <c r="EV29" s="441"/>
      <c r="EW29" s="441"/>
      <c r="EX29" s="441"/>
      <c r="EY29" s="441"/>
      <c r="EZ29" s="441"/>
      <c r="FA29" s="442"/>
      <c r="FB29" s="440" t="str">
        <f ca="1">IFERROR(IF(FB14=list!$C$3,FB21/FB16,FB21*FH23*IFERROR((1+FH25*FB25),1)/IF($B$5&lt;&gt;"",$B$5,FB9*FB25*250)+FB27/FB16+FI27/FB16),"")</f>
        <v/>
      </c>
      <c r="FC29" s="430"/>
      <c r="FD29" s="430"/>
      <c r="FE29" s="441"/>
      <c r="FF29" s="441"/>
      <c r="FG29" s="441"/>
      <c r="FH29" s="441"/>
      <c r="FI29" s="441"/>
      <c r="FJ29" s="441"/>
      <c r="FK29" s="441"/>
      <c r="FL29" s="441"/>
      <c r="FM29" s="442"/>
      <c r="FN29" s="440" t="str">
        <f ca="1">IFERROR(IF(FN14=list!$C$3,FN21/FN16,FN21*FT23*IFERROR((1+FT25*FN25),1)/IF($B$5&lt;&gt;"",$B$5,FN9*FN25*250)+FN27/FN16+FU27/FN16),"")</f>
        <v/>
      </c>
      <c r="FO29" s="430"/>
      <c r="FP29" s="430"/>
      <c r="FQ29" s="441"/>
      <c r="FR29" s="441"/>
      <c r="FS29" s="441"/>
      <c r="FT29" s="441"/>
      <c r="FU29" s="441"/>
      <c r="FV29" s="441"/>
      <c r="FW29" s="441"/>
      <c r="FX29" s="441"/>
      <c r="FY29" s="442"/>
      <c r="FZ29" s="440" t="str">
        <f ca="1">IFERROR(IF(FZ14=list!$C$3,FZ21/FZ16,FZ21*GF23*IFERROR((1+GF25*FZ25),1)/IF($B$5&lt;&gt;"",$B$5,FZ9*FZ25*250)+FZ27/FZ16+GG27/FZ16),"")</f>
        <v/>
      </c>
      <c r="GA29" s="430"/>
      <c r="GB29" s="430"/>
      <c r="GC29" s="441"/>
      <c r="GD29" s="441"/>
      <c r="GE29" s="441"/>
      <c r="GF29" s="441"/>
      <c r="GG29" s="441"/>
      <c r="GH29" s="441"/>
      <c r="GI29" s="441"/>
      <c r="GJ29" s="441"/>
      <c r="GK29" s="442"/>
      <c r="GL29" s="440" t="str">
        <f ca="1">IFERROR(IF(GL14=list!$C$3,GL21/GL16,GL21*GR23*IFERROR((1+GR25*GL25),1)/IF($B$5&lt;&gt;"",$B$5,GL9*GL25*250)+GL27/GL16+GS27/GL16),"")</f>
        <v/>
      </c>
      <c r="GM29" s="430"/>
      <c r="GN29" s="430"/>
      <c r="GO29" s="441"/>
      <c r="GP29" s="441"/>
      <c r="GQ29" s="441"/>
      <c r="GR29" s="441"/>
      <c r="GS29" s="441"/>
      <c r="GT29" s="441"/>
      <c r="GU29" s="441"/>
      <c r="GV29" s="441"/>
      <c r="GW29" s="442"/>
      <c r="GX29" s="440" t="str">
        <f ca="1">IFERROR(IF(GX14=list!$C$3,GX21/GX16,GX21*HD23*IFERROR((1+HD25*GX25),1)/IF($B$5&lt;&gt;"",$B$5,GX9*GX25*250)+GX27/GX16+HE27/GX16),"")</f>
        <v/>
      </c>
      <c r="GY29" s="430"/>
      <c r="GZ29" s="430"/>
      <c r="HA29" s="441"/>
      <c r="HB29" s="441"/>
      <c r="HC29" s="441"/>
      <c r="HD29" s="441"/>
      <c r="HE29" s="441"/>
      <c r="HF29" s="441"/>
      <c r="HG29" s="441"/>
      <c r="HH29" s="441"/>
      <c r="HI29" s="442"/>
      <c r="HJ29" s="440" t="str">
        <f ca="1">IFERROR(IF(HJ14=list!$C$3,HJ21/HJ16,HJ21*HP23*IFERROR((1+HP25*HJ25),1)/IF($B$5&lt;&gt;"",$B$5,HJ9*HJ25*250)+HJ27/HJ16+HQ27/HJ16),"")</f>
        <v/>
      </c>
      <c r="HK29" s="430"/>
      <c r="HL29" s="430"/>
      <c r="HM29" s="441"/>
      <c r="HN29" s="441"/>
      <c r="HO29" s="441"/>
      <c r="HP29" s="441"/>
      <c r="HQ29" s="441"/>
      <c r="HR29" s="441"/>
      <c r="HS29" s="441"/>
      <c r="HT29" s="441"/>
      <c r="HU29" s="442"/>
      <c r="HV29" s="440" t="str">
        <f ca="1">IFERROR(IF(HV14=list!$C$3,HV21/HV16,HV21*IB23*IFERROR((1+IB25*HV25),1)/IF($B$5&lt;&gt;"",$B$5,HV9*HV25*250)+HV27/HV16+IC27/HV16),"")</f>
        <v/>
      </c>
      <c r="HW29" s="430"/>
      <c r="HX29" s="430"/>
      <c r="HY29" s="441"/>
      <c r="HZ29" s="441"/>
      <c r="IA29" s="441"/>
      <c r="IB29" s="441"/>
      <c r="IC29" s="441"/>
      <c r="ID29" s="441"/>
      <c r="IE29" s="441"/>
      <c r="IF29" s="441"/>
      <c r="IG29" s="442"/>
      <c r="IH29" s="440" t="str">
        <f ca="1">IFERROR(IF(IH14=list!$C$3,IH21/IH16,IH21*IN23*IFERROR((1+IN25*IH25),1)/IF($B$5&lt;&gt;"",$B$5,IH9*IH25*250)+IH27/IH16+IO27/IH16),"")</f>
        <v/>
      </c>
      <c r="II29" s="430"/>
      <c r="IJ29" s="430"/>
      <c r="IK29" s="441"/>
      <c r="IL29" s="441"/>
      <c r="IM29" s="441"/>
      <c r="IN29" s="441"/>
      <c r="IO29" s="441"/>
      <c r="IP29" s="441"/>
      <c r="IQ29" s="441"/>
      <c r="IR29" s="441"/>
      <c r="IS29" s="442"/>
      <c r="IT29" s="440" t="str">
        <f ca="1">IFERROR(IF(IT14=list!$C$3,IT21/IT16,IT21*IZ23*IFERROR((1+IZ25*IT25),1)/IF($B$5&lt;&gt;"",$B$5,IT9*IT25*250)+IT27/IT16+JA27/IT16),"")</f>
        <v/>
      </c>
      <c r="IU29" s="430"/>
      <c r="IV29" s="430"/>
      <c r="IW29" s="441"/>
      <c r="IX29" s="441"/>
      <c r="IY29" s="441"/>
      <c r="IZ29" s="441"/>
      <c r="JA29" s="441"/>
      <c r="JB29" s="441"/>
      <c r="JC29" s="441"/>
      <c r="JD29" s="441"/>
      <c r="JE29" s="442"/>
      <c r="JF29" s="440" t="str">
        <f ca="1">IFERROR(IF(JF14=list!$C$3,JF21/JF16,JF21*JL23*IFERROR((1+JL25*JF25),1)/IF($B$5&lt;&gt;"",$B$5,JF9*JF25*250)+JF27/JF16+JM27/JF16),"")</f>
        <v/>
      </c>
      <c r="JG29" s="430"/>
      <c r="JH29" s="430"/>
      <c r="JI29" s="441"/>
      <c r="JJ29" s="441"/>
      <c r="JK29" s="441"/>
      <c r="JL29" s="441"/>
      <c r="JM29" s="441"/>
      <c r="JN29" s="441"/>
      <c r="JO29" s="441"/>
      <c r="JP29" s="441"/>
      <c r="JQ29" s="442"/>
      <c r="JR29" s="440" t="str">
        <f ca="1">IFERROR(IF(JR14=list!$C$3,JR21/JR16,JR21*JX23*IFERROR((1+JX25*JR25),1)/IF($B$5&lt;&gt;"",$B$5,JR9*JR25*250)+JR27/JR16+JY27/JR16),"")</f>
        <v/>
      </c>
      <c r="JS29" s="430"/>
      <c r="JT29" s="430"/>
      <c r="JU29" s="441"/>
      <c r="JV29" s="441"/>
      <c r="JW29" s="441"/>
      <c r="JX29" s="441"/>
      <c r="JY29" s="441"/>
      <c r="JZ29" s="441"/>
      <c r="KA29" s="441"/>
      <c r="KB29" s="441"/>
      <c r="KC29" s="442"/>
      <c r="KD29" s="440" t="str">
        <f ca="1">IFERROR(IF(KD14=list!$C$3,KD21/KD16,KD21*KJ23*IFERROR((1+KJ25*KD25),1)/IF($B$5&lt;&gt;"",$B$5,KD9*KD25*250)+KD27/KD16+KK27/KD16),"")</f>
        <v/>
      </c>
      <c r="KE29" s="430"/>
      <c r="KF29" s="430"/>
      <c r="KG29" s="441"/>
      <c r="KH29" s="441"/>
      <c r="KI29" s="441"/>
      <c r="KJ29" s="441"/>
      <c r="KK29" s="441"/>
      <c r="KL29" s="441"/>
      <c r="KM29" s="441"/>
      <c r="KN29" s="441"/>
      <c r="KO29" s="442"/>
      <c r="KP29" s="440" t="str">
        <f ca="1">IFERROR(IF(KP14=list!$C$3,KP21/KP16,KP21*KV23*IFERROR((1+KV25*KP25),1)/IF($B$5&lt;&gt;"",$B$5,KP9*KP25*250)+KP27/KP16+KW27/KP16),"")</f>
        <v/>
      </c>
      <c r="KQ29" s="430"/>
      <c r="KR29" s="430"/>
      <c r="KS29" s="441"/>
      <c r="KT29" s="441"/>
      <c r="KU29" s="441"/>
      <c r="KV29" s="441"/>
      <c r="KW29" s="441"/>
      <c r="KX29" s="441"/>
      <c r="KY29" s="441"/>
      <c r="KZ29" s="441"/>
      <c r="LA29" s="442"/>
      <c r="LB29" s="440" t="str">
        <f ca="1">IFERROR(IF(LB14=list!$C$3,LB21/LB16,LB21*LH23*IFERROR((1+LH25*LB25),1)/IF($B$5&lt;&gt;"",$B$5,LB9*LB25*250)+LB27/LB16+LI27/LB16),"")</f>
        <v/>
      </c>
      <c r="LC29" s="430"/>
      <c r="LD29" s="430"/>
      <c r="LE29" s="441"/>
      <c r="LF29" s="441"/>
      <c r="LG29" s="441"/>
      <c r="LH29" s="441"/>
      <c r="LI29" s="441"/>
      <c r="LJ29" s="441"/>
      <c r="LK29" s="441"/>
      <c r="LL29" s="441"/>
      <c r="LM29" s="442"/>
      <c r="LN29" s="440" t="str">
        <f ca="1">IFERROR(IF(LN14=list!$C$3,LN21/LN16,LN21*LT23*IFERROR((1+LT25*LN25),1)/IF($B$5&lt;&gt;"",$B$5,LN9*LN25*250)+LN27/LN16+LU27/LN16),"")</f>
        <v/>
      </c>
      <c r="LO29" s="430"/>
      <c r="LP29" s="430"/>
      <c r="LQ29" s="441"/>
      <c r="LR29" s="441"/>
      <c r="LS29" s="441"/>
      <c r="LT29" s="441"/>
      <c r="LU29" s="441"/>
      <c r="LV29" s="441"/>
      <c r="LW29" s="441"/>
      <c r="LX29" s="441"/>
      <c r="LY29" s="442"/>
      <c r="LZ29" s="440" t="str">
        <f ca="1">IFERROR(IF(LZ14=list!$C$3,LZ21/LZ16,LZ21*MF23*IFERROR((1+MF25*LZ25),1)/IF($B$5&lt;&gt;"",$B$5,LZ9*LZ25*250)+LZ27/LZ16+MG27/LZ16),"")</f>
        <v/>
      </c>
      <c r="MA29" s="430"/>
      <c r="MB29" s="430"/>
      <c r="MC29" s="441"/>
      <c r="MD29" s="441"/>
      <c r="ME29" s="441"/>
      <c r="MF29" s="441"/>
      <c r="MG29" s="441"/>
      <c r="MH29" s="441"/>
      <c r="MI29" s="441"/>
      <c r="MJ29" s="441"/>
      <c r="MK29" s="442"/>
      <c r="ML29" s="440" t="str">
        <f ca="1">IFERROR(IF(ML14=list!$C$3,ML21/ML16,ML21*MR23*IFERROR((1+MR25*ML25),1)/IF($B$5&lt;&gt;"",$B$5,ML9*ML25*250)+ML27/ML16+MS27/ML16),"")</f>
        <v/>
      </c>
      <c r="MM29" s="430"/>
      <c r="MN29" s="430"/>
      <c r="MO29" s="441"/>
      <c r="MP29" s="441"/>
      <c r="MQ29" s="441"/>
      <c r="MR29" s="441"/>
      <c r="MS29" s="441"/>
      <c r="MT29" s="441"/>
      <c r="MU29" s="441"/>
      <c r="MV29" s="441"/>
      <c r="MW29" s="442"/>
      <c r="MX29" s="440" t="str">
        <f ca="1">IFERROR(IF(MX14=list!$C$3,MX21/MX16,MX21*ND23*IFERROR((1+ND25*MX25),1)/IF($B$5&lt;&gt;"",$B$5,MX9*MX25*250)+MX27/MX16+NE27/MX16),"")</f>
        <v/>
      </c>
      <c r="MY29" s="430"/>
      <c r="MZ29" s="430"/>
      <c r="NA29" s="441"/>
      <c r="NB29" s="441"/>
      <c r="NC29" s="441"/>
      <c r="ND29" s="441"/>
      <c r="NE29" s="441"/>
      <c r="NF29" s="441"/>
      <c r="NG29" s="441"/>
      <c r="NH29" s="441"/>
      <c r="NI29" s="442"/>
      <c r="NJ29" s="440" t="str">
        <f ca="1">IFERROR(IF(NJ14=list!$C$3,NJ21/NJ16,NJ21*NP23*IFERROR((1+NP25*NJ25),1)/IF($B$5&lt;&gt;"",$B$5,NJ9*NJ25*250)+NJ27/NJ16+NQ27/NJ16),"")</f>
        <v/>
      </c>
      <c r="NK29" s="430"/>
      <c r="NL29" s="430"/>
      <c r="NM29" s="441"/>
      <c r="NN29" s="441"/>
      <c r="NO29" s="441"/>
      <c r="NP29" s="441"/>
      <c r="NQ29" s="441"/>
      <c r="NR29" s="441"/>
      <c r="NS29" s="441"/>
      <c r="NT29" s="441"/>
      <c r="NU29" s="442"/>
      <c r="NV29" s="440" t="str">
        <f ca="1">IFERROR(IF(NV14=list!$C$3,NV21/NV16,NV21*OB23*IFERROR((1+OB25*NV25),1)/IF($B$5&lt;&gt;"",$B$5,NV9*NV25*250)+NV27/NV16+OC27/NV16),"")</f>
        <v/>
      </c>
      <c r="NW29" s="430"/>
      <c r="NX29" s="430"/>
      <c r="NY29" s="441"/>
      <c r="NZ29" s="441"/>
      <c r="OA29" s="441"/>
      <c r="OB29" s="441"/>
      <c r="OC29" s="441"/>
      <c r="OD29" s="441"/>
      <c r="OE29" s="441"/>
      <c r="OF29" s="441"/>
      <c r="OG29" s="442"/>
      <c r="OH29" s="440" t="str">
        <f ca="1">IFERROR(IF(OH14=list!$C$3,OH21/OH16,OH21*ON23*IFERROR((1+ON25*OH25),1)/IF($B$5&lt;&gt;"",$B$5,OH9*OH25*250)+OH27/OH16+OO27/OH16),"")</f>
        <v/>
      </c>
      <c r="OI29" s="430"/>
      <c r="OJ29" s="430"/>
      <c r="OK29" s="441"/>
      <c r="OL29" s="441"/>
      <c r="OM29" s="441"/>
      <c r="ON29" s="441"/>
      <c r="OO29" s="441"/>
      <c r="OP29" s="441"/>
      <c r="OQ29" s="441"/>
      <c r="OR29" s="441"/>
      <c r="OS29" s="442"/>
      <c r="OT29" s="440" t="str">
        <f ca="1">IFERROR(IF(OT14=list!$C$3,OT21/OT16,OT21*OZ23*IFERROR((1+OZ25*OT25),1)/IF($B$5&lt;&gt;"",$B$5,OT9*OT25*250)+OT27/OT16+PA27/OT16),"")</f>
        <v/>
      </c>
      <c r="OU29" s="430"/>
      <c r="OV29" s="430"/>
      <c r="OW29" s="441"/>
      <c r="OX29" s="441"/>
      <c r="OY29" s="441"/>
      <c r="OZ29" s="441"/>
      <c r="PA29" s="441"/>
      <c r="PB29" s="441"/>
      <c r="PC29" s="441"/>
      <c r="PD29" s="441"/>
      <c r="PE29" s="442"/>
      <c r="PF29" s="440" t="str">
        <f ca="1">IFERROR(IF(PF14=list!$C$3,PF21/PF16,PF21*PL23*IFERROR((1+PL25*PF25),1)/IF($B$5&lt;&gt;"",$B$5,PF9*PF25*250)+PF27/PF16+PM27/PF16),"")</f>
        <v/>
      </c>
      <c r="PG29" s="430"/>
      <c r="PH29" s="430"/>
      <c r="PI29" s="441"/>
      <c r="PJ29" s="441"/>
      <c r="PK29" s="441"/>
      <c r="PL29" s="441"/>
      <c r="PM29" s="441"/>
      <c r="PN29" s="441"/>
      <c r="PO29" s="441"/>
      <c r="PP29" s="441"/>
      <c r="PQ29" s="442"/>
      <c r="PR29" s="440" t="str">
        <f ca="1">IFERROR(IF(PR14=list!$C$3,PR21/PR16,PR21*PX23*IFERROR((1+PX25*PR25),1)/IF($B$5&lt;&gt;"",$B$5,PR9*PR25*250)+PR27/PR16+PY27/PR16),"")</f>
        <v/>
      </c>
      <c r="PS29" s="430"/>
      <c r="PT29" s="430"/>
      <c r="PU29" s="441"/>
      <c r="PV29" s="441"/>
      <c r="PW29" s="441"/>
      <c r="PX29" s="441"/>
      <c r="PY29" s="441"/>
      <c r="PZ29" s="441"/>
      <c r="QA29" s="441"/>
      <c r="QB29" s="441"/>
      <c r="QC29" s="442"/>
      <c r="QD29" s="440" t="str">
        <f ca="1">IFERROR(IF(QD14=list!$C$3,QD21/QD16,QD21*QJ23*IFERROR((1+QJ25*QD25),1)/IF($B$5&lt;&gt;"",$B$5,QD9*QD25*250)+QD27/QD16+QK27/QD16),"")</f>
        <v/>
      </c>
      <c r="QE29" s="430"/>
      <c r="QF29" s="430"/>
      <c r="QG29" s="441"/>
      <c r="QH29" s="441"/>
      <c r="QI29" s="441"/>
      <c r="QJ29" s="441"/>
      <c r="QK29" s="441"/>
      <c r="QL29" s="441"/>
      <c r="QM29" s="441"/>
      <c r="QN29" s="441"/>
      <c r="QO29" s="442"/>
      <c r="QP29" s="440" t="str">
        <f ca="1">IFERROR(IF(QP14=list!$C$3,QP21/QP16,QP21*QV23*IFERROR((1+QV25*QP25),1)/IF($B$5&lt;&gt;"",$B$5,QP9*QP25*250)+QP27/QP16+QW27/QP16),"")</f>
        <v/>
      </c>
      <c r="QQ29" s="430"/>
      <c r="QR29" s="430"/>
      <c r="QS29" s="441"/>
      <c r="QT29" s="441"/>
      <c r="QU29" s="441"/>
      <c r="QV29" s="441"/>
      <c r="QW29" s="441"/>
      <c r="QX29" s="441"/>
      <c r="QY29" s="441"/>
      <c r="QZ29" s="441"/>
      <c r="RA29" s="442"/>
      <c r="RB29" s="440" t="str">
        <f ca="1">IFERROR(IF(RB14=list!$C$3,RB21/RB16,RB21*RH23*IFERROR((1+RH25*RB25),1)/IF($B$5&lt;&gt;"",$B$5,RB9*RB25*250)+RB27/RB16+RI27/RB16),"")</f>
        <v/>
      </c>
      <c r="RC29" s="430"/>
      <c r="RD29" s="430"/>
      <c r="RE29" s="441"/>
      <c r="RF29" s="441"/>
      <c r="RG29" s="441"/>
      <c r="RH29" s="441"/>
      <c r="RI29" s="441"/>
      <c r="RJ29" s="441"/>
      <c r="RK29" s="441"/>
      <c r="RL29" s="441"/>
      <c r="RM29" s="442"/>
    </row>
    <row r="30" spans="2:481" s="212" customFormat="1" ht="33.75" customHeight="1" thickBot="1">
      <c r="B30" s="248"/>
      <c r="C30" s="240"/>
      <c r="D30" s="240"/>
      <c r="E30" s="240"/>
      <c r="F30" s="240"/>
      <c r="G30" s="240"/>
      <c r="H30" s="240"/>
      <c r="I30" s="240"/>
      <c r="J30" s="240"/>
      <c r="K30" s="240"/>
      <c r="L30" s="240"/>
      <c r="M30" s="256"/>
      <c r="N30" s="255"/>
      <c r="O30" s="240"/>
      <c r="P30" s="240"/>
      <c r="Q30" s="240"/>
      <c r="R30" s="240"/>
      <c r="S30" s="240"/>
      <c r="T30" s="240"/>
      <c r="U30" s="240"/>
      <c r="V30" s="240"/>
      <c r="W30" s="240"/>
      <c r="X30" s="240"/>
      <c r="Y30" s="256"/>
      <c r="Z30" s="255"/>
      <c r="AA30" s="240"/>
      <c r="AB30" s="240"/>
      <c r="AC30" s="240"/>
      <c r="AD30" s="240"/>
      <c r="AE30" s="240"/>
      <c r="AF30" s="240"/>
      <c r="AG30" s="240"/>
      <c r="AH30" s="240"/>
      <c r="AI30" s="240"/>
      <c r="AJ30" s="240"/>
      <c r="AK30" s="256"/>
      <c r="AL30" s="255"/>
      <c r="AM30" s="240"/>
      <c r="AN30" s="240"/>
      <c r="AO30" s="240"/>
      <c r="AP30" s="240"/>
      <c r="AQ30" s="240"/>
      <c r="AR30" s="240"/>
      <c r="AS30" s="240"/>
      <c r="AT30" s="240"/>
      <c r="AU30" s="240"/>
      <c r="AV30" s="240"/>
      <c r="AW30" s="256"/>
      <c r="AX30" s="255"/>
      <c r="AY30" s="240"/>
      <c r="AZ30" s="240"/>
      <c r="BA30" s="240"/>
      <c r="BB30" s="240"/>
      <c r="BC30" s="240"/>
      <c r="BD30" s="240"/>
      <c r="BE30" s="240"/>
      <c r="BF30" s="240"/>
      <c r="BG30" s="240"/>
      <c r="BH30" s="240"/>
      <c r="BI30" s="240"/>
      <c r="BJ30" s="255"/>
      <c r="BK30" s="240"/>
      <c r="BL30" s="240"/>
      <c r="BM30" s="240"/>
      <c r="BN30" s="240"/>
      <c r="BO30" s="240"/>
      <c r="BP30" s="240"/>
      <c r="BQ30" s="240"/>
      <c r="BR30" s="240"/>
      <c r="BS30" s="240"/>
      <c r="BT30" s="240"/>
      <c r="BU30" s="256"/>
      <c r="BV30" s="255"/>
      <c r="BW30" s="240"/>
      <c r="BX30" s="240"/>
      <c r="BY30" s="240"/>
      <c r="BZ30" s="240"/>
      <c r="CA30" s="240"/>
      <c r="CB30" s="240"/>
      <c r="CC30" s="240"/>
      <c r="CD30" s="240"/>
      <c r="CE30" s="240"/>
      <c r="CF30" s="240"/>
      <c r="CG30" s="256"/>
      <c r="CH30" s="255"/>
      <c r="CI30" s="240"/>
      <c r="CJ30" s="240"/>
      <c r="CK30" s="240"/>
      <c r="CL30" s="240"/>
      <c r="CM30" s="240"/>
      <c r="CN30" s="240"/>
      <c r="CO30" s="240"/>
      <c r="CP30" s="240"/>
      <c r="CQ30" s="240"/>
      <c r="CR30" s="240"/>
      <c r="CS30" s="256"/>
      <c r="CT30" s="255"/>
      <c r="CU30" s="240"/>
      <c r="CV30" s="240"/>
      <c r="CW30" s="240"/>
      <c r="CX30" s="240"/>
      <c r="CY30" s="240"/>
      <c r="CZ30" s="240"/>
      <c r="DA30" s="240"/>
      <c r="DB30" s="240"/>
      <c r="DC30" s="240"/>
      <c r="DD30" s="240"/>
      <c r="DE30" s="256"/>
      <c r="DF30" s="255"/>
      <c r="DG30" s="240"/>
      <c r="DH30" s="240"/>
      <c r="DI30" s="240"/>
      <c r="DJ30" s="240"/>
      <c r="DK30" s="240"/>
      <c r="DL30" s="240"/>
      <c r="DM30" s="240"/>
      <c r="DN30" s="240"/>
      <c r="DO30" s="240"/>
      <c r="DP30" s="240"/>
      <c r="DQ30" s="256"/>
      <c r="DR30" s="255"/>
      <c r="DS30" s="240"/>
      <c r="DT30" s="240"/>
      <c r="DU30" s="240"/>
      <c r="DV30" s="240"/>
      <c r="DW30" s="240"/>
      <c r="DX30" s="240"/>
      <c r="DY30" s="240"/>
      <c r="DZ30" s="240"/>
      <c r="EA30" s="240"/>
      <c r="EB30" s="240"/>
      <c r="EC30" s="256"/>
      <c r="ED30" s="255"/>
      <c r="EE30" s="240"/>
      <c r="EF30" s="240"/>
      <c r="EG30" s="240"/>
      <c r="EH30" s="240"/>
      <c r="EI30" s="240"/>
      <c r="EJ30" s="240"/>
      <c r="EK30" s="240"/>
      <c r="EL30" s="240"/>
      <c r="EM30" s="240"/>
      <c r="EN30" s="240"/>
      <c r="EO30" s="256"/>
      <c r="EP30" s="255"/>
      <c r="EQ30" s="240"/>
      <c r="ER30" s="240"/>
      <c r="ES30" s="240"/>
      <c r="ET30" s="240"/>
      <c r="EU30" s="240"/>
      <c r="EV30" s="240"/>
      <c r="EW30" s="240"/>
      <c r="EX30" s="240"/>
      <c r="EY30" s="240"/>
      <c r="EZ30" s="240"/>
      <c r="FA30" s="256"/>
      <c r="FB30" s="255"/>
      <c r="FC30" s="240"/>
      <c r="FD30" s="240"/>
      <c r="FE30" s="240"/>
      <c r="FF30" s="240"/>
      <c r="FG30" s="240"/>
      <c r="FH30" s="240"/>
      <c r="FI30" s="240"/>
      <c r="FJ30" s="240"/>
      <c r="FK30" s="240"/>
      <c r="FL30" s="240"/>
      <c r="FM30" s="256"/>
      <c r="FN30" s="255"/>
      <c r="FO30" s="240"/>
      <c r="FP30" s="240"/>
      <c r="FQ30" s="240"/>
      <c r="FR30" s="240"/>
      <c r="FS30" s="240"/>
      <c r="FT30" s="240"/>
      <c r="FU30" s="240"/>
      <c r="FV30" s="240"/>
      <c r="FW30" s="240"/>
      <c r="FX30" s="240"/>
      <c r="FY30" s="256"/>
      <c r="FZ30" s="255"/>
      <c r="GA30" s="240"/>
      <c r="GB30" s="240"/>
      <c r="GC30" s="240"/>
      <c r="GD30" s="240"/>
      <c r="GE30" s="240"/>
      <c r="GF30" s="240"/>
      <c r="GG30" s="240"/>
      <c r="GH30" s="240"/>
      <c r="GI30" s="240"/>
      <c r="GJ30" s="240"/>
      <c r="GK30" s="256"/>
      <c r="GL30" s="255"/>
      <c r="GM30" s="240"/>
      <c r="GN30" s="240"/>
      <c r="GO30" s="240"/>
      <c r="GP30" s="240"/>
      <c r="GQ30" s="240"/>
      <c r="GR30" s="240"/>
      <c r="GS30" s="240"/>
      <c r="GT30" s="240"/>
      <c r="GU30" s="240"/>
      <c r="GV30" s="240"/>
      <c r="GW30" s="256"/>
      <c r="GX30" s="255"/>
      <c r="GY30" s="240"/>
      <c r="GZ30" s="240"/>
      <c r="HA30" s="240"/>
      <c r="HB30" s="240"/>
      <c r="HC30" s="240"/>
      <c r="HD30" s="240"/>
      <c r="HE30" s="240"/>
      <c r="HF30" s="240"/>
      <c r="HG30" s="240"/>
      <c r="HH30" s="240"/>
      <c r="HI30" s="256"/>
      <c r="HJ30" s="255"/>
      <c r="HK30" s="240"/>
      <c r="HL30" s="240"/>
      <c r="HM30" s="240"/>
      <c r="HN30" s="240"/>
      <c r="HO30" s="240"/>
      <c r="HP30" s="240"/>
      <c r="HQ30" s="240"/>
      <c r="HR30" s="240"/>
      <c r="HS30" s="240"/>
      <c r="HT30" s="240"/>
      <c r="HU30" s="256"/>
      <c r="HV30" s="255"/>
      <c r="HW30" s="240"/>
      <c r="HX30" s="240"/>
      <c r="HY30" s="240"/>
      <c r="HZ30" s="240"/>
      <c r="IA30" s="240"/>
      <c r="IB30" s="240"/>
      <c r="IC30" s="240"/>
      <c r="ID30" s="240"/>
      <c r="IE30" s="240"/>
      <c r="IF30" s="240"/>
      <c r="IG30" s="256"/>
      <c r="IH30" s="255"/>
      <c r="II30" s="240"/>
      <c r="IJ30" s="240"/>
      <c r="IK30" s="240"/>
      <c r="IL30" s="240"/>
      <c r="IM30" s="240"/>
      <c r="IN30" s="240"/>
      <c r="IO30" s="240"/>
      <c r="IP30" s="240"/>
      <c r="IQ30" s="240"/>
      <c r="IR30" s="240"/>
      <c r="IS30" s="256"/>
      <c r="IT30" s="255"/>
      <c r="IU30" s="240"/>
      <c r="IV30" s="240"/>
      <c r="IW30" s="240"/>
      <c r="IX30" s="240"/>
      <c r="IY30" s="240"/>
      <c r="IZ30" s="240"/>
      <c r="JA30" s="240"/>
      <c r="JB30" s="240"/>
      <c r="JC30" s="240"/>
      <c r="JD30" s="240"/>
      <c r="JE30" s="256"/>
      <c r="JF30" s="255"/>
      <c r="JG30" s="240"/>
      <c r="JH30" s="240"/>
      <c r="JI30" s="240"/>
      <c r="JJ30" s="240"/>
      <c r="JK30" s="240"/>
      <c r="JL30" s="240"/>
      <c r="JM30" s="240"/>
      <c r="JN30" s="240"/>
      <c r="JO30" s="240"/>
      <c r="JP30" s="240"/>
      <c r="JQ30" s="256"/>
      <c r="JR30" s="255"/>
      <c r="JS30" s="240"/>
      <c r="JT30" s="240"/>
      <c r="JU30" s="240"/>
      <c r="JV30" s="240"/>
      <c r="JW30" s="240"/>
      <c r="JX30" s="240"/>
      <c r="JY30" s="240"/>
      <c r="JZ30" s="240"/>
      <c r="KA30" s="240"/>
      <c r="KB30" s="240"/>
      <c r="KC30" s="256"/>
      <c r="KD30" s="255"/>
      <c r="KE30" s="240"/>
      <c r="KF30" s="240"/>
      <c r="KG30" s="240"/>
      <c r="KH30" s="240"/>
      <c r="KI30" s="240"/>
      <c r="KJ30" s="240"/>
      <c r="KK30" s="240"/>
      <c r="KL30" s="240"/>
      <c r="KM30" s="240"/>
      <c r="KN30" s="240"/>
      <c r="KO30" s="256"/>
      <c r="KP30" s="255"/>
      <c r="KQ30" s="240"/>
      <c r="KR30" s="240"/>
      <c r="KS30" s="240"/>
      <c r="KT30" s="240"/>
      <c r="KU30" s="240"/>
      <c r="KV30" s="240"/>
      <c r="KW30" s="240"/>
      <c r="KX30" s="240"/>
      <c r="KY30" s="240"/>
      <c r="KZ30" s="240"/>
      <c r="LA30" s="256"/>
      <c r="LB30" s="255"/>
      <c r="LC30" s="240"/>
      <c r="LD30" s="240"/>
      <c r="LE30" s="240"/>
      <c r="LF30" s="240"/>
      <c r="LG30" s="240"/>
      <c r="LH30" s="240"/>
      <c r="LI30" s="240"/>
      <c r="LJ30" s="240"/>
      <c r="LK30" s="240"/>
      <c r="LL30" s="240"/>
      <c r="LM30" s="256"/>
      <c r="LN30" s="255"/>
      <c r="LO30" s="240"/>
      <c r="LP30" s="240"/>
      <c r="LQ30" s="240"/>
      <c r="LR30" s="240"/>
      <c r="LS30" s="240"/>
      <c r="LT30" s="240"/>
      <c r="LU30" s="240"/>
      <c r="LV30" s="240"/>
      <c r="LW30" s="240"/>
      <c r="LX30" s="240"/>
      <c r="LY30" s="256"/>
      <c r="LZ30" s="255"/>
      <c r="MA30" s="240"/>
      <c r="MB30" s="240"/>
      <c r="MC30" s="240"/>
      <c r="MD30" s="240"/>
      <c r="ME30" s="240"/>
      <c r="MF30" s="240"/>
      <c r="MG30" s="240"/>
      <c r="MH30" s="240"/>
      <c r="MI30" s="240"/>
      <c r="MJ30" s="240"/>
      <c r="MK30" s="256"/>
      <c r="ML30" s="255"/>
      <c r="MM30" s="240"/>
      <c r="MN30" s="240"/>
      <c r="MO30" s="240"/>
      <c r="MP30" s="240"/>
      <c r="MQ30" s="240"/>
      <c r="MR30" s="240"/>
      <c r="MS30" s="240"/>
      <c r="MT30" s="240"/>
      <c r="MU30" s="240"/>
      <c r="MV30" s="240"/>
      <c r="MW30" s="256"/>
      <c r="MX30" s="255"/>
      <c r="MY30" s="240"/>
      <c r="MZ30" s="240"/>
      <c r="NA30" s="240"/>
      <c r="NB30" s="240"/>
      <c r="NC30" s="240"/>
      <c r="ND30" s="240"/>
      <c r="NE30" s="240"/>
      <c r="NF30" s="240"/>
      <c r="NG30" s="240"/>
      <c r="NH30" s="240"/>
      <c r="NI30" s="256"/>
      <c r="NJ30" s="255"/>
      <c r="NK30" s="240"/>
      <c r="NL30" s="240"/>
      <c r="NM30" s="240"/>
      <c r="NN30" s="240"/>
      <c r="NO30" s="240"/>
      <c r="NP30" s="240"/>
      <c r="NQ30" s="240"/>
      <c r="NR30" s="240"/>
      <c r="NS30" s="240"/>
      <c r="NT30" s="240"/>
      <c r="NU30" s="256"/>
      <c r="NV30" s="255"/>
      <c r="NW30" s="240"/>
      <c r="NX30" s="240"/>
      <c r="NY30" s="240"/>
      <c r="NZ30" s="240"/>
      <c r="OA30" s="240"/>
      <c r="OB30" s="240"/>
      <c r="OC30" s="240"/>
      <c r="OD30" s="240"/>
      <c r="OE30" s="240"/>
      <c r="OF30" s="240"/>
      <c r="OG30" s="256"/>
      <c r="OH30" s="255"/>
      <c r="OI30" s="240"/>
      <c r="OJ30" s="240"/>
      <c r="OK30" s="240"/>
      <c r="OL30" s="240"/>
      <c r="OM30" s="240"/>
      <c r="ON30" s="240"/>
      <c r="OO30" s="240"/>
      <c r="OP30" s="240"/>
      <c r="OQ30" s="240"/>
      <c r="OR30" s="240"/>
      <c r="OS30" s="256"/>
      <c r="OT30" s="255"/>
      <c r="OU30" s="240"/>
      <c r="OV30" s="240"/>
      <c r="OW30" s="240"/>
      <c r="OX30" s="240"/>
      <c r="OY30" s="240"/>
      <c r="OZ30" s="240"/>
      <c r="PA30" s="240"/>
      <c r="PB30" s="240"/>
      <c r="PC30" s="240"/>
      <c r="PD30" s="240"/>
      <c r="PE30" s="256"/>
      <c r="PF30" s="255"/>
      <c r="PG30" s="240"/>
      <c r="PH30" s="240"/>
      <c r="PI30" s="240"/>
      <c r="PJ30" s="240"/>
      <c r="PK30" s="240"/>
      <c r="PL30" s="240"/>
      <c r="PM30" s="240"/>
      <c r="PN30" s="240"/>
      <c r="PO30" s="240"/>
      <c r="PP30" s="240"/>
      <c r="PQ30" s="256"/>
      <c r="PR30" s="255"/>
      <c r="PS30" s="240"/>
      <c r="PT30" s="240"/>
      <c r="PU30" s="240"/>
      <c r="PV30" s="240"/>
      <c r="PW30" s="240"/>
      <c r="PX30" s="240"/>
      <c r="PY30" s="240"/>
      <c r="PZ30" s="240"/>
      <c r="QA30" s="240"/>
      <c r="QB30" s="240"/>
      <c r="QC30" s="256"/>
      <c r="QD30" s="255"/>
      <c r="QE30" s="240"/>
      <c r="QF30" s="240"/>
      <c r="QG30" s="240"/>
      <c r="QH30" s="240"/>
      <c r="QI30" s="240"/>
      <c r="QJ30" s="240"/>
      <c r="QK30" s="240"/>
      <c r="QL30" s="240"/>
      <c r="QM30" s="240"/>
      <c r="QN30" s="240"/>
      <c r="QO30" s="256"/>
      <c r="QP30" s="255"/>
      <c r="QQ30" s="240"/>
      <c r="QR30" s="240"/>
      <c r="QS30" s="240"/>
      <c r="QT30" s="240"/>
      <c r="QU30" s="240"/>
      <c r="QV30" s="240"/>
      <c r="QW30" s="240"/>
      <c r="QX30" s="240"/>
      <c r="QY30" s="240"/>
      <c r="QZ30" s="240"/>
      <c r="RA30" s="256"/>
      <c r="RB30" s="255"/>
      <c r="RC30" s="240"/>
      <c r="RD30" s="240"/>
      <c r="RE30" s="240"/>
      <c r="RF30" s="240"/>
      <c r="RG30" s="240"/>
      <c r="RH30" s="240"/>
      <c r="RI30" s="240"/>
      <c r="RJ30" s="240"/>
      <c r="RK30" s="240"/>
      <c r="RL30" s="240"/>
      <c r="RM30" s="253"/>
    </row>
    <row r="31" spans="2:481">
      <c r="B31" s="355" t="s">
        <v>425</v>
      </c>
      <c r="C31" s="356"/>
      <c r="D31" s="356"/>
      <c r="E31" s="356"/>
      <c r="F31" s="356"/>
      <c r="G31" s="356"/>
      <c r="H31" s="356"/>
      <c r="I31" s="356"/>
      <c r="J31" s="356"/>
      <c r="K31" s="356"/>
      <c r="L31" s="356"/>
      <c r="M31" s="357"/>
      <c r="N31" s="533" t="str">
        <f>'Cost &amp; Solution'!J9</f>
        <v>79.17%</v>
      </c>
      <c r="O31" s="534"/>
      <c r="P31" s="534"/>
      <c r="Q31" s="534"/>
      <c r="R31" s="534"/>
      <c r="S31" s="535"/>
      <c r="T31" s="515">
        <f>UI!H4</f>
        <v>101</v>
      </c>
      <c r="U31" s="516"/>
      <c r="V31" s="516"/>
      <c r="W31" s="516"/>
      <c r="X31" s="516"/>
      <c r="Y31" s="517"/>
      <c r="Z31" s="257"/>
      <c r="AA31" s="246"/>
      <c r="AB31" s="246"/>
      <c r="AC31" s="246"/>
      <c r="AD31" s="246"/>
      <c r="AE31" s="246"/>
      <c r="AF31" s="246"/>
      <c r="AG31" s="246"/>
      <c r="AH31" s="246"/>
      <c r="AI31" s="246"/>
      <c r="AJ31" s="246"/>
      <c r="AK31" s="258"/>
      <c r="AL31" s="257"/>
      <c r="AM31" s="246"/>
      <c r="AN31" s="246"/>
      <c r="AO31" s="246"/>
      <c r="AP31" s="246"/>
      <c r="AQ31" s="246"/>
      <c r="AR31" s="246"/>
      <c r="AS31" s="246"/>
      <c r="AT31" s="246"/>
      <c r="AU31" s="246"/>
      <c r="AV31" s="246"/>
      <c r="AW31" s="258"/>
      <c r="AX31" s="257"/>
      <c r="AY31" s="246"/>
      <c r="AZ31" s="246"/>
      <c r="BA31" s="246"/>
      <c r="BB31" s="246"/>
      <c r="BC31" s="246"/>
      <c r="BD31" s="246"/>
      <c r="BE31" s="246"/>
      <c r="BF31" s="246"/>
      <c r="BG31" s="246"/>
      <c r="BH31" s="246"/>
      <c r="BI31" s="247"/>
      <c r="BJ31" s="251"/>
      <c r="BK31" s="251"/>
      <c r="BL31" s="251"/>
      <c r="BM31" s="251"/>
      <c r="BN31" s="251"/>
      <c r="BO31" s="251"/>
      <c r="BP31" s="251"/>
      <c r="BQ31" s="251"/>
      <c r="BR31" s="251"/>
      <c r="BS31" s="251"/>
      <c r="BT31" s="251"/>
      <c r="BU31" s="262"/>
      <c r="BV31" s="261"/>
      <c r="BW31" s="251"/>
      <c r="BX31" s="251"/>
      <c r="BY31" s="251"/>
      <c r="BZ31" s="251"/>
      <c r="CA31" s="251"/>
      <c r="CB31" s="251"/>
      <c r="CC31" s="251"/>
      <c r="CD31" s="251"/>
      <c r="CE31" s="251"/>
      <c r="CF31" s="251"/>
      <c r="CG31" s="262"/>
      <c r="CH31" s="261"/>
      <c r="CI31" s="251"/>
      <c r="CJ31" s="251"/>
      <c r="CK31" s="251"/>
      <c r="CL31" s="251"/>
      <c r="CM31" s="251"/>
      <c r="CN31" s="251"/>
      <c r="CO31" s="251"/>
      <c r="CP31" s="251"/>
      <c r="CQ31" s="251"/>
      <c r="CR31" s="251"/>
      <c r="CS31" s="262"/>
      <c r="CT31" s="261"/>
      <c r="CU31" s="251"/>
      <c r="CV31" s="251"/>
      <c r="CW31" s="251"/>
      <c r="CX31" s="251"/>
      <c r="CY31" s="251"/>
      <c r="CZ31" s="251"/>
      <c r="DA31" s="251"/>
      <c r="DB31" s="251"/>
      <c r="DC31" s="251"/>
      <c r="DD31" s="251"/>
      <c r="DE31" s="262"/>
      <c r="DF31" s="261"/>
      <c r="DG31" s="251"/>
      <c r="DH31" s="251"/>
      <c r="DI31" s="251"/>
      <c r="DJ31" s="251"/>
      <c r="DK31" s="251"/>
      <c r="DL31" s="251"/>
      <c r="DM31" s="251"/>
      <c r="DN31" s="251"/>
      <c r="DO31" s="251"/>
      <c r="DP31" s="251"/>
      <c r="DQ31" s="262"/>
      <c r="DR31" s="261"/>
      <c r="DS31" s="251"/>
      <c r="DT31" s="251"/>
      <c r="DU31" s="251"/>
      <c r="DV31" s="251"/>
      <c r="DW31" s="251"/>
      <c r="DX31" s="251"/>
      <c r="DY31" s="251"/>
      <c r="DZ31" s="251"/>
      <c r="EA31" s="251"/>
      <c r="EB31" s="251"/>
      <c r="EC31" s="262"/>
      <c r="ED31" s="261"/>
      <c r="EE31" s="251"/>
      <c r="EF31" s="251"/>
      <c r="EG31" s="251"/>
      <c r="EH31" s="251"/>
      <c r="EI31" s="251"/>
      <c r="EJ31" s="251"/>
      <c r="EK31" s="251"/>
      <c r="EL31" s="251"/>
      <c r="EM31" s="251"/>
      <c r="EN31" s="251"/>
      <c r="EO31" s="262"/>
      <c r="EP31" s="261"/>
      <c r="EQ31" s="251"/>
      <c r="ER31" s="251"/>
      <c r="ES31" s="251"/>
      <c r="ET31" s="251"/>
      <c r="EU31" s="251"/>
      <c r="EV31" s="251"/>
      <c r="EW31" s="251"/>
      <c r="EX31" s="251"/>
      <c r="EY31" s="251"/>
      <c r="EZ31" s="251"/>
      <c r="FA31" s="262"/>
      <c r="FB31" s="261"/>
      <c r="FC31" s="251"/>
      <c r="FD31" s="251"/>
      <c r="FE31" s="251"/>
      <c r="FF31" s="251"/>
      <c r="FG31" s="251"/>
      <c r="FH31" s="251"/>
      <c r="FI31" s="251"/>
      <c r="FJ31" s="251"/>
      <c r="FK31" s="251"/>
      <c r="FL31" s="251"/>
      <c r="FM31" s="262"/>
      <c r="FN31" s="261"/>
      <c r="FO31" s="251"/>
      <c r="FP31" s="251"/>
      <c r="FQ31" s="251"/>
      <c r="FR31" s="251"/>
      <c r="FS31" s="251"/>
      <c r="FT31" s="251"/>
      <c r="FU31" s="251"/>
      <c r="FV31" s="251"/>
      <c r="FW31" s="251"/>
      <c r="FX31" s="251"/>
      <c r="FY31" s="262"/>
      <c r="FZ31" s="261"/>
      <c r="GA31" s="251"/>
      <c r="GB31" s="251"/>
      <c r="GC31" s="251"/>
      <c r="GD31" s="251"/>
      <c r="GE31" s="251"/>
      <c r="GF31" s="251"/>
      <c r="GG31" s="251"/>
      <c r="GH31" s="251"/>
      <c r="GI31" s="251"/>
      <c r="GJ31" s="251"/>
      <c r="GK31" s="262"/>
      <c r="GL31" s="261"/>
      <c r="GM31" s="251"/>
      <c r="GN31" s="251"/>
      <c r="GO31" s="251"/>
      <c r="GP31" s="251"/>
      <c r="GQ31" s="251"/>
      <c r="GR31" s="251"/>
      <c r="GS31" s="251"/>
      <c r="GT31" s="251"/>
      <c r="GU31" s="251"/>
      <c r="GV31" s="251"/>
      <c r="GW31" s="262"/>
      <c r="GX31" s="261"/>
      <c r="GY31" s="251"/>
      <c r="GZ31" s="251"/>
      <c r="HA31" s="251"/>
      <c r="HB31" s="251"/>
      <c r="HC31" s="251"/>
      <c r="HD31" s="251"/>
      <c r="HE31" s="251"/>
      <c r="HF31" s="251"/>
      <c r="HG31" s="251"/>
      <c r="HH31" s="251"/>
      <c r="HI31" s="262"/>
      <c r="HJ31" s="261"/>
      <c r="HK31" s="251"/>
      <c r="HL31" s="251"/>
      <c r="HM31" s="251"/>
      <c r="HN31" s="251"/>
      <c r="HO31" s="251"/>
      <c r="HP31" s="251"/>
      <c r="HQ31" s="251"/>
      <c r="HR31" s="251"/>
      <c r="HS31" s="251"/>
      <c r="HT31" s="251"/>
      <c r="HU31" s="262"/>
      <c r="HV31" s="261"/>
      <c r="HW31" s="251"/>
      <c r="HX31" s="251"/>
      <c r="HY31" s="251"/>
      <c r="HZ31" s="251"/>
      <c r="IA31" s="251"/>
      <c r="IB31" s="251"/>
      <c r="IC31" s="251"/>
      <c r="ID31" s="251"/>
      <c r="IE31" s="251"/>
      <c r="IF31" s="251"/>
      <c r="IG31" s="262"/>
      <c r="IH31" s="261"/>
      <c r="II31" s="251"/>
      <c r="IJ31" s="251"/>
      <c r="IK31" s="251"/>
      <c r="IL31" s="251"/>
      <c r="IM31" s="251"/>
      <c r="IN31" s="251"/>
      <c r="IO31" s="251"/>
      <c r="IP31" s="251"/>
      <c r="IQ31" s="251"/>
      <c r="IR31" s="251"/>
      <c r="IS31" s="262"/>
      <c r="IT31" s="261"/>
      <c r="IU31" s="251"/>
      <c r="IV31" s="251"/>
      <c r="IW31" s="251"/>
      <c r="IX31" s="251"/>
      <c r="IY31" s="251"/>
      <c r="IZ31" s="251"/>
      <c r="JA31" s="251"/>
      <c r="JB31" s="251"/>
      <c r="JC31" s="251"/>
      <c r="JD31" s="251"/>
      <c r="JE31" s="262"/>
      <c r="JF31" s="261"/>
      <c r="JG31" s="251"/>
      <c r="JH31" s="251"/>
      <c r="JI31" s="251"/>
      <c r="JJ31" s="251"/>
      <c r="JK31" s="251"/>
      <c r="JL31" s="251"/>
      <c r="JM31" s="251"/>
      <c r="JN31" s="251"/>
      <c r="JO31" s="251"/>
      <c r="JP31" s="251"/>
      <c r="JQ31" s="262"/>
      <c r="JR31" s="261"/>
      <c r="JS31" s="251"/>
      <c r="JT31" s="251"/>
      <c r="JU31" s="251"/>
      <c r="JV31" s="251"/>
      <c r="JW31" s="251"/>
      <c r="JX31" s="251"/>
      <c r="JY31" s="251"/>
      <c r="JZ31" s="251"/>
      <c r="KA31" s="251"/>
      <c r="KB31" s="251"/>
      <c r="KC31" s="262"/>
      <c r="KD31" s="261"/>
      <c r="KE31" s="251"/>
      <c r="KF31" s="251"/>
      <c r="KG31" s="251"/>
      <c r="KH31" s="251"/>
      <c r="KI31" s="251"/>
      <c r="KJ31" s="251"/>
      <c r="KK31" s="251"/>
      <c r="KL31" s="251"/>
      <c r="KM31" s="251"/>
      <c r="KN31" s="251"/>
      <c r="KO31" s="262"/>
      <c r="KP31" s="261"/>
      <c r="KQ31" s="251"/>
      <c r="KR31" s="251"/>
      <c r="KS31" s="251"/>
      <c r="KT31" s="251"/>
      <c r="KU31" s="251"/>
      <c r="KV31" s="251"/>
      <c r="KW31" s="251"/>
      <c r="KX31" s="251"/>
      <c r="KY31" s="251"/>
      <c r="KZ31" s="251"/>
      <c r="LA31" s="262"/>
      <c r="LB31" s="261"/>
      <c r="LC31" s="251"/>
      <c r="LD31" s="251"/>
      <c r="LE31" s="251"/>
      <c r="LF31" s="251"/>
      <c r="LG31" s="251"/>
      <c r="LH31" s="251"/>
      <c r="LI31" s="251"/>
      <c r="LJ31" s="251"/>
      <c r="LK31" s="251"/>
      <c r="LL31" s="251"/>
      <c r="LM31" s="262"/>
      <c r="LN31" s="261"/>
      <c r="LO31" s="251"/>
      <c r="LP31" s="251"/>
      <c r="LQ31" s="251"/>
      <c r="LR31" s="251"/>
      <c r="LS31" s="251"/>
      <c r="LT31" s="251"/>
      <c r="LU31" s="251"/>
      <c r="LV31" s="251"/>
      <c r="LW31" s="251"/>
      <c r="LX31" s="251"/>
      <c r="LY31" s="262"/>
      <c r="LZ31" s="261"/>
      <c r="MA31" s="251"/>
      <c r="MB31" s="251"/>
      <c r="MC31" s="251"/>
      <c r="MD31" s="251"/>
      <c r="ME31" s="251"/>
      <c r="MF31" s="251"/>
      <c r="MG31" s="251"/>
      <c r="MH31" s="251"/>
      <c r="MI31" s="251"/>
      <c r="MJ31" s="251"/>
      <c r="MK31" s="262"/>
      <c r="ML31" s="261"/>
      <c r="MM31" s="251"/>
      <c r="MN31" s="251"/>
      <c r="MO31" s="251"/>
      <c r="MP31" s="251"/>
      <c r="MQ31" s="251"/>
      <c r="MR31" s="251"/>
      <c r="MS31" s="251"/>
      <c r="MT31" s="251"/>
      <c r="MU31" s="251"/>
      <c r="MV31" s="251"/>
      <c r="MW31" s="262"/>
      <c r="MX31" s="261"/>
      <c r="MY31" s="251"/>
      <c r="MZ31" s="251"/>
      <c r="NA31" s="251"/>
      <c r="NB31" s="251"/>
      <c r="NC31" s="251"/>
      <c r="ND31" s="251"/>
      <c r="NE31" s="251"/>
      <c r="NF31" s="251"/>
      <c r="NG31" s="251"/>
      <c r="NH31" s="251"/>
      <c r="NI31" s="262"/>
      <c r="NJ31" s="261"/>
      <c r="NK31" s="251"/>
      <c r="NL31" s="251"/>
      <c r="NM31" s="251"/>
      <c r="NN31" s="251"/>
      <c r="NO31" s="251"/>
      <c r="NP31" s="251"/>
      <c r="NQ31" s="251"/>
      <c r="NR31" s="251"/>
      <c r="NS31" s="251"/>
      <c r="NT31" s="251"/>
      <c r="NU31" s="262"/>
      <c r="NV31" s="261"/>
      <c r="NW31" s="251"/>
      <c r="NX31" s="251"/>
      <c r="NY31" s="251"/>
      <c r="NZ31" s="251"/>
      <c r="OA31" s="251"/>
      <c r="OB31" s="251"/>
      <c r="OC31" s="251"/>
      <c r="OD31" s="251"/>
      <c r="OE31" s="251"/>
      <c r="OF31" s="251"/>
      <c r="OG31" s="262"/>
      <c r="OH31" s="261"/>
      <c r="OI31" s="251"/>
      <c r="OJ31" s="251"/>
      <c r="OK31" s="251"/>
      <c r="OL31" s="251"/>
      <c r="OM31" s="251"/>
      <c r="ON31" s="251"/>
      <c r="OO31" s="251"/>
      <c r="OP31" s="251"/>
      <c r="OQ31" s="251"/>
      <c r="OR31" s="251"/>
      <c r="OS31" s="262"/>
      <c r="OT31" s="261"/>
      <c r="OU31" s="251"/>
      <c r="OV31" s="251"/>
      <c r="OW31" s="251"/>
      <c r="OX31" s="251"/>
      <c r="OY31" s="251"/>
      <c r="OZ31" s="251"/>
      <c r="PA31" s="251"/>
      <c r="PB31" s="251"/>
      <c r="PC31" s="251"/>
      <c r="PD31" s="251"/>
      <c r="PE31" s="262"/>
      <c r="PF31" s="261"/>
      <c r="PG31" s="251"/>
      <c r="PH31" s="251"/>
      <c r="PI31" s="251"/>
      <c r="PJ31" s="251"/>
      <c r="PK31" s="251"/>
      <c r="PL31" s="251"/>
      <c r="PM31" s="251"/>
      <c r="PN31" s="251"/>
      <c r="PO31" s="251"/>
      <c r="PP31" s="251"/>
      <c r="PQ31" s="262"/>
      <c r="PR31" s="261"/>
      <c r="PS31" s="251"/>
      <c r="PT31" s="251"/>
      <c r="PU31" s="251"/>
      <c r="PV31" s="251"/>
      <c r="PW31" s="251"/>
      <c r="PX31" s="251"/>
      <c r="PY31" s="251"/>
      <c r="PZ31" s="251"/>
      <c r="QA31" s="251"/>
      <c r="QB31" s="251"/>
      <c r="QC31" s="262"/>
      <c r="QD31" s="261"/>
      <c r="QE31" s="251"/>
      <c r="QF31" s="251"/>
      <c r="QG31" s="251"/>
      <c r="QH31" s="251"/>
      <c r="QI31" s="251"/>
      <c r="QJ31" s="251"/>
      <c r="QK31" s="251"/>
      <c r="QL31" s="251"/>
      <c r="QM31" s="251"/>
      <c r="QN31" s="251"/>
      <c r="QO31" s="262"/>
      <c r="QP31" s="261"/>
      <c r="QQ31" s="251"/>
      <c r="QR31" s="251"/>
      <c r="QS31" s="251"/>
      <c r="QT31" s="251"/>
      <c r="QU31" s="251"/>
      <c r="QV31" s="251"/>
      <c r="QW31" s="251"/>
      <c r="QX31" s="251"/>
      <c r="QY31" s="251"/>
      <c r="QZ31" s="251"/>
      <c r="RA31" s="262"/>
      <c r="RB31" s="261"/>
      <c r="RC31" s="251"/>
      <c r="RD31" s="251"/>
      <c r="RE31" s="251"/>
      <c r="RF31" s="251"/>
      <c r="RG31" s="251"/>
      <c r="RH31" s="251"/>
      <c r="RI31" s="251"/>
      <c r="RJ31" s="251"/>
      <c r="RK31" s="251"/>
      <c r="RL31" s="251"/>
      <c r="RM31" s="252"/>
    </row>
    <row r="32" spans="2:481" s="212" customFormat="1" ht="5.25" customHeight="1">
      <c r="B32" s="248"/>
      <c r="C32" s="240"/>
      <c r="D32" s="240"/>
      <c r="E32" s="240"/>
      <c r="F32" s="240"/>
      <c r="G32" s="240"/>
      <c r="H32" s="240"/>
      <c r="I32" s="240"/>
      <c r="J32" s="240"/>
      <c r="K32" s="240"/>
      <c r="L32" s="240"/>
      <c r="M32" s="256"/>
      <c r="N32" s="259"/>
      <c r="O32" s="249"/>
      <c r="P32" s="249"/>
      <c r="Q32" s="249"/>
      <c r="R32" s="249"/>
      <c r="S32" s="249"/>
      <c r="T32" s="249"/>
      <c r="U32" s="249"/>
      <c r="V32" s="249"/>
      <c r="W32" s="249"/>
      <c r="X32" s="249"/>
      <c r="Y32" s="260"/>
      <c r="Z32" s="259"/>
      <c r="AA32" s="249"/>
      <c r="AB32" s="249"/>
      <c r="AC32" s="249"/>
      <c r="AD32" s="249"/>
      <c r="AE32" s="249"/>
      <c r="AF32" s="249"/>
      <c r="AG32" s="249"/>
      <c r="AH32" s="249"/>
      <c r="AI32" s="249"/>
      <c r="AJ32" s="249"/>
      <c r="AK32" s="260"/>
      <c r="AL32" s="259"/>
      <c r="AM32" s="249"/>
      <c r="AN32" s="249"/>
      <c r="AO32" s="249"/>
      <c r="AP32" s="249"/>
      <c r="AQ32" s="249"/>
      <c r="AR32" s="249"/>
      <c r="AS32" s="249"/>
      <c r="AT32" s="249"/>
      <c r="AU32" s="249"/>
      <c r="AV32" s="249"/>
      <c r="AW32" s="260"/>
      <c r="AX32" s="259"/>
      <c r="AY32" s="249"/>
      <c r="AZ32" s="249"/>
      <c r="BA32" s="249"/>
      <c r="BB32" s="249"/>
      <c r="BC32" s="249"/>
      <c r="BD32" s="249"/>
      <c r="BE32" s="249"/>
      <c r="BF32" s="249"/>
      <c r="BG32" s="249"/>
      <c r="BH32" s="249"/>
      <c r="BI32" s="250"/>
      <c r="BJ32" s="249"/>
      <c r="BK32" s="249"/>
      <c r="BL32" s="249"/>
      <c r="BM32" s="249"/>
      <c r="BN32" s="249"/>
      <c r="BO32" s="249"/>
      <c r="BP32" s="249"/>
      <c r="BQ32" s="249"/>
      <c r="BR32" s="249"/>
      <c r="BS32" s="249"/>
      <c r="BT32" s="249"/>
      <c r="BU32" s="260"/>
      <c r="BV32" s="259"/>
      <c r="BW32" s="249"/>
      <c r="BX32" s="249"/>
      <c r="BY32" s="249"/>
      <c r="BZ32" s="249"/>
      <c r="CA32" s="249"/>
      <c r="CB32" s="249"/>
      <c r="CC32" s="249"/>
      <c r="CD32" s="249"/>
      <c r="CE32" s="249"/>
      <c r="CF32" s="249"/>
      <c r="CG32" s="260"/>
      <c r="CH32" s="259"/>
      <c r="CI32" s="249"/>
      <c r="CJ32" s="249"/>
      <c r="CK32" s="249"/>
      <c r="CL32" s="249"/>
      <c r="CM32" s="249"/>
      <c r="CN32" s="249"/>
      <c r="CO32" s="249"/>
      <c r="CP32" s="249"/>
      <c r="CQ32" s="249"/>
      <c r="CR32" s="249"/>
      <c r="CS32" s="260"/>
      <c r="CT32" s="259"/>
      <c r="CU32" s="249"/>
      <c r="CV32" s="249"/>
      <c r="CW32" s="249"/>
      <c r="CX32" s="249"/>
      <c r="CY32" s="249"/>
      <c r="CZ32" s="249"/>
      <c r="DA32" s="249"/>
      <c r="DB32" s="249"/>
      <c r="DC32" s="249"/>
      <c r="DD32" s="249"/>
      <c r="DE32" s="260"/>
      <c r="DF32" s="259"/>
      <c r="DG32" s="249"/>
      <c r="DH32" s="249"/>
      <c r="DI32" s="249"/>
      <c r="DJ32" s="249"/>
      <c r="DK32" s="249"/>
      <c r="DL32" s="249"/>
      <c r="DM32" s="249"/>
      <c r="DN32" s="249"/>
      <c r="DO32" s="249"/>
      <c r="DP32" s="249"/>
      <c r="DQ32" s="260"/>
      <c r="DR32" s="259"/>
      <c r="DS32" s="249"/>
      <c r="DT32" s="249"/>
      <c r="DU32" s="249"/>
      <c r="DV32" s="249"/>
      <c r="DW32" s="249"/>
      <c r="DX32" s="249"/>
      <c r="DY32" s="249"/>
      <c r="DZ32" s="249"/>
      <c r="EA32" s="249"/>
      <c r="EB32" s="249"/>
      <c r="EC32" s="260"/>
      <c r="ED32" s="259"/>
      <c r="EE32" s="249"/>
      <c r="EF32" s="249"/>
      <c r="EG32" s="249"/>
      <c r="EH32" s="249"/>
      <c r="EI32" s="249"/>
      <c r="EJ32" s="249"/>
      <c r="EK32" s="249"/>
      <c r="EL32" s="249"/>
      <c r="EM32" s="249"/>
      <c r="EN32" s="249"/>
      <c r="EO32" s="260"/>
      <c r="EP32" s="259"/>
      <c r="EQ32" s="249"/>
      <c r="ER32" s="249"/>
      <c r="ES32" s="249"/>
      <c r="ET32" s="249"/>
      <c r="EU32" s="249"/>
      <c r="EV32" s="249"/>
      <c r="EW32" s="249"/>
      <c r="EX32" s="249"/>
      <c r="EY32" s="249"/>
      <c r="EZ32" s="249"/>
      <c r="FA32" s="260"/>
      <c r="FB32" s="259"/>
      <c r="FC32" s="249"/>
      <c r="FD32" s="249"/>
      <c r="FE32" s="249"/>
      <c r="FF32" s="249"/>
      <c r="FG32" s="249"/>
      <c r="FH32" s="249"/>
      <c r="FI32" s="249"/>
      <c r="FJ32" s="249"/>
      <c r="FK32" s="249"/>
      <c r="FL32" s="249"/>
      <c r="FM32" s="260"/>
      <c r="FN32" s="259"/>
      <c r="FO32" s="249"/>
      <c r="FP32" s="249"/>
      <c r="FQ32" s="249"/>
      <c r="FR32" s="249"/>
      <c r="FS32" s="249"/>
      <c r="FT32" s="249"/>
      <c r="FU32" s="249"/>
      <c r="FV32" s="249"/>
      <c r="FW32" s="249"/>
      <c r="FX32" s="249"/>
      <c r="FY32" s="260"/>
      <c r="FZ32" s="259"/>
      <c r="GA32" s="249"/>
      <c r="GB32" s="249"/>
      <c r="GC32" s="249"/>
      <c r="GD32" s="249"/>
      <c r="GE32" s="249"/>
      <c r="GF32" s="249"/>
      <c r="GG32" s="249"/>
      <c r="GH32" s="249"/>
      <c r="GI32" s="249"/>
      <c r="GJ32" s="249"/>
      <c r="GK32" s="260"/>
      <c r="GL32" s="259"/>
      <c r="GM32" s="249"/>
      <c r="GN32" s="249"/>
      <c r="GO32" s="249"/>
      <c r="GP32" s="249"/>
      <c r="GQ32" s="249"/>
      <c r="GR32" s="249"/>
      <c r="GS32" s="249"/>
      <c r="GT32" s="249"/>
      <c r="GU32" s="249"/>
      <c r="GV32" s="249"/>
      <c r="GW32" s="260"/>
      <c r="GX32" s="259"/>
      <c r="GY32" s="249"/>
      <c r="GZ32" s="249"/>
      <c r="HA32" s="249"/>
      <c r="HB32" s="249"/>
      <c r="HC32" s="249"/>
      <c r="HD32" s="249"/>
      <c r="HE32" s="249"/>
      <c r="HF32" s="249"/>
      <c r="HG32" s="249"/>
      <c r="HH32" s="249"/>
      <c r="HI32" s="260"/>
      <c r="HJ32" s="259"/>
      <c r="HK32" s="249"/>
      <c r="HL32" s="249"/>
      <c r="HM32" s="249"/>
      <c r="HN32" s="249"/>
      <c r="HO32" s="249"/>
      <c r="HP32" s="249"/>
      <c r="HQ32" s="249"/>
      <c r="HR32" s="249"/>
      <c r="HS32" s="249"/>
      <c r="HT32" s="249"/>
      <c r="HU32" s="260"/>
      <c r="HV32" s="259"/>
      <c r="HW32" s="249"/>
      <c r="HX32" s="249"/>
      <c r="HY32" s="249"/>
      <c r="HZ32" s="249"/>
      <c r="IA32" s="249"/>
      <c r="IB32" s="249"/>
      <c r="IC32" s="249"/>
      <c r="ID32" s="249"/>
      <c r="IE32" s="249"/>
      <c r="IF32" s="249"/>
      <c r="IG32" s="260"/>
      <c r="IH32" s="259"/>
      <c r="II32" s="249"/>
      <c r="IJ32" s="249"/>
      <c r="IK32" s="249"/>
      <c r="IL32" s="249"/>
      <c r="IM32" s="249"/>
      <c r="IN32" s="249"/>
      <c r="IO32" s="249"/>
      <c r="IP32" s="249"/>
      <c r="IQ32" s="249"/>
      <c r="IR32" s="249"/>
      <c r="IS32" s="260"/>
      <c r="IT32" s="259"/>
      <c r="IU32" s="249"/>
      <c r="IV32" s="249"/>
      <c r="IW32" s="249"/>
      <c r="IX32" s="249"/>
      <c r="IY32" s="249"/>
      <c r="IZ32" s="249"/>
      <c r="JA32" s="249"/>
      <c r="JB32" s="249"/>
      <c r="JC32" s="249"/>
      <c r="JD32" s="249"/>
      <c r="JE32" s="260"/>
      <c r="JF32" s="259"/>
      <c r="JG32" s="249"/>
      <c r="JH32" s="249"/>
      <c r="JI32" s="249"/>
      <c r="JJ32" s="249"/>
      <c r="JK32" s="249"/>
      <c r="JL32" s="249"/>
      <c r="JM32" s="249"/>
      <c r="JN32" s="249"/>
      <c r="JO32" s="249"/>
      <c r="JP32" s="249"/>
      <c r="JQ32" s="260"/>
      <c r="JR32" s="259"/>
      <c r="JS32" s="249"/>
      <c r="JT32" s="249"/>
      <c r="JU32" s="249"/>
      <c r="JV32" s="249"/>
      <c r="JW32" s="249"/>
      <c r="JX32" s="249"/>
      <c r="JY32" s="249"/>
      <c r="JZ32" s="249"/>
      <c r="KA32" s="249"/>
      <c r="KB32" s="249"/>
      <c r="KC32" s="260"/>
      <c r="KD32" s="259"/>
      <c r="KE32" s="249"/>
      <c r="KF32" s="249"/>
      <c r="KG32" s="249"/>
      <c r="KH32" s="249"/>
      <c r="KI32" s="249"/>
      <c r="KJ32" s="249"/>
      <c r="KK32" s="249"/>
      <c r="KL32" s="249"/>
      <c r="KM32" s="249"/>
      <c r="KN32" s="249"/>
      <c r="KO32" s="260"/>
      <c r="KP32" s="259"/>
      <c r="KQ32" s="249"/>
      <c r="KR32" s="249"/>
      <c r="KS32" s="249"/>
      <c r="KT32" s="249"/>
      <c r="KU32" s="249"/>
      <c r="KV32" s="249"/>
      <c r="KW32" s="249"/>
      <c r="KX32" s="249"/>
      <c r="KY32" s="249"/>
      <c r="KZ32" s="249"/>
      <c r="LA32" s="260"/>
      <c r="LB32" s="259"/>
      <c r="LC32" s="249"/>
      <c r="LD32" s="249"/>
      <c r="LE32" s="249"/>
      <c r="LF32" s="249"/>
      <c r="LG32" s="249"/>
      <c r="LH32" s="249"/>
      <c r="LI32" s="249"/>
      <c r="LJ32" s="249"/>
      <c r="LK32" s="249"/>
      <c r="LL32" s="249"/>
      <c r="LM32" s="260"/>
      <c r="LN32" s="259"/>
      <c r="LO32" s="249"/>
      <c r="LP32" s="249"/>
      <c r="LQ32" s="249"/>
      <c r="LR32" s="249"/>
      <c r="LS32" s="249"/>
      <c r="LT32" s="249"/>
      <c r="LU32" s="249"/>
      <c r="LV32" s="249"/>
      <c r="LW32" s="249"/>
      <c r="LX32" s="249"/>
      <c r="LY32" s="260"/>
      <c r="LZ32" s="259"/>
      <c r="MA32" s="249"/>
      <c r="MB32" s="249"/>
      <c r="MC32" s="249"/>
      <c r="MD32" s="249"/>
      <c r="ME32" s="249"/>
      <c r="MF32" s="249"/>
      <c r="MG32" s="249"/>
      <c r="MH32" s="249"/>
      <c r="MI32" s="249"/>
      <c r="MJ32" s="249"/>
      <c r="MK32" s="260"/>
      <c r="ML32" s="259"/>
      <c r="MM32" s="249"/>
      <c r="MN32" s="249"/>
      <c r="MO32" s="249"/>
      <c r="MP32" s="249"/>
      <c r="MQ32" s="249"/>
      <c r="MR32" s="249"/>
      <c r="MS32" s="249"/>
      <c r="MT32" s="249"/>
      <c r="MU32" s="249"/>
      <c r="MV32" s="249"/>
      <c r="MW32" s="260"/>
      <c r="MX32" s="259"/>
      <c r="MY32" s="249"/>
      <c r="MZ32" s="249"/>
      <c r="NA32" s="249"/>
      <c r="NB32" s="249"/>
      <c r="NC32" s="249"/>
      <c r="ND32" s="249"/>
      <c r="NE32" s="249"/>
      <c r="NF32" s="249"/>
      <c r="NG32" s="249"/>
      <c r="NH32" s="249"/>
      <c r="NI32" s="260"/>
      <c r="NJ32" s="259"/>
      <c r="NK32" s="249"/>
      <c r="NL32" s="249"/>
      <c r="NM32" s="249"/>
      <c r="NN32" s="249"/>
      <c r="NO32" s="249"/>
      <c r="NP32" s="249"/>
      <c r="NQ32" s="249"/>
      <c r="NR32" s="249"/>
      <c r="NS32" s="249"/>
      <c r="NT32" s="249"/>
      <c r="NU32" s="260"/>
      <c r="NV32" s="259"/>
      <c r="NW32" s="249"/>
      <c r="NX32" s="249"/>
      <c r="NY32" s="249"/>
      <c r="NZ32" s="249"/>
      <c r="OA32" s="249"/>
      <c r="OB32" s="249"/>
      <c r="OC32" s="249"/>
      <c r="OD32" s="249"/>
      <c r="OE32" s="249"/>
      <c r="OF32" s="249"/>
      <c r="OG32" s="260"/>
      <c r="OH32" s="259"/>
      <c r="OI32" s="249"/>
      <c r="OJ32" s="249"/>
      <c r="OK32" s="249"/>
      <c r="OL32" s="249"/>
      <c r="OM32" s="249"/>
      <c r="ON32" s="249"/>
      <c r="OO32" s="249"/>
      <c r="OP32" s="249"/>
      <c r="OQ32" s="249"/>
      <c r="OR32" s="249"/>
      <c r="OS32" s="260"/>
      <c r="OT32" s="259"/>
      <c r="OU32" s="249"/>
      <c r="OV32" s="249"/>
      <c r="OW32" s="249"/>
      <c r="OX32" s="249"/>
      <c r="OY32" s="249"/>
      <c r="OZ32" s="249"/>
      <c r="PA32" s="249"/>
      <c r="PB32" s="249"/>
      <c r="PC32" s="249"/>
      <c r="PD32" s="249"/>
      <c r="PE32" s="260"/>
      <c r="PF32" s="259"/>
      <c r="PG32" s="249"/>
      <c r="PH32" s="249"/>
      <c r="PI32" s="249"/>
      <c r="PJ32" s="249"/>
      <c r="PK32" s="249"/>
      <c r="PL32" s="249"/>
      <c r="PM32" s="249"/>
      <c r="PN32" s="249"/>
      <c r="PO32" s="249"/>
      <c r="PP32" s="249"/>
      <c r="PQ32" s="260"/>
      <c r="PR32" s="259"/>
      <c r="PS32" s="249"/>
      <c r="PT32" s="249"/>
      <c r="PU32" s="249"/>
      <c r="PV32" s="249"/>
      <c r="PW32" s="249"/>
      <c r="PX32" s="249"/>
      <c r="PY32" s="249"/>
      <c r="PZ32" s="249"/>
      <c r="QA32" s="249"/>
      <c r="QB32" s="249"/>
      <c r="QC32" s="260"/>
      <c r="QD32" s="259"/>
      <c r="QE32" s="249"/>
      <c r="QF32" s="249"/>
      <c r="QG32" s="249"/>
      <c r="QH32" s="249"/>
      <c r="QI32" s="249"/>
      <c r="QJ32" s="249"/>
      <c r="QK32" s="249"/>
      <c r="QL32" s="249"/>
      <c r="QM32" s="249"/>
      <c r="QN32" s="249"/>
      <c r="QO32" s="260"/>
      <c r="QP32" s="259"/>
      <c r="QQ32" s="249"/>
      <c r="QR32" s="249"/>
      <c r="QS32" s="249"/>
      <c r="QT32" s="249"/>
      <c r="QU32" s="249"/>
      <c r="QV32" s="249"/>
      <c r="QW32" s="249"/>
      <c r="QX32" s="249"/>
      <c r="QY32" s="249"/>
      <c r="QZ32" s="249"/>
      <c r="RA32" s="260"/>
      <c r="RB32" s="259"/>
      <c r="RC32" s="249"/>
      <c r="RD32" s="249"/>
      <c r="RE32" s="249"/>
      <c r="RF32" s="249"/>
      <c r="RG32" s="249"/>
      <c r="RH32" s="249"/>
      <c r="RI32" s="249"/>
      <c r="RJ32" s="249"/>
      <c r="RK32" s="249"/>
      <c r="RL32" s="249"/>
      <c r="RM32" s="250"/>
    </row>
    <row r="33" spans="2:481">
      <c r="B33" s="490">
        <f>UI!$D$5</f>
        <v>2</v>
      </c>
      <c r="C33" s="491"/>
      <c r="D33" s="491"/>
      <c r="E33" s="491"/>
      <c r="F33" s="492" t="s">
        <v>424</v>
      </c>
      <c r="G33" s="493"/>
      <c r="H33" s="493"/>
      <c r="I33" s="493"/>
      <c r="J33" s="494">
        <f>UI!B5</f>
        <v>1</v>
      </c>
      <c r="K33" s="494"/>
      <c r="L33" s="494"/>
      <c r="M33" s="495"/>
      <c r="N33" s="261"/>
      <c r="O33" s="251"/>
      <c r="P33" s="251"/>
      <c r="Q33" s="251"/>
      <c r="R33" s="251"/>
      <c r="S33" s="251"/>
      <c r="T33" s="251"/>
      <c r="U33" s="251"/>
      <c r="V33" s="251"/>
      <c r="W33" s="251"/>
      <c r="X33" s="251"/>
      <c r="Y33" s="262"/>
      <c r="Z33" s="261"/>
      <c r="AA33" s="251"/>
      <c r="AB33" s="251"/>
      <c r="AC33" s="251"/>
      <c r="AD33" s="251"/>
      <c r="AE33" s="251"/>
      <c r="AF33" s="251"/>
      <c r="AG33" s="251"/>
      <c r="AH33" s="251"/>
      <c r="AI33" s="251"/>
      <c r="AJ33" s="251"/>
      <c r="AK33" s="262"/>
      <c r="AL33" s="261"/>
      <c r="AM33" s="251"/>
      <c r="AN33" s="251"/>
      <c r="AO33" s="251"/>
      <c r="AP33" s="251"/>
      <c r="AQ33" s="251"/>
      <c r="AR33" s="251"/>
      <c r="AS33" s="251"/>
      <c r="AT33" s="251"/>
      <c r="AU33" s="251"/>
      <c r="AV33" s="251"/>
      <c r="AW33" s="262"/>
      <c r="AX33" s="261"/>
      <c r="AY33" s="251"/>
      <c r="AZ33" s="251"/>
      <c r="BA33" s="251"/>
      <c r="BB33" s="251"/>
      <c r="BC33" s="251"/>
      <c r="BD33" s="251"/>
      <c r="BE33" s="251"/>
      <c r="BF33" s="251"/>
      <c r="BG33" s="251"/>
      <c r="BH33" s="251"/>
      <c r="BI33" s="252"/>
      <c r="BJ33" s="251"/>
      <c r="BK33" s="251"/>
      <c r="BL33" s="251"/>
      <c r="BM33" s="251"/>
      <c r="BN33" s="251"/>
      <c r="BO33" s="251"/>
      <c r="BP33" s="251"/>
      <c r="BQ33" s="251"/>
      <c r="BR33" s="251"/>
      <c r="BS33" s="251"/>
      <c r="BT33" s="251"/>
      <c r="BU33" s="262"/>
      <c r="BV33" s="261"/>
      <c r="BW33" s="251"/>
      <c r="BX33" s="251"/>
      <c r="BY33" s="251"/>
      <c r="BZ33" s="251"/>
      <c r="CA33" s="251"/>
      <c r="CB33" s="251"/>
      <c r="CC33" s="251"/>
      <c r="CD33" s="251"/>
      <c r="CE33" s="251"/>
      <c r="CF33" s="251"/>
      <c r="CG33" s="262"/>
      <c r="CH33" s="261"/>
      <c r="CI33" s="251"/>
      <c r="CJ33" s="251"/>
      <c r="CK33" s="251"/>
      <c r="CL33" s="251"/>
      <c r="CM33" s="251"/>
      <c r="CN33" s="251"/>
      <c r="CO33" s="251"/>
      <c r="CP33" s="251"/>
      <c r="CQ33" s="251"/>
      <c r="CR33" s="251"/>
      <c r="CS33" s="262"/>
      <c r="CT33" s="261"/>
      <c r="CU33" s="251"/>
      <c r="CV33" s="251"/>
      <c r="CW33" s="251"/>
      <c r="CX33" s="251"/>
      <c r="CY33" s="251"/>
      <c r="CZ33" s="251"/>
      <c r="DA33" s="251"/>
      <c r="DB33" s="251"/>
      <c r="DC33" s="251"/>
      <c r="DD33" s="251"/>
      <c r="DE33" s="262"/>
      <c r="DF33" s="261"/>
      <c r="DG33" s="251"/>
      <c r="DH33" s="251"/>
      <c r="DI33" s="251"/>
      <c r="DJ33" s="251"/>
      <c r="DK33" s="251"/>
      <c r="DL33" s="251"/>
      <c r="DM33" s="251"/>
      <c r="DN33" s="251"/>
      <c r="DO33" s="251"/>
      <c r="DP33" s="251"/>
      <c r="DQ33" s="262"/>
      <c r="DR33" s="261"/>
      <c r="DS33" s="251"/>
      <c r="DT33" s="251"/>
      <c r="DU33" s="251"/>
      <c r="DV33" s="251"/>
      <c r="DW33" s="251"/>
      <c r="DX33" s="251"/>
      <c r="DY33" s="251"/>
      <c r="DZ33" s="251"/>
      <c r="EA33" s="251"/>
      <c r="EB33" s="251"/>
      <c r="EC33" s="262"/>
      <c r="ED33" s="261"/>
      <c r="EE33" s="251"/>
      <c r="EF33" s="251"/>
      <c r="EG33" s="251"/>
      <c r="EH33" s="251"/>
      <c r="EI33" s="251"/>
      <c r="EJ33" s="251"/>
      <c r="EK33" s="251"/>
      <c r="EL33" s="251"/>
      <c r="EM33" s="251"/>
      <c r="EN33" s="251"/>
      <c r="EO33" s="262"/>
      <c r="EP33" s="261"/>
      <c r="EQ33" s="251"/>
      <c r="ER33" s="251"/>
      <c r="ES33" s="251"/>
      <c r="ET33" s="251"/>
      <c r="EU33" s="251"/>
      <c r="EV33" s="251"/>
      <c r="EW33" s="251"/>
      <c r="EX33" s="251"/>
      <c r="EY33" s="251"/>
      <c r="EZ33" s="251"/>
      <c r="FA33" s="262"/>
      <c r="FB33" s="261"/>
      <c r="FC33" s="251"/>
      <c r="FD33" s="251"/>
      <c r="FE33" s="251"/>
      <c r="FF33" s="251"/>
      <c r="FG33" s="251"/>
      <c r="FH33" s="251"/>
      <c r="FI33" s="251"/>
      <c r="FJ33" s="251"/>
      <c r="FK33" s="251"/>
      <c r="FL33" s="251"/>
      <c r="FM33" s="262"/>
      <c r="FN33" s="261"/>
      <c r="FO33" s="251"/>
      <c r="FP33" s="251"/>
      <c r="FQ33" s="251"/>
      <c r="FR33" s="251"/>
      <c r="FS33" s="251"/>
      <c r="FT33" s="251"/>
      <c r="FU33" s="251"/>
      <c r="FV33" s="251"/>
      <c r="FW33" s="251"/>
      <c r="FX33" s="251"/>
      <c r="FY33" s="262"/>
      <c r="FZ33" s="261"/>
      <c r="GA33" s="251"/>
      <c r="GB33" s="251"/>
      <c r="GC33" s="251"/>
      <c r="GD33" s="251"/>
      <c r="GE33" s="251"/>
      <c r="GF33" s="251"/>
      <c r="GG33" s="251"/>
      <c r="GH33" s="251"/>
      <c r="GI33" s="251"/>
      <c r="GJ33" s="251"/>
      <c r="GK33" s="262"/>
      <c r="GL33" s="261"/>
      <c r="GM33" s="251"/>
      <c r="GN33" s="251"/>
      <c r="GO33" s="251"/>
      <c r="GP33" s="251"/>
      <c r="GQ33" s="251"/>
      <c r="GR33" s="251"/>
      <c r="GS33" s="251"/>
      <c r="GT33" s="251"/>
      <c r="GU33" s="251"/>
      <c r="GV33" s="251"/>
      <c r="GW33" s="262"/>
      <c r="GX33" s="261"/>
      <c r="GY33" s="251"/>
      <c r="GZ33" s="251"/>
      <c r="HA33" s="251"/>
      <c r="HB33" s="251"/>
      <c r="HC33" s="251"/>
      <c r="HD33" s="251"/>
      <c r="HE33" s="251"/>
      <c r="HF33" s="251"/>
      <c r="HG33" s="251"/>
      <c r="HH33" s="251"/>
      <c r="HI33" s="262"/>
      <c r="HJ33" s="261"/>
      <c r="HK33" s="251"/>
      <c r="HL33" s="251"/>
      <c r="HM33" s="251"/>
      <c r="HN33" s="251"/>
      <c r="HO33" s="251"/>
      <c r="HP33" s="251"/>
      <c r="HQ33" s="251"/>
      <c r="HR33" s="251"/>
      <c r="HS33" s="251"/>
      <c r="HT33" s="251"/>
      <c r="HU33" s="262"/>
      <c r="HV33" s="261"/>
      <c r="HW33" s="251"/>
      <c r="HX33" s="251"/>
      <c r="HY33" s="251"/>
      <c r="HZ33" s="251"/>
      <c r="IA33" s="251"/>
      <c r="IB33" s="251"/>
      <c r="IC33" s="251"/>
      <c r="ID33" s="251"/>
      <c r="IE33" s="251"/>
      <c r="IF33" s="251"/>
      <c r="IG33" s="262"/>
      <c r="IH33" s="261"/>
      <c r="II33" s="251"/>
      <c r="IJ33" s="251"/>
      <c r="IK33" s="251"/>
      <c r="IL33" s="251"/>
      <c r="IM33" s="251"/>
      <c r="IN33" s="251"/>
      <c r="IO33" s="251"/>
      <c r="IP33" s="251"/>
      <c r="IQ33" s="251"/>
      <c r="IR33" s="251"/>
      <c r="IS33" s="262"/>
      <c r="IT33" s="261"/>
      <c r="IU33" s="251"/>
      <c r="IV33" s="251"/>
      <c r="IW33" s="251"/>
      <c r="IX33" s="251"/>
      <c r="IY33" s="251"/>
      <c r="IZ33" s="251"/>
      <c r="JA33" s="251"/>
      <c r="JB33" s="251"/>
      <c r="JC33" s="251"/>
      <c r="JD33" s="251"/>
      <c r="JE33" s="262"/>
      <c r="JF33" s="261"/>
      <c r="JG33" s="251"/>
      <c r="JH33" s="251"/>
      <c r="JI33" s="251"/>
      <c r="JJ33" s="251"/>
      <c r="JK33" s="251"/>
      <c r="JL33" s="251"/>
      <c r="JM33" s="251"/>
      <c r="JN33" s="251"/>
      <c r="JO33" s="251"/>
      <c r="JP33" s="251"/>
      <c r="JQ33" s="262"/>
      <c r="JR33" s="261"/>
      <c r="JS33" s="251"/>
      <c r="JT33" s="251"/>
      <c r="JU33" s="251"/>
      <c r="JV33" s="251"/>
      <c r="JW33" s="251"/>
      <c r="JX33" s="251"/>
      <c r="JY33" s="251"/>
      <c r="JZ33" s="251"/>
      <c r="KA33" s="251"/>
      <c r="KB33" s="251"/>
      <c r="KC33" s="262"/>
      <c r="KD33" s="261"/>
      <c r="KE33" s="251"/>
      <c r="KF33" s="251"/>
      <c r="KG33" s="251"/>
      <c r="KH33" s="251"/>
      <c r="KI33" s="251"/>
      <c r="KJ33" s="251"/>
      <c r="KK33" s="251"/>
      <c r="KL33" s="251"/>
      <c r="KM33" s="251"/>
      <c r="KN33" s="251"/>
      <c r="KO33" s="262"/>
      <c r="KP33" s="261"/>
      <c r="KQ33" s="251"/>
      <c r="KR33" s="251"/>
      <c r="KS33" s="251"/>
      <c r="KT33" s="251"/>
      <c r="KU33" s="251"/>
      <c r="KV33" s="251"/>
      <c r="KW33" s="251"/>
      <c r="KX33" s="251"/>
      <c r="KY33" s="251"/>
      <c r="KZ33" s="251"/>
      <c r="LA33" s="262"/>
      <c r="LB33" s="261"/>
      <c r="LC33" s="251"/>
      <c r="LD33" s="251"/>
      <c r="LE33" s="251"/>
      <c r="LF33" s="251"/>
      <c r="LG33" s="251"/>
      <c r="LH33" s="251"/>
      <c r="LI33" s="251"/>
      <c r="LJ33" s="251"/>
      <c r="LK33" s="251"/>
      <c r="LL33" s="251"/>
      <c r="LM33" s="262"/>
      <c r="LN33" s="261"/>
      <c r="LO33" s="251"/>
      <c r="LP33" s="251"/>
      <c r="LQ33" s="251"/>
      <c r="LR33" s="251"/>
      <c r="LS33" s="251"/>
      <c r="LT33" s="251"/>
      <c r="LU33" s="251"/>
      <c r="LV33" s="251"/>
      <c r="LW33" s="251"/>
      <c r="LX33" s="251"/>
      <c r="LY33" s="262"/>
      <c r="LZ33" s="261"/>
      <c r="MA33" s="251"/>
      <c r="MB33" s="251"/>
      <c r="MC33" s="251"/>
      <c r="MD33" s="251"/>
      <c r="ME33" s="251"/>
      <c r="MF33" s="251"/>
      <c r="MG33" s="251"/>
      <c r="MH33" s="251"/>
      <c r="MI33" s="251"/>
      <c r="MJ33" s="251"/>
      <c r="MK33" s="262"/>
      <c r="ML33" s="261"/>
      <c r="MM33" s="251"/>
      <c r="MN33" s="251"/>
      <c r="MO33" s="251"/>
      <c r="MP33" s="251"/>
      <c r="MQ33" s="251"/>
      <c r="MR33" s="251"/>
      <c r="MS33" s="251"/>
      <c r="MT33" s="251"/>
      <c r="MU33" s="251"/>
      <c r="MV33" s="251"/>
      <c r="MW33" s="262"/>
      <c r="MX33" s="261"/>
      <c r="MY33" s="251"/>
      <c r="MZ33" s="251"/>
      <c r="NA33" s="251"/>
      <c r="NB33" s="251"/>
      <c r="NC33" s="251"/>
      <c r="ND33" s="251"/>
      <c r="NE33" s="251"/>
      <c r="NF33" s="251"/>
      <c r="NG33" s="251"/>
      <c r="NH33" s="251"/>
      <c r="NI33" s="262"/>
      <c r="NJ33" s="261"/>
      <c r="NK33" s="251"/>
      <c r="NL33" s="251"/>
      <c r="NM33" s="251"/>
      <c r="NN33" s="251"/>
      <c r="NO33" s="251"/>
      <c r="NP33" s="251"/>
      <c r="NQ33" s="251"/>
      <c r="NR33" s="251"/>
      <c r="NS33" s="251"/>
      <c r="NT33" s="251"/>
      <c r="NU33" s="262"/>
      <c r="NV33" s="261"/>
      <c r="NW33" s="251"/>
      <c r="NX33" s="251"/>
      <c r="NY33" s="251"/>
      <c r="NZ33" s="251"/>
      <c r="OA33" s="251"/>
      <c r="OB33" s="251"/>
      <c r="OC33" s="251"/>
      <c r="OD33" s="251"/>
      <c r="OE33" s="251"/>
      <c r="OF33" s="251"/>
      <c r="OG33" s="262"/>
      <c r="OH33" s="261"/>
      <c r="OI33" s="251"/>
      <c r="OJ33" s="251"/>
      <c r="OK33" s="251"/>
      <c r="OL33" s="251"/>
      <c r="OM33" s="251"/>
      <c r="ON33" s="251"/>
      <c r="OO33" s="251"/>
      <c r="OP33" s="251"/>
      <c r="OQ33" s="251"/>
      <c r="OR33" s="251"/>
      <c r="OS33" s="262"/>
      <c r="OT33" s="261"/>
      <c r="OU33" s="251"/>
      <c r="OV33" s="251"/>
      <c r="OW33" s="251"/>
      <c r="OX33" s="251"/>
      <c r="OY33" s="251"/>
      <c r="OZ33" s="251"/>
      <c r="PA33" s="251"/>
      <c r="PB33" s="251"/>
      <c r="PC33" s="251"/>
      <c r="PD33" s="251"/>
      <c r="PE33" s="262"/>
      <c r="PF33" s="261"/>
      <c r="PG33" s="251"/>
      <c r="PH33" s="251"/>
      <c r="PI33" s="251"/>
      <c r="PJ33" s="251"/>
      <c r="PK33" s="251"/>
      <c r="PL33" s="251"/>
      <c r="PM33" s="251"/>
      <c r="PN33" s="251"/>
      <c r="PO33" s="251"/>
      <c r="PP33" s="251"/>
      <c r="PQ33" s="262"/>
      <c r="PR33" s="261"/>
      <c r="PS33" s="251"/>
      <c r="PT33" s="251"/>
      <c r="PU33" s="251"/>
      <c r="PV33" s="251"/>
      <c r="PW33" s="251"/>
      <c r="PX33" s="251"/>
      <c r="PY33" s="251"/>
      <c r="PZ33" s="251"/>
      <c r="QA33" s="251"/>
      <c r="QB33" s="251"/>
      <c r="QC33" s="262"/>
      <c r="QD33" s="261"/>
      <c r="QE33" s="251"/>
      <c r="QF33" s="251"/>
      <c r="QG33" s="251"/>
      <c r="QH33" s="251"/>
      <c r="QI33" s="251"/>
      <c r="QJ33" s="251"/>
      <c r="QK33" s="251"/>
      <c r="QL33" s="251"/>
      <c r="QM33" s="251"/>
      <c r="QN33" s="251"/>
      <c r="QO33" s="262"/>
      <c r="QP33" s="261"/>
      <c r="QQ33" s="251"/>
      <c r="QR33" s="251"/>
      <c r="QS33" s="251"/>
      <c r="QT33" s="251"/>
      <c r="QU33" s="251"/>
      <c r="QV33" s="251"/>
      <c r="QW33" s="251"/>
      <c r="QX33" s="251"/>
      <c r="QY33" s="251"/>
      <c r="QZ33" s="251"/>
      <c r="RA33" s="262"/>
      <c r="RB33" s="261"/>
      <c r="RC33" s="251"/>
      <c r="RD33" s="251"/>
      <c r="RE33" s="251"/>
      <c r="RF33" s="251"/>
      <c r="RG33" s="251"/>
      <c r="RH33" s="251"/>
      <c r="RI33" s="251"/>
      <c r="RJ33" s="251"/>
      <c r="RK33" s="251"/>
      <c r="RL33" s="251"/>
      <c r="RM33" s="252"/>
    </row>
    <row r="34" spans="2:481" s="212" customFormat="1" ht="5.25" customHeight="1">
      <c r="B34" s="248"/>
      <c r="C34" s="240"/>
      <c r="D34" s="240"/>
      <c r="E34" s="240"/>
      <c r="F34" s="240"/>
      <c r="G34" s="240"/>
      <c r="H34" s="240"/>
      <c r="I34" s="240"/>
      <c r="J34" s="240"/>
      <c r="K34" s="240"/>
      <c r="L34" s="240"/>
      <c r="M34" s="256"/>
      <c r="N34" s="255"/>
      <c r="O34" s="240"/>
      <c r="P34" s="240"/>
      <c r="Q34" s="240"/>
      <c r="R34" s="240"/>
      <c r="S34" s="240"/>
      <c r="T34" s="240"/>
      <c r="U34" s="240"/>
      <c r="V34" s="240"/>
      <c r="W34" s="240"/>
      <c r="X34" s="240"/>
      <c r="Y34" s="256"/>
      <c r="Z34" s="255"/>
      <c r="AA34" s="240"/>
      <c r="AB34" s="240"/>
      <c r="AC34" s="240"/>
      <c r="AD34" s="240"/>
      <c r="AE34" s="240"/>
      <c r="AF34" s="240"/>
      <c r="AG34" s="240"/>
      <c r="AH34" s="240"/>
      <c r="AI34" s="240"/>
      <c r="AJ34" s="240"/>
      <c r="AK34" s="256"/>
      <c r="AL34" s="255"/>
      <c r="AM34" s="240"/>
      <c r="AN34" s="240"/>
      <c r="AO34" s="240"/>
      <c r="AP34" s="240"/>
      <c r="AQ34" s="240"/>
      <c r="AR34" s="240"/>
      <c r="AS34" s="240"/>
      <c r="AT34" s="240"/>
      <c r="AU34" s="240"/>
      <c r="AV34" s="240"/>
      <c r="AW34" s="256"/>
      <c r="AX34" s="255"/>
      <c r="AY34" s="240"/>
      <c r="AZ34" s="240"/>
      <c r="BA34" s="240"/>
      <c r="BB34" s="240"/>
      <c r="BC34" s="240"/>
      <c r="BD34" s="240"/>
      <c r="BE34" s="240"/>
      <c r="BF34" s="240"/>
      <c r="BG34" s="240"/>
      <c r="BH34" s="240"/>
      <c r="BI34" s="253"/>
      <c r="BJ34" s="240"/>
      <c r="BK34" s="240"/>
      <c r="BL34" s="240"/>
      <c r="BM34" s="240"/>
      <c r="BN34" s="240"/>
      <c r="BO34" s="240"/>
      <c r="BP34" s="240"/>
      <c r="BQ34" s="240"/>
      <c r="BR34" s="240"/>
      <c r="BS34" s="240"/>
      <c r="BT34" s="240"/>
      <c r="BU34" s="256"/>
      <c r="BV34" s="255"/>
      <c r="BW34" s="240"/>
      <c r="BX34" s="240"/>
      <c r="BY34" s="240"/>
      <c r="BZ34" s="240"/>
      <c r="CA34" s="240"/>
      <c r="CB34" s="240"/>
      <c r="CC34" s="240"/>
      <c r="CD34" s="240"/>
      <c r="CE34" s="240"/>
      <c r="CF34" s="240"/>
      <c r="CG34" s="256"/>
      <c r="CH34" s="255"/>
      <c r="CI34" s="240"/>
      <c r="CJ34" s="240"/>
      <c r="CK34" s="240"/>
      <c r="CL34" s="240"/>
      <c r="CM34" s="240"/>
      <c r="CN34" s="240"/>
      <c r="CO34" s="240"/>
      <c r="CP34" s="240"/>
      <c r="CQ34" s="240"/>
      <c r="CR34" s="240"/>
      <c r="CS34" s="256"/>
      <c r="CT34" s="255"/>
      <c r="CU34" s="240"/>
      <c r="CV34" s="240"/>
      <c r="CW34" s="240"/>
      <c r="CX34" s="240"/>
      <c r="CY34" s="240"/>
      <c r="CZ34" s="240"/>
      <c r="DA34" s="240"/>
      <c r="DB34" s="240"/>
      <c r="DC34" s="240"/>
      <c r="DD34" s="240"/>
      <c r="DE34" s="256"/>
      <c r="DF34" s="255"/>
      <c r="DG34" s="240"/>
      <c r="DH34" s="240"/>
      <c r="DI34" s="240"/>
      <c r="DJ34" s="240"/>
      <c r="DK34" s="240"/>
      <c r="DL34" s="240"/>
      <c r="DM34" s="240"/>
      <c r="DN34" s="240"/>
      <c r="DO34" s="240"/>
      <c r="DP34" s="240"/>
      <c r="DQ34" s="256"/>
      <c r="DR34" s="255"/>
      <c r="DS34" s="240"/>
      <c r="DT34" s="240"/>
      <c r="DU34" s="240"/>
      <c r="DV34" s="240"/>
      <c r="DW34" s="240"/>
      <c r="DX34" s="240"/>
      <c r="DY34" s="240"/>
      <c r="DZ34" s="240"/>
      <c r="EA34" s="240"/>
      <c r="EB34" s="240"/>
      <c r="EC34" s="256"/>
      <c r="ED34" s="255"/>
      <c r="EE34" s="240"/>
      <c r="EF34" s="240"/>
      <c r="EG34" s="240"/>
      <c r="EH34" s="240"/>
      <c r="EI34" s="240"/>
      <c r="EJ34" s="240"/>
      <c r="EK34" s="240"/>
      <c r="EL34" s="240"/>
      <c r="EM34" s="240"/>
      <c r="EN34" s="240"/>
      <c r="EO34" s="256"/>
      <c r="EP34" s="255"/>
      <c r="EQ34" s="240"/>
      <c r="ER34" s="240"/>
      <c r="ES34" s="240"/>
      <c r="ET34" s="240"/>
      <c r="EU34" s="240"/>
      <c r="EV34" s="240"/>
      <c r="EW34" s="240"/>
      <c r="EX34" s="240"/>
      <c r="EY34" s="240"/>
      <c r="EZ34" s="240"/>
      <c r="FA34" s="256"/>
      <c r="FB34" s="255"/>
      <c r="FC34" s="240"/>
      <c r="FD34" s="240"/>
      <c r="FE34" s="240"/>
      <c r="FF34" s="240"/>
      <c r="FG34" s="240"/>
      <c r="FH34" s="240"/>
      <c r="FI34" s="240"/>
      <c r="FJ34" s="240"/>
      <c r="FK34" s="240"/>
      <c r="FL34" s="240"/>
      <c r="FM34" s="256"/>
      <c r="FN34" s="255"/>
      <c r="FO34" s="240"/>
      <c r="FP34" s="240"/>
      <c r="FQ34" s="240"/>
      <c r="FR34" s="240"/>
      <c r="FS34" s="240"/>
      <c r="FT34" s="240"/>
      <c r="FU34" s="240"/>
      <c r="FV34" s="240"/>
      <c r="FW34" s="240"/>
      <c r="FX34" s="240"/>
      <c r="FY34" s="256"/>
      <c r="FZ34" s="255"/>
      <c r="GA34" s="240"/>
      <c r="GB34" s="240"/>
      <c r="GC34" s="240"/>
      <c r="GD34" s="240"/>
      <c r="GE34" s="240"/>
      <c r="GF34" s="240"/>
      <c r="GG34" s="240"/>
      <c r="GH34" s="240"/>
      <c r="GI34" s="240"/>
      <c r="GJ34" s="240"/>
      <c r="GK34" s="256"/>
      <c r="GL34" s="255"/>
      <c r="GM34" s="240"/>
      <c r="GN34" s="240"/>
      <c r="GO34" s="240"/>
      <c r="GP34" s="240"/>
      <c r="GQ34" s="240"/>
      <c r="GR34" s="240"/>
      <c r="GS34" s="240"/>
      <c r="GT34" s="240"/>
      <c r="GU34" s="240"/>
      <c r="GV34" s="240"/>
      <c r="GW34" s="256"/>
      <c r="GX34" s="255"/>
      <c r="GY34" s="240"/>
      <c r="GZ34" s="240"/>
      <c r="HA34" s="240"/>
      <c r="HB34" s="240"/>
      <c r="HC34" s="240"/>
      <c r="HD34" s="240"/>
      <c r="HE34" s="240"/>
      <c r="HF34" s="240"/>
      <c r="HG34" s="240"/>
      <c r="HH34" s="240"/>
      <c r="HI34" s="256"/>
      <c r="HJ34" s="255"/>
      <c r="HK34" s="240"/>
      <c r="HL34" s="240"/>
      <c r="HM34" s="240"/>
      <c r="HN34" s="240"/>
      <c r="HO34" s="240"/>
      <c r="HP34" s="240"/>
      <c r="HQ34" s="240"/>
      <c r="HR34" s="240"/>
      <c r="HS34" s="240"/>
      <c r="HT34" s="240"/>
      <c r="HU34" s="256"/>
      <c r="HV34" s="255"/>
      <c r="HW34" s="240"/>
      <c r="HX34" s="240"/>
      <c r="HY34" s="240"/>
      <c r="HZ34" s="240"/>
      <c r="IA34" s="240"/>
      <c r="IB34" s="240"/>
      <c r="IC34" s="240"/>
      <c r="ID34" s="240"/>
      <c r="IE34" s="240"/>
      <c r="IF34" s="240"/>
      <c r="IG34" s="256"/>
      <c r="IH34" s="255"/>
      <c r="II34" s="240"/>
      <c r="IJ34" s="240"/>
      <c r="IK34" s="240"/>
      <c r="IL34" s="240"/>
      <c r="IM34" s="240"/>
      <c r="IN34" s="240"/>
      <c r="IO34" s="240"/>
      <c r="IP34" s="240"/>
      <c r="IQ34" s="240"/>
      <c r="IR34" s="240"/>
      <c r="IS34" s="256"/>
      <c r="IT34" s="255"/>
      <c r="IU34" s="240"/>
      <c r="IV34" s="240"/>
      <c r="IW34" s="240"/>
      <c r="IX34" s="240"/>
      <c r="IY34" s="240"/>
      <c r="IZ34" s="240"/>
      <c r="JA34" s="240"/>
      <c r="JB34" s="240"/>
      <c r="JC34" s="240"/>
      <c r="JD34" s="240"/>
      <c r="JE34" s="256"/>
      <c r="JF34" s="255"/>
      <c r="JG34" s="240"/>
      <c r="JH34" s="240"/>
      <c r="JI34" s="240"/>
      <c r="JJ34" s="240"/>
      <c r="JK34" s="240"/>
      <c r="JL34" s="240"/>
      <c r="JM34" s="240"/>
      <c r="JN34" s="240"/>
      <c r="JO34" s="240"/>
      <c r="JP34" s="240"/>
      <c r="JQ34" s="256"/>
      <c r="JR34" s="255"/>
      <c r="JS34" s="240"/>
      <c r="JT34" s="240"/>
      <c r="JU34" s="240"/>
      <c r="JV34" s="240"/>
      <c r="JW34" s="240"/>
      <c r="JX34" s="240"/>
      <c r="JY34" s="240"/>
      <c r="JZ34" s="240"/>
      <c r="KA34" s="240"/>
      <c r="KB34" s="240"/>
      <c r="KC34" s="256"/>
      <c r="KD34" s="255"/>
      <c r="KE34" s="240"/>
      <c r="KF34" s="240"/>
      <c r="KG34" s="240"/>
      <c r="KH34" s="240"/>
      <c r="KI34" s="240"/>
      <c r="KJ34" s="240"/>
      <c r="KK34" s="240"/>
      <c r="KL34" s="240"/>
      <c r="KM34" s="240"/>
      <c r="KN34" s="240"/>
      <c r="KO34" s="256"/>
      <c r="KP34" s="255"/>
      <c r="KQ34" s="240"/>
      <c r="KR34" s="240"/>
      <c r="KS34" s="240"/>
      <c r="KT34" s="240"/>
      <c r="KU34" s="240"/>
      <c r="KV34" s="240"/>
      <c r="KW34" s="240"/>
      <c r="KX34" s="240"/>
      <c r="KY34" s="240"/>
      <c r="KZ34" s="240"/>
      <c r="LA34" s="256"/>
      <c r="LB34" s="255"/>
      <c r="LC34" s="240"/>
      <c r="LD34" s="240"/>
      <c r="LE34" s="240"/>
      <c r="LF34" s="240"/>
      <c r="LG34" s="240"/>
      <c r="LH34" s="240"/>
      <c r="LI34" s="240"/>
      <c r="LJ34" s="240"/>
      <c r="LK34" s="240"/>
      <c r="LL34" s="240"/>
      <c r="LM34" s="256"/>
      <c r="LN34" s="255"/>
      <c r="LO34" s="240"/>
      <c r="LP34" s="240"/>
      <c r="LQ34" s="240"/>
      <c r="LR34" s="240"/>
      <c r="LS34" s="240"/>
      <c r="LT34" s="240"/>
      <c r="LU34" s="240"/>
      <c r="LV34" s="240"/>
      <c r="LW34" s="240"/>
      <c r="LX34" s="240"/>
      <c r="LY34" s="256"/>
      <c r="LZ34" s="255"/>
      <c r="MA34" s="240"/>
      <c r="MB34" s="240"/>
      <c r="MC34" s="240"/>
      <c r="MD34" s="240"/>
      <c r="ME34" s="240"/>
      <c r="MF34" s="240"/>
      <c r="MG34" s="240"/>
      <c r="MH34" s="240"/>
      <c r="MI34" s="240"/>
      <c r="MJ34" s="240"/>
      <c r="MK34" s="256"/>
      <c r="ML34" s="255"/>
      <c r="MM34" s="240"/>
      <c r="MN34" s="240"/>
      <c r="MO34" s="240"/>
      <c r="MP34" s="240"/>
      <c r="MQ34" s="240"/>
      <c r="MR34" s="240"/>
      <c r="MS34" s="240"/>
      <c r="MT34" s="240"/>
      <c r="MU34" s="240"/>
      <c r="MV34" s="240"/>
      <c r="MW34" s="256"/>
      <c r="MX34" s="255"/>
      <c r="MY34" s="240"/>
      <c r="MZ34" s="240"/>
      <c r="NA34" s="240"/>
      <c r="NB34" s="240"/>
      <c r="NC34" s="240"/>
      <c r="ND34" s="240"/>
      <c r="NE34" s="240"/>
      <c r="NF34" s="240"/>
      <c r="NG34" s="240"/>
      <c r="NH34" s="240"/>
      <c r="NI34" s="256"/>
      <c r="NJ34" s="255"/>
      <c r="NK34" s="240"/>
      <c r="NL34" s="240"/>
      <c r="NM34" s="240"/>
      <c r="NN34" s="240"/>
      <c r="NO34" s="240"/>
      <c r="NP34" s="240"/>
      <c r="NQ34" s="240"/>
      <c r="NR34" s="240"/>
      <c r="NS34" s="240"/>
      <c r="NT34" s="240"/>
      <c r="NU34" s="256"/>
      <c r="NV34" s="255"/>
      <c r="NW34" s="240"/>
      <c r="NX34" s="240"/>
      <c r="NY34" s="240"/>
      <c r="NZ34" s="240"/>
      <c r="OA34" s="240"/>
      <c r="OB34" s="240"/>
      <c r="OC34" s="240"/>
      <c r="OD34" s="240"/>
      <c r="OE34" s="240"/>
      <c r="OF34" s="240"/>
      <c r="OG34" s="256"/>
      <c r="OH34" s="255"/>
      <c r="OI34" s="240"/>
      <c r="OJ34" s="240"/>
      <c r="OK34" s="240"/>
      <c r="OL34" s="240"/>
      <c r="OM34" s="240"/>
      <c r="ON34" s="240"/>
      <c r="OO34" s="240"/>
      <c r="OP34" s="240"/>
      <c r="OQ34" s="240"/>
      <c r="OR34" s="240"/>
      <c r="OS34" s="256"/>
      <c r="OT34" s="255"/>
      <c r="OU34" s="240"/>
      <c r="OV34" s="240"/>
      <c r="OW34" s="240"/>
      <c r="OX34" s="240"/>
      <c r="OY34" s="240"/>
      <c r="OZ34" s="240"/>
      <c r="PA34" s="240"/>
      <c r="PB34" s="240"/>
      <c r="PC34" s="240"/>
      <c r="PD34" s="240"/>
      <c r="PE34" s="256"/>
      <c r="PF34" s="255"/>
      <c r="PG34" s="240"/>
      <c r="PH34" s="240"/>
      <c r="PI34" s="240"/>
      <c r="PJ34" s="240"/>
      <c r="PK34" s="240"/>
      <c r="PL34" s="240"/>
      <c r="PM34" s="240"/>
      <c r="PN34" s="240"/>
      <c r="PO34" s="240"/>
      <c r="PP34" s="240"/>
      <c r="PQ34" s="256"/>
      <c r="PR34" s="255"/>
      <c r="PS34" s="240"/>
      <c r="PT34" s="240"/>
      <c r="PU34" s="240"/>
      <c r="PV34" s="240"/>
      <c r="PW34" s="240"/>
      <c r="PX34" s="240"/>
      <c r="PY34" s="240"/>
      <c r="PZ34" s="240"/>
      <c r="QA34" s="240"/>
      <c r="QB34" s="240"/>
      <c r="QC34" s="256"/>
      <c r="QD34" s="255"/>
      <c r="QE34" s="240"/>
      <c r="QF34" s="240"/>
      <c r="QG34" s="240"/>
      <c r="QH34" s="240"/>
      <c r="QI34" s="240"/>
      <c r="QJ34" s="240"/>
      <c r="QK34" s="240"/>
      <c r="QL34" s="240"/>
      <c r="QM34" s="240"/>
      <c r="QN34" s="240"/>
      <c r="QO34" s="256"/>
      <c r="QP34" s="255"/>
      <c r="QQ34" s="240"/>
      <c r="QR34" s="240"/>
      <c r="QS34" s="240"/>
      <c r="QT34" s="240"/>
      <c r="QU34" s="240"/>
      <c r="QV34" s="240"/>
      <c r="QW34" s="240"/>
      <c r="QX34" s="240"/>
      <c r="QY34" s="240"/>
      <c r="QZ34" s="240"/>
      <c r="RA34" s="256"/>
      <c r="RB34" s="255"/>
      <c r="RC34" s="240"/>
      <c r="RD34" s="240"/>
      <c r="RE34" s="240"/>
      <c r="RF34" s="240"/>
      <c r="RG34" s="240"/>
      <c r="RH34" s="240"/>
      <c r="RI34" s="240"/>
      <c r="RJ34" s="240"/>
      <c r="RK34" s="240"/>
      <c r="RL34" s="240"/>
      <c r="RM34" s="253"/>
    </row>
    <row r="35" spans="2:481">
      <c r="B35" s="378">
        <f ca="1">OFFSET('Cost &amp; Solution'!$C$8,B2,0,1,1)</f>
        <v>727.59397999999999</v>
      </c>
      <c r="C35" s="379"/>
      <c r="D35" s="379"/>
      <c r="E35" s="379"/>
      <c r="F35" s="379"/>
      <c r="G35" s="380"/>
      <c r="H35" s="381" t="s">
        <v>423</v>
      </c>
      <c r="I35" s="382"/>
      <c r="J35" s="382"/>
      <c r="K35" s="382"/>
      <c r="L35" s="382"/>
      <c r="M35" s="383"/>
      <c r="N35" s="384" t="str">
        <f ca="1">OFFSET('Cost &amp; Solution'!$C$8,N2,0,1,1)</f>
        <v/>
      </c>
      <c r="O35" s="385"/>
      <c r="P35" s="385"/>
      <c r="Q35" s="385"/>
      <c r="R35" s="385"/>
      <c r="S35" s="386"/>
      <c r="T35" s="381" t="s">
        <v>423</v>
      </c>
      <c r="U35" s="382"/>
      <c r="V35" s="382"/>
      <c r="W35" s="382"/>
      <c r="X35" s="382"/>
      <c r="Y35" s="383"/>
      <c r="Z35" s="384" t="str">
        <f ca="1">OFFSET('Cost &amp; Solution'!$C$8,Z2,0,1,1)</f>
        <v/>
      </c>
      <c r="AA35" s="385"/>
      <c r="AB35" s="385"/>
      <c r="AC35" s="385"/>
      <c r="AD35" s="385"/>
      <c r="AE35" s="386"/>
      <c r="AF35" s="381" t="s">
        <v>423</v>
      </c>
      <c r="AG35" s="382"/>
      <c r="AH35" s="382"/>
      <c r="AI35" s="382"/>
      <c r="AJ35" s="382"/>
      <c r="AK35" s="383"/>
      <c r="AL35" s="384" t="str">
        <f ca="1">OFFSET('Cost &amp; Solution'!$C$8,AL2,0,1,1)</f>
        <v/>
      </c>
      <c r="AM35" s="385"/>
      <c r="AN35" s="385"/>
      <c r="AO35" s="385"/>
      <c r="AP35" s="385"/>
      <c r="AQ35" s="386"/>
      <c r="AR35" s="381" t="s">
        <v>423</v>
      </c>
      <c r="AS35" s="382"/>
      <c r="AT35" s="382"/>
      <c r="AU35" s="382"/>
      <c r="AV35" s="382"/>
      <c r="AW35" s="383"/>
      <c r="AX35" s="384" t="str">
        <f ca="1">OFFSET('Cost &amp; Solution'!$C$8,AX2,0,1,1)</f>
        <v/>
      </c>
      <c r="AY35" s="385"/>
      <c r="AZ35" s="385"/>
      <c r="BA35" s="385"/>
      <c r="BB35" s="385"/>
      <c r="BC35" s="386"/>
      <c r="BD35" s="381" t="s">
        <v>423</v>
      </c>
      <c r="BE35" s="382"/>
      <c r="BF35" s="382"/>
      <c r="BG35" s="382"/>
      <c r="BH35" s="382"/>
      <c r="BI35" s="472"/>
      <c r="BJ35" s="251"/>
      <c r="BK35" s="251"/>
      <c r="BL35" s="251"/>
      <c r="BM35" s="251"/>
      <c r="BN35" s="251"/>
      <c r="BO35" s="251"/>
      <c r="BP35" s="251"/>
      <c r="BQ35" s="251"/>
      <c r="BR35" s="251"/>
      <c r="BS35" s="251"/>
      <c r="BT35" s="251"/>
      <c r="BU35" s="262"/>
      <c r="BV35" s="261"/>
      <c r="BW35" s="251"/>
      <c r="BX35" s="251"/>
      <c r="BY35" s="251"/>
      <c r="BZ35" s="251"/>
      <c r="CA35" s="251"/>
      <c r="CB35" s="251"/>
      <c r="CC35" s="251"/>
      <c r="CD35" s="251"/>
      <c r="CE35" s="251"/>
      <c r="CF35" s="251"/>
      <c r="CG35" s="262"/>
      <c r="CH35" s="261"/>
      <c r="CI35" s="251"/>
      <c r="CJ35" s="251"/>
      <c r="CK35" s="251"/>
      <c r="CL35" s="251"/>
      <c r="CM35" s="251"/>
      <c r="CN35" s="251"/>
      <c r="CO35" s="251"/>
      <c r="CP35" s="251"/>
      <c r="CQ35" s="251"/>
      <c r="CR35" s="251"/>
      <c r="CS35" s="262"/>
      <c r="CT35" s="261"/>
      <c r="CU35" s="251"/>
      <c r="CV35" s="251"/>
      <c r="CW35" s="251"/>
      <c r="CX35" s="251"/>
      <c r="CY35" s="251"/>
      <c r="CZ35" s="251"/>
      <c r="DA35" s="251"/>
      <c r="DB35" s="251"/>
      <c r="DC35" s="251"/>
      <c r="DD35" s="251"/>
      <c r="DE35" s="262"/>
      <c r="DF35" s="261"/>
      <c r="DG35" s="251"/>
      <c r="DH35" s="251"/>
      <c r="DI35" s="251"/>
      <c r="DJ35" s="251"/>
      <c r="DK35" s="251"/>
      <c r="DL35" s="251"/>
      <c r="DM35" s="251"/>
      <c r="DN35" s="251"/>
      <c r="DO35" s="251"/>
      <c r="DP35" s="251"/>
      <c r="DQ35" s="262"/>
      <c r="DR35" s="261"/>
      <c r="DS35" s="251"/>
      <c r="DT35" s="251"/>
      <c r="DU35" s="251"/>
      <c r="DV35" s="251"/>
      <c r="DW35" s="251"/>
      <c r="DX35" s="251"/>
      <c r="DY35" s="251"/>
      <c r="DZ35" s="251"/>
      <c r="EA35" s="251"/>
      <c r="EB35" s="251"/>
      <c r="EC35" s="262"/>
      <c r="ED35" s="261"/>
      <c r="EE35" s="251"/>
      <c r="EF35" s="251"/>
      <c r="EG35" s="251"/>
      <c r="EH35" s="251"/>
      <c r="EI35" s="251"/>
      <c r="EJ35" s="251"/>
      <c r="EK35" s="251"/>
      <c r="EL35" s="251"/>
      <c r="EM35" s="251"/>
      <c r="EN35" s="251"/>
      <c r="EO35" s="262"/>
      <c r="EP35" s="261"/>
      <c r="EQ35" s="251"/>
      <c r="ER35" s="251"/>
      <c r="ES35" s="251"/>
      <c r="ET35" s="251"/>
      <c r="EU35" s="251"/>
      <c r="EV35" s="251"/>
      <c r="EW35" s="251"/>
      <c r="EX35" s="251"/>
      <c r="EY35" s="251"/>
      <c r="EZ35" s="251"/>
      <c r="FA35" s="262"/>
      <c r="FB35" s="261"/>
      <c r="FC35" s="251"/>
      <c r="FD35" s="251"/>
      <c r="FE35" s="251"/>
      <c r="FF35" s="251"/>
      <c r="FG35" s="251"/>
      <c r="FH35" s="251"/>
      <c r="FI35" s="251"/>
      <c r="FJ35" s="251"/>
      <c r="FK35" s="251"/>
      <c r="FL35" s="251"/>
      <c r="FM35" s="262"/>
      <c r="FN35" s="261"/>
      <c r="FO35" s="251"/>
      <c r="FP35" s="251"/>
      <c r="FQ35" s="251"/>
      <c r="FR35" s="251"/>
      <c r="FS35" s="251"/>
      <c r="FT35" s="251"/>
      <c r="FU35" s="251"/>
      <c r="FV35" s="251"/>
      <c r="FW35" s="251"/>
      <c r="FX35" s="251"/>
      <c r="FY35" s="262"/>
      <c r="FZ35" s="261"/>
      <c r="GA35" s="251"/>
      <c r="GB35" s="251"/>
      <c r="GC35" s="251"/>
      <c r="GD35" s="251"/>
      <c r="GE35" s="251"/>
      <c r="GF35" s="251"/>
      <c r="GG35" s="251"/>
      <c r="GH35" s="251"/>
      <c r="GI35" s="251"/>
      <c r="GJ35" s="251"/>
      <c r="GK35" s="262"/>
      <c r="GL35" s="261"/>
      <c r="GM35" s="251"/>
      <c r="GN35" s="251"/>
      <c r="GO35" s="251"/>
      <c r="GP35" s="251"/>
      <c r="GQ35" s="251"/>
      <c r="GR35" s="251"/>
      <c r="GS35" s="251"/>
      <c r="GT35" s="251"/>
      <c r="GU35" s="251"/>
      <c r="GV35" s="251"/>
      <c r="GW35" s="262"/>
      <c r="GX35" s="261"/>
      <c r="GY35" s="251"/>
      <c r="GZ35" s="251"/>
      <c r="HA35" s="251"/>
      <c r="HB35" s="251"/>
      <c r="HC35" s="251"/>
      <c r="HD35" s="251"/>
      <c r="HE35" s="251"/>
      <c r="HF35" s="251"/>
      <c r="HG35" s="251"/>
      <c r="HH35" s="251"/>
      <c r="HI35" s="262"/>
      <c r="HJ35" s="261"/>
      <c r="HK35" s="251"/>
      <c r="HL35" s="251"/>
      <c r="HM35" s="251"/>
      <c r="HN35" s="251"/>
      <c r="HO35" s="251"/>
      <c r="HP35" s="251"/>
      <c r="HQ35" s="251"/>
      <c r="HR35" s="251"/>
      <c r="HS35" s="251"/>
      <c r="HT35" s="251"/>
      <c r="HU35" s="262"/>
      <c r="HV35" s="261"/>
      <c r="HW35" s="251"/>
      <c r="HX35" s="251"/>
      <c r="HY35" s="251"/>
      <c r="HZ35" s="251"/>
      <c r="IA35" s="251"/>
      <c r="IB35" s="251"/>
      <c r="IC35" s="251"/>
      <c r="ID35" s="251"/>
      <c r="IE35" s="251"/>
      <c r="IF35" s="251"/>
      <c r="IG35" s="262"/>
      <c r="IH35" s="261"/>
      <c r="II35" s="251"/>
      <c r="IJ35" s="251"/>
      <c r="IK35" s="251"/>
      <c r="IL35" s="251"/>
      <c r="IM35" s="251"/>
      <c r="IN35" s="251"/>
      <c r="IO35" s="251"/>
      <c r="IP35" s="251"/>
      <c r="IQ35" s="251"/>
      <c r="IR35" s="251"/>
      <c r="IS35" s="262"/>
      <c r="IT35" s="261"/>
      <c r="IU35" s="251"/>
      <c r="IV35" s="251"/>
      <c r="IW35" s="251"/>
      <c r="IX35" s="251"/>
      <c r="IY35" s="251"/>
      <c r="IZ35" s="251"/>
      <c r="JA35" s="251"/>
      <c r="JB35" s="251"/>
      <c r="JC35" s="251"/>
      <c r="JD35" s="251"/>
      <c r="JE35" s="262"/>
      <c r="JF35" s="261"/>
      <c r="JG35" s="251"/>
      <c r="JH35" s="251"/>
      <c r="JI35" s="251"/>
      <c r="JJ35" s="251"/>
      <c r="JK35" s="251"/>
      <c r="JL35" s="251"/>
      <c r="JM35" s="251"/>
      <c r="JN35" s="251"/>
      <c r="JO35" s="251"/>
      <c r="JP35" s="251"/>
      <c r="JQ35" s="262"/>
      <c r="JR35" s="261"/>
      <c r="JS35" s="251"/>
      <c r="JT35" s="251"/>
      <c r="JU35" s="251"/>
      <c r="JV35" s="251"/>
      <c r="JW35" s="251"/>
      <c r="JX35" s="251"/>
      <c r="JY35" s="251"/>
      <c r="JZ35" s="251"/>
      <c r="KA35" s="251"/>
      <c r="KB35" s="251"/>
      <c r="KC35" s="262"/>
      <c r="KD35" s="261"/>
      <c r="KE35" s="251"/>
      <c r="KF35" s="251"/>
      <c r="KG35" s="251"/>
      <c r="KH35" s="251"/>
      <c r="KI35" s="251"/>
      <c r="KJ35" s="251"/>
      <c r="KK35" s="251"/>
      <c r="KL35" s="251"/>
      <c r="KM35" s="251"/>
      <c r="KN35" s="251"/>
      <c r="KO35" s="262"/>
      <c r="KP35" s="261"/>
      <c r="KQ35" s="251"/>
      <c r="KR35" s="251"/>
      <c r="KS35" s="251"/>
      <c r="KT35" s="251"/>
      <c r="KU35" s="251"/>
      <c r="KV35" s="251"/>
      <c r="KW35" s="251"/>
      <c r="KX35" s="251"/>
      <c r="KY35" s="251"/>
      <c r="KZ35" s="251"/>
      <c r="LA35" s="262"/>
      <c r="LB35" s="261"/>
      <c r="LC35" s="251"/>
      <c r="LD35" s="251"/>
      <c r="LE35" s="251"/>
      <c r="LF35" s="251"/>
      <c r="LG35" s="251"/>
      <c r="LH35" s="251"/>
      <c r="LI35" s="251"/>
      <c r="LJ35" s="251"/>
      <c r="LK35" s="251"/>
      <c r="LL35" s="251"/>
      <c r="LM35" s="262"/>
      <c r="LN35" s="261"/>
      <c r="LO35" s="251"/>
      <c r="LP35" s="251"/>
      <c r="LQ35" s="251"/>
      <c r="LR35" s="251"/>
      <c r="LS35" s="251"/>
      <c r="LT35" s="251"/>
      <c r="LU35" s="251"/>
      <c r="LV35" s="251"/>
      <c r="LW35" s="251"/>
      <c r="LX35" s="251"/>
      <c r="LY35" s="262"/>
      <c r="LZ35" s="261"/>
      <c r="MA35" s="251"/>
      <c r="MB35" s="251"/>
      <c r="MC35" s="251"/>
      <c r="MD35" s="251"/>
      <c r="ME35" s="251"/>
      <c r="MF35" s="251"/>
      <c r="MG35" s="251"/>
      <c r="MH35" s="251"/>
      <c r="MI35" s="251"/>
      <c r="MJ35" s="251"/>
      <c r="MK35" s="262"/>
      <c r="ML35" s="261"/>
      <c r="MM35" s="251"/>
      <c r="MN35" s="251"/>
      <c r="MO35" s="251"/>
      <c r="MP35" s="251"/>
      <c r="MQ35" s="251"/>
      <c r="MR35" s="251"/>
      <c r="MS35" s="251"/>
      <c r="MT35" s="251"/>
      <c r="MU35" s="251"/>
      <c r="MV35" s="251"/>
      <c r="MW35" s="262"/>
      <c r="MX35" s="261"/>
      <c r="MY35" s="251"/>
      <c r="MZ35" s="251"/>
      <c r="NA35" s="251"/>
      <c r="NB35" s="251"/>
      <c r="NC35" s="251"/>
      <c r="ND35" s="251"/>
      <c r="NE35" s="251"/>
      <c r="NF35" s="251"/>
      <c r="NG35" s="251"/>
      <c r="NH35" s="251"/>
      <c r="NI35" s="262"/>
      <c r="NJ35" s="261"/>
      <c r="NK35" s="251"/>
      <c r="NL35" s="251"/>
      <c r="NM35" s="251"/>
      <c r="NN35" s="251"/>
      <c r="NO35" s="251"/>
      <c r="NP35" s="251"/>
      <c r="NQ35" s="251"/>
      <c r="NR35" s="251"/>
      <c r="NS35" s="251"/>
      <c r="NT35" s="251"/>
      <c r="NU35" s="262"/>
      <c r="NV35" s="261"/>
      <c r="NW35" s="251"/>
      <c r="NX35" s="251"/>
      <c r="NY35" s="251"/>
      <c r="NZ35" s="251"/>
      <c r="OA35" s="251"/>
      <c r="OB35" s="251"/>
      <c r="OC35" s="251"/>
      <c r="OD35" s="251"/>
      <c r="OE35" s="251"/>
      <c r="OF35" s="251"/>
      <c r="OG35" s="262"/>
      <c r="OH35" s="261"/>
      <c r="OI35" s="251"/>
      <c r="OJ35" s="251"/>
      <c r="OK35" s="251"/>
      <c r="OL35" s="251"/>
      <c r="OM35" s="251"/>
      <c r="ON35" s="251"/>
      <c r="OO35" s="251"/>
      <c r="OP35" s="251"/>
      <c r="OQ35" s="251"/>
      <c r="OR35" s="251"/>
      <c r="OS35" s="262"/>
      <c r="OT35" s="261"/>
      <c r="OU35" s="251"/>
      <c r="OV35" s="251"/>
      <c r="OW35" s="251"/>
      <c r="OX35" s="251"/>
      <c r="OY35" s="251"/>
      <c r="OZ35" s="251"/>
      <c r="PA35" s="251"/>
      <c r="PB35" s="251"/>
      <c r="PC35" s="251"/>
      <c r="PD35" s="251"/>
      <c r="PE35" s="262"/>
      <c r="PF35" s="261"/>
      <c r="PG35" s="251"/>
      <c r="PH35" s="251"/>
      <c r="PI35" s="251"/>
      <c r="PJ35" s="251"/>
      <c r="PK35" s="251"/>
      <c r="PL35" s="251"/>
      <c r="PM35" s="251"/>
      <c r="PN35" s="251"/>
      <c r="PO35" s="251"/>
      <c r="PP35" s="251"/>
      <c r="PQ35" s="262"/>
      <c r="PR35" s="261"/>
      <c r="PS35" s="251"/>
      <c r="PT35" s="251"/>
      <c r="PU35" s="251"/>
      <c r="PV35" s="251"/>
      <c r="PW35" s="251"/>
      <c r="PX35" s="251"/>
      <c r="PY35" s="251"/>
      <c r="PZ35" s="251"/>
      <c r="QA35" s="251"/>
      <c r="QB35" s="251"/>
      <c r="QC35" s="262"/>
      <c r="QD35" s="261"/>
      <c r="QE35" s="251"/>
      <c r="QF35" s="251"/>
      <c r="QG35" s="251"/>
      <c r="QH35" s="251"/>
      <c r="QI35" s="251"/>
      <c r="QJ35" s="251"/>
      <c r="QK35" s="251"/>
      <c r="QL35" s="251"/>
      <c r="QM35" s="251"/>
      <c r="QN35" s="251"/>
      <c r="QO35" s="262"/>
      <c r="QP35" s="261"/>
      <c r="QQ35" s="251"/>
      <c r="QR35" s="251"/>
      <c r="QS35" s="251"/>
      <c r="QT35" s="251"/>
      <c r="QU35" s="251"/>
      <c r="QV35" s="251"/>
      <c r="QW35" s="251"/>
      <c r="QX35" s="251"/>
      <c r="QY35" s="251"/>
      <c r="QZ35" s="251"/>
      <c r="RA35" s="262"/>
      <c r="RB35" s="261"/>
      <c r="RC35" s="251"/>
      <c r="RD35" s="251"/>
      <c r="RE35" s="251"/>
      <c r="RF35" s="251"/>
      <c r="RG35" s="251"/>
      <c r="RH35" s="251"/>
      <c r="RI35" s="251"/>
      <c r="RJ35" s="251"/>
      <c r="RK35" s="251"/>
      <c r="RL35" s="251"/>
      <c r="RM35" s="252"/>
    </row>
    <row r="36" spans="2:481" s="212" customFormat="1" ht="5.25" customHeight="1">
      <c r="B36" s="248"/>
      <c r="C36" s="240"/>
      <c r="D36" s="240"/>
      <c r="E36" s="240"/>
      <c r="F36" s="240"/>
      <c r="G36" s="240"/>
      <c r="H36" s="240"/>
      <c r="I36" s="240"/>
      <c r="J36" s="240"/>
      <c r="K36" s="240"/>
      <c r="L36" s="240"/>
      <c r="M36" s="256"/>
      <c r="N36" s="255"/>
      <c r="O36" s="240"/>
      <c r="P36" s="240"/>
      <c r="Q36" s="240"/>
      <c r="R36" s="240"/>
      <c r="S36" s="240"/>
      <c r="T36" s="240"/>
      <c r="U36" s="240"/>
      <c r="V36" s="240"/>
      <c r="W36" s="240"/>
      <c r="X36" s="240"/>
      <c r="Y36" s="256"/>
      <c r="Z36" s="255"/>
      <c r="AA36" s="240"/>
      <c r="AB36" s="240"/>
      <c r="AC36" s="240"/>
      <c r="AD36" s="240"/>
      <c r="AE36" s="240"/>
      <c r="AF36" s="240"/>
      <c r="AG36" s="240"/>
      <c r="AH36" s="240"/>
      <c r="AI36" s="240"/>
      <c r="AJ36" s="240"/>
      <c r="AK36" s="256"/>
      <c r="AL36" s="255"/>
      <c r="AM36" s="240"/>
      <c r="AN36" s="240"/>
      <c r="AO36" s="240"/>
      <c r="AP36" s="240"/>
      <c r="AQ36" s="240"/>
      <c r="AR36" s="240"/>
      <c r="AS36" s="240"/>
      <c r="AT36" s="240"/>
      <c r="AU36" s="240"/>
      <c r="AV36" s="240"/>
      <c r="AW36" s="256"/>
      <c r="AX36" s="255"/>
      <c r="AY36" s="240"/>
      <c r="AZ36" s="240"/>
      <c r="BA36" s="240"/>
      <c r="BB36" s="240"/>
      <c r="BC36" s="240"/>
      <c r="BD36" s="240"/>
      <c r="BE36" s="240"/>
      <c r="BF36" s="240"/>
      <c r="BG36" s="240"/>
      <c r="BH36" s="240"/>
      <c r="BI36" s="253"/>
      <c r="BJ36" s="249"/>
      <c r="BK36" s="249"/>
      <c r="BL36" s="249"/>
      <c r="BM36" s="249"/>
      <c r="BN36" s="249"/>
      <c r="BO36" s="249"/>
      <c r="BP36" s="249"/>
      <c r="BQ36" s="249"/>
      <c r="BR36" s="249"/>
      <c r="BS36" s="249"/>
      <c r="BT36" s="249"/>
      <c r="BU36" s="260"/>
      <c r="BV36" s="259"/>
      <c r="BW36" s="249"/>
      <c r="BX36" s="249"/>
      <c r="BY36" s="249"/>
      <c r="BZ36" s="249"/>
      <c r="CA36" s="249"/>
      <c r="CB36" s="249"/>
      <c r="CC36" s="249"/>
      <c r="CD36" s="249"/>
      <c r="CE36" s="249"/>
      <c r="CF36" s="249"/>
      <c r="CG36" s="260"/>
      <c r="CH36" s="259"/>
      <c r="CI36" s="249"/>
      <c r="CJ36" s="249"/>
      <c r="CK36" s="249"/>
      <c r="CL36" s="249"/>
      <c r="CM36" s="249"/>
      <c r="CN36" s="249"/>
      <c r="CO36" s="249"/>
      <c r="CP36" s="249"/>
      <c r="CQ36" s="249"/>
      <c r="CR36" s="249"/>
      <c r="CS36" s="260"/>
      <c r="CT36" s="259"/>
      <c r="CU36" s="249"/>
      <c r="CV36" s="249"/>
      <c r="CW36" s="249"/>
      <c r="CX36" s="249"/>
      <c r="CY36" s="249"/>
      <c r="CZ36" s="249"/>
      <c r="DA36" s="249"/>
      <c r="DB36" s="249"/>
      <c r="DC36" s="249"/>
      <c r="DD36" s="249"/>
      <c r="DE36" s="260"/>
      <c r="DF36" s="259"/>
      <c r="DG36" s="249"/>
      <c r="DH36" s="249"/>
      <c r="DI36" s="249"/>
      <c r="DJ36" s="249"/>
      <c r="DK36" s="249"/>
      <c r="DL36" s="249"/>
      <c r="DM36" s="249"/>
      <c r="DN36" s="249"/>
      <c r="DO36" s="249"/>
      <c r="DP36" s="249"/>
      <c r="DQ36" s="260"/>
      <c r="DR36" s="259"/>
      <c r="DS36" s="249"/>
      <c r="DT36" s="249"/>
      <c r="DU36" s="249"/>
      <c r="DV36" s="249"/>
      <c r="DW36" s="249"/>
      <c r="DX36" s="249"/>
      <c r="DY36" s="249"/>
      <c r="DZ36" s="249"/>
      <c r="EA36" s="249"/>
      <c r="EB36" s="249"/>
      <c r="EC36" s="260"/>
      <c r="ED36" s="259"/>
      <c r="EE36" s="249"/>
      <c r="EF36" s="249"/>
      <c r="EG36" s="249"/>
      <c r="EH36" s="249"/>
      <c r="EI36" s="249"/>
      <c r="EJ36" s="249"/>
      <c r="EK36" s="249"/>
      <c r="EL36" s="249"/>
      <c r="EM36" s="249"/>
      <c r="EN36" s="249"/>
      <c r="EO36" s="260"/>
      <c r="EP36" s="259"/>
      <c r="EQ36" s="249"/>
      <c r="ER36" s="249"/>
      <c r="ES36" s="249"/>
      <c r="ET36" s="249"/>
      <c r="EU36" s="249"/>
      <c r="EV36" s="249"/>
      <c r="EW36" s="249"/>
      <c r="EX36" s="249"/>
      <c r="EY36" s="249"/>
      <c r="EZ36" s="249"/>
      <c r="FA36" s="260"/>
      <c r="FB36" s="259"/>
      <c r="FC36" s="249"/>
      <c r="FD36" s="249"/>
      <c r="FE36" s="249"/>
      <c r="FF36" s="249"/>
      <c r="FG36" s="249"/>
      <c r="FH36" s="249"/>
      <c r="FI36" s="249"/>
      <c r="FJ36" s="249"/>
      <c r="FK36" s="249"/>
      <c r="FL36" s="249"/>
      <c r="FM36" s="260"/>
      <c r="FN36" s="259"/>
      <c r="FO36" s="249"/>
      <c r="FP36" s="249"/>
      <c r="FQ36" s="249"/>
      <c r="FR36" s="249"/>
      <c r="FS36" s="249"/>
      <c r="FT36" s="249"/>
      <c r="FU36" s="249"/>
      <c r="FV36" s="249"/>
      <c r="FW36" s="249"/>
      <c r="FX36" s="249"/>
      <c r="FY36" s="260"/>
      <c r="FZ36" s="259"/>
      <c r="GA36" s="249"/>
      <c r="GB36" s="249"/>
      <c r="GC36" s="249"/>
      <c r="GD36" s="249"/>
      <c r="GE36" s="249"/>
      <c r="GF36" s="249"/>
      <c r="GG36" s="249"/>
      <c r="GH36" s="249"/>
      <c r="GI36" s="249"/>
      <c r="GJ36" s="249"/>
      <c r="GK36" s="260"/>
      <c r="GL36" s="259"/>
      <c r="GM36" s="249"/>
      <c r="GN36" s="249"/>
      <c r="GO36" s="249"/>
      <c r="GP36" s="249"/>
      <c r="GQ36" s="249"/>
      <c r="GR36" s="249"/>
      <c r="GS36" s="249"/>
      <c r="GT36" s="249"/>
      <c r="GU36" s="249"/>
      <c r="GV36" s="249"/>
      <c r="GW36" s="260"/>
      <c r="GX36" s="259"/>
      <c r="GY36" s="249"/>
      <c r="GZ36" s="249"/>
      <c r="HA36" s="249"/>
      <c r="HB36" s="249"/>
      <c r="HC36" s="249"/>
      <c r="HD36" s="249"/>
      <c r="HE36" s="249"/>
      <c r="HF36" s="249"/>
      <c r="HG36" s="249"/>
      <c r="HH36" s="249"/>
      <c r="HI36" s="260"/>
      <c r="HJ36" s="259"/>
      <c r="HK36" s="249"/>
      <c r="HL36" s="249"/>
      <c r="HM36" s="249"/>
      <c r="HN36" s="249"/>
      <c r="HO36" s="249"/>
      <c r="HP36" s="249"/>
      <c r="HQ36" s="249"/>
      <c r="HR36" s="249"/>
      <c r="HS36" s="249"/>
      <c r="HT36" s="249"/>
      <c r="HU36" s="260"/>
      <c r="HV36" s="259"/>
      <c r="HW36" s="249"/>
      <c r="HX36" s="249"/>
      <c r="HY36" s="249"/>
      <c r="HZ36" s="249"/>
      <c r="IA36" s="249"/>
      <c r="IB36" s="249"/>
      <c r="IC36" s="249"/>
      <c r="ID36" s="249"/>
      <c r="IE36" s="249"/>
      <c r="IF36" s="249"/>
      <c r="IG36" s="260"/>
      <c r="IH36" s="259"/>
      <c r="II36" s="249"/>
      <c r="IJ36" s="249"/>
      <c r="IK36" s="249"/>
      <c r="IL36" s="249"/>
      <c r="IM36" s="249"/>
      <c r="IN36" s="249"/>
      <c r="IO36" s="249"/>
      <c r="IP36" s="249"/>
      <c r="IQ36" s="249"/>
      <c r="IR36" s="249"/>
      <c r="IS36" s="260"/>
      <c r="IT36" s="259"/>
      <c r="IU36" s="249"/>
      <c r="IV36" s="249"/>
      <c r="IW36" s="249"/>
      <c r="IX36" s="249"/>
      <c r="IY36" s="249"/>
      <c r="IZ36" s="249"/>
      <c r="JA36" s="249"/>
      <c r="JB36" s="249"/>
      <c r="JC36" s="249"/>
      <c r="JD36" s="249"/>
      <c r="JE36" s="260"/>
      <c r="JF36" s="259"/>
      <c r="JG36" s="249"/>
      <c r="JH36" s="249"/>
      <c r="JI36" s="249"/>
      <c r="JJ36" s="249"/>
      <c r="JK36" s="249"/>
      <c r="JL36" s="249"/>
      <c r="JM36" s="249"/>
      <c r="JN36" s="249"/>
      <c r="JO36" s="249"/>
      <c r="JP36" s="249"/>
      <c r="JQ36" s="260"/>
      <c r="JR36" s="259"/>
      <c r="JS36" s="249"/>
      <c r="JT36" s="249"/>
      <c r="JU36" s="249"/>
      <c r="JV36" s="249"/>
      <c r="JW36" s="249"/>
      <c r="JX36" s="249"/>
      <c r="JY36" s="249"/>
      <c r="JZ36" s="249"/>
      <c r="KA36" s="249"/>
      <c r="KB36" s="249"/>
      <c r="KC36" s="260"/>
      <c r="KD36" s="259"/>
      <c r="KE36" s="249"/>
      <c r="KF36" s="249"/>
      <c r="KG36" s="249"/>
      <c r="KH36" s="249"/>
      <c r="KI36" s="249"/>
      <c r="KJ36" s="249"/>
      <c r="KK36" s="249"/>
      <c r="KL36" s="249"/>
      <c r="KM36" s="249"/>
      <c r="KN36" s="249"/>
      <c r="KO36" s="260"/>
      <c r="KP36" s="259"/>
      <c r="KQ36" s="249"/>
      <c r="KR36" s="249"/>
      <c r="KS36" s="249"/>
      <c r="KT36" s="249"/>
      <c r="KU36" s="249"/>
      <c r="KV36" s="249"/>
      <c r="KW36" s="249"/>
      <c r="KX36" s="249"/>
      <c r="KY36" s="249"/>
      <c r="KZ36" s="249"/>
      <c r="LA36" s="260"/>
      <c r="LB36" s="259"/>
      <c r="LC36" s="249"/>
      <c r="LD36" s="249"/>
      <c r="LE36" s="249"/>
      <c r="LF36" s="249"/>
      <c r="LG36" s="249"/>
      <c r="LH36" s="249"/>
      <c r="LI36" s="249"/>
      <c r="LJ36" s="249"/>
      <c r="LK36" s="249"/>
      <c r="LL36" s="249"/>
      <c r="LM36" s="260"/>
      <c r="LN36" s="259"/>
      <c r="LO36" s="249"/>
      <c r="LP36" s="249"/>
      <c r="LQ36" s="249"/>
      <c r="LR36" s="249"/>
      <c r="LS36" s="249"/>
      <c r="LT36" s="249"/>
      <c r="LU36" s="249"/>
      <c r="LV36" s="249"/>
      <c r="LW36" s="249"/>
      <c r="LX36" s="249"/>
      <c r="LY36" s="260"/>
      <c r="LZ36" s="259"/>
      <c r="MA36" s="249"/>
      <c r="MB36" s="249"/>
      <c r="MC36" s="249"/>
      <c r="MD36" s="249"/>
      <c r="ME36" s="249"/>
      <c r="MF36" s="249"/>
      <c r="MG36" s="249"/>
      <c r="MH36" s="249"/>
      <c r="MI36" s="249"/>
      <c r="MJ36" s="249"/>
      <c r="MK36" s="260"/>
      <c r="ML36" s="259"/>
      <c r="MM36" s="249"/>
      <c r="MN36" s="249"/>
      <c r="MO36" s="249"/>
      <c r="MP36" s="249"/>
      <c r="MQ36" s="249"/>
      <c r="MR36" s="249"/>
      <c r="MS36" s="249"/>
      <c r="MT36" s="249"/>
      <c r="MU36" s="249"/>
      <c r="MV36" s="249"/>
      <c r="MW36" s="260"/>
      <c r="MX36" s="259"/>
      <c r="MY36" s="249"/>
      <c r="MZ36" s="249"/>
      <c r="NA36" s="249"/>
      <c r="NB36" s="249"/>
      <c r="NC36" s="249"/>
      <c r="ND36" s="249"/>
      <c r="NE36" s="249"/>
      <c r="NF36" s="249"/>
      <c r="NG36" s="249"/>
      <c r="NH36" s="249"/>
      <c r="NI36" s="260"/>
      <c r="NJ36" s="259"/>
      <c r="NK36" s="249"/>
      <c r="NL36" s="249"/>
      <c r="NM36" s="249"/>
      <c r="NN36" s="249"/>
      <c r="NO36" s="249"/>
      <c r="NP36" s="249"/>
      <c r="NQ36" s="249"/>
      <c r="NR36" s="249"/>
      <c r="NS36" s="249"/>
      <c r="NT36" s="249"/>
      <c r="NU36" s="260"/>
      <c r="NV36" s="259"/>
      <c r="NW36" s="249"/>
      <c r="NX36" s="249"/>
      <c r="NY36" s="249"/>
      <c r="NZ36" s="249"/>
      <c r="OA36" s="249"/>
      <c r="OB36" s="249"/>
      <c r="OC36" s="249"/>
      <c r="OD36" s="249"/>
      <c r="OE36" s="249"/>
      <c r="OF36" s="249"/>
      <c r="OG36" s="260"/>
      <c r="OH36" s="259"/>
      <c r="OI36" s="249"/>
      <c r="OJ36" s="249"/>
      <c r="OK36" s="249"/>
      <c r="OL36" s="249"/>
      <c r="OM36" s="249"/>
      <c r="ON36" s="249"/>
      <c r="OO36" s="249"/>
      <c r="OP36" s="249"/>
      <c r="OQ36" s="249"/>
      <c r="OR36" s="249"/>
      <c r="OS36" s="260"/>
      <c r="OT36" s="259"/>
      <c r="OU36" s="249"/>
      <c r="OV36" s="249"/>
      <c r="OW36" s="249"/>
      <c r="OX36" s="249"/>
      <c r="OY36" s="249"/>
      <c r="OZ36" s="249"/>
      <c r="PA36" s="249"/>
      <c r="PB36" s="249"/>
      <c r="PC36" s="249"/>
      <c r="PD36" s="249"/>
      <c r="PE36" s="260"/>
      <c r="PF36" s="259"/>
      <c r="PG36" s="249"/>
      <c r="PH36" s="249"/>
      <c r="PI36" s="249"/>
      <c r="PJ36" s="249"/>
      <c r="PK36" s="249"/>
      <c r="PL36" s="249"/>
      <c r="PM36" s="249"/>
      <c r="PN36" s="249"/>
      <c r="PO36" s="249"/>
      <c r="PP36" s="249"/>
      <c r="PQ36" s="260"/>
      <c r="PR36" s="259"/>
      <c r="PS36" s="249"/>
      <c r="PT36" s="249"/>
      <c r="PU36" s="249"/>
      <c r="PV36" s="249"/>
      <c r="PW36" s="249"/>
      <c r="PX36" s="249"/>
      <c r="PY36" s="249"/>
      <c r="PZ36" s="249"/>
      <c r="QA36" s="249"/>
      <c r="QB36" s="249"/>
      <c r="QC36" s="260"/>
      <c r="QD36" s="259"/>
      <c r="QE36" s="249"/>
      <c r="QF36" s="249"/>
      <c r="QG36" s="249"/>
      <c r="QH36" s="249"/>
      <c r="QI36" s="249"/>
      <c r="QJ36" s="249"/>
      <c r="QK36" s="249"/>
      <c r="QL36" s="249"/>
      <c r="QM36" s="249"/>
      <c r="QN36" s="249"/>
      <c r="QO36" s="260"/>
      <c r="QP36" s="259"/>
      <c r="QQ36" s="249"/>
      <c r="QR36" s="249"/>
      <c r="QS36" s="249"/>
      <c r="QT36" s="249"/>
      <c r="QU36" s="249"/>
      <c r="QV36" s="249"/>
      <c r="QW36" s="249"/>
      <c r="QX36" s="249"/>
      <c r="QY36" s="249"/>
      <c r="QZ36" s="249"/>
      <c r="RA36" s="260"/>
      <c r="RB36" s="259"/>
      <c r="RC36" s="249"/>
      <c r="RD36" s="249"/>
      <c r="RE36" s="249"/>
      <c r="RF36" s="249"/>
      <c r="RG36" s="249"/>
      <c r="RH36" s="249"/>
      <c r="RI36" s="249"/>
      <c r="RJ36" s="249"/>
      <c r="RK36" s="249"/>
      <c r="RL36" s="249"/>
      <c r="RM36" s="250"/>
    </row>
    <row r="37" spans="2:481" ht="18" thickBot="1">
      <c r="B37" s="402">
        <f ca="1">OFFSET('Cost &amp; Solution'!$L$8,B2,0,1,1)</f>
        <v>6.8</v>
      </c>
      <c r="C37" s="403"/>
      <c r="D37" s="404"/>
      <c r="E37" s="372">
        <f ca="1">OFFSET('Cost &amp; Solution'!$M$8,B2,0,1,1)</f>
        <v>2.4</v>
      </c>
      <c r="F37" s="403"/>
      <c r="G37" s="404"/>
      <c r="H37" s="372">
        <f ca="1">OFFSET('Cost &amp; Solution'!$N$8,B2,0,1,1)</f>
        <v>2.4</v>
      </c>
      <c r="I37" s="403"/>
      <c r="J37" s="404"/>
      <c r="K37" s="375">
        <f ca="1">OFFSET('Cost &amp; Solution'!$B$8,B2,0,1,1)</f>
        <v>1</v>
      </c>
      <c r="L37" s="376"/>
      <c r="M37" s="377"/>
      <c r="N37" s="405" t="str">
        <f ca="1">OFFSET('Cost &amp; Solution'!$L$8,N2,0,1,1)</f>
        <v/>
      </c>
      <c r="O37" s="406"/>
      <c r="P37" s="407"/>
      <c r="Q37" s="372" t="str">
        <f ca="1">OFFSET('Cost &amp; Solution'!$M$8,N2,0,1,1)</f>
        <v/>
      </c>
      <c r="R37" s="373"/>
      <c r="S37" s="374"/>
      <c r="T37" s="372" t="str">
        <f ca="1">OFFSET('Cost &amp; Solution'!$N$8,N2,0,1,1)</f>
        <v/>
      </c>
      <c r="U37" s="373"/>
      <c r="V37" s="374"/>
      <c r="W37" s="375" t="str">
        <f ca="1">OFFSET('Cost &amp; Solution'!$B$8,N2,0,1,1)</f>
        <v/>
      </c>
      <c r="X37" s="376"/>
      <c r="Y37" s="377"/>
      <c r="Z37" s="405" t="str">
        <f ca="1">OFFSET('Cost &amp; Solution'!$L$8,Z2,0,1,1)</f>
        <v/>
      </c>
      <c r="AA37" s="406"/>
      <c r="AB37" s="407"/>
      <c r="AC37" s="372" t="str">
        <f ca="1">OFFSET('Cost &amp; Solution'!$M$8,Z2,0,1,1)</f>
        <v/>
      </c>
      <c r="AD37" s="373"/>
      <c r="AE37" s="374"/>
      <c r="AF37" s="372" t="str">
        <f ca="1">OFFSET('Cost &amp; Solution'!$N$8,Z2,0,1,1)</f>
        <v/>
      </c>
      <c r="AG37" s="373"/>
      <c r="AH37" s="374"/>
      <c r="AI37" s="375" t="str">
        <f ca="1">OFFSET('Cost &amp; Solution'!$B$8,Z2,0,1,1)</f>
        <v/>
      </c>
      <c r="AJ37" s="376"/>
      <c r="AK37" s="377"/>
      <c r="AL37" s="405" t="str">
        <f ca="1">OFFSET('Cost &amp; Solution'!$L$8,AL2,0,1,1)</f>
        <v/>
      </c>
      <c r="AM37" s="406"/>
      <c r="AN37" s="407"/>
      <c r="AO37" s="372" t="str">
        <f ca="1">OFFSET('Cost &amp; Solution'!$M$8,AL2,0,1,1)</f>
        <v/>
      </c>
      <c r="AP37" s="373"/>
      <c r="AQ37" s="374"/>
      <c r="AR37" s="372" t="str">
        <f ca="1">OFFSET('Cost &amp; Solution'!$N$8,AL2,0,1,1)</f>
        <v/>
      </c>
      <c r="AS37" s="373"/>
      <c r="AT37" s="374"/>
      <c r="AU37" s="375" t="str">
        <f ca="1">OFFSET('Cost &amp; Solution'!$B$8,AL2,0,1,1)</f>
        <v/>
      </c>
      <c r="AV37" s="376"/>
      <c r="AW37" s="377"/>
      <c r="AX37" s="405" t="str">
        <f ca="1">OFFSET('Cost &amp; Solution'!$L$8,AX2,0,1,1)</f>
        <v/>
      </c>
      <c r="AY37" s="406"/>
      <c r="AZ37" s="407"/>
      <c r="BA37" s="372" t="str">
        <f ca="1">OFFSET('Cost &amp; Solution'!$M$8,AX2,0,1,1)</f>
        <v/>
      </c>
      <c r="BB37" s="373"/>
      <c r="BC37" s="374"/>
      <c r="BD37" s="372" t="str">
        <f ca="1">OFFSET('Cost &amp; Solution'!$N$8,AX2,0,1,1)</f>
        <v/>
      </c>
      <c r="BE37" s="373"/>
      <c r="BF37" s="374"/>
      <c r="BG37" s="375" t="str">
        <f ca="1">OFFSET('Cost &amp; Solution'!$B$8,AX2,0,1,1)</f>
        <v/>
      </c>
      <c r="BH37" s="376"/>
      <c r="BI37" s="377"/>
      <c r="BJ37" s="251"/>
      <c r="BK37" s="251"/>
      <c r="BL37" s="251"/>
      <c r="BM37" s="251"/>
      <c r="BN37" s="251"/>
      <c r="BO37" s="251"/>
      <c r="BP37" s="251"/>
      <c r="BQ37" s="251"/>
      <c r="BR37" s="251"/>
      <c r="BS37" s="251"/>
      <c r="BT37" s="251"/>
      <c r="BU37" s="262"/>
      <c r="BV37" s="261"/>
      <c r="BW37" s="251"/>
      <c r="BX37" s="251"/>
      <c r="BY37" s="251"/>
      <c r="BZ37" s="251"/>
      <c r="CA37" s="251"/>
      <c r="CB37" s="251"/>
      <c r="CC37" s="251"/>
      <c r="CD37" s="251"/>
      <c r="CE37" s="251"/>
      <c r="CF37" s="251"/>
      <c r="CG37" s="262"/>
      <c r="CH37" s="261"/>
      <c r="CI37" s="251"/>
      <c r="CJ37" s="251"/>
      <c r="CK37" s="251"/>
      <c r="CL37" s="251"/>
      <c r="CM37" s="251"/>
      <c r="CN37" s="251"/>
      <c r="CO37" s="251"/>
      <c r="CP37" s="251"/>
      <c r="CQ37" s="251"/>
      <c r="CR37" s="251"/>
      <c r="CS37" s="262"/>
      <c r="CT37" s="261"/>
      <c r="CU37" s="251"/>
      <c r="CV37" s="251"/>
      <c r="CW37" s="251"/>
      <c r="CX37" s="251"/>
      <c r="CY37" s="251"/>
      <c r="CZ37" s="251"/>
      <c r="DA37" s="251"/>
      <c r="DB37" s="251"/>
      <c r="DC37" s="251"/>
      <c r="DD37" s="251"/>
      <c r="DE37" s="262"/>
      <c r="DF37" s="261"/>
      <c r="DG37" s="251"/>
      <c r="DH37" s="251"/>
      <c r="DI37" s="251"/>
      <c r="DJ37" s="251"/>
      <c r="DK37" s="251"/>
      <c r="DL37" s="251"/>
      <c r="DM37" s="251"/>
      <c r="DN37" s="251"/>
      <c r="DO37" s="251"/>
      <c r="DP37" s="251"/>
      <c r="DQ37" s="262"/>
      <c r="DR37" s="261"/>
      <c r="DS37" s="251"/>
      <c r="DT37" s="251"/>
      <c r="DU37" s="251"/>
      <c r="DV37" s="251"/>
      <c r="DW37" s="251"/>
      <c r="DX37" s="251"/>
      <c r="DY37" s="251"/>
      <c r="DZ37" s="251"/>
      <c r="EA37" s="251"/>
      <c r="EB37" s="251"/>
      <c r="EC37" s="262"/>
      <c r="ED37" s="261"/>
      <c r="EE37" s="251"/>
      <c r="EF37" s="251"/>
      <c r="EG37" s="251"/>
      <c r="EH37" s="251"/>
      <c r="EI37" s="251"/>
      <c r="EJ37" s="251"/>
      <c r="EK37" s="251"/>
      <c r="EL37" s="251"/>
      <c r="EM37" s="251"/>
      <c r="EN37" s="251"/>
      <c r="EO37" s="262"/>
      <c r="EP37" s="261"/>
      <c r="EQ37" s="251"/>
      <c r="ER37" s="251"/>
      <c r="ES37" s="251"/>
      <c r="ET37" s="251"/>
      <c r="EU37" s="251"/>
      <c r="EV37" s="251"/>
      <c r="EW37" s="251"/>
      <c r="EX37" s="251"/>
      <c r="EY37" s="251"/>
      <c r="EZ37" s="251"/>
      <c r="FA37" s="262"/>
      <c r="FB37" s="261"/>
      <c r="FC37" s="251"/>
      <c r="FD37" s="251"/>
      <c r="FE37" s="251"/>
      <c r="FF37" s="251"/>
      <c r="FG37" s="251"/>
      <c r="FH37" s="251"/>
      <c r="FI37" s="251"/>
      <c r="FJ37" s="251"/>
      <c r="FK37" s="251"/>
      <c r="FL37" s="251"/>
      <c r="FM37" s="262"/>
      <c r="FN37" s="261"/>
      <c r="FO37" s="251"/>
      <c r="FP37" s="251"/>
      <c r="FQ37" s="251"/>
      <c r="FR37" s="251"/>
      <c r="FS37" s="251"/>
      <c r="FT37" s="251"/>
      <c r="FU37" s="251"/>
      <c r="FV37" s="251"/>
      <c r="FW37" s="251"/>
      <c r="FX37" s="251"/>
      <c r="FY37" s="262"/>
      <c r="FZ37" s="261"/>
      <c r="GA37" s="251"/>
      <c r="GB37" s="251"/>
      <c r="GC37" s="251"/>
      <c r="GD37" s="251"/>
      <c r="GE37" s="251"/>
      <c r="GF37" s="251"/>
      <c r="GG37" s="251"/>
      <c r="GH37" s="251"/>
      <c r="GI37" s="251"/>
      <c r="GJ37" s="251"/>
      <c r="GK37" s="262"/>
      <c r="GL37" s="261"/>
      <c r="GM37" s="251"/>
      <c r="GN37" s="251"/>
      <c r="GO37" s="251"/>
      <c r="GP37" s="251"/>
      <c r="GQ37" s="251"/>
      <c r="GR37" s="251"/>
      <c r="GS37" s="251"/>
      <c r="GT37" s="251"/>
      <c r="GU37" s="251"/>
      <c r="GV37" s="251"/>
      <c r="GW37" s="262"/>
      <c r="GX37" s="261"/>
      <c r="GY37" s="251"/>
      <c r="GZ37" s="251"/>
      <c r="HA37" s="251"/>
      <c r="HB37" s="251"/>
      <c r="HC37" s="251"/>
      <c r="HD37" s="251"/>
      <c r="HE37" s="251"/>
      <c r="HF37" s="251"/>
      <c r="HG37" s="251"/>
      <c r="HH37" s="251"/>
      <c r="HI37" s="262"/>
      <c r="HJ37" s="261"/>
      <c r="HK37" s="251"/>
      <c r="HL37" s="251"/>
      <c r="HM37" s="251"/>
      <c r="HN37" s="251"/>
      <c r="HO37" s="251"/>
      <c r="HP37" s="251"/>
      <c r="HQ37" s="251"/>
      <c r="HR37" s="251"/>
      <c r="HS37" s="251"/>
      <c r="HT37" s="251"/>
      <c r="HU37" s="262"/>
      <c r="HV37" s="261"/>
      <c r="HW37" s="251"/>
      <c r="HX37" s="251"/>
      <c r="HY37" s="251"/>
      <c r="HZ37" s="251"/>
      <c r="IA37" s="251"/>
      <c r="IB37" s="251"/>
      <c r="IC37" s="251"/>
      <c r="ID37" s="251"/>
      <c r="IE37" s="251"/>
      <c r="IF37" s="251"/>
      <c r="IG37" s="262"/>
      <c r="IH37" s="261"/>
      <c r="II37" s="251"/>
      <c r="IJ37" s="251"/>
      <c r="IK37" s="251"/>
      <c r="IL37" s="251"/>
      <c r="IM37" s="251"/>
      <c r="IN37" s="251"/>
      <c r="IO37" s="251"/>
      <c r="IP37" s="251"/>
      <c r="IQ37" s="251"/>
      <c r="IR37" s="251"/>
      <c r="IS37" s="262"/>
      <c r="IT37" s="261"/>
      <c r="IU37" s="251"/>
      <c r="IV37" s="251"/>
      <c r="IW37" s="251"/>
      <c r="IX37" s="251"/>
      <c r="IY37" s="251"/>
      <c r="IZ37" s="251"/>
      <c r="JA37" s="251"/>
      <c r="JB37" s="251"/>
      <c r="JC37" s="251"/>
      <c r="JD37" s="251"/>
      <c r="JE37" s="262"/>
      <c r="JF37" s="261"/>
      <c r="JG37" s="251"/>
      <c r="JH37" s="251"/>
      <c r="JI37" s="251"/>
      <c r="JJ37" s="251"/>
      <c r="JK37" s="251"/>
      <c r="JL37" s="251"/>
      <c r="JM37" s="251"/>
      <c r="JN37" s="251"/>
      <c r="JO37" s="251"/>
      <c r="JP37" s="251"/>
      <c r="JQ37" s="262"/>
      <c r="JR37" s="261"/>
      <c r="JS37" s="251"/>
      <c r="JT37" s="251"/>
      <c r="JU37" s="251"/>
      <c r="JV37" s="251"/>
      <c r="JW37" s="251"/>
      <c r="JX37" s="251"/>
      <c r="JY37" s="251"/>
      <c r="JZ37" s="251"/>
      <c r="KA37" s="251"/>
      <c r="KB37" s="251"/>
      <c r="KC37" s="262"/>
      <c r="KD37" s="261"/>
      <c r="KE37" s="251"/>
      <c r="KF37" s="251"/>
      <c r="KG37" s="251"/>
      <c r="KH37" s="251"/>
      <c r="KI37" s="251"/>
      <c r="KJ37" s="251"/>
      <c r="KK37" s="251"/>
      <c r="KL37" s="251"/>
      <c r="KM37" s="251"/>
      <c r="KN37" s="251"/>
      <c r="KO37" s="262"/>
      <c r="KP37" s="261"/>
      <c r="KQ37" s="251"/>
      <c r="KR37" s="251"/>
      <c r="KS37" s="251"/>
      <c r="KT37" s="251"/>
      <c r="KU37" s="251"/>
      <c r="KV37" s="251"/>
      <c r="KW37" s="251"/>
      <c r="KX37" s="251"/>
      <c r="KY37" s="251"/>
      <c r="KZ37" s="251"/>
      <c r="LA37" s="262"/>
      <c r="LB37" s="261"/>
      <c r="LC37" s="251"/>
      <c r="LD37" s="251"/>
      <c r="LE37" s="251"/>
      <c r="LF37" s="251"/>
      <c r="LG37" s="251"/>
      <c r="LH37" s="251"/>
      <c r="LI37" s="251"/>
      <c r="LJ37" s="251"/>
      <c r="LK37" s="251"/>
      <c r="LL37" s="251"/>
      <c r="LM37" s="262"/>
      <c r="LN37" s="261"/>
      <c r="LO37" s="251"/>
      <c r="LP37" s="251"/>
      <c r="LQ37" s="251"/>
      <c r="LR37" s="251"/>
      <c r="LS37" s="251"/>
      <c r="LT37" s="251"/>
      <c r="LU37" s="251"/>
      <c r="LV37" s="251"/>
      <c r="LW37" s="251"/>
      <c r="LX37" s="251"/>
      <c r="LY37" s="262"/>
      <c r="LZ37" s="261"/>
      <c r="MA37" s="251"/>
      <c r="MB37" s="251"/>
      <c r="MC37" s="251"/>
      <c r="MD37" s="251"/>
      <c r="ME37" s="251"/>
      <c r="MF37" s="251"/>
      <c r="MG37" s="251"/>
      <c r="MH37" s="251"/>
      <c r="MI37" s="251"/>
      <c r="MJ37" s="251"/>
      <c r="MK37" s="262"/>
      <c r="ML37" s="261"/>
      <c r="MM37" s="251"/>
      <c r="MN37" s="251"/>
      <c r="MO37" s="251"/>
      <c r="MP37" s="251"/>
      <c r="MQ37" s="251"/>
      <c r="MR37" s="251"/>
      <c r="MS37" s="251"/>
      <c r="MT37" s="251"/>
      <c r="MU37" s="251"/>
      <c r="MV37" s="251"/>
      <c r="MW37" s="262"/>
      <c r="MX37" s="261"/>
      <c r="MY37" s="251"/>
      <c r="MZ37" s="251"/>
      <c r="NA37" s="251"/>
      <c r="NB37" s="251"/>
      <c r="NC37" s="251"/>
      <c r="ND37" s="251"/>
      <c r="NE37" s="251"/>
      <c r="NF37" s="251"/>
      <c r="NG37" s="251"/>
      <c r="NH37" s="251"/>
      <c r="NI37" s="262"/>
      <c r="NJ37" s="261"/>
      <c r="NK37" s="251"/>
      <c r="NL37" s="251"/>
      <c r="NM37" s="251"/>
      <c r="NN37" s="251"/>
      <c r="NO37" s="251"/>
      <c r="NP37" s="251"/>
      <c r="NQ37" s="251"/>
      <c r="NR37" s="251"/>
      <c r="NS37" s="251"/>
      <c r="NT37" s="251"/>
      <c r="NU37" s="262"/>
      <c r="NV37" s="261"/>
      <c r="NW37" s="251"/>
      <c r="NX37" s="251"/>
      <c r="NY37" s="251"/>
      <c r="NZ37" s="251"/>
      <c r="OA37" s="251"/>
      <c r="OB37" s="251"/>
      <c r="OC37" s="251"/>
      <c r="OD37" s="251"/>
      <c r="OE37" s="251"/>
      <c r="OF37" s="251"/>
      <c r="OG37" s="262"/>
      <c r="OH37" s="261"/>
      <c r="OI37" s="251"/>
      <c r="OJ37" s="251"/>
      <c r="OK37" s="251"/>
      <c r="OL37" s="251"/>
      <c r="OM37" s="251"/>
      <c r="ON37" s="251"/>
      <c r="OO37" s="251"/>
      <c r="OP37" s="251"/>
      <c r="OQ37" s="251"/>
      <c r="OR37" s="251"/>
      <c r="OS37" s="262"/>
      <c r="OT37" s="261"/>
      <c r="OU37" s="251"/>
      <c r="OV37" s="251"/>
      <c r="OW37" s="251"/>
      <c r="OX37" s="251"/>
      <c r="OY37" s="251"/>
      <c r="OZ37" s="251"/>
      <c r="PA37" s="251"/>
      <c r="PB37" s="251"/>
      <c r="PC37" s="251"/>
      <c r="PD37" s="251"/>
      <c r="PE37" s="262"/>
      <c r="PF37" s="261"/>
      <c r="PG37" s="251"/>
      <c r="PH37" s="251"/>
      <c r="PI37" s="251"/>
      <c r="PJ37" s="251"/>
      <c r="PK37" s="251"/>
      <c r="PL37" s="251"/>
      <c r="PM37" s="251"/>
      <c r="PN37" s="251"/>
      <c r="PO37" s="251"/>
      <c r="PP37" s="251"/>
      <c r="PQ37" s="262"/>
      <c r="PR37" s="261"/>
      <c r="PS37" s="251"/>
      <c r="PT37" s="251"/>
      <c r="PU37" s="251"/>
      <c r="PV37" s="251"/>
      <c r="PW37" s="251"/>
      <c r="PX37" s="251"/>
      <c r="PY37" s="251"/>
      <c r="PZ37" s="251"/>
      <c r="QA37" s="251"/>
      <c r="QB37" s="251"/>
      <c r="QC37" s="262"/>
      <c r="QD37" s="261"/>
      <c r="QE37" s="251"/>
      <c r="QF37" s="251"/>
      <c r="QG37" s="251"/>
      <c r="QH37" s="251"/>
      <c r="QI37" s="251"/>
      <c r="QJ37" s="251"/>
      <c r="QK37" s="251"/>
      <c r="QL37" s="251"/>
      <c r="QM37" s="251"/>
      <c r="QN37" s="251"/>
      <c r="QO37" s="262"/>
      <c r="QP37" s="261"/>
      <c r="QQ37" s="251"/>
      <c r="QR37" s="251"/>
      <c r="QS37" s="251"/>
      <c r="QT37" s="251"/>
      <c r="QU37" s="251"/>
      <c r="QV37" s="251"/>
      <c r="QW37" s="251"/>
      <c r="QX37" s="251"/>
      <c r="QY37" s="251"/>
      <c r="QZ37" s="251"/>
      <c r="RA37" s="262"/>
      <c r="RB37" s="261"/>
      <c r="RC37" s="251"/>
      <c r="RD37" s="251"/>
      <c r="RE37" s="251"/>
      <c r="RF37" s="251"/>
      <c r="RG37" s="251"/>
      <c r="RH37" s="251"/>
      <c r="RI37" s="251"/>
      <c r="RJ37" s="251"/>
      <c r="RK37" s="251"/>
      <c r="RL37" s="251"/>
      <c r="RM37" s="252"/>
    </row>
    <row r="38" spans="2:481" ht="16.5" hidden="1" customHeight="1" outlineLevel="1">
      <c r="B38" s="408">
        <f ca="1">IFERROR(K37*B35,"")</f>
        <v>727.59397999999999</v>
      </c>
      <c r="C38" s="409"/>
      <c r="D38" s="409"/>
      <c r="E38" s="409"/>
      <c r="F38" s="409"/>
      <c r="G38" s="409"/>
      <c r="H38" s="409"/>
      <c r="I38" s="409"/>
      <c r="J38" s="409"/>
      <c r="K38" s="409"/>
      <c r="L38" s="409"/>
      <c r="M38" s="410"/>
      <c r="N38" s="399" t="str">
        <f t="shared" ref="N38" ca="1" si="195">IFERROR(W37*N35,"")</f>
        <v/>
      </c>
      <c r="O38" s="400"/>
      <c r="P38" s="400"/>
      <c r="Q38" s="400"/>
      <c r="R38" s="400"/>
      <c r="S38" s="400"/>
      <c r="T38" s="400"/>
      <c r="U38" s="400"/>
      <c r="V38" s="400"/>
      <c r="W38" s="400"/>
      <c r="X38" s="400"/>
      <c r="Y38" s="401"/>
      <c r="Z38" s="399" t="str">
        <f t="shared" ref="Z38" ca="1" si="196">IFERROR(AI37*Z35,"")</f>
        <v/>
      </c>
      <c r="AA38" s="400"/>
      <c r="AB38" s="400"/>
      <c r="AC38" s="400"/>
      <c r="AD38" s="400"/>
      <c r="AE38" s="400"/>
      <c r="AF38" s="400"/>
      <c r="AG38" s="400"/>
      <c r="AH38" s="400"/>
      <c r="AI38" s="400"/>
      <c r="AJ38" s="400"/>
      <c r="AK38" s="401"/>
      <c r="AL38" s="399" t="str">
        <f t="shared" ref="AL38" ca="1" si="197">IFERROR(AU37*AL35,"")</f>
        <v/>
      </c>
      <c r="AM38" s="400"/>
      <c r="AN38" s="400"/>
      <c r="AO38" s="400"/>
      <c r="AP38" s="400"/>
      <c r="AQ38" s="400"/>
      <c r="AR38" s="400"/>
      <c r="AS38" s="400"/>
      <c r="AT38" s="400"/>
      <c r="AU38" s="400"/>
      <c r="AV38" s="400"/>
      <c r="AW38" s="401"/>
      <c r="AX38" s="399"/>
      <c r="AY38" s="400"/>
      <c r="AZ38" s="400"/>
      <c r="BA38" s="400"/>
      <c r="BB38" s="400"/>
      <c r="BC38" s="400"/>
      <c r="BD38" s="400"/>
      <c r="BE38" s="400"/>
      <c r="BF38" s="400"/>
      <c r="BG38" s="400"/>
      <c r="BH38" s="400"/>
      <c r="BI38" s="400"/>
      <c r="BJ38" s="261"/>
      <c r="BK38" s="251"/>
      <c r="BL38" s="251"/>
      <c r="BM38" s="251"/>
      <c r="BN38" s="251"/>
      <c r="BO38" s="251"/>
      <c r="BP38" s="251"/>
      <c r="BQ38" s="251"/>
      <c r="BR38" s="251"/>
      <c r="BS38" s="251"/>
      <c r="BT38" s="251"/>
      <c r="BU38" s="262"/>
      <c r="BV38" s="261"/>
      <c r="BW38" s="251"/>
      <c r="BX38" s="251"/>
      <c r="BY38" s="251"/>
      <c r="BZ38" s="251"/>
      <c r="CA38" s="251"/>
      <c r="CB38" s="251"/>
      <c r="CC38" s="251"/>
      <c r="CD38" s="251"/>
      <c r="CE38" s="251"/>
      <c r="CF38" s="251"/>
      <c r="CG38" s="262"/>
      <c r="CH38" s="261"/>
      <c r="CI38" s="251"/>
      <c r="CJ38" s="251"/>
      <c r="CK38" s="251"/>
      <c r="CL38" s="251"/>
      <c r="CM38" s="251"/>
      <c r="CN38" s="251"/>
      <c r="CO38" s="251"/>
      <c r="CP38" s="251"/>
      <c r="CQ38" s="251"/>
      <c r="CR38" s="251"/>
      <c r="CS38" s="262"/>
      <c r="CT38" s="261"/>
      <c r="CU38" s="251"/>
      <c r="CV38" s="251"/>
      <c r="CW38" s="251"/>
      <c r="CX38" s="251"/>
      <c r="CY38" s="251"/>
      <c r="CZ38" s="251"/>
      <c r="DA38" s="251"/>
      <c r="DB38" s="251"/>
      <c r="DC38" s="251"/>
      <c r="DD38" s="251"/>
      <c r="DE38" s="262"/>
      <c r="DF38" s="261"/>
      <c r="DG38" s="251"/>
      <c r="DH38" s="251"/>
      <c r="DI38" s="251"/>
      <c r="DJ38" s="251"/>
      <c r="DK38" s="251"/>
      <c r="DL38" s="251"/>
      <c r="DM38" s="251"/>
      <c r="DN38" s="251"/>
      <c r="DO38" s="251"/>
      <c r="DP38" s="251"/>
      <c r="DQ38" s="262"/>
      <c r="DR38" s="261"/>
      <c r="DS38" s="251"/>
      <c r="DT38" s="251"/>
      <c r="DU38" s="251"/>
      <c r="DV38" s="251"/>
      <c r="DW38" s="251"/>
      <c r="DX38" s="251"/>
      <c r="DY38" s="251"/>
      <c r="DZ38" s="251"/>
      <c r="EA38" s="251"/>
      <c r="EB38" s="251"/>
      <c r="EC38" s="262"/>
      <c r="ED38" s="261"/>
      <c r="EE38" s="251"/>
      <c r="EF38" s="251"/>
      <c r="EG38" s="251"/>
      <c r="EH38" s="251"/>
      <c r="EI38" s="251"/>
      <c r="EJ38" s="251"/>
      <c r="EK38" s="251"/>
      <c r="EL38" s="251"/>
      <c r="EM38" s="251"/>
      <c r="EN38" s="251"/>
      <c r="EO38" s="262"/>
      <c r="EP38" s="261"/>
      <c r="EQ38" s="251"/>
      <c r="ER38" s="251"/>
      <c r="ES38" s="251"/>
      <c r="ET38" s="251"/>
      <c r="EU38" s="251"/>
      <c r="EV38" s="251"/>
      <c r="EW38" s="251"/>
      <c r="EX38" s="251"/>
      <c r="EY38" s="251"/>
      <c r="EZ38" s="251"/>
      <c r="FA38" s="262"/>
      <c r="FB38" s="261"/>
      <c r="FC38" s="251"/>
      <c r="FD38" s="251"/>
      <c r="FE38" s="251"/>
      <c r="FF38" s="251"/>
      <c r="FG38" s="251"/>
      <c r="FH38" s="251"/>
      <c r="FI38" s="251"/>
      <c r="FJ38" s="251"/>
      <c r="FK38" s="251"/>
      <c r="FL38" s="251"/>
      <c r="FM38" s="262"/>
      <c r="FN38" s="261"/>
      <c r="FO38" s="251"/>
      <c r="FP38" s="251"/>
      <c r="FQ38" s="251"/>
      <c r="FR38" s="251"/>
      <c r="FS38" s="251"/>
      <c r="FT38" s="251"/>
      <c r="FU38" s="251"/>
      <c r="FV38" s="251"/>
      <c r="FW38" s="251"/>
      <c r="FX38" s="251"/>
      <c r="FY38" s="262"/>
      <c r="FZ38" s="261"/>
      <c r="GA38" s="251"/>
      <c r="GB38" s="251"/>
      <c r="GC38" s="251"/>
      <c r="GD38" s="251"/>
      <c r="GE38" s="251"/>
      <c r="GF38" s="251"/>
      <c r="GG38" s="251"/>
      <c r="GH38" s="251"/>
      <c r="GI38" s="251"/>
      <c r="GJ38" s="251"/>
      <c r="GK38" s="262"/>
      <c r="GL38" s="261"/>
      <c r="GM38" s="251"/>
      <c r="GN38" s="251"/>
      <c r="GO38" s="251"/>
      <c r="GP38" s="251"/>
      <c r="GQ38" s="251"/>
      <c r="GR38" s="251"/>
      <c r="GS38" s="251"/>
      <c r="GT38" s="251"/>
      <c r="GU38" s="251"/>
      <c r="GV38" s="251"/>
      <c r="GW38" s="262"/>
      <c r="GX38" s="261"/>
      <c r="GY38" s="251"/>
      <c r="GZ38" s="251"/>
      <c r="HA38" s="251"/>
      <c r="HB38" s="251"/>
      <c r="HC38" s="251"/>
      <c r="HD38" s="251"/>
      <c r="HE38" s="251"/>
      <c r="HF38" s="251"/>
      <c r="HG38" s="251"/>
      <c r="HH38" s="251"/>
      <c r="HI38" s="262"/>
      <c r="HJ38" s="261"/>
      <c r="HK38" s="251"/>
      <c r="HL38" s="251"/>
      <c r="HM38" s="251"/>
      <c r="HN38" s="251"/>
      <c r="HO38" s="251"/>
      <c r="HP38" s="251"/>
      <c r="HQ38" s="251"/>
      <c r="HR38" s="251"/>
      <c r="HS38" s="251"/>
      <c r="HT38" s="251"/>
      <c r="HU38" s="262"/>
      <c r="HV38" s="261"/>
      <c r="HW38" s="251"/>
      <c r="HX38" s="251"/>
      <c r="HY38" s="251"/>
      <c r="HZ38" s="251"/>
      <c r="IA38" s="251"/>
      <c r="IB38" s="251"/>
      <c r="IC38" s="251"/>
      <c r="ID38" s="251"/>
      <c r="IE38" s="251"/>
      <c r="IF38" s="251"/>
      <c r="IG38" s="262"/>
      <c r="IH38" s="261"/>
      <c r="II38" s="251"/>
      <c r="IJ38" s="251"/>
      <c r="IK38" s="251"/>
      <c r="IL38" s="251"/>
      <c r="IM38" s="251"/>
      <c r="IN38" s="251"/>
      <c r="IO38" s="251"/>
      <c r="IP38" s="251"/>
      <c r="IQ38" s="251"/>
      <c r="IR38" s="251"/>
      <c r="IS38" s="262"/>
      <c r="IT38" s="261"/>
      <c r="IU38" s="251"/>
      <c r="IV38" s="251"/>
      <c r="IW38" s="251"/>
      <c r="IX38" s="251"/>
      <c r="IY38" s="251"/>
      <c r="IZ38" s="251"/>
      <c r="JA38" s="251"/>
      <c r="JB38" s="251"/>
      <c r="JC38" s="251"/>
      <c r="JD38" s="251"/>
      <c r="JE38" s="262"/>
      <c r="JF38" s="261"/>
      <c r="JG38" s="251"/>
      <c r="JH38" s="251"/>
      <c r="JI38" s="251"/>
      <c r="JJ38" s="251"/>
      <c r="JK38" s="251"/>
      <c r="JL38" s="251"/>
      <c r="JM38" s="251"/>
      <c r="JN38" s="251"/>
      <c r="JO38" s="251"/>
      <c r="JP38" s="251"/>
      <c r="JQ38" s="262"/>
      <c r="JR38" s="261"/>
      <c r="JS38" s="251"/>
      <c r="JT38" s="251"/>
      <c r="JU38" s="251"/>
      <c r="JV38" s="251"/>
      <c r="JW38" s="251"/>
      <c r="JX38" s="251"/>
      <c r="JY38" s="251"/>
      <c r="JZ38" s="251"/>
      <c r="KA38" s="251"/>
      <c r="KB38" s="251"/>
      <c r="KC38" s="262"/>
      <c r="KD38" s="261"/>
      <c r="KE38" s="251"/>
      <c r="KF38" s="251"/>
      <c r="KG38" s="251"/>
      <c r="KH38" s="251"/>
      <c r="KI38" s="251"/>
      <c r="KJ38" s="251"/>
      <c r="KK38" s="251"/>
      <c r="KL38" s="251"/>
      <c r="KM38" s="251"/>
      <c r="KN38" s="251"/>
      <c r="KO38" s="262"/>
      <c r="KP38" s="261"/>
      <c r="KQ38" s="251"/>
      <c r="KR38" s="251"/>
      <c r="KS38" s="251"/>
      <c r="KT38" s="251"/>
      <c r="KU38" s="251"/>
      <c r="KV38" s="251"/>
      <c r="KW38" s="251"/>
      <c r="KX38" s="251"/>
      <c r="KY38" s="251"/>
      <c r="KZ38" s="251"/>
      <c r="LA38" s="262"/>
      <c r="LB38" s="261"/>
      <c r="LC38" s="251"/>
      <c r="LD38" s="251"/>
      <c r="LE38" s="251"/>
      <c r="LF38" s="251"/>
      <c r="LG38" s="251"/>
      <c r="LH38" s="251"/>
      <c r="LI38" s="251"/>
      <c r="LJ38" s="251"/>
      <c r="LK38" s="251"/>
      <c r="LL38" s="251"/>
      <c r="LM38" s="262"/>
      <c r="LN38" s="261"/>
      <c r="LO38" s="251"/>
      <c r="LP38" s="251"/>
      <c r="LQ38" s="251"/>
      <c r="LR38" s="251"/>
      <c r="LS38" s="251"/>
      <c r="LT38" s="251"/>
      <c r="LU38" s="251"/>
      <c r="LV38" s="251"/>
      <c r="LW38" s="251"/>
      <c r="LX38" s="251"/>
      <c r="LY38" s="262"/>
      <c r="LZ38" s="261"/>
      <c r="MA38" s="251"/>
      <c r="MB38" s="251"/>
      <c r="MC38" s="251"/>
      <c r="MD38" s="251"/>
      <c r="ME38" s="251"/>
      <c r="MF38" s="251"/>
      <c r="MG38" s="251"/>
      <c r="MH38" s="251"/>
      <c r="MI38" s="251"/>
      <c r="MJ38" s="251"/>
      <c r="MK38" s="262"/>
      <c r="ML38" s="261"/>
      <c r="MM38" s="251"/>
      <c r="MN38" s="251"/>
      <c r="MO38" s="251"/>
      <c r="MP38" s="251"/>
      <c r="MQ38" s="251"/>
      <c r="MR38" s="251"/>
      <c r="MS38" s="251"/>
      <c r="MT38" s="251"/>
      <c r="MU38" s="251"/>
      <c r="MV38" s="251"/>
      <c r="MW38" s="262"/>
      <c r="MX38" s="261"/>
      <c r="MY38" s="251"/>
      <c r="MZ38" s="251"/>
      <c r="NA38" s="251"/>
      <c r="NB38" s="251"/>
      <c r="NC38" s="251"/>
      <c r="ND38" s="251"/>
      <c r="NE38" s="251"/>
      <c r="NF38" s="251"/>
      <c r="NG38" s="251"/>
      <c r="NH38" s="251"/>
      <c r="NI38" s="262"/>
      <c r="NJ38" s="261"/>
      <c r="NK38" s="251"/>
      <c r="NL38" s="251"/>
      <c r="NM38" s="251"/>
      <c r="NN38" s="251"/>
      <c r="NO38" s="251"/>
      <c r="NP38" s="251"/>
      <c r="NQ38" s="251"/>
      <c r="NR38" s="251"/>
      <c r="NS38" s="251"/>
      <c r="NT38" s="251"/>
      <c r="NU38" s="262"/>
      <c r="NV38" s="261"/>
      <c r="NW38" s="251"/>
      <c r="NX38" s="251"/>
      <c r="NY38" s="251"/>
      <c r="NZ38" s="251"/>
      <c r="OA38" s="251"/>
      <c r="OB38" s="251"/>
      <c r="OC38" s="251"/>
      <c r="OD38" s="251"/>
      <c r="OE38" s="251"/>
      <c r="OF38" s="251"/>
      <c r="OG38" s="262"/>
      <c r="OH38" s="261"/>
      <c r="OI38" s="251"/>
      <c r="OJ38" s="251"/>
      <c r="OK38" s="251"/>
      <c r="OL38" s="251"/>
      <c r="OM38" s="251"/>
      <c r="ON38" s="251"/>
      <c r="OO38" s="251"/>
      <c r="OP38" s="251"/>
      <c r="OQ38" s="251"/>
      <c r="OR38" s="251"/>
      <c r="OS38" s="262"/>
      <c r="OT38" s="261"/>
      <c r="OU38" s="251"/>
      <c r="OV38" s="251"/>
      <c r="OW38" s="251"/>
      <c r="OX38" s="251"/>
      <c r="OY38" s="251"/>
      <c r="OZ38" s="251"/>
      <c r="PA38" s="251"/>
      <c r="PB38" s="251"/>
      <c r="PC38" s="251"/>
      <c r="PD38" s="251"/>
      <c r="PE38" s="262"/>
      <c r="PF38" s="261"/>
      <c r="PG38" s="251"/>
      <c r="PH38" s="251"/>
      <c r="PI38" s="251"/>
      <c r="PJ38" s="251"/>
      <c r="PK38" s="251"/>
      <c r="PL38" s="251"/>
      <c r="PM38" s="251"/>
      <c r="PN38" s="251"/>
      <c r="PO38" s="251"/>
      <c r="PP38" s="251"/>
      <c r="PQ38" s="262"/>
      <c r="PR38" s="261"/>
      <c r="PS38" s="251"/>
      <c r="PT38" s="251"/>
      <c r="PU38" s="251"/>
      <c r="PV38" s="251"/>
      <c r="PW38" s="251"/>
      <c r="PX38" s="251"/>
      <c r="PY38" s="251"/>
      <c r="PZ38" s="251"/>
      <c r="QA38" s="251"/>
      <c r="QB38" s="251"/>
      <c r="QC38" s="262"/>
      <c r="QD38" s="261"/>
      <c r="QE38" s="251"/>
      <c r="QF38" s="251"/>
      <c r="QG38" s="251"/>
      <c r="QH38" s="251"/>
      <c r="QI38" s="251"/>
      <c r="QJ38" s="251"/>
      <c r="QK38" s="251"/>
      <c r="QL38" s="251"/>
      <c r="QM38" s="251"/>
      <c r="QN38" s="251"/>
      <c r="QO38" s="262"/>
      <c r="QP38" s="261"/>
      <c r="QQ38" s="251"/>
      <c r="QR38" s="251"/>
      <c r="QS38" s="251"/>
      <c r="QT38" s="251"/>
      <c r="QU38" s="251"/>
      <c r="QV38" s="251"/>
      <c r="QW38" s="251"/>
      <c r="QX38" s="251"/>
      <c r="QY38" s="251"/>
      <c r="QZ38" s="251"/>
      <c r="RA38" s="262"/>
      <c r="RB38" s="261"/>
      <c r="RC38" s="251"/>
      <c r="RD38" s="251"/>
      <c r="RE38" s="251"/>
      <c r="RF38" s="251"/>
      <c r="RG38" s="251"/>
      <c r="RH38" s="251"/>
      <c r="RI38" s="251"/>
      <c r="RJ38" s="251"/>
      <c r="RK38" s="251"/>
      <c r="RL38" s="251"/>
      <c r="RM38" s="252"/>
    </row>
    <row r="39" spans="2:481" s="212" customFormat="1" ht="5.25" customHeight="1" collapsed="1">
      <c r="B39" s="263"/>
      <c r="C39" s="264"/>
      <c r="D39" s="264"/>
      <c r="E39" s="264"/>
      <c r="F39" s="264"/>
      <c r="G39" s="264"/>
      <c r="H39" s="264"/>
      <c r="I39" s="264"/>
      <c r="J39" s="264"/>
      <c r="K39" s="264"/>
      <c r="L39" s="264"/>
      <c r="M39" s="265"/>
      <c r="N39" s="266"/>
      <c r="O39" s="264"/>
      <c r="P39" s="264"/>
      <c r="Q39" s="264"/>
      <c r="R39" s="264"/>
      <c r="S39" s="264"/>
      <c r="T39" s="264"/>
      <c r="U39" s="264"/>
      <c r="V39" s="264"/>
      <c r="W39" s="264"/>
      <c r="X39" s="264"/>
      <c r="Y39" s="265"/>
      <c r="Z39" s="266"/>
      <c r="AA39" s="264"/>
      <c r="AB39" s="264"/>
      <c r="AC39" s="264"/>
      <c r="AD39" s="264"/>
      <c r="AE39" s="264"/>
      <c r="AF39" s="264"/>
      <c r="AG39" s="264"/>
      <c r="AH39" s="264"/>
      <c r="AI39" s="264"/>
      <c r="AJ39" s="264"/>
      <c r="AK39" s="265"/>
      <c r="AL39" s="266"/>
      <c r="AM39" s="264"/>
      <c r="AN39" s="264"/>
      <c r="AO39" s="264"/>
      <c r="AP39" s="264"/>
      <c r="AQ39" s="264"/>
      <c r="AR39" s="264"/>
      <c r="AS39" s="264"/>
      <c r="AT39" s="264"/>
      <c r="AU39" s="264"/>
      <c r="AV39" s="264"/>
      <c r="AW39" s="265"/>
      <c r="AX39" s="266"/>
      <c r="AY39" s="264"/>
      <c r="AZ39" s="264"/>
      <c r="BA39" s="264"/>
      <c r="BB39" s="264"/>
      <c r="BC39" s="264"/>
      <c r="BD39" s="264"/>
      <c r="BE39" s="264"/>
      <c r="BF39" s="264"/>
      <c r="BG39" s="264"/>
      <c r="BH39" s="264"/>
      <c r="BI39" s="264"/>
      <c r="BJ39" s="267"/>
      <c r="BK39" s="268"/>
      <c r="BL39" s="268"/>
      <c r="BM39" s="268"/>
      <c r="BN39" s="268"/>
      <c r="BO39" s="268"/>
      <c r="BP39" s="268"/>
      <c r="BQ39" s="268"/>
      <c r="BR39" s="268"/>
      <c r="BS39" s="268"/>
      <c r="BT39" s="268"/>
      <c r="BU39" s="269"/>
      <c r="BV39" s="267"/>
      <c r="BW39" s="268"/>
      <c r="BX39" s="268"/>
      <c r="BY39" s="268"/>
      <c r="BZ39" s="268"/>
      <c r="CA39" s="268"/>
      <c r="CB39" s="268"/>
      <c r="CC39" s="268"/>
      <c r="CD39" s="268"/>
      <c r="CE39" s="268"/>
      <c r="CF39" s="268"/>
      <c r="CG39" s="269"/>
      <c r="CH39" s="267"/>
      <c r="CI39" s="268"/>
      <c r="CJ39" s="268"/>
      <c r="CK39" s="268"/>
      <c r="CL39" s="268"/>
      <c r="CM39" s="268"/>
      <c r="CN39" s="268"/>
      <c r="CO39" s="268"/>
      <c r="CP39" s="268"/>
      <c r="CQ39" s="268"/>
      <c r="CR39" s="268"/>
      <c r="CS39" s="269"/>
      <c r="CT39" s="267"/>
      <c r="CU39" s="268"/>
      <c r="CV39" s="268"/>
      <c r="CW39" s="268"/>
      <c r="CX39" s="268"/>
      <c r="CY39" s="268"/>
      <c r="CZ39" s="268"/>
      <c r="DA39" s="268"/>
      <c r="DB39" s="268"/>
      <c r="DC39" s="268"/>
      <c r="DD39" s="268"/>
      <c r="DE39" s="269"/>
      <c r="DF39" s="267"/>
      <c r="DG39" s="268"/>
      <c r="DH39" s="268"/>
      <c r="DI39" s="268"/>
      <c r="DJ39" s="268"/>
      <c r="DK39" s="268"/>
      <c r="DL39" s="268"/>
      <c r="DM39" s="268"/>
      <c r="DN39" s="268"/>
      <c r="DO39" s="268"/>
      <c r="DP39" s="268"/>
      <c r="DQ39" s="269"/>
      <c r="DR39" s="267"/>
      <c r="DS39" s="268"/>
      <c r="DT39" s="268"/>
      <c r="DU39" s="268"/>
      <c r="DV39" s="268"/>
      <c r="DW39" s="268"/>
      <c r="DX39" s="268"/>
      <c r="DY39" s="268"/>
      <c r="DZ39" s="268"/>
      <c r="EA39" s="268"/>
      <c r="EB39" s="268"/>
      <c r="EC39" s="269"/>
      <c r="ED39" s="267"/>
      <c r="EE39" s="268"/>
      <c r="EF39" s="268"/>
      <c r="EG39" s="268"/>
      <c r="EH39" s="268"/>
      <c r="EI39" s="268"/>
      <c r="EJ39" s="268"/>
      <c r="EK39" s="268"/>
      <c r="EL39" s="268"/>
      <c r="EM39" s="268"/>
      <c r="EN39" s="268"/>
      <c r="EO39" s="269"/>
      <c r="EP39" s="267"/>
      <c r="EQ39" s="268"/>
      <c r="ER39" s="268"/>
      <c r="ES39" s="268"/>
      <c r="ET39" s="268"/>
      <c r="EU39" s="268"/>
      <c r="EV39" s="268"/>
      <c r="EW39" s="268"/>
      <c r="EX39" s="268"/>
      <c r="EY39" s="268"/>
      <c r="EZ39" s="268"/>
      <c r="FA39" s="269"/>
      <c r="FB39" s="267"/>
      <c r="FC39" s="268"/>
      <c r="FD39" s="268"/>
      <c r="FE39" s="268"/>
      <c r="FF39" s="268"/>
      <c r="FG39" s="268"/>
      <c r="FH39" s="268"/>
      <c r="FI39" s="268"/>
      <c r="FJ39" s="268"/>
      <c r="FK39" s="268"/>
      <c r="FL39" s="268"/>
      <c r="FM39" s="269"/>
      <c r="FN39" s="267"/>
      <c r="FO39" s="268"/>
      <c r="FP39" s="268"/>
      <c r="FQ39" s="268"/>
      <c r="FR39" s="268"/>
      <c r="FS39" s="268"/>
      <c r="FT39" s="268"/>
      <c r="FU39" s="268"/>
      <c r="FV39" s="268"/>
      <c r="FW39" s="268"/>
      <c r="FX39" s="268"/>
      <c r="FY39" s="269"/>
      <c r="FZ39" s="267"/>
      <c r="GA39" s="268"/>
      <c r="GB39" s="268"/>
      <c r="GC39" s="268"/>
      <c r="GD39" s="268"/>
      <c r="GE39" s="268"/>
      <c r="GF39" s="268"/>
      <c r="GG39" s="268"/>
      <c r="GH39" s="268"/>
      <c r="GI39" s="268"/>
      <c r="GJ39" s="268"/>
      <c r="GK39" s="269"/>
      <c r="GL39" s="267"/>
      <c r="GM39" s="268"/>
      <c r="GN39" s="268"/>
      <c r="GO39" s="268"/>
      <c r="GP39" s="268"/>
      <c r="GQ39" s="268"/>
      <c r="GR39" s="268"/>
      <c r="GS39" s="268"/>
      <c r="GT39" s="268"/>
      <c r="GU39" s="268"/>
      <c r="GV39" s="268"/>
      <c r="GW39" s="269"/>
      <c r="GX39" s="267"/>
      <c r="GY39" s="268"/>
      <c r="GZ39" s="268"/>
      <c r="HA39" s="268"/>
      <c r="HB39" s="268"/>
      <c r="HC39" s="268"/>
      <c r="HD39" s="268"/>
      <c r="HE39" s="268"/>
      <c r="HF39" s="268"/>
      <c r="HG39" s="268"/>
      <c r="HH39" s="268"/>
      <c r="HI39" s="269"/>
      <c r="HJ39" s="267"/>
      <c r="HK39" s="268"/>
      <c r="HL39" s="268"/>
      <c r="HM39" s="268"/>
      <c r="HN39" s="268"/>
      <c r="HO39" s="268"/>
      <c r="HP39" s="268"/>
      <c r="HQ39" s="268"/>
      <c r="HR39" s="268"/>
      <c r="HS39" s="268"/>
      <c r="HT39" s="268"/>
      <c r="HU39" s="269"/>
      <c r="HV39" s="267"/>
      <c r="HW39" s="268"/>
      <c r="HX39" s="268"/>
      <c r="HY39" s="268"/>
      <c r="HZ39" s="268"/>
      <c r="IA39" s="268"/>
      <c r="IB39" s="268"/>
      <c r="IC39" s="268"/>
      <c r="ID39" s="268"/>
      <c r="IE39" s="268"/>
      <c r="IF39" s="268"/>
      <c r="IG39" s="269"/>
      <c r="IH39" s="267"/>
      <c r="II39" s="268"/>
      <c r="IJ39" s="268"/>
      <c r="IK39" s="268"/>
      <c r="IL39" s="268"/>
      <c r="IM39" s="268"/>
      <c r="IN39" s="268"/>
      <c r="IO39" s="268"/>
      <c r="IP39" s="268"/>
      <c r="IQ39" s="268"/>
      <c r="IR39" s="268"/>
      <c r="IS39" s="269"/>
      <c r="IT39" s="267"/>
      <c r="IU39" s="268"/>
      <c r="IV39" s="268"/>
      <c r="IW39" s="268"/>
      <c r="IX39" s="268"/>
      <c r="IY39" s="268"/>
      <c r="IZ39" s="268"/>
      <c r="JA39" s="268"/>
      <c r="JB39" s="268"/>
      <c r="JC39" s="268"/>
      <c r="JD39" s="268"/>
      <c r="JE39" s="269"/>
      <c r="JF39" s="267"/>
      <c r="JG39" s="268"/>
      <c r="JH39" s="268"/>
      <c r="JI39" s="268"/>
      <c r="JJ39" s="268"/>
      <c r="JK39" s="268"/>
      <c r="JL39" s="268"/>
      <c r="JM39" s="268"/>
      <c r="JN39" s="268"/>
      <c r="JO39" s="268"/>
      <c r="JP39" s="268"/>
      <c r="JQ39" s="269"/>
      <c r="JR39" s="267"/>
      <c r="JS39" s="268"/>
      <c r="JT39" s="268"/>
      <c r="JU39" s="268"/>
      <c r="JV39" s="268"/>
      <c r="JW39" s="268"/>
      <c r="JX39" s="268"/>
      <c r="JY39" s="268"/>
      <c r="JZ39" s="268"/>
      <c r="KA39" s="268"/>
      <c r="KB39" s="268"/>
      <c r="KC39" s="269"/>
      <c r="KD39" s="267"/>
      <c r="KE39" s="268"/>
      <c r="KF39" s="268"/>
      <c r="KG39" s="268"/>
      <c r="KH39" s="268"/>
      <c r="KI39" s="268"/>
      <c r="KJ39" s="268"/>
      <c r="KK39" s="268"/>
      <c r="KL39" s="268"/>
      <c r="KM39" s="268"/>
      <c r="KN39" s="268"/>
      <c r="KO39" s="269"/>
      <c r="KP39" s="267"/>
      <c r="KQ39" s="268"/>
      <c r="KR39" s="268"/>
      <c r="KS39" s="268"/>
      <c r="KT39" s="268"/>
      <c r="KU39" s="268"/>
      <c r="KV39" s="268"/>
      <c r="KW39" s="268"/>
      <c r="KX39" s="268"/>
      <c r="KY39" s="268"/>
      <c r="KZ39" s="268"/>
      <c r="LA39" s="269"/>
      <c r="LB39" s="267"/>
      <c r="LC39" s="268"/>
      <c r="LD39" s="268"/>
      <c r="LE39" s="268"/>
      <c r="LF39" s="268"/>
      <c r="LG39" s="268"/>
      <c r="LH39" s="268"/>
      <c r="LI39" s="268"/>
      <c r="LJ39" s="268"/>
      <c r="LK39" s="268"/>
      <c r="LL39" s="268"/>
      <c r="LM39" s="269"/>
      <c r="LN39" s="267"/>
      <c r="LO39" s="268"/>
      <c r="LP39" s="268"/>
      <c r="LQ39" s="268"/>
      <c r="LR39" s="268"/>
      <c r="LS39" s="268"/>
      <c r="LT39" s="268"/>
      <c r="LU39" s="268"/>
      <c r="LV39" s="268"/>
      <c r="LW39" s="268"/>
      <c r="LX39" s="268"/>
      <c r="LY39" s="269"/>
      <c r="LZ39" s="267"/>
      <c r="MA39" s="268"/>
      <c r="MB39" s="268"/>
      <c r="MC39" s="268"/>
      <c r="MD39" s="268"/>
      <c r="ME39" s="268"/>
      <c r="MF39" s="268"/>
      <c r="MG39" s="268"/>
      <c r="MH39" s="268"/>
      <c r="MI39" s="268"/>
      <c r="MJ39" s="268"/>
      <c r="MK39" s="269"/>
      <c r="ML39" s="267"/>
      <c r="MM39" s="268"/>
      <c r="MN39" s="268"/>
      <c r="MO39" s="268"/>
      <c r="MP39" s="268"/>
      <c r="MQ39" s="268"/>
      <c r="MR39" s="268"/>
      <c r="MS39" s="268"/>
      <c r="MT39" s="268"/>
      <c r="MU39" s="268"/>
      <c r="MV39" s="268"/>
      <c r="MW39" s="269"/>
      <c r="MX39" s="267"/>
      <c r="MY39" s="268"/>
      <c r="MZ39" s="268"/>
      <c r="NA39" s="268"/>
      <c r="NB39" s="268"/>
      <c r="NC39" s="268"/>
      <c r="ND39" s="268"/>
      <c r="NE39" s="268"/>
      <c r="NF39" s="268"/>
      <c r="NG39" s="268"/>
      <c r="NH39" s="268"/>
      <c r="NI39" s="269"/>
      <c r="NJ39" s="267"/>
      <c r="NK39" s="268"/>
      <c r="NL39" s="268"/>
      <c r="NM39" s="268"/>
      <c r="NN39" s="268"/>
      <c r="NO39" s="268"/>
      <c r="NP39" s="268"/>
      <c r="NQ39" s="268"/>
      <c r="NR39" s="268"/>
      <c r="NS39" s="268"/>
      <c r="NT39" s="268"/>
      <c r="NU39" s="269"/>
      <c r="NV39" s="267"/>
      <c r="NW39" s="268"/>
      <c r="NX39" s="268"/>
      <c r="NY39" s="268"/>
      <c r="NZ39" s="268"/>
      <c r="OA39" s="268"/>
      <c r="OB39" s="268"/>
      <c r="OC39" s="268"/>
      <c r="OD39" s="268"/>
      <c r="OE39" s="268"/>
      <c r="OF39" s="268"/>
      <c r="OG39" s="269"/>
      <c r="OH39" s="267"/>
      <c r="OI39" s="268"/>
      <c r="OJ39" s="268"/>
      <c r="OK39" s="268"/>
      <c r="OL39" s="268"/>
      <c r="OM39" s="268"/>
      <c r="ON39" s="268"/>
      <c r="OO39" s="268"/>
      <c r="OP39" s="268"/>
      <c r="OQ39" s="268"/>
      <c r="OR39" s="268"/>
      <c r="OS39" s="269"/>
      <c r="OT39" s="267"/>
      <c r="OU39" s="268"/>
      <c r="OV39" s="268"/>
      <c r="OW39" s="268"/>
      <c r="OX39" s="268"/>
      <c r="OY39" s="268"/>
      <c r="OZ39" s="268"/>
      <c r="PA39" s="268"/>
      <c r="PB39" s="268"/>
      <c r="PC39" s="268"/>
      <c r="PD39" s="268"/>
      <c r="PE39" s="269"/>
      <c r="PF39" s="267"/>
      <c r="PG39" s="268"/>
      <c r="PH39" s="268"/>
      <c r="PI39" s="268"/>
      <c r="PJ39" s="268"/>
      <c r="PK39" s="268"/>
      <c r="PL39" s="268"/>
      <c r="PM39" s="268"/>
      <c r="PN39" s="268"/>
      <c r="PO39" s="268"/>
      <c r="PP39" s="268"/>
      <c r="PQ39" s="269"/>
      <c r="PR39" s="267"/>
      <c r="PS39" s="268"/>
      <c r="PT39" s="268"/>
      <c r="PU39" s="268"/>
      <c r="PV39" s="268"/>
      <c r="PW39" s="268"/>
      <c r="PX39" s="268"/>
      <c r="PY39" s="268"/>
      <c r="PZ39" s="268"/>
      <c r="QA39" s="268"/>
      <c r="QB39" s="268"/>
      <c r="QC39" s="269"/>
      <c r="QD39" s="267"/>
      <c r="QE39" s="268"/>
      <c r="QF39" s="268"/>
      <c r="QG39" s="268"/>
      <c r="QH39" s="268"/>
      <c r="QI39" s="268"/>
      <c r="QJ39" s="268"/>
      <c r="QK39" s="268"/>
      <c r="QL39" s="268"/>
      <c r="QM39" s="268"/>
      <c r="QN39" s="268"/>
      <c r="QO39" s="269"/>
      <c r="QP39" s="267"/>
      <c r="QQ39" s="268"/>
      <c r="QR39" s="268"/>
      <c r="QS39" s="268"/>
      <c r="QT39" s="268"/>
      <c r="QU39" s="268"/>
      <c r="QV39" s="268"/>
      <c r="QW39" s="268"/>
      <c r="QX39" s="268"/>
      <c r="QY39" s="268"/>
      <c r="QZ39" s="268"/>
      <c r="RA39" s="269"/>
      <c r="RB39" s="267"/>
      <c r="RC39" s="268"/>
      <c r="RD39" s="268"/>
      <c r="RE39" s="268"/>
      <c r="RF39" s="268"/>
      <c r="RG39" s="268"/>
      <c r="RH39" s="268"/>
      <c r="RI39" s="268"/>
      <c r="RJ39" s="268"/>
      <c r="RK39" s="268"/>
      <c r="RL39" s="268"/>
      <c r="RM39" s="270"/>
    </row>
    <row r="40" spans="2:481">
      <c r="B40" s="514" t="s">
        <v>417</v>
      </c>
      <c r="C40" s="370"/>
      <c r="D40" s="370"/>
      <c r="E40" s="370"/>
      <c r="F40" s="370"/>
      <c r="G40" s="370"/>
      <c r="H40" s="370"/>
      <c r="I40" s="370"/>
      <c r="J40" s="370"/>
      <c r="K40" s="370"/>
      <c r="L40" s="370"/>
      <c r="M40" s="371"/>
      <c r="N40" s="369" t="s">
        <v>438</v>
      </c>
      <c r="O40" s="370"/>
      <c r="P40" s="370"/>
      <c r="Q40" s="370"/>
      <c r="R40" s="370"/>
      <c r="S40" s="370"/>
      <c r="T40" s="370"/>
      <c r="U40" s="370"/>
      <c r="V40" s="370"/>
      <c r="W40" s="370"/>
      <c r="X40" s="370"/>
      <c r="Y40" s="371"/>
      <c r="Z40" s="369" t="s">
        <v>438</v>
      </c>
      <c r="AA40" s="370"/>
      <c r="AB40" s="370"/>
      <c r="AC40" s="370"/>
      <c r="AD40" s="370"/>
      <c r="AE40" s="370"/>
      <c r="AF40" s="370"/>
      <c r="AG40" s="370"/>
      <c r="AH40" s="370"/>
      <c r="AI40" s="370"/>
      <c r="AJ40" s="370"/>
      <c r="AK40" s="371"/>
      <c r="AL40" s="369" t="s">
        <v>438</v>
      </c>
      <c r="AM40" s="370"/>
      <c r="AN40" s="370"/>
      <c r="AO40" s="370"/>
      <c r="AP40" s="370"/>
      <c r="AQ40" s="370"/>
      <c r="AR40" s="370"/>
      <c r="AS40" s="370"/>
      <c r="AT40" s="370"/>
      <c r="AU40" s="370"/>
      <c r="AV40" s="370"/>
      <c r="AW40" s="371"/>
      <c r="AX40" s="369" t="s">
        <v>438</v>
      </c>
      <c r="AY40" s="370"/>
      <c r="AZ40" s="370"/>
      <c r="BA40" s="370"/>
      <c r="BB40" s="370"/>
      <c r="BC40" s="370"/>
      <c r="BD40" s="370"/>
      <c r="BE40" s="370"/>
      <c r="BF40" s="370"/>
      <c r="BG40" s="370"/>
      <c r="BH40" s="370"/>
      <c r="BI40" s="370"/>
      <c r="BJ40" s="369" t="s">
        <v>438</v>
      </c>
      <c r="BK40" s="370"/>
      <c r="BL40" s="370"/>
      <c r="BM40" s="370"/>
      <c r="BN40" s="370"/>
      <c r="BO40" s="370"/>
      <c r="BP40" s="370"/>
      <c r="BQ40" s="370"/>
      <c r="BR40" s="370"/>
      <c r="BS40" s="370"/>
      <c r="BT40" s="370"/>
      <c r="BU40" s="371"/>
      <c r="BV40" s="369" t="s">
        <v>438</v>
      </c>
      <c r="BW40" s="370"/>
      <c r="BX40" s="370"/>
      <c r="BY40" s="370"/>
      <c r="BZ40" s="370"/>
      <c r="CA40" s="370"/>
      <c r="CB40" s="370"/>
      <c r="CC40" s="370"/>
      <c r="CD40" s="370"/>
      <c r="CE40" s="370"/>
      <c r="CF40" s="370"/>
      <c r="CG40" s="371"/>
      <c r="CH40" s="369" t="s">
        <v>438</v>
      </c>
      <c r="CI40" s="370"/>
      <c r="CJ40" s="370"/>
      <c r="CK40" s="370"/>
      <c r="CL40" s="370"/>
      <c r="CM40" s="370"/>
      <c r="CN40" s="370"/>
      <c r="CO40" s="370"/>
      <c r="CP40" s="370"/>
      <c r="CQ40" s="370"/>
      <c r="CR40" s="370"/>
      <c r="CS40" s="371"/>
      <c r="CT40" s="369" t="s">
        <v>438</v>
      </c>
      <c r="CU40" s="370"/>
      <c r="CV40" s="370"/>
      <c r="CW40" s="370"/>
      <c r="CX40" s="370"/>
      <c r="CY40" s="370"/>
      <c r="CZ40" s="370"/>
      <c r="DA40" s="370"/>
      <c r="DB40" s="370"/>
      <c r="DC40" s="370"/>
      <c r="DD40" s="370"/>
      <c r="DE40" s="371"/>
      <c r="DF40" s="369" t="s">
        <v>438</v>
      </c>
      <c r="DG40" s="370"/>
      <c r="DH40" s="370"/>
      <c r="DI40" s="370"/>
      <c r="DJ40" s="370"/>
      <c r="DK40" s="370"/>
      <c r="DL40" s="370"/>
      <c r="DM40" s="370"/>
      <c r="DN40" s="370"/>
      <c r="DO40" s="370"/>
      <c r="DP40" s="370"/>
      <c r="DQ40" s="371"/>
      <c r="DR40" s="369" t="s">
        <v>438</v>
      </c>
      <c r="DS40" s="370"/>
      <c r="DT40" s="370"/>
      <c r="DU40" s="370"/>
      <c r="DV40" s="370"/>
      <c r="DW40" s="370"/>
      <c r="DX40" s="370"/>
      <c r="DY40" s="370"/>
      <c r="DZ40" s="370"/>
      <c r="EA40" s="370"/>
      <c r="EB40" s="370"/>
      <c r="EC40" s="371"/>
      <c r="ED40" s="369" t="s">
        <v>438</v>
      </c>
      <c r="EE40" s="370"/>
      <c r="EF40" s="370"/>
      <c r="EG40" s="370"/>
      <c r="EH40" s="370"/>
      <c r="EI40" s="370"/>
      <c r="EJ40" s="370"/>
      <c r="EK40" s="370"/>
      <c r="EL40" s="370"/>
      <c r="EM40" s="370"/>
      <c r="EN40" s="370"/>
      <c r="EO40" s="371"/>
      <c r="EP40" s="369" t="s">
        <v>438</v>
      </c>
      <c r="EQ40" s="370"/>
      <c r="ER40" s="370"/>
      <c r="ES40" s="370"/>
      <c r="ET40" s="370"/>
      <c r="EU40" s="370"/>
      <c r="EV40" s="370"/>
      <c r="EW40" s="370"/>
      <c r="EX40" s="370"/>
      <c r="EY40" s="370"/>
      <c r="EZ40" s="370"/>
      <c r="FA40" s="371"/>
      <c r="FB40" s="369" t="s">
        <v>438</v>
      </c>
      <c r="FC40" s="370"/>
      <c r="FD40" s="370"/>
      <c r="FE40" s="370"/>
      <c r="FF40" s="370"/>
      <c r="FG40" s="370"/>
      <c r="FH40" s="370"/>
      <c r="FI40" s="370"/>
      <c r="FJ40" s="370"/>
      <c r="FK40" s="370"/>
      <c r="FL40" s="370"/>
      <c r="FM40" s="371"/>
      <c r="FN40" s="369" t="s">
        <v>438</v>
      </c>
      <c r="FO40" s="370"/>
      <c r="FP40" s="370"/>
      <c r="FQ40" s="370"/>
      <c r="FR40" s="370"/>
      <c r="FS40" s="370"/>
      <c r="FT40" s="370"/>
      <c r="FU40" s="370"/>
      <c r="FV40" s="370"/>
      <c r="FW40" s="370"/>
      <c r="FX40" s="370"/>
      <c r="FY40" s="371"/>
      <c r="FZ40" s="369" t="s">
        <v>438</v>
      </c>
      <c r="GA40" s="370"/>
      <c r="GB40" s="370"/>
      <c r="GC40" s="370"/>
      <c r="GD40" s="370"/>
      <c r="GE40" s="370"/>
      <c r="GF40" s="370"/>
      <c r="GG40" s="370"/>
      <c r="GH40" s="370"/>
      <c r="GI40" s="370"/>
      <c r="GJ40" s="370"/>
      <c r="GK40" s="371"/>
      <c r="GL40" s="369" t="s">
        <v>438</v>
      </c>
      <c r="GM40" s="370"/>
      <c r="GN40" s="370"/>
      <c r="GO40" s="370"/>
      <c r="GP40" s="370"/>
      <c r="GQ40" s="370"/>
      <c r="GR40" s="370"/>
      <c r="GS40" s="370"/>
      <c r="GT40" s="370"/>
      <c r="GU40" s="370"/>
      <c r="GV40" s="370"/>
      <c r="GW40" s="371"/>
      <c r="GX40" s="369" t="s">
        <v>438</v>
      </c>
      <c r="GY40" s="370"/>
      <c r="GZ40" s="370"/>
      <c r="HA40" s="370"/>
      <c r="HB40" s="370"/>
      <c r="HC40" s="370"/>
      <c r="HD40" s="370"/>
      <c r="HE40" s="370"/>
      <c r="HF40" s="370"/>
      <c r="HG40" s="370"/>
      <c r="HH40" s="370"/>
      <c r="HI40" s="371"/>
      <c r="HJ40" s="369" t="s">
        <v>438</v>
      </c>
      <c r="HK40" s="370"/>
      <c r="HL40" s="370"/>
      <c r="HM40" s="370"/>
      <c r="HN40" s="370"/>
      <c r="HO40" s="370"/>
      <c r="HP40" s="370"/>
      <c r="HQ40" s="370"/>
      <c r="HR40" s="370"/>
      <c r="HS40" s="370"/>
      <c r="HT40" s="370"/>
      <c r="HU40" s="371"/>
      <c r="HV40" s="369" t="s">
        <v>438</v>
      </c>
      <c r="HW40" s="370"/>
      <c r="HX40" s="370"/>
      <c r="HY40" s="370"/>
      <c r="HZ40" s="370"/>
      <c r="IA40" s="370"/>
      <c r="IB40" s="370"/>
      <c r="IC40" s="370"/>
      <c r="ID40" s="370"/>
      <c r="IE40" s="370"/>
      <c r="IF40" s="370"/>
      <c r="IG40" s="371"/>
      <c r="IH40" s="369" t="s">
        <v>438</v>
      </c>
      <c r="II40" s="370"/>
      <c r="IJ40" s="370"/>
      <c r="IK40" s="370"/>
      <c r="IL40" s="370"/>
      <c r="IM40" s="370"/>
      <c r="IN40" s="370"/>
      <c r="IO40" s="370"/>
      <c r="IP40" s="370"/>
      <c r="IQ40" s="370"/>
      <c r="IR40" s="370"/>
      <c r="IS40" s="371"/>
      <c r="IT40" s="369" t="s">
        <v>438</v>
      </c>
      <c r="IU40" s="370"/>
      <c r="IV40" s="370"/>
      <c r="IW40" s="370"/>
      <c r="IX40" s="370"/>
      <c r="IY40" s="370"/>
      <c r="IZ40" s="370"/>
      <c r="JA40" s="370"/>
      <c r="JB40" s="370"/>
      <c r="JC40" s="370"/>
      <c r="JD40" s="370"/>
      <c r="JE40" s="371"/>
      <c r="JF40" s="369" t="s">
        <v>438</v>
      </c>
      <c r="JG40" s="370"/>
      <c r="JH40" s="370"/>
      <c r="JI40" s="370"/>
      <c r="JJ40" s="370"/>
      <c r="JK40" s="370"/>
      <c r="JL40" s="370"/>
      <c r="JM40" s="370"/>
      <c r="JN40" s="370"/>
      <c r="JO40" s="370"/>
      <c r="JP40" s="370"/>
      <c r="JQ40" s="371"/>
      <c r="JR40" s="369" t="s">
        <v>438</v>
      </c>
      <c r="JS40" s="370"/>
      <c r="JT40" s="370"/>
      <c r="JU40" s="370"/>
      <c r="JV40" s="370"/>
      <c r="JW40" s="370"/>
      <c r="JX40" s="370"/>
      <c r="JY40" s="370"/>
      <c r="JZ40" s="370"/>
      <c r="KA40" s="370"/>
      <c r="KB40" s="370"/>
      <c r="KC40" s="371"/>
      <c r="KD40" s="369" t="s">
        <v>438</v>
      </c>
      <c r="KE40" s="370"/>
      <c r="KF40" s="370"/>
      <c r="KG40" s="370"/>
      <c r="KH40" s="370"/>
      <c r="KI40" s="370"/>
      <c r="KJ40" s="370"/>
      <c r="KK40" s="370"/>
      <c r="KL40" s="370"/>
      <c r="KM40" s="370"/>
      <c r="KN40" s="370"/>
      <c r="KO40" s="371"/>
      <c r="KP40" s="369" t="s">
        <v>438</v>
      </c>
      <c r="KQ40" s="370"/>
      <c r="KR40" s="370"/>
      <c r="KS40" s="370"/>
      <c r="KT40" s="370"/>
      <c r="KU40" s="370"/>
      <c r="KV40" s="370"/>
      <c r="KW40" s="370"/>
      <c r="KX40" s="370"/>
      <c r="KY40" s="370"/>
      <c r="KZ40" s="370"/>
      <c r="LA40" s="371"/>
      <c r="LB40" s="369" t="s">
        <v>438</v>
      </c>
      <c r="LC40" s="370"/>
      <c r="LD40" s="370"/>
      <c r="LE40" s="370"/>
      <c r="LF40" s="370"/>
      <c r="LG40" s="370"/>
      <c r="LH40" s="370"/>
      <c r="LI40" s="370"/>
      <c r="LJ40" s="370"/>
      <c r="LK40" s="370"/>
      <c r="LL40" s="370"/>
      <c r="LM40" s="371"/>
      <c r="LN40" s="369" t="s">
        <v>438</v>
      </c>
      <c r="LO40" s="370"/>
      <c r="LP40" s="370"/>
      <c r="LQ40" s="370"/>
      <c r="LR40" s="370"/>
      <c r="LS40" s="370"/>
      <c r="LT40" s="370"/>
      <c r="LU40" s="370"/>
      <c r="LV40" s="370"/>
      <c r="LW40" s="370"/>
      <c r="LX40" s="370"/>
      <c r="LY40" s="371"/>
      <c r="LZ40" s="369" t="s">
        <v>438</v>
      </c>
      <c r="MA40" s="370"/>
      <c r="MB40" s="370"/>
      <c r="MC40" s="370"/>
      <c r="MD40" s="370"/>
      <c r="ME40" s="370"/>
      <c r="MF40" s="370"/>
      <c r="MG40" s="370"/>
      <c r="MH40" s="370"/>
      <c r="MI40" s="370"/>
      <c r="MJ40" s="370"/>
      <c r="MK40" s="371"/>
      <c r="ML40" s="369" t="s">
        <v>438</v>
      </c>
      <c r="MM40" s="370"/>
      <c r="MN40" s="370"/>
      <c r="MO40" s="370"/>
      <c r="MP40" s="370"/>
      <c r="MQ40" s="370"/>
      <c r="MR40" s="370"/>
      <c r="MS40" s="370"/>
      <c r="MT40" s="370"/>
      <c r="MU40" s="370"/>
      <c r="MV40" s="370"/>
      <c r="MW40" s="371"/>
      <c r="MX40" s="369" t="s">
        <v>438</v>
      </c>
      <c r="MY40" s="370"/>
      <c r="MZ40" s="370"/>
      <c r="NA40" s="370"/>
      <c r="NB40" s="370"/>
      <c r="NC40" s="370"/>
      <c r="ND40" s="370"/>
      <c r="NE40" s="370"/>
      <c r="NF40" s="370"/>
      <c r="NG40" s="370"/>
      <c r="NH40" s="370"/>
      <c r="NI40" s="371"/>
      <c r="NJ40" s="369" t="s">
        <v>438</v>
      </c>
      <c r="NK40" s="370"/>
      <c r="NL40" s="370"/>
      <c r="NM40" s="370"/>
      <c r="NN40" s="370"/>
      <c r="NO40" s="370"/>
      <c r="NP40" s="370"/>
      <c r="NQ40" s="370"/>
      <c r="NR40" s="370"/>
      <c r="NS40" s="370"/>
      <c r="NT40" s="370"/>
      <c r="NU40" s="371"/>
      <c r="NV40" s="369" t="s">
        <v>438</v>
      </c>
      <c r="NW40" s="370"/>
      <c r="NX40" s="370"/>
      <c r="NY40" s="370"/>
      <c r="NZ40" s="370"/>
      <c r="OA40" s="370"/>
      <c r="OB40" s="370"/>
      <c r="OC40" s="370"/>
      <c r="OD40" s="370"/>
      <c r="OE40" s="370"/>
      <c r="OF40" s="370"/>
      <c r="OG40" s="371"/>
      <c r="OH40" s="369" t="s">
        <v>438</v>
      </c>
      <c r="OI40" s="370"/>
      <c r="OJ40" s="370"/>
      <c r="OK40" s="370"/>
      <c r="OL40" s="370"/>
      <c r="OM40" s="370"/>
      <c r="ON40" s="370"/>
      <c r="OO40" s="370"/>
      <c r="OP40" s="370"/>
      <c r="OQ40" s="370"/>
      <c r="OR40" s="370"/>
      <c r="OS40" s="371"/>
      <c r="OT40" s="369" t="s">
        <v>438</v>
      </c>
      <c r="OU40" s="370"/>
      <c r="OV40" s="370"/>
      <c r="OW40" s="370"/>
      <c r="OX40" s="370"/>
      <c r="OY40" s="370"/>
      <c r="OZ40" s="370"/>
      <c r="PA40" s="370"/>
      <c r="PB40" s="370"/>
      <c r="PC40" s="370"/>
      <c r="PD40" s="370"/>
      <c r="PE40" s="371"/>
      <c r="PF40" s="369" t="s">
        <v>438</v>
      </c>
      <c r="PG40" s="370"/>
      <c r="PH40" s="370"/>
      <c r="PI40" s="370"/>
      <c r="PJ40" s="370"/>
      <c r="PK40" s="370"/>
      <c r="PL40" s="370"/>
      <c r="PM40" s="370"/>
      <c r="PN40" s="370"/>
      <c r="PO40" s="370"/>
      <c r="PP40" s="370"/>
      <c r="PQ40" s="371"/>
      <c r="PR40" s="369" t="s">
        <v>438</v>
      </c>
      <c r="PS40" s="370"/>
      <c r="PT40" s="370"/>
      <c r="PU40" s="370"/>
      <c r="PV40" s="370"/>
      <c r="PW40" s="370"/>
      <c r="PX40" s="370"/>
      <c r="PY40" s="370"/>
      <c r="PZ40" s="370"/>
      <c r="QA40" s="370"/>
      <c r="QB40" s="370"/>
      <c r="QC40" s="371"/>
      <c r="QD40" s="369" t="s">
        <v>438</v>
      </c>
      <c r="QE40" s="370"/>
      <c r="QF40" s="370"/>
      <c r="QG40" s="370"/>
      <c r="QH40" s="370"/>
      <c r="QI40" s="370"/>
      <c r="QJ40" s="370"/>
      <c r="QK40" s="370"/>
      <c r="QL40" s="370"/>
      <c r="QM40" s="370"/>
      <c r="QN40" s="370"/>
      <c r="QO40" s="371"/>
      <c r="QP40" s="369" t="s">
        <v>438</v>
      </c>
      <c r="QQ40" s="370"/>
      <c r="QR40" s="370"/>
      <c r="QS40" s="370"/>
      <c r="QT40" s="370"/>
      <c r="QU40" s="370"/>
      <c r="QV40" s="370"/>
      <c r="QW40" s="370"/>
      <c r="QX40" s="370"/>
      <c r="QY40" s="370"/>
      <c r="QZ40" s="370"/>
      <c r="RA40" s="371"/>
      <c r="RB40" s="369" t="s">
        <v>438</v>
      </c>
      <c r="RC40" s="370"/>
      <c r="RD40" s="370"/>
      <c r="RE40" s="370"/>
      <c r="RF40" s="370"/>
      <c r="RG40" s="370"/>
      <c r="RH40" s="370"/>
      <c r="RI40" s="370"/>
      <c r="RJ40" s="370"/>
      <c r="RK40" s="370"/>
      <c r="RL40" s="370"/>
      <c r="RM40" s="439"/>
    </row>
    <row r="41" spans="2:481" s="212" customFormat="1" ht="5.25" customHeight="1" thickBot="1">
      <c r="B41" s="248"/>
      <c r="C41" s="240"/>
      <c r="D41" s="240"/>
      <c r="E41" s="240"/>
      <c r="F41" s="240"/>
      <c r="G41" s="240"/>
      <c r="H41" s="240"/>
      <c r="I41" s="240"/>
      <c r="J41" s="240"/>
      <c r="K41" s="240"/>
      <c r="L41" s="240"/>
      <c r="M41" s="256"/>
      <c r="N41" s="255"/>
      <c r="O41" s="240"/>
      <c r="P41" s="240"/>
      <c r="Q41" s="240"/>
      <c r="R41" s="240"/>
      <c r="S41" s="240"/>
      <c r="T41" s="240"/>
      <c r="U41" s="240"/>
      <c r="V41" s="240"/>
      <c r="W41" s="240"/>
      <c r="X41" s="240"/>
      <c r="Y41" s="256"/>
      <c r="Z41" s="255"/>
      <c r="AA41" s="240"/>
      <c r="AB41" s="240"/>
      <c r="AC41" s="240"/>
      <c r="AD41" s="240"/>
      <c r="AE41" s="240"/>
      <c r="AF41" s="240"/>
      <c r="AG41" s="240"/>
      <c r="AH41" s="240"/>
      <c r="AI41" s="240"/>
      <c r="AJ41" s="240"/>
      <c r="AK41" s="256"/>
      <c r="AL41" s="255"/>
      <c r="AM41" s="240"/>
      <c r="AN41" s="240"/>
      <c r="AO41" s="240"/>
      <c r="AP41" s="240"/>
      <c r="AQ41" s="240"/>
      <c r="AR41" s="240"/>
      <c r="AS41" s="240"/>
      <c r="AT41" s="240"/>
      <c r="AU41" s="240"/>
      <c r="AV41" s="240"/>
      <c r="AW41" s="256"/>
      <c r="AX41" s="255"/>
      <c r="AY41" s="240"/>
      <c r="AZ41" s="240"/>
      <c r="BA41" s="240"/>
      <c r="BB41" s="240"/>
      <c r="BC41" s="240"/>
      <c r="BD41" s="240"/>
      <c r="BE41" s="240"/>
      <c r="BF41" s="240"/>
      <c r="BG41" s="240"/>
      <c r="BH41" s="240"/>
      <c r="BI41" s="240"/>
      <c r="BJ41" s="255"/>
      <c r="BK41" s="240"/>
      <c r="BL41" s="240"/>
      <c r="BM41" s="240"/>
      <c r="BN41" s="240"/>
      <c r="BO41" s="240"/>
      <c r="BP41" s="240"/>
      <c r="BQ41" s="240"/>
      <c r="BR41" s="240"/>
      <c r="BS41" s="240"/>
      <c r="BT41" s="240"/>
      <c r="BU41" s="256"/>
      <c r="BV41" s="255"/>
      <c r="BW41" s="240"/>
      <c r="BX41" s="240"/>
      <c r="BY41" s="240"/>
      <c r="BZ41" s="240"/>
      <c r="CA41" s="240"/>
      <c r="CB41" s="240"/>
      <c r="CC41" s="240"/>
      <c r="CD41" s="240"/>
      <c r="CE41" s="240"/>
      <c r="CF41" s="240"/>
      <c r="CG41" s="256"/>
      <c r="CH41" s="255"/>
      <c r="CI41" s="240"/>
      <c r="CJ41" s="240"/>
      <c r="CK41" s="240"/>
      <c r="CL41" s="240"/>
      <c r="CM41" s="240"/>
      <c r="CN41" s="240"/>
      <c r="CO41" s="240"/>
      <c r="CP41" s="240"/>
      <c r="CQ41" s="240"/>
      <c r="CR41" s="240"/>
      <c r="CS41" s="256"/>
      <c r="CT41" s="255"/>
      <c r="CU41" s="240"/>
      <c r="CV41" s="240"/>
      <c r="CW41" s="240"/>
      <c r="CX41" s="240"/>
      <c r="CY41" s="240"/>
      <c r="CZ41" s="240"/>
      <c r="DA41" s="240"/>
      <c r="DB41" s="240"/>
      <c r="DC41" s="240"/>
      <c r="DD41" s="240"/>
      <c r="DE41" s="256"/>
      <c r="DF41" s="255"/>
      <c r="DG41" s="240"/>
      <c r="DH41" s="240"/>
      <c r="DI41" s="240"/>
      <c r="DJ41" s="240"/>
      <c r="DK41" s="240"/>
      <c r="DL41" s="240"/>
      <c r="DM41" s="240"/>
      <c r="DN41" s="240"/>
      <c r="DO41" s="240"/>
      <c r="DP41" s="240"/>
      <c r="DQ41" s="256"/>
      <c r="DR41" s="255"/>
      <c r="DS41" s="240"/>
      <c r="DT41" s="240"/>
      <c r="DU41" s="240"/>
      <c r="DV41" s="240"/>
      <c r="DW41" s="240"/>
      <c r="DX41" s="240"/>
      <c r="DY41" s="240"/>
      <c r="DZ41" s="240"/>
      <c r="EA41" s="240"/>
      <c r="EB41" s="240"/>
      <c r="EC41" s="256"/>
      <c r="ED41" s="255"/>
      <c r="EE41" s="240"/>
      <c r="EF41" s="240"/>
      <c r="EG41" s="240"/>
      <c r="EH41" s="240"/>
      <c r="EI41" s="240"/>
      <c r="EJ41" s="240"/>
      <c r="EK41" s="240"/>
      <c r="EL41" s="240"/>
      <c r="EM41" s="240"/>
      <c r="EN41" s="240"/>
      <c r="EO41" s="256"/>
      <c r="EP41" s="255"/>
      <c r="EQ41" s="240"/>
      <c r="ER41" s="240"/>
      <c r="ES41" s="240"/>
      <c r="ET41" s="240"/>
      <c r="EU41" s="240"/>
      <c r="EV41" s="240"/>
      <c r="EW41" s="240"/>
      <c r="EX41" s="240"/>
      <c r="EY41" s="240"/>
      <c r="EZ41" s="240"/>
      <c r="FA41" s="256"/>
      <c r="FB41" s="255"/>
      <c r="FC41" s="240"/>
      <c r="FD41" s="240"/>
      <c r="FE41" s="240"/>
      <c r="FF41" s="240"/>
      <c r="FG41" s="240"/>
      <c r="FH41" s="240"/>
      <c r="FI41" s="240"/>
      <c r="FJ41" s="240"/>
      <c r="FK41" s="240"/>
      <c r="FL41" s="240"/>
      <c r="FM41" s="256"/>
      <c r="FN41" s="255"/>
      <c r="FO41" s="240"/>
      <c r="FP41" s="240"/>
      <c r="FQ41" s="240"/>
      <c r="FR41" s="240"/>
      <c r="FS41" s="240"/>
      <c r="FT41" s="240"/>
      <c r="FU41" s="240"/>
      <c r="FV41" s="240"/>
      <c r="FW41" s="240"/>
      <c r="FX41" s="240"/>
      <c r="FY41" s="256"/>
      <c r="FZ41" s="255"/>
      <c r="GA41" s="240"/>
      <c r="GB41" s="240"/>
      <c r="GC41" s="240"/>
      <c r="GD41" s="240"/>
      <c r="GE41" s="240"/>
      <c r="GF41" s="240"/>
      <c r="GG41" s="240"/>
      <c r="GH41" s="240"/>
      <c r="GI41" s="240"/>
      <c r="GJ41" s="240"/>
      <c r="GK41" s="256"/>
      <c r="GL41" s="255"/>
      <c r="GM41" s="240"/>
      <c r="GN41" s="240"/>
      <c r="GO41" s="240"/>
      <c r="GP41" s="240"/>
      <c r="GQ41" s="240"/>
      <c r="GR41" s="240"/>
      <c r="GS41" s="240"/>
      <c r="GT41" s="240"/>
      <c r="GU41" s="240"/>
      <c r="GV41" s="240"/>
      <c r="GW41" s="256"/>
      <c r="GX41" s="255"/>
      <c r="GY41" s="240"/>
      <c r="GZ41" s="240"/>
      <c r="HA41" s="240"/>
      <c r="HB41" s="240"/>
      <c r="HC41" s="240"/>
      <c r="HD41" s="240"/>
      <c r="HE41" s="240"/>
      <c r="HF41" s="240"/>
      <c r="HG41" s="240"/>
      <c r="HH41" s="240"/>
      <c r="HI41" s="256"/>
      <c r="HJ41" s="255"/>
      <c r="HK41" s="240"/>
      <c r="HL41" s="240"/>
      <c r="HM41" s="240"/>
      <c r="HN41" s="240"/>
      <c r="HO41" s="240"/>
      <c r="HP41" s="240"/>
      <c r="HQ41" s="240"/>
      <c r="HR41" s="240"/>
      <c r="HS41" s="240"/>
      <c r="HT41" s="240"/>
      <c r="HU41" s="256"/>
      <c r="HV41" s="255"/>
      <c r="HW41" s="240"/>
      <c r="HX41" s="240"/>
      <c r="HY41" s="240"/>
      <c r="HZ41" s="240"/>
      <c r="IA41" s="240"/>
      <c r="IB41" s="240"/>
      <c r="IC41" s="240"/>
      <c r="ID41" s="240"/>
      <c r="IE41" s="240"/>
      <c r="IF41" s="240"/>
      <c r="IG41" s="256"/>
      <c r="IH41" s="255"/>
      <c r="II41" s="240"/>
      <c r="IJ41" s="240"/>
      <c r="IK41" s="240"/>
      <c r="IL41" s="240"/>
      <c r="IM41" s="240"/>
      <c r="IN41" s="240"/>
      <c r="IO41" s="240"/>
      <c r="IP41" s="240"/>
      <c r="IQ41" s="240"/>
      <c r="IR41" s="240"/>
      <c r="IS41" s="256"/>
      <c r="IT41" s="255"/>
      <c r="IU41" s="240"/>
      <c r="IV41" s="240"/>
      <c r="IW41" s="240"/>
      <c r="IX41" s="240"/>
      <c r="IY41" s="240"/>
      <c r="IZ41" s="240"/>
      <c r="JA41" s="240"/>
      <c r="JB41" s="240"/>
      <c r="JC41" s="240"/>
      <c r="JD41" s="240"/>
      <c r="JE41" s="256"/>
      <c r="JF41" s="255"/>
      <c r="JG41" s="240"/>
      <c r="JH41" s="240"/>
      <c r="JI41" s="240"/>
      <c r="JJ41" s="240"/>
      <c r="JK41" s="240"/>
      <c r="JL41" s="240"/>
      <c r="JM41" s="240"/>
      <c r="JN41" s="240"/>
      <c r="JO41" s="240"/>
      <c r="JP41" s="240"/>
      <c r="JQ41" s="256"/>
      <c r="JR41" s="255"/>
      <c r="JS41" s="240"/>
      <c r="JT41" s="240"/>
      <c r="JU41" s="240"/>
      <c r="JV41" s="240"/>
      <c r="JW41" s="240"/>
      <c r="JX41" s="240"/>
      <c r="JY41" s="240"/>
      <c r="JZ41" s="240"/>
      <c r="KA41" s="240"/>
      <c r="KB41" s="240"/>
      <c r="KC41" s="256"/>
      <c r="KD41" s="255"/>
      <c r="KE41" s="240"/>
      <c r="KF41" s="240"/>
      <c r="KG41" s="240"/>
      <c r="KH41" s="240"/>
      <c r="KI41" s="240"/>
      <c r="KJ41" s="240"/>
      <c r="KK41" s="240"/>
      <c r="KL41" s="240"/>
      <c r="KM41" s="240"/>
      <c r="KN41" s="240"/>
      <c r="KO41" s="256"/>
      <c r="KP41" s="255"/>
      <c r="KQ41" s="240"/>
      <c r="KR41" s="240"/>
      <c r="KS41" s="240"/>
      <c r="KT41" s="240"/>
      <c r="KU41" s="240"/>
      <c r="KV41" s="240"/>
      <c r="KW41" s="240"/>
      <c r="KX41" s="240"/>
      <c r="KY41" s="240"/>
      <c r="KZ41" s="240"/>
      <c r="LA41" s="256"/>
      <c r="LB41" s="255"/>
      <c r="LC41" s="240"/>
      <c r="LD41" s="240"/>
      <c r="LE41" s="240"/>
      <c r="LF41" s="240"/>
      <c r="LG41" s="240"/>
      <c r="LH41" s="240"/>
      <c r="LI41" s="240"/>
      <c r="LJ41" s="240"/>
      <c r="LK41" s="240"/>
      <c r="LL41" s="240"/>
      <c r="LM41" s="256"/>
      <c r="LN41" s="255"/>
      <c r="LO41" s="240"/>
      <c r="LP41" s="240"/>
      <c r="LQ41" s="240"/>
      <c r="LR41" s="240"/>
      <c r="LS41" s="240"/>
      <c r="LT41" s="240"/>
      <c r="LU41" s="240"/>
      <c r="LV41" s="240"/>
      <c r="LW41" s="240"/>
      <c r="LX41" s="240"/>
      <c r="LY41" s="256"/>
      <c r="LZ41" s="255"/>
      <c r="MA41" s="240"/>
      <c r="MB41" s="240"/>
      <c r="MC41" s="240"/>
      <c r="MD41" s="240"/>
      <c r="ME41" s="240"/>
      <c r="MF41" s="240"/>
      <c r="MG41" s="240"/>
      <c r="MH41" s="240"/>
      <c r="MI41" s="240"/>
      <c r="MJ41" s="240"/>
      <c r="MK41" s="256"/>
      <c r="ML41" s="255"/>
      <c r="MM41" s="240"/>
      <c r="MN41" s="240"/>
      <c r="MO41" s="240"/>
      <c r="MP41" s="240"/>
      <c r="MQ41" s="240"/>
      <c r="MR41" s="240"/>
      <c r="MS41" s="240"/>
      <c r="MT41" s="240"/>
      <c r="MU41" s="240"/>
      <c r="MV41" s="240"/>
      <c r="MW41" s="256"/>
      <c r="MX41" s="255"/>
      <c r="MY41" s="240"/>
      <c r="MZ41" s="240"/>
      <c r="NA41" s="240"/>
      <c r="NB41" s="240"/>
      <c r="NC41" s="240"/>
      <c r="ND41" s="240"/>
      <c r="NE41" s="240"/>
      <c r="NF41" s="240"/>
      <c r="NG41" s="240"/>
      <c r="NH41" s="240"/>
      <c r="NI41" s="256"/>
      <c r="NJ41" s="255"/>
      <c r="NK41" s="240"/>
      <c r="NL41" s="240"/>
      <c r="NM41" s="240"/>
      <c r="NN41" s="240"/>
      <c r="NO41" s="240"/>
      <c r="NP41" s="240"/>
      <c r="NQ41" s="240"/>
      <c r="NR41" s="240"/>
      <c r="NS41" s="240"/>
      <c r="NT41" s="240"/>
      <c r="NU41" s="256"/>
      <c r="NV41" s="255"/>
      <c r="NW41" s="240"/>
      <c r="NX41" s="240"/>
      <c r="NY41" s="240"/>
      <c r="NZ41" s="240"/>
      <c r="OA41" s="240"/>
      <c r="OB41" s="240"/>
      <c r="OC41" s="240"/>
      <c r="OD41" s="240"/>
      <c r="OE41" s="240"/>
      <c r="OF41" s="240"/>
      <c r="OG41" s="256"/>
      <c r="OH41" s="255"/>
      <c r="OI41" s="240"/>
      <c r="OJ41" s="240"/>
      <c r="OK41" s="240"/>
      <c r="OL41" s="240"/>
      <c r="OM41" s="240"/>
      <c r="ON41" s="240"/>
      <c r="OO41" s="240"/>
      <c r="OP41" s="240"/>
      <c r="OQ41" s="240"/>
      <c r="OR41" s="240"/>
      <c r="OS41" s="256"/>
      <c r="OT41" s="255"/>
      <c r="OU41" s="240"/>
      <c r="OV41" s="240"/>
      <c r="OW41" s="240"/>
      <c r="OX41" s="240"/>
      <c r="OY41" s="240"/>
      <c r="OZ41" s="240"/>
      <c r="PA41" s="240"/>
      <c r="PB41" s="240"/>
      <c r="PC41" s="240"/>
      <c r="PD41" s="240"/>
      <c r="PE41" s="256"/>
      <c r="PF41" s="255"/>
      <c r="PG41" s="240"/>
      <c r="PH41" s="240"/>
      <c r="PI41" s="240"/>
      <c r="PJ41" s="240"/>
      <c r="PK41" s="240"/>
      <c r="PL41" s="240"/>
      <c r="PM41" s="240"/>
      <c r="PN41" s="240"/>
      <c r="PO41" s="240"/>
      <c r="PP41" s="240"/>
      <c r="PQ41" s="256"/>
      <c r="PR41" s="255"/>
      <c r="PS41" s="240"/>
      <c r="PT41" s="240"/>
      <c r="PU41" s="240"/>
      <c r="PV41" s="240"/>
      <c r="PW41" s="240"/>
      <c r="PX41" s="240"/>
      <c r="PY41" s="240"/>
      <c r="PZ41" s="240"/>
      <c r="QA41" s="240"/>
      <c r="QB41" s="240"/>
      <c r="QC41" s="256"/>
      <c r="QD41" s="255"/>
      <c r="QE41" s="240"/>
      <c r="QF41" s="240"/>
      <c r="QG41" s="240"/>
      <c r="QH41" s="240"/>
      <c r="QI41" s="240"/>
      <c r="QJ41" s="240"/>
      <c r="QK41" s="240"/>
      <c r="QL41" s="240"/>
      <c r="QM41" s="240"/>
      <c r="QN41" s="240"/>
      <c r="QO41" s="256"/>
      <c r="QP41" s="255"/>
      <c r="QQ41" s="240"/>
      <c r="QR41" s="240"/>
      <c r="QS41" s="240"/>
      <c r="QT41" s="240"/>
      <c r="QU41" s="240"/>
      <c r="QV41" s="240"/>
      <c r="QW41" s="240"/>
      <c r="QX41" s="240"/>
      <c r="QY41" s="240"/>
      <c r="QZ41" s="240"/>
      <c r="RA41" s="256"/>
      <c r="RB41" s="255"/>
      <c r="RC41" s="240"/>
      <c r="RD41" s="240"/>
      <c r="RE41" s="240"/>
      <c r="RF41" s="240"/>
      <c r="RG41" s="240"/>
      <c r="RH41" s="240"/>
      <c r="RI41" s="240"/>
      <c r="RJ41" s="240"/>
      <c r="RK41" s="240"/>
      <c r="RL41" s="240"/>
      <c r="RM41" s="253"/>
    </row>
    <row r="42" spans="2:481" ht="17.25" hidden="1" customHeight="1" outlineLevel="1" thickBot="1">
      <c r="B42" s="511">
        <f ca="1">IFERROR(B29*B9,"")</f>
        <v>49.514172631578951</v>
      </c>
      <c r="C42" s="512"/>
      <c r="D42" s="512"/>
      <c r="E42" s="512"/>
      <c r="F42" s="512"/>
      <c r="G42" s="512"/>
      <c r="H42" s="512"/>
      <c r="I42" s="512"/>
      <c r="J42" s="512"/>
      <c r="K42" s="512"/>
      <c r="L42" s="512"/>
      <c r="M42" s="513"/>
      <c r="N42" s="352">
        <f t="shared" ref="N42" ca="1" si="198">IFERROR(N29*N9,"")</f>
        <v>164.29702736842106</v>
      </c>
      <c r="O42" s="353"/>
      <c r="P42" s="353"/>
      <c r="Q42" s="353"/>
      <c r="R42" s="353"/>
      <c r="S42" s="353"/>
      <c r="T42" s="353"/>
      <c r="U42" s="353"/>
      <c r="V42" s="353"/>
      <c r="W42" s="353"/>
      <c r="X42" s="353"/>
      <c r="Y42" s="354"/>
      <c r="Z42" s="352" t="str">
        <f t="shared" ref="Z42" ca="1" si="199">IFERROR(Z29*Z9,"")</f>
        <v/>
      </c>
      <c r="AA42" s="353"/>
      <c r="AB42" s="353"/>
      <c r="AC42" s="353"/>
      <c r="AD42" s="353"/>
      <c r="AE42" s="353"/>
      <c r="AF42" s="353"/>
      <c r="AG42" s="353"/>
      <c r="AH42" s="353"/>
      <c r="AI42" s="353"/>
      <c r="AJ42" s="353"/>
      <c r="AK42" s="354"/>
      <c r="AL42" s="352" t="str">
        <f t="shared" ref="AL42" ca="1" si="200">IFERROR(AL29*AL9,"")</f>
        <v/>
      </c>
      <c r="AM42" s="353"/>
      <c r="AN42" s="353"/>
      <c r="AO42" s="353"/>
      <c r="AP42" s="353"/>
      <c r="AQ42" s="353"/>
      <c r="AR42" s="353"/>
      <c r="AS42" s="353"/>
      <c r="AT42" s="353"/>
      <c r="AU42" s="353"/>
      <c r="AV42" s="353"/>
      <c r="AW42" s="354"/>
      <c r="AX42" s="352" t="str">
        <f t="shared" ref="AX42" ca="1" si="201">IFERROR(AX29*AX9,"")</f>
        <v/>
      </c>
      <c r="AY42" s="353"/>
      <c r="AZ42" s="353"/>
      <c r="BA42" s="353"/>
      <c r="BB42" s="353"/>
      <c r="BC42" s="353"/>
      <c r="BD42" s="353"/>
      <c r="BE42" s="353"/>
      <c r="BF42" s="353"/>
      <c r="BG42" s="353"/>
      <c r="BH42" s="353"/>
      <c r="BI42" s="353"/>
      <c r="BJ42" s="352" t="str">
        <f t="shared" ref="BJ42" ca="1" si="202">IFERROR(BJ29*BJ9,"")</f>
        <v/>
      </c>
      <c r="BK42" s="353"/>
      <c r="BL42" s="353"/>
      <c r="BM42" s="353"/>
      <c r="BN42" s="353"/>
      <c r="BO42" s="353"/>
      <c r="BP42" s="353"/>
      <c r="BQ42" s="353"/>
      <c r="BR42" s="353"/>
      <c r="BS42" s="353"/>
      <c r="BT42" s="353"/>
      <c r="BU42" s="354"/>
      <c r="BV42" s="352" t="str">
        <f t="shared" ref="BV42" ca="1" si="203">IFERROR(BV29*BV9,"")</f>
        <v/>
      </c>
      <c r="BW42" s="353"/>
      <c r="BX42" s="353"/>
      <c r="BY42" s="353"/>
      <c r="BZ42" s="353"/>
      <c r="CA42" s="353"/>
      <c r="CB42" s="353"/>
      <c r="CC42" s="353"/>
      <c r="CD42" s="353"/>
      <c r="CE42" s="353"/>
      <c r="CF42" s="353"/>
      <c r="CG42" s="354"/>
      <c r="CH42" s="352" t="str">
        <f t="shared" ref="CH42" ca="1" si="204">IFERROR(CH29*CH9,"")</f>
        <v/>
      </c>
      <c r="CI42" s="353"/>
      <c r="CJ42" s="353"/>
      <c r="CK42" s="353"/>
      <c r="CL42" s="353"/>
      <c r="CM42" s="353"/>
      <c r="CN42" s="353"/>
      <c r="CO42" s="353"/>
      <c r="CP42" s="353"/>
      <c r="CQ42" s="353"/>
      <c r="CR42" s="353"/>
      <c r="CS42" s="354"/>
      <c r="CT42" s="352" t="str">
        <f t="shared" ref="CT42" ca="1" si="205">IFERROR(CT29*CT9,"")</f>
        <v/>
      </c>
      <c r="CU42" s="353"/>
      <c r="CV42" s="353"/>
      <c r="CW42" s="353"/>
      <c r="CX42" s="353"/>
      <c r="CY42" s="353"/>
      <c r="CZ42" s="353"/>
      <c r="DA42" s="353"/>
      <c r="DB42" s="353"/>
      <c r="DC42" s="353"/>
      <c r="DD42" s="353"/>
      <c r="DE42" s="354"/>
      <c r="DF42" s="352" t="str">
        <f t="shared" ref="DF42" ca="1" si="206">IFERROR(DF29*DF9,"")</f>
        <v/>
      </c>
      <c r="DG42" s="353"/>
      <c r="DH42" s="353"/>
      <c r="DI42" s="353"/>
      <c r="DJ42" s="353"/>
      <c r="DK42" s="353"/>
      <c r="DL42" s="353"/>
      <c r="DM42" s="353"/>
      <c r="DN42" s="353"/>
      <c r="DO42" s="353"/>
      <c r="DP42" s="353"/>
      <c r="DQ42" s="354"/>
      <c r="DR42" s="352" t="str">
        <f t="shared" ref="DR42" ca="1" si="207">IFERROR(DR29*DR9,"")</f>
        <v/>
      </c>
      <c r="DS42" s="353"/>
      <c r="DT42" s="353"/>
      <c r="DU42" s="353"/>
      <c r="DV42" s="353"/>
      <c r="DW42" s="353"/>
      <c r="DX42" s="353"/>
      <c r="DY42" s="353"/>
      <c r="DZ42" s="353"/>
      <c r="EA42" s="353"/>
      <c r="EB42" s="353"/>
      <c r="EC42" s="354"/>
      <c r="ED42" s="352" t="str">
        <f t="shared" ref="ED42" ca="1" si="208">IFERROR(ED29*ED9,"")</f>
        <v/>
      </c>
      <c r="EE42" s="353"/>
      <c r="EF42" s="353"/>
      <c r="EG42" s="353"/>
      <c r="EH42" s="353"/>
      <c r="EI42" s="353"/>
      <c r="EJ42" s="353"/>
      <c r="EK42" s="353"/>
      <c r="EL42" s="353"/>
      <c r="EM42" s="353"/>
      <c r="EN42" s="353"/>
      <c r="EO42" s="354"/>
      <c r="EP42" s="352" t="str">
        <f t="shared" ref="EP42" ca="1" si="209">IFERROR(EP29*EP9,"")</f>
        <v/>
      </c>
      <c r="EQ42" s="353"/>
      <c r="ER42" s="353"/>
      <c r="ES42" s="353"/>
      <c r="ET42" s="353"/>
      <c r="EU42" s="353"/>
      <c r="EV42" s="353"/>
      <c r="EW42" s="353"/>
      <c r="EX42" s="353"/>
      <c r="EY42" s="353"/>
      <c r="EZ42" s="353"/>
      <c r="FA42" s="354"/>
      <c r="FB42" s="352" t="str">
        <f t="shared" ref="FB42" ca="1" si="210">IFERROR(FB29*FB9,"")</f>
        <v/>
      </c>
      <c r="FC42" s="353"/>
      <c r="FD42" s="353"/>
      <c r="FE42" s="353"/>
      <c r="FF42" s="353"/>
      <c r="FG42" s="353"/>
      <c r="FH42" s="353"/>
      <c r="FI42" s="353"/>
      <c r="FJ42" s="353"/>
      <c r="FK42" s="353"/>
      <c r="FL42" s="353"/>
      <c r="FM42" s="354"/>
      <c r="FN42" s="352" t="str">
        <f t="shared" ref="FN42" ca="1" si="211">IFERROR(FN29*FN9,"")</f>
        <v/>
      </c>
      <c r="FO42" s="353"/>
      <c r="FP42" s="353"/>
      <c r="FQ42" s="353"/>
      <c r="FR42" s="353"/>
      <c r="FS42" s="353"/>
      <c r="FT42" s="353"/>
      <c r="FU42" s="353"/>
      <c r="FV42" s="353"/>
      <c r="FW42" s="353"/>
      <c r="FX42" s="353"/>
      <c r="FY42" s="354"/>
      <c r="FZ42" s="352" t="str">
        <f t="shared" ref="FZ42" ca="1" si="212">IFERROR(FZ29*FZ9,"")</f>
        <v/>
      </c>
      <c r="GA42" s="353"/>
      <c r="GB42" s="353"/>
      <c r="GC42" s="353"/>
      <c r="GD42" s="353"/>
      <c r="GE42" s="353"/>
      <c r="GF42" s="353"/>
      <c r="GG42" s="353"/>
      <c r="GH42" s="353"/>
      <c r="GI42" s="353"/>
      <c r="GJ42" s="353"/>
      <c r="GK42" s="354"/>
      <c r="GL42" s="352" t="str">
        <f t="shared" ref="GL42" ca="1" si="213">IFERROR(GL29*GL9,"")</f>
        <v/>
      </c>
      <c r="GM42" s="353"/>
      <c r="GN42" s="353"/>
      <c r="GO42" s="353"/>
      <c r="GP42" s="353"/>
      <c r="GQ42" s="353"/>
      <c r="GR42" s="353"/>
      <c r="GS42" s="353"/>
      <c r="GT42" s="353"/>
      <c r="GU42" s="353"/>
      <c r="GV42" s="353"/>
      <c r="GW42" s="354"/>
      <c r="GX42" s="352" t="str">
        <f t="shared" ref="GX42" ca="1" si="214">IFERROR(GX29*GX9,"")</f>
        <v/>
      </c>
      <c r="GY42" s="353"/>
      <c r="GZ42" s="353"/>
      <c r="HA42" s="353"/>
      <c r="HB42" s="353"/>
      <c r="HC42" s="353"/>
      <c r="HD42" s="353"/>
      <c r="HE42" s="353"/>
      <c r="HF42" s="353"/>
      <c r="HG42" s="353"/>
      <c r="HH42" s="353"/>
      <c r="HI42" s="354"/>
      <c r="HJ42" s="352" t="str">
        <f t="shared" ref="HJ42" ca="1" si="215">IFERROR(HJ29*HJ9,"")</f>
        <v/>
      </c>
      <c r="HK42" s="353"/>
      <c r="HL42" s="353"/>
      <c r="HM42" s="353"/>
      <c r="HN42" s="353"/>
      <c r="HO42" s="353"/>
      <c r="HP42" s="353"/>
      <c r="HQ42" s="353"/>
      <c r="HR42" s="353"/>
      <c r="HS42" s="353"/>
      <c r="HT42" s="353"/>
      <c r="HU42" s="354"/>
      <c r="HV42" s="352" t="str">
        <f t="shared" ref="HV42" ca="1" si="216">IFERROR(HV29*HV9,"")</f>
        <v/>
      </c>
      <c r="HW42" s="353"/>
      <c r="HX42" s="353"/>
      <c r="HY42" s="353"/>
      <c r="HZ42" s="353"/>
      <c r="IA42" s="353"/>
      <c r="IB42" s="353"/>
      <c r="IC42" s="353"/>
      <c r="ID42" s="353"/>
      <c r="IE42" s="353"/>
      <c r="IF42" s="353"/>
      <c r="IG42" s="354"/>
      <c r="IH42" s="352" t="str">
        <f t="shared" ref="IH42" ca="1" si="217">IFERROR(IH29*IH9,"")</f>
        <v/>
      </c>
      <c r="II42" s="353"/>
      <c r="IJ42" s="353"/>
      <c r="IK42" s="353"/>
      <c r="IL42" s="353"/>
      <c r="IM42" s="353"/>
      <c r="IN42" s="353"/>
      <c r="IO42" s="353"/>
      <c r="IP42" s="353"/>
      <c r="IQ42" s="353"/>
      <c r="IR42" s="353"/>
      <c r="IS42" s="354"/>
      <c r="IT42" s="352" t="str">
        <f t="shared" ref="IT42" ca="1" si="218">IFERROR(IT29*IT9,"")</f>
        <v/>
      </c>
      <c r="IU42" s="353"/>
      <c r="IV42" s="353"/>
      <c r="IW42" s="353"/>
      <c r="IX42" s="353"/>
      <c r="IY42" s="353"/>
      <c r="IZ42" s="353"/>
      <c r="JA42" s="353"/>
      <c r="JB42" s="353"/>
      <c r="JC42" s="353"/>
      <c r="JD42" s="353"/>
      <c r="JE42" s="354"/>
      <c r="JF42" s="352" t="str">
        <f t="shared" ref="JF42" ca="1" si="219">IFERROR(JF29*JF9,"")</f>
        <v/>
      </c>
      <c r="JG42" s="353"/>
      <c r="JH42" s="353"/>
      <c r="JI42" s="353"/>
      <c r="JJ42" s="353"/>
      <c r="JK42" s="353"/>
      <c r="JL42" s="353"/>
      <c r="JM42" s="353"/>
      <c r="JN42" s="353"/>
      <c r="JO42" s="353"/>
      <c r="JP42" s="353"/>
      <c r="JQ42" s="354"/>
      <c r="JR42" s="352" t="str">
        <f t="shared" ref="JR42" ca="1" si="220">IFERROR(JR29*JR9,"")</f>
        <v/>
      </c>
      <c r="JS42" s="353"/>
      <c r="JT42" s="353"/>
      <c r="JU42" s="353"/>
      <c r="JV42" s="353"/>
      <c r="JW42" s="353"/>
      <c r="JX42" s="353"/>
      <c r="JY42" s="353"/>
      <c r="JZ42" s="353"/>
      <c r="KA42" s="353"/>
      <c r="KB42" s="353"/>
      <c r="KC42" s="354"/>
      <c r="KD42" s="352" t="str">
        <f t="shared" ref="KD42" ca="1" si="221">IFERROR(KD29*KD9,"")</f>
        <v/>
      </c>
      <c r="KE42" s="353"/>
      <c r="KF42" s="353"/>
      <c r="KG42" s="353"/>
      <c r="KH42" s="353"/>
      <c r="KI42" s="353"/>
      <c r="KJ42" s="353"/>
      <c r="KK42" s="353"/>
      <c r="KL42" s="353"/>
      <c r="KM42" s="353"/>
      <c r="KN42" s="353"/>
      <c r="KO42" s="354"/>
      <c r="KP42" s="352" t="str">
        <f t="shared" ref="KP42" ca="1" si="222">IFERROR(KP29*KP9,"")</f>
        <v/>
      </c>
      <c r="KQ42" s="353"/>
      <c r="KR42" s="353"/>
      <c r="KS42" s="353"/>
      <c r="KT42" s="353"/>
      <c r="KU42" s="353"/>
      <c r="KV42" s="353"/>
      <c r="KW42" s="353"/>
      <c r="KX42" s="353"/>
      <c r="KY42" s="353"/>
      <c r="KZ42" s="353"/>
      <c r="LA42" s="354"/>
      <c r="LB42" s="352" t="str">
        <f t="shared" ref="LB42" ca="1" si="223">IFERROR(LB29*LB9,"")</f>
        <v/>
      </c>
      <c r="LC42" s="353"/>
      <c r="LD42" s="353"/>
      <c r="LE42" s="353"/>
      <c r="LF42" s="353"/>
      <c r="LG42" s="353"/>
      <c r="LH42" s="353"/>
      <c r="LI42" s="353"/>
      <c r="LJ42" s="353"/>
      <c r="LK42" s="353"/>
      <c r="LL42" s="353"/>
      <c r="LM42" s="354"/>
      <c r="LN42" s="352" t="str">
        <f t="shared" ref="LN42" ca="1" si="224">IFERROR(LN29*LN9,"")</f>
        <v/>
      </c>
      <c r="LO42" s="353"/>
      <c r="LP42" s="353"/>
      <c r="LQ42" s="353"/>
      <c r="LR42" s="353"/>
      <c r="LS42" s="353"/>
      <c r="LT42" s="353"/>
      <c r="LU42" s="353"/>
      <c r="LV42" s="353"/>
      <c r="LW42" s="353"/>
      <c r="LX42" s="353"/>
      <c r="LY42" s="354"/>
      <c r="LZ42" s="352" t="str">
        <f t="shared" ref="LZ42" ca="1" si="225">IFERROR(LZ29*LZ9,"")</f>
        <v/>
      </c>
      <c r="MA42" s="353"/>
      <c r="MB42" s="353"/>
      <c r="MC42" s="353"/>
      <c r="MD42" s="353"/>
      <c r="ME42" s="353"/>
      <c r="MF42" s="353"/>
      <c r="MG42" s="353"/>
      <c r="MH42" s="353"/>
      <c r="MI42" s="353"/>
      <c r="MJ42" s="353"/>
      <c r="MK42" s="354"/>
      <c r="ML42" s="352" t="str">
        <f t="shared" ref="ML42" ca="1" si="226">IFERROR(ML29*ML9,"")</f>
        <v/>
      </c>
      <c r="MM42" s="353"/>
      <c r="MN42" s="353"/>
      <c r="MO42" s="353"/>
      <c r="MP42" s="353"/>
      <c r="MQ42" s="353"/>
      <c r="MR42" s="353"/>
      <c r="MS42" s="353"/>
      <c r="MT42" s="353"/>
      <c r="MU42" s="353"/>
      <c r="MV42" s="353"/>
      <c r="MW42" s="354"/>
      <c r="MX42" s="352" t="str">
        <f t="shared" ref="MX42" ca="1" si="227">IFERROR(MX29*MX9,"")</f>
        <v/>
      </c>
      <c r="MY42" s="353"/>
      <c r="MZ42" s="353"/>
      <c r="NA42" s="353"/>
      <c r="NB42" s="353"/>
      <c r="NC42" s="353"/>
      <c r="ND42" s="353"/>
      <c r="NE42" s="353"/>
      <c r="NF42" s="353"/>
      <c r="NG42" s="353"/>
      <c r="NH42" s="353"/>
      <c r="NI42" s="354"/>
      <c r="NJ42" s="352" t="str">
        <f t="shared" ref="NJ42" ca="1" si="228">IFERROR(NJ29*NJ9,"")</f>
        <v/>
      </c>
      <c r="NK42" s="353"/>
      <c r="NL42" s="353"/>
      <c r="NM42" s="353"/>
      <c r="NN42" s="353"/>
      <c r="NO42" s="353"/>
      <c r="NP42" s="353"/>
      <c r="NQ42" s="353"/>
      <c r="NR42" s="353"/>
      <c r="NS42" s="353"/>
      <c r="NT42" s="353"/>
      <c r="NU42" s="354"/>
      <c r="NV42" s="352" t="str">
        <f t="shared" ref="NV42" ca="1" si="229">IFERROR(NV29*NV9,"")</f>
        <v/>
      </c>
      <c r="NW42" s="353"/>
      <c r="NX42" s="353"/>
      <c r="NY42" s="353"/>
      <c r="NZ42" s="353"/>
      <c r="OA42" s="353"/>
      <c r="OB42" s="353"/>
      <c r="OC42" s="353"/>
      <c r="OD42" s="353"/>
      <c r="OE42" s="353"/>
      <c r="OF42" s="353"/>
      <c r="OG42" s="354"/>
      <c r="OH42" s="352" t="str">
        <f t="shared" ref="OH42" ca="1" si="230">IFERROR(OH29*OH9,"")</f>
        <v/>
      </c>
      <c r="OI42" s="353"/>
      <c r="OJ42" s="353"/>
      <c r="OK42" s="353"/>
      <c r="OL42" s="353"/>
      <c r="OM42" s="353"/>
      <c r="ON42" s="353"/>
      <c r="OO42" s="353"/>
      <c r="OP42" s="353"/>
      <c r="OQ42" s="353"/>
      <c r="OR42" s="353"/>
      <c r="OS42" s="354"/>
      <c r="OT42" s="352" t="str">
        <f t="shared" ref="OT42" ca="1" si="231">IFERROR(OT29*OT9,"")</f>
        <v/>
      </c>
      <c r="OU42" s="353"/>
      <c r="OV42" s="353"/>
      <c r="OW42" s="353"/>
      <c r="OX42" s="353"/>
      <c r="OY42" s="353"/>
      <c r="OZ42" s="353"/>
      <c r="PA42" s="353"/>
      <c r="PB42" s="353"/>
      <c r="PC42" s="353"/>
      <c r="PD42" s="353"/>
      <c r="PE42" s="354"/>
      <c r="PF42" s="352" t="str">
        <f t="shared" ref="PF42" ca="1" si="232">IFERROR(PF29*PF9,"")</f>
        <v/>
      </c>
      <c r="PG42" s="353"/>
      <c r="PH42" s="353"/>
      <c r="PI42" s="353"/>
      <c r="PJ42" s="353"/>
      <c r="PK42" s="353"/>
      <c r="PL42" s="353"/>
      <c r="PM42" s="353"/>
      <c r="PN42" s="353"/>
      <c r="PO42" s="353"/>
      <c r="PP42" s="353"/>
      <c r="PQ42" s="354"/>
      <c r="PR42" s="352" t="str">
        <f t="shared" ref="PR42" ca="1" si="233">IFERROR(PR29*PR9,"")</f>
        <v/>
      </c>
      <c r="PS42" s="353"/>
      <c r="PT42" s="353"/>
      <c r="PU42" s="353"/>
      <c r="PV42" s="353"/>
      <c r="PW42" s="353"/>
      <c r="PX42" s="353"/>
      <c r="PY42" s="353"/>
      <c r="PZ42" s="353"/>
      <c r="QA42" s="353"/>
      <c r="QB42" s="353"/>
      <c r="QC42" s="354"/>
      <c r="QD42" s="352" t="str">
        <f t="shared" ref="QD42" ca="1" si="234">IFERROR(QD29*QD9,"")</f>
        <v/>
      </c>
      <c r="QE42" s="353"/>
      <c r="QF42" s="353"/>
      <c r="QG42" s="353"/>
      <c r="QH42" s="353"/>
      <c r="QI42" s="353"/>
      <c r="QJ42" s="353"/>
      <c r="QK42" s="353"/>
      <c r="QL42" s="353"/>
      <c r="QM42" s="353"/>
      <c r="QN42" s="353"/>
      <c r="QO42" s="354"/>
      <c r="QP42" s="352" t="str">
        <f t="shared" ref="QP42" ca="1" si="235">IFERROR(QP29*QP9,"")</f>
        <v/>
      </c>
      <c r="QQ42" s="353"/>
      <c r="QR42" s="353"/>
      <c r="QS42" s="353"/>
      <c r="QT42" s="353"/>
      <c r="QU42" s="353"/>
      <c r="QV42" s="353"/>
      <c r="QW42" s="353"/>
      <c r="QX42" s="353"/>
      <c r="QY42" s="353"/>
      <c r="QZ42" s="353"/>
      <c r="RA42" s="354"/>
      <c r="RB42" s="352" t="str">
        <f t="shared" ref="RB42" ca="1" si="236">IFERROR(RB29*RB9,"")</f>
        <v/>
      </c>
      <c r="RC42" s="353"/>
      <c r="RD42" s="353"/>
      <c r="RE42" s="353"/>
      <c r="RF42" s="353"/>
      <c r="RG42" s="353"/>
      <c r="RH42" s="353"/>
      <c r="RI42" s="353"/>
      <c r="RJ42" s="353"/>
      <c r="RK42" s="353"/>
      <c r="RL42" s="353"/>
      <c r="RM42" s="398"/>
    </row>
    <row r="43" spans="2:481" ht="18" collapsed="1" thickBot="1">
      <c r="B43" s="440">
        <f ca="1">IFERROR(SUM($B$38:$AW$38)/SUM($B$42:$RM$42)/$B$33*$J$33*B29*$N$31/$N$5,"")</f>
        <v>4.4839612161882356E-2</v>
      </c>
      <c r="C43" s="430"/>
      <c r="D43" s="430"/>
      <c r="E43" s="441"/>
      <c r="F43" s="441"/>
      <c r="G43" s="441"/>
      <c r="H43" s="441"/>
      <c r="I43" s="441"/>
      <c r="J43" s="441"/>
      <c r="K43" s="441"/>
      <c r="L43" s="441"/>
      <c r="M43" s="442"/>
      <c r="N43" s="440">
        <f t="shared" ref="N43" ca="1" si="237">IFERROR(SUM($B$38:$AW$38)/SUM($B$42:$RM$42)/$B$33*$J$33*N29*$N$31/$N$5,"")</f>
        <v>0.14878598580988234</v>
      </c>
      <c r="O43" s="430"/>
      <c r="P43" s="430"/>
      <c r="Q43" s="441"/>
      <c r="R43" s="441"/>
      <c r="S43" s="441"/>
      <c r="T43" s="441"/>
      <c r="U43" s="441"/>
      <c r="V43" s="441"/>
      <c r="W43" s="441"/>
      <c r="X43" s="441"/>
      <c r="Y43" s="442"/>
      <c r="Z43" s="440" t="str">
        <f t="shared" ref="Z43" ca="1" si="238">IFERROR(SUM($B$38:$AW$38)/SUM($B$42:$RM$42)/$B$33*$J$33*Z29*$N$31/$N$5,"")</f>
        <v/>
      </c>
      <c r="AA43" s="430"/>
      <c r="AB43" s="430"/>
      <c r="AC43" s="441"/>
      <c r="AD43" s="441"/>
      <c r="AE43" s="441"/>
      <c r="AF43" s="441"/>
      <c r="AG43" s="441"/>
      <c r="AH43" s="441"/>
      <c r="AI43" s="441"/>
      <c r="AJ43" s="441"/>
      <c r="AK43" s="442"/>
      <c r="AL43" s="440" t="str">
        <f t="shared" ref="AL43" ca="1" si="239">IFERROR(SUM($B$38:$AW$38)/SUM($B$42:$RM$42)/$B$33*$J$33*AL29*$N$31/$N$5,"")</f>
        <v/>
      </c>
      <c r="AM43" s="430"/>
      <c r="AN43" s="430"/>
      <c r="AO43" s="441"/>
      <c r="AP43" s="441"/>
      <c r="AQ43" s="441"/>
      <c r="AR43" s="441"/>
      <c r="AS43" s="441"/>
      <c r="AT43" s="441"/>
      <c r="AU43" s="441"/>
      <c r="AV43" s="441"/>
      <c r="AW43" s="442"/>
      <c r="AX43" s="440" t="str">
        <f t="shared" ref="AX43" ca="1" si="240">IFERROR(SUM($B$38:$AW$38)/SUM($B$42:$RM$42)/$B$33*$J$33*AX29*$N$31/$N$5,"")</f>
        <v/>
      </c>
      <c r="AY43" s="430"/>
      <c r="AZ43" s="430"/>
      <c r="BA43" s="441"/>
      <c r="BB43" s="441"/>
      <c r="BC43" s="441"/>
      <c r="BD43" s="441"/>
      <c r="BE43" s="441"/>
      <c r="BF43" s="441"/>
      <c r="BG43" s="441"/>
      <c r="BH43" s="441"/>
      <c r="BI43" s="442"/>
      <c r="BJ43" s="440" t="str">
        <f t="shared" ref="BJ43" ca="1" si="241">IFERROR(SUM($B$38:$AW$38)/SUM($B$42:$RM$42)/$B$33*$J$33*BJ29*$N$31/$N$5,"")</f>
        <v/>
      </c>
      <c r="BK43" s="430"/>
      <c r="BL43" s="430"/>
      <c r="BM43" s="441"/>
      <c r="BN43" s="441"/>
      <c r="BO43" s="441"/>
      <c r="BP43" s="441"/>
      <c r="BQ43" s="441"/>
      <c r="BR43" s="441"/>
      <c r="BS43" s="441"/>
      <c r="BT43" s="441"/>
      <c r="BU43" s="442"/>
      <c r="BV43" s="440" t="str">
        <f t="shared" ref="BV43" ca="1" si="242">IFERROR(SUM($B$38:$AW$38)/SUM($B$42:$RM$42)/$B$33*$J$33*BV29*$N$31/$N$5,"")</f>
        <v/>
      </c>
      <c r="BW43" s="430"/>
      <c r="BX43" s="430"/>
      <c r="BY43" s="441"/>
      <c r="BZ43" s="441"/>
      <c r="CA43" s="441"/>
      <c r="CB43" s="441"/>
      <c r="CC43" s="441"/>
      <c r="CD43" s="441"/>
      <c r="CE43" s="441"/>
      <c r="CF43" s="441"/>
      <c r="CG43" s="442"/>
      <c r="CH43" s="440" t="str">
        <f t="shared" ref="CH43" ca="1" si="243">IFERROR(SUM($B$38:$AW$38)/SUM($B$42:$RM$42)/$B$33*$J$33*CH29*$N$31/$N$5,"")</f>
        <v/>
      </c>
      <c r="CI43" s="430"/>
      <c r="CJ43" s="430"/>
      <c r="CK43" s="441"/>
      <c r="CL43" s="441"/>
      <c r="CM43" s="441"/>
      <c r="CN43" s="441"/>
      <c r="CO43" s="441"/>
      <c r="CP43" s="441"/>
      <c r="CQ43" s="441"/>
      <c r="CR43" s="441"/>
      <c r="CS43" s="442"/>
      <c r="CT43" s="440" t="str">
        <f t="shared" ref="CT43" ca="1" si="244">IFERROR(SUM($B$38:$AW$38)/SUM($B$42:$RM$42)/$B$33*$J$33*CT29*$N$31/$N$5,"")</f>
        <v/>
      </c>
      <c r="CU43" s="430"/>
      <c r="CV43" s="430"/>
      <c r="CW43" s="441"/>
      <c r="CX43" s="441"/>
      <c r="CY43" s="441"/>
      <c r="CZ43" s="441"/>
      <c r="DA43" s="441"/>
      <c r="DB43" s="441"/>
      <c r="DC43" s="441"/>
      <c r="DD43" s="441"/>
      <c r="DE43" s="442"/>
      <c r="DF43" s="440" t="str">
        <f t="shared" ref="DF43" ca="1" si="245">IFERROR(SUM($B$38:$AW$38)/SUM($B$42:$RM$42)/$B$33*$J$33*DF29*$N$31/$N$5,"")</f>
        <v/>
      </c>
      <c r="DG43" s="430"/>
      <c r="DH43" s="430"/>
      <c r="DI43" s="441"/>
      <c r="DJ43" s="441"/>
      <c r="DK43" s="441"/>
      <c r="DL43" s="441"/>
      <c r="DM43" s="441"/>
      <c r="DN43" s="441"/>
      <c r="DO43" s="441"/>
      <c r="DP43" s="441"/>
      <c r="DQ43" s="442"/>
      <c r="DR43" s="440" t="str">
        <f t="shared" ref="DR43" ca="1" si="246">IFERROR(SUM($B$38:$AW$38)/SUM($B$42:$RM$42)/$B$33*$J$33*DR29*$N$31/$N$5,"")</f>
        <v/>
      </c>
      <c r="DS43" s="430"/>
      <c r="DT43" s="430"/>
      <c r="DU43" s="441"/>
      <c r="DV43" s="441"/>
      <c r="DW43" s="441"/>
      <c r="DX43" s="441"/>
      <c r="DY43" s="441"/>
      <c r="DZ43" s="441"/>
      <c r="EA43" s="441"/>
      <c r="EB43" s="441"/>
      <c r="EC43" s="442"/>
      <c r="ED43" s="440" t="str">
        <f t="shared" ref="ED43" ca="1" si="247">IFERROR(SUM($B$38:$AW$38)/SUM($B$42:$RM$42)/$B$33*$J$33*ED29*$N$31/$N$5,"")</f>
        <v/>
      </c>
      <c r="EE43" s="430"/>
      <c r="EF43" s="430"/>
      <c r="EG43" s="441"/>
      <c r="EH43" s="441"/>
      <c r="EI43" s="441"/>
      <c r="EJ43" s="441"/>
      <c r="EK43" s="441"/>
      <c r="EL43" s="441"/>
      <c r="EM43" s="441"/>
      <c r="EN43" s="441"/>
      <c r="EO43" s="442"/>
      <c r="EP43" s="440" t="str">
        <f t="shared" ref="EP43" ca="1" si="248">IFERROR(SUM($B$38:$AW$38)/SUM($B$42:$RM$42)/$B$33*$J$33*EP29*$N$31/$N$5,"")</f>
        <v/>
      </c>
      <c r="EQ43" s="430"/>
      <c r="ER43" s="430"/>
      <c r="ES43" s="441"/>
      <c r="ET43" s="441"/>
      <c r="EU43" s="441"/>
      <c r="EV43" s="441"/>
      <c r="EW43" s="441"/>
      <c r="EX43" s="441"/>
      <c r="EY43" s="441"/>
      <c r="EZ43" s="441"/>
      <c r="FA43" s="442"/>
      <c r="FB43" s="440" t="str">
        <f t="shared" ref="FB43" ca="1" si="249">IFERROR(SUM($B$38:$AW$38)/SUM($B$42:$RM$42)/$B$33*$J$33*FB29*$N$31/$N$5,"")</f>
        <v/>
      </c>
      <c r="FC43" s="430"/>
      <c r="FD43" s="430"/>
      <c r="FE43" s="441"/>
      <c r="FF43" s="441"/>
      <c r="FG43" s="441"/>
      <c r="FH43" s="441"/>
      <c r="FI43" s="441"/>
      <c r="FJ43" s="441"/>
      <c r="FK43" s="441"/>
      <c r="FL43" s="441"/>
      <c r="FM43" s="442"/>
      <c r="FN43" s="440" t="str">
        <f t="shared" ref="FN43" ca="1" si="250">IFERROR(SUM($B$38:$AW$38)/SUM($B$42:$RM$42)/$B$33*$J$33*FN29*$N$31/$N$5,"")</f>
        <v/>
      </c>
      <c r="FO43" s="430"/>
      <c r="FP43" s="430"/>
      <c r="FQ43" s="441"/>
      <c r="FR43" s="441"/>
      <c r="FS43" s="441"/>
      <c r="FT43" s="441"/>
      <c r="FU43" s="441"/>
      <c r="FV43" s="441"/>
      <c r="FW43" s="441"/>
      <c r="FX43" s="441"/>
      <c r="FY43" s="442"/>
      <c r="FZ43" s="440" t="str">
        <f t="shared" ref="FZ43" ca="1" si="251">IFERROR(SUM($B$38:$AW$38)/SUM($B$42:$RM$42)/$B$33*$J$33*FZ29*$N$31/$N$5,"")</f>
        <v/>
      </c>
      <c r="GA43" s="430"/>
      <c r="GB43" s="430"/>
      <c r="GC43" s="441"/>
      <c r="GD43" s="441"/>
      <c r="GE43" s="441"/>
      <c r="GF43" s="441"/>
      <c r="GG43" s="441"/>
      <c r="GH43" s="441"/>
      <c r="GI43" s="441"/>
      <c r="GJ43" s="441"/>
      <c r="GK43" s="442"/>
      <c r="GL43" s="440" t="str">
        <f t="shared" ref="GL43" ca="1" si="252">IFERROR(SUM($B$38:$AW$38)/SUM($B$42:$RM$42)/$B$33*$J$33*GL29*$N$31/$N$5,"")</f>
        <v/>
      </c>
      <c r="GM43" s="430"/>
      <c r="GN43" s="430"/>
      <c r="GO43" s="441"/>
      <c r="GP43" s="441"/>
      <c r="GQ43" s="441"/>
      <c r="GR43" s="441"/>
      <c r="GS43" s="441"/>
      <c r="GT43" s="441"/>
      <c r="GU43" s="441"/>
      <c r="GV43" s="441"/>
      <c r="GW43" s="442"/>
      <c r="GX43" s="440" t="str">
        <f t="shared" ref="GX43" ca="1" si="253">IFERROR(SUM($B$38:$AW$38)/SUM($B$42:$RM$42)/$B$33*$J$33*GX29*$N$31/$N$5,"")</f>
        <v/>
      </c>
      <c r="GY43" s="430"/>
      <c r="GZ43" s="430"/>
      <c r="HA43" s="441"/>
      <c r="HB43" s="441"/>
      <c r="HC43" s="441"/>
      <c r="HD43" s="441"/>
      <c r="HE43" s="441"/>
      <c r="HF43" s="441"/>
      <c r="HG43" s="441"/>
      <c r="HH43" s="441"/>
      <c r="HI43" s="442"/>
      <c r="HJ43" s="440" t="str">
        <f t="shared" ref="HJ43" ca="1" si="254">IFERROR(SUM($B$38:$AW$38)/SUM($B$42:$RM$42)/$B$33*$J$33*HJ29*$N$31/$N$5,"")</f>
        <v/>
      </c>
      <c r="HK43" s="430"/>
      <c r="HL43" s="430"/>
      <c r="HM43" s="441"/>
      <c r="HN43" s="441"/>
      <c r="HO43" s="441"/>
      <c r="HP43" s="441"/>
      <c r="HQ43" s="441"/>
      <c r="HR43" s="441"/>
      <c r="HS43" s="441"/>
      <c r="HT43" s="441"/>
      <c r="HU43" s="442"/>
      <c r="HV43" s="440" t="str">
        <f t="shared" ref="HV43" ca="1" si="255">IFERROR(SUM($B$38:$AW$38)/SUM($B$42:$RM$42)/$B$33*$J$33*HV29*$N$31/$N$5,"")</f>
        <v/>
      </c>
      <c r="HW43" s="430"/>
      <c r="HX43" s="430"/>
      <c r="HY43" s="441"/>
      <c r="HZ43" s="441"/>
      <c r="IA43" s="441"/>
      <c r="IB43" s="441"/>
      <c r="IC43" s="441"/>
      <c r="ID43" s="441"/>
      <c r="IE43" s="441"/>
      <c r="IF43" s="441"/>
      <c r="IG43" s="442"/>
      <c r="IH43" s="440" t="str">
        <f t="shared" ref="IH43" ca="1" si="256">IFERROR(SUM($B$38:$AW$38)/SUM($B$42:$RM$42)/$B$33*$J$33*IH29*$N$31/$N$5,"")</f>
        <v/>
      </c>
      <c r="II43" s="430"/>
      <c r="IJ43" s="430"/>
      <c r="IK43" s="441"/>
      <c r="IL43" s="441"/>
      <c r="IM43" s="441"/>
      <c r="IN43" s="441"/>
      <c r="IO43" s="441"/>
      <c r="IP43" s="441"/>
      <c r="IQ43" s="441"/>
      <c r="IR43" s="441"/>
      <c r="IS43" s="442"/>
      <c r="IT43" s="440" t="str">
        <f t="shared" ref="IT43" ca="1" si="257">IFERROR(SUM($B$38:$AW$38)/SUM($B$42:$RM$42)/$B$33*$J$33*IT29*$N$31/$N$5,"")</f>
        <v/>
      </c>
      <c r="IU43" s="430"/>
      <c r="IV43" s="430"/>
      <c r="IW43" s="441"/>
      <c r="IX43" s="441"/>
      <c r="IY43" s="441"/>
      <c r="IZ43" s="441"/>
      <c r="JA43" s="441"/>
      <c r="JB43" s="441"/>
      <c r="JC43" s="441"/>
      <c r="JD43" s="441"/>
      <c r="JE43" s="442"/>
      <c r="JF43" s="440" t="str">
        <f t="shared" ref="JF43" ca="1" si="258">IFERROR(SUM($B$38:$AW$38)/SUM($B$42:$RM$42)/$B$33*$J$33*JF29*$N$31/$N$5,"")</f>
        <v/>
      </c>
      <c r="JG43" s="430"/>
      <c r="JH43" s="430"/>
      <c r="JI43" s="441"/>
      <c r="JJ43" s="441"/>
      <c r="JK43" s="441"/>
      <c r="JL43" s="441"/>
      <c r="JM43" s="441"/>
      <c r="JN43" s="441"/>
      <c r="JO43" s="441"/>
      <c r="JP43" s="441"/>
      <c r="JQ43" s="442"/>
      <c r="JR43" s="440" t="str">
        <f t="shared" ref="JR43" ca="1" si="259">IFERROR(SUM($B$38:$AW$38)/SUM($B$42:$RM$42)/$B$33*$J$33*JR29*$N$31/$N$5,"")</f>
        <v/>
      </c>
      <c r="JS43" s="430"/>
      <c r="JT43" s="430"/>
      <c r="JU43" s="441"/>
      <c r="JV43" s="441"/>
      <c r="JW43" s="441"/>
      <c r="JX43" s="441"/>
      <c r="JY43" s="441"/>
      <c r="JZ43" s="441"/>
      <c r="KA43" s="441"/>
      <c r="KB43" s="441"/>
      <c r="KC43" s="442"/>
      <c r="KD43" s="440" t="str">
        <f t="shared" ref="KD43" ca="1" si="260">IFERROR(SUM($B$38:$AW$38)/SUM($B$42:$RM$42)/$B$33*$J$33*KD29*$N$31/$N$5,"")</f>
        <v/>
      </c>
      <c r="KE43" s="430"/>
      <c r="KF43" s="430"/>
      <c r="KG43" s="441"/>
      <c r="KH43" s="441"/>
      <c r="KI43" s="441"/>
      <c r="KJ43" s="441"/>
      <c r="KK43" s="441"/>
      <c r="KL43" s="441"/>
      <c r="KM43" s="441"/>
      <c r="KN43" s="441"/>
      <c r="KO43" s="442"/>
      <c r="KP43" s="440" t="str">
        <f t="shared" ref="KP43" ca="1" si="261">IFERROR(SUM($B$38:$AW$38)/SUM($B$42:$RM$42)/$B$33*$J$33*KP29*$N$31/$N$5,"")</f>
        <v/>
      </c>
      <c r="KQ43" s="430"/>
      <c r="KR43" s="430"/>
      <c r="KS43" s="441"/>
      <c r="KT43" s="441"/>
      <c r="KU43" s="441"/>
      <c r="KV43" s="441"/>
      <c r="KW43" s="441"/>
      <c r="KX43" s="441"/>
      <c r="KY43" s="441"/>
      <c r="KZ43" s="441"/>
      <c r="LA43" s="442"/>
      <c r="LB43" s="440" t="str">
        <f t="shared" ref="LB43" ca="1" si="262">IFERROR(SUM($B$38:$AW$38)/SUM($B$42:$RM$42)/$B$33*$J$33*LB29*$N$31/$N$5,"")</f>
        <v/>
      </c>
      <c r="LC43" s="430"/>
      <c r="LD43" s="430"/>
      <c r="LE43" s="441"/>
      <c r="LF43" s="441"/>
      <c r="LG43" s="441"/>
      <c r="LH43" s="441"/>
      <c r="LI43" s="441"/>
      <c r="LJ43" s="441"/>
      <c r="LK43" s="441"/>
      <c r="LL43" s="441"/>
      <c r="LM43" s="442"/>
      <c r="LN43" s="440" t="str">
        <f t="shared" ref="LN43" ca="1" si="263">IFERROR(SUM($B$38:$AW$38)/SUM($B$42:$RM$42)/$B$33*$J$33*LN29*$N$31/$N$5,"")</f>
        <v/>
      </c>
      <c r="LO43" s="430"/>
      <c r="LP43" s="430"/>
      <c r="LQ43" s="441"/>
      <c r="LR43" s="441"/>
      <c r="LS43" s="441"/>
      <c r="LT43" s="441"/>
      <c r="LU43" s="441"/>
      <c r="LV43" s="441"/>
      <c r="LW43" s="441"/>
      <c r="LX43" s="441"/>
      <c r="LY43" s="442"/>
      <c r="LZ43" s="440" t="str">
        <f t="shared" ref="LZ43" ca="1" si="264">IFERROR(SUM($B$38:$AW$38)/SUM($B$42:$RM$42)/$B$33*$J$33*LZ29*$N$31/$N$5,"")</f>
        <v/>
      </c>
      <c r="MA43" s="430"/>
      <c r="MB43" s="430"/>
      <c r="MC43" s="441"/>
      <c r="MD43" s="441"/>
      <c r="ME43" s="441"/>
      <c r="MF43" s="441"/>
      <c r="MG43" s="441"/>
      <c r="MH43" s="441"/>
      <c r="MI43" s="441"/>
      <c r="MJ43" s="441"/>
      <c r="MK43" s="442"/>
      <c r="ML43" s="440" t="str">
        <f t="shared" ref="ML43" ca="1" si="265">IFERROR(SUM($B$38:$AW$38)/SUM($B$42:$RM$42)/$B$33*$J$33*ML29*$N$31/$N$5,"")</f>
        <v/>
      </c>
      <c r="MM43" s="430"/>
      <c r="MN43" s="430"/>
      <c r="MO43" s="441"/>
      <c r="MP43" s="441"/>
      <c r="MQ43" s="441"/>
      <c r="MR43" s="441"/>
      <c r="MS43" s="441"/>
      <c r="MT43" s="441"/>
      <c r="MU43" s="441"/>
      <c r="MV43" s="441"/>
      <c r="MW43" s="442"/>
      <c r="MX43" s="440" t="str">
        <f t="shared" ref="MX43" ca="1" si="266">IFERROR(SUM($B$38:$AW$38)/SUM($B$42:$RM$42)/$B$33*$J$33*MX29*$N$31/$N$5,"")</f>
        <v/>
      </c>
      <c r="MY43" s="430"/>
      <c r="MZ43" s="430"/>
      <c r="NA43" s="441"/>
      <c r="NB43" s="441"/>
      <c r="NC43" s="441"/>
      <c r="ND43" s="441"/>
      <c r="NE43" s="441"/>
      <c r="NF43" s="441"/>
      <c r="NG43" s="441"/>
      <c r="NH43" s="441"/>
      <c r="NI43" s="442"/>
      <c r="NJ43" s="440" t="str">
        <f t="shared" ref="NJ43" ca="1" si="267">IFERROR(SUM($B$38:$AW$38)/SUM($B$42:$RM$42)/$B$33*$J$33*NJ29*$N$31/$N$5,"")</f>
        <v/>
      </c>
      <c r="NK43" s="430"/>
      <c r="NL43" s="430"/>
      <c r="NM43" s="441"/>
      <c r="NN43" s="441"/>
      <c r="NO43" s="441"/>
      <c r="NP43" s="441"/>
      <c r="NQ43" s="441"/>
      <c r="NR43" s="441"/>
      <c r="NS43" s="441"/>
      <c r="NT43" s="441"/>
      <c r="NU43" s="442"/>
      <c r="NV43" s="440" t="str">
        <f t="shared" ref="NV43" ca="1" si="268">IFERROR(SUM($B$38:$AW$38)/SUM($B$42:$RM$42)/$B$33*$J$33*NV29*$N$31/$N$5,"")</f>
        <v/>
      </c>
      <c r="NW43" s="430"/>
      <c r="NX43" s="430"/>
      <c r="NY43" s="441"/>
      <c r="NZ43" s="441"/>
      <c r="OA43" s="441"/>
      <c r="OB43" s="441"/>
      <c r="OC43" s="441"/>
      <c r="OD43" s="441"/>
      <c r="OE43" s="441"/>
      <c r="OF43" s="441"/>
      <c r="OG43" s="442"/>
      <c r="OH43" s="440" t="str">
        <f t="shared" ref="OH43" ca="1" si="269">IFERROR(SUM($B$38:$AW$38)/SUM($B$42:$RM$42)/$B$33*$J$33*OH29*$N$31/$N$5,"")</f>
        <v/>
      </c>
      <c r="OI43" s="430"/>
      <c r="OJ43" s="430"/>
      <c r="OK43" s="441"/>
      <c r="OL43" s="441"/>
      <c r="OM43" s="441"/>
      <c r="ON43" s="441"/>
      <c r="OO43" s="441"/>
      <c r="OP43" s="441"/>
      <c r="OQ43" s="441"/>
      <c r="OR43" s="441"/>
      <c r="OS43" s="442"/>
      <c r="OT43" s="440" t="str">
        <f t="shared" ref="OT43" ca="1" si="270">IFERROR(SUM($B$38:$AW$38)/SUM($B$42:$RM$42)/$B$33*$J$33*OT29*$N$31/$N$5,"")</f>
        <v/>
      </c>
      <c r="OU43" s="430"/>
      <c r="OV43" s="430"/>
      <c r="OW43" s="441"/>
      <c r="OX43" s="441"/>
      <c r="OY43" s="441"/>
      <c r="OZ43" s="441"/>
      <c r="PA43" s="441"/>
      <c r="PB43" s="441"/>
      <c r="PC43" s="441"/>
      <c r="PD43" s="441"/>
      <c r="PE43" s="442"/>
      <c r="PF43" s="440" t="str">
        <f t="shared" ref="PF43" ca="1" si="271">IFERROR(SUM($B$38:$AW$38)/SUM($B$42:$RM$42)/$B$33*$J$33*PF29*$N$31/$N$5,"")</f>
        <v/>
      </c>
      <c r="PG43" s="430"/>
      <c r="PH43" s="430"/>
      <c r="PI43" s="441"/>
      <c r="PJ43" s="441"/>
      <c r="PK43" s="441"/>
      <c r="PL43" s="441"/>
      <c r="PM43" s="441"/>
      <c r="PN43" s="441"/>
      <c r="PO43" s="441"/>
      <c r="PP43" s="441"/>
      <c r="PQ43" s="442"/>
      <c r="PR43" s="440" t="str">
        <f t="shared" ref="PR43" ca="1" si="272">IFERROR(SUM($B$38:$AW$38)/SUM($B$42:$RM$42)/$B$33*$J$33*PR29*$N$31/$N$5,"")</f>
        <v/>
      </c>
      <c r="PS43" s="430"/>
      <c r="PT43" s="430"/>
      <c r="PU43" s="441"/>
      <c r="PV43" s="441"/>
      <c r="PW43" s="441"/>
      <c r="PX43" s="441"/>
      <c r="PY43" s="441"/>
      <c r="PZ43" s="441"/>
      <c r="QA43" s="441"/>
      <c r="QB43" s="441"/>
      <c r="QC43" s="442"/>
      <c r="QD43" s="440" t="str">
        <f t="shared" ref="QD43" ca="1" si="273">IFERROR(SUM($B$38:$AW$38)/SUM($B$42:$RM$42)/$B$33*$J$33*QD29*$N$31/$N$5,"")</f>
        <v/>
      </c>
      <c r="QE43" s="430"/>
      <c r="QF43" s="430"/>
      <c r="QG43" s="441"/>
      <c r="QH43" s="441"/>
      <c r="QI43" s="441"/>
      <c r="QJ43" s="441"/>
      <c r="QK43" s="441"/>
      <c r="QL43" s="441"/>
      <c r="QM43" s="441"/>
      <c r="QN43" s="441"/>
      <c r="QO43" s="442"/>
      <c r="QP43" s="440" t="str">
        <f t="shared" ref="QP43" ca="1" si="274">IFERROR(SUM($B$38:$AW$38)/SUM($B$42:$RM$42)/$B$33*$J$33*QP29*$N$31/$N$5,"")</f>
        <v/>
      </c>
      <c r="QQ43" s="430"/>
      <c r="QR43" s="430"/>
      <c r="QS43" s="441"/>
      <c r="QT43" s="441"/>
      <c r="QU43" s="441"/>
      <c r="QV43" s="441"/>
      <c r="QW43" s="441"/>
      <c r="QX43" s="441"/>
      <c r="QY43" s="441"/>
      <c r="QZ43" s="441"/>
      <c r="RA43" s="442"/>
      <c r="RB43" s="440" t="str">
        <f t="shared" ref="RB43" ca="1" si="275">IFERROR(SUM($B$38:$AW$38)/SUM($B$42:$RM$42)/$B$33*$J$33*RB29*$N$31/$N$5,"")</f>
        <v/>
      </c>
      <c r="RC43" s="430"/>
      <c r="RD43" s="430"/>
      <c r="RE43" s="441"/>
      <c r="RF43" s="441"/>
      <c r="RG43" s="441"/>
      <c r="RH43" s="441"/>
      <c r="RI43" s="441"/>
      <c r="RJ43" s="441"/>
      <c r="RK43" s="441"/>
      <c r="RL43" s="441"/>
      <c r="RM43" s="442"/>
    </row>
    <row r="44" spans="2:481" s="212" customFormat="1" ht="5.25" customHeight="1">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c r="BQ44" s="240"/>
      <c r="BR44" s="240"/>
      <c r="BS44" s="240"/>
      <c r="BT44" s="240"/>
      <c r="BU44" s="240"/>
      <c r="BV44" s="240"/>
      <c r="BW44" s="240"/>
      <c r="BX44" s="240"/>
      <c r="BY44" s="240"/>
      <c r="BZ44" s="240"/>
      <c r="CA44" s="240"/>
      <c r="CB44" s="240"/>
      <c r="CC44" s="240"/>
      <c r="CD44" s="240"/>
      <c r="CE44" s="240"/>
      <c r="CF44" s="240"/>
      <c r="CG44" s="240"/>
      <c r="CH44" s="240"/>
      <c r="CI44" s="240"/>
      <c r="CJ44" s="240"/>
      <c r="CK44" s="240"/>
      <c r="CL44" s="240"/>
      <c r="CM44" s="240"/>
      <c r="CN44" s="240"/>
      <c r="CO44" s="240"/>
      <c r="CP44" s="240"/>
      <c r="CQ44" s="240"/>
      <c r="CR44" s="240"/>
      <c r="CS44" s="240"/>
      <c r="CT44" s="240"/>
      <c r="CU44" s="240"/>
      <c r="CV44" s="240"/>
      <c r="CW44" s="240"/>
      <c r="CX44" s="240"/>
      <c r="CY44" s="240"/>
      <c r="CZ44" s="240"/>
      <c r="DA44" s="240"/>
      <c r="DB44" s="240"/>
      <c r="DC44" s="240"/>
      <c r="DD44" s="240"/>
      <c r="DE44" s="240"/>
      <c r="DF44" s="240"/>
      <c r="DG44" s="240"/>
      <c r="DH44" s="240"/>
      <c r="DI44" s="240"/>
      <c r="DJ44" s="240"/>
      <c r="DK44" s="240"/>
      <c r="DL44" s="240"/>
      <c r="DM44" s="240"/>
      <c r="DN44" s="240"/>
      <c r="DO44" s="240"/>
      <c r="DP44" s="240"/>
      <c r="DQ44" s="240"/>
      <c r="DR44" s="240"/>
      <c r="DS44" s="240"/>
      <c r="DT44" s="240"/>
      <c r="DU44" s="240"/>
      <c r="DV44" s="240"/>
      <c r="DW44" s="240"/>
      <c r="DX44" s="240"/>
      <c r="DY44" s="240"/>
      <c r="DZ44" s="240"/>
      <c r="EA44" s="240"/>
      <c r="EB44" s="240"/>
      <c r="EC44" s="240"/>
      <c r="ED44" s="240"/>
      <c r="EE44" s="240"/>
      <c r="EF44" s="240"/>
      <c r="EG44" s="240"/>
      <c r="EH44" s="240"/>
      <c r="EI44" s="240"/>
      <c r="EJ44" s="240"/>
      <c r="EK44" s="240"/>
      <c r="EL44" s="240"/>
      <c r="EM44" s="240"/>
      <c r="EN44" s="240"/>
      <c r="EO44" s="240"/>
      <c r="EP44" s="240"/>
      <c r="EQ44" s="240"/>
      <c r="ER44" s="240"/>
      <c r="ES44" s="240"/>
      <c r="ET44" s="240"/>
      <c r="EU44" s="240"/>
      <c r="EV44" s="240"/>
      <c r="EW44" s="240"/>
      <c r="EX44" s="240"/>
      <c r="EY44" s="240"/>
      <c r="EZ44" s="240"/>
      <c r="FA44" s="240"/>
      <c r="FB44" s="240"/>
      <c r="FC44" s="240"/>
      <c r="FD44" s="240"/>
      <c r="FE44" s="240"/>
      <c r="FF44" s="240"/>
      <c r="FG44" s="240"/>
      <c r="FH44" s="240"/>
      <c r="FI44" s="240"/>
      <c r="FJ44" s="240"/>
      <c r="FK44" s="240"/>
      <c r="FL44" s="240"/>
      <c r="FM44" s="240"/>
      <c r="FN44" s="240"/>
      <c r="FO44" s="240"/>
      <c r="FP44" s="240"/>
      <c r="FQ44" s="240"/>
      <c r="FR44" s="240"/>
      <c r="FS44" s="240"/>
      <c r="FT44" s="240"/>
      <c r="FU44" s="240"/>
      <c r="FV44" s="240"/>
      <c r="FW44" s="240"/>
      <c r="FX44" s="240"/>
      <c r="FY44" s="240"/>
      <c r="FZ44" s="240"/>
      <c r="GA44" s="240"/>
      <c r="GB44" s="240"/>
      <c r="GC44" s="240"/>
      <c r="GD44" s="240"/>
      <c r="GE44" s="240"/>
      <c r="GF44" s="240"/>
      <c r="GG44" s="240"/>
      <c r="GH44" s="240"/>
      <c r="GI44" s="240"/>
      <c r="GJ44" s="240"/>
      <c r="GK44" s="240"/>
      <c r="GL44" s="240"/>
      <c r="GM44" s="240"/>
      <c r="GN44" s="240"/>
      <c r="GO44" s="240"/>
      <c r="GP44" s="240"/>
      <c r="GQ44" s="240"/>
      <c r="GR44" s="240"/>
      <c r="GS44" s="240"/>
      <c r="GT44" s="240"/>
      <c r="GU44" s="240"/>
      <c r="GV44" s="240"/>
      <c r="GW44" s="240"/>
      <c r="GX44" s="240"/>
      <c r="GY44" s="240"/>
      <c r="GZ44" s="240"/>
      <c r="HA44" s="240"/>
      <c r="HB44" s="240"/>
      <c r="HC44" s="240"/>
      <c r="HD44" s="240"/>
      <c r="HE44" s="240"/>
      <c r="HF44" s="240"/>
      <c r="HG44" s="240"/>
      <c r="HH44" s="240"/>
      <c r="HI44" s="240"/>
      <c r="HJ44" s="240"/>
      <c r="HK44" s="240"/>
      <c r="HL44" s="240"/>
      <c r="HM44" s="240"/>
      <c r="HN44" s="240"/>
      <c r="HO44" s="240"/>
      <c r="HP44" s="240"/>
      <c r="HQ44" s="240"/>
      <c r="HR44" s="240"/>
      <c r="HS44" s="240"/>
      <c r="HT44" s="240"/>
      <c r="HU44" s="240"/>
      <c r="HV44" s="240"/>
      <c r="HW44" s="240"/>
      <c r="HX44" s="240"/>
      <c r="HY44" s="240"/>
      <c r="HZ44" s="240"/>
      <c r="IA44" s="240"/>
      <c r="IB44" s="240"/>
      <c r="IC44" s="240"/>
      <c r="ID44" s="240"/>
      <c r="IE44" s="240"/>
      <c r="IF44" s="240"/>
      <c r="IG44" s="240"/>
      <c r="IH44" s="240"/>
      <c r="II44" s="240"/>
      <c r="IJ44" s="240"/>
      <c r="IK44" s="240"/>
      <c r="IL44" s="240"/>
      <c r="IM44" s="240"/>
      <c r="IN44" s="240"/>
      <c r="IO44" s="240"/>
      <c r="IP44" s="240"/>
      <c r="IQ44" s="240"/>
      <c r="IR44" s="240"/>
      <c r="IS44" s="240"/>
      <c r="IT44" s="240"/>
      <c r="IU44" s="240"/>
      <c r="IV44" s="240"/>
      <c r="IW44" s="240"/>
      <c r="IX44" s="240"/>
      <c r="IY44" s="240"/>
      <c r="IZ44" s="240"/>
      <c r="JA44" s="240"/>
      <c r="JB44" s="240"/>
      <c r="JC44" s="240"/>
      <c r="JD44" s="240"/>
      <c r="JE44" s="240"/>
      <c r="JF44" s="240"/>
      <c r="JG44" s="240"/>
      <c r="JH44" s="240"/>
      <c r="JI44" s="240"/>
      <c r="JJ44" s="240"/>
      <c r="JK44" s="240"/>
      <c r="JL44" s="240"/>
      <c r="JM44" s="240"/>
      <c r="JN44" s="240"/>
      <c r="JO44" s="240"/>
      <c r="JP44" s="240"/>
      <c r="JQ44" s="240"/>
      <c r="JR44" s="240"/>
      <c r="JS44" s="240"/>
      <c r="JT44" s="240"/>
      <c r="JU44" s="240"/>
      <c r="JV44" s="240"/>
      <c r="JW44" s="240"/>
      <c r="JX44" s="240"/>
      <c r="JY44" s="240"/>
      <c r="JZ44" s="240"/>
      <c r="KA44" s="240"/>
      <c r="KB44" s="240"/>
      <c r="KC44" s="240"/>
      <c r="KD44" s="240"/>
      <c r="KE44" s="240"/>
      <c r="KF44" s="240"/>
      <c r="KG44" s="240"/>
      <c r="KH44" s="240"/>
      <c r="KI44" s="240"/>
      <c r="KJ44" s="240"/>
      <c r="KK44" s="240"/>
      <c r="KL44" s="240"/>
      <c r="KM44" s="240"/>
      <c r="KN44" s="240"/>
      <c r="KO44" s="240"/>
      <c r="KP44" s="240"/>
      <c r="KQ44" s="240"/>
      <c r="KR44" s="240"/>
      <c r="KS44" s="240"/>
      <c r="KT44" s="240"/>
      <c r="KU44" s="240"/>
      <c r="KV44" s="240"/>
      <c r="KW44" s="240"/>
      <c r="KX44" s="240"/>
      <c r="KY44" s="240"/>
      <c r="KZ44" s="240"/>
      <c r="LA44" s="240"/>
      <c r="LB44" s="240"/>
      <c r="LC44" s="240"/>
      <c r="LD44" s="240"/>
      <c r="LE44" s="240"/>
      <c r="LF44" s="240"/>
      <c r="LG44" s="240"/>
      <c r="LH44" s="240"/>
      <c r="LI44" s="240"/>
      <c r="LJ44" s="240"/>
      <c r="LK44" s="240"/>
      <c r="LL44" s="240"/>
      <c r="LM44" s="240"/>
      <c r="LN44" s="240"/>
      <c r="LO44" s="240"/>
      <c r="LP44" s="240"/>
      <c r="LQ44" s="240"/>
      <c r="LR44" s="240"/>
      <c r="LS44" s="240"/>
      <c r="LT44" s="240"/>
      <c r="LU44" s="240"/>
      <c r="LV44" s="240"/>
      <c r="LW44" s="240"/>
      <c r="LX44" s="240"/>
      <c r="LY44" s="240"/>
      <c r="LZ44" s="240"/>
      <c r="MA44" s="240"/>
      <c r="MB44" s="240"/>
      <c r="MC44" s="240"/>
      <c r="MD44" s="240"/>
      <c r="ME44" s="240"/>
      <c r="MF44" s="240"/>
      <c r="MG44" s="240"/>
      <c r="MH44" s="240"/>
      <c r="MI44" s="240"/>
      <c r="MJ44" s="240"/>
      <c r="MK44" s="240"/>
      <c r="ML44" s="240"/>
      <c r="MM44" s="240"/>
      <c r="MN44" s="240"/>
      <c r="MO44" s="240"/>
      <c r="MP44" s="240"/>
      <c r="MQ44" s="240"/>
      <c r="MR44" s="240"/>
      <c r="MS44" s="240"/>
      <c r="MT44" s="240"/>
      <c r="MU44" s="240"/>
      <c r="MV44" s="240"/>
      <c r="MW44" s="240"/>
      <c r="MX44" s="240"/>
      <c r="MY44" s="240"/>
      <c r="MZ44" s="240"/>
      <c r="NA44" s="240"/>
      <c r="NB44" s="240"/>
      <c r="NC44" s="240"/>
      <c r="ND44" s="240"/>
      <c r="NE44" s="240"/>
      <c r="NF44" s="240"/>
      <c r="NG44" s="240"/>
      <c r="NH44" s="240"/>
      <c r="NI44" s="240"/>
      <c r="NJ44" s="240"/>
      <c r="NK44" s="240"/>
      <c r="NL44" s="240"/>
      <c r="NM44" s="240"/>
      <c r="NN44" s="240"/>
      <c r="NO44" s="240"/>
      <c r="NP44" s="240"/>
      <c r="NQ44" s="240"/>
      <c r="NR44" s="240"/>
      <c r="NS44" s="240"/>
      <c r="NT44" s="240"/>
      <c r="NU44" s="240"/>
      <c r="NV44" s="240"/>
      <c r="NW44" s="240"/>
      <c r="NX44" s="240"/>
      <c r="NY44" s="240"/>
      <c r="NZ44" s="240"/>
      <c r="OA44" s="240"/>
      <c r="OB44" s="240"/>
      <c r="OC44" s="240"/>
      <c r="OD44" s="240"/>
      <c r="OE44" s="240"/>
      <c r="OF44" s="240"/>
      <c r="OG44" s="240"/>
      <c r="OH44" s="240"/>
      <c r="OI44" s="240"/>
      <c r="OJ44" s="240"/>
      <c r="OK44" s="240"/>
      <c r="OL44" s="240"/>
      <c r="OM44" s="240"/>
      <c r="ON44" s="240"/>
      <c r="OO44" s="240"/>
      <c r="OP44" s="240"/>
      <c r="OQ44" s="240"/>
      <c r="OR44" s="240"/>
      <c r="OS44" s="240"/>
      <c r="OT44" s="240"/>
      <c r="OU44" s="240"/>
      <c r="OV44" s="240"/>
      <c r="OW44" s="240"/>
      <c r="OX44" s="240"/>
      <c r="OY44" s="240"/>
      <c r="OZ44" s="240"/>
      <c r="PA44" s="240"/>
      <c r="PB44" s="240"/>
      <c r="PC44" s="240"/>
      <c r="PD44" s="240"/>
      <c r="PE44" s="240"/>
      <c r="PF44" s="240"/>
      <c r="PG44" s="240"/>
      <c r="PH44" s="240"/>
      <c r="PI44" s="240"/>
      <c r="PJ44" s="240"/>
      <c r="PK44" s="240"/>
      <c r="PL44" s="240"/>
      <c r="PM44" s="240"/>
      <c r="PN44" s="240"/>
      <c r="PO44" s="240"/>
      <c r="PP44" s="240"/>
      <c r="PQ44" s="240"/>
      <c r="PR44" s="240"/>
      <c r="PS44" s="240"/>
      <c r="PT44" s="240"/>
      <c r="PU44" s="240"/>
      <c r="PV44" s="240"/>
      <c r="PW44" s="240"/>
      <c r="PX44" s="240"/>
      <c r="PY44" s="240"/>
      <c r="PZ44" s="240"/>
      <c r="QA44" s="240"/>
      <c r="QB44" s="240"/>
      <c r="QC44" s="240"/>
      <c r="QD44" s="240"/>
      <c r="QE44" s="240"/>
      <c r="QF44" s="240"/>
      <c r="QG44" s="240"/>
      <c r="QH44" s="240"/>
      <c r="QI44" s="240"/>
      <c r="QJ44" s="240"/>
      <c r="QK44" s="240"/>
      <c r="QL44" s="240"/>
      <c r="QM44" s="240"/>
      <c r="QN44" s="240"/>
      <c r="QO44" s="240"/>
      <c r="QP44" s="240"/>
      <c r="QQ44" s="240"/>
      <c r="QR44" s="240"/>
      <c r="QS44" s="240"/>
      <c r="QT44" s="240"/>
      <c r="QU44" s="240"/>
      <c r="QV44" s="240"/>
      <c r="QW44" s="240"/>
      <c r="QX44" s="240"/>
      <c r="QY44" s="240"/>
      <c r="QZ44" s="240"/>
      <c r="RA44" s="240"/>
      <c r="RB44" s="240"/>
      <c r="RC44" s="240"/>
      <c r="RD44" s="240"/>
      <c r="RE44" s="240"/>
      <c r="RF44" s="240"/>
      <c r="RG44" s="240"/>
      <c r="RH44" s="240"/>
      <c r="RI44" s="240"/>
      <c r="RJ44" s="240"/>
      <c r="RK44" s="240"/>
      <c r="RL44" s="240"/>
      <c r="RM44" s="240"/>
    </row>
    <row r="45" spans="2:481" ht="16.5" hidden="1" customHeight="1" outlineLevel="1">
      <c r="B45" s="241"/>
      <c r="C45" s="241"/>
      <c r="D45" s="241"/>
      <c r="E45" s="241"/>
      <c r="F45" s="241"/>
      <c r="G45" s="241"/>
      <c r="H45" s="241"/>
      <c r="I45" s="241"/>
      <c r="J45" s="241"/>
      <c r="K45" s="241"/>
      <c r="L45" s="241"/>
      <c r="M45" s="241"/>
      <c r="N45" s="241"/>
      <c r="O45" s="241"/>
      <c r="P45" s="241"/>
      <c r="Q45" s="241"/>
      <c r="R45" s="241"/>
      <c r="S45" s="241"/>
      <c r="T45" s="241"/>
      <c r="U45" s="241"/>
      <c r="V45" s="241"/>
      <c r="W45" s="241"/>
      <c r="X45" s="241"/>
      <c r="Y45" s="241"/>
      <c r="Z45" s="241"/>
      <c r="AA45" s="241"/>
      <c r="AB45" s="241"/>
      <c r="AC45" s="241"/>
      <c r="AD45" s="241"/>
      <c r="AE45" s="241"/>
      <c r="AF45" s="241"/>
      <c r="AG45" s="241"/>
      <c r="AH45" s="241"/>
      <c r="AI45" s="241"/>
      <c r="AJ45" s="241"/>
      <c r="AK45" s="241"/>
      <c r="AL45" s="241"/>
      <c r="AM45" s="241"/>
      <c r="AN45" s="241"/>
      <c r="AO45" s="241"/>
      <c r="AP45" s="241"/>
      <c r="AQ45" s="241"/>
      <c r="AR45" s="241"/>
      <c r="AS45" s="241"/>
      <c r="AT45" s="241"/>
      <c r="AU45" s="241"/>
      <c r="AV45" s="241"/>
      <c r="AW45" s="241"/>
      <c r="AX45" s="241"/>
      <c r="AY45" s="241"/>
      <c r="AZ45" s="241"/>
      <c r="BA45" s="241"/>
      <c r="BB45" s="241"/>
      <c r="BC45" s="241"/>
      <c r="BD45" s="241"/>
      <c r="BE45" s="241"/>
      <c r="BF45" s="241"/>
      <c r="BG45" s="241"/>
      <c r="BH45" s="241"/>
      <c r="BI45" s="241"/>
      <c r="BJ45" s="241"/>
      <c r="BK45" s="241"/>
      <c r="BL45" s="241"/>
      <c r="BM45" s="241"/>
      <c r="BN45" s="241"/>
      <c r="BO45" s="241"/>
      <c r="BP45" s="241"/>
      <c r="BQ45" s="241"/>
      <c r="BR45" s="241"/>
      <c r="BS45" s="241"/>
      <c r="BT45" s="241"/>
      <c r="BU45" s="241"/>
      <c r="BV45" s="241"/>
      <c r="BW45" s="241"/>
      <c r="BX45" s="241"/>
      <c r="BY45" s="241"/>
      <c r="BZ45" s="241"/>
      <c r="CA45" s="241"/>
      <c r="CB45" s="241"/>
      <c r="CC45" s="241"/>
      <c r="CD45" s="241"/>
      <c r="CE45" s="241"/>
      <c r="CF45" s="241"/>
      <c r="CG45" s="241"/>
      <c r="CH45" s="241"/>
      <c r="CI45" s="241"/>
      <c r="CJ45" s="241"/>
      <c r="CK45" s="241"/>
      <c r="CL45" s="241"/>
      <c r="CM45" s="241"/>
      <c r="CN45" s="241"/>
      <c r="CO45" s="241"/>
      <c r="CP45" s="241"/>
      <c r="CQ45" s="241"/>
      <c r="CR45" s="241"/>
      <c r="CS45" s="241"/>
      <c r="CT45" s="241"/>
      <c r="CU45" s="241"/>
      <c r="CV45" s="241"/>
      <c r="CW45" s="241"/>
      <c r="CX45" s="241"/>
      <c r="CY45" s="241"/>
      <c r="CZ45" s="241"/>
      <c r="DA45" s="241"/>
      <c r="DB45" s="241"/>
      <c r="DC45" s="241"/>
      <c r="DD45" s="241"/>
      <c r="DE45" s="241"/>
      <c r="DF45" s="241"/>
      <c r="DG45" s="241"/>
      <c r="DH45" s="241"/>
      <c r="DI45" s="241"/>
      <c r="DJ45" s="241"/>
      <c r="DK45" s="241"/>
      <c r="DL45" s="241"/>
      <c r="DM45" s="241"/>
      <c r="DN45" s="241"/>
      <c r="DO45" s="241"/>
      <c r="DP45" s="241"/>
      <c r="DQ45" s="241"/>
      <c r="DR45" s="241"/>
      <c r="DS45" s="241"/>
      <c r="DT45" s="241"/>
      <c r="DU45" s="241"/>
      <c r="DV45" s="241"/>
      <c r="DW45" s="241"/>
      <c r="DX45" s="241"/>
      <c r="DY45" s="241"/>
      <c r="DZ45" s="241"/>
      <c r="EA45" s="241"/>
      <c r="EB45" s="241"/>
      <c r="EC45" s="241"/>
      <c r="ED45" s="241"/>
      <c r="EE45" s="241"/>
      <c r="EF45" s="241"/>
      <c r="EG45" s="241"/>
      <c r="EH45" s="241"/>
      <c r="EI45" s="241"/>
      <c r="EJ45" s="241"/>
      <c r="EK45" s="241"/>
      <c r="EL45" s="241"/>
      <c r="EM45" s="241"/>
      <c r="EN45" s="241"/>
      <c r="EO45" s="241"/>
      <c r="EP45" s="241"/>
      <c r="EQ45" s="241"/>
      <c r="ER45" s="241"/>
      <c r="ES45" s="241"/>
      <c r="ET45" s="241"/>
      <c r="EU45" s="241"/>
      <c r="EV45" s="241"/>
      <c r="EW45" s="241"/>
      <c r="EX45" s="241"/>
      <c r="EY45" s="241"/>
      <c r="EZ45" s="241"/>
      <c r="FA45" s="241"/>
      <c r="FB45" s="241"/>
      <c r="FC45" s="241"/>
      <c r="FD45" s="241"/>
      <c r="FE45" s="241"/>
      <c r="FF45" s="241"/>
      <c r="FG45" s="241"/>
      <c r="FH45" s="241"/>
      <c r="FI45" s="241"/>
      <c r="FJ45" s="241"/>
      <c r="FK45" s="241"/>
      <c r="FL45" s="241"/>
      <c r="FM45" s="241"/>
      <c r="FN45" s="241"/>
      <c r="FO45" s="241"/>
      <c r="FP45" s="241"/>
      <c r="FQ45" s="241"/>
      <c r="FR45" s="241"/>
      <c r="FS45" s="241"/>
      <c r="FT45" s="241"/>
      <c r="FU45" s="241"/>
      <c r="FV45" s="241"/>
      <c r="FW45" s="241"/>
      <c r="FX45" s="241"/>
      <c r="FY45" s="241"/>
      <c r="FZ45" s="241"/>
      <c r="GA45" s="241"/>
      <c r="GB45" s="241"/>
      <c r="GC45" s="241"/>
      <c r="GD45" s="241"/>
      <c r="GE45" s="241"/>
      <c r="GF45" s="241"/>
      <c r="GG45" s="241"/>
      <c r="GH45" s="241"/>
      <c r="GI45" s="241"/>
      <c r="GJ45" s="241"/>
      <c r="GK45" s="241"/>
      <c r="GL45" s="241"/>
      <c r="GM45" s="241"/>
      <c r="GN45" s="241"/>
      <c r="GO45" s="241"/>
      <c r="GP45" s="241"/>
      <c r="GQ45" s="241"/>
      <c r="GR45" s="241"/>
      <c r="GS45" s="241"/>
      <c r="GT45" s="241"/>
      <c r="GU45" s="241"/>
      <c r="GV45" s="241"/>
      <c r="GW45" s="241"/>
      <c r="GX45" s="241"/>
      <c r="GY45" s="241"/>
      <c r="GZ45" s="241"/>
      <c r="HA45" s="241"/>
      <c r="HB45" s="241"/>
      <c r="HC45" s="241"/>
      <c r="HD45" s="241"/>
      <c r="HE45" s="241"/>
      <c r="HF45" s="241"/>
      <c r="HG45" s="241"/>
      <c r="HH45" s="241"/>
      <c r="HI45" s="241"/>
      <c r="HJ45" s="241"/>
      <c r="HK45" s="241"/>
      <c r="HL45" s="241"/>
      <c r="HM45" s="241"/>
      <c r="HN45" s="241"/>
      <c r="HO45" s="241"/>
      <c r="HP45" s="241"/>
      <c r="HQ45" s="241"/>
      <c r="HR45" s="241"/>
      <c r="HS45" s="241"/>
      <c r="HT45" s="241"/>
      <c r="HU45" s="241"/>
      <c r="HV45" s="241"/>
      <c r="HW45" s="241"/>
      <c r="HX45" s="241"/>
      <c r="HY45" s="241"/>
      <c r="HZ45" s="241"/>
      <c r="IA45" s="241"/>
      <c r="IB45" s="241"/>
      <c r="IC45" s="241"/>
      <c r="ID45" s="241"/>
      <c r="IE45" s="241"/>
      <c r="IF45" s="241"/>
      <c r="IG45" s="241"/>
      <c r="IH45" s="241"/>
      <c r="II45" s="241"/>
      <c r="IJ45" s="241"/>
      <c r="IK45" s="241"/>
      <c r="IL45" s="241"/>
      <c r="IM45" s="241"/>
      <c r="IN45" s="241"/>
      <c r="IO45" s="241"/>
      <c r="IP45" s="241"/>
      <c r="IQ45" s="241"/>
      <c r="IR45" s="241"/>
      <c r="IS45" s="241"/>
      <c r="IT45" s="241"/>
      <c r="IU45" s="241"/>
      <c r="IV45" s="241"/>
      <c r="IW45" s="241"/>
      <c r="IX45" s="241"/>
      <c r="IY45" s="241"/>
      <c r="IZ45" s="241"/>
      <c r="JA45" s="241"/>
      <c r="JB45" s="241"/>
      <c r="JC45" s="241"/>
      <c r="JD45" s="241"/>
      <c r="JE45" s="241"/>
      <c r="JF45" s="241"/>
      <c r="JG45" s="241"/>
      <c r="JH45" s="241"/>
      <c r="JI45" s="241"/>
      <c r="JJ45" s="241"/>
      <c r="JK45" s="241"/>
      <c r="JL45" s="241"/>
      <c r="JM45" s="241"/>
      <c r="JN45" s="241"/>
      <c r="JO45" s="241"/>
      <c r="JP45" s="241"/>
      <c r="JQ45" s="241"/>
      <c r="JR45" s="241"/>
      <c r="JS45" s="241"/>
      <c r="JT45" s="241"/>
      <c r="JU45" s="241"/>
      <c r="JV45" s="241"/>
      <c r="JW45" s="241"/>
      <c r="JX45" s="241"/>
      <c r="JY45" s="241"/>
      <c r="JZ45" s="241"/>
      <c r="KA45" s="241"/>
      <c r="KB45" s="241"/>
      <c r="KC45" s="241"/>
      <c r="KD45" s="241"/>
      <c r="KE45" s="241"/>
      <c r="KF45" s="241"/>
      <c r="KG45" s="241"/>
      <c r="KH45" s="241"/>
      <c r="KI45" s="241"/>
      <c r="KJ45" s="241"/>
      <c r="KK45" s="241"/>
      <c r="KL45" s="241"/>
      <c r="KM45" s="241"/>
      <c r="KN45" s="241"/>
      <c r="KO45" s="241"/>
      <c r="KP45" s="241"/>
      <c r="KQ45" s="241"/>
      <c r="KR45" s="241"/>
      <c r="KS45" s="241"/>
      <c r="KT45" s="241"/>
      <c r="KU45" s="241"/>
      <c r="KV45" s="241"/>
      <c r="KW45" s="241"/>
      <c r="KX45" s="241"/>
      <c r="KY45" s="241"/>
      <c r="KZ45" s="241"/>
      <c r="LA45" s="241"/>
      <c r="LB45" s="241"/>
      <c r="LC45" s="241"/>
      <c r="LD45" s="241"/>
      <c r="LE45" s="241"/>
      <c r="LF45" s="241"/>
      <c r="LG45" s="241"/>
      <c r="LH45" s="241"/>
      <c r="LI45" s="241"/>
      <c r="LJ45" s="241"/>
      <c r="LK45" s="241"/>
      <c r="LL45" s="241"/>
      <c r="LM45" s="241"/>
      <c r="LN45" s="241"/>
      <c r="LO45" s="241"/>
      <c r="LP45" s="241"/>
      <c r="LQ45" s="241"/>
      <c r="LR45" s="241"/>
      <c r="LS45" s="241"/>
      <c r="LT45" s="241"/>
      <c r="LU45" s="241"/>
      <c r="LV45" s="241"/>
      <c r="LW45" s="241"/>
      <c r="LX45" s="241"/>
      <c r="LY45" s="241"/>
      <c r="LZ45" s="241"/>
      <c r="MA45" s="241"/>
      <c r="MB45" s="241"/>
      <c r="MC45" s="241"/>
      <c r="MD45" s="241"/>
      <c r="ME45" s="241"/>
      <c r="MF45" s="241"/>
      <c r="MG45" s="241"/>
      <c r="MH45" s="241"/>
      <c r="MI45" s="241"/>
      <c r="MJ45" s="241"/>
      <c r="MK45" s="241"/>
      <c r="ML45" s="241"/>
      <c r="MM45" s="241"/>
      <c r="MN45" s="241"/>
      <c r="MO45" s="241"/>
      <c r="MP45" s="241"/>
      <c r="MQ45" s="241"/>
      <c r="MR45" s="241"/>
      <c r="MS45" s="241"/>
      <c r="MT45" s="241"/>
      <c r="MU45" s="241"/>
      <c r="MV45" s="241"/>
      <c r="MW45" s="241"/>
      <c r="MX45" s="241"/>
      <c r="MY45" s="241"/>
      <c r="MZ45" s="241"/>
      <c r="NA45" s="241"/>
      <c r="NB45" s="241"/>
      <c r="NC45" s="241"/>
      <c r="ND45" s="241"/>
      <c r="NE45" s="241"/>
      <c r="NF45" s="241"/>
      <c r="NG45" s="241"/>
      <c r="NH45" s="241"/>
      <c r="NI45" s="241"/>
      <c r="NJ45" s="241"/>
      <c r="NK45" s="241"/>
      <c r="NL45" s="241"/>
      <c r="NM45" s="241"/>
      <c r="NN45" s="241"/>
      <c r="NO45" s="241"/>
      <c r="NP45" s="241"/>
      <c r="NQ45" s="241"/>
      <c r="NR45" s="241"/>
      <c r="NS45" s="241"/>
      <c r="NT45" s="241"/>
      <c r="NU45" s="241"/>
      <c r="NV45" s="241"/>
      <c r="NW45" s="241"/>
      <c r="NX45" s="241"/>
      <c r="NY45" s="241"/>
      <c r="NZ45" s="241"/>
      <c r="OA45" s="241"/>
      <c r="OB45" s="241"/>
      <c r="OC45" s="241"/>
      <c r="OD45" s="241"/>
      <c r="OE45" s="241"/>
      <c r="OF45" s="241"/>
      <c r="OG45" s="241"/>
      <c r="OH45" s="241"/>
      <c r="OI45" s="241"/>
      <c r="OJ45" s="241"/>
      <c r="OK45" s="241"/>
      <c r="OL45" s="241"/>
      <c r="OM45" s="241"/>
      <c r="ON45" s="241"/>
      <c r="OO45" s="241"/>
      <c r="OP45" s="241"/>
      <c r="OQ45" s="241"/>
      <c r="OR45" s="241"/>
      <c r="OS45" s="241"/>
      <c r="OT45" s="241"/>
      <c r="OU45" s="241"/>
      <c r="OV45" s="241"/>
      <c r="OW45" s="241"/>
      <c r="OX45" s="241"/>
      <c r="OY45" s="241"/>
      <c r="OZ45" s="241"/>
      <c r="PA45" s="241"/>
      <c r="PB45" s="241"/>
      <c r="PC45" s="241"/>
      <c r="PD45" s="241"/>
      <c r="PE45" s="241"/>
      <c r="PF45" s="241"/>
      <c r="PG45" s="241"/>
      <c r="PH45" s="241"/>
      <c r="PI45" s="241"/>
      <c r="PJ45" s="241"/>
      <c r="PK45" s="241"/>
      <c r="PL45" s="241"/>
      <c r="PM45" s="241"/>
      <c r="PN45" s="241"/>
      <c r="PO45" s="241"/>
      <c r="PP45" s="241"/>
      <c r="PQ45" s="241"/>
      <c r="PR45" s="241"/>
      <c r="PS45" s="241"/>
      <c r="PT45" s="241"/>
      <c r="PU45" s="241"/>
      <c r="PV45" s="241"/>
      <c r="PW45" s="241"/>
      <c r="PX45" s="241"/>
      <c r="PY45" s="241"/>
      <c r="PZ45" s="241"/>
      <c r="QA45" s="241"/>
      <c r="QB45" s="241"/>
      <c r="QC45" s="241"/>
      <c r="QD45" s="241"/>
      <c r="QE45" s="241"/>
      <c r="QF45" s="241"/>
      <c r="QG45" s="241"/>
      <c r="QH45" s="241"/>
      <c r="QI45" s="241"/>
      <c r="QJ45" s="241"/>
      <c r="QK45" s="241"/>
      <c r="QL45" s="241"/>
      <c r="QM45" s="241"/>
      <c r="QN45" s="241"/>
      <c r="QO45" s="241"/>
      <c r="QP45" s="241"/>
      <c r="QQ45" s="241"/>
      <c r="QR45" s="241"/>
      <c r="QS45" s="241"/>
      <c r="QT45" s="241"/>
      <c r="QU45" s="241"/>
      <c r="QV45" s="241"/>
      <c r="QW45" s="241"/>
      <c r="QX45" s="241"/>
      <c r="QY45" s="241"/>
      <c r="QZ45" s="241"/>
      <c r="RA45" s="241"/>
      <c r="RB45" s="241"/>
      <c r="RC45" s="241"/>
      <c r="RD45" s="241"/>
      <c r="RE45" s="241"/>
      <c r="RF45" s="241"/>
      <c r="RG45" s="241"/>
      <c r="RH45" s="241"/>
      <c r="RI45" s="241"/>
      <c r="RJ45" s="241"/>
      <c r="RK45" s="241"/>
      <c r="RL45" s="241"/>
      <c r="RM45" s="241"/>
    </row>
    <row r="46" spans="2:481" s="212" customFormat="1" ht="5.25" hidden="1" customHeight="1" outlineLevel="1" thickBot="1">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c r="BQ46" s="240"/>
      <c r="BR46" s="240"/>
      <c r="BS46" s="240"/>
      <c r="BT46" s="240"/>
      <c r="BU46" s="240"/>
      <c r="BV46" s="240"/>
      <c r="BW46" s="240"/>
      <c r="BX46" s="240"/>
      <c r="BY46" s="240"/>
      <c r="BZ46" s="240"/>
      <c r="CA46" s="240"/>
      <c r="CB46" s="240"/>
      <c r="CC46" s="240"/>
      <c r="CD46" s="240"/>
      <c r="CE46" s="240"/>
      <c r="CF46" s="240"/>
      <c r="CG46" s="240"/>
      <c r="CH46" s="240"/>
      <c r="CI46" s="240"/>
      <c r="CJ46" s="240"/>
      <c r="CK46" s="240"/>
      <c r="CL46" s="240"/>
      <c r="CM46" s="240"/>
      <c r="CN46" s="240"/>
      <c r="CO46" s="240"/>
      <c r="CP46" s="240"/>
      <c r="CQ46" s="240"/>
      <c r="CR46" s="240"/>
      <c r="CS46" s="240"/>
      <c r="CT46" s="240"/>
      <c r="CU46" s="240"/>
      <c r="CV46" s="240"/>
      <c r="CW46" s="240"/>
      <c r="CX46" s="240"/>
      <c r="CY46" s="240"/>
      <c r="CZ46" s="240"/>
      <c r="DA46" s="240"/>
      <c r="DB46" s="240"/>
      <c r="DC46" s="240"/>
      <c r="DD46" s="240"/>
      <c r="DE46" s="240"/>
      <c r="DF46" s="240"/>
      <c r="DG46" s="240"/>
      <c r="DH46" s="240"/>
      <c r="DI46" s="240"/>
      <c r="DJ46" s="240"/>
      <c r="DK46" s="240"/>
      <c r="DL46" s="240"/>
      <c r="DM46" s="240"/>
      <c r="DN46" s="240"/>
      <c r="DO46" s="240"/>
      <c r="DP46" s="240"/>
      <c r="DQ46" s="240"/>
      <c r="DR46" s="240"/>
      <c r="DS46" s="240"/>
      <c r="DT46" s="240"/>
      <c r="DU46" s="240"/>
      <c r="DV46" s="240"/>
      <c r="DW46" s="240"/>
      <c r="DX46" s="240"/>
      <c r="DY46" s="240"/>
      <c r="DZ46" s="240"/>
      <c r="EA46" s="240"/>
      <c r="EB46" s="240"/>
      <c r="EC46" s="240"/>
      <c r="ED46" s="240"/>
      <c r="EE46" s="240"/>
      <c r="EF46" s="240"/>
      <c r="EG46" s="240"/>
      <c r="EH46" s="240"/>
      <c r="EI46" s="240"/>
      <c r="EJ46" s="240"/>
      <c r="EK46" s="240"/>
      <c r="EL46" s="240"/>
      <c r="EM46" s="240"/>
      <c r="EN46" s="240"/>
      <c r="EO46" s="240"/>
      <c r="EP46" s="240"/>
      <c r="EQ46" s="240"/>
      <c r="ER46" s="240"/>
      <c r="ES46" s="240"/>
      <c r="ET46" s="240"/>
      <c r="EU46" s="240"/>
      <c r="EV46" s="240"/>
      <c r="EW46" s="240"/>
      <c r="EX46" s="240"/>
      <c r="EY46" s="240"/>
      <c r="EZ46" s="240"/>
      <c r="FA46" s="240"/>
      <c r="FB46" s="240"/>
      <c r="FC46" s="240"/>
      <c r="FD46" s="240"/>
      <c r="FE46" s="240"/>
      <c r="FF46" s="240"/>
      <c r="FG46" s="240"/>
      <c r="FH46" s="240"/>
      <c r="FI46" s="240"/>
      <c r="FJ46" s="240"/>
      <c r="FK46" s="240"/>
      <c r="FL46" s="240"/>
      <c r="FM46" s="240"/>
      <c r="FN46" s="240"/>
      <c r="FO46" s="240"/>
      <c r="FP46" s="240"/>
      <c r="FQ46" s="240"/>
      <c r="FR46" s="240"/>
      <c r="FS46" s="240"/>
      <c r="FT46" s="240"/>
      <c r="FU46" s="240"/>
      <c r="FV46" s="240"/>
      <c r="FW46" s="240"/>
      <c r="FX46" s="240"/>
      <c r="FY46" s="240"/>
      <c r="FZ46" s="240"/>
      <c r="GA46" s="240"/>
      <c r="GB46" s="240"/>
      <c r="GC46" s="240"/>
      <c r="GD46" s="240"/>
      <c r="GE46" s="240"/>
      <c r="GF46" s="240"/>
      <c r="GG46" s="240"/>
      <c r="GH46" s="240"/>
      <c r="GI46" s="240"/>
      <c r="GJ46" s="240"/>
      <c r="GK46" s="240"/>
      <c r="GL46" s="240"/>
      <c r="GM46" s="240"/>
      <c r="GN46" s="240"/>
      <c r="GO46" s="240"/>
      <c r="GP46" s="240"/>
      <c r="GQ46" s="240"/>
      <c r="GR46" s="240"/>
      <c r="GS46" s="240"/>
      <c r="GT46" s="240"/>
      <c r="GU46" s="240"/>
      <c r="GV46" s="240"/>
      <c r="GW46" s="240"/>
      <c r="GX46" s="240"/>
      <c r="GY46" s="240"/>
      <c r="GZ46" s="240"/>
      <c r="HA46" s="240"/>
      <c r="HB46" s="240"/>
      <c r="HC46" s="240"/>
      <c r="HD46" s="240"/>
      <c r="HE46" s="240"/>
      <c r="HF46" s="240"/>
      <c r="HG46" s="240"/>
      <c r="HH46" s="240"/>
      <c r="HI46" s="240"/>
      <c r="HJ46" s="240"/>
      <c r="HK46" s="240"/>
      <c r="HL46" s="240"/>
      <c r="HM46" s="240"/>
      <c r="HN46" s="240"/>
      <c r="HO46" s="240"/>
      <c r="HP46" s="240"/>
      <c r="HQ46" s="240"/>
      <c r="HR46" s="240"/>
      <c r="HS46" s="240"/>
      <c r="HT46" s="240"/>
      <c r="HU46" s="240"/>
      <c r="HV46" s="240"/>
      <c r="HW46" s="240"/>
      <c r="HX46" s="240"/>
      <c r="HY46" s="240"/>
      <c r="HZ46" s="240"/>
      <c r="IA46" s="240"/>
      <c r="IB46" s="240"/>
      <c r="IC46" s="240"/>
      <c r="ID46" s="240"/>
      <c r="IE46" s="240"/>
      <c r="IF46" s="240"/>
      <c r="IG46" s="240"/>
      <c r="IH46" s="240"/>
      <c r="II46" s="240"/>
      <c r="IJ46" s="240"/>
      <c r="IK46" s="240"/>
      <c r="IL46" s="240"/>
      <c r="IM46" s="240"/>
      <c r="IN46" s="240"/>
      <c r="IO46" s="240"/>
      <c r="IP46" s="240"/>
      <c r="IQ46" s="240"/>
      <c r="IR46" s="240"/>
      <c r="IS46" s="240"/>
      <c r="IT46" s="240"/>
      <c r="IU46" s="240"/>
      <c r="IV46" s="240"/>
      <c r="IW46" s="240"/>
      <c r="IX46" s="240"/>
      <c r="IY46" s="240"/>
      <c r="IZ46" s="240"/>
      <c r="JA46" s="240"/>
      <c r="JB46" s="240"/>
      <c r="JC46" s="240"/>
      <c r="JD46" s="240"/>
      <c r="JE46" s="240"/>
      <c r="JF46" s="240"/>
      <c r="JG46" s="240"/>
      <c r="JH46" s="240"/>
      <c r="JI46" s="240"/>
      <c r="JJ46" s="240"/>
      <c r="JK46" s="240"/>
      <c r="JL46" s="240"/>
      <c r="JM46" s="240"/>
      <c r="JN46" s="240"/>
      <c r="JO46" s="240"/>
      <c r="JP46" s="240"/>
      <c r="JQ46" s="240"/>
      <c r="JR46" s="240"/>
      <c r="JS46" s="240"/>
      <c r="JT46" s="240"/>
      <c r="JU46" s="240"/>
      <c r="JV46" s="240"/>
      <c r="JW46" s="240"/>
      <c r="JX46" s="240"/>
      <c r="JY46" s="240"/>
      <c r="JZ46" s="240"/>
      <c r="KA46" s="240"/>
      <c r="KB46" s="240"/>
      <c r="KC46" s="240"/>
      <c r="KD46" s="240"/>
      <c r="KE46" s="240"/>
      <c r="KF46" s="240"/>
      <c r="KG46" s="240"/>
      <c r="KH46" s="240"/>
      <c r="KI46" s="240"/>
      <c r="KJ46" s="240"/>
      <c r="KK46" s="240"/>
      <c r="KL46" s="240"/>
      <c r="KM46" s="240"/>
      <c r="KN46" s="240"/>
      <c r="KO46" s="240"/>
      <c r="KP46" s="240"/>
      <c r="KQ46" s="240"/>
      <c r="KR46" s="240"/>
      <c r="KS46" s="240"/>
      <c r="KT46" s="240"/>
      <c r="KU46" s="240"/>
      <c r="KV46" s="240"/>
      <c r="KW46" s="240"/>
      <c r="KX46" s="240"/>
      <c r="KY46" s="240"/>
      <c r="KZ46" s="240"/>
      <c r="LA46" s="240"/>
      <c r="LB46" s="240"/>
      <c r="LC46" s="240"/>
      <c r="LD46" s="240"/>
      <c r="LE46" s="240"/>
      <c r="LF46" s="240"/>
      <c r="LG46" s="240"/>
      <c r="LH46" s="240"/>
      <c r="LI46" s="240"/>
      <c r="LJ46" s="240"/>
      <c r="LK46" s="240"/>
      <c r="LL46" s="240"/>
      <c r="LM46" s="240"/>
      <c r="LN46" s="240"/>
      <c r="LO46" s="240"/>
      <c r="LP46" s="240"/>
      <c r="LQ46" s="240"/>
      <c r="LR46" s="240"/>
      <c r="LS46" s="240"/>
      <c r="LT46" s="240"/>
      <c r="LU46" s="240"/>
      <c r="LV46" s="240"/>
      <c r="LW46" s="240"/>
      <c r="LX46" s="240"/>
      <c r="LY46" s="240"/>
      <c r="LZ46" s="240"/>
      <c r="MA46" s="240"/>
      <c r="MB46" s="240"/>
      <c r="MC46" s="240"/>
      <c r="MD46" s="240"/>
      <c r="ME46" s="240"/>
      <c r="MF46" s="240"/>
      <c r="MG46" s="240"/>
      <c r="MH46" s="240"/>
      <c r="MI46" s="240"/>
      <c r="MJ46" s="240"/>
      <c r="MK46" s="240"/>
      <c r="ML46" s="240"/>
      <c r="MM46" s="240"/>
      <c r="MN46" s="240"/>
      <c r="MO46" s="240"/>
      <c r="MP46" s="240"/>
      <c r="MQ46" s="240"/>
      <c r="MR46" s="240"/>
      <c r="MS46" s="240"/>
      <c r="MT46" s="240"/>
      <c r="MU46" s="240"/>
      <c r="MV46" s="240"/>
      <c r="MW46" s="240"/>
      <c r="MX46" s="240"/>
      <c r="MY46" s="240"/>
      <c r="MZ46" s="240"/>
      <c r="NA46" s="240"/>
      <c r="NB46" s="240"/>
      <c r="NC46" s="240"/>
      <c r="ND46" s="240"/>
      <c r="NE46" s="240"/>
      <c r="NF46" s="240"/>
      <c r="NG46" s="240"/>
      <c r="NH46" s="240"/>
      <c r="NI46" s="240"/>
      <c r="NJ46" s="240"/>
      <c r="NK46" s="240"/>
      <c r="NL46" s="240"/>
      <c r="NM46" s="240"/>
      <c r="NN46" s="240"/>
      <c r="NO46" s="240"/>
      <c r="NP46" s="240"/>
      <c r="NQ46" s="240"/>
      <c r="NR46" s="240"/>
      <c r="NS46" s="240"/>
      <c r="NT46" s="240"/>
      <c r="NU46" s="240"/>
      <c r="NV46" s="240"/>
      <c r="NW46" s="240"/>
      <c r="NX46" s="240"/>
      <c r="NY46" s="240"/>
      <c r="NZ46" s="240"/>
      <c r="OA46" s="240"/>
      <c r="OB46" s="240"/>
      <c r="OC46" s="240"/>
      <c r="OD46" s="240"/>
      <c r="OE46" s="240"/>
      <c r="OF46" s="240"/>
      <c r="OG46" s="240"/>
      <c r="OH46" s="240"/>
      <c r="OI46" s="240"/>
      <c r="OJ46" s="240"/>
      <c r="OK46" s="240"/>
      <c r="OL46" s="240"/>
      <c r="OM46" s="240"/>
      <c r="ON46" s="240"/>
      <c r="OO46" s="240"/>
      <c r="OP46" s="240"/>
      <c r="OQ46" s="240"/>
      <c r="OR46" s="240"/>
      <c r="OS46" s="240"/>
      <c r="OT46" s="240"/>
      <c r="OU46" s="240"/>
      <c r="OV46" s="240"/>
      <c r="OW46" s="240"/>
      <c r="OX46" s="240"/>
      <c r="OY46" s="240"/>
      <c r="OZ46" s="240"/>
      <c r="PA46" s="240"/>
      <c r="PB46" s="240"/>
      <c r="PC46" s="240"/>
      <c r="PD46" s="240"/>
      <c r="PE46" s="240"/>
      <c r="PF46" s="240"/>
      <c r="PG46" s="240"/>
      <c r="PH46" s="240"/>
      <c r="PI46" s="240"/>
      <c r="PJ46" s="240"/>
      <c r="PK46" s="240"/>
      <c r="PL46" s="240"/>
      <c r="PM46" s="240"/>
      <c r="PN46" s="240"/>
      <c r="PO46" s="240"/>
      <c r="PP46" s="240"/>
      <c r="PQ46" s="240"/>
      <c r="PR46" s="240"/>
      <c r="PS46" s="240"/>
      <c r="PT46" s="240"/>
      <c r="PU46" s="240"/>
      <c r="PV46" s="240"/>
      <c r="PW46" s="240"/>
      <c r="PX46" s="240"/>
      <c r="PY46" s="240"/>
      <c r="PZ46" s="240"/>
      <c r="QA46" s="240"/>
      <c r="QB46" s="240"/>
      <c r="QC46" s="240"/>
      <c r="QD46" s="240"/>
      <c r="QE46" s="240"/>
      <c r="QF46" s="240"/>
      <c r="QG46" s="240"/>
      <c r="QH46" s="240"/>
      <c r="QI46" s="240"/>
      <c r="QJ46" s="240"/>
      <c r="QK46" s="240"/>
      <c r="QL46" s="240"/>
      <c r="QM46" s="240"/>
      <c r="QN46" s="240"/>
      <c r="QO46" s="240"/>
      <c r="QP46" s="240"/>
      <c r="QQ46" s="240"/>
      <c r="QR46" s="240"/>
      <c r="QS46" s="240"/>
      <c r="QT46" s="240"/>
      <c r="QU46" s="240"/>
      <c r="QV46" s="240"/>
      <c r="QW46" s="240"/>
      <c r="QX46" s="240"/>
      <c r="QY46" s="240"/>
      <c r="QZ46" s="240"/>
      <c r="RA46" s="240"/>
      <c r="RB46" s="240"/>
      <c r="RC46" s="240"/>
      <c r="RD46" s="240"/>
      <c r="RE46" s="240"/>
      <c r="RF46" s="240"/>
      <c r="RG46" s="240"/>
      <c r="RH46" s="240"/>
      <c r="RI46" s="240"/>
      <c r="RJ46" s="240"/>
      <c r="RK46" s="240"/>
      <c r="RL46" s="240"/>
      <c r="RM46" s="240"/>
    </row>
    <row r="47" spans="2:481" ht="18" hidden="1" customHeight="1" outlineLevel="1" thickBot="1">
      <c r="B47" s="392"/>
      <c r="C47" s="393"/>
      <c r="D47" s="393"/>
      <c r="E47" s="509"/>
      <c r="F47" s="509"/>
      <c r="G47" s="509"/>
      <c r="H47" s="509"/>
      <c r="I47" s="509"/>
      <c r="J47" s="509"/>
      <c r="K47" s="509"/>
      <c r="L47" s="509"/>
      <c r="M47" s="510"/>
      <c r="N47" s="392"/>
      <c r="O47" s="393"/>
      <c r="P47" s="393"/>
      <c r="Q47" s="393"/>
      <c r="R47" s="393"/>
      <c r="S47" s="393"/>
      <c r="T47" s="393"/>
      <c r="U47" s="393"/>
      <c r="V47" s="393"/>
      <c r="W47" s="393"/>
      <c r="X47" s="393"/>
      <c r="Y47" s="394"/>
      <c r="Z47" s="392"/>
      <c r="AA47" s="393"/>
      <c r="AB47" s="393"/>
      <c r="AC47" s="393"/>
      <c r="AD47" s="393"/>
      <c r="AE47" s="393"/>
      <c r="AF47" s="393"/>
      <c r="AG47" s="393"/>
      <c r="AH47" s="393"/>
      <c r="AI47" s="393"/>
      <c r="AJ47" s="393"/>
      <c r="AK47" s="394"/>
      <c r="AL47" s="392"/>
      <c r="AM47" s="393"/>
      <c r="AN47" s="393"/>
      <c r="AO47" s="393"/>
      <c r="AP47" s="393"/>
      <c r="AQ47" s="393"/>
      <c r="AR47" s="393"/>
      <c r="AS47" s="393"/>
      <c r="AT47" s="393"/>
      <c r="AU47" s="393"/>
      <c r="AV47" s="393"/>
      <c r="AW47" s="394"/>
      <c r="AX47" s="392"/>
      <c r="AY47" s="393"/>
      <c r="AZ47" s="393"/>
      <c r="BA47" s="393"/>
      <c r="BB47" s="393"/>
      <c r="BC47" s="393"/>
      <c r="BD47" s="393"/>
      <c r="BE47" s="393"/>
      <c r="BF47" s="393"/>
      <c r="BG47" s="393"/>
      <c r="BH47" s="393"/>
      <c r="BI47" s="394"/>
      <c r="BJ47" s="392"/>
      <c r="BK47" s="393"/>
      <c r="BL47" s="393"/>
      <c r="BM47" s="393"/>
      <c r="BN47" s="393"/>
      <c r="BO47" s="393"/>
      <c r="BP47" s="393"/>
      <c r="BQ47" s="393"/>
      <c r="BR47" s="393"/>
      <c r="BS47" s="393"/>
      <c r="BT47" s="393"/>
      <c r="BU47" s="394"/>
      <c r="BV47" s="392"/>
      <c r="BW47" s="393"/>
      <c r="BX47" s="393"/>
      <c r="BY47" s="393"/>
      <c r="BZ47" s="393"/>
      <c r="CA47" s="393"/>
      <c r="CB47" s="393"/>
      <c r="CC47" s="393"/>
      <c r="CD47" s="393"/>
      <c r="CE47" s="393"/>
      <c r="CF47" s="393"/>
      <c r="CG47" s="394"/>
      <c r="CH47" s="392"/>
      <c r="CI47" s="393"/>
      <c r="CJ47" s="393"/>
      <c r="CK47" s="393"/>
      <c r="CL47" s="393"/>
      <c r="CM47" s="393"/>
      <c r="CN47" s="393"/>
      <c r="CO47" s="393"/>
      <c r="CP47" s="393"/>
      <c r="CQ47" s="393"/>
      <c r="CR47" s="393"/>
      <c r="CS47" s="394"/>
      <c r="CT47" s="392"/>
      <c r="CU47" s="393"/>
      <c r="CV47" s="393"/>
      <c r="CW47" s="393"/>
      <c r="CX47" s="393"/>
      <c r="CY47" s="393"/>
      <c r="CZ47" s="393"/>
      <c r="DA47" s="393"/>
      <c r="DB47" s="393"/>
      <c r="DC47" s="393"/>
      <c r="DD47" s="393"/>
      <c r="DE47" s="394"/>
      <c r="DF47" s="392"/>
      <c r="DG47" s="393"/>
      <c r="DH47" s="393"/>
      <c r="DI47" s="393"/>
      <c r="DJ47" s="393"/>
      <c r="DK47" s="393"/>
      <c r="DL47" s="393"/>
      <c r="DM47" s="393"/>
      <c r="DN47" s="393"/>
      <c r="DO47" s="393"/>
      <c r="DP47" s="393"/>
      <c r="DQ47" s="394"/>
      <c r="DR47" s="392"/>
      <c r="DS47" s="393"/>
      <c r="DT47" s="393"/>
      <c r="DU47" s="393"/>
      <c r="DV47" s="393"/>
      <c r="DW47" s="393"/>
      <c r="DX47" s="393"/>
      <c r="DY47" s="393"/>
      <c r="DZ47" s="393"/>
      <c r="EA47" s="393"/>
      <c r="EB47" s="393"/>
      <c r="EC47" s="394"/>
      <c r="ED47" s="392"/>
      <c r="EE47" s="393"/>
      <c r="EF47" s="393"/>
      <c r="EG47" s="393"/>
      <c r="EH47" s="393"/>
      <c r="EI47" s="393"/>
      <c r="EJ47" s="393"/>
      <c r="EK47" s="393"/>
      <c r="EL47" s="393"/>
      <c r="EM47" s="393"/>
      <c r="EN47" s="393"/>
      <c r="EO47" s="394"/>
      <c r="EP47" s="392"/>
      <c r="EQ47" s="393"/>
      <c r="ER47" s="393"/>
      <c r="ES47" s="393"/>
      <c r="ET47" s="393"/>
      <c r="EU47" s="393"/>
      <c r="EV47" s="393"/>
      <c r="EW47" s="393"/>
      <c r="EX47" s="393"/>
      <c r="EY47" s="393"/>
      <c r="EZ47" s="393"/>
      <c r="FA47" s="394"/>
      <c r="FB47" s="392"/>
      <c r="FC47" s="393"/>
      <c r="FD47" s="393"/>
      <c r="FE47" s="393"/>
      <c r="FF47" s="393"/>
      <c r="FG47" s="393"/>
      <c r="FH47" s="393"/>
      <c r="FI47" s="393"/>
      <c r="FJ47" s="393"/>
      <c r="FK47" s="393"/>
      <c r="FL47" s="393"/>
      <c r="FM47" s="394"/>
      <c r="FN47" s="392"/>
      <c r="FO47" s="393"/>
      <c r="FP47" s="393"/>
      <c r="FQ47" s="393"/>
      <c r="FR47" s="393"/>
      <c r="FS47" s="393"/>
      <c r="FT47" s="393"/>
      <c r="FU47" s="393"/>
      <c r="FV47" s="393"/>
      <c r="FW47" s="393"/>
      <c r="FX47" s="393"/>
      <c r="FY47" s="394"/>
      <c r="FZ47" s="392"/>
      <c r="GA47" s="393"/>
      <c r="GB47" s="393"/>
      <c r="GC47" s="393"/>
      <c r="GD47" s="393"/>
      <c r="GE47" s="393"/>
      <c r="GF47" s="393"/>
      <c r="GG47" s="393"/>
      <c r="GH47" s="393"/>
      <c r="GI47" s="393"/>
      <c r="GJ47" s="393"/>
      <c r="GK47" s="394"/>
      <c r="GL47" s="392"/>
      <c r="GM47" s="393"/>
      <c r="GN47" s="393"/>
      <c r="GO47" s="393"/>
      <c r="GP47" s="393"/>
      <c r="GQ47" s="393"/>
      <c r="GR47" s="393"/>
      <c r="GS47" s="393"/>
      <c r="GT47" s="393"/>
      <c r="GU47" s="393"/>
      <c r="GV47" s="393"/>
      <c r="GW47" s="394"/>
      <c r="GX47" s="392"/>
      <c r="GY47" s="393"/>
      <c r="GZ47" s="393"/>
      <c r="HA47" s="393"/>
      <c r="HB47" s="393"/>
      <c r="HC47" s="393"/>
      <c r="HD47" s="393"/>
      <c r="HE47" s="393"/>
      <c r="HF47" s="393"/>
      <c r="HG47" s="393"/>
      <c r="HH47" s="393"/>
      <c r="HI47" s="394"/>
      <c r="HJ47" s="392"/>
      <c r="HK47" s="393"/>
      <c r="HL47" s="393"/>
      <c r="HM47" s="393"/>
      <c r="HN47" s="393"/>
      <c r="HO47" s="393"/>
      <c r="HP47" s="393"/>
      <c r="HQ47" s="393"/>
      <c r="HR47" s="393"/>
      <c r="HS47" s="393"/>
      <c r="HT47" s="393"/>
      <c r="HU47" s="394"/>
      <c r="HV47" s="392"/>
      <c r="HW47" s="393"/>
      <c r="HX47" s="393"/>
      <c r="HY47" s="393"/>
      <c r="HZ47" s="393"/>
      <c r="IA47" s="393"/>
      <c r="IB47" s="393"/>
      <c r="IC47" s="393"/>
      <c r="ID47" s="393"/>
      <c r="IE47" s="393"/>
      <c r="IF47" s="393"/>
      <c r="IG47" s="394"/>
      <c r="IH47" s="392"/>
      <c r="II47" s="393"/>
      <c r="IJ47" s="393"/>
      <c r="IK47" s="393"/>
      <c r="IL47" s="393"/>
      <c r="IM47" s="393"/>
      <c r="IN47" s="393"/>
      <c r="IO47" s="393"/>
      <c r="IP47" s="393"/>
      <c r="IQ47" s="393"/>
      <c r="IR47" s="393"/>
      <c r="IS47" s="394"/>
      <c r="IT47" s="392"/>
      <c r="IU47" s="393"/>
      <c r="IV47" s="393"/>
      <c r="IW47" s="393"/>
      <c r="IX47" s="393"/>
      <c r="IY47" s="393"/>
      <c r="IZ47" s="393"/>
      <c r="JA47" s="393"/>
      <c r="JB47" s="393"/>
      <c r="JC47" s="393"/>
      <c r="JD47" s="393"/>
      <c r="JE47" s="394"/>
      <c r="JF47" s="392"/>
      <c r="JG47" s="393"/>
      <c r="JH47" s="393"/>
      <c r="JI47" s="393"/>
      <c r="JJ47" s="393"/>
      <c r="JK47" s="393"/>
      <c r="JL47" s="393"/>
      <c r="JM47" s="393"/>
      <c r="JN47" s="393"/>
      <c r="JO47" s="393"/>
      <c r="JP47" s="393"/>
      <c r="JQ47" s="394"/>
      <c r="JR47" s="392"/>
      <c r="JS47" s="393"/>
      <c r="JT47" s="393"/>
      <c r="JU47" s="393"/>
      <c r="JV47" s="393"/>
      <c r="JW47" s="393"/>
      <c r="JX47" s="393"/>
      <c r="JY47" s="393"/>
      <c r="JZ47" s="393"/>
      <c r="KA47" s="393"/>
      <c r="KB47" s="393"/>
      <c r="KC47" s="394"/>
      <c r="KD47" s="392"/>
      <c r="KE47" s="393"/>
      <c r="KF47" s="393"/>
      <c r="KG47" s="393"/>
      <c r="KH47" s="393"/>
      <c r="KI47" s="393"/>
      <c r="KJ47" s="393"/>
      <c r="KK47" s="393"/>
      <c r="KL47" s="393"/>
      <c r="KM47" s="393"/>
      <c r="KN47" s="393"/>
      <c r="KO47" s="394"/>
      <c r="KP47" s="392"/>
      <c r="KQ47" s="393"/>
      <c r="KR47" s="393"/>
      <c r="KS47" s="393"/>
      <c r="KT47" s="393"/>
      <c r="KU47" s="393"/>
      <c r="KV47" s="393"/>
      <c r="KW47" s="393"/>
      <c r="KX47" s="393"/>
      <c r="KY47" s="393"/>
      <c r="KZ47" s="393"/>
      <c r="LA47" s="394"/>
      <c r="LB47" s="392"/>
      <c r="LC47" s="393"/>
      <c r="LD47" s="393"/>
      <c r="LE47" s="393"/>
      <c r="LF47" s="393"/>
      <c r="LG47" s="393"/>
      <c r="LH47" s="393"/>
      <c r="LI47" s="393"/>
      <c r="LJ47" s="393"/>
      <c r="LK47" s="393"/>
      <c r="LL47" s="393"/>
      <c r="LM47" s="394"/>
      <c r="LN47" s="392"/>
      <c r="LO47" s="393"/>
      <c r="LP47" s="393"/>
      <c r="LQ47" s="393"/>
      <c r="LR47" s="393"/>
      <c r="LS47" s="393"/>
      <c r="LT47" s="393"/>
      <c r="LU47" s="393"/>
      <c r="LV47" s="393"/>
      <c r="LW47" s="393"/>
      <c r="LX47" s="393"/>
      <c r="LY47" s="394"/>
      <c r="LZ47" s="392"/>
      <c r="MA47" s="393"/>
      <c r="MB47" s="393"/>
      <c r="MC47" s="393"/>
      <c r="MD47" s="393"/>
      <c r="ME47" s="393"/>
      <c r="MF47" s="393"/>
      <c r="MG47" s="393"/>
      <c r="MH47" s="393"/>
      <c r="MI47" s="393"/>
      <c r="MJ47" s="393"/>
      <c r="MK47" s="394"/>
      <c r="ML47" s="392"/>
      <c r="MM47" s="393"/>
      <c r="MN47" s="393"/>
      <c r="MO47" s="393"/>
      <c r="MP47" s="393"/>
      <c r="MQ47" s="393"/>
      <c r="MR47" s="393"/>
      <c r="MS47" s="393"/>
      <c r="MT47" s="393"/>
      <c r="MU47" s="393"/>
      <c r="MV47" s="393"/>
      <c r="MW47" s="394"/>
      <c r="MX47" s="392"/>
      <c r="MY47" s="393"/>
      <c r="MZ47" s="393"/>
      <c r="NA47" s="393"/>
      <c r="NB47" s="393"/>
      <c r="NC47" s="393"/>
      <c r="ND47" s="393"/>
      <c r="NE47" s="393"/>
      <c r="NF47" s="393"/>
      <c r="NG47" s="393"/>
      <c r="NH47" s="393"/>
      <c r="NI47" s="394"/>
      <c r="NJ47" s="392"/>
      <c r="NK47" s="393"/>
      <c r="NL47" s="393"/>
      <c r="NM47" s="393"/>
      <c r="NN47" s="393"/>
      <c r="NO47" s="393"/>
      <c r="NP47" s="393"/>
      <c r="NQ47" s="393"/>
      <c r="NR47" s="393"/>
      <c r="NS47" s="393"/>
      <c r="NT47" s="393"/>
      <c r="NU47" s="394"/>
      <c r="NV47" s="392"/>
      <c r="NW47" s="393"/>
      <c r="NX47" s="393"/>
      <c r="NY47" s="393"/>
      <c r="NZ47" s="393"/>
      <c r="OA47" s="393"/>
      <c r="OB47" s="393"/>
      <c r="OC47" s="393"/>
      <c r="OD47" s="393"/>
      <c r="OE47" s="393"/>
      <c r="OF47" s="393"/>
      <c r="OG47" s="394"/>
      <c r="OH47" s="392"/>
      <c r="OI47" s="393"/>
      <c r="OJ47" s="393"/>
      <c r="OK47" s="393"/>
      <c r="OL47" s="393"/>
      <c r="OM47" s="393"/>
      <c r="ON47" s="393"/>
      <c r="OO47" s="393"/>
      <c r="OP47" s="393"/>
      <c r="OQ47" s="393"/>
      <c r="OR47" s="393"/>
      <c r="OS47" s="394"/>
      <c r="OT47" s="392"/>
      <c r="OU47" s="393"/>
      <c r="OV47" s="393"/>
      <c r="OW47" s="393"/>
      <c r="OX47" s="393"/>
      <c r="OY47" s="393"/>
      <c r="OZ47" s="393"/>
      <c r="PA47" s="393"/>
      <c r="PB47" s="393"/>
      <c r="PC47" s="393"/>
      <c r="PD47" s="393"/>
      <c r="PE47" s="394"/>
      <c r="PF47" s="392"/>
      <c r="PG47" s="393"/>
      <c r="PH47" s="393"/>
      <c r="PI47" s="393"/>
      <c r="PJ47" s="393"/>
      <c r="PK47" s="393"/>
      <c r="PL47" s="393"/>
      <c r="PM47" s="393"/>
      <c r="PN47" s="393"/>
      <c r="PO47" s="393"/>
      <c r="PP47" s="393"/>
      <c r="PQ47" s="394"/>
      <c r="PR47" s="392"/>
      <c r="PS47" s="393"/>
      <c r="PT47" s="393"/>
      <c r="PU47" s="393"/>
      <c r="PV47" s="393"/>
      <c r="PW47" s="393"/>
      <c r="PX47" s="393"/>
      <c r="PY47" s="393"/>
      <c r="PZ47" s="393"/>
      <c r="QA47" s="393"/>
      <c r="QB47" s="393"/>
      <c r="QC47" s="394"/>
      <c r="QD47" s="392"/>
      <c r="QE47" s="393"/>
      <c r="QF47" s="393"/>
      <c r="QG47" s="393"/>
      <c r="QH47" s="393"/>
      <c r="QI47" s="393"/>
      <c r="QJ47" s="393"/>
      <c r="QK47" s="393"/>
      <c r="QL47" s="393"/>
      <c r="QM47" s="393"/>
      <c r="QN47" s="393"/>
      <c r="QO47" s="394"/>
      <c r="QP47" s="392"/>
      <c r="QQ47" s="393"/>
      <c r="QR47" s="393"/>
      <c r="QS47" s="393"/>
      <c r="QT47" s="393"/>
      <c r="QU47" s="393"/>
      <c r="QV47" s="393"/>
      <c r="QW47" s="393"/>
      <c r="QX47" s="393"/>
      <c r="QY47" s="393"/>
      <c r="QZ47" s="393"/>
      <c r="RA47" s="394"/>
      <c r="RB47" s="392"/>
      <c r="RC47" s="393"/>
      <c r="RD47" s="393"/>
      <c r="RE47" s="393"/>
      <c r="RF47" s="393"/>
      <c r="RG47" s="393"/>
      <c r="RH47" s="393"/>
      <c r="RI47" s="393"/>
      <c r="RJ47" s="393"/>
      <c r="RK47" s="393"/>
      <c r="RL47" s="393"/>
      <c r="RM47" s="394"/>
    </row>
    <row r="48" spans="2:481" s="212" customFormat="1" ht="5.25" hidden="1" customHeight="1" outlineLevel="1">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c r="BQ48" s="240"/>
      <c r="BR48" s="240"/>
      <c r="BS48" s="240"/>
      <c r="BT48" s="240"/>
      <c r="BU48" s="240"/>
      <c r="BV48" s="240"/>
      <c r="BW48" s="240"/>
      <c r="BX48" s="240"/>
      <c r="BY48" s="240"/>
      <c r="BZ48" s="240"/>
      <c r="CA48" s="240"/>
      <c r="CB48" s="240"/>
      <c r="CC48" s="240"/>
      <c r="CD48" s="240"/>
      <c r="CE48" s="240"/>
      <c r="CF48" s="240"/>
      <c r="CG48" s="240"/>
      <c r="CH48" s="240"/>
      <c r="CI48" s="240"/>
      <c r="CJ48" s="240"/>
      <c r="CK48" s="240"/>
      <c r="CL48" s="240"/>
      <c r="CM48" s="240"/>
      <c r="CN48" s="240"/>
      <c r="CO48" s="240"/>
      <c r="CP48" s="240"/>
      <c r="CQ48" s="240"/>
      <c r="CR48" s="240"/>
      <c r="CS48" s="240"/>
      <c r="CT48" s="240"/>
      <c r="CU48" s="240"/>
      <c r="CV48" s="240"/>
      <c r="CW48" s="240"/>
      <c r="CX48" s="240"/>
      <c r="CY48" s="240"/>
      <c r="CZ48" s="240"/>
      <c r="DA48" s="240"/>
      <c r="DB48" s="240"/>
      <c r="DC48" s="240"/>
      <c r="DD48" s="240"/>
      <c r="DE48" s="240"/>
      <c r="DF48" s="240"/>
      <c r="DG48" s="240"/>
      <c r="DH48" s="240"/>
      <c r="DI48" s="240"/>
      <c r="DJ48" s="240"/>
      <c r="DK48" s="240"/>
      <c r="DL48" s="240"/>
      <c r="DM48" s="240"/>
      <c r="DN48" s="240"/>
      <c r="DO48" s="240"/>
      <c r="DP48" s="240"/>
      <c r="DQ48" s="240"/>
      <c r="DR48" s="240"/>
      <c r="DS48" s="240"/>
      <c r="DT48" s="240"/>
      <c r="DU48" s="240"/>
      <c r="DV48" s="240"/>
      <c r="DW48" s="240"/>
      <c r="DX48" s="240"/>
      <c r="DY48" s="240"/>
      <c r="DZ48" s="240"/>
      <c r="EA48" s="240"/>
      <c r="EB48" s="240"/>
      <c r="EC48" s="240"/>
      <c r="ED48" s="240"/>
      <c r="EE48" s="240"/>
      <c r="EF48" s="240"/>
      <c r="EG48" s="240"/>
      <c r="EH48" s="240"/>
      <c r="EI48" s="240"/>
      <c r="EJ48" s="240"/>
      <c r="EK48" s="240"/>
      <c r="EL48" s="240"/>
      <c r="EM48" s="240"/>
      <c r="EN48" s="240"/>
      <c r="EO48" s="240"/>
      <c r="EP48" s="240"/>
      <c r="EQ48" s="240"/>
      <c r="ER48" s="240"/>
      <c r="ES48" s="240"/>
      <c r="ET48" s="240"/>
      <c r="EU48" s="240"/>
      <c r="EV48" s="240"/>
      <c r="EW48" s="240"/>
      <c r="EX48" s="240"/>
      <c r="EY48" s="240"/>
      <c r="EZ48" s="240"/>
      <c r="FA48" s="240"/>
      <c r="FB48" s="240"/>
      <c r="FC48" s="240"/>
      <c r="FD48" s="240"/>
      <c r="FE48" s="240"/>
      <c r="FF48" s="240"/>
      <c r="FG48" s="240"/>
      <c r="FH48" s="240"/>
      <c r="FI48" s="240"/>
      <c r="FJ48" s="240"/>
      <c r="FK48" s="240"/>
      <c r="FL48" s="240"/>
      <c r="FM48" s="240"/>
      <c r="FN48" s="240"/>
      <c r="FO48" s="240"/>
      <c r="FP48" s="240"/>
      <c r="FQ48" s="240"/>
      <c r="FR48" s="240"/>
      <c r="FS48" s="240"/>
      <c r="FT48" s="240"/>
      <c r="FU48" s="240"/>
      <c r="FV48" s="240"/>
      <c r="FW48" s="240"/>
      <c r="FX48" s="240"/>
      <c r="FY48" s="240"/>
      <c r="FZ48" s="240"/>
      <c r="GA48" s="240"/>
      <c r="GB48" s="240"/>
      <c r="GC48" s="240"/>
      <c r="GD48" s="240"/>
      <c r="GE48" s="240"/>
      <c r="GF48" s="240"/>
      <c r="GG48" s="240"/>
      <c r="GH48" s="240"/>
      <c r="GI48" s="240"/>
      <c r="GJ48" s="240"/>
      <c r="GK48" s="240"/>
      <c r="GL48" s="240"/>
      <c r="GM48" s="240"/>
      <c r="GN48" s="240"/>
      <c r="GO48" s="240"/>
      <c r="GP48" s="240"/>
      <c r="GQ48" s="240"/>
      <c r="GR48" s="240"/>
      <c r="GS48" s="240"/>
      <c r="GT48" s="240"/>
      <c r="GU48" s="240"/>
      <c r="GV48" s="240"/>
      <c r="GW48" s="240"/>
      <c r="GX48" s="240"/>
      <c r="GY48" s="240"/>
      <c r="GZ48" s="240"/>
      <c r="HA48" s="240"/>
      <c r="HB48" s="240"/>
      <c r="HC48" s="240"/>
      <c r="HD48" s="240"/>
      <c r="HE48" s="240"/>
      <c r="HF48" s="240"/>
      <c r="HG48" s="240"/>
      <c r="HH48" s="240"/>
      <c r="HI48" s="240"/>
      <c r="HJ48" s="240"/>
      <c r="HK48" s="240"/>
      <c r="HL48" s="240"/>
      <c r="HM48" s="240"/>
      <c r="HN48" s="240"/>
      <c r="HO48" s="240"/>
      <c r="HP48" s="240"/>
      <c r="HQ48" s="240"/>
      <c r="HR48" s="240"/>
      <c r="HS48" s="240"/>
      <c r="HT48" s="240"/>
      <c r="HU48" s="240"/>
      <c r="HV48" s="240"/>
      <c r="HW48" s="240"/>
      <c r="HX48" s="240"/>
      <c r="HY48" s="240"/>
      <c r="HZ48" s="240"/>
      <c r="IA48" s="240"/>
      <c r="IB48" s="240"/>
      <c r="IC48" s="240"/>
      <c r="ID48" s="240"/>
      <c r="IE48" s="240"/>
      <c r="IF48" s="240"/>
      <c r="IG48" s="240"/>
      <c r="IH48" s="240"/>
      <c r="II48" s="240"/>
      <c r="IJ48" s="240"/>
      <c r="IK48" s="240"/>
      <c r="IL48" s="240"/>
      <c r="IM48" s="240"/>
      <c r="IN48" s="240"/>
      <c r="IO48" s="240"/>
      <c r="IP48" s="240"/>
      <c r="IQ48" s="240"/>
      <c r="IR48" s="240"/>
      <c r="IS48" s="240"/>
      <c r="IT48" s="240"/>
      <c r="IU48" s="240"/>
      <c r="IV48" s="240"/>
      <c r="IW48" s="240"/>
      <c r="IX48" s="240"/>
      <c r="IY48" s="240"/>
      <c r="IZ48" s="240"/>
      <c r="JA48" s="240"/>
      <c r="JB48" s="240"/>
      <c r="JC48" s="240"/>
      <c r="JD48" s="240"/>
      <c r="JE48" s="240"/>
      <c r="JF48" s="240"/>
      <c r="JG48" s="240"/>
      <c r="JH48" s="240"/>
      <c r="JI48" s="240"/>
      <c r="JJ48" s="240"/>
      <c r="JK48" s="240"/>
      <c r="JL48" s="240"/>
      <c r="JM48" s="240"/>
      <c r="JN48" s="240"/>
      <c r="JO48" s="240"/>
      <c r="JP48" s="240"/>
      <c r="JQ48" s="240"/>
      <c r="JR48" s="240"/>
      <c r="JS48" s="240"/>
      <c r="JT48" s="240"/>
      <c r="JU48" s="240"/>
      <c r="JV48" s="240"/>
      <c r="JW48" s="240"/>
      <c r="JX48" s="240"/>
      <c r="JY48" s="240"/>
      <c r="JZ48" s="240"/>
      <c r="KA48" s="240"/>
      <c r="KB48" s="240"/>
      <c r="KC48" s="240"/>
      <c r="KD48" s="240"/>
      <c r="KE48" s="240"/>
      <c r="KF48" s="240"/>
      <c r="KG48" s="240"/>
      <c r="KH48" s="240"/>
      <c r="KI48" s="240"/>
      <c r="KJ48" s="240"/>
      <c r="KK48" s="240"/>
      <c r="KL48" s="240"/>
      <c r="KM48" s="240"/>
      <c r="KN48" s="240"/>
      <c r="KO48" s="240"/>
      <c r="KP48" s="240"/>
      <c r="KQ48" s="240"/>
      <c r="KR48" s="240"/>
      <c r="KS48" s="240"/>
      <c r="KT48" s="240"/>
      <c r="KU48" s="240"/>
      <c r="KV48" s="240"/>
      <c r="KW48" s="240"/>
      <c r="KX48" s="240"/>
      <c r="KY48" s="240"/>
      <c r="KZ48" s="240"/>
      <c r="LA48" s="240"/>
      <c r="LB48" s="240"/>
      <c r="LC48" s="240"/>
      <c r="LD48" s="240"/>
      <c r="LE48" s="240"/>
      <c r="LF48" s="240"/>
      <c r="LG48" s="240"/>
      <c r="LH48" s="240"/>
      <c r="LI48" s="240"/>
      <c r="LJ48" s="240"/>
      <c r="LK48" s="240"/>
      <c r="LL48" s="240"/>
      <c r="LM48" s="240"/>
      <c r="LN48" s="240"/>
      <c r="LO48" s="240"/>
      <c r="LP48" s="240"/>
      <c r="LQ48" s="240"/>
      <c r="LR48" s="240"/>
      <c r="LS48" s="240"/>
      <c r="LT48" s="240"/>
      <c r="LU48" s="240"/>
      <c r="LV48" s="240"/>
      <c r="LW48" s="240"/>
      <c r="LX48" s="240"/>
      <c r="LY48" s="240"/>
      <c r="LZ48" s="240"/>
      <c r="MA48" s="240"/>
      <c r="MB48" s="240"/>
      <c r="MC48" s="240"/>
      <c r="MD48" s="240"/>
      <c r="ME48" s="240"/>
      <c r="MF48" s="240"/>
      <c r="MG48" s="240"/>
      <c r="MH48" s="240"/>
      <c r="MI48" s="240"/>
      <c r="MJ48" s="240"/>
      <c r="MK48" s="240"/>
      <c r="ML48" s="240"/>
      <c r="MM48" s="240"/>
      <c r="MN48" s="240"/>
      <c r="MO48" s="240"/>
      <c r="MP48" s="240"/>
      <c r="MQ48" s="240"/>
      <c r="MR48" s="240"/>
      <c r="MS48" s="240"/>
      <c r="MT48" s="240"/>
      <c r="MU48" s="240"/>
      <c r="MV48" s="240"/>
      <c r="MW48" s="240"/>
      <c r="MX48" s="240"/>
      <c r="MY48" s="240"/>
      <c r="MZ48" s="240"/>
      <c r="NA48" s="240"/>
      <c r="NB48" s="240"/>
      <c r="NC48" s="240"/>
      <c r="ND48" s="240"/>
      <c r="NE48" s="240"/>
      <c r="NF48" s="240"/>
      <c r="NG48" s="240"/>
      <c r="NH48" s="240"/>
      <c r="NI48" s="240"/>
      <c r="NJ48" s="240"/>
      <c r="NK48" s="240"/>
      <c r="NL48" s="240"/>
      <c r="NM48" s="240"/>
      <c r="NN48" s="240"/>
      <c r="NO48" s="240"/>
      <c r="NP48" s="240"/>
      <c r="NQ48" s="240"/>
      <c r="NR48" s="240"/>
      <c r="NS48" s="240"/>
      <c r="NT48" s="240"/>
      <c r="NU48" s="240"/>
      <c r="NV48" s="240"/>
      <c r="NW48" s="240"/>
      <c r="NX48" s="240"/>
      <c r="NY48" s="240"/>
      <c r="NZ48" s="240"/>
      <c r="OA48" s="240"/>
      <c r="OB48" s="240"/>
      <c r="OC48" s="240"/>
      <c r="OD48" s="240"/>
      <c r="OE48" s="240"/>
      <c r="OF48" s="240"/>
      <c r="OG48" s="240"/>
      <c r="OH48" s="240"/>
      <c r="OI48" s="240"/>
      <c r="OJ48" s="240"/>
      <c r="OK48" s="240"/>
      <c r="OL48" s="240"/>
      <c r="OM48" s="240"/>
      <c r="ON48" s="240"/>
      <c r="OO48" s="240"/>
      <c r="OP48" s="240"/>
      <c r="OQ48" s="240"/>
      <c r="OR48" s="240"/>
      <c r="OS48" s="240"/>
      <c r="OT48" s="240"/>
      <c r="OU48" s="240"/>
      <c r="OV48" s="240"/>
      <c r="OW48" s="240"/>
      <c r="OX48" s="240"/>
      <c r="OY48" s="240"/>
      <c r="OZ48" s="240"/>
      <c r="PA48" s="240"/>
      <c r="PB48" s="240"/>
      <c r="PC48" s="240"/>
      <c r="PD48" s="240"/>
      <c r="PE48" s="240"/>
      <c r="PF48" s="240"/>
      <c r="PG48" s="240"/>
      <c r="PH48" s="240"/>
      <c r="PI48" s="240"/>
      <c r="PJ48" s="240"/>
      <c r="PK48" s="240"/>
      <c r="PL48" s="240"/>
      <c r="PM48" s="240"/>
      <c r="PN48" s="240"/>
      <c r="PO48" s="240"/>
      <c r="PP48" s="240"/>
      <c r="PQ48" s="240"/>
      <c r="PR48" s="240"/>
      <c r="PS48" s="240"/>
      <c r="PT48" s="240"/>
      <c r="PU48" s="240"/>
      <c r="PV48" s="240"/>
      <c r="PW48" s="240"/>
      <c r="PX48" s="240"/>
      <c r="PY48" s="240"/>
      <c r="PZ48" s="240"/>
      <c r="QA48" s="240"/>
      <c r="QB48" s="240"/>
      <c r="QC48" s="240"/>
      <c r="QD48" s="240"/>
      <c r="QE48" s="240"/>
      <c r="QF48" s="240"/>
      <c r="QG48" s="240"/>
      <c r="QH48" s="240"/>
      <c r="QI48" s="240"/>
      <c r="QJ48" s="240"/>
      <c r="QK48" s="240"/>
      <c r="QL48" s="240"/>
      <c r="QM48" s="240"/>
      <c r="QN48" s="240"/>
      <c r="QO48" s="240"/>
      <c r="QP48" s="240"/>
      <c r="QQ48" s="240"/>
      <c r="QR48" s="240"/>
      <c r="QS48" s="240"/>
      <c r="QT48" s="240"/>
      <c r="QU48" s="240"/>
      <c r="QV48" s="240"/>
      <c r="QW48" s="240"/>
      <c r="QX48" s="240"/>
      <c r="QY48" s="240"/>
      <c r="QZ48" s="240"/>
      <c r="RA48" s="240"/>
      <c r="RB48" s="240"/>
      <c r="RC48" s="240"/>
      <c r="RD48" s="240"/>
      <c r="RE48" s="240"/>
      <c r="RF48" s="240"/>
      <c r="RG48" s="240"/>
      <c r="RH48" s="240"/>
      <c r="RI48" s="240"/>
      <c r="RJ48" s="240"/>
      <c r="RK48" s="240"/>
      <c r="RL48" s="240"/>
      <c r="RM48" s="240"/>
    </row>
    <row r="49" spans="2:481" ht="16.5" hidden="1" customHeight="1" outlineLevel="1">
      <c r="B49" s="426"/>
      <c r="C49" s="427"/>
      <c r="D49" s="427"/>
      <c r="E49" s="427"/>
      <c r="F49" s="427"/>
      <c r="G49" s="427"/>
      <c r="H49" s="427"/>
      <c r="I49" s="427"/>
      <c r="J49" s="427"/>
      <c r="K49" s="427"/>
      <c r="L49" s="427"/>
      <c r="M49" s="428"/>
      <c r="N49" s="426"/>
      <c r="O49" s="427"/>
      <c r="P49" s="427"/>
      <c r="Q49" s="427"/>
      <c r="R49" s="427"/>
      <c r="S49" s="427"/>
      <c r="T49" s="427"/>
      <c r="U49" s="427"/>
      <c r="V49" s="427"/>
      <c r="W49" s="427"/>
      <c r="X49" s="427"/>
      <c r="Y49" s="428"/>
      <c r="Z49" s="426"/>
      <c r="AA49" s="427"/>
      <c r="AB49" s="427"/>
      <c r="AC49" s="427"/>
      <c r="AD49" s="427"/>
      <c r="AE49" s="427"/>
      <c r="AF49" s="427"/>
      <c r="AG49" s="427"/>
      <c r="AH49" s="427"/>
      <c r="AI49" s="427"/>
      <c r="AJ49" s="427"/>
      <c r="AK49" s="428"/>
      <c r="AL49" s="426"/>
      <c r="AM49" s="427"/>
      <c r="AN49" s="427"/>
      <c r="AO49" s="427"/>
      <c r="AP49" s="427"/>
      <c r="AQ49" s="427"/>
      <c r="AR49" s="427"/>
      <c r="AS49" s="427"/>
      <c r="AT49" s="427"/>
      <c r="AU49" s="427"/>
      <c r="AV49" s="427"/>
      <c r="AW49" s="428"/>
      <c r="AX49" s="426"/>
      <c r="AY49" s="427"/>
      <c r="AZ49" s="427"/>
      <c r="BA49" s="427"/>
      <c r="BB49" s="427"/>
      <c r="BC49" s="427"/>
      <c r="BD49" s="427"/>
      <c r="BE49" s="427"/>
      <c r="BF49" s="427"/>
      <c r="BG49" s="427"/>
      <c r="BH49" s="427"/>
      <c r="BI49" s="428"/>
      <c r="BJ49" s="426"/>
      <c r="BK49" s="427"/>
      <c r="BL49" s="427"/>
      <c r="BM49" s="427"/>
      <c r="BN49" s="427"/>
      <c r="BO49" s="427"/>
      <c r="BP49" s="427"/>
      <c r="BQ49" s="427"/>
      <c r="BR49" s="427"/>
      <c r="BS49" s="427"/>
      <c r="BT49" s="427"/>
      <c r="BU49" s="428"/>
      <c r="BV49" s="426"/>
      <c r="BW49" s="427"/>
      <c r="BX49" s="427"/>
      <c r="BY49" s="427"/>
      <c r="BZ49" s="427"/>
      <c r="CA49" s="427"/>
      <c r="CB49" s="427"/>
      <c r="CC49" s="427"/>
      <c r="CD49" s="427"/>
      <c r="CE49" s="427"/>
      <c r="CF49" s="427"/>
      <c r="CG49" s="428"/>
      <c r="CH49" s="426"/>
      <c r="CI49" s="427"/>
      <c r="CJ49" s="427"/>
      <c r="CK49" s="427"/>
      <c r="CL49" s="427"/>
      <c r="CM49" s="427"/>
      <c r="CN49" s="427"/>
      <c r="CO49" s="427"/>
      <c r="CP49" s="427"/>
      <c r="CQ49" s="427"/>
      <c r="CR49" s="427"/>
      <c r="CS49" s="428"/>
      <c r="CT49" s="426"/>
      <c r="CU49" s="427"/>
      <c r="CV49" s="427"/>
      <c r="CW49" s="427"/>
      <c r="CX49" s="427"/>
      <c r="CY49" s="427"/>
      <c r="CZ49" s="427"/>
      <c r="DA49" s="427"/>
      <c r="DB49" s="427"/>
      <c r="DC49" s="427"/>
      <c r="DD49" s="427"/>
      <c r="DE49" s="428"/>
      <c r="DF49" s="426"/>
      <c r="DG49" s="427"/>
      <c r="DH49" s="427"/>
      <c r="DI49" s="427"/>
      <c r="DJ49" s="427"/>
      <c r="DK49" s="427"/>
      <c r="DL49" s="427"/>
      <c r="DM49" s="427"/>
      <c r="DN49" s="427"/>
      <c r="DO49" s="427"/>
      <c r="DP49" s="427"/>
      <c r="DQ49" s="428"/>
      <c r="DR49" s="426"/>
      <c r="DS49" s="427"/>
      <c r="DT49" s="427"/>
      <c r="DU49" s="427"/>
      <c r="DV49" s="427"/>
      <c r="DW49" s="427"/>
      <c r="DX49" s="427"/>
      <c r="DY49" s="427"/>
      <c r="DZ49" s="427"/>
      <c r="EA49" s="427"/>
      <c r="EB49" s="427"/>
      <c r="EC49" s="428"/>
      <c r="ED49" s="426"/>
      <c r="EE49" s="427"/>
      <c r="EF49" s="427"/>
      <c r="EG49" s="427"/>
      <c r="EH49" s="427"/>
      <c r="EI49" s="427"/>
      <c r="EJ49" s="427"/>
      <c r="EK49" s="427"/>
      <c r="EL49" s="427"/>
      <c r="EM49" s="427"/>
      <c r="EN49" s="427"/>
      <c r="EO49" s="428"/>
      <c r="EP49" s="426"/>
      <c r="EQ49" s="427"/>
      <c r="ER49" s="427"/>
      <c r="ES49" s="427"/>
      <c r="ET49" s="427"/>
      <c r="EU49" s="427"/>
      <c r="EV49" s="427"/>
      <c r="EW49" s="427"/>
      <c r="EX49" s="427"/>
      <c r="EY49" s="427"/>
      <c r="EZ49" s="427"/>
      <c r="FA49" s="428"/>
      <c r="FB49" s="426"/>
      <c r="FC49" s="427"/>
      <c r="FD49" s="427"/>
      <c r="FE49" s="427"/>
      <c r="FF49" s="427"/>
      <c r="FG49" s="427"/>
      <c r="FH49" s="427"/>
      <c r="FI49" s="427"/>
      <c r="FJ49" s="427"/>
      <c r="FK49" s="427"/>
      <c r="FL49" s="427"/>
      <c r="FM49" s="428"/>
      <c r="FN49" s="426"/>
      <c r="FO49" s="427"/>
      <c r="FP49" s="427"/>
      <c r="FQ49" s="427"/>
      <c r="FR49" s="427"/>
      <c r="FS49" s="427"/>
      <c r="FT49" s="427"/>
      <c r="FU49" s="427"/>
      <c r="FV49" s="427"/>
      <c r="FW49" s="427"/>
      <c r="FX49" s="427"/>
      <c r="FY49" s="428"/>
      <c r="FZ49" s="426"/>
      <c r="GA49" s="427"/>
      <c r="GB49" s="427"/>
      <c r="GC49" s="427"/>
      <c r="GD49" s="427"/>
      <c r="GE49" s="427"/>
      <c r="GF49" s="427"/>
      <c r="GG49" s="427"/>
      <c r="GH49" s="427"/>
      <c r="GI49" s="427"/>
      <c r="GJ49" s="427"/>
      <c r="GK49" s="428"/>
      <c r="GL49" s="426"/>
      <c r="GM49" s="427"/>
      <c r="GN49" s="427"/>
      <c r="GO49" s="427"/>
      <c r="GP49" s="427"/>
      <c r="GQ49" s="427"/>
      <c r="GR49" s="427"/>
      <c r="GS49" s="427"/>
      <c r="GT49" s="427"/>
      <c r="GU49" s="427"/>
      <c r="GV49" s="427"/>
      <c r="GW49" s="428"/>
      <c r="GX49" s="426"/>
      <c r="GY49" s="427"/>
      <c r="GZ49" s="427"/>
      <c r="HA49" s="427"/>
      <c r="HB49" s="427"/>
      <c r="HC49" s="427"/>
      <c r="HD49" s="427"/>
      <c r="HE49" s="427"/>
      <c r="HF49" s="427"/>
      <c r="HG49" s="427"/>
      <c r="HH49" s="427"/>
      <c r="HI49" s="428"/>
      <c r="HJ49" s="426"/>
      <c r="HK49" s="427"/>
      <c r="HL49" s="427"/>
      <c r="HM49" s="427"/>
      <c r="HN49" s="427"/>
      <c r="HO49" s="427"/>
      <c r="HP49" s="427"/>
      <c r="HQ49" s="427"/>
      <c r="HR49" s="427"/>
      <c r="HS49" s="427"/>
      <c r="HT49" s="427"/>
      <c r="HU49" s="428"/>
      <c r="HV49" s="426"/>
      <c r="HW49" s="427"/>
      <c r="HX49" s="427"/>
      <c r="HY49" s="427"/>
      <c r="HZ49" s="427"/>
      <c r="IA49" s="427"/>
      <c r="IB49" s="427"/>
      <c r="IC49" s="427"/>
      <c r="ID49" s="427"/>
      <c r="IE49" s="427"/>
      <c r="IF49" s="427"/>
      <c r="IG49" s="428"/>
      <c r="IH49" s="426"/>
      <c r="II49" s="427"/>
      <c r="IJ49" s="427"/>
      <c r="IK49" s="427"/>
      <c r="IL49" s="427"/>
      <c r="IM49" s="427"/>
      <c r="IN49" s="427"/>
      <c r="IO49" s="427"/>
      <c r="IP49" s="427"/>
      <c r="IQ49" s="427"/>
      <c r="IR49" s="427"/>
      <c r="IS49" s="428"/>
      <c r="IT49" s="426"/>
      <c r="IU49" s="427"/>
      <c r="IV49" s="427"/>
      <c r="IW49" s="427"/>
      <c r="IX49" s="427"/>
      <c r="IY49" s="427"/>
      <c r="IZ49" s="427"/>
      <c r="JA49" s="427"/>
      <c r="JB49" s="427"/>
      <c r="JC49" s="427"/>
      <c r="JD49" s="427"/>
      <c r="JE49" s="428"/>
      <c r="JF49" s="426"/>
      <c r="JG49" s="427"/>
      <c r="JH49" s="427"/>
      <c r="JI49" s="427"/>
      <c r="JJ49" s="427"/>
      <c r="JK49" s="427"/>
      <c r="JL49" s="427"/>
      <c r="JM49" s="427"/>
      <c r="JN49" s="427"/>
      <c r="JO49" s="427"/>
      <c r="JP49" s="427"/>
      <c r="JQ49" s="428"/>
      <c r="JR49" s="426"/>
      <c r="JS49" s="427"/>
      <c r="JT49" s="427"/>
      <c r="JU49" s="427"/>
      <c r="JV49" s="427"/>
      <c r="JW49" s="427"/>
      <c r="JX49" s="427"/>
      <c r="JY49" s="427"/>
      <c r="JZ49" s="427"/>
      <c r="KA49" s="427"/>
      <c r="KB49" s="427"/>
      <c r="KC49" s="428"/>
      <c r="KD49" s="426"/>
      <c r="KE49" s="427"/>
      <c r="KF49" s="427"/>
      <c r="KG49" s="427"/>
      <c r="KH49" s="427"/>
      <c r="KI49" s="427"/>
      <c r="KJ49" s="427"/>
      <c r="KK49" s="427"/>
      <c r="KL49" s="427"/>
      <c r="KM49" s="427"/>
      <c r="KN49" s="427"/>
      <c r="KO49" s="428"/>
      <c r="KP49" s="426"/>
      <c r="KQ49" s="427"/>
      <c r="KR49" s="427"/>
      <c r="KS49" s="427"/>
      <c r="KT49" s="427"/>
      <c r="KU49" s="427"/>
      <c r="KV49" s="427"/>
      <c r="KW49" s="427"/>
      <c r="KX49" s="427"/>
      <c r="KY49" s="427"/>
      <c r="KZ49" s="427"/>
      <c r="LA49" s="428"/>
      <c r="LB49" s="426"/>
      <c r="LC49" s="427"/>
      <c r="LD49" s="427"/>
      <c r="LE49" s="427"/>
      <c r="LF49" s="427"/>
      <c r="LG49" s="427"/>
      <c r="LH49" s="427"/>
      <c r="LI49" s="427"/>
      <c r="LJ49" s="427"/>
      <c r="LK49" s="427"/>
      <c r="LL49" s="427"/>
      <c r="LM49" s="428"/>
      <c r="LN49" s="426"/>
      <c r="LO49" s="427"/>
      <c r="LP49" s="427"/>
      <c r="LQ49" s="427"/>
      <c r="LR49" s="427"/>
      <c r="LS49" s="427"/>
      <c r="LT49" s="427"/>
      <c r="LU49" s="427"/>
      <c r="LV49" s="427"/>
      <c r="LW49" s="427"/>
      <c r="LX49" s="427"/>
      <c r="LY49" s="428"/>
      <c r="LZ49" s="426"/>
      <c r="MA49" s="427"/>
      <c r="MB49" s="427"/>
      <c r="MC49" s="427"/>
      <c r="MD49" s="427"/>
      <c r="ME49" s="427"/>
      <c r="MF49" s="427"/>
      <c r="MG49" s="427"/>
      <c r="MH49" s="427"/>
      <c r="MI49" s="427"/>
      <c r="MJ49" s="427"/>
      <c r="MK49" s="428"/>
      <c r="ML49" s="426"/>
      <c r="MM49" s="427"/>
      <c r="MN49" s="427"/>
      <c r="MO49" s="427"/>
      <c r="MP49" s="427"/>
      <c r="MQ49" s="427"/>
      <c r="MR49" s="427"/>
      <c r="MS49" s="427"/>
      <c r="MT49" s="427"/>
      <c r="MU49" s="427"/>
      <c r="MV49" s="427"/>
      <c r="MW49" s="428"/>
      <c r="MX49" s="426"/>
      <c r="MY49" s="427"/>
      <c r="MZ49" s="427"/>
      <c r="NA49" s="427"/>
      <c r="NB49" s="427"/>
      <c r="NC49" s="427"/>
      <c r="ND49" s="427"/>
      <c r="NE49" s="427"/>
      <c r="NF49" s="427"/>
      <c r="NG49" s="427"/>
      <c r="NH49" s="427"/>
      <c r="NI49" s="428"/>
      <c r="NJ49" s="426"/>
      <c r="NK49" s="427"/>
      <c r="NL49" s="427"/>
      <c r="NM49" s="427"/>
      <c r="NN49" s="427"/>
      <c r="NO49" s="427"/>
      <c r="NP49" s="427"/>
      <c r="NQ49" s="427"/>
      <c r="NR49" s="427"/>
      <c r="NS49" s="427"/>
      <c r="NT49" s="427"/>
      <c r="NU49" s="428"/>
      <c r="NV49" s="426"/>
      <c r="NW49" s="427"/>
      <c r="NX49" s="427"/>
      <c r="NY49" s="427"/>
      <c r="NZ49" s="427"/>
      <c r="OA49" s="427"/>
      <c r="OB49" s="427"/>
      <c r="OC49" s="427"/>
      <c r="OD49" s="427"/>
      <c r="OE49" s="427"/>
      <c r="OF49" s="427"/>
      <c r="OG49" s="428"/>
      <c r="OH49" s="426"/>
      <c r="OI49" s="427"/>
      <c r="OJ49" s="427"/>
      <c r="OK49" s="427"/>
      <c r="OL49" s="427"/>
      <c r="OM49" s="427"/>
      <c r="ON49" s="427"/>
      <c r="OO49" s="427"/>
      <c r="OP49" s="427"/>
      <c r="OQ49" s="427"/>
      <c r="OR49" s="427"/>
      <c r="OS49" s="428"/>
      <c r="OT49" s="426"/>
      <c r="OU49" s="427"/>
      <c r="OV49" s="427"/>
      <c r="OW49" s="427"/>
      <c r="OX49" s="427"/>
      <c r="OY49" s="427"/>
      <c r="OZ49" s="427"/>
      <c r="PA49" s="427"/>
      <c r="PB49" s="427"/>
      <c r="PC49" s="427"/>
      <c r="PD49" s="427"/>
      <c r="PE49" s="428"/>
      <c r="PF49" s="426"/>
      <c r="PG49" s="427"/>
      <c r="PH49" s="427"/>
      <c r="PI49" s="427"/>
      <c r="PJ49" s="427"/>
      <c r="PK49" s="427"/>
      <c r="PL49" s="427"/>
      <c r="PM49" s="427"/>
      <c r="PN49" s="427"/>
      <c r="PO49" s="427"/>
      <c r="PP49" s="427"/>
      <c r="PQ49" s="428"/>
      <c r="PR49" s="426"/>
      <c r="PS49" s="427"/>
      <c r="PT49" s="427"/>
      <c r="PU49" s="427"/>
      <c r="PV49" s="427"/>
      <c r="PW49" s="427"/>
      <c r="PX49" s="427"/>
      <c r="PY49" s="427"/>
      <c r="PZ49" s="427"/>
      <c r="QA49" s="427"/>
      <c r="QB49" s="427"/>
      <c r="QC49" s="428"/>
      <c r="QD49" s="426"/>
      <c r="QE49" s="427"/>
      <c r="QF49" s="427"/>
      <c r="QG49" s="427"/>
      <c r="QH49" s="427"/>
      <c r="QI49" s="427"/>
      <c r="QJ49" s="427"/>
      <c r="QK49" s="427"/>
      <c r="QL49" s="427"/>
      <c r="QM49" s="427"/>
      <c r="QN49" s="427"/>
      <c r="QO49" s="428"/>
      <c r="QP49" s="426"/>
      <c r="QQ49" s="427"/>
      <c r="QR49" s="427"/>
      <c r="QS49" s="427"/>
      <c r="QT49" s="427"/>
      <c r="QU49" s="427"/>
      <c r="QV49" s="427"/>
      <c r="QW49" s="427"/>
      <c r="QX49" s="427"/>
      <c r="QY49" s="427"/>
      <c r="QZ49" s="427"/>
      <c r="RA49" s="428"/>
      <c r="RB49" s="426"/>
      <c r="RC49" s="427"/>
      <c r="RD49" s="427"/>
      <c r="RE49" s="427"/>
      <c r="RF49" s="427"/>
      <c r="RG49" s="427"/>
      <c r="RH49" s="427"/>
      <c r="RI49" s="427"/>
      <c r="RJ49" s="427"/>
      <c r="RK49" s="427"/>
      <c r="RL49" s="427"/>
      <c r="RM49" s="428"/>
    </row>
    <row r="50" spans="2:481" s="212" customFormat="1" ht="5.25" hidden="1" customHeight="1" outlineLevel="1">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0"/>
      <c r="CH50" s="240"/>
      <c r="CI50" s="240"/>
      <c r="CJ50" s="240"/>
      <c r="CK50" s="240"/>
      <c r="CL50" s="240"/>
      <c r="CM50" s="240"/>
      <c r="CN50" s="240"/>
      <c r="CO50" s="240"/>
      <c r="CP50" s="240"/>
      <c r="CQ50" s="240"/>
      <c r="CR50" s="240"/>
      <c r="CS50" s="240"/>
      <c r="CT50" s="240"/>
      <c r="CU50" s="240"/>
      <c r="CV50" s="240"/>
      <c r="CW50" s="240"/>
      <c r="CX50" s="240"/>
      <c r="CY50" s="240"/>
      <c r="CZ50" s="240"/>
      <c r="DA50" s="240"/>
      <c r="DB50" s="240"/>
      <c r="DC50" s="240"/>
      <c r="DD50" s="240"/>
      <c r="DE50" s="240"/>
      <c r="DF50" s="240"/>
      <c r="DG50" s="240"/>
      <c r="DH50" s="240"/>
      <c r="DI50" s="240"/>
      <c r="DJ50" s="240"/>
      <c r="DK50" s="240"/>
      <c r="DL50" s="240"/>
      <c r="DM50" s="240"/>
      <c r="DN50" s="240"/>
      <c r="DO50" s="240"/>
      <c r="DP50" s="240"/>
      <c r="DQ50" s="240"/>
      <c r="DR50" s="240"/>
      <c r="DS50" s="240"/>
      <c r="DT50" s="240"/>
      <c r="DU50" s="240"/>
      <c r="DV50" s="240"/>
      <c r="DW50" s="240"/>
      <c r="DX50" s="240"/>
      <c r="DY50" s="240"/>
      <c r="DZ50" s="240"/>
      <c r="EA50" s="240"/>
      <c r="EB50" s="240"/>
      <c r="EC50" s="240"/>
      <c r="ED50" s="240"/>
      <c r="EE50" s="240"/>
      <c r="EF50" s="240"/>
      <c r="EG50" s="240"/>
      <c r="EH50" s="240"/>
      <c r="EI50" s="240"/>
      <c r="EJ50" s="240"/>
      <c r="EK50" s="240"/>
      <c r="EL50" s="240"/>
      <c r="EM50" s="240"/>
      <c r="EN50" s="240"/>
      <c r="EO50" s="240"/>
      <c r="EP50" s="240"/>
      <c r="EQ50" s="240"/>
      <c r="ER50" s="240"/>
      <c r="ES50" s="240"/>
      <c r="ET50" s="240"/>
      <c r="EU50" s="240"/>
      <c r="EV50" s="240"/>
      <c r="EW50" s="240"/>
      <c r="EX50" s="240"/>
      <c r="EY50" s="240"/>
      <c r="EZ50" s="240"/>
      <c r="FA50" s="240"/>
      <c r="FB50" s="240"/>
      <c r="FC50" s="240"/>
      <c r="FD50" s="240"/>
      <c r="FE50" s="240"/>
      <c r="FF50" s="240"/>
      <c r="FG50" s="240"/>
      <c r="FH50" s="240"/>
      <c r="FI50" s="240"/>
      <c r="FJ50" s="240"/>
      <c r="FK50" s="240"/>
      <c r="FL50" s="240"/>
      <c r="FM50" s="240"/>
      <c r="FN50" s="240"/>
      <c r="FO50" s="240"/>
      <c r="FP50" s="240"/>
      <c r="FQ50" s="240"/>
      <c r="FR50" s="240"/>
      <c r="FS50" s="240"/>
      <c r="FT50" s="240"/>
      <c r="FU50" s="240"/>
      <c r="FV50" s="240"/>
      <c r="FW50" s="240"/>
      <c r="FX50" s="240"/>
      <c r="FY50" s="240"/>
      <c r="FZ50" s="240"/>
      <c r="GA50" s="240"/>
      <c r="GB50" s="240"/>
      <c r="GC50" s="240"/>
      <c r="GD50" s="240"/>
      <c r="GE50" s="240"/>
      <c r="GF50" s="240"/>
      <c r="GG50" s="240"/>
      <c r="GH50" s="240"/>
      <c r="GI50" s="240"/>
      <c r="GJ50" s="240"/>
      <c r="GK50" s="240"/>
      <c r="GL50" s="240"/>
      <c r="GM50" s="240"/>
      <c r="GN50" s="240"/>
      <c r="GO50" s="240"/>
      <c r="GP50" s="240"/>
      <c r="GQ50" s="240"/>
      <c r="GR50" s="240"/>
      <c r="GS50" s="240"/>
      <c r="GT50" s="240"/>
      <c r="GU50" s="240"/>
      <c r="GV50" s="240"/>
      <c r="GW50" s="240"/>
      <c r="GX50" s="240"/>
      <c r="GY50" s="240"/>
      <c r="GZ50" s="240"/>
      <c r="HA50" s="240"/>
      <c r="HB50" s="240"/>
      <c r="HC50" s="240"/>
      <c r="HD50" s="240"/>
      <c r="HE50" s="240"/>
      <c r="HF50" s="240"/>
      <c r="HG50" s="240"/>
      <c r="HH50" s="240"/>
      <c r="HI50" s="240"/>
      <c r="HJ50" s="240"/>
      <c r="HK50" s="240"/>
      <c r="HL50" s="240"/>
      <c r="HM50" s="240"/>
      <c r="HN50" s="240"/>
      <c r="HO50" s="240"/>
      <c r="HP50" s="240"/>
      <c r="HQ50" s="240"/>
      <c r="HR50" s="240"/>
      <c r="HS50" s="240"/>
      <c r="HT50" s="240"/>
      <c r="HU50" s="240"/>
      <c r="HV50" s="240"/>
      <c r="HW50" s="240"/>
      <c r="HX50" s="240"/>
      <c r="HY50" s="240"/>
      <c r="HZ50" s="240"/>
      <c r="IA50" s="240"/>
      <c r="IB50" s="240"/>
      <c r="IC50" s="240"/>
      <c r="ID50" s="240"/>
      <c r="IE50" s="240"/>
      <c r="IF50" s="240"/>
      <c r="IG50" s="240"/>
      <c r="IH50" s="240"/>
      <c r="II50" s="240"/>
      <c r="IJ50" s="240"/>
      <c r="IK50" s="240"/>
      <c r="IL50" s="240"/>
      <c r="IM50" s="240"/>
      <c r="IN50" s="240"/>
      <c r="IO50" s="240"/>
      <c r="IP50" s="240"/>
      <c r="IQ50" s="240"/>
      <c r="IR50" s="240"/>
      <c r="IS50" s="240"/>
      <c r="IT50" s="240"/>
      <c r="IU50" s="240"/>
      <c r="IV50" s="240"/>
      <c r="IW50" s="240"/>
      <c r="IX50" s="240"/>
      <c r="IY50" s="240"/>
      <c r="IZ50" s="240"/>
      <c r="JA50" s="240"/>
      <c r="JB50" s="240"/>
      <c r="JC50" s="240"/>
      <c r="JD50" s="240"/>
      <c r="JE50" s="240"/>
      <c r="JF50" s="240"/>
      <c r="JG50" s="240"/>
      <c r="JH50" s="240"/>
      <c r="JI50" s="240"/>
      <c r="JJ50" s="240"/>
      <c r="JK50" s="240"/>
      <c r="JL50" s="240"/>
      <c r="JM50" s="240"/>
      <c r="JN50" s="240"/>
      <c r="JO50" s="240"/>
      <c r="JP50" s="240"/>
      <c r="JQ50" s="240"/>
      <c r="JR50" s="240"/>
      <c r="JS50" s="240"/>
      <c r="JT50" s="240"/>
      <c r="JU50" s="240"/>
      <c r="JV50" s="240"/>
      <c r="JW50" s="240"/>
      <c r="JX50" s="240"/>
      <c r="JY50" s="240"/>
      <c r="JZ50" s="240"/>
      <c r="KA50" s="240"/>
      <c r="KB50" s="240"/>
      <c r="KC50" s="240"/>
      <c r="KD50" s="240"/>
      <c r="KE50" s="240"/>
      <c r="KF50" s="240"/>
      <c r="KG50" s="240"/>
      <c r="KH50" s="240"/>
      <c r="KI50" s="240"/>
      <c r="KJ50" s="240"/>
      <c r="KK50" s="240"/>
      <c r="KL50" s="240"/>
      <c r="KM50" s="240"/>
      <c r="KN50" s="240"/>
      <c r="KO50" s="240"/>
      <c r="KP50" s="240"/>
      <c r="KQ50" s="240"/>
      <c r="KR50" s="240"/>
      <c r="KS50" s="240"/>
      <c r="KT50" s="240"/>
      <c r="KU50" s="240"/>
      <c r="KV50" s="240"/>
      <c r="KW50" s="240"/>
      <c r="KX50" s="240"/>
      <c r="KY50" s="240"/>
      <c r="KZ50" s="240"/>
      <c r="LA50" s="240"/>
      <c r="LB50" s="240"/>
      <c r="LC50" s="240"/>
      <c r="LD50" s="240"/>
      <c r="LE50" s="240"/>
      <c r="LF50" s="240"/>
      <c r="LG50" s="240"/>
      <c r="LH50" s="240"/>
      <c r="LI50" s="240"/>
      <c r="LJ50" s="240"/>
      <c r="LK50" s="240"/>
      <c r="LL50" s="240"/>
      <c r="LM50" s="240"/>
      <c r="LN50" s="240"/>
      <c r="LO50" s="240"/>
      <c r="LP50" s="240"/>
      <c r="LQ50" s="240"/>
      <c r="LR50" s="240"/>
      <c r="LS50" s="240"/>
      <c r="LT50" s="240"/>
      <c r="LU50" s="240"/>
      <c r="LV50" s="240"/>
      <c r="LW50" s="240"/>
      <c r="LX50" s="240"/>
      <c r="LY50" s="240"/>
      <c r="LZ50" s="240"/>
      <c r="MA50" s="240"/>
      <c r="MB50" s="240"/>
      <c r="MC50" s="240"/>
      <c r="MD50" s="240"/>
      <c r="ME50" s="240"/>
      <c r="MF50" s="240"/>
      <c r="MG50" s="240"/>
      <c r="MH50" s="240"/>
      <c r="MI50" s="240"/>
      <c r="MJ50" s="240"/>
      <c r="MK50" s="240"/>
      <c r="ML50" s="240"/>
      <c r="MM50" s="240"/>
      <c r="MN50" s="240"/>
      <c r="MO50" s="240"/>
      <c r="MP50" s="240"/>
      <c r="MQ50" s="240"/>
      <c r="MR50" s="240"/>
      <c r="MS50" s="240"/>
      <c r="MT50" s="240"/>
      <c r="MU50" s="240"/>
      <c r="MV50" s="240"/>
      <c r="MW50" s="240"/>
      <c r="MX50" s="240"/>
      <c r="MY50" s="240"/>
      <c r="MZ50" s="240"/>
      <c r="NA50" s="240"/>
      <c r="NB50" s="240"/>
      <c r="NC50" s="240"/>
      <c r="ND50" s="240"/>
      <c r="NE50" s="240"/>
      <c r="NF50" s="240"/>
      <c r="NG50" s="240"/>
      <c r="NH50" s="240"/>
      <c r="NI50" s="240"/>
      <c r="NJ50" s="240"/>
      <c r="NK50" s="240"/>
      <c r="NL50" s="240"/>
      <c r="NM50" s="240"/>
      <c r="NN50" s="240"/>
      <c r="NO50" s="240"/>
      <c r="NP50" s="240"/>
      <c r="NQ50" s="240"/>
      <c r="NR50" s="240"/>
      <c r="NS50" s="240"/>
      <c r="NT50" s="240"/>
      <c r="NU50" s="240"/>
      <c r="NV50" s="240"/>
      <c r="NW50" s="240"/>
      <c r="NX50" s="240"/>
      <c r="NY50" s="240"/>
      <c r="NZ50" s="240"/>
      <c r="OA50" s="240"/>
      <c r="OB50" s="240"/>
      <c r="OC50" s="240"/>
      <c r="OD50" s="240"/>
      <c r="OE50" s="240"/>
      <c r="OF50" s="240"/>
      <c r="OG50" s="240"/>
      <c r="OH50" s="240"/>
      <c r="OI50" s="240"/>
      <c r="OJ50" s="240"/>
      <c r="OK50" s="240"/>
      <c r="OL50" s="240"/>
      <c r="OM50" s="240"/>
      <c r="ON50" s="240"/>
      <c r="OO50" s="240"/>
      <c r="OP50" s="240"/>
      <c r="OQ50" s="240"/>
      <c r="OR50" s="240"/>
      <c r="OS50" s="240"/>
      <c r="OT50" s="240"/>
      <c r="OU50" s="240"/>
      <c r="OV50" s="240"/>
      <c r="OW50" s="240"/>
      <c r="OX50" s="240"/>
      <c r="OY50" s="240"/>
      <c r="OZ50" s="240"/>
      <c r="PA50" s="240"/>
      <c r="PB50" s="240"/>
      <c r="PC50" s="240"/>
      <c r="PD50" s="240"/>
      <c r="PE50" s="240"/>
      <c r="PF50" s="240"/>
      <c r="PG50" s="240"/>
      <c r="PH50" s="240"/>
      <c r="PI50" s="240"/>
      <c r="PJ50" s="240"/>
      <c r="PK50" s="240"/>
      <c r="PL50" s="240"/>
      <c r="PM50" s="240"/>
      <c r="PN50" s="240"/>
      <c r="PO50" s="240"/>
      <c r="PP50" s="240"/>
      <c r="PQ50" s="240"/>
      <c r="PR50" s="240"/>
      <c r="PS50" s="240"/>
      <c r="PT50" s="240"/>
      <c r="PU50" s="240"/>
      <c r="PV50" s="240"/>
      <c r="PW50" s="240"/>
      <c r="PX50" s="240"/>
      <c r="PY50" s="240"/>
      <c r="PZ50" s="240"/>
      <c r="QA50" s="240"/>
      <c r="QB50" s="240"/>
      <c r="QC50" s="240"/>
      <c r="QD50" s="240"/>
      <c r="QE50" s="240"/>
      <c r="QF50" s="240"/>
      <c r="QG50" s="240"/>
      <c r="QH50" s="240"/>
      <c r="QI50" s="240"/>
      <c r="QJ50" s="240"/>
      <c r="QK50" s="240"/>
      <c r="QL50" s="240"/>
      <c r="QM50" s="240"/>
      <c r="QN50" s="240"/>
      <c r="QO50" s="240"/>
      <c r="QP50" s="240"/>
      <c r="QQ50" s="240"/>
      <c r="QR50" s="240"/>
      <c r="QS50" s="240"/>
      <c r="QT50" s="240"/>
      <c r="QU50" s="240"/>
      <c r="QV50" s="240"/>
      <c r="QW50" s="240"/>
      <c r="QX50" s="240"/>
      <c r="QY50" s="240"/>
      <c r="QZ50" s="240"/>
      <c r="RA50" s="240"/>
      <c r="RB50" s="240"/>
      <c r="RC50" s="240"/>
      <c r="RD50" s="240"/>
      <c r="RE50" s="240"/>
      <c r="RF50" s="240"/>
      <c r="RG50" s="240"/>
      <c r="RH50" s="240"/>
      <c r="RI50" s="240"/>
      <c r="RJ50" s="240"/>
      <c r="RK50" s="240"/>
      <c r="RL50" s="240"/>
      <c r="RM50" s="240"/>
    </row>
    <row r="51" spans="2:481" ht="17.25" hidden="1" customHeight="1" outlineLevel="1">
      <c r="B51" s="505"/>
      <c r="C51" s="506"/>
      <c r="D51" s="506"/>
      <c r="E51" s="506"/>
      <c r="F51" s="506"/>
      <c r="G51" s="506"/>
      <c r="H51" s="507"/>
      <c r="I51" s="507"/>
      <c r="J51" s="507"/>
      <c r="K51" s="507"/>
      <c r="L51" s="507"/>
      <c r="M51" s="507"/>
      <c r="N51" s="420"/>
      <c r="O51" s="421"/>
      <c r="P51" s="421"/>
      <c r="Q51" s="421"/>
      <c r="R51" s="421"/>
      <c r="S51" s="422"/>
      <c r="T51" s="423"/>
      <c r="U51" s="424"/>
      <c r="V51" s="424"/>
      <c r="W51" s="424"/>
      <c r="X51" s="424"/>
      <c r="Y51" s="425"/>
      <c r="Z51" s="420"/>
      <c r="AA51" s="421"/>
      <c r="AB51" s="421"/>
      <c r="AC51" s="421"/>
      <c r="AD51" s="421"/>
      <c r="AE51" s="422"/>
      <c r="AF51" s="423"/>
      <c r="AG51" s="424"/>
      <c r="AH51" s="424"/>
      <c r="AI51" s="424"/>
      <c r="AJ51" s="424"/>
      <c r="AK51" s="425"/>
      <c r="AL51" s="420"/>
      <c r="AM51" s="421"/>
      <c r="AN51" s="421"/>
      <c r="AO51" s="421"/>
      <c r="AP51" s="421"/>
      <c r="AQ51" s="422"/>
      <c r="AR51" s="423"/>
      <c r="AS51" s="424"/>
      <c r="AT51" s="424"/>
      <c r="AU51" s="424"/>
      <c r="AV51" s="424"/>
      <c r="AW51" s="425"/>
      <c r="AX51" s="420"/>
      <c r="AY51" s="421"/>
      <c r="AZ51" s="421"/>
      <c r="BA51" s="421"/>
      <c r="BB51" s="421"/>
      <c r="BC51" s="422"/>
      <c r="BD51" s="423"/>
      <c r="BE51" s="424"/>
      <c r="BF51" s="424"/>
      <c r="BG51" s="424"/>
      <c r="BH51" s="424"/>
      <c r="BI51" s="425"/>
      <c r="BJ51" s="420"/>
      <c r="BK51" s="421"/>
      <c r="BL51" s="421"/>
      <c r="BM51" s="421"/>
      <c r="BN51" s="421"/>
      <c r="BO51" s="422"/>
      <c r="BP51" s="423"/>
      <c r="BQ51" s="424"/>
      <c r="BR51" s="424"/>
      <c r="BS51" s="424"/>
      <c r="BT51" s="424"/>
      <c r="BU51" s="425"/>
      <c r="BV51" s="420"/>
      <c r="BW51" s="421"/>
      <c r="BX51" s="421"/>
      <c r="BY51" s="421"/>
      <c r="BZ51" s="421"/>
      <c r="CA51" s="422"/>
      <c r="CB51" s="423"/>
      <c r="CC51" s="424"/>
      <c r="CD51" s="424"/>
      <c r="CE51" s="424"/>
      <c r="CF51" s="424"/>
      <c r="CG51" s="425"/>
      <c r="CH51" s="420"/>
      <c r="CI51" s="421"/>
      <c r="CJ51" s="421"/>
      <c r="CK51" s="421"/>
      <c r="CL51" s="421"/>
      <c r="CM51" s="422"/>
      <c r="CN51" s="423"/>
      <c r="CO51" s="424"/>
      <c r="CP51" s="424"/>
      <c r="CQ51" s="424"/>
      <c r="CR51" s="424"/>
      <c r="CS51" s="425"/>
      <c r="CT51" s="420"/>
      <c r="CU51" s="421"/>
      <c r="CV51" s="421"/>
      <c r="CW51" s="421"/>
      <c r="CX51" s="421"/>
      <c r="CY51" s="422"/>
      <c r="CZ51" s="423"/>
      <c r="DA51" s="424"/>
      <c r="DB51" s="424"/>
      <c r="DC51" s="424"/>
      <c r="DD51" s="424"/>
      <c r="DE51" s="425"/>
      <c r="DF51" s="420"/>
      <c r="DG51" s="421"/>
      <c r="DH51" s="421"/>
      <c r="DI51" s="421"/>
      <c r="DJ51" s="421"/>
      <c r="DK51" s="422"/>
      <c r="DL51" s="423"/>
      <c r="DM51" s="424"/>
      <c r="DN51" s="424"/>
      <c r="DO51" s="424"/>
      <c r="DP51" s="424"/>
      <c r="DQ51" s="425"/>
      <c r="DR51" s="420"/>
      <c r="DS51" s="421"/>
      <c r="DT51" s="421"/>
      <c r="DU51" s="421"/>
      <c r="DV51" s="421"/>
      <c r="DW51" s="422"/>
      <c r="DX51" s="423"/>
      <c r="DY51" s="424"/>
      <c r="DZ51" s="424"/>
      <c r="EA51" s="424"/>
      <c r="EB51" s="424"/>
      <c r="EC51" s="425"/>
      <c r="ED51" s="420"/>
      <c r="EE51" s="421"/>
      <c r="EF51" s="421"/>
      <c r="EG51" s="421"/>
      <c r="EH51" s="421"/>
      <c r="EI51" s="422"/>
      <c r="EJ51" s="423"/>
      <c r="EK51" s="424"/>
      <c r="EL51" s="424"/>
      <c r="EM51" s="424"/>
      <c r="EN51" s="424"/>
      <c r="EO51" s="425"/>
      <c r="EP51" s="420"/>
      <c r="EQ51" s="421"/>
      <c r="ER51" s="421"/>
      <c r="ES51" s="421"/>
      <c r="ET51" s="421"/>
      <c r="EU51" s="422"/>
      <c r="EV51" s="423"/>
      <c r="EW51" s="424"/>
      <c r="EX51" s="424"/>
      <c r="EY51" s="424"/>
      <c r="EZ51" s="424"/>
      <c r="FA51" s="425"/>
      <c r="FB51" s="420"/>
      <c r="FC51" s="421"/>
      <c r="FD51" s="421"/>
      <c r="FE51" s="421"/>
      <c r="FF51" s="421"/>
      <c r="FG51" s="422"/>
      <c r="FH51" s="423"/>
      <c r="FI51" s="424"/>
      <c r="FJ51" s="424"/>
      <c r="FK51" s="424"/>
      <c r="FL51" s="424"/>
      <c r="FM51" s="425"/>
      <c r="FN51" s="420"/>
      <c r="FO51" s="421"/>
      <c r="FP51" s="421"/>
      <c r="FQ51" s="421"/>
      <c r="FR51" s="421"/>
      <c r="FS51" s="422"/>
      <c r="FT51" s="423"/>
      <c r="FU51" s="424"/>
      <c r="FV51" s="424"/>
      <c r="FW51" s="424"/>
      <c r="FX51" s="424"/>
      <c r="FY51" s="425"/>
      <c r="FZ51" s="420"/>
      <c r="GA51" s="421"/>
      <c r="GB51" s="421"/>
      <c r="GC51" s="421"/>
      <c r="GD51" s="421"/>
      <c r="GE51" s="422"/>
      <c r="GF51" s="423"/>
      <c r="GG51" s="424"/>
      <c r="GH51" s="424"/>
      <c r="GI51" s="424"/>
      <c r="GJ51" s="424"/>
      <c r="GK51" s="425"/>
      <c r="GL51" s="420"/>
      <c r="GM51" s="421"/>
      <c r="GN51" s="421"/>
      <c r="GO51" s="421"/>
      <c r="GP51" s="421"/>
      <c r="GQ51" s="422"/>
      <c r="GR51" s="423"/>
      <c r="GS51" s="424"/>
      <c r="GT51" s="424"/>
      <c r="GU51" s="424"/>
      <c r="GV51" s="424"/>
      <c r="GW51" s="425"/>
      <c r="GX51" s="420"/>
      <c r="GY51" s="421"/>
      <c r="GZ51" s="421"/>
      <c r="HA51" s="421"/>
      <c r="HB51" s="421"/>
      <c r="HC51" s="422"/>
      <c r="HD51" s="423"/>
      <c r="HE51" s="424"/>
      <c r="HF51" s="424"/>
      <c r="HG51" s="424"/>
      <c r="HH51" s="424"/>
      <c r="HI51" s="425"/>
      <c r="HJ51" s="420"/>
      <c r="HK51" s="421"/>
      <c r="HL51" s="421"/>
      <c r="HM51" s="421"/>
      <c r="HN51" s="421"/>
      <c r="HO51" s="422"/>
      <c r="HP51" s="423"/>
      <c r="HQ51" s="424"/>
      <c r="HR51" s="424"/>
      <c r="HS51" s="424"/>
      <c r="HT51" s="424"/>
      <c r="HU51" s="425"/>
      <c r="HV51" s="420"/>
      <c r="HW51" s="421"/>
      <c r="HX51" s="421"/>
      <c r="HY51" s="421"/>
      <c r="HZ51" s="421"/>
      <c r="IA51" s="422"/>
      <c r="IB51" s="423"/>
      <c r="IC51" s="424"/>
      <c r="ID51" s="424"/>
      <c r="IE51" s="424"/>
      <c r="IF51" s="424"/>
      <c r="IG51" s="425"/>
      <c r="IH51" s="420"/>
      <c r="II51" s="421"/>
      <c r="IJ51" s="421"/>
      <c r="IK51" s="421"/>
      <c r="IL51" s="421"/>
      <c r="IM51" s="422"/>
      <c r="IN51" s="423"/>
      <c r="IO51" s="424"/>
      <c r="IP51" s="424"/>
      <c r="IQ51" s="424"/>
      <c r="IR51" s="424"/>
      <c r="IS51" s="425"/>
      <c r="IT51" s="420"/>
      <c r="IU51" s="421"/>
      <c r="IV51" s="421"/>
      <c r="IW51" s="421"/>
      <c r="IX51" s="421"/>
      <c r="IY51" s="422"/>
      <c r="IZ51" s="423"/>
      <c r="JA51" s="424"/>
      <c r="JB51" s="424"/>
      <c r="JC51" s="424"/>
      <c r="JD51" s="424"/>
      <c r="JE51" s="425"/>
      <c r="JF51" s="420"/>
      <c r="JG51" s="421"/>
      <c r="JH51" s="421"/>
      <c r="JI51" s="421"/>
      <c r="JJ51" s="421"/>
      <c r="JK51" s="422"/>
      <c r="JL51" s="423"/>
      <c r="JM51" s="424"/>
      <c r="JN51" s="424"/>
      <c r="JO51" s="424"/>
      <c r="JP51" s="424"/>
      <c r="JQ51" s="425"/>
      <c r="JR51" s="420"/>
      <c r="JS51" s="421"/>
      <c r="JT51" s="421"/>
      <c r="JU51" s="421"/>
      <c r="JV51" s="421"/>
      <c r="JW51" s="422"/>
      <c r="JX51" s="423"/>
      <c r="JY51" s="424"/>
      <c r="JZ51" s="424"/>
      <c r="KA51" s="424"/>
      <c r="KB51" s="424"/>
      <c r="KC51" s="425"/>
      <c r="KD51" s="420"/>
      <c r="KE51" s="421"/>
      <c r="KF51" s="421"/>
      <c r="KG51" s="421"/>
      <c r="KH51" s="421"/>
      <c r="KI51" s="422"/>
      <c r="KJ51" s="423"/>
      <c r="KK51" s="424"/>
      <c r="KL51" s="424"/>
      <c r="KM51" s="424"/>
      <c r="KN51" s="424"/>
      <c r="KO51" s="425"/>
      <c r="KP51" s="420"/>
      <c r="KQ51" s="421"/>
      <c r="KR51" s="421"/>
      <c r="KS51" s="421"/>
      <c r="KT51" s="421"/>
      <c r="KU51" s="422"/>
      <c r="KV51" s="423"/>
      <c r="KW51" s="424"/>
      <c r="KX51" s="424"/>
      <c r="KY51" s="424"/>
      <c r="KZ51" s="424"/>
      <c r="LA51" s="425"/>
      <c r="LB51" s="420"/>
      <c r="LC51" s="421"/>
      <c r="LD51" s="421"/>
      <c r="LE51" s="421"/>
      <c r="LF51" s="421"/>
      <c r="LG51" s="422"/>
      <c r="LH51" s="423"/>
      <c r="LI51" s="424"/>
      <c r="LJ51" s="424"/>
      <c r="LK51" s="424"/>
      <c r="LL51" s="424"/>
      <c r="LM51" s="425"/>
      <c r="LN51" s="420"/>
      <c r="LO51" s="421"/>
      <c r="LP51" s="421"/>
      <c r="LQ51" s="421"/>
      <c r="LR51" s="421"/>
      <c r="LS51" s="422"/>
      <c r="LT51" s="423"/>
      <c r="LU51" s="424"/>
      <c r="LV51" s="424"/>
      <c r="LW51" s="424"/>
      <c r="LX51" s="424"/>
      <c r="LY51" s="425"/>
      <c r="LZ51" s="420"/>
      <c r="MA51" s="421"/>
      <c r="MB51" s="421"/>
      <c r="MC51" s="421"/>
      <c r="MD51" s="421"/>
      <c r="ME51" s="422"/>
      <c r="MF51" s="423"/>
      <c r="MG51" s="424"/>
      <c r="MH51" s="424"/>
      <c r="MI51" s="424"/>
      <c r="MJ51" s="424"/>
      <c r="MK51" s="425"/>
      <c r="ML51" s="420"/>
      <c r="MM51" s="421"/>
      <c r="MN51" s="421"/>
      <c r="MO51" s="421"/>
      <c r="MP51" s="421"/>
      <c r="MQ51" s="422"/>
      <c r="MR51" s="423"/>
      <c r="MS51" s="424"/>
      <c r="MT51" s="424"/>
      <c r="MU51" s="424"/>
      <c r="MV51" s="424"/>
      <c r="MW51" s="425"/>
      <c r="MX51" s="420"/>
      <c r="MY51" s="421"/>
      <c r="MZ51" s="421"/>
      <c r="NA51" s="421"/>
      <c r="NB51" s="421"/>
      <c r="NC51" s="422"/>
      <c r="ND51" s="423"/>
      <c r="NE51" s="424"/>
      <c r="NF51" s="424"/>
      <c r="NG51" s="424"/>
      <c r="NH51" s="424"/>
      <c r="NI51" s="425"/>
      <c r="NJ51" s="420"/>
      <c r="NK51" s="421"/>
      <c r="NL51" s="421"/>
      <c r="NM51" s="421"/>
      <c r="NN51" s="421"/>
      <c r="NO51" s="422"/>
      <c r="NP51" s="423"/>
      <c r="NQ51" s="424"/>
      <c r="NR51" s="424"/>
      <c r="NS51" s="424"/>
      <c r="NT51" s="424"/>
      <c r="NU51" s="425"/>
      <c r="NV51" s="420"/>
      <c r="NW51" s="421"/>
      <c r="NX51" s="421"/>
      <c r="NY51" s="421"/>
      <c r="NZ51" s="421"/>
      <c r="OA51" s="422"/>
      <c r="OB51" s="423"/>
      <c r="OC51" s="424"/>
      <c r="OD51" s="424"/>
      <c r="OE51" s="424"/>
      <c r="OF51" s="424"/>
      <c r="OG51" s="425"/>
      <c r="OH51" s="420"/>
      <c r="OI51" s="421"/>
      <c r="OJ51" s="421"/>
      <c r="OK51" s="421"/>
      <c r="OL51" s="421"/>
      <c r="OM51" s="422"/>
      <c r="ON51" s="423"/>
      <c r="OO51" s="424"/>
      <c r="OP51" s="424"/>
      <c r="OQ51" s="424"/>
      <c r="OR51" s="424"/>
      <c r="OS51" s="425"/>
      <c r="OT51" s="420"/>
      <c r="OU51" s="421"/>
      <c r="OV51" s="421"/>
      <c r="OW51" s="421"/>
      <c r="OX51" s="421"/>
      <c r="OY51" s="422"/>
      <c r="OZ51" s="423"/>
      <c r="PA51" s="424"/>
      <c r="PB51" s="424"/>
      <c r="PC51" s="424"/>
      <c r="PD51" s="424"/>
      <c r="PE51" s="425"/>
      <c r="PF51" s="420"/>
      <c r="PG51" s="421"/>
      <c r="PH51" s="421"/>
      <c r="PI51" s="421"/>
      <c r="PJ51" s="421"/>
      <c r="PK51" s="422"/>
      <c r="PL51" s="423"/>
      <c r="PM51" s="424"/>
      <c r="PN51" s="424"/>
      <c r="PO51" s="424"/>
      <c r="PP51" s="424"/>
      <c r="PQ51" s="425"/>
      <c r="PR51" s="420"/>
      <c r="PS51" s="421"/>
      <c r="PT51" s="421"/>
      <c r="PU51" s="421"/>
      <c r="PV51" s="421"/>
      <c r="PW51" s="422"/>
      <c r="PX51" s="423"/>
      <c r="PY51" s="424"/>
      <c r="PZ51" s="424"/>
      <c r="QA51" s="424"/>
      <c r="QB51" s="424"/>
      <c r="QC51" s="425"/>
      <c r="QD51" s="420"/>
      <c r="QE51" s="421"/>
      <c r="QF51" s="421"/>
      <c r="QG51" s="421"/>
      <c r="QH51" s="421"/>
      <c r="QI51" s="422"/>
      <c r="QJ51" s="423"/>
      <c r="QK51" s="424"/>
      <c r="QL51" s="424"/>
      <c r="QM51" s="424"/>
      <c r="QN51" s="424"/>
      <c r="QO51" s="425"/>
      <c r="QP51" s="420"/>
      <c r="QQ51" s="421"/>
      <c r="QR51" s="421"/>
      <c r="QS51" s="421"/>
      <c r="QT51" s="421"/>
      <c r="QU51" s="422"/>
      <c r="QV51" s="423"/>
      <c r="QW51" s="424"/>
      <c r="QX51" s="424"/>
      <c r="QY51" s="424"/>
      <c r="QZ51" s="424"/>
      <c r="RA51" s="425"/>
      <c r="RB51" s="420"/>
      <c r="RC51" s="421"/>
      <c r="RD51" s="421"/>
      <c r="RE51" s="421"/>
      <c r="RF51" s="421"/>
      <c r="RG51" s="422"/>
      <c r="RH51" s="423"/>
      <c r="RI51" s="424"/>
      <c r="RJ51" s="424"/>
      <c r="RK51" s="424"/>
      <c r="RL51" s="424"/>
      <c r="RM51" s="425"/>
    </row>
    <row r="52" spans="2:481" s="212" customFormat="1" ht="5.25" hidden="1" customHeight="1" outlineLevel="1">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40"/>
      <c r="DL52" s="240"/>
      <c r="DM52" s="240"/>
      <c r="DN52" s="240"/>
      <c r="DO52" s="240"/>
      <c r="DP52" s="240"/>
      <c r="DQ52" s="240"/>
      <c r="DR52" s="240"/>
      <c r="DS52" s="240"/>
      <c r="DT52" s="240"/>
      <c r="DU52" s="240"/>
      <c r="DV52" s="240"/>
      <c r="DW52" s="240"/>
      <c r="DX52" s="240"/>
      <c r="DY52" s="240"/>
      <c r="DZ52" s="240"/>
      <c r="EA52" s="240"/>
      <c r="EB52" s="240"/>
      <c r="EC52" s="240"/>
      <c r="ED52" s="240"/>
      <c r="EE52" s="240"/>
      <c r="EF52" s="240"/>
      <c r="EG52" s="240"/>
      <c r="EH52" s="240"/>
      <c r="EI52" s="240"/>
      <c r="EJ52" s="240"/>
      <c r="EK52" s="240"/>
      <c r="EL52" s="240"/>
      <c r="EM52" s="240"/>
      <c r="EN52" s="240"/>
      <c r="EO52" s="240"/>
      <c r="EP52" s="240"/>
      <c r="EQ52" s="240"/>
      <c r="ER52" s="240"/>
      <c r="ES52" s="240"/>
      <c r="ET52" s="240"/>
      <c r="EU52" s="240"/>
      <c r="EV52" s="240"/>
      <c r="EW52" s="240"/>
      <c r="EX52" s="240"/>
      <c r="EY52" s="240"/>
      <c r="EZ52" s="240"/>
      <c r="FA52" s="240"/>
      <c r="FB52" s="240"/>
      <c r="FC52" s="240"/>
      <c r="FD52" s="240"/>
      <c r="FE52" s="240"/>
      <c r="FF52" s="240"/>
      <c r="FG52" s="240"/>
      <c r="FH52" s="240"/>
      <c r="FI52" s="240"/>
      <c r="FJ52" s="240"/>
      <c r="FK52" s="240"/>
      <c r="FL52" s="240"/>
      <c r="FM52" s="240"/>
      <c r="FN52" s="240"/>
      <c r="FO52" s="240"/>
      <c r="FP52" s="240"/>
      <c r="FQ52" s="240"/>
      <c r="FR52" s="240"/>
      <c r="FS52" s="240"/>
      <c r="FT52" s="240"/>
      <c r="FU52" s="240"/>
      <c r="FV52" s="240"/>
      <c r="FW52" s="240"/>
      <c r="FX52" s="240"/>
      <c r="FY52" s="240"/>
      <c r="FZ52" s="240"/>
      <c r="GA52" s="240"/>
      <c r="GB52" s="240"/>
      <c r="GC52" s="240"/>
      <c r="GD52" s="240"/>
      <c r="GE52" s="240"/>
      <c r="GF52" s="240"/>
      <c r="GG52" s="240"/>
      <c r="GH52" s="240"/>
      <c r="GI52" s="240"/>
      <c r="GJ52" s="240"/>
      <c r="GK52" s="240"/>
      <c r="GL52" s="240"/>
      <c r="GM52" s="240"/>
      <c r="GN52" s="240"/>
      <c r="GO52" s="240"/>
      <c r="GP52" s="240"/>
      <c r="GQ52" s="240"/>
      <c r="GR52" s="240"/>
      <c r="GS52" s="240"/>
      <c r="GT52" s="240"/>
      <c r="GU52" s="240"/>
      <c r="GV52" s="240"/>
      <c r="GW52" s="240"/>
      <c r="GX52" s="240"/>
      <c r="GY52" s="240"/>
      <c r="GZ52" s="240"/>
      <c r="HA52" s="240"/>
      <c r="HB52" s="240"/>
      <c r="HC52" s="240"/>
      <c r="HD52" s="240"/>
      <c r="HE52" s="240"/>
      <c r="HF52" s="240"/>
      <c r="HG52" s="240"/>
      <c r="HH52" s="240"/>
      <c r="HI52" s="240"/>
      <c r="HJ52" s="240"/>
      <c r="HK52" s="240"/>
      <c r="HL52" s="240"/>
      <c r="HM52" s="240"/>
      <c r="HN52" s="240"/>
      <c r="HO52" s="240"/>
      <c r="HP52" s="240"/>
      <c r="HQ52" s="240"/>
      <c r="HR52" s="240"/>
      <c r="HS52" s="240"/>
      <c r="HT52" s="240"/>
      <c r="HU52" s="240"/>
      <c r="HV52" s="240"/>
      <c r="HW52" s="240"/>
      <c r="HX52" s="240"/>
      <c r="HY52" s="240"/>
      <c r="HZ52" s="240"/>
      <c r="IA52" s="240"/>
      <c r="IB52" s="240"/>
      <c r="IC52" s="240"/>
      <c r="ID52" s="240"/>
      <c r="IE52" s="240"/>
      <c r="IF52" s="240"/>
      <c r="IG52" s="240"/>
      <c r="IH52" s="240"/>
      <c r="II52" s="240"/>
      <c r="IJ52" s="240"/>
      <c r="IK52" s="240"/>
      <c r="IL52" s="240"/>
      <c r="IM52" s="240"/>
      <c r="IN52" s="240"/>
      <c r="IO52" s="240"/>
      <c r="IP52" s="240"/>
      <c r="IQ52" s="240"/>
      <c r="IR52" s="240"/>
      <c r="IS52" s="240"/>
      <c r="IT52" s="240"/>
      <c r="IU52" s="240"/>
      <c r="IV52" s="240"/>
      <c r="IW52" s="240"/>
      <c r="IX52" s="240"/>
      <c r="IY52" s="240"/>
      <c r="IZ52" s="240"/>
      <c r="JA52" s="240"/>
      <c r="JB52" s="240"/>
      <c r="JC52" s="240"/>
      <c r="JD52" s="240"/>
      <c r="JE52" s="240"/>
      <c r="JF52" s="240"/>
      <c r="JG52" s="240"/>
      <c r="JH52" s="240"/>
      <c r="JI52" s="240"/>
      <c r="JJ52" s="240"/>
      <c r="JK52" s="240"/>
      <c r="JL52" s="240"/>
      <c r="JM52" s="240"/>
      <c r="JN52" s="240"/>
      <c r="JO52" s="240"/>
      <c r="JP52" s="240"/>
      <c r="JQ52" s="240"/>
      <c r="JR52" s="240"/>
      <c r="JS52" s="240"/>
      <c r="JT52" s="240"/>
      <c r="JU52" s="240"/>
      <c r="JV52" s="240"/>
      <c r="JW52" s="240"/>
      <c r="JX52" s="240"/>
      <c r="JY52" s="240"/>
      <c r="JZ52" s="240"/>
      <c r="KA52" s="240"/>
      <c r="KB52" s="240"/>
      <c r="KC52" s="240"/>
      <c r="KD52" s="240"/>
      <c r="KE52" s="240"/>
      <c r="KF52" s="240"/>
      <c r="KG52" s="240"/>
      <c r="KH52" s="240"/>
      <c r="KI52" s="240"/>
      <c r="KJ52" s="240"/>
      <c r="KK52" s="240"/>
      <c r="KL52" s="240"/>
      <c r="KM52" s="240"/>
      <c r="KN52" s="240"/>
      <c r="KO52" s="240"/>
      <c r="KP52" s="240"/>
      <c r="KQ52" s="240"/>
      <c r="KR52" s="240"/>
      <c r="KS52" s="240"/>
      <c r="KT52" s="240"/>
      <c r="KU52" s="240"/>
      <c r="KV52" s="240"/>
      <c r="KW52" s="240"/>
      <c r="KX52" s="240"/>
      <c r="KY52" s="240"/>
      <c r="KZ52" s="240"/>
      <c r="LA52" s="240"/>
      <c r="LB52" s="240"/>
      <c r="LC52" s="240"/>
      <c r="LD52" s="240"/>
      <c r="LE52" s="240"/>
      <c r="LF52" s="240"/>
      <c r="LG52" s="240"/>
      <c r="LH52" s="240"/>
      <c r="LI52" s="240"/>
      <c r="LJ52" s="240"/>
      <c r="LK52" s="240"/>
      <c r="LL52" s="240"/>
      <c r="LM52" s="240"/>
      <c r="LN52" s="240"/>
      <c r="LO52" s="240"/>
      <c r="LP52" s="240"/>
      <c r="LQ52" s="240"/>
      <c r="LR52" s="240"/>
      <c r="LS52" s="240"/>
      <c r="LT52" s="240"/>
      <c r="LU52" s="240"/>
      <c r="LV52" s="240"/>
      <c r="LW52" s="240"/>
      <c r="LX52" s="240"/>
      <c r="LY52" s="240"/>
      <c r="LZ52" s="240"/>
      <c r="MA52" s="240"/>
      <c r="MB52" s="240"/>
      <c r="MC52" s="240"/>
      <c r="MD52" s="240"/>
      <c r="ME52" s="240"/>
      <c r="MF52" s="240"/>
      <c r="MG52" s="240"/>
      <c r="MH52" s="240"/>
      <c r="MI52" s="240"/>
      <c r="MJ52" s="240"/>
      <c r="MK52" s="240"/>
      <c r="ML52" s="240"/>
      <c r="MM52" s="240"/>
      <c r="MN52" s="240"/>
      <c r="MO52" s="240"/>
      <c r="MP52" s="240"/>
      <c r="MQ52" s="240"/>
      <c r="MR52" s="240"/>
      <c r="MS52" s="240"/>
      <c r="MT52" s="240"/>
      <c r="MU52" s="240"/>
      <c r="MV52" s="240"/>
      <c r="MW52" s="240"/>
      <c r="MX52" s="240"/>
      <c r="MY52" s="240"/>
      <c r="MZ52" s="240"/>
      <c r="NA52" s="240"/>
      <c r="NB52" s="240"/>
      <c r="NC52" s="240"/>
      <c r="ND52" s="240"/>
      <c r="NE52" s="240"/>
      <c r="NF52" s="240"/>
      <c r="NG52" s="240"/>
      <c r="NH52" s="240"/>
      <c r="NI52" s="240"/>
      <c r="NJ52" s="240"/>
      <c r="NK52" s="240"/>
      <c r="NL52" s="240"/>
      <c r="NM52" s="240"/>
      <c r="NN52" s="240"/>
      <c r="NO52" s="240"/>
      <c r="NP52" s="240"/>
      <c r="NQ52" s="240"/>
      <c r="NR52" s="240"/>
      <c r="NS52" s="240"/>
      <c r="NT52" s="240"/>
      <c r="NU52" s="240"/>
      <c r="NV52" s="240"/>
      <c r="NW52" s="240"/>
      <c r="NX52" s="240"/>
      <c r="NY52" s="240"/>
      <c r="NZ52" s="240"/>
      <c r="OA52" s="240"/>
      <c r="OB52" s="240"/>
      <c r="OC52" s="240"/>
      <c r="OD52" s="240"/>
      <c r="OE52" s="240"/>
      <c r="OF52" s="240"/>
      <c r="OG52" s="240"/>
      <c r="OH52" s="240"/>
      <c r="OI52" s="240"/>
      <c r="OJ52" s="240"/>
      <c r="OK52" s="240"/>
      <c r="OL52" s="240"/>
      <c r="OM52" s="240"/>
      <c r="ON52" s="240"/>
      <c r="OO52" s="240"/>
      <c r="OP52" s="240"/>
      <c r="OQ52" s="240"/>
      <c r="OR52" s="240"/>
      <c r="OS52" s="240"/>
      <c r="OT52" s="240"/>
      <c r="OU52" s="240"/>
      <c r="OV52" s="240"/>
      <c r="OW52" s="240"/>
      <c r="OX52" s="240"/>
      <c r="OY52" s="240"/>
      <c r="OZ52" s="240"/>
      <c r="PA52" s="240"/>
      <c r="PB52" s="240"/>
      <c r="PC52" s="240"/>
      <c r="PD52" s="240"/>
      <c r="PE52" s="240"/>
      <c r="PF52" s="240"/>
      <c r="PG52" s="240"/>
      <c r="PH52" s="240"/>
      <c r="PI52" s="240"/>
      <c r="PJ52" s="240"/>
      <c r="PK52" s="240"/>
      <c r="PL52" s="240"/>
      <c r="PM52" s="240"/>
      <c r="PN52" s="240"/>
      <c r="PO52" s="240"/>
      <c r="PP52" s="240"/>
      <c r="PQ52" s="240"/>
      <c r="PR52" s="240"/>
      <c r="PS52" s="240"/>
      <c r="PT52" s="240"/>
      <c r="PU52" s="240"/>
      <c r="PV52" s="240"/>
      <c r="PW52" s="240"/>
      <c r="PX52" s="240"/>
      <c r="PY52" s="240"/>
      <c r="PZ52" s="240"/>
      <c r="QA52" s="240"/>
      <c r="QB52" s="240"/>
      <c r="QC52" s="240"/>
      <c r="QD52" s="240"/>
      <c r="QE52" s="240"/>
      <c r="QF52" s="240"/>
      <c r="QG52" s="240"/>
      <c r="QH52" s="240"/>
      <c r="QI52" s="240"/>
      <c r="QJ52" s="240"/>
      <c r="QK52" s="240"/>
      <c r="QL52" s="240"/>
      <c r="QM52" s="240"/>
      <c r="QN52" s="240"/>
      <c r="QO52" s="240"/>
      <c r="QP52" s="240"/>
      <c r="QQ52" s="240"/>
      <c r="QR52" s="240"/>
      <c r="QS52" s="240"/>
      <c r="QT52" s="240"/>
      <c r="QU52" s="240"/>
      <c r="QV52" s="240"/>
      <c r="QW52" s="240"/>
      <c r="QX52" s="240"/>
      <c r="QY52" s="240"/>
      <c r="QZ52" s="240"/>
      <c r="RA52" s="240"/>
      <c r="RB52" s="240"/>
      <c r="RC52" s="240"/>
      <c r="RD52" s="240"/>
      <c r="RE52" s="240"/>
      <c r="RF52" s="240"/>
      <c r="RG52" s="240"/>
      <c r="RH52" s="240"/>
      <c r="RI52" s="240"/>
      <c r="RJ52" s="240"/>
      <c r="RK52" s="240"/>
      <c r="RL52" s="240"/>
      <c r="RM52" s="240"/>
    </row>
    <row r="53" spans="2:481" ht="16.5" hidden="1" customHeight="1" outlineLevel="1">
      <c r="B53" s="508"/>
      <c r="C53" s="508"/>
      <c r="D53" s="508"/>
      <c r="E53" s="508"/>
      <c r="F53" s="508"/>
      <c r="G53" s="508"/>
      <c r="H53" s="508"/>
      <c r="I53" s="508"/>
      <c r="J53" s="508"/>
      <c r="K53" s="508"/>
      <c r="L53" s="508"/>
      <c r="M53" s="508"/>
      <c r="N53" s="417"/>
      <c r="O53" s="418"/>
      <c r="P53" s="418"/>
      <c r="Q53" s="418"/>
      <c r="R53" s="418"/>
      <c r="S53" s="419"/>
      <c r="T53" s="417"/>
      <c r="U53" s="418"/>
      <c r="V53" s="418"/>
      <c r="W53" s="418"/>
      <c r="X53" s="418"/>
      <c r="Y53" s="419"/>
      <c r="Z53" s="417"/>
      <c r="AA53" s="418"/>
      <c r="AB53" s="418"/>
      <c r="AC53" s="418"/>
      <c r="AD53" s="418"/>
      <c r="AE53" s="419"/>
      <c r="AF53" s="417"/>
      <c r="AG53" s="418"/>
      <c r="AH53" s="418"/>
      <c r="AI53" s="418"/>
      <c r="AJ53" s="418"/>
      <c r="AK53" s="419"/>
      <c r="AL53" s="417"/>
      <c r="AM53" s="418"/>
      <c r="AN53" s="418"/>
      <c r="AO53" s="418"/>
      <c r="AP53" s="418"/>
      <c r="AQ53" s="419"/>
      <c r="AR53" s="417"/>
      <c r="AS53" s="418"/>
      <c r="AT53" s="418"/>
      <c r="AU53" s="418"/>
      <c r="AV53" s="418"/>
      <c r="AW53" s="419"/>
      <c r="AX53" s="417"/>
      <c r="AY53" s="418"/>
      <c r="AZ53" s="418"/>
      <c r="BA53" s="418"/>
      <c r="BB53" s="418"/>
      <c r="BC53" s="419"/>
      <c r="BD53" s="417"/>
      <c r="BE53" s="418"/>
      <c r="BF53" s="418"/>
      <c r="BG53" s="418"/>
      <c r="BH53" s="418"/>
      <c r="BI53" s="419"/>
      <c r="BJ53" s="417"/>
      <c r="BK53" s="418"/>
      <c r="BL53" s="418"/>
      <c r="BM53" s="418"/>
      <c r="BN53" s="418"/>
      <c r="BO53" s="419"/>
      <c r="BP53" s="417"/>
      <c r="BQ53" s="418"/>
      <c r="BR53" s="418"/>
      <c r="BS53" s="418"/>
      <c r="BT53" s="418"/>
      <c r="BU53" s="419"/>
      <c r="BV53" s="417"/>
      <c r="BW53" s="418"/>
      <c r="BX53" s="418"/>
      <c r="BY53" s="418"/>
      <c r="BZ53" s="418"/>
      <c r="CA53" s="419"/>
      <c r="CB53" s="417"/>
      <c r="CC53" s="418"/>
      <c r="CD53" s="418"/>
      <c r="CE53" s="418"/>
      <c r="CF53" s="418"/>
      <c r="CG53" s="419"/>
      <c r="CH53" s="417"/>
      <c r="CI53" s="418"/>
      <c r="CJ53" s="418"/>
      <c r="CK53" s="418"/>
      <c r="CL53" s="418"/>
      <c r="CM53" s="419"/>
      <c r="CN53" s="417"/>
      <c r="CO53" s="418"/>
      <c r="CP53" s="418"/>
      <c r="CQ53" s="418"/>
      <c r="CR53" s="418"/>
      <c r="CS53" s="419"/>
      <c r="CT53" s="417"/>
      <c r="CU53" s="418"/>
      <c r="CV53" s="418"/>
      <c r="CW53" s="418"/>
      <c r="CX53" s="418"/>
      <c r="CY53" s="419"/>
      <c r="CZ53" s="417"/>
      <c r="DA53" s="418"/>
      <c r="DB53" s="418"/>
      <c r="DC53" s="418"/>
      <c r="DD53" s="418"/>
      <c r="DE53" s="419"/>
      <c r="DF53" s="417"/>
      <c r="DG53" s="418"/>
      <c r="DH53" s="418"/>
      <c r="DI53" s="418"/>
      <c r="DJ53" s="418"/>
      <c r="DK53" s="419"/>
      <c r="DL53" s="417"/>
      <c r="DM53" s="418"/>
      <c r="DN53" s="418"/>
      <c r="DO53" s="418"/>
      <c r="DP53" s="418"/>
      <c r="DQ53" s="419"/>
      <c r="DR53" s="417"/>
      <c r="DS53" s="418"/>
      <c r="DT53" s="418"/>
      <c r="DU53" s="418"/>
      <c r="DV53" s="418"/>
      <c r="DW53" s="419"/>
      <c r="DX53" s="417"/>
      <c r="DY53" s="418"/>
      <c r="DZ53" s="418"/>
      <c r="EA53" s="418"/>
      <c r="EB53" s="418"/>
      <c r="EC53" s="419"/>
      <c r="ED53" s="417"/>
      <c r="EE53" s="418"/>
      <c r="EF53" s="418"/>
      <c r="EG53" s="418"/>
      <c r="EH53" s="418"/>
      <c r="EI53" s="419"/>
      <c r="EJ53" s="417"/>
      <c r="EK53" s="418"/>
      <c r="EL53" s="418"/>
      <c r="EM53" s="418"/>
      <c r="EN53" s="418"/>
      <c r="EO53" s="419"/>
      <c r="EP53" s="417"/>
      <c r="EQ53" s="418"/>
      <c r="ER53" s="418"/>
      <c r="ES53" s="418"/>
      <c r="ET53" s="418"/>
      <c r="EU53" s="419"/>
      <c r="EV53" s="417"/>
      <c r="EW53" s="418"/>
      <c r="EX53" s="418"/>
      <c r="EY53" s="418"/>
      <c r="EZ53" s="418"/>
      <c r="FA53" s="419"/>
      <c r="FB53" s="417"/>
      <c r="FC53" s="418"/>
      <c r="FD53" s="418"/>
      <c r="FE53" s="418"/>
      <c r="FF53" s="418"/>
      <c r="FG53" s="419"/>
      <c r="FH53" s="417"/>
      <c r="FI53" s="418"/>
      <c r="FJ53" s="418"/>
      <c r="FK53" s="418"/>
      <c r="FL53" s="418"/>
      <c r="FM53" s="419"/>
      <c r="FN53" s="417"/>
      <c r="FO53" s="418"/>
      <c r="FP53" s="418"/>
      <c r="FQ53" s="418"/>
      <c r="FR53" s="418"/>
      <c r="FS53" s="419"/>
      <c r="FT53" s="417"/>
      <c r="FU53" s="418"/>
      <c r="FV53" s="418"/>
      <c r="FW53" s="418"/>
      <c r="FX53" s="418"/>
      <c r="FY53" s="419"/>
      <c r="FZ53" s="417"/>
      <c r="GA53" s="418"/>
      <c r="GB53" s="418"/>
      <c r="GC53" s="418"/>
      <c r="GD53" s="418"/>
      <c r="GE53" s="419"/>
      <c r="GF53" s="417"/>
      <c r="GG53" s="418"/>
      <c r="GH53" s="418"/>
      <c r="GI53" s="418"/>
      <c r="GJ53" s="418"/>
      <c r="GK53" s="419"/>
      <c r="GL53" s="417"/>
      <c r="GM53" s="418"/>
      <c r="GN53" s="418"/>
      <c r="GO53" s="418"/>
      <c r="GP53" s="418"/>
      <c r="GQ53" s="419"/>
      <c r="GR53" s="417"/>
      <c r="GS53" s="418"/>
      <c r="GT53" s="418"/>
      <c r="GU53" s="418"/>
      <c r="GV53" s="418"/>
      <c r="GW53" s="419"/>
      <c r="GX53" s="417"/>
      <c r="GY53" s="418"/>
      <c r="GZ53" s="418"/>
      <c r="HA53" s="418"/>
      <c r="HB53" s="418"/>
      <c r="HC53" s="419"/>
      <c r="HD53" s="417"/>
      <c r="HE53" s="418"/>
      <c r="HF53" s="418"/>
      <c r="HG53" s="418"/>
      <c r="HH53" s="418"/>
      <c r="HI53" s="419"/>
      <c r="HJ53" s="417"/>
      <c r="HK53" s="418"/>
      <c r="HL53" s="418"/>
      <c r="HM53" s="418"/>
      <c r="HN53" s="418"/>
      <c r="HO53" s="419"/>
      <c r="HP53" s="417"/>
      <c r="HQ53" s="418"/>
      <c r="HR53" s="418"/>
      <c r="HS53" s="418"/>
      <c r="HT53" s="418"/>
      <c r="HU53" s="419"/>
      <c r="HV53" s="417"/>
      <c r="HW53" s="418"/>
      <c r="HX53" s="418"/>
      <c r="HY53" s="418"/>
      <c r="HZ53" s="418"/>
      <c r="IA53" s="419"/>
      <c r="IB53" s="417"/>
      <c r="IC53" s="418"/>
      <c r="ID53" s="418"/>
      <c r="IE53" s="418"/>
      <c r="IF53" s="418"/>
      <c r="IG53" s="419"/>
      <c r="IH53" s="417"/>
      <c r="II53" s="418"/>
      <c r="IJ53" s="418"/>
      <c r="IK53" s="418"/>
      <c r="IL53" s="418"/>
      <c r="IM53" s="419"/>
      <c r="IN53" s="417"/>
      <c r="IO53" s="418"/>
      <c r="IP53" s="418"/>
      <c r="IQ53" s="418"/>
      <c r="IR53" s="418"/>
      <c r="IS53" s="419"/>
      <c r="IT53" s="417"/>
      <c r="IU53" s="418"/>
      <c r="IV53" s="418"/>
      <c r="IW53" s="418"/>
      <c r="IX53" s="418"/>
      <c r="IY53" s="419"/>
      <c r="IZ53" s="417"/>
      <c r="JA53" s="418"/>
      <c r="JB53" s="418"/>
      <c r="JC53" s="418"/>
      <c r="JD53" s="418"/>
      <c r="JE53" s="419"/>
      <c r="JF53" s="417"/>
      <c r="JG53" s="418"/>
      <c r="JH53" s="418"/>
      <c r="JI53" s="418"/>
      <c r="JJ53" s="418"/>
      <c r="JK53" s="419"/>
      <c r="JL53" s="417"/>
      <c r="JM53" s="418"/>
      <c r="JN53" s="418"/>
      <c r="JO53" s="418"/>
      <c r="JP53" s="418"/>
      <c r="JQ53" s="419"/>
      <c r="JR53" s="417"/>
      <c r="JS53" s="418"/>
      <c r="JT53" s="418"/>
      <c r="JU53" s="418"/>
      <c r="JV53" s="418"/>
      <c r="JW53" s="419"/>
      <c r="JX53" s="417"/>
      <c r="JY53" s="418"/>
      <c r="JZ53" s="418"/>
      <c r="KA53" s="418"/>
      <c r="KB53" s="418"/>
      <c r="KC53" s="419"/>
      <c r="KD53" s="417"/>
      <c r="KE53" s="418"/>
      <c r="KF53" s="418"/>
      <c r="KG53" s="418"/>
      <c r="KH53" s="418"/>
      <c r="KI53" s="419"/>
      <c r="KJ53" s="417"/>
      <c r="KK53" s="418"/>
      <c r="KL53" s="418"/>
      <c r="KM53" s="418"/>
      <c r="KN53" s="418"/>
      <c r="KO53" s="419"/>
      <c r="KP53" s="417"/>
      <c r="KQ53" s="418"/>
      <c r="KR53" s="418"/>
      <c r="KS53" s="418"/>
      <c r="KT53" s="418"/>
      <c r="KU53" s="419"/>
      <c r="KV53" s="417"/>
      <c r="KW53" s="418"/>
      <c r="KX53" s="418"/>
      <c r="KY53" s="418"/>
      <c r="KZ53" s="418"/>
      <c r="LA53" s="419"/>
      <c r="LB53" s="417"/>
      <c r="LC53" s="418"/>
      <c r="LD53" s="418"/>
      <c r="LE53" s="418"/>
      <c r="LF53" s="418"/>
      <c r="LG53" s="419"/>
      <c r="LH53" s="417"/>
      <c r="LI53" s="418"/>
      <c r="LJ53" s="418"/>
      <c r="LK53" s="418"/>
      <c r="LL53" s="418"/>
      <c r="LM53" s="419"/>
      <c r="LN53" s="417"/>
      <c r="LO53" s="418"/>
      <c r="LP53" s="418"/>
      <c r="LQ53" s="418"/>
      <c r="LR53" s="418"/>
      <c r="LS53" s="419"/>
      <c r="LT53" s="417"/>
      <c r="LU53" s="418"/>
      <c r="LV53" s="418"/>
      <c r="LW53" s="418"/>
      <c r="LX53" s="418"/>
      <c r="LY53" s="419"/>
      <c r="LZ53" s="417"/>
      <c r="MA53" s="418"/>
      <c r="MB53" s="418"/>
      <c r="MC53" s="418"/>
      <c r="MD53" s="418"/>
      <c r="ME53" s="419"/>
      <c r="MF53" s="417"/>
      <c r="MG53" s="418"/>
      <c r="MH53" s="418"/>
      <c r="MI53" s="418"/>
      <c r="MJ53" s="418"/>
      <c r="MK53" s="419"/>
      <c r="ML53" s="417"/>
      <c r="MM53" s="418"/>
      <c r="MN53" s="418"/>
      <c r="MO53" s="418"/>
      <c r="MP53" s="418"/>
      <c r="MQ53" s="419"/>
      <c r="MR53" s="417"/>
      <c r="MS53" s="418"/>
      <c r="MT53" s="418"/>
      <c r="MU53" s="418"/>
      <c r="MV53" s="418"/>
      <c r="MW53" s="419"/>
      <c r="MX53" s="417"/>
      <c r="MY53" s="418"/>
      <c r="MZ53" s="418"/>
      <c r="NA53" s="418"/>
      <c r="NB53" s="418"/>
      <c r="NC53" s="419"/>
      <c r="ND53" s="417"/>
      <c r="NE53" s="418"/>
      <c r="NF53" s="418"/>
      <c r="NG53" s="418"/>
      <c r="NH53" s="418"/>
      <c r="NI53" s="419"/>
      <c r="NJ53" s="417"/>
      <c r="NK53" s="418"/>
      <c r="NL53" s="418"/>
      <c r="NM53" s="418"/>
      <c r="NN53" s="418"/>
      <c r="NO53" s="419"/>
      <c r="NP53" s="417"/>
      <c r="NQ53" s="418"/>
      <c r="NR53" s="418"/>
      <c r="NS53" s="418"/>
      <c r="NT53" s="418"/>
      <c r="NU53" s="419"/>
      <c r="NV53" s="417"/>
      <c r="NW53" s="418"/>
      <c r="NX53" s="418"/>
      <c r="NY53" s="418"/>
      <c r="NZ53" s="418"/>
      <c r="OA53" s="419"/>
      <c r="OB53" s="417"/>
      <c r="OC53" s="418"/>
      <c r="OD53" s="418"/>
      <c r="OE53" s="418"/>
      <c r="OF53" s="418"/>
      <c r="OG53" s="419"/>
      <c r="OH53" s="417"/>
      <c r="OI53" s="418"/>
      <c r="OJ53" s="418"/>
      <c r="OK53" s="418"/>
      <c r="OL53" s="418"/>
      <c r="OM53" s="419"/>
      <c r="ON53" s="417"/>
      <c r="OO53" s="418"/>
      <c r="OP53" s="418"/>
      <c r="OQ53" s="418"/>
      <c r="OR53" s="418"/>
      <c r="OS53" s="419"/>
      <c r="OT53" s="417"/>
      <c r="OU53" s="418"/>
      <c r="OV53" s="418"/>
      <c r="OW53" s="418"/>
      <c r="OX53" s="418"/>
      <c r="OY53" s="419"/>
      <c r="OZ53" s="417"/>
      <c r="PA53" s="418"/>
      <c r="PB53" s="418"/>
      <c r="PC53" s="418"/>
      <c r="PD53" s="418"/>
      <c r="PE53" s="419"/>
      <c r="PF53" s="417"/>
      <c r="PG53" s="418"/>
      <c r="PH53" s="418"/>
      <c r="PI53" s="418"/>
      <c r="PJ53" s="418"/>
      <c r="PK53" s="419"/>
      <c r="PL53" s="417"/>
      <c r="PM53" s="418"/>
      <c r="PN53" s="418"/>
      <c r="PO53" s="418"/>
      <c r="PP53" s="418"/>
      <c r="PQ53" s="419"/>
      <c r="PR53" s="417"/>
      <c r="PS53" s="418"/>
      <c r="PT53" s="418"/>
      <c r="PU53" s="418"/>
      <c r="PV53" s="418"/>
      <c r="PW53" s="419"/>
      <c r="PX53" s="417"/>
      <c r="PY53" s="418"/>
      <c r="PZ53" s="418"/>
      <c r="QA53" s="418"/>
      <c r="QB53" s="418"/>
      <c r="QC53" s="419"/>
      <c r="QD53" s="417"/>
      <c r="QE53" s="418"/>
      <c r="QF53" s="418"/>
      <c r="QG53" s="418"/>
      <c r="QH53" s="418"/>
      <c r="QI53" s="419"/>
      <c r="QJ53" s="417"/>
      <c r="QK53" s="418"/>
      <c r="QL53" s="418"/>
      <c r="QM53" s="418"/>
      <c r="QN53" s="418"/>
      <c r="QO53" s="419"/>
      <c r="QP53" s="417"/>
      <c r="QQ53" s="418"/>
      <c r="QR53" s="418"/>
      <c r="QS53" s="418"/>
      <c r="QT53" s="418"/>
      <c r="QU53" s="419"/>
      <c r="QV53" s="417"/>
      <c r="QW53" s="418"/>
      <c r="QX53" s="418"/>
      <c r="QY53" s="418"/>
      <c r="QZ53" s="418"/>
      <c r="RA53" s="419"/>
      <c r="RB53" s="417"/>
      <c r="RC53" s="418"/>
      <c r="RD53" s="418"/>
      <c r="RE53" s="418"/>
      <c r="RF53" s="418"/>
      <c r="RG53" s="419"/>
      <c r="RH53" s="417"/>
      <c r="RI53" s="418"/>
      <c r="RJ53" s="418"/>
      <c r="RK53" s="418"/>
      <c r="RL53" s="418"/>
      <c r="RM53" s="419"/>
    </row>
    <row r="54" spans="2:481" s="212" customFormat="1" ht="5.25" hidden="1" customHeight="1" outlineLevel="1">
      <c r="B54" s="240"/>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c r="BQ54" s="240"/>
      <c r="BR54" s="240"/>
      <c r="BS54" s="240"/>
      <c r="BT54" s="240"/>
      <c r="BU54" s="240"/>
      <c r="BV54" s="240"/>
      <c r="BW54" s="240"/>
      <c r="BX54" s="240"/>
      <c r="BY54" s="240"/>
      <c r="BZ54" s="240"/>
      <c r="CA54" s="240"/>
      <c r="CB54" s="240"/>
      <c r="CC54" s="240"/>
      <c r="CD54" s="240"/>
      <c r="CE54" s="240"/>
      <c r="CF54" s="240"/>
      <c r="CG54" s="240"/>
      <c r="CH54" s="240"/>
      <c r="CI54" s="240"/>
      <c r="CJ54" s="240"/>
      <c r="CK54" s="240"/>
      <c r="CL54" s="240"/>
      <c r="CM54" s="240"/>
      <c r="CN54" s="240"/>
      <c r="CO54" s="240"/>
      <c r="CP54" s="240"/>
      <c r="CQ54" s="240"/>
      <c r="CR54" s="240"/>
      <c r="CS54" s="240"/>
      <c r="CT54" s="240"/>
      <c r="CU54" s="240"/>
      <c r="CV54" s="240"/>
      <c r="CW54" s="240"/>
      <c r="CX54" s="240"/>
      <c r="CY54" s="240"/>
      <c r="CZ54" s="240"/>
      <c r="DA54" s="240"/>
      <c r="DB54" s="240"/>
      <c r="DC54" s="240"/>
      <c r="DD54" s="240"/>
      <c r="DE54" s="240"/>
      <c r="DF54" s="240"/>
      <c r="DG54" s="240"/>
      <c r="DH54" s="240"/>
      <c r="DI54" s="240"/>
      <c r="DJ54" s="240"/>
      <c r="DK54" s="240"/>
      <c r="DL54" s="240"/>
      <c r="DM54" s="240"/>
      <c r="DN54" s="240"/>
      <c r="DO54" s="240"/>
      <c r="DP54" s="240"/>
      <c r="DQ54" s="240"/>
      <c r="DR54" s="240"/>
      <c r="DS54" s="240"/>
      <c r="DT54" s="240"/>
      <c r="DU54" s="240"/>
      <c r="DV54" s="240"/>
      <c r="DW54" s="240"/>
      <c r="DX54" s="240"/>
      <c r="DY54" s="240"/>
      <c r="DZ54" s="240"/>
      <c r="EA54" s="240"/>
      <c r="EB54" s="240"/>
      <c r="EC54" s="240"/>
      <c r="ED54" s="240"/>
      <c r="EE54" s="240"/>
      <c r="EF54" s="240"/>
      <c r="EG54" s="240"/>
      <c r="EH54" s="240"/>
      <c r="EI54" s="240"/>
      <c r="EJ54" s="240"/>
      <c r="EK54" s="240"/>
      <c r="EL54" s="240"/>
      <c r="EM54" s="240"/>
      <c r="EN54" s="240"/>
      <c r="EO54" s="240"/>
      <c r="EP54" s="240"/>
      <c r="EQ54" s="240"/>
      <c r="ER54" s="240"/>
      <c r="ES54" s="240"/>
      <c r="ET54" s="240"/>
      <c r="EU54" s="240"/>
      <c r="EV54" s="240"/>
      <c r="EW54" s="240"/>
      <c r="EX54" s="240"/>
      <c r="EY54" s="240"/>
      <c r="EZ54" s="240"/>
      <c r="FA54" s="240"/>
      <c r="FB54" s="240"/>
      <c r="FC54" s="240"/>
      <c r="FD54" s="240"/>
      <c r="FE54" s="240"/>
      <c r="FF54" s="240"/>
      <c r="FG54" s="240"/>
      <c r="FH54" s="240"/>
      <c r="FI54" s="240"/>
      <c r="FJ54" s="240"/>
      <c r="FK54" s="240"/>
      <c r="FL54" s="240"/>
      <c r="FM54" s="240"/>
      <c r="FN54" s="240"/>
      <c r="FO54" s="240"/>
      <c r="FP54" s="240"/>
      <c r="FQ54" s="240"/>
      <c r="FR54" s="240"/>
      <c r="FS54" s="240"/>
      <c r="FT54" s="240"/>
      <c r="FU54" s="240"/>
      <c r="FV54" s="240"/>
      <c r="FW54" s="240"/>
      <c r="FX54" s="240"/>
      <c r="FY54" s="240"/>
      <c r="FZ54" s="240"/>
      <c r="GA54" s="240"/>
      <c r="GB54" s="240"/>
      <c r="GC54" s="240"/>
      <c r="GD54" s="240"/>
      <c r="GE54" s="240"/>
      <c r="GF54" s="240"/>
      <c r="GG54" s="240"/>
      <c r="GH54" s="240"/>
      <c r="GI54" s="240"/>
      <c r="GJ54" s="240"/>
      <c r="GK54" s="240"/>
      <c r="GL54" s="240"/>
      <c r="GM54" s="240"/>
      <c r="GN54" s="240"/>
      <c r="GO54" s="240"/>
      <c r="GP54" s="240"/>
      <c r="GQ54" s="240"/>
      <c r="GR54" s="240"/>
      <c r="GS54" s="240"/>
      <c r="GT54" s="240"/>
      <c r="GU54" s="240"/>
      <c r="GV54" s="240"/>
      <c r="GW54" s="240"/>
      <c r="GX54" s="240"/>
      <c r="GY54" s="240"/>
      <c r="GZ54" s="240"/>
      <c r="HA54" s="240"/>
      <c r="HB54" s="240"/>
      <c r="HC54" s="240"/>
      <c r="HD54" s="240"/>
      <c r="HE54" s="240"/>
      <c r="HF54" s="240"/>
      <c r="HG54" s="240"/>
      <c r="HH54" s="240"/>
      <c r="HI54" s="240"/>
      <c r="HJ54" s="240"/>
      <c r="HK54" s="240"/>
      <c r="HL54" s="240"/>
      <c r="HM54" s="240"/>
      <c r="HN54" s="240"/>
      <c r="HO54" s="240"/>
      <c r="HP54" s="240"/>
      <c r="HQ54" s="240"/>
      <c r="HR54" s="240"/>
      <c r="HS54" s="240"/>
      <c r="HT54" s="240"/>
      <c r="HU54" s="240"/>
      <c r="HV54" s="240"/>
      <c r="HW54" s="240"/>
      <c r="HX54" s="240"/>
      <c r="HY54" s="240"/>
      <c r="HZ54" s="240"/>
      <c r="IA54" s="240"/>
      <c r="IB54" s="240"/>
      <c r="IC54" s="240"/>
      <c r="ID54" s="240"/>
      <c r="IE54" s="240"/>
      <c r="IF54" s="240"/>
      <c r="IG54" s="240"/>
      <c r="IH54" s="240"/>
      <c r="II54" s="240"/>
      <c r="IJ54" s="240"/>
      <c r="IK54" s="240"/>
      <c r="IL54" s="240"/>
      <c r="IM54" s="240"/>
      <c r="IN54" s="240"/>
      <c r="IO54" s="240"/>
      <c r="IP54" s="240"/>
      <c r="IQ54" s="240"/>
      <c r="IR54" s="240"/>
      <c r="IS54" s="240"/>
      <c r="IT54" s="240"/>
      <c r="IU54" s="240"/>
      <c r="IV54" s="240"/>
      <c r="IW54" s="240"/>
      <c r="IX54" s="240"/>
      <c r="IY54" s="240"/>
      <c r="IZ54" s="240"/>
      <c r="JA54" s="240"/>
      <c r="JB54" s="240"/>
      <c r="JC54" s="240"/>
      <c r="JD54" s="240"/>
      <c r="JE54" s="240"/>
      <c r="JF54" s="240"/>
      <c r="JG54" s="240"/>
      <c r="JH54" s="240"/>
      <c r="JI54" s="240"/>
      <c r="JJ54" s="240"/>
      <c r="JK54" s="240"/>
      <c r="JL54" s="240"/>
      <c r="JM54" s="240"/>
      <c r="JN54" s="240"/>
      <c r="JO54" s="240"/>
      <c r="JP54" s="240"/>
      <c r="JQ54" s="240"/>
      <c r="JR54" s="240"/>
      <c r="JS54" s="240"/>
      <c r="JT54" s="240"/>
      <c r="JU54" s="240"/>
      <c r="JV54" s="240"/>
      <c r="JW54" s="240"/>
      <c r="JX54" s="240"/>
      <c r="JY54" s="240"/>
      <c r="JZ54" s="240"/>
      <c r="KA54" s="240"/>
      <c r="KB54" s="240"/>
      <c r="KC54" s="240"/>
      <c r="KD54" s="240"/>
      <c r="KE54" s="240"/>
      <c r="KF54" s="240"/>
      <c r="KG54" s="240"/>
      <c r="KH54" s="240"/>
      <c r="KI54" s="240"/>
      <c r="KJ54" s="240"/>
      <c r="KK54" s="240"/>
      <c r="KL54" s="240"/>
      <c r="KM54" s="240"/>
      <c r="KN54" s="240"/>
      <c r="KO54" s="240"/>
      <c r="KP54" s="240"/>
      <c r="KQ54" s="240"/>
      <c r="KR54" s="240"/>
      <c r="KS54" s="240"/>
      <c r="KT54" s="240"/>
      <c r="KU54" s="240"/>
      <c r="KV54" s="240"/>
      <c r="KW54" s="240"/>
      <c r="KX54" s="240"/>
      <c r="KY54" s="240"/>
      <c r="KZ54" s="240"/>
      <c r="LA54" s="240"/>
      <c r="LB54" s="240"/>
      <c r="LC54" s="240"/>
      <c r="LD54" s="240"/>
      <c r="LE54" s="240"/>
      <c r="LF54" s="240"/>
      <c r="LG54" s="240"/>
      <c r="LH54" s="240"/>
      <c r="LI54" s="240"/>
      <c r="LJ54" s="240"/>
      <c r="LK54" s="240"/>
      <c r="LL54" s="240"/>
      <c r="LM54" s="240"/>
      <c r="LN54" s="240"/>
      <c r="LO54" s="240"/>
      <c r="LP54" s="240"/>
      <c r="LQ54" s="240"/>
      <c r="LR54" s="240"/>
      <c r="LS54" s="240"/>
      <c r="LT54" s="240"/>
      <c r="LU54" s="240"/>
      <c r="LV54" s="240"/>
      <c r="LW54" s="240"/>
      <c r="LX54" s="240"/>
      <c r="LY54" s="240"/>
      <c r="LZ54" s="240"/>
      <c r="MA54" s="240"/>
      <c r="MB54" s="240"/>
      <c r="MC54" s="240"/>
      <c r="MD54" s="240"/>
      <c r="ME54" s="240"/>
      <c r="MF54" s="240"/>
      <c r="MG54" s="240"/>
      <c r="MH54" s="240"/>
      <c r="MI54" s="240"/>
      <c r="MJ54" s="240"/>
      <c r="MK54" s="240"/>
      <c r="ML54" s="240"/>
      <c r="MM54" s="240"/>
      <c r="MN54" s="240"/>
      <c r="MO54" s="240"/>
      <c r="MP54" s="240"/>
      <c r="MQ54" s="240"/>
      <c r="MR54" s="240"/>
      <c r="MS54" s="240"/>
      <c r="MT54" s="240"/>
      <c r="MU54" s="240"/>
      <c r="MV54" s="240"/>
      <c r="MW54" s="240"/>
      <c r="MX54" s="240"/>
      <c r="MY54" s="240"/>
      <c r="MZ54" s="240"/>
      <c r="NA54" s="240"/>
      <c r="NB54" s="240"/>
      <c r="NC54" s="240"/>
      <c r="ND54" s="240"/>
      <c r="NE54" s="240"/>
      <c r="NF54" s="240"/>
      <c r="NG54" s="240"/>
      <c r="NH54" s="240"/>
      <c r="NI54" s="240"/>
      <c r="NJ54" s="240"/>
      <c r="NK54" s="240"/>
      <c r="NL54" s="240"/>
      <c r="NM54" s="240"/>
      <c r="NN54" s="240"/>
      <c r="NO54" s="240"/>
      <c r="NP54" s="240"/>
      <c r="NQ54" s="240"/>
      <c r="NR54" s="240"/>
      <c r="NS54" s="240"/>
      <c r="NT54" s="240"/>
      <c r="NU54" s="240"/>
      <c r="NV54" s="240"/>
      <c r="NW54" s="240"/>
      <c r="NX54" s="240"/>
      <c r="NY54" s="240"/>
      <c r="NZ54" s="240"/>
      <c r="OA54" s="240"/>
      <c r="OB54" s="240"/>
      <c r="OC54" s="240"/>
      <c r="OD54" s="240"/>
      <c r="OE54" s="240"/>
      <c r="OF54" s="240"/>
      <c r="OG54" s="240"/>
      <c r="OH54" s="240"/>
      <c r="OI54" s="240"/>
      <c r="OJ54" s="240"/>
      <c r="OK54" s="240"/>
      <c r="OL54" s="240"/>
      <c r="OM54" s="240"/>
      <c r="ON54" s="240"/>
      <c r="OO54" s="240"/>
      <c r="OP54" s="240"/>
      <c r="OQ54" s="240"/>
      <c r="OR54" s="240"/>
      <c r="OS54" s="240"/>
      <c r="OT54" s="240"/>
      <c r="OU54" s="240"/>
      <c r="OV54" s="240"/>
      <c r="OW54" s="240"/>
      <c r="OX54" s="240"/>
      <c r="OY54" s="240"/>
      <c r="OZ54" s="240"/>
      <c r="PA54" s="240"/>
      <c r="PB54" s="240"/>
      <c r="PC54" s="240"/>
      <c r="PD54" s="240"/>
      <c r="PE54" s="240"/>
      <c r="PF54" s="240"/>
      <c r="PG54" s="240"/>
      <c r="PH54" s="240"/>
      <c r="PI54" s="240"/>
      <c r="PJ54" s="240"/>
      <c r="PK54" s="240"/>
      <c r="PL54" s="240"/>
      <c r="PM54" s="240"/>
      <c r="PN54" s="240"/>
      <c r="PO54" s="240"/>
      <c r="PP54" s="240"/>
      <c r="PQ54" s="240"/>
      <c r="PR54" s="240"/>
      <c r="PS54" s="240"/>
      <c r="PT54" s="240"/>
      <c r="PU54" s="240"/>
      <c r="PV54" s="240"/>
      <c r="PW54" s="240"/>
      <c r="PX54" s="240"/>
      <c r="PY54" s="240"/>
      <c r="PZ54" s="240"/>
      <c r="QA54" s="240"/>
      <c r="QB54" s="240"/>
      <c r="QC54" s="240"/>
      <c r="QD54" s="240"/>
      <c r="QE54" s="240"/>
      <c r="QF54" s="240"/>
      <c r="QG54" s="240"/>
      <c r="QH54" s="240"/>
      <c r="QI54" s="240"/>
      <c r="QJ54" s="240"/>
      <c r="QK54" s="240"/>
      <c r="QL54" s="240"/>
      <c r="QM54" s="240"/>
      <c r="QN54" s="240"/>
      <c r="QO54" s="240"/>
      <c r="QP54" s="240"/>
      <c r="QQ54" s="240"/>
      <c r="QR54" s="240"/>
      <c r="QS54" s="240"/>
      <c r="QT54" s="240"/>
      <c r="QU54" s="240"/>
      <c r="QV54" s="240"/>
      <c r="QW54" s="240"/>
      <c r="QX54" s="240"/>
      <c r="QY54" s="240"/>
      <c r="QZ54" s="240"/>
      <c r="RA54" s="240"/>
      <c r="RB54" s="240"/>
      <c r="RC54" s="240"/>
      <c r="RD54" s="240"/>
      <c r="RE54" s="240"/>
      <c r="RF54" s="240"/>
      <c r="RG54" s="240"/>
      <c r="RH54" s="240"/>
      <c r="RI54" s="240"/>
      <c r="RJ54" s="240"/>
      <c r="RK54" s="240"/>
      <c r="RL54" s="240"/>
      <c r="RM54" s="240"/>
    </row>
    <row r="55" spans="2:481" ht="16.5" hidden="1" customHeight="1" outlineLevel="1">
      <c r="B55" s="501"/>
      <c r="C55" s="501"/>
      <c r="D55" s="501"/>
      <c r="E55" s="501"/>
      <c r="F55" s="501"/>
      <c r="G55" s="501"/>
      <c r="H55" s="502"/>
      <c r="I55" s="502"/>
      <c r="J55" s="502"/>
      <c r="K55" s="502"/>
      <c r="L55" s="502"/>
      <c r="M55" s="502"/>
      <c r="N55" s="414"/>
      <c r="O55" s="415"/>
      <c r="P55" s="415"/>
      <c r="Q55" s="415"/>
      <c r="R55" s="415"/>
      <c r="S55" s="416"/>
      <c r="T55" s="411"/>
      <c r="U55" s="412"/>
      <c r="V55" s="412"/>
      <c r="W55" s="412"/>
      <c r="X55" s="412"/>
      <c r="Y55" s="413"/>
      <c r="Z55" s="414"/>
      <c r="AA55" s="415"/>
      <c r="AB55" s="415"/>
      <c r="AC55" s="415"/>
      <c r="AD55" s="415"/>
      <c r="AE55" s="416"/>
      <c r="AF55" s="411"/>
      <c r="AG55" s="412"/>
      <c r="AH55" s="412"/>
      <c r="AI55" s="412"/>
      <c r="AJ55" s="412"/>
      <c r="AK55" s="413"/>
      <c r="AL55" s="414"/>
      <c r="AM55" s="415"/>
      <c r="AN55" s="415"/>
      <c r="AO55" s="415"/>
      <c r="AP55" s="415"/>
      <c r="AQ55" s="416"/>
      <c r="AR55" s="411"/>
      <c r="AS55" s="412"/>
      <c r="AT55" s="412"/>
      <c r="AU55" s="412"/>
      <c r="AV55" s="412"/>
      <c r="AW55" s="413"/>
      <c r="AX55" s="414"/>
      <c r="AY55" s="415"/>
      <c r="AZ55" s="415"/>
      <c r="BA55" s="415"/>
      <c r="BB55" s="415"/>
      <c r="BC55" s="416"/>
      <c r="BD55" s="411"/>
      <c r="BE55" s="412"/>
      <c r="BF55" s="412"/>
      <c r="BG55" s="412"/>
      <c r="BH55" s="412"/>
      <c r="BI55" s="413"/>
      <c r="BJ55" s="414"/>
      <c r="BK55" s="415"/>
      <c r="BL55" s="415"/>
      <c r="BM55" s="415"/>
      <c r="BN55" s="415"/>
      <c r="BO55" s="416"/>
      <c r="BP55" s="411"/>
      <c r="BQ55" s="412"/>
      <c r="BR55" s="412"/>
      <c r="BS55" s="412"/>
      <c r="BT55" s="412"/>
      <c r="BU55" s="413"/>
      <c r="BV55" s="414"/>
      <c r="BW55" s="415"/>
      <c r="BX55" s="415"/>
      <c r="BY55" s="415"/>
      <c r="BZ55" s="415"/>
      <c r="CA55" s="416"/>
      <c r="CB55" s="411"/>
      <c r="CC55" s="412"/>
      <c r="CD55" s="412"/>
      <c r="CE55" s="412"/>
      <c r="CF55" s="412"/>
      <c r="CG55" s="413"/>
      <c r="CH55" s="414"/>
      <c r="CI55" s="415"/>
      <c r="CJ55" s="415"/>
      <c r="CK55" s="415"/>
      <c r="CL55" s="415"/>
      <c r="CM55" s="416"/>
      <c r="CN55" s="411"/>
      <c r="CO55" s="412"/>
      <c r="CP55" s="412"/>
      <c r="CQ55" s="412"/>
      <c r="CR55" s="412"/>
      <c r="CS55" s="413"/>
      <c r="CT55" s="414"/>
      <c r="CU55" s="415"/>
      <c r="CV55" s="415"/>
      <c r="CW55" s="415"/>
      <c r="CX55" s="415"/>
      <c r="CY55" s="416"/>
      <c r="CZ55" s="411"/>
      <c r="DA55" s="412"/>
      <c r="DB55" s="412"/>
      <c r="DC55" s="412"/>
      <c r="DD55" s="412"/>
      <c r="DE55" s="413"/>
      <c r="DF55" s="414"/>
      <c r="DG55" s="415"/>
      <c r="DH55" s="415"/>
      <c r="DI55" s="415"/>
      <c r="DJ55" s="415"/>
      <c r="DK55" s="416"/>
      <c r="DL55" s="411"/>
      <c r="DM55" s="412"/>
      <c r="DN55" s="412"/>
      <c r="DO55" s="412"/>
      <c r="DP55" s="412"/>
      <c r="DQ55" s="413"/>
      <c r="DR55" s="414"/>
      <c r="DS55" s="415"/>
      <c r="DT55" s="415"/>
      <c r="DU55" s="415"/>
      <c r="DV55" s="415"/>
      <c r="DW55" s="416"/>
      <c r="DX55" s="411"/>
      <c r="DY55" s="412"/>
      <c r="DZ55" s="412"/>
      <c r="EA55" s="412"/>
      <c r="EB55" s="412"/>
      <c r="EC55" s="413"/>
      <c r="ED55" s="414"/>
      <c r="EE55" s="415"/>
      <c r="EF55" s="415"/>
      <c r="EG55" s="415"/>
      <c r="EH55" s="415"/>
      <c r="EI55" s="416"/>
      <c r="EJ55" s="411"/>
      <c r="EK55" s="412"/>
      <c r="EL55" s="412"/>
      <c r="EM55" s="412"/>
      <c r="EN55" s="412"/>
      <c r="EO55" s="413"/>
      <c r="EP55" s="414"/>
      <c r="EQ55" s="415"/>
      <c r="ER55" s="415"/>
      <c r="ES55" s="415"/>
      <c r="ET55" s="415"/>
      <c r="EU55" s="416"/>
      <c r="EV55" s="411"/>
      <c r="EW55" s="412"/>
      <c r="EX55" s="412"/>
      <c r="EY55" s="412"/>
      <c r="EZ55" s="412"/>
      <c r="FA55" s="413"/>
      <c r="FB55" s="414"/>
      <c r="FC55" s="415"/>
      <c r="FD55" s="415"/>
      <c r="FE55" s="415"/>
      <c r="FF55" s="415"/>
      <c r="FG55" s="416"/>
      <c r="FH55" s="411"/>
      <c r="FI55" s="412"/>
      <c r="FJ55" s="412"/>
      <c r="FK55" s="412"/>
      <c r="FL55" s="412"/>
      <c r="FM55" s="413"/>
      <c r="FN55" s="414"/>
      <c r="FO55" s="415"/>
      <c r="FP55" s="415"/>
      <c r="FQ55" s="415"/>
      <c r="FR55" s="415"/>
      <c r="FS55" s="416"/>
      <c r="FT55" s="411"/>
      <c r="FU55" s="412"/>
      <c r="FV55" s="412"/>
      <c r="FW55" s="412"/>
      <c r="FX55" s="412"/>
      <c r="FY55" s="413"/>
      <c r="FZ55" s="414"/>
      <c r="GA55" s="415"/>
      <c r="GB55" s="415"/>
      <c r="GC55" s="415"/>
      <c r="GD55" s="415"/>
      <c r="GE55" s="416"/>
      <c r="GF55" s="411"/>
      <c r="GG55" s="412"/>
      <c r="GH55" s="412"/>
      <c r="GI55" s="412"/>
      <c r="GJ55" s="412"/>
      <c r="GK55" s="413"/>
      <c r="GL55" s="414"/>
      <c r="GM55" s="415"/>
      <c r="GN55" s="415"/>
      <c r="GO55" s="415"/>
      <c r="GP55" s="415"/>
      <c r="GQ55" s="416"/>
      <c r="GR55" s="411"/>
      <c r="GS55" s="412"/>
      <c r="GT55" s="412"/>
      <c r="GU55" s="412"/>
      <c r="GV55" s="412"/>
      <c r="GW55" s="413"/>
      <c r="GX55" s="414"/>
      <c r="GY55" s="415"/>
      <c r="GZ55" s="415"/>
      <c r="HA55" s="415"/>
      <c r="HB55" s="415"/>
      <c r="HC55" s="416"/>
      <c r="HD55" s="411"/>
      <c r="HE55" s="412"/>
      <c r="HF55" s="412"/>
      <c r="HG55" s="412"/>
      <c r="HH55" s="412"/>
      <c r="HI55" s="413"/>
      <c r="HJ55" s="414"/>
      <c r="HK55" s="415"/>
      <c r="HL55" s="415"/>
      <c r="HM55" s="415"/>
      <c r="HN55" s="415"/>
      <c r="HO55" s="416"/>
      <c r="HP55" s="411"/>
      <c r="HQ55" s="412"/>
      <c r="HR55" s="412"/>
      <c r="HS55" s="412"/>
      <c r="HT55" s="412"/>
      <c r="HU55" s="413"/>
      <c r="HV55" s="414"/>
      <c r="HW55" s="415"/>
      <c r="HX55" s="415"/>
      <c r="HY55" s="415"/>
      <c r="HZ55" s="415"/>
      <c r="IA55" s="416"/>
      <c r="IB55" s="411"/>
      <c r="IC55" s="412"/>
      <c r="ID55" s="412"/>
      <c r="IE55" s="412"/>
      <c r="IF55" s="412"/>
      <c r="IG55" s="413"/>
      <c r="IH55" s="414"/>
      <c r="II55" s="415"/>
      <c r="IJ55" s="415"/>
      <c r="IK55" s="415"/>
      <c r="IL55" s="415"/>
      <c r="IM55" s="416"/>
      <c r="IN55" s="411"/>
      <c r="IO55" s="412"/>
      <c r="IP55" s="412"/>
      <c r="IQ55" s="412"/>
      <c r="IR55" s="412"/>
      <c r="IS55" s="413"/>
      <c r="IT55" s="414"/>
      <c r="IU55" s="415"/>
      <c r="IV55" s="415"/>
      <c r="IW55" s="415"/>
      <c r="IX55" s="415"/>
      <c r="IY55" s="416"/>
      <c r="IZ55" s="411"/>
      <c r="JA55" s="412"/>
      <c r="JB55" s="412"/>
      <c r="JC55" s="412"/>
      <c r="JD55" s="412"/>
      <c r="JE55" s="413"/>
      <c r="JF55" s="414"/>
      <c r="JG55" s="415"/>
      <c r="JH55" s="415"/>
      <c r="JI55" s="415"/>
      <c r="JJ55" s="415"/>
      <c r="JK55" s="416"/>
      <c r="JL55" s="411"/>
      <c r="JM55" s="412"/>
      <c r="JN55" s="412"/>
      <c r="JO55" s="412"/>
      <c r="JP55" s="412"/>
      <c r="JQ55" s="413"/>
      <c r="JR55" s="414"/>
      <c r="JS55" s="415"/>
      <c r="JT55" s="415"/>
      <c r="JU55" s="415"/>
      <c r="JV55" s="415"/>
      <c r="JW55" s="416"/>
      <c r="JX55" s="411"/>
      <c r="JY55" s="412"/>
      <c r="JZ55" s="412"/>
      <c r="KA55" s="412"/>
      <c r="KB55" s="412"/>
      <c r="KC55" s="413"/>
      <c r="KD55" s="414"/>
      <c r="KE55" s="415"/>
      <c r="KF55" s="415"/>
      <c r="KG55" s="415"/>
      <c r="KH55" s="415"/>
      <c r="KI55" s="416"/>
      <c r="KJ55" s="411"/>
      <c r="KK55" s="412"/>
      <c r="KL55" s="412"/>
      <c r="KM55" s="412"/>
      <c r="KN55" s="412"/>
      <c r="KO55" s="413"/>
      <c r="KP55" s="414"/>
      <c r="KQ55" s="415"/>
      <c r="KR55" s="415"/>
      <c r="KS55" s="415"/>
      <c r="KT55" s="415"/>
      <c r="KU55" s="416"/>
      <c r="KV55" s="411"/>
      <c r="KW55" s="412"/>
      <c r="KX55" s="412"/>
      <c r="KY55" s="412"/>
      <c r="KZ55" s="412"/>
      <c r="LA55" s="413"/>
      <c r="LB55" s="414"/>
      <c r="LC55" s="415"/>
      <c r="LD55" s="415"/>
      <c r="LE55" s="415"/>
      <c r="LF55" s="415"/>
      <c r="LG55" s="416"/>
      <c r="LH55" s="411"/>
      <c r="LI55" s="412"/>
      <c r="LJ55" s="412"/>
      <c r="LK55" s="412"/>
      <c r="LL55" s="412"/>
      <c r="LM55" s="413"/>
      <c r="LN55" s="414"/>
      <c r="LO55" s="415"/>
      <c r="LP55" s="415"/>
      <c r="LQ55" s="415"/>
      <c r="LR55" s="415"/>
      <c r="LS55" s="416"/>
      <c r="LT55" s="411"/>
      <c r="LU55" s="412"/>
      <c r="LV55" s="412"/>
      <c r="LW55" s="412"/>
      <c r="LX55" s="412"/>
      <c r="LY55" s="413"/>
      <c r="LZ55" s="414"/>
      <c r="MA55" s="415"/>
      <c r="MB55" s="415"/>
      <c r="MC55" s="415"/>
      <c r="MD55" s="415"/>
      <c r="ME55" s="416"/>
      <c r="MF55" s="411"/>
      <c r="MG55" s="412"/>
      <c r="MH55" s="412"/>
      <c r="MI55" s="412"/>
      <c r="MJ55" s="412"/>
      <c r="MK55" s="413"/>
      <c r="ML55" s="414"/>
      <c r="MM55" s="415"/>
      <c r="MN55" s="415"/>
      <c r="MO55" s="415"/>
      <c r="MP55" s="415"/>
      <c r="MQ55" s="416"/>
      <c r="MR55" s="411"/>
      <c r="MS55" s="412"/>
      <c r="MT55" s="412"/>
      <c r="MU55" s="412"/>
      <c r="MV55" s="412"/>
      <c r="MW55" s="413"/>
      <c r="MX55" s="414"/>
      <c r="MY55" s="415"/>
      <c r="MZ55" s="415"/>
      <c r="NA55" s="415"/>
      <c r="NB55" s="415"/>
      <c r="NC55" s="416"/>
      <c r="ND55" s="411"/>
      <c r="NE55" s="412"/>
      <c r="NF55" s="412"/>
      <c r="NG55" s="412"/>
      <c r="NH55" s="412"/>
      <c r="NI55" s="413"/>
      <c r="NJ55" s="414"/>
      <c r="NK55" s="415"/>
      <c r="NL55" s="415"/>
      <c r="NM55" s="415"/>
      <c r="NN55" s="415"/>
      <c r="NO55" s="416"/>
      <c r="NP55" s="411"/>
      <c r="NQ55" s="412"/>
      <c r="NR55" s="412"/>
      <c r="NS55" s="412"/>
      <c r="NT55" s="412"/>
      <c r="NU55" s="413"/>
      <c r="NV55" s="414"/>
      <c r="NW55" s="415"/>
      <c r="NX55" s="415"/>
      <c r="NY55" s="415"/>
      <c r="NZ55" s="415"/>
      <c r="OA55" s="416"/>
      <c r="OB55" s="411"/>
      <c r="OC55" s="412"/>
      <c r="OD55" s="412"/>
      <c r="OE55" s="412"/>
      <c r="OF55" s="412"/>
      <c r="OG55" s="413"/>
      <c r="OH55" s="414"/>
      <c r="OI55" s="415"/>
      <c r="OJ55" s="415"/>
      <c r="OK55" s="415"/>
      <c r="OL55" s="415"/>
      <c r="OM55" s="416"/>
      <c r="ON55" s="411"/>
      <c r="OO55" s="412"/>
      <c r="OP55" s="412"/>
      <c r="OQ55" s="412"/>
      <c r="OR55" s="412"/>
      <c r="OS55" s="413"/>
      <c r="OT55" s="414"/>
      <c r="OU55" s="415"/>
      <c r="OV55" s="415"/>
      <c r="OW55" s="415"/>
      <c r="OX55" s="415"/>
      <c r="OY55" s="416"/>
      <c r="OZ55" s="411"/>
      <c r="PA55" s="412"/>
      <c r="PB55" s="412"/>
      <c r="PC55" s="412"/>
      <c r="PD55" s="412"/>
      <c r="PE55" s="413"/>
      <c r="PF55" s="414"/>
      <c r="PG55" s="415"/>
      <c r="PH55" s="415"/>
      <c r="PI55" s="415"/>
      <c r="PJ55" s="415"/>
      <c r="PK55" s="416"/>
      <c r="PL55" s="411"/>
      <c r="PM55" s="412"/>
      <c r="PN55" s="412"/>
      <c r="PO55" s="412"/>
      <c r="PP55" s="412"/>
      <c r="PQ55" s="413"/>
      <c r="PR55" s="414"/>
      <c r="PS55" s="415"/>
      <c r="PT55" s="415"/>
      <c r="PU55" s="415"/>
      <c r="PV55" s="415"/>
      <c r="PW55" s="416"/>
      <c r="PX55" s="411"/>
      <c r="PY55" s="412"/>
      <c r="PZ55" s="412"/>
      <c r="QA55" s="412"/>
      <c r="QB55" s="412"/>
      <c r="QC55" s="413"/>
      <c r="QD55" s="414"/>
      <c r="QE55" s="415"/>
      <c r="QF55" s="415"/>
      <c r="QG55" s="415"/>
      <c r="QH55" s="415"/>
      <c r="QI55" s="416"/>
      <c r="QJ55" s="411"/>
      <c r="QK55" s="412"/>
      <c r="QL55" s="412"/>
      <c r="QM55" s="412"/>
      <c r="QN55" s="412"/>
      <c r="QO55" s="413"/>
      <c r="QP55" s="414"/>
      <c r="QQ55" s="415"/>
      <c r="QR55" s="415"/>
      <c r="QS55" s="415"/>
      <c r="QT55" s="415"/>
      <c r="QU55" s="416"/>
      <c r="QV55" s="411"/>
      <c r="QW55" s="412"/>
      <c r="QX55" s="412"/>
      <c r="QY55" s="412"/>
      <c r="QZ55" s="412"/>
      <c r="RA55" s="413"/>
      <c r="RB55" s="414"/>
      <c r="RC55" s="415"/>
      <c r="RD55" s="415"/>
      <c r="RE55" s="415"/>
      <c r="RF55" s="415"/>
      <c r="RG55" s="416"/>
      <c r="RH55" s="411"/>
      <c r="RI55" s="412"/>
      <c r="RJ55" s="412"/>
      <c r="RK55" s="412"/>
      <c r="RL55" s="412"/>
      <c r="RM55" s="413"/>
    </row>
    <row r="56" spans="2:481" s="212" customFormat="1" ht="5.25" hidden="1" customHeight="1" outlineLevel="1">
      <c r="B56" s="240"/>
      <c r="C56" s="240"/>
      <c r="D56" s="240"/>
      <c r="E56" s="240"/>
      <c r="F56" s="240"/>
      <c r="G56" s="240"/>
      <c r="H56" s="240"/>
      <c r="I56" s="240"/>
      <c r="J56" s="240"/>
      <c r="K56" s="240"/>
      <c r="L56" s="240"/>
      <c r="M56" s="240"/>
      <c r="N56" s="240"/>
      <c r="O56" s="240"/>
      <c r="P56" s="240"/>
      <c r="Q56" s="240"/>
      <c r="R56" s="240"/>
      <c r="S56" s="240"/>
      <c r="T56" s="240"/>
      <c r="U56" s="240"/>
      <c r="V56" s="240"/>
      <c r="W56" s="240"/>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c r="BQ56" s="240"/>
      <c r="BR56" s="240"/>
      <c r="BS56" s="240"/>
      <c r="BT56" s="240"/>
      <c r="BU56" s="240"/>
      <c r="BV56" s="240"/>
      <c r="BW56" s="240"/>
      <c r="BX56" s="240"/>
      <c r="BY56" s="240"/>
      <c r="BZ56" s="240"/>
      <c r="CA56" s="240"/>
      <c r="CB56" s="240"/>
      <c r="CC56" s="240"/>
      <c r="CD56" s="240"/>
      <c r="CE56" s="240"/>
      <c r="CF56" s="240"/>
      <c r="CG56" s="240"/>
      <c r="CH56" s="240"/>
      <c r="CI56" s="240"/>
      <c r="CJ56" s="240"/>
      <c r="CK56" s="240"/>
      <c r="CL56" s="240"/>
      <c r="CM56" s="240"/>
      <c r="CN56" s="240"/>
      <c r="CO56" s="240"/>
      <c r="CP56" s="240"/>
      <c r="CQ56" s="240"/>
      <c r="CR56" s="240"/>
      <c r="CS56" s="240"/>
      <c r="CT56" s="240"/>
      <c r="CU56" s="240"/>
      <c r="CV56" s="240"/>
      <c r="CW56" s="240"/>
      <c r="CX56" s="240"/>
      <c r="CY56" s="240"/>
      <c r="CZ56" s="240"/>
      <c r="DA56" s="240"/>
      <c r="DB56" s="240"/>
      <c r="DC56" s="240"/>
      <c r="DD56" s="240"/>
      <c r="DE56" s="240"/>
      <c r="DF56" s="240"/>
      <c r="DG56" s="240"/>
      <c r="DH56" s="240"/>
      <c r="DI56" s="240"/>
      <c r="DJ56" s="240"/>
      <c r="DK56" s="240"/>
      <c r="DL56" s="240"/>
      <c r="DM56" s="240"/>
      <c r="DN56" s="240"/>
      <c r="DO56" s="240"/>
      <c r="DP56" s="240"/>
      <c r="DQ56" s="240"/>
      <c r="DR56" s="240"/>
      <c r="DS56" s="240"/>
      <c r="DT56" s="240"/>
      <c r="DU56" s="240"/>
      <c r="DV56" s="240"/>
      <c r="DW56" s="240"/>
      <c r="DX56" s="240"/>
      <c r="DY56" s="240"/>
      <c r="DZ56" s="240"/>
      <c r="EA56" s="240"/>
      <c r="EB56" s="240"/>
      <c r="EC56" s="240"/>
      <c r="ED56" s="240"/>
      <c r="EE56" s="240"/>
      <c r="EF56" s="240"/>
      <c r="EG56" s="240"/>
      <c r="EH56" s="240"/>
      <c r="EI56" s="240"/>
      <c r="EJ56" s="240"/>
      <c r="EK56" s="240"/>
      <c r="EL56" s="240"/>
      <c r="EM56" s="240"/>
      <c r="EN56" s="240"/>
      <c r="EO56" s="240"/>
      <c r="EP56" s="240"/>
      <c r="EQ56" s="240"/>
      <c r="ER56" s="240"/>
      <c r="ES56" s="240"/>
      <c r="ET56" s="240"/>
      <c r="EU56" s="240"/>
      <c r="EV56" s="240"/>
      <c r="EW56" s="240"/>
      <c r="EX56" s="240"/>
      <c r="EY56" s="240"/>
      <c r="EZ56" s="240"/>
      <c r="FA56" s="240"/>
      <c r="FB56" s="240"/>
      <c r="FC56" s="240"/>
      <c r="FD56" s="240"/>
      <c r="FE56" s="240"/>
      <c r="FF56" s="240"/>
      <c r="FG56" s="240"/>
      <c r="FH56" s="240"/>
      <c r="FI56" s="240"/>
      <c r="FJ56" s="240"/>
      <c r="FK56" s="240"/>
      <c r="FL56" s="240"/>
      <c r="FM56" s="240"/>
      <c r="FN56" s="240"/>
      <c r="FO56" s="240"/>
      <c r="FP56" s="240"/>
      <c r="FQ56" s="240"/>
      <c r="FR56" s="240"/>
      <c r="FS56" s="240"/>
      <c r="FT56" s="240"/>
      <c r="FU56" s="240"/>
      <c r="FV56" s="240"/>
      <c r="FW56" s="240"/>
      <c r="FX56" s="240"/>
      <c r="FY56" s="240"/>
      <c r="FZ56" s="240"/>
      <c r="GA56" s="240"/>
      <c r="GB56" s="240"/>
      <c r="GC56" s="240"/>
      <c r="GD56" s="240"/>
      <c r="GE56" s="240"/>
      <c r="GF56" s="240"/>
      <c r="GG56" s="240"/>
      <c r="GH56" s="240"/>
      <c r="GI56" s="240"/>
      <c r="GJ56" s="240"/>
      <c r="GK56" s="240"/>
      <c r="GL56" s="240"/>
      <c r="GM56" s="240"/>
      <c r="GN56" s="240"/>
      <c r="GO56" s="240"/>
      <c r="GP56" s="240"/>
      <c r="GQ56" s="240"/>
      <c r="GR56" s="240"/>
      <c r="GS56" s="240"/>
      <c r="GT56" s="240"/>
      <c r="GU56" s="240"/>
      <c r="GV56" s="240"/>
      <c r="GW56" s="240"/>
      <c r="GX56" s="240"/>
      <c r="GY56" s="240"/>
      <c r="GZ56" s="240"/>
      <c r="HA56" s="240"/>
      <c r="HB56" s="240"/>
      <c r="HC56" s="240"/>
      <c r="HD56" s="240"/>
      <c r="HE56" s="240"/>
      <c r="HF56" s="240"/>
      <c r="HG56" s="240"/>
      <c r="HH56" s="240"/>
      <c r="HI56" s="240"/>
      <c r="HJ56" s="240"/>
      <c r="HK56" s="240"/>
      <c r="HL56" s="240"/>
      <c r="HM56" s="240"/>
      <c r="HN56" s="240"/>
      <c r="HO56" s="240"/>
      <c r="HP56" s="240"/>
      <c r="HQ56" s="240"/>
      <c r="HR56" s="240"/>
      <c r="HS56" s="240"/>
      <c r="HT56" s="240"/>
      <c r="HU56" s="240"/>
      <c r="HV56" s="240"/>
      <c r="HW56" s="240"/>
      <c r="HX56" s="240"/>
      <c r="HY56" s="240"/>
      <c r="HZ56" s="240"/>
      <c r="IA56" s="240"/>
      <c r="IB56" s="240"/>
      <c r="IC56" s="240"/>
      <c r="ID56" s="240"/>
      <c r="IE56" s="240"/>
      <c r="IF56" s="240"/>
      <c r="IG56" s="240"/>
      <c r="IH56" s="240"/>
      <c r="II56" s="240"/>
      <c r="IJ56" s="240"/>
      <c r="IK56" s="240"/>
      <c r="IL56" s="240"/>
      <c r="IM56" s="240"/>
      <c r="IN56" s="240"/>
      <c r="IO56" s="240"/>
      <c r="IP56" s="240"/>
      <c r="IQ56" s="240"/>
      <c r="IR56" s="240"/>
      <c r="IS56" s="240"/>
      <c r="IT56" s="240"/>
      <c r="IU56" s="240"/>
      <c r="IV56" s="240"/>
      <c r="IW56" s="240"/>
      <c r="IX56" s="240"/>
      <c r="IY56" s="240"/>
      <c r="IZ56" s="240"/>
      <c r="JA56" s="240"/>
      <c r="JB56" s="240"/>
      <c r="JC56" s="240"/>
      <c r="JD56" s="240"/>
      <c r="JE56" s="240"/>
      <c r="JF56" s="240"/>
      <c r="JG56" s="240"/>
      <c r="JH56" s="240"/>
      <c r="JI56" s="240"/>
      <c r="JJ56" s="240"/>
      <c r="JK56" s="240"/>
      <c r="JL56" s="240"/>
      <c r="JM56" s="240"/>
      <c r="JN56" s="240"/>
      <c r="JO56" s="240"/>
      <c r="JP56" s="240"/>
      <c r="JQ56" s="240"/>
      <c r="JR56" s="240"/>
      <c r="JS56" s="240"/>
      <c r="JT56" s="240"/>
      <c r="JU56" s="240"/>
      <c r="JV56" s="240"/>
      <c r="JW56" s="240"/>
      <c r="JX56" s="240"/>
      <c r="JY56" s="240"/>
      <c r="JZ56" s="240"/>
      <c r="KA56" s="240"/>
      <c r="KB56" s="240"/>
      <c r="KC56" s="240"/>
      <c r="KD56" s="240"/>
      <c r="KE56" s="240"/>
      <c r="KF56" s="240"/>
      <c r="KG56" s="240"/>
      <c r="KH56" s="240"/>
      <c r="KI56" s="240"/>
      <c r="KJ56" s="240"/>
      <c r="KK56" s="240"/>
      <c r="KL56" s="240"/>
      <c r="KM56" s="240"/>
      <c r="KN56" s="240"/>
      <c r="KO56" s="240"/>
      <c r="KP56" s="240"/>
      <c r="KQ56" s="240"/>
      <c r="KR56" s="240"/>
      <c r="KS56" s="240"/>
      <c r="KT56" s="240"/>
      <c r="KU56" s="240"/>
      <c r="KV56" s="240"/>
      <c r="KW56" s="240"/>
      <c r="KX56" s="240"/>
      <c r="KY56" s="240"/>
      <c r="KZ56" s="240"/>
      <c r="LA56" s="240"/>
      <c r="LB56" s="240"/>
      <c r="LC56" s="240"/>
      <c r="LD56" s="240"/>
      <c r="LE56" s="240"/>
      <c r="LF56" s="240"/>
      <c r="LG56" s="240"/>
      <c r="LH56" s="240"/>
      <c r="LI56" s="240"/>
      <c r="LJ56" s="240"/>
      <c r="LK56" s="240"/>
      <c r="LL56" s="240"/>
      <c r="LM56" s="240"/>
      <c r="LN56" s="240"/>
      <c r="LO56" s="240"/>
      <c r="LP56" s="240"/>
      <c r="LQ56" s="240"/>
      <c r="LR56" s="240"/>
      <c r="LS56" s="240"/>
      <c r="LT56" s="240"/>
      <c r="LU56" s="240"/>
      <c r="LV56" s="240"/>
      <c r="LW56" s="240"/>
      <c r="LX56" s="240"/>
      <c r="LY56" s="240"/>
      <c r="LZ56" s="240"/>
      <c r="MA56" s="240"/>
      <c r="MB56" s="240"/>
      <c r="MC56" s="240"/>
      <c r="MD56" s="240"/>
      <c r="ME56" s="240"/>
      <c r="MF56" s="240"/>
      <c r="MG56" s="240"/>
      <c r="MH56" s="240"/>
      <c r="MI56" s="240"/>
      <c r="MJ56" s="240"/>
      <c r="MK56" s="240"/>
      <c r="ML56" s="240"/>
      <c r="MM56" s="240"/>
      <c r="MN56" s="240"/>
      <c r="MO56" s="240"/>
      <c r="MP56" s="240"/>
      <c r="MQ56" s="240"/>
      <c r="MR56" s="240"/>
      <c r="MS56" s="240"/>
      <c r="MT56" s="240"/>
      <c r="MU56" s="240"/>
      <c r="MV56" s="240"/>
      <c r="MW56" s="240"/>
      <c r="MX56" s="240"/>
      <c r="MY56" s="240"/>
      <c r="MZ56" s="240"/>
      <c r="NA56" s="240"/>
      <c r="NB56" s="240"/>
      <c r="NC56" s="240"/>
      <c r="ND56" s="240"/>
      <c r="NE56" s="240"/>
      <c r="NF56" s="240"/>
      <c r="NG56" s="240"/>
      <c r="NH56" s="240"/>
      <c r="NI56" s="240"/>
      <c r="NJ56" s="240"/>
      <c r="NK56" s="240"/>
      <c r="NL56" s="240"/>
      <c r="NM56" s="240"/>
      <c r="NN56" s="240"/>
      <c r="NO56" s="240"/>
      <c r="NP56" s="240"/>
      <c r="NQ56" s="240"/>
      <c r="NR56" s="240"/>
      <c r="NS56" s="240"/>
      <c r="NT56" s="240"/>
      <c r="NU56" s="240"/>
      <c r="NV56" s="240"/>
      <c r="NW56" s="240"/>
      <c r="NX56" s="240"/>
      <c r="NY56" s="240"/>
      <c r="NZ56" s="240"/>
      <c r="OA56" s="240"/>
      <c r="OB56" s="240"/>
      <c r="OC56" s="240"/>
      <c r="OD56" s="240"/>
      <c r="OE56" s="240"/>
      <c r="OF56" s="240"/>
      <c r="OG56" s="240"/>
      <c r="OH56" s="240"/>
      <c r="OI56" s="240"/>
      <c r="OJ56" s="240"/>
      <c r="OK56" s="240"/>
      <c r="OL56" s="240"/>
      <c r="OM56" s="240"/>
      <c r="ON56" s="240"/>
      <c r="OO56" s="240"/>
      <c r="OP56" s="240"/>
      <c r="OQ56" s="240"/>
      <c r="OR56" s="240"/>
      <c r="OS56" s="240"/>
      <c r="OT56" s="240"/>
      <c r="OU56" s="240"/>
      <c r="OV56" s="240"/>
      <c r="OW56" s="240"/>
      <c r="OX56" s="240"/>
      <c r="OY56" s="240"/>
      <c r="OZ56" s="240"/>
      <c r="PA56" s="240"/>
      <c r="PB56" s="240"/>
      <c r="PC56" s="240"/>
      <c r="PD56" s="240"/>
      <c r="PE56" s="240"/>
      <c r="PF56" s="240"/>
      <c r="PG56" s="240"/>
      <c r="PH56" s="240"/>
      <c r="PI56" s="240"/>
      <c r="PJ56" s="240"/>
      <c r="PK56" s="240"/>
      <c r="PL56" s="240"/>
      <c r="PM56" s="240"/>
      <c r="PN56" s="240"/>
      <c r="PO56" s="240"/>
      <c r="PP56" s="240"/>
      <c r="PQ56" s="240"/>
      <c r="PR56" s="240"/>
      <c r="PS56" s="240"/>
      <c r="PT56" s="240"/>
      <c r="PU56" s="240"/>
      <c r="PV56" s="240"/>
      <c r="PW56" s="240"/>
      <c r="PX56" s="240"/>
      <c r="PY56" s="240"/>
      <c r="PZ56" s="240"/>
      <c r="QA56" s="240"/>
      <c r="QB56" s="240"/>
      <c r="QC56" s="240"/>
      <c r="QD56" s="240"/>
      <c r="QE56" s="240"/>
      <c r="QF56" s="240"/>
      <c r="QG56" s="240"/>
      <c r="QH56" s="240"/>
      <c r="QI56" s="240"/>
      <c r="QJ56" s="240"/>
      <c r="QK56" s="240"/>
      <c r="QL56" s="240"/>
      <c r="QM56" s="240"/>
      <c r="QN56" s="240"/>
      <c r="QO56" s="240"/>
      <c r="QP56" s="240"/>
      <c r="QQ56" s="240"/>
      <c r="QR56" s="240"/>
      <c r="QS56" s="240"/>
      <c r="QT56" s="240"/>
      <c r="QU56" s="240"/>
      <c r="QV56" s="240"/>
      <c r="QW56" s="240"/>
      <c r="QX56" s="240"/>
      <c r="QY56" s="240"/>
      <c r="QZ56" s="240"/>
      <c r="RA56" s="240"/>
      <c r="RB56" s="240"/>
      <c r="RC56" s="240"/>
      <c r="RD56" s="240"/>
      <c r="RE56" s="240"/>
      <c r="RF56" s="240"/>
      <c r="RG56" s="240"/>
      <c r="RH56" s="240"/>
      <c r="RI56" s="240"/>
      <c r="RJ56" s="240"/>
      <c r="RK56" s="240"/>
      <c r="RL56" s="240"/>
      <c r="RM56" s="240"/>
    </row>
    <row r="57" spans="2:481" ht="17.25" hidden="1" customHeight="1" outlineLevel="1">
      <c r="B57" s="395"/>
      <c r="C57" s="396"/>
      <c r="D57" s="396"/>
      <c r="E57" s="503"/>
      <c r="F57" s="503"/>
      <c r="G57" s="503"/>
      <c r="H57" s="503"/>
      <c r="I57" s="503"/>
      <c r="J57" s="503"/>
      <c r="K57" s="503"/>
      <c r="L57" s="503"/>
      <c r="M57" s="504"/>
      <c r="N57" s="395"/>
      <c r="O57" s="396"/>
      <c r="P57" s="396"/>
      <c r="Q57" s="396"/>
      <c r="R57" s="396"/>
      <c r="S57" s="396"/>
      <c r="T57" s="396"/>
      <c r="U57" s="396"/>
      <c r="V57" s="396"/>
      <c r="W57" s="396"/>
      <c r="X57" s="396"/>
      <c r="Y57" s="397"/>
      <c r="Z57" s="395"/>
      <c r="AA57" s="396"/>
      <c r="AB57" s="396"/>
      <c r="AC57" s="396"/>
      <c r="AD57" s="396"/>
      <c r="AE57" s="396"/>
      <c r="AF57" s="396"/>
      <c r="AG57" s="396"/>
      <c r="AH57" s="396"/>
      <c r="AI57" s="396"/>
      <c r="AJ57" s="396"/>
      <c r="AK57" s="397"/>
      <c r="AL57" s="395"/>
      <c r="AM57" s="396"/>
      <c r="AN57" s="396"/>
      <c r="AO57" s="396"/>
      <c r="AP57" s="396"/>
      <c r="AQ57" s="396"/>
      <c r="AR57" s="396"/>
      <c r="AS57" s="396"/>
      <c r="AT57" s="396"/>
      <c r="AU57" s="396"/>
      <c r="AV57" s="396"/>
      <c r="AW57" s="397"/>
      <c r="AX57" s="395"/>
      <c r="AY57" s="396"/>
      <c r="AZ57" s="396"/>
      <c r="BA57" s="396"/>
      <c r="BB57" s="396"/>
      <c r="BC57" s="396"/>
      <c r="BD57" s="396"/>
      <c r="BE57" s="396"/>
      <c r="BF57" s="396"/>
      <c r="BG57" s="396"/>
      <c r="BH57" s="396"/>
      <c r="BI57" s="397"/>
      <c r="BJ57" s="395"/>
      <c r="BK57" s="396"/>
      <c r="BL57" s="396"/>
      <c r="BM57" s="396"/>
      <c r="BN57" s="396"/>
      <c r="BO57" s="396"/>
      <c r="BP57" s="396"/>
      <c r="BQ57" s="396"/>
      <c r="BR57" s="396"/>
      <c r="BS57" s="396"/>
      <c r="BT57" s="396"/>
      <c r="BU57" s="397"/>
      <c r="BV57" s="395"/>
      <c r="BW57" s="396"/>
      <c r="BX57" s="396"/>
      <c r="BY57" s="396"/>
      <c r="BZ57" s="396"/>
      <c r="CA57" s="396"/>
      <c r="CB57" s="396"/>
      <c r="CC57" s="396"/>
      <c r="CD57" s="396"/>
      <c r="CE57" s="396"/>
      <c r="CF57" s="396"/>
      <c r="CG57" s="397"/>
      <c r="CH57" s="395"/>
      <c r="CI57" s="396"/>
      <c r="CJ57" s="396"/>
      <c r="CK57" s="396"/>
      <c r="CL57" s="396"/>
      <c r="CM57" s="396"/>
      <c r="CN57" s="396"/>
      <c r="CO57" s="396"/>
      <c r="CP57" s="396"/>
      <c r="CQ57" s="396"/>
      <c r="CR57" s="396"/>
      <c r="CS57" s="397"/>
      <c r="CT57" s="395"/>
      <c r="CU57" s="396"/>
      <c r="CV57" s="396"/>
      <c r="CW57" s="396"/>
      <c r="CX57" s="396"/>
      <c r="CY57" s="396"/>
      <c r="CZ57" s="396"/>
      <c r="DA57" s="396"/>
      <c r="DB57" s="396"/>
      <c r="DC57" s="396"/>
      <c r="DD57" s="396"/>
      <c r="DE57" s="397"/>
      <c r="DF57" s="395"/>
      <c r="DG57" s="396"/>
      <c r="DH57" s="396"/>
      <c r="DI57" s="396"/>
      <c r="DJ57" s="396"/>
      <c r="DK57" s="396"/>
      <c r="DL57" s="396"/>
      <c r="DM57" s="396"/>
      <c r="DN57" s="396"/>
      <c r="DO57" s="396"/>
      <c r="DP57" s="396"/>
      <c r="DQ57" s="397"/>
      <c r="DR57" s="395"/>
      <c r="DS57" s="396"/>
      <c r="DT57" s="396"/>
      <c r="DU57" s="396"/>
      <c r="DV57" s="396"/>
      <c r="DW57" s="396"/>
      <c r="DX57" s="396"/>
      <c r="DY57" s="396"/>
      <c r="DZ57" s="396"/>
      <c r="EA57" s="396"/>
      <c r="EB57" s="396"/>
      <c r="EC57" s="397"/>
      <c r="ED57" s="395"/>
      <c r="EE57" s="396"/>
      <c r="EF57" s="396"/>
      <c r="EG57" s="396"/>
      <c r="EH57" s="396"/>
      <c r="EI57" s="396"/>
      <c r="EJ57" s="396"/>
      <c r="EK57" s="396"/>
      <c r="EL57" s="396"/>
      <c r="EM57" s="396"/>
      <c r="EN57" s="396"/>
      <c r="EO57" s="397"/>
      <c r="EP57" s="395"/>
      <c r="EQ57" s="396"/>
      <c r="ER57" s="396"/>
      <c r="ES57" s="396"/>
      <c r="ET57" s="396"/>
      <c r="EU57" s="396"/>
      <c r="EV57" s="396"/>
      <c r="EW57" s="396"/>
      <c r="EX57" s="396"/>
      <c r="EY57" s="396"/>
      <c r="EZ57" s="396"/>
      <c r="FA57" s="397"/>
      <c r="FB57" s="395"/>
      <c r="FC57" s="396"/>
      <c r="FD57" s="396"/>
      <c r="FE57" s="396"/>
      <c r="FF57" s="396"/>
      <c r="FG57" s="396"/>
      <c r="FH57" s="396"/>
      <c r="FI57" s="396"/>
      <c r="FJ57" s="396"/>
      <c r="FK57" s="396"/>
      <c r="FL57" s="396"/>
      <c r="FM57" s="397"/>
      <c r="FN57" s="395"/>
      <c r="FO57" s="396"/>
      <c r="FP57" s="396"/>
      <c r="FQ57" s="396"/>
      <c r="FR57" s="396"/>
      <c r="FS57" s="396"/>
      <c r="FT57" s="396"/>
      <c r="FU57" s="396"/>
      <c r="FV57" s="396"/>
      <c r="FW57" s="396"/>
      <c r="FX57" s="396"/>
      <c r="FY57" s="397"/>
      <c r="FZ57" s="395"/>
      <c r="GA57" s="396"/>
      <c r="GB57" s="396"/>
      <c r="GC57" s="396"/>
      <c r="GD57" s="396"/>
      <c r="GE57" s="396"/>
      <c r="GF57" s="396"/>
      <c r="GG57" s="396"/>
      <c r="GH57" s="396"/>
      <c r="GI57" s="396"/>
      <c r="GJ57" s="396"/>
      <c r="GK57" s="397"/>
      <c r="GL57" s="395"/>
      <c r="GM57" s="396"/>
      <c r="GN57" s="396"/>
      <c r="GO57" s="396"/>
      <c r="GP57" s="396"/>
      <c r="GQ57" s="396"/>
      <c r="GR57" s="396"/>
      <c r="GS57" s="396"/>
      <c r="GT57" s="396"/>
      <c r="GU57" s="396"/>
      <c r="GV57" s="396"/>
      <c r="GW57" s="397"/>
      <c r="GX57" s="395"/>
      <c r="GY57" s="396"/>
      <c r="GZ57" s="396"/>
      <c r="HA57" s="396"/>
      <c r="HB57" s="396"/>
      <c r="HC57" s="396"/>
      <c r="HD57" s="396"/>
      <c r="HE57" s="396"/>
      <c r="HF57" s="396"/>
      <c r="HG57" s="396"/>
      <c r="HH57" s="396"/>
      <c r="HI57" s="397"/>
      <c r="HJ57" s="395"/>
      <c r="HK57" s="396"/>
      <c r="HL57" s="396"/>
      <c r="HM57" s="396"/>
      <c r="HN57" s="396"/>
      <c r="HO57" s="396"/>
      <c r="HP57" s="396"/>
      <c r="HQ57" s="396"/>
      <c r="HR57" s="396"/>
      <c r="HS57" s="396"/>
      <c r="HT57" s="396"/>
      <c r="HU57" s="397"/>
      <c r="HV57" s="395"/>
      <c r="HW57" s="396"/>
      <c r="HX57" s="396"/>
      <c r="HY57" s="396"/>
      <c r="HZ57" s="396"/>
      <c r="IA57" s="396"/>
      <c r="IB57" s="396"/>
      <c r="IC57" s="396"/>
      <c r="ID57" s="396"/>
      <c r="IE57" s="396"/>
      <c r="IF57" s="396"/>
      <c r="IG57" s="397"/>
      <c r="IH57" s="395"/>
      <c r="II57" s="396"/>
      <c r="IJ57" s="396"/>
      <c r="IK57" s="396"/>
      <c r="IL57" s="396"/>
      <c r="IM57" s="396"/>
      <c r="IN57" s="396"/>
      <c r="IO57" s="396"/>
      <c r="IP57" s="396"/>
      <c r="IQ57" s="396"/>
      <c r="IR57" s="396"/>
      <c r="IS57" s="397"/>
      <c r="IT57" s="395"/>
      <c r="IU57" s="396"/>
      <c r="IV57" s="396"/>
      <c r="IW57" s="396"/>
      <c r="IX57" s="396"/>
      <c r="IY57" s="396"/>
      <c r="IZ57" s="396"/>
      <c r="JA57" s="396"/>
      <c r="JB57" s="396"/>
      <c r="JC57" s="396"/>
      <c r="JD57" s="396"/>
      <c r="JE57" s="397"/>
      <c r="JF57" s="395"/>
      <c r="JG57" s="396"/>
      <c r="JH57" s="396"/>
      <c r="JI57" s="396"/>
      <c r="JJ57" s="396"/>
      <c r="JK57" s="396"/>
      <c r="JL57" s="396"/>
      <c r="JM57" s="396"/>
      <c r="JN57" s="396"/>
      <c r="JO57" s="396"/>
      <c r="JP57" s="396"/>
      <c r="JQ57" s="397"/>
      <c r="JR57" s="395"/>
      <c r="JS57" s="396"/>
      <c r="JT57" s="396"/>
      <c r="JU57" s="396"/>
      <c r="JV57" s="396"/>
      <c r="JW57" s="396"/>
      <c r="JX57" s="396"/>
      <c r="JY57" s="396"/>
      <c r="JZ57" s="396"/>
      <c r="KA57" s="396"/>
      <c r="KB57" s="396"/>
      <c r="KC57" s="397"/>
      <c r="KD57" s="395"/>
      <c r="KE57" s="396"/>
      <c r="KF57" s="396"/>
      <c r="KG57" s="396"/>
      <c r="KH57" s="396"/>
      <c r="KI57" s="396"/>
      <c r="KJ57" s="396"/>
      <c r="KK57" s="396"/>
      <c r="KL57" s="396"/>
      <c r="KM57" s="396"/>
      <c r="KN57" s="396"/>
      <c r="KO57" s="397"/>
      <c r="KP57" s="395"/>
      <c r="KQ57" s="396"/>
      <c r="KR57" s="396"/>
      <c r="KS57" s="396"/>
      <c r="KT57" s="396"/>
      <c r="KU57" s="396"/>
      <c r="KV57" s="396"/>
      <c r="KW57" s="396"/>
      <c r="KX57" s="396"/>
      <c r="KY57" s="396"/>
      <c r="KZ57" s="396"/>
      <c r="LA57" s="397"/>
      <c r="LB57" s="395"/>
      <c r="LC57" s="396"/>
      <c r="LD57" s="396"/>
      <c r="LE57" s="396"/>
      <c r="LF57" s="396"/>
      <c r="LG57" s="396"/>
      <c r="LH57" s="396"/>
      <c r="LI57" s="396"/>
      <c r="LJ57" s="396"/>
      <c r="LK57" s="396"/>
      <c r="LL57" s="396"/>
      <c r="LM57" s="397"/>
      <c r="LN57" s="395"/>
      <c r="LO57" s="396"/>
      <c r="LP57" s="396"/>
      <c r="LQ57" s="396"/>
      <c r="LR57" s="396"/>
      <c r="LS57" s="396"/>
      <c r="LT57" s="396"/>
      <c r="LU57" s="396"/>
      <c r="LV57" s="396"/>
      <c r="LW57" s="396"/>
      <c r="LX57" s="396"/>
      <c r="LY57" s="397"/>
      <c r="LZ57" s="395"/>
      <c r="MA57" s="396"/>
      <c r="MB57" s="396"/>
      <c r="MC57" s="396"/>
      <c r="MD57" s="396"/>
      <c r="ME57" s="396"/>
      <c r="MF57" s="396"/>
      <c r="MG57" s="396"/>
      <c r="MH57" s="396"/>
      <c r="MI57" s="396"/>
      <c r="MJ57" s="396"/>
      <c r="MK57" s="397"/>
      <c r="ML57" s="395"/>
      <c r="MM57" s="396"/>
      <c r="MN57" s="396"/>
      <c r="MO57" s="396"/>
      <c r="MP57" s="396"/>
      <c r="MQ57" s="396"/>
      <c r="MR57" s="396"/>
      <c r="MS57" s="396"/>
      <c r="MT57" s="396"/>
      <c r="MU57" s="396"/>
      <c r="MV57" s="396"/>
      <c r="MW57" s="397"/>
      <c r="MX57" s="395"/>
      <c r="MY57" s="396"/>
      <c r="MZ57" s="396"/>
      <c r="NA57" s="396"/>
      <c r="NB57" s="396"/>
      <c r="NC57" s="396"/>
      <c r="ND57" s="396"/>
      <c r="NE57" s="396"/>
      <c r="NF57" s="396"/>
      <c r="NG57" s="396"/>
      <c r="NH57" s="396"/>
      <c r="NI57" s="397"/>
      <c r="NJ57" s="395"/>
      <c r="NK57" s="396"/>
      <c r="NL57" s="396"/>
      <c r="NM57" s="396"/>
      <c r="NN57" s="396"/>
      <c r="NO57" s="396"/>
      <c r="NP57" s="396"/>
      <c r="NQ57" s="396"/>
      <c r="NR57" s="396"/>
      <c r="NS57" s="396"/>
      <c r="NT57" s="396"/>
      <c r="NU57" s="397"/>
      <c r="NV57" s="395"/>
      <c r="NW57" s="396"/>
      <c r="NX57" s="396"/>
      <c r="NY57" s="396"/>
      <c r="NZ57" s="396"/>
      <c r="OA57" s="396"/>
      <c r="OB57" s="396"/>
      <c r="OC57" s="396"/>
      <c r="OD57" s="396"/>
      <c r="OE57" s="396"/>
      <c r="OF57" s="396"/>
      <c r="OG57" s="397"/>
      <c r="OH57" s="395"/>
      <c r="OI57" s="396"/>
      <c r="OJ57" s="396"/>
      <c r="OK57" s="396"/>
      <c r="OL57" s="396"/>
      <c r="OM57" s="396"/>
      <c r="ON57" s="396"/>
      <c r="OO57" s="396"/>
      <c r="OP57" s="396"/>
      <c r="OQ57" s="396"/>
      <c r="OR57" s="396"/>
      <c r="OS57" s="397"/>
      <c r="OT57" s="395"/>
      <c r="OU57" s="396"/>
      <c r="OV57" s="396"/>
      <c r="OW57" s="396"/>
      <c r="OX57" s="396"/>
      <c r="OY57" s="396"/>
      <c r="OZ57" s="396"/>
      <c r="PA57" s="396"/>
      <c r="PB57" s="396"/>
      <c r="PC57" s="396"/>
      <c r="PD57" s="396"/>
      <c r="PE57" s="397"/>
      <c r="PF57" s="395"/>
      <c r="PG57" s="396"/>
      <c r="PH57" s="396"/>
      <c r="PI57" s="396"/>
      <c r="PJ57" s="396"/>
      <c r="PK57" s="396"/>
      <c r="PL57" s="396"/>
      <c r="PM57" s="396"/>
      <c r="PN57" s="396"/>
      <c r="PO57" s="396"/>
      <c r="PP57" s="396"/>
      <c r="PQ57" s="397"/>
      <c r="PR57" s="395"/>
      <c r="PS57" s="396"/>
      <c r="PT57" s="396"/>
      <c r="PU57" s="396"/>
      <c r="PV57" s="396"/>
      <c r="PW57" s="396"/>
      <c r="PX57" s="396"/>
      <c r="PY57" s="396"/>
      <c r="PZ57" s="396"/>
      <c r="QA57" s="396"/>
      <c r="QB57" s="396"/>
      <c r="QC57" s="397"/>
      <c r="QD57" s="395"/>
      <c r="QE57" s="396"/>
      <c r="QF57" s="396"/>
      <c r="QG57" s="396"/>
      <c r="QH57" s="396"/>
      <c r="QI57" s="396"/>
      <c r="QJ57" s="396"/>
      <c r="QK57" s="396"/>
      <c r="QL57" s="396"/>
      <c r="QM57" s="396"/>
      <c r="QN57" s="396"/>
      <c r="QO57" s="397"/>
      <c r="QP57" s="395"/>
      <c r="QQ57" s="396"/>
      <c r="QR57" s="396"/>
      <c r="QS57" s="396"/>
      <c r="QT57" s="396"/>
      <c r="QU57" s="396"/>
      <c r="QV57" s="396"/>
      <c r="QW57" s="396"/>
      <c r="QX57" s="396"/>
      <c r="QY57" s="396"/>
      <c r="QZ57" s="396"/>
      <c r="RA57" s="397"/>
      <c r="RB57" s="395"/>
      <c r="RC57" s="396"/>
      <c r="RD57" s="396"/>
      <c r="RE57" s="396"/>
      <c r="RF57" s="396"/>
      <c r="RG57" s="396"/>
      <c r="RH57" s="396"/>
      <c r="RI57" s="396"/>
      <c r="RJ57" s="396"/>
      <c r="RK57" s="396"/>
      <c r="RL57" s="396"/>
      <c r="RM57" s="397"/>
    </row>
    <row r="58" spans="2:481" s="212" customFormat="1" ht="5.25" hidden="1" customHeight="1" outlineLevel="1" thickBot="1">
      <c r="B58" s="240"/>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c r="BQ58" s="240"/>
      <c r="BR58" s="240"/>
      <c r="BS58" s="240"/>
      <c r="BT58" s="240"/>
      <c r="BU58" s="240"/>
      <c r="BV58" s="240"/>
      <c r="BW58" s="240"/>
      <c r="BX58" s="240"/>
      <c r="BY58" s="240"/>
      <c r="BZ58" s="240"/>
      <c r="CA58" s="240"/>
      <c r="CB58" s="240"/>
      <c r="CC58" s="240"/>
      <c r="CD58" s="240"/>
      <c r="CE58" s="240"/>
      <c r="CF58" s="240"/>
      <c r="CG58" s="240"/>
      <c r="CH58" s="240"/>
      <c r="CI58" s="240"/>
      <c r="CJ58" s="240"/>
      <c r="CK58" s="240"/>
      <c r="CL58" s="240"/>
      <c r="CM58" s="240"/>
      <c r="CN58" s="240"/>
      <c r="CO58" s="240"/>
      <c r="CP58" s="240"/>
      <c r="CQ58" s="240"/>
      <c r="CR58" s="240"/>
      <c r="CS58" s="240"/>
      <c r="CT58" s="240"/>
      <c r="CU58" s="240"/>
      <c r="CV58" s="240"/>
      <c r="CW58" s="240"/>
      <c r="CX58" s="240"/>
      <c r="CY58" s="240"/>
      <c r="CZ58" s="240"/>
      <c r="DA58" s="240"/>
      <c r="DB58" s="240"/>
      <c r="DC58" s="240"/>
      <c r="DD58" s="240"/>
      <c r="DE58" s="240"/>
      <c r="DF58" s="240"/>
      <c r="DG58" s="240"/>
      <c r="DH58" s="240"/>
      <c r="DI58" s="240"/>
      <c r="DJ58" s="240"/>
      <c r="DK58" s="240"/>
      <c r="DL58" s="240"/>
      <c r="DM58" s="240"/>
      <c r="DN58" s="240"/>
      <c r="DO58" s="240"/>
      <c r="DP58" s="240"/>
      <c r="DQ58" s="240"/>
      <c r="DR58" s="240"/>
      <c r="DS58" s="240"/>
      <c r="DT58" s="240"/>
      <c r="DU58" s="240"/>
      <c r="DV58" s="240"/>
      <c r="DW58" s="240"/>
      <c r="DX58" s="240"/>
      <c r="DY58" s="240"/>
      <c r="DZ58" s="240"/>
      <c r="EA58" s="240"/>
      <c r="EB58" s="240"/>
      <c r="EC58" s="240"/>
      <c r="ED58" s="240"/>
      <c r="EE58" s="240"/>
      <c r="EF58" s="240"/>
      <c r="EG58" s="240"/>
      <c r="EH58" s="240"/>
      <c r="EI58" s="240"/>
      <c r="EJ58" s="240"/>
      <c r="EK58" s="240"/>
      <c r="EL58" s="240"/>
      <c r="EM58" s="240"/>
      <c r="EN58" s="240"/>
      <c r="EO58" s="240"/>
      <c r="EP58" s="240"/>
      <c r="EQ58" s="240"/>
      <c r="ER58" s="240"/>
      <c r="ES58" s="240"/>
      <c r="ET58" s="240"/>
      <c r="EU58" s="240"/>
      <c r="EV58" s="240"/>
      <c r="EW58" s="240"/>
      <c r="EX58" s="240"/>
      <c r="EY58" s="240"/>
      <c r="EZ58" s="240"/>
      <c r="FA58" s="240"/>
      <c r="FB58" s="240"/>
      <c r="FC58" s="240"/>
      <c r="FD58" s="240"/>
      <c r="FE58" s="240"/>
      <c r="FF58" s="240"/>
      <c r="FG58" s="240"/>
      <c r="FH58" s="240"/>
      <c r="FI58" s="240"/>
      <c r="FJ58" s="240"/>
      <c r="FK58" s="240"/>
      <c r="FL58" s="240"/>
      <c r="FM58" s="240"/>
      <c r="FN58" s="240"/>
      <c r="FO58" s="240"/>
      <c r="FP58" s="240"/>
      <c r="FQ58" s="240"/>
      <c r="FR58" s="240"/>
      <c r="FS58" s="240"/>
      <c r="FT58" s="240"/>
      <c r="FU58" s="240"/>
      <c r="FV58" s="240"/>
      <c r="FW58" s="240"/>
      <c r="FX58" s="240"/>
      <c r="FY58" s="240"/>
      <c r="FZ58" s="240"/>
      <c r="GA58" s="240"/>
      <c r="GB58" s="240"/>
      <c r="GC58" s="240"/>
      <c r="GD58" s="240"/>
      <c r="GE58" s="240"/>
      <c r="GF58" s="240"/>
      <c r="GG58" s="240"/>
      <c r="GH58" s="240"/>
      <c r="GI58" s="240"/>
      <c r="GJ58" s="240"/>
      <c r="GK58" s="240"/>
      <c r="GL58" s="240"/>
      <c r="GM58" s="240"/>
      <c r="GN58" s="240"/>
      <c r="GO58" s="240"/>
      <c r="GP58" s="240"/>
      <c r="GQ58" s="240"/>
      <c r="GR58" s="240"/>
      <c r="GS58" s="240"/>
      <c r="GT58" s="240"/>
      <c r="GU58" s="240"/>
      <c r="GV58" s="240"/>
      <c r="GW58" s="240"/>
      <c r="GX58" s="240"/>
      <c r="GY58" s="240"/>
      <c r="GZ58" s="240"/>
      <c r="HA58" s="240"/>
      <c r="HB58" s="240"/>
      <c r="HC58" s="240"/>
      <c r="HD58" s="240"/>
      <c r="HE58" s="240"/>
      <c r="HF58" s="240"/>
      <c r="HG58" s="240"/>
      <c r="HH58" s="240"/>
      <c r="HI58" s="240"/>
      <c r="HJ58" s="240"/>
      <c r="HK58" s="240"/>
      <c r="HL58" s="240"/>
      <c r="HM58" s="240"/>
      <c r="HN58" s="240"/>
      <c r="HO58" s="240"/>
      <c r="HP58" s="240"/>
      <c r="HQ58" s="240"/>
      <c r="HR58" s="240"/>
      <c r="HS58" s="240"/>
      <c r="HT58" s="240"/>
      <c r="HU58" s="240"/>
      <c r="HV58" s="240"/>
      <c r="HW58" s="240"/>
      <c r="HX58" s="240"/>
      <c r="HY58" s="240"/>
      <c r="HZ58" s="240"/>
      <c r="IA58" s="240"/>
      <c r="IB58" s="240"/>
      <c r="IC58" s="240"/>
      <c r="ID58" s="240"/>
      <c r="IE58" s="240"/>
      <c r="IF58" s="240"/>
      <c r="IG58" s="240"/>
      <c r="IH58" s="240"/>
      <c r="II58" s="240"/>
      <c r="IJ58" s="240"/>
      <c r="IK58" s="240"/>
      <c r="IL58" s="240"/>
      <c r="IM58" s="240"/>
      <c r="IN58" s="240"/>
      <c r="IO58" s="240"/>
      <c r="IP58" s="240"/>
      <c r="IQ58" s="240"/>
      <c r="IR58" s="240"/>
      <c r="IS58" s="240"/>
      <c r="IT58" s="240"/>
      <c r="IU58" s="240"/>
      <c r="IV58" s="240"/>
      <c r="IW58" s="240"/>
      <c r="IX58" s="240"/>
      <c r="IY58" s="240"/>
      <c r="IZ58" s="240"/>
      <c r="JA58" s="240"/>
      <c r="JB58" s="240"/>
      <c r="JC58" s="240"/>
      <c r="JD58" s="240"/>
      <c r="JE58" s="240"/>
      <c r="JF58" s="240"/>
      <c r="JG58" s="240"/>
      <c r="JH58" s="240"/>
      <c r="JI58" s="240"/>
      <c r="JJ58" s="240"/>
      <c r="JK58" s="240"/>
      <c r="JL58" s="240"/>
      <c r="JM58" s="240"/>
      <c r="JN58" s="240"/>
      <c r="JO58" s="240"/>
      <c r="JP58" s="240"/>
      <c r="JQ58" s="240"/>
      <c r="JR58" s="240"/>
      <c r="JS58" s="240"/>
      <c r="JT58" s="240"/>
      <c r="JU58" s="240"/>
      <c r="JV58" s="240"/>
      <c r="JW58" s="240"/>
      <c r="JX58" s="240"/>
      <c r="JY58" s="240"/>
      <c r="JZ58" s="240"/>
      <c r="KA58" s="240"/>
      <c r="KB58" s="240"/>
      <c r="KC58" s="240"/>
      <c r="KD58" s="240"/>
      <c r="KE58" s="240"/>
      <c r="KF58" s="240"/>
      <c r="KG58" s="240"/>
      <c r="KH58" s="240"/>
      <c r="KI58" s="240"/>
      <c r="KJ58" s="240"/>
      <c r="KK58" s="240"/>
      <c r="KL58" s="240"/>
      <c r="KM58" s="240"/>
      <c r="KN58" s="240"/>
      <c r="KO58" s="240"/>
      <c r="KP58" s="240"/>
      <c r="KQ58" s="240"/>
      <c r="KR58" s="240"/>
      <c r="KS58" s="240"/>
      <c r="KT58" s="240"/>
      <c r="KU58" s="240"/>
      <c r="KV58" s="240"/>
      <c r="KW58" s="240"/>
      <c r="KX58" s="240"/>
      <c r="KY58" s="240"/>
      <c r="KZ58" s="240"/>
      <c r="LA58" s="240"/>
      <c r="LB58" s="240"/>
      <c r="LC58" s="240"/>
      <c r="LD58" s="240"/>
      <c r="LE58" s="240"/>
      <c r="LF58" s="240"/>
      <c r="LG58" s="240"/>
      <c r="LH58" s="240"/>
      <c r="LI58" s="240"/>
      <c r="LJ58" s="240"/>
      <c r="LK58" s="240"/>
      <c r="LL58" s="240"/>
      <c r="LM58" s="240"/>
      <c r="LN58" s="240"/>
      <c r="LO58" s="240"/>
      <c r="LP58" s="240"/>
      <c r="LQ58" s="240"/>
      <c r="LR58" s="240"/>
      <c r="LS58" s="240"/>
      <c r="LT58" s="240"/>
      <c r="LU58" s="240"/>
      <c r="LV58" s="240"/>
      <c r="LW58" s="240"/>
      <c r="LX58" s="240"/>
      <c r="LY58" s="240"/>
      <c r="LZ58" s="240"/>
      <c r="MA58" s="240"/>
      <c r="MB58" s="240"/>
      <c r="MC58" s="240"/>
      <c r="MD58" s="240"/>
      <c r="ME58" s="240"/>
      <c r="MF58" s="240"/>
      <c r="MG58" s="240"/>
      <c r="MH58" s="240"/>
      <c r="MI58" s="240"/>
      <c r="MJ58" s="240"/>
      <c r="MK58" s="240"/>
      <c r="ML58" s="240"/>
      <c r="MM58" s="240"/>
      <c r="MN58" s="240"/>
      <c r="MO58" s="240"/>
      <c r="MP58" s="240"/>
      <c r="MQ58" s="240"/>
      <c r="MR58" s="240"/>
      <c r="MS58" s="240"/>
      <c r="MT58" s="240"/>
      <c r="MU58" s="240"/>
      <c r="MV58" s="240"/>
      <c r="MW58" s="240"/>
      <c r="MX58" s="240"/>
      <c r="MY58" s="240"/>
      <c r="MZ58" s="240"/>
      <c r="NA58" s="240"/>
      <c r="NB58" s="240"/>
      <c r="NC58" s="240"/>
      <c r="ND58" s="240"/>
      <c r="NE58" s="240"/>
      <c r="NF58" s="240"/>
      <c r="NG58" s="240"/>
      <c r="NH58" s="240"/>
      <c r="NI58" s="240"/>
      <c r="NJ58" s="240"/>
      <c r="NK58" s="240"/>
      <c r="NL58" s="240"/>
      <c r="NM58" s="240"/>
      <c r="NN58" s="240"/>
      <c r="NO58" s="240"/>
      <c r="NP58" s="240"/>
      <c r="NQ58" s="240"/>
      <c r="NR58" s="240"/>
      <c r="NS58" s="240"/>
      <c r="NT58" s="240"/>
      <c r="NU58" s="240"/>
      <c r="NV58" s="240"/>
      <c r="NW58" s="240"/>
      <c r="NX58" s="240"/>
      <c r="NY58" s="240"/>
      <c r="NZ58" s="240"/>
      <c r="OA58" s="240"/>
      <c r="OB58" s="240"/>
      <c r="OC58" s="240"/>
      <c r="OD58" s="240"/>
      <c r="OE58" s="240"/>
      <c r="OF58" s="240"/>
      <c r="OG58" s="240"/>
      <c r="OH58" s="240"/>
      <c r="OI58" s="240"/>
      <c r="OJ58" s="240"/>
      <c r="OK58" s="240"/>
      <c r="OL58" s="240"/>
      <c r="OM58" s="240"/>
      <c r="ON58" s="240"/>
      <c r="OO58" s="240"/>
      <c r="OP58" s="240"/>
      <c r="OQ58" s="240"/>
      <c r="OR58" s="240"/>
      <c r="OS58" s="240"/>
      <c r="OT58" s="240"/>
      <c r="OU58" s="240"/>
      <c r="OV58" s="240"/>
      <c r="OW58" s="240"/>
      <c r="OX58" s="240"/>
      <c r="OY58" s="240"/>
      <c r="OZ58" s="240"/>
      <c r="PA58" s="240"/>
      <c r="PB58" s="240"/>
      <c r="PC58" s="240"/>
      <c r="PD58" s="240"/>
      <c r="PE58" s="240"/>
      <c r="PF58" s="240"/>
      <c r="PG58" s="240"/>
      <c r="PH58" s="240"/>
      <c r="PI58" s="240"/>
      <c r="PJ58" s="240"/>
      <c r="PK58" s="240"/>
      <c r="PL58" s="240"/>
      <c r="PM58" s="240"/>
      <c r="PN58" s="240"/>
      <c r="PO58" s="240"/>
      <c r="PP58" s="240"/>
      <c r="PQ58" s="240"/>
      <c r="PR58" s="240"/>
      <c r="PS58" s="240"/>
      <c r="PT58" s="240"/>
      <c r="PU58" s="240"/>
      <c r="PV58" s="240"/>
      <c r="PW58" s="240"/>
      <c r="PX58" s="240"/>
      <c r="PY58" s="240"/>
      <c r="PZ58" s="240"/>
      <c r="QA58" s="240"/>
      <c r="QB58" s="240"/>
      <c r="QC58" s="240"/>
      <c r="QD58" s="240"/>
      <c r="QE58" s="240"/>
      <c r="QF58" s="240"/>
      <c r="QG58" s="240"/>
      <c r="QH58" s="240"/>
      <c r="QI58" s="240"/>
      <c r="QJ58" s="240"/>
      <c r="QK58" s="240"/>
      <c r="QL58" s="240"/>
      <c r="QM58" s="240"/>
      <c r="QN58" s="240"/>
      <c r="QO58" s="240"/>
      <c r="QP58" s="240"/>
      <c r="QQ58" s="240"/>
      <c r="QR58" s="240"/>
      <c r="QS58" s="240"/>
      <c r="QT58" s="240"/>
      <c r="QU58" s="240"/>
      <c r="QV58" s="240"/>
      <c r="QW58" s="240"/>
      <c r="QX58" s="240"/>
      <c r="QY58" s="240"/>
      <c r="QZ58" s="240"/>
      <c r="RA58" s="240"/>
      <c r="RB58" s="240"/>
      <c r="RC58" s="240"/>
      <c r="RD58" s="240"/>
      <c r="RE58" s="240"/>
      <c r="RF58" s="240"/>
      <c r="RG58" s="240"/>
      <c r="RH58" s="240"/>
      <c r="RI58" s="240"/>
      <c r="RJ58" s="240"/>
      <c r="RK58" s="240"/>
      <c r="RL58" s="240"/>
      <c r="RM58" s="240"/>
    </row>
    <row r="59" spans="2:481" ht="18" hidden="1" customHeight="1" outlineLevel="1" thickBot="1">
      <c r="B59" s="392"/>
      <c r="C59" s="393"/>
      <c r="D59" s="393"/>
      <c r="E59" s="509"/>
      <c r="F59" s="509"/>
      <c r="G59" s="509"/>
      <c r="H59" s="509"/>
      <c r="I59" s="509"/>
      <c r="J59" s="509"/>
      <c r="K59" s="509"/>
      <c r="L59" s="509"/>
      <c r="M59" s="510"/>
      <c r="N59" s="392"/>
      <c r="O59" s="393"/>
      <c r="P59" s="393"/>
      <c r="Q59" s="393"/>
      <c r="R59" s="393"/>
      <c r="S59" s="393"/>
      <c r="T59" s="393"/>
      <c r="U59" s="393"/>
      <c r="V59" s="393"/>
      <c r="W59" s="393"/>
      <c r="X59" s="393"/>
      <c r="Y59" s="394"/>
      <c r="Z59" s="392"/>
      <c r="AA59" s="393"/>
      <c r="AB59" s="393"/>
      <c r="AC59" s="393"/>
      <c r="AD59" s="393"/>
      <c r="AE59" s="393"/>
      <c r="AF59" s="393"/>
      <c r="AG59" s="393"/>
      <c r="AH59" s="393"/>
      <c r="AI59" s="393"/>
      <c r="AJ59" s="393"/>
      <c r="AK59" s="394"/>
      <c r="AL59" s="392"/>
      <c r="AM59" s="393"/>
      <c r="AN59" s="393"/>
      <c r="AO59" s="393"/>
      <c r="AP59" s="393"/>
      <c r="AQ59" s="393"/>
      <c r="AR59" s="393"/>
      <c r="AS59" s="393"/>
      <c r="AT59" s="393"/>
      <c r="AU59" s="393"/>
      <c r="AV59" s="393"/>
      <c r="AW59" s="394"/>
      <c r="AX59" s="392"/>
      <c r="AY59" s="393"/>
      <c r="AZ59" s="393"/>
      <c r="BA59" s="393"/>
      <c r="BB59" s="393"/>
      <c r="BC59" s="393"/>
      <c r="BD59" s="393"/>
      <c r="BE59" s="393"/>
      <c r="BF59" s="393"/>
      <c r="BG59" s="393"/>
      <c r="BH59" s="393"/>
      <c r="BI59" s="394"/>
      <c r="BJ59" s="392"/>
      <c r="BK59" s="393"/>
      <c r="BL59" s="393"/>
      <c r="BM59" s="393"/>
      <c r="BN59" s="393"/>
      <c r="BO59" s="393"/>
      <c r="BP59" s="393"/>
      <c r="BQ59" s="393"/>
      <c r="BR59" s="393"/>
      <c r="BS59" s="393"/>
      <c r="BT59" s="393"/>
      <c r="BU59" s="394"/>
      <c r="BV59" s="392"/>
      <c r="BW59" s="393"/>
      <c r="BX59" s="393"/>
      <c r="BY59" s="393"/>
      <c r="BZ59" s="393"/>
      <c r="CA59" s="393"/>
      <c r="CB59" s="393"/>
      <c r="CC59" s="393"/>
      <c r="CD59" s="393"/>
      <c r="CE59" s="393"/>
      <c r="CF59" s="393"/>
      <c r="CG59" s="394"/>
      <c r="CH59" s="392"/>
      <c r="CI59" s="393"/>
      <c r="CJ59" s="393"/>
      <c r="CK59" s="393"/>
      <c r="CL59" s="393"/>
      <c r="CM59" s="393"/>
      <c r="CN59" s="393"/>
      <c r="CO59" s="393"/>
      <c r="CP59" s="393"/>
      <c r="CQ59" s="393"/>
      <c r="CR59" s="393"/>
      <c r="CS59" s="394"/>
      <c r="CT59" s="392"/>
      <c r="CU59" s="393"/>
      <c r="CV59" s="393"/>
      <c r="CW59" s="393"/>
      <c r="CX59" s="393"/>
      <c r="CY59" s="393"/>
      <c r="CZ59" s="393"/>
      <c r="DA59" s="393"/>
      <c r="DB59" s="393"/>
      <c r="DC59" s="393"/>
      <c r="DD59" s="393"/>
      <c r="DE59" s="394"/>
      <c r="DF59" s="392"/>
      <c r="DG59" s="393"/>
      <c r="DH59" s="393"/>
      <c r="DI59" s="393"/>
      <c r="DJ59" s="393"/>
      <c r="DK59" s="393"/>
      <c r="DL59" s="393"/>
      <c r="DM59" s="393"/>
      <c r="DN59" s="393"/>
      <c r="DO59" s="393"/>
      <c r="DP59" s="393"/>
      <c r="DQ59" s="394"/>
      <c r="DR59" s="392"/>
      <c r="DS59" s="393"/>
      <c r="DT59" s="393"/>
      <c r="DU59" s="393"/>
      <c r="DV59" s="393"/>
      <c r="DW59" s="393"/>
      <c r="DX59" s="393"/>
      <c r="DY59" s="393"/>
      <c r="DZ59" s="393"/>
      <c r="EA59" s="393"/>
      <c r="EB59" s="393"/>
      <c r="EC59" s="394"/>
      <c r="ED59" s="392"/>
      <c r="EE59" s="393"/>
      <c r="EF59" s="393"/>
      <c r="EG59" s="393"/>
      <c r="EH59" s="393"/>
      <c r="EI59" s="393"/>
      <c r="EJ59" s="393"/>
      <c r="EK59" s="393"/>
      <c r="EL59" s="393"/>
      <c r="EM59" s="393"/>
      <c r="EN59" s="393"/>
      <c r="EO59" s="394"/>
      <c r="EP59" s="392"/>
      <c r="EQ59" s="393"/>
      <c r="ER59" s="393"/>
      <c r="ES59" s="393"/>
      <c r="ET59" s="393"/>
      <c r="EU59" s="393"/>
      <c r="EV59" s="393"/>
      <c r="EW59" s="393"/>
      <c r="EX59" s="393"/>
      <c r="EY59" s="393"/>
      <c r="EZ59" s="393"/>
      <c r="FA59" s="394"/>
      <c r="FB59" s="392"/>
      <c r="FC59" s="393"/>
      <c r="FD59" s="393"/>
      <c r="FE59" s="393"/>
      <c r="FF59" s="393"/>
      <c r="FG59" s="393"/>
      <c r="FH59" s="393"/>
      <c r="FI59" s="393"/>
      <c r="FJ59" s="393"/>
      <c r="FK59" s="393"/>
      <c r="FL59" s="393"/>
      <c r="FM59" s="394"/>
      <c r="FN59" s="392"/>
      <c r="FO59" s="393"/>
      <c r="FP59" s="393"/>
      <c r="FQ59" s="393"/>
      <c r="FR59" s="393"/>
      <c r="FS59" s="393"/>
      <c r="FT59" s="393"/>
      <c r="FU59" s="393"/>
      <c r="FV59" s="393"/>
      <c r="FW59" s="393"/>
      <c r="FX59" s="393"/>
      <c r="FY59" s="394"/>
      <c r="FZ59" s="392"/>
      <c r="GA59" s="393"/>
      <c r="GB59" s="393"/>
      <c r="GC59" s="393"/>
      <c r="GD59" s="393"/>
      <c r="GE59" s="393"/>
      <c r="GF59" s="393"/>
      <c r="GG59" s="393"/>
      <c r="GH59" s="393"/>
      <c r="GI59" s="393"/>
      <c r="GJ59" s="393"/>
      <c r="GK59" s="394"/>
      <c r="GL59" s="392"/>
      <c r="GM59" s="393"/>
      <c r="GN59" s="393"/>
      <c r="GO59" s="393"/>
      <c r="GP59" s="393"/>
      <c r="GQ59" s="393"/>
      <c r="GR59" s="393"/>
      <c r="GS59" s="393"/>
      <c r="GT59" s="393"/>
      <c r="GU59" s="393"/>
      <c r="GV59" s="393"/>
      <c r="GW59" s="394"/>
      <c r="GX59" s="392"/>
      <c r="GY59" s="393"/>
      <c r="GZ59" s="393"/>
      <c r="HA59" s="393"/>
      <c r="HB59" s="393"/>
      <c r="HC59" s="393"/>
      <c r="HD59" s="393"/>
      <c r="HE59" s="393"/>
      <c r="HF59" s="393"/>
      <c r="HG59" s="393"/>
      <c r="HH59" s="393"/>
      <c r="HI59" s="394"/>
      <c r="HJ59" s="392"/>
      <c r="HK59" s="393"/>
      <c r="HL59" s="393"/>
      <c r="HM59" s="393"/>
      <c r="HN59" s="393"/>
      <c r="HO59" s="393"/>
      <c r="HP59" s="393"/>
      <c r="HQ59" s="393"/>
      <c r="HR59" s="393"/>
      <c r="HS59" s="393"/>
      <c r="HT59" s="393"/>
      <c r="HU59" s="394"/>
      <c r="HV59" s="392"/>
      <c r="HW59" s="393"/>
      <c r="HX59" s="393"/>
      <c r="HY59" s="393"/>
      <c r="HZ59" s="393"/>
      <c r="IA59" s="393"/>
      <c r="IB59" s="393"/>
      <c r="IC59" s="393"/>
      <c r="ID59" s="393"/>
      <c r="IE59" s="393"/>
      <c r="IF59" s="393"/>
      <c r="IG59" s="394"/>
      <c r="IH59" s="392"/>
      <c r="II59" s="393"/>
      <c r="IJ59" s="393"/>
      <c r="IK59" s="393"/>
      <c r="IL59" s="393"/>
      <c r="IM59" s="393"/>
      <c r="IN59" s="393"/>
      <c r="IO59" s="393"/>
      <c r="IP59" s="393"/>
      <c r="IQ59" s="393"/>
      <c r="IR59" s="393"/>
      <c r="IS59" s="394"/>
      <c r="IT59" s="392"/>
      <c r="IU59" s="393"/>
      <c r="IV59" s="393"/>
      <c r="IW59" s="393"/>
      <c r="IX59" s="393"/>
      <c r="IY59" s="393"/>
      <c r="IZ59" s="393"/>
      <c r="JA59" s="393"/>
      <c r="JB59" s="393"/>
      <c r="JC59" s="393"/>
      <c r="JD59" s="393"/>
      <c r="JE59" s="394"/>
      <c r="JF59" s="392"/>
      <c r="JG59" s="393"/>
      <c r="JH59" s="393"/>
      <c r="JI59" s="393"/>
      <c r="JJ59" s="393"/>
      <c r="JK59" s="393"/>
      <c r="JL59" s="393"/>
      <c r="JM59" s="393"/>
      <c r="JN59" s="393"/>
      <c r="JO59" s="393"/>
      <c r="JP59" s="393"/>
      <c r="JQ59" s="394"/>
      <c r="JR59" s="392"/>
      <c r="JS59" s="393"/>
      <c r="JT59" s="393"/>
      <c r="JU59" s="393"/>
      <c r="JV59" s="393"/>
      <c r="JW59" s="393"/>
      <c r="JX59" s="393"/>
      <c r="JY59" s="393"/>
      <c r="JZ59" s="393"/>
      <c r="KA59" s="393"/>
      <c r="KB59" s="393"/>
      <c r="KC59" s="394"/>
      <c r="KD59" s="392"/>
      <c r="KE59" s="393"/>
      <c r="KF59" s="393"/>
      <c r="KG59" s="393"/>
      <c r="KH59" s="393"/>
      <c r="KI59" s="393"/>
      <c r="KJ59" s="393"/>
      <c r="KK59" s="393"/>
      <c r="KL59" s="393"/>
      <c r="KM59" s="393"/>
      <c r="KN59" s="393"/>
      <c r="KO59" s="394"/>
      <c r="KP59" s="392"/>
      <c r="KQ59" s="393"/>
      <c r="KR59" s="393"/>
      <c r="KS59" s="393"/>
      <c r="KT59" s="393"/>
      <c r="KU59" s="393"/>
      <c r="KV59" s="393"/>
      <c r="KW59" s="393"/>
      <c r="KX59" s="393"/>
      <c r="KY59" s="393"/>
      <c r="KZ59" s="393"/>
      <c r="LA59" s="394"/>
      <c r="LB59" s="392"/>
      <c r="LC59" s="393"/>
      <c r="LD59" s="393"/>
      <c r="LE59" s="393"/>
      <c r="LF59" s="393"/>
      <c r="LG59" s="393"/>
      <c r="LH59" s="393"/>
      <c r="LI59" s="393"/>
      <c r="LJ59" s="393"/>
      <c r="LK59" s="393"/>
      <c r="LL59" s="393"/>
      <c r="LM59" s="394"/>
      <c r="LN59" s="392"/>
      <c r="LO59" s="393"/>
      <c r="LP59" s="393"/>
      <c r="LQ59" s="393"/>
      <c r="LR59" s="393"/>
      <c r="LS59" s="393"/>
      <c r="LT59" s="393"/>
      <c r="LU59" s="393"/>
      <c r="LV59" s="393"/>
      <c r="LW59" s="393"/>
      <c r="LX59" s="393"/>
      <c r="LY59" s="394"/>
      <c r="LZ59" s="392"/>
      <c r="MA59" s="393"/>
      <c r="MB59" s="393"/>
      <c r="MC59" s="393"/>
      <c r="MD59" s="393"/>
      <c r="ME59" s="393"/>
      <c r="MF59" s="393"/>
      <c r="MG59" s="393"/>
      <c r="MH59" s="393"/>
      <c r="MI59" s="393"/>
      <c r="MJ59" s="393"/>
      <c r="MK59" s="394"/>
      <c r="ML59" s="392"/>
      <c r="MM59" s="393"/>
      <c r="MN59" s="393"/>
      <c r="MO59" s="393"/>
      <c r="MP59" s="393"/>
      <c r="MQ59" s="393"/>
      <c r="MR59" s="393"/>
      <c r="MS59" s="393"/>
      <c r="MT59" s="393"/>
      <c r="MU59" s="393"/>
      <c r="MV59" s="393"/>
      <c r="MW59" s="394"/>
      <c r="MX59" s="392"/>
      <c r="MY59" s="393"/>
      <c r="MZ59" s="393"/>
      <c r="NA59" s="393"/>
      <c r="NB59" s="393"/>
      <c r="NC59" s="393"/>
      <c r="ND59" s="393"/>
      <c r="NE59" s="393"/>
      <c r="NF59" s="393"/>
      <c r="NG59" s="393"/>
      <c r="NH59" s="393"/>
      <c r="NI59" s="394"/>
      <c r="NJ59" s="392"/>
      <c r="NK59" s="393"/>
      <c r="NL59" s="393"/>
      <c r="NM59" s="393"/>
      <c r="NN59" s="393"/>
      <c r="NO59" s="393"/>
      <c r="NP59" s="393"/>
      <c r="NQ59" s="393"/>
      <c r="NR59" s="393"/>
      <c r="NS59" s="393"/>
      <c r="NT59" s="393"/>
      <c r="NU59" s="394"/>
      <c r="NV59" s="392"/>
      <c r="NW59" s="393"/>
      <c r="NX59" s="393"/>
      <c r="NY59" s="393"/>
      <c r="NZ59" s="393"/>
      <c r="OA59" s="393"/>
      <c r="OB59" s="393"/>
      <c r="OC59" s="393"/>
      <c r="OD59" s="393"/>
      <c r="OE59" s="393"/>
      <c r="OF59" s="393"/>
      <c r="OG59" s="394"/>
      <c r="OH59" s="392"/>
      <c r="OI59" s="393"/>
      <c r="OJ59" s="393"/>
      <c r="OK59" s="393"/>
      <c r="OL59" s="393"/>
      <c r="OM59" s="393"/>
      <c r="ON59" s="393"/>
      <c r="OO59" s="393"/>
      <c r="OP59" s="393"/>
      <c r="OQ59" s="393"/>
      <c r="OR59" s="393"/>
      <c r="OS59" s="394"/>
      <c r="OT59" s="392"/>
      <c r="OU59" s="393"/>
      <c r="OV59" s="393"/>
      <c r="OW59" s="393"/>
      <c r="OX59" s="393"/>
      <c r="OY59" s="393"/>
      <c r="OZ59" s="393"/>
      <c r="PA59" s="393"/>
      <c r="PB59" s="393"/>
      <c r="PC59" s="393"/>
      <c r="PD59" s="393"/>
      <c r="PE59" s="394"/>
      <c r="PF59" s="392"/>
      <c r="PG59" s="393"/>
      <c r="PH59" s="393"/>
      <c r="PI59" s="393"/>
      <c r="PJ59" s="393"/>
      <c r="PK59" s="393"/>
      <c r="PL59" s="393"/>
      <c r="PM59" s="393"/>
      <c r="PN59" s="393"/>
      <c r="PO59" s="393"/>
      <c r="PP59" s="393"/>
      <c r="PQ59" s="394"/>
      <c r="PR59" s="392"/>
      <c r="PS59" s="393"/>
      <c r="PT59" s="393"/>
      <c r="PU59" s="393"/>
      <c r="PV59" s="393"/>
      <c r="PW59" s="393"/>
      <c r="PX59" s="393"/>
      <c r="PY59" s="393"/>
      <c r="PZ59" s="393"/>
      <c r="QA59" s="393"/>
      <c r="QB59" s="393"/>
      <c r="QC59" s="394"/>
      <c r="QD59" s="392"/>
      <c r="QE59" s="393"/>
      <c r="QF59" s="393"/>
      <c r="QG59" s="393"/>
      <c r="QH59" s="393"/>
      <c r="QI59" s="393"/>
      <c r="QJ59" s="393"/>
      <c r="QK59" s="393"/>
      <c r="QL59" s="393"/>
      <c r="QM59" s="393"/>
      <c r="QN59" s="393"/>
      <c r="QO59" s="394"/>
      <c r="QP59" s="392"/>
      <c r="QQ59" s="393"/>
      <c r="QR59" s="393"/>
      <c r="QS59" s="393"/>
      <c r="QT59" s="393"/>
      <c r="QU59" s="393"/>
      <c r="QV59" s="393"/>
      <c r="QW59" s="393"/>
      <c r="QX59" s="393"/>
      <c r="QY59" s="393"/>
      <c r="QZ59" s="393"/>
      <c r="RA59" s="394"/>
      <c r="RB59" s="392"/>
      <c r="RC59" s="393"/>
      <c r="RD59" s="393"/>
      <c r="RE59" s="393"/>
      <c r="RF59" s="393"/>
      <c r="RG59" s="393"/>
      <c r="RH59" s="393"/>
      <c r="RI59" s="393"/>
      <c r="RJ59" s="393"/>
      <c r="RK59" s="393"/>
      <c r="RL59" s="393"/>
      <c r="RM59" s="394"/>
    </row>
    <row r="60" spans="2:481" s="212" customFormat="1" ht="5.25" hidden="1" customHeight="1" outlineLevel="1">
      <c r="B60" s="240"/>
      <c r="C60" s="240"/>
      <c r="D60" s="240"/>
      <c r="E60" s="240"/>
      <c r="F60" s="240"/>
      <c r="G60" s="240"/>
      <c r="H60" s="240"/>
      <c r="I60" s="240"/>
      <c r="J60" s="240"/>
      <c r="K60" s="240"/>
      <c r="L60" s="240"/>
      <c r="M60" s="240"/>
      <c r="N60" s="240"/>
      <c r="O60" s="240"/>
      <c r="P60" s="240"/>
      <c r="Q60" s="240"/>
      <c r="R60" s="240"/>
      <c r="S60" s="240"/>
      <c r="T60" s="240"/>
      <c r="U60" s="240"/>
      <c r="V60" s="240"/>
      <c r="W60" s="240"/>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c r="BQ60" s="240"/>
      <c r="BR60" s="240"/>
      <c r="BS60" s="240"/>
      <c r="BT60" s="240"/>
      <c r="BU60" s="240"/>
      <c r="BV60" s="240"/>
      <c r="BW60" s="240"/>
      <c r="BX60" s="240"/>
      <c r="BY60" s="240"/>
      <c r="BZ60" s="240"/>
      <c r="CA60" s="240"/>
      <c r="CB60" s="240"/>
      <c r="CC60" s="240"/>
      <c r="CD60" s="240"/>
      <c r="CE60" s="240"/>
      <c r="CF60" s="240"/>
      <c r="CG60" s="240"/>
      <c r="CH60" s="240"/>
      <c r="CI60" s="240"/>
      <c r="CJ60" s="240"/>
      <c r="CK60" s="240"/>
      <c r="CL60" s="240"/>
      <c r="CM60" s="240"/>
      <c r="CN60" s="240"/>
      <c r="CO60" s="240"/>
      <c r="CP60" s="240"/>
      <c r="CQ60" s="240"/>
      <c r="CR60" s="240"/>
      <c r="CS60" s="240"/>
      <c r="CT60" s="240"/>
      <c r="CU60" s="240"/>
      <c r="CV60" s="240"/>
      <c r="CW60" s="240"/>
      <c r="CX60" s="240"/>
      <c r="CY60" s="240"/>
      <c r="CZ60" s="240"/>
      <c r="DA60" s="240"/>
      <c r="DB60" s="240"/>
      <c r="DC60" s="240"/>
      <c r="DD60" s="240"/>
      <c r="DE60" s="240"/>
      <c r="DF60" s="240"/>
      <c r="DG60" s="240"/>
      <c r="DH60" s="240"/>
      <c r="DI60" s="240"/>
      <c r="DJ60" s="240"/>
      <c r="DK60" s="240"/>
      <c r="DL60" s="240"/>
      <c r="DM60" s="240"/>
      <c r="DN60" s="240"/>
      <c r="DO60" s="240"/>
      <c r="DP60" s="240"/>
      <c r="DQ60" s="240"/>
      <c r="DR60" s="240"/>
      <c r="DS60" s="240"/>
      <c r="DT60" s="240"/>
      <c r="DU60" s="240"/>
      <c r="DV60" s="240"/>
      <c r="DW60" s="240"/>
      <c r="DX60" s="240"/>
      <c r="DY60" s="240"/>
      <c r="DZ60" s="240"/>
      <c r="EA60" s="240"/>
      <c r="EB60" s="240"/>
      <c r="EC60" s="240"/>
      <c r="ED60" s="240"/>
      <c r="EE60" s="240"/>
      <c r="EF60" s="240"/>
      <c r="EG60" s="240"/>
      <c r="EH60" s="240"/>
      <c r="EI60" s="240"/>
      <c r="EJ60" s="240"/>
      <c r="EK60" s="240"/>
      <c r="EL60" s="240"/>
      <c r="EM60" s="240"/>
      <c r="EN60" s="240"/>
      <c r="EO60" s="240"/>
      <c r="EP60" s="240"/>
      <c r="EQ60" s="240"/>
      <c r="ER60" s="240"/>
      <c r="ES60" s="240"/>
      <c r="ET60" s="240"/>
      <c r="EU60" s="240"/>
      <c r="EV60" s="240"/>
      <c r="EW60" s="240"/>
      <c r="EX60" s="240"/>
      <c r="EY60" s="240"/>
      <c r="EZ60" s="240"/>
      <c r="FA60" s="240"/>
      <c r="FB60" s="240"/>
      <c r="FC60" s="240"/>
      <c r="FD60" s="240"/>
      <c r="FE60" s="240"/>
      <c r="FF60" s="240"/>
      <c r="FG60" s="240"/>
      <c r="FH60" s="240"/>
      <c r="FI60" s="240"/>
      <c r="FJ60" s="240"/>
      <c r="FK60" s="240"/>
      <c r="FL60" s="240"/>
      <c r="FM60" s="240"/>
      <c r="FN60" s="240"/>
      <c r="FO60" s="240"/>
      <c r="FP60" s="240"/>
      <c r="FQ60" s="240"/>
      <c r="FR60" s="240"/>
      <c r="FS60" s="240"/>
      <c r="FT60" s="240"/>
      <c r="FU60" s="240"/>
      <c r="FV60" s="240"/>
      <c r="FW60" s="240"/>
      <c r="FX60" s="240"/>
      <c r="FY60" s="240"/>
      <c r="FZ60" s="240"/>
      <c r="GA60" s="240"/>
      <c r="GB60" s="240"/>
      <c r="GC60" s="240"/>
      <c r="GD60" s="240"/>
      <c r="GE60" s="240"/>
      <c r="GF60" s="240"/>
      <c r="GG60" s="240"/>
      <c r="GH60" s="240"/>
      <c r="GI60" s="240"/>
      <c r="GJ60" s="240"/>
      <c r="GK60" s="240"/>
      <c r="GL60" s="240"/>
      <c r="GM60" s="240"/>
      <c r="GN60" s="240"/>
      <c r="GO60" s="240"/>
      <c r="GP60" s="240"/>
      <c r="GQ60" s="240"/>
      <c r="GR60" s="240"/>
      <c r="GS60" s="240"/>
      <c r="GT60" s="240"/>
      <c r="GU60" s="240"/>
      <c r="GV60" s="240"/>
      <c r="GW60" s="240"/>
      <c r="GX60" s="240"/>
      <c r="GY60" s="240"/>
      <c r="GZ60" s="240"/>
      <c r="HA60" s="240"/>
      <c r="HB60" s="240"/>
      <c r="HC60" s="240"/>
      <c r="HD60" s="240"/>
      <c r="HE60" s="240"/>
      <c r="HF60" s="240"/>
      <c r="HG60" s="240"/>
      <c r="HH60" s="240"/>
      <c r="HI60" s="240"/>
      <c r="HJ60" s="240"/>
      <c r="HK60" s="240"/>
      <c r="HL60" s="240"/>
      <c r="HM60" s="240"/>
      <c r="HN60" s="240"/>
      <c r="HO60" s="240"/>
      <c r="HP60" s="240"/>
      <c r="HQ60" s="240"/>
      <c r="HR60" s="240"/>
      <c r="HS60" s="240"/>
      <c r="HT60" s="240"/>
      <c r="HU60" s="240"/>
      <c r="HV60" s="240"/>
      <c r="HW60" s="240"/>
      <c r="HX60" s="240"/>
      <c r="HY60" s="240"/>
      <c r="HZ60" s="240"/>
      <c r="IA60" s="240"/>
      <c r="IB60" s="240"/>
      <c r="IC60" s="240"/>
      <c r="ID60" s="240"/>
      <c r="IE60" s="240"/>
      <c r="IF60" s="240"/>
      <c r="IG60" s="240"/>
      <c r="IH60" s="240"/>
      <c r="II60" s="240"/>
      <c r="IJ60" s="240"/>
      <c r="IK60" s="240"/>
      <c r="IL60" s="240"/>
      <c r="IM60" s="240"/>
      <c r="IN60" s="240"/>
      <c r="IO60" s="240"/>
      <c r="IP60" s="240"/>
      <c r="IQ60" s="240"/>
      <c r="IR60" s="240"/>
      <c r="IS60" s="240"/>
      <c r="IT60" s="240"/>
      <c r="IU60" s="240"/>
      <c r="IV60" s="240"/>
      <c r="IW60" s="240"/>
      <c r="IX60" s="240"/>
      <c r="IY60" s="240"/>
      <c r="IZ60" s="240"/>
      <c r="JA60" s="240"/>
      <c r="JB60" s="240"/>
      <c r="JC60" s="240"/>
      <c r="JD60" s="240"/>
      <c r="JE60" s="240"/>
      <c r="JF60" s="240"/>
      <c r="JG60" s="240"/>
      <c r="JH60" s="240"/>
      <c r="JI60" s="240"/>
      <c r="JJ60" s="240"/>
      <c r="JK60" s="240"/>
      <c r="JL60" s="240"/>
      <c r="JM60" s="240"/>
      <c r="JN60" s="240"/>
      <c r="JO60" s="240"/>
      <c r="JP60" s="240"/>
      <c r="JQ60" s="240"/>
      <c r="JR60" s="240"/>
      <c r="JS60" s="240"/>
      <c r="JT60" s="240"/>
      <c r="JU60" s="240"/>
      <c r="JV60" s="240"/>
      <c r="JW60" s="240"/>
      <c r="JX60" s="240"/>
      <c r="JY60" s="240"/>
      <c r="JZ60" s="240"/>
      <c r="KA60" s="240"/>
      <c r="KB60" s="240"/>
      <c r="KC60" s="240"/>
      <c r="KD60" s="240"/>
      <c r="KE60" s="240"/>
      <c r="KF60" s="240"/>
      <c r="KG60" s="240"/>
      <c r="KH60" s="240"/>
      <c r="KI60" s="240"/>
      <c r="KJ60" s="240"/>
      <c r="KK60" s="240"/>
      <c r="KL60" s="240"/>
      <c r="KM60" s="240"/>
      <c r="KN60" s="240"/>
      <c r="KO60" s="240"/>
      <c r="KP60" s="240"/>
      <c r="KQ60" s="240"/>
      <c r="KR60" s="240"/>
      <c r="KS60" s="240"/>
      <c r="KT60" s="240"/>
      <c r="KU60" s="240"/>
      <c r="KV60" s="240"/>
      <c r="KW60" s="240"/>
      <c r="KX60" s="240"/>
      <c r="KY60" s="240"/>
      <c r="KZ60" s="240"/>
      <c r="LA60" s="240"/>
      <c r="LB60" s="240"/>
      <c r="LC60" s="240"/>
      <c r="LD60" s="240"/>
      <c r="LE60" s="240"/>
      <c r="LF60" s="240"/>
      <c r="LG60" s="240"/>
      <c r="LH60" s="240"/>
      <c r="LI60" s="240"/>
      <c r="LJ60" s="240"/>
      <c r="LK60" s="240"/>
      <c r="LL60" s="240"/>
      <c r="LM60" s="240"/>
      <c r="LN60" s="240"/>
      <c r="LO60" s="240"/>
      <c r="LP60" s="240"/>
      <c r="LQ60" s="240"/>
      <c r="LR60" s="240"/>
      <c r="LS60" s="240"/>
      <c r="LT60" s="240"/>
      <c r="LU60" s="240"/>
      <c r="LV60" s="240"/>
      <c r="LW60" s="240"/>
      <c r="LX60" s="240"/>
      <c r="LY60" s="240"/>
      <c r="LZ60" s="240"/>
      <c r="MA60" s="240"/>
      <c r="MB60" s="240"/>
      <c r="MC60" s="240"/>
      <c r="MD60" s="240"/>
      <c r="ME60" s="240"/>
      <c r="MF60" s="240"/>
      <c r="MG60" s="240"/>
      <c r="MH60" s="240"/>
      <c r="MI60" s="240"/>
      <c r="MJ60" s="240"/>
      <c r="MK60" s="240"/>
      <c r="ML60" s="240"/>
      <c r="MM60" s="240"/>
      <c r="MN60" s="240"/>
      <c r="MO60" s="240"/>
      <c r="MP60" s="240"/>
      <c r="MQ60" s="240"/>
      <c r="MR60" s="240"/>
      <c r="MS60" s="240"/>
      <c r="MT60" s="240"/>
      <c r="MU60" s="240"/>
      <c r="MV60" s="240"/>
      <c r="MW60" s="240"/>
      <c r="MX60" s="240"/>
      <c r="MY60" s="240"/>
      <c r="MZ60" s="240"/>
      <c r="NA60" s="240"/>
      <c r="NB60" s="240"/>
      <c r="NC60" s="240"/>
      <c r="ND60" s="240"/>
      <c r="NE60" s="240"/>
      <c r="NF60" s="240"/>
      <c r="NG60" s="240"/>
      <c r="NH60" s="240"/>
      <c r="NI60" s="240"/>
      <c r="NJ60" s="240"/>
      <c r="NK60" s="240"/>
      <c r="NL60" s="240"/>
      <c r="NM60" s="240"/>
      <c r="NN60" s="240"/>
      <c r="NO60" s="240"/>
      <c r="NP60" s="240"/>
      <c r="NQ60" s="240"/>
      <c r="NR60" s="240"/>
      <c r="NS60" s="240"/>
      <c r="NT60" s="240"/>
      <c r="NU60" s="240"/>
      <c r="NV60" s="240"/>
      <c r="NW60" s="240"/>
      <c r="NX60" s="240"/>
      <c r="NY60" s="240"/>
      <c r="NZ60" s="240"/>
      <c r="OA60" s="240"/>
      <c r="OB60" s="240"/>
      <c r="OC60" s="240"/>
      <c r="OD60" s="240"/>
      <c r="OE60" s="240"/>
      <c r="OF60" s="240"/>
      <c r="OG60" s="240"/>
      <c r="OH60" s="240"/>
      <c r="OI60" s="240"/>
      <c r="OJ60" s="240"/>
      <c r="OK60" s="240"/>
      <c r="OL60" s="240"/>
      <c r="OM60" s="240"/>
      <c r="ON60" s="240"/>
      <c r="OO60" s="240"/>
      <c r="OP60" s="240"/>
      <c r="OQ60" s="240"/>
      <c r="OR60" s="240"/>
      <c r="OS60" s="240"/>
      <c r="OT60" s="240"/>
      <c r="OU60" s="240"/>
      <c r="OV60" s="240"/>
      <c r="OW60" s="240"/>
      <c r="OX60" s="240"/>
      <c r="OY60" s="240"/>
      <c r="OZ60" s="240"/>
      <c r="PA60" s="240"/>
      <c r="PB60" s="240"/>
      <c r="PC60" s="240"/>
      <c r="PD60" s="240"/>
      <c r="PE60" s="240"/>
      <c r="PF60" s="240"/>
      <c r="PG60" s="240"/>
      <c r="PH60" s="240"/>
      <c r="PI60" s="240"/>
      <c r="PJ60" s="240"/>
      <c r="PK60" s="240"/>
      <c r="PL60" s="240"/>
      <c r="PM60" s="240"/>
      <c r="PN60" s="240"/>
      <c r="PO60" s="240"/>
      <c r="PP60" s="240"/>
      <c r="PQ60" s="240"/>
      <c r="PR60" s="240"/>
      <c r="PS60" s="240"/>
      <c r="PT60" s="240"/>
      <c r="PU60" s="240"/>
      <c r="PV60" s="240"/>
      <c r="PW60" s="240"/>
      <c r="PX60" s="240"/>
      <c r="PY60" s="240"/>
      <c r="PZ60" s="240"/>
      <c r="QA60" s="240"/>
      <c r="QB60" s="240"/>
      <c r="QC60" s="240"/>
      <c r="QD60" s="240"/>
      <c r="QE60" s="240"/>
      <c r="QF60" s="240"/>
      <c r="QG60" s="240"/>
      <c r="QH60" s="240"/>
      <c r="QI60" s="240"/>
      <c r="QJ60" s="240"/>
      <c r="QK60" s="240"/>
      <c r="QL60" s="240"/>
      <c r="QM60" s="240"/>
      <c r="QN60" s="240"/>
      <c r="QO60" s="240"/>
      <c r="QP60" s="240"/>
      <c r="QQ60" s="240"/>
      <c r="QR60" s="240"/>
      <c r="QS60" s="240"/>
      <c r="QT60" s="240"/>
      <c r="QU60" s="240"/>
      <c r="QV60" s="240"/>
      <c r="QW60" s="240"/>
      <c r="QX60" s="240"/>
      <c r="QY60" s="240"/>
      <c r="QZ60" s="240"/>
      <c r="RA60" s="240"/>
      <c r="RB60" s="240"/>
      <c r="RC60" s="240"/>
      <c r="RD60" s="240"/>
      <c r="RE60" s="240"/>
      <c r="RF60" s="240"/>
      <c r="RG60" s="240"/>
      <c r="RH60" s="240"/>
      <c r="RI60" s="240"/>
      <c r="RJ60" s="240"/>
      <c r="RK60" s="240"/>
      <c r="RL60" s="240"/>
      <c r="RM60" s="240"/>
    </row>
    <row r="61" spans="2:481" ht="16.5" hidden="1" customHeight="1" outlineLevel="1">
      <c r="B61" s="241"/>
      <c r="C61" s="241"/>
      <c r="D61" s="241"/>
      <c r="E61" s="241"/>
      <c r="F61" s="241"/>
      <c r="G61" s="241"/>
      <c r="H61" s="241"/>
      <c r="I61" s="241"/>
      <c r="J61" s="241"/>
      <c r="K61" s="241"/>
      <c r="L61" s="241"/>
      <c r="M61" s="241"/>
      <c r="N61" s="241"/>
      <c r="O61" s="241"/>
      <c r="P61" s="241"/>
      <c r="Q61" s="241"/>
      <c r="R61" s="241"/>
      <c r="S61" s="241"/>
      <c r="T61" s="241"/>
      <c r="U61" s="241"/>
      <c r="V61" s="241"/>
      <c r="W61" s="241"/>
      <c r="X61" s="241"/>
      <c r="Y61" s="241"/>
      <c r="Z61" s="241"/>
      <c r="AA61" s="241"/>
      <c r="AB61" s="241"/>
      <c r="AC61" s="241"/>
      <c r="AD61" s="241"/>
      <c r="AE61" s="241"/>
      <c r="AF61" s="241"/>
      <c r="AG61" s="241"/>
      <c r="AH61" s="241"/>
      <c r="AI61" s="241"/>
      <c r="AJ61" s="241"/>
      <c r="AK61" s="241"/>
      <c r="AL61" s="241"/>
      <c r="AM61" s="241"/>
      <c r="AN61" s="241"/>
      <c r="AO61" s="241"/>
      <c r="AP61" s="241"/>
      <c r="AQ61" s="241"/>
      <c r="AR61" s="241"/>
      <c r="AS61" s="241"/>
      <c r="AT61" s="241"/>
      <c r="AU61" s="241"/>
      <c r="AV61" s="241"/>
      <c r="AW61" s="241"/>
      <c r="AX61" s="241"/>
      <c r="AY61" s="241"/>
      <c r="AZ61" s="241"/>
      <c r="BA61" s="241"/>
      <c r="BB61" s="241"/>
      <c r="BC61" s="241"/>
      <c r="BD61" s="241"/>
      <c r="BE61" s="241"/>
      <c r="BF61" s="241"/>
      <c r="BG61" s="241"/>
      <c r="BH61" s="241"/>
      <c r="BI61" s="241"/>
      <c r="BJ61" s="241"/>
      <c r="BK61" s="241"/>
      <c r="BL61" s="241"/>
      <c r="BM61" s="241"/>
      <c r="BN61" s="241"/>
      <c r="BO61" s="241"/>
      <c r="BP61" s="241"/>
      <c r="BQ61" s="241"/>
      <c r="BR61" s="241"/>
      <c r="BS61" s="241"/>
      <c r="BT61" s="241"/>
      <c r="BU61" s="241"/>
      <c r="BV61" s="241"/>
      <c r="BW61" s="241"/>
      <c r="BX61" s="241"/>
      <c r="BY61" s="241"/>
      <c r="BZ61" s="241"/>
      <c r="CA61" s="241"/>
      <c r="CB61" s="241"/>
      <c r="CC61" s="241"/>
      <c r="CD61" s="241"/>
      <c r="CE61" s="241"/>
      <c r="CF61" s="241"/>
      <c r="CG61" s="241"/>
      <c r="CH61" s="241"/>
      <c r="CI61" s="241"/>
      <c r="CJ61" s="241"/>
      <c r="CK61" s="241"/>
      <c r="CL61" s="241"/>
      <c r="CM61" s="241"/>
      <c r="CN61" s="241"/>
      <c r="CO61" s="241"/>
      <c r="CP61" s="241"/>
      <c r="CQ61" s="241"/>
      <c r="CR61" s="241"/>
      <c r="CS61" s="241"/>
      <c r="CT61" s="241"/>
      <c r="CU61" s="241"/>
      <c r="CV61" s="241"/>
      <c r="CW61" s="241"/>
      <c r="CX61" s="241"/>
      <c r="CY61" s="241"/>
      <c r="CZ61" s="241"/>
      <c r="DA61" s="241"/>
      <c r="DB61" s="241"/>
      <c r="DC61" s="241"/>
      <c r="DD61" s="241"/>
      <c r="DE61" s="241"/>
      <c r="DF61" s="241"/>
      <c r="DG61" s="241"/>
      <c r="DH61" s="241"/>
      <c r="DI61" s="241"/>
      <c r="DJ61" s="241"/>
      <c r="DK61" s="241"/>
      <c r="DL61" s="241"/>
      <c r="DM61" s="241"/>
      <c r="DN61" s="241"/>
      <c r="DO61" s="241"/>
      <c r="DP61" s="241"/>
      <c r="DQ61" s="241"/>
      <c r="DR61" s="241"/>
      <c r="DS61" s="241"/>
      <c r="DT61" s="241"/>
      <c r="DU61" s="241"/>
      <c r="DV61" s="241"/>
      <c r="DW61" s="241"/>
      <c r="DX61" s="241"/>
      <c r="DY61" s="241"/>
      <c r="DZ61" s="241"/>
      <c r="EA61" s="241"/>
      <c r="EB61" s="241"/>
      <c r="EC61" s="241"/>
      <c r="ED61" s="241"/>
      <c r="EE61" s="241"/>
      <c r="EF61" s="241"/>
      <c r="EG61" s="241"/>
      <c r="EH61" s="241"/>
      <c r="EI61" s="241"/>
      <c r="EJ61" s="241"/>
      <c r="EK61" s="241"/>
      <c r="EL61" s="241"/>
      <c r="EM61" s="241"/>
      <c r="EN61" s="241"/>
      <c r="EO61" s="241"/>
      <c r="EP61" s="241"/>
      <c r="EQ61" s="241"/>
      <c r="ER61" s="241"/>
      <c r="ES61" s="241"/>
      <c r="ET61" s="241"/>
      <c r="EU61" s="241"/>
      <c r="EV61" s="241"/>
      <c r="EW61" s="241"/>
      <c r="EX61" s="241"/>
      <c r="EY61" s="241"/>
      <c r="EZ61" s="241"/>
      <c r="FA61" s="241"/>
      <c r="FB61" s="241"/>
      <c r="FC61" s="241"/>
      <c r="FD61" s="241"/>
      <c r="FE61" s="241"/>
      <c r="FF61" s="241"/>
      <c r="FG61" s="241"/>
      <c r="FH61" s="241"/>
      <c r="FI61" s="241"/>
      <c r="FJ61" s="241"/>
      <c r="FK61" s="241"/>
      <c r="FL61" s="241"/>
      <c r="FM61" s="241"/>
      <c r="FN61" s="241"/>
      <c r="FO61" s="241"/>
      <c r="FP61" s="241"/>
      <c r="FQ61" s="241"/>
      <c r="FR61" s="241"/>
      <c r="FS61" s="241"/>
      <c r="FT61" s="241"/>
      <c r="FU61" s="241"/>
      <c r="FV61" s="241"/>
      <c r="FW61" s="241"/>
      <c r="FX61" s="241"/>
      <c r="FY61" s="241"/>
      <c r="FZ61" s="241"/>
      <c r="GA61" s="241"/>
      <c r="GB61" s="241"/>
      <c r="GC61" s="241"/>
      <c r="GD61" s="241"/>
      <c r="GE61" s="241"/>
      <c r="GF61" s="241"/>
      <c r="GG61" s="241"/>
      <c r="GH61" s="241"/>
      <c r="GI61" s="241"/>
      <c r="GJ61" s="241"/>
      <c r="GK61" s="241"/>
      <c r="GL61" s="241"/>
      <c r="GM61" s="241"/>
      <c r="GN61" s="241"/>
      <c r="GO61" s="241"/>
      <c r="GP61" s="241"/>
      <c r="GQ61" s="241"/>
      <c r="GR61" s="241"/>
      <c r="GS61" s="241"/>
      <c r="GT61" s="241"/>
      <c r="GU61" s="241"/>
      <c r="GV61" s="241"/>
      <c r="GW61" s="241"/>
      <c r="GX61" s="241"/>
      <c r="GY61" s="241"/>
      <c r="GZ61" s="241"/>
      <c r="HA61" s="241"/>
      <c r="HB61" s="241"/>
      <c r="HC61" s="241"/>
      <c r="HD61" s="241"/>
      <c r="HE61" s="241"/>
      <c r="HF61" s="241"/>
      <c r="HG61" s="241"/>
      <c r="HH61" s="241"/>
      <c r="HI61" s="241"/>
      <c r="HJ61" s="241"/>
      <c r="HK61" s="241"/>
      <c r="HL61" s="241"/>
      <c r="HM61" s="241"/>
      <c r="HN61" s="241"/>
      <c r="HO61" s="241"/>
      <c r="HP61" s="241"/>
      <c r="HQ61" s="241"/>
      <c r="HR61" s="241"/>
      <c r="HS61" s="241"/>
      <c r="HT61" s="241"/>
      <c r="HU61" s="241"/>
      <c r="HV61" s="241"/>
      <c r="HW61" s="241"/>
      <c r="HX61" s="241"/>
      <c r="HY61" s="241"/>
      <c r="HZ61" s="241"/>
      <c r="IA61" s="241"/>
      <c r="IB61" s="241"/>
      <c r="IC61" s="241"/>
      <c r="ID61" s="241"/>
      <c r="IE61" s="241"/>
      <c r="IF61" s="241"/>
      <c r="IG61" s="241"/>
      <c r="IH61" s="241"/>
      <c r="II61" s="241"/>
      <c r="IJ61" s="241"/>
      <c r="IK61" s="241"/>
      <c r="IL61" s="241"/>
      <c r="IM61" s="241"/>
      <c r="IN61" s="241"/>
      <c r="IO61" s="241"/>
      <c r="IP61" s="241"/>
      <c r="IQ61" s="241"/>
      <c r="IR61" s="241"/>
      <c r="IS61" s="241"/>
      <c r="IT61" s="241"/>
      <c r="IU61" s="241"/>
      <c r="IV61" s="241"/>
      <c r="IW61" s="241"/>
      <c r="IX61" s="241"/>
      <c r="IY61" s="241"/>
      <c r="IZ61" s="241"/>
      <c r="JA61" s="241"/>
      <c r="JB61" s="241"/>
      <c r="JC61" s="241"/>
      <c r="JD61" s="241"/>
      <c r="JE61" s="241"/>
      <c r="JF61" s="241"/>
      <c r="JG61" s="241"/>
      <c r="JH61" s="241"/>
      <c r="JI61" s="241"/>
      <c r="JJ61" s="241"/>
      <c r="JK61" s="241"/>
      <c r="JL61" s="241"/>
      <c r="JM61" s="241"/>
      <c r="JN61" s="241"/>
      <c r="JO61" s="241"/>
      <c r="JP61" s="241"/>
      <c r="JQ61" s="241"/>
      <c r="JR61" s="241"/>
      <c r="JS61" s="241"/>
      <c r="JT61" s="241"/>
      <c r="JU61" s="241"/>
      <c r="JV61" s="241"/>
      <c r="JW61" s="241"/>
      <c r="JX61" s="241"/>
      <c r="JY61" s="241"/>
      <c r="JZ61" s="241"/>
      <c r="KA61" s="241"/>
      <c r="KB61" s="241"/>
      <c r="KC61" s="241"/>
      <c r="KD61" s="241"/>
      <c r="KE61" s="241"/>
      <c r="KF61" s="241"/>
      <c r="KG61" s="241"/>
      <c r="KH61" s="241"/>
      <c r="KI61" s="241"/>
      <c r="KJ61" s="241"/>
      <c r="KK61" s="241"/>
      <c r="KL61" s="241"/>
      <c r="KM61" s="241"/>
      <c r="KN61" s="241"/>
      <c r="KO61" s="241"/>
      <c r="KP61" s="241"/>
      <c r="KQ61" s="241"/>
      <c r="KR61" s="241"/>
      <c r="KS61" s="241"/>
      <c r="KT61" s="241"/>
      <c r="KU61" s="241"/>
      <c r="KV61" s="241"/>
      <c r="KW61" s="241"/>
      <c r="KX61" s="241"/>
      <c r="KY61" s="241"/>
      <c r="KZ61" s="241"/>
      <c r="LA61" s="241"/>
      <c r="LB61" s="241"/>
      <c r="LC61" s="241"/>
      <c r="LD61" s="241"/>
      <c r="LE61" s="241"/>
      <c r="LF61" s="241"/>
      <c r="LG61" s="241"/>
      <c r="LH61" s="241"/>
      <c r="LI61" s="241"/>
      <c r="LJ61" s="241"/>
      <c r="LK61" s="241"/>
      <c r="LL61" s="241"/>
      <c r="LM61" s="241"/>
      <c r="LN61" s="241"/>
      <c r="LO61" s="241"/>
      <c r="LP61" s="241"/>
      <c r="LQ61" s="241"/>
      <c r="LR61" s="241"/>
      <c r="LS61" s="241"/>
      <c r="LT61" s="241"/>
      <c r="LU61" s="241"/>
      <c r="LV61" s="241"/>
      <c r="LW61" s="241"/>
      <c r="LX61" s="241"/>
      <c r="LY61" s="241"/>
      <c r="LZ61" s="241"/>
      <c r="MA61" s="241"/>
      <c r="MB61" s="241"/>
      <c r="MC61" s="241"/>
      <c r="MD61" s="241"/>
      <c r="ME61" s="241"/>
      <c r="MF61" s="241"/>
      <c r="MG61" s="241"/>
      <c r="MH61" s="241"/>
      <c r="MI61" s="241"/>
      <c r="MJ61" s="241"/>
      <c r="MK61" s="241"/>
      <c r="ML61" s="241"/>
      <c r="MM61" s="241"/>
      <c r="MN61" s="241"/>
      <c r="MO61" s="241"/>
      <c r="MP61" s="241"/>
      <c r="MQ61" s="241"/>
      <c r="MR61" s="241"/>
      <c r="MS61" s="241"/>
      <c r="MT61" s="241"/>
      <c r="MU61" s="241"/>
      <c r="MV61" s="241"/>
      <c r="MW61" s="241"/>
      <c r="MX61" s="241"/>
      <c r="MY61" s="241"/>
      <c r="MZ61" s="241"/>
      <c r="NA61" s="241"/>
      <c r="NB61" s="241"/>
      <c r="NC61" s="241"/>
      <c r="ND61" s="241"/>
      <c r="NE61" s="241"/>
      <c r="NF61" s="241"/>
      <c r="NG61" s="241"/>
      <c r="NH61" s="241"/>
      <c r="NI61" s="241"/>
      <c r="NJ61" s="241"/>
      <c r="NK61" s="241"/>
      <c r="NL61" s="241"/>
      <c r="NM61" s="241"/>
      <c r="NN61" s="241"/>
      <c r="NO61" s="241"/>
      <c r="NP61" s="241"/>
      <c r="NQ61" s="241"/>
      <c r="NR61" s="241"/>
      <c r="NS61" s="241"/>
      <c r="NT61" s="241"/>
      <c r="NU61" s="241"/>
      <c r="NV61" s="241"/>
      <c r="NW61" s="241"/>
      <c r="NX61" s="241"/>
      <c r="NY61" s="241"/>
      <c r="NZ61" s="241"/>
      <c r="OA61" s="241"/>
      <c r="OB61" s="241"/>
      <c r="OC61" s="241"/>
      <c r="OD61" s="241"/>
      <c r="OE61" s="241"/>
      <c r="OF61" s="241"/>
      <c r="OG61" s="241"/>
      <c r="OH61" s="241"/>
      <c r="OI61" s="241"/>
      <c r="OJ61" s="241"/>
      <c r="OK61" s="241"/>
      <c r="OL61" s="241"/>
      <c r="OM61" s="241"/>
      <c r="ON61" s="241"/>
      <c r="OO61" s="241"/>
      <c r="OP61" s="241"/>
      <c r="OQ61" s="241"/>
      <c r="OR61" s="241"/>
      <c r="OS61" s="241"/>
      <c r="OT61" s="241"/>
      <c r="OU61" s="241"/>
      <c r="OV61" s="241"/>
      <c r="OW61" s="241"/>
      <c r="OX61" s="241"/>
      <c r="OY61" s="241"/>
      <c r="OZ61" s="241"/>
      <c r="PA61" s="241"/>
      <c r="PB61" s="241"/>
      <c r="PC61" s="241"/>
      <c r="PD61" s="241"/>
      <c r="PE61" s="241"/>
      <c r="PF61" s="241"/>
      <c r="PG61" s="241"/>
      <c r="PH61" s="241"/>
      <c r="PI61" s="241"/>
      <c r="PJ61" s="241"/>
      <c r="PK61" s="241"/>
      <c r="PL61" s="241"/>
      <c r="PM61" s="241"/>
      <c r="PN61" s="241"/>
      <c r="PO61" s="241"/>
      <c r="PP61" s="241"/>
      <c r="PQ61" s="241"/>
      <c r="PR61" s="241"/>
      <c r="PS61" s="241"/>
      <c r="PT61" s="241"/>
      <c r="PU61" s="241"/>
      <c r="PV61" s="241"/>
      <c r="PW61" s="241"/>
      <c r="PX61" s="241"/>
      <c r="PY61" s="241"/>
      <c r="PZ61" s="241"/>
      <c r="QA61" s="241"/>
      <c r="QB61" s="241"/>
      <c r="QC61" s="241"/>
      <c r="QD61" s="241"/>
      <c r="QE61" s="241"/>
      <c r="QF61" s="241"/>
      <c r="QG61" s="241"/>
      <c r="QH61" s="241"/>
      <c r="QI61" s="241"/>
      <c r="QJ61" s="241"/>
      <c r="QK61" s="241"/>
      <c r="QL61" s="241"/>
      <c r="QM61" s="241"/>
      <c r="QN61" s="241"/>
      <c r="QO61" s="241"/>
      <c r="QP61" s="241"/>
      <c r="QQ61" s="241"/>
      <c r="QR61" s="241"/>
      <c r="QS61" s="241"/>
      <c r="QT61" s="241"/>
      <c r="QU61" s="241"/>
      <c r="QV61" s="241"/>
      <c r="QW61" s="241"/>
      <c r="QX61" s="241"/>
      <c r="QY61" s="241"/>
      <c r="QZ61" s="241"/>
      <c r="RA61" s="241"/>
      <c r="RB61" s="241"/>
      <c r="RC61" s="241"/>
      <c r="RD61" s="241"/>
      <c r="RE61" s="241"/>
      <c r="RF61" s="241"/>
      <c r="RG61" s="241"/>
      <c r="RH61" s="241"/>
      <c r="RI61" s="241"/>
      <c r="RJ61" s="241"/>
      <c r="RK61" s="241"/>
      <c r="RL61" s="241"/>
      <c r="RM61" s="241"/>
    </row>
    <row r="62" spans="2:481" s="212" customFormat="1" ht="5.25" hidden="1" customHeight="1" outlineLevel="1" thickBot="1">
      <c r="B62" s="240"/>
      <c r="C62" s="240"/>
      <c r="D62" s="240"/>
      <c r="E62" s="240"/>
      <c r="F62" s="240"/>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c r="BQ62" s="240"/>
      <c r="BR62" s="240"/>
      <c r="BS62" s="240"/>
      <c r="BT62" s="240"/>
      <c r="BU62" s="240"/>
      <c r="BV62" s="240"/>
      <c r="BW62" s="240"/>
      <c r="BX62" s="240"/>
      <c r="BY62" s="240"/>
      <c r="BZ62" s="240"/>
      <c r="CA62" s="240"/>
      <c r="CB62" s="240"/>
      <c r="CC62" s="240"/>
      <c r="CD62" s="240"/>
      <c r="CE62" s="240"/>
      <c r="CF62" s="240"/>
      <c r="CG62" s="240"/>
      <c r="CH62" s="240"/>
      <c r="CI62" s="240"/>
      <c r="CJ62" s="240"/>
      <c r="CK62" s="240"/>
      <c r="CL62" s="240"/>
      <c r="CM62" s="240"/>
      <c r="CN62" s="240"/>
      <c r="CO62" s="240"/>
      <c r="CP62" s="240"/>
      <c r="CQ62" s="240"/>
      <c r="CR62" s="240"/>
      <c r="CS62" s="240"/>
      <c r="CT62" s="240"/>
      <c r="CU62" s="240"/>
      <c r="CV62" s="240"/>
      <c r="CW62" s="240"/>
      <c r="CX62" s="240"/>
      <c r="CY62" s="240"/>
      <c r="CZ62" s="240"/>
      <c r="DA62" s="240"/>
      <c r="DB62" s="240"/>
      <c r="DC62" s="240"/>
      <c r="DD62" s="240"/>
      <c r="DE62" s="240"/>
      <c r="DF62" s="240"/>
      <c r="DG62" s="240"/>
      <c r="DH62" s="240"/>
      <c r="DI62" s="240"/>
      <c r="DJ62" s="240"/>
      <c r="DK62" s="240"/>
      <c r="DL62" s="240"/>
      <c r="DM62" s="240"/>
      <c r="DN62" s="240"/>
      <c r="DO62" s="240"/>
      <c r="DP62" s="240"/>
      <c r="DQ62" s="240"/>
      <c r="DR62" s="240"/>
      <c r="DS62" s="240"/>
      <c r="DT62" s="240"/>
      <c r="DU62" s="240"/>
      <c r="DV62" s="240"/>
      <c r="DW62" s="240"/>
      <c r="DX62" s="240"/>
      <c r="DY62" s="240"/>
      <c r="DZ62" s="240"/>
      <c r="EA62" s="240"/>
      <c r="EB62" s="240"/>
      <c r="EC62" s="240"/>
      <c r="ED62" s="240"/>
      <c r="EE62" s="240"/>
      <c r="EF62" s="240"/>
      <c r="EG62" s="240"/>
      <c r="EH62" s="240"/>
      <c r="EI62" s="240"/>
      <c r="EJ62" s="240"/>
      <c r="EK62" s="240"/>
      <c r="EL62" s="240"/>
      <c r="EM62" s="240"/>
      <c r="EN62" s="240"/>
      <c r="EO62" s="240"/>
      <c r="EP62" s="240"/>
      <c r="EQ62" s="240"/>
      <c r="ER62" s="240"/>
      <c r="ES62" s="240"/>
      <c r="ET62" s="240"/>
      <c r="EU62" s="240"/>
      <c r="EV62" s="240"/>
      <c r="EW62" s="240"/>
      <c r="EX62" s="240"/>
      <c r="EY62" s="240"/>
      <c r="EZ62" s="240"/>
      <c r="FA62" s="240"/>
      <c r="FB62" s="240"/>
      <c r="FC62" s="240"/>
      <c r="FD62" s="240"/>
      <c r="FE62" s="240"/>
      <c r="FF62" s="240"/>
      <c r="FG62" s="240"/>
      <c r="FH62" s="240"/>
      <c r="FI62" s="240"/>
      <c r="FJ62" s="240"/>
      <c r="FK62" s="240"/>
      <c r="FL62" s="240"/>
      <c r="FM62" s="240"/>
      <c r="FN62" s="240"/>
      <c r="FO62" s="240"/>
      <c r="FP62" s="240"/>
      <c r="FQ62" s="240"/>
      <c r="FR62" s="240"/>
      <c r="FS62" s="240"/>
      <c r="FT62" s="240"/>
      <c r="FU62" s="240"/>
      <c r="FV62" s="240"/>
      <c r="FW62" s="240"/>
      <c r="FX62" s="240"/>
      <c r="FY62" s="240"/>
      <c r="FZ62" s="240"/>
      <c r="GA62" s="240"/>
      <c r="GB62" s="240"/>
      <c r="GC62" s="240"/>
      <c r="GD62" s="240"/>
      <c r="GE62" s="240"/>
      <c r="GF62" s="240"/>
      <c r="GG62" s="240"/>
      <c r="GH62" s="240"/>
      <c r="GI62" s="240"/>
      <c r="GJ62" s="240"/>
      <c r="GK62" s="240"/>
      <c r="GL62" s="240"/>
      <c r="GM62" s="240"/>
      <c r="GN62" s="240"/>
      <c r="GO62" s="240"/>
      <c r="GP62" s="240"/>
      <c r="GQ62" s="240"/>
      <c r="GR62" s="240"/>
      <c r="GS62" s="240"/>
      <c r="GT62" s="240"/>
      <c r="GU62" s="240"/>
      <c r="GV62" s="240"/>
      <c r="GW62" s="240"/>
      <c r="GX62" s="240"/>
      <c r="GY62" s="240"/>
      <c r="GZ62" s="240"/>
      <c r="HA62" s="240"/>
      <c r="HB62" s="240"/>
      <c r="HC62" s="240"/>
      <c r="HD62" s="240"/>
      <c r="HE62" s="240"/>
      <c r="HF62" s="240"/>
      <c r="HG62" s="240"/>
      <c r="HH62" s="240"/>
      <c r="HI62" s="240"/>
      <c r="HJ62" s="240"/>
      <c r="HK62" s="240"/>
      <c r="HL62" s="240"/>
      <c r="HM62" s="240"/>
      <c r="HN62" s="240"/>
      <c r="HO62" s="240"/>
      <c r="HP62" s="240"/>
      <c r="HQ62" s="240"/>
      <c r="HR62" s="240"/>
      <c r="HS62" s="240"/>
      <c r="HT62" s="240"/>
      <c r="HU62" s="240"/>
      <c r="HV62" s="240"/>
      <c r="HW62" s="240"/>
      <c r="HX62" s="240"/>
      <c r="HY62" s="240"/>
      <c r="HZ62" s="240"/>
      <c r="IA62" s="240"/>
      <c r="IB62" s="240"/>
      <c r="IC62" s="240"/>
      <c r="ID62" s="240"/>
      <c r="IE62" s="240"/>
      <c r="IF62" s="240"/>
      <c r="IG62" s="240"/>
      <c r="IH62" s="240"/>
      <c r="II62" s="240"/>
      <c r="IJ62" s="240"/>
      <c r="IK62" s="240"/>
      <c r="IL62" s="240"/>
      <c r="IM62" s="240"/>
      <c r="IN62" s="240"/>
      <c r="IO62" s="240"/>
      <c r="IP62" s="240"/>
      <c r="IQ62" s="240"/>
      <c r="IR62" s="240"/>
      <c r="IS62" s="240"/>
      <c r="IT62" s="240"/>
      <c r="IU62" s="240"/>
      <c r="IV62" s="240"/>
      <c r="IW62" s="240"/>
      <c r="IX62" s="240"/>
      <c r="IY62" s="240"/>
      <c r="IZ62" s="240"/>
      <c r="JA62" s="240"/>
      <c r="JB62" s="240"/>
      <c r="JC62" s="240"/>
      <c r="JD62" s="240"/>
      <c r="JE62" s="240"/>
      <c r="JF62" s="240"/>
      <c r="JG62" s="240"/>
      <c r="JH62" s="240"/>
      <c r="JI62" s="240"/>
      <c r="JJ62" s="240"/>
      <c r="JK62" s="240"/>
      <c r="JL62" s="240"/>
      <c r="JM62" s="240"/>
      <c r="JN62" s="240"/>
      <c r="JO62" s="240"/>
      <c r="JP62" s="240"/>
      <c r="JQ62" s="240"/>
      <c r="JR62" s="240"/>
      <c r="JS62" s="240"/>
      <c r="JT62" s="240"/>
      <c r="JU62" s="240"/>
      <c r="JV62" s="240"/>
      <c r="JW62" s="240"/>
      <c r="JX62" s="240"/>
      <c r="JY62" s="240"/>
      <c r="JZ62" s="240"/>
      <c r="KA62" s="240"/>
      <c r="KB62" s="240"/>
      <c r="KC62" s="240"/>
      <c r="KD62" s="240"/>
      <c r="KE62" s="240"/>
      <c r="KF62" s="240"/>
      <c r="KG62" s="240"/>
      <c r="KH62" s="240"/>
      <c r="KI62" s="240"/>
      <c r="KJ62" s="240"/>
      <c r="KK62" s="240"/>
      <c r="KL62" s="240"/>
      <c r="KM62" s="240"/>
      <c r="KN62" s="240"/>
      <c r="KO62" s="240"/>
      <c r="KP62" s="240"/>
      <c r="KQ62" s="240"/>
      <c r="KR62" s="240"/>
      <c r="KS62" s="240"/>
      <c r="KT62" s="240"/>
      <c r="KU62" s="240"/>
      <c r="KV62" s="240"/>
      <c r="KW62" s="240"/>
      <c r="KX62" s="240"/>
      <c r="KY62" s="240"/>
      <c r="KZ62" s="240"/>
      <c r="LA62" s="240"/>
      <c r="LB62" s="240"/>
      <c r="LC62" s="240"/>
      <c r="LD62" s="240"/>
      <c r="LE62" s="240"/>
      <c r="LF62" s="240"/>
      <c r="LG62" s="240"/>
      <c r="LH62" s="240"/>
      <c r="LI62" s="240"/>
      <c r="LJ62" s="240"/>
      <c r="LK62" s="240"/>
      <c r="LL62" s="240"/>
      <c r="LM62" s="240"/>
      <c r="LN62" s="240"/>
      <c r="LO62" s="240"/>
      <c r="LP62" s="240"/>
      <c r="LQ62" s="240"/>
      <c r="LR62" s="240"/>
      <c r="LS62" s="240"/>
      <c r="LT62" s="240"/>
      <c r="LU62" s="240"/>
      <c r="LV62" s="240"/>
      <c r="LW62" s="240"/>
      <c r="LX62" s="240"/>
      <c r="LY62" s="240"/>
      <c r="LZ62" s="240"/>
      <c r="MA62" s="240"/>
      <c r="MB62" s="240"/>
      <c r="MC62" s="240"/>
      <c r="MD62" s="240"/>
      <c r="ME62" s="240"/>
      <c r="MF62" s="240"/>
      <c r="MG62" s="240"/>
      <c r="MH62" s="240"/>
      <c r="MI62" s="240"/>
      <c r="MJ62" s="240"/>
      <c r="MK62" s="240"/>
      <c r="ML62" s="240"/>
      <c r="MM62" s="240"/>
      <c r="MN62" s="240"/>
      <c r="MO62" s="240"/>
      <c r="MP62" s="240"/>
      <c r="MQ62" s="240"/>
      <c r="MR62" s="240"/>
      <c r="MS62" s="240"/>
      <c r="MT62" s="240"/>
      <c r="MU62" s="240"/>
      <c r="MV62" s="240"/>
      <c r="MW62" s="240"/>
      <c r="MX62" s="240"/>
      <c r="MY62" s="240"/>
      <c r="MZ62" s="240"/>
      <c r="NA62" s="240"/>
      <c r="NB62" s="240"/>
      <c r="NC62" s="240"/>
      <c r="ND62" s="240"/>
      <c r="NE62" s="240"/>
      <c r="NF62" s="240"/>
      <c r="NG62" s="240"/>
      <c r="NH62" s="240"/>
      <c r="NI62" s="240"/>
      <c r="NJ62" s="240"/>
      <c r="NK62" s="240"/>
      <c r="NL62" s="240"/>
      <c r="NM62" s="240"/>
      <c r="NN62" s="240"/>
      <c r="NO62" s="240"/>
      <c r="NP62" s="240"/>
      <c r="NQ62" s="240"/>
      <c r="NR62" s="240"/>
      <c r="NS62" s="240"/>
      <c r="NT62" s="240"/>
      <c r="NU62" s="240"/>
      <c r="NV62" s="240"/>
      <c r="NW62" s="240"/>
      <c r="NX62" s="240"/>
      <c r="NY62" s="240"/>
      <c r="NZ62" s="240"/>
      <c r="OA62" s="240"/>
      <c r="OB62" s="240"/>
      <c r="OC62" s="240"/>
      <c r="OD62" s="240"/>
      <c r="OE62" s="240"/>
      <c r="OF62" s="240"/>
      <c r="OG62" s="240"/>
      <c r="OH62" s="240"/>
      <c r="OI62" s="240"/>
      <c r="OJ62" s="240"/>
      <c r="OK62" s="240"/>
      <c r="OL62" s="240"/>
      <c r="OM62" s="240"/>
      <c r="ON62" s="240"/>
      <c r="OO62" s="240"/>
      <c r="OP62" s="240"/>
      <c r="OQ62" s="240"/>
      <c r="OR62" s="240"/>
      <c r="OS62" s="240"/>
      <c r="OT62" s="240"/>
      <c r="OU62" s="240"/>
      <c r="OV62" s="240"/>
      <c r="OW62" s="240"/>
      <c r="OX62" s="240"/>
      <c r="OY62" s="240"/>
      <c r="OZ62" s="240"/>
      <c r="PA62" s="240"/>
      <c r="PB62" s="240"/>
      <c r="PC62" s="240"/>
      <c r="PD62" s="240"/>
      <c r="PE62" s="240"/>
      <c r="PF62" s="240"/>
      <c r="PG62" s="240"/>
      <c r="PH62" s="240"/>
      <c r="PI62" s="240"/>
      <c r="PJ62" s="240"/>
      <c r="PK62" s="240"/>
      <c r="PL62" s="240"/>
      <c r="PM62" s="240"/>
      <c r="PN62" s="240"/>
      <c r="PO62" s="240"/>
      <c r="PP62" s="240"/>
      <c r="PQ62" s="240"/>
      <c r="PR62" s="240"/>
      <c r="PS62" s="240"/>
      <c r="PT62" s="240"/>
      <c r="PU62" s="240"/>
      <c r="PV62" s="240"/>
      <c r="PW62" s="240"/>
      <c r="PX62" s="240"/>
      <c r="PY62" s="240"/>
      <c r="PZ62" s="240"/>
      <c r="QA62" s="240"/>
      <c r="QB62" s="240"/>
      <c r="QC62" s="240"/>
      <c r="QD62" s="240"/>
      <c r="QE62" s="240"/>
      <c r="QF62" s="240"/>
      <c r="QG62" s="240"/>
      <c r="QH62" s="240"/>
      <c r="QI62" s="240"/>
      <c r="QJ62" s="240"/>
      <c r="QK62" s="240"/>
      <c r="QL62" s="240"/>
      <c r="QM62" s="240"/>
      <c r="QN62" s="240"/>
      <c r="QO62" s="240"/>
      <c r="QP62" s="240"/>
      <c r="QQ62" s="240"/>
      <c r="QR62" s="240"/>
      <c r="QS62" s="240"/>
      <c r="QT62" s="240"/>
      <c r="QU62" s="240"/>
      <c r="QV62" s="240"/>
      <c r="QW62" s="240"/>
      <c r="QX62" s="240"/>
      <c r="QY62" s="240"/>
      <c r="QZ62" s="240"/>
      <c r="RA62" s="240"/>
      <c r="RB62" s="240"/>
      <c r="RC62" s="240"/>
      <c r="RD62" s="240"/>
      <c r="RE62" s="240"/>
      <c r="RF62" s="240"/>
      <c r="RG62" s="240"/>
      <c r="RH62" s="240"/>
      <c r="RI62" s="240"/>
      <c r="RJ62" s="240"/>
      <c r="RK62" s="240"/>
      <c r="RL62" s="240"/>
      <c r="RM62" s="240"/>
    </row>
    <row r="63" spans="2:481" ht="18" hidden="1" customHeight="1" outlineLevel="1" thickBot="1">
      <c r="B63" s="388"/>
      <c r="C63" s="389"/>
      <c r="D63" s="389"/>
      <c r="E63" s="496"/>
      <c r="F63" s="496"/>
      <c r="G63" s="496"/>
      <c r="H63" s="496"/>
      <c r="I63" s="496"/>
      <c r="J63" s="496"/>
      <c r="K63" s="496"/>
      <c r="L63" s="496"/>
      <c r="M63" s="497"/>
      <c r="N63" s="388"/>
      <c r="O63" s="389"/>
      <c r="P63" s="389"/>
      <c r="Q63" s="389"/>
      <c r="R63" s="389"/>
      <c r="S63" s="389"/>
      <c r="T63" s="389"/>
      <c r="U63" s="389"/>
      <c r="V63" s="389"/>
      <c r="W63" s="389"/>
      <c r="X63" s="389"/>
      <c r="Y63" s="390"/>
      <c r="Z63" s="388"/>
      <c r="AA63" s="389"/>
      <c r="AB63" s="389"/>
      <c r="AC63" s="389"/>
      <c r="AD63" s="389"/>
      <c r="AE63" s="389"/>
      <c r="AF63" s="389"/>
      <c r="AG63" s="389"/>
      <c r="AH63" s="389"/>
      <c r="AI63" s="389"/>
      <c r="AJ63" s="389"/>
      <c r="AK63" s="390"/>
      <c r="AL63" s="388"/>
      <c r="AM63" s="389"/>
      <c r="AN63" s="389"/>
      <c r="AO63" s="389"/>
      <c r="AP63" s="389"/>
      <c r="AQ63" s="389"/>
      <c r="AR63" s="389"/>
      <c r="AS63" s="389"/>
      <c r="AT63" s="389"/>
      <c r="AU63" s="389"/>
      <c r="AV63" s="389"/>
      <c r="AW63" s="390"/>
      <c r="AX63" s="388"/>
      <c r="AY63" s="389"/>
      <c r="AZ63" s="389"/>
      <c r="BA63" s="389"/>
      <c r="BB63" s="389"/>
      <c r="BC63" s="389"/>
      <c r="BD63" s="389"/>
      <c r="BE63" s="389"/>
      <c r="BF63" s="389"/>
      <c r="BG63" s="389"/>
      <c r="BH63" s="389"/>
      <c r="BI63" s="390"/>
      <c r="BJ63" s="388"/>
      <c r="BK63" s="389"/>
      <c r="BL63" s="389"/>
      <c r="BM63" s="389"/>
      <c r="BN63" s="389"/>
      <c r="BO63" s="389"/>
      <c r="BP63" s="389"/>
      <c r="BQ63" s="389"/>
      <c r="BR63" s="389"/>
      <c r="BS63" s="389"/>
      <c r="BT63" s="389"/>
      <c r="BU63" s="390"/>
      <c r="BV63" s="388"/>
      <c r="BW63" s="389"/>
      <c r="BX63" s="389"/>
      <c r="BY63" s="389"/>
      <c r="BZ63" s="389"/>
      <c r="CA63" s="389"/>
      <c r="CB63" s="389"/>
      <c r="CC63" s="389"/>
      <c r="CD63" s="389"/>
      <c r="CE63" s="389"/>
      <c r="CF63" s="389"/>
      <c r="CG63" s="390"/>
      <c r="CH63" s="388"/>
      <c r="CI63" s="389"/>
      <c r="CJ63" s="389"/>
      <c r="CK63" s="389"/>
      <c r="CL63" s="389"/>
      <c r="CM63" s="389"/>
      <c r="CN63" s="389"/>
      <c r="CO63" s="389"/>
      <c r="CP63" s="389"/>
      <c r="CQ63" s="389"/>
      <c r="CR63" s="389"/>
      <c r="CS63" s="390"/>
      <c r="CT63" s="388"/>
      <c r="CU63" s="389"/>
      <c r="CV63" s="389"/>
      <c r="CW63" s="389"/>
      <c r="CX63" s="389"/>
      <c r="CY63" s="389"/>
      <c r="CZ63" s="389"/>
      <c r="DA63" s="389"/>
      <c r="DB63" s="389"/>
      <c r="DC63" s="389"/>
      <c r="DD63" s="389"/>
      <c r="DE63" s="390"/>
      <c r="DF63" s="388"/>
      <c r="DG63" s="389"/>
      <c r="DH63" s="389"/>
      <c r="DI63" s="389"/>
      <c r="DJ63" s="389"/>
      <c r="DK63" s="389"/>
      <c r="DL63" s="389"/>
      <c r="DM63" s="389"/>
      <c r="DN63" s="389"/>
      <c r="DO63" s="389"/>
      <c r="DP63" s="389"/>
      <c r="DQ63" s="390"/>
      <c r="DR63" s="388"/>
      <c r="DS63" s="389"/>
      <c r="DT63" s="389"/>
      <c r="DU63" s="389"/>
      <c r="DV63" s="389"/>
      <c r="DW63" s="389"/>
      <c r="DX63" s="389"/>
      <c r="DY63" s="389"/>
      <c r="DZ63" s="389"/>
      <c r="EA63" s="389"/>
      <c r="EB63" s="389"/>
      <c r="EC63" s="390"/>
      <c r="ED63" s="388"/>
      <c r="EE63" s="389"/>
      <c r="EF63" s="389"/>
      <c r="EG63" s="389"/>
      <c r="EH63" s="389"/>
      <c r="EI63" s="389"/>
      <c r="EJ63" s="389"/>
      <c r="EK63" s="389"/>
      <c r="EL63" s="389"/>
      <c r="EM63" s="389"/>
      <c r="EN63" s="389"/>
      <c r="EO63" s="390"/>
      <c r="EP63" s="388"/>
      <c r="EQ63" s="389"/>
      <c r="ER63" s="389"/>
      <c r="ES63" s="389"/>
      <c r="ET63" s="389"/>
      <c r="EU63" s="389"/>
      <c r="EV63" s="389"/>
      <c r="EW63" s="389"/>
      <c r="EX63" s="389"/>
      <c r="EY63" s="389"/>
      <c r="EZ63" s="389"/>
      <c r="FA63" s="390"/>
      <c r="FB63" s="388"/>
      <c r="FC63" s="389"/>
      <c r="FD63" s="389"/>
      <c r="FE63" s="389"/>
      <c r="FF63" s="389"/>
      <c r="FG63" s="389"/>
      <c r="FH63" s="389"/>
      <c r="FI63" s="389"/>
      <c r="FJ63" s="389"/>
      <c r="FK63" s="389"/>
      <c r="FL63" s="389"/>
      <c r="FM63" s="390"/>
      <c r="FN63" s="388"/>
      <c r="FO63" s="389"/>
      <c r="FP63" s="389"/>
      <c r="FQ63" s="389"/>
      <c r="FR63" s="389"/>
      <c r="FS63" s="389"/>
      <c r="FT63" s="389"/>
      <c r="FU63" s="389"/>
      <c r="FV63" s="389"/>
      <c r="FW63" s="389"/>
      <c r="FX63" s="389"/>
      <c r="FY63" s="390"/>
      <c r="FZ63" s="388"/>
      <c r="GA63" s="389"/>
      <c r="GB63" s="389"/>
      <c r="GC63" s="389"/>
      <c r="GD63" s="389"/>
      <c r="GE63" s="389"/>
      <c r="GF63" s="389"/>
      <c r="GG63" s="389"/>
      <c r="GH63" s="389"/>
      <c r="GI63" s="389"/>
      <c r="GJ63" s="389"/>
      <c r="GK63" s="390"/>
      <c r="GL63" s="388"/>
      <c r="GM63" s="389"/>
      <c r="GN63" s="389"/>
      <c r="GO63" s="389"/>
      <c r="GP63" s="389"/>
      <c r="GQ63" s="389"/>
      <c r="GR63" s="389"/>
      <c r="GS63" s="389"/>
      <c r="GT63" s="389"/>
      <c r="GU63" s="389"/>
      <c r="GV63" s="389"/>
      <c r="GW63" s="390"/>
      <c r="GX63" s="388"/>
      <c r="GY63" s="389"/>
      <c r="GZ63" s="389"/>
      <c r="HA63" s="389"/>
      <c r="HB63" s="389"/>
      <c r="HC63" s="389"/>
      <c r="HD63" s="389"/>
      <c r="HE63" s="389"/>
      <c r="HF63" s="389"/>
      <c r="HG63" s="389"/>
      <c r="HH63" s="389"/>
      <c r="HI63" s="390"/>
      <c r="HJ63" s="388"/>
      <c r="HK63" s="389"/>
      <c r="HL63" s="389"/>
      <c r="HM63" s="389"/>
      <c r="HN63" s="389"/>
      <c r="HO63" s="389"/>
      <c r="HP63" s="389"/>
      <c r="HQ63" s="389"/>
      <c r="HR63" s="389"/>
      <c r="HS63" s="389"/>
      <c r="HT63" s="389"/>
      <c r="HU63" s="390"/>
      <c r="HV63" s="388"/>
      <c r="HW63" s="389"/>
      <c r="HX63" s="389"/>
      <c r="HY63" s="389"/>
      <c r="HZ63" s="389"/>
      <c r="IA63" s="389"/>
      <c r="IB63" s="389"/>
      <c r="IC63" s="389"/>
      <c r="ID63" s="389"/>
      <c r="IE63" s="389"/>
      <c r="IF63" s="389"/>
      <c r="IG63" s="390"/>
      <c r="IH63" s="388"/>
      <c r="II63" s="389"/>
      <c r="IJ63" s="389"/>
      <c r="IK63" s="389"/>
      <c r="IL63" s="389"/>
      <c r="IM63" s="389"/>
      <c r="IN63" s="389"/>
      <c r="IO63" s="389"/>
      <c r="IP63" s="389"/>
      <c r="IQ63" s="389"/>
      <c r="IR63" s="389"/>
      <c r="IS63" s="390"/>
      <c r="IT63" s="388"/>
      <c r="IU63" s="389"/>
      <c r="IV63" s="389"/>
      <c r="IW63" s="389"/>
      <c r="IX63" s="389"/>
      <c r="IY63" s="389"/>
      <c r="IZ63" s="389"/>
      <c r="JA63" s="389"/>
      <c r="JB63" s="389"/>
      <c r="JC63" s="389"/>
      <c r="JD63" s="389"/>
      <c r="JE63" s="390"/>
      <c r="JF63" s="388"/>
      <c r="JG63" s="389"/>
      <c r="JH63" s="389"/>
      <c r="JI63" s="389"/>
      <c r="JJ63" s="389"/>
      <c r="JK63" s="389"/>
      <c r="JL63" s="389"/>
      <c r="JM63" s="389"/>
      <c r="JN63" s="389"/>
      <c r="JO63" s="389"/>
      <c r="JP63" s="389"/>
      <c r="JQ63" s="390"/>
      <c r="JR63" s="388"/>
      <c r="JS63" s="389"/>
      <c r="JT63" s="389"/>
      <c r="JU63" s="389"/>
      <c r="JV63" s="389"/>
      <c r="JW63" s="389"/>
      <c r="JX63" s="389"/>
      <c r="JY63" s="389"/>
      <c r="JZ63" s="389"/>
      <c r="KA63" s="389"/>
      <c r="KB63" s="389"/>
      <c r="KC63" s="390"/>
      <c r="KD63" s="388"/>
      <c r="KE63" s="389"/>
      <c r="KF63" s="389"/>
      <c r="KG63" s="389"/>
      <c r="KH63" s="389"/>
      <c r="KI63" s="389"/>
      <c r="KJ63" s="389"/>
      <c r="KK63" s="389"/>
      <c r="KL63" s="389"/>
      <c r="KM63" s="389"/>
      <c r="KN63" s="389"/>
      <c r="KO63" s="390"/>
      <c r="KP63" s="388"/>
      <c r="KQ63" s="389"/>
      <c r="KR63" s="389"/>
      <c r="KS63" s="389"/>
      <c r="KT63" s="389"/>
      <c r="KU63" s="389"/>
      <c r="KV63" s="389"/>
      <c r="KW63" s="389"/>
      <c r="KX63" s="389"/>
      <c r="KY63" s="389"/>
      <c r="KZ63" s="389"/>
      <c r="LA63" s="390"/>
      <c r="LB63" s="388"/>
      <c r="LC63" s="389"/>
      <c r="LD63" s="389"/>
      <c r="LE63" s="389"/>
      <c r="LF63" s="389"/>
      <c r="LG63" s="389"/>
      <c r="LH63" s="389"/>
      <c r="LI63" s="389"/>
      <c r="LJ63" s="389"/>
      <c r="LK63" s="389"/>
      <c r="LL63" s="389"/>
      <c r="LM63" s="390"/>
      <c r="LN63" s="388"/>
      <c r="LO63" s="389"/>
      <c r="LP63" s="389"/>
      <c r="LQ63" s="389"/>
      <c r="LR63" s="389"/>
      <c r="LS63" s="389"/>
      <c r="LT63" s="389"/>
      <c r="LU63" s="389"/>
      <c r="LV63" s="389"/>
      <c r="LW63" s="389"/>
      <c r="LX63" s="389"/>
      <c r="LY63" s="390"/>
      <c r="LZ63" s="388"/>
      <c r="MA63" s="389"/>
      <c r="MB63" s="389"/>
      <c r="MC63" s="389"/>
      <c r="MD63" s="389"/>
      <c r="ME63" s="389"/>
      <c r="MF63" s="389"/>
      <c r="MG63" s="389"/>
      <c r="MH63" s="389"/>
      <c r="MI63" s="389"/>
      <c r="MJ63" s="389"/>
      <c r="MK63" s="390"/>
      <c r="ML63" s="388"/>
      <c r="MM63" s="389"/>
      <c r="MN63" s="389"/>
      <c r="MO63" s="389"/>
      <c r="MP63" s="389"/>
      <c r="MQ63" s="389"/>
      <c r="MR63" s="389"/>
      <c r="MS63" s="389"/>
      <c r="MT63" s="389"/>
      <c r="MU63" s="389"/>
      <c r="MV63" s="389"/>
      <c r="MW63" s="390"/>
      <c r="MX63" s="388"/>
      <c r="MY63" s="389"/>
      <c r="MZ63" s="389"/>
      <c r="NA63" s="389"/>
      <c r="NB63" s="389"/>
      <c r="NC63" s="389"/>
      <c r="ND63" s="389"/>
      <c r="NE63" s="389"/>
      <c r="NF63" s="389"/>
      <c r="NG63" s="389"/>
      <c r="NH63" s="389"/>
      <c r="NI63" s="390"/>
      <c r="NJ63" s="388"/>
      <c r="NK63" s="389"/>
      <c r="NL63" s="389"/>
      <c r="NM63" s="389"/>
      <c r="NN63" s="389"/>
      <c r="NO63" s="389"/>
      <c r="NP63" s="389"/>
      <c r="NQ63" s="389"/>
      <c r="NR63" s="389"/>
      <c r="NS63" s="389"/>
      <c r="NT63" s="389"/>
      <c r="NU63" s="390"/>
      <c r="NV63" s="388"/>
      <c r="NW63" s="389"/>
      <c r="NX63" s="389"/>
      <c r="NY63" s="389"/>
      <c r="NZ63" s="389"/>
      <c r="OA63" s="389"/>
      <c r="OB63" s="389"/>
      <c r="OC63" s="389"/>
      <c r="OD63" s="389"/>
      <c r="OE63" s="389"/>
      <c r="OF63" s="389"/>
      <c r="OG63" s="390"/>
      <c r="OH63" s="388"/>
      <c r="OI63" s="389"/>
      <c r="OJ63" s="389"/>
      <c r="OK63" s="389"/>
      <c r="OL63" s="389"/>
      <c r="OM63" s="389"/>
      <c r="ON63" s="389"/>
      <c r="OO63" s="389"/>
      <c r="OP63" s="389"/>
      <c r="OQ63" s="389"/>
      <c r="OR63" s="389"/>
      <c r="OS63" s="390"/>
      <c r="OT63" s="388"/>
      <c r="OU63" s="389"/>
      <c r="OV63" s="389"/>
      <c r="OW63" s="389"/>
      <c r="OX63" s="389"/>
      <c r="OY63" s="389"/>
      <c r="OZ63" s="389"/>
      <c r="PA63" s="389"/>
      <c r="PB63" s="389"/>
      <c r="PC63" s="389"/>
      <c r="PD63" s="389"/>
      <c r="PE63" s="390"/>
      <c r="PF63" s="388"/>
      <c r="PG63" s="389"/>
      <c r="PH63" s="389"/>
      <c r="PI63" s="389"/>
      <c r="PJ63" s="389"/>
      <c r="PK63" s="389"/>
      <c r="PL63" s="389"/>
      <c r="PM63" s="389"/>
      <c r="PN63" s="389"/>
      <c r="PO63" s="389"/>
      <c r="PP63" s="389"/>
      <c r="PQ63" s="390"/>
      <c r="PR63" s="388"/>
      <c r="PS63" s="389"/>
      <c r="PT63" s="389"/>
      <c r="PU63" s="389"/>
      <c r="PV63" s="389"/>
      <c r="PW63" s="389"/>
      <c r="PX63" s="389"/>
      <c r="PY63" s="389"/>
      <c r="PZ63" s="389"/>
      <c r="QA63" s="389"/>
      <c r="QB63" s="389"/>
      <c r="QC63" s="390"/>
      <c r="QD63" s="388"/>
      <c r="QE63" s="389"/>
      <c r="QF63" s="389"/>
      <c r="QG63" s="389"/>
      <c r="QH63" s="389"/>
      <c r="QI63" s="389"/>
      <c r="QJ63" s="389"/>
      <c r="QK63" s="389"/>
      <c r="QL63" s="389"/>
      <c r="QM63" s="389"/>
      <c r="QN63" s="389"/>
      <c r="QO63" s="390"/>
      <c r="QP63" s="388"/>
      <c r="QQ63" s="389"/>
      <c r="QR63" s="389"/>
      <c r="QS63" s="389"/>
      <c r="QT63" s="389"/>
      <c r="QU63" s="389"/>
      <c r="QV63" s="389"/>
      <c r="QW63" s="389"/>
      <c r="QX63" s="389"/>
      <c r="QY63" s="389"/>
      <c r="QZ63" s="389"/>
      <c r="RA63" s="390"/>
      <c r="RB63" s="388"/>
      <c r="RC63" s="389"/>
      <c r="RD63" s="389"/>
      <c r="RE63" s="389"/>
      <c r="RF63" s="389"/>
      <c r="RG63" s="389"/>
      <c r="RH63" s="389"/>
      <c r="RI63" s="389"/>
      <c r="RJ63" s="389"/>
      <c r="RK63" s="389"/>
      <c r="RL63" s="389"/>
      <c r="RM63" s="390"/>
    </row>
    <row r="64" spans="2:481" collapsed="1"/>
  </sheetData>
  <mergeCells count="1725">
    <mergeCell ref="DR2:EC2"/>
    <mergeCell ref="ED2:EO2"/>
    <mergeCell ref="B2:M2"/>
    <mergeCell ref="N2:Y2"/>
    <mergeCell ref="Z2:AK2"/>
    <mergeCell ref="AL2:AW2"/>
    <mergeCell ref="AX2:BI2"/>
    <mergeCell ref="BJ2:BU2"/>
    <mergeCell ref="B7:M7"/>
    <mergeCell ref="N7:Y7"/>
    <mergeCell ref="Z7:AK7"/>
    <mergeCell ref="AL7:AW7"/>
    <mergeCell ref="AX7:BI7"/>
    <mergeCell ref="BJ7:BU7"/>
    <mergeCell ref="PR2:QC2"/>
    <mergeCell ref="QD2:QO2"/>
    <mergeCell ref="QD7:QO7"/>
    <mergeCell ref="QP2:RA2"/>
    <mergeCell ref="RB2:RM2"/>
    <mergeCell ref="B3:M3"/>
    <mergeCell ref="B5:M5"/>
    <mergeCell ref="MX2:NI2"/>
    <mergeCell ref="NJ2:NU2"/>
    <mergeCell ref="NV2:OG2"/>
    <mergeCell ref="OH2:OS2"/>
    <mergeCell ref="OT2:PE2"/>
    <mergeCell ref="PF2:PQ2"/>
    <mergeCell ref="KD2:KO2"/>
    <mergeCell ref="KP2:LA2"/>
    <mergeCell ref="LB2:LM2"/>
    <mergeCell ref="LN2:LY2"/>
    <mergeCell ref="LZ2:MK2"/>
    <mergeCell ref="ML2:MW2"/>
    <mergeCell ref="HJ2:HU2"/>
    <mergeCell ref="HV2:IG2"/>
    <mergeCell ref="IH2:IS2"/>
    <mergeCell ref="IT2:JE2"/>
    <mergeCell ref="JF2:JQ2"/>
    <mergeCell ref="JR2:KC2"/>
    <mergeCell ref="EP2:FA2"/>
    <mergeCell ref="FB2:FM2"/>
    <mergeCell ref="FN2:FY2"/>
    <mergeCell ref="FZ2:GK2"/>
    <mergeCell ref="GL2:GW2"/>
    <mergeCell ref="GX2:HI2"/>
    <mergeCell ref="BV2:CG2"/>
    <mergeCell ref="CH2:CS2"/>
    <mergeCell ref="CT2:DE2"/>
    <mergeCell ref="DF2:DQ2"/>
    <mergeCell ref="QP7:RA7"/>
    <mergeCell ref="RB7:RM7"/>
    <mergeCell ref="B8:M8"/>
    <mergeCell ref="N8:Y8"/>
    <mergeCell ref="Z8:AK8"/>
    <mergeCell ref="AL8:AW8"/>
    <mergeCell ref="AX8:BI8"/>
    <mergeCell ref="BJ8:BU8"/>
    <mergeCell ref="MX7:NI7"/>
    <mergeCell ref="NJ7:NU7"/>
    <mergeCell ref="NV7:OG7"/>
    <mergeCell ref="OH7:OS7"/>
    <mergeCell ref="OT7:PE7"/>
    <mergeCell ref="PF7:PQ7"/>
    <mergeCell ref="KD7:KO7"/>
    <mergeCell ref="KP7:LA7"/>
    <mergeCell ref="LB7:LM7"/>
    <mergeCell ref="LN7:LY7"/>
    <mergeCell ref="LZ7:MK7"/>
    <mergeCell ref="ML7:MW7"/>
    <mergeCell ref="HJ7:HU7"/>
    <mergeCell ref="HV7:IG7"/>
    <mergeCell ref="IH7:IS7"/>
    <mergeCell ref="IT7:JE7"/>
    <mergeCell ref="JF7:JQ7"/>
    <mergeCell ref="JR7:KC7"/>
    <mergeCell ref="EP7:FA7"/>
    <mergeCell ref="FB7:FM7"/>
    <mergeCell ref="FN7:FY7"/>
    <mergeCell ref="FZ7:GK7"/>
    <mergeCell ref="GL7:GW7"/>
    <mergeCell ref="IH8:IS8"/>
    <mergeCell ref="IT8:JE8"/>
    <mergeCell ref="JF8:JQ8"/>
    <mergeCell ref="JR8:KC8"/>
    <mergeCell ref="EP8:FA8"/>
    <mergeCell ref="FB8:FM8"/>
    <mergeCell ref="FN8:FY8"/>
    <mergeCell ref="FZ8:GK8"/>
    <mergeCell ref="GL8:GW8"/>
    <mergeCell ref="GX8:HI8"/>
    <mergeCell ref="BV8:CG8"/>
    <mergeCell ref="CH8:CS8"/>
    <mergeCell ref="CT8:DE8"/>
    <mergeCell ref="DF8:DQ8"/>
    <mergeCell ref="DR8:EC8"/>
    <mergeCell ref="ED8:EO8"/>
    <mergeCell ref="PR7:QC7"/>
    <mergeCell ref="GX7:HI7"/>
    <mergeCell ref="BV7:CG7"/>
    <mergeCell ref="CH7:CS7"/>
    <mergeCell ref="CT7:DE7"/>
    <mergeCell ref="DF7:DQ7"/>
    <mergeCell ref="DR7:EC7"/>
    <mergeCell ref="ED7:EO7"/>
    <mergeCell ref="GL9:GW9"/>
    <mergeCell ref="GX9:HI9"/>
    <mergeCell ref="BV9:CG9"/>
    <mergeCell ref="CH9:CS9"/>
    <mergeCell ref="CT9:DE9"/>
    <mergeCell ref="DF9:DQ9"/>
    <mergeCell ref="DR9:EC9"/>
    <mergeCell ref="ED9:EO9"/>
    <mergeCell ref="PR8:QC8"/>
    <mergeCell ref="QD8:QO8"/>
    <mergeCell ref="QP8:RA8"/>
    <mergeCell ref="RB8:RM8"/>
    <mergeCell ref="B9:M9"/>
    <mergeCell ref="N9:Y9"/>
    <mergeCell ref="Z9:AK9"/>
    <mergeCell ref="AL9:AW9"/>
    <mergeCell ref="AX9:BI9"/>
    <mergeCell ref="BJ9:BU9"/>
    <mergeCell ref="MX8:NI8"/>
    <mergeCell ref="NJ8:NU8"/>
    <mergeCell ref="NV8:OG8"/>
    <mergeCell ref="OH8:OS8"/>
    <mergeCell ref="OT8:PE8"/>
    <mergeCell ref="PF8:PQ8"/>
    <mergeCell ref="KD8:KO8"/>
    <mergeCell ref="KP8:LA8"/>
    <mergeCell ref="LB8:LM8"/>
    <mergeCell ref="LN8:LY8"/>
    <mergeCell ref="LZ8:MK8"/>
    <mergeCell ref="ML8:MW8"/>
    <mergeCell ref="HJ8:HU8"/>
    <mergeCell ref="HV8:IG8"/>
    <mergeCell ref="PR9:QC9"/>
    <mergeCell ref="QD9:QO9"/>
    <mergeCell ref="QP9:RA9"/>
    <mergeCell ref="RB9:RM9"/>
    <mergeCell ref="B10:E10"/>
    <mergeCell ref="F10:I10"/>
    <mergeCell ref="J10:M10"/>
    <mergeCell ref="N10:Q10"/>
    <mergeCell ref="R10:U10"/>
    <mergeCell ref="V10:Y10"/>
    <mergeCell ref="MX9:NI9"/>
    <mergeCell ref="NJ9:NU9"/>
    <mergeCell ref="NV9:OG9"/>
    <mergeCell ref="OH9:OS9"/>
    <mergeCell ref="OT9:PE9"/>
    <mergeCell ref="PF9:PQ9"/>
    <mergeCell ref="KD9:KO9"/>
    <mergeCell ref="KP9:LA9"/>
    <mergeCell ref="LB9:LM9"/>
    <mergeCell ref="LN9:LY9"/>
    <mergeCell ref="LZ9:MK9"/>
    <mergeCell ref="ML9:MW9"/>
    <mergeCell ref="HJ9:HU9"/>
    <mergeCell ref="HV9:IG9"/>
    <mergeCell ref="IH9:IS9"/>
    <mergeCell ref="IT9:JE9"/>
    <mergeCell ref="JF9:JQ9"/>
    <mergeCell ref="JR9:KC9"/>
    <mergeCell ref="EP9:FA9"/>
    <mergeCell ref="FB9:FM9"/>
    <mergeCell ref="FN9:FY9"/>
    <mergeCell ref="FZ9:GK9"/>
    <mergeCell ref="BV10:BY10"/>
    <mergeCell ref="BZ10:CC10"/>
    <mergeCell ref="CD10:CG10"/>
    <mergeCell ref="CH10:CK10"/>
    <mergeCell ref="CL10:CO10"/>
    <mergeCell ref="CP10:CS10"/>
    <mergeCell ref="AX10:BA10"/>
    <mergeCell ref="BB10:BE10"/>
    <mergeCell ref="BF10:BI10"/>
    <mergeCell ref="BJ10:BM10"/>
    <mergeCell ref="BN10:BQ10"/>
    <mergeCell ref="BR10:BU10"/>
    <mergeCell ref="Z10:AC10"/>
    <mergeCell ref="AD10:AG10"/>
    <mergeCell ref="AH10:AK10"/>
    <mergeCell ref="AL10:AO10"/>
    <mergeCell ref="AP10:AS10"/>
    <mergeCell ref="AT10:AW10"/>
    <mergeCell ref="EP10:ES10"/>
    <mergeCell ref="ET10:EW10"/>
    <mergeCell ref="EX10:FA10"/>
    <mergeCell ref="FB10:FE10"/>
    <mergeCell ref="FF10:FI10"/>
    <mergeCell ref="FJ10:FM10"/>
    <mergeCell ref="DR10:DU10"/>
    <mergeCell ref="DV10:DY10"/>
    <mergeCell ref="DZ10:EC10"/>
    <mergeCell ref="ED10:EG10"/>
    <mergeCell ref="EH10:EK10"/>
    <mergeCell ref="EL10:EO10"/>
    <mergeCell ref="CT10:CW10"/>
    <mergeCell ref="CX10:DA10"/>
    <mergeCell ref="DB10:DE10"/>
    <mergeCell ref="DF10:DI10"/>
    <mergeCell ref="DJ10:DM10"/>
    <mergeCell ref="DN10:DQ10"/>
    <mergeCell ref="HJ10:HM10"/>
    <mergeCell ref="HN10:HQ10"/>
    <mergeCell ref="HR10:HU10"/>
    <mergeCell ref="HV10:HY10"/>
    <mergeCell ref="HZ10:IC10"/>
    <mergeCell ref="ID10:IG10"/>
    <mergeCell ref="GL10:GO10"/>
    <mergeCell ref="GP10:GS10"/>
    <mergeCell ref="GT10:GW10"/>
    <mergeCell ref="GX10:HA10"/>
    <mergeCell ref="HB10:HE10"/>
    <mergeCell ref="HF10:HI10"/>
    <mergeCell ref="FN10:FQ10"/>
    <mergeCell ref="FR10:FU10"/>
    <mergeCell ref="FV10:FY10"/>
    <mergeCell ref="FZ10:GC10"/>
    <mergeCell ref="GD10:GG10"/>
    <mergeCell ref="GH10:GK10"/>
    <mergeCell ref="LN10:LQ10"/>
    <mergeCell ref="LR10:LU10"/>
    <mergeCell ref="LV10:LY10"/>
    <mergeCell ref="KD10:KG10"/>
    <mergeCell ref="KH10:KK10"/>
    <mergeCell ref="KL10:KO10"/>
    <mergeCell ref="KP10:KS10"/>
    <mergeCell ref="KT10:KW10"/>
    <mergeCell ref="KX10:LA10"/>
    <mergeCell ref="JF10:JI10"/>
    <mergeCell ref="JJ10:JM10"/>
    <mergeCell ref="JN10:JQ10"/>
    <mergeCell ref="JR10:JU10"/>
    <mergeCell ref="JV10:JY10"/>
    <mergeCell ref="JZ10:KC10"/>
    <mergeCell ref="IH10:IK10"/>
    <mergeCell ref="IL10:IO10"/>
    <mergeCell ref="IP10:IS10"/>
    <mergeCell ref="IT10:IW10"/>
    <mergeCell ref="IX10:JA10"/>
    <mergeCell ref="JB10:JE10"/>
    <mergeCell ref="RJ10:RM10"/>
    <mergeCell ref="PR10:PU10"/>
    <mergeCell ref="PV10:PY10"/>
    <mergeCell ref="PZ10:QC10"/>
    <mergeCell ref="QD10:QG10"/>
    <mergeCell ref="QH10:QK10"/>
    <mergeCell ref="QL10:QO10"/>
    <mergeCell ref="OT10:OW10"/>
    <mergeCell ref="OX10:PA10"/>
    <mergeCell ref="PB10:PE10"/>
    <mergeCell ref="PF10:PI10"/>
    <mergeCell ref="PJ10:PM10"/>
    <mergeCell ref="PN10:PQ10"/>
    <mergeCell ref="NV10:NY10"/>
    <mergeCell ref="NZ10:OC10"/>
    <mergeCell ref="OD10:OG10"/>
    <mergeCell ref="OH10:OK10"/>
    <mergeCell ref="OL10:OO10"/>
    <mergeCell ref="OP10:OS10"/>
    <mergeCell ref="AL11:AQ11"/>
    <mergeCell ref="AR11:AW11"/>
    <mergeCell ref="AX11:BC11"/>
    <mergeCell ref="BD11:BI11"/>
    <mergeCell ref="BJ11:BO11"/>
    <mergeCell ref="BP11:BU11"/>
    <mergeCell ref="B11:G11"/>
    <mergeCell ref="H11:M11"/>
    <mergeCell ref="N11:S11"/>
    <mergeCell ref="T11:Y11"/>
    <mergeCell ref="Z11:AE11"/>
    <mergeCell ref="AF11:AK11"/>
    <mergeCell ref="QP10:QS10"/>
    <mergeCell ref="QT10:QW10"/>
    <mergeCell ref="QX10:RA10"/>
    <mergeCell ref="RB10:RE10"/>
    <mergeCell ref="RF10:RI10"/>
    <mergeCell ref="MX10:NA10"/>
    <mergeCell ref="NB10:NE10"/>
    <mergeCell ref="NF10:NI10"/>
    <mergeCell ref="NJ10:NM10"/>
    <mergeCell ref="NN10:NQ10"/>
    <mergeCell ref="NR10:NU10"/>
    <mergeCell ref="LZ10:MC10"/>
    <mergeCell ref="MD10:MG10"/>
    <mergeCell ref="MH10:MK10"/>
    <mergeCell ref="ML10:MO10"/>
    <mergeCell ref="MP10:MS10"/>
    <mergeCell ref="MT10:MW10"/>
    <mergeCell ref="LB10:LE10"/>
    <mergeCell ref="LF10:LI10"/>
    <mergeCell ref="LJ10:LM10"/>
    <mergeCell ref="EP11:EU11"/>
    <mergeCell ref="EV11:FA11"/>
    <mergeCell ref="FB11:FG11"/>
    <mergeCell ref="FH11:FM11"/>
    <mergeCell ref="FN11:FS11"/>
    <mergeCell ref="FT11:FY11"/>
    <mergeCell ref="DF11:DK11"/>
    <mergeCell ref="DL11:DQ11"/>
    <mergeCell ref="DR11:DW11"/>
    <mergeCell ref="DX11:EC11"/>
    <mergeCell ref="ED11:EI11"/>
    <mergeCell ref="EJ11:EO11"/>
    <mergeCell ref="BV11:CA11"/>
    <mergeCell ref="CB11:CG11"/>
    <mergeCell ref="CH11:CM11"/>
    <mergeCell ref="CN11:CS11"/>
    <mergeCell ref="CT11:CY11"/>
    <mergeCell ref="CZ11:DE11"/>
    <mergeCell ref="IT11:IY11"/>
    <mergeCell ref="IZ11:JE11"/>
    <mergeCell ref="JF11:JK11"/>
    <mergeCell ref="JL11:JQ11"/>
    <mergeCell ref="JR11:JW11"/>
    <mergeCell ref="JX11:KC11"/>
    <mergeCell ref="HJ11:HO11"/>
    <mergeCell ref="HP11:HU11"/>
    <mergeCell ref="HV11:IA11"/>
    <mergeCell ref="IB11:IG11"/>
    <mergeCell ref="IH11:IM11"/>
    <mergeCell ref="IN11:IS11"/>
    <mergeCell ref="FZ11:GE11"/>
    <mergeCell ref="GF11:GK11"/>
    <mergeCell ref="GL11:GQ11"/>
    <mergeCell ref="GR11:GW11"/>
    <mergeCell ref="GX11:HC11"/>
    <mergeCell ref="HD11:HI11"/>
    <mergeCell ref="PF11:PK11"/>
    <mergeCell ref="PL11:PQ11"/>
    <mergeCell ref="MX11:NC11"/>
    <mergeCell ref="ND11:NI11"/>
    <mergeCell ref="NJ11:NO11"/>
    <mergeCell ref="NP11:NU11"/>
    <mergeCell ref="NV11:OA11"/>
    <mergeCell ref="OB11:OG11"/>
    <mergeCell ref="LN11:LS11"/>
    <mergeCell ref="LT11:LY11"/>
    <mergeCell ref="LZ11:ME11"/>
    <mergeCell ref="MF11:MK11"/>
    <mergeCell ref="ML11:MQ11"/>
    <mergeCell ref="MR11:MW11"/>
    <mergeCell ref="KD11:KI11"/>
    <mergeCell ref="KJ11:KO11"/>
    <mergeCell ref="KP11:KU11"/>
    <mergeCell ref="KV11:LA11"/>
    <mergeCell ref="LB11:LG11"/>
    <mergeCell ref="LH11:LM11"/>
    <mergeCell ref="BF12:BI12"/>
    <mergeCell ref="BJ12:BM12"/>
    <mergeCell ref="BN12:BQ12"/>
    <mergeCell ref="BR12:BU12"/>
    <mergeCell ref="BV12:BY12"/>
    <mergeCell ref="BZ12:CC12"/>
    <mergeCell ref="AH12:AK12"/>
    <mergeCell ref="AL12:AO12"/>
    <mergeCell ref="AP12:AS12"/>
    <mergeCell ref="AT12:AW12"/>
    <mergeCell ref="AX12:BA12"/>
    <mergeCell ref="BB12:BE12"/>
    <mergeCell ref="RB11:RG11"/>
    <mergeCell ref="RH11:RM11"/>
    <mergeCell ref="B12:E12"/>
    <mergeCell ref="F12:I12"/>
    <mergeCell ref="J12:M12"/>
    <mergeCell ref="N12:Q12"/>
    <mergeCell ref="R12:U12"/>
    <mergeCell ref="V12:Y12"/>
    <mergeCell ref="Z12:AC12"/>
    <mergeCell ref="AD12:AG12"/>
    <mergeCell ref="PR11:PW11"/>
    <mergeCell ref="PX11:QC11"/>
    <mergeCell ref="QD11:QI11"/>
    <mergeCell ref="QJ11:QO11"/>
    <mergeCell ref="QP11:QU11"/>
    <mergeCell ref="QV11:RA11"/>
    <mergeCell ref="OH11:OM11"/>
    <mergeCell ref="ON11:OS11"/>
    <mergeCell ref="OT11:OY11"/>
    <mergeCell ref="OZ11:PE11"/>
    <mergeCell ref="DZ12:EC12"/>
    <mergeCell ref="ED12:EG12"/>
    <mergeCell ref="EH12:EK12"/>
    <mergeCell ref="EL12:EO12"/>
    <mergeCell ref="EP12:ES12"/>
    <mergeCell ref="ET12:EW12"/>
    <mergeCell ref="DB12:DE12"/>
    <mergeCell ref="DF12:DI12"/>
    <mergeCell ref="DJ12:DM12"/>
    <mergeCell ref="DN12:DQ12"/>
    <mergeCell ref="DR12:DU12"/>
    <mergeCell ref="DV12:DY12"/>
    <mergeCell ref="CD12:CG12"/>
    <mergeCell ref="CH12:CK12"/>
    <mergeCell ref="CL12:CO12"/>
    <mergeCell ref="CP12:CS12"/>
    <mergeCell ref="CT12:CW12"/>
    <mergeCell ref="CX12:DA12"/>
    <mergeCell ref="GT12:GW12"/>
    <mergeCell ref="GX12:HA12"/>
    <mergeCell ref="HB12:HE12"/>
    <mergeCell ref="HF12:HI12"/>
    <mergeCell ref="HJ12:HM12"/>
    <mergeCell ref="HN12:HQ12"/>
    <mergeCell ref="FV12:FY12"/>
    <mergeCell ref="FZ12:GC12"/>
    <mergeCell ref="GD12:GG12"/>
    <mergeCell ref="GH12:GK12"/>
    <mergeCell ref="GL12:GO12"/>
    <mergeCell ref="GP12:GS12"/>
    <mergeCell ref="EX12:FA12"/>
    <mergeCell ref="FB12:FE12"/>
    <mergeCell ref="FF12:FI12"/>
    <mergeCell ref="FJ12:FM12"/>
    <mergeCell ref="FN12:FQ12"/>
    <mergeCell ref="FR12:FU12"/>
    <mergeCell ref="LB12:LE12"/>
    <mergeCell ref="LF12:LI12"/>
    <mergeCell ref="JN12:JQ12"/>
    <mergeCell ref="JR12:JU12"/>
    <mergeCell ref="JV12:JY12"/>
    <mergeCell ref="JZ12:KC12"/>
    <mergeCell ref="KD12:KG12"/>
    <mergeCell ref="KH12:KK12"/>
    <mergeCell ref="IP12:IS12"/>
    <mergeCell ref="IT12:IW12"/>
    <mergeCell ref="IX12:JA12"/>
    <mergeCell ref="JB12:JE12"/>
    <mergeCell ref="JF12:JI12"/>
    <mergeCell ref="JJ12:JM12"/>
    <mergeCell ref="HR12:HU12"/>
    <mergeCell ref="HV12:HY12"/>
    <mergeCell ref="HZ12:IC12"/>
    <mergeCell ref="ID12:IG12"/>
    <mergeCell ref="IH12:IK12"/>
    <mergeCell ref="IL12:IO12"/>
    <mergeCell ref="RJ12:RM12"/>
    <mergeCell ref="B14:M14"/>
    <mergeCell ref="N14:Y14"/>
    <mergeCell ref="Z14:AK14"/>
    <mergeCell ref="AL14:AW14"/>
    <mergeCell ref="AX14:BI14"/>
    <mergeCell ref="BJ14:BU14"/>
    <mergeCell ref="PZ12:QC12"/>
    <mergeCell ref="QD12:QG12"/>
    <mergeCell ref="QH12:QK12"/>
    <mergeCell ref="QL12:QO12"/>
    <mergeCell ref="QP12:QS12"/>
    <mergeCell ref="QT12:QW12"/>
    <mergeCell ref="PB12:PE12"/>
    <mergeCell ref="PF12:PI12"/>
    <mergeCell ref="PJ12:PM12"/>
    <mergeCell ref="PN12:PQ12"/>
    <mergeCell ref="PR12:PU12"/>
    <mergeCell ref="PV12:PY12"/>
    <mergeCell ref="OD12:OG12"/>
    <mergeCell ref="OH12:OK12"/>
    <mergeCell ref="OL12:OO12"/>
    <mergeCell ref="OP12:OS12"/>
    <mergeCell ref="OT12:OW12"/>
    <mergeCell ref="OX12:PA12"/>
    <mergeCell ref="NF12:NI12"/>
    <mergeCell ref="NJ12:NM12"/>
    <mergeCell ref="NN12:NQ12"/>
    <mergeCell ref="NR12:NU12"/>
    <mergeCell ref="NV12:NY12"/>
    <mergeCell ref="NZ12:OC12"/>
    <mergeCell ref="MH12:MK12"/>
    <mergeCell ref="JF14:JQ14"/>
    <mergeCell ref="JR14:KC14"/>
    <mergeCell ref="EP14:FA14"/>
    <mergeCell ref="FB14:FM14"/>
    <mergeCell ref="FN14:FY14"/>
    <mergeCell ref="FZ14:GK14"/>
    <mergeCell ref="GL14:GW14"/>
    <mergeCell ref="GX14:HI14"/>
    <mergeCell ref="BV14:CG14"/>
    <mergeCell ref="CH14:CS14"/>
    <mergeCell ref="CT14:DE14"/>
    <mergeCell ref="DF14:DQ14"/>
    <mergeCell ref="DR14:EC14"/>
    <mergeCell ref="ED14:EO14"/>
    <mergeCell ref="QX12:RA12"/>
    <mergeCell ref="RB12:RE12"/>
    <mergeCell ref="RF12:RI12"/>
    <mergeCell ref="ML12:MO12"/>
    <mergeCell ref="MP12:MS12"/>
    <mergeCell ref="MT12:MW12"/>
    <mergeCell ref="MX12:NA12"/>
    <mergeCell ref="NB12:NE12"/>
    <mergeCell ref="LJ12:LM12"/>
    <mergeCell ref="LN12:LQ12"/>
    <mergeCell ref="LR12:LU12"/>
    <mergeCell ref="LV12:LY12"/>
    <mergeCell ref="LZ12:MC12"/>
    <mergeCell ref="MD12:MG12"/>
    <mergeCell ref="KL12:KO12"/>
    <mergeCell ref="KP12:KS12"/>
    <mergeCell ref="KT12:KW12"/>
    <mergeCell ref="KX12:LA12"/>
    <mergeCell ref="AL16:AQ16"/>
    <mergeCell ref="AR16:AW16"/>
    <mergeCell ref="AX16:BC16"/>
    <mergeCell ref="BD16:BI16"/>
    <mergeCell ref="BJ16:BO16"/>
    <mergeCell ref="BP16:BU16"/>
    <mergeCell ref="PR14:QC14"/>
    <mergeCell ref="QD14:QO14"/>
    <mergeCell ref="QP14:RA14"/>
    <mergeCell ref="RB14:RM14"/>
    <mergeCell ref="B16:G16"/>
    <mergeCell ref="H16:M16"/>
    <mergeCell ref="N16:S16"/>
    <mergeCell ref="T16:Y16"/>
    <mergeCell ref="Z16:AE16"/>
    <mergeCell ref="AF16:AK16"/>
    <mergeCell ref="MX14:NI14"/>
    <mergeCell ref="NJ14:NU14"/>
    <mergeCell ref="NV14:OG14"/>
    <mergeCell ref="OH14:OS14"/>
    <mergeCell ref="OT14:PE14"/>
    <mergeCell ref="PF14:PQ14"/>
    <mergeCell ref="KD14:KO14"/>
    <mergeCell ref="KP14:LA14"/>
    <mergeCell ref="LB14:LM14"/>
    <mergeCell ref="LN14:LY14"/>
    <mergeCell ref="LZ14:MK14"/>
    <mergeCell ref="ML14:MW14"/>
    <mergeCell ref="HJ14:HU14"/>
    <mergeCell ref="HV14:IG14"/>
    <mergeCell ref="IH14:IS14"/>
    <mergeCell ref="IT14:JE14"/>
    <mergeCell ref="EP16:EU16"/>
    <mergeCell ref="EV16:FA16"/>
    <mergeCell ref="FB16:FG16"/>
    <mergeCell ref="FH16:FM16"/>
    <mergeCell ref="FN16:FS16"/>
    <mergeCell ref="FT16:FY16"/>
    <mergeCell ref="DF16:DK16"/>
    <mergeCell ref="DL16:DQ16"/>
    <mergeCell ref="DR16:DW16"/>
    <mergeCell ref="DX16:EC16"/>
    <mergeCell ref="ED16:EI16"/>
    <mergeCell ref="EJ16:EO16"/>
    <mergeCell ref="BV16:CA16"/>
    <mergeCell ref="CB16:CG16"/>
    <mergeCell ref="CH16:CM16"/>
    <mergeCell ref="CN16:CS16"/>
    <mergeCell ref="CT16:CY16"/>
    <mergeCell ref="CZ16:DE16"/>
    <mergeCell ref="IT16:IY16"/>
    <mergeCell ref="IZ16:JE16"/>
    <mergeCell ref="JF16:JK16"/>
    <mergeCell ref="JL16:JQ16"/>
    <mergeCell ref="JR16:JW16"/>
    <mergeCell ref="JX16:KC16"/>
    <mergeCell ref="HJ16:HO16"/>
    <mergeCell ref="HP16:HU16"/>
    <mergeCell ref="HV16:IA16"/>
    <mergeCell ref="IB16:IG16"/>
    <mergeCell ref="IH16:IM16"/>
    <mergeCell ref="IN16:IS16"/>
    <mergeCell ref="FZ16:GE16"/>
    <mergeCell ref="GF16:GK16"/>
    <mergeCell ref="GL16:GQ16"/>
    <mergeCell ref="GR16:GW16"/>
    <mergeCell ref="GX16:HC16"/>
    <mergeCell ref="HD16:HI16"/>
    <mergeCell ref="PF16:PK16"/>
    <mergeCell ref="PL16:PQ16"/>
    <mergeCell ref="MX16:NC16"/>
    <mergeCell ref="ND16:NI16"/>
    <mergeCell ref="NJ16:NO16"/>
    <mergeCell ref="NP16:NU16"/>
    <mergeCell ref="NV16:OA16"/>
    <mergeCell ref="OB16:OG16"/>
    <mergeCell ref="LN16:LS16"/>
    <mergeCell ref="LT16:LY16"/>
    <mergeCell ref="LZ16:ME16"/>
    <mergeCell ref="MF16:MK16"/>
    <mergeCell ref="ML16:MQ16"/>
    <mergeCell ref="MR16:MW16"/>
    <mergeCell ref="KD16:KI16"/>
    <mergeCell ref="KJ16:KO16"/>
    <mergeCell ref="KP16:KU16"/>
    <mergeCell ref="KV16:LA16"/>
    <mergeCell ref="LB16:LG16"/>
    <mergeCell ref="LH16:LM16"/>
    <mergeCell ref="BF17:BI17"/>
    <mergeCell ref="BJ17:BM17"/>
    <mergeCell ref="BN17:BQ17"/>
    <mergeCell ref="BR17:BU17"/>
    <mergeCell ref="BV17:BY17"/>
    <mergeCell ref="BZ17:CC17"/>
    <mergeCell ref="AH17:AK17"/>
    <mergeCell ref="AL17:AO17"/>
    <mergeCell ref="AP17:AS17"/>
    <mergeCell ref="AT17:AW17"/>
    <mergeCell ref="AX17:BA17"/>
    <mergeCell ref="BB17:BE17"/>
    <mergeCell ref="RB16:RG16"/>
    <mergeCell ref="RH16:RM16"/>
    <mergeCell ref="B17:E17"/>
    <mergeCell ref="F17:I17"/>
    <mergeCell ref="J17:M17"/>
    <mergeCell ref="N17:Q17"/>
    <mergeCell ref="R17:U17"/>
    <mergeCell ref="V17:Y17"/>
    <mergeCell ref="Z17:AC17"/>
    <mergeCell ref="AD17:AG17"/>
    <mergeCell ref="PR16:PW16"/>
    <mergeCell ref="PX16:QC16"/>
    <mergeCell ref="QD16:QI16"/>
    <mergeCell ref="QJ16:QO16"/>
    <mergeCell ref="QP16:QU16"/>
    <mergeCell ref="QV16:RA16"/>
    <mergeCell ref="OH16:OM16"/>
    <mergeCell ref="ON16:OS16"/>
    <mergeCell ref="OT16:OY16"/>
    <mergeCell ref="OZ16:PE16"/>
    <mergeCell ref="DZ17:EC17"/>
    <mergeCell ref="ED17:EG17"/>
    <mergeCell ref="EH17:EK17"/>
    <mergeCell ref="EL17:EO17"/>
    <mergeCell ref="EP17:ES17"/>
    <mergeCell ref="ET17:EW17"/>
    <mergeCell ref="DB17:DE17"/>
    <mergeCell ref="DF17:DI17"/>
    <mergeCell ref="DJ17:DM17"/>
    <mergeCell ref="DN17:DQ17"/>
    <mergeCell ref="DR17:DU17"/>
    <mergeCell ref="DV17:DY17"/>
    <mergeCell ref="CD17:CG17"/>
    <mergeCell ref="CH17:CK17"/>
    <mergeCell ref="CL17:CO17"/>
    <mergeCell ref="CP17:CS17"/>
    <mergeCell ref="CT17:CW17"/>
    <mergeCell ref="CX17:DA17"/>
    <mergeCell ref="GT17:GW17"/>
    <mergeCell ref="GX17:HA17"/>
    <mergeCell ref="HB17:HE17"/>
    <mergeCell ref="HF17:HI17"/>
    <mergeCell ref="HJ17:HM17"/>
    <mergeCell ref="HN17:HQ17"/>
    <mergeCell ref="FV17:FY17"/>
    <mergeCell ref="FZ17:GC17"/>
    <mergeCell ref="GD17:GG17"/>
    <mergeCell ref="GH17:GK17"/>
    <mergeCell ref="GL17:GO17"/>
    <mergeCell ref="GP17:GS17"/>
    <mergeCell ref="EX17:FA17"/>
    <mergeCell ref="FB17:FE17"/>
    <mergeCell ref="FF17:FI17"/>
    <mergeCell ref="FJ17:FM17"/>
    <mergeCell ref="FN17:FQ17"/>
    <mergeCell ref="FR17:FU17"/>
    <mergeCell ref="KT17:KW17"/>
    <mergeCell ref="KX17:LA17"/>
    <mergeCell ref="LB17:LE17"/>
    <mergeCell ref="LF17:LI17"/>
    <mergeCell ref="JN17:JQ17"/>
    <mergeCell ref="JR17:JU17"/>
    <mergeCell ref="JV17:JY17"/>
    <mergeCell ref="JZ17:KC17"/>
    <mergeCell ref="KD17:KG17"/>
    <mergeCell ref="KH17:KK17"/>
    <mergeCell ref="IP17:IS17"/>
    <mergeCell ref="IT17:IW17"/>
    <mergeCell ref="IX17:JA17"/>
    <mergeCell ref="JB17:JE17"/>
    <mergeCell ref="JF17:JI17"/>
    <mergeCell ref="JJ17:JM17"/>
    <mergeCell ref="HR17:HU17"/>
    <mergeCell ref="HV17:HY17"/>
    <mergeCell ref="HZ17:IC17"/>
    <mergeCell ref="ID17:IG17"/>
    <mergeCell ref="IH17:IK17"/>
    <mergeCell ref="IL17:IO17"/>
    <mergeCell ref="RB17:RE17"/>
    <mergeCell ref="RF17:RI17"/>
    <mergeCell ref="RJ17:RM17"/>
    <mergeCell ref="B19:M19"/>
    <mergeCell ref="N19:Y19"/>
    <mergeCell ref="Z19:AK19"/>
    <mergeCell ref="AL19:AW19"/>
    <mergeCell ref="AX19:BI19"/>
    <mergeCell ref="BJ19:BU19"/>
    <mergeCell ref="PZ17:QC17"/>
    <mergeCell ref="QD17:QG17"/>
    <mergeCell ref="QH17:QK17"/>
    <mergeCell ref="QL17:QO17"/>
    <mergeCell ref="QP17:QS17"/>
    <mergeCell ref="QT17:QW17"/>
    <mergeCell ref="PB17:PE17"/>
    <mergeCell ref="PF17:PI17"/>
    <mergeCell ref="PJ17:PM17"/>
    <mergeCell ref="PN17:PQ17"/>
    <mergeCell ref="PR17:PU17"/>
    <mergeCell ref="PV17:PY17"/>
    <mergeCell ref="OD17:OG17"/>
    <mergeCell ref="OH17:OK17"/>
    <mergeCell ref="OL17:OO17"/>
    <mergeCell ref="OP17:OS17"/>
    <mergeCell ref="OT17:OW17"/>
    <mergeCell ref="OX17:PA17"/>
    <mergeCell ref="NF17:NI17"/>
    <mergeCell ref="NJ17:NM17"/>
    <mergeCell ref="NN17:NQ17"/>
    <mergeCell ref="NR17:NU17"/>
    <mergeCell ref="NV17:NY17"/>
    <mergeCell ref="IH19:IS19"/>
    <mergeCell ref="IT19:JE19"/>
    <mergeCell ref="JF19:JQ19"/>
    <mergeCell ref="JR19:KC19"/>
    <mergeCell ref="EP19:FA19"/>
    <mergeCell ref="FB19:FM19"/>
    <mergeCell ref="FN19:FY19"/>
    <mergeCell ref="FZ19:GK19"/>
    <mergeCell ref="GL19:GW19"/>
    <mergeCell ref="GX19:HI19"/>
    <mergeCell ref="BV19:CG19"/>
    <mergeCell ref="CH19:CS19"/>
    <mergeCell ref="CT19:DE19"/>
    <mergeCell ref="DF19:DQ19"/>
    <mergeCell ref="DR19:EC19"/>
    <mergeCell ref="ED19:EO19"/>
    <mergeCell ref="QX17:RA17"/>
    <mergeCell ref="NZ17:OC17"/>
    <mergeCell ref="MH17:MK17"/>
    <mergeCell ref="ML17:MO17"/>
    <mergeCell ref="MP17:MS17"/>
    <mergeCell ref="MT17:MW17"/>
    <mergeCell ref="MX17:NA17"/>
    <mergeCell ref="NB17:NE17"/>
    <mergeCell ref="LJ17:LM17"/>
    <mergeCell ref="LN17:LQ17"/>
    <mergeCell ref="LR17:LU17"/>
    <mergeCell ref="LV17:LY17"/>
    <mergeCell ref="LZ17:MC17"/>
    <mergeCell ref="MD17:MG17"/>
    <mergeCell ref="KL17:KO17"/>
    <mergeCell ref="KP17:KS17"/>
    <mergeCell ref="GL21:GW21"/>
    <mergeCell ref="GX21:HI21"/>
    <mergeCell ref="BV21:CG21"/>
    <mergeCell ref="CH21:CS21"/>
    <mergeCell ref="CT21:DE21"/>
    <mergeCell ref="DF21:DQ21"/>
    <mergeCell ref="DR21:EC21"/>
    <mergeCell ref="ED21:EO21"/>
    <mergeCell ref="PR19:QC19"/>
    <mergeCell ref="QD19:QO19"/>
    <mergeCell ref="QP19:RA19"/>
    <mergeCell ref="RB19:RM19"/>
    <mergeCell ref="B21:M21"/>
    <mergeCell ref="N21:Y21"/>
    <mergeCell ref="Z21:AK21"/>
    <mergeCell ref="AL21:AW21"/>
    <mergeCell ref="AX21:BI21"/>
    <mergeCell ref="BJ21:BU21"/>
    <mergeCell ref="MX19:NI19"/>
    <mergeCell ref="NJ19:NU19"/>
    <mergeCell ref="NV19:OG19"/>
    <mergeCell ref="OH19:OS19"/>
    <mergeCell ref="OT19:PE19"/>
    <mergeCell ref="PF19:PQ19"/>
    <mergeCell ref="KD19:KO19"/>
    <mergeCell ref="KP19:LA19"/>
    <mergeCell ref="LB19:LM19"/>
    <mergeCell ref="LN19:LY19"/>
    <mergeCell ref="LZ19:MK19"/>
    <mergeCell ref="ML19:MW19"/>
    <mergeCell ref="HJ19:HU19"/>
    <mergeCell ref="HV19:IG19"/>
    <mergeCell ref="PR21:QC21"/>
    <mergeCell ref="QD21:QO21"/>
    <mergeCell ref="QP21:RA21"/>
    <mergeCell ref="RB21:RM21"/>
    <mergeCell ref="B23:G23"/>
    <mergeCell ref="H23:M23"/>
    <mergeCell ref="N23:S23"/>
    <mergeCell ref="T23:Y23"/>
    <mergeCell ref="Z23:AE23"/>
    <mergeCell ref="AF23:AK23"/>
    <mergeCell ref="MX21:NI21"/>
    <mergeCell ref="NJ21:NU21"/>
    <mergeCell ref="NV21:OG21"/>
    <mergeCell ref="OH21:OS21"/>
    <mergeCell ref="OT21:PE21"/>
    <mergeCell ref="PF21:PQ21"/>
    <mergeCell ref="KD21:KO21"/>
    <mergeCell ref="KP21:LA21"/>
    <mergeCell ref="LB21:LM21"/>
    <mergeCell ref="LN21:LY21"/>
    <mergeCell ref="LZ21:MK21"/>
    <mergeCell ref="ML21:MW21"/>
    <mergeCell ref="HJ21:HU21"/>
    <mergeCell ref="HV21:IG21"/>
    <mergeCell ref="IH21:IS21"/>
    <mergeCell ref="IT21:JE21"/>
    <mergeCell ref="JF21:JQ21"/>
    <mergeCell ref="JR21:KC21"/>
    <mergeCell ref="EP21:FA21"/>
    <mergeCell ref="FB21:FM21"/>
    <mergeCell ref="FN21:FY21"/>
    <mergeCell ref="FZ21:GK21"/>
    <mergeCell ref="DF23:DK23"/>
    <mergeCell ref="DL23:DQ23"/>
    <mergeCell ref="DR23:DW23"/>
    <mergeCell ref="DX23:EC23"/>
    <mergeCell ref="ED23:EI23"/>
    <mergeCell ref="EJ23:EO23"/>
    <mergeCell ref="BV23:CA23"/>
    <mergeCell ref="CB23:CG23"/>
    <mergeCell ref="CH23:CM23"/>
    <mergeCell ref="CN23:CS23"/>
    <mergeCell ref="CT23:CY23"/>
    <mergeCell ref="CZ23:DE23"/>
    <mergeCell ref="AL23:AQ23"/>
    <mergeCell ref="AR23:AW23"/>
    <mergeCell ref="AX23:BC23"/>
    <mergeCell ref="BD23:BI23"/>
    <mergeCell ref="BJ23:BO23"/>
    <mergeCell ref="BP23:BU23"/>
    <mergeCell ref="HJ23:HO23"/>
    <mergeCell ref="HP23:HU23"/>
    <mergeCell ref="HV23:IA23"/>
    <mergeCell ref="IB23:IG23"/>
    <mergeCell ref="IH23:IM23"/>
    <mergeCell ref="IN23:IS23"/>
    <mergeCell ref="FZ23:GE23"/>
    <mergeCell ref="GF23:GK23"/>
    <mergeCell ref="GL23:GQ23"/>
    <mergeCell ref="GR23:GW23"/>
    <mergeCell ref="GX23:HC23"/>
    <mergeCell ref="HD23:HI23"/>
    <mergeCell ref="EP23:EU23"/>
    <mergeCell ref="EV23:FA23"/>
    <mergeCell ref="FB23:FG23"/>
    <mergeCell ref="FH23:FM23"/>
    <mergeCell ref="FN23:FS23"/>
    <mergeCell ref="FT23:FY23"/>
    <mergeCell ref="NV23:OA23"/>
    <mergeCell ref="OB23:OG23"/>
    <mergeCell ref="LN23:LS23"/>
    <mergeCell ref="LT23:LY23"/>
    <mergeCell ref="LZ23:ME23"/>
    <mergeCell ref="MF23:MK23"/>
    <mergeCell ref="ML23:MQ23"/>
    <mergeCell ref="MR23:MW23"/>
    <mergeCell ref="KD23:KI23"/>
    <mergeCell ref="KJ23:KO23"/>
    <mergeCell ref="KP23:KU23"/>
    <mergeCell ref="KV23:LA23"/>
    <mergeCell ref="LB23:LG23"/>
    <mergeCell ref="LH23:LM23"/>
    <mergeCell ref="IT23:IY23"/>
    <mergeCell ref="IZ23:JE23"/>
    <mergeCell ref="JF23:JK23"/>
    <mergeCell ref="JL23:JQ23"/>
    <mergeCell ref="JR23:JW23"/>
    <mergeCell ref="JX23:KC23"/>
    <mergeCell ref="AX25:BC25"/>
    <mergeCell ref="BD25:BI25"/>
    <mergeCell ref="BJ25:BO25"/>
    <mergeCell ref="BP25:BU25"/>
    <mergeCell ref="BV25:CA25"/>
    <mergeCell ref="CB25:CG25"/>
    <mergeCell ref="RB23:RG23"/>
    <mergeCell ref="RH23:RM23"/>
    <mergeCell ref="B25:G25"/>
    <mergeCell ref="H25:M25"/>
    <mergeCell ref="N25:S25"/>
    <mergeCell ref="T25:Y25"/>
    <mergeCell ref="Z25:AE25"/>
    <mergeCell ref="AF25:AK25"/>
    <mergeCell ref="AL25:AQ25"/>
    <mergeCell ref="AR25:AW25"/>
    <mergeCell ref="PR23:PW23"/>
    <mergeCell ref="PX23:QC23"/>
    <mergeCell ref="QD23:QI23"/>
    <mergeCell ref="QJ23:QO23"/>
    <mergeCell ref="QP23:QU23"/>
    <mergeCell ref="QV23:RA23"/>
    <mergeCell ref="OH23:OM23"/>
    <mergeCell ref="ON23:OS23"/>
    <mergeCell ref="OT23:OY23"/>
    <mergeCell ref="OZ23:PE23"/>
    <mergeCell ref="PF23:PK23"/>
    <mergeCell ref="PL23:PQ23"/>
    <mergeCell ref="MX23:NC23"/>
    <mergeCell ref="ND23:NI23"/>
    <mergeCell ref="NJ23:NO23"/>
    <mergeCell ref="NP23:NU23"/>
    <mergeCell ref="FB25:FG25"/>
    <mergeCell ref="FH25:FM25"/>
    <mergeCell ref="FN25:FS25"/>
    <mergeCell ref="FT25:FY25"/>
    <mergeCell ref="FZ25:GE25"/>
    <mergeCell ref="GF25:GK25"/>
    <mergeCell ref="DR25:DW25"/>
    <mergeCell ref="DX25:EC25"/>
    <mergeCell ref="ED25:EI25"/>
    <mergeCell ref="EJ25:EO25"/>
    <mergeCell ref="EP25:EU25"/>
    <mergeCell ref="EV25:FA25"/>
    <mergeCell ref="CH25:CM25"/>
    <mergeCell ref="CN25:CS25"/>
    <mergeCell ref="CT25:CY25"/>
    <mergeCell ref="CZ25:DE25"/>
    <mergeCell ref="DF25:DK25"/>
    <mergeCell ref="DL25:DQ25"/>
    <mergeCell ref="LB25:LG25"/>
    <mergeCell ref="LH25:LM25"/>
    <mergeCell ref="LN25:LS25"/>
    <mergeCell ref="LT25:LY25"/>
    <mergeCell ref="JF25:JK25"/>
    <mergeCell ref="JL25:JQ25"/>
    <mergeCell ref="JR25:JW25"/>
    <mergeCell ref="JX25:KC25"/>
    <mergeCell ref="KD25:KI25"/>
    <mergeCell ref="KJ25:KO25"/>
    <mergeCell ref="HV25:IA25"/>
    <mergeCell ref="IB25:IG25"/>
    <mergeCell ref="IH25:IM25"/>
    <mergeCell ref="IN25:IS25"/>
    <mergeCell ref="IT25:IY25"/>
    <mergeCell ref="IZ25:JE25"/>
    <mergeCell ref="GL25:GQ25"/>
    <mergeCell ref="GR25:GW25"/>
    <mergeCell ref="GX25:HC25"/>
    <mergeCell ref="HD25:HI25"/>
    <mergeCell ref="HJ25:HO25"/>
    <mergeCell ref="HP25:HU25"/>
    <mergeCell ref="B27:F27"/>
    <mergeCell ref="G27:H27"/>
    <mergeCell ref="I27:M27"/>
    <mergeCell ref="N27:R27"/>
    <mergeCell ref="S27:T27"/>
    <mergeCell ref="U27:Y27"/>
    <mergeCell ref="QD25:QI25"/>
    <mergeCell ref="QJ25:QO25"/>
    <mergeCell ref="QP25:QU25"/>
    <mergeCell ref="QV25:RA25"/>
    <mergeCell ref="RB25:RG25"/>
    <mergeCell ref="RH25:RM25"/>
    <mergeCell ref="OT25:OY25"/>
    <mergeCell ref="OZ25:PE25"/>
    <mergeCell ref="PF25:PK25"/>
    <mergeCell ref="PL25:PQ25"/>
    <mergeCell ref="PR25:PW25"/>
    <mergeCell ref="PX25:QC25"/>
    <mergeCell ref="NJ25:NO25"/>
    <mergeCell ref="NP25:NU25"/>
    <mergeCell ref="NV25:OA25"/>
    <mergeCell ref="OB25:OG25"/>
    <mergeCell ref="OH25:OM25"/>
    <mergeCell ref="ON25:OS25"/>
    <mergeCell ref="LZ25:ME25"/>
    <mergeCell ref="MF25:MK25"/>
    <mergeCell ref="ML25:MQ25"/>
    <mergeCell ref="MR25:MW25"/>
    <mergeCell ref="MX25:NC25"/>
    <mergeCell ref="ND25:NI25"/>
    <mergeCell ref="KP25:KU25"/>
    <mergeCell ref="KV25:LA25"/>
    <mergeCell ref="BV27:BZ27"/>
    <mergeCell ref="CA27:CB27"/>
    <mergeCell ref="CC27:CG27"/>
    <mergeCell ref="CH27:CL27"/>
    <mergeCell ref="CM27:CN27"/>
    <mergeCell ref="CO27:CS27"/>
    <mergeCell ref="AX27:BB27"/>
    <mergeCell ref="BC27:BD27"/>
    <mergeCell ref="BE27:BI27"/>
    <mergeCell ref="BJ27:BN27"/>
    <mergeCell ref="BO27:BP27"/>
    <mergeCell ref="BQ27:BU27"/>
    <mergeCell ref="Z27:AD27"/>
    <mergeCell ref="AE27:AF27"/>
    <mergeCell ref="AG27:AK27"/>
    <mergeCell ref="AL27:AP27"/>
    <mergeCell ref="AQ27:AR27"/>
    <mergeCell ref="AS27:AW27"/>
    <mergeCell ref="EP27:ET27"/>
    <mergeCell ref="EU27:EV27"/>
    <mergeCell ref="EW27:FA27"/>
    <mergeCell ref="FB27:FF27"/>
    <mergeCell ref="FG27:FH27"/>
    <mergeCell ref="FI27:FM27"/>
    <mergeCell ref="DR27:DV27"/>
    <mergeCell ref="DW27:DX27"/>
    <mergeCell ref="DY27:EC27"/>
    <mergeCell ref="ED27:EH27"/>
    <mergeCell ref="EI27:EJ27"/>
    <mergeCell ref="EK27:EO27"/>
    <mergeCell ref="CT27:CX27"/>
    <mergeCell ref="CY27:CZ27"/>
    <mergeCell ref="DA27:DE27"/>
    <mergeCell ref="DF27:DJ27"/>
    <mergeCell ref="DK27:DL27"/>
    <mergeCell ref="DM27:DQ27"/>
    <mergeCell ref="HJ27:HN27"/>
    <mergeCell ref="HO27:HP27"/>
    <mergeCell ref="HQ27:HU27"/>
    <mergeCell ref="HV27:HZ27"/>
    <mergeCell ref="IA27:IB27"/>
    <mergeCell ref="IC27:IG27"/>
    <mergeCell ref="GL27:GP27"/>
    <mergeCell ref="GQ27:GR27"/>
    <mergeCell ref="GS27:GW27"/>
    <mergeCell ref="GX27:HB27"/>
    <mergeCell ref="HC27:HD27"/>
    <mergeCell ref="HE27:HI27"/>
    <mergeCell ref="FN27:FR27"/>
    <mergeCell ref="FS27:FT27"/>
    <mergeCell ref="FU27:FY27"/>
    <mergeCell ref="FZ27:GD27"/>
    <mergeCell ref="GE27:GF27"/>
    <mergeCell ref="GG27:GK27"/>
    <mergeCell ref="KD27:KH27"/>
    <mergeCell ref="KI27:KJ27"/>
    <mergeCell ref="KK27:KO27"/>
    <mergeCell ref="KP27:KT27"/>
    <mergeCell ref="KU27:KV27"/>
    <mergeCell ref="KW27:LA27"/>
    <mergeCell ref="JF27:JJ27"/>
    <mergeCell ref="JK27:JL27"/>
    <mergeCell ref="JM27:JQ27"/>
    <mergeCell ref="JR27:JV27"/>
    <mergeCell ref="JW27:JX27"/>
    <mergeCell ref="JY27:KC27"/>
    <mergeCell ref="IH27:IL27"/>
    <mergeCell ref="IM27:IN27"/>
    <mergeCell ref="IO27:IS27"/>
    <mergeCell ref="IT27:IX27"/>
    <mergeCell ref="IY27:IZ27"/>
    <mergeCell ref="JA27:JE27"/>
    <mergeCell ref="OH27:OL27"/>
    <mergeCell ref="OM27:ON27"/>
    <mergeCell ref="OO27:OS27"/>
    <mergeCell ref="MX27:NB27"/>
    <mergeCell ref="NC27:ND27"/>
    <mergeCell ref="NE27:NI27"/>
    <mergeCell ref="NJ27:NN27"/>
    <mergeCell ref="NO27:NP27"/>
    <mergeCell ref="NQ27:NU27"/>
    <mergeCell ref="LZ27:MD27"/>
    <mergeCell ref="ME27:MF27"/>
    <mergeCell ref="MG27:MK27"/>
    <mergeCell ref="ML27:MP27"/>
    <mergeCell ref="MQ27:MR27"/>
    <mergeCell ref="MS27:MW27"/>
    <mergeCell ref="LB27:LF27"/>
    <mergeCell ref="LG27:LH27"/>
    <mergeCell ref="LI27:LM27"/>
    <mergeCell ref="LN27:LR27"/>
    <mergeCell ref="LS27:LT27"/>
    <mergeCell ref="LU27:LY27"/>
    <mergeCell ref="CH29:CS29"/>
    <mergeCell ref="CT29:DE29"/>
    <mergeCell ref="DF29:DQ29"/>
    <mergeCell ref="DR29:EC29"/>
    <mergeCell ref="ED29:EO29"/>
    <mergeCell ref="B29:M29"/>
    <mergeCell ref="N29:Y29"/>
    <mergeCell ref="Z29:AK29"/>
    <mergeCell ref="AL29:AW29"/>
    <mergeCell ref="AX29:BI29"/>
    <mergeCell ref="BJ29:BU29"/>
    <mergeCell ref="QP27:QT27"/>
    <mergeCell ref="QU27:QV27"/>
    <mergeCell ref="QW27:RA27"/>
    <mergeCell ref="RB27:RF27"/>
    <mergeCell ref="RG27:RH27"/>
    <mergeCell ref="RI27:RM27"/>
    <mergeCell ref="PR27:PV27"/>
    <mergeCell ref="PW27:PX27"/>
    <mergeCell ref="PY27:QC27"/>
    <mergeCell ref="QD27:QH27"/>
    <mergeCell ref="QI27:QJ27"/>
    <mergeCell ref="QK27:QO27"/>
    <mergeCell ref="OT27:OX27"/>
    <mergeCell ref="OY27:OZ27"/>
    <mergeCell ref="PA27:PE27"/>
    <mergeCell ref="PF27:PJ27"/>
    <mergeCell ref="PK27:PL27"/>
    <mergeCell ref="PM27:PQ27"/>
    <mergeCell ref="NV27:NZ27"/>
    <mergeCell ref="OA27:OB27"/>
    <mergeCell ref="OC27:OG27"/>
    <mergeCell ref="PR29:QC29"/>
    <mergeCell ref="QD29:QO29"/>
    <mergeCell ref="QP29:RA29"/>
    <mergeCell ref="RB29:RM29"/>
    <mergeCell ref="B31:M31"/>
    <mergeCell ref="N31:S31"/>
    <mergeCell ref="T31:Y31"/>
    <mergeCell ref="MX29:NI29"/>
    <mergeCell ref="NJ29:NU29"/>
    <mergeCell ref="NV29:OG29"/>
    <mergeCell ref="OH29:OS29"/>
    <mergeCell ref="OT29:PE29"/>
    <mergeCell ref="PF29:PQ29"/>
    <mergeCell ref="KD29:KO29"/>
    <mergeCell ref="KP29:LA29"/>
    <mergeCell ref="LB29:LM29"/>
    <mergeCell ref="LN29:LY29"/>
    <mergeCell ref="LZ29:MK29"/>
    <mergeCell ref="ML29:MW29"/>
    <mergeCell ref="HJ29:HU29"/>
    <mergeCell ref="HV29:IG29"/>
    <mergeCell ref="IH29:IS29"/>
    <mergeCell ref="IT29:JE29"/>
    <mergeCell ref="JF29:JQ29"/>
    <mergeCell ref="JR29:KC29"/>
    <mergeCell ref="EP29:FA29"/>
    <mergeCell ref="FB29:FM29"/>
    <mergeCell ref="FN29:FY29"/>
    <mergeCell ref="FZ29:GK29"/>
    <mergeCell ref="GL29:GW29"/>
    <mergeCell ref="GX29:HI29"/>
    <mergeCell ref="BV29:CG29"/>
    <mergeCell ref="BD35:BI35"/>
    <mergeCell ref="B37:D37"/>
    <mergeCell ref="E37:G37"/>
    <mergeCell ref="H37:J37"/>
    <mergeCell ref="K37:M37"/>
    <mergeCell ref="N37:P37"/>
    <mergeCell ref="Q37:S37"/>
    <mergeCell ref="T37:V37"/>
    <mergeCell ref="W37:Y37"/>
    <mergeCell ref="Z37:AB37"/>
    <mergeCell ref="T35:Y35"/>
    <mergeCell ref="Z35:AE35"/>
    <mergeCell ref="AF35:AK35"/>
    <mergeCell ref="AL35:AQ35"/>
    <mergeCell ref="AR35:AW35"/>
    <mergeCell ref="AX35:BC35"/>
    <mergeCell ref="B33:E33"/>
    <mergeCell ref="F33:I33"/>
    <mergeCell ref="J33:M33"/>
    <mergeCell ref="B35:G35"/>
    <mergeCell ref="H35:M35"/>
    <mergeCell ref="N35:S35"/>
    <mergeCell ref="GL40:GW40"/>
    <mergeCell ref="GX40:HI40"/>
    <mergeCell ref="BV40:CG40"/>
    <mergeCell ref="CH40:CS40"/>
    <mergeCell ref="CT40:DE40"/>
    <mergeCell ref="DF40:DQ40"/>
    <mergeCell ref="DR40:EC40"/>
    <mergeCell ref="ED40:EO40"/>
    <mergeCell ref="B40:M40"/>
    <mergeCell ref="N40:Y40"/>
    <mergeCell ref="Z40:AK40"/>
    <mergeCell ref="AL40:AW40"/>
    <mergeCell ref="AX40:BI40"/>
    <mergeCell ref="BJ40:BU40"/>
    <mergeCell ref="AU37:AW37"/>
    <mergeCell ref="AX37:AZ37"/>
    <mergeCell ref="BA37:BC37"/>
    <mergeCell ref="BD37:BF37"/>
    <mergeCell ref="BG37:BI37"/>
    <mergeCell ref="B38:M38"/>
    <mergeCell ref="N38:Y38"/>
    <mergeCell ref="Z38:AK38"/>
    <mergeCell ref="AL38:AW38"/>
    <mergeCell ref="AX38:BI38"/>
    <mergeCell ref="AC37:AE37"/>
    <mergeCell ref="AF37:AH37"/>
    <mergeCell ref="AI37:AK37"/>
    <mergeCell ref="AL37:AN37"/>
    <mergeCell ref="AO37:AQ37"/>
    <mergeCell ref="AR37:AT37"/>
    <mergeCell ref="PR40:QC40"/>
    <mergeCell ref="QD40:QO40"/>
    <mergeCell ref="QP40:RA40"/>
    <mergeCell ref="RB40:RM40"/>
    <mergeCell ref="B42:M42"/>
    <mergeCell ref="N42:Y42"/>
    <mergeCell ref="Z42:AK42"/>
    <mergeCell ref="AL42:AW42"/>
    <mergeCell ref="AX42:BI42"/>
    <mergeCell ref="BJ42:BU42"/>
    <mergeCell ref="MX40:NI40"/>
    <mergeCell ref="NJ40:NU40"/>
    <mergeCell ref="NV40:OG40"/>
    <mergeCell ref="OH40:OS40"/>
    <mergeCell ref="OT40:PE40"/>
    <mergeCell ref="PF40:PQ40"/>
    <mergeCell ref="KD40:KO40"/>
    <mergeCell ref="KP40:LA40"/>
    <mergeCell ref="LB40:LM40"/>
    <mergeCell ref="LN40:LY40"/>
    <mergeCell ref="LZ40:MK40"/>
    <mergeCell ref="ML40:MW40"/>
    <mergeCell ref="HJ40:HU40"/>
    <mergeCell ref="HV40:IG40"/>
    <mergeCell ref="IH40:IS40"/>
    <mergeCell ref="IT40:JE40"/>
    <mergeCell ref="JF40:JQ40"/>
    <mergeCell ref="JR40:KC40"/>
    <mergeCell ref="EP40:FA40"/>
    <mergeCell ref="FB40:FM40"/>
    <mergeCell ref="FN40:FY40"/>
    <mergeCell ref="FZ40:GK40"/>
    <mergeCell ref="QD42:QO42"/>
    <mergeCell ref="QP42:RA42"/>
    <mergeCell ref="RB42:RM42"/>
    <mergeCell ref="B43:M43"/>
    <mergeCell ref="N43:Y43"/>
    <mergeCell ref="Z43:AK43"/>
    <mergeCell ref="AL43:AW43"/>
    <mergeCell ref="AX43:BI43"/>
    <mergeCell ref="BJ43:BU43"/>
    <mergeCell ref="MX42:NI42"/>
    <mergeCell ref="NJ42:NU42"/>
    <mergeCell ref="NV42:OG42"/>
    <mergeCell ref="OH42:OS42"/>
    <mergeCell ref="OT42:PE42"/>
    <mergeCell ref="PF42:PQ42"/>
    <mergeCell ref="KD42:KO42"/>
    <mergeCell ref="KP42:LA42"/>
    <mergeCell ref="LB42:LM42"/>
    <mergeCell ref="LN42:LY42"/>
    <mergeCell ref="LZ42:MK42"/>
    <mergeCell ref="ML42:MW42"/>
    <mergeCell ref="HJ42:HU42"/>
    <mergeCell ref="HV42:IG42"/>
    <mergeCell ref="IH42:IS42"/>
    <mergeCell ref="IT42:JE42"/>
    <mergeCell ref="JF42:JQ42"/>
    <mergeCell ref="JR42:KC42"/>
    <mergeCell ref="EP42:FA42"/>
    <mergeCell ref="FB42:FM42"/>
    <mergeCell ref="FN42:FY42"/>
    <mergeCell ref="FZ42:GK42"/>
    <mergeCell ref="GL42:GW42"/>
    <mergeCell ref="IH43:IS43"/>
    <mergeCell ref="IT43:JE43"/>
    <mergeCell ref="JF43:JQ43"/>
    <mergeCell ref="JR43:KC43"/>
    <mergeCell ref="EP43:FA43"/>
    <mergeCell ref="FB43:FM43"/>
    <mergeCell ref="FN43:FY43"/>
    <mergeCell ref="FZ43:GK43"/>
    <mergeCell ref="GL43:GW43"/>
    <mergeCell ref="GX43:HI43"/>
    <mergeCell ref="BV43:CG43"/>
    <mergeCell ref="CH43:CS43"/>
    <mergeCell ref="CT43:DE43"/>
    <mergeCell ref="DF43:DQ43"/>
    <mergeCell ref="DR43:EC43"/>
    <mergeCell ref="ED43:EO43"/>
    <mergeCell ref="PR42:QC42"/>
    <mergeCell ref="GX42:HI42"/>
    <mergeCell ref="BV42:CG42"/>
    <mergeCell ref="CH42:CS42"/>
    <mergeCell ref="CT42:DE42"/>
    <mergeCell ref="DF42:DQ42"/>
    <mergeCell ref="DR42:EC42"/>
    <mergeCell ref="ED42:EO42"/>
    <mergeCell ref="GL47:GW47"/>
    <mergeCell ref="GX47:HI47"/>
    <mergeCell ref="BV47:CG47"/>
    <mergeCell ref="CH47:CS47"/>
    <mergeCell ref="CT47:DE47"/>
    <mergeCell ref="DF47:DQ47"/>
    <mergeCell ref="DR47:EC47"/>
    <mergeCell ref="ED47:EO47"/>
    <mergeCell ref="PR43:QC43"/>
    <mergeCell ref="QD43:QO43"/>
    <mergeCell ref="QP43:RA43"/>
    <mergeCell ref="RB43:RM43"/>
    <mergeCell ref="B47:M47"/>
    <mergeCell ref="N47:Y47"/>
    <mergeCell ref="Z47:AK47"/>
    <mergeCell ref="AL47:AW47"/>
    <mergeCell ref="AX47:BI47"/>
    <mergeCell ref="BJ47:BU47"/>
    <mergeCell ref="MX43:NI43"/>
    <mergeCell ref="NJ43:NU43"/>
    <mergeCell ref="NV43:OG43"/>
    <mergeCell ref="OH43:OS43"/>
    <mergeCell ref="OT43:PE43"/>
    <mergeCell ref="PF43:PQ43"/>
    <mergeCell ref="KD43:KO43"/>
    <mergeCell ref="KP43:LA43"/>
    <mergeCell ref="LB43:LM43"/>
    <mergeCell ref="LN43:LY43"/>
    <mergeCell ref="LZ43:MK43"/>
    <mergeCell ref="ML43:MW43"/>
    <mergeCell ref="HJ43:HU43"/>
    <mergeCell ref="HV43:IG43"/>
    <mergeCell ref="PR47:QC47"/>
    <mergeCell ref="QD47:QO47"/>
    <mergeCell ref="QP47:RA47"/>
    <mergeCell ref="RB47:RM47"/>
    <mergeCell ref="B49:M49"/>
    <mergeCell ref="N49:Y49"/>
    <mergeCell ref="Z49:AK49"/>
    <mergeCell ref="AL49:AW49"/>
    <mergeCell ref="AX49:BI49"/>
    <mergeCell ref="BJ49:BU49"/>
    <mergeCell ref="MX47:NI47"/>
    <mergeCell ref="NJ47:NU47"/>
    <mergeCell ref="NV47:OG47"/>
    <mergeCell ref="OH47:OS47"/>
    <mergeCell ref="OT47:PE47"/>
    <mergeCell ref="PF47:PQ47"/>
    <mergeCell ref="KD47:KO47"/>
    <mergeCell ref="KP47:LA47"/>
    <mergeCell ref="LB47:LM47"/>
    <mergeCell ref="LN47:LY47"/>
    <mergeCell ref="LZ47:MK47"/>
    <mergeCell ref="ML47:MW47"/>
    <mergeCell ref="HJ47:HU47"/>
    <mergeCell ref="HV47:IG47"/>
    <mergeCell ref="IH47:IS47"/>
    <mergeCell ref="IT47:JE47"/>
    <mergeCell ref="JF47:JQ47"/>
    <mergeCell ref="JR47:KC47"/>
    <mergeCell ref="EP47:FA47"/>
    <mergeCell ref="FB47:FM47"/>
    <mergeCell ref="FN47:FY47"/>
    <mergeCell ref="FZ47:GK47"/>
    <mergeCell ref="LZ49:MK49"/>
    <mergeCell ref="ML49:MW49"/>
    <mergeCell ref="HJ49:HU49"/>
    <mergeCell ref="HV49:IG49"/>
    <mergeCell ref="IH49:IS49"/>
    <mergeCell ref="IT49:JE49"/>
    <mergeCell ref="JF49:JQ49"/>
    <mergeCell ref="JR49:KC49"/>
    <mergeCell ref="EP49:FA49"/>
    <mergeCell ref="FB49:FM49"/>
    <mergeCell ref="FN49:FY49"/>
    <mergeCell ref="FZ49:GK49"/>
    <mergeCell ref="GL49:GW49"/>
    <mergeCell ref="GX49:HI49"/>
    <mergeCell ref="BV49:CG49"/>
    <mergeCell ref="CH49:CS49"/>
    <mergeCell ref="CT49:DE49"/>
    <mergeCell ref="DF49:DQ49"/>
    <mergeCell ref="DR49:EC49"/>
    <mergeCell ref="ED49:EO49"/>
    <mergeCell ref="BV51:CA51"/>
    <mergeCell ref="CB51:CG51"/>
    <mergeCell ref="CH51:CM51"/>
    <mergeCell ref="CN51:CS51"/>
    <mergeCell ref="CT51:CY51"/>
    <mergeCell ref="CZ51:DE51"/>
    <mergeCell ref="AL51:AQ51"/>
    <mergeCell ref="AR51:AW51"/>
    <mergeCell ref="AX51:BC51"/>
    <mergeCell ref="BD51:BI51"/>
    <mergeCell ref="BJ51:BO51"/>
    <mergeCell ref="BP51:BU51"/>
    <mergeCell ref="PR49:QC49"/>
    <mergeCell ref="QD49:QO49"/>
    <mergeCell ref="QP49:RA49"/>
    <mergeCell ref="RB49:RM49"/>
    <mergeCell ref="B51:G51"/>
    <mergeCell ref="H51:M51"/>
    <mergeCell ref="N51:S51"/>
    <mergeCell ref="T51:Y51"/>
    <mergeCell ref="Z51:AE51"/>
    <mergeCell ref="AF51:AK51"/>
    <mergeCell ref="MX49:NI49"/>
    <mergeCell ref="NJ49:NU49"/>
    <mergeCell ref="NV49:OG49"/>
    <mergeCell ref="OH49:OS49"/>
    <mergeCell ref="OT49:PE49"/>
    <mergeCell ref="PF49:PQ49"/>
    <mergeCell ref="KD49:KO49"/>
    <mergeCell ref="KP49:LA49"/>
    <mergeCell ref="LB49:LM49"/>
    <mergeCell ref="LN49:LY49"/>
    <mergeCell ref="FZ51:GE51"/>
    <mergeCell ref="GF51:GK51"/>
    <mergeCell ref="GL51:GQ51"/>
    <mergeCell ref="GR51:GW51"/>
    <mergeCell ref="GX51:HC51"/>
    <mergeCell ref="HD51:HI51"/>
    <mergeCell ref="EP51:EU51"/>
    <mergeCell ref="EV51:FA51"/>
    <mergeCell ref="FB51:FG51"/>
    <mergeCell ref="FH51:FM51"/>
    <mergeCell ref="FN51:FS51"/>
    <mergeCell ref="FT51:FY51"/>
    <mergeCell ref="DF51:DK51"/>
    <mergeCell ref="DL51:DQ51"/>
    <mergeCell ref="DR51:DW51"/>
    <mergeCell ref="DX51:EC51"/>
    <mergeCell ref="ED51:EI51"/>
    <mergeCell ref="EJ51:EO51"/>
    <mergeCell ref="ML51:MQ51"/>
    <mergeCell ref="MR51:MW51"/>
    <mergeCell ref="KD51:KI51"/>
    <mergeCell ref="KJ51:KO51"/>
    <mergeCell ref="KP51:KU51"/>
    <mergeCell ref="KV51:LA51"/>
    <mergeCell ref="LB51:LG51"/>
    <mergeCell ref="LH51:LM51"/>
    <mergeCell ref="IT51:IY51"/>
    <mergeCell ref="IZ51:JE51"/>
    <mergeCell ref="JF51:JK51"/>
    <mergeCell ref="JL51:JQ51"/>
    <mergeCell ref="JR51:JW51"/>
    <mergeCell ref="JX51:KC51"/>
    <mergeCell ref="HJ51:HO51"/>
    <mergeCell ref="HP51:HU51"/>
    <mergeCell ref="HV51:IA51"/>
    <mergeCell ref="IB51:IG51"/>
    <mergeCell ref="IH51:IM51"/>
    <mergeCell ref="IN51:IS51"/>
    <mergeCell ref="RB51:RG51"/>
    <mergeCell ref="RH51:RM51"/>
    <mergeCell ref="B53:G53"/>
    <mergeCell ref="H53:M53"/>
    <mergeCell ref="N53:S53"/>
    <mergeCell ref="T53:Y53"/>
    <mergeCell ref="Z53:AE53"/>
    <mergeCell ref="AF53:AK53"/>
    <mergeCell ref="AL53:AQ53"/>
    <mergeCell ref="AR53:AW53"/>
    <mergeCell ref="PR51:PW51"/>
    <mergeCell ref="PX51:QC51"/>
    <mergeCell ref="QD51:QI51"/>
    <mergeCell ref="QJ51:QO51"/>
    <mergeCell ref="QP51:QU51"/>
    <mergeCell ref="QV51:RA51"/>
    <mergeCell ref="OH51:OM51"/>
    <mergeCell ref="ON51:OS51"/>
    <mergeCell ref="OT51:OY51"/>
    <mergeCell ref="OZ51:PE51"/>
    <mergeCell ref="PF51:PK51"/>
    <mergeCell ref="PL51:PQ51"/>
    <mergeCell ref="MX51:NC51"/>
    <mergeCell ref="ND51:NI51"/>
    <mergeCell ref="NJ51:NO51"/>
    <mergeCell ref="NP51:NU51"/>
    <mergeCell ref="NV51:OA51"/>
    <mergeCell ref="OB51:OG51"/>
    <mergeCell ref="LN51:LS51"/>
    <mergeCell ref="LT51:LY51"/>
    <mergeCell ref="LZ51:ME51"/>
    <mergeCell ref="MF51:MK51"/>
    <mergeCell ref="DR53:DW53"/>
    <mergeCell ref="DX53:EC53"/>
    <mergeCell ref="ED53:EI53"/>
    <mergeCell ref="EJ53:EO53"/>
    <mergeCell ref="EP53:EU53"/>
    <mergeCell ref="EV53:FA53"/>
    <mergeCell ref="CH53:CM53"/>
    <mergeCell ref="CN53:CS53"/>
    <mergeCell ref="CT53:CY53"/>
    <mergeCell ref="CZ53:DE53"/>
    <mergeCell ref="DF53:DK53"/>
    <mergeCell ref="DL53:DQ53"/>
    <mergeCell ref="AX53:BC53"/>
    <mergeCell ref="BD53:BI53"/>
    <mergeCell ref="BJ53:BO53"/>
    <mergeCell ref="BP53:BU53"/>
    <mergeCell ref="BV53:CA53"/>
    <mergeCell ref="CB53:CG53"/>
    <mergeCell ref="HV53:IA53"/>
    <mergeCell ref="IB53:IG53"/>
    <mergeCell ref="IH53:IM53"/>
    <mergeCell ref="IN53:IS53"/>
    <mergeCell ref="IT53:IY53"/>
    <mergeCell ref="IZ53:JE53"/>
    <mergeCell ref="GL53:GQ53"/>
    <mergeCell ref="GR53:GW53"/>
    <mergeCell ref="GX53:HC53"/>
    <mergeCell ref="HD53:HI53"/>
    <mergeCell ref="HJ53:HO53"/>
    <mergeCell ref="HP53:HU53"/>
    <mergeCell ref="FB53:FG53"/>
    <mergeCell ref="FH53:FM53"/>
    <mergeCell ref="FN53:FS53"/>
    <mergeCell ref="FT53:FY53"/>
    <mergeCell ref="FZ53:GE53"/>
    <mergeCell ref="GF53:GK53"/>
    <mergeCell ref="LZ53:ME53"/>
    <mergeCell ref="MF53:MK53"/>
    <mergeCell ref="ML53:MQ53"/>
    <mergeCell ref="MR53:MW53"/>
    <mergeCell ref="MX53:NC53"/>
    <mergeCell ref="ND53:NI53"/>
    <mergeCell ref="KP53:KU53"/>
    <mergeCell ref="KV53:LA53"/>
    <mergeCell ref="LB53:LG53"/>
    <mergeCell ref="LH53:LM53"/>
    <mergeCell ref="LN53:LS53"/>
    <mergeCell ref="LT53:LY53"/>
    <mergeCell ref="JF53:JK53"/>
    <mergeCell ref="JL53:JQ53"/>
    <mergeCell ref="JR53:JW53"/>
    <mergeCell ref="JX53:KC53"/>
    <mergeCell ref="KD53:KI53"/>
    <mergeCell ref="KJ53:KO53"/>
    <mergeCell ref="QD53:QI53"/>
    <mergeCell ref="QJ53:QO53"/>
    <mergeCell ref="QP53:QU53"/>
    <mergeCell ref="QV53:RA53"/>
    <mergeCell ref="RB53:RG53"/>
    <mergeCell ref="RH53:RM53"/>
    <mergeCell ref="OT53:OY53"/>
    <mergeCell ref="OZ53:PE53"/>
    <mergeCell ref="PF53:PK53"/>
    <mergeCell ref="PL53:PQ53"/>
    <mergeCell ref="PR53:PW53"/>
    <mergeCell ref="PX53:QC53"/>
    <mergeCell ref="NJ53:NO53"/>
    <mergeCell ref="NP53:NU53"/>
    <mergeCell ref="NV53:OA53"/>
    <mergeCell ref="OB53:OG53"/>
    <mergeCell ref="OH53:OM53"/>
    <mergeCell ref="ON53:OS53"/>
    <mergeCell ref="BV55:CA55"/>
    <mergeCell ref="CB55:CG55"/>
    <mergeCell ref="CH55:CM55"/>
    <mergeCell ref="CN55:CS55"/>
    <mergeCell ref="CT55:CY55"/>
    <mergeCell ref="CZ55:DE55"/>
    <mergeCell ref="AL55:AQ55"/>
    <mergeCell ref="AR55:AW55"/>
    <mergeCell ref="AX55:BC55"/>
    <mergeCell ref="BD55:BI55"/>
    <mergeCell ref="BJ55:BO55"/>
    <mergeCell ref="BP55:BU55"/>
    <mergeCell ref="B55:G55"/>
    <mergeCell ref="H55:M55"/>
    <mergeCell ref="N55:S55"/>
    <mergeCell ref="T55:Y55"/>
    <mergeCell ref="Z55:AE55"/>
    <mergeCell ref="AF55:AK55"/>
    <mergeCell ref="FZ55:GE55"/>
    <mergeCell ref="GF55:GK55"/>
    <mergeCell ref="GL55:GQ55"/>
    <mergeCell ref="GR55:GW55"/>
    <mergeCell ref="GX55:HC55"/>
    <mergeCell ref="HD55:HI55"/>
    <mergeCell ref="EP55:EU55"/>
    <mergeCell ref="EV55:FA55"/>
    <mergeCell ref="FB55:FG55"/>
    <mergeCell ref="FH55:FM55"/>
    <mergeCell ref="FN55:FS55"/>
    <mergeCell ref="FT55:FY55"/>
    <mergeCell ref="DF55:DK55"/>
    <mergeCell ref="DL55:DQ55"/>
    <mergeCell ref="DR55:DW55"/>
    <mergeCell ref="DX55:EC55"/>
    <mergeCell ref="ED55:EI55"/>
    <mergeCell ref="EJ55:EO55"/>
    <mergeCell ref="ML55:MQ55"/>
    <mergeCell ref="MR55:MW55"/>
    <mergeCell ref="KD55:KI55"/>
    <mergeCell ref="KJ55:KO55"/>
    <mergeCell ref="KP55:KU55"/>
    <mergeCell ref="KV55:LA55"/>
    <mergeCell ref="LB55:LG55"/>
    <mergeCell ref="LH55:LM55"/>
    <mergeCell ref="IT55:IY55"/>
    <mergeCell ref="IZ55:JE55"/>
    <mergeCell ref="JF55:JK55"/>
    <mergeCell ref="JL55:JQ55"/>
    <mergeCell ref="JR55:JW55"/>
    <mergeCell ref="JX55:KC55"/>
    <mergeCell ref="HJ55:HO55"/>
    <mergeCell ref="HP55:HU55"/>
    <mergeCell ref="HV55:IA55"/>
    <mergeCell ref="IB55:IG55"/>
    <mergeCell ref="IH55:IM55"/>
    <mergeCell ref="IN55:IS55"/>
    <mergeCell ref="RB55:RG55"/>
    <mergeCell ref="RH55:RM55"/>
    <mergeCell ref="B57:M57"/>
    <mergeCell ref="N57:Y57"/>
    <mergeCell ref="Z57:AK57"/>
    <mergeCell ref="AL57:AW57"/>
    <mergeCell ref="AX57:BI57"/>
    <mergeCell ref="BJ57:BU57"/>
    <mergeCell ref="BV57:CG57"/>
    <mergeCell ref="CH57:CS57"/>
    <mergeCell ref="PR55:PW55"/>
    <mergeCell ref="PX55:QC55"/>
    <mergeCell ref="QD55:QI55"/>
    <mergeCell ref="QJ55:QO55"/>
    <mergeCell ref="QP55:QU55"/>
    <mergeCell ref="QV55:RA55"/>
    <mergeCell ref="OH55:OM55"/>
    <mergeCell ref="ON55:OS55"/>
    <mergeCell ref="OT55:OY55"/>
    <mergeCell ref="OZ55:PE55"/>
    <mergeCell ref="PF55:PK55"/>
    <mergeCell ref="PL55:PQ55"/>
    <mergeCell ref="MX55:NC55"/>
    <mergeCell ref="ND55:NI55"/>
    <mergeCell ref="NJ55:NO55"/>
    <mergeCell ref="NP55:NU55"/>
    <mergeCell ref="NV55:OA55"/>
    <mergeCell ref="OB55:OG55"/>
    <mergeCell ref="LN55:LS55"/>
    <mergeCell ref="LT55:LY55"/>
    <mergeCell ref="LZ55:ME55"/>
    <mergeCell ref="MF55:MK55"/>
    <mergeCell ref="IH57:IS57"/>
    <mergeCell ref="IT57:JE57"/>
    <mergeCell ref="JF57:JQ57"/>
    <mergeCell ref="JR57:KC57"/>
    <mergeCell ref="KD57:KO57"/>
    <mergeCell ref="KP57:LA57"/>
    <mergeCell ref="FN57:FY57"/>
    <mergeCell ref="FZ57:GK57"/>
    <mergeCell ref="GL57:GW57"/>
    <mergeCell ref="GX57:HI57"/>
    <mergeCell ref="HJ57:HU57"/>
    <mergeCell ref="HV57:IG57"/>
    <mergeCell ref="CT57:DE57"/>
    <mergeCell ref="DF57:DQ57"/>
    <mergeCell ref="DR57:EC57"/>
    <mergeCell ref="ED57:EO57"/>
    <mergeCell ref="EP57:FA57"/>
    <mergeCell ref="FB57:FM57"/>
    <mergeCell ref="GL59:GW59"/>
    <mergeCell ref="GX59:HI59"/>
    <mergeCell ref="HJ59:HU59"/>
    <mergeCell ref="HV59:IG59"/>
    <mergeCell ref="CT59:DE59"/>
    <mergeCell ref="DF59:DQ59"/>
    <mergeCell ref="DR59:EC59"/>
    <mergeCell ref="ED59:EO59"/>
    <mergeCell ref="EP59:FA59"/>
    <mergeCell ref="FB59:FM59"/>
    <mergeCell ref="QP57:RA57"/>
    <mergeCell ref="RB57:RM57"/>
    <mergeCell ref="B59:M59"/>
    <mergeCell ref="N59:Y59"/>
    <mergeCell ref="Z59:AK59"/>
    <mergeCell ref="AL59:AW59"/>
    <mergeCell ref="AX59:BI59"/>
    <mergeCell ref="BJ59:BU59"/>
    <mergeCell ref="BV59:CG59"/>
    <mergeCell ref="CH59:CS59"/>
    <mergeCell ref="NV57:OG57"/>
    <mergeCell ref="OH57:OS57"/>
    <mergeCell ref="OT57:PE57"/>
    <mergeCell ref="PF57:PQ57"/>
    <mergeCell ref="PR57:QC57"/>
    <mergeCell ref="QD57:QO57"/>
    <mergeCell ref="LB57:LM57"/>
    <mergeCell ref="LN57:LY57"/>
    <mergeCell ref="LZ57:MK57"/>
    <mergeCell ref="ML57:MW57"/>
    <mergeCell ref="MX57:NI57"/>
    <mergeCell ref="NJ57:NU57"/>
    <mergeCell ref="EP63:FA63"/>
    <mergeCell ref="FB63:FM63"/>
    <mergeCell ref="QP59:RA59"/>
    <mergeCell ref="RB59:RM59"/>
    <mergeCell ref="B63:M63"/>
    <mergeCell ref="N63:Y63"/>
    <mergeCell ref="Z63:AK63"/>
    <mergeCell ref="AL63:AW63"/>
    <mergeCell ref="AX63:BI63"/>
    <mergeCell ref="BJ63:BU63"/>
    <mergeCell ref="BV63:CG63"/>
    <mergeCell ref="CH63:CS63"/>
    <mergeCell ref="NV59:OG59"/>
    <mergeCell ref="OH59:OS59"/>
    <mergeCell ref="OT59:PE59"/>
    <mergeCell ref="PF59:PQ59"/>
    <mergeCell ref="PR59:QC59"/>
    <mergeCell ref="QD59:QO59"/>
    <mergeCell ref="LB59:LM59"/>
    <mergeCell ref="LN59:LY59"/>
    <mergeCell ref="LZ59:MK59"/>
    <mergeCell ref="ML59:MW59"/>
    <mergeCell ref="MX59:NI59"/>
    <mergeCell ref="NJ59:NU59"/>
    <mergeCell ref="IH59:IS59"/>
    <mergeCell ref="IT59:JE59"/>
    <mergeCell ref="JF59:JQ59"/>
    <mergeCell ref="JR59:KC59"/>
    <mergeCell ref="KD59:KO59"/>
    <mergeCell ref="KP59:LA59"/>
    <mergeCell ref="FN59:FY59"/>
    <mergeCell ref="FZ59:GK59"/>
    <mergeCell ref="QP63:RA63"/>
    <mergeCell ref="RB63:RM63"/>
    <mergeCell ref="N3:Y3"/>
    <mergeCell ref="N5:Y5"/>
    <mergeCell ref="NV63:OG63"/>
    <mergeCell ref="OH63:OS63"/>
    <mergeCell ref="OT63:PE63"/>
    <mergeCell ref="PF63:PQ63"/>
    <mergeCell ref="PR63:QC63"/>
    <mergeCell ref="QD63:QO63"/>
    <mergeCell ref="LB63:LM63"/>
    <mergeCell ref="LN63:LY63"/>
    <mergeCell ref="LZ63:MK63"/>
    <mergeCell ref="ML63:MW63"/>
    <mergeCell ref="MX63:NI63"/>
    <mergeCell ref="NJ63:NU63"/>
    <mergeCell ref="IH63:IS63"/>
    <mergeCell ref="IT63:JE63"/>
    <mergeCell ref="JF63:JQ63"/>
    <mergeCell ref="JR63:KC63"/>
    <mergeCell ref="KD63:KO63"/>
    <mergeCell ref="KP63:LA63"/>
    <mergeCell ref="FN63:FY63"/>
    <mergeCell ref="FZ63:GK63"/>
    <mergeCell ref="GL63:GW63"/>
    <mergeCell ref="GX63:HI63"/>
    <mergeCell ref="HJ63:HU63"/>
    <mergeCell ref="HV63:IG63"/>
    <mergeCell ref="CT63:DE63"/>
    <mergeCell ref="DF63:DQ63"/>
    <mergeCell ref="DR63:EC63"/>
    <mergeCell ref="ED63:EO63"/>
  </mergeCells>
  <phoneticPr fontId="31" type="noConversion"/>
  <dataValidations count="1">
    <dataValidation type="list" allowBlank="1" showInputMessage="1" showErrorMessage="1" sqref="H35:M35 T35:Y35 AF35:AK35 AR35:AW35 BD35:BI35" xr:uid="{00000000-0002-0000-0C00-000000000000}">
      <formula1>"元/趟,元/立方米*公里,元/立方米,元/吨*公里,元/吨,元/件,元/箱,元/台班"</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tint="0.79998168889431442"/>
  </sheetPr>
  <dimension ref="A1:U48"/>
  <sheetViews>
    <sheetView workbookViewId="0">
      <selection activeCell="C3" sqref="C3"/>
    </sheetView>
  </sheetViews>
  <sheetFormatPr defaultRowHeight="16.5"/>
  <cols>
    <col min="1" max="1" width="15.875" style="25" bestFit="1" customWidth="1"/>
    <col min="2" max="2" width="9" style="25"/>
    <col min="3" max="3" width="6" style="25" bestFit="1" customWidth="1"/>
    <col min="4" max="4" width="16.625" style="25" bestFit="1" customWidth="1"/>
    <col min="5" max="5" width="9" style="25"/>
    <col min="6" max="6" width="2.875" style="25" bestFit="1" customWidth="1"/>
    <col min="7" max="7" width="9" style="25"/>
    <col min="8" max="8" width="12.75" style="212" bestFit="1" customWidth="1"/>
    <col min="9" max="9" width="6.125" style="25" bestFit="1" customWidth="1"/>
    <col min="10" max="10" width="11.875" style="25" bestFit="1" customWidth="1"/>
    <col min="11" max="11" width="13.875" style="25" bestFit="1" customWidth="1"/>
    <col min="12" max="12" width="10.125" style="25" bestFit="1" customWidth="1"/>
    <col min="13" max="13" width="14.25" style="25" bestFit="1" customWidth="1"/>
    <col min="14" max="14" width="6.75" style="25" bestFit="1" customWidth="1"/>
    <col min="15" max="16384" width="9" style="25"/>
  </cols>
  <sheetData>
    <row r="1" spans="1:21">
      <c r="A1" s="209" t="s">
        <v>150</v>
      </c>
      <c r="B1" s="210"/>
      <c r="C1" s="209" t="s">
        <v>228</v>
      </c>
      <c r="D1" s="209" t="s">
        <v>249</v>
      </c>
      <c r="E1" s="210"/>
      <c r="F1" s="209">
        <v>0</v>
      </c>
      <c r="G1" s="210"/>
      <c r="H1" s="213" t="s">
        <v>344</v>
      </c>
      <c r="I1" s="209" t="s">
        <v>335</v>
      </c>
      <c r="J1" s="209" t="s">
        <v>340</v>
      </c>
      <c r="K1" s="209" t="s">
        <v>337</v>
      </c>
      <c r="L1" s="209" t="s">
        <v>413</v>
      </c>
      <c r="M1" s="209" t="s">
        <v>341</v>
      </c>
      <c r="N1" s="209" t="s">
        <v>342</v>
      </c>
      <c r="O1" s="210"/>
      <c r="P1" s="25">
        <v>0.5</v>
      </c>
      <c r="Q1" s="210"/>
      <c r="R1" s="25" t="s">
        <v>457</v>
      </c>
      <c r="S1" s="25" t="s">
        <v>461</v>
      </c>
      <c r="T1" s="210"/>
      <c r="U1" s="25" t="s">
        <v>491</v>
      </c>
    </row>
    <row r="2" spans="1:21">
      <c r="A2" s="209" t="s">
        <v>151</v>
      </c>
      <c r="B2" s="210"/>
      <c r="C2" s="209" t="s">
        <v>431</v>
      </c>
      <c r="D2" s="209" t="s">
        <v>251</v>
      </c>
      <c r="E2" s="210"/>
      <c r="F2" s="209">
        <v>1</v>
      </c>
      <c r="G2" s="210"/>
      <c r="H2" s="213" t="s">
        <v>345</v>
      </c>
      <c r="I2" s="209" t="s">
        <v>335</v>
      </c>
      <c r="J2" s="209" t="s">
        <v>336</v>
      </c>
      <c r="K2" s="209" t="s">
        <v>337</v>
      </c>
      <c r="L2" s="209" t="s">
        <v>338</v>
      </c>
      <c r="M2" s="209" t="s">
        <v>341</v>
      </c>
      <c r="N2" s="209" t="s">
        <v>343</v>
      </c>
      <c r="O2" s="210"/>
      <c r="P2" s="25">
        <v>1</v>
      </c>
      <c r="Q2" s="210"/>
      <c r="R2" s="25" t="s">
        <v>458</v>
      </c>
      <c r="S2" s="25" t="s">
        <v>462</v>
      </c>
      <c r="T2" s="210"/>
      <c r="U2" s="25" t="s">
        <v>492</v>
      </c>
    </row>
    <row r="3" spans="1:21">
      <c r="A3" s="209"/>
      <c r="B3" s="210"/>
      <c r="C3" s="25" t="s">
        <v>475</v>
      </c>
      <c r="D3" s="209" t="s">
        <v>250</v>
      </c>
      <c r="E3" s="210"/>
      <c r="F3" s="209"/>
      <c r="G3" s="210"/>
      <c r="H3" s="211"/>
      <c r="O3" s="210"/>
      <c r="P3" s="25">
        <v>1.5</v>
      </c>
      <c r="Q3" s="210"/>
      <c r="T3" s="210"/>
      <c r="U3" s="25" t="s">
        <v>493</v>
      </c>
    </row>
    <row r="4" spans="1:21">
      <c r="A4" s="209"/>
      <c r="B4" s="210"/>
      <c r="C4" s="209" t="s">
        <v>231</v>
      </c>
      <c r="D4" s="209" t="s">
        <v>252</v>
      </c>
      <c r="E4" s="210"/>
      <c r="F4" s="209"/>
      <c r="G4" s="210"/>
      <c r="H4" s="211"/>
      <c r="O4" s="210"/>
      <c r="P4" s="25">
        <v>2</v>
      </c>
      <c r="Q4" s="210"/>
      <c r="T4" s="210"/>
    </row>
    <row r="5" spans="1:21">
      <c r="A5" s="209"/>
      <c r="B5" s="210"/>
      <c r="C5" s="209"/>
      <c r="D5" s="209"/>
      <c r="E5" s="210"/>
      <c r="F5" s="209"/>
      <c r="G5" s="210"/>
      <c r="H5" s="211"/>
      <c r="O5" s="210"/>
      <c r="P5" s="25">
        <v>2.5</v>
      </c>
      <c r="Q5" s="210"/>
      <c r="T5" s="210"/>
    </row>
    <row r="6" spans="1:21">
      <c r="A6" s="209"/>
      <c r="B6" s="210"/>
      <c r="C6" s="209"/>
      <c r="D6" s="209"/>
      <c r="E6" s="210"/>
      <c r="F6" s="209"/>
      <c r="G6" s="210"/>
      <c r="H6" s="211"/>
      <c r="O6" s="210"/>
      <c r="P6" s="25">
        <v>3</v>
      </c>
      <c r="Q6" s="210"/>
      <c r="T6" s="210"/>
    </row>
    <row r="7" spans="1:21">
      <c r="A7" s="209"/>
      <c r="B7" s="210"/>
      <c r="C7" s="209"/>
      <c r="D7" s="209"/>
      <c r="E7" s="210"/>
      <c r="F7" s="209"/>
      <c r="G7" s="210"/>
      <c r="H7" s="211"/>
      <c r="O7" s="210"/>
      <c r="P7" s="25">
        <v>3.5</v>
      </c>
      <c r="Q7" s="210"/>
      <c r="T7" s="210"/>
    </row>
    <row r="8" spans="1:21">
      <c r="A8" s="209"/>
      <c r="B8" s="210"/>
      <c r="C8" s="209"/>
      <c r="D8" s="209"/>
      <c r="E8" s="210"/>
      <c r="F8" s="209"/>
      <c r="G8" s="210"/>
      <c r="H8" s="211"/>
      <c r="O8" s="210"/>
      <c r="P8" s="25">
        <v>4</v>
      </c>
      <c r="Q8" s="210"/>
      <c r="T8" s="210"/>
    </row>
    <row r="9" spans="1:21">
      <c r="A9" s="209"/>
      <c r="B9" s="210"/>
      <c r="C9" s="209"/>
      <c r="D9" s="209"/>
      <c r="E9" s="210"/>
      <c r="F9" s="209"/>
      <c r="G9" s="210"/>
      <c r="H9" s="211"/>
      <c r="O9" s="210"/>
      <c r="P9" s="25">
        <v>4.5</v>
      </c>
      <c r="Q9" s="210"/>
      <c r="T9" s="210"/>
    </row>
    <row r="10" spans="1:21">
      <c r="A10" s="209"/>
      <c r="B10" s="210"/>
      <c r="C10" s="209"/>
      <c r="D10" s="209"/>
      <c r="E10" s="210"/>
      <c r="F10" s="209"/>
      <c r="G10" s="210"/>
      <c r="H10" s="211"/>
      <c r="O10" s="210"/>
      <c r="P10" s="25">
        <v>5</v>
      </c>
      <c r="Q10" s="210"/>
      <c r="T10" s="210"/>
    </row>
    <row r="11" spans="1:21">
      <c r="A11" s="209"/>
      <c r="B11" s="210"/>
      <c r="C11" s="209"/>
      <c r="D11" s="209"/>
      <c r="E11" s="210"/>
      <c r="F11" s="209"/>
      <c r="G11" s="210"/>
      <c r="H11" s="211"/>
      <c r="O11" s="210"/>
      <c r="P11" s="25">
        <v>5.5</v>
      </c>
      <c r="Q11" s="210"/>
      <c r="T11" s="210"/>
    </row>
    <row r="12" spans="1:21">
      <c r="A12" s="209"/>
      <c r="B12" s="210"/>
      <c r="C12" s="209"/>
      <c r="D12" s="209"/>
      <c r="E12" s="210"/>
      <c r="F12" s="209"/>
      <c r="G12" s="210"/>
      <c r="H12" s="211"/>
      <c r="O12" s="210"/>
      <c r="P12" s="25">
        <v>6</v>
      </c>
      <c r="Q12" s="210"/>
      <c r="T12" s="210"/>
    </row>
    <row r="13" spans="1:21">
      <c r="A13" s="209"/>
      <c r="B13" s="210"/>
      <c r="C13" s="209"/>
      <c r="D13" s="209"/>
      <c r="E13" s="210"/>
      <c r="F13" s="209"/>
      <c r="G13" s="210"/>
      <c r="H13" s="211"/>
      <c r="O13" s="210"/>
      <c r="P13" s="25">
        <v>6.5</v>
      </c>
      <c r="Q13" s="210"/>
      <c r="T13" s="210"/>
    </row>
    <row r="14" spans="1:21">
      <c r="A14" s="209"/>
      <c r="B14" s="210"/>
      <c r="C14" s="209"/>
      <c r="D14" s="209"/>
      <c r="E14" s="210"/>
      <c r="F14" s="209"/>
      <c r="G14" s="210"/>
      <c r="H14" s="211"/>
      <c r="O14" s="210"/>
      <c r="P14" s="25">
        <v>7</v>
      </c>
      <c r="Q14" s="210"/>
      <c r="T14" s="210"/>
    </row>
    <row r="15" spans="1:21">
      <c r="A15" s="209"/>
      <c r="B15" s="210"/>
      <c r="C15" s="209"/>
      <c r="D15" s="209"/>
      <c r="E15" s="210"/>
      <c r="F15" s="209"/>
      <c r="G15" s="210"/>
      <c r="H15" s="211"/>
      <c r="O15" s="210"/>
      <c r="P15" s="25">
        <v>7.5</v>
      </c>
      <c r="Q15" s="210"/>
      <c r="T15" s="210"/>
    </row>
    <row r="16" spans="1:21">
      <c r="P16" s="25">
        <v>8</v>
      </c>
    </row>
    <row r="17" spans="16:16">
      <c r="P17" s="25">
        <v>8.5</v>
      </c>
    </row>
    <row r="18" spans="16:16">
      <c r="P18" s="25">
        <v>9</v>
      </c>
    </row>
    <row r="19" spans="16:16">
      <c r="P19" s="25">
        <v>9.5</v>
      </c>
    </row>
    <row r="20" spans="16:16">
      <c r="P20" s="25">
        <v>10</v>
      </c>
    </row>
    <row r="21" spans="16:16">
      <c r="P21" s="25">
        <v>10.5</v>
      </c>
    </row>
    <row r="22" spans="16:16">
      <c r="P22" s="25">
        <v>11</v>
      </c>
    </row>
    <row r="23" spans="16:16">
      <c r="P23" s="25">
        <v>11.5</v>
      </c>
    </row>
    <row r="24" spans="16:16">
      <c r="P24" s="25">
        <v>12</v>
      </c>
    </row>
    <row r="25" spans="16:16">
      <c r="P25" s="25">
        <v>12.5</v>
      </c>
    </row>
    <row r="26" spans="16:16">
      <c r="P26" s="25">
        <v>13</v>
      </c>
    </row>
    <row r="27" spans="16:16">
      <c r="P27" s="25">
        <v>13.5</v>
      </c>
    </row>
    <row r="28" spans="16:16">
      <c r="P28" s="25">
        <v>14</v>
      </c>
    </row>
    <row r="29" spans="16:16">
      <c r="P29" s="25">
        <v>14.5</v>
      </c>
    </row>
    <row r="30" spans="16:16">
      <c r="P30" s="25">
        <v>15</v>
      </c>
    </row>
    <row r="31" spans="16:16">
      <c r="P31" s="25">
        <v>15.5</v>
      </c>
    </row>
    <row r="32" spans="16:16">
      <c r="P32" s="25">
        <v>16</v>
      </c>
    </row>
    <row r="33" spans="16:16">
      <c r="P33" s="25">
        <v>16.5</v>
      </c>
    </row>
    <row r="34" spans="16:16">
      <c r="P34" s="25">
        <v>17</v>
      </c>
    </row>
    <row r="35" spans="16:16">
      <c r="P35" s="25">
        <v>17.5</v>
      </c>
    </row>
    <row r="36" spans="16:16">
      <c r="P36" s="25">
        <v>18</v>
      </c>
    </row>
    <row r="37" spans="16:16">
      <c r="P37" s="25">
        <v>18.5</v>
      </c>
    </row>
    <row r="38" spans="16:16">
      <c r="P38" s="25">
        <v>19</v>
      </c>
    </row>
    <row r="39" spans="16:16">
      <c r="P39" s="25">
        <v>19.5</v>
      </c>
    </row>
    <row r="40" spans="16:16">
      <c r="P40" s="25">
        <v>20</v>
      </c>
    </row>
    <row r="41" spans="16:16">
      <c r="P41" s="25">
        <v>20.5</v>
      </c>
    </row>
    <row r="42" spans="16:16">
      <c r="P42" s="25">
        <v>21</v>
      </c>
    </row>
    <row r="43" spans="16:16">
      <c r="P43" s="25">
        <v>21.5</v>
      </c>
    </row>
    <row r="44" spans="16:16">
      <c r="P44" s="25">
        <v>22</v>
      </c>
    </row>
    <row r="45" spans="16:16">
      <c r="P45" s="25">
        <v>22.5</v>
      </c>
    </row>
    <row r="46" spans="16:16">
      <c r="P46" s="25">
        <v>23</v>
      </c>
    </row>
    <row r="47" spans="16:16">
      <c r="P47" s="25">
        <v>23.5</v>
      </c>
    </row>
    <row r="48" spans="16:16">
      <c r="P48" s="25">
        <v>24</v>
      </c>
    </row>
  </sheetData>
  <phoneticPr fontId="4"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tabColor theme="3" tint="0.79998168889431442"/>
  </sheetPr>
  <dimension ref="B1:IL526"/>
  <sheetViews>
    <sheetView topLeftCell="A142" workbookViewId="0">
      <selection activeCell="F461" sqref="F461"/>
    </sheetView>
  </sheetViews>
  <sheetFormatPr defaultRowHeight="16.5" outlineLevelRow="1" outlineLevelCol="1"/>
  <cols>
    <col min="1" max="1" width="9" style="65"/>
    <col min="2" max="4" width="9" style="65" customWidth="1" outlineLevel="1"/>
    <col min="5" max="5" width="27" style="109" customWidth="1"/>
    <col min="6" max="6" width="9.75" style="109" customWidth="1"/>
    <col min="7" max="7" width="10.125" style="65" customWidth="1"/>
    <col min="8" max="25" width="10.125" style="65" bestFit="1" customWidth="1"/>
    <col min="26" max="16384" width="9" style="65"/>
  </cols>
  <sheetData>
    <row r="1" spans="4:45" ht="17.25" thickBot="1"/>
    <row r="2" spans="4:45" outlineLevel="1">
      <c r="D2" s="110" t="s">
        <v>90</v>
      </c>
      <c r="E2" s="111" t="s">
        <v>91</v>
      </c>
      <c r="F2" s="111">
        <v>1</v>
      </c>
      <c r="G2" s="111">
        <v>2</v>
      </c>
      <c r="H2" s="111">
        <v>3</v>
      </c>
      <c r="I2" s="111">
        <v>4</v>
      </c>
      <c r="J2" s="111">
        <v>5</v>
      </c>
      <c r="K2" s="111">
        <v>6</v>
      </c>
      <c r="L2" s="111">
        <v>7</v>
      </c>
      <c r="M2" s="111">
        <v>8</v>
      </c>
      <c r="N2" s="111">
        <v>9</v>
      </c>
      <c r="O2" s="111">
        <v>10</v>
      </c>
      <c r="P2" s="111">
        <v>11</v>
      </c>
      <c r="Q2" s="111">
        <v>12</v>
      </c>
      <c r="R2" s="111">
        <v>13</v>
      </c>
      <c r="S2" s="111">
        <v>14</v>
      </c>
      <c r="T2" s="111">
        <v>15</v>
      </c>
      <c r="U2" s="111">
        <v>16</v>
      </c>
      <c r="V2" s="111">
        <v>17</v>
      </c>
      <c r="W2" s="111">
        <v>18</v>
      </c>
      <c r="X2" s="111">
        <v>19</v>
      </c>
      <c r="Y2" s="111">
        <v>20</v>
      </c>
      <c r="Z2" s="111">
        <v>21</v>
      </c>
      <c r="AA2" s="111">
        <v>22</v>
      </c>
      <c r="AB2" s="111">
        <v>23</v>
      </c>
      <c r="AC2" s="111">
        <v>24</v>
      </c>
      <c r="AD2" s="111">
        <v>25</v>
      </c>
      <c r="AE2" s="111">
        <v>26</v>
      </c>
      <c r="AF2" s="111">
        <v>27</v>
      </c>
      <c r="AG2" s="111">
        <v>28</v>
      </c>
      <c r="AH2" s="111">
        <v>29</v>
      </c>
      <c r="AI2" s="111">
        <v>30</v>
      </c>
      <c r="AJ2" s="111">
        <v>31</v>
      </c>
      <c r="AK2" s="111">
        <v>32</v>
      </c>
      <c r="AL2" s="111">
        <v>33</v>
      </c>
      <c r="AM2" s="111">
        <v>34</v>
      </c>
      <c r="AN2" s="111">
        <v>35</v>
      </c>
      <c r="AO2" s="111">
        <v>36</v>
      </c>
      <c r="AP2" s="111">
        <v>37</v>
      </c>
      <c r="AQ2" s="111">
        <v>38</v>
      </c>
      <c r="AR2" s="111">
        <v>39</v>
      </c>
      <c r="AS2" s="112">
        <v>40</v>
      </c>
    </row>
    <row r="3" spans="4:45" ht="17.25" thickBot="1">
      <c r="D3" s="113">
        <v>1</v>
      </c>
      <c r="E3" s="114" t="s">
        <v>104</v>
      </c>
      <c r="F3" s="114" t="str">
        <f t="shared" ref="F3:AS3" si="0">INDEX(Part,F2)</f>
        <v>Upper Gap Hider</v>
      </c>
      <c r="G3" s="114" t="str">
        <f t="shared" si="0"/>
        <v>GAP HIDER LW</v>
      </c>
      <c r="H3" s="114">
        <f t="shared" si="0"/>
        <v>0</v>
      </c>
      <c r="I3" s="114">
        <f t="shared" si="0"/>
        <v>0</v>
      </c>
      <c r="J3" s="114">
        <f t="shared" si="0"/>
        <v>0</v>
      </c>
      <c r="K3" s="114">
        <f t="shared" si="0"/>
        <v>0</v>
      </c>
      <c r="L3" s="114">
        <f t="shared" si="0"/>
        <v>0</v>
      </c>
      <c r="M3" s="114">
        <f t="shared" si="0"/>
        <v>0</v>
      </c>
      <c r="N3" s="114">
        <f t="shared" si="0"/>
        <v>0</v>
      </c>
      <c r="O3" s="114">
        <f t="shared" si="0"/>
        <v>0</v>
      </c>
      <c r="P3" s="114">
        <f t="shared" si="0"/>
        <v>0</v>
      </c>
      <c r="Q3" s="114">
        <f t="shared" si="0"/>
        <v>0</v>
      </c>
      <c r="R3" s="114">
        <f t="shared" si="0"/>
        <v>0</v>
      </c>
      <c r="S3" s="114">
        <f t="shared" si="0"/>
        <v>0</v>
      </c>
      <c r="T3" s="114">
        <f t="shared" si="0"/>
        <v>0</v>
      </c>
      <c r="U3" s="114">
        <f t="shared" si="0"/>
        <v>0</v>
      </c>
      <c r="V3" s="114">
        <f t="shared" si="0"/>
        <v>0</v>
      </c>
      <c r="W3" s="114">
        <f t="shared" si="0"/>
        <v>0</v>
      </c>
      <c r="X3" s="114">
        <f t="shared" si="0"/>
        <v>0</v>
      </c>
      <c r="Y3" s="114">
        <f t="shared" si="0"/>
        <v>0</v>
      </c>
      <c r="Z3" s="114">
        <f t="shared" si="0"/>
        <v>0</v>
      </c>
      <c r="AA3" s="114">
        <f t="shared" si="0"/>
        <v>0</v>
      </c>
      <c r="AB3" s="114">
        <f t="shared" si="0"/>
        <v>0</v>
      </c>
      <c r="AC3" s="114">
        <f t="shared" si="0"/>
        <v>0</v>
      </c>
      <c r="AD3" s="114">
        <f t="shared" si="0"/>
        <v>0</v>
      </c>
      <c r="AE3" s="114">
        <f t="shared" si="0"/>
        <v>0</v>
      </c>
      <c r="AF3" s="114">
        <f t="shared" si="0"/>
        <v>0</v>
      </c>
      <c r="AG3" s="114">
        <f t="shared" si="0"/>
        <v>0</v>
      </c>
      <c r="AH3" s="114">
        <f t="shared" si="0"/>
        <v>0</v>
      </c>
      <c r="AI3" s="114">
        <f t="shared" si="0"/>
        <v>0</v>
      </c>
      <c r="AJ3" s="114">
        <f t="shared" si="0"/>
        <v>0</v>
      </c>
      <c r="AK3" s="114">
        <f t="shared" si="0"/>
        <v>0</v>
      </c>
      <c r="AL3" s="114">
        <f t="shared" si="0"/>
        <v>0</v>
      </c>
      <c r="AM3" s="114">
        <f t="shared" si="0"/>
        <v>0</v>
      </c>
      <c r="AN3" s="114">
        <f t="shared" si="0"/>
        <v>0</v>
      </c>
      <c r="AO3" s="114">
        <f t="shared" si="0"/>
        <v>0</v>
      </c>
      <c r="AP3" s="114">
        <f t="shared" si="0"/>
        <v>0</v>
      </c>
      <c r="AQ3" s="114">
        <f t="shared" si="0"/>
        <v>0</v>
      </c>
      <c r="AR3" s="114">
        <f t="shared" si="0"/>
        <v>0</v>
      </c>
      <c r="AS3" s="115">
        <f t="shared" si="0"/>
        <v>0</v>
      </c>
    </row>
    <row r="4" spans="4:45" s="76" customFormat="1">
      <c r="D4" s="110">
        <v>2</v>
      </c>
      <c r="E4" s="116" t="s">
        <v>103</v>
      </c>
      <c r="F4" s="117" t="str">
        <f ca="1">IFERROR(IF(UI!$J$5=list!$A$2,INDEX($E$20:$E$79,MATCH(MAX(F20:F79),F20:F79,0)),INDEX($E$84:$E$143,MATCH(MIN(F84:F143),F84:F143,0))),"")</f>
        <v>EU8634</v>
      </c>
      <c r="G4" s="117" t="str">
        <f ca="1">IFERROR(IF(UI!$J$5=list!$A$2,INDEX($E$20:$E$79,MATCH(MAX(G20:G79),G20:G79,0)),INDEX($E$84:$E$143,MATCH(MIN(G84:G143),G84:G143,0))),"")</f>
        <v>EU8634</v>
      </c>
      <c r="H4" s="117" t="str">
        <f ca="1">IFERROR(IF(UI!$J$5=list!$A$2,INDEX($E$20:$E$79,MATCH(MAX(H20:H79),H20:H79,0)),INDEX($E$84:$E$143,MATCH(MIN(H84:H143),H84:H143,0))),"")</f>
        <v/>
      </c>
      <c r="I4" s="117" t="str">
        <f ca="1">IFERROR(IF(UI!$J$5=list!$A$2,INDEX($E$20:$E$79,MATCH(MAX(I20:I79),I20:I79,0)),INDEX($E$84:$E$143,MATCH(MIN(I84:I143),I84:I143,0))),"")</f>
        <v/>
      </c>
      <c r="J4" s="117" t="str">
        <f ca="1">IFERROR(IF(UI!$J$5=list!$A$2,INDEX($E$20:$E$79,MATCH(MAX(J20:J79),J20:J79,0)),INDEX($E$84:$E$143,MATCH(MIN(J84:J143),J84:J143,0))),"")</f>
        <v/>
      </c>
      <c r="K4" s="117" t="str">
        <f ca="1">IFERROR(IF(UI!$J$5=list!$A$2,INDEX($E$20:$E$79,MATCH(MAX(K20:K79),K20:K79,0)),INDEX($E$84:$E$143,MATCH(MIN(K84:K143),K84:K143,0))),"")</f>
        <v/>
      </c>
      <c r="L4" s="117" t="str">
        <f ca="1">IFERROR(IF(UI!$J$5=list!$A$2,INDEX($E$20:$E$79,MATCH(MAX(L20:L79),L20:L79,0)),INDEX($E$84:$E$143,MATCH(MIN(L84:L143),L84:L143,0))),"")</f>
        <v/>
      </c>
      <c r="M4" s="117" t="str">
        <f ca="1">IFERROR(IF(UI!$J$5=list!$A$2,INDEX($E$20:$E$79,MATCH(MAX(M20:M79),M20:M79,0)),INDEX($E$84:$E$143,MATCH(MIN(M84:M143),M84:M143,0))),"")</f>
        <v/>
      </c>
      <c r="N4" s="117" t="str">
        <f ca="1">IFERROR(IF(UI!$J$5=list!$A$2,INDEX($E$20:$E$79,MATCH(MAX(N20:N79),N20:N79,0)),INDEX($E$84:$E$143,MATCH(MIN(N84:N143),N84:N143,0))),"")</f>
        <v/>
      </c>
      <c r="O4" s="117" t="str">
        <f ca="1">IFERROR(IF(UI!$J$5=list!$A$2,INDEX($E$20:$E$79,MATCH(MAX(O20:O79),O20:O79,0)),INDEX($E$84:$E$143,MATCH(MIN(O84:O143),O84:O143,0))),"")</f>
        <v/>
      </c>
      <c r="P4" s="117" t="str">
        <f ca="1">IFERROR(IF(UI!$J$5=list!$A$2,INDEX($E$20:$E$79,MATCH(MAX(P20:P79),P20:P79,0)),INDEX($E$84:$E$143,MATCH(MIN(P84:P143),P84:P143,0))),"")</f>
        <v/>
      </c>
      <c r="Q4" s="117" t="str">
        <f ca="1">IFERROR(IF(UI!$J$5=list!$A$2,INDEX($E$20:$E$79,MATCH(MAX(Q20:Q79),Q20:Q79,0)),INDEX($E$84:$E$143,MATCH(MIN(Q84:Q143),Q84:Q143,0))),"")</f>
        <v/>
      </c>
      <c r="R4" s="117" t="str">
        <f ca="1">IFERROR(IF(UI!$J$5=list!$A$2,INDEX($E$20:$E$79,MATCH(MAX(R20:R79),R20:R79,0)),INDEX($E$84:$E$143,MATCH(MIN(R84:R143),R84:R143,0))),"")</f>
        <v/>
      </c>
      <c r="S4" s="117" t="str">
        <f ca="1">IFERROR(IF(UI!$J$5=list!$A$2,INDEX($E$20:$E$79,MATCH(MAX(S20:S79),S20:S79,0)),INDEX($E$84:$E$143,MATCH(MIN(S84:S143),S84:S143,0))),"")</f>
        <v/>
      </c>
      <c r="T4" s="117" t="str">
        <f ca="1">IFERROR(IF(UI!$J$5=list!$A$2,INDEX($E$20:$E$79,MATCH(MAX(T20:T79),T20:T79,0)),INDEX($E$84:$E$143,MATCH(MIN(T84:T143),T84:T143,0))),"")</f>
        <v/>
      </c>
      <c r="U4" s="117" t="str">
        <f ca="1">IFERROR(IF(UI!$J$5=list!$A$2,INDEX($E$20:$E$79,MATCH(MAX(U20:U79),U20:U79,0)),INDEX($E$84:$E$143,MATCH(MIN(U84:U143),U84:U143,0))),"")</f>
        <v/>
      </c>
      <c r="V4" s="117" t="str">
        <f ca="1">IFERROR(IF(UI!$J$5=list!$A$2,INDEX($E$20:$E$79,MATCH(MAX(V20:V79),V20:V79,0)),INDEX($E$84:$E$143,MATCH(MIN(V84:V143),V84:V143,0))),"")</f>
        <v/>
      </c>
      <c r="W4" s="117" t="str">
        <f ca="1">IFERROR(IF(UI!$J$5=list!$A$2,INDEX($E$20:$E$79,MATCH(MAX(W20:W79),W20:W79,0)),INDEX($E$84:$E$143,MATCH(MIN(W84:W143),W84:W143,0))),"")</f>
        <v/>
      </c>
      <c r="X4" s="117" t="str">
        <f ca="1">IFERROR(IF(UI!$J$5=list!$A$2,INDEX($E$20:$E$79,MATCH(MAX(X20:X79),X20:X79,0)),INDEX($E$84:$E$143,MATCH(MIN(X84:X143),X84:X143,0))),"")</f>
        <v/>
      </c>
      <c r="Y4" s="117" t="str">
        <f ca="1">IFERROR(IF(UI!$J$5=list!$A$2,INDEX($E$20:$E$79,MATCH(MAX(Y20:Y79),Y20:Y79,0)),INDEX($E$84:$E$143,MATCH(MIN(Y84:Y143),Y84:Y143,0))),"")</f>
        <v/>
      </c>
      <c r="Z4" s="117" t="str">
        <f ca="1">IFERROR(IF(UI!$J$5=list!$A$2,INDEX($E$20:$E$79,MATCH(MAX(Z20:Z79),Z20:Z79,0)),INDEX($E$84:$E$143,MATCH(MIN(Z84:Z143),Z84:Z143,0))),"")</f>
        <v/>
      </c>
      <c r="AA4" s="117" t="str">
        <f ca="1">IFERROR(IF(UI!$J$5=list!$A$2,INDEX($E$20:$E$79,MATCH(MAX(AA20:AA79),AA20:AA79,0)),INDEX($E$84:$E$143,MATCH(MIN(AA84:AA143),AA84:AA143,0))),"")</f>
        <v/>
      </c>
      <c r="AB4" s="117" t="str">
        <f ca="1">IFERROR(IF(UI!$J$5=list!$A$2,INDEX($E$20:$E$79,MATCH(MAX(AB20:AB79),AB20:AB79,0)),INDEX($E$84:$E$143,MATCH(MIN(AB84:AB143),AB84:AB143,0))),"")</f>
        <v/>
      </c>
      <c r="AC4" s="117" t="str">
        <f ca="1">IFERROR(IF(UI!$J$5=list!$A$2,INDEX($E$20:$E$79,MATCH(MAX(AC20:AC79),AC20:AC79,0)),INDEX($E$84:$E$143,MATCH(MIN(AC84:AC143),AC84:AC143,0))),"")</f>
        <v/>
      </c>
      <c r="AD4" s="117" t="str">
        <f ca="1">IFERROR(IF(UI!$J$5=list!$A$2,INDEX($E$20:$E$79,MATCH(MAX(AD20:AD79),AD20:AD79,0)),INDEX($E$84:$E$143,MATCH(MIN(AD84:AD143),AD84:AD143,0))),"")</f>
        <v/>
      </c>
      <c r="AE4" s="117" t="str">
        <f ca="1">IFERROR(IF(UI!$J$5=list!$A$2,INDEX($E$20:$E$79,MATCH(MAX(AE20:AE79),AE20:AE79,0)),INDEX($E$84:$E$143,MATCH(MIN(AE84:AE143),AE84:AE143,0))),"")</f>
        <v/>
      </c>
      <c r="AF4" s="117" t="str">
        <f ca="1">IFERROR(IF(UI!$J$5=list!$A$2,INDEX($E$20:$E$79,MATCH(MAX(AF20:AF79),AF20:AF79,0)),INDEX($E$84:$E$143,MATCH(MIN(AF84:AF143),AF84:AF143,0))),"")</f>
        <v/>
      </c>
      <c r="AG4" s="117" t="str">
        <f ca="1">IFERROR(IF(UI!$J$5=list!$A$2,INDEX($E$20:$E$79,MATCH(MAX(AG20:AG79),AG20:AG79,0)),INDEX($E$84:$E$143,MATCH(MIN(AG84:AG143),AG84:AG143,0))),"")</f>
        <v/>
      </c>
      <c r="AH4" s="117" t="str">
        <f ca="1">IFERROR(IF(UI!$J$5=list!$A$2,INDEX($E$20:$E$79,MATCH(MAX(AH20:AH79),AH20:AH79,0)),INDEX($E$84:$E$143,MATCH(MIN(AH84:AH143),AH84:AH143,0))),"")</f>
        <v/>
      </c>
      <c r="AI4" s="117" t="str">
        <f ca="1">IFERROR(IF(UI!$J$5=list!$A$2,INDEX($E$20:$E$79,MATCH(MAX(AI20:AI79),AI20:AI79,0)),INDEX($E$84:$E$143,MATCH(MIN(AI84:AI143),AI84:AI143,0))),"")</f>
        <v/>
      </c>
      <c r="AJ4" s="117" t="str">
        <f ca="1">IFERROR(IF(UI!$J$5=list!$A$2,INDEX($E$20:$E$79,MATCH(MAX(AJ20:AJ79),AJ20:AJ79,0)),INDEX($E$84:$E$143,MATCH(MIN(AJ84:AJ143),AJ84:AJ143,0))),"")</f>
        <v/>
      </c>
      <c r="AK4" s="117" t="str">
        <f ca="1">IFERROR(IF(UI!$J$5=list!$A$2,INDEX($E$20:$E$79,MATCH(MAX(AK20:AK79),AK20:AK79,0)),INDEX($E$84:$E$143,MATCH(MIN(AK84:AK143),AK84:AK143,0))),"")</f>
        <v/>
      </c>
      <c r="AL4" s="117" t="str">
        <f ca="1">IFERROR(IF(UI!$J$5=list!$A$2,INDEX($E$20:$E$79,MATCH(MAX(AL20:AL79),AL20:AL79,0)),INDEX($E$84:$E$143,MATCH(MIN(AL84:AL143),AL84:AL143,0))),"")</f>
        <v/>
      </c>
      <c r="AM4" s="117" t="str">
        <f ca="1">IFERROR(IF(UI!$J$5=list!$A$2,INDEX($E$20:$E$79,MATCH(MAX(AM20:AM79),AM20:AM79,0)),INDEX($E$84:$E$143,MATCH(MIN(AM84:AM143),AM84:AM143,0))),"")</f>
        <v/>
      </c>
      <c r="AN4" s="117" t="str">
        <f ca="1">IFERROR(IF(UI!$J$5=list!$A$2,INDEX($E$20:$E$79,MATCH(MAX(AN20:AN79),AN20:AN79,0)),INDEX($E$84:$E$143,MATCH(MIN(AN84:AN143),AN84:AN143,0))),"")</f>
        <v/>
      </c>
      <c r="AO4" s="117" t="str">
        <f ca="1">IFERROR(IF(UI!$J$5=list!$A$2,INDEX($E$20:$E$79,MATCH(MAX(AO20:AO79),AO20:AO79,0)),INDEX($E$84:$E$143,MATCH(MIN(AO84:AO143),AO84:AO143,0))),"")</f>
        <v/>
      </c>
      <c r="AP4" s="117" t="str">
        <f ca="1">IFERROR(IF(UI!$J$5=list!$A$2,INDEX($E$20:$E$79,MATCH(MAX(AP20:AP79),AP20:AP79,0)),INDEX($E$84:$E$143,MATCH(MIN(AP84:AP143),AP84:AP143,0))),"")</f>
        <v/>
      </c>
      <c r="AQ4" s="117" t="str">
        <f ca="1">IFERROR(IF(UI!$J$5=list!$A$2,INDEX($E$20:$E$79,MATCH(MAX(AQ20:AQ79),AQ20:AQ79,0)),INDEX($E$84:$E$143,MATCH(MIN(AQ84:AQ143),AQ84:AQ143,0))),"")</f>
        <v/>
      </c>
      <c r="AR4" s="117" t="str">
        <f ca="1">IFERROR(IF(UI!$J$5=list!$A$2,INDEX($E$20:$E$79,MATCH(MAX(AR20:AR79),AR20:AR79,0)),INDEX($E$84:$E$143,MATCH(MIN(AR84:AR143),AR84:AR143,0))),"")</f>
        <v/>
      </c>
      <c r="AS4" s="117" t="str">
        <f ca="1">IFERROR(IF(UI!$J$5=list!$A$2,INDEX($E$20:$E$79,MATCH(MAX(AS20:AS79),AS20:AS79,0)),INDEX($E$84:$E$143,MATCH(MIN(AS84:AS143),AS84:AS143,0))),"")</f>
        <v/>
      </c>
    </row>
    <row r="5" spans="4:45" s="76" customFormat="1">
      <c r="D5" s="118">
        <v>3</v>
      </c>
      <c r="E5" s="97" t="s">
        <v>115</v>
      </c>
      <c r="F5" s="119">
        <f t="shared" ref="F5:AS5" ca="1" si="1">IFERROR(VLOOKUP(F4,$E$211:$AS$270,F$2+1,0),"")</f>
        <v>80</v>
      </c>
      <c r="G5" s="119">
        <f t="shared" ca="1" si="1"/>
        <v>24</v>
      </c>
      <c r="H5" s="119" t="str">
        <f t="shared" ca="1" si="1"/>
        <v/>
      </c>
      <c r="I5" s="119" t="str">
        <f t="shared" ca="1" si="1"/>
        <v/>
      </c>
      <c r="J5" s="119" t="str">
        <f t="shared" ca="1" si="1"/>
        <v/>
      </c>
      <c r="K5" s="119" t="str">
        <f t="shared" ca="1" si="1"/>
        <v/>
      </c>
      <c r="L5" s="119" t="str">
        <f t="shared" ca="1" si="1"/>
        <v/>
      </c>
      <c r="M5" s="119" t="str">
        <f t="shared" ca="1" si="1"/>
        <v/>
      </c>
      <c r="N5" s="119" t="str">
        <f t="shared" ca="1" si="1"/>
        <v/>
      </c>
      <c r="O5" s="119" t="str">
        <f t="shared" ca="1" si="1"/>
        <v/>
      </c>
      <c r="P5" s="119" t="str">
        <f t="shared" ca="1" si="1"/>
        <v/>
      </c>
      <c r="Q5" s="119" t="str">
        <f t="shared" ca="1" si="1"/>
        <v/>
      </c>
      <c r="R5" s="119" t="str">
        <f t="shared" ca="1" si="1"/>
        <v/>
      </c>
      <c r="S5" s="119" t="str">
        <f t="shared" ca="1" si="1"/>
        <v/>
      </c>
      <c r="T5" s="119" t="str">
        <f t="shared" ca="1" si="1"/>
        <v/>
      </c>
      <c r="U5" s="119" t="str">
        <f t="shared" ca="1" si="1"/>
        <v/>
      </c>
      <c r="V5" s="119" t="str">
        <f t="shared" ca="1" si="1"/>
        <v/>
      </c>
      <c r="W5" s="119" t="str">
        <f t="shared" ca="1" si="1"/>
        <v/>
      </c>
      <c r="X5" s="119" t="str">
        <f t="shared" ca="1" si="1"/>
        <v/>
      </c>
      <c r="Y5" s="119" t="str">
        <f t="shared" ca="1" si="1"/>
        <v/>
      </c>
      <c r="Z5" s="119" t="str">
        <f t="shared" ca="1" si="1"/>
        <v/>
      </c>
      <c r="AA5" s="119" t="str">
        <f t="shared" ca="1" si="1"/>
        <v/>
      </c>
      <c r="AB5" s="119" t="str">
        <f t="shared" ca="1" si="1"/>
        <v/>
      </c>
      <c r="AC5" s="119" t="str">
        <f t="shared" ca="1" si="1"/>
        <v/>
      </c>
      <c r="AD5" s="119" t="str">
        <f t="shared" ca="1" si="1"/>
        <v/>
      </c>
      <c r="AE5" s="119" t="str">
        <f t="shared" ca="1" si="1"/>
        <v/>
      </c>
      <c r="AF5" s="119" t="str">
        <f t="shared" ca="1" si="1"/>
        <v/>
      </c>
      <c r="AG5" s="119" t="str">
        <f t="shared" ca="1" si="1"/>
        <v/>
      </c>
      <c r="AH5" s="119" t="str">
        <f t="shared" ca="1" si="1"/>
        <v/>
      </c>
      <c r="AI5" s="119" t="str">
        <f t="shared" ca="1" si="1"/>
        <v/>
      </c>
      <c r="AJ5" s="119" t="str">
        <f t="shared" ca="1" si="1"/>
        <v/>
      </c>
      <c r="AK5" s="119" t="str">
        <f t="shared" ca="1" si="1"/>
        <v/>
      </c>
      <c r="AL5" s="119" t="str">
        <f t="shared" ca="1" si="1"/>
        <v/>
      </c>
      <c r="AM5" s="119" t="str">
        <f t="shared" ca="1" si="1"/>
        <v/>
      </c>
      <c r="AN5" s="119" t="str">
        <f t="shared" ca="1" si="1"/>
        <v/>
      </c>
      <c r="AO5" s="119" t="str">
        <f t="shared" ca="1" si="1"/>
        <v/>
      </c>
      <c r="AP5" s="119" t="str">
        <f t="shared" ca="1" si="1"/>
        <v/>
      </c>
      <c r="AQ5" s="119" t="str">
        <f t="shared" ca="1" si="1"/>
        <v/>
      </c>
      <c r="AR5" s="119" t="str">
        <f t="shared" ca="1" si="1"/>
        <v/>
      </c>
      <c r="AS5" s="120" t="str">
        <f t="shared" ca="1" si="1"/>
        <v/>
      </c>
    </row>
    <row r="6" spans="4:45" s="76" customFormat="1">
      <c r="D6" s="118">
        <v>4</v>
      </c>
      <c r="E6" s="97" t="s">
        <v>113</v>
      </c>
      <c r="F6" s="119">
        <f t="shared" ref="F6:AS6" ca="1" si="2">IFERROR(VLOOKUP(F4,$E$147:$AS$206,F$2+1,0),"")</f>
        <v>44</v>
      </c>
      <c r="G6" s="119">
        <f t="shared" ca="1" si="2"/>
        <v>146</v>
      </c>
      <c r="H6" s="119" t="str">
        <f t="shared" ca="1" si="2"/>
        <v/>
      </c>
      <c r="I6" s="119" t="str">
        <f t="shared" ca="1" si="2"/>
        <v/>
      </c>
      <c r="J6" s="119" t="str">
        <f t="shared" ca="1" si="2"/>
        <v/>
      </c>
      <c r="K6" s="119" t="str">
        <f t="shared" ca="1" si="2"/>
        <v/>
      </c>
      <c r="L6" s="119" t="str">
        <f t="shared" ca="1" si="2"/>
        <v/>
      </c>
      <c r="M6" s="119" t="str">
        <f t="shared" ca="1" si="2"/>
        <v/>
      </c>
      <c r="N6" s="119" t="str">
        <f t="shared" ca="1" si="2"/>
        <v/>
      </c>
      <c r="O6" s="119" t="str">
        <f t="shared" ca="1" si="2"/>
        <v/>
      </c>
      <c r="P6" s="119" t="str">
        <f t="shared" ca="1" si="2"/>
        <v/>
      </c>
      <c r="Q6" s="119" t="str">
        <f t="shared" ca="1" si="2"/>
        <v/>
      </c>
      <c r="R6" s="119" t="str">
        <f t="shared" ca="1" si="2"/>
        <v/>
      </c>
      <c r="S6" s="119" t="str">
        <f t="shared" ca="1" si="2"/>
        <v/>
      </c>
      <c r="T6" s="119" t="str">
        <f t="shared" ca="1" si="2"/>
        <v/>
      </c>
      <c r="U6" s="119" t="str">
        <f t="shared" ca="1" si="2"/>
        <v/>
      </c>
      <c r="V6" s="119" t="str">
        <f t="shared" ca="1" si="2"/>
        <v/>
      </c>
      <c r="W6" s="119" t="str">
        <f t="shared" ca="1" si="2"/>
        <v/>
      </c>
      <c r="X6" s="119" t="str">
        <f t="shared" ca="1" si="2"/>
        <v/>
      </c>
      <c r="Y6" s="119" t="str">
        <f t="shared" ca="1" si="2"/>
        <v/>
      </c>
      <c r="Z6" s="119" t="str">
        <f t="shared" ca="1" si="2"/>
        <v/>
      </c>
      <c r="AA6" s="119" t="str">
        <f t="shared" ca="1" si="2"/>
        <v/>
      </c>
      <c r="AB6" s="119" t="str">
        <f t="shared" ca="1" si="2"/>
        <v/>
      </c>
      <c r="AC6" s="119" t="str">
        <f t="shared" ca="1" si="2"/>
        <v/>
      </c>
      <c r="AD6" s="119" t="str">
        <f t="shared" ca="1" si="2"/>
        <v/>
      </c>
      <c r="AE6" s="119" t="str">
        <f t="shared" ca="1" si="2"/>
        <v/>
      </c>
      <c r="AF6" s="119" t="str">
        <f t="shared" ca="1" si="2"/>
        <v/>
      </c>
      <c r="AG6" s="119" t="str">
        <f t="shared" ca="1" si="2"/>
        <v/>
      </c>
      <c r="AH6" s="119" t="str">
        <f t="shared" ca="1" si="2"/>
        <v/>
      </c>
      <c r="AI6" s="119" t="str">
        <f t="shared" ca="1" si="2"/>
        <v/>
      </c>
      <c r="AJ6" s="119" t="str">
        <f t="shared" ca="1" si="2"/>
        <v/>
      </c>
      <c r="AK6" s="119" t="str">
        <f t="shared" ca="1" si="2"/>
        <v/>
      </c>
      <c r="AL6" s="119" t="str">
        <f t="shared" ca="1" si="2"/>
        <v/>
      </c>
      <c r="AM6" s="119" t="str">
        <f t="shared" ca="1" si="2"/>
        <v/>
      </c>
      <c r="AN6" s="119" t="str">
        <f t="shared" ca="1" si="2"/>
        <v/>
      </c>
      <c r="AO6" s="119" t="str">
        <f t="shared" ca="1" si="2"/>
        <v/>
      </c>
      <c r="AP6" s="119" t="str">
        <f t="shared" ca="1" si="2"/>
        <v/>
      </c>
      <c r="AQ6" s="119" t="str">
        <f t="shared" ca="1" si="2"/>
        <v/>
      </c>
      <c r="AR6" s="119" t="str">
        <f t="shared" ca="1" si="2"/>
        <v/>
      </c>
      <c r="AS6" s="120" t="str">
        <f t="shared" ca="1" si="2"/>
        <v/>
      </c>
    </row>
    <row r="7" spans="4:45" s="76" customFormat="1" ht="17.25" thickBot="1">
      <c r="D7" s="113">
        <v>5</v>
      </c>
      <c r="E7" s="114" t="s">
        <v>120</v>
      </c>
      <c r="F7" s="121">
        <f ca="1">IFERROR(VLOOKUP(F$4,'Container Panel'!$B$41:$M$100,'Container Panel'!$I$38,0),"")</f>
        <v>1.536</v>
      </c>
      <c r="G7" s="121">
        <f ca="1">IFERROR(VLOOKUP(G$4,'Container Panel'!$B$41:$M$100,'Container Panel'!$I$38,0),"")</f>
        <v>1.536</v>
      </c>
      <c r="H7" s="121" t="str">
        <f ca="1">IFERROR(VLOOKUP(H$4,'Container Panel'!$B$41:$M$100,'Container Panel'!$I$38,0),"")</f>
        <v/>
      </c>
      <c r="I7" s="121" t="str">
        <f ca="1">IFERROR(VLOOKUP(I$4,'Container Panel'!$B$41:$M$100,'Container Panel'!$I$38,0),"")</f>
        <v/>
      </c>
      <c r="J7" s="121" t="str">
        <f ca="1">IFERROR(VLOOKUP(J$4,'Container Panel'!$B$41:$M$100,'Container Panel'!$I$38,0),"")</f>
        <v/>
      </c>
      <c r="K7" s="121" t="str">
        <f ca="1">IFERROR(VLOOKUP(K$4,'Container Panel'!$B$41:$M$100,'Container Panel'!$I$38,0),"")</f>
        <v/>
      </c>
      <c r="L7" s="121" t="str">
        <f ca="1">IFERROR(VLOOKUP(L$4,'Container Panel'!$B$41:$M$100,'Container Panel'!$I$38,0),"")</f>
        <v/>
      </c>
      <c r="M7" s="121" t="str">
        <f ca="1">IFERROR(VLOOKUP(M$4,'Container Panel'!$B$41:$M$100,'Container Panel'!$I$38,0),"")</f>
        <v/>
      </c>
      <c r="N7" s="121" t="str">
        <f ca="1">IFERROR(VLOOKUP(N$4,'Container Panel'!$B$41:$M$100,'Container Panel'!$I$38,0),"")</f>
        <v/>
      </c>
      <c r="O7" s="121" t="str">
        <f ca="1">IFERROR(VLOOKUP(O$4,'Container Panel'!$B$41:$M$100,'Container Panel'!$I$38,0),"")</f>
        <v/>
      </c>
      <c r="P7" s="121" t="str">
        <f ca="1">IFERROR(VLOOKUP(P$4,'Container Panel'!$B$41:$M$100,'Container Panel'!$I$38,0),"")</f>
        <v/>
      </c>
      <c r="Q7" s="121" t="str">
        <f ca="1">IFERROR(VLOOKUP(Q$4,'Container Panel'!$B$41:$M$100,'Container Panel'!$I$38,0),"")</f>
        <v/>
      </c>
      <c r="R7" s="121" t="str">
        <f ca="1">IFERROR(VLOOKUP(R$4,'Container Panel'!$B$41:$M$100,'Container Panel'!$I$38,0),"")</f>
        <v/>
      </c>
      <c r="S7" s="121" t="str">
        <f ca="1">IFERROR(VLOOKUP(S$4,'Container Panel'!$B$41:$M$100,'Container Panel'!$I$38,0),"")</f>
        <v/>
      </c>
      <c r="T7" s="121" t="str">
        <f ca="1">IFERROR(VLOOKUP(T$4,'Container Panel'!$B$41:$M$100,'Container Panel'!$I$38,0),"")</f>
        <v/>
      </c>
      <c r="U7" s="121" t="str">
        <f ca="1">IFERROR(VLOOKUP(U$4,'Container Panel'!$B$41:$M$100,'Container Panel'!$I$38,0),"")</f>
        <v/>
      </c>
      <c r="V7" s="121" t="str">
        <f ca="1">IFERROR(VLOOKUP(V$4,'Container Panel'!$B$41:$M$100,'Container Panel'!$I$38,0),"")</f>
        <v/>
      </c>
      <c r="W7" s="121" t="str">
        <f ca="1">IFERROR(VLOOKUP(W$4,'Container Panel'!$B$41:$M$100,'Container Panel'!$I$38,0),"")</f>
        <v/>
      </c>
      <c r="X7" s="121" t="str">
        <f ca="1">IFERROR(VLOOKUP(X$4,'Container Panel'!$B$41:$M$100,'Container Panel'!$I$38,0),"")</f>
        <v/>
      </c>
      <c r="Y7" s="121" t="str">
        <f ca="1">IFERROR(VLOOKUP(Y$4,'Container Panel'!$B$41:$M$100,'Container Panel'!$I$38,0),"")</f>
        <v/>
      </c>
      <c r="Z7" s="121" t="str">
        <f ca="1">IFERROR(VLOOKUP(Z$4,'Container Panel'!$B$41:$M$100,'Container Panel'!$I$38,0),"")</f>
        <v/>
      </c>
      <c r="AA7" s="121" t="str">
        <f ca="1">IFERROR(VLOOKUP(AA$4,'Container Panel'!$B$41:$M$100,'Container Panel'!$I$38,0),"")</f>
        <v/>
      </c>
      <c r="AB7" s="121" t="str">
        <f ca="1">IFERROR(VLOOKUP(AB$4,'Container Panel'!$B$41:$M$100,'Container Panel'!$I$38,0),"")</f>
        <v/>
      </c>
      <c r="AC7" s="121" t="str">
        <f ca="1">IFERROR(VLOOKUP(AC$4,'Container Panel'!$B$41:$M$100,'Container Panel'!$I$38,0),"")</f>
        <v/>
      </c>
      <c r="AD7" s="121" t="str">
        <f ca="1">IFERROR(VLOOKUP(AD$4,'Container Panel'!$B$41:$M$100,'Container Panel'!$I$38,0),"")</f>
        <v/>
      </c>
      <c r="AE7" s="121" t="str">
        <f ca="1">IFERROR(VLOOKUP(AE$4,'Container Panel'!$B$41:$M$100,'Container Panel'!$I$38,0),"")</f>
        <v/>
      </c>
      <c r="AF7" s="121" t="str">
        <f ca="1">IFERROR(VLOOKUP(AF$4,'Container Panel'!$B$41:$M$100,'Container Panel'!$I$38,0),"")</f>
        <v/>
      </c>
      <c r="AG7" s="121" t="str">
        <f ca="1">IFERROR(VLOOKUP(AG$4,'Container Panel'!$B$41:$M$100,'Container Panel'!$I$38,0),"")</f>
        <v/>
      </c>
      <c r="AH7" s="121" t="str">
        <f ca="1">IFERROR(VLOOKUP(AH$4,'Container Panel'!$B$41:$M$100,'Container Panel'!$I$38,0),"")</f>
        <v/>
      </c>
      <c r="AI7" s="121" t="str">
        <f ca="1">IFERROR(VLOOKUP(AI$4,'Container Panel'!$B$41:$M$100,'Container Panel'!$I$38,0),"")</f>
        <v/>
      </c>
      <c r="AJ7" s="121" t="str">
        <f ca="1">IFERROR(VLOOKUP(AJ$4,'Container Panel'!$B$41:$M$100,'Container Panel'!$I$38,0),"")</f>
        <v/>
      </c>
      <c r="AK7" s="121" t="str">
        <f ca="1">IFERROR(VLOOKUP(AK$4,'Container Panel'!$B$41:$M$100,'Container Panel'!$I$38,0),"")</f>
        <v/>
      </c>
      <c r="AL7" s="121" t="str">
        <f ca="1">IFERROR(VLOOKUP(AL$4,'Container Panel'!$B$41:$M$100,'Container Panel'!$I$38,0),"")</f>
        <v/>
      </c>
      <c r="AM7" s="121" t="str">
        <f ca="1">IFERROR(VLOOKUP(AM$4,'Container Panel'!$B$41:$M$100,'Container Panel'!$I$38,0),"")</f>
        <v/>
      </c>
      <c r="AN7" s="121" t="str">
        <f ca="1">IFERROR(VLOOKUP(AN$4,'Container Panel'!$B$41:$M$100,'Container Panel'!$I$38,0),"")</f>
        <v/>
      </c>
      <c r="AO7" s="121" t="str">
        <f ca="1">IFERROR(VLOOKUP(AO$4,'Container Panel'!$B$41:$M$100,'Container Panel'!$I$38,0),"")</f>
        <v/>
      </c>
      <c r="AP7" s="121" t="str">
        <f ca="1">IFERROR(VLOOKUP(AP$4,'Container Panel'!$B$41:$M$100,'Container Panel'!$I$38,0),"")</f>
        <v/>
      </c>
      <c r="AQ7" s="121" t="str">
        <f ca="1">IFERROR(VLOOKUP(AQ$4,'Container Panel'!$B$41:$M$100,'Container Panel'!$I$38,0),"")</f>
        <v/>
      </c>
      <c r="AR7" s="121" t="str">
        <f ca="1">IFERROR(VLOOKUP(AR$4,'Container Panel'!$B$41:$M$100,'Container Panel'!$I$38,0),"")</f>
        <v/>
      </c>
      <c r="AS7" s="121" t="str">
        <f ca="1">IFERROR(VLOOKUP(AS$4,'Container Panel'!$B$41:$M$100,'Container Panel'!$I$38,0),"")</f>
        <v/>
      </c>
    </row>
    <row r="8" spans="4:45" s="76" customFormat="1">
      <c r="D8" s="110">
        <v>6</v>
      </c>
      <c r="E8" s="116" t="s">
        <v>108</v>
      </c>
      <c r="F8" s="117">
        <f>IFERROR(VLOOKUP(F$3,'Cost &amp; Solution'!$A$51:$J$90,'Cost &amp; Solution'!$G$48,0),"")</f>
        <v>0</v>
      </c>
      <c r="G8" s="117">
        <f>IFERROR(VLOOKUP(G$3,'Cost &amp; Solution'!$A$51:$J$90,'Cost &amp; Solution'!$G$48,0),"")</f>
        <v>0</v>
      </c>
      <c r="H8" s="117" t="str">
        <f>IFERROR(VLOOKUP(H$3,'Cost &amp; Solution'!$A$51:$J$90,'Cost &amp; Solution'!$G$48,0),"")</f>
        <v/>
      </c>
      <c r="I8" s="117" t="str">
        <f>IFERROR(VLOOKUP(I$3,'Cost &amp; Solution'!$A$51:$J$90,'Cost &amp; Solution'!$G$48,0),"")</f>
        <v/>
      </c>
      <c r="J8" s="117" t="str">
        <f>IFERROR(VLOOKUP(J$3,'Cost &amp; Solution'!$A$51:$J$90,'Cost &amp; Solution'!$G$48,0),"")</f>
        <v/>
      </c>
      <c r="K8" s="117" t="str">
        <f>IFERROR(VLOOKUP(K$3,'Cost &amp; Solution'!$A$51:$J$90,'Cost &amp; Solution'!$G$48,0),"")</f>
        <v/>
      </c>
      <c r="L8" s="117" t="str">
        <f>IFERROR(VLOOKUP(L$3,'Cost &amp; Solution'!$A$51:$J$90,'Cost &amp; Solution'!$G$48,0),"")</f>
        <v/>
      </c>
      <c r="M8" s="117" t="str">
        <f>IFERROR(VLOOKUP(M$3,'Cost &amp; Solution'!$A$51:$J$90,'Cost &amp; Solution'!$G$48,0),"")</f>
        <v/>
      </c>
      <c r="N8" s="117" t="str">
        <f>IFERROR(VLOOKUP(N$3,'Cost &amp; Solution'!$A$51:$J$90,'Cost &amp; Solution'!$G$48,0),"")</f>
        <v/>
      </c>
      <c r="O8" s="117" t="str">
        <f>IFERROR(VLOOKUP(O$3,'Cost &amp; Solution'!$A$51:$J$90,'Cost &amp; Solution'!$G$48,0),"")</f>
        <v/>
      </c>
      <c r="P8" s="117" t="str">
        <f>IFERROR(VLOOKUP(P$3,'Cost &amp; Solution'!$A$51:$J$90,'Cost &amp; Solution'!$G$48,0),"")</f>
        <v/>
      </c>
      <c r="Q8" s="117" t="str">
        <f>IFERROR(VLOOKUP(Q$3,'Cost &amp; Solution'!$A$51:$J$90,'Cost &amp; Solution'!$G$48,0),"")</f>
        <v/>
      </c>
      <c r="R8" s="117" t="str">
        <f>IFERROR(VLOOKUP(R$3,'Cost &amp; Solution'!$A$51:$J$90,'Cost &amp; Solution'!$G$48,0),"")</f>
        <v/>
      </c>
      <c r="S8" s="117" t="str">
        <f>IFERROR(VLOOKUP(S$3,'Cost &amp; Solution'!$A$51:$J$90,'Cost &amp; Solution'!$G$48,0),"")</f>
        <v/>
      </c>
      <c r="T8" s="117" t="str">
        <f>IFERROR(VLOOKUP(T$3,'Cost &amp; Solution'!$A$51:$J$90,'Cost &amp; Solution'!$G$48,0),"")</f>
        <v/>
      </c>
      <c r="U8" s="117" t="str">
        <f>IFERROR(VLOOKUP(U$3,'Cost &amp; Solution'!$A$51:$J$90,'Cost &amp; Solution'!$G$48,0),"")</f>
        <v/>
      </c>
      <c r="V8" s="117" t="str">
        <f>IFERROR(VLOOKUP(V$3,'Cost &amp; Solution'!$A$51:$J$90,'Cost &amp; Solution'!$G$48,0),"")</f>
        <v/>
      </c>
      <c r="W8" s="117" t="str">
        <f>IFERROR(VLOOKUP(W$3,'Cost &amp; Solution'!$A$51:$J$90,'Cost &amp; Solution'!$G$48,0),"")</f>
        <v/>
      </c>
      <c r="X8" s="117" t="str">
        <f>IFERROR(VLOOKUP(X$3,'Cost &amp; Solution'!$A$51:$J$90,'Cost &amp; Solution'!$G$48,0),"")</f>
        <v/>
      </c>
      <c r="Y8" s="117" t="str">
        <f>IFERROR(VLOOKUP(Y$3,'Cost &amp; Solution'!$A$51:$J$90,'Cost &amp; Solution'!$G$48,0),"")</f>
        <v/>
      </c>
      <c r="Z8" s="117" t="str">
        <f>IFERROR(VLOOKUP(Z$3,'Cost &amp; Solution'!$A$51:$J$90,'Cost &amp; Solution'!$G$48,0),"")</f>
        <v/>
      </c>
      <c r="AA8" s="117" t="str">
        <f>IFERROR(VLOOKUP(AA$3,'Cost &amp; Solution'!$A$51:$J$90,'Cost &amp; Solution'!$G$48,0),"")</f>
        <v/>
      </c>
      <c r="AB8" s="117" t="str">
        <f>IFERROR(VLOOKUP(AB$3,'Cost &amp; Solution'!$A$51:$J$90,'Cost &amp; Solution'!$G$48,0),"")</f>
        <v/>
      </c>
      <c r="AC8" s="117" t="str">
        <f>IFERROR(VLOOKUP(AC$3,'Cost &amp; Solution'!$A$51:$J$90,'Cost &amp; Solution'!$G$48,0),"")</f>
        <v/>
      </c>
      <c r="AD8" s="117" t="str">
        <f>IFERROR(VLOOKUP(AD$3,'Cost &amp; Solution'!$A$51:$J$90,'Cost &amp; Solution'!$G$48,0),"")</f>
        <v/>
      </c>
      <c r="AE8" s="117" t="str">
        <f>IFERROR(VLOOKUP(AE$3,'Cost &amp; Solution'!$A$51:$J$90,'Cost &amp; Solution'!$G$48,0),"")</f>
        <v/>
      </c>
      <c r="AF8" s="117" t="str">
        <f>IFERROR(VLOOKUP(AF$3,'Cost &amp; Solution'!$A$51:$J$90,'Cost &amp; Solution'!$G$48,0),"")</f>
        <v/>
      </c>
      <c r="AG8" s="117" t="str">
        <f>IFERROR(VLOOKUP(AG$3,'Cost &amp; Solution'!$A$51:$J$90,'Cost &amp; Solution'!$G$48,0),"")</f>
        <v/>
      </c>
      <c r="AH8" s="117" t="str">
        <f>IFERROR(VLOOKUP(AH$3,'Cost &amp; Solution'!$A$51:$J$90,'Cost &amp; Solution'!$G$48,0),"")</f>
        <v/>
      </c>
      <c r="AI8" s="117" t="str">
        <f>IFERROR(VLOOKUP(AI$3,'Cost &amp; Solution'!$A$51:$J$90,'Cost &amp; Solution'!$G$48,0),"")</f>
        <v/>
      </c>
      <c r="AJ8" s="117" t="str">
        <f>IFERROR(VLOOKUP(AJ$3,'Cost &amp; Solution'!$A$51:$J$90,'Cost &amp; Solution'!$G$48,0),"")</f>
        <v/>
      </c>
      <c r="AK8" s="117" t="str">
        <f>IFERROR(VLOOKUP(AK$3,'Cost &amp; Solution'!$A$51:$J$90,'Cost &amp; Solution'!$G$48,0),"")</f>
        <v/>
      </c>
      <c r="AL8" s="117" t="str">
        <f>IFERROR(VLOOKUP(AL$3,'Cost &amp; Solution'!$A$51:$J$90,'Cost &amp; Solution'!$G$48,0),"")</f>
        <v/>
      </c>
      <c r="AM8" s="117" t="str">
        <f>IFERROR(VLOOKUP(AM$3,'Cost &amp; Solution'!$A$51:$J$90,'Cost &amp; Solution'!$G$48,0),"")</f>
        <v/>
      </c>
      <c r="AN8" s="117" t="str">
        <f>IFERROR(VLOOKUP(AN$3,'Cost &amp; Solution'!$A$51:$J$90,'Cost &amp; Solution'!$G$48,0),"")</f>
        <v/>
      </c>
      <c r="AO8" s="117" t="str">
        <f>IFERROR(VLOOKUP(AO$3,'Cost &amp; Solution'!$A$51:$J$90,'Cost &amp; Solution'!$G$48,0),"")</f>
        <v/>
      </c>
      <c r="AP8" s="117" t="str">
        <f>IFERROR(VLOOKUP(AP$3,'Cost &amp; Solution'!$A$51:$J$90,'Cost &amp; Solution'!$G$48,0),"")</f>
        <v/>
      </c>
      <c r="AQ8" s="117" t="str">
        <f>IFERROR(VLOOKUP(AQ$3,'Cost &amp; Solution'!$A$51:$J$90,'Cost &amp; Solution'!$G$48,0),"")</f>
        <v/>
      </c>
      <c r="AR8" s="117" t="str">
        <f>IFERROR(VLOOKUP(AR$3,'Cost &amp; Solution'!$A$51:$J$90,'Cost &amp; Solution'!$G$48,0),"")</f>
        <v/>
      </c>
      <c r="AS8" s="122" t="str">
        <f>IFERROR(VLOOKUP(AS$3,'Cost &amp; Solution'!$A$51:$J$90,'Cost &amp; Solution'!$G$48,0),"")</f>
        <v/>
      </c>
    </row>
    <row r="9" spans="4:45" s="76" customFormat="1">
      <c r="D9" s="118">
        <v>7</v>
      </c>
      <c r="E9" s="97" t="s">
        <v>116</v>
      </c>
      <c r="F9" s="119" t="str">
        <f t="shared" ref="F9:U9" ca="1" si="3">IFERROR(VLOOKUP(F8,$E$211:$AS$270,F$2+1,0),"")</f>
        <v/>
      </c>
      <c r="G9" s="119" t="str">
        <f t="shared" ca="1" si="3"/>
        <v/>
      </c>
      <c r="H9" s="119" t="str">
        <f t="shared" si="3"/>
        <v/>
      </c>
      <c r="I9" s="119" t="str">
        <f t="shared" si="3"/>
        <v/>
      </c>
      <c r="J9" s="119" t="str">
        <f t="shared" si="3"/>
        <v/>
      </c>
      <c r="K9" s="119" t="str">
        <f t="shared" si="3"/>
        <v/>
      </c>
      <c r="L9" s="119" t="str">
        <f t="shared" si="3"/>
        <v/>
      </c>
      <c r="M9" s="119" t="str">
        <f t="shared" si="3"/>
        <v/>
      </c>
      <c r="N9" s="119" t="str">
        <f t="shared" si="3"/>
        <v/>
      </c>
      <c r="O9" s="119" t="str">
        <f t="shared" si="3"/>
        <v/>
      </c>
      <c r="P9" s="119" t="str">
        <f t="shared" si="3"/>
        <v/>
      </c>
      <c r="Q9" s="119" t="str">
        <f t="shared" si="3"/>
        <v/>
      </c>
      <c r="R9" s="119" t="str">
        <f t="shared" si="3"/>
        <v/>
      </c>
      <c r="S9" s="119" t="str">
        <f t="shared" si="3"/>
        <v/>
      </c>
      <c r="T9" s="119" t="str">
        <f t="shared" si="3"/>
        <v/>
      </c>
      <c r="U9" s="119" t="str">
        <f t="shared" si="3"/>
        <v/>
      </c>
      <c r="V9" s="119" t="str">
        <f t="shared" ref="V9:AS9" si="4">IFERROR(VLOOKUP(V8,$E$211:$AS$270,V$2+1,0),"")</f>
        <v/>
      </c>
      <c r="W9" s="119" t="str">
        <f t="shared" si="4"/>
        <v/>
      </c>
      <c r="X9" s="119" t="str">
        <f t="shared" si="4"/>
        <v/>
      </c>
      <c r="Y9" s="119" t="str">
        <f t="shared" si="4"/>
        <v/>
      </c>
      <c r="Z9" s="119" t="str">
        <f t="shared" si="4"/>
        <v/>
      </c>
      <c r="AA9" s="119" t="str">
        <f t="shared" si="4"/>
        <v/>
      </c>
      <c r="AB9" s="119" t="str">
        <f t="shared" si="4"/>
        <v/>
      </c>
      <c r="AC9" s="119" t="str">
        <f t="shared" si="4"/>
        <v/>
      </c>
      <c r="AD9" s="119" t="str">
        <f t="shared" si="4"/>
        <v/>
      </c>
      <c r="AE9" s="119" t="str">
        <f t="shared" si="4"/>
        <v/>
      </c>
      <c r="AF9" s="119" t="str">
        <f t="shared" si="4"/>
        <v/>
      </c>
      <c r="AG9" s="119" t="str">
        <f t="shared" si="4"/>
        <v/>
      </c>
      <c r="AH9" s="119" t="str">
        <f t="shared" si="4"/>
        <v/>
      </c>
      <c r="AI9" s="119" t="str">
        <f t="shared" si="4"/>
        <v/>
      </c>
      <c r="AJ9" s="119" t="str">
        <f t="shared" si="4"/>
        <v/>
      </c>
      <c r="AK9" s="119" t="str">
        <f t="shared" si="4"/>
        <v/>
      </c>
      <c r="AL9" s="119" t="str">
        <f t="shared" si="4"/>
        <v/>
      </c>
      <c r="AM9" s="119" t="str">
        <f t="shared" si="4"/>
        <v/>
      </c>
      <c r="AN9" s="119" t="str">
        <f t="shared" si="4"/>
        <v/>
      </c>
      <c r="AO9" s="119" t="str">
        <f t="shared" si="4"/>
        <v/>
      </c>
      <c r="AP9" s="119" t="str">
        <f t="shared" si="4"/>
        <v/>
      </c>
      <c r="AQ9" s="119" t="str">
        <f t="shared" si="4"/>
        <v/>
      </c>
      <c r="AR9" s="119" t="str">
        <f t="shared" si="4"/>
        <v/>
      </c>
      <c r="AS9" s="120" t="str">
        <f t="shared" si="4"/>
        <v/>
      </c>
    </row>
    <row r="10" spans="4:45" s="76" customFormat="1">
      <c r="D10" s="118">
        <v>8</v>
      </c>
      <c r="E10" s="97" t="s">
        <v>114</v>
      </c>
      <c r="F10" s="119" t="str">
        <f t="shared" ref="F10:U10" ca="1" si="5">IFERROR(VLOOKUP(F8,$E$147:$AS$206,F$2+1,0),"")</f>
        <v xml:space="preserve"> </v>
      </c>
      <c r="G10" s="119" t="str">
        <f t="shared" ca="1" si="5"/>
        <v xml:space="preserve"> </v>
      </c>
      <c r="H10" s="119" t="str">
        <f t="shared" si="5"/>
        <v/>
      </c>
      <c r="I10" s="119" t="str">
        <f t="shared" si="5"/>
        <v/>
      </c>
      <c r="J10" s="119" t="str">
        <f t="shared" si="5"/>
        <v/>
      </c>
      <c r="K10" s="119" t="str">
        <f t="shared" si="5"/>
        <v/>
      </c>
      <c r="L10" s="119" t="str">
        <f t="shared" si="5"/>
        <v/>
      </c>
      <c r="M10" s="119" t="str">
        <f t="shared" si="5"/>
        <v/>
      </c>
      <c r="N10" s="119" t="str">
        <f t="shared" si="5"/>
        <v/>
      </c>
      <c r="O10" s="119" t="str">
        <f t="shared" si="5"/>
        <v/>
      </c>
      <c r="P10" s="119" t="str">
        <f t="shared" si="5"/>
        <v/>
      </c>
      <c r="Q10" s="119" t="str">
        <f t="shared" si="5"/>
        <v/>
      </c>
      <c r="R10" s="119" t="str">
        <f t="shared" si="5"/>
        <v/>
      </c>
      <c r="S10" s="119" t="str">
        <f t="shared" si="5"/>
        <v/>
      </c>
      <c r="T10" s="119" t="str">
        <f t="shared" si="5"/>
        <v/>
      </c>
      <c r="U10" s="119" t="str">
        <f t="shared" si="5"/>
        <v/>
      </c>
      <c r="V10" s="119" t="str">
        <f t="shared" ref="V10:AS10" si="6">IFERROR(VLOOKUP(V8,$E$147:$AS$206,V$2+1,0),"")</f>
        <v/>
      </c>
      <c r="W10" s="119" t="str">
        <f t="shared" si="6"/>
        <v/>
      </c>
      <c r="X10" s="119" t="str">
        <f t="shared" si="6"/>
        <v/>
      </c>
      <c r="Y10" s="119" t="str">
        <f t="shared" si="6"/>
        <v/>
      </c>
      <c r="Z10" s="119" t="str">
        <f t="shared" si="6"/>
        <v/>
      </c>
      <c r="AA10" s="119" t="str">
        <f t="shared" si="6"/>
        <v/>
      </c>
      <c r="AB10" s="119" t="str">
        <f t="shared" si="6"/>
        <v/>
      </c>
      <c r="AC10" s="119" t="str">
        <f t="shared" si="6"/>
        <v/>
      </c>
      <c r="AD10" s="119" t="str">
        <f t="shared" si="6"/>
        <v/>
      </c>
      <c r="AE10" s="119" t="str">
        <f t="shared" si="6"/>
        <v/>
      </c>
      <c r="AF10" s="119" t="str">
        <f t="shared" si="6"/>
        <v/>
      </c>
      <c r="AG10" s="119" t="str">
        <f t="shared" si="6"/>
        <v/>
      </c>
      <c r="AH10" s="119" t="str">
        <f t="shared" si="6"/>
        <v/>
      </c>
      <c r="AI10" s="119" t="str">
        <f t="shared" si="6"/>
        <v/>
      </c>
      <c r="AJ10" s="119" t="str">
        <f t="shared" si="6"/>
        <v/>
      </c>
      <c r="AK10" s="119" t="str">
        <f t="shared" si="6"/>
        <v/>
      </c>
      <c r="AL10" s="119" t="str">
        <f t="shared" si="6"/>
        <v/>
      </c>
      <c r="AM10" s="119" t="str">
        <f t="shared" si="6"/>
        <v/>
      </c>
      <c r="AN10" s="119" t="str">
        <f t="shared" si="6"/>
        <v/>
      </c>
      <c r="AO10" s="119" t="str">
        <f t="shared" si="6"/>
        <v/>
      </c>
      <c r="AP10" s="119" t="str">
        <f t="shared" si="6"/>
        <v/>
      </c>
      <c r="AQ10" s="119" t="str">
        <f t="shared" si="6"/>
        <v/>
      </c>
      <c r="AR10" s="119" t="str">
        <f t="shared" si="6"/>
        <v/>
      </c>
      <c r="AS10" s="120" t="str">
        <f t="shared" si="6"/>
        <v/>
      </c>
    </row>
    <row r="11" spans="4:45" s="76" customFormat="1" ht="17.25" thickBot="1">
      <c r="D11" s="113">
        <v>9</v>
      </c>
      <c r="E11" s="114" t="s">
        <v>119</v>
      </c>
      <c r="F11" s="123" t="str">
        <f>IFERROR(VLOOKUP(F$8,'Container Panel'!$B$41:$M$100,'Container Panel'!$I$38,0),"")</f>
        <v/>
      </c>
      <c r="G11" s="123" t="str">
        <f>IFERROR(VLOOKUP(G$8,'Container Panel'!$B$41:$M$100,'Container Panel'!$I$38,0),"")</f>
        <v/>
      </c>
      <c r="H11" s="123" t="str">
        <f>IFERROR(VLOOKUP(H$8,'Container Panel'!$B$41:$M$100,'Container Panel'!$I$38,0),"")</f>
        <v/>
      </c>
      <c r="I11" s="123" t="str">
        <f>IFERROR(VLOOKUP(I$8,'Container Panel'!$B$41:$M$100,'Container Panel'!$I$38,0),"")</f>
        <v/>
      </c>
      <c r="J11" s="123" t="str">
        <f>IFERROR(VLOOKUP(J$8,'Container Panel'!$B$41:$M$100,'Container Panel'!$I$38,0),"")</f>
        <v/>
      </c>
      <c r="K11" s="123" t="str">
        <f>IFERROR(VLOOKUP(K$8,'Container Panel'!$B$41:$M$100,'Container Panel'!$I$38,0),"")</f>
        <v/>
      </c>
      <c r="L11" s="123" t="str">
        <f>IFERROR(VLOOKUP(L$8,'Container Panel'!$B$41:$M$100,'Container Panel'!$I$38,0),"")</f>
        <v/>
      </c>
      <c r="M11" s="123" t="str">
        <f>IFERROR(VLOOKUP(M$8,'Container Panel'!$B$41:$M$100,'Container Panel'!$I$38,0),"")</f>
        <v/>
      </c>
      <c r="N11" s="123" t="str">
        <f>IFERROR(VLOOKUP(N$8,'Container Panel'!$B$41:$M$100,'Container Panel'!$I$38,0),"")</f>
        <v/>
      </c>
      <c r="O11" s="123" t="str">
        <f>IFERROR(VLOOKUP(O$8,'Container Panel'!$B$41:$M$100,'Container Panel'!$I$38,0),"")</f>
        <v/>
      </c>
      <c r="P11" s="123" t="str">
        <f>IFERROR(VLOOKUP(P$8,'Container Panel'!$B$41:$M$100,'Container Panel'!$I$38,0),"")</f>
        <v/>
      </c>
      <c r="Q11" s="123" t="str">
        <f>IFERROR(VLOOKUP(Q$8,'Container Panel'!$B$41:$M$100,'Container Panel'!$I$38,0),"")</f>
        <v/>
      </c>
      <c r="R11" s="123" t="str">
        <f>IFERROR(VLOOKUP(R$8,'Container Panel'!$B$41:$M$100,'Container Panel'!$I$38,0),"")</f>
        <v/>
      </c>
      <c r="S11" s="123" t="str">
        <f>IFERROR(VLOOKUP(S$8,'Container Panel'!$B$41:$M$100,'Container Panel'!$I$38,0),"")</f>
        <v/>
      </c>
      <c r="T11" s="123" t="str">
        <f>IFERROR(VLOOKUP(T$8,'Container Panel'!$B$41:$M$100,'Container Panel'!$I$38,0),"")</f>
        <v/>
      </c>
      <c r="U11" s="123" t="str">
        <f>IFERROR(VLOOKUP(U$8,'Container Panel'!$B$41:$M$100,'Container Panel'!$I$38,0),"")</f>
        <v/>
      </c>
      <c r="V11" s="123" t="str">
        <f>IFERROR(VLOOKUP(V$8,'Container Panel'!$B$41:$M$100,'Container Panel'!$I$38,0),"")</f>
        <v/>
      </c>
      <c r="W11" s="123" t="str">
        <f>IFERROR(VLOOKUP(W$8,'Container Panel'!$B$41:$M$100,'Container Panel'!$I$38,0),"")</f>
        <v/>
      </c>
      <c r="X11" s="123" t="str">
        <f>IFERROR(VLOOKUP(X$8,'Container Panel'!$B$41:$M$100,'Container Panel'!$I$38,0),"")</f>
        <v/>
      </c>
      <c r="Y11" s="123" t="str">
        <f>IFERROR(VLOOKUP(Y$8,'Container Panel'!$B$41:$M$100,'Container Panel'!$I$38,0),"")</f>
        <v/>
      </c>
      <c r="Z11" s="123" t="str">
        <f>IFERROR(VLOOKUP(Z$8,'Container Panel'!$B$41:$M$100,'Container Panel'!$I$38,0),"")</f>
        <v/>
      </c>
      <c r="AA11" s="123" t="str">
        <f>IFERROR(VLOOKUP(AA$8,'Container Panel'!$B$41:$M$100,'Container Panel'!$I$38,0),"")</f>
        <v/>
      </c>
      <c r="AB11" s="123" t="str">
        <f>IFERROR(VLOOKUP(AB$8,'Container Panel'!$B$41:$M$100,'Container Panel'!$I$38,0),"")</f>
        <v/>
      </c>
      <c r="AC11" s="123" t="str">
        <f>IFERROR(VLOOKUP(AC$8,'Container Panel'!$B$41:$M$100,'Container Panel'!$I$38,0),"")</f>
        <v/>
      </c>
      <c r="AD11" s="123" t="str">
        <f>IFERROR(VLOOKUP(AD$8,'Container Panel'!$B$41:$M$100,'Container Panel'!$I$38,0),"")</f>
        <v/>
      </c>
      <c r="AE11" s="123" t="str">
        <f>IFERROR(VLOOKUP(AE$8,'Container Panel'!$B$41:$M$100,'Container Panel'!$I$38,0),"")</f>
        <v/>
      </c>
      <c r="AF11" s="123" t="str">
        <f>IFERROR(VLOOKUP(AF$8,'Container Panel'!$B$41:$M$100,'Container Panel'!$I$38,0),"")</f>
        <v/>
      </c>
      <c r="AG11" s="123" t="str">
        <f>IFERROR(VLOOKUP(AG$8,'Container Panel'!$B$41:$M$100,'Container Panel'!$I$38,0),"")</f>
        <v/>
      </c>
      <c r="AH11" s="123" t="str">
        <f>IFERROR(VLOOKUP(AH$8,'Container Panel'!$B$41:$M$100,'Container Panel'!$I$38,0),"")</f>
        <v/>
      </c>
      <c r="AI11" s="123" t="str">
        <f>IFERROR(VLOOKUP(AI$8,'Container Panel'!$B$41:$M$100,'Container Panel'!$I$38,0),"")</f>
        <v/>
      </c>
      <c r="AJ11" s="123" t="str">
        <f>IFERROR(VLOOKUP(AJ$8,'Container Panel'!$B$41:$M$100,'Container Panel'!$I$38,0),"")</f>
        <v/>
      </c>
      <c r="AK11" s="123" t="str">
        <f>IFERROR(VLOOKUP(AK$8,'Container Panel'!$B$41:$M$100,'Container Panel'!$I$38,0),"")</f>
        <v/>
      </c>
      <c r="AL11" s="123" t="str">
        <f>IFERROR(VLOOKUP(AL$8,'Container Panel'!$B$41:$M$100,'Container Panel'!$I$38,0),"")</f>
        <v/>
      </c>
      <c r="AM11" s="123" t="str">
        <f>IFERROR(VLOOKUP(AM$8,'Container Panel'!$B$41:$M$100,'Container Panel'!$I$38,0),"")</f>
        <v/>
      </c>
      <c r="AN11" s="123" t="str">
        <f>IFERROR(VLOOKUP(AN$8,'Container Panel'!$B$41:$M$100,'Container Panel'!$I$38,0),"")</f>
        <v/>
      </c>
      <c r="AO11" s="123" t="str">
        <f>IFERROR(VLOOKUP(AO$8,'Container Panel'!$B$41:$M$100,'Container Panel'!$I$38,0),"")</f>
        <v/>
      </c>
      <c r="AP11" s="123" t="str">
        <f>IFERROR(VLOOKUP(AP$8,'Container Panel'!$B$41:$M$100,'Container Panel'!$I$38,0),"")</f>
        <v/>
      </c>
      <c r="AQ11" s="123" t="str">
        <f>IFERROR(VLOOKUP(AQ$8,'Container Panel'!$B$41:$M$100,'Container Panel'!$I$38,0),"")</f>
        <v/>
      </c>
      <c r="AR11" s="123" t="str">
        <f>IFERROR(VLOOKUP(AR$8,'Container Panel'!$B$41:$M$100,'Container Panel'!$I$38,0),"")</f>
        <v/>
      </c>
      <c r="AS11" s="123" t="str">
        <f>IFERROR(VLOOKUP(AS$8,'Container Panel'!$B$41:$M$100,'Container Panel'!$I$38,0),"")</f>
        <v/>
      </c>
    </row>
    <row r="12" spans="4:45" s="76" customFormat="1" ht="17.25" thickBot="1">
      <c r="D12" s="124">
        <v>10</v>
      </c>
      <c r="E12" s="125" t="s">
        <v>121</v>
      </c>
      <c r="F12" s="126">
        <f>IFERROR(VLOOKUP(F3,'Cost &amp; Solution'!$A$51:$J$90,'Cost &amp; Solution'!$H$48,0),"")</f>
        <v>0</v>
      </c>
      <c r="G12" s="126">
        <f>IFERROR(VLOOKUP(G3,'Cost &amp; Solution'!$A$51:$J$90,'Cost &amp; Solution'!$H$48,0),"")</f>
        <v>0</v>
      </c>
      <c r="H12" s="126" t="str">
        <f>IFERROR(VLOOKUP(H3,'Cost &amp; Solution'!$A$51:$J$90,'Cost &amp; Solution'!$H$48,0),"")</f>
        <v/>
      </c>
      <c r="I12" s="126" t="str">
        <f>IFERROR(VLOOKUP(I3,'Cost &amp; Solution'!$A$51:$J$90,'Cost &amp; Solution'!$H$48,0),"")</f>
        <v/>
      </c>
      <c r="J12" s="126" t="str">
        <f>IFERROR(VLOOKUP(J3,'Cost &amp; Solution'!$A$51:$J$90,'Cost &amp; Solution'!$H$48,0),"")</f>
        <v/>
      </c>
      <c r="K12" s="126" t="str">
        <f>IFERROR(VLOOKUP(K3,'Cost &amp; Solution'!$A$51:$J$90,'Cost &amp; Solution'!$H$48,0),"")</f>
        <v/>
      </c>
      <c r="L12" s="126" t="str">
        <f>IFERROR(VLOOKUP(L3,'Cost &amp; Solution'!$A$51:$J$90,'Cost &amp; Solution'!$H$48,0),"")</f>
        <v/>
      </c>
      <c r="M12" s="126" t="str">
        <f>IFERROR(VLOOKUP(M3,'Cost &amp; Solution'!$A$51:$J$90,'Cost &amp; Solution'!$H$48,0),"")</f>
        <v/>
      </c>
      <c r="N12" s="126" t="str">
        <f>IFERROR(VLOOKUP(N3,'Cost &amp; Solution'!$A$51:$J$90,'Cost &amp; Solution'!$H$48,0),"")</f>
        <v/>
      </c>
      <c r="O12" s="126" t="str">
        <f>IFERROR(VLOOKUP(O3,'Cost &amp; Solution'!$A$51:$J$90,'Cost &amp; Solution'!$H$48,0),"")</f>
        <v/>
      </c>
      <c r="P12" s="126" t="str">
        <f>IFERROR(VLOOKUP(P3,'Cost &amp; Solution'!$A$51:$J$90,'Cost &amp; Solution'!$H$48,0),"")</f>
        <v/>
      </c>
      <c r="Q12" s="126" t="str">
        <f>IFERROR(VLOOKUP(Q3,'Cost &amp; Solution'!$A$51:$J$90,'Cost &amp; Solution'!$H$48,0),"")</f>
        <v/>
      </c>
      <c r="R12" s="126" t="str">
        <f>IFERROR(VLOOKUP(R3,'Cost &amp; Solution'!$A$51:$J$90,'Cost &amp; Solution'!$H$48,0),"")</f>
        <v/>
      </c>
      <c r="S12" s="126" t="str">
        <f>IFERROR(VLOOKUP(S3,'Cost &amp; Solution'!$A$51:$J$90,'Cost &amp; Solution'!$H$48,0),"")</f>
        <v/>
      </c>
      <c r="T12" s="126" t="str">
        <f>IFERROR(VLOOKUP(T3,'Cost &amp; Solution'!$A$51:$J$90,'Cost &amp; Solution'!$H$48,0),"")</f>
        <v/>
      </c>
      <c r="U12" s="126" t="str">
        <f>IFERROR(VLOOKUP(U3,'Cost &amp; Solution'!$A$51:$J$90,'Cost &amp; Solution'!$H$48,0),"")</f>
        <v/>
      </c>
      <c r="V12" s="126" t="str">
        <f>IFERROR(VLOOKUP(V3,'Cost &amp; Solution'!$A$51:$J$90,'Cost &amp; Solution'!$H$48,0),"")</f>
        <v/>
      </c>
      <c r="W12" s="126" t="str">
        <f>IFERROR(VLOOKUP(W3,'Cost &amp; Solution'!$A$51:$J$90,'Cost &amp; Solution'!$H$48,0),"")</f>
        <v/>
      </c>
      <c r="X12" s="126" t="str">
        <f>IFERROR(VLOOKUP(X3,'Cost &amp; Solution'!$A$51:$J$90,'Cost &amp; Solution'!$H$48,0),"")</f>
        <v/>
      </c>
      <c r="Y12" s="126" t="str">
        <f>IFERROR(VLOOKUP(Y3,'Cost &amp; Solution'!$A$51:$J$90,'Cost &amp; Solution'!$H$48,0),"")</f>
        <v/>
      </c>
      <c r="Z12" s="126" t="str">
        <f>IFERROR(VLOOKUP(Z3,'Cost &amp; Solution'!$A$51:$J$90,'Cost &amp; Solution'!$H$48,0),"")</f>
        <v/>
      </c>
      <c r="AA12" s="126" t="str">
        <f>IFERROR(VLOOKUP(AA3,'Cost &amp; Solution'!$A$51:$J$90,'Cost &amp; Solution'!$H$48,0),"")</f>
        <v/>
      </c>
      <c r="AB12" s="126" t="str">
        <f>IFERROR(VLOOKUP(AB3,'Cost &amp; Solution'!$A$51:$J$90,'Cost &amp; Solution'!$H$48,0),"")</f>
        <v/>
      </c>
      <c r="AC12" s="126" t="str">
        <f>IFERROR(VLOOKUP(AC3,'Cost &amp; Solution'!$A$51:$J$90,'Cost &amp; Solution'!$H$48,0),"")</f>
        <v/>
      </c>
      <c r="AD12" s="126" t="str">
        <f>IFERROR(VLOOKUP(AD3,'Cost &amp; Solution'!$A$51:$J$90,'Cost &amp; Solution'!$H$48,0),"")</f>
        <v/>
      </c>
      <c r="AE12" s="126" t="str">
        <f>IFERROR(VLOOKUP(AE3,'Cost &amp; Solution'!$A$51:$J$90,'Cost &amp; Solution'!$H$48,0),"")</f>
        <v/>
      </c>
      <c r="AF12" s="126" t="str">
        <f>IFERROR(VLOOKUP(AF3,'Cost &amp; Solution'!$A$51:$J$90,'Cost &amp; Solution'!$H$48,0),"")</f>
        <v/>
      </c>
      <c r="AG12" s="126" t="str">
        <f>IFERROR(VLOOKUP(AG3,'Cost &amp; Solution'!$A$51:$J$90,'Cost &amp; Solution'!$H$48,0),"")</f>
        <v/>
      </c>
      <c r="AH12" s="126" t="str">
        <f>IFERROR(VLOOKUP(AH3,'Cost &amp; Solution'!$A$51:$J$90,'Cost &amp; Solution'!$H$48,0),"")</f>
        <v/>
      </c>
      <c r="AI12" s="126" t="str">
        <f>IFERROR(VLOOKUP(AI3,'Cost &amp; Solution'!$A$51:$J$90,'Cost &amp; Solution'!$H$48,0),"")</f>
        <v/>
      </c>
      <c r="AJ12" s="126" t="str">
        <f>IFERROR(VLOOKUP(AJ3,'Cost &amp; Solution'!$A$51:$J$90,'Cost &amp; Solution'!$H$48,0),"")</f>
        <v/>
      </c>
      <c r="AK12" s="126" t="str">
        <f>IFERROR(VLOOKUP(AK3,'Cost &amp; Solution'!$A$51:$J$90,'Cost &amp; Solution'!$H$48,0),"")</f>
        <v/>
      </c>
      <c r="AL12" s="126" t="str">
        <f>IFERROR(VLOOKUP(AL3,'Cost &amp; Solution'!$A$51:$J$90,'Cost &amp; Solution'!$H$48,0),"")</f>
        <v/>
      </c>
      <c r="AM12" s="126" t="str">
        <f>IFERROR(VLOOKUP(AM3,'Cost &amp; Solution'!$A$51:$J$90,'Cost &amp; Solution'!$H$48,0),"")</f>
        <v/>
      </c>
      <c r="AN12" s="126" t="str">
        <f>IFERROR(VLOOKUP(AN3,'Cost &amp; Solution'!$A$51:$J$90,'Cost &amp; Solution'!$H$48,0),"")</f>
        <v/>
      </c>
      <c r="AO12" s="126" t="str">
        <f>IFERROR(VLOOKUP(AO3,'Cost &amp; Solution'!$A$51:$J$90,'Cost &amp; Solution'!$H$48,0),"")</f>
        <v/>
      </c>
      <c r="AP12" s="126" t="str">
        <f>IFERROR(VLOOKUP(AP3,'Cost &amp; Solution'!$A$51:$J$90,'Cost &amp; Solution'!$H$48,0),"")</f>
        <v/>
      </c>
      <c r="AQ12" s="126" t="str">
        <f>IFERROR(VLOOKUP(AQ3,'Cost &amp; Solution'!$A$51:$J$90,'Cost &amp; Solution'!$H$48,0),"")</f>
        <v/>
      </c>
      <c r="AR12" s="126" t="str">
        <f>IFERROR(VLOOKUP(AR3,'Cost &amp; Solution'!$A$51:$J$90,'Cost &amp; Solution'!$H$48,0),"")</f>
        <v/>
      </c>
      <c r="AS12" s="127" t="str">
        <f>IFERROR(VLOOKUP(AS3,'Cost &amp; Solution'!$A$51:$J$90,'Cost &amp; Solution'!$H$48,0),"")</f>
        <v/>
      </c>
    </row>
    <row r="13" spans="4:45" s="76" customFormat="1">
      <c r="D13" s="128">
        <v>11</v>
      </c>
      <c r="E13" s="129" t="s">
        <v>118</v>
      </c>
      <c r="F13" s="130">
        <f t="shared" ref="F13:U13" ca="1" si="7">IF(F12=0,IF(F8=0,F5,F9),F12)</f>
        <v>80</v>
      </c>
      <c r="G13" s="130">
        <f t="shared" ca="1" si="7"/>
        <v>24</v>
      </c>
      <c r="H13" s="130" t="str">
        <f t="shared" si="7"/>
        <v/>
      </c>
      <c r="I13" s="130" t="str">
        <f t="shared" si="7"/>
        <v/>
      </c>
      <c r="J13" s="130" t="str">
        <f t="shared" si="7"/>
        <v/>
      </c>
      <c r="K13" s="130" t="str">
        <f t="shared" si="7"/>
        <v/>
      </c>
      <c r="L13" s="130" t="str">
        <f t="shared" si="7"/>
        <v/>
      </c>
      <c r="M13" s="130" t="str">
        <f t="shared" si="7"/>
        <v/>
      </c>
      <c r="N13" s="130" t="str">
        <f t="shared" si="7"/>
        <v/>
      </c>
      <c r="O13" s="130" t="str">
        <f t="shared" si="7"/>
        <v/>
      </c>
      <c r="P13" s="130" t="str">
        <f t="shared" si="7"/>
        <v/>
      </c>
      <c r="Q13" s="130" t="str">
        <f t="shared" si="7"/>
        <v/>
      </c>
      <c r="R13" s="130" t="str">
        <f t="shared" si="7"/>
        <v/>
      </c>
      <c r="S13" s="130" t="str">
        <f t="shared" si="7"/>
        <v/>
      </c>
      <c r="T13" s="130" t="str">
        <f t="shared" si="7"/>
        <v/>
      </c>
      <c r="U13" s="130" t="str">
        <f t="shared" si="7"/>
        <v/>
      </c>
      <c r="V13" s="130" t="str">
        <f t="shared" ref="V13:AS13" si="8">IF(V12=0,IF(V8=0,V5,V9),V12)</f>
        <v/>
      </c>
      <c r="W13" s="130" t="str">
        <f t="shared" si="8"/>
        <v/>
      </c>
      <c r="X13" s="130" t="str">
        <f t="shared" si="8"/>
        <v/>
      </c>
      <c r="Y13" s="130" t="str">
        <f t="shared" si="8"/>
        <v/>
      </c>
      <c r="Z13" s="130" t="str">
        <f t="shared" si="8"/>
        <v/>
      </c>
      <c r="AA13" s="130" t="str">
        <f t="shared" si="8"/>
        <v/>
      </c>
      <c r="AB13" s="130" t="str">
        <f t="shared" si="8"/>
        <v/>
      </c>
      <c r="AC13" s="130" t="str">
        <f t="shared" si="8"/>
        <v/>
      </c>
      <c r="AD13" s="130" t="str">
        <f t="shared" si="8"/>
        <v/>
      </c>
      <c r="AE13" s="130" t="str">
        <f t="shared" si="8"/>
        <v/>
      </c>
      <c r="AF13" s="130" t="str">
        <f t="shared" si="8"/>
        <v/>
      </c>
      <c r="AG13" s="130" t="str">
        <f t="shared" si="8"/>
        <v/>
      </c>
      <c r="AH13" s="130" t="str">
        <f t="shared" si="8"/>
        <v/>
      </c>
      <c r="AI13" s="130" t="str">
        <f t="shared" si="8"/>
        <v/>
      </c>
      <c r="AJ13" s="130" t="str">
        <f t="shared" si="8"/>
        <v/>
      </c>
      <c r="AK13" s="130" t="str">
        <f t="shared" si="8"/>
        <v/>
      </c>
      <c r="AL13" s="130" t="str">
        <f t="shared" si="8"/>
        <v/>
      </c>
      <c r="AM13" s="130" t="str">
        <f t="shared" si="8"/>
        <v/>
      </c>
      <c r="AN13" s="130" t="str">
        <f t="shared" si="8"/>
        <v/>
      </c>
      <c r="AO13" s="130" t="str">
        <f t="shared" si="8"/>
        <v/>
      </c>
      <c r="AP13" s="130" t="str">
        <f t="shared" si="8"/>
        <v/>
      </c>
      <c r="AQ13" s="130" t="str">
        <f t="shared" si="8"/>
        <v/>
      </c>
      <c r="AR13" s="130" t="str">
        <f t="shared" si="8"/>
        <v/>
      </c>
      <c r="AS13" s="130" t="str">
        <f t="shared" si="8"/>
        <v/>
      </c>
    </row>
    <row r="14" spans="4:45" s="76" customFormat="1">
      <c r="D14" s="128">
        <v>12</v>
      </c>
      <c r="E14" s="131" t="s">
        <v>117</v>
      </c>
      <c r="F14" s="132">
        <f ca="1">IFERROR(TRUNC(VLOOKUP(F$3,Input!$A$9:$J$48,Input!$H$6,0)/F13-0.000001)+1," ")</f>
        <v>44</v>
      </c>
      <c r="G14" s="132">
        <f ca="1">IFERROR(TRUNC(VLOOKUP(G$3,Input!$A$9:$J$48,Input!$H$6,0)/G13-0.000001)+1," ")</f>
        <v>146</v>
      </c>
      <c r="H14" s="132" t="str">
        <f>IFERROR(TRUNC(VLOOKUP(H$3,Input!$A$9:$J$48,Input!$H$6,0)/H13-0.000001)+1," ")</f>
        <v xml:space="preserve"> </v>
      </c>
      <c r="I14" s="132" t="str">
        <f>IFERROR(TRUNC(VLOOKUP(I$3,Input!$A$9:$J$48,Input!$H$6,0)/I13-0.000001)+1," ")</f>
        <v xml:space="preserve"> </v>
      </c>
      <c r="J14" s="132" t="str">
        <f>IFERROR(TRUNC(VLOOKUP(J$3,Input!$A$9:$J$48,Input!$H$6,0)/J13-0.000001)+1," ")</f>
        <v xml:space="preserve"> </v>
      </c>
      <c r="K14" s="132" t="str">
        <f>IFERROR(TRUNC(VLOOKUP(K$3,Input!$A$9:$J$48,Input!$H$6,0)/K13-0.000001)+1," ")</f>
        <v xml:space="preserve"> </v>
      </c>
      <c r="L14" s="132" t="str">
        <f>IFERROR(TRUNC(VLOOKUP(L$3,Input!$A$9:$J$48,Input!$H$6,0)/L13-0.000001)+1," ")</f>
        <v xml:space="preserve"> </v>
      </c>
      <c r="M14" s="132" t="str">
        <f>IFERROR(TRUNC(VLOOKUP(M$3,Input!$A$9:$J$48,Input!$H$6,0)/M13-0.000001)+1," ")</f>
        <v xml:space="preserve"> </v>
      </c>
      <c r="N14" s="132" t="str">
        <f>IFERROR(TRUNC(VLOOKUP(N$3,Input!$A$9:$J$48,Input!$H$6,0)/N13-0.000001)+1," ")</f>
        <v xml:space="preserve"> </v>
      </c>
      <c r="O14" s="132" t="str">
        <f>IFERROR(TRUNC(VLOOKUP(O$3,Input!$A$9:$J$48,Input!$H$6,0)/O13-0.000001)+1," ")</f>
        <v xml:space="preserve"> </v>
      </c>
      <c r="P14" s="132" t="str">
        <f>IFERROR(TRUNC(VLOOKUP(P$3,Input!$A$9:$J$48,Input!$H$6,0)/P13-0.000001)+1," ")</f>
        <v xml:space="preserve"> </v>
      </c>
      <c r="Q14" s="132" t="str">
        <f>IFERROR(TRUNC(VLOOKUP(Q$3,Input!$A$9:$J$48,Input!$H$6,0)/Q13-0.000001)+1," ")</f>
        <v xml:space="preserve"> </v>
      </c>
      <c r="R14" s="132" t="str">
        <f>IFERROR(TRUNC(VLOOKUP(R$3,Input!$A$9:$J$48,Input!$H$6,0)/R13-0.000001)+1," ")</f>
        <v xml:space="preserve"> </v>
      </c>
      <c r="S14" s="132" t="str">
        <f>IFERROR(TRUNC(VLOOKUP(S$3,Input!$A$9:$J$48,Input!$H$6,0)/S13-0.000001)+1," ")</f>
        <v xml:space="preserve"> </v>
      </c>
      <c r="T14" s="132" t="str">
        <f>IFERROR(TRUNC(VLOOKUP(T$3,Input!$A$9:$J$48,Input!$H$6,0)/T13-0.000001)+1," ")</f>
        <v xml:space="preserve"> </v>
      </c>
      <c r="U14" s="132" t="str">
        <f>IFERROR(TRUNC(VLOOKUP(U$3,Input!$A$9:$J$48,Input!$H$6,0)/U13-0.000001)+1," ")</f>
        <v xml:space="preserve"> </v>
      </c>
      <c r="V14" s="132" t="str">
        <f>IFERROR(TRUNC(VLOOKUP(V$3,Input!$A$9:$J$48,Input!$H$6,0)/V13-0.000001)+1," ")</f>
        <v xml:space="preserve"> </v>
      </c>
      <c r="W14" s="132" t="str">
        <f>IFERROR(TRUNC(VLOOKUP(W$3,Input!$A$9:$J$48,Input!$H$6,0)/W13-0.000001)+1," ")</f>
        <v xml:space="preserve"> </v>
      </c>
      <c r="X14" s="132" t="str">
        <f>IFERROR(TRUNC(VLOOKUP(X$3,Input!$A$9:$J$48,Input!$H$6,0)/X13-0.000001)+1," ")</f>
        <v xml:space="preserve"> </v>
      </c>
      <c r="Y14" s="132" t="str">
        <f>IFERROR(TRUNC(VLOOKUP(Y$3,Input!$A$9:$J$48,Input!$H$6,0)/Y13-0.000001)+1," ")</f>
        <v xml:space="preserve"> </v>
      </c>
      <c r="Z14" s="132" t="str">
        <f>IFERROR(TRUNC(VLOOKUP(Z$3,Input!$A$9:$J$48,Input!$H$6,0)/Z13-0.000001)+1," ")</f>
        <v xml:space="preserve"> </v>
      </c>
      <c r="AA14" s="132" t="str">
        <f>IFERROR(TRUNC(VLOOKUP(AA$3,Input!$A$9:$J$48,Input!$H$6,0)/AA13-0.000001)+1," ")</f>
        <v xml:space="preserve"> </v>
      </c>
      <c r="AB14" s="132" t="str">
        <f>IFERROR(TRUNC(VLOOKUP(AB$3,Input!$A$9:$J$48,Input!$H$6,0)/AB13-0.000001)+1," ")</f>
        <v xml:space="preserve"> </v>
      </c>
      <c r="AC14" s="132" t="str">
        <f>IFERROR(TRUNC(VLOOKUP(AC$3,Input!$A$9:$J$48,Input!$H$6,0)/AC13-0.000001)+1," ")</f>
        <v xml:space="preserve"> </v>
      </c>
      <c r="AD14" s="132" t="str">
        <f>IFERROR(TRUNC(VLOOKUP(AD$3,Input!$A$9:$J$48,Input!$H$6,0)/AD13-0.000001)+1," ")</f>
        <v xml:space="preserve"> </v>
      </c>
      <c r="AE14" s="132" t="str">
        <f>IFERROR(TRUNC(VLOOKUP(AE$3,Input!$A$9:$J$48,Input!$H$6,0)/AE13-0.000001)+1," ")</f>
        <v xml:space="preserve"> </v>
      </c>
      <c r="AF14" s="132" t="str">
        <f>IFERROR(TRUNC(VLOOKUP(AF$3,Input!$A$9:$J$48,Input!$H$6,0)/AF13-0.000001)+1," ")</f>
        <v xml:space="preserve"> </v>
      </c>
      <c r="AG14" s="132" t="str">
        <f>IFERROR(TRUNC(VLOOKUP(AG$3,Input!$A$9:$J$48,Input!$H$6,0)/AG13-0.000001)+1," ")</f>
        <v xml:space="preserve"> </v>
      </c>
      <c r="AH14" s="132" t="str">
        <f>IFERROR(TRUNC(VLOOKUP(AH$3,Input!$A$9:$J$48,Input!$H$6,0)/AH13-0.000001)+1," ")</f>
        <v xml:space="preserve"> </v>
      </c>
      <c r="AI14" s="132" t="str">
        <f>IFERROR(TRUNC(VLOOKUP(AI$3,Input!$A$9:$J$48,Input!$H$6,0)/AI13-0.000001)+1," ")</f>
        <v xml:space="preserve"> </v>
      </c>
      <c r="AJ14" s="132" t="str">
        <f>IFERROR(TRUNC(VLOOKUP(AJ$3,Input!$A$9:$J$48,Input!$H$6,0)/AJ13-0.000001)+1," ")</f>
        <v xml:space="preserve"> </v>
      </c>
      <c r="AK14" s="132" t="str">
        <f>IFERROR(TRUNC(VLOOKUP(AK$3,Input!$A$9:$J$48,Input!$H$6,0)/AK13-0.000001)+1," ")</f>
        <v xml:space="preserve"> </v>
      </c>
      <c r="AL14" s="132" t="str">
        <f>IFERROR(TRUNC(VLOOKUP(AL$3,Input!$A$9:$J$48,Input!$H$6,0)/AL13-0.000001)+1," ")</f>
        <v xml:space="preserve"> </v>
      </c>
      <c r="AM14" s="132" t="str">
        <f>IFERROR(TRUNC(VLOOKUP(AM$3,Input!$A$9:$J$48,Input!$H$6,0)/AM13-0.000001)+1," ")</f>
        <v xml:space="preserve"> </v>
      </c>
      <c r="AN14" s="132" t="str">
        <f>IFERROR(TRUNC(VLOOKUP(AN$3,Input!$A$9:$J$48,Input!$H$6,0)/AN13-0.000001)+1," ")</f>
        <v xml:space="preserve"> </v>
      </c>
      <c r="AO14" s="132" t="str">
        <f>IFERROR(TRUNC(VLOOKUP(AO$3,Input!$A$9:$J$48,Input!$H$6,0)/AO13-0.000001)+1," ")</f>
        <v xml:space="preserve"> </v>
      </c>
      <c r="AP14" s="132" t="str">
        <f>IFERROR(TRUNC(VLOOKUP(AP$3,Input!$A$9:$J$48,Input!$H$6,0)/AP13-0.000001)+1," ")</f>
        <v xml:space="preserve"> </v>
      </c>
      <c r="AQ14" s="132" t="str">
        <f>IFERROR(TRUNC(VLOOKUP(AQ$3,Input!$A$9:$J$48,Input!$H$6,0)/AQ13-0.000001)+1," ")</f>
        <v xml:space="preserve"> </v>
      </c>
      <c r="AR14" s="132" t="str">
        <f>IFERROR(TRUNC(VLOOKUP(AR$3,Input!$A$9:$J$48,Input!$H$6,0)/AR13-0.000001)+1," ")</f>
        <v xml:space="preserve"> </v>
      </c>
      <c r="AS14" s="132" t="str">
        <f>IFERROR(TRUNC(VLOOKUP(AS$3,Input!$A$9:$J$48,Input!$H$6,0)/AS13-0.000001)+1," ")</f>
        <v xml:space="preserve"> </v>
      </c>
    </row>
    <row r="15" spans="4:45" s="76" customFormat="1" ht="17.25" thickBot="1">
      <c r="D15" s="133">
        <v>13</v>
      </c>
      <c r="E15" s="114" t="s">
        <v>122</v>
      </c>
      <c r="F15" s="121">
        <f ca="1">IFERROR(IF(F8=0,F7,F11)*F14/VLOOKUP(F3,Input!$A$9:$H$48,Input!$H$6,0),"")</f>
        <v>1.9309714285714288E-2</v>
      </c>
      <c r="G15" s="121">
        <f ca="1">IFERROR(IF(G8=0,G7,G11)*G14/VLOOKUP(G3,Input!$A$9:$H$48,Input!$H$6,0),"")</f>
        <v>6.4073142857142856E-2</v>
      </c>
      <c r="H15" s="121" t="str">
        <f>IFERROR(IF(H8=0,H7,H11)*H14/VLOOKUP(H3,Input!$A$9:$H$48,Input!$H$6,0),"")</f>
        <v/>
      </c>
      <c r="I15" s="121" t="str">
        <f>IFERROR(IF(I8=0,I7,I11)*I14/VLOOKUP(I3,Input!$A$9:$H$48,Input!$H$6,0),"")</f>
        <v/>
      </c>
      <c r="J15" s="121" t="str">
        <f>IFERROR(IF(J8=0,J7,J11)*J14/VLOOKUP(J3,Input!$A$9:$H$48,Input!$H$6,0),"")</f>
        <v/>
      </c>
      <c r="K15" s="121" t="str">
        <f>IFERROR(IF(K8=0,K7,K11)*K14/VLOOKUP(K3,Input!$A$9:$H$48,Input!$H$6,0),"")</f>
        <v/>
      </c>
      <c r="L15" s="121" t="str">
        <f>IFERROR(IF(L8=0,L7,L11)*L14/VLOOKUP(L3,Input!$A$9:$H$48,Input!$H$6,0),"")</f>
        <v/>
      </c>
      <c r="M15" s="121" t="str">
        <f>IFERROR(IF(M8=0,M7,M11)*M14/VLOOKUP(M3,Input!$A$9:$H$48,Input!$H$6,0),"")</f>
        <v/>
      </c>
      <c r="N15" s="121" t="str">
        <f>IFERROR(IF(N8=0,N7,N11)*N14/VLOOKUP(N3,Input!$A$9:$H$48,Input!$H$6,0),"")</f>
        <v/>
      </c>
      <c r="O15" s="121" t="str">
        <f>IFERROR(IF(O8=0,O7,O11)*O14/VLOOKUP(O3,Input!$A$9:$H$48,Input!$H$6,0),"")</f>
        <v/>
      </c>
      <c r="P15" s="121" t="str">
        <f>IFERROR(IF(P8=0,P7,P11)*P14/VLOOKUP(P3,Input!$A$9:$H$48,Input!$H$6,0),"")</f>
        <v/>
      </c>
      <c r="Q15" s="121" t="str">
        <f>IFERROR(IF(Q8=0,Q7,Q11)*Q14/VLOOKUP(Q3,Input!$A$9:$H$48,Input!$H$6,0),"")</f>
        <v/>
      </c>
      <c r="R15" s="121" t="str">
        <f>IFERROR(IF(R8=0,R7,R11)*R14/VLOOKUP(R3,Input!$A$9:$H$48,Input!$H$6,0),"")</f>
        <v/>
      </c>
      <c r="S15" s="121" t="str">
        <f>IFERROR(IF(S8=0,S7,S11)*S14/VLOOKUP(S3,Input!$A$9:$H$48,Input!$H$6,0),"")</f>
        <v/>
      </c>
      <c r="T15" s="121" t="str">
        <f>IFERROR(IF(T8=0,T7,T11)*T14/VLOOKUP(T3,Input!$A$9:$H$48,Input!$H$6,0),"")</f>
        <v/>
      </c>
      <c r="U15" s="121" t="str">
        <f>IFERROR(IF(U8=0,U7,U11)*U14/VLOOKUP(U3,Input!$A$9:$H$48,Input!$H$6,0),"")</f>
        <v/>
      </c>
      <c r="V15" s="121" t="str">
        <f>IFERROR(IF(V8=0,V7,V11)*V14/VLOOKUP(V3,Input!$A$9:$H$48,Input!$H$6,0),"")</f>
        <v/>
      </c>
      <c r="W15" s="121" t="str">
        <f>IFERROR(IF(W8=0,W7,W11)*W14/VLOOKUP(W3,Input!$A$9:$H$48,Input!$H$6,0),"")</f>
        <v/>
      </c>
      <c r="X15" s="121" t="str">
        <f>IFERROR(IF(X8=0,X7,X11)*X14/VLOOKUP(X3,Input!$A$9:$H$48,Input!$H$6,0),"")</f>
        <v/>
      </c>
      <c r="Y15" s="121" t="str">
        <f>IFERROR(IF(Y8=0,Y7,Y11)*Y14/VLOOKUP(Y3,Input!$A$9:$H$48,Input!$H$6,0),"")</f>
        <v/>
      </c>
      <c r="Z15" s="121" t="str">
        <f>IFERROR(IF(Z8=0,Z7,Z11)*Z14/VLOOKUP(Z3,Input!$A$9:$H$48,Input!$H$6,0),"")</f>
        <v/>
      </c>
      <c r="AA15" s="121" t="str">
        <f>IFERROR(IF(AA8=0,AA7,AA11)*AA14/VLOOKUP(AA3,Input!$A$9:$H$48,Input!$H$6,0),"")</f>
        <v/>
      </c>
      <c r="AB15" s="121" t="str">
        <f>IFERROR(IF(AB8=0,AB7,AB11)*AB14/VLOOKUP(AB3,Input!$A$9:$H$48,Input!$H$6,0),"")</f>
        <v/>
      </c>
      <c r="AC15" s="121" t="str">
        <f>IFERROR(IF(AC8=0,AC7,AC11)*AC14/VLOOKUP(AC3,Input!$A$9:$H$48,Input!$H$6,0),"")</f>
        <v/>
      </c>
      <c r="AD15" s="121" t="str">
        <f>IFERROR(IF(AD8=0,AD7,AD11)*AD14/VLOOKUP(AD3,Input!$A$9:$H$48,Input!$H$6,0),"")</f>
        <v/>
      </c>
      <c r="AE15" s="121" t="str">
        <f>IFERROR(IF(AE8=0,AE7,AE11)*AE14/VLOOKUP(AE3,Input!$A$9:$H$48,Input!$H$6,0),"")</f>
        <v/>
      </c>
      <c r="AF15" s="121" t="str">
        <f>IFERROR(IF(AF8=0,AF7,AF11)*AF14/VLOOKUP(AF3,Input!$A$9:$H$48,Input!$H$6,0),"")</f>
        <v/>
      </c>
      <c r="AG15" s="121" t="str">
        <f>IFERROR(IF(AG8=0,AG7,AG11)*AG14/VLOOKUP(AG3,Input!$A$9:$H$48,Input!$H$6,0),"")</f>
        <v/>
      </c>
      <c r="AH15" s="121" t="str">
        <f>IFERROR(IF(AH8=0,AH7,AH11)*AH14/VLOOKUP(AH3,Input!$A$9:$H$48,Input!$H$6,0),"")</f>
        <v/>
      </c>
      <c r="AI15" s="121" t="str">
        <f>IFERROR(IF(AI8=0,AI7,AI11)*AI14/VLOOKUP(AI3,Input!$A$9:$H$48,Input!$H$6,0),"")</f>
        <v/>
      </c>
      <c r="AJ15" s="121" t="str">
        <f>IFERROR(IF(AJ8=0,AJ7,AJ11)*AJ14/VLOOKUP(AJ3,Input!$A$9:$H$48,Input!$H$6,0),"")</f>
        <v/>
      </c>
      <c r="AK15" s="121" t="str">
        <f>IFERROR(IF(AK8=0,AK7,AK11)*AK14/VLOOKUP(AK3,Input!$A$9:$H$48,Input!$H$6,0),"")</f>
        <v/>
      </c>
      <c r="AL15" s="121" t="str">
        <f>IFERROR(IF(AL8=0,AL7,AL11)*AL14/VLOOKUP(AL3,Input!$A$9:$H$48,Input!$H$6,0),"")</f>
        <v/>
      </c>
      <c r="AM15" s="121" t="str">
        <f>IFERROR(IF(AM8=0,AM7,AM11)*AM14/VLOOKUP(AM3,Input!$A$9:$H$48,Input!$H$6,0),"")</f>
        <v/>
      </c>
      <c r="AN15" s="121" t="str">
        <f>IFERROR(IF(AN8=0,AN7,AN11)*AN14/VLOOKUP(AN3,Input!$A$9:$H$48,Input!$H$6,0),"")</f>
        <v/>
      </c>
      <c r="AO15" s="121" t="str">
        <f>IFERROR(IF(AO8=0,AO7,AO11)*AO14/VLOOKUP(AO3,Input!$A$9:$H$48,Input!$H$6,0),"")</f>
        <v/>
      </c>
      <c r="AP15" s="121" t="str">
        <f>IFERROR(IF(AP8=0,AP7,AP11)*AP14/VLOOKUP(AP3,Input!$A$9:$H$48,Input!$H$6,0),"")</f>
        <v/>
      </c>
      <c r="AQ15" s="121" t="str">
        <f>IFERROR(IF(AQ8=0,AQ7,AQ11)*AQ14/VLOOKUP(AQ3,Input!$A$9:$H$48,Input!$H$6,0),"")</f>
        <v/>
      </c>
      <c r="AR15" s="121" t="str">
        <f>IFERROR(IF(AR8=0,AR7,AR11)*AR14/VLOOKUP(AR3,Input!$A$9:$H$48,Input!$H$6,0),"")</f>
        <v/>
      </c>
      <c r="AS15" s="121" t="str">
        <f>IFERROR(IF(AS8=0,AS7,AS11)*AS14/VLOOKUP(AS3,Input!$A$9:$H$48,Input!$H$6,0),"")</f>
        <v/>
      </c>
    </row>
    <row r="17" spans="3:45">
      <c r="C17" s="74"/>
      <c r="D17" s="74"/>
      <c r="E17" s="134" t="s">
        <v>91</v>
      </c>
      <c r="F17" s="74" t="str">
        <f>IFERROR(IF(VLOOKUP(F$19,UI!$A$12:$H$51,UI!$H$9,0)=0,list!$C$4,VLOOKUP(F$19,UI!$A$12:$H$51,UI!$H$9,0)),"")</f>
        <v>All</v>
      </c>
      <c r="G17" s="74" t="str">
        <f>IFERROR(IF(VLOOKUP(G$19,UI!$A$12:$H$51,UI!$H$9,0)=0,"All",VLOOKUP(G$19,UI!$A$12:$H$51,UI!$H$9,0)),"")</f>
        <v>All</v>
      </c>
      <c r="H17" s="74" t="str">
        <f>IFERROR(IF(VLOOKUP(H$19,UI!$A$12:$H$51,UI!$H$9,0)=0,"All",VLOOKUP(H$19,UI!$A$12:$H$51,UI!$H$9,0)),"")</f>
        <v/>
      </c>
      <c r="I17" s="74" t="str">
        <f>IFERROR(IF(VLOOKUP(I$19,UI!$A$12:$H$51,UI!$H$9,0)=0,"All",VLOOKUP(I$19,UI!$A$12:$H$51,UI!$H$9,0)),"")</f>
        <v/>
      </c>
      <c r="J17" s="74" t="str">
        <f>IFERROR(IF(VLOOKUP(J$19,UI!$A$12:$H$51,UI!$H$9,0)=0,"All",VLOOKUP(J$19,UI!$A$12:$H$51,UI!$H$9,0)),"")</f>
        <v/>
      </c>
      <c r="K17" s="74" t="str">
        <f>IFERROR(IF(VLOOKUP(K$19,UI!$A$12:$H$51,UI!$H$9,0)=0,"All",VLOOKUP(K$19,UI!$A$12:$H$51,UI!$H$9,0)),"")</f>
        <v/>
      </c>
      <c r="L17" s="74" t="str">
        <f>IFERROR(IF(VLOOKUP(L$19,UI!$A$12:$H$51,UI!$H$9,0)=0,"All",VLOOKUP(L$19,UI!$A$12:$H$51,UI!$H$9,0)),"")</f>
        <v/>
      </c>
      <c r="M17" s="74" t="str">
        <f>IFERROR(IF(VLOOKUP(M$19,UI!$A$12:$H$51,UI!$H$9,0)=0,"All",VLOOKUP(M$19,UI!$A$12:$H$51,UI!$H$9,0)),"")</f>
        <v/>
      </c>
      <c r="N17" s="74" t="str">
        <f>IFERROR(IF(VLOOKUP(N$19,UI!$A$12:$H$51,UI!$H$9,0)=0,"All",VLOOKUP(N$19,UI!$A$12:$H$51,UI!$H$9,0)),"")</f>
        <v/>
      </c>
      <c r="O17" s="74" t="str">
        <f>IFERROR(IF(VLOOKUP(O$19,UI!$A$12:$H$51,UI!$H$9,0)=0,"All",VLOOKUP(O$19,UI!$A$12:$H$51,UI!$H$9,0)),"")</f>
        <v/>
      </c>
      <c r="P17" s="74" t="str">
        <f>IFERROR(IF(VLOOKUP(P$19,UI!$A$12:$H$51,UI!$H$9,0)=0,"All",VLOOKUP(P$19,UI!$A$12:$H$51,UI!$H$9,0)),"")</f>
        <v/>
      </c>
      <c r="Q17" s="74" t="str">
        <f>IFERROR(IF(VLOOKUP(Q$19,UI!$A$12:$H$51,UI!$H$9,0)=0,"All",VLOOKUP(Q$19,UI!$A$12:$H$51,UI!$H$9,0)),"")</f>
        <v/>
      </c>
      <c r="R17" s="74" t="str">
        <f>IFERROR(IF(VLOOKUP(R$19,UI!$A$12:$H$51,UI!$H$9,0)=0,"All",VLOOKUP(R$19,UI!$A$12:$H$51,UI!$H$9,0)),"")</f>
        <v/>
      </c>
      <c r="S17" s="74" t="str">
        <f>IFERROR(IF(VLOOKUP(S$19,UI!$A$12:$H$51,UI!$H$9,0)=0,"All",VLOOKUP(S$19,UI!$A$12:$H$51,UI!$H$9,0)),"")</f>
        <v/>
      </c>
      <c r="T17" s="74" t="str">
        <f>IFERROR(IF(VLOOKUP(T$19,UI!$A$12:$H$51,UI!$H$9,0)=0,"All",VLOOKUP(T$19,UI!$A$12:$H$51,UI!$H$9,0)),"")</f>
        <v/>
      </c>
      <c r="U17" s="74" t="str">
        <f>IFERROR(IF(VLOOKUP(U$19,UI!$A$12:$H$51,UI!$H$9,0)=0,"All",VLOOKUP(U$19,UI!$A$12:$H$51,UI!$H$9,0)),"")</f>
        <v/>
      </c>
      <c r="V17" s="74" t="str">
        <f>IFERROR(IF(VLOOKUP(V$19,UI!$A$12:$H$51,UI!$H$9,0)=0,"All",VLOOKUP(V$19,UI!$A$12:$H$51,UI!$H$9,0)),"")</f>
        <v/>
      </c>
      <c r="W17" s="74" t="str">
        <f>IFERROR(IF(VLOOKUP(W$19,UI!$A$12:$H$51,UI!$H$9,0)=0,"All",VLOOKUP(W$19,UI!$A$12:$H$51,UI!$H$9,0)),"")</f>
        <v/>
      </c>
      <c r="X17" s="74" t="str">
        <f>IFERROR(IF(VLOOKUP(X$19,UI!$A$12:$H$51,UI!$H$9,0)=0,"All",VLOOKUP(X$19,UI!$A$12:$H$51,UI!$H$9,0)),"")</f>
        <v/>
      </c>
      <c r="Y17" s="74" t="str">
        <f>IFERROR(IF(VLOOKUP(Y$19,UI!$A$12:$H$51,UI!$H$9,0)=0,"All",VLOOKUP(Y$19,UI!$A$12:$H$51,UI!$H$9,0)),"")</f>
        <v/>
      </c>
      <c r="Z17" s="74" t="str">
        <f>IFERROR(IF(VLOOKUP(Z$19,UI!$A$12:$H$51,UI!$H$9,0)=0,"All",VLOOKUP(Z$19,UI!$A$12:$H$51,UI!$H$9,0)),"")</f>
        <v/>
      </c>
      <c r="AA17" s="74" t="str">
        <f>IFERROR(IF(VLOOKUP(AA$19,UI!$A$12:$H$51,UI!$H$9,0)=0,"All",VLOOKUP(AA$19,UI!$A$12:$H$51,UI!$H$9,0)),"")</f>
        <v/>
      </c>
      <c r="AB17" s="74" t="str">
        <f>IFERROR(IF(VLOOKUP(AB$19,UI!$A$12:$H$51,UI!$H$9,0)=0,"All",VLOOKUP(AB$19,UI!$A$12:$H$51,UI!$H$9,0)),"")</f>
        <v/>
      </c>
      <c r="AC17" s="74" t="str">
        <f>IFERROR(IF(VLOOKUP(AC$19,UI!$A$12:$H$51,UI!$H$9,0)=0,"All",VLOOKUP(AC$19,UI!$A$12:$H$51,UI!$H$9,0)),"")</f>
        <v/>
      </c>
      <c r="AD17" s="74" t="str">
        <f>IFERROR(IF(VLOOKUP(AD$19,UI!$A$12:$H$51,UI!$H$9,0)=0,"All",VLOOKUP(AD$19,UI!$A$12:$H$51,UI!$H$9,0)),"")</f>
        <v/>
      </c>
      <c r="AE17" s="74" t="str">
        <f>IFERROR(IF(VLOOKUP(AE$19,UI!$A$12:$H$51,UI!$H$9,0)=0,"All",VLOOKUP(AE$19,UI!$A$12:$H$51,UI!$H$9,0)),"")</f>
        <v/>
      </c>
      <c r="AF17" s="74" t="str">
        <f>IFERROR(IF(VLOOKUP(AF$19,UI!$A$12:$H$51,UI!$H$9,0)=0,"All",VLOOKUP(AF$19,UI!$A$12:$H$51,UI!$H$9,0)),"")</f>
        <v/>
      </c>
      <c r="AG17" s="74" t="str">
        <f>IFERROR(IF(VLOOKUP(AG$19,UI!$A$12:$H$51,UI!$H$9,0)=0,"All",VLOOKUP(AG$19,UI!$A$12:$H$51,UI!$H$9,0)),"")</f>
        <v/>
      </c>
      <c r="AH17" s="74" t="str">
        <f>IFERROR(IF(VLOOKUP(AH$19,UI!$A$12:$H$51,UI!$H$9,0)=0,"All",VLOOKUP(AH$19,UI!$A$12:$H$51,UI!$H$9,0)),"")</f>
        <v/>
      </c>
      <c r="AI17" s="74" t="str">
        <f>IFERROR(IF(VLOOKUP(AI$19,UI!$A$12:$H$51,UI!$H$9,0)=0,"All",VLOOKUP(AI$19,UI!$A$12:$H$51,UI!$H$9,0)),"")</f>
        <v/>
      </c>
      <c r="AJ17" s="74" t="str">
        <f>IFERROR(IF(VLOOKUP(AJ$19,UI!$A$12:$H$51,UI!$H$9,0)=0,"All",VLOOKUP(AJ$19,UI!$A$12:$H$51,UI!$H$9,0)),"")</f>
        <v/>
      </c>
      <c r="AK17" s="74" t="str">
        <f>IFERROR(IF(VLOOKUP(AK$19,UI!$A$12:$H$51,UI!$H$9,0)=0,"All",VLOOKUP(AK$19,UI!$A$12:$H$51,UI!$H$9,0)),"")</f>
        <v/>
      </c>
      <c r="AL17" s="74" t="str">
        <f>IFERROR(IF(VLOOKUP(AL$19,UI!$A$12:$H$51,UI!$H$9,0)=0,"All",VLOOKUP(AL$19,UI!$A$12:$H$51,UI!$H$9,0)),"")</f>
        <v/>
      </c>
      <c r="AM17" s="74" t="str">
        <f>IFERROR(IF(VLOOKUP(AM$19,UI!$A$12:$H$51,UI!$H$9,0)=0,"All",VLOOKUP(AM$19,UI!$A$12:$H$51,UI!$H$9,0)),"")</f>
        <v/>
      </c>
      <c r="AN17" s="74" t="str">
        <f>IFERROR(IF(VLOOKUP(AN$19,UI!$A$12:$H$51,UI!$H$9,0)=0,"All",VLOOKUP(AN$19,UI!$A$12:$H$51,UI!$H$9,0)),"")</f>
        <v/>
      </c>
      <c r="AO17" s="74" t="str">
        <f>IFERROR(IF(VLOOKUP(AO$19,UI!$A$12:$H$51,UI!$H$9,0)=0,"All",VLOOKUP(AO$19,UI!$A$12:$H$51,UI!$H$9,0)),"")</f>
        <v/>
      </c>
      <c r="AP17" s="74" t="str">
        <f>IFERROR(IF(VLOOKUP(AP$19,UI!$A$12:$H$51,UI!$H$9,0)=0,"All",VLOOKUP(AP$19,UI!$A$12:$H$51,UI!$H$9,0)),"")</f>
        <v/>
      </c>
      <c r="AQ17" s="74" t="str">
        <f>IFERROR(IF(VLOOKUP(AQ$19,UI!$A$12:$H$51,UI!$H$9,0)=0,"All",VLOOKUP(AQ$19,UI!$A$12:$H$51,UI!$H$9,0)),"")</f>
        <v/>
      </c>
      <c r="AR17" s="74" t="str">
        <f>IFERROR(IF(VLOOKUP(AR$19,UI!$A$12:$H$51,UI!$H$9,0)=0,"All",VLOOKUP(AR$19,UI!$A$12:$H$51,UI!$H$9,0)),"")</f>
        <v/>
      </c>
      <c r="AS17" s="74" t="str">
        <f>IFERROR(IF(VLOOKUP(AS$19,UI!$A$12:$H$51,UI!$H$9,0)=0,"All",VLOOKUP(AS$19,UI!$A$12:$H$51,UI!$H$9,0)),"")</f>
        <v/>
      </c>
    </row>
    <row r="18" spans="3:45">
      <c r="C18" s="74"/>
      <c r="D18" s="74"/>
      <c r="E18" s="134" t="s">
        <v>91</v>
      </c>
      <c r="F18" s="74">
        <v>1</v>
      </c>
      <c r="G18" s="74">
        <v>2</v>
      </c>
      <c r="H18" s="74">
        <v>3</v>
      </c>
      <c r="I18" s="74">
        <v>4</v>
      </c>
      <c r="J18" s="74">
        <v>5</v>
      </c>
      <c r="K18" s="74">
        <v>6</v>
      </c>
      <c r="L18" s="74">
        <v>7</v>
      </c>
      <c r="M18" s="74">
        <v>8</v>
      </c>
      <c r="N18" s="74">
        <v>9</v>
      </c>
      <c r="O18" s="74">
        <v>10</v>
      </c>
      <c r="P18" s="74">
        <v>11</v>
      </c>
      <c r="Q18" s="74">
        <v>12</v>
      </c>
      <c r="R18" s="74">
        <v>13</v>
      </c>
      <c r="S18" s="74">
        <v>14</v>
      </c>
      <c r="T18" s="74">
        <v>15</v>
      </c>
      <c r="U18" s="74">
        <v>16</v>
      </c>
      <c r="V18" s="74">
        <v>17</v>
      </c>
      <c r="W18" s="74">
        <v>18</v>
      </c>
      <c r="X18" s="74">
        <v>19</v>
      </c>
      <c r="Y18" s="74">
        <v>20</v>
      </c>
      <c r="Z18" s="74">
        <v>21</v>
      </c>
      <c r="AA18" s="74">
        <v>22</v>
      </c>
      <c r="AB18" s="74">
        <v>23</v>
      </c>
      <c r="AC18" s="74">
        <v>24</v>
      </c>
      <c r="AD18" s="74">
        <v>25</v>
      </c>
      <c r="AE18" s="74">
        <v>26</v>
      </c>
      <c r="AF18" s="74">
        <v>27</v>
      </c>
      <c r="AG18" s="74">
        <v>28</v>
      </c>
      <c r="AH18" s="74">
        <v>29</v>
      </c>
      <c r="AI18" s="74">
        <v>30</v>
      </c>
      <c r="AJ18" s="74">
        <v>31</v>
      </c>
      <c r="AK18" s="74">
        <v>32</v>
      </c>
      <c r="AL18" s="74">
        <v>33</v>
      </c>
      <c r="AM18" s="74">
        <v>34</v>
      </c>
      <c r="AN18" s="74">
        <v>35</v>
      </c>
      <c r="AO18" s="74">
        <v>36</v>
      </c>
      <c r="AP18" s="74">
        <v>37</v>
      </c>
      <c r="AQ18" s="74">
        <v>38</v>
      </c>
      <c r="AR18" s="74">
        <v>39</v>
      </c>
      <c r="AS18" s="74">
        <v>40</v>
      </c>
    </row>
    <row r="19" spans="3:45">
      <c r="C19" s="134" t="s">
        <v>90</v>
      </c>
      <c r="D19" s="134" t="s">
        <v>90</v>
      </c>
      <c r="E19" s="97" t="s">
        <v>102</v>
      </c>
      <c r="F19" s="135" t="str">
        <f t="shared" ref="F19:AS19" si="9">INDEX(Part,F18)</f>
        <v>Upper Gap Hider</v>
      </c>
      <c r="G19" s="135" t="str">
        <f t="shared" si="9"/>
        <v>GAP HIDER LW</v>
      </c>
      <c r="H19" s="135">
        <f t="shared" si="9"/>
        <v>0</v>
      </c>
      <c r="I19" s="135">
        <f t="shared" si="9"/>
        <v>0</v>
      </c>
      <c r="J19" s="135">
        <f t="shared" si="9"/>
        <v>0</v>
      </c>
      <c r="K19" s="135">
        <f t="shared" si="9"/>
        <v>0</v>
      </c>
      <c r="L19" s="135">
        <f t="shared" si="9"/>
        <v>0</v>
      </c>
      <c r="M19" s="135">
        <f t="shared" si="9"/>
        <v>0</v>
      </c>
      <c r="N19" s="135">
        <f t="shared" si="9"/>
        <v>0</v>
      </c>
      <c r="O19" s="135">
        <f t="shared" si="9"/>
        <v>0</v>
      </c>
      <c r="P19" s="135">
        <f t="shared" si="9"/>
        <v>0</v>
      </c>
      <c r="Q19" s="135">
        <f t="shared" si="9"/>
        <v>0</v>
      </c>
      <c r="R19" s="135">
        <f t="shared" si="9"/>
        <v>0</v>
      </c>
      <c r="S19" s="135">
        <f t="shared" si="9"/>
        <v>0</v>
      </c>
      <c r="T19" s="135">
        <f t="shared" si="9"/>
        <v>0</v>
      </c>
      <c r="U19" s="135">
        <f t="shared" si="9"/>
        <v>0</v>
      </c>
      <c r="V19" s="135">
        <f t="shared" si="9"/>
        <v>0</v>
      </c>
      <c r="W19" s="135">
        <f t="shared" si="9"/>
        <v>0</v>
      </c>
      <c r="X19" s="135">
        <f t="shared" si="9"/>
        <v>0</v>
      </c>
      <c r="Y19" s="135">
        <f t="shared" si="9"/>
        <v>0</v>
      </c>
      <c r="Z19" s="135">
        <f t="shared" si="9"/>
        <v>0</v>
      </c>
      <c r="AA19" s="135">
        <f t="shared" si="9"/>
        <v>0</v>
      </c>
      <c r="AB19" s="135">
        <f t="shared" si="9"/>
        <v>0</v>
      </c>
      <c r="AC19" s="135">
        <f t="shared" si="9"/>
        <v>0</v>
      </c>
      <c r="AD19" s="135">
        <f t="shared" si="9"/>
        <v>0</v>
      </c>
      <c r="AE19" s="135">
        <f t="shared" si="9"/>
        <v>0</v>
      </c>
      <c r="AF19" s="135">
        <f t="shared" si="9"/>
        <v>0</v>
      </c>
      <c r="AG19" s="135">
        <f t="shared" si="9"/>
        <v>0</v>
      </c>
      <c r="AH19" s="135">
        <f t="shared" si="9"/>
        <v>0</v>
      </c>
      <c r="AI19" s="135">
        <f t="shared" si="9"/>
        <v>0</v>
      </c>
      <c r="AJ19" s="135">
        <f t="shared" si="9"/>
        <v>0</v>
      </c>
      <c r="AK19" s="135">
        <f t="shared" si="9"/>
        <v>0</v>
      </c>
      <c r="AL19" s="135">
        <f t="shared" si="9"/>
        <v>0</v>
      </c>
      <c r="AM19" s="135">
        <f t="shared" si="9"/>
        <v>0</v>
      </c>
      <c r="AN19" s="135">
        <f t="shared" si="9"/>
        <v>0</v>
      </c>
      <c r="AO19" s="135">
        <f t="shared" si="9"/>
        <v>0</v>
      </c>
      <c r="AP19" s="135">
        <f t="shared" si="9"/>
        <v>0</v>
      </c>
      <c r="AQ19" s="135">
        <f t="shared" si="9"/>
        <v>0</v>
      </c>
      <c r="AR19" s="135">
        <f t="shared" si="9"/>
        <v>0</v>
      </c>
      <c r="AS19" s="135">
        <f t="shared" si="9"/>
        <v>0</v>
      </c>
    </row>
    <row r="20" spans="3:45">
      <c r="C20" s="74" t="str">
        <f>IFERROR(VLOOKUP($E20,'Container Panel'!$B$41:$M$100,'Container Panel'!$K$38,0),"")</f>
        <v>Box</v>
      </c>
      <c r="D20" s="74">
        <v>1</v>
      </c>
      <c r="E20" s="135" t="str">
        <f t="shared" ref="E20:E51" si="10">INDEX(Box,D20)</f>
        <v>PC</v>
      </c>
      <c r="F20" s="136">
        <f ca="1">IFERROR(IF(OR(F$17=$C20,F$17=list!$C$4),(VLOOKUP(F$19,Input!$A$9:$I$48,Input!$I$6,0)*VLOOKUP(F$19,Input!$A$9:$H$48,Input!$H$6,0))/(VLOOKUP($E20,'Container Panel'!$B$41:$Z$100,'Container Panel'!$J$38,0)*HLOOKUP(F$19,$F$146:$AS$206,$D20+1,0)),""),"")</f>
        <v>0.6071428571428571</v>
      </c>
      <c r="G20" s="136">
        <f ca="1">IFERROR(IF(OR(G$17=$C20,G$17=list!$C$4),(VLOOKUP(G$19,Input!$A$9:$I$48,Input!$I$6,0)*VLOOKUP(G$19,Input!$A$9:$H$48,Input!$H$6,0))/(VLOOKUP($E20,'Container Panel'!$B$41:$Z$100,'Container Panel'!$J$38,0)*HLOOKUP(G$19,$F$146:$AS$206,$D20+1,0)),""),"")</f>
        <v>0.69528538812785379</v>
      </c>
      <c r="H20" s="136" t="str">
        <f>IFERROR(IF(OR(H$17=$C20,H$17=list!$C$4),(VLOOKUP(H$19,Input!$A$9:$I$48,Input!$I$6,0)*VLOOKUP(H$19,Input!$A$9:$H$48,Input!$H$6,0))/(VLOOKUP($E20,'Container Panel'!$B$41:$Z$100,'Container Panel'!$J$38,0)*HLOOKUP(H$19,$F$146:$AS$206,$D20+1,0)),""),"")</f>
        <v/>
      </c>
      <c r="I20" s="136" t="str">
        <f>IFERROR(IF(OR(I$17=$C20,I$17=list!$C$4),(VLOOKUP(I$19,Input!$A$9:$I$48,Input!$I$6,0)*VLOOKUP(I$19,Input!$A$9:$H$48,Input!$H$6,0))/(VLOOKUP($E20,'Container Panel'!$B$41:$Z$100,'Container Panel'!$J$38,0)*HLOOKUP(I$19,$F$146:$AS$206,$D20+1,0)),""),"")</f>
        <v/>
      </c>
      <c r="J20" s="136" t="str">
        <f>IFERROR(IF(OR(J$17=$C20,J$17=list!$C$4),(VLOOKUP(J$19,Input!$A$9:$I$48,Input!$I$6,0)*VLOOKUP(J$19,Input!$A$9:$H$48,Input!$H$6,0))/(VLOOKUP($E20,'Container Panel'!$B$41:$Z$100,'Container Panel'!$J$38,0)*HLOOKUP(J$19,$F$146:$AS$206,$D20+1,0)),""),"")</f>
        <v/>
      </c>
      <c r="K20" s="136" t="str">
        <f>IFERROR(IF(OR(K$17=$C20,K$17=list!$C$4),(VLOOKUP(K$19,Input!$A$9:$I$48,Input!$I$6,0)*VLOOKUP(K$19,Input!$A$9:$H$48,Input!$H$6,0))/(VLOOKUP($E20,'Container Panel'!$B$41:$Z$100,'Container Panel'!$J$38,0)*HLOOKUP(K$19,$F$146:$AS$206,$D20+1,0)),""),"")</f>
        <v/>
      </c>
      <c r="L20" s="136" t="str">
        <f>IFERROR(IF(OR(L$17=$C20,L$17=list!$C$4),(VLOOKUP(L$19,Input!$A$9:$I$48,Input!$I$6,0)*VLOOKUP(L$19,Input!$A$9:$H$48,Input!$H$6,0))/(VLOOKUP($E20,'Container Panel'!$B$41:$Z$100,'Container Panel'!$J$38,0)*HLOOKUP(L$19,$F$146:$AS$206,$D20+1,0)),""),"")</f>
        <v/>
      </c>
      <c r="M20" s="136" t="str">
        <f>IFERROR(IF(OR(M$17=$C20,M$17=list!$C$4),(VLOOKUP(M$19,Input!$A$9:$I$48,Input!$I$6,0)*VLOOKUP(M$19,Input!$A$9:$H$48,Input!$H$6,0))/(VLOOKUP($E20,'Container Panel'!$B$41:$Z$100,'Container Panel'!$J$38,0)*HLOOKUP(M$19,$F$146:$AS$206,$D20+1,0)),""),"")</f>
        <v/>
      </c>
      <c r="N20" s="136" t="str">
        <f>IFERROR(IF(OR(N$17=$C20,N$17=list!$C$4),(VLOOKUP(N$19,Input!$A$9:$I$48,Input!$I$6,0)*VLOOKUP(N$19,Input!$A$9:$H$48,Input!$H$6,0))/(VLOOKUP($E20,'Container Panel'!$B$41:$Z$100,'Container Panel'!$J$38,0)*HLOOKUP(N$19,$F$146:$AS$206,$D20+1,0)),""),"")</f>
        <v/>
      </c>
      <c r="O20" s="136" t="str">
        <f>IFERROR(IF(OR(O$17=$C20,O$17=list!$C$4),(VLOOKUP(O$19,Input!$A$9:$I$48,Input!$I$6,0)*VLOOKUP(O$19,Input!$A$9:$H$48,Input!$H$6,0))/(VLOOKUP($E20,'Container Panel'!$B$41:$Z$100,'Container Panel'!$J$38,0)*HLOOKUP(O$19,$F$146:$AS$206,$D20+1,0)),""),"")</f>
        <v/>
      </c>
      <c r="P20" s="136" t="str">
        <f>IFERROR(IF(OR(P$17=$C20,P$17=list!$C$4),(VLOOKUP(P$19,Input!$A$9:$I$48,Input!$I$6,0)*VLOOKUP(P$19,Input!$A$9:$H$48,Input!$H$6,0))/(VLOOKUP($E20,'Container Panel'!$B$41:$Z$100,'Container Panel'!$J$38,0)*HLOOKUP(P$19,$F$146:$AS$206,$D20+1,0)),""),"")</f>
        <v/>
      </c>
      <c r="Q20" s="136" t="str">
        <f>IFERROR(IF(OR(Q$17=$C20,Q$17=list!$C$4),(VLOOKUP(Q$19,Input!$A$9:$I$48,Input!$I$6,0)*VLOOKUP(Q$19,Input!$A$9:$H$48,Input!$H$6,0))/(VLOOKUP($E20,'Container Panel'!$B$41:$Z$100,'Container Panel'!$J$38,0)*HLOOKUP(Q$19,$F$146:$AS$206,$D20+1,0)),""),"")</f>
        <v/>
      </c>
      <c r="R20" s="136" t="str">
        <f>IFERROR(IF(OR(R$17=$C20,R$17=list!$C$4),(VLOOKUP(R$19,Input!$A$9:$I$48,Input!$I$6,0)*VLOOKUP(R$19,Input!$A$9:$H$48,Input!$H$6,0))/(VLOOKUP($E20,'Container Panel'!$B$41:$Z$100,'Container Panel'!$J$38,0)*HLOOKUP(R$19,$F$146:$AS$206,$D20+1,0)),""),"")</f>
        <v/>
      </c>
      <c r="S20" s="136" t="str">
        <f>IFERROR(IF(OR(S$17=$C20,S$17=list!$C$4),(VLOOKUP(S$19,Input!$A$9:$I$48,Input!$I$6,0)*VLOOKUP(S$19,Input!$A$9:$H$48,Input!$H$6,0))/(VLOOKUP($E20,'Container Panel'!$B$41:$Z$100,'Container Panel'!$J$38,0)*HLOOKUP(S$19,$F$146:$AS$206,$D20+1,0)),""),"")</f>
        <v/>
      </c>
      <c r="T20" s="136" t="str">
        <f>IFERROR(IF(OR(T$17=$C20,T$17=list!$C$4),(VLOOKUP(T$19,Input!$A$9:$I$48,Input!$I$6,0)*VLOOKUP(T$19,Input!$A$9:$H$48,Input!$H$6,0))/(VLOOKUP($E20,'Container Panel'!$B$41:$Z$100,'Container Panel'!$J$38,0)*HLOOKUP(T$19,$F$146:$AS$206,$D20+1,0)),""),"")</f>
        <v/>
      </c>
      <c r="U20" s="136" t="str">
        <f>IFERROR(IF(OR(U$17=$C20,U$17=list!$C$4),(VLOOKUP(U$19,Input!$A$9:$I$48,Input!$I$6,0)*VLOOKUP(U$19,Input!$A$9:$H$48,Input!$H$6,0))/(VLOOKUP($E20,'Container Panel'!$B$41:$Z$100,'Container Panel'!$J$38,0)*HLOOKUP(U$19,$F$146:$AS$206,$D20+1,0)),""),"")</f>
        <v/>
      </c>
      <c r="V20" s="136" t="str">
        <f>IFERROR(IF(OR(V$17=$C20,V$17=list!$C$4),(VLOOKUP(V$19,Input!$A$9:$I$48,Input!$I$6,0)*VLOOKUP(V$19,Input!$A$9:$H$48,Input!$H$6,0))/(VLOOKUP($E20,'Container Panel'!$B$41:$Z$100,'Container Panel'!$J$38,0)*HLOOKUP(V$19,$F$146:$AS$206,$D20+1,0)),""),"")</f>
        <v/>
      </c>
      <c r="W20" s="136" t="str">
        <f>IFERROR(IF(OR(W$17=$C20,W$17=list!$C$4),(VLOOKUP(W$19,Input!$A$9:$I$48,Input!$I$6,0)*VLOOKUP(W$19,Input!$A$9:$H$48,Input!$H$6,0))/(VLOOKUP($E20,'Container Panel'!$B$41:$Z$100,'Container Panel'!$J$38,0)*HLOOKUP(W$19,$F$146:$AS$206,$D20+1,0)),""),"")</f>
        <v/>
      </c>
      <c r="X20" s="136" t="str">
        <f>IFERROR(IF(OR(X$17=$C20,X$17=list!$C$4),(VLOOKUP(X$19,Input!$A$9:$I$48,Input!$I$6,0)*VLOOKUP(X$19,Input!$A$9:$H$48,Input!$H$6,0))/(VLOOKUP($E20,'Container Panel'!$B$41:$Z$100,'Container Panel'!$J$38,0)*HLOOKUP(X$19,$F$146:$AS$206,$D20+1,0)),""),"")</f>
        <v/>
      </c>
      <c r="Y20" s="136" t="str">
        <f>IFERROR(IF(OR(Y$17=$C20,Y$17=list!$C$4),(VLOOKUP(Y$19,Input!$A$9:$I$48,Input!$I$6,0)*VLOOKUP(Y$19,Input!$A$9:$H$48,Input!$H$6,0))/(VLOOKUP($E20,'Container Panel'!$B$41:$Z$100,'Container Panel'!$J$38,0)*HLOOKUP(Y$19,$F$146:$AS$206,$D20+1,0)),""),"")</f>
        <v/>
      </c>
      <c r="Z20" s="136" t="str">
        <f>IFERROR(IF(OR(Z$17=$C20,Z$17=list!$C$4),(VLOOKUP(Z$19,Input!$A$9:$I$48,Input!$I$6,0)*VLOOKUP(Z$19,Input!$A$9:$H$48,Input!$H$6,0))/(VLOOKUP($E20,'Container Panel'!$B$41:$Z$100,'Container Panel'!$J$38,0)*HLOOKUP(Z$19,$F$146:$AS$206,$D20+1,0)),""),"")</f>
        <v/>
      </c>
      <c r="AA20" s="136" t="str">
        <f>IFERROR(IF(OR(AA$17=$C20,AA$17=list!$C$4),(VLOOKUP(AA$19,Input!$A$9:$I$48,Input!$I$6,0)*VLOOKUP(AA$19,Input!$A$9:$H$48,Input!$H$6,0))/(VLOOKUP($E20,'Container Panel'!$B$41:$Z$100,'Container Panel'!$J$38,0)*HLOOKUP(AA$19,$F$146:$AS$206,$D20+1,0)),""),"")</f>
        <v/>
      </c>
      <c r="AB20" s="136" t="str">
        <f>IFERROR(IF(OR(AB$17=$C20,AB$17=list!$C$4),(VLOOKUP(AB$19,Input!$A$9:$I$48,Input!$I$6,0)*VLOOKUP(AB$19,Input!$A$9:$H$48,Input!$H$6,0))/(VLOOKUP($E20,'Container Panel'!$B$41:$Z$100,'Container Panel'!$J$38,0)*HLOOKUP(AB$19,$F$146:$AS$206,$D20+1,0)),""),"")</f>
        <v/>
      </c>
      <c r="AC20" s="136" t="str">
        <f>IFERROR(IF(OR(AC$17=$C20,AC$17=list!$C$4),(VLOOKUP(AC$19,Input!$A$9:$I$48,Input!$I$6,0)*VLOOKUP(AC$19,Input!$A$9:$H$48,Input!$H$6,0))/(VLOOKUP($E20,'Container Panel'!$B$41:$Z$100,'Container Panel'!$J$38,0)*HLOOKUP(AC$19,$F$146:$AS$206,$D20+1,0)),""),"")</f>
        <v/>
      </c>
      <c r="AD20" s="136" t="str">
        <f>IFERROR(IF(OR(AD$17=$C20,AD$17=list!$C$4),(VLOOKUP(AD$19,Input!$A$9:$I$48,Input!$I$6,0)*VLOOKUP(AD$19,Input!$A$9:$H$48,Input!$H$6,0))/(VLOOKUP($E20,'Container Panel'!$B$41:$Z$100,'Container Panel'!$J$38,0)*HLOOKUP(AD$19,$F$146:$AS$206,$D20+1,0)),""),"")</f>
        <v/>
      </c>
      <c r="AE20" s="136" t="str">
        <f>IFERROR(IF(OR(AE$17=$C20,AE$17=list!$C$4),(VLOOKUP(AE$19,Input!$A$9:$I$48,Input!$I$6,0)*VLOOKUP(AE$19,Input!$A$9:$H$48,Input!$H$6,0))/(VLOOKUP($E20,'Container Panel'!$B$41:$Z$100,'Container Panel'!$J$38,0)*HLOOKUP(AE$19,$F$146:$AS$206,$D20+1,0)),""),"")</f>
        <v/>
      </c>
      <c r="AF20" s="136" t="str">
        <f>IFERROR(IF(OR(AF$17=$C20,AF$17=list!$C$4),(VLOOKUP(AF$19,Input!$A$9:$I$48,Input!$I$6,0)*VLOOKUP(AF$19,Input!$A$9:$H$48,Input!$H$6,0))/(VLOOKUP($E20,'Container Panel'!$B$41:$Z$100,'Container Panel'!$J$38,0)*HLOOKUP(AF$19,$F$146:$AS$206,$D20+1,0)),""),"")</f>
        <v/>
      </c>
      <c r="AG20" s="136" t="str">
        <f>IFERROR(IF(OR(AG$17=$C20,AG$17=list!$C$4),(VLOOKUP(AG$19,Input!$A$9:$I$48,Input!$I$6,0)*VLOOKUP(AG$19,Input!$A$9:$H$48,Input!$H$6,0))/(VLOOKUP($E20,'Container Panel'!$B$41:$Z$100,'Container Panel'!$J$38,0)*HLOOKUP(AG$19,$F$146:$AS$206,$D20+1,0)),""),"")</f>
        <v/>
      </c>
      <c r="AH20" s="136" t="str">
        <f>IFERROR(IF(OR(AH$17=$C20,AH$17=list!$C$4),(VLOOKUP(AH$19,Input!$A$9:$I$48,Input!$I$6,0)*VLOOKUP(AH$19,Input!$A$9:$H$48,Input!$H$6,0))/(VLOOKUP($E20,'Container Panel'!$B$41:$Z$100,'Container Panel'!$J$38,0)*HLOOKUP(AH$19,$F$146:$AS$206,$D20+1,0)),""),"")</f>
        <v/>
      </c>
      <c r="AI20" s="136" t="str">
        <f>IFERROR(IF(OR(AI$17=$C20,AI$17=list!$C$4),(VLOOKUP(AI$19,Input!$A$9:$I$48,Input!$I$6,0)*VLOOKUP(AI$19,Input!$A$9:$H$48,Input!$H$6,0))/(VLOOKUP($E20,'Container Panel'!$B$41:$Z$100,'Container Panel'!$J$38,0)*HLOOKUP(AI$19,$F$146:$AS$206,$D20+1,0)),""),"")</f>
        <v/>
      </c>
      <c r="AJ20" s="136" t="str">
        <f>IFERROR(IF(OR(AJ$17=$C20,AJ$17=list!$C$4),(VLOOKUP(AJ$19,Input!$A$9:$I$48,Input!$I$6,0)*VLOOKUP(AJ$19,Input!$A$9:$H$48,Input!$H$6,0))/(VLOOKUP($E20,'Container Panel'!$B$41:$Z$100,'Container Panel'!$J$38,0)*HLOOKUP(AJ$19,$F$146:$AS$206,$D20+1,0)),""),"")</f>
        <v/>
      </c>
      <c r="AK20" s="136" t="str">
        <f>IFERROR(IF(OR(AK$17=$C20,AK$17=list!$C$4),(VLOOKUP(AK$19,Input!$A$9:$I$48,Input!$I$6,0)*VLOOKUP(AK$19,Input!$A$9:$H$48,Input!$H$6,0))/(VLOOKUP($E20,'Container Panel'!$B$41:$Z$100,'Container Panel'!$J$38,0)*HLOOKUP(AK$19,$F$146:$AS$206,$D20+1,0)),""),"")</f>
        <v/>
      </c>
      <c r="AL20" s="136" t="str">
        <f>IFERROR(IF(OR(AL$17=$C20,AL$17=list!$C$4),(VLOOKUP(AL$19,Input!$A$9:$I$48,Input!$I$6,0)*VLOOKUP(AL$19,Input!$A$9:$H$48,Input!$H$6,0))/(VLOOKUP($E20,'Container Panel'!$B$41:$Z$100,'Container Panel'!$J$38,0)*HLOOKUP(AL$19,$F$146:$AS$206,$D20+1,0)),""),"")</f>
        <v/>
      </c>
      <c r="AM20" s="136" t="str">
        <f>IFERROR(IF(OR(AM$17=$C20,AM$17=list!$C$4),(VLOOKUP(AM$19,Input!$A$9:$I$48,Input!$I$6,0)*VLOOKUP(AM$19,Input!$A$9:$H$48,Input!$H$6,0))/(VLOOKUP($E20,'Container Panel'!$B$41:$Z$100,'Container Panel'!$J$38,0)*HLOOKUP(AM$19,$F$146:$AS$206,$D20+1,0)),""),"")</f>
        <v/>
      </c>
      <c r="AN20" s="136" t="str">
        <f>IFERROR(IF(OR(AN$17=$C20,AN$17=list!$C$4),(VLOOKUP(AN$19,Input!$A$9:$I$48,Input!$I$6,0)*VLOOKUP(AN$19,Input!$A$9:$H$48,Input!$H$6,0))/(VLOOKUP($E20,'Container Panel'!$B$41:$Z$100,'Container Panel'!$J$38,0)*HLOOKUP(AN$19,$F$146:$AS$206,$D20+1,0)),""),"")</f>
        <v/>
      </c>
      <c r="AO20" s="136" t="str">
        <f>IFERROR(IF(OR(AO$17=$C20,AO$17=list!$C$4),(VLOOKUP(AO$19,Input!$A$9:$I$48,Input!$I$6,0)*VLOOKUP(AO$19,Input!$A$9:$H$48,Input!$H$6,0))/(VLOOKUP($E20,'Container Panel'!$B$41:$Z$100,'Container Panel'!$J$38,0)*HLOOKUP(AO$19,$F$146:$AS$206,$D20+1,0)),""),"")</f>
        <v/>
      </c>
      <c r="AP20" s="136" t="str">
        <f>IFERROR(IF(OR(AP$17=$C20,AP$17=list!$C$4),(VLOOKUP(AP$19,Input!$A$9:$I$48,Input!$I$6,0)*VLOOKUP(AP$19,Input!$A$9:$H$48,Input!$H$6,0))/(VLOOKUP($E20,'Container Panel'!$B$41:$Z$100,'Container Panel'!$J$38,0)*HLOOKUP(AP$19,$F$146:$AS$206,$D20+1,0)),""),"")</f>
        <v/>
      </c>
      <c r="AQ20" s="136" t="str">
        <f>IFERROR(IF(OR(AQ$17=$C20,AQ$17=list!$C$4),(VLOOKUP(AQ$19,Input!$A$9:$I$48,Input!$I$6,0)*VLOOKUP(AQ$19,Input!$A$9:$H$48,Input!$H$6,0))/(VLOOKUP($E20,'Container Panel'!$B$41:$Z$100,'Container Panel'!$J$38,0)*HLOOKUP(AQ$19,$F$146:$AS$206,$D20+1,0)),""),"")</f>
        <v/>
      </c>
      <c r="AR20" s="136" t="str">
        <f>IFERROR(IF(OR(AR$17=$C20,AR$17=list!$C$4),(VLOOKUP(AR$19,Input!$A$9:$I$48,Input!$I$6,0)*VLOOKUP(AR$19,Input!$A$9:$H$48,Input!$H$6,0))/(VLOOKUP($E20,'Container Panel'!$B$41:$Z$100,'Container Panel'!$J$38,0)*HLOOKUP(AR$19,$F$146:$AS$206,$D20+1,0)),""),"")</f>
        <v/>
      </c>
      <c r="AS20" s="136" t="str">
        <f>IFERROR(IF(OR(AS$17=$C20,AS$17=list!$C$4),(VLOOKUP(AS$19,Input!$A$9:$I$48,Input!$I$6,0)*VLOOKUP(AS$19,Input!$A$9:$H$48,Input!$H$6,0))/(VLOOKUP($E20,'Container Panel'!$B$41:$Z$100,'Container Panel'!$J$38,0)*HLOOKUP(AS$19,$F$146:$AS$206,$D20+1,0)),""),"")</f>
        <v/>
      </c>
    </row>
    <row r="21" spans="3:45">
      <c r="C21" s="74" t="str">
        <f>IFERROR(VLOOKUP($E21,'Container Panel'!$B$41:$M$100,'Container Panel'!$K$38,0),"")</f>
        <v>Box</v>
      </c>
      <c r="D21" s="74">
        <v>2</v>
      </c>
      <c r="E21" s="135" t="str">
        <f t="shared" si="10"/>
        <v>EU8634</v>
      </c>
      <c r="F21" s="136">
        <f ca="1">IFERROR(IF(OR(F$17=$C21,F$17=list!$C$4),(VLOOKUP(F$19,Input!$A$9:$I$48,Input!$I$6,0)*VLOOKUP(F$19,Input!$A$9:$H$48,Input!$H$6,0))/(VLOOKUP($E21,'Container Panel'!$B$41:$Z$100,'Container Panel'!$J$38,0)*HLOOKUP(F$19,$F$146:$AS$206,$D21+1,0)),""),"")</f>
        <v>0.69602272727272729</v>
      </c>
      <c r="G21" s="136">
        <f ca="1">IFERROR(IF(OR(G$17=$C21,G$17=list!$C$4),(VLOOKUP(G$19,Input!$A$9:$I$48,Input!$I$6,0)*VLOOKUP(G$19,Input!$A$9:$H$48,Input!$H$6,0))/(VLOOKUP($E21,'Container Panel'!$B$41:$Z$100,'Container Panel'!$J$38,0)*HLOOKUP(G$19,$F$146:$AS$206,$D21+1,0)),""),"")</f>
        <v>0.71573495836690837</v>
      </c>
      <c r="H21" s="136" t="str">
        <f>IFERROR(IF(OR(H$17=$C21,H$17=list!$C$4),(VLOOKUP(H$19,Input!$A$9:$I$48,Input!$I$6,0)*VLOOKUP(H$19,Input!$A$9:$H$48,Input!$H$6,0))/(VLOOKUP($E21,'Container Panel'!$B$41:$Z$100,'Container Panel'!$J$38,0)*HLOOKUP(H$19,$F$146:$AS$206,$D21+1,0)),""),"")</f>
        <v/>
      </c>
      <c r="I21" s="136" t="str">
        <f>IFERROR(IF(OR(I$17=$C21,I$17=list!$C$4),(VLOOKUP(I$19,Input!$A$9:$I$48,Input!$I$6,0)*VLOOKUP(I$19,Input!$A$9:$H$48,Input!$H$6,0))/(VLOOKUP($E21,'Container Panel'!$B$41:$Z$100,'Container Panel'!$J$38,0)*HLOOKUP(I$19,$F$146:$AS$206,$D21+1,0)),""),"")</f>
        <v/>
      </c>
      <c r="J21" s="136" t="str">
        <f>IFERROR(IF(OR(J$17=$C21,J$17=list!$C$4),(VLOOKUP(J$19,Input!$A$9:$I$48,Input!$I$6,0)*VLOOKUP(J$19,Input!$A$9:$H$48,Input!$H$6,0))/(VLOOKUP($E21,'Container Panel'!$B$41:$Z$100,'Container Panel'!$J$38,0)*HLOOKUP(J$19,$F$146:$AS$206,$D21+1,0)),""),"")</f>
        <v/>
      </c>
      <c r="K21" s="136" t="str">
        <f>IFERROR(IF(OR(K$17=$C21,K$17=list!$C$4),(VLOOKUP(K$19,Input!$A$9:$I$48,Input!$I$6,0)*VLOOKUP(K$19,Input!$A$9:$H$48,Input!$H$6,0))/(VLOOKUP($E21,'Container Panel'!$B$41:$Z$100,'Container Panel'!$J$38,0)*HLOOKUP(K$19,$F$146:$AS$206,$D21+1,0)),""),"")</f>
        <v/>
      </c>
      <c r="L21" s="136" t="str">
        <f>IFERROR(IF(OR(L$17=$C21,L$17=list!$C$4),(VLOOKUP(L$19,Input!$A$9:$I$48,Input!$I$6,0)*VLOOKUP(L$19,Input!$A$9:$H$48,Input!$H$6,0))/(VLOOKUP($E21,'Container Panel'!$B$41:$Z$100,'Container Panel'!$J$38,0)*HLOOKUP(L$19,$F$146:$AS$206,$D21+1,0)),""),"")</f>
        <v/>
      </c>
      <c r="M21" s="136" t="str">
        <f>IFERROR(IF(OR(M$17=$C21,M$17=list!$C$4),(VLOOKUP(M$19,Input!$A$9:$I$48,Input!$I$6,0)*VLOOKUP(M$19,Input!$A$9:$H$48,Input!$H$6,0))/(VLOOKUP($E21,'Container Panel'!$B$41:$Z$100,'Container Panel'!$J$38,0)*HLOOKUP(M$19,$F$146:$AS$206,$D21+1,0)),""),"")</f>
        <v/>
      </c>
      <c r="N21" s="136" t="str">
        <f>IFERROR(IF(OR(N$17=$C21,N$17=list!$C$4),(VLOOKUP(N$19,Input!$A$9:$I$48,Input!$I$6,0)*VLOOKUP(N$19,Input!$A$9:$H$48,Input!$H$6,0))/(VLOOKUP($E21,'Container Panel'!$B$41:$Z$100,'Container Panel'!$J$38,0)*HLOOKUP(N$19,$F$146:$AS$206,$D21+1,0)),""),"")</f>
        <v/>
      </c>
      <c r="O21" s="136" t="str">
        <f>IFERROR(IF(OR(O$17=$C21,O$17=list!$C$4),(VLOOKUP(O$19,Input!$A$9:$I$48,Input!$I$6,0)*VLOOKUP(O$19,Input!$A$9:$H$48,Input!$H$6,0))/(VLOOKUP($E21,'Container Panel'!$B$41:$Z$100,'Container Panel'!$J$38,0)*HLOOKUP(O$19,$F$146:$AS$206,$D21+1,0)),""),"")</f>
        <v/>
      </c>
      <c r="P21" s="136" t="str">
        <f>IFERROR(IF(OR(P$17=$C21,P$17=list!$C$4),(VLOOKUP(P$19,Input!$A$9:$I$48,Input!$I$6,0)*VLOOKUP(P$19,Input!$A$9:$H$48,Input!$H$6,0))/(VLOOKUP($E21,'Container Panel'!$B$41:$Z$100,'Container Panel'!$J$38,0)*HLOOKUP(P$19,$F$146:$AS$206,$D21+1,0)),""),"")</f>
        <v/>
      </c>
      <c r="Q21" s="136" t="str">
        <f>IFERROR(IF(OR(Q$17=$C21,Q$17=list!$C$4),(VLOOKUP(Q$19,Input!$A$9:$I$48,Input!$I$6,0)*VLOOKUP(Q$19,Input!$A$9:$H$48,Input!$H$6,0))/(VLOOKUP($E21,'Container Panel'!$B$41:$Z$100,'Container Panel'!$J$38,0)*HLOOKUP(Q$19,$F$146:$AS$206,$D21+1,0)),""),"")</f>
        <v/>
      </c>
      <c r="R21" s="136" t="str">
        <f>IFERROR(IF(OR(R$17=$C21,R$17=list!$C$4),(VLOOKUP(R$19,Input!$A$9:$I$48,Input!$I$6,0)*VLOOKUP(R$19,Input!$A$9:$H$48,Input!$H$6,0))/(VLOOKUP($E21,'Container Panel'!$B$41:$Z$100,'Container Panel'!$J$38,0)*HLOOKUP(R$19,$F$146:$AS$206,$D21+1,0)),""),"")</f>
        <v/>
      </c>
      <c r="S21" s="136" t="str">
        <f>IFERROR(IF(OR(S$17=$C21,S$17=list!$C$4),(VLOOKUP(S$19,Input!$A$9:$I$48,Input!$I$6,0)*VLOOKUP(S$19,Input!$A$9:$H$48,Input!$H$6,0))/(VLOOKUP($E21,'Container Panel'!$B$41:$Z$100,'Container Panel'!$J$38,0)*HLOOKUP(S$19,$F$146:$AS$206,$D21+1,0)),""),"")</f>
        <v/>
      </c>
      <c r="T21" s="136" t="str">
        <f>IFERROR(IF(OR(T$17=$C21,T$17=list!$C$4),(VLOOKUP(T$19,Input!$A$9:$I$48,Input!$I$6,0)*VLOOKUP(T$19,Input!$A$9:$H$48,Input!$H$6,0))/(VLOOKUP($E21,'Container Panel'!$B$41:$Z$100,'Container Panel'!$J$38,0)*HLOOKUP(T$19,$F$146:$AS$206,$D21+1,0)),""),"")</f>
        <v/>
      </c>
      <c r="U21" s="136" t="str">
        <f>IFERROR(IF(OR(U$17=$C21,U$17=list!$C$4),(VLOOKUP(U$19,Input!$A$9:$I$48,Input!$I$6,0)*VLOOKUP(U$19,Input!$A$9:$H$48,Input!$H$6,0))/(VLOOKUP($E21,'Container Panel'!$B$41:$Z$100,'Container Panel'!$J$38,0)*HLOOKUP(U$19,$F$146:$AS$206,$D21+1,0)),""),"")</f>
        <v/>
      </c>
      <c r="V21" s="136" t="str">
        <f>IFERROR(IF(OR(V$17=$C21,V$17=list!$C$4),(VLOOKUP(V$19,Input!$A$9:$I$48,Input!$I$6,0)*VLOOKUP(V$19,Input!$A$9:$H$48,Input!$H$6,0))/(VLOOKUP($E21,'Container Panel'!$B$41:$Z$100,'Container Panel'!$J$38,0)*HLOOKUP(V$19,$F$146:$AS$206,$D21+1,0)),""),"")</f>
        <v/>
      </c>
      <c r="W21" s="136" t="str">
        <f>IFERROR(IF(OR(W$17=$C21,W$17=list!$C$4),(VLOOKUP(W$19,Input!$A$9:$I$48,Input!$I$6,0)*VLOOKUP(W$19,Input!$A$9:$H$48,Input!$H$6,0))/(VLOOKUP($E21,'Container Panel'!$B$41:$Z$100,'Container Panel'!$J$38,0)*HLOOKUP(W$19,$F$146:$AS$206,$D21+1,0)),""),"")</f>
        <v/>
      </c>
      <c r="X21" s="136" t="str">
        <f>IFERROR(IF(OR(X$17=$C21,X$17=list!$C$4),(VLOOKUP(X$19,Input!$A$9:$I$48,Input!$I$6,0)*VLOOKUP(X$19,Input!$A$9:$H$48,Input!$H$6,0))/(VLOOKUP($E21,'Container Panel'!$B$41:$Z$100,'Container Panel'!$J$38,0)*HLOOKUP(X$19,$F$146:$AS$206,$D21+1,0)),""),"")</f>
        <v/>
      </c>
      <c r="Y21" s="136" t="str">
        <f>IFERROR(IF(OR(Y$17=$C21,Y$17=list!$C$4),(VLOOKUP(Y$19,Input!$A$9:$I$48,Input!$I$6,0)*VLOOKUP(Y$19,Input!$A$9:$H$48,Input!$H$6,0))/(VLOOKUP($E21,'Container Panel'!$B$41:$Z$100,'Container Panel'!$J$38,0)*HLOOKUP(Y$19,$F$146:$AS$206,$D21+1,0)),""),"")</f>
        <v/>
      </c>
      <c r="Z21" s="136" t="str">
        <f>IFERROR(IF(OR(Z$17=$C21,Z$17=list!$C$4),(VLOOKUP(Z$19,Input!$A$9:$I$48,Input!$I$6,0)*VLOOKUP(Z$19,Input!$A$9:$H$48,Input!$H$6,0))/(VLOOKUP($E21,'Container Panel'!$B$41:$Z$100,'Container Panel'!$J$38,0)*HLOOKUP(Z$19,$F$146:$AS$206,$D21+1,0)),""),"")</f>
        <v/>
      </c>
      <c r="AA21" s="136" t="str">
        <f>IFERROR(IF(OR(AA$17=$C21,AA$17=list!$C$4),(VLOOKUP(AA$19,Input!$A$9:$I$48,Input!$I$6,0)*VLOOKUP(AA$19,Input!$A$9:$H$48,Input!$H$6,0))/(VLOOKUP($E21,'Container Panel'!$B$41:$Z$100,'Container Panel'!$J$38,0)*HLOOKUP(AA$19,$F$146:$AS$206,$D21+1,0)),""),"")</f>
        <v/>
      </c>
      <c r="AB21" s="136" t="str">
        <f>IFERROR(IF(OR(AB$17=$C21,AB$17=list!$C$4),(VLOOKUP(AB$19,Input!$A$9:$I$48,Input!$I$6,0)*VLOOKUP(AB$19,Input!$A$9:$H$48,Input!$H$6,0))/(VLOOKUP($E21,'Container Panel'!$B$41:$Z$100,'Container Panel'!$J$38,0)*HLOOKUP(AB$19,$F$146:$AS$206,$D21+1,0)),""),"")</f>
        <v/>
      </c>
      <c r="AC21" s="136" t="str">
        <f>IFERROR(IF(OR(AC$17=$C21,AC$17=list!$C$4),(VLOOKUP(AC$19,Input!$A$9:$I$48,Input!$I$6,0)*VLOOKUP(AC$19,Input!$A$9:$H$48,Input!$H$6,0))/(VLOOKUP($E21,'Container Panel'!$B$41:$Z$100,'Container Panel'!$J$38,0)*HLOOKUP(AC$19,$F$146:$AS$206,$D21+1,0)),""),"")</f>
        <v/>
      </c>
      <c r="AD21" s="136" t="str">
        <f>IFERROR(IF(OR(AD$17=$C21,AD$17=list!$C$4),(VLOOKUP(AD$19,Input!$A$9:$I$48,Input!$I$6,0)*VLOOKUP(AD$19,Input!$A$9:$H$48,Input!$H$6,0))/(VLOOKUP($E21,'Container Panel'!$B$41:$Z$100,'Container Panel'!$J$38,0)*HLOOKUP(AD$19,$F$146:$AS$206,$D21+1,0)),""),"")</f>
        <v/>
      </c>
      <c r="AE21" s="136" t="str">
        <f>IFERROR(IF(OR(AE$17=$C21,AE$17=list!$C$4),(VLOOKUP(AE$19,Input!$A$9:$I$48,Input!$I$6,0)*VLOOKUP(AE$19,Input!$A$9:$H$48,Input!$H$6,0))/(VLOOKUP($E21,'Container Panel'!$B$41:$Z$100,'Container Panel'!$J$38,0)*HLOOKUP(AE$19,$F$146:$AS$206,$D21+1,0)),""),"")</f>
        <v/>
      </c>
      <c r="AF21" s="136" t="str">
        <f>IFERROR(IF(OR(AF$17=$C21,AF$17=list!$C$4),(VLOOKUP(AF$19,Input!$A$9:$I$48,Input!$I$6,0)*VLOOKUP(AF$19,Input!$A$9:$H$48,Input!$H$6,0))/(VLOOKUP($E21,'Container Panel'!$B$41:$Z$100,'Container Panel'!$J$38,0)*HLOOKUP(AF$19,$F$146:$AS$206,$D21+1,0)),""),"")</f>
        <v/>
      </c>
      <c r="AG21" s="136" t="str">
        <f>IFERROR(IF(OR(AG$17=$C21,AG$17=list!$C$4),(VLOOKUP(AG$19,Input!$A$9:$I$48,Input!$I$6,0)*VLOOKUP(AG$19,Input!$A$9:$H$48,Input!$H$6,0))/(VLOOKUP($E21,'Container Panel'!$B$41:$Z$100,'Container Panel'!$J$38,0)*HLOOKUP(AG$19,$F$146:$AS$206,$D21+1,0)),""),"")</f>
        <v/>
      </c>
      <c r="AH21" s="136" t="str">
        <f>IFERROR(IF(OR(AH$17=$C21,AH$17=list!$C$4),(VLOOKUP(AH$19,Input!$A$9:$I$48,Input!$I$6,0)*VLOOKUP(AH$19,Input!$A$9:$H$48,Input!$H$6,0))/(VLOOKUP($E21,'Container Panel'!$B$41:$Z$100,'Container Panel'!$J$38,0)*HLOOKUP(AH$19,$F$146:$AS$206,$D21+1,0)),""),"")</f>
        <v/>
      </c>
      <c r="AI21" s="136" t="str">
        <f>IFERROR(IF(OR(AI$17=$C21,AI$17=list!$C$4),(VLOOKUP(AI$19,Input!$A$9:$I$48,Input!$I$6,0)*VLOOKUP(AI$19,Input!$A$9:$H$48,Input!$H$6,0))/(VLOOKUP($E21,'Container Panel'!$B$41:$Z$100,'Container Panel'!$J$38,0)*HLOOKUP(AI$19,$F$146:$AS$206,$D21+1,0)),""),"")</f>
        <v/>
      </c>
      <c r="AJ21" s="136" t="str">
        <f>IFERROR(IF(OR(AJ$17=$C21,AJ$17=list!$C$4),(VLOOKUP(AJ$19,Input!$A$9:$I$48,Input!$I$6,0)*VLOOKUP(AJ$19,Input!$A$9:$H$48,Input!$H$6,0))/(VLOOKUP($E21,'Container Panel'!$B$41:$Z$100,'Container Panel'!$J$38,0)*HLOOKUP(AJ$19,$F$146:$AS$206,$D21+1,0)),""),"")</f>
        <v/>
      </c>
      <c r="AK21" s="136" t="str">
        <f>IFERROR(IF(OR(AK$17=$C21,AK$17=list!$C$4),(VLOOKUP(AK$19,Input!$A$9:$I$48,Input!$I$6,0)*VLOOKUP(AK$19,Input!$A$9:$H$48,Input!$H$6,0))/(VLOOKUP($E21,'Container Panel'!$B$41:$Z$100,'Container Panel'!$J$38,0)*HLOOKUP(AK$19,$F$146:$AS$206,$D21+1,0)),""),"")</f>
        <v/>
      </c>
      <c r="AL21" s="136" t="str">
        <f>IFERROR(IF(OR(AL$17=$C21,AL$17=list!$C$4),(VLOOKUP(AL$19,Input!$A$9:$I$48,Input!$I$6,0)*VLOOKUP(AL$19,Input!$A$9:$H$48,Input!$H$6,0))/(VLOOKUP($E21,'Container Panel'!$B$41:$Z$100,'Container Panel'!$J$38,0)*HLOOKUP(AL$19,$F$146:$AS$206,$D21+1,0)),""),"")</f>
        <v/>
      </c>
      <c r="AM21" s="136" t="str">
        <f>IFERROR(IF(OR(AM$17=$C21,AM$17=list!$C$4),(VLOOKUP(AM$19,Input!$A$9:$I$48,Input!$I$6,0)*VLOOKUP(AM$19,Input!$A$9:$H$48,Input!$H$6,0))/(VLOOKUP($E21,'Container Panel'!$B$41:$Z$100,'Container Panel'!$J$38,0)*HLOOKUP(AM$19,$F$146:$AS$206,$D21+1,0)),""),"")</f>
        <v/>
      </c>
      <c r="AN21" s="136" t="str">
        <f>IFERROR(IF(OR(AN$17=$C21,AN$17=list!$C$4),(VLOOKUP(AN$19,Input!$A$9:$I$48,Input!$I$6,0)*VLOOKUP(AN$19,Input!$A$9:$H$48,Input!$H$6,0))/(VLOOKUP($E21,'Container Panel'!$B$41:$Z$100,'Container Panel'!$J$38,0)*HLOOKUP(AN$19,$F$146:$AS$206,$D21+1,0)),""),"")</f>
        <v/>
      </c>
      <c r="AO21" s="136" t="str">
        <f>IFERROR(IF(OR(AO$17=$C21,AO$17=list!$C$4),(VLOOKUP(AO$19,Input!$A$9:$I$48,Input!$I$6,0)*VLOOKUP(AO$19,Input!$A$9:$H$48,Input!$H$6,0))/(VLOOKUP($E21,'Container Panel'!$B$41:$Z$100,'Container Panel'!$J$38,0)*HLOOKUP(AO$19,$F$146:$AS$206,$D21+1,0)),""),"")</f>
        <v/>
      </c>
      <c r="AP21" s="136" t="str">
        <f>IFERROR(IF(OR(AP$17=$C21,AP$17=list!$C$4),(VLOOKUP(AP$19,Input!$A$9:$I$48,Input!$I$6,0)*VLOOKUP(AP$19,Input!$A$9:$H$48,Input!$H$6,0))/(VLOOKUP($E21,'Container Panel'!$B$41:$Z$100,'Container Panel'!$J$38,0)*HLOOKUP(AP$19,$F$146:$AS$206,$D21+1,0)),""),"")</f>
        <v/>
      </c>
      <c r="AQ21" s="136" t="str">
        <f>IFERROR(IF(OR(AQ$17=$C21,AQ$17=list!$C$4),(VLOOKUP(AQ$19,Input!$A$9:$I$48,Input!$I$6,0)*VLOOKUP(AQ$19,Input!$A$9:$H$48,Input!$H$6,0))/(VLOOKUP($E21,'Container Panel'!$B$41:$Z$100,'Container Panel'!$J$38,0)*HLOOKUP(AQ$19,$F$146:$AS$206,$D21+1,0)),""),"")</f>
        <v/>
      </c>
      <c r="AR21" s="136" t="str">
        <f>IFERROR(IF(OR(AR$17=$C21,AR$17=list!$C$4),(VLOOKUP(AR$19,Input!$A$9:$I$48,Input!$I$6,0)*VLOOKUP(AR$19,Input!$A$9:$H$48,Input!$H$6,0))/(VLOOKUP($E21,'Container Panel'!$B$41:$Z$100,'Container Panel'!$J$38,0)*HLOOKUP(AR$19,$F$146:$AS$206,$D21+1,0)),""),"")</f>
        <v/>
      </c>
      <c r="AS21" s="136" t="str">
        <f>IFERROR(IF(OR(AS$17=$C21,AS$17=list!$C$4),(VLOOKUP(AS$19,Input!$A$9:$I$48,Input!$I$6,0)*VLOOKUP(AS$19,Input!$A$9:$H$48,Input!$H$6,0))/(VLOOKUP($E21,'Container Panel'!$B$41:$Z$100,'Container Panel'!$J$38,0)*HLOOKUP(AS$19,$F$146:$AS$206,$D21+1,0)),""),"")</f>
        <v/>
      </c>
    </row>
    <row r="22" spans="3:45">
      <c r="C22" s="74" t="str">
        <f>IFERROR(VLOOKUP($E22,'Container Panel'!$B$41:$M$100,'Container Panel'!$K$38,0),"")</f>
        <v>Box</v>
      </c>
      <c r="D22" s="74">
        <v>3</v>
      </c>
      <c r="E22" s="135" t="str">
        <f t="shared" si="10"/>
        <v>PA</v>
      </c>
      <c r="F22" s="136">
        <f ca="1">IFERROR(IF(OR(F$17=$C22,F$17=list!$C$4),(VLOOKUP(F$19,Input!$A$9:$I$48,Input!$I$6,0)*VLOOKUP(F$19,Input!$A$9:$H$48,Input!$H$6,0))/(VLOOKUP($E22,'Container Panel'!$B$41:$Z$100,'Container Panel'!$J$38,0)*HLOOKUP(F$19,$F$146:$AS$206,$D22+1,0)),""),"")</f>
        <v>0.67613636363636354</v>
      </c>
      <c r="G22" s="136">
        <f ca="1">IFERROR(IF(OR(G$17=$C22,G$17=list!$C$4),(VLOOKUP(G$19,Input!$A$9:$I$48,Input!$I$6,0)*VLOOKUP(G$19,Input!$A$9:$H$48,Input!$H$6,0))/(VLOOKUP($E22,'Container Panel'!$B$41:$Z$100,'Container Panel'!$J$38,0)*HLOOKUP(G$19,$F$146:$AS$206,$D22+1,0)),""),"")</f>
        <v>0.65071581196581185</v>
      </c>
      <c r="H22" s="136" t="str">
        <f>IFERROR(IF(OR(H$17=$C22,H$17=list!$C$4),(VLOOKUP(H$19,Input!$A$9:$I$48,Input!$I$6,0)*VLOOKUP(H$19,Input!$A$9:$H$48,Input!$H$6,0))/(VLOOKUP($E22,'Container Panel'!$B$41:$Z$100,'Container Panel'!$J$38,0)*HLOOKUP(H$19,$F$146:$AS$206,$D22+1,0)),""),"")</f>
        <v/>
      </c>
      <c r="I22" s="136" t="str">
        <f>IFERROR(IF(OR(I$17=$C22,I$17=list!$C$4),(VLOOKUP(I$19,Input!$A$9:$I$48,Input!$I$6,0)*VLOOKUP(I$19,Input!$A$9:$H$48,Input!$H$6,0))/(VLOOKUP($E22,'Container Panel'!$B$41:$Z$100,'Container Panel'!$J$38,0)*HLOOKUP(I$19,$F$146:$AS$206,$D22+1,0)),""),"")</f>
        <v/>
      </c>
      <c r="J22" s="136" t="str">
        <f>IFERROR(IF(OR(J$17=$C22,J$17=list!$C$4),(VLOOKUP(J$19,Input!$A$9:$I$48,Input!$I$6,0)*VLOOKUP(J$19,Input!$A$9:$H$48,Input!$H$6,0))/(VLOOKUP($E22,'Container Panel'!$B$41:$Z$100,'Container Panel'!$J$38,0)*HLOOKUP(J$19,$F$146:$AS$206,$D22+1,0)),""),"")</f>
        <v/>
      </c>
      <c r="K22" s="136" t="str">
        <f>IFERROR(IF(OR(K$17=$C22,K$17=list!$C$4),(VLOOKUP(K$19,Input!$A$9:$I$48,Input!$I$6,0)*VLOOKUP(K$19,Input!$A$9:$H$48,Input!$H$6,0))/(VLOOKUP($E22,'Container Panel'!$B$41:$Z$100,'Container Panel'!$J$38,0)*HLOOKUP(K$19,$F$146:$AS$206,$D22+1,0)),""),"")</f>
        <v/>
      </c>
      <c r="L22" s="136" t="str">
        <f>IFERROR(IF(OR(L$17=$C22,L$17=list!$C$4),(VLOOKUP(L$19,Input!$A$9:$I$48,Input!$I$6,0)*VLOOKUP(L$19,Input!$A$9:$H$48,Input!$H$6,0))/(VLOOKUP($E22,'Container Panel'!$B$41:$Z$100,'Container Panel'!$J$38,0)*HLOOKUP(L$19,$F$146:$AS$206,$D22+1,0)),""),"")</f>
        <v/>
      </c>
      <c r="M22" s="136" t="str">
        <f>IFERROR(IF(OR(M$17=$C22,M$17=list!$C$4),(VLOOKUP(M$19,Input!$A$9:$I$48,Input!$I$6,0)*VLOOKUP(M$19,Input!$A$9:$H$48,Input!$H$6,0))/(VLOOKUP($E22,'Container Panel'!$B$41:$Z$100,'Container Panel'!$J$38,0)*HLOOKUP(M$19,$F$146:$AS$206,$D22+1,0)),""),"")</f>
        <v/>
      </c>
      <c r="N22" s="136" t="str">
        <f>IFERROR(IF(OR(N$17=$C22,N$17=list!$C$4),(VLOOKUP(N$19,Input!$A$9:$I$48,Input!$I$6,0)*VLOOKUP(N$19,Input!$A$9:$H$48,Input!$H$6,0))/(VLOOKUP($E22,'Container Panel'!$B$41:$Z$100,'Container Panel'!$J$38,0)*HLOOKUP(N$19,$F$146:$AS$206,$D22+1,0)),""),"")</f>
        <v/>
      </c>
      <c r="O22" s="136" t="str">
        <f>IFERROR(IF(OR(O$17=$C22,O$17=list!$C$4),(VLOOKUP(O$19,Input!$A$9:$I$48,Input!$I$6,0)*VLOOKUP(O$19,Input!$A$9:$H$48,Input!$H$6,0))/(VLOOKUP($E22,'Container Panel'!$B$41:$Z$100,'Container Panel'!$J$38,0)*HLOOKUP(O$19,$F$146:$AS$206,$D22+1,0)),""),"")</f>
        <v/>
      </c>
      <c r="P22" s="136" t="str">
        <f>IFERROR(IF(OR(P$17=$C22,P$17=list!$C$4),(VLOOKUP(P$19,Input!$A$9:$I$48,Input!$I$6,0)*VLOOKUP(P$19,Input!$A$9:$H$48,Input!$H$6,0))/(VLOOKUP($E22,'Container Panel'!$B$41:$Z$100,'Container Panel'!$J$38,0)*HLOOKUP(P$19,$F$146:$AS$206,$D22+1,0)),""),"")</f>
        <v/>
      </c>
      <c r="Q22" s="136" t="str">
        <f>IFERROR(IF(OR(Q$17=$C22,Q$17=list!$C$4),(VLOOKUP(Q$19,Input!$A$9:$I$48,Input!$I$6,0)*VLOOKUP(Q$19,Input!$A$9:$H$48,Input!$H$6,0))/(VLOOKUP($E22,'Container Panel'!$B$41:$Z$100,'Container Panel'!$J$38,0)*HLOOKUP(Q$19,$F$146:$AS$206,$D22+1,0)),""),"")</f>
        <v/>
      </c>
      <c r="R22" s="136" t="str">
        <f>IFERROR(IF(OR(R$17=$C22,R$17=list!$C$4),(VLOOKUP(R$19,Input!$A$9:$I$48,Input!$I$6,0)*VLOOKUP(R$19,Input!$A$9:$H$48,Input!$H$6,0))/(VLOOKUP($E22,'Container Panel'!$B$41:$Z$100,'Container Panel'!$J$38,0)*HLOOKUP(R$19,$F$146:$AS$206,$D22+1,0)),""),"")</f>
        <v/>
      </c>
      <c r="S22" s="136" t="str">
        <f>IFERROR(IF(OR(S$17=$C22,S$17=list!$C$4),(VLOOKUP(S$19,Input!$A$9:$I$48,Input!$I$6,0)*VLOOKUP(S$19,Input!$A$9:$H$48,Input!$H$6,0))/(VLOOKUP($E22,'Container Panel'!$B$41:$Z$100,'Container Panel'!$J$38,0)*HLOOKUP(S$19,$F$146:$AS$206,$D22+1,0)),""),"")</f>
        <v/>
      </c>
      <c r="T22" s="136" t="str">
        <f>IFERROR(IF(OR(T$17=$C22,T$17=list!$C$4),(VLOOKUP(T$19,Input!$A$9:$I$48,Input!$I$6,0)*VLOOKUP(T$19,Input!$A$9:$H$48,Input!$H$6,0))/(VLOOKUP($E22,'Container Panel'!$B$41:$Z$100,'Container Panel'!$J$38,0)*HLOOKUP(T$19,$F$146:$AS$206,$D22+1,0)),""),"")</f>
        <v/>
      </c>
      <c r="U22" s="136" t="str">
        <f>IFERROR(IF(OR(U$17=$C22,U$17=list!$C$4),(VLOOKUP(U$19,Input!$A$9:$I$48,Input!$I$6,0)*VLOOKUP(U$19,Input!$A$9:$H$48,Input!$H$6,0))/(VLOOKUP($E22,'Container Panel'!$B$41:$Z$100,'Container Panel'!$J$38,0)*HLOOKUP(U$19,$F$146:$AS$206,$D22+1,0)),""),"")</f>
        <v/>
      </c>
      <c r="V22" s="136" t="str">
        <f>IFERROR(IF(OR(V$17=$C22,V$17=list!$C$4),(VLOOKUP(V$19,Input!$A$9:$I$48,Input!$I$6,0)*VLOOKUP(V$19,Input!$A$9:$H$48,Input!$H$6,0))/(VLOOKUP($E22,'Container Panel'!$B$41:$Z$100,'Container Panel'!$J$38,0)*HLOOKUP(V$19,$F$146:$AS$206,$D22+1,0)),""),"")</f>
        <v/>
      </c>
      <c r="W22" s="136" t="str">
        <f>IFERROR(IF(OR(W$17=$C22,W$17=list!$C$4),(VLOOKUP(W$19,Input!$A$9:$I$48,Input!$I$6,0)*VLOOKUP(W$19,Input!$A$9:$H$48,Input!$H$6,0))/(VLOOKUP($E22,'Container Panel'!$B$41:$Z$100,'Container Panel'!$J$38,0)*HLOOKUP(W$19,$F$146:$AS$206,$D22+1,0)),""),"")</f>
        <v/>
      </c>
      <c r="X22" s="136" t="str">
        <f>IFERROR(IF(OR(X$17=$C22,X$17=list!$C$4),(VLOOKUP(X$19,Input!$A$9:$I$48,Input!$I$6,0)*VLOOKUP(X$19,Input!$A$9:$H$48,Input!$H$6,0))/(VLOOKUP($E22,'Container Panel'!$B$41:$Z$100,'Container Panel'!$J$38,0)*HLOOKUP(X$19,$F$146:$AS$206,$D22+1,0)),""),"")</f>
        <v/>
      </c>
      <c r="Y22" s="136" t="str">
        <f>IFERROR(IF(OR(Y$17=$C22,Y$17=list!$C$4),(VLOOKUP(Y$19,Input!$A$9:$I$48,Input!$I$6,0)*VLOOKUP(Y$19,Input!$A$9:$H$48,Input!$H$6,0))/(VLOOKUP($E22,'Container Panel'!$B$41:$Z$100,'Container Panel'!$J$38,0)*HLOOKUP(Y$19,$F$146:$AS$206,$D22+1,0)),""),"")</f>
        <v/>
      </c>
      <c r="Z22" s="136" t="str">
        <f>IFERROR(IF(OR(Z$17=$C22,Z$17=list!$C$4),(VLOOKUP(Z$19,Input!$A$9:$I$48,Input!$I$6,0)*VLOOKUP(Z$19,Input!$A$9:$H$48,Input!$H$6,0))/(VLOOKUP($E22,'Container Panel'!$B$41:$Z$100,'Container Panel'!$J$38,0)*HLOOKUP(Z$19,$F$146:$AS$206,$D22+1,0)),""),"")</f>
        <v/>
      </c>
      <c r="AA22" s="136" t="str">
        <f>IFERROR(IF(OR(AA$17=$C22,AA$17=list!$C$4),(VLOOKUP(AA$19,Input!$A$9:$I$48,Input!$I$6,0)*VLOOKUP(AA$19,Input!$A$9:$H$48,Input!$H$6,0))/(VLOOKUP($E22,'Container Panel'!$B$41:$Z$100,'Container Panel'!$J$38,0)*HLOOKUP(AA$19,$F$146:$AS$206,$D22+1,0)),""),"")</f>
        <v/>
      </c>
      <c r="AB22" s="136" t="str">
        <f>IFERROR(IF(OR(AB$17=$C22,AB$17=list!$C$4),(VLOOKUP(AB$19,Input!$A$9:$I$48,Input!$I$6,0)*VLOOKUP(AB$19,Input!$A$9:$H$48,Input!$H$6,0))/(VLOOKUP($E22,'Container Panel'!$B$41:$Z$100,'Container Panel'!$J$38,0)*HLOOKUP(AB$19,$F$146:$AS$206,$D22+1,0)),""),"")</f>
        <v/>
      </c>
      <c r="AC22" s="136" t="str">
        <f>IFERROR(IF(OR(AC$17=$C22,AC$17=list!$C$4),(VLOOKUP(AC$19,Input!$A$9:$I$48,Input!$I$6,0)*VLOOKUP(AC$19,Input!$A$9:$H$48,Input!$H$6,0))/(VLOOKUP($E22,'Container Panel'!$B$41:$Z$100,'Container Panel'!$J$38,0)*HLOOKUP(AC$19,$F$146:$AS$206,$D22+1,0)),""),"")</f>
        <v/>
      </c>
      <c r="AD22" s="136" t="str">
        <f>IFERROR(IF(OR(AD$17=$C22,AD$17=list!$C$4),(VLOOKUP(AD$19,Input!$A$9:$I$48,Input!$I$6,0)*VLOOKUP(AD$19,Input!$A$9:$H$48,Input!$H$6,0))/(VLOOKUP($E22,'Container Panel'!$B$41:$Z$100,'Container Panel'!$J$38,0)*HLOOKUP(AD$19,$F$146:$AS$206,$D22+1,0)),""),"")</f>
        <v/>
      </c>
      <c r="AE22" s="136" t="str">
        <f>IFERROR(IF(OR(AE$17=$C22,AE$17=list!$C$4),(VLOOKUP(AE$19,Input!$A$9:$I$48,Input!$I$6,0)*VLOOKUP(AE$19,Input!$A$9:$H$48,Input!$H$6,0))/(VLOOKUP($E22,'Container Panel'!$B$41:$Z$100,'Container Panel'!$J$38,0)*HLOOKUP(AE$19,$F$146:$AS$206,$D22+1,0)),""),"")</f>
        <v/>
      </c>
      <c r="AF22" s="136" t="str">
        <f>IFERROR(IF(OR(AF$17=$C22,AF$17=list!$C$4),(VLOOKUP(AF$19,Input!$A$9:$I$48,Input!$I$6,0)*VLOOKUP(AF$19,Input!$A$9:$H$48,Input!$H$6,0))/(VLOOKUP($E22,'Container Panel'!$B$41:$Z$100,'Container Panel'!$J$38,0)*HLOOKUP(AF$19,$F$146:$AS$206,$D22+1,0)),""),"")</f>
        <v/>
      </c>
      <c r="AG22" s="136" t="str">
        <f>IFERROR(IF(OR(AG$17=$C22,AG$17=list!$C$4),(VLOOKUP(AG$19,Input!$A$9:$I$48,Input!$I$6,0)*VLOOKUP(AG$19,Input!$A$9:$H$48,Input!$H$6,0))/(VLOOKUP($E22,'Container Panel'!$B$41:$Z$100,'Container Panel'!$J$38,0)*HLOOKUP(AG$19,$F$146:$AS$206,$D22+1,0)),""),"")</f>
        <v/>
      </c>
      <c r="AH22" s="136" t="str">
        <f>IFERROR(IF(OR(AH$17=$C22,AH$17=list!$C$4),(VLOOKUP(AH$19,Input!$A$9:$I$48,Input!$I$6,0)*VLOOKUP(AH$19,Input!$A$9:$H$48,Input!$H$6,0))/(VLOOKUP($E22,'Container Panel'!$B$41:$Z$100,'Container Panel'!$J$38,0)*HLOOKUP(AH$19,$F$146:$AS$206,$D22+1,0)),""),"")</f>
        <v/>
      </c>
      <c r="AI22" s="136" t="str">
        <f>IFERROR(IF(OR(AI$17=$C22,AI$17=list!$C$4),(VLOOKUP(AI$19,Input!$A$9:$I$48,Input!$I$6,0)*VLOOKUP(AI$19,Input!$A$9:$H$48,Input!$H$6,0))/(VLOOKUP($E22,'Container Panel'!$B$41:$Z$100,'Container Panel'!$J$38,0)*HLOOKUP(AI$19,$F$146:$AS$206,$D22+1,0)),""),"")</f>
        <v/>
      </c>
      <c r="AJ22" s="136" t="str">
        <f>IFERROR(IF(OR(AJ$17=$C22,AJ$17=list!$C$4),(VLOOKUP(AJ$19,Input!$A$9:$I$48,Input!$I$6,0)*VLOOKUP(AJ$19,Input!$A$9:$H$48,Input!$H$6,0))/(VLOOKUP($E22,'Container Panel'!$B$41:$Z$100,'Container Panel'!$J$38,0)*HLOOKUP(AJ$19,$F$146:$AS$206,$D22+1,0)),""),"")</f>
        <v/>
      </c>
      <c r="AK22" s="136" t="str">
        <f>IFERROR(IF(OR(AK$17=$C22,AK$17=list!$C$4),(VLOOKUP(AK$19,Input!$A$9:$I$48,Input!$I$6,0)*VLOOKUP(AK$19,Input!$A$9:$H$48,Input!$H$6,0))/(VLOOKUP($E22,'Container Panel'!$B$41:$Z$100,'Container Panel'!$J$38,0)*HLOOKUP(AK$19,$F$146:$AS$206,$D22+1,0)),""),"")</f>
        <v/>
      </c>
      <c r="AL22" s="136" t="str">
        <f>IFERROR(IF(OR(AL$17=$C22,AL$17=list!$C$4),(VLOOKUP(AL$19,Input!$A$9:$I$48,Input!$I$6,0)*VLOOKUP(AL$19,Input!$A$9:$H$48,Input!$H$6,0))/(VLOOKUP($E22,'Container Panel'!$B$41:$Z$100,'Container Panel'!$J$38,0)*HLOOKUP(AL$19,$F$146:$AS$206,$D22+1,0)),""),"")</f>
        <v/>
      </c>
      <c r="AM22" s="136" t="str">
        <f>IFERROR(IF(OR(AM$17=$C22,AM$17=list!$C$4),(VLOOKUP(AM$19,Input!$A$9:$I$48,Input!$I$6,0)*VLOOKUP(AM$19,Input!$A$9:$H$48,Input!$H$6,0))/(VLOOKUP($E22,'Container Panel'!$B$41:$Z$100,'Container Panel'!$J$38,0)*HLOOKUP(AM$19,$F$146:$AS$206,$D22+1,0)),""),"")</f>
        <v/>
      </c>
      <c r="AN22" s="136" t="str">
        <f>IFERROR(IF(OR(AN$17=$C22,AN$17=list!$C$4),(VLOOKUP(AN$19,Input!$A$9:$I$48,Input!$I$6,0)*VLOOKUP(AN$19,Input!$A$9:$H$48,Input!$H$6,0))/(VLOOKUP($E22,'Container Panel'!$B$41:$Z$100,'Container Panel'!$J$38,0)*HLOOKUP(AN$19,$F$146:$AS$206,$D22+1,0)),""),"")</f>
        <v/>
      </c>
      <c r="AO22" s="136" t="str">
        <f>IFERROR(IF(OR(AO$17=$C22,AO$17=list!$C$4),(VLOOKUP(AO$19,Input!$A$9:$I$48,Input!$I$6,0)*VLOOKUP(AO$19,Input!$A$9:$H$48,Input!$H$6,0))/(VLOOKUP($E22,'Container Panel'!$B$41:$Z$100,'Container Panel'!$J$38,0)*HLOOKUP(AO$19,$F$146:$AS$206,$D22+1,0)),""),"")</f>
        <v/>
      </c>
      <c r="AP22" s="136" t="str">
        <f>IFERROR(IF(OR(AP$17=$C22,AP$17=list!$C$4),(VLOOKUP(AP$19,Input!$A$9:$I$48,Input!$I$6,0)*VLOOKUP(AP$19,Input!$A$9:$H$48,Input!$H$6,0))/(VLOOKUP($E22,'Container Panel'!$B$41:$Z$100,'Container Panel'!$J$38,0)*HLOOKUP(AP$19,$F$146:$AS$206,$D22+1,0)),""),"")</f>
        <v/>
      </c>
      <c r="AQ22" s="136" t="str">
        <f>IFERROR(IF(OR(AQ$17=$C22,AQ$17=list!$C$4),(VLOOKUP(AQ$19,Input!$A$9:$I$48,Input!$I$6,0)*VLOOKUP(AQ$19,Input!$A$9:$H$48,Input!$H$6,0))/(VLOOKUP($E22,'Container Panel'!$B$41:$Z$100,'Container Panel'!$J$38,0)*HLOOKUP(AQ$19,$F$146:$AS$206,$D22+1,0)),""),"")</f>
        <v/>
      </c>
      <c r="AR22" s="136" t="str">
        <f>IFERROR(IF(OR(AR$17=$C22,AR$17=list!$C$4),(VLOOKUP(AR$19,Input!$A$9:$I$48,Input!$I$6,0)*VLOOKUP(AR$19,Input!$A$9:$H$48,Input!$H$6,0))/(VLOOKUP($E22,'Container Panel'!$B$41:$Z$100,'Container Panel'!$J$38,0)*HLOOKUP(AR$19,$F$146:$AS$206,$D22+1,0)),""),"")</f>
        <v/>
      </c>
      <c r="AS22" s="136" t="str">
        <f>IFERROR(IF(OR(AS$17=$C22,AS$17=list!$C$4),(VLOOKUP(AS$19,Input!$A$9:$I$48,Input!$I$6,0)*VLOOKUP(AS$19,Input!$A$9:$H$48,Input!$H$6,0))/(VLOOKUP($E22,'Container Panel'!$B$41:$Z$100,'Container Panel'!$J$38,0)*HLOOKUP(AS$19,$F$146:$AS$206,$D22+1,0)),""),"")</f>
        <v/>
      </c>
    </row>
    <row r="23" spans="3:45">
      <c r="C23" s="74" t="str">
        <f>IFERROR(VLOOKUP($E23,'Container Panel'!$B$41:$M$100,'Container Panel'!$K$38,0),"")</f>
        <v>Box</v>
      </c>
      <c r="D23" s="74">
        <v>4</v>
      </c>
      <c r="E23" s="135" t="str">
        <f t="shared" si="10"/>
        <v>PB</v>
      </c>
      <c r="F23" s="136">
        <f ca="1">IFERROR(IF(OR(F$17=$C23,F$17=list!$C$4),(VLOOKUP(F$19,Input!$A$9:$I$48,Input!$I$6,0)*VLOOKUP(F$19,Input!$A$9:$H$48,Input!$H$6,0))/(VLOOKUP($E23,'Container Panel'!$B$41:$Z$100,'Container Panel'!$J$38,0)*HLOOKUP(F$19,$F$146:$AS$206,$D23+1,0)),""),"")</f>
        <v>0.61130136986301353</v>
      </c>
      <c r="G23" s="136">
        <f ca="1">IFERROR(IF(OR(G$17=$C23,G$17=list!$C$4),(VLOOKUP(G$19,Input!$A$9:$I$48,Input!$I$6,0)*VLOOKUP(G$19,Input!$A$9:$H$48,Input!$H$6,0))/(VLOOKUP($E23,'Container Panel'!$B$41:$Z$100,'Container Panel'!$J$38,0)*HLOOKUP(G$19,$F$146:$AS$206,$D23+1,0)),""),"")</f>
        <v>0.52146404109589028</v>
      </c>
      <c r="H23" s="136" t="str">
        <f>IFERROR(IF(OR(H$17=$C23,H$17=list!$C$4),(VLOOKUP(H$19,Input!$A$9:$I$48,Input!$I$6,0)*VLOOKUP(H$19,Input!$A$9:$H$48,Input!$H$6,0))/(VLOOKUP($E23,'Container Panel'!$B$41:$Z$100,'Container Panel'!$J$38,0)*HLOOKUP(H$19,$F$146:$AS$206,$D23+1,0)),""),"")</f>
        <v/>
      </c>
      <c r="I23" s="136" t="str">
        <f>IFERROR(IF(OR(I$17=$C23,I$17=list!$C$4),(VLOOKUP(I$19,Input!$A$9:$I$48,Input!$I$6,0)*VLOOKUP(I$19,Input!$A$9:$H$48,Input!$H$6,0))/(VLOOKUP($E23,'Container Panel'!$B$41:$Z$100,'Container Panel'!$J$38,0)*HLOOKUP(I$19,$F$146:$AS$206,$D23+1,0)),""),"")</f>
        <v/>
      </c>
      <c r="J23" s="136" t="str">
        <f>IFERROR(IF(OR(J$17=$C23,J$17=list!$C$4),(VLOOKUP(J$19,Input!$A$9:$I$48,Input!$I$6,0)*VLOOKUP(J$19,Input!$A$9:$H$48,Input!$H$6,0))/(VLOOKUP($E23,'Container Panel'!$B$41:$Z$100,'Container Panel'!$J$38,0)*HLOOKUP(J$19,$F$146:$AS$206,$D23+1,0)),""),"")</f>
        <v/>
      </c>
      <c r="K23" s="136" t="str">
        <f>IFERROR(IF(OR(K$17=$C23,K$17=list!$C$4),(VLOOKUP(K$19,Input!$A$9:$I$48,Input!$I$6,0)*VLOOKUP(K$19,Input!$A$9:$H$48,Input!$H$6,0))/(VLOOKUP($E23,'Container Panel'!$B$41:$Z$100,'Container Panel'!$J$38,0)*HLOOKUP(K$19,$F$146:$AS$206,$D23+1,0)),""),"")</f>
        <v/>
      </c>
      <c r="L23" s="136" t="str">
        <f>IFERROR(IF(OR(L$17=$C23,L$17=list!$C$4),(VLOOKUP(L$19,Input!$A$9:$I$48,Input!$I$6,0)*VLOOKUP(L$19,Input!$A$9:$H$48,Input!$H$6,0))/(VLOOKUP($E23,'Container Panel'!$B$41:$Z$100,'Container Panel'!$J$38,0)*HLOOKUP(L$19,$F$146:$AS$206,$D23+1,0)),""),"")</f>
        <v/>
      </c>
      <c r="M23" s="136" t="str">
        <f>IFERROR(IF(OR(M$17=$C23,M$17=list!$C$4),(VLOOKUP(M$19,Input!$A$9:$I$48,Input!$I$6,0)*VLOOKUP(M$19,Input!$A$9:$H$48,Input!$H$6,0))/(VLOOKUP($E23,'Container Panel'!$B$41:$Z$100,'Container Panel'!$J$38,0)*HLOOKUP(M$19,$F$146:$AS$206,$D23+1,0)),""),"")</f>
        <v/>
      </c>
      <c r="N23" s="136" t="str">
        <f>IFERROR(IF(OR(N$17=$C23,N$17=list!$C$4),(VLOOKUP(N$19,Input!$A$9:$I$48,Input!$I$6,0)*VLOOKUP(N$19,Input!$A$9:$H$48,Input!$H$6,0))/(VLOOKUP($E23,'Container Panel'!$B$41:$Z$100,'Container Panel'!$J$38,0)*HLOOKUP(N$19,$F$146:$AS$206,$D23+1,0)),""),"")</f>
        <v/>
      </c>
      <c r="O23" s="136" t="str">
        <f>IFERROR(IF(OR(O$17=$C23,O$17=list!$C$4),(VLOOKUP(O$19,Input!$A$9:$I$48,Input!$I$6,0)*VLOOKUP(O$19,Input!$A$9:$H$48,Input!$H$6,0))/(VLOOKUP($E23,'Container Panel'!$B$41:$Z$100,'Container Panel'!$J$38,0)*HLOOKUP(O$19,$F$146:$AS$206,$D23+1,0)),""),"")</f>
        <v/>
      </c>
      <c r="P23" s="136" t="str">
        <f>IFERROR(IF(OR(P$17=$C23,P$17=list!$C$4),(VLOOKUP(P$19,Input!$A$9:$I$48,Input!$I$6,0)*VLOOKUP(P$19,Input!$A$9:$H$48,Input!$H$6,0))/(VLOOKUP($E23,'Container Panel'!$B$41:$Z$100,'Container Panel'!$J$38,0)*HLOOKUP(P$19,$F$146:$AS$206,$D23+1,0)),""),"")</f>
        <v/>
      </c>
      <c r="Q23" s="136" t="str">
        <f>IFERROR(IF(OR(Q$17=$C23,Q$17=list!$C$4),(VLOOKUP(Q$19,Input!$A$9:$I$48,Input!$I$6,0)*VLOOKUP(Q$19,Input!$A$9:$H$48,Input!$H$6,0))/(VLOOKUP($E23,'Container Panel'!$B$41:$Z$100,'Container Panel'!$J$38,0)*HLOOKUP(Q$19,$F$146:$AS$206,$D23+1,0)),""),"")</f>
        <v/>
      </c>
      <c r="R23" s="136" t="str">
        <f>IFERROR(IF(OR(R$17=$C23,R$17=list!$C$4),(VLOOKUP(R$19,Input!$A$9:$I$48,Input!$I$6,0)*VLOOKUP(R$19,Input!$A$9:$H$48,Input!$H$6,0))/(VLOOKUP($E23,'Container Panel'!$B$41:$Z$100,'Container Panel'!$J$38,0)*HLOOKUP(R$19,$F$146:$AS$206,$D23+1,0)),""),"")</f>
        <v/>
      </c>
      <c r="S23" s="136" t="str">
        <f>IFERROR(IF(OR(S$17=$C23,S$17=list!$C$4),(VLOOKUP(S$19,Input!$A$9:$I$48,Input!$I$6,0)*VLOOKUP(S$19,Input!$A$9:$H$48,Input!$H$6,0))/(VLOOKUP($E23,'Container Panel'!$B$41:$Z$100,'Container Panel'!$J$38,0)*HLOOKUP(S$19,$F$146:$AS$206,$D23+1,0)),""),"")</f>
        <v/>
      </c>
      <c r="T23" s="136" t="str">
        <f>IFERROR(IF(OR(T$17=$C23,T$17=list!$C$4),(VLOOKUP(T$19,Input!$A$9:$I$48,Input!$I$6,0)*VLOOKUP(T$19,Input!$A$9:$H$48,Input!$H$6,0))/(VLOOKUP($E23,'Container Panel'!$B$41:$Z$100,'Container Panel'!$J$38,0)*HLOOKUP(T$19,$F$146:$AS$206,$D23+1,0)),""),"")</f>
        <v/>
      </c>
      <c r="U23" s="136" t="str">
        <f>IFERROR(IF(OR(U$17=$C23,U$17=list!$C$4),(VLOOKUP(U$19,Input!$A$9:$I$48,Input!$I$6,0)*VLOOKUP(U$19,Input!$A$9:$H$48,Input!$H$6,0))/(VLOOKUP($E23,'Container Panel'!$B$41:$Z$100,'Container Panel'!$J$38,0)*HLOOKUP(U$19,$F$146:$AS$206,$D23+1,0)),""),"")</f>
        <v/>
      </c>
      <c r="V23" s="136" t="str">
        <f>IFERROR(IF(OR(V$17=$C23,V$17=list!$C$4),(VLOOKUP(V$19,Input!$A$9:$I$48,Input!$I$6,0)*VLOOKUP(V$19,Input!$A$9:$H$48,Input!$H$6,0))/(VLOOKUP($E23,'Container Panel'!$B$41:$Z$100,'Container Panel'!$J$38,0)*HLOOKUP(V$19,$F$146:$AS$206,$D23+1,0)),""),"")</f>
        <v/>
      </c>
      <c r="W23" s="136" t="str">
        <f>IFERROR(IF(OR(W$17=$C23,W$17=list!$C$4),(VLOOKUP(W$19,Input!$A$9:$I$48,Input!$I$6,0)*VLOOKUP(W$19,Input!$A$9:$H$48,Input!$H$6,0))/(VLOOKUP($E23,'Container Panel'!$B$41:$Z$100,'Container Panel'!$J$38,0)*HLOOKUP(W$19,$F$146:$AS$206,$D23+1,0)),""),"")</f>
        <v/>
      </c>
      <c r="X23" s="136" t="str">
        <f>IFERROR(IF(OR(X$17=$C23,X$17=list!$C$4),(VLOOKUP(X$19,Input!$A$9:$I$48,Input!$I$6,0)*VLOOKUP(X$19,Input!$A$9:$H$48,Input!$H$6,0))/(VLOOKUP($E23,'Container Panel'!$B$41:$Z$100,'Container Panel'!$J$38,0)*HLOOKUP(X$19,$F$146:$AS$206,$D23+1,0)),""),"")</f>
        <v/>
      </c>
      <c r="Y23" s="136" t="str">
        <f>IFERROR(IF(OR(Y$17=$C23,Y$17=list!$C$4),(VLOOKUP(Y$19,Input!$A$9:$I$48,Input!$I$6,0)*VLOOKUP(Y$19,Input!$A$9:$H$48,Input!$H$6,0))/(VLOOKUP($E23,'Container Panel'!$B$41:$Z$100,'Container Panel'!$J$38,0)*HLOOKUP(Y$19,$F$146:$AS$206,$D23+1,0)),""),"")</f>
        <v/>
      </c>
      <c r="Z23" s="136" t="str">
        <f>IFERROR(IF(OR(Z$17=$C23,Z$17=list!$C$4),(VLOOKUP(Z$19,Input!$A$9:$I$48,Input!$I$6,0)*VLOOKUP(Z$19,Input!$A$9:$H$48,Input!$H$6,0))/(VLOOKUP($E23,'Container Panel'!$B$41:$Z$100,'Container Panel'!$J$38,0)*HLOOKUP(Z$19,$F$146:$AS$206,$D23+1,0)),""),"")</f>
        <v/>
      </c>
      <c r="AA23" s="136" t="str">
        <f>IFERROR(IF(OR(AA$17=$C23,AA$17=list!$C$4),(VLOOKUP(AA$19,Input!$A$9:$I$48,Input!$I$6,0)*VLOOKUP(AA$19,Input!$A$9:$H$48,Input!$H$6,0))/(VLOOKUP($E23,'Container Panel'!$B$41:$Z$100,'Container Panel'!$J$38,0)*HLOOKUP(AA$19,$F$146:$AS$206,$D23+1,0)),""),"")</f>
        <v/>
      </c>
      <c r="AB23" s="136" t="str">
        <f>IFERROR(IF(OR(AB$17=$C23,AB$17=list!$C$4),(VLOOKUP(AB$19,Input!$A$9:$I$48,Input!$I$6,0)*VLOOKUP(AB$19,Input!$A$9:$H$48,Input!$H$6,0))/(VLOOKUP($E23,'Container Panel'!$B$41:$Z$100,'Container Panel'!$J$38,0)*HLOOKUP(AB$19,$F$146:$AS$206,$D23+1,0)),""),"")</f>
        <v/>
      </c>
      <c r="AC23" s="136" t="str">
        <f>IFERROR(IF(OR(AC$17=$C23,AC$17=list!$C$4),(VLOOKUP(AC$19,Input!$A$9:$I$48,Input!$I$6,0)*VLOOKUP(AC$19,Input!$A$9:$H$48,Input!$H$6,0))/(VLOOKUP($E23,'Container Panel'!$B$41:$Z$100,'Container Panel'!$J$38,0)*HLOOKUP(AC$19,$F$146:$AS$206,$D23+1,0)),""),"")</f>
        <v/>
      </c>
      <c r="AD23" s="136" t="str">
        <f>IFERROR(IF(OR(AD$17=$C23,AD$17=list!$C$4),(VLOOKUP(AD$19,Input!$A$9:$I$48,Input!$I$6,0)*VLOOKUP(AD$19,Input!$A$9:$H$48,Input!$H$6,0))/(VLOOKUP($E23,'Container Panel'!$B$41:$Z$100,'Container Panel'!$J$38,0)*HLOOKUP(AD$19,$F$146:$AS$206,$D23+1,0)),""),"")</f>
        <v/>
      </c>
      <c r="AE23" s="136" t="str">
        <f>IFERROR(IF(OR(AE$17=$C23,AE$17=list!$C$4),(VLOOKUP(AE$19,Input!$A$9:$I$48,Input!$I$6,0)*VLOOKUP(AE$19,Input!$A$9:$H$48,Input!$H$6,0))/(VLOOKUP($E23,'Container Panel'!$B$41:$Z$100,'Container Panel'!$J$38,0)*HLOOKUP(AE$19,$F$146:$AS$206,$D23+1,0)),""),"")</f>
        <v/>
      </c>
      <c r="AF23" s="136" t="str">
        <f>IFERROR(IF(OR(AF$17=$C23,AF$17=list!$C$4),(VLOOKUP(AF$19,Input!$A$9:$I$48,Input!$I$6,0)*VLOOKUP(AF$19,Input!$A$9:$H$48,Input!$H$6,0))/(VLOOKUP($E23,'Container Panel'!$B$41:$Z$100,'Container Panel'!$J$38,0)*HLOOKUP(AF$19,$F$146:$AS$206,$D23+1,0)),""),"")</f>
        <v/>
      </c>
      <c r="AG23" s="136" t="str">
        <f>IFERROR(IF(OR(AG$17=$C23,AG$17=list!$C$4),(VLOOKUP(AG$19,Input!$A$9:$I$48,Input!$I$6,0)*VLOOKUP(AG$19,Input!$A$9:$H$48,Input!$H$6,0))/(VLOOKUP($E23,'Container Panel'!$B$41:$Z$100,'Container Panel'!$J$38,0)*HLOOKUP(AG$19,$F$146:$AS$206,$D23+1,0)),""),"")</f>
        <v/>
      </c>
      <c r="AH23" s="136" t="str">
        <f>IFERROR(IF(OR(AH$17=$C23,AH$17=list!$C$4),(VLOOKUP(AH$19,Input!$A$9:$I$48,Input!$I$6,0)*VLOOKUP(AH$19,Input!$A$9:$H$48,Input!$H$6,0))/(VLOOKUP($E23,'Container Panel'!$B$41:$Z$100,'Container Panel'!$J$38,0)*HLOOKUP(AH$19,$F$146:$AS$206,$D23+1,0)),""),"")</f>
        <v/>
      </c>
      <c r="AI23" s="136" t="str">
        <f>IFERROR(IF(OR(AI$17=$C23,AI$17=list!$C$4),(VLOOKUP(AI$19,Input!$A$9:$I$48,Input!$I$6,0)*VLOOKUP(AI$19,Input!$A$9:$H$48,Input!$H$6,0))/(VLOOKUP($E23,'Container Panel'!$B$41:$Z$100,'Container Panel'!$J$38,0)*HLOOKUP(AI$19,$F$146:$AS$206,$D23+1,0)),""),"")</f>
        <v/>
      </c>
      <c r="AJ23" s="136" t="str">
        <f>IFERROR(IF(OR(AJ$17=$C23,AJ$17=list!$C$4),(VLOOKUP(AJ$19,Input!$A$9:$I$48,Input!$I$6,0)*VLOOKUP(AJ$19,Input!$A$9:$H$48,Input!$H$6,0))/(VLOOKUP($E23,'Container Panel'!$B$41:$Z$100,'Container Panel'!$J$38,0)*HLOOKUP(AJ$19,$F$146:$AS$206,$D23+1,0)),""),"")</f>
        <v/>
      </c>
      <c r="AK23" s="136" t="str">
        <f>IFERROR(IF(OR(AK$17=$C23,AK$17=list!$C$4),(VLOOKUP(AK$19,Input!$A$9:$I$48,Input!$I$6,0)*VLOOKUP(AK$19,Input!$A$9:$H$48,Input!$H$6,0))/(VLOOKUP($E23,'Container Panel'!$B$41:$Z$100,'Container Panel'!$J$38,0)*HLOOKUP(AK$19,$F$146:$AS$206,$D23+1,0)),""),"")</f>
        <v/>
      </c>
      <c r="AL23" s="136" t="str">
        <f>IFERROR(IF(OR(AL$17=$C23,AL$17=list!$C$4),(VLOOKUP(AL$19,Input!$A$9:$I$48,Input!$I$6,0)*VLOOKUP(AL$19,Input!$A$9:$H$48,Input!$H$6,0))/(VLOOKUP($E23,'Container Panel'!$B$41:$Z$100,'Container Panel'!$J$38,0)*HLOOKUP(AL$19,$F$146:$AS$206,$D23+1,0)),""),"")</f>
        <v/>
      </c>
      <c r="AM23" s="136" t="str">
        <f>IFERROR(IF(OR(AM$17=$C23,AM$17=list!$C$4),(VLOOKUP(AM$19,Input!$A$9:$I$48,Input!$I$6,0)*VLOOKUP(AM$19,Input!$A$9:$H$48,Input!$H$6,0))/(VLOOKUP($E23,'Container Panel'!$B$41:$Z$100,'Container Panel'!$J$38,0)*HLOOKUP(AM$19,$F$146:$AS$206,$D23+1,0)),""),"")</f>
        <v/>
      </c>
      <c r="AN23" s="136" t="str">
        <f>IFERROR(IF(OR(AN$17=$C23,AN$17=list!$C$4),(VLOOKUP(AN$19,Input!$A$9:$I$48,Input!$I$6,0)*VLOOKUP(AN$19,Input!$A$9:$H$48,Input!$H$6,0))/(VLOOKUP($E23,'Container Panel'!$B$41:$Z$100,'Container Panel'!$J$38,0)*HLOOKUP(AN$19,$F$146:$AS$206,$D23+1,0)),""),"")</f>
        <v/>
      </c>
      <c r="AO23" s="136" t="str">
        <f>IFERROR(IF(OR(AO$17=$C23,AO$17=list!$C$4),(VLOOKUP(AO$19,Input!$A$9:$I$48,Input!$I$6,0)*VLOOKUP(AO$19,Input!$A$9:$H$48,Input!$H$6,0))/(VLOOKUP($E23,'Container Panel'!$B$41:$Z$100,'Container Panel'!$J$38,0)*HLOOKUP(AO$19,$F$146:$AS$206,$D23+1,0)),""),"")</f>
        <v/>
      </c>
      <c r="AP23" s="136" t="str">
        <f>IFERROR(IF(OR(AP$17=$C23,AP$17=list!$C$4),(VLOOKUP(AP$19,Input!$A$9:$I$48,Input!$I$6,0)*VLOOKUP(AP$19,Input!$A$9:$H$48,Input!$H$6,0))/(VLOOKUP($E23,'Container Panel'!$B$41:$Z$100,'Container Panel'!$J$38,0)*HLOOKUP(AP$19,$F$146:$AS$206,$D23+1,0)),""),"")</f>
        <v/>
      </c>
      <c r="AQ23" s="136" t="str">
        <f>IFERROR(IF(OR(AQ$17=$C23,AQ$17=list!$C$4),(VLOOKUP(AQ$19,Input!$A$9:$I$48,Input!$I$6,0)*VLOOKUP(AQ$19,Input!$A$9:$H$48,Input!$H$6,0))/(VLOOKUP($E23,'Container Panel'!$B$41:$Z$100,'Container Panel'!$J$38,0)*HLOOKUP(AQ$19,$F$146:$AS$206,$D23+1,0)),""),"")</f>
        <v/>
      </c>
      <c r="AR23" s="136" t="str">
        <f>IFERROR(IF(OR(AR$17=$C23,AR$17=list!$C$4),(VLOOKUP(AR$19,Input!$A$9:$I$48,Input!$I$6,0)*VLOOKUP(AR$19,Input!$A$9:$H$48,Input!$H$6,0))/(VLOOKUP($E23,'Container Panel'!$B$41:$Z$100,'Container Panel'!$J$38,0)*HLOOKUP(AR$19,$F$146:$AS$206,$D23+1,0)),""),"")</f>
        <v/>
      </c>
      <c r="AS23" s="136" t="str">
        <f>IFERROR(IF(OR(AS$17=$C23,AS$17=list!$C$4),(VLOOKUP(AS$19,Input!$A$9:$I$48,Input!$I$6,0)*VLOOKUP(AS$19,Input!$A$9:$H$48,Input!$H$6,0))/(VLOOKUP($E23,'Container Panel'!$B$41:$Z$100,'Container Panel'!$J$38,0)*HLOOKUP(AS$19,$F$146:$AS$206,$D23+1,0)),""),"")</f>
        <v/>
      </c>
    </row>
    <row r="24" spans="3:45">
      <c r="C24" s="74" t="str">
        <f>IFERROR(VLOOKUP($E24,'Container Panel'!$B$41:$M$100,'Container Panel'!$K$38,0),"")</f>
        <v>Box</v>
      </c>
      <c r="D24" s="74">
        <v>5</v>
      </c>
      <c r="E24" s="135" t="str">
        <f t="shared" si="10"/>
        <v>EU8623</v>
      </c>
      <c r="F24" s="136">
        <f ca="1">IFERROR(IF(OR(F$17=$C24,F$17=list!$C$4),(VLOOKUP(F$19,Input!$A$9:$I$48,Input!$I$6,0)*VLOOKUP(F$19,Input!$A$9:$H$48,Input!$H$6,0))/(VLOOKUP($E24,'Container Panel'!$B$41:$Z$100,'Container Panel'!$J$38,0)*HLOOKUP(F$19,$F$146:$AS$206,$D24+1,0)),""),"")</f>
        <v>0.62016081000595591</v>
      </c>
      <c r="G24" s="136">
        <f ca="1">IFERROR(IF(OR(G$17=$C24,G$17=list!$C$4),(VLOOKUP(G$19,Input!$A$9:$I$48,Input!$I$6,0)*VLOOKUP(G$19,Input!$A$9:$H$48,Input!$H$6,0))/(VLOOKUP($E24,'Container Panel'!$B$41:$Z$100,'Container Panel'!$J$38,0)*HLOOKUP(G$19,$F$146:$AS$206,$D24+1,0)),""),"")</f>
        <v>0.52902149096684525</v>
      </c>
      <c r="H24" s="136" t="str">
        <f>IFERROR(IF(OR(H$17=$C24,H$17=list!$C$4),(VLOOKUP(H$19,Input!$A$9:$I$48,Input!$I$6,0)*VLOOKUP(H$19,Input!$A$9:$H$48,Input!$H$6,0))/(VLOOKUP($E24,'Container Panel'!$B$41:$Z$100,'Container Panel'!$J$38,0)*HLOOKUP(H$19,$F$146:$AS$206,$D24+1,0)),""),"")</f>
        <v/>
      </c>
      <c r="I24" s="136" t="str">
        <f>IFERROR(IF(OR(I$17=$C24,I$17=list!$C$4),(VLOOKUP(I$19,Input!$A$9:$I$48,Input!$I$6,0)*VLOOKUP(I$19,Input!$A$9:$H$48,Input!$H$6,0))/(VLOOKUP($E24,'Container Panel'!$B$41:$Z$100,'Container Panel'!$J$38,0)*HLOOKUP(I$19,$F$146:$AS$206,$D24+1,0)),""),"")</f>
        <v/>
      </c>
      <c r="J24" s="136" t="str">
        <f>IFERROR(IF(OR(J$17=$C24,J$17=list!$C$4),(VLOOKUP(J$19,Input!$A$9:$I$48,Input!$I$6,0)*VLOOKUP(J$19,Input!$A$9:$H$48,Input!$H$6,0))/(VLOOKUP($E24,'Container Panel'!$B$41:$Z$100,'Container Panel'!$J$38,0)*HLOOKUP(J$19,$F$146:$AS$206,$D24+1,0)),""),"")</f>
        <v/>
      </c>
      <c r="K24" s="136" t="str">
        <f>IFERROR(IF(OR(K$17=$C24,K$17=list!$C$4),(VLOOKUP(K$19,Input!$A$9:$I$48,Input!$I$6,0)*VLOOKUP(K$19,Input!$A$9:$H$48,Input!$H$6,0))/(VLOOKUP($E24,'Container Panel'!$B$41:$Z$100,'Container Panel'!$J$38,0)*HLOOKUP(K$19,$F$146:$AS$206,$D24+1,0)),""),"")</f>
        <v/>
      </c>
      <c r="L24" s="136" t="str">
        <f>IFERROR(IF(OR(L$17=$C24,L$17=list!$C$4),(VLOOKUP(L$19,Input!$A$9:$I$48,Input!$I$6,0)*VLOOKUP(L$19,Input!$A$9:$H$48,Input!$H$6,0))/(VLOOKUP($E24,'Container Panel'!$B$41:$Z$100,'Container Panel'!$J$38,0)*HLOOKUP(L$19,$F$146:$AS$206,$D24+1,0)),""),"")</f>
        <v/>
      </c>
      <c r="M24" s="136" t="str">
        <f>IFERROR(IF(OR(M$17=$C24,M$17=list!$C$4),(VLOOKUP(M$19,Input!$A$9:$I$48,Input!$I$6,0)*VLOOKUP(M$19,Input!$A$9:$H$48,Input!$H$6,0))/(VLOOKUP($E24,'Container Panel'!$B$41:$Z$100,'Container Panel'!$J$38,0)*HLOOKUP(M$19,$F$146:$AS$206,$D24+1,0)),""),"")</f>
        <v/>
      </c>
      <c r="N24" s="136" t="str">
        <f>IFERROR(IF(OR(N$17=$C24,N$17=list!$C$4),(VLOOKUP(N$19,Input!$A$9:$I$48,Input!$I$6,0)*VLOOKUP(N$19,Input!$A$9:$H$48,Input!$H$6,0))/(VLOOKUP($E24,'Container Panel'!$B$41:$Z$100,'Container Panel'!$J$38,0)*HLOOKUP(N$19,$F$146:$AS$206,$D24+1,0)),""),"")</f>
        <v/>
      </c>
      <c r="O24" s="136" t="str">
        <f>IFERROR(IF(OR(O$17=$C24,O$17=list!$C$4),(VLOOKUP(O$19,Input!$A$9:$I$48,Input!$I$6,0)*VLOOKUP(O$19,Input!$A$9:$H$48,Input!$H$6,0))/(VLOOKUP($E24,'Container Panel'!$B$41:$Z$100,'Container Panel'!$J$38,0)*HLOOKUP(O$19,$F$146:$AS$206,$D24+1,0)),""),"")</f>
        <v/>
      </c>
      <c r="P24" s="136" t="str">
        <f>IFERROR(IF(OR(P$17=$C24,P$17=list!$C$4),(VLOOKUP(P$19,Input!$A$9:$I$48,Input!$I$6,0)*VLOOKUP(P$19,Input!$A$9:$H$48,Input!$H$6,0))/(VLOOKUP($E24,'Container Panel'!$B$41:$Z$100,'Container Panel'!$J$38,0)*HLOOKUP(P$19,$F$146:$AS$206,$D24+1,0)),""),"")</f>
        <v/>
      </c>
      <c r="Q24" s="136" t="str">
        <f>IFERROR(IF(OR(Q$17=$C24,Q$17=list!$C$4),(VLOOKUP(Q$19,Input!$A$9:$I$48,Input!$I$6,0)*VLOOKUP(Q$19,Input!$A$9:$H$48,Input!$H$6,0))/(VLOOKUP($E24,'Container Panel'!$B$41:$Z$100,'Container Panel'!$J$38,0)*HLOOKUP(Q$19,$F$146:$AS$206,$D24+1,0)),""),"")</f>
        <v/>
      </c>
      <c r="R24" s="136" t="str">
        <f>IFERROR(IF(OR(R$17=$C24,R$17=list!$C$4),(VLOOKUP(R$19,Input!$A$9:$I$48,Input!$I$6,0)*VLOOKUP(R$19,Input!$A$9:$H$48,Input!$H$6,0))/(VLOOKUP($E24,'Container Panel'!$B$41:$Z$100,'Container Panel'!$J$38,0)*HLOOKUP(R$19,$F$146:$AS$206,$D24+1,0)),""),"")</f>
        <v/>
      </c>
      <c r="S24" s="136" t="str">
        <f>IFERROR(IF(OR(S$17=$C24,S$17=list!$C$4),(VLOOKUP(S$19,Input!$A$9:$I$48,Input!$I$6,0)*VLOOKUP(S$19,Input!$A$9:$H$48,Input!$H$6,0))/(VLOOKUP($E24,'Container Panel'!$B$41:$Z$100,'Container Panel'!$J$38,0)*HLOOKUP(S$19,$F$146:$AS$206,$D24+1,0)),""),"")</f>
        <v/>
      </c>
      <c r="T24" s="136" t="str">
        <f>IFERROR(IF(OR(T$17=$C24,T$17=list!$C$4),(VLOOKUP(T$19,Input!$A$9:$I$48,Input!$I$6,0)*VLOOKUP(T$19,Input!$A$9:$H$48,Input!$H$6,0))/(VLOOKUP($E24,'Container Panel'!$B$41:$Z$100,'Container Panel'!$J$38,0)*HLOOKUP(T$19,$F$146:$AS$206,$D24+1,0)),""),"")</f>
        <v/>
      </c>
      <c r="U24" s="136" t="str">
        <f>IFERROR(IF(OR(U$17=$C24,U$17=list!$C$4),(VLOOKUP(U$19,Input!$A$9:$I$48,Input!$I$6,0)*VLOOKUP(U$19,Input!$A$9:$H$48,Input!$H$6,0))/(VLOOKUP($E24,'Container Panel'!$B$41:$Z$100,'Container Panel'!$J$38,0)*HLOOKUP(U$19,$F$146:$AS$206,$D24+1,0)),""),"")</f>
        <v/>
      </c>
      <c r="V24" s="136" t="str">
        <f>IFERROR(IF(OR(V$17=$C24,V$17=list!$C$4),(VLOOKUP(V$19,Input!$A$9:$I$48,Input!$I$6,0)*VLOOKUP(V$19,Input!$A$9:$H$48,Input!$H$6,0))/(VLOOKUP($E24,'Container Panel'!$B$41:$Z$100,'Container Panel'!$J$38,0)*HLOOKUP(V$19,$F$146:$AS$206,$D24+1,0)),""),"")</f>
        <v/>
      </c>
      <c r="W24" s="136" t="str">
        <f>IFERROR(IF(OR(W$17=$C24,W$17=list!$C$4),(VLOOKUP(W$19,Input!$A$9:$I$48,Input!$I$6,0)*VLOOKUP(W$19,Input!$A$9:$H$48,Input!$H$6,0))/(VLOOKUP($E24,'Container Panel'!$B$41:$Z$100,'Container Panel'!$J$38,0)*HLOOKUP(W$19,$F$146:$AS$206,$D24+1,0)),""),"")</f>
        <v/>
      </c>
      <c r="X24" s="136" t="str">
        <f>IFERROR(IF(OR(X$17=$C24,X$17=list!$C$4),(VLOOKUP(X$19,Input!$A$9:$I$48,Input!$I$6,0)*VLOOKUP(X$19,Input!$A$9:$H$48,Input!$H$6,0))/(VLOOKUP($E24,'Container Panel'!$B$41:$Z$100,'Container Panel'!$J$38,0)*HLOOKUP(X$19,$F$146:$AS$206,$D24+1,0)),""),"")</f>
        <v/>
      </c>
      <c r="Y24" s="136" t="str">
        <f>IFERROR(IF(OR(Y$17=$C24,Y$17=list!$C$4),(VLOOKUP(Y$19,Input!$A$9:$I$48,Input!$I$6,0)*VLOOKUP(Y$19,Input!$A$9:$H$48,Input!$H$6,0))/(VLOOKUP($E24,'Container Panel'!$B$41:$Z$100,'Container Panel'!$J$38,0)*HLOOKUP(Y$19,$F$146:$AS$206,$D24+1,0)),""),"")</f>
        <v/>
      </c>
      <c r="Z24" s="136" t="str">
        <f>IFERROR(IF(OR(Z$17=$C24,Z$17=list!$C$4),(VLOOKUP(Z$19,Input!$A$9:$I$48,Input!$I$6,0)*VLOOKUP(Z$19,Input!$A$9:$H$48,Input!$H$6,0))/(VLOOKUP($E24,'Container Panel'!$B$41:$Z$100,'Container Panel'!$J$38,0)*HLOOKUP(Z$19,$F$146:$AS$206,$D24+1,0)),""),"")</f>
        <v/>
      </c>
      <c r="AA24" s="136" t="str">
        <f>IFERROR(IF(OR(AA$17=$C24,AA$17=list!$C$4),(VLOOKUP(AA$19,Input!$A$9:$I$48,Input!$I$6,0)*VLOOKUP(AA$19,Input!$A$9:$H$48,Input!$H$6,0))/(VLOOKUP($E24,'Container Panel'!$B$41:$Z$100,'Container Panel'!$J$38,0)*HLOOKUP(AA$19,$F$146:$AS$206,$D24+1,0)),""),"")</f>
        <v/>
      </c>
      <c r="AB24" s="136" t="str">
        <f>IFERROR(IF(OR(AB$17=$C24,AB$17=list!$C$4),(VLOOKUP(AB$19,Input!$A$9:$I$48,Input!$I$6,0)*VLOOKUP(AB$19,Input!$A$9:$H$48,Input!$H$6,0))/(VLOOKUP($E24,'Container Panel'!$B$41:$Z$100,'Container Panel'!$J$38,0)*HLOOKUP(AB$19,$F$146:$AS$206,$D24+1,0)),""),"")</f>
        <v/>
      </c>
      <c r="AC24" s="136" t="str">
        <f>IFERROR(IF(OR(AC$17=$C24,AC$17=list!$C$4),(VLOOKUP(AC$19,Input!$A$9:$I$48,Input!$I$6,0)*VLOOKUP(AC$19,Input!$A$9:$H$48,Input!$H$6,0))/(VLOOKUP($E24,'Container Panel'!$B$41:$Z$100,'Container Panel'!$J$38,0)*HLOOKUP(AC$19,$F$146:$AS$206,$D24+1,0)),""),"")</f>
        <v/>
      </c>
      <c r="AD24" s="136" t="str">
        <f>IFERROR(IF(OR(AD$17=$C24,AD$17=list!$C$4),(VLOOKUP(AD$19,Input!$A$9:$I$48,Input!$I$6,0)*VLOOKUP(AD$19,Input!$A$9:$H$48,Input!$H$6,0))/(VLOOKUP($E24,'Container Panel'!$B$41:$Z$100,'Container Panel'!$J$38,0)*HLOOKUP(AD$19,$F$146:$AS$206,$D24+1,0)),""),"")</f>
        <v/>
      </c>
      <c r="AE24" s="136" t="str">
        <f>IFERROR(IF(OR(AE$17=$C24,AE$17=list!$C$4),(VLOOKUP(AE$19,Input!$A$9:$I$48,Input!$I$6,0)*VLOOKUP(AE$19,Input!$A$9:$H$48,Input!$H$6,0))/(VLOOKUP($E24,'Container Panel'!$B$41:$Z$100,'Container Panel'!$J$38,0)*HLOOKUP(AE$19,$F$146:$AS$206,$D24+1,0)),""),"")</f>
        <v/>
      </c>
      <c r="AF24" s="136" t="str">
        <f>IFERROR(IF(OR(AF$17=$C24,AF$17=list!$C$4),(VLOOKUP(AF$19,Input!$A$9:$I$48,Input!$I$6,0)*VLOOKUP(AF$19,Input!$A$9:$H$48,Input!$H$6,0))/(VLOOKUP($E24,'Container Panel'!$B$41:$Z$100,'Container Panel'!$J$38,0)*HLOOKUP(AF$19,$F$146:$AS$206,$D24+1,0)),""),"")</f>
        <v/>
      </c>
      <c r="AG24" s="136" t="str">
        <f>IFERROR(IF(OR(AG$17=$C24,AG$17=list!$C$4),(VLOOKUP(AG$19,Input!$A$9:$I$48,Input!$I$6,0)*VLOOKUP(AG$19,Input!$A$9:$H$48,Input!$H$6,0))/(VLOOKUP($E24,'Container Panel'!$B$41:$Z$100,'Container Panel'!$J$38,0)*HLOOKUP(AG$19,$F$146:$AS$206,$D24+1,0)),""),"")</f>
        <v/>
      </c>
      <c r="AH24" s="136" t="str">
        <f>IFERROR(IF(OR(AH$17=$C24,AH$17=list!$C$4),(VLOOKUP(AH$19,Input!$A$9:$I$48,Input!$I$6,0)*VLOOKUP(AH$19,Input!$A$9:$H$48,Input!$H$6,0))/(VLOOKUP($E24,'Container Panel'!$B$41:$Z$100,'Container Panel'!$J$38,0)*HLOOKUP(AH$19,$F$146:$AS$206,$D24+1,0)),""),"")</f>
        <v/>
      </c>
      <c r="AI24" s="136" t="str">
        <f>IFERROR(IF(OR(AI$17=$C24,AI$17=list!$C$4),(VLOOKUP(AI$19,Input!$A$9:$I$48,Input!$I$6,0)*VLOOKUP(AI$19,Input!$A$9:$H$48,Input!$H$6,0))/(VLOOKUP($E24,'Container Panel'!$B$41:$Z$100,'Container Panel'!$J$38,0)*HLOOKUP(AI$19,$F$146:$AS$206,$D24+1,0)),""),"")</f>
        <v/>
      </c>
      <c r="AJ24" s="136" t="str">
        <f>IFERROR(IF(OR(AJ$17=$C24,AJ$17=list!$C$4),(VLOOKUP(AJ$19,Input!$A$9:$I$48,Input!$I$6,0)*VLOOKUP(AJ$19,Input!$A$9:$H$48,Input!$H$6,0))/(VLOOKUP($E24,'Container Panel'!$B$41:$Z$100,'Container Panel'!$J$38,0)*HLOOKUP(AJ$19,$F$146:$AS$206,$D24+1,0)),""),"")</f>
        <v/>
      </c>
      <c r="AK24" s="136" t="str">
        <f>IFERROR(IF(OR(AK$17=$C24,AK$17=list!$C$4),(VLOOKUP(AK$19,Input!$A$9:$I$48,Input!$I$6,0)*VLOOKUP(AK$19,Input!$A$9:$H$48,Input!$H$6,0))/(VLOOKUP($E24,'Container Panel'!$B$41:$Z$100,'Container Panel'!$J$38,0)*HLOOKUP(AK$19,$F$146:$AS$206,$D24+1,0)),""),"")</f>
        <v/>
      </c>
      <c r="AL24" s="136" t="str">
        <f>IFERROR(IF(OR(AL$17=$C24,AL$17=list!$C$4),(VLOOKUP(AL$19,Input!$A$9:$I$48,Input!$I$6,0)*VLOOKUP(AL$19,Input!$A$9:$H$48,Input!$H$6,0))/(VLOOKUP($E24,'Container Panel'!$B$41:$Z$100,'Container Panel'!$J$38,0)*HLOOKUP(AL$19,$F$146:$AS$206,$D24+1,0)),""),"")</f>
        <v/>
      </c>
      <c r="AM24" s="136" t="str">
        <f>IFERROR(IF(OR(AM$17=$C24,AM$17=list!$C$4),(VLOOKUP(AM$19,Input!$A$9:$I$48,Input!$I$6,0)*VLOOKUP(AM$19,Input!$A$9:$H$48,Input!$H$6,0))/(VLOOKUP($E24,'Container Panel'!$B$41:$Z$100,'Container Panel'!$J$38,0)*HLOOKUP(AM$19,$F$146:$AS$206,$D24+1,0)),""),"")</f>
        <v/>
      </c>
      <c r="AN24" s="136" t="str">
        <f>IFERROR(IF(OR(AN$17=$C24,AN$17=list!$C$4),(VLOOKUP(AN$19,Input!$A$9:$I$48,Input!$I$6,0)*VLOOKUP(AN$19,Input!$A$9:$H$48,Input!$H$6,0))/(VLOOKUP($E24,'Container Panel'!$B$41:$Z$100,'Container Panel'!$J$38,0)*HLOOKUP(AN$19,$F$146:$AS$206,$D24+1,0)),""),"")</f>
        <v/>
      </c>
      <c r="AO24" s="136" t="str">
        <f>IFERROR(IF(OR(AO$17=$C24,AO$17=list!$C$4),(VLOOKUP(AO$19,Input!$A$9:$I$48,Input!$I$6,0)*VLOOKUP(AO$19,Input!$A$9:$H$48,Input!$H$6,0))/(VLOOKUP($E24,'Container Panel'!$B$41:$Z$100,'Container Panel'!$J$38,0)*HLOOKUP(AO$19,$F$146:$AS$206,$D24+1,0)),""),"")</f>
        <v/>
      </c>
      <c r="AP24" s="136" t="str">
        <f>IFERROR(IF(OR(AP$17=$C24,AP$17=list!$C$4),(VLOOKUP(AP$19,Input!$A$9:$I$48,Input!$I$6,0)*VLOOKUP(AP$19,Input!$A$9:$H$48,Input!$H$6,0))/(VLOOKUP($E24,'Container Panel'!$B$41:$Z$100,'Container Panel'!$J$38,0)*HLOOKUP(AP$19,$F$146:$AS$206,$D24+1,0)),""),"")</f>
        <v/>
      </c>
      <c r="AQ24" s="136" t="str">
        <f>IFERROR(IF(OR(AQ$17=$C24,AQ$17=list!$C$4),(VLOOKUP(AQ$19,Input!$A$9:$I$48,Input!$I$6,0)*VLOOKUP(AQ$19,Input!$A$9:$H$48,Input!$H$6,0))/(VLOOKUP($E24,'Container Panel'!$B$41:$Z$100,'Container Panel'!$J$38,0)*HLOOKUP(AQ$19,$F$146:$AS$206,$D24+1,0)),""),"")</f>
        <v/>
      </c>
      <c r="AR24" s="136" t="str">
        <f>IFERROR(IF(OR(AR$17=$C24,AR$17=list!$C$4),(VLOOKUP(AR$19,Input!$A$9:$I$48,Input!$I$6,0)*VLOOKUP(AR$19,Input!$A$9:$H$48,Input!$H$6,0))/(VLOOKUP($E24,'Container Panel'!$B$41:$Z$100,'Container Panel'!$J$38,0)*HLOOKUP(AR$19,$F$146:$AS$206,$D24+1,0)),""),"")</f>
        <v/>
      </c>
      <c r="AS24" s="136" t="str">
        <f>IFERROR(IF(OR(AS$17=$C24,AS$17=list!$C$4),(VLOOKUP(AS$19,Input!$A$9:$I$48,Input!$I$6,0)*VLOOKUP(AS$19,Input!$A$9:$H$48,Input!$H$6,0))/(VLOOKUP($E24,'Container Panel'!$B$41:$Z$100,'Container Panel'!$J$38,0)*HLOOKUP(AS$19,$F$146:$AS$206,$D24+1,0)),""),"")</f>
        <v/>
      </c>
    </row>
    <row r="25" spans="3:45">
      <c r="C25" s="74" t="str">
        <f>IFERROR(VLOOKUP($E25,'Container Panel'!$B$41:$M$100,'Container Panel'!$K$38,0),"")</f>
        <v>Box</v>
      </c>
      <c r="D25" s="74">
        <v>6</v>
      </c>
      <c r="E25" s="135" t="str">
        <f t="shared" si="10"/>
        <v>EU12423</v>
      </c>
      <c r="F25" s="136">
        <f ca="1">IFERROR(IF(OR(F$17=$C25,F$17=list!$C$4),(VLOOKUP(F$19,Input!$A$9:$I$48,Input!$I$6,0)*VLOOKUP(F$19,Input!$A$9:$H$48,Input!$H$6,0))/(VLOOKUP($E25,'Container Panel'!$B$41:$Z$100,'Container Panel'!$J$38,0)*HLOOKUP(F$19,$F$146:$AS$206,$D25+1,0)),""),"")</f>
        <v>0.62016081000595591</v>
      </c>
      <c r="G25" s="136">
        <f ca="1">IFERROR(IF(OR(G$17=$C25,G$17=list!$C$4),(VLOOKUP(G$19,Input!$A$9:$I$48,Input!$I$6,0)*VLOOKUP(G$19,Input!$A$9:$H$48,Input!$H$6,0))/(VLOOKUP($E25,'Container Panel'!$B$41:$Z$100,'Container Panel'!$J$38,0)*HLOOKUP(G$19,$F$146:$AS$206,$D25+1,0)),""),"")</f>
        <v>0.44135507246376809</v>
      </c>
      <c r="H25" s="136" t="str">
        <f>IFERROR(IF(OR(H$17=$C25,H$17=list!$C$4),(VLOOKUP(H$19,Input!$A$9:$I$48,Input!$I$6,0)*VLOOKUP(H$19,Input!$A$9:$H$48,Input!$H$6,0))/(VLOOKUP($E25,'Container Panel'!$B$41:$Z$100,'Container Panel'!$J$38,0)*HLOOKUP(H$19,$F$146:$AS$206,$D25+1,0)),""),"")</f>
        <v/>
      </c>
      <c r="I25" s="136" t="str">
        <f>IFERROR(IF(OR(I$17=$C25,I$17=list!$C$4),(VLOOKUP(I$19,Input!$A$9:$I$48,Input!$I$6,0)*VLOOKUP(I$19,Input!$A$9:$H$48,Input!$H$6,0))/(VLOOKUP($E25,'Container Panel'!$B$41:$Z$100,'Container Panel'!$J$38,0)*HLOOKUP(I$19,$F$146:$AS$206,$D25+1,0)),""),"")</f>
        <v/>
      </c>
      <c r="J25" s="136" t="str">
        <f>IFERROR(IF(OR(J$17=$C25,J$17=list!$C$4),(VLOOKUP(J$19,Input!$A$9:$I$48,Input!$I$6,0)*VLOOKUP(J$19,Input!$A$9:$H$48,Input!$H$6,0))/(VLOOKUP($E25,'Container Panel'!$B$41:$Z$100,'Container Panel'!$J$38,0)*HLOOKUP(J$19,$F$146:$AS$206,$D25+1,0)),""),"")</f>
        <v/>
      </c>
      <c r="K25" s="136" t="str">
        <f>IFERROR(IF(OR(K$17=$C25,K$17=list!$C$4),(VLOOKUP(K$19,Input!$A$9:$I$48,Input!$I$6,0)*VLOOKUP(K$19,Input!$A$9:$H$48,Input!$H$6,0))/(VLOOKUP($E25,'Container Panel'!$B$41:$Z$100,'Container Panel'!$J$38,0)*HLOOKUP(K$19,$F$146:$AS$206,$D25+1,0)),""),"")</f>
        <v/>
      </c>
      <c r="L25" s="136" t="str">
        <f>IFERROR(IF(OR(L$17=$C25,L$17=list!$C$4),(VLOOKUP(L$19,Input!$A$9:$I$48,Input!$I$6,0)*VLOOKUP(L$19,Input!$A$9:$H$48,Input!$H$6,0))/(VLOOKUP($E25,'Container Panel'!$B$41:$Z$100,'Container Panel'!$J$38,0)*HLOOKUP(L$19,$F$146:$AS$206,$D25+1,0)),""),"")</f>
        <v/>
      </c>
      <c r="M25" s="136" t="str">
        <f>IFERROR(IF(OR(M$17=$C25,M$17=list!$C$4),(VLOOKUP(M$19,Input!$A$9:$I$48,Input!$I$6,0)*VLOOKUP(M$19,Input!$A$9:$H$48,Input!$H$6,0))/(VLOOKUP($E25,'Container Panel'!$B$41:$Z$100,'Container Panel'!$J$38,0)*HLOOKUP(M$19,$F$146:$AS$206,$D25+1,0)),""),"")</f>
        <v/>
      </c>
      <c r="N25" s="136" t="str">
        <f>IFERROR(IF(OR(N$17=$C25,N$17=list!$C$4),(VLOOKUP(N$19,Input!$A$9:$I$48,Input!$I$6,0)*VLOOKUP(N$19,Input!$A$9:$H$48,Input!$H$6,0))/(VLOOKUP($E25,'Container Panel'!$B$41:$Z$100,'Container Panel'!$J$38,0)*HLOOKUP(N$19,$F$146:$AS$206,$D25+1,0)),""),"")</f>
        <v/>
      </c>
      <c r="O25" s="136" t="str">
        <f>IFERROR(IF(OR(O$17=$C25,O$17=list!$C$4),(VLOOKUP(O$19,Input!$A$9:$I$48,Input!$I$6,0)*VLOOKUP(O$19,Input!$A$9:$H$48,Input!$H$6,0))/(VLOOKUP($E25,'Container Panel'!$B$41:$Z$100,'Container Panel'!$J$38,0)*HLOOKUP(O$19,$F$146:$AS$206,$D25+1,0)),""),"")</f>
        <v/>
      </c>
      <c r="P25" s="136" t="str">
        <f>IFERROR(IF(OR(P$17=$C25,P$17=list!$C$4),(VLOOKUP(P$19,Input!$A$9:$I$48,Input!$I$6,0)*VLOOKUP(P$19,Input!$A$9:$H$48,Input!$H$6,0))/(VLOOKUP($E25,'Container Panel'!$B$41:$Z$100,'Container Panel'!$J$38,0)*HLOOKUP(P$19,$F$146:$AS$206,$D25+1,0)),""),"")</f>
        <v/>
      </c>
      <c r="Q25" s="136" t="str">
        <f>IFERROR(IF(OR(Q$17=$C25,Q$17=list!$C$4),(VLOOKUP(Q$19,Input!$A$9:$I$48,Input!$I$6,0)*VLOOKUP(Q$19,Input!$A$9:$H$48,Input!$H$6,0))/(VLOOKUP($E25,'Container Panel'!$B$41:$Z$100,'Container Panel'!$J$38,0)*HLOOKUP(Q$19,$F$146:$AS$206,$D25+1,0)),""),"")</f>
        <v/>
      </c>
      <c r="R25" s="136" t="str">
        <f>IFERROR(IF(OR(R$17=$C25,R$17=list!$C$4),(VLOOKUP(R$19,Input!$A$9:$I$48,Input!$I$6,0)*VLOOKUP(R$19,Input!$A$9:$H$48,Input!$H$6,0))/(VLOOKUP($E25,'Container Panel'!$B$41:$Z$100,'Container Panel'!$J$38,0)*HLOOKUP(R$19,$F$146:$AS$206,$D25+1,0)),""),"")</f>
        <v/>
      </c>
      <c r="S25" s="136" t="str">
        <f>IFERROR(IF(OR(S$17=$C25,S$17=list!$C$4),(VLOOKUP(S$19,Input!$A$9:$I$48,Input!$I$6,0)*VLOOKUP(S$19,Input!$A$9:$H$48,Input!$H$6,0))/(VLOOKUP($E25,'Container Panel'!$B$41:$Z$100,'Container Panel'!$J$38,0)*HLOOKUP(S$19,$F$146:$AS$206,$D25+1,0)),""),"")</f>
        <v/>
      </c>
      <c r="T25" s="136" t="str">
        <f>IFERROR(IF(OR(T$17=$C25,T$17=list!$C$4),(VLOOKUP(T$19,Input!$A$9:$I$48,Input!$I$6,0)*VLOOKUP(T$19,Input!$A$9:$H$48,Input!$H$6,0))/(VLOOKUP($E25,'Container Panel'!$B$41:$Z$100,'Container Panel'!$J$38,0)*HLOOKUP(T$19,$F$146:$AS$206,$D25+1,0)),""),"")</f>
        <v/>
      </c>
      <c r="U25" s="136" t="str">
        <f>IFERROR(IF(OR(U$17=$C25,U$17=list!$C$4),(VLOOKUP(U$19,Input!$A$9:$I$48,Input!$I$6,0)*VLOOKUP(U$19,Input!$A$9:$H$48,Input!$H$6,0))/(VLOOKUP($E25,'Container Panel'!$B$41:$Z$100,'Container Panel'!$J$38,0)*HLOOKUP(U$19,$F$146:$AS$206,$D25+1,0)),""),"")</f>
        <v/>
      </c>
      <c r="V25" s="136" t="str">
        <f>IFERROR(IF(OR(V$17=$C25,V$17=list!$C$4),(VLOOKUP(V$19,Input!$A$9:$I$48,Input!$I$6,0)*VLOOKUP(V$19,Input!$A$9:$H$48,Input!$H$6,0))/(VLOOKUP($E25,'Container Panel'!$B$41:$Z$100,'Container Panel'!$J$38,0)*HLOOKUP(V$19,$F$146:$AS$206,$D25+1,0)),""),"")</f>
        <v/>
      </c>
      <c r="W25" s="136" t="str">
        <f>IFERROR(IF(OR(W$17=$C25,W$17=list!$C$4),(VLOOKUP(W$19,Input!$A$9:$I$48,Input!$I$6,0)*VLOOKUP(W$19,Input!$A$9:$H$48,Input!$H$6,0))/(VLOOKUP($E25,'Container Panel'!$B$41:$Z$100,'Container Panel'!$J$38,0)*HLOOKUP(W$19,$F$146:$AS$206,$D25+1,0)),""),"")</f>
        <v/>
      </c>
      <c r="X25" s="136" t="str">
        <f>IFERROR(IF(OR(X$17=$C25,X$17=list!$C$4),(VLOOKUP(X$19,Input!$A$9:$I$48,Input!$I$6,0)*VLOOKUP(X$19,Input!$A$9:$H$48,Input!$H$6,0))/(VLOOKUP($E25,'Container Panel'!$B$41:$Z$100,'Container Panel'!$J$38,0)*HLOOKUP(X$19,$F$146:$AS$206,$D25+1,0)),""),"")</f>
        <v/>
      </c>
      <c r="Y25" s="136" t="str">
        <f>IFERROR(IF(OR(Y$17=$C25,Y$17=list!$C$4),(VLOOKUP(Y$19,Input!$A$9:$I$48,Input!$I$6,0)*VLOOKUP(Y$19,Input!$A$9:$H$48,Input!$H$6,0))/(VLOOKUP($E25,'Container Panel'!$B$41:$Z$100,'Container Panel'!$J$38,0)*HLOOKUP(Y$19,$F$146:$AS$206,$D25+1,0)),""),"")</f>
        <v/>
      </c>
      <c r="Z25" s="136" t="str">
        <f>IFERROR(IF(OR(Z$17=$C25,Z$17=list!$C$4),(VLOOKUP(Z$19,Input!$A$9:$I$48,Input!$I$6,0)*VLOOKUP(Z$19,Input!$A$9:$H$48,Input!$H$6,0))/(VLOOKUP($E25,'Container Panel'!$B$41:$Z$100,'Container Panel'!$J$38,0)*HLOOKUP(Z$19,$F$146:$AS$206,$D25+1,0)),""),"")</f>
        <v/>
      </c>
      <c r="AA25" s="136" t="str">
        <f>IFERROR(IF(OR(AA$17=$C25,AA$17=list!$C$4),(VLOOKUP(AA$19,Input!$A$9:$I$48,Input!$I$6,0)*VLOOKUP(AA$19,Input!$A$9:$H$48,Input!$H$6,0))/(VLOOKUP($E25,'Container Panel'!$B$41:$Z$100,'Container Panel'!$J$38,0)*HLOOKUP(AA$19,$F$146:$AS$206,$D25+1,0)),""),"")</f>
        <v/>
      </c>
      <c r="AB25" s="136" t="str">
        <f>IFERROR(IF(OR(AB$17=$C25,AB$17=list!$C$4),(VLOOKUP(AB$19,Input!$A$9:$I$48,Input!$I$6,0)*VLOOKUP(AB$19,Input!$A$9:$H$48,Input!$H$6,0))/(VLOOKUP($E25,'Container Panel'!$B$41:$Z$100,'Container Panel'!$J$38,0)*HLOOKUP(AB$19,$F$146:$AS$206,$D25+1,0)),""),"")</f>
        <v/>
      </c>
      <c r="AC25" s="136" t="str">
        <f>IFERROR(IF(OR(AC$17=$C25,AC$17=list!$C$4),(VLOOKUP(AC$19,Input!$A$9:$I$48,Input!$I$6,0)*VLOOKUP(AC$19,Input!$A$9:$H$48,Input!$H$6,0))/(VLOOKUP($E25,'Container Panel'!$B$41:$Z$100,'Container Panel'!$J$38,0)*HLOOKUP(AC$19,$F$146:$AS$206,$D25+1,0)),""),"")</f>
        <v/>
      </c>
      <c r="AD25" s="136" t="str">
        <f>IFERROR(IF(OR(AD$17=$C25,AD$17=list!$C$4),(VLOOKUP(AD$19,Input!$A$9:$I$48,Input!$I$6,0)*VLOOKUP(AD$19,Input!$A$9:$H$48,Input!$H$6,0))/(VLOOKUP($E25,'Container Panel'!$B$41:$Z$100,'Container Panel'!$J$38,0)*HLOOKUP(AD$19,$F$146:$AS$206,$D25+1,0)),""),"")</f>
        <v/>
      </c>
      <c r="AE25" s="136" t="str">
        <f>IFERROR(IF(OR(AE$17=$C25,AE$17=list!$C$4),(VLOOKUP(AE$19,Input!$A$9:$I$48,Input!$I$6,0)*VLOOKUP(AE$19,Input!$A$9:$H$48,Input!$H$6,0))/(VLOOKUP($E25,'Container Panel'!$B$41:$Z$100,'Container Panel'!$J$38,0)*HLOOKUP(AE$19,$F$146:$AS$206,$D25+1,0)),""),"")</f>
        <v/>
      </c>
      <c r="AF25" s="136" t="str">
        <f>IFERROR(IF(OR(AF$17=$C25,AF$17=list!$C$4),(VLOOKUP(AF$19,Input!$A$9:$I$48,Input!$I$6,0)*VLOOKUP(AF$19,Input!$A$9:$H$48,Input!$H$6,0))/(VLOOKUP($E25,'Container Panel'!$B$41:$Z$100,'Container Panel'!$J$38,0)*HLOOKUP(AF$19,$F$146:$AS$206,$D25+1,0)),""),"")</f>
        <v/>
      </c>
      <c r="AG25" s="136" t="str">
        <f>IFERROR(IF(OR(AG$17=$C25,AG$17=list!$C$4),(VLOOKUP(AG$19,Input!$A$9:$I$48,Input!$I$6,0)*VLOOKUP(AG$19,Input!$A$9:$H$48,Input!$H$6,0))/(VLOOKUP($E25,'Container Panel'!$B$41:$Z$100,'Container Panel'!$J$38,0)*HLOOKUP(AG$19,$F$146:$AS$206,$D25+1,0)),""),"")</f>
        <v/>
      </c>
      <c r="AH25" s="136" t="str">
        <f>IFERROR(IF(OR(AH$17=$C25,AH$17=list!$C$4),(VLOOKUP(AH$19,Input!$A$9:$I$48,Input!$I$6,0)*VLOOKUP(AH$19,Input!$A$9:$H$48,Input!$H$6,0))/(VLOOKUP($E25,'Container Panel'!$B$41:$Z$100,'Container Panel'!$J$38,0)*HLOOKUP(AH$19,$F$146:$AS$206,$D25+1,0)),""),"")</f>
        <v/>
      </c>
      <c r="AI25" s="136" t="str">
        <f>IFERROR(IF(OR(AI$17=$C25,AI$17=list!$C$4),(VLOOKUP(AI$19,Input!$A$9:$I$48,Input!$I$6,0)*VLOOKUP(AI$19,Input!$A$9:$H$48,Input!$H$6,0))/(VLOOKUP($E25,'Container Panel'!$B$41:$Z$100,'Container Panel'!$J$38,0)*HLOOKUP(AI$19,$F$146:$AS$206,$D25+1,0)),""),"")</f>
        <v/>
      </c>
      <c r="AJ25" s="136" t="str">
        <f>IFERROR(IF(OR(AJ$17=$C25,AJ$17=list!$C$4),(VLOOKUP(AJ$19,Input!$A$9:$I$48,Input!$I$6,0)*VLOOKUP(AJ$19,Input!$A$9:$H$48,Input!$H$6,0))/(VLOOKUP($E25,'Container Panel'!$B$41:$Z$100,'Container Panel'!$J$38,0)*HLOOKUP(AJ$19,$F$146:$AS$206,$D25+1,0)),""),"")</f>
        <v/>
      </c>
      <c r="AK25" s="136" t="str">
        <f>IFERROR(IF(OR(AK$17=$C25,AK$17=list!$C$4),(VLOOKUP(AK$19,Input!$A$9:$I$48,Input!$I$6,0)*VLOOKUP(AK$19,Input!$A$9:$H$48,Input!$H$6,0))/(VLOOKUP($E25,'Container Panel'!$B$41:$Z$100,'Container Panel'!$J$38,0)*HLOOKUP(AK$19,$F$146:$AS$206,$D25+1,0)),""),"")</f>
        <v/>
      </c>
      <c r="AL25" s="136" t="str">
        <f>IFERROR(IF(OR(AL$17=$C25,AL$17=list!$C$4),(VLOOKUP(AL$19,Input!$A$9:$I$48,Input!$I$6,0)*VLOOKUP(AL$19,Input!$A$9:$H$48,Input!$H$6,0))/(VLOOKUP($E25,'Container Panel'!$B$41:$Z$100,'Container Panel'!$J$38,0)*HLOOKUP(AL$19,$F$146:$AS$206,$D25+1,0)),""),"")</f>
        <v/>
      </c>
      <c r="AM25" s="136" t="str">
        <f>IFERROR(IF(OR(AM$17=$C25,AM$17=list!$C$4),(VLOOKUP(AM$19,Input!$A$9:$I$48,Input!$I$6,0)*VLOOKUP(AM$19,Input!$A$9:$H$48,Input!$H$6,0))/(VLOOKUP($E25,'Container Panel'!$B$41:$Z$100,'Container Panel'!$J$38,0)*HLOOKUP(AM$19,$F$146:$AS$206,$D25+1,0)),""),"")</f>
        <v/>
      </c>
      <c r="AN25" s="136" t="str">
        <f>IFERROR(IF(OR(AN$17=$C25,AN$17=list!$C$4),(VLOOKUP(AN$19,Input!$A$9:$I$48,Input!$I$6,0)*VLOOKUP(AN$19,Input!$A$9:$H$48,Input!$H$6,0))/(VLOOKUP($E25,'Container Panel'!$B$41:$Z$100,'Container Panel'!$J$38,0)*HLOOKUP(AN$19,$F$146:$AS$206,$D25+1,0)),""),"")</f>
        <v/>
      </c>
      <c r="AO25" s="136" t="str">
        <f>IFERROR(IF(OR(AO$17=$C25,AO$17=list!$C$4),(VLOOKUP(AO$19,Input!$A$9:$I$48,Input!$I$6,0)*VLOOKUP(AO$19,Input!$A$9:$H$48,Input!$H$6,0))/(VLOOKUP($E25,'Container Panel'!$B$41:$Z$100,'Container Panel'!$J$38,0)*HLOOKUP(AO$19,$F$146:$AS$206,$D25+1,0)),""),"")</f>
        <v/>
      </c>
      <c r="AP25" s="136" t="str">
        <f>IFERROR(IF(OR(AP$17=$C25,AP$17=list!$C$4),(VLOOKUP(AP$19,Input!$A$9:$I$48,Input!$I$6,0)*VLOOKUP(AP$19,Input!$A$9:$H$48,Input!$H$6,0))/(VLOOKUP($E25,'Container Panel'!$B$41:$Z$100,'Container Panel'!$J$38,0)*HLOOKUP(AP$19,$F$146:$AS$206,$D25+1,0)),""),"")</f>
        <v/>
      </c>
      <c r="AQ25" s="136" t="str">
        <f>IFERROR(IF(OR(AQ$17=$C25,AQ$17=list!$C$4),(VLOOKUP(AQ$19,Input!$A$9:$I$48,Input!$I$6,0)*VLOOKUP(AQ$19,Input!$A$9:$H$48,Input!$H$6,0))/(VLOOKUP($E25,'Container Panel'!$B$41:$Z$100,'Container Panel'!$J$38,0)*HLOOKUP(AQ$19,$F$146:$AS$206,$D25+1,0)),""),"")</f>
        <v/>
      </c>
      <c r="AR25" s="136" t="str">
        <f>IFERROR(IF(OR(AR$17=$C25,AR$17=list!$C$4),(VLOOKUP(AR$19,Input!$A$9:$I$48,Input!$I$6,0)*VLOOKUP(AR$19,Input!$A$9:$H$48,Input!$H$6,0))/(VLOOKUP($E25,'Container Panel'!$B$41:$Z$100,'Container Panel'!$J$38,0)*HLOOKUP(AR$19,$F$146:$AS$206,$D25+1,0)),""),"")</f>
        <v/>
      </c>
      <c r="AS25" s="136" t="str">
        <f>IFERROR(IF(OR(AS$17=$C25,AS$17=list!$C$4),(VLOOKUP(AS$19,Input!$A$9:$I$48,Input!$I$6,0)*VLOOKUP(AS$19,Input!$A$9:$H$48,Input!$H$6,0))/(VLOOKUP($E25,'Container Panel'!$B$41:$Z$100,'Container Panel'!$J$38,0)*HLOOKUP(AS$19,$F$146:$AS$206,$D25+1,0)),""),"")</f>
        <v/>
      </c>
    </row>
    <row r="26" spans="3:45">
      <c r="C26" s="74" t="str">
        <f>IFERROR(VLOOKUP($E26,'Container Panel'!$B$41:$M$100,'Container Panel'!$K$38,0),"")</f>
        <v>Box</v>
      </c>
      <c r="D26" s="74">
        <v>7</v>
      </c>
      <c r="E26" s="135" t="str">
        <f t="shared" si="10"/>
        <v>EU6434</v>
      </c>
      <c r="F26" s="136">
        <f ca="1">IFERROR(IF(OR(F$17=$C26,F$17=list!$C$4),(VLOOKUP(F$19,Input!$A$9:$I$48,Input!$I$6,0)*VLOOKUP(F$19,Input!$A$9:$H$48,Input!$H$6,0))/(VLOOKUP($E26,'Container Panel'!$B$41:$Z$100,'Container Panel'!$J$38,0)*HLOOKUP(F$19,$F$146:$AS$206,$D26+1,0)),""),"")</f>
        <v>0.69602272727272729</v>
      </c>
      <c r="G26" s="136">
        <f ca="1">IFERROR(IF(OR(G$17=$C26,G$17=list!$C$4),(VLOOKUP(G$19,Input!$A$9:$I$48,Input!$I$6,0)*VLOOKUP(G$19,Input!$A$9:$H$48,Input!$H$6,0))/(VLOOKUP($E26,'Container Panel'!$B$41:$Z$100,'Container Panel'!$J$38,0)*HLOOKUP(G$19,$F$146:$AS$206,$D26+1,0)),""),"")</f>
        <v>0.47715663891127225</v>
      </c>
      <c r="H26" s="136" t="str">
        <f>IFERROR(IF(OR(H$17=$C26,H$17=list!$C$4),(VLOOKUP(H$19,Input!$A$9:$I$48,Input!$I$6,0)*VLOOKUP(H$19,Input!$A$9:$H$48,Input!$H$6,0))/(VLOOKUP($E26,'Container Panel'!$B$41:$Z$100,'Container Panel'!$J$38,0)*HLOOKUP(H$19,$F$146:$AS$206,$D26+1,0)),""),"")</f>
        <v/>
      </c>
      <c r="I26" s="136" t="str">
        <f>IFERROR(IF(OR(I$17=$C26,I$17=list!$C$4),(VLOOKUP(I$19,Input!$A$9:$I$48,Input!$I$6,0)*VLOOKUP(I$19,Input!$A$9:$H$48,Input!$H$6,0))/(VLOOKUP($E26,'Container Panel'!$B$41:$Z$100,'Container Panel'!$J$38,0)*HLOOKUP(I$19,$F$146:$AS$206,$D26+1,0)),""),"")</f>
        <v/>
      </c>
      <c r="J26" s="136" t="str">
        <f>IFERROR(IF(OR(J$17=$C26,J$17=list!$C$4),(VLOOKUP(J$19,Input!$A$9:$I$48,Input!$I$6,0)*VLOOKUP(J$19,Input!$A$9:$H$48,Input!$H$6,0))/(VLOOKUP($E26,'Container Panel'!$B$41:$Z$100,'Container Panel'!$J$38,0)*HLOOKUP(J$19,$F$146:$AS$206,$D26+1,0)),""),"")</f>
        <v/>
      </c>
      <c r="K26" s="136" t="str">
        <f>IFERROR(IF(OR(K$17=$C26,K$17=list!$C$4),(VLOOKUP(K$19,Input!$A$9:$I$48,Input!$I$6,0)*VLOOKUP(K$19,Input!$A$9:$H$48,Input!$H$6,0))/(VLOOKUP($E26,'Container Panel'!$B$41:$Z$100,'Container Panel'!$J$38,0)*HLOOKUP(K$19,$F$146:$AS$206,$D26+1,0)),""),"")</f>
        <v/>
      </c>
      <c r="L26" s="136" t="str">
        <f>IFERROR(IF(OR(L$17=$C26,L$17=list!$C$4),(VLOOKUP(L$19,Input!$A$9:$I$48,Input!$I$6,0)*VLOOKUP(L$19,Input!$A$9:$H$48,Input!$H$6,0))/(VLOOKUP($E26,'Container Panel'!$B$41:$Z$100,'Container Panel'!$J$38,0)*HLOOKUP(L$19,$F$146:$AS$206,$D26+1,0)),""),"")</f>
        <v/>
      </c>
      <c r="M26" s="136" t="str">
        <f>IFERROR(IF(OR(M$17=$C26,M$17=list!$C$4),(VLOOKUP(M$19,Input!$A$9:$I$48,Input!$I$6,0)*VLOOKUP(M$19,Input!$A$9:$H$48,Input!$H$6,0))/(VLOOKUP($E26,'Container Panel'!$B$41:$Z$100,'Container Panel'!$J$38,0)*HLOOKUP(M$19,$F$146:$AS$206,$D26+1,0)),""),"")</f>
        <v/>
      </c>
      <c r="N26" s="136" t="str">
        <f>IFERROR(IF(OR(N$17=$C26,N$17=list!$C$4),(VLOOKUP(N$19,Input!$A$9:$I$48,Input!$I$6,0)*VLOOKUP(N$19,Input!$A$9:$H$48,Input!$H$6,0))/(VLOOKUP($E26,'Container Panel'!$B$41:$Z$100,'Container Panel'!$J$38,0)*HLOOKUP(N$19,$F$146:$AS$206,$D26+1,0)),""),"")</f>
        <v/>
      </c>
      <c r="O26" s="136" t="str">
        <f>IFERROR(IF(OR(O$17=$C26,O$17=list!$C$4),(VLOOKUP(O$19,Input!$A$9:$I$48,Input!$I$6,0)*VLOOKUP(O$19,Input!$A$9:$H$48,Input!$H$6,0))/(VLOOKUP($E26,'Container Panel'!$B$41:$Z$100,'Container Panel'!$J$38,0)*HLOOKUP(O$19,$F$146:$AS$206,$D26+1,0)),""),"")</f>
        <v/>
      </c>
      <c r="P26" s="136" t="str">
        <f>IFERROR(IF(OR(P$17=$C26,P$17=list!$C$4),(VLOOKUP(P$19,Input!$A$9:$I$48,Input!$I$6,0)*VLOOKUP(P$19,Input!$A$9:$H$48,Input!$H$6,0))/(VLOOKUP($E26,'Container Panel'!$B$41:$Z$100,'Container Panel'!$J$38,0)*HLOOKUP(P$19,$F$146:$AS$206,$D26+1,0)),""),"")</f>
        <v/>
      </c>
      <c r="Q26" s="136" t="str">
        <f>IFERROR(IF(OR(Q$17=$C26,Q$17=list!$C$4),(VLOOKUP(Q$19,Input!$A$9:$I$48,Input!$I$6,0)*VLOOKUP(Q$19,Input!$A$9:$H$48,Input!$H$6,0))/(VLOOKUP($E26,'Container Panel'!$B$41:$Z$100,'Container Panel'!$J$38,0)*HLOOKUP(Q$19,$F$146:$AS$206,$D26+1,0)),""),"")</f>
        <v/>
      </c>
      <c r="R26" s="136" t="str">
        <f>IFERROR(IF(OR(R$17=$C26,R$17=list!$C$4),(VLOOKUP(R$19,Input!$A$9:$I$48,Input!$I$6,0)*VLOOKUP(R$19,Input!$A$9:$H$48,Input!$H$6,0))/(VLOOKUP($E26,'Container Panel'!$B$41:$Z$100,'Container Panel'!$J$38,0)*HLOOKUP(R$19,$F$146:$AS$206,$D26+1,0)),""),"")</f>
        <v/>
      </c>
      <c r="S26" s="136" t="str">
        <f>IFERROR(IF(OR(S$17=$C26,S$17=list!$C$4),(VLOOKUP(S$19,Input!$A$9:$I$48,Input!$I$6,0)*VLOOKUP(S$19,Input!$A$9:$H$48,Input!$H$6,0))/(VLOOKUP($E26,'Container Panel'!$B$41:$Z$100,'Container Panel'!$J$38,0)*HLOOKUP(S$19,$F$146:$AS$206,$D26+1,0)),""),"")</f>
        <v/>
      </c>
      <c r="T26" s="136" t="str">
        <f>IFERROR(IF(OR(T$17=$C26,T$17=list!$C$4),(VLOOKUP(T$19,Input!$A$9:$I$48,Input!$I$6,0)*VLOOKUP(T$19,Input!$A$9:$H$48,Input!$H$6,0))/(VLOOKUP($E26,'Container Panel'!$B$41:$Z$100,'Container Panel'!$J$38,0)*HLOOKUP(T$19,$F$146:$AS$206,$D26+1,0)),""),"")</f>
        <v/>
      </c>
      <c r="U26" s="136" t="str">
        <f>IFERROR(IF(OR(U$17=$C26,U$17=list!$C$4),(VLOOKUP(U$19,Input!$A$9:$I$48,Input!$I$6,0)*VLOOKUP(U$19,Input!$A$9:$H$48,Input!$H$6,0))/(VLOOKUP($E26,'Container Panel'!$B$41:$Z$100,'Container Panel'!$J$38,0)*HLOOKUP(U$19,$F$146:$AS$206,$D26+1,0)),""),"")</f>
        <v/>
      </c>
      <c r="V26" s="136" t="str">
        <f>IFERROR(IF(OR(V$17=$C26,V$17=list!$C$4),(VLOOKUP(V$19,Input!$A$9:$I$48,Input!$I$6,0)*VLOOKUP(V$19,Input!$A$9:$H$48,Input!$H$6,0))/(VLOOKUP($E26,'Container Panel'!$B$41:$Z$100,'Container Panel'!$J$38,0)*HLOOKUP(V$19,$F$146:$AS$206,$D26+1,0)),""),"")</f>
        <v/>
      </c>
      <c r="W26" s="136" t="str">
        <f>IFERROR(IF(OR(W$17=$C26,W$17=list!$C$4),(VLOOKUP(W$19,Input!$A$9:$I$48,Input!$I$6,0)*VLOOKUP(W$19,Input!$A$9:$H$48,Input!$H$6,0))/(VLOOKUP($E26,'Container Panel'!$B$41:$Z$100,'Container Panel'!$J$38,0)*HLOOKUP(W$19,$F$146:$AS$206,$D26+1,0)),""),"")</f>
        <v/>
      </c>
      <c r="X26" s="136" t="str">
        <f>IFERROR(IF(OR(X$17=$C26,X$17=list!$C$4),(VLOOKUP(X$19,Input!$A$9:$I$48,Input!$I$6,0)*VLOOKUP(X$19,Input!$A$9:$H$48,Input!$H$6,0))/(VLOOKUP($E26,'Container Panel'!$B$41:$Z$100,'Container Panel'!$J$38,0)*HLOOKUP(X$19,$F$146:$AS$206,$D26+1,0)),""),"")</f>
        <v/>
      </c>
      <c r="Y26" s="136" t="str">
        <f>IFERROR(IF(OR(Y$17=$C26,Y$17=list!$C$4),(VLOOKUP(Y$19,Input!$A$9:$I$48,Input!$I$6,0)*VLOOKUP(Y$19,Input!$A$9:$H$48,Input!$H$6,0))/(VLOOKUP($E26,'Container Panel'!$B$41:$Z$100,'Container Panel'!$J$38,0)*HLOOKUP(Y$19,$F$146:$AS$206,$D26+1,0)),""),"")</f>
        <v/>
      </c>
      <c r="Z26" s="136" t="str">
        <f>IFERROR(IF(OR(Z$17=$C26,Z$17=list!$C$4),(VLOOKUP(Z$19,Input!$A$9:$I$48,Input!$I$6,0)*VLOOKUP(Z$19,Input!$A$9:$H$48,Input!$H$6,0))/(VLOOKUP($E26,'Container Panel'!$B$41:$Z$100,'Container Panel'!$J$38,0)*HLOOKUP(Z$19,$F$146:$AS$206,$D26+1,0)),""),"")</f>
        <v/>
      </c>
      <c r="AA26" s="136" t="str">
        <f>IFERROR(IF(OR(AA$17=$C26,AA$17=list!$C$4),(VLOOKUP(AA$19,Input!$A$9:$I$48,Input!$I$6,0)*VLOOKUP(AA$19,Input!$A$9:$H$48,Input!$H$6,0))/(VLOOKUP($E26,'Container Panel'!$B$41:$Z$100,'Container Panel'!$J$38,0)*HLOOKUP(AA$19,$F$146:$AS$206,$D26+1,0)),""),"")</f>
        <v/>
      </c>
      <c r="AB26" s="136" t="str">
        <f>IFERROR(IF(OR(AB$17=$C26,AB$17=list!$C$4),(VLOOKUP(AB$19,Input!$A$9:$I$48,Input!$I$6,0)*VLOOKUP(AB$19,Input!$A$9:$H$48,Input!$H$6,0))/(VLOOKUP($E26,'Container Panel'!$B$41:$Z$100,'Container Panel'!$J$38,0)*HLOOKUP(AB$19,$F$146:$AS$206,$D26+1,0)),""),"")</f>
        <v/>
      </c>
      <c r="AC26" s="136" t="str">
        <f>IFERROR(IF(OR(AC$17=$C26,AC$17=list!$C$4),(VLOOKUP(AC$19,Input!$A$9:$I$48,Input!$I$6,0)*VLOOKUP(AC$19,Input!$A$9:$H$48,Input!$H$6,0))/(VLOOKUP($E26,'Container Panel'!$B$41:$Z$100,'Container Panel'!$J$38,0)*HLOOKUP(AC$19,$F$146:$AS$206,$D26+1,0)),""),"")</f>
        <v/>
      </c>
      <c r="AD26" s="136" t="str">
        <f>IFERROR(IF(OR(AD$17=$C26,AD$17=list!$C$4),(VLOOKUP(AD$19,Input!$A$9:$I$48,Input!$I$6,0)*VLOOKUP(AD$19,Input!$A$9:$H$48,Input!$H$6,0))/(VLOOKUP($E26,'Container Panel'!$B$41:$Z$100,'Container Panel'!$J$38,0)*HLOOKUP(AD$19,$F$146:$AS$206,$D26+1,0)),""),"")</f>
        <v/>
      </c>
      <c r="AE26" s="136" t="str">
        <f>IFERROR(IF(OR(AE$17=$C26,AE$17=list!$C$4),(VLOOKUP(AE$19,Input!$A$9:$I$48,Input!$I$6,0)*VLOOKUP(AE$19,Input!$A$9:$H$48,Input!$H$6,0))/(VLOOKUP($E26,'Container Panel'!$B$41:$Z$100,'Container Panel'!$J$38,0)*HLOOKUP(AE$19,$F$146:$AS$206,$D26+1,0)),""),"")</f>
        <v/>
      </c>
      <c r="AF26" s="136" t="str">
        <f>IFERROR(IF(OR(AF$17=$C26,AF$17=list!$C$4),(VLOOKUP(AF$19,Input!$A$9:$I$48,Input!$I$6,0)*VLOOKUP(AF$19,Input!$A$9:$H$48,Input!$H$6,0))/(VLOOKUP($E26,'Container Panel'!$B$41:$Z$100,'Container Panel'!$J$38,0)*HLOOKUP(AF$19,$F$146:$AS$206,$D26+1,0)),""),"")</f>
        <v/>
      </c>
      <c r="AG26" s="136" t="str">
        <f>IFERROR(IF(OR(AG$17=$C26,AG$17=list!$C$4),(VLOOKUP(AG$19,Input!$A$9:$I$48,Input!$I$6,0)*VLOOKUP(AG$19,Input!$A$9:$H$48,Input!$H$6,0))/(VLOOKUP($E26,'Container Panel'!$B$41:$Z$100,'Container Panel'!$J$38,0)*HLOOKUP(AG$19,$F$146:$AS$206,$D26+1,0)),""),"")</f>
        <v/>
      </c>
      <c r="AH26" s="136" t="str">
        <f>IFERROR(IF(OR(AH$17=$C26,AH$17=list!$C$4),(VLOOKUP(AH$19,Input!$A$9:$I$48,Input!$I$6,0)*VLOOKUP(AH$19,Input!$A$9:$H$48,Input!$H$6,0))/(VLOOKUP($E26,'Container Panel'!$B$41:$Z$100,'Container Panel'!$J$38,0)*HLOOKUP(AH$19,$F$146:$AS$206,$D26+1,0)),""),"")</f>
        <v/>
      </c>
      <c r="AI26" s="136" t="str">
        <f>IFERROR(IF(OR(AI$17=$C26,AI$17=list!$C$4),(VLOOKUP(AI$19,Input!$A$9:$I$48,Input!$I$6,0)*VLOOKUP(AI$19,Input!$A$9:$H$48,Input!$H$6,0))/(VLOOKUP($E26,'Container Panel'!$B$41:$Z$100,'Container Panel'!$J$38,0)*HLOOKUP(AI$19,$F$146:$AS$206,$D26+1,0)),""),"")</f>
        <v/>
      </c>
      <c r="AJ26" s="136" t="str">
        <f>IFERROR(IF(OR(AJ$17=$C26,AJ$17=list!$C$4),(VLOOKUP(AJ$19,Input!$A$9:$I$48,Input!$I$6,0)*VLOOKUP(AJ$19,Input!$A$9:$H$48,Input!$H$6,0))/(VLOOKUP($E26,'Container Panel'!$B$41:$Z$100,'Container Panel'!$J$38,0)*HLOOKUP(AJ$19,$F$146:$AS$206,$D26+1,0)),""),"")</f>
        <v/>
      </c>
      <c r="AK26" s="136" t="str">
        <f>IFERROR(IF(OR(AK$17=$C26,AK$17=list!$C$4),(VLOOKUP(AK$19,Input!$A$9:$I$48,Input!$I$6,0)*VLOOKUP(AK$19,Input!$A$9:$H$48,Input!$H$6,0))/(VLOOKUP($E26,'Container Panel'!$B$41:$Z$100,'Container Panel'!$J$38,0)*HLOOKUP(AK$19,$F$146:$AS$206,$D26+1,0)),""),"")</f>
        <v/>
      </c>
      <c r="AL26" s="136" t="str">
        <f>IFERROR(IF(OR(AL$17=$C26,AL$17=list!$C$4),(VLOOKUP(AL$19,Input!$A$9:$I$48,Input!$I$6,0)*VLOOKUP(AL$19,Input!$A$9:$H$48,Input!$H$6,0))/(VLOOKUP($E26,'Container Panel'!$B$41:$Z$100,'Container Panel'!$J$38,0)*HLOOKUP(AL$19,$F$146:$AS$206,$D26+1,0)),""),"")</f>
        <v/>
      </c>
      <c r="AM26" s="136" t="str">
        <f>IFERROR(IF(OR(AM$17=$C26,AM$17=list!$C$4),(VLOOKUP(AM$19,Input!$A$9:$I$48,Input!$I$6,0)*VLOOKUP(AM$19,Input!$A$9:$H$48,Input!$H$6,0))/(VLOOKUP($E26,'Container Panel'!$B$41:$Z$100,'Container Panel'!$J$38,0)*HLOOKUP(AM$19,$F$146:$AS$206,$D26+1,0)),""),"")</f>
        <v/>
      </c>
      <c r="AN26" s="136" t="str">
        <f>IFERROR(IF(OR(AN$17=$C26,AN$17=list!$C$4),(VLOOKUP(AN$19,Input!$A$9:$I$48,Input!$I$6,0)*VLOOKUP(AN$19,Input!$A$9:$H$48,Input!$H$6,0))/(VLOOKUP($E26,'Container Panel'!$B$41:$Z$100,'Container Panel'!$J$38,0)*HLOOKUP(AN$19,$F$146:$AS$206,$D26+1,0)),""),"")</f>
        <v/>
      </c>
      <c r="AO26" s="136" t="str">
        <f>IFERROR(IF(OR(AO$17=$C26,AO$17=list!$C$4),(VLOOKUP(AO$19,Input!$A$9:$I$48,Input!$I$6,0)*VLOOKUP(AO$19,Input!$A$9:$H$48,Input!$H$6,0))/(VLOOKUP($E26,'Container Panel'!$B$41:$Z$100,'Container Panel'!$J$38,0)*HLOOKUP(AO$19,$F$146:$AS$206,$D26+1,0)),""),"")</f>
        <v/>
      </c>
      <c r="AP26" s="136" t="str">
        <f>IFERROR(IF(OR(AP$17=$C26,AP$17=list!$C$4),(VLOOKUP(AP$19,Input!$A$9:$I$48,Input!$I$6,0)*VLOOKUP(AP$19,Input!$A$9:$H$48,Input!$H$6,0))/(VLOOKUP($E26,'Container Panel'!$B$41:$Z$100,'Container Panel'!$J$38,0)*HLOOKUP(AP$19,$F$146:$AS$206,$D26+1,0)),""),"")</f>
        <v/>
      </c>
      <c r="AQ26" s="136" t="str">
        <f>IFERROR(IF(OR(AQ$17=$C26,AQ$17=list!$C$4),(VLOOKUP(AQ$19,Input!$A$9:$I$48,Input!$I$6,0)*VLOOKUP(AQ$19,Input!$A$9:$H$48,Input!$H$6,0))/(VLOOKUP($E26,'Container Panel'!$B$41:$Z$100,'Container Panel'!$J$38,0)*HLOOKUP(AQ$19,$F$146:$AS$206,$D26+1,0)),""),"")</f>
        <v/>
      </c>
      <c r="AR26" s="136" t="str">
        <f>IFERROR(IF(OR(AR$17=$C26,AR$17=list!$C$4),(VLOOKUP(AR$19,Input!$A$9:$I$48,Input!$I$6,0)*VLOOKUP(AR$19,Input!$A$9:$H$48,Input!$H$6,0))/(VLOOKUP($E26,'Container Panel'!$B$41:$Z$100,'Container Panel'!$J$38,0)*HLOOKUP(AR$19,$F$146:$AS$206,$D26+1,0)),""),"")</f>
        <v/>
      </c>
      <c r="AS26" s="136" t="str">
        <f>IFERROR(IF(OR(AS$17=$C26,AS$17=list!$C$4),(VLOOKUP(AS$19,Input!$A$9:$I$48,Input!$I$6,0)*VLOOKUP(AS$19,Input!$A$9:$H$48,Input!$H$6,0))/(VLOOKUP($E26,'Container Panel'!$B$41:$Z$100,'Container Panel'!$J$38,0)*HLOOKUP(AS$19,$F$146:$AS$206,$D26+1,0)),""),"")</f>
        <v/>
      </c>
    </row>
    <row r="27" spans="3:45">
      <c r="C27" s="74" t="str">
        <f>IFERROR(VLOOKUP($E27,'Container Panel'!$B$41:$M$100,'Container Panel'!$K$38,0),"")</f>
        <v>Box</v>
      </c>
      <c r="D27" s="74">
        <v>8</v>
      </c>
      <c r="E27" s="135" t="str">
        <f t="shared" si="10"/>
        <v>D</v>
      </c>
      <c r="F27" s="136">
        <f ca="1">IFERROR(IF(OR(F$17=$C27,F$17=list!$C$4),(VLOOKUP(F$19,Input!$A$9:$I$48,Input!$I$6,0)*VLOOKUP(F$19,Input!$A$9:$H$48,Input!$H$6,0))/(VLOOKUP($E27,'Container Panel'!$B$41:$Z$100,'Container Panel'!$J$38,0)*HLOOKUP(F$19,$F$146:$AS$206,$D27+1,0)),""),"")</f>
        <v>0.67613636363636354</v>
      </c>
      <c r="G27" s="136">
        <f ca="1">IFERROR(IF(OR(G$17=$C27,G$17=list!$C$4),(VLOOKUP(G$19,Input!$A$9:$I$48,Input!$I$6,0)*VLOOKUP(G$19,Input!$A$9:$H$48,Input!$H$6,0))/(VLOOKUP($E27,'Container Panel'!$B$41:$Z$100,'Container Panel'!$J$38,0)*HLOOKUP(G$19,$F$146:$AS$206,$D27+1,0)),""),"")</f>
        <v>0.57940449010654482</v>
      </c>
      <c r="H27" s="136" t="str">
        <f>IFERROR(IF(OR(H$17=$C27,H$17=list!$C$4),(VLOOKUP(H$19,Input!$A$9:$I$48,Input!$I$6,0)*VLOOKUP(H$19,Input!$A$9:$H$48,Input!$H$6,0))/(VLOOKUP($E27,'Container Panel'!$B$41:$Z$100,'Container Panel'!$J$38,0)*HLOOKUP(H$19,$F$146:$AS$206,$D27+1,0)),""),"")</f>
        <v/>
      </c>
      <c r="I27" s="136" t="str">
        <f>IFERROR(IF(OR(I$17=$C27,I$17=list!$C$4),(VLOOKUP(I$19,Input!$A$9:$I$48,Input!$I$6,0)*VLOOKUP(I$19,Input!$A$9:$H$48,Input!$H$6,0))/(VLOOKUP($E27,'Container Panel'!$B$41:$Z$100,'Container Panel'!$J$38,0)*HLOOKUP(I$19,$F$146:$AS$206,$D27+1,0)),""),"")</f>
        <v/>
      </c>
      <c r="J27" s="136" t="str">
        <f>IFERROR(IF(OR(J$17=$C27,J$17=list!$C$4),(VLOOKUP(J$19,Input!$A$9:$I$48,Input!$I$6,0)*VLOOKUP(J$19,Input!$A$9:$H$48,Input!$H$6,0))/(VLOOKUP($E27,'Container Panel'!$B$41:$Z$100,'Container Panel'!$J$38,0)*HLOOKUP(J$19,$F$146:$AS$206,$D27+1,0)),""),"")</f>
        <v/>
      </c>
      <c r="K27" s="136" t="str">
        <f>IFERROR(IF(OR(K$17=$C27,K$17=list!$C$4),(VLOOKUP(K$19,Input!$A$9:$I$48,Input!$I$6,0)*VLOOKUP(K$19,Input!$A$9:$H$48,Input!$H$6,0))/(VLOOKUP($E27,'Container Panel'!$B$41:$Z$100,'Container Panel'!$J$38,0)*HLOOKUP(K$19,$F$146:$AS$206,$D27+1,0)),""),"")</f>
        <v/>
      </c>
      <c r="L27" s="136" t="str">
        <f>IFERROR(IF(OR(L$17=$C27,L$17=list!$C$4),(VLOOKUP(L$19,Input!$A$9:$I$48,Input!$I$6,0)*VLOOKUP(L$19,Input!$A$9:$H$48,Input!$H$6,0))/(VLOOKUP($E27,'Container Panel'!$B$41:$Z$100,'Container Panel'!$J$38,0)*HLOOKUP(L$19,$F$146:$AS$206,$D27+1,0)),""),"")</f>
        <v/>
      </c>
      <c r="M27" s="136" t="str">
        <f>IFERROR(IF(OR(M$17=$C27,M$17=list!$C$4),(VLOOKUP(M$19,Input!$A$9:$I$48,Input!$I$6,0)*VLOOKUP(M$19,Input!$A$9:$H$48,Input!$H$6,0))/(VLOOKUP($E27,'Container Panel'!$B$41:$Z$100,'Container Panel'!$J$38,0)*HLOOKUP(M$19,$F$146:$AS$206,$D27+1,0)),""),"")</f>
        <v/>
      </c>
      <c r="N27" s="136" t="str">
        <f>IFERROR(IF(OR(N$17=$C27,N$17=list!$C$4),(VLOOKUP(N$19,Input!$A$9:$I$48,Input!$I$6,0)*VLOOKUP(N$19,Input!$A$9:$H$48,Input!$H$6,0))/(VLOOKUP($E27,'Container Panel'!$B$41:$Z$100,'Container Panel'!$J$38,0)*HLOOKUP(N$19,$F$146:$AS$206,$D27+1,0)),""),"")</f>
        <v/>
      </c>
      <c r="O27" s="136" t="str">
        <f>IFERROR(IF(OR(O$17=$C27,O$17=list!$C$4),(VLOOKUP(O$19,Input!$A$9:$I$48,Input!$I$6,0)*VLOOKUP(O$19,Input!$A$9:$H$48,Input!$H$6,0))/(VLOOKUP($E27,'Container Panel'!$B$41:$Z$100,'Container Panel'!$J$38,0)*HLOOKUP(O$19,$F$146:$AS$206,$D27+1,0)),""),"")</f>
        <v/>
      </c>
      <c r="P27" s="136" t="str">
        <f>IFERROR(IF(OR(P$17=$C27,P$17=list!$C$4),(VLOOKUP(P$19,Input!$A$9:$I$48,Input!$I$6,0)*VLOOKUP(P$19,Input!$A$9:$H$48,Input!$H$6,0))/(VLOOKUP($E27,'Container Panel'!$B$41:$Z$100,'Container Panel'!$J$38,0)*HLOOKUP(P$19,$F$146:$AS$206,$D27+1,0)),""),"")</f>
        <v/>
      </c>
      <c r="Q27" s="136" t="str">
        <f>IFERROR(IF(OR(Q$17=$C27,Q$17=list!$C$4),(VLOOKUP(Q$19,Input!$A$9:$I$48,Input!$I$6,0)*VLOOKUP(Q$19,Input!$A$9:$H$48,Input!$H$6,0))/(VLOOKUP($E27,'Container Panel'!$B$41:$Z$100,'Container Panel'!$J$38,0)*HLOOKUP(Q$19,$F$146:$AS$206,$D27+1,0)),""),"")</f>
        <v/>
      </c>
      <c r="R27" s="136" t="str">
        <f>IFERROR(IF(OR(R$17=$C27,R$17=list!$C$4),(VLOOKUP(R$19,Input!$A$9:$I$48,Input!$I$6,0)*VLOOKUP(R$19,Input!$A$9:$H$48,Input!$H$6,0))/(VLOOKUP($E27,'Container Panel'!$B$41:$Z$100,'Container Panel'!$J$38,0)*HLOOKUP(R$19,$F$146:$AS$206,$D27+1,0)),""),"")</f>
        <v/>
      </c>
      <c r="S27" s="136" t="str">
        <f>IFERROR(IF(OR(S$17=$C27,S$17=list!$C$4),(VLOOKUP(S$19,Input!$A$9:$I$48,Input!$I$6,0)*VLOOKUP(S$19,Input!$A$9:$H$48,Input!$H$6,0))/(VLOOKUP($E27,'Container Panel'!$B$41:$Z$100,'Container Panel'!$J$38,0)*HLOOKUP(S$19,$F$146:$AS$206,$D27+1,0)),""),"")</f>
        <v/>
      </c>
      <c r="T27" s="136" t="str">
        <f>IFERROR(IF(OR(T$17=$C27,T$17=list!$C$4),(VLOOKUP(T$19,Input!$A$9:$I$48,Input!$I$6,0)*VLOOKUP(T$19,Input!$A$9:$H$48,Input!$H$6,0))/(VLOOKUP($E27,'Container Panel'!$B$41:$Z$100,'Container Panel'!$J$38,0)*HLOOKUP(T$19,$F$146:$AS$206,$D27+1,0)),""),"")</f>
        <v/>
      </c>
      <c r="U27" s="136" t="str">
        <f>IFERROR(IF(OR(U$17=$C27,U$17=list!$C$4),(VLOOKUP(U$19,Input!$A$9:$I$48,Input!$I$6,0)*VLOOKUP(U$19,Input!$A$9:$H$48,Input!$H$6,0))/(VLOOKUP($E27,'Container Panel'!$B$41:$Z$100,'Container Panel'!$J$38,0)*HLOOKUP(U$19,$F$146:$AS$206,$D27+1,0)),""),"")</f>
        <v/>
      </c>
      <c r="V27" s="136" t="str">
        <f>IFERROR(IF(OR(V$17=$C27,V$17=list!$C$4),(VLOOKUP(V$19,Input!$A$9:$I$48,Input!$I$6,0)*VLOOKUP(V$19,Input!$A$9:$H$48,Input!$H$6,0))/(VLOOKUP($E27,'Container Panel'!$B$41:$Z$100,'Container Panel'!$J$38,0)*HLOOKUP(V$19,$F$146:$AS$206,$D27+1,0)),""),"")</f>
        <v/>
      </c>
      <c r="W27" s="136" t="str">
        <f>IFERROR(IF(OR(W$17=$C27,W$17=list!$C$4),(VLOOKUP(W$19,Input!$A$9:$I$48,Input!$I$6,0)*VLOOKUP(W$19,Input!$A$9:$H$48,Input!$H$6,0))/(VLOOKUP($E27,'Container Panel'!$B$41:$Z$100,'Container Panel'!$J$38,0)*HLOOKUP(W$19,$F$146:$AS$206,$D27+1,0)),""),"")</f>
        <v/>
      </c>
      <c r="X27" s="136" t="str">
        <f>IFERROR(IF(OR(X$17=$C27,X$17=list!$C$4),(VLOOKUP(X$19,Input!$A$9:$I$48,Input!$I$6,0)*VLOOKUP(X$19,Input!$A$9:$H$48,Input!$H$6,0))/(VLOOKUP($E27,'Container Panel'!$B$41:$Z$100,'Container Panel'!$J$38,0)*HLOOKUP(X$19,$F$146:$AS$206,$D27+1,0)),""),"")</f>
        <v/>
      </c>
      <c r="Y27" s="136" t="str">
        <f>IFERROR(IF(OR(Y$17=$C27,Y$17=list!$C$4),(VLOOKUP(Y$19,Input!$A$9:$I$48,Input!$I$6,0)*VLOOKUP(Y$19,Input!$A$9:$H$48,Input!$H$6,0))/(VLOOKUP($E27,'Container Panel'!$B$41:$Z$100,'Container Panel'!$J$38,0)*HLOOKUP(Y$19,$F$146:$AS$206,$D27+1,0)),""),"")</f>
        <v/>
      </c>
      <c r="Z27" s="136" t="str">
        <f>IFERROR(IF(OR(Z$17=$C27,Z$17=list!$C$4),(VLOOKUP(Z$19,Input!$A$9:$I$48,Input!$I$6,0)*VLOOKUP(Z$19,Input!$A$9:$H$48,Input!$H$6,0))/(VLOOKUP($E27,'Container Panel'!$B$41:$Z$100,'Container Panel'!$J$38,0)*HLOOKUP(Z$19,$F$146:$AS$206,$D27+1,0)),""),"")</f>
        <v/>
      </c>
      <c r="AA27" s="136" t="str">
        <f>IFERROR(IF(OR(AA$17=$C27,AA$17=list!$C$4),(VLOOKUP(AA$19,Input!$A$9:$I$48,Input!$I$6,0)*VLOOKUP(AA$19,Input!$A$9:$H$48,Input!$H$6,0))/(VLOOKUP($E27,'Container Panel'!$B$41:$Z$100,'Container Panel'!$J$38,0)*HLOOKUP(AA$19,$F$146:$AS$206,$D27+1,0)),""),"")</f>
        <v/>
      </c>
      <c r="AB27" s="136" t="str">
        <f>IFERROR(IF(OR(AB$17=$C27,AB$17=list!$C$4),(VLOOKUP(AB$19,Input!$A$9:$I$48,Input!$I$6,0)*VLOOKUP(AB$19,Input!$A$9:$H$48,Input!$H$6,0))/(VLOOKUP($E27,'Container Panel'!$B$41:$Z$100,'Container Panel'!$J$38,0)*HLOOKUP(AB$19,$F$146:$AS$206,$D27+1,0)),""),"")</f>
        <v/>
      </c>
      <c r="AC27" s="136" t="str">
        <f>IFERROR(IF(OR(AC$17=$C27,AC$17=list!$C$4),(VLOOKUP(AC$19,Input!$A$9:$I$48,Input!$I$6,0)*VLOOKUP(AC$19,Input!$A$9:$H$48,Input!$H$6,0))/(VLOOKUP($E27,'Container Panel'!$B$41:$Z$100,'Container Panel'!$J$38,0)*HLOOKUP(AC$19,$F$146:$AS$206,$D27+1,0)),""),"")</f>
        <v/>
      </c>
      <c r="AD27" s="136" t="str">
        <f>IFERROR(IF(OR(AD$17=$C27,AD$17=list!$C$4),(VLOOKUP(AD$19,Input!$A$9:$I$48,Input!$I$6,0)*VLOOKUP(AD$19,Input!$A$9:$H$48,Input!$H$6,0))/(VLOOKUP($E27,'Container Panel'!$B$41:$Z$100,'Container Panel'!$J$38,0)*HLOOKUP(AD$19,$F$146:$AS$206,$D27+1,0)),""),"")</f>
        <v/>
      </c>
      <c r="AE27" s="136" t="str">
        <f>IFERROR(IF(OR(AE$17=$C27,AE$17=list!$C$4),(VLOOKUP(AE$19,Input!$A$9:$I$48,Input!$I$6,0)*VLOOKUP(AE$19,Input!$A$9:$H$48,Input!$H$6,0))/(VLOOKUP($E27,'Container Panel'!$B$41:$Z$100,'Container Panel'!$J$38,0)*HLOOKUP(AE$19,$F$146:$AS$206,$D27+1,0)),""),"")</f>
        <v/>
      </c>
      <c r="AF27" s="136" t="str">
        <f>IFERROR(IF(OR(AF$17=$C27,AF$17=list!$C$4),(VLOOKUP(AF$19,Input!$A$9:$I$48,Input!$I$6,0)*VLOOKUP(AF$19,Input!$A$9:$H$48,Input!$H$6,0))/(VLOOKUP($E27,'Container Panel'!$B$41:$Z$100,'Container Panel'!$J$38,0)*HLOOKUP(AF$19,$F$146:$AS$206,$D27+1,0)),""),"")</f>
        <v/>
      </c>
      <c r="AG27" s="136" t="str">
        <f>IFERROR(IF(OR(AG$17=$C27,AG$17=list!$C$4),(VLOOKUP(AG$19,Input!$A$9:$I$48,Input!$I$6,0)*VLOOKUP(AG$19,Input!$A$9:$H$48,Input!$H$6,0))/(VLOOKUP($E27,'Container Panel'!$B$41:$Z$100,'Container Panel'!$J$38,0)*HLOOKUP(AG$19,$F$146:$AS$206,$D27+1,0)),""),"")</f>
        <v/>
      </c>
      <c r="AH27" s="136" t="str">
        <f>IFERROR(IF(OR(AH$17=$C27,AH$17=list!$C$4),(VLOOKUP(AH$19,Input!$A$9:$I$48,Input!$I$6,0)*VLOOKUP(AH$19,Input!$A$9:$H$48,Input!$H$6,0))/(VLOOKUP($E27,'Container Panel'!$B$41:$Z$100,'Container Panel'!$J$38,0)*HLOOKUP(AH$19,$F$146:$AS$206,$D27+1,0)),""),"")</f>
        <v/>
      </c>
      <c r="AI27" s="136" t="str">
        <f>IFERROR(IF(OR(AI$17=$C27,AI$17=list!$C$4),(VLOOKUP(AI$19,Input!$A$9:$I$48,Input!$I$6,0)*VLOOKUP(AI$19,Input!$A$9:$H$48,Input!$H$6,0))/(VLOOKUP($E27,'Container Panel'!$B$41:$Z$100,'Container Panel'!$J$38,0)*HLOOKUP(AI$19,$F$146:$AS$206,$D27+1,0)),""),"")</f>
        <v/>
      </c>
      <c r="AJ27" s="136" t="str">
        <f>IFERROR(IF(OR(AJ$17=$C27,AJ$17=list!$C$4),(VLOOKUP(AJ$19,Input!$A$9:$I$48,Input!$I$6,0)*VLOOKUP(AJ$19,Input!$A$9:$H$48,Input!$H$6,0))/(VLOOKUP($E27,'Container Panel'!$B$41:$Z$100,'Container Panel'!$J$38,0)*HLOOKUP(AJ$19,$F$146:$AS$206,$D27+1,0)),""),"")</f>
        <v/>
      </c>
      <c r="AK27" s="136" t="str">
        <f>IFERROR(IF(OR(AK$17=$C27,AK$17=list!$C$4),(VLOOKUP(AK$19,Input!$A$9:$I$48,Input!$I$6,0)*VLOOKUP(AK$19,Input!$A$9:$H$48,Input!$H$6,0))/(VLOOKUP($E27,'Container Panel'!$B$41:$Z$100,'Container Panel'!$J$38,0)*HLOOKUP(AK$19,$F$146:$AS$206,$D27+1,0)),""),"")</f>
        <v/>
      </c>
      <c r="AL27" s="136" t="str">
        <f>IFERROR(IF(OR(AL$17=$C27,AL$17=list!$C$4),(VLOOKUP(AL$19,Input!$A$9:$I$48,Input!$I$6,0)*VLOOKUP(AL$19,Input!$A$9:$H$48,Input!$H$6,0))/(VLOOKUP($E27,'Container Panel'!$B$41:$Z$100,'Container Panel'!$J$38,0)*HLOOKUP(AL$19,$F$146:$AS$206,$D27+1,0)),""),"")</f>
        <v/>
      </c>
      <c r="AM27" s="136" t="str">
        <f>IFERROR(IF(OR(AM$17=$C27,AM$17=list!$C$4),(VLOOKUP(AM$19,Input!$A$9:$I$48,Input!$I$6,0)*VLOOKUP(AM$19,Input!$A$9:$H$48,Input!$H$6,0))/(VLOOKUP($E27,'Container Panel'!$B$41:$Z$100,'Container Panel'!$J$38,0)*HLOOKUP(AM$19,$F$146:$AS$206,$D27+1,0)),""),"")</f>
        <v/>
      </c>
      <c r="AN27" s="136" t="str">
        <f>IFERROR(IF(OR(AN$17=$C27,AN$17=list!$C$4),(VLOOKUP(AN$19,Input!$A$9:$I$48,Input!$I$6,0)*VLOOKUP(AN$19,Input!$A$9:$H$48,Input!$H$6,0))/(VLOOKUP($E27,'Container Panel'!$B$41:$Z$100,'Container Panel'!$J$38,0)*HLOOKUP(AN$19,$F$146:$AS$206,$D27+1,0)),""),"")</f>
        <v/>
      </c>
      <c r="AO27" s="136" t="str">
        <f>IFERROR(IF(OR(AO$17=$C27,AO$17=list!$C$4),(VLOOKUP(AO$19,Input!$A$9:$I$48,Input!$I$6,0)*VLOOKUP(AO$19,Input!$A$9:$H$48,Input!$H$6,0))/(VLOOKUP($E27,'Container Panel'!$B$41:$Z$100,'Container Panel'!$J$38,0)*HLOOKUP(AO$19,$F$146:$AS$206,$D27+1,0)),""),"")</f>
        <v/>
      </c>
      <c r="AP27" s="136" t="str">
        <f>IFERROR(IF(OR(AP$17=$C27,AP$17=list!$C$4),(VLOOKUP(AP$19,Input!$A$9:$I$48,Input!$I$6,0)*VLOOKUP(AP$19,Input!$A$9:$H$48,Input!$H$6,0))/(VLOOKUP($E27,'Container Panel'!$B$41:$Z$100,'Container Panel'!$J$38,0)*HLOOKUP(AP$19,$F$146:$AS$206,$D27+1,0)),""),"")</f>
        <v/>
      </c>
      <c r="AQ27" s="136" t="str">
        <f>IFERROR(IF(OR(AQ$17=$C27,AQ$17=list!$C$4),(VLOOKUP(AQ$19,Input!$A$9:$I$48,Input!$I$6,0)*VLOOKUP(AQ$19,Input!$A$9:$H$48,Input!$H$6,0))/(VLOOKUP($E27,'Container Panel'!$B$41:$Z$100,'Container Panel'!$J$38,0)*HLOOKUP(AQ$19,$F$146:$AS$206,$D27+1,0)),""),"")</f>
        <v/>
      </c>
      <c r="AR27" s="136" t="str">
        <f>IFERROR(IF(OR(AR$17=$C27,AR$17=list!$C$4),(VLOOKUP(AR$19,Input!$A$9:$I$48,Input!$I$6,0)*VLOOKUP(AR$19,Input!$A$9:$H$48,Input!$H$6,0))/(VLOOKUP($E27,'Container Panel'!$B$41:$Z$100,'Container Panel'!$J$38,0)*HLOOKUP(AR$19,$F$146:$AS$206,$D27+1,0)),""),"")</f>
        <v/>
      </c>
      <c r="AS27" s="136" t="str">
        <f>IFERROR(IF(OR(AS$17=$C27,AS$17=list!$C$4),(VLOOKUP(AS$19,Input!$A$9:$I$48,Input!$I$6,0)*VLOOKUP(AS$19,Input!$A$9:$H$48,Input!$H$6,0))/(VLOOKUP($E27,'Container Panel'!$B$41:$Z$100,'Container Panel'!$J$38,0)*HLOOKUP(AS$19,$F$146:$AS$206,$D27+1,0)),""),"")</f>
        <v/>
      </c>
    </row>
    <row r="28" spans="3:45">
      <c r="C28" s="74" t="str">
        <f>IFERROR(VLOOKUP($E28,'Container Panel'!$B$41:$M$100,'Container Panel'!$K$38,0),"")</f>
        <v>Box</v>
      </c>
      <c r="D28" s="74">
        <v>9</v>
      </c>
      <c r="E28" s="135" t="str">
        <f t="shared" si="10"/>
        <v>EU6423</v>
      </c>
      <c r="F28" s="136">
        <f ca="1">IFERROR(IF(OR(F$17=$C28,F$17=list!$C$4),(VLOOKUP(F$19,Input!$A$9:$I$48,Input!$I$6,0)*VLOOKUP(F$19,Input!$A$9:$H$48,Input!$H$6,0))/(VLOOKUP($E28,'Container Panel'!$B$41:$Z$100,'Container Panel'!$J$38,0)*HLOOKUP(F$19,$F$146:$AS$206,$D28+1,0)),""),"")</f>
        <v>0.62016081000595591</v>
      </c>
      <c r="G28" s="136">
        <f ca="1">IFERROR(IF(OR(G$17=$C28,G$17=list!$C$4),(VLOOKUP(G$19,Input!$A$9:$I$48,Input!$I$6,0)*VLOOKUP(G$19,Input!$A$9:$H$48,Input!$H$6,0))/(VLOOKUP($E28,'Container Panel'!$B$41:$Z$100,'Container Panel'!$J$38,0)*HLOOKUP(G$19,$F$146:$AS$206,$D28+1,0)),""),"")</f>
        <v>0.3530840579710145</v>
      </c>
      <c r="H28" s="136" t="str">
        <f>IFERROR(IF(OR(H$17=$C28,H$17=list!$C$4),(VLOOKUP(H$19,Input!$A$9:$I$48,Input!$I$6,0)*VLOOKUP(H$19,Input!$A$9:$H$48,Input!$H$6,0))/(VLOOKUP($E28,'Container Panel'!$B$41:$Z$100,'Container Panel'!$J$38,0)*HLOOKUP(H$19,$F$146:$AS$206,$D28+1,0)),""),"")</f>
        <v/>
      </c>
      <c r="I28" s="136" t="str">
        <f>IFERROR(IF(OR(I$17=$C28,I$17=list!$C$4),(VLOOKUP(I$19,Input!$A$9:$I$48,Input!$I$6,0)*VLOOKUP(I$19,Input!$A$9:$H$48,Input!$H$6,0))/(VLOOKUP($E28,'Container Panel'!$B$41:$Z$100,'Container Panel'!$J$38,0)*HLOOKUP(I$19,$F$146:$AS$206,$D28+1,0)),""),"")</f>
        <v/>
      </c>
      <c r="J28" s="136" t="str">
        <f>IFERROR(IF(OR(J$17=$C28,J$17=list!$C$4),(VLOOKUP(J$19,Input!$A$9:$I$48,Input!$I$6,0)*VLOOKUP(J$19,Input!$A$9:$H$48,Input!$H$6,0))/(VLOOKUP($E28,'Container Panel'!$B$41:$Z$100,'Container Panel'!$J$38,0)*HLOOKUP(J$19,$F$146:$AS$206,$D28+1,0)),""),"")</f>
        <v/>
      </c>
      <c r="K28" s="136" t="str">
        <f>IFERROR(IF(OR(K$17=$C28,K$17=list!$C$4),(VLOOKUP(K$19,Input!$A$9:$I$48,Input!$I$6,0)*VLOOKUP(K$19,Input!$A$9:$H$48,Input!$H$6,0))/(VLOOKUP($E28,'Container Panel'!$B$41:$Z$100,'Container Panel'!$J$38,0)*HLOOKUP(K$19,$F$146:$AS$206,$D28+1,0)),""),"")</f>
        <v/>
      </c>
      <c r="L28" s="136" t="str">
        <f>IFERROR(IF(OR(L$17=$C28,L$17=list!$C$4),(VLOOKUP(L$19,Input!$A$9:$I$48,Input!$I$6,0)*VLOOKUP(L$19,Input!$A$9:$H$48,Input!$H$6,0))/(VLOOKUP($E28,'Container Panel'!$B$41:$Z$100,'Container Panel'!$J$38,0)*HLOOKUP(L$19,$F$146:$AS$206,$D28+1,0)),""),"")</f>
        <v/>
      </c>
      <c r="M28" s="136" t="str">
        <f>IFERROR(IF(OR(M$17=$C28,M$17=list!$C$4),(VLOOKUP(M$19,Input!$A$9:$I$48,Input!$I$6,0)*VLOOKUP(M$19,Input!$A$9:$H$48,Input!$H$6,0))/(VLOOKUP($E28,'Container Panel'!$B$41:$Z$100,'Container Panel'!$J$38,0)*HLOOKUP(M$19,$F$146:$AS$206,$D28+1,0)),""),"")</f>
        <v/>
      </c>
      <c r="N28" s="136" t="str">
        <f>IFERROR(IF(OR(N$17=$C28,N$17=list!$C$4),(VLOOKUP(N$19,Input!$A$9:$I$48,Input!$I$6,0)*VLOOKUP(N$19,Input!$A$9:$H$48,Input!$H$6,0))/(VLOOKUP($E28,'Container Panel'!$B$41:$Z$100,'Container Panel'!$J$38,0)*HLOOKUP(N$19,$F$146:$AS$206,$D28+1,0)),""),"")</f>
        <v/>
      </c>
      <c r="O28" s="136" t="str">
        <f>IFERROR(IF(OR(O$17=$C28,O$17=list!$C$4),(VLOOKUP(O$19,Input!$A$9:$I$48,Input!$I$6,0)*VLOOKUP(O$19,Input!$A$9:$H$48,Input!$H$6,0))/(VLOOKUP($E28,'Container Panel'!$B$41:$Z$100,'Container Panel'!$J$38,0)*HLOOKUP(O$19,$F$146:$AS$206,$D28+1,0)),""),"")</f>
        <v/>
      </c>
      <c r="P28" s="136" t="str">
        <f>IFERROR(IF(OR(P$17=$C28,P$17=list!$C$4),(VLOOKUP(P$19,Input!$A$9:$I$48,Input!$I$6,0)*VLOOKUP(P$19,Input!$A$9:$H$48,Input!$H$6,0))/(VLOOKUP($E28,'Container Panel'!$B$41:$Z$100,'Container Panel'!$J$38,0)*HLOOKUP(P$19,$F$146:$AS$206,$D28+1,0)),""),"")</f>
        <v/>
      </c>
      <c r="Q28" s="136" t="str">
        <f>IFERROR(IF(OR(Q$17=$C28,Q$17=list!$C$4),(VLOOKUP(Q$19,Input!$A$9:$I$48,Input!$I$6,0)*VLOOKUP(Q$19,Input!$A$9:$H$48,Input!$H$6,0))/(VLOOKUP($E28,'Container Panel'!$B$41:$Z$100,'Container Panel'!$J$38,0)*HLOOKUP(Q$19,$F$146:$AS$206,$D28+1,0)),""),"")</f>
        <v/>
      </c>
      <c r="R28" s="136" t="str">
        <f>IFERROR(IF(OR(R$17=$C28,R$17=list!$C$4),(VLOOKUP(R$19,Input!$A$9:$I$48,Input!$I$6,0)*VLOOKUP(R$19,Input!$A$9:$H$48,Input!$H$6,0))/(VLOOKUP($E28,'Container Panel'!$B$41:$Z$100,'Container Panel'!$J$38,0)*HLOOKUP(R$19,$F$146:$AS$206,$D28+1,0)),""),"")</f>
        <v/>
      </c>
      <c r="S28" s="136" t="str">
        <f>IFERROR(IF(OR(S$17=$C28,S$17=list!$C$4),(VLOOKUP(S$19,Input!$A$9:$I$48,Input!$I$6,0)*VLOOKUP(S$19,Input!$A$9:$H$48,Input!$H$6,0))/(VLOOKUP($E28,'Container Panel'!$B$41:$Z$100,'Container Panel'!$J$38,0)*HLOOKUP(S$19,$F$146:$AS$206,$D28+1,0)),""),"")</f>
        <v/>
      </c>
      <c r="T28" s="136" t="str">
        <f>IFERROR(IF(OR(T$17=$C28,T$17=list!$C$4),(VLOOKUP(T$19,Input!$A$9:$I$48,Input!$I$6,0)*VLOOKUP(T$19,Input!$A$9:$H$48,Input!$H$6,0))/(VLOOKUP($E28,'Container Panel'!$B$41:$Z$100,'Container Panel'!$J$38,0)*HLOOKUP(T$19,$F$146:$AS$206,$D28+1,0)),""),"")</f>
        <v/>
      </c>
      <c r="U28" s="136" t="str">
        <f>IFERROR(IF(OR(U$17=$C28,U$17=list!$C$4),(VLOOKUP(U$19,Input!$A$9:$I$48,Input!$I$6,0)*VLOOKUP(U$19,Input!$A$9:$H$48,Input!$H$6,0))/(VLOOKUP($E28,'Container Panel'!$B$41:$Z$100,'Container Panel'!$J$38,0)*HLOOKUP(U$19,$F$146:$AS$206,$D28+1,0)),""),"")</f>
        <v/>
      </c>
      <c r="V28" s="136" t="str">
        <f>IFERROR(IF(OR(V$17=$C28,V$17=list!$C$4),(VLOOKUP(V$19,Input!$A$9:$I$48,Input!$I$6,0)*VLOOKUP(V$19,Input!$A$9:$H$48,Input!$H$6,0))/(VLOOKUP($E28,'Container Panel'!$B$41:$Z$100,'Container Panel'!$J$38,0)*HLOOKUP(V$19,$F$146:$AS$206,$D28+1,0)),""),"")</f>
        <v/>
      </c>
      <c r="W28" s="136" t="str">
        <f>IFERROR(IF(OR(W$17=$C28,W$17=list!$C$4),(VLOOKUP(W$19,Input!$A$9:$I$48,Input!$I$6,0)*VLOOKUP(W$19,Input!$A$9:$H$48,Input!$H$6,0))/(VLOOKUP($E28,'Container Panel'!$B$41:$Z$100,'Container Panel'!$J$38,0)*HLOOKUP(W$19,$F$146:$AS$206,$D28+1,0)),""),"")</f>
        <v/>
      </c>
      <c r="X28" s="136" t="str">
        <f>IFERROR(IF(OR(X$17=$C28,X$17=list!$C$4),(VLOOKUP(X$19,Input!$A$9:$I$48,Input!$I$6,0)*VLOOKUP(X$19,Input!$A$9:$H$48,Input!$H$6,0))/(VLOOKUP($E28,'Container Panel'!$B$41:$Z$100,'Container Panel'!$J$38,0)*HLOOKUP(X$19,$F$146:$AS$206,$D28+1,0)),""),"")</f>
        <v/>
      </c>
      <c r="Y28" s="136" t="str">
        <f>IFERROR(IF(OR(Y$17=$C28,Y$17=list!$C$4),(VLOOKUP(Y$19,Input!$A$9:$I$48,Input!$I$6,0)*VLOOKUP(Y$19,Input!$A$9:$H$48,Input!$H$6,0))/(VLOOKUP($E28,'Container Panel'!$B$41:$Z$100,'Container Panel'!$J$38,0)*HLOOKUP(Y$19,$F$146:$AS$206,$D28+1,0)),""),"")</f>
        <v/>
      </c>
      <c r="Z28" s="136" t="str">
        <f>IFERROR(IF(OR(Z$17=$C28,Z$17=list!$C$4),(VLOOKUP(Z$19,Input!$A$9:$I$48,Input!$I$6,0)*VLOOKUP(Z$19,Input!$A$9:$H$48,Input!$H$6,0))/(VLOOKUP($E28,'Container Panel'!$B$41:$Z$100,'Container Panel'!$J$38,0)*HLOOKUP(Z$19,$F$146:$AS$206,$D28+1,0)),""),"")</f>
        <v/>
      </c>
      <c r="AA28" s="136" t="str">
        <f>IFERROR(IF(OR(AA$17=$C28,AA$17=list!$C$4),(VLOOKUP(AA$19,Input!$A$9:$I$48,Input!$I$6,0)*VLOOKUP(AA$19,Input!$A$9:$H$48,Input!$H$6,0))/(VLOOKUP($E28,'Container Panel'!$B$41:$Z$100,'Container Panel'!$J$38,0)*HLOOKUP(AA$19,$F$146:$AS$206,$D28+1,0)),""),"")</f>
        <v/>
      </c>
      <c r="AB28" s="136" t="str">
        <f>IFERROR(IF(OR(AB$17=$C28,AB$17=list!$C$4),(VLOOKUP(AB$19,Input!$A$9:$I$48,Input!$I$6,0)*VLOOKUP(AB$19,Input!$A$9:$H$48,Input!$H$6,0))/(VLOOKUP($E28,'Container Panel'!$B$41:$Z$100,'Container Panel'!$J$38,0)*HLOOKUP(AB$19,$F$146:$AS$206,$D28+1,0)),""),"")</f>
        <v/>
      </c>
      <c r="AC28" s="136" t="str">
        <f>IFERROR(IF(OR(AC$17=$C28,AC$17=list!$C$4),(VLOOKUP(AC$19,Input!$A$9:$I$48,Input!$I$6,0)*VLOOKUP(AC$19,Input!$A$9:$H$48,Input!$H$6,0))/(VLOOKUP($E28,'Container Panel'!$B$41:$Z$100,'Container Panel'!$J$38,0)*HLOOKUP(AC$19,$F$146:$AS$206,$D28+1,0)),""),"")</f>
        <v/>
      </c>
      <c r="AD28" s="136" t="str">
        <f>IFERROR(IF(OR(AD$17=$C28,AD$17=list!$C$4),(VLOOKUP(AD$19,Input!$A$9:$I$48,Input!$I$6,0)*VLOOKUP(AD$19,Input!$A$9:$H$48,Input!$H$6,0))/(VLOOKUP($E28,'Container Panel'!$B$41:$Z$100,'Container Panel'!$J$38,0)*HLOOKUP(AD$19,$F$146:$AS$206,$D28+1,0)),""),"")</f>
        <v/>
      </c>
      <c r="AE28" s="136" t="str">
        <f>IFERROR(IF(OR(AE$17=$C28,AE$17=list!$C$4),(VLOOKUP(AE$19,Input!$A$9:$I$48,Input!$I$6,0)*VLOOKUP(AE$19,Input!$A$9:$H$48,Input!$H$6,0))/(VLOOKUP($E28,'Container Panel'!$B$41:$Z$100,'Container Panel'!$J$38,0)*HLOOKUP(AE$19,$F$146:$AS$206,$D28+1,0)),""),"")</f>
        <v/>
      </c>
      <c r="AF28" s="136" t="str">
        <f>IFERROR(IF(OR(AF$17=$C28,AF$17=list!$C$4),(VLOOKUP(AF$19,Input!$A$9:$I$48,Input!$I$6,0)*VLOOKUP(AF$19,Input!$A$9:$H$48,Input!$H$6,0))/(VLOOKUP($E28,'Container Panel'!$B$41:$Z$100,'Container Panel'!$J$38,0)*HLOOKUP(AF$19,$F$146:$AS$206,$D28+1,0)),""),"")</f>
        <v/>
      </c>
      <c r="AG28" s="136" t="str">
        <f>IFERROR(IF(OR(AG$17=$C28,AG$17=list!$C$4),(VLOOKUP(AG$19,Input!$A$9:$I$48,Input!$I$6,0)*VLOOKUP(AG$19,Input!$A$9:$H$48,Input!$H$6,0))/(VLOOKUP($E28,'Container Panel'!$B$41:$Z$100,'Container Panel'!$J$38,0)*HLOOKUP(AG$19,$F$146:$AS$206,$D28+1,0)),""),"")</f>
        <v/>
      </c>
      <c r="AH28" s="136" t="str">
        <f>IFERROR(IF(OR(AH$17=$C28,AH$17=list!$C$4),(VLOOKUP(AH$19,Input!$A$9:$I$48,Input!$I$6,0)*VLOOKUP(AH$19,Input!$A$9:$H$48,Input!$H$6,0))/(VLOOKUP($E28,'Container Panel'!$B$41:$Z$100,'Container Panel'!$J$38,0)*HLOOKUP(AH$19,$F$146:$AS$206,$D28+1,0)),""),"")</f>
        <v/>
      </c>
      <c r="AI28" s="136" t="str">
        <f>IFERROR(IF(OR(AI$17=$C28,AI$17=list!$C$4),(VLOOKUP(AI$19,Input!$A$9:$I$48,Input!$I$6,0)*VLOOKUP(AI$19,Input!$A$9:$H$48,Input!$H$6,0))/(VLOOKUP($E28,'Container Panel'!$B$41:$Z$100,'Container Panel'!$J$38,0)*HLOOKUP(AI$19,$F$146:$AS$206,$D28+1,0)),""),"")</f>
        <v/>
      </c>
      <c r="AJ28" s="136" t="str">
        <f>IFERROR(IF(OR(AJ$17=$C28,AJ$17=list!$C$4),(VLOOKUP(AJ$19,Input!$A$9:$I$48,Input!$I$6,0)*VLOOKUP(AJ$19,Input!$A$9:$H$48,Input!$H$6,0))/(VLOOKUP($E28,'Container Panel'!$B$41:$Z$100,'Container Panel'!$J$38,0)*HLOOKUP(AJ$19,$F$146:$AS$206,$D28+1,0)),""),"")</f>
        <v/>
      </c>
      <c r="AK28" s="136" t="str">
        <f>IFERROR(IF(OR(AK$17=$C28,AK$17=list!$C$4),(VLOOKUP(AK$19,Input!$A$9:$I$48,Input!$I$6,0)*VLOOKUP(AK$19,Input!$A$9:$H$48,Input!$H$6,0))/(VLOOKUP($E28,'Container Panel'!$B$41:$Z$100,'Container Panel'!$J$38,0)*HLOOKUP(AK$19,$F$146:$AS$206,$D28+1,0)),""),"")</f>
        <v/>
      </c>
      <c r="AL28" s="136" t="str">
        <f>IFERROR(IF(OR(AL$17=$C28,AL$17=list!$C$4),(VLOOKUP(AL$19,Input!$A$9:$I$48,Input!$I$6,0)*VLOOKUP(AL$19,Input!$A$9:$H$48,Input!$H$6,0))/(VLOOKUP($E28,'Container Panel'!$B$41:$Z$100,'Container Panel'!$J$38,0)*HLOOKUP(AL$19,$F$146:$AS$206,$D28+1,0)),""),"")</f>
        <v/>
      </c>
      <c r="AM28" s="136" t="str">
        <f>IFERROR(IF(OR(AM$17=$C28,AM$17=list!$C$4),(VLOOKUP(AM$19,Input!$A$9:$I$48,Input!$I$6,0)*VLOOKUP(AM$19,Input!$A$9:$H$48,Input!$H$6,0))/(VLOOKUP($E28,'Container Panel'!$B$41:$Z$100,'Container Panel'!$J$38,0)*HLOOKUP(AM$19,$F$146:$AS$206,$D28+1,0)),""),"")</f>
        <v/>
      </c>
      <c r="AN28" s="136" t="str">
        <f>IFERROR(IF(OR(AN$17=$C28,AN$17=list!$C$4),(VLOOKUP(AN$19,Input!$A$9:$I$48,Input!$I$6,0)*VLOOKUP(AN$19,Input!$A$9:$H$48,Input!$H$6,0))/(VLOOKUP($E28,'Container Panel'!$B$41:$Z$100,'Container Panel'!$J$38,0)*HLOOKUP(AN$19,$F$146:$AS$206,$D28+1,0)),""),"")</f>
        <v/>
      </c>
      <c r="AO28" s="136" t="str">
        <f>IFERROR(IF(OR(AO$17=$C28,AO$17=list!$C$4),(VLOOKUP(AO$19,Input!$A$9:$I$48,Input!$I$6,0)*VLOOKUP(AO$19,Input!$A$9:$H$48,Input!$H$6,0))/(VLOOKUP($E28,'Container Panel'!$B$41:$Z$100,'Container Panel'!$J$38,0)*HLOOKUP(AO$19,$F$146:$AS$206,$D28+1,0)),""),"")</f>
        <v/>
      </c>
      <c r="AP28" s="136" t="str">
        <f>IFERROR(IF(OR(AP$17=$C28,AP$17=list!$C$4),(VLOOKUP(AP$19,Input!$A$9:$I$48,Input!$I$6,0)*VLOOKUP(AP$19,Input!$A$9:$H$48,Input!$H$6,0))/(VLOOKUP($E28,'Container Panel'!$B$41:$Z$100,'Container Panel'!$J$38,0)*HLOOKUP(AP$19,$F$146:$AS$206,$D28+1,0)),""),"")</f>
        <v/>
      </c>
      <c r="AQ28" s="136" t="str">
        <f>IFERROR(IF(OR(AQ$17=$C28,AQ$17=list!$C$4),(VLOOKUP(AQ$19,Input!$A$9:$I$48,Input!$I$6,0)*VLOOKUP(AQ$19,Input!$A$9:$H$48,Input!$H$6,0))/(VLOOKUP($E28,'Container Panel'!$B$41:$Z$100,'Container Panel'!$J$38,0)*HLOOKUP(AQ$19,$F$146:$AS$206,$D28+1,0)),""),"")</f>
        <v/>
      </c>
      <c r="AR28" s="136" t="str">
        <f>IFERROR(IF(OR(AR$17=$C28,AR$17=list!$C$4),(VLOOKUP(AR$19,Input!$A$9:$I$48,Input!$I$6,0)*VLOOKUP(AR$19,Input!$A$9:$H$48,Input!$H$6,0))/(VLOOKUP($E28,'Container Panel'!$B$41:$Z$100,'Container Panel'!$J$38,0)*HLOOKUP(AR$19,$F$146:$AS$206,$D28+1,0)),""),"")</f>
        <v/>
      </c>
      <c r="AS28" s="136" t="str">
        <f>IFERROR(IF(OR(AS$17=$C28,AS$17=list!$C$4),(VLOOKUP(AS$19,Input!$A$9:$I$48,Input!$I$6,0)*VLOOKUP(AS$19,Input!$A$9:$H$48,Input!$H$6,0))/(VLOOKUP($E28,'Container Panel'!$B$41:$Z$100,'Container Panel'!$J$38,0)*HLOOKUP(AS$19,$F$146:$AS$206,$D28+1,0)),""),"")</f>
        <v/>
      </c>
    </row>
    <row r="29" spans="3:45">
      <c r="C29" s="74" t="str">
        <f>IFERROR(VLOOKUP($E29,'Container Panel'!$B$41:$M$100,'Container Panel'!$K$38,0),"")</f>
        <v>Box</v>
      </c>
      <c r="D29" s="74">
        <v>10</v>
      </c>
      <c r="E29" s="135" t="str">
        <f t="shared" si="10"/>
        <v>H</v>
      </c>
      <c r="F29" s="136">
        <f ca="1">IFERROR(IF(OR(F$17=$C29,F$17=list!$C$4),(VLOOKUP(F$19,Input!$A$9:$I$48,Input!$I$6,0)*VLOOKUP(F$19,Input!$A$9:$H$48,Input!$H$6,0))/(VLOOKUP($E29,'Container Panel'!$B$41:$Z$100,'Container Panel'!$J$38,0)*HLOOKUP(F$19,$F$146:$AS$206,$D29+1,0)),""),"")</f>
        <v>0.64250894730346797</v>
      </c>
      <c r="G29" s="136">
        <f ca="1">IFERROR(IF(OR(G$17=$C29,G$17=list!$C$4),(VLOOKUP(G$19,Input!$A$9:$I$48,Input!$I$6,0)*VLOOKUP(G$19,Input!$A$9:$H$48,Input!$H$6,0))/(VLOOKUP($E29,'Container Panel'!$B$41:$Z$100,'Container Panel'!$J$38,0)*HLOOKUP(G$19,$F$146:$AS$206,$D29+1,0)),""),"")</f>
        <v>0.27435585585585587</v>
      </c>
      <c r="H29" s="136" t="str">
        <f>IFERROR(IF(OR(H$17=$C29,H$17=list!$C$4),(VLOOKUP(H$19,Input!$A$9:$I$48,Input!$I$6,0)*VLOOKUP(H$19,Input!$A$9:$H$48,Input!$H$6,0))/(VLOOKUP($E29,'Container Panel'!$B$41:$Z$100,'Container Panel'!$J$38,0)*HLOOKUP(H$19,$F$146:$AS$206,$D29+1,0)),""),"")</f>
        <v/>
      </c>
      <c r="I29" s="136" t="str">
        <f>IFERROR(IF(OR(I$17=$C29,I$17=list!$C$4),(VLOOKUP(I$19,Input!$A$9:$I$48,Input!$I$6,0)*VLOOKUP(I$19,Input!$A$9:$H$48,Input!$H$6,0))/(VLOOKUP($E29,'Container Panel'!$B$41:$Z$100,'Container Panel'!$J$38,0)*HLOOKUP(I$19,$F$146:$AS$206,$D29+1,0)),""),"")</f>
        <v/>
      </c>
      <c r="J29" s="136" t="str">
        <f>IFERROR(IF(OR(J$17=$C29,J$17=list!$C$4),(VLOOKUP(J$19,Input!$A$9:$I$48,Input!$I$6,0)*VLOOKUP(J$19,Input!$A$9:$H$48,Input!$H$6,0))/(VLOOKUP($E29,'Container Panel'!$B$41:$Z$100,'Container Panel'!$J$38,0)*HLOOKUP(J$19,$F$146:$AS$206,$D29+1,0)),""),"")</f>
        <v/>
      </c>
      <c r="K29" s="136" t="str">
        <f>IFERROR(IF(OR(K$17=$C29,K$17=list!$C$4),(VLOOKUP(K$19,Input!$A$9:$I$48,Input!$I$6,0)*VLOOKUP(K$19,Input!$A$9:$H$48,Input!$H$6,0))/(VLOOKUP($E29,'Container Panel'!$B$41:$Z$100,'Container Panel'!$J$38,0)*HLOOKUP(K$19,$F$146:$AS$206,$D29+1,0)),""),"")</f>
        <v/>
      </c>
      <c r="L29" s="136" t="str">
        <f>IFERROR(IF(OR(L$17=$C29,L$17=list!$C$4),(VLOOKUP(L$19,Input!$A$9:$I$48,Input!$I$6,0)*VLOOKUP(L$19,Input!$A$9:$H$48,Input!$H$6,0))/(VLOOKUP($E29,'Container Panel'!$B$41:$Z$100,'Container Panel'!$J$38,0)*HLOOKUP(L$19,$F$146:$AS$206,$D29+1,0)),""),"")</f>
        <v/>
      </c>
      <c r="M29" s="136" t="str">
        <f>IFERROR(IF(OR(M$17=$C29,M$17=list!$C$4),(VLOOKUP(M$19,Input!$A$9:$I$48,Input!$I$6,0)*VLOOKUP(M$19,Input!$A$9:$H$48,Input!$H$6,0))/(VLOOKUP($E29,'Container Panel'!$B$41:$Z$100,'Container Panel'!$J$38,0)*HLOOKUP(M$19,$F$146:$AS$206,$D29+1,0)),""),"")</f>
        <v/>
      </c>
      <c r="N29" s="136" t="str">
        <f>IFERROR(IF(OR(N$17=$C29,N$17=list!$C$4),(VLOOKUP(N$19,Input!$A$9:$I$48,Input!$I$6,0)*VLOOKUP(N$19,Input!$A$9:$H$48,Input!$H$6,0))/(VLOOKUP($E29,'Container Panel'!$B$41:$Z$100,'Container Panel'!$J$38,0)*HLOOKUP(N$19,$F$146:$AS$206,$D29+1,0)),""),"")</f>
        <v/>
      </c>
      <c r="O29" s="136" t="str">
        <f>IFERROR(IF(OR(O$17=$C29,O$17=list!$C$4),(VLOOKUP(O$19,Input!$A$9:$I$48,Input!$I$6,0)*VLOOKUP(O$19,Input!$A$9:$H$48,Input!$H$6,0))/(VLOOKUP($E29,'Container Panel'!$B$41:$Z$100,'Container Panel'!$J$38,0)*HLOOKUP(O$19,$F$146:$AS$206,$D29+1,0)),""),"")</f>
        <v/>
      </c>
      <c r="P29" s="136" t="str">
        <f>IFERROR(IF(OR(P$17=$C29,P$17=list!$C$4),(VLOOKUP(P$19,Input!$A$9:$I$48,Input!$I$6,0)*VLOOKUP(P$19,Input!$A$9:$H$48,Input!$H$6,0))/(VLOOKUP($E29,'Container Panel'!$B$41:$Z$100,'Container Panel'!$J$38,0)*HLOOKUP(P$19,$F$146:$AS$206,$D29+1,0)),""),"")</f>
        <v/>
      </c>
      <c r="Q29" s="136" t="str">
        <f>IFERROR(IF(OR(Q$17=$C29,Q$17=list!$C$4),(VLOOKUP(Q$19,Input!$A$9:$I$48,Input!$I$6,0)*VLOOKUP(Q$19,Input!$A$9:$H$48,Input!$H$6,0))/(VLOOKUP($E29,'Container Panel'!$B$41:$Z$100,'Container Panel'!$J$38,0)*HLOOKUP(Q$19,$F$146:$AS$206,$D29+1,0)),""),"")</f>
        <v/>
      </c>
      <c r="R29" s="136" t="str">
        <f>IFERROR(IF(OR(R$17=$C29,R$17=list!$C$4),(VLOOKUP(R$19,Input!$A$9:$I$48,Input!$I$6,0)*VLOOKUP(R$19,Input!$A$9:$H$48,Input!$H$6,0))/(VLOOKUP($E29,'Container Panel'!$B$41:$Z$100,'Container Panel'!$J$38,0)*HLOOKUP(R$19,$F$146:$AS$206,$D29+1,0)),""),"")</f>
        <v/>
      </c>
      <c r="S29" s="136" t="str">
        <f>IFERROR(IF(OR(S$17=$C29,S$17=list!$C$4),(VLOOKUP(S$19,Input!$A$9:$I$48,Input!$I$6,0)*VLOOKUP(S$19,Input!$A$9:$H$48,Input!$H$6,0))/(VLOOKUP($E29,'Container Panel'!$B$41:$Z$100,'Container Panel'!$J$38,0)*HLOOKUP(S$19,$F$146:$AS$206,$D29+1,0)),""),"")</f>
        <v/>
      </c>
      <c r="T29" s="136" t="str">
        <f>IFERROR(IF(OR(T$17=$C29,T$17=list!$C$4),(VLOOKUP(T$19,Input!$A$9:$I$48,Input!$I$6,0)*VLOOKUP(T$19,Input!$A$9:$H$48,Input!$H$6,0))/(VLOOKUP($E29,'Container Panel'!$B$41:$Z$100,'Container Panel'!$J$38,0)*HLOOKUP(T$19,$F$146:$AS$206,$D29+1,0)),""),"")</f>
        <v/>
      </c>
      <c r="U29" s="136" t="str">
        <f>IFERROR(IF(OR(U$17=$C29,U$17=list!$C$4),(VLOOKUP(U$19,Input!$A$9:$I$48,Input!$I$6,0)*VLOOKUP(U$19,Input!$A$9:$H$48,Input!$H$6,0))/(VLOOKUP($E29,'Container Panel'!$B$41:$Z$100,'Container Panel'!$J$38,0)*HLOOKUP(U$19,$F$146:$AS$206,$D29+1,0)),""),"")</f>
        <v/>
      </c>
      <c r="V29" s="136" t="str">
        <f>IFERROR(IF(OR(V$17=$C29,V$17=list!$C$4),(VLOOKUP(V$19,Input!$A$9:$I$48,Input!$I$6,0)*VLOOKUP(V$19,Input!$A$9:$H$48,Input!$H$6,0))/(VLOOKUP($E29,'Container Panel'!$B$41:$Z$100,'Container Panel'!$J$38,0)*HLOOKUP(V$19,$F$146:$AS$206,$D29+1,0)),""),"")</f>
        <v/>
      </c>
      <c r="W29" s="136" t="str">
        <f>IFERROR(IF(OR(W$17=$C29,W$17=list!$C$4),(VLOOKUP(W$19,Input!$A$9:$I$48,Input!$I$6,0)*VLOOKUP(W$19,Input!$A$9:$H$48,Input!$H$6,0))/(VLOOKUP($E29,'Container Panel'!$B$41:$Z$100,'Container Panel'!$J$38,0)*HLOOKUP(W$19,$F$146:$AS$206,$D29+1,0)),""),"")</f>
        <v/>
      </c>
      <c r="X29" s="136" t="str">
        <f>IFERROR(IF(OR(X$17=$C29,X$17=list!$C$4),(VLOOKUP(X$19,Input!$A$9:$I$48,Input!$I$6,0)*VLOOKUP(X$19,Input!$A$9:$H$48,Input!$H$6,0))/(VLOOKUP($E29,'Container Panel'!$B$41:$Z$100,'Container Panel'!$J$38,0)*HLOOKUP(X$19,$F$146:$AS$206,$D29+1,0)),""),"")</f>
        <v/>
      </c>
      <c r="Y29" s="136" t="str">
        <f>IFERROR(IF(OR(Y$17=$C29,Y$17=list!$C$4),(VLOOKUP(Y$19,Input!$A$9:$I$48,Input!$I$6,0)*VLOOKUP(Y$19,Input!$A$9:$H$48,Input!$H$6,0))/(VLOOKUP($E29,'Container Panel'!$B$41:$Z$100,'Container Panel'!$J$38,0)*HLOOKUP(Y$19,$F$146:$AS$206,$D29+1,0)),""),"")</f>
        <v/>
      </c>
      <c r="Z29" s="136" t="str">
        <f>IFERROR(IF(OR(Z$17=$C29,Z$17=list!$C$4),(VLOOKUP(Z$19,Input!$A$9:$I$48,Input!$I$6,0)*VLOOKUP(Z$19,Input!$A$9:$H$48,Input!$H$6,0))/(VLOOKUP($E29,'Container Panel'!$B$41:$Z$100,'Container Panel'!$J$38,0)*HLOOKUP(Z$19,$F$146:$AS$206,$D29+1,0)),""),"")</f>
        <v/>
      </c>
      <c r="AA29" s="136" t="str">
        <f>IFERROR(IF(OR(AA$17=$C29,AA$17=list!$C$4),(VLOOKUP(AA$19,Input!$A$9:$I$48,Input!$I$6,0)*VLOOKUP(AA$19,Input!$A$9:$H$48,Input!$H$6,0))/(VLOOKUP($E29,'Container Panel'!$B$41:$Z$100,'Container Panel'!$J$38,0)*HLOOKUP(AA$19,$F$146:$AS$206,$D29+1,0)),""),"")</f>
        <v/>
      </c>
      <c r="AB29" s="136" t="str">
        <f>IFERROR(IF(OR(AB$17=$C29,AB$17=list!$C$4),(VLOOKUP(AB$19,Input!$A$9:$I$48,Input!$I$6,0)*VLOOKUP(AB$19,Input!$A$9:$H$48,Input!$H$6,0))/(VLOOKUP($E29,'Container Panel'!$B$41:$Z$100,'Container Panel'!$J$38,0)*HLOOKUP(AB$19,$F$146:$AS$206,$D29+1,0)),""),"")</f>
        <v/>
      </c>
      <c r="AC29" s="136" t="str">
        <f>IFERROR(IF(OR(AC$17=$C29,AC$17=list!$C$4),(VLOOKUP(AC$19,Input!$A$9:$I$48,Input!$I$6,0)*VLOOKUP(AC$19,Input!$A$9:$H$48,Input!$H$6,0))/(VLOOKUP($E29,'Container Panel'!$B$41:$Z$100,'Container Panel'!$J$38,0)*HLOOKUP(AC$19,$F$146:$AS$206,$D29+1,0)),""),"")</f>
        <v/>
      </c>
      <c r="AD29" s="136" t="str">
        <f>IFERROR(IF(OR(AD$17=$C29,AD$17=list!$C$4),(VLOOKUP(AD$19,Input!$A$9:$I$48,Input!$I$6,0)*VLOOKUP(AD$19,Input!$A$9:$H$48,Input!$H$6,0))/(VLOOKUP($E29,'Container Panel'!$B$41:$Z$100,'Container Panel'!$J$38,0)*HLOOKUP(AD$19,$F$146:$AS$206,$D29+1,0)),""),"")</f>
        <v/>
      </c>
      <c r="AE29" s="136" t="str">
        <f>IFERROR(IF(OR(AE$17=$C29,AE$17=list!$C$4),(VLOOKUP(AE$19,Input!$A$9:$I$48,Input!$I$6,0)*VLOOKUP(AE$19,Input!$A$9:$H$48,Input!$H$6,0))/(VLOOKUP($E29,'Container Panel'!$B$41:$Z$100,'Container Panel'!$J$38,0)*HLOOKUP(AE$19,$F$146:$AS$206,$D29+1,0)),""),"")</f>
        <v/>
      </c>
      <c r="AF29" s="136" t="str">
        <f>IFERROR(IF(OR(AF$17=$C29,AF$17=list!$C$4),(VLOOKUP(AF$19,Input!$A$9:$I$48,Input!$I$6,0)*VLOOKUP(AF$19,Input!$A$9:$H$48,Input!$H$6,0))/(VLOOKUP($E29,'Container Panel'!$B$41:$Z$100,'Container Panel'!$J$38,0)*HLOOKUP(AF$19,$F$146:$AS$206,$D29+1,0)),""),"")</f>
        <v/>
      </c>
      <c r="AG29" s="136" t="str">
        <f>IFERROR(IF(OR(AG$17=$C29,AG$17=list!$C$4),(VLOOKUP(AG$19,Input!$A$9:$I$48,Input!$I$6,0)*VLOOKUP(AG$19,Input!$A$9:$H$48,Input!$H$6,0))/(VLOOKUP($E29,'Container Panel'!$B$41:$Z$100,'Container Panel'!$J$38,0)*HLOOKUP(AG$19,$F$146:$AS$206,$D29+1,0)),""),"")</f>
        <v/>
      </c>
      <c r="AH29" s="136" t="str">
        <f>IFERROR(IF(OR(AH$17=$C29,AH$17=list!$C$4),(VLOOKUP(AH$19,Input!$A$9:$I$48,Input!$I$6,0)*VLOOKUP(AH$19,Input!$A$9:$H$48,Input!$H$6,0))/(VLOOKUP($E29,'Container Panel'!$B$41:$Z$100,'Container Panel'!$J$38,0)*HLOOKUP(AH$19,$F$146:$AS$206,$D29+1,0)),""),"")</f>
        <v/>
      </c>
      <c r="AI29" s="136" t="str">
        <f>IFERROR(IF(OR(AI$17=$C29,AI$17=list!$C$4),(VLOOKUP(AI$19,Input!$A$9:$I$48,Input!$I$6,0)*VLOOKUP(AI$19,Input!$A$9:$H$48,Input!$H$6,0))/(VLOOKUP($E29,'Container Panel'!$B$41:$Z$100,'Container Panel'!$J$38,0)*HLOOKUP(AI$19,$F$146:$AS$206,$D29+1,0)),""),"")</f>
        <v/>
      </c>
      <c r="AJ29" s="136" t="str">
        <f>IFERROR(IF(OR(AJ$17=$C29,AJ$17=list!$C$4),(VLOOKUP(AJ$19,Input!$A$9:$I$48,Input!$I$6,0)*VLOOKUP(AJ$19,Input!$A$9:$H$48,Input!$H$6,0))/(VLOOKUP($E29,'Container Panel'!$B$41:$Z$100,'Container Panel'!$J$38,0)*HLOOKUP(AJ$19,$F$146:$AS$206,$D29+1,0)),""),"")</f>
        <v/>
      </c>
      <c r="AK29" s="136" t="str">
        <f>IFERROR(IF(OR(AK$17=$C29,AK$17=list!$C$4),(VLOOKUP(AK$19,Input!$A$9:$I$48,Input!$I$6,0)*VLOOKUP(AK$19,Input!$A$9:$H$48,Input!$H$6,0))/(VLOOKUP($E29,'Container Panel'!$B$41:$Z$100,'Container Panel'!$J$38,0)*HLOOKUP(AK$19,$F$146:$AS$206,$D29+1,0)),""),"")</f>
        <v/>
      </c>
      <c r="AL29" s="136" t="str">
        <f>IFERROR(IF(OR(AL$17=$C29,AL$17=list!$C$4),(VLOOKUP(AL$19,Input!$A$9:$I$48,Input!$I$6,0)*VLOOKUP(AL$19,Input!$A$9:$H$48,Input!$H$6,0))/(VLOOKUP($E29,'Container Panel'!$B$41:$Z$100,'Container Panel'!$J$38,0)*HLOOKUP(AL$19,$F$146:$AS$206,$D29+1,0)),""),"")</f>
        <v/>
      </c>
      <c r="AM29" s="136" t="str">
        <f>IFERROR(IF(OR(AM$17=$C29,AM$17=list!$C$4),(VLOOKUP(AM$19,Input!$A$9:$I$48,Input!$I$6,0)*VLOOKUP(AM$19,Input!$A$9:$H$48,Input!$H$6,0))/(VLOOKUP($E29,'Container Panel'!$B$41:$Z$100,'Container Panel'!$J$38,0)*HLOOKUP(AM$19,$F$146:$AS$206,$D29+1,0)),""),"")</f>
        <v/>
      </c>
      <c r="AN29" s="136" t="str">
        <f>IFERROR(IF(OR(AN$17=$C29,AN$17=list!$C$4),(VLOOKUP(AN$19,Input!$A$9:$I$48,Input!$I$6,0)*VLOOKUP(AN$19,Input!$A$9:$H$48,Input!$H$6,0))/(VLOOKUP($E29,'Container Panel'!$B$41:$Z$100,'Container Panel'!$J$38,0)*HLOOKUP(AN$19,$F$146:$AS$206,$D29+1,0)),""),"")</f>
        <v/>
      </c>
      <c r="AO29" s="136" t="str">
        <f>IFERROR(IF(OR(AO$17=$C29,AO$17=list!$C$4),(VLOOKUP(AO$19,Input!$A$9:$I$48,Input!$I$6,0)*VLOOKUP(AO$19,Input!$A$9:$H$48,Input!$H$6,0))/(VLOOKUP($E29,'Container Panel'!$B$41:$Z$100,'Container Panel'!$J$38,0)*HLOOKUP(AO$19,$F$146:$AS$206,$D29+1,0)),""),"")</f>
        <v/>
      </c>
      <c r="AP29" s="136" t="str">
        <f>IFERROR(IF(OR(AP$17=$C29,AP$17=list!$C$4),(VLOOKUP(AP$19,Input!$A$9:$I$48,Input!$I$6,0)*VLOOKUP(AP$19,Input!$A$9:$H$48,Input!$H$6,0))/(VLOOKUP($E29,'Container Panel'!$B$41:$Z$100,'Container Panel'!$J$38,0)*HLOOKUP(AP$19,$F$146:$AS$206,$D29+1,0)),""),"")</f>
        <v/>
      </c>
      <c r="AQ29" s="136" t="str">
        <f>IFERROR(IF(OR(AQ$17=$C29,AQ$17=list!$C$4),(VLOOKUP(AQ$19,Input!$A$9:$I$48,Input!$I$6,0)*VLOOKUP(AQ$19,Input!$A$9:$H$48,Input!$H$6,0))/(VLOOKUP($E29,'Container Panel'!$B$41:$Z$100,'Container Panel'!$J$38,0)*HLOOKUP(AQ$19,$F$146:$AS$206,$D29+1,0)),""),"")</f>
        <v/>
      </c>
      <c r="AR29" s="136" t="str">
        <f>IFERROR(IF(OR(AR$17=$C29,AR$17=list!$C$4),(VLOOKUP(AR$19,Input!$A$9:$I$48,Input!$I$6,0)*VLOOKUP(AR$19,Input!$A$9:$H$48,Input!$H$6,0))/(VLOOKUP($E29,'Container Panel'!$B$41:$Z$100,'Container Panel'!$J$38,0)*HLOOKUP(AR$19,$F$146:$AS$206,$D29+1,0)),""),"")</f>
        <v/>
      </c>
      <c r="AS29" s="136" t="str">
        <f>IFERROR(IF(OR(AS$17=$C29,AS$17=list!$C$4),(VLOOKUP(AS$19,Input!$A$9:$I$48,Input!$I$6,0)*VLOOKUP(AS$19,Input!$A$9:$H$48,Input!$H$6,0))/(VLOOKUP($E29,'Container Panel'!$B$41:$Z$100,'Container Panel'!$J$38,0)*HLOOKUP(AS$19,$F$146:$AS$206,$D29+1,0)),""),"")</f>
        <v/>
      </c>
    </row>
    <row r="30" spans="3:45">
      <c r="C30" s="74" t="str">
        <f>IFERROR(VLOOKUP($E30,'Container Panel'!$B$41:$M$100,'Container Panel'!$K$38,0),"")</f>
        <v>Box</v>
      </c>
      <c r="D30" s="74">
        <v>11</v>
      </c>
      <c r="E30" s="135" t="str">
        <f t="shared" si="10"/>
        <v>C</v>
      </c>
      <c r="F30" s="136">
        <f ca="1">IFERROR(IF(OR(F$17=$C30,F$17=list!$C$4),(VLOOKUP(F$19,Input!$A$9:$I$48,Input!$I$6,0)*VLOOKUP(F$19,Input!$A$9:$H$48,Input!$H$6,0))/(VLOOKUP($E30,'Container Panel'!$B$41:$Z$100,'Container Panel'!$J$38,0)*HLOOKUP(F$19,$F$146:$AS$206,$D30+1,0)),""),"")</f>
        <v>0.33961187214611865</v>
      </c>
      <c r="G30" s="136">
        <f ca="1">IFERROR(IF(OR(G$17=$C30,G$17=list!$C$4),(VLOOKUP(G$19,Input!$A$9:$I$48,Input!$I$6,0)*VLOOKUP(G$19,Input!$A$9:$H$48,Input!$H$6,0))/(VLOOKUP($E30,'Container Panel'!$B$41:$Z$100,'Container Panel'!$J$38,0)*HLOOKUP(G$19,$F$146:$AS$206,$D30+1,0)),""),"")</f>
        <v>0.4349257355041416</v>
      </c>
      <c r="H30" s="136" t="str">
        <f>IFERROR(IF(OR(H$17=$C30,H$17=list!$C$4),(VLOOKUP(H$19,Input!$A$9:$I$48,Input!$I$6,0)*VLOOKUP(H$19,Input!$A$9:$H$48,Input!$H$6,0))/(VLOOKUP($E30,'Container Panel'!$B$41:$Z$100,'Container Panel'!$J$38,0)*HLOOKUP(H$19,$F$146:$AS$206,$D30+1,0)),""),"")</f>
        <v/>
      </c>
      <c r="I30" s="136" t="str">
        <f>IFERROR(IF(OR(I$17=$C30,I$17=list!$C$4),(VLOOKUP(I$19,Input!$A$9:$I$48,Input!$I$6,0)*VLOOKUP(I$19,Input!$A$9:$H$48,Input!$H$6,0))/(VLOOKUP($E30,'Container Panel'!$B$41:$Z$100,'Container Panel'!$J$38,0)*HLOOKUP(I$19,$F$146:$AS$206,$D30+1,0)),""),"")</f>
        <v/>
      </c>
      <c r="J30" s="136" t="str">
        <f>IFERROR(IF(OR(J$17=$C30,J$17=list!$C$4),(VLOOKUP(J$19,Input!$A$9:$I$48,Input!$I$6,0)*VLOOKUP(J$19,Input!$A$9:$H$48,Input!$H$6,0))/(VLOOKUP($E30,'Container Panel'!$B$41:$Z$100,'Container Panel'!$J$38,0)*HLOOKUP(J$19,$F$146:$AS$206,$D30+1,0)),""),"")</f>
        <v/>
      </c>
      <c r="K30" s="136" t="str">
        <f>IFERROR(IF(OR(K$17=$C30,K$17=list!$C$4),(VLOOKUP(K$19,Input!$A$9:$I$48,Input!$I$6,0)*VLOOKUP(K$19,Input!$A$9:$H$48,Input!$H$6,0))/(VLOOKUP($E30,'Container Panel'!$B$41:$Z$100,'Container Panel'!$J$38,0)*HLOOKUP(K$19,$F$146:$AS$206,$D30+1,0)),""),"")</f>
        <v/>
      </c>
      <c r="L30" s="136" t="str">
        <f>IFERROR(IF(OR(L$17=$C30,L$17=list!$C$4),(VLOOKUP(L$19,Input!$A$9:$I$48,Input!$I$6,0)*VLOOKUP(L$19,Input!$A$9:$H$48,Input!$H$6,0))/(VLOOKUP($E30,'Container Panel'!$B$41:$Z$100,'Container Panel'!$J$38,0)*HLOOKUP(L$19,$F$146:$AS$206,$D30+1,0)),""),"")</f>
        <v/>
      </c>
      <c r="M30" s="136" t="str">
        <f>IFERROR(IF(OR(M$17=$C30,M$17=list!$C$4),(VLOOKUP(M$19,Input!$A$9:$I$48,Input!$I$6,0)*VLOOKUP(M$19,Input!$A$9:$H$48,Input!$H$6,0))/(VLOOKUP($E30,'Container Panel'!$B$41:$Z$100,'Container Panel'!$J$38,0)*HLOOKUP(M$19,$F$146:$AS$206,$D30+1,0)),""),"")</f>
        <v/>
      </c>
      <c r="N30" s="136" t="str">
        <f>IFERROR(IF(OR(N$17=$C30,N$17=list!$C$4),(VLOOKUP(N$19,Input!$A$9:$I$48,Input!$I$6,0)*VLOOKUP(N$19,Input!$A$9:$H$48,Input!$H$6,0))/(VLOOKUP($E30,'Container Panel'!$B$41:$Z$100,'Container Panel'!$J$38,0)*HLOOKUP(N$19,$F$146:$AS$206,$D30+1,0)),""),"")</f>
        <v/>
      </c>
      <c r="O30" s="136" t="str">
        <f>IFERROR(IF(OR(O$17=$C30,O$17=list!$C$4),(VLOOKUP(O$19,Input!$A$9:$I$48,Input!$I$6,0)*VLOOKUP(O$19,Input!$A$9:$H$48,Input!$H$6,0))/(VLOOKUP($E30,'Container Panel'!$B$41:$Z$100,'Container Panel'!$J$38,0)*HLOOKUP(O$19,$F$146:$AS$206,$D30+1,0)),""),"")</f>
        <v/>
      </c>
      <c r="P30" s="136" t="str">
        <f>IFERROR(IF(OR(P$17=$C30,P$17=list!$C$4),(VLOOKUP(P$19,Input!$A$9:$I$48,Input!$I$6,0)*VLOOKUP(P$19,Input!$A$9:$H$48,Input!$H$6,0))/(VLOOKUP($E30,'Container Panel'!$B$41:$Z$100,'Container Panel'!$J$38,0)*HLOOKUP(P$19,$F$146:$AS$206,$D30+1,0)),""),"")</f>
        <v/>
      </c>
      <c r="Q30" s="136" t="str">
        <f>IFERROR(IF(OR(Q$17=$C30,Q$17=list!$C$4),(VLOOKUP(Q$19,Input!$A$9:$I$48,Input!$I$6,0)*VLOOKUP(Q$19,Input!$A$9:$H$48,Input!$H$6,0))/(VLOOKUP($E30,'Container Panel'!$B$41:$Z$100,'Container Panel'!$J$38,0)*HLOOKUP(Q$19,$F$146:$AS$206,$D30+1,0)),""),"")</f>
        <v/>
      </c>
      <c r="R30" s="136" t="str">
        <f>IFERROR(IF(OR(R$17=$C30,R$17=list!$C$4),(VLOOKUP(R$19,Input!$A$9:$I$48,Input!$I$6,0)*VLOOKUP(R$19,Input!$A$9:$H$48,Input!$H$6,0))/(VLOOKUP($E30,'Container Panel'!$B$41:$Z$100,'Container Panel'!$J$38,0)*HLOOKUP(R$19,$F$146:$AS$206,$D30+1,0)),""),"")</f>
        <v/>
      </c>
      <c r="S30" s="136" t="str">
        <f>IFERROR(IF(OR(S$17=$C30,S$17=list!$C$4),(VLOOKUP(S$19,Input!$A$9:$I$48,Input!$I$6,0)*VLOOKUP(S$19,Input!$A$9:$H$48,Input!$H$6,0))/(VLOOKUP($E30,'Container Panel'!$B$41:$Z$100,'Container Panel'!$J$38,0)*HLOOKUP(S$19,$F$146:$AS$206,$D30+1,0)),""),"")</f>
        <v/>
      </c>
      <c r="T30" s="136" t="str">
        <f>IFERROR(IF(OR(T$17=$C30,T$17=list!$C$4),(VLOOKUP(T$19,Input!$A$9:$I$48,Input!$I$6,0)*VLOOKUP(T$19,Input!$A$9:$H$48,Input!$H$6,0))/(VLOOKUP($E30,'Container Panel'!$B$41:$Z$100,'Container Panel'!$J$38,0)*HLOOKUP(T$19,$F$146:$AS$206,$D30+1,0)),""),"")</f>
        <v/>
      </c>
      <c r="U30" s="136" t="str">
        <f>IFERROR(IF(OR(U$17=$C30,U$17=list!$C$4),(VLOOKUP(U$19,Input!$A$9:$I$48,Input!$I$6,0)*VLOOKUP(U$19,Input!$A$9:$H$48,Input!$H$6,0))/(VLOOKUP($E30,'Container Panel'!$B$41:$Z$100,'Container Panel'!$J$38,0)*HLOOKUP(U$19,$F$146:$AS$206,$D30+1,0)),""),"")</f>
        <v/>
      </c>
      <c r="V30" s="136" t="str">
        <f>IFERROR(IF(OR(V$17=$C30,V$17=list!$C$4),(VLOOKUP(V$19,Input!$A$9:$I$48,Input!$I$6,0)*VLOOKUP(V$19,Input!$A$9:$H$48,Input!$H$6,0))/(VLOOKUP($E30,'Container Panel'!$B$41:$Z$100,'Container Panel'!$J$38,0)*HLOOKUP(V$19,$F$146:$AS$206,$D30+1,0)),""),"")</f>
        <v/>
      </c>
      <c r="W30" s="136" t="str">
        <f>IFERROR(IF(OR(W$17=$C30,W$17=list!$C$4),(VLOOKUP(W$19,Input!$A$9:$I$48,Input!$I$6,0)*VLOOKUP(W$19,Input!$A$9:$H$48,Input!$H$6,0))/(VLOOKUP($E30,'Container Panel'!$B$41:$Z$100,'Container Panel'!$J$38,0)*HLOOKUP(W$19,$F$146:$AS$206,$D30+1,0)),""),"")</f>
        <v/>
      </c>
      <c r="X30" s="136" t="str">
        <f>IFERROR(IF(OR(X$17=$C30,X$17=list!$C$4),(VLOOKUP(X$19,Input!$A$9:$I$48,Input!$I$6,0)*VLOOKUP(X$19,Input!$A$9:$H$48,Input!$H$6,0))/(VLOOKUP($E30,'Container Panel'!$B$41:$Z$100,'Container Panel'!$J$38,0)*HLOOKUP(X$19,$F$146:$AS$206,$D30+1,0)),""),"")</f>
        <v/>
      </c>
      <c r="Y30" s="136" t="str">
        <f>IFERROR(IF(OR(Y$17=$C30,Y$17=list!$C$4),(VLOOKUP(Y$19,Input!$A$9:$I$48,Input!$I$6,0)*VLOOKUP(Y$19,Input!$A$9:$H$48,Input!$H$6,0))/(VLOOKUP($E30,'Container Panel'!$B$41:$Z$100,'Container Panel'!$J$38,0)*HLOOKUP(Y$19,$F$146:$AS$206,$D30+1,0)),""),"")</f>
        <v/>
      </c>
      <c r="Z30" s="136" t="str">
        <f>IFERROR(IF(OR(Z$17=$C30,Z$17=list!$C$4),(VLOOKUP(Z$19,Input!$A$9:$I$48,Input!$I$6,0)*VLOOKUP(Z$19,Input!$A$9:$H$48,Input!$H$6,0))/(VLOOKUP($E30,'Container Panel'!$B$41:$Z$100,'Container Panel'!$J$38,0)*HLOOKUP(Z$19,$F$146:$AS$206,$D30+1,0)),""),"")</f>
        <v/>
      </c>
      <c r="AA30" s="136" t="str">
        <f>IFERROR(IF(OR(AA$17=$C30,AA$17=list!$C$4),(VLOOKUP(AA$19,Input!$A$9:$I$48,Input!$I$6,0)*VLOOKUP(AA$19,Input!$A$9:$H$48,Input!$H$6,0))/(VLOOKUP($E30,'Container Panel'!$B$41:$Z$100,'Container Panel'!$J$38,0)*HLOOKUP(AA$19,$F$146:$AS$206,$D30+1,0)),""),"")</f>
        <v/>
      </c>
      <c r="AB30" s="136" t="str">
        <f>IFERROR(IF(OR(AB$17=$C30,AB$17=list!$C$4),(VLOOKUP(AB$19,Input!$A$9:$I$48,Input!$I$6,0)*VLOOKUP(AB$19,Input!$A$9:$H$48,Input!$H$6,0))/(VLOOKUP($E30,'Container Panel'!$B$41:$Z$100,'Container Panel'!$J$38,0)*HLOOKUP(AB$19,$F$146:$AS$206,$D30+1,0)),""),"")</f>
        <v/>
      </c>
      <c r="AC30" s="136" t="str">
        <f>IFERROR(IF(OR(AC$17=$C30,AC$17=list!$C$4),(VLOOKUP(AC$19,Input!$A$9:$I$48,Input!$I$6,0)*VLOOKUP(AC$19,Input!$A$9:$H$48,Input!$H$6,0))/(VLOOKUP($E30,'Container Panel'!$B$41:$Z$100,'Container Panel'!$J$38,0)*HLOOKUP(AC$19,$F$146:$AS$206,$D30+1,0)),""),"")</f>
        <v/>
      </c>
      <c r="AD30" s="136" t="str">
        <f>IFERROR(IF(OR(AD$17=$C30,AD$17=list!$C$4),(VLOOKUP(AD$19,Input!$A$9:$I$48,Input!$I$6,0)*VLOOKUP(AD$19,Input!$A$9:$H$48,Input!$H$6,0))/(VLOOKUP($E30,'Container Panel'!$B$41:$Z$100,'Container Panel'!$J$38,0)*HLOOKUP(AD$19,$F$146:$AS$206,$D30+1,0)),""),"")</f>
        <v/>
      </c>
      <c r="AE30" s="136" t="str">
        <f>IFERROR(IF(OR(AE$17=$C30,AE$17=list!$C$4),(VLOOKUP(AE$19,Input!$A$9:$I$48,Input!$I$6,0)*VLOOKUP(AE$19,Input!$A$9:$H$48,Input!$H$6,0))/(VLOOKUP($E30,'Container Panel'!$B$41:$Z$100,'Container Panel'!$J$38,0)*HLOOKUP(AE$19,$F$146:$AS$206,$D30+1,0)),""),"")</f>
        <v/>
      </c>
      <c r="AF30" s="136" t="str">
        <f>IFERROR(IF(OR(AF$17=$C30,AF$17=list!$C$4),(VLOOKUP(AF$19,Input!$A$9:$I$48,Input!$I$6,0)*VLOOKUP(AF$19,Input!$A$9:$H$48,Input!$H$6,0))/(VLOOKUP($E30,'Container Panel'!$B$41:$Z$100,'Container Panel'!$J$38,0)*HLOOKUP(AF$19,$F$146:$AS$206,$D30+1,0)),""),"")</f>
        <v/>
      </c>
      <c r="AG30" s="136" t="str">
        <f>IFERROR(IF(OR(AG$17=$C30,AG$17=list!$C$4),(VLOOKUP(AG$19,Input!$A$9:$I$48,Input!$I$6,0)*VLOOKUP(AG$19,Input!$A$9:$H$48,Input!$H$6,0))/(VLOOKUP($E30,'Container Panel'!$B$41:$Z$100,'Container Panel'!$J$38,0)*HLOOKUP(AG$19,$F$146:$AS$206,$D30+1,0)),""),"")</f>
        <v/>
      </c>
      <c r="AH30" s="136" t="str">
        <f>IFERROR(IF(OR(AH$17=$C30,AH$17=list!$C$4),(VLOOKUP(AH$19,Input!$A$9:$I$48,Input!$I$6,0)*VLOOKUP(AH$19,Input!$A$9:$H$48,Input!$H$6,0))/(VLOOKUP($E30,'Container Panel'!$B$41:$Z$100,'Container Panel'!$J$38,0)*HLOOKUP(AH$19,$F$146:$AS$206,$D30+1,0)),""),"")</f>
        <v/>
      </c>
      <c r="AI30" s="136" t="str">
        <f>IFERROR(IF(OR(AI$17=$C30,AI$17=list!$C$4),(VLOOKUP(AI$19,Input!$A$9:$I$48,Input!$I$6,0)*VLOOKUP(AI$19,Input!$A$9:$H$48,Input!$H$6,0))/(VLOOKUP($E30,'Container Panel'!$B$41:$Z$100,'Container Panel'!$J$38,0)*HLOOKUP(AI$19,$F$146:$AS$206,$D30+1,0)),""),"")</f>
        <v/>
      </c>
      <c r="AJ30" s="136" t="str">
        <f>IFERROR(IF(OR(AJ$17=$C30,AJ$17=list!$C$4),(VLOOKUP(AJ$19,Input!$A$9:$I$48,Input!$I$6,0)*VLOOKUP(AJ$19,Input!$A$9:$H$48,Input!$H$6,0))/(VLOOKUP($E30,'Container Panel'!$B$41:$Z$100,'Container Panel'!$J$38,0)*HLOOKUP(AJ$19,$F$146:$AS$206,$D30+1,0)),""),"")</f>
        <v/>
      </c>
      <c r="AK30" s="136" t="str">
        <f>IFERROR(IF(OR(AK$17=$C30,AK$17=list!$C$4),(VLOOKUP(AK$19,Input!$A$9:$I$48,Input!$I$6,0)*VLOOKUP(AK$19,Input!$A$9:$H$48,Input!$H$6,0))/(VLOOKUP($E30,'Container Panel'!$B$41:$Z$100,'Container Panel'!$J$38,0)*HLOOKUP(AK$19,$F$146:$AS$206,$D30+1,0)),""),"")</f>
        <v/>
      </c>
      <c r="AL30" s="136" t="str">
        <f>IFERROR(IF(OR(AL$17=$C30,AL$17=list!$C$4),(VLOOKUP(AL$19,Input!$A$9:$I$48,Input!$I$6,0)*VLOOKUP(AL$19,Input!$A$9:$H$48,Input!$H$6,0))/(VLOOKUP($E30,'Container Panel'!$B$41:$Z$100,'Container Panel'!$J$38,0)*HLOOKUP(AL$19,$F$146:$AS$206,$D30+1,0)),""),"")</f>
        <v/>
      </c>
      <c r="AM30" s="136" t="str">
        <f>IFERROR(IF(OR(AM$17=$C30,AM$17=list!$C$4),(VLOOKUP(AM$19,Input!$A$9:$I$48,Input!$I$6,0)*VLOOKUP(AM$19,Input!$A$9:$H$48,Input!$H$6,0))/(VLOOKUP($E30,'Container Panel'!$B$41:$Z$100,'Container Panel'!$J$38,0)*HLOOKUP(AM$19,$F$146:$AS$206,$D30+1,0)),""),"")</f>
        <v/>
      </c>
      <c r="AN30" s="136" t="str">
        <f>IFERROR(IF(OR(AN$17=$C30,AN$17=list!$C$4),(VLOOKUP(AN$19,Input!$A$9:$I$48,Input!$I$6,0)*VLOOKUP(AN$19,Input!$A$9:$H$48,Input!$H$6,0))/(VLOOKUP($E30,'Container Panel'!$B$41:$Z$100,'Container Panel'!$J$38,0)*HLOOKUP(AN$19,$F$146:$AS$206,$D30+1,0)),""),"")</f>
        <v/>
      </c>
      <c r="AO30" s="136" t="str">
        <f>IFERROR(IF(OR(AO$17=$C30,AO$17=list!$C$4),(VLOOKUP(AO$19,Input!$A$9:$I$48,Input!$I$6,0)*VLOOKUP(AO$19,Input!$A$9:$H$48,Input!$H$6,0))/(VLOOKUP($E30,'Container Panel'!$B$41:$Z$100,'Container Panel'!$J$38,0)*HLOOKUP(AO$19,$F$146:$AS$206,$D30+1,0)),""),"")</f>
        <v/>
      </c>
      <c r="AP30" s="136" t="str">
        <f>IFERROR(IF(OR(AP$17=$C30,AP$17=list!$C$4),(VLOOKUP(AP$19,Input!$A$9:$I$48,Input!$I$6,0)*VLOOKUP(AP$19,Input!$A$9:$H$48,Input!$H$6,0))/(VLOOKUP($E30,'Container Panel'!$B$41:$Z$100,'Container Panel'!$J$38,0)*HLOOKUP(AP$19,$F$146:$AS$206,$D30+1,0)),""),"")</f>
        <v/>
      </c>
      <c r="AQ30" s="136" t="str">
        <f>IFERROR(IF(OR(AQ$17=$C30,AQ$17=list!$C$4),(VLOOKUP(AQ$19,Input!$A$9:$I$48,Input!$I$6,0)*VLOOKUP(AQ$19,Input!$A$9:$H$48,Input!$H$6,0))/(VLOOKUP($E30,'Container Panel'!$B$41:$Z$100,'Container Panel'!$J$38,0)*HLOOKUP(AQ$19,$F$146:$AS$206,$D30+1,0)),""),"")</f>
        <v/>
      </c>
      <c r="AR30" s="136" t="str">
        <f>IFERROR(IF(OR(AR$17=$C30,AR$17=list!$C$4),(VLOOKUP(AR$19,Input!$A$9:$I$48,Input!$I$6,0)*VLOOKUP(AR$19,Input!$A$9:$H$48,Input!$H$6,0))/(VLOOKUP($E30,'Container Panel'!$B$41:$Z$100,'Container Panel'!$J$38,0)*HLOOKUP(AR$19,$F$146:$AS$206,$D30+1,0)),""),"")</f>
        <v/>
      </c>
      <c r="AS30" s="136" t="str">
        <f>IFERROR(IF(OR(AS$17=$C30,AS$17=list!$C$4),(VLOOKUP(AS$19,Input!$A$9:$I$48,Input!$I$6,0)*VLOOKUP(AS$19,Input!$A$9:$H$48,Input!$H$6,0))/(VLOOKUP($E30,'Container Panel'!$B$41:$Z$100,'Container Panel'!$J$38,0)*HLOOKUP(AS$19,$F$146:$AS$206,$D30+1,0)),""),"")</f>
        <v/>
      </c>
    </row>
    <row r="31" spans="3:45">
      <c r="C31" s="74" t="str">
        <f>IFERROR(VLOOKUP($E31,'Container Panel'!$B$41:$M$100,'Container Panel'!$K$38,0),"")</f>
        <v>Box</v>
      </c>
      <c r="D31" s="74">
        <v>12</v>
      </c>
      <c r="E31" s="135" t="str">
        <f t="shared" si="10"/>
        <v>EU6412</v>
      </c>
      <c r="F31" s="136">
        <f ca="1">IFERROR(IF(OR(F$17=$C31,F$17=list!$C$4),(VLOOKUP(F$19,Input!$A$9:$I$48,Input!$I$6,0)*VLOOKUP(F$19,Input!$A$9:$H$48,Input!$H$6,0))/(VLOOKUP($E31,'Container Panel'!$B$41:$Z$100,'Container Panel'!$J$38,0)*HLOOKUP(F$19,$F$146:$AS$206,$D31+1,0)),""),"")</f>
        <v>0.3962138508371385</v>
      </c>
      <c r="G31" s="136">
        <f ca="1">IFERROR(IF(OR(G$17=$C31,G$17=list!$C$4),(VLOOKUP(G$19,Input!$A$9:$I$48,Input!$I$6,0)*VLOOKUP(G$19,Input!$A$9:$H$48,Input!$H$6,0))/(VLOOKUP($E31,'Container Panel'!$B$41:$Z$100,'Container Panel'!$J$38,0)*HLOOKUP(G$19,$F$146:$AS$206,$D31+1,0)),""),"")</f>
        <v>0.33837222222222224</v>
      </c>
      <c r="H31" s="136" t="str">
        <f>IFERROR(IF(OR(H$17=$C31,H$17=list!$C$4),(VLOOKUP(H$19,Input!$A$9:$I$48,Input!$I$6,0)*VLOOKUP(H$19,Input!$A$9:$H$48,Input!$H$6,0))/(VLOOKUP($E31,'Container Panel'!$B$41:$Z$100,'Container Panel'!$J$38,0)*HLOOKUP(H$19,$F$146:$AS$206,$D31+1,0)),""),"")</f>
        <v/>
      </c>
      <c r="I31" s="136" t="str">
        <f>IFERROR(IF(OR(I$17=$C31,I$17=list!$C$4),(VLOOKUP(I$19,Input!$A$9:$I$48,Input!$I$6,0)*VLOOKUP(I$19,Input!$A$9:$H$48,Input!$H$6,0))/(VLOOKUP($E31,'Container Panel'!$B$41:$Z$100,'Container Panel'!$J$38,0)*HLOOKUP(I$19,$F$146:$AS$206,$D31+1,0)),""),"")</f>
        <v/>
      </c>
      <c r="J31" s="136" t="str">
        <f>IFERROR(IF(OR(J$17=$C31,J$17=list!$C$4),(VLOOKUP(J$19,Input!$A$9:$I$48,Input!$I$6,0)*VLOOKUP(J$19,Input!$A$9:$H$48,Input!$H$6,0))/(VLOOKUP($E31,'Container Panel'!$B$41:$Z$100,'Container Panel'!$J$38,0)*HLOOKUP(J$19,$F$146:$AS$206,$D31+1,0)),""),"")</f>
        <v/>
      </c>
      <c r="K31" s="136" t="str">
        <f>IFERROR(IF(OR(K$17=$C31,K$17=list!$C$4),(VLOOKUP(K$19,Input!$A$9:$I$48,Input!$I$6,0)*VLOOKUP(K$19,Input!$A$9:$H$48,Input!$H$6,0))/(VLOOKUP($E31,'Container Panel'!$B$41:$Z$100,'Container Panel'!$J$38,0)*HLOOKUP(K$19,$F$146:$AS$206,$D31+1,0)),""),"")</f>
        <v/>
      </c>
      <c r="L31" s="136" t="str">
        <f>IFERROR(IF(OR(L$17=$C31,L$17=list!$C$4),(VLOOKUP(L$19,Input!$A$9:$I$48,Input!$I$6,0)*VLOOKUP(L$19,Input!$A$9:$H$48,Input!$H$6,0))/(VLOOKUP($E31,'Container Panel'!$B$41:$Z$100,'Container Panel'!$J$38,0)*HLOOKUP(L$19,$F$146:$AS$206,$D31+1,0)),""),"")</f>
        <v/>
      </c>
      <c r="M31" s="136" t="str">
        <f>IFERROR(IF(OR(M$17=$C31,M$17=list!$C$4),(VLOOKUP(M$19,Input!$A$9:$I$48,Input!$I$6,0)*VLOOKUP(M$19,Input!$A$9:$H$48,Input!$H$6,0))/(VLOOKUP($E31,'Container Panel'!$B$41:$Z$100,'Container Panel'!$J$38,0)*HLOOKUP(M$19,$F$146:$AS$206,$D31+1,0)),""),"")</f>
        <v/>
      </c>
      <c r="N31" s="136" t="str">
        <f>IFERROR(IF(OR(N$17=$C31,N$17=list!$C$4),(VLOOKUP(N$19,Input!$A$9:$I$48,Input!$I$6,0)*VLOOKUP(N$19,Input!$A$9:$H$48,Input!$H$6,0))/(VLOOKUP($E31,'Container Panel'!$B$41:$Z$100,'Container Panel'!$J$38,0)*HLOOKUP(N$19,$F$146:$AS$206,$D31+1,0)),""),"")</f>
        <v/>
      </c>
      <c r="O31" s="136" t="str">
        <f>IFERROR(IF(OR(O$17=$C31,O$17=list!$C$4),(VLOOKUP(O$19,Input!$A$9:$I$48,Input!$I$6,0)*VLOOKUP(O$19,Input!$A$9:$H$48,Input!$H$6,0))/(VLOOKUP($E31,'Container Panel'!$B$41:$Z$100,'Container Panel'!$J$38,0)*HLOOKUP(O$19,$F$146:$AS$206,$D31+1,0)),""),"")</f>
        <v/>
      </c>
      <c r="P31" s="136" t="str">
        <f>IFERROR(IF(OR(P$17=$C31,P$17=list!$C$4),(VLOOKUP(P$19,Input!$A$9:$I$48,Input!$I$6,0)*VLOOKUP(P$19,Input!$A$9:$H$48,Input!$H$6,0))/(VLOOKUP($E31,'Container Panel'!$B$41:$Z$100,'Container Panel'!$J$38,0)*HLOOKUP(P$19,$F$146:$AS$206,$D31+1,0)),""),"")</f>
        <v/>
      </c>
      <c r="Q31" s="136" t="str">
        <f>IFERROR(IF(OR(Q$17=$C31,Q$17=list!$C$4),(VLOOKUP(Q$19,Input!$A$9:$I$48,Input!$I$6,0)*VLOOKUP(Q$19,Input!$A$9:$H$48,Input!$H$6,0))/(VLOOKUP($E31,'Container Panel'!$B$41:$Z$100,'Container Panel'!$J$38,0)*HLOOKUP(Q$19,$F$146:$AS$206,$D31+1,0)),""),"")</f>
        <v/>
      </c>
      <c r="R31" s="136" t="str">
        <f>IFERROR(IF(OR(R$17=$C31,R$17=list!$C$4),(VLOOKUP(R$19,Input!$A$9:$I$48,Input!$I$6,0)*VLOOKUP(R$19,Input!$A$9:$H$48,Input!$H$6,0))/(VLOOKUP($E31,'Container Panel'!$B$41:$Z$100,'Container Panel'!$J$38,0)*HLOOKUP(R$19,$F$146:$AS$206,$D31+1,0)),""),"")</f>
        <v/>
      </c>
      <c r="S31" s="136" t="str">
        <f>IFERROR(IF(OR(S$17=$C31,S$17=list!$C$4),(VLOOKUP(S$19,Input!$A$9:$I$48,Input!$I$6,0)*VLOOKUP(S$19,Input!$A$9:$H$48,Input!$H$6,0))/(VLOOKUP($E31,'Container Panel'!$B$41:$Z$100,'Container Panel'!$J$38,0)*HLOOKUP(S$19,$F$146:$AS$206,$D31+1,0)),""),"")</f>
        <v/>
      </c>
      <c r="T31" s="136" t="str">
        <f>IFERROR(IF(OR(T$17=$C31,T$17=list!$C$4),(VLOOKUP(T$19,Input!$A$9:$I$48,Input!$I$6,0)*VLOOKUP(T$19,Input!$A$9:$H$48,Input!$H$6,0))/(VLOOKUP($E31,'Container Panel'!$B$41:$Z$100,'Container Panel'!$J$38,0)*HLOOKUP(T$19,$F$146:$AS$206,$D31+1,0)),""),"")</f>
        <v/>
      </c>
      <c r="U31" s="136" t="str">
        <f>IFERROR(IF(OR(U$17=$C31,U$17=list!$C$4),(VLOOKUP(U$19,Input!$A$9:$I$48,Input!$I$6,0)*VLOOKUP(U$19,Input!$A$9:$H$48,Input!$H$6,0))/(VLOOKUP($E31,'Container Panel'!$B$41:$Z$100,'Container Panel'!$J$38,0)*HLOOKUP(U$19,$F$146:$AS$206,$D31+1,0)),""),"")</f>
        <v/>
      </c>
      <c r="V31" s="136" t="str">
        <f>IFERROR(IF(OR(V$17=$C31,V$17=list!$C$4),(VLOOKUP(V$19,Input!$A$9:$I$48,Input!$I$6,0)*VLOOKUP(V$19,Input!$A$9:$H$48,Input!$H$6,0))/(VLOOKUP($E31,'Container Panel'!$B$41:$Z$100,'Container Panel'!$J$38,0)*HLOOKUP(V$19,$F$146:$AS$206,$D31+1,0)),""),"")</f>
        <v/>
      </c>
      <c r="W31" s="136" t="str">
        <f>IFERROR(IF(OR(W$17=$C31,W$17=list!$C$4),(VLOOKUP(W$19,Input!$A$9:$I$48,Input!$I$6,0)*VLOOKUP(W$19,Input!$A$9:$H$48,Input!$H$6,0))/(VLOOKUP($E31,'Container Panel'!$B$41:$Z$100,'Container Panel'!$J$38,0)*HLOOKUP(W$19,$F$146:$AS$206,$D31+1,0)),""),"")</f>
        <v/>
      </c>
      <c r="X31" s="136" t="str">
        <f>IFERROR(IF(OR(X$17=$C31,X$17=list!$C$4),(VLOOKUP(X$19,Input!$A$9:$I$48,Input!$I$6,0)*VLOOKUP(X$19,Input!$A$9:$H$48,Input!$H$6,0))/(VLOOKUP($E31,'Container Panel'!$B$41:$Z$100,'Container Panel'!$J$38,0)*HLOOKUP(X$19,$F$146:$AS$206,$D31+1,0)),""),"")</f>
        <v/>
      </c>
      <c r="Y31" s="136" t="str">
        <f>IFERROR(IF(OR(Y$17=$C31,Y$17=list!$C$4),(VLOOKUP(Y$19,Input!$A$9:$I$48,Input!$I$6,0)*VLOOKUP(Y$19,Input!$A$9:$H$48,Input!$H$6,0))/(VLOOKUP($E31,'Container Panel'!$B$41:$Z$100,'Container Panel'!$J$38,0)*HLOOKUP(Y$19,$F$146:$AS$206,$D31+1,0)),""),"")</f>
        <v/>
      </c>
      <c r="Z31" s="136" t="str">
        <f>IFERROR(IF(OR(Z$17=$C31,Z$17=list!$C$4),(VLOOKUP(Z$19,Input!$A$9:$I$48,Input!$I$6,0)*VLOOKUP(Z$19,Input!$A$9:$H$48,Input!$H$6,0))/(VLOOKUP($E31,'Container Panel'!$B$41:$Z$100,'Container Panel'!$J$38,0)*HLOOKUP(Z$19,$F$146:$AS$206,$D31+1,0)),""),"")</f>
        <v/>
      </c>
      <c r="AA31" s="136" t="str">
        <f>IFERROR(IF(OR(AA$17=$C31,AA$17=list!$C$4),(VLOOKUP(AA$19,Input!$A$9:$I$48,Input!$I$6,0)*VLOOKUP(AA$19,Input!$A$9:$H$48,Input!$H$6,0))/(VLOOKUP($E31,'Container Panel'!$B$41:$Z$100,'Container Panel'!$J$38,0)*HLOOKUP(AA$19,$F$146:$AS$206,$D31+1,0)),""),"")</f>
        <v/>
      </c>
      <c r="AB31" s="136" t="str">
        <f>IFERROR(IF(OR(AB$17=$C31,AB$17=list!$C$4),(VLOOKUP(AB$19,Input!$A$9:$I$48,Input!$I$6,0)*VLOOKUP(AB$19,Input!$A$9:$H$48,Input!$H$6,0))/(VLOOKUP($E31,'Container Panel'!$B$41:$Z$100,'Container Panel'!$J$38,0)*HLOOKUP(AB$19,$F$146:$AS$206,$D31+1,0)),""),"")</f>
        <v/>
      </c>
      <c r="AC31" s="136" t="str">
        <f>IFERROR(IF(OR(AC$17=$C31,AC$17=list!$C$4),(VLOOKUP(AC$19,Input!$A$9:$I$48,Input!$I$6,0)*VLOOKUP(AC$19,Input!$A$9:$H$48,Input!$H$6,0))/(VLOOKUP($E31,'Container Panel'!$B$41:$Z$100,'Container Panel'!$J$38,0)*HLOOKUP(AC$19,$F$146:$AS$206,$D31+1,0)),""),"")</f>
        <v/>
      </c>
      <c r="AD31" s="136" t="str">
        <f>IFERROR(IF(OR(AD$17=$C31,AD$17=list!$C$4),(VLOOKUP(AD$19,Input!$A$9:$I$48,Input!$I$6,0)*VLOOKUP(AD$19,Input!$A$9:$H$48,Input!$H$6,0))/(VLOOKUP($E31,'Container Panel'!$B$41:$Z$100,'Container Panel'!$J$38,0)*HLOOKUP(AD$19,$F$146:$AS$206,$D31+1,0)),""),"")</f>
        <v/>
      </c>
      <c r="AE31" s="136" t="str">
        <f>IFERROR(IF(OR(AE$17=$C31,AE$17=list!$C$4),(VLOOKUP(AE$19,Input!$A$9:$I$48,Input!$I$6,0)*VLOOKUP(AE$19,Input!$A$9:$H$48,Input!$H$6,0))/(VLOOKUP($E31,'Container Panel'!$B$41:$Z$100,'Container Panel'!$J$38,0)*HLOOKUP(AE$19,$F$146:$AS$206,$D31+1,0)),""),"")</f>
        <v/>
      </c>
      <c r="AF31" s="136" t="str">
        <f>IFERROR(IF(OR(AF$17=$C31,AF$17=list!$C$4),(VLOOKUP(AF$19,Input!$A$9:$I$48,Input!$I$6,0)*VLOOKUP(AF$19,Input!$A$9:$H$48,Input!$H$6,0))/(VLOOKUP($E31,'Container Panel'!$B$41:$Z$100,'Container Panel'!$J$38,0)*HLOOKUP(AF$19,$F$146:$AS$206,$D31+1,0)),""),"")</f>
        <v/>
      </c>
      <c r="AG31" s="136" t="str">
        <f>IFERROR(IF(OR(AG$17=$C31,AG$17=list!$C$4),(VLOOKUP(AG$19,Input!$A$9:$I$48,Input!$I$6,0)*VLOOKUP(AG$19,Input!$A$9:$H$48,Input!$H$6,0))/(VLOOKUP($E31,'Container Panel'!$B$41:$Z$100,'Container Panel'!$J$38,0)*HLOOKUP(AG$19,$F$146:$AS$206,$D31+1,0)),""),"")</f>
        <v/>
      </c>
      <c r="AH31" s="136" t="str">
        <f>IFERROR(IF(OR(AH$17=$C31,AH$17=list!$C$4),(VLOOKUP(AH$19,Input!$A$9:$I$48,Input!$I$6,0)*VLOOKUP(AH$19,Input!$A$9:$H$48,Input!$H$6,0))/(VLOOKUP($E31,'Container Panel'!$B$41:$Z$100,'Container Panel'!$J$38,0)*HLOOKUP(AH$19,$F$146:$AS$206,$D31+1,0)),""),"")</f>
        <v/>
      </c>
      <c r="AI31" s="136" t="str">
        <f>IFERROR(IF(OR(AI$17=$C31,AI$17=list!$C$4),(VLOOKUP(AI$19,Input!$A$9:$I$48,Input!$I$6,0)*VLOOKUP(AI$19,Input!$A$9:$H$48,Input!$H$6,0))/(VLOOKUP($E31,'Container Panel'!$B$41:$Z$100,'Container Panel'!$J$38,0)*HLOOKUP(AI$19,$F$146:$AS$206,$D31+1,0)),""),"")</f>
        <v/>
      </c>
      <c r="AJ31" s="136" t="str">
        <f>IFERROR(IF(OR(AJ$17=$C31,AJ$17=list!$C$4),(VLOOKUP(AJ$19,Input!$A$9:$I$48,Input!$I$6,0)*VLOOKUP(AJ$19,Input!$A$9:$H$48,Input!$H$6,0))/(VLOOKUP($E31,'Container Panel'!$B$41:$Z$100,'Container Panel'!$J$38,0)*HLOOKUP(AJ$19,$F$146:$AS$206,$D31+1,0)),""),"")</f>
        <v/>
      </c>
      <c r="AK31" s="136" t="str">
        <f>IFERROR(IF(OR(AK$17=$C31,AK$17=list!$C$4),(VLOOKUP(AK$19,Input!$A$9:$I$48,Input!$I$6,0)*VLOOKUP(AK$19,Input!$A$9:$H$48,Input!$H$6,0))/(VLOOKUP($E31,'Container Panel'!$B$41:$Z$100,'Container Panel'!$J$38,0)*HLOOKUP(AK$19,$F$146:$AS$206,$D31+1,0)),""),"")</f>
        <v/>
      </c>
      <c r="AL31" s="136" t="str">
        <f>IFERROR(IF(OR(AL$17=$C31,AL$17=list!$C$4),(VLOOKUP(AL$19,Input!$A$9:$I$48,Input!$I$6,0)*VLOOKUP(AL$19,Input!$A$9:$H$48,Input!$H$6,0))/(VLOOKUP($E31,'Container Panel'!$B$41:$Z$100,'Container Panel'!$J$38,0)*HLOOKUP(AL$19,$F$146:$AS$206,$D31+1,0)),""),"")</f>
        <v/>
      </c>
      <c r="AM31" s="136" t="str">
        <f>IFERROR(IF(OR(AM$17=$C31,AM$17=list!$C$4),(VLOOKUP(AM$19,Input!$A$9:$I$48,Input!$I$6,0)*VLOOKUP(AM$19,Input!$A$9:$H$48,Input!$H$6,0))/(VLOOKUP($E31,'Container Panel'!$B$41:$Z$100,'Container Panel'!$J$38,0)*HLOOKUP(AM$19,$F$146:$AS$206,$D31+1,0)),""),"")</f>
        <v/>
      </c>
      <c r="AN31" s="136" t="str">
        <f>IFERROR(IF(OR(AN$17=$C31,AN$17=list!$C$4),(VLOOKUP(AN$19,Input!$A$9:$I$48,Input!$I$6,0)*VLOOKUP(AN$19,Input!$A$9:$H$48,Input!$H$6,0))/(VLOOKUP($E31,'Container Panel'!$B$41:$Z$100,'Container Panel'!$J$38,0)*HLOOKUP(AN$19,$F$146:$AS$206,$D31+1,0)),""),"")</f>
        <v/>
      </c>
      <c r="AO31" s="136" t="str">
        <f>IFERROR(IF(OR(AO$17=$C31,AO$17=list!$C$4),(VLOOKUP(AO$19,Input!$A$9:$I$48,Input!$I$6,0)*VLOOKUP(AO$19,Input!$A$9:$H$48,Input!$H$6,0))/(VLOOKUP($E31,'Container Panel'!$B$41:$Z$100,'Container Panel'!$J$38,0)*HLOOKUP(AO$19,$F$146:$AS$206,$D31+1,0)),""),"")</f>
        <v/>
      </c>
      <c r="AP31" s="136" t="str">
        <f>IFERROR(IF(OR(AP$17=$C31,AP$17=list!$C$4),(VLOOKUP(AP$19,Input!$A$9:$I$48,Input!$I$6,0)*VLOOKUP(AP$19,Input!$A$9:$H$48,Input!$H$6,0))/(VLOOKUP($E31,'Container Panel'!$B$41:$Z$100,'Container Panel'!$J$38,0)*HLOOKUP(AP$19,$F$146:$AS$206,$D31+1,0)),""),"")</f>
        <v/>
      </c>
      <c r="AQ31" s="136" t="str">
        <f>IFERROR(IF(OR(AQ$17=$C31,AQ$17=list!$C$4),(VLOOKUP(AQ$19,Input!$A$9:$I$48,Input!$I$6,0)*VLOOKUP(AQ$19,Input!$A$9:$H$48,Input!$H$6,0))/(VLOOKUP($E31,'Container Panel'!$B$41:$Z$100,'Container Panel'!$J$38,0)*HLOOKUP(AQ$19,$F$146:$AS$206,$D31+1,0)),""),"")</f>
        <v/>
      </c>
      <c r="AR31" s="136" t="str">
        <f>IFERROR(IF(OR(AR$17=$C31,AR$17=list!$C$4),(VLOOKUP(AR$19,Input!$A$9:$I$48,Input!$I$6,0)*VLOOKUP(AR$19,Input!$A$9:$H$48,Input!$H$6,0))/(VLOOKUP($E31,'Container Panel'!$B$41:$Z$100,'Container Panel'!$J$38,0)*HLOOKUP(AR$19,$F$146:$AS$206,$D31+1,0)),""),"")</f>
        <v/>
      </c>
      <c r="AS31" s="136" t="str">
        <f>IFERROR(IF(OR(AS$17=$C31,AS$17=list!$C$4),(VLOOKUP(AS$19,Input!$A$9:$I$48,Input!$I$6,0)*VLOOKUP(AS$19,Input!$A$9:$H$48,Input!$H$6,0))/(VLOOKUP($E31,'Container Panel'!$B$41:$Z$100,'Container Panel'!$J$38,0)*HLOOKUP(AS$19,$F$146:$AS$206,$D31+1,0)),""),"")</f>
        <v/>
      </c>
    </row>
    <row r="32" spans="3:45">
      <c r="C32" s="74" t="str">
        <f>IFERROR(VLOOKUP($E32,'Container Panel'!$B$41:$M$100,'Container Panel'!$K$38,0),"")</f>
        <v>Box</v>
      </c>
      <c r="D32" s="74">
        <v>13</v>
      </c>
      <c r="E32" s="135" t="str">
        <f t="shared" si="10"/>
        <v>EU4323</v>
      </c>
      <c r="F32" s="136">
        <f ca="1">IFERROR(IF(OR(F$17=$C32,F$17=list!$C$4),(VLOOKUP(F$19,Input!$A$9:$I$48,Input!$I$6,0)*VLOOKUP(F$19,Input!$A$9:$H$48,Input!$H$6,0))/(VLOOKUP($E32,'Container Panel'!$B$41:$Z$100,'Container Panel'!$J$38,0)*HLOOKUP(F$19,$F$146:$AS$206,$D32+1,0)),""),"")</f>
        <v>0.41344054000397068</v>
      </c>
      <c r="G32" s="136">
        <f ca="1">IFERROR(IF(OR(G$17=$C32,G$17=list!$C$4),(VLOOKUP(G$19,Input!$A$9:$I$48,Input!$I$6,0)*VLOOKUP(G$19,Input!$A$9:$H$48,Input!$H$6,0))/(VLOOKUP($E32,'Container Panel'!$B$41:$Z$100,'Container Panel'!$J$38,0)*HLOOKUP(G$19,$F$146:$AS$206,$D32+1,0)),""),"")</f>
        <v>0.3530840579710145</v>
      </c>
      <c r="H32" s="136" t="str">
        <f>IFERROR(IF(OR(H$17=$C32,H$17=list!$C$4),(VLOOKUP(H$19,Input!$A$9:$I$48,Input!$I$6,0)*VLOOKUP(H$19,Input!$A$9:$H$48,Input!$H$6,0))/(VLOOKUP($E32,'Container Panel'!$B$41:$Z$100,'Container Panel'!$J$38,0)*HLOOKUP(H$19,$F$146:$AS$206,$D32+1,0)),""),"")</f>
        <v/>
      </c>
      <c r="I32" s="136" t="str">
        <f>IFERROR(IF(OR(I$17=$C32,I$17=list!$C$4),(VLOOKUP(I$19,Input!$A$9:$I$48,Input!$I$6,0)*VLOOKUP(I$19,Input!$A$9:$H$48,Input!$H$6,0))/(VLOOKUP($E32,'Container Panel'!$B$41:$Z$100,'Container Panel'!$J$38,0)*HLOOKUP(I$19,$F$146:$AS$206,$D32+1,0)),""),"")</f>
        <v/>
      </c>
      <c r="J32" s="136" t="str">
        <f>IFERROR(IF(OR(J$17=$C32,J$17=list!$C$4),(VLOOKUP(J$19,Input!$A$9:$I$48,Input!$I$6,0)*VLOOKUP(J$19,Input!$A$9:$H$48,Input!$H$6,0))/(VLOOKUP($E32,'Container Panel'!$B$41:$Z$100,'Container Panel'!$J$38,0)*HLOOKUP(J$19,$F$146:$AS$206,$D32+1,0)),""),"")</f>
        <v/>
      </c>
      <c r="K32" s="136" t="str">
        <f>IFERROR(IF(OR(K$17=$C32,K$17=list!$C$4),(VLOOKUP(K$19,Input!$A$9:$I$48,Input!$I$6,0)*VLOOKUP(K$19,Input!$A$9:$H$48,Input!$H$6,0))/(VLOOKUP($E32,'Container Panel'!$B$41:$Z$100,'Container Panel'!$J$38,0)*HLOOKUP(K$19,$F$146:$AS$206,$D32+1,0)),""),"")</f>
        <v/>
      </c>
      <c r="L32" s="136" t="str">
        <f>IFERROR(IF(OR(L$17=$C32,L$17=list!$C$4),(VLOOKUP(L$19,Input!$A$9:$I$48,Input!$I$6,0)*VLOOKUP(L$19,Input!$A$9:$H$48,Input!$H$6,0))/(VLOOKUP($E32,'Container Panel'!$B$41:$Z$100,'Container Panel'!$J$38,0)*HLOOKUP(L$19,$F$146:$AS$206,$D32+1,0)),""),"")</f>
        <v/>
      </c>
      <c r="M32" s="136" t="str">
        <f>IFERROR(IF(OR(M$17=$C32,M$17=list!$C$4),(VLOOKUP(M$19,Input!$A$9:$I$48,Input!$I$6,0)*VLOOKUP(M$19,Input!$A$9:$H$48,Input!$H$6,0))/(VLOOKUP($E32,'Container Panel'!$B$41:$Z$100,'Container Panel'!$J$38,0)*HLOOKUP(M$19,$F$146:$AS$206,$D32+1,0)),""),"")</f>
        <v/>
      </c>
      <c r="N32" s="136" t="str">
        <f>IFERROR(IF(OR(N$17=$C32,N$17=list!$C$4),(VLOOKUP(N$19,Input!$A$9:$I$48,Input!$I$6,0)*VLOOKUP(N$19,Input!$A$9:$H$48,Input!$H$6,0))/(VLOOKUP($E32,'Container Panel'!$B$41:$Z$100,'Container Panel'!$J$38,0)*HLOOKUP(N$19,$F$146:$AS$206,$D32+1,0)),""),"")</f>
        <v/>
      </c>
      <c r="O32" s="136" t="str">
        <f>IFERROR(IF(OR(O$17=$C32,O$17=list!$C$4),(VLOOKUP(O$19,Input!$A$9:$I$48,Input!$I$6,0)*VLOOKUP(O$19,Input!$A$9:$H$48,Input!$H$6,0))/(VLOOKUP($E32,'Container Panel'!$B$41:$Z$100,'Container Panel'!$J$38,0)*HLOOKUP(O$19,$F$146:$AS$206,$D32+1,0)),""),"")</f>
        <v/>
      </c>
      <c r="P32" s="136" t="str">
        <f>IFERROR(IF(OR(P$17=$C32,P$17=list!$C$4),(VLOOKUP(P$19,Input!$A$9:$I$48,Input!$I$6,0)*VLOOKUP(P$19,Input!$A$9:$H$48,Input!$H$6,0))/(VLOOKUP($E32,'Container Panel'!$B$41:$Z$100,'Container Panel'!$J$38,0)*HLOOKUP(P$19,$F$146:$AS$206,$D32+1,0)),""),"")</f>
        <v/>
      </c>
      <c r="Q32" s="136" t="str">
        <f>IFERROR(IF(OR(Q$17=$C32,Q$17=list!$C$4),(VLOOKUP(Q$19,Input!$A$9:$I$48,Input!$I$6,0)*VLOOKUP(Q$19,Input!$A$9:$H$48,Input!$H$6,0))/(VLOOKUP($E32,'Container Panel'!$B$41:$Z$100,'Container Panel'!$J$38,0)*HLOOKUP(Q$19,$F$146:$AS$206,$D32+1,0)),""),"")</f>
        <v/>
      </c>
      <c r="R32" s="136" t="str">
        <f>IFERROR(IF(OR(R$17=$C32,R$17=list!$C$4),(VLOOKUP(R$19,Input!$A$9:$I$48,Input!$I$6,0)*VLOOKUP(R$19,Input!$A$9:$H$48,Input!$H$6,0))/(VLOOKUP($E32,'Container Panel'!$B$41:$Z$100,'Container Panel'!$J$38,0)*HLOOKUP(R$19,$F$146:$AS$206,$D32+1,0)),""),"")</f>
        <v/>
      </c>
      <c r="S32" s="136" t="str">
        <f>IFERROR(IF(OR(S$17=$C32,S$17=list!$C$4),(VLOOKUP(S$19,Input!$A$9:$I$48,Input!$I$6,0)*VLOOKUP(S$19,Input!$A$9:$H$48,Input!$H$6,0))/(VLOOKUP($E32,'Container Panel'!$B$41:$Z$100,'Container Panel'!$J$38,0)*HLOOKUP(S$19,$F$146:$AS$206,$D32+1,0)),""),"")</f>
        <v/>
      </c>
      <c r="T32" s="136" t="str">
        <f>IFERROR(IF(OR(T$17=$C32,T$17=list!$C$4),(VLOOKUP(T$19,Input!$A$9:$I$48,Input!$I$6,0)*VLOOKUP(T$19,Input!$A$9:$H$48,Input!$H$6,0))/(VLOOKUP($E32,'Container Panel'!$B$41:$Z$100,'Container Panel'!$J$38,0)*HLOOKUP(T$19,$F$146:$AS$206,$D32+1,0)),""),"")</f>
        <v/>
      </c>
      <c r="U32" s="136" t="str">
        <f>IFERROR(IF(OR(U$17=$C32,U$17=list!$C$4),(VLOOKUP(U$19,Input!$A$9:$I$48,Input!$I$6,0)*VLOOKUP(U$19,Input!$A$9:$H$48,Input!$H$6,0))/(VLOOKUP($E32,'Container Panel'!$B$41:$Z$100,'Container Panel'!$J$38,0)*HLOOKUP(U$19,$F$146:$AS$206,$D32+1,0)),""),"")</f>
        <v/>
      </c>
      <c r="V32" s="136" t="str">
        <f>IFERROR(IF(OR(V$17=$C32,V$17=list!$C$4),(VLOOKUP(V$19,Input!$A$9:$I$48,Input!$I$6,0)*VLOOKUP(V$19,Input!$A$9:$H$48,Input!$H$6,0))/(VLOOKUP($E32,'Container Panel'!$B$41:$Z$100,'Container Panel'!$J$38,0)*HLOOKUP(V$19,$F$146:$AS$206,$D32+1,0)),""),"")</f>
        <v/>
      </c>
      <c r="W32" s="136" t="str">
        <f>IFERROR(IF(OR(W$17=$C32,W$17=list!$C$4),(VLOOKUP(W$19,Input!$A$9:$I$48,Input!$I$6,0)*VLOOKUP(W$19,Input!$A$9:$H$48,Input!$H$6,0))/(VLOOKUP($E32,'Container Panel'!$B$41:$Z$100,'Container Panel'!$J$38,0)*HLOOKUP(W$19,$F$146:$AS$206,$D32+1,0)),""),"")</f>
        <v/>
      </c>
      <c r="X32" s="136" t="str">
        <f>IFERROR(IF(OR(X$17=$C32,X$17=list!$C$4),(VLOOKUP(X$19,Input!$A$9:$I$48,Input!$I$6,0)*VLOOKUP(X$19,Input!$A$9:$H$48,Input!$H$6,0))/(VLOOKUP($E32,'Container Panel'!$B$41:$Z$100,'Container Panel'!$J$38,0)*HLOOKUP(X$19,$F$146:$AS$206,$D32+1,0)),""),"")</f>
        <v/>
      </c>
      <c r="Y32" s="136" t="str">
        <f>IFERROR(IF(OR(Y$17=$C32,Y$17=list!$C$4),(VLOOKUP(Y$19,Input!$A$9:$I$48,Input!$I$6,0)*VLOOKUP(Y$19,Input!$A$9:$H$48,Input!$H$6,0))/(VLOOKUP($E32,'Container Panel'!$B$41:$Z$100,'Container Panel'!$J$38,0)*HLOOKUP(Y$19,$F$146:$AS$206,$D32+1,0)),""),"")</f>
        <v/>
      </c>
      <c r="Z32" s="136" t="str">
        <f>IFERROR(IF(OR(Z$17=$C32,Z$17=list!$C$4),(VLOOKUP(Z$19,Input!$A$9:$I$48,Input!$I$6,0)*VLOOKUP(Z$19,Input!$A$9:$H$48,Input!$H$6,0))/(VLOOKUP($E32,'Container Panel'!$B$41:$Z$100,'Container Panel'!$J$38,0)*HLOOKUP(Z$19,$F$146:$AS$206,$D32+1,0)),""),"")</f>
        <v/>
      </c>
      <c r="AA32" s="136" t="str">
        <f>IFERROR(IF(OR(AA$17=$C32,AA$17=list!$C$4),(VLOOKUP(AA$19,Input!$A$9:$I$48,Input!$I$6,0)*VLOOKUP(AA$19,Input!$A$9:$H$48,Input!$H$6,0))/(VLOOKUP($E32,'Container Panel'!$B$41:$Z$100,'Container Panel'!$J$38,0)*HLOOKUP(AA$19,$F$146:$AS$206,$D32+1,0)),""),"")</f>
        <v/>
      </c>
      <c r="AB32" s="136" t="str">
        <f>IFERROR(IF(OR(AB$17=$C32,AB$17=list!$C$4),(VLOOKUP(AB$19,Input!$A$9:$I$48,Input!$I$6,0)*VLOOKUP(AB$19,Input!$A$9:$H$48,Input!$H$6,0))/(VLOOKUP($E32,'Container Panel'!$B$41:$Z$100,'Container Panel'!$J$38,0)*HLOOKUP(AB$19,$F$146:$AS$206,$D32+1,0)),""),"")</f>
        <v/>
      </c>
      <c r="AC32" s="136" t="str">
        <f>IFERROR(IF(OR(AC$17=$C32,AC$17=list!$C$4),(VLOOKUP(AC$19,Input!$A$9:$I$48,Input!$I$6,0)*VLOOKUP(AC$19,Input!$A$9:$H$48,Input!$H$6,0))/(VLOOKUP($E32,'Container Panel'!$B$41:$Z$100,'Container Panel'!$J$38,0)*HLOOKUP(AC$19,$F$146:$AS$206,$D32+1,0)),""),"")</f>
        <v/>
      </c>
      <c r="AD32" s="136" t="str">
        <f>IFERROR(IF(OR(AD$17=$C32,AD$17=list!$C$4),(VLOOKUP(AD$19,Input!$A$9:$I$48,Input!$I$6,0)*VLOOKUP(AD$19,Input!$A$9:$H$48,Input!$H$6,0))/(VLOOKUP($E32,'Container Panel'!$B$41:$Z$100,'Container Panel'!$J$38,0)*HLOOKUP(AD$19,$F$146:$AS$206,$D32+1,0)),""),"")</f>
        <v/>
      </c>
      <c r="AE32" s="136" t="str">
        <f>IFERROR(IF(OR(AE$17=$C32,AE$17=list!$C$4),(VLOOKUP(AE$19,Input!$A$9:$I$48,Input!$I$6,0)*VLOOKUP(AE$19,Input!$A$9:$H$48,Input!$H$6,0))/(VLOOKUP($E32,'Container Panel'!$B$41:$Z$100,'Container Panel'!$J$38,0)*HLOOKUP(AE$19,$F$146:$AS$206,$D32+1,0)),""),"")</f>
        <v/>
      </c>
      <c r="AF32" s="136" t="str">
        <f>IFERROR(IF(OR(AF$17=$C32,AF$17=list!$C$4),(VLOOKUP(AF$19,Input!$A$9:$I$48,Input!$I$6,0)*VLOOKUP(AF$19,Input!$A$9:$H$48,Input!$H$6,0))/(VLOOKUP($E32,'Container Panel'!$B$41:$Z$100,'Container Panel'!$J$38,0)*HLOOKUP(AF$19,$F$146:$AS$206,$D32+1,0)),""),"")</f>
        <v/>
      </c>
      <c r="AG32" s="136" t="str">
        <f>IFERROR(IF(OR(AG$17=$C32,AG$17=list!$C$4),(VLOOKUP(AG$19,Input!$A$9:$I$48,Input!$I$6,0)*VLOOKUP(AG$19,Input!$A$9:$H$48,Input!$H$6,0))/(VLOOKUP($E32,'Container Panel'!$B$41:$Z$100,'Container Panel'!$J$38,0)*HLOOKUP(AG$19,$F$146:$AS$206,$D32+1,0)),""),"")</f>
        <v/>
      </c>
      <c r="AH32" s="136" t="str">
        <f>IFERROR(IF(OR(AH$17=$C32,AH$17=list!$C$4),(VLOOKUP(AH$19,Input!$A$9:$I$48,Input!$I$6,0)*VLOOKUP(AH$19,Input!$A$9:$H$48,Input!$H$6,0))/(VLOOKUP($E32,'Container Panel'!$B$41:$Z$100,'Container Panel'!$J$38,0)*HLOOKUP(AH$19,$F$146:$AS$206,$D32+1,0)),""),"")</f>
        <v/>
      </c>
      <c r="AI32" s="136" t="str">
        <f>IFERROR(IF(OR(AI$17=$C32,AI$17=list!$C$4),(VLOOKUP(AI$19,Input!$A$9:$I$48,Input!$I$6,0)*VLOOKUP(AI$19,Input!$A$9:$H$48,Input!$H$6,0))/(VLOOKUP($E32,'Container Panel'!$B$41:$Z$100,'Container Panel'!$J$38,0)*HLOOKUP(AI$19,$F$146:$AS$206,$D32+1,0)),""),"")</f>
        <v/>
      </c>
      <c r="AJ32" s="136" t="str">
        <f>IFERROR(IF(OR(AJ$17=$C32,AJ$17=list!$C$4),(VLOOKUP(AJ$19,Input!$A$9:$I$48,Input!$I$6,0)*VLOOKUP(AJ$19,Input!$A$9:$H$48,Input!$H$6,0))/(VLOOKUP($E32,'Container Panel'!$B$41:$Z$100,'Container Panel'!$J$38,0)*HLOOKUP(AJ$19,$F$146:$AS$206,$D32+1,0)),""),"")</f>
        <v/>
      </c>
      <c r="AK32" s="136" t="str">
        <f>IFERROR(IF(OR(AK$17=$C32,AK$17=list!$C$4),(VLOOKUP(AK$19,Input!$A$9:$I$48,Input!$I$6,0)*VLOOKUP(AK$19,Input!$A$9:$H$48,Input!$H$6,0))/(VLOOKUP($E32,'Container Panel'!$B$41:$Z$100,'Container Panel'!$J$38,0)*HLOOKUP(AK$19,$F$146:$AS$206,$D32+1,0)),""),"")</f>
        <v/>
      </c>
      <c r="AL32" s="136" t="str">
        <f>IFERROR(IF(OR(AL$17=$C32,AL$17=list!$C$4),(VLOOKUP(AL$19,Input!$A$9:$I$48,Input!$I$6,0)*VLOOKUP(AL$19,Input!$A$9:$H$48,Input!$H$6,0))/(VLOOKUP($E32,'Container Panel'!$B$41:$Z$100,'Container Panel'!$J$38,0)*HLOOKUP(AL$19,$F$146:$AS$206,$D32+1,0)),""),"")</f>
        <v/>
      </c>
      <c r="AM32" s="136" t="str">
        <f>IFERROR(IF(OR(AM$17=$C32,AM$17=list!$C$4),(VLOOKUP(AM$19,Input!$A$9:$I$48,Input!$I$6,0)*VLOOKUP(AM$19,Input!$A$9:$H$48,Input!$H$6,0))/(VLOOKUP($E32,'Container Panel'!$B$41:$Z$100,'Container Panel'!$J$38,0)*HLOOKUP(AM$19,$F$146:$AS$206,$D32+1,0)),""),"")</f>
        <v/>
      </c>
      <c r="AN32" s="136" t="str">
        <f>IFERROR(IF(OR(AN$17=$C32,AN$17=list!$C$4),(VLOOKUP(AN$19,Input!$A$9:$I$48,Input!$I$6,0)*VLOOKUP(AN$19,Input!$A$9:$H$48,Input!$H$6,0))/(VLOOKUP($E32,'Container Panel'!$B$41:$Z$100,'Container Panel'!$J$38,0)*HLOOKUP(AN$19,$F$146:$AS$206,$D32+1,0)),""),"")</f>
        <v/>
      </c>
      <c r="AO32" s="136" t="str">
        <f>IFERROR(IF(OR(AO$17=$C32,AO$17=list!$C$4),(VLOOKUP(AO$19,Input!$A$9:$I$48,Input!$I$6,0)*VLOOKUP(AO$19,Input!$A$9:$H$48,Input!$H$6,0))/(VLOOKUP($E32,'Container Panel'!$B$41:$Z$100,'Container Panel'!$J$38,0)*HLOOKUP(AO$19,$F$146:$AS$206,$D32+1,0)),""),"")</f>
        <v/>
      </c>
      <c r="AP32" s="136" t="str">
        <f>IFERROR(IF(OR(AP$17=$C32,AP$17=list!$C$4),(VLOOKUP(AP$19,Input!$A$9:$I$48,Input!$I$6,0)*VLOOKUP(AP$19,Input!$A$9:$H$48,Input!$H$6,0))/(VLOOKUP($E32,'Container Panel'!$B$41:$Z$100,'Container Panel'!$J$38,0)*HLOOKUP(AP$19,$F$146:$AS$206,$D32+1,0)),""),"")</f>
        <v/>
      </c>
      <c r="AQ32" s="136" t="str">
        <f>IFERROR(IF(OR(AQ$17=$C32,AQ$17=list!$C$4),(VLOOKUP(AQ$19,Input!$A$9:$I$48,Input!$I$6,0)*VLOOKUP(AQ$19,Input!$A$9:$H$48,Input!$H$6,0))/(VLOOKUP($E32,'Container Panel'!$B$41:$Z$100,'Container Panel'!$J$38,0)*HLOOKUP(AQ$19,$F$146:$AS$206,$D32+1,0)),""),"")</f>
        <v/>
      </c>
      <c r="AR32" s="136" t="str">
        <f>IFERROR(IF(OR(AR$17=$C32,AR$17=list!$C$4),(VLOOKUP(AR$19,Input!$A$9:$I$48,Input!$I$6,0)*VLOOKUP(AR$19,Input!$A$9:$H$48,Input!$H$6,0))/(VLOOKUP($E32,'Container Panel'!$B$41:$Z$100,'Container Panel'!$J$38,0)*HLOOKUP(AR$19,$F$146:$AS$206,$D32+1,0)),""),"")</f>
        <v/>
      </c>
      <c r="AS32" s="136" t="str">
        <f>IFERROR(IF(OR(AS$17=$C32,AS$17=list!$C$4),(VLOOKUP(AS$19,Input!$A$9:$I$48,Input!$I$6,0)*VLOOKUP(AS$19,Input!$A$9:$H$48,Input!$H$6,0))/(VLOOKUP($E32,'Container Panel'!$B$41:$Z$100,'Container Panel'!$J$38,0)*HLOOKUP(AS$19,$F$146:$AS$206,$D32+1,0)),""),"")</f>
        <v/>
      </c>
    </row>
    <row r="33" spans="3:45">
      <c r="C33" s="74" t="str">
        <f>IFERROR(VLOOKUP($E33,'Container Panel'!$B$41:$M$100,'Container Panel'!$K$38,0),"")</f>
        <v>Box</v>
      </c>
      <c r="D33" s="74">
        <v>14</v>
      </c>
      <c r="E33" s="135" t="str">
        <f t="shared" si="10"/>
        <v>B</v>
      </c>
      <c r="F33" s="136">
        <f ca="1">IFERROR(IF(OR(F$17=$C33,F$17=list!$C$4),(VLOOKUP(F$19,Input!$A$9:$I$48,Input!$I$6,0)*VLOOKUP(F$19,Input!$A$9:$H$48,Input!$H$6,0))/(VLOOKUP($E33,'Container Panel'!$B$41:$Z$100,'Container Panel'!$J$38,0)*HLOOKUP(F$19,$F$146:$AS$206,$D33+1,0)),""),"")</f>
        <v>0.32162162162162167</v>
      </c>
      <c r="G33" s="136">
        <f ca="1">IFERROR(IF(OR(G$17=$C33,G$17=list!$C$4),(VLOOKUP(G$19,Input!$A$9:$I$48,Input!$I$6,0)*VLOOKUP(G$19,Input!$A$9:$H$48,Input!$H$6,0))/(VLOOKUP($E33,'Container Panel'!$B$41:$Z$100,'Container Panel'!$J$38,0)*HLOOKUP(G$19,$F$146:$AS$206,$D33+1,0)),""),"")</f>
        <v>0.27435585585585587</v>
      </c>
      <c r="H33" s="136" t="str">
        <f>IFERROR(IF(OR(H$17=$C33,H$17=list!$C$4),(VLOOKUP(H$19,Input!$A$9:$I$48,Input!$I$6,0)*VLOOKUP(H$19,Input!$A$9:$H$48,Input!$H$6,0))/(VLOOKUP($E33,'Container Panel'!$B$41:$Z$100,'Container Panel'!$J$38,0)*HLOOKUP(H$19,$F$146:$AS$206,$D33+1,0)),""),"")</f>
        <v/>
      </c>
      <c r="I33" s="136" t="str">
        <f>IFERROR(IF(OR(I$17=$C33,I$17=list!$C$4),(VLOOKUP(I$19,Input!$A$9:$I$48,Input!$I$6,0)*VLOOKUP(I$19,Input!$A$9:$H$48,Input!$H$6,0))/(VLOOKUP($E33,'Container Panel'!$B$41:$Z$100,'Container Panel'!$J$38,0)*HLOOKUP(I$19,$F$146:$AS$206,$D33+1,0)),""),"")</f>
        <v/>
      </c>
      <c r="J33" s="136" t="str">
        <f>IFERROR(IF(OR(J$17=$C33,J$17=list!$C$4),(VLOOKUP(J$19,Input!$A$9:$I$48,Input!$I$6,0)*VLOOKUP(J$19,Input!$A$9:$H$48,Input!$H$6,0))/(VLOOKUP($E33,'Container Panel'!$B$41:$Z$100,'Container Panel'!$J$38,0)*HLOOKUP(J$19,$F$146:$AS$206,$D33+1,0)),""),"")</f>
        <v/>
      </c>
      <c r="K33" s="136" t="str">
        <f>IFERROR(IF(OR(K$17=$C33,K$17=list!$C$4),(VLOOKUP(K$19,Input!$A$9:$I$48,Input!$I$6,0)*VLOOKUP(K$19,Input!$A$9:$H$48,Input!$H$6,0))/(VLOOKUP($E33,'Container Panel'!$B$41:$Z$100,'Container Panel'!$J$38,0)*HLOOKUP(K$19,$F$146:$AS$206,$D33+1,0)),""),"")</f>
        <v/>
      </c>
      <c r="L33" s="136" t="str">
        <f>IFERROR(IF(OR(L$17=$C33,L$17=list!$C$4),(VLOOKUP(L$19,Input!$A$9:$I$48,Input!$I$6,0)*VLOOKUP(L$19,Input!$A$9:$H$48,Input!$H$6,0))/(VLOOKUP($E33,'Container Panel'!$B$41:$Z$100,'Container Panel'!$J$38,0)*HLOOKUP(L$19,$F$146:$AS$206,$D33+1,0)),""),"")</f>
        <v/>
      </c>
      <c r="M33" s="136" t="str">
        <f>IFERROR(IF(OR(M$17=$C33,M$17=list!$C$4),(VLOOKUP(M$19,Input!$A$9:$I$48,Input!$I$6,0)*VLOOKUP(M$19,Input!$A$9:$H$48,Input!$H$6,0))/(VLOOKUP($E33,'Container Panel'!$B$41:$Z$100,'Container Panel'!$J$38,0)*HLOOKUP(M$19,$F$146:$AS$206,$D33+1,0)),""),"")</f>
        <v/>
      </c>
      <c r="N33" s="136" t="str">
        <f>IFERROR(IF(OR(N$17=$C33,N$17=list!$C$4),(VLOOKUP(N$19,Input!$A$9:$I$48,Input!$I$6,0)*VLOOKUP(N$19,Input!$A$9:$H$48,Input!$H$6,0))/(VLOOKUP($E33,'Container Panel'!$B$41:$Z$100,'Container Panel'!$J$38,0)*HLOOKUP(N$19,$F$146:$AS$206,$D33+1,0)),""),"")</f>
        <v/>
      </c>
      <c r="O33" s="136" t="str">
        <f>IFERROR(IF(OR(O$17=$C33,O$17=list!$C$4),(VLOOKUP(O$19,Input!$A$9:$I$48,Input!$I$6,0)*VLOOKUP(O$19,Input!$A$9:$H$48,Input!$H$6,0))/(VLOOKUP($E33,'Container Panel'!$B$41:$Z$100,'Container Panel'!$J$38,0)*HLOOKUP(O$19,$F$146:$AS$206,$D33+1,0)),""),"")</f>
        <v/>
      </c>
      <c r="P33" s="136" t="str">
        <f>IFERROR(IF(OR(P$17=$C33,P$17=list!$C$4),(VLOOKUP(P$19,Input!$A$9:$I$48,Input!$I$6,0)*VLOOKUP(P$19,Input!$A$9:$H$48,Input!$H$6,0))/(VLOOKUP($E33,'Container Panel'!$B$41:$Z$100,'Container Panel'!$J$38,0)*HLOOKUP(P$19,$F$146:$AS$206,$D33+1,0)),""),"")</f>
        <v/>
      </c>
      <c r="Q33" s="136" t="str">
        <f>IFERROR(IF(OR(Q$17=$C33,Q$17=list!$C$4),(VLOOKUP(Q$19,Input!$A$9:$I$48,Input!$I$6,0)*VLOOKUP(Q$19,Input!$A$9:$H$48,Input!$H$6,0))/(VLOOKUP($E33,'Container Panel'!$B$41:$Z$100,'Container Panel'!$J$38,0)*HLOOKUP(Q$19,$F$146:$AS$206,$D33+1,0)),""),"")</f>
        <v/>
      </c>
      <c r="R33" s="136" t="str">
        <f>IFERROR(IF(OR(R$17=$C33,R$17=list!$C$4),(VLOOKUP(R$19,Input!$A$9:$I$48,Input!$I$6,0)*VLOOKUP(R$19,Input!$A$9:$H$48,Input!$H$6,0))/(VLOOKUP($E33,'Container Panel'!$B$41:$Z$100,'Container Panel'!$J$38,0)*HLOOKUP(R$19,$F$146:$AS$206,$D33+1,0)),""),"")</f>
        <v/>
      </c>
      <c r="S33" s="136" t="str">
        <f>IFERROR(IF(OR(S$17=$C33,S$17=list!$C$4),(VLOOKUP(S$19,Input!$A$9:$I$48,Input!$I$6,0)*VLOOKUP(S$19,Input!$A$9:$H$48,Input!$H$6,0))/(VLOOKUP($E33,'Container Panel'!$B$41:$Z$100,'Container Panel'!$J$38,0)*HLOOKUP(S$19,$F$146:$AS$206,$D33+1,0)),""),"")</f>
        <v/>
      </c>
      <c r="T33" s="136" t="str">
        <f>IFERROR(IF(OR(T$17=$C33,T$17=list!$C$4),(VLOOKUP(T$19,Input!$A$9:$I$48,Input!$I$6,0)*VLOOKUP(T$19,Input!$A$9:$H$48,Input!$H$6,0))/(VLOOKUP($E33,'Container Panel'!$B$41:$Z$100,'Container Panel'!$J$38,0)*HLOOKUP(T$19,$F$146:$AS$206,$D33+1,0)),""),"")</f>
        <v/>
      </c>
      <c r="U33" s="136" t="str">
        <f>IFERROR(IF(OR(U$17=$C33,U$17=list!$C$4),(VLOOKUP(U$19,Input!$A$9:$I$48,Input!$I$6,0)*VLOOKUP(U$19,Input!$A$9:$H$48,Input!$H$6,0))/(VLOOKUP($E33,'Container Panel'!$B$41:$Z$100,'Container Panel'!$J$38,0)*HLOOKUP(U$19,$F$146:$AS$206,$D33+1,0)),""),"")</f>
        <v/>
      </c>
      <c r="V33" s="136" t="str">
        <f>IFERROR(IF(OR(V$17=$C33,V$17=list!$C$4),(VLOOKUP(V$19,Input!$A$9:$I$48,Input!$I$6,0)*VLOOKUP(V$19,Input!$A$9:$H$48,Input!$H$6,0))/(VLOOKUP($E33,'Container Panel'!$B$41:$Z$100,'Container Panel'!$J$38,0)*HLOOKUP(V$19,$F$146:$AS$206,$D33+1,0)),""),"")</f>
        <v/>
      </c>
      <c r="W33" s="136" t="str">
        <f>IFERROR(IF(OR(W$17=$C33,W$17=list!$C$4),(VLOOKUP(W$19,Input!$A$9:$I$48,Input!$I$6,0)*VLOOKUP(W$19,Input!$A$9:$H$48,Input!$H$6,0))/(VLOOKUP($E33,'Container Panel'!$B$41:$Z$100,'Container Panel'!$J$38,0)*HLOOKUP(W$19,$F$146:$AS$206,$D33+1,0)),""),"")</f>
        <v/>
      </c>
      <c r="X33" s="136" t="str">
        <f>IFERROR(IF(OR(X$17=$C33,X$17=list!$C$4),(VLOOKUP(X$19,Input!$A$9:$I$48,Input!$I$6,0)*VLOOKUP(X$19,Input!$A$9:$H$48,Input!$H$6,0))/(VLOOKUP($E33,'Container Panel'!$B$41:$Z$100,'Container Panel'!$J$38,0)*HLOOKUP(X$19,$F$146:$AS$206,$D33+1,0)),""),"")</f>
        <v/>
      </c>
      <c r="Y33" s="136" t="str">
        <f>IFERROR(IF(OR(Y$17=$C33,Y$17=list!$C$4),(VLOOKUP(Y$19,Input!$A$9:$I$48,Input!$I$6,0)*VLOOKUP(Y$19,Input!$A$9:$H$48,Input!$H$6,0))/(VLOOKUP($E33,'Container Panel'!$B$41:$Z$100,'Container Panel'!$J$38,0)*HLOOKUP(Y$19,$F$146:$AS$206,$D33+1,0)),""),"")</f>
        <v/>
      </c>
      <c r="Z33" s="136" t="str">
        <f>IFERROR(IF(OR(Z$17=$C33,Z$17=list!$C$4),(VLOOKUP(Z$19,Input!$A$9:$I$48,Input!$I$6,0)*VLOOKUP(Z$19,Input!$A$9:$H$48,Input!$H$6,0))/(VLOOKUP($E33,'Container Panel'!$B$41:$Z$100,'Container Panel'!$J$38,0)*HLOOKUP(Z$19,$F$146:$AS$206,$D33+1,0)),""),"")</f>
        <v/>
      </c>
      <c r="AA33" s="136" t="str">
        <f>IFERROR(IF(OR(AA$17=$C33,AA$17=list!$C$4),(VLOOKUP(AA$19,Input!$A$9:$I$48,Input!$I$6,0)*VLOOKUP(AA$19,Input!$A$9:$H$48,Input!$H$6,0))/(VLOOKUP($E33,'Container Panel'!$B$41:$Z$100,'Container Panel'!$J$38,0)*HLOOKUP(AA$19,$F$146:$AS$206,$D33+1,0)),""),"")</f>
        <v/>
      </c>
      <c r="AB33" s="136" t="str">
        <f>IFERROR(IF(OR(AB$17=$C33,AB$17=list!$C$4),(VLOOKUP(AB$19,Input!$A$9:$I$48,Input!$I$6,0)*VLOOKUP(AB$19,Input!$A$9:$H$48,Input!$H$6,0))/(VLOOKUP($E33,'Container Panel'!$B$41:$Z$100,'Container Panel'!$J$38,0)*HLOOKUP(AB$19,$F$146:$AS$206,$D33+1,0)),""),"")</f>
        <v/>
      </c>
      <c r="AC33" s="136" t="str">
        <f>IFERROR(IF(OR(AC$17=$C33,AC$17=list!$C$4),(VLOOKUP(AC$19,Input!$A$9:$I$48,Input!$I$6,0)*VLOOKUP(AC$19,Input!$A$9:$H$48,Input!$H$6,0))/(VLOOKUP($E33,'Container Panel'!$B$41:$Z$100,'Container Panel'!$J$38,0)*HLOOKUP(AC$19,$F$146:$AS$206,$D33+1,0)),""),"")</f>
        <v/>
      </c>
      <c r="AD33" s="136" t="str">
        <f>IFERROR(IF(OR(AD$17=$C33,AD$17=list!$C$4),(VLOOKUP(AD$19,Input!$A$9:$I$48,Input!$I$6,0)*VLOOKUP(AD$19,Input!$A$9:$H$48,Input!$H$6,0))/(VLOOKUP($E33,'Container Panel'!$B$41:$Z$100,'Container Panel'!$J$38,0)*HLOOKUP(AD$19,$F$146:$AS$206,$D33+1,0)),""),"")</f>
        <v/>
      </c>
      <c r="AE33" s="136" t="str">
        <f>IFERROR(IF(OR(AE$17=$C33,AE$17=list!$C$4),(VLOOKUP(AE$19,Input!$A$9:$I$48,Input!$I$6,0)*VLOOKUP(AE$19,Input!$A$9:$H$48,Input!$H$6,0))/(VLOOKUP($E33,'Container Panel'!$B$41:$Z$100,'Container Panel'!$J$38,0)*HLOOKUP(AE$19,$F$146:$AS$206,$D33+1,0)),""),"")</f>
        <v/>
      </c>
      <c r="AF33" s="136" t="str">
        <f>IFERROR(IF(OR(AF$17=$C33,AF$17=list!$C$4),(VLOOKUP(AF$19,Input!$A$9:$I$48,Input!$I$6,0)*VLOOKUP(AF$19,Input!$A$9:$H$48,Input!$H$6,0))/(VLOOKUP($E33,'Container Panel'!$B$41:$Z$100,'Container Panel'!$J$38,0)*HLOOKUP(AF$19,$F$146:$AS$206,$D33+1,0)),""),"")</f>
        <v/>
      </c>
      <c r="AG33" s="136" t="str">
        <f>IFERROR(IF(OR(AG$17=$C33,AG$17=list!$C$4),(VLOOKUP(AG$19,Input!$A$9:$I$48,Input!$I$6,0)*VLOOKUP(AG$19,Input!$A$9:$H$48,Input!$H$6,0))/(VLOOKUP($E33,'Container Panel'!$B$41:$Z$100,'Container Panel'!$J$38,0)*HLOOKUP(AG$19,$F$146:$AS$206,$D33+1,0)),""),"")</f>
        <v/>
      </c>
      <c r="AH33" s="136" t="str">
        <f>IFERROR(IF(OR(AH$17=$C33,AH$17=list!$C$4),(VLOOKUP(AH$19,Input!$A$9:$I$48,Input!$I$6,0)*VLOOKUP(AH$19,Input!$A$9:$H$48,Input!$H$6,0))/(VLOOKUP($E33,'Container Panel'!$B$41:$Z$100,'Container Panel'!$J$38,0)*HLOOKUP(AH$19,$F$146:$AS$206,$D33+1,0)),""),"")</f>
        <v/>
      </c>
      <c r="AI33" s="136" t="str">
        <f>IFERROR(IF(OR(AI$17=$C33,AI$17=list!$C$4),(VLOOKUP(AI$19,Input!$A$9:$I$48,Input!$I$6,0)*VLOOKUP(AI$19,Input!$A$9:$H$48,Input!$H$6,0))/(VLOOKUP($E33,'Container Panel'!$B$41:$Z$100,'Container Panel'!$J$38,0)*HLOOKUP(AI$19,$F$146:$AS$206,$D33+1,0)),""),"")</f>
        <v/>
      </c>
      <c r="AJ33" s="136" t="str">
        <f>IFERROR(IF(OR(AJ$17=$C33,AJ$17=list!$C$4),(VLOOKUP(AJ$19,Input!$A$9:$I$48,Input!$I$6,0)*VLOOKUP(AJ$19,Input!$A$9:$H$48,Input!$H$6,0))/(VLOOKUP($E33,'Container Panel'!$B$41:$Z$100,'Container Panel'!$J$38,0)*HLOOKUP(AJ$19,$F$146:$AS$206,$D33+1,0)),""),"")</f>
        <v/>
      </c>
      <c r="AK33" s="136" t="str">
        <f>IFERROR(IF(OR(AK$17=$C33,AK$17=list!$C$4),(VLOOKUP(AK$19,Input!$A$9:$I$48,Input!$I$6,0)*VLOOKUP(AK$19,Input!$A$9:$H$48,Input!$H$6,0))/(VLOOKUP($E33,'Container Panel'!$B$41:$Z$100,'Container Panel'!$J$38,0)*HLOOKUP(AK$19,$F$146:$AS$206,$D33+1,0)),""),"")</f>
        <v/>
      </c>
      <c r="AL33" s="136" t="str">
        <f>IFERROR(IF(OR(AL$17=$C33,AL$17=list!$C$4),(VLOOKUP(AL$19,Input!$A$9:$I$48,Input!$I$6,0)*VLOOKUP(AL$19,Input!$A$9:$H$48,Input!$H$6,0))/(VLOOKUP($E33,'Container Panel'!$B$41:$Z$100,'Container Panel'!$J$38,0)*HLOOKUP(AL$19,$F$146:$AS$206,$D33+1,0)),""),"")</f>
        <v/>
      </c>
      <c r="AM33" s="136" t="str">
        <f>IFERROR(IF(OR(AM$17=$C33,AM$17=list!$C$4),(VLOOKUP(AM$19,Input!$A$9:$I$48,Input!$I$6,0)*VLOOKUP(AM$19,Input!$A$9:$H$48,Input!$H$6,0))/(VLOOKUP($E33,'Container Panel'!$B$41:$Z$100,'Container Panel'!$J$38,0)*HLOOKUP(AM$19,$F$146:$AS$206,$D33+1,0)),""),"")</f>
        <v/>
      </c>
      <c r="AN33" s="136" t="str">
        <f>IFERROR(IF(OR(AN$17=$C33,AN$17=list!$C$4),(VLOOKUP(AN$19,Input!$A$9:$I$48,Input!$I$6,0)*VLOOKUP(AN$19,Input!$A$9:$H$48,Input!$H$6,0))/(VLOOKUP($E33,'Container Panel'!$B$41:$Z$100,'Container Panel'!$J$38,0)*HLOOKUP(AN$19,$F$146:$AS$206,$D33+1,0)),""),"")</f>
        <v/>
      </c>
      <c r="AO33" s="136" t="str">
        <f>IFERROR(IF(OR(AO$17=$C33,AO$17=list!$C$4),(VLOOKUP(AO$19,Input!$A$9:$I$48,Input!$I$6,0)*VLOOKUP(AO$19,Input!$A$9:$H$48,Input!$H$6,0))/(VLOOKUP($E33,'Container Panel'!$B$41:$Z$100,'Container Panel'!$J$38,0)*HLOOKUP(AO$19,$F$146:$AS$206,$D33+1,0)),""),"")</f>
        <v/>
      </c>
      <c r="AP33" s="136" t="str">
        <f>IFERROR(IF(OR(AP$17=$C33,AP$17=list!$C$4),(VLOOKUP(AP$19,Input!$A$9:$I$48,Input!$I$6,0)*VLOOKUP(AP$19,Input!$A$9:$H$48,Input!$H$6,0))/(VLOOKUP($E33,'Container Panel'!$B$41:$Z$100,'Container Panel'!$J$38,0)*HLOOKUP(AP$19,$F$146:$AS$206,$D33+1,0)),""),"")</f>
        <v/>
      </c>
      <c r="AQ33" s="136" t="str">
        <f>IFERROR(IF(OR(AQ$17=$C33,AQ$17=list!$C$4),(VLOOKUP(AQ$19,Input!$A$9:$I$48,Input!$I$6,0)*VLOOKUP(AQ$19,Input!$A$9:$H$48,Input!$H$6,0))/(VLOOKUP($E33,'Container Panel'!$B$41:$Z$100,'Container Panel'!$J$38,0)*HLOOKUP(AQ$19,$F$146:$AS$206,$D33+1,0)),""),"")</f>
        <v/>
      </c>
      <c r="AR33" s="136" t="str">
        <f>IFERROR(IF(OR(AR$17=$C33,AR$17=list!$C$4),(VLOOKUP(AR$19,Input!$A$9:$I$48,Input!$I$6,0)*VLOOKUP(AR$19,Input!$A$9:$H$48,Input!$H$6,0))/(VLOOKUP($E33,'Container Panel'!$B$41:$Z$100,'Container Panel'!$J$38,0)*HLOOKUP(AR$19,$F$146:$AS$206,$D33+1,0)),""),"")</f>
        <v/>
      </c>
      <c r="AS33" s="136" t="str">
        <f>IFERROR(IF(OR(AS$17=$C33,AS$17=list!$C$4),(VLOOKUP(AS$19,Input!$A$9:$I$48,Input!$I$6,0)*VLOOKUP(AS$19,Input!$A$9:$H$48,Input!$H$6,0))/(VLOOKUP($E33,'Container Panel'!$B$41:$Z$100,'Container Panel'!$J$38,0)*HLOOKUP(AS$19,$F$146:$AS$206,$D33+1,0)),""),"")</f>
        <v/>
      </c>
    </row>
    <row r="34" spans="3:45">
      <c r="C34" s="74" t="str">
        <f>IFERROR(VLOOKUP($E34,'Container Panel'!$B$41:$M$100,'Container Panel'!$K$38,0),"")</f>
        <v>Box</v>
      </c>
      <c r="D34" s="74">
        <v>15</v>
      </c>
      <c r="E34" s="135" t="str">
        <f t="shared" si="10"/>
        <v>EU4312</v>
      </c>
      <c r="F34" s="136">
        <f ca="1">IFERROR(IF(OR(F$17=$C34,F$17=list!$C$4),(VLOOKUP(F$19,Input!$A$9:$I$48,Input!$I$6,0)*VLOOKUP(F$19,Input!$A$9:$H$48,Input!$H$6,0))/(VLOOKUP($E34,'Container Panel'!$B$41:$Z$100,'Container Panel'!$J$38,0)*HLOOKUP(F$19,$F$146:$AS$206,$D34+1,0)),""),"")</f>
        <v>0.19833333333333336</v>
      </c>
      <c r="G34" s="136">
        <f ca="1">IFERROR(IF(OR(G$17=$C34,G$17=list!$C$4),(VLOOKUP(G$19,Input!$A$9:$I$48,Input!$I$6,0)*VLOOKUP(G$19,Input!$A$9:$H$48,Input!$H$6,0))/(VLOOKUP($E34,'Container Panel'!$B$41:$Z$100,'Container Panel'!$J$38,0)*HLOOKUP(G$19,$F$146:$AS$206,$D34+1,0)),""),"")</f>
        <v>0.33837222222222224</v>
      </c>
      <c r="H34" s="136" t="str">
        <f>IFERROR(IF(OR(H$17=$C34,H$17=list!$C$4),(VLOOKUP(H$19,Input!$A$9:$I$48,Input!$I$6,0)*VLOOKUP(H$19,Input!$A$9:$H$48,Input!$H$6,0))/(VLOOKUP($E34,'Container Panel'!$B$41:$Z$100,'Container Panel'!$J$38,0)*HLOOKUP(H$19,$F$146:$AS$206,$D34+1,0)),""),"")</f>
        <v/>
      </c>
      <c r="I34" s="136" t="str">
        <f>IFERROR(IF(OR(I$17=$C34,I$17=list!$C$4),(VLOOKUP(I$19,Input!$A$9:$I$48,Input!$I$6,0)*VLOOKUP(I$19,Input!$A$9:$H$48,Input!$H$6,0))/(VLOOKUP($E34,'Container Panel'!$B$41:$Z$100,'Container Panel'!$J$38,0)*HLOOKUP(I$19,$F$146:$AS$206,$D34+1,0)),""),"")</f>
        <v/>
      </c>
      <c r="J34" s="136" t="str">
        <f>IFERROR(IF(OR(J$17=$C34,J$17=list!$C$4),(VLOOKUP(J$19,Input!$A$9:$I$48,Input!$I$6,0)*VLOOKUP(J$19,Input!$A$9:$H$48,Input!$H$6,0))/(VLOOKUP($E34,'Container Panel'!$B$41:$Z$100,'Container Panel'!$J$38,0)*HLOOKUP(J$19,$F$146:$AS$206,$D34+1,0)),""),"")</f>
        <v/>
      </c>
      <c r="K34" s="136" t="str">
        <f>IFERROR(IF(OR(K$17=$C34,K$17=list!$C$4),(VLOOKUP(K$19,Input!$A$9:$I$48,Input!$I$6,0)*VLOOKUP(K$19,Input!$A$9:$H$48,Input!$H$6,0))/(VLOOKUP($E34,'Container Panel'!$B$41:$Z$100,'Container Panel'!$J$38,0)*HLOOKUP(K$19,$F$146:$AS$206,$D34+1,0)),""),"")</f>
        <v/>
      </c>
      <c r="L34" s="136" t="str">
        <f>IFERROR(IF(OR(L$17=$C34,L$17=list!$C$4),(VLOOKUP(L$19,Input!$A$9:$I$48,Input!$I$6,0)*VLOOKUP(L$19,Input!$A$9:$H$48,Input!$H$6,0))/(VLOOKUP($E34,'Container Panel'!$B$41:$Z$100,'Container Panel'!$J$38,0)*HLOOKUP(L$19,$F$146:$AS$206,$D34+1,0)),""),"")</f>
        <v/>
      </c>
      <c r="M34" s="136" t="str">
        <f>IFERROR(IF(OR(M$17=$C34,M$17=list!$C$4),(VLOOKUP(M$19,Input!$A$9:$I$48,Input!$I$6,0)*VLOOKUP(M$19,Input!$A$9:$H$48,Input!$H$6,0))/(VLOOKUP($E34,'Container Panel'!$B$41:$Z$100,'Container Panel'!$J$38,0)*HLOOKUP(M$19,$F$146:$AS$206,$D34+1,0)),""),"")</f>
        <v/>
      </c>
      <c r="N34" s="136" t="str">
        <f>IFERROR(IF(OR(N$17=$C34,N$17=list!$C$4),(VLOOKUP(N$19,Input!$A$9:$I$48,Input!$I$6,0)*VLOOKUP(N$19,Input!$A$9:$H$48,Input!$H$6,0))/(VLOOKUP($E34,'Container Panel'!$B$41:$Z$100,'Container Panel'!$J$38,0)*HLOOKUP(N$19,$F$146:$AS$206,$D34+1,0)),""),"")</f>
        <v/>
      </c>
      <c r="O34" s="136" t="str">
        <f>IFERROR(IF(OR(O$17=$C34,O$17=list!$C$4),(VLOOKUP(O$19,Input!$A$9:$I$48,Input!$I$6,0)*VLOOKUP(O$19,Input!$A$9:$H$48,Input!$H$6,0))/(VLOOKUP($E34,'Container Panel'!$B$41:$Z$100,'Container Panel'!$J$38,0)*HLOOKUP(O$19,$F$146:$AS$206,$D34+1,0)),""),"")</f>
        <v/>
      </c>
      <c r="P34" s="136" t="str">
        <f>IFERROR(IF(OR(P$17=$C34,P$17=list!$C$4),(VLOOKUP(P$19,Input!$A$9:$I$48,Input!$I$6,0)*VLOOKUP(P$19,Input!$A$9:$H$48,Input!$H$6,0))/(VLOOKUP($E34,'Container Panel'!$B$41:$Z$100,'Container Panel'!$J$38,0)*HLOOKUP(P$19,$F$146:$AS$206,$D34+1,0)),""),"")</f>
        <v/>
      </c>
      <c r="Q34" s="136" t="str">
        <f>IFERROR(IF(OR(Q$17=$C34,Q$17=list!$C$4),(VLOOKUP(Q$19,Input!$A$9:$I$48,Input!$I$6,0)*VLOOKUP(Q$19,Input!$A$9:$H$48,Input!$H$6,0))/(VLOOKUP($E34,'Container Panel'!$B$41:$Z$100,'Container Panel'!$J$38,0)*HLOOKUP(Q$19,$F$146:$AS$206,$D34+1,0)),""),"")</f>
        <v/>
      </c>
      <c r="R34" s="136" t="str">
        <f>IFERROR(IF(OR(R$17=$C34,R$17=list!$C$4),(VLOOKUP(R$19,Input!$A$9:$I$48,Input!$I$6,0)*VLOOKUP(R$19,Input!$A$9:$H$48,Input!$H$6,0))/(VLOOKUP($E34,'Container Panel'!$B$41:$Z$100,'Container Panel'!$J$38,0)*HLOOKUP(R$19,$F$146:$AS$206,$D34+1,0)),""),"")</f>
        <v/>
      </c>
      <c r="S34" s="136" t="str">
        <f>IFERROR(IF(OR(S$17=$C34,S$17=list!$C$4),(VLOOKUP(S$19,Input!$A$9:$I$48,Input!$I$6,0)*VLOOKUP(S$19,Input!$A$9:$H$48,Input!$H$6,0))/(VLOOKUP($E34,'Container Panel'!$B$41:$Z$100,'Container Panel'!$J$38,0)*HLOOKUP(S$19,$F$146:$AS$206,$D34+1,0)),""),"")</f>
        <v/>
      </c>
      <c r="T34" s="136" t="str">
        <f>IFERROR(IF(OR(T$17=$C34,T$17=list!$C$4),(VLOOKUP(T$19,Input!$A$9:$I$48,Input!$I$6,0)*VLOOKUP(T$19,Input!$A$9:$H$48,Input!$H$6,0))/(VLOOKUP($E34,'Container Panel'!$B$41:$Z$100,'Container Panel'!$J$38,0)*HLOOKUP(T$19,$F$146:$AS$206,$D34+1,0)),""),"")</f>
        <v/>
      </c>
      <c r="U34" s="136" t="str">
        <f>IFERROR(IF(OR(U$17=$C34,U$17=list!$C$4),(VLOOKUP(U$19,Input!$A$9:$I$48,Input!$I$6,0)*VLOOKUP(U$19,Input!$A$9:$H$48,Input!$H$6,0))/(VLOOKUP($E34,'Container Panel'!$B$41:$Z$100,'Container Panel'!$J$38,0)*HLOOKUP(U$19,$F$146:$AS$206,$D34+1,0)),""),"")</f>
        <v/>
      </c>
      <c r="V34" s="136" t="str">
        <f>IFERROR(IF(OR(V$17=$C34,V$17=list!$C$4),(VLOOKUP(V$19,Input!$A$9:$I$48,Input!$I$6,0)*VLOOKUP(V$19,Input!$A$9:$H$48,Input!$H$6,0))/(VLOOKUP($E34,'Container Panel'!$B$41:$Z$100,'Container Panel'!$J$38,0)*HLOOKUP(V$19,$F$146:$AS$206,$D34+1,0)),""),"")</f>
        <v/>
      </c>
      <c r="W34" s="136" t="str">
        <f>IFERROR(IF(OR(W$17=$C34,W$17=list!$C$4),(VLOOKUP(W$19,Input!$A$9:$I$48,Input!$I$6,0)*VLOOKUP(W$19,Input!$A$9:$H$48,Input!$H$6,0))/(VLOOKUP($E34,'Container Panel'!$B$41:$Z$100,'Container Panel'!$J$38,0)*HLOOKUP(W$19,$F$146:$AS$206,$D34+1,0)),""),"")</f>
        <v/>
      </c>
      <c r="X34" s="136" t="str">
        <f>IFERROR(IF(OR(X$17=$C34,X$17=list!$C$4),(VLOOKUP(X$19,Input!$A$9:$I$48,Input!$I$6,0)*VLOOKUP(X$19,Input!$A$9:$H$48,Input!$H$6,0))/(VLOOKUP($E34,'Container Panel'!$B$41:$Z$100,'Container Panel'!$J$38,0)*HLOOKUP(X$19,$F$146:$AS$206,$D34+1,0)),""),"")</f>
        <v/>
      </c>
      <c r="Y34" s="136" t="str">
        <f>IFERROR(IF(OR(Y$17=$C34,Y$17=list!$C$4),(VLOOKUP(Y$19,Input!$A$9:$I$48,Input!$I$6,0)*VLOOKUP(Y$19,Input!$A$9:$H$48,Input!$H$6,0))/(VLOOKUP($E34,'Container Panel'!$B$41:$Z$100,'Container Panel'!$J$38,0)*HLOOKUP(Y$19,$F$146:$AS$206,$D34+1,0)),""),"")</f>
        <v/>
      </c>
      <c r="Z34" s="136" t="str">
        <f>IFERROR(IF(OR(Z$17=$C34,Z$17=list!$C$4),(VLOOKUP(Z$19,Input!$A$9:$I$48,Input!$I$6,0)*VLOOKUP(Z$19,Input!$A$9:$H$48,Input!$H$6,0))/(VLOOKUP($E34,'Container Panel'!$B$41:$Z$100,'Container Panel'!$J$38,0)*HLOOKUP(Z$19,$F$146:$AS$206,$D34+1,0)),""),"")</f>
        <v/>
      </c>
      <c r="AA34" s="136" t="str">
        <f>IFERROR(IF(OR(AA$17=$C34,AA$17=list!$C$4),(VLOOKUP(AA$19,Input!$A$9:$I$48,Input!$I$6,0)*VLOOKUP(AA$19,Input!$A$9:$H$48,Input!$H$6,0))/(VLOOKUP($E34,'Container Panel'!$B$41:$Z$100,'Container Panel'!$J$38,0)*HLOOKUP(AA$19,$F$146:$AS$206,$D34+1,0)),""),"")</f>
        <v/>
      </c>
      <c r="AB34" s="136" t="str">
        <f>IFERROR(IF(OR(AB$17=$C34,AB$17=list!$C$4),(VLOOKUP(AB$19,Input!$A$9:$I$48,Input!$I$6,0)*VLOOKUP(AB$19,Input!$A$9:$H$48,Input!$H$6,0))/(VLOOKUP($E34,'Container Panel'!$B$41:$Z$100,'Container Panel'!$J$38,0)*HLOOKUP(AB$19,$F$146:$AS$206,$D34+1,0)),""),"")</f>
        <v/>
      </c>
      <c r="AC34" s="136" t="str">
        <f>IFERROR(IF(OR(AC$17=$C34,AC$17=list!$C$4),(VLOOKUP(AC$19,Input!$A$9:$I$48,Input!$I$6,0)*VLOOKUP(AC$19,Input!$A$9:$H$48,Input!$H$6,0))/(VLOOKUP($E34,'Container Panel'!$B$41:$Z$100,'Container Panel'!$J$38,0)*HLOOKUP(AC$19,$F$146:$AS$206,$D34+1,0)),""),"")</f>
        <v/>
      </c>
      <c r="AD34" s="136" t="str">
        <f>IFERROR(IF(OR(AD$17=$C34,AD$17=list!$C$4),(VLOOKUP(AD$19,Input!$A$9:$I$48,Input!$I$6,0)*VLOOKUP(AD$19,Input!$A$9:$H$48,Input!$H$6,0))/(VLOOKUP($E34,'Container Panel'!$B$41:$Z$100,'Container Panel'!$J$38,0)*HLOOKUP(AD$19,$F$146:$AS$206,$D34+1,0)),""),"")</f>
        <v/>
      </c>
      <c r="AE34" s="136" t="str">
        <f>IFERROR(IF(OR(AE$17=$C34,AE$17=list!$C$4),(VLOOKUP(AE$19,Input!$A$9:$I$48,Input!$I$6,0)*VLOOKUP(AE$19,Input!$A$9:$H$48,Input!$H$6,0))/(VLOOKUP($E34,'Container Panel'!$B$41:$Z$100,'Container Panel'!$J$38,0)*HLOOKUP(AE$19,$F$146:$AS$206,$D34+1,0)),""),"")</f>
        <v/>
      </c>
      <c r="AF34" s="136" t="str">
        <f>IFERROR(IF(OR(AF$17=$C34,AF$17=list!$C$4),(VLOOKUP(AF$19,Input!$A$9:$I$48,Input!$I$6,0)*VLOOKUP(AF$19,Input!$A$9:$H$48,Input!$H$6,0))/(VLOOKUP($E34,'Container Panel'!$B$41:$Z$100,'Container Panel'!$J$38,0)*HLOOKUP(AF$19,$F$146:$AS$206,$D34+1,0)),""),"")</f>
        <v/>
      </c>
      <c r="AG34" s="136" t="str">
        <f>IFERROR(IF(OR(AG$17=$C34,AG$17=list!$C$4),(VLOOKUP(AG$19,Input!$A$9:$I$48,Input!$I$6,0)*VLOOKUP(AG$19,Input!$A$9:$H$48,Input!$H$6,0))/(VLOOKUP($E34,'Container Panel'!$B$41:$Z$100,'Container Panel'!$J$38,0)*HLOOKUP(AG$19,$F$146:$AS$206,$D34+1,0)),""),"")</f>
        <v/>
      </c>
      <c r="AH34" s="136" t="str">
        <f>IFERROR(IF(OR(AH$17=$C34,AH$17=list!$C$4),(VLOOKUP(AH$19,Input!$A$9:$I$48,Input!$I$6,0)*VLOOKUP(AH$19,Input!$A$9:$H$48,Input!$H$6,0))/(VLOOKUP($E34,'Container Panel'!$B$41:$Z$100,'Container Panel'!$J$38,0)*HLOOKUP(AH$19,$F$146:$AS$206,$D34+1,0)),""),"")</f>
        <v/>
      </c>
      <c r="AI34" s="136" t="str">
        <f>IFERROR(IF(OR(AI$17=$C34,AI$17=list!$C$4),(VLOOKUP(AI$19,Input!$A$9:$I$48,Input!$I$6,0)*VLOOKUP(AI$19,Input!$A$9:$H$48,Input!$H$6,0))/(VLOOKUP($E34,'Container Panel'!$B$41:$Z$100,'Container Panel'!$J$38,0)*HLOOKUP(AI$19,$F$146:$AS$206,$D34+1,0)),""),"")</f>
        <v/>
      </c>
      <c r="AJ34" s="136" t="str">
        <f>IFERROR(IF(OR(AJ$17=$C34,AJ$17=list!$C$4),(VLOOKUP(AJ$19,Input!$A$9:$I$48,Input!$I$6,0)*VLOOKUP(AJ$19,Input!$A$9:$H$48,Input!$H$6,0))/(VLOOKUP($E34,'Container Panel'!$B$41:$Z$100,'Container Panel'!$J$38,0)*HLOOKUP(AJ$19,$F$146:$AS$206,$D34+1,0)),""),"")</f>
        <v/>
      </c>
      <c r="AK34" s="136" t="str">
        <f>IFERROR(IF(OR(AK$17=$C34,AK$17=list!$C$4),(VLOOKUP(AK$19,Input!$A$9:$I$48,Input!$I$6,0)*VLOOKUP(AK$19,Input!$A$9:$H$48,Input!$H$6,0))/(VLOOKUP($E34,'Container Panel'!$B$41:$Z$100,'Container Panel'!$J$38,0)*HLOOKUP(AK$19,$F$146:$AS$206,$D34+1,0)),""),"")</f>
        <v/>
      </c>
      <c r="AL34" s="136" t="str">
        <f>IFERROR(IF(OR(AL$17=$C34,AL$17=list!$C$4),(VLOOKUP(AL$19,Input!$A$9:$I$48,Input!$I$6,0)*VLOOKUP(AL$19,Input!$A$9:$H$48,Input!$H$6,0))/(VLOOKUP($E34,'Container Panel'!$B$41:$Z$100,'Container Panel'!$J$38,0)*HLOOKUP(AL$19,$F$146:$AS$206,$D34+1,0)),""),"")</f>
        <v/>
      </c>
      <c r="AM34" s="136" t="str">
        <f>IFERROR(IF(OR(AM$17=$C34,AM$17=list!$C$4),(VLOOKUP(AM$19,Input!$A$9:$I$48,Input!$I$6,0)*VLOOKUP(AM$19,Input!$A$9:$H$48,Input!$H$6,0))/(VLOOKUP($E34,'Container Panel'!$B$41:$Z$100,'Container Panel'!$J$38,0)*HLOOKUP(AM$19,$F$146:$AS$206,$D34+1,0)),""),"")</f>
        <v/>
      </c>
      <c r="AN34" s="136" t="str">
        <f>IFERROR(IF(OR(AN$17=$C34,AN$17=list!$C$4),(VLOOKUP(AN$19,Input!$A$9:$I$48,Input!$I$6,0)*VLOOKUP(AN$19,Input!$A$9:$H$48,Input!$H$6,0))/(VLOOKUP($E34,'Container Panel'!$B$41:$Z$100,'Container Panel'!$J$38,0)*HLOOKUP(AN$19,$F$146:$AS$206,$D34+1,0)),""),"")</f>
        <v/>
      </c>
      <c r="AO34" s="136" t="str">
        <f>IFERROR(IF(OR(AO$17=$C34,AO$17=list!$C$4),(VLOOKUP(AO$19,Input!$A$9:$I$48,Input!$I$6,0)*VLOOKUP(AO$19,Input!$A$9:$H$48,Input!$H$6,0))/(VLOOKUP($E34,'Container Panel'!$B$41:$Z$100,'Container Panel'!$J$38,0)*HLOOKUP(AO$19,$F$146:$AS$206,$D34+1,0)),""),"")</f>
        <v/>
      </c>
      <c r="AP34" s="136" t="str">
        <f>IFERROR(IF(OR(AP$17=$C34,AP$17=list!$C$4),(VLOOKUP(AP$19,Input!$A$9:$I$48,Input!$I$6,0)*VLOOKUP(AP$19,Input!$A$9:$H$48,Input!$H$6,0))/(VLOOKUP($E34,'Container Panel'!$B$41:$Z$100,'Container Panel'!$J$38,0)*HLOOKUP(AP$19,$F$146:$AS$206,$D34+1,0)),""),"")</f>
        <v/>
      </c>
      <c r="AQ34" s="136" t="str">
        <f>IFERROR(IF(OR(AQ$17=$C34,AQ$17=list!$C$4),(VLOOKUP(AQ$19,Input!$A$9:$I$48,Input!$I$6,0)*VLOOKUP(AQ$19,Input!$A$9:$H$48,Input!$H$6,0))/(VLOOKUP($E34,'Container Panel'!$B$41:$Z$100,'Container Panel'!$J$38,0)*HLOOKUP(AQ$19,$F$146:$AS$206,$D34+1,0)),""),"")</f>
        <v/>
      </c>
      <c r="AR34" s="136" t="str">
        <f>IFERROR(IF(OR(AR$17=$C34,AR$17=list!$C$4),(VLOOKUP(AR$19,Input!$A$9:$I$48,Input!$I$6,0)*VLOOKUP(AR$19,Input!$A$9:$H$48,Input!$H$6,0))/(VLOOKUP($E34,'Container Panel'!$B$41:$Z$100,'Container Panel'!$J$38,0)*HLOOKUP(AR$19,$F$146:$AS$206,$D34+1,0)),""),"")</f>
        <v/>
      </c>
      <c r="AS34" s="136" t="str">
        <f>IFERROR(IF(OR(AS$17=$C34,AS$17=list!$C$4),(VLOOKUP(AS$19,Input!$A$9:$I$48,Input!$I$6,0)*VLOOKUP(AS$19,Input!$A$9:$H$48,Input!$H$6,0))/(VLOOKUP($E34,'Container Panel'!$B$41:$Z$100,'Container Panel'!$J$38,0)*HLOOKUP(AS$19,$F$146:$AS$206,$D34+1,0)),""),"")</f>
        <v/>
      </c>
    </row>
    <row r="35" spans="3:45">
      <c r="C35" s="74" t="str">
        <f>IFERROR(VLOOKUP($E35,'Container Panel'!$B$41:$M$100,'Container Panel'!$K$38,0),"")</f>
        <v>Box</v>
      </c>
      <c r="D35" s="74">
        <v>16</v>
      </c>
      <c r="E35" s="135" t="str">
        <f t="shared" si="10"/>
        <v>A</v>
      </c>
      <c r="F35" s="136">
        <f ca="1">IFERROR(IF(OR(F$17=$C35,F$17=list!$C$4),(VLOOKUP(F$19,Input!$A$9:$I$48,Input!$I$6,0)*VLOOKUP(F$19,Input!$A$9:$H$48,Input!$H$6,0))/(VLOOKUP($E35,'Container Panel'!$B$41:$Z$100,'Container Panel'!$J$38,0)*HLOOKUP(F$19,$F$146:$AS$206,$D35+1,0)),""),"")</f>
        <v>0.32162162162162167</v>
      </c>
      <c r="G35" s="136" t="str">
        <f ca="1">IFERROR(IF(OR(G$17=$C35,G$17=list!$C$4),(VLOOKUP(G$19,Input!$A$9:$I$48,Input!$I$6,0)*VLOOKUP(G$19,Input!$A$9:$H$48,Input!$H$6,0))/(VLOOKUP($E35,'Container Panel'!$B$41:$Z$100,'Container Panel'!$J$38,0)*HLOOKUP(G$19,$F$146:$AS$206,$D35+1,0)),""),"")</f>
        <v/>
      </c>
      <c r="H35" s="136" t="str">
        <f>IFERROR(IF(OR(H$17=$C35,H$17=list!$C$4),(VLOOKUP(H$19,Input!$A$9:$I$48,Input!$I$6,0)*VLOOKUP(H$19,Input!$A$9:$H$48,Input!$H$6,0))/(VLOOKUP($E35,'Container Panel'!$B$41:$Z$100,'Container Panel'!$J$38,0)*HLOOKUP(H$19,$F$146:$AS$206,$D35+1,0)),""),"")</f>
        <v/>
      </c>
      <c r="I35" s="136" t="str">
        <f>IFERROR(IF(OR(I$17=$C35,I$17=list!$C$4),(VLOOKUP(I$19,Input!$A$9:$I$48,Input!$I$6,0)*VLOOKUP(I$19,Input!$A$9:$H$48,Input!$H$6,0))/(VLOOKUP($E35,'Container Panel'!$B$41:$Z$100,'Container Panel'!$J$38,0)*HLOOKUP(I$19,$F$146:$AS$206,$D35+1,0)),""),"")</f>
        <v/>
      </c>
      <c r="J35" s="136" t="str">
        <f>IFERROR(IF(OR(J$17=$C35,J$17=list!$C$4),(VLOOKUP(J$19,Input!$A$9:$I$48,Input!$I$6,0)*VLOOKUP(J$19,Input!$A$9:$H$48,Input!$H$6,0))/(VLOOKUP($E35,'Container Panel'!$B$41:$Z$100,'Container Panel'!$J$38,0)*HLOOKUP(J$19,$F$146:$AS$206,$D35+1,0)),""),"")</f>
        <v/>
      </c>
      <c r="K35" s="136" t="str">
        <f>IFERROR(IF(OR(K$17=$C35,K$17=list!$C$4),(VLOOKUP(K$19,Input!$A$9:$I$48,Input!$I$6,0)*VLOOKUP(K$19,Input!$A$9:$H$48,Input!$H$6,0))/(VLOOKUP($E35,'Container Panel'!$B$41:$Z$100,'Container Panel'!$J$38,0)*HLOOKUP(K$19,$F$146:$AS$206,$D35+1,0)),""),"")</f>
        <v/>
      </c>
      <c r="L35" s="136" t="str">
        <f>IFERROR(IF(OR(L$17=$C35,L$17=list!$C$4),(VLOOKUP(L$19,Input!$A$9:$I$48,Input!$I$6,0)*VLOOKUP(L$19,Input!$A$9:$H$48,Input!$H$6,0))/(VLOOKUP($E35,'Container Panel'!$B$41:$Z$100,'Container Panel'!$J$38,0)*HLOOKUP(L$19,$F$146:$AS$206,$D35+1,0)),""),"")</f>
        <v/>
      </c>
      <c r="M35" s="136" t="str">
        <f>IFERROR(IF(OR(M$17=$C35,M$17=list!$C$4),(VLOOKUP(M$19,Input!$A$9:$I$48,Input!$I$6,0)*VLOOKUP(M$19,Input!$A$9:$H$48,Input!$H$6,0))/(VLOOKUP($E35,'Container Panel'!$B$41:$Z$100,'Container Panel'!$J$38,0)*HLOOKUP(M$19,$F$146:$AS$206,$D35+1,0)),""),"")</f>
        <v/>
      </c>
      <c r="N35" s="136" t="str">
        <f>IFERROR(IF(OR(N$17=$C35,N$17=list!$C$4),(VLOOKUP(N$19,Input!$A$9:$I$48,Input!$I$6,0)*VLOOKUP(N$19,Input!$A$9:$H$48,Input!$H$6,0))/(VLOOKUP($E35,'Container Panel'!$B$41:$Z$100,'Container Panel'!$J$38,0)*HLOOKUP(N$19,$F$146:$AS$206,$D35+1,0)),""),"")</f>
        <v/>
      </c>
      <c r="O35" s="136" t="str">
        <f>IFERROR(IF(OR(O$17=$C35,O$17=list!$C$4),(VLOOKUP(O$19,Input!$A$9:$I$48,Input!$I$6,0)*VLOOKUP(O$19,Input!$A$9:$H$48,Input!$H$6,0))/(VLOOKUP($E35,'Container Panel'!$B$41:$Z$100,'Container Panel'!$J$38,0)*HLOOKUP(O$19,$F$146:$AS$206,$D35+1,0)),""),"")</f>
        <v/>
      </c>
      <c r="P35" s="136" t="str">
        <f>IFERROR(IF(OR(P$17=$C35,P$17=list!$C$4),(VLOOKUP(P$19,Input!$A$9:$I$48,Input!$I$6,0)*VLOOKUP(P$19,Input!$A$9:$H$48,Input!$H$6,0))/(VLOOKUP($E35,'Container Panel'!$B$41:$Z$100,'Container Panel'!$J$38,0)*HLOOKUP(P$19,$F$146:$AS$206,$D35+1,0)),""),"")</f>
        <v/>
      </c>
      <c r="Q35" s="136" t="str">
        <f>IFERROR(IF(OR(Q$17=$C35,Q$17=list!$C$4),(VLOOKUP(Q$19,Input!$A$9:$I$48,Input!$I$6,0)*VLOOKUP(Q$19,Input!$A$9:$H$48,Input!$H$6,0))/(VLOOKUP($E35,'Container Panel'!$B$41:$Z$100,'Container Panel'!$J$38,0)*HLOOKUP(Q$19,$F$146:$AS$206,$D35+1,0)),""),"")</f>
        <v/>
      </c>
      <c r="R35" s="136" t="str">
        <f>IFERROR(IF(OR(R$17=$C35,R$17=list!$C$4),(VLOOKUP(R$19,Input!$A$9:$I$48,Input!$I$6,0)*VLOOKUP(R$19,Input!$A$9:$H$48,Input!$H$6,0))/(VLOOKUP($E35,'Container Panel'!$B$41:$Z$100,'Container Panel'!$J$38,0)*HLOOKUP(R$19,$F$146:$AS$206,$D35+1,0)),""),"")</f>
        <v/>
      </c>
      <c r="S35" s="136" t="str">
        <f>IFERROR(IF(OR(S$17=$C35,S$17=list!$C$4),(VLOOKUP(S$19,Input!$A$9:$I$48,Input!$I$6,0)*VLOOKUP(S$19,Input!$A$9:$H$48,Input!$H$6,0))/(VLOOKUP($E35,'Container Panel'!$B$41:$Z$100,'Container Panel'!$J$38,0)*HLOOKUP(S$19,$F$146:$AS$206,$D35+1,0)),""),"")</f>
        <v/>
      </c>
      <c r="T35" s="136" t="str">
        <f>IFERROR(IF(OR(T$17=$C35,T$17=list!$C$4),(VLOOKUP(T$19,Input!$A$9:$I$48,Input!$I$6,0)*VLOOKUP(T$19,Input!$A$9:$H$48,Input!$H$6,0))/(VLOOKUP($E35,'Container Panel'!$B$41:$Z$100,'Container Panel'!$J$38,0)*HLOOKUP(T$19,$F$146:$AS$206,$D35+1,0)),""),"")</f>
        <v/>
      </c>
      <c r="U35" s="136" t="str">
        <f>IFERROR(IF(OR(U$17=$C35,U$17=list!$C$4),(VLOOKUP(U$19,Input!$A$9:$I$48,Input!$I$6,0)*VLOOKUP(U$19,Input!$A$9:$H$48,Input!$H$6,0))/(VLOOKUP($E35,'Container Panel'!$B$41:$Z$100,'Container Panel'!$J$38,0)*HLOOKUP(U$19,$F$146:$AS$206,$D35+1,0)),""),"")</f>
        <v/>
      </c>
      <c r="V35" s="136" t="str">
        <f>IFERROR(IF(OR(V$17=$C35,V$17=list!$C$4),(VLOOKUP(V$19,Input!$A$9:$I$48,Input!$I$6,0)*VLOOKUP(V$19,Input!$A$9:$H$48,Input!$H$6,0))/(VLOOKUP($E35,'Container Panel'!$B$41:$Z$100,'Container Panel'!$J$38,0)*HLOOKUP(V$19,$F$146:$AS$206,$D35+1,0)),""),"")</f>
        <v/>
      </c>
      <c r="W35" s="136" t="str">
        <f>IFERROR(IF(OR(W$17=$C35,W$17=list!$C$4),(VLOOKUP(W$19,Input!$A$9:$I$48,Input!$I$6,0)*VLOOKUP(W$19,Input!$A$9:$H$48,Input!$H$6,0))/(VLOOKUP($E35,'Container Panel'!$B$41:$Z$100,'Container Panel'!$J$38,0)*HLOOKUP(W$19,$F$146:$AS$206,$D35+1,0)),""),"")</f>
        <v/>
      </c>
      <c r="X35" s="136" t="str">
        <f>IFERROR(IF(OR(X$17=$C35,X$17=list!$C$4),(VLOOKUP(X$19,Input!$A$9:$I$48,Input!$I$6,0)*VLOOKUP(X$19,Input!$A$9:$H$48,Input!$H$6,0))/(VLOOKUP($E35,'Container Panel'!$B$41:$Z$100,'Container Panel'!$J$38,0)*HLOOKUP(X$19,$F$146:$AS$206,$D35+1,0)),""),"")</f>
        <v/>
      </c>
      <c r="Y35" s="136" t="str">
        <f>IFERROR(IF(OR(Y$17=$C35,Y$17=list!$C$4),(VLOOKUP(Y$19,Input!$A$9:$I$48,Input!$I$6,0)*VLOOKUP(Y$19,Input!$A$9:$H$48,Input!$H$6,0))/(VLOOKUP($E35,'Container Panel'!$B$41:$Z$100,'Container Panel'!$J$38,0)*HLOOKUP(Y$19,$F$146:$AS$206,$D35+1,0)),""),"")</f>
        <v/>
      </c>
      <c r="Z35" s="136" t="str">
        <f>IFERROR(IF(OR(Z$17=$C35,Z$17=list!$C$4),(VLOOKUP(Z$19,Input!$A$9:$I$48,Input!$I$6,0)*VLOOKUP(Z$19,Input!$A$9:$H$48,Input!$H$6,0))/(VLOOKUP($E35,'Container Panel'!$B$41:$Z$100,'Container Panel'!$J$38,0)*HLOOKUP(Z$19,$F$146:$AS$206,$D35+1,0)),""),"")</f>
        <v/>
      </c>
      <c r="AA35" s="136" t="str">
        <f>IFERROR(IF(OR(AA$17=$C35,AA$17=list!$C$4),(VLOOKUP(AA$19,Input!$A$9:$I$48,Input!$I$6,0)*VLOOKUP(AA$19,Input!$A$9:$H$48,Input!$H$6,0))/(VLOOKUP($E35,'Container Panel'!$B$41:$Z$100,'Container Panel'!$J$38,0)*HLOOKUP(AA$19,$F$146:$AS$206,$D35+1,0)),""),"")</f>
        <v/>
      </c>
      <c r="AB35" s="136" t="str">
        <f>IFERROR(IF(OR(AB$17=$C35,AB$17=list!$C$4),(VLOOKUP(AB$19,Input!$A$9:$I$48,Input!$I$6,0)*VLOOKUP(AB$19,Input!$A$9:$H$48,Input!$H$6,0))/(VLOOKUP($E35,'Container Panel'!$B$41:$Z$100,'Container Panel'!$J$38,0)*HLOOKUP(AB$19,$F$146:$AS$206,$D35+1,0)),""),"")</f>
        <v/>
      </c>
      <c r="AC35" s="136" t="str">
        <f>IFERROR(IF(OR(AC$17=$C35,AC$17=list!$C$4),(VLOOKUP(AC$19,Input!$A$9:$I$48,Input!$I$6,0)*VLOOKUP(AC$19,Input!$A$9:$H$48,Input!$H$6,0))/(VLOOKUP($E35,'Container Panel'!$B$41:$Z$100,'Container Panel'!$J$38,0)*HLOOKUP(AC$19,$F$146:$AS$206,$D35+1,0)),""),"")</f>
        <v/>
      </c>
      <c r="AD35" s="136" t="str">
        <f>IFERROR(IF(OR(AD$17=$C35,AD$17=list!$C$4),(VLOOKUP(AD$19,Input!$A$9:$I$48,Input!$I$6,0)*VLOOKUP(AD$19,Input!$A$9:$H$48,Input!$H$6,0))/(VLOOKUP($E35,'Container Panel'!$B$41:$Z$100,'Container Panel'!$J$38,0)*HLOOKUP(AD$19,$F$146:$AS$206,$D35+1,0)),""),"")</f>
        <v/>
      </c>
      <c r="AE35" s="136" t="str">
        <f>IFERROR(IF(OR(AE$17=$C35,AE$17=list!$C$4),(VLOOKUP(AE$19,Input!$A$9:$I$48,Input!$I$6,0)*VLOOKUP(AE$19,Input!$A$9:$H$48,Input!$H$6,0))/(VLOOKUP($E35,'Container Panel'!$B$41:$Z$100,'Container Panel'!$J$38,0)*HLOOKUP(AE$19,$F$146:$AS$206,$D35+1,0)),""),"")</f>
        <v/>
      </c>
      <c r="AF35" s="136" t="str">
        <f>IFERROR(IF(OR(AF$17=$C35,AF$17=list!$C$4),(VLOOKUP(AF$19,Input!$A$9:$I$48,Input!$I$6,0)*VLOOKUP(AF$19,Input!$A$9:$H$48,Input!$H$6,0))/(VLOOKUP($E35,'Container Panel'!$B$41:$Z$100,'Container Panel'!$J$38,0)*HLOOKUP(AF$19,$F$146:$AS$206,$D35+1,0)),""),"")</f>
        <v/>
      </c>
      <c r="AG35" s="136" t="str">
        <f>IFERROR(IF(OR(AG$17=$C35,AG$17=list!$C$4),(VLOOKUP(AG$19,Input!$A$9:$I$48,Input!$I$6,0)*VLOOKUP(AG$19,Input!$A$9:$H$48,Input!$H$6,0))/(VLOOKUP($E35,'Container Panel'!$B$41:$Z$100,'Container Panel'!$J$38,0)*HLOOKUP(AG$19,$F$146:$AS$206,$D35+1,0)),""),"")</f>
        <v/>
      </c>
      <c r="AH35" s="136" t="str">
        <f>IFERROR(IF(OR(AH$17=$C35,AH$17=list!$C$4),(VLOOKUP(AH$19,Input!$A$9:$I$48,Input!$I$6,0)*VLOOKUP(AH$19,Input!$A$9:$H$48,Input!$H$6,0))/(VLOOKUP($E35,'Container Panel'!$B$41:$Z$100,'Container Panel'!$J$38,0)*HLOOKUP(AH$19,$F$146:$AS$206,$D35+1,0)),""),"")</f>
        <v/>
      </c>
      <c r="AI35" s="136" t="str">
        <f>IFERROR(IF(OR(AI$17=$C35,AI$17=list!$C$4),(VLOOKUP(AI$19,Input!$A$9:$I$48,Input!$I$6,0)*VLOOKUP(AI$19,Input!$A$9:$H$48,Input!$H$6,0))/(VLOOKUP($E35,'Container Panel'!$B$41:$Z$100,'Container Panel'!$J$38,0)*HLOOKUP(AI$19,$F$146:$AS$206,$D35+1,0)),""),"")</f>
        <v/>
      </c>
      <c r="AJ35" s="136" t="str">
        <f>IFERROR(IF(OR(AJ$17=$C35,AJ$17=list!$C$4),(VLOOKUP(AJ$19,Input!$A$9:$I$48,Input!$I$6,0)*VLOOKUP(AJ$19,Input!$A$9:$H$48,Input!$H$6,0))/(VLOOKUP($E35,'Container Panel'!$B$41:$Z$100,'Container Panel'!$J$38,0)*HLOOKUP(AJ$19,$F$146:$AS$206,$D35+1,0)),""),"")</f>
        <v/>
      </c>
      <c r="AK35" s="136" t="str">
        <f>IFERROR(IF(OR(AK$17=$C35,AK$17=list!$C$4),(VLOOKUP(AK$19,Input!$A$9:$I$48,Input!$I$6,0)*VLOOKUP(AK$19,Input!$A$9:$H$48,Input!$H$6,0))/(VLOOKUP($E35,'Container Panel'!$B$41:$Z$100,'Container Panel'!$J$38,0)*HLOOKUP(AK$19,$F$146:$AS$206,$D35+1,0)),""),"")</f>
        <v/>
      </c>
      <c r="AL35" s="136" t="str">
        <f>IFERROR(IF(OR(AL$17=$C35,AL$17=list!$C$4),(VLOOKUP(AL$19,Input!$A$9:$I$48,Input!$I$6,0)*VLOOKUP(AL$19,Input!$A$9:$H$48,Input!$H$6,0))/(VLOOKUP($E35,'Container Panel'!$B$41:$Z$100,'Container Panel'!$J$38,0)*HLOOKUP(AL$19,$F$146:$AS$206,$D35+1,0)),""),"")</f>
        <v/>
      </c>
      <c r="AM35" s="136" t="str">
        <f>IFERROR(IF(OR(AM$17=$C35,AM$17=list!$C$4),(VLOOKUP(AM$19,Input!$A$9:$I$48,Input!$I$6,0)*VLOOKUP(AM$19,Input!$A$9:$H$48,Input!$H$6,0))/(VLOOKUP($E35,'Container Panel'!$B$41:$Z$100,'Container Panel'!$J$38,0)*HLOOKUP(AM$19,$F$146:$AS$206,$D35+1,0)),""),"")</f>
        <v/>
      </c>
      <c r="AN35" s="136" t="str">
        <f>IFERROR(IF(OR(AN$17=$C35,AN$17=list!$C$4),(VLOOKUP(AN$19,Input!$A$9:$I$48,Input!$I$6,0)*VLOOKUP(AN$19,Input!$A$9:$H$48,Input!$H$6,0))/(VLOOKUP($E35,'Container Panel'!$B$41:$Z$100,'Container Panel'!$J$38,0)*HLOOKUP(AN$19,$F$146:$AS$206,$D35+1,0)),""),"")</f>
        <v/>
      </c>
      <c r="AO35" s="136" t="str">
        <f>IFERROR(IF(OR(AO$17=$C35,AO$17=list!$C$4),(VLOOKUP(AO$19,Input!$A$9:$I$48,Input!$I$6,0)*VLOOKUP(AO$19,Input!$A$9:$H$48,Input!$H$6,0))/(VLOOKUP($E35,'Container Panel'!$B$41:$Z$100,'Container Panel'!$J$38,0)*HLOOKUP(AO$19,$F$146:$AS$206,$D35+1,0)),""),"")</f>
        <v/>
      </c>
      <c r="AP35" s="136" t="str">
        <f>IFERROR(IF(OR(AP$17=$C35,AP$17=list!$C$4),(VLOOKUP(AP$19,Input!$A$9:$I$48,Input!$I$6,0)*VLOOKUP(AP$19,Input!$A$9:$H$48,Input!$H$6,0))/(VLOOKUP($E35,'Container Panel'!$B$41:$Z$100,'Container Panel'!$J$38,0)*HLOOKUP(AP$19,$F$146:$AS$206,$D35+1,0)),""),"")</f>
        <v/>
      </c>
      <c r="AQ35" s="136" t="str">
        <f>IFERROR(IF(OR(AQ$17=$C35,AQ$17=list!$C$4),(VLOOKUP(AQ$19,Input!$A$9:$I$48,Input!$I$6,0)*VLOOKUP(AQ$19,Input!$A$9:$H$48,Input!$H$6,0))/(VLOOKUP($E35,'Container Panel'!$B$41:$Z$100,'Container Panel'!$J$38,0)*HLOOKUP(AQ$19,$F$146:$AS$206,$D35+1,0)),""),"")</f>
        <v/>
      </c>
      <c r="AR35" s="136" t="str">
        <f>IFERROR(IF(OR(AR$17=$C35,AR$17=list!$C$4),(VLOOKUP(AR$19,Input!$A$9:$I$48,Input!$I$6,0)*VLOOKUP(AR$19,Input!$A$9:$H$48,Input!$H$6,0))/(VLOOKUP($E35,'Container Panel'!$B$41:$Z$100,'Container Panel'!$J$38,0)*HLOOKUP(AR$19,$F$146:$AS$206,$D35+1,0)),""),"")</f>
        <v/>
      </c>
      <c r="AS35" s="136" t="str">
        <f>IFERROR(IF(OR(AS$17=$C35,AS$17=list!$C$4),(VLOOKUP(AS$19,Input!$A$9:$I$48,Input!$I$6,0)*VLOOKUP(AS$19,Input!$A$9:$H$48,Input!$H$6,0))/(VLOOKUP($E35,'Container Panel'!$B$41:$Z$100,'Container Panel'!$J$38,0)*HLOOKUP(AS$19,$F$146:$AS$206,$D35+1,0)),""),"")</f>
        <v/>
      </c>
    </row>
    <row r="36" spans="3:45">
      <c r="C36" s="74" t="str">
        <f>IFERROR(VLOOKUP($E36,'Container Panel'!$B$41:$M$100,'Container Panel'!$K$38,0),"")</f>
        <v>Box</v>
      </c>
      <c r="D36" s="74">
        <v>17</v>
      </c>
      <c r="E36" s="135" t="str">
        <f t="shared" si="10"/>
        <v>EU3212</v>
      </c>
      <c r="F36" s="136">
        <f ca="1">IFERROR(IF(OR(F$17=$C36,F$17=list!$C$4),(VLOOKUP(F$19,Input!$A$9:$I$48,Input!$I$6,0)*VLOOKUP(F$19,Input!$A$9:$H$48,Input!$H$6,0))/(VLOOKUP($E36,'Container Panel'!$B$41:$Z$100,'Container Panel'!$J$38,0)*HLOOKUP(F$19,$F$146:$AS$206,$D36+1,0)),""),"")</f>
        <v>0.19833333333333336</v>
      </c>
      <c r="G36" s="136" t="str">
        <f ca="1">IFERROR(IF(OR(G$17=$C36,G$17=list!$C$4),(VLOOKUP(G$19,Input!$A$9:$I$48,Input!$I$6,0)*VLOOKUP(G$19,Input!$A$9:$H$48,Input!$H$6,0))/(VLOOKUP($E36,'Container Panel'!$B$41:$Z$100,'Container Panel'!$J$38,0)*HLOOKUP(G$19,$F$146:$AS$206,$D36+1,0)),""),"")</f>
        <v/>
      </c>
      <c r="H36" s="136" t="str">
        <f>IFERROR(IF(OR(H$17=$C36,H$17=list!$C$4),(VLOOKUP(H$19,Input!$A$9:$I$48,Input!$I$6,0)*VLOOKUP(H$19,Input!$A$9:$H$48,Input!$H$6,0))/(VLOOKUP($E36,'Container Panel'!$B$41:$Z$100,'Container Panel'!$J$38,0)*HLOOKUP(H$19,$F$146:$AS$206,$D36+1,0)),""),"")</f>
        <v/>
      </c>
      <c r="I36" s="136" t="str">
        <f>IFERROR(IF(OR(I$17=$C36,I$17=list!$C$4),(VLOOKUP(I$19,Input!$A$9:$I$48,Input!$I$6,0)*VLOOKUP(I$19,Input!$A$9:$H$48,Input!$H$6,0))/(VLOOKUP($E36,'Container Panel'!$B$41:$Z$100,'Container Panel'!$J$38,0)*HLOOKUP(I$19,$F$146:$AS$206,$D36+1,0)),""),"")</f>
        <v/>
      </c>
      <c r="J36" s="136" t="str">
        <f>IFERROR(IF(OR(J$17=$C36,J$17=list!$C$4),(VLOOKUP(J$19,Input!$A$9:$I$48,Input!$I$6,0)*VLOOKUP(J$19,Input!$A$9:$H$48,Input!$H$6,0))/(VLOOKUP($E36,'Container Panel'!$B$41:$Z$100,'Container Panel'!$J$38,0)*HLOOKUP(J$19,$F$146:$AS$206,$D36+1,0)),""),"")</f>
        <v/>
      </c>
      <c r="K36" s="136" t="str">
        <f>IFERROR(IF(OR(K$17=$C36,K$17=list!$C$4),(VLOOKUP(K$19,Input!$A$9:$I$48,Input!$I$6,0)*VLOOKUP(K$19,Input!$A$9:$H$48,Input!$H$6,0))/(VLOOKUP($E36,'Container Panel'!$B$41:$Z$100,'Container Panel'!$J$38,0)*HLOOKUP(K$19,$F$146:$AS$206,$D36+1,0)),""),"")</f>
        <v/>
      </c>
      <c r="L36" s="136" t="str">
        <f>IFERROR(IF(OR(L$17=$C36,L$17=list!$C$4),(VLOOKUP(L$19,Input!$A$9:$I$48,Input!$I$6,0)*VLOOKUP(L$19,Input!$A$9:$H$48,Input!$H$6,0))/(VLOOKUP($E36,'Container Panel'!$B$41:$Z$100,'Container Panel'!$J$38,0)*HLOOKUP(L$19,$F$146:$AS$206,$D36+1,0)),""),"")</f>
        <v/>
      </c>
      <c r="M36" s="136" t="str">
        <f>IFERROR(IF(OR(M$17=$C36,M$17=list!$C$4),(VLOOKUP(M$19,Input!$A$9:$I$48,Input!$I$6,0)*VLOOKUP(M$19,Input!$A$9:$H$48,Input!$H$6,0))/(VLOOKUP($E36,'Container Panel'!$B$41:$Z$100,'Container Panel'!$J$38,0)*HLOOKUP(M$19,$F$146:$AS$206,$D36+1,0)),""),"")</f>
        <v/>
      </c>
      <c r="N36" s="136" t="str">
        <f>IFERROR(IF(OR(N$17=$C36,N$17=list!$C$4),(VLOOKUP(N$19,Input!$A$9:$I$48,Input!$I$6,0)*VLOOKUP(N$19,Input!$A$9:$H$48,Input!$H$6,0))/(VLOOKUP($E36,'Container Panel'!$B$41:$Z$100,'Container Panel'!$J$38,0)*HLOOKUP(N$19,$F$146:$AS$206,$D36+1,0)),""),"")</f>
        <v/>
      </c>
      <c r="O36" s="136" t="str">
        <f>IFERROR(IF(OR(O$17=$C36,O$17=list!$C$4),(VLOOKUP(O$19,Input!$A$9:$I$48,Input!$I$6,0)*VLOOKUP(O$19,Input!$A$9:$H$48,Input!$H$6,0))/(VLOOKUP($E36,'Container Panel'!$B$41:$Z$100,'Container Panel'!$J$38,0)*HLOOKUP(O$19,$F$146:$AS$206,$D36+1,0)),""),"")</f>
        <v/>
      </c>
      <c r="P36" s="136" t="str">
        <f>IFERROR(IF(OR(P$17=$C36,P$17=list!$C$4),(VLOOKUP(P$19,Input!$A$9:$I$48,Input!$I$6,0)*VLOOKUP(P$19,Input!$A$9:$H$48,Input!$H$6,0))/(VLOOKUP($E36,'Container Panel'!$B$41:$Z$100,'Container Panel'!$J$38,0)*HLOOKUP(P$19,$F$146:$AS$206,$D36+1,0)),""),"")</f>
        <v/>
      </c>
      <c r="Q36" s="136" t="str">
        <f>IFERROR(IF(OR(Q$17=$C36,Q$17=list!$C$4),(VLOOKUP(Q$19,Input!$A$9:$I$48,Input!$I$6,0)*VLOOKUP(Q$19,Input!$A$9:$H$48,Input!$H$6,0))/(VLOOKUP($E36,'Container Panel'!$B$41:$Z$100,'Container Panel'!$J$38,0)*HLOOKUP(Q$19,$F$146:$AS$206,$D36+1,0)),""),"")</f>
        <v/>
      </c>
      <c r="R36" s="136" t="str">
        <f>IFERROR(IF(OR(R$17=$C36,R$17=list!$C$4),(VLOOKUP(R$19,Input!$A$9:$I$48,Input!$I$6,0)*VLOOKUP(R$19,Input!$A$9:$H$48,Input!$H$6,0))/(VLOOKUP($E36,'Container Panel'!$B$41:$Z$100,'Container Panel'!$J$38,0)*HLOOKUP(R$19,$F$146:$AS$206,$D36+1,0)),""),"")</f>
        <v/>
      </c>
      <c r="S36" s="136" t="str">
        <f>IFERROR(IF(OR(S$17=$C36,S$17=list!$C$4),(VLOOKUP(S$19,Input!$A$9:$I$48,Input!$I$6,0)*VLOOKUP(S$19,Input!$A$9:$H$48,Input!$H$6,0))/(VLOOKUP($E36,'Container Panel'!$B$41:$Z$100,'Container Panel'!$J$38,0)*HLOOKUP(S$19,$F$146:$AS$206,$D36+1,0)),""),"")</f>
        <v/>
      </c>
      <c r="T36" s="136" t="str">
        <f>IFERROR(IF(OR(T$17=$C36,T$17=list!$C$4),(VLOOKUP(T$19,Input!$A$9:$I$48,Input!$I$6,0)*VLOOKUP(T$19,Input!$A$9:$H$48,Input!$H$6,0))/(VLOOKUP($E36,'Container Panel'!$B$41:$Z$100,'Container Panel'!$J$38,0)*HLOOKUP(T$19,$F$146:$AS$206,$D36+1,0)),""),"")</f>
        <v/>
      </c>
      <c r="U36" s="136" t="str">
        <f>IFERROR(IF(OR(U$17=$C36,U$17=list!$C$4),(VLOOKUP(U$19,Input!$A$9:$I$48,Input!$I$6,0)*VLOOKUP(U$19,Input!$A$9:$H$48,Input!$H$6,0))/(VLOOKUP($E36,'Container Panel'!$B$41:$Z$100,'Container Panel'!$J$38,0)*HLOOKUP(U$19,$F$146:$AS$206,$D36+1,0)),""),"")</f>
        <v/>
      </c>
      <c r="V36" s="136" t="str">
        <f>IFERROR(IF(OR(V$17=$C36,V$17=list!$C$4),(VLOOKUP(V$19,Input!$A$9:$I$48,Input!$I$6,0)*VLOOKUP(V$19,Input!$A$9:$H$48,Input!$H$6,0))/(VLOOKUP($E36,'Container Panel'!$B$41:$Z$100,'Container Panel'!$J$38,0)*HLOOKUP(V$19,$F$146:$AS$206,$D36+1,0)),""),"")</f>
        <v/>
      </c>
      <c r="W36" s="136" t="str">
        <f>IFERROR(IF(OR(W$17=$C36,W$17=list!$C$4),(VLOOKUP(W$19,Input!$A$9:$I$48,Input!$I$6,0)*VLOOKUP(W$19,Input!$A$9:$H$48,Input!$H$6,0))/(VLOOKUP($E36,'Container Panel'!$B$41:$Z$100,'Container Panel'!$J$38,0)*HLOOKUP(W$19,$F$146:$AS$206,$D36+1,0)),""),"")</f>
        <v/>
      </c>
      <c r="X36" s="136" t="str">
        <f>IFERROR(IF(OR(X$17=$C36,X$17=list!$C$4),(VLOOKUP(X$19,Input!$A$9:$I$48,Input!$I$6,0)*VLOOKUP(X$19,Input!$A$9:$H$48,Input!$H$6,0))/(VLOOKUP($E36,'Container Panel'!$B$41:$Z$100,'Container Panel'!$J$38,0)*HLOOKUP(X$19,$F$146:$AS$206,$D36+1,0)),""),"")</f>
        <v/>
      </c>
      <c r="Y36" s="136" t="str">
        <f>IFERROR(IF(OR(Y$17=$C36,Y$17=list!$C$4),(VLOOKUP(Y$19,Input!$A$9:$I$48,Input!$I$6,0)*VLOOKUP(Y$19,Input!$A$9:$H$48,Input!$H$6,0))/(VLOOKUP($E36,'Container Panel'!$B$41:$Z$100,'Container Panel'!$J$38,0)*HLOOKUP(Y$19,$F$146:$AS$206,$D36+1,0)),""),"")</f>
        <v/>
      </c>
      <c r="Z36" s="136" t="str">
        <f>IFERROR(IF(OR(Z$17=$C36,Z$17=list!$C$4),(VLOOKUP(Z$19,Input!$A$9:$I$48,Input!$I$6,0)*VLOOKUP(Z$19,Input!$A$9:$H$48,Input!$H$6,0))/(VLOOKUP($E36,'Container Panel'!$B$41:$Z$100,'Container Panel'!$J$38,0)*HLOOKUP(Z$19,$F$146:$AS$206,$D36+1,0)),""),"")</f>
        <v/>
      </c>
      <c r="AA36" s="136" t="str">
        <f>IFERROR(IF(OR(AA$17=$C36,AA$17=list!$C$4),(VLOOKUP(AA$19,Input!$A$9:$I$48,Input!$I$6,0)*VLOOKUP(AA$19,Input!$A$9:$H$48,Input!$H$6,0))/(VLOOKUP($E36,'Container Panel'!$B$41:$Z$100,'Container Panel'!$J$38,0)*HLOOKUP(AA$19,$F$146:$AS$206,$D36+1,0)),""),"")</f>
        <v/>
      </c>
      <c r="AB36" s="136" t="str">
        <f>IFERROR(IF(OR(AB$17=$C36,AB$17=list!$C$4),(VLOOKUP(AB$19,Input!$A$9:$I$48,Input!$I$6,0)*VLOOKUP(AB$19,Input!$A$9:$H$48,Input!$H$6,0))/(VLOOKUP($E36,'Container Panel'!$B$41:$Z$100,'Container Panel'!$J$38,0)*HLOOKUP(AB$19,$F$146:$AS$206,$D36+1,0)),""),"")</f>
        <v/>
      </c>
      <c r="AC36" s="136" t="str">
        <f>IFERROR(IF(OR(AC$17=$C36,AC$17=list!$C$4),(VLOOKUP(AC$19,Input!$A$9:$I$48,Input!$I$6,0)*VLOOKUP(AC$19,Input!$A$9:$H$48,Input!$H$6,0))/(VLOOKUP($E36,'Container Panel'!$B$41:$Z$100,'Container Panel'!$J$38,0)*HLOOKUP(AC$19,$F$146:$AS$206,$D36+1,0)),""),"")</f>
        <v/>
      </c>
      <c r="AD36" s="136" t="str">
        <f>IFERROR(IF(OR(AD$17=$C36,AD$17=list!$C$4),(VLOOKUP(AD$19,Input!$A$9:$I$48,Input!$I$6,0)*VLOOKUP(AD$19,Input!$A$9:$H$48,Input!$H$6,0))/(VLOOKUP($E36,'Container Panel'!$B$41:$Z$100,'Container Panel'!$J$38,0)*HLOOKUP(AD$19,$F$146:$AS$206,$D36+1,0)),""),"")</f>
        <v/>
      </c>
      <c r="AE36" s="136" t="str">
        <f>IFERROR(IF(OR(AE$17=$C36,AE$17=list!$C$4),(VLOOKUP(AE$19,Input!$A$9:$I$48,Input!$I$6,0)*VLOOKUP(AE$19,Input!$A$9:$H$48,Input!$H$6,0))/(VLOOKUP($E36,'Container Panel'!$B$41:$Z$100,'Container Panel'!$J$38,0)*HLOOKUP(AE$19,$F$146:$AS$206,$D36+1,0)),""),"")</f>
        <v/>
      </c>
      <c r="AF36" s="136" t="str">
        <f>IFERROR(IF(OR(AF$17=$C36,AF$17=list!$C$4),(VLOOKUP(AF$19,Input!$A$9:$I$48,Input!$I$6,0)*VLOOKUP(AF$19,Input!$A$9:$H$48,Input!$H$6,0))/(VLOOKUP($E36,'Container Panel'!$B$41:$Z$100,'Container Panel'!$J$38,0)*HLOOKUP(AF$19,$F$146:$AS$206,$D36+1,0)),""),"")</f>
        <v/>
      </c>
      <c r="AG36" s="136" t="str">
        <f>IFERROR(IF(OR(AG$17=$C36,AG$17=list!$C$4),(VLOOKUP(AG$19,Input!$A$9:$I$48,Input!$I$6,0)*VLOOKUP(AG$19,Input!$A$9:$H$48,Input!$H$6,0))/(VLOOKUP($E36,'Container Panel'!$B$41:$Z$100,'Container Panel'!$J$38,0)*HLOOKUP(AG$19,$F$146:$AS$206,$D36+1,0)),""),"")</f>
        <v/>
      </c>
      <c r="AH36" s="136" t="str">
        <f>IFERROR(IF(OR(AH$17=$C36,AH$17=list!$C$4),(VLOOKUP(AH$19,Input!$A$9:$I$48,Input!$I$6,0)*VLOOKUP(AH$19,Input!$A$9:$H$48,Input!$H$6,0))/(VLOOKUP($E36,'Container Panel'!$B$41:$Z$100,'Container Panel'!$J$38,0)*HLOOKUP(AH$19,$F$146:$AS$206,$D36+1,0)),""),"")</f>
        <v/>
      </c>
      <c r="AI36" s="136" t="str">
        <f>IFERROR(IF(OR(AI$17=$C36,AI$17=list!$C$4),(VLOOKUP(AI$19,Input!$A$9:$I$48,Input!$I$6,0)*VLOOKUP(AI$19,Input!$A$9:$H$48,Input!$H$6,0))/(VLOOKUP($E36,'Container Panel'!$B$41:$Z$100,'Container Panel'!$J$38,0)*HLOOKUP(AI$19,$F$146:$AS$206,$D36+1,0)),""),"")</f>
        <v/>
      </c>
      <c r="AJ36" s="136" t="str">
        <f>IFERROR(IF(OR(AJ$17=$C36,AJ$17=list!$C$4),(VLOOKUP(AJ$19,Input!$A$9:$I$48,Input!$I$6,0)*VLOOKUP(AJ$19,Input!$A$9:$H$48,Input!$H$6,0))/(VLOOKUP($E36,'Container Panel'!$B$41:$Z$100,'Container Panel'!$J$38,0)*HLOOKUP(AJ$19,$F$146:$AS$206,$D36+1,0)),""),"")</f>
        <v/>
      </c>
      <c r="AK36" s="136" t="str">
        <f>IFERROR(IF(OR(AK$17=$C36,AK$17=list!$C$4),(VLOOKUP(AK$19,Input!$A$9:$I$48,Input!$I$6,0)*VLOOKUP(AK$19,Input!$A$9:$H$48,Input!$H$6,0))/(VLOOKUP($E36,'Container Panel'!$B$41:$Z$100,'Container Panel'!$J$38,0)*HLOOKUP(AK$19,$F$146:$AS$206,$D36+1,0)),""),"")</f>
        <v/>
      </c>
      <c r="AL36" s="136" t="str">
        <f>IFERROR(IF(OR(AL$17=$C36,AL$17=list!$C$4),(VLOOKUP(AL$19,Input!$A$9:$I$48,Input!$I$6,0)*VLOOKUP(AL$19,Input!$A$9:$H$48,Input!$H$6,0))/(VLOOKUP($E36,'Container Panel'!$B$41:$Z$100,'Container Panel'!$J$38,0)*HLOOKUP(AL$19,$F$146:$AS$206,$D36+1,0)),""),"")</f>
        <v/>
      </c>
      <c r="AM36" s="136" t="str">
        <f>IFERROR(IF(OR(AM$17=$C36,AM$17=list!$C$4),(VLOOKUP(AM$19,Input!$A$9:$I$48,Input!$I$6,0)*VLOOKUP(AM$19,Input!$A$9:$H$48,Input!$H$6,0))/(VLOOKUP($E36,'Container Panel'!$B$41:$Z$100,'Container Panel'!$J$38,0)*HLOOKUP(AM$19,$F$146:$AS$206,$D36+1,0)),""),"")</f>
        <v/>
      </c>
      <c r="AN36" s="136" t="str">
        <f>IFERROR(IF(OR(AN$17=$C36,AN$17=list!$C$4),(VLOOKUP(AN$19,Input!$A$9:$I$48,Input!$I$6,0)*VLOOKUP(AN$19,Input!$A$9:$H$48,Input!$H$6,0))/(VLOOKUP($E36,'Container Panel'!$B$41:$Z$100,'Container Panel'!$J$38,0)*HLOOKUP(AN$19,$F$146:$AS$206,$D36+1,0)),""),"")</f>
        <v/>
      </c>
      <c r="AO36" s="136" t="str">
        <f>IFERROR(IF(OR(AO$17=$C36,AO$17=list!$C$4),(VLOOKUP(AO$19,Input!$A$9:$I$48,Input!$I$6,0)*VLOOKUP(AO$19,Input!$A$9:$H$48,Input!$H$6,0))/(VLOOKUP($E36,'Container Panel'!$B$41:$Z$100,'Container Panel'!$J$38,0)*HLOOKUP(AO$19,$F$146:$AS$206,$D36+1,0)),""),"")</f>
        <v/>
      </c>
      <c r="AP36" s="136" t="str">
        <f>IFERROR(IF(OR(AP$17=$C36,AP$17=list!$C$4),(VLOOKUP(AP$19,Input!$A$9:$I$48,Input!$I$6,0)*VLOOKUP(AP$19,Input!$A$9:$H$48,Input!$H$6,0))/(VLOOKUP($E36,'Container Panel'!$B$41:$Z$100,'Container Panel'!$J$38,0)*HLOOKUP(AP$19,$F$146:$AS$206,$D36+1,0)),""),"")</f>
        <v/>
      </c>
      <c r="AQ36" s="136" t="str">
        <f>IFERROR(IF(OR(AQ$17=$C36,AQ$17=list!$C$4),(VLOOKUP(AQ$19,Input!$A$9:$I$48,Input!$I$6,0)*VLOOKUP(AQ$19,Input!$A$9:$H$48,Input!$H$6,0))/(VLOOKUP($E36,'Container Panel'!$B$41:$Z$100,'Container Panel'!$J$38,0)*HLOOKUP(AQ$19,$F$146:$AS$206,$D36+1,0)),""),"")</f>
        <v/>
      </c>
      <c r="AR36" s="136" t="str">
        <f>IFERROR(IF(OR(AR$17=$C36,AR$17=list!$C$4),(VLOOKUP(AR$19,Input!$A$9:$I$48,Input!$I$6,0)*VLOOKUP(AR$19,Input!$A$9:$H$48,Input!$H$6,0))/(VLOOKUP($E36,'Container Panel'!$B$41:$Z$100,'Container Panel'!$J$38,0)*HLOOKUP(AR$19,$F$146:$AS$206,$D36+1,0)),""),"")</f>
        <v/>
      </c>
      <c r="AS36" s="136" t="str">
        <f>IFERROR(IF(OR(AS$17=$C36,AS$17=list!$C$4),(VLOOKUP(AS$19,Input!$A$9:$I$48,Input!$I$6,0)*VLOOKUP(AS$19,Input!$A$9:$H$48,Input!$H$6,0))/(VLOOKUP($E36,'Container Panel'!$B$41:$Z$100,'Container Panel'!$J$38,0)*HLOOKUP(AS$19,$F$146:$AS$206,$D36+1,0)),""),"")</f>
        <v/>
      </c>
    </row>
    <row r="37" spans="3:45">
      <c r="C37" s="74" t="str">
        <f>IFERROR(VLOOKUP($E37,'Container Panel'!$B$41:$M$100,'Container Panel'!$K$38,0),"")</f>
        <v>Box</v>
      </c>
      <c r="D37" s="74">
        <v>18</v>
      </c>
      <c r="E37" s="135" t="str">
        <f t="shared" si="10"/>
        <v>EU64175</v>
      </c>
      <c r="F37" s="136">
        <f ca="1">IFERROR(IF(OR(F$17=$C37,F$17=list!$C$4),(VLOOKUP(F$19,Input!$A$9:$I$48,Input!$I$6,0)*VLOOKUP(F$19,Input!$A$9:$H$48,Input!$H$6,0))/(VLOOKUP($E37,'Container Panel'!$B$41:$Z$100,'Container Panel'!$J$38,0)*HLOOKUP(F$19,$F$146:$AS$206,$D37+1,0)),""),"")</f>
        <v>0.61025641025641031</v>
      </c>
      <c r="G37" s="136">
        <f ca="1">IFERROR(IF(OR(G$17=$C37,G$17=list!$C$4),(VLOOKUP(G$19,Input!$A$9:$I$48,Input!$I$6,0)*VLOOKUP(G$19,Input!$A$9:$H$48,Input!$H$6,0))/(VLOOKUP($E37,'Container Panel'!$B$41:$Z$100,'Container Panel'!$J$38,0)*HLOOKUP(G$19,$F$146:$AS$206,$D37+1,0)),""),"")</f>
        <v>0.46405333333333343</v>
      </c>
      <c r="H37" s="136" t="str">
        <f>IFERROR(IF(OR(H$17=$C37,H$17=list!$C$4),(VLOOKUP(H$19,Input!$A$9:$I$48,Input!$I$6,0)*VLOOKUP(H$19,Input!$A$9:$H$48,Input!$H$6,0))/(VLOOKUP($E37,'Container Panel'!$B$41:$Z$100,'Container Panel'!$J$38,0)*HLOOKUP(H$19,$F$146:$AS$206,$D37+1,0)),""),"")</f>
        <v/>
      </c>
      <c r="I37" s="136" t="str">
        <f>IFERROR(IF(OR(I$17=$C37,I$17=list!$C$4),(VLOOKUP(I$19,Input!$A$9:$I$48,Input!$I$6,0)*VLOOKUP(I$19,Input!$A$9:$H$48,Input!$H$6,0))/(VLOOKUP($E37,'Container Panel'!$B$41:$Z$100,'Container Panel'!$J$38,0)*HLOOKUP(I$19,$F$146:$AS$206,$D37+1,0)),""),"")</f>
        <v/>
      </c>
      <c r="J37" s="136" t="str">
        <f>IFERROR(IF(OR(J$17=$C37,J$17=list!$C$4),(VLOOKUP(J$19,Input!$A$9:$I$48,Input!$I$6,0)*VLOOKUP(J$19,Input!$A$9:$H$48,Input!$H$6,0))/(VLOOKUP($E37,'Container Panel'!$B$41:$Z$100,'Container Panel'!$J$38,0)*HLOOKUP(J$19,$F$146:$AS$206,$D37+1,0)),""),"")</f>
        <v/>
      </c>
      <c r="K37" s="136" t="str">
        <f>IFERROR(IF(OR(K$17=$C37,K$17=list!$C$4),(VLOOKUP(K$19,Input!$A$9:$I$48,Input!$I$6,0)*VLOOKUP(K$19,Input!$A$9:$H$48,Input!$H$6,0))/(VLOOKUP($E37,'Container Panel'!$B$41:$Z$100,'Container Panel'!$J$38,0)*HLOOKUP(K$19,$F$146:$AS$206,$D37+1,0)),""),"")</f>
        <v/>
      </c>
      <c r="L37" s="136" t="str">
        <f>IFERROR(IF(OR(L$17=$C37,L$17=list!$C$4),(VLOOKUP(L$19,Input!$A$9:$I$48,Input!$I$6,0)*VLOOKUP(L$19,Input!$A$9:$H$48,Input!$H$6,0))/(VLOOKUP($E37,'Container Panel'!$B$41:$Z$100,'Container Panel'!$J$38,0)*HLOOKUP(L$19,$F$146:$AS$206,$D37+1,0)),""),"")</f>
        <v/>
      </c>
      <c r="M37" s="136" t="str">
        <f>IFERROR(IF(OR(M$17=$C37,M$17=list!$C$4),(VLOOKUP(M$19,Input!$A$9:$I$48,Input!$I$6,0)*VLOOKUP(M$19,Input!$A$9:$H$48,Input!$H$6,0))/(VLOOKUP($E37,'Container Panel'!$B$41:$Z$100,'Container Panel'!$J$38,0)*HLOOKUP(M$19,$F$146:$AS$206,$D37+1,0)),""),"")</f>
        <v/>
      </c>
      <c r="N37" s="136" t="str">
        <f>IFERROR(IF(OR(N$17=$C37,N$17=list!$C$4),(VLOOKUP(N$19,Input!$A$9:$I$48,Input!$I$6,0)*VLOOKUP(N$19,Input!$A$9:$H$48,Input!$H$6,0))/(VLOOKUP($E37,'Container Panel'!$B$41:$Z$100,'Container Panel'!$J$38,0)*HLOOKUP(N$19,$F$146:$AS$206,$D37+1,0)),""),"")</f>
        <v/>
      </c>
      <c r="O37" s="136" t="str">
        <f>IFERROR(IF(OR(O$17=$C37,O$17=list!$C$4),(VLOOKUP(O$19,Input!$A$9:$I$48,Input!$I$6,0)*VLOOKUP(O$19,Input!$A$9:$H$48,Input!$H$6,0))/(VLOOKUP($E37,'Container Panel'!$B$41:$Z$100,'Container Panel'!$J$38,0)*HLOOKUP(O$19,$F$146:$AS$206,$D37+1,0)),""),"")</f>
        <v/>
      </c>
      <c r="P37" s="136" t="str">
        <f>IFERROR(IF(OR(P$17=$C37,P$17=list!$C$4),(VLOOKUP(P$19,Input!$A$9:$I$48,Input!$I$6,0)*VLOOKUP(P$19,Input!$A$9:$H$48,Input!$H$6,0))/(VLOOKUP($E37,'Container Panel'!$B$41:$Z$100,'Container Panel'!$J$38,0)*HLOOKUP(P$19,$F$146:$AS$206,$D37+1,0)),""),"")</f>
        <v/>
      </c>
      <c r="Q37" s="136" t="str">
        <f>IFERROR(IF(OR(Q$17=$C37,Q$17=list!$C$4),(VLOOKUP(Q$19,Input!$A$9:$I$48,Input!$I$6,0)*VLOOKUP(Q$19,Input!$A$9:$H$48,Input!$H$6,0))/(VLOOKUP($E37,'Container Panel'!$B$41:$Z$100,'Container Panel'!$J$38,0)*HLOOKUP(Q$19,$F$146:$AS$206,$D37+1,0)),""),"")</f>
        <v/>
      </c>
      <c r="R37" s="136" t="str">
        <f>IFERROR(IF(OR(R$17=$C37,R$17=list!$C$4),(VLOOKUP(R$19,Input!$A$9:$I$48,Input!$I$6,0)*VLOOKUP(R$19,Input!$A$9:$H$48,Input!$H$6,0))/(VLOOKUP($E37,'Container Panel'!$B$41:$Z$100,'Container Panel'!$J$38,0)*HLOOKUP(R$19,$F$146:$AS$206,$D37+1,0)),""),"")</f>
        <v/>
      </c>
      <c r="S37" s="136" t="str">
        <f>IFERROR(IF(OR(S$17=$C37,S$17=list!$C$4),(VLOOKUP(S$19,Input!$A$9:$I$48,Input!$I$6,0)*VLOOKUP(S$19,Input!$A$9:$H$48,Input!$H$6,0))/(VLOOKUP($E37,'Container Panel'!$B$41:$Z$100,'Container Panel'!$J$38,0)*HLOOKUP(S$19,$F$146:$AS$206,$D37+1,0)),""),"")</f>
        <v/>
      </c>
      <c r="T37" s="136" t="str">
        <f>IFERROR(IF(OR(T$17=$C37,T$17=list!$C$4),(VLOOKUP(T$19,Input!$A$9:$I$48,Input!$I$6,0)*VLOOKUP(T$19,Input!$A$9:$H$48,Input!$H$6,0))/(VLOOKUP($E37,'Container Panel'!$B$41:$Z$100,'Container Panel'!$J$38,0)*HLOOKUP(T$19,$F$146:$AS$206,$D37+1,0)),""),"")</f>
        <v/>
      </c>
      <c r="U37" s="136" t="str">
        <f>IFERROR(IF(OR(U$17=$C37,U$17=list!$C$4),(VLOOKUP(U$19,Input!$A$9:$I$48,Input!$I$6,0)*VLOOKUP(U$19,Input!$A$9:$H$48,Input!$H$6,0))/(VLOOKUP($E37,'Container Panel'!$B$41:$Z$100,'Container Panel'!$J$38,0)*HLOOKUP(U$19,$F$146:$AS$206,$D37+1,0)),""),"")</f>
        <v/>
      </c>
      <c r="V37" s="136" t="str">
        <f>IFERROR(IF(OR(V$17=$C37,V$17=list!$C$4),(VLOOKUP(V$19,Input!$A$9:$I$48,Input!$I$6,0)*VLOOKUP(V$19,Input!$A$9:$H$48,Input!$H$6,0))/(VLOOKUP($E37,'Container Panel'!$B$41:$Z$100,'Container Panel'!$J$38,0)*HLOOKUP(V$19,$F$146:$AS$206,$D37+1,0)),""),"")</f>
        <v/>
      </c>
      <c r="W37" s="136" t="str">
        <f>IFERROR(IF(OR(W$17=$C37,W$17=list!$C$4),(VLOOKUP(W$19,Input!$A$9:$I$48,Input!$I$6,0)*VLOOKUP(W$19,Input!$A$9:$H$48,Input!$H$6,0))/(VLOOKUP($E37,'Container Panel'!$B$41:$Z$100,'Container Panel'!$J$38,0)*HLOOKUP(W$19,$F$146:$AS$206,$D37+1,0)),""),"")</f>
        <v/>
      </c>
      <c r="X37" s="136" t="str">
        <f>IFERROR(IF(OR(X$17=$C37,X$17=list!$C$4),(VLOOKUP(X$19,Input!$A$9:$I$48,Input!$I$6,0)*VLOOKUP(X$19,Input!$A$9:$H$48,Input!$H$6,0))/(VLOOKUP($E37,'Container Panel'!$B$41:$Z$100,'Container Panel'!$J$38,0)*HLOOKUP(X$19,$F$146:$AS$206,$D37+1,0)),""),"")</f>
        <v/>
      </c>
      <c r="Y37" s="136" t="str">
        <f>IFERROR(IF(OR(Y$17=$C37,Y$17=list!$C$4),(VLOOKUP(Y$19,Input!$A$9:$I$48,Input!$I$6,0)*VLOOKUP(Y$19,Input!$A$9:$H$48,Input!$H$6,0))/(VLOOKUP($E37,'Container Panel'!$B$41:$Z$100,'Container Panel'!$J$38,0)*HLOOKUP(Y$19,$F$146:$AS$206,$D37+1,0)),""),"")</f>
        <v/>
      </c>
      <c r="Z37" s="136" t="str">
        <f>IFERROR(IF(OR(Z$17=$C37,Z$17=list!$C$4),(VLOOKUP(Z$19,Input!$A$9:$I$48,Input!$I$6,0)*VLOOKUP(Z$19,Input!$A$9:$H$48,Input!$H$6,0))/(VLOOKUP($E37,'Container Panel'!$B$41:$Z$100,'Container Panel'!$J$38,0)*HLOOKUP(Z$19,$F$146:$AS$206,$D37+1,0)),""),"")</f>
        <v/>
      </c>
      <c r="AA37" s="136" t="str">
        <f>IFERROR(IF(OR(AA$17=$C37,AA$17=list!$C$4),(VLOOKUP(AA$19,Input!$A$9:$I$48,Input!$I$6,0)*VLOOKUP(AA$19,Input!$A$9:$H$48,Input!$H$6,0))/(VLOOKUP($E37,'Container Panel'!$B$41:$Z$100,'Container Panel'!$J$38,0)*HLOOKUP(AA$19,$F$146:$AS$206,$D37+1,0)),""),"")</f>
        <v/>
      </c>
      <c r="AB37" s="136" t="str">
        <f>IFERROR(IF(OR(AB$17=$C37,AB$17=list!$C$4),(VLOOKUP(AB$19,Input!$A$9:$I$48,Input!$I$6,0)*VLOOKUP(AB$19,Input!$A$9:$H$48,Input!$H$6,0))/(VLOOKUP($E37,'Container Panel'!$B$41:$Z$100,'Container Panel'!$J$38,0)*HLOOKUP(AB$19,$F$146:$AS$206,$D37+1,0)),""),"")</f>
        <v/>
      </c>
      <c r="AC37" s="136" t="str">
        <f>IFERROR(IF(OR(AC$17=$C37,AC$17=list!$C$4),(VLOOKUP(AC$19,Input!$A$9:$I$48,Input!$I$6,0)*VLOOKUP(AC$19,Input!$A$9:$H$48,Input!$H$6,0))/(VLOOKUP($E37,'Container Panel'!$B$41:$Z$100,'Container Panel'!$J$38,0)*HLOOKUP(AC$19,$F$146:$AS$206,$D37+1,0)),""),"")</f>
        <v/>
      </c>
      <c r="AD37" s="136" t="str">
        <f>IFERROR(IF(OR(AD$17=$C37,AD$17=list!$C$4),(VLOOKUP(AD$19,Input!$A$9:$I$48,Input!$I$6,0)*VLOOKUP(AD$19,Input!$A$9:$H$48,Input!$H$6,0))/(VLOOKUP($E37,'Container Panel'!$B$41:$Z$100,'Container Panel'!$J$38,0)*HLOOKUP(AD$19,$F$146:$AS$206,$D37+1,0)),""),"")</f>
        <v/>
      </c>
      <c r="AE37" s="136" t="str">
        <f>IFERROR(IF(OR(AE$17=$C37,AE$17=list!$C$4),(VLOOKUP(AE$19,Input!$A$9:$I$48,Input!$I$6,0)*VLOOKUP(AE$19,Input!$A$9:$H$48,Input!$H$6,0))/(VLOOKUP($E37,'Container Panel'!$B$41:$Z$100,'Container Panel'!$J$38,0)*HLOOKUP(AE$19,$F$146:$AS$206,$D37+1,0)),""),"")</f>
        <v/>
      </c>
      <c r="AF37" s="136" t="str">
        <f>IFERROR(IF(OR(AF$17=$C37,AF$17=list!$C$4),(VLOOKUP(AF$19,Input!$A$9:$I$48,Input!$I$6,0)*VLOOKUP(AF$19,Input!$A$9:$H$48,Input!$H$6,0))/(VLOOKUP($E37,'Container Panel'!$B$41:$Z$100,'Container Panel'!$J$38,0)*HLOOKUP(AF$19,$F$146:$AS$206,$D37+1,0)),""),"")</f>
        <v/>
      </c>
      <c r="AG37" s="136" t="str">
        <f>IFERROR(IF(OR(AG$17=$C37,AG$17=list!$C$4),(VLOOKUP(AG$19,Input!$A$9:$I$48,Input!$I$6,0)*VLOOKUP(AG$19,Input!$A$9:$H$48,Input!$H$6,0))/(VLOOKUP($E37,'Container Panel'!$B$41:$Z$100,'Container Panel'!$J$38,0)*HLOOKUP(AG$19,$F$146:$AS$206,$D37+1,0)),""),"")</f>
        <v/>
      </c>
      <c r="AH37" s="136" t="str">
        <f>IFERROR(IF(OR(AH$17=$C37,AH$17=list!$C$4),(VLOOKUP(AH$19,Input!$A$9:$I$48,Input!$I$6,0)*VLOOKUP(AH$19,Input!$A$9:$H$48,Input!$H$6,0))/(VLOOKUP($E37,'Container Panel'!$B$41:$Z$100,'Container Panel'!$J$38,0)*HLOOKUP(AH$19,$F$146:$AS$206,$D37+1,0)),""),"")</f>
        <v/>
      </c>
      <c r="AI37" s="136" t="str">
        <f>IFERROR(IF(OR(AI$17=$C37,AI$17=list!$C$4),(VLOOKUP(AI$19,Input!$A$9:$I$48,Input!$I$6,0)*VLOOKUP(AI$19,Input!$A$9:$H$48,Input!$H$6,0))/(VLOOKUP($E37,'Container Panel'!$B$41:$Z$100,'Container Panel'!$J$38,0)*HLOOKUP(AI$19,$F$146:$AS$206,$D37+1,0)),""),"")</f>
        <v/>
      </c>
      <c r="AJ37" s="136" t="str">
        <f>IFERROR(IF(OR(AJ$17=$C37,AJ$17=list!$C$4),(VLOOKUP(AJ$19,Input!$A$9:$I$48,Input!$I$6,0)*VLOOKUP(AJ$19,Input!$A$9:$H$48,Input!$H$6,0))/(VLOOKUP($E37,'Container Panel'!$B$41:$Z$100,'Container Panel'!$J$38,0)*HLOOKUP(AJ$19,$F$146:$AS$206,$D37+1,0)),""),"")</f>
        <v/>
      </c>
      <c r="AK37" s="136" t="str">
        <f>IFERROR(IF(OR(AK$17=$C37,AK$17=list!$C$4),(VLOOKUP(AK$19,Input!$A$9:$I$48,Input!$I$6,0)*VLOOKUP(AK$19,Input!$A$9:$H$48,Input!$H$6,0))/(VLOOKUP($E37,'Container Panel'!$B$41:$Z$100,'Container Panel'!$J$38,0)*HLOOKUP(AK$19,$F$146:$AS$206,$D37+1,0)),""),"")</f>
        <v/>
      </c>
      <c r="AL37" s="136" t="str">
        <f>IFERROR(IF(OR(AL$17=$C37,AL$17=list!$C$4),(VLOOKUP(AL$19,Input!$A$9:$I$48,Input!$I$6,0)*VLOOKUP(AL$19,Input!$A$9:$H$48,Input!$H$6,0))/(VLOOKUP($E37,'Container Panel'!$B$41:$Z$100,'Container Panel'!$J$38,0)*HLOOKUP(AL$19,$F$146:$AS$206,$D37+1,0)),""),"")</f>
        <v/>
      </c>
      <c r="AM37" s="136" t="str">
        <f>IFERROR(IF(OR(AM$17=$C37,AM$17=list!$C$4),(VLOOKUP(AM$19,Input!$A$9:$I$48,Input!$I$6,0)*VLOOKUP(AM$19,Input!$A$9:$H$48,Input!$H$6,0))/(VLOOKUP($E37,'Container Panel'!$B$41:$Z$100,'Container Panel'!$J$38,0)*HLOOKUP(AM$19,$F$146:$AS$206,$D37+1,0)),""),"")</f>
        <v/>
      </c>
      <c r="AN37" s="136" t="str">
        <f>IFERROR(IF(OR(AN$17=$C37,AN$17=list!$C$4),(VLOOKUP(AN$19,Input!$A$9:$I$48,Input!$I$6,0)*VLOOKUP(AN$19,Input!$A$9:$H$48,Input!$H$6,0))/(VLOOKUP($E37,'Container Panel'!$B$41:$Z$100,'Container Panel'!$J$38,0)*HLOOKUP(AN$19,$F$146:$AS$206,$D37+1,0)),""),"")</f>
        <v/>
      </c>
      <c r="AO37" s="136" t="str">
        <f>IFERROR(IF(OR(AO$17=$C37,AO$17=list!$C$4),(VLOOKUP(AO$19,Input!$A$9:$I$48,Input!$I$6,0)*VLOOKUP(AO$19,Input!$A$9:$H$48,Input!$H$6,0))/(VLOOKUP($E37,'Container Panel'!$B$41:$Z$100,'Container Panel'!$J$38,0)*HLOOKUP(AO$19,$F$146:$AS$206,$D37+1,0)),""),"")</f>
        <v/>
      </c>
      <c r="AP37" s="136" t="str">
        <f>IFERROR(IF(OR(AP$17=$C37,AP$17=list!$C$4),(VLOOKUP(AP$19,Input!$A$9:$I$48,Input!$I$6,0)*VLOOKUP(AP$19,Input!$A$9:$H$48,Input!$H$6,0))/(VLOOKUP($E37,'Container Panel'!$B$41:$Z$100,'Container Panel'!$J$38,0)*HLOOKUP(AP$19,$F$146:$AS$206,$D37+1,0)),""),"")</f>
        <v/>
      </c>
      <c r="AQ37" s="136" t="str">
        <f>IFERROR(IF(OR(AQ$17=$C37,AQ$17=list!$C$4),(VLOOKUP(AQ$19,Input!$A$9:$I$48,Input!$I$6,0)*VLOOKUP(AQ$19,Input!$A$9:$H$48,Input!$H$6,0))/(VLOOKUP($E37,'Container Panel'!$B$41:$Z$100,'Container Panel'!$J$38,0)*HLOOKUP(AQ$19,$F$146:$AS$206,$D37+1,0)),""),"")</f>
        <v/>
      </c>
      <c r="AR37" s="136" t="str">
        <f>IFERROR(IF(OR(AR$17=$C37,AR$17=list!$C$4),(VLOOKUP(AR$19,Input!$A$9:$I$48,Input!$I$6,0)*VLOOKUP(AR$19,Input!$A$9:$H$48,Input!$H$6,0))/(VLOOKUP($E37,'Container Panel'!$B$41:$Z$100,'Container Panel'!$J$38,0)*HLOOKUP(AR$19,$F$146:$AS$206,$D37+1,0)),""),"")</f>
        <v/>
      </c>
      <c r="AS37" s="136" t="str">
        <f>IFERROR(IF(OR(AS$17=$C37,AS$17=list!$C$4),(VLOOKUP(AS$19,Input!$A$9:$I$48,Input!$I$6,0)*VLOOKUP(AS$19,Input!$A$9:$H$48,Input!$H$6,0))/(VLOOKUP($E37,'Container Panel'!$B$41:$Z$100,'Container Panel'!$J$38,0)*HLOOKUP(AS$19,$F$146:$AS$206,$D37+1,0)),""),"")</f>
        <v/>
      </c>
    </row>
    <row r="38" spans="3:45">
      <c r="C38" s="74" t="str">
        <f>IFERROR(VLOOKUP($E38,'Container Panel'!$B$41:$M$100,'Container Panel'!$K$38,0),"")</f>
        <v>Box</v>
      </c>
      <c r="D38" s="74">
        <v>19</v>
      </c>
      <c r="E38" s="135" t="str">
        <f t="shared" si="10"/>
        <v>EU8612</v>
      </c>
      <c r="F38" s="136">
        <f ca="1">IFERROR(IF(OR(F$17=$C38,F$17=list!$C$4),(VLOOKUP(F$19,Input!$A$9:$I$48,Input!$I$6,0)*VLOOKUP(F$19,Input!$A$9:$H$48,Input!$H$6,0))/(VLOOKUP($E38,'Container Panel'!$B$41:$Z$100,'Container Panel'!$J$38,0)*HLOOKUP(F$19,$F$146:$AS$206,$D38+1,0)),""),"")</f>
        <v>0.3962138508371385</v>
      </c>
      <c r="G38" s="136">
        <f ca="1">IFERROR(IF(OR(G$17=$C38,G$17=list!$C$4),(VLOOKUP(G$19,Input!$A$9:$I$48,Input!$I$6,0)*VLOOKUP(G$19,Input!$A$9:$H$48,Input!$H$6,0))/(VLOOKUP($E38,'Container Panel'!$B$41:$Z$100,'Container Panel'!$J$38,0)*HLOOKUP(G$19,$F$146:$AS$206,$D38+1,0)),""),"")</f>
        <v>0.50697892884322682</v>
      </c>
      <c r="H38" s="136" t="str">
        <f>IFERROR(IF(OR(H$17=$C38,H$17=list!$C$4),(VLOOKUP(H$19,Input!$A$9:$I$48,Input!$I$6,0)*VLOOKUP(H$19,Input!$A$9:$H$48,Input!$H$6,0))/(VLOOKUP($E38,'Container Panel'!$B$41:$Z$100,'Container Panel'!$J$38,0)*HLOOKUP(H$19,$F$146:$AS$206,$D38+1,0)),""),"")</f>
        <v/>
      </c>
      <c r="I38" s="136" t="str">
        <f>IFERROR(IF(OR(I$17=$C38,I$17=list!$C$4),(VLOOKUP(I$19,Input!$A$9:$I$48,Input!$I$6,0)*VLOOKUP(I$19,Input!$A$9:$H$48,Input!$H$6,0))/(VLOOKUP($E38,'Container Panel'!$B$41:$Z$100,'Container Panel'!$J$38,0)*HLOOKUP(I$19,$F$146:$AS$206,$D38+1,0)),""),"")</f>
        <v/>
      </c>
      <c r="J38" s="136" t="str">
        <f>IFERROR(IF(OR(J$17=$C38,J$17=list!$C$4),(VLOOKUP(J$19,Input!$A$9:$I$48,Input!$I$6,0)*VLOOKUP(J$19,Input!$A$9:$H$48,Input!$H$6,0))/(VLOOKUP($E38,'Container Panel'!$B$41:$Z$100,'Container Panel'!$J$38,0)*HLOOKUP(J$19,$F$146:$AS$206,$D38+1,0)),""),"")</f>
        <v/>
      </c>
      <c r="K38" s="136" t="str">
        <f>IFERROR(IF(OR(K$17=$C38,K$17=list!$C$4),(VLOOKUP(K$19,Input!$A$9:$I$48,Input!$I$6,0)*VLOOKUP(K$19,Input!$A$9:$H$48,Input!$H$6,0))/(VLOOKUP($E38,'Container Panel'!$B$41:$Z$100,'Container Panel'!$J$38,0)*HLOOKUP(K$19,$F$146:$AS$206,$D38+1,0)),""),"")</f>
        <v/>
      </c>
      <c r="L38" s="136" t="str">
        <f>IFERROR(IF(OR(L$17=$C38,L$17=list!$C$4),(VLOOKUP(L$19,Input!$A$9:$I$48,Input!$I$6,0)*VLOOKUP(L$19,Input!$A$9:$H$48,Input!$H$6,0))/(VLOOKUP($E38,'Container Panel'!$B$41:$Z$100,'Container Panel'!$J$38,0)*HLOOKUP(L$19,$F$146:$AS$206,$D38+1,0)),""),"")</f>
        <v/>
      </c>
      <c r="M38" s="136" t="str">
        <f>IFERROR(IF(OR(M$17=$C38,M$17=list!$C$4),(VLOOKUP(M$19,Input!$A$9:$I$48,Input!$I$6,0)*VLOOKUP(M$19,Input!$A$9:$H$48,Input!$H$6,0))/(VLOOKUP($E38,'Container Panel'!$B$41:$Z$100,'Container Panel'!$J$38,0)*HLOOKUP(M$19,$F$146:$AS$206,$D38+1,0)),""),"")</f>
        <v/>
      </c>
      <c r="N38" s="136" t="str">
        <f>IFERROR(IF(OR(N$17=$C38,N$17=list!$C$4),(VLOOKUP(N$19,Input!$A$9:$I$48,Input!$I$6,0)*VLOOKUP(N$19,Input!$A$9:$H$48,Input!$H$6,0))/(VLOOKUP($E38,'Container Panel'!$B$41:$Z$100,'Container Panel'!$J$38,0)*HLOOKUP(N$19,$F$146:$AS$206,$D38+1,0)),""),"")</f>
        <v/>
      </c>
      <c r="O38" s="136" t="str">
        <f>IFERROR(IF(OR(O$17=$C38,O$17=list!$C$4),(VLOOKUP(O$19,Input!$A$9:$I$48,Input!$I$6,0)*VLOOKUP(O$19,Input!$A$9:$H$48,Input!$H$6,0))/(VLOOKUP($E38,'Container Panel'!$B$41:$Z$100,'Container Panel'!$J$38,0)*HLOOKUP(O$19,$F$146:$AS$206,$D38+1,0)),""),"")</f>
        <v/>
      </c>
      <c r="P38" s="136" t="str">
        <f>IFERROR(IF(OR(P$17=$C38,P$17=list!$C$4),(VLOOKUP(P$19,Input!$A$9:$I$48,Input!$I$6,0)*VLOOKUP(P$19,Input!$A$9:$H$48,Input!$H$6,0))/(VLOOKUP($E38,'Container Panel'!$B$41:$Z$100,'Container Panel'!$J$38,0)*HLOOKUP(P$19,$F$146:$AS$206,$D38+1,0)),""),"")</f>
        <v/>
      </c>
      <c r="Q38" s="136" t="str">
        <f>IFERROR(IF(OR(Q$17=$C38,Q$17=list!$C$4),(VLOOKUP(Q$19,Input!$A$9:$I$48,Input!$I$6,0)*VLOOKUP(Q$19,Input!$A$9:$H$48,Input!$H$6,0))/(VLOOKUP($E38,'Container Panel'!$B$41:$Z$100,'Container Panel'!$J$38,0)*HLOOKUP(Q$19,$F$146:$AS$206,$D38+1,0)),""),"")</f>
        <v/>
      </c>
      <c r="R38" s="136" t="str">
        <f>IFERROR(IF(OR(R$17=$C38,R$17=list!$C$4),(VLOOKUP(R$19,Input!$A$9:$I$48,Input!$I$6,0)*VLOOKUP(R$19,Input!$A$9:$H$48,Input!$H$6,0))/(VLOOKUP($E38,'Container Panel'!$B$41:$Z$100,'Container Panel'!$J$38,0)*HLOOKUP(R$19,$F$146:$AS$206,$D38+1,0)),""),"")</f>
        <v/>
      </c>
      <c r="S38" s="136" t="str">
        <f>IFERROR(IF(OR(S$17=$C38,S$17=list!$C$4),(VLOOKUP(S$19,Input!$A$9:$I$48,Input!$I$6,0)*VLOOKUP(S$19,Input!$A$9:$H$48,Input!$H$6,0))/(VLOOKUP($E38,'Container Panel'!$B$41:$Z$100,'Container Panel'!$J$38,0)*HLOOKUP(S$19,$F$146:$AS$206,$D38+1,0)),""),"")</f>
        <v/>
      </c>
      <c r="T38" s="136" t="str">
        <f>IFERROR(IF(OR(T$17=$C38,T$17=list!$C$4),(VLOOKUP(T$19,Input!$A$9:$I$48,Input!$I$6,0)*VLOOKUP(T$19,Input!$A$9:$H$48,Input!$H$6,0))/(VLOOKUP($E38,'Container Panel'!$B$41:$Z$100,'Container Panel'!$J$38,0)*HLOOKUP(T$19,$F$146:$AS$206,$D38+1,0)),""),"")</f>
        <v/>
      </c>
      <c r="U38" s="136" t="str">
        <f>IFERROR(IF(OR(U$17=$C38,U$17=list!$C$4),(VLOOKUP(U$19,Input!$A$9:$I$48,Input!$I$6,0)*VLOOKUP(U$19,Input!$A$9:$H$48,Input!$H$6,0))/(VLOOKUP($E38,'Container Panel'!$B$41:$Z$100,'Container Panel'!$J$38,0)*HLOOKUP(U$19,$F$146:$AS$206,$D38+1,0)),""),"")</f>
        <v/>
      </c>
      <c r="V38" s="136" t="str">
        <f>IFERROR(IF(OR(V$17=$C38,V$17=list!$C$4),(VLOOKUP(V$19,Input!$A$9:$I$48,Input!$I$6,0)*VLOOKUP(V$19,Input!$A$9:$H$48,Input!$H$6,0))/(VLOOKUP($E38,'Container Panel'!$B$41:$Z$100,'Container Panel'!$J$38,0)*HLOOKUP(V$19,$F$146:$AS$206,$D38+1,0)),""),"")</f>
        <v/>
      </c>
      <c r="W38" s="136" t="str">
        <f>IFERROR(IF(OR(W$17=$C38,W$17=list!$C$4),(VLOOKUP(W$19,Input!$A$9:$I$48,Input!$I$6,0)*VLOOKUP(W$19,Input!$A$9:$H$48,Input!$H$6,0))/(VLOOKUP($E38,'Container Panel'!$B$41:$Z$100,'Container Panel'!$J$38,0)*HLOOKUP(W$19,$F$146:$AS$206,$D38+1,0)),""),"")</f>
        <v/>
      </c>
      <c r="X38" s="136" t="str">
        <f>IFERROR(IF(OR(X$17=$C38,X$17=list!$C$4),(VLOOKUP(X$19,Input!$A$9:$I$48,Input!$I$6,0)*VLOOKUP(X$19,Input!$A$9:$H$48,Input!$H$6,0))/(VLOOKUP($E38,'Container Panel'!$B$41:$Z$100,'Container Panel'!$J$38,0)*HLOOKUP(X$19,$F$146:$AS$206,$D38+1,0)),""),"")</f>
        <v/>
      </c>
      <c r="Y38" s="136" t="str">
        <f>IFERROR(IF(OR(Y$17=$C38,Y$17=list!$C$4),(VLOOKUP(Y$19,Input!$A$9:$I$48,Input!$I$6,0)*VLOOKUP(Y$19,Input!$A$9:$H$48,Input!$H$6,0))/(VLOOKUP($E38,'Container Panel'!$B$41:$Z$100,'Container Panel'!$J$38,0)*HLOOKUP(Y$19,$F$146:$AS$206,$D38+1,0)),""),"")</f>
        <v/>
      </c>
      <c r="Z38" s="136" t="str">
        <f>IFERROR(IF(OR(Z$17=$C38,Z$17=list!$C$4),(VLOOKUP(Z$19,Input!$A$9:$I$48,Input!$I$6,0)*VLOOKUP(Z$19,Input!$A$9:$H$48,Input!$H$6,0))/(VLOOKUP($E38,'Container Panel'!$B$41:$Z$100,'Container Panel'!$J$38,0)*HLOOKUP(Z$19,$F$146:$AS$206,$D38+1,0)),""),"")</f>
        <v/>
      </c>
      <c r="AA38" s="136" t="str">
        <f>IFERROR(IF(OR(AA$17=$C38,AA$17=list!$C$4),(VLOOKUP(AA$19,Input!$A$9:$I$48,Input!$I$6,0)*VLOOKUP(AA$19,Input!$A$9:$H$48,Input!$H$6,0))/(VLOOKUP($E38,'Container Panel'!$B$41:$Z$100,'Container Panel'!$J$38,0)*HLOOKUP(AA$19,$F$146:$AS$206,$D38+1,0)),""),"")</f>
        <v/>
      </c>
      <c r="AB38" s="136" t="str">
        <f>IFERROR(IF(OR(AB$17=$C38,AB$17=list!$C$4),(VLOOKUP(AB$19,Input!$A$9:$I$48,Input!$I$6,0)*VLOOKUP(AB$19,Input!$A$9:$H$48,Input!$H$6,0))/(VLOOKUP($E38,'Container Panel'!$B$41:$Z$100,'Container Panel'!$J$38,0)*HLOOKUP(AB$19,$F$146:$AS$206,$D38+1,0)),""),"")</f>
        <v/>
      </c>
      <c r="AC38" s="136" t="str">
        <f>IFERROR(IF(OR(AC$17=$C38,AC$17=list!$C$4),(VLOOKUP(AC$19,Input!$A$9:$I$48,Input!$I$6,0)*VLOOKUP(AC$19,Input!$A$9:$H$48,Input!$H$6,0))/(VLOOKUP($E38,'Container Panel'!$B$41:$Z$100,'Container Panel'!$J$38,0)*HLOOKUP(AC$19,$F$146:$AS$206,$D38+1,0)),""),"")</f>
        <v/>
      </c>
      <c r="AD38" s="136" t="str">
        <f>IFERROR(IF(OR(AD$17=$C38,AD$17=list!$C$4),(VLOOKUP(AD$19,Input!$A$9:$I$48,Input!$I$6,0)*VLOOKUP(AD$19,Input!$A$9:$H$48,Input!$H$6,0))/(VLOOKUP($E38,'Container Panel'!$B$41:$Z$100,'Container Panel'!$J$38,0)*HLOOKUP(AD$19,$F$146:$AS$206,$D38+1,0)),""),"")</f>
        <v/>
      </c>
      <c r="AE38" s="136" t="str">
        <f>IFERROR(IF(OR(AE$17=$C38,AE$17=list!$C$4),(VLOOKUP(AE$19,Input!$A$9:$I$48,Input!$I$6,0)*VLOOKUP(AE$19,Input!$A$9:$H$48,Input!$H$6,0))/(VLOOKUP($E38,'Container Panel'!$B$41:$Z$100,'Container Panel'!$J$38,0)*HLOOKUP(AE$19,$F$146:$AS$206,$D38+1,0)),""),"")</f>
        <v/>
      </c>
      <c r="AF38" s="136" t="str">
        <f>IFERROR(IF(OR(AF$17=$C38,AF$17=list!$C$4),(VLOOKUP(AF$19,Input!$A$9:$I$48,Input!$I$6,0)*VLOOKUP(AF$19,Input!$A$9:$H$48,Input!$H$6,0))/(VLOOKUP($E38,'Container Panel'!$B$41:$Z$100,'Container Panel'!$J$38,0)*HLOOKUP(AF$19,$F$146:$AS$206,$D38+1,0)),""),"")</f>
        <v/>
      </c>
      <c r="AG38" s="136" t="str">
        <f>IFERROR(IF(OR(AG$17=$C38,AG$17=list!$C$4),(VLOOKUP(AG$19,Input!$A$9:$I$48,Input!$I$6,0)*VLOOKUP(AG$19,Input!$A$9:$H$48,Input!$H$6,0))/(VLOOKUP($E38,'Container Panel'!$B$41:$Z$100,'Container Panel'!$J$38,0)*HLOOKUP(AG$19,$F$146:$AS$206,$D38+1,0)),""),"")</f>
        <v/>
      </c>
      <c r="AH38" s="136" t="str">
        <f>IFERROR(IF(OR(AH$17=$C38,AH$17=list!$C$4),(VLOOKUP(AH$19,Input!$A$9:$I$48,Input!$I$6,0)*VLOOKUP(AH$19,Input!$A$9:$H$48,Input!$H$6,0))/(VLOOKUP($E38,'Container Panel'!$B$41:$Z$100,'Container Panel'!$J$38,0)*HLOOKUP(AH$19,$F$146:$AS$206,$D38+1,0)),""),"")</f>
        <v/>
      </c>
      <c r="AI38" s="136" t="str">
        <f>IFERROR(IF(OR(AI$17=$C38,AI$17=list!$C$4),(VLOOKUP(AI$19,Input!$A$9:$I$48,Input!$I$6,0)*VLOOKUP(AI$19,Input!$A$9:$H$48,Input!$H$6,0))/(VLOOKUP($E38,'Container Panel'!$B$41:$Z$100,'Container Panel'!$J$38,0)*HLOOKUP(AI$19,$F$146:$AS$206,$D38+1,0)),""),"")</f>
        <v/>
      </c>
      <c r="AJ38" s="136" t="str">
        <f>IFERROR(IF(OR(AJ$17=$C38,AJ$17=list!$C$4),(VLOOKUP(AJ$19,Input!$A$9:$I$48,Input!$I$6,0)*VLOOKUP(AJ$19,Input!$A$9:$H$48,Input!$H$6,0))/(VLOOKUP($E38,'Container Panel'!$B$41:$Z$100,'Container Panel'!$J$38,0)*HLOOKUP(AJ$19,$F$146:$AS$206,$D38+1,0)),""),"")</f>
        <v/>
      </c>
      <c r="AK38" s="136" t="str">
        <f>IFERROR(IF(OR(AK$17=$C38,AK$17=list!$C$4),(VLOOKUP(AK$19,Input!$A$9:$I$48,Input!$I$6,0)*VLOOKUP(AK$19,Input!$A$9:$H$48,Input!$H$6,0))/(VLOOKUP($E38,'Container Panel'!$B$41:$Z$100,'Container Panel'!$J$38,0)*HLOOKUP(AK$19,$F$146:$AS$206,$D38+1,0)),""),"")</f>
        <v/>
      </c>
      <c r="AL38" s="136" t="str">
        <f>IFERROR(IF(OR(AL$17=$C38,AL$17=list!$C$4),(VLOOKUP(AL$19,Input!$A$9:$I$48,Input!$I$6,0)*VLOOKUP(AL$19,Input!$A$9:$H$48,Input!$H$6,0))/(VLOOKUP($E38,'Container Panel'!$B$41:$Z$100,'Container Panel'!$J$38,0)*HLOOKUP(AL$19,$F$146:$AS$206,$D38+1,0)),""),"")</f>
        <v/>
      </c>
      <c r="AM38" s="136" t="str">
        <f>IFERROR(IF(OR(AM$17=$C38,AM$17=list!$C$4),(VLOOKUP(AM$19,Input!$A$9:$I$48,Input!$I$6,0)*VLOOKUP(AM$19,Input!$A$9:$H$48,Input!$H$6,0))/(VLOOKUP($E38,'Container Panel'!$B$41:$Z$100,'Container Panel'!$J$38,0)*HLOOKUP(AM$19,$F$146:$AS$206,$D38+1,0)),""),"")</f>
        <v/>
      </c>
      <c r="AN38" s="136" t="str">
        <f>IFERROR(IF(OR(AN$17=$C38,AN$17=list!$C$4),(VLOOKUP(AN$19,Input!$A$9:$I$48,Input!$I$6,0)*VLOOKUP(AN$19,Input!$A$9:$H$48,Input!$H$6,0))/(VLOOKUP($E38,'Container Panel'!$B$41:$Z$100,'Container Panel'!$J$38,0)*HLOOKUP(AN$19,$F$146:$AS$206,$D38+1,0)),""),"")</f>
        <v/>
      </c>
      <c r="AO38" s="136" t="str">
        <f>IFERROR(IF(OR(AO$17=$C38,AO$17=list!$C$4),(VLOOKUP(AO$19,Input!$A$9:$I$48,Input!$I$6,0)*VLOOKUP(AO$19,Input!$A$9:$H$48,Input!$H$6,0))/(VLOOKUP($E38,'Container Panel'!$B$41:$Z$100,'Container Panel'!$J$38,0)*HLOOKUP(AO$19,$F$146:$AS$206,$D38+1,0)),""),"")</f>
        <v/>
      </c>
      <c r="AP38" s="136" t="str">
        <f>IFERROR(IF(OR(AP$17=$C38,AP$17=list!$C$4),(VLOOKUP(AP$19,Input!$A$9:$I$48,Input!$I$6,0)*VLOOKUP(AP$19,Input!$A$9:$H$48,Input!$H$6,0))/(VLOOKUP($E38,'Container Panel'!$B$41:$Z$100,'Container Panel'!$J$38,0)*HLOOKUP(AP$19,$F$146:$AS$206,$D38+1,0)),""),"")</f>
        <v/>
      </c>
      <c r="AQ38" s="136" t="str">
        <f>IFERROR(IF(OR(AQ$17=$C38,AQ$17=list!$C$4),(VLOOKUP(AQ$19,Input!$A$9:$I$48,Input!$I$6,0)*VLOOKUP(AQ$19,Input!$A$9:$H$48,Input!$H$6,0))/(VLOOKUP($E38,'Container Panel'!$B$41:$Z$100,'Container Panel'!$J$38,0)*HLOOKUP(AQ$19,$F$146:$AS$206,$D38+1,0)),""),"")</f>
        <v/>
      </c>
      <c r="AR38" s="136" t="str">
        <f>IFERROR(IF(OR(AR$17=$C38,AR$17=list!$C$4),(VLOOKUP(AR$19,Input!$A$9:$I$48,Input!$I$6,0)*VLOOKUP(AR$19,Input!$A$9:$H$48,Input!$H$6,0))/(VLOOKUP($E38,'Container Panel'!$B$41:$Z$100,'Container Panel'!$J$38,0)*HLOOKUP(AR$19,$F$146:$AS$206,$D38+1,0)),""),"")</f>
        <v/>
      </c>
      <c r="AS38" s="136" t="str">
        <f>IFERROR(IF(OR(AS$17=$C38,AS$17=list!$C$4),(VLOOKUP(AS$19,Input!$A$9:$I$48,Input!$I$6,0)*VLOOKUP(AS$19,Input!$A$9:$H$48,Input!$H$6,0))/(VLOOKUP($E38,'Container Panel'!$B$41:$Z$100,'Container Panel'!$J$38,0)*HLOOKUP(AS$19,$F$146:$AS$206,$D38+1,0)),""),"")</f>
        <v/>
      </c>
    </row>
    <row r="39" spans="3:45">
      <c r="C39" s="74" t="str">
        <f>IFERROR(VLOOKUP($E39,'Container Panel'!$B$41:$M$100,'Container Panel'!$K$38,0),"")</f>
        <v/>
      </c>
      <c r="D39" s="74">
        <v>20</v>
      </c>
      <c r="E39" s="135">
        <f t="shared" si="10"/>
        <v>0</v>
      </c>
      <c r="F39" s="136" t="str">
        <f ca="1">IFERROR(IF(OR(F$17=$C39,F$17=list!$C$4),(VLOOKUP(F$19,Input!$A$9:$I$48,Input!$I$6,0)*VLOOKUP(F$19,Input!$A$9:$H$48,Input!$H$6,0))/(VLOOKUP($E39,'Container Panel'!$B$41:$Z$100,'Container Panel'!$J$38,0)*HLOOKUP(F$19,$F$146:$AS$206,$D39+1,0)),""),"")</f>
        <v/>
      </c>
      <c r="G39" s="136" t="str">
        <f ca="1">IFERROR(IF(OR(G$17=$C39,G$17=list!$C$4),(VLOOKUP(G$19,Input!$A$9:$I$48,Input!$I$6,0)*VLOOKUP(G$19,Input!$A$9:$H$48,Input!$H$6,0))/(VLOOKUP($E39,'Container Panel'!$B$41:$Z$100,'Container Panel'!$J$38,0)*HLOOKUP(G$19,$F$146:$AS$206,$D39+1,0)),""),"")</f>
        <v/>
      </c>
      <c r="H39" s="136" t="str">
        <f ca="1">IFERROR(IF(OR(H$17=$C39,H$17=list!$C$4),(VLOOKUP(H$19,Input!$A$9:$I$48,Input!$I$6,0)*VLOOKUP(H$19,Input!$A$9:$H$48,Input!$H$6,0))/(VLOOKUP($E39,'Container Panel'!$B$41:$Z$100,'Container Panel'!$J$38,0)*HLOOKUP(H$19,$F$146:$AS$206,$D39+1,0)),""),"")</f>
        <v/>
      </c>
      <c r="I39" s="136" t="str">
        <f ca="1">IFERROR(IF(OR(I$17=$C39,I$17=list!$C$4),(VLOOKUP(I$19,Input!$A$9:$I$48,Input!$I$6,0)*VLOOKUP(I$19,Input!$A$9:$H$48,Input!$H$6,0))/(VLOOKUP($E39,'Container Panel'!$B$41:$Z$100,'Container Panel'!$J$38,0)*HLOOKUP(I$19,$F$146:$AS$206,$D39+1,0)),""),"")</f>
        <v/>
      </c>
      <c r="J39" s="136" t="str">
        <f ca="1">IFERROR(IF(OR(J$17=$C39,J$17=list!$C$4),(VLOOKUP(J$19,Input!$A$9:$I$48,Input!$I$6,0)*VLOOKUP(J$19,Input!$A$9:$H$48,Input!$H$6,0))/(VLOOKUP($E39,'Container Panel'!$B$41:$Z$100,'Container Panel'!$J$38,0)*HLOOKUP(J$19,$F$146:$AS$206,$D39+1,0)),""),"")</f>
        <v/>
      </c>
      <c r="K39" s="136" t="str">
        <f ca="1">IFERROR(IF(OR(K$17=$C39,K$17=list!$C$4),(VLOOKUP(K$19,Input!$A$9:$I$48,Input!$I$6,0)*VLOOKUP(K$19,Input!$A$9:$H$48,Input!$H$6,0))/(VLOOKUP($E39,'Container Panel'!$B$41:$Z$100,'Container Panel'!$J$38,0)*HLOOKUP(K$19,$F$146:$AS$206,$D39+1,0)),""),"")</f>
        <v/>
      </c>
      <c r="L39" s="136" t="str">
        <f ca="1">IFERROR(IF(OR(L$17=$C39,L$17=list!$C$4),(VLOOKUP(L$19,Input!$A$9:$I$48,Input!$I$6,0)*VLOOKUP(L$19,Input!$A$9:$H$48,Input!$H$6,0))/(VLOOKUP($E39,'Container Panel'!$B$41:$Z$100,'Container Panel'!$J$38,0)*HLOOKUP(L$19,$F$146:$AS$206,$D39+1,0)),""),"")</f>
        <v/>
      </c>
      <c r="M39" s="136" t="str">
        <f ca="1">IFERROR(IF(OR(M$17=$C39,M$17=list!$C$4),(VLOOKUP(M$19,Input!$A$9:$I$48,Input!$I$6,0)*VLOOKUP(M$19,Input!$A$9:$H$48,Input!$H$6,0))/(VLOOKUP($E39,'Container Panel'!$B$41:$Z$100,'Container Panel'!$J$38,0)*HLOOKUP(M$19,$F$146:$AS$206,$D39+1,0)),""),"")</f>
        <v/>
      </c>
      <c r="N39" s="136" t="str">
        <f ca="1">IFERROR(IF(OR(N$17=$C39,N$17=list!$C$4),(VLOOKUP(N$19,Input!$A$9:$I$48,Input!$I$6,0)*VLOOKUP(N$19,Input!$A$9:$H$48,Input!$H$6,0))/(VLOOKUP($E39,'Container Panel'!$B$41:$Z$100,'Container Panel'!$J$38,0)*HLOOKUP(N$19,$F$146:$AS$206,$D39+1,0)),""),"")</f>
        <v/>
      </c>
      <c r="O39" s="136" t="str">
        <f ca="1">IFERROR(IF(OR(O$17=$C39,O$17=list!$C$4),(VLOOKUP(O$19,Input!$A$9:$I$48,Input!$I$6,0)*VLOOKUP(O$19,Input!$A$9:$H$48,Input!$H$6,0))/(VLOOKUP($E39,'Container Panel'!$B$41:$Z$100,'Container Panel'!$J$38,0)*HLOOKUP(O$19,$F$146:$AS$206,$D39+1,0)),""),"")</f>
        <v/>
      </c>
      <c r="P39" s="136" t="str">
        <f ca="1">IFERROR(IF(OR(P$17=$C39,P$17=list!$C$4),(VLOOKUP(P$19,Input!$A$9:$I$48,Input!$I$6,0)*VLOOKUP(P$19,Input!$A$9:$H$48,Input!$H$6,0))/(VLOOKUP($E39,'Container Panel'!$B$41:$Z$100,'Container Panel'!$J$38,0)*HLOOKUP(P$19,$F$146:$AS$206,$D39+1,0)),""),"")</f>
        <v/>
      </c>
      <c r="Q39" s="136" t="str">
        <f ca="1">IFERROR(IF(OR(Q$17=$C39,Q$17=list!$C$4),(VLOOKUP(Q$19,Input!$A$9:$I$48,Input!$I$6,0)*VLOOKUP(Q$19,Input!$A$9:$H$48,Input!$H$6,0))/(VLOOKUP($E39,'Container Panel'!$B$41:$Z$100,'Container Panel'!$J$38,0)*HLOOKUP(Q$19,$F$146:$AS$206,$D39+1,0)),""),"")</f>
        <v/>
      </c>
      <c r="R39" s="136" t="str">
        <f ca="1">IFERROR(IF(OR(R$17=$C39,R$17=list!$C$4),(VLOOKUP(R$19,Input!$A$9:$I$48,Input!$I$6,0)*VLOOKUP(R$19,Input!$A$9:$H$48,Input!$H$6,0))/(VLOOKUP($E39,'Container Panel'!$B$41:$Z$100,'Container Panel'!$J$38,0)*HLOOKUP(R$19,$F$146:$AS$206,$D39+1,0)),""),"")</f>
        <v/>
      </c>
      <c r="S39" s="136" t="str">
        <f ca="1">IFERROR(IF(OR(S$17=$C39,S$17=list!$C$4),(VLOOKUP(S$19,Input!$A$9:$I$48,Input!$I$6,0)*VLOOKUP(S$19,Input!$A$9:$H$48,Input!$H$6,0))/(VLOOKUP($E39,'Container Panel'!$B$41:$Z$100,'Container Panel'!$J$38,0)*HLOOKUP(S$19,$F$146:$AS$206,$D39+1,0)),""),"")</f>
        <v/>
      </c>
      <c r="T39" s="136" t="str">
        <f ca="1">IFERROR(IF(OR(T$17=$C39,T$17=list!$C$4),(VLOOKUP(T$19,Input!$A$9:$I$48,Input!$I$6,0)*VLOOKUP(T$19,Input!$A$9:$H$48,Input!$H$6,0))/(VLOOKUP($E39,'Container Panel'!$B$41:$Z$100,'Container Panel'!$J$38,0)*HLOOKUP(T$19,$F$146:$AS$206,$D39+1,0)),""),"")</f>
        <v/>
      </c>
      <c r="U39" s="136" t="str">
        <f ca="1">IFERROR(IF(OR(U$17=$C39,U$17=list!$C$4),(VLOOKUP(U$19,Input!$A$9:$I$48,Input!$I$6,0)*VLOOKUP(U$19,Input!$A$9:$H$48,Input!$H$6,0))/(VLOOKUP($E39,'Container Panel'!$B$41:$Z$100,'Container Panel'!$J$38,0)*HLOOKUP(U$19,$F$146:$AS$206,$D39+1,0)),""),"")</f>
        <v/>
      </c>
      <c r="V39" s="136" t="str">
        <f ca="1">IFERROR(IF(OR(V$17=$C39,V$17=list!$C$4),(VLOOKUP(V$19,Input!$A$9:$I$48,Input!$I$6,0)*VLOOKUP(V$19,Input!$A$9:$H$48,Input!$H$6,0))/(VLOOKUP($E39,'Container Panel'!$B$41:$Z$100,'Container Panel'!$J$38,0)*HLOOKUP(V$19,$F$146:$AS$206,$D39+1,0)),""),"")</f>
        <v/>
      </c>
      <c r="W39" s="136" t="str">
        <f ca="1">IFERROR(IF(OR(W$17=$C39,W$17=list!$C$4),(VLOOKUP(W$19,Input!$A$9:$I$48,Input!$I$6,0)*VLOOKUP(W$19,Input!$A$9:$H$48,Input!$H$6,0))/(VLOOKUP($E39,'Container Panel'!$B$41:$Z$100,'Container Panel'!$J$38,0)*HLOOKUP(W$19,$F$146:$AS$206,$D39+1,0)),""),"")</f>
        <v/>
      </c>
      <c r="X39" s="136" t="str">
        <f ca="1">IFERROR(IF(OR(X$17=$C39,X$17=list!$C$4),(VLOOKUP(X$19,Input!$A$9:$I$48,Input!$I$6,0)*VLOOKUP(X$19,Input!$A$9:$H$48,Input!$H$6,0))/(VLOOKUP($E39,'Container Panel'!$B$41:$Z$100,'Container Panel'!$J$38,0)*HLOOKUP(X$19,$F$146:$AS$206,$D39+1,0)),""),"")</f>
        <v/>
      </c>
      <c r="Y39" s="136" t="str">
        <f ca="1">IFERROR(IF(OR(Y$17=$C39,Y$17=list!$C$4),(VLOOKUP(Y$19,Input!$A$9:$I$48,Input!$I$6,0)*VLOOKUP(Y$19,Input!$A$9:$H$48,Input!$H$6,0))/(VLOOKUP($E39,'Container Panel'!$B$41:$Z$100,'Container Panel'!$J$38,0)*HLOOKUP(Y$19,$F$146:$AS$206,$D39+1,0)),""),"")</f>
        <v/>
      </c>
      <c r="Z39" s="136" t="str">
        <f ca="1">IFERROR(IF(OR(Z$17=$C39,Z$17=list!$C$4),(VLOOKUP(Z$19,Input!$A$9:$I$48,Input!$I$6,0)*VLOOKUP(Z$19,Input!$A$9:$H$48,Input!$H$6,0))/(VLOOKUP($E39,'Container Panel'!$B$41:$Z$100,'Container Panel'!$J$38,0)*HLOOKUP(Z$19,$F$146:$AS$206,$D39+1,0)),""),"")</f>
        <v/>
      </c>
      <c r="AA39" s="136" t="str">
        <f ca="1">IFERROR(IF(OR(AA$17=$C39,AA$17=list!$C$4),(VLOOKUP(AA$19,Input!$A$9:$I$48,Input!$I$6,0)*VLOOKUP(AA$19,Input!$A$9:$H$48,Input!$H$6,0))/(VLOOKUP($E39,'Container Panel'!$B$41:$Z$100,'Container Panel'!$J$38,0)*HLOOKUP(AA$19,$F$146:$AS$206,$D39+1,0)),""),"")</f>
        <v/>
      </c>
      <c r="AB39" s="136" t="str">
        <f ca="1">IFERROR(IF(OR(AB$17=$C39,AB$17=list!$C$4),(VLOOKUP(AB$19,Input!$A$9:$I$48,Input!$I$6,0)*VLOOKUP(AB$19,Input!$A$9:$H$48,Input!$H$6,0))/(VLOOKUP($E39,'Container Panel'!$B$41:$Z$100,'Container Panel'!$J$38,0)*HLOOKUP(AB$19,$F$146:$AS$206,$D39+1,0)),""),"")</f>
        <v/>
      </c>
      <c r="AC39" s="136" t="str">
        <f ca="1">IFERROR(IF(OR(AC$17=$C39,AC$17=list!$C$4),(VLOOKUP(AC$19,Input!$A$9:$I$48,Input!$I$6,0)*VLOOKUP(AC$19,Input!$A$9:$H$48,Input!$H$6,0))/(VLOOKUP($E39,'Container Panel'!$B$41:$Z$100,'Container Panel'!$J$38,0)*HLOOKUP(AC$19,$F$146:$AS$206,$D39+1,0)),""),"")</f>
        <v/>
      </c>
      <c r="AD39" s="136" t="str">
        <f ca="1">IFERROR(IF(OR(AD$17=$C39,AD$17=list!$C$4),(VLOOKUP(AD$19,Input!$A$9:$I$48,Input!$I$6,0)*VLOOKUP(AD$19,Input!$A$9:$H$48,Input!$H$6,0))/(VLOOKUP($E39,'Container Panel'!$B$41:$Z$100,'Container Panel'!$J$38,0)*HLOOKUP(AD$19,$F$146:$AS$206,$D39+1,0)),""),"")</f>
        <v/>
      </c>
      <c r="AE39" s="136" t="str">
        <f ca="1">IFERROR(IF(OR(AE$17=$C39,AE$17=list!$C$4),(VLOOKUP(AE$19,Input!$A$9:$I$48,Input!$I$6,0)*VLOOKUP(AE$19,Input!$A$9:$H$48,Input!$H$6,0))/(VLOOKUP($E39,'Container Panel'!$B$41:$Z$100,'Container Panel'!$J$38,0)*HLOOKUP(AE$19,$F$146:$AS$206,$D39+1,0)),""),"")</f>
        <v/>
      </c>
      <c r="AF39" s="136" t="str">
        <f ca="1">IFERROR(IF(OR(AF$17=$C39,AF$17=list!$C$4),(VLOOKUP(AF$19,Input!$A$9:$I$48,Input!$I$6,0)*VLOOKUP(AF$19,Input!$A$9:$H$48,Input!$H$6,0))/(VLOOKUP($E39,'Container Panel'!$B$41:$Z$100,'Container Panel'!$J$38,0)*HLOOKUP(AF$19,$F$146:$AS$206,$D39+1,0)),""),"")</f>
        <v/>
      </c>
      <c r="AG39" s="136" t="str">
        <f ca="1">IFERROR(IF(OR(AG$17=$C39,AG$17=list!$C$4),(VLOOKUP(AG$19,Input!$A$9:$I$48,Input!$I$6,0)*VLOOKUP(AG$19,Input!$A$9:$H$48,Input!$H$6,0))/(VLOOKUP($E39,'Container Panel'!$B$41:$Z$100,'Container Panel'!$J$38,0)*HLOOKUP(AG$19,$F$146:$AS$206,$D39+1,0)),""),"")</f>
        <v/>
      </c>
      <c r="AH39" s="136" t="str">
        <f ca="1">IFERROR(IF(OR(AH$17=$C39,AH$17=list!$C$4),(VLOOKUP(AH$19,Input!$A$9:$I$48,Input!$I$6,0)*VLOOKUP(AH$19,Input!$A$9:$H$48,Input!$H$6,0))/(VLOOKUP($E39,'Container Panel'!$B$41:$Z$100,'Container Panel'!$J$38,0)*HLOOKUP(AH$19,$F$146:$AS$206,$D39+1,0)),""),"")</f>
        <v/>
      </c>
      <c r="AI39" s="136" t="str">
        <f ca="1">IFERROR(IF(OR(AI$17=$C39,AI$17=list!$C$4),(VLOOKUP(AI$19,Input!$A$9:$I$48,Input!$I$6,0)*VLOOKUP(AI$19,Input!$A$9:$H$48,Input!$H$6,0))/(VLOOKUP($E39,'Container Panel'!$B$41:$Z$100,'Container Panel'!$J$38,0)*HLOOKUP(AI$19,$F$146:$AS$206,$D39+1,0)),""),"")</f>
        <v/>
      </c>
      <c r="AJ39" s="136" t="str">
        <f ca="1">IFERROR(IF(OR(AJ$17=$C39,AJ$17=list!$C$4),(VLOOKUP(AJ$19,Input!$A$9:$I$48,Input!$I$6,0)*VLOOKUP(AJ$19,Input!$A$9:$H$48,Input!$H$6,0))/(VLOOKUP($E39,'Container Panel'!$B$41:$Z$100,'Container Panel'!$J$38,0)*HLOOKUP(AJ$19,$F$146:$AS$206,$D39+1,0)),""),"")</f>
        <v/>
      </c>
      <c r="AK39" s="136" t="str">
        <f ca="1">IFERROR(IF(OR(AK$17=$C39,AK$17=list!$C$4),(VLOOKUP(AK$19,Input!$A$9:$I$48,Input!$I$6,0)*VLOOKUP(AK$19,Input!$A$9:$H$48,Input!$H$6,0))/(VLOOKUP($E39,'Container Panel'!$B$41:$Z$100,'Container Panel'!$J$38,0)*HLOOKUP(AK$19,$F$146:$AS$206,$D39+1,0)),""),"")</f>
        <v/>
      </c>
      <c r="AL39" s="136" t="str">
        <f ca="1">IFERROR(IF(OR(AL$17=$C39,AL$17=list!$C$4),(VLOOKUP(AL$19,Input!$A$9:$I$48,Input!$I$6,0)*VLOOKUP(AL$19,Input!$A$9:$H$48,Input!$H$6,0))/(VLOOKUP($E39,'Container Panel'!$B$41:$Z$100,'Container Panel'!$J$38,0)*HLOOKUP(AL$19,$F$146:$AS$206,$D39+1,0)),""),"")</f>
        <v/>
      </c>
      <c r="AM39" s="136" t="str">
        <f ca="1">IFERROR(IF(OR(AM$17=$C39,AM$17=list!$C$4),(VLOOKUP(AM$19,Input!$A$9:$I$48,Input!$I$6,0)*VLOOKUP(AM$19,Input!$A$9:$H$48,Input!$H$6,0))/(VLOOKUP($E39,'Container Panel'!$B$41:$Z$100,'Container Panel'!$J$38,0)*HLOOKUP(AM$19,$F$146:$AS$206,$D39+1,0)),""),"")</f>
        <v/>
      </c>
      <c r="AN39" s="136" t="str">
        <f ca="1">IFERROR(IF(OR(AN$17=$C39,AN$17=list!$C$4),(VLOOKUP(AN$19,Input!$A$9:$I$48,Input!$I$6,0)*VLOOKUP(AN$19,Input!$A$9:$H$48,Input!$H$6,0))/(VLOOKUP($E39,'Container Panel'!$B$41:$Z$100,'Container Panel'!$J$38,0)*HLOOKUP(AN$19,$F$146:$AS$206,$D39+1,0)),""),"")</f>
        <v/>
      </c>
      <c r="AO39" s="136" t="str">
        <f ca="1">IFERROR(IF(OR(AO$17=$C39,AO$17=list!$C$4),(VLOOKUP(AO$19,Input!$A$9:$I$48,Input!$I$6,0)*VLOOKUP(AO$19,Input!$A$9:$H$48,Input!$H$6,0))/(VLOOKUP($E39,'Container Panel'!$B$41:$Z$100,'Container Panel'!$J$38,0)*HLOOKUP(AO$19,$F$146:$AS$206,$D39+1,0)),""),"")</f>
        <v/>
      </c>
      <c r="AP39" s="136" t="str">
        <f ca="1">IFERROR(IF(OR(AP$17=$C39,AP$17=list!$C$4),(VLOOKUP(AP$19,Input!$A$9:$I$48,Input!$I$6,0)*VLOOKUP(AP$19,Input!$A$9:$H$48,Input!$H$6,0))/(VLOOKUP($E39,'Container Panel'!$B$41:$Z$100,'Container Panel'!$J$38,0)*HLOOKUP(AP$19,$F$146:$AS$206,$D39+1,0)),""),"")</f>
        <v/>
      </c>
      <c r="AQ39" s="136" t="str">
        <f ca="1">IFERROR(IF(OR(AQ$17=$C39,AQ$17=list!$C$4),(VLOOKUP(AQ$19,Input!$A$9:$I$48,Input!$I$6,0)*VLOOKUP(AQ$19,Input!$A$9:$H$48,Input!$H$6,0))/(VLOOKUP($E39,'Container Panel'!$B$41:$Z$100,'Container Panel'!$J$38,0)*HLOOKUP(AQ$19,$F$146:$AS$206,$D39+1,0)),""),"")</f>
        <v/>
      </c>
      <c r="AR39" s="136" t="str">
        <f ca="1">IFERROR(IF(OR(AR$17=$C39,AR$17=list!$C$4),(VLOOKUP(AR$19,Input!$A$9:$I$48,Input!$I$6,0)*VLOOKUP(AR$19,Input!$A$9:$H$48,Input!$H$6,0))/(VLOOKUP($E39,'Container Panel'!$B$41:$Z$100,'Container Panel'!$J$38,0)*HLOOKUP(AR$19,$F$146:$AS$206,$D39+1,0)),""),"")</f>
        <v/>
      </c>
      <c r="AS39" s="136" t="str">
        <f ca="1">IFERROR(IF(OR(AS$17=$C39,AS$17=list!$C$4),(VLOOKUP(AS$19,Input!$A$9:$I$48,Input!$I$6,0)*VLOOKUP(AS$19,Input!$A$9:$H$48,Input!$H$6,0))/(VLOOKUP($E39,'Container Panel'!$B$41:$Z$100,'Container Panel'!$J$38,0)*HLOOKUP(AS$19,$F$146:$AS$206,$D39+1,0)),""),"")</f>
        <v/>
      </c>
    </row>
    <row r="40" spans="3:45">
      <c r="C40" s="74" t="str">
        <f>IFERROR(VLOOKUP($E40,'Container Panel'!$B$41:$M$100,'Container Panel'!$K$38,0),"")</f>
        <v/>
      </c>
      <c r="D40" s="74">
        <v>21</v>
      </c>
      <c r="E40" s="135">
        <f t="shared" si="10"/>
        <v>0</v>
      </c>
      <c r="F40" s="136" t="str">
        <f ca="1">IFERROR(IF(OR(F$17=$C40,F$17=list!$C$4),(VLOOKUP(F$19,Input!$A$9:$I$48,Input!$I$6,0)*VLOOKUP(F$19,Input!$A$9:$H$48,Input!$H$6,0))/(VLOOKUP($E40,'Container Panel'!$B$41:$Z$100,'Container Panel'!$J$38,0)*HLOOKUP(F$19,$F$146:$AS$206,$D40+1,0)),""),"")</f>
        <v/>
      </c>
      <c r="G40" s="136" t="str">
        <f ca="1">IFERROR(IF(OR(G$17=$C40,G$17=list!$C$4),(VLOOKUP(G$19,Input!$A$9:$I$48,Input!$I$6,0)*VLOOKUP(G$19,Input!$A$9:$H$48,Input!$H$6,0))/(VLOOKUP($E40,'Container Panel'!$B$41:$Z$100,'Container Panel'!$J$38,0)*HLOOKUP(G$19,$F$146:$AS$206,$D40+1,0)),""),"")</f>
        <v/>
      </c>
      <c r="H40" s="136" t="str">
        <f ca="1">IFERROR(IF(OR(H$17=$C40,H$17=list!$C$4),(VLOOKUP(H$19,Input!$A$9:$I$48,Input!$I$6,0)*VLOOKUP(H$19,Input!$A$9:$H$48,Input!$H$6,0))/(VLOOKUP($E40,'Container Panel'!$B$41:$Z$100,'Container Panel'!$J$38,0)*HLOOKUP(H$19,$F$146:$AS$206,$D40+1,0)),""),"")</f>
        <v/>
      </c>
      <c r="I40" s="136" t="str">
        <f ca="1">IFERROR(IF(OR(I$17=$C40,I$17=list!$C$4),(VLOOKUP(I$19,Input!$A$9:$I$48,Input!$I$6,0)*VLOOKUP(I$19,Input!$A$9:$H$48,Input!$H$6,0))/(VLOOKUP($E40,'Container Panel'!$B$41:$Z$100,'Container Panel'!$J$38,0)*HLOOKUP(I$19,$F$146:$AS$206,$D40+1,0)),""),"")</f>
        <v/>
      </c>
      <c r="J40" s="136" t="str">
        <f ca="1">IFERROR(IF(OR(J$17=$C40,J$17=list!$C$4),(VLOOKUP(J$19,Input!$A$9:$I$48,Input!$I$6,0)*VLOOKUP(J$19,Input!$A$9:$H$48,Input!$H$6,0))/(VLOOKUP($E40,'Container Panel'!$B$41:$Z$100,'Container Panel'!$J$38,0)*HLOOKUP(J$19,$F$146:$AS$206,$D40+1,0)),""),"")</f>
        <v/>
      </c>
      <c r="K40" s="136" t="str">
        <f ca="1">IFERROR(IF(OR(K$17=$C40,K$17=list!$C$4),(VLOOKUP(K$19,Input!$A$9:$I$48,Input!$I$6,0)*VLOOKUP(K$19,Input!$A$9:$H$48,Input!$H$6,0))/(VLOOKUP($E40,'Container Panel'!$B$41:$Z$100,'Container Panel'!$J$38,0)*HLOOKUP(K$19,$F$146:$AS$206,$D40+1,0)),""),"")</f>
        <v/>
      </c>
      <c r="L40" s="136" t="str">
        <f ca="1">IFERROR(IF(OR(L$17=$C40,L$17=list!$C$4),(VLOOKUP(L$19,Input!$A$9:$I$48,Input!$I$6,0)*VLOOKUP(L$19,Input!$A$9:$H$48,Input!$H$6,0))/(VLOOKUP($E40,'Container Panel'!$B$41:$Z$100,'Container Panel'!$J$38,0)*HLOOKUP(L$19,$F$146:$AS$206,$D40+1,0)),""),"")</f>
        <v/>
      </c>
      <c r="M40" s="136" t="str">
        <f ca="1">IFERROR(IF(OR(M$17=$C40,M$17=list!$C$4),(VLOOKUP(M$19,Input!$A$9:$I$48,Input!$I$6,0)*VLOOKUP(M$19,Input!$A$9:$H$48,Input!$H$6,0))/(VLOOKUP($E40,'Container Panel'!$B$41:$Z$100,'Container Panel'!$J$38,0)*HLOOKUP(M$19,$F$146:$AS$206,$D40+1,0)),""),"")</f>
        <v/>
      </c>
      <c r="N40" s="136" t="str">
        <f ca="1">IFERROR(IF(OR(N$17=$C40,N$17=list!$C$4),(VLOOKUP(N$19,Input!$A$9:$I$48,Input!$I$6,0)*VLOOKUP(N$19,Input!$A$9:$H$48,Input!$H$6,0))/(VLOOKUP($E40,'Container Panel'!$B$41:$Z$100,'Container Panel'!$J$38,0)*HLOOKUP(N$19,$F$146:$AS$206,$D40+1,0)),""),"")</f>
        <v/>
      </c>
      <c r="O40" s="136" t="str">
        <f ca="1">IFERROR(IF(OR(O$17=$C40,O$17=list!$C$4),(VLOOKUP(O$19,Input!$A$9:$I$48,Input!$I$6,0)*VLOOKUP(O$19,Input!$A$9:$H$48,Input!$H$6,0))/(VLOOKUP($E40,'Container Panel'!$B$41:$Z$100,'Container Panel'!$J$38,0)*HLOOKUP(O$19,$F$146:$AS$206,$D40+1,0)),""),"")</f>
        <v/>
      </c>
      <c r="P40" s="136" t="str">
        <f ca="1">IFERROR(IF(OR(P$17=$C40,P$17=list!$C$4),(VLOOKUP(P$19,Input!$A$9:$I$48,Input!$I$6,0)*VLOOKUP(P$19,Input!$A$9:$H$48,Input!$H$6,0))/(VLOOKUP($E40,'Container Panel'!$B$41:$Z$100,'Container Panel'!$J$38,0)*HLOOKUP(P$19,$F$146:$AS$206,$D40+1,0)),""),"")</f>
        <v/>
      </c>
      <c r="Q40" s="136" t="str">
        <f ca="1">IFERROR(IF(OR(Q$17=$C40,Q$17=list!$C$4),(VLOOKUP(Q$19,Input!$A$9:$I$48,Input!$I$6,0)*VLOOKUP(Q$19,Input!$A$9:$H$48,Input!$H$6,0))/(VLOOKUP($E40,'Container Panel'!$B$41:$Z$100,'Container Panel'!$J$38,0)*HLOOKUP(Q$19,$F$146:$AS$206,$D40+1,0)),""),"")</f>
        <v/>
      </c>
      <c r="R40" s="136" t="str">
        <f ca="1">IFERROR(IF(OR(R$17=$C40,R$17=list!$C$4),(VLOOKUP(R$19,Input!$A$9:$I$48,Input!$I$6,0)*VLOOKUP(R$19,Input!$A$9:$H$48,Input!$H$6,0))/(VLOOKUP($E40,'Container Panel'!$B$41:$Z$100,'Container Panel'!$J$38,0)*HLOOKUP(R$19,$F$146:$AS$206,$D40+1,0)),""),"")</f>
        <v/>
      </c>
      <c r="S40" s="136" t="str">
        <f ca="1">IFERROR(IF(OR(S$17=$C40,S$17=list!$C$4),(VLOOKUP(S$19,Input!$A$9:$I$48,Input!$I$6,0)*VLOOKUP(S$19,Input!$A$9:$H$48,Input!$H$6,0))/(VLOOKUP($E40,'Container Panel'!$B$41:$Z$100,'Container Panel'!$J$38,0)*HLOOKUP(S$19,$F$146:$AS$206,$D40+1,0)),""),"")</f>
        <v/>
      </c>
      <c r="T40" s="136" t="str">
        <f ca="1">IFERROR(IF(OR(T$17=$C40,T$17=list!$C$4),(VLOOKUP(T$19,Input!$A$9:$I$48,Input!$I$6,0)*VLOOKUP(T$19,Input!$A$9:$H$48,Input!$H$6,0))/(VLOOKUP($E40,'Container Panel'!$B$41:$Z$100,'Container Panel'!$J$38,0)*HLOOKUP(T$19,$F$146:$AS$206,$D40+1,0)),""),"")</f>
        <v/>
      </c>
      <c r="U40" s="136" t="str">
        <f ca="1">IFERROR(IF(OR(U$17=$C40,U$17=list!$C$4),(VLOOKUP(U$19,Input!$A$9:$I$48,Input!$I$6,0)*VLOOKUP(U$19,Input!$A$9:$H$48,Input!$H$6,0))/(VLOOKUP($E40,'Container Panel'!$B$41:$Z$100,'Container Panel'!$J$38,0)*HLOOKUP(U$19,$F$146:$AS$206,$D40+1,0)),""),"")</f>
        <v/>
      </c>
      <c r="V40" s="136" t="str">
        <f ca="1">IFERROR(IF(OR(V$17=$C40,V$17=list!$C$4),(VLOOKUP(V$19,Input!$A$9:$I$48,Input!$I$6,0)*VLOOKUP(V$19,Input!$A$9:$H$48,Input!$H$6,0))/(VLOOKUP($E40,'Container Panel'!$B$41:$Z$100,'Container Panel'!$J$38,0)*HLOOKUP(V$19,$F$146:$AS$206,$D40+1,0)),""),"")</f>
        <v/>
      </c>
      <c r="W40" s="136" t="str">
        <f ca="1">IFERROR(IF(OR(W$17=$C40,W$17=list!$C$4),(VLOOKUP(W$19,Input!$A$9:$I$48,Input!$I$6,0)*VLOOKUP(W$19,Input!$A$9:$H$48,Input!$H$6,0))/(VLOOKUP($E40,'Container Panel'!$B$41:$Z$100,'Container Panel'!$J$38,0)*HLOOKUP(W$19,$F$146:$AS$206,$D40+1,0)),""),"")</f>
        <v/>
      </c>
      <c r="X40" s="136" t="str">
        <f ca="1">IFERROR(IF(OR(X$17=$C40,X$17=list!$C$4),(VLOOKUP(X$19,Input!$A$9:$I$48,Input!$I$6,0)*VLOOKUP(X$19,Input!$A$9:$H$48,Input!$H$6,0))/(VLOOKUP($E40,'Container Panel'!$B$41:$Z$100,'Container Panel'!$J$38,0)*HLOOKUP(X$19,$F$146:$AS$206,$D40+1,0)),""),"")</f>
        <v/>
      </c>
      <c r="Y40" s="136" t="str">
        <f ca="1">IFERROR(IF(OR(Y$17=$C40,Y$17=list!$C$4),(VLOOKUP(Y$19,Input!$A$9:$I$48,Input!$I$6,0)*VLOOKUP(Y$19,Input!$A$9:$H$48,Input!$H$6,0))/(VLOOKUP($E40,'Container Panel'!$B$41:$Z$100,'Container Panel'!$J$38,0)*HLOOKUP(Y$19,$F$146:$AS$206,$D40+1,0)),""),"")</f>
        <v/>
      </c>
      <c r="Z40" s="136" t="str">
        <f ca="1">IFERROR(IF(OR(Z$17=$C40,Z$17=list!$C$4),(VLOOKUP(Z$19,Input!$A$9:$I$48,Input!$I$6,0)*VLOOKUP(Z$19,Input!$A$9:$H$48,Input!$H$6,0))/(VLOOKUP($E40,'Container Panel'!$B$41:$Z$100,'Container Panel'!$J$38,0)*HLOOKUP(Z$19,$F$146:$AS$206,$D40+1,0)),""),"")</f>
        <v/>
      </c>
      <c r="AA40" s="136" t="str">
        <f ca="1">IFERROR(IF(OR(AA$17=$C40,AA$17=list!$C$4),(VLOOKUP(AA$19,Input!$A$9:$I$48,Input!$I$6,0)*VLOOKUP(AA$19,Input!$A$9:$H$48,Input!$H$6,0))/(VLOOKUP($E40,'Container Panel'!$B$41:$Z$100,'Container Panel'!$J$38,0)*HLOOKUP(AA$19,$F$146:$AS$206,$D40+1,0)),""),"")</f>
        <v/>
      </c>
      <c r="AB40" s="136" t="str">
        <f ca="1">IFERROR(IF(OR(AB$17=$C40,AB$17=list!$C$4),(VLOOKUP(AB$19,Input!$A$9:$I$48,Input!$I$6,0)*VLOOKUP(AB$19,Input!$A$9:$H$48,Input!$H$6,0))/(VLOOKUP($E40,'Container Panel'!$B$41:$Z$100,'Container Panel'!$J$38,0)*HLOOKUP(AB$19,$F$146:$AS$206,$D40+1,0)),""),"")</f>
        <v/>
      </c>
      <c r="AC40" s="136" t="str">
        <f ca="1">IFERROR(IF(OR(AC$17=$C40,AC$17=list!$C$4),(VLOOKUP(AC$19,Input!$A$9:$I$48,Input!$I$6,0)*VLOOKUP(AC$19,Input!$A$9:$H$48,Input!$H$6,0))/(VLOOKUP($E40,'Container Panel'!$B$41:$Z$100,'Container Panel'!$J$38,0)*HLOOKUP(AC$19,$F$146:$AS$206,$D40+1,0)),""),"")</f>
        <v/>
      </c>
      <c r="AD40" s="136" t="str">
        <f ca="1">IFERROR(IF(OR(AD$17=$C40,AD$17=list!$C$4),(VLOOKUP(AD$19,Input!$A$9:$I$48,Input!$I$6,0)*VLOOKUP(AD$19,Input!$A$9:$H$48,Input!$H$6,0))/(VLOOKUP($E40,'Container Panel'!$B$41:$Z$100,'Container Panel'!$J$38,0)*HLOOKUP(AD$19,$F$146:$AS$206,$D40+1,0)),""),"")</f>
        <v/>
      </c>
      <c r="AE40" s="136" t="str">
        <f ca="1">IFERROR(IF(OR(AE$17=$C40,AE$17=list!$C$4),(VLOOKUP(AE$19,Input!$A$9:$I$48,Input!$I$6,0)*VLOOKUP(AE$19,Input!$A$9:$H$48,Input!$H$6,0))/(VLOOKUP($E40,'Container Panel'!$B$41:$Z$100,'Container Panel'!$J$38,0)*HLOOKUP(AE$19,$F$146:$AS$206,$D40+1,0)),""),"")</f>
        <v/>
      </c>
      <c r="AF40" s="136" t="str">
        <f ca="1">IFERROR(IF(OR(AF$17=$C40,AF$17=list!$C$4),(VLOOKUP(AF$19,Input!$A$9:$I$48,Input!$I$6,0)*VLOOKUP(AF$19,Input!$A$9:$H$48,Input!$H$6,0))/(VLOOKUP($E40,'Container Panel'!$B$41:$Z$100,'Container Panel'!$J$38,0)*HLOOKUP(AF$19,$F$146:$AS$206,$D40+1,0)),""),"")</f>
        <v/>
      </c>
      <c r="AG40" s="136" t="str">
        <f ca="1">IFERROR(IF(OR(AG$17=$C40,AG$17=list!$C$4),(VLOOKUP(AG$19,Input!$A$9:$I$48,Input!$I$6,0)*VLOOKUP(AG$19,Input!$A$9:$H$48,Input!$H$6,0))/(VLOOKUP($E40,'Container Panel'!$B$41:$Z$100,'Container Panel'!$J$38,0)*HLOOKUP(AG$19,$F$146:$AS$206,$D40+1,0)),""),"")</f>
        <v/>
      </c>
      <c r="AH40" s="136" t="str">
        <f ca="1">IFERROR(IF(OR(AH$17=$C40,AH$17=list!$C$4),(VLOOKUP(AH$19,Input!$A$9:$I$48,Input!$I$6,0)*VLOOKUP(AH$19,Input!$A$9:$H$48,Input!$H$6,0))/(VLOOKUP($E40,'Container Panel'!$B$41:$Z$100,'Container Panel'!$J$38,0)*HLOOKUP(AH$19,$F$146:$AS$206,$D40+1,0)),""),"")</f>
        <v/>
      </c>
      <c r="AI40" s="136" t="str">
        <f ca="1">IFERROR(IF(OR(AI$17=$C40,AI$17=list!$C$4),(VLOOKUP(AI$19,Input!$A$9:$I$48,Input!$I$6,0)*VLOOKUP(AI$19,Input!$A$9:$H$48,Input!$H$6,0))/(VLOOKUP($E40,'Container Panel'!$B$41:$Z$100,'Container Panel'!$J$38,0)*HLOOKUP(AI$19,$F$146:$AS$206,$D40+1,0)),""),"")</f>
        <v/>
      </c>
      <c r="AJ40" s="136" t="str">
        <f ca="1">IFERROR(IF(OR(AJ$17=$C40,AJ$17=list!$C$4),(VLOOKUP(AJ$19,Input!$A$9:$I$48,Input!$I$6,0)*VLOOKUP(AJ$19,Input!$A$9:$H$48,Input!$H$6,0))/(VLOOKUP($E40,'Container Panel'!$B$41:$Z$100,'Container Panel'!$J$38,0)*HLOOKUP(AJ$19,$F$146:$AS$206,$D40+1,0)),""),"")</f>
        <v/>
      </c>
      <c r="AK40" s="136" t="str">
        <f ca="1">IFERROR(IF(OR(AK$17=$C40,AK$17=list!$C$4),(VLOOKUP(AK$19,Input!$A$9:$I$48,Input!$I$6,0)*VLOOKUP(AK$19,Input!$A$9:$H$48,Input!$H$6,0))/(VLOOKUP($E40,'Container Panel'!$B$41:$Z$100,'Container Panel'!$J$38,0)*HLOOKUP(AK$19,$F$146:$AS$206,$D40+1,0)),""),"")</f>
        <v/>
      </c>
      <c r="AL40" s="136" t="str">
        <f ca="1">IFERROR(IF(OR(AL$17=$C40,AL$17=list!$C$4),(VLOOKUP(AL$19,Input!$A$9:$I$48,Input!$I$6,0)*VLOOKUP(AL$19,Input!$A$9:$H$48,Input!$H$6,0))/(VLOOKUP($E40,'Container Panel'!$B$41:$Z$100,'Container Panel'!$J$38,0)*HLOOKUP(AL$19,$F$146:$AS$206,$D40+1,0)),""),"")</f>
        <v/>
      </c>
      <c r="AM40" s="136" t="str">
        <f ca="1">IFERROR(IF(OR(AM$17=$C40,AM$17=list!$C$4),(VLOOKUP(AM$19,Input!$A$9:$I$48,Input!$I$6,0)*VLOOKUP(AM$19,Input!$A$9:$H$48,Input!$H$6,0))/(VLOOKUP($E40,'Container Panel'!$B$41:$Z$100,'Container Panel'!$J$38,0)*HLOOKUP(AM$19,$F$146:$AS$206,$D40+1,0)),""),"")</f>
        <v/>
      </c>
      <c r="AN40" s="136" t="str">
        <f ca="1">IFERROR(IF(OR(AN$17=$C40,AN$17=list!$C$4),(VLOOKUP(AN$19,Input!$A$9:$I$48,Input!$I$6,0)*VLOOKUP(AN$19,Input!$A$9:$H$48,Input!$H$6,0))/(VLOOKUP($E40,'Container Panel'!$B$41:$Z$100,'Container Panel'!$J$38,0)*HLOOKUP(AN$19,$F$146:$AS$206,$D40+1,0)),""),"")</f>
        <v/>
      </c>
      <c r="AO40" s="136" t="str">
        <f ca="1">IFERROR(IF(OR(AO$17=$C40,AO$17=list!$C$4),(VLOOKUP(AO$19,Input!$A$9:$I$48,Input!$I$6,0)*VLOOKUP(AO$19,Input!$A$9:$H$48,Input!$H$6,0))/(VLOOKUP($E40,'Container Panel'!$B$41:$Z$100,'Container Panel'!$J$38,0)*HLOOKUP(AO$19,$F$146:$AS$206,$D40+1,0)),""),"")</f>
        <v/>
      </c>
      <c r="AP40" s="136" t="str">
        <f ca="1">IFERROR(IF(OR(AP$17=$C40,AP$17=list!$C$4),(VLOOKUP(AP$19,Input!$A$9:$I$48,Input!$I$6,0)*VLOOKUP(AP$19,Input!$A$9:$H$48,Input!$H$6,0))/(VLOOKUP($E40,'Container Panel'!$B$41:$Z$100,'Container Panel'!$J$38,0)*HLOOKUP(AP$19,$F$146:$AS$206,$D40+1,0)),""),"")</f>
        <v/>
      </c>
      <c r="AQ40" s="136" t="str">
        <f ca="1">IFERROR(IF(OR(AQ$17=$C40,AQ$17=list!$C$4),(VLOOKUP(AQ$19,Input!$A$9:$I$48,Input!$I$6,0)*VLOOKUP(AQ$19,Input!$A$9:$H$48,Input!$H$6,0))/(VLOOKUP($E40,'Container Panel'!$B$41:$Z$100,'Container Panel'!$J$38,0)*HLOOKUP(AQ$19,$F$146:$AS$206,$D40+1,0)),""),"")</f>
        <v/>
      </c>
      <c r="AR40" s="136" t="str">
        <f ca="1">IFERROR(IF(OR(AR$17=$C40,AR$17=list!$C$4),(VLOOKUP(AR$19,Input!$A$9:$I$48,Input!$I$6,0)*VLOOKUP(AR$19,Input!$A$9:$H$48,Input!$H$6,0))/(VLOOKUP($E40,'Container Panel'!$B$41:$Z$100,'Container Panel'!$J$38,0)*HLOOKUP(AR$19,$F$146:$AS$206,$D40+1,0)),""),"")</f>
        <v/>
      </c>
      <c r="AS40" s="136" t="str">
        <f ca="1">IFERROR(IF(OR(AS$17=$C40,AS$17=list!$C$4),(VLOOKUP(AS$19,Input!$A$9:$I$48,Input!$I$6,0)*VLOOKUP(AS$19,Input!$A$9:$H$48,Input!$H$6,0))/(VLOOKUP($E40,'Container Panel'!$B$41:$Z$100,'Container Panel'!$J$38,0)*HLOOKUP(AS$19,$F$146:$AS$206,$D40+1,0)),""),"")</f>
        <v/>
      </c>
    </row>
    <row r="41" spans="3:45">
      <c r="C41" s="74" t="str">
        <f>IFERROR(VLOOKUP($E41,'Container Panel'!$B$41:$M$100,'Container Panel'!$K$38,0),"")</f>
        <v/>
      </c>
      <c r="D41" s="74">
        <v>22</v>
      </c>
      <c r="E41" s="135">
        <f t="shared" si="10"/>
        <v>0</v>
      </c>
      <c r="F41" s="136" t="str">
        <f ca="1">IFERROR(IF(OR(F$17=$C41,F$17=list!$C$4),(VLOOKUP(F$19,Input!$A$9:$I$48,Input!$I$6,0)*VLOOKUP(F$19,Input!$A$9:$H$48,Input!$H$6,0))/(VLOOKUP($E41,'Container Panel'!$B$41:$Z$100,'Container Panel'!$J$38,0)*HLOOKUP(F$19,$F$146:$AS$206,$D41+1,0)),""),"")</f>
        <v/>
      </c>
      <c r="G41" s="136" t="str">
        <f ca="1">IFERROR(IF(OR(G$17=$C41,G$17=list!$C$4),(VLOOKUP(G$19,Input!$A$9:$I$48,Input!$I$6,0)*VLOOKUP(G$19,Input!$A$9:$H$48,Input!$H$6,0))/(VLOOKUP($E41,'Container Panel'!$B$41:$Z$100,'Container Panel'!$J$38,0)*HLOOKUP(G$19,$F$146:$AS$206,$D41+1,0)),""),"")</f>
        <v/>
      </c>
      <c r="H41" s="136" t="str">
        <f ca="1">IFERROR(IF(OR(H$17=$C41,H$17=list!$C$4),(VLOOKUP(H$19,Input!$A$9:$I$48,Input!$I$6,0)*VLOOKUP(H$19,Input!$A$9:$H$48,Input!$H$6,0))/(VLOOKUP($E41,'Container Panel'!$B$41:$Z$100,'Container Panel'!$J$38,0)*HLOOKUP(H$19,$F$146:$AS$206,$D41+1,0)),""),"")</f>
        <v/>
      </c>
      <c r="I41" s="136" t="str">
        <f ca="1">IFERROR(IF(OR(I$17=$C41,I$17=list!$C$4),(VLOOKUP(I$19,Input!$A$9:$I$48,Input!$I$6,0)*VLOOKUP(I$19,Input!$A$9:$H$48,Input!$H$6,0))/(VLOOKUP($E41,'Container Panel'!$B$41:$Z$100,'Container Panel'!$J$38,0)*HLOOKUP(I$19,$F$146:$AS$206,$D41+1,0)),""),"")</f>
        <v/>
      </c>
      <c r="J41" s="136" t="str">
        <f ca="1">IFERROR(IF(OR(J$17=$C41,J$17=list!$C$4),(VLOOKUP(J$19,Input!$A$9:$I$48,Input!$I$6,0)*VLOOKUP(J$19,Input!$A$9:$H$48,Input!$H$6,0))/(VLOOKUP($E41,'Container Panel'!$B$41:$Z$100,'Container Panel'!$J$38,0)*HLOOKUP(J$19,$F$146:$AS$206,$D41+1,0)),""),"")</f>
        <v/>
      </c>
      <c r="K41" s="136" t="str">
        <f ca="1">IFERROR(IF(OR(K$17=$C41,K$17=list!$C$4),(VLOOKUP(K$19,Input!$A$9:$I$48,Input!$I$6,0)*VLOOKUP(K$19,Input!$A$9:$H$48,Input!$H$6,0))/(VLOOKUP($E41,'Container Panel'!$B$41:$Z$100,'Container Panel'!$J$38,0)*HLOOKUP(K$19,$F$146:$AS$206,$D41+1,0)),""),"")</f>
        <v/>
      </c>
      <c r="L41" s="136" t="str">
        <f ca="1">IFERROR(IF(OR(L$17=$C41,L$17=list!$C$4),(VLOOKUP(L$19,Input!$A$9:$I$48,Input!$I$6,0)*VLOOKUP(L$19,Input!$A$9:$H$48,Input!$H$6,0))/(VLOOKUP($E41,'Container Panel'!$B$41:$Z$100,'Container Panel'!$J$38,0)*HLOOKUP(L$19,$F$146:$AS$206,$D41+1,0)),""),"")</f>
        <v/>
      </c>
      <c r="M41" s="136" t="str">
        <f ca="1">IFERROR(IF(OR(M$17=$C41,M$17=list!$C$4),(VLOOKUP(M$19,Input!$A$9:$I$48,Input!$I$6,0)*VLOOKUP(M$19,Input!$A$9:$H$48,Input!$H$6,0))/(VLOOKUP($E41,'Container Panel'!$B$41:$Z$100,'Container Panel'!$J$38,0)*HLOOKUP(M$19,$F$146:$AS$206,$D41+1,0)),""),"")</f>
        <v/>
      </c>
      <c r="N41" s="136" t="str">
        <f ca="1">IFERROR(IF(OR(N$17=$C41,N$17=list!$C$4),(VLOOKUP(N$19,Input!$A$9:$I$48,Input!$I$6,0)*VLOOKUP(N$19,Input!$A$9:$H$48,Input!$H$6,0))/(VLOOKUP($E41,'Container Panel'!$B$41:$Z$100,'Container Panel'!$J$38,0)*HLOOKUP(N$19,$F$146:$AS$206,$D41+1,0)),""),"")</f>
        <v/>
      </c>
      <c r="O41" s="136" t="str">
        <f ca="1">IFERROR(IF(OR(O$17=$C41,O$17=list!$C$4),(VLOOKUP(O$19,Input!$A$9:$I$48,Input!$I$6,0)*VLOOKUP(O$19,Input!$A$9:$H$48,Input!$H$6,0))/(VLOOKUP($E41,'Container Panel'!$B$41:$Z$100,'Container Panel'!$J$38,0)*HLOOKUP(O$19,$F$146:$AS$206,$D41+1,0)),""),"")</f>
        <v/>
      </c>
      <c r="P41" s="136" t="str">
        <f ca="1">IFERROR(IF(OR(P$17=$C41,P$17=list!$C$4),(VLOOKUP(P$19,Input!$A$9:$I$48,Input!$I$6,0)*VLOOKUP(P$19,Input!$A$9:$H$48,Input!$H$6,0))/(VLOOKUP($E41,'Container Panel'!$B$41:$Z$100,'Container Panel'!$J$38,0)*HLOOKUP(P$19,$F$146:$AS$206,$D41+1,0)),""),"")</f>
        <v/>
      </c>
      <c r="Q41" s="136" t="str">
        <f ca="1">IFERROR(IF(OR(Q$17=$C41,Q$17=list!$C$4),(VLOOKUP(Q$19,Input!$A$9:$I$48,Input!$I$6,0)*VLOOKUP(Q$19,Input!$A$9:$H$48,Input!$H$6,0))/(VLOOKUP($E41,'Container Panel'!$B$41:$Z$100,'Container Panel'!$J$38,0)*HLOOKUP(Q$19,$F$146:$AS$206,$D41+1,0)),""),"")</f>
        <v/>
      </c>
      <c r="R41" s="136" t="str">
        <f ca="1">IFERROR(IF(OR(R$17=$C41,R$17=list!$C$4),(VLOOKUP(R$19,Input!$A$9:$I$48,Input!$I$6,0)*VLOOKUP(R$19,Input!$A$9:$H$48,Input!$H$6,0))/(VLOOKUP($E41,'Container Panel'!$B$41:$Z$100,'Container Panel'!$J$38,0)*HLOOKUP(R$19,$F$146:$AS$206,$D41+1,0)),""),"")</f>
        <v/>
      </c>
      <c r="S41" s="136" t="str">
        <f ca="1">IFERROR(IF(OR(S$17=$C41,S$17=list!$C$4),(VLOOKUP(S$19,Input!$A$9:$I$48,Input!$I$6,0)*VLOOKUP(S$19,Input!$A$9:$H$48,Input!$H$6,0))/(VLOOKUP($E41,'Container Panel'!$B$41:$Z$100,'Container Panel'!$J$38,0)*HLOOKUP(S$19,$F$146:$AS$206,$D41+1,0)),""),"")</f>
        <v/>
      </c>
      <c r="T41" s="136" t="str">
        <f ca="1">IFERROR(IF(OR(T$17=$C41,T$17=list!$C$4),(VLOOKUP(T$19,Input!$A$9:$I$48,Input!$I$6,0)*VLOOKUP(T$19,Input!$A$9:$H$48,Input!$H$6,0))/(VLOOKUP($E41,'Container Panel'!$B$41:$Z$100,'Container Panel'!$J$38,0)*HLOOKUP(T$19,$F$146:$AS$206,$D41+1,0)),""),"")</f>
        <v/>
      </c>
      <c r="U41" s="136" t="str">
        <f ca="1">IFERROR(IF(OR(U$17=$C41,U$17=list!$C$4),(VLOOKUP(U$19,Input!$A$9:$I$48,Input!$I$6,0)*VLOOKUP(U$19,Input!$A$9:$H$48,Input!$H$6,0))/(VLOOKUP($E41,'Container Panel'!$B$41:$Z$100,'Container Panel'!$J$38,0)*HLOOKUP(U$19,$F$146:$AS$206,$D41+1,0)),""),"")</f>
        <v/>
      </c>
      <c r="V41" s="136" t="str">
        <f ca="1">IFERROR(IF(OR(V$17=$C41,V$17=list!$C$4),(VLOOKUP(V$19,Input!$A$9:$I$48,Input!$I$6,0)*VLOOKUP(V$19,Input!$A$9:$H$48,Input!$H$6,0))/(VLOOKUP($E41,'Container Panel'!$B$41:$Z$100,'Container Panel'!$J$38,0)*HLOOKUP(V$19,$F$146:$AS$206,$D41+1,0)),""),"")</f>
        <v/>
      </c>
      <c r="W41" s="136" t="str">
        <f ca="1">IFERROR(IF(OR(W$17=$C41,W$17=list!$C$4),(VLOOKUP(W$19,Input!$A$9:$I$48,Input!$I$6,0)*VLOOKUP(W$19,Input!$A$9:$H$48,Input!$H$6,0))/(VLOOKUP($E41,'Container Panel'!$B$41:$Z$100,'Container Panel'!$J$38,0)*HLOOKUP(W$19,$F$146:$AS$206,$D41+1,0)),""),"")</f>
        <v/>
      </c>
      <c r="X41" s="136" t="str">
        <f ca="1">IFERROR(IF(OR(X$17=$C41,X$17=list!$C$4),(VLOOKUP(X$19,Input!$A$9:$I$48,Input!$I$6,0)*VLOOKUP(X$19,Input!$A$9:$H$48,Input!$H$6,0))/(VLOOKUP($E41,'Container Panel'!$B$41:$Z$100,'Container Panel'!$J$38,0)*HLOOKUP(X$19,$F$146:$AS$206,$D41+1,0)),""),"")</f>
        <v/>
      </c>
      <c r="Y41" s="136" t="str">
        <f ca="1">IFERROR(IF(OR(Y$17=$C41,Y$17=list!$C$4),(VLOOKUP(Y$19,Input!$A$9:$I$48,Input!$I$6,0)*VLOOKUP(Y$19,Input!$A$9:$H$48,Input!$H$6,0))/(VLOOKUP($E41,'Container Panel'!$B$41:$Z$100,'Container Panel'!$J$38,0)*HLOOKUP(Y$19,$F$146:$AS$206,$D41+1,0)),""),"")</f>
        <v/>
      </c>
      <c r="Z41" s="136" t="str">
        <f ca="1">IFERROR(IF(OR(Z$17=$C41,Z$17=list!$C$4),(VLOOKUP(Z$19,Input!$A$9:$I$48,Input!$I$6,0)*VLOOKUP(Z$19,Input!$A$9:$H$48,Input!$H$6,0))/(VLOOKUP($E41,'Container Panel'!$B$41:$Z$100,'Container Panel'!$J$38,0)*HLOOKUP(Z$19,$F$146:$AS$206,$D41+1,0)),""),"")</f>
        <v/>
      </c>
      <c r="AA41" s="136" t="str">
        <f ca="1">IFERROR(IF(OR(AA$17=$C41,AA$17=list!$C$4),(VLOOKUP(AA$19,Input!$A$9:$I$48,Input!$I$6,0)*VLOOKUP(AA$19,Input!$A$9:$H$48,Input!$H$6,0))/(VLOOKUP($E41,'Container Panel'!$B$41:$Z$100,'Container Panel'!$J$38,0)*HLOOKUP(AA$19,$F$146:$AS$206,$D41+1,0)),""),"")</f>
        <v/>
      </c>
      <c r="AB41" s="136" t="str">
        <f ca="1">IFERROR(IF(OR(AB$17=$C41,AB$17=list!$C$4),(VLOOKUP(AB$19,Input!$A$9:$I$48,Input!$I$6,0)*VLOOKUP(AB$19,Input!$A$9:$H$48,Input!$H$6,0))/(VLOOKUP($E41,'Container Panel'!$B$41:$Z$100,'Container Panel'!$J$38,0)*HLOOKUP(AB$19,$F$146:$AS$206,$D41+1,0)),""),"")</f>
        <v/>
      </c>
      <c r="AC41" s="136" t="str">
        <f ca="1">IFERROR(IF(OR(AC$17=$C41,AC$17=list!$C$4),(VLOOKUP(AC$19,Input!$A$9:$I$48,Input!$I$6,0)*VLOOKUP(AC$19,Input!$A$9:$H$48,Input!$H$6,0))/(VLOOKUP($E41,'Container Panel'!$B$41:$Z$100,'Container Panel'!$J$38,0)*HLOOKUP(AC$19,$F$146:$AS$206,$D41+1,0)),""),"")</f>
        <v/>
      </c>
      <c r="AD41" s="136" t="str">
        <f ca="1">IFERROR(IF(OR(AD$17=$C41,AD$17=list!$C$4),(VLOOKUP(AD$19,Input!$A$9:$I$48,Input!$I$6,0)*VLOOKUP(AD$19,Input!$A$9:$H$48,Input!$H$6,0))/(VLOOKUP($E41,'Container Panel'!$B$41:$Z$100,'Container Panel'!$J$38,0)*HLOOKUP(AD$19,$F$146:$AS$206,$D41+1,0)),""),"")</f>
        <v/>
      </c>
      <c r="AE41" s="136" t="str">
        <f ca="1">IFERROR(IF(OR(AE$17=$C41,AE$17=list!$C$4),(VLOOKUP(AE$19,Input!$A$9:$I$48,Input!$I$6,0)*VLOOKUP(AE$19,Input!$A$9:$H$48,Input!$H$6,0))/(VLOOKUP($E41,'Container Panel'!$B$41:$Z$100,'Container Panel'!$J$38,0)*HLOOKUP(AE$19,$F$146:$AS$206,$D41+1,0)),""),"")</f>
        <v/>
      </c>
      <c r="AF41" s="136" t="str">
        <f ca="1">IFERROR(IF(OR(AF$17=$C41,AF$17=list!$C$4),(VLOOKUP(AF$19,Input!$A$9:$I$48,Input!$I$6,0)*VLOOKUP(AF$19,Input!$A$9:$H$48,Input!$H$6,0))/(VLOOKUP($E41,'Container Panel'!$B$41:$Z$100,'Container Panel'!$J$38,0)*HLOOKUP(AF$19,$F$146:$AS$206,$D41+1,0)),""),"")</f>
        <v/>
      </c>
      <c r="AG41" s="136" t="str">
        <f ca="1">IFERROR(IF(OR(AG$17=$C41,AG$17=list!$C$4),(VLOOKUP(AG$19,Input!$A$9:$I$48,Input!$I$6,0)*VLOOKUP(AG$19,Input!$A$9:$H$48,Input!$H$6,0))/(VLOOKUP($E41,'Container Panel'!$B$41:$Z$100,'Container Panel'!$J$38,0)*HLOOKUP(AG$19,$F$146:$AS$206,$D41+1,0)),""),"")</f>
        <v/>
      </c>
      <c r="AH41" s="136" t="str">
        <f ca="1">IFERROR(IF(OR(AH$17=$C41,AH$17=list!$C$4),(VLOOKUP(AH$19,Input!$A$9:$I$48,Input!$I$6,0)*VLOOKUP(AH$19,Input!$A$9:$H$48,Input!$H$6,0))/(VLOOKUP($E41,'Container Panel'!$B$41:$Z$100,'Container Panel'!$J$38,0)*HLOOKUP(AH$19,$F$146:$AS$206,$D41+1,0)),""),"")</f>
        <v/>
      </c>
      <c r="AI41" s="136" t="str">
        <f ca="1">IFERROR(IF(OR(AI$17=$C41,AI$17=list!$C$4),(VLOOKUP(AI$19,Input!$A$9:$I$48,Input!$I$6,0)*VLOOKUP(AI$19,Input!$A$9:$H$48,Input!$H$6,0))/(VLOOKUP($E41,'Container Panel'!$B$41:$Z$100,'Container Panel'!$J$38,0)*HLOOKUP(AI$19,$F$146:$AS$206,$D41+1,0)),""),"")</f>
        <v/>
      </c>
      <c r="AJ41" s="136" t="str">
        <f ca="1">IFERROR(IF(OR(AJ$17=$C41,AJ$17=list!$C$4),(VLOOKUP(AJ$19,Input!$A$9:$I$48,Input!$I$6,0)*VLOOKUP(AJ$19,Input!$A$9:$H$48,Input!$H$6,0))/(VLOOKUP($E41,'Container Panel'!$B$41:$Z$100,'Container Panel'!$J$38,0)*HLOOKUP(AJ$19,$F$146:$AS$206,$D41+1,0)),""),"")</f>
        <v/>
      </c>
      <c r="AK41" s="136" t="str">
        <f ca="1">IFERROR(IF(OR(AK$17=$C41,AK$17=list!$C$4),(VLOOKUP(AK$19,Input!$A$9:$I$48,Input!$I$6,0)*VLOOKUP(AK$19,Input!$A$9:$H$48,Input!$H$6,0))/(VLOOKUP($E41,'Container Panel'!$B$41:$Z$100,'Container Panel'!$J$38,0)*HLOOKUP(AK$19,$F$146:$AS$206,$D41+1,0)),""),"")</f>
        <v/>
      </c>
      <c r="AL41" s="136" t="str">
        <f ca="1">IFERROR(IF(OR(AL$17=$C41,AL$17=list!$C$4),(VLOOKUP(AL$19,Input!$A$9:$I$48,Input!$I$6,0)*VLOOKUP(AL$19,Input!$A$9:$H$48,Input!$H$6,0))/(VLOOKUP($E41,'Container Panel'!$B$41:$Z$100,'Container Panel'!$J$38,0)*HLOOKUP(AL$19,$F$146:$AS$206,$D41+1,0)),""),"")</f>
        <v/>
      </c>
      <c r="AM41" s="136" t="str">
        <f ca="1">IFERROR(IF(OR(AM$17=$C41,AM$17=list!$C$4),(VLOOKUP(AM$19,Input!$A$9:$I$48,Input!$I$6,0)*VLOOKUP(AM$19,Input!$A$9:$H$48,Input!$H$6,0))/(VLOOKUP($E41,'Container Panel'!$B$41:$Z$100,'Container Panel'!$J$38,0)*HLOOKUP(AM$19,$F$146:$AS$206,$D41+1,0)),""),"")</f>
        <v/>
      </c>
      <c r="AN41" s="136" t="str">
        <f ca="1">IFERROR(IF(OR(AN$17=$C41,AN$17=list!$C$4),(VLOOKUP(AN$19,Input!$A$9:$I$48,Input!$I$6,0)*VLOOKUP(AN$19,Input!$A$9:$H$48,Input!$H$6,0))/(VLOOKUP($E41,'Container Panel'!$B$41:$Z$100,'Container Panel'!$J$38,0)*HLOOKUP(AN$19,$F$146:$AS$206,$D41+1,0)),""),"")</f>
        <v/>
      </c>
      <c r="AO41" s="136" t="str">
        <f ca="1">IFERROR(IF(OR(AO$17=$C41,AO$17=list!$C$4),(VLOOKUP(AO$19,Input!$A$9:$I$48,Input!$I$6,0)*VLOOKUP(AO$19,Input!$A$9:$H$48,Input!$H$6,0))/(VLOOKUP($E41,'Container Panel'!$B$41:$Z$100,'Container Panel'!$J$38,0)*HLOOKUP(AO$19,$F$146:$AS$206,$D41+1,0)),""),"")</f>
        <v/>
      </c>
      <c r="AP41" s="136" t="str">
        <f ca="1">IFERROR(IF(OR(AP$17=$C41,AP$17=list!$C$4),(VLOOKUP(AP$19,Input!$A$9:$I$48,Input!$I$6,0)*VLOOKUP(AP$19,Input!$A$9:$H$48,Input!$H$6,0))/(VLOOKUP($E41,'Container Panel'!$B$41:$Z$100,'Container Panel'!$J$38,0)*HLOOKUP(AP$19,$F$146:$AS$206,$D41+1,0)),""),"")</f>
        <v/>
      </c>
      <c r="AQ41" s="136" t="str">
        <f ca="1">IFERROR(IF(OR(AQ$17=$C41,AQ$17=list!$C$4),(VLOOKUP(AQ$19,Input!$A$9:$I$48,Input!$I$6,0)*VLOOKUP(AQ$19,Input!$A$9:$H$48,Input!$H$6,0))/(VLOOKUP($E41,'Container Panel'!$B$41:$Z$100,'Container Panel'!$J$38,0)*HLOOKUP(AQ$19,$F$146:$AS$206,$D41+1,0)),""),"")</f>
        <v/>
      </c>
      <c r="AR41" s="136" t="str">
        <f ca="1">IFERROR(IF(OR(AR$17=$C41,AR$17=list!$C$4),(VLOOKUP(AR$19,Input!$A$9:$I$48,Input!$I$6,0)*VLOOKUP(AR$19,Input!$A$9:$H$48,Input!$H$6,0))/(VLOOKUP($E41,'Container Panel'!$B$41:$Z$100,'Container Panel'!$J$38,0)*HLOOKUP(AR$19,$F$146:$AS$206,$D41+1,0)),""),"")</f>
        <v/>
      </c>
      <c r="AS41" s="136" t="str">
        <f ca="1">IFERROR(IF(OR(AS$17=$C41,AS$17=list!$C$4),(VLOOKUP(AS$19,Input!$A$9:$I$48,Input!$I$6,0)*VLOOKUP(AS$19,Input!$A$9:$H$48,Input!$H$6,0))/(VLOOKUP($E41,'Container Panel'!$B$41:$Z$100,'Container Panel'!$J$38,0)*HLOOKUP(AS$19,$F$146:$AS$206,$D41+1,0)),""),"")</f>
        <v/>
      </c>
    </row>
    <row r="42" spans="3:45">
      <c r="C42" s="74" t="str">
        <f>IFERROR(VLOOKUP($E42,'Container Panel'!$B$41:$M$100,'Container Panel'!$K$38,0),"")</f>
        <v/>
      </c>
      <c r="D42" s="74">
        <v>23</v>
      </c>
      <c r="E42" s="135">
        <f t="shared" si="10"/>
        <v>0</v>
      </c>
      <c r="F42" s="136" t="str">
        <f ca="1">IFERROR(IF(OR(F$17=$C42,F$17=list!$C$4),(VLOOKUP(F$19,Input!$A$9:$I$48,Input!$I$6,0)*VLOOKUP(F$19,Input!$A$9:$H$48,Input!$H$6,0))/(VLOOKUP($E42,'Container Panel'!$B$41:$Z$100,'Container Panel'!$J$38,0)*HLOOKUP(F$19,$F$146:$AS$206,$D42+1,0)),""),"")</f>
        <v/>
      </c>
      <c r="G42" s="136" t="str">
        <f ca="1">IFERROR(IF(OR(G$17=$C42,G$17=list!$C$4),(VLOOKUP(G$19,Input!$A$9:$I$48,Input!$I$6,0)*VLOOKUP(G$19,Input!$A$9:$H$48,Input!$H$6,0))/(VLOOKUP($E42,'Container Panel'!$B$41:$Z$100,'Container Panel'!$J$38,0)*HLOOKUP(G$19,$F$146:$AS$206,$D42+1,0)),""),"")</f>
        <v/>
      </c>
      <c r="H42" s="136" t="str">
        <f ca="1">IFERROR(IF(OR(H$17=$C42,H$17=list!$C$4),(VLOOKUP(H$19,Input!$A$9:$I$48,Input!$I$6,0)*VLOOKUP(H$19,Input!$A$9:$H$48,Input!$H$6,0))/(VLOOKUP($E42,'Container Panel'!$B$41:$Z$100,'Container Panel'!$J$38,0)*HLOOKUP(H$19,$F$146:$AS$206,$D42+1,0)),""),"")</f>
        <v/>
      </c>
      <c r="I42" s="136" t="str">
        <f ca="1">IFERROR(IF(OR(I$17=$C42,I$17=list!$C$4),(VLOOKUP(I$19,Input!$A$9:$I$48,Input!$I$6,0)*VLOOKUP(I$19,Input!$A$9:$H$48,Input!$H$6,0))/(VLOOKUP($E42,'Container Panel'!$B$41:$Z$100,'Container Panel'!$J$38,0)*HLOOKUP(I$19,$F$146:$AS$206,$D42+1,0)),""),"")</f>
        <v/>
      </c>
      <c r="J42" s="136" t="str">
        <f ca="1">IFERROR(IF(OR(J$17=$C42,J$17=list!$C$4),(VLOOKUP(J$19,Input!$A$9:$I$48,Input!$I$6,0)*VLOOKUP(J$19,Input!$A$9:$H$48,Input!$H$6,0))/(VLOOKUP($E42,'Container Panel'!$B$41:$Z$100,'Container Panel'!$J$38,0)*HLOOKUP(J$19,$F$146:$AS$206,$D42+1,0)),""),"")</f>
        <v/>
      </c>
      <c r="K42" s="136" t="str">
        <f ca="1">IFERROR(IF(OR(K$17=$C42,K$17=list!$C$4),(VLOOKUP(K$19,Input!$A$9:$I$48,Input!$I$6,0)*VLOOKUP(K$19,Input!$A$9:$H$48,Input!$H$6,0))/(VLOOKUP($E42,'Container Panel'!$B$41:$Z$100,'Container Panel'!$J$38,0)*HLOOKUP(K$19,$F$146:$AS$206,$D42+1,0)),""),"")</f>
        <v/>
      </c>
      <c r="L42" s="136" t="str">
        <f ca="1">IFERROR(IF(OR(L$17=$C42,L$17=list!$C$4),(VLOOKUP(L$19,Input!$A$9:$I$48,Input!$I$6,0)*VLOOKUP(L$19,Input!$A$9:$H$48,Input!$H$6,0))/(VLOOKUP($E42,'Container Panel'!$B$41:$Z$100,'Container Panel'!$J$38,0)*HLOOKUP(L$19,$F$146:$AS$206,$D42+1,0)),""),"")</f>
        <v/>
      </c>
      <c r="M42" s="136" t="str">
        <f ca="1">IFERROR(IF(OR(M$17=$C42,M$17=list!$C$4),(VLOOKUP(M$19,Input!$A$9:$I$48,Input!$I$6,0)*VLOOKUP(M$19,Input!$A$9:$H$48,Input!$H$6,0))/(VLOOKUP($E42,'Container Panel'!$B$41:$Z$100,'Container Panel'!$J$38,0)*HLOOKUP(M$19,$F$146:$AS$206,$D42+1,0)),""),"")</f>
        <v/>
      </c>
      <c r="N42" s="136" t="str">
        <f ca="1">IFERROR(IF(OR(N$17=$C42,N$17=list!$C$4),(VLOOKUP(N$19,Input!$A$9:$I$48,Input!$I$6,0)*VLOOKUP(N$19,Input!$A$9:$H$48,Input!$H$6,0))/(VLOOKUP($E42,'Container Panel'!$B$41:$Z$100,'Container Panel'!$J$38,0)*HLOOKUP(N$19,$F$146:$AS$206,$D42+1,0)),""),"")</f>
        <v/>
      </c>
      <c r="O42" s="136" t="str">
        <f ca="1">IFERROR(IF(OR(O$17=$C42,O$17=list!$C$4),(VLOOKUP(O$19,Input!$A$9:$I$48,Input!$I$6,0)*VLOOKUP(O$19,Input!$A$9:$H$48,Input!$H$6,0))/(VLOOKUP($E42,'Container Panel'!$B$41:$Z$100,'Container Panel'!$J$38,0)*HLOOKUP(O$19,$F$146:$AS$206,$D42+1,0)),""),"")</f>
        <v/>
      </c>
      <c r="P42" s="136" t="str">
        <f ca="1">IFERROR(IF(OR(P$17=$C42,P$17=list!$C$4),(VLOOKUP(P$19,Input!$A$9:$I$48,Input!$I$6,0)*VLOOKUP(P$19,Input!$A$9:$H$48,Input!$H$6,0))/(VLOOKUP($E42,'Container Panel'!$B$41:$Z$100,'Container Panel'!$J$38,0)*HLOOKUP(P$19,$F$146:$AS$206,$D42+1,0)),""),"")</f>
        <v/>
      </c>
      <c r="Q42" s="136" t="str">
        <f ca="1">IFERROR(IF(OR(Q$17=$C42,Q$17=list!$C$4),(VLOOKUP(Q$19,Input!$A$9:$I$48,Input!$I$6,0)*VLOOKUP(Q$19,Input!$A$9:$H$48,Input!$H$6,0))/(VLOOKUP($E42,'Container Panel'!$B$41:$Z$100,'Container Panel'!$J$38,0)*HLOOKUP(Q$19,$F$146:$AS$206,$D42+1,0)),""),"")</f>
        <v/>
      </c>
      <c r="R42" s="136" t="str">
        <f ca="1">IFERROR(IF(OR(R$17=$C42,R$17=list!$C$4),(VLOOKUP(R$19,Input!$A$9:$I$48,Input!$I$6,0)*VLOOKUP(R$19,Input!$A$9:$H$48,Input!$H$6,0))/(VLOOKUP($E42,'Container Panel'!$B$41:$Z$100,'Container Panel'!$J$38,0)*HLOOKUP(R$19,$F$146:$AS$206,$D42+1,0)),""),"")</f>
        <v/>
      </c>
      <c r="S42" s="136" t="str">
        <f ca="1">IFERROR(IF(OR(S$17=$C42,S$17=list!$C$4),(VLOOKUP(S$19,Input!$A$9:$I$48,Input!$I$6,0)*VLOOKUP(S$19,Input!$A$9:$H$48,Input!$H$6,0))/(VLOOKUP($E42,'Container Panel'!$B$41:$Z$100,'Container Panel'!$J$38,0)*HLOOKUP(S$19,$F$146:$AS$206,$D42+1,0)),""),"")</f>
        <v/>
      </c>
      <c r="T42" s="136" t="str">
        <f ca="1">IFERROR(IF(OR(T$17=$C42,T$17=list!$C$4),(VLOOKUP(T$19,Input!$A$9:$I$48,Input!$I$6,0)*VLOOKUP(T$19,Input!$A$9:$H$48,Input!$H$6,0))/(VLOOKUP($E42,'Container Panel'!$B$41:$Z$100,'Container Panel'!$J$38,0)*HLOOKUP(T$19,$F$146:$AS$206,$D42+1,0)),""),"")</f>
        <v/>
      </c>
      <c r="U42" s="136" t="str">
        <f ca="1">IFERROR(IF(OR(U$17=$C42,U$17=list!$C$4),(VLOOKUP(U$19,Input!$A$9:$I$48,Input!$I$6,0)*VLOOKUP(U$19,Input!$A$9:$H$48,Input!$H$6,0))/(VLOOKUP($E42,'Container Panel'!$B$41:$Z$100,'Container Panel'!$J$38,0)*HLOOKUP(U$19,$F$146:$AS$206,$D42+1,0)),""),"")</f>
        <v/>
      </c>
      <c r="V42" s="136" t="str">
        <f ca="1">IFERROR(IF(OR(V$17=$C42,V$17=list!$C$4),(VLOOKUP(V$19,Input!$A$9:$I$48,Input!$I$6,0)*VLOOKUP(V$19,Input!$A$9:$H$48,Input!$H$6,0))/(VLOOKUP($E42,'Container Panel'!$B$41:$Z$100,'Container Panel'!$J$38,0)*HLOOKUP(V$19,$F$146:$AS$206,$D42+1,0)),""),"")</f>
        <v/>
      </c>
      <c r="W42" s="136" t="str">
        <f ca="1">IFERROR(IF(OR(W$17=$C42,W$17=list!$C$4),(VLOOKUP(W$19,Input!$A$9:$I$48,Input!$I$6,0)*VLOOKUP(W$19,Input!$A$9:$H$48,Input!$H$6,0))/(VLOOKUP($E42,'Container Panel'!$B$41:$Z$100,'Container Panel'!$J$38,0)*HLOOKUP(W$19,$F$146:$AS$206,$D42+1,0)),""),"")</f>
        <v/>
      </c>
      <c r="X42" s="136" t="str">
        <f ca="1">IFERROR(IF(OR(X$17=$C42,X$17=list!$C$4),(VLOOKUP(X$19,Input!$A$9:$I$48,Input!$I$6,0)*VLOOKUP(X$19,Input!$A$9:$H$48,Input!$H$6,0))/(VLOOKUP($E42,'Container Panel'!$B$41:$Z$100,'Container Panel'!$J$38,0)*HLOOKUP(X$19,$F$146:$AS$206,$D42+1,0)),""),"")</f>
        <v/>
      </c>
      <c r="Y42" s="136" t="str">
        <f ca="1">IFERROR(IF(OR(Y$17=$C42,Y$17=list!$C$4),(VLOOKUP(Y$19,Input!$A$9:$I$48,Input!$I$6,0)*VLOOKUP(Y$19,Input!$A$9:$H$48,Input!$H$6,0))/(VLOOKUP($E42,'Container Panel'!$B$41:$Z$100,'Container Panel'!$J$38,0)*HLOOKUP(Y$19,$F$146:$AS$206,$D42+1,0)),""),"")</f>
        <v/>
      </c>
      <c r="Z42" s="136" t="str">
        <f ca="1">IFERROR(IF(OR(Z$17=$C42,Z$17=list!$C$4),(VLOOKUP(Z$19,Input!$A$9:$I$48,Input!$I$6,0)*VLOOKUP(Z$19,Input!$A$9:$H$48,Input!$H$6,0))/(VLOOKUP($E42,'Container Panel'!$B$41:$Z$100,'Container Panel'!$J$38,0)*HLOOKUP(Z$19,$F$146:$AS$206,$D42+1,0)),""),"")</f>
        <v/>
      </c>
      <c r="AA42" s="136" t="str">
        <f ca="1">IFERROR(IF(OR(AA$17=$C42,AA$17=list!$C$4),(VLOOKUP(AA$19,Input!$A$9:$I$48,Input!$I$6,0)*VLOOKUP(AA$19,Input!$A$9:$H$48,Input!$H$6,0))/(VLOOKUP($E42,'Container Panel'!$B$41:$Z$100,'Container Panel'!$J$38,0)*HLOOKUP(AA$19,$F$146:$AS$206,$D42+1,0)),""),"")</f>
        <v/>
      </c>
      <c r="AB42" s="136" t="str">
        <f ca="1">IFERROR(IF(OR(AB$17=$C42,AB$17=list!$C$4),(VLOOKUP(AB$19,Input!$A$9:$I$48,Input!$I$6,0)*VLOOKUP(AB$19,Input!$A$9:$H$48,Input!$H$6,0))/(VLOOKUP($E42,'Container Panel'!$B$41:$Z$100,'Container Panel'!$J$38,0)*HLOOKUP(AB$19,$F$146:$AS$206,$D42+1,0)),""),"")</f>
        <v/>
      </c>
      <c r="AC42" s="136" t="str">
        <f ca="1">IFERROR(IF(OR(AC$17=$C42,AC$17=list!$C$4),(VLOOKUP(AC$19,Input!$A$9:$I$48,Input!$I$6,0)*VLOOKUP(AC$19,Input!$A$9:$H$48,Input!$H$6,0))/(VLOOKUP($E42,'Container Panel'!$B$41:$Z$100,'Container Panel'!$J$38,0)*HLOOKUP(AC$19,$F$146:$AS$206,$D42+1,0)),""),"")</f>
        <v/>
      </c>
      <c r="AD42" s="136" t="str">
        <f ca="1">IFERROR(IF(OR(AD$17=$C42,AD$17=list!$C$4),(VLOOKUP(AD$19,Input!$A$9:$I$48,Input!$I$6,0)*VLOOKUP(AD$19,Input!$A$9:$H$48,Input!$H$6,0))/(VLOOKUP($E42,'Container Panel'!$B$41:$Z$100,'Container Panel'!$J$38,0)*HLOOKUP(AD$19,$F$146:$AS$206,$D42+1,0)),""),"")</f>
        <v/>
      </c>
      <c r="AE42" s="136" t="str">
        <f ca="1">IFERROR(IF(OR(AE$17=$C42,AE$17=list!$C$4),(VLOOKUP(AE$19,Input!$A$9:$I$48,Input!$I$6,0)*VLOOKUP(AE$19,Input!$A$9:$H$48,Input!$H$6,0))/(VLOOKUP($E42,'Container Panel'!$B$41:$Z$100,'Container Panel'!$J$38,0)*HLOOKUP(AE$19,$F$146:$AS$206,$D42+1,0)),""),"")</f>
        <v/>
      </c>
      <c r="AF42" s="136" t="str">
        <f ca="1">IFERROR(IF(OR(AF$17=$C42,AF$17=list!$C$4),(VLOOKUP(AF$19,Input!$A$9:$I$48,Input!$I$6,0)*VLOOKUP(AF$19,Input!$A$9:$H$48,Input!$H$6,0))/(VLOOKUP($E42,'Container Panel'!$B$41:$Z$100,'Container Panel'!$J$38,0)*HLOOKUP(AF$19,$F$146:$AS$206,$D42+1,0)),""),"")</f>
        <v/>
      </c>
      <c r="AG42" s="136" t="str">
        <f ca="1">IFERROR(IF(OR(AG$17=$C42,AG$17=list!$C$4),(VLOOKUP(AG$19,Input!$A$9:$I$48,Input!$I$6,0)*VLOOKUP(AG$19,Input!$A$9:$H$48,Input!$H$6,0))/(VLOOKUP($E42,'Container Panel'!$B$41:$Z$100,'Container Panel'!$J$38,0)*HLOOKUP(AG$19,$F$146:$AS$206,$D42+1,0)),""),"")</f>
        <v/>
      </c>
      <c r="AH42" s="136" t="str">
        <f ca="1">IFERROR(IF(OR(AH$17=$C42,AH$17=list!$C$4),(VLOOKUP(AH$19,Input!$A$9:$I$48,Input!$I$6,0)*VLOOKUP(AH$19,Input!$A$9:$H$48,Input!$H$6,0))/(VLOOKUP($E42,'Container Panel'!$B$41:$Z$100,'Container Panel'!$J$38,0)*HLOOKUP(AH$19,$F$146:$AS$206,$D42+1,0)),""),"")</f>
        <v/>
      </c>
      <c r="AI42" s="136" t="str">
        <f ca="1">IFERROR(IF(OR(AI$17=$C42,AI$17=list!$C$4),(VLOOKUP(AI$19,Input!$A$9:$I$48,Input!$I$6,0)*VLOOKUP(AI$19,Input!$A$9:$H$48,Input!$H$6,0))/(VLOOKUP($E42,'Container Panel'!$B$41:$Z$100,'Container Panel'!$J$38,0)*HLOOKUP(AI$19,$F$146:$AS$206,$D42+1,0)),""),"")</f>
        <v/>
      </c>
      <c r="AJ42" s="136" t="str">
        <f ca="1">IFERROR(IF(OR(AJ$17=$C42,AJ$17=list!$C$4),(VLOOKUP(AJ$19,Input!$A$9:$I$48,Input!$I$6,0)*VLOOKUP(AJ$19,Input!$A$9:$H$48,Input!$H$6,0))/(VLOOKUP($E42,'Container Panel'!$B$41:$Z$100,'Container Panel'!$J$38,0)*HLOOKUP(AJ$19,$F$146:$AS$206,$D42+1,0)),""),"")</f>
        <v/>
      </c>
      <c r="AK42" s="136" t="str">
        <f ca="1">IFERROR(IF(OR(AK$17=$C42,AK$17=list!$C$4),(VLOOKUP(AK$19,Input!$A$9:$I$48,Input!$I$6,0)*VLOOKUP(AK$19,Input!$A$9:$H$48,Input!$H$6,0))/(VLOOKUP($E42,'Container Panel'!$B$41:$Z$100,'Container Panel'!$J$38,0)*HLOOKUP(AK$19,$F$146:$AS$206,$D42+1,0)),""),"")</f>
        <v/>
      </c>
      <c r="AL42" s="136" t="str">
        <f ca="1">IFERROR(IF(OR(AL$17=$C42,AL$17=list!$C$4),(VLOOKUP(AL$19,Input!$A$9:$I$48,Input!$I$6,0)*VLOOKUP(AL$19,Input!$A$9:$H$48,Input!$H$6,0))/(VLOOKUP($E42,'Container Panel'!$B$41:$Z$100,'Container Panel'!$J$38,0)*HLOOKUP(AL$19,$F$146:$AS$206,$D42+1,0)),""),"")</f>
        <v/>
      </c>
      <c r="AM42" s="136" t="str">
        <f ca="1">IFERROR(IF(OR(AM$17=$C42,AM$17=list!$C$4),(VLOOKUP(AM$19,Input!$A$9:$I$48,Input!$I$6,0)*VLOOKUP(AM$19,Input!$A$9:$H$48,Input!$H$6,0))/(VLOOKUP($E42,'Container Panel'!$B$41:$Z$100,'Container Panel'!$J$38,0)*HLOOKUP(AM$19,$F$146:$AS$206,$D42+1,0)),""),"")</f>
        <v/>
      </c>
      <c r="AN42" s="136" t="str">
        <f ca="1">IFERROR(IF(OR(AN$17=$C42,AN$17=list!$C$4),(VLOOKUP(AN$19,Input!$A$9:$I$48,Input!$I$6,0)*VLOOKUP(AN$19,Input!$A$9:$H$48,Input!$H$6,0))/(VLOOKUP($E42,'Container Panel'!$B$41:$Z$100,'Container Panel'!$J$38,0)*HLOOKUP(AN$19,$F$146:$AS$206,$D42+1,0)),""),"")</f>
        <v/>
      </c>
      <c r="AO42" s="136" t="str">
        <f ca="1">IFERROR(IF(OR(AO$17=$C42,AO$17=list!$C$4),(VLOOKUP(AO$19,Input!$A$9:$I$48,Input!$I$6,0)*VLOOKUP(AO$19,Input!$A$9:$H$48,Input!$H$6,0))/(VLOOKUP($E42,'Container Panel'!$B$41:$Z$100,'Container Panel'!$J$38,0)*HLOOKUP(AO$19,$F$146:$AS$206,$D42+1,0)),""),"")</f>
        <v/>
      </c>
      <c r="AP42" s="136" t="str">
        <f ca="1">IFERROR(IF(OR(AP$17=$C42,AP$17=list!$C$4),(VLOOKUP(AP$19,Input!$A$9:$I$48,Input!$I$6,0)*VLOOKUP(AP$19,Input!$A$9:$H$48,Input!$H$6,0))/(VLOOKUP($E42,'Container Panel'!$B$41:$Z$100,'Container Panel'!$J$38,0)*HLOOKUP(AP$19,$F$146:$AS$206,$D42+1,0)),""),"")</f>
        <v/>
      </c>
      <c r="AQ42" s="136" t="str">
        <f ca="1">IFERROR(IF(OR(AQ$17=$C42,AQ$17=list!$C$4),(VLOOKUP(AQ$19,Input!$A$9:$I$48,Input!$I$6,0)*VLOOKUP(AQ$19,Input!$A$9:$H$48,Input!$H$6,0))/(VLOOKUP($E42,'Container Panel'!$B$41:$Z$100,'Container Panel'!$J$38,0)*HLOOKUP(AQ$19,$F$146:$AS$206,$D42+1,0)),""),"")</f>
        <v/>
      </c>
      <c r="AR42" s="136" t="str">
        <f ca="1">IFERROR(IF(OR(AR$17=$C42,AR$17=list!$C$4),(VLOOKUP(AR$19,Input!$A$9:$I$48,Input!$I$6,0)*VLOOKUP(AR$19,Input!$A$9:$H$48,Input!$H$6,0))/(VLOOKUP($E42,'Container Panel'!$B$41:$Z$100,'Container Panel'!$J$38,0)*HLOOKUP(AR$19,$F$146:$AS$206,$D42+1,0)),""),"")</f>
        <v/>
      </c>
      <c r="AS42" s="136" t="str">
        <f ca="1">IFERROR(IF(OR(AS$17=$C42,AS$17=list!$C$4),(VLOOKUP(AS$19,Input!$A$9:$I$48,Input!$I$6,0)*VLOOKUP(AS$19,Input!$A$9:$H$48,Input!$H$6,0))/(VLOOKUP($E42,'Container Panel'!$B$41:$Z$100,'Container Panel'!$J$38,0)*HLOOKUP(AS$19,$F$146:$AS$206,$D42+1,0)),""),"")</f>
        <v/>
      </c>
    </row>
    <row r="43" spans="3:45">
      <c r="C43" s="74" t="str">
        <f>IFERROR(VLOOKUP($E43,'Container Panel'!$B$41:$M$100,'Container Panel'!$K$38,0),"")</f>
        <v/>
      </c>
      <c r="D43" s="74">
        <v>24</v>
      </c>
      <c r="E43" s="135">
        <f t="shared" si="10"/>
        <v>0</v>
      </c>
      <c r="F43" s="136" t="str">
        <f ca="1">IFERROR(IF(OR(F$17=$C43,F$17=list!$C$4),(VLOOKUP(F$19,Input!$A$9:$I$48,Input!$I$6,0)*VLOOKUP(F$19,Input!$A$9:$H$48,Input!$H$6,0))/(VLOOKUP($E43,'Container Panel'!$B$41:$Z$100,'Container Panel'!$J$38,0)*HLOOKUP(F$19,$F$146:$AS$206,$D43+1,0)),""),"")</f>
        <v/>
      </c>
      <c r="G43" s="136" t="str">
        <f ca="1">IFERROR(IF(OR(G$17=$C43,G$17=list!$C$4),(VLOOKUP(G$19,Input!$A$9:$I$48,Input!$I$6,0)*VLOOKUP(G$19,Input!$A$9:$H$48,Input!$H$6,0))/(VLOOKUP($E43,'Container Panel'!$B$41:$Z$100,'Container Panel'!$J$38,0)*HLOOKUP(G$19,$F$146:$AS$206,$D43+1,0)),""),"")</f>
        <v/>
      </c>
      <c r="H43" s="136" t="str">
        <f ca="1">IFERROR(IF(OR(H$17=$C43,H$17=list!$C$4),(VLOOKUP(H$19,Input!$A$9:$I$48,Input!$I$6,0)*VLOOKUP(H$19,Input!$A$9:$H$48,Input!$H$6,0))/(VLOOKUP($E43,'Container Panel'!$B$41:$Z$100,'Container Panel'!$J$38,0)*HLOOKUP(H$19,$F$146:$AS$206,$D43+1,0)),""),"")</f>
        <v/>
      </c>
      <c r="I43" s="136" t="str">
        <f ca="1">IFERROR(IF(OR(I$17=$C43,I$17=list!$C$4),(VLOOKUP(I$19,Input!$A$9:$I$48,Input!$I$6,0)*VLOOKUP(I$19,Input!$A$9:$H$48,Input!$H$6,0))/(VLOOKUP($E43,'Container Panel'!$B$41:$Z$100,'Container Panel'!$J$38,0)*HLOOKUP(I$19,$F$146:$AS$206,$D43+1,0)),""),"")</f>
        <v/>
      </c>
      <c r="J43" s="136" t="str">
        <f ca="1">IFERROR(IF(OR(J$17=$C43,J$17=list!$C$4),(VLOOKUP(J$19,Input!$A$9:$I$48,Input!$I$6,0)*VLOOKUP(J$19,Input!$A$9:$H$48,Input!$H$6,0))/(VLOOKUP($E43,'Container Panel'!$B$41:$Z$100,'Container Panel'!$J$38,0)*HLOOKUP(J$19,$F$146:$AS$206,$D43+1,0)),""),"")</f>
        <v/>
      </c>
      <c r="K43" s="136" t="str">
        <f ca="1">IFERROR(IF(OR(K$17=$C43,K$17=list!$C$4),(VLOOKUP(K$19,Input!$A$9:$I$48,Input!$I$6,0)*VLOOKUP(K$19,Input!$A$9:$H$48,Input!$H$6,0))/(VLOOKUP($E43,'Container Panel'!$B$41:$Z$100,'Container Panel'!$J$38,0)*HLOOKUP(K$19,$F$146:$AS$206,$D43+1,0)),""),"")</f>
        <v/>
      </c>
      <c r="L43" s="136" t="str">
        <f ca="1">IFERROR(IF(OR(L$17=$C43,L$17=list!$C$4),(VLOOKUP(L$19,Input!$A$9:$I$48,Input!$I$6,0)*VLOOKUP(L$19,Input!$A$9:$H$48,Input!$H$6,0))/(VLOOKUP($E43,'Container Panel'!$B$41:$Z$100,'Container Panel'!$J$38,0)*HLOOKUP(L$19,$F$146:$AS$206,$D43+1,0)),""),"")</f>
        <v/>
      </c>
      <c r="M43" s="136" t="str">
        <f ca="1">IFERROR(IF(OR(M$17=$C43,M$17=list!$C$4),(VLOOKUP(M$19,Input!$A$9:$I$48,Input!$I$6,0)*VLOOKUP(M$19,Input!$A$9:$H$48,Input!$H$6,0))/(VLOOKUP($E43,'Container Panel'!$B$41:$Z$100,'Container Panel'!$J$38,0)*HLOOKUP(M$19,$F$146:$AS$206,$D43+1,0)),""),"")</f>
        <v/>
      </c>
      <c r="N43" s="136" t="str">
        <f ca="1">IFERROR(IF(OR(N$17=$C43,N$17=list!$C$4),(VLOOKUP(N$19,Input!$A$9:$I$48,Input!$I$6,0)*VLOOKUP(N$19,Input!$A$9:$H$48,Input!$H$6,0))/(VLOOKUP($E43,'Container Panel'!$B$41:$Z$100,'Container Panel'!$J$38,0)*HLOOKUP(N$19,$F$146:$AS$206,$D43+1,0)),""),"")</f>
        <v/>
      </c>
      <c r="O43" s="136" t="str">
        <f ca="1">IFERROR(IF(OR(O$17=$C43,O$17=list!$C$4),(VLOOKUP(O$19,Input!$A$9:$I$48,Input!$I$6,0)*VLOOKUP(O$19,Input!$A$9:$H$48,Input!$H$6,0))/(VLOOKUP($E43,'Container Panel'!$B$41:$Z$100,'Container Panel'!$J$38,0)*HLOOKUP(O$19,$F$146:$AS$206,$D43+1,0)),""),"")</f>
        <v/>
      </c>
      <c r="P43" s="136" t="str">
        <f ca="1">IFERROR(IF(OR(P$17=$C43,P$17=list!$C$4),(VLOOKUP(P$19,Input!$A$9:$I$48,Input!$I$6,0)*VLOOKUP(P$19,Input!$A$9:$H$48,Input!$H$6,0))/(VLOOKUP($E43,'Container Panel'!$B$41:$Z$100,'Container Panel'!$J$38,0)*HLOOKUP(P$19,$F$146:$AS$206,$D43+1,0)),""),"")</f>
        <v/>
      </c>
      <c r="Q43" s="136" t="str">
        <f ca="1">IFERROR(IF(OR(Q$17=$C43,Q$17=list!$C$4),(VLOOKUP(Q$19,Input!$A$9:$I$48,Input!$I$6,0)*VLOOKUP(Q$19,Input!$A$9:$H$48,Input!$H$6,0))/(VLOOKUP($E43,'Container Panel'!$B$41:$Z$100,'Container Panel'!$J$38,0)*HLOOKUP(Q$19,$F$146:$AS$206,$D43+1,0)),""),"")</f>
        <v/>
      </c>
      <c r="R43" s="136" t="str">
        <f ca="1">IFERROR(IF(OR(R$17=$C43,R$17=list!$C$4),(VLOOKUP(R$19,Input!$A$9:$I$48,Input!$I$6,0)*VLOOKUP(R$19,Input!$A$9:$H$48,Input!$H$6,0))/(VLOOKUP($E43,'Container Panel'!$B$41:$Z$100,'Container Panel'!$J$38,0)*HLOOKUP(R$19,$F$146:$AS$206,$D43+1,0)),""),"")</f>
        <v/>
      </c>
      <c r="S43" s="136" t="str">
        <f ca="1">IFERROR(IF(OR(S$17=$C43,S$17=list!$C$4),(VLOOKUP(S$19,Input!$A$9:$I$48,Input!$I$6,0)*VLOOKUP(S$19,Input!$A$9:$H$48,Input!$H$6,0))/(VLOOKUP($E43,'Container Panel'!$B$41:$Z$100,'Container Panel'!$J$38,0)*HLOOKUP(S$19,$F$146:$AS$206,$D43+1,0)),""),"")</f>
        <v/>
      </c>
      <c r="T43" s="136" t="str">
        <f ca="1">IFERROR(IF(OR(T$17=$C43,T$17=list!$C$4),(VLOOKUP(T$19,Input!$A$9:$I$48,Input!$I$6,0)*VLOOKUP(T$19,Input!$A$9:$H$48,Input!$H$6,0))/(VLOOKUP($E43,'Container Panel'!$B$41:$Z$100,'Container Panel'!$J$38,0)*HLOOKUP(T$19,$F$146:$AS$206,$D43+1,0)),""),"")</f>
        <v/>
      </c>
      <c r="U43" s="136" t="str">
        <f ca="1">IFERROR(IF(OR(U$17=$C43,U$17=list!$C$4),(VLOOKUP(U$19,Input!$A$9:$I$48,Input!$I$6,0)*VLOOKUP(U$19,Input!$A$9:$H$48,Input!$H$6,0))/(VLOOKUP($E43,'Container Panel'!$B$41:$Z$100,'Container Panel'!$J$38,0)*HLOOKUP(U$19,$F$146:$AS$206,$D43+1,0)),""),"")</f>
        <v/>
      </c>
      <c r="V43" s="136" t="str">
        <f ca="1">IFERROR(IF(OR(V$17=$C43,V$17=list!$C$4),(VLOOKUP(V$19,Input!$A$9:$I$48,Input!$I$6,0)*VLOOKUP(V$19,Input!$A$9:$H$48,Input!$H$6,0))/(VLOOKUP($E43,'Container Panel'!$B$41:$Z$100,'Container Panel'!$J$38,0)*HLOOKUP(V$19,$F$146:$AS$206,$D43+1,0)),""),"")</f>
        <v/>
      </c>
      <c r="W43" s="136" t="str">
        <f ca="1">IFERROR(IF(OR(W$17=$C43,W$17=list!$C$4),(VLOOKUP(W$19,Input!$A$9:$I$48,Input!$I$6,0)*VLOOKUP(W$19,Input!$A$9:$H$48,Input!$H$6,0))/(VLOOKUP($E43,'Container Panel'!$B$41:$Z$100,'Container Panel'!$J$38,0)*HLOOKUP(W$19,$F$146:$AS$206,$D43+1,0)),""),"")</f>
        <v/>
      </c>
      <c r="X43" s="136" t="str">
        <f ca="1">IFERROR(IF(OR(X$17=$C43,X$17=list!$C$4),(VLOOKUP(X$19,Input!$A$9:$I$48,Input!$I$6,0)*VLOOKUP(X$19,Input!$A$9:$H$48,Input!$H$6,0))/(VLOOKUP($E43,'Container Panel'!$B$41:$Z$100,'Container Panel'!$J$38,0)*HLOOKUP(X$19,$F$146:$AS$206,$D43+1,0)),""),"")</f>
        <v/>
      </c>
      <c r="Y43" s="136" t="str">
        <f ca="1">IFERROR(IF(OR(Y$17=$C43,Y$17=list!$C$4),(VLOOKUP(Y$19,Input!$A$9:$I$48,Input!$I$6,0)*VLOOKUP(Y$19,Input!$A$9:$H$48,Input!$H$6,0))/(VLOOKUP($E43,'Container Panel'!$B$41:$Z$100,'Container Panel'!$J$38,0)*HLOOKUP(Y$19,$F$146:$AS$206,$D43+1,0)),""),"")</f>
        <v/>
      </c>
      <c r="Z43" s="136" t="str">
        <f ca="1">IFERROR(IF(OR(Z$17=$C43,Z$17=list!$C$4),(VLOOKUP(Z$19,Input!$A$9:$I$48,Input!$I$6,0)*VLOOKUP(Z$19,Input!$A$9:$H$48,Input!$H$6,0))/(VLOOKUP($E43,'Container Panel'!$B$41:$Z$100,'Container Panel'!$J$38,0)*HLOOKUP(Z$19,$F$146:$AS$206,$D43+1,0)),""),"")</f>
        <v/>
      </c>
      <c r="AA43" s="136" t="str">
        <f ca="1">IFERROR(IF(OR(AA$17=$C43,AA$17=list!$C$4),(VLOOKUP(AA$19,Input!$A$9:$I$48,Input!$I$6,0)*VLOOKUP(AA$19,Input!$A$9:$H$48,Input!$H$6,0))/(VLOOKUP($E43,'Container Panel'!$B$41:$Z$100,'Container Panel'!$J$38,0)*HLOOKUP(AA$19,$F$146:$AS$206,$D43+1,0)),""),"")</f>
        <v/>
      </c>
      <c r="AB43" s="136" t="str">
        <f ca="1">IFERROR(IF(OR(AB$17=$C43,AB$17=list!$C$4),(VLOOKUP(AB$19,Input!$A$9:$I$48,Input!$I$6,0)*VLOOKUP(AB$19,Input!$A$9:$H$48,Input!$H$6,0))/(VLOOKUP($E43,'Container Panel'!$B$41:$Z$100,'Container Panel'!$J$38,0)*HLOOKUP(AB$19,$F$146:$AS$206,$D43+1,0)),""),"")</f>
        <v/>
      </c>
      <c r="AC43" s="136" t="str">
        <f ca="1">IFERROR(IF(OR(AC$17=$C43,AC$17=list!$C$4),(VLOOKUP(AC$19,Input!$A$9:$I$48,Input!$I$6,0)*VLOOKUP(AC$19,Input!$A$9:$H$48,Input!$H$6,0))/(VLOOKUP($E43,'Container Panel'!$B$41:$Z$100,'Container Panel'!$J$38,0)*HLOOKUP(AC$19,$F$146:$AS$206,$D43+1,0)),""),"")</f>
        <v/>
      </c>
      <c r="AD43" s="136" t="str">
        <f ca="1">IFERROR(IF(OR(AD$17=$C43,AD$17=list!$C$4),(VLOOKUP(AD$19,Input!$A$9:$I$48,Input!$I$6,0)*VLOOKUP(AD$19,Input!$A$9:$H$48,Input!$H$6,0))/(VLOOKUP($E43,'Container Panel'!$B$41:$Z$100,'Container Panel'!$J$38,0)*HLOOKUP(AD$19,$F$146:$AS$206,$D43+1,0)),""),"")</f>
        <v/>
      </c>
      <c r="AE43" s="136" t="str">
        <f ca="1">IFERROR(IF(OR(AE$17=$C43,AE$17=list!$C$4),(VLOOKUP(AE$19,Input!$A$9:$I$48,Input!$I$6,0)*VLOOKUP(AE$19,Input!$A$9:$H$48,Input!$H$6,0))/(VLOOKUP($E43,'Container Panel'!$B$41:$Z$100,'Container Panel'!$J$38,0)*HLOOKUP(AE$19,$F$146:$AS$206,$D43+1,0)),""),"")</f>
        <v/>
      </c>
      <c r="AF43" s="136" t="str">
        <f ca="1">IFERROR(IF(OR(AF$17=$C43,AF$17=list!$C$4),(VLOOKUP(AF$19,Input!$A$9:$I$48,Input!$I$6,0)*VLOOKUP(AF$19,Input!$A$9:$H$48,Input!$H$6,0))/(VLOOKUP($E43,'Container Panel'!$B$41:$Z$100,'Container Panel'!$J$38,0)*HLOOKUP(AF$19,$F$146:$AS$206,$D43+1,0)),""),"")</f>
        <v/>
      </c>
      <c r="AG43" s="136" t="str">
        <f ca="1">IFERROR(IF(OR(AG$17=$C43,AG$17=list!$C$4),(VLOOKUP(AG$19,Input!$A$9:$I$48,Input!$I$6,0)*VLOOKUP(AG$19,Input!$A$9:$H$48,Input!$H$6,0))/(VLOOKUP($E43,'Container Panel'!$B$41:$Z$100,'Container Panel'!$J$38,0)*HLOOKUP(AG$19,$F$146:$AS$206,$D43+1,0)),""),"")</f>
        <v/>
      </c>
      <c r="AH43" s="136" t="str">
        <f ca="1">IFERROR(IF(OR(AH$17=$C43,AH$17=list!$C$4),(VLOOKUP(AH$19,Input!$A$9:$I$48,Input!$I$6,0)*VLOOKUP(AH$19,Input!$A$9:$H$48,Input!$H$6,0))/(VLOOKUP($E43,'Container Panel'!$B$41:$Z$100,'Container Panel'!$J$38,0)*HLOOKUP(AH$19,$F$146:$AS$206,$D43+1,0)),""),"")</f>
        <v/>
      </c>
      <c r="AI43" s="136" t="str">
        <f ca="1">IFERROR(IF(OR(AI$17=$C43,AI$17=list!$C$4),(VLOOKUP(AI$19,Input!$A$9:$I$48,Input!$I$6,0)*VLOOKUP(AI$19,Input!$A$9:$H$48,Input!$H$6,0))/(VLOOKUP($E43,'Container Panel'!$B$41:$Z$100,'Container Panel'!$J$38,0)*HLOOKUP(AI$19,$F$146:$AS$206,$D43+1,0)),""),"")</f>
        <v/>
      </c>
      <c r="AJ43" s="136" t="str">
        <f ca="1">IFERROR(IF(OR(AJ$17=$C43,AJ$17=list!$C$4),(VLOOKUP(AJ$19,Input!$A$9:$I$48,Input!$I$6,0)*VLOOKUP(AJ$19,Input!$A$9:$H$48,Input!$H$6,0))/(VLOOKUP($E43,'Container Panel'!$B$41:$Z$100,'Container Panel'!$J$38,0)*HLOOKUP(AJ$19,$F$146:$AS$206,$D43+1,0)),""),"")</f>
        <v/>
      </c>
      <c r="AK43" s="136" t="str">
        <f ca="1">IFERROR(IF(OR(AK$17=$C43,AK$17=list!$C$4),(VLOOKUP(AK$19,Input!$A$9:$I$48,Input!$I$6,0)*VLOOKUP(AK$19,Input!$A$9:$H$48,Input!$H$6,0))/(VLOOKUP($E43,'Container Panel'!$B$41:$Z$100,'Container Panel'!$J$38,0)*HLOOKUP(AK$19,$F$146:$AS$206,$D43+1,0)),""),"")</f>
        <v/>
      </c>
      <c r="AL43" s="136" t="str">
        <f ca="1">IFERROR(IF(OR(AL$17=$C43,AL$17=list!$C$4),(VLOOKUP(AL$19,Input!$A$9:$I$48,Input!$I$6,0)*VLOOKUP(AL$19,Input!$A$9:$H$48,Input!$H$6,0))/(VLOOKUP($E43,'Container Panel'!$B$41:$Z$100,'Container Panel'!$J$38,0)*HLOOKUP(AL$19,$F$146:$AS$206,$D43+1,0)),""),"")</f>
        <v/>
      </c>
      <c r="AM43" s="136" t="str">
        <f ca="1">IFERROR(IF(OR(AM$17=$C43,AM$17=list!$C$4),(VLOOKUP(AM$19,Input!$A$9:$I$48,Input!$I$6,0)*VLOOKUP(AM$19,Input!$A$9:$H$48,Input!$H$6,0))/(VLOOKUP($E43,'Container Panel'!$B$41:$Z$100,'Container Panel'!$J$38,0)*HLOOKUP(AM$19,$F$146:$AS$206,$D43+1,0)),""),"")</f>
        <v/>
      </c>
      <c r="AN43" s="136" t="str">
        <f ca="1">IFERROR(IF(OR(AN$17=$C43,AN$17=list!$C$4),(VLOOKUP(AN$19,Input!$A$9:$I$48,Input!$I$6,0)*VLOOKUP(AN$19,Input!$A$9:$H$48,Input!$H$6,0))/(VLOOKUP($E43,'Container Panel'!$B$41:$Z$100,'Container Panel'!$J$38,0)*HLOOKUP(AN$19,$F$146:$AS$206,$D43+1,0)),""),"")</f>
        <v/>
      </c>
      <c r="AO43" s="136" t="str">
        <f ca="1">IFERROR(IF(OR(AO$17=$C43,AO$17=list!$C$4),(VLOOKUP(AO$19,Input!$A$9:$I$48,Input!$I$6,0)*VLOOKUP(AO$19,Input!$A$9:$H$48,Input!$H$6,0))/(VLOOKUP($E43,'Container Panel'!$B$41:$Z$100,'Container Panel'!$J$38,0)*HLOOKUP(AO$19,$F$146:$AS$206,$D43+1,0)),""),"")</f>
        <v/>
      </c>
      <c r="AP43" s="136" t="str">
        <f ca="1">IFERROR(IF(OR(AP$17=$C43,AP$17=list!$C$4),(VLOOKUP(AP$19,Input!$A$9:$I$48,Input!$I$6,0)*VLOOKUP(AP$19,Input!$A$9:$H$48,Input!$H$6,0))/(VLOOKUP($E43,'Container Panel'!$B$41:$Z$100,'Container Panel'!$J$38,0)*HLOOKUP(AP$19,$F$146:$AS$206,$D43+1,0)),""),"")</f>
        <v/>
      </c>
      <c r="AQ43" s="136" t="str">
        <f ca="1">IFERROR(IF(OR(AQ$17=$C43,AQ$17=list!$C$4),(VLOOKUP(AQ$19,Input!$A$9:$I$48,Input!$I$6,0)*VLOOKUP(AQ$19,Input!$A$9:$H$48,Input!$H$6,0))/(VLOOKUP($E43,'Container Panel'!$B$41:$Z$100,'Container Panel'!$J$38,0)*HLOOKUP(AQ$19,$F$146:$AS$206,$D43+1,0)),""),"")</f>
        <v/>
      </c>
      <c r="AR43" s="136" t="str">
        <f ca="1">IFERROR(IF(OR(AR$17=$C43,AR$17=list!$C$4),(VLOOKUP(AR$19,Input!$A$9:$I$48,Input!$I$6,0)*VLOOKUP(AR$19,Input!$A$9:$H$48,Input!$H$6,0))/(VLOOKUP($E43,'Container Panel'!$B$41:$Z$100,'Container Panel'!$J$38,0)*HLOOKUP(AR$19,$F$146:$AS$206,$D43+1,0)),""),"")</f>
        <v/>
      </c>
      <c r="AS43" s="136" t="str">
        <f ca="1">IFERROR(IF(OR(AS$17=$C43,AS$17=list!$C$4),(VLOOKUP(AS$19,Input!$A$9:$I$48,Input!$I$6,0)*VLOOKUP(AS$19,Input!$A$9:$H$48,Input!$H$6,0))/(VLOOKUP($E43,'Container Panel'!$B$41:$Z$100,'Container Panel'!$J$38,0)*HLOOKUP(AS$19,$F$146:$AS$206,$D43+1,0)),""),"")</f>
        <v/>
      </c>
    </row>
    <row r="44" spans="3:45">
      <c r="C44" s="74" t="str">
        <f>IFERROR(VLOOKUP($E44,'Container Panel'!$B$41:$M$100,'Container Panel'!$K$38,0),"")</f>
        <v/>
      </c>
      <c r="D44" s="74">
        <v>25</v>
      </c>
      <c r="E44" s="135">
        <f t="shared" si="10"/>
        <v>0</v>
      </c>
      <c r="F44" s="136" t="str">
        <f ca="1">IFERROR(IF(OR(F$17=$C44,F$17=list!$C$4),(VLOOKUP(F$19,Input!$A$9:$I$48,Input!$I$6,0)*VLOOKUP(F$19,Input!$A$9:$H$48,Input!$H$6,0))/(VLOOKUP($E44,'Container Panel'!$B$41:$Z$100,'Container Panel'!$J$38,0)*HLOOKUP(F$19,$F$146:$AS$206,$D44+1,0)),""),"")</f>
        <v/>
      </c>
      <c r="G44" s="136" t="str">
        <f ca="1">IFERROR(IF(OR(G$17=$C44,G$17=list!$C$4),(VLOOKUP(G$19,Input!$A$9:$I$48,Input!$I$6,0)*VLOOKUP(G$19,Input!$A$9:$H$48,Input!$H$6,0))/(VLOOKUP($E44,'Container Panel'!$B$41:$Z$100,'Container Panel'!$J$38,0)*HLOOKUP(G$19,$F$146:$AS$206,$D44+1,0)),""),"")</f>
        <v/>
      </c>
      <c r="H44" s="136" t="str">
        <f ca="1">IFERROR(IF(OR(H$17=$C44,H$17=list!$C$4),(VLOOKUP(H$19,Input!$A$9:$I$48,Input!$I$6,0)*VLOOKUP(H$19,Input!$A$9:$H$48,Input!$H$6,0))/(VLOOKUP($E44,'Container Panel'!$B$41:$Z$100,'Container Panel'!$J$38,0)*HLOOKUP(H$19,$F$146:$AS$206,$D44+1,0)),""),"")</f>
        <v/>
      </c>
      <c r="I44" s="136" t="str">
        <f ca="1">IFERROR(IF(OR(I$17=$C44,I$17=list!$C$4),(VLOOKUP(I$19,Input!$A$9:$I$48,Input!$I$6,0)*VLOOKUP(I$19,Input!$A$9:$H$48,Input!$H$6,0))/(VLOOKUP($E44,'Container Panel'!$B$41:$Z$100,'Container Panel'!$J$38,0)*HLOOKUP(I$19,$F$146:$AS$206,$D44+1,0)),""),"")</f>
        <v/>
      </c>
      <c r="J44" s="136" t="str">
        <f ca="1">IFERROR(IF(OR(J$17=$C44,J$17=list!$C$4),(VLOOKUP(J$19,Input!$A$9:$I$48,Input!$I$6,0)*VLOOKUP(J$19,Input!$A$9:$H$48,Input!$H$6,0))/(VLOOKUP($E44,'Container Panel'!$B$41:$Z$100,'Container Panel'!$J$38,0)*HLOOKUP(J$19,$F$146:$AS$206,$D44+1,0)),""),"")</f>
        <v/>
      </c>
      <c r="K44" s="136" t="str">
        <f ca="1">IFERROR(IF(OR(K$17=$C44,K$17=list!$C$4),(VLOOKUP(K$19,Input!$A$9:$I$48,Input!$I$6,0)*VLOOKUP(K$19,Input!$A$9:$H$48,Input!$H$6,0))/(VLOOKUP($E44,'Container Panel'!$B$41:$Z$100,'Container Panel'!$J$38,0)*HLOOKUP(K$19,$F$146:$AS$206,$D44+1,0)),""),"")</f>
        <v/>
      </c>
      <c r="L44" s="136" t="str">
        <f ca="1">IFERROR(IF(OR(L$17=$C44,L$17=list!$C$4),(VLOOKUP(L$19,Input!$A$9:$I$48,Input!$I$6,0)*VLOOKUP(L$19,Input!$A$9:$H$48,Input!$H$6,0))/(VLOOKUP($E44,'Container Panel'!$B$41:$Z$100,'Container Panel'!$J$38,0)*HLOOKUP(L$19,$F$146:$AS$206,$D44+1,0)),""),"")</f>
        <v/>
      </c>
      <c r="M44" s="136" t="str">
        <f ca="1">IFERROR(IF(OR(M$17=$C44,M$17=list!$C$4),(VLOOKUP(M$19,Input!$A$9:$I$48,Input!$I$6,0)*VLOOKUP(M$19,Input!$A$9:$H$48,Input!$H$6,0))/(VLOOKUP($E44,'Container Panel'!$B$41:$Z$100,'Container Panel'!$J$38,0)*HLOOKUP(M$19,$F$146:$AS$206,$D44+1,0)),""),"")</f>
        <v/>
      </c>
      <c r="N44" s="136" t="str">
        <f ca="1">IFERROR(IF(OR(N$17=$C44,N$17=list!$C$4),(VLOOKUP(N$19,Input!$A$9:$I$48,Input!$I$6,0)*VLOOKUP(N$19,Input!$A$9:$H$48,Input!$H$6,0))/(VLOOKUP($E44,'Container Panel'!$B$41:$Z$100,'Container Panel'!$J$38,0)*HLOOKUP(N$19,$F$146:$AS$206,$D44+1,0)),""),"")</f>
        <v/>
      </c>
      <c r="O44" s="136" t="str">
        <f ca="1">IFERROR(IF(OR(O$17=$C44,O$17=list!$C$4),(VLOOKUP(O$19,Input!$A$9:$I$48,Input!$I$6,0)*VLOOKUP(O$19,Input!$A$9:$H$48,Input!$H$6,0))/(VLOOKUP($E44,'Container Panel'!$B$41:$Z$100,'Container Panel'!$J$38,0)*HLOOKUP(O$19,$F$146:$AS$206,$D44+1,0)),""),"")</f>
        <v/>
      </c>
      <c r="P44" s="136" t="str">
        <f ca="1">IFERROR(IF(OR(P$17=$C44,P$17=list!$C$4),(VLOOKUP(P$19,Input!$A$9:$I$48,Input!$I$6,0)*VLOOKUP(P$19,Input!$A$9:$H$48,Input!$H$6,0))/(VLOOKUP($E44,'Container Panel'!$B$41:$Z$100,'Container Panel'!$J$38,0)*HLOOKUP(P$19,$F$146:$AS$206,$D44+1,0)),""),"")</f>
        <v/>
      </c>
      <c r="Q44" s="136" t="str">
        <f ca="1">IFERROR(IF(OR(Q$17=$C44,Q$17=list!$C$4),(VLOOKUP(Q$19,Input!$A$9:$I$48,Input!$I$6,0)*VLOOKUP(Q$19,Input!$A$9:$H$48,Input!$H$6,0))/(VLOOKUP($E44,'Container Panel'!$B$41:$Z$100,'Container Panel'!$J$38,0)*HLOOKUP(Q$19,$F$146:$AS$206,$D44+1,0)),""),"")</f>
        <v/>
      </c>
      <c r="R44" s="136" t="str">
        <f ca="1">IFERROR(IF(OR(R$17=$C44,R$17=list!$C$4),(VLOOKUP(R$19,Input!$A$9:$I$48,Input!$I$6,0)*VLOOKUP(R$19,Input!$A$9:$H$48,Input!$H$6,0))/(VLOOKUP($E44,'Container Panel'!$B$41:$Z$100,'Container Panel'!$J$38,0)*HLOOKUP(R$19,$F$146:$AS$206,$D44+1,0)),""),"")</f>
        <v/>
      </c>
      <c r="S44" s="136" t="str">
        <f ca="1">IFERROR(IF(OR(S$17=$C44,S$17=list!$C$4),(VLOOKUP(S$19,Input!$A$9:$I$48,Input!$I$6,0)*VLOOKUP(S$19,Input!$A$9:$H$48,Input!$H$6,0))/(VLOOKUP($E44,'Container Panel'!$B$41:$Z$100,'Container Panel'!$J$38,0)*HLOOKUP(S$19,$F$146:$AS$206,$D44+1,0)),""),"")</f>
        <v/>
      </c>
      <c r="T44" s="136" t="str">
        <f ca="1">IFERROR(IF(OR(T$17=$C44,T$17=list!$C$4),(VLOOKUP(T$19,Input!$A$9:$I$48,Input!$I$6,0)*VLOOKUP(T$19,Input!$A$9:$H$48,Input!$H$6,0))/(VLOOKUP($E44,'Container Panel'!$B$41:$Z$100,'Container Panel'!$J$38,0)*HLOOKUP(T$19,$F$146:$AS$206,$D44+1,0)),""),"")</f>
        <v/>
      </c>
      <c r="U44" s="136" t="str">
        <f ca="1">IFERROR(IF(OR(U$17=$C44,U$17=list!$C$4),(VLOOKUP(U$19,Input!$A$9:$I$48,Input!$I$6,0)*VLOOKUP(U$19,Input!$A$9:$H$48,Input!$H$6,0))/(VLOOKUP($E44,'Container Panel'!$B$41:$Z$100,'Container Panel'!$J$38,0)*HLOOKUP(U$19,$F$146:$AS$206,$D44+1,0)),""),"")</f>
        <v/>
      </c>
      <c r="V44" s="136" t="str">
        <f ca="1">IFERROR(IF(OR(V$17=$C44,V$17=list!$C$4),(VLOOKUP(V$19,Input!$A$9:$I$48,Input!$I$6,0)*VLOOKUP(V$19,Input!$A$9:$H$48,Input!$H$6,0))/(VLOOKUP($E44,'Container Panel'!$B$41:$Z$100,'Container Panel'!$J$38,0)*HLOOKUP(V$19,$F$146:$AS$206,$D44+1,0)),""),"")</f>
        <v/>
      </c>
      <c r="W44" s="136" t="str">
        <f ca="1">IFERROR(IF(OR(W$17=$C44,W$17=list!$C$4),(VLOOKUP(W$19,Input!$A$9:$I$48,Input!$I$6,0)*VLOOKUP(W$19,Input!$A$9:$H$48,Input!$H$6,0))/(VLOOKUP($E44,'Container Panel'!$B$41:$Z$100,'Container Panel'!$J$38,0)*HLOOKUP(W$19,$F$146:$AS$206,$D44+1,0)),""),"")</f>
        <v/>
      </c>
      <c r="X44" s="136" t="str">
        <f ca="1">IFERROR(IF(OR(X$17=$C44,X$17=list!$C$4),(VLOOKUP(X$19,Input!$A$9:$I$48,Input!$I$6,0)*VLOOKUP(X$19,Input!$A$9:$H$48,Input!$H$6,0))/(VLOOKUP($E44,'Container Panel'!$B$41:$Z$100,'Container Panel'!$J$38,0)*HLOOKUP(X$19,$F$146:$AS$206,$D44+1,0)),""),"")</f>
        <v/>
      </c>
      <c r="Y44" s="136" t="str">
        <f ca="1">IFERROR(IF(OR(Y$17=$C44,Y$17=list!$C$4),(VLOOKUP(Y$19,Input!$A$9:$I$48,Input!$I$6,0)*VLOOKUP(Y$19,Input!$A$9:$H$48,Input!$H$6,0))/(VLOOKUP($E44,'Container Panel'!$B$41:$Z$100,'Container Panel'!$J$38,0)*HLOOKUP(Y$19,$F$146:$AS$206,$D44+1,0)),""),"")</f>
        <v/>
      </c>
      <c r="Z44" s="136" t="str">
        <f ca="1">IFERROR(IF(OR(Z$17=$C44,Z$17=list!$C$4),(VLOOKUP(Z$19,Input!$A$9:$I$48,Input!$I$6,0)*VLOOKUP(Z$19,Input!$A$9:$H$48,Input!$H$6,0))/(VLOOKUP($E44,'Container Panel'!$B$41:$Z$100,'Container Panel'!$J$38,0)*HLOOKUP(Z$19,$F$146:$AS$206,$D44+1,0)),""),"")</f>
        <v/>
      </c>
      <c r="AA44" s="136" t="str">
        <f ca="1">IFERROR(IF(OR(AA$17=$C44,AA$17=list!$C$4),(VLOOKUP(AA$19,Input!$A$9:$I$48,Input!$I$6,0)*VLOOKUP(AA$19,Input!$A$9:$H$48,Input!$H$6,0))/(VLOOKUP($E44,'Container Panel'!$B$41:$Z$100,'Container Panel'!$J$38,0)*HLOOKUP(AA$19,$F$146:$AS$206,$D44+1,0)),""),"")</f>
        <v/>
      </c>
      <c r="AB44" s="136" t="str">
        <f ca="1">IFERROR(IF(OR(AB$17=$C44,AB$17=list!$C$4),(VLOOKUP(AB$19,Input!$A$9:$I$48,Input!$I$6,0)*VLOOKUP(AB$19,Input!$A$9:$H$48,Input!$H$6,0))/(VLOOKUP($E44,'Container Panel'!$B$41:$Z$100,'Container Panel'!$J$38,0)*HLOOKUP(AB$19,$F$146:$AS$206,$D44+1,0)),""),"")</f>
        <v/>
      </c>
      <c r="AC44" s="136" t="str">
        <f ca="1">IFERROR(IF(OR(AC$17=$C44,AC$17=list!$C$4),(VLOOKUP(AC$19,Input!$A$9:$I$48,Input!$I$6,0)*VLOOKUP(AC$19,Input!$A$9:$H$48,Input!$H$6,0))/(VLOOKUP($E44,'Container Panel'!$B$41:$Z$100,'Container Panel'!$J$38,0)*HLOOKUP(AC$19,$F$146:$AS$206,$D44+1,0)),""),"")</f>
        <v/>
      </c>
      <c r="AD44" s="136" t="str">
        <f ca="1">IFERROR(IF(OR(AD$17=$C44,AD$17=list!$C$4),(VLOOKUP(AD$19,Input!$A$9:$I$48,Input!$I$6,0)*VLOOKUP(AD$19,Input!$A$9:$H$48,Input!$H$6,0))/(VLOOKUP($E44,'Container Panel'!$B$41:$Z$100,'Container Panel'!$J$38,0)*HLOOKUP(AD$19,$F$146:$AS$206,$D44+1,0)),""),"")</f>
        <v/>
      </c>
      <c r="AE44" s="136" t="str">
        <f ca="1">IFERROR(IF(OR(AE$17=$C44,AE$17=list!$C$4),(VLOOKUP(AE$19,Input!$A$9:$I$48,Input!$I$6,0)*VLOOKUP(AE$19,Input!$A$9:$H$48,Input!$H$6,0))/(VLOOKUP($E44,'Container Panel'!$B$41:$Z$100,'Container Panel'!$J$38,0)*HLOOKUP(AE$19,$F$146:$AS$206,$D44+1,0)),""),"")</f>
        <v/>
      </c>
      <c r="AF44" s="136" t="str">
        <f ca="1">IFERROR(IF(OR(AF$17=$C44,AF$17=list!$C$4),(VLOOKUP(AF$19,Input!$A$9:$I$48,Input!$I$6,0)*VLOOKUP(AF$19,Input!$A$9:$H$48,Input!$H$6,0))/(VLOOKUP($E44,'Container Panel'!$B$41:$Z$100,'Container Panel'!$J$38,0)*HLOOKUP(AF$19,$F$146:$AS$206,$D44+1,0)),""),"")</f>
        <v/>
      </c>
      <c r="AG44" s="136" t="str">
        <f ca="1">IFERROR(IF(OR(AG$17=$C44,AG$17=list!$C$4),(VLOOKUP(AG$19,Input!$A$9:$I$48,Input!$I$6,0)*VLOOKUP(AG$19,Input!$A$9:$H$48,Input!$H$6,0))/(VLOOKUP($E44,'Container Panel'!$B$41:$Z$100,'Container Panel'!$J$38,0)*HLOOKUP(AG$19,$F$146:$AS$206,$D44+1,0)),""),"")</f>
        <v/>
      </c>
      <c r="AH44" s="136" t="str">
        <f ca="1">IFERROR(IF(OR(AH$17=$C44,AH$17=list!$C$4),(VLOOKUP(AH$19,Input!$A$9:$I$48,Input!$I$6,0)*VLOOKUP(AH$19,Input!$A$9:$H$48,Input!$H$6,0))/(VLOOKUP($E44,'Container Panel'!$B$41:$Z$100,'Container Panel'!$J$38,0)*HLOOKUP(AH$19,$F$146:$AS$206,$D44+1,0)),""),"")</f>
        <v/>
      </c>
      <c r="AI44" s="136" t="str">
        <f ca="1">IFERROR(IF(OR(AI$17=$C44,AI$17=list!$C$4),(VLOOKUP(AI$19,Input!$A$9:$I$48,Input!$I$6,0)*VLOOKUP(AI$19,Input!$A$9:$H$48,Input!$H$6,0))/(VLOOKUP($E44,'Container Panel'!$B$41:$Z$100,'Container Panel'!$J$38,0)*HLOOKUP(AI$19,$F$146:$AS$206,$D44+1,0)),""),"")</f>
        <v/>
      </c>
      <c r="AJ44" s="136" t="str">
        <f ca="1">IFERROR(IF(OR(AJ$17=$C44,AJ$17=list!$C$4),(VLOOKUP(AJ$19,Input!$A$9:$I$48,Input!$I$6,0)*VLOOKUP(AJ$19,Input!$A$9:$H$48,Input!$H$6,0))/(VLOOKUP($E44,'Container Panel'!$B$41:$Z$100,'Container Panel'!$J$38,0)*HLOOKUP(AJ$19,$F$146:$AS$206,$D44+1,0)),""),"")</f>
        <v/>
      </c>
      <c r="AK44" s="136" t="str">
        <f ca="1">IFERROR(IF(OR(AK$17=$C44,AK$17=list!$C$4),(VLOOKUP(AK$19,Input!$A$9:$I$48,Input!$I$6,0)*VLOOKUP(AK$19,Input!$A$9:$H$48,Input!$H$6,0))/(VLOOKUP($E44,'Container Panel'!$B$41:$Z$100,'Container Panel'!$J$38,0)*HLOOKUP(AK$19,$F$146:$AS$206,$D44+1,0)),""),"")</f>
        <v/>
      </c>
      <c r="AL44" s="136" t="str">
        <f ca="1">IFERROR(IF(OR(AL$17=$C44,AL$17=list!$C$4),(VLOOKUP(AL$19,Input!$A$9:$I$48,Input!$I$6,0)*VLOOKUP(AL$19,Input!$A$9:$H$48,Input!$H$6,0))/(VLOOKUP($E44,'Container Panel'!$B$41:$Z$100,'Container Panel'!$J$38,0)*HLOOKUP(AL$19,$F$146:$AS$206,$D44+1,0)),""),"")</f>
        <v/>
      </c>
      <c r="AM44" s="136" t="str">
        <f ca="1">IFERROR(IF(OR(AM$17=$C44,AM$17=list!$C$4),(VLOOKUP(AM$19,Input!$A$9:$I$48,Input!$I$6,0)*VLOOKUP(AM$19,Input!$A$9:$H$48,Input!$H$6,0))/(VLOOKUP($E44,'Container Panel'!$B$41:$Z$100,'Container Panel'!$J$38,0)*HLOOKUP(AM$19,$F$146:$AS$206,$D44+1,0)),""),"")</f>
        <v/>
      </c>
      <c r="AN44" s="136" t="str">
        <f ca="1">IFERROR(IF(OR(AN$17=$C44,AN$17=list!$C$4),(VLOOKUP(AN$19,Input!$A$9:$I$48,Input!$I$6,0)*VLOOKUP(AN$19,Input!$A$9:$H$48,Input!$H$6,0))/(VLOOKUP($E44,'Container Panel'!$B$41:$Z$100,'Container Panel'!$J$38,0)*HLOOKUP(AN$19,$F$146:$AS$206,$D44+1,0)),""),"")</f>
        <v/>
      </c>
      <c r="AO44" s="136" t="str">
        <f ca="1">IFERROR(IF(OR(AO$17=$C44,AO$17=list!$C$4),(VLOOKUP(AO$19,Input!$A$9:$I$48,Input!$I$6,0)*VLOOKUP(AO$19,Input!$A$9:$H$48,Input!$H$6,0))/(VLOOKUP($E44,'Container Panel'!$B$41:$Z$100,'Container Panel'!$J$38,0)*HLOOKUP(AO$19,$F$146:$AS$206,$D44+1,0)),""),"")</f>
        <v/>
      </c>
      <c r="AP44" s="136" t="str">
        <f ca="1">IFERROR(IF(OR(AP$17=$C44,AP$17=list!$C$4),(VLOOKUP(AP$19,Input!$A$9:$I$48,Input!$I$6,0)*VLOOKUP(AP$19,Input!$A$9:$H$48,Input!$H$6,0))/(VLOOKUP($E44,'Container Panel'!$B$41:$Z$100,'Container Panel'!$J$38,0)*HLOOKUP(AP$19,$F$146:$AS$206,$D44+1,0)),""),"")</f>
        <v/>
      </c>
      <c r="AQ44" s="136" t="str">
        <f ca="1">IFERROR(IF(OR(AQ$17=$C44,AQ$17=list!$C$4),(VLOOKUP(AQ$19,Input!$A$9:$I$48,Input!$I$6,0)*VLOOKUP(AQ$19,Input!$A$9:$H$48,Input!$H$6,0))/(VLOOKUP($E44,'Container Panel'!$B$41:$Z$100,'Container Panel'!$J$38,0)*HLOOKUP(AQ$19,$F$146:$AS$206,$D44+1,0)),""),"")</f>
        <v/>
      </c>
      <c r="AR44" s="136" t="str">
        <f ca="1">IFERROR(IF(OR(AR$17=$C44,AR$17=list!$C$4),(VLOOKUP(AR$19,Input!$A$9:$I$48,Input!$I$6,0)*VLOOKUP(AR$19,Input!$A$9:$H$48,Input!$H$6,0))/(VLOOKUP($E44,'Container Panel'!$B$41:$Z$100,'Container Panel'!$J$38,0)*HLOOKUP(AR$19,$F$146:$AS$206,$D44+1,0)),""),"")</f>
        <v/>
      </c>
      <c r="AS44" s="136" t="str">
        <f ca="1">IFERROR(IF(OR(AS$17=$C44,AS$17=list!$C$4),(VLOOKUP(AS$19,Input!$A$9:$I$48,Input!$I$6,0)*VLOOKUP(AS$19,Input!$A$9:$H$48,Input!$H$6,0))/(VLOOKUP($E44,'Container Panel'!$B$41:$Z$100,'Container Panel'!$J$38,0)*HLOOKUP(AS$19,$F$146:$AS$206,$D44+1,0)),""),"")</f>
        <v/>
      </c>
    </row>
    <row r="45" spans="3:45">
      <c r="C45" s="74" t="str">
        <f>IFERROR(VLOOKUP($E45,'Container Panel'!$B$41:$M$100,'Container Panel'!$K$38,0),"")</f>
        <v/>
      </c>
      <c r="D45" s="74">
        <v>26</v>
      </c>
      <c r="E45" s="135">
        <f t="shared" si="10"/>
        <v>0</v>
      </c>
      <c r="F45" s="136" t="str">
        <f ca="1">IFERROR(IF(OR(F$17=$C45,F$17=list!$C$4),(VLOOKUP(F$19,Input!$A$9:$I$48,Input!$I$6,0)*VLOOKUP(F$19,Input!$A$9:$H$48,Input!$H$6,0))/(VLOOKUP($E45,'Container Panel'!$B$41:$Z$100,'Container Panel'!$J$38,0)*HLOOKUP(F$19,$F$146:$AS$206,$D45+1,0)),""),"")</f>
        <v/>
      </c>
      <c r="G45" s="136" t="str">
        <f ca="1">IFERROR(IF(OR(G$17=$C45,G$17=list!$C$4),(VLOOKUP(G$19,Input!$A$9:$I$48,Input!$I$6,0)*VLOOKUP(G$19,Input!$A$9:$H$48,Input!$H$6,0))/(VLOOKUP($E45,'Container Panel'!$B$41:$Z$100,'Container Panel'!$J$38,0)*HLOOKUP(G$19,$F$146:$AS$206,$D45+1,0)),""),"")</f>
        <v/>
      </c>
      <c r="H45" s="136" t="str">
        <f ca="1">IFERROR(IF(OR(H$17=$C45,H$17=list!$C$4),(VLOOKUP(H$19,Input!$A$9:$I$48,Input!$I$6,0)*VLOOKUP(H$19,Input!$A$9:$H$48,Input!$H$6,0))/(VLOOKUP($E45,'Container Panel'!$B$41:$Z$100,'Container Panel'!$J$38,0)*HLOOKUP(H$19,$F$146:$AS$206,$D45+1,0)),""),"")</f>
        <v/>
      </c>
      <c r="I45" s="136" t="str">
        <f ca="1">IFERROR(IF(OR(I$17=$C45,I$17=list!$C$4),(VLOOKUP(I$19,Input!$A$9:$I$48,Input!$I$6,0)*VLOOKUP(I$19,Input!$A$9:$H$48,Input!$H$6,0))/(VLOOKUP($E45,'Container Panel'!$B$41:$Z$100,'Container Panel'!$J$38,0)*HLOOKUP(I$19,$F$146:$AS$206,$D45+1,0)),""),"")</f>
        <v/>
      </c>
      <c r="J45" s="136" t="str">
        <f ca="1">IFERROR(IF(OR(J$17=$C45,J$17=list!$C$4),(VLOOKUP(J$19,Input!$A$9:$I$48,Input!$I$6,0)*VLOOKUP(J$19,Input!$A$9:$H$48,Input!$H$6,0))/(VLOOKUP($E45,'Container Panel'!$B$41:$Z$100,'Container Panel'!$J$38,0)*HLOOKUP(J$19,$F$146:$AS$206,$D45+1,0)),""),"")</f>
        <v/>
      </c>
      <c r="K45" s="136" t="str">
        <f ca="1">IFERROR(IF(OR(K$17=$C45,K$17=list!$C$4),(VLOOKUP(K$19,Input!$A$9:$I$48,Input!$I$6,0)*VLOOKUP(K$19,Input!$A$9:$H$48,Input!$H$6,0))/(VLOOKUP($E45,'Container Panel'!$B$41:$Z$100,'Container Panel'!$J$38,0)*HLOOKUP(K$19,$F$146:$AS$206,$D45+1,0)),""),"")</f>
        <v/>
      </c>
      <c r="L45" s="136" t="str">
        <f ca="1">IFERROR(IF(OR(L$17=$C45,L$17=list!$C$4),(VLOOKUP(L$19,Input!$A$9:$I$48,Input!$I$6,0)*VLOOKUP(L$19,Input!$A$9:$H$48,Input!$H$6,0))/(VLOOKUP($E45,'Container Panel'!$B$41:$Z$100,'Container Panel'!$J$38,0)*HLOOKUP(L$19,$F$146:$AS$206,$D45+1,0)),""),"")</f>
        <v/>
      </c>
      <c r="M45" s="136" t="str">
        <f ca="1">IFERROR(IF(OR(M$17=$C45,M$17=list!$C$4),(VLOOKUP(M$19,Input!$A$9:$I$48,Input!$I$6,0)*VLOOKUP(M$19,Input!$A$9:$H$48,Input!$H$6,0))/(VLOOKUP($E45,'Container Panel'!$B$41:$Z$100,'Container Panel'!$J$38,0)*HLOOKUP(M$19,$F$146:$AS$206,$D45+1,0)),""),"")</f>
        <v/>
      </c>
      <c r="N45" s="136" t="str">
        <f ca="1">IFERROR(IF(OR(N$17=$C45,N$17=list!$C$4),(VLOOKUP(N$19,Input!$A$9:$I$48,Input!$I$6,0)*VLOOKUP(N$19,Input!$A$9:$H$48,Input!$H$6,0))/(VLOOKUP($E45,'Container Panel'!$B$41:$Z$100,'Container Panel'!$J$38,0)*HLOOKUP(N$19,$F$146:$AS$206,$D45+1,0)),""),"")</f>
        <v/>
      </c>
      <c r="O45" s="136" t="str">
        <f ca="1">IFERROR(IF(OR(O$17=$C45,O$17=list!$C$4),(VLOOKUP(O$19,Input!$A$9:$I$48,Input!$I$6,0)*VLOOKUP(O$19,Input!$A$9:$H$48,Input!$H$6,0))/(VLOOKUP($E45,'Container Panel'!$B$41:$Z$100,'Container Panel'!$J$38,0)*HLOOKUP(O$19,$F$146:$AS$206,$D45+1,0)),""),"")</f>
        <v/>
      </c>
      <c r="P45" s="136" t="str">
        <f ca="1">IFERROR(IF(OR(P$17=$C45,P$17=list!$C$4),(VLOOKUP(P$19,Input!$A$9:$I$48,Input!$I$6,0)*VLOOKUP(P$19,Input!$A$9:$H$48,Input!$H$6,0))/(VLOOKUP($E45,'Container Panel'!$B$41:$Z$100,'Container Panel'!$J$38,0)*HLOOKUP(P$19,$F$146:$AS$206,$D45+1,0)),""),"")</f>
        <v/>
      </c>
      <c r="Q45" s="136" t="str">
        <f ca="1">IFERROR(IF(OR(Q$17=$C45,Q$17=list!$C$4),(VLOOKUP(Q$19,Input!$A$9:$I$48,Input!$I$6,0)*VLOOKUP(Q$19,Input!$A$9:$H$48,Input!$H$6,0))/(VLOOKUP($E45,'Container Panel'!$B$41:$Z$100,'Container Panel'!$J$38,0)*HLOOKUP(Q$19,$F$146:$AS$206,$D45+1,0)),""),"")</f>
        <v/>
      </c>
      <c r="R45" s="136" t="str">
        <f ca="1">IFERROR(IF(OR(R$17=$C45,R$17=list!$C$4),(VLOOKUP(R$19,Input!$A$9:$I$48,Input!$I$6,0)*VLOOKUP(R$19,Input!$A$9:$H$48,Input!$H$6,0))/(VLOOKUP($E45,'Container Panel'!$B$41:$Z$100,'Container Panel'!$J$38,0)*HLOOKUP(R$19,$F$146:$AS$206,$D45+1,0)),""),"")</f>
        <v/>
      </c>
      <c r="S45" s="136" t="str">
        <f ca="1">IFERROR(IF(OR(S$17=$C45,S$17=list!$C$4),(VLOOKUP(S$19,Input!$A$9:$I$48,Input!$I$6,0)*VLOOKUP(S$19,Input!$A$9:$H$48,Input!$H$6,0))/(VLOOKUP($E45,'Container Panel'!$B$41:$Z$100,'Container Panel'!$J$38,0)*HLOOKUP(S$19,$F$146:$AS$206,$D45+1,0)),""),"")</f>
        <v/>
      </c>
      <c r="T45" s="136" t="str">
        <f ca="1">IFERROR(IF(OR(T$17=$C45,T$17=list!$C$4),(VLOOKUP(T$19,Input!$A$9:$I$48,Input!$I$6,0)*VLOOKUP(T$19,Input!$A$9:$H$48,Input!$H$6,0))/(VLOOKUP($E45,'Container Panel'!$B$41:$Z$100,'Container Panel'!$J$38,0)*HLOOKUP(T$19,$F$146:$AS$206,$D45+1,0)),""),"")</f>
        <v/>
      </c>
      <c r="U45" s="136" t="str">
        <f ca="1">IFERROR(IF(OR(U$17=$C45,U$17=list!$C$4),(VLOOKUP(U$19,Input!$A$9:$I$48,Input!$I$6,0)*VLOOKUP(U$19,Input!$A$9:$H$48,Input!$H$6,0))/(VLOOKUP($E45,'Container Panel'!$B$41:$Z$100,'Container Panel'!$J$38,0)*HLOOKUP(U$19,$F$146:$AS$206,$D45+1,0)),""),"")</f>
        <v/>
      </c>
      <c r="V45" s="136" t="str">
        <f ca="1">IFERROR(IF(OR(V$17=$C45,V$17=list!$C$4),(VLOOKUP(V$19,Input!$A$9:$I$48,Input!$I$6,0)*VLOOKUP(V$19,Input!$A$9:$H$48,Input!$H$6,0))/(VLOOKUP($E45,'Container Panel'!$B$41:$Z$100,'Container Panel'!$J$38,0)*HLOOKUP(V$19,$F$146:$AS$206,$D45+1,0)),""),"")</f>
        <v/>
      </c>
      <c r="W45" s="136" t="str">
        <f ca="1">IFERROR(IF(OR(W$17=$C45,W$17=list!$C$4),(VLOOKUP(W$19,Input!$A$9:$I$48,Input!$I$6,0)*VLOOKUP(W$19,Input!$A$9:$H$48,Input!$H$6,0))/(VLOOKUP($E45,'Container Panel'!$B$41:$Z$100,'Container Panel'!$J$38,0)*HLOOKUP(W$19,$F$146:$AS$206,$D45+1,0)),""),"")</f>
        <v/>
      </c>
      <c r="X45" s="136" t="str">
        <f ca="1">IFERROR(IF(OR(X$17=$C45,X$17=list!$C$4),(VLOOKUP(X$19,Input!$A$9:$I$48,Input!$I$6,0)*VLOOKUP(X$19,Input!$A$9:$H$48,Input!$H$6,0))/(VLOOKUP($E45,'Container Panel'!$B$41:$Z$100,'Container Panel'!$J$38,0)*HLOOKUP(X$19,$F$146:$AS$206,$D45+1,0)),""),"")</f>
        <v/>
      </c>
      <c r="Y45" s="136" t="str">
        <f ca="1">IFERROR(IF(OR(Y$17=$C45,Y$17=list!$C$4),(VLOOKUP(Y$19,Input!$A$9:$I$48,Input!$I$6,0)*VLOOKUP(Y$19,Input!$A$9:$H$48,Input!$H$6,0))/(VLOOKUP($E45,'Container Panel'!$B$41:$Z$100,'Container Panel'!$J$38,0)*HLOOKUP(Y$19,$F$146:$AS$206,$D45+1,0)),""),"")</f>
        <v/>
      </c>
      <c r="Z45" s="136" t="str">
        <f ca="1">IFERROR(IF(OR(Z$17=$C45,Z$17=list!$C$4),(VLOOKUP(Z$19,Input!$A$9:$I$48,Input!$I$6,0)*VLOOKUP(Z$19,Input!$A$9:$H$48,Input!$H$6,0))/(VLOOKUP($E45,'Container Panel'!$B$41:$Z$100,'Container Panel'!$J$38,0)*HLOOKUP(Z$19,$F$146:$AS$206,$D45+1,0)),""),"")</f>
        <v/>
      </c>
      <c r="AA45" s="136" t="str">
        <f ca="1">IFERROR(IF(OR(AA$17=$C45,AA$17=list!$C$4),(VLOOKUP(AA$19,Input!$A$9:$I$48,Input!$I$6,0)*VLOOKUP(AA$19,Input!$A$9:$H$48,Input!$H$6,0))/(VLOOKUP($E45,'Container Panel'!$B$41:$Z$100,'Container Panel'!$J$38,0)*HLOOKUP(AA$19,$F$146:$AS$206,$D45+1,0)),""),"")</f>
        <v/>
      </c>
      <c r="AB45" s="136" t="str">
        <f ca="1">IFERROR(IF(OR(AB$17=$C45,AB$17=list!$C$4),(VLOOKUP(AB$19,Input!$A$9:$I$48,Input!$I$6,0)*VLOOKUP(AB$19,Input!$A$9:$H$48,Input!$H$6,0))/(VLOOKUP($E45,'Container Panel'!$B$41:$Z$100,'Container Panel'!$J$38,0)*HLOOKUP(AB$19,$F$146:$AS$206,$D45+1,0)),""),"")</f>
        <v/>
      </c>
      <c r="AC45" s="136" t="str">
        <f ca="1">IFERROR(IF(OR(AC$17=$C45,AC$17=list!$C$4),(VLOOKUP(AC$19,Input!$A$9:$I$48,Input!$I$6,0)*VLOOKUP(AC$19,Input!$A$9:$H$48,Input!$H$6,0))/(VLOOKUP($E45,'Container Panel'!$B$41:$Z$100,'Container Panel'!$J$38,0)*HLOOKUP(AC$19,$F$146:$AS$206,$D45+1,0)),""),"")</f>
        <v/>
      </c>
      <c r="AD45" s="136" t="str">
        <f ca="1">IFERROR(IF(OR(AD$17=$C45,AD$17=list!$C$4),(VLOOKUP(AD$19,Input!$A$9:$I$48,Input!$I$6,0)*VLOOKUP(AD$19,Input!$A$9:$H$48,Input!$H$6,0))/(VLOOKUP($E45,'Container Panel'!$B$41:$Z$100,'Container Panel'!$J$38,0)*HLOOKUP(AD$19,$F$146:$AS$206,$D45+1,0)),""),"")</f>
        <v/>
      </c>
      <c r="AE45" s="136" t="str">
        <f ca="1">IFERROR(IF(OR(AE$17=$C45,AE$17=list!$C$4),(VLOOKUP(AE$19,Input!$A$9:$I$48,Input!$I$6,0)*VLOOKUP(AE$19,Input!$A$9:$H$48,Input!$H$6,0))/(VLOOKUP($E45,'Container Panel'!$B$41:$Z$100,'Container Panel'!$J$38,0)*HLOOKUP(AE$19,$F$146:$AS$206,$D45+1,0)),""),"")</f>
        <v/>
      </c>
      <c r="AF45" s="136" t="str">
        <f ca="1">IFERROR(IF(OR(AF$17=$C45,AF$17=list!$C$4),(VLOOKUP(AF$19,Input!$A$9:$I$48,Input!$I$6,0)*VLOOKUP(AF$19,Input!$A$9:$H$48,Input!$H$6,0))/(VLOOKUP($E45,'Container Panel'!$B$41:$Z$100,'Container Panel'!$J$38,0)*HLOOKUP(AF$19,$F$146:$AS$206,$D45+1,0)),""),"")</f>
        <v/>
      </c>
      <c r="AG45" s="136" t="str">
        <f ca="1">IFERROR(IF(OR(AG$17=$C45,AG$17=list!$C$4),(VLOOKUP(AG$19,Input!$A$9:$I$48,Input!$I$6,0)*VLOOKUP(AG$19,Input!$A$9:$H$48,Input!$H$6,0))/(VLOOKUP($E45,'Container Panel'!$B$41:$Z$100,'Container Panel'!$J$38,0)*HLOOKUP(AG$19,$F$146:$AS$206,$D45+1,0)),""),"")</f>
        <v/>
      </c>
      <c r="AH45" s="136" t="str">
        <f ca="1">IFERROR(IF(OR(AH$17=$C45,AH$17=list!$C$4),(VLOOKUP(AH$19,Input!$A$9:$I$48,Input!$I$6,0)*VLOOKUP(AH$19,Input!$A$9:$H$48,Input!$H$6,0))/(VLOOKUP($E45,'Container Panel'!$B$41:$Z$100,'Container Panel'!$J$38,0)*HLOOKUP(AH$19,$F$146:$AS$206,$D45+1,0)),""),"")</f>
        <v/>
      </c>
      <c r="AI45" s="136" t="str">
        <f ca="1">IFERROR(IF(OR(AI$17=$C45,AI$17=list!$C$4),(VLOOKUP(AI$19,Input!$A$9:$I$48,Input!$I$6,0)*VLOOKUP(AI$19,Input!$A$9:$H$48,Input!$H$6,0))/(VLOOKUP($E45,'Container Panel'!$B$41:$Z$100,'Container Panel'!$J$38,0)*HLOOKUP(AI$19,$F$146:$AS$206,$D45+1,0)),""),"")</f>
        <v/>
      </c>
      <c r="AJ45" s="136" t="str">
        <f ca="1">IFERROR(IF(OR(AJ$17=$C45,AJ$17=list!$C$4),(VLOOKUP(AJ$19,Input!$A$9:$I$48,Input!$I$6,0)*VLOOKUP(AJ$19,Input!$A$9:$H$48,Input!$H$6,0))/(VLOOKUP($E45,'Container Panel'!$B$41:$Z$100,'Container Panel'!$J$38,0)*HLOOKUP(AJ$19,$F$146:$AS$206,$D45+1,0)),""),"")</f>
        <v/>
      </c>
      <c r="AK45" s="136" t="str">
        <f ca="1">IFERROR(IF(OR(AK$17=$C45,AK$17=list!$C$4),(VLOOKUP(AK$19,Input!$A$9:$I$48,Input!$I$6,0)*VLOOKUP(AK$19,Input!$A$9:$H$48,Input!$H$6,0))/(VLOOKUP($E45,'Container Panel'!$B$41:$Z$100,'Container Panel'!$J$38,0)*HLOOKUP(AK$19,$F$146:$AS$206,$D45+1,0)),""),"")</f>
        <v/>
      </c>
      <c r="AL45" s="136" t="str">
        <f ca="1">IFERROR(IF(OR(AL$17=$C45,AL$17=list!$C$4),(VLOOKUP(AL$19,Input!$A$9:$I$48,Input!$I$6,0)*VLOOKUP(AL$19,Input!$A$9:$H$48,Input!$H$6,0))/(VLOOKUP($E45,'Container Panel'!$B$41:$Z$100,'Container Panel'!$J$38,0)*HLOOKUP(AL$19,$F$146:$AS$206,$D45+1,0)),""),"")</f>
        <v/>
      </c>
      <c r="AM45" s="136" t="str">
        <f ca="1">IFERROR(IF(OR(AM$17=$C45,AM$17=list!$C$4),(VLOOKUP(AM$19,Input!$A$9:$I$48,Input!$I$6,0)*VLOOKUP(AM$19,Input!$A$9:$H$48,Input!$H$6,0))/(VLOOKUP($E45,'Container Panel'!$B$41:$Z$100,'Container Panel'!$J$38,0)*HLOOKUP(AM$19,$F$146:$AS$206,$D45+1,0)),""),"")</f>
        <v/>
      </c>
      <c r="AN45" s="136" t="str">
        <f ca="1">IFERROR(IF(OR(AN$17=$C45,AN$17=list!$C$4),(VLOOKUP(AN$19,Input!$A$9:$I$48,Input!$I$6,0)*VLOOKUP(AN$19,Input!$A$9:$H$48,Input!$H$6,0))/(VLOOKUP($E45,'Container Panel'!$B$41:$Z$100,'Container Panel'!$J$38,0)*HLOOKUP(AN$19,$F$146:$AS$206,$D45+1,0)),""),"")</f>
        <v/>
      </c>
      <c r="AO45" s="136" t="str">
        <f ca="1">IFERROR(IF(OR(AO$17=$C45,AO$17=list!$C$4),(VLOOKUP(AO$19,Input!$A$9:$I$48,Input!$I$6,0)*VLOOKUP(AO$19,Input!$A$9:$H$48,Input!$H$6,0))/(VLOOKUP($E45,'Container Panel'!$B$41:$Z$100,'Container Panel'!$J$38,0)*HLOOKUP(AO$19,$F$146:$AS$206,$D45+1,0)),""),"")</f>
        <v/>
      </c>
      <c r="AP45" s="136" t="str">
        <f ca="1">IFERROR(IF(OR(AP$17=$C45,AP$17=list!$C$4),(VLOOKUP(AP$19,Input!$A$9:$I$48,Input!$I$6,0)*VLOOKUP(AP$19,Input!$A$9:$H$48,Input!$H$6,0))/(VLOOKUP($E45,'Container Panel'!$B$41:$Z$100,'Container Panel'!$J$38,0)*HLOOKUP(AP$19,$F$146:$AS$206,$D45+1,0)),""),"")</f>
        <v/>
      </c>
      <c r="AQ45" s="136" t="str">
        <f ca="1">IFERROR(IF(OR(AQ$17=$C45,AQ$17=list!$C$4),(VLOOKUP(AQ$19,Input!$A$9:$I$48,Input!$I$6,0)*VLOOKUP(AQ$19,Input!$A$9:$H$48,Input!$H$6,0))/(VLOOKUP($E45,'Container Panel'!$B$41:$Z$100,'Container Panel'!$J$38,0)*HLOOKUP(AQ$19,$F$146:$AS$206,$D45+1,0)),""),"")</f>
        <v/>
      </c>
      <c r="AR45" s="136" t="str">
        <f ca="1">IFERROR(IF(OR(AR$17=$C45,AR$17=list!$C$4),(VLOOKUP(AR$19,Input!$A$9:$I$48,Input!$I$6,0)*VLOOKUP(AR$19,Input!$A$9:$H$48,Input!$H$6,0))/(VLOOKUP($E45,'Container Panel'!$B$41:$Z$100,'Container Panel'!$J$38,0)*HLOOKUP(AR$19,$F$146:$AS$206,$D45+1,0)),""),"")</f>
        <v/>
      </c>
      <c r="AS45" s="136" t="str">
        <f ca="1">IFERROR(IF(OR(AS$17=$C45,AS$17=list!$C$4),(VLOOKUP(AS$19,Input!$A$9:$I$48,Input!$I$6,0)*VLOOKUP(AS$19,Input!$A$9:$H$48,Input!$H$6,0))/(VLOOKUP($E45,'Container Panel'!$B$41:$Z$100,'Container Panel'!$J$38,0)*HLOOKUP(AS$19,$F$146:$AS$206,$D45+1,0)),""),"")</f>
        <v/>
      </c>
    </row>
    <row r="46" spans="3:45">
      <c r="C46" s="74" t="str">
        <f>IFERROR(VLOOKUP($E46,'Container Panel'!$B$41:$M$100,'Container Panel'!$K$38,0),"")</f>
        <v/>
      </c>
      <c r="D46" s="74">
        <v>27</v>
      </c>
      <c r="E46" s="135">
        <f t="shared" si="10"/>
        <v>0</v>
      </c>
      <c r="F46" s="136" t="str">
        <f ca="1">IFERROR(IF(OR(F$17=$C46,F$17=list!$C$4),(VLOOKUP(F$19,Input!$A$9:$I$48,Input!$I$6,0)*VLOOKUP(F$19,Input!$A$9:$H$48,Input!$H$6,0))/(VLOOKUP($E46,'Container Panel'!$B$41:$Z$100,'Container Panel'!$J$38,0)*HLOOKUP(F$19,$F$146:$AS$206,$D46+1,0)),""),"")</f>
        <v/>
      </c>
      <c r="G46" s="136" t="str">
        <f ca="1">IFERROR(IF(OR(G$17=$C46,G$17=list!$C$4),(VLOOKUP(G$19,Input!$A$9:$I$48,Input!$I$6,0)*VLOOKUP(G$19,Input!$A$9:$H$48,Input!$H$6,0))/(VLOOKUP($E46,'Container Panel'!$B$41:$Z$100,'Container Panel'!$J$38,0)*HLOOKUP(G$19,$F$146:$AS$206,$D46+1,0)),""),"")</f>
        <v/>
      </c>
      <c r="H46" s="136" t="str">
        <f ca="1">IFERROR(IF(OR(H$17=$C46,H$17=list!$C$4),(VLOOKUP(H$19,Input!$A$9:$I$48,Input!$I$6,0)*VLOOKUP(H$19,Input!$A$9:$H$48,Input!$H$6,0))/(VLOOKUP($E46,'Container Panel'!$B$41:$Z$100,'Container Panel'!$J$38,0)*HLOOKUP(H$19,$F$146:$AS$206,$D46+1,0)),""),"")</f>
        <v/>
      </c>
      <c r="I46" s="136" t="str">
        <f ca="1">IFERROR(IF(OR(I$17=$C46,I$17=list!$C$4),(VLOOKUP(I$19,Input!$A$9:$I$48,Input!$I$6,0)*VLOOKUP(I$19,Input!$A$9:$H$48,Input!$H$6,0))/(VLOOKUP($E46,'Container Panel'!$B$41:$Z$100,'Container Panel'!$J$38,0)*HLOOKUP(I$19,$F$146:$AS$206,$D46+1,0)),""),"")</f>
        <v/>
      </c>
      <c r="J46" s="136" t="str">
        <f ca="1">IFERROR(IF(OR(J$17=$C46,J$17=list!$C$4),(VLOOKUP(J$19,Input!$A$9:$I$48,Input!$I$6,0)*VLOOKUP(J$19,Input!$A$9:$H$48,Input!$H$6,0))/(VLOOKUP($E46,'Container Panel'!$B$41:$Z$100,'Container Panel'!$J$38,0)*HLOOKUP(J$19,$F$146:$AS$206,$D46+1,0)),""),"")</f>
        <v/>
      </c>
      <c r="K46" s="136" t="str">
        <f ca="1">IFERROR(IF(OR(K$17=$C46,K$17=list!$C$4),(VLOOKUP(K$19,Input!$A$9:$I$48,Input!$I$6,0)*VLOOKUP(K$19,Input!$A$9:$H$48,Input!$H$6,0))/(VLOOKUP($E46,'Container Panel'!$B$41:$Z$100,'Container Panel'!$J$38,0)*HLOOKUP(K$19,$F$146:$AS$206,$D46+1,0)),""),"")</f>
        <v/>
      </c>
      <c r="L46" s="136" t="str">
        <f ca="1">IFERROR(IF(OR(L$17=$C46,L$17=list!$C$4),(VLOOKUP(L$19,Input!$A$9:$I$48,Input!$I$6,0)*VLOOKUP(L$19,Input!$A$9:$H$48,Input!$H$6,0))/(VLOOKUP($E46,'Container Panel'!$B$41:$Z$100,'Container Panel'!$J$38,0)*HLOOKUP(L$19,$F$146:$AS$206,$D46+1,0)),""),"")</f>
        <v/>
      </c>
      <c r="M46" s="136" t="str">
        <f ca="1">IFERROR(IF(OR(M$17=$C46,M$17=list!$C$4),(VLOOKUP(M$19,Input!$A$9:$I$48,Input!$I$6,0)*VLOOKUP(M$19,Input!$A$9:$H$48,Input!$H$6,0))/(VLOOKUP($E46,'Container Panel'!$B$41:$Z$100,'Container Panel'!$J$38,0)*HLOOKUP(M$19,$F$146:$AS$206,$D46+1,0)),""),"")</f>
        <v/>
      </c>
      <c r="N46" s="136" t="str">
        <f ca="1">IFERROR(IF(OR(N$17=$C46,N$17=list!$C$4),(VLOOKUP(N$19,Input!$A$9:$I$48,Input!$I$6,0)*VLOOKUP(N$19,Input!$A$9:$H$48,Input!$H$6,0))/(VLOOKUP($E46,'Container Panel'!$B$41:$Z$100,'Container Panel'!$J$38,0)*HLOOKUP(N$19,$F$146:$AS$206,$D46+1,0)),""),"")</f>
        <v/>
      </c>
      <c r="O46" s="136" t="str">
        <f ca="1">IFERROR(IF(OR(O$17=$C46,O$17=list!$C$4),(VLOOKUP(O$19,Input!$A$9:$I$48,Input!$I$6,0)*VLOOKUP(O$19,Input!$A$9:$H$48,Input!$H$6,0))/(VLOOKUP($E46,'Container Panel'!$B$41:$Z$100,'Container Panel'!$J$38,0)*HLOOKUP(O$19,$F$146:$AS$206,$D46+1,0)),""),"")</f>
        <v/>
      </c>
      <c r="P46" s="136" t="str">
        <f ca="1">IFERROR(IF(OR(P$17=$C46,P$17=list!$C$4),(VLOOKUP(P$19,Input!$A$9:$I$48,Input!$I$6,0)*VLOOKUP(P$19,Input!$A$9:$H$48,Input!$H$6,0))/(VLOOKUP($E46,'Container Panel'!$B$41:$Z$100,'Container Panel'!$J$38,0)*HLOOKUP(P$19,$F$146:$AS$206,$D46+1,0)),""),"")</f>
        <v/>
      </c>
      <c r="Q46" s="136" t="str">
        <f ca="1">IFERROR(IF(OR(Q$17=$C46,Q$17=list!$C$4),(VLOOKUP(Q$19,Input!$A$9:$I$48,Input!$I$6,0)*VLOOKUP(Q$19,Input!$A$9:$H$48,Input!$H$6,0))/(VLOOKUP($E46,'Container Panel'!$B$41:$Z$100,'Container Panel'!$J$38,0)*HLOOKUP(Q$19,$F$146:$AS$206,$D46+1,0)),""),"")</f>
        <v/>
      </c>
      <c r="R46" s="136" t="str">
        <f ca="1">IFERROR(IF(OR(R$17=$C46,R$17=list!$C$4),(VLOOKUP(R$19,Input!$A$9:$I$48,Input!$I$6,0)*VLOOKUP(R$19,Input!$A$9:$H$48,Input!$H$6,0))/(VLOOKUP($E46,'Container Panel'!$B$41:$Z$100,'Container Panel'!$J$38,0)*HLOOKUP(R$19,$F$146:$AS$206,$D46+1,0)),""),"")</f>
        <v/>
      </c>
      <c r="S46" s="136" t="str">
        <f ca="1">IFERROR(IF(OR(S$17=$C46,S$17=list!$C$4),(VLOOKUP(S$19,Input!$A$9:$I$48,Input!$I$6,0)*VLOOKUP(S$19,Input!$A$9:$H$48,Input!$H$6,0))/(VLOOKUP($E46,'Container Panel'!$B$41:$Z$100,'Container Panel'!$J$38,0)*HLOOKUP(S$19,$F$146:$AS$206,$D46+1,0)),""),"")</f>
        <v/>
      </c>
      <c r="T46" s="136" t="str">
        <f ca="1">IFERROR(IF(OR(T$17=$C46,T$17=list!$C$4),(VLOOKUP(T$19,Input!$A$9:$I$48,Input!$I$6,0)*VLOOKUP(T$19,Input!$A$9:$H$48,Input!$H$6,0))/(VLOOKUP($E46,'Container Panel'!$B$41:$Z$100,'Container Panel'!$J$38,0)*HLOOKUP(T$19,$F$146:$AS$206,$D46+1,0)),""),"")</f>
        <v/>
      </c>
      <c r="U46" s="136" t="str">
        <f ca="1">IFERROR(IF(OR(U$17=$C46,U$17=list!$C$4),(VLOOKUP(U$19,Input!$A$9:$I$48,Input!$I$6,0)*VLOOKUP(U$19,Input!$A$9:$H$48,Input!$H$6,0))/(VLOOKUP($E46,'Container Panel'!$B$41:$Z$100,'Container Panel'!$J$38,0)*HLOOKUP(U$19,$F$146:$AS$206,$D46+1,0)),""),"")</f>
        <v/>
      </c>
      <c r="V46" s="136" t="str">
        <f ca="1">IFERROR(IF(OR(V$17=$C46,V$17=list!$C$4),(VLOOKUP(V$19,Input!$A$9:$I$48,Input!$I$6,0)*VLOOKUP(V$19,Input!$A$9:$H$48,Input!$H$6,0))/(VLOOKUP($E46,'Container Panel'!$B$41:$Z$100,'Container Panel'!$J$38,0)*HLOOKUP(V$19,$F$146:$AS$206,$D46+1,0)),""),"")</f>
        <v/>
      </c>
      <c r="W46" s="136" t="str">
        <f ca="1">IFERROR(IF(OR(W$17=$C46,W$17=list!$C$4),(VLOOKUP(W$19,Input!$A$9:$I$48,Input!$I$6,0)*VLOOKUP(W$19,Input!$A$9:$H$48,Input!$H$6,0))/(VLOOKUP($E46,'Container Panel'!$B$41:$Z$100,'Container Panel'!$J$38,0)*HLOOKUP(W$19,$F$146:$AS$206,$D46+1,0)),""),"")</f>
        <v/>
      </c>
      <c r="X46" s="136" t="str">
        <f ca="1">IFERROR(IF(OR(X$17=$C46,X$17=list!$C$4),(VLOOKUP(X$19,Input!$A$9:$I$48,Input!$I$6,0)*VLOOKUP(X$19,Input!$A$9:$H$48,Input!$H$6,0))/(VLOOKUP($E46,'Container Panel'!$B$41:$Z$100,'Container Panel'!$J$38,0)*HLOOKUP(X$19,$F$146:$AS$206,$D46+1,0)),""),"")</f>
        <v/>
      </c>
      <c r="Y46" s="136" t="str">
        <f ca="1">IFERROR(IF(OR(Y$17=$C46,Y$17=list!$C$4),(VLOOKUP(Y$19,Input!$A$9:$I$48,Input!$I$6,0)*VLOOKUP(Y$19,Input!$A$9:$H$48,Input!$H$6,0))/(VLOOKUP($E46,'Container Panel'!$B$41:$Z$100,'Container Panel'!$J$38,0)*HLOOKUP(Y$19,$F$146:$AS$206,$D46+1,0)),""),"")</f>
        <v/>
      </c>
      <c r="Z46" s="136" t="str">
        <f ca="1">IFERROR(IF(OR(Z$17=$C46,Z$17=list!$C$4),(VLOOKUP(Z$19,Input!$A$9:$I$48,Input!$I$6,0)*VLOOKUP(Z$19,Input!$A$9:$H$48,Input!$H$6,0))/(VLOOKUP($E46,'Container Panel'!$B$41:$Z$100,'Container Panel'!$J$38,0)*HLOOKUP(Z$19,$F$146:$AS$206,$D46+1,0)),""),"")</f>
        <v/>
      </c>
      <c r="AA46" s="136" t="str">
        <f ca="1">IFERROR(IF(OR(AA$17=$C46,AA$17=list!$C$4),(VLOOKUP(AA$19,Input!$A$9:$I$48,Input!$I$6,0)*VLOOKUP(AA$19,Input!$A$9:$H$48,Input!$H$6,0))/(VLOOKUP($E46,'Container Panel'!$B$41:$Z$100,'Container Panel'!$J$38,0)*HLOOKUP(AA$19,$F$146:$AS$206,$D46+1,0)),""),"")</f>
        <v/>
      </c>
      <c r="AB46" s="136" t="str">
        <f ca="1">IFERROR(IF(OR(AB$17=$C46,AB$17=list!$C$4),(VLOOKUP(AB$19,Input!$A$9:$I$48,Input!$I$6,0)*VLOOKUP(AB$19,Input!$A$9:$H$48,Input!$H$6,0))/(VLOOKUP($E46,'Container Panel'!$B$41:$Z$100,'Container Panel'!$J$38,0)*HLOOKUP(AB$19,$F$146:$AS$206,$D46+1,0)),""),"")</f>
        <v/>
      </c>
      <c r="AC46" s="136" t="str">
        <f ca="1">IFERROR(IF(OR(AC$17=$C46,AC$17=list!$C$4),(VLOOKUP(AC$19,Input!$A$9:$I$48,Input!$I$6,0)*VLOOKUP(AC$19,Input!$A$9:$H$48,Input!$H$6,0))/(VLOOKUP($E46,'Container Panel'!$B$41:$Z$100,'Container Panel'!$J$38,0)*HLOOKUP(AC$19,$F$146:$AS$206,$D46+1,0)),""),"")</f>
        <v/>
      </c>
      <c r="AD46" s="136" t="str">
        <f ca="1">IFERROR(IF(OR(AD$17=$C46,AD$17=list!$C$4),(VLOOKUP(AD$19,Input!$A$9:$I$48,Input!$I$6,0)*VLOOKUP(AD$19,Input!$A$9:$H$48,Input!$H$6,0))/(VLOOKUP($E46,'Container Panel'!$B$41:$Z$100,'Container Panel'!$J$38,0)*HLOOKUP(AD$19,$F$146:$AS$206,$D46+1,0)),""),"")</f>
        <v/>
      </c>
      <c r="AE46" s="136" t="str">
        <f ca="1">IFERROR(IF(OR(AE$17=$C46,AE$17=list!$C$4),(VLOOKUP(AE$19,Input!$A$9:$I$48,Input!$I$6,0)*VLOOKUP(AE$19,Input!$A$9:$H$48,Input!$H$6,0))/(VLOOKUP($E46,'Container Panel'!$B$41:$Z$100,'Container Panel'!$J$38,0)*HLOOKUP(AE$19,$F$146:$AS$206,$D46+1,0)),""),"")</f>
        <v/>
      </c>
      <c r="AF46" s="136" t="str">
        <f ca="1">IFERROR(IF(OR(AF$17=$C46,AF$17=list!$C$4),(VLOOKUP(AF$19,Input!$A$9:$I$48,Input!$I$6,0)*VLOOKUP(AF$19,Input!$A$9:$H$48,Input!$H$6,0))/(VLOOKUP($E46,'Container Panel'!$B$41:$Z$100,'Container Panel'!$J$38,0)*HLOOKUP(AF$19,$F$146:$AS$206,$D46+1,0)),""),"")</f>
        <v/>
      </c>
      <c r="AG46" s="136" t="str">
        <f ca="1">IFERROR(IF(OR(AG$17=$C46,AG$17=list!$C$4),(VLOOKUP(AG$19,Input!$A$9:$I$48,Input!$I$6,0)*VLOOKUP(AG$19,Input!$A$9:$H$48,Input!$H$6,0))/(VLOOKUP($E46,'Container Panel'!$B$41:$Z$100,'Container Panel'!$J$38,0)*HLOOKUP(AG$19,$F$146:$AS$206,$D46+1,0)),""),"")</f>
        <v/>
      </c>
      <c r="AH46" s="136" t="str">
        <f ca="1">IFERROR(IF(OR(AH$17=$C46,AH$17=list!$C$4),(VLOOKUP(AH$19,Input!$A$9:$I$48,Input!$I$6,0)*VLOOKUP(AH$19,Input!$A$9:$H$48,Input!$H$6,0))/(VLOOKUP($E46,'Container Panel'!$B$41:$Z$100,'Container Panel'!$J$38,0)*HLOOKUP(AH$19,$F$146:$AS$206,$D46+1,0)),""),"")</f>
        <v/>
      </c>
      <c r="AI46" s="136" t="str">
        <f ca="1">IFERROR(IF(OR(AI$17=$C46,AI$17=list!$C$4),(VLOOKUP(AI$19,Input!$A$9:$I$48,Input!$I$6,0)*VLOOKUP(AI$19,Input!$A$9:$H$48,Input!$H$6,0))/(VLOOKUP($E46,'Container Panel'!$B$41:$Z$100,'Container Panel'!$J$38,0)*HLOOKUP(AI$19,$F$146:$AS$206,$D46+1,0)),""),"")</f>
        <v/>
      </c>
      <c r="AJ46" s="136" t="str">
        <f ca="1">IFERROR(IF(OR(AJ$17=$C46,AJ$17=list!$C$4),(VLOOKUP(AJ$19,Input!$A$9:$I$48,Input!$I$6,0)*VLOOKUP(AJ$19,Input!$A$9:$H$48,Input!$H$6,0))/(VLOOKUP($E46,'Container Panel'!$B$41:$Z$100,'Container Panel'!$J$38,0)*HLOOKUP(AJ$19,$F$146:$AS$206,$D46+1,0)),""),"")</f>
        <v/>
      </c>
      <c r="AK46" s="136" t="str">
        <f ca="1">IFERROR(IF(OR(AK$17=$C46,AK$17=list!$C$4),(VLOOKUP(AK$19,Input!$A$9:$I$48,Input!$I$6,0)*VLOOKUP(AK$19,Input!$A$9:$H$48,Input!$H$6,0))/(VLOOKUP($E46,'Container Panel'!$B$41:$Z$100,'Container Panel'!$J$38,0)*HLOOKUP(AK$19,$F$146:$AS$206,$D46+1,0)),""),"")</f>
        <v/>
      </c>
      <c r="AL46" s="136" t="str">
        <f ca="1">IFERROR(IF(OR(AL$17=$C46,AL$17=list!$C$4),(VLOOKUP(AL$19,Input!$A$9:$I$48,Input!$I$6,0)*VLOOKUP(AL$19,Input!$A$9:$H$48,Input!$H$6,0))/(VLOOKUP($E46,'Container Panel'!$B$41:$Z$100,'Container Panel'!$J$38,0)*HLOOKUP(AL$19,$F$146:$AS$206,$D46+1,0)),""),"")</f>
        <v/>
      </c>
      <c r="AM46" s="136" t="str">
        <f ca="1">IFERROR(IF(OR(AM$17=$C46,AM$17=list!$C$4),(VLOOKUP(AM$19,Input!$A$9:$I$48,Input!$I$6,0)*VLOOKUP(AM$19,Input!$A$9:$H$48,Input!$H$6,0))/(VLOOKUP($E46,'Container Panel'!$B$41:$Z$100,'Container Panel'!$J$38,0)*HLOOKUP(AM$19,$F$146:$AS$206,$D46+1,0)),""),"")</f>
        <v/>
      </c>
      <c r="AN46" s="136" t="str">
        <f ca="1">IFERROR(IF(OR(AN$17=$C46,AN$17=list!$C$4),(VLOOKUP(AN$19,Input!$A$9:$I$48,Input!$I$6,0)*VLOOKUP(AN$19,Input!$A$9:$H$48,Input!$H$6,0))/(VLOOKUP($E46,'Container Panel'!$B$41:$Z$100,'Container Panel'!$J$38,0)*HLOOKUP(AN$19,$F$146:$AS$206,$D46+1,0)),""),"")</f>
        <v/>
      </c>
      <c r="AO46" s="136" t="str">
        <f ca="1">IFERROR(IF(OR(AO$17=$C46,AO$17=list!$C$4),(VLOOKUP(AO$19,Input!$A$9:$I$48,Input!$I$6,0)*VLOOKUP(AO$19,Input!$A$9:$H$48,Input!$H$6,0))/(VLOOKUP($E46,'Container Panel'!$B$41:$Z$100,'Container Panel'!$J$38,0)*HLOOKUP(AO$19,$F$146:$AS$206,$D46+1,0)),""),"")</f>
        <v/>
      </c>
      <c r="AP46" s="136" t="str">
        <f ca="1">IFERROR(IF(OR(AP$17=$C46,AP$17=list!$C$4),(VLOOKUP(AP$19,Input!$A$9:$I$48,Input!$I$6,0)*VLOOKUP(AP$19,Input!$A$9:$H$48,Input!$H$6,0))/(VLOOKUP($E46,'Container Panel'!$B$41:$Z$100,'Container Panel'!$J$38,0)*HLOOKUP(AP$19,$F$146:$AS$206,$D46+1,0)),""),"")</f>
        <v/>
      </c>
      <c r="AQ46" s="136" t="str">
        <f ca="1">IFERROR(IF(OR(AQ$17=$C46,AQ$17=list!$C$4),(VLOOKUP(AQ$19,Input!$A$9:$I$48,Input!$I$6,0)*VLOOKUP(AQ$19,Input!$A$9:$H$48,Input!$H$6,0))/(VLOOKUP($E46,'Container Panel'!$B$41:$Z$100,'Container Panel'!$J$38,0)*HLOOKUP(AQ$19,$F$146:$AS$206,$D46+1,0)),""),"")</f>
        <v/>
      </c>
      <c r="AR46" s="136" t="str">
        <f ca="1">IFERROR(IF(OR(AR$17=$C46,AR$17=list!$C$4),(VLOOKUP(AR$19,Input!$A$9:$I$48,Input!$I$6,0)*VLOOKUP(AR$19,Input!$A$9:$H$48,Input!$H$6,0))/(VLOOKUP($E46,'Container Panel'!$B$41:$Z$100,'Container Panel'!$J$38,0)*HLOOKUP(AR$19,$F$146:$AS$206,$D46+1,0)),""),"")</f>
        <v/>
      </c>
      <c r="AS46" s="136" t="str">
        <f ca="1">IFERROR(IF(OR(AS$17=$C46,AS$17=list!$C$4),(VLOOKUP(AS$19,Input!$A$9:$I$48,Input!$I$6,0)*VLOOKUP(AS$19,Input!$A$9:$H$48,Input!$H$6,0))/(VLOOKUP($E46,'Container Panel'!$B$41:$Z$100,'Container Panel'!$J$38,0)*HLOOKUP(AS$19,$F$146:$AS$206,$D46+1,0)),""),"")</f>
        <v/>
      </c>
    </row>
    <row r="47" spans="3:45">
      <c r="C47" s="74" t="str">
        <f>IFERROR(VLOOKUP($E47,'Container Panel'!$B$41:$M$100,'Container Panel'!$K$38,0),"")</f>
        <v/>
      </c>
      <c r="D47" s="74">
        <v>28</v>
      </c>
      <c r="E47" s="135">
        <f t="shared" si="10"/>
        <v>0</v>
      </c>
      <c r="F47" s="136" t="str">
        <f ca="1">IFERROR(IF(OR(F$17=$C47,F$17=list!$C$4),(VLOOKUP(F$19,Input!$A$9:$I$48,Input!$I$6,0)*VLOOKUP(F$19,Input!$A$9:$H$48,Input!$H$6,0))/(VLOOKUP($E47,'Container Panel'!$B$41:$Z$100,'Container Panel'!$J$38,0)*HLOOKUP(F$19,$F$146:$AS$206,$D47+1,0)),""),"")</f>
        <v/>
      </c>
      <c r="G47" s="136" t="str">
        <f ca="1">IFERROR(IF(OR(G$17=$C47,G$17=list!$C$4),(VLOOKUP(G$19,Input!$A$9:$I$48,Input!$I$6,0)*VLOOKUP(G$19,Input!$A$9:$H$48,Input!$H$6,0))/(VLOOKUP($E47,'Container Panel'!$B$41:$Z$100,'Container Panel'!$J$38,0)*HLOOKUP(G$19,$F$146:$AS$206,$D47+1,0)),""),"")</f>
        <v/>
      </c>
      <c r="H47" s="136" t="str">
        <f ca="1">IFERROR(IF(OR(H$17=$C47,H$17=list!$C$4),(VLOOKUP(H$19,Input!$A$9:$I$48,Input!$I$6,0)*VLOOKUP(H$19,Input!$A$9:$H$48,Input!$H$6,0))/(VLOOKUP($E47,'Container Panel'!$B$41:$Z$100,'Container Panel'!$J$38,0)*HLOOKUP(H$19,$F$146:$AS$206,$D47+1,0)),""),"")</f>
        <v/>
      </c>
      <c r="I47" s="136" t="str">
        <f ca="1">IFERROR(IF(OR(I$17=$C47,I$17=list!$C$4),(VLOOKUP(I$19,Input!$A$9:$I$48,Input!$I$6,0)*VLOOKUP(I$19,Input!$A$9:$H$48,Input!$H$6,0))/(VLOOKUP($E47,'Container Panel'!$B$41:$Z$100,'Container Panel'!$J$38,0)*HLOOKUP(I$19,$F$146:$AS$206,$D47+1,0)),""),"")</f>
        <v/>
      </c>
      <c r="J47" s="136" t="str">
        <f ca="1">IFERROR(IF(OR(J$17=$C47,J$17=list!$C$4),(VLOOKUP(J$19,Input!$A$9:$I$48,Input!$I$6,0)*VLOOKUP(J$19,Input!$A$9:$H$48,Input!$H$6,0))/(VLOOKUP($E47,'Container Panel'!$B$41:$Z$100,'Container Panel'!$J$38,0)*HLOOKUP(J$19,$F$146:$AS$206,$D47+1,0)),""),"")</f>
        <v/>
      </c>
      <c r="K47" s="136" t="str">
        <f ca="1">IFERROR(IF(OR(K$17=$C47,K$17=list!$C$4),(VLOOKUP(K$19,Input!$A$9:$I$48,Input!$I$6,0)*VLOOKUP(K$19,Input!$A$9:$H$48,Input!$H$6,0))/(VLOOKUP($E47,'Container Panel'!$B$41:$Z$100,'Container Panel'!$J$38,0)*HLOOKUP(K$19,$F$146:$AS$206,$D47+1,0)),""),"")</f>
        <v/>
      </c>
      <c r="L47" s="136" t="str">
        <f ca="1">IFERROR(IF(OR(L$17=$C47,L$17=list!$C$4),(VLOOKUP(L$19,Input!$A$9:$I$48,Input!$I$6,0)*VLOOKUP(L$19,Input!$A$9:$H$48,Input!$H$6,0))/(VLOOKUP($E47,'Container Panel'!$B$41:$Z$100,'Container Panel'!$J$38,0)*HLOOKUP(L$19,$F$146:$AS$206,$D47+1,0)),""),"")</f>
        <v/>
      </c>
      <c r="M47" s="136" t="str">
        <f ca="1">IFERROR(IF(OR(M$17=$C47,M$17=list!$C$4),(VLOOKUP(M$19,Input!$A$9:$I$48,Input!$I$6,0)*VLOOKUP(M$19,Input!$A$9:$H$48,Input!$H$6,0))/(VLOOKUP($E47,'Container Panel'!$B$41:$Z$100,'Container Panel'!$J$38,0)*HLOOKUP(M$19,$F$146:$AS$206,$D47+1,0)),""),"")</f>
        <v/>
      </c>
      <c r="N47" s="136" t="str">
        <f ca="1">IFERROR(IF(OR(N$17=$C47,N$17=list!$C$4),(VLOOKUP(N$19,Input!$A$9:$I$48,Input!$I$6,0)*VLOOKUP(N$19,Input!$A$9:$H$48,Input!$H$6,0))/(VLOOKUP($E47,'Container Panel'!$B$41:$Z$100,'Container Panel'!$J$38,0)*HLOOKUP(N$19,$F$146:$AS$206,$D47+1,0)),""),"")</f>
        <v/>
      </c>
      <c r="O47" s="136" t="str">
        <f ca="1">IFERROR(IF(OR(O$17=$C47,O$17=list!$C$4),(VLOOKUP(O$19,Input!$A$9:$I$48,Input!$I$6,0)*VLOOKUP(O$19,Input!$A$9:$H$48,Input!$H$6,0))/(VLOOKUP($E47,'Container Panel'!$B$41:$Z$100,'Container Panel'!$J$38,0)*HLOOKUP(O$19,$F$146:$AS$206,$D47+1,0)),""),"")</f>
        <v/>
      </c>
      <c r="P47" s="136" t="str">
        <f ca="1">IFERROR(IF(OR(P$17=$C47,P$17=list!$C$4),(VLOOKUP(P$19,Input!$A$9:$I$48,Input!$I$6,0)*VLOOKUP(P$19,Input!$A$9:$H$48,Input!$H$6,0))/(VLOOKUP($E47,'Container Panel'!$B$41:$Z$100,'Container Panel'!$J$38,0)*HLOOKUP(P$19,$F$146:$AS$206,$D47+1,0)),""),"")</f>
        <v/>
      </c>
      <c r="Q47" s="136" t="str">
        <f ca="1">IFERROR(IF(OR(Q$17=$C47,Q$17=list!$C$4),(VLOOKUP(Q$19,Input!$A$9:$I$48,Input!$I$6,0)*VLOOKUP(Q$19,Input!$A$9:$H$48,Input!$H$6,0))/(VLOOKUP($E47,'Container Panel'!$B$41:$Z$100,'Container Panel'!$J$38,0)*HLOOKUP(Q$19,$F$146:$AS$206,$D47+1,0)),""),"")</f>
        <v/>
      </c>
      <c r="R47" s="136" t="str">
        <f ca="1">IFERROR(IF(OR(R$17=$C47,R$17=list!$C$4),(VLOOKUP(R$19,Input!$A$9:$I$48,Input!$I$6,0)*VLOOKUP(R$19,Input!$A$9:$H$48,Input!$H$6,0))/(VLOOKUP($E47,'Container Panel'!$B$41:$Z$100,'Container Panel'!$J$38,0)*HLOOKUP(R$19,$F$146:$AS$206,$D47+1,0)),""),"")</f>
        <v/>
      </c>
      <c r="S47" s="136" t="str">
        <f ca="1">IFERROR(IF(OR(S$17=$C47,S$17=list!$C$4),(VLOOKUP(S$19,Input!$A$9:$I$48,Input!$I$6,0)*VLOOKUP(S$19,Input!$A$9:$H$48,Input!$H$6,0))/(VLOOKUP($E47,'Container Panel'!$B$41:$Z$100,'Container Panel'!$J$38,0)*HLOOKUP(S$19,$F$146:$AS$206,$D47+1,0)),""),"")</f>
        <v/>
      </c>
      <c r="T47" s="136" t="str">
        <f ca="1">IFERROR(IF(OR(T$17=$C47,T$17=list!$C$4),(VLOOKUP(T$19,Input!$A$9:$I$48,Input!$I$6,0)*VLOOKUP(T$19,Input!$A$9:$H$48,Input!$H$6,0))/(VLOOKUP($E47,'Container Panel'!$B$41:$Z$100,'Container Panel'!$J$38,0)*HLOOKUP(T$19,$F$146:$AS$206,$D47+1,0)),""),"")</f>
        <v/>
      </c>
      <c r="U47" s="136" t="str">
        <f ca="1">IFERROR(IF(OR(U$17=$C47,U$17=list!$C$4),(VLOOKUP(U$19,Input!$A$9:$I$48,Input!$I$6,0)*VLOOKUP(U$19,Input!$A$9:$H$48,Input!$H$6,0))/(VLOOKUP($E47,'Container Panel'!$B$41:$Z$100,'Container Panel'!$J$38,0)*HLOOKUP(U$19,$F$146:$AS$206,$D47+1,0)),""),"")</f>
        <v/>
      </c>
      <c r="V47" s="136" t="str">
        <f ca="1">IFERROR(IF(OR(V$17=$C47,V$17=list!$C$4),(VLOOKUP(V$19,Input!$A$9:$I$48,Input!$I$6,0)*VLOOKUP(V$19,Input!$A$9:$H$48,Input!$H$6,0))/(VLOOKUP($E47,'Container Panel'!$B$41:$Z$100,'Container Panel'!$J$38,0)*HLOOKUP(V$19,$F$146:$AS$206,$D47+1,0)),""),"")</f>
        <v/>
      </c>
      <c r="W47" s="136" t="str">
        <f ca="1">IFERROR(IF(OR(W$17=$C47,W$17=list!$C$4),(VLOOKUP(W$19,Input!$A$9:$I$48,Input!$I$6,0)*VLOOKUP(W$19,Input!$A$9:$H$48,Input!$H$6,0))/(VLOOKUP($E47,'Container Panel'!$B$41:$Z$100,'Container Panel'!$J$38,0)*HLOOKUP(W$19,$F$146:$AS$206,$D47+1,0)),""),"")</f>
        <v/>
      </c>
      <c r="X47" s="136" t="str">
        <f ca="1">IFERROR(IF(OR(X$17=$C47,X$17=list!$C$4),(VLOOKUP(X$19,Input!$A$9:$I$48,Input!$I$6,0)*VLOOKUP(X$19,Input!$A$9:$H$48,Input!$H$6,0))/(VLOOKUP($E47,'Container Panel'!$B$41:$Z$100,'Container Panel'!$J$38,0)*HLOOKUP(X$19,$F$146:$AS$206,$D47+1,0)),""),"")</f>
        <v/>
      </c>
      <c r="Y47" s="136" t="str">
        <f ca="1">IFERROR(IF(OR(Y$17=$C47,Y$17=list!$C$4),(VLOOKUP(Y$19,Input!$A$9:$I$48,Input!$I$6,0)*VLOOKUP(Y$19,Input!$A$9:$H$48,Input!$H$6,0))/(VLOOKUP($E47,'Container Panel'!$B$41:$Z$100,'Container Panel'!$J$38,0)*HLOOKUP(Y$19,$F$146:$AS$206,$D47+1,0)),""),"")</f>
        <v/>
      </c>
      <c r="Z47" s="136" t="str">
        <f ca="1">IFERROR(IF(OR(Z$17=$C47,Z$17=list!$C$4),(VLOOKUP(Z$19,Input!$A$9:$I$48,Input!$I$6,0)*VLOOKUP(Z$19,Input!$A$9:$H$48,Input!$H$6,0))/(VLOOKUP($E47,'Container Panel'!$B$41:$Z$100,'Container Panel'!$J$38,0)*HLOOKUP(Z$19,$F$146:$AS$206,$D47+1,0)),""),"")</f>
        <v/>
      </c>
      <c r="AA47" s="136" t="str">
        <f ca="1">IFERROR(IF(OR(AA$17=$C47,AA$17=list!$C$4),(VLOOKUP(AA$19,Input!$A$9:$I$48,Input!$I$6,0)*VLOOKUP(AA$19,Input!$A$9:$H$48,Input!$H$6,0))/(VLOOKUP($E47,'Container Panel'!$B$41:$Z$100,'Container Panel'!$J$38,0)*HLOOKUP(AA$19,$F$146:$AS$206,$D47+1,0)),""),"")</f>
        <v/>
      </c>
      <c r="AB47" s="136" t="str">
        <f ca="1">IFERROR(IF(OR(AB$17=$C47,AB$17=list!$C$4),(VLOOKUP(AB$19,Input!$A$9:$I$48,Input!$I$6,0)*VLOOKUP(AB$19,Input!$A$9:$H$48,Input!$H$6,0))/(VLOOKUP($E47,'Container Panel'!$B$41:$Z$100,'Container Panel'!$J$38,0)*HLOOKUP(AB$19,$F$146:$AS$206,$D47+1,0)),""),"")</f>
        <v/>
      </c>
      <c r="AC47" s="136" t="str">
        <f ca="1">IFERROR(IF(OR(AC$17=$C47,AC$17=list!$C$4),(VLOOKUP(AC$19,Input!$A$9:$I$48,Input!$I$6,0)*VLOOKUP(AC$19,Input!$A$9:$H$48,Input!$H$6,0))/(VLOOKUP($E47,'Container Panel'!$B$41:$Z$100,'Container Panel'!$J$38,0)*HLOOKUP(AC$19,$F$146:$AS$206,$D47+1,0)),""),"")</f>
        <v/>
      </c>
      <c r="AD47" s="136" t="str">
        <f ca="1">IFERROR(IF(OR(AD$17=$C47,AD$17=list!$C$4),(VLOOKUP(AD$19,Input!$A$9:$I$48,Input!$I$6,0)*VLOOKUP(AD$19,Input!$A$9:$H$48,Input!$H$6,0))/(VLOOKUP($E47,'Container Panel'!$B$41:$Z$100,'Container Panel'!$J$38,0)*HLOOKUP(AD$19,$F$146:$AS$206,$D47+1,0)),""),"")</f>
        <v/>
      </c>
      <c r="AE47" s="136" t="str">
        <f ca="1">IFERROR(IF(OR(AE$17=$C47,AE$17=list!$C$4),(VLOOKUP(AE$19,Input!$A$9:$I$48,Input!$I$6,0)*VLOOKUP(AE$19,Input!$A$9:$H$48,Input!$H$6,0))/(VLOOKUP($E47,'Container Panel'!$B$41:$Z$100,'Container Panel'!$J$38,0)*HLOOKUP(AE$19,$F$146:$AS$206,$D47+1,0)),""),"")</f>
        <v/>
      </c>
      <c r="AF47" s="136" t="str">
        <f ca="1">IFERROR(IF(OR(AF$17=$C47,AF$17=list!$C$4),(VLOOKUP(AF$19,Input!$A$9:$I$48,Input!$I$6,0)*VLOOKUP(AF$19,Input!$A$9:$H$48,Input!$H$6,0))/(VLOOKUP($E47,'Container Panel'!$B$41:$Z$100,'Container Panel'!$J$38,0)*HLOOKUP(AF$19,$F$146:$AS$206,$D47+1,0)),""),"")</f>
        <v/>
      </c>
      <c r="AG47" s="136" t="str">
        <f ca="1">IFERROR(IF(OR(AG$17=$C47,AG$17=list!$C$4),(VLOOKUP(AG$19,Input!$A$9:$I$48,Input!$I$6,0)*VLOOKUP(AG$19,Input!$A$9:$H$48,Input!$H$6,0))/(VLOOKUP($E47,'Container Panel'!$B$41:$Z$100,'Container Panel'!$J$38,0)*HLOOKUP(AG$19,$F$146:$AS$206,$D47+1,0)),""),"")</f>
        <v/>
      </c>
      <c r="AH47" s="136" t="str">
        <f ca="1">IFERROR(IF(OR(AH$17=$C47,AH$17=list!$C$4),(VLOOKUP(AH$19,Input!$A$9:$I$48,Input!$I$6,0)*VLOOKUP(AH$19,Input!$A$9:$H$48,Input!$H$6,0))/(VLOOKUP($E47,'Container Panel'!$B$41:$Z$100,'Container Panel'!$J$38,0)*HLOOKUP(AH$19,$F$146:$AS$206,$D47+1,0)),""),"")</f>
        <v/>
      </c>
      <c r="AI47" s="136" t="str">
        <f ca="1">IFERROR(IF(OR(AI$17=$C47,AI$17=list!$C$4),(VLOOKUP(AI$19,Input!$A$9:$I$48,Input!$I$6,0)*VLOOKUP(AI$19,Input!$A$9:$H$48,Input!$H$6,0))/(VLOOKUP($E47,'Container Panel'!$B$41:$Z$100,'Container Panel'!$J$38,0)*HLOOKUP(AI$19,$F$146:$AS$206,$D47+1,0)),""),"")</f>
        <v/>
      </c>
      <c r="AJ47" s="136" t="str">
        <f ca="1">IFERROR(IF(OR(AJ$17=$C47,AJ$17=list!$C$4),(VLOOKUP(AJ$19,Input!$A$9:$I$48,Input!$I$6,0)*VLOOKUP(AJ$19,Input!$A$9:$H$48,Input!$H$6,0))/(VLOOKUP($E47,'Container Panel'!$B$41:$Z$100,'Container Panel'!$J$38,0)*HLOOKUP(AJ$19,$F$146:$AS$206,$D47+1,0)),""),"")</f>
        <v/>
      </c>
      <c r="AK47" s="136" t="str">
        <f ca="1">IFERROR(IF(OR(AK$17=$C47,AK$17=list!$C$4),(VLOOKUP(AK$19,Input!$A$9:$I$48,Input!$I$6,0)*VLOOKUP(AK$19,Input!$A$9:$H$48,Input!$H$6,0))/(VLOOKUP($E47,'Container Panel'!$B$41:$Z$100,'Container Panel'!$J$38,0)*HLOOKUP(AK$19,$F$146:$AS$206,$D47+1,0)),""),"")</f>
        <v/>
      </c>
      <c r="AL47" s="136" t="str">
        <f ca="1">IFERROR(IF(OR(AL$17=$C47,AL$17=list!$C$4),(VLOOKUP(AL$19,Input!$A$9:$I$48,Input!$I$6,0)*VLOOKUP(AL$19,Input!$A$9:$H$48,Input!$H$6,0))/(VLOOKUP($E47,'Container Panel'!$B$41:$Z$100,'Container Panel'!$J$38,0)*HLOOKUP(AL$19,$F$146:$AS$206,$D47+1,0)),""),"")</f>
        <v/>
      </c>
      <c r="AM47" s="136" t="str">
        <f ca="1">IFERROR(IF(OR(AM$17=$C47,AM$17=list!$C$4),(VLOOKUP(AM$19,Input!$A$9:$I$48,Input!$I$6,0)*VLOOKUP(AM$19,Input!$A$9:$H$48,Input!$H$6,0))/(VLOOKUP($E47,'Container Panel'!$B$41:$Z$100,'Container Panel'!$J$38,0)*HLOOKUP(AM$19,$F$146:$AS$206,$D47+1,0)),""),"")</f>
        <v/>
      </c>
      <c r="AN47" s="136" t="str">
        <f ca="1">IFERROR(IF(OR(AN$17=$C47,AN$17=list!$C$4),(VLOOKUP(AN$19,Input!$A$9:$I$48,Input!$I$6,0)*VLOOKUP(AN$19,Input!$A$9:$H$48,Input!$H$6,0))/(VLOOKUP($E47,'Container Panel'!$B$41:$Z$100,'Container Panel'!$J$38,0)*HLOOKUP(AN$19,$F$146:$AS$206,$D47+1,0)),""),"")</f>
        <v/>
      </c>
      <c r="AO47" s="136" t="str">
        <f ca="1">IFERROR(IF(OR(AO$17=$C47,AO$17=list!$C$4),(VLOOKUP(AO$19,Input!$A$9:$I$48,Input!$I$6,0)*VLOOKUP(AO$19,Input!$A$9:$H$48,Input!$H$6,0))/(VLOOKUP($E47,'Container Panel'!$B$41:$Z$100,'Container Panel'!$J$38,0)*HLOOKUP(AO$19,$F$146:$AS$206,$D47+1,0)),""),"")</f>
        <v/>
      </c>
      <c r="AP47" s="136" t="str">
        <f ca="1">IFERROR(IF(OR(AP$17=$C47,AP$17=list!$C$4),(VLOOKUP(AP$19,Input!$A$9:$I$48,Input!$I$6,0)*VLOOKUP(AP$19,Input!$A$9:$H$48,Input!$H$6,0))/(VLOOKUP($E47,'Container Panel'!$B$41:$Z$100,'Container Panel'!$J$38,0)*HLOOKUP(AP$19,$F$146:$AS$206,$D47+1,0)),""),"")</f>
        <v/>
      </c>
      <c r="AQ47" s="136" t="str">
        <f ca="1">IFERROR(IF(OR(AQ$17=$C47,AQ$17=list!$C$4),(VLOOKUP(AQ$19,Input!$A$9:$I$48,Input!$I$6,0)*VLOOKUP(AQ$19,Input!$A$9:$H$48,Input!$H$6,0))/(VLOOKUP($E47,'Container Panel'!$B$41:$Z$100,'Container Panel'!$J$38,0)*HLOOKUP(AQ$19,$F$146:$AS$206,$D47+1,0)),""),"")</f>
        <v/>
      </c>
      <c r="AR47" s="136" t="str">
        <f ca="1">IFERROR(IF(OR(AR$17=$C47,AR$17=list!$C$4),(VLOOKUP(AR$19,Input!$A$9:$I$48,Input!$I$6,0)*VLOOKUP(AR$19,Input!$A$9:$H$48,Input!$H$6,0))/(VLOOKUP($E47,'Container Panel'!$B$41:$Z$100,'Container Panel'!$J$38,0)*HLOOKUP(AR$19,$F$146:$AS$206,$D47+1,0)),""),"")</f>
        <v/>
      </c>
      <c r="AS47" s="136" t="str">
        <f ca="1">IFERROR(IF(OR(AS$17=$C47,AS$17=list!$C$4),(VLOOKUP(AS$19,Input!$A$9:$I$48,Input!$I$6,0)*VLOOKUP(AS$19,Input!$A$9:$H$48,Input!$H$6,0))/(VLOOKUP($E47,'Container Panel'!$B$41:$Z$100,'Container Panel'!$J$38,0)*HLOOKUP(AS$19,$F$146:$AS$206,$D47+1,0)),""),"")</f>
        <v/>
      </c>
    </row>
    <row r="48" spans="3:45">
      <c r="C48" s="74" t="str">
        <f>IFERROR(VLOOKUP($E48,'Container Panel'!$B$41:$M$100,'Container Panel'!$K$38,0),"")</f>
        <v/>
      </c>
      <c r="D48" s="74">
        <v>29</v>
      </c>
      <c r="E48" s="135">
        <f t="shared" si="10"/>
        <v>0</v>
      </c>
      <c r="F48" s="136" t="str">
        <f ca="1">IFERROR(IF(OR(F$17=$C48,F$17=list!$C$4),(VLOOKUP(F$19,Input!$A$9:$I$48,Input!$I$6,0)*VLOOKUP(F$19,Input!$A$9:$H$48,Input!$H$6,0))/(VLOOKUP($E48,'Container Panel'!$B$41:$Z$100,'Container Panel'!$J$38,0)*HLOOKUP(F$19,$F$146:$AS$206,$D48+1,0)),""),"")</f>
        <v/>
      </c>
      <c r="G48" s="136" t="str">
        <f ca="1">IFERROR(IF(OR(G$17=$C48,G$17=list!$C$4),(VLOOKUP(G$19,Input!$A$9:$I$48,Input!$I$6,0)*VLOOKUP(G$19,Input!$A$9:$H$48,Input!$H$6,0))/(VLOOKUP($E48,'Container Panel'!$B$41:$Z$100,'Container Panel'!$J$38,0)*HLOOKUP(G$19,$F$146:$AS$206,$D48+1,0)),""),"")</f>
        <v/>
      </c>
      <c r="H48" s="136" t="str">
        <f ca="1">IFERROR(IF(OR(H$17=$C48,H$17=list!$C$4),(VLOOKUP(H$19,Input!$A$9:$I$48,Input!$I$6,0)*VLOOKUP(H$19,Input!$A$9:$H$48,Input!$H$6,0))/(VLOOKUP($E48,'Container Panel'!$B$41:$Z$100,'Container Panel'!$J$38,0)*HLOOKUP(H$19,$F$146:$AS$206,$D48+1,0)),""),"")</f>
        <v/>
      </c>
      <c r="I48" s="136" t="str">
        <f ca="1">IFERROR(IF(OR(I$17=$C48,I$17=list!$C$4),(VLOOKUP(I$19,Input!$A$9:$I$48,Input!$I$6,0)*VLOOKUP(I$19,Input!$A$9:$H$48,Input!$H$6,0))/(VLOOKUP($E48,'Container Panel'!$B$41:$Z$100,'Container Panel'!$J$38,0)*HLOOKUP(I$19,$F$146:$AS$206,$D48+1,0)),""),"")</f>
        <v/>
      </c>
      <c r="J48" s="136" t="str">
        <f ca="1">IFERROR(IF(OR(J$17=$C48,J$17=list!$C$4),(VLOOKUP(J$19,Input!$A$9:$I$48,Input!$I$6,0)*VLOOKUP(J$19,Input!$A$9:$H$48,Input!$H$6,0))/(VLOOKUP($E48,'Container Panel'!$B$41:$Z$100,'Container Panel'!$J$38,0)*HLOOKUP(J$19,$F$146:$AS$206,$D48+1,0)),""),"")</f>
        <v/>
      </c>
      <c r="K48" s="136" t="str">
        <f ca="1">IFERROR(IF(OR(K$17=$C48,K$17=list!$C$4),(VLOOKUP(K$19,Input!$A$9:$I$48,Input!$I$6,0)*VLOOKUP(K$19,Input!$A$9:$H$48,Input!$H$6,0))/(VLOOKUP($E48,'Container Panel'!$B$41:$Z$100,'Container Panel'!$J$38,0)*HLOOKUP(K$19,$F$146:$AS$206,$D48+1,0)),""),"")</f>
        <v/>
      </c>
      <c r="L48" s="136" t="str">
        <f ca="1">IFERROR(IF(OR(L$17=$C48,L$17=list!$C$4),(VLOOKUP(L$19,Input!$A$9:$I$48,Input!$I$6,0)*VLOOKUP(L$19,Input!$A$9:$H$48,Input!$H$6,0))/(VLOOKUP($E48,'Container Panel'!$B$41:$Z$100,'Container Panel'!$J$38,0)*HLOOKUP(L$19,$F$146:$AS$206,$D48+1,0)),""),"")</f>
        <v/>
      </c>
      <c r="M48" s="136" t="str">
        <f ca="1">IFERROR(IF(OR(M$17=$C48,M$17=list!$C$4),(VLOOKUP(M$19,Input!$A$9:$I$48,Input!$I$6,0)*VLOOKUP(M$19,Input!$A$9:$H$48,Input!$H$6,0))/(VLOOKUP($E48,'Container Panel'!$B$41:$Z$100,'Container Panel'!$J$38,0)*HLOOKUP(M$19,$F$146:$AS$206,$D48+1,0)),""),"")</f>
        <v/>
      </c>
      <c r="N48" s="136" t="str">
        <f ca="1">IFERROR(IF(OR(N$17=$C48,N$17=list!$C$4),(VLOOKUP(N$19,Input!$A$9:$I$48,Input!$I$6,0)*VLOOKUP(N$19,Input!$A$9:$H$48,Input!$H$6,0))/(VLOOKUP($E48,'Container Panel'!$B$41:$Z$100,'Container Panel'!$J$38,0)*HLOOKUP(N$19,$F$146:$AS$206,$D48+1,0)),""),"")</f>
        <v/>
      </c>
      <c r="O48" s="136" t="str">
        <f ca="1">IFERROR(IF(OR(O$17=$C48,O$17=list!$C$4),(VLOOKUP(O$19,Input!$A$9:$I$48,Input!$I$6,0)*VLOOKUP(O$19,Input!$A$9:$H$48,Input!$H$6,0))/(VLOOKUP($E48,'Container Panel'!$B$41:$Z$100,'Container Panel'!$J$38,0)*HLOOKUP(O$19,$F$146:$AS$206,$D48+1,0)),""),"")</f>
        <v/>
      </c>
      <c r="P48" s="136" t="str">
        <f ca="1">IFERROR(IF(OR(P$17=$C48,P$17=list!$C$4),(VLOOKUP(P$19,Input!$A$9:$I$48,Input!$I$6,0)*VLOOKUP(P$19,Input!$A$9:$H$48,Input!$H$6,0))/(VLOOKUP($E48,'Container Panel'!$B$41:$Z$100,'Container Panel'!$J$38,0)*HLOOKUP(P$19,$F$146:$AS$206,$D48+1,0)),""),"")</f>
        <v/>
      </c>
      <c r="Q48" s="136" t="str">
        <f ca="1">IFERROR(IF(OR(Q$17=$C48,Q$17=list!$C$4),(VLOOKUP(Q$19,Input!$A$9:$I$48,Input!$I$6,0)*VLOOKUP(Q$19,Input!$A$9:$H$48,Input!$H$6,0))/(VLOOKUP($E48,'Container Panel'!$B$41:$Z$100,'Container Panel'!$J$38,0)*HLOOKUP(Q$19,$F$146:$AS$206,$D48+1,0)),""),"")</f>
        <v/>
      </c>
      <c r="R48" s="136" t="str">
        <f ca="1">IFERROR(IF(OR(R$17=$C48,R$17=list!$C$4),(VLOOKUP(R$19,Input!$A$9:$I$48,Input!$I$6,0)*VLOOKUP(R$19,Input!$A$9:$H$48,Input!$H$6,0))/(VLOOKUP($E48,'Container Panel'!$B$41:$Z$100,'Container Panel'!$J$38,0)*HLOOKUP(R$19,$F$146:$AS$206,$D48+1,0)),""),"")</f>
        <v/>
      </c>
      <c r="S48" s="136" t="str">
        <f ca="1">IFERROR(IF(OR(S$17=$C48,S$17=list!$C$4),(VLOOKUP(S$19,Input!$A$9:$I$48,Input!$I$6,0)*VLOOKUP(S$19,Input!$A$9:$H$48,Input!$H$6,0))/(VLOOKUP($E48,'Container Panel'!$B$41:$Z$100,'Container Panel'!$J$38,0)*HLOOKUP(S$19,$F$146:$AS$206,$D48+1,0)),""),"")</f>
        <v/>
      </c>
      <c r="T48" s="136" t="str">
        <f ca="1">IFERROR(IF(OR(T$17=$C48,T$17=list!$C$4),(VLOOKUP(T$19,Input!$A$9:$I$48,Input!$I$6,0)*VLOOKUP(T$19,Input!$A$9:$H$48,Input!$H$6,0))/(VLOOKUP($E48,'Container Panel'!$B$41:$Z$100,'Container Panel'!$J$38,0)*HLOOKUP(T$19,$F$146:$AS$206,$D48+1,0)),""),"")</f>
        <v/>
      </c>
      <c r="U48" s="136" t="str">
        <f ca="1">IFERROR(IF(OR(U$17=$C48,U$17=list!$C$4),(VLOOKUP(U$19,Input!$A$9:$I$48,Input!$I$6,0)*VLOOKUP(U$19,Input!$A$9:$H$48,Input!$H$6,0))/(VLOOKUP($E48,'Container Panel'!$B$41:$Z$100,'Container Panel'!$J$38,0)*HLOOKUP(U$19,$F$146:$AS$206,$D48+1,0)),""),"")</f>
        <v/>
      </c>
      <c r="V48" s="136" t="str">
        <f ca="1">IFERROR(IF(OR(V$17=$C48,V$17=list!$C$4),(VLOOKUP(V$19,Input!$A$9:$I$48,Input!$I$6,0)*VLOOKUP(V$19,Input!$A$9:$H$48,Input!$H$6,0))/(VLOOKUP($E48,'Container Panel'!$B$41:$Z$100,'Container Panel'!$J$38,0)*HLOOKUP(V$19,$F$146:$AS$206,$D48+1,0)),""),"")</f>
        <v/>
      </c>
      <c r="W48" s="136" t="str">
        <f ca="1">IFERROR(IF(OR(W$17=$C48,W$17=list!$C$4),(VLOOKUP(W$19,Input!$A$9:$I$48,Input!$I$6,0)*VLOOKUP(W$19,Input!$A$9:$H$48,Input!$H$6,0))/(VLOOKUP($E48,'Container Panel'!$B$41:$Z$100,'Container Panel'!$J$38,0)*HLOOKUP(W$19,$F$146:$AS$206,$D48+1,0)),""),"")</f>
        <v/>
      </c>
      <c r="X48" s="136" t="str">
        <f ca="1">IFERROR(IF(OR(X$17=$C48,X$17=list!$C$4),(VLOOKUP(X$19,Input!$A$9:$I$48,Input!$I$6,0)*VLOOKUP(X$19,Input!$A$9:$H$48,Input!$H$6,0))/(VLOOKUP($E48,'Container Panel'!$B$41:$Z$100,'Container Panel'!$J$38,0)*HLOOKUP(X$19,$F$146:$AS$206,$D48+1,0)),""),"")</f>
        <v/>
      </c>
      <c r="Y48" s="136" t="str">
        <f ca="1">IFERROR(IF(OR(Y$17=$C48,Y$17=list!$C$4),(VLOOKUP(Y$19,Input!$A$9:$I$48,Input!$I$6,0)*VLOOKUP(Y$19,Input!$A$9:$H$48,Input!$H$6,0))/(VLOOKUP($E48,'Container Panel'!$B$41:$Z$100,'Container Panel'!$J$38,0)*HLOOKUP(Y$19,$F$146:$AS$206,$D48+1,0)),""),"")</f>
        <v/>
      </c>
      <c r="Z48" s="136" t="str">
        <f ca="1">IFERROR(IF(OR(Z$17=$C48,Z$17=list!$C$4),(VLOOKUP(Z$19,Input!$A$9:$I$48,Input!$I$6,0)*VLOOKUP(Z$19,Input!$A$9:$H$48,Input!$H$6,0))/(VLOOKUP($E48,'Container Panel'!$B$41:$Z$100,'Container Panel'!$J$38,0)*HLOOKUP(Z$19,$F$146:$AS$206,$D48+1,0)),""),"")</f>
        <v/>
      </c>
      <c r="AA48" s="136" t="str">
        <f ca="1">IFERROR(IF(OR(AA$17=$C48,AA$17=list!$C$4),(VLOOKUP(AA$19,Input!$A$9:$I$48,Input!$I$6,0)*VLOOKUP(AA$19,Input!$A$9:$H$48,Input!$H$6,0))/(VLOOKUP($E48,'Container Panel'!$B$41:$Z$100,'Container Panel'!$J$38,0)*HLOOKUP(AA$19,$F$146:$AS$206,$D48+1,0)),""),"")</f>
        <v/>
      </c>
      <c r="AB48" s="136" t="str">
        <f ca="1">IFERROR(IF(OR(AB$17=$C48,AB$17=list!$C$4),(VLOOKUP(AB$19,Input!$A$9:$I$48,Input!$I$6,0)*VLOOKUP(AB$19,Input!$A$9:$H$48,Input!$H$6,0))/(VLOOKUP($E48,'Container Panel'!$B$41:$Z$100,'Container Panel'!$J$38,0)*HLOOKUP(AB$19,$F$146:$AS$206,$D48+1,0)),""),"")</f>
        <v/>
      </c>
      <c r="AC48" s="136" t="str">
        <f ca="1">IFERROR(IF(OR(AC$17=$C48,AC$17=list!$C$4),(VLOOKUP(AC$19,Input!$A$9:$I$48,Input!$I$6,0)*VLOOKUP(AC$19,Input!$A$9:$H$48,Input!$H$6,0))/(VLOOKUP($E48,'Container Panel'!$B$41:$Z$100,'Container Panel'!$J$38,0)*HLOOKUP(AC$19,$F$146:$AS$206,$D48+1,0)),""),"")</f>
        <v/>
      </c>
      <c r="AD48" s="136" t="str">
        <f ca="1">IFERROR(IF(OR(AD$17=$C48,AD$17=list!$C$4),(VLOOKUP(AD$19,Input!$A$9:$I$48,Input!$I$6,0)*VLOOKUP(AD$19,Input!$A$9:$H$48,Input!$H$6,0))/(VLOOKUP($E48,'Container Panel'!$B$41:$Z$100,'Container Panel'!$J$38,0)*HLOOKUP(AD$19,$F$146:$AS$206,$D48+1,0)),""),"")</f>
        <v/>
      </c>
      <c r="AE48" s="136" t="str">
        <f ca="1">IFERROR(IF(OR(AE$17=$C48,AE$17=list!$C$4),(VLOOKUP(AE$19,Input!$A$9:$I$48,Input!$I$6,0)*VLOOKUP(AE$19,Input!$A$9:$H$48,Input!$H$6,0))/(VLOOKUP($E48,'Container Panel'!$B$41:$Z$100,'Container Panel'!$J$38,0)*HLOOKUP(AE$19,$F$146:$AS$206,$D48+1,0)),""),"")</f>
        <v/>
      </c>
      <c r="AF48" s="136" t="str">
        <f ca="1">IFERROR(IF(OR(AF$17=$C48,AF$17=list!$C$4),(VLOOKUP(AF$19,Input!$A$9:$I$48,Input!$I$6,0)*VLOOKUP(AF$19,Input!$A$9:$H$48,Input!$H$6,0))/(VLOOKUP($E48,'Container Panel'!$B$41:$Z$100,'Container Panel'!$J$38,0)*HLOOKUP(AF$19,$F$146:$AS$206,$D48+1,0)),""),"")</f>
        <v/>
      </c>
      <c r="AG48" s="136" t="str">
        <f ca="1">IFERROR(IF(OR(AG$17=$C48,AG$17=list!$C$4),(VLOOKUP(AG$19,Input!$A$9:$I$48,Input!$I$6,0)*VLOOKUP(AG$19,Input!$A$9:$H$48,Input!$H$6,0))/(VLOOKUP($E48,'Container Panel'!$B$41:$Z$100,'Container Panel'!$J$38,0)*HLOOKUP(AG$19,$F$146:$AS$206,$D48+1,0)),""),"")</f>
        <v/>
      </c>
      <c r="AH48" s="136" t="str">
        <f ca="1">IFERROR(IF(OR(AH$17=$C48,AH$17=list!$C$4),(VLOOKUP(AH$19,Input!$A$9:$I$48,Input!$I$6,0)*VLOOKUP(AH$19,Input!$A$9:$H$48,Input!$H$6,0))/(VLOOKUP($E48,'Container Panel'!$B$41:$Z$100,'Container Panel'!$J$38,0)*HLOOKUP(AH$19,$F$146:$AS$206,$D48+1,0)),""),"")</f>
        <v/>
      </c>
      <c r="AI48" s="136" t="str">
        <f ca="1">IFERROR(IF(OR(AI$17=$C48,AI$17=list!$C$4),(VLOOKUP(AI$19,Input!$A$9:$I$48,Input!$I$6,0)*VLOOKUP(AI$19,Input!$A$9:$H$48,Input!$H$6,0))/(VLOOKUP($E48,'Container Panel'!$B$41:$Z$100,'Container Panel'!$J$38,0)*HLOOKUP(AI$19,$F$146:$AS$206,$D48+1,0)),""),"")</f>
        <v/>
      </c>
      <c r="AJ48" s="136" t="str">
        <f ca="1">IFERROR(IF(OR(AJ$17=$C48,AJ$17=list!$C$4),(VLOOKUP(AJ$19,Input!$A$9:$I$48,Input!$I$6,0)*VLOOKUP(AJ$19,Input!$A$9:$H$48,Input!$H$6,0))/(VLOOKUP($E48,'Container Panel'!$B$41:$Z$100,'Container Panel'!$J$38,0)*HLOOKUP(AJ$19,$F$146:$AS$206,$D48+1,0)),""),"")</f>
        <v/>
      </c>
      <c r="AK48" s="136" t="str">
        <f ca="1">IFERROR(IF(OR(AK$17=$C48,AK$17=list!$C$4),(VLOOKUP(AK$19,Input!$A$9:$I$48,Input!$I$6,0)*VLOOKUP(AK$19,Input!$A$9:$H$48,Input!$H$6,0))/(VLOOKUP($E48,'Container Panel'!$B$41:$Z$100,'Container Panel'!$J$38,0)*HLOOKUP(AK$19,$F$146:$AS$206,$D48+1,0)),""),"")</f>
        <v/>
      </c>
      <c r="AL48" s="136" t="str">
        <f ca="1">IFERROR(IF(OR(AL$17=$C48,AL$17=list!$C$4),(VLOOKUP(AL$19,Input!$A$9:$I$48,Input!$I$6,0)*VLOOKUP(AL$19,Input!$A$9:$H$48,Input!$H$6,0))/(VLOOKUP($E48,'Container Panel'!$B$41:$Z$100,'Container Panel'!$J$38,0)*HLOOKUP(AL$19,$F$146:$AS$206,$D48+1,0)),""),"")</f>
        <v/>
      </c>
      <c r="AM48" s="136" t="str">
        <f ca="1">IFERROR(IF(OR(AM$17=$C48,AM$17=list!$C$4),(VLOOKUP(AM$19,Input!$A$9:$I$48,Input!$I$6,0)*VLOOKUP(AM$19,Input!$A$9:$H$48,Input!$H$6,0))/(VLOOKUP($E48,'Container Panel'!$B$41:$Z$100,'Container Panel'!$J$38,0)*HLOOKUP(AM$19,$F$146:$AS$206,$D48+1,0)),""),"")</f>
        <v/>
      </c>
      <c r="AN48" s="136" t="str">
        <f ca="1">IFERROR(IF(OR(AN$17=$C48,AN$17=list!$C$4),(VLOOKUP(AN$19,Input!$A$9:$I$48,Input!$I$6,0)*VLOOKUP(AN$19,Input!$A$9:$H$48,Input!$H$6,0))/(VLOOKUP($E48,'Container Panel'!$B$41:$Z$100,'Container Panel'!$J$38,0)*HLOOKUP(AN$19,$F$146:$AS$206,$D48+1,0)),""),"")</f>
        <v/>
      </c>
      <c r="AO48" s="136" t="str">
        <f ca="1">IFERROR(IF(OR(AO$17=$C48,AO$17=list!$C$4),(VLOOKUP(AO$19,Input!$A$9:$I$48,Input!$I$6,0)*VLOOKUP(AO$19,Input!$A$9:$H$48,Input!$H$6,0))/(VLOOKUP($E48,'Container Panel'!$B$41:$Z$100,'Container Panel'!$J$38,0)*HLOOKUP(AO$19,$F$146:$AS$206,$D48+1,0)),""),"")</f>
        <v/>
      </c>
      <c r="AP48" s="136" t="str">
        <f ca="1">IFERROR(IF(OR(AP$17=$C48,AP$17=list!$C$4),(VLOOKUP(AP$19,Input!$A$9:$I$48,Input!$I$6,0)*VLOOKUP(AP$19,Input!$A$9:$H$48,Input!$H$6,0))/(VLOOKUP($E48,'Container Panel'!$B$41:$Z$100,'Container Panel'!$J$38,0)*HLOOKUP(AP$19,$F$146:$AS$206,$D48+1,0)),""),"")</f>
        <v/>
      </c>
      <c r="AQ48" s="136" t="str">
        <f ca="1">IFERROR(IF(OR(AQ$17=$C48,AQ$17=list!$C$4),(VLOOKUP(AQ$19,Input!$A$9:$I$48,Input!$I$6,0)*VLOOKUP(AQ$19,Input!$A$9:$H$48,Input!$H$6,0))/(VLOOKUP($E48,'Container Panel'!$B$41:$Z$100,'Container Panel'!$J$38,0)*HLOOKUP(AQ$19,$F$146:$AS$206,$D48+1,0)),""),"")</f>
        <v/>
      </c>
      <c r="AR48" s="136" t="str">
        <f ca="1">IFERROR(IF(OR(AR$17=$C48,AR$17=list!$C$4),(VLOOKUP(AR$19,Input!$A$9:$I$48,Input!$I$6,0)*VLOOKUP(AR$19,Input!$A$9:$H$48,Input!$H$6,0))/(VLOOKUP($E48,'Container Panel'!$B$41:$Z$100,'Container Panel'!$J$38,0)*HLOOKUP(AR$19,$F$146:$AS$206,$D48+1,0)),""),"")</f>
        <v/>
      </c>
      <c r="AS48" s="136" t="str">
        <f ca="1">IFERROR(IF(OR(AS$17=$C48,AS$17=list!$C$4),(VLOOKUP(AS$19,Input!$A$9:$I$48,Input!$I$6,0)*VLOOKUP(AS$19,Input!$A$9:$H$48,Input!$H$6,0))/(VLOOKUP($E48,'Container Panel'!$B$41:$Z$100,'Container Panel'!$J$38,0)*HLOOKUP(AS$19,$F$146:$AS$206,$D48+1,0)),""),"")</f>
        <v/>
      </c>
    </row>
    <row r="49" spans="3:45">
      <c r="C49" s="74" t="str">
        <f>IFERROR(VLOOKUP($E49,'Container Panel'!$B$41:$M$100,'Container Panel'!$K$38,0),"")</f>
        <v/>
      </c>
      <c r="D49" s="74">
        <v>30</v>
      </c>
      <c r="E49" s="135">
        <f t="shared" si="10"/>
        <v>0</v>
      </c>
      <c r="F49" s="136" t="str">
        <f ca="1">IFERROR(IF(OR(F$17=$C49,F$17=list!$C$4),(VLOOKUP(F$19,Input!$A$9:$I$48,Input!$I$6,0)*VLOOKUP(F$19,Input!$A$9:$H$48,Input!$H$6,0))/(VLOOKUP($E49,'Container Panel'!$B$41:$Z$100,'Container Panel'!$J$38,0)*HLOOKUP(F$19,$F$146:$AS$206,$D49+1,0)),""),"")</f>
        <v/>
      </c>
      <c r="G49" s="136" t="str">
        <f ca="1">IFERROR(IF(OR(G$17=$C49,G$17=list!$C$4),(VLOOKUP(G$19,Input!$A$9:$I$48,Input!$I$6,0)*VLOOKUP(G$19,Input!$A$9:$H$48,Input!$H$6,0))/(VLOOKUP($E49,'Container Panel'!$B$41:$Z$100,'Container Panel'!$J$38,0)*HLOOKUP(G$19,$F$146:$AS$206,$D49+1,0)),""),"")</f>
        <v/>
      </c>
      <c r="H49" s="136" t="str">
        <f ca="1">IFERROR(IF(OR(H$17=$C49,H$17=list!$C$4),(VLOOKUP(H$19,Input!$A$9:$I$48,Input!$I$6,0)*VLOOKUP(H$19,Input!$A$9:$H$48,Input!$H$6,0))/(VLOOKUP($E49,'Container Panel'!$B$41:$Z$100,'Container Panel'!$J$38,0)*HLOOKUP(H$19,$F$146:$AS$206,$D49+1,0)),""),"")</f>
        <v/>
      </c>
      <c r="I49" s="136" t="str">
        <f ca="1">IFERROR(IF(OR(I$17=$C49,I$17=list!$C$4),(VLOOKUP(I$19,Input!$A$9:$I$48,Input!$I$6,0)*VLOOKUP(I$19,Input!$A$9:$H$48,Input!$H$6,0))/(VLOOKUP($E49,'Container Panel'!$B$41:$Z$100,'Container Panel'!$J$38,0)*HLOOKUP(I$19,$F$146:$AS$206,$D49+1,0)),""),"")</f>
        <v/>
      </c>
      <c r="J49" s="136" t="str">
        <f ca="1">IFERROR(IF(OR(J$17=$C49,J$17=list!$C$4),(VLOOKUP(J$19,Input!$A$9:$I$48,Input!$I$6,0)*VLOOKUP(J$19,Input!$A$9:$H$48,Input!$H$6,0))/(VLOOKUP($E49,'Container Panel'!$B$41:$Z$100,'Container Panel'!$J$38,0)*HLOOKUP(J$19,$F$146:$AS$206,$D49+1,0)),""),"")</f>
        <v/>
      </c>
      <c r="K49" s="136" t="str">
        <f ca="1">IFERROR(IF(OR(K$17=$C49,K$17=list!$C$4),(VLOOKUP(K$19,Input!$A$9:$I$48,Input!$I$6,0)*VLOOKUP(K$19,Input!$A$9:$H$48,Input!$H$6,0))/(VLOOKUP($E49,'Container Panel'!$B$41:$Z$100,'Container Panel'!$J$38,0)*HLOOKUP(K$19,$F$146:$AS$206,$D49+1,0)),""),"")</f>
        <v/>
      </c>
      <c r="L49" s="136" t="str">
        <f ca="1">IFERROR(IF(OR(L$17=$C49,L$17=list!$C$4),(VLOOKUP(L$19,Input!$A$9:$I$48,Input!$I$6,0)*VLOOKUP(L$19,Input!$A$9:$H$48,Input!$H$6,0))/(VLOOKUP($E49,'Container Panel'!$B$41:$Z$100,'Container Panel'!$J$38,0)*HLOOKUP(L$19,$F$146:$AS$206,$D49+1,0)),""),"")</f>
        <v/>
      </c>
      <c r="M49" s="136" t="str">
        <f ca="1">IFERROR(IF(OR(M$17=$C49,M$17=list!$C$4),(VLOOKUP(M$19,Input!$A$9:$I$48,Input!$I$6,0)*VLOOKUP(M$19,Input!$A$9:$H$48,Input!$H$6,0))/(VLOOKUP($E49,'Container Panel'!$B$41:$Z$100,'Container Panel'!$J$38,0)*HLOOKUP(M$19,$F$146:$AS$206,$D49+1,0)),""),"")</f>
        <v/>
      </c>
      <c r="N49" s="136" t="str">
        <f ca="1">IFERROR(IF(OR(N$17=$C49,N$17=list!$C$4),(VLOOKUP(N$19,Input!$A$9:$I$48,Input!$I$6,0)*VLOOKUP(N$19,Input!$A$9:$H$48,Input!$H$6,0))/(VLOOKUP($E49,'Container Panel'!$B$41:$Z$100,'Container Panel'!$J$38,0)*HLOOKUP(N$19,$F$146:$AS$206,$D49+1,0)),""),"")</f>
        <v/>
      </c>
      <c r="O49" s="136" t="str">
        <f ca="1">IFERROR(IF(OR(O$17=$C49,O$17=list!$C$4),(VLOOKUP(O$19,Input!$A$9:$I$48,Input!$I$6,0)*VLOOKUP(O$19,Input!$A$9:$H$48,Input!$H$6,0))/(VLOOKUP($E49,'Container Panel'!$B$41:$Z$100,'Container Panel'!$J$38,0)*HLOOKUP(O$19,$F$146:$AS$206,$D49+1,0)),""),"")</f>
        <v/>
      </c>
      <c r="P49" s="136" t="str">
        <f ca="1">IFERROR(IF(OR(P$17=$C49,P$17=list!$C$4),(VLOOKUP(P$19,Input!$A$9:$I$48,Input!$I$6,0)*VLOOKUP(P$19,Input!$A$9:$H$48,Input!$H$6,0))/(VLOOKUP($E49,'Container Panel'!$B$41:$Z$100,'Container Panel'!$J$38,0)*HLOOKUP(P$19,$F$146:$AS$206,$D49+1,0)),""),"")</f>
        <v/>
      </c>
      <c r="Q49" s="136" t="str">
        <f ca="1">IFERROR(IF(OR(Q$17=$C49,Q$17=list!$C$4),(VLOOKUP(Q$19,Input!$A$9:$I$48,Input!$I$6,0)*VLOOKUP(Q$19,Input!$A$9:$H$48,Input!$H$6,0))/(VLOOKUP($E49,'Container Panel'!$B$41:$Z$100,'Container Panel'!$J$38,0)*HLOOKUP(Q$19,$F$146:$AS$206,$D49+1,0)),""),"")</f>
        <v/>
      </c>
      <c r="R49" s="136" t="str">
        <f ca="1">IFERROR(IF(OR(R$17=$C49,R$17=list!$C$4),(VLOOKUP(R$19,Input!$A$9:$I$48,Input!$I$6,0)*VLOOKUP(R$19,Input!$A$9:$H$48,Input!$H$6,0))/(VLOOKUP($E49,'Container Panel'!$B$41:$Z$100,'Container Panel'!$J$38,0)*HLOOKUP(R$19,$F$146:$AS$206,$D49+1,0)),""),"")</f>
        <v/>
      </c>
      <c r="S49" s="136" t="str">
        <f ca="1">IFERROR(IF(OR(S$17=$C49,S$17=list!$C$4),(VLOOKUP(S$19,Input!$A$9:$I$48,Input!$I$6,0)*VLOOKUP(S$19,Input!$A$9:$H$48,Input!$H$6,0))/(VLOOKUP($E49,'Container Panel'!$B$41:$Z$100,'Container Panel'!$J$38,0)*HLOOKUP(S$19,$F$146:$AS$206,$D49+1,0)),""),"")</f>
        <v/>
      </c>
      <c r="T49" s="136" t="str">
        <f ca="1">IFERROR(IF(OR(T$17=$C49,T$17=list!$C$4),(VLOOKUP(T$19,Input!$A$9:$I$48,Input!$I$6,0)*VLOOKUP(T$19,Input!$A$9:$H$48,Input!$H$6,0))/(VLOOKUP($E49,'Container Panel'!$B$41:$Z$100,'Container Panel'!$J$38,0)*HLOOKUP(T$19,$F$146:$AS$206,$D49+1,0)),""),"")</f>
        <v/>
      </c>
      <c r="U49" s="136" t="str">
        <f ca="1">IFERROR(IF(OR(U$17=$C49,U$17=list!$C$4),(VLOOKUP(U$19,Input!$A$9:$I$48,Input!$I$6,0)*VLOOKUP(U$19,Input!$A$9:$H$48,Input!$H$6,0))/(VLOOKUP($E49,'Container Panel'!$B$41:$Z$100,'Container Panel'!$J$38,0)*HLOOKUP(U$19,$F$146:$AS$206,$D49+1,0)),""),"")</f>
        <v/>
      </c>
      <c r="V49" s="136" t="str">
        <f ca="1">IFERROR(IF(OR(V$17=$C49,V$17=list!$C$4),(VLOOKUP(V$19,Input!$A$9:$I$48,Input!$I$6,0)*VLOOKUP(V$19,Input!$A$9:$H$48,Input!$H$6,0))/(VLOOKUP($E49,'Container Panel'!$B$41:$Z$100,'Container Panel'!$J$38,0)*HLOOKUP(V$19,$F$146:$AS$206,$D49+1,0)),""),"")</f>
        <v/>
      </c>
      <c r="W49" s="136" t="str">
        <f ca="1">IFERROR(IF(OR(W$17=$C49,W$17=list!$C$4),(VLOOKUP(W$19,Input!$A$9:$I$48,Input!$I$6,0)*VLOOKUP(W$19,Input!$A$9:$H$48,Input!$H$6,0))/(VLOOKUP($E49,'Container Panel'!$B$41:$Z$100,'Container Panel'!$J$38,0)*HLOOKUP(W$19,$F$146:$AS$206,$D49+1,0)),""),"")</f>
        <v/>
      </c>
      <c r="X49" s="136" t="str">
        <f ca="1">IFERROR(IF(OR(X$17=$C49,X$17=list!$C$4),(VLOOKUP(X$19,Input!$A$9:$I$48,Input!$I$6,0)*VLOOKUP(X$19,Input!$A$9:$H$48,Input!$H$6,0))/(VLOOKUP($E49,'Container Panel'!$B$41:$Z$100,'Container Panel'!$J$38,0)*HLOOKUP(X$19,$F$146:$AS$206,$D49+1,0)),""),"")</f>
        <v/>
      </c>
      <c r="Y49" s="136" t="str">
        <f ca="1">IFERROR(IF(OR(Y$17=$C49,Y$17=list!$C$4),(VLOOKUP(Y$19,Input!$A$9:$I$48,Input!$I$6,0)*VLOOKUP(Y$19,Input!$A$9:$H$48,Input!$H$6,0))/(VLOOKUP($E49,'Container Panel'!$B$41:$Z$100,'Container Panel'!$J$38,0)*HLOOKUP(Y$19,$F$146:$AS$206,$D49+1,0)),""),"")</f>
        <v/>
      </c>
      <c r="Z49" s="136" t="str">
        <f ca="1">IFERROR(IF(OR(Z$17=$C49,Z$17=list!$C$4),(VLOOKUP(Z$19,Input!$A$9:$I$48,Input!$I$6,0)*VLOOKUP(Z$19,Input!$A$9:$H$48,Input!$H$6,0))/(VLOOKUP($E49,'Container Panel'!$B$41:$Z$100,'Container Panel'!$J$38,0)*HLOOKUP(Z$19,$F$146:$AS$206,$D49+1,0)),""),"")</f>
        <v/>
      </c>
      <c r="AA49" s="136" t="str">
        <f ca="1">IFERROR(IF(OR(AA$17=$C49,AA$17=list!$C$4),(VLOOKUP(AA$19,Input!$A$9:$I$48,Input!$I$6,0)*VLOOKUP(AA$19,Input!$A$9:$H$48,Input!$H$6,0))/(VLOOKUP($E49,'Container Panel'!$B$41:$Z$100,'Container Panel'!$J$38,0)*HLOOKUP(AA$19,$F$146:$AS$206,$D49+1,0)),""),"")</f>
        <v/>
      </c>
      <c r="AB49" s="136" t="str">
        <f ca="1">IFERROR(IF(OR(AB$17=$C49,AB$17=list!$C$4),(VLOOKUP(AB$19,Input!$A$9:$I$48,Input!$I$6,0)*VLOOKUP(AB$19,Input!$A$9:$H$48,Input!$H$6,0))/(VLOOKUP($E49,'Container Panel'!$B$41:$Z$100,'Container Panel'!$J$38,0)*HLOOKUP(AB$19,$F$146:$AS$206,$D49+1,0)),""),"")</f>
        <v/>
      </c>
      <c r="AC49" s="136" t="str">
        <f ca="1">IFERROR(IF(OR(AC$17=$C49,AC$17=list!$C$4),(VLOOKUP(AC$19,Input!$A$9:$I$48,Input!$I$6,0)*VLOOKUP(AC$19,Input!$A$9:$H$48,Input!$H$6,0))/(VLOOKUP($E49,'Container Panel'!$B$41:$Z$100,'Container Panel'!$J$38,0)*HLOOKUP(AC$19,$F$146:$AS$206,$D49+1,0)),""),"")</f>
        <v/>
      </c>
      <c r="AD49" s="136" t="str">
        <f ca="1">IFERROR(IF(OR(AD$17=$C49,AD$17=list!$C$4),(VLOOKUP(AD$19,Input!$A$9:$I$48,Input!$I$6,0)*VLOOKUP(AD$19,Input!$A$9:$H$48,Input!$H$6,0))/(VLOOKUP($E49,'Container Panel'!$B$41:$Z$100,'Container Panel'!$J$38,0)*HLOOKUP(AD$19,$F$146:$AS$206,$D49+1,0)),""),"")</f>
        <v/>
      </c>
      <c r="AE49" s="136" t="str">
        <f ca="1">IFERROR(IF(OR(AE$17=$C49,AE$17=list!$C$4),(VLOOKUP(AE$19,Input!$A$9:$I$48,Input!$I$6,0)*VLOOKUP(AE$19,Input!$A$9:$H$48,Input!$H$6,0))/(VLOOKUP($E49,'Container Panel'!$B$41:$Z$100,'Container Panel'!$J$38,0)*HLOOKUP(AE$19,$F$146:$AS$206,$D49+1,0)),""),"")</f>
        <v/>
      </c>
      <c r="AF49" s="136" t="str">
        <f ca="1">IFERROR(IF(OR(AF$17=$C49,AF$17=list!$C$4),(VLOOKUP(AF$19,Input!$A$9:$I$48,Input!$I$6,0)*VLOOKUP(AF$19,Input!$A$9:$H$48,Input!$H$6,0))/(VLOOKUP($E49,'Container Panel'!$B$41:$Z$100,'Container Panel'!$J$38,0)*HLOOKUP(AF$19,$F$146:$AS$206,$D49+1,0)),""),"")</f>
        <v/>
      </c>
      <c r="AG49" s="136" t="str">
        <f ca="1">IFERROR(IF(OR(AG$17=$C49,AG$17=list!$C$4),(VLOOKUP(AG$19,Input!$A$9:$I$48,Input!$I$6,0)*VLOOKUP(AG$19,Input!$A$9:$H$48,Input!$H$6,0))/(VLOOKUP($E49,'Container Panel'!$B$41:$Z$100,'Container Panel'!$J$38,0)*HLOOKUP(AG$19,$F$146:$AS$206,$D49+1,0)),""),"")</f>
        <v/>
      </c>
      <c r="AH49" s="136" t="str">
        <f ca="1">IFERROR(IF(OR(AH$17=$C49,AH$17=list!$C$4),(VLOOKUP(AH$19,Input!$A$9:$I$48,Input!$I$6,0)*VLOOKUP(AH$19,Input!$A$9:$H$48,Input!$H$6,0))/(VLOOKUP($E49,'Container Panel'!$B$41:$Z$100,'Container Panel'!$J$38,0)*HLOOKUP(AH$19,$F$146:$AS$206,$D49+1,0)),""),"")</f>
        <v/>
      </c>
      <c r="AI49" s="136" t="str">
        <f ca="1">IFERROR(IF(OR(AI$17=$C49,AI$17=list!$C$4),(VLOOKUP(AI$19,Input!$A$9:$I$48,Input!$I$6,0)*VLOOKUP(AI$19,Input!$A$9:$H$48,Input!$H$6,0))/(VLOOKUP($E49,'Container Panel'!$B$41:$Z$100,'Container Panel'!$J$38,0)*HLOOKUP(AI$19,$F$146:$AS$206,$D49+1,0)),""),"")</f>
        <v/>
      </c>
      <c r="AJ49" s="136" t="str">
        <f ca="1">IFERROR(IF(OR(AJ$17=$C49,AJ$17=list!$C$4),(VLOOKUP(AJ$19,Input!$A$9:$I$48,Input!$I$6,0)*VLOOKUP(AJ$19,Input!$A$9:$H$48,Input!$H$6,0))/(VLOOKUP($E49,'Container Panel'!$B$41:$Z$100,'Container Panel'!$J$38,0)*HLOOKUP(AJ$19,$F$146:$AS$206,$D49+1,0)),""),"")</f>
        <v/>
      </c>
      <c r="AK49" s="136" t="str">
        <f ca="1">IFERROR(IF(OR(AK$17=$C49,AK$17=list!$C$4),(VLOOKUP(AK$19,Input!$A$9:$I$48,Input!$I$6,0)*VLOOKUP(AK$19,Input!$A$9:$H$48,Input!$H$6,0))/(VLOOKUP($E49,'Container Panel'!$B$41:$Z$100,'Container Panel'!$J$38,0)*HLOOKUP(AK$19,$F$146:$AS$206,$D49+1,0)),""),"")</f>
        <v/>
      </c>
      <c r="AL49" s="136" t="str">
        <f ca="1">IFERROR(IF(OR(AL$17=$C49,AL$17=list!$C$4),(VLOOKUP(AL$19,Input!$A$9:$I$48,Input!$I$6,0)*VLOOKUP(AL$19,Input!$A$9:$H$48,Input!$H$6,0))/(VLOOKUP($E49,'Container Panel'!$B$41:$Z$100,'Container Panel'!$J$38,0)*HLOOKUP(AL$19,$F$146:$AS$206,$D49+1,0)),""),"")</f>
        <v/>
      </c>
      <c r="AM49" s="136" t="str">
        <f ca="1">IFERROR(IF(OR(AM$17=$C49,AM$17=list!$C$4),(VLOOKUP(AM$19,Input!$A$9:$I$48,Input!$I$6,0)*VLOOKUP(AM$19,Input!$A$9:$H$48,Input!$H$6,0))/(VLOOKUP($E49,'Container Panel'!$B$41:$Z$100,'Container Panel'!$J$38,0)*HLOOKUP(AM$19,$F$146:$AS$206,$D49+1,0)),""),"")</f>
        <v/>
      </c>
      <c r="AN49" s="136" t="str">
        <f ca="1">IFERROR(IF(OR(AN$17=$C49,AN$17=list!$C$4),(VLOOKUP(AN$19,Input!$A$9:$I$48,Input!$I$6,0)*VLOOKUP(AN$19,Input!$A$9:$H$48,Input!$H$6,0))/(VLOOKUP($E49,'Container Panel'!$B$41:$Z$100,'Container Panel'!$J$38,0)*HLOOKUP(AN$19,$F$146:$AS$206,$D49+1,0)),""),"")</f>
        <v/>
      </c>
      <c r="AO49" s="136" t="str">
        <f ca="1">IFERROR(IF(OR(AO$17=$C49,AO$17=list!$C$4),(VLOOKUP(AO$19,Input!$A$9:$I$48,Input!$I$6,0)*VLOOKUP(AO$19,Input!$A$9:$H$48,Input!$H$6,0))/(VLOOKUP($E49,'Container Panel'!$B$41:$Z$100,'Container Panel'!$J$38,0)*HLOOKUP(AO$19,$F$146:$AS$206,$D49+1,0)),""),"")</f>
        <v/>
      </c>
      <c r="AP49" s="136" t="str">
        <f ca="1">IFERROR(IF(OR(AP$17=$C49,AP$17=list!$C$4),(VLOOKUP(AP$19,Input!$A$9:$I$48,Input!$I$6,0)*VLOOKUP(AP$19,Input!$A$9:$H$48,Input!$H$6,0))/(VLOOKUP($E49,'Container Panel'!$B$41:$Z$100,'Container Panel'!$J$38,0)*HLOOKUP(AP$19,$F$146:$AS$206,$D49+1,0)),""),"")</f>
        <v/>
      </c>
      <c r="AQ49" s="136" t="str">
        <f ca="1">IFERROR(IF(OR(AQ$17=$C49,AQ$17=list!$C$4),(VLOOKUP(AQ$19,Input!$A$9:$I$48,Input!$I$6,0)*VLOOKUP(AQ$19,Input!$A$9:$H$48,Input!$H$6,0))/(VLOOKUP($E49,'Container Panel'!$B$41:$Z$100,'Container Panel'!$J$38,0)*HLOOKUP(AQ$19,$F$146:$AS$206,$D49+1,0)),""),"")</f>
        <v/>
      </c>
      <c r="AR49" s="136" t="str">
        <f ca="1">IFERROR(IF(OR(AR$17=$C49,AR$17=list!$C$4),(VLOOKUP(AR$19,Input!$A$9:$I$48,Input!$I$6,0)*VLOOKUP(AR$19,Input!$A$9:$H$48,Input!$H$6,0))/(VLOOKUP($E49,'Container Panel'!$B$41:$Z$100,'Container Panel'!$J$38,0)*HLOOKUP(AR$19,$F$146:$AS$206,$D49+1,0)),""),"")</f>
        <v/>
      </c>
      <c r="AS49" s="136" t="str">
        <f ca="1">IFERROR(IF(OR(AS$17=$C49,AS$17=list!$C$4),(VLOOKUP(AS$19,Input!$A$9:$I$48,Input!$I$6,0)*VLOOKUP(AS$19,Input!$A$9:$H$48,Input!$H$6,0))/(VLOOKUP($E49,'Container Panel'!$B$41:$Z$100,'Container Panel'!$J$38,0)*HLOOKUP(AS$19,$F$146:$AS$206,$D49+1,0)),""),"")</f>
        <v/>
      </c>
    </row>
    <row r="50" spans="3:45">
      <c r="C50" s="74" t="str">
        <f>IFERROR(VLOOKUP($E50,'Container Panel'!$B$41:$M$100,'Container Panel'!$K$38,0),"")</f>
        <v/>
      </c>
      <c r="D50" s="74">
        <v>31</v>
      </c>
      <c r="E50" s="135">
        <f t="shared" si="10"/>
        <v>0</v>
      </c>
      <c r="F50" s="136" t="str">
        <f ca="1">IFERROR(IF(OR(F$17=$C50,F$17=list!$C$4),(VLOOKUP(F$19,Input!$A$9:$I$48,Input!$I$6,0)*VLOOKUP(F$19,Input!$A$9:$H$48,Input!$H$6,0))/(VLOOKUP($E50,'Container Panel'!$B$41:$Z$100,'Container Panel'!$J$38,0)*HLOOKUP(F$19,$F$146:$AS$206,$D50+1,0)),""),"")</f>
        <v/>
      </c>
      <c r="G50" s="136" t="str">
        <f ca="1">IFERROR(IF(OR(G$17=$C50,G$17=list!$C$4),(VLOOKUP(G$19,Input!$A$9:$I$48,Input!$I$6,0)*VLOOKUP(G$19,Input!$A$9:$H$48,Input!$H$6,0))/(VLOOKUP($E50,'Container Panel'!$B$41:$Z$100,'Container Panel'!$J$38,0)*HLOOKUP(G$19,$F$146:$AS$206,$D50+1,0)),""),"")</f>
        <v/>
      </c>
      <c r="H50" s="136" t="str">
        <f ca="1">IFERROR(IF(OR(H$17=$C50,H$17=list!$C$4),(VLOOKUP(H$19,Input!$A$9:$I$48,Input!$I$6,0)*VLOOKUP(H$19,Input!$A$9:$H$48,Input!$H$6,0))/(VLOOKUP($E50,'Container Panel'!$B$41:$Z$100,'Container Panel'!$J$38,0)*HLOOKUP(H$19,$F$146:$AS$206,$D50+1,0)),""),"")</f>
        <v/>
      </c>
      <c r="I50" s="136" t="str">
        <f ca="1">IFERROR(IF(OR(I$17=$C50,I$17=list!$C$4),(VLOOKUP(I$19,Input!$A$9:$I$48,Input!$I$6,0)*VLOOKUP(I$19,Input!$A$9:$H$48,Input!$H$6,0))/(VLOOKUP($E50,'Container Panel'!$B$41:$Z$100,'Container Panel'!$J$38,0)*HLOOKUP(I$19,$F$146:$AS$206,$D50+1,0)),""),"")</f>
        <v/>
      </c>
      <c r="J50" s="136" t="str">
        <f ca="1">IFERROR(IF(OR(J$17=$C50,J$17=list!$C$4),(VLOOKUP(J$19,Input!$A$9:$I$48,Input!$I$6,0)*VLOOKUP(J$19,Input!$A$9:$H$48,Input!$H$6,0))/(VLOOKUP($E50,'Container Panel'!$B$41:$Z$100,'Container Panel'!$J$38,0)*HLOOKUP(J$19,$F$146:$AS$206,$D50+1,0)),""),"")</f>
        <v/>
      </c>
      <c r="K50" s="136" t="str">
        <f ca="1">IFERROR(IF(OR(K$17=$C50,K$17=list!$C$4),(VLOOKUP(K$19,Input!$A$9:$I$48,Input!$I$6,0)*VLOOKUP(K$19,Input!$A$9:$H$48,Input!$H$6,0))/(VLOOKUP($E50,'Container Panel'!$B$41:$Z$100,'Container Panel'!$J$38,0)*HLOOKUP(K$19,$F$146:$AS$206,$D50+1,0)),""),"")</f>
        <v/>
      </c>
      <c r="L50" s="136" t="str">
        <f ca="1">IFERROR(IF(OR(L$17=$C50,L$17=list!$C$4),(VLOOKUP(L$19,Input!$A$9:$I$48,Input!$I$6,0)*VLOOKUP(L$19,Input!$A$9:$H$48,Input!$H$6,0))/(VLOOKUP($E50,'Container Panel'!$B$41:$Z$100,'Container Panel'!$J$38,0)*HLOOKUP(L$19,$F$146:$AS$206,$D50+1,0)),""),"")</f>
        <v/>
      </c>
      <c r="M50" s="136" t="str">
        <f ca="1">IFERROR(IF(OR(M$17=$C50,M$17=list!$C$4),(VLOOKUP(M$19,Input!$A$9:$I$48,Input!$I$6,0)*VLOOKUP(M$19,Input!$A$9:$H$48,Input!$H$6,0))/(VLOOKUP($E50,'Container Panel'!$B$41:$Z$100,'Container Panel'!$J$38,0)*HLOOKUP(M$19,$F$146:$AS$206,$D50+1,0)),""),"")</f>
        <v/>
      </c>
      <c r="N50" s="136" t="str">
        <f ca="1">IFERROR(IF(OR(N$17=$C50,N$17=list!$C$4),(VLOOKUP(N$19,Input!$A$9:$I$48,Input!$I$6,0)*VLOOKUP(N$19,Input!$A$9:$H$48,Input!$H$6,0))/(VLOOKUP($E50,'Container Panel'!$B$41:$Z$100,'Container Panel'!$J$38,0)*HLOOKUP(N$19,$F$146:$AS$206,$D50+1,0)),""),"")</f>
        <v/>
      </c>
      <c r="O50" s="136" t="str">
        <f ca="1">IFERROR(IF(OR(O$17=$C50,O$17=list!$C$4),(VLOOKUP(O$19,Input!$A$9:$I$48,Input!$I$6,0)*VLOOKUP(O$19,Input!$A$9:$H$48,Input!$H$6,0))/(VLOOKUP($E50,'Container Panel'!$B$41:$Z$100,'Container Panel'!$J$38,0)*HLOOKUP(O$19,$F$146:$AS$206,$D50+1,0)),""),"")</f>
        <v/>
      </c>
      <c r="P50" s="136" t="str">
        <f ca="1">IFERROR(IF(OR(P$17=$C50,P$17=list!$C$4),(VLOOKUP(P$19,Input!$A$9:$I$48,Input!$I$6,0)*VLOOKUP(P$19,Input!$A$9:$H$48,Input!$H$6,0))/(VLOOKUP($E50,'Container Panel'!$B$41:$Z$100,'Container Panel'!$J$38,0)*HLOOKUP(P$19,$F$146:$AS$206,$D50+1,0)),""),"")</f>
        <v/>
      </c>
      <c r="Q50" s="136" t="str">
        <f ca="1">IFERROR(IF(OR(Q$17=$C50,Q$17=list!$C$4),(VLOOKUP(Q$19,Input!$A$9:$I$48,Input!$I$6,0)*VLOOKUP(Q$19,Input!$A$9:$H$48,Input!$H$6,0))/(VLOOKUP($E50,'Container Panel'!$B$41:$Z$100,'Container Panel'!$J$38,0)*HLOOKUP(Q$19,$F$146:$AS$206,$D50+1,0)),""),"")</f>
        <v/>
      </c>
      <c r="R50" s="136" t="str">
        <f ca="1">IFERROR(IF(OR(R$17=$C50,R$17=list!$C$4),(VLOOKUP(R$19,Input!$A$9:$I$48,Input!$I$6,0)*VLOOKUP(R$19,Input!$A$9:$H$48,Input!$H$6,0))/(VLOOKUP($E50,'Container Panel'!$B$41:$Z$100,'Container Panel'!$J$38,0)*HLOOKUP(R$19,$F$146:$AS$206,$D50+1,0)),""),"")</f>
        <v/>
      </c>
      <c r="S50" s="136" t="str">
        <f ca="1">IFERROR(IF(OR(S$17=$C50,S$17=list!$C$4),(VLOOKUP(S$19,Input!$A$9:$I$48,Input!$I$6,0)*VLOOKUP(S$19,Input!$A$9:$H$48,Input!$H$6,0))/(VLOOKUP($E50,'Container Panel'!$B$41:$Z$100,'Container Panel'!$J$38,0)*HLOOKUP(S$19,$F$146:$AS$206,$D50+1,0)),""),"")</f>
        <v/>
      </c>
      <c r="T50" s="136" t="str">
        <f ca="1">IFERROR(IF(OR(T$17=$C50,T$17=list!$C$4),(VLOOKUP(T$19,Input!$A$9:$I$48,Input!$I$6,0)*VLOOKUP(T$19,Input!$A$9:$H$48,Input!$H$6,0))/(VLOOKUP($E50,'Container Panel'!$B$41:$Z$100,'Container Panel'!$J$38,0)*HLOOKUP(T$19,$F$146:$AS$206,$D50+1,0)),""),"")</f>
        <v/>
      </c>
      <c r="U50" s="136" t="str">
        <f ca="1">IFERROR(IF(OR(U$17=$C50,U$17=list!$C$4),(VLOOKUP(U$19,Input!$A$9:$I$48,Input!$I$6,0)*VLOOKUP(U$19,Input!$A$9:$H$48,Input!$H$6,0))/(VLOOKUP($E50,'Container Panel'!$B$41:$Z$100,'Container Panel'!$J$38,0)*HLOOKUP(U$19,$F$146:$AS$206,$D50+1,0)),""),"")</f>
        <v/>
      </c>
      <c r="V50" s="136" t="str">
        <f ca="1">IFERROR(IF(OR(V$17=$C50,V$17=list!$C$4),(VLOOKUP(V$19,Input!$A$9:$I$48,Input!$I$6,0)*VLOOKUP(V$19,Input!$A$9:$H$48,Input!$H$6,0))/(VLOOKUP($E50,'Container Panel'!$B$41:$Z$100,'Container Panel'!$J$38,0)*HLOOKUP(V$19,$F$146:$AS$206,$D50+1,0)),""),"")</f>
        <v/>
      </c>
      <c r="W50" s="136" t="str">
        <f ca="1">IFERROR(IF(OR(W$17=$C50,W$17=list!$C$4),(VLOOKUP(W$19,Input!$A$9:$I$48,Input!$I$6,0)*VLOOKUP(W$19,Input!$A$9:$H$48,Input!$H$6,0))/(VLOOKUP($E50,'Container Panel'!$B$41:$Z$100,'Container Panel'!$J$38,0)*HLOOKUP(W$19,$F$146:$AS$206,$D50+1,0)),""),"")</f>
        <v/>
      </c>
      <c r="X50" s="136" t="str">
        <f ca="1">IFERROR(IF(OR(X$17=$C50,X$17=list!$C$4),(VLOOKUP(X$19,Input!$A$9:$I$48,Input!$I$6,0)*VLOOKUP(X$19,Input!$A$9:$H$48,Input!$H$6,0))/(VLOOKUP($E50,'Container Panel'!$B$41:$Z$100,'Container Panel'!$J$38,0)*HLOOKUP(X$19,$F$146:$AS$206,$D50+1,0)),""),"")</f>
        <v/>
      </c>
      <c r="Y50" s="136" t="str">
        <f ca="1">IFERROR(IF(OR(Y$17=$C50,Y$17=list!$C$4),(VLOOKUP(Y$19,Input!$A$9:$I$48,Input!$I$6,0)*VLOOKUP(Y$19,Input!$A$9:$H$48,Input!$H$6,0))/(VLOOKUP($E50,'Container Panel'!$B$41:$Z$100,'Container Panel'!$J$38,0)*HLOOKUP(Y$19,$F$146:$AS$206,$D50+1,0)),""),"")</f>
        <v/>
      </c>
      <c r="Z50" s="136" t="str">
        <f ca="1">IFERROR(IF(OR(Z$17=$C50,Z$17=list!$C$4),(VLOOKUP(Z$19,Input!$A$9:$I$48,Input!$I$6,0)*VLOOKUP(Z$19,Input!$A$9:$H$48,Input!$H$6,0))/(VLOOKUP($E50,'Container Panel'!$B$41:$Z$100,'Container Panel'!$J$38,0)*HLOOKUP(Z$19,$F$146:$AS$206,$D50+1,0)),""),"")</f>
        <v/>
      </c>
      <c r="AA50" s="136" t="str">
        <f ca="1">IFERROR(IF(OR(AA$17=$C50,AA$17=list!$C$4),(VLOOKUP(AA$19,Input!$A$9:$I$48,Input!$I$6,0)*VLOOKUP(AA$19,Input!$A$9:$H$48,Input!$H$6,0))/(VLOOKUP($E50,'Container Panel'!$B$41:$Z$100,'Container Panel'!$J$38,0)*HLOOKUP(AA$19,$F$146:$AS$206,$D50+1,0)),""),"")</f>
        <v/>
      </c>
      <c r="AB50" s="136" t="str">
        <f ca="1">IFERROR(IF(OR(AB$17=$C50,AB$17=list!$C$4),(VLOOKUP(AB$19,Input!$A$9:$I$48,Input!$I$6,0)*VLOOKUP(AB$19,Input!$A$9:$H$48,Input!$H$6,0))/(VLOOKUP($E50,'Container Panel'!$B$41:$Z$100,'Container Panel'!$J$38,0)*HLOOKUP(AB$19,$F$146:$AS$206,$D50+1,0)),""),"")</f>
        <v/>
      </c>
      <c r="AC50" s="136" t="str">
        <f ca="1">IFERROR(IF(OR(AC$17=$C50,AC$17=list!$C$4),(VLOOKUP(AC$19,Input!$A$9:$I$48,Input!$I$6,0)*VLOOKUP(AC$19,Input!$A$9:$H$48,Input!$H$6,0))/(VLOOKUP($E50,'Container Panel'!$B$41:$Z$100,'Container Panel'!$J$38,0)*HLOOKUP(AC$19,$F$146:$AS$206,$D50+1,0)),""),"")</f>
        <v/>
      </c>
      <c r="AD50" s="136" t="str">
        <f ca="1">IFERROR(IF(OR(AD$17=$C50,AD$17=list!$C$4),(VLOOKUP(AD$19,Input!$A$9:$I$48,Input!$I$6,0)*VLOOKUP(AD$19,Input!$A$9:$H$48,Input!$H$6,0))/(VLOOKUP($E50,'Container Panel'!$B$41:$Z$100,'Container Panel'!$J$38,0)*HLOOKUP(AD$19,$F$146:$AS$206,$D50+1,0)),""),"")</f>
        <v/>
      </c>
      <c r="AE50" s="136" t="str">
        <f ca="1">IFERROR(IF(OR(AE$17=$C50,AE$17=list!$C$4),(VLOOKUP(AE$19,Input!$A$9:$I$48,Input!$I$6,0)*VLOOKUP(AE$19,Input!$A$9:$H$48,Input!$H$6,0))/(VLOOKUP($E50,'Container Panel'!$B$41:$Z$100,'Container Panel'!$J$38,0)*HLOOKUP(AE$19,$F$146:$AS$206,$D50+1,0)),""),"")</f>
        <v/>
      </c>
      <c r="AF50" s="136" t="str">
        <f ca="1">IFERROR(IF(OR(AF$17=$C50,AF$17=list!$C$4),(VLOOKUP(AF$19,Input!$A$9:$I$48,Input!$I$6,0)*VLOOKUP(AF$19,Input!$A$9:$H$48,Input!$H$6,0))/(VLOOKUP($E50,'Container Panel'!$B$41:$Z$100,'Container Panel'!$J$38,0)*HLOOKUP(AF$19,$F$146:$AS$206,$D50+1,0)),""),"")</f>
        <v/>
      </c>
      <c r="AG50" s="136" t="str">
        <f ca="1">IFERROR(IF(OR(AG$17=$C50,AG$17=list!$C$4),(VLOOKUP(AG$19,Input!$A$9:$I$48,Input!$I$6,0)*VLOOKUP(AG$19,Input!$A$9:$H$48,Input!$H$6,0))/(VLOOKUP($E50,'Container Panel'!$B$41:$Z$100,'Container Panel'!$J$38,0)*HLOOKUP(AG$19,$F$146:$AS$206,$D50+1,0)),""),"")</f>
        <v/>
      </c>
      <c r="AH50" s="136" t="str">
        <f ca="1">IFERROR(IF(OR(AH$17=$C50,AH$17=list!$C$4),(VLOOKUP(AH$19,Input!$A$9:$I$48,Input!$I$6,0)*VLOOKUP(AH$19,Input!$A$9:$H$48,Input!$H$6,0))/(VLOOKUP($E50,'Container Panel'!$B$41:$Z$100,'Container Panel'!$J$38,0)*HLOOKUP(AH$19,$F$146:$AS$206,$D50+1,0)),""),"")</f>
        <v/>
      </c>
      <c r="AI50" s="136" t="str">
        <f ca="1">IFERROR(IF(OR(AI$17=$C50,AI$17=list!$C$4),(VLOOKUP(AI$19,Input!$A$9:$I$48,Input!$I$6,0)*VLOOKUP(AI$19,Input!$A$9:$H$48,Input!$H$6,0))/(VLOOKUP($E50,'Container Panel'!$B$41:$Z$100,'Container Panel'!$J$38,0)*HLOOKUP(AI$19,$F$146:$AS$206,$D50+1,0)),""),"")</f>
        <v/>
      </c>
      <c r="AJ50" s="136" t="str">
        <f ca="1">IFERROR(IF(OR(AJ$17=$C50,AJ$17=list!$C$4),(VLOOKUP(AJ$19,Input!$A$9:$I$48,Input!$I$6,0)*VLOOKUP(AJ$19,Input!$A$9:$H$48,Input!$H$6,0))/(VLOOKUP($E50,'Container Panel'!$B$41:$Z$100,'Container Panel'!$J$38,0)*HLOOKUP(AJ$19,$F$146:$AS$206,$D50+1,0)),""),"")</f>
        <v/>
      </c>
      <c r="AK50" s="136" t="str">
        <f ca="1">IFERROR(IF(OR(AK$17=$C50,AK$17=list!$C$4),(VLOOKUP(AK$19,Input!$A$9:$I$48,Input!$I$6,0)*VLOOKUP(AK$19,Input!$A$9:$H$48,Input!$H$6,0))/(VLOOKUP($E50,'Container Panel'!$B$41:$Z$100,'Container Panel'!$J$38,0)*HLOOKUP(AK$19,$F$146:$AS$206,$D50+1,0)),""),"")</f>
        <v/>
      </c>
      <c r="AL50" s="136" t="str">
        <f ca="1">IFERROR(IF(OR(AL$17=$C50,AL$17=list!$C$4),(VLOOKUP(AL$19,Input!$A$9:$I$48,Input!$I$6,0)*VLOOKUP(AL$19,Input!$A$9:$H$48,Input!$H$6,0))/(VLOOKUP($E50,'Container Panel'!$B$41:$Z$100,'Container Panel'!$J$38,0)*HLOOKUP(AL$19,$F$146:$AS$206,$D50+1,0)),""),"")</f>
        <v/>
      </c>
      <c r="AM50" s="136" t="str">
        <f ca="1">IFERROR(IF(OR(AM$17=$C50,AM$17=list!$C$4),(VLOOKUP(AM$19,Input!$A$9:$I$48,Input!$I$6,0)*VLOOKUP(AM$19,Input!$A$9:$H$48,Input!$H$6,0))/(VLOOKUP($E50,'Container Panel'!$B$41:$Z$100,'Container Panel'!$J$38,0)*HLOOKUP(AM$19,$F$146:$AS$206,$D50+1,0)),""),"")</f>
        <v/>
      </c>
      <c r="AN50" s="136" t="str">
        <f ca="1">IFERROR(IF(OR(AN$17=$C50,AN$17=list!$C$4),(VLOOKUP(AN$19,Input!$A$9:$I$48,Input!$I$6,0)*VLOOKUP(AN$19,Input!$A$9:$H$48,Input!$H$6,0))/(VLOOKUP($E50,'Container Panel'!$B$41:$Z$100,'Container Panel'!$J$38,0)*HLOOKUP(AN$19,$F$146:$AS$206,$D50+1,0)),""),"")</f>
        <v/>
      </c>
      <c r="AO50" s="136" t="str">
        <f ca="1">IFERROR(IF(OR(AO$17=$C50,AO$17=list!$C$4),(VLOOKUP(AO$19,Input!$A$9:$I$48,Input!$I$6,0)*VLOOKUP(AO$19,Input!$A$9:$H$48,Input!$H$6,0))/(VLOOKUP($E50,'Container Panel'!$B$41:$Z$100,'Container Panel'!$J$38,0)*HLOOKUP(AO$19,$F$146:$AS$206,$D50+1,0)),""),"")</f>
        <v/>
      </c>
      <c r="AP50" s="136" t="str">
        <f ca="1">IFERROR(IF(OR(AP$17=$C50,AP$17=list!$C$4),(VLOOKUP(AP$19,Input!$A$9:$I$48,Input!$I$6,0)*VLOOKUP(AP$19,Input!$A$9:$H$48,Input!$H$6,0))/(VLOOKUP($E50,'Container Panel'!$B$41:$Z$100,'Container Panel'!$J$38,0)*HLOOKUP(AP$19,$F$146:$AS$206,$D50+1,0)),""),"")</f>
        <v/>
      </c>
      <c r="AQ50" s="136" t="str">
        <f ca="1">IFERROR(IF(OR(AQ$17=$C50,AQ$17=list!$C$4),(VLOOKUP(AQ$19,Input!$A$9:$I$48,Input!$I$6,0)*VLOOKUP(AQ$19,Input!$A$9:$H$48,Input!$H$6,0))/(VLOOKUP($E50,'Container Panel'!$B$41:$Z$100,'Container Panel'!$J$38,0)*HLOOKUP(AQ$19,$F$146:$AS$206,$D50+1,0)),""),"")</f>
        <v/>
      </c>
      <c r="AR50" s="136" t="str">
        <f ca="1">IFERROR(IF(OR(AR$17=$C50,AR$17=list!$C$4),(VLOOKUP(AR$19,Input!$A$9:$I$48,Input!$I$6,0)*VLOOKUP(AR$19,Input!$A$9:$H$48,Input!$H$6,0))/(VLOOKUP($E50,'Container Panel'!$B$41:$Z$100,'Container Panel'!$J$38,0)*HLOOKUP(AR$19,$F$146:$AS$206,$D50+1,0)),""),"")</f>
        <v/>
      </c>
      <c r="AS50" s="136" t="str">
        <f ca="1">IFERROR(IF(OR(AS$17=$C50,AS$17=list!$C$4),(VLOOKUP(AS$19,Input!$A$9:$I$48,Input!$I$6,0)*VLOOKUP(AS$19,Input!$A$9:$H$48,Input!$H$6,0))/(VLOOKUP($E50,'Container Panel'!$B$41:$Z$100,'Container Panel'!$J$38,0)*HLOOKUP(AS$19,$F$146:$AS$206,$D50+1,0)),""),"")</f>
        <v/>
      </c>
    </row>
    <row r="51" spans="3:45">
      <c r="C51" s="74" t="str">
        <f>IFERROR(VLOOKUP($E51,'Container Panel'!$B$41:$M$100,'Container Panel'!$K$38,0),"")</f>
        <v/>
      </c>
      <c r="D51" s="74">
        <v>32</v>
      </c>
      <c r="E51" s="135">
        <f t="shared" si="10"/>
        <v>0</v>
      </c>
      <c r="F51" s="136" t="str">
        <f ca="1">IFERROR(IF(OR(F$17=$C51,F$17=list!$C$4),(VLOOKUP(F$19,Input!$A$9:$I$48,Input!$I$6,0)*VLOOKUP(F$19,Input!$A$9:$H$48,Input!$H$6,0))/(VLOOKUP($E51,'Container Panel'!$B$41:$Z$100,'Container Panel'!$J$38,0)*HLOOKUP(F$19,$F$146:$AS$206,$D51+1,0)),""),"")</f>
        <v/>
      </c>
      <c r="G51" s="136" t="str">
        <f ca="1">IFERROR(IF(OR(G$17=$C51,G$17=list!$C$4),(VLOOKUP(G$19,Input!$A$9:$I$48,Input!$I$6,0)*VLOOKUP(G$19,Input!$A$9:$H$48,Input!$H$6,0))/(VLOOKUP($E51,'Container Panel'!$B$41:$Z$100,'Container Panel'!$J$38,0)*HLOOKUP(G$19,$F$146:$AS$206,$D51+1,0)),""),"")</f>
        <v/>
      </c>
      <c r="H51" s="136" t="str">
        <f ca="1">IFERROR(IF(OR(H$17=$C51,H$17=list!$C$4),(VLOOKUP(H$19,Input!$A$9:$I$48,Input!$I$6,0)*VLOOKUP(H$19,Input!$A$9:$H$48,Input!$H$6,0))/(VLOOKUP($E51,'Container Panel'!$B$41:$Z$100,'Container Panel'!$J$38,0)*HLOOKUP(H$19,$F$146:$AS$206,$D51+1,0)),""),"")</f>
        <v/>
      </c>
      <c r="I51" s="136" t="str">
        <f ca="1">IFERROR(IF(OR(I$17=$C51,I$17=list!$C$4),(VLOOKUP(I$19,Input!$A$9:$I$48,Input!$I$6,0)*VLOOKUP(I$19,Input!$A$9:$H$48,Input!$H$6,0))/(VLOOKUP($E51,'Container Panel'!$B$41:$Z$100,'Container Panel'!$J$38,0)*HLOOKUP(I$19,$F$146:$AS$206,$D51+1,0)),""),"")</f>
        <v/>
      </c>
      <c r="J51" s="136" t="str">
        <f ca="1">IFERROR(IF(OR(J$17=$C51,J$17=list!$C$4),(VLOOKUP(J$19,Input!$A$9:$I$48,Input!$I$6,0)*VLOOKUP(J$19,Input!$A$9:$H$48,Input!$H$6,0))/(VLOOKUP($E51,'Container Panel'!$B$41:$Z$100,'Container Panel'!$J$38,0)*HLOOKUP(J$19,$F$146:$AS$206,$D51+1,0)),""),"")</f>
        <v/>
      </c>
      <c r="K51" s="136" t="str">
        <f ca="1">IFERROR(IF(OR(K$17=$C51,K$17=list!$C$4),(VLOOKUP(K$19,Input!$A$9:$I$48,Input!$I$6,0)*VLOOKUP(K$19,Input!$A$9:$H$48,Input!$H$6,0))/(VLOOKUP($E51,'Container Panel'!$B$41:$Z$100,'Container Panel'!$J$38,0)*HLOOKUP(K$19,$F$146:$AS$206,$D51+1,0)),""),"")</f>
        <v/>
      </c>
      <c r="L51" s="136" t="str">
        <f ca="1">IFERROR(IF(OR(L$17=$C51,L$17=list!$C$4),(VLOOKUP(L$19,Input!$A$9:$I$48,Input!$I$6,0)*VLOOKUP(L$19,Input!$A$9:$H$48,Input!$H$6,0))/(VLOOKUP($E51,'Container Panel'!$B$41:$Z$100,'Container Panel'!$J$38,0)*HLOOKUP(L$19,$F$146:$AS$206,$D51+1,0)),""),"")</f>
        <v/>
      </c>
      <c r="M51" s="136" t="str">
        <f ca="1">IFERROR(IF(OR(M$17=$C51,M$17=list!$C$4),(VLOOKUP(M$19,Input!$A$9:$I$48,Input!$I$6,0)*VLOOKUP(M$19,Input!$A$9:$H$48,Input!$H$6,0))/(VLOOKUP($E51,'Container Panel'!$B$41:$Z$100,'Container Panel'!$J$38,0)*HLOOKUP(M$19,$F$146:$AS$206,$D51+1,0)),""),"")</f>
        <v/>
      </c>
      <c r="N51" s="136" t="str">
        <f ca="1">IFERROR(IF(OR(N$17=$C51,N$17=list!$C$4),(VLOOKUP(N$19,Input!$A$9:$I$48,Input!$I$6,0)*VLOOKUP(N$19,Input!$A$9:$H$48,Input!$H$6,0))/(VLOOKUP($E51,'Container Panel'!$B$41:$Z$100,'Container Panel'!$J$38,0)*HLOOKUP(N$19,$F$146:$AS$206,$D51+1,0)),""),"")</f>
        <v/>
      </c>
      <c r="O51" s="136" t="str">
        <f ca="1">IFERROR(IF(OR(O$17=$C51,O$17=list!$C$4),(VLOOKUP(O$19,Input!$A$9:$I$48,Input!$I$6,0)*VLOOKUP(O$19,Input!$A$9:$H$48,Input!$H$6,0))/(VLOOKUP($E51,'Container Panel'!$B$41:$Z$100,'Container Panel'!$J$38,0)*HLOOKUP(O$19,$F$146:$AS$206,$D51+1,0)),""),"")</f>
        <v/>
      </c>
      <c r="P51" s="136" t="str">
        <f ca="1">IFERROR(IF(OR(P$17=$C51,P$17=list!$C$4),(VLOOKUP(P$19,Input!$A$9:$I$48,Input!$I$6,0)*VLOOKUP(P$19,Input!$A$9:$H$48,Input!$H$6,0))/(VLOOKUP($E51,'Container Panel'!$B$41:$Z$100,'Container Panel'!$J$38,0)*HLOOKUP(P$19,$F$146:$AS$206,$D51+1,0)),""),"")</f>
        <v/>
      </c>
      <c r="Q51" s="136" t="str">
        <f ca="1">IFERROR(IF(OR(Q$17=$C51,Q$17=list!$C$4),(VLOOKUP(Q$19,Input!$A$9:$I$48,Input!$I$6,0)*VLOOKUP(Q$19,Input!$A$9:$H$48,Input!$H$6,0))/(VLOOKUP($E51,'Container Panel'!$B$41:$Z$100,'Container Panel'!$J$38,0)*HLOOKUP(Q$19,$F$146:$AS$206,$D51+1,0)),""),"")</f>
        <v/>
      </c>
      <c r="R51" s="136" t="str">
        <f ca="1">IFERROR(IF(OR(R$17=$C51,R$17=list!$C$4),(VLOOKUP(R$19,Input!$A$9:$I$48,Input!$I$6,0)*VLOOKUP(R$19,Input!$A$9:$H$48,Input!$H$6,0))/(VLOOKUP($E51,'Container Panel'!$B$41:$Z$100,'Container Panel'!$J$38,0)*HLOOKUP(R$19,$F$146:$AS$206,$D51+1,0)),""),"")</f>
        <v/>
      </c>
      <c r="S51" s="136" t="str">
        <f ca="1">IFERROR(IF(OR(S$17=$C51,S$17=list!$C$4),(VLOOKUP(S$19,Input!$A$9:$I$48,Input!$I$6,0)*VLOOKUP(S$19,Input!$A$9:$H$48,Input!$H$6,0))/(VLOOKUP($E51,'Container Panel'!$B$41:$Z$100,'Container Panel'!$J$38,0)*HLOOKUP(S$19,$F$146:$AS$206,$D51+1,0)),""),"")</f>
        <v/>
      </c>
      <c r="T51" s="136" t="str">
        <f ca="1">IFERROR(IF(OR(T$17=$C51,T$17=list!$C$4),(VLOOKUP(T$19,Input!$A$9:$I$48,Input!$I$6,0)*VLOOKUP(T$19,Input!$A$9:$H$48,Input!$H$6,0))/(VLOOKUP($E51,'Container Panel'!$B$41:$Z$100,'Container Panel'!$J$38,0)*HLOOKUP(T$19,$F$146:$AS$206,$D51+1,0)),""),"")</f>
        <v/>
      </c>
      <c r="U51" s="136" t="str">
        <f ca="1">IFERROR(IF(OR(U$17=$C51,U$17=list!$C$4),(VLOOKUP(U$19,Input!$A$9:$I$48,Input!$I$6,0)*VLOOKUP(U$19,Input!$A$9:$H$48,Input!$H$6,0))/(VLOOKUP($E51,'Container Panel'!$B$41:$Z$100,'Container Panel'!$J$38,0)*HLOOKUP(U$19,$F$146:$AS$206,$D51+1,0)),""),"")</f>
        <v/>
      </c>
      <c r="V51" s="136" t="str">
        <f ca="1">IFERROR(IF(OR(V$17=$C51,V$17=list!$C$4),(VLOOKUP(V$19,Input!$A$9:$I$48,Input!$I$6,0)*VLOOKUP(V$19,Input!$A$9:$H$48,Input!$H$6,0))/(VLOOKUP($E51,'Container Panel'!$B$41:$Z$100,'Container Panel'!$J$38,0)*HLOOKUP(V$19,$F$146:$AS$206,$D51+1,0)),""),"")</f>
        <v/>
      </c>
      <c r="W51" s="136" t="str">
        <f ca="1">IFERROR(IF(OR(W$17=$C51,W$17=list!$C$4),(VLOOKUP(W$19,Input!$A$9:$I$48,Input!$I$6,0)*VLOOKUP(W$19,Input!$A$9:$H$48,Input!$H$6,0))/(VLOOKUP($E51,'Container Panel'!$B$41:$Z$100,'Container Panel'!$J$38,0)*HLOOKUP(W$19,$F$146:$AS$206,$D51+1,0)),""),"")</f>
        <v/>
      </c>
      <c r="X51" s="136" t="str">
        <f ca="1">IFERROR(IF(OR(X$17=$C51,X$17=list!$C$4),(VLOOKUP(X$19,Input!$A$9:$I$48,Input!$I$6,0)*VLOOKUP(X$19,Input!$A$9:$H$48,Input!$H$6,0))/(VLOOKUP($E51,'Container Panel'!$B$41:$Z$100,'Container Panel'!$J$38,0)*HLOOKUP(X$19,$F$146:$AS$206,$D51+1,0)),""),"")</f>
        <v/>
      </c>
      <c r="Y51" s="136" t="str">
        <f ca="1">IFERROR(IF(OR(Y$17=$C51,Y$17=list!$C$4),(VLOOKUP(Y$19,Input!$A$9:$I$48,Input!$I$6,0)*VLOOKUP(Y$19,Input!$A$9:$H$48,Input!$H$6,0))/(VLOOKUP($E51,'Container Panel'!$B$41:$Z$100,'Container Panel'!$J$38,0)*HLOOKUP(Y$19,$F$146:$AS$206,$D51+1,0)),""),"")</f>
        <v/>
      </c>
      <c r="Z51" s="136" t="str">
        <f ca="1">IFERROR(IF(OR(Z$17=$C51,Z$17=list!$C$4),(VLOOKUP(Z$19,Input!$A$9:$I$48,Input!$I$6,0)*VLOOKUP(Z$19,Input!$A$9:$H$48,Input!$H$6,0))/(VLOOKUP($E51,'Container Panel'!$B$41:$Z$100,'Container Panel'!$J$38,0)*HLOOKUP(Z$19,$F$146:$AS$206,$D51+1,0)),""),"")</f>
        <v/>
      </c>
      <c r="AA51" s="136" t="str">
        <f ca="1">IFERROR(IF(OR(AA$17=$C51,AA$17=list!$C$4),(VLOOKUP(AA$19,Input!$A$9:$I$48,Input!$I$6,0)*VLOOKUP(AA$19,Input!$A$9:$H$48,Input!$H$6,0))/(VLOOKUP($E51,'Container Panel'!$B$41:$Z$100,'Container Panel'!$J$38,0)*HLOOKUP(AA$19,$F$146:$AS$206,$D51+1,0)),""),"")</f>
        <v/>
      </c>
      <c r="AB51" s="136" t="str">
        <f ca="1">IFERROR(IF(OR(AB$17=$C51,AB$17=list!$C$4),(VLOOKUP(AB$19,Input!$A$9:$I$48,Input!$I$6,0)*VLOOKUP(AB$19,Input!$A$9:$H$48,Input!$H$6,0))/(VLOOKUP($E51,'Container Panel'!$B$41:$Z$100,'Container Panel'!$J$38,0)*HLOOKUP(AB$19,$F$146:$AS$206,$D51+1,0)),""),"")</f>
        <v/>
      </c>
      <c r="AC51" s="136" t="str">
        <f ca="1">IFERROR(IF(OR(AC$17=$C51,AC$17=list!$C$4),(VLOOKUP(AC$19,Input!$A$9:$I$48,Input!$I$6,0)*VLOOKUP(AC$19,Input!$A$9:$H$48,Input!$H$6,0))/(VLOOKUP($E51,'Container Panel'!$B$41:$Z$100,'Container Panel'!$J$38,0)*HLOOKUP(AC$19,$F$146:$AS$206,$D51+1,0)),""),"")</f>
        <v/>
      </c>
      <c r="AD51" s="136" t="str">
        <f ca="1">IFERROR(IF(OR(AD$17=$C51,AD$17=list!$C$4),(VLOOKUP(AD$19,Input!$A$9:$I$48,Input!$I$6,0)*VLOOKUP(AD$19,Input!$A$9:$H$48,Input!$H$6,0))/(VLOOKUP($E51,'Container Panel'!$B$41:$Z$100,'Container Panel'!$J$38,0)*HLOOKUP(AD$19,$F$146:$AS$206,$D51+1,0)),""),"")</f>
        <v/>
      </c>
      <c r="AE51" s="136" t="str">
        <f ca="1">IFERROR(IF(OR(AE$17=$C51,AE$17=list!$C$4),(VLOOKUP(AE$19,Input!$A$9:$I$48,Input!$I$6,0)*VLOOKUP(AE$19,Input!$A$9:$H$48,Input!$H$6,0))/(VLOOKUP($E51,'Container Panel'!$B$41:$Z$100,'Container Panel'!$J$38,0)*HLOOKUP(AE$19,$F$146:$AS$206,$D51+1,0)),""),"")</f>
        <v/>
      </c>
      <c r="AF51" s="136" t="str">
        <f ca="1">IFERROR(IF(OR(AF$17=$C51,AF$17=list!$C$4),(VLOOKUP(AF$19,Input!$A$9:$I$48,Input!$I$6,0)*VLOOKUP(AF$19,Input!$A$9:$H$48,Input!$H$6,0))/(VLOOKUP($E51,'Container Panel'!$B$41:$Z$100,'Container Panel'!$J$38,0)*HLOOKUP(AF$19,$F$146:$AS$206,$D51+1,0)),""),"")</f>
        <v/>
      </c>
      <c r="AG51" s="136" t="str">
        <f ca="1">IFERROR(IF(OR(AG$17=$C51,AG$17=list!$C$4),(VLOOKUP(AG$19,Input!$A$9:$I$48,Input!$I$6,0)*VLOOKUP(AG$19,Input!$A$9:$H$48,Input!$H$6,0))/(VLOOKUP($E51,'Container Panel'!$B$41:$Z$100,'Container Panel'!$J$38,0)*HLOOKUP(AG$19,$F$146:$AS$206,$D51+1,0)),""),"")</f>
        <v/>
      </c>
      <c r="AH51" s="136" t="str">
        <f ca="1">IFERROR(IF(OR(AH$17=$C51,AH$17=list!$C$4),(VLOOKUP(AH$19,Input!$A$9:$I$48,Input!$I$6,0)*VLOOKUP(AH$19,Input!$A$9:$H$48,Input!$H$6,0))/(VLOOKUP($E51,'Container Panel'!$B$41:$Z$100,'Container Panel'!$J$38,0)*HLOOKUP(AH$19,$F$146:$AS$206,$D51+1,0)),""),"")</f>
        <v/>
      </c>
      <c r="AI51" s="136" t="str">
        <f ca="1">IFERROR(IF(OR(AI$17=$C51,AI$17=list!$C$4),(VLOOKUP(AI$19,Input!$A$9:$I$48,Input!$I$6,0)*VLOOKUP(AI$19,Input!$A$9:$H$48,Input!$H$6,0))/(VLOOKUP($E51,'Container Panel'!$B$41:$Z$100,'Container Panel'!$J$38,0)*HLOOKUP(AI$19,$F$146:$AS$206,$D51+1,0)),""),"")</f>
        <v/>
      </c>
      <c r="AJ51" s="136" t="str">
        <f ca="1">IFERROR(IF(OR(AJ$17=$C51,AJ$17=list!$C$4),(VLOOKUP(AJ$19,Input!$A$9:$I$48,Input!$I$6,0)*VLOOKUP(AJ$19,Input!$A$9:$H$48,Input!$H$6,0))/(VLOOKUP($E51,'Container Panel'!$B$41:$Z$100,'Container Panel'!$J$38,0)*HLOOKUP(AJ$19,$F$146:$AS$206,$D51+1,0)),""),"")</f>
        <v/>
      </c>
      <c r="AK51" s="136" t="str">
        <f ca="1">IFERROR(IF(OR(AK$17=$C51,AK$17=list!$C$4),(VLOOKUP(AK$19,Input!$A$9:$I$48,Input!$I$6,0)*VLOOKUP(AK$19,Input!$A$9:$H$48,Input!$H$6,0))/(VLOOKUP($E51,'Container Panel'!$B$41:$Z$100,'Container Panel'!$J$38,0)*HLOOKUP(AK$19,$F$146:$AS$206,$D51+1,0)),""),"")</f>
        <v/>
      </c>
      <c r="AL51" s="136" t="str">
        <f ca="1">IFERROR(IF(OR(AL$17=$C51,AL$17=list!$C$4),(VLOOKUP(AL$19,Input!$A$9:$I$48,Input!$I$6,0)*VLOOKUP(AL$19,Input!$A$9:$H$48,Input!$H$6,0))/(VLOOKUP($E51,'Container Panel'!$B$41:$Z$100,'Container Panel'!$J$38,0)*HLOOKUP(AL$19,$F$146:$AS$206,$D51+1,0)),""),"")</f>
        <v/>
      </c>
      <c r="AM51" s="136" t="str">
        <f ca="1">IFERROR(IF(OR(AM$17=$C51,AM$17=list!$C$4),(VLOOKUP(AM$19,Input!$A$9:$I$48,Input!$I$6,0)*VLOOKUP(AM$19,Input!$A$9:$H$48,Input!$H$6,0))/(VLOOKUP($E51,'Container Panel'!$B$41:$Z$100,'Container Panel'!$J$38,0)*HLOOKUP(AM$19,$F$146:$AS$206,$D51+1,0)),""),"")</f>
        <v/>
      </c>
      <c r="AN51" s="136" t="str">
        <f ca="1">IFERROR(IF(OR(AN$17=$C51,AN$17=list!$C$4),(VLOOKUP(AN$19,Input!$A$9:$I$48,Input!$I$6,0)*VLOOKUP(AN$19,Input!$A$9:$H$48,Input!$H$6,0))/(VLOOKUP($E51,'Container Panel'!$B$41:$Z$100,'Container Panel'!$J$38,0)*HLOOKUP(AN$19,$F$146:$AS$206,$D51+1,0)),""),"")</f>
        <v/>
      </c>
      <c r="AO51" s="136" t="str">
        <f ca="1">IFERROR(IF(OR(AO$17=$C51,AO$17=list!$C$4),(VLOOKUP(AO$19,Input!$A$9:$I$48,Input!$I$6,0)*VLOOKUP(AO$19,Input!$A$9:$H$48,Input!$H$6,0))/(VLOOKUP($E51,'Container Panel'!$B$41:$Z$100,'Container Panel'!$J$38,0)*HLOOKUP(AO$19,$F$146:$AS$206,$D51+1,0)),""),"")</f>
        <v/>
      </c>
      <c r="AP51" s="136" t="str">
        <f ca="1">IFERROR(IF(OR(AP$17=$C51,AP$17=list!$C$4),(VLOOKUP(AP$19,Input!$A$9:$I$48,Input!$I$6,0)*VLOOKUP(AP$19,Input!$A$9:$H$48,Input!$H$6,0))/(VLOOKUP($E51,'Container Panel'!$B$41:$Z$100,'Container Panel'!$J$38,0)*HLOOKUP(AP$19,$F$146:$AS$206,$D51+1,0)),""),"")</f>
        <v/>
      </c>
      <c r="AQ51" s="136" t="str">
        <f ca="1">IFERROR(IF(OR(AQ$17=$C51,AQ$17=list!$C$4),(VLOOKUP(AQ$19,Input!$A$9:$I$48,Input!$I$6,0)*VLOOKUP(AQ$19,Input!$A$9:$H$48,Input!$H$6,0))/(VLOOKUP($E51,'Container Panel'!$B$41:$Z$100,'Container Panel'!$J$38,0)*HLOOKUP(AQ$19,$F$146:$AS$206,$D51+1,0)),""),"")</f>
        <v/>
      </c>
      <c r="AR51" s="136" t="str">
        <f ca="1">IFERROR(IF(OR(AR$17=$C51,AR$17=list!$C$4),(VLOOKUP(AR$19,Input!$A$9:$I$48,Input!$I$6,0)*VLOOKUP(AR$19,Input!$A$9:$H$48,Input!$H$6,0))/(VLOOKUP($E51,'Container Panel'!$B$41:$Z$100,'Container Panel'!$J$38,0)*HLOOKUP(AR$19,$F$146:$AS$206,$D51+1,0)),""),"")</f>
        <v/>
      </c>
      <c r="AS51" s="136" t="str">
        <f ca="1">IFERROR(IF(OR(AS$17=$C51,AS$17=list!$C$4),(VLOOKUP(AS$19,Input!$A$9:$I$48,Input!$I$6,0)*VLOOKUP(AS$19,Input!$A$9:$H$48,Input!$H$6,0))/(VLOOKUP($E51,'Container Panel'!$B$41:$Z$100,'Container Panel'!$J$38,0)*HLOOKUP(AS$19,$F$146:$AS$206,$D51+1,0)),""),"")</f>
        <v/>
      </c>
    </row>
    <row r="52" spans="3:45">
      <c r="C52" s="74" t="str">
        <f>IFERROR(VLOOKUP($E52,'Container Panel'!$B$41:$M$100,'Container Panel'!$K$38,0),"")</f>
        <v/>
      </c>
      <c r="D52" s="74">
        <v>33</v>
      </c>
      <c r="E52" s="135">
        <f t="shared" ref="E52:E79" si="11">INDEX(Box,D52)</f>
        <v>0</v>
      </c>
      <c r="F52" s="136" t="str">
        <f ca="1">IFERROR(IF(OR(F$17=$C52,F$17=list!$C$4),(VLOOKUP(F$19,Input!$A$9:$I$48,Input!$I$6,0)*VLOOKUP(F$19,Input!$A$9:$H$48,Input!$H$6,0))/(VLOOKUP($E52,'Container Panel'!$B$41:$Z$100,'Container Panel'!$J$38,0)*HLOOKUP(F$19,$F$146:$AS$206,$D52+1,0)),""),"")</f>
        <v/>
      </c>
      <c r="G52" s="136" t="str">
        <f ca="1">IFERROR(IF(OR(G$17=$C52,G$17=list!$C$4),(VLOOKUP(G$19,Input!$A$9:$I$48,Input!$I$6,0)*VLOOKUP(G$19,Input!$A$9:$H$48,Input!$H$6,0))/(VLOOKUP($E52,'Container Panel'!$B$41:$Z$100,'Container Panel'!$J$38,0)*HLOOKUP(G$19,$F$146:$AS$206,$D52+1,0)),""),"")</f>
        <v/>
      </c>
      <c r="H52" s="136" t="str">
        <f ca="1">IFERROR(IF(OR(H$17=$C52,H$17=list!$C$4),(VLOOKUP(H$19,Input!$A$9:$I$48,Input!$I$6,0)*VLOOKUP(H$19,Input!$A$9:$H$48,Input!$H$6,0))/(VLOOKUP($E52,'Container Panel'!$B$41:$Z$100,'Container Panel'!$J$38,0)*HLOOKUP(H$19,$F$146:$AS$206,$D52+1,0)),""),"")</f>
        <v/>
      </c>
      <c r="I52" s="136" t="str">
        <f ca="1">IFERROR(IF(OR(I$17=$C52,I$17=list!$C$4),(VLOOKUP(I$19,Input!$A$9:$I$48,Input!$I$6,0)*VLOOKUP(I$19,Input!$A$9:$H$48,Input!$H$6,0))/(VLOOKUP($E52,'Container Panel'!$B$41:$Z$100,'Container Panel'!$J$38,0)*HLOOKUP(I$19,$F$146:$AS$206,$D52+1,0)),""),"")</f>
        <v/>
      </c>
      <c r="J52" s="136" t="str">
        <f ca="1">IFERROR(IF(OR(J$17=$C52,J$17=list!$C$4),(VLOOKUP(J$19,Input!$A$9:$I$48,Input!$I$6,0)*VLOOKUP(J$19,Input!$A$9:$H$48,Input!$H$6,0))/(VLOOKUP($E52,'Container Panel'!$B$41:$Z$100,'Container Panel'!$J$38,0)*HLOOKUP(J$19,$F$146:$AS$206,$D52+1,0)),""),"")</f>
        <v/>
      </c>
      <c r="K52" s="136" t="str">
        <f ca="1">IFERROR(IF(OR(K$17=$C52,K$17=list!$C$4),(VLOOKUP(K$19,Input!$A$9:$I$48,Input!$I$6,0)*VLOOKUP(K$19,Input!$A$9:$H$48,Input!$H$6,0))/(VLOOKUP($E52,'Container Panel'!$B$41:$Z$100,'Container Panel'!$J$38,0)*HLOOKUP(K$19,$F$146:$AS$206,$D52+1,0)),""),"")</f>
        <v/>
      </c>
      <c r="L52" s="136" t="str">
        <f ca="1">IFERROR(IF(OR(L$17=$C52,L$17=list!$C$4),(VLOOKUP(L$19,Input!$A$9:$I$48,Input!$I$6,0)*VLOOKUP(L$19,Input!$A$9:$H$48,Input!$H$6,0))/(VLOOKUP($E52,'Container Panel'!$B$41:$Z$100,'Container Panel'!$J$38,0)*HLOOKUP(L$19,$F$146:$AS$206,$D52+1,0)),""),"")</f>
        <v/>
      </c>
      <c r="M52" s="136" t="str">
        <f ca="1">IFERROR(IF(OR(M$17=$C52,M$17=list!$C$4),(VLOOKUP(M$19,Input!$A$9:$I$48,Input!$I$6,0)*VLOOKUP(M$19,Input!$A$9:$H$48,Input!$H$6,0))/(VLOOKUP($E52,'Container Panel'!$B$41:$Z$100,'Container Panel'!$J$38,0)*HLOOKUP(M$19,$F$146:$AS$206,$D52+1,0)),""),"")</f>
        <v/>
      </c>
      <c r="N52" s="136" t="str">
        <f ca="1">IFERROR(IF(OR(N$17=$C52,N$17=list!$C$4),(VLOOKUP(N$19,Input!$A$9:$I$48,Input!$I$6,0)*VLOOKUP(N$19,Input!$A$9:$H$48,Input!$H$6,0))/(VLOOKUP($E52,'Container Panel'!$B$41:$Z$100,'Container Panel'!$J$38,0)*HLOOKUP(N$19,$F$146:$AS$206,$D52+1,0)),""),"")</f>
        <v/>
      </c>
      <c r="O52" s="136" t="str">
        <f ca="1">IFERROR(IF(OR(O$17=$C52,O$17=list!$C$4),(VLOOKUP(O$19,Input!$A$9:$I$48,Input!$I$6,0)*VLOOKUP(O$19,Input!$A$9:$H$48,Input!$H$6,0))/(VLOOKUP($E52,'Container Panel'!$B$41:$Z$100,'Container Panel'!$J$38,0)*HLOOKUP(O$19,$F$146:$AS$206,$D52+1,0)),""),"")</f>
        <v/>
      </c>
      <c r="P52" s="136" t="str">
        <f ca="1">IFERROR(IF(OR(P$17=$C52,P$17=list!$C$4),(VLOOKUP(P$19,Input!$A$9:$I$48,Input!$I$6,0)*VLOOKUP(P$19,Input!$A$9:$H$48,Input!$H$6,0))/(VLOOKUP($E52,'Container Panel'!$B$41:$Z$100,'Container Panel'!$J$38,0)*HLOOKUP(P$19,$F$146:$AS$206,$D52+1,0)),""),"")</f>
        <v/>
      </c>
      <c r="Q52" s="136" t="str">
        <f ca="1">IFERROR(IF(OR(Q$17=$C52,Q$17=list!$C$4),(VLOOKUP(Q$19,Input!$A$9:$I$48,Input!$I$6,0)*VLOOKUP(Q$19,Input!$A$9:$H$48,Input!$H$6,0))/(VLOOKUP($E52,'Container Panel'!$B$41:$Z$100,'Container Panel'!$J$38,0)*HLOOKUP(Q$19,$F$146:$AS$206,$D52+1,0)),""),"")</f>
        <v/>
      </c>
      <c r="R52" s="136" t="str">
        <f ca="1">IFERROR(IF(OR(R$17=$C52,R$17=list!$C$4),(VLOOKUP(R$19,Input!$A$9:$I$48,Input!$I$6,0)*VLOOKUP(R$19,Input!$A$9:$H$48,Input!$H$6,0))/(VLOOKUP($E52,'Container Panel'!$B$41:$Z$100,'Container Panel'!$J$38,0)*HLOOKUP(R$19,$F$146:$AS$206,$D52+1,0)),""),"")</f>
        <v/>
      </c>
      <c r="S52" s="136" t="str">
        <f ca="1">IFERROR(IF(OR(S$17=$C52,S$17=list!$C$4),(VLOOKUP(S$19,Input!$A$9:$I$48,Input!$I$6,0)*VLOOKUP(S$19,Input!$A$9:$H$48,Input!$H$6,0))/(VLOOKUP($E52,'Container Panel'!$B$41:$Z$100,'Container Panel'!$J$38,0)*HLOOKUP(S$19,$F$146:$AS$206,$D52+1,0)),""),"")</f>
        <v/>
      </c>
      <c r="T52" s="136" t="str">
        <f ca="1">IFERROR(IF(OR(T$17=$C52,T$17=list!$C$4),(VLOOKUP(T$19,Input!$A$9:$I$48,Input!$I$6,0)*VLOOKUP(T$19,Input!$A$9:$H$48,Input!$H$6,0))/(VLOOKUP($E52,'Container Panel'!$B$41:$Z$100,'Container Panel'!$J$38,0)*HLOOKUP(T$19,$F$146:$AS$206,$D52+1,0)),""),"")</f>
        <v/>
      </c>
      <c r="U52" s="136" t="str">
        <f ca="1">IFERROR(IF(OR(U$17=$C52,U$17=list!$C$4),(VLOOKUP(U$19,Input!$A$9:$I$48,Input!$I$6,0)*VLOOKUP(U$19,Input!$A$9:$H$48,Input!$H$6,0))/(VLOOKUP($E52,'Container Panel'!$B$41:$Z$100,'Container Panel'!$J$38,0)*HLOOKUP(U$19,$F$146:$AS$206,$D52+1,0)),""),"")</f>
        <v/>
      </c>
      <c r="V52" s="136" t="str">
        <f ca="1">IFERROR(IF(OR(V$17=$C52,V$17=list!$C$4),(VLOOKUP(V$19,Input!$A$9:$I$48,Input!$I$6,0)*VLOOKUP(V$19,Input!$A$9:$H$48,Input!$H$6,0))/(VLOOKUP($E52,'Container Panel'!$B$41:$Z$100,'Container Panel'!$J$38,0)*HLOOKUP(V$19,$F$146:$AS$206,$D52+1,0)),""),"")</f>
        <v/>
      </c>
      <c r="W52" s="136" t="str">
        <f ca="1">IFERROR(IF(OR(W$17=$C52,W$17=list!$C$4),(VLOOKUP(W$19,Input!$A$9:$I$48,Input!$I$6,0)*VLOOKUP(W$19,Input!$A$9:$H$48,Input!$H$6,0))/(VLOOKUP($E52,'Container Panel'!$B$41:$Z$100,'Container Panel'!$J$38,0)*HLOOKUP(W$19,$F$146:$AS$206,$D52+1,0)),""),"")</f>
        <v/>
      </c>
      <c r="X52" s="136" t="str">
        <f ca="1">IFERROR(IF(OR(X$17=$C52,X$17=list!$C$4),(VLOOKUP(X$19,Input!$A$9:$I$48,Input!$I$6,0)*VLOOKUP(X$19,Input!$A$9:$H$48,Input!$H$6,0))/(VLOOKUP($E52,'Container Panel'!$B$41:$Z$100,'Container Panel'!$J$38,0)*HLOOKUP(X$19,$F$146:$AS$206,$D52+1,0)),""),"")</f>
        <v/>
      </c>
      <c r="Y52" s="136" t="str">
        <f ca="1">IFERROR(IF(OR(Y$17=$C52,Y$17=list!$C$4),(VLOOKUP(Y$19,Input!$A$9:$I$48,Input!$I$6,0)*VLOOKUP(Y$19,Input!$A$9:$H$48,Input!$H$6,0))/(VLOOKUP($E52,'Container Panel'!$B$41:$Z$100,'Container Panel'!$J$38,0)*HLOOKUP(Y$19,$F$146:$AS$206,$D52+1,0)),""),"")</f>
        <v/>
      </c>
      <c r="Z52" s="136" t="str">
        <f ca="1">IFERROR(IF(OR(Z$17=$C52,Z$17=list!$C$4),(VLOOKUP(Z$19,Input!$A$9:$I$48,Input!$I$6,0)*VLOOKUP(Z$19,Input!$A$9:$H$48,Input!$H$6,0))/(VLOOKUP($E52,'Container Panel'!$B$41:$Z$100,'Container Panel'!$J$38,0)*HLOOKUP(Z$19,$F$146:$AS$206,$D52+1,0)),""),"")</f>
        <v/>
      </c>
      <c r="AA52" s="136" t="str">
        <f ca="1">IFERROR(IF(OR(AA$17=$C52,AA$17=list!$C$4),(VLOOKUP(AA$19,Input!$A$9:$I$48,Input!$I$6,0)*VLOOKUP(AA$19,Input!$A$9:$H$48,Input!$H$6,0))/(VLOOKUP($E52,'Container Panel'!$B$41:$Z$100,'Container Panel'!$J$38,0)*HLOOKUP(AA$19,$F$146:$AS$206,$D52+1,0)),""),"")</f>
        <v/>
      </c>
      <c r="AB52" s="136" t="str">
        <f ca="1">IFERROR(IF(OR(AB$17=$C52,AB$17=list!$C$4),(VLOOKUP(AB$19,Input!$A$9:$I$48,Input!$I$6,0)*VLOOKUP(AB$19,Input!$A$9:$H$48,Input!$H$6,0))/(VLOOKUP($E52,'Container Panel'!$B$41:$Z$100,'Container Panel'!$J$38,0)*HLOOKUP(AB$19,$F$146:$AS$206,$D52+1,0)),""),"")</f>
        <v/>
      </c>
      <c r="AC52" s="136" t="str">
        <f ca="1">IFERROR(IF(OR(AC$17=$C52,AC$17=list!$C$4),(VLOOKUP(AC$19,Input!$A$9:$I$48,Input!$I$6,0)*VLOOKUP(AC$19,Input!$A$9:$H$48,Input!$H$6,0))/(VLOOKUP($E52,'Container Panel'!$B$41:$Z$100,'Container Panel'!$J$38,0)*HLOOKUP(AC$19,$F$146:$AS$206,$D52+1,0)),""),"")</f>
        <v/>
      </c>
      <c r="AD52" s="136" t="str">
        <f ca="1">IFERROR(IF(OR(AD$17=$C52,AD$17=list!$C$4),(VLOOKUP(AD$19,Input!$A$9:$I$48,Input!$I$6,0)*VLOOKUP(AD$19,Input!$A$9:$H$48,Input!$H$6,0))/(VLOOKUP($E52,'Container Panel'!$B$41:$Z$100,'Container Panel'!$J$38,0)*HLOOKUP(AD$19,$F$146:$AS$206,$D52+1,0)),""),"")</f>
        <v/>
      </c>
      <c r="AE52" s="136" t="str">
        <f ca="1">IFERROR(IF(OR(AE$17=$C52,AE$17=list!$C$4),(VLOOKUP(AE$19,Input!$A$9:$I$48,Input!$I$6,0)*VLOOKUP(AE$19,Input!$A$9:$H$48,Input!$H$6,0))/(VLOOKUP($E52,'Container Panel'!$B$41:$Z$100,'Container Panel'!$J$38,0)*HLOOKUP(AE$19,$F$146:$AS$206,$D52+1,0)),""),"")</f>
        <v/>
      </c>
      <c r="AF52" s="136" t="str">
        <f ca="1">IFERROR(IF(OR(AF$17=$C52,AF$17=list!$C$4),(VLOOKUP(AF$19,Input!$A$9:$I$48,Input!$I$6,0)*VLOOKUP(AF$19,Input!$A$9:$H$48,Input!$H$6,0))/(VLOOKUP($E52,'Container Panel'!$B$41:$Z$100,'Container Panel'!$J$38,0)*HLOOKUP(AF$19,$F$146:$AS$206,$D52+1,0)),""),"")</f>
        <v/>
      </c>
      <c r="AG52" s="136" t="str">
        <f ca="1">IFERROR(IF(OR(AG$17=$C52,AG$17=list!$C$4),(VLOOKUP(AG$19,Input!$A$9:$I$48,Input!$I$6,0)*VLOOKUP(AG$19,Input!$A$9:$H$48,Input!$H$6,0))/(VLOOKUP($E52,'Container Panel'!$B$41:$Z$100,'Container Panel'!$J$38,0)*HLOOKUP(AG$19,$F$146:$AS$206,$D52+1,0)),""),"")</f>
        <v/>
      </c>
      <c r="AH52" s="136" t="str">
        <f ca="1">IFERROR(IF(OR(AH$17=$C52,AH$17=list!$C$4),(VLOOKUP(AH$19,Input!$A$9:$I$48,Input!$I$6,0)*VLOOKUP(AH$19,Input!$A$9:$H$48,Input!$H$6,0))/(VLOOKUP($E52,'Container Panel'!$B$41:$Z$100,'Container Panel'!$J$38,0)*HLOOKUP(AH$19,$F$146:$AS$206,$D52+1,0)),""),"")</f>
        <v/>
      </c>
      <c r="AI52" s="136" t="str">
        <f ca="1">IFERROR(IF(OR(AI$17=$C52,AI$17=list!$C$4),(VLOOKUP(AI$19,Input!$A$9:$I$48,Input!$I$6,0)*VLOOKUP(AI$19,Input!$A$9:$H$48,Input!$H$6,0))/(VLOOKUP($E52,'Container Panel'!$B$41:$Z$100,'Container Panel'!$J$38,0)*HLOOKUP(AI$19,$F$146:$AS$206,$D52+1,0)),""),"")</f>
        <v/>
      </c>
      <c r="AJ52" s="136" t="str">
        <f ca="1">IFERROR(IF(OR(AJ$17=$C52,AJ$17=list!$C$4),(VLOOKUP(AJ$19,Input!$A$9:$I$48,Input!$I$6,0)*VLOOKUP(AJ$19,Input!$A$9:$H$48,Input!$H$6,0))/(VLOOKUP($E52,'Container Panel'!$B$41:$Z$100,'Container Panel'!$J$38,0)*HLOOKUP(AJ$19,$F$146:$AS$206,$D52+1,0)),""),"")</f>
        <v/>
      </c>
      <c r="AK52" s="136" t="str">
        <f ca="1">IFERROR(IF(OR(AK$17=$C52,AK$17=list!$C$4),(VLOOKUP(AK$19,Input!$A$9:$I$48,Input!$I$6,0)*VLOOKUP(AK$19,Input!$A$9:$H$48,Input!$H$6,0))/(VLOOKUP($E52,'Container Panel'!$B$41:$Z$100,'Container Panel'!$J$38,0)*HLOOKUP(AK$19,$F$146:$AS$206,$D52+1,0)),""),"")</f>
        <v/>
      </c>
      <c r="AL52" s="136" t="str">
        <f ca="1">IFERROR(IF(OR(AL$17=$C52,AL$17=list!$C$4),(VLOOKUP(AL$19,Input!$A$9:$I$48,Input!$I$6,0)*VLOOKUP(AL$19,Input!$A$9:$H$48,Input!$H$6,0))/(VLOOKUP($E52,'Container Panel'!$B$41:$Z$100,'Container Panel'!$J$38,0)*HLOOKUP(AL$19,$F$146:$AS$206,$D52+1,0)),""),"")</f>
        <v/>
      </c>
      <c r="AM52" s="136" t="str">
        <f ca="1">IFERROR(IF(OR(AM$17=$C52,AM$17=list!$C$4),(VLOOKUP(AM$19,Input!$A$9:$I$48,Input!$I$6,0)*VLOOKUP(AM$19,Input!$A$9:$H$48,Input!$H$6,0))/(VLOOKUP($E52,'Container Panel'!$B$41:$Z$100,'Container Panel'!$J$38,0)*HLOOKUP(AM$19,$F$146:$AS$206,$D52+1,0)),""),"")</f>
        <v/>
      </c>
      <c r="AN52" s="136" t="str">
        <f ca="1">IFERROR(IF(OR(AN$17=$C52,AN$17=list!$C$4),(VLOOKUP(AN$19,Input!$A$9:$I$48,Input!$I$6,0)*VLOOKUP(AN$19,Input!$A$9:$H$48,Input!$H$6,0))/(VLOOKUP($E52,'Container Panel'!$B$41:$Z$100,'Container Panel'!$J$38,0)*HLOOKUP(AN$19,$F$146:$AS$206,$D52+1,0)),""),"")</f>
        <v/>
      </c>
      <c r="AO52" s="136" t="str">
        <f ca="1">IFERROR(IF(OR(AO$17=$C52,AO$17=list!$C$4),(VLOOKUP(AO$19,Input!$A$9:$I$48,Input!$I$6,0)*VLOOKUP(AO$19,Input!$A$9:$H$48,Input!$H$6,0))/(VLOOKUP($E52,'Container Panel'!$B$41:$Z$100,'Container Panel'!$J$38,0)*HLOOKUP(AO$19,$F$146:$AS$206,$D52+1,0)),""),"")</f>
        <v/>
      </c>
      <c r="AP52" s="136" t="str">
        <f ca="1">IFERROR(IF(OR(AP$17=$C52,AP$17=list!$C$4),(VLOOKUP(AP$19,Input!$A$9:$I$48,Input!$I$6,0)*VLOOKUP(AP$19,Input!$A$9:$H$48,Input!$H$6,0))/(VLOOKUP($E52,'Container Panel'!$B$41:$Z$100,'Container Panel'!$J$38,0)*HLOOKUP(AP$19,$F$146:$AS$206,$D52+1,0)),""),"")</f>
        <v/>
      </c>
      <c r="AQ52" s="136" t="str">
        <f ca="1">IFERROR(IF(OR(AQ$17=$C52,AQ$17=list!$C$4),(VLOOKUP(AQ$19,Input!$A$9:$I$48,Input!$I$6,0)*VLOOKUP(AQ$19,Input!$A$9:$H$48,Input!$H$6,0))/(VLOOKUP($E52,'Container Panel'!$B$41:$Z$100,'Container Panel'!$J$38,0)*HLOOKUP(AQ$19,$F$146:$AS$206,$D52+1,0)),""),"")</f>
        <v/>
      </c>
      <c r="AR52" s="136" t="str">
        <f ca="1">IFERROR(IF(OR(AR$17=$C52,AR$17=list!$C$4),(VLOOKUP(AR$19,Input!$A$9:$I$48,Input!$I$6,0)*VLOOKUP(AR$19,Input!$A$9:$H$48,Input!$H$6,0))/(VLOOKUP($E52,'Container Panel'!$B$41:$Z$100,'Container Panel'!$J$38,0)*HLOOKUP(AR$19,$F$146:$AS$206,$D52+1,0)),""),"")</f>
        <v/>
      </c>
      <c r="AS52" s="136" t="str">
        <f ca="1">IFERROR(IF(OR(AS$17=$C52,AS$17=list!$C$4),(VLOOKUP(AS$19,Input!$A$9:$I$48,Input!$I$6,0)*VLOOKUP(AS$19,Input!$A$9:$H$48,Input!$H$6,0))/(VLOOKUP($E52,'Container Panel'!$B$41:$Z$100,'Container Panel'!$J$38,0)*HLOOKUP(AS$19,$F$146:$AS$206,$D52+1,0)),""),"")</f>
        <v/>
      </c>
    </row>
    <row r="53" spans="3:45">
      <c r="C53" s="74" t="str">
        <f>IFERROR(VLOOKUP($E53,'Container Panel'!$B$41:$M$100,'Container Panel'!$K$38,0),"")</f>
        <v/>
      </c>
      <c r="D53" s="74">
        <v>34</v>
      </c>
      <c r="E53" s="135">
        <f t="shared" si="11"/>
        <v>0</v>
      </c>
      <c r="F53" s="136" t="str">
        <f ca="1">IFERROR(IF(OR(F$17=$C53,F$17=list!$C$4),(VLOOKUP(F$19,Input!$A$9:$I$48,Input!$I$6,0)*VLOOKUP(F$19,Input!$A$9:$H$48,Input!$H$6,0))/(VLOOKUP($E53,'Container Panel'!$B$41:$Z$100,'Container Panel'!$J$38,0)*HLOOKUP(F$19,$F$146:$AS$206,$D53+1,0)),""),"")</f>
        <v/>
      </c>
      <c r="G53" s="136" t="str">
        <f ca="1">IFERROR(IF(OR(G$17=$C53,G$17=list!$C$4),(VLOOKUP(G$19,Input!$A$9:$I$48,Input!$I$6,0)*VLOOKUP(G$19,Input!$A$9:$H$48,Input!$H$6,0))/(VLOOKUP($E53,'Container Panel'!$B$41:$Z$100,'Container Panel'!$J$38,0)*HLOOKUP(G$19,$F$146:$AS$206,$D53+1,0)),""),"")</f>
        <v/>
      </c>
      <c r="H53" s="136" t="str">
        <f ca="1">IFERROR(IF(OR(H$17=$C53,H$17=list!$C$4),(VLOOKUP(H$19,Input!$A$9:$I$48,Input!$I$6,0)*VLOOKUP(H$19,Input!$A$9:$H$48,Input!$H$6,0))/(VLOOKUP($E53,'Container Panel'!$B$41:$Z$100,'Container Panel'!$J$38,0)*HLOOKUP(H$19,$F$146:$AS$206,$D53+1,0)),""),"")</f>
        <v/>
      </c>
      <c r="I53" s="136" t="str">
        <f ca="1">IFERROR(IF(OR(I$17=$C53,I$17=list!$C$4),(VLOOKUP(I$19,Input!$A$9:$I$48,Input!$I$6,0)*VLOOKUP(I$19,Input!$A$9:$H$48,Input!$H$6,0))/(VLOOKUP($E53,'Container Panel'!$B$41:$Z$100,'Container Panel'!$J$38,0)*HLOOKUP(I$19,$F$146:$AS$206,$D53+1,0)),""),"")</f>
        <v/>
      </c>
      <c r="J53" s="136" t="str">
        <f ca="1">IFERROR(IF(OR(J$17=$C53,J$17=list!$C$4),(VLOOKUP(J$19,Input!$A$9:$I$48,Input!$I$6,0)*VLOOKUP(J$19,Input!$A$9:$H$48,Input!$H$6,0))/(VLOOKUP($E53,'Container Panel'!$B$41:$Z$100,'Container Panel'!$J$38,0)*HLOOKUP(J$19,$F$146:$AS$206,$D53+1,0)),""),"")</f>
        <v/>
      </c>
      <c r="K53" s="136" t="str">
        <f ca="1">IFERROR(IF(OR(K$17=$C53,K$17=list!$C$4),(VLOOKUP(K$19,Input!$A$9:$I$48,Input!$I$6,0)*VLOOKUP(K$19,Input!$A$9:$H$48,Input!$H$6,0))/(VLOOKUP($E53,'Container Panel'!$B$41:$Z$100,'Container Panel'!$J$38,0)*HLOOKUP(K$19,$F$146:$AS$206,$D53+1,0)),""),"")</f>
        <v/>
      </c>
      <c r="L53" s="136" t="str">
        <f ca="1">IFERROR(IF(OR(L$17=$C53,L$17=list!$C$4),(VLOOKUP(L$19,Input!$A$9:$I$48,Input!$I$6,0)*VLOOKUP(L$19,Input!$A$9:$H$48,Input!$H$6,0))/(VLOOKUP($E53,'Container Panel'!$B$41:$Z$100,'Container Panel'!$J$38,0)*HLOOKUP(L$19,$F$146:$AS$206,$D53+1,0)),""),"")</f>
        <v/>
      </c>
      <c r="M53" s="136" t="str">
        <f ca="1">IFERROR(IF(OR(M$17=$C53,M$17=list!$C$4),(VLOOKUP(M$19,Input!$A$9:$I$48,Input!$I$6,0)*VLOOKUP(M$19,Input!$A$9:$H$48,Input!$H$6,0))/(VLOOKUP($E53,'Container Panel'!$B$41:$Z$100,'Container Panel'!$J$38,0)*HLOOKUP(M$19,$F$146:$AS$206,$D53+1,0)),""),"")</f>
        <v/>
      </c>
      <c r="N53" s="136" t="str">
        <f ca="1">IFERROR(IF(OR(N$17=$C53,N$17=list!$C$4),(VLOOKUP(N$19,Input!$A$9:$I$48,Input!$I$6,0)*VLOOKUP(N$19,Input!$A$9:$H$48,Input!$H$6,0))/(VLOOKUP($E53,'Container Panel'!$B$41:$Z$100,'Container Panel'!$J$38,0)*HLOOKUP(N$19,$F$146:$AS$206,$D53+1,0)),""),"")</f>
        <v/>
      </c>
      <c r="O53" s="136" t="str">
        <f ca="1">IFERROR(IF(OR(O$17=$C53,O$17=list!$C$4),(VLOOKUP(O$19,Input!$A$9:$I$48,Input!$I$6,0)*VLOOKUP(O$19,Input!$A$9:$H$48,Input!$H$6,0))/(VLOOKUP($E53,'Container Panel'!$B$41:$Z$100,'Container Panel'!$J$38,0)*HLOOKUP(O$19,$F$146:$AS$206,$D53+1,0)),""),"")</f>
        <v/>
      </c>
      <c r="P53" s="136" t="str">
        <f ca="1">IFERROR(IF(OR(P$17=$C53,P$17=list!$C$4),(VLOOKUP(P$19,Input!$A$9:$I$48,Input!$I$6,0)*VLOOKUP(P$19,Input!$A$9:$H$48,Input!$H$6,0))/(VLOOKUP($E53,'Container Panel'!$B$41:$Z$100,'Container Panel'!$J$38,0)*HLOOKUP(P$19,$F$146:$AS$206,$D53+1,0)),""),"")</f>
        <v/>
      </c>
      <c r="Q53" s="136" t="str">
        <f ca="1">IFERROR(IF(OR(Q$17=$C53,Q$17=list!$C$4),(VLOOKUP(Q$19,Input!$A$9:$I$48,Input!$I$6,0)*VLOOKUP(Q$19,Input!$A$9:$H$48,Input!$H$6,0))/(VLOOKUP($E53,'Container Panel'!$B$41:$Z$100,'Container Panel'!$J$38,0)*HLOOKUP(Q$19,$F$146:$AS$206,$D53+1,0)),""),"")</f>
        <v/>
      </c>
      <c r="R53" s="136" t="str">
        <f ca="1">IFERROR(IF(OR(R$17=$C53,R$17=list!$C$4),(VLOOKUP(R$19,Input!$A$9:$I$48,Input!$I$6,0)*VLOOKUP(R$19,Input!$A$9:$H$48,Input!$H$6,0))/(VLOOKUP($E53,'Container Panel'!$B$41:$Z$100,'Container Panel'!$J$38,0)*HLOOKUP(R$19,$F$146:$AS$206,$D53+1,0)),""),"")</f>
        <v/>
      </c>
      <c r="S53" s="136" t="str">
        <f ca="1">IFERROR(IF(OR(S$17=$C53,S$17=list!$C$4),(VLOOKUP(S$19,Input!$A$9:$I$48,Input!$I$6,0)*VLOOKUP(S$19,Input!$A$9:$H$48,Input!$H$6,0))/(VLOOKUP($E53,'Container Panel'!$B$41:$Z$100,'Container Panel'!$J$38,0)*HLOOKUP(S$19,$F$146:$AS$206,$D53+1,0)),""),"")</f>
        <v/>
      </c>
      <c r="T53" s="136" t="str">
        <f ca="1">IFERROR(IF(OR(T$17=$C53,T$17=list!$C$4),(VLOOKUP(T$19,Input!$A$9:$I$48,Input!$I$6,0)*VLOOKUP(T$19,Input!$A$9:$H$48,Input!$H$6,0))/(VLOOKUP($E53,'Container Panel'!$B$41:$Z$100,'Container Panel'!$J$38,0)*HLOOKUP(T$19,$F$146:$AS$206,$D53+1,0)),""),"")</f>
        <v/>
      </c>
      <c r="U53" s="136" t="str">
        <f ca="1">IFERROR(IF(OR(U$17=$C53,U$17=list!$C$4),(VLOOKUP(U$19,Input!$A$9:$I$48,Input!$I$6,0)*VLOOKUP(U$19,Input!$A$9:$H$48,Input!$H$6,0))/(VLOOKUP($E53,'Container Panel'!$B$41:$Z$100,'Container Panel'!$J$38,0)*HLOOKUP(U$19,$F$146:$AS$206,$D53+1,0)),""),"")</f>
        <v/>
      </c>
      <c r="V53" s="136" t="str">
        <f ca="1">IFERROR(IF(OR(V$17=$C53,V$17=list!$C$4),(VLOOKUP(V$19,Input!$A$9:$I$48,Input!$I$6,0)*VLOOKUP(V$19,Input!$A$9:$H$48,Input!$H$6,0))/(VLOOKUP($E53,'Container Panel'!$B$41:$Z$100,'Container Panel'!$J$38,0)*HLOOKUP(V$19,$F$146:$AS$206,$D53+1,0)),""),"")</f>
        <v/>
      </c>
      <c r="W53" s="136" t="str">
        <f ca="1">IFERROR(IF(OR(W$17=$C53,W$17=list!$C$4),(VLOOKUP(W$19,Input!$A$9:$I$48,Input!$I$6,0)*VLOOKUP(W$19,Input!$A$9:$H$48,Input!$H$6,0))/(VLOOKUP($E53,'Container Panel'!$B$41:$Z$100,'Container Panel'!$J$38,0)*HLOOKUP(W$19,$F$146:$AS$206,$D53+1,0)),""),"")</f>
        <v/>
      </c>
      <c r="X53" s="136" t="str">
        <f ca="1">IFERROR(IF(OR(X$17=$C53,X$17=list!$C$4),(VLOOKUP(X$19,Input!$A$9:$I$48,Input!$I$6,0)*VLOOKUP(X$19,Input!$A$9:$H$48,Input!$H$6,0))/(VLOOKUP($E53,'Container Panel'!$B$41:$Z$100,'Container Panel'!$J$38,0)*HLOOKUP(X$19,$F$146:$AS$206,$D53+1,0)),""),"")</f>
        <v/>
      </c>
      <c r="Y53" s="136" t="str">
        <f ca="1">IFERROR(IF(OR(Y$17=$C53,Y$17=list!$C$4),(VLOOKUP(Y$19,Input!$A$9:$I$48,Input!$I$6,0)*VLOOKUP(Y$19,Input!$A$9:$H$48,Input!$H$6,0))/(VLOOKUP($E53,'Container Panel'!$B$41:$Z$100,'Container Panel'!$J$38,0)*HLOOKUP(Y$19,$F$146:$AS$206,$D53+1,0)),""),"")</f>
        <v/>
      </c>
      <c r="Z53" s="136" t="str">
        <f ca="1">IFERROR(IF(OR(Z$17=$C53,Z$17=list!$C$4),(VLOOKUP(Z$19,Input!$A$9:$I$48,Input!$I$6,0)*VLOOKUP(Z$19,Input!$A$9:$H$48,Input!$H$6,0))/(VLOOKUP($E53,'Container Panel'!$B$41:$Z$100,'Container Panel'!$J$38,0)*HLOOKUP(Z$19,$F$146:$AS$206,$D53+1,0)),""),"")</f>
        <v/>
      </c>
      <c r="AA53" s="136" t="str">
        <f ca="1">IFERROR(IF(OR(AA$17=$C53,AA$17=list!$C$4),(VLOOKUP(AA$19,Input!$A$9:$I$48,Input!$I$6,0)*VLOOKUP(AA$19,Input!$A$9:$H$48,Input!$H$6,0))/(VLOOKUP($E53,'Container Panel'!$B$41:$Z$100,'Container Panel'!$J$38,0)*HLOOKUP(AA$19,$F$146:$AS$206,$D53+1,0)),""),"")</f>
        <v/>
      </c>
      <c r="AB53" s="136" t="str">
        <f ca="1">IFERROR(IF(OR(AB$17=$C53,AB$17=list!$C$4),(VLOOKUP(AB$19,Input!$A$9:$I$48,Input!$I$6,0)*VLOOKUP(AB$19,Input!$A$9:$H$48,Input!$H$6,0))/(VLOOKUP($E53,'Container Panel'!$B$41:$Z$100,'Container Panel'!$J$38,0)*HLOOKUP(AB$19,$F$146:$AS$206,$D53+1,0)),""),"")</f>
        <v/>
      </c>
      <c r="AC53" s="136" t="str">
        <f ca="1">IFERROR(IF(OR(AC$17=$C53,AC$17=list!$C$4),(VLOOKUP(AC$19,Input!$A$9:$I$48,Input!$I$6,0)*VLOOKUP(AC$19,Input!$A$9:$H$48,Input!$H$6,0))/(VLOOKUP($E53,'Container Panel'!$B$41:$Z$100,'Container Panel'!$J$38,0)*HLOOKUP(AC$19,$F$146:$AS$206,$D53+1,0)),""),"")</f>
        <v/>
      </c>
      <c r="AD53" s="136" t="str">
        <f ca="1">IFERROR(IF(OR(AD$17=$C53,AD$17=list!$C$4),(VLOOKUP(AD$19,Input!$A$9:$I$48,Input!$I$6,0)*VLOOKUP(AD$19,Input!$A$9:$H$48,Input!$H$6,0))/(VLOOKUP($E53,'Container Panel'!$B$41:$Z$100,'Container Panel'!$J$38,0)*HLOOKUP(AD$19,$F$146:$AS$206,$D53+1,0)),""),"")</f>
        <v/>
      </c>
      <c r="AE53" s="136" t="str">
        <f ca="1">IFERROR(IF(OR(AE$17=$C53,AE$17=list!$C$4),(VLOOKUP(AE$19,Input!$A$9:$I$48,Input!$I$6,0)*VLOOKUP(AE$19,Input!$A$9:$H$48,Input!$H$6,0))/(VLOOKUP($E53,'Container Panel'!$B$41:$Z$100,'Container Panel'!$J$38,0)*HLOOKUP(AE$19,$F$146:$AS$206,$D53+1,0)),""),"")</f>
        <v/>
      </c>
      <c r="AF53" s="136" t="str">
        <f ca="1">IFERROR(IF(OR(AF$17=$C53,AF$17=list!$C$4),(VLOOKUP(AF$19,Input!$A$9:$I$48,Input!$I$6,0)*VLOOKUP(AF$19,Input!$A$9:$H$48,Input!$H$6,0))/(VLOOKUP($E53,'Container Panel'!$B$41:$Z$100,'Container Panel'!$J$38,0)*HLOOKUP(AF$19,$F$146:$AS$206,$D53+1,0)),""),"")</f>
        <v/>
      </c>
      <c r="AG53" s="136" t="str">
        <f ca="1">IFERROR(IF(OR(AG$17=$C53,AG$17=list!$C$4),(VLOOKUP(AG$19,Input!$A$9:$I$48,Input!$I$6,0)*VLOOKUP(AG$19,Input!$A$9:$H$48,Input!$H$6,0))/(VLOOKUP($E53,'Container Panel'!$B$41:$Z$100,'Container Panel'!$J$38,0)*HLOOKUP(AG$19,$F$146:$AS$206,$D53+1,0)),""),"")</f>
        <v/>
      </c>
      <c r="AH53" s="136" t="str">
        <f ca="1">IFERROR(IF(OR(AH$17=$C53,AH$17=list!$C$4),(VLOOKUP(AH$19,Input!$A$9:$I$48,Input!$I$6,0)*VLOOKUP(AH$19,Input!$A$9:$H$48,Input!$H$6,0))/(VLOOKUP($E53,'Container Panel'!$B$41:$Z$100,'Container Panel'!$J$38,0)*HLOOKUP(AH$19,$F$146:$AS$206,$D53+1,0)),""),"")</f>
        <v/>
      </c>
      <c r="AI53" s="136" t="str">
        <f ca="1">IFERROR(IF(OR(AI$17=$C53,AI$17=list!$C$4),(VLOOKUP(AI$19,Input!$A$9:$I$48,Input!$I$6,0)*VLOOKUP(AI$19,Input!$A$9:$H$48,Input!$H$6,0))/(VLOOKUP($E53,'Container Panel'!$B$41:$Z$100,'Container Panel'!$J$38,0)*HLOOKUP(AI$19,$F$146:$AS$206,$D53+1,0)),""),"")</f>
        <v/>
      </c>
      <c r="AJ53" s="136" t="str">
        <f ca="1">IFERROR(IF(OR(AJ$17=$C53,AJ$17=list!$C$4),(VLOOKUP(AJ$19,Input!$A$9:$I$48,Input!$I$6,0)*VLOOKUP(AJ$19,Input!$A$9:$H$48,Input!$H$6,0))/(VLOOKUP($E53,'Container Panel'!$B$41:$Z$100,'Container Panel'!$J$38,0)*HLOOKUP(AJ$19,$F$146:$AS$206,$D53+1,0)),""),"")</f>
        <v/>
      </c>
      <c r="AK53" s="136" t="str">
        <f ca="1">IFERROR(IF(OR(AK$17=$C53,AK$17=list!$C$4),(VLOOKUP(AK$19,Input!$A$9:$I$48,Input!$I$6,0)*VLOOKUP(AK$19,Input!$A$9:$H$48,Input!$H$6,0))/(VLOOKUP($E53,'Container Panel'!$B$41:$Z$100,'Container Panel'!$J$38,0)*HLOOKUP(AK$19,$F$146:$AS$206,$D53+1,0)),""),"")</f>
        <v/>
      </c>
      <c r="AL53" s="136" t="str">
        <f ca="1">IFERROR(IF(OR(AL$17=$C53,AL$17=list!$C$4),(VLOOKUP(AL$19,Input!$A$9:$I$48,Input!$I$6,0)*VLOOKUP(AL$19,Input!$A$9:$H$48,Input!$H$6,0))/(VLOOKUP($E53,'Container Panel'!$B$41:$Z$100,'Container Panel'!$J$38,0)*HLOOKUP(AL$19,$F$146:$AS$206,$D53+1,0)),""),"")</f>
        <v/>
      </c>
      <c r="AM53" s="136" t="str">
        <f ca="1">IFERROR(IF(OR(AM$17=$C53,AM$17=list!$C$4),(VLOOKUP(AM$19,Input!$A$9:$I$48,Input!$I$6,0)*VLOOKUP(AM$19,Input!$A$9:$H$48,Input!$H$6,0))/(VLOOKUP($E53,'Container Panel'!$B$41:$Z$100,'Container Panel'!$J$38,0)*HLOOKUP(AM$19,$F$146:$AS$206,$D53+1,0)),""),"")</f>
        <v/>
      </c>
      <c r="AN53" s="136" t="str">
        <f ca="1">IFERROR(IF(OR(AN$17=$C53,AN$17=list!$C$4),(VLOOKUP(AN$19,Input!$A$9:$I$48,Input!$I$6,0)*VLOOKUP(AN$19,Input!$A$9:$H$48,Input!$H$6,0))/(VLOOKUP($E53,'Container Panel'!$B$41:$Z$100,'Container Panel'!$J$38,0)*HLOOKUP(AN$19,$F$146:$AS$206,$D53+1,0)),""),"")</f>
        <v/>
      </c>
      <c r="AO53" s="136" t="str">
        <f ca="1">IFERROR(IF(OR(AO$17=$C53,AO$17=list!$C$4),(VLOOKUP(AO$19,Input!$A$9:$I$48,Input!$I$6,0)*VLOOKUP(AO$19,Input!$A$9:$H$48,Input!$H$6,0))/(VLOOKUP($E53,'Container Panel'!$B$41:$Z$100,'Container Panel'!$J$38,0)*HLOOKUP(AO$19,$F$146:$AS$206,$D53+1,0)),""),"")</f>
        <v/>
      </c>
      <c r="AP53" s="136" t="str">
        <f ca="1">IFERROR(IF(OR(AP$17=$C53,AP$17=list!$C$4),(VLOOKUP(AP$19,Input!$A$9:$I$48,Input!$I$6,0)*VLOOKUP(AP$19,Input!$A$9:$H$48,Input!$H$6,0))/(VLOOKUP($E53,'Container Panel'!$B$41:$Z$100,'Container Panel'!$J$38,0)*HLOOKUP(AP$19,$F$146:$AS$206,$D53+1,0)),""),"")</f>
        <v/>
      </c>
      <c r="AQ53" s="136" t="str">
        <f ca="1">IFERROR(IF(OR(AQ$17=$C53,AQ$17=list!$C$4),(VLOOKUP(AQ$19,Input!$A$9:$I$48,Input!$I$6,0)*VLOOKUP(AQ$19,Input!$A$9:$H$48,Input!$H$6,0))/(VLOOKUP($E53,'Container Panel'!$B$41:$Z$100,'Container Panel'!$J$38,0)*HLOOKUP(AQ$19,$F$146:$AS$206,$D53+1,0)),""),"")</f>
        <v/>
      </c>
      <c r="AR53" s="136" t="str">
        <f ca="1">IFERROR(IF(OR(AR$17=$C53,AR$17=list!$C$4),(VLOOKUP(AR$19,Input!$A$9:$I$48,Input!$I$6,0)*VLOOKUP(AR$19,Input!$A$9:$H$48,Input!$H$6,0))/(VLOOKUP($E53,'Container Panel'!$B$41:$Z$100,'Container Panel'!$J$38,0)*HLOOKUP(AR$19,$F$146:$AS$206,$D53+1,0)),""),"")</f>
        <v/>
      </c>
      <c r="AS53" s="136" t="str">
        <f ca="1">IFERROR(IF(OR(AS$17=$C53,AS$17=list!$C$4),(VLOOKUP(AS$19,Input!$A$9:$I$48,Input!$I$6,0)*VLOOKUP(AS$19,Input!$A$9:$H$48,Input!$H$6,0))/(VLOOKUP($E53,'Container Panel'!$B$41:$Z$100,'Container Panel'!$J$38,0)*HLOOKUP(AS$19,$F$146:$AS$206,$D53+1,0)),""),"")</f>
        <v/>
      </c>
    </row>
    <row r="54" spans="3:45">
      <c r="C54" s="74" t="str">
        <f>IFERROR(VLOOKUP($E54,'Container Panel'!$B$41:$M$100,'Container Panel'!$K$38,0),"")</f>
        <v/>
      </c>
      <c r="D54" s="74">
        <v>35</v>
      </c>
      <c r="E54" s="135">
        <f t="shared" si="11"/>
        <v>0</v>
      </c>
      <c r="F54" s="136" t="str">
        <f ca="1">IFERROR(IF(OR(F$17=$C54,F$17=list!$C$4),(VLOOKUP(F$19,Input!$A$9:$I$48,Input!$I$6,0)*VLOOKUP(F$19,Input!$A$9:$H$48,Input!$H$6,0))/(VLOOKUP($E54,'Container Panel'!$B$41:$Z$100,'Container Panel'!$J$38,0)*HLOOKUP(F$19,$F$146:$AS$206,$D54+1,0)),""),"")</f>
        <v/>
      </c>
      <c r="G54" s="136" t="str">
        <f ca="1">IFERROR(IF(OR(G$17=$C54,G$17=list!$C$4),(VLOOKUP(G$19,Input!$A$9:$I$48,Input!$I$6,0)*VLOOKUP(G$19,Input!$A$9:$H$48,Input!$H$6,0))/(VLOOKUP($E54,'Container Panel'!$B$41:$Z$100,'Container Panel'!$J$38,0)*HLOOKUP(G$19,$F$146:$AS$206,$D54+1,0)),""),"")</f>
        <v/>
      </c>
      <c r="H54" s="136" t="str">
        <f ca="1">IFERROR(IF(OR(H$17=$C54,H$17=list!$C$4),(VLOOKUP(H$19,Input!$A$9:$I$48,Input!$I$6,0)*VLOOKUP(H$19,Input!$A$9:$H$48,Input!$H$6,0))/(VLOOKUP($E54,'Container Panel'!$B$41:$Z$100,'Container Panel'!$J$38,0)*HLOOKUP(H$19,$F$146:$AS$206,$D54+1,0)),""),"")</f>
        <v/>
      </c>
      <c r="I54" s="136" t="str">
        <f ca="1">IFERROR(IF(OR(I$17=$C54,I$17=list!$C$4),(VLOOKUP(I$19,Input!$A$9:$I$48,Input!$I$6,0)*VLOOKUP(I$19,Input!$A$9:$H$48,Input!$H$6,0))/(VLOOKUP($E54,'Container Panel'!$B$41:$Z$100,'Container Panel'!$J$38,0)*HLOOKUP(I$19,$F$146:$AS$206,$D54+1,0)),""),"")</f>
        <v/>
      </c>
      <c r="J54" s="136" t="str">
        <f ca="1">IFERROR(IF(OR(J$17=$C54,J$17=list!$C$4),(VLOOKUP(J$19,Input!$A$9:$I$48,Input!$I$6,0)*VLOOKUP(J$19,Input!$A$9:$H$48,Input!$H$6,0))/(VLOOKUP($E54,'Container Panel'!$B$41:$Z$100,'Container Panel'!$J$38,0)*HLOOKUP(J$19,$F$146:$AS$206,$D54+1,0)),""),"")</f>
        <v/>
      </c>
      <c r="K54" s="136" t="str">
        <f ca="1">IFERROR(IF(OR(K$17=$C54,K$17=list!$C$4),(VLOOKUP(K$19,Input!$A$9:$I$48,Input!$I$6,0)*VLOOKUP(K$19,Input!$A$9:$H$48,Input!$H$6,0))/(VLOOKUP($E54,'Container Panel'!$B$41:$Z$100,'Container Panel'!$J$38,0)*HLOOKUP(K$19,$F$146:$AS$206,$D54+1,0)),""),"")</f>
        <v/>
      </c>
      <c r="L54" s="136" t="str">
        <f ca="1">IFERROR(IF(OR(L$17=$C54,L$17=list!$C$4),(VLOOKUP(L$19,Input!$A$9:$I$48,Input!$I$6,0)*VLOOKUP(L$19,Input!$A$9:$H$48,Input!$H$6,0))/(VLOOKUP($E54,'Container Panel'!$B$41:$Z$100,'Container Panel'!$J$38,0)*HLOOKUP(L$19,$F$146:$AS$206,$D54+1,0)),""),"")</f>
        <v/>
      </c>
      <c r="M54" s="136" t="str">
        <f ca="1">IFERROR(IF(OR(M$17=$C54,M$17=list!$C$4),(VLOOKUP(M$19,Input!$A$9:$I$48,Input!$I$6,0)*VLOOKUP(M$19,Input!$A$9:$H$48,Input!$H$6,0))/(VLOOKUP($E54,'Container Panel'!$B$41:$Z$100,'Container Panel'!$J$38,0)*HLOOKUP(M$19,$F$146:$AS$206,$D54+1,0)),""),"")</f>
        <v/>
      </c>
      <c r="N54" s="136" t="str">
        <f ca="1">IFERROR(IF(OR(N$17=$C54,N$17=list!$C$4),(VLOOKUP(N$19,Input!$A$9:$I$48,Input!$I$6,0)*VLOOKUP(N$19,Input!$A$9:$H$48,Input!$H$6,0))/(VLOOKUP($E54,'Container Panel'!$B$41:$Z$100,'Container Panel'!$J$38,0)*HLOOKUP(N$19,$F$146:$AS$206,$D54+1,0)),""),"")</f>
        <v/>
      </c>
      <c r="O54" s="136" t="str">
        <f ca="1">IFERROR(IF(OR(O$17=$C54,O$17=list!$C$4),(VLOOKUP(O$19,Input!$A$9:$I$48,Input!$I$6,0)*VLOOKUP(O$19,Input!$A$9:$H$48,Input!$H$6,0))/(VLOOKUP($E54,'Container Panel'!$B$41:$Z$100,'Container Panel'!$J$38,0)*HLOOKUP(O$19,$F$146:$AS$206,$D54+1,0)),""),"")</f>
        <v/>
      </c>
      <c r="P54" s="136" t="str">
        <f ca="1">IFERROR(IF(OR(P$17=$C54,P$17=list!$C$4),(VLOOKUP(P$19,Input!$A$9:$I$48,Input!$I$6,0)*VLOOKUP(P$19,Input!$A$9:$H$48,Input!$H$6,0))/(VLOOKUP($E54,'Container Panel'!$B$41:$Z$100,'Container Panel'!$J$38,0)*HLOOKUP(P$19,$F$146:$AS$206,$D54+1,0)),""),"")</f>
        <v/>
      </c>
      <c r="Q54" s="136" t="str">
        <f ca="1">IFERROR(IF(OR(Q$17=$C54,Q$17=list!$C$4),(VLOOKUP(Q$19,Input!$A$9:$I$48,Input!$I$6,0)*VLOOKUP(Q$19,Input!$A$9:$H$48,Input!$H$6,0))/(VLOOKUP($E54,'Container Panel'!$B$41:$Z$100,'Container Panel'!$J$38,0)*HLOOKUP(Q$19,$F$146:$AS$206,$D54+1,0)),""),"")</f>
        <v/>
      </c>
      <c r="R54" s="136" t="str">
        <f ca="1">IFERROR(IF(OR(R$17=$C54,R$17=list!$C$4),(VLOOKUP(R$19,Input!$A$9:$I$48,Input!$I$6,0)*VLOOKUP(R$19,Input!$A$9:$H$48,Input!$H$6,0))/(VLOOKUP($E54,'Container Panel'!$B$41:$Z$100,'Container Panel'!$J$38,0)*HLOOKUP(R$19,$F$146:$AS$206,$D54+1,0)),""),"")</f>
        <v/>
      </c>
      <c r="S54" s="136" t="str">
        <f ca="1">IFERROR(IF(OR(S$17=$C54,S$17=list!$C$4),(VLOOKUP(S$19,Input!$A$9:$I$48,Input!$I$6,0)*VLOOKUP(S$19,Input!$A$9:$H$48,Input!$H$6,0))/(VLOOKUP($E54,'Container Panel'!$B$41:$Z$100,'Container Panel'!$J$38,0)*HLOOKUP(S$19,$F$146:$AS$206,$D54+1,0)),""),"")</f>
        <v/>
      </c>
      <c r="T54" s="136" t="str">
        <f ca="1">IFERROR(IF(OR(T$17=$C54,T$17=list!$C$4),(VLOOKUP(T$19,Input!$A$9:$I$48,Input!$I$6,0)*VLOOKUP(T$19,Input!$A$9:$H$48,Input!$H$6,0))/(VLOOKUP($E54,'Container Panel'!$B$41:$Z$100,'Container Panel'!$J$38,0)*HLOOKUP(T$19,$F$146:$AS$206,$D54+1,0)),""),"")</f>
        <v/>
      </c>
      <c r="U54" s="136" t="str">
        <f ca="1">IFERROR(IF(OR(U$17=$C54,U$17=list!$C$4),(VLOOKUP(U$19,Input!$A$9:$I$48,Input!$I$6,0)*VLOOKUP(U$19,Input!$A$9:$H$48,Input!$H$6,0))/(VLOOKUP($E54,'Container Panel'!$B$41:$Z$100,'Container Panel'!$J$38,0)*HLOOKUP(U$19,$F$146:$AS$206,$D54+1,0)),""),"")</f>
        <v/>
      </c>
      <c r="V54" s="136" t="str">
        <f ca="1">IFERROR(IF(OR(V$17=$C54,V$17=list!$C$4),(VLOOKUP(V$19,Input!$A$9:$I$48,Input!$I$6,0)*VLOOKUP(V$19,Input!$A$9:$H$48,Input!$H$6,0))/(VLOOKUP($E54,'Container Panel'!$B$41:$Z$100,'Container Panel'!$J$38,0)*HLOOKUP(V$19,$F$146:$AS$206,$D54+1,0)),""),"")</f>
        <v/>
      </c>
      <c r="W54" s="136" t="str">
        <f ca="1">IFERROR(IF(OR(W$17=$C54,W$17=list!$C$4),(VLOOKUP(W$19,Input!$A$9:$I$48,Input!$I$6,0)*VLOOKUP(W$19,Input!$A$9:$H$48,Input!$H$6,0))/(VLOOKUP($E54,'Container Panel'!$B$41:$Z$100,'Container Panel'!$J$38,0)*HLOOKUP(W$19,$F$146:$AS$206,$D54+1,0)),""),"")</f>
        <v/>
      </c>
      <c r="X54" s="136" t="str">
        <f ca="1">IFERROR(IF(OR(X$17=$C54,X$17=list!$C$4),(VLOOKUP(X$19,Input!$A$9:$I$48,Input!$I$6,0)*VLOOKUP(X$19,Input!$A$9:$H$48,Input!$H$6,0))/(VLOOKUP($E54,'Container Panel'!$B$41:$Z$100,'Container Panel'!$J$38,0)*HLOOKUP(X$19,$F$146:$AS$206,$D54+1,0)),""),"")</f>
        <v/>
      </c>
      <c r="Y54" s="136" t="str">
        <f ca="1">IFERROR(IF(OR(Y$17=$C54,Y$17=list!$C$4),(VLOOKUP(Y$19,Input!$A$9:$I$48,Input!$I$6,0)*VLOOKUP(Y$19,Input!$A$9:$H$48,Input!$H$6,0))/(VLOOKUP($E54,'Container Panel'!$B$41:$Z$100,'Container Panel'!$J$38,0)*HLOOKUP(Y$19,$F$146:$AS$206,$D54+1,0)),""),"")</f>
        <v/>
      </c>
      <c r="Z54" s="136" t="str">
        <f ca="1">IFERROR(IF(OR(Z$17=$C54,Z$17=list!$C$4),(VLOOKUP(Z$19,Input!$A$9:$I$48,Input!$I$6,0)*VLOOKUP(Z$19,Input!$A$9:$H$48,Input!$H$6,0))/(VLOOKUP($E54,'Container Panel'!$B$41:$Z$100,'Container Panel'!$J$38,0)*HLOOKUP(Z$19,$F$146:$AS$206,$D54+1,0)),""),"")</f>
        <v/>
      </c>
      <c r="AA54" s="136" t="str">
        <f ca="1">IFERROR(IF(OR(AA$17=$C54,AA$17=list!$C$4),(VLOOKUP(AA$19,Input!$A$9:$I$48,Input!$I$6,0)*VLOOKUP(AA$19,Input!$A$9:$H$48,Input!$H$6,0))/(VLOOKUP($E54,'Container Panel'!$B$41:$Z$100,'Container Panel'!$J$38,0)*HLOOKUP(AA$19,$F$146:$AS$206,$D54+1,0)),""),"")</f>
        <v/>
      </c>
      <c r="AB54" s="136" t="str">
        <f ca="1">IFERROR(IF(OR(AB$17=$C54,AB$17=list!$C$4),(VLOOKUP(AB$19,Input!$A$9:$I$48,Input!$I$6,0)*VLOOKUP(AB$19,Input!$A$9:$H$48,Input!$H$6,0))/(VLOOKUP($E54,'Container Panel'!$B$41:$Z$100,'Container Panel'!$J$38,0)*HLOOKUP(AB$19,$F$146:$AS$206,$D54+1,0)),""),"")</f>
        <v/>
      </c>
      <c r="AC54" s="136" t="str">
        <f ca="1">IFERROR(IF(OR(AC$17=$C54,AC$17=list!$C$4),(VLOOKUP(AC$19,Input!$A$9:$I$48,Input!$I$6,0)*VLOOKUP(AC$19,Input!$A$9:$H$48,Input!$H$6,0))/(VLOOKUP($E54,'Container Panel'!$B$41:$Z$100,'Container Panel'!$J$38,0)*HLOOKUP(AC$19,$F$146:$AS$206,$D54+1,0)),""),"")</f>
        <v/>
      </c>
      <c r="AD54" s="136" t="str">
        <f ca="1">IFERROR(IF(OR(AD$17=$C54,AD$17=list!$C$4),(VLOOKUP(AD$19,Input!$A$9:$I$48,Input!$I$6,0)*VLOOKUP(AD$19,Input!$A$9:$H$48,Input!$H$6,0))/(VLOOKUP($E54,'Container Panel'!$B$41:$Z$100,'Container Panel'!$J$38,0)*HLOOKUP(AD$19,$F$146:$AS$206,$D54+1,0)),""),"")</f>
        <v/>
      </c>
      <c r="AE54" s="136" t="str">
        <f ca="1">IFERROR(IF(OR(AE$17=$C54,AE$17=list!$C$4),(VLOOKUP(AE$19,Input!$A$9:$I$48,Input!$I$6,0)*VLOOKUP(AE$19,Input!$A$9:$H$48,Input!$H$6,0))/(VLOOKUP($E54,'Container Panel'!$B$41:$Z$100,'Container Panel'!$J$38,0)*HLOOKUP(AE$19,$F$146:$AS$206,$D54+1,0)),""),"")</f>
        <v/>
      </c>
      <c r="AF54" s="136" t="str">
        <f ca="1">IFERROR(IF(OR(AF$17=$C54,AF$17=list!$C$4),(VLOOKUP(AF$19,Input!$A$9:$I$48,Input!$I$6,0)*VLOOKUP(AF$19,Input!$A$9:$H$48,Input!$H$6,0))/(VLOOKUP($E54,'Container Panel'!$B$41:$Z$100,'Container Panel'!$J$38,0)*HLOOKUP(AF$19,$F$146:$AS$206,$D54+1,0)),""),"")</f>
        <v/>
      </c>
      <c r="AG54" s="136" t="str">
        <f ca="1">IFERROR(IF(OR(AG$17=$C54,AG$17=list!$C$4),(VLOOKUP(AG$19,Input!$A$9:$I$48,Input!$I$6,0)*VLOOKUP(AG$19,Input!$A$9:$H$48,Input!$H$6,0))/(VLOOKUP($E54,'Container Panel'!$B$41:$Z$100,'Container Panel'!$J$38,0)*HLOOKUP(AG$19,$F$146:$AS$206,$D54+1,0)),""),"")</f>
        <v/>
      </c>
      <c r="AH54" s="136" t="str">
        <f ca="1">IFERROR(IF(OR(AH$17=$C54,AH$17=list!$C$4),(VLOOKUP(AH$19,Input!$A$9:$I$48,Input!$I$6,0)*VLOOKUP(AH$19,Input!$A$9:$H$48,Input!$H$6,0))/(VLOOKUP($E54,'Container Panel'!$B$41:$Z$100,'Container Panel'!$J$38,0)*HLOOKUP(AH$19,$F$146:$AS$206,$D54+1,0)),""),"")</f>
        <v/>
      </c>
      <c r="AI54" s="136" t="str">
        <f ca="1">IFERROR(IF(OR(AI$17=$C54,AI$17=list!$C$4),(VLOOKUP(AI$19,Input!$A$9:$I$48,Input!$I$6,0)*VLOOKUP(AI$19,Input!$A$9:$H$48,Input!$H$6,0))/(VLOOKUP($E54,'Container Panel'!$B$41:$Z$100,'Container Panel'!$J$38,0)*HLOOKUP(AI$19,$F$146:$AS$206,$D54+1,0)),""),"")</f>
        <v/>
      </c>
      <c r="AJ54" s="136" t="str">
        <f ca="1">IFERROR(IF(OR(AJ$17=$C54,AJ$17=list!$C$4),(VLOOKUP(AJ$19,Input!$A$9:$I$48,Input!$I$6,0)*VLOOKUP(AJ$19,Input!$A$9:$H$48,Input!$H$6,0))/(VLOOKUP($E54,'Container Panel'!$B$41:$Z$100,'Container Panel'!$J$38,0)*HLOOKUP(AJ$19,$F$146:$AS$206,$D54+1,0)),""),"")</f>
        <v/>
      </c>
      <c r="AK54" s="136" t="str">
        <f ca="1">IFERROR(IF(OR(AK$17=$C54,AK$17=list!$C$4),(VLOOKUP(AK$19,Input!$A$9:$I$48,Input!$I$6,0)*VLOOKUP(AK$19,Input!$A$9:$H$48,Input!$H$6,0))/(VLOOKUP($E54,'Container Panel'!$B$41:$Z$100,'Container Panel'!$J$38,0)*HLOOKUP(AK$19,$F$146:$AS$206,$D54+1,0)),""),"")</f>
        <v/>
      </c>
      <c r="AL54" s="136" t="str">
        <f ca="1">IFERROR(IF(OR(AL$17=$C54,AL$17=list!$C$4),(VLOOKUP(AL$19,Input!$A$9:$I$48,Input!$I$6,0)*VLOOKUP(AL$19,Input!$A$9:$H$48,Input!$H$6,0))/(VLOOKUP($E54,'Container Panel'!$B$41:$Z$100,'Container Panel'!$J$38,0)*HLOOKUP(AL$19,$F$146:$AS$206,$D54+1,0)),""),"")</f>
        <v/>
      </c>
      <c r="AM54" s="136" t="str">
        <f ca="1">IFERROR(IF(OR(AM$17=$C54,AM$17=list!$C$4),(VLOOKUP(AM$19,Input!$A$9:$I$48,Input!$I$6,0)*VLOOKUP(AM$19,Input!$A$9:$H$48,Input!$H$6,0))/(VLOOKUP($E54,'Container Panel'!$B$41:$Z$100,'Container Panel'!$J$38,0)*HLOOKUP(AM$19,$F$146:$AS$206,$D54+1,0)),""),"")</f>
        <v/>
      </c>
      <c r="AN54" s="136" t="str">
        <f ca="1">IFERROR(IF(OR(AN$17=$C54,AN$17=list!$C$4),(VLOOKUP(AN$19,Input!$A$9:$I$48,Input!$I$6,0)*VLOOKUP(AN$19,Input!$A$9:$H$48,Input!$H$6,0))/(VLOOKUP($E54,'Container Panel'!$B$41:$Z$100,'Container Panel'!$J$38,0)*HLOOKUP(AN$19,$F$146:$AS$206,$D54+1,0)),""),"")</f>
        <v/>
      </c>
      <c r="AO54" s="136" t="str">
        <f ca="1">IFERROR(IF(OR(AO$17=$C54,AO$17=list!$C$4),(VLOOKUP(AO$19,Input!$A$9:$I$48,Input!$I$6,0)*VLOOKUP(AO$19,Input!$A$9:$H$48,Input!$H$6,0))/(VLOOKUP($E54,'Container Panel'!$B$41:$Z$100,'Container Panel'!$J$38,0)*HLOOKUP(AO$19,$F$146:$AS$206,$D54+1,0)),""),"")</f>
        <v/>
      </c>
      <c r="AP54" s="136" t="str">
        <f ca="1">IFERROR(IF(OR(AP$17=$C54,AP$17=list!$C$4),(VLOOKUP(AP$19,Input!$A$9:$I$48,Input!$I$6,0)*VLOOKUP(AP$19,Input!$A$9:$H$48,Input!$H$6,0))/(VLOOKUP($E54,'Container Panel'!$B$41:$Z$100,'Container Panel'!$J$38,0)*HLOOKUP(AP$19,$F$146:$AS$206,$D54+1,0)),""),"")</f>
        <v/>
      </c>
      <c r="AQ54" s="136" t="str">
        <f ca="1">IFERROR(IF(OR(AQ$17=$C54,AQ$17=list!$C$4),(VLOOKUP(AQ$19,Input!$A$9:$I$48,Input!$I$6,0)*VLOOKUP(AQ$19,Input!$A$9:$H$48,Input!$H$6,0))/(VLOOKUP($E54,'Container Panel'!$B$41:$Z$100,'Container Panel'!$J$38,0)*HLOOKUP(AQ$19,$F$146:$AS$206,$D54+1,0)),""),"")</f>
        <v/>
      </c>
      <c r="AR54" s="136" t="str">
        <f ca="1">IFERROR(IF(OR(AR$17=$C54,AR$17=list!$C$4),(VLOOKUP(AR$19,Input!$A$9:$I$48,Input!$I$6,0)*VLOOKUP(AR$19,Input!$A$9:$H$48,Input!$H$6,0))/(VLOOKUP($E54,'Container Panel'!$B$41:$Z$100,'Container Panel'!$J$38,0)*HLOOKUP(AR$19,$F$146:$AS$206,$D54+1,0)),""),"")</f>
        <v/>
      </c>
      <c r="AS54" s="136" t="str">
        <f ca="1">IFERROR(IF(OR(AS$17=$C54,AS$17=list!$C$4),(VLOOKUP(AS$19,Input!$A$9:$I$48,Input!$I$6,0)*VLOOKUP(AS$19,Input!$A$9:$H$48,Input!$H$6,0))/(VLOOKUP($E54,'Container Panel'!$B$41:$Z$100,'Container Panel'!$J$38,0)*HLOOKUP(AS$19,$F$146:$AS$206,$D54+1,0)),""),"")</f>
        <v/>
      </c>
    </row>
    <row r="55" spans="3:45">
      <c r="C55" s="74" t="str">
        <f>IFERROR(VLOOKUP($E55,'Container Panel'!$B$41:$M$100,'Container Panel'!$K$38,0),"")</f>
        <v/>
      </c>
      <c r="D55" s="74">
        <v>36</v>
      </c>
      <c r="E55" s="135">
        <f t="shared" si="11"/>
        <v>0</v>
      </c>
      <c r="F55" s="136" t="str">
        <f ca="1">IFERROR(IF(OR(F$17=$C55,F$17=list!$C$4),(VLOOKUP(F$19,Input!$A$9:$I$48,Input!$I$6,0)*VLOOKUP(F$19,Input!$A$9:$H$48,Input!$H$6,0))/(VLOOKUP($E55,'Container Panel'!$B$41:$Z$100,'Container Panel'!$J$38,0)*HLOOKUP(F$19,$F$146:$AS$206,$D55+1,0)),""),"")</f>
        <v/>
      </c>
      <c r="G55" s="136" t="str">
        <f ca="1">IFERROR(IF(OR(G$17=$C55,G$17=list!$C$4),(VLOOKUP(G$19,Input!$A$9:$I$48,Input!$I$6,0)*VLOOKUP(G$19,Input!$A$9:$H$48,Input!$H$6,0))/(VLOOKUP($E55,'Container Panel'!$B$41:$Z$100,'Container Panel'!$J$38,0)*HLOOKUP(G$19,$F$146:$AS$206,$D55+1,0)),""),"")</f>
        <v/>
      </c>
      <c r="H55" s="136" t="str">
        <f ca="1">IFERROR(IF(OR(H$17=$C55,H$17=list!$C$4),(VLOOKUP(H$19,Input!$A$9:$I$48,Input!$I$6,0)*VLOOKUP(H$19,Input!$A$9:$H$48,Input!$H$6,0))/(VLOOKUP($E55,'Container Panel'!$B$41:$Z$100,'Container Panel'!$J$38,0)*HLOOKUP(H$19,$F$146:$AS$206,$D55+1,0)),""),"")</f>
        <v/>
      </c>
      <c r="I55" s="136" t="str">
        <f ca="1">IFERROR(IF(OR(I$17=$C55,I$17=list!$C$4),(VLOOKUP(I$19,Input!$A$9:$I$48,Input!$I$6,0)*VLOOKUP(I$19,Input!$A$9:$H$48,Input!$H$6,0))/(VLOOKUP($E55,'Container Panel'!$B$41:$Z$100,'Container Panel'!$J$38,0)*HLOOKUP(I$19,$F$146:$AS$206,$D55+1,0)),""),"")</f>
        <v/>
      </c>
      <c r="J55" s="136" t="str">
        <f ca="1">IFERROR(IF(OR(J$17=$C55,J$17=list!$C$4),(VLOOKUP(J$19,Input!$A$9:$I$48,Input!$I$6,0)*VLOOKUP(J$19,Input!$A$9:$H$48,Input!$H$6,0))/(VLOOKUP($E55,'Container Panel'!$B$41:$Z$100,'Container Panel'!$J$38,0)*HLOOKUP(J$19,$F$146:$AS$206,$D55+1,0)),""),"")</f>
        <v/>
      </c>
      <c r="K55" s="136" t="str">
        <f ca="1">IFERROR(IF(OR(K$17=$C55,K$17=list!$C$4),(VLOOKUP(K$19,Input!$A$9:$I$48,Input!$I$6,0)*VLOOKUP(K$19,Input!$A$9:$H$48,Input!$H$6,0))/(VLOOKUP($E55,'Container Panel'!$B$41:$Z$100,'Container Panel'!$J$38,0)*HLOOKUP(K$19,$F$146:$AS$206,$D55+1,0)),""),"")</f>
        <v/>
      </c>
      <c r="L55" s="136" t="str">
        <f ca="1">IFERROR(IF(OR(L$17=$C55,L$17=list!$C$4),(VLOOKUP(L$19,Input!$A$9:$I$48,Input!$I$6,0)*VLOOKUP(L$19,Input!$A$9:$H$48,Input!$H$6,0))/(VLOOKUP($E55,'Container Panel'!$B$41:$Z$100,'Container Panel'!$J$38,0)*HLOOKUP(L$19,$F$146:$AS$206,$D55+1,0)),""),"")</f>
        <v/>
      </c>
      <c r="M55" s="136" t="str">
        <f ca="1">IFERROR(IF(OR(M$17=$C55,M$17=list!$C$4),(VLOOKUP(M$19,Input!$A$9:$I$48,Input!$I$6,0)*VLOOKUP(M$19,Input!$A$9:$H$48,Input!$H$6,0))/(VLOOKUP($E55,'Container Panel'!$B$41:$Z$100,'Container Panel'!$J$38,0)*HLOOKUP(M$19,$F$146:$AS$206,$D55+1,0)),""),"")</f>
        <v/>
      </c>
      <c r="N55" s="136" t="str">
        <f ca="1">IFERROR(IF(OR(N$17=$C55,N$17=list!$C$4),(VLOOKUP(N$19,Input!$A$9:$I$48,Input!$I$6,0)*VLOOKUP(N$19,Input!$A$9:$H$48,Input!$H$6,0))/(VLOOKUP($E55,'Container Panel'!$B$41:$Z$100,'Container Panel'!$J$38,0)*HLOOKUP(N$19,$F$146:$AS$206,$D55+1,0)),""),"")</f>
        <v/>
      </c>
      <c r="O55" s="136" t="str">
        <f ca="1">IFERROR(IF(OR(O$17=$C55,O$17=list!$C$4),(VLOOKUP(O$19,Input!$A$9:$I$48,Input!$I$6,0)*VLOOKUP(O$19,Input!$A$9:$H$48,Input!$H$6,0))/(VLOOKUP($E55,'Container Panel'!$B$41:$Z$100,'Container Panel'!$J$38,0)*HLOOKUP(O$19,$F$146:$AS$206,$D55+1,0)),""),"")</f>
        <v/>
      </c>
      <c r="P55" s="136" t="str">
        <f ca="1">IFERROR(IF(OR(P$17=$C55,P$17=list!$C$4),(VLOOKUP(P$19,Input!$A$9:$I$48,Input!$I$6,0)*VLOOKUP(P$19,Input!$A$9:$H$48,Input!$H$6,0))/(VLOOKUP($E55,'Container Panel'!$B$41:$Z$100,'Container Panel'!$J$38,0)*HLOOKUP(P$19,$F$146:$AS$206,$D55+1,0)),""),"")</f>
        <v/>
      </c>
      <c r="Q55" s="136" t="str">
        <f ca="1">IFERROR(IF(OR(Q$17=$C55,Q$17=list!$C$4),(VLOOKUP(Q$19,Input!$A$9:$I$48,Input!$I$6,0)*VLOOKUP(Q$19,Input!$A$9:$H$48,Input!$H$6,0))/(VLOOKUP($E55,'Container Panel'!$B$41:$Z$100,'Container Panel'!$J$38,0)*HLOOKUP(Q$19,$F$146:$AS$206,$D55+1,0)),""),"")</f>
        <v/>
      </c>
      <c r="R55" s="136" t="str">
        <f ca="1">IFERROR(IF(OR(R$17=$C55,R$17=list!$C$4),(VLOOKUP(R$19,Input!$A$9:$I$48,Input!$I$6,0)*VLOOKUP(R$19,Input!$A$9:$H$48,Input!$H$6,0))/(VLOOKUP($E55,'Container Panel'!$B$41:$Z$100,'Container Panel'!$J$38,0)*HLOOKUP(R$19,$F$146:$AS$206,$D55+1,0)),""),"")</f>
        <v/>
      </c>
      <c r="S55" s="136" t="str">
        <f ca="1">IFERROR(IF(OR(S$17=$C55,S$17=list!$C$4),(VLOOKUP(S$19,Input!$A$9:$I$48,Input!$I$6,0)*VLOOKUP(S$19,Input!$A$9:$H$48,Input!$H$6,0))/(VLOOKUP($E55,'Container Panel'!$B$41:$Z$100,'Container Panel'!$J$38,0)*HLOOKUP(S$19,$F$146:$AS$206,$D55+1,0)),""),"")</f>
        <v/>
      </c>
      <c r="T55" s="136" t="str">
        <f ca="1">IFERROR(IF(OR(T$17=$C55,T$17=list!$C$4),(VLOOKUP(T$19,Input!$A$9:$I$48,Input!$I$6,0)*VLOOKUP(T$19,Input!$A$9:$H$48,Input!$H$6,0))/(VLOOKUP($E55,'Container Panel'!$B$41:$Z$100,'Container Panel'!$J$38,0)*HLOOKUP(T$19,$F$146:$AS$206,$D55+1,0)),""),"")</f>
        <v/>
      </c>
      <c r="U55" s="136" t="str">
        <f ca="1">IFERROR(IF(OR(U$17=$C55,U$17=list!$C$4),(VLOOKUP(U$19,Input!$A$9:$I$48,Input!$I$6,0)*VLOOKUP(U$19,Input!$A$9:$H$48,Input!$H$6,0))/(VLOOKUP($E55,'Container Panel'!$B$41:$Z$100,'Container Panel'!$J$38,0)*HLOOKUP(U$19,$F$146:$AS$206,$D55+1,0)),""),"")</f>
        <v/>
      </c>
      <c r="V55" s="136" t="str">
        <f ca="1">IFERROR(IF(OR(V$17=$C55,V$17=list!$C$4),(VLOOKUP(V$19,Input!$A$9:$I$48,Input!$I$6,0)*VLOOKUP(V$19,Input!$A$9:$H$48,Input!$H$6,0))/(VLOOKUP($E55,'Container Panel'!$B$41:$Z$100,'Container Panel'!$J$38,0)*HLOOKUP(V$19,$F$146:$AS$206,$D55+1,0)),""),"")</f>
        <v/>
      </c>
      <c r="W55" s="136" t="str">
        <f ca="1">IFERROR(IF(OR(W$17=$C55,W$17=list!$C$4),(VLOOKUP(W$19,Input!$A$9:$I$48,Input!$I$6,0)*VLOOKUP(W$19,Input!$A$9:$H$48,Input!$H$6,0))/(VLOOKUP($E55,'Container Panel'!$B$41:$Z$100,'Container Panel'!$J$38,0)*HLOOKUP(W$19,$F$146:$AS$206,$D55+1,0)),""),"")</f>
        <v/>
      </c>
      <c r="X55" s="136" t="str">
        <f ca="1">IFERROR(IF(OR(X$17=$C55,X$17=list!$C$4),(VLOOKUP(X$19,Input!$A$9:$I$48,Input!$I$6,0)*VLOOKUP(X$19,Input!$A$9:$H$48,Input!$H$6,0))/(VLOOKUP($E55,'Container Panel'!$B$41:$Z$100,'Container Panel'!$J$38,0)*HLOOKUP(X$19,$F$146:$AS$206,$D55+1,0)),""),"")</f>
        <v/>
      </c>
      <c r="Y55" s="136" t="str">
        <f ca="1">IFERROR(IF(OR(Y$17=$C55,Y$17=list!$C$4),(VLOOKUP(Y$19,Input!$A$9:$I$48,Input!$I$6,0)*VLOOKUP(Y$19,Input!$A$9:$H$48,Input!$H$6,0))/(VLOOKUP($E55,'Container Panel'!$B$41:$Z$100,'Container Panel'!$J$38,0)*HLOOKUP(Y$19,$F$146:$AS$206,$D55+1,0)),""),"")</f>
        <v/>
      </c>
      <c r="Z55" s="136" t="str">
        <f ca="1">IFERROR(IF(OR(Z$17=$C55,Z$17=list!$C$4),(VLOOKUP(Z$19,Input!$A$9:$I$48,Input!$I$6,0)*VLOOKUP(Z$19,Input!$A$9:$H$48,Input!$H$6,0))/(VLOOKUP($E55,'Container Panel'!$B$41:$Z$100,'Container Panel'!$J$38,0)*HLOOKUP(Z$19,$F$146:$AS$206,$D55+1,0)),""),"")</f>
        <v/>
      </c>
      <c r="AA55" s="136" t="str">
        <f ca="1">IFERROR(IF(OR(AA$17=$C55,AA$17=list!$C$4),(VLOOKUP(AA$19,Input!$A$9:$I$48,Input!$I$6,0)*VLOOKUP(AA$19,Input!$A$9:$H$48,Input!$H$6,0))/(VLOOKUP($E55,'Container Panel'!$B$41:$Z$100,'Container Panel'!$J$38,0)*HLOOKUP(AA$19,$F$146:$AS$206,$D55+1,0)),""),"")</f>
        <v/>
      </c>
      <c r="AB55" s="136" t="str">
        <f ca="1">IFERROR(IF(OR(AB$17=$C55,AB$17=list!$C$4),(VLOOKUP(AB$19,Input!$A$9:$I$48,Input!$I$6,0)*VLOOKUP(AB$19,Input!$A$9:$H$48,Input!$H$6,0))/(VLOOKUP($E55,'Container Panel'!$B$41:$Z$100,'Container Panel'!$J$38,0)*HLOOKUP(AB$19,$F$146:$AS$206,$D55+1,0)),""),"")</f>
        <v/>
      </c>
      <c r="AC55" s="136" t="str">
        <f ca="1">IFERROR(IF(OR(AC$17=$C55,AC$17=list!$C$4),(VLOOKUP(AC$19,Input!$A$9:$I$48,Input!$I$6,0)*VLOOKUP(AC$19,Input!$A$9:$H$48,Input!$H$6,0))/(VLOOKUP($E55,'Container Panel'!$B$41:$Z$100,'Container Panel'!$J$38,0)*HLOOKUP(AC$19,$F$146:$AS$206,$D55+1,0)),""),"")</f>
        <v/>
      </c>
      <c r="AD55" s="136" t="str">
        <f ca="1">IFERROR(IF(OR(AD$17=$C55,AD$17=list!$C$4),(VLOOKUP(AD$19,Input!$A$9:$I$48,Input!$I$6,0)*VLOOKUP(AD$19,Input!$A$9:$H$48,Input!$H$6,0))/(VLOOKUP($E55,'Container Panel'!$B$41:$Z$100,'Container Panel'!$J$38,0)*HLOOKUP(AD$19,$F$146:$AS$206,$D55+1,0)),""),"")</f>
        <v/>
      </c>
      <c r="AE55" s="136" t="str">
        <f ca="1">IFERROR(IF(OR(AE$17=$C55,AE$17=list!$C$4),(VLOOKUP(AE$19,Input!$A$9:$I$48,Input!$I$6,0)*VLOOKUP(AE$19,Input!$A$9:$H$48,Input!$H$6,0))/(VLOOKUP($E55,'Container Panel'!$B$41:$Z$100,'Container Panel'!$J$38,0)*HLOOKUP(AE$19,$F$146:$AS$206,$D55+1,0)),""),"")</f>
        <v/>
      </c>
      <c r="AF55" s="136" t="str">
        <f ca="1">IFERROR(IF(OR(AF$17=$C55,AF$17=list!$C$4),(VLOOKUP(AF$19,Input!$A$9:$I$48,Input!$I$6,0)*VLOOKUP(AF$19,Input!$A$9:$H$48,Input!$H$6,0))/(VLOOKUP($E55,'Container Panel'!$B$41:$Z$100,'Container Panel'!$J$38,0)*HLOOKUP(AF$19,$F$146:$AS$206,$D55+1,0)),""),"")</f>
        <v/>
      </c>
      <c r="AG55" s="136" t="str">
        <f ca="1">IFERROR(IF(OR(AG$17=$C55,AG$17=list!$C$4),(VLOOKUP(AG$19,Input!$A$9:$I$48,Input!$I$6,0)*VLOOKUP(AG$19,Input!$A$9:$H$48,Input!$H$6,0))/(VLOOKUP($E55,'Container Panel'!$B$41:$Z$100,'Container Panel'!$J$38,0)*HLOOKUP(AG$19,$F$146:$AS$206,$D55+1,0)),""),"")</f>
        <v/>
      </c>
      <c r="AH55" s="136" t="str">
        <f ca="1">IFERROR(IF(OR(AH$17=$C55,AH$17=list!$C$4),(VLOOKUP(AH$19,Input!$A$9:$I$48,Input!$I$6,0)*VLOOKUP(AH$19,Input!$A$9:$H$48,Input!$H$6,0))/(VLOOKUP($E55,'Container Panel'!$B$41:$Z$100,'Container Panel'!$J$38,0)*HLOOKUP(AH$19,$F$146:$AS$206,$D55+1,0)),""),"")</f>
        <v/>
      </c>
      <c r="AI55" s="136" t="str">
        <f ca="1">IFERROR(IF(OR(AI$17=$C55,AI$17=list!$C$4),(VLOOKUP(AI$19,Input!$A$9:$I$48,Input!$I$6,0)*VLOOKUP(AI$19,Input!$A$9:$H$48,Input!$H$6,0))/(VLOOKUP($E55,'Container Panel'!$B$41:$Z$100,'Container Panel'!$J$38,0)*HLOOKUP(AI$19,$F$146:$AS$206,$D55+1,0)),""),"")</f>
        <v/>
      </c>
      <c r="AJ55" s="136" t="str">
        <f ca="1">IFERROR(IF(OR(AJ$17=$C55,AJ$17=list!$C$4),(VLOOKUP(AJ$19,Input!$A$9:$I$48,Input!$I$6,0)*VLOOKUP(AJ$19,Input!$A$9:$H$48,Input!$H$6,0))/(VLOOKUP($E55,'Container Panel'!$B$41:$Z$100,'Container Panel'!$J$38,0)*HLOOKUP(AJ$19,$F$146:$AS$206,$D55+1,0)),""),"")</f>
        <v/>
      </c>
      <c r="AK55" s="136" t="str">
        <f ca="1">IFERROR(IF(OR(AK$17=$C55,AK$17=list!$C$4),(VLOOKUP(AK$19,Input!$A$9:$I$48,Input!$I$6,0)*VLOOKUP(AK$19,Input!$A$9:$H$48,Input!$H$6,0))/(VLOOKUP($E55,'Container Panel'!$B$41:$Z$100,'Container Panel'!$J$38,0)*HLOOKUP(AK$19,$F$146:$AS$206,$D55+1,0)),""),"")</f>
        <v/>
      </c>
      <c r="AL55" s="136" t="str">
        <f ca="1">IFERROR(IF(OR(AL$17=$C55,AL$17=list!$C$4),(VLOOKUP(AL$19,Input!$A$9:$I$48,Input!$I$6,0)*VLOOKUP(AL$19,Input!$A$9:$H$48,Input!$H$6,0))/(VLOOKUP($E55,'Container Panel'!$B$41:$Z$100,'Container Panel'!$J$38,0)*HLOOKUP(AL$19,$F$146:$AS$206,$D55+1,0)),""),"")</f>
        <v/>
      </c>
      <c r="AM55" s="136" t="str">
        <f ca="1">IFERROR(IF(OR(AM$17=$C55,AM$17=list!$C$4),(VLOOKUP(AM$19,Input!$A$9:$I$48,Input!$I$6,0)*VLOOKUP(AM$19,Input!$A$9:$H$48,Input!$H$6,0))/(VLOOKUP($E55,'Container Panel'!$B$41:$Z$100,'Container Panel'!$J$38,0)*HLOOKUP(AM$19,$F$146:$AS$206,$D55+1,0)),""),"")</f>
        <v/>
      </c>
      <c r="AN55" s="136" t="str">
        <f ca="1">IFERROR(IF(OR(AN$17=$C55,AN$17=list!$C$4),(VLOOKUP(AN$19,Input!$A$9:$I$48,Input!$I$6,0)*VLOOKUP(AN$19,Input!$A$9:$H$48,Input!$H$6,0))/(VLOOKUP($E55,'Container Panel'!$B$41:$Z$100,'Container Panel'!$J$38,0)*HLOOKUP(AN$19,$F$146:$AS$206,$D55+1,0)),""),"")</f>
        <v/>
      </c>
      <c r="AO55" s="136" t="str">
        <f ca="1">IFERROR(IF(OR(AO$17=$C55,AO$17=list!$C$4),(VLOOKUP(AO$19,Input!$A$9:$I$48,Input!$I$6,0)*VLOOKUP(AO$19,Input!$A$9:$H$48,Input!$H$6,0))/(VLOOKUP($E55,'Container Panel'!$B$41:$Z$100,'Container Panel'!$J$38,0)*HLOOKUP(AO$19,$F$146:$AS$206,$D55+1,0)),""),"")</f>
        <v/>
      </c>
      <c r="AP55" s="136" t="str">
        <f ca="1">IFERROR(IF(OR(AP$17=$C55,AP$17=list!$C$4),(VLOOKUP(AP$19,Input!$A$9:$I$48,Input!$I$6,0)*VLOOKUP(AP$19,Input!$A$9:$H$48,Input!$H$6,0))/(VLOOKUP($E55,'Container Panel'!$B$41:$Z$100,'Container Panel'!$J$38,0)*HLOOKUP(AP$19,$F$146:$AS$206,$D55+1,0)),""),"")</f>
        <v/>
      </c>
      <c r="AQ55" s="136" t="str">
        <f ca="1">IFERROR(IF(OR(AQ$17=$C55,AQ$17=list!$C$4),(VLOOKUP(AQ$19,Input!$A$9:$I$48,Input!$I$6,0)*VLOOKUP(AQ$19,Input!$A$9:$H$48,Input!$H$6,0))/(VLOOKUP($E55,'Container Panel'!$B$41:$Z$100,'Container Panel'!$J$38,0)*HLOOKUP(AQ$19,$F$146:$AS$206,$D55+1,0)),""),"")</f>
        <v/>
      </c>
      <c r="AR55" s="136" t="str">
        <f ca="1">IFERROR(IF(OR(AR$17=$C55,AR$17=list!$C$4),(VLOOKUP(AR$19,Input!$A$9:$I$48,Input!$I$6,0)*VLOOKUP(AR$19,Input!$A$9:$H$48,Input!$H$6,0))/(VLOOKUP($E55,'Container Panel'!$B$41:$Z$100,'Container Panel'!$J$38,0)*HLOOKUP(AR$19,$F$146:$AS$206,$D55+1,0)),""),"")</f>
        <v/>
      </c>
      <c r="AS55" s="136" t="str">
        <f ca="1">IFERROR(IF(OR(AS$17=$C55,AS$17=list!$C$4),(VLOOKUP(AS$19,Input!$A$9:$I$48,Input!$I$6,0)*VLOOKUP(AS$19,Input!$A$9:$H$48,Input!$H$6,0))/(VLOOKUP($E55,'Container Panel'!$B$41:$Z$100,'Container Panel'!$J$38,0)*HLOOKUP(AS$19,$F$146:$AS$206,$D55+1,0)),""),"")</f>
        <v/>
      </c>
    </row>
    <row r="56" spans="3:45">
      <c r="C56" s="74" t="str">
        <f>IFERROR(VLOOKUP($E56,'Container Panel'!$B$41:$M$100,'Container Panel'!$K$38,0),"")</f>
        <v/>
      </c>
      <c r="D56" s="74">
        <v>37</v>
      </c>
      <c r="E56" s="135">
        <f t="shared" si="11"/>
        <v>0</v>
      </c>
      <c r="F56" s="136" t="str">
        <f ca="1">IFERROR(IF(OR(F$17=$C56,F$17=list!$C$4),(VLOOKUP(F$19,Input!$A$9:$I$48,Input!$I$6,0)*VLOOKUP(F$19,Input!$A$9:$H$48,Input!$H$6,0))/(VLOOKUP($E56,'Container Panel'!$B$41:$Z$100,'Container Panel'!$J$38,0)*HLOOKUP(F$19,$F$146:$AS$206,$D56+1,0)),""),"")</f>
        <v/>
      </c>
      <c r="G56" s="136" t="str">
        <f ca="1">IFERROR(IF(OR(G$17=$C56,G$17=list!$C$4),(VLOOKUP(G$19,Input!$A$9:$I$48,Input!$I$6,0)*VLOOKUP(G$19,Input!$A$9:$H$48,Input!$H$6,0))/(VLOOKUP($E56,'Container Panel'!$B$41:$Z$100,'Container Panel'!$J$38,0)*HLOOKUP(G$19,$F$146:$AS$206,$D56+1,0)),""),"")</f>
        <v/>
      </c>
      <c r="H56" s="136" t="str">
        <f ca="1">IFERROR(IF(OR(H$17=$C56,H$17=list!$C$4),(VLOOKUP(H$19,Input!$A$9:$I$48,Input!$I$6,0)*VLOOKUP(H$19,Input!$A$9:$H$48,Input!$H$6,0))/(VLOOKUP($E56,'Container Panel'!$B$41:$Z$100,'Container Panel'!$J$38,0)*HLOOKUP(H$19,$F$146:$AS$206,$D56+1,0)),""),"")</f>
        <v/>
      </c>
      <c r="I56" s="136" t="str">
        <f ca="1">IFERROR(IF(OR(I$17=$C56,I$17=list!$C$4),(VLOOKUP(I$19,Input!$A$9:$I$48,Input!$I$6,0)*VLOOKUP(I$19,Input!$A$9:$H$48,Input!$H$6,0))/(VLOOKUP($E56,'Container Panel'!$B$41:$Z$100,'Container Panel'!$J$38,0)*HLOOKUP(I$19,$F$146:$AS$206,$D56+1,0)),""),"")</f>
        <v/>
      </c>
      <c r="J56" s="136" t="str">
        <f ca="1">IFERROR(IF(OR(J$17=$C56,J$17=list!$C$4),(VLOOKUP(J$19,Input!$A$9:$I$48,Input!$I$6,0)*VLOOKUP(J$19,Input!$A$9:$H$48,Input!$H$6,0))/(VLOOKUP($E56,'Container Panel'!$B$41:$Z$100,'Container Panel'!$J$38,0)*HLOOKUP(J$19,$F$146:$AS$206,$D56+1,0)),""),"")</f>
        <v/>
      </c>
      <c r="K56" s="136" t="str">
        <f ca="1">IFERROR(IF(OR(K$17=$C56,K$17=list!$C$4),(VLOOKUP(K$19,Input!$A$9:$I$48,Input!$I$6,0)*VLOOKUP(K$19,Input!$A$9:$H$48,Input!$H$6,0))/(VLOOKUP($E56,'Container Panel'!$B$41:$Z$100,'Container Panel'!$J$38,0)*HLOOKUP(K$19,$F$146:$AS$206,$D56+1,0)),""),"")</f>
        <v/>
      </c>
      <c r="L56" s="136" t="str">
        <f ca="1">IFERROR(IF(OR(L$17=$C56,L$17=list!$C$4),(VLOOKUP(L$19,Input!$A$9:$I$48,Input!$I$6,0)*VLOOKUP(L$19,Input!$A$9:$H$48,Input!$H$6,0))/(VLOOKUP($E56,'Container Panel'!$B$41:$Z$100,'Container Panel'!$J$38,0)*HLOOKUP(L$19,$F$146:$AS$206,$D56+1,0)),""),"")</f>
        <v/>
      </c>
      <c r="M56" s="136" t="str">
        <f ca="1">IFERROR(IF(OR(M$17=$C56,M$17=list!$C$4),(VLOOKUP(M$19,Input!$A$9:$I$48,Input!$I$6,0)*VLOOKUP(M$19,Input!$A$9:$H$48,Input!$H$6,0))/(VLOOKUP($E56,'Container Panel'!$B$41:$Z$100,'Container Panel'!$J$38,0)*HLOOKUP(M$19,$F$146:$AS$206,$D56+1,0)),""),"")</f>
        <v/>
      </c>
      <c r="N56" s="136" t="str">
        <f ca="1">IFERROR(IF(OR(N$17=$C56,N$17=list!$C$4),(VLOOKUP(N$19,Input!$A$9:$I$48,Input!$I$6,0)*VLOOKUP(N$19,Input!$A$9:$H$48,Input!$H$6,0))/(VLOOKUP($E56,'Container Panel'!$B$41:$Z$100,'Container Panel'!$J$38,0)*HLOOKUP(N$19,$F$146:$AS$206,$D56+1,0)),""),"")</f>
        <v/>
      </c>
      <c r="O56" s="136" t="str">
        <f ca="1">IFERROR(IF(OR(O$17=$C56,O$17=list!$C$4),(VLOOKUP(O$19,Input!$A$9:$I$48,Input!$I$6,0)*VLOOKUP(O$19,Input!$A$9:$H$48,Input!$H$6,0))/(VLOOKUP($E56,'Container Panel'!$B$41:$Z$100,'Container Panel'!$J$38,0)*HLOOKUP(O$19,$F$146:$AS$206,$D56+1,0)),""),"")</f>
        <v/>
      </c>
      <c r="P56" s="136" t="str">
        <f ca="1">IFERROR(IF(OR(P$17=$C56,P$17=list!$C$4),(VLOOKUP(P$19,Input!$A$9:$I$48,Input!$I$6,0)*VLOOKUP(P$19,Input!$A$9:$H$48,Input!$H$6,0))/(VLOOKUP($E56,'Container Panel'!$B$41:$Z$100,'Container Panel'!$J$38,0)*HLOOKUP(P$19,$F$146:$AS$206,$D56+1,0)),""),"")</f>
        <v/>
      </c>
      <c r="Q56" s="136" t="str">
        <f ca="1">IFERROR(IF(OR(Q$17=$C56,Q$17=list!$C$4),(VLOOKUP(Q$19,Input!$A$9:$I$48,Input!$I$6,0)*VLOOKUP(Q$19,Input!$A$9:$H$48,Input!$H$6,0))/(VLOOKUP($E56,'Container Panel'!$B$41:$Z$100,'Container Panel'!$J$38,0)*HLOOKUP(Q$19,$F$146:$AS$206,$D56+1,0)),""),"")</f>
        <v/>
      </c>
      <c r="R56" s="136" t="str">
        <f ca="1">IFERROR(IF(OR(R$17=$C56,R$17=list!$C$4),(VLOOKUP(R$19,Input!$A$9:$I$48,Input!$I$6,0)*VLOOKUP(R$19,Input!$A$9:$H$48,Input!$H$6,0))/(VLOOKUP($E56,'Container Panel'!$B$41:$Z$100,'Container Panel'!$J$38,0)*HLOOKUP(R$19,$F$146:$AS$206,$D56+1,0)),""),"")</f>
        <v/>
      </c>
      <c r="S56" s="136" t="str">
        <f ca="1">IFERROR(IF(OR(S$17=$C56,S$17=list!$C$4),(VLOOKUP(S$19,Input!$A$9:$I$48,Input!$I$6,0)*VLOOKUP(S$19,Input!$A$9:$H$48,Input!$H$6,0))/(VLOOKUP($E56,'Container Panel'!$B$41:$Z$100,'Container Panel'!$J$38,0)*HLOOKUP(S$19,$F$146:$AS$206,$D56+1,0)),""),"")</f>
        <v/>
      </c>
      <c r="T56" s="136" t="str">
        <f ca="1">IFERROR(IF(OR(T$17=$C56,T$17=list!$C$4),(VLOOKUP(T$19,Input!$A$9:$I$48,Input!$I$6,0)*VLOOKUP(T$19,Input!$A$9:$H$48,Input!$H$6,0))/(VLOOKUP($E56,'Container Panel'!$B$41:$Z$100,'Container Panel'!$J$38,0)*HLOOKUP(T$19,$F$146:$AS$206,$D56+1,0)),""),"")</f>
        <v/>
      </c>
      <c r="U56" s="136" t="str">
        <f ca="1">IFERROR(IF(OR(U$17=$C56,U$17=list!$C$4),(VLOOKUP(U$19,Input!$A$9:$I$48,Input!$I$6,0)*VLOOKUP(U$19,Input!$A$9:$H$48,Input!$H$6,0))/(VLOOKUP($E56,'Container Panel'!$B$41:$Z$100,'Container Panel'!$J$38,0)*HLOOKUP(U$19,$F$146:$AS$206,$D56+1,0)),""),"")</f>
        <v/>
      </c>
      <c r="V56" s="136" t="str">
        <f ca="1">IFERROR(IF(OR(V$17=$C56,V$17=list!$C$4),(VLOOKUP(V$19,Input!$A$9:$I$48,Input!$I$6,0)*VLOOKUP(V$19,Input!$A$9:$H$48,Input!$H$6,0))/(VLOOKUP($E56,'Container Panel'!$B$41:$Z$100,'Container Panel'!$J$38,0)*HLOOKUP(V$19,$F$146:$AS$206,$D56+1,0)),""),"")</f>
        <v/>
      </c>
      <c r="W56" s="136" t="str">
        <f ca="1">IFERROR(IF(OR(W$17=$C56,W$17=list!$C$4),(VLOOKUP(W$19,Input!$A$9:$I$48,Input!$I$6,0)*VLOOKUP(W$19,Input!$A$9:$H$48,Input!$H$6,0))/(VLOOKUP($E56,'Container Panel'!$B$41:$Z$100,'Container Panel'!$J$38,0)*HLOOKUP(W$19,$F$146:$AS$206,$D56+1,0)),""),"")</f>
        <v/>
      </c>
      <c r="X56" s="136" t="str">
        <f ca="1">IFERROR(IF(OR(X$17=$C56,X$17=list!$C$4),(VLOOKUP(X$19,Input!$A$9:$I$48,Input!$I$6,0)*VLOOKUP(X$19,Input!$A$9:$H$48,Input!$H$6,0))/(VLOOKUP($E56,'Container Panel'!$B$41:$Z$100,'Container Panel'!$J$38,0)*HLOOKUP(X$19,$F$146:$AS$206,$D56+1,0)),""),"")</f>
        <v/>
      </c>
      <c r="Y56" s="136" t="str">
        <f ca="1">IFERROR(IF(OR(Y$17=$C56,Y$17=list!$C$4),(VLOOKUP(Y$19,Input!$A$9:$I$48,Input!$I$6,0)*VLOOKUP(Y$19,Input!$A$9:$H$48,Input!$H$6,0))/(VLOOKUP($E56,'Container Panel'!$B$41:$Z$100,'Container Panel'!$J$38,0)*HLOOKUP(Y$19,$F$146:$AS$206,$D56+1,0)),""),"")</f>
        <v/>
      </c>
      <c r="Z56" s="136" t="str">
        <f ca="1">IFERROR(IF(OR(Z$17=$C56,Z$17=list!$C$4),(VLOOKUP(Z$19,Input!$A$9:$I$48,Input!$I$6,0)*VLOOKUP(Z$19,Input!$A$9:$H$48,Input!$H$6,0))/(VLOOKUP($E56,'Container Panel'!$B$41:$Z$100,'Container Panel'!$J$38,0)*HLOOKUP(Z$19,$F$146:$AS$206,$D56+1,0)),""),"")</f>
        <v/>
      </c>
      <c r="AA56" s="136" t="str">
        <f ca="1">IFERROR(IF(OR(AA$17=$C56,AA$17=list!$C$4),(VLOOKUP(AA$19,Input!$A$9:$I$48,Input!$I$6,0)*VLOOKUP(AA$19,Input!$A$9:$H$48,Input!$H$6,0))/(VLOOKUP($E56,'Container Panel'!$B$41:$Z$100,'Container Panel'!$J$38,0)*HLOOKUP(AA$19,$F$146:$AS$206,$D56+1,0)),""),"")</f>
        <v/>
      </c>
      <c r="AB56" s="136" t="str">
        <f ca="1">IFERROR(IF(OR(AB$17=$C56,AB$17=list!$C$4),(VLOOKUP(AB$19,Input!$A$9:$I$48,Input!$I$6,0)*VLOOKUP(AB$19,Input!$A$9:$H$48,Input!$H$6,0))/(VLOOKUP($E56,'Container Panel'!$B$41:$Z$100,'Container Panel'!$J$38,0)*HLOOKUP(AB$19,$F$146:$AS$206,$D56+1,0)),""),"")</f>
        <v/>
      </c>
      <c r="AC56" s="136" t="str">
        <f ca="1">IFERROR(IF(OR(AC$17=$C56,AC$17=list!$C$4),(VLOOKUP(AC$19,Input!$A$9:$I$48,Input!$I$6,0)*VLOOKUP(AC$19,Input!$A$9:$H$48,Input!$H$6,0))/(VLOOKUP($E56,'Container Panel'!$B$41:$Z$100,'Container Panel'!$J$38,0)*HLOOKUP(AC$19,$F$146:$AS$206,$D56+1,0)),""),"")</f>
        <v/>
      </c>
      <c r="AD56" s="136" t="str">
        <f ca="1">IFERROR(IF(OR(AD$17=$C56,AD$17=list!$C$4),(VLOOKUP(AD$19,Input!$A$9:$I$48,Input!$I$6,0)*VLOOKUP(AD$19,Input!$A$9:$H$48,Input!$H$6,0))/(VLOOKUP($E56,'Container Panel'!$B$41:$Z$100,'Container Panel'!$J$38,0)*HLOOKUP(AD$19,$F$146:$AS$206,$D56+1,0)),""),"")</f>
        <v/>
      </c>
      <c r="AE56" s="136" t="str">
        <f ca="1">IFERROR(IF(OR(AE$17=$C56,AE$17=list!$C$4),(VLOOKUP(AE$19,Input!$A$9:$I$48,Input!$I$6,0)*VLOOKUP(AE$19,Input!$A$9:$H$48,Input!$H$6,0))/(VLOOKUP($E56,'Container Panel'!$B$41:$Z$100,'Container Panel'!$J$38,0)*HLOOKUP(AE$19,$F$146:$AS$206,$D56+1,0)),""),"")</f>
        <v/>
      </c>
      <c r="AF56" s="136" t="str">
        <f ca="1">IFERROR(IF(OR(AF$17=$C56,AF$17=list!$C$4),(VLOOKUP(AF$19,Input!$A$9:$I$48,Input!$I$6,0)*VLOOKUP(AF$19,Input!$A$9:$H$48,Input!$H$6,0))/(VLOOKUP($E56,'Container Panel'!$B$41:$Z$100,'Container Panel'!$J$38,0)*HLOOKUP(AF$19,$F$146:$AS$206,$D56+1,0)),""),"")</f>
        <v/>
      </c>
      <c r="AG56" s="136" t="str">
        <f ca="1">IFERROR(IF(OR(AG$17=$C56,AG$17=list!$C$4),(VLOOKUP(AG$19,Input!$A$9:$I$48,Input!$I$6,0)*VLOOKUP(AG$19,Input!$A$9:$H$48,Input!$H$6,0))/(VLOOKUP($E56,'Container Panel'!$B$41:$Z$100,'Container Panel'!$J$38,0)*HLOOKUP(AG$19,$F$146:$AS$206,$D56+1,0)),""),"")</f>
        <v/>
      </c>
      <c r="AH56" s="136" t="str">
        <f ca="1">IFERROR(IF(OR(AH$17=$C56,AH$17=list!$C$4),(VLOOKUP(AH$19,Input!$A$9:$I$48,Input!$I$6,0)*VLOOKUP(AH$19,Input!$A$9:$H$48,Input!$H$6,0))/(VLOOKUP($E56,'Container Panel'!$B$41:$Z$100,'Container Panel'!$J$38,0)*HLOOKUP(AH$19,$F$146:$AS$206,$D56+1,0)),""),"")</f>
        <v/>
      </c>
      <c r="AI56" s="136" t="str">
        <f ca="1">IFERROR(IF(OR(AI$17=$C56,AI$17=list!$C$4),(VLOOKUP(AI$19,Input!$A$9:$I$48,Input!$I$6,0)*VLOOKUP(AI$19,Input!$A$9:$H$48,Input!$H$6,0))/(VLOOKUP($E56,'Container Panel'!$B$41:$Z$100,'Container Panel'!$J$38,0)*HLOOKUP(AI$19,$F$146:$AS$206,$D56+1,0)),""),"")</f>
        <v/>
      </c>
      <c r="AJ56" s="136" t="str">
        <f ca="1">IFERROR(IF(OR(AJ$17=$C56,AJ$17=list!$C$4),(VLOOKUP(AJ$19,Input!$A$9:$I$48,Input!$I$6,0)*VLOOKUP(AJ$19,Input!$A$9:$H$48,Input!$H$6,0))/(VLOOKUP($E56,'Container Panel'!$B$41:$Z$100,'Container Panel'!$J$38,0)*HLOOKUP(AJ$19,$F$146:$AS$206,$D56+1,0)),""),"")</f>
        <v/>
      </c>
      <c r="AK56" s="136" t="str">
        <f ca="1">IFERROR(IF(OR(AK$17=$C56,AK$17=list!$C$4),(VLOOKUP(AK$19,Input!$A$9:$I$48,Input!$I$6,0)*VLOOKUP(AK$19,Input!$A$9:$H$48,Input!$H$6,0))/(VLOOKUP($E56,'Container Panel'!$B$41:$Z$100,'Container Panel'!$J$38,0)*HLOOKUP(AK$19,$F$146:$AS$206,$D56+1,0)),""),"")</f>
        <v/>
      </c>
      <c r="AL56" s="136" t="str">
        <f ca="1">IFERROR(IF(OR(AL$17=$C56,AL$17=list!$C$4),(VLOOKUP(AL$19,Input!$A$9:$I$48,Input!$I$6,0)*VLOOKUP(AL$19,Input!$A$9:$H$48,Input!$H$6,0))/(VLOOKUP($E56,'Container Panel'!$B$41:$Z$100,'Container Panel'!$J$38,0)*HLOOKUP(AL$19,$F$146:$AS$206,$D56+1,0)),""),"")</f>
        <v/>
      </c>
      <c r="AM56" s="136" t="str">
        <f ca="1">IFERROR(IF(OR(AM$17=$C56,AM$17=list!$C$4),(VLOOKUP(AM$19,Input!$A$9:$I$48,Input!$I$6,0)*VLOOKUP(AM$19,Input!$A$9:$H$48,Input!$H$6,0))/(VLOOKUP($E56,'Container Panel'!$B$41:$Z$100,'Container Panel'!$J$38,0)*HLOOKUP(AM$19,$F$146:$AS$206,$D56+1,0)),""),"")</f>
        <v/>
      </c>
      <c r="AN56" s="136" t="str">
        <f ca="1">IFERROR(IF(OR(AN$17=$C56,AN$17=list!$C$4),(VLOOKUP(AN$19,Input!$A$9:$I$48,Input!$I$6,0)*VLOOKUP(AN$19,Input!$A$9:$H$48,Input!$H$6,0))/(VLOOKUP($E56,'Container Panel'!$B$41:$Z$100,'Container Panel'!$J$38,0)*HLOOKUP(AN$19,$F$146:$AS$206,$D56+1,0)),""),"")</f>
        <v/>
      </c>
      <c r="AO56" s="136" t="str">
        <f ca="1">IFERROR(IF(OR(AO$17=$C56,AO$17=list!$C$4),(VLOOKUP(AO$19,Input!$A$9:$I$48,Input!$I$6,0)*VLOOKUP(AO$19,Input!$A$9:$H$48,Input!$H$6,0))/(VLOOKUP($E56,'Container Panel'!$B$41:$Z$100,'Container Panel'!$J$38,0)*HLOOKUP(AO$19,$F$146:$AS$206,$D56+1,0)),""),"")</f>
        <v/>
      </c>
      <c r="AP56" s="136" t="str">
        <f ca="1">IFERROR(IF(OR(AP$17=$C56,AP$17=list!$C$4),(VLOOKUP(AP$19,Input!$A$9:$I$48,Input!$I$6,0)*VLOOKUP(AP$19,Input!$A$9:$H$48,Input!$H$6,0))/(VLOOKUP($E56,'Container Panel'!$B$41:$Z$100,'Container Panel'!$J$38,0)*HLOOKUP(AP$19,$F$146:$AS$206,$D56+1,0)),""),"")</f>
        <v/>
      </c>
      <c r="AQ56" s="136" t="str">
        <f ca="1">IFERROR(IF(OR(AQ$17=$C56,AQ$17=list!$C$4),(VLOOKUP(AQ$19,Input!$A$9:$I$48,Input!$I$6,0)*VLOOKUP(AQ$19,Input!$A$9:$H$48,Input!$H$6,0))/(VLOOKUP($E56,'Container Panel'!$B$41:$Z$100,'Container Panel'!$J$38,0)*HLOOKUP(AQ$19,$F$146:$AS$206,$D56+1,0)),""),"")</f>
        <v/>
      </c>
      <c r="AR56" s="136" t="str">
        <f ca="1">IFERROR(IF(OR(AR$17=$C56,AR$17=list!$C$4),(VLOOKUP(AR$19,Input!$A$9:$I$48,Input!$I$6,0)*VLOOKUP(AR$19,Input!$A$9:$H$48,Input!$H$6,0))/(VLOOKUP($E56,'Container Panel'!$B$41:$Z$100,'Container Panel'!$J$38,0)*HLOOKUP(AR$19,$F$146:$AS$206,$D56+1,0)),""),"")</f>
        <v/>
      </c>
      <c r="AS56" s="136" t="str">
        <f ca="1">IFERROR(IF(OR(AS$17=$C56,AS$17=list!$C$4),(VLOOKUP(AS$19,Input!$A$9:$I$48,Input!$I$6,0)*VLOOKUP(AS$19,Input!$A$9:$H$48,Input!$H$6,0))/(VLOOKUP($E56,'Container Panel'!$B$41:$Z$100,'Container Panel'!$J$38,0)*HLOOKUP(AS$19,$F$146:$AS$206,$D56+1,0)),""),"")</f>
        <v/>
      </c>
    </row>
    <row r="57" spans="3:45">
      <c r="C57" s="74" t="str">
        <f>IFERROR(VLOOKUP($E57,'Container Panel'!$B$41:$M$100,'Container Panel'!$K$38,0),"")</f>
        <v/>
      </c>
      <c r="D57" s="74">
        <v>38</v>
      </c>
      <c r="E57" s="135">
        <f t="shared" si="11"/>
        <v>0</v>
      </c>
      <c r="F57" s="136" t="str">
        <f ca="1">IFERROR(IF(OR(F$17=$C57,F$17=list!$C$4),(VLOOKUP(F$19,Input!$A$9:$I$48,Input!$I$6,0)*VLOOKUP(F$19,Input!$A$9:$H$48,Input!$H$6,0))/(VLOOKUP($E57,'Container Panel'!$B$41:$Z$100,'Container Panel'!$J$38,0)*HLOOKUP(F$19,$F$146:$AS$206,$D57+1,0)),""),"")</f>
        <v/>
      </c>
      <c r="G57" s="136" t="str">
        <f ca="1">IFERROR(IF(OR(G$17=$C57,G$17=list!$C$4),(VLOOKUP(G$19,Input!$A$9:$I$48,Input!$I$6,0)*VLOOKUP(G$19,Input!$A$9:$H$48,Input!$H$6,0))/(VLOOKUP($E57,'Container Panel'!$B$41:$Z$100,'Container Panel'!$J$38,0)*HLOOKUP(G$19,$F$146:$AS$206,$D57+1,0)),""),"")</f>
        <v/>
      </c>
      <c r="H57" s="136" t="str">
        <f ca="1">IFERROR(IF(OR(H$17=$C57,H$17=list!$C$4),(VLOOKUP(H$19,Input!$A$9:$I$48,Input!$I$6,0)*VLOOKUP(H$19,Input!$A$9:$H$48,Input!$H$6,0))/(VLOOKUP($E57,'Container Panel'!$B$41:$Z$100,'Container Panel'!$J$38,0)*HLOOKUP(H$19,$F$146:$AS$206,$D57+1,0)),""),"")</f>
        <v/>
      </c>
      <c r="I57" s="136" t="str">
        <f ca="1">IFERROR(IF(OR(I$17=$C57,I$17=list!$C$4),(VLOOKUP(I$19,Input!$A$9:$I$48,Input!$I$6,0)*VLOOKUP(I$19,Input!$A$9:$H$48,Input!$H$6,0))/(VLOOKUP($E57,'Container Panel'!$B$41:$Z$100,'Container Panel'!$J$38,0)*HLOOKUP(I$19,$F$146:$AS$206,$D57+1,0)),""),"")</f>
        <v/>
      </c>
      <c r="J57" s="136" t="str">
        <f ca="1">IFERROR(IF(OR(J$17=$C57,J$17=list!$C$4),(VLOOKUP(J$19,Input!$A$9:$I$48,Input!$I$6,0)*VLOOKUP(J$19,Input!$A$9:$H$48,Input!$H$6,0))/(VLOOKUP($E57,'Container Panel'!$B$41:$Z$100,'Container Panel'!$J$38,0)*HLOOKUP(J$19,$F$146:$AS$206,$D57+1,0)),""),"")</f>
        <v/>
      </c>
      <c r="K57" s="136" t="str">
        <f ca="1">IFERROR(IF(OR(K$17=$C57,K$17=list!$C$4),(VLOOKUP(K$19,Input!$A$9:$I$48,Input!$I$6,0)*VLOOKUP(K$19,Input!$A$9:$H$48,Input!$H$6,0))/(VLOOKUP($E57,'Container Panel'!$B$41:$Z$100,'Container Panel'!$J$38,0)*HLOOKUP(K$19,$F$146:$AS$206,$D57+1,0)),""),"")</f>
        <v/>
      </c>
      <c r="L57" s="136" t="str">
        <f ca="1">IFERROR(IF(OR(L$17=$C57,L$17=list!$C$4),(VLOOKUP(L$19,Input!$A$9:$I$48,Input!$I$6,0)*VLOOKUP(L$19,Input!$A$9:$H$48,Input!$H$6,0))/(VLOOKUP($E57,'Container Panel'!$B$41:$Z$100,'Container Panel'!$J$38,0)*HLOOKUP(L$19,$F$146:$AS$206,$D57+1,0)),""),"")</f>
        <v/>
      </c>
      <c r="M57" s="136" t="str">
        <f ca="1">IFERROR(IF(OR(M$17=$C57,M$17=list!$C$4),(VLOOKUP(M$19,Input!$A$9:$I$48,Input!$I$6,0)*VLOOKUP(M$19,Input!$A$9:$H$48,Input!$H$6,0))/(VLOOKUP($E57,'Container Panel'!$B$41:$Z$100,'Container Panel'!$J$38,0)*HLOOKUP(M$19,$F$146:$AS$206,$D57+1,0)),""),"")</f>
        <v/>
      </c>
      <c r="N57" s="136" t="str">
        <f ca="1">IFERROR(IF(OR(N$17=$C57,N$17=list!$C$4),(VLOOKUP(N$19,Input!$A$9:$I$48,Input!$I$6,0)*VLOOKUP(N$19,Input!$A$9:$H$48,Input!$H$6,0))/(VLOOKUP($E57,'Container Panel'!$B$41:$Z$100,'Container Panel'!$J$38,0)*HLOOKUP(N$19,$F$146:$AS$206,$D57+1,0)),""),"")</f>
        <v/>
      </c>
      <c r="O57" s="136" t="str">
        <f ca="1">IFERROR(IF(OR(O$17=$C57,O$17=list!$C$4),(VLOOKUP(O$19,Input!$A$9:$I$48,Input!$I$6,0)*VLOOKUP(O$19,Input!$A$9:$H$48,Input!$H$6,0))/(VLOOKUP($E57,'Container Panel'!$B$41:$Z$100,'Container Panel'!$J$38,0)*HLOOKUP(O$19,$F$146:$AS$206,$D57+1,0)),""),"")</f>
        <v/>
      </c>
      <c r="P57" s="136" t="str">
        <f ca="1">IFERROR(IF(OR(P$17=$C57,P$17=list!$C$4),(VLOOKUP(P$19,Input!$A$9:$I$48,Input!$I$6,0)*VLOOKUP(P$19,Input!$A$9:$H$48,Input!$H$6,0))/(VLOOKUP($E57,'Container Panel'!$B$41:$Z$100,'Container Panel'!$J$38,0)*HLOOKUP(P$19,$F$146:$AS$206,$D57+1,0)),""),"")</f>
        <v/>
      </c>
      <c r="Q57" s="136" t="str">
        <f ca="1">IFERROR(IF(OR(Q$17=$C57,Q$17=list!$C$4),(VLOOKUP(Q$19,Input!$A$9:$I$48,Input!$I$6,0)*VLOOKUP(Q$19,Input!$A$9:$H$48,Input!$H$6,0))/(VLOOKUP($E57,'Container Panel'!$B$41:$Z$100,'Container Panel'!$J$38,0)*HLOOKUP(Q$19,$F$146:$AS$206,$D57+1,0)),""),"")</f>
        <v/>
      </c>
      <c r="R57" s="136" t="str">
        <f ca="1">IFERROR(IF(OR(R$17=$C57,R$17=list!$C$4),(VLOOKUP(R$19,Input!$A$9:$I$48,Input!$I$6,0)*VLOOKUP(R$19,Input!$A$9:$H$48,Input!$H$6,0))/(VLOOKUP($E57,'Container Panel'!$B$41:$Z$100,'Container Panel'!$J$38,0)*HLOOKUP(R$19,$F$146:$AS$206,$D57+1,0)),""),"")</f>
        <v/>
      </c>
      <c r="S57" s="136" t="str">
        <f ca="1">IFERROR(IF(OR(S$17=$C57,S$17=list!$C$4),(VLOOKUP(S$19,Input!$A$9:$I$48,Input!$I$6,0)*VLOOKUP(S$19,Input!$A$9:$H$48,Input!$H$6,0))/(VLOOKUP($E57,'Container Panel'!$B$41:$Z$100,'Container Panel'!$J$38,0)*HLOOKUP(S$19,$F$146:$AS$206,$D57+1,0)),""),"")</f>
        <v/>
      </c>
      <c r="T57" s="136" t="str">
        <f ca="1">IFERROR(IF(OR(T$17=$C57,T$17=list!$C$4),(VLOOKUP(T$19,Input!$A$9:$I$48,Input!$I$6,0)*VLOOKUP(T$19,Input!$A$9:$H$48,Input!$H$6,0))/(VLOOKUP($E57,'Container Panel'!$B$41:$Z$100,'Container Panel'!$J$38,0)*HLOOKUP(T$19,$F$146:$AS$206,$D57+1,0)),""),"")</f>
        <v/>
      </c>
      <c r="U57" s="136" t="str">
        <f ca="1">IFERROR(IF(OR(U$17=$C57,U$17=list!$C$4),(VLOOKUP(U$19,Input!$A$9:$I$48,Input!$I$6,0)*VLOOKUP(U$19,Input!$A$9:$H$48,Input!$H$6,0))/(VLOOKUP($E57,'Container Panel'!$B$41:$Z$100,'Container Panel'!$J$38,0)*HLOOKUP(U$19,$F$146:$AS$206,$D57+1,0)),""),"")</f>
        <v/>
      </c>
      <c r="V57" s="136" t="str">
        <f ca="1">IFERROR(IF(OR(V$17=$C57,V$17=list!$C$4),(VLOOKUP(V$19,Input!$A$9:$I$48,Input!$I$6,0)*VLOOKUP(V$19,Input!$A$9:$H$48,Input!$H$6,0))/(VLOOKUP($E57,'Container Panel'!$B$41:$Z$100,'Container Panel'!$J$38,0)*HLOOKUP(V$19,$F$146:$AS$206,$D57+1,0)),""),"")</f>
        <v/>
      </c>
      <c r="W57" s="136" t="str">
        <f ca="1">IFERROR(IF(OR(W$17=$C57,W$17=list!$C$4),(VLOOKUP(W$19,Input!$A$9:$I$48,Input!$I$6,0)*VLOOKUP(W$19,Input!$A$9:$H$48,Input!$H$6,0))/(VLOOKUP($E57,'Container Panel'!$B$41:$Z$100,'Container Panel'!$J$38,0)*HLOOKUP(W$19,$F$146:$AS$206,$D57+1,0)),""),"")</f>
        <v/>
      </c>
      <c r="X57" s="136" t="str">
        <f ca="1">IFERROR(IF(OR(X$17=$C57,X$17=list!$C$4),(VLOOKUP(X$19,Input!$A$9:$I$48,Input!$I$6,0)*VLOOKUP(X$19,Input!$A$9:$H$48,Input!$H$6,0))/(VLOOKUP($E57,'Container Panel'!$B$41:$Z$100,'Container Panel'!$J$38,0)*HLOOKUP(X$19,$F$146:$AS$206,$D57+1,0)),""),"")</f>
        <v/>
      </c>
      <c r="Y57" s="136" t="str">
        <f ca="1">IFERROR(IF(OR(Y$17=$C57,Y$17=list!$C$4),(VLOOKUP(Y$19,Input!$A$9:$I$48,Input!$I$6,0)*VLOOKUP(Y$19,Input!$A$9:$H$48,Input!$H$6,0))/(VLOOKUP($E57,'Container Panel'!$B$41:$Z$100,'Container Panel'!$J$38,0)*HLOOKUP(Y$19,$F$146:$AS$206,$D57+1,0)),""),"")</f>
        <v/>
      </c>
      <c r="Z57" s="136" t="str">
        <f ca="1">IFERROR(IF(OR(Z$17=$C57,Z$17=list!$C$4),(VLOOKUP(Z$19,Input!$A$9:$I$48,Input!$I$6,0)*VLOOKUP(Z$19,Input!$A$9:$H$48,Input!$H$6,0))/(VLOOKUP($E57,'Container Panel'!$B$41:$Z$100,'Container Panel'!$J$38,0)*HLOOKUP(Z$19,$F$146:$AS$206,$D57+1,0)),""),"")</f>
        <v/>
      </c>
      <c r="AA57" s="136" t="str">
        <f ca="1">IFERROR(IF(OR(AA$17=$C57,AA$17=list!$C$4),(VLOOKUP(AA$19,Input!$A$9:$I$48,Input!$I$6,0)*VLOOKUP(AA$19,Input!$A$9:$H$48,Input!$H$6,0))/(VLOOKUP($E57,'Container Panel'!$B$41:$Z$100,'Container Panel'!$J$38,0)*HLOOKUP(AA$19,$F$146:$AS$206,$D57+1,0)),""),"")</f>
        <v/>
      </c>
      <c r="AB57" s="136" t="str">
        <f ca="1">IFERROR(IF(OR(AB$17=$C57,AB$17=list!$C$4),(VLOOKUP(AB$19,Input!$A$9:$I$48,Input!$I$6,0)*VLOOKUP(AB$19,Input!$A$9:$H$48,Input!$H$6,0))/(VLOOKUP($E57,'Container Panel'!$B$41:$Z$100,'Container Panel'!$J$38,0)*HLOOKUP(AB$19,$F$146:$AS$206,$D57+1,0)),""),"")</f>
        <v/>
      </c>
      <c r="AC57" s="136" t="str">
        <f ca="1">IFERROR(IF(OR(AC$17=$C57,AC$17=list!$C$4),(VLOOKUP(AC$19,Input!$A$9:$I$48,Input!$I$6,0)*VLOOKUP(AC$19,Input!$A$9:$H$48,Input!$H$6,0))/(VLOOKUP($E57,'Container Panel'!$B$41:$Z$100,'Container Panel'!$J$38,0)*HLOOKUP(AC$19,$F$146:$AS$206,$D57+1,0)),""),"")</f>
        <v/>
      </c>
      <c r="AD57" s="136" t="str">
        <f ca="1">IFERROR(IF(OR(AD$17=$C57,AD$17=list!$C$4),(VLOOKUP(AD$19,Input!$A$9:$I$48,Input!$I$6,0)*VLOOKUP(AD$19,Input!$A$9:$H$48,Input!$H$6,0))/(VLOOKUP($E57,'Container Panel'!$B$41:$Z$100,'Container Panel'!$J$38,0)*HLOOKUP(AD$19,$F$146:$AS$206,$D57+1,0)),""),"")</f>
        <v/>
      </c>
      <c r="AE57" s="136" t="str">
        <f ca="1">IFERROR(IF(OR(AE$17=$C57,AE$17=list!$C$4),(VLOOKUP(AE$19,Input!$A$9:$I$48,Input!$I$6,0)*VLOOKUP(AE$19,Input!$A$9:$H$48,Input!$H$6,0))/(VLOOKUP($E57,'Container Panel'!$B$41:$Z$100,'Container Panel'!$J$38,0)*HLOOKUP(AE$19,$F$146:$AS$206,$D57+1,0)),""),"")</f>
        <v/>
      </c>
      <c r="AF57" s="136" t="str">
        <f ca="1">IFERROR(IF(OR(AF$17=$C57,AF$17=list!$C$4),(VLOOKUP(AF$19,Input!$A$9:$I$48,Input!$I$6,0)*VLOOKUP(AF$19,Input!$A$9:$H$48,Input!$H$6,0))/(VLOOKUP($E57,'Container Panel'!$B$41:$Z$100,'Container Panel'!$J$38,0)*HLOOKUP(AF$19,$F$146:$AS$206,$D57+1,0)),""),"")</f>
        <v/>
      </c>
      <c r="AG57" s="136" t="str">
        <f ca="1">IFERROR(IF(OR(AG$17=$C57,AG$17=list!$C$4),(VLOOKUP(AG$19,Input!$A$9:$I$48,Input!$I$6,0)*VLOOKUP(AG$19,Input!$A$9:$H$48,Input!$H$6,0))/(VLOOKUP($E57,'Container Panel'!$B$41:$Z$100,'Container Panel'!$J$38,0)*HLOOKUP(AG$19,$F$146:$AS$206,$D57+1,0)),""),"")</f>
        <v/>
      </c>
      <c r="AH57" s="136" t="str">
        <f ca="1">IFERROR(IF(OR(AH$17=$C57,AH$17=list!$C$4),(VLOOKUP(AH$19,Input!$A$9:$I$48,Input!$I$6,0)*VLOOKUP(AH$19,Input!$A$9:$H$48,Input!$H$6,0))/(VLOOKUP($E57,'Container Panel'!$B$41:$Z$100,'Container Panel'!$J$38,0)*HLOOKUP(AH$19,$F$146:$AS$206,$D57+1,0)),""),"")</f>
        <v/>
      </c>
      <c r="AI57" s="136" t="str">
        <f ca="1">IFERROR(IF(OR(AI$17=$C57,AI$17=list!$C$4),(VLOOKUP(AI$19,Input!$A$9:$I$48,Input!$I$6,0)*VLOOKUP(AI$19,Input!$A$9:$H$48,Input!$H$6,0))/(VLOOKUP($E57,'Container Panel'!$B$41:$Z$100,'Container Panel'!$J$38,0)*HLOOKUP(AI$19,$F$146:$AS$206,$D57+1,0)),""),"")</f>
        <v/>
      </c>
      <c r="AJ57" s="136" t="str">
        <f ca="1">IFERROR(IF(OR(AJ$17=$C57,AJ$17=list!$C$4),(VLOOKUP(AJ$19,Input!$A$9:$I$48,Input!$I$6,0)*VLOOKUP(AJ$19,Input!$A$9:$H$48,Input!$H$6,0))/(VLOOKUP($E57,'Container Panel'!$B$41:$Z$100,'Container Panel'!$J$38,0)*HLOOKUP(AJ$19,$F$146:$AS$206,$D57+1,0)),""),"")</f>
        <v/>
      </c>
      <c r="AK57" s="136" t="str">
        <f ca="1">IFERROR(IF(OR(AK$17=$C57,AK$17=list!$C$4),(VLOOKUP(AK$19,Input!$A$9:$I$48,Input!$I$6,0)*VLOOKUP(AK$19,Input!$A$9:$H$48,Input!$H$6,0))/(VLOOKUP($E57,'Container Panel'!$B$41:$Z$100,'Container Panel'!$J$38,0)*HLOOKUP(AK$19,$F$146:$AS$206,$D57+1,0)),""),"")</f>
        <v/>
      </c>
      <c r="AL57" s="136" t="str">
        <f ca="1">IFERROR(IF(OR(AL$17=$C57,AL$17=list!$C$4),(VLOOKUP(AL$19,Input!$A$9:$I$48,Input!$I$6,0)*VLOOKUP(AL$19,Input!$A$9:$H$48,Input!$H$6,0))/(VLOOKUP($E57,'Container Panel'!$B$41:$Z$100,'Container Panel'!$J$38,0)*HLOOKUP(AL$19,$F$146:$AS$206,$D57+1,0)),""),"")</f>
        <v/>
      </c>
      <c r="AM57" s="136" t="str">
        <f ca="1">IFERROR(IF(OR(AM$17=$C57,AM$17=list!$C$4),(VLOOKUP(AM$19,Input!$A$9:$I$48,Input!$I$6,0)*VLOOKUP(AM$19,Input!$A$9:$H$48,Input!$H$6,0))/(VLOOKUP($E57,'Container Panel'!$B$41:$Z$100,'Container Panel'!$J$38,0)*HLOOKUP(AM$19,$F$146:$AS$206,$D57+1,0)),""),"")</f>
        <v/>
      </c>
      <c r="AN57" s="136" t="str">
        <f ca="1">IFERROR(IF(OR(AN$17=$C57,AN$17=list!$C$4),(VLOOKUP(AN$19,Input!$A$9:$I$48,Input!$I$6,0)*VLOOKUP(AN$19,Input!$A$9:$H$48,Input!$H$6,0))/(VLOOKUP($E57,'Container Panel'!$B$41:$Z$100,'Container Panel'!$J$38,0)*HLOOKUP(AN$19,$F$146:$AS$206,$D57+1,0)),""),"")</f>
        <v/>
      </c>
      <c r="AO57" s="136" t="str">
        <f ca="1">IFERROR(IF(OR(AO$17=$C57,AO$17=list!$C$4),(VLOOKUP(AO$19,Input!$A$9:$I$48,Input!$I$6,0)*VLOOKUP(AO$19,Input!$A$9:$H$48,Input!$H$6,0))/(VLOOKUP($E57,'Container Panel'!$B$41:$Z$100,'Container Panel'!$J$38,0)*HLOOKUP(AO$19,$F$146:$AS$206,$D57+1,0)),""),"")</f>
        <v/>
      </c>
      <c r="AP57" s="136" t="str">
        <f ca="1">IFERROR(IF(OR(AP$17=$C57,AP$17=list!$C$4),(VLOOKUP(AP$19,Input!$A$9:$I$48,Input!$I$6,0)*VLOOKUP(AP$19,Input!$A$9:$H$48,Input!$H$6,0))/(VLOOKUP($E57,'Container Panel'!$B$41:$Z$100,'Container Panel'!$J$38,0)*HLOOKUP(AP$19,$F$146:$AS$206,$D57+1,0)),""),"")</f>
        <v/>
      </c>
      <c r="AQ57" s="136" t="str">
        <f ca="1">IFERROR(IF(OR(AQ$17=$C57,AQ$17=list!$C$4),(VLOOKUP(AQ$19,Input!$A$9:$I$48,Input!$I$6,0)*VLOOKUP(AQ$19,Input!$A$9:$H$48,Input!$H$6,0))/(VLOOKUP($E57,'Container Panel'!$B$41:$Z$100,'Container Panel'!$J$38,0)*HLOOKUP(AQ$19,$F$146:$AS$206,$D57+1,0)),""),"")</f>
        <v/>
      </c>
      <c r="AR57" s="136" t="str">
        <f ca="1">IFERROR(IF(OR(AR$17=$C57,AR$17=list!$C$4),(VLOOKUP(AR$19,Input!$A$9:$I$48,Input!$I$6,0)*VLOOKUP(AR$19,Input!$A$9:$H$48,Input!$H$6,0))/(VLOOKUP($E57,'Container Panel'!$B$41:$Z$100,'Container Panel'!$J$38,0)*HLOOKUP(AR$19,$F$146:$AS$206,$D57+1,0)),""),"")</f>
        <v/>
      </c>
      <c r="AS57" s="136" t="str">
        <f ca="1">IFERROR(IF(OR(AS$17=$C57,AS$17=list!$C$4),(VLOOKUP(AS$19,Input!$A$9:$I$48,Input!$I$6,0)*VLOOKUP(AS$19,Input!$A$9:$H$48,Input!$H$6,0))/(VLOOKUP($E57,'Container Panel'!$B$41:$Z$100,'Container Panel'!$J$38,0)*HLOOKUP(AS$19,$F$146:$AS$206,$D57+1,0)),""),"")</f>
        <v/>
      </c>
    </row>
    <row r="58" spans="3:45">
      <c r="C58" s="74" t="str">
        <f>IFERROR(VLOOKUP($E58,'Container Panel'!$B$41:$M$100,'Container Panel'!$K$38,0),"")</f>
        <v/>
      </c>
      <c r="D58" s="74">
        <v>39</v>
      </c>
      <c r="E58" s="135">
        <f t="shared" si="11"/>
        <v>0</v>
      </c>
      <c r="F58" s="136" t="str">
        <f ca="1">IFERROR(IF(OR(F$17=$C58,F$17=list!$C$4),(VLOOKUP(F$19,Input!$A$9:$I$48,Input!$I$6,0)*VLOOKUP(F$19,Input!$A$9:$H$48,Input!$H$6,0))/(VLOOKUP($E58,'Container Panel'!$B$41:$Z$100,'Container Panel'!$J$38,0)*HLOOKUP(F$19,$F$146:$AS$206,$D58+1,0)),""),"")</f>
        <v/>
      </c>
      <c r="G58" s="136" t="str">
        <f ca="1">IFERROR(IF(OR(G$17=$C58,G$17=list!$C$4),(VLOOKUP(G$19,Input!$A$9:$I$48,Input!$I$6,0)*VLOOKUP(G$19,Input!$A$9:$H$48,Input!$H$6,0))/(VLOOKUP($E58,'Container Panel'!$B$41:$Z$100,'Container Panel'!$J$38,0)*HLOOKUP(G$19,$F$146:$AS$206,$D58+1,0)),""),"")</f>
        <v/>
      </c>
      <c r="H58" s="136" t="str">
        <f ca="1">IFERROR(IF(OR(H$17=$C58,H$17=list!$C$4),(VLOOKUP(H$19,Input!$A$9:$I$48,Input!$I$6,0)*VLOOKUP(H$19,Input!$A$9:$H$48,Input!$H$6,0))/(VLOOKUP($E58,'Container Panel'!$B$41:$Z$100,'Container Panel'!$J$38,0)*HLOOKUP(H$19,$F$146:$AS$206,$D58+1,0)),""),"")</f>
        <v/>
      </c>
      <c r="I58" s="136" t="str">
        <f ca="1">IFERROR(IF(OR(I$17=$C58,I$17=list!$C$4),(VLOOKUP(I$19,Input!$A$9:$I$48,Input!$I$6,0)*VLOOKUP(I$19,Input!$A$9:$H$48,Input!$H$6,0))/(VLOOKUP($E58,'Container Panel'!$B$41:$Z$100,'Container Panel'!$J$38,0)*HLOOKUP(I$19,$F$146:$AS$206,$D58+1,0)),""),"")</f>
        <v/>
      </c>
      <c r="J58" s="136" t="str">
        <f ca="1">IFERROR(IF(OR(J$17=$C58,J$17=list!$C$4),(VLOOKUP(J$19,Input!$A$9:$I$48,Input!$I$6,0)*VLOOKUP(J$19,Input!$A$9:$H$48,Input!$H$6,0))/(VLOOKUP($E58,'Container Panel'!$B$41:$Z$100,'Container Panel'!$J$38,0)*HLOOKUP(J$19,$F$146:$AS$206,$D58+1,0)),""),"")</f>
        <v/>
      </c>
      <c r="K58" s="136" t="str">
        <f ca="1">IFERROR(IF(OR(K$17=$C58,K$17=list!$C$4),(VLOOKUP(K$19,Input!$A$9:$I$48,Input!$I$6,0)*VLOOKUP(K$19,Input!$A$9:$H$48,Input!$H$6,0))/(VLOOKUP($E58,'Container Panel'!$B$41:$Z$100,'Container Panel'!$J$38,0)*HLOOKUP(K$19,$F$146:$AS$206,$D58+1,0)),""),"")</f>
        <v/>
      </c>
      <c r="L58" s="136" t="str">
        <f ca="1">IFERROR(IF(OR(L$17=$C58,L$17=list!$C$4),(VLOOKUP(L$19,Input!$A$9:$I$48,Input!$I$6,0)*VLOOKUP(L$19,Input!$A$9:$H$48,Input!$H$6,0))/(VLOOKUP($E58,'Container Panel'!$B$41:$Z$100,'Container Panel'!$J$38,0)*HLOOKUP(L$19,$F$146:$AS$206,$D58+1,0)),""),"")</f>
        <v/>
      </c>
      <c r="M58" s="136" t="str">
        <f ca="1">IFERROR(IF(OR(M$17=$C58,M$17=list!$C$4),(VLOOKUP(M$19,Input!$A$9:$I$48,Input!$I$6,0)*VLOOKUP(M$19,Input!$A$9:$H$48,Input!$H$6,0))/(VLOOKUP($E58,'Container Panel'!$B$41:$Z$100,'Container Panel'!$J$38,0)*HLOOKUP(M$19,$F$146:$AS$206,$D58+1,0)),""),"")</f>
        <v/>
      </c>
      <c r="N58" s="136" t="str">
        <f ca="1">IFERROR(IF(OR(N$17=$C58,N$17=list!$C$4),(VLOOKUP(N$19,Input!$A$9:$I$48,Input!$I$6,0)*VLOOKUP(N$19,Input!$A$9:$H$48,Input!$H$6,0))/(VLOOKUP($E58,'Container Panel'!$B$41:$Z$100,'Container Panel'!$J$38,0)*HLOOKUP(N$19,$F$146:$AS$206,$D58+1,0)),""),"")</f>
        <v/>
      </c>
      <c r="O58" s="136" t="str">
        <f ca="1">IFERROR(IF(OR(O$17=$C58,O$17=list!$C$4),(VLOOKUP(O$19,Input!$A$9:$I$48,Input!$I$6,0)*VLOOKUP(O$19,Input!$A$9:$H$48,Input!$H$6,0))/(VLOOKUP($E58,'Container Panel'!$B$41:$Z$100,'Container Panel'!$J$38,0)*HLOOKUP(O$19,$F$146:$AS$206,$D58+1,0)),""),"")</f>
        <v/>
      </c>
      <c r="P58" s="136" t="str">
        <f ca="1">IFERROR(IF(OR(P$17=$C58,P$17=list!$C$4),(VLOOKUP(P$19,Input!$A$9:$I$48,Input!$I$6,0)*VLOOKUP(P$19,Input!$A$9:$H$48,Input!$H$6,0))/(VLOOKUP($E58,'Container Panel'!$B$41:$Z$100,'Container Panel'!$J$38,0)*HLOOKUP(P$19,$F$146:$AS$206,$D58+1,0)),""),"")</f>
        <v/>
      </c>
      <c r="Q58" s="136" t="str">
        <f ca="1">IFERROR(IF(OR(Q$17=$C58,Q$17=list!$C$4),(VLOOKUP(Q$19,Input!$A$9:$I$48,Input!$I$6,0)*VLOOKUP(Q$19,Input!$A$9:$H$48,Input!$H$6,0))/(VLOOKUP($E58,'Container Panel'!$B$41:$Z$100,'Container Panel'!$J$38,0)*HLOOKUP(Q$19,$F$146:$AS$206,$D58+1,0)),""),"")</f>
        <v/>
      </c>
      <c r="R58" s="136" t="str">
        <f ca="1">IFERROR(IF(OR(R$17=$C58,R$17=list!$C$4),(VLOOKUP(R$19,Input!$A$9:$I$48,Input!$I$6,0)*VLOOKUP(R$19,Input!$A$9:$H$48,Input!$H$6,0))/(VLOOKUP($E58,'Container Panel'!$B$41:$Z$100,'Container Panel'!$J$38,0)*HLOOKUP(R$19,$F$146:$AS$206,$D58+1,0)),""),"")</f>
        <v/>
      </c>
      <c r="S58" s="136" t="str">
        <f ca="1">IFERROR(IF(OR(S$17=$C58,S$17=list!$C$4),(VLOOKUP(S$19,Input!$A$9:$I$48,Input!$I$6,0)*VLOOKUP(S$19,Input!$A$9:$H$48,Input!$H$6,0))/(VLOOKUP($E58,'Container Panel'!$B$41:$Z$100,'Container Panel'!$J$38,0)*HLOOKUP(S$19,$F$146:$AS$206,$D58+1,0)),""),"")</f>
        <v/>
      </c>
      <c r="T58" s="136" t="str">
        <f ca="1">IFERROR(IF(OR(T$17=$C58,T$17=list!$C$4),(VLOOKUP(T$19,Input!$A$9:$I$48,Input!$I$6,0)*VLOOKUP(T$19,Input!$A$9:$H$48,Input!$H$6,0))/(VLOOKUP($E58,'Container Panel'!$B$41:$Z$100,'Container Panel'!$J$38,0)*HLOOKUP(T$19,$F$146:$AS$206,$D58+1,0)),""),"")</f>
        <v/>
      </c>
      <c r="U58" s="136" t="str">
        <f ca="1">IFERROR(IF(OR(U$17=$C58,U$17=list!$C$4),(VLOOKUP(U$19,Input!$A$9:$I$48,Input!$I$6,0)*VLOOKUP(U$19,Input!$A$9:$H$48,Input!$H$6,0))/(VLOOKUP($E58,'Container Panel'!$B$41:$Z$100,'Container Panel'!$J$38,0)*HLOOKUP(U$19,$F$146:$AS$206,$D58+1,0)),""),"")</f>
        <v/>
      </c>
      <c r="V58" s="136" t="str">
        <f ca="1">IFERROR(IF(OR(V$17=$C58,V$17=list!$C$4),(VLOOKUP(V$19,Input!$A$9:$I$48,Input!$I$6,0)*VLOOKUP(V$19,Input!$A$9:$H$48,Input!$H$6,0))/(VLOOKUP($E58,'Container Panel'!$B$41:$Z$100,'Container Panel'!$J$38,0)*HLOOKUP(V$19,$F$146:$AS$206,$D58+1,0)),""),"")</f>
        <v/>
      </c>
      <c r="W58" s="136" t="str">
        <f ca="1">IFERROR(IF(OR(W$17=$C58,W$17=list!$C$4),(VLOOKUP(W$19,Input!$A$9:$I$48,Input!$I$6,0)*VLOOKUP(W$19,Input!$A$9:$H$48,Input!$H$6,0))/(VLOOKUP($E58,'Container Panel'!$B$41:$Z$100,'Container Panel'!$J$38,0)*HLOOKUP(W$19,$F$146:$AS$206,$D58+1,0)),""),"")</f>
        <v/>
      </c>
      <c r="X58" s="136" t="str">
        <f ca="1">IFERROR(IF(OR(X$17=$C58,X$17=list!$C$4),(VLOOKUP(X$19,Input!$A$9:$I$48,Input!$I$6,0)*VLOOKUP(X$19,Input!$A$9:$H$48,Input!$H$6,0))/(VLOOKUP($E58,'Container Panel'!$B$41:$Z$100,'Container Panel'!$J$38,0)*HLOOKUP(X$19,$F$146:$AS$206,$D58+1,0)),""),"")</f>
        <v/>
      </c>
      <c r="Y58" s="136" t="str">
        <f ca="1">IFERROR(IF(OR(Y$17=$C58,Y$17=list!$C$4),(VLOOKUP(Y$19,Input!$A$9:$I$48,Input!$I$6,0)*VLOOKUP(Y$19,Input!$A$9:$H$48,Input!$H$6,0))/(VLOOKUP($E58,'Container Panel'!$B$41:$Z$100,'Container Panel'!$J$38,0)*HLOOKUP(Y$19,$F$146:$AS$206,$D58+1,0)),""),"")</f>
        <v/>
      </c>
      <c r="Z58" s="136" t="str">
        <f ca="1">IFERROR(IF(OR(Z$17=$C58,Z$17=list!$C$4),(VLOOKUP(Z$19,Input!$A$9:$I$48,Input!$I$6,0)*VLOOKUP(Z$19,Input!$A$9:$H$48,Input!$H$6,0))/(VLOOKUP($E58,'Container Panel'!$B$41:$Z$100,'Container Panel'!$J$38,0)*HLOOKUP(Z$19,$F$146:$AS$206,$D58+1,0)),""),"")</f>
        <v/>
      </c>
      <c r="AA58" s="136" t="str">
        <f ca="1">IFERROR(IF(OR(AA$17=$C58,AA$17=list!$C$4),(VLOOKUP(AA$19,Input!$A$9:$I$48,Input!$I$6,0)*VLOOKUP(AA$19,Input!$A$9:$H$48,Input!$H$6,0))/(VLOOKUP($E58,'Container Panel'!$B$41:$Z$100,'Container Panel'!$J$38,0)*HLOOKUP(AA$19,$F$146:$AS$206,$D58+1,0)),""),"")</f>
        <v/>
      </c>
      <c r="AB58" s="136" t="str">
        <f ca="1">IFERROR(IF(OR(AB$17=$C58,AB$17=list!$C$4),(VLOOKUP(AB$19,Input!$A$9:$I$48,Input!$I$6,0)*VLOOKUP(AB$19,Input!$A$9:$H$48,Input!$H$6,0))/(VLOOKUP($E58,'Container Panel'!$B$41:$Z$100,'Container Panel'!$J$38,0)*HLOOKUP(AB$19,$F$146:$AS$206,$D58+1,0)),""),"")</f>
        <v/>
      </c>
      <c r="AC58" s="136" t="str">
        <f ca="1">IFERROR(IF(OR(AC$17=$C58,AC$17=list!$C$4),(VLOOKUP(AC$19,Input!$A$9:$I$48,Input!$I$6,0)*VLOOKUP(AC$19,Input!$A$9:$H$48,Input!$H$6,0))/(VLOOKUP($E58,'Container Panel'!$B$41:$Z$100,'Container Panel'!$J$38,0)*HLOOKUP(AC$19,$F$146:$AS$206,$D58+1,0)),""),"")</f>
        <v/>
      </c>
      <c r="AD58" s="136" t="str">
        <f ca="1">IFERROR(IF(OR(AD$17=$C58,AD$17=list!$C$4),(VLOOKUP(AD$19,Input!$A$9:$I$48,Input!$I$6,0)*VLOOKUP(AD$19,Input!$A$9:$H$48,Input!$H$6,0))/(VLOOKUP($E58,'Container Panel'!$B$41:$Z$100,'Container Panel'!$J$38,0)*HLOOKUP(AD$19,$F$146:$AS$206,$D58+1,0)),""),"")</f>
        <v/>
      </c>
      <c r="AE58" s="136" t="str">
        <f ca="1">IFERROR(IF(OR(AE$17=$C58,AE$17=list!$C$4),(VLOOKUP(AE$19,Input!$A$9:$I$48,Input!$I$6,0)*VLOOKUP(AE$19,Input!$A$9:$H$48,Input!$H$6,0))/(VLOOKUP($E58,'Container Panel'!$B$41:$Z$100,'Container Panel'!$J$38,0)*HLOOKUP(AE$19,$F$146:$AS$206,$D58+1,0)),""),"")</f>
        <v/>
      </c>
      <c r="AF58" s="136" t="str">
        <f ca="1">IFERROR(IF(OR(AF$17=$C58,AF$17=list!$C$4),(VLOOKUP(AF$19,Input!$A$9:$I$48,Input!$I$6,0)*VLOOKUP(AF$19,Input!$A$9:$H$48,Input!$H$6,0))/(VLOOKUP($E58,'Container Panel'!$B$41:$Z$100,'Container Panel'!$J$38,0)*HLOOKUP(AF$19,$F$146:$AS$206,$D58+1,0)),""),"")</f>
        <v/>
      </c>
      <c r="AG58" s="136" t="str">
        <f ca="1">IFERROR(IF(OR(AG$17=$C58,AG$17=list!$C$4),(VLOOKUP(AG$19,Input!$A$9:$I$48,Input!$I$6,0)*VLOOKUP(AG$19,Input!$A$9:$H$48,Input!$H$6,0))/(VLOOKUP($E58,'Container Panel'!$B$41:$Z$100,'Container Panel'!$J$38,0)*HLOOKUP(AG$19,$F$146:$AS$206,$D58+1,0)),""),"")</f>
        <v/>
      </c>
      <c r="AH58" s="136" t="str">
        <f ca="1">IFERROR(IF(OR(AH$17=$C58,AH$17=list!$C$4),(VLOOKUP(AH$19,Input!$A$9:$I$48,Input!$I$6,0)*VLOOKUP(AH$19,Input!$A$9:$H$48,Input!$H$6,0))/(VLOOKUP($E58,'Container Panel'!$B$41:$Z$100,'Container Panel'!$J$38,0)*HLOOKUP(AH$19,$F$146:$AS$206,$D58+1,0)),""),"")</f>
        <v/>
      </c>
      <c r="AI58" s="136" t="str">
        <f ca="1">IFERROR(IF(OR(AI$17=$C58,AI$17=list!$C$4),(VLOOKUP(AI$19,Input!$A$9:$I$48,Input!$I$6,0)*VLOOKUP(AI$19,Input!$A$9:$H$48,Input!$H$6,0))/(VLOOKUP($E58,'Container Panel'!$B$41:$Z$100,'Container Panel'!$J$38,0)*HLOOKUP(AI$19,$F$146:$AS$206,$D58+1,0)),""),"")</f>
        <v/>
      </c>
      <c r="AJ58" s="136" t="str">
        <f ca="1">IFERROR(IF(OR(AJ$17=$C58,AJ$17=list!$C$4),(VLOOKUP(AJ$19,Input!$A$9:$I$48,Input!$I$6,0)*VLOOKUP(AJ$19,Input!$A$9:$H$48,Input!$H$6,0))/(VLOOKUP($E58,'Container Panel'!$B$41:$Z$100,'Container Panel'!$J$38,0)*HLOOKUP(AJ$19,$F$146:$AS$206,$D58+1,0)),""),"")</f>
        <v/>
      </c>
      <c r="AK58" s="136" t="str">
        <f ca="1">IFERROR(IF(OR(AK$17=$C58,AK$17=list!$C$4),(VLOOKUP(AK$19,Input!$A$9:$I$48,Input!$I$6,0)*VLOOKUP(AK$19,Input!$A$9:$H$48,Input!$H$6,0))/(VLOOKUP($E58,'Container Panel'!$B$41:$Z$100,'Container Panel'!$J$38,0)*HLOOKUP(AK$19,$F$146:$AS$206,$D58+1,0)),""),"")</f>
        <v/>
      </c>
      <c r="AL58" s="136" t="str">
        <f ca="1">IFERROR(IF(OR(AL$17=$C58,AL$17=list!$C$4),(VLOOKUP(AL$19,Input!$A$9:$I$48,Input!$I$6,0)*VLOOKUP(AL$19,Input!$A$9:$H$48,Input!$H$6,0))/(VLOOKUP($E58,'Container Panel'!$B$41:$Z$100,'Container Panel'!$J$38,0)*HLOOKUP(AL$19,$F$146:$AS$206,$D58+1,0)),""),"")</f>
        <v/>
      </c>
      <c r="AM58" s="136" t="str">
        <f ca="1">IFERROR(IF(OR(AM$17=$C58,AM$17=list!$C$4),(VLOOKUP(AM$19,Input!$A$9:$I$48,Input!$I$6,0)*VLOOKUP(AM$19,Input!$A$9:$H$48,Input!$H$6,0))/(VLOOKUP($E58,'Container Panel'!$B$41:$Z$100,'Container Panel'!$J$38,0)*HLOOKUP(AM$19,$F$146:$AS$206,$D58+1,0)),""),"")</f>
        <v/>
      </c>
      <c r="AN58" s="136" t="str">
        <f ca="1">IFERROR(IF(OR(AN$17=$C58,AN$17=list!$C$4),(VLOOKUP(AN$19,Input!$A$9:$I$48,Input!$I$6,0)*VLOOKUP(AN$19,Input!$A$9:$H$48,Input!$H$6,0))/(VLOOKUP($E58,'Container Panel'!$B$41:$Z$100,'Container Panel'!$J$38,0)*HLOOKUP(AN$19,$F$146:$AS$206,$D58+1,0)),""),"")</f>
        <v/>
      </c>
      <c r="AO58" s="136" t="str">
        <f ca="1">IFERROR(IF(OR(AO$17=$C58,AO$17=list!$C$4),(VLOOKUP(AO$19,Input!$A$9:$I$48,Input!$I$6,0)*VLOOKUP(AO$19,Input!$A$9:$H$48,Input!$H$6,0))/(VLOOKUP($E58,'Container Panel'!$B$41:$Z$100,'Container Panel'!$J$38,0)*HLOOKUP(AO$19,$F$146:$AS$206,$D58+1,0)),""),"")</f>
        <v/>
      </c>
      <c r="AP58" s="136" t="str">
        <f ca="1">IFERROR(IF(OR(AP$17=$C58,AP$17=list!$C$4),(VLOOKUP(AP$19,Input!$A$9:$I$48,Input!$I$6,0)*VLOOKUP(AP$19,Input!$A$9:$H$48,Input!$H$6,0))/(VLOOKUP($E58,'Container Panel'!$B$41:$Z$100,'Container Panel'!$J$38,0)*HLOOKUP(AP$19,$F$146:$AS$206,$D58+1,0)),""),"")</f>
        <v/>
      </c>
      <c r="AQ58" s="136" t="str">
        <f ca="1">IFERROR(IF(OR(AQ$17=$C58,AQ$17=list!$C$4),(VLOOKUP(AQ$19,Input!$A$9:$I$48,Input!$I$6,0)*VLOOKUP(AQ$19,Input!$A$9:$H$48,Input!$H$6,0))/(VLOOKUP($E58,'Container Panel'!$B$41:$Z$100,'Container Panel'!$J$38,0)*HLOOKUP(AQ$19,$F$146:$AS$206,$D58+1,0)),""),"")</f>
        <v/>
      </c>
      <c r="AR58" s="136" t="str">
        <f ca="1">IFERROR(IF(OR(AR$17=$C58,AR$17=list!$C$4),(VLOOKUP(AR$19,Input!$A$9:$I$48,Input!$I$6,0)*VLOOKUP(AR$19,Input!$A$9:$H$48,Input!$H$6,0))/(VLOOKUP($E58,'Container Panel'!$B$41:$Z$100,'Container Panel'!$J$38,0)*HLOOKUP(AR$19,$F$146:$AS$206,$D58+1,0)),""),"")</f>
        <v/>
      </c>
      <c r="AS58" s="136" t="str">
        <f ca="1">IFERROR(IF(OR(AS$17=$C58,AS$17=list!$C$4),(VLOOKUP(AS$19,Input!$A$9:$I$48,Input!$I$6,0)*VLOOKUP(AS$19,Input!$A$9:$H$48,Input!$H$6,0))/(VLOOKUP($E58,'Container Panel'!$B$41:$Z$100,'Container Panel'!$J$38,0)*HLOOKUP(AS$19,$F$146:$AS$206,$D58+1,0)),""),"")</f>
        <v/>
      </c>
    </row>
    <row r="59" spans="3:45">
      <c r="C59" s="74" t="str">
        <f>IFERROR(VLOOKUP($E59,'Container Panel'!$B$41:$M$100,'Container Panel'!$K$38,0),"")</f>
        <v/>
      </c>
      <c r="D59" s="74">
        <v>40</v>
      </c>
      <c r="E59" s="135">
        <f t="shared" si="11"/>
        <v>0</v>
      </c>
      <c r="F59" s="136" t="str">
        <f ca="1">IFERROR(IF(OR(F$17=$C59,F$17=list!$C$4),(VLOOKUP(F$19,Input!$A$9:$I$48,Input!$I$6,0)*VLOOKUP(F$19,Input!$A$9:$H$48,Input!$H$6,0))/(VLOOKUP($E59,'Container Panel'!$B$41:$Z$100,'Container Panel'!$J$38,0)*HLOOKUP(F$19,$F$146:$AS$206,$D59+1,0)),""),"")</f>
        <v/>
      </c>
      <c r="G59" s="136" t="str">
        <f ca="1">IFERROR(IF(OR(G$17=$C59,G$17=list!$C$4),(VLOOKUP(G$19,Input!$A$9:$I$48,Input!$I$6,0)*VLOOKUP(G$19,Input!$A$9:$H$48,Input!$H$6,0))/(VLOOKUP($E59,'Container Panel'!$B$41:$Z$100,'Container Panel'!$J$38,0)*HLOOKUP(G$19,$F$146:$AS$206,$D59+1,0)),""),"")</f>
        <v/>
      </c>
      <c r="H59" s="136" t="str">
        <f ca="1">IFERROR(IF(OR(H$17=$C59,H$17=list!$C$4),(VLOOKUP(H$19,Input!$A$9:$I$48,Input!$I$6,0)*VLOOKUP(H$19,Input!$A$9:$H$48,Input!$H$6,0))/(VLOOKUP($E59,'Container Panel'!$B$41:$Z$100,'Container Panel'!$J$38,0)*HLOOKUP(H$19,$F$146:$AS$206,$D59+1,0)),""),"")</f>
        <v/>
      </c>
      <c r="I59" s="136" t="str">
        <f ca="1">IFERROR(IF(OR(I$17=$C59,I$17=list!$C$4),(VLOOKUP(I$19,Input!$A$9:$I$48,Input!$I$6,0)*VLOOKUP(I$19,Input!$A$9:$H$48,Input!$H$6,0))/(VLOOKUP($E59,'Container Panel'!$B$41:$Z$100,'Container Panel'!$J$38,0)*HLOOKUP(I$19,$F$146:$AS$206,$D59+1,0)),""),"")</f>
        <v/>
      </c>
      <c r="J59" s="136" t="str">
        <f ca="1">IFERROR(IF(OR(J$17=$C59,J$17=list!$C$4),(VLOOKUP(J$19,Input!$A$9:$I$48,Input!$I$6,0)*VLOOKUP(J$19,Input!$A$9:$H$48,Input!$H$6,0))/(VLOOKUP($E59,'Container Panel'!$B$41:$Z$100,'Container Panel'!$J$38,0)*HLOOKUP(J$19,$F$146:$AS$206,$D59+1,0)),""),"")</f>
        <v/>
      </c>
      <c r="K59" s="136" t="str">
        <f ca="1">IFERROR(IF(OR(K$17=$C59,K$17=list!$C$4),(VLOOKUP(K$19,Input!$A$9:$I$48,Input!$I$6,0)*VLOOKUP(K$19,Input!$A$9:$H$48,Input!$H$6,0))/(VLOOKUP($E59,'Container Panel'!$B$41:$Z$100,'Container Panel'!$J$38,0)*HLOOKUP(K$19,$F$146:$AS$206,$D59+1,0)),""),"")</f>
        <v/>
      </c>
      <c r="L59" s="136" t="str">
        <f ca="1">IFERROR(IF(OR(L$17=$C59,L$17=list!$C$4),(VLOOKUP(L$19,Input!$A$9:$I$48,Input!$I$6,0)*VLOOKUP(L$19,Input!$A$9:$H$48,Input!$H$6,0))/(VLOOKUP($E59,'Container Panel'!$B$41:$Z$100,'Container Panel'!$J$38,0)*HLOOKUP(L$19,$F$146:$AS$206,$D59+1,0)),""),"")</f>
        <v/>
      </c>
      <c r="M59" s="136" t="str">
        <f ca="1">IFERROR(IF(OR(M$17=$C59,M$17=list!$C$4),(VLOOKUP(M$19,Input!$A$9:$I$48,Input!$I$6,0)*VLOOKUP(M$19,Input!$A$9:$H$48,Input!$H$6,0))/(VLOOKUP($E59,'Container Panel'!$B$41:$Z$100,'Container Panel'!$J$38,0)*HLOOKUP(M$19,$F$146:$AS$206,$D59+1,0)),""),"")</f>
        <v/>
      </c>
      <c r="N59" s="136" t="str">
        <f ca="1">IFERROR(IF(OR(N$17=$C59,N$17=list!$C$4),(VLOOKUP(N$19,Input!$A$9:$I$48,Input!$I$6,0)*VLOOKUP(N$19,Input!$A$9:$H$48,Input!$H$6,0))/(VLOOKUP($E59,'Container Panel'!$B$41:$Z$100,'Container Panel'!$J$38,0)*HLOOKUP(N$19,$F$146:$AS$206,$D59+1,0)),""),"")</f>
        <v/>
      </c>
      <c r="O59" s="136" t="str">
        <f ca="1">IFERROR(IF(OR(O$17=$C59,O$17=list!$C$4),(VLOOKUP(O$19,Input!$A$9:$I$48,Input!$I$6,0)*VLOOKUP(O$19,Input!$A$9:$H$48,Input!$H$6,0))/(VLOOKUP($E59,'Container Panel'!$B$41:$Z$100,'Container Panel'!$J$38,0)*HLOOKUP(O$19,$F$146:$AS$206,$D59+1,0)),""),"")</f>
        <v/>
      </c>
      <c r="P59" s="136" t="str">
        <f ca="1">IFERROR(IF(OR(P$17=$C59,P$17=list!$C$4),(VLOOKUP(P$19,Input!$A$9:$I$48,Input!$I$6,0)*VLOOKUP(P$19,Input!$A$9:$H$48,Input!$H$6,0))/(VLOOKUP($E59,'Container Panel'!$B$41:$Z$100,'Container Panel'!$J$38,0)*HLOOKUP(P$19,$F$146:$AS$206,$D59+1,0)),""),"")</f>
        <v/>
      </c>
      <c r="Q59" s="136" t="str">
        <f ca="1">IFERROR(IF(OR(Q$17=$C59,Q$17=list!$C$4),(VLOOKUP(Q$19,Input!$A$9:$I$48,Input!$I$6,0)*VLOOKUP(Q$19,Input!$A$9:$H$48,Input!$H$6,0))/(VLOOKUP($E59,'Container Panel'!$B$41:$Z$100,'Container Panel'!$J$38,0)*HLOOKUP(Q$19,$F$146:$AS$206,$D59+1,0)),""),"")</f>
        <v/>
      </c>
      <c r="R59" s="136" t="str">
        <f ca="1">IFERROR(IF(OR(R$17=$C59,R$17=list!$C$4),(VLOOKUP(R$19,Input!$A$9:$I$48,Input!$I$6,0)*VLOOKUP(R$19,Input!$A$9:$H$48,Input!$H$6,0))/(VLOOKUP($E59,'Container Panel'!$B$41:$Z$100,'Container Panel'!$J$38,0)*HLOOKUP(R$19,$F$146:$AS$206,$D59+1,0)),""),"")</f>
        <v/>
      </c>
      <c r="S59" s="136" t="str">
        <f ca="1">IFERROR(IF(OR(S$17=$C59,S$17=list!$C$4),(VLOOKUP(S$19,Input!$A$9:$I$48,Input!$I$6,0)*VLOOKUP(S$19,Input!$A$9:$H$48,Input!$H$6,0))/(VLOOKUP($E59,'Container Panel'!$B$41:$Z$100,'Container Panel'!$J$38,0)*HLOOKUP(S$19,$F$146:$AS$206,$D59+1,0)),""),"")</f>
        <v/>
      </c>
      <c r="T59" s="136" t="str">
        <f ca="1">IFERROR(IF(OR(T$17=$C59,T$17=list!$C$4),(VLOOKUP(T$19,Input!$A$9:$I$48,Input!$I$6,0)*VLOOKUP(T$19,Input!$A$9:$H$48,Input!$H$6,0))/(VLOOKUP($E59,'Container Panel'!$B$41:$Z$100,'Container Panel'!$J$38,0)*HLOOKUP(T$19,$F$146:$AS$206,$D59+1,0)),""),"")</f>
        <v/>
      </c>
      <c r="U59" s="136" t="str">
        <f ca="1">IFERROR(IF(OR(U$17=$C59,U$17=list!$C$4),(VLOOKUP(U$19,Input!$A$9:$I$48,Input!$I$6,0)*VLOOKUP(U$19,Input!$A$9:$H$48,Input!$H$6,0))/(VLOOKUP($E59,'Container Panel'!$B$41:$Z$100,'Container Panel'!$J$38,0)*HLOOKUP(U$19,$F$146:$AS$206,$D59+1,0)),""),"")</f>
        <v/>
      </c>
      <c r="V59" s="136" t="str">
        <f ca="1">IFERROR(IF(OR(V$17=$C59,V$17=list!$C$4),(VLOOKUP(V$19,Input!$A$9:$I$48,Input!$I$6,0)*VLOOKUP(V$19,Input!$A$9:$H$48,Input!$H$6,0))/(VLOOKUP($E59,'Container Panel'!$B$41:$Z$100,'Container Panel'!$J$38,0)*HLOOKUP(V$19,$F$146:$AS$206,$D59+1,0)),""),"")</f>
        <v/>
      </c>
      <c r="W59" s="136" t="str">
        <f ca="1">IFERROR(IF(OR(W$17=$C59,W$17=list!$C$4),(VLOOKUP(W$19,Input!$A$9:$I$48,Input!$I$6,0)*VLOOKUP(W$19,Input!$A$9:$H$48,Input!$H$6,0))/(VLOOKUP($E59,'Container Panel'!$B$41:$Z$100,'Container Panel'!$J$38,0)*HLOOKUP(W$19,$F$146:$AS$206,$D59+1,0)),""),"")</f>
        <v/>
      </c>
      <c r="X59" s="136" t="str">
        <f ca="1">IFERROR(IF(OR(X$17=$C59,X$17=list!$C$4),(VLOOKUP(X$19,Input!$A$9:$I$48,Input!$I$6,0)*VLOOKUP(X$19,Input!$A$9:$H$48,Input!$H$6,0))/(VLOOKUP($E59,'Container Panel'!$B$41:$Z$100,'Container Panel'!$J$38,0)*HLOOKUP(X$19,$F$146:$AS$206,$D59+1,0)),""),"")</f>
        <v/>
      </c>
      <c r="Y59" s="136" t="str">
        <f ca="1">IFERROR(IF(OR(Y$17=$C59,Y$17=list!$C$4),(VLOOKUP(Y$19,Input!$A$9:$I$48,Input!$I$6,0)*VLOOKUP(Y$19,Input!$A$9:$H$48,Input!$H$6,0))/(VLOOKUP($E59,'Container Panel'!$B$41:$Z$100,'Container Panel'!$J$38,0)*HLOOKUP(Y$19,$F$146:$AS$206,$D59+1,0)),""),"")</f>
        <v/>
      </c>
      <c r="Z59" s="136" t="str">
        <f ca="1">IFERROR(IF(OR(Z$17=$C59,Z$17=list!$C$4),(VLOOKUP(Z$19,Input!$A$9:$I$48,Input!$I$6,0)*VLOOKUP(Z$19,Input!$A$9:$H$48,Input!$H$6,0))/(VLOOKUP($E59,'Container Panel'!$B$41:$Z$100,'Container Panel'!$J$38,0)*HLOOKUP(Z$19,$F$146:$AS$206,$D59+1,0)),""),"")</f>
        <v/>
      </c>
      <c r="AA59" s="136" t="str">
        <f ca="1">IFERROR(IF(OR(AA$17=$C59,AA$17=list!$C$4),(VLOOKUP(AA$19,Input!$A$9:$I$48,Input!$I$6,0)*VLOOKUP(AA$19,Input!$A$9:$H$48,Input!$H$6,0))/(VLOOKUP($E59,'Container Panel'!$B$41:$Z$100,'Container Panel'!$J$38,0)*HLOOKUP(AA$19,$F$146:$AS$206,$D59+1,0)),""),"")</f>
        <v/>
      </c>
      <c r="AB59" s="136" t="str">
        <f ca="1">IFERROR(IF(OR(AB$17=$C59,AB$17=list!$C$4),(VLOOKUP(AB$19,Input!$A$9:$I$48,Input!$I$6,0)*VLOOKUP(AB$19,Input!$A$9:$H$48,Input!$H$6,0))/(VLOOKUP($E59,'Container Panel'!$B$41:$Z$100,'Container Panel'!$J$38,0)*HLOOKUP(AB$19,$F$146:$AS$206,$D59+1,0)),""),"")</f>
        <v/>
      </c>
      <c r="AC59" s="136" t="str">
        <f ca="1">IFERROR(IF(OR(AC$17=$C59,AC$17=list!$C$4),(VLOOKUP(AC$19,Input!$A$9:$I$48,Input!$I$6,0)*VLOOKUP(AC$19,Input!$A$9:$H$48,Input!$H$6,0))/(VLOOKUP($E59,'Container Panel'!$B$41:$Z$100,'Container Panel'!$J$38,0)*HLOOKUP(AC$19,$F$146:$AS$206,$D59+1,0)),""),"")</f>
        <v/>
      </c>
      <c r="AD59" s="136" t="str">
        <f ca="1">IFERROR(IF(OR(AD$17=$C59,AD$17=list!$C$4),(VLOOKUP(AD$19,Input!$A$9:$I$48,Input!$I$6,0)*VLOOKUP(AD$19,Input!$A$9:$H$48,Input!$H$6,0))/(VLOOKUP($E59,'Container Panel'!$B$41:$Z$100,'Container Panel'!$J$38,0)*HLOOKUP(AD$19,$F$146:$AS$206,$D59+1,0)),""),"")</f>
        <v/>
      </c>
      <c r="AE59" s="136" t="str">
        <f ca="1">IFERROR(IF(OR(AE$17=$C59,AE$17=list!$C$4),(VLOOKUP(AE$19,Input!$A$9:$I$48,Input!$I$6,0)*VLOOKUP(AE$19,Input!$A$9:$H$48,Input!$H$6,0))/(VLOOKUP($E59,'Container Panel'!$B$41:$Z$100,'Container Panel'!$J$38,0)*HLOOKUP(AE$19,$F$146:$AS$206,$D59+1,0)),""),"")</f>
        <v/>
      </c>
      <c r="AF59" s="136" t="str">
        <f ca="1">IFERROR(IF(OR(AF$17=$C59,AF$17=list!$C$4),(VLOOKUP(AF$19,Input!$A$9:$I$48,Input!$I$6,0)*VLOOKUP(AF$19,Input!$A$9:$H$48,Input!$H$6,0))/(VLOOKUP($E59,'Container Panel'!$B$41:$Z$100,'Container Panel'!$J$38,0)*HLOOKUP(AF$19,$F$146:$AS$206,$D59+1,0)),""),"")</f>
        <v/>
      </c>
      <c r="AG59" s="136" t="str">
        <f ca="1">IFERROR(IF(OR(AG$17=$C59,AG$17=list!$C$4),(VLOOKUP(AG$19,Input!$A$9:$I$48,Input!$I$6,0)*VLOOKUP(AG$19,Input!$A$9:$H$48,Input!$H$6,0))/(VLOOKUP($E59,'Container Panel'!$B$41:$Z$100,'Container Panel'!$J$38,0)*HLOOKUP(AG$19,$F$146:$AS$206,$D59+1,0)),""),"")</f>
        <v/>
      </c>
      <c r="AH59" s="136" t="str">
        <f ca="1">IFERROR(IF(OR(AH$17=$C59,AH$17=list!$C$4),(VLOOKUP(AH$19,Input!$A$9:$I$48,Input!$I$6,0)*VLOOKUP(AH$19,Input!$A$9:$H$48,Input!$H$6,0))/(VLOOKUP($E59,'Container Panel'!$B$41:$Z$100,'Container Panel'!$J$38,0)*HLOOKUP(AH$19,$F$146:$AS$206,$D59+1,0)),""),"")</f>
        <v/>
      </c>
      <c r="AI59" s="136" t="str">
        <f ca="1">IFERROR(IF(OR(AI$17=$C59,AI$17=list!$C$4),(VLOOKUP(AI$19,Input!$A$9:$I$48,Input!$I$6,0)*VLOOKUP(AI$19,Input!$A$9:$H$48,Input!$H$6,0))/(VLOOKUP($E59,'Container Panel'!$B$41:$Z$100,'Container Panel'!$J$38,0)*HLOOKUP(AI$19,$F$146:$AS$206,$D59+1,0)),""),"")</f>
        <v/>
      </c>
      <c r="AJ59" s="136" t="str">
        <f ca="1">IFERROR(IF(OR(AJ$17=$C59,AJ$17=list!$C$4),(VLOOKUP(AJ$19,Input!$A$9:$I$48,Input!$I$6,0)*VLOOKUP(AJ$19,Input!$A$9:$H$48,Input!$H$6,0))/(VLOOKUP($E59,'Container Panel'!$B$41:$Z$100,'Container Panel'!$J$38,0)*HLOOKUP(AJ$19,$F$146:$AS$206,$D59+1,0)),""),"")</f>
        <v/>
      </c>
      <c r="AK59" s="136" t="str">
        <f ca="1">IFERROR(IF(OR(AK$17=$C59,AK$17=list!$C$4),(VLOOKUP(AK$19,Input!$A$9:$I$48,Input!$I$6,0)*VLOOKUP(AK$19,Input!$A$9:$H$48,Input!$H$6,0))/(VLOOKUP($E59,'Container Panel'!$B$41:$Z$100,'Container Panel'!$J$38,0)*HLOOKUP(AK$19,$F$146:$AS$206,$D59+1,0)),""),"")</f>
        <v/>
      </c>
      <c r="AL59" s="136" t="str">
        <f ca="1">IFERROR(IF(OR(AL$17=$C59,AL$17=list!$C$4),(VLOOKUP(AL$19,Input!$A$9:$I$48,Input!$I$6,0)*VLOOKUP(AL$19,Input!$A$9:$H$48,Input!$H$6,0))/(VLOOKUP($E59,'Container Panel'!$B$41:$Z$100,'Container Panel'!$J$38,0)*HLOOKUP(AL$19,$F$146:$AS$206,$D59+1,0)),""),"")</f>
        <v/>
      </c>
      <c r="AM59" s="136" t="str">
        <f ca="1">IFERROR(IF(OR(AM$17=$C59,AM$17=list!$C$4),(VLOOKUP(AM$19,Input!$A$9:$I$48,Input!$I$6,0)*VLOOKUP(AM$19,Input!$A$9:$H$48,Input!$H$6,0))/(VLOOKUP($E59,'Container Panel'!$B$41:$Z$100,'Container Panel'!$J$38,0)*HLOOKUP(AM$19,$F$146:$AS$206,$D59+1,0)),""),"")</f>
        <v/>
      </c>
      <c r="AN59" s="136" t="str">
        <f ca="1">IFERROR(IF(OR(AN$17=$C59,AN$17=list!$C$4),(VLOOKUP(AN$19,Input!$A$9:$I$48,Input!$I$6,0)*VLOOKUP(AN$19,Input!$A$9:$H$48,Input!$H$6,0))/(VLOOKUP($E59,'Container Panel'!$B$41:$Z$100,'Container Panel'!$J$38,0)*HLOOKUP(AN$19,$F$146:$AS$206,$D59+1,0)),""),"")</f>
        <v/>
      </c>
      <c r="AO59" s="136" t="str">
        <f ca="1">IFERROR(IF(OR(AO$17=$C59,AO$17=list!$C$4),(VLOOKUP(AO$19,Input!$A$9:$I$48,Input!$I$6,0)*VLOOKUP(AO$19,Input!$A$9:$H$48,Input!$H$6,0))/(VLOOKUP($E59,'Container Panel'!$B$41:$Z$100,'Container Panel'!$J$38,0)*HLOOKUP(AO$19,$F$146:$AS$206,$D59+1,0)),""),"")</f>
        <v/>
      </c>
      <c r="AP59" s="136" t="str">
        <f ca="1">IFERROR(IF(OR(AP$17=$C59,AP$17=list!$C$4),(VLOOKUP(AP$19,Input!$A$9:$I$48,Input!$I$6,0)*VLOOKUP(AP$19,Input!$A$9:$H$48,Input!$H$6,0))/(VLOOKUP($E59,'Container Panel'!$B$41:$Z$100,'Container Panel'!$J$38,0)*HLOOKUP(AP$19,$F$146:$AS$206,$D59+1,0)),""),"")</f>
        <v/>
      </c>
      <c r="AQ59" s="136" t="str">
        <f ca="1">IFERROR(IF(OR(AQ$17=$C59,AQ$17=list!$C$4),(VLOOKUP(AQ$19,Input!$A$9:$I$48,Input!$I$6,0)*VLOOKUP(AQ$19,Input!$A$9:$H$48,Input!$H$6,0))/(VLOOKUP($E59,'Container Panel'!$B$41:$Z$100,'Container Panel'!$J$38,0)*HLOOKUP(AQ$19,$F$146:$AS$206,$D59+1,0)),""),"")</f>
        <v/>
      </c>
      <c r="AR59" s="136" t="str">
        <f ca="1">IFERROR(IF(OR(AR$17=$C59,AR$17=list!$C$4),(VLOOKUP(AR$19,Input!$A$9:$I$48,Input!$I$6,0)*VLOOKUP(AR$19,Input!$A$9:$H$48,Input!$H$6,0))/(VLOOKUP($E59,'Container Panel'!$B$41:$Z$100,'Container Panel'!$J$38,0)*HLOOKUP(AR$19,$F$146:$AS$206,$D59+1,0)),""),"")</f>
        <v/>
      </c>
      <c r="AS59" s="136" t="str">
        <f ca="1">IFERROR(IF(OR(AS$17=$C59,AS$17=list!$C$4),(VLOOKUP(AS$19,Input!$A$9:$I$48,Input!$I$6,0)*VLOOKUP(AS$19,Input!$A$9:$H$48,Input!$H$6,0))/(VLOOKUP($E59,'Container Panel'!$B$41:$Z$100,'Container Panel'!$J$38,0)*HLOOKUP(AS$19,$F$146:$AS$206,$D59+1,0)),""),"")</f>
        <v/>
      </c>
    </row>
    <row r="60" spans="3:45">
      <c r="C60" s="74" t="str">
        <f>IFERROR(VLOOKUP($E60,'Container Panel'!$B$41:$M$100,'Container Panel'!$K$38,0),"")</f>
        <v>Rack</v>
      </c>
      <c r="D60" s="74">
        <v>41</v>
      </c>
      <c r="E60" s="135" t="str">
        <f t="shared" si="11"/>
        <v>rack-1</v>
      </c>
      <c r="F60" s="136">
        <f ca="1">IFERROR(IF(OR(F$17=$C60,F$17=list!$C$4),(VLOOKUP(F$19,Input!$A$9:$I$48,Input!$I$6,0)*VLOOKUP(F$19,Input!$A$9:$H$48,Input!$H$6,0))/(VLOOKUP($E60,'Container Panel'!$B$41:$Z$100,'Container Panel'!$J$38,0)*HLOOKUP(F$19,$F$146:$AS$206,$D60+1,0)),""),"")</f>
        <v>0.5173913043478261</v>
      </c>
      <c r="G60" s="136">
        <f ca="1">IFERROR(IF(OR(G$17=$C60,G$17=list!$C$4),(VLOOKUP(G$19,Input!$A$9:$I$48,Input!$I$6,0)*VLOOKUP(G$19,Input!$A$9:$H$48,Input!$H$6,0))/(VLOOKUP($E60,'Container Panel'!$B$41:$Z$100,'Container Panel'!$J$38,0)*HLOOKUP(G$19,$F$146:$AS$206,$D60+1,0)),""),"")</f>
        <v>0.56172463768115932</v>
      </c>
      <c r="H60" s="136" t="str">
        <f>IFERROR(IF(OR(H$17=$C60,H$17=list!$C$4),(VLOOKUP(H$19,Input!$A$9:$I$48,Input!$I$6,0)*VLOOKUP(H$19,Input!$A$9:$H$48,Input!$H$6,0))/(VLOOKUP($E60,'Container Panel'!$B$41:$Z$100,'Container Panel'!$J$38,0)*HLOOKUP(H$19,$F$146:$AS$206,$D60+1,0)),""),"")</f>
        <v/>
      </c>
      <c r="I60" s="136" t="str">
        <f>IFERROR(IF(OR(I$17=$C60,I$17=list!$C$4),(VLOOKUP(I$19,Input!$A$9:$I$48,Input!$I$6,0)*VLOOKUP(I$19,Input!$A$9:$H$48,Input!$H$6,0))/(VLOOKUP($E60,'Container Panel'!$B$41:$Z$100,'Container Panel'!$J$38,0)*HLOOKUP(I$19,$F$146:$AS$206,$D60+1,0)),""),"")</f>
        <v/>
      </c>
      <c r="J60" s="136" t="str">
        <f>IFERROR(IF(OR(J$17=$C60,J$17=list!$C$4),(VLOOKUP(J$19,Input!$A$9:$I$48,Input!$I$6,0)*VLOOKUP(J$19,Input!$A$9:$H$48,Input!$H$6,0))/(VLOOKUP($E60,'Container Panel'!$B$41:$Z$100,'Container Panel'!$J$38,0)*HLOOKUP(J$19,$F$146:$AS$206,$D60+1,0)),""),"")</f>
        <v/>
      </c>
      <c r="K60" s="136" t="str">
        <f>IFERROR(IF(OR(K$17=$C60,K$17=list!$C$4),(VLOOKUP(K$19,Input!$A$9:$I$48,Input!$I$6,0)*VLOOKUP(K$19,Input!$A$9:$H$48,Input!$H$6,0))/(VLOOKUP($E60,'Container Panel'!$B$41:$Z$100,'Container Panel'!$J$38,0)*HLOOKUP(K$19,$F$146:$AS$206,$D60+1,0)),""),"")</f>
        <v/>
      </c>
      <c r="L60" s="136" t="str">
        <f>IFERROR(IF(OR(L$17=$C60,L$17=list!$C$4),(VLOOKUP(L$19,Input!$A$9:$I$48,Input!$I$6,0)*VLOOKUP(L$19,Input!$A$9:$H$48,Input!$H$6,0))/(VLOOKUP($E60,'Container Panel'!$B$41:$Z$100,'Container Panel'!$J$38,0)*HLOOKUP(L$19,$F$146:$AS$206,$D60+1,0)),""),"")</f>
        <v/>
      </c>
      <c r="M60" s="136" t="str">
        <f>IFERROR(IF(OR(M$17=$C60,M$17=list!$C$4),(VLOOKUP(M$19,Input!$A$9:$I$48,Input!$I$6,0)*VLOOKUP(M$19,Input!$A$9:$H$48,Input!$H$6,0))/(VLOOKUP($E60,'Container Panel'!$B$41:$Z$100,'Container Panel'!$J$38,0)*HLOOKUP(M$19,$F$146:$AS$206,$D60+1,0)),""),"")</f>
        <v/>
      </c>
      <c r="N60" s="136" t="str">
        <f>IFERROR(IF(OR(N$17=$C60,N$17=list!$C$4),(VLOOKUP(N$19,Input!$A$9:$I$48,Input!$I$6,0)*VLOOKUP(N$19,Input!$A$9:$H$48,Input!$H$6,0))/(VLOOKUP($E60,'Container Panel'!$B$41:$Z$100,'Container Panel'!$J$38,0)*HLOOKUP(N$19,$F$146:$AS$206,$D60+1,0)),""),"")</f>
        <v/>
      </c>
      <c r="O60" s="136" t="str">
        <f>IFERROR(IF(OR(O$17=$C60,O$17=list!$C$4),(VLOOKUP(O$19,Input!$A$9:$I$48,Input!$I$6,0)*VLOOKUP(O$19,Input!$A$9:$H$48,Input!$H$6,0))/(VLOOKUP($E60,'Container Panel'!$B$41:$Z$100,'Container Panel'!$J$38,0)*HLOOKUP(O$19,$F$146:$AS$206,$D60+1,0)),""),"")</f>
        <v/>
      </c>
      <c r="P60" s="136" t="str">
        <f>IFERROR(IF(OR(P$17=$C60,P$17=list!$C$4),(VLOOKUP(P$19,Input!$A$9:$I$48,Input!$I$6,0)*VLOOKUP(P$19,Input!$A$9:$H$48,Input!$H$6,0))/(VLOOKUP($E60,'Container Panel'!$B$41:$Z$100,'Container Panel'!$J$38,0)*HLOOKUP(P$19,$F$146:$AS$206,$D60+1,0)),""),"")</f>
        <v/>
      </c>
      <c r="Q60" s="136" t="str">
        <f>IFERROR(IF(OR(Q$17=$C60,Q$17=list!$C$4),(VLOOKUP(Q$19,Input!$A$9:$I$48,Input!$I$6,0)*VLOOKUP(Q$19,Input!$A$9:$H$48,Input!$H$6,0))/(VLOOKUP($E60,'Container Panel'!$B$41:$Z$100,'Container Panel'!$J$38,0)*HLOOKUP(Q$19,$F$146:$AS$206,$D60+1,0)),""),"")</f>
        <v/>
      </c>
      <c r="R60" s="136" t="str">
        <f>IFERROR(IF(OR(R$17=$C60,R$17=list!$C$4),(VLOOKUP(R$19,Input!$A$9:$I$48,Input!$I$6,0)*VLOOKUP(R$19,Input!$A$9:$H$48,Input!$H$6,0))/(VLOOKUP($E60,'Container Panel'!$B$41:$Z$100,'Container Panel'!$J$38,0)*HLOOKUP(R$19,$F$146:$AS$206,$D60+1,0)),""),"")</f>
        <v/>
      </c>
      <c r="S60" s="136" t="str">
        <f>IFERROR(IF(OR(S$17=$C60,S$17=list!$C$4),(VLOOKUP(S$19,Input!$A$9:$I$48,Input!$I$6,0)*VLOOKUP(S$19,Input!$A$9:$H$48,Input!$H$6,0))/(VLOOKUP($E60,'Container Panel'!$B$41:$Z$100,'Container Panel'!$J$38,0)*HLOOKUP(S$19,$F$146:$AS$206,$D60+1,0)),""),"")</f>
        <v/>
      </c>
      <c r="T60" s="136" t="str">
        <f>IFERROR(IF(OR(T$17=$C60,T$17=list!$C$4),(VLOOKUP(T$19,Input!$A$9:$I$48,Input!$I$6,0)*VLOOKUP(T$19,Input!$A$9:$H$48,Input!$H$6,0))/(VLOOKUP($E60,'Container Panel'!$B$41:$Z$100,'Container Panel'!$J$38,0)*HLOOKUP(T$19,$F$146:$AS$206,$D60+1,0)),""),"")</f>
        <v/>
      </c>
      <c r="U60" s="136" t="str">
        <f>IFERROR(IF(OR(U$17=$C60,U$17=list!$C$4),(VLOOKUP(U$19,Input!$A$9:$I$48,Input!$I$6,0)*VLOOKUP(U$19,Input!$A$9:$H$48,Input!$H$6,0))/(VLOOKUP($E60,'Container Panel'!$B$41:$Z$100,'Container Panel'!$J$38,0)*HLOOKUP(U$19,$F$146:$AS$206,$D60+1,0)),""),"")</f>
        <v/>
      </c>
      <c r="V60" s="136" t="str">
        <f>IFERROR(IF(OR(V$17=$C60,V$17=list!$C$4),(VLOOKUP(V$19,Input!$A$9:$I$48,Input!$I$6,0)*VLOOKUP(V$19,Input!$A$9:$H$48,Input!$H$6,0))/(VLOOKUP($E60,'Container Panel'!$B$41:$Z$100,'Container Panel'!$J$38,0)*HLOOKUP(V$19,$F$146:$AS$206,$D60+1,0)),""),"")</f>
        <v/>
      </c>
      <c r="W60" s="136" t="str">
        <f>IFERROR(IF(OR(W$17=$C60,W$17=list!$C$4),(VLOOKUP(W$19,Input!$A$9:$I$48,Input!$I$6,0)*VLOOKUP(W$19,Input!$A$9:$H$48,Input!$H$6,0))/(VLOOKUP($E60,'Container Panel'!$B$41:$Z$100,'Container Panel'!$J$38,0)*HLOOKUP(W$19,$F$146:$AS$206,$D60+1,0)),""),"")</f>
        <v/>
      </c>
      <c r="X60" s="136" t="str">
        <f>IFERROR(IF(OR(X$17=$C60,X$17=list!$C$4),(VLOOKUP(X$19,Input!$A$9:$I$48,Input!$I$6,0)*VLOOKUP(X$19,Input!$A$9:$H$48,Input!$H$6,0))/(VLOOKUP($E60,'Container Panel'!$B$41:$Z$100,'Container Panel'!$J$38,0)*HLOOKUP(X$19,$F$146:$AS$206,$D60+1,0)),""),"")</f>
        <v/>
      </c>
      <c r="Y60" s="136" t="str">
        <f>IFERROR(IF(OR(Y$17=$C60,Y$17=list!$C$4),(VLOOKUP(Y$19,Input!$A$9:$I$48,Input!$I$6,0)*VLOOKUP(Y$19,Input!$A$9:$H$48,Input!$H$6,0))/(VLOOKUP($E60,'Container Panel'!$B$41:$Z$100,'Container Panel'!$J$38,0)*HLOOKUP(Y$19,$F$146:$AS$206,$D60+1,0)),""),"")</f>
        <v/>
      </c>
      <c r="Z60" s="136" t="str">
        <f>IFERROR(IF(OR(Z$17=$C60,Z$17=list!$C$4),(VLOOKUP(Z$19,Input!$A$9:$I$48,Input!$I$6,0)*VLOOKUP(Z$19,Input!$A$9:$H$48,Input!$H$6,0))/(VLOOKUP($E60,'Container Panel'!$B$41:$Z$100,'Container Panel'!$J$38,0)*HLOOKUP(Z$19,$F$146:$AS$206,$D60+1,0)),""),"")</f>
        <v/>
      </c>
      <c r="AA60" s="136" t="str">
        <f>IFERROR(IF(OR(AA$17=$C60,AA$17=list!$C$4),(VLOOKUP(AA$19,Input!$A$9:$I$48,Input!$I$6,0)*VLOOKUP(AA$19,Input!$A$9:$H$48,Input!$H$6,0))/(VLOOKUP($E60,'Container Panel'!$B$41:$Z$100,'Container Panel'!$J$38,0)*HLOOKUP(AA$19,$F$146:$AS$206,$D60+1,0)),""),"")</f>
        <v/>
      </c>
      <c r="AB60" s="136" t="str">
        <f>IFERROR(IF(OR(AB$17=$C60,AB$17=list!$C$4),(VLOOKUP(AB$19,Input!$A$9:$I$48,Input!$I$6,0)*VLOOKUP(AB$19,Input!$A$9:$H$48,Input!$H$6,0))/(VLOOKUP($E60,'Container Panel'!$B$41:$Z$100,'Container Panel'!$J$38,0)*HLOOKUP(AB$19,$F$146:$AS$206,$D60+1,0)),""),"")</f>
        <v/>
      </c>
      <c r="AC60" s="136" t="str">
        <f>IFERROR(IF(OR(AC$17=$C60,AC$17=list!$C$4),(VLOOKUP(AC$19,Input!$A$9:$I$48,Input!$I$6,0)*VLOOKUP(AC$19,Input!$A$9:$H$48,Input!$H$6,0))/(VLOOKUP($E60,'Container Panel'!$B$41:$Z$100,'Container Panel'!$J$38,0)*HLOOKUP(AC$19,$F$146:$AS$206,$D60+1,0)),""),"")</f>
        <v/>
      </c>
      <c r="AD60" s="136" t="str">
        <f>IFERROR(IF(OR(AD$17=$C60,AD$17=list!$C$4),(VLOOKUP(AD$19,Input!$A$9:$I$48,Input!$I$6,0)*VLOOKUP(AD$19,Input!$A$9:$H$48,Input!$H$6,0))/(VLOOKUP($E60,'Container Panel'!$B$41:$Z$100,'Container Panel'!$J$38,0)*HLOOKUP(AD$19,$F$146:$AS$206,$D60+1,0)),""),"")</f>
        <v/>
      </c>
      <c r="AE60" s="136" t="str">
        <f>IFERROR(IF(OR(AE$17=$C60,AE$17=list!$C$4),(VLOOKUP(AE$19,Input!$A$9:$I$48,Input!$I$6,0)*VLOOKUP(AE$19,Input!$A$9:$H$48,Input!$H$6,0))/(VLOOKUP($E60,'Container Panel'!$B$41:$Z$100,'Container Panel'!$J$38,0)*HLOOKUP(AE$19,$F$146:$AS$206,$D60+1,0)),""),"")</f>
        <v/>
      </c>
      <c r="AF60" s="136" t="str">
        <f>IFERROR(IF(OR(AF$17=$C60,AF$17=list!$C$4),(VLOOKUP(AF$19,Input!$A$9:$I$48,Input!$I$6,0)*VLOOKUP(AF$19,Input!$A$9:$H$48,Input!$H$6,0))/(VLOOKUP($E60,'Container Panel'!$B$41:$Z$100,'Container Panel'!$J$38,0)*HLOOKUP(AF$19,$F$146:$AS$206,$D60+1,0)),""),"")</f>
        <v/>
      </c>
      <c r="AG60" s="136" t="str">
        <f>IFERROR(IF(OR(AG$17=$C60,AG$17=list!$C$4),(VLOOKUP(AG$19,Input!$A$9:$I$48,Input!$I$6,0)*VLOOKUP(AG$19,Input!$A$9:$H$48,Input!$H$6,0))/(VLOOKUP($E60,'Container Panel'!$B$41:$Z$100,'Container Panel'!$J$38,0)*HLOOKUP(AG$19,$F$146:$AS$206,$D60+1,0)),""),"")</f>
        <v/>
      </c>
      <c r="AH60" s="136" t="str">
        <f>IFERROR(IF(OR(AH$17=$C60,AH$17=list!$C$4),(VLOOKUP(AH$19,Input!$A$9:$I$48,Input!$I$6,0)*VLOOKUP(AH$19,Input!$A$9:$H$48,Input!$H$6,0))/(VLOOKUP($E60,'Container Panel'!$B$41:$Z$100,'Container Panel'!$J$38,0)*HLOOKUP(AH$19,$F$146:$AS$206,$D60+1,0)),""),"")</f>
        <v/>
      </c>
      <c r="AI60" s="136" t="str">
        <f>IFERROR(IF(OR(AI$17=$C60,AI$17=list!$C$4),(VLOOKUP(AI$19,Input!$A$9:$I$48,Input!$I$6,0)*VLOOKUP(AI$19,Input!$A$9:$H$48,Input!$H$6,0))/(VLOOKUP($E60,'Container Panel'!$B$41:$Z$100,'Container Panel'!$J$38,0)*HLOOKUP(AI$19,$F$146:$AS$206,$D60+1,0)),""),"")</f>
        <v/>
      </c>
      <c r="AJ60" s="136" t="str">
        <f>IFERROR(IF(OR(AJ$17=$C60,AJ$17=list!$C$4),(VLOOKUP(AJ$19,Input!$A$9:$I$48,Input!$I$6,0)*VLOOKUP(AJ$19,Input!$A$9:$H$48,Input!$H$6,0))/(VLOOKUP($E60,'Container Panel'!$B$41:$Z$100,'Container Panel'!$J$38,0)*HLOOKUP(AJ$19,$F$146:$AS$206,$D60+1,0)),""),"")</f>
        <v/>
      </c>
      <c r="AK60" s="136" t="str">
        <f>IFERROR(IF(OR(AK$17=$C60,AK$17=list!$C$4),(VLOOKUP(AK$19,Input!$A$9:$I$48,Input!$I$6,0)*VLOOKUP(AK$19,Input!$A$9:$H$48,Input!$H$6,0))/(VLOOKUP($E60,'Container Panel'!$B$41:$Z$100,'Container Panel'!$J$38,0)*HLOOKUP(AK$19,$F$146:$AS$206,$D60+1,0)),""),"")</f>
        <v/>
      </c>
      <c r="AL60" s="136" t="str">
        <f>IFERROR(IF(OR(AL$17=$C60,AL$17=list!$C$4),(VLOOKUP(AL$19,Input!$A$9:$I$48,Input!$I$6,0)*VLOOKUP(AL$19,Input!$A$9:$H$48,Input!$H$6,0))/(VLOOKUP($E60,'Container Panel'!$B$41:$Z$100,'Container Panel'!$J$38,0)*HLOOKUP(AL$19,$F$146:$AS$206,$D60+1,0)),""),"")</f>
        <v/>
      </c>
      <c r="AM60" s="136" t="str">
        <f>IFERROR(IF(OR(AM$17=$C60,AM$17=list!$C$4),(VLOOKUP(AM$19,Input!$A$9:$I$48,Input!$I$6,0)*VLOOKUP(AM$19,Input!$A$9:$H$48,Input!$H$6,0))/(VLOOKUP($E60,'Container Panel'!$B$41:$Z$100,'Container Panel'!$J$38,0)*HLOOKUP(AM$19,$F$146:$AS$206,$D60+1,0)),""),"")</f>
        <v/>
      </c>
      <c r="AN60" s="136" t="str">
        <f>IFERROR(IF(OR(AN$17=$C60,AN$17=list!$C$4),(VLOOKUP(AN$19,Input!$A$9:$I$48,Input!$I$6,0)*VLOOKUP(AN$19,Input!$A$9:$H$48,Input!$H$6,0))/(VLOOKUP($E60,'Container Panel'!$B$41:$Z$100,'Container Panel'!$J$38,0)*HLOOKUP(AN$19,$F$146:$AS$206,$D60+1,0)),""),"")</f>
        <v/>
      </c>
      <c r="AO60" s="136" t="str">
        <f>IFERROR(IF(OR(AO$17=$C60,AO$17=list!$C$4),(VLOOKUP(AO$19,Input!$A$9:$I$48,Input!$I$6,0)*VLOOKUP(AO$19,Input!$A$9:$H$48,Input!$H$6,0))/(VLOOKUP($E60,'Container Panel'!$B$41:$Z$100,'Container Panel'!$J$38,0)*HLOOKUP(AO$19,$F$146:$AS$206,$D60+1,0)),""),"")</f>
        <v/>
      </c>
      <c r="AP60" s="136" t="str">
        <f>IFERROR(IF(OR(AP$17=$C60,AP$17=list!$C$4),(VLOOKUP(AP$19,Input!$A$9:$I$48,Input!$I$6,0)*VLOOKUP(AP$19,Input!$A$9:$H$48,Input!$H$6,0))/(VLOOKUP($E60,'Container Panel'!$B$41:$Z$100,'Container Panel'!$J$38,0)*HLOOKUP(AP$19,$F$146:$AS$206,$D60+1,0)),""),"")</f>
        <v/>
      </c>
      <c r="AQ60" s="136" t="str">
        <f>IFERROR(IF(OR(AQ$17=$C60,AQ$17=list!$C$4),(VLOOKUP(AQ$19,Input!$A$9:$I$48,Input!$I$6,0)*VLOOKUP(AQ$19,Input!$A$9:$H$48,Input!$H$6,0))/(VLOOKUP($E60,'Container Panel'!$B$41:$Z$100,'Container Panel'!$J$38,0)*HLOOKUP(AQ$19,$F$146:$AS$206,$D60+1,0)),""),"")</f>
        <v/>
      </c>
      <c r="AR60" s="136" t="str">
        <f>IFERROR(IF(OR(AR$17=$C60,AR$17=list!$C$4),(VLOOKUP(AR$19,Input!$A$9:$I$48,Input!$I$6,0)*VLOOKUP(AR$19,Input!$A$9:$H$48,Input!$H$6,0))/(VLOOKUP($E60,'Container Panel'!$B$41:$Z$100,'Container Panel'!$J$38,0)*HLOOKUP(AR$19,$F$146:$AS$206,$D60+1,0)),""),"")</f>
        <v/>
      </c>
      <c r="AS60" s="136" t="str">
        <f>IFERROR(IF(OR(AS$17=$C60,AS$17=list!$C$4),(VLOOKUP(AS$19,Input!$A$9:$I$48,Input!$I$6,0)*VLOOKUP(AS$19,Input!$A$9:$H$48,Input!$H$6,0))/(VLOOKUP($E60,'Container Panel'!$B$41:$Z$100,'Container Panel'!$J$38,0)*HLOOKUP(AS$19,$F$146:$AS$206,$D60+1,0)),""),"")</f>
        <v/>
      </c>
    </row>
    <row r="61" spans="3:45">
      <c r="C61" s="74" t="str">
        <f>IFERROR(VLOOKUP($E61,'Container Panel'!$B$41:$M$100,'Container Panel'!$K$38,0),"")</f>
        <v/>
      </c>
      <c r="D61" s="74">
        <v>42</v>
      </c>
      <c r="E61" s="135">
        <f t="shared" si="11"/>
        <v>0</v>
      </c>
      <c r="F61" s="136" t="str">
        <f ca="1">IFERROR(IF(OR(F$17=$C61,F$17=list!$C$4),(VLOOKUP(F$19,Input!$A$9:$I$48,Input!$I$6,0)*VLOOKUP(F$19,Input!$A$9:$H$48,Input!$H$6,0))/(VLOOKUP($E61,'Container Panel'!$B$41:$Z$100,'Container Panel'!$J$38,0)*HLOOKUP(F$19,$F$146:$AS$206,$D61+1,0)),""),"")</f>
        <v/>
      </c>
      <c r="G61" s="136" t="str">
        <f ca="1">IFERROR(IF(OR(G$17=$C61,G$17=list!$C$4),(VLOOKUP(G$19,Input!$A$9:$I$48,Input!$I$6,0)*VLOOKUP(G$19,Input!$A$9:$H$48,Input!$H$6,0))/(VLOOKUP($E61,'Container Panel'!$B$41:$Z$100,'Container Panel'!$J$38,0)*HLOOKUP(G$19,$F$146:$AS$206,$D61+1,0)),""),"")</f>
        <v/>
      </c>
      <c r="H61" s="136" t="str">
        <f ca="1">IFERROR(IF(OR(H$17=$C61,H$17=list!$C$4),(VLOOKUP(H$19,Input!$A$9:$I$48,Input!$I$6,0)*VLOOKUP(H$19,Input!$A$9:$H$48,Input!$H$6,0))/(VLOOKUP($E61,'Container Panel'!$B$41:$Z$100,'Container Panel'!$J$38,0)*HLOOKUP(H$19,$F$146:$AS$206,$D61+1,0)),""),"")</f>
        <v/>
      </c>
      <c r="I61" s="136" t="str">
        <f ca="1">IFERROR(IF(OR(I$17=$C61,I$17=list!$C$4),(VLOOKUP(I$19,Input!$A$9:$I$48,Input!$I$6,0)*VLOOKUP(I$19,Input!$A$9:$H$48,Input!$H$6,0))/(VLOOKUP($E61,'Container Panel'!$B$41:$Z$100,'Container Panel'!$J$38,0)*HLOOKUP(I$19,$F$146:$AS$206,$D61+1,0)),""),"")</f>
        <v/>
      </c>
      <c r="J61" s="136" t="str">
        <f ca="1">IFERROR(IF(OR(J$17=$C61,J$17=list!$C$4),(VLOOKUP(J$19,Input!$A$9:$I$48,Input!$I$6,0)*VLOOKUP(J$19,Input!$A$9:$H$48,Input!$H$6,0))/(VLOOKUP($E61,'Container Panel'!$B$41:$Z$100,'Container Panel'!$J$38,0)*HLOOKUP(J$19,$F$146:$AS$206,$D61+1,0)),""),"")</f>
        <v/>
      </c>
      <c r="K61" s="136" t="str">
        <f ca="1">IFERROR(IF(OR(K$17=$C61,K$17=list!$C$4),(VLOOKUP(K$19,Input!$A$9:$I$48,Input!$I$6,0)*VLOOKUP(K$19,Input!$A$9:$H$48,Input!$H$6,0))/(VLOOKUP($E61,'Container Panel'!$B$41:$Z$100,'Container Panel'!$J$38,0)*HLOOKUP(K$19,$F$146:$AS$206,$D61+1,0)),""),"")</f>
        <v/>
      </c>
      <c r="L61" s="136" t="str">
        <f ca="1">IFERROR(IF(OR(L$17=$C61,L$17=list!$C$4),(VLOOKUP(L$19,Input!$A$9:$I$48,Input!$I$6,0)*VLOOKUP(L$19,Input!$A$9:$H$48,Input!$H$6,0))/(VLOOKUP($E61,'Container Panel'!$B$41:$Z$100,'Container Panel'!$J$38,0)*HLOOKUP(L$19,$F$146:$AS$206,$D61+1,0)),""),"")</f>
        <v/>
      </c>
      <c r="M61" s="136" t="str">
        <f ca="1">IFERROR(IF(OR(M$17=$C61,M$17=list!$C$4),(VLOOKUP(M$19,Input!$A$9:$I$48,Input!$I$6,0)*VLOOKUP(M$19,Input!$A$9:$H$48,Input!$H$6,0))/(VLOOKUP($E61,'Container Panel'!$B$41:$Z$100,'Container Panel'!$J$38,0)*HLOOKUP(M$19,$F$146:$AS$206,$D61+1,0)),""),"")</f>
        <v/>
      </c>
      <c r="N61" s="136" t="str">
        <f ca="1">IFERROR(IF(OR(N$17=$C61,N$17=list!$C$4),(VLOOKUP(N$19,Input!$A$9:$I$48,Input!$I$6,0)*VLOOKUP(N$19,Input!$A$9:$H$48,Input!$H$6,0))/(VLOOKUP($E61,'Container Panel'!$B$41:$Z$100,'Container Panel'!$J$38,0)*HLOOKUP(N$19,$F$146:$AS$206,$D61+1,0)),""),"")</f>
        <v/>
      </c>
      <c r="O61" s="136" t="str">
        <f ca="1">IFERROR(IF(OR(O$17=$C61,O$17=list!$C$4),(VLOOKUP(O$19,Input!$A$9:$I$48,Input!$I$6,0)*VLOOKUP(O$19,Input!$A$9:$H$48,Input!$H$6,0))/(VLOOKUP($E61,'Container Panel'!$B$41:$Z$100,'Container Panel'!$J$38,0)*HLOOKUP(O$19,$F$146:$AS$206,$D61+1,0)),""),"")</f>
        <v/>
      </c>
      <c r="P61" s="136" t="str">
        <f ca="1">IFERROR(IF(OR(P$17=$C61,P$17=list!$C$4),(VLOOKUP(P$19,Input!$A$9:$I$48,Input!$I$6,0)*VLOOKUP(P$19,Input!$A$9:$H$48,Input!$H$6,0))/(VLOOKUP($E61,'Container Panel'!$B$41:$Z$100,'Container Panel'!$J$38,0)*HLOOKUP(P$19,$F$146:$AS$206,$D61+1,0)),""),"")</f>
        <v/>
      </c>
      <c r="Q61" s="136" t="str">
        <f ca="1">IFERROR(IF(OR(Q$17=$C61,Q$17=list!$C$4),(VLOOKUP(Q$19,Input!$A$9:$I$48,Input!$I$6,0)*VLOOKUP(Q$19,Input!$A$9:$H$48,Input!$H$6,0))/(VLOOKUP($E61,'Container Panel'!$B$41:$Z$100,'Container Panel'!$J$38,0)*HLOOKUP(Q$19,$F$146:$AS$206,$D61+1,0)),""),"")</f>
        <v/>
      </c>
      <c r="R61" s="136" t="str">
        <f ca="1">IFERROR(IF(OR(R$17=$C61,R$17=list!$C$4),(VLOOKUP(R$19,Input!$A$9:$I$48,Input!$I$6,0)*VLOOKUP(R$19,Input!$A$9:$H$48,Input!$H$6,0))/(VLOOKUP($E61,'Container Panel'!$B$41:$Z$100,'Container Panel'!$J$38,0)*HLOOKUP(R$19,$F$146:$AS$206,$D61+1,0)),""),"")</f>
        <v/>
      </c>
      <c r="S61" s="136" t="str">
        <f ca="1">IFERROR(IF(OR(S$17=$C61,S$17=list!$C$4),(VLOOKUP(S$19,Input!$A$9:$I$48,Input!$I$6,0)*VLOOKUP(S$19,Input!$A$9:$H$48,Input!$H$6,0))/(VLOOKUP($E61,'Container Panel'!$B$41:$Z$100,'Container Panel'!$J$38,0)*HLOOKUP(S$19,$F$146:$AS$206,$D61+1,0)),""),"")</f>
        <v/>
      </c>
      <c r="T61" s="136" t="str">
        <f ca="1">IFERROR(IF(OR(T$17=$C61,T$17=list!$C$4),(VLOOKUP(T$19,Input!$A$9:$I$48,Input!$I$6,0)*VLOOKUP(T$19,Input!$A$9:$H$48,Input!$H$6,0))/(VLOOKUP($E61,'Container Panel'!$B$41:$Z$100,'Container Panel'!$J$38,0)*HLOOKUP(T$19,$F$146:$AS$206,$D61+1,0)),""),"")</f>
        <v/>
      </c>
      <c r="U61" s="136" t="str">
        <f ca="1">IFERROR(IF(OR(U$17=$C61,U$17=list!$C$4),(VLOOKUP(U$19,Input!$A$9:$I$48,Input!$I$6,0)*VLOOKUP(U$19,Input!$A$9:$H$48,Input!$H$6,0))/(VLOOKUP($E61,'Container Panel'!$B$41:$Z$100,'Container Panel'!$J$38,0)*HLOOKUP(U$19,$F$146:$AS$206,$D61+1,0)),""),"")</f>
        <v/>
      </c>
      <c r="V61" s="136" t="str">
        <f ca="1">IFERROR(IF(OR(V$17=$C61,V$17=list!$C$4),(VLOOKUP(V$19,Input!$A$9:$I$48,Input!$I$6,0)*VLOOKUP(V$19,Input!$A$9:$H$48,Input!$H$6,0))/(VLOOKUP($E61,'Container Panel'!$B$41:$Z$100,'Container Panel'!$J$38,0)*HLOOKUP(V$19,$F$146:$AS$206,$D61+1,0)),""),"")</f>
        <v/>
      </c>
      <c r="W61" s="136" t="str">
        <f ca="1">IFERROR(IF(OR(W$17=$C61,W$17=list!$C$4),(VLOOKUP(W$19,Input!$A$9:$I$48,Input!$I$6,0)*VLOOKUP(W$19,Input!$A$9:$H$48,Input!$H$6,0))/(VLOOKUP($E61,'Container Panel'!$B$41:$Z$100,'Container Panel'!$J$38,0)*HLOOKUP(W$19,$F$146:$AS$206,$D61+1,0)),""),"")</f>
        <v/>
      </c>
      <c r="X61" s="136" t="str">
        <f ca="1">IFERROR(IF(OR(X$17=$C61,X$17=list!$C$4),(VLOOKUP(X$19,Input!$A$9:$I$48,Input!$I$6,0)*VLOOKUP(X$19,Input!$A$9:$H$48,Input!$H$6,0))/(VLOOKUP($E61,'Container Panel'!$B$41:$Z$100,'Container Panel'!$J$38,0)*HLOOKUP(X$19,$F$146:$AS$206,$D61+1,0)),""),"")</f>
        <v/>
      </c>
      <c r="Y61" s="136" t="str">
        <f ca="1">IFERROR(IF(OR(Y$17=$C61,Y$17=list!$C$4),(VLOOKUP(Y$19,Input!$A$9:$I$48,Input!$I$6,0)*VLOOKUP(Y$19,Input!$A$9:$H$48,Input!$H$6,0))/(VLOOKUP($E61,'Container Panel'!$B$41:$Z$100,'Container Panel'!$J$38,0)*HLOOKUP(Y$19,$F$146:$AS$206,$D61+1,0)),""),"")</f>
        <v/>
      </c>
      <c r="Z61" s="136" t="str">
        <f ca="1">IFERROR(IF(OR(Z$17=$C61,Z$17=list!$C$4),(VLOOKUP(Z$19,Input!$A$9:$I$48,Input!$I$6,0)*VLOOKUP(Z$19,Input!$A$9:$H$48,Input!$H$6,0))/(VLOOKUP($E61,'Container Panel'!$B$41:$Z$100,'Container Panel'!$J$38,0)*HLOOKUP(Z$19,$F$146:$AS$206,$D61+1,0)),""),"")</f>
        <v/>
      </c>
      <c r="AA61" s="136" t="str">
        <f ca="1">IFERROR(IF(OR(AA$17=$C61,AA$17=list!$C$4),(VLOOKUP(AA$19,Input!$A$9:$I$48,Input!$I$6,0)*VLOOKUP(AA$19,Input!$A$9:$H$48,Input!$H$6,0))/(VLOOKUP($E61,'Container Panel'!$B$41:$Z$100,'Container Panel'!$J$38,0)*HLOOKUP(AA$19,$F$146:$AS$206,$D61+1,0)),""),"")</f>
        <v/>
      </c>
      <c r="AB61" s="136" t="str">
        <f ca="1">IFERROR(IF(OR(AB$17=$C61,AB$17=list!$C$4),(VLOOKUP(AB$19,Input!$A$9:$I$48,Input!$I$6,0)*VLOOKUP(AB$19,Input!$A$9:$H$48,Input!$H$6,0))/(VLOOKUP($E61,'Container Panel'!$B$41:$Z$100,'Container Panel'!$J$38,0)*HLOOKUP(AB$19,$F$146:$AS$206,$D61+1,0)),""),"")</f>
        <v/>
      </c>
      <c r="AC61" s="136" t="str">
        <f ca="1">IFERROR(IF(OR(AC$17=$C61,AC$17=list!$C$4),(VLOOKUP(AC$19,Input!$A$9:$I$48,Input!$I$6,0)*VLOOKUP(AC$19,Input!$A$9:$H$48,Input!$H$6,0))/(VLOOKUP($E61,'Container Panel'!$B$41:$Z$100,'Container Panel'!$J$38,0)*HLOOKUP(AC$19,$F$146:$AS$206,$D61+1,0)),""),"")</f>
        <v/>
      </c>
      <c r="AD61" s="136" t="str">
        <f ca="1">IFERROR(IF(OR(AD$17=$C61,AD$17=list!$C$4),(VLOOKUP(AD$19,Input!$A$9:$I$48,Input!$I$6,0)*VLOOKUP(AD$19,Input!$A$9:$H$48,Input!$H$6,0))/(VLOOKUP($E61,'Container Panel'!$B$41:$Z$100,'Container Panel'!$J$38,0)*HLOOKUP(AD$19,$F$146:$AS$206,$D61+1,0)),""),"")</f>
        <v/>
      </c>
      <c r="AE61" s="136" t="str">
        <f ca="1">IFERROR(IF(OR(AE$17=$C61,AE$17=list!$C$4),(VLOOKUP(AE$19,Input!$A$9:$I$48,Input!$I$6,0)*VLOOKUP(AE$19,Input!$A$9:$H$48,Input!$H$6,0))/(VLOOKUP($E61,'Container Panel'!$B$41:$Z$100,'Container Panel'!$J$38,0)*HLOOKUP(AE$19,$F$146:$AS$206,$D61+1,0)),""),"")</f>
        <v/>
      </c>
      <c r="AF61" s="136" t="str">
        <f ca="1">IFERROR(IF(OR(AF$17=$C61,AF$17=list!$C$4),(VLOOKUP(AF$19,Input!$A$9:$I$48,Input!$I$6,0)*VLOOKUP(AF$19,Input!$A$9:$H$48,Input!$H$6,0))/(VLOOKUP($E61,'Container Panel'!$B$41:$Z$100,'Container Panel'!$J$38,0)*HLOOKUP(AF$19,$F$146:$AS$206,$D61+1,0)),""),"")</f>
        <v/>
      </c>
      <c r="AG61" s="136" t="str">
        <f ca="1">IFERROR(IF(OR(AG$17=$C61,AG$17=list!$C$4),(VLOOKUP(AG$19,Input!$A$9:$I$48,Input!$I$6,0)*VLOOKUP(AG$19,Input!$A$9:$H$48,Input!$H$6,0))/(VLOOKUP($E61,'Container Panel'!$B$41:$Z$100,'Container Panel'!$J$38,0)*HLOOKUP(AG$19,$F$146:$AS$206,$D61+1,0)),""),"")</f>
        <v/>
      </c>
      <c r="AH61" s="136" t="str">
        <f ca="1">IFERROR(IF(OR(AH$17=$C61,AH$17=list!$C$4),(VLOOKUP(AH$19,Input!$A$9:$I$48,Input!$I$6,0)*VLOOKUP(AH$19,Input!$A$9:$H$48,Input!$H$6,0))/(VLOOKUP($E61,'Container Panel'!$B$41:$Z$100,'Container Panel'!$J$38,0)*HLOOKUP(AH$19,$F$146:$AS$206,$D61+1,0)),""),"")</f>
        <v/>
      </c>
      <c r="AI61" s="136" t="str">
        <f ca="1">IFERROR(IF(OR(AI$17=$C61,AI$17=list!$C$4),(VLOOKUP(AI$19,Input!$A$9:$I$48,Input!$I$6,0)*VLOOKUP(AI$19,Input!$A$9:$H$48,Input!$H$6,0))/(VLOOKUP($E61,'Container Panel'!$B$41:$Z$100,'Container Panel'!$J$38,0)*HLOOKUP(AI$19,$F$146:$AS$206,$D61+1,0)),""),"")</f>
        <v/>
      </c>
      <c r="AJ61" s="136" t="str">
        <f ca="1">IFERROR(IF(OR(AJ$17=$C61,AJ$17=list!$C$4),(VLOOKUP(AJ$19,Input!$A$9:$I$48,Input!$I$6,0)*VLOOKUP(AJ$19,Input!$A$9:$H$48,Input!$H$6,0))/(VLOOKUP($E61,'Container Panel'!$B$41:$Z$100,'Container Panel'!$J$38,0)*HLOOKUP(AJ$19,$F$146:$AS$206,$D61+1,0)),""),"")</f>
        <v/>
      </c>
      <c r="AK61" s="136" t="str">
        <f ca="1">IFERROR(IF(OR(AK$17=$C61,AK$17=list!$C$4),(VLOOKUP(AK$19,Input!$A$9:$I$48,Input!$I$6,0)*VLOOKUP(AK$19,Input!$A$9:$H$48,Input!$H$6,0))/(VLOOKUP($E61,'Container Panel'!$B$41:$Z$100,'Container Panel'!$J$38,0)*HLOOKUP(AK$19,$F$146:$AS$206,$D61+1,0)),""),"")</f>
        <v/>
      </c>
      <c r="AL61" s="136" t="str">
        <f ca="1">IFERROR(IF(OR(AL$17=$C61,AL$17=list!$C$4),(VLOOKUP(AL$19,Input!$A$9:$I$48,Input!$I$6,0)*VLOOKUP(AL$19,Input!$A$9:$H$48,Input!$H$6,0))/(VLOOKUP($E61,'Container Panel'!$B$41:$Z$100,'Container Panel'!$J$38,0)*HLOOKUP(AL$19,$F$146:$AS$206,$D61+1,0)),""),"")</f>
        <v/>
      </c>
      <c r="AM61" s="136" t="str">
        <f ca="1">IFERROR(IF(OR(AM$17=$C61,AM$17=list!$C$4),(VLOOKUP(AM$19,Input!$A$9:$I$48,Input!$I$6,0)*VLOOKUP(AM$19,Input!$A$9:$H$48,Input!$H$6,0))/(VLOOKUP($E61,'Container Panel'!$B$41:$Z$100,'Container Panel'!$J$38,0)*HLOOKUP(AM$19,$F$146:$AS$206,$D61+1,0)),""),"")</f>
        <v/>
      </c>
      <c r="AN61" s="136" t="str">
        <f ca="1">IFERROR(IF(OR(AN$17=$C61,AN$17=list!$C$4),(VLOOKUP(AN$19,Input!$A$9:$I$48,Input!$I$6,0)*VLOOKUP(AN$19,Input!$A$9:$H$48,Input!$H$6,0))/(VLOOKUP($E61,'Container Panel'!$B$41:$Z$100,'Container Panel'!$J$38,0)*HLOOKUP(AN$19,$F$146:$AS$206,$D61+1,0)),""),"")</f>
        <v/>
      </c>
      <c r="AO61" s="136" t="str">
        <f ca="1">IFERROR(IF(OR(AO$17=$C61,AO$17=list!$C$4),(VLOOKUP(AO$19,Input!$A$9:$I$48,Input!$I$6,0)*VLOOKUP(AO$19,Input!$A$9:$H$48,Input!$H$6,0))/(VLOOKUP($E61,'Container Panel'!$B$41:$Z$100,'Container Panel'!$J$38,0)*HLOOKUP(AO$19,$F$146:$AS$206,$D61+1,0)),""),"")</f>
        <v/>
      </c>
      <c r="AP61" s="136" t="str">
        <f ca="1">IFERROR(IF(OR(AP$17=$C61,AP$17=list!$C$4),(VLOOKUP(AP$19,Input!$A$9:$I$48,Input!$I$6,0)*VLOOKUP(AP$19,Input!$A$9:$H$48,Input!$H$6,0))/(VLOOKUP($E61,'Container Panel'!$B$41:$Z$100,'Container Panel'!$J$38,0)*HLOOKUP(AP$19,$F$146:$AS$206,$D61+1,0)),""),"")</f>
        <v/>
      </c>
      <c r="AQ61" s="136" t="str">
        <f ca="1">IFERROR(IF(OR(AQ$17=$C61,AQ$17=list!$C$4),(VLOOKUP(AQ$19,Input!$A$9:$I$48,Input!$I$6,0)*VLOOKUP(AQ$19,Input!$A$9:$H$48,Input!$H$6,0))/(VLOOKUP($E61,'Container Panel'!$B$41:$Z$100,'Container Panel'!$J$38,0)*HLOOKUP(AQ$19,$F$146:$AS$206,$D61+1,0)),""),"")</f>
        <v/>
      </c>
      <c r="AR61" s="136" t="str">
        <f ca="1">IFERROR(IF(OR(AR$17=$C61,AR$17=list!$C$4),(VLOOKUP(AR$19,Input!$A$9:$I$48,Input!$I$6,0)*VLOOKUP(AR$19,Input!$A$9:$H$48,Input!$H$6,0))/(VLOOKUP($E61,'Container Panel'!$B$41:$Z$100,'Container Panel'!$J$38,0)*HLOOKUP(AR$19,$F$146:$AS$206,$D61+1,0)),""),"")</f>
        <v/>
      </c>
      <c r="AS61" s="136" t="str">
        <f ca="1">IFERROR(IF(OR(AS$17=$C61,AS$17=list!$C$4),(VLOOKUP(AS$19,Input!$A$9:$I$48,Input!$I$6,0)*VLOOKUP(AS$19,Input!$A$9:$H$48,Input!$H$6,0))/(VLOOKUP($E61,'Container Panel'!$B$41:$Z$100,'Container Panel'!$J$38,0)*HLOOKUP(AS$19,$F$146:$AS$206,$D61+1,0)),""),"")</f>
        <v/>
      </c>
    </row>
    <row r="62" spans="3:45">
      <c r="C62" s="74" t="str">
        <f>IFERROR(VLOOKUP($E62,'Container Panel'!$B$41:$M$100,'Container Panel'!$K$38,0),"")</f>
        <v/>
      </c>
      <c r="D62" s="74">
        <v>43</v>
      </c>
      <c r="E62" s="135">
        <f t="shared" si="11"/>
        <v>0</v>
      </c>
      <c r="F62" s="136" t="str">
        <f ca="1">IFERROR(IF(OR(F$17=$C62,F$17=list!$C$4),(VLOOKUP(F$19,Input!$A$9:$I$48,Input!$I$6,0)*VLOOKUP(F$19,Input!$A$9:$H$48,Input!$H$6,0))/(VLOOKUP($E62,'Container Panel'!$B$41:$Z$100,'Container Panel'!$J$38,0)*HLOOKUP(F$19,$F$146:$AS$206,$D62+1,0)),""),"")</f>
        <v/>
      </c>
      <c r="G62" s="136" t="str">
        <f ca="1">IFERROR(IF(OR(G$17=$C62,G$17=list!$C$4),(VLOOKUP(G$19,Input!$A$9:$I$48,Input!$I$6,0)*VLOOKUP(G$19,Input!$A$9:$H$48,Input!$H$6,0))/(VLOOKUP($E62,'Container Panel'!$B$41:$Z$100,'Container Panel'!$J$38,0)*HLOOKUP(G$19,$F$146:$AS$206,$D62+1,0)),""),"")</f>
        <v/>
      </c>
      <c r="H62" s="136" t="str">
        <f ca="1">IFERROR(IF(OR(H$17=$C62,H$17=list!$C$4),(VLOOKUP(H$19,Input!$A$9:$I$48,Input!$I$6,0)*VLOOKUP(H$19,Input!$A$9:$H$48,Input!$H$6,0))/(VLOOKUP($E62,'Container Panel'!$B$41:$Z$100,'Container Panel'!$J$38,0)*HLOOKUP(H$19,$F$146:$AS$206,$D62+1,0)),""),"")</f>
        <v/>
      </c>
      <c r="I62" s="136" t="str">
        <f ca="1">IFERROR(IF(OR(I$17=$C62,I$17=list!$C$4),(VLOOKUP(I$19,Input!$A$9:$I$48,Input!$I$6,0)*VLOOKUP(I$19,Input!$A$9:$H$48,Input!$H$6,0))/(VLOOKUP($E62,'Container Panel'!$B$41:$Z$100,'Container Panel'!$J$38,0)*HLOOKUP(I$19,$F$146:$AS$206,$D62+1,0)),""),"")</f>
        <v/>
      </c>
      <c r="J62" s="136" t="str">
        <f ca="1">IFERROR(IF(OR(J$17=$C62,J$17=list!$C$4),(VLOOKUP(J$19,Input!$A$9:$I$48,Input!$I$6,0)*VLOOKUP(J$19,Input!$A$9:$H$48,Input!$H$6,0))/(VLOOKUP($E62,'Container Panel'!$B$41:$Z$100,'Container Panel'!$J$38,0)*HLOOKUP(J$19,$F$146:$AS$206,$D62+1,0)),""),"")</f>
        <v/>
      </c>
      <c r="K62" s="136" t="str">
        <f ca="1">IFERROR(IF(OR(K$17=$C62,K$17=list!$C$4),(VLOOKUP(K$19,Input!$A$9:$I$48,Input!$I$6,0)*VLOOKUP(K$19,Input!$A$9:$H$48,Input!$H$6,0))/(VLOOKUP($E62,'Container Panel'!$B$41:$Z$100,'Container Panel'!$J$38,0)*HLOOKUP(K$19,$F$146:$AS$206,$D62+1,0)),""),"")</f>
        <v/>
      </c>
      <c r="L62" s="136" t="str">
        <f ca="1">IFERROR(IF(OR(L$17=$C62,L$17=list!$C$4),(VLOOKUP(L$19,Input!$A$9:$I$48,Input!$I$6,0)*VLOOKUP(L$19,Input!$A$9:$H$48,Input!$H$6,0))/(VLOOKUP($E62,'Container Panel'!$B$41:$Z$100,'Container Panel'!$J$38,0)*HLOOKUP(L$19,$F$146:$AS$206,$D62+1,0)),""),"")</f>
        <v/>
      </c>
      <c r="M62" s="136" t="str">
        <f ca="1">IFERROR(IF(OR(M$17=$C62,M$17=list!$C$4),(VLOOKUP(M$19,Input!$A$9:$I$48,Input!$I$6,0)*VLOOKUP(M$19,Input!$A$9:$H$48,Input!$H$6,0))/(VLOOKUP($E62,'Container Panel'!$B$41:$Z$100,'Container Panel'!$J$38,0)*HLOOKUP(M$19,$F$146:$AS$206,$D62+1,0)),""),"")</f>
        <v/>
      </c>
      <c r="N62" s="136" t="str">
        <f ca="1">IFERROR(IF(OR(N$17=$C62,N$17=list!$C$4),(VLOOKUP(N$19,Input!$A$9:$I$48,Input!$I$6,0)*VLOOKUP(N$19,Input!$A$9:$H$48,Input!$H$6,0))/(VLOOKUP($E62,'Container Panel'!$B$41:$Z$100,'Container Panel'!$J$38,0)*HLOOKUP(N$19,$F$146:$AS$206,$D62+1,0)),""),"")</f>
        <v/>
      </c>
      <c r="O62" s="136" t="str">
        <f ca="1">IFERROR(IF(OR(O$17=$C62,O$17=list!$C$4),(VLOOKUP(O$19,Input!$A$9:$I$48,Input!$I$6,0)*VLOOKUP(O$19,Input!$A$9:$H$48,Input!$H$6,0))/(VLOOKUP($E62,'Container Panel'!$B$41:$Z$100,'Container Panel'!$J$38,0)*HLOOKUP(O$19,$F$146:$AS$206,$D62+1,0)),""),"")</f>
        <v/>
      </c>
      <c r="P62" s="136" t="str">
        <f ca="1">IFERROR(IF(OR(P$17=$C62,P$17=list!$C$4),(VLOOKUP(P$19,Input!$A$9:$I$48,Input!$I$6,0)*VLOOKUP(P$19,Input!$A$9:$H$48,Input!$H$6,0))/(VLOOKUP($E62,'Container Panel'!$B$41:$Z$100,'Container Panel'!$J$38,0)*HLOOKUP(P$19,$F$146:$AS$206,$D62+1,0)),""),"")</f>
        <v/>
      </c>
      <c r="Q62" s="136" t="str">
        <f ca="1">IFERROR(IF(OR(Q$17=$C62,Q$17=list!$C$4),(VLOOKUP(Q$19,Input!$A$9:$I$48,Input!$I$6,0)*VLOOKUP(Q$19,Input!$A$9:$H$48,Input!$H$6,0))/(VLOOKUP($E62,'Container Panel'!$B$41:$Z$100,'Container Panel'!$J$38,0)*HLOOKUP(Q$19,$F$146:$AS$206,$D62+1,0)),""),"")</f>
        <v/>
      </c>
      <c r="R62" s="136" t="str">
        <f ca="1">IFERROR(IF(OR(R$17=$C62,R$17=list!$C$4),(VLOOKUP(R$19,Input!$A$9:$I$48,Input!$I$6,0)*VLOOKUP(R$19,Input!$A$9:$H$48,Input!$H$6,0))/(VLOOKUP($E62,'Container Panel'!$B$41:$Z$100,'Container Panel'!$J$38,0)*HLOOKUP(R$19,$F$146:$AS$206,$D62+1,0)),""),"")</f>
        <v/>
      </c>
      <c r="S62" s="136" t="str">
        <f ca="1">IFERROR(IF(OR(S$17=$C62,S$17=list!$C$4),(VLOOKUP(S$19,Input!$A$9:$I$48,Input!$I$6,0)*VLOOKUP(S$19,Input!$A$9:$H$48,Input!$H$6,0))/(VLOOKUP($E62,'Container Panel'!$B$41:$Z$100,'Container Panel'!$J$38,0)*HLOOKUP(S$19,$F$146:$AS$206,$D62+1,0)),""),"")</f>
        <v/>
      </c>
      <c r="T62" s="136" t="str">
        <f ca="1">IFERROR(IF(OR(T$17=$C62,T$17=list!$C$4),(VLOOKUP(T$19,Input!$A$9:$I$48,Input!$I$6,0)*VLOOKUP(T$19,Input!$A$9:$H$48,Input!$H$6,0))/(VLOOKUP($E62,'Container Panel'!$B$41:$Z$100,'Container Panel'!$J$38,0)*HLOOKUP(T$19,$F$146:$AS$206,$D62+1,0)),""),"")</f>
        <v/>
      </c>
      <c r="U62" s="136" t="str">
        <f ca="1">IFERROR(IF(OR(U$17=$C62,U$17=list!$C$4),(VLOOKUP(U$19,Input!$A$9:$I$48,Input!$I$6,0)*VLOOKUP(U$19,Input!$A$9:$H$48,Input!$H$6,0))/(VLOOKUP($E62,'Container Panel'!$B$41:$Z$100,'Container Panel'!$J$38,0)*HLOOKUP(U$19,$F$146:$AS$206,$D62+1,0)),""),"")</f>
        <v/>
      </c>
      <c r="V62" s="136" t="str">
        <f ca="1">IFERROR(IF(OR(V$17=$C62,V$17=list!$C$4),(VLOOKUP(V$19,Input!$A$9:$I$48,Input!$I$6,0)*VLOOKUP(V$19,Input!$A$9:$H$48,Input!$H$6,0))/(VLOOKUP($E62,'Container Panel'!$B$41:$Z$100,'Container Panel'!$J$38,0)*HLOOKUP(V$19,$F$146:$AS$206,$D62+1,0)),""),"")</f>
        <v/>
      </c>
      <c r="W62" s="136" t="str">
        <f ca="1">IFERROR(IF(OR(W$17=$C62,W$17=list!$C$4),(VLOOKUP(W$19,Input!$A$9:$I$48,Input!$I$6,0)*VLOOKUP(W$19,Input!$A$9:$H$48,Input!$H$6,0))/(VLOOKUP($E62,'Container Panel'!$B$41:$Z$100,'Container Panel'!$J$38,0)*HLOOKUP(W$19,$F$146:$AS$206,$D62+1,0)),""),"")</f>
        <v/>
      </c>
      <c r="X62" s="136" t="str">
        <f ca="1">IFERROR(IF(OR(X$17=$C62,X$17=list!$C$4),(VLOOKUP(X$19,Input!$A$9:$I$48,Input!$I$6,0)*VLOOKUP(X$19,Input!$A$9:$H$48,Input!$H$6,0))/(VLOOKUP($E62,'Container Panel'!$B$41:$Z$100,'Container Panel'!$J$38,0)*HLOOKUP(X$19,$F$146:$AS$206,$D62+1,0)),""),"")</f>
        <v/>
      </c>
      <c r="Y62" s="136" t="str">
        <f ca="1">IFERROR(IF(OR(Y$17=$C62,Y$17=list!$C$4),(VLOOKUP(Y$19,Input!$A$9:$I$48,Input!$I$6,0)*VLOOKUP(Y$19,Input!$A$9:$H$48,Input!$H$6,0))/(VLOOKUP($E62,'Container Panel'!$B$41:$Z$100,'Container Panel'!$J$38,0)*HLOOKUP(Y$19,$F$146:$AS$206,$D62+1,0)),""),"")</f>
        <v/>
      </c>
      <c r="Z62" s="136" t="str">
        <f ca="1">IFERROR(IF(OR(Z$17=$C62,Z$17=list!$C$4),(VLOOKUP(Z$19,Input!$A$9:$I$48,Input!$I$6,0)*VLOOKUP(Z$19,Input!$A$9:$H$48,Input!$H$6,0))/(VLOOKUP($E62,'Container Panel'!$B$41:$Z$100,'Container Panel'!$J$38,0)*HLOOKUP(Z$19,$F$146:$AS$206,$D62+1,0)),""),"")</f>
        <v/>
      </c>
      <c r="AA62" s="136" t="str">
        <f ca="1">IFERROR(IF(OR(AA$17=$C62,AA$17=list!$C$4),(VLOOKUP(AA$19,Input!$A$9:$I$48,Input!$I$6,0)*VLOOKUP(AA$19,Input!$A$9:$H$48,Input!$H$6,0))/(VLOOKUP($E62,'Container Panel'!$B$41:$Z$100,'Container Panel'!$J$38,0)*HLOOKUP(AA$19,$F$146:$AS$206,$D62+1,0)),""),"")</f>
        <v/>
      </c>
      <c r="AB62" s="136" t="str">
        <f ca="1">IFERROR(IF(OR(AB$17=$C62,AB$17=list!$C$4),(VLOOKUP(AB$19,Input!$A$9:$I$48,Input!$I$6,0)*VLOOKUP(AB$19,Input!$A$9:$H$48,Input!$H$6,0))/(VLOOKUP($E62,'Container Panel'!$B$41:$Z$100,'Container Panel'!$J$38,0)*HLOOKUP(AB$19,$F$146:$AS$206,$D62+1,0)),""),"")</f>
        <v/>
      </c>
      <c r="AC62" s="136" t="str">
        <f ca="1">IFERROR(IF(OR(AC$17=$C62,AC$17=list!$C$4),(VLOOKUP(AC$19,Input!$A$9:$I$48,Input!$I$6,0)*VLOOKUP(AC$19,Input!$A$9:$H$48,Input!$H$6,0))/(VLOOKUP($E62,'Container Panel'!$B$41:$Z$100,'Container Panel'!$J$38,0)*HLOOKUP(AC$19,$F$146:$AS$206,$D62+1,0)),""),"")</f>
        <v/>
      </c>
      <c r="AD62" s="136" t="str">
        <f ca="1">IFERROR(IF(OR(AD$17=$C62,AD$17=list!$C$4),(VLOOKUP(AD$19,Input!$A$9:$I$48,Input!$I$6,0)*VLOOKUP(AD$19,Input!$A$9:$H$48,Input!$H$6,0))/(VLOOKUP($E62,'Container Panel'!$B$41:$Z$100,'Container Panel'!$J$38,0)*HLOOKUP(AD$19,$F$146:$AS$206,$D62+1,0)),""),"")</f>
        <v/>
      </c>
      <c r="AE62" s="136" t="str">
        <f ca="1">IFERROR(IF(OR(AE$17=$C62,AE$17=list!$C$4),(VLOOKUP(AE$19,Input!$A$9:$I$48,Input!$I$6,0)*VLOOKUP(AE$19,Input!$A$9:$H$48,Input!$H$6,0))/(VLOOKUP($E62,'Container Panel'!$B$41:$Z$100,'Container Panel'!$J$38,0)*HLOOKUP(AE$19,$F$146:$AS$206,$D62+1,0)),""),"")</f>
        <v/>
      </c>
      <c r="AF62" s="136" t="str">
        <f ca="1">IFERROR(IF(OR(AF$17=$C62,AF$17=list!$C$4),(VLOOKUP(AF$19,Input!$A$9:$I$48,Input!$I$6,0)*VLOOKUP(AF$19,Input!$A$9:$H$48,Input!$H$6,0))/(VLOOKUP($E62,'Container Panel'!$B$41:$Z$100,'Container Panel'!$J$38,0)*HLOOKUP(AF$19,$F$146:$AS$206,$D62+1,0)),""),"")</f>
        <v/>
      </c>
      <c r="AG62" s="136" t="str">
        <f ca="1">IFERROR(IF(OR(AG$17=$C62,AG$17=list!$C$4),(VLOOKUP(AG$19,Input!$A$9:$I$48,Input!$I$6,0)*VLOOKUP(AG$19,Input!$A$9:$H$48,Input!$H$6,0))/(VLOOKUP($E62,'Container Panel'!$B$41:$Z$100,'Container Panel'!$J$38,0)*HLOOKUP(AG$19,$F$146:$AS$206,$D62+1,0)),""),"")</f>
        <v/>
      </c>
      <c r="AH62" s="136" t="str">
        <f ca="1">IFERROR(IF(OR(AH$17=$C62,AH$17=list!$C$4),(VLOOKUP(AH$19,Input!$A$9:$I$48,Input!$I$6,0)*VLOOKUP(AH$19,Input!$A$9:$H$48,Input!$H$6,0))/(VLOOKUP($E62,'Container Panel'!$B$41:$Z$100,'Container Panel'!$J$38,0)*HLOOKUP(AH$19,$F$146:$AS$206,$D62+1,0)),""),"")</f>
        <v/>
      </c>
      <c r="AI62" s="136" t="str">
        <f ca="1">IFERROR(IF(OR(AI$17=$C62,AI$17=list!$C$4),(VLOOKUP(AI$19,Input!$A$9:$I$48,Input!$I$6,0)*VLOOKUP(AI$19,Input!$A$9:$H$48,Input!$H$6,0))/(VLOOKUP($E62,'Container Panel'!$B$41:$Z$100,'Container Panel'!$J$38,0)*HLOOKUP(AI$19,$F$146:$AS$206,$D62+1,0)),""),"")</f>
        <v/>
      </c>
      <c r="AJ62" s="136" t="str">
        <f ca="1">IFERROR(IF(OR(AJ$17=$C62,AJ$17=list!$C$4),(VLOOKUP(AJ$19,Input!$A$9:$I$48,Input!$I$6,0)*VLOOKUP(AJ$19,Input!$A$9:$H$48,Input!$H$6,0))/(VLOOKUP($E62,'Container Panel'!$B$41:$Z$100,'Container Panel'!$J$38,0)*HLOOKUP(AJ$19,$F$146:$AS$206,$D62+1,0)),""),"")</f>
        <v/>
      </c>
      <c r="AK62" s="136" t="str">
        <f ca="1">IFERROR(IF(OR(AK$17=$C62,AK$17=list!$C$4),(VLOOKUP(AK$19,Input!$A$9:$I$48,Input!$I$6,0)*VLOOKUP(AK$19,Input!$A$9:$H$48,Input!$H$6,0))/(VLOOKUP($E62,'Container Panel'!$B$41:$Z$100,'Container Panel'!$J$38,0)*HLOOKUP(AK$19,$F$146:$AS$206,$D62+1,0)),""),"")</f>
        <v/>
      </c>
      <c r="AL62" s="136" t="str">
        <f ca="1">IFERROR(IF(OR(AL$17=$C62,AL$17=list!$C$4),(VLOOKUP(AL$19,Input!$A$9:$I$48,Input!$I$6,0)*VLOOKUP(AL$19,Input!$A$9:$H$48,Input!$H$6,0))/(VLOOKUP($E62,'Container Panel'!$B$41:$Z$100,'Container Panel'!$J$38,0)*HLOOKUP(AL$19,$F$146:$AS$206,$D62+1,0)),""),"")</f>
        <v/>
      </c>
      <c r="AM62" s="136" t="str">
        <f ca="1">IFERROR(IF(OR(AM$17=$C62,AM$17=list!$C$4),(VLOOKUP(AM$19,Input!$A$9:$I$48,Input!$I$6,0)*VLOOKUP(AM$19,Input!$A$9:$H$48,Input!$H$6,0))/(VLOOKUP($E62,'Container Panel'!$B$41:$Z$100,'Container Panel'!$J$38,0)*HLOOKUP(AM$19,$F$146:$AS$206,$D62+1,0)),""),"")</f>
        <v/>
      </c>
      <c r="AN62" s="136" t="str">
        <f ca="1">IFERROR(IF(OR(AN$17=$C62,AN$17=list!$C$4),(VLOOKUP(AN$19,Input!$A$9:$I$48,Input!$I$6,0)*VLOOKUP(AN$19,Input!$A$9:$H$48,Input!$H$6,0))/(VLOOKUP($E62,'Container Panel'!$B$41:$Z$100,'Container Panel'!$J$38,0)*HLOOKUP(AN$19,$F$146:$AS$206,$D62+1,0)),""),"")</f>
        <v/>
      </c>
      <c r="AO62" s="136" t="str">
        <f ca="1">IFERROR(IF(OR(AO$17=$C62,AO$17=list!$C$4),(VLOOKUP(AO$19,Input!$A$9:$I$48,Input!$I$6,0)*VLOOKUP(AO$19,Input!$A$9:$H$48,Input!$H$6,0))/(VLOOKUP($E62,'Container Panel'!$B$41:$Z$100,'Container Panel'!$J$38,0)*HLOOKUP(AO$19,$F$146:$AS$206,$D62+1,0)),""),"")</f>
        <v/>
      </c>
      <c r="AP62" s="136" t="str">
        <f ca="1">IFERROR(IF(OR(AP$17=$C62,AP$17=list!$C$4),(VLOOKUP(AP$19,Input!$A$9:$I$48,Input!$I$6,0)*VLOOKUP(AP$19,Input!$A$9:$H$48,Input!$H$6,0))/(VLOOKUP($E62,'Container Panel'!$B$41:$Z$100,'Container Panel'!$J$38,0)*HLOOKUP(AP$19,$F$146:$AS$206,$D62+1,0)),""),"")</f>
        <v/>
      </c>
      <c r="AQ62" s="136" t="str">
        <f ca="1">IFERROR(IF(OR(AQ$17=$C62,AQ$17=list!$C$4),(VLOOKUP(AQ$19,Input!$A$9:$I$48,Input!$I$6,0)*VLOOKUP(AQ$19,Input!$A$9:$H$48,Input!$H$6,0))/(VLOOKUP($E62,'Container Panel'!$B$41:$Z$100,'Container Panel'!$J$38,0)*HLOOKUP(AQ$19,$F$146:$AS$206,$D62+1,0)),""),"")</f>
        <v/>
      </c>
      <c r="AR62" s="136" t="str">
        <f ca="1">IFERROR(IF(OR(AR$17=$C62,AR$17=list!$C$4),(VLOOKUP(AR$19,Input!$A$9:$I$48,Input!$I$6,0)*VLOOKUP(AR$19,Input!$A$9:$H$48,Input!$H$6,0))/(VLOOKUP($E62,'Container Panel'!$B$41:$Z$100,'Container Panel'!$J$38,0)*HLOOKUP(AR$19,$F$146:$AS$206,$D62+1,0)),""),"")</f>
        <v/>
      </c>
      <c r="AS62" s="136" t="str">
        <f ca="1">IFERROR(IF(OR(AS$17=$C62,AS$17=list!$C$4),(VLOOKUP(AS$19,Input!$A$9:$I$48,Input!$I$6,0)*VLOOKUP(AS$19,Input!$A$9:$H$48,Input!$H$6,0))/(VLOOKUP($E62,'Container Panel'!$B$41:$Z$100,'Container Panel'!$J$38,0)*HLOOKUP(AS$19,$F$146:$AS$206,$D62+1,0)),""),"")</f>
        <v/>
      </c>
    </row>
    <row r="63" spans="3:45">
      <c r="C63" s="74" t="str">
        <f>IFERROR(VLOOKUP($E63,'Container Panel'!$B$41:$M$100,'Container Panel'!$K$38,0),"")</f>
        <v/>
      </c>
      <c r="D63" s="74">
        <v>44</v>
      </c>
      <c r="E63" s="135">
        <f t="shared" si="11"/>
        <v>0</v>
      </c>
      <c r="F63" s="136" t="str">
        <f ca="1">IFERROR(IF(OR(F$17=$C63,F$17=list!$C$4),(VLOOKUP(F$19,Input!$A$9:$I$48,Input!$I$6,0)*VLOOKUP(F$19,Input!$A$9:$H$48,Input!$H$6,0))/(VLOOKUP($E63,'Container Panel'!$B$41:$Z$100,'Container Panel'!$J$38,0)*HLOOKUP(F$19,$F$146:$AS$206,$D63+1,0)),""),"")</f>
        <v/>
      </c>
      <c r="G63" s="136" t="str">
        <f ca="1">IFERROR(IF(OR(G$17=$C63,G$17=list!$C$4),(VLOOKUP(G$19,Input!$A$9:$I$48,Input!$I$6,0)*VLOOKUP(G$19,Input!$A$9:$H$48,Input!$H$6,0))/(VLOOKUP($E63,'Container Panel'!$B$41:$Z$100,'Container Panel'!$J$38,0)*HLOOKUP(G$19,$F$146:$AS$206,$D63+1,0)),""),"")</f>
        <v/>
      </c>
      <c r="H63" s="136" t="str">
        <f ca="1">IFERROR(IF(OR(H$17=$C63,H$17=list!$C$4),(VLOOKUP(H$19,Input!$A$9:$I$48,Input!$I$6,0)*VLOOKUP(H$19,Input!$A$9:$H$48,Input!$H$6,0))/(VLOOKUP($E63,'Container Panel'!$B$41:$Z$100,'Container Panel'!$J$38,0)*HLOOKUP(H$19,$F$146:$AS$206,$D63+1,0)),""),"")</f>
        <v/>
      </c>
      <c r="I63" s="136" t="str">
        <f ca="1">IFERROR(IF(OR(I$17=$C63,I$17=list!$C$4),(VLOOKUP(I$19,Input!$A$9:$I$48,Input!$I$6,0)*VLOOKUP(I$19,Input!$A$9:$H$48,Input!$H$6,0))/(VLOOKUP($E63,'Container Panel'!$B$41:$Z$100,'Container Panel'!$J$38,0)*HLOOKUP(I$19,$F$146:$AS$206,$D63+1,0)),""),"")</f>
        <v/>
      </c>
      <c r="J63" s="136" t="str">
        <f ca="1">IFERROR(IF(OR(J$17=$C63,J$17=list!$C$4),(VLOOKUP(J$19,Input!$A$9:$I$48,Input!$I$6,0)*VLOOKUP(J$19,Input!$A$9:$H$48,Input!$H$6,0))/(VLOOKUP($E63,'Container Panel'!$B$41:$Z$100,'Container Panel'!$J$38,0)*HLOOKUP(J$19,$F$146:$AS$206,$D63+1,0)),""),"")</f>
        <v/>
      </c>
      <c r="K63" s="136" t="str">
        <f ca="1">IFERROR(IF(OR(K$17=$C63,K$17=list!$C$4),(VLOOKUP(K$19,Input!$A$9:$I$48,Input!$I$6,0)*VLOOKUP(K$19,Input!$A$9:$H$48,Input!$H$6,0))/(VLOOKUP($E63,'Container Panel'!$B$41:$Z$100,'Container Panel'!$J$38,0)*HLOOKUP(K$19,$F$146:$AS$206,$D63+1,0)),""),"")</f>
        <v/>
      </c>
      <c r="L63" s="136" t="str">
        <f ca="1">IFERROR(IF(OR(L$17=$C63,L$17=list!$C$4),(VLOOKUP(L$19,Input!$A$9:$I$48,Input!$I$6,0)*VLOOKUP(L$19,Input!$A$9:$H$48,Input!$H$6,0))/(VLOOKUP($E63,'Container Panel'!$B$41:$Z$100,'Container Panel'!$J$38,0)*HLOOKUP(L$19,$F$146:$AS$206,$D63+1,0)),""),"")</f>
        <v/>
      </c>
      <c r="M63" s="136" t="str">
        <f ca="1">IFERROR(IF(OR(M$17=$C63,M$17=list!$C$4),(VLOOKUP(M$19,Input!$A$9:$I$48,Input!$I$6,0)*VLOOKUP(M$19,Input!$A$9:$H$48,Input!$H$6,0))/(VLOOKUP($E63,'Container Panel'!$B$41:$Z$100,'Container Panel'!$J$38,0)*HLOOKUP(M$19,$F$146:$AS$206,$D63+1,0)),""),"")</f>
        <v/>
      </c>
      <c r="N63" s="136" t="str">
        <f ca="1">IFERROR(IF(OR(N$17=$C63,N$17=list!$C$4),(VLOOKUP(N$19,Input!$A$9:$I$48,Input!$I$6,0)*VLOOKUP(N$19,Input!$A$9:$H$48,Input!$H$6,0))/(VLOOKUP($E63,'Container Panel'!$B$41:$Z$100,'Container Panel'!$J$38,0)*HLOOKUP(N$19,$F$146:$AS$206,$D63+1,0)),""),"")</f>
        <v/>
      </c>
      <c r="O63" s="136" t="str">
        <f ca="1">IFERROR(IF(OR(O$17=$C63,O$17=list!$C$4),(VLOOKUP(O$19,Input!$A$9:$I$48,Input!$I$6,0)*VLOOKUP(O$19,Input!$A$9:$H$48,Input!$H$6,0))/(VLOOKUP($E63,'Container Panel'!$B$41:$Z$100,'Container Panel'!$J$38,0)*HLOOKUP(O$19,$F$146:$AS$206,$D63+1,0)),""),"")</f>
        <v/>
      </c>
      <c r="P63" s="136" t="str">
        <f ca="1">IFERROR(IF(OR(P$17=$C63,P$17=list!$C$4),(VLOOKUP(P$19,Input!$A$9:$I$48,Input!$I$6,0)*VLOOKUP(P$19,Input!$A$9:$H$48,Input!$H$6,0))/(VLOOKUP($E63,'Container Panel'!$B$41:$Z$100,'Container Panel'!$J$38,0)*HLOOKUP(P$19,$F$146:$AS$206,$D63+1,0)),""),"")</f>
        <v/>
      </c>
      <c r="Q63" s="136" t="str">
        <f ca="1">IFERROR(IF(OR(Q$17=$C63,Q$17=list!$C$4),(VLOOKUP(Q$19,Input!$A$9:$I$48,Input!$I$6,0)*VLOOKUP(Q$19,Input!$A$9:$H$48,Input!$H$6,0))/(VLOOKUP($E63,'Container Panel'!$B$41:$Z$100,'Container Panel'!$J$38,0)*HLOOKUP(Q$19,$F$146:$AS$206,$D63+1,0)),""),"")</f>
        <v/>
      </c>
      <c r="R63" s="136" t="str">
        <f ca="1">IFERROR(IF(OR(R$17=$C63,R$17=list!$C$4),(VLOOKUP(R$19,Input!$A$9:$I$48,Input!$I$6,0)*VLOOKUP(R$19,Input!$A$9:$H$48,Input!$H$6,0))/(VLOOKUP($E63,'Container Panel'!$B$41:$Z$100,'Container Panel'!$J$38,0)*HLOOKUP(R$19,$F$146:$AS$206,$D63+1,0)),""),"")</f>
        <v/>
      </c>
      <c r="S63" s="136" t="str">
        <f ca="1">IFERROR(IF(OR(S$17=$C63,S$17=list!$C$4),(VLOOKUP(S$19,Input!$A$9:$I$48,Input!$I$6,0)*VLOOKUP(S$19,Input!$A$9:$H$48,Input!$H$6,0))/(VLOOKUP($E63,'Container Panel'!$B$41:$Z$100,'Container Panel'!$J$38,0)*HLOOKUP(S$19,$F$146:$AS$206,$D63+1,0)),""),"")</f>
        <v/>
      </c>
      <c r="T63" s="136" t="str">
        <f ca="1">IFERROR(IF(OR(T$17=$C63,T$17=list!$C$4),(VLOOKUP(T$19,Input!$A$9:$I$48,Input!$I$6,0)*VLOOKUP(T$19,Input!$A$9:$H$48,Input!$H$6,0))/(VLOOKUP($E63,'Container Panel'!$B$41:$Z$100,'Container Panel'!$J$38,0)*HLOOKUP(T$19,$F$146:$AS$206,$D63+1,0)),""),"")</f>
        <v/>
      </c>
      <c r="U63" s="136" t="str">
        <f ca="1">IFERROR(IF(OR(U$17=$C63,U$17=list!$C$4),(VLOOKUP(U$19,Input!$A$9:$I$48,Input!$I$6,0)*VLOOKUP(U$19,Input!$A$9:$H$48,Input!$H$6,0))/(VLOOKUP($E63,'Container Panel'!$B$41:$Z$100,'Container Panel'!$J$38,0)*HLOOKUP(U$19,$F$146:$AS$206,$D63+1,0)),""),"")</f>
        <v/>
      </c>
      <c r="V63" s="136" t="str">
        <f ca="1">IFERROR(IF(OR(V$17=$C63,V$17=list!$C$4),(VLOOKUP(V$19,Input!$A$9:$I$48,Input!$I$6,0)*VLOOKUP(V$19,Input!$A$9:$H$48,Input!$H$6,0))/(VLOOKUP($E63,'Container Panel'!$B$41:$Z$100,'Container Panel'!$J$38,0)*HLOOKUP(V$19,$F$146:$AS$206,$D63+1,0)),""),"")</f>
        <v/>
      </c>
      <c r="W63" s="136" t="str">
        <f ca="1">IFERROR(IF(OR(W$17=$C63,W$17=list!$C$4),(VLOOKUP(W$19,Input!$A$9:$I$48,Input!$I$6,0)*VLOOKUP(W$19,Input!$A$9:$H$48,Input!$H$6,0))/(VLOOKUP($E63,'Container Panel'!$B$41:$Z$100,'Container Panel'!$J$38,0)*HLOOKUP(W$19,$F$146:$AS$206,$D63+1,0)),""),"")</f>
        <v/>
      </c>
      <c r="X63" s="136" t="str">
        <f ca="1">IFERROR(IF(OR(X$17=$C63,X$17=list!$C$4),(VLOOKUP(X$19,Input!$A$9:$I$48,Input!$I$6,0)*VLOOKUP(X$19,Input!$A$9:$H$48,Input!$H$6,0))/(VLOOKUP($E63,'Container Panel'!$B$41:$Z$100,'Container Panel'!$J$38,0)*HLOOKUP(X$19,$F$146:$AS$206,$D63+1,0)),""),"")</f>
        <v/>
      </c>
      <c r="Y63" s="136" t="str">
        <f ca="1">IFERROR(IF(OR(Y$17=$C63,Y$17=list!$C$4),(VLOOKUP(Y$19,Input!$A$9:$I$48,Input!$I$6,0)*VLOOKUP(Y$19,Input!$A$9:$H$48,Input!$H$6,0))/(VLOOKUP($E63,'Container Panel'!$B$41:$Z$100,'Container Panel'!$J$38,0)*HLOOKUP(Y$19,$F$146:$AS$206,$D63+1,0)),""),"")</f>
        <v/>
      </c>
      <c r="Z63" s="136" t="str">
        <f ca="1">IFERROR(IF(OR(Z$17=$C63,Z$17=list!$C$4),(VLOOKUP(Z$19,Input!$A$9:$I$48,Input!$I$6,0)*VLOOKUP(Z$19,Input!$A$9:$H$48,Input!$H$6,0))/(VLOOKUP($E63,'Container Panel'!$B$41:$Z$100,'Container Panel'!$J$38,0)*HLOOKUP(Z$19,$F$146:$AS$206,$D63+1,0)),""),"")</f>
        <v/>
      </c>
      <c r="AA63" s="136" t="str">
        <f ca="1">IFERROR(IF(OR(AA$17=$C63,AA$17=list!$C$4),(VLOOKUP(AA$19,Input!$A$9:$I$48,Input!$I$6,0)*VLOOKUP(AA$19,Input!$A$9:$H$48,Input!$H$6,0))/(VLOOKUP($E63,'Container Panel'!$B$41:$Z$100,'Container Panel'!$J$38,0)*HLOOKUP(AA$19,$F$146:$AS$206,$D63+1,0)),""),"")</f>
        <v/>
      </c>
      <c r="AB63" s="136" t="str">
        <f ca="1">IFERROR(IF(OR(AB$17=$C63,AB$17=list!$C$4),(VLOOKUP(AB$19,Input!$A$9:$I$48,Input!$I$6,0)*VLOOKUP(AB$19,Input!$A$9:$H$48,Input!$H$6,0))/(VLOOKUP($E63,'Container Panel'!$B$41:$Z$100,'Container Panel'!$J$38,0)*HLOOKUP(AB$19,$F$146:$AS$206,$D63+1,0)),""),"")</f>
        <v/>
      </c>
      <c r="AC63" s="136" t="str">
        <f ca="1">IFERROR(IF(OR(AC$17=$C63,AC$17=list!$C$4),(VLOOKUP(AC$19,Input!$A$9:$I$48,Input!$I$6,0)*VLOOKUP(AC$19,Input!$A$9:$H$48,Input!$H$6,0))/(VLOOKUP($E63,'Container Panel'!$B$41:$Z$100,'Container Panel'!$J$38,0)*HLOOKUP(AC$19,$F$146:$AS$206,$D63+1,0)),""),"")</f>
        <v/>
      </c>
      <c r="AD63" s="136" t="str">
        <f ca="1">IFERROR(IF(OR(AD$17=$C63,AD$17=list!$C$4),(VLOOKUP(AD$19,Input!$A$9:$I$48,Input!$I$6,0)*VLOOKUP(AD$19,Input!$A$9:$H$48,Input!$H$6,0))/(VLOOKUP($E63,'Container Panel'!$B$41:$Z$100,'Container Panel'!$J$38,0)*HLOOKUP(AD$19,$F$146:$AS$206,$D63+1,0)),""),"")</f>
        <v/>
      </c>
      <c r="AE63" s="136" t="str">
        <f ca="1">IFERROR(IF(OR(AE$17=$C63,AE$17=list!$C$4),(VLOOKUP(AE$19,Input!$A$9:$I$48,Input!$I$6,0)*VLOOKUP(AE$19,Input!$A$9:$H$48,Input!$H$6,0))/(VLOOKUP($E63,'Container Panel'!$B$41:$Z$100,'Container Panel'!$J$38,0)*HLOOKUP(AE$19,$F$146:$AS$206,$D63+1,0)),""),"")</f>
        <v/>
      </c>
      <c r="AF63" s="136" t="str">
        <f ca="1">IFERROR(IF(OR(AF$17=$C63,AF$17=list!$C$4),(VLOOKUP(AF$19,Input!$A$9:$I$48,Input!$I$6,0)*VLOOKUP(AF$19,Input!$A$9:$H$48,Input!$H$6,0))/(VLOOKUP($E63,'Container Panel'!$B$41:$Z$100,'Container Panel'!$J$38,0)*HLOOKUP(AF$19,$F$146:$AS$206,$D63+1,0)),""),"")</f>
        <v/>
      </c>
      <c r="AG63" s="136" t="str">
        <f ca="1">IFERROR(IF(OR(AG$17=$C63,AG$17=list!$C$4),(VLOOKUP(AG$19,Input!$A$9:$I$48,Input!$I$6,0)*VLOOKUP(AG$19,Input!$A$9:$H$48,Input!$H$6,0))/(VLOOKUP($E63,'Container Panel'!$B$41:$Z$100,'Container Panel'!$J$38,0)*HLOOKUP(AG$19,$F$146:$AS$206,$D63+1,0)),""),"")</f>
        <v/>
      </c>
      <c r="AH63" s="136" t="str">
        <f ca="1">IFERROR(IF(OR(AH$17=$C63,AH$17=list!$C$4),(VLOOKUP(AH$19,Input!$A$9:$I$48,Input!$I$6,0)*VLOOKUP(AH$19,Input!$A$9:$H$48,Input!$H$6,0))/(VLOOKUP($E63,'Container Panel'!$B$41:$Z$100,'Container Panel'!$J$38,0)*HLOOKUP(AH$19,$F$146:$AS$206,$D63+1,0)),""),"")</f>
        <v/>
      </c>
      <c r="AI63" s="136" t="str">
        <f ca="1">IFERROR(IF(OR(AI$17=$C63,AI$17=list!$C$4),(VLOOKUP(AI$19,Input!$A$9:$I$48,Input!$I$6,0)*VLOOKUP(AI$19,Input!$A$9:$H$48,Input!$H$6,0))/(VLOOKUP($E63,'Container Panel'!$B$41:$Z$100,'Container Panel'!$J$38,0)*HLOOKUP(AI$19,$F$146:$AS$206,$D63+1,0)),""),"")</f>
        <v/>
      </c>
      <c r="AJ63" s="136" t="str">
        <f ca="1">IFERROR(IF(OR(AJ$17=$C63,AJ$17=list!$C$4),(VLOOKUP(AJ$19,Input!$A$9:$I$48,Input!$I$6,0)*VLOOKUP(AJ$19,Input!$A$9:$H$48,Input!$H$6,0))/(VLOOKUP($E63,'Container Panel'!$B$41:$Z$100,'Container Panel'!$J$38,0)*HLOOKUP(AJ$19,$F$146:$AS$206,$D63+1,0)),""),"")</f>
        <v/>
      </c>
      <c r="AK63" s="136" t="str">
        <f ca="1">IFERROR(IF(OR(AK$17=$C63,AK$17=list!$C$4),(VLOOKUP(AK$19,Input!$A$9:$I$48,Input!$I$6,0)*VLOOKUP(AK$19,Input!$A$9:$H$48,Input!$H$6,0))/(VLOOKUP($E63,'Container Panel'!$B$41:$Z$100,'Container Panel'!$J$38,0)*HLOOKUP(AK$19,$F$146:$AS$206,$D63+1,0)),""),"")</f>
        <v/>
      </c>
      <c r="AL63" s="136" t="str">
        <f ca="1">IFERROR(IF(OR(AL$17=$C63,AL$17=list!$C$4),(VLOOKUP(AL$19,Input!$A$9:$I$48,Input!$I$6,0)*VLOOKUP(AL$19,Input!$A$9:$H$48,Input!$H$6,0))/(VLOOKUP($E63,'Container Panel'!$B$41:$Z$100,'Container Panel'!$J$38,0)*HLOOKUP(AL$19,$F$146:$AS$206,$D63+1,0)),""),"")</f>
        <v/>
      </c>
      <c r="AM63" s="136" t="str">
        <f ca="1">IFERROR(IF(OR(AM$17=$C63,AM$17=list!$C$4),(VLOOKUP(AM$19,Input!$A$9:$I$48,Input!$I$6,0)*VLOOKUP(AM$19,Input!$A$9:$H$48,Input!$H$6,0))/(VLOOKUP($E63,'Container Panel'!$B$41:$Z$100,'Container Panel'!$J$38,0)*HLOOKUP(AM$19,$F$146:$AS$206,$D63+1,0)),""),"")</f>
        <v/>
      </c>
      <c r="AN63" s="136" t="str">
        <f ca="1">IFERROR(IF(OR(AN$17=$C63,AN$17=list!$C$4),(VLOOKUP(AN$19,Input!$A$9:$I$48,Input!$I$6,0)*VLOOKUP(AN$19,Input!$A$9:$H$48,Input!$H$6,0))/(VLOOKUP($E63,'Container Panel'!$B$41:$Z$100,'Container Panel'!$J$38,0)*HLOOKUP(AN$19,$F$146:$AS$206,$D63+1,0)),""),"")</f>
        <v/>
      </c>
      <c r="AO63" s="136" t="str">
        <f ca="1">IFERROR(IF(OR(AO$17=$C63,AO$17=list!$C$4),(VLOOKUP(AO$19,Input!$A$9:$I$48,Input!$I$6,0)*VLOOKUP(AO$19,Input!$A$9:$H$48,Input!$H$6,0))/(VLOOKUP($E63,'Container Panel'!$B$41:$Z$100,'Container Panel'!$J$38,0)*HLOOKUP(AO$19,$F$146:$AS$206,$D63+1,0)),""),"")</f>
        <v/>
      </c>
      <c r="AP63" s="136" t="str">
        <f ca="1">IFERROR(IF(OR(AP$17=$C63,AP$17=list!$C$4),(VLOOKUP(AP$19,Input!$A$9:$I$48,Input!$I$6,0)*VLOOKUP(AP$19,Input!$A$9:$H$48,Input!$H$6,0))/(VLOOKUP($E63,'Container Panel'!$B$41:$Z$100,'Container Panel'!$J$38,0)*HLOOKUP(AP$19,$F$146:$AS$206,$D63+1,0)),""),"")</f>
        <v/>
      </c>
      <c r="AQ63" s="136" t="str">
        <f ca="1">IFERROR(IF(OR(AQ$17=$C63,AQ$17=list!$C$4),(VLOOKUP(AQ$19,Input!$A$9:$I$48,Input!$I$6,0)*VLOOKUP(AQ$19,Input!$A$9:$H$48,Input!$H$6,0))/(VLOOKUP($E63,'Container Panel'!$B$41:$Z$100,'Container Panel'!$J$38,0)*HLOOKUP(AQ$19,$F$146:$AS$206,$D63+1,0)),""),"")</f>
        <v/>
      </c>
      <c r="AR63" s="136" t="str">
        <f ca="1">IFERROR(IF(OR(AR$17=$C63,AR$17=list!$C$4),(VLOOKUP(AR$19,Input!$A$9:$I$48,Input!$I$6,0)*VLOOKUP(AR$19,Input!$A$9:$H$48,Input!$H$6,0))/(VLOOKUP($E63,'Container Panel'!$B$41:$Z$100,'Container Panel'!$J$38,0)*HLOOKUP(AR$19,$F$146:$AS$206,$D63+1,0)),""),"")</f>
        <v/>
      </c>
      <c r="AS63" s="136" t="str">
        <f ca="1">IFERROR(IF(OR(AS$17=$C63,AS$17=list!$C$4),(VLOOKUP(AS$19,Input!$A$9:$I$48,Input!$I$6,0)*VLOOKUP(AS$19,Input!$A$9:$H$48,Input!$H$6,0))/(VLOOKUP($E63,'Container Panel'!$B$41:$Z$100,'Container Panel'!$J$38,0)*HLOOKUP(AS$19,$F$146:$AS$206,$D63+1,0)),""),"")</f>
        <v/>
      </c>
    </row>
    <row r="64" spans="3:45">
      <c r="C64" s="74" t="str">
        <f>IFERROR(VLOOKUP($E64,'Container Panel'!$B$41:$M$100,'Container Panel'!$K$38,0),"")</f>
        <v/>
      </c>
      <c r="D64" s="74">
        <v>45</v>
      </c>
      <c r="E64" s="135">
        <f t="shared" si="11"/>
        <v>0</v>
      </c>
      <c r="F64" s="136" t="str">
        <f ca="1">IFERROR(IF(OR(F$17=$C64,F$17=list!$C$4),(VLOOKUP(F$19,Input!$A$9:$I$48,Input!$I$6,0)*VLOOKUP(F$19,Input!$A$9:$H$48,Input!$H$6,0))/(VLOOKUP($E64,'Container Panel'!$B$41:$Z$100,'Container Panel'!$J$38,0)*HLOOKUP(F$19,$F$146:$AS$206,$D64+1,0)),""),"")</f>
        <v/>
      </c>
      <c r="G64" s="136" t="str">
        <f ca="1">IFERROR(IF(OR(G$17=$C64,G$17=list!$C$4),(VLOOKUP(G$19,Input!$A$9:$I$48,Input!$I$6,0)*VLOOKUP(G$19,Input!$A$9:$H$48,Input!$H$6,0))/(VLOOKUP($E64,'Container Panel'!$B$41:$Z$100,'Container Panel'!$J$38,0)*HLOOKUP(G$19,$F$146:$AS$206,$D64+1,0)),""),"")</f>
        <v/>
      </c>
      <c r="H64" s="136" t="str">
        <f ca="1">IFERROR(IF(OR(H$17=$C64,H$17=list!$C$4),(VLOOKUP(H$19,Input!$A$9:$I$48,Input!$I$6,0)*VLOOKUP(H$19,Input!$A$9:$H$48,Input!$H$6,0))/(VLOOKUP($E64,'Container Panel'!$B$41:$Z$100,'Container Panel'!$J$38,0)*HLOOKUP(H$19,$F$146:$AS$206,$D64+1,0)),""),"")</f>
        <v/>
      </c>
      <c r="I64" s="136" t="str">
        <f ca="1">IFERROR(IF(OR(I$17=$C64,I$17=list!$C$4),(VLOOKUP(I$19,Input!$A$9:$I$48,Input!$I$6,0)*VLOOKUP(I$19,Input!$A$9:$H$48,Input!$H$6,0))/(VLOOKUP($E64,'Container Panel'!$B$41:$Z$100,'Container Panel'!$J$38,0)*HLOOKUP(I$19,$F$146:$AS$206,$D64+1,0)),""),"")</f>
        <v/>
      </c>
      <c r="J64" s="136" t="str">
        <f ca="1">IFERROR(IF(OR(J$17=$C64,J$17=list!$C$4),(VLOOKUP(J$19,Input!$A$9:$I$48,Input!$I$6,0)*VLOOKUP(J$19,Input!$A$9:$H$48,Input!$H$6,0))/(VLOOKUP($E64,'Container Panel'!$B$41:$Z$100,'Container Panel'!$J$38,0)*HLOOKUP(J$19,$F$146:$AS$206,$D64+1,0)),""),"")</f>
        <v/>
      </c>
      <c r="K64" s="136" t="str">
        <f ca="1">IFERROR(IF(OR(K$17=$C64,K$17=list!$C$4),(VLOOKUP(K$19,Input!$A$9:$I$48,Input!$I$6,0)*VLOOKUP(K$19,Input!$A$9:$H$48,Input!$H$6,0))/(VLOOKUP($E64,'Container Panel'!$B$41:$Z$100,'Container Panel'!$J$38,0)*HLOOKUP(K$19,$F$146:$AS$206,$D64+1,0)),""),"")</f>
        <v/>
      </c>
      <c r="L64" s="136" t="str">
        <f ca="1">IFERROR(IF(OR(L$17=$C64,L$17=list!$C$4),(VLOOKUP(L$19,Input!$A$9:$I$48,Input!$I$6,0)*VLOOKUP(L$19,Input!$A$9:$H$48,Input!$H$6,0))/(VLOOKUP($E64,'Container Panel'!$B$41:$Z$100,'Container Panel'!$J$38,0)*HLOOKUP(L$19,$F$146:$AS$206,$D64+1,0)),""),"")</f>
        <v/>
      </c>
      <c r="M64" s="136" t="str">
        <f ca="1">IFERROR(IF(OR(M$17=$C64,M$17=list!$C$4),(VLOOKUP(M$19,Input!$A$9:$I$48,Input!$I$6,0)*VLOOKUP(M$19,Input!$A$9:$H$48,Input!$H$6,0))/(VLOOKUP($E64,'Container Panel'!$B$41:$Z$100,'Container Panel'!$J$38,0)*HLOOKUP(M$19,$F$146:$AS$206,$D64+1,0)),""),"")</f>
        <v/>
      </c>
      <c r="N64" s="136" t="str">
        <f ca="1">IFERROR(IF(OR(N$17=$C64,N$17=list!$C$4),(VLOOKUP(N$19,Input!$A$9:$I$48,Input!$I$6,0)*VLOOKUP(N$19,Input!$A$9:$H$48,Input!$H$6,0))/(VLOOKUP($E64,'Container Panel'!$B$41:$Z$100,'Container Panel'!$J$38,0)*HLOOKUP(N$19,$F$146:$AS$206,$D64+1,0)),""),"")</f>
        <v/>
      </c>
      <c r="O64" s="136" t="str">
        <f ca="1">IFERROR(IF(OR(O$17=$C64,O$17=list!$C$4),(VLOOKUP(O$19,Input!$A$9:$I$48,Input!$I$6,0)*VLOOKUP(O$19,Input!$A$9:$H$48,Input!$H$6,0))/(VLOOKUP($E64,'Container Panel'!$B$41:$Z$100,'Container Panel'!$J$38,0)*HLOOKUP(O$19,$F$146:$AS$206,$D64+1,0)),""),"")</f>
        <v/>
      </c>
      <c r="P64" s="136" t="str">
        <f ca="1">IFERROR(IF(OR(P$17=$C64,P$17=list!$C$4),(VLOOKUP(P$19,Input!$A$9:$I$48,Input!$I$6,0)*VLOOKUP(P$19,Input!$A$9:$H$48,Input!$H$6,0))/(VLOOKUP($E64,'Container Panel'!$B$41:$Z$100,'Container Panel'!$J$38,0)*HLOOKUP(P$19,$F$146:$AS$206,$D64+1,0)),""),"")</f>
        <v/>
      </c>
      <c r="Q64" s="136" t="str">
        <f ca="1">IFERROR(IF(OR(Q$17=$C64,Q$17=list!$C$4),(VLOOKUP(Q$19,Input!$A$9:$I$48,Input!$I$6,0)*VLOOKUP(Q$19,Input!$A$9:$H$48,Input!$H$6,0))/(VLOOKUP($E64,'Container Panel'!$B$41:$Z$100,'Container Panel'!$J$38,0)*HLOOKUP(Q$19,$F$146:$AS$206,$D64+1,0)),""),"")</f>
        <v/>
      </c>
      <c r="R64" s="136" t="str">
        <f ca="1">IFERROR(IF(OR(R$17=$C64,R$17=list!$C$4),(VLOOKUP(R$19,Input!$A$9:$I$48,Input!$I$6,0)*VLOOKUP(R$19,Input!$A$9:$H$48,Input!$H$6,0))/(VLOOKUP($E64,'Container Panel'!$B$41:$Z$100,'Container Panel'!$J$38,0)*HLOOKUP(R$19,$F$146:$AS$206,$D64+1,0)),""),"")</f>
        <v/>
      </c>
      <c r="S64" s="136" t="str">
        <f ca="1">IFERROR(IF(OR(S$17=$C64,S$17=list!$C$4),(VLOOKUP(S$19,Input!$A$9:$I$48,Input!$I$6,0)*VLOOKUP(S$19,Input!$A$9:$H$48,Input!$H$6,0))/(VLOOKUP($E64,'Container Panel'!$B$41:$Z$100,'Container Panel'!$J$38,0)*HLOOKUP(S$19,$F$146:$AS$206,$D64+1,0)),""),"")</f>
        <v/>
      </c>
      <c r="T64" s="136" t="str">
        <f ca="1">IFERROR(IF(OR(T$17=$C64,T$17=list!$C$4),(VLOOKUP(T$19,Input!$A$9:$I$48,Input!$I$6,0)*VLOOKUP(T$19,Input!$A$9:$H$48,Input!$H$6,0))/(VLOOKUP($E64,'Container Panel'!$B$41:$Z$100,'Container Panel'!$J$38,0)*HLOOKUP(T$19,$F$146:$AS$206,$D64+1,0)),""),"")</f>
        <v/>
      </c>
      <c r="U64" s="136" t="str">
        <f ca="1">IFERROR(IF(OR(U$17=$C64,U$17=list!$C$4),(VLOOKUP(U$19,Input!$A$9:$I$48,Input!$I$6,0)*VLOOKUP(U$19,Input!$A$9:$H$48,Input!$H$6,0))/(VLOOKUP($E64,'Container Panel'!$B$41:$Z$100,'Container Panel'!$J$38,0)*HLOOKUP(U$19,$F$146:$AS$206,$D64+1,0)),""),"")</f>
        <v/>
      </c>
      <c r="V64" s="136" t="str">
        <f ca="1">IFERROR(IF(OR(V$17=$C64,V$17=list!$C$4),(VLOOKUP(V$19,Input!$A$9:$I$48,Input!$I$6,0)*VLOOKUP(V$19,Input!$A$9:$H$48,Input!$H$6,0))/(VLOOKUP($E64,'Container Panel'!$B$41:$Z$100,'Container Panel'!$J$38,0)*HLOOKUP(V$19,$F$146:$AS$206,$D64+1,0)),""),"")</f>
        <v/>
      </c>
      <c r="W64" s="136" t="str">
        <f ca="1">IFERROR(IF(OR(W$17=$C64,W$17=list!$C$4),(VLOOKUP(W$19,Input!$A$9:$I$48,Input!$I$6,0)*VLOOKUP(W$19,Input!$A$9:$H$48,Input!$H$6,0))/(VLOOKUP($E64,'Container Panel'!$B$41:$Z$100,'Container Panel'!$J$38,0)*HLOOKUP(W$19,$F$146:$AS$206,$D64+1,0)),""),"")</f>
        <v/>
      </c>
      <c r="X64" s="136" t="str">
        <f ca="1">IFERROR(IF(OR(X$17=$C64,X$17=list!$C$4),(VLOOKUP(X$19,Input!$A$9:$I$48,Input!$I$6,0)*VLOOKUP(X$19,Input!$A$9:$H$48,Input!$H$6,0))/(VLOOKUP($E64,'Container Panel'!$B$41:$Z$100,'Container Panel'!$J$38,0)*HLOOKUP(X$19,$F$146:$AS$206,$D64+1,0)),""),"")</f>
        <v/>
      </c>
      <c r="Y64" s="136" t="str">
        <f ca="1">IFERROR(IF(OR(Y$17=$C64,Y$17=list!$C$4),(VLOOKUP(Y$19,Input!$A$9:$I$48,Input!$I$6,0)*VLOOKUP(Y$19,Input!$A$9:$H$48,Input!$H$6,0))/(VLOOKUP($E64,'Container Panel'!$B$41:$Z$100,'Container Panel'!$J$38,0)*HLOOKUP(Y$19,$F$146:$AS$206,$D64+1,0)),""),"")</f>
        <v/>
      </c>
      <c r="Z64" s="136" t="str">
        <f ca="1">IFERROR(IF(OR(Z$17=$C64,Z$17=list!$C$4),(VLOOKUP(Z$19,Input!$A$9:$I$48,Input!$I$6,0)*VLOOKUP(Z$19,Input!$A$9:$H$48,Input!$H$6,0))/(VLOOKUP($E64,'Container Panel'!$B$41:$Z$100,'Container Panel'!$J$38,0)*HLOOKUP(Z$19,$F$146:$AS$206,$D64+1,0)),""),"")</f>
        <v/>
      </c>
      <c r="AA64" s="136" t="str">
        <f ca="1">IFERROR(IF(OR(AA$17=$C64,AA$17=list!$C$4),(VLOOKUP(AA$19,Input!$A$9:$I$48,Input!$I$6,0)*VLOOKUP(AA$19,Input!$A$9:$H$48,Input!$H$6,0))/(VLOOKUP($E64,'Container Panel'!$B$41:$Z$100,'Container Panel'!$J$38,0)*HLOOKUP(AA$19,$F$146:$AS$206,$D64+1,0)),""),"")</f>
        <v/>
      </c>
      <c r="AB64" s="136" t="str">
        <f ca="1">IFERROR(IF(OR(AB$17=$C64,AB$17=list!$C$4),(VLOOKUP(AB$19,Input!$A$9:$I$48,Input!$I$6,0)*VLOOKUP(AB$19,Input!$A$9:$H$48,Input!$H$6,0))/(VLOOKUP($E64,'Container Panel'!$B$41:$Z$100,'Container Panel'!$J$38,0)*HLOOKUP(AB$19,$F$146:$AS$206,$D64+1,0)),""),"")</f>
        <v/>
      </c>
      <c r="AC64" s="136" t="str">
        <f ca="1">IFERROR(IF(OR(AC$17=$C64,AC$17=list!$C$4),(VLOOKUP(AC$19,Input!$A$9:$I$48,Input!$I$6,0)*VLOOKUP(AC$19,Input!$A$9:$H$48,Input!$H$6,0))/(VLOOKUP($E64,'Container Panel'!$B$41:$Z$100,'Container Panel'!$J$38,0)*HLOOKUP(AC$19,$F$146:$AS$206,$D64+1,0)),""),"")</f>
        <v/>
      </c>
      <c r="AD64" s="136" t="str">
        <f ca="1">IFERROR(IF(OR(AD$17=$C64,AD$17=list!$C$4),(VLOOKUP(AD$19,Input!$A$9:$I$48,Input!$I$6,0)*VLOOKUP(AD$19,Input!$A$9:$H$48,Input!$H$6,0))/(VLOOKUP($E64,'Container Panel'!$B$41:$Z$100,'Container Panel'!$J$38,0)*HLOOKUP(AD$19,$F$146:$AS$206,$D64+1,0)),""),"")</f>
        <v/>
      </c>
      <c r="AE64" s="136" t="str">
        <f ca="1">IFERROR(IF(OR(AE$17=$C64,AE$17=list!$C$4),(VLOOKUP(AE$19,Input!$A$9:$I$48,Input!$I$6,0)*VLOOKUP(AE$19,Input!$A$9:$H$48,Input!$H$6,0))/(VLOOKUP($E64,'Container Panel'!$B$41:$Z$100,'Container Panel'!$J$38,0)*HLOOKUP(AE$19,$F$146:$AS$206,$D64+1,0)),""),"")</f>
        <v/>
      </c>
      <c r="AF64" s="136" t="str">
        <f ca="1">IFERROR(IF(OR(AF$17=$C64,AF$17=list!$C$4),(VLOOKUP(AF$19,Input!$A$9:$I$48,Input!$I$6,0)*VLOOKUP(AF$19,Input!$A$9:$H$48,Input!$H$6,0))/(VLOOKUP($E64,'Container Panel'!$B$41:$Z$100,'Container Panel'!$J$38,0)*HLOOKUP(AF$19,$F$146:$AS$206,$D64+1,0)),""),"")</f>
        <v/>
      </c>
      <c r="AG64" s="136" t="str">
        <f ca="1">IFERROR(IF(OR(AG$17=$C64,AG$17=list!$C$4),(VLOOKUP(AG$19,Input!$A$9:$I$48,Input!$I$6,0)*VLOOKUP(AG$19,Input!$A$9:$H$48,Input!$H$6,0))/(VLOOKUP($E64,'Container Panel'!$B$41:$Z$100,'Container Panel'!$J$38,0)*HLOOKUP(AG$19,$F$146:$AS$206,$D64+1,0)),""),"")</f>
        <v/>
      </c>
      <c r="AH64" s="136" t="str">
        <f ca="1">IFERROR(IF(OR(AH$17=$C64,AH$17=list!$C$4),(VLOOKUP(AH$19,Input!$A$9:$I$48,Input!$I$6,0)*VLOOKUP(AH$19,Input!$A$9:$H$48,Input!$H$6,0))/(VLOOKUP($E64,'Container Panel'!$B$41:$Z$100,'Container Panel'!$J$38,0)*HLOOKUP(AH$19,$F$146:$AS$206,$D64+1,0)),""),"")</f>
        <v/>
      </c>
      <c r="AI64" s="136" t="str">
        <f ca="1">IFERROR(IF(OR(AI$17=$C64,AI$17=list!$C$4),(VLOOKUP(AI$19,Input!$A$9:$I$48,Input!$I$6,0)*VLOOKUP(AI$19,Input!$A$9:$H$48,Input!$H$6,0))/(VLOOKUP($E64,'Container Panel'!$B$41:$Z$100,'Container Panel'!$J$38,0)*HLOOKUP(AI$19,$F$146:$AS$206,$D64+1,0)),""),"")</f>
        <v/>
      </c>
      <c r="AJ64" s="136" t="str">
        <f ca="1">IFERROR(IF(OR(AJ$17=$C64,AJ$17=list!$C$4),(VLOOKUP(AJ$19,Input!$A$9:$I$48,Input!$I$6,0)*VLOOKUP(AJ$19,Input!$A$9:$H$48,Input!$H$6,0))/(VLOOKUP($E64,'Container Panel'!$B$41:$Z$100,'Container Panel'!$J$38,0)*HLOOKUP(AJ$19,$F$146:$AS$206,$D64+1,0)),""),"")</f>
        <v/>
      </c>
      <c r="AK64" s="136" t="str">
        <f ca="1">IFERROR(IF(OR(AK$17=$C64,AK$17=list!$C$4),(VLOOKUP(AK$19,Input!$A$9:$I$48,Input!$I$6,0)*VLOOKUP(AK$19,Input!$A$9:$H$48,Input!$H$6,0))/(VLOOKUP($E64,'Container Panel'!$B$41:$Z$100,'Container Panel'!$J$38,0)*HLOOKUP(AK$19,$F$146:$AS$206,$D64+1,0)),""),"")</f>
        <v/>
      </c>
      <c r="AL64" s="136" t="str">
        <f ca="1">IFERROR(IF(OR(AL$17=$C64,AL$17=list!$C$4),(VLOOKUP(AL$19,Input!$A$9:$I$48,Input!$I$6,0)*VLOOKUP(AL$19,Input!$A$9:$H$48,Input!$H$6,0))/(VLOOKUP($E64,'Container Panel'!$B$41:$Z$100,'Container Panel'!$J$38,0)*HLOOKUP(AL$19,$F$146:$AS$206,$D64+1,0)),""),"")</f>
        <v/>
      </c>
      <c r="AM64" s="136" t="str">
        <f ca="1">IFERROR(IF(OR(AM$17=$C64,AM$17=list!$C$4),(VLOOKUP(AM$19,Input!$A$9:$I$48,Input!$I$6,0)*VLOOKUP(AM$19,Input!$A$9:$H$48,Input!$H$6,0))/(VLOOKUP($E64,'Container Panel'!$B$41:$Z$100,'Container Panel'!$J$38,0)*HLOOKUP(AM$19,$F$146:$AS$206,$D64+1,0)),""),"")</f>
        <v/>
      </c>
      <c r="AN64" s="136" t="str">
        <f ca="1">IFERROR(IF(OR(AN$17=$C64,AN$17=list!$C$4),(VLOOKUP(AN$19,Input!$A$9:$I$48,Input!$I$6,0)*VLOOKUP(AN$19,Input!$A$9:$H$48,Input!$H$6,0))/(VLOOKUP($E64,'Container Panel'!$B$41:$Z$100,'Container Panel'!$J$38,0)*HLOOKUP(AN$19,$F$146:$AS$206,$D64+1,0)),""),"")</f>
        <v/>
      </c>
      <c r="AO64" s="136" t="str">
        <f ca="1">IFERROR(IF(OR(AO$17=$C64,AO$17=list!$C$4),(VLOOKUP(AO$19,Input!$A$9:$I$48,Input!$I$6,0)*VLOOKUP(AO$19,Input!$A$9:$H$48,Input!$H$6,0))/(VLOOKUP($E64,'Container Panel'!$B$41:$Z$100,'Container Panel'!$J$38,0)*HLOOKUP(AO$19,$F$146:$AS$206,$D64+1,0)),""),"")</f>
        <v/>
      </c>
      <c r="AP64" s="136" t="str">
        <f ca="1">IFERROR(IF(OR(AP$17=$C64,AP$17=list!$C$4),(VLOOKUP(AP$19,Input!$A$9:$I$48,Input!$I$6,0)*VLOOKUP(AP$19,Input!$A$9:$H$48,Input!$H$6,0))/(VLOOKUP($E64,'Container Panel'!$B$41:$Z$100,'Container Panel'!$J$38,0)*HLOOKUP(AP$19,$F$146:$AS$206,$D64+1,0)),""),"")</f>
        <v/>
      </c>
      <c r="AQ64" s="136" t="str">
        <f ca="1">IFERROR(IF(OR(AQ$17=$C64,AQ$17=list!$C$4),(VLOOKUP(AQ$19,Input!$A$9:$I$48,Input!$I$6,0)*VLOOKUP(AQ$19,Input!$A$9:$H$48,Input!$H$6,0))/(VLOOKUP($E64,'Container Panel'!$B$41:$Z$100,'Container Panel'!$J$38,0)*HLOOKUP(AQ$19,$F$146:$AS$206,$D64+1,0)),""),"")</f>
        <v/>
      </c>
      <c r="AR64" s="136" t="str">
        <f ca="1">IFERROR(IF(OR(AR$17=$C64,AR$17=list!$C$4),(VLOOKUP(AR$19,Input!$A$9:$I$48,Input!$I$6,0)*VLOOKUP(AR$19,Input!$A$9:$H$48,Input!$H$6,0))/(VLOOKUP($E64,'Container Panel'!$B$41:$Z$100,'Container Panel'!$J$38,0)*HLOOKUP(AR$19,$F$146:$AS$206,$D64+1,0)),""),"")</f>
        <v/>
      </c>
      <c r="AS64" s="136" t="str">
        <f ca="1">IFERROR(IF(OR(AS$17=$C64,AS$17=list!$C$4),(VLOOKUP(AS$19,Input!$A$9:$I$48,Input!$I$6,0)*VLOOKUP(AS$19,Input!$A$9:$H$48,Input!$H$6,0))/(VLOOKUP($E64,'Container Panel'!$B$41:$Z$100,'Container Panel'!$J$38,0)*HLOOKUP(AS$19,$F$146:$AS$206,$D64+1,0)),""),"")</f>
        <v/>
      </c>
    </row>
    <row r="65" spans="3:45">
      <c r="C65" s="74" t="str">
        <f>IFERROR(VLOOKUP($E65,'Container Panel'!$B$41:$M$100,'Container Panel'!$K$38,0),"")</f>
        <v/>
      </c>
      <c r="D65" s="74">
        <v>46</v>
      </c>
      <c r="E65" s="135">
        <f t="shared" si="11"/>
        <v>0</v>
      </c>
      <c r="F65" s="136" t="str">
        <f ca="1">IFERROR(IF(OR(F$17=$C65,F$17=list!$C$4),(VLOOKUP(F$19,Input!$A$9:$I$48,Input!$I$6,0)*VLOOKUP(F$19,Input!$A$9:$H$48,Input!$H$6,0))/(VLOOKUP($E65,'Container Panel'!$B$41:$Z$100,'Container Panel'!$J$38,0)*HLOOKUP(F$19,$F$146:$AS$206,$D65+1,0)),""),"")</f>
        <v/>
      </c>
      <c r="G65" s="136" t="str">
        <f ca="1">IFERROR(IF(OR(G$17=$C65,G$17=list!$C$4),(VLOOKUP(G$19,Input!$A$9:$I$48,Input!$I$6,0)*VLOOKUP(G$19,Input!$A$9:$H$48,Input!$H$6,0))/(VLOOKUP($E65,'Container Panel'!$B$41:$Z$100,'Container Panel'!$J$38,0)*HLOOKUP(G$19,$F$146:$AS$206,$D65+1,0)),""),"")</f>
        <v/>
      </c>
      <c r="H65" s="136" t="str">
        <f ca="1">IFERROR(IF(OR(H$17=$C65,H$17=list!$C$4),(VLOOKUP(H$19,Input!$A$9:$I$48,Input!$I$6,0)*VLOOKUP(H$19,Input!$A$9:$H$48,Input!$H$6,0))/(VLOOKUP($E65,'Container Panel'!$B$41:$Z$100,'Container Panel'!$J$38,0)*HLOOKUP(H$19,$F$146:$AS$206,$D65+1,0)),""),"")</f>
        <v/>
      </c>
      <c r="I65" s="136" t="str">
        <f ca="1">IFERROR(IF(OR(I$17=$C65,I$17=list!$C$4),(VLOOKUP(I$19,Input!$A$9:$I$48,Input!$I$6,0)*VLOOKUP(I$19,Input!$A$9:$H$48,Input!$H$6,0))/(VLOOKUP($E65,'Container Panel'!$B$41:$Z$100,'Container Panel'!$J$38,0)*HLOOKUP(I$19,$F$146:$AS$206,$D65+1,0)),""),"")</f>
        <v/>
      </c>
      <c r="J65" s="136" t="str">
        <f ca="1">IFERROR(IF(OR(J$17=$C65,J$17=list!$C$4),(VLOOKUP(J$19,Input!$A$9:$I$48,Input!$I$6,0)*VLOOKUP(J$19,Input!$A$9:$H$48,Input!$H$6,0))/(VLOOKUP($E65,'Container Panel'!$B$41:$Z$100,'Container Panel'!$J$38,0)*HLOOKUP(J$19,$F$146:$AS$206,$D65+1,0)),""),"")</f>
        <v/>
      </c>
      <c r="K65" s="136" t="str">
        <f ca="1">IFERROR(IF(OR(K$17=$C65,K$17=list!$C$4),(VLOOKUP(K$19,Input!$A$9:$I$48,Input!$I$6,0)*VLOOKUP(K$19,Input!$A$9:$H$48,Input!$H$6,0))/(VLOOKUP($E65,'Container Panel'!$B$41:$Z$100,'Container Panel'!$J$38,0)*HLOOKUP(K$19,$F$146:$AS$206,$D65+1,0)),""),"")</f>
        <v/>
      </c>
      <c r="L65" s="136" t="str">
        <f ca="1">IFERROR(IF(OR(L$17=$C65,L$17=list!$C$4),(VLOOKUP(L$19,Input!$A$9:$I$48,Input!$I$6,0)*VLOOKUP(L$19,Input!$A$9:$H$48,Input!$H$6,0))/(VLOOKUP($E65,'Container Panel'!$B$41:$Z$100,'Container Panel'!$J$38,0)*HLOOKUP(L$19,$F$146:$AS$206,$D65+1,0)),""),"")</f>
        <v/>
      </c>
      <c r="M65" s="136" t="str">
        <f ca="1">IFERROR(IF(OR(M$17=$C65,M$17=list!$C$4),(VLOOKUP(M$19,Input!$A$9:$I$48,Input!$I$6,0)*VLOOKUP(M$19,Input!$A$9:$H$48,Input!$H$6,0))/(VLOOKUP($E65,'Container Panel'!$B$41:$Z$100,'Container Panel'!$J$38,0)*HLOOKUP(M$19,$F$146:$AS$206,$D65+1,0)),""),"")</f>
        <v/>
      </c>
      <c r="N65" s="136" t="str">
        <f ca="1">IFERROR(IF(OR(N$17=$C65,N$17=list!$C$4),(VLOOKUP(N$19,Input!$A$9:$I$48,Input!$I$6,0)*VLOOKUP(N$19,Input!$A$9:$H$48,Input!$H$6,0))/(VLOOKUP($E65,'Container Panel'!$B$41:$Z$100,'Container Panel'!$J$38,0)*HLOOKUP(N$19,$F$146:$AS$206,$D65+1,0)),""),"")</f>
        <v/>
      </c>
      <c r="O65" s="136" t="str">
        <f ca="1">IFERROR(IF(OR(O$17=$C65,O$17=list!$C$4),(VLOOKUP(O$19,Input!$A$9:$I$48,Input!$I$6,0)*VLOOKUP(O$19,Input!$A$9:$H$48,Input!$H$6,0))/(VLOOKUP($E65,'Container Panel'!$B$41:$Z$100,'Container Panel'!$J$38,0)*HLOOKUP(O$19,$F$146:$AS$206,$D65+1,0)),""),"")</f>
        <v/>
      </c>
      <c r="P65" s="136" t="str">
        <f ca="1">IFERROR(IF(OR(P$17=$C65,P$17=list!$C$4),(VLOOKUP(P$19,Input!$A$9:$I$48,Input!$I$6,0)*VLOOKUP(P$19,Input!$A$9:$H$48,Input!$H$6,0))/(VLOOKUP($E65,'Container Panel'!$B$41:$Z$100,'Container Panel'!$J$38,0)*HLOOKUP(P$19,$F$146:$AS$206,$D65+1,0)),""),"")</f>
        <v/>
      </c>
      <c r="Q65" s="136" t="str">
        <f ca="1">IFERROR(IF(OR(Q$17=$C65,Q$17=list!$C$4),(VLOOKUP(Q$19,Input!$A$9:$I$48,Input!$I$6,0)*VLOOKUP(Q$19,Input!$A$9:$H$48,Input!$H$6,0))/(VLOOKUP($E65,'Container Panel'!$B$41:$Z$100,'Container Panel'!$J$38,0)*HLOOKUP(Q$19,$F$146:$AS$206,$D65+1,0)),""),"")</f>
        <v/>
      </c>
      <c r="R65" s="136" t="str">
        <f ca="1">IFERROR(IF(OR(R$17=$C65,R$17=list!$C$4),(VLOOKUP(R$19,Input!$A$9:$I$48,Input!$I$6,0)*VLOOKUP(R$19,Input!$A$9:$H$48,Input!$H$6,0))/(VLOOKUP($E65,'Container Panel'!$B$41:$Z$100,'Container Panel'!$J$38,0)*HLOOKUP(R$19,$F$146:$AS$206,$D65+1,0)),""),"")</f>
        <v/>
      </c>
      <c r="S65" s="136" t="str">
        <f ca="1">IFERROR(IF(OR(S$17=$C65,S$17=list!$C$4),(VLOOKUP(S$19,Input!$A$9:$I$48,Input!$I$6,0)*VLOOKUP(S$19,Input!$A$9:$H$48,Input!$H$6,0))/(VLOOKUP($E65,'Container Panel'!$B$41:$Z$100,'Container Panel'!$J$38,0)*HLOOKUP(S$19,$F$146:$AS$206,$D65+1,0)),""),"")</f>
        <v/>
      </c>
      <c r="T65" s="136" t="str">
        <f ca="1">IFERROR(IF(OR(T$17=$C65,T$17=list!$C$4),(VLOOKUP(T$19,Input!$A$9:$I$48,Input!$I$6,0)*VLOOKUP(T$19,Input!$A$9:$H$48,Input!$H$6,0))/(VLOOKUP($E65,'Container Panel'!$B$41:$Z$100,'Container Panel'!$J$38,0)*HLOOKUP(T$19,$F$146:$AS$206,$D65+1,0)),""),"")</f>
        <v/>
      </c>
      <c r="U65" s="136" t="str">
        <f ca="1">IFERROR(IF(OR(U$17=$C65,U$17=list!$C$4),(VLOOKUP(U$19,Input!$A$9:$I$48,Input!$I$6,0)*VLOOKUP(U$19,Input!$A$9:$H$48,Input!$H$6,0))/(VLOOKUP($E65,'Container Panel'!$B$41:$Z$100,'Container Panel'!$J$38,0)*HLOOKUP(U$19,$F$146:$AS$206,$D65+1,0)),""),"")</f>
        <v/>
      </c>
      <c r="V65" s="136" t="str">
        <f ca="1">IFERROR(IF(OR(V$17=$C65,V$17=list!$C$4),(VLOOKUP(V$19,Input!$A$9:$I$48,Input!$I$6,0)*VLOOKUP(V$19,Input!$A$9:$H$48,Input!$H$6,0))/(VLOOKUP($E65,'Container Panel'!$B$41:$Z$100,'Container Panel'!$J$38,0)*HLOOKUP(V$19,$F$146:$AS$206,$D65+1,0)),""),"")</f>
        <v/>
      </c>
      <c r="W65" s="136" t="str">
        <f ca="1">IFERROR(IF(OR(W$17=$C65,W$17=list!$C$4),(VLOOKUP(W$19,Input!$A$9:$I$48,Input!$I$6,0)*VLOOKUP(W$19,Input!$A$9:$H$48,Input!$H$6,0))/(VLOOKUP($E65,'Container Panel'!$B$41:$Z$100,'Container Panel'!$J$38,0)*HLOOKUP(W$19,$F$146:$AS$206,$D65+1,0)),""),"")</f>
        <v/>
      </c>
      <c r="X65" s="136" t="str">
        <f ca="1">IFERROR(IF(OR(X$17=$C65,X$17=list!$C$4),(VLOOKUP(X$19,Input!$A$9:$I$48,Input!$I$6,0)*VLOOKUP(X$19,Input!$A$9:$H$48,Input!$H$6,0))/(VLOOKUP($E65,'Container Panel'!$B$41:$Z$100,'Container Panel'!$J$38,0)*HLOOKUP(X$19,$F$146:$AS$206,$D65+1,0)),""),"")</f>
        <v/>
      </c>
      <c r="Y65" s="136" t="str">
        <f ca="1">IFERROR(IF(OR(Y$17=$C65,Y$17=list!$C$4),(VLOOKUP(Y$19,Input!$A$9:$I$48,Input!$I$6,0)*VLOOKUP(Y$19,Input!$A$9:$H$48,Input!$H$6,0))/(VLOOKUP($E65,'Container Panel'!$B$41:$Z$100,'Container Panel'!$J$38,0)*HLOOKUP(Y$19,$F$146:$AS$206,$D65+1,0)),""),"")</f>
        <v/>
      </c>
      <c r="Z65" s="136" t="str">
        <f ca="1">IFERROR(IF(OR(Z$17=$C65,Z$17=list!$C$4),(VLOOKUP(Z$19,Input!$A$9:$I$48,Input!$I$6,0)*VLOOKUP(Z$19,Input!$A$9:$H$48,Input!$H$6,0))/(VLOOKUP($E65,'Container Panel'!$B$41:$Z$100,'Container Panel'!$J$38,0)*HLOOKUP(Z$19,$F$146:$AS$206,$D65+1,0)),""),"")</f>
        <v/>
      </c>
      <c r="AA65" s="136" t="str">
        <f ca="1">IFERROR(IF(OR(AA$17=$C65,AA$17=list!$C$4),(VLOOKUP(AA$19,Input!$A$9:$I$48,Input!$I$6,0)*VLOOKUP(AA$19,Input!$A$9:$H$48,Input!$H$6,0))/(VLOOKUP($E65,'Container Panel'!$B$41:$Z$100,'Container Panel'!$J$38,0)*HLOOKUP(AA$19,$F$146:$AS$206,$D65+1,0)),""),"")</f>
        <v/>
      </c>
      <c r="AB65" s="136" t="str">
        <f ca="1">IFERROR(IF(OR(AB$17=$C65,AB$17=list!$C$4),(VLOOKUP(AB$19,Input!$A$9:$I$48,Input!$I$6,0)*VLOOKUP(AB$19,Input!$A$9:$H$48,Input!$H$6,0))/(VLOOKUP($E65,'Container Panel'!$B$41:$Z$100,'Container Panel'!$J$38,0)*HLOOKUP(AB$19,$F$146:$AS$206,$D65+1,0)),""),"")</f>
        <v/>
      </c>
      <c r="AC65" s="136" t="str">
        <f ca="1">IFERROR(IF(OR(AC$17=$C65,AC$17=list!$C$4),(VLOOKUP(AC$19,Input!$A$9:$I$48,Input!$I$6,0)*VLOOKUP(AC$19,Input!$A$9:$H$48,Input!$H$6,0))/(VLOOKUP($E65,'Container Panel'!$B$41:$Z$100,'Container Panel'!$J$38,0)*HLOOKUP(AC$19,$F$146:$AS$206,$D65+1,0)),""),"")</f>
        <v/>
      </c>
      <c r="AD65" s="136" t="str">
        <f ca="1">IFERROR(IF(OR(AD$17=$C65,AD$17=list!$C$4),(VLOOKUP(AD$19,Input!$A$9:$I$48,Input!$I$6,0)*VLOOKUP(AD$19,Input!$A$9:$H$48,Input!$H$6,0))/(VLOOKUP($E65,'Container Panel'!$B$41:$Z$100,'Container Panel'!$J$38,0)*HLOOKUP(AD$19,$F$146:$AS$206,$D65+1,0)),""),"")</f>
        <v/>
      </c>
      <c r="AE65" s="136" t="str">
        <f ca="1">IFERROR(IF(OR(AE$17=$C65,AE$17=list!$C$4),(VLOOKUP(AE$19,Input!$A$9:$I$48,Input!$I$6,0)*VLOOKUP(AE$19,Input!$A$9:$H$48,Input!$H$6,0))/(VLOOKUP($E65,'Container Panel'!$B$41:$Z$100,'Container Panel'!$J$38,0)*HLOOKUP(AE$19,$F$146:$AS$206,$D65+1,0)),""),"")</f>
        <v/>
      </c>
      <c r="AF65" s="136" t="str">
        <f ca="1">IFERROR(IF(OR(AF$17=$C65,AF$17=list!$C$4),(VLOOKUP(AF$19,Input!$A$9:$I$48,Input!$I$6,0)*VLOOKUP(AF$19,Input!$A$9:$H$48,Input!$H$6,0))/(VLOOKUP($E65,'Container Panel'!$B$41:$Z$100,'Container Panel'!$J$38,0)*HLOOKUP(AF$19,$F$146:$AS$206,$D65+1,0)),""),"")</f>
        <v/>
      </c>
      <c r="AG65" s="136" t="str">
        <f ca="1">IFERROR(IF(OR(AG$17=$C65,AG$17=list!$C$4),(VLOOKUP(AG$19,Input!$A$9:$I$48,Input!$I$6,0)*VLOOKUP(AG$19,Input!$A$9:$H$48,Input!$H$6,0))/(VLOOKUP($E65,'Container Panel'!$B$41:$Z$100,'Container Panel'!$J$38,0)*HLOOKUP(AG$19,$F$146:$AS$206,$D65+1,0)),""),"")</f>
        <v/>
      </c>
      <c r="AH65" s="136" t="str">
        <f ca="1">IFERROR(IF(OR(AH$17=$C65,AH$17=list!$C$4),(VLOOKUP(AH$19,Input!$A$9:$I$48,Input!$I$6,0)*VLOOKUP(AH$19,Input!$A$9:$H$48,Input!$H$6,0))/(VLOOKUP($E65,'Container Panel'!$B$41:$Z$100,'Container Panel'!$J$38,0)*HLOOKUP(AH$19,$F$146:$AS$206,$D65+1,0)),""),"")</f>
        <v/>
      </c>
      <c r="AI65" s="136" t="str">
        <f ca="1">IFERROR(IF(OR(AI$17=$C65,AI$17=list!$C$4),(VLOOKUP(AI$19,Input!$A$9:$I$48,Input!$I$6,0)*VLOOKUP(AI$19,Input!$A$9:$H$48,Input!$H$6,0))/(VLOOKUP($E65,'Container Panel'!$B$41:$Z$100,'Container Panel'!$J$38,0)*HLOOKUP(AI$19,$F$146:$AS$206,$D65+1,0)),""),"")</f>
        <v/>
      </c>
      <c r="AJ65" s="136" t="str">
        <f ca="1">IFERROR(IF(OR(AJ$17=$C65,AJ$17=list!$C$4),(VLOOKUP(AJ$19,Input!$A$9:$I$48,Input!$I$6,0)*VLOOKUP(AJ$19,Input!$A$9:$H$48,Input!$H$6,0))/(VLOOKUP($E65,'Container Panel'!$B$41:$Z$100,'Container Panel'!$J$38,0)*HLOOKUP(AJ$19,$F$146:$AS$206,$D65+1,0)),""),"")</f>
        <v/>
      </c>
      <c r="AK65" s="136" t="str">
        <f ca="1">IFERROR(IF(OR(AK$17=$C65,AK$17=list!$C$4),(VLOOKUP(AK$19,Input!$A$9:$I$48,Input!$I$6,0)*VLOOKUP(AK$19,Input!$A$9:$H$48,Input!$H$6,0))/(VLOOKUP($E65,'Container Panel'!$B$41:$Z$100,'Container Panel'!$J$38,0)*HLOOKUP(AK$19,$F$146:$AS$206,$D65+1,0)),""),"")</f>
        <v/>
      </c>
      <c r="AL65" s="136" t="str">
        <f ca="1">IFERROR(IF(OR(AL$17=$C65,AL$17=list!$C$4),(VLOOKUP(AL$19,Input!$A$9:$I$48,Input!$I$6,0)*VLOOKUP(AL$19,Input!$A$9:$H$48,Input!$H$6,0))/(VLOOKUP($E65,'Container Panel'!$B$41:$Z$100,'Container Panel'!$J$38,0)*HLOOKUP(AL$19,$F$146:$AS$206,$D65+1,0)),""),"")</f>
        <v/>
      </c>
      <c r="AM65" s="136" t="str">
        <f ca="1">IFERROR(IF(OR(AM$17=$C65,AM$17=list!$C$4),(VLOOKUP(AM$19,Input!$A$9:$I$48,Input!$I$6,0)*VLOOKUP(AM$19,Input!$A$9:$H$48,Input!$H$6,0))/(VLOOKUP($E65,'Container Panel'!$B$41:$Z$100,'Container Panel'!$J$38,0)*HLOOKUP(AM$19,$F$146:$AS$206,$D65+1,0)),""),"")</f>
        <v/>
      </c>
      <c r="AN65" s="136" t="str">
        <f ca="1">IFERROR(IF(OR(AN$17=$C65,AN$17=list!$C$4),(VLOOKUP(AN$19,Input!$A$9:$I$48,Input!$I$6,0)*VLOOKUP(AN$19,Input!$A$9:$H$48,Input!$H$6,0))/(VLOOKUP($E65,'Container Panel'!$B$41:$Z$100,'Container Panel'!$J$38,0)*HLOOKUP(AN$19,$F$146:$AS$206,$D65+1,0)),""),"")</f>
        <v/>
      </c>
      <c r="AO65" s="136" t="str">
        <f ca="1">IFERROR(IF(OR(AO$17=$C65,AO$17=list!$C$4),(VLOOKUP(AO$19,Input!$A$9:$I$48,Input!$I$6,0)*VLOOKUP(AO$19,Input!$A$9:$H$48,Input!$H$6,0))/(VLOOKUP($E65,'Container Panel'!$B$41:$Z$100,'Container Panel'!$J$38,0)*HLOOKUP(AO$19,$F$146:$AS$206,$D65+1,0)),""),"")</f>
        <v/>
      </c>
      <c r="AP65" s="136" t="str">
        <f ca="1">IFERROR(IF(OR(AP$17=$C65,AP$17=list!$C$4),(VLOOKUP(AP$19,Input!$A$9:$I$48,Input!$I$6,0)*VLOOKUP(AP$19,Input!$A$9:$H$48,Input!$H$6,0))/(VLOOKUP($E65,'Container Panel'!$B$41:$Z$100,'Container Panel'!$J$38,0)*HLOOKUP(AP$19,$F$146:$AS$206,$D65+1,0)),""),"")</f>
        <v/>
      </c>
      <c r="AQ65" s="136" t="str">
        <f ca="1">IFERROR(IF(OR(AQ$17=$C65,AQ$17=list!$C$4),(VLOOKUP(AQ$19,Input!$A$9:$I$48,Input!$I$6,0)*VLOOKUP(AQ$19,Input!$A$9:$H$48,Input!$H$6,0))/(VLOOKUP($E65,'Container Panel'!$B$41:$Z$100,'Container Panel'!$J$38,0)*HLOOKUP(AQ$19,$F$146:$AS$206,$D65+1,0)),""),"")</f>
        <v/>
      </c>
      <c r="AR65" s="136" t="str">
        <f ca="1">IFERROR(IF(OR(AR$17=$C65,AR$17=list!$C$4),(VLOOKUP(AR$19,Input!$A$9:$I$48,Input!$I$6,0)*VLOOKUP(AR$19,Input!$A$9:$H$48,Input!$H$6,0))/(VLOOKUP($E65,'Container Panel'!$B$41:$Z$100,'Container Panel'!$J$38,0)*HLOOKUP(AR$19,$F$146:$AS$206,$D65+1,0)),""),"")</f>
        <v/>
      </c>
      <c r="AS65" s="136" t="str">
        <f ca="1">IFERROR(IF(OR(AS$17=$C65,AS$17=list!$C$4),(VLOOKUP(AS$19,Input!$A$9:$I$48,Input!$I$6,0)*VLOOKUP(AS$19,Input!$A$9:$H$48,Input!$H$6,0))/(VLOOKUP($E65,'Container Panel'!$B$41:$Z$100,'Container Panel'!$J$38,0)*HLOOKUP(AS$19,$F$146:$AS$206,$D65+1,0)),""),"")</f>
        <v/>
      </c>
    </row>
    <row r="66" spans="3:45">
      <c r="C66" s="74" t="str">
        <f>IFERROR(VLOOKUP($E66,'Container Panel'!$B$41:$M$100,'Container Panel'!$K$38,0),"")</f>
        <v/>
      </c>
      <c r="D66" s="74">
        <v>47</v>
      </c>
      <c r="E66" s="135">
        <f t="shared" si="11"/>
        <v>0</v>
      </c>
      <c r="F66" s="136" t="str">
        <f ca="1">IFERROR(IF(OR(F$17=$C66,F$17=list!$C$4),(VLOOKUP(F$19,Input!$A$9:$I$48,Input!$I$6,0)*VLOOKUP(F$19,Input!$A$9:$H$48,Input!$H$6,0))/(VLOOKUP($E66,'Container Panel'!$B$41:$Z$100,'Container Panel'!$J$38,0)*HLOOKUP(F$19,$F$146:$AS$206,$D66+1,0)),""),"")</f>
        <v/>
      </c>
      <c r="G66" s="136" t="str">
        <f ca="1">IFERROR(IF(OR(G$17=$C66,G$17=list!$C$4),(VLOOKUP(G$19,Input!$A$9:$I$48,Input!$I$6,0)*VLOOKUP(G$19,Input!$A$9:$H$48,Input!$H$6,0))/(VLOOKUP($E66,'Container Panel'!$B$41:$Z$100,'Container Panel'!$J$38,0)*HLOOKUP(G$19,$F$146:$AS$206,$D66+1,0)),""),"")</f>
        <v/>
      </c>
      <c r="H66" s="136" t="str">
        <f ca="1">IFERROR(IF(OR(H$17=$C66,H$17=list!$C$4),(VLOOKUP(H$19,Input!$A$9:$I$48,Input!$I$6,0)*VLOOKUP(H$19,Input!$A$9:$H$48,Input!$H$6,0))/(VLOOKUP($E66,'Container Panel'!$B$41:$Z$100,'Container Panel'!$J$38,0)*HLOOKUP(H$19,$F$146:$AS$206,$D66+1,0)),""),"")</f>
        <v/>
      </c>
      <c r="I66" s="136" t="str">
        <f ca="1">IFERROR(IF(OR(I$17=$C66,I$17=list!$C$4),(VLOOKUP(I$19,Input!$A$9:$I$48,Input!$I$6,0)*VLOOKUP(I$19,Input!$A$9:$H$48,Input!$H$6,0))/(VLOOKUP($E66,'Container Panel'!$B$41:$Z$100,'Container Panel'!$J$38,0)*HLOOKUP(I$19,$F$146:$AS$206,$D66+1,0)),""),"")</f>
        <v/>
      </c>
      <c r="J66" s="136" t="str">
        <f ca="1">IFERROR(IF(OR(J$17=$C66,J$17=list!$C$4),(VLOOKUP(J$19,Input!$A$9:$I$48,Input!$I$6,0)*VLOOKUP(J$19,Input!$A$9:$H$48,Input!$H$6,0))/(VLOOKUP($E66,'Container Panel'!$B$41:$Z$100,'Container Panel'!$J$38,0)*HLOOKUP(J$19,$F$146:$AS$206,$D66+1,0)),""),"")</f>
        <v/>
      </c>
      <c r="K66" s="136" t="str">
        <f ca="1">IFERROR(IF(OR(K$17=$C66,K$17=list!$C$4),(VLOOKUP(K$19,Input!$A$9:$I$48,Input!$I$6,0)*VLOOKUP(K$19,Input!$A$9:$H$48,Input!$H$6,0))/(VLOOKUP($E66,'Container Panel'!$B$41:$Z$100,'Container Panel'!$J$38,0)*HLOOKUP(K$19,$F$146:$AS$206,$D66+1,0)),""),"")</f>
        <v/>
      </c>
      <c r="L66" s="136" t="str">
        <f ca="1">IFERROR(IF(OR(L$17=$C66,L$17=list!$C$4),(VLOOKUP(L$19,Input!$A$9:$I$48,Input!$I$6,0)*VLOOKUP(L$19,Input!$A$9:$H$48,Input!$H$6,0))/(VLOOKUP($E66,'Container Panel'!$B$41:$Z$100,'Container Panel'!$J$38,0)*HLOOKUP(L$19,$F$146:$AS$206,$D66+1,0)),""),"")</f>
        <v/>
      </c>
      <c r="M66" s="136" t="str">
        <f ca="1">IFERROR(IF(OR(M$17=$C66,M$17=list!$C$4),(VLOOKUP(M$19,Input!$A$9:$I$48,Input!$I$6,0)*VLOOKUP(M$19,Input!$A$9:$H$48,Input!$H$6,0))/(VLOOKUP($E66,'Container Panel'!$B$41:$Z$100,'Container Panel'!$J$38,0)*HLOOKUP(M$19,$F$146:$AS$206,$D66+1,0)),""),"")</f>
        <v/>
      </c>
      <c r="N66" s="136" t="str">
        <f ca="1">IFERROR(IF(OR(N$17=$C66,N$17=list!$C$4),(VLOOKUP(N$19,Input!$A$9:$I$48,Input!$I$6,0)*VLOOKUP(N$19,Input!$A$9:$H$48,Input!$H$6,0))/(VLOOKUP($E66,'Container Panel'!$B$41:$Z$100,'Container Panel'!$J$38,0)*HLOOKUP(N$19,$F$146:$AS$206,$D66+1,0)),""),"")</f>
        <v/>
      </c>
      <c r="O66" s="136" t="str">
        <f ca="1">IFERROR(IF(OR(O$17=$C66,O$17=list!$C$4),(VLOOKUP(O$19,Input!$A$9:$I$48,Input!$I$6,0)*VLOOKUP(O$19,Input!$A$9:$H$48,Input!$H$6,0))/(VLOOKUP($E66,'Container Panel'!$B$41:$Z$100,'Container Panel'!$J$38,0)*HLOOKUP(O$19,$F$146:$AS$206,$D66+1,0)),""),"")</f>
        <v/>
      </c>
      <c r="P66" s="136" t="str">
        <f ca="1">IFERROR(IF(OR(P$17=$C66,P$17=list!$C$4),(VLOOKUP(P$19,Input!$A$9:$I$48,Input!$I$6,0)*VLOOKUP(P$19,Input!$A$9:$H$48,Input!$H$6,0))/(VLOOKUP($E66,'Container Panel'!$B$41:$Z$100,'Container Panel'!$J$38,0)*HLOOKUP(P$19,$F$146:$AS$206,$D66+1,0)),""),"")</f>
        <v/>
      </c>
      <c r="Q66" s="136" t="str">
        <f ca="1">IFERROR(IF(OR(Q$17=$C66,Q$17=list!$C$4),(VLOOKUP(Q$19,Input!$A$9:$I$48,Input!$I$6,0)*VLOOKUP(Q$19,Input!$A$9:$H$48,Input!$H$6,0))/(VLOOKUP($E66,'Container Panel'!$B$41:$Z$100,'Container Panel'!$J$38,0)*HLOOKUP(Q$19,$F$146:$AS$206,$D66+1,0)),""),"")</f>
        <v/>
      </c>
      <c r="R66" s="136" t="str">
        <f ca="1">IFERROR(IF(OR(R$17=$C66,R$17=list!$C$4),(VLOOKUP(R$19,Input!$A$9:$I$48,Input!$I$6,0)*VLOOKUP(R$19,Input!$A$9:$H$48,Input!$H$6,0))/(VLOOKUP($E66,'Container Panel'!$B$41:$Z$100,'Container Panel'!$J$38,0)*HLOOKUP(R$19,$F$146:$AS$206,$D66+1,0)),""),"")</f>
        <v/>
      </c>
      <c r="S66" s="136" t="str">
        <f ca="1">IFERROR(IF(OR(S$17=$C66,S$17=list!$C$4),(VLOOKUP(S$19,Input!$A$9:$I$48,Input!$I$6,0)*VLOOKUP(S$19,Input!$A$9:$H$48,Input!$H$6,0))/(VLOOKUP($E66,'Container Panel'!$B$41:$Z$100,'Container Panel'!$J$38,0)*HLOOKUP(S$19,$F$146:$AS$206,$D66+1,0)),""),"")</f>
        <v/>
      </c>
      <c r="T66" s="136" t="str">
        <f ca="1">IFERROR(IF(OR(T$17=$C66,T$17=list!$C$4),(VLOOKUP(T$19,Input!$A$9:$I$48,Input!$I$6,0)*VLOOKUP(T$19,Input!$A$9:$H$48,Input!$H$6,0))/(VLOOKUP($E66,'Container Panel'!$B$41:$Z$100,'Container Panel'!$J$38,0)*HLOOKUP(T$19,$F$146:$AS$206,$D66+1,0)),""),"")</f>
        <v/>
      </c>
      <c r="U66" s="136" t="str">
        <f ca="1">IFERROR(IF(OR(U$17=$C66,U$17=list!$C$4),(VLOOKUP(U$19,Input!$A$9:$I$48,Input!$I$6,0)*VLOOKUP(U$19,Input!$A$9:$H$48,Input!$H$6,0))/(VLOOKUP($E66,'Container Panel'!$B$41:$Z$100,'Container Panel'!$J$38,0)*HLOOKUP(U$19,$F$146:$AS$206,$D66+1,0)),""),"")</f>
        <v/>
      </c>
      <c r="V66" s="136" t="str">
        <f ca="1">IFERROR(IF(OR(V$17=$C66,V$17=list!$C$4),(VLOOKUP(V$19,Input!$A$9:$I$48,Input!$I$6,0)*VLOOKUP(V$19,Input!$A$9:$H$48,Input!$H$6,0))/(VLOOKUP($E66,'Container Panel'!$B$41:$Z$100,'Container Panel'!$J$38,0)*HLOOKUP(V$19,$F$146:$AS$206,$D66+1,0)),""),"")</f>
        <v/>
      </c>
      <c r="W66" s="136" t="str">
        <f ca="1">IFERROR(IF(OR(W$17=$C66,W$17=list!$C$4),(VLOOKUP(W$19,Input!$A$9:$I$48,Input!$I$6,0)*VLOOKUP(W$19,Input!$A$9:$H$48,Input!$H$6,0))/(VLOOKUP($E66,'Container Panel'!$B$41:$Z$100,'Container Panel'!$J$38,0)*HLOOKUP(W$19,$F$146:$AS$206,$D66+1,0)),""),"")</f>
        <v/>
      </c>
      <c r="X66" s="136" t="str">
        <f ca="1">IFERROR(IF(OR(X$17=$C66,X$17=list!$C$4),(VLOOKUP(X$19,Input!$A$9:$I$48,Input!$I$6,0)*VLOOKUP(X$19,Input!$A$9:$H$48,Input!$H$6,0))/(VLOOKUP($E66,'Container Panel'!$B$41:$Z$100,'Container Panel'!$J$38,0)*HLOOKUP(X$19,$F$146:$AS$206,$D66+1,0)),""),"")</f>
        <v/>
      </c>
      <c r="Y66" s="136" t="str">
        <f ca="1">IFERROR(IF(OR(Y$17=$C66,Y$17=list!$C$4),(VLOOKUP(Y$19,Input!$A$9:$I$48,Input!$I$6,0)*VLOOKUP(Y$19,Input!$A$9:$H$48,Input!$H$6,0))/(VLOOKUP($E66,'Container Panel'!$B$41:$Z$100,'Container Panel'!$J$38,0)*HLOOKUP(Y$19,$F$146:$AS$206,$D66+1,0)),""),"")</f>
        <v/>
      </c>
      <c r="Z66" s="136" t="str">
        <f ca="1">IFERROR(IF(OR(Z$17=$C66,Z$17=list!$C$4),(VLOOKUP(Z$19,Input!$A$9:$I$48,Input!$I$6,0)*VLOOKUP(Z$19,Input!$A$9:$H$48,Input!$H$6,0))/(VLOOKUP($E66,'Container Panel'!$B$41:$Z$100,'Container Panel'!$J$38,0)*HLOOKUP(Z$19,$F$146:$AS$206,$D66+1,0)),""),"")</f>
        <v/>
      </c>
      <c r="AA66" s="136" t="str">
        <f ca="1">IFERROR(IF(OR(AA$17=$C66,AA$17=list!$C$4),(VLOOKUP(AA$19,Input!$A$9:$I$48,Input!$I$6,0)*VLOOKUP(AA$19,Input!$A$9:$H$48,Input!$H$6,0))/(VLOOKUP($E66,'Container Panel'!$B$41:$Z$100,'Container Panel'!$J$38,0)*HLOOKUP(AA$19,$F$146:$AS$206,$D66+1,0)),""),"")</f>
        <v/>
      </c>
      <c r="AB66" s="136" t="str">
        <f ca="1">IFERROR(IF(OR(AB$17=$C66,AB$17=list!$C$4),(VLOOKUP(AB$19,Input!$A$9:$I$48,Input!$I$6,0)*VLOOKUP(AB$19,Input!$A$9:$H$48,Input!$H$6,0))/(VLOOKUP($E66,'Container Panel'!$B$41:$Z$100,'Container Panel'!$J$38,0)*HLOOKUP(AB$19,$F$146:$AS$206,$D66+1,0)),""),"")</f>
        <v/>
      </c>
      <c r="AC66" s="136" t="str">
        <f ca="1">IFERROR(IF(OR(AC$17=$C66,AC$17=list!$C$4),(VLOOKUP(AC$19,Input!$A$9:$I$48,Input!$I$6,0)*VLOOKUP(AC$19,Input!$A$9:$H$48,Input!$H$6,0))/(VLOOKUP($E66,'Container Panel'!$B$41:$Z$100,'Container Panel'!$J$38,0)*HLOOKUP(AC$19,$F$146:$AS$206,$D66+1,0)),""),"")</f>
        <v/>
      </c>
      <c r="AD66" s="136" t="str">
        <f ca="1">IFERROR(IF(OR(AD$17=$C66,AD$17=list!$C$4),(VLOOKUP(AD$19,Input!$A$9:$I$48,Input!$I$6,0)*VLOOKUP(AD$19,Input!$A$9:$H$48,Input!$H$6,0))/(VLOOKUP($E66,'Container Panel'!$B$41:$Z$100,'Container Panel'!$J$38,0)*HLOOKUP(AD$19,$F$146:$AS$206,$D66+1,0)),""),"")</f>
        <v/>
      </c>
      <c r="AE66" s="136" t="str">
        <f ca="1">IFERROR(IF(OR(AE$17=$C66,AE$17=list!$C$4),(VLOOKUP(AE$19,Input!$A$9:$I$48,Input!$I$6,0)*VLOOKUP(AE$19,Input!$A$9:$H$48,Input!$H$6,0))/(VLOOKUP($E66,'Container Panel'!$B$41:$Z$100,'Container Panel'!$J$38,0)*HLOOKUP(AE$19,$F$146:$AS$206,$D66+1,0)),""),"")</f>
        <v/>
      </c>
      <c r="AF66" s="136" t="str">
        <f ca="1">IFERROR(IF(OR(AF$17=$C66,AF$17=list!$C$4),(VLOOKUP(AF$19,Input!$A$9:$I$48,Input!$I$6,0)*VLOOKUP(AF$19,Input!$A$9:$H$48,Input!$H$6,0))/(VLOOKUP($E66,'Container Panel'!$B$41:$Z$100,'Container Panel'!$J$38,0)*HLOOKUP(AF$19,$F$146:$AS$206,$D66+1,0)),""),"")</f>
        <v/>
      </c>
      <c r="AG66" s="136" t="str">
        <f ca="1">IFERROR(IF(OR(AG$17=$C66,AG$17=list!$C$4),(VLOOKUP(AG$19,Input!$A$9:$I$48,Input!$I$6,0)*VLOOKUP(AG$19,Input!$A$9:$H$48,Input!$H$6,0))/(VLOOKUP($E66,'Container Panel'!$B$41:$Z$100,'Container Panel'!$J$38,0)*HLOOKUP(AG$19,$F$146:$AS$206,$D66+1,0)),""),"")</f>
        <v/>
      </c>
      <c r="AH66" s="136" t="str">
        <f ca="1">IFERROR(IF(OR(AH$17=$C66,AH$17=list!$C$4),(VLOOKUP(AH$19,Input!$A$9:$I$48,Input!$I$6,0)*VLOOKUP(AH$19,Input!$A$9:$H$48,Input!$H$6,0))/(VLOOKUP($E66,'Container Panel'!$B$41:$Z$100,'Container Panel'!$J$38,0)*HLOOKUP(AH$19,$F$146:$AS$206,$D66+1,0)),""),"")</f>
        <v/>
      </c>
      <c r="AI66" s="136" t="str">
        <f ca="1">IFERROR(IF(OR(AI$17=$C66,AI$17=list!$C$4),(VLOOKUP(AI$19,Input!$A$9:$I$48,Input!$I$6,0)*VLOOKUP(AI$19,Input!$A$9:$H$48,Input!$H$6,0))/(VLOOKUP($E66,'Container Panel'!$B$41:$Z$100,'Container Panel'!$J$38,0)*HLOOKUP(AI$19,$F$146:$AS$206,$D66+1,0)),""),"")</f>
        <v/>
      </c>
      <c r="AJ66" s="136" t="str">
        <f ca="1">IFERROR(IF(OR(AJ$17=$C66,AJ$17=list!$C$4),(VLOOKUP(AJ$19,Input!$A$9:$I$48,Input!$I$6,0)*VLOOKUP(AJ$19,Input!$A$9:$H$48,Input!$H$6,0))/(VLOOKUP($E66,'Container Panel'!$B$41:$Z$100,'Container Panel'!$J$38,0)*HLOOKUP(AJ$19,$F$146:$AS$206,$D66+1,0)),""),"")</f>
        <v/>
      </c>
      <c r="AK66" s="136" t="str">
        <f ca="1">IFERROR(IF(OR(AK$17=$C66,AK$17=list!$C$4),(VLOOKUP(AK$19,Input!$A$9:$I$48,Input!$I$6,0)*VLOOKUP(AK$19,Input!$A$9:$H$48,Input!$H$6,0))/(VLOOKUP($E66,'Container Panel'!$B$41:$Z$100,'Container Panel'!$J$38,0)*HLOOKUP(AK$19,$F$146:$AS$206,$D66+1,0)),""),"")</f>
        <v/>
      </c>
      <c r="AL66" s="136" t="str">
        <f ca="1">IFERROR(IF(OR(AL$17=$C66,AL$17=list!$C$4),(VLOOKUP(AL$19,Input!$A$9:$I$48,Input!$I$6,0)*VLOOKUP(AL$19,Input!$A$9:$H$48,Input!$H$6,0))/(VLOOKUP($E66,'Container Panel'!$B$41:$Z$100,'Container Panel'!$J$38,0)*HLOOKUP(AL$19,$F$146:$AS$206,$D66+1,0)),""),"")</f>
        <v/>
      </c>
      <c r="AM66" s="136" t="str">
        <f ca="1">IFERROR(IF(OR(AM$17=$C66,AM$17=list!$C$4),(VLOOKUP(AM$19,Input!$A$9:$I$48,Input!$I$6,0)*VLOOKUP(AM$19,Input!$A$9:$H$48,Input!$H$6,0))/(VLOOKUP($E66,'Container Panel'!$B$41:$Z$100,'Container Panel'!$J$38,0)*HLOOKUP(AM$19,$F$146:$AS$206,$D66+1,0)),""),"")</f>
        <v/>
      </c>
      <c r="AN66" s="136" t="str">
        <f ca="1">IFERROR(IF(OR(AN$17=$C66,AN$17=list!$C$4),(VLOOKUP(AN$19,Input!$A$9:$I$48,Input!$I$6,0)*VLOOKUP(AN$19,Input!$A$9:$H$48,Input!$H$6,0))/(VLOOKUP($E66,'Container Panel'!$B$41:$Z$100,'Container Panel'!$J$38,0)*HLOOKUP(AN$19,$F$146:$AS$206,$D66+1,0)),""),"")</f>
        <v/>
      </c>
      <c r="AO66" s="136" t="str">
        <f ca="1">IFERROR(IF(OR(AO$17=$C66,AO$17=list!$C$4),(VLOOKUP(AO$19,Input!$A$9:$I$48,Input!$I$6,0)*VLOOKUP(AO$19,Input!$A$9:$H$48,Input!$H$6,0))/(VLOOKUP($E66,'Container Panel'!$B$41:$Z$100,'Container Panel'!$J$38,0)*HLOOKUP(AO$19,$F$146:$AS$206,$D66+1,0)),""),"")</f>
        <v/>
      </c>
      <c r="AP66" s="136" t="str">
        <f ca="1">IFERROR(IF(OR(AP$17=$C66,AP$17=list!$C$4),(VLOOKUP(AP$19,Input!$A$9:$I$48,Input!$I$6,0)*VLOOKUP(AP$19,Input!$A$9:$H$48,Input!$H$6,0))/(VLOOKUP($E66,'Container Panel'!$B$41:$Z$100,'Container Panel'!$J$38,0)*HLOOKUP(AP$19,$F$146:$AS$206,$D66+1,0)),""),"")</f>
        <v/>
      </c>
      <c r="AQ66" s="136" t="str">
        <f ca="1">IFERROR(IF(OR(AQ$17=$C66,AQ$17=list!$C$4),(VLOOKUP(AQ$19,Input!$A$9:$I$48,Input!$I$6,0)*VLOOKUP(AQ$19,Input!$A$9:$H$48,Input!$H$6,0))/(VLOOKUP($E66,'Container Panel'!$B$41:$Z$100,'Container Panel'!$J$38,0)*HLOOKUP(AQ$19,$F$146:$AS$206,$D66+1,0)),""),"")</f>
        <v/>
      </c>
      <c r="AR66" s="136" t="str">
        <f ca="1">IFERROR(IF(OR(AR$17=$C66,AR$17=list!$C$4),(VLOOKUP(AR$19,Input!$A$9:$I$48,Input!$I$6,0)*VLOOKUP(AR$19,Input!$A$9:$H$48,Input!$H$6,0))/(VLOOKUP($E66,'Container Panel'!$B$41:$Z$100,'Container Panel'!$J$38,0)*HLOOKUP(AR$19,$F$146:$AS$206,$D66+1,0)),""),"")</f>
        <v/>
      </c>
      <c r="AS66" s="136" t="str">
        <f ca="1">IFERROR(IF(OR(AS$17=$C66,AS$17=list!$C$4),(VLOOKUP(AS$19,Input!$A$9:$I$48,Input!$I$6,0)*VLOOKUP(AS$19,Input!$A$9:$H$48,Input!$H$6,0))/(VLOOKUP($E66,'Container Panel'!$B$41:$Z$100,'Container Panel'!$J$38,0)*HLOOKUP(AS$19,$F$146:$AS$206,$D66+1,0)),""),"")</f>
        <v/>
      </c>
    </row>
    <row r="67" spans="3:45">
      <c r="C67" s="74" t="str">
        <f>IFERROR(VLOOKUP($E67,'Container Panel'!$B$41:$M$100,'Container Panel'!$K$38,0),"")</f>
        <v/>
      </c>
      <c r="D67" s="74">
        <v>48</v>
      </c>
      <c r="E67" s="135">
        <f t="shared" si="11"/>
        <v>0</v>
      </c>
      <c r="F67" s="136" t="str">
        <f ca="1">IFERROR(IF(OR(F$17=$C67,F$17=list!$C$4),(VLOOKUP(F$19,Input!$A$9:$I$48,Input!$I$6,0)*VLOOKUP(F$19,Input!$A$9:$H$48,Input!$H$6,0))/(VLOOKUP($E67,'Container Panel'!$B$41:$Z$100,'Container Panel'!$J$38,0)*HLOOKUP(F$19,$F$146:$AS$206,$D67+1,0)),""),"")</f>
        <v/>
      </c>
      <c r="G67" s="136" t="str">
        <f ca="1">IFERROR(IF(OR(G$17=$C67,G$17=list!$C$4),(VLOOKUP(G$19,Input!$A$9:$I$48,Input!$I$6,0)*VLOOKUP(G$19,Input!$A$9:$H$48,Input!$H$6,0))/(VLOOKUP($E67,'Container Panel'!$B$41:$Z$100,'Container Panel'!$J$38,0)*HLOOKUP(G$19,$F$146:$AS$206,$D67+1,0)),""),"")</f>
        <v/>
      </c>
      <c r="H67" s="136" t="str">
        <f ca="1">IFERROR(IF(OR(H$17=$C67,H$17=list!$C$4),(VLOOKUP(H$19,Input!$A$9:$I$48,Input!$I$6,0)*VLOOKUP(H$19,Input!$A$9:$H$48,Input!$H$6,0))/(VLOOKUP($E67,'Container Panel'!$B$41:$Z$100,'Container Panel'!$J$38,0)*HLOOKUP(H$19,$F$146:$AS$206,$D67+1,0)),""),"")</f>
        <v/>
      </c>
      <c r="I67" s="136" t="str">
        <f ca="1">IFERROR(IF(OR(I$17=$C67,I$17=list!$C$4),(VLOOKUP(I$19,Input!$A$9:$I$48,Input!$I$6,0)*VLOOKUP(I$19,Input!$A$9:$H$48,Input!$H$6,0))/(VLOOKUP($E67,'Container Panel'!$B$41:$Z$100,'Container Panel'!$J$38,0)*HLOOKUP(I$19,$F$146:$AS$206,$D67+1,0)),""),"")</f>
        <v/>
      </c>
      <c r="J67" s="136" t="str">
        <f ca="1">IFERROR(IF(OR(J$17=$C67,J$17=list!$C$4),(VLOOKUP(J$19,Input!$A$9:$I$48,Input!$I$6,0)*VLOOKUP(J$19,Input!$A$9:$H$48,Input!$H$6,0))/(VLOOKUP($E67,'Container Panel'!$B$41:$Z$100,'Container Panel'!$J$38,0)*HLOOKUP(J$19,$F$146:$AS$206,$D67+1,0)),""),"")</f>
        <v/>
      </c>
      <c r="K67" s="136" t="str">
        <f ca="1">IFERROR(IF(OR(K$17=$C67,K$17=list!$C$4),(VLOOKUP(K$19,Input!$A$9:$I$48,Input!$I$6,0)*VLOOKUP(K$19,Input!$A$9:$H$48,Input!$H$6,0))/(VLOOKUP($E67,'Container Panel'!$B$41:$Z$100,'Container Panel'!$J$38,0)*HLOOKUP(K$19,$F$146:$AS$206,$D67+1,0)),""),"")</f>
        <v/>
      </c>
      <c r="L67" s="136" t="str">
        <f ca="1">IFERROR(IF(OR(L$17=$C67,L$17=list!$C$4),(VLOOKUP(L$19,Input!$A$9:$I$48,Input!$I$6,0)*VLOOKUP(L$19,Input!$A$9:$H$48,Input!$H$6,0))/(VLOOKUP($E67,'Container Panel'!$B$41:$Z$100,'Container Panel'!$J$38,0)*HLOOKUP(L$19,$F$146:$AS$206,$D67+1,0)),""),"")</f>
        <v/>
      </c>
      <c r="M67" s="136" t="str">
        <f ca="1">IFERROR(IF(OR(M$17=$C67,M$17=list!$C$4),(VLOOKUP(M$19,Input!$A$9:$I$48,Input!$I$6,0)*VLOOKUP(M$19,Input!$A$9:$H$48,Input!$H$6,0))/(VLOOKUP($E67,'Container Panel'!$B$41:$Z$100,'Container Panel'!$J$38,0)*HLOOKUP(M$19,$F$146:$AS$206,$D67+1,0)),""),"")</f>
        <v/>
      </c>
      <c r="N67" s="136" t="str">
        <f ca="1">IFERROR(IF(OR(N$17=$C67,N$17=list!$C$4),(VLOOKUP(N$19,Input!$A$9:$I$48,Input!$I$6,0)*VLOOKUP(N$19,Input!$A$9:$H$48,Input!$H$6,0))/(VLOOKUP($E67,'Container Panel'!$B$41:$Z$100,'Container Panel'!$J$38,0)*HLOOKUP(N$19,$F$146:$AS$206,$D67+1,0)),""),"")</f>
        <v/>
      </c>
      <c r="O67" s="136" t="str">
        <f ca="1">IFERROR(IF(OR(O$17=$C67,O$17=list!$C$4),(VLOOKUP(O$19,Input!$A$9:$I$48,Input!$I$6,0)*VLOOKUP(O$19,Input!$A$9:$H$48,Input!$H$6,0))/(VLOOKUP($E67,'Container Panel'!$B$41:$Z$100,'Container Panel'!$J$38,0)*HLOOKUP(O$19,$F$146:$AS$206,$D67+1,0)),""),"")</f>
        <v/>
      </c>
      <c r="P67" s="136" t="str">
        <f ca="1">IFERROR(IF(OR(P$17=$C67,P$17=list!$C$4),(VLOOKUP(P$19,Input!$A$9:$I$48,Input!$I$6,0)*VLOOKUP(P$19,Input!$A$9:$H$48,Input!$H$6,0))/(VLOOKUP($E67,'Container Panel'!$B$41:$Z$100,'Container Panel'!$J$38,0)*HLOOKUP(P$19,$F$146:$AS$206,$D67+1,0)),""),"")</f>
        <v/>
      </c>
      <c r="Q67" s="136" t="str">
        <f ca="1">IFERROR(IF(OR(Q$17=$C67,Q$17=list!$C$4),(VLOOKUP(Q$19,Input!$A$9:$I$48,Input!$I$6,0)*VLOOKUP(Q$19,Input!$A$9:$H$48,Input!$H$6,0))/(VLOOKUP($E67,'Container Panel'!$B$41:$Z$100,'Container Panel'!$J$38,0)*HLOOKUP(Q$19,$F$146:$AS$206,$D67+1,0)),""),"")</f>
        <v/>
      </c>
      <c r="R67" s="136" t="str">
        <f ca="1">IFERROR(IF(OR(R$17=$C67,R$17=list!$C$4),(VLOOKUP(R$19,Input!$A$9:$I$48,Input!$I$6,0)*VLOOKUP(R$19,Input!$A$9:$H$48,Input!$H$6,0))/(VLOOKUP($E67,'Container Panel'!$B$41:$Z$100,'Container Panel'!$J$38,0)*HLOOKUP(R$19,$F$146:$AS$206,$D67+1,0)),""),"")</f>
        <v/>
      </c>
      <c r="S67" s="136" t="str">
        <f ca="1">IFERROR(IF(OR(S$17=$C67,S$17=list!$C$4),(VLOOKUP(S$19,Input!$A$9:$I$48,Input!$I$6,0)*VLOOKUP(S$19,Input!$A$9:$H$48,Input!$H$6,0))/(VLOOKUP($E67,'Container Panel'!$B$41:$Z$100,'Container Panel'!$J$38,0)*HLOOKUP(S$19,$F$146:$AS$206,$D67+1,0)),""),"")</f>
        <v/>
      </c>
      <c r="T67" s="136" t="str">
        <f ca="1">IFERROR(IF(OR(T$17=$C67,T$17=list!$C$4),(VLOOKUP(T$19,Input!$A$9:$I$48,Input!$I$6,0)*VLOOKUP(T$19,Input!$A$9:$H$48,Input!$H$6,0))/(VLOOKUP($E67,'Container Panel'!$B$41:$Z$100,'Container Panel'!$J$38,0)*HLOOKUP(T$19,$F$146:$AS$206,$D67+1,0)),""),"")</f>
        <v/>
      </c>
      <c r="U67" s="136" t="str">
        <f ca="1">IFERROR(IF(OR(U$17=$C67,U$17=list!$C$4),(VLOOKUP(U$19,Input!$A$9:$I$48,Input!$I$6,0)*VLOOKUP(U$19,Input!$A$9:$H$48,Input!$H$6,0))/(VLOOKUP($E67,'Container Panel'!$B$41:$Z$100,'Container Panel'!$J$38,0)*HLOOKUP(U$19,$F$146:$AS$206,$D67+1,0)),""),"")</f>
        <v/>
      </c>
      <c r="V67" s="136" t="str">
        <f ca="1">IFERROR(IF(OR(V$17=$C67,V$17=list!$C$4),(VLOOKUP(V$19,Input!$A$9:$I$48,Input!$I$6,0)*VLOOKUP(V$19,Input!$A$9:$H$48,Input!$H$6,0))/(VLOOKUP($E67,'Container Panel'!$B$41:$Z$100,'Container Panel'!$J$38,0)*HLOOKUP(V$19,$F$146:$AS$206,$D67+1,0)),""),"")</f>
        <v/>
      </c>
      <c r="W67" s="136" t="str">
        <f ca="1">IFERROR(IF(OR(W$17=$C67,W$17=list!$C$4),(VLOOKUP(W$19,Input!$A$9:$I$48,Input!$I$6,0)*VLOOKUP(W$19,Input!$A$9:$H$48,Input!$H$6,0))/(VLOOKUP($E67,'Container Panel'!$B$41:$Z$100,'Container Panel'!$J$38,0)*HLOOKUP(W$19,$F$146:$AS$206,$D67+1,0)),""),"")</f>
        <v/>
      </c>
      <c r="X67" s="136" t="str">
        <f ca="1">IFERROR(IF(OR(X$17=$C67,X$17=list!$C$4),(VLOOKUP(X$19,Input!$A$9:$I$48,Input!$I$6,0)*VLOOKUP(X$19,Input!$A$9:$H$48,Input!$H$6,0))/(VLOOKUP($E67,'Container Panel'!$B$41:$Z$100,'Container Panel'!$J$38,0)*HLOOKUP(X$19,$F$146:$AS$206,$D67+1,0)),""),"")</f>
        <v/>
      </c>
      <c r="Y67" s="136" t="str">
        <f ca="1">IFERROR(IF(OR(Y$17=$C67,Y$17=list!$C$4),(VLOOKUP(Y$19,Input!$A$9:$I$48,Input!$I$6,0)*VLOOKUP(Y$19,Input!$A$9:$H$48,Input!$H$6,0))/(VLOOKUP($E67,'Container Panel'!$B$41:$Z$100,'Container Panel'!$J$38,0)*HLOOKUP(Y$19,$F$146:$AS$206,$D67+1,0)),""),"")</f>
        <v/>
      </c>
      <c r="Z67" s="136" t="str">
        <f ca="1">IFERROR(IF(OR(Z$17=$C67,Z$17=list!$C$4),(VLOOKUP(Z$19,Input!$A$9:$I$48,Input!$I$6,0)*VLOOKUP(Z$19,Input!$A$9:$H$48,Input!$H$6,0))/(VLOOKUP($E67,'Container Panel'!$B$41:$Z$100,'Container Panel'!$J$38,0)*HLOOKUP(Z$19,$F$146:$AS$206,$D67+1,0)),""),"")</f>
        <v/>
      </c>
      <c r="AA67" s="136" t="str">
        <f ca="1">IFERROR(IF(OR(AA$17=$C67,AA$17=list!$C$4),(VLOOKUP(AA$19,Input!$A$9:$I$48,Input!$I$6,0)*VLOOKUP(AA$19,Input!$A$9:$H$48,Input!$H$6,0))/(VLOOKUP($E67,'Container Panel'!$B$41:$Z$100,'Container Panel'!$J$38,0)*HLOOKUP(AA$19,$F$146:$AS$206,$D67+1,0)),""),"")</f>
        <v/>
      </c>
      <c r="AB67" s="136" t="str">
        <f ca="1">IFERROR(IF(OR(AB$17=$C67,AB$17=list!$C$4),(VLOOKUP(AB$19,Input!$A$9:$I$48,Input!$I$6,0)*VLOOKUP(AB$19,Input!$A$9:$H$48,Input!$H$6,0))/(VLOOKUP($E67,'Container Panel'!$B$41:$Z$100,'Container Panel'!$J$38,0)*HLOOKUP(AB$19,$F$146:$AS$206,$D67+1,0)),""),"")</f>
        <v/>
      </c>
      <c r="AC67" s="136" t="str">
        <f ca="1">IFERROR(IF(OR(AC$17=$C67,AC$17=list!$C$4),(VLOOKUP(AC$19,Input!$A$9:$I$48,Input!$I$6,0)*VLOOKUP(AC$19,Input!$A$9:$H$48,Input!$H$6,0))/(VLOOKUP($E67,'Container Panel'!$B$41:$Z$100,'Container Panel'!$J$38,0)*HLOOKUP(AC$19,$F$146:$AS$206,$D67+1,0)),""),"")</f>
        <v/>
      </c>
      <c r="AD67" s="136" t="str">
        <f ca="1">IFERROR(IF(OR(AD$17=$C67,AD$17=list!$C$4),(VLOOKUP(AD$19,Input!$A$9:$I$48,Input!$I$6,0)*VLOOKUP(AD$19,Input!$A$9:$H$48,Input!$H$6,0))/(VLOOKUP($E67,'Container Panel'!$B$41:$Z$100,'Container Panel'!$J$38,0)*HLOOKUP(AD$19,$F$146:$AS$206,$D67+1,0)),""),"")</f>
        <v/>
      </c>
      <c r="AE67" s="136" t="str">
        <f ca="1">IFERROR(IF(OR(AE$17=$C67,AE$17=list!$C$4),(VLOOKUP(AE$19,Input!$A$9:$I$48,Input!$I$6,0)*VLOOKUP(AE$19,Input!$A$9:$H$48,Input!$H$6,0))/(VLOOKUP($E67,'Container Panel'!$B$41:$Z$100,'Container Panel'!$J$38,0)*HLOOKUP(AE$19,$F$146:$AS$206,$D67+1,0)),""),"")</f>
        <v/>
      </c>
      <c r="AF67" s="136" t="str">
        <f ca="1">IFERROR(IF(OR(AF$17=$C67,AF$17=list!$C$4),(VLOOKUP(AF$19,Input!$A$9:$I$48,Input!$I$6,0)*VLOOKUP(AF$19,Input!$A$9:$H$48,Input!$H$6,0))/(VLOOKUP($E67,'Container Panel'!$B$41:$Z$100,'Container Panel'!$J$38,0)*HLOOKUP(AF$19,$F$146:$AS$206,$D67+1,0)),""),"")</f>
        <v/>
      </c>
      <c r="AG67" s="136" t="str">
        <f ca="1">IFERROR(IF(OR(AG$17=$C67,AG$17=list!$C$4),(VLOOKUP(AG$19,Input!$A$9:$I$48,Input!$I$6,0)*VLOOKUP(AG$19,Input!$A$9:$H$48,Input!$H$6,0))/(VLOOKUP($E67,'Container Panel'!$B$41:$Z$100,'Container Panel'!$J$38,0)*HLOOKUP(AG$19,$F$146:$AS$206,$D67+1,0)),""),"")</f>
        <v/>
      </c>
      <c r="AH67" s="136" t="str">
        <f ca="1">IFERROR(IF(OR(AH$17=$C67,AH$17=list!$C$4),(VLOOKUP(AH$19,Input!$A$9:$I$48,Input!$I$6,0)*VLOOKUP(AH$19,Input!$A$9:$H$48,Input!$H$6,0))/(VLOOKUP($E67,'Container Panel'!$B$41:$Z$100,'Container Panel'!$J$38,0)*HLOOKUP(AH$19,$F$146:$AS$206,$D67+1,0)),""),"")</f>
        <v/>
      </c>
      <c r="AI67" s="136" t="str">
        <f ca="1">IFERROR(IF(OR(AI$17=$C67,AI$17=list!$C$4),(VLOOKUP(AI$19,Input!$A$9:$I$48,Input!$I$6,0)*VLOOKUP(AI$19,Input!$A$9:$H$48,Input!$H$6,0))/(VLOOKUP($E67,'Container Panel'!$B$41:$Z$100,'Container Panel'!$J$38,0)*HLOOKUP(AI$19,$F$146:$AS$206,$D67+1,0)),""),"")</f>
        <v/>
      </c>
      <c r="AJ67" s="136" t="str">
        <f ca="1">IFERROR(IF(OR(AJ$17=$C67,AJ$17=list!$C$4),(VLOOKUP(AJ$19,Input!$A$9:$I$48,Input!$I$6,0)*VLOOKUP(AJ$19,Input!$A$9:$H$48,Input!$H$6,0))/(VLOOKUP($E67,'Container Panel'!$B$41:$Z$100,'Container Panel'!$J$38,0)*HLOOKUP(AJ$19,$F$146:$AS$206,$D67+1,0)),""),"")</f>
        <v/>
      </c>
      <c r="AK67" s="136" t="str">
        <f ca="1">IFERROR(IF(OR(AK$17=$C67,AK$17=list!$C$4),(VLOOKUP(AK$19,Input!$A$9:$I$48,Input!$I$6,0)*VLOOKUP(AK$19,Input!$A$9:$H$48,Input!$H$6,0))/(VLOOKUP($E67,'Container Panel'!$B$41:$Z$100,'Container Panel'!$J$38,0)*HLOOKUP(AK$19,$F$146:$AS$206,$D67+1,0)),""),"")</f>
        <v/>
      </c>
      <c r="AL67" s="136" t="str">
        <f ca="1">IFERROR(IF(OR(AL$17=$C67,AL$17=list!$C$4),(VLOOKUP(AL$19,Input!$A$9:$I$48,Input!$I$6,0)*VLOOKUP(AL$19,Input!$A$9:$H$48,Input!$H$6,0))/(VLOOKUP($E67,'Container Panel'!$B$41:$Z$100,'Container Panel'!$J$38,0)*HLOOKUP(AL$19,$F$146:$AS$206,$D67+1,0)),""),"")</f>
        <v/>
      </c>
      <c r="AM67" s="136" t="str">
        <f ca="1">IFERROR(IF(OR(AM$17=$C67,AM$17=list!$C$4),(VLOOKUP(AM$19,Input!$A$9:$I$48,Input!$I$6,0)*VLOOKUP(AM$19,Input!$A$9:$H$48,Input!$H$6,0))/(VLOOKUP($E67,'Container Panel'!$B$41:$Z$100,'Container Panel'!$J$38,0)*HLOOKUP(AM$19,$F$146:$AS$206,$D67+1,0)),""),"")</f>
        <v/>
      </c>
      <c r="AN67" s="136" t="str">
        <f ca="1">IFERROR(IF(OR(AN$17=$C67,AN$17=list!$C$4),(VLOOKUP(AN$19,Input!$A$9:$I$48,Input!$I$6,0)*VLOOKUP(AN$19,Input!$A$9:$H$48,Input!$H$6,0))/(VLOOKUP($E67,'Container Panel'!$B$41:$Z$100,'Container Panel'!$J$38,0)*HLOOKUP(AN$19,$F$146:$AS$206,$D67+1,0)),""),"")</f>
        <v/>
      </c>
      <c r="AO67" s="136" t="str">
        <f ca="1">IFERROR(IF(OR(AO$17=$C67,AO$17=list!$C$4),(VLOOKUP(AO$19,Input!$A$9:$I$48,Input!$I$6,0)*VLOOKUP(AO$19,Input!$A$9:$H$48,Input!$H$6,0))/(VLOOKUP($E67,'Container Panel'!$B$41:$Z$100,'Container Panel'!$J$38,0)*HLOOKUP(AO$19,$F$146:$AS$206,$D67+1,0)),""),"")</f>
        <v/>
      </c>
      <c r="AP67" s="136" t="str">
        <f ca="1">IFERROR(IF(OR(AP$17=$C67,AP$17=list!$C$4),(VLOOKUP(AP$19,Input!$A$9:$I$48,Input!$I$6,0)*VLOOKUP(AP$19,Input!$A$9:$H$48,Input!$H$6,0))/(VLOOKUP($E67,'Container Panel'!$B$41:$Z$100,'Container Panel'!$J$38,0)*HLOOKUP(AP$19,$F$146:$AS$206,$D67+1,0)),""),"")</f>
        <v/>
      </c>
      <c r="AQ67" s="136" t="str">
        <f ca="1">IFERROR(IF(OR(AQ$17=$C67,AQ$17=list!$C$4),(VLOOKUP(AQ$19,Input!$A$9:$I$48,Input!$I$6,0)*VLOOKUP(AQ$19,Input!$A$9:$H$48,Input!$H$6,0))/(VLOOKUP($E67,'Container Panel'!$B$41:$Z$100,'Container Panel'!$J$38,0)*HLOOKUP(AQ$19,$F$146:$AS$206,$D67+1,0)),""),"")</f>
        <v/>
      </c>
      <c r="AR67" s="136" t="str">
        <f ca="1">IFERROR(IF(OR(AR$17=$C67,AR$17=list!$C$4),(VLOOKUP(AR$19,Input!$A$9:$I$48,Input!$I$6,0)*VLOOKUP(AR$19,Input!$A$9:$H$48,Input!$H$6,0))/(VLOOKUP($E67,'Container Panel'!$B$41:$Z$100,'Container Panel'!$J$38,0)*HLOOKUP(AR$19,$F$146:$AS$206,$D67+1,0)),""),"")</f>
        <v/>
      </c>
      <c r="AS67" s="136" t="str">
        <f ca="1">IFERROR(IF(OR(AS$17=$C67,AS$17=list!$C$4),(VLOOKUP(AS$19,Input!$A$9:$I$48,Input!$I$6,0)*VLOOKUP(AS$19,Input!$A$9:$H$48,Input!$H$6,0))/(VLOOKUP($E67,'Container Panel'!$B$41:$Z$100,'Container Panel'!$J$38,0)*HLOOKUP(AS$19,$F$146:$AS$206,$D67+1,0)),""),"")</f>
        <v/>
      </c>
    </row>
    <row r="68" spans="3:45">
      <c r="C68" s="74" t="str">
        <f>IFERROR(VLOOKUP($E68,'Container Panel'!$B$41:$M$100,'Container Panel'!$K$38,0),"")</f>
        <v/>
      </c>
      <c r="D68" s="74">
        <v>49</v>
      </c>
      <c r="E68" s="135">
        <f t="shared" si="11"/>
        <v>0</v>
      </c>
      <c r="F68" s="136" t="str">
        <f ca="1">IFERROR(IF(OR(F$17=$C68,F$17=list!$C$4),(VLOOKUP(F$19,Input!$A$9:$I$48,Input!$I$6,0)*VLOOKUP(F$19,Input!$A$9:$H$48,Input!$H$6,0))/(VLOOKUP($E68,'Container Panel'!$B$41:$Z$100,'Container Panel'!$J$38,0)*HLOOKUP(F$19,$F$146:$AS$206,$D68+1,0)),""),"")</f>
        <v/>
      </c>
      <c r="G68" s="136" t="str">
        <f ca="1">IFERROR(IF(OR(G$17=$C68,G$17=list!$C$4),(VLOOKUP(G$19,Input!$A$9:$I$48,Input!$I$6,0)*VLOOKUP(G$19,Input!$A$9:$H$48,Input!$H$6,0))/(VLOOKUP($E68,'Container Panel'!$B$41:$Z$100,'Container Panel'!$J$38,0)*HLOOKUP(G$19,$F$146:$AS$206,$D68+1,0)),""),"")</f>
        <v/>
      </c>
      <c r="H68" s="136" t="str">
        <f ca="1">IFERROR(IF(OR(H$17=$C68,H$17=list!$C$4),(VLOOKUP(H$19,Input!$A$9:$I$48,Input!$I$6,0)*VLOOKUP(H$19,Input!$A$9:$H$48,Input!$H$6,0))/(VLOOKUP($E68,'Container Panel'!$B$41:$Z$100,'Container Panel'!$J$38,0)*HLOOKUP(H$19,$F$146:$AS$206,$D68+1,0)),""),"")</f>
        <v/>
      </c>
      <c r="I68" s="136" t="str">
        <f ca="1">IFERROR(IF(OR(I$17=$C68,I$17=list!$C$4),(VLOOKUP(I$19,Input!$A$9:$I$48,Input!$I$6,0)*VLOOKUP(I$19,Input!$A$9:$H$48,Input!$H$6,0))/(VLOOKUP($E68,'Container Panel'!$B$41:$Z$100,'Container Panel'!$J$38,0)*HLOOKUP(I$19,$F$146:$AS$206,$D68+1,0)),""),"")</f>
        <v/>
      </c>
      <c r="J68" s="136" t="str">
        <f ca="1">IFERROR(IF(OR(J$17=$C68,J$17=list!$C$4),(VLOOKUP(J$19,Input!$A$9:$I$48,Input!$I$6,0)*VLOOKUP(J$19,Input!$A$9:$H$48,Input!$H$6,0))/(VLOOKUP($E68,'Container Panel'!$B$41:$Z$100,'Container Panel'!$J$38,0)*HLOOKUP(J$19,$F$146:$AS$206,$D68+1,0)),""),"")</f>
        <v/>
      </c>
      <c r="K68" s="136" t="str">
        <f ca="1">IFERROR(IF(OR(K$17=$C68,K$17=list!$C$4),(VLOOKUP(K$19,Input!$A$9:$I$48,Input!$I$6,0)*VLOOKUP(K$19,Input!$A$9:$H$48,Input!$H$6,0))/(VLOOKUP($E68,'Container Panel'!$B$41:$Z$100,'Container Panel'!$J$38,0)*HLOOKUP(K$19,$F$146:$AS$206,$D68+1,0)),""),"")</f>
        <v/>
      </c>
      <c r="L68" s="136" t="str">
        <f ca="1">IFERROR(IF(OR(L$17=$C68,L$17=list!$C$4),(VLOOKUP(L$19,Input!$A$9:$I$48,Input!$I$6,0)*VLOOKUP(L$19,Input!$A$9:$H$48,Input!$H$6,0))/(VLOOKUP($E68,'Container Panel'!$B$41:$Z$100,'Container Panel'!$J$38,0)*HLOOKUP(L$19,$F$146:$AS$206,$D68+1,0)),""),"")</f>
        <v/>
      </c>
      <c r="M68" s="136" t="str">
        <f ca="1">IFERROR(IF(OR(M$17=$C68,M$17=list!$C$4),(VLOOKUP(M$19,Input!$A$9:$I$48,Input!$I$6,0)*VLOOKUP(M$19,Input!$A$9:$H$48,Input!$H$6,0))/(VLOOKUP($E68,'Container Panel'!$B$41:$Z$100,'Container Panel'!$J$38,0)*HLOOKUP(M$19,$F$146:$AS$206,$D68+1,0)),""),"")</f>
        <v/>
      </c>
      <c r="N68" s="136" t="str">
        <f ca="1">IFERROR(IF(OR(N$17=$C68,N$17=list!$C$4),(VLOOKUP(N$19,Input!$A$9:$I$48,Input!$I$6,0)*VLOOKUP(N$19,Input!$A$9:$H$48,Input!$H$6,0))/(VLOOKUP($E68,'Container Panel'!$B$41:$Z$100,'Container Panel'!$J$38,0)*HLOOKUP(N$19,$F$146:$AS$206,$D68+1,0)),""),"")</f>
        <v/>
      </c>
      <c r="O68" s="136" t="str">
        <f ca="1">IFERROR(IF(OR(O$17=$C68,O$17=list!$C$4),(VLOOKUP(O$19,Input!$A$9:$I$48,Input!$I$6,0)*VLOOKUP(O$19,Input!$A$9:$H$48,Input!$H$6,0))/(VLOOKUP($E68,'Container Panel'!$B$41:$Z$100,'Container Panel'!$J$38,0)*HLOOKUP(O$19,$F$146:$AS$206,$D68+1,0)),""),"")</f>
        <v/>
      </c>
      <c r="P68" s="136" t="str">
        <f ca="1">IFERROR(IF(OR(P$17=$C68,P$17=list!$C$4),(VLOOKUP(P$19,Input!$A$9:$I$48,Input!$I$6,0)*VLOOKUP(P$19,Input!$A$9:$H$48,Input!$H$6,0))/(VLOOKUP($E68,'Container Panel'!$B$41:$Z$100,'Container Panel'!$J$38,0)*HLOOKUP(P$19,$F$146:$AS$206,$D68+1,0)),""),"")</f>
        <v/>
      </c>
      <c r="Q68" s="136" t="str">
        <f ca="1">IFERROR(IF(OR(Q$17=$C68,Q$17=list!$C$4),(VLOOKUP(Q$19,Input!$A$9:$I$48,Input!$I$6,0)*VLOOKUP(Q$19,Input!$A$9:$H$48,Input!$H$6,0))/(VLOOKUP($E68,'Container Panel'!$B$41:$Z$100,'Container Panel'!$J$38,0)*HLOOKUP(Q$19,$F$146:$AS$206,$D68+1,0)),""),"")</f>
        <v/>
      </c>
      <c r="R68" s="136" t="str">
        <f ca="1">IFERROR(IF(OR(R$17=$C68,R$17=list!$C$4),(VLOOKUP(R$19,Input!$A$9:$I$48,Input!$I$6,0)*VLOOKUP(R$19,Input!$A$9:$H$48,Input!$H$6,0))/(VLOOKUP($E68,'Container Panel'!$B$41:$Z$100,'Container Panel'!$J$38,0)*HLOOKUP(R$19,$F$146:$AS$206,$D68+1,0)),""),"")</f>
        <v/>
      </c>
      <c r="S68" s="136" t="str">
        <f ca="1">IFERROR(IF(OR(S$17=$C68,S$17=list!$C$4),(VLOOKUP(S$19,Input!$A$9:$I$48,Input!$I$6,0)*VLOOKUP(S$19,Input!$A$9:$H$48,Input!$H$6,0))/(VLOOKUP($E68,'Container Panel'!$B$41:$Z$100,'Container Panel'!$J$38,0)*HLOOKUP(S$19,$F$146:$AS$206,$D68+1,0)),""),"")</f>
        <v/>
      </c>
      <c r="T68" s="136" t="str">
        <f ca="1">IFERROR(IF(OR(T$17=$C68,T$17=list!$C$4),(VLOOKUP(T$19,Input!$A$9:$I$48,Input!$I$6,0)*VLOOKUP(T$19,Input!$A$9:$H$48,Input!$H$6,0))/(VLOOKUP($E68,'Container Panel'!$B$41:$Z$100,'Container Panel'!$J$38,0)*HLOOKUP(T$19,$F$146:$AS$206,$D68+1,0)),""),"")</f>
        <v/>
      </c>
      <c r="U68" s="136" t="str">
        <f ca="1">IFERROR(IF(OR(U$17=$C68,U$17=list!$C$4),(VLOOKUP(U$19,Input!$A$9:$I$48,Input!$I$6,0)*VLOOKUP(U$19,Input!$A$9:$H$48,Input!$H$6,0))/(VLOOKUP($E68,'Container Panel'!$B$41:$Z$100,'Container Panel'!$J$38,0)*HLOOKUP(U$19,$F$146:$AS$206,$D68+1,0)),""),"")</f>
        <v/>
      </c>
      <c r="V68" s="136" t="str">
        <f ca="1">IFERROR(IF(OR(V$17=$C68,V$17=list!$C$4),(VLOOKUP(V$19,Input!$A$9:$I$48,Input!$I$6,0)*VLOOKUP(V$19,Input!$A$9:$H$48,Input!$H$6,0))/(VLOOKUP($E68,'Container Panel'!$B$41:$Z$100,'Container Panel'!$J$38,0)*HLOOKUP(V$19,$F$146:$AS$206,$D68+1,0)),""),"")</f>
        <v/>
      </c>
      <c r="W68" s="136" t="str">
        <f ca="1">IFERROR(IF(OR(W$17=$C68,W$17=list!$C$4),(VLOOKUP(W$19,Input!$A$9:$I$48,Input!$I$6,0)*VLOOKUP(W$19,Input!$A$9:$H$48,Input!$H$6,0))/(VLOOKUP($E68,'Container Panel'!$B$41:$Z$100,'Container Panel'!$J$38,0)*HLOOKUP(W$19,$F$146:$AS$206,$D68+1,0)),""),"")</f>
        <v/>
      </c>
      <c r="X68" s="136" t="str">
        <f ca="1">IFERROR(IF(OR(X$17=$C68,X$17=list!$C$4),(VLOOKUP(X$19,Input!$A$9:$I$48,Input!$I$6,0)*VLOOKUP(X$19,Input!$A$9:$H$48,Input!$H$6,0))/(VLOOKUP($E68,'Container Panel'!$B$41:$Z$100,'Container Panel'!$J$38,0)*HLOOKUP(X$19,$F$146:$AS$206,$D68+1,0)),""),"")</f>
        <v/>
      </c>
      <c r="Y68" s="136" t="str">
        <f ca="1">IFERROR(IF(OR(Y$17=$C68,Y$17=list!$C$4),(VLOOKUP(Y$19,Input!$A$9:$I$48,Input!$I$6,0)*VLOOKUP(Y$19,Input!$A$9:$H$48,Input!$H$6,0))/(VLOOKUP($E68,'Container Panel'!$B$41:$Z$100,'Container Panel'!$J$38,0)*HLOOKUP(Y$19,$F$146:$AS$206,$D68+1,0)),""),"")</f>
        <v/>
      </c>
      <c r="Z68" s="136" t="str">
        <f ca="1">IFERROR(IF(OR(Z$17=$C68,Z$17=list!$C$4),(VLOOKUP(Z$19,Input!$A$9:$I$48,Input!$I$6,0)*VLOOKUP(Z$19,Input!$A$9:$H$48,Input!$H$6,0))/(VLOOKUP($E68,'Container Panel'!$B$41:$Z$100,'Container Panel'!$J$38,0)*HLOOKUP(Z$19,$F$146:$AS$206,$D68+1,0)),""),"")</f>
        <v/>
      </c>
      <c r="AA68" s="136" t="str">
        <f ca="1">IFERROR(IF(OR(AA$17=$C68,AA$17=list!$C$4),(VLOOKUP(AA$19,Input!$A$9:$I$48,Input!$I$6,0)*VLOOKUP(AA$19,Input!$A$9:$H$48,Input!$H$6,0))/(VLOOKUP($E68,'Container Panel'!$B$41:$Z$100,'Container Panel'!$J$38,0)*HLOOKUP(AA$19,$F$146:$AS$206,$D68+1,0)),""),"")</f>
        <v/>
      </c>
      <c r="AB68" s="136" t="str">
        <f ca="1">IFERROR(IF(OR(AB$17=$C68,AB$17=list!$C$4),(VLOOKUP(AB$19,Input!$A$9:$I$48,Input!$I$6,0)*VLOOKUP(AB$19,Input!$A$9:$H$48,Input!$H$6,0))/(VLOOKUP($E68,'Container Panel'!$B$41:$Z$100,'Container Panel'!$J$38,0)*HLOOKUP(AB$19,$F$146:$AS$206,$D68+1,0)),""),"")</f>
        <v/>
      </c>
      <c r="AC68" s="136" t="str">
        <f ca="1">IFERROR(IF(OR(AC$17=$C68,AC$17=list!$C$4),(VLOOKUP(AC$19,Input!$A$9:$I$48,Input!$I$6,0)*VLOOKUP(AC$19,Input!$A$9:$H$48,Input!$H$6,0))/(VLOOKUP($E68,'Container Panel'!$B$41:$Z$100,'Container Panel'!$J$38,0)*HLOOKUP(AC$19,$F$146:$AS$206,$D68+1,0)),""),"")</f>
        <v/>
      </c>
      <c r="AD68" s="136" t="str">
        <f ca="1">IFERROR(IF(OR(AD$17=$C68,AD$17=list!$C$4),(VLOOKUP(AD$19,Input!$A$9:$I$48,Input!$I$6,0)*VLOOKUP(AD$19,Input!$A$9:$H$48,Input!$H$6,0))/(VLOOKUP($E68,'Container Panel'!$B$41:$Z$100,'Container Panel'!$J$38,0)*HLOOKUP(AD$19,$F$146:$AS$206,$D68+1,0)),""),"")</f>
        <v/>
      </c>
      <c r="AE68" s="136" t="str">
        <f ca="1">IFERROR(IF(OR(AE$17=$C68,AE$17=list!$C$4),(VLOOKUP(AE$19,Input!$A$9:$I$48,Input!$I$6,0)*VLOOKUP(AE$19,Input!$A$9:$H$48,Input!$H$6,0))/(VLOOKUP($E68,'Container Panel'!$B$41:$Z$100,'Container Panel'!$J$38,0)*HLOOKUP(AE$19,$F$146:$AS$206,$D68+1,0)),""),"")</f>
        <v/>
      </c>
      <c r="AF68" s="136" t="str">
        <f ca="1">IFERROR(IF(OR(AF$17=$C68,AF$17=list!$C$4),(VLOOKUP(AF$19,Input!$A$9:$I$48,Input!$I$6,0)*VLOOKUP(AF$19,Input!$A$9:$H$48,Input!$H$6,0))/(VLOOKUP($E68,'Container Panel'!$B$41:$Z$100,'Container Panel'!$J$38,0)*HLOOKUP(AF$19,$F$146:$AS$206,$D68+1,0)),""),"")</f>
        <v/>
      </c>
      <c r="AG68" s="136" t="str">
        <f ca="1">IFERROR(IF(OR(AG$17=$C68,AG$17=list!$C$4),(VLOOKUP(AG$19,Input!$A$9:$I$48,Input!$I$6,0)*VLOOKUP(AG$19,Input!$A$9:$H$48,Input!$H$6,0))/(VLOOKUP($E68,'Container Panel'!$B$41:$Z$100,'Container Panel'!$J$38,0)*HLOOKUP(AG$19,$F$146:$AS$206,$D68+1,0)),""),"")</f>
        <v/>
      </c>
      <c r="AH68" s="136" t="str">
        <f ca="1">IFERROR(IF(OR(AH$17=$C68,AH$17=list!$C$4),(VLOOKUP(AH$19,Input!$A$9:$I$48,Input!$I$6,0)*VLOOKUP(AH$19,Input!$A$9:$H$48,Input!$H$6,0))/(VLOOKUP($E68,'Container Panel'!$B$41:$Z$100,'Container Panel'!$J$38,0)*HLOOKUP(AH$19,$F$146:$AS$206,$D68+1,0)),""),"")</f>
        <v/>
      </c>
      <c r="AI68" s="136" t="str">
        <f ca="1">IFERROR(IF(OR(AI$17=$C68,AI$17=list!$C$4),(VLOOKUP(AI$19,Input!$A$9:$I$48,Input!$I$6,0)*VLOOKUP(AI$19,Input!$A$9:$H$48,Input!$H$6,0))/(VLOOKUP($E68,'Container Panel'!$B$41:$Z$100,'Container Panel'!$J$38,0)*HLOOKUP(AI$19,$F$146:$AS$206,$D68+1,0)),""),"")</f>
        <v/>
      </c>
      <c r="AJ68" s="136" t="str">
        <f ca="1">IFERROR(IF(OR(AJ$17=$C68,AJ$17=list!$C$4),(VLOOKUP(AJ$19,Input!$A$9:$I$48,Input!$I$6,0)*VLOOKUP(AJ$19,Input!$A$9:$H$48,Input!$H$6,0))/(VLOOKUP($E68,'Container Panel'!$B$41:$Z$100,'Container Panel'!$J$38,0)*HLOOKUP(AJ$19,$F$146:$AS$206,$D68+1,0)),""),"")</f>
        <v/>
      </c>
      <c r="AK68" s="136" t="str">
        <f ca="1">IFERROR(IF(OR(AK$17=$C68,AK$17=list!$C$4),(VLOOKUP(AK$19,Input!$A$9:$I$48,Input!$I$6,0)*VLOOKUP(AK$19,Input!$A$9:$H$48,Input!$H$6,0))/(VLOOKUP($E68,'Container Panel'!$B$41:$Z$100,'Container Panel'!$J$38,0)*HLOOKUP(AK$19,$F$146:$AS$206,$D68+1,0)),""),"")</f>
        <v/>
      </c>
      <c r="AL68" s="136" t="str">
        <f ca="1">IFERROR(IF(OR(AL$17=$C68,AL$17=list!$C$4),(VLOOKUP(AL$19,Input!$A$9:$I$48,Input!$I$6,0)*VLOOKUP(AL$19,Input!$A$9:$H$48,Input!$H$6,0))/(VLOOKUP($E68,'Container Panel'!$B$41:$Z$100,'Container Panel'!$J$38,0)*HLOOKUP(AL$19,$F$146:$AS$206,$D68+1,0)),""),"")</f>
        <v/>
      </c>
      <c r="AM68" s="136" t="str">
        <f ca="1">IFERROR(IF(OR(AM$17=$C68,AM$17=list!$C$4),(VLOOKUP(AM$19,Input!$A$9:$I$48,Input!$I$6,0)*VLOOKUP(AM$19,Input!$A$9:$H$48,Input!$H$6,0))/(VLOOKUP($E68,'Container Panel'!$B$41:$Z$100,'Container Panel'!$J$38,0)*HLOOKUP(AM$19,$F$146:$AS$206,$D68+1,0)),""),"")</f>
        <v/>
      </c>
      <c r="AN68" s="136" t="str">
        <f ca="1">IFERROR(IF(OR(AN$17=$C68,AN$17=list!$C$4),(VLOOKUP(AN$19,Input!$A$9:$I$48,Input!$I$6,0)*VLOOKUP(AN$19,Input!$A$9:$H$48,Input!$H$6,0))/(VLOOKUP($E68,'Container Panel'!$B$41:$Z$100,'Container Panel'!$J$38,0)*HLOOKUP(AN$19,$F$146:$AS$206,$D68+1,0)),""),"")</f>
        <v/>
      </c>
      <c r="AO68" s="136" t="str">
        <f ca="1">IFERROR(IF(OR(AO$17=$C68,AO$17=list!$C$4),(VLOOKUP(AO$19,Input!$A$9:$I$48,Input!$I$6,0)*VLOOKUP(AO$19,Input!$A$9:$H$48,Input!$H$6,0))/(VLOOKUP($E68,'Container Panel'!$B$41:$Z$100,'Container Panel'!$J$38,0)*HLOOKUP(AO$19,$F$146:$AS$206,$D68+1,0)),""),"")</f>
        <v/>
      </c>
      <c r="AP68" s="136" t="str">
        <f ca="1">IFERROR(IF(OR(AP$17=$C68,AP$17=list!$C$4),(VLOOKUP(AP$19,Input!$A$9:$I$48,Input!$I$6,0)*VLOOKUP(AP$19,Input!$A$9:$H$48,Input!$H$6,0))/(VLOOKUP($E68,'Container Panel'!$B$41:$Z$100,'Container Panel'!$J$38,0)*HLOOKUP(AP$19,$F$146:$AS$206,$D68+1,0)),""),"")</f>
        <v/>
      </c>
      <c r="AQ68" s="136" t="str">
        <f ca="1">IFERROR(IF(OR(AQ$17=$C68,AQ$17=list!$C$4),(VLOOKUP(AQ$19,Input!$A$9:$I$48,Input!$I$6,0)*VLOOKUP(AQ$19,Input!$A$9:$H$48,Input!$H$6,0))/(VLOOKUP($E68,'Container Panel'!$B$41:$Z$100,'Container Panel'!$J$38,0)*HLOOKUP(AQ$19,$F$146:$AS$206,$D68+1,0)),""),"")</f>
        <v/>
      </c>
      <c r="AR68" s="136" t="str">
        <f ca="1">IFERROR(IF(OR(AR$17=$C68,AR$17=list!$C$4),(VLOOKUP(AR$19,Input!$A$9:$I$48,Input!$I$6,0)*VLOOKUP(AR$19,Input!$A$9:$H$48,Input!$H$6,0))/(VLOOKUP($E68,'Container Panel'!$B$41:$Z$100,'Container Panel'!$J$38,0)*HLOOKUP(AR$19,$F$146:$AS$206,$D68+1,0)),""),"")</f>
        <v/>
      </c>
      <c r="AS68" s="136" t="str">
        <f ca="1">IFERROR(IF(OR(AS$17=$C68,AS$17=list!$C$4),(VLOOKUP(AS$19,Input!$A$9:$I$48,Input!$I$6,0)*VLOOKUP(AS$19,Input!$A$9:$H$48,Input!$H$6,0))/(VLOOKUP($E68,'Container Panel'!$B$41:$Z$100,'Container Panel'!$J$38,0)*HLOOKUP(AS$19,$F$146:$AS$206,$D68+1,0)),""),"")</f>
        <v/>
      </c>
    </row>
    <row r="69" spans="3:45">
      <c r="C69" s="74" t="str">
        <f>IFERROR(VLOOKUP($E69,'Container Panel'!$B$41:$M$100,'Container Panel'!$K$38,0),"")</f>
        <v/>
      </c>
      <c r="D69" s="74">
        <v>50</v>
      </c>
      <c r="E69" s="135">
        <f t="shared" si="11"/>
        <v>0</v>
      </c>
      <c r="F69" s="136" t="str">
        <f ca="1">IFERROR(IF(OR(F$17=$C69,F$17=list!$C$4),(VLOOKUP(F$19,Input!$A$9:$I$48,Input!$I$6,0)*VLOOKUP(F$19,Input!$A$9:$H$48,Input!$H$6,0))/(VLOOKUP($E69,'Container Panel'!$B$41:$Z$100,'Container Panel'!$J$38,0)*HLOOKUP(F$19,$F$146:$AS$206,$D69+1,0)),""),"")</f>
        <v/>
      </c>
      <c r="G69" s="136" t="str">
        <f ca="1">IFERROR(IF(OR(G$17=$C69,G$17=list!$C$4),(VLOOKUP(G$19,Input!$A$9:$I$48,Input!$I$6,0)*VLOOKUP(G$19,Input!$A$9:$H$48,Input!$H$6,0))/(VLOOKUP($E69,'Container Panel'!$B$41:$Z$100,'Container Panel'!$J$38,0)*HLOOKUP(G$19,$F$146:$AS$206,$D69+1,0)),""),"")</f>
        <v/>
      </c>
      <c r="H69" s="136" t="str">
        <f ca="1">IFERROR(IF(OR(H$17=$C69,H$17=list!$C$4),(VLOOKUP(H$19,Input!$A$9:$I$48,Input!$I$6,0)*VLOOKUP(H$19,Input!$A$9:$H$48,Input!$H$6,0))/(VLOOKUP($E69,'Container Panel'!$B$41:$Z$100,'Container Panel'!$J$38,0)*HLOOKUP(H$19,$F$146:$AS$206,$D69+1,0)),""),"")</f>
        <v/>
      </c>
      <c r="I69" s="136" t="str">
        <f ca="1">IFERROR(IF(OR(I$17=$C69,I$17=list!$C$4),(VLOOKUP(I$19,Input!$A$9:$I$48,Input!$I$6,0)*VLOOKUP(I$19,Input!$A$9:$H$48,Input!$H$6,0))/(VLOOKUP($E69,'Container Panel'!$B$41:$Z$100,'Container Panel'!$J$38,0)*HLOOKUP(I$19,$F$146:$AS$206,$D69+1,0)),""),"")</f>
        <v/>
      </c>
      <c r="J69" s="136" t="str">
        <f ca="1">IFERROR(IF(OR(J$17=$C69,J$17=list!$C$4),(VLOOKUP(J$19,Input!$A$9:$I$48,Input!$I$6,0)*VLOOKUP(J$19,Input!$A$9:$H$48,Input!$H$6,0))/(VLOOKUP($E69,'Container Panel'!$B$41:$Z$100,'Container Panel'!$J$38,0)*HLOOKUP(J$19,$F$146:$AS$206,$D69+1,0)),""),"")</f>
        <v/>
      </c>
      <c r="K69" s="136" t="str">
        <f ca="1">IFERROR(IF(OR(K$17=$C69,K$17=list!$C$4),(VLOOKUP(K$19,Input!$A$9:$I$48,Input!$I$6,0)*VLOOKUP(K$19,Input!$A$9:$H$48,Input!$H$6,0))/(VLOOKUP($E69,'Container Panel'!$B$41:$Z$100,'Container Panel'!$J$38,0)*HLOOKUP(K$19,$F$146:$AS$206,$D69+1,0)),""),"")</f>
        <v/>
      </c>
      <c r="L69" s="136" t="str">
        <f ca="1">IFERROR(IF(OR(L$17=$C69,L$17=list!$C$4),(VLOOKUP(L$19,Input!$A$9:$I$48,Input!$I$6,0)*VLOOKUP(L$19,Input!$A$9:$H$48,Input!$H$6,0))/(VLOOKUP($E69,'Container Panel'!$B$41:$Z$100,'Container Panel'!$J$38,0)*HLOOKUP(L$19,$F$146:$AS$206,$D69+1,0)),""),"")</f>
        <v/>
      </c>
      <c r="M69" s="136" t="str">
        <f ca="1">IFERROR(IF(OR(M$17=$C69,M$17=list!$C$4),(VLOOKUP(M$19,Input!$A$9:$I$48,Input!$I$6,0)*VLOOKUP(M$19,Input!$A$9:$H$48,Input!$H$6,0))/(VLOOKUP($E69,'Container Panel'!$B$41:$Z$100,'Container Panel'!$J$38,0)*HLOOKUP(M$19,$F$146:$AS$206,$D69+1,0)),""),"")</f>
        <v/>
      </c>
      <c r="N69" s="136" t="str">
        <f ca="1">IFERROR(IF(OR(N$17=$C69,N$17=list!$C$4),(VLOOKUP(N$19,Input!$A$9:$I$48,Input!$I$6,0)*VLOOKUP(N$19,Input!$A$9:$H$48,Input!$H$6,0))/(VLOOKUP($E69,'Container Panel'!$B$41:$Z$100,'Container Panel'!$J$38,0)*HLOOKUP(N$19,$F$146:$AS$206,$D69+1,0)),""),"")</f>
        <v/>
      </c>
      <c r="O69" s="136" t="str">
        <f ca="1">IFERROR(IF(OR(O$17=$C69,O$17=list!$C$4),(VLOOKUP(O$19,Input!$A$9:$I$48,Input!$I$6,0)*VLOOKUP(O$19,Input!$A$9:$H$48,Input!$H$6,0))/(VLOOKUP($E69,'Container Panel'!$B$41:$Z$100,'Container Panel'!$J$38,0)*HLOOKUP(O$19,$F$146:$AS$206,$D69+1,0)),""),"")</f>
        <v/>
      </c>
      <c r="P69" s="136" t="str">
        <f ca="1">IFERROR(IF(OR(P$17=$C69,P$17=list!$C$4),(VLOOKUP(P$19,Input!$A$9:$I$48,Input!$I$6,0)*VLOOKUP(P$19,Input!$A$9:$H$48,Input!$H$6,0))/(VLOOKUP($E69,'Container Panel'!$B$41:$Z$100,'Container Panel'!$J$38,0)*HLOOKUP(P$19,$F$146:$AS$206,$D69+1,0)),""),"")</f>
        <v/>
      </c>
      <c r="Q69" s="136" t="str">
        <f ca="1">IFERROR(IF(OR(Q$17=$C69,Q$17=list!$C$4),(VLOOKUP(Q$19,Input!$A$9:$I$48,Input!$I$6,0)*VLOOKUP(Q$19,Input!$A$9:$H$48,Input!$H$6,0))/(VLOOKUP($E69,'Container Panel'!$B$41:$Z$100,'Container Panel'!$J$38,0)*HLOOKUP(Q$19,$F$146:$AS$206,$D69+1,0)),""),"")</f>
        <v/>
      </c>
      <c r="R69" s="136" t="str">
        <f ca="1">IFERROR(IF(OR(R$17=$C69,R$17=list!$C$4),(VLOOKUP(R$19,Input!$A$9:$I$48,Input!$I$6,0)*VLOOKUP(R$19,Input!$A$9:$H$48,Input!$H$6,0))/(VLOOKUP($E69,'Container Panel'!$B$41:$Z$100,'Container Panel'!$J$38,0)*HLOOKUP(R$19,$F$146:$AS$206,$D69+1,0)),""),"")</f>
        <v/>
      </c>
      <c r="S69" s="136" t="str">
        <f ca="1">IFERROR(IF(OR(S$17=$C69,S$17=list!$C$4),(VLOOKUP(S$19,Input!$A$9:$I$48,Input!$I$6,0)*VLOOKUP(S$19,Input!$A$9:$H$48,Input!$H$6,0))/(VLOOKUP($E69,'Container Panel'!$B$41:$Z$100,'Container Panel'!$J$38,0)*HLOOKUP(S$19,$F$146:$AS$206,$D69+1,0)),""),"")</f>
        <v/>
      </c>
      <c r="T69" s="136" t="str">
        <f ca="1">IFERROR(IF(OR(T$17=$C69,T$17=list!$C$4),(VLOOKUP(T$19,Input!$A$9:$I$48,Input!$I$6,0)*VLOOKUP(T$19,Input!$A$9:$H$48,Input!$H$6,0))/(VLOOKUP($E69,'Container Panel'!$B$41:$Z$100,'Container Panel'!$J$38,0)*HLOOKUP(T$19,$F$146:$AS$206,$D69+1,0)),""),"")</f>
        <v/>
      </c>
      <c r="U69" s="136" t="str">
        <f ca="1">IFERROR(IF(OR(U$17=$C69,U$17=list!$C$4),(VLOOKUP(U$19,Input!$A$9:$I$48,Input!$I$6,0)*VLOOKUP(U$19,Input!$A$9:$H$48,Input!$H$6,0))/(VLOOKUP($E69,'Container Panel'!$B$41:$Z$100,'Container Panel'!$J$38,0)*HLOOKUP(U$19,$F$146:$AS$206,$D69+1,0)),""),"")</f>
        <v/>
      </c>
      <c r="V69" s="136" t="str">
        <f ca="1">IFERROR(IF(OR(V$17=$C69,V$17=list!$C$4),(VLOOKUP(V$19,Input!$A$9:$I$48,Input!$I$6,0)*VLOOKUP(V$19,Input!$A$9:$H$48,Input!$H$6,0))/(VLOOKUP($E69,'Container Panel'!$B$41:$Z$100,'Container Panel'!$J$38,0)*HLOOKUP(V$19,$F$146:$AS$206,$D69+1,0)),""),"")</f>
        <v/>
      </c>
      <c r="W69" s="136" t="str">
        <f ca="1">IFERROR(IF(OR(W$17=$C69,W$17=list!$C$4),(VLOOKUP(W$19,Input!$A$9:$I$48,Input!$I$6,0)*VLOOKUP(W$19,Input!$A$9:$H$48,Input!$H$6,0))/(VLOOKUP($E69,'Container Panel'!$B$41:$Z$100,'Container Panel'!$J$38,0)*HLOOKUP(W$19,$F$146:$AS$206,$D69+1,0)),""),"")</f>
        <v/>
      </c>
      <c r="X69" s="136" t="str">
        <f ca="1">IFERROR(IF(OR(X$17=$C69,X$17=list!$C$4),(VLOOKUP(X$19,Input!$A$9:$I$48,Input!$I$6,0)*VLOOKUP(X$19,Input!$A$9:$H$48,Input!$H$6,0))/(VLOOKUP($E69,'Container Panel'!$B$41:$Z$100,'Container Panel'!$J$38,0)*HLOOKUP(X$19,$F$146:$AS$206,$D69+1,0)),""),"")</f>
        <v/>
      </c>
      <c r="Y69" s="136" t="str">
        <f ca="1">IFERROR(IF(OR(Y$17=$C69,Y$17=list!$C$4),(VLOOKUP(Y$19,Input!$A$9:$I$48,Input!$I$6,0)*VLOOKUP(Y$19,Input!$A$9:$H$48,Input!$H$6,0))/(VLOOKUP($E69,'Container Panel'!$B$41:$Z$100,'Container Panel'!$J$38,0)*HLOOKUP(Y$19,$F$146:$AS$206,$D69+1,0)),""),"")</f>
        <v/>
      </c>
      <c r="Z69" s="136" t="str">
        <f ca="1">IFERROR(IF(OR(Z$17=$C69,Z$17=list!$C$4),(VLOOKUP(Z$19,Input!$A$9:$I$48,Input!$I$6,0)*VLOOKUP(Z$19,Input!$A$9:$H$48,Input!$H$6,0))/(VLOOKUP($E69,'Container Panel'!$B$41:$Z$100,'Container Panel'!$J$38,0)*HLOOKUP(Z$19,$F$146:$AS$206,$D69+1,0)),""),"")</f>
        <v/>
      </c>
      <c r="AA69" s="136" t="str">
        <f ca="1">IFERROR(IF(OR(AA$17=$C69,AA$17=list!$C$4),(VLOOKUP(AA$19,Input!$A$9:$I$48,Input!$I$6,0)*VLOOKUP(AA$19,Input!$A$9:$H$48,Input!$H$6,0))/(VLOOKUP($E69,'Container Panel'!$B$41:$Z$100,'Container Panel'!$J$38,0)*HLOOKUP(AA$19,$F$146:$AS$206,$D69+1,0)),""),"")</f>
        <v/>
      </c>
      <c r="AB69" s="136" t="str">
        <f ca="1">IFERROR(IF(OR(AB$17=$C69,AB$17=list!$C$4),(VLOOKUP(AB$19,Input!$A$9:$I$48,Input!$I$6,0)*VLOOKUP(AB$19,Input!$A$9:$H$48,Input!$H$6,0))/(VLOOKUP($E69,'Container Panel'!$B$41:$Z$100,'Container Panel'!$J$38,0)*HLOOKUP(AB$19,$F$146:$AS$206,$D69+1,0)),""),"")</f>
        <v/>
      </c>
      <c r="AC69" s="136" t="str">
        <f ca="1">IFERROR(IF(OR(AC$17=$C69,AC$17=list!$C$4),(VLOOKUP(AC$19,Input!$A$9:$I$48,Input!$I$6,0)*VLOOKUP(AC$19,Input!$A$9:$H$48,Input!$H$6,0))/(VLOOKUP($E69,'Container Panel'!$B$41:$Z$100,'Container Panel'!$J$38,0)*HLOOKUP(AC$19,$F$146:$AS$206,$D69+1,0)),""),"")</f>
        <v/>
      </c>
      <c r="AD69" s="136" t="str">
        <f ca="1">IFERROR(IF(OR(AD$17=$C69,AD$17=list!$C$4),(VLOOKUP(AD$19,Input!$A$9:$I$48,Input!$I$6,0)*VLOOKUP(AD$19,Input!$A$9:$H$48,Input!$H$6,0))/(VLOOKUP($E69,'Container Panel'!$B$41:$Z$100,'Container Panel'!$J$38,0)*HLOOKUP(AD$19,$F$146:$AS$206,$D69+1,0)),""),"")</f>
        <v/>
      </c>
      <c r="AE69" s="136" t="str">
        <f ca="1">IFERROR(IF(OR(AE$17=$C69,AE$17=list!$C$4),(VLOOKUP(AE$19,Input!$A$9:$I$48,Input!$I$6,0)*VLOOKUP(AE$19,Input!$A$9:$H$48,Input!$H$6,0))/(VLOOKUP($E69,'Container Panel'!$B$41:$Z$100,'Container Panel'!$J$38,0)*HLOOKUP(AE$19,$F$146:$AS$206,$D69+1,0)),""),"")</f>
        <v/>
      </c>
      <c r="AF69" s="136" t="str">
        <f ca="1">IFERROR(IF(OR(AF$17=$C69,AF$17=list!$C$4),(VLOOKUP(AF$19,Input!$A$9:$I$48,Input!$I$6,0)*VLOOKUP(AF$19,Input!$A$9:$H$48,Input!$H$6,0))/(VLOOKUP($E69,'Container Panel'!$B$41:$Z$100,'Container Panel'!$J$38,0)*HLOOKUP(AF$19,$F$146:$AS$206,$D69+1,0)),""),"")</f>
        <v/>
      </c>
      <c r="AG69" s="136" t="str">
        <f ca="1">IFERROR(IF(OR(AG$17=$C69,AG$17=list!$C$4),(VLOOKUP(AG$19,Input!$A$9:$I$48,Input!$I$6,0)*VLOOKUP(AG$19,Input!$A$9:$H$48,Input!$H$6,0))/(VLOOKUP($E69,'Container Panel'!$B$41:$Z$100,'Container Panel'!$J$38,0)*HLOOKUP(AG$19,$F$146:$AS$206,$D69+1,0)),""),"")</f>
        <v/>
      </c>
      <c r="AH69" s="136" t="str">
        <f ca="1">IFERROR(IF(OR(AH$17=$C69,AH$17=list!$C$4),(VLOOKUP(AH$19,Input!$A$9:$I$48,Input!$I$6,0)*VLOOKUP(AH$19,Input!$A$9:$H$48,Input!$H$6,0))/(VLOOKUP($E69,'Container Panel'!$B$41:$Z$100,'Container Panel'!$J$38,0)*HLOOKUP(AH$19,$F$146:$AS$206,$D69+1,0)),""),"")</f>
        <v/>
      </c>
      <c r="AI69" s="136" t="str">
        <f ca="1">IFERROR(IF(OR(AI$17=$C69,AI$17=list!$C$4),(VLOOKUP(AI$19,Input!$A$9:$I$48,Input!$I$6,0)*VLOOKUP(AI$19,Input!$A$9:$H$48,Input!$H$6,0))/(VLOOKUP($E69,'Container Panel'!$B$41:$Z$100,'Container Panel'!$J$38,0)*HLOOKUP(AI$19,$F$146:$AS$206,$D69+1,0)),""),"")</f>
        <v/>
      </c>
      <c r="AJ69" s="136" t="str">
        <f ca="1">IFERROR(IF(OR(AJ$17=$C69,AJ$17=list!$C$4),(VLOOKUP(AJ$19,Input!$A$9:$I$48,Input!$I$6,0)*VLOOKUP(AJ$19,Input!$A$9:$H$48,Input!$H$6,0))/(VLOOKUP($E69,'Container Panel'!$B$41:$Z$100,'Container Panel'!$J$38,0)*HLOOKUP(AJ$19,$F$146:$AS$206,$D69+1,0)),""),"")</f>
        <v/>
      </c>
      <c r="AK69" s="136" t="str">
        <f ca="1">IFERROR(IF(OR(AK$17=$C69,AK$17=list!$C$4),(VLOOKUP(AK$19,Input!$A$9:$I$48,Input!$I$6,0)*VLOOKUP(AK$19,Input!$A$9:$H$48,Input!$H$6,0))/(VLOOKUP($E69,'Container Panel'!$B$41:$Z$100,'Container Panel'!$J$38,0)*HLOOKUP(AK$19,$F$146:$AS$206,$D69+1,0)),""),"")</f>
        <v/>
      </c>
      <c r="AL69" s="136" t="str">
        <f ca="1">IFERROR(IF(OR(AL$17=$C69,AL$17=list!$C$4),(VLOOKUP(AL$19,Input!$A$9:$I$48,Input!$I$6,0)*VLOOKUP(AL$19,Input!$A$9:$H$48,Input!$H$6,0))/(VLOOKUP($E69,'Container Panel'!$B$41:$Z$100,'Container Panel'!$J$38,0)*HLOOKUP(AL$19,$F$146:$AS$206,$D69+1,0)),""),"")</f>
        <v/>
      </c>
      <c r="AM69" s="136" t="str">
        <f ca="1">IFERROR(IF(OR(AM$17=$C69,AM$17=list!$C$4),(VLOOKUP(AM$19,Input!$A$9:$I$48,Input!$I$6,0)*VLOOKUP(AM$19,Input!$A$9:$H$48,Input!$H$6,0))/(VLOOKUP($E69,'Container Panel'!$B$41:$Z$100,'Container Panel'!$J$38,0)*HLOOKUP(AM$19,$F$146:$AS$206,$D69+1,0)),""),"")</f>
        <v/>
      </c>
      <c r="AN69" s="136" t="str">
        <f ca="1">IFERROR(IF(OR(AN$17=$C69,AN$17=list!$C$4),(VLOOKUP(AN$19,Input!$A$9:$I$48,Input!$I$6,0)*VLOOKUP(AN$19,Input!$A$9:$H$48,Input!$H$6,0))/(VLOOKUP($E69,'Container Panel'!$B$41:$Z$100,'Container Panel'!$J$38,0)*HLOOKUP(AN$19,$F$146:$AS$206,$D69+1,0)),""),"")</f>
        <v/>
      </c>
      <c r="AO69" s="136" t="str">
        <f ca="1">IFERROR(IF(OR(AO$17=$C69,AO$17=list!$C$4),(VLOOKUP(AO$19,Input!$A$9:$I$48,Input!$I$6,0)*VLOOKUP(AO$19,Input!$A$9:$H$48,Input!$H$6,0))/(VLOOKUP($E69,'Container Panel'!$B$41:$Z$100,'Container Panel'!$J$38,0)*HLOOKUP(AO$19,$F$146:$AS$206,$D69+1,0)),""),"")</f>
        <v/>
      </c>
      <c r="AP69" s="136" t="str">
        <f ca="1">IFERROR(IF(OR(AP$17=$C69,AP$17=list!$C$4),(VLOOKUP(AP$19,Input!$A$9:$I$48,Input!$I$6,0)*VLOOKUP(AP$19,Input!$A$9:$H$48,Input!$H$6,0))/(VLOOKUP($E69,'Container Panel'!$B$41:$Z$100,'Container Panel'!$J$38,0)*HLOOKUP(AP$19,$F$146:$AS$206,$D69+1,0)),""),"")</f>
        <v/>
      </c>
      <c r="AQ69" s="136" t="str">
        <f ca="1">IFERROR(IF(OR(AQ$17=$C69,AQ$17=list!$C$4),(VLOOKUP(AQ$19,Input!$A$9:$I$48,Input!$I$6,0)*VLOOKUP(AQ$19,Input!$A$9:$H$48,Input!$H$6,0))/(VLOOKUP($E69,'Container Panel'!$B$41:$Z$100,'Container Panel'!$J$38,0)*HLOOKUP(AQ$19,$F$146:$AS$206,$D69+1,0)),""),"")</f>
        <v/>
      </c>
      <c r="AR69" s="136" t="str">
        <f ca="1">IFERROR(IF(OR(AR$17=$C69,AR$17=list!$C$4),(VLOOKUP(AR$19,Input!$A$9:$I$48,Input!$I$6,0)*VLOOKUP(AR$19,Input!$A$9:$H$48,Input!$H$6,0))/(VLOOKUP($E69,'Container Panel'!$B$41:$Z$100,'Container Panel'!$J$38,0)*HLOOKUP(AR$19,$F$146:$AS$206,$D69+1,0)),""),"")</f>
        <v/>
      </c>
      <c r="AS69" s="136" t="str">
        <f ca="1">IFERROR(IF(OR(AS$17=$C69,AS$17=list!$C$4),(VLOOKUP(AS$19,Input!$A$9:$I$48,Input!$I$6,0)*VLOOKUP(AS$19,Input!$A$9:$H$48,Input!$H$6,0))/(VLOOKUP($E69,'Container Panel'!$B$41:$Z$100,'Container Panel'!$J$38,0)*HLOOKUP(AS$19,$F$146:$AS$206,$D69+1,0)),""),"")</f>
        <v/>
      </c>
    </row>
    <row r="70" spans="3:45">
      <c r="C70" s="74" t="str">
        <f>IFERROR(VLOOKUP($E70,'Container Panel'!$B$41:$M$100,'Container Panel'!$K$38,0),"")</f>
        <v/>
      </c>
      <c r="D70" s="74">
        <v>51</v>
      </c>
      <c r="E70" s="135">
        <f t="shared" si="11"/>
        <v>0</v>
      </c>
      <c r="F70" s="136" t="str">
        <f ca="1">IFERROR(IF(OR(F$17=$C70,F$17=list!$C$4),(VLOOKUP(F$19,Input!$A$9:$I$48,Input!$I$6,0)*VLOOKUP(F$19,Input!$A$9:$H$48,Input!$H$6,0))/(VLOOKUP($E70,'Container Panel'!$B$41:$Z$100,'Container Panel'!$J$38,0)*HLOOKUP(F$19,$F$146:$AS$206,$D70+1,0)),""),"")</f>
        <v/>
      </c>
      <c r="G70" s="136" t="str">
        <f ca="1">IFERROR(IF(OR(G$17=$C70,G$17=list!$C$4),(VLOOKUP(G$19,Input!$A$9:$I$48,Input!$I$6,0)*VLOOKUP(G$19,Input!$A$9:$H$48,Input!$H$6,0))/(VLOOKUP($E70,'Container Panel'!$B$41:$Z$100,'Container Panel'!$J$38,0)*HLOOKUP(G$19,$F$146:$AS$206,$D70+1,0)),""),"")</f>
        <v/>
      </c>
      <c r="H70" s="136" t="str">
        <f ca="1">IFERROR(IF(OR(H$17=$C70,H$17=list!$C$4),(VLOOKUP(H$19,Input!$A$9:$I$48,Input!$I$6,0)*VLOOKUP(H$19,Input!$A$9:$H$48,Input!$H$6,0))/(VLOOKUP($E70,'Container Panel'!$B$41:$Z$100,'Container Panel'!$J$38,0)*HLOOKUP(H$19,$F$146:$AS$206,$D70+1,0)),""),"")</f>
        <v/>
      </c>
      <c r="I70" s="136" t="str">
        <f ca="1">IFERROR(IF(OR(I$17=$C70,I$17=list!$C$4),(VLOOKUP(I$19,Input!$A$9:$I$48,Input!$I$6,0)*VLOOKUP(I$19,Input!$A$9:$H$48,Input!$H$6,0))/(VLOOKUP($E70,'Container Panel'!$B$41:$Z$100,'Container Panel'!$J$38,0)*HLOOKUP(I$19,$F$146:$AS$206,$D70+1,0)),""),"")</f>
        <v/>
      </c>
      <c r="J70" s="136" t="str">
        <f ca="1">IFERROR(IF(OR(J$17=$C70,J$17=list!$C$4),(VLOOKUP(J$19,Input!$A$9:$I$48,Input!$I$6,0)*VLOOKUP(J$19,Input!$A$9:$H$48,Input!$H$6,0))/(VLOOKUP($E70,'Container Panel'!$B$41:$Z$100,'Container Panel'!$J$38,0)*HLOOKUP(J$19,$F$146:$AS$206,$D70+1,0)),""),"")</f>
        <v/>
      </c>
      <c r="K70" s="136" t="str">
        <f ca="1">IFERROR(IF(OR(K$17=$C70,K$17=list!$C$4),(VLOOKUP(K$19,Input!$A$9:$I$48,Input!$I$6,0)*VLOOKUP(K$19,Input!$A$9:$H$48,Input!$H$6,0))/(VLOOKUP($E70,'Container Panel'!$B$41:$Z$100,'Container Panel'!$J$38,0)*HLOOKUP(K$19,$F$146:$AS$206,$D70+1,0)),""),"")</f>
        <v/>
      </c>
      <c r="L70" s="136" t="str">
        <f ca="1">IFERROR(IF(OR(L$17=$C70,L$17=list!$C$4),(VLOOKUP(L$19,Input!$A$9:$I$48,Input!$I$6,0)*VLOOKUP(L$19,Input!$A$9:$H$48,Input!$H$6,0))/(VLOOKUP($E70,'Container Panel'!$B$41:$Z$100,'Container Panel'!$J$38,0)*HLOOKUP(L$19,$F$146:$AS$206,$D70+1,0)),""),"")</f>
        <v/>
      </c>
      <c r="M70" s="136" t="str">
        <f ca="1">IFERROR(IF(OR(M$17=$C70,M$17=list!$C$4),(VLOOKUP(M$19,Input!$A$9:$I$48,Input!$I$6,0)*VLOOKUP(M$19,Input!$A$9:$H$48,Input!$H$6,0))/(VLOOKUP($E70,'Container Panel'!$B$41:$Z$100,'Container Panel'!$J$38,0)*HLOOKUP(M$19,$F$146:$AS$206,$D70+1,0)),""),"")</f>
        <v/>
      </c>
      <c r="N70" s="136" t="str">
        <f ca="1">IFERROR(IF(OR(N$17=$C70,N$17=list!$C$4),(VLOOKUP(N$19,Input!$A$9:$I$48,Input!$I$6,0)*VLOOKUP(N$19,Input!$A$9:$H$48,Input!$H$6,0))/(VLOOKUP($E70,'Container Panel'!$B$41:$Z$100,'Container Panel'!$J$38,0)*HLOOKUP(N$19,$F$146:$AS$206,$D70+1,0)),""),"")</f>
        <v/>
      </c>
      <c r="O70" s="136" t="str">
        <f ca="1">IFERROR(IF(OR(O$17=$C70,O$17=list!$C$4),(VLOOKUP(O$19,Input!$A$9:$I$48,Input!$I$6,0)*VLOOKUP(O$19,Input!$A$9:$H$48,Input!$H$6,0))/(VLOOKUP($E70,'Container Panel'!$B$41:$Z$100,'Container Panel'!$J$38,0)*HLOOKUP(O$19,$F$146:$AS$206,$D70+1,0)),""),"")</f>
        <v/>
      </c>
      <c r="P70" s="136" t="str">
        <f ca="1">IFERROR(IF(OR(P$17=$C70,P$17=list!$C$4),(VLOOKUP(P$19,Input!$A$9:$I$48,Input!$I$6,0)*VLOOKUP(P$19,Input!$A$9:$H$48,Input!$H$6,0))/(VLOOKUP($E70,'Container Panel'!$B$41:$Z$100,'Container Panel'!$J$38,0)*HLOOKUP(P$19,$F$146:$AS$206,$D70+1,0)),""),"")</f>
        <v/>
      </c>
      <c r="Q70" s="136" t="str">
        <f ca="1">IFERROR(IF(OR(Q$17=$C70,Q$17=list!$C$4),(VLOOKUP(Q$19,Input!$A$9:$I$48,Input!$I$6,0)*VLOOKUP(Q$19,Input!$A$9:$H$48,Input!$H$6,0))/(VLOOKUP($E70,'Container Panel'!$B$41:$Z$100,'Container Panel'!$J$38,0)*HLOOKUP(Q$19,$F$146:$AS$206,$D70+1,0)),""),"")</f>
        <v/>
      </c>
      <c r="R70" s="136" t="str">
        <f ca="1">IFERROR(IF(OR(R$17=$C70,R$17=list!$C$4),(VLOOKUP(R$19,Input!$A$9:$I$48,Input!$I$6,0)*VLOOKUP(R$19,Input!$A$9:$H$48,Input!$H$6,0))/(VLOOKUP($E70,'Container Panel'!$B$41:$Z$100,'Container Panel'!$J$38,0)*HLOOKUP(R$19,$F$146:$AS$206,$D70+1,0)),""),"")</f>
        <v/>
      </c>
      <c r="S70" s="136" t="str">
        <f ca="1">IFERROR(IF(OR(S$17=$C70,S$17=list!$C$4),(VLOOKUP(S$19,Input!$A$9:$I$48,Input!$I$6,0)*VLOOKUP(S$19,Input!$A$9:$H$48,Input!$H$6,0))/(VLOOKUP($E70,'Container Panel'!$B$41:$Z$100,'Container Panel'!$J$38,0)*HLOOKUP(S$19,$F$146:$AS$206,$D70+1,0)),""),"")</f>
        <v/>
      </c>
      <c r="T70" s="136" t="str">
        <f ca="1">IFERROR(IF(OR(T$17=$C70,T$17=list!$C$4),(VLOOKUP(T$19,Input!$A$9:$I$48,Input!$I$6,0)*VLOOKUP(T$19,Input!$A$9:$H$48,Input!$H$6,0))/(VLOOKUP($E70,'Container Panel'!$B$41:$Z$100,'Container Panel'!$J$38,0)*HLOOKUP(T$19,$F$146:$AS$206,$D70+1,0)),""),"")</f>
        <v/>
      </c>
      <c r="U70" s="136" t="str">
        <f ca="1">IFERROR(IF(OR(U$17=$C70,U$17=list!$C$4),(VLOOKUP(U$19,Input!$A$9:$I$48,Input!$I$6,0)*VLOOKUP(U$19,Input!$A$9:$H$48,Input!$H$6,0))/(VLOOKUP($E70,'Container Panel'!$B$41:$Z$100,'Container Panel'!$J$38,0)*HLOOKUP(U$19,$F$146:$AS$206,$D70+1,0)),""),"")</f>
        <v/>
      </c>
      <c r="V70" s="136" t="str">
        <f ca="1">IFERROR(IF(OR(V$17=$C70,V$17=list!$C$4),(VLOOKUP(V$19,Input!$A$9:$I$48,Input!$I$6,0)*VLOOKUP(V$19,Input!$A$9:$H$48,Input!$H$6,0))/(VLOOKUP($E70,'Container Panel'!$B$41:$Z$100,'Container Panel'!$J$38,0)*HLOOKUP(V$19,$F$146:$AS$206,$D70+1,0)),""),"")</f>
        <v/>
      </c>
      <c r="W70" s="136" t="str">
        <f ca="1">IFERROR(IF(OR(W$17=$C70,W$17=list!$C$4),(VLOOKUP(W$19,Input!$A$9:$I$48,Input!$I$6,0)*VLOOKUP(W$19,Input!$A$9:$H$48,Input!$H$6,0))/(VLOOKUP($E70,'Container Panel'!$B$41:$Z$100,'Container Panel'!$J$38,0)*HLOOKUP(W$19,$F$146:$AS$206,$D70+1,0)),""),"")</f>
        <v/>
      </c>
      <c r="X70" s="136" t="str">
        <f ca="1">IFERROR(IF(OR(X$17=$C70,X$17=list!$C$4),(VLOOKUP(X$19,Input!$A$9:$I$48,Input!$I$6,0)*VLOOKUP(X$19,Input!$A$9:$H$48,Input!$H$6,0))/(VLOOKUP($E70,'Container Panel'!$B$41:$Z$100,'Container Panel'!$J$38,0)*HLOOKUP(X$19,$F$146:$AS$206,$D70+1,0)),""),"")</f>
        <v/>
      </c>
      <c r="Y70" s="136" t="str">
        <f ca="1">IFERROR(IF(OR(Y$17=$C70,Y$17=list!$C$4),(VLOOKUP(Y$19,Input!$A$9:$I$48,Input!$I$6,0)*VLOOKUP(Y$19,Input!$A$9:$H$48,Input!$H$6,0))/(VLOOKUP($E70,'Container Panel'!$B$41:$Z$100,'Container Panel'!$J$38,0)*HLOOKUP(Y$19,$F$146:$AS$206,$D70+1,0)),""),"")</f>
        <v/>
      </c>
      <c r="Z70" s="136" t="str">
        <f ca="1">IFERROR(IF(OR(Z$17=$C70,Z$17=list!$C$4),(VLOOKUP(Z$19,Input!$A$9:$I$48,Input!$I$6,0)*VLOOKUP(Z$19,Input!$A$9:$H$48,Input!$H$6,0))/(VLOOKUP($E70,'Container Panel'!$B$41:$Z$100,'Container Panel'!$J$38,0)*HLOOKUP(Z$19,$F$146:$AS$206,$D70+1,0)),""),"")</f>
        <v/>
      </c>
      <c r="AA70" s="136" t="str">
        <f ca="1">IFERROR(IF(OR(AA$17=$C70,AA$17=list!$C$4),(VLOOKUP(AA$19,Input!$A$9:$I$48,Input!$I$6,0)*VLOOKUP(AA$19,Input!$A$9:$H$48,Input!$H$6,0))/(VLOOKUP($E70,'Container Panel'!$B$41:$Z$100,'Container Panel'!$J$38,0)*HLOOKUP(AA$19,$F$146:$AS$206,$D70+1,0)),""),"")</f>
        <v/>
      </c>
      <c r="AB70" s="136" t="str">
        <f ca="1">IFERROR(IF(OR(AB$17=$C70,AB$17=list!$C$4),(VLOOKUP(AB$19,Input!$A$9:$I$48,Input!$I$6,0)*VLOOKUP(AB$19,Input!$A$9:$H$48,Input!$H$6,0))/(VLOOKUP($E70,'Container Panel'!$B$41:$Z$100,'Container Panel'!$J$38,0)*HLOOKUP(AB$19,$F$146:$AS$206,$D70+1,0)),""),"")</f>
        <v/>
      </c>
      <c r="AC70" s="136" t="str">
        <f ca="1">IFERROR(IF(OR(AC$17=$C70,AC$17=list!$C$4),(VLOOKUP(AC$19,Input!$A$9:$I$48,Input!$I$6,0)*VLOOKUP(AC$19,Input!$A$9:$H$48,Input!$H$6,0))/(VLOOKUP($E70,'Container Panel'!$B$41:$Z$100,'Container Panel'!$J$38,0)*HLOOKUP(AC$19,$F$146:$AS$206,$D70+1,0)),""),"")</f>
        <v/>
      </c>
      <c r="AD70" s="136" t="str">
        <f ca="1">IFERROR(IF(OR(AD$17=$C70,AD$17=list!$C$4),(VLOOKUP(AD$19,Input!$A$9:$I$48,Input!$I$6,0)*VLOOKUP(AD$19,Input!$A$9:$H$48,Input!$H$6,0))/(VLOOKUP($E70,'Container Panel'!$B$41:$Z$100,'Container Panel'!$J$38,0)*HLOOKUP(AD$19,$F$146:$AS$206,$D70+1,0)),""),"")</f>
        <v/>
      </c>
      <c r="AE70" s="136" t="str">
        <f ca="1">IFERROR(IF(OR(AE$17=$C70,AE$17=list!$C$4),(VLOOKUP(AE$19,Input!$A$9:$I$48,Input!$I$6,0)*VLOOKUP(AE$19,Input!$A$9:$H$48,Input!$H$6,0))/(VLOOKUP($E70,'Container Panel'!$B$41:$Z$100,'Container Panel'!$J$38,0)*HLOOKUP(AE$19,$F$146:$AS$206,$D70+1,0)),""),"")</f>
        <v/>
      </c>
      <c r="AF70" s="136" t="str">
        <f ca="1">IFERROR(IF(OR(AF$17=$C70,AF$17=list!$C$4),(VLOOKUP(AF$19,Input!$A$9:$I$48,Input!$I$6,0)*VLOOKUP(AF$19,Input!$A$9:$H$48,Input!$H$6,0))/(VLOOKUP($E70,'Container Panel'!$B$41:$Z$100,'Container Panel'!$J$38,0)*HLOOKUP(AF$19,$F$146:$AS$206,$D70+1,0)),""),"")</f>
        <v/>
      </c>
      <c r="AG70" s="136" t="str">
        <f ca="1">IFERROR(IF(OR(AG$17=$C70,AG$17=list!$C$4),(VLOOKUP(AG$19,Input!$A$9:$I$48,Input!$I$6,0)*VLOOKUP(AG$19,Input!$A$9:$H$48,Input!$H$6,0))/(VLOOKUP($E70,'Container Panel'!$B$41:$Z$100,'Container Panel'!$J$38,0)*HLOOKUP(AG$19,$F$146:$AS$206,$D70+1,0)),""),"")</f>
        <v/>
      </c>
      <c r="AH70" s="136" t="str">
        <f ca="1">IFERROR(IF(OR(AH$17=$C70,AH$17=list!$C$4),(VLOOKUP(AH$19,Input!$A$9:$I$48,Input!$I$6,0)*VLOOKUP(AH$19,Input!$A$9:$H$48,Input!$H$6,0))/(VLOOKUP($E70,'Container Panel'!$B$41:$Z$100,'Container Panel'!$J$38,0)*HLOOKUP(AH$19,$F$146:$AS$206,$D70+1,0)),""),"")</f>
        <v/>
      </c>
      <c r="AI70" s="136" t="str">
        <f ca="1">IFERROR(IF(OR(AI$17=$C70,AI$17=list!$C$4),(VLOOKUP(AI$19,Input!$A$9:$I$48,Input!$I$6,0)*VLOOKUP(AI$19,Input!$A$9:$H$48,Input!$H$6,0))/(VLOOKUP($E70,'Container Panel'!$B$41:$Z$100,'Container Panel'!$J$38,0)*HLOOKUP(AI$19,$F$146:$AS$206,$D70+1,0)),""),"")</f>
        <v/>
      </c>
      <c r="AJ70" s="136" t="str">
        <f ca="1">IFERROR(IF(OR(AJ$17=$C70,AJ$17=list!$C$4),(VLOOKUP(AJ$19,Input!$A$9:$I$48,Input!$I$6,0)*VLOOKUP(AJ$19,Input!$A$9:$H$48,Input!$H$6,0))/(VLOOKUP($E70,'Container Panel'!$B$41:$Z$100,'Container Panel'!$J$38,0)*HLOOKUP(AJ$19,$F$146:$AS$206,$D70+1,0)),""),"")</f>
        <v/>
      </c>
      <c r="AK70" s="136" t="str">
        <f ca="1">IFERROR(IF(OR(AK$17=$C70,AK$17=list!$C$4),(VLOOKUP(AK$19,Input!$A$9:$I$48,Input!$I$6,0)*VLOOKUP(AK$19,Input!$A$9:$H$48,Input!$H$6,0))/(VLOOKUP($E70,'Container Panel'!$B$41:$Z$100,'Container Panel'!$J$38,0)*HLOOKUP(AK$19,$F$146:$AS$206,$D70+1,0)),""),"")</f>
        <v/>
      </c>
      <c r="AL70" s="136" t="str">
        <f ca="1">IFERROR(IF(OR(AL$17=$C70,AL$17=list!$C$4),(VLOOKUP(AL$19,Input!$A$9:$I$48,Input!$I$6,0)*VLOOKUP(AL$19,Input!$A$9:$H$48,Input!$H$6,0))/(VLOOKUP($E70,'Container Panel'!$B$41:$Z$100,'Container Panel'!$J$38,0)*HLOOKUP(AL$19,$F$146:$AS$206,$D70+1,0)),""),"")</f>
        <v/>
      </c>
      <c r="AM70" s="136" t="str">
        <f ca="1">IFERROR(IF(OR(AM$17=$C70,AM$17=list!$C$4),(VLOOKUP(AM$19,Input!$A$9:$I$48,Input!$I$6,0)*VLOOKUP(AM$19,Input!$A$9:$H$48,Input!$H$6,0))/(VLOOKUP($E70,'Container Panel'!$B$41:$Z$100,'Container Panel'!$J$38,0)*HLOOKUP(AM$19,$F$146:$AS$206,$D70+1,0)),""),"")</f>
        <v/>
      </c>
      <c r="AN70" s="136" t="str">
        <f ca="1">IFERROR(IF(OR(AN$17=$C70,AN$17=list!$C$4),(VLOOKUP(AN$19,Input!$A$9:$I$48,Input!$I$6,0)*VLOOKUP(AN$19,Input!$A$9:$H$48,Input!$H$6,0))/(VLOOKUP($E70,'Container Panel'!$B$41:$Z$100,'Container Panel'!$J$38,0)*HLOOKUP(AN$19,$F$146:$AS$206,$D70+1,0)),""),"")</f>
        <v/>
      </c>
      <c r="AO70" s="136" t="str">
        <f ca="1">IFERROR(IF(OR(AO$17=$C70,AO$17=list!$C$4),(VLOOKUP(AO$19,Input!$A$9:$I$48,Input!$I$6,0)*VLOOKUP(AO$19,Input!$A$9:$H$48,Input!$H$6,0))/(VLOOKUP($E70,'Container Panel'!$B$41:$Z$100,'Container Panel'!$J$38,0)*HLOOKUP(AO$19,$F$146:$AS$206,$D70+1,0)),""),"")</f>
        <v/>
      </c>
      <c r="AP70" s="136" t="str">
        <f ca="1">IFERROR(IF(OR(AP$17=$C70,AP$17=list!$C$4),(VLOOKUP(AP$19,Input!$A$9:$I$48,Input!$I$6,0)*VLOOKUP(AP$19,Input!$A$9:$H$48,Input!$H$6,0))/(VLOOKUP($E70,'Container Panel'!$B$41:$Z$100,'Container Panel'!$J$38,0)*HLOOKUP(AP$19,$F$146:$AS$206,$D70+1,0)),""),"")</f>
        <v/>
      </c>
      <c r="AQ70" s="136" t="str">
        <f ca="1">IFERROR(IF(OR(AQ$17=$C70,AQ$17=list!$C$4),(VLOOKUP(AQ$19,Input!$A$9:$I$48,Input!$I$6,0)*VLOOKUP(AQ$19,Input!$A$9:$H$48,Input!$H$6,0))/(VLOOKUP($E70,'Container Panel'!$B$41:$Z$100,'Container Panel'!$J$38,0)*HLOOKUP(AQ$19,$F$146:$AS$206,$D70+1,0)),""),"")</f>
        <v/>
      </c>
      <c r="AR70" s="136" t="str">
        <f ca="1">IFERROR(IF(OR(AR$17=$C70,AR$17=list!$C$4),(VLOOKUP(AR$19,Input!$A$9:$I$48,Input!$I$6,0)*VLOOKUP(AR$19,Input!$A$9:$H$48,Input!$H$6,0))/(VLOOKUP($E70,'Container Panel'!$B$41:$Z$100,'Container Panel'!$J$38,0)*HLOOKUP(AR$19,$F$146:$AS$206,$D70+1,0)),""),"")</f>
        <v/>
      </c>
      <c r="AS70" s="136" t="str">
        <f ca="1">IFERROR(IF(OR(AS$17=$C70,AS$17=list!$C$4),(VLOOKUP(AS$19,Input!$A$9:$I$48,Input!$I$6,0)*VLOOKUP(AS$19,Input!$A$9:$H$48,Input!$H$6,0))/(VLOOKUP($E70,'Container Panel'!$B$41:$Z$100,'Container Panel'!$J$38,0)*HLOOKUP(AS$19,$F$146:$AS$206,$D70+1,0)),""),"")</f>
        <v/>
      </c>
    </row>
    <row r="71" spans="3:45">
      <c r="C71" s="74" t="str">
        <f>IFERROR(VLOOKUP($E71,'Container Panel'!$B$41:$M$100,'Container Panel'!$K$38,0),"")</f>
        <v/>
      </c>
      <c r="D71" s="74">
        <v>52</v>
      </c>
      <c r="E71" s="135">
        <f t="shared" si="11"/>
        <v>0</v>
      </c>
      <c r="F71" s="136" t="str">
        <f ca="1">IFERROR(IF(OR(F$17=$C71,F$17=list!$C$4),(VLOOKUP(F$19,Input!$A$9:$I$48,Input!$I$6,0)*VLOOKUP(F$19,Input!$A$9:$H$48,Input!$H$6,0))/(VLOOKUP($E71,'Container Panel'!$B$41:$Z$100,'Container Panel'!$J$38,0)*HLOOKUP(F$19,$F$146:$AS$206,$D71+1,0)),""),"")</f>
        <v/>
      </c>
      <c r="G71" s="136" t="str">
        <f ca="1">IFERROR(IF(OR(G$17=$C71,G$17=list!$C$4),(VLOOKUP(G$19,Input!$A$9:$I$48,Input!$I$6,0)*VLOOKUP(G$19,Input!$A$9:$H$48,Input!$H$6,0))/(VLOOKUP($E71,'Container Panel'!$B$41:$Z$100,'Container Panel'!$J$38,0)*HLOOKUP(G$19,$F$146:$AS$206,$D71+1,0)),""),"")</f>
        <v/>
      </c>
      <c r="H71" s="136" t="str">
        <f ca="1">IFERROR(IF(OR(H$17=$C71,H$17=list!$C$4),(VLOOKUP(H$19,Input!$A$9:$I$48,Input!$I$6,0)*VLOOKUP(H$19,Input!$A$9:$H$48,Input!$H$6,0))/(VLOOKUP($E71,'Container Panel'!$B$41:$Z$100,'Container Panel'!$J$38,0)*HLOOKUP(H$19,$F$146:$AS$206,$D71+1,0)),""),"")</f>
        <v/>
      </c>
      <c r="I71" s="136" t="str">
        <f ca="1">IFERROR(IF(OR(I$17=$C71,I$17=list!$C$4),(VLOOKUP(I$19,Input!$A$9:$I$48,Input!$I$6,0)*VLOOKUP(I$19,Input!$A$9:$H$48,Input!$H$6,0))/(VLOOKUP($E71,'Container Panel'!$B$41:$Z$100,'Container Panel'!$J$38,0)*HLOOKUP(I$19,$F$146:$AS$206,$D71+1,0)),""),"")</f>
        <v/>
      </c>
      <c r="J71" s="136" t="str">
        <f ca="1">IFERROR(IF(OR(J$17=$C71,J$17=list!$C$4),(VLOOKUP(J$19,Input!$A$9:$I$48,Input!$I$6,0)*VLOOKUP(J$19,Input!$A$9:$H$48,Input!$H$6,0))/(VLOOKUP($E71,'Container Panel'!$B$41:$Z$100,'Container Panel'!$J$38,0)*HLOOKUP(J$19,$F$146:$AS$206,$D71+1,0)),""),"")</f>
        <v/>
      </c>
      <c r="K71" s="136" t="str">
        <f ca="1">IFERROR(IF(OR(K$17=$C71,K$17=list!$C$4),(VLOOKUP(K$19,Input!$A$9:$I$48,Input!$I$6,0)*VLOOKUP(K$19,Input!$A$9:$H$48,Input!$H$6,0))/(VLOOKUP($E71,'Container Panel'!$B$41:$Z$100,'Container Panel'!$J$38,0)*HLOOKUP(K$19,$F$146:$AS$206,$D71+1,0)),""),"")</f>
        <v/>
      </c>
      <c r="L71" s="136" t="str">
        <f ca="1">IFERROR(IF(OR(L$17=$C71,L$17=list!$C$4),(VLOOKUP(L$19,Input!$A$9:$I$48,Input!$I$6,0)*VLOOKUP(L$19,Input!$A$9:$H$48,Input!$H$6,0))/(VLOOKUP($E71,'Container Panel'!$B$41:$Z$100,'Container Panel'!$J$38,0)*HLOOKUP(L$19,$F$146:$AS$206,$D71+1,0)),""),"")</f>
        <v/>
      </c>
      <c r="M71" s="136" t="str">
        <f ca="1">IFERROR(IF(OR(M$17=$C71,M$17=list!$C$4),(VLOOKUP(M$19,Input!$A$9:$I$48,Input!$I$6,0)*VLOOKUP(M$19,Input!$A$9:$H$48,Input!$H$6,0))/(VLOOKUP($E71,'Container Panel'!$B$41:$Z$100,'Container Panel'!$J$38,0)*HLOOKUP(M$19,$F$146:$AS$206,$D71+1,0)),""),"")</f>
        <v/>
      </c>
      <c r="N71" s="136" t="str">
        <f ca="1">IFERROR(IF(OR(N$17=$C71,N$17=list!$C$4),(VLOOKUP(N$19,Input!$A$9:$I$48,Input!$I$6,0)*VLOOKUP(N$19,Input!$A$9:$H$48,Input!$H$6,0))/(VLOOKUP($E71,'Container Panel'!$B$41:$Z$100,'Container Panel'!$J$38,0)*HLOOKUP(N$19,$F$146:$AS$206,$D71+1,0)),""),"")</f>
        <v/>
      </c>
      <c r="O71" s="136" t="str">
        <f ca="1">IFERROR(IF(OR(O$17=$C71,O$17=list!$C$4),(VLOOKUP(O$19,Input!$A$9:$I$48,Input!$I$6,0)*VLOOKUP(O$19,Input!$A$9:$H$48,Input!$H$6,0))/(VLOOKUP($E71,'Container Panel'!$B$41:$Z$100,'Container Panel'!$J$38,0)*HLOOKUP(O$19,$F$146:$AS$206,$D71+1,0)),""),"")</f>
        <v/>
      </c>
      <c r="P71" s="136" t="str">
        <f ca="1">IFERROR(IF(OR(P$17=$C71,P$17=list!$C$4),(VLOOKUP(P$19,Input!$A$9:$I$48,Input!$I$6,0)*VLOOKUP(P$19,Input!$A$9:$H$48,Input!$H$6,0))/(VLOOKUP($E71,'Container Panel'!$B$41:$Z$100,'Container Panel'!$J$38,0)*HLOOKUP(P$19,$F$146:$AS$206,$D71+1,0)),""),"")</f>
        <v/>
      </c>
      <c r="Q71" s="136" t="str">
        <f ca="1">IFERROR(IF(OR(Q$17=$C71,Q$17=list!$C$4),(VLOOKUP(Q$19,Input!$A$9:$I$48,Input!$I$6,0)*VLOOKUP(Q$19,Input!$A$9:$H$48,Input!$H$6,0))/(VLOOKUP($E71,'Container Panel'!$B$41:$Z$100,'Container Panel'!$J$38,0)*HLOOKUP(Q$19,$F$146:$AS$206,$D71+1,0)),""),"")</f>
        <v/>
      </c>
      <c r="R71" s="136" t="str">
        <f ca="1">IFERROR(IF(OR(R$17=$C71,R$17=list!$C$4),(VLOOKUP(R$19,Input!$A$9:$I$48,Input!$I$6,0)*VLOOKUP(R$19,Input!$A$9:$H$48,Input!$H$6,0))/(VLOOKUP($E71,'Container Panel'!$B$41:$Z$100,'Container Panel'!$J$38,0)*HLOOKUP(R$19,$F$146:$AS$206,$D71+1,0)),""),"")</f>
        <v/>
      </c>
      <c r="S71" s="136" t="str">
        <f ca="1">IFERROR(IF(OR(S$17=$C71,S$17=list!$C$4),(VLOOKUP(S$19,Input!$A$9:$I$48,Input!$I$6,0)*VLOOKUP(S$19,Input!$A$9:$H$48,Input!$H$6,0))/(VLOOKUP($E71,'Container Panel'!$B$41:$Z$100,'Container Panel'!$J$38,0)*HLOOKUP(S$19,$F$146:$AS$206,$D71+1,0)),""),"")</f>
        <v/>
      </c>
      <c r="T71" s="136" t="str">
        <f ca="1">IFERROR(IF(OR(T$17=$C71,T$17=list!$C$4),(VLOOKUP(T$19,Input!$A$9:$I$48,Input!$I$6,0)*VLOOKUP(T$19,Input!$A$9:$H$48,Input!$H$6,0))/(VLOOKUP($E71,'Container Panel'!$B$41:$Z$100,'Container Panel'!$J$38,0)*HLOOKUP(T$19,$F$146:$AS$206,$D71+1,0)),""),"")</f>
        <v/>
      </c>
      <c r="U71" s="136" t="str">
        <f ca="1">IFERROR(IF(OR(U$17=$C71,U$17=list!$C$4),(VLOOKUP(U$19,Input!$A$9:$I$48,Input!$I$6,0)*VLOOKUP(U$19,Input!$A$9:$H$48,Input!$H$6,0))/(VLOOKUP($E71,'Container Panel'!$B$41:$Z$100,'Container Panel'!$J$38,0)*HLOOKUP(U$19,$F$146:$AS$206,$D71+1,0)),""),"")</f>
        <v/>
      </c>
      <c r="V71" s="136" t="str">
        <f ca="1">IFERROR(IF(OR(V$17=$C71,V$17=list!$C$4),(VLOOKUP(V$19,Input!$A$9:$I$48,Input!$I$6,0)*VLOOKUP(V$19,Input!$A$9:$H$48,Input!$H$6,0))/(VLOOKUP($E71,'Container Panel'!$B$41:$Z$100,'Container Panel'!$J$38,0)*HLOOKUP(V$19,$F$146:$AS$206,$D71+1,0)),""),"")</f>
        <v/>
      </c>
      <c r="W71" s="136" t="str">
        <f ca="1">IFERROR(IF(OR(W$17=$C71,W$17=list!$C$4),(VLOOKUP(W$19,Input!$A$9:$I$48,Input!$I$6,0)*VLOOKUP(W$19,Input!$A$9:$H$48,Input!$H$6,0))/(VLOOKUP($E71,'Container Panel'!$B$41:$Z$100,'Container Panel'!$J$38,0)*HLOOKUP(W$19,$F$146:$AS$206,$D71+1,0)),""),"")</f>
        <v/>
      </c>
      <c r="X71" s="136" t="str">
        <f ca="1">IFERROR(IF(OR(X$17=$C71,X$17=list!$C$4),(VLOOKUP(X$19,Input!$A$9:$I$48,Input!$I$6,0)*VLOOKUP(X$19,Input!$A$9:$H$48,Input!$H$6,0))/(VLOOKUP($E71,'Container Panel'!$B$41:$Z$100,'Container Panel'!$J$38,0)*HLOOKUP(X$19,$F$146:$AS$206,$D71+1,0)),""),"")</f>
        <v/>
      </c>
      <c r="Y71" s="136" t="str">
        <f ca="1">IFERROR(IF(OR(Y$17=$C71,Y$17=list!$C$4),(VLOOKUP(Y$19,Input!$A$9:$I$48,Input!$I$6,0)*VLOOKUP(Y$19,Input!$A$9:$H$48,Input!$H$6,0))/(VLOOKUP($E71,'Container Panel'!$B$41:$Z$100,'Container Panel'!$J$38,0)*HLOOKUP(Y$19,$F$146:$AS$206,$D71+1,0)),""),"")</f>
        <v/>
      </c>
      <c r="Z71" s="136" t="str">
        <f ca="1">IFERROR(IF(OR(Z$17=$C71,Z$17=list!$C$4),(VLOOKUP(Z$19,Input!$A$9:$I$48,Input!$I$6,0)*VLOOKUP(Z$19,Input!$A$9:$H$48,Input!$H$6,0))/(VLOOKUP($E71,'Container Panel'!$B$41:$Z$100,'Container Panel'!$J$38,0)*HLOOKUP(Z$19,$F$146:$AS$206,$D71+1,0)),""),"")</f>
        <v/>
      </c>
      <c r="AA71" s="136" t="str">
        <f ca="1">IFERROR(IF(OR(AA$17=$C71,AA$17=list!$C$4),(VLOOKUP(AA$19,Input!$A$9:$I$48,Input!$I$6,0)*VLOOKUP(AA$19,Input!$A$9:$H$48,Input!$H$6,0))/(VLOOKUP($E71,'Container Panel'!$B$41:$Z$100,'Container Panel'!$J$38,0)*HLOOKUP(AA$19,$F$146:$AS$206,$D71+1,0)),""),"")</f>
        <v/>
      </c>
      <c r="AB71" s="136" t="str">
        <f ca="1">IFERROR(IF(OR(AB$17=$C71,AB$17=list!$C$4),(VLOOKUP(AB$19,Input!$A$9:$I$48,Input!$I$6,0)*VLOOKUP(AB$19,Input!$A$9:$H$48,Input!$H$6,0))/(VLOOKUP($E71,'Container Panel'!$B$41:$Z$100,'Container Panel'!$J$38,0)*HLOOKUP(AB$19,$F$146:$AS$206,$D71+1,0)),""),"")</f>
        <v/>
      </c>
      <c r="AC71" s="136" t="str">
        <f ca="1">IFERROR(IF(OR(AC$17=$C71,AC$17=list!$C$4),(VLOOKUP(AC$19,Input!$A$9:$I$48,Input!$I$6,0)*VLOOKUP(AC$19,Input!$A$9:$H$48,Input!$H$6,0))/(VLOOKUP($E71,'Container Panel'!$B$41:$Z$100,'Container Panel'!$J$38,0)*HLOOKUP(AC$19,$F$146:$AS$206,$D71+1,0)),""),"")</f>
        <v/>
      </c>
      <c r="AD71" s="136" t="str">
        <f ca="1">IFERROR(IF(OR(AD$17=$C71,AD$17=list!$C$4),(VLOOKUP(AD$19,Input!$A$9:$I$48,Input!$I$6,0)*VLOOKUP(AD$19,Input!$A$9:$H$48,Input!$H$6,0))/(VLOOKUP($E71,'Container Panel'!$B$41:$Z$100,'Container Panel'!$J$38,0)*HLOOKUP(AD$19,$F$146:$AS$206,$D71+1,0)),""),"")</f>
        <v/>
      </c>
      <c r="AE71" s="136" t="str">
        <f ca="1">IFERROR(IF(OR(AE$17=$C71,AE$17=list!$C$4),(VLOOKUP(AE$19,Input!$A$9:$I$48,Input!$I$6,0)*VLOOKUP(AE$19,Input!$A$9:$H$48,Input!$H$6,0))/(VLOOKUP($E71,'Container Panel'!$B$41:$Z$100,'Container Panel'!$J$38,0)*HLOOKUP(AE$19,$F$146:$AS$206,$D71+1,0)),""),"")</f>
        <v/>
      </c>
      <c r="AF71" s="136" t="str">
        <f ca="1">IFERROR(IF(OR(AF$17=$C71,AF$17=list!$C$4),(VLOOKUP(AF$19,Input!$A$9:$I$48,Input!$I$6,0)*VLOOKUP(AF$19,Input!$A$9:$H$48,Input!$H$6,0))/(VLOOKUP($E71,'Container Panel'!$B$41:$Z$100,'Container Panel'!$J$38,0)*HLOOKUP(AF$19,$F$146:$AS$206,$D71+1,0)),""),"")</f>
        <v/>
      </c>
      <c r="AG71" s="136" t="str">
        <f ca="1">IFERROR(IF(OR(AG$17=$C71,AG$17=list!$C$4),(VLOOKUP(AG$19,Input!$A$9:$I$48,Input!$I$6,0)*VLOOKUP(AG$19,Input!$A$9:$H$48,Input!$H$6,0))/(VLOOKUP($E71,'Container Panel'!$B$41:$Z$100,'Container Panel'!$J$38,0)*HLOOKUP(AG$19,$F$146:$AS$206,$D71+1,0)),""),"")</f>
        <v/>
      </c>
      <c r="AH71" s="136" t="str">
        <f ca="1">IFERROR(IF(OR(AH$17=$C71,AH$17=list!$C$4),(VLOOKUP(AH$19,Input!$A$9:$I$48,Input!$I$6,0)*VLOOKUP(AH$19,Input!$A$9:$H$48,Input!$H$6,0))/(VLOOKUP($E71,'Container Panel'!$B$41:$Z$100,'Container Panel'!$J$38,0)*HLOOKUP(AH$19,$F$146:$AS$206,$D71+1,0)),""),"")</f>
        <v/>
      </c>
      <c r="AI71" s="136" t="str">
        <f ca="1">IFERROR(IF(OR(AI$17=$C71,AI$17=list!$C$4),(VLOOKUP(AI$19,Input!$A$9:$I$48,Input!$I$6,0)*VLOOKUP(AI$19,Input!$A$9:$H$48,Input!$H$6,0))/(VLOOKUP($E71,'Container Panel'!$B$41:$Z$100,'Container Panel'!$J$38,0)*HLOOKUP(AI$19,$F$146:$AS$206,$D71+1,0)),""),"")</f>
        <v/>
      </c>
      <c r="AJ71" s="136" t="str">
        <f ca="1">IFERROR(IF(OR(AJ$17=$C71,AJ$17=list!$C$4),(VLOOKUP(AJ$19,Input!$A$9:$I$48,Input!$I$6,0)*VLOOKUP(AJ$19,Input!$A$9:$H$48,Input!$H$6,0))/(VLOOKUP($E71,'Container Panel'!$B$41:$Z$100,'Container Panel'!$J$38,0)*HLOOKUP(AJ$19,$F$146:$AS$206,$D71+1,0)),""),"")</f>
        <v/>
      </c>
      <c r="AK71" s="136" t="str">
        <f ca="1">IFERROR(IF(OR(AK$17=$C71,AK$17=list!$C$4),(VLOOKUP(AK$19,Input!$A$9:$I$48,Input!$I$6,0)*VLOOKUP(AK$19,Input!$A$9:$H$48,Input!$H$6,0))/(VLOOKUP($E71,'Container Panel'!$B$41:$Z$100,'Container Panel'!$J$38,0)*HLOOKUP(AK$19,$F$146:$AS$206,$D71+1,0)),""),"")</f>
        <v/>
      </c>
      <c r="AL71" s="136" t="str">
        <f ca="1">IFERROR(IF(OR(AL$17=$C71,AL$17=list!$C$4),(VLOOKUP(AL$19,Input!$A$9:$I$48,Input!$I$6,0)*VLOOKUP(AL$19,Input!$A$9:$H$48,Input!$H$6,0))/(VLOOKUP($E71,'Container Panel'!$B$41:$Z$100,'Container Panel'!$J$38,0)*HLOOKUP(AL$19,$F$146:$AS$206,$D71+1,0)),""),"")</f>
        <v/>
      </c>
      <c r="AM71" s="136" t="str">
        <f ca="1">IFERROR(IF(OR(AM$17=$C71,AM$17=list!$C$4),(VLOOKUP(AM$19,Input!$A$9:$I$48,Input!$I$6,0)*VLOOKUP(AM$19,Input!$A$9:$H$48,Input!$H$6,0))/(VLOOKUP($E71,'Container Panel'!$B$41:$Z$100,'Container Panel'!$J$38,0)*HLOOKUP(AM$19,$F$146:$AS$206,$D71+1,0)),""),"")</f>
        <v/>
      </c>
      <c r="AN71" s="136" t="str">
        <f ca="1">IFERROR(IF(OR(AN$17=$C71,AN$17=list!$C$4),(VLOOKUP(AN$19,Input!$A$9:$I$48,Input!$I$6,0)*VLOOKUP(AN$19,Input!$A$9:$H$48,Input!$H$6,0))/(VLOOKUP($E71,'Container Panel'!$B$41:$Z$100,'Container Panel'!$J$38,0)*HLOOKUP(AN$19,$F$146:$AS$206,$D71+1,0)),""),"")</f>
        <v/>
      </c>
      <c r="AO71" s="136" t="str">
        <f ca="1">IFERROR(IF(OR(AO$17=$C71,AO$17=list!$C$4),(VLOOKUP(AO$19,Input!$A$9:$I$48,Input!$I$6,0)*VLOOKUP(AO$19,Input!$A$9:$H$48,Input!$H$6,0))/(VLOOKUP($E71,'Container Panel'!$B$41:$Z$100,'Container Panel'!$J$38,0)*HLOOKUP(AO$19,$F$146:$AS$206,$D71+1,0)),""),"")</f>
        <v/>
      </c>
      <c r="AP71" s="136" t="str">
        <f ca="1">IFERROR(IF(OR(AP$17=$C71,AP$17=list!$C$4),(VLOOKUP(AP$19,Input!$A$9:$I$48,Input!$I$6,0)*VLOOKUP(AP$19,Input!$A$9:$H$48,Input!$H$6,0))/(VLOOKUP($E71,'Container Panel'!$B$41:$Z$100,'Container Panel'!$J$38,0)*HLOOKUP(AP$19,$F$146:$AS$206,$D71+1,0)),""),"")</f>
        <v/>
      </c>
      <c r="AQ71" s="136" t="str">
        <f ca="1">IFERROR(IF(OR(AQ$17=$C71,AQ$17=list!$C$4),(VLOOKUP(AQ$19,Input!$A$9:$I$48,Input!$I$6,0)*VLOOKUP(AQ$19,Input!$A$9:$H$48,Input!$H$6,0))/(VLOOKUP($E71,'Container Panel'!$B$41:$Z$100,'Container Panel'!$J$38,0)*HLOOKUP(AQ$19,$F$146:$AS$206,$D71+1,0)),""),"")</f>
        <v/>
      </c>
      <c r="AR71" s="136" t="str">
        <f ca="1">IFERROR(IF(OR(AR$17=$C71,AR$17=list!$C$4),(VLOOKUP(AR$19,Input!$A$9:$I$48,Input!$I$6,0)*VLOOKUP(AR$19,Input!$A$9:$H$48,Input!$H$6,0))/(VLOOKUP($E71,'Container Panel'!$B$41:$Z$100,'Container Panel'!$J$38,0)*HLOOKUP(AR$19,$F$146:$AS$206,$D71+1,0)),""),"")</f>
        <v/>
      </c>
      <c r="AS71" s="136" t="str">
        <f ca="1">IFERROR(IF(OR(AS$17=$C71,AS$17=list!$C$4),(VLOOKUP(AS$19,Input!$A$9:$I$48,Input!$I$6,0)*VLOOKUP(AS$19,Input!$A$9:$H$48,Input!$H$6,0))/(VLOOKUP($E71,'Container Panel'!$B$41:$Z$100,'Container Panel'!$J$38,0)*HLOOKUP(AS$19,$F$146:$AS$206,$D71+1,0)),""),"")</f>
        <v/>
      </c>
    </row>
    <row r="72" spans="3:45">
      <c r="C72" s="74" t="str">
        <f>IFERROR(VLOOKUP($E72,'Container Panel'!$B$41:$M$100,'Container Panel'!$K$38,0),"")</f>
        <v/>
      </c>
      <c r="D72" s="74">
        <v>53</v>
      </c>
      <c r="E72" s="135">
        <f t="shared" si="11"/>
        <v>0</v>
      </c>
      <c r="F72" s="136" t="str">
        <f ca="1">IFERROR(IF(OR(F$17=$C72,F$17=list!$C$4),(VLOOKUP(F$19,Input!$A$9:$I$48,Input!$I$6,0)*VLOOKUP(F$19,Input!$A$9:$H$48,Input!$H$6,0))/(VLOOKUP($E72,'Container Panel'!$B$41:$Z$100,'Container Panel'!$J$38,0)*HLOOKUP(F$19,$F$146:$AS$206,$D72+1,0)),""),"")</f>
        <v/>
      </c>
      <c r="G72" s="136" t="str">
        <f ca="1">IFERROR(IF(OR(G$17=$C72,G$17=list!$C$4),(VLOOKUP(G$19,Input!$A$9:$I$48,Input!$I$6,0)*VLOOKUP(G$19,Input!$A$9:$H$48,Input!$H$6,0))/(VLOOKUP($E72,'Container Panel'!$B$41:$Z$100,'Container Panel'!$J$38,0)*HLOOKUP(G$19,$F$146:$AS$206,$D72+1,0)),""),"")</f>
        <v/>
      </c>
      <c r="H72" s="136" t="str">
        <f ca="1">IFERROR(IF(OR(H$17=$C72,H$17=list!$C$4),(VLOOKUP(H$19,Input!$A$9:$I$48,Input!$I$6,0)*VLOOKUP(H$19,Input!$A$9:$H$48,Input!$H$6,0))/(VLOOKUP($E72,'Container Panel'!$B$41:$Z$100,'Container Panel'!$J$38,0)*HLOOKUP(H$19,$F$146:$AS$206,$D72+1,0)),""),"")</f>
        <v/>
      </c>
      <c r="I72" s="136" t="str">
        <f ca="1">IFERROR(IF(OR(I$17=$C72,I$17=list!$C$4),(VLOOKUP(I$19,Input!$A$9:$I$48,Input!$I$6,0)*VLOOKUP(I$19,Input!$A$9:$H$48,Input!$H$6,0))/(VLOOKUP($E72,'Container Panel'!$B$41:$Z$100,'Container Panel'!$J$38,0)*HLOOKUP(I$19,$F$146:$AS$206,$D72+1,0)),""),"")</f>
        <v/>
      </c>
      <c r="J72" s="136" t="str">
        <f ca="1">IFERROR(IF(OR(J$17=$C72,J$17=list!$C$4),(VLOOKUP(J$19,Input!$A$9:$I$48,Input!$I$6,0)*VLOOKUP(J$19,Input!$A$9:$H$48,Input!$H$6,0))/(VLOOKUP($E72,'Container Panel'!$B$41:$Z$100,'Container Panel'!$J$38,0)*HLOOKUP(J$19,$F$146:$AS$206,$D72+1,0)),""),"")</f>
        <v/>
      </c>
      <c r="K72" s="136" t="str">
        <f ca="1">IFERROR(IF(OR(K$17=$C72,K$17=list!$C$4),(VLOOKUP(K$19,Input!$A$9:$I$48,Input!$I$6,0)*VLOOKUP(K$19,Input!$A$9:$H$48,Input!$H$6,0))/(VLOOKUP($E72,'Container Panel'!$B$41:$Z$100,'Container Panel'!$J$38,0)*HLOOKUP(K$19,$F$146:$AS$206,$D72+1,0)),""),"")</f>
        <v/>
      </c>
      <c r="L72" s="136" t="str">
        <f ca="1">IFERROR(IF(OR(L$17=$C72,L$17=list!$C$4),(VLOOKUP(L$19,Input!$A$9:$I$48,Input!$I$6,0)*VLOOKUP(L$19,Input!$A$9:$H$48,Input!$H$6,0))/(VLOOKUP($E72,'Container Panel'!$B$41:$Z$100,'Container Panel'!$J$38,0)*HLOOKUP(L$19,$F$146:$AS$206,$D72+1,0)),""),"")</f>
        <v/>
      </c>
      <c r="M72" s="136" t="str">
        <f ca="1">IFERROR(IF(OR(M$17=$C72,M$17=list!$C$4),(VLOOKUP(M$19,Input!$A$9:$I$48,Input!$I$6,0)*VLOOKUP(M$19,Input!$A$9:$H$48,Input!$H$6,0))/(VLOOKUP($E72,'Container Panel'!$B$41:$Z$100,'Container Panel'!$J$38,0)*HLOOKUP(M$19,$F$146:$AS$206,$D72+1,0)),""),"")</f>
        <v/>
      </c>
      <c r="N72" s="136" t="str">
        <f ca="1">IFERROR(IF(OR(N$17=$C72,N$17=list!$C$4),(VLOOKUP(N$19,Input!$A$9:$I$48,Input!$I$6,0)*VLOOKUP(N$19,Input!$A$9:$H$48,Input!$H$6,0))/(VLOOKUP($E72,'Container Panel'!$B$41:$Z$100,'Container Panel'!$J$38,0)*HLOOKUP(N$19,$F$146:$AS$206,$D72+1,0)),""),"")</f>
        <v/>
      </c>
      <c r="O72" s="136" t="str">
        <f ca="1">IFERROR(IF(OR(O$17=$C72,O$17=list!$C$4),(VLOOKUP(O$19,Input!$A$9:$I$48,Input!$I$6,0)*VLOOKUP(O$19,Input!$A$9:$H$48,Input!$H$6,0))/(VLOOKUP($E72,'Container Panel'!$B$41:$Z$100,'Container Panel'!$J$38,0)*HLOOKUP(O$19,$F$146:$AS$206,$D72+1,0)),""),"")</f>
        <v/>
      </c>
      <c r="P72" s="136" t="str">
        <f ca="1">IFERROR(IF(OR(P$17=$C72,P$17=list!$C$4),(VLOOKUP(P$19,Input!$A$9:$I$48,Input!$I$6,0)*VLOOKUP(P$19,Input!$A$9:$H$48,Input!$H$6,0))/(VLOOKUP($E72,'Container Panel'!$B$41:$Z$100,'Container Panel'!$J$38,0)*HLOOKUP(P$19,$F$146:$AS$206,$D72+1,0)),""),"")</f>
        <v/>
      </c>
      <c r="Q72" s="136" t="str">
        <f ca="1">IFERROR(IF(OR(Q$17=$C72,Q$17=list!$C$4),(VLOOKUP(Q$19,Input!$A$9:$I$48,Input!$I$6,0)*VLOOKUP(Q$19,Input!$A$9:$H$48,Input!$H$6,0))/(VLOOKUP($E72,'Container Panel'!$B$41:$Z$100,'Container Panel'!$J$38,0)*HLOOKUP(Q$19,$F$146:$AS$206,$D72+1,0)),""),"")</f>
        <v/>
      </c>
      <c r="R72" s="136" t="str">
        <f ca="1">IFERROR(IF(OR(R$17=$C72,R$17=list!$C$4),(VLOOKUP(R$19,Input!$A$9:$I$48,Input!$I$6,0)*VLOOKUP(R$19,Input!$A$9:$H$48,Input!$H$6,0))/(VLOOKUP($E72,'Container Panel'!$B$41:$Z$100,'Container Panel'!$J$38,0)*HLOOKUP(R$19,$F$146:$AS$206,$D72+1,0)),""),"")</f>
        <v/>
      </c>
      <c r="S72" s="136" t="str">
        <f ca="1">IFERROR(IF(OR(S$17=$C72,S$17=list!$C$4),(VLOOKUP(S$19,Input!$A$9:$I$48,Input!$I$6,0)*VLOOKUP(S$19,Input!$A$9:$H$48,Input!$H$6,0))/(VLOOKUP($E72,'Container Panel'!$B$41:$Z$100,'Container Panel'!$J$38,0)*HLOOKUP(S$19,$F$146:$AS$206,$D72+1,0)),""),"")</f>
        <v/>
      </c>
      <c r="T72" s="136" t="str">
        <f ca="1">IFERROR(IF(OR(T$17=$C72,T$17=list!$C$4),(VLOOKUP(T$19,Input!$A$9:$I$48,Input!$I$6,0)*VLOOKUP(T$19,Input!$A$9:$H$48,Input!$H$6,0))/(VLOOKUP($E72,'Container Panel'!$B$41:$Z$100,'Container Panel'!$J$38,0)*HLOOKUP(T$19,$F$146:$AS$206,$D72+1,0)),""),"")</f>
        <v/>
      </c>
      <c r="U72" s="136" t="str">
        <f ca="1">IFERROR(IF(OR(U$17=$C72,U$17=list!$C$4),(VLOOKUP(U$19,Input!$A$9:$I$48,Input!$I$6,0)*VLOOKUP(U$19,Input!$A$9:$H$48,Input!$H$6,0))/(VLOOKUP($E72,'Container Panel'!$B$41:$Z$100,'Container Panel'!$J$38,0)*HLOOKUP(U$19,$F$146:$AS$206,$D72+1,0)),""),"")</f>
        <v/>
      </c>
      <c r="V72" s="136" t="str">
        <f ca="1">IFERROR(IF(OR(V$17=$C72,V$17=list!$C$4),(VLOOKUP(V$19,Input!$A$9:$I$48,Input!$I$6,0)*VLOOKUP(V$19,Input!$A$9:$H$48,Input!$H$6,0))/(VLOOKUP($E72,'Container Panel'!$B$41:$Z$100,'Container Panel'!$J$38,0)*HLOOKUP(V$19,$F$146:$AS$206,$D72+1,0)),""),"")</f>
        <v/>
      </c>
      <c r="W72" s="136" t="str">
        <f ca="1">IFERROR(IF(OR(W$17=$C72,W$17=list!$C$4),(VLOOKUP(W$19,Input!$A$9:$I$48,Input!$I$6,0)*VLOOKUP(W$19,Input!$A$9:$H$48,Input!$H$6,0))/(VLOOKUP($E72,'Container Panel'!$B$41:$Z$100,'Container Panel'!$J$38,0)*HLOOKUP(W$19,$F$146:$AS$206,$D72+1,0)),""),"")</f>
        <v/>
      </c>
      <c r="X72" s="136" t="str">
        <f ca="1">IFERROR(IF(OR(X$17=$C72,X$17=list!$C$4),(VLOOKUP(X$19,Input!$A$9:$I$48,Input!$I$6,0)*VLOOKUP(X$19,Input!$A$9:$H$48,Input!$H$6,0))/(VLOOKUP($E72,'Container Panel'!$B$41:$Z$100,'Container Panel'!$J$38,0)*HLOOKUP(X$19,$F$146:$AS$206,$D72+1,0)),""),"")</f>
        <v/>
      </c>
      <c r="Y72" s="136" t="str">
        <f ca="1">IFERROR(IF(OR(Y$17=$C72,Y$17=list!$C$4),(VLOOKUP(Y$19,Input!$A$9:$I$48,Input!$I$6,0)*VLOOKUP(Y$19,Input!$A$9:$H$48,Input!$H$6,0))/(VLOOKUP($E72,'Container Panel'!$B$41:$Z$100,'Container Panel'!$J$38,0)*HLOOKUP(Y$19,$F$146:$AS$206,$D72+1,0)),""),"")</f>
        <v/>
      </c>
      <c r="Z72" s="136" t="str">
        <f ca="1">IFERROR(IF(OR(Z$17=$C72,Z$17=list!$C$4),(VLOOKUP(Z$19,Input!$A$9:$I$48,Input!$I$6,0)*VLOOKUP(Z$19,Input!$A$9:$H$48,Input!$H$6,0))/(VLOOKUP($E72,'Container Panel'!$B$41:$Z$100,'Container Panel'!$J$38,0)*HLOOKUP(Z$19,$F$146:$AS$206,$D72+1,0)),""),"")</f>
        <v/>
      </c>
      <c r="AA72" s="136" t="str">
        <f ca="1">IFERROR(IF(OR(AA$17=$C72,AA$17=list!$C$4),(VLOOKUP(AA$19,Input!$A$9:$I$48,Input!$I$6,0)*VLOOKUP(AA$19,Input!$A$9:$H$48,Input!$H$6,0))/(VLOOKUP($E72,'Container Panel'!$B$41:$Z$100,'Container Panel'!$J$38,0)*HLOOKUP(AA$19,$F$146:$AS$206,$D72+1,0)),""),"")</f>
        <v/>
      </c>
      <c r="AB72" s="136" t="str">
        <f ca="1">IFERROR(IF(OR(AB$17=$C72,AB$17=list!$C$4),(VLOOKUP(AB$19,Input!$A$9:$I$48,Input!$I$6,0)*VLOOKUP(AB$19,Input!$A$9:$H$48,Input!$H$6,0))/(VLOOKUP($E72,'Container Panel'!$B$41:$Z$100,'Container Panel'!$J$38,0)*HLOOKUP(AB$19,$F$146:$AS$206,$D72+1,0)),""),"")</f>
        <v/>
      </c>
      <c r="AC72" s="136" t="str">
        <f ca="1">IFERROR(IF(OR(AC$17=$C72,AC$17=list!$C$4),(VLOOKUP(AC$19,Input!$A$9:$I$48,Input!$I$6,0)*VLOOKUP(AC$19,Input!$A$9:$H$48,Input!$H$6,0))/(VLOOKUP($E72,'Container Panel'!$B$41:$Z$100,'Container Panel'!$J$38,0)*HLOOKUP(AC$19,$F$146:$AS$206,$D72+1,0)),""),"")</f>
        <v/>
      </c>
      <c r="AD72" s="136" t="str">
        <f ca="1">IFERROR(IF(OR(AD$17=$C72,AD$17=list!$C$4),(VLOOKUP(AD$19,Input!$A$9:$I$48,Input!$I$6,0)*VLOOKUP(AD$19,Input!$A$9:$H$48,Input!$H$6,0))/(VLOOKUP($E72,'Container Panel'!$B$41:$Z$100,'Container Panel'!$J$38,0)*HLOOKUP(AD$19,$F$146:$AS$206,$D72+1,0)),""),"")</f>
        <v/>
      </c>
      <c r="AE72" s="136" t="str">
        <f ca="1">IFERROR(IF(OR(AE$17=$C72,AE$17=list!$C$4),(VLOOKUP(AE$19,Input!$A$9:$I$48,Input!$I$6,0)*VLOOKUP(AE$19,Input!$A$9:$H$48,Input!$H$6,0))/(VLOOKUP($E72,'Container Panel'!$B$41:$Z$100,'Container Panel'!$J$38,0)*HLOOKUP(AE$19,$F$146:$AS$206,$D72+1,0)),""),"")</f>
        <v/>
      </c>
      <c r="AF72" s="136" t="str">
        <f ca="1">IFERROR(IF(OR(AF$17=$C72,AF$17=list!$C$4),(VLOOKUP(AF$19,Input!$A$9:$I$48,Input!$I$6,0)*VLOOKUP(AF$19,Input!$A$9:$H$48,Input!$H$6,0))/(VLOOKUP($E72,'Container Panel'!$B$41:$Z$100,'Container Panel'!$J$38,0)*HLOOKUP(AF$19,$F$146:$AS$206,$D72+1,0)),""),"")</f>
        <v/>
      </c>
      <c r="AG72" s="136" t="str">
        <f ca="1">IFERROR(IF(OR(AG$17=$C72,AG$17=list!$C$4),(VLOOKUP(AG$19,Input!$A$9:$I$48,Input!$I$6,0)*VLOOKUP(AG$19,Input!$A$9:$H$48,Input!$H$6,0))/(VLOOKUP($E72,'Container Panel'!$B$41:$Z$100,'Container Panel'!$J$38,0)*HLOOKUP(AG$19,$F$146:$AS$206,$D72+1,0)),""),"")</f>
        <v/>
      </c>
      <c r="AH72" s="136" t="str">
        <f ca="1">IFERROR(IF(OR(AH$17=$C72,AH$17=list!$C$4),(VLOOKUP(AH$19,Input!$A$9:$I$48,Input!$I$6,0)*VLOOKUP(AH$19,Input!$A$9:$H$48,Input!$H$6,0))/(VLOOKUP($E72,'Container Panel'!$B$41:$Z$100,'Container Panel'!$J$38,0)*HLOOKUP(AH$19,$F$146:$AS$206,$D72+1,0)),""),"")</f>
        <v/>
      </c>
      <c r="AI72" s="136" t="str">
        <f ca="1">IFERROR(IF(OR(AI$17=$C72,AI$17=list!$C$4),(VLOOKUP(AI$19,Input!$A$9:$I$48,Input!$I$6,0)*VLOOKUP(AI$19,Input!$A$9:$H$48,Input!$H$6,0))/(VLOOKUP($E72,'Container Panel'!$B$41:$Z$100,'Container Panel'!$J$38,0)*HLOOKUP(AI$19,$F$146:$AS$206,$D72+1,0)),""),"")</f>
        <v/>
      </c>
      <c r="AJ72" s="136" t="str">
        <f ca="1">IFERROR(IF(OR(AJ$17=$C72,AJ$17=list!$C$4),(VLOOKUP(AJ$19,Input!$A$9:$I$48,Input!$I$6,0)*VLOOKUP(AJ$19,Input!$A$9:$H$48,Input!$H$6,0))/(VLOOKUP($E72,'Container Panel'!$B$41:$Z$100,'Container Panel'!$J$38,0)*HLOOKUP(AJ$19,$F$146:$AS$206,$D72+1,0)),""),"")</f>
        <v/>
      </c>
      <c r="AK72" s="136" t="str">
        <f ca="1">IFERROR(IF(OR(AK$17=$C72,AK$17=list!$C$4),(VLOOKUP(AK$19,Input!$A$9:$I$48,Input!$I$6,0)*VLOOKUP(AK$19,Input!$A$9:$H$48,Input!$H$6,0))/(VLOOKUP($E72,'Container Panel'!$B$41:$Z$100,'Container Panel'!$J$38,0)*HLOOKUP(AK$19,$F$146:$AS$206,$D72+1,0)),""),"")</f>
        <v/>
      </c>
      <c r="AL72" s="136" t="str">
        <f ca="1">IFERROR(IF(OR(AL$17=$C72,AL$17=list!$C$4),(VLOOKUP(AL$19,Input!$A$9:$I$48,Input!$I$6,0)*VLOOKUP(AL$19,Input!$A$9:$H$48,Input!$H$6,0))/(VLOOKUP($E72,'Container Panel'!$B$41:$Z$100,'Container Panel'!$J$38,0)*HLOOKUP(AL$19,$F$146:$AS$206,$D72+1,0)),""),"")</f>
        <v/>
      </c>
      <c r="AM72" s="136" t="str">
        <f ca="1">IFERROR(IF(OR(AM$17=$C72,AM$17=list!$C$4),(VLOOKUP(AM$19,Input!$A$9:$I$48,Input!$I$6,0)*VLOOKUP(AM$19,Input!$A$9:$H$48,Input!$H$6,0))/(VLOOKUP($E72,'Container Panel'!$B$41:$Z$100,'Container Panel'!$J$38,0)*HLOOKUP(AM$19,$F$146:$AS$206,$D72+1,0)),""),"")</f>
        <v/>
      </c>
      <c r="AN72" s="136" t="str">
        <f ca="1">IFERROR(IF(OR(AN$17=$C72,AN$17=list!$C$4),(VLOOKUP(AN$19,Input!$A$9:$I$48,Input!$I$6,0)*VLOOKUP(AN$19,Input!$A$9:$H$48,Input!$H$6,0))/(VLOOKUP($E72,'Container Panel'!$B$41:$Z$100,'Container Panel'!$J$38,0)*HLOOKUP(AN$19,$F$146:$AS$206,$D72+1,0)),""),"")</f>
        <v/>
      </c>
      <c r="AO72" s="136" t="str">
        <f ca="1">IFERROR(IF(OR(AO$17=$C72,AO$17=list!$C$4),(VLOOKUP(AO$19,Input!$A$9:$I$48,Input!$I$6,0)*VLOOKUP(AO$19,Input!$A$9:$H$48,Input!$H$6,0))/(VLOOKUP($E72,'Container Panel'!$B$41:$Z$100,'Container Panel'!$J$38,0)*HLOOKUP(AO$19,$F$146:$AS$206,$D72+1,0)),""),"")</f>
        <v/>
      </c>
      <c r="AP72" s="136" t="str">
        <f ca="1">IFERROR(IF(OR(AP$17=$C72,AP$17=list!$C$4),(VLOOKUP(AP$19,Input!$A$9:$I$48,Input!$I$6,0)*VLOOKUP(AP$19,Input!$A$9:$H$48,Input!$H$6,0))/(VLOOKUP($E72,'Container Panel'!$B$41:$Z$100,'Container Panel'!$J$38,0)*HLOOKUP(AP$19,$F$146:$AS$206,$D72+1,0)),""),"")</f>
        <v/>
      </c>
      <c r="AQ72" s="136" t="str">
        <f ca="1">IFERROR(IF(OR(AQ$17=$C72,AQ$17=list!$C$4),(VLOOKUP(AQ$19,Input!$A$9:$I$48,Input!$I$6,0)*VLOOKUP(AQ$19,Input!$A$9:$H$48,Input!$H$6,0))/(VLOOKUP($E72,'Container Panel'!$B$41:$Z$100,'Container Panel'!$J$38,0)*HLOOKUP(AQ$19,$F$146:$AS$206,$D72+1,0)),""),"")</f>
        <v/>
      </c>
      <c r="AR72" s="136" t="str">
        <f ca="1">IFERROR(IF(OR(AR$17=$C72,AR$17=list!$C$4),(VLOOKUP(AR$19,Input!$A$9:$I$48,Input!$I$6,0)*VLOOKUP(AR$19,Input!$A$9:$H$48,Input!$H$6,0))/(VLOOKUP($E72,'Container Panel'!$B$41:$Z$100,'Container Panel'!$J$38,0)*HLOOKUP(AR$19,$F$146:$AS$206,$D72+1,0)),""),"")</f>
        <v/>
      </c>
      <c r="AS72" s="136" t="str">
        <f ca="1">IFERROR(IF(OR(AS$17=$C72,AS$17=list!$C$4),(VLOOKUP(AS$19,Input!$A$9:$I$48,Input!$I$6,0)*VLOOKUP(AS$19,Input!$A$9:$H$48,Input!$H$6,0))/(VLOOKUP($E72,'Container Panel'!$B$41:$Z$100,'Container Panel'!$J$38,0)*HLOOKUP(AS$19,$F$146:$AS$206,$D72+1,0)),""),"")</f>
        <v/>
      </c>
    </row>
    <row r="73" spans="3:45">
      <c r="C73" s="74" t="str">
        <f>IFERROR(VLOOKUP($E73,'Container Panel'!$B$41:$M$100,'Container Panel'!$K$38,0),"")</f>
        <v/>
      </c>
      <c r="D73" s="74">
        <v>54</v>
      </c>
      <c r="E73" s="135">
        <f t="shared" si="11"/>
        <v>0</v>
      </c>
      <c r="F73" s="136" t="str">
        <f ca="1">IFERROR(IF(OR(F$17=$C73,F$17=list!$C$4),(VLOOKUP(F$19,Input!$A$9:$I$48,Input!$I$6,0)*VLOOKUP(F$19,Input!$A$9:$H$48,Input!$H$6,0))/(VLOOKUP($E73,'Container Panel'!$B$41:$Z$100,'Container Panel'!$J$38,0)*HLOOKUP(F$19,$F$146:$AS$206,$D73+1,0)),""),"")</f>
        <v/>
      </c>
      <c r="G73" s="136" t="str">
        <f ca="1">IFERROR(IF(OR(G$17=$C73,G$17=list!$C$4),(VLOOKUP(G$19,Input!$A$9:$I$48,Input!$I$6,0)*VLOOKUP(G$19,Input!$A$9:$H$48,Input!$H$6,0))/(VLOOKUP($E73,'Container Panel'!$B$41:$Z$100,'Container Panel'!$J$38,0)*HLOOKUP(G$19,$F$146:$AS$206,$D73+1,0)),""),"")</f>
        <v/>
      </c>
      <c r="H73" s="136" t="str">
        <f ca="1">IFERROR(IF(OR(H$17=$C73,H$17=list!$C$4),(VLOOKUP(H$19,Input!$A$9:$I$48,Input!$I$6,0)*VLOOKUP(H$19,Input!$A$9:$H$48,Input!$H$6,0))/(VLOOKUP($E73,'Container Panel'!$B$41:$Z$100,'Container Panel'!$J$38,0)*HLOOKUP(H$19,$F$146:$AS$206,$D73+1,0)),""),"")</f>
        <v/>
      </c>
      <c r="I73" s="136" t="str">
        <f ca="1">IFERROR(IF(OR(I$17=$C73,I$17=list!$C$4),(VLOOKUP(I$19,Input!$A$9:$I$48,Input!$I$6,0)*VLOOKUP(I$19,Input!$A$9:$H$48,Input!$H$6,0))/(VLOOKUP($E73,'Container Panel'!$B$41:$Z$100,'Container Panel'!$J$38,0)*HLOOKUP(I$19,$F$146:$AS$206,$D73+1,0)),""),"")</f>
        <v/>
      </c>
      <c r="J73" s="136" t="str">
        <f ca="1">IFERROR(IF(OR(J$17=$C73,J$17=list!$C$4),(VLOOKUP(J$19,Input!$A$9:$I$48,Input!$I$6,0)*VLOOKUP(J$19,Input!$A$9:$H$48,Input!$H$6,0))/(VLOOKUP($E73,'Container Panel'!$B$41:$Z$100,'Container Panel'!$J$38,0)*HLOOKUP(J$19,$F$146:$AS$206,$D73+1,0)),""),"")</f>
        <v/>
      </c>
      <c r="K73" s="136" t="str">
        <f ca="1">IFERROR(IF(OR(K$17=$C73,K$17=list!$C$4),(VLOOKUP(K$19,Input!$A$9:$I$48,Input!$I$6,0)*VLOOKUP(K$19,Input!$A$9:$H$48,Input!$H$6,0))/(VLOOKUP($E73,'Container Panel'!$B$41:$Z$100,'Container Panel'!$J$38,0)*HLOOKUP(K$19,$F$146:$AS$206,$D73+1,0)),""),"")</f>
        <v/>
      </c>
      <c r="L73" s="136" t="str">
        <f ca="1">IFERROR(IF(OR(L$17=$C73,L$17=list!$C$4),(VLOOKUP(L$19,Input!$A$9:$I$48,Input!$I$6,0)*VLOOKUP(L$19,Input!$A$9:$H$48,Input!$H$6,0))/(VLOOKUP($E73,'Container Panel'!$B$41:$Z$100,'Container Panel'!$J$38,0)*HLOOKUP(L$19,$F$146:$AS$206,$D73+1,0)),""),"")</f>
        <v/>
      </c>
      <c r="M73" s="136" t="str">
        <f ca="1">IFERROR(IF(OR(M$17=$C73,M$17=list!$C$4),(VLOOKUP(M$19,Input!$A$9:$I$48,Input!$I$6,0)*VLOOKUP(M$19,Input!$A$9:$H$48,Input!$H$6,0))/(VLOOKUP($E73,'Container Panel'!$B$41:$Z$100,'Container Panel'!$J$38,0)*HLOOKUP(M$19,$F$146:$AS$206,$D73+1,0)),""),"")</f>
        <v/>
      </c>
      <c r="N73" s="136" t="str">
        <f ca="1">IFERROR(IF(OR(N$17=$C73,N$17=list!$C$4),(VLOOKUP(N$19,Input!$A$9:$I$48,Input!$I$6,0)*VLOOKUP(N$19,Input!$A$9:$H$48,Input!$H$6,0))/(VLOOKUP($E73,'Container Panel'!$B$41:$Z$100,'Container Panel'!$J$38,0)*HLOOKUP(N$19,$F$146:$AS$206,$D73+1,0)),""),"")</f>
        <v/>
      </c>
      <c r="O73" s="136" t="str">
        <f ca="1">IFERROR(IF(OR(O$17=$C73,O$17=list!$C$4),(VLOOKUP(O$19,Input!$A$9:$I$48,Input!$I$6,0)*VLOOKUP(O$19,Input!$A$9:$H$48,Input!$H$6,0))/(VLOOKUP($E73,'Container Panel'!$B$41:$Z$100,'Container Panel'!$J$38,0)*HLOOKUP(O$19,$F$146:$AS$206,$D73+1,0)),""),"")</f>
        <v/>
      </c>
      <c r="P73" s="136" t="str">
        <f ca="1">IFERROR(IF(OR(P$17=$C73,P$17=list!$C$4),(VLOOKUP(P$19,Input!$A$9:$I$48,Input!$I$6,0)*VLOOKUP(P$19,Input!$A$9:$H$48,Input!$H$6,0))/(VLOOKUP($E73,'Container Panel'!$B$41:$Z$100,'Container Panel'!$J$38,0)*HLOOKUP(P$19,$F$146:$AS$206,$D73+1,0)),""),"")</f>
        <v/>
      </c>
      <c r="Q73" s="136" t="str">
        <f ca="1">IFERROR(IF(OR(Q$17=$C73,Q$17=list!$C$4),(VLOOKUP(Q$19,Input!$A$9:$I$48,Input!$I$6,0)*VLOOKUP(Q$19,Input!$A$9:$H$48,Input!$H$6,0))/(VLOOKUP($E73,'Container Panel'!$B$41:$Z$100,'Container Panel'!$J$38,0)*HLOOKUP(Q$19,$F$146:$AS$206,$D73+1,0)),""),"")</f>
        <v/>
      </c>
      <c r="R73" s="136" t="str">
        <f ca="1">IFERROR(IF(OR(R$17=$C73,R$17=list!$C$4),(VLOOKUP(R$19,Input!$A$9:$I$48,Input!$I$6,0)*VLOOKUP(R$19,Input!$A$9:$H$48,Input!$H$6,0))/(VLOOKUP($E73,'Container Panel'!$B$41:$Z$100,'Container Panel'!$J$38,0)*HLOOKUP(R$19,$F$146:$AS$206,$D73+1,0)),""),"")</f>
        <v/>
      </c>
      <c r="S73" s="136" t="str">
        <f ca="1">IFERROR(IF(OR(S$17=$C73,S$17=list!$C$4),(VLOOKUP(S$19,Input!$A$9:$I$48,Input!$I$6,0)*VLOOKUP(S$19,Input!$A$9:$H$48,Input!$H$6,0))/(VLOOKUP($E73,'Container Panel'!$B$41:$Z$100,'Container Panel'!$J$38,0)*HLOOKUP(S$19,$F$146:$AS$206,$D73+1,0)),""),"")</f>
        <v/>
      </c>
      <c r="T73" s="136" t="str">
        <f ca="1">IFERROR(IF(OR(T$17=$C73,T$17=list!$C$4),(VLOOKUP(T$19,Input!$A$9:$I$48,Input!$I$6,0)*VLOOKUP(T$19,Input!$A$9:$H$48,Input!$H$6,0))/(VLOOKUP($E73,'Container Panel'!$B$41:$Z$100,'Container Panel'!$J$38,0)*HLOOKUP(T$19,$F$146:$AS$206,$D73+1,0)),""),"")</f>
        <v/>
      </c>
      <c r="U73" s="136" t="str">
        <f ca="1">IFERROR(IF(OR(U$17=$C73,U$17=list!$C$4),(VLOOKUP(U$19,Input!$A$9:$I$48,Input!$I$6,0)*VLOOKUP(U$19,Input!$A$9:$H$48,Input!$H$6,0))/(VLOOKUP($E73,'Container Panel'!$B$41:$Z$100,'Container Panel'!$J$38,0)*HLOOKUP(U$19,$F$146:$AS$206,$D73+1,0)),""),"")</f>
        <v/>
      </c>
      <c r="V73" s="136" t="str">
        <f ca="1">IFERROR(IF(OR(V$17=$C73,V$17=list!$C$4),(VLOOKUP(V$19,Input!$A$9:$I$48,Input!$I$6,0)*VLOOKUP(V$19,Input!$A$9:$H$48,Input!$H$6,0))/(VLOOKUP($E73,'Container Panel'!$B$41:$Z$100,'Container Panel'!$J$38,0)*HLOOKUP(V$19,$F$146:$AS$206,$D73+1,0)),""),"")</f>
        <v/>
      </c>
      <c r="W73" s="136" t="str">
        <f ca="1">IFERROR(IF(OR(W$17=$C73,W$17=list!$C$4),(VLOOKUP(W$19,Input!$A$9:$I$48,Input!$I$6,0)*VLOOKUP(W$19,Input!$A$9:$H$48,Input!$H$6,0))/(VLOOKUP($E73,'Container Panel'!$B$41:$Z$100,'Container Panel'!$J$38,0)*HLOOKUP(W$19,$F$146:$AS$206,$D73+1,0)),""),"")</f>
        <v/>
      </c>
      <c r="X73" s="136" t="str">
        <f ca="1">IFERROR(IF(OR(X$17=$C73,X$17=list!$C$4),(VLOOKUP(X$19,Input!$A$9:$I$48,Input!$I$6,0)*VLOOKUP(X$19,Input!$A$9:$H$48,Input!$H$6,0))/(VLOOKUP($E73,'Container Panel'!$B$41:$Z$100,'Container Panel'!$J$38,0)*HLOOKUP(X$19,$F$146:$AS$206,$D73+1,0)),""),"")</f>
        <v/>
      </c>
      <c r="Y73" s="136" t="str">
        <f ca="1">IFERROR(IF(OR(Y$17=$C73,Y$17=list!$C$4),(VLOOKUP(Y$19,Input!$A$9:$I$48,Input!$I$6,0)*VLOOKUP(Y$19,Input!$A$9:$H$48,Input!$H$6,0))/(VLOOKUP($E73,'Container Panel'!$B$41:$Z$100,'Container Panel'!$J$38,0)*HLOOKUP(Y$19,$F$146:$AS$206,$D73+1,0)),""),"")</f>
        <v/>
      </c>
      <c r="Z73" s="136" t="str">
        <f ca="1">IFERROR(IF(OR(Z$17=$C73,Z$17=list!$C$4),(VLOOKUP(Z$19,Input!$A$9:$I$48,Input!$I$6,0)*VLOOKUP(Z$19,Input!$A$9:$H$48,Input!$H$6,0))/(VLOOKUP($E73,'Container Panel'!$B$41:$Z$100,'Container Panel'!$J$38,0)*HLOOKUP(Z$19,$F$146:$AS$206,$D73+1,0)),""),"")</f>
        <v/>
      </c>
      <c r="AA73" s="136" t="str">
        <f ca="1">IFERROR(IF(OR(AA$17=$C73,AA$17=list!$C$4),(VLOOKUP(AA$19,Input!$A$9:$I$48,Input!$I$6,0)*VLOOKUP(AA$19,Input!$A$9:$H$48,Input!$H$6,0))/(VLOOKUP($E73,'Container Panel'!$B$41:$Z$100,'Container Panel'!$J$38,0)*HLOOKUP(AA$19,$F$146:$AS$206,$D73+1,0)),""),"")</f>
        <v/>
      </c>
      <c r="AB73" s="136" t="str">
        <f ca="1">IFERROR(IF(OR(AB$17=$C73,AB$17=list!$C$4),(VLOOKUP(AB$19,Input!$A$9:$I$48,Input!$I$6,0)*VLOOKUP(AB$19,Input!$A$9:$H$48,Input!$H$6,0))/(VLOOKUP($E73,'Container Panel'!$B$41:$Z$100,'Container Panel'!$J$38,0)*HLOOKUP(AB$19,$F$146:$AS$206,$D73+1,0)),""),"")</f>
        <v/>
      </c>
      <c r="AC73" s="136" t="str">
        <f ca="1">IFERROR(IF(OR(AC$17=$C73,AC$17=list!$C$4),(VLOOKUP(AC$19,Input!$A$9:$I$48,Input!$I$6,0)*VLOOKUP(AC$19,Input!$A$9:$H$48,Input!$H$6,0))/(VLOOKUP($E73,'Container Panel'!$B$41:$Z$100,'Container Panel'!$J$38,0)*HLOOKUP(AC$19,$F$146:$AS$206,$D73+1,0)),""),"")</f>
        <v/>
      </c>
      <c r="AD73" s="136" t="str">
        <f ca="1">IFERROR(IF(OR(AD$17=$C73,AD$17=list!$C$4),(VLOOKUP(AD$19,Input!$A$9:$I$48,Input!$I$6,0)*VLOOKUP(AD$19,Input!$A$9:$H$48,Input!$H$6,0))/(VLOOKUP($E73,'Container Panel'!$B$41:$Z$100,'Container Panel'!$J$38,0)*HLOOKUP(AD$19,$F$146:$AS$206,$D73+1,0)),""),"")</f>
        <v/>
      </c>
      <c r="AE73" s="136" t="str">
        <f ca="1">IFERROR(IF(OR(AE$17=$C73,AE$17=list!$C$4),(VLOOKUP(AE$19,Input!$A$9:$I$48,Input!$I$6,0)*VLOOKUP(AE$19,Input!$A$9:$H$48,Input!$H$6,0))/(VLOOKUP($E73,'Container Panel'!$B$41:$Z$100,'Container Panel'!$J$38,0)*HLOOKUP(AE$19,$F$146:$AS$206,$D73+1,0)),""),"")</f>
        <v/>
      </c>
      <c r="AF73" s="136" t="str">
        <f ca="1">IFERROR(IF(OR(AF$17=$C73,AF$17=list!$C$4),(VLOOKUP(AF$19,Input!$A$9:$I$48,Input!$I$6,0)*VLOOKUP(AF$19,Input!$A$9:$H$48,Input!$H$6,0))/(VLOOKUP($E73,'Container Panel'!$B$41:$Z$100,'Container Panel'!$J$38,0)*HLOOKUP(AF$19,$F$146:$AS$206,$D73+1,0)),""),"")</f>
        <v/>
      </c>
      <c r="AG73" s="136" t="str">
        <f ca="1">IFERROR(IF(OR(AG$17=$C73,AG$17=list!$C$4),(VLOOKUP(AG$19,Input!$A$9:$I$48,Input!$I$6,0)*VLOOKUP(AG$19,Input!$A$9:$H$48,Input!$H$6,0))/(VLOOKUP($E73,'Container Panel'!$B$41:$Z$100,'Container Panel'!$J$38,0)*HLOOKUP(AG$19,$F$146:$AS$206,$D73+1,0)),""),"")</f>
        <v/>
      </c>
      <c r="AH73" s="136" t="str">
        <f ca="1">IFERROR(IF(OR(AH$17=$C73,AH$17=list!$C$4),(VLOOKUP(AH$19,Input!$A$9:$I$48,Input!$I$6,0)*VLOOKUP(AH$19,Input!$A$9:$H$48,Input!$H$6,0))/(VLOOKUP($E73,'Container Panel'!$B$41:$Z$100,'Container Panel'!$J$38,0)*HLOOKUP(AH$19,$F$146:$AS$206,$D73+1,0)),""),"")</f>
        <v/>
      </c>
      <c r="AI73" s="136" t="str">
        <f ca="1">IFERROR(IF(OR(AI$17=$C73,AI$17=list!$C$4),(VLOOKUP(AI$19,Input!$A$9:$I$48,Input!$I$6,0)*VLOOKUP(AI$19,Input!$A$9:$H$48,Input!$H$6,0))/(VLOOKUP($E73,'Container Panel'!$B$41:$Z$100,'Container Panel'!$J$38,0)*HLOOKUP(AI$19,$F$146:$AS$206,$D73+1,0)),""),"")</f>
        <v/>
      </c>
      <c r="AJ73" s="136" t="str">
        <f ca="1">IFERROR(IF(OR(AJ$17=$C73,AJ$17=list!$C$4),(VLOOKUP(AJ$19,Input!$A$9:$I$48,Input!$I$6,0)*VLOOKUP(AJ$19,Input!$A$9:$H$48,Input!$H$6,0))/(VLOOKUP($E73,'Container Panel'!$B$41:$Z$100,'Container Panel'!$J$38,0)*HLOOKUP(AJ$19,$F$146:$AS$206,$D73+1,0)),""),"")</f>
        <v/>
      </c>
      <c r="AK73" s="136" t="str">
        <f ca="1">IFERROR(IF(OR(AK$17=$C73,AK$17=list!$C$4),(VLOOKUP(AK$19,Input!$A$9:$I$48,Input!$I$6,0)*VLOOKUP(AK$19,Input!$A$9:$H$48,Input!$H$6,0))/(VLOOKUP($E73,'Container Panel'!$B$41:$Z$100,'Container Panel'!$J$38,0)*HLOOKUP(AK$19,$F$146:$AS$206,$D73+1,0)),""),"")</f>
        <v/>
      </c>
      <c r="AL73" s="136" t="str">
        <f ca="1">IFERROR(IF(OR(AL$17=$C73,AL$17=list!$C$4),(VLOOKUP(AL$19,Input!$A$9:$I$48,Input!$I$6,0)*VLOOKUP(AL$19,Input!$A$9:$H$48,Input!$H$6,0))/(VLOOKUP($E73,'Container Panel'!$B$41:$Z$100,'Container Panel'!$J$38,0)*HLOOKUP(AL$19,$F$146:$AS$206,$D73+1,0)),""),"")</f>
        <v/>
      </c>
      <c r="AM73" s="136" t="str">
        <f ca="1">IFERROR(IF(OR(AM$17=$C73,AM$17=list!$C$4),(VLOOKUP(AM$19,Input!$A$9:$I$48,Input!$I$6,0)*VLOOKUP(AM$19,Input!$A$9:$H$48,Input!$H$6,0))/(VLOOKUP($E73,'Container Panel'!$B$41:$Z$100,'Container Panel'!$J$38,0)*HLOOKUP(AM$19,$F$146:$AS$206,$D73+1,0)),""),"")</f>
        <v/>
      </c>
      <c r="AN73" s="136" t="str">
        <f ca="1">IFERROR(IF(OR(AN$17=$C73,AN$17=list!$C$4),(VLOOKUP(AN$19,Input!$A$9:$I$48,Input!$I$6,0)*VLOOKUP(AN$19,Input!$A$9:$H$48,Input!$H$6,0))/(VLOOKUP($E73,'Container Panel'!$B$41:$Z$100,'Container Panel'!$J$38,0)*HLOOKUP(AN$19,$F$146:$AS$206,$D73+1,0)),""),"")</f>
        <v/>
      </c>
      <c r="AO73" s="136" t="str">
        <f ca="1">IFERROR(IF(OR(AO$17=$C73,AO$17=list!$C$4),(VLOOKUP(AO$19,Input!$A$9:$I$48,Input!$I$6,0)*VLOOKUP(AO$19,Input!$A$9:$H$48,Input!$H$6,0))/(VLOOKUP($E73,'Container Panel'!$B$41:$Z$100,'Container Panel'!$J$38,0)*HLOOKUP(AO$19,$F$146:$AS$206,$D73+1,0)),""),"")</f>
        <v/>
      </c>
      <c r="AP73" s="136" t="str">
        <f ca="1">IFERROR(IF(OR(AP$17=$C73,AP$17=list!$C$4),(VLOOKUP(AP$19,Input!$A$9:$I$48,Input!$I$6,0)*VLOOKUP(AP$19,Input!$A$9:$H$48,Input!$H$6,0))/(VLOOKUP($E73,'Container Panel'!$B$41:$Z$100,'Container Panel'!$J$38,0)*HLOOKUP(AP$19,$F$146:$AS$206,$D73+1,0)),""),"")</f>
        <v/>
      </c>
      <c r="AQ73" s="136" t="str">
        <f ca="1">IFERROR(IF(OR(AQ$17=$C73,AQ$17=list!$C$4),(VLOOKUP(AQ$19,Input!$A$9:$I$48,Input!$I$6,0)*VLOOKUP(AQ$19,Input!$A$9:$H$48,Input!$H$6,0))/(VLOOKUP($E73,'Container Panel'!$B$41:$Z$100,'Container Panel'!$J$38,0)*HLOOKUP(AQ$19,$F$146:$AS$206,$D73+1,0)),""),"")</f>
        <v/>
      </c>
      <c r="AR73" s="136" t="str">
        <f ca="1">IFERROR(IF(OR(AR$17=$C73,AR$17=list!$C$4),(VLOOKUP(AR$19,Input!$A$9:$I$48,Input!$I$6,0)*VLOOKUP(AR$19,Input!$A$9:$H$48,Input!$H$6,0))/(VLOOKUP($E73,'Container Panel'!$B$41:$Z$100,'Container Panel'!$J$38,0)*HLOOKUP(AR$19,$F$146:$AS$206,$D73+1,0)),""),"")</f>
        <v/>
      </c>
      <c r="AS73" s="136" t="str">
        <f ca="1">IFERROR(IF(OR(AS$17=$C73,AS$17=list!$C$4),(VLOOKUP(AS$19,Input!$A$9:$I$48,Input!$I$6,0)*VLOOKUP(AS$19,Input!$A$9:$H$48,Input!$H$6,0))/(VLOOKUP($E73,'Container Panel'!$B$41:$Z$100,'Container Panel'!$J$38,0)*HLOOKUP(AS$19,$F$146:$AS$206,$D73+1,0)),""),"")</f>
        <v/>
      </c>
    </row>
    <row r="74" spans="3:45">
      <c r="C74" s="74" t="str">
        <f>IFERROR(VLOOKUP($E74,'Container Panel'!$B$41:$M$100,'Container Panel'!$K$38,0),"")</f>
        <v/>
      </c>
      <c r="D74" s="74">
        <v>55</v>
      </c>
      <c r="E74" s="135">
        <f t="shared" si="11"/>
        <v>0</v>
      </c>
      <c r="F74" s="136" t="str">
        <f ca="1">IFERROR(IF(OR(F$17=$C74,F$17=list!$C$4),(VLOOKUP(F$19,Input!$A$9:$I$48,Input!$I$6,0)*VLOOKUP(F$19,Input!$A$9:$H$48,Input!$H$6,0))/(VLOOKUP($E74,'Container Panel'!$B$41:$Z$100,'Container Panel'!$J$38,0)*HLOOKUP(F$19,$F$146:$AS$206,$D74+1,0)),""),"")</f>
        <v/>
      </c>
      <c r="G74" s="136" t="str">
        <f ca="1">IFERROR(IF(OR(G$17=$C74,G$17=list!$C$4),(VLOOKUP(G$19,Input!$A$9:$I$48,Input!$I$6,0)*VLOOKUP(G$19,Input!$A$9:$H$48,Input!$H$6,0))/(VLOOKUP($E74,'Container Panel'!$B$41:$Z$100,'Container Panel'!$J$38,0)*HLOOKUP(G$19,$F$146:$AS$206,$D74+1,0)),""),"")</f>
        <v/>
      </c>
      <c r="H74" s="136" t="str">
        <f ca="1">IFERROR(IF(OR(H$17=$C74,H$17=list!$C$4),(VLOOKUP(H$19,Input!$A$9:$I$48,Input!$I$6,0)*VLOOKUP(H$19,Input!$A$9:$H$48,Input!$H$6,0))/(VLOOKUP($E74,'Container Panel'!$B$41:$Z$100,'Container Panel'!$J$38,0)*HLOOKUP(H$19,$F$146:$AS$206,$D74+1,0)),""),"")</f>
        <v/>
      </c>
      <c r="I74" s="136" t="str">
        <f ca="1">IFERROR(IF(OR(I$17=$C74,I$17=list!$C$4),(VLOOKUP(I$19,Input!$A$9:$I$48,Input!$I$6,0)*VLOOKUP(I$19,Input!$A$9:$H$48,Input!$H$6,0))/(VLOOKUP($E74,'Container Panel'!$B$41:$Z$100,'Container Panel'!$J$38,0)*HLOOKUP(I$19,$F$146:$AS$206,$D74+1,0)),""),"")</f>
        <v/>
      </c>
      <c r="J74" s="136" t="str">
        <f ca="1">IFERROR(IF(OR(J$17=$C74,J$17=list!$C$4),(VLOOKUP(J$19,Input!$A$9:$I$48,Input!$I$6,0)*VLOOKUP(J$19,Input!$A$9:$H$48,Input!$H$6,0))/(VLOOKUP($E74,'Container Panel'!$B$41:$Z$100,'Container Panel'!$J$38,0)*HLOOKUP(J$19,$F$146:$AS$206,$D74+1,0)),""),"")</f>
        <v/>
      </c>
      <c r="K74" s="136" t="str">
        <f ca="1">IFERROR(IF(OR(K$17=$C74,K$17=list!$C$4),(VLOOKUP(K$19,Input!$A$9:$I$48,Input!$I$6,0)*VLOOKUP(K$19,Input!$A$9:$H$48,Input!$H$6,0))/(VLOOKUP($E74,'Container Panel'!$B$41:$Z$100,'Container Panel'!$J$38,0)*HLOOKUP(K$19,$F$146:$AS$206,$D74+1,0)),""),"")</f>
        <v/>
      </c>
      <c r="L74" s="136" t="str">
        <f ca="1">IFERROR(IF(OR(L$17=$C74,L$17=list!$C$4),(VLOOKUP(L$19,Input!$A$9:$I$48,Input!$I$6,0)*VLOOKUP(L$19,Input!$A$9:$H$48,Input!$H$6,0))/(VLOOKUP($E74,'Container Panel'!$B$41:$Z$100,'Container Panel'!$J$38,0)*HLOOKUP(L$19,$F$146:$AS$206,$D74+1,0)),""),"")</f>
        <v/>
      </c>
      <c r="M74" s="136" t="str">
        <f ca="1">IFERROR(IF(OR(M$17=$C74,M$17=list!$C$4),(VLOOKUP(M$19,Input!$A$9:$I$48,Input!$I$6,0)*VLOOKUP(M$19,Input!$A$9:$H$48,Input!$H$6,0))/(VLOOKUP($E74,'Container Panel'!$B$41:$Z$100,'Container Panel'!$J$38,0)*HLOOKUP(M$19,$F$146:$AS$206,$D74+1,0)),""),"")</f>
        <v/>
      </c>
      <c r="N74" s="136" t="str">
        <f ca="1">IFERROR(IF(OR(N$17=$C74,N$17=list!$C$4),(VLOOKUP(N$19,Input!$A$9:$I$48,Input!$I$6,0)*VLOOKUP(N$19,Input!$A$9:$H$48,Input!$H$6,0))/(VLOOKUP($E74,'Container Panel'!$B$41:$Z$100,'Container Panel'!$J$38,0)*HLOOKUP(N$19,$F$146:$AS$206,$D74+1,0)),""),"")</f>
        <v/>
      </c>
      <c r="O74" s="136" t="str">
        <f ca="1">IFERROR(IF(OR(O$17=$C74,O$17=list!$C$4),(VLOOKUP(O$19,Input!$A$9:$I$48,Input!$I$6,0)*VLOOKUP(O$19,Input!$A$9:$H$48,Input!$H$6,0))/(VLOOKUP($E74,'Container Panel'!$B$41:$Z$100,'Container Panel'!$J$38,0)*HLOOKUP(O$19,$F$146:$AS$206,$D74+1,0)),""),"")</f>
        <v/>
      </c>
      <c r="P74" s="136" t="str">
        <f ca="1">IFERROR(IF(OR(P$17=$C74,P$17=list!$C$4),(VLOOKUP(P$19,Input!$A$9:$I$48,Input!$I$6,0)*VLOOKUP(P$19,Input!$A$9:$H$48,Input!$H$6,0))/(VLOOKUP($E74,'Container Panel'!$B$41:$Z$100,'Container Panel'!$J$38,0)*HLOOKUP(P$19,$F$146:$AS$206,$D74+1,0)),""),"")</f>
        <v/>
      </c>
      <c r="Q74" s="136" t="str">
        <f ca="1">IFERROR(IF(OR(Q$17=$C74,Q$17=list!$C$4),(VLOOKUP(Q$19,Input!$A$9:$I$48,Input!$I$6,0)*VLOOKUP(Q$19,Input!$A$9:$H$48,Input!$H$6,0))/(VLOOKUP($E74,'Container Panel'!$B$41:$Z$100,'Container Panel'!$J$38,0)*HLOOKUP(Q$19,$F$146:$AS$206,$D74+1,0)),""),"")</f>
        <v/>
      </c>
      <c r="R74" s="136" t="str">
        <f ca="1">IFERROR(IF(OR(R$17=$C74,R$17=list!$C$4),(VLOOKUP(R$19,Input!$A$9:$I$48,Input!$I$6,0)*VLOOKUP(R$19,Input!$A$9:$H$48,Input!$H$6,0))/(VLOOKUP($E74,'Container Panel'!$B$41:$Z$100,'Container Panel'!$J$38,0)*HLOOKUP(R$19,$F$146:$AS$206,$D74+1,0)),""),"")</f>
        <v/>
      </c>
      <c r="S74" s="136" t="str">
        <f ca="1">IFERROR(IF(OR(S$17=$C74,S$17=list!$C$4),(VLOOKUP(S$19,Input!$A$9:$I$48,Input!$I$6,0)*VLOOKUP(S$19,Input!$A$9:$H$48,Input!$H$6,0))/(VLOOKUP($E74,'Container Panel'!$B$41:$Z$100,'Container Panel'!$J$38,0)*HLOOKUP(S$19,$F$146:$AS$206,$D74+1,0)),""),"")</f>
        <v/>
      </c>
      <c r="T74" s="136" t="str">
        <f ca="1">IFERROR(IF(OR(T$17=$C74,T$17=list!$C$4),(VLOOKUP(T$19,Input!$A$9:$I$48,Input!$I$6,0)*VLOOKUP(T$19,Input!$A$9:$H$48,Input!$H$6,0))/(VLOOKUP($E74,'Container Panel'!$B$41:$Z$100,'Container Panel'!$J$38,0)*HLOOKUP(T$19,$F$146:$AS$206,$D74+1,0)),""),"")</f>
        <v/>
      </c>
      <c r="U74" s="136" t="str">
        <f ca="1">IFERROR(IF(OR(U$17=$C74,U$17=list!$C$4),(VLOOKUP(U$19,Input!$A$9:$I$48,Input!$I$6,0)*VLOOKUP(U$19,Input!$A$9:$H$48,Input!$H$6,0))/(VLOOKUP($E74,'Container Panel'!$B$41:$Z$100,'Container Panel'!$J$38,0)*HLOOKUP(U$19,$F$146:$AS$206,$D74+1,0)),""),"")</f>
        <v/>
      </c>
      <c r="V74" s="136" t="str">
        <f ca="1">IFERROR(IF(OR(V$17=$C74,V$17=list!$C$4),(VLOOKUP(V$19,Input!$A$9:$I$48,Input!$I$6,0)*VLOOKUP(V$19,Input!$A$9:$H$48,Input!$H$6,0))/(VLOOKUP($E74,'Container Panel'!$B$41:$Z$100,'Container Panel'!$J$38,0)*HLOOKUP(V$19,$F$146:$AS$206,$D74+1,0)),""),"")</f>
        <v/>
      </c>
      <c r="W74" s="136" t="str">
        <f ca="1">IFERROR(IF(OR(W$17=$C74,W$17=list!$C$4),(VLOOKUP(W$19,Input!$A$9:$I$48,Input!$I$6,0)*VLOOKUP(W$19,Input!$A$9:$H$48,Input!$H$6,0))/(VLOOKUP($E74,'Container Panel'!$B$41:$Z$100,'Container Panel'!$J$38,0)*HLOOKUP(W$19,$F$146:$AS$206,$D74+1,0)),""),"")</f>
        <v/>
      </c>
      <c r="X74" s="136" t="str">
        <f ca="1">IFERROR(IF(OR(X$17=$C74,X$17=list!$C$4),(VLOOKUP(X$19,Input!$A$9:$I$48,Input!$I$6,0)*VLOOKUP(X$19,Input!$A$9:$H$48,Input!$H$6,0))/(VLOOKUP($E74,'Container Panel'!$B$41:$Z$100,'Container Panel'!$J$38,0)*HLOOKUP(X$19,$F$146:$AS$206,$D74+1,0)),""),"")</f>
        <v/>
      </c>
      <c r="Y74" s="136" t="str">
        <f ca="1">IFERROR(IF(OR(Y$17=$C74,Y$17=list!$C$4),(VLOOKUP(Y$19,Input!$A$9:$I$48,Input!$I$6,0)*VLOOKUP(Y$19,Input!$A$9:$H$48,Input!$H$6,0))/(VLOOKUP($E74,'Container Panel'!$B$41:$Z$100,'Container Panel'!$J$38,0)*HLOOKUP(Y$19,$F$146:$AS$206,$D74+1,0)),""),"")</f>
        <v/>
      </c>
      <c r="Z74" s="136" t="str">
        <f ca="1">IFERROR(IF(OR(Z$17=$C74,Z$17=list!$C$4),(VLOOKUP(Z$19,Input!$A$9:$I$48,Input!$I$6,0)*VLOOKUP(Z$19,Input!$A$9:$H$48,Input!$H$6,0))/(VLOOKUP($E74,'Container Panel'!$B$41:$Z$100,'Container Panel'!$J$38,0)*HLOOKUP(Z$19,$F$146:$AS$206,$D74+1,0)),""),"")</f>
        <v/>
      </c>
      <c r="AA74" s="136" t="str">
        <f ca="1">IFERROR(IF(OR(AA$17=$C74,AA$17=list!$C$4),(VLOOKUP(AA$19,Input!$A$9:$I$48,Input!$I$6,0)*VLOOKUP(AA$19,Input!$A$9:$H$48,Input!$H$6,0))/(VLOOKUP($E74,'Container Panel'!$B$41:$Z$100,'Container Panel'!$J$38,0)*HLOOKUP(AA$19,$F$146:$AS$206,$D74+1,0)),""),"")</f>
        <v/>
      </c>
      <c r="AB74" s="136" t="str">
        <f ca="1">IFERROR(IF(OR(AB$17=$C74,AB$17=list!$C$4),(VLOOKUP(AB$19,Input!$A$9:$I$48,Input!$I$6,0)*VLOOKUP(AB$19,Input!$A$9:$H$48,Input!$H$6,0))/(VLOOKUP($E74,'Container Panel'!$B$41:$Z$100,'Container Panel'!$J$38,0)*HLOOKUP(AB$19,$F$146:$AS$206,$D74+1,0)),""),"")</f>
        <v/>
      </c>
      <c r="AC74" s="136" t="str">
        <f ca="1">IFERROR(IF(OR(AC$17=$C74,AC$17=list!$C$4),(VLOOKUP(AC$19,Input!$A$9:$I$48,Input!$I$6,0)*VLOOKUP(AC$19,Input!$A$9:$H$48,Input!$H$6,0))/(VLOOKUP($E74,'Container Panel'!$B$41:$Z$100,'Container Panel'!$J$38,0)*HLOOKUP(AC$19,$F$146:$AS$206,$D74+1,0)),""),"")</f>
        <v/>
      </c>
      <c r="AD74" s="136" t="str">
        <f ca="1">IFERROR(IF(OR(AD$17=$C74,AD$17=list!$C$4),(VLOOKUP(AD$19,Input!$A$9:$I$48,Input!$I$6,0)*VLOOKUP(AD$19,Input!$A$9:$H$48,Input!$H$6,0))/(VLOOKUP($E74,'Container Panel'!$B$41:$Z$100,'Container Panel'!$J$38,0)*HLOOKUP(AD$19,$F$146:$AS$206,$D74+1,0)),""),"")</f>
        <v/>
      </c>
      <c r="AE74" s="136" t="str">
        <f ca="1">IFERROR(IF(OR(AE$17=$C74,AE$17=list!$C$4),(VLOOKUP(AE$19,Input!$A$9:$I$48,Input!$I$6,0)*VLOOKUP(AE$19,Input!$A$9:$H$48,Input!$H$6,0))/(VLOOKUP($E74,'Container Panel'!$B$41:$Z$100,'Container Panel'!$J$38,0)*HLOOKUP(AE$19,$F$146:$AS$206,$D74+1,0)),""),"")</f>
        <v/>
      </c>
      <c r="AF74" s="136" t="str">
        <f ca="1">IFERROR(IF(OR(AF$17=$C74,AF$17=list!$C$4),(VLOOKUP(AF$19,Input!$A$9:$I$48,Input!$I$6,0)*VLOOKUP(AF$19,Input!$A$9:$H$48,Input!$H$6,0))/(VLOOKUP($E74,'Container Panel'!$B$41:$Z$100,'Container Panel'!$J$38,0)*HLOOKUP(AF$19,$F$146:$AS$206,$D74+1,0)),""),"")</f>
        <v/>
      </c>
      <c r="AG74" s="136" t="str">
        <f ca="1">IFERROR(IF(OR(AG$17=$C74,AG$17=list!$C$4),(VLOOKUP(AG$19,Input!$A$9:$I$48,Input!$I$6,0)*VLOOKUP(AG$19,Input!$A$9:$H$48,Input!$H$6,0))/(VLOOKUP($E74,'Container Panel'!$B$41:$Z$100,'Container Panel'!$J$38,0)*HLOOKUP(AG$19,$F$146:$AS$206,$D74+1,0)),""),"")</f>
        <v/>
      </c>
      <c r="AH74" s="136" t="str">
        <f ca="1">IFERROR(IF(OR(AH$17=$C74,AH$17=list!$C$4),(VLOOKUP(AH$19,Input!$A$9:$I$48,Input!$I$6,0)*VLOOKUP(AH$19,Input!$A$9:$H$48,Input!$H$6,0))/(VLOOKUP($E74,'Container Panel'!$B$41:$Z$100,'Container Panel'!$J$38,0)*HLOOKUP(AH$19,$F$146:$AS$206,$D74+1,0)),""),"")</f>
        <v/>
      </c>
      <c r="AI74" s="136" t="str">
        <f ca="1">IFERROR(IF(OR(AI$17=$C74,AI$17=list!$C$4),(VLOOKUP(AI$19,Input!$A$9:$I$48,Input!$I$6,0)*VLOOKUP(AI$19,Input!$A$9:$H$48,Input!$H$6,0))/(VLOOKUP($E74,'Container Panel'!$B$41:$Z$100,'Container Panel'!$J$38,0)*HLOOKUP(AI$19,$F$146:$AS$206,$D74+1,0)),""),"")</f>
        <v/>
      </c>
      <c r="AJ74" s="136" t="str">
        <f ca="1">IFERROR(IF(OR(AJ$17=$C74,AJ$17=list!$C$4),(VLOOKUP(AJ$19,Input!$A$9:$I$48,Input!$I$6,0)*VLOOKUP(AJ$19,Input!$A$9:$H$48,Input!$H$6,0))/(VLOOKUP($E74,'Container Panel'!$B$41:$Z$100,'Container Panel'!$J$38,0)*HLOOKUP(AJ$19,$F$146:$AS$206,$D74+1,0)),""),"")</f>
        <v/>
      </c>
      <c r="AK74" s="136" t="str">
        <f ca="1">IFERROR(IF(OR(AK$17=$C74,AK$17=list!$C$4),(VLOOKUP(AK$19,Input!$A$9:$I$48,Input!$I$6,0)*VLOOKUP(AK$19,Input!$A$9:$H$48,Input!$H$6,0))/(VLOOKUP($E74,'Container Panel'!$B$41:$Z$100,'Container Panel'!$J$38,0)*HLOOKUP(AK$19,$F$146:$AS$206,$D74+1,0)),""),"")</f>
        <v/>
      </c>
      <c r="AL74" s="136" t="str">
        <f ca="1">IFERROR(IF(OR(AL$17=$C74,AL$17=list!$C$4),(VLOOKUP(AL$19,Input!$A$9:$I$48,Input!$I$6,0)*VLOOKUP(AL$19,Input!$A$9:$H$48,Input!$H$6,0))/(VLOOKUP($E74,'Container Panel'!$B$41:$Z$100,'Container Panel'!$J$38,0)*HLOOKUP(AL$19,$F$146:$AS$206,$D74+1,0)),""),"")</f>
        <v/>
      </c>
      <c r="AM74" s="136" t="str">
        <f ca="1">IFERROR(IF(OR(AM$17=$C74,AM$17=list!$C$4),(VLOOKUP(AM$19,Input!$A$9:$I$48,Input!$I$6,0)*VLOOKUP(AM$19,Input!$A$9:$H$48,Input!$H$6,0))/(VLOOKUP($E74,'Container Panel'!$B$41:$Z$100,'Container Panel'!$J$38,0)*HLOOKUP(AM$19,$F$146:$AS$206,$D74+1,0)),""),"")</f>
        <v/>
      </c>
      <c r="AN74" s="136" t="str">
        <f ca="1">IFERROR(IF(OR(AN$17=$C74,AN$17=list!$C$4),(VLOOKUP(AN$19,Input!$A$9:$I$48,Input!$I$6,0)*VLOOKUP(AN$19,Input!$A$9:$H$48,Input!$H$6,0))/(VLOOKUP($E74,'Container Panel'!$B$41:$Z$100,'Container Panel'!$J$38,0)*HLOOKUP(AN$19,$F$146:$AS$206,$D74+1,0)),""),"")</f>
        <v/>
      </c>
      <c r="AO74" s="136" t="str">
        <f ca="1">IFERROR(IF(OR(AO$17=$C74,AO$17=list!$C$4),(VLOOKUP(AO$19,Input!$A$9:$I$48,Input!$I$6,0)*VLOOKUP(AO$19,Input!$A$9:$H$48,Input!$H$6,0))/(VLOOKUP($E74,'Container Panel'!$B$41:$Z$100,'Container Panel'!$J$38,0)*HLOOKUP(AO$19,$F$146:$AS$206,$D74+1,0)),""),"")</f>
        <v/>
      </c>
      <c r="AP74" s="136" t="str">
        <f ca="1">IFERROR(IF(OR(AP$17=$C74,AP$17=list!$C$4),(VLOOKUP(AP$19,Input!$A$9:$I$48,Input!$I$6,0)*VLOOKUP(AP$19,Input!$A$9:$H$48,Input!$H$6,0))/(VLOOKUP($E74,'Container Panel'!$B$41:$Z$100,'Container Panel'!$J$38,0)*HLOOKUP(AP$19,$F$146:$AS$206,$D74+1,0)),""),"")</f>
        <v/>
      </c>
      <c r="AQ74" s="136" t="str">
        <f ca="1">IFERROR(IF(OR(AQ$17=$C74,AQ$17=list!$C$4),(VLOOKUP(AQ$19,Input!$A$9:$I$48,Input!$I$6,0)*VLOOKUP(AQ$19,Input!$A$9:$H$48,Input!$H$6,0))/(VLOOKUP($E74,'Container Panel'!$B$41:$Z$100,'Container Panel'!$J$38,0)*HLOOKUP(AQ$19,$F$146:$AS$206,$D74+1,0)),""),"")</f>
        <v/>
      </c>
      <c r="AR74" s="136" t="str">
        <f ca="1">IFERROR(IF(OR(AR$17=$C74,AR$17=list!$C$4),(VLOOKUP(AR$19,Input!$A$9:$I$48,Input!$I$6,0)*VLOOKUP(AR$19,Input!$A$9:$H$48,Input!$H$6,0))/(VLOOKUP($E74,'Container Panel'!$B$41:$Z$100,'Container Panel'!$J$38,0)*HLOOKUP(AR$19,$F$146:$AS$206,$D74+1,0)),""),"")</f>
        <v/>
      </c>
      <c r="AS74" s="136" t="str">
        <f ca="1">IFERROR(IF(OR(AS$17=$C74,AS$17=list!$C$4),(VLOOKUP(AS$19,Input!$A$9:$I$48,Input!$I$6,0)*VLOOKUP(AS$19,Input!$A$9:$H$48,Input!$H$6,0))/(VLOOKUP($E74,'Container Panel'!$B$41:$Z$100,'Container Panel'!$J$38,0)*HLOOKUP(AS$19,$F$146:$AS$206,$D74+1,0)),""),"")</f>
        <v/>
      </c>
    </row>
    <row r="75" spans="3:45">
      <c r="C75" s="74" t="str">
        <f>IFERROR(VLOOKUP($E75,'Container Panel'!$B$41:$M$100,'Container Panel'!$K$38,0),"")</f>
        <v/>
      </c>
      <c r="D75" s="74">
        <v>56</v>
      </c>
      <c r="E75" s="135">
        <f t="shared" si="11"/>
        <v>0</v>
      </c>
      <c r="F75" s="136" t="str">
        <f ca="1">IFERROR(IF(OR(F$17=$C75,F$17=list!$C$4),(VLOOKUP(F$19,Input!$A$9:$I$48,Input!$I$6,0)*VLOOKUP(F$19,Input!$A$9:$H$48,Input!$H$6,0))/(VLOOKUP($E75,'Container Panel'!$B$41:$Z$100,'Container Panel'!$J$38,0)*HLOOKUP(F$19,$F$146:$AS$206,$D75+1,0)),""),"")</f>
        <v/>
      </c>
      <c r="G75" s="136" t="str">
        <f ca="1">IFERROR(IF(OR(G$17=$C75,G$17=list!$C$4),(VLOOKUP(G$19,Input!$A$9:$I$48,Input!$I$6,0)*VLOOKUP(G$19,Input!$A$9:$H$48,Input!$H$6,0))/(VLOOKUP($E75,'Container Panel'!$B$41:$Z$100,'Container Panel'!$J$38,0)*HLOOKUP(G$19,$F$146:$AS$206,$D75+1,0)),""),"")</f>
        <v/>
      </c>
      <c r="H75" s="136" t="str">
        <f ca="1">IFERROR(IF(OR(H$17=$C75,H$17=list!$C$4),(VLOOKUP(H$19,Input!$A$9:$I$48,Input!$I$6,0)*VLOOKUP(H$19,Input!$A$9:$H$48,Input!$H$6,0))/(VLOOKUP($E75,'Container Panel'!$B$41:$Z$100,'Container Panel'!$J$38,0)*HLOOKUP(H$19,$F$146:$AS$206,$D75+1,0)),""),"")</f>
        <v/>
      </c>
      <c r="I75" s="136" t="str">
        <f ca="1">IFERROR(IF(OR(I$17=$C75,I$17=list!$C$4),(VLOOKUP(I$19,Input!$A$9:$I$48,Input!$I$6,0)*VLOOKUP(I$19,Input!$A$9:$H$48,Input!$H$6,0))/(VLOOKUP($E75,'Container Panel'!$B$41:$Z$100,'Container Panel'!$J$38,0)*HLOOKUP(I$19,$F$146:$AS$206,$D75+1,0)),""),"")</f>
        <v/>
      </c>
      <c r="J75" s="136" t="str">
        <f ca="1">IFERROR(IF(OR(J$17=$C75,J$17=list!$C$4),(VLOOKUP(J$19,Input!$A$9:$I$48,Input!$I$6,0)*VLOOKUP(J$19,Input!$A$9:$H$48,Input!$H$6,0))/(VLOOKUP($E75,'Container Panel'!$B$41:$Z$100,'Container Panel'!$J$38,0)*HLOOKUP(J$19,$F$146:$AS$206,$D75+1,0)),""),"")</f>
        <v/>
      </c>
      <c r="K75" s="136" t="str">
        <f ca="1">IFERROR(IF(OR(K$17=$C75,K$17=list!$C$4),(VLOOKUP(K$19,Input!$A$9:$I$48,Input!$I$6,0)*VLOOKUP(K$19,Input!$A$9:$H$48,Input!$H$6,0))/(VLOOKUP($E75,'Container Panel'!$B$41:$Z$100,'Container Panel'!$J$38,0)*HLOOKUP(K$19,$F$146:$AS$206,$D75+1,0)),""),"")</f>
        <v/>
      </c>
      <c r="L75" s="136" t="str">
        <f ca="1">IFERROR(IF(OR(L$17=$C75,L$17=list!$C$4),(VLOOKUP(L$19,Input!$A$9:$I$48,Input!$I$6,0)*VLOOKUP(L$19,Input!$A$9:$H$48,Input!$H$6,0))/(VLOOKUP($E75,'Container Panel'!$B$41:$Z$100,'Container Panel'!$J$38,0)*HLOOKUP(L$19,$F$146:$AS$206,$D75+1,0)),""),"")</f>
        <v/>
      </c>
      <c r="M75" s="136" t="str">
        <f ca="1">IFERROR(IF(OR(M$17=$C75,M$17=list!$C$4),(VLOOKUP(M$19,Input!$A$9:$I$48,Input!$I$6,0)*VLOOKUP(M$19,Input!$A$9:$H$48,Input!$H$6,0))/(VLOOKUP($E75,'Container Panel'!$B$41:$Z$100,'Container Panel'!$J$38,0)*HLOOKUP(M$19,$F$146:$AS$206,$D75+1,0)),""),"")</f>
        <v/>
      </c>
      <c r="N75" s="136" t="str">
        <f ca="1">IFERROR(IF(OR(N$17=$C75,N$17=list!$C$4),(VLOOKUP(N$19,Input!$A$9:$I$48,Input!$I$6,0)*VLOOKUP(N$19,Input!$A$9:$H$48,Input!$H$6,0))/(VLOOKUP($E75,'Container Panel'!$B$41:$Z$100,'Container Panel'!$J$38,0)*HLOOKUP(N$19,$F$146:$AS$206,$D75+1,0)),""),"")</f>
        <v/>
      </c>
      <c r="O75" s="136" t="str">
        <f ca="1">IFERROR(IF(OR(O$17=$C75,O$17=list!$C$4),(VLOOKUP(O$19,Input!$A$9:$I$48,Input!$I$6,0)*VLOOKUP(O$19,Input!$A$9:$H$48,Input!$H$6,0))/(VLOOKUP($E75,'Container Panel'!$B$41:$Z$100,'Container Panel'!$J$38,0)*HLOOKUP(O$19,$F$146:$AS$206,$D75+1,0)),""),"")</f>
        <v/>
      </c>
      <c r="P75" s="136" t="str">
        <f ca="1">IFERROR(IF(OR(P$17=$C75,P$17=list!$C$4),(VLOOKUP(P$19,Input!$A$9:$I$48,Input!$I$6,0)*VLOOKUP(P$19,Input!$A$9:$H$48,Input!$H$6,0))/(VLOOKUP($E75,'Container Panel'!$B$41:$Z$100,'Container Panel'!$J$38,0)*HLOOKUP(P$19,$F$146:$AS$206,$D75+1,0)),""),"")</f>
        <v/>
      </c>
      <c r="Q75" s="136" t="str">
        <f ca="1">IFERROR(IF(OR(Q$17=$C75,Q$17=list!$C$4),(VLOOKUP(Q$19,Input!$A$9:$I$48,Input!$I$6,0)*VLOOKUP(Q$19,Input!$A$9:$H$48,Input!$H$6,0))/(VLOOKUP($E75,'Container Panel'!$B$41:$Z$100,'Container Panel'!$J$38,0)*HLOOKUP(Q$19,$F$146:$AS$206,$D75+1,0)),""),"")</f>
        <v/>
      </c>
      <c r="R75" s="136" t="str">
        <f ca="1">IFERROR(IF(OR(R$17=$C75,R$17=list!$C$4),(VLOOKUP(R$19,Input!$A$9:$I$48,Input!$I$6,0)*VLOOKUP(R$19,Input!$A$9:$H$48,Input!$H$6,0))/(VLOOKUP($E75,'Container Panel'!$B$41:$Z$100,'Container Panel'!$J$38,0)*HLOOKUP(R$19,$F$146:$AS$206,$D75+1,0)),""),"")</f>
        <v/>
      </c>
      <c r="S75" s="136" t="str">
        <f ca="1">IFERROR(IF(OR(S$17=$C75,S$17=list!$C$4),(VLOOKUP(S$19,Input!$A$9:$I$48,Input!$I$6,0)*VLOOKUP(S$19,Input!$A$9:$H$48,Input!$H$6,0))/(VLOOKUP($E75,'Container Panel'!$B$41:$Z$100,'Container Panel'!$J$38,0)*HLOOKUP(S$19,$F$146:$AS$206,$D75+1,0)),""),"")</f>
        <v/>
      </c>
      <c r="T75" s="136" t="str">
        <f ca="1">IFERROR(IF(OR(T$17=$C75,T$17=list!$C$4),(VLOOKUP(T$19,Input!$A$9:$I$48,Input!$I$6,0)*VLOOKUP(T$19,Input!$A$9:$H$48,Input!$H$6,0))/(VLOOKUP($E75,'Container Panel'!$B$41:$Z$100,'Container Panel'!$J$38,0)*HLOOKUP(T$19,$F$146:$AS$206,$D75+1,0)),""),"")</f>
        <v/>
      </c>
      <c r="U75" s="136" t="str">
        <f ca="1">IFERROR(IF(OR(U$17=$C75,U$17=list!$C$4),(VLOOKUP(U$19,Input!$A$9:$I$48,Input!$I$6,0)*VLOOKUP(U$19,Input!$A$9:$H$48,Input!$H$6,0))/(VLOOKUP($E75,'Container Panel'!$B$41:$Z$100,'Container Panel'!$J$38,0)*HLOOKUP(U$19,$F$146:$AS$206,$D75+1,0)),""),"")</f>
        <v/>
      </c>
      <c r="V75" s="136" t="str">
        <f ca="1">IFERROR(IF(OR(V$17=$C75,V$17=list!$C$4),(VLOOKUP(V$19,Input!$A$9:$I$48,Input!$I$6,0)*VLOOKUP(V$19,Input!$A$9:$H$48,Input!$H$6,0))/(VLOOKUP($E75,'Container Panel'!$B$41:$Z$100,'Container Panel'!$J$38,0)*HLOOKUP(V$19,$F$146:$AS$206,$D75+1,0)),""),"")</f>
        <v/>
      </c>
      <c r="W75" s="136" t="str">
        <f ca="1">IFERROR(IF(OR(W$17=$C75,W$17=list!$C$4),(VLOOKUP(W$19,Input!$A$9:$I$48,Input!$I$6,0)*VLOOKUP(W$19,Input!$A$9:$H$48,Input!$H$6,0))/(VLOOKUP($E75,'Container Panel'!$B$41:$Z$100,'Container Panel'!$J$38,0)*HLOOKUP(W$19,$F$146:$AS$206,$D75+1,0)),""),"")</f>
        <v/>
      </c>
      <c r="X75" s="136" t="str">
        <f ca="1">IFERROR(IF(OR(X$17=$C75,X$17=list!$C$4),(VLOOKUP(X$19,Input!$A$9:$I$48,Input!$I$6,0)*VLOOKUP(X$19,Input!$A$9:$H$48,Input!$H$6,0))/(VLOOKUP($E75,'Container Panel'!$B$41:$Z$100,'Container Panel'!$J$38,0)*HLOOKUP(X$19,$F$146:$AS$206,$D75+1,0)),""),"")</f>
        <v/>
      </c>
      <c r="Y75" s="136" t="str">
        <f ca="1">IFERROR(IF(OR(Y$17=$C75,Y$17=list!$C$4),(VLOOKUP(Y$19,Input!$A$9:$I$48,Input!$I$6,0)*VLOOKUP(Y$19,Input!$A$9:$H$48,Input!$H$6,0))/(VLOOKUP($E75,'Container Panel'!$B$41:$Z$100,'Container Panel'!$J$38,0)*HLOOKUP(Y$19,$F$146:$AS$206,$D75+1,0)),""),"")</f>
        <v/>
      </c>
      <c r="Z75" s="136" t="str">
        <f ca="1">IFERROR(IF(OR(Z$17=$C75,Z$17=list!$C$4),(VLOOKUP(Z$19,Input!$A$9:$I$48,Input!$I$6,0)*VLOOKUP(Z$19,Input!$A$9:$H$48,Input!$H$6,0))/(VLOOKUP($E75,'Container Panel'!$B$41:$Z$100,'Container Panel'!$J$38,0)*HLOOKUP(Z$19,$F$146:$AS$206,$D75+1,0)),""),"")</f>
        <v/>
      </c>
      <c r="AA75" s="136" t="str">
        <f ca="1">IFERROR(IF(OR(AA$17=$C75,AA$17=list!$C$4),(VLOOKUP(AA$19,Input!$A$9:$I$48,Input!$I$6,0)*VLOOKUP(AA$19,Input!$A$9:$H$48,Input!$H$6,0))/(VLOOKUP($E75,'Container Panel'!$B$41:$Z$100,'Container Panel'!$J$38,0)*HLOOKUP(AA$19,$F$146:$AS$206,$D75+1,0)),""),"")</f>
        <v/>
      </c>
      <c r="AB75" s="136" t="str">
        <f ca="1">IFERROR(IF(OR(AB$17=$C75,AB$17=list!$C$4),(VLOOKUP(AB$19,Input!$A$9:$I$48,Input!$I$6,0)*VLOOKUP(AB$19,Input!$A$9:$H$48,Input!$H$6,0))/(VLOOKUP($E75,'Container Panel'!$B$41:$Z$100,'Container Panel'!$J$38,0)*HLOOKUP(AB$19,$F$146:$AS$206,$D75+1,0)),""),"")</f>
        <v/>
      </c>
      <c r="AC75" s="136" t="str">
        <f ca="1">IFERROR(IF(OR(AC$17=$C75,AC$17=list!$C$4),(VLOOKUP(AC$19,Input!$A$9:$I$48,Input!$I$6,0)*VLOOKUP(AC$19,Input!$A$9:$H$48,Input!$H$6,0))/(VLOOKUP($E75,'Container Panel'!$B$41:$Z$100,'Container Panel'!$J$38,0)*HLOOKUP(AC$19,$F$146:$AS$206,$D75+1,0)),""),"")</f>
        <v/>
      </c>
      <c r="AD75" s="136" t="str">
        <f ca="1">IFERROR(IF(OR(AD$17=$C75,AD$17=list!$C$4),(VLOOKUP(AD$19,Input!$A$9:$I$48,Input!$I$6,0)*VLOOKUP(AD$19,Input!$A$9:$H$48,Input!$H$6,0))/(VLOOKUP($E75,'Container Panel'!$B$41:$Z$100,'Container Panel'!$J$38,0)*HLOOKUP(AD$19,$F$146:$AS$206,$D75+1,0)),""),"")</f>
        <v/>
      </c>
      <c r="AE75" s="136" t="str">
        <f ca="1">IFERROR(IF(OR(AE$17=$C75,AE$17=list!$C$4),(VLOOKUP(AE$19,Input!$A$9:$I$48,Input!$I$6,0)*VLOOKUP(AE$19,Input!$A$9:$H$48,Input!$H$6,0))/(VLOOKUP($E75,'Container Panel'!$B$41:$Z$100,'Container Panel'!$J$38,0)*HLOOKUP(AE$19,$F$146:$AS$206,$D75+1,0)),""),"")</f>
        <v/>
      </c>
      <c r="AF75" s="136" t="str">
        <f ca="1">IFERROR(IF(OR(AF$17=$C75,AF$17=list!$C$4),(VLOOKUP(AF$19,Input!$A$9:$I$48,Input!$I$6,0)*VLOOKUP(AF$19,Input!$A$9:$H$48,Input!$H$6,0))/(VLOOKUP($E75,'Container Panel'!$B$41:$Z$100,'Container Panel'!$J$38,0)*HLOOKUP(AF$19,$F$146:$AS$206,$D75+1,0)),""),"")</f>
        <v/>
      </c>
      <c r="AG75" s="136" t="str">
        <f ca="1">IFERROR(IF(OR(AG$17=$C75,AG$17=list!$C$4),(VLOOKUP(AG$19,Input!$A$9:$I$48,Input!$I$6,0)*VLOOKUP(AG$19,Input!$A$9:$H$48,Input!$H$6,0))/(VLOOKUP($E75,'Container Panel'!$B$41:$Z$100,'Container Panel'!$J$38,0)*HLOOKUP(AG$19,$F$146:$AS$206,$D75+1,0)),""),"")</f>
        <v/>
      </c>
      <c r="AH75" s="136" t="str">
        <f ca="1">IFERROR(IF(OR(AH$17=$C75,AH$17=list!$C$4),(VLOOKUP(AH$19,Input!$A$9:$I$48,Input!$I$6,0)*VLOOKUP(AH$19,Input!$A$9:$H$48,Input!$H$6,0))/(VLOOKUP($E75,'Container Panel'!$B$41:$Z$100,'Container Panel'!$J$38,0)*HLOOKUP(AH$19,$F$146:$AS$206,$D75+1,0)),""),"")</f>
        <v/>
      </c>
      <c r="AI75" s="136" t="str">
        <f ca="1">IFERROR(IF(OR(AI$17=$C75,AI$17=list!$C$4),(VLOOKUP(AI$19,Input!$A$9:$I$48,Input!$I$6,0)*VLOOKUP(AI$19,Input!$A$9:$H$48,Input!$H$6,0))/(VLOOKUP($E75,'Container Panel'!$B$41:$Z$100,'Container Panel'!$J$38,0)*HLOOKUP(AI$19,$F$146:$AS$206,$D75+1,0)),""),"")</f>
        <v/>
      </c>
      <c r="AJ75" s="136" t="str">
        <f ca="1">IFERROR(IF(OR(AJ$17=$C75,AJ$17=list!$C$4),(VLOOKUP(AJ$19,Input!$A$9:$I$48,Input!$I$6,0)*VLOOKUP(AJ$19,Input!$A$9:$H$48,Input!$H$6,0))/(VLOOKUP($E75,'Container Panel'!$B$41:$Z$100,'Container Panel'!$J$38,0)*HLOOKUP(AJ$19,$F$146:$AS$206,$D75+1,0)),""),"")</f>
        <v/>
      </c>
      <c r="AK75" s="136" t="str">
        <f ca="1">IFERROR(IF(OR(AK$17=$C75,AK$17=list!$C$4),(VLOOKUP(AK$19,Input!$A$9:$I$48,Input!$I$6,0)*VLOOKUP(AK$19,Input!$A$9:$H$48,Input!$H$6,0))/(VLOOKUP($E75,'Container Panel'!$B$41:$Z$100,'Container Panel'!$J$38,0)*HLOOKUP(AK$19,$F$146:$AS$206,$D75+1,0)),""),"")</f>
        <v/>
      </c>
      <c r="AL75" s="136" t="str">
        <f ca="1">IFERROR(IF(OR(AL$17=$C75,AL$17=list!$C$4),(VLOOKUP(AL$19,Input!$A$9:$I$48,Input!$I$6,0)*VLOOKUP(AL$19,Input!$A$9:$H$48,Input!$H$6,0))/(VLOOKUP($E75,'Container Panel'!$B$41:$Z$100,'Container Panel'!$J$38,0)*HLOOKUP(AL$19,$F$146:$AS$206,$D75+1,0)),""),"")</f>
        <v/>
      </c>
      <c r="AM75" s="136" t="str">
        <f ca="1">IFERROR(IF(OR(AM$17=$C75,AM$17=list!$C$4),(VLOOKUP(AM$19,Input!$A$9:$I$48,Input!$I$6,0)*VLOOKUP(AM$19,Input!$A$9:$H$48,Input!$H$6,0))/(VLOOKUP($E75,'Container Panel'!$B$41:$Z$100,'Container Panel'!$J$38,0)*HLOOKUP(AM$19,$F$146:$AS$206,$D75+1,0)),""),"")</f>
        <v/>
      </c>
      <c r="AN75" s="136" t="str">
        <f ca="1">IFERROR(IF(OR(AN$17=$C75,AN$17=list!$C$4),(VLOOKUP(AN$19,Input!$A$9:$I$48,Input!$I$6,0)*VLOOKUP(AN$19,Input!$A$9:$H$48,Input!$H$6,0))/(VLOOKUP($E75,'Container Panel'!$B$41:$Z$100,'Container Panel'!$J$38,0)*HLOOKUP(AN$19,$F$146:$AS$206,$D75+1,0)),""),"")</f>
        <v/>
      </c>
      <c r="AO75" s="136" t="str">
        <f ca="1">IFERROR(IF(OR(AO$17=$C75,AO$17=list!$C$4),(VLOOKUP(AO$19,Input!$A$9:$I$48,Input!$I$6,0)*VLOOKUP(AO$19,Input!$A$9:$H$48,Input!$H$6,0))/(VLOOKUP($E75,'Container Panel'!$B$41:$Z$100,'Container Panel'!$J$38,0)*HLOOKUP(AO$19,$F$146:$AS$206,$D75+1,0)),""),"")</f>
        <v/>
      </c>
      <c r="AP75" s="136" t="str">
        <f ca="1">IFERROR(IF(OR(AP$17=$C75,AP$17=list!$C$4),(VLOOKUP(AP$19,Input!$A$9:$I$48,Input!$I$6,0)*VLOOKUP(AP$19,Input!$A$9:$H$48,Input!$H$6,0))/(VLOOKUP($E75,'Container Panel'!$B$41:$Z$100,'Container Panel'!$J$38,0)*HLOOKUP(AP$19,$F$146:$AS$206,$D75+1,0)),""),"")</f>
        <v/>
      </c>
      <c r="AQ75" s="136" t="str">
        <f ca="1">IFERROR(IF(OR(AQ$17=$C75,AQ$17=list!$C$4),(VLOOKUP(AQ$19,Input!$A$9:$I$48,Input!$I$6,0)*VLOOKUP(AQ$19,Input!$A$9:$H$48,Input!$H$6,0))/(VLOOKUP($E75,'Container Panel'!$B$41:$Z$100,'Container Panel'!$J$38,0)*HLOOKUP(AQ$19,$F$146:$AS$206,$D75+1,0)),""),"")</f>
        <v/>
      </c>
      <c r="AR75" s="136" t="str">
        <f ca="1">IFERROR(IF(OR(AR$17=$C75,AR$17=list!$C$4),(VLOOKUP(AR$19,Input!$A$9:$I$48,Input!$I$6,0)*VLOOKUP(AR$19,Input!$A$9:$H$48,Input!$H$6,0))/(VLOOKUP($E75,'Container Panel'!$B$41:$Z$100,'Container Panel'!$J$38,0)*HLOOKUP(AR$19,$F$146:$AS$206,$D75+1,0)),""),"")</f>
        <v/>
      </c>
      <c r="AS75" s="136" t="str">
        <f ca="1">IFERROR(IF(OR(AS$17=$C75,AS$17=list!$C$4),(VLOOKUP(AS$19,Input!$A$9:$I$48,Input!$I$6,0)*VLOOKUP(AS$19,Input!$A$9:$H$48,Input!$H$6,0))/(VLOOKUP($E75,'Container Panel'!$B$41:$Z$100,'Container Panel'!$J$38,0)*HLOOKUP(AS$19,$F$146:$AS$206,$D75+1,0)),""),"")</f>
        <v/>
      </c>
    </row>
    <row r="76" spans="3:45">
      <c r="C76" s="74" t="str">
        <f>IFERROR(VLOOKUP($E76,'Container Panel'!$B$41:$M$100,'Container Panel'!$K$38,0),"")</f>
        <v/>
      </c>
      <c r="D76" s="74">
        <v>57</v>
      </c>
      <c r="E76" s="135">
        <f t="shared" si="11"/>
        <v>0</v>
      </c>
      <c r="F76" s="136" t="str">
        <f ca="1">IFERROR(IF(OR(F$17=$C76,F$17=list!$C$4),(VLOOKUP(F$19,Input!$A$9:$I$48,Input!$I$6,0)*VLOOKUP(F$19,Input!$A$9:$H$48,Input!$H$6,0))/(VLOOKUP($E76,'Container Panel'!$B$41:$Z$100,'Container Panel'!$J$38,0)*HLOOKUP(F$19,$F$146:$AS$206,$D76+1,0)),""),"")</f>
        <v/>
      </c>
      <c r="G76" s="136" t="str">
        <f ca="1">IFERROR(IF(OR(G$17=$C76,G$17=list!$C$4),(VLOOKUP(G$19,Input!$A$9:$I$48,Input!$I$6,0)*VLOOKUP(G$19,Input!$A$9:$H$48,Input!$H$6,0))/(VLOOKUP($E76,'Container Panel'!$B$41:$Z$100,'Container Panel'!$J$38,0)*HLOOKUP(G$19,$F$146:$AS$206,$D76+1,0)),""),"")</f>
        <v/>
      </c>
      <c r="H76" s="136" t="str">
        <f ca="1">IFERROR(IF(OR(H$17=$C76,H$17=list!$C$4),(VLOOKUP(H$19,Input!$A$9:$I$48,Input!$I$6,0)*VLOOKUP(H$19,Input!$A$9:$H$48,Input!$H$6,0))/(VLOOKUP($E76,'Container Panel'!$B$41:$Z$100,'Container Panel'!$J$38,0)*HLOOKUP(H$19,$F$146:$AS$206,$D76+1,0)),""),"")</f>
        <v/>
      </c>
      <c r="I76" s="136" t="str">
        <f ca="1">IFERROR(IF(OR(I$17=$C76,I$17=list!$C$4),(VLOOKUP(I$19,Input!$A$9:$I$48,Input!$I$6,0)*VLOOKUP(I$19,Input!$A$9:$H$48,Input!$H$6,0))/(VLOOKUP($E76,'Container Panel'!$B$41:$Z$100,'Container Panel'!$J$38,0)*HLOOKUP(I$19,$F$146:$AS$206,$D76+1,0)),""),"")</f>
        <v/>
      </c>
      <c r="J76" s="136" t="str">
        <f ca="1">IFERROR(IF(OR(J$17=$C76,J$17=list!$C$4),(VLOOKUP(J$19,Input!$A$9:$I$48,Input!$I$6,0)*VLOOKUP(J$19,Input!$A$9:$H$48,Input!$H$6,0))/(VLOOKUP($E76,'Container Panel'!$B$41:$Z$100,'Container Panel'!$J$38,0)*HLOOKUP(J$19,$F$146:$AS$206,$D76+1,0)),""),"")</f>
        <v/>
      </c>
      <c r="K76" s="136" t="str">
        <f ca="1">IFERROR(IF(OR(K$17=$C76,K$17=list!$C$4),(VLOOKUP(K$19,Input!$A$9:$I$48,Input!$I$6,0)*VLOOKUP(K$19,Input!$A$9:$H$48,Input!$H$6,0))/(VLOOKUP($E76,'Container Panel'!$B$41:$Z$100,'Container Panel'!$J$38,0)*HLOOKUP(K$19,$F$146:$AS$206,$D76+1,0)),""),"")</f>
        <v/>
      </c>
      <c r="L76" s="136" t="str">
        <f ca="1">IFERROR(IF(OR(L$17=$C76,L$17=list!$C$4),(VLOOKUP(L$19,Input!$A$9:$I$48,Input!$I$6,0)*VLOOKUP(L$19,Input!$A$9:$H$48,Input!$H$6,0))/(VLOOKUP($E76,'Container Panel'!$B$41:$Z$100,'Container Panel'!$J$38,0)*HLOOKUP(L$19,$F$146:$AS$206,$D76+1,0)),""),"")</f>
        <v/>
      </c>
      <c r="M76" s="136" t="str">
        <f ca="1">IFERROR(IF(OR(M$17=$C76,M$17=list!$C$4),(VLOOKUP(M$19,Input!$A$9:$I$48,Input!$I$6,0)*VLOOKUP(M$19,Input!$A$9:$H$48,Input!$H$6,0))/(VLOOKUP($E76,'Container Panel'!$B$41:$Z$100,'Container Panel'!$J$38,0)*HLOOKUP(M$19,$F$146:$AS$206,$D76+1,0)),""),"")</f>
        <v/>
      </c>
      <c r="N76" s="136" t="str">
        <f ca="1">IFERROR(IF(OR(N$17=$C76,N$17=list!$C$4),(VLOOKUP(N$19,Input!$A$9:$I$48,Input!$I$6,0)*VLOOKUP(N$19,Input!$A$9:$H$48,Input!$H$6,0))/(VLOOKUP($E76,'Container Panel'!$B$41:$Z$100,'Container Panel'!$J$38,0)*HLOOKUP(N$19,$F$146:$AS$206,$D76+1,0)),""),"")</f>
        <v/>
      </c>
      <c r="O76" s="136" t="str">
        <f ca="1">IFERROR(IF(OR(O$17=$C76,O$17=list!$C$4),(VLOOKUP(O$19,Input!$A$9:$I$48,Input!$I$6,0)*VLOOKUP(O$19,Input!$A$9:$H$48,Input!$H$6,0))/(VLOOKUP($E76,'Container Panel'!$B$41:$Z$100,'Container Panel'!$J$38,0)*HLOOKUP(O$19,$F$146:$AS$206,$D76+1,0)),""),"")</f>
        <v/>
      </c>
      <c r="P76" s="136" t="str">
        <f ca="1">IFERROR(IF(OR(P$17=$C76,P$17=list!$C$4),(VLOOKUP(P$19,Input!$A$9:$I$48,Input!$I$6,0)*VLOOKUP(P$19,Input!$A$9:$H$48,Input!$H$6,0))/(VLOOKUP($E76,'Container Panel'!$B$41:$Z$100,'Container Panel'!$J$38,0)*HLOOKUP(P$19,$F$146:$AS$206,$D76+1,0)),""),"")</f>
        <v/>
      </c>
      <c r="Q76" s="136" t="str">
        <f ca="1">IFERROR(IF(OR(Q$17=$C76,Q$17=list!$C$4),(VLOOKUP(Q$19,Input!$A$9:$I$48,Input!$I$6,0)*VLOOKUP(Q$19,Input!$A$9:$H$48,Input!$H$6,0))/(VLOOKUP($E76,'Container Panel'!$B$41:$Z$100,'Container Panel'!$J$38,0)*HLOOKUP(Q$19,$F$146:$AS$206,$D76+1,0)),""),"")</f>
        <v/>
      </c>
      <c r="R76" s="136" t="str">
        <f ca="1">IFERROR(IF(OR(R$17=$C76,R$17=list!$C$4),(VLOOKUP(R$19,Input!$A$9:$I$48,Input!$I$6,0)*VLOOKUP(R$19,Input!$A$9:$H$48,Input!$H$6,0))/(VLOOKUP($E76,'Container Panel'!$B$41:$Z$100,'Container Panel'!$J$38,0)*HLOOKUP(R$19,$F$146:$AS$206,$D76+1,0)),""),"")</f>
        <v/>
      </c>
      <c r="S76" s="136" t="str">
        <f ca="1">IFERROR(IF(OR(S$17=$C76,S$17=list!$C$4),(VLOOKUP(S$19,Input!$A$9:$I$48,Input!$I$6,0)*VLOOKUP(S$19,Input!$A$9:$H$48,Input!$H$6,0))/(VLOOKUP($E76,'Container Panel'!$B$41:$Z$100,'Container Panel'!$J$38,0)*HLOOKUP(S$19,$F$146:$AS$206,$D76+1,0)),""),"")</f>
        <v/>
      </c>
      <c r="T76" s="136" t="str">
        <f ca="1">IFERROR(IF(OR(T$17=$C76,T$17=list!$C$4),(VLOOKUP(T$19,Input!$A$9:$I$48,Input!$I$6,0)*VLOOKUP(T$19,Input!$A$9:$H$48,Input!$H$6,0))/(VLOOKUP($E76,'Container Panel'!$B$41:$Z$100,'Container Panel'!$J$38,0)*HLOOKUP(T$19,$F$146:$AS$206,$D76+1,0)),""),"")</f>
        <v/>
      </c>
      <c r="U76" s="136" t="str">
        <f ca="1">IFERROR(IF(OR(U$17=$C76,U$17=list!$C$4),(VLOOKUP(U$19,Input!$A$9:$I$48,Input!$I$6,0)*VLOOKUP(U$19,Input!$A$9:$H$48,Input!$H$6,0))/(VLOOKUP($E76,'Container Panel'!$B$41:$Z$100,'Container Panel'!$J$38,0)*HLOOKUP(U$19,$F$146:$AS$206,$D76+1,0)),""),"")</f>
        <v/>
      </c>
      <c r="V76" s="136" t="str">
        <f ca="1">IFERROR(IF(OR(V$17=$C76,V$17=list!$C$4),(VLOOKUP(V$19,Input!$A$9:$I$48,Input!$I$6,0)*VLOOKUP(V$19,Input!$A$9:$H$48,Input!$H$6,0))/(VLOOKUP($E76,'Container Panel'!$B$41:$Z$100,'Container Panel'!$J$38,0)*HLOOKUP(V$19,$F$146:$AS$206,$D76+1,0)),""),"")</f>
        <v/>
      </c>
      <c r="W76" s="136" t="str">
        <f ca="1">IFERROR(IF(OR(W$17=$C76,W$17=list!$C$4),(VLOOKUP(W$19,Input!$A$9:$I$48,Input!$I$6,0)*VLOOKUP(W$19,Input!$A$9:$H$48,Input!$H$6,0))/(VLOOKUP($E76,'Container Panel'!$B$41:$Z$100,'Container Panel'!$J$38,0)*HLOOKUP(W$19,$F$146:$AS$206,$D76+1,0)),""),"")</f>
        <v/>
      </c>
      <c r="X76" s="136" t="str">
        <f ca="1">IFERROR(IF(OR(X$17=$C76,X$17=list!$C$4),(VLOOKUP(X$19,Input!$A$9:$I$48,Input!$I$6,0)*VLOOKUP(X$19,Input!$A$9:$H$48,Input!$H$6,0))/(VLOOKUP($E76,'Container Panel'!$B$41:$Z$100,'Container Panel'!$J$38,0)*HLOOKUP(X$19,$F$146:$AS$206,$D76+1,0)),""),"")</f>
        <v/>
      </c>
      <c r="Y76" s="136" t="str">
        <f ca="1">IFERROR(IF(OR(Y$17=$C76,Y$17=list!$C$4),(VLOOKUP(Y$19,Input!$A$9:$I$48,Input!$I$6,0)*VLOOKUP(Y$19,Input!$A$9:$H$48,Input!$H$6,0))/(VLOOKUP($E76,'Container Panel'!$B$41:$Z$100,'Container Panel'!$J$38,0)*HLOOKUP(Y$19,$F$146:$AS$206,$D76+1,0)),""),"")</f>
        <v/>
      </c>
      <c r="Z76" s="136" t="str">
        <f ca="1">IFERROR(IF(OR(Z$17=$C76,Z$17=list!$C$4),(VLOOKUP(Z$19,Input!$A$9:$I$48,Input!$I$6,0)*VLOOKUP(Z$19,Input!$A$9:$H$48,Input!$H$6,0))/(VLOOKUP($E76,'Container Panel'!$B$41:$Z$100,'Container Panel'!$J$38,0)*HLOOKUP(Z$19,$F$146:$AS$206,$D76+1,0)),""),"")</f>
        <v/>
      </c>
      <c r="AA76" s="136" t="str">
        <f ca="1">IFERROR(IF(OR(AA$17=$C76,AA$17=list!$C$4),(VLOOKUP(AA$19,Input!$A$9:$I$48,Input!$I$6,0)*VLOOKUP(AA$19,Input!$A$9:$H$48,Input!$H$6,0))/(VLOOKUP($E76,'Container Panel'!$B$41:$Z$100,'Container Panel'!$J$38,0)*HLOOKUP(AA$19,$F$146:$AS$206,$D76+1,0)),""),"")</f>
        <v/>
      </c>
      <c r="AB76" s="136" t="str">
        <f ca="1">IFERROR(IF(OR(AB$17=$C76,AB$17=list!$C$4),(VLOOKUP(AB$19,Input!$A$9:$I$48,Input!$I$6,0)*VLOOKUP(AB$19,Input!$A$9:$H$48,Input!$H$6,0))/(VLOOKUP($E76,'Container Panel'!$B$41:$Z$100,'Container Panel'!$J$38,0)*HLOOKUP(AB$19,$F$146:$AS$206,$D76+1,0)),""),"")</f>
        <v/>
      </c>
      <c r="AC76" s="136" t="str">
        <f ca="1">IFERROR(IF(OR(AC$17=$C76,AC$17=list!$C$4),(VLOOKUP(AC$19,Input!$A$9:$I$48,Input!$I$6,0)*VLOOKUP(AC$19,Input!$A$9:$H$48,Input!$H$6,0))/(VLOOKUP($E76,'Container Panel'!$B$41:$Z$100,'Container Panel'!$J$38,0)*HLOOKUP(AC$19,$F$146:$AS$206,$D76+1,0)),""),"")</f>
        <v/>
      </c>
      <c r="AD76" s="136" t="str">
        <f ca="1">IFERROR(IF(OR(AD$17=$C76,AD$17=list!$C$4),(VLOOKUP(AD$19,Input!$A$9:$I$48,Input!$I$6,0)*VLOOKUP(AD$19,Input!$A$9:$H$48,Input!$H$6,0))/(VLOOKUP($E76,'Container Panel'!$B$41:$Z$100,'Container Panel'!$J$38,0)*HLOOKUP(AD$19,$F$146:$AS$206,$D76+1,0)),""),"")</f>
        <v/>
      </c>
      <c r="AE76" s="136" t="str">
        <f ca="1">IFERROR(IF(OR(AE$17=$C76,AE$17=list!$C$4),(VLOOKUP(AE$19,Input!$A$9:$I$48,Input!$I$6,0)*VLOOKUP(AE$19,Input!$A$9:$H$48,Input!$H$6,0))/(VLOOKUP($E76,'Container Panel'!$B$41:$Z$100,'Container Panel'!$J$38,0)*HLOOKUP(AE$19,$F$146:$AS$206,$D76+1,0)),""),"")</f>
        <v/>
      </c>
      <c r="AF76" s="136" t="str">
        <f ca="1">IFERROR(IF(OR(AF$17=$C76,AF$17=list!$C$4),(VLOOKUP(AF$19,Input!$A$9:$I$48,Input!$I$6,0)*VLOOKUP(AF$19,Input!$A$9:$H$48,Input!$H$6,0))/(VLOOKUP($E76,'Container Panel'!$B$41:$Z$100,'Container Panel'!$J$38,0)*HLOOKUP(AF$19,$F$146:$AS$206,$D76+1,0)),""),"")</f>
        <v/>
      </c>
      <c r="AG76" s="136" t="str">
        <f ca="1">IFERROR(IF(OR(AG$17=$C76,AG$17=list!$C$4),(VLOOKUP(AG$19,Input!$A$9:$I$48,Input!$I$6,0)*VLOOKUP(AG$19,Input!$A$9:$H$48,Input!$H$6,0))/(VLOOKUP($E76,'Container Panel'!$B$41:$Z$100,'Container Panel'!$J$38,0)*HLOOKUP(AG$19,$F$146:$AS$206,$D76+1,0)),""),"")</f>
        <v/>
      </c>
      <c r="AH76" s="136" t="str">
        <f ca="1">IFERROR(IF(OR(AH$17=$C76,AH$17=list!$C$4),(VLOOKUP(AH$19,Input!$A$9:$I$48,Input!$I$6,0)*VLOOKUP(AH$19,Input!$A$9:$H$48,Input!$H$6,0))/(VLOOKUP($E76,'Container Panel'!$B$41:$Z$100,'Container Panel'!$J$38,0)*HLOOKUP(AH$19,$F$146:$AS$206,$D76+1,0)),""),"")</f>
        <v/>
      </c>
      <c r="AI76" s="136" t="str">
        <f ca="1">IFERROR(IF(OR(AI$17=$C76,AI$17=list!$C$4),(VLOOKUP(AI$19,Input!$A$9:$I$48,Input!$I$6,0)*VLOOKUP(AI$19,Input!$A$9:$H$48,Input!$H$6,0))/(VLOOKUP($E76,'Container Panel'!$B$41:$Z$100,'Container Panel'!$J$38,0)*HLOOKUP(AI$19,$F$146:$AS$206,$D76+1,0)),""),"")</f>
        <v/>
      </c>
      <c r="AJ76" s="136" t="str">
        <f ca="1">IFERROR(IF(OR(AJ$17=$C76,AJ$17=list!$C$4),(VLOOKUP(AJ$19,Input!$A$9:$I$48,Input!$I$6,0)*VLOOKUP(AJ$19,Input!$A$9:$H$48,Input!$H$6,0))/(VLOOKUP($E76,'Container Panel'!$B$41:$Z$100,'Container Panel'!$J$38,0)*HLOOKUP(AJ$19,$F$146:$AS$206,$D76+1,0)),""),"")</f>
        <v/>
      </c>
      <c r="AK76" s="136" t="str">
        <f ca="1">IFERROR(IF(OR(AK$17=$C76,AK$17=list!$C$4),(VLOOKUP(AK$19,Input!$A$9:$I$48,Input!$I$6,0)*VLOOKUP(AK$19,Input!$A$9:$H$48,Input!$H$6,0))/(VLOOKUP($E76,'Container Panel'!$B$41:$Z$100,'Container Panel'!$J$38,0)*HLOOKUP(AK$19,$F$146:$AS$206,$D76+1,0)),""),"")</f>
        <v/>
      </c>
      <c r="AL76" s="136" t="str">
        <f ca="1">IFERROR(IF(OR(AL$17=$C76,AL$17=list!$C$4),(VLOOKUP(AL$19,Input!$A$9:$I$48,Input!$I$6,0)*VLOOKUP(AL$19,Input!$A$9:$H$48,Input!$H$6,0))/(VLOOKUP($E76,'Container Panel'!$B$41:$Z$100,'Container Panel'!$J$38,0)*HLOOKUP(AL$19,$F$146:$AS$206,$D76+1,0)),""),"")</f>
        <v/>
      </c>
      <c r="AM76" s="136" t="str">
        <f ca="1">IFERROR(IF(OR(AM$17=$C76,AM$17=list!$C$4),(VLOOKUP(AM$19,Input!$A$9:$I$48,Input!$I$6,0)*VLOOKUP(AM$19,Input!$A$9:$H$48,Input!$H$6,0))/(VLOOKUP($E76,'Container Panel'!$B$41:$Z$100,'Container Panel'!$J$38,0)*HLOOKUP(AM$19,$F$146:$AS$206,$D76+1,0)),""),"")</f>
        <v/>
      </c>
      <c r="AN76" s="136" t="str">
        <f ca="1">IFERROR(IF(OR(AN$17=$C76,AN$17=list!$C$4),(VLOOKUP(AN$19,Input!$A$9:$I$48,Input!$I$6,0)*VLOOKUP(AN$19,Input!$A$9:$H$48,Input!$H$6,0))/(VLOOKUP($E76,'Container Panel'!$B$41:$Z$100,'Container Panel'!$J$38,0)*HLOOKUP(AN$19,$F$146:$AS$206,$D76+1,0)),""),"")</f>
        <v/>
      </c>
      <c r="AO76" s="136" t="str">
        <f ca="1">IFERROR(IF(OR(AO$17=$C76,AO$17=list!$C$4),(VLOOKUP(AO$19,Input!$A$9:$I$48,Input!$I$6,0)*VLOOKUP(AO$19,Input!$A$9:$H$48,Input!$H$6,0))/(VLOOKUP($E76,'Container Panel'!$B$41:$Z$100,'Container Panel'!$J$38,0)*HLOOKUP(AO$19,$F$146:$AS$206,$D76+1,0)),""),"")</f>
        <v/>
      </c>
      <c r="AP76" s="136" t="str">
        <f ca="1">IFERROR(IF(OR(AP$17=$C76,AP$17=list!$C$4),(VLOOKUP(AP$19,Input!$A$9:$I$48,Input!$I$6,0)*VLOOKUP(AP$19,Input!$A$9:$H$48,Input!$H$6,0))/(VLOOKUP($E76,'Container Panel'!$B$41:$Z$100,'Container Panel'!$J$38,0)*HLOOKUP(AP$19,$F$146:$AS$206,$D76+1,0)),""),"")</f>
        <v/>
      </c>
      <c r="AQ76" s="136" t="str">
        <f ca="1">IFERROR(IF(OR(AQ$17=$C76,AQ$17=list!$C$4),(VLOOKUP(AQ$19,Input!$A$9:$I$48,Input!$I$6,0)*VLOOKUP(AQ$19,Input!$A$9:$H$48,Input!$H$6,0))/(VLOOKUP($E76,'Container Panel'!$B$41:$Z$100,'Container Panel'!$J$38,0)*HLOOKUP(AQ$19,$F$146:$AS$206,$D76+1,0)),""),"")</f>
        <v/>
      </c>
      <c r="AR76" s="136" t="str">
        <f ca="1">IFERROR(IF(OR(AR$17=$C76,AR$17=list!$C$4),(VLOOKUP(AR$19,Input!$A$9:$I$48,Input!$I$6,0)*VLOOKUP(AR$19,Input!$A$9:$H$48,Input!$H$6,0))/(VLOOKUP($E76,'Container Panel'!$B$41:$Z$100,'Container Panel'!$J$38,0)*HLOOKUP(AR$19,$F$146:$AS$206,$D76+1,0)),""),"")</f>
        <v/>
      </c>
      <c r="AS76" s="136" t="str">
        <f ca="1">IFERROR(IF(OR(AS$17=$C76,AS$17=list!$C$4),(VLOOKUP(AS$19,Input!$A$9:$I$48,Input!$I$6,0)*VLOOKUP(AS$19,Input!$A$9:$H$48,Input!$H$6,0))/(VLOOKUP($E76,'Container Panel'!$B$41:$Z$100,'Container Panel'!$J$38,0)*HLOOKUP(AS$19,$F$146:$AS$206,$D76+1,0)),""),"")</f>
        <v/>
      </c>
    </row>
    <row r="77" spans="3:45">
      <c r="C77" s="74" t="str">
        <f>IFERROR(VLOOKUP($E77,'Container Panel'!$B$41:$M$100,'Container Panel'!$K$38,0),"")</f>
        <v/>
      </c>
      <c r="D77" s="74">
        <v>58</v>
      </c>
      <c r="E77" s="135">
        <f t="shared" si="11"/>
        <v>0</v>
      </c>
      <c r="F77" s="136" t="str">
        <f ca="1">IFERROR(IF(OR(F$17=$C77,F$17=list!$C$4),(VLOOKUP(F$19,Input!$A$9:$I$48,Input!$I$6,0)*VLOOKUP(F$19,Input!$A$9:$H$48,Input!$H$6,0))/(VLOOKUP($E77,'Container Panel'!$B$41:$Z$100,'Container Panel'!$J$38,0)*HLOOKUP(F$19,$F$146:$AS$206,$D77+1,0)),""),"")</f>
        <v/>
      </c>
      <c r="G77" s="136" t="str">
        <f ca="1">IFERROR(IF(OR(G$17=$C77,G$17=list!$C$4),(VLOOKUP(G$19,Input!$A$9:$I$48,Input!$I$6,0)*VLOOKUP(G$19,Input!$A$9:$H$48,Input!$H$6,0))/(VLOOKUP($E77,'Container Panel'!$B$41:$Z$100,'Container Panel'!$J$38,0)*HLOOKUP(G$19,$F$146:$AS$206,$D77+1,0)),""),"")</f>
        <v/>
      </c>
      <c r="H77" s="136" t="str">
        <f ca="1">IFERROR(IF(OR(H$17=$C77,H$17=list!$C$4),(VLOOKUP(H$19,Input!$A$9:$I$48,Input!$I$6,0)*VLOOKUP(H$19,Input!$A$9:$H$48,Input!$H$6,0))/(VLOOKUP($E77,'Container Panel'!$B$41:$Z$100,'Container Panel'!$J$38,0)*HLOOKUP(H$19,$F$146:$AS$206,$D77+1,0)),""),"")</f>
        <v/>
      </c>
      <c r="I77" s="136" t="str">
        <f ca="1">IFERROR(IF(OR(I$17=$C77,I$17=list!$C$4),(VLOOKUP(I$19,Input!$A$9:$I$48,Input!$I$6,0)*VLOOKUP(I$19,Input!$A$9:$H$48,Input!$H$6,0))/(VLOOKUP($E77,'Container Panel'!$B$41:$Z$100,'Container Panel'!$J$38,0)*HLOOKUP(I$19,$F$146:$AS$206,$D77+1,0)),""),"")</f>
        <v/>
      </c>
      <c r="J77" s="136" t="str">
        <f ca="1">IFERROR(IF(OR(J$17=$C77,J$17=list!$C$4),(VLOOKUP(J$19,Input!$A$9:$I$48,Input!$I$6,0)*VLOOKUP(J$19,Input!$A$9:$H$48,Input!$H$6,0))/(VLOOKUP($E77,'Container Panel'!$B$41:$Z$100,'Container Panel'!$J$38,0)*HLOOKUP(J$19,$F$146:$AS$206,$D77+1,0)),""),"")</f>
        <v/>
      </c>
      <c r="K77" s="136" t="str">
        <f ca="1">IFERROR(IF(OR(K$17=$C77,K$17=list!$C$4),(VLOOKUP(K$19,Input!$A$9:$I$48,Input!$I$6,0)*VLOOKUP(K$19,Input!$A$9:$H$48,Input!$H$6,0))/(VLOOKUP($E77,'Container Panel'!$B$41:$Z$100,'Container Panel'!$J$38,0)*HLOOKUP(K$19,$F$146:$AS$206,$D77+1,0)),""),"")</f>
        <v/>
      </c>
      <c r="L77" s="136" t="str">
        <f ca="1">IFERROR(IF(OR(L$17=$C77,L$17=list!$C$4),(VLOOKUP(L$19,Input!$A$9:$I$48,Input!$I$6,0)*VLOOKUP(L$19,Input!$A$9:$H$48,Input!$H$6,0))/(VLOOKUP($E77,'Container Panel'!$B$41:$Z$100,'Container Panel'!$J$38,0)*HLOOKUP(L$19,$F$146:$AS$206,$D77+1,0)),""),"")</f>
        <v/>
      </c>
      <c r="M77" s="136" t="str">
        <f ca="1">IFERROR(IF(OR(M$17=$C77,M$17=list!$C$4),(VLOOKUP(M$19,Input!$A$9:$I$48,Input!$I$6,0)*VLOOKUP(M$19,Input!$A$9:$H$48,Input!$H$6,0))/(VLOOKUP($E77,'Container Panel'!$B$41:$Z$100,'Container Panel'!$J$38,0)*HLOOKUP(M$19,$F$146:$AS$206,$D77+1,0)),""),"")</f>
        <v/>
      </c>
      <c r="N77" s="136" t="str">
        <f ca="1">IFERROR(IF(OR(N$17=$C77,N$17=list!$C$4),(VLOOKUP(N$19,Input!$A$9:$I$48,Input!$I$6,0)*VLOOKUP(N$19,Input!$A$9:$H$48,Input!$H$6,0))/(VLOOKUP($E77,'Container Panel'!$B$41:$Z$100,'Container Panel'!$J$38,0)*HLOOKUP(N$19,$F$146:$AS$206,$D77+1,0)),""),"")</f>
        <v/>
      </c>
      <c r="O77" s="136" t="str">
        <f ca="1">IFERROR(IF(OR(O$17=$C77,O$17=list!$C$4),(VLOOKUP(O$19,Input!$A$9:$I$48,Input!$I$6,0)*VLOOKUP(O$19,Input!$A$9:$H$48,Input!$H$6,0))/(VLOOKUP($E77,'Container Panel'!$B$41:$Z$100,'Container Panel'!$J$38,0)*HLOOKUP(O$19,$F$146:$AS$206,$D77+1,0)),""),"")</f>
        <v/>
      </c>
      <c r="P77" s="136" t="str">
        <f ca="1">IFERROR(IF(OR(P$17=$C77,P$17=list!$C$4),(VLOOKUP(P$19,Input!$A$9:$I$48,Input!$I$6,0)*VLOOKUP(P$19,Input!$A$9:$H$48,Input!$H$6,0))/(VLOOKUP($E77,'Container Panel'!$B$41:$Z$100,'Container Panel'!$J$38,0)*HLOOKUP(P$19,$F$146:$AS$206,$D77+1,0)),""),"")</f>
        <v/>
      </c>
      <c r="Q77" s="136" t="str">
        <f ca="1">IFERROR(IF(OR(Q$17=$C77,Q$17=list!$C$4),(VLOOKUP(Q$19,Input!$A$9:$I$48,Input!$I$6,0)*VLOOKUP(Q$19,Input!$A$9:$H$48,Input!$H$6,0))/(VLOOKUP($E77,'Container Panel'!$B$41:$Z$100,'Container Panel'!$J$38,0)*HLOOKUP(Q$19,$F$146:$AS$206,$D77+1,0)),""),"")</f>
        <v/>
      </c>
      <c r="R77" s="136" t="str">
        <f ca="1">IFERROR(IF(OR(R$17=$C77,R$17=list!$C$4),(VLOOKUP(R$19,Input!$A$9:$I$48,Input!$I$6,0)*VLOOKUP(R$19,Input!$A$9:$H$48,Input!$H$6,0))/(VLOOKUP($E77,'Container Panel'!$B$41:$Z$100,'Container Panel'!$J$38,0)*HLOOKUP(R$19,$F$146:$AS$206,$D77+1,0)),""),"")</f>
        <v/>
      </c>
      <c r="S77" s="136" t="str">
        <f ca="1">IFERROR(IF(OR(S$17=$C77,S$17=list!$C$4),(VLOOKUP(S$19,Input!$A$9:$I$48,Input!$I$6,0)*VLOOKUP(S$19,Input!$A$9:$H$48,Input!$H$6,0))/(VLOOKUP($E77,'Container Panel'!$B$41:$Z$100,'Container Panel'!$J$38,0)*HLOOKUP(S$19,$F$146:$AS$206,$D77+1,0)),""),"")</f>
        <v/>
      </c>
      <c r="T77" s="136" t="str">
        <f ca="1">IFERROR(IF(OR(T$17=$C77,T$17=list!$C$4),(VLOOKUP(T$19,Input!$A$9:$I$48,Input!$I$6,0)*VLOOKUP(T$19,Input!$A$9:$H$48,Input!$H$6,0))/(VLOOKUP($E77,'Container Panel'!$B$41:$Z$100,'Container Panel'!$J$38,0)*HLOOKUP(T$19,$F$146:$AS$206,$D77+1,0)),""),"")</f>
        <v/>
      </c>
      <c r="U77" s="136" t="str">
        <f ca="1">IFERROR(IF(OR(U$17=$C77,U$17=list!$C$4),(VLOOKUP(U$19,Input!$A$9:$I$48,Input!$I$6,0)*VLOOKUP(U$19,Input!$A$9:$H$48,Input!$H$6,0))/(VLOOKUP($E77,'Container Panel'!$B$41:$Z$100,'Container Panel'!$J$38,0)*HLOOKUP(U$19,$F$146:$AS$206,$D77+1,0)),""),"")</f>
        <v/>
      </c>
      <c r="V77" s="136" t="str">
        <f ca="1">IFERROR(IF(OR(V$17=$C77,V$17=list!$C$4),(VLOOKUP(V$19,Input!$A$9:$I$48,Input!$I$6,0)*VLOOKUP(V$19,Input!$A$9:$H$48,Input!$H$6,0))/(VLOOKUP($E77,'Container Panel'!$B$41:$Z$100,'Container Panel'!$J$38,0)*HLOOKUP(V$19,$F$146:$AS$206,$D77+1,0)),""),"")</f>
        <v/>
      </c>
      <c r="W77" s="136" t="str">
        <f ca="1">IFERROR(IF(OR(W$17=$C77,W$17=list!$C$4),(VLOOKUP(W$19,Input!$A$9:$I$48,Input!$I$6,0)*VLOOKUP(W$19,Input!$A$9:$H$48,Input!$H$6,0))/(VLOOKUP($E77,'Container Panel'!$B$41:$Z$100,'Container Panel'!$J$38,0)*HLOOKUP(W$19,$F$146:$AS$206,$D77+1,0)),""),"")</f>
        <v/>
      </c>
      <c r="X77" s="136" t="str">
        <f ca="1">IFERROR(IF(OR(X$17=$C77,X$17=list!$C$4),(VLOOKUP(X$19,Input!$A$9:$I$48,Input!$I$6,0)*VLOOKUP(X$19,Input!$A$9:$H$48,Input!$H$6,0))/(VLOOKUP($E77,'Container Panel'!$B$41:$Z$100,'Container Panel'!$J$38,0)*HLOOKUP(X$19,$F$146:$AS$206,$D77+1,0)),""),"")</f>
        <v/>
      </c>
      <c r="Y77" s="136" t="str">
        <f ca="1">IFERROR(IF(OR(Y$17=$C77,Y$17=list!$C$4),(VLOOKUP(Y$19,Input!$A$9:$I$48,Input!$I$6,0)*VLOOKUP(Y$19,Input!$A$9:$H$48,Input!$H$6,0))/(VLOOKUP($E77,'Container Panel'!$B$41:$Z$100,'Container Panel'!$J$38,0)*HLOOKUP(Y$19,$F$146:$AS$206,$D77+1,0)),""),"")</f>
        <v/>
      </c>
      <c r="Z77" s="136" t="str">
        <f ca="1">IFERROR(IF(OR(Z$17=$C77,Z$17=list!$C$4),(VLOOKUP(Z$19,Input!$A$9:$I$48,Input!$I$6,0)*VLOOKUP(Z$19,Input!$A$9:$H$48,Input!$H$6,0))/(VLOOKUP($E77,'Container Panel'!$B$41:$Z$100,'Container Panel'!$J$38,0)*HLOOKUP(Z$19,$F$146:$AS$206,$D77+1,0)),""),"")</f>
        <v/>
      </c>
      <c r="AA77" s="136" t="str">
        <f ca="1">IFERROR(IF(OR(AA$17=$C77,AA$17=list!$C$4),(VLOOKUP(AA$19,Input!$A$9:$I$48,Input!$I$6,0)*VLOOKUP(AA$19,Input!$A$9:$H$48,Input!$H$6,0))/(VLOOKUP($E77,'Container Panel'!$B$41:$Z$100,'Container Panel'!$J$38,0)*HLOOKUP(AA$19,$F$146:$AS$206,$D77+1,0)),""),"")</f>
        <v/>
      </c>
      <c r="AB77" s="136" t="str">
        <f ca="1">IFERROR(IF(OR(AB$17=$C77,AB$17=list!$C$4),(VLOOKUP(AB$19,Input!$A$9:$I$48,Input!$I$6,0)*VLOOKUP(AB$19,Input!$A$9:$H$48,Input!$H$6,0))/(VLOOKUP($E77,'Container Panel'!$B$41:$Z$100,'Container Panel'!$J$38,0)*HLOOKUP(AB$19,$F$146:$AS$206,$D77+1,0)),""),"")</f>
        <v/>
      </c>
      <c r="AC77" s="136" t="str">
        <f ca="1">IFERROR(IF(OR(AC$17=$C77,AC$17=list!$C$4),(VLOOKUP(AC$19,Input!$A$9:$I$48,Input!$I$6,0)*VLOOKUP(AC$19,Input!$A$9:$H$48,Input!$H$6,0))/(VLOOKUP($E77,'Container Panel'!$B$41:$Z$100,'Container Panel'!$J$38,0)*HLOOKUP(AC$19,$F$146:$AS$206,$D77+1,0)),""),"")</f>
        <v/>
      </c>
      <c r="AD77" s="136" t="str">
        <f ca="1">IFERROR(IF(OR(AD$17=$C77,AD$17=list!$C$4),(VLOOKUP(AD$19,Input!$A$9:$I$48,Input!$I$6,0)*VLOOKUP(AD$19,Input!$A$9:$H$48,Input!$H$6,0))/(VLOOKUP($E77,'Container Panel'!$B$41:$Z$100,'Container Panel'!$J$38,0)*HLOOKUP(AD$19,$F$146:$AS$206,$D77+1,0)),""),"")</f>
        <v/>
      </c>
      <c r="AE77" s="136" t="str">
        <f ca="1">IFERROR(IF(OR(AE$17=$C77,AE$17=list!$C$4),(VLOOKUP(AE$19,Input!$A$9:$I$48,Input!$I$6,0)*VLOOKUP(AE$19,Input!$A$9:$H$48,Input!$H$6,0))/(VLOOKUP($E77,'Container Panel'!$B$41:$Z$100,'Container Panel'!$J$38,0)*HLOOKUP(AE$19,$F$146:$AS$206,$D77+1,0)),""),"")</f>
        <v/>
      </c>
      <c r="AF77" s="136" t="str">
        <f ca="1">IFERROR(IF(OR(AF$17=$C77,AF$17=list!$C$4),(VLOOKUP(AF$19,Input!$A$9:$I$48,Input!$I$6,0)*VLOOKUP(AF$19,Input!$A$9:$H$48,Input!$H$6,0))/(VLOOKUP($E77,'Container Panel'!$B$41:$Z$100,'Container Panel'!$J$38,0)*HLOOKUP(AF$19,$F$146:$AS$206,$D77+1,0)),""),"")</f>
        <v/>
      </c>
      <c r="AG77" s="136" t="str">
        <f ca="1">IFERROR(IF(OR(AG$17=$C77,AG$17=list!$C$4),(VLOOKUP(AG$19,Input!$A$9:$I$48,Input!$I$6,0)*VLOOKUP(AG$19,Input!$A$9:$H$48,Input!$H$6,0))/(VLOOKUP($E77,'Container Panel'!$B$41:$Z$100,'Container Panel'!$J$38,0)*HLOOKUP(AG$19,$F$146:$AS$206,$D77+1,0)),""),"")</f>
        <v/>
      </c>
      <c r="AH77" s="136" t="str">
        <f ca="1">IFERROR(IF(OR(AH$17=$C77,AH$17=list!$C$4),(VLOOKUP(AH$19,Input!$A$9:$I$48,Input!$I$6,0)*VLOOKUP(AH$19,Input!$A$9:$H$48,Input!$H$6,0))/(VLOOKUP($E77,'Container Panel'!$B$41:$Z$100,'Container Panel'!$J$38,0)*HLOOKUP(AH$19,$F$146:$AS$206,$D77+1,0)),""),"")</f>
        <v/>
      </c>
      <c r="AI77" s="136" t="str">
        <f ca="1">IFERROR(IF(OR(AI$17=$C77,AI$17=list!$C$4),(VLOOKUP(AI$19,Input!$A$9:$I$48,Input!$I$6,0)*VLOOKUP(AI$19,Input!$A$9:$H$48,Input!$H$6,0))/(VLOOKUP($E77,'Container Panel'!$B$41:$Z$100,'Container Panel'!$J$38,0)*HLOOKUP(AI$19,$F$146:$AS$206,$D77+1,0)),""),"")</f>
        <v/>
      </c>
      <c r="AJ77" s="136" t="str">
        <f ca="1">IFERROR(IF(OR(AJ$17=$C77,AJ$17=list!$C$4),(VLOOKUP(AJ$19,Input!$A$9:$I$48,Input!$I$6,0)*VLOOKUP(AJ$19,Input!$A$9:$H$48,Input!$H$6,0))/(VLOOKUP($E77,'Container Panel'!$B$41:$Z$100,'Container Panel'!$J$38,0)*HLOOKUP(AJ$19,$F$146:$AS$206,$D77+1,0)),""),"")</f>
        <v/>
      </c>
      <c r="AK77" s="136" t="str">
        <f ca="1">IFERROR(IF(OR(AK$17=$C77,AK$17=list!$C$4),(VLOOKUP(AK$19,Input!$A$9:$I$48,Input!$I$6,0)*VLOOKUP(AK$19,Input!$A$9:$H$48,Input!$H$6,0))/(VLOOKUP($E77,'Container Panel'!$B$41:$Z$100,'Container Panel'!$J$38,0)*HLOOKUP(AK$19,$F$146:$AS$206,$D77+1,0)),""),"")</f>
        <v/>
      </c>
      <c r="AL77" s="136" t="str">
        <f ca="1">IFERROR(IF(OR(AL$17=$C77,AL$17=list!$C$4),(VLOOKUP(AL$19,Input!$A$9:$I$48,Input!$I$6,0)*VLOOKUP(AL$19,Input!$A$9:$H$48,Input!$H$6,0))/(VLOOKUP($E77,'Container Panel'!$B$41:$Z$100,'Container Panel'!$J$38,0)*HLOOKUP(AL$19,$F$146:$AS$206,$D77+1,0)),""),"")</f>
        <v/>
      </c>
      <c r="AM77" s="136" t="str">
        <f ca="1">IFERROR(IF(OR(AM$17=$C77,AM$17=list!$C$4),(VLOOKUP(AM$19,Input!$A$9:$I$48,Input!$I$6,0)*VLOOKUP(AM$19,Input!$A$9:$H$48,Input!$H$6,0))/(VLOOKUP($E77,'Container Panel'!$B$41:$Z$100,'Container Panel'!$J$38,0)*HLOOKUP(AM$19,$F$146:$AS$206,$D77+1,0)),""),"")</f>
        <v/>
      </c>
      <c r="AN77" s="136" t="str">
        <f ca="1">IFERROR(IF(OR(AN$17=$C77,AN$17=list!$C$4),(VLOOKUP(AN$19,Input!$A$9:$I$48,Input!$I$6,0)*VLOOKUP(AN$19,Input!$A$9:$H$48,Input!$H$6,0))/(VLOOKUP($E77,'Container Panel'!$B$41:$Z$100,'Container Panel'!$J$38,0)*HLOOKUP(AN$19,$F$146:$AS$206,$D77+1,0)),""),"")</f>
        <v/>
      </c>
      <c r="AO77" s="136" t="str">
        <f ca="1">IFERROR(IF(OR(AO$17=$C77,AO$17=list!$C$4),(VLOOKUP(AO$19,Input!$A$9:$I$48,Input!$I$6,0)*VLOOKUP(AO$19,Input!$A$9:$H$48,Input!$H$6,0))/(VLOOKUP($E77,'Container Panel'!$B$41:$Z$100,'Container Panel'!$J$38,0)*HLOOKUP(AO$19,$F$146:$AS$206,$D77+1,0)),""),"")</f>
        <v/>
      </c>
      <c r="AP77" s="136" t="str">
        <f ca="1">IFERROR(IF(OR(AP$17=$C77,AP$17=list!$C$4),(VLOOKUP(AP$19,Input!$A$9:$I$48,Input!$I$6,0)*VLOOKUP(AP$19,Input!$A$9:$H$48,Input!$H$6,0))/(VLOOKUP($E77,'Container Panel'!$B$41:$Z$100,'Container Panel'!$J$38,0)*HLOOKUP(AP$19,$F$146:$AS$206,$D77+1,0)),""),"")</f>
        <v/>
      </c>
      <c r="AQ77" s="136" t="str">
        <f ca="1">IFERROR(IF(OR(AQ$17=$C77,AQ$17=list!$C$4),(VLOOKUP(AQ$19,Input!$A$9:$I$48,Input!$I$6,0)*VLOOKUP(AQ$19,Input!$A$9:$H$48,Input!$H$6,0))/(VLOOKUP($E77,'Container Panel'!$B$41:$Z$100,'Container Panel'!$J$38,0)*HLOOKUP(AQ$19,$F$146:$AS$206,$D77+1,0)),""),"")</f>
        <v/>
      </c>
      <c r="AR77" s="136" t="str">
        <f ca="1">IFERROR(IF(OR(AR$17=$C77,AR$17=list!$C$4),(VLOOKUP(AR$19,Input!$A$9:$I$48,Input!$I$6,0)*VLOOKUP(AR$19,Input!$A$9:$H$48,Input!$H$6,0))/(VLOOKUP($E77,'Container Panel'!$B$41:$Z$100,'Container Panel'!$J$38,0)*HLOOKUP(AR$19,$F$146:$AS$206,$D77+1,0)),""),"")</f>
        <v/>
      </c>
      <c r="AS77" s="136" t="str">
        <f ca="1">IFERROR(IF(OR(AS$17=$C77,AS$17=list!$C$4),(VLOOKUP(AS$19,Input!$A$9:$I$48,Input!$I$6,0)*VLOOKUP(AS$19,Input!$A$9:$H$48,Input!$H$6,0))/(VLOOKUP($E77,'Container Panel'!$B$41:$Z$100,'Container Panel'!$J$38,0)*HLOOKUP(AS$19,$F$146:$AS$206,$D77+1,0)),""),"")</f>
        <v/>
      </c>
    </row>
    <row r="78" spans="3:45">
      <c r="C78" s="74" t="str">
        <f>IFERROR(VLOOKUP($E78,'Container Panel'!$B$41:$M$100,'Container Panel'!$K$38,0),"")</f>
        <v/>
      </c>
      <c r="D78" s="74">
        <v>59</v>
      </c>
      <c r="E78" s="135">
        <f t="shared" si="11"/>
        <v>0</v>
      </c>
      <c r="F78" s="136" t="str">
        <f ca="1">IFERROR(IF(OR(F$17=$C78,F$17=list!$C$4),(VLOOKUP(F$19,Input!$A$9:$I$48,Input!$I$6,0)*VLOOKUP(F$19,Input!$A$9:$H$48,Input!$H$6,0))/(VLOOKUP($E78,'Container Panel'!$B$41:$Z$100,'Container Panel'!$J$38,0)*HLOOKUP(F$19,$F$146:$AS$206,$D78+1,0)),""),"")</f>
        <v/>
      </c>
      <c r="G78" s="136" t="str">
        <f ca="1">IFERROR(IF(OR(G$17=$C78,G$17=list!$C$4),(VLOOKUP(G$19,Input!$A$9:$I$48,Input!$I$6,0)*VLOOKUP(G$19,Input!$A$9:$H$48,Input!$H$6,0))/(VLOOKUP($E78,'Container Panel'!$B$41:$Z$100,'Container Panel'!$J$38,0)*HLOOKUP(G$19,$F$146:$AS$206,$D78+1,0)),""),"")</f>
        <v/>
      </c>
      <c r="H78" s="136" t="str">
        <f ca="1">IFERROR(IF(OR(H$17=$C78,H$17=list!$C$4),(VLOOKUP(H$19,Input!$A$9:$I$48,Input!$I$6,0)*VLOOKUP(H$19,Input!$A$9:$H$48,Input!$H$6,0))/(VLOOKUP($E78,'Container Panel'!$B$41:$Z$100,'Container Panel'!$J$38,0)*HLOOKUP(H$19,$F$146:$AS$206,$D78+1,0)),""),"")</f>
        <v/>
      </c>
      <c r="I78" s="136" t="str">
        <f ca="1">IFERROR(IF(OR(I$17=$C78,I$17=list!$C$4),(VLOOKUP(I$19,Input!$A$9:$I$48,Input!$I$6,0)*VLOOKUP(I$19,Input!$A$9:$H$48,Input!$H$6,0))/(VLOOKUP($E78,'Container Panel'!$B$41:$Z$100,'Container Panel'!$J$38,0)*HLOOKUP(I$19,$F$146:$AS$206,$D78+1,0)),""),"")</f>
        <v/>
      </c>
      <c r="J78" s="136" t="str">
        <f ca="1">IFERROR(IF(OR(J$17=$C78,J$17=list!$C$4),(VLOOKUP(J$19,Input!$A$9:$I$48,Input!$I$6,0)*VLOOKUP(J$19,Input!$A$9:$H$48,Input!$H$6,0))/(VLOOKUP($E78,'Container Panel'!$B$41:$Z$100,'Container Panel'!$J$38,0)*HLOOKUP(J$19,$F$146:$AS$206,$D78+1,0)),""),"")</f>
        <v/>
      </c>
      <c r="K78" s="136" t="str">
        <f ca="1">IFERROR(IF(OR(K$17=$C78,K$17=list!$C$4),(VLOOKUP(K$19,Input!$A$9:$I$48,Input!$I$6,0)*VLOOKUP(K$19,Input!$A$9:$H$48,Input!$H$6,0))/(VLOOKUP($E78,'Container Panel'!$B$41:$Z$100,'Container Panel'!$J$38,0)*HLOOKUP(K$19,$F$146:$AS$206,$D78+1,0)),""),"")</f>
        <v/>
      </c>
      <c r="L78" s="136" t="str">
        <f ca="1">IFERROR(IF(OR(L$17=$C78,L$17=list!$C$4),(VLOOKUP(L$19,Input!$A$9:$I$48,Input!$I$6,0)*VLOOKUP(L$19,Input!$A$9:$H$48,Input!$H$6,0))/(VLOOKUP($E78,'Container Panel'!$B$41:$Z$100,'Container Panel'!$J$38,0)*HLOOKUP(L$19,$F$146:$AS$206,$D78+1,0)),""),"")</f>
        <v/>
      </c>
      <c r="M78" s="136" t="str">
        <f ca="1">IFERROR(IF(OR(M$17=$C78,M$17=list!$C$4),(VLOOKUP(M$19,Input!$A$9:$I$48,Input!$I$6,0)*VLOOKUP(M$19,Input!$A$9:$H$48,Input!$H$6,0))/(VLOOKUP($E78,'Container Panel'!$B$41:$Z$100,'Container Panel'!$J$38,0)*HLOOKUP(M$19,$F$146:$AS$206,$D78+1,0)),""),"")</f>
        <v/>
      </c>
      <c r="N78" s="136" t="str">
        <f ca="1">IFERROR(IF(OR(N$17=$C78,N$17=list!$C$4),(VLOOKUP(N$19,Input!$A$9:$I$48,Input!$I$6,0)*VLOOKUP(N$19,Input!$A$9:$H$48,Input!$H$6,0))/(VLOOKUP($E78,'Container Panel'!$B$41:$Z$100,'Container Panel'!$J$38,0)*HLOOKUP(N$19,$F$146:$AS$206,$D78+1,0)),""),"")</f>
        <v/>
      </c>
      <c r="O78" s="136" t="str">
        <f ca="1">IFERROR(IF(OR(O$17=$C78,O$17=list!$C$4),(VLOOKUP(O$19,Input!$A$9:$I$48,Input!$I$6,0)*VLOOKUP(O$19,Input!$A$9:$H$48,Input!$H$6,0))/(VLOOKUP($E78,'Container Panel'!$B$41:$Z$100,'Container Panel'!$J$38,0)*HLOOKUP(O$19,$F$146:$AS$206,$D78+1,0)),""),"")</f>
        <v/>
      </c>
      <c r="P78" s="136" t="str">
        <f ca="1">IFERROR(IF(OR(P$17=$C78,P$17=list!$C$4),(VLOOKUP(P$19,Input!$A$9:$I$48,Input!$I$6,0)*VLOOKUP(P$19,Input!$A$9:$H$48,Input!$H$6,0))/(VLOOKUP($E78,'Container Panel'!$B$41:$Z$100,'Container Panel'!$J$38,0)*HLOOKUP(P$19,$F$146:$AS$206,$D78+1,0)),""),"")</f>
        <v/>
      </c>
      <c r="Q78" s="136" t="str">
        <f ca="1">IFERROR(IF(OR(Q$17=$C78,Q$17=list!$C$4),(VLOOKUP(Q$19,Input!$A$9:$I$48,Input!$I$6,0)*VLOOKUP(Q$19,Input!$A$9:$H$48,Input!$H$6,0))/(VLOOKUP($E78,'Container Panel'!$B$41:$Z$100,'Container Panel'!$J$38,0)*HLOOKUP(Q$19,$F$146:$AS$206,$D78+1,0)),""),"")</f>
        <v/>
      </c>
      <c r="R78" s="136" t="str">
        <f ca="1">IFERROR(IF(OR(R$17=$C78,R$17=list!$C$4),(VLOOKUP(R$19,Input!$A$9:$I$48,Input!$I$6,0)*VLOOKUP(R$19,Input!$A$9:$H$48,Input!$H$6,0))/(VLOOKUP($E78,'Container Panel'!$B$41:$Z$100,'Container Panel'!$J$38,0)*HLOOKUP(R$19,$F$146:$AS$206,$D78+1,0)),""),"")</f>
        <v/>
      </c>
      <c r="S78" s="136" t="str">
        <f ca="1">IFERROR(IF(OR(S$17=$C78,S$17=list!$C$4),(VLOOKUP(S$19,Input!$A$9:$I$48,Input!$I$6,0)*VLOOKUP(S$19,Input!$A$9:$H$48,Input!$H$6,0))/(VLOOKUP($E78,'Container Panel'!$B$41:$Z$100,'Container Panel'!$J$38,0)*HLOOKUP(S$19,$F$146:$AS$206,$D78+1,0)),""),"")</f>
        <v/>
      </c>
      <c r="T78" s="136" t="str">
        <f ca="1">IFERROR(IF(OR(T$17=$C78,T$17=list!$C$4),(VLOOKUP(T$19,Input!$A$9:$I$48,Input!$I$6,0)*VLOOKUP(T$19,Input!$A$9:$H$48,Input!$H$6,0))/(VLOOKUP($E78,'Container Panel'!$B$41:$Z$100,'Container Panel'!$J$38,0)*HLOOKUP(T$19,$F$146:$AS$206,$D78+1,0)),""),"")</f>
        <v/>
      </c>
      <c r="U78" s="136" t="str">
        <f ca="1">IFERROR(IF(OR(U$17=$C78,U$17=list!$C$4),(VLOOKUP(U$19,Input!$A$9:$I$48,Input!$I$6,0)*VLOOKUP(U$19,Input!$A$9:$H$48,Input!$H$6,0))/(VLOOKUP($E78,'Container Panel'!$B$41:$Z$100,'Container Panel'!$J$38,0)*HLOOKUP(U$19,$F$146:$AS$206,$D78+1,0)),""),"")</f>
        <v/>
      </c>
      <c r="V78" s="136" t="str">
        <f ca="1">IFERROR(IF(OR(V$17=$C78,V$17=list!$C$4),(VLOOKUP(V$19,Input!$A$9:$I$48,Input!$I$6,0)*VLOOKUP(V$19,Input!$A$9:$H$48,Input!$H$6,0))/(VLOOKUP($E78,'Container Panel'!$B$41:$Z$100,'Container Panel'!$J$38,0)*HLOOKUP(V$19,$F$146:$AS$206,$D78+1,0)),""),"")</f>
        <v/>
      </c>
      <c r="W78" s="136" t="str">
        <f ca="1">IFERROR(IF(OR(W$17=$C78,W$17=list!$C$4),(VLOOKUP(W$19,Input!$A$9:$I$48,Input!$I$6,0)*VLOOKUP(W$19,Input!$A$9:$H$48,Input!$H$6,0))/(VLOOKUP($E78,'Container Panel'!$B$41:$Z$100,'Container Panel'!$J$38,0)*HLOOKUP(W$19,$F$146:$AS$206,$D78+1,0)),""),"")</f>
        <v/>
      </c>
      <c r="X78" s="136" t="str">
        <f ca="1">IFERROR(IF(OR(X$17=$C78,X$17=list!$C$4),(VLOOKUP(X$19,Input!$A$9:$I$48,Input!$I$6,0)*VLOOKUP(X$19,Input!$A$9:$H$48,Input!$H$6,0))/(VLOOKUP($E78,'Container Panel'!$B$41:$Z$100,'Container Panel'!$J$38,0)*HLOOKUP(X$19,$F$146:$AS$206,$D78+1,0)),""),"")</f>
        <v/>
      </c>
      <c r="Y78" s="136" t="str">
        <f ca="1">IFERROR(IF(OR(Y$17=$C78,Y$17=list!$C$4),(VLOOKUP(Y$19,Input!$A$9:$I$48,Input!$I$6,0)*VLOOKUP(Y$19,Input!$A$9:$H$48,Input!$H$6,0))/(VLOOKUP($E78,'Container Panel'!$B$41:$Z$100,'Container Panel'!$J$38,0)*HLOOKUP(Y$19,$F$146:$AS$206,$D78+1,0)),""),"")</f>
        <v/>
      </c>
      <c r="Z78" s="136" t="str">
        <f ca="1">IFERROR(IF(OR(Z$17=$C78,Z$17=list!$C$4),(VLOOKUP(Z$19,Input!$A$9:$I$48,Input!$I$6,0)*VLOOKUP(Z$19,Input!$A$9:$H$48,Input!$H$6,0))/(VLOOKUP($E78,'Container Panel'!$B$41:$Z$100,'Container Panel'!$J$38,0)*HLOOKUP(Z$19,$F$146:$AS$206,$D78+1,0)),""),"")</f>
        <v/>
      </c>
      <c r="AA78" s="136" t="str">
        <f ca="1">IFERROR(IF(OR(AA$17=$C78,AA$17=list!$C$4),(VLOOKUP(AA$19,Input!$A$9:$I$48,Input!$I$6,0)*VLOOKUP(AA$19,Input!$A$9:$H$48,Input!$H$6,0))/(VLOOKUP($E78,'Container Panel'!$B$41:$Z$100,'Container Panel'!$J$38,0)*HLOOKUP(AA$19,$F$146:$AS$206,$D78+1,0)),""),"")</f>
        <v/>
      </c>
      <c r="AB78" s="136" t="str">
        <f ca="1">IFERROR(IF(OR(AB$17=$C78,AB$17=list!$C$4),(VLOOKUP(AB$19,Input!$A$9:$I$48,Input!$I$6,0)*VLOOKUP(AB$19,Input!$A$9:$H$48,Input!$H$6,0))/(VLOOKUP($E78,'Container Panel'!$B$41:$Z$100,'Container Panel'!$J$38,0)*HLOOKUP(AB$19,$F$146:$AS$206,$D78+1,0)),""),"")</f>
        <v/>
      </c>
      <c r="AC78" s="136" t="str">
        <f ca="1">IFERROR(IF(OR(AC$17=$C78,AC$17=list!$C$4),(VLOOKUP(AC$19,Input!$A$9:$I$48,Input!$I$6,0)*VLOOKUP(AC$19,Input!$A$9:$H$48,Input!$H$6,0))/(VLOOKUP($E78,'Container Panel'!$B$41:$Z$100,'Container Panel'!$J$38,0)*HLOOKUP(AC$19,$F$146:$AS$206,$D78+1,0)),""),"")</f>
        <v/>
      </c>
      <c r="AD78" s="136" t="str">
        <f ca="1">IFERROR(IF(OR(AD$17=$C78,AD$17=list!$C$4),(VLOOKUP(AD$19,Input!$A$9:$I$48,Input!$I$6,0)*VLOOKUP(AD$19,Input!$A$9:$H$48,Input!$H$6,0))/(VLOOKUP($E78,'Container Panel'!$B$41:$Z$100,'Container Panel'!$J$38,0)*HLOOKUP(AD$19,$F$146:$AS$206,$D78+1,0)),""),"")</f>
        <v/>
      </c>
      <c r="AE78" s="136" t="str">
        <f ca="1">IFERROR(IF(OR(AE$17=$C78,AE$17=list!$C$4),(VLOOKUP(AE$19,Input!$A$9:$I$48,Input!$I$6,0)*VLOOKUP(AE$19,Input!$A$9:$H$48,Input!$H$6,0))/(VLOOKUP($E78,'Container Panel'!$B$41:$Z$100,'Container Panel'!$J$38,0)*HLOOKUP(AE$19,$F$146:$AS$206,$D78+1,0)),""),"")</f>
        <v/>
      </c>
      <c r="AF78" s="136" t="str">
        <f ca="1">IFERROR(IF(OR(AF$17=$C78,AF$17=list!$C$4),(VLOOKUP(AF$19,Input!$A$9:$I$48,Input!$I$6,0)*VLOOKUP(AF$19,Input!$A$9:$H$48,Input!$H$6,0))/(VLOOKUP($E78,'Container Panel'!$B$41:$Z$100,'Container Panel'!$J$38,0)*HLOOKUP(AF$19,$F$146:$AS$206,$D78+1,0)),""),"")</f>
        <v/>
      </c>
      <c r="AG78" s="136" t="str">
        <f ca="1">IFERROR(IF(OR(AG$17=$C78,AG$17=list!$C$4),(VLOOKUP(AG$19,Input!$A$9:$I$48,Input!$I$6,0)*VLOOKUP(AG$19,Input!$A$9:$H$48,Input!$H$6,0))/(VLOOKUP($E78,'Container Panel'!$B$41:$Z$100,'Container Panel'!$J$38,0)*HLOOKUP(AG$19,$F$146:$AS$206,$D78+1,0)),""),"")</f>
        <v/>
      </c>
      <c r="AH78" s="136" t="str">
        <f ca="1">IFERROR(IF(OR(AH$17=$C78,AH$17=list!$C$4),(VLOOKUP(AH$19,Input!$A$9:$I$48,Input!$I$6,0)*VLOOKUP(AH$19,Input!$A$9:$H$48,Input!$H$6,0))/(VLOOKUP($E78,'Container Panel'!$B$41:$Z$100,'Container Panel'!$J$38,0)*HLOOKUP(AH$19,$F$146:$AS$206,$D78+1,0)),""),"")</f>
        <v/>
      </c>
      <c r="AI78" s="136" t="str">
        <f ca="1">IFERROR(IF(OR(AI$17=$C78,AI$17=list!$C$4),(VLOOKUP(AI$19,Input!$A$9:$I$48,Input!$I$6,0)*VLOOKUP(AI$19,Input!$A$9:$H$48,Input!$H$6,0))/(VLOOKUP($E78,'Container Panel'!$B$41:$Z$100,'Container Panel'!$J$38,0)*HLOOKUP(AI$19,$F$146:$AS$206,$D78+1,0)),""),"")</f>
        <v/>
      </c>
      <c r="AJ78" s="136" t="str">
        <f ca="1">IFERROR(IF(OR(AJ$17=$C78,AJ$17=list!$C$4),(VLOOKUP(AJ$19,Input!$A$9:$I$48,Input!$I$6,0)*VLOOKUP(AJ$19,Input!$A$9:$H$48,Input!$H$6,0))/(VLOOKUP($E78,'Container Panel'!$B$41:$Z$100,'Container Panel'!$J$38,0)*HLOOKUP(AJ$19,$F$146:$AS$206,$D78+1,0)),""),"")</f>
        <v/>
      </c>
      <c r="AK78" s="136" t="str">
        <f ca="1">IFERROR(IF(OR(AK$17=$C78,AK$17=list!$C$4),(VLOOKUP(AK$19,Input!$A$9:$I$48,Input!$I$6,0)*VLOOKUP(AK$19,Input!$A$9:$H$48,Input!$H$6,0))/(VLOOKUP($E78,'Container Panel'!$B$41:$Z$100,'Container Panel'!$J$38,0)*HLOOKUP(AK$19,$F$146:$AS$206,$D78+1,0)),""),"")</f>
        <v/>
      </c>
      <c r="AL78" s="136" t="str">
        <f ca="1">IFERROR(IF(OR(AL$17=$C78,AL$17=list!$C$4),(VLOOKUP(AL$19,Input!$A$9:$I$48,Input!$I$6,0)*VLOOKUP(AL$19,Input!$A$9:$H$48,Input!$H$6,0))/(VLOOKUP($E78,'Container Panel'!$B$41:$Z$100,'Container Panel'!$J$38,0)*HLOOKUP(AL$19,$F$146:$AS$206,$D78+1,0)),""),"")</f>
        <v/>
      </c>
      <c r="AM78" s="136" t="str">
        <f ca="1">IFERROR(IF(OR(AM$17=$C78,AM$17=list!$C$4),(VLOOKUP(AM$19,Input!$A$9:$I$48,Input!$I$6,0)*VLOOKUP(AM$19,Input!$A$9:$H$48,Input!$H$6,0))/(VLOOKUP($E78,'Container Panel'!$B$41:$Z$100,'Container Panel'!$J$38,0)*HLOOKUP(AM$19,$F$146:$AS$206,$D78+1,0)),""),"")</f>
        <v/>
      </c>
      <c r="AN78" s="136" t="str">
        <f ca="1">IFERROR(IF(OR(AN$17=$C78,AN$17=list!$C$4),(VLOOKUP(AN$19,Input!$A$9:$I$48,Input!$I$6,0)*VLOOKUP(AN$19,Input!$A$9:$H$48,Input!$H$6,0))/(VLOOKUP($E78,'Container Panel'!$B$41:$Z$100,'Container Panel'!$J$38,0)*HLOOKUP(AN$19,$F$146:$AS$206,$D78+1,0)),""),"")</f>
        <v/>
      </c>
      <c r="AO78" s="136" t="str">
        <f ca="1">IFERROR(IF(OR(AO$17=$C78,AO$17=list!$C$4),(VLOOKUP(AO$19,Input!$A$9:$I$48,Input!$I$6,0)*VLOOKUP(AO$19,Input!$A$9:$H$48,Input!$H$6,0))/(VLOOKUP($E78,'Container Panel'!$B$41:$Z$100,'Container Panel'!$J$38,0)*HLOOKUP(AO$19,$F$146:$AS$206,$D78+1,0)),""),"")</f>
        <v/>
      </c>
      <c r="AP78" s="136" t="str">
        <f ca="1">IFERROR(IF(OR(AP$17=$C78,AP$17=list!$C$4),(VLOOKUP(AP$19,Input!$A$9:$I$48,Input!$I$6,0)*VLOOKUP(AP$19,Input!$A$9:$H$48,Input!$H$6,0))/(VLOOKUP($E78,'Container Panel'!$B$41:$Z$100,'Container Panel'!$J$38,0)*HLOOKUP(AP$19,$F$146:$AS$206,$D78+1,0)),""),"")</f>
        <v/>
      </c>
      <c r="AQ78" s="136" t="str">
        <f ca="1">IFERROR(IF(OR(AQ$17=$C78,AQ$17=list!$C$4),(VLOOKUP(AQ$19,Input!$A$9:$I$48,Input!$I$6,0)*VLOOKUP(AQ$19,Input!$A$9:$H$48,Input!$H$6,0))/(VLOOKUP($E78,'Container Panel'!$B$41:$Z$100,'Container Panel'!$J$38,0)*HLOOKUP(AQ$19,$F$146:$AS$206,$D78+1,0)),""),"")</f>
        <v/>
      </c>
      <c r="AR78" s="136" t="str">
        <f ca="1">IFERROR(IF(OR(AR$17=$C78,AR$17=list!$C$4),(VLOOKUP(AR$19,Input!$A$9:$I$48,Input!$I$6,0)*VLOOKUP(AR$19,Input!$A$9:$H$48,Input!$H$6,0))/(VLOOKUP($E78,'Container Panel'!$B$41:$Z$100,'Container Panel'!$J$38,0)*HLOOKUP(AR$19,$F$146:$AS$206,$D78+1,0)),""),"")</f>
        <v/>
      </c>
      <c r="AS78" s="136" t="str">
        <f ca="1">IFERROR(IF(OR(AS$17=$C78,AS$17=list!$C$4),(VLOOKUP(AS$19,Input!$A$9:$I$48,Input!$I$6,0)*VLOOKUP(AS$19,Input!$A$9:$H$48,Input!$H$6,0))/(VLOOKUP($E78,'Container Panel'!$B$41:$Z$100,'Container Panel'!$J$38,0)*HLOOKUP(AS$19,$F$146:$AS$206,$D78+1,0)),""),"")</f>
        <v/>
      </c>
    </row>
    <row r="79" spans="3:45">
      <c r="C79" s="74" t="str">
        <f>IFERROR(VLOOKUP($E79,'Container Panel'!$B$41:$M$100,'Container Panel'!$K$38,0),"")</f>
        <v/>
      </c>
      <c r="D79" s="74">
        <v>60</v>
      </c>
      <c r="E79" s="135">
        <f t="shared" si="11"/>
        <v>0</v>
      </c>
      <c r="F79" s="136" t="str">
        <f ca="1">IFERROR(IF(OR(F$17=$C79,F$17=list!$C$4),(VLOOKUP(F$19,Input!$A$9:$I$48,Input!$I$6,0)*VLOOKUP(F$19,Input!$A$9:$H$48,Input!$H$6,0))/(VLOOKUP($E79,'Container Panel'!$B$41:$Z$100,'Container Panel'!$J$38,0)*HLOOKUP(F$19,$F$146:$AS$206,$D79+1,0)),""),"")</f>
        <v/>
      </c>
      <c r="G79" s="136" t="str">
        <f ca="1">IFERROR(IF(OR(G$17=$C79,G$17=list!$C$4),(VLOOKUP(G$19,Input!$A$9:$I$48,Input!$I$6,0)*VLOOKUP(G$19,Input!$A$9:$H$48,Input!$H$6,0))/(VLOOKUP($E79,'Container Panel'!$B$41:$Z$100,'Container Panel'!$J$38,0)*HLOOKUP(G$19,$F$146:$AS$206,$D79+1,0)),""),"")</f>
        <v/>
      </c>
      <c r="H79" s="136" t="str">
        <f ca="1">IFERROR(IF(OR(H$17=$C79,H$17=list!$C$4),(VLOOKUP(H$19,Input!$A$9:$I$48,Input!$I$6,0)*VLOOKUP(H$19,Input!$A$9:$H$48,Input!$H$6,0))/(VLOOKUP($E79,'Container Panel'!$B$41:$Z$100,'Container Panel'!$J$38,0)*HLOOKUP(H$19,$F$146:$AS$206,$D79+1,0)),""),"")</f>
        <v/>
      </c>
      <c r="I79" s="136" t="str">
        <f ca="1">IFERROR(IF(OR(I$17=$C79,I$17=list!$C$4),(VLOOKUP(I$19,Input!$A$9:$I$48,Input!$I$6,0)*VLOOKUP(I$19,Input!$A$9:$H$48,Input!$H$6,0))/(VLOOKUP($E79,'Container Panel'!$B$41:$Z$100,'Container Panel'!$J$38,0)*HLOOKUP(I$19,$F$146:$AS$206,$D79+1,0)),""),"")</f>
        <v/>
      </c>
      <c r="J79" s="136" t="str">
        <f ca="1">IFERROR(IF(OR(J$17=$C79,J$17=list!$C$4),(VLOOKUP(J$19,Input!$A$9:$I$48,Input!$I$6,0)*VLOOKUP(J$19,Input!$A$9:$H$48,Input!$H$6,0))/(VLOOKUP($E79,'Container Panel'!$B$41:$Z$100,'Container Panel'!$J$38,0)*HLOOKUP(J$19,$F$146:$AS$206,$D79+1,0)),""),"")</f>
        <v/>
      </c>
      <c r="K79" s="136" t="str">
        <f ca="1">IFERROR(IF(OR(K$17=$C79,K$17=list!$C$4),(VLOOKUP(K$19,Input!$A$9:$I$48,Input!$I$6,0)*VLOOKUP(K$19,Input!$A$9:$H$48,Input!$H$6,0))/(VLOOKUP($E79,'Container Panel'!$B$41:$Z$100,'Container Panel'!$J$38,0)*HLOOKUP(K$19,$F$146:$AS$206,$D79+1,0)),""),"")</f>
        <v/>
      </c>
      <c r="L79" s="136" t="str">
        <f ca="1">IFERROR(IF(OR(L$17=$C79,L$17=list!$C$4),(VLOOKUP(L$19,Input!$A$9:$I$48,Input!$I$6,0)*VLOOKUP(L$19,Input!$A$9:$H$48,Input!$H$6,0))/(VLOOKUP($E79,'Container Panel'!$B$41:$Z$100,'Container Panel'!$J$38,0)*HLOOKUP(L$19,$F$146:$AS$206,$D79+1,0)),""),"")</f>
        <v/>
      </c>
      <c r="M79" s="136" t="str">
        <f ca="1">IFERROR(IF(OR(M$17=$C79,M$17=list!$C$4),(VLOOKUP(M$19,Input!$A$9:$I$48,Input!$I$6,0)*VLOOKUP(M$19,Input!$A$9:$H$48,Input!$H$6,0))/(VLOOKUP($E79,'Container Panel'!$B$41:$Z$100,'Container Panel'!$J$38,0)*HLOOKUP(M$19,$F$146:$AS$206,$D79+1,0)),""),"")</f>
        <v/>
      </c>
      <c r="N79" s="136" t="str">
        <f ca="1">IFERROR(IF(OR(N$17=$C79,N$17=list!$C$4),(VLOOKUP(N$19,Input!$A$9:$I$48,Input!$I$6,0)*VLOOKUP(N$19,Input!$A$9:$H$48,Input!$H$6,0))/(VLOOKUP($E79,'Container Panel'!$B$41:$Z$100,'Container Panel'!$J$38,0)*HLOOKUP(N$19,$F$146:$AS$206,$D79+1,0)),""),"")</f>
        <v/>
      </c>
      <c r="O79" s="136" t="str">
        <f ca="1">IFERROR(IF(OR(O$17=$C79,O$17=list!$C$4),(VLOOKUP(O$19,Input!$A$9:$I$48,Input!$I$6,0)*VLOOKUP(O$19,Input!$A$9:$H$48,Input!$H$6,0))/(VLOOKUP($E79,'Container Panel'!$B$41:$Z$100,'Container Panel'!$J$38,0)*HLOOKUP(O$19,$F$146:$AS$206,$D79+1,0)),""),"")</f>
        <v/>
      </c>
      <c r="P79" s="136" t="str">
        <f ca="1">IFERROR(IF(OR(P$17=$C79,P$17=list!$C$4),(VLOOKUP(P$19,Input!$A$9:$I$48,Input!$I$6,0)*VLOOKUP(P$19,Input!$A$9:$H$48,Input!$H$6,0))/(VLOOKUP($E79,'Container Panel'!$B$41:$Z$100,'Container Panel'!$J$38,0)*HLOOKUP(P$19,$F$146:$AS$206,$D79+1,0)),""),"")</f>
        <v/>
      </c>
      <c r="Q79" s="136" t="str">
        <f ca="1">IFERROR(IF(OR(Q$17=$C79,Q$17=list!$C$4),(VLOOKUP(Q$19,Input!$A$9:$I$48,Input!$I$6,0)*VLOOKUP(Q$19,Input!$A$9:$H$48,Input!$H$6,0))/(VLOOKUP($E79,'Container Panel'!$B$41:$Z$100,'Container Panel'!$J$38,0)*HLOOKUP(Q$19,$F$146:$AS$206,$D79+1,0)),""),"")</f>
        <v/>
      </c>
      <c r="R79" s="136" t="str">
        <f ca="1">IFERROR(IF(OR(R$17=$C79,R$17=list!$C$4),(VLOOKUP(R$19,Input!$A$9:$I$48,Input!$I$6,0)*VLOOKUP(R$19,Input!$A$9:$H$48,Input!$H$6,0))/(VLOOKUP($E79,'Container Panel'!$B$41:$Z$100,'Container Panel'!$J$38,0)*HLOOKUP(R$19,$F$146:$AS$206,$D79+1,0)),""),"")</f>
        <v/>
      </c>
      <c r="S79" s="136" t="str">
        <f ca="1">IFERROR(IF(OR(S$17=$C79,S$17=list!$C$4),(VLOOKUP(S$19,Input!$A$9:$I$48,Input!$I$6,0)*VLOOKUP(S$19,Input!$A$9:$H$48,Input!$H$6,0))/(VLOOKUP($E79,'Container Panel'!$B$41:$Z$100,'Container Panel'!$J$38,0)*HLOOKUP(S$19,$F$146:$AS$206,$D79+1,0)),""),"")</f>
        <v/>
      </c>
      <c r="T79" s="136" t="str">
        <f ca="1">IFERROR(IF(OR(T$17=$C79,T$17=list!$C$4),(VLOOKUP(T$19,Input!$A$9:$I$48,Input!$I$6,0)*VLOOKUP(T$19,Input!$A$9:$H$48,Input!$H$6,0))/(VLOOKUP($E79,'Container Panel'!$B$41:$Z$100,'Container Panel'!$J$38,0)*HLOOKUP(T$19,$F$146:$AS$206,$D79+1,0)),""),"")</f>
        <v/>
      </c>
      <c r="U79" s="136" t="str">
        <f ca="1">IFERROR(IF(OR(U$17=$C79,U$17=list!$C$4),(VLOOKUP(U$19,Input!$A$9:$I$48,Input!$I$6,0)*VLOOKUP(U$19,Input!$A$9:$H$48,Input!$H$6,0))/(VLOOKUP($E79,'Container Panel'!$B$41:$Z$100,'Container Panel'!$J$38,0)*HLOOKUP(U$19,$F$146:$AS$206,$D79+1,0)),""),"")</f>
        <v/>
      </c>
      <c r="V79" s="136" t="str">
        <f ca="1">IFERROR(IF(OR(V$17=$C79,V$17=list!$C$4),(VLOOKUP(V$19,Input!$A$9:$I$48,Input!$I$6,0)*VLOOKUP(V$19,Input!$A$9:$H$48,Input!$H$6,0))/(VLOOKUP($E79,'Container Panel'!$B$41:$Z$100,'Container Panel'!$J$38,0)*HLOOKUP(V$19,$F$146:$AS$206,$D79+1,0)),""),"")</f>
        <v/>
      </c>
      <c r="W79" s="136" t="str">
        <f ca="1">IFERROR(IF(OR(W$17=$C79,W$17=list!$C$4),(VLOOKUP(W$19,Input!$A$9:$I$48,Input!$I$6,0)*VLOOKUP(W$19,Input!$A$9:$H$48,Input!$H$6,0))/(VLOOKUP($E79,'Container Panel'!$B$41:$Z$100,'Container Panel'!$J$38,0)*HLOOKUP(W$19,$F$146:$AS$206,$D79+1,0)),""),"")</f>
        <v/>
      </c>
      <c r="X79" s="136" t="str">
        <f ca="1">IFERROR(IF(OR(X$17=$C79,X$17=list!$C$4),(VLOOKUP(X$19,Input!$A$9:$I$48,Input!$I$6,0)*VLOOKUP(X$19,Input!$A$9:$H$48,Input!$H$6,0))/(VLOOKUP($E79,'Container Panel'!$B$41:$Z$100,'Container Panel'!$J$38,0)*HLOOKUP(X$19,$F$146:$AS$206,$D79+1,0)),""),"")</f>
        <v/>
      </c>
      <c r="Y79" s="136" t="str">
        <f ca="1">IFERROR(IF(OR(Y$17=$C79,Y$17=list!$C$4),(VLOOKUP(Y$19,Input!$A$9:$I$48,Input!$I$6,0)*VLOOKUP(Y$19,Input!$A$9:$H$48,Input!$H$6,0))/(VLOOKUP($E79,'Container Panel'!$B$41:$Z$100,'Container Panel'!$J$38,0)*HLOOKUP(Y$19,$F$146:$AS$206,$D79+1,0)),""),"")</f>
        <v/>
      </c>
      <c r="Z79" s="136" t="str">
        <f ca="1">IFERROR(IF(OR(Z$17=$C79,Z$17=list!$C$4),(VLOOKUP(Z$19,Input!$A$9:$I$48,Input!$I$6,0)*VLOOKUP(Z$19,Input!$A$9:$H$48,Input!$H$6,0))/(VLOOKUP($E79,'Container Panel'!$B$41:$Z$100,'Container Panel'!$J$38,0)*HLOOKUP(Z$19,$F$146:$AS$206,$D79+1,0)),""),"")</f>
        <v/>
      </c>
      <c r="AA79" s="136" t="str">
        <f ca="1">IFERROR(IF(OR(AA$17=$C79,AA$17=list!$C$4),(VLOOKUP(AA$19,Input!$A$9:$I$48,Input!$I$6,0)*VLOOKUP(AA$19,Input!$A$9:$H$48,Input!$H$6,0))/(VLOOKUP($E79,'Container Panel'!$B$41:$Z$100,'Container Panel'!$J$38,0)*HLOOKUP(AA$19,$F$146:$AS$206,$D79+1,0)),""),"")</f>
        <v/>
      </c>
      <c r="AB79" s="136" t="str">
        <f ca="1">IFERROR(IF(OR(AB$17=$C79,AB$17=list!$C$4),(VLOOKUP(AB$19,Input!$A$9:$I$48,Input!$I$6,0)*VLOOKUP(AB$19,Input!$A$9:$H$48,Input!$H$6,0))/(VLOOKUP($E79,'Container Panel'!$B$41:$Z$100,'Container Panel'!$J$38,0)*HLOOKUP(AB$19,$F$146:$AS$206,$D79+1,0)),""),"")</f>
        <v/>
      </c>
      <c r="AC79" s="136" t="str">
        <f ca="1">IFERROR(IF(OR(AC$17=$C79,AC$17=list!$C$4),(VLOOKUP(AC$19,Input!$A$9:$I$48,Input!$I$6,0)*VLOOKUP(AC$19,Input!$A$9:$H$48,Input!$H$6,0))/(VLOOKUP($E79,'Container Panel'!$B$41:$Z$100,'Container Panel'!$J$38,0)*HLOOKUP(AC$19,$F$146:$AS$206,$D79+1,0)),""),"")</f>
        <v/>
      </c>
      <c r="AD79" s="136" t="str">
        <f ca="1">IFERROR(IF(OR(AD$17=$C79,AD$17=list!$C$4),(VLOOKUP(AD$19,Input!$A$9:$I$48,Input!$I$6,0)*VLOOKUP(AD$19,Input!$A$9:$H$48,Input!$H$6,0))/(VLOOKUP($E79,'Container Panel'!$B$41:$Z$100,'Container Panel'!$J$38,0)*HLOOKUP(AD$19,$F$146:$AS$206,$D79+1,0)),""),"")</f>
        <v/>
      </c>
      <c r="AE79" s="136" t="str">
        <f ca="1">IFERROR(IF(OR(AE$17=$C79,AE$17=list!$C$4),(VLOOKUP(AE$19,Input!$A$9:$I$48,Input!$I$6,0)*VLOOKUP(AE$19,Input!$A$9:$H$48,Input!$H$6,0))/(VLOOKUP($E79,'Container Panel'!$B$41:$Z$100,'Container Panel'!$J$38,0)*HLOOKUP(AE$19,$F$146:$AS$206,$D79+1,0)),""),"")</f>
        <v/>
      </c>
      <c r="AF79" s="136" t="str">
        <f ca="1">IFERROR(IF(OR(AF$17=$C79,AF$17=list!$C$4),(VLOOKUP(AF$19,Input!$A$9:$I$48,Input!$I$6,0)*VLOOKUP(AF$19,Input!$A$9:$H$48,Input!$H$6,0))/(VLOOKUP($E79,'Container Panel'!$B$41:$Z$100,'Container Panel'!$J$38,0)*HLOOKUP(AF$19,$F$146:$AS$206,$D79+1,0)),""),"")</f>
        <v/>
      </c>
      <c r="AG79" s="136" t="str">
        <f ca="1">IFERROR(IF(OR(AG$17=$C79,AG$17=list!$C$4),(VLOOKUP(AG$19,Input!$A$9:$I$48,Input!$I$6,0)*VLOOKUP(AG$19,Input!$A$9:$H$48,Input!$H$6,0))/(VLOOKUP($E79,'Container Panel'!$B$41:$Z$100,'Container Panel'!$J$38,0)*HLOOKUP(AG$19,$F$146:$AS$206,$D79+1,0)),""),"")</f>
        <v/>
      </c>
      <c r="AH79" s="136" t="str">
        <f ca="1">IFERROR(IF(OR(AH$17=$C79,AH$17=list!$C$4),(VLOOKUP(AH$19,Input!$A$9:$I$48,Input!$I$6,0)*VLOOKUP(AH$19,Input!$A$9:$H$48,Input!$H$6,0))/(VLOOKUP($E79,'Container Panel'!$B$41:$Z$100,'Container Panel'!$J$38,0)*HLOOKUP(AH$19,$F$146:$AS$206,$D79+1,0)),""),"")</f>
        <v/>
      </c>
      <c r="AI79" s="136" t="str">
        <f ca="1">IFERROR(IF(OR(AI$17=$C79,AI$17=list!$C$4),(VLOOKUP(AI$19,Input!$A$9:$I$48,Input!$I$6,0)*VLOOKUP(AI$19,Input!$A$9:$H$48,Input!$H$6,0))/(VLOOKUP($E79,'Container Panel'!$B$41:$Z$100,'Container Panel'!$J$38,0)*HLOOKUP(AI$19,$F$146:$AS$206,$D79+1,0)),""),"")</f>
        <v/>
      </c>
      <c r="AJ79" s="136" t="str">
        <f ca="1">IFERROR(IF(OR(AJ$17=$C79,AJ$17=list!$C$4),(VLOOKUP(AJ$19,Input!$A$9:$I$48,Input!$I$6,0)*VLOOKUP(AJ$19,Input!$A$9:$H$48,Input!$H$6,0))/(VLOOKUP($E79,'Container Panel'!$B$41:$Z$100,'Container Panel'!$J$38,0)*HLOOKUP(AJ$19,$F$146:$AS$206,$D79+1,0)),""),"")</f>
        <v/>
      </c>
      <c r="AK79" s="136" t="str">
        <f ca="1">IFERROR(IF(OR(AK$17=$C79,AK$17=list!$C$4),(VLOOKUP(AK$19,Input!$A$9:$I$48,Input!$I$6,0)*VLOOKUP(AK$19,Input!$A$9:$H$48,Input!$H$6,0))/(VLOOKUP($E79,'Container Panel'!$B$41:$Z$100,'Container Panel'!$J$38,0)*HLOOKUP(AK$19,$F$146:$AS$206,$D79+1,0)),""),"")</f>
        <v/>
      </c>
      <c r="AL79" s="136" t="str">
        <f ca="1">IFERROR(IF(OR(AL$17=$C79,AL$17=list!$C$4),(VLOOKUP(AL$19,Input!$A$9:$I$48,Input!$I$6,0)*VLOOKUP(AL$19,Input!$A$9:$H$48,Input!$H$6,0))/(VLOOKUP($E79,'Container Panel'!$B$41:$Z$100,'Container Panel'!$J$38,0)*HLOOKUP(AL$19,$F$146:$AS$206,$D79+1,0)),""),"")</f>
        <v/>
      </c>
      <c r="AM79" s="136" t="str">
        <f ca="1">IFERROR(IF(OR(AM$17=$C79,AM$17=list!$C$4),(VLOOKUP(AM$19,Input!$A$9:$I$48,Input!$I$6,0)*VLOOKUP(AM$19,Input!$A$9:$H$48,Input!$H$6,0))/(VLOOKUP($E79,'Container Panel'!$B$41:$Z$100,'Container Panel'!$J$38,0)*HLOOKUP(AM$19,$F$146:$AS$206,$D79+1,0)),""),"")</f>
        <v/>
      </c>
      <c r="AN79" s="136" t="str">
        <f ca="1">IFERROR(IF(OR(AN$17=$C79,AN$17=list!$C$4),(VLOOKUP(AN$19,Input!$A$9:$I$48,Input!$I$6,0)*VLOOKUP(AN$19,Input!$A$9:$H$48,Input!$H$6,0))/(VLOOKUP($E79,'Container Panel'!$B$41:$Z$100,'Container Panel'!$J$38,0)*HLOOKUP(AN$19,$F$146:$AS$206,$D79+1,0)),""),"")</f>
        <v/>
      </c>
      <c r="AO79" s="136" t="str">
        <f ca="1">IFERROR(IF(OR(AO$17=$C79,AO$17=list!$C$4),(VLOOKUP(AO$19,Input!$A$9:$I$48,Input!$I$6,0)*VLOOKUP(AO$19,Input!$A$9:$H$48,Input!$H$6,0))/(VLOOKUP($E79,'Container Panel'!$B$41:$Z$100,'Container Panel'!$J$38,0)*HLOOKUP(AO$19,$F$146:$AS$206,$D79+1,0)),""),"")</f>
        <v/>
      </c>
      <c r="AP79" s="136" t="str">
        <f ca="1">IFERROR(IF(OR(AP$17=$C79,AP$17=list!$C$4),(VLOOKUP(AP$19,Input!$A$9:$I$48,Input!$I$6,0)*VLOOKUP(AP$19,Input!$A$9:$H$48,Input!$H$6,0))/(VLOOKUP($E79,'Container Panel'!$B$41:$Z$100,'Container Panel'!$J$38,0)*HLOOKUP(AP$19,$F$146:$AS$206,$D79+1,0)),""),"")</f>
        <v/>
      </c>
      <c r="AQ79" s="136" t="str">
        <f ca="1">IFERROR(IF(OR(AQ$17=$C79,AQ$17=list!$C$4),(VLOOKUP(AQ$19,Input!$A$9:$I$48,Input!$I$6,0)*VLOOKUP(AQ$19,Input!$A$9:$H$48,Input!$H$6,0))/(VLOOKUP($E79,'Container Panel'!$B$41:$Z$100,'Container Panel'!$J$38,0)*HLOOKUP(AQ$19,$F$146:$AS$206,$D79+1,0)),""),"")</f>
        <v/>
      </c>
      <c r="AR79" s="136" t="str">
        <f ca="1">IFERROR(IF(OR(AR$17=$C79,AR$17=list!$C$4),(VLOOKUP(AR$19,Input!$A$9:$I$48,Input!$I$6,0)*VLOOKUP(AR$19,Input!$A$9:$H$48,Input!$H$6,0))/(VLOOKUP($E79,'Container Panel'!$B$41:$Z$100,'Container Panel'!$J$38,0)*HLOOKUP(AR$19,$F$146:$AS$206,$D79+1,0)),""),"")</f>
        <v/>
      </c>
      <c r="AS79" s="136" t="str">
        <f ca="1">IFERROR(IF(OR(AS$17=$C79,AS$17=list!$C$4),(VLOOKUP(AS$19,Input!$A$9:$I$48,Input!$I$6,0)*VLOOKUP(AS$19,Input!$A$9:$H$48,Input!$H$6,0))/(VLOOKUP($E79,'Container Panel'!$B$41:$Z$100,'Container Panel'!$J$38,0)*HLOOKUP(AS$19,$F$146:$AS$206,$D79+1,0)),""),"")</f>
        <v/>
      </c>
    </row>
    <row r="81" spans="3:45">
      <c r="C81" s="74"/>
      <c r="D81" s="74"/>
      <c r="E81" s="134" t="s">
        <v>91</v>
      </c>
      <c r="F81" s="74" t="str">
        <f>IFERROR(IF(VLOOKUP(F$83,UI!$A$12:$H$51,UI!$H$9,0)=0,list!$C$4,VLOOKUP(F$83,UI!$A$12:$H$51,UI!$H$9,0)),"")</f>
        <v>All</v>
      </c>
      <c r="G81" s="74" t="str">
        <f>IFERROR(IF(VLOOKUP(G$83,UI!$A$12:$H$51,UI!$H$9,0)=0,list!$C$4,VLOOKUP(G$83,UI!$A$12:$H$51,UI!$H$9,0)),"")</f>
        <v>All</v>
      </c>
      <c r="H81" s="74" t="str">
        <f>IFERROR(IF(VLOOKUP(H$83,UI!$A$12:$H$51,UI!$H$9,0)=0,list!$C$4,VLOOKUP(H$83,UI!$A$12:$H$51,UI!$H$9,0)),"")</f>
        <v/>
      </c>
      <c r="I81" s="74" t="str">
        <f>IFERROR(IF(VLOOKUP(I$83,UI!$A$12:$H$51,UI!$H$9,0)=0,list!$C$4,VLOOKUP(I$83,UI!$A$12:$H$51,UI!$H$9,0)),"")</f>
        <v/>
      </c>
      <c r="J81" s="74" t="str">
        <f>IFERROR(IF(VLOOKUP(J$83,UI!$A$12:$H$51,UI!$H$9,0)=0,list!$C$4,VLOOKUP(J$83,UI!$A$12:$H$51,UI!$H$9,0)),"")</f>
        <v/>
      </c>
      <c r="K81" s="74" t="str">
        <f>IFERROR(IF(VLOOKUP(K$83,UI!$A$12:$H$51,UI!$H$9,0)=0,list!$C$4,VLOOKUP(K$83,UI!$A$12:$H$51,UI!$H$9,0)),"")</f>
        <v/>
      </c>
      <c r="L81" s="74" t="str">
        <f>IFERROR(IF(VLOOKUP(L$83,UI!$A$12:$H$51,UI!$H$9,0)=0,list!$C$4,VLOOKUP(L$83,UI!$A$12:$H$51,UI!$H$9,0)),"")</f>
        <v/>
      </c>
      <c r="M81" s="74" t="str">
        <f>IFERROR(IF(VLOOKUP(M$83,UI!$A$12:$H$51,UI!$H$9,0)=0,list!$C$4,VLOOKUP(M$83,UI!$A$12:$H$51,UI!$H$9,0)),"")</f>
        <v/>
      </c>
      <c r="N81" s="74" t="str">
        <f>IFERROR(IF(VLOOKUP(N$83,UI!$A$12:$H$51,UI!$H$9,0)=0,list!$C$4,VLOOKUP(N$83,UI!$A$12:$H$51,UI!$H$9,0)),"")</f>
        <v/>
      </c>
      <c r="O81" s="74" t="str">
        <f>IFERROR(IF(VLOOKUP(O$83,UI!$A$12:$H$51,UI!$H$9,0)=0,list!$C$4,VLOOKUP(O$83,UI!$A$12:$H$51,UI!$H$9,0)),"")</f>
        <v/>
      </c>
      <c r="P81" s="74" t="str">
        <f>IFERROR(IF(VLOOKUP(P$83,UI!$A$12:$H$51,UI!$H$9,0)=0,list!$C$4,VLOOKUP(P$83,UI!$A$12:$H$51,UI!$H$9,0)),"")</f>
        <v/>
      </c>
      <c r="Q81" s="74" t="str">
        <f>IFERROR(IF(VLOOKUP(Q$83,UI!$A$12:$H$51,UI!$H$9,0)=0,list!$C$4,VLOOKUP(Q$83,UI!$A$12:$H$51,UI!$H$9,0)),"")</f>
        <v/>
      </c>
      <c r="R81" s="74" t="str">
        <f>IFERROR(IF(VLOOKUP(R$83,UI!$A$12:$H$51,UI!$H$9,0)=0,list!$C$4,VLOOKUP(R$83,UI!$A$12:$H$51,UI!$H$9,0)),"")</f>
        <v/>
      </c>
      <c r="S81" s="74" t="str">
        <f>IFERROR(IF(VLOOKUP(S$83,UI!$A$12:$H$51,UI!$H$9,0)=0,list!$C$4,VLOOKUP(S$83,UI!$A$12:$H$51,UI!$H$9,0)),"")</f>
        <v/>
      </c>
      <c r="T81" s="74" t="str">
        <f>IFERROR(IF(VLOOKUP(T$83,UI!$A$12:$H$51,UI!$H$9,0)=0,list!$C$4,VLOOKUP(T$83,UI!$A$12:$H$51,UI!$H$9,0)),"")</f>
        <v/>
      </c>
      <c r="U81" s="74" t="str">
        <f>IFERROR(IF(VLOOKUP(U$83,UI!$A$12:$H$51,UI!$H$9,0)=0,list!$C$4,VLOOKUP(U$83,UI!$A$12:$H$51,UI!$H$9,0)),"")</f>
        <v/>
      </c>
      <c r="V81" s="74" t="str">
        <f>IFERROR(IF(VLOOKUP(V$83,UI!$A$12:$H$51,UI!$H$9,0)=0,list!$C$4,VLOOKUP(V$83,UI!$A$12:$H$51,UI!$H$9,0)),"")</f>
        <v/>
      </c>
      <c r="W81" s="74" t="str">
        <f>IFERROR(IF(VLOOKUP(W$83,UI!$A$12:$H$51,UI!$H$9,0)=0,list!$C$4,VLOOKUP(W$83,UI!$A$12:$H$51,UI!$H$9,0)),"")</f>
        <v/>
      </c>
      <c r="X81" s="74" t="str">
        <f>IFERROR(IF(VLOOKUP(X$83,UI!$A$12:$H$51,UI!$H$9,0)=0,list!$C$4,VLOOKUP(X$83,UI!$A$12:$H$51,UI!$H$9,0)),"")</f>
        <v/>
      </c>
      <c r="Y81" s="74" t="str">
        <f>IFERROR(IF(VLOOKUP(Y$83,UI!$A$12:$H$51,UI!$H$9,0)=0,list!$C$4,VLOOKUP(Y$83,UI!$A$12:$H$51,UI!$H$9,0)),"")</f>
        <v/>
      </c>
      <c r="Z81" s="74" t="str">
        <f>IFERROR(IF(VLOOKUP(Z$83,UI!$A$12:$H$51,UI!$H$9,0)=0,list!$C$4,VLOOKUP(Z$83,UI!$A$12:$H$51,UI!$H$9,0)),"")</f>
        <v/>
      </c>
      <c r="AA81" s="74" t="str">
        <f>IFERROR(IF(VLOOKUP(AA$83,UI!$A$12:$H$51,UI!$H$9,0)=0,list!$C$4,VLOOKUP(AA$83,UI!$A$12:$H$51,UI!$H$9,0)),"")</f>
        <v/>
      </c>
      <c r="AB81" s="74" t="str">
        <f>IFERROR(IF(VLOOKUP(AB$83,UI!$A$12:$H$51,UI!$H$9,0)=0,list!$C$4,VLOOKUP(AB$83,UI!$A$12:$H$51,UI!$H$9,0)),"")</f>
        <v/>
      </c>
      <c r="AC81" s="74" t="str">
        <f>IFERROR(IF(VLOOKUP(AC$83,UI!$A$12:$H$51,UI!$H$9,0)=0,list!$C$4,VLOOKUP(AC$83,UI!$A$12:$H$51,UI!$H$9,0)),"")</f>
        <v/>
      </c>
      <c r="AD81" s="74" t="str">
        <f>IFERROR(IF(VLOOKUP(AD$83,UI!$A$12:$H$51,UI!$H$9,0)=0,list!$C$4,VLOOKUP(AD$83,UI!$A$12:$H$51,UI!$H$9,0)),"")</f>
        <v/>
      </c>
      <c r="AE81" s="74" t="str">
        <f>IFERROR(IF(VLOOKUP(AE$83,UI!$A$12:$H$51,UI!$H$9,0)=0,list!$C$4,VLOOKUP(AE$83,UI!$A$12:$H$51,UI!$H$9,0)),"")</f>
        <v/>
      </c>
      <c r="AF81" s="74" t="str">
        <f>IFERROR(IF(VLOOKUP(AF$83,UI!$A$12:$H$51,UI!$H$9,0)=0,list!$C$4,VLOOKUP(AF$83,UI!$A$12:$H$51,UI!$H$9,0)),"")</f>
        <v/>
      </c>
      <c r="AG81" s="74" t="str">
        <f>IFERROR(IF(VLOOKUP(AG$83,UI!$A$12:$H$51,UI!$H$9,0)=0,list!$C$4,VLOOKUP(AG$83,UI!$A$12:$H$51,UI!$H$9,0)),"")</f>
        <v/>
      </c>
      <c r="AH81" s="74" t="str">
        <f>IFERROR(IF(VLOOKUP(AH$83,UI!$A$12:$H$51,UI!$H$9,0)=0,list!$C$4,VLOOKUP(AH$83,UI!$A$12:$H$51,UI!$H$9,0)),"")</f>
        <v/>
      </c>
      <c r="AI81" s="74" t="str">
        <f>IFERROR(IF(VLOOKUP(AI$83,UI!$A$12:$H$51,UI!$H$9,0)=0,list!$C$4,VLOOKUP(AI$83,UI!$A$12:$H$51,UI!$H$9,0)),"")</f>
        <v/>
      </c>
      <c r="AJ81" s="74" t="str">
        <f>IFERROR(IF(VLOOKUP(AJ$83,UI!$A$12:$H$51,UI!$H$9,0)=0,list!$C$4,VLOOKUP(AJ$83,UI!$A$12:$H$51,UI!$H$9,0)),"")</f>
        <v/>
      </c>
      <c r="AK81" s="74" t="str">
        <f>IFERROR(IF(VLOOKUP(AK$83,UI!$A$12:$H$51,UI!$H$9,0)=0,list!$C$4,VLOOKUP(AK$83,UI!$A$12:$H$51,UI!$H$9,0)),"")</f>
        <v/>
      </c>
      <c r="AL81" s="74" t="str">
        <f>IFERROR(IF(VLOOKUP(AL$83,UI!$A$12:$H$51,UI!$H$9,0)=0,list!$C$4,VLOOKUP(AL$83,UI!$A$12:$H$51,UI!$H$9,0)),"")</f>
        <v/>
      </c>
      <c r="AM81" s="74" t="str">
        <f>IFERROR(IF(VLOOKUP(AM$83,UI!$A$12:$H$51,UI!$H$9,0)=0,list!$C$4,VLOOKUP(AM$83,UI!$A$12:$H$51,UI!$H$9,0)),"")</f>
        <v/>
      </c>
      <c r="AN81" s="74" t="str">
        <f>IFERROR(IF(VLOOKUP(AN$83,UI!$A$12:$H$51,UI!$H$9,0)=0,list!$C$4,VLOOKUP(AN$83,UI!$A$12:$H$51,UI!$H$9,0)),"")</f>
        <v/>
      </c>
      <c r="AO81" s="74" t="str">
        <f>IFERROR(IF(VLOOKUP(AO$83,UI!$A$12:$H$51,UI!$H$9,0)=0,list!$C$4,VLOOKUP(AO$83,UI!$A$12:$H$51,UI!$H$9,0)),"")</f>
        <v/>
      </c>
      <c r="AP81" s="74" t="str">
        <f>IFERROR(IF(VLOOKUP(AP$83,UI!$A$12:$H$51,UI!$H$9,0)=0,list!$C$4,VLOOKUP(AP$83,UI!$A$12:$H$51,UI!$H$9,0)),"")</f>
        <v/>
      </c>
      <c r="AQ81" s="74" t="str">
        <f>IFERROR(IF(VLOOKUP(AQ$83,UI!$A$12:$H$51,UI!$H$9,0)=0,list!$C$4,VLOOKUP(AQ$83,UI!$A$12:$H$51,UI!$H$9,0)),"")</f>
        <v/>
      </c>
      <c r="AR81" s="74" t="str">
        <f>IFERROR(IF(VLOOKUP(AR$83,UI!$A$12:$H$51,UI!$H$9,0)=0,list!$C$4,VLOOKUP(AR$83,UI!$A$12:$H$51,UI!$H$9,0)),"")</f>
        <v/>
      </c>
      <c r="AS81" s="74" t="str">
        <f>IFERROR(IF(VLOOKUP(AS$83,UI!$A$12:$H$51,UI!$H$9,0)=0,list!$C$4,VLOOKUP(AS$83,UI!$A$12:$H$51,UI!$H$9,0)),"")</f>
        <v/>
      </c>
    </row>
    <row r="82" spans="3:45" outlineLevel="1">
      <c r="C82" s="74"/>
      <c r="D82" s="74"/>
      <c r="E82" s="134" t="s">
        <v>91</v>
      </c>
      <c r="F82" s="74">
        <v>1</v>
      </c>
      <c r="G82" s="74">
        <v>2</v>
      </c>
      <c r="H82" s="74">
        <v>3</v>
      </c>
      <c r="I82" s="74">
        <v>4</v>
      </c>
      <c r="J82" s="74">
        <v>5</v>
      </c>
      <c r="K82" s="74">
        <v>6</v>
      </c>
      <c r="L82" s="74">
        <v>7</v>
      </c>
      <c r="M82" s="74">
        <v>8</v>
      </c>
      <c r="N82" s="74">
        <v>9</v>
      </c>
      <c r="O82" s="74">
        <v>10</v>
      </c>
      <c r="P82" s="74">
        <v>11</v>
      </c>
      <c r="Q82" s="74">
        <v>12</v>
      </c>
      <c r="R82" s="74">
        <v>13</v>
      </c>
      <c r="S82" s="74">
        <v>14</v>
      </c>
      <c r="T82" s="74">
        <v>15</v>
      </c>
      <c r="U82" s="74">
        <v>16</v>
      </c>
      <c r="V82" s="74">
        <v>17</v>
      </c>
      <c r="W82" s="74">
        <v>18</v>
      </c>
      <c r="X82" s="74">
        <v>19</v>
      </c>
      <c r="Y82" s="74">
        <v>20</v>
      </c>
      <c r="Z82" s="74">
        <v>21</v>
      </c>
      <c r="AA82" s="74">
        <v>22</v>
      </c>
      <c r="AB82" s="74">
        <v>23</v>
      </c>
      <c r="AC82" s="74">
        <v>24</v>
      </c>
      <c r="AD82" s="74">
        <v>25</v>
      </c>
      <c r="AE82" s="74">
        <v>26</v>
      </c>
      <c r="AF82" s="74">
        <v>27</v>
      </c>
      <c r="AG82" s="74">
        <v>28</v>
      </c>
      <c r="AH82" s="74">
        <v>29</v>
      </c>
      <c r="AI82" s="74">
        <v>30</v>
      </c>
      <c r="AJ82" s="74">
        <v>31</v>
      </c>
      <c r="AK82" s="74">
        <v>32</v>
      </c>
      <c r="AL82" s="74">
        <v>33</v>
      </c>
      <c r="AM82" s="74">
        <v>34</v>
      </c>
      <c r="AN82" s="74">
        <v>35</v>
      </c>
      <c r="AO82" s="74">
        <v>36</v>
      </c>
      <c r="AP82" s="74">
        <v>37</v>
      </c>
      <c r="AQ82" s="74">
        <v>38</v>
      </c>
      <c r="AR82" s="74">
        <v>39</v>
      </c>
      <c r="AS82" s="74">
        <v>40</v>
      </c>
    </row>
    <row r="83" spans="3:45">
      <c r="C83" s="134" t="s">
        <v>90</v>
      </c>
      <c r="D83" s="134" t="s">
        <v>90</v>
      </c>
      <c r="E83" s="97" t="s">
        <v>100</v>
      </c>
      <c r="F83" s="135" t="str">
        <f t="shared" ref="F83:AS83" si="12">INDEX(Part,F82)</f>
        <v>Upper Gap Hider</v>
      </c>
      <c r="G83" s="135" t="str">
        <f t="shared" si="12"/>
        <v>GAP HIDER LW</v>
      </c>
      <c r="H83" s="135">
        <f t="shared" si="12"/>
        <v>0</v>
      </c>
      <c r="I83" s="135">
        <f t="shared" si="12"/>
        <v>0</v>
      </c>
      <c r="J83" s="135">
        <f t="shared" si="12"/>
        <v>0</v>
      </c>
      <c r="K83" s="135">
        <f t="shared" si="12"/>
        <v>0</v>
      </c>
      <c r="L83" s="135">
        <f t="shared" si="12"/>
        <v>0</v>
      </c>
      <c r="M83" s="135">
        <f t="shared" si="12"/>
        <v>0</v>
      </c>
      <c r="N83" s="135">
        <f t="shared" si="12"/>
        <v>0</v>
      </c>
      <c r="O83" s="135">
        <f t="shared" si="12"/>
        <v>0</v>
      </c>
      <c r="P83" s="135">
        <f t="shared" si="12"/>
        <v>0</v>
      </c>
      <c r="Q83" s="135">
        <f t="shared" si="12"/>
        <v>0</v>
      </c>
      <c r="R83" s="135">
        <f t="shared" si="12"/>
        <v>0</v>
      </c>
      <c r="S83" s="135">
        <f t="shared" si="12"/>
        <v>0</v>
      </c>
      <c r="T83" s="135">
        <f t="shared" si="12"/>
        <v>0</v>
      </c>
      <c r="U83" s="135">
        <f t="shared" si="12"/>
        <v>0</v>
      </c>
      <c r="V83" s="135">
        <f t="shared" si="12"/>
        <v>0</v>
      </c>
      <c r="W83" s="135">
        <f t="shared" si="12"/>
        <v>0</v>
      </c>
      <c r="X83" s="135">
        <f t="shared" si="12"/>
        <v>0</v>
      </c>
      <c r="Y83" s="135">
        <f t="shared" si="12"/>
        <v>0</v>
      </c>
      <c r="Z83" s="135">
        <f t="shared" si="12"/>
        <v>0</v>
      </c>
      <c r="AA83" s="135">
        <f t="shared" si="12"/>
        <v>0</v>
      </c>
      <c r="AB83" s="135">
        <f t="shared" si="12"/>
        <v>0</v>
      </c>
      <c r="AC83" s="135">
        <f t="shared" si="12"/>
        <v>0</v>
      </c>
      <c r="AD83" s="135">
        <f t="shared" si="12"/>
        <v>0</v>
      </c>
      <c r="AE83" s="135">
        <f t="shared" si="12"/>
        <v>0</v>
      </c>
      <c r="AF83" s="135">
        <f t="shared" si="12"/>
        <v>0</v>
      </c>
      <c r="AG83" s="135">
        <f t="shared" si="12"/>
        <v>0</v>
      </c>
      <c r="AH83" s="135">
        <f t="shared" si="12"/>
        <v>0</v>
      </c>
      <c r="AI83" s="135">
        <f t="shared" si="12"/>
        <v>0</v>
      </c>
      <c r="AJ83" s="135">
        <f t="shared" si="12"/>
        <v>0</v>
      </c>
      <c r="AK83" s="135">
        <f t="shared" si="12"/>
        <v>0</v>
      </c>
      <c r="AL83" s="135">
        <f t="shared" si="12"/>
        <v>0</v>
      </c>
      <c r="AM83" s="135">
        <f t="shared" si="12"/>
        <v>0</v>
      </c>
      <c r="AN83" s="135">
        <f t="shared" si="12"/>
        <v>0</v>
      </c>
      <c r="AO83" s="135">
        <f t="shared" si="12"/>
        <v>0</v>
      </c>
      <c r="AP83" s="135">
        <f t="shared" si="12"/>
        <v>0</v>
      </c>
      <c r="AQ83" s="135">
        <f t="shared" si="12"/>
        <v>0</v>
      </c>
      <c r="AR83" s="135">
        <f t="shared" si="12"/>
        <v>0</v>
      </c>
      <c r="AS83" s="135">
        <f t="shared" si="12"/>
        <v>0</v>
      </c>
    </row>
    <row r="84" spans="3:45">
      <c r="C84" s="74" t="str">
        <f>IFERROR(VLOOKUP($E84,'Container Panel'!$B$41:$M$100,'Container Panel'!$K$38,0),"")</f>
        <v>Box</v>
      </c>
      <c r="D84" s="74">
        <v>1</v>
      </c>
      <c r="E84" s="135" t="str">
        <f t="shared" ref="E84:E115" si="13">INDEX(Box,D84)</f>
        <v>PC</v>
      </c>
      <c r="F84" s="137">
        <f ca="1">IFERROR(IF(OR(F$81=$C84,F$81=list!$C$4),VLOOKUP($E84,'Container Panel'!$B$41:$M$100,'Container Panel'!$I$38,0)*HLOOKUP(F$83,$F$146:$AS$206,$D84+1,0)/VLOOKUP(F$83,Input!$A$9:$H$48,Input!$H$6,0),""),"")</f>
        <v>2.5648000000000001E-2</v>
      </c>
      <c r="G84" s="137">
        <f ca="1">IFERROR(IF(OR(G$81=$C84,G$81=list!$C$4),VLOOKUP($E84,'Container Panel'!$B$41:$M$100,'Container Panel'!$I$38,0)*HLOOKUP(G$83,$F$146:$AS$206,$D84+1,0)/VLOOKUP(G$83,Input!$A$9:$H$48,Input!$H$6,0),""),"")</f>
        <v>7.6420571428571435E-2</v>
      </c>
      <c r="H84" s="137" t="str">
        <f>IFERROR(IF(OR(H$81=$C84,H$81=list!$C$4),VLOOKUP($E84,'Container Panel'!$B$41:$M$100,'Container Panel'!$I$38,0)*HLOOKUP(H$83,$F$146:$AS$206,$D84+1,0)/VLOOKUP(H$83,Input!$A$9:$H$48,Input!$H$6,0),""),"")</f>
        <v/>
      </c>
      <c r="I84" s="137" t="str">
        <f>IFERROR(IF(OR(I$81=$C84,I$81=list!$C$4),VLOOKUP($E84,'Container Panel'!$B$41:$M$100,'Container Panel'!$I$38,0)*HLOOKUP(I$83,$F$146:$AS$206,$D84+1,0)/VLOOKUP(I$83,Input!$A$9:$H$48,Input!$H$6,0),""),"")</f>
        <v/>
      </c>
      <c r="J84" s="137" t="str">
        <f>IFERROR(IF(OR(J$81=$C84,J$81=list!$C$4),VLOOKUP($E84,'Container Panel'!$B$41:$M$100,'Container Panel'!$I$38,0)*HLOOKUP(J$83,$F$146:$AS$206,$D84+1,0)/VLOOKUP(J$83,Input!$A$9:$H$48,Input!$H$6,0),""),"")</f>
        <v/>
      </c>
      <c r="K84" s="137" t="str">
        <f>IFERROR(IF(OR(K$81=$C84,K$81=list!$C$4),VLOOKUP($E84,'Container Panel'!$B$41:$M$100,'Container Panel'!$I$38,0)*HLOOKUP(K$83,$F$146:$AS$206,$D84+1,0)/VLOOKUP(K$83,Input!$A$9:$H$48,Input!$H$6,0),""),"")</f>
        <v/>
      </c>
      <c r="L84" s="137" t="str">
        <f>IFERROR(IF(OR(L$81=$C84,L$81=list!$C$4),VLOOKUP($E84,'Container Panel'!$B$41:$M$100,'Container Panel'!$I$38,0)*HLOOKUP(L$83,$F$146:$AS$206,$D84+1,0)/VLOOKUP(L$83,Input!$A$9:$H$48,Input!$H$6,0),""),"")</f>
        <v/>
      </c>
      <c r="M84" s="137" t="str">
        <f>IFERROR(IF(OR(M$81=$C84,M$81=list!$C$4),VLOOKUP($E84,'Container Panel'!$B$41:$M$100,'Container Panel'!$I$38,0)*HLOOKUP(M$83,$F$146:$AS$206,$D84+1,0)/VLOOKUP(M$83,Input!$A$9:$H$48,Input!$H$6,0),""),"")</f>
        <v/>
      </c>
      <c r="N84" s="137" t="str">
        <f>IFERROR(IF(OR(N$81=$C84,N$81=list!$C$4),VLOOKUP($E84,'Container Panel'!$B$41:$M$100,'Container Panel'!$I$38,0)*HLOOKUP(N$83,$F$146:$AS$206,$D84+1,0)/VLOOKUP(N$83,Input!$A$9:$H$48,Input!$H$6,0),""),"")</f>
        <v/>
      </c>
      <c r="O84" s="137" t="str">
        <f>IFERROR(IF(OR(O$81=$C84,O$81=list!$C$4),VLOOKUP($E84,'Container Panel'!$B$41:$M$100,'Container Panel'!$I$38,0)*HLOOKUP(O$83,$F$146:$AS$206,$D84+1,0)/VLOOKUP(O$83,Input!$A$9:$H$48,Input!$H$6,0),""),"")</f>
        <v/>
      </c>
      <c r="P84" s="137" t="str">
        <f>IFERROR(IF(OR(P$81=$C84,P$81=list!$C$4),VLOOKUP($E84,'Container Panel'!$B$41:$M$100,'Container Panel'!$I$38,0)*HLOOKUP(P$83,$F$146:$AS$206,$D84+1,0)/VLOOKUP(P$83,Input!$A$9:$H$48,Input!$H$6,0),""),"")</f>
        <v/>
      </c>
      <c r="Q84" s="137" t="str">
        <f>IFERROR(IF(OR(Q$81=$C84,Q$81=list!$C$4),VLOOKUP($E84,'Container Panel'!$B$41:$M$100,'Container Panel'!$I$38,0)*HLOOKUP(Q$83,$F$146:$AS$206,$D84+1,0)/VLOOKUP(Q$83,Input!$A$9:$H$48,Input!$H$6,0),""),"")</f>
        <v/>
      </c>
      <c r="R84" s="137" t="str">
        <f>IFERROR(IF(OR(R$81=$C84,R$81=list!$C$4),VLOOKUP($E84,'Container Panel'!$B$41:$M$100,'Container Panel'!$I$38,0)*HLOOKUP(R$83,$F$146:$AS$206,$D84+1,0)/VLOOKUP(R$83,Input!$A$9:$H$48,Input!$H$6,0),""),"")</f>
        <v/>
      </c>
      <c r="S84" s="137" t="str">
        <f>IFERROR(IF(OR(S$81=$C84,S$81=list!$C$4),VLOOKUP($E84,'Container Panel'!$B$41:$M$100,'Container Panel'!$I$38,0)*HLOOKUP(S$83,$F$146:$AS$206,$D84+1,0)/VLOOKUP(S$83,Input!$A$9:$H$48,Input!$H$6,0),""),"")</f>
        <v/>
      </c>
      <c r="T84" s="137" t="str">
        <f>IFERROR(IF(OR(T$81=$C84,T$81=list!$C$4),VLOOKUP($E84,'Container Panel'!$B$41:$M$100,'Container Panel'!$I$38,0)*HLOOKUP(T$83,$F$146:$AS$206,$D84+1,0)/VLOOKUP(T$83,Input!$A$9:$H$48,Input!$H$6,0),""),"")</f>
        <v/>
      </c>
      <c r="U84" s="137" t="str">
        <f>IFERROR(IF(OR(U$81=$C84,U$81=list!$C$4),VLOOKUP($E84,'Container Panel'!$B$41:$M$100,'Container Panel'!$I$38,0)*HLOOKUP(U$83,$F$146:$AS$206,$D84+1,0)/VLOOKUP(U$83,Input!$A$9:$H$48,Input!$H$6,0),""),"")</f>
        <v/>
      </c>
      <c r="V84" s="137" t="str">
        <f>IFERROR(IF(OR(V$81=$C84,V$81=list!$C$4),VLOOKUP($E84,'Container Panel'!$B$41:$M$100,'Container Panel'!$I$38,0)*HLOOKUP(V$83,$F$146:$AS$206,$D84+1,0)/VLOOKUP(V$83,Input!$A$9:$H$48,Input!$H$6,0),""),"")</f>
        <v/>
      </c>
      <c r="W84" s="137" t="str">
        <f>IFERROR(IF(OR(W$81=$C84,W$81=list!$C$4),VLOOKUP($E84,'Container Panel'!$B$41:$M$100,'Container Panel'!$I$38,0)*HLOOKUP(W$83,$F$146:$AS$206,$D84+1,0)/VLOOKUP(W$83,Input!$A$9:$H$48,Input!$H$6,0),""),"")</f>
        <v/>
      </c>
      <c r="X84" s="137" t="str">
        <f>IFERROR(IF(OR(X$81=$C84,X$81=list!$C$4),VLOOKUP($E84,'Container Panel'!$B$41:$M$100,'Container Panel'!$I$38,0)*HLOOKUP(X$83,$F$146:$AS$206,$D84+1,0)/VLOOKUP(X$83,Input!$A$9:$H$48,Input!$H$6,0),""),"")</f>
        <v/>
      </c>
      <c r="Y84" s="137" t="str">
        <f>IFERROR(IF(OR(Y$81=$C84,Y$81=list!$C$4),VLOOKUP($E84,'Container Panel'!$B$41:$M$100,'Container Panel'!$I$38,0)*HLOOKUP(Y$83,$F$146:$AS$206,$D84+1,0)/VLOOKUP(Y$83,Input!$A$9:$H$48,Input!$H$6,0),""),"")</f>
        <v/>
      </c>
      <c r="Z84" s="137" t="str">
        <f>IFERROR(IF(OR(Z$81=$C84,Z$81=list!$C$4),VLOOKUP($E84,'Container Panel'!$B$41:$M$100,'Container Panel'!$I$38,0)*HLOOKUP(Z$83,$F$146:$AS$206,$D84+1,0)/VLOOKUP(Z$83,Input!$A$9:$H$48,Input!$H$6,0),""),"")</f>
        <v/>
      </c>
      <c r="AA84" s="137" t="str">
        <f>IFERROR(IF(OR(AA$81=$C84,AA$81=list!$C$4),VLOOKUP($E84,'Container Panel'!$B$41:$M$100,'Container Panel'!$I$38,0)*HLOOKUP(AA$83,$F$146:$AS$206,$D84+1,0)/VLOOKUP(AA$83,Input!$A$9:$H$48,Input!$H$6,0),""),"")</f>
        <v/>
      </c>
      <c r="AB84" s="137" t="str">
        <f>IFERROR(IF(OR(AB$81=$C84,AB$81=list!$C$4),VLOOKUP($E84,'Container Panel'!$B$41:$M$100,'Container Panel'!$I$38,0)*HLOOKUP(AB$83,$F$146:$AS$206,$D84+1,0)/VLOOKUP(AB$83,Input!$A$9:$H$48,Input!$H$6,0),""),"")</f>
        <v/>
      </c>
      <c r="AC84" s="137" t="str">
        <f>IFERROR(IF(OR(AC$81=$C84,AC$81=list!$C$4),VLOOKUP($E84,'Container Panel'!$B$41:$M$100,'Container Panel'!$I$38,0)*HLOOKUP(AC$83,$F$146:$AS$206,$D84+1,0)/VLOOKUP(AC$83,Input!$A$9:$H$48,Input!$H$6,0),""),"")</f>
        <v/>
      </c>
      <c r="AD84" s="137" t="str">
        <f>IFERROR(IF(OR(AD$81=$C84,AD$81=list!$C$4),VLOOKUP($E84,'Container Panel'!$B$41:$M$100,'Container Panel'!$I$38,0)*HLOOKUP(AD$83,$F$146:$AS$206,$D84+1,0)/VLOOKUP(AD$83,Input!$A$9:$H$48,Input!$H$6,0),""),"")</f>
        <v/>
      </c>
      <c r="AE84" s="137" t="str">
        <f>IFERROR(IF(OR(AE$81=$C84,AE$81=list!$C$4),VLOOKUP($E84,'Container Panel'!$B$41:$M$100,'Container Panel'!$I$38,0)*HLOOKUP(AE$83,$F$146:$AS$206,$D84+1,0)/VLOOKUP(AE$83,Input!$A$9:$H$48,Input!$H$6,0),""),"")</f>
        <v/>
      </c>
      <c r="AF84" s="137" t="str">
        <f>IFERROR(IF(OR(AF$81=$C84,AF$81=list!$C$4),VLOOKUP($E84,'Container Panel'!$B$41:$M$100,'Container Panel'!$I$38,0)*HLOOKUP(AF$83,$F$146:$AS$206,$D84+1,0)/VLOOKUP(AF$83,Input!$A$9:$H$48,Input!$H$6,0),""),"")</f>
        <v/>
      </c>
      <c r="AG84" s="137" t="str">
        <f>IFERROR(IF(OR(AG$81=$C84,AG$81=list!$C$4),VLOOKUP($E84,'Container Panel'!$B$41:$M$100,'Container Panel'!$I$38,0)*HLOOKUP(AG$83,$F$146:$AS$206,$D84+1,0)/VLOOKUP(AG$83,Input!$A$9:$H$48,Input!$H$6,0),""),"")</f>
        <v/>
      </c>
      <c r="AH84" s="137" t="str">
        <f>IFERROR(IF(OR(AH$81=$C84,AH$81=list!$C$4),VLOOKUP($E84,'Container Panel'!$B$41:$M$100,'Container Panel'!$I$38,0)*HLOOKUP(AH$83,$F$146:$AS$206,$D84+1,0)/VLOOKUP(AH$83,Input!$A$9:$H$48,Input!$H$6,0),""),"")</f>
        <v/>
      </c>
      <c r="AI84" s="137" t="str">
        <f>IFERROR(IF(OR(AI$81=$C84,AI$81=list!$C$4),VLOOKUP($E84,'Container Panel'!$B$41:$M$100,'Container Panel'!$I$38,0)*HLOOKUP(AI$83,$F$146:$AS$206,$D84+1,0)/VLOOKUP(AI$83,Input!$A$9:$H$48,Input!$H$6,0),""),"")</f>
        <v/>
      </c>
      <c r="AJ84" s="137" t="str">
        <f>IFERROR(IF(OR(AJ$81=$C84,AJ$81=list!$C$4),VLOOKUP($E84,'Container Panel'!$B$41:$M$100,'Container Panel'!$I$38,0)*HLOOKUP(AJ$83,$F$146:$AS$206,$D84+1,0)/VLOOKUP(AJ$83,Input!$A$9:$H$48,Input!$H$6,0),""),"")</f>
        <v/>
      </c>
      <c r="AK84" s="137" t="str">
        <f>IFERROR(IF(OR(AK$81=$C84,AK$81=list!$C$4),VLOOKUP($E84,'Container Panel'!$B$41:$M$100,'Container Panel'!$I$38,0)*HLOOKUP(AK$83,$F$146:$AS$206,$D84+1,0)/VLOOKUP(AK$83,Input!$A$9:$H$48,Input!$H$6,0),""),"")</f>
        <v/>
      </c>
      <c r="AL84" s="137" t="str">
        <f>IFERROR(IF(OR(AL$81=$C84,AL$81=list!$C$4),VLOOKUP($E84,'Container Panel'!$B$41:$M$100,'Container Panel'!$I$38,0)*HLOOKUP(AL$83,$F$146:$AS$206,$D84+1,0)/VLOOKUP(AL$83,Input!$A$9:$H$48,Input!$H$6,0),""),"")</f>
        <v/>
      </c>
      <c r="AM84" s="137" t="str">
        <f>IFERROR(IF(OR(AM$81=$C84,AM$81=list!$C$4),VLOOKUP($E84,'Container Panel'!$B$41:$M$100,'Container Panel'!$I$38,0)*HLOOKUP(AM$83,$F$146:$AS$206,$D84+1,0)/VLOOKUP(AM$83,Input!$A$9:$H$48,Input!$H$6,0),""),"")</f>
        <v/>
      </c>
      <c r="AN84" s="137" t="str">
        <f>IFERROR(IF(OR(AN$81=$C84,AN$81=list!$C$4),VLOOKUP($E84,'Container Panel'!$B$41:$M$100,'Container Panel'!$I$38,0)*HLOOKUP(AN$83,$F$146:$AS$206,$D84+1,0)/VLOOKUP(AN$83,Input!$A$9:$H$48,Input!$H$6,0),""),"")</f>
        <v/>
      </c>
      <c r="AO84" s="137" t="str">
        <f>IFERROR(IF(OR(AO$81=$C84,AO$81=list!$C$4),VLOOKUP($E84,'Container Panel'!$B$41:$M$100,'Container Panel'!$I$38,0)*HLOOKUP(AO$83,$F$146:$AS$206,$D84+1,0)/VLOOKUP(AO$83,Input!$A$9:$H$48,Input!$H$6,0),""),"")</f>
        <v/>
      </c>
      <c r="AP84" s="137" t="str">
        <f>IFERROR(IF(OR(AP$81=$C84,AP$81=list!$C$4),VLOOKUP($E84,'Container Panel'!$B$41:$M$100,'Container Panel'!$I$38,0)*HLOOKUP(AP$83,$F$146:$AS$206,$D84+1,0)/VLOOKUP(AP$83,Input!$A$9:$H$48,Input!$H$6,0),""),"")</f>
        <v/>
      </c>
      <c r="AQ84" s="137" t="str">
        <f>IFERROR(IF(OR(AQ$81=$C84,AQ$81=list!$C$4),VLOOKUP($E84,'Container Panel'!$B$41:$M$100,'Container Panel'!$I$38,0)*HLOOKUP(AQ$83,$F$146:$AS$206,$D84+1,0)/VLOOKUP(AQ$83,Input!$A$9:$H$48,Input!$H$6,0),""),"")</f>
        <v/>
      </c>
      <c r="AR84" s="137" t="str">
        <f>IFERROR(IF(OR(AR$81=$C84,AR$81=list!$C$4),VLOOKUP($E84,'Container Panel'!$B$41:$M$100,'Container Panel'!$I$38,0)*HLOOKUP(AR$83,$F$146:$AS$206,$D84+1,0)/VLOOKUP(AR$83,Input!$A$9:$H$48,Input!$H$6,0),""),"")</f>
        <v/>
      </c>
      <c r="AS84" s="137" t="str">
        <f>IFERROR(IF(OR(AS$81=$C84,AS$81=list!$C$4),VLOOKUP($E84,'Container Panel'!$B$41:$M$100,'Container Panel'!$I$38,0)*HLOOKUP(AS$83,$F$146:$AS$206,$D84+1,0)/VLOOKUP(AS$83,Input!$A$9:$H$48,Input!$H$6,0),""),"")</f>
        <v/>
      </c>
    </row>
    <row r="85" spans="3:45">
      <c r="C85" s="74" t="str">
        <f>IFERROR(VLOOKUP($E85,'Container Panel'!$B$41:$M$100,'Container Panel'!$K$38,0),"")</f>
        <v>Box</v>
      </c>
      <c r="D85" s="74">
        <v>2</v>
      </c>
      <c r="E85" s="135" t="str">
        <f t="shared" si="13"/>
        <v>EU8634</v>
      </c>
      <c r="F85" s="137">
        <f ca="1">IFERROR(IF(OR(F$81=$C85,F$81=list!$C$4),VLOOKUP($E85,'Container Panel'!$B$41:$M$100,'Container Panel'!$I$38,0)*HLOOKUP(F$83,$F$146:$AS$206,$D85+1,0)/VLOOKUP(F$83,Input!$A$9:$H$48,Input!$H$6,0),""),"")</f>
        <v>1.9309714285714288E-2</v>
      </c>
      <c r="G85" s="137">
        <f ca="1">IFERROR(IF(OR(G$81=$C85,G$81=list!$C$4),VLOOKUP($E85,'Container Panel'!$B$41:$M$100,'Container Panel'!$I$38,0)*HLOOKUP(G$83,$F$146:$AS$206,$D85+1,0)/VLOOKUP(G$83,Input!$A$9:$H$48,Input!$H$6,0),""),"")</f>
        <v>6.4073142857142856E-2</v>
      </c>
      <c r="H85" s="137" t="str">
        <f>IFERROR(IF(OR(H$81=$C85,H$81=list!$C$4),VLOOKUP($E85,'Container Panel'!$B$41:$M$100,'Container Panel'!$I$38,0)*HLOOKUP(H$83,$F$146:$AS$206,$D85+1,0)/VLOOKUP(H$83,Input!$A$9:$H$48,Input!$H$6,0),""),"")</f>
        <v/>
      </c>
      <c r="I85" s="137" t="str">
        <f>IFERROR(IF(OR(I$81=$C85,I$81=list!$C$4),VLOOKUP($E85,'Container Panel'!$B$41:$M$100,'Container Panel'!$I$38,0)*HLOOKUP(I$83,$F$146:$AS$206,$D85+1,0)/VLOOKUP(I$83,Input!$A$9:$H$48,Input!$H$6,0),""),"")</f>
        <v/>
      </c>
      <c r="J85" s="137" t="str">
        <f>IFERROR(IF(OR(J$81=$C85,J$81=list!$C$4),VLOOKUP($E85,'Container Panel'!$B$41:$M$100,'Container Panel'!$I$38,0)*HLOOKUP(J$83,$F$146:$AS$206,$D85+1,0)/VLOOKUP(J$83,Input!$A$9:$H$48,Input!$H$6,0),""),"")</f>
        <v/>
      </c>
      <c r="K85" s="137" t="str">
        <f>IFERROR(IF(OR(K$81=$C85,K$81=list!$C$4),VLOOKUP($E85,'Container Panel'!$B$41:$M$100,'Container Panel'!$I$38,0)*HLOOKUP(K$83,$F$146:$AS$206,$D85+1,0)/VLOOKUP(K$83,Input!$A$9:$H$48,Input!$H$6,0),""),"")</f>
        <v/>
      </c>
      <c r="L85" s="137" t="str">
        <f>IFERROR(IF(OR(L$81=$C85,L$81=list!$C$4),VLOOKUP($E85,'Container Panel'!$B$41:$M$100,'Container Panel'!$I$38,0)*HLOOKUP(L$83,$F$146:$AS$206,$D85+1,0)/VLOOKUP(L$83,Input!$A$9:$H$48,Input!$H$6,0),""),"")</f>
        <v/>
      </c>
      <c r="M85" s="137" t="str">
        <f>IFERROR(IF(OR(M$81=$C85,M$81=list!$C$4),VLOOKUP($E85,'Container Panel'!$B$41:$M$100,'Container Panel'!$I$38,0)*HLOOKUP(M$83,$F$146:$AS$206,$D85+1,0)/VLOOKUP(M$83,Input!$A$9:$H$48,Input!$H$6,0),""),"")</f>
        <v/>
      </c>
      <c r="N85" s="137" t="str">
        <f>IFERROR(IF(OR(N$81=$C85,N$81=list!$C$4),VLOOKUP($E85,'Container Panel'!$B$41:$M$100,'Container Panel'!$I$38,0)*HLOOKUP(N$83,$F$146:$AS$206,$D85+1,0)/VLOOKUP(N$83,Input!$A$9:$H$48,Input!$H$6,0),""),"")</f>
        <v/>
      </c>
      <c r="O85" s="137" t="str">
        <f>IFERROR(IF(OR(O$81=$C85,O$81=list!$C$4),VLOOKUP($E85,'Container Panel'!$B$41:$M$100,'Container Panel'!$I$38,0)*HLOOKUP(O$83,$F$146:$AS$206,$D85+1,0)/VLOOKUP(O$83,Input!$A$9:$H$48,Input!$H$6,0),""),"")</f>
        <v/>
      </c>
      <c r="P85" s="137" t="str">
        <f>IFERROR(IF(OR(P$81=$C85,P$81=list!$C$4),VLOOKUP($E85,'Container Panel'!$B$41:$M$100,'Container Panel'!$I$38,0)*HLOOKUP(P$83,$F$146:$AS$206,$D85+1,0)/VLOOKUP(P$83,Input!$A$9:$H$48,Input!$H$6,0),""),"")</f>
        <v/>
      </c>
      <c r="Q85" s="137" t="str">
        <f>IFERROR(IF(OR(Q$81=$C85,Q$81=list!$C$4),VLOOKUP($E85,'Container Panel'!$B$41:$M$100,'Container Panel'!$I$38,0)*HLOOKUP(Q$83,$F$146:$AS$206,$D85+1,0)/VLOOKUP(Q$83,Input!$A$9:$H$48,Input!$H$6,0),""),"")</f>
        <v/>
      </c>
      <c r="R85" s="137" t="str">
        <f>IFERROR(IF(OR(R$81=$C85,R$81=list!$C$4),VLOOKUP($E85,'Container Panel'!$B$41:$M$100,'Container Panel'!$I$38,0)*HLOOKUP(R$83,$F$146:$AS$206,$D85+1,0)/VLOOKUP(R$83,Input!$A$9:$H$48,Input!$H$6,0),""),"")</f>
        <v/>
      </c>
      <c r="S85" s="137" t="str">
        <f>IFERROR(IF(OR(S$81=$C85,S$81=list!$C$4),VLOOKUP($E85,'Container Panel'!$B$41:$M$100,'Container Panel'!$I$38,0)*HLOOKUP(S$83,$F$146:$AS$206,$D85+1,0)/VLOOKUP(S$83,Input!$A$9:$H$48,Input!$H$6,0),""),"")</f>
        <v/>
      </c>
      <c r="T85" s="137" t="str">
        <f>IFERROR(IF(OR(T$81=$C85,T$81=list!$C$4),VLOOKUP($E85,'Container Panel'!$B$41:$M$100,'Container Panel'!$I$38,0)*HLOOKUP(T$83,$F$146:$AS$206,$D85+1,0)/VLOOKUP(T$83,Input!$A$9:$H$48,Input!$H$6,0),""),"")</f>
        <v/>
      </c>
      <c r="U85" s="137" t="str">
        <f>IFERROR(IF(OR(U$81=$C85,U$81=list!$C$4),VLOOKUP($E85,'Container Panel'!$B$41:$M$100,'Container Panel'!$I$38,0)*HLOOKUP(U$83,$F$146:$AS$206,$D85+1,0)/VLOOKUP(U$83,Input!$A$9:$H$48,Input!$H$6,0),""),"")</f>
        <v/>
      </c>
      <c r="V85" s="137" t="str">
        <f>IFERROR(IF(OR(V$81=$C85,V$81=list!$C$4),VLOOKUP($E85,'Container Panel'!$B$41:$M$100,'Container Panel'!$I$38,0)*HLOOKUP(V$83,$F$146:$AS$206,$D85+1,0)/VLOOKUP(V$83,Input!$A$9:$H$48,Input!$H$6,0),""),"")</f>
        <v/>
      </c>
      <c r="W85" s="137" t="str">
        <f>IFERROR(IF(OR(W$81=$C85,W$81=list!$C$4),VLOOKUP($E85,'Container Panel'!$B$41:$M$100,'Container Panel'!$I$38,0)*HLOOKUP(W$83,$F$146:$AS$206,$D85+1,0)/VLOOKUP(W$83,Input!$A$9:$H$48,Input!$H$6,0),""),"")</f>
        <v/>
      </c>
      <c r="X85" s="137" t="str">
        <f>IFERROR(IF(OR(X$81=$C85,X$81=list!$C$4),VLOOKUP($E85,'Container Panel'!$B$41:$M$100,'Container Panel'!$I$38,0)*HLOOKUP(X$83,$F$146:$AS$206,$D85+1,0)/VLOOKUP(X$83,Input!$A$9:$H$48,Input!$H$6,0),""),"")</f>
        <v/>
      </c>
      <c r="Y85" s="137" t="str">
        <f>IFERROR(IF(OR(Y$81=$C85,Y$81=list!$C$4),VLOOKUP($E85,'Container Panel'!$B$41:$M$100,'Container Panel'!$I$38,0)*HLOOKUP(Y$83,$F$146:$AS$206,$D85+1,0)/VLOOKUP(Y$83,Input!$A$9:$H$48,Input!$H$6,0),""),"")</f>
        <v/>
      </c>
      <c r="Z85" s="137" t="str">
        <f>IFERROR(IF(OR(Z$81=$C85,Z$81=list!$C$4),VLOOKUP($E85,'Container Panel'!$B$41:$M$100,'Container Panel'!$I$38,0)*HLOOKUP(Z$83,$F$146:$AS$206,$D85+1,0)/VLOOKUP(Z$83,Input!$A$9:$H$48,Input!$H$6,0),""),"")</f>
        <v/>
      </c>
      <c r="AA85" s="137" t="str">
        <f>IFERROR(IF(OR(AA$81=$C85,AA$81=list!$C$4),VLOOKUP($E85,'Container Panel'!$B$41:$M$100,'Container Panel'!$I$38,0)*HLOOKUP(AA$83,$F$146:$AS$206,$D85+1,0)/VLOOKUP(AA$83,Input!$A$9:$H$48,Input!$H$6,0),""),"")</f>
        <v/>
      </c>
      <c r="AB85" s="137" t="str">
        <f>IFERROR(IF(OR(AB$81=$C85,AB$81=list!$C$4),VLOOKUP($E85,'Container Panel'!$B$41:$M$100,'Container Panel'!$I$38,0)*HLOOKUP(AB$83,$F$146:$AS$206,$D85+1,0)/VLOOKUP(AB$83,Input!$A$9:$H$48,Input!$H$6,0),""),"")</f>
        <v/>
      </c>
      <c r="AC85" s="137" t="str">
        <f>IFERROR(IF(OR(AC$81=$C85,AC$81=list!$C$4),VLOOKUP($E85,'Container Panel'!$B$41:$M$100,'Container Panel'!$I$38,0)*HLOOKUP(AC$83,$F$146:$AS$206,$D85+1,0)/VLOOKUP(AC$83,Input!$A$9:$H$48,Input!$H$6,0),""),"")</f>
        <v/>
      </c>
      <c r="AD85" s="137" t="str">
        <f>IFERROR(IF(OR(AD$81=$C85,AD$81=list!$C$4),VLOOKUP($E85,'Container Panel'!$B$41:$M$100,'Container Panel'!$I$38,0)*HLOOKUP(AD$83,$F$146:$AS$206,$D85+1,0)/VLOOKUP(AD$83,Input!$A$9:$H$48,Input!$H$6,0),""),"")</f>
        <v/>
      </c>
      <c r="AE85" s="137" t="str">
        <f>IFERROR(IF(OR(AE$81=$C85,AE$81=list!$C$4),VLOOKUP($E85,'Container Panel'!$B$41:$M$100,'Container Panel'!$I$38,0)*HLOOKUP(AE$83,$F$146:$AS$206,$D85+1,0)/VLOOKUP(AE$83,Input!$A$9:$H$48,Input!$H$6,0),""),"")</f>
        <v/>
      </c>
      <c r="AF85" s="137" t="str">
        <f>IFERROR(IF(OR(AF$81=$C85,AF$81=list!$C$4),VLOOKUP($E85,'Container Panel'!$B$41:$M$100,'Container Panel'!$I$38,0)*HLOOKUP(AF$83,$F$146:$AS$206,$D85+1,0)/VLOOKUP(AF$83,Input!$A$9:$H$48,Input!$H$6,0),""),"")</f>
        <v/>
      </c>
      <c r="AG85" s="137" t="str">
        <f>IFERROR(IF(OR(AG$81=$C85,AG$81=list!$C$4),VLOOKUP($E85,'Container Panel'!$B$41:$M$100,'Container Panel'!$I$38,0)*HLOOKUP(AG$83,$F$146:$AS$206,$D85+1,0)/VLOOKUP(AG$83,Input!$A$9:$H$48,Input!$H$6,0),""),"")</f>
        <v/>
      </c>
      <c r="AH85" s="137" t="str">
        <f>IFERROR(IF(OR(AH$81=$C85,AH$81=list!$C$4),VLOOKUP($E85,'Container Panel'!$B$41:$M$100,'Container Panel'!$I$38,0)*HLOOKUP(AH$83,$F$146:$AS$206,$D85+1,0)/VLOOKUP(AH$83,Input!$A$9:$H$48,Input!$H$6,0),""),"")</f>
        <v/>
      </c>
      <c r="AI85" s="137" t="str">
        <f>IFERROR(IF(OR(AI$81=$C85,AI$81=list!$C$4),VLOOKUP($E85,'Container Panel'!$B$41:$M$100,'Container Panel'!$I$38,0)*HLOOKUP(AI$83,$F$146:$AS$206,$D85+1,0)/VLOOKUP(AI$83,Input!$A$9:$H$48,Input!$H$6,0),""),"")</f>
        <v/>
      </c>
      <c r="AJ85" s="137" t="str">
        <f>IFERROR(IF(OR(AJ$81=$C85,AJ$81=list!$C$4),VLOOKUP($E85,'Container Panel'!$B$41:$M$100,'Container Panel'!$I$38,0)*HLOOKUP(AJ$83,$F$146:$AS$206,$D85+1,0)/VLOOKUP(AJ$83,Input!$A$9:$H$48,Input!$H$6,0),""),"")</f>
        <v/>
      </c>
      <c r="AK85" s="137" t="str">
        <f>IFERROR(IF(OR(AK$81=$C85,AK$81=list!$C$4),VLOOKUP($E85,'Container Panel'!$B$41:$M$100,'Container Panel'!$I$38,0)*HLOOKUP(AK$83,$F$146:$AS$206,$D85+1,0)/VLOOKUP(AK$83,Input!$A$9:$H$48,Input!$H$6,0),""),"")</f>
        <v/>
      </c>
      <c r="AL85" s="137" t="str">
        <f>IFERROR(IF(OR(AL$81=$C85,AL$81=list!$C$4),VLOOKUP($E85,'Container Panel'!$B$41:$M$100,'Container Panel'!$I$38,0)*HLOOKUP(AL$83,$F$146:$AS$206,$D85+1,0)/VLOOKUP(AL$83,Input!$A$9:$H$48,Input!$H$6,0),""),"")</f>
        <v/>
      </c>
      <c r="AM85" s="137" t="str">
        <f>IFERROR(IF(OR(AM$81=$C85,AM$81=list!$C$4),VLOOKUP($E85,'Container Panel'!$B$41:$M$100,'Container Panel'!$I$38,0)*HLOOKUP(AM$83,$F$146:$AS$206,$D85+1,0)/VLOOKUP(AM$83,Input!$A$9:$H$48,Input!$H$6,0),""),"")</f>
        <v/>
      </c>
      <c r="AN85" s="137" t="str">
        <f>IFERROR(IF(OR(AN$81=$C85,AN$81=list!$C$4),VLOOKUP($E85,'Container Panel'!$B$41:$M$100,'Container Panel'!$I$38,0)*HLOOKUP(AN$83,$F$146:$AS$206,$D85+1,0)/VLOOKUP(AN$83,Input!$A$9:$H$48,Input!$H$6,0),""),"")</f>
        <v/>
      </c>
      <c r="AO85" s="137" t="str">
        <f>IFERROR(IF(OR(AO$81=$C85,AO$81=list!$C$4),VLOOKUP($E85,'Container Panel'!$B$41:$M$100,'Container Panel'!$I$38,0)*HLOOKUP(AO$83,$F$146:$AS$206,$D85+1,0)/VLOOKUP(AO$83,Input!$A$9:$H$48,Input!$H$6,0),""),"")</f>
        <v/>
      </c>
      <c r="AP85" s="137" t="str">
        <f>IFERROR(IF(OR(AP$81=$C85,AP$81=list!$C$4),VLOOKUP($E85,'Container Panel'!$B$41:$M$100,'Container Panel'!$I$38,0)*HLOOKUP(AP$83,$F$146:$AS$206,$D85+1,0)/VLOOKUP(AP$83,Input!$A$9:$H$48,Input!$H$6,0),""),"")</f>
        <v/>
      </c>
      <c r="AQ85" s="137" t="str">
        <f>IFERROR(IF(OR(AQ$81=$C85,AQ$81=list!$C$4),VLOOKUP($E85,'Container Panel'!$B$41:$M$100,'Container Panel'!$I$38,0)*HLOOKUP(AQ$83,$F$146:$AS$206,$D85+1,0)/VLOOKUP(AQ$83,Input!$A$9:$H$48,Input!$H$6,0),""),"")</f>
        <v/>
      </c>
      <c r="AR85" s="137" t="str">
        <f>IFERROR(IF(OR(AR$81=$C85,AR$81=list!$C$4),VLOOKUP($E85,'Container Panel'!$B$41:$M$100,'Container Panel'!$I$38,0)*HLOOKUP(AR$83,$F$146:$AS$206,$D85+1,0)/VLOOKUP(AR$83,Input!$A$9:$H$48,Input!$H$6,0),""),"")</f>
        <v/>
      </c>
      <c r="AS85" s="137" t="str">
        <f>IFERROR(IF(OR(AS$81=$C85,AS$81=list!$C$4),VLOOKUP($E85,'Container Panel'!$B$41:$M$100,'Container Panel'!$I$38,0)*HLOOKUP(AS$83,$F$146:$AS$206,$D85+1,0)/VLOOKUP(AS$83,Input!$A$9:$H$48,Input!$H$6,0),""),"")</f>
        <v/>
      </c>
    </row>
    <row r="86" spans="3:45">
      <c r="C86" s="74" t="str">
        <f>IFERROR(VLOOKUP($E86,'Container Panel'!$B$41:$M$100,'Container Panel'!$K$38,0),"")</f>
        <v>Box</v>
      </c>
      <c r="D86" s="74">
        <v>3</v>
      </c>
      <c r="E86" s="135" t="str">
        <f t="shared" si="13"/>
        <v>PA</v>
      </c>
      <c r="F86" s="137">
        <f ca="1">IFERROR(IF(OR(F$81=$C86,F$81=list!$C$4),VLOOKUP($E86,'Container Panel'!$B$41:$M$100,'Container Panel'!$I$38,0)*HLOOKUP(F$83,$F$146:$AS$206,$D86+1,0)/VLOOKUP(F$83,Input!$A$9:$H$48,Input!$H$6,0),""),"")</f>
        <v>2.2125714285714287E-2</v>
      </c>
      <c r="G86" s="137">
        <f ca="1">IFERROR(IF(OR(G$81=$C86,G$81=list!$C$4),VLOOKUP($E86,'Container Panel'!$B$41:$M$100,'Container Panel'!$I$38,0)*HLOOKUP(G$83,$F$146:$AS$206,$D86+1,0)/VLOOKUP(G$83,Input!$A$9:$H$48,Input!$H$6,0),""),"")</f>
        <v>7.8445714285714285E-2</v>
      </c>
      <c r="H86" s="137" t="str">
        <f>IFERROR(IF(OR(H$81=$C86,H$81=list!$C$4),VLOOKUP($E86,'Container Panel'!$B$41:$M$100,'Container Panel'!$I$38,0)*HLOOKUP(H$83,$F$146:$AS$206,$D86+1,0)/VLOOKUP(H$83,Input!$A$9:$H$48,Input!$H$6,0),""),"")</f>
        <v/>
      </c>
      <c r="I86" s="137" t="str">
        <f>IFERROR(IF(OR(I$81=$C86,I$81=list!$C$4),VLOOKUP($E86,'Container Panel'!$B$41:$M$100,'Container Panel'!$I$38,0)*HLOOKUP(I$83,$F$146:$AS$206,$D86+1,0)/VLOOKUP(I$83,Input!$A$9:$H$48,Input!$H$6,0),""),"")</f>
        <v/>
      </c>
      <c r="J86" s="137" t="str">
        <f>IFERROR(IF(OR(J$81=$C86,J$81=list!$C$4),VLOOKUP($E86,'Container Panel'!$B$41:$M$100,'Container Panel'!$I$38,0)*HLOOKUP(J$83,$F$146:$AS$206,$D86+1,0)/VLOOKUP(J$83,Input!$A$9:$H$48,Input!$H$6,0),""),"")</f>
        <v/>
      </c>
      <c r="K86" s="137" t="str">
        <f>IFERROR(IF(OR(K$81=$C86,K$81=list!$C$4),VLOOKUP($E86,'Container Panel'!$B$41:$M$100,'Container Panel'!$I$38,0)*HLOOKUP(K$83,$F$146:$AS$206,$D86+1,0)/VLOOKUP(K$83,Input!$A$9:$H$48,Input!$H$6,0),""),"")</f>
        <v/>
      </c>
      <c r="L86" s="137" t="str">
        <f>IFERROR(IF(OR(L$81=$C86,L$81=list!$C$4),VLOOKUP($E86,'Container Panel'!$B$41:$M$100,'Container Panel'!$I$38,0)*HLOOKUP(L$83,$F$146:$AS$206,$D86+1,0)/VLOOKUP(L$83,Input!$A$9:$H$48,Input!$H$6,0),""),"")</f>
        <v/>
      </c>
      <c r="M86" s="137" t="str">
        <f>IFERROR(IF(OR(M$81=$C86,M$81=list!$C$4),VLOOKUP($E86,'Container Panel'!$B$41:$M$100,'Container Panel'!$I$38,0)*HLOOKUP(M$83,$F$146:$AS$206,$D86+1,0)/VLOOKUP(M$83,Input!$A$9:$H$48,Input!$H$6,0),""),"")</f>
        <v/>
      </c>
      <c r="N86" s="137" t="str">
        <f>IFERROR(IF(OR(N$81=$C86,N$81=list!$C$4),VLOOKUP($E86,'Container Panel'!$B$41:$M$100,'Container Panel'!$I$38,0)*HLOOKUP(N$83,$F$146:$AS$206,$D86+1,0)/VLOOKUP(N$83,Input!$A$9:$H$48,Input!$H$6,0),""),"")</f>
        <v/>
      </c>
      <c r="O86" s="137" t="str">
        <f>IFERROR(IF(OR(O$81=$C86,O$81=list!$C$4),VLOOKUP($E86,'Container Panel'!$B$41:$M$100,'Container Panel'!$I$38,0)*HLOOKUP(O$83,$F$146:$AS$206,$D86+1,0)/VLOOKUP(O$83,Input!$A$9:$H$48,Input!$H$6,0),""),"")</f>
        <v/>
      </c>
      <c r="P86" s="137" t="str">
        <f>IFERROR(IF(OR(P$81=$C86,P$81=list!$C$4),VLOOKUP($E86,'Container Panel'!$B$41:$M$100,'Container Panel'!$I$38,0)*HLOOKUP(P$83,$F$146:$AS$206,$D86+1,0)/VLOOKUP(P$83,Input!$A$9:$H$48,Input!$H$6,0),""),"")</f>
        <v/>
      </c>
      <c r="Q86" s="137" t="str">
        <f>IFERROR(IF(OR(Q$81=$C86,Q$81=list!$C$4),VLOOKUP($E86,'Container Panel'!$B$41:$M$100,'Container Panel'!$I$38,0)*HLOOKUP(Q$83,$F$146:$AS$206,$D86+1,0)/VLOOKUP(Q$83,Input!$A$9:$H$48,Input!$H$6,0),""),"")</f>
        <v/>
      </c>
      <c r="R86" s="137" t="str">
        <f>IFERROR(IF(OR(R$81=$C86,R$81=list!$C$4),VLOOKUP($E86,'Container Panel'!$B$41:$M$100,'Container Panel'!$I$38,0)*HLOOKUP(R$83,$F$146:$AS$206,$D86+1,0)/VLOOKUP(R$83,Input!$A$9:$H$48,Input!$H$6,0),""),"")</f>
        <v/>
      </c>
      <c r="S86" s="137" t="str">
        <f>IFERROR(IF(OR(S$81=$C86,S$81=list!$C$4),VLOOKUP($E86,'Container Panel'!$B$41:$M$100,'Container Panel'!$I$38,0)*HLOOKUP(S$83,$F$146:$AS$206,$D86+1,0)/VLOOKUP(S$83,Input!$A$9:$H$48,Input!$H$6,0),""),"")</f>
        <v/>
      </c>
      <c r="T86" s="137" t="str">
        <f>IFERROR(IF(OR(T$81=$C86,T$81=list!$C$4),VLOOKUP($E86,'Container Panel'!$B$41:$M$100,'Container Panel'!$I$38,0)*HLOOKUP(T$83,$F$146:$AS$206,$D86+1,0)/VLOOKUP(T$83,Input!$A$9:$H$48,Input!$H$6,0),""),"")</f>
        <v/>
      </c>
      <c r="U86" s="137" t="str">
        <f>IFERROR(IF(OR(U$81=$C86,U$81=list!$C$4),VLOOKUP($E86,'Container Panel'!$B$41:$M$100,'Container Panel'!$I$38,0)*HLOOKUP(U$83,$F$146:$AS$206,$D86+1,0)/VLOOKUP(U$83,Input!$A$9:$H$48,Input!$H$6,0),""),"")</f>
        <v/>
      </c>
      <c r="V86" s="137" t="str">
        <f>IFERROR(IF(OR(V$81=$C86,V$81=list!$C$4),VLOOKUP($E86,'Container Panel'!$B$41:$M$100,'Container Panel'!$I$38,0)*HLOOKUP(V$83,$F$146:$AS$206,$D86+1,0)/VLOOKUP(V$83,Input!$A$9:$H$48,Input!$H$6,0),""),"")</f>
        <v/>
      </c>
      <c r="W86" s="137" t="str">
        <f>IFERROR(IF(OR(W$81=$C86,W$81=list!$C$4),VLOOKUP($E86,'Container Panel'!$B$41:$M$100,'Container Panel'!$I$38,0)*HLOOKUP(W$83,$F$146:$AS$206,$D86+1,0)/VLOOKUP(W$83,Input!$A$9:$H$48,Input!$H$6,0),""),"")</f>
        <v/>
      </c>
      <c r="X86" s="137" t="str">
        <f>IFERROR(IF(OR(X$81=$C86,X$81=list!$C$4),VLOOKUP($E86,'Container Panel'!$B$41:$M$100,'Container Panel'!$I$38,0)*HLOOKUP(X$83,$F$146:$AS$206,$D86+1,0)/VLOOKUP(X$83,Input!$A$9:$H$48,Input!$H$6,0),""),"")</f>
        <v/>
      </c>
      <c r="Y86" s="137" t="str">
        <f>IFERROR(IF(OR(Y$81=$C86,Y$81=list!$C$4),VLOOKUP($E86,'Container Panel'!$B$41:$M$100,'Container Panel'!$I$38,0)*HLOOKUP(Y$83,$F$146:$AS$206,$D86+1,0)/VLOOKUP(Y$83,Input!$A$9:$H$48,Input!$H$6,0),""),"")</f>
        <v/>
      </c>
      <c r="Z86" s="137" t="str">
        <f>IFERROR(IF(OR(Z$81=$C86,Z$81=list!$C$4),VLOOKUP($E86,'Container Panel'!$B$41:$M$100,'Container Panel'!$I$38,0)*HLOOKUP(Z$83,$F$146:$AS$206,$D86+1,0)/VLOOKUP(Z$83,Input!$A$9:$H$48,Input!$H$6,0),""),"")</f>
        <v/>
      </c>
      <c r="AA86" s="137" t="str">
        <f>IFERROR(IF(OR(AA$81=$C86,AA$81=list!$C$4),VLOOKUP($E86,'Container Panel'!$B$41:$M$100,'Container Panel'!$I$38,0)*HLOOKUP(AA$83,$F$146:$AS$206,$D86+1,0)/VLOOKUP(AA$83,Input!$A$9:$H$48,Input!$H$6,0),""),"")</f>
        <v/>
      </c>
      <c r="AB86" s="137" t="str">
        <f>IFERROR(IF(OR(AB$81=$C86,AB$81=list!$C$4),VLOOKUP($E86,'Container Panel'!$B$41:$M$100,'Container Panel'!$I$38,0)*HLOOKUP(AB$83,$F$146:$AS$206,$D86+1,0)/VLOOKUP(AB$83,Input!$A$9:$H$48,Input!$H$6,0),""),"")</f>
        <v/>
      </c>
      <c r="AC86" s="137" t="str">
        <f>IFERROR(IF(OR(AC$81=$C86,AC$81=list!$C$4),VLOOKUP($E86,'Container Panel'!$B$41:$M$100,'Container Panel'!$I$38,0)*HLOOKUP(AC$83,$F$146:$AS$206,$D86+1,0)/VLOOKUP(AC$83,Input!$A$9:$H$48,Input!$H$6,0),""),"")</f>
        <v/>
      </c>
      <c r="AD86" s="137" t="str">
        <f>IFERROR(IF(OR(AD$81=$C86,AD$81=list!$C$4),VLOOKUP($E86,'Container Panel'!$B$41:$M$100,'Container Panel'!$I$38,0)*HLOOKUP(AD$83,$F$146:$AS$206,$D86+1,0)/VLOOKUP(AD$83,Input!$A$9:$H$48,Input!$H$6,0),""),"")</f>
        <v/>
      </c>
      <c r="AE86" s="137" t="str">
        <f>IFERROR(IF(OR(AE$81=$C86,AE$81=list!$C$4),VLOOKUP($E86,'Container Panel'!$B$41:$M$100,'Container Panel'!$I$38,0)*HLOOKUP(AE$83,$F$146:$AS$206,$D86+1,0)/VLOOKUP(AE$83,Input!$A$9:$H$48,Input!$H$6,0),""),"")</f>
        <v/>
      </c>
      <c r="AF86" s="137" t="str">
        <f>IFERROR(IF(OR(AF$81=$C86,AF$81=list!$C$4),VLOOKUP($E86,'Container Panel'!$B$41:$M$100,'Container Panel'!$I$38,0)*HLOOKUP(AF$83,$F$146:$AS$206,$D86+1,0)/VLOOKUP(AF$83,Input!$A$9:$H$48,Input!$H$6,0),""),"")</f>
        <v/>
      </c>
      <c r="AG86" s="137" t="str">
        <f>IFERROR(IF(OR(AG$81=$C86,AG$81=list!$C$4),VLOOKUP($E86,'Container Panel'!$B$41:$M$100,'Container Panel'!$I$38,0)*HLOOKUP(AG$83,$F$146:$AS$206,$D86+1,0)/VLOOKUP(AG$83,Input!$A$9:$H$48,Input!$H$6,0),""),"")</f>
        <v/>
      </c>
      <c r="AH86" s="137" t="str">
        <f>IFERROR(IF(OR(AH$81=$C86,AH$81=list!$C$4),VLOOKUP($E86,'Container Panel'!$B$41:$M$100,'Container Panel'!$I$38,0)*HLOOKUP(AH$83,$F$146:$AS$206,$D86+1,0)/VLOOKUP(AH$83,Input!$A$9:$H$48,Input!$H$6,0),""),"")</f>
        <v/>
      </c>
      <c r="AI86" s="137" t="str">
        <f>IFERROR(IF(OR(AI$81=$C86,AI$81=list!$C$4),VLOOKUP($E86,'Container Panel'!$B$41:$M$100,'Container Panel'!$I$38,0)*HLOOKUP(AI$83,$F$146:$AS$206,$D86+1,0)/VLOOKUP(AI$83,Input!$A$9:$H$48,Input!$H$6,0),""),"")</f>
        <v/>
      </c>
      <c r="AJ86" s="137" t="str">
        <f>IFERROR(IF(OR(AJ$81=$C86,AJ$81=list!$C$4),VLOOKUP($E86,'Container Panel'!$B$41:$M$100,'Container Panel'!$I$38,0)*HLOOKUP(AJ$83,$F$146:$AS$206,$D86+1,0)/VLOOKUP(AJ$83,Input!$A$9:$H$48,Input!$H$6,0),""),"")</f>
        <v/>
      </c>
      <c r="AK86" s="137" t="str">
        <f>IFERROR(IF(OR(AK$81=$C86,AK$81=list!$C$4),VLOOKUP($E86,'Container Panel'!$B$41:$M$100,'Container Panel'!$I$38,0)*HLOOKUP(AK$83,$F$146:$AS$206,$D86+1,0)/VLOOKUP(AK$83,Input!$A$9:$H$48,Input!$H$6,0),""),"")</f>
        <v/>
      </c>
      <c r="AL86" s="137" t="str">
        <f>IFERROR(IF(OR(AL$81=$C86,AL$81=list!$C$4),VLOOKUP($E86,'Container Panel'!$B$41:$M$100,'Container Panel'!$I$38,0)*HLOOKUP(AL$83,$F$146:$AS$206,$D86+1,0)/VLOOKUP(AL$83,Input!$A$9:$H$48,Input!$H$6,0),""),"")</f>
        <v/>
      </c>
      <c r="AM86" s="137" t="str">
        <f>IFERROR(IF(OR(AM$81=$C86,AM$81=list!$C$4),VLOOKUP($E86,'Container Panel'!$B$41:$M$100,'Container Panel'!$I$38,0)*HLOOKUP(AM$83,$F$146:$AS$206,$D86+1,0)/VLOOKUP(AM$83,Input!$A$9:$H$48,Input!$H$6,0),""),"")</f>
        <v/>
      </c>
      <c r="AN86" s="137" t="str">
        <f>IFERROR(IF(OR(AN$81=$C86,AN$81=list!$C$4),VLOOKUP($E86,'Container Panel'!$B$41:$M$100,'Container Panel'!$I$38,0)*HLOOKUP(AN$83,$F$146:$AS$206,$D86+1,0)/VLOOKUP(AN$83,Input!$A$9:$H$48,Input!$H$6,0),""),"")</f>
        <v/>
      </c>
      <c r="AO86" s="137" t="str">
        <f>IFERROR(IF(OR(AO$81=$C86,AO$81=list!$C$4),VLOOKUP($E86,'Container Panel'!$B$41:$M$100,'Container Panel'!$I$38,0)*HLOOKUP(AO$83,$F$146:$AS$206,$D86+1,0)/VLOOKUP(AO$83,Input!$A$9:$H$48,Input!$H$6,0),""),"")</f>
        <v/>
      </c>
      <c r="AP86" s="137" t="str">
        <f>IFERROR(IF(OR(AP$81=$C86,AP$81=list!$C$4),VLOOKUP($E86,'Container Panel'!$B$41:$M$100,'Container Panel'!$I$38,0)*HLOOKUP(AP$83,$F$146:$AS$206,$D86+1,0)/VLOOKUP(AP$83,Input!$A$9:$H$48,Input!$H$6,0),""),"")</f>
        <v/>
      </c>
      <c r="AQ86" s="137" t="str">
        <f>IFERROR(IF(OR(AQ$81=$C86,AQ$81=list!$C$4),VLOOKUP($E86,'Container Panel'!$B$41:$M$100,'Container Panel'!$I$38,0)*HLOOKUP(AQ$83,$F$146:$AS$206,$D86+1,0)/VLOOKUP(AQ$83,Input!$A$9:$H$48,Input!$H$6,0),""),"")</f>
        <v/>
      </c>
      <c r="AR86" s="137" t="str">
        <f>IFERROR(IF(OR(AR$81=$C86,AR$81=list!$C$4),VLOOKUP($E86,'Container Panel'!$B$41:$M$100,'Container Panel'!$I$38,0)*HLOOKUP(AR$83,$F$146:$AS$206,$D86+1,0)/VLOOKUP(AR$83,Input!$A$9:$H$48,Input!$H$6,0),""),"")</f>
        <v/>
      </c>
      <c r="AS86" s="137" t="str">
        <f>IFERROR(IF(OR(AS$81=$C86,AS$81=list!$C$4),VLOOKUP($E86,'Container Panel'!$B$41:$M$100,'Container Panel'!$I$38,0)*HLOOKUP(AS$83,$F$146:$AS$206,$D86+1,0)/VLOOKUP(AS$83,Input!$A$9:$H$48,Input!$H$6,0),""),"")</f>
        <v/>
      </c>
    </row>
    <row r="87" spans="3:45">
      <c r="C87" s="74" t="str">
        <f>IFERROR(VLOOKUP($E87,'Container Panel'!$B$41:$M$100,'Container Panel'!$K$38,0),"")</f>
        <v>Box</v>
      </c>
      <c r="D87" s="74">
        <v>4</v>
      </c>
      <c r="E87" s="135" t="str">
        <f t="shared" si="13"/>
        <v>PB</v>
      </c>
      <c r="F87" s="137">
        <f ca="1">IFERROR(IF(OR(F$81=$C87,F$81=list!$C$4),VLOOKUP($E87,'Container Panel'!$B$41:$M$100,'Container Panel'!$I$38,0)*HLOOKUP(F$83,$F$146:$AS$206,$D87+1,0)/VLOOKUP(F$83,Input!$A$9:$H$48,Input!$H$6,0),""),"")</f>
        <v>3.2036571428571428E-2</v>
      </c>
      <c r="G87" s="137">
        <f ca="1">IFERROR(IF(OR(G$81=$C87,G$81=list!$C$4),VLOOKUP($E87,'Container Panel'!$B$41:$M$100,'Container Panel'!$I$38,0)*HLOOKUP(G$83,$F$146:$AS$206,$D87+1,0)/VLOOKUP(G$83,Input!$A$9:$H$48,Input!$H$6,0),""),"")</f>
        <v>0.12814628571428571</v>
      </c>
      <c r="H87" s="137" t="str">
        <f>IFERROR(IF(OR(H$81=$C87,H$81=list!$C$4),VLOOKUP($E87,'Container Panel'!$B$41:$M$100,'Container Panel'!$I$38,0)*HLOOKUP(H$83,$F$146:$AS$206,$D87+1,0)/VLOOKUP(H$83,Input!$A$9:$H$48,Input!$H$6,0),""),"")</f>
        <v/>
      </c>
      <c r="I87" s="137" t="str">
        <f>IFERROR(IF(OR(I$81=$C87,I$81=list!$C$4),VLOOKUP($E87,'Container Panel'!$B$41:$M$100,'Container Panel'!$I$38,0)*HLOOKUP(I$83,$F$146:$AS$206,$D87+1,0)/VLOOKUP(I$83,Input!$A$9:$H$48,Input!$H$6,0),""),"")</f>
        <v/>
      </c>
      <c r="J87" s="137" t="str">
        <f>IFERROR(IF(OR(J$81=$C87,J$81=list!$C$4),VLOOKUP($E87,'Container Panel'!$B$41:$M$100,'Container Panel'!$I$38,0)*HLOOKUP(J$83,$F$146:$AS$206,$D87+1,0)/VLOOKUP(J$83,Input!$A$9:$H$48,Input!$H$6,0),""),"")</f>
        <v/>
      </c>
      <c r="K87" s="137" t="str">
        <f>IFERROR(IF(OR(K$81=$C87,K$81=list!$C$4),VLOOKUP($E87,'Container Panel'!$B$41:$M$100,'Container Panel'!$I$38,0)*HLOOKUP(K$83,$F$146:$AS$206,$D87+1,0)/VLOOKUP(K$83,Input!$A$9:$H$48,Input!$H$6,0),""),"")</f>
        <v/>
      </c>
      <c r="L87" s="137" t="str">
        <f>IFERROR(IF(OR(L$81=$C87,L$81=list!$C$4),VLOOKUP($E87,'Container Panel'!$B$41:$M$100,'Container Panel'!$I$38,0)*HLOOKUP(L$83,$F$146:$AS$206,$D87+1,0)/VLOOKUP(L$83,Input!$A$9:$H$48,Input!$H$6,0),""),"")</f>
        <v/>
      </c>
      <c r="M87" s="137" t="str">
        <f>IFERROR(IF(OR(M$81=$C87,M$81=list!$C$4),VLOOKUP($E87,'Container Panel'!$B$41:$M$100,'Container Panel'!$I$38,0)*HLOOKUP(M$83,$F$146:$AS$206,$D87+1,0)/VLOOKUP(M$83,Input!$A$9:$H$48,Input!$H$6,0),""),"")</f>
        <v/>
      </c>
      <c r="N87" s="137" t="str">
        <f>IFERROR(IF(OR(N$81=$C87,N$81=list!$C$4),VLOOKUP($E87,'Container Panel'!$B$41:$M$100,'Container Panel'!$I$38,0)*HLOOKUP(N$83,$F$146:$AS$206,$D87+1,0)/VLOOKUP(N$83,Input!$A$9:$H$48,Input!$H$6,0),""),"")</f>
        <v/>
      </c>
      <c r="O87" s="137" t="str">
        <f>IFERROR(IF(OR(O$81=$C87,O$81=list!$C$4),VLOOKUP($E87,'Container Panel'!$B$41:$M$100,'Container Panel'!$I$38,0)*HLOOKUP(O$83,$F$146:$AS$206,$D87+1,0)/VLOOKUP(O$83,Input!$A$9:$H$48,Input!$H$6,0),""),"")</f>
        <v/>
      </c>
      <c r="P87" s="137" t="str">
        <f>IFERROR(IF(OR(P$81=$C87,P$81=list!$C$4),VLOOKUP($E87,'Container Panel'!$B$41:$M$100,'Container Panel'!$I$38,0)*HLOOKUP(P$83,$F$146:$AS$206,$D87+1,0)/VLOOKUP(P$83,Input!$A$9:$H$48,Input!$H$6,0),""),"")</f>
        <v/>
      </c>
      <c r="Q87" s="137" t="str">
        <f>IFERROR(IF(OR(Q$81=$C87,Q$81=list!$C$4),VLOOKUP($E87,'Container Panel'!$B$41:$M$100,'Container Panel'!$I$38,0)*HLOOKUP(Q$83,$F$146:$AS$206,$D87+1,0)/VLOOKUP(Q$83,Input!$A$9:$H$48,Input!$H$6,0),""),"")</f>
        <v/>
      </c>
      <c r="R87" s="137" t="str">
        <f>IFERROR(IF(OR(R$81=$C87,R$81=list!$C$4),VLOOKUP($E87,'Container Panel'!$B$41:$M$100,'Container Panel'!$I$38,0)*HLOOKUP(R$83,$F$146:$AS$206,$D87+1,0)/VLOOKUP(R$83,Input!$A$9:$H$48,Input!$H$6,0),""),"")</f>
        <v/>
      </c>
      <c r="S87" s="137" t="str">
        <f>IFERROR(IF(OR(S$81=$C87,S$81=list!$C$4),VLOOKUP($E87,'Container Panel'!$B$41:$M$100,'Container Panel'!$I$38,0)*HLOOKUP(S$83,$F$146:$AS$206,$D87+1,0)/VLOOKUP(S$83,Input!$A$9:$H$48,Input!$H$6,0),""),"")</f>
        <v/>
      </c>
      <c r="T87" s="137" t="str">
        <f>IFERROR(IF(OR(T$81=$C87,T$81=list!$C$4),VLOOKUP($E87,'Container Panel'!$B$41:$M$100,'Container Panel'!$I$38,0)*HLOOKUP(T$83,$F$146:$AS$206,$D87+1,0)/VLOOKUP(T$83,Input!$A$9:$H$48,Input!$H$6,0),""),"")</f>
        <v/>
      </c>
      <c r="U87" s="137" t="str">
        <f>IFERROR(IF(OR(U$81=$C87,U$81=list!$C$4),VLOOKUP($E87,'Container Panel'!$B$41:$M$100,'Container Panel'!$I$38,0)*HLOOKUP(U$83,$F$146:$AS$206,$D87+1,0)/VLOOKUP(U$83,Input!$A$9:$H$48,Input!$H$6,0),""),"")</f>
        <v/>
      </c>
      <c r="V87" s="137" t="str">
        <f>IFERROR(IF(OR(V$81=$C87,V$81=list!$C$4),VLOOKUP($E87,'Container Panel'!$B$41:$M$100,'Container Panel'!$I$38,0)*HLOOKUP(V$83,$F$146:$AS$206,$D87+1,0)/VLOOKUP(V$83,Input!$A$9:$H$48,Input!$H$6,0),""),"")</f>
        <v/>
      </c>
      <c r="W87" s="137" t="str">
        <f>IFERROR(IF(OR(W$81=$C87,W$81=list!$C$4),VLOOKUP($E87,'Container Panel'!$B$41:$M$100,'Container Panel'!$I$38,0)*HLOOKUP(W$83,$F$146:$AS$206,$D87+1,0)/VLOOKUP(W$83,Input!$A$9:$H$48,Input!$H$6,0),""),"")</f>
        <v/>
      </c>
      <c r="X87" s="137" t="str">
        <f>IFERROR(IF(OR(X$81=$C87,X$81=list!$C$4),VLOOKUP($E87,'Container Panel'!$B$41:$M$100,'Container Panel'!$I$38,0)*HLOOKUP(X$83,$F$146:$AS$206,$D87+1,0)/VLOOKUP(X$83,Input!$A$9:$H$48,Input!$H$6,0),""),"")</f>
        <v/>
      </c>
      <c r="Y87" s="137" t="str">
        <f>IFERROR(IF(OR(Y$81=$C87,Y$81=list!$C$4),VLOOKUP($E87,'Container Panel'!$B$41:$M$100,'Container Panel'!$I$38,0)*HLOOKUP(Y$83,$F$146:$AS$206,$D87+1,0)/VLOOKUP(Y$83,Input!$A$9:$H$48,Input!$H$6,0),""),"")</f>
        <v/>
      </c>
      <c r="Z87" s="137" t="str">
        <f>IFERROR(IF(OR(Z$81=$C87,Z$81=list!$C$4),VLOOKUP($E87,'Container Panel'!$B$41:$M$100,'Container Panel'!$I$38,0)*HLOOKUP(Z$83,$F$146:$AS$206,$D87+1,0)/VLOOKUP(Z$83,Input!$A$9:$H$48,Input!$H$6,0),""),"")</f>
        <v/>
      </c>
      <c r="AA87" s="137" t="str">
        <f>IFERROR(IF(OR(AA$81=$C87,AA$81=list!$C$4),VLOOKUP($E87,'Container Panel'!$B$41:$M$100,'Container Panel'!$I$38,0)*HLOOKUP(AA$83,$F$146:$AS$206,$D87+1,0)/VLOOKUP(AA$83,Input!$A$9:$H$48,Input!$H$6,0),""),"")</f>
        <v/>
      </c>
      <c r="AB87" s="137" t="str">
        <f>IFERROR(IF(OR(AB$81=$C87,AB$81=list!$C$4),VLOOKUP($E87,'Container Panel'!$B$41:$M$100,'Container Panel'!$I$38,0)*HLOOKUP(AB$83,$F$146:$AS$206,$D87+1,0)/VLOOKUP(AB$83,Input!$A$9:$H$48,Input!$H$6,0),""),"")</f>
        <v/>
      </c>
      <c r="AC87" s="137" t="str">
        <f>IFERROR(IF(OR(AC$81=$C87,AC$81=list!$C$4),VLOOKUP($E87,'Container Panel'!$B$41:$M$100,'Container Panel'!$I$38,0)*HLOOKUP(AC$83,$F$146:$AS$206,$D87+1,0)/VLOOKUP(AC$83,Input!$A$9:$H$48,Input!$H$6,0),""),"")</f>
        <v/>
      </c>
      <c r="AD87" s="137" t="str">
        <f>IFERROR(IF(OR(AD$81=$C87,AD$81=list!$C$4),VLOOKUP($E87,'Container Panel'!$B$41:$M$100,'Container Panel'!$I$38,0)*HLOOKUP(AD$83,$F$146:$AS$206,$D87+1,0)/VLOOKUP(AD$83,Input!$A$9:$H$48,Input!$H$6,0),""),"")</f>
        <v/>
      </c>
      <c r="AE87" s="137" t="str">
        <f>IFERROR(IF(OR(AE$81=$C87,AE$81=list!$C$4),VLOOKUP($E87,'Container Panel'!$B$41:$M$100,'Container Panel'!$I$38,0)*HLOOKUP(AE$83,$F$146:$AS$206,$D87+1,0)/VLOOKUP(AE$83,Input!$A$9:$H$48,Input!$H$6,0),""),"")</f>
        <v/>
      </c>
      <c r="AF87" s="137" t="str">
        <f>IFERROR(IF(OR(AF$81=$C87,AF$81=list!$C$4),VLOOKUP($E87,'Container Panel'!$B$41:$M$100,'Container Panel'!$I$38,0)*HLOOKUP(AF$83,$F$146:$AS$206,$D87+1,0)/VLOOKUP(AF$83,Input!$A$9:$H$48,Input!$H$6,0),""),"")</f>
        <v/>
      </c>
      <c r="AG87" s="137" t="str">
        <f>IFERROR(IF(OR(AG$81=$C87,AG$81=list!$C$4),VLOOKUP($E87,'Container Panel'!$B$41:$M$100,'Container Panel'!$I$38,0)*HLOOKUP(AG$83,$F$146:$AS$206,$D87+1,0)/VLOOKUP(AG$83,Input!$A$9:$H$48,Input!$H$6,0),""),"")</f>
        <v/>
      </c>
      <c r="AH87" s="137" t="str">
        <f>IFERROR(IF(OR(AH$81=$C87,AH$81=list!$C$4),VLOOKUP($E87,'Container Panel'!$B$41:$M$100,'Container Panel'!$I$38,0)*HLOOKUP(AH$83,$F$146:$AS$206,$D87+1,0)/VLOOKUP(AH$83,Input!$A$9:$H$48,Input!$H$6,0),""),"")</f>
        <v/>
      </c>
      <c r="AI87" s="137" t="str">
        <f>IFERROR(IF(OR(AI$81=$C87,AI$81=list!$C$4),VLOOKUP($E87,'Container Panel'!$B$41:$M$100,'Container Panel'!$I$38,0)*HLOOKUP(AI$83,$F$146:$AS$206,$D87+1,0)/VLOOKUP(AI$83,Input!$A$9:$H$48,Input!$H$6,0),""),"")</f>
        <v/>
      </c>
      <c r="AJ87" s="137" t="str">
        <f>IFERROR(IF(OR(AJ$81=$C87,AJ$81=list!$C$4),VLOOKUP($E87,'Container Panel'!$B$41:$M$100,'Container Panel'!$I$38,0)*HLOOKUP(AJ$83,$F$146:$AS$206,$D87+1,0)/VLOOKUP(AJ$83,Input!$A$9:$H$48,Input!$H$6,0),""),"")</f>
        <v/>
      </c>
      <c r="AK87" s="137" t="str">
        <f>IFERROR(IF(OR(AK$81=$C87,AK$81=list!$C$4),VLOOKUP($E87,'Container Panel'!$B$41:$M$100,'Container Panel'!$I$38,0)*HLOOKUP(AK$83,$F$146:$AS$206,$D87+1,0)/VLOOKUP(AK$83,Input!$A$9:$H$48,Input!$H$6,0),""),"")</f>
        <v/>
      </c>
      <c r="AL87" s="137" t="str">
        <f>IFERROR(IF(OR(AL$81=$C87,AL$81=list!$C$4),VLOOKUP($E87,'Container Panel'!$B$41:$M$100,'Container Panel'!$I$38,0)*HLOOKUP(AL$83,$F$146:$AS$206,$D87+1,0)/VLOOKUP(AL$83,Input!$A$9:$H$48,Input!$H$6,0),""),"")</f>
        <v/>
      </c>
      <c r="AM87" s="137" t="str">
        <f>IFERROR(IF(OR(AM$81=$C87,AM$81=list!$C$4),VLOOKUP($E87,'Container Panel'!$B$41:$M$100,'Container Panel'!$I$38,0)*HLOOKUP(AM$83,$F$146:$AS$206,$D87+1,0)/VLOOKUP(AM$83,Input!$A$9:$H$48,Input!$H$6,0),""),"")</f>
        <v/>
      </c>
      <c r="AN87" s="137" t="str">
        <f>IFERROR(IF(OR(AN$81=$C87,AN$81=list!$C$4),VLOOKUP($E87,'Container Panel'!$B$41:$M$100,'Container Panel'!$I$38,0)*HLOOKUP(AN$83,$F$146:$AS$206,$D87+1,0)/VLOOKUP(AN$83,Input!$A$9:$H$48,Input!$H$6,0),""),"")</f>
        <v/>
      </c>
      <c r="AO87" s="137" t="str">
        <f>IFERROR(IF(OR(AO$81=$C87,AO$81=list!$C$4),VLOOKUP($E87,'Container Panel'!$B$41:$M$100,'Container Panel'!$I$38,0)*HLOOKUP(AO$83,$F$146:$AS$206,$D87+1,0)/VLOOKUP(AO$83,Input!$A$9:$H$48,Input!$H$6,0),""),"")</f>
        <v/>
      </c>
      <c r="AP87" s="137" t="str">
        <f>IFERROR(IF(OR(AP$81=$C87,AP$81=list!$C$4),VLOOKUP($E87,'Container Panel'!$B$41:$M$100,'Container Panel'!$I$38,0)*HLOOKUP(AP$83,$F$146:$AS$206,$D87+1,0)/VLOOKUP(AP$83,Input!$A$9:$H$48,Input!$H$6,0),""),"")</f>
        <v/>
      </c>
      <c r="AQ87" s="137" t="str">
        <f>IFERROR(IF(OR(AQ$81=$C87,AQ$81=list!$C$4),VLOOKUP($E87,'Container Panel'!$B$41:$M$100,'Container Panel'!$I$38,0)*HLOOKUP(AQ$83,$F$146:$AS$206,$D87+1,0)/VLOOKUP(AQ$83,Input!$A$9:$H$48,Input!$H$6,0),""),"")</f>
        <v/>
      </c>
      <c r="AR87" s="137" t="str">
        <f>IFERROR(IF(OR(AR$81=$C87,AR$81=list!$C$4),VLOOKUP($E87,'Container Panel'!$B$41:$M$100,'Container Panel'!$I$38,0)*HLOOKUP(AR$83,$F$146:$AS$206,$D87+1,0)/VLOOKUP(AR$83,Input!$A$9:$H$48,Input!$H$6,0),""),"")</f>
        <v/>
      </c>
      <c r="AS87" s="137" t="str">
        <f>IFERROR(IF(OR(AS$81=$C87,AS$81=list!$C$4),VLOOKUP($E87,'Container Panel'!$B$41:$M$100,'Container Panel'!$I$38,0)*HLOOKUP(AS$83,$F$146:$AS$206,$D87+1,0)/VLOOKUP(AS$83,Input!$A$9:$H$48,Input!$H$6,0),""),"")</f>
        <v/>
      </c>
    </row>
    <row r="88" spans="3:45">
      <c r="C88" s="74" t="str">
        <f>IFERROR(VLOOKUP($E88,'Container Panel'!$B$41:$M$100,'Container Panel'!$K$38,0),"")</f>
        <v>Box</v>
      </c>
      <c r="D88" s="74">
        <v>5</v>
      </c>
      <c r="E88" s="135" t="str">
        <f t="shared" si="13"/>
        <v>EU8623</v>
      </c>
      <c r="F88" s="137">
        <f ca="1">IFERROR(IF(OR(F$81=$C88,F$81=list!$C$4),VLOOKUP($E88,'Container Panel'!$B$41:$M$100,'Container Panel'!$I$38,0)*HLOOKUP(F$83,$F$146:$AS$206,$D88+1,0)/VLOOKUP(F$83,Input!$A$9:$H$48,Input!$H$6,0),""),"")</f>
        <v>2.6863999999999999E-2</v>
      </c>
      <c r="G88" s="137">
        <f ca="1">IFERROR(IF(OR(G$81=$C88,G$81=list!$C$4),VLOOKUP($E88,'Container Panel'!$B$41:$M$100,'Container Panel'!$I$38,0)*HLOOKUP(G$83,$F$146:$AS$206,$D88+1,0)/VLOOKUP(G$83,Input!$A$9:$H$48,Input!$H$6,0),""),"")</f>
        <v>0.107456</v>
      </c>
      <c r="H88" s="137" t="str">
        <f>IFERROR(IF(OR(H$81=$C88,H$81=list!$C$4),VLOOKUP($E88,'Container Panel'!$B$41:$M$100,'Container Panel'!$I$38,0)*HLOOKUP(H$83,$F$146:$AS$206,$D88+1,0)/VLOOKUP(H$83,Input!$A$9:$H$48,Input!$H$6,0),""),"")</f>
        <v/>
      </c>
      <c r="I88" s="137" t="str">
        <f>IFERROR(IF(OR(I$81=$C88,I$81=list!$C$4),VLOOKUP($E88,'Container Panel'!$B$41:$M$100,'Container Panel'!$I$38,0)*HLOOKUP(I$83,$F$146:$AS$206,$D88+1,0)/VLOOKUP(I$83,Input!$A$9:$H$48,Input!$H$6,0),""),"")</f>
        <v/>
      </c>
      <c r="J88" s="137" t="str">
        <f>IFERROR(IF(OR(J$81=$C88,J$81=list!$C$4),VLOOKUP($E88,'Container Panel'!$B$41:$M$100,'Container Panel'!$I$38,0)*HLOOKUP(J$83,$F$146:$AS$206,$D88+1,0)/VLOOKUP(J$83,Input!$A$9:$H$48,Input!$H$6,0),""),"")</f>
        <v/>
      </c>
      <c r="K88" s="137" t="str">
        <f>IFERROR(IF(OR(K$81=$C88,K$81=list!$C$4),VLOOKUP($E88,'Container Panel'!$B$41:$M$100,'Container Panel'!$I$38,0)*HLOOKUP(K$83,$F$146:$AS$206,$D88+1,0)/VLOOKUP(K$83,Input!$A$9:$H$48,Input!$H$6,0),""),"")</f>
        <v/>
      </c>
      <c r="L88" s="137" t="str">
        <f>IFERROR(IF(OR(L$81=$C88,L$81=list!$C$4),VLOOKUP($E88,'Container Panel'!$B$41:$M$100,'Container Panel'!$I$38,0)*HLOOKUP(L$83,$F$146:$AS$206,$D88+1,0)/VLOOKUP(L$83,Input!$A$9:$H$48,Input!$H$6,0),""),"")</f>
        <v/>
      </c>
      <c r="M88" s="137" t="str">
        <f>IFERROR(IF(OR(M$81=$C88,M$81=list!$C$4),VLOOKUP($E88,'Container Panel'!$B$41:$M$100,'Container Panel'!$I$38,0)*HLOOKUP(M$83,$F$146:$AS$206,$D88+1,0)/VLOOKUP(M$83,Input!$A$9:$H$48,Input!$H$6,0),""),"")</f>
        <v/>
      </c>
      <c r="N88" s="137" t="str">
        <f>IFERROR(IF(OR(N$81=$C88,N$81=list!$C$4),VLOOKUP($E88,'Container Panel'!$B$41:$M$100,'Container Panel'!$I$38,0)*HLOOKUP(N$83,$F$146:$AS$206,$D88+1,0)/VLOOKUP(N$83,Input!$A$9:$H$48,Input!$H$6,0),""),"")</f>
        <v/>
      </c>
      <c r="O88" s="137" t="str">
        <f>IFERROR(IF(OR(O$81=$C88,O$81=list!$C$4),VLOOKUP($E88,'Container Panel'!$B$41:$M$100,'Container Panel'!$I$38,0)*HLOOKUP(O$83,$F$146:$AS$206,$D88+1,0)/VLOOKUP(O$83,Input!$A$9:$H$48,Input!$H$6,0),""),"")</f>
        <v/>
      </c>
      <c r="P88" s="137" t="str">
        <f>IFERROR(IF(OR(P$81=$C88,P$81=list!$C$4),VLOOKUP($E88,'Container Panel'!$B$41:$M$100,'Container Panel'!$I$38,0)*HLOOKUP(P$83,$F$146:$AS$206,$D88+1,0)/VLOOKUP(P$83,Input!$A$9:$H$48,Input!$H$6,0),""),"")</f>
        <v/>
      </c>
      <c r="Q88" s="137" t="str">
        <f>IFERROR(IF(OR(Q$81=$C88,Q$81=list!$C$4),VLOOKUP($E88,'Container Panel'!$B$41:$M$100,'Container Panel'!$I$38,0)*HLOOKUP(Q$83,$F$146:$AS$206,$D88+1,0)/VLOOKUP(Q$83,Input!$A$9:$H$48,Input!$H$6,0),""),"")</f>
        <v/>
      </c>
      <c r="R88" s="137" t="str">
        <f>IFERROR(IF(OR(R$81=$C88,R$81=list!$C$4),VLOOKUP($E88,'Container Panel'!$B$41:$M$100,'Container Panel'!$I$38,0)*HLOOKUP(R$83,$F$146:$AS$206,$D88+1,0)/VLOOKUP(R$83,Input!$A$9:$H$48,Input!$H$6,0),""),"")</f>
        <v/>
      </c>
      <c r="S88" s="137" t="str">
        <f>IFERROR(IF(OR(S$81=$C88,S$81=list!$C$4),VLOOKUP($E88,'Container Panel'!$B$41:$M$100,'Container Panel'!$I$38,0)*HLOOKUP(S$83,$F$146:$AS$206,$D88+1,0)/VLOOKUP(S$83,Input!$A$9:$H$48,Input!$H$6,0),""),"")</f>
        <v/>
      </c>
      <c r="T88" s="137" t="str">
        <f>IFERROR(IF(OR(T$81=$C88,T$81=list!$C$4),VLOOKUP($E88,'Container Panel'!$B$41:$M$100,'Container Panel'!$I$38,0)*HLOOKUP(T$83,$F$146:$AS$206,$D88+1,0)/VLOOKUP(T$83,Input!$A$9:$H$48,Input!$H$6,0),""),"")</f>
        <v/>
      </c>
      <c r="U88" s="137" t="str">
        <f>IFERROR(IF(OR(U$81=$C88,U$81=list!$C$4),VLOOKUP($E88,'Container Panel'!$B$41:$M$100,'Container Panel'!$I$38,0)*HLOOKUP(U$83,$F$146:$AS$206,$D88+1,0)/VLOOKUP(U$83,Input!$A$9:$H$48,Input!$H$6,0),""),"")</f>
        <v/>
      </c>
      <c r="V88" s="137" t="str">
        <f>IFERROR(IF(OR(V$81=$C88,V$81=list!$C$4),VLOOKUP($E88,'Container Panel'!$B$41:$M$100,'Container Panel'!$I$38,0)*HLOOKUP(V$83,$F$146:$AS$206,$D88+1,0)/VLOOKUP(V$83,Input!$A$9:$H$48,Input!$H$6,0),""),"")</f>
        <v/>
      </c>
      <c r="W88" s="137" t="str">
        <f>IFERROR(IF(OR(W$81=$C88,W$81=list!$C$4),VLOOKUP($E88,'Container Panel'!$B$41:$M$100,'Container Panel'!$I$38,0)*HLOOKUP(W$83,$F$146:$AS$206,$D88+1,0)/VLOOKUP(W$83,Input!$A$9:$H$48,Input!$H$6,0),""),"")</f>
        <v/>
      </c>
      <c r="X88" s="137" t="str">
        <f>IFERROR(IF(OR(X$81=$C88,X$81=list!$C$4),VLOOKUP($E88,'Container Panel'!$B$41:$M$100,'Container Panel'!$I$38,0)*HLOOKUP(X$83,$F$146:$AS$206,$D88+1,0)/VLOOKUP(X$83,Input!$A$9:$H$48,Input!$H$6,0),""),"")</f>
        <v/>
      </c>
      <c r="Y88" s="137" t="str">
        <f>IFERROR(IF(OR(Y$81=$C88,Y$81=list!$C$4),VLOOKUP($E88,'Container Panel'!$B$41:$M$100,'Container Panel'!$I$38,0)*HLOOKUP(Y$83,$F$146:$AS$206,$D88+1,0)/VLOOKUP(Y$83,Input!$A$9:$H$48,Input!$H$6,0),""),"")</f>
        <v/>
      </c>
      <c r="Z88" s="137" t="str">
        <f>IFERROR(IF(OR(Z$81=$C88,Z$81=list!$C$4),VLOOKUP($E88,'Container Panel'!$B$41:$M$100,'Container Panel'!$I$38,0)*HLOOKUP(Z$83,$F$146:$AS$206,$D88+1,0)/VLOOKUP(Z$83,Input!$A$9:$H$48,Input!$H$6,0),""),"")</f>
        <v/>
      </c>
      <c r="AA88" s="137" t="str">
        <f>IFERROR(IF(OR(AA$81=$C88,AA$81=list!$C$4),VLOOKUP($E88,'Container Panel'!$B$41:$M$100,'Container Panel'!$I$38,0)*HLOOKUP(AA$83,$F$146:$AS$206,$D88+1,0)/VLOOKUP(AA$83,Input!$A$9:$H$48,Input!$H$6,0),""),"")</f>
        <v/>
      </c>
      <c r="AB88" s="137" t="str">
        <f>IFERROR(IF(OR(AB$81=$C88,AB$81=list!$C$4),VLOOKUP($E88,'Container Panel'!$B$41:$M$100,'Container Panel'!$I$38,0)*HLOOKUP(AB$83,$F$146:$AS$206,$D88+1,0)/VLOOKUP(AB$83,Input!$A$9:$H$48,Input!$H$6,0),""),"")</f>
        <v/>
      </c>
      <c r="AC88" s="137" t="str">
        <f>IFERROR(IF(OR(AC$81=$C88,AC$81=list!$C$4),VLOOKUP($E88,'Container Panel'!$B$41:$M$100,'Container Panel'!$I$38,0)*HLOOKUP(AC$83,$F$146:$AS$206,$D88+1,0)/VLOOKUP(AC$83,Input!$A$9:$H$48,Input!$H$6,0),""),"")</f>
        <v/>
      </c>
      <c r="AD88" s="137" t="str">
        <f>IFERROR(IF(OR(AD$81=$C88,AD$81=list!$C$4),VLOOKUP($E88,'Container Panel'!$B$41:$M$100,'Container Panel'!$I$38,0)*HLOOKUP(AD$83,$F$146:$AS$206,$D88+1,0)/VLOOKUP(AD$83,Input!$A$9:$H$48,Input!$H$6,0),""),"")</f>
        <v/>
      </c>
      <c r="AE88" s="137" t="str">
        <f>IFERROR(IF(OR(AE$81=$C88,AE$81=list!$C$4),VLOOKUP($E88,'Container Panel'!$B$41:$M$100,'Container Panel'!$I$38,0)*HLOOKUP(AE$83,$F$146:$AS$206,$D88+1,0)/VLOOKUP(AE$83,Input!$A$9:$H$48,Input!$H$6,0),""),"")</f>
        <v/>
      </c>
      <c r="AF88" s="137" t="str">
        <f>IFERROR(IF(OR(AF$81=$C88,AF$81=list!$C$4),VLOOKUP($E88,'Container Panel'!$B$41:$M$100,'Container Panel'!$I$38,0)*HLOOKUP(AF$83,$F$146:$AS$206,$D88+1,0)/VLOOKUP(AF$83,Input!$A$9:$H$48,Input!$H$6,0),""),"")</f>
        <v/>
      </c>
      <c r="AG88" s="137" t="str">
        <f>IFERROR(IF(OR(AG$81=$C88,AG$81=list!$C$4),VLOOKUP($E88,'Container Panel'!$B$41:$M$100,'Container Panel'!$I$38,0)*HLOOKUP(AG$83,$F$146:$AS$206,$D88+1,0)/VLOOKUP(AG$83,Input!$A$9:$H$48,Input!$H$6,0),""),"")</f>
        <v/>
      </c>
      <c r="AH88" s="137" t="str">
        <f>IFERROR(IF(OR(AH$81=$C88,AH$81=list!$C$4),VLOOKUP($E88,'Container Panel'!$B$41:$M$100,'Container Panel'!$I$38,0)*HLOOKUP(AH$83,$F$146:$AS$206,$D88+1,0)/VLOOKUP(AH$83,Input!$A$9:$H$48,Input!$H$6,0),""),"")</f>
        <v/>
      </c>
      <c r="AI88" s="137" t="str">
        <f>IFERROR(IF(OR(AI$81=$C88,AI$81=list!$C$4),VLOOKUP($E88,'Container Panel'!$B$41:$M$100,'Container Panel'!$I$38,0)*HLOOKUP(AI$83,$F$146:$AS$206,$D88+1,0)/VLOOKUP(AI$83,Input!$A$9:$H$48,Input!$H$6,0),""),"")</f>
        <v/>
      </c>
      <c r="AJ88" s="137" t="str">
        <f>IFERROR(IF(OR(AJ$81=$C88,AJ$81=list!$C$4),VLOOKUP($E88,'Container Panel'!$B$41:$M$100,'Container Panel'!$I$38,0)*HLOOKUP(AJ$83,$F$146:$AS$206,$D88+1,0)/VLOOKUP(AJ$83,Input!$A$9:$H$48,Input!$H$6,0),""),"")</f>
        <v/>
      </c>
      <c r="AK88" s="137" t="str">
        <f>IFERROR(IF(OR(AK$81=$C88,AK$81=list!$C$4),VLOOKUP($E88,'Container Panel'!$B$41:$M$100,'Container Panel'!$I$38,0)*HLOOKUP(AK$83,$F$146:$AS$206,$D88+1,0)/VLOOKUP(AK$83,Input!$A$9:$H$48,Input!$H$6,0),""),"")</f>
        <v/>
      </c>
      <c r="AL88" s="137" t="str">
        <f>IFERROR(IF(OR(AL$81=$C88,AL$81=list!$C$4),VLOOKUP($E88,'Container Panel'!$B$41:$M$100,'Container Panel'!$I$38,0)*HLOOKUP(AL$83,$F$146:$AS$206,$D88+1,0)/VLOOKUP(AL$83,Input!$A$9:$H$48,Input!$H$6,0),""),"")</f>
        <v/>
      </c>
      <c r="AM88" s="137" t="str">
        <f>IFERROR(IF(OR(AM$81=$C88,AM$81=list!$C$4),VLOOKUP($E88,'Container Panel'!$B$41:$M$100,'Container Panel'!$I$38,0)*HLOOKUP(AM$83,$F$146:$AS$206,$D88+1,0)/VLOOKUP(AM$83,Input!$A$9:$H$48,Input!$H$6,0),""),"")</f>
        <v/>
      </c>
      <c r="AN88" s="137" t="str">
        <f>IFERROR(IF(OR(AN$81=$C88,AN$81=list!$C$4),VLOOKUP($E88,'Container Panel'!$B$41:$M$100,'Container Panel'!$I$38,0)*HLOOKUP(AN$83,$F$146:$AS$206,$D88+1,0)/VLOOKUP(AN$83,Input!$A$9:$H$48,Input!$H$6,0),""),"")</f>
        <v/>
      </c>
      <c r="AO88" s="137" t="str">
        <f>IFERROR(IF(OR(AO$81=$C88,AO$81=list!$C$4),VLOOKUP($E88,'Container Panel'!$B$41:$M$100,'Container Panel'!$I$38,0)*HLOOKUP(AO$83,$F$146:$AS$206,$D88+1,0)/VLOOKUP(AO$83,Input!$A$9:$H$48,Input!$H$6,0),""),"")</f>
        <v/>
      </c>
      <c r="AP88" s="137" t="str">
        <f>IFERROR(IF(OR(AP$81=$C88,AP$81=list!$C$4),VLOOKUP($E88,'Container Panel'!$B$41:$M$100,'Container Panel'!$I$38,0)*HLOOKUP(AP$83,$F$146:$AS$206,$D88+1,0)/VLOOKUP(AP$83,Input!$A$9:$H$48,Input!$H$6,0),""),"")</f>
        <v/>
      </c>
      <c r="AQ88" s="137" t="str">
        <f>IFERROR(IF(OR(AQ$81=$C88,AQ$81=list!$C$4),VLOOKUP($E88,'Container Panel'!$B$41:$M$100,'Container Panel'!$I$38,0)*HLOOKUP(AQ$83,$F$146:$AS$206,$D88+1,0)/VLOOKUP(AQ$83,Input!$A$9:$H$48,Input!$H$6,0),""),"")</f>
        <v/>
      </c>
      <c r="AR88" s="137" t="str">
        <f>IFERROR(IF(OR(AR$81=$C88,AR$81=list!$C$4),VLOOKUP($E88,'Container Panel'!$B$41:$M$100,'Container Panel'!$I$38,0)*HLOOKUP(AR$83,$F$146:$AS$206,$D88+1,0)/VLOOKUP(AR$83,Input!$A$9:$H$48,Input!$H$6,0),""),"")</f>
        <v/>
      </c>
      <c r="AS88" s="137" t="str">
        <f>IFERROR(IF(OR(AS$81=$C88,AS$81=list!$C$4),VLOOKUP($E88,'Container Panel'!$B$41:$M$100,'Container Panel'!$I$38,0)*HLOOKUP(AS$83,$F$146:$AS$206,$D88+1,0)/VLOOKUP(AS$83,Input!$A$9:$H$48,Input!$H$6,0),""),"")</f>
        <v/>
      </c>
    </row>
    <row r="89" spans="3:45">
      <c r="C89" s="74" t="str">
        <f>IFERROR(VLOOKUP($E89,'Container Panel'!$B$41:$M$100,'Container Panel'!$K$38,0),"")</f>
        <v>Box</v>
      </c>
      <c r="D89" s="74">
        <v>6</v>
      </c>
      <c r="E89" s="135" t="str">
        <f t="shared" si="13"/>
        <v>EU12423</v>
      </c>
      <c r="F89" s="137">
        <f ca="1">IFERROR(IF(OR(F$81=$C89,F$81=list!$C$4),VLOOKUP($E89,'Container Panel'!$B$41:$M$100,'Container Panel'!$I$38,0)*HLOOKUP(F$83,$F$146:$AS$206,$D89+1,0)/VLOOKUP(F$83,Input!$A$9:$H$48,Input!$H$6,0),""),"")</f>
        <v>3.4205714285714284E-2</v>
      </c>
      <c r="G89" s="137">
        <f ca="1">IFERROR(IF(OR(G$81=$C89,G$81=list!$C$4),VLOOKUP($E89,'Container Panel'!$B$41:$M$100,'Container Panel'!$I$38,0)*HLOOKUP(G$83,$F$146:$AS$206,$D89+1,0)/VLOOKUP(G$83,Input!$A$9:$H$48,Input!$H$6,0),""),"")</f>
        <v>0.16400000000000001</v>
      </c>
      <c r="H89" s="137" t="str">
        <f>IFERROR(IF(OR(H$81=$C89,H$81=list!$C$4),VLOOKUP($E89,'Container Panel'!$B$41:$M$100,'Container Panel'!$I$38,0)*HLOOKUP(H$83,$F$146:$AS$206,$D89+1,0)/VLOOKUP(H$83,Input!$A$9:$H$48,Input!$H$6,0),""),"")</f>
        <v/>
      </c>
      <c r="I89" s="137" t="str">
        <f>IFERROR(IF(OR(I$81=$C89,I$81=list!$C$4),VLOOKUP($E89,'Container Panel'!$B$41:$M$100,'Container Panel'!$I$38,0)*HLOOKUP(I$83,$F$146:$AS$206,$D89+1,0)/VLOOKUP(I$83,Input!$A$9:$H$48,Input!$H$6,0),""),"")</f>
        <v/>
      </c>
      <c r="J89" s="137" t="str">
        <f>IFERROR(IF(OR(J$81=$C89,J$81=list!$C$4),VLOOKUP($E89,'Container Panel'!$B$41:$M$100,'Container Panel'!$I$38,0)*HLOOKUP(J$83,$F$146:$AS$206,$D89+1,0)/VLOOKUP(J$83,Input!$A$9:$H$48,Input!$H$6,0),""),"")</f>
        <v/>
      </c>
      <c r="K89" s="137" t="str">
        <f>IFERROR(IF(OR(K$81=$C89,K$81=list!$C$4),VLOOKUP($E89,'Container Panel'!$B$41:$M$100,'Container Panel'!$I$38,0)*HLOOKUP(K$83,$F$146:$AS$206,$D89+1,0)/VLOOKUP(K$83,Input!$A$9:$H$48,Input!$H$6,0),""),"")</f>
        <v/>
      </c>
      <c r="L89" s="137" t="str">
        <f>IFERROR(IF(OR(L$81=$C89,L$81=list!$C$4),VLOOKUP($E89,'Container Panel'!$B$41:$M$100,'Container Panel'!$I$38,0)*HLOOKUP(L$83,$F$146:$AS$206,$D89+1,0)/VLOOKUP(L$83,Input!$A$9:$H$48,Input!$H$6,0),""),"")</f>
        <v/>
      </c>
      <c r="M89" s="137" t="str">
        <f>IFERROR(IF(OR(M$81=$C89,M$81=list!$C$4),VLOOKUP($E89,'Container Panel'!$B$41:$M$100,'Container Panel'!$I$38,0)*HLOOKUP(M$83,$F$146:$AS$206,$D89+1,0)/VLOOKUP(M$83,Input!$A$9:$H$48,Input!$H$6,0),""),"")</f>
        <v/>
      </c>
      <c r="N89" s="137" t="str">
        <f>IFERROR(IF(OR(N$81=$C89,N$81=list!$C$4),VLOOKUP($E89,'Container Panel'!$B$41:$M$100,'Container Panel'!$I$38,0)*HLOOKUP(N$83,$F$146:$AS$206,$D89+1,0)/VLOOKUP(N$83,Input!$A$9:$H$48,Input!$H$6,0),""),"")</f>
        <v/>
      </c>
      <c r="O89" s="137" t="str">
        <f>IFERROR(IF(OR(O$81=$C89,O$81=list!$C$4),VLOOKUP($E89,'Container Panel'!$B$41:$M$100,'Container Panel'!$I$38,0)*HLOOKUP(O$83,$F$146:$AS$206,$D89+1,0)/VLOOKUP(O$83,Input!$A$9:$H$48,Input!$H$6,0),""),"")</f>
        <v/>
      </c>
      <c r="P89" s="137" t="str">
        <f>IFERROR(IF(OR(P$81=$C89,P$81=list!$C$4),VLOOKUP($E89,'Container Panel'!$B$41:$M$100,'Container Panel'!$I$38,0)*HLOOKUP(P$83,$F$146:$AS$206,$D89+1,0)/VLOOKUP(P$83,Input!$A$9:$H$48,Input!$H$6,0),""),"")</f>
        <v/>
      </c>
      <c r="Q89" s="137" t="str">
        <f>IFERROR(IF(OR(Q$81=$C89,Q$81=list!$C$4),VLOOKUP($E89,'Container Panel'!$B$41:$M$100,'Container Panel'!$I$38,0)*HLOOKUP(Q$83,$F$146:$AS$206,$D89+1,0)/VLOOKUP(Q$83,Input!$A$9:$H$48,Input!$H$6,0),""),"")</f>
        <v/>
      </c>
      <c r="R89" s="137" t="str">
        <f>IFERROR(IF(OR(R$81=$C89,R$81=list!$C$4),VLOOKUP($E89,'Container Panel'!$B$41:$M$100,'Container Panel'!$I$38,0)*HLOOKUP(R$83,$F$146:$AS$206,$D89+1,0)/VLOOKUP(R$83,Input!$A$9:$H$48,Input!$H$6,0),""),"")</f>
        <v/>
      </c>
      <c r="S89" s="137" t="str">
        <f>IFERROR(IF(OR(S$81=$C89,S$81=list!$C$4),VLOOKUP($E89,'Container Panel'!$B$41:$M$100,'Container Panel'!$I$38,0)*HLOOKUP(S$83,$F$146:$AS$206,$D89+1,0)/VLOOKUP(S$83,Input!$A$9:$H$48,Input!$H$6,0),""),"")</f>
        <v/>
      </c>
      <c r="T89" s="137" t="str">
        <f>IFERROR(IF(OR(T$81=$C89,T$81=list!$C$4),VLOOKUP($E89,'Container Panel'!$B$41:$M$100,'Container Panel'!$I$38,0)*HLOOKUP(T$83,$F$146:$AS$206,$D89+1,0)/VLOOKUP(T$83,Input!$A$9:$H$48,Input!$H$6,0),""),"")</f>
        <v/>
      </c>
      <c r="U89" s="137" t="str">
        <f>IFERROR(IF(OR(U$81=$C89,U$81=list!$C$4),VLOOKUP($E89,'Container Panel'!$B$41:$M$100,'Container Panel'!$I$38,0)*HLOOKUP(U$83,$F$146:$AS$206,$D89+1,0)/VLOOKUP(U$83,Input!$A$9:$H$48,Input!$H$6,0),""),"")</f>
        <v/>
      </c>
      <c r="V89" s="137" t="str">
        <f>IFERROR(IF(OR(V$81=$C89,V$81=list!$C$4),VLOOKUP($E89,'Container Panel'!$B$41:$M$100,'Container Panel'!$I$38,0)*HLOOKUP(V$83,$F$146:$AS$206,$D89+1,0)/VLOOKUP(V$83,Input!$A$9:$H$48,Input!$H$6,0),""),"")</f>
        <v/>
      </c>
      <c r="W89" s="137" t="str">
        <f>IFERROR(IF(OR(W$81=$C89,W$81=list!$C$4),VLOOKUP($E89,'Container Panel'!$B$41:$M$100,'Container Panel'!$I$38,0)*HLOOKUP(W$83,$F$146:$AS$206,$D89+1,0)/VLOOKUP(W$83,Input!$A$9:$H$48,Input!$H$6,0),""),"")</f>
        <v/>
      </c>
      <c r="X89" s="137" t="str">
        <f>IFERROR(IF(OR(X$81=$C89,X$81=list!$C$4),VLOOKUP($E89,'Container Panel'!$B$41:$M$100,'Container Panel'!$I$38,0)*HLOOKUP(X$83,$F$146:$AS$206,$D89+1,0)/VLOOKUP(X$83,Input!$A$9:$H$48,Input!$H$6,0),""),"")</f>
        <v/>
      </c>
      <c r="Y89" s="137" t="str">
        <f>IFERROR(IF(OR(Y$81=$C89,Y$81=list!$C$4),VLOOKUP($E89,'Container Panel'!$B$41:$M$100,'Container Panel'!$I$38,0)*HLOOKUP(Y$83,$F$146:$AS$206,$D89+1,0)/VLOOKUP(Y$83,Input!$A$9:$H$48,Input!$H$6,0),""),"")</f>
        <v/>
      </c>
      <c r="Z89" s="137" t="str">
        <f>IFERROR(IF(OR(Z$81=$C89,Z$81=list!$C$4),VLOOKUP($E89,'Container Panel'!$B$41:$M$100,'Container Panel'!$I$38,0)*HLOOKUP(Z$83,$F$146:$AS$206,$D89+1,0)/VLOOKUP(Z$83,Input!$A$9:$H$48,Input!$H$6,0),""),"")</f>
        <v/>
      </c>
      <c r="AA89" s="137" t="str">
        <f>IFERROR(IF(OR(AA$81=$C89,AA$81=list!$C$4),VLOOKUP($E89,'Container Panel'!$B$41:$M$100,'Container Panel'!$I$38,0)*HLOOKUP(AA$83,$F$146:$AS$206,$D89+1,0)/VLOOKUP(AA$83,Input!$A$9:$H$48,Input!$H$6,0),""),"")</f>
        <v/>
      </c>
      <c r="AB89" s="137" t="str">
        <f>IFERROR(IF(OR(AB$81=$C89,AB$81=list!$C$4),VLOOKUP($E89,'Container Panel'!$B$41:$M$100,'Container Panel'!$I$38,0)*HLOOKUP(AB$83,$F$146:$AS$206,$D89+1,0)/VLOOKUP(AB$83,Input!$A$9:$H$48,Input!$H$6,0),""),"")</f>
        <v/>
      </c>
      <c r="AC89" s="137" t="str">
        <f>IFERROR(IF(OR(AC$81=$C89,AC$81=list!$C$4),VLOOKUP($E89,'Container Panel'!$B$41:$M$100,'Container Panel'!$I$38,0)*HLOOKUP(AC$83,$F$146:$AS$206,$D89+1,0)/VLOOKUP(AC$83,Input!$A$9:$H$48,Input!$H$6,0),""),"")</f>
        <v/>
      </c>
      <c r="AD89" s="137" t="str">
        <f>IFERROR(IF(OR(AD$81=$C89,AD$81=list!$C$4),VLOOKUP($E89,'Container Panel'!$B$41:$M$100,'Container Panel'!$I$38,0)*HLOOKUP(AD$83,$F$146:$AS$206,$D89+1,0)/VLOOKUP(AD$83,Input!$A$9:$H$48,Input!$H$6,0),""),"")</f>
        <v/>
      </c>
      <c r="AE89" s="137" t="str">
        <f>IFERROR(IF(OR(AE$81=$C89,AE$81=list!$C$4),VLOOKUP($E89,'Container Panel'!$B$41:$M$100,'Container Panel'!$I$38,0)*HLOOKUP(AE$83,$F$146:$AS$206,$D89+1,0)/VLOOKUP(AE$83,Input!$A$9:$H$48,Input!$H$6,0),""),"")</f>
        <v/>
      </c>
      <c r="AF89" s="137" t="str">
        <f>IFERROR(IF(OR(AF$81=$C89,AF$81=list!$C$4),VLOOKUP($E89,'Container Panel'!$B$41:$M$100,'Container Panel'!$I$38,0)*HLOOKUP(AF$83,$F$146:$AS$206,$D89+1,0)/VLOOKUP(AF$83,Input!$A$9:$H$48,Input!$H$6,0),""),"")</f>
        <v/>
      </c>
      <c r="AG89" s="137" t="str">
        <f>IFERROR(IF(OR(AG$81=$C89,AG$81=list!$C$4),VLOOKUP($E89,'Container Panel'!$B$41:$M$100,'Container Panel'!$I$38,0)*HLOOKUP(AG$83,$F$146:$AS$206,$D89+1,0)/VLOOKUP(AG$83,Input!$A$9:$H$48,Input!$H$6,0),""),"")</f>
        <v/>
      </c>
      <c r="AH89" s="137" t="str">
        <f>IFERROR(IF(OR(AH$81=$C89,AH$81=list!$C$4),VLOOKUP($E89,'Container Panel'!$B$41:$M$100,'Container Panel'!$I$38,0)*HLOOKUP(AH$83,$F$146:$AS$206,$D89+1,0)/VLOOKUP(AH$83,Input!$A$9:$H$48,Input!$H$6,0),""),"")</f>
        <v/>
      </c>
      <c r="AI89" s="137" t="str">
        <f>IFERROR(IF(OR(AI$81=$C89,AI$81=list!$C$4),VLOOKUP($E89,'Container Panel'!$B$41:$M$100,'Container Panel'!$I$38,0)*HLOOKUP(AI$83,$F$146:$AS$206,$D89+1,0)/VLOOKUP(AI$83,Input!$A$9:$H$48,Input!$H$6,0),""),"")</f>
        <v/>
      </c>
      <c r="AJ89" s="137" t="str">
        <f>IFERROR(IF(OR(AJ$81=$C89,AJ$81=list!$C$4),VLOOKUP($E89,'Container Panel'!$B$41:$M$100,'Container Panel'!$I$38,0)*HLOOKUP(AJ$83,$F$146:$AS$206,$D89+1,0)/VLOOKUP(AJ$83,Input!$A$9:$H$48,Input!$H$6,0),""),"")</f>
        <v/>
      </c>
      <c r="AK89" s="137" t="str">
        <f>IFERROR(IF(OR(AK$81=$C89,AK$81=list!$C$4),VLOOKUP($E89,'Container Panel'!$B$41:$M$100,'Container Panel'!$I$38,0)*HLOOKUP(AK$83,$F$146:$AS$206,$D89+1,0)/VLOOKUP(AK$83,Input!$A$9:$H$48,Input!$H$6,0),""),"")</f>
        <v/>
      </c>
      <c r="AL89" s="137" t="str">
        <f>IFERROR(IF(OR(AL$81=$C89,AL$81=list!$C$4),VLOOKUP($E89,'Container Panel'!$B$41:$M$100,'Container Panel'!$I$38,0)*HLOOKUP(AL$83,$F$146:$AS$206,$D89+1,0)/VLOOKUP(AL$83,Input!$A$9:$H$48,Input!$H$6,0),""),"")</f>
        <v/>
      </c>
      <c r="AM89" s="137" t="str">
        <f>IFERROR(IF(OR(AM$81=$C89,AM$81=list!$C$4),VLOOKUP($E89,'Container Panel'!$B$41:$M$100,'Container Panel'!$I$38,0)*HLOOKUP(AM$83,$F$146:$AS$206,$D89+1,0)/VLOOKUP(AM$83,Input!$A$9:$H$48,Input!$H$6,0),""),"")</f>
        <v/>
      </c>
      <c r="AN89" s="137" t="str">
        <f>IFERROR(IF(OR(AN$81=$C89,AN$81=list!$C$4),VLOOKUP($E89,'Container Panel'!$B$41:$M$100,'Container Panel'!$I$38,0)*HLOOKUP(AN$83,$F$146:$AS$206,$D89+1,0)/VLOOKUP(AN$83,Input!$A$9:$H$48,Input!$H$6,0),""),"")</f>
        <v/>
      </c>
      <c r="AO89" s="137" t="str">
        <f>IFERROR(IF(OR(AO$81=$C89,AO$81=list!$C$4),VLOOKUP($E89,'Container Panel'!$B$41:$M$100,'Container Panel'!$I$38,0)*HLOOKUP(AO$83,$F$146:$AS$206,$D89+1,0)/VLOOKUP(AO$83,Input!$A$9:$H$48,Input!$H$6,0),""),"")</f>
        <v/>
      </c>
      <c r="AP89" s="137" t="str">
        <f>IFERROR(IF(OR(AP$81=$C89,AP$81=list!$C$4),VLOOKUP($E89,'Container Panel'!$B$41:$M$100,'Container Panel'!$I$38,0)*HLOOKUP(AP$83,$F$146:$AS$206,$D89+1,0)/VLOOKUP(AP$83,Input!$A$9:$H$48,Input!$H$6,0),""),"")</f>
        <v/>
      </c>
      <c r="AQ89" s="137" t="str">
        <f>IFERROR(IF(OR(AQ$81=$C89,AQ$81=list!$C$4),VLOOKUP($E89,'Container Panel'!$B$41:$M$100,'Container Panel'!$I$38,0)*HLOOKUP(AQ$83,$F$146:$AS$206,$D89+1,0)/VLOOKUP(AQ$83,Input!$A$9:$H$48,Input!$H$6,0),""),"")</f>
        <v/>
      </c>
      <c r="AR89" s="137" t="str">
        <f>IFERROR(IF(OR(AR$81=$C89,AR$81=list!$C$4),VLOOKUP($E89,'Container Panel'!$B$41:$M$100,'Container Panel'!$I$38,0)*HLOOKUP(AR$83,$F$146:$AS$206,$D89+1,0)/VLOOKUP(AR$83,Input!$A$9:$H$48,Input!$H$6,0),""),"")</f>
        <v/>
      </c>
      <c r="AS89" s="137" t="str">
        <f>IFERROR(IF(OR(AS$81=$C89,AS$81=list!$C$4),VLOOKUP($E89,'Container Panel'!$B$41:$M$100,'Container Panel'!$I$38,0)*HLOOKUP(AS$83,$F$146:$AS$206,$D89+1,0)/VLOOKUP(AS$83,Input!$A$9:$H$48,Input!$H$6,0),""),"")</f>
        <v/>
      </c>
    </row>
    <row r="90" spans="3:45">
      <c r="C90" s="74" t="str">
        <f>IFERROR(VLOOKUP($E90,'Container Panel'!$B$41:$M$100,'Container Panel'!$K$38,0),"")</f>
        <v>Box</v>
      </c>
      <c r="D90" s="74">
        <v>7</v>
      </c>
      <c r="E90" s="135" t="str">
        <f t="shared" si="13"/>
        <v>EU6434</v>
      </c>
      <c r="F90" s="137">
        <f ca="1">IFERROR(IF(OR(F$81=$C90,F$81=list!$C$4),VLOOKUP($E90,'Container Panel'!$B$41:$M$100,'Container Panel'!$I$38,0)*HLOOKUP(F$83,$F$146:$AS$206,$D90+1,0)/VLOOKUP(F$83,Input!$A$9:$H$48,Input!$H$6,0),""),"")</f>
        <v>2.0214857142857146E-2</v>
      </c>
      <c r="G90" s="137">
        <f ca="1">IFERROR(IF(OR(G$81=$C90,G$81=list!$C$4),VLOOKUP($E90,'Container Panel'!$B$41:$M$100,'Container Panel'!$I$38,0)*HLOOKUP(G$83,$F$146:$AS$206,$D90+1,0)/VLOOKUP(G$83,Input!$A$9:$H$48,Input!$H$6,0),""),"")</f>
        <v>0.10061485714285716</v>
      </c>
      <c r="H90" s="137" t="str">
        <f>IFERROR(IF(OR(H$81=$C90,H$81=list!$C$4),VLOOKUP($E90,'Container Panel'!$B$41:$M$100,'Container Panel'!$I$38,0)*HLOOKUP(H$83,$F$146:$AS$206,$D90+1,0)/VLOOKUP(H$83,Input!$A$9:$H$48,Input!$H$6,0),""),"")</f>
        <v/>
      </c>
      <c r="I90" s="137" t="str">
        <f>IFERROR(IF(OR(I$81=$C90,I$81=list!$C$4),VLOOKUP($E90,'Container Panel'!$B$41:$M$100,'Container Panel'!$I$38,0)*HLOOKUP(I$83,$F$146:$AS$206,$D90+1,0)/VLOOKUP(I$83,Input!$A$9:$H$48,Input!$H$6,0),""),"")</f>
        <v/>
      </c>
      <c r="J90" s="137" t="str">
        <f>IFERROR(IF(OR(J$81=$C90,J$81=list!$C$4),VLOOKUP($E90,'Container Panel'!$B$41:$M$100,'Container Panel'!$I$38,0)*HLOOKUP(J$83,$F$146:$AS$206,$D90+1,0)/VLOOKUP(J$83,Input!$A$9:$H$48,Input!$H$6,0),""),"")</f>
        <v/>
      </c>
      <c r="K90" s="137" t="str">
        <f>IFERROR(IF(OR(K$81=$C90,K$81=list!$C$4),VLOOKUP($E90,'Container Panel'!$B$41:$M$100,'Container Panel'!$I$38,0)*HLOOKUP(K$83,$F$146:$AS$206,$D90+1,0)/VLOOKUP(K$83,Input!$A$9:$H$48,Input!$H$6,0),""),"")</f>
        <v/>
      </c>
      <c r="L90" s="137" t="str">
        <f>IFERROR(IF(OR(L$81=$C90,L$81=list!$C$4),VLOOKUP($E90,'Container Panel'!$B$41:$M$100,'Container Panel'!$I$38,0)*HLOOKUP(L$83,$F$146:$AS$206,$D90+1,0)/VLOOKUP(L$83,Input!$A$9:$H$48,Input!$H$6,0),""),"")</f>
        <v/>
      </c>
      <c r="M90" s="137" t="str">
        <f>IFERROR(IF(OR(M$81=$C90,M$81=list!$C$4),VLOOKUP($E90,'Container Panel'!$B$41:$M$100,'Container Panel'!$I$38,0)*HLOOKUP(M$83,$F$146:$AS$206,$D90+1,0)/VLOOKUP(M$83,Input!$A$9:$H$48,Input!$H$6,0),""),"")</f>
        <v/>
      </c>
      <c r="N90" s="137" t="str">
        <f>IFERROR(IF(OR(N$81=$C90,N$81=list!$C$4),VLOOKUP($E90,'Container Panel'!$B$41:$M$100,'Container Panel'!$I$38,0)*HLOOKUP(N$83,$F$146:$AS$206,$D90+1,0)/VLOOKUP(N$83,Input!$A$9:$H$48,Input!$H$6,0),""),"")</f>
        <v/>
      </c>
      <c r="O90" s="137" t="str">
        <f>IFERROR(IF(OR(O$81=$C90,O$81=list!$C$4),VLOOKUP($E90,'Container Panel'!$B$41:$M$100,'Container Panel'!$I$38,0)*HLOOKUP(O$83,$F$146:$AS$206,$D90+1,0)/VLOOKUP(O$83,Input!$A$9:$H$48,Input!$H$6,0),""),"")</f>
        <v/>
      </c>
      <c r="P90" s="137" t="str">
        <f>IFERROR(IF(OR(P$81=$C90,P$81=list!$C$4),VLOOKUP($E90,'Container Panel'!$B$41:$M$100,'Container Panel'!$I$38,0)*HLOOKUP(P$83,$F$146:$AS$206,$D90+1,0)/VLOOKUP(P$83,Input!$A$9:$H$48,Input!$H$6,0),""),"")</f>
        <v/>
      </c>
      <c r="Q90" s="137" t="str">
        <f>IFERROR(IF(OR(Q$81=$C90,Q$81=list!$C$4),VLOOKUP($E90,'Container Panel'!$B$41:$M$100,'Container Panel'!$I$38,0)*HLOOKUP(Q$83,$F$146:$AS$206,$D90+1,0)/VLOOKUP(Q$83,Input!$A$9:$H$48,Input!$H$6,0),""),"")</f>
        <v/>
      </c>
      <c r="R90" s="137" t="str">
        <f>IFERROR(IF(OR(R$81=$C90,R$81=list!$C$4),VLOOKUP($E90,'Container Panel'!$B$41:$M$100,'Container Panel'!$I$38,0)*HLOOKUP(R$83,$F$146:$AS$206,$D90+1,0)/VLOOKUP(R$83,Input!$A$9:$H$48,Input!$H$6,0),""),"")</f>
        <v/>
      </c>
      <c r="S90" s="137" t="str">
        <f>IFERROR(IF(OR(S$81=$C90,S$81=list!$C$4),VLOOKUP($E90,'Container Panel'!$B$41:$M$100,'Container Panel'!$I$38,0)*HLOOKUP(S$83,$F$146:$AS$206,$D90+1,0)/VLOOKUP(S$83,Input!$A$9:$H$48,Input!$H$6,0),""),"")</f>
        <v/>
      </c>
      <c r="T90" s="137" t="str">
        <f>IFERROR(IF(OR(T$81=$C90,T$81=list!$C$4),VLOOKUP($E90,'Container Panel'!$B$41:$M$100,'Container Panel'!$I$38,0)*HLOOKUP(T$83,$F$146:$AS$206,$D90+1,0)/VLOOKUP(T$83,Input!$A$9:$H$48,Input!$H$6,0),""),"")</f>
        <v/>
      </c>
      <c r="U90" s="137" t="str">
        <f>IFERROR(IF(OR(U$81=$C90,U$81=list!$C$4),VLOOKUP($E90,'Container Panel'!$B$41:$M$100,'Container Panel'!$I$38,0)*HLOOKUP(U$83,$F$146:$AS$206,$D90+1,0)/VLOOKUP(U$83,Input!$A$9:$H$48,Input!$H$6,0),""),"")</f>
        <v/>
      </c>
      <c r="V90" s="137" t="str">
        <f>IFERROR(IF(OR(V$81=$C90,V$81=list!$C$4),VLOOKUP($E90,'Container Panel'!$B$41:$M$100,'Container Panel'!$I$38,0)*HLOOKUP(V$83,$F$146:$AS$206,$D90+1,0)/VLOOKUP(V$83,Input!$A$9:$H$48,Input!$H$6,0),""),"")</f>
        <v/>
      </c>
      <c r="W90" s="137" t="str">
        <f>IFERROR(IF(OR(W$81=$C90,W$81=list!$C$4),VLOOKUP($E90,'Container Panel'!$B$41:$M$100,'Container Panel'!$I$38,0)*HLOOKUP(W$83,$F$146:$AS$206,$D90+1,0)/VLOOKUP(W$83,Input!$A$9:$H$48,Input!$H$6,0),""),"")</f>
        <v/>
      </c>
      <c r="X90" s="137" t="str">
        <f>IFERROR(IF(OR(X$81=$C90,X$81=list!$C$4),VLOOKUP($E90,'Container Panel'!$B$41:$M$100,'Container Panel'!$I$38,0)*HLOOKUP(X$83,$F$146:$AS$206,$D90+1,0)/VLOOKUP(X$83,Input!$A$9:$H$48,Input!$H$6,0),""),"")</f>
        <v/>
      </c>
      <c r="Y90" s="137" t="str">
        <f>IFERROR(IF(OR(Y$81=$C90,Y$81=list!$C$4),VLOOKUP($E90,'Container Panel'!$B$41:$M$100,'Container Panel'!$I$38,0)*HLOOKUP(Y$83,$F$146:$AS$206,$D90+1,0)/VLOOKUP(Y$83,Input!$A$9:$H$48,Input!$H$6,0),""),"")</f>
        <v/>
      </c>
      <c r="Z90" s="137" t="str">
        <f>IFERROR(IF(OR(Z$81=$C90,Z$81=list!$C$4),VLOOKUP($E90,'Container Panel'!$B$41:$M$100,'Container Panel'!$I$38,0)*HLOOKUP(Z$83,$F$146:$AS$206,$D90+1,0)/VLOOKUP(Z$83,Input!$A$9:$H$48,Input!$H$6,0),""),"")</f>
        <v/>
      </c>
      <c r="AA90" s="137" t="str">
        <f>IFERROR(IF(OR(AA$81=$C90,AA$81=list!$C$4),VLOOKUP($E90,'Container Panel'!$B$41:$M$100,'Container Panel'!$I$38,0)*HLOOKUP(AA$83,$F$146:$AS$206,$D90+1,0)/VLOOKUP(AA$83,Input!$A$9:$H$48,Input!$H$6,0),""),"")</f>
        <v/>
      </c>
      <c r="AB90" s="137" t="str">
        <f>IFERROR(IF(OR(AB$81=$C90,AB$81=list!$C$4),VLOOKUP($E90,'Container Panel'!$B$41:$M$100,'Container Panel'!$I$38,0)*HLOOKUP(AB$83,$F$146:$AS$206,$D90+1,0)/VLOOKUP(AB$83,Input!$A$9:$H$48,Input!$H$6,0),""),"")</f>
        <v/>
      </c>
      <c r="AC90" s="137" t="str">
        <f>IFERROR(IF(OR(AC$81=$C90,AC$81=list!$C$4),VLOOKUP($E90,'Container Panel'!$B$41:$M$100,'Container Panel'!$I$38,0)*HLOOKUP(AC$83,$F$146:$AS$206,$D90+1,0)/VLOOKUP(AC$83,Input!$A$9:$H$48,Input!$H$6,0),""),"")</f>
        <v/>
      </c>
      <c r="AD90" s="137" t="str">
        <f>IFERROR(IF(OR(AD$81=$C90,AD$81=list!$C$4),VLOOKUP($E90,'Container Panel'!$B$41:$M$100,'Container Panel'!$I$38,0)*HLOOKUP(AD$83,$F$146:$AS$206,$D90+1,0)/VLOOKUP(AD$83,Input!$A$9:$H$48,Input!$H$6,0),""),"")</f>
        <v/>
      </c>
      <c r="AE90" s="137" t="str">
        <f>IFERROR(IF(OR(AE$81=$C90,AE$81=list!$C$4),VLOOKUP($E90,'Container Panel'!$B$41:$M$100,'Container Panel'!$I$38,0)*HLOOKUP(AE$83,$F$146:$AS$206,$D90+1,0)/VLOOKUP(AE$83,Input!$A$9:$H$48,Input!$H$6,0),""),"")</f>
        <v/>
      </c>
      <c r="AF90" s="137" t="str">
        <f>IFERROR(IF(OR(AF$81=$C90,AF$81=list!$C$4),VLOOKUP($E90,'Container Panel'!$B$41:$M$100,'Container Panel'!$I$38,0)*HLOOKUP(AF$83,$F$146:$AS$206,$D90+1,0)/VLOOKUP(AF$83,Input!$A$9:$H$48,Input!$H$6,0),""),"")</f>
        <v/>
      </c>
      <c r="AG90" s="137" t="str">
        <f>IFERROR(IF(OR(AG$81=$C90,AG$81=list!$C$4),VLOOKUP($E90,'Container Panel'!$B$41:$M$100,'Container Panel'!$I$38,0)*HLOOKUP(AG$83,$F$146:$AS$206,$D90+1,0)/VLOOKUP(AG$83,Input!$A$9:$H$48,Input!$H$6,0),""),"")</f>
        <v/>
      </c>
      <c r="AH90" s="137" t="str">
        <f>IFERROR(IF(OR(AH$81=$C90,AH$81=list!$C$4),VLOOKUP($E90,'Container Panel'!$B$41:$M$100,'Container Panel'!$I$38,0)*HLOOKUP(AH$83,$F$146:$AS$206,$D90+1,0)/VLOOKUP(AH$83,Input!$A$9:$H$48,Input!$H$6,0),""),"")</f>
        <v/>
      </c>
      <c r="AI90" s="137" t="str">
        <f>IFERROR(IF(OR(AI$81=$C90,AI$81=list!$C$4),VLOOKUP($E90,'Container Panel'!$B$41:$M$100,'Container Panel'!$I$38,0)*HLOOKUP(AI$83,$F$146:$AS$206,$D90+1,0)/VLOOKUP(AI$83,Input!$A$9:$H$48,Input!$H$6,0),""),"")</f>
        <v/>
      </c>
      <c r="AJ90" s="137" t="str">
        <f>IFERROR(IF(OR(AJ$81=$C90,AJ$81=list!$C$4),VLOOKUP($E90,'Container Panel'!$B$41:$M$100,'Container Panel'!$I$38,0)*HLOOKUP(AJ$83,$F$146:$AS$206,$D90+1,0)/VLOOKUP(AJ$83,Input!$A$9:$H$48,Input!$H$6,0),""),"")</f>
        <v/>
      </c>
      <c r="AK90" s="137" t="str">
        <f>IFERROR(IF(OR(AK$81=$C90,AK$81=list!$C$4),VLOOKUP($E90,'Container Panel'!$B$41:$M$100,'Container Panel'!$I$38,0)*HLOOKUP(AK$83,$F$146:$AS$206,$D90+1,0)/VLOOKUP(AK$83,Input!$A$9:$H$48,Input!$H$6,0),""),"")</f>
        <v/>
      </c>
      <c r="AL90" s="137" t="str">
        <f>IFERROR(IF(OR(AL$81=$C90,AL$81=list!$C$4),VLOOKUP($E90,'Container Panel'!$B$41:$M$100,'Container Panel'!$I$38,0)*HLOOKUP(AL$83,$F$146:$AS$206,$D90+1,0)/VLOOKUP(AL$83,Input!$A$9:$H$48,Input!$H$6,0),""),"")</f>
        <v/>
      </c>
      <c r="AM90" s="137" t="str">
        <f>IFERROR(IF(OR(AM$81=$C90,AM$81=list!$C$4),VLOOKUP($E90,'Container Panel'!$B$41:$M$100,'Container Panel'!$I$38,0)*HLOOKUP(AM$83,$F$146:$AS$206,$D90+1,0)/VLOOKUP(AM$83,Input!$A$9:$H$48,Input!$H$6,0),""),"")</f>
        <v/>
      </c>
      <c r="AN90" s="137" t="str">
        <f>IFERROR(IF(OR(AN$81=$C90,AN$81=list!$C$4),VLOOKUP($E90,'Container Panel'!$B$41:$M$100,'Container Panel'!$I$38,0)*HLOOKUP(AN$83,$F$146:$AS$206,$D90+1,0)/VLOOKUP(AN$83,Input!$A$9:$H$48,Input!$H$6,0),""),"")</f>
        <v/>
      </c>
      <c r="AO90" s="137" t="str">
        <f>IFERROR(IF(OR(AO$81=$C90,AO$81=list!$C$4),VLOOKUP($E90,'Container Panel'!$B$41:$M$100,'Container Panel'!$I$38,0)*HLOOKUP(AO$83,$F$146:$AS$206,$D90+1,0)/VLOOKUP(AO$83,Input!$A$9:$H$48,Input!$H$6,0),""),"")</f>
        <v/>
      </c>
      <c r="AP90" s="137" t="str">
        <f>IFERROR(IF(OR(AP$81=$C90,AP$81=list!$C$4),VLOOKUP($E90,'Container Panel'!$B$41:$M$100,'Container Panel'!$I$38,0)*HLOOKUP(AP$83,$F$146:$AS$206,$D90+1,0)/VLOOKUP(AP$83,Input!$A$9:$H$48,Input!$H$6,0),""),"")</f>
        <v/>
      </c>
      <c r="AQ90" s="137" t="str">
        <f>IFERROR(IF(OR(AQ$81=$C90,AQ$81=list!$C$4),VLOOKUP($E90,'Container Panel'!$B$41:$M$100,'Container Panel'!$I$38,0)*HLOOKUP(AQ$83,$F$146:$AS$206,$D90+1,0)/VLOOKUP(AQ$83,Input!$A$9:$H$48,Input!$H$6,0),""),"")</f>
        <v/>
      </c>
      <c r="AR90" s="137" t="str">
        <f>IFERROR(IF(OR(AR$81=$C90,AR$81=list!$C$4),VLOOKUP($E90,'Container Panel'!$B$41:$M$100,'Container Panel'!$I$38,0)*HLOOKUP(AR$83,$F$146:$AS$206,$D90+1,0)/VLOOKUP(AR$83,Input!$A$9:$H$48,Input!$H$6,0),""),"")</f>
        <v/>
      </c>
      <c r="AS90" s="137" t="str">
        <f>IFERROR(IF(OR(AS$81=$C90,AS$81=list!$C$4),VLOOKUP($E90,'Container Panel'!$B$41:$M$100,'Container Panel'!$I$38,0)*HLOOKUP(AS$83,$F$146:$AS$206,$D90+1,0)/VLOOKUP(AS$83,Input!$A$9:$H$48,Input!$H$6,0),""),"")</f>
        <v/>
      </c>
    </row>
    <row r="91" spans="3:45">
      <c r="C91" s="74" t="str">
        <f>IFERROR(VLOOKUP($E91,'Container Panel'!$B$41:$M$100,'Container Panel'!$K$38,0),"")</f>
        <v>Box</v>
      </c>
      <c r="D91" s="74">
        <v>8</v>
      </c>
      <c r="E91" s="135" t="str">
        <f t="shared" si="13"/>
        <v>D</v>
      </c>
      <c r="F91" s="137">
        <f ca="1">IFERROR(IF(OR(F$81=$C91,F$81=list!$C$4),VLOOKUP($E91,'Container Panel'!$B$41:$M$100,'Container Panel'!$I$38,0)*HLOOKUP(F$83,$F$146:$AS$206,$D91+1,0)/VLOOKUP(F$83,Input!$A$9:$H$48,Input!$H$6,0),""),"")</f>
        <v>2.1874285714285711E-2</v>
      </c>
      <c r="G91" s="137">
        <f ca="1">IFERROR(IF(OR(G$81=$C91,G$81=list!$C$4),VLOOKUP($E91,'Container Panel'!$B$41:$M$100,'Container Panel'!$I$38,0)*HLOOKUP(G$83,$F$146:$AS$206,$D91+1,0)/VLOOKUP(G$83,Input!$A$9:$H$48,Input!$H$6,0),""),"")</f>
        <v>8.7099428571428564E-2</v>
      </c>
      <c r="H91" s="137" t="str">
        <f>IFERROR(IF(OR(H$81=$C91,H$81=list!$C$4),VLOOKUP($E91,'Container Panel'!$B$41:$M$100,'Container Panel'!$I$38,0)*HLOOKUP(H$83,$F$146:$AS$206,$D91+1,0)/VLOOKUP(H$83,Input!$A$9:$H$48,Input!$H$6,0),""),"")</f>
        <v/>
      </c>
      <c r="I91" s="137" t="str">
        <f>IFERROR(IF(OR(I$81=$C91,I$81=list!$C$4),VLOOKUP($E91,'Container Panel'!$B$41:$M$100,'Container Panel'!$I$38,0)*HLOOKUP(I$83,$F$146:$AS$206,$D91+1,0)/VLOOKUP(I$83,Input!$A$9:$H$48,Input!$H$6,0),""),"")</f>
        <v/>
      </c>
      <c r="J91" s="137" t="str">
        <f>IFERROR(IF(OR(J$81=$C91,J$81=list!$C$4),VLOOKUP($E91,'Container Panel'!$B$41:$M$100,'Container Panel'!$I$38,0)*HLOOKUP(J$83,$F$146:$AS$206,$D91+1,0)/VLOOKUP(J$83,Input!$A$9:$H$48,Input!$H$6,0),""),"")</f>
        <v/>
      </c>
      <c r="K91" s="137" t="str">
        <f>IFERROR(IF(OR(K$81=$C91,K$81=list!$C$4),VLOOKUP($E91,'Container Panel'!$B$41:$M$100,'Container Panel'!$I$38,0)*HLOOKUP(K$83,$F$146:$AS$206,$D91+1,0)/VLOOKUP(K$83,Input!$A$9:$H$48,Input!$H$6,0),""),"")</f>
        <v/>
      </c>
      <c r="L91" s="137" t="str">
        <f>IFERROR(IF(OR(L$81=$C91,L$81=list!$C$4),VLOOKUP($E91,'Container Panel'!$B$41:$M$100,'Container Panel'!$I$38,0)*HLOOKUP(L$83,$F$146:$AS$206,$D91+1,0)/VLOOKUP(L$83,Input!$A$9:$H$48,Input!$H$6,0),""),"")</f>
        <v/>
      </c>
      <c r="M91" s="137" t="str">
        <f>IFERROR(IF(OR(M$81=$C91,M$81=list!$C$4),VLOOKUP($E91,'Container Panel'!$B$41:$M$100,'Container Panel'!$I$38,0)*HLOOKUP(M$83,$F$146:$AS$206,$D91+1,0)/VLOOKUP(M$83,Input!$A$9:$H$48,Input!$H$6,0),""),"")</f>
        <v/>
      </c>
      <c r="N91" s="137" t="str">
        <f>IFERROR(IF(OR(N$81=$C91,N$81=list!$C$4),VLOOKUP($E91,'Container Panel'!$B$41:$M$100,'Container Panel'!$I$38,0)*HLOOKUP(N$83,$F$146:$AS$206,$D91+1,0)/VLOOKUP(N$83,Input!$A$9:$H$48,Input!$H$6,0),""),"")</f>
        <v/>
      </c>
      <c r="O91" s="137" t="str">
        <f>IFERROR(IF(OR(O$81=$C91,O$81=list!$C$4),VLOOKUP($E91,'Container Panel'!$B$41:$M$100,'Container Panel'!$I$38,0)*HLOOKUP(O$83,$F$146:$AS$206,$D91+1,0)/VLOOKUP(O$83,Input!$A$9:$H$48,Input!$H$6,0),""),"")</f>
        <v/>
      </c>
      <c r="P91" s="137" t="str">
        <f>IFERROR(IF(OR(P$81=$C91,P$81=list!$C$4),VLOOKUP($E91,'Container Panel'!$B$41:$M$100,'Container Panel'!$I$38,0)*HLOOKUP(P$83,$F$146:$AS$206,$D91+1,0)/VLOOKUP(P$83,Input!$A$9:$H$48,Input!$H$6,0),""),"")</f>
        <v/>
      </c>
      <c r="Q91" s="137" t="str">
        <f>IFERROR(IF(OR(Q$81=$C91,Q$81=list!$C$4),VLOOKUP($E91,'Container Panel'!$B$41:$M$100,'Container Panel'!$I$38,0)*HLOOKUP(Q$83,$F$146:$AS$206,$D91+1,0)/VLOOKUP(Q$83,Input!$A$9:$H$48,Input!$H$6,0),""),"")</f>
        <v/>
      </c>
      <c r="R91" s="137" t="str">
        <f>IFERROR(IF(OR(R$81=$C91,R$81=list!$C$4),VLOOKUP($E91,'Container Panel'!$B$41:$M$100,'Container Panel'!$I$38,0)*HLOOKUP(R$83,$F$146:$AS$206,$D91+1,0)/VLOOKUP(R$83,Input!$A$9:$H$48,Input!$H$6,0),""),"")</f>
        <v/>
      </c>
      <c r="S91" s="137" t="str">
        <f>IFERROR(IF(OR(S$81=$C91,S$81=list!$C$4),VLOOKUP($E91,'Container Panel'!$B$41:$M$100,'Container Panel'!$I$38,0)*HLOOKUP(S$83,$F$146:$AS$206,$D91+1,0)/VLOOKUP(S$83,Input!$A$9:$H$48,Input!$H$6,0),""),"")</f>
        <v/>
      </c>
      <c r="T91" s="137" t="str">
        <f>IFERROR(IF(OR(T$81=$C91,T$81=list!$C$4),VLOOKUP($E91,'Container Panel'!$B$41:$M$100,'Container Panel'!$I$38,0)*HLOOKUP(T$83,$F$146:$AS$206,$D91+1,0)/VLOOKUP(T$83,Input!$A$9:$H$48,Input!$H$6,0),""),"")</f>
        <v/>
      </c>
      <c r="U91" s="137" t="str">
        <f>IFERROR(IF(OR(U$81=$C91,U$81=list!$C$4),VLOOKUP($E91,'Container Panel'!$B$41:$M$100,'Container Panel'!$I$38,0)*HLOOKUP(U$83,$F$146:$AS$206,$D91+1,0)/VLOOKUP(U$83,Input!$A$9:$H$48,Input!$H$6,0),""),"")</f>
        <v/>
      </c>
      <c r="V91" s="137" t="str">
        <f>IFERROR(IF(OR(V$81=$C91,V$81=list!$C$4),VLOOKUP($E91,'Container Panel'!$B$41:$M$100,'Container Panel'!$I$38,0)*HLOOKUP(V$83,$F$146:$AS$206,$D91+1,0)/VLOOKUP(V$83,Input!$A$9:$H$48,Input!$H$6,0),""),"")</f>
        <v/>
      </c>
      <c r="W91" s="137" t="str">
        <f>IFERROR(IF(OR(W$81=$C91,W$81=list!$C$4),VLOOKUP($E91,'Container Panel'!$B$41:$M$100,'Container Panel'!$I$38,0)*HLOOKUP(W$83,$F$146:$AS$206,$D91+1,0)/VLOOKUP(W$83,Input!$A$9:$H$48,Input!$H$6,0),""),"")</f>
        <v/>
      </c>
      <c r="X91" s="137" t="str">
        <f>IFERROR(IF(OR(X$81=$C91,X$81=list!$C$4),VLOOKUP($E91,'Container Panel'!$B$41:$M$100,'Container Panel'!$I$38,0)*HLOOKUP(X$83,$F$146:$AS$206,$D91+1,0)/VLOOKUP(X$83,Input!$A$9:$H$48,Input!$H$6,0),""),"")</f>
        <v/>
      </c>
      <c r="Y91" s="137" t="str">
        <f>IFERROR(IF(OR(Y$81=$C91,Y$81=list!$C$4),VLOOKUP($E91,'Container Panel'!$B$41:$M$100,'Container Panel'!$I$38,0)*HLOOKUP(Y$83,$F$146:$AS$206,$D91+1,0)/VLOOKUP(Y$83,Input!$A$9:$H$48,Input!$H$6,0),""),"")</f>
        <v/>
      </c>
      <c r="Z91" s="137" t="str">
        <f>IFERROR(IF(OR(Z$81=$C91,Z$81=list!$C$4),VLOOKUP($E91,'Container Panel'!$B$41:$M$100,'Container Panel'!$I$38,0)*HLOOKUP(Z$83,$F$146:$AS$206,$D91+1,0)/VLOOKUP(Z$83,Input!$A$9:$H$48,Input!$H$6,0),""),"")</f>
        <v/>
      </c>
      <c r="AA91" s="137" t="str">
        <f>IFERROR(IF(OR(AA$81=$C91,AA$81=list!$C$4),VLOOKUP($E91,'Container Panel'!$B$41:$M$100,'Container Panel'!$I$38,0)*HLOOKUP(AA$83,$F$146:$AS$206,$D91+1,0)/VLOOKUP(AA$83,Input!$A$9:$H$48,Input!$H$6,0),""),"")</f>
        <v/>
      </c>
      <c r="AB91" s="137" t="str">
        <f>IFERROR(IF(OR(AB$81=$C91,AB$81=list!$C$4),VLOOKUP($E91,'Container Panel'!$B$41:$M$100,'Container Panel'!$I$38,0)*HLOOKUP(AB$83,$F$146:$AS$206,$D91+1,0)/VLOOKUP(AB$83,Input!$A$9:$H$48,Input!$H$6,0),""),"")</f>
        <v/>
      </c>
      <c r="AC91" s="137" t="str">
        <f>IFERROR(IF(OR(AC$81=$C91,AC$81=list!$C$4),VLOOKUP($E91,'Container Panel'!$B$41:$M$100,'Container Panel'!$I$38,0)*HLOOKUP(AC$83,$F$146:$AS$206,$D91+1,0)/VLOOKUP(AC$83,Input!$A$9:$H$48,Input!$H$6,0),""),"")</f>
        <v/>
      </c>
      <c r="AD91" s="137" t="str">
        <f>IFERROR(IF(OR(AD$81=$C91,AD$81=list!$C$4),VLOOKUP($E91,'Container Panel'!$B$41:$M$100,'Container Panel'!$I$38,0)*HLOOKUP(AD$83,$F$146:$AS$206,$D91+1,0)/VLOOKUP(AD$83,Input!$A$9:$H$48,Input!$H$6,0),""),"")</f>
        <v/>
      </c>
      <c r="AE91" s="137" t="str">
        <f>IFERROR(IF(OR(AE$81=$C91,AE$81=list!$C$4),VLOOKUP($E91,'Container Panel'!$B$41:$M$100,'Container Panel'!$I$38,0)*HLOOKUP(AE$83,$F$146:$AS$206,$D91+1,0)/VLOOKUP(AE$83,Input!$A$9:$H$48,Input!$H$6,0),""),"")</f>
        <v/>
      </c>
      <c r="AF91" s="137" t="str">
        <f>IFERROR(IF(OR(AF$81=$C91,AF$81=list!$C$4),VLOOKUP($E91,'Container Panel'!$B$41:$M$100,'Container Panel'!$I$38,0)*HLOOKUP(AF$83,$F$146:$AS$206,$D91+1,0)/VLOOKUP(AF$83,Input!$A$9:$H$48,Input!$H$6,0),""),"")</f>
        <v/>
      </c>
      <c r="AG91" s="137" t="str">
        <f>IFERROR(IF(OR(AG$81=$C91,AG$81=list!$C$4),VLOOKUP($E91,'Container Panel'!$B$41:$M$100,'Container Panel'!$I$38,0)*HLOOKUP(AG$83,$F$146:$AS$206,$D91+1,0)/VLOOKUP(AG$83,Input!$A$9:$H$48,Input!$H$6,0),""),"")</f>
        <v/>
      </c>
      <c r="AH91" s="137" t="str">
        <f>IFERROR(IF(OR(AH$81=$C91,AH$81=list!$C$4),VLOOKUP($E91,'Container Panel'!$B$41:$M$100,'Container Panel'!$I$38,0)*HLOOKUP(AH$83,$F$146:$AS$206,$D91+1,0)/VLOOKUP(AH$83,Input!$A$9:$H$48,Input!$H$6,0),""),"")</f>
        <v/>
      </c>
      <c r="AI91" s="137" t="str">
        <f>IFERROR(IF(OR(AI$81=$C91,AI$81=list!$C$4),VLOOKUP($E91,'Container Panel'!$B$41:$M$100,'Container Panel'!$I$38,0)*HLOOKUP(AI$83,$F$146:$AS$206,$D91+1,0)/VLOOKUP(AI$83,Input!$A$9:$H$48,Input!$H$6,0),""),"")</f>
        <v/>
      </c>
      <c r="AJ91" s="137" t="str">
        <f>IFERROR(IF(OR(AJ$81=$C91,AJ$81=list!$C$4),VLOOKUP($E91,'Container Panel'!$B$41:$M$100,'Container Panel'!$I$38,0)*HLOOKUP(AJ$83,$F$146:$AS$206,$D91+1,0)/VLOOKUP(AJ$83,Input!$A$9:$H$48,Input!$H$6,0),""),"")</f>
        <v/>
      </c>
      <c r="AK91" s="137" t="str">
        <f>IFERROR(IF(OR(AK$81=$C91,AK$81=list!$C$4),VLOOKUP($E91,'Container Panel'!$B$41:$M$100,'Container Panel'!$I$38,0)*HLOOKUP(AK$83,$F$146:$AS$206,$D91+1,0)/VLOOKUP(AK$83,Input!$A$9:$H$48,Input!$H$6,0),""),"")</f>
        <v/>
      </c>
      <c r="AL91" s="137" t="str">
        <f>IFERROR(IF(OR(AL$81=$C91,AL$81=list!$C$4),VLOOKUP($E91,'Container Panel'!$B$41:$M$100,'Container Panel'!$I$38,0)*HLOOKUP(AL$83,$F$146:$AS$206,$D91+1,0)/VLOOKUP(AL$83,Input!$A$9:$H$48,Input!$H$6,0),""),"")</f>
        <v/>
      </c>
      <c r="AM91" s="137" t="str">
        <f>IFERROR(IF(OR(AM$81=$C91,AM$81=list!$C$4),VLOOKUP($E91,'Container Panel'!$B$41:$M$100,'Container Panel'!$I$38,0)*HLOOKUP(AM$83,$F$146:$AS$206,$D91+1,0)/VLOOKUP(AM$83,Input!$A$9:$H$48,Input!$H$6,0),""),"")</f>
        <v/>
      </c>
      <c r="AN91" s="137" t="str">
        <f>IFERROR(IF(OR(AN$81=$C91,AN$81=list!$C$4),VLOOKUP($E91,'Container Panel'!$B$41:$M$100,'Container Panel'!$I$38,0)*HLOOKUP(AN$83,$F$146:$AS$206,$D91+1,0)/VLOOKUP(AN$83,Input!$A$9:$H$48,Input!$H$6,0),""),"")</f>
        <v/>
      </c>
      <c r="AO91" s="137" t="str">
        <f>IFERROR(IF(OR(AO$81=$C91,AO$81=list!$C$4),VLOOKUP($E91,'Container Panel'!$B$41:$M$100,'Container Panel'!$I$38,0)*HLOOKUP(AO$83,$F$146:$AS$206,$D91+1,0)/VLOOKUP(AO$83,Input!$A$9:$H$48,Input!$H$6,0),""),"")</f>
        <v/>
      </c>
      <c r="AP91" s="137" t="str">
        <f>IFERROR(IF(OR(AP$81=$C91,AP$81=list!$C$4),VLOOKUP($E91,'Container Panel'!$B$41:$M$100,'Container Panel'!$I$38,0)*HLOOKUP(AP$83,$F$146:$AS$206,$D91+1,0)/VLOOKUP(AP$83,Input!$A$9:$H$48,Input!$H$6,0),""),"")</f>
        <v/>
      </c>
      <c r="AQ91" s="137" t="str">
        <f>IFERROR(IF(OR(AQ$81=$C91,AQ$81=list!$C$4),VLOOKUP($E91,'Container Panel'!$B$41:$M$100,'Container Panel'!$I$38,0)*HLOOKUP(AQ$83,$F$146:$AS$206,$D91+1,0)/VLOOKUP(AQ$83,Input!$A$9:$H$48,Input!$H$6,0),""),"")</f>
        <v/>
      </c>
      <c r="AR91" s="137" t="str">
        <f>IFERROR(IF(OR(AR$81=$C91,AR$81=list!$C$4),VLOOKUP($E91,'Container Panel'!$B$41:$M$100,'Container Panel'!$I$38,0)*HLOOKUP(AR$83,$F$146:$AS$206,$D91+1,0)/VLOOKUP(AR$83,Input!$A$9:$H$48,Input!$H$6,0),""),"")</f>
        <v/>
      </c>
      <c r="AS91" s="137" t="str">
        <f>IFERROR(IF(OR(AS$81=$C91,AS$81=list!$C$4),VLOOKUP($E91,'Container Panel'!$B$41:$M$100,'Container Panel'!$I$38,0)*HLOOKUP(AS$83,$F$146:$AS$206,$D91+1,0)/VLOOKUP(AS$83,Input!$A$9:$H$48,Input!$H$6,0),""),"")</f>
        <v/>
      </c>
    </row>
    <row r="92" spans="3:45">
      <c r="C92" s="74" t="str">
        <f>IFERROR(VLOOKUP($E92,'Container Panel'!$B$41:$M$100,'Container Panel'!$K$38,0),"")</f>
        <v>Box</v>
      </c>
      <c r="D92" s="74">
        <v>9</v>
      </c>
      <c r="E92" s="135" t="str">
        <f t="shared" si="13"/>
        <v>EU6423</v>
      </c>
      <c r="F92" s="137">
        <f ca="1">IFERROR(IF(OR(F$81=$C92,F$81=list!$C$4),VLOOKUP($E92,'Container Panel'!$B$41:$M$100,'Container Panel'!$I$38,0)*HLOOKUP(F$83,$F$146:$AS$206,$D92+1,0)/VLOOKUP(F$83,Input!$A$9:$H$48,Input!$H$6,0),""),"")</f>
        <v>2.6697142857142857E-2</v>
      </c>
      <c r="G92" s="137">
        <f ca="1">IFERROR(IF(OR(G$81=$C92,G$81=list!$C$4),VLOOKUP($E92,'Container Panel'!$B$41:$M$100,'Container Panel'!$I$38,0)*HLOOKUP(G$83,$F$146:$AS$206,$D92+1,0)/VLOOKUP(G$83,Input!$A$9:$H$48,Input!$H$6,0),""),"")</f>
        <v>0.16</v>
      </c>
      <c r="H92" s="137" t="str">
        <f>IFERROR(IF(OR(H$81=$C92,H$81=list!$C$4),VLOOKUP($E92,'Container Panel'!$B$41:$M$100,'Container Panel'!$I$38,0)*HLOOKUP(H$83,$F$146:$AS$206,$D92+1,0)/VLOOKUP(H$83,Input!$A$9:$H$48,Input!$H$6,0),""),"")</f>
        <v/>
      </c>
      <c r="I92" s="137" t="str">
        <f>IFERROR(IF(OR(I$81=$C92,I$81=list!$C$4),VLOOKUP($E92,'Container Panel'!$B$41:$M$100,'Container Panel'!$I$38,0)*HLOOKUP(I$83,$F$146:$AS$206,$D92+1,0)/VLOOKUP(I$83,Input!$A$9:$H$48,Input!$H$6,0),""),"")</f>
        <v/>
      </c>
      <c r="J92" s="137" t="str">
        <f>IFERROR(IF(OR(J$81=$C92,J$81=list!$C$4),VLOOKUP($E92,'Container Panel'!$B$41:$M$100,'Container Panel'!$I$38,0)*HLOOKUP(J$83,$F$146:$AS$206,$D92+1,0)/VLOOKUP(J$83,Input!$A$9:$H$48,Input!$H$6,0),""),"")</f>
        <v/>
      </c>
      <c r="K92" s="137" t="str">
        <f>IFERROR(IF(OR(K$81=$C92,K$81=list!$C$4),VLOOKUP($E92,'Container Panel'!$B$41:$M$100,'Container Panel'!$I$38,0)*HLOOKUP(K$83,$F$146:$AS$206,$D92+1,0)/VLOOKUP(K$83,Input!$A$9:$H$48,Input!$H$6,0),""),"")</f>
        <v/>
      </c>
      <c r="L92" s="137" t="str">
        <f>IFERROR(IF(OR(L$81=$C92,L$81=list!$C$4),VLOOKUP($E92,'Container Panel'!$B$41:$M$100,'Container Panel'!$I$38,0)*HLOOKUP(L$83,$F$146:$AS$206,$D92+1,0)/VLOOKUP(L$83,Input!$A$9:$H$48,Input!$H$6,0),""),"")</f>
        <v/>
      </c>
      <c r="M92" s="137" t="str">
        <f>IFERROR(IF(OR(M$81=$C92,M$81=list!$C$4),VLOOKUP($E92,'Container Panel'!$B$41:$M$100,'Container Panel'!$I$38,0)*HLOOKUP(M$83,$F$146:$AS$206,$D92+1,0)/VLOOKUP(M$83,Input!$A$9:$H$48,Input!$H$6,0),""),"")</f>
        <v/>
      </c>
      <c r="N92" s="137" t="str">
        <f>IFERROR(IF(OR(N$81=$C92,N$81=list!$C$4),VLOOKUP($E92,'Container Panel'!$B$41:$M$100,'Container Panel'!$I$38,0)*HLOOKUP(N$83,$F$146:$AS$206,$D92+1,0)/VLOOKUP(N$83,Input!$A$9:$H$48,Input!$H$6,0),""),"")</f>
        <v/>
      </c>
      <c r="O92" s="137" t="str">
        <f>IFERROR(IF(OR(O$81=$C92,O$81=list!$C$4),VLOOKUP($E92,'Container Panel'!$B$41:$M$100,'Container Panel'!$I$38,0)*HLOOKUP(O$83,$F$146:$AS$206,$D92+1,0)/VLOOKUP(O$83,Input!$A$9:$H$48,Input!$H$6,0),""),"")</f>
        <v/>
      </c>
      <c r="P92" s="137" t="str">
        <f>IFERROR(IF(OR(P$81=$C92,P$81=list!$C$4),VLOOKUP($E92,'Container Panel'!$B$41:$M$100,'Container Panel'!$I$38,0)*HLOOKUP(P$83,$F$146:$AS$206,$D92+1,0)/VLOOKUP(P$83,Input!$A$9:$H$48,Input!$H$6,0),""),"")</f>
        <v/>
      </c>
      <c r="Q92" s="137" t="str">
        <f>IFERROR(IF(OR(Q$81=$C92,Q$81=list!$C$4),VLOOKUP($E92,'Container Panel'!$B$41:$M$100,'Container Panel'!$I$38,0)*HLOOKUP(Q$83,$F$146:$AS$206,$D92+1,0)/VLOOKUP(Q$83,Input!$A$9:$H$48,Input!$H$6,0),""),"")</f>
        <v/>
      </c>
      <c r="R92" s="137" t="str">
        <f>IFERROR(IF(OR(R$81=$C92,R$81=list!$C$4),VLOOKUP($E92,'Container Panel'!$B$41:$M$100,'Container Panel'!$I$38,0)*HLOOKUP(R$83,$F$146:$AS$206,$D92+1,0)/VLOOKUP(R$83,Input!$A$9:$H$48,Input!$H$6,0),""),"")</f>
        <v/>
      </c>
      <c r="S92" s="137" t="str">
        <f>IFERROR(IF(OR(S$81=$C92,S$81=list!$C$4),VLOOKUP($E92,'Container Panel'!$B$41:$M$100,'Container Panel'!$I$38,0)*HLOOKUP(S$83,$F$146:$AS$206,$D92+1,0)/VLOOKUP(S$83,Input!$A$9:$H$48,Input!$H$6,0),""),"")</f>
        <v/>
      </c>
      <c r="T92" s="137" t="str">
        <f>IFERROR(IF(OR(T$81=$C92,T$81=list!$C$4),VLOOKUP($E92,'Container Panel'!$B$41:$M$100,'Container Panel'!$I$38,0)*HLOOKUP(T$83,$F$146:$AS$206,$D92+1,0)/VLOOKUP(T$83,Input!$A$9:$H$48,Input!$H$6,0),""),"")</f>
        <v/>
      </c>
      <c r="U92" s="137" t="str">
        <f>IFERROR(IF(OR(U$81=$C92,U$81=list!$C$4),VLOOKUP($E92,'Container Panel'!$B$41:$M$100,'Container Panel'!$I$38,0)*HLOOKUP(U$83,$F$146:$AS$206,$D92+1,0)/VLOOKUP(U$83,Input!$A$9:$H$48,Input!$H$6,0),""),"")</f>
        <v/>
      </c>
      <c r="V92" s="137" t="str">
        <f>IFERROR(IF(OR(V$81=$C92,V$81=list!$C$4),VLOOKUP($E92,'Container Panel'!$B$41:$M$100,'Container Panel'!$I$38,0)*HLOOKUP(V$83,$F$146:$AS$206,$D92+1,0)/VLOOKUP(V$83,Input!$A$9:$H$48,Input!$H$6,0),""),"")</f>
        <v/>
      </c>
      <c r="W92" s="137" t="str">
        <f>IFERROR(IF(OR(W$81=$C92,W$81=list!$C$4),VLOOKUP($E92,'Container Panel'!$B$41:$M$100,'Container Panel'!$I$38,0)*HLOOKUP(W$83,$F$146:$AS$206,$D92+1,0)/VLOOKUP(W$83,Input!$A$9:$H$48,Input!$H$6,0),""),"")</f>
        <v/>
      </c>
      <c r="X92" s="137" t="str">
        <f>IFERROR(IF(OR(X$81=$C92,X$81=list!$C$4),VLOOKUP($E92,'Container Panel'!$B$41:$M$100,'Container Panel'!$I$38,0)*HLOOKUP(X$83,$F$146:$AS$206,$D92+1,0)/VLOOKUP(X$83,Input!$A$9:$H$48,Input!$H$6,0),""),"")</f>
        <v/>
      </c>
      <c r="Y92" s="137" t="str">
        <f>IFERROR(IF(OR(Y$81=$C92,Y$81=list!$C$4),VLOOKUP($E92,'Container Panel'!$B$41:$M$100,'Container Panel'!$I$38,0)*HLOOKUP(Y$83,$F$146:$AS$206,$D92+1,0)/VLOOKUP(Y$83,Input!$A$9:$H$48,Input!$H$6,0),""),"")</f>
        <v/>
      </c>
      <c r="Z92" s="137" t="str">
        <f>IFERROR(IF(OR(Z$81=$C92,Z$81=list!$C$4),VLOOKUP($E92,'Container Panel'!$B$41:$M$100,'Container Panel'!$I$38,0)*HLOOKUP(Z$83,$F$146:$AS$206,$D92+1,0)/VLOOKUP(Z$83,Input!$A$9:$H$48,Input!$H$6,0),""),"")</f>
        <v/>
      </c>
      <c r="AA92" s="137" t="str">
        <f>IFERROR(IF(OR(AA$81=$C92,AA$81=list!$C$4),VLOOKUP($E92,'Container Panel'!$B$41:$M$100,'Container Panel'!$I$38,0)*HLOOKUP(AA$83,$F$146:$AS$206,$D92+1,0)/VLOOKUP(AA$83,Input!$A$9:$H$48,Input!$H$6,0),""),"")</f>
        <v/>
      </c>
      <c r="AB92" s="137" t="str">
        <f>IFERROR(IF(OR(AB$81=$C92,AB$81=list!$C$4),VLOOKUP($E92,'Container Panel'!$B$41:$M$100,'Container Panel'!$I$38,0)*HLOOKUP(AB$83,$F$146:$AS$206,$D92+1,0)/VLOOKUP(AB$83,Input!$A$9:$H$48,Input!$H$6,0),""),"")</f>
        <v/>
      </c>
      <c r="AC92" s="137" t="str">
        <f>IFERROR(IF(OR(AC$81=$C92,AC$81=list!$C$4),VLOOKUP($E92,'Container Panel'!$B$41:$M$100,'Container Panel'!$I$38,0)*HLOOKUP(AC$83,$F$146:$AS$206,$D92+1,0)/VLOOKUP(AC$83,Input!$A$9:$H$48,Input!$H$6,0),""),"")</f>
        <v/>
      </c>
      <c r="AD92" s="137" t="str">
        <f>IFERROR(IF(OR(AD$81=$C92,AD$81=list!$C$4),VLOOKUP($E92,'Container Panel'!$B$41:$M$100,'Container Panel'!$I$38,0)*HLOOKUP(AD$83,$F$146:$AS$206,$D92+1,0)/VLOOKUP(AD$83,Input!$A$9:$H$48,Input!$H$6,0),""),"")</f>
        <v/>
      </c>
      <c r="AE92" s="137" t="str">
        <f>IFERROR(IF(OR(AE$81=$C92,AE$81=list!$C$4),VLOOKUP($E92,'Container Panel'!$B$41:$M$100,'Container Panel'!$I$38,0)*HLOOKUP(AE$83,$F$146:$AS$206,$D92+1,0)/VLOOKUP(AE$83,Input!$A$9:$H$48,Input!$H$6,0),""),"")</f>
        <v/>
      </c>
      <c r="AF92" s="137" t="str">
        <f>IFERROR(IF(OR(AF$81=$C92,AF$81=list!$C$4),VLOOKUP($E92,'Container Panel'!$B$41:$M$100,'Container Panel'!$I$38,0)*HLOOKUP(AF$83,$F$146:$AS$206,$D92+1,0)/VLOOKUP(AF$83,Input!$A$9:$H$48,Input!$H$6,0),""),"")</f>
        <v/>
      </c>
      <c r="AG92" s="137" t="str">
        <f>IFERROR(IF(OR(AG$81=$C92,AG$81=list!$C$4),VLOOKUP($E92,'Container Panel'!$B$41:$M$100,'Container Panel'!$I$38,0)*HLOOKUP(AG$83,$F$146:$AS$206,$D92+1,0)/VLOOKUP(AG$83,Input!$A$9:$H$48,Input!$H$6,0),""),"")</f>
        <v/>
      </c>
      <c r="AH92" s="137" t="str">
        <f>IFERROR(IF(OR(AH$81=$C92,AH$81=list!$C$4),VLOOKUP($E92,'Container Panel'!$B$41:$M$100,'Container Panel'!$I$38,0)*HLOOKUP(AH$83,$F$146:$AS$206,$D92+1,0)/VLOOKUP(AH$83,Input!$A$9:$H$48,Input!$H$6,0),""),"")</f>
        <v/>
      </c>
      <c r="AI92" s="137" t="str">
        <f>IFERROR(IF(OR(AI$81=$C92,AI$81=list!$C$4),VLOOKUP($E92,'Container Panel'!$B$41:$M$100,'Container Panel'!$I$38,0)*HLOOKUP(AI$83,$F$146:$AS$206,$D92+1,0)/VLOOKUP(AI$83,Input!$A$9:$H$48,Input!$H$6,0),""),"")</f>
        <v/>
      </c>
      <c r="AJ92" s="137" t="str">
        <f>IFERROR(IF(OR(AJ$81=$C92,AJ$81=list!$C$4),VLOOKUP($E92,'Container Panel'!$B$41:$M$100,'Container Panel'!$I$38,0)*HLOOKUP(AJ$83,$F$146:$AS$206,$D92+1,0)/VLOOKUP(AJ$83,Input!$A$9:$H$48,Input!$H$6,0),""),"")</f>
        <v/>
      </c>
      <c r="AK92" s="137" t="str">
        <f>IFERROR(IF(OR(AK$81=$C92,AK$81=list!$C$4),VLOOKUP($E92,'Container Panel'!$B$41:$M$100,'Container Panel'!$I$38,0)*HLOOKUP(AK$83,$F$146:$AS$206,$D92+1,0)/VLOOKUP(AK$83,Input!$A$9:$H$48,Input!$H$6,0),""),"")</f>
        <v/>
      </c>
      <c r="AL92" s="137" t="str">
        <f>IFERROR(IF(OR(AL$81=$C92,AL$81=list!$C$4),VLOOKUP($E92,'Container Panel'!$B$41:$M$100,'Container Panel'!$I$38,0)*HLOOKUP(AL$83,$F$146:$AS$206,$D92+1,0)/VLOOKUP(AL$83,Input!$A$9:$H$48,Input!$H$6,0),""),"")</f>
        <v/>
      </c>
      <c r="AM92" s="137" t="str">
        <f>IFERROR(IF(OR(AM$81=$C92,AM$81=list!$C$4),VLOOKUP($E92,'Container Panel'!$B$41:$M$100,'Container Panel'!$I$38,0)*HLOOKUP(AM$83,$F$146:$AS$206,$D92+1,0)/VLOOKUP(AM$83,Input!$A$9:$H$48,Input!$H$6,0),""),"")</f>
        <v/>
      </c>
      <c r="AN92" s="137" t="str">
        <f>IFERROR(IF(OR(AN$81=$C92,AN$81=list!$C$4),VLOOKUP($E92,'Container Panel'!$B$41:$M$100,'Container Panel'!$I$38,0)*HLOOKUP(AN$83,$F$146:$AS$206,$D92+1,0)/VLOOKUP(AN$83,Input!$A$9:$H$48,Input!$H$6,0),""),"")</f>
        <v/>
      </c>
      <c r="AO92" s="137" t="str">
        <f>IFERROR(IF(OR(AO$81=$C92,AO$81=list!$C$4),VLOOKUP($E92,'Container Panel'!$B$41:$M$100,'Container Panel'!$I$38,0)*HLOOKUP(AO$83,$F$146:$AS$206,$D92+1,0)/VLOOKUP(AO$83,Input!$A$9:$H$48,Input!$H$6,0),""),"")</f>
        <v/>
      </c>
      <c r="AP92" s="137" t="str">
        <f>IFERROR(IF(OR(AP$81=$C92,AP$81=list!$C$4),VLOOKUP($E92,'Container Panel'!$B$41:$M$100,'Container Panel'!$I$38,0)*HLOOKUP(AP$83,$F$146:$AS$206,$D92+1,0)/VLOOKUP(AP$83,Input!$A$9:$H$48,Input!$H$6,0),""),"")</f>
        <v/>
      </c>
      <c r="AQ92" s="137" t="str">
        <f>IFERROR(IF(OR(AQ$81=$C92,AQ$81=list!$C$4),VLOOKUP($E92,'Container Panel'!$B$41:$M$100,'Container Panel'!$I$38,0)*HLOOKUP(AQ$83,$F$146:$AS$206,$D92+1,0)/VLOOKUP(AQ$83,Input!$A$9:$H$48,Input!$H$6,0),""),"")</f>
        <v/>
      </c>
      <c r="AR92" s="137" t="str">
        <f>IFERROR(IF(OR(AR$81=$C92,AR$81=list!$C$4),VLOOKUP($E92,'Container Panel'!$B$41:$M$100,'Container Panel'!$I$38,0)*HLOOKUP(AR$83,$F$146:$AS$206,$D92+1,0)/VLOOKUP(AR$83,Input!$A$9:$H$48,Input!$H$6,0),""),"")</f>
        <v/>
      </c>
      <c r="AS92" s="137" t="str">
        <f>IFERROR(IF(OR(AS$81=$C92,AS$81=list!$C$4),VLOOKUP($E92,'Container Panel'!$B$41:$M$100,'Container Panel'!$I$38,0)*HLOOKUP(AS$83,$F$146:$AS$206,$D92+1,0)/VLOOKUP(AS$83,Input!$A$9:$H$48,Input!$H$6,0),""),"")</f>
        <v/>
      </c>
    </row>
    <row r="93" spans="3:45">
      <c r="C93" s="74" t="str">
        <f>IFERROR(VLOOKUP($E93,'Container Panel'!$B$41:$M$100,'Container Panel'!$K$38,0),"")</f>
        <v>Box</v>
      </c>
      <c r="D93" s="74">
        <v>10</v>
      </c>
      <c r="E93" s="135" t="str">
        <f t="shared" si="13"/>
        <v>H</v>
      </c>
      <c r="F93" s="137">
        <f ca="1">IFERROR(IF(OR(F$81=$C93,F$81=list!$C$4),VLOOKUP($E93,'Container Panel'!$B$41:$M$100,'Container Panel'!$I$38,0)*HLOOKUP(F$83,$F$146:$AS$206,$D93+1,0)/VLOOKUP(F$83,Input!$A$9:$H$48,Input!$H$6,0),""),"")</f>
        <v>3.5540571428571428E-2</v>
      </c>
      <c r="G93" s="137">
        <f ca="1">IFERROR(IF(OR(G$81=$C93,G$81=list!$C$4),VLOOKUP($E93,'Container Panel'!$B$41:$M$100,'Container Panel'!$I$38,0)*HLOOKUP(G$83,$F$146:$AS$206,$D93+1,0)/VLOOKUP(G$83,Input!$A$9:$H$48,Input!$H$6,0),""),"")</f>
        <v>0.28399999999999997</v>
      </c>
      <c r="H93" s="137" t="str">
        <f>IFERROR(IF(OR(H$81=$C93,H$81=list!$C$4),VLOOKUP($E93,'Container Panel'!$B$41:$M$100,'Container Panel'!$I$38,0)*HLOOKUP(H$83,$F$146:$AS$206,$D93+1,0)/VLOOKUP(H$83,Input!$A$9:$H$48,Input!$H$6,0),""),"")</f>
        <v/>
      </c>
      <c r="I93" s="137" t="str">
        <f>IFERROR(IF(OR(I$81=$C93,I$81=list!$C$4),VLOOKUP($E93,'Container Panel'!$B$41:$M$100,'Container Panel'!$I$38,0)*HLOOKUP(I$83,$F$146:$AS$206,$D93+1,0)/VLOOKUP(I$83,Input!$A$9:$H$48,Input!$H$6,0),""),"")</f>
        <v/>
      </c>
      <c r="J93" s="137" t="str">
        <f>IFERROR(IF(OR(J$81=$C93,J$81=list!$C$4),VLOOKUP($E93,'Container Panel'!$B$41:$M$100,'Container Panel'!$I$38,0)*HLOOKUP(J$83,$F$146:$AS$206,$D93+1,0)/VLOOKUP(J$83,Input!$A$9:$H$48,Input!$H$6,0),""),"")</f>
        <v/>
      </c>
      <c r="K93" s="137" t="str">
        <f>IFERROR(IF(OR(K$81=$C93,K$81=list!$C$4),VLOOKUP($E93,'Container Panel'!$B$41:$M$100,'Container Panel'!$I$38,0)*HLOOKUP(K$83,$F$146:$AS$206,$D93+1,0)/VLOOKUP(K$83,Input!$A$9:$H$48,Input!$H$6,0),""),"")</f>
        <v/>
      </c>
      <c r="L93" s="137" t="str">
        <f>IFERROR(IF(OR(L$81=$C93,L$81=list!$C$4),VLOOKUP($E93,'Container Panel'!$B$41:$M$100,'Container Panel'!$I$38,0)*HLOOKUP(L$83,$F$146:$AS$206,$D93+1,0)/VLOOKUP(L$83,Input!$A$9:$H$48,Input!$H$6,0),""),"")</f>
        <v/>
      </c>
      <c r="M93" s="137" t="str">
        <f>IFERROR(IF(OR(M$81=$C93,M$81=list!$C$4),VLOOKUP($E93,'Container Panel'!$B$41:$M$100,'Container Panel'!$I$38,0)*HLOOKUP(M$83,$F$146:$AS$206,$D93+1,0)/VLOOKUP(M$83,Input!$A$9:$H$48,Input!$H$6,0),""),"")</f>
        <v/>
      </c>
      <c r="N93" s="137" t="str">
        <f>IFERROR(IF(OR(N$81=$C93,N$81=list!$C$4),VLOOKUP($E93,'Container Panel'!$B$41:$M$100,'Container Panel'!$I$38,0)*HLOOKUP(N$83,$F$146:$AS$206,$D93+1,0)/VLOOKUP(N$83,Input!$A$9:$H$48,Input!$H$6,0),""),"")</f>
        <v/>
      </c>
      <c r="O93" s="137" t="str">
        <f>IFERROR(IF(OR(O$81=$C93,O$81=list!$C$4),VLOOKUP($E93,'Container Panel'!$B$41:$M$100,'Container Panel'!$I$38,0)*HLOOKUP(O$83,$F$146:$AS$206,$D93+1,0)/VLOOKUP(O$83,Input!$A$9:$H$48,Input!$H$6,0),""),"")</f>
        <v/>
      </c>
      <c r="P93" s="137" t="str">
        <f>IFERROR(IF(OR(P$81=$C93,P$81=list!$C$4),VLOOKUP($E93,'Container Panel'!$B$41:$M$100,'Container Panel'!$I$38,0)*HLOOKUP(P$83,$F$146:$AS$206,$D93+1,0)/VLOOKUP(P$83,Input!$A$9:$H$48,Input!$H$6,0),""),"")</f>
        <v/>
      </c>
      <c r="Q93" s="137" t="str">
        <f>IFERROR(IF(OR(Q$81=$C93,Q$81=list!$C$4),VLOOKUP($E93,'Container Panel'!$B$41:$M$100,'Container Panel'!$I$38,0)*HLOOKUP(Q$83,$F$146:$AS$206,$D93+1,0)/VLOOKUP(Q$83,Input!$A$9:$H$48,Input!$H$6,0),""),"")</f>
        <v/>
      </c>
      <c r="R93" s="137" t="str">
        <f>IFERROR(IF(OR(R$81=$C93,R$81=list!$C$4),VLOOKUP($E93,'Container Panel'!$B$41:$M$100,'Container Panel'!$I$38,0)*HLOOKUP(R$83,$F$146:$AS$206,$D93+1,0)/VLOOKUP(R$83,Input!$A$9:$H$48,Input!$H$6,0),""),"")</f>
        <v/>
      </c>
      <c r="S93" s="137" t="str">
        <f>IFERROR(IF(OR(S$81=$C93,S$81=list!$C$4),VLOOKUP($E93,'Container Panel'!$B$41:$M$100,'Container Panel'!$I$38,0)*HLOOKUP(S$83,$F$146:$AS$206,$D93+1,0)/VLOOKUP(S$83,Input!$A$9:$H$48,Input!$H$6,0),""),"")</f>
        <v/>
      </c>
      <c r="T93" s="137" t="str">
        <f>IFERROR(IF(OR(T$81=$C93,T$81=list!$C$4),VLOOKUP($E93,'Container Panel'!$B$41:$M$100,'Container Panel'!$I$38,0)*HLOOKUP(T$83,$F$146:$AS$206,$D93+1,0)/VLOOKUP(T$83,Input!$A$9:$H$48,Input!$H$6,0),""),"")</f>
        <v/>
      </c>
      <c r="U93" s="137" t="str">
        <f>IFERROR(IF(OR(U$81=$C93,U$81=list!$C$4),VLOOKUP($E93,'Container Panel'!$B$41:$M$100,'Container Panel'!$I$38,0)*HLOOKUP(U$83,$F$146:$AS$206,$D93+1,0)/VLOOKUP(U$83,Input!$A$9:$H$48,Input!$H$6,0),""),"")</f>
        <v/>
      </c>
      <c r="V93" s="137" t="str">
        <f>IFERROR(IF(OR(V$81=$C93,V$81=list!$C$4),VLOOKUP($E93,'Container Panel'!$B$41:$M$100,'Container Panel'!$I$38,0)*HLOOKUP(V$83,$F$146:$AS$206,$D93+1,0)/VLOOKUP(V$83,Input!$A$9:$H$48,Input!$H$6,0),""),"")</f>
        <v/>
      </c>
      <c r="W93" s="137" t="str">
        <f>IFERROR(IF(OR(W$81=$C93,W$81=list!$C$4),VLOOKUP($E93,'Container Panel'!$B$41:$M$100,'Container Panel'!$I$38,0)*HLOOKUP(W$83,$F$146:$AS$206,$D93+1,0)/VLOOKUP(W$83,Input!$A$9:$H$48,Input!$H$6,0),""),"")</f>
        <v/>
      </c>
      <c r="X93" s="137" t="str">
        <f>IFERROR(IF(OR(X$81=$C93,X$81=list!$C$4),VLOOKUP($E93,'Container Panel'!$B$41:$M$100,'Container Panel'!$I$38,0)*HLOOKUP(X$83,$F$146:$AS$206,$D93+1,0)/VLOOKUP(X$83,Input!$A$9:$H$48,Input!$H$6,0),""),"")</f>
        <v/>
      </c>
      <c r="Y93" s="137" t="str">
        <f>IFERROR(IF(OR(Y$81=$C93,Y$81=list!$C$4),VLOOKUP($E93,'Container Panel'!$B$41:$M$100,'Container Panel'!$I$38,0)*HLOOKUP(Y$83,$F$146:$AS$206,$D93+1,0)/VLOOKUP(Y$83,Input!$A$9:$H$48,Input!$H$6,0),""),"")</f>
        <v/>
      </c>
      <c r="Z93" s="137" t="str">
        <f>IFERROR(IF(OR(Z$81=$C93,Z$81=list!$C$4),VLOOKUP($E93,'Container Panel'!$B$41:$M$100,'Container Panel'!$I$38,0)*HLOOKUP(Z$83,$F$146:$AS$206,$D93+1,0)/VLOOKUP(Z$83,Input!$A$9:$H$48,Input!$H$6,0),""),"")</f>
        <v/>
      </c>
      <c r="AA93" s="137" t="str">
        <f>IFERROR(IF(OR(AA$81=$C93,AA$81=list!$C$4),VLOOKUP($E93,'Container Panel'!$B$41:$M$100,'Container Panel'!$I$38,0)*HLOOKUP(AA$83,$F$146:$AS$206,$D93+1,0)/VLOOKUP(AA$83,Input!$A$9:$H$48,Input!$H$6,0),""),"")</f>
        <v/>
      </c>
      <c r="AB93" s="137" t="str">
        <f>IFERROR(IF(OR(AB$81=$C93,AB$81=list!$C$4),VLOOKUP($E93,'Container Panel'!$B$41:$M$100,'Container Panel'!$I$38,0)*HLOOKUP(AB$83,$F$146:$AS$206,$D93+1,0)/VLOOKUP(AB$83,Input!$A$9:$H$48,Input!$H$6,0),""),"")</f>
        <v/>
      </c>
      <c r="AC93" s="137" t="str">
        <f>IFERROR(IF(OR(AC$81=$C93,AC$81=list!$C$4),VLOOKUP($E93,'Container Panel'!$B$41:$M$100,'Container Panel'!$I$38,0)*HLOOKUP(AC$83,$F$146:$AS$206,$D93+1,0)/VLOOKUP(AC$83,Input!$A$9:$H$48,Input!$H$6,0),""),"")</f>
        <v/>
      </c>
      <c r="AD93" s="137" t="str">
        <f>IFERROR(IF(OR(AD$81=$C93,AD$81=list!$C$4),VLOOKUP($E93,'Container Panel'!$B$41:$M$100,'Container Panel'!$I$38,0)*HLOOKUP(AD$83,$F$146:$AS$206,$D93+1,0)/VLOOKUP(AD$83,Input!$A$9:$H$48,Input!$H$6,0),""),"")</f>
        <v/>
      </c>
      <c r="AE93" s="137" t="str">
        <f>IFERROR(IF(OR(AE$81=$C93,AE$81=list!$C$4),VLOOKUP($E93,'Container Panel'!$B$41:$M$100,'Container Panel'!$I$38,0)*HLOOKUP(AE$83,$F$146:$AS$206,$D93+1,0)/VLOOKUP(AE$83,Input!$A$9:$H$48,Input!$H$6,0),""),"")</f>
        <v/>
      </c>
      <c r="AF93" s="137" t="str">
        <f>IFERROR(IF(OR(AF$81=$C93,AF$81=list!$C$4),VLOOKUP($E93,'Container Panel'!$B$41:$M$100,'Container Panel'!$I$38,0)*HLOOKUP(AF$83,$F$146:$AS$206,$D93+1,0)/VLOOKUP(AF$83,Input!$A$9:$H$48,Input!$H$6,0),""),"")</f>
        <v/>
      </c>
      <c r="AG93" s="137" t="str">
        <f>IFERROR(IF(OR(AG$81=$C93,AG$81=list!$C$4),VLOOKUP($E93,'Container Panel'!$B$41:$M$100,'Container Panel'!$I$38,0)*HLOOKUP(AG$83,$F$146:$AS$206,$D93+1,0)/VLOOKUP(AG$83,Input!$A$9:$H$48,Input!$H$6,0),""),"")</f>
        <v/>
      </c>
      <c r="AH93" s="137" t="str">
        <f>IFERROR(IF(OR(AH$81=$C93,AH$81=list!$C$4),VLOOKUP($E93,'Container Panel'!$B$41:$M$100,'Container Panel'!$I$38,0)*HLOOKUP(AH$83,$F$146:$AS$206,$D93+1,0)/VLOOKUP(AH$83,Input!$A$9:$H$48,Input!$H$6,0),""),"")</f>
        <v/>
      </c>
      <c r="AI93" s="137" t="str">
        <f>IFERROR(IF(OR(AI$81=$C93,AI$81=list!$C$4),VLOOKUP($E93,'Container Panel'!$B$41:$M$100,'Container Panel'!$I$38,0)*HLOOKUP(AI$83,$F$146:$AS$206,$D93+1,0)/VLOOKUP(AI$83,Input!$A$9:$H$48,Input!$H$6,0),""),"")</f>
        <v/>
      </c>
      <c r="AJ93" s="137" t="str">
        <f>IFERROR(IF(OR(AJ$81=$C93,AJ$81=list!$C$4),VLOOKUP($E93,'Container Panel'!$B$41:$M$100,'Container Panel'!$I$38,0)*HLOOKUP(AJ$83,$F$146:$AS$206,$D93+1,0)/VLOOKUP(AJ$83,Input!$A$9:$H$48,Input!$H$6,0),""),"")</f>
        <v/>
      </c>
      <c r="AK93" s="137" t="str">
        <f>IFERROR(IF(OR(AK$81=$C93,AK$81=list!$C$4),VLOOKUP($E93,'Container Panel'!$B$41:$M$100,'Container Panel'!$I$38,0)*HLOOKUP(AK$83,$F$146:$AS$206,$D93+1,0)/VLOOKUP(AK$83,Input!$A$9:$H$48,Input!$H$6,0),""),"")</f>
        <v/>
      </c>
      <c r="AL93" s="137" t="str">
        <f>IFERROR(IF(OR(AL$81=$C93,AL$81=list!$C$4),VLOOKUP($E93,'Container Panel'!$B$41:$M$100,'Container Panel'!$I$38,0)*HLOOKUP(AL$83,$F$146:$AS$206,$D93+1,0)/VLOOKUP(AL$83,Input!$A$9:$H$48,Input!$H$6,0),""),"")</f>
        <v/>
      </c>
      <c r="AM93" s="137" t="str">
        <f>IFERROR(IF(OR(AM$81=$C93,AM$81=list!$C$4),VLOOKUP($E93,'Container Panel'!$B$41:$M$100,'Container Panel'!$I$38,0)*HLOOKUP(AM$83,$F$146:$AS$206,$D93+1,0)/VLOOKUP(AM$83,Input!$A$9:$H$48,Input!$H$6,0),""),"")</f>
        <v/>
      </c>
      <c r="AN93" s="137" t="str">
        <f>IFERROR(IF(OR(AN$81=$C93,AN$81=list!$C$4),VLOOKUP($E93,'Container Panel'!$B$41:$M$100,'Container Panel'!$I$38,0)*HLOOKUP(AN$83,$F$146:$AS$206,$D93+1,0)/VLOOKUP(AN$83,Input!$A$9:$H$48,Input!$H$6,0),""),"")</f>
        <v/>
      </c>
      <c r="AO93" s="137" t="str">
        <f>IFERROR(IF(OR(AO$81=$C93,AO$81=list!$C$4),VLOOKUP($E93,'Container Panel'!$B$41:$M$100,'Container Panel'!$I$38,0)*HLOOKUP(AO$83,$F$146:$AS$206,$D93+1,0)/VLOOKUP(AO$83,Input!$A$9:$H$48,Input!$H$6,0),""),"")</f>
        <v/>
      </c>
      <c r="AP93" s="137" t="str">
        <f>IFERROR(IF(OR(AP$81=$C93,AP$81=list!$C$4),VLOOKUP($E93,'Container Panel'!$B$41:$M$100,'Container Panel'!$I$38,0)*HLOOKUP(AP$83,$F$146:$AS$206,$D93+1,0)/VLOOKUP(AP$83,Input!$A$9:$H$48,Input!$H$6,0),""),"")</f>
        <v/>
      </c>
      <c r="AQ93" s="137" t="str">
        <f>IFERROR(IF(OR(AQ$81=$C93,AQ$81=list!$C$4),VLOOKUP($E93,'Container Panel'!$B$41:$M$100,'Container Panel'!$I$38,0)*HLOOKUP(AQ$83,$F$146:$AS$206,$D93+1,0)/VLOOKUP(AQ$83,Input!$A$9:$H$48,Input!$H$6,0),""),"")</f>
        <v/>
      </c>
      <c r="AR93" s="137" t="str">
        <f>IFERROR(IF(OR(AR$81=$C93,AR$81=list!$C$4),VLOOKUP($E93,'Container Panel'!$B$41:$M$100,'Container Panel'!$I$38,0)*HLOOKUP(AR$83,$F$146:$AS$206,$D93+1,0)/VLOOKUP(AR$83,Input!$A$9:$H$48,Input!$H$6,0),""),"")</f>
        <v/>
      </c>
      <c r="AS93" s="137" t="str">
        <f>IFERROR(IF(OR(AS$81=$C93,AS$81=list!$C$4),VLOOKUP($E93,'Container Panel'!$B$41:$M$100,'Container Panel'!$I$38,0)*HLOOKUP(AS$83,$F$146:$AS$206,$D93+1,0)/VLOOKUP(AS$83,Input!$A$9:$H$48,Input!$H$6,0),""),"")</f>
        <v/>
      </c>
    </row>
    <row r="94" spans="3:45">
      <c r="C94" s="74" t="str">
        <f>IFERROR(VLOOKUP($E94,'Container Panel'!$B$41:$M$100,'Container Panel'!$K$38,0),"")</f>
        <v>Box</v>
      </c>
      <c r="D94" s="74">
        <v>11</v>
      </c>
      <c r="E94" s="135" t="str">
        <f t="shared" si="13"/>
        <v>C</v>
      </c>
      <c r="F94" s="137">
        <f ca="1">IFERROR(IF(OR(F$81=$C94,F$81=list!$C$4),VLOOKUP($E94,'Container Panel'!$B$41:$M$100,'Container Panel'!$I$38,0)*HLOOKUP(F$83,$F$146:$AS$206,$D94+1,0)/VLOOKUP(F$83,Input!$A$9:$H$48,Input!$H$6,0),""),"")</f>
        <v>6.8077714285714297E-2</v>
      </c>
      <c r="G94" s="137">
        <f ca="1">IFERROR(IF(OR(G$81=$C94,G$81=list!$C$4),VLOOKUP($E94,'Container Panel'!$B$41:$M$100,'Container Panel'!$I$38,0)*HLOOKUP(G$83,$F$146:$AS$206,$D94+1,0)/VLOOKUP(G$83,Input!$A$9:$H$48,Input!$H$6,0),""),"")</f>
        <v>0.18138514285714288</v>
      </c>
      <c r="H94" s="137" t="str">
        <f>IFERROR(IF(OR(H$81=$C94,H$81=list!$C$4),VLOOKUP($E94,'Container Panel'!$B$41:$M$100,'Container Panel'!$I$38,0)*HLOOKUP(H$83,$F$146:$AS$206,$D94+1,0)/VLOOKUP(H$83,Input!$A$9:$H$48,Input!$H$6,0),""),"")</f>
        <v/>
      </c>
      <c r="I94" s="137" t="str">
        <f>IFERROR(IF(OR(I$81=$C94,I$81=list!$C$4),VLOOKUP($E94,'Container Panel'!$B$41:$M$100,'Container Panel'!$I$38,0)*HLOOKUP(I$83,$F$146:$AS$206,$D94+1,0)/VLOOKUP(I$83,Input!$A$9:$H$48,Input!$H$6,0),""),"")</f>
        <v/>
      </c>
      <c r="J94" s="137" t="str">
        <f>IFERROR(IF(OR(J$81=$C94,J$81=list!$C$4),VLOOKUP($E94,'Container Panel'!$B$41:$M$100,'Container Panel'!$I$38,0)*HLOOKUP(J$83,$F$146:$AS$206,$D94+1,0)/VLOOKUP(J$83,Input!$A$9:$H$48,Input!$H$6,0),""),"")</f>
        <v/>
      </c>
      <c r="K94" s="137" t="str">
        <f>IFERROR(IF(OR(K$81=$C94,K$81=list!$C$4),VLOOKUP($E94,'Container Panel'!$B$41:$M$100,'Container Panel'!$I$38,0)*HLOOKUP(K$83,$F$146:$AS$206,$D94+1,0)/VLOOKUP(K$83,Input!$A$9:$H$48,Input!$H$6,0),""),"")</f>
        <v/>
      </c>
      <c r="L94" s="137" t="str">
        <f>IFERROR(IF(OR(L$81=$C94,L$81=list!$C$4),VLOOKUP($E94,'Container Panel'!$B$41:$M$100,'Container Panel'!$I$38,0)*HLOOKUP(L$83,$F$146:$AS$206,$D94+1,0)/VLOOKUP(L$83,Input!$A$9:$H$48,Input!$H$6,0),""),"")</f>
        <v/>
      </c>
      <c r="M94" s="137" t="str">
        <f>IFERROR(IF(OR(M$81=$C94,M$81=list!$C$4),VLOOKUP($E94,'Container Panel'!$B$41:$M$100,'Container Panel'!$I$38,0)*HLOOKUP(M$83,$F$146:$AS$206,$D94+1,0)/VLOOKUP(M$83,Input!$A$9:$H$48,Input!$H$6,0),""),"")</f>
        <v/>
      </c>
      <c r="N94" s="137" t="str">
        <f>IFERROR(IF(OR(N$81=$C94,N$81=list!$C$4),VLOOKUP($E94,'Container Panel'!$B$41:$M$100,'Container Panel'!$I$38,0)*HLOOKUP(N$83,$F$146:$AS$206,$D94+1,0)/VLOOKUP(N$83,Input!$A$9:$H$48,Input!$H$6,0),""),"")</f>
        <v/>
      </c>
      <c r="O94" s="137" t="str">
        <f>IFERROR(IF(OR(O$81=$C94,O$81=list!$C$4),VLOOKUP($E94,'Container Panel'!$B$41:$M$100,'Container Panel'!$I$38,0)*HLOOKUP(O$83,$F$146:$AS$206,$D94+1,0)/VLOOKUP(O$83,Input!$A$9:$H$48,Input!$H$6,0),""),"")</f>
        <v/>
      </c>
      <c r="P94" s="137" t="str">
        <f>IFERROR(IF(OR(P$81=$C94,P$81=list!$C$4),VLOOKUP($E94,'Container Panel'!$B$41:$M$100,'Container Panel'!$I$38,0)*HLOOKUP(P$83,$F$146:$AS$206,$D94+1,0)/VLOOKUP(P$83,Input!$A$9:$H$48,Input!$H$6,0),""),"")</f>
        <v/>
      </c>
      <c r="Q94" s="137" t="str">
        <f>IFERROR(IF(OR(Q$81=$C94,Q$81=list!$C$4),VLOOKUP($E94,'Container Panel'!$B$41:$M$100,'Container Panel'!$I$38,0)*HLOOKUP(Q$83,$F$146:$AS$206,$D94+1,0)/VLOOKUP(Q$83,Input!$A$9:$H$48,Input!$H$6,0),""),"")</f>
        <v/>
      </c>
      <c r="R94" s="137" t="str">
        <f>IFERROR(IF(OR(R$81=$C94,R$81=list!$C$4),VLOOKUP($E94,'Container Panel'!$B$41:$M$100,'Container Panel'!$I$38,0)*HLOOKUP(R$83,$F$146:$AS$206,$D94+1,0)/VLOOKUP(R$83,Input!$A$9:$H$48,Input!$H$6,0),""),"")</f>
        <v/>
      </c>
      <c r="S94" s="137" t="str">
        <f>IFERROR(IF(OR(S$81=$C94,S$81=list!$C$4),VLOOKUP($E94,'Container Panel'!$B$41:$M$100,'Container Panel'!$I$38,0)*HLOOKUP(S$83,$F$146:$AS$206,$D94+1,0)/VLOOKUP(S$83,Input!$A$9:$H$48,Input!$H$6,0),""),"")</f>
        <v/>
      </c>
      <c r="T94" s="137" t="str">
        <f>IFERROR(IF(OR(T$81=$C94,T$81=list!$C$4),VLOOKUP($E94,'Container Panel'!$B$41:$M$100,'Container Panel'!$I$38,0)*HLOOKUP(T$83,$F$146:$AS$206,$D94+1,0)/VLOOKUP(T$83,Input!$A$9:$H$48,Input!$H$6,0),""),"")</f>
        <v/>
      </c>
      <c r="U94" s="137" t="str">
        <f>IFERROR(IF(OR(U$81=$C94,U$81=list!$C$4),VLOOKUP($E94,'Container Panel'!$B$41:$M$100,'Container Panel'!$I$38,0)*HLOOKUP(U$83,$F$146:$AS$206,$D94+1,0)/VLOOKUP(U$83,Input!$A$9:$H$48,Input!$H$6,0),""),"")</f>
        <v/>
      </c>
      <c r="V94" s="137" t="str">
        <f>IFERROR(IF(OR(V$81=$C94,V$81=list!$C$4),VLOOKUP($E94,'Container Panel'!$B$41:$M$100,'Container Panel'!$I$38,0)*HLOOKUP(V$83,$F$146:$AS$206,$D94+1,0)/VLOOKUP(V$83,Input!$A$9:$H$48,Input!$H$6,0),""),"")</f>
        <v/>
      </c>
      <c r="W94" s="137" t="str">
        <f>IFERROR(IF(OR(W$81=$C94,W$81=list!$C$4),VLOOKUP($E94,'Container Panel'!$B$41:$M$100,'Container Panel'!$I$38,0)*HLOOKUP(W$83,$F$146:$AS$206,$D94+1,0)/VLOOKUP(W$83,Input!$A$9:$H$48,Input!$H$6,0),""),"")</f>
        <v/>
      </c>
      <c r="X94" s="137" t="str">
        <f>IFERROR(IF(OR(X$81=$C94,X$81=list!$C$4),VLOOKUP($E94,'Container Panel'!$B$41:$M$100,'Container Panel'!$I$38,0)*HLOOKUP(X$83,$F$146:$AS$206,$D94+1,0)/VLOOKUP(X$83,Input!$A$9:$H$48,Input!$H$6,0),""),"")</f>
        <v/>
      </c>
      <c r="Y94" s="137" t="str">
        <f>IFERROR(IF(OR(Y$81=$C94,Y$81=list!$C$4),VLOOKUP($E94,'Container Panel'!$B$41:$M$100,'Container Panel'!$I$38,0)*HLOOKUP(Y$83,$F$146:$AS$206,$D94+1,0)/VLOOKUP(Y$83,Input!$A$9:$H$48,Input!$H$6,0),""),"")</f>
        <v/>
      </c>
      <c r="Z94" s="137" t="str">
        <f>IFERROR(IF(OR(Z$81=$C94,Z$81=list!$C$4),VLOOKUP($E94,'Container Panel'!$B$41:$M$100,'Container Panel'!$I$38,0)*HLOOKUP(Z$83,$F$146:$AS$206,$D94+1,0)/VLOOKUP(Z$83,Input!$A$9:$H$48,Input!$H$6,0),""),"")</f>
        <v/>
      </c>
      <c r="AA94" s="137" t="str">
        <f>IFERROR(IF(OR(AA$81=$C94,AA$81=list!$C$4),VLOOKUP($E94,'Container Panel'!$B$41:$M$100,'Container Panel'!$I$38,0)*HLOOKUP(AA$83,$F$146:$AS$206,$D94+1,0)/VLOOKUP(AA$83,Input!$A$9:$H$48,Input!$H$6,0),""),"")</f>
        <v/>
      </c>
      <c r="AB94" s="137" t="str">
        <f>IFERROR(IF(OR(AB$81=$C94,AB$81=list!$C$4),VLOOKUP($E94,'Container Panel'!$B$41:$M$100,'Container Panel'!$I$38,0)*HLOOKUP(AB$83,$F$146:$AS$206,$D94+1,0)/VLOOKUP(AB$83,Input!$A$9:$H$48,Input!$H$6,0),""),"")</f>
        <v/>
      </c>
      <c r="AC94" s="137" t="str">
        <f>IFERROR(IF(OR(AC$81=$C94,AC$81=list!$C$4),VLOOKUP($E94,'Container Panel'!$B$41:$M$100,'Container Panel'!$I$38,0)*HLOOKUP(AC$83,$F$146:$AS$206,$D94+1,0)/VLOOKUP(AC$83,Input!$A$9:$H$48,Input!$H$6,0),""),"")</f>
        <v/>
      </c>
      <c r="AD94" s="137" t="str">
        <f>IFERROR(IF(OR(AD$81=$C94,AD$81=list!$C$4),VLOOKUP($E94,'Container Panel'!$B$41:$M$100,'Container Panel'!$I$38,0)*HLOOKUP(AD$83,$F$146:$AS$206,$D94+1,0)/VLOOKUP(AD$83,Input!$A$9:$H$48,Input!$H$6,0),""),"")</f>
        <v/>
      </c>
      <c r="AE94" s="137" t="str">
        <f>IFERROR(IF(OR(AE$81=$C94,AE$81=list!$C$4),VLOOKUP($E94,'Container Panel'!$B$41:$M$100,'Container Panel'!$I$38,0)*HLOOKUP(AE$83,$F$146:$AS$206,$D94+1,0)/VLOOKUP(AE$83,Input!$A$9:$H$48,Input!$H$6,0),""),"")</f>
        <v/>
      </c>
      <c r="AF94" s="137" t="str">
        <f>IFERROR(IF(OR(AF$81=$C94,AF$81=list!$C$4),VLOOKUP($E94,'Container Panel'!$B$41:$M$100,'Container Panel'!$I$38,0)*HLOOKUP(AF$83,$F$146:$AS$206,$D94+1,0)/VLOOKUP(AF$83,Input!$A$9:$H$48,Input!$H$6,0),""),"")</f>
        <v/>
      </c>
      <c r="AG94" s="137" t="str">
        <f>IFERROR(IF(OR(AG$81=$C94,AG$81=list!$C$4),VLOOKUP($E94,'Container Panel'!$B$41:$M$100,'Container Panel'!$I$38,0)*HLOOKUP(AG$83,$F$146:$AS$206,$D94+1,0)/VLOOKUP(AG$83,Input!$A$9:$H$48,Input!$H$6,0),""),"")</f>
        <v/>
      </c>
      <c r="AH94" s="137" t="str">
        <f>IFERROR(IF(OR(AH$81=$C94,AH$81=list!$C$4),VLOOKUP($E94,'Container Panel'!$B$41:$M$100,'Container Panel'!$I$38,0)*HLOOKUP(AH$83,$F$146:$AS$206,$D94+1,0)/VLOOKUP(AH$83,Input!$A$9:$H$48,Input!$H$6,0),""),"")</f>
        <v/>
      </c>
      <c r="AI94" s="137" t="str">
        <f>IFERROR(IF(OR(AI$81=$C94,AI$81=list!$C$4),VLOOKUP($E94,'Container Panel'!$B$41:$M$100,'Container Panel'!$I$38,0)*HLOOKUP(AI$83,$F$146:$AS$206,$D94+1,0)/VLOOKUP(AI$83,Input!$A$9:$H$48,Input!$H$6,0),""),"")</f>
        <v/>
      </c>
      <c r="AJ94" s="137" t="str">
        <f>IFERROR(IF(OR(AJ$81=$C94,AJ$81=list!$C$4),VLOOKUP($E94,'Container Panel'!$B$41:$M$100,'Container Panel'!$I$38,0)*HLOOKUP(AJ$83,$F$146:$AS$206,$D94+1,0)/VLOOKUP(AJ$83,Input!$A$9:$H$48,Input!$H$6,0),""),"")</f>
        <v/>
      </c>
      <c r="AK94" s="137" t="str">
        <f>IFERROR(IF(OR(AK$81=$C94,AK$81=list!$C$4),VLOOKUP($E94,'Container Panel'!$B$41:$M$100,'Container Panel'!$I$38,0)*HLOOKUP(AK$83,$F$146:$AS$206,$D94+1,0)/VLOOKUP(AK$83,Input!$A$9:$H$48,Input!$H$6,0),""),"")</f>
        <v/>
      </c>
      <c r="AL94" s="137" t="str">
        <f>IFERROR(IF(OR(AL$81=$C94,AL$81=list!$C$4),VLOOKUP($E94,'Container Panel'!$B$41:$M$100,'Container Panel'!$I$38,0)*HLOOKUP(AL$83,$F$146:$AS$206,$D94+1,0)/VLOOKUP(AL$83,Input!$A$9:$H$48,Input!$H$6,0),""),"")</f>
        <v/>
      </c>
      <c r="AM94" s="137" t="str">
        <f>IFERROR(IF(OR(AM$81=$C94,AM$81=list!$C$4),VLOOKUP($E94,'Container Panel'!$B$41:$M$100,'Container Panel'!$I$38,0)*HLOOKUP(AM$83,$F$146:$AS$206,$D94+1,0)/VLOOKUP(AM$83,Input!$A$9:$H$48,Input!$H$6,0),""),"")</f>
        <v/>
      </c>
      <c r="AN94" s="137" t="str">
        <f>IFERROR(IF(OR(AN$81=$C94,AN$81=list!$C$4),VLOOKUP($E94,'Container Panel'!$B$41:$M$100,'Container Panel'!$I$38,0)*HLOOKUP(AN$83,$F$146:$AS$206,$D94+1,0)/VLOOKUP(AN$83,Input!$A$9:$H$48,Input!$H$6,0),""),"")</f>
        <v/>
      </c>
      <c r="AO94" s="137" t="str">
        <f>IFERROR(IF(OR(AO$81=$C94,AO$81=list!$C$4),VLOOKUP($E94,'Container Panel'!$B$41:$M$100,'Container Panel'!$I$38,0)*HLOOKUP(AO$83,$F$146:$AS$206,$D94+1,0)/VLOOKUP(AO$83,Input!$A$9:$H$48,Input!$H$6,0),""),"")</f>
        <v/>
      </c>
      <c r="AP94" s="137" t="str">
        <f>IFERROR(IF(OR(AP$81=$C94,AP$81=list!$C$4),VLOOKUP($E94,'Container Panel'!$B$41:$M$100,'Container Panel'!$I$38,0)*HLOOKUP(AP$83,$F$146:$AS$206,$D94+1,0)/VLOOKUP(AP$83,Input!$A$9:$H$48,Input!$H$6,0),""),"")</f>
        <v/>
      </c>
      <c r="AQ94" s="137" t="str">
        <f>IFERROR(IF(OR(AQ$81=$C94,AQ$81=list!$C$4),VLOOKUP($E94,'Container Panel'!$B$41:$M$100,'Container Panel'!$I$38,0)*HLOOKUP(AQ$83,$F$146:$AS$206,$D94+1,0)/VLOOKUP(AQ$83,Input!$A$9:$H$48,Input!$H$6,0),""),"")</f>
        <v/>
      </c>
      <c r="AR94" s="137" t="str">
        <f>IFERROR(IF(OR(AR$81=$C94,AR$81=list!$C$4),VLOOKUP($E94,'Container Panel'!$B$41:$M$100,'Container Panel'!$I$38,0)*HLOOKUP(AR$83,$F$146:$AS$206,$D94+1,0)/VLOOKUP(AR$83,Input!$A$9:$H$48,Input!$H$6,0),""),"")</f>
        <v/>
      </c>
      <c r="AS94" s="137" t="str">
        <f>IFERROR(IF(OR(AS$81=$C94,AS$81=list!$C$4),VLOOKUP($E94,'Container Panel'!$B$41:$M$100,'Container Panel'!$I$38,0)*HLOOKUP(AS$83,$F$146:$AS$206,$D94+1,0)/VLOOKUP(AS$83,Input!$A$9:$H$48,Input!$H$6,0),""),"")</f>
        <v/>
      </c>
    </row>
    <row r="95" spans="3:45">
      <c r="C95" s="74" t="str">
        <f>IFERROR(VLOOKUP($E95,'Container Panel'!$B$41:$M$100,'Container Panel'!$K$38,0),"")</f>
        <v>Box</v>
      </c>
      <c r="D95" s="74">
        <v>12</v>
      </c>
      <c r="E95" s="135" t="str">
        <f t="shared" si="13"/>
        <v>EU6412</v>
      </c>
      <c r="F95" s="137">
        <f ca="1">IFERROR(IF(OR(F$81=$C95,F$81=list!$C$4),VLOOKUP($E95,'Container Panel'!$B$41:$M$100,'Container Panel'!$I$38,0)*HLOOKUP(F$83,$F$146:$AS$206,$D95+1,0)/VLOOKUP(F$83,Input!$A$9:$H$48,Input!$H$6,0),""),"")</f>
        <v>6.3572571428571423E-2</v>
      </c>
      <c r="G95" s="137">
        <f ca="1">IFERROR(IF(OR(G$81=$C95,G$81=list!$C$4),VLOOKUP($E95,'Container Panel'!$B$41:$M$100,'Container Panel'!$I$38,0)*HLOOKUP(G$83,$F$146:$AS$206,$D95+1,0)/VLOOKUP(G$83,Input!$A$9:$H$48,Input!$H$6,0),""),"")</f>
        <v>0.254</v>
      </c>
      <c r="H95" s="137" t="str">
        <f>IFERROR(IF(OR(H$81=$C95,H$81=list!$C$4),VLOOKUP($E95,'Container Panel'!$B$41:$M$100,'Container Panel'!$I$38,0)*HLOOKUP(H$83,$F$146:$AS$206,$D95+1,0)/VLOOKUP(H$83,Input!$A$9:$H$48,Input!$H$6,0),""),"")</f>
        <v/>
      </c>
      <c r="I95" s="137" t="str">
        <f>IFERROR(IF(OR(I$81=$C95,I$81=list!$C$4),VLOOKUP($E95,'Container Panel'!$B$41:$M$100,'Container Panel'!$I$38,0)*HLOOKUP(I$83,$F$146:$AS$206,$D95+1,0)/VLOOKUP(I$83,Input!$A$9:$H$48,Input!$H$6,0),""),"")</f>
        <v/>
      </c>
      <c r="J95" s="137" t="str">
        <f>IFERROR(IF(OR(J$81=$C95,J$81=list!$C$4),VLOOKUP($E95,'Container Panel'!$B$41:$M$100,'Container Panel'!$I$38,0)*HLOOKUP(J$83,$F$146:$AS$206,$D95+1,0)/VLOOKUP(J$83,Input!$A$9:$H$48,Input!$H$6,0),""),"")</f>
        <v/>
      </c>
      <c r="K95" s="137" t="str">
        <f>IFERROR(IF(OR(K$81=$C95,K$81=list!$C$4),VLOOKUP($E95,'Container Panel'!$B$41:$M$100,'Container Panel'!$I$38,0)*HLOOKUP(K$83,$F$146:$AS$206,$D95+1,0)/VLOOKUP(K$83,Input!$A$9:$H$48,Input!$H$6,0),""),"")</f>
        <v/>
      </c>
      <c r="L95" s="137" t="str">
        <f>IFERROR(IF(OR(L$81=$C95,L$81=list!$C$4),VLOOKUP($E95,'Container Panel'!$B$41:$M$100,'Container Panel'!$I$38,0)*HLOOKUP(L$83,$F$146:$AS$206,$D95+1,0)/VLOOKUP(L$83,Input!$A$9:$H$48,Input!$H$6,0),""),"")</f>
        <v/>
      </c>
      <c r="M95" s="137" t="str">
        <f>IFERROR(IF(OR(M$81=$C95,M$81=list!$C$4),VLOOKUP($E95,'Container Panel'!$B$41:$M$100,'Container Panel'!$I$38,0)*HLOOKUP(M$83,$F$146:$AS$206,$D95+1,0)/VLOOKUP(M$83,Input!$A$9:$H$48,Input!$H$6,0),""),"")</f>
        <v/>
      </c>
      <c r="N95" s="137" t="str">
        <f>IFERROR(IF(OR(N$81=$C95,N$81=list!$C$4),VLOOKUP($E95,'Container Panel'!$B$41:$M$100,'Container Panel'!$I$38,0)*HLOOKUP(N$83,$F$146:$AS$206,$D95+1,0)/VLOOKUP(N$83,Input!$A$9:$H$48,Input!$H$6,0),""),"")</f>
        <v/>
      </c>
      <c r="O95" s="137" t="str">
        <f>IFERROR(IF(OR(O$81=$C95,O$81=list!$C$4),VLOOKUP($E95,'Container Panel'!$B$41:$M$100,'Container Panel'!$I$38,0)*HLOOKUP(O$83,$F$146:$AS$206,$D95+1,0)/VLOOKUP(O$83,Input!$A$9:$H$48,Input!$H$6,0),""),"")</f>
        <v/>
      </c>
      <c r="P95" s="137" t="str">
        <f>IFERROR(IF(OR(P$81=$C95,P$81=list!$C$4),VLOOKUP($E95,'Container Panel'!$B$41:$M$100,'Container Panel'!$I$38,0)*HLOOKUP(P$83,$F$146:$AS$206,$D95+1,0)/VLOOKUP(P$83,Input!$A$9:$H$48,Input!$H$6,0),""),"")</f>
        <v/>
      </c>
      <c r="Q95" s="137" t="str">
        <f>IFERROR(IF(OR(Q$81=$C95,Q$81=list!$C$4),VLOOKUP($E95,'Container Panel'!$B$41:$M$100,'Container Panel'!$I$38,0)*HLOOKUP(Q$83,$F$146:$AS$206,$D95+1,0)/VLOOKUP(Q$83,Input!$A$9:$H$48,Input!$H$6,0),""),"")</f>
        <v/>
      </c>
      <c r="R95" s="137" t="str">
        <f>IFERROR(IF(OR(R$81=$C95,R$81=list!$C$4),VLOOKUP($E95,'Container Panel'!$B$41:$M$100,'Container Panel'!$I$38,0)*HLOOKUP(R$83,$F$146:$AS$206,$D95+1,0)/VLOOKUP(R$83,Input!$A$9:$H$48,Input!$H$6,0),""),"")</f>
        <v/>
      </c>
      <c r="S95" s="137" t="str">
        <f>IFERROR(IF(OR(S$81=$C95,S$81=list!$C$4),VLOOKUP($E95,'Container Panel'!$B$41:$M$100,'Container Panel'!$I$38,0)*HLOOKUP(S$83,$F$146:$AS$206,$D95+1,0)/VLOOKUP(S$83,Input!$A$9:$H$48,Input!$H$6,0),""),"")</f>
        <v/>
      </c>
      <c r="T95" s="137" t="str">
        <f>IFERROR(IF(OR(T$81=$C95,T$81=list!$C$4),VLOOKUP($E95,'Container Panel'!$B$41:$M$100,'Container Panel'!$I$38,0)*HLOOKUP(T$83,$F$146:$AS$206,$D95+1,0)/VLOOKUP(T$83,Input!$A$9:$H$48,Input!$H$6,0),""),"")</f>
        <v/>
      </c>
      <c r="U95" s="137" t="str">
        <f>IFERROR(IF(OR(U$81=$C95,U$81=list!$C$4),VLOOKUP($E95,'Container Panel'!$B$41:$M$100,'Container Panel'!$I$38,0)*HLOOKUP(U$83,$F$146:$AS$206,$D95+1,0)/VLOOKUP(U$83,Input!$A$9:$H$48,Input!$H$6,0),""),"")</f>
        <v/>
      </c>
      <c r="V95" s="137" t="str">
        <f>IFERROR(IF(OR(V$81=$C95,V$81=list!$C$4),VLOOKUP($E95,'Container Panel'!$B$41:$M$100,'Container Panel'!$I$38,0)*HLOOKUP(V$83,$F$146:$AS$206,$D95+1,0)/VLOOKUP(V$83,Input!$A$9:$H$48,Input!$H$6,0),""),"")</f>
        <v/>
      </c>
      <c r="W95" s="137" t="str">
        <f>IFERROR(IF(OR(W$81=$C95,W$81=list!$C$4),VLOOKUP($E95,'Container Panel'!$B$41:$M$100,'Container Panel'!$I$38,0)*HLOOKUP(W$83,$F$146:$AS$206,$D95+1,0)/VLOOKUP(W$83,Input!$A$9:$H$48,Input!$H$6,0),""),"")</f>
        <v/>
      </c>
      <c r="X95" s="137" t="str">
        <f>IFERROR(IF(OR(X$81=$C95,X$81=list!$C$4),VLOOKUP($E95,'Container Panel'!$B$41:$M$100,'Container Panel'!$I$38,0)*HLOOKUP(X$83,$F$146:$AS$206,$D95+1,0)/VLOOKUP(X$83,Input!$A$9:$H$48,Input!$H$6,0),""),"")</f>
        <v/>
      </c>
      <c r="Y95" s="137" t="str">
        <f>IFERROR(IF(OR(Y$81=$C95,Y$81=list!$C$4),VLOOKUP($E95,'Container Panel'!$B$41:$M$100,'Container Panel'!$I$38,0)*HLOOKUP(Y$83,$F$146:$AS$206,$D95+1,0)/VLOOKUP(Y$83,Input!$A$9:$H$48,Input!$H$6,0),""),"")</f>
        <v/>
      </c>
      <c r="Z95" s="137" t="str">
        <f>IFERROR(IF(OR(Z$81=$C95,Z$81=list!$C$4),VLOOKUP($E95,'Container Panel'!$B$41:$M$100,'Container Panel'!$I$38,0)*HLOOKUP(Z$83,$F$146:$AS$206,$D95+1,0)/VLOOKUP(Z$83,Input!$A$9:$H$48,Input!$H$6,0),""),"")</f>
        <v/>
      </c>
      <c r="AA95" s="137" t="str">
        <f>IFERROR(IF(OR(AA$81=$C95,AA$81=list!$C$4),VLOOKUP($E95,'Container Panel'!$B$41:$M$100,'Container Panel'!$I$38,0)*HLOOKUP(AA$83,$F$146:$AS$206,$D95+1,0)/VLOOKUP(AA$83,Input!$A$9:$H$48,Input!$H$6,0),""),"")</f>
        <v/>
      </c>
      <c r="AB95" s="137" t="str">
        <f>IFERROR(IF(OR(AB$81=$C95,AB$81=list!$C$4),VLOOKUP($E95,'Container Panel'!$B$41:$M$100,'Container Panel'!$I$38,0)*HLOOKUP(AB$83,$F$146:$AS$206,$D95+1,0)/VLOOKUP(AB$83,Input!$A$9:$H$48,Input!$H$6,0),""),"")</f>
        <v/>
      </c>
      <c r="AC95" s="137" t="str">
        <f>IFERROR(IF(OR(AC$81=$C95,AC$81=list!$C$4),VLOOKUP($E95,'Container Panel'!$B$41:$M$100,'Container Panel'!$I$38,0)*HLOOKUP(AC$83,$F$146:$AS$206,$D95+1,0)/VLOOKUP(AC$83,Input!$A$9:$H$48,Input!$H$6,0),""),"")</f>
        <v/>
      </c>
      <c r="AD95" s="137" t="str">
        <f>IFERROR(IF(OR(AD$81=$C95,AD$81=list!$C$4),VLOOKUP($E95,'Container Panel'!$B$41:$M$100,'Container Panel'!$I$38,0)*HLOOKUP(AD$83,$F$146:$AS$206,$D95+1,0)/VLOOKUP(AD$83,Input!$A$9:$H$48,Input!$H$6,0),""),"")</f>
        <v/>
      </c>
      <c r="AE95" s="137" t="str">
        <f>IFERROR(IF(OR(AE$81=$C95,AE$81=list!$C$4),VLOOKUP($E95,'Container Panel'!$B$41:$M$100,'Container Panel'!$I$38,0)*HLOOKUP(AE$83,$F$146:$AS$206,$D95+1,0)/VLOOKUP(AE$83,Input!$A$9:$H$48,Input!$H$6,0),""),"")</f>
        <v/>
      </c>
      <c r="AF95" s="137" t="str">
        <f>IFERROR(IF(OR(AF$81=$C95,AF$81=list!$C$4),VLOOKUP($E95,'Container Panel'!$B$41:$M$100,'Container Panel'!$I$38,0)*HLOOKUP(AF$83,$F$146:$AS$206,$D95+1,0)/VLOOKUP(AF$83,Input!$A$9:$H$48,Input!$H$6,0),""),"")</f>
        <v/>
      </c>
      <c r="AG95" s="137" t="str">
        <f>IFERROR(IF(OR(AG$81=$C95,AG$81=list!$C$4),VLOOKUP($E95,'Container Panel'!$B$41:$M$100,'Container Panel'!$I$38,0)*HLOOKUP(AG$83,$F$146:$AS$206,$D95+1,0)/VLOOKUP(AG$83,Input!$A$9:$H$48,Input!$H$6,0),""),"")</f>
        <v/>
      </c>
      <c r="AH95" s="137" t="str">
        <f>IFERROR(IF(OR(AH$81=$C95,AH$81=list!$C$4),VLOOKUP($E95,'Container Panel'!$B$41:$M$100,'Container Panel'!$I$38,0)*HLOOKUP(AH$83,$F$146:$AS$206,$D95+1,0)/VLOOKUP(AH$83,Input!$A$9:$H$48,Input!$H$6,0),""),"")</f>
        <v/>
      </c>
      <c r="AI95" s="137" t="str">
        <f>IFERROR(IF(OR(AI$81=$C95,AI$81=list!$C$4),VLOOKUP($E95,'Container Panel'!$B$41:$M$100,'Container Panel'!$I$38,0)*HLOOKUP(AI$83,$F$146:$AS$206,$D95+1,0)/VLOOKUP(AI$83,Input!$A$9:$H$48,Input!$H$6,0),""),"")</f>
        <v/>
      </c>
      <c r="AJ95" s="137" t="str">
        <f>IFERROR(IF(OR(AJ$81=$C95,AJ$81=list!$C$4),VLOOKUP($E95,'Container Panel'!$B$41:$M$100,'Container Panel'!$I$38,0)*HLOOKUP(AJ$83,$F$146:$AS$206,$D95+1,0)/VLOOKUP(AJ$83,Input!$A$9:$H$48,Input!$H$6,0),""),"")</f>
        <v/>
      </c>
      <c r="AK95" s="137" t="str">
        <f>IFERROR(IF(OR(AK$81=$C95,AK$81=list!$C$4),VLOOKUP($E95,'Container Panel'!$B$41:$M$100,'Container Panel'!$I$38,0)*HLOOKUP(AK$83,$F$146:$AS$206,$D95+1,0)/VLOOKUP(AK$83,Input!$A$9:$H$48,Input!$H$6,0),""),"")</f>
        <v/>
      </c>
      <c r="AL95" s="137" t="str">
        <f>IFERROR(IF(OR(AL$81=$C95,AL$81=list!$C$4),VLOOKUP($E95,'Container Panel'!$B$41:$M$100,'Container Panel'!$I$38,0)*HLOOKUP(AL$83,$F$146:$AS$206,$D95+1,0)/VLOOKUP(AL$83,Input!$A$9:$H$48,Input!$H$6,0),""),"")</f>
        <v/>
      </c>
      <c r="AM95" s="137" t="str">
        <f>IFERROR(IF(OR(AM$81=$C95,AM$81=list!$C$4),VLOOKUP($E95,'Container Panel'!$B$41:$M$100,'Container Panel'!$I$38,0)*HLOOKUP(AM$83,$F$146:$AS$206,$D95+1,0)/VLOOKUP(AM$83,Input!$A$9:$H$48,Input!$H$6,0),""),"")</f>
        <v/>
      </c>
      <c r="AN95" s="137" t="str">
        <f>IFERROR(IF(OR(AN$81=$C95,AN$81=list!$C$4),VLOOKUP($E95,'Container Panel'!$B$41:$M$100,'Container Panel'!$I$38,0)*HLOOKUP(AN$83,$F$146:$AS$206,$D95+1,0)/VLOOKUP(AN$83,Input!$A$9:$H$48,Input!$H$6,0),""),"")</f>
        <v/>
      </c>
      <c r="AO95" s="137" t="str">
        <f>IFERROR(IF(OR(AO$81=$C95,AO$81=list!$C$4),VLOOKUP($E95,'Container Panel'!$B$41:$M$100,'Container Panel'!$I$38,0)*HLOOKUP(AO$83,$F$146:$AS$206,$D95+1,0)/VLOOKUP(AO$83,Input!$A$9:$H$48,Input!$H$6,0),""),"")</f>
        <v/>
      </c>
      <c r="AP95" s="137" t="str">
        <f>IFERROR(IF(OR(AP$81=$C95,AP$81=list!$C$4),VLOOKUP($E95,'Container Panel'!$B$41:$M$100,'Container Panel'!$I$38,0)*HLOOKUP(AP$83,$F$146:$AS$206,$D95+1,0)/VLOOKUP(AP$83,Input!$A$9:$H$48,Input!$H$6,0),""),"")</f>
        <v/>
      </c>
      <c r="AQ95" s="137" t="str">
        <f>IFERROR(IF(OR(AQ$81=$C95,AQ$81=list!$C$4),VLOOKUP($E95,'Container Panel'!$B$41:$M$100,'Container Panel'!$I$38,0)*HLOOKUP(AQ$83,$F$146:$AS$206,$D95+1,0)/VLOOKUP(AQ$83,Input!$A$9:$H$48,Input!$H$6,0),""),"")</f>
        <v/>
      </c>
      <c r="AR95" s="137" t="str">
        <f>IFERROR(IF(OR(AR$81=$C95,AR$81=list!$C$4),VLOOKUP($E95,'Container Panel'!$B$41:$M$100,'Container Panel'!$I$38,0)*HLOOKUP(AR$83,$F$146:$AS$206,$D95+1,0)/VLOOKUP(AR$83,Input!$A$9:$H$48,Input!$H$6,0),""),"")</f>
        <v/>
      </c>
      <c r="AS95" s="137" t="str">
        <f>IFERROR(IF(OR(AS$81=$C95,AS$81=list!$C$4),VLOOKUP($E95,'Container Panel'!$B$41:$M$100,'Container Panel'!$I$38,0)*HLOOKUP(AS$83,$F$146:$AS$206,$D95+1,0)/VLOOKUP(AS$83,Input!$A$9:$H$48,Input!$H$6,0),""),"")</f>
        <v/>
      </c>
    </row>
    <row r="96" spans="3:45">
      <c r="C96" s="74" t="str">
        <f>IFERROR(VLOOKUP($E96,'Container Panel'!$B$41:$M$100,'Container Panel'!$K$38,0),"")</f>
        <v>Box</v>
      </c>
      <c r="D96" s="74">
        <v>13</v>
      </c>
      <c r="E96" s="135" t="str">
        <f t="shared" si="13"/>
        <v>EU4323</v>
      </c>
      <c r="F96" s="137">
        <f ca="1">IFERROR(IF(OR(F$81=$C96,F$81=list!$C$4),VLOOKUP($E96,'Container Panel'!$B$41:$M$100,'Container Panel'!$I$38,0)*HLOOKUP(F$83,$F$146:$AS$206,$D96+1,0)/VLOOKUP(F$83,Input!$A$9:$H$48,Input!$H$6,0),""),"")</f>
        <v>5.8066285714285716E-2</v>
      </c>
      <c r="G96" s="137">
        <f ca="1">IFERROR(IF(OR(G$81=$C96,G$81=list!$C$4),VLOOKUP($E96,'Container Panel'!$B$41:$M$100,'Container Panel'!$I$38,0)*HLOOKUP(G$83,$F$146:$AS$206,$D96+1,0)/VLOOKUP(G$83,Input!$A$9:$H$48,Input!$H$6,0),""),"")</f>
        <v>0.23200000000000001</v>
      </c>
      <c r="H96" s="137" t="str">
        <f>IFERROR(IF(OR(H$81=$C96,H$81=list!$C$4),VLOOKUP($E96,'Container Panel'!$B$41:$M$100,'Container Panel'!$I$38,0)*HLOOKUP(H$83,$F$146:$AS$206,$D96+1,0)/VLOOKUP(H$83,Input!$A$9:$H$48,Input!$H$6,0),""),"")</f>
        <v/>
      </c>
      <c r="I96" s="137" t="str">
        <f>IFERROR(IF(OR(I$81=$C96,I$81=list!$C$4),VLOOKUP($E96,'Container Panel'!$B$41:$M$100,'Container Panel'!$I$38,0)*HLOOKUP(I$83,$F$146:$AS$206,$D96+1,0)/VLOOKUP(I$83,Input!$A$9:$H$48,Input!$H$6,0),""),"")</f>
        <v/>
      </c>
      <c r="J96" s="137" t="str">
        <f>IFERROR(IF(OR(J$81=$C96,J$81=list!$C$4),VLOOKUP($E96,'Container Panel'!$B$41:$M$100,'Container Panel'!$I$38,0)*HLOOKUP(J$83,$F$146:$AS$206,$D96+1,0)/VLOOKUP(J$83,Input!$A$9:$H$48,Input!$H$6,0),""),"")</f>
        <v/>
      </c>
      <c r="K96" s="137" t="str">
        <f>IFERROR(IF(OR(K$81=$C96,K$81=list!$C$4),VLOOKUP($E96,'Container Panel'!$B$41:$M$100,'Container Panel'!$I$38,0)*HLOOKUP(K$83,$F$146:$AS$206,$D96+1,0)/VLOOKUP(K$83,Input!$A$9:$H$48,Input!$H$6,0),""),"")</f>
        <v/>
      </c>
      <c r="L96" s="137" t="str">
        <f>IFERROR(IF(OR(L$81=$C96,L$81=list!$C$4),VLOOKUP($E96,'Container Panel'!$B$41:$M$100,'Container Panel'!$I$38,0)*HLOOKUP(L$83,$F$146:$AS$206,$D96+1,0)/VLOOKUP(L$83,Input!$A$9:$H$48,Input!$H$6,0),""),"")</f>
        <v/>
      </c>
      <c r="M96" s="137" t="str">
        <f>IFERROR(IF(OR(M$81=$C96,M$81=list!$C$4),VLOOKUP($E96,'Container Panel'!$B$41:$M$100,'Container Panel'!$I$38,0)*HLOOKUP(M$83,$F$146:$AS$206,$D96+1,0)/VLOOKUP(M$83,Input!$A$9:$H$48,Input!$H$6,0),""),"")</f>
        <v/>
      </c>
      <c r="N96" s="137" t="str">
        <f>IFERROR(IF(OR(N$81=$C96,N$81=list!$C$4),VLOOKUP($E96,'Container Panel'!$B$41:$M$100,'Container Panel'!$I$38,0)*HLOOKUP(N$83,$F$146:$AS$206,$D96+1,0)/VLOOKUP(N$83,Input!$A$9:$H$48,Input!$H$6,0),""),"")</f>
        <v/>
      </c>
      <c r="O96" s="137" t="str">
        <f>IFERROR(IF(OR(O$81=$C96,O$81=list!$C$4),VLOOKUP($E96,'Container Panel'!$B$41:$M$100,'Container Panel'!$I$38,0)*HLOOKUP(O$83,$F$146:$AS$206,$D96+1,0)/VLOOKUP(O$83,Input!$A$9:$H$48,Input!$H$6,0),""),"")</f>
        <v/>
      </c>
      <c r="P96" s="137" t="str">
        <f>IFERROR(IF(OR(P$81=$C96,P$81=list!$C$4),VLOOKUP($E96,'Container Panel'!$B$41:$M$100,'Container Panel'!$I$38,0)*HLOOKUP(P$83,$F$146:$AS$206,$D96+1,0)/VLOOKUP(P$83,Input!$A$9:$H$48,Input!$H$6,0),""),"")</f>
        <v/>
      </c>
      <c r="Q96" s="137" t="str">
        <f>IFERROR(IF(OR(Q$81=$C96,Q$81=list!$C$4),VLOOKUP($E96,'Container Panel'!$B$41:$M$100,'Container Panel'!$I$38,0)*HLOOKUP(Q$83,$F$146:$AS$206,$D96+1,0)/VLOOKUP(Q$83,Input!$A$9:$H$48,Input!$H$6,0),""),"")</f>
        <v/>
      </c>
      <c r="R96" s="137" t="str">
        <f>IFERROR(IF(OR(R$81=$C96,R$81=list!$C$4),VLOOKUP($E96,'Container Panel'!$B$41:$M$100,'Container Panel'!$I$38,0)*HLOOKUP(R$83,$F$146:$AS$206,$D96+1,0)/VLOOKUP(R$83,Input!$A$9:$H$48,Input!$H$6,0),""),"")</f>
        <v/>
      </c>
      <c r="S96" s="137" t="str">
        <f>IFERROR(IF(OR(S$81=$C96,S$81=list!$C$4),VLOOKUP($E96,'Container Panel'!$B$41:$M$100,'Container Panel'!$I$38,0)*HLOOKUP(S$83,$F$146:$AS$206,$D96+1,0)/VLOOKUP(S$83,Input!$A$9:$H$48,Input!$H$6,0),""),"")</f>
        <v/>
      </c>
      <c r="T96" s="137" t="str">
        <f>IFERROR(IF(OR(T$81=$C96,T$81=list!$C$4),VLOOKUP($E96,'Container Panel'!$B$41:$M$100,'Container Panel'!$I$38,0)*HLOOKUP(T$83,$F$146:$AS$206,$D96+1,0)/VLOOKUP(T$83,Input!$A$9:$H$48,Input!$H$6,0),""),"")</f>
        <v/>
      </c>
      <c r="U96" s="137" t="str">
        <f>IFERROR(IF(OR(U$81=$C96,U$81=list!$C$4),VLOOKUP($E96,'Container Panel'!$B$41:$M$100,'Container Panel'!$I$38,0)*HLOOKUP(U$83,$F$146:$AS$206,$D96+1,0)/VLOOKUP(U$83,Input!$A$9:$H$48,Input!$H$6,0),""),"")</f>
        <v/>
      </c>
      <c r="V96" s="137" t="str">
        <f>IFERROR(IF(OR(V$81=$C96,V$81=list!$C$4),VLOOKUP($E96,'Container Panel'!$B$41:$M$100,'Container Panel'!$I$38,0)*HLOOKUP(V$83,$F$146:$AS$206,$D96+1,0)/VLOOKUP(V$83,Input!$A$9:$H$48,Input!$H$6,0),""),"")</f>
        <v/>
      </c>
      <c r="W96" s="137" t="str">
        <f>IFERROR(IF(OR(W$81=$C96,W$81=list!$C$4),VLOOKUP($E96,'Container Panel'!$B$41:$M$100,'Container Panel'!$I$38,0)*HLOOKUP(W$83,$F$146:$AS$206,$D96+1,0)/VLOOKUP(W$83,Input!$A$9:$H$48,Input!$H$6,0),""),"")</f>
        <v/>
      </c>
      <c r="X96" s="137" t="str">
        <f>IFERROR(IF(OR(X$81=$C96,X$81=list!$C$4),VLOOKUP($E96,'Container Panel'!$B$41:$M$100,'Container Panel'!$I$38,0)*HLOOKUP(X$83,$F$146:$AS$206,$D96+1,0)/VLOOKUP(X$83,Input!$A$9:$H$48,Input!$H$6,0),""),"")</f>
        <v/>
      </c>
      <c r="Y96" s="137" t="str">
        <f>IFERROR(IF(OR(Y$81=$C96,Y$81=list!$C$4),VLOOKUP($E96,'Container Panel'!$B$41:$M$100,'Container Panel'!$I$38,0)*HLOOKUP(Y$83,$F$146:$AS$206,$D96+1,0)/VLOOKUP(Y$83,Input!$A$9:$H$48,Input!$H$6,0),""),"")</f>
        <v/>
      </c>
      <c r="Z96" s="137" t="str">
        <f>IFERROR(IF(OR(Z$81=$C96,Z$81=list!$C$4),VLOOKUP($E96,'Container Panel'!$B$41:$M$100,'Container Panel'!$I$38,0)*HLOOKUP(Z$83,$F$146:$AS$206,$D96+1,0)/VLOOKUP(Z$83,Input!$A$9:$H$48,Input!$H$6,0),""),"")</f>
        <v/>
      </c>
      <c r="AA96" s="137" t="str">
        <f>IFERROR(IF(OR(AA$81=$C96,AA$81=list!$C$4),VLOOKUP($E96,'Container Panel'!$B$41:$M$100,'Container Panel'!$I$38,0)*HLOOKUP(AA$83,$F$146:$AS$206,$D96+1,0)/VLOOKUP(AA$83,Input!$A$9:$H$48,Input!$H$6,0),""),"")</f>
        <v/>
      </c>
      <c r="AB96" s="137" t="str">
        <f>IFERROR(IF(OR(AB$81=$C96,AB$81=list!$C$4),VLOOKUP($E96,'Container Panel'!$B$41:$M$100,'Container Panel'!$I$38,0)*HLOOKUP(AB$83,$F$146:$AS$206,$D96+1,0)/VLOOKUP(AB$83,Input!$A$9:$H$48,Input!$H$6,0),""),"")</f>
        <v/>
      </c>
      <c r="AC96" s="137" t="str">
        <f>IFERROR(IF(OR(AC$81=$C96,AC$81=list!$C$4),VLOOKUP($E96,'Container Panel'!$B$41:$M$100,'Container Panel'!$I$38,0)*HLOOKUP(AC$83,$F$146:$AS$206,$D96+1,0)/VLOOKUP(AC$83,Input!$A$9:$H$48,Input!$H$6,0),""),"")</f>
        <v/>
      </c>
      <c r="AD96" s="137" t="str">
        <f>IFERROR(IF(OR(AD$81=$C96,AD$81=list!$C$4),VLOOKUP($E96,'Container Panel'!$B$41:$M$100,'Container Panel'!$I$38,0)*HLOOKUP(AD$83,$F$146:$AS$206,$D96+1,0)/VLOOKUP(AD$83,Input!$A$9:$H$48,Input!$H$6,0),""),"")</f>
        <v/>
      </c>
      <c r="AE96" s="137" t="str">
        <f>IFERROR(IF(OR(AE$81=$C96,AE$81=list!$C$4),VLOOKUP($E96,'Container Panel'!$B$41:$M$100,'Container Panel'!$I$38,0)*HLOOKUP(AE$83,$F$146:$AS$206,$D96+1,0)/VLOOKUP(AE$83,Input!$A$9:$H$48,Input!$H$6,0),""),"")</f>
        <v/>
      </c>
      <c r="AF96" s="137" t="str">
        <f>IFERROR(IF(OR(AF$81=$C96,AF$81=list!$C$4),VLOOKUP($E96,'Container Panel'!$B$41:$M$100,'Container Panel'!$I$38,0)*HLOOKUP(AF$83,$F$146:$AS$206,$D96+1,0)/VLOOKUP(AF$83,Input!$A$9:$H$48,Input!$H$6,0),""),"")</f>
        <v/>
      </c>
      <c r="AG96" s="137" t="str">
        <f>IFERROR(IF(OR(AG$81=$C96,AG$81=list!$C$4),VLOOKUP($E96,'Container Panel'!$B$41:$M$100,'Container Panel'!$I$38,0)*HLOOKUP(AG$83,$F$146:$AS$206,$D96+1,0)/VLOOKUP(AG$83,Input!$A$9:$H$48,Input!$H$6,0),""),"")</f>
        <v/>
      </c>
      <c r="AH96" s="137" t="str">
        <f>IFERROR(IF(OR(AH$81=$C96,AH$81=list!$C$4),VLOOKUP($E96,'Container Panel'!$B$41:$M$100,'Container Panel'!$I$38,0)*HLOOKUP(AH$83,$F$146:$AS$206,$D96+1,0)/VLOOKUP(AH$83,Input!$A$9:$H$48,Input!$H$6,0),""),"")</f>
        <v/>
      </c>
      <c r="AI96" s="137" t="str">
        <f>IFERROR(IF(OR(AI$81=$C96,AI$81=list!$C$4),VLOOKUP($E96,'Container Panel'!$B$41:$M$100,'Container Panel'!$I$38,0)*HLOOKUP(AI$83,$F$146:$AS$206,$D96+1,0)/VLOOKUP(AI$83,Input!$A$9:$H$48,Input!$H$6,0),""),"")</f>
        <v/>
      </c>
      <c r="AJ96" s="137" t="str">
        <f>IFERROR(IF(OR(AJ$81=$C96,AJ$81=list!$C$4),VLOOKUP($E96,'Container Panel'!$B$41:$M$100,'Container Panel'!$I$38,0)*HLOOKUP(AJ$83,$F$146:$AS$206,$D96+1,0)/VLOOKUP(AJ$83,Input!$A$9:$H$48,Input!$H$6,0),""),"")</f>
        <v/>
      </c>
      <c r="AK96" s="137" t="str">
        <f>IFERROR(IF(OR(AK$81=$C96,AK$81=list!$C$4),VLOOKUP($E96,'Container Panel'!$B$41:$M$100,'Container Panel'!$I$38,0)*HLOOKUP(AK$83,$F$146:$AS$206,$D96+1,0)/VLOOKUP(AK$83,Input!$A$9:$H$48,Input!$H$6,0),""),"")</f>
        <v/>
      </c>
      <c r="AL96" s="137" t="str">
        <f>IFERROR(IF(OR(AL$81=$C96,AL$81=list!$C$4),VLOOKUP($E96,'Container Panel'!$B$41:$M$100,'Container Panel'!$I$38,0)*HLOOKUP(AL$83,$F$146:$AS$206,$D96+1,0)/VLOOKUP(AL$83,Input!$A$9:$H$48,Input!$H$6,0),""),"")</f>
        <v/>
      </c>
      <c r="AM96" s="137" t="str">
        <f>IFERROR(IF(OR(AM$81=$C96,AM$81=list!$C$4),VLOOKUP($E96,'Container Panel'!$B$41:$M$100,'Container Panel'!$I$38,0)*HLOOKUP(AM$83,$F$146:$AS$206,$D96+1,0)/VLOOKUP(AM$83,Input!$A$9:$H$48,Input!$H$6,0),""),"")</f>
        <v/>
      </c>
      <c r="AN96" s="137" t="str">
        <f>IFERROR(IF(OR(AN$81=$C96,AN$81=list!$C$4),VLOOKUP($E96,'Container Panel'!$B$41:$M$100,'Container Panel'!$I$38,0)*HLOOKUP(AN$83,$F$146:$AS$206,$D96+1,0)/VLOOKUP(AN$83,Input!$A$9:$H$48,Input!$H$6,0),""),"")</f>
        <v/>
      </c>
      <c r="AO96" s="137" t="str">
        <f>IFERROR(IF(OR(AO$81=$C96,AO$81=list!$C$4),VLOOKUP($E96,'Container Panel'!$B$41:$M$100,'Container Panel'!$I$38,0)*HLOOKUP(AO$83,$F$146:$AS$206,$D96+1,0)/VLOOKUP(AO$83,Input!$A$9:$H$48,Input!$H$6,0),""),"")</f>
        <v/>
      </c>
      <c r="AP96" s="137" t="str">
        <f>IFERROR(IF(OR(AP$81=$C96,AP$81=list!$C$4),VLOOKUP($E96,'Container Panel'!$B$41:$M$100,'Container Panel'!$I$38,0)*HLOOKUP(AP$83,$F$146:$AS$206,$D96+1,0)/VLOOKUP(AP$83,Input!$A$9:$H$48,Input!$H$6,0),""),"")</f>
        <v/>
      </c>
      <c r="AQ96" s="137" t="str">
        <f>IFERROR(IF(OR(AQ$81=$C96,AQ$81=list!$C$4),VLOOKUP($E96,'Container Panel'!$B$41:$M$100,'Container Panel'!$I$38,0)*HLOOKUP(AQ$83,$F$146:$AS$206,$D96+1,0)/VLOOKUP(AQ$83,Input!$A$9:$H$48,Input!$H$6,0),""),"")</f>
        <v/>
      </c>
      <c r="AR96" s="137" t="str">
        <f>IFERROR(IF(OR(AR$81=$C96,AR$81=list!$C$4),VLOOKUP($E96,'Container Panel'!$B$41:$M$100,'Container Panel'!$I$38,0)*HLOOKUP(AR$83,$F$146:$AS$206,$D96+1,0)/VLOOKUP(AR$83,Input!$A$9:$H$48,Input!$H$6,0),""),"")</f>
        <v/>
      </c>
      <c r="AS96" s="137" t="str">
        <f>IFERROR(IF(OR(AS$81=$C96,AS$81=list!$C$4),VLOOKUP($E96,'Container Panel'!$B$41:$M$100,'Container Panel'!$I$38,0)*HLOOKUP(AS$83,$F$146:$AS$206,$D96+1,0)/VLOOKUP(AS$83,Input!$A$9:$H$48,Input!$H$6,0),""),"")</f>
        <v/>
      </c>
    </row>
    <row r="97" spans="3:45">
      <c r="C97" s="74" t="str">
        <f>IFERROR(VLOOKUP($E97,'Container Panel'!$B$41:$M$100,'Container Panel'!$K$38,0),"")</f>
        <v>Box</v>
      </c>
      <c r="D97" s="74">
        <v>14</v>
      </c>
      <c r="E97" s="135" t="str">
        <f t="shared" si="13"/>
        <v>B</v>
      </c>
      <c r="F97" s="137">
        <f ca="1">IFERROR(IF(OR(F$81=$C97,F$81=list!$C$4),VLOOKUP($E97,'Container Panel'!$B$41:$M$100,'Container Panel'!$I$38,0)*HLOOKUP(F$83,$F$146:$AS$206,$D97+1,0)/VLOOKUP(F$83,Input!$A$9:$H$48,Input!$H$6,0),""),"")</f>
        <v>9.8000000000000004E-2</v>
      </c>
      <c r="G97" s="137">
        <f ca="1">IFERROR(IF(OR(G$81=$C97,G$81=list!$C$4),VLOOKUP($E97,'Container Panel'!$B$41:$M$100,'Container Panel'!$I$38,0)*HLOOKUP(G$83,$F$146:$AS$206,$D97+1,0)/VLOOKUP(G$83,Input!$A$9:$H$48,Input!$H$6,0),""),"")</f>
        <v>0.39200000000000002</v>
      </c>
      <c r="H97" s="137" t="str">
        <f>IFERROR(IF(OR(H$81=$C97,H$81=list!$C$4),VLOOKUP($E97,'Container Panel'!$B$41:$M$100,'Container Panel'!$I$38,0)*HLOOKUP(H$83,$F$146:$AS$206,$D97+1,0)/VLOOKUP(H$83,Input!$A$9:$H$48,Input!$H$6,0),""),"")</f>
        <v/>
      </c>
      <c r="I97" s="137" t="str">
        <f>IFERROR(IF(OR(I$81=$C97,I$81=list!$C$4),VLOOKUP($E97,'Container Panel'!$B$41:$M$100,'Container Panel'!$I$38,0)*HLOOKUP(I$83,$F$146:$AS$206,$D97+1,0)/VLOOKUP(I$83,Input!$A$9:$H$48,Input!$H$6,0),""),"")</f>
        <v/>
      </c>
      <c r="J97" s="137" t="str">
        <f>IFERROR(IF(OR(J$81=$C97,J$81=list!$C$4),VLOOKUP($E97,'Container Panel'!$B$41:$M$100,'Container Panel'!$I$38,0)*HLOOKUP(J$83,$F$146:$AS$206,$D97+1,0)/VLOOKUP(J$83,Input!$A$9:$H$48,Input!$H$6,0),""),"")</f>
        <v/>
      </c>
      <c r="K97" s="137" t="str">
        <f>IFERROR(IF(OR(K$81=$C97,K$81=list!$C$4),VLOOKUP($E97,'Container Panel'!$B$41:$M$100,'Container Panel'!$I$38,0)*HLOOKUP(K$83,$F$146:$AS$206,$D97+1,0)/VLOOKUP(K$83,Input!$A$9:$H$48,Input!$H$6,0),""),"")</f>
        <v/>
      </c>
      <c r="L97" s="137" t="str">
        <f>IFERROR(IF(OR(L$81=$C97,L$81=list!$C$4),VLOOKUP($E97,'Container Panel'!$B$41:$M$100,'Container Panel'!$I$38,0)*HLOOKUP(L$83,$F$146:$AS$206,$D97+1,0)/VLOOKUP(L$83,Input!$A$9:$H$48,Input!$H$6,0),""),"")</f>
        <v/>
      </c>
      <c r="M97" s="137" t="str">
        <f>IFERROR(IF(OR(M$81=$C97,M$81=list!$C$4),VLOOKUP($E97,'Container Panel'!$B$41:$M$100,'Container Panel'!$I$38,0)*HLOOKUP(M$83,$F$146:$AS$206,$D97+1,0)/VLOOKUP(M$83,Input!$A$9:$H$48,Input!$H$6,0),""),"")</f>
        <v/>
      </c>
      <c r="N97" s="137" t="str">
        <f>IFERROR(IF(OR(N$81=$C97,N$81=list!$C$4),VLOOKUP($E97,'Container Panel'!$B$41:$M$100,'Container Panel'!$I$38,0)*HLOOKUP(N$83,$F$146:$AS$206,$D97+1,0)/VLOOKUP(N$83,Input!$A$9:$H$48,Input!$H$6,0),""),"")</f>
        <v/>
      </c>
      <c r="O97" s="137" t="str">
        <f>IFERROR(IF(OR(O$81=$C97,O$81=list!$C$4),VLOOKUP($E97,'Container Panel'!$B$41:$M$100,'Container Panel'!$I$38,0)*HLOOKUP(O$83,$F$146:$AS$206,$D97+1,0)/VLOOKUP(O$83,Input!$A$9:$H$48,Input!$H$6,0),""),"")</f>
        <v/>
      </c>
      <c r="P97" s="137" t="str">
        <f>IFERROR(IF(OR(P$81=$C97,P$81=list!$C$4),VLOOKUP($E97,'Container Panel'!$B$41:$M$100,'Container Panel'!$I$38,0)*HLOOKUP(P$83,$F$146:$AS$206,$D97+1,0)/VLOOKUP(P$83,Input!$A$9:$H$48,Input!$H$6,0),""),"")</f>
        <v/>
      </c>
      <c r="Q97" s="137" t="str">
        <f>IFERROR(IF(OR(Q$81=$C97,Q$81=list!$C$4),VLOOKUP($E97,'Container Panel'!$B$41:$M$100,'Container Panel'!$I$38,0)*HLOOKUP(Q$83,$F$146:$AS$206,$D97+1,0)/VLOOKUP(Q$83,Input!$A$9:$H$48,Input!$H$6,0),""),"")</f>
        <v/>
      </c>
      <c r="R97" s="137" t="str">
        <f>IFERROR(IF(OR(R$81=$C97,R$81=list!$C$4),VLOOKUP($E97,'Container Panel'!$B$41:$M$100,'Container Panel'!$I$38,0)*HLOOKUP(R$83,$F$146:$AS$206,$D97+1,0)/VLOOKUP(R$83,Input!$A$9:$H$48,Input!$H$6,0),""),"")</f>
        <v/>
      </c>
      <c r="S97" s="137" t="str">
        <f>IFERROR(IF(OR(S$81=$C97,S$81=list!$C$4),VLOOKUP($E97,'Container Panel'!$B$41:$M$100,'Container Panel'!$I$38,0)*HLOOKUP(S$83,$F$146:$AS$206,$D97+1,0)/VLOOKUP(S$83,Input!$A$9:$H$48,Input!$H$6,0),""),"")</f>
        <v/>
      </c>
      <c r="T97" s="137" t="str">
        <f>IFERROR(IF(OR(T$81=$C97,T$81=list!$C$4),VLOOKUP($E97,'Container Panel'!$B$41:$M$100,'Container Panel'!$I$38,0)*HLOOKUP(T$83,$F$146:$AS$206,$D97+1,0)/VLOOKUP(T$83,Input!$A$9:$H$48,Input!$H$6,0),""),"")</f>
        <v/>
      </c>
      <c r="U97" s="137" t="str">
        <f>IFERROR(IF(OR(U$81=$C97,U$81=list!$C$4),VLOOKUP($E97,'Container Panel'!$B$41:$M$100,'Container Panel'!$I$38,0)*HLOOKUP(U$83,$F$146:$AS$206,$D97+1,0)/VLOOKUP(U$83,Input!$A$9:$H$48,Input!$H$6,0),""),"")</f>
        <v/>
      </c>
      <c r="V97" s="137" t="str">
        <f>IFERROR(IF(OR(V$81=$C97,V$81=list!$C$4),VLOOKUP($E97,'Container Panel'!$B$41:$M$100,'Container Panel'!$I$38,0)*HLOOKUP(V$83,$F$146:$AS$206,$D97+1,0)/VLOOKUP(V$83,Input!$A$9:$H$48,Input!$H$6,0),""),"")</f>
        <v/>
      </c>
      <c r="W97" s="137" t="str">
        <f>IFERROR(IF(OR(W$81=$C97,W$81=list!$C$4),VLOOKUP($E97,'Container Panel'!$B$41:$M$100,'Container Panel'!$I$38,0)*HLOOKUP(W$83,$F$146:$AS$206,$D97+1,0)/VLOOKUP(W$83,Input!$A$9:$H$48,Input!$H$6,0),""),"")</f>
        <v/>
      </c>
      <c r="X97" s="137" t="str">
        <f>IFERROR(IF(OR(X$81=$C97,X$81=list!$C$4),VLOOKUP($E97,'Container Panel'!$B$41:$M$100,'Container Panel'!$I$38,0)*HLOOKUP(X$83,$F$146:$AS$206,$D97+1,0)/VLOOKUP(X$83,Input!$A$9:$H$48,Input!$H$6,0),""),"")</f>
        <v/>
      </c>
      <c r="Y97" s="137" t="str">
        <f>IFERROR(IF(OR(Y$81=$C97,Y$81=list!$C$4),VLOOKUP($E97,'Container Panel'!$B$41:$M$100,'Container Panel'!$I$38,0)*HLOOKUP(Y$83,$F$146:$AS$206,$D97+1,0)/VLOOKUP(Y$83,Input!$A$9:$H$48,Input!$H$6,0),""),"")</f>
        <v/>
      </c>
      <c r="Z97" s="137" t="str">
        <f>IFERROR(IF(OR(Z$81=$C97,Z$81=list!$C$4),VLOOKUP($E97,'Container Panel'!$B$41:$M$100,'Container Panel'!$I$38,0)*HLOOKUP(Z$83,$F$146:$AS$206,$D97+1,0)/VLOOKUP(Z$83,Input!$A$9:$H$48,Input!$H$6,0),""),"")</f>
        <v/>
      </c>
      <c r="AA97" s="137" t="str">
        <f>IFERROR(IF(OR(AA$81=$C97,AA$81=list!$C$4),VLOOKUP($E97,'Container Panel'!$B$41:$M$100,'Container Panel'!$I$38,0)*HLOOKUP(AA$83,$F$146:$AS$206,$D97+1,0)/VLOOKUP(AA$83,Input!$A$9:$H$48,Input!$H$6,0),""),"")</f>
        <v/>
      </c>
      <c r="AB97" s="137" t="str">
        <f>IFERROR(IF(OR(AB$81=$C97,AB$81=list!$C$4),VLOOKUP($E97,'Container Panel'!$B$41:$M$100,'Container Panel'!$I$38,0)*HLOOKUP(AB$83,$F$146:$AS$206,$D97+1,0)/VLOOKUP(AB$83,Input!$A$9:$H$48,Input!$H$6,0),""),"")</f>
        <v/>
      </c>
      <c r="AC97" s="137" t="str">
        <f>IFERROR(IF(OR(AC$81=$C97,AC$81=list!$C$4),VLOOKUP($E97,'Container Panel'!$B$41:$M$100,'Container Panel'!$I$38,0)*HLOOKUP(AC$83,$F$146:$AS$206,$D97+1,0)/VLOOKUP(AC$83,Input!$A$9:$H$48,Input!$H$6,0),""),"")</f>
        <v/>
      </c>
      <c r="AD97" s="137" t="str">
        <f>IFERROR(IF(OR(AD$81=$C97,AD$81=list!$C$4),VLOOKUP($E97,'Container Panel'!$B$41:$M$100,'Container Panel'!$I$38,0)*HLOOKUP(AD$83,$F$146:$AS$206,$D97+1,0)/VLOOKUP(AD$83,Input!$A$9:$H$48,Input!$H$6,0),""),"")</f>
        <v/>
      </c>
      <c r="AE97" s="137" t="str">
        <f>IFERROR(IF(OR(AE$81=$C97,AE$81=list!$C$4),VLOOKUP($E97,'Container Panel'!$B$41:$M$100,'Container Panel'!$I$38,0)*HLOOKUP(AE$83,$F$146:$AS$206,$D97+1,0)/VLOOKUP(AE$83,Input!$A$9:$H$48,Input!$H$6,0),""),"")</f>
        <v/>
      </c>
      <c r="AF97" s="137" t="str">
        <f>IFERROR(IF(OR(AF$81=$C97,AF$81=list!$C$4),VLOOKUP($E97,'Container Panel'!$B$41:$M$100,'Container Panel'!$I$38,0)*HLOOKUP(AF$83,$F$146:$AS$206,$D97+1,0)/VLOOKUP(AF$83,Input!$A$9:$H$48,Input!$H$6,0),""),"")</f>
        <v/>
      </c>
      <c r="AG97" s="137" t="str">
        <f>IFERROR(IF(OR(AG$81=$C97,AG$81=list!$C$4),VLOOKUP($E97,'Container Panel'!$B$41:$M$100,'Container Panel'!$I$38,0)*HLOOKUP(AG$83,$F$146:$AS$206,$D97+1,0)/VLOOKUP(AG$83,Input!$A$9:$H$48,Input!$H$6,0),""),"")</f>
        <v/>
      </c>
      <c r="AH97" s="137" t="str">
        <f>IFERROR(IF(OR(AH$81=$C97,AH$81=list!$C$4),VLOOKUP($E97,'Container Panel'!$B$41:$M$100,'Container Panel'!$I$38,0)*HLOOKUP(AH$83,$F$146:$AS$206,$D97+1,0)/VLOOKUP(AH$83,Input!$A$9:$H$48,Input!$H$6,0),""),"")</f>
        <v/>
      </c>
      <c r="AI97" s="137" t="str">
        <f>IFERROR(IF(OR(AI$81=$C97,AI$81=list!$C$4),VLOOKUP($E97,'Container Panel'!$B$41:$M$100,'Container Panel'!$I$38,0)*HLOOKUP(AI$83,$F$146:$AS$206,$D97+1,0)/VLOOKUP(AI$83,Input!$A$9:$H$48,Input!$H$6,0),""),"")</f>
        <v/>
      </c>
      <c r="AJ97" s="137" t="str">
        <f>IFERROR(IF(OR(AJ$81=$C97,AJ$81=list!$C$4),VLOOKUP($E97,'Container Panel'!$B$41:$M$100,'Container Panel'!$I$38,0)*HLOOKUP(AJ$83,$F$146:$AS$206,$D97+1,0)/VLOOKUP(AJ$83,Input!$A$9:$H$48,Input!$H$6,0),""),"")</f>
        <v/>
      </c>
      <c r="AK97" s="137" t="str">
        <f>IFERROR(IF(OR(AK$81=$C97,AK$81=list!$C$4),VLOOKUP($E97,'Container Panel'!$B$41:$M$100,'Container Panel'!$I$38,0)*HLOOKUP(AK$83,$F$146:$AS$206,$D97+1,0)/VLOOKUP(AK$83,Input!$A$9:$H$48,Input!$H$6,0),""),"")</f>
        <v/>
      </c>
      <c r="AL97" s="137" t="str">
        <f>IFERROR(IF(OR(AL$81=$C97,AL$81=list!$C$4),VLOOKUP($E97,'Container Panel'!$B$41:$M$100,'Container Panel'!$I$38,0)*HLOOKUP(AL$83,$F$146:$AS$206,$D97+1,0)/VLOOKUP(AL$83,Input!$A$9:$H$48,Input!$H$6,0),""),"")</f>
        <v/>
      </c>
      <c r="AM97" s="137" t="str">
        <f>IFERROR(IF(OR(AM$81=$C97,AM$81=list!$C$4),VLOOKUP($E97,'Container Panel'!$B$41:$M$100,'Container Panel'!$I$38,0)*HLOOKUP(AM$83,$F$146:$AS$206,$D97+1,0)/VLOOKUP(AM$83,Input!$A$9:$H$48,Input!$H$6,0),""),"")</f>
        <v/>
      </c>
      <c r="AN97" s="137" t="str">
        <f>IFERROR(IF(OR(AN$81=$C97,AN$81=list!$C$4),VLOOKUP($E97,'Container Panel'!$B$41:$M$100,'Container Panel'!$I$38,0)*HLOOKUP(AN$83,$F$146:$AS$206,$D97+1,0)/VLOOKUP(AN$83,Input!$A$9:$H$48,Input!$H$6,0),""),"")</f>
        <v/>
      </c>
      <c r="AO97" s="137" t="str">
        <f>IFERROR(IF(OR(AO$81=$C97,AO$81=list!$C$4),VLOOKUP($E97,'Container Panel'!$B$41:$M$100,'Container Panel'!$I$38,0)*HLOOKUP(AO$83,$F$146:$AS$206,$D97+1,0)/VLOOKUP(AO$83,Input!$A$9:$H$48,Input!$H$6,0),""),"")</f>
        <v/>
      </c>
      <c r="AP97" s="137" t="str">
        <f>IFERROR(IF(OR(AP$81=$C97,AP$81=list!$C$4),VLOOKUP($E97,'Container Panel'!$B$41:$M$100,'Container Panel'!$I$38,0)*HLOOKUP(AP$83,$F$146:$AS$206,$D97+1,0)/VLOOKUP(AP$83,Input!$A$9:$H$48,Input!$H$6,0),""),"")</f>
        <v/>
      </c>
      <c r="AQ97" s="137" t="str">
        <f>IFERROR(IF(OR(AQ$81=$C97,AQ$81=list!$C$4),VLOOKUP($E97,'Container Panel'!$B$41:$M$100,'Container Panel'!$I$38,0)*HLOOKUP(AQ$83,$F$146:$AS$206,$D97+1,0)/VLOOKUP(AQ$83,Input!$A$9:$H$48,Input!$H$6,0),""),"")</f>
        <v/>
      </c>
      <c r="AR97" s="137" t="str">
        <f>IFERROR(IF(OR(AR$81=$C97,AR$81=list!$C$4),VLOOKUP($E97,'Container Panel'!$B$41:$M$100,'Container Panel'!$I$38,0)*HLOOKUP(AR$83,$F$146:$AS$206,$D97+1,0)/VLOOKUP(AR$83,Input!$A$9:$H$48,Input!$H$6,0),""),"")</f>
        <v/>
      </c>
      <c r="AS97" s="137" t="str">
        <f>IFERROR(IF(OR(AS$81=$C97,AS$81=list!$C$4),VLOOKUP($E97,'Container Panel'!$B$41:$M$100,'Container Panel'!$I$38,0)*HLOOKUP(AS$83,$F$146:$AS$206,$D97+1,0)/VLOOKUP(AS$83,Input!$A$9:$H$48,Input!$H$6,0),""),"")</f>
        <v/>
      </c>
    </row>
    <row r="98" spans="3:45">
      <c r="C98" s="74" t="str">
        <f>IFERROR(VLOOKUP($E98,'Container Panel'!$B$41:$M$100,'Container Panel'!$K$38,0),"")</f>
        <v>Box</v>
      </c>
      <c r="D98" s="74">
        <v>15</v>
      </c>
      <c r="E98" s="135" t="str">
        <f t="shared" si="13"/>
        <v>EU4312</v>
      </c>
      <c r="F98" s="137">
        <f ca="1">IFERROR(IF(OR(F$81=$C98,F$81=list!$C$4),VLOOKUP($E98,'Container Panel'!$B$41:$M$100,'Container Panel'!$I$38,0)*HLOOKUP(F$83,$F$146:$AS$206,$D98+1,0)/VLOOKUP(F$83,Input!$A$9:$H$48,Input!$H$6,0),""),"")</f>
        <v>0.17799999999999999</v>
      </c>
      <c r="G98" s="137">
        <f ca="1">IFERROR(IF(OR(G$81=$C98,G$81=list!$C$4),VLOOKUP($E98,'Container Panel'!$B$41:$M$100,'Container Panel'!$I$38,0)*HLOOKUP(G$83,$F$146:$AS$206,$D98+1,0)/VLOOKUP(G$83,Input!$A$9:$H$48,Input!$H$6,0),""),"")</f>
        <v>0.35599999999999998</v>
      </c>
      <c r="H98" s="137" t="str">
        <f>IFERROR(IF(OR(H$81=$C98,H$81=list!$C$4),VLOOKUP($E98,'Container Panel'!$B$41:$M$100,'Container Panel'!$I$38,0)*HLOOKUP(H$83,$F$146:$AS$206,$D98+1,0)/VLOOKUP(H$83,Input!$A$9:$H$48,Input!$H$6,0),""),"")</f>
        <v/>
      </c>
      <c r="I98" s="137" t="str">
        <f>IFERROR(IF(OR(I$81=$C98,I$81=list!$C$4),VLOOKUP($E98,'Container Panel'!$B$41:$M$100,'Container Panel'!$I$38,0)*HLOOKUP(I$83,$F$146:$AS$206,$D98+1,0)/VLOOKUP(I$83,Input!$A$9:$H$48,Input!$H$6,0),""),"")</f>
        <v/>
      </c>
      <c r="J98" s="137" t="str">
        <f>IFERROR(IF(OR(J$81=$C98,J$81=list!$C$4),VLOOKUP($E98,'Container Panel'!$B$41:$M$100,'Container Panel'!$I$38,0)*HLOOKUP(J$83,$F$146:$AS$206,$D98+1,0)/VLOOKUP(J$83,Input!$A$9:$H$48,Input!$H$6,0),""),"")</f>
        <v/>
      </c>
      <c r="K98" s="137" t="str">
        <f>IFERROR(IF(OR(K$81=$C98,K$81=list!$C$4),VLOOKUP($E98,'Container Panel'!$B$41:$M$100,'Container Panel'!$I$38,0)*HLOOKUP(K$83,$F$146:$AS$206,$D98+1,0)/VLOOKUP(K$83,Input!$A$9:$H$48,Input!$H$6,0),""),"")</f>
        <v/>
      </c>
      <c r="L98" s="137" t="str">
        <f>IFERROR(IF(OR(L$81=$C98,L$81=list!$C$4),VLOOKUP($E98,'Container Panel'!$B$41:$M$100,'Container Panel'!$I$38,0)*HLOOKUP(L$83,$F$146:$AS$206,$D98+1,0)/VLOOKUP(L$83,Input!$A$9:$H$48,Input!$H$6,0),""),"")</f>
        <v/>
      </c>
      <c r="M98" s="137" t="str">
        <f>IFERROR(IF(OR(M$81=$C98,M$81=list!$C$4),VLOOKUP($E98,'Container Panel'!$B$41:$M$100,'Container Panel'!$I$38,0)*HLOOKUP(M$83,$F$146:$AS$206,$D98+1,0)/VLOOKUP(M$83,Input!$A$9:$H$48,Input!$H$6,0),""),"")</f>
        <v/>
      </c>
      <c r="N98" s="137" t="str">
        <f>IFERROR(IF(OR(N$81=$C98,N$81=list!$C$4),VLOOKUP($E98,'Container Panel'!$B$41:$M$100,'Container Panel'!$I$38,0)*HLOOKUP(N$83,$F$146:$AS$206,$D98+1,0)/VLOOKUP(N$83,Input!$A$9:$H$48,Input!$H$6,0),""),"")</f>
        <v/>
      </c>
      <c r="O98" s="137" t="str">
        <f>IFERROR(IF(OR(O$81=$C98,O$81=list!$C$4),VLOOKUP($E98,'Container Panel'!$B$41:$M$100,'Container Panel'!$I$38,0)*HLOOKUP(O$83,$F$146:$AS$206,$D98+1,0)/VLOOKUP(O$83,Input!$A$9:$H$48,Input!$H$6,0),""),"")</f>
        <v/>
      </c>
      <c r="P98" s="137" t="str">
        <f>IFERROR(IF(OR(P$81=$C98,P$81=list!$C$4),VLOOKUP($E98,'Container Panel'!$B$41:$M$100,'Container Panel'!$I$38,0)*HLOOKUP(P$83,$F$146:$AS$206,$D98+1,0)/VLOOKUP(P$83,Input!$A$9:$H$48,Input!$H$6,0),""),"")</f>
        <v/>
      </c>
      <c r="Q98" s="137" t="str">
        <f>IFERROR(IF(OR(Q$81=$C98,Q$81=list!$C$4),VLOOKUP($E98,'Container Panel'!$B$41:$M$100,'Container Panel'!$I$38,0)*HLOOKUP(Q$83,$F$146:$AS$206,$D98+1,0)/VLOOKUP(Q$83,Input!$A$9:$H$48,Input!$H$6,0),""),"")</f>
        <v/>
      </c>
      <c r="R98" s="137" t="str">
        <f>IFERROR(IF(OR(R$81=$C98,R$81=list!$C$4),VLOOKUP($E98,'Container Panel'!$B$41:$M$100,'Container Panel'!$I$38,0)*HLOOKUP(R$83,$F$146:$AS$206,$D98+1,0)/VLOOKUP(R$83,Input!$A$9:$H$48,Input!$H$6,0),""),"")</f>
        <v/>
      </c>
      <c r="S98" s="137" t="str">
        <f>IFERROR(IF(OR(S$81=$C98,S$81=list!$C$4),VLOOKUP($E98,'Container Panel'!$B$41:$M$100,'Container Panel'!$I$38,0)*HLOOKUP(S$83,$F$146:$AS$206,$D98+1,0)/VLOOKUP(S$83,Input!$A$9:$H$48,Input!$H$6,0),""),"")</f>
        <v/>
      </c>
      <c r="T98" s="137" t="str">
        <f>IFERROR(IF(OR(T$81=$C98,T$81=list!$C$4),VLOOKUP($E98,'Container Panel'!$B$41:$M$100,'Container Panel'!$I$38,0)*HLOOKUP(T$83,$F$146:$AS$206,$D98+1,0)/VLOOKUP(T$83,Input!$A$9:$H$48,Input!$H$6,0),""),"")</f>
        <v/>
      </c>
      <c r="U98" s="137" t="str">
        <f>IFERROR(IF(OR(U$81=$C98,U$81=list!$C$4),VLOOKUP($E98,'Container Panel'!$B$41:$M$100,'Container Panel'!$I$38,0)*HLOOKUP(U$83,$F$146:$AS$206,$D98+1,0)/VLOOKUP(U$83,Input!$A$9:$H$48,Input!$H$6,0),""),"")</f>
        <v/>
      </c>
      <c r="V98" s="137" t="str">
        <f>IFERROR(IF(OR(V$81=$C98,V$81=list!$C$4),VLOOKUP($E98,'Container Panel'!$B$41:$M$100,'Container Panel'!$I$38,0)*HLOOKUP(V$83,$F$146:$AS$206,$D98+1,0)/VLOOKUP(V$83,Input!$A$9:$H$48,Input!$H$6,0),""),"")</f>
        <v/>
      </c>
      <c r="W98" s="137" t="str">
        <f>IFERROR(IF(OR(W$81=$C98,W$81=list!$C$4),VLOOKUP($E98,'Container Panel'!$B$41:$M$100,'Container Panel'!$I$38,0)*HLOOKUP(W$83,$F$146:$AS$206,$D98+1,0)/VLOOKUP(W$83,Input!$A$9:$H$48,Input!$H$6,0),""),"")</f>
        <v/>
      </c>
      <c r="X98" s="137" t="str">
        <f>IFERROR(IF(OR(X$81=$C98,X$81=list!$C$4),VLOOKUP($E98,'Container Panel'!$B$41:$M$100,'Container Panel'!$I$38,0)*HLOOKUP(X$83,$F$146:$AS$206,$D98+1,0)/VLOOKUP(X$83,Input!$A$9:$H$48,Input!$H$6,0),""),"")</f>
        <v/>
      </c>
      <c r="Y98" s="137" t="str">
        <f>IFERROR(IF(OR(Y$81=$C98,Y$81=list!$C$4),VLOOKUP($E98,'Container Panel'!$B$41:$M$100,'Container Panel'!$I$38,0)*HLOOKUP(Y$83,$F$146:$AS$206,$D98+1,0)/VLOOKUP(Y$83,Input!$A$9:$H$48,Input!$H$6,0),""),"")</f>
        <v/>
      </c>
      <c r="Z98" s="137" t="str">
        <f>IFERROR(IF(OR(Z$81=$C98,Z$81=list!$C$4),VLOOKUP($E98,'Container Panel'!$B$41:$M$100,'Container Panel'!$I$38,0)*HLOOKUP(Z$83,$F$146:$AS$206,$D98+1,0)/VLOOKUP(Z$83,Input!$A$9:$H$48,Input!$H$6,0),""),"")</f>
        <v/>
      </c>
      <c r="AA98" s="137" t="str">
        <f>IFERROR(IF(OR(AA$81=$C98,AA$81=list!$C$4),VLOOKUP($E98,'Container Panel'!$B$41:$M$100,'Container Panel'!$I$38,0)*HLOOKUP(AA$83,$F$146:$AS$206,$D98+1,0)/VLOOKUP(AA$83,Input!$A$9:$H$48,Input!$H$6,0),""),"")</f>
        <v/>
      </c>
      <c r="AB98" s="137" t="str">
        <f>IFERROR(IF(OR(AB$81=$C98,AB$81=list!$C$4),VLOOKUP($E98,'Container Panel'!$B$41:$M$100,'Container Panel'!$I$38,0)*HLOOKUP(AB$83,$F$146:$AS$206,$D98+1,0)/VLOOKUP(AB$83,Input!$A$9:$H$48,Input!$H$6,0),""),"")</f>
        <v/>
      </c>
      <c r="AC98" s="137" t="str">
        <f>IFERROR(IF(OR(AC$81=$C98,AC$81=list!$C$4),VLOOKUP($E98,'Container Panel'!$B$41:$M$100,'Container Panel'!$I$38,0)*HLOOKUP(AC$83,$F$146:$AS$206,$D98+1,0)/VLOOKUP(AC$83,Input!$A$9:$H$48,Input!$H$6,0),""),"")</f>
        <v/>
      </c>
      <c r="AD98" s="137" t="str">
        <f>IFERROR(IF(OR(AD$81=$C98,AD$81=list!$C$4),VLOOKUP($E98,'Container Panel'!$B$41:$M$100,'Container Panel'!$I$38,0)*HLOOKUP(AD$83,$F$146:$AS$206,$D98+1,0)/VLOOKUP(AD$83,Input!$A$9:$H$48,Input!$H$6,0),""),"")</f>
        <v/>
      </c>
      <c r="AE98" s="137" t="str">
        <f>IFERROR(IF(OR(AE$81=$C98,AE$81=list!$C$4),VLOOKUP($E98,'Container Panel'!$B$41:$M$100,'Container Panel'!$I$38,0)*HLOOKUP(AE$83,$F$146:$AS$206,$D98+1,0)/VLOOKUP(AE$83,Input!$A$9:$H$48,Input!$H$6,0),""),"")</f>
        <v/>
      </c>
      <c r="AF98" s="137" t="str">
        <f>IFERROR(IF(OR(AF$81=$C98,AF$81=list!$C$4),VLOOKUP($E98,'Container Panel'!$B$41:$M$100,'Container Panel'!$I$38,0)*HLOOKUP(AF$83,$F$146:$AS$206,$D98+1,0)/VLOOKUP(AF$83,Input!$A$9:$H$48,Input!$H$6,0),""),"")</f>
        <v/>
      </c>
      <c r="AG98" s="137" t="str">
        <f>IFERROR(IF(OR(AG$81=$C98,AG$81=list!$C$4),VLOOKUP($E98,'Container Panel'!$B$41:$M$100,'Container Panel'!$I$38,0)*HLOOKUP(AG$83,$F$146:$AS$206,$D98+1,0)/VLOOKUP(AG$83,Input!$A$9:$H$48,Input!$H$6,0),""),"")</f>
        <v/>
      </c>
      <c r="AH98" s="137" t="str">
        <f>IFERROR(IF(OR(AH$81=$C98,AH$81=list!$C$4),VLOOKUP($E98,'Container Panel'!$B$41:$M$100,'Container Panel'!$I$38,0)*HLOOKUP(AH$83,$F$146:$AS$206,$D98+1,0)/VLOOKUP(AH$83,Input!$A$9:$H$48,Input!$H$6,0),""),"")</f>
        <v/>
      </c>
      <c r="AI98" s="137" t="str">
        <f>IFERROR(IF(OR(AI$81=$C98,AI$81=list!$C$4),VLOOKUP($E98,'Container Panel'!$B$41:$M$100,'Container Panel'!$I$38,0)*HLOOKUP(AI$83,$F$146:$AS$206,$D98+1,0)/VLOOKUP(AI$83,Input!$A$9:$H$48,Input!$H$6,0),""),"")</f>
        <v/>
      </c>
      <c r="AJ98" s="137" t="str">
        <f>IFERROR(IF(OR(AJ$81=$C98,AJ$81=list!$C$4),VLOOKUP($E98,'Container Panel'!$B$41:$M$100,'Container Panel'!$I$38,0)*HLOOKUP(AJ$83,$F$146:$AS$206,$D98+1,0)/VLOOKUP(AJ$83,Input!$A$9:$H$48,Input!$H$6,0),""),"")</f>
        <v/>
      </c>
      <c r="AK98" s="137" t="str">
        <f>IFERROR(IF(OR(AK$81=$C98,AK$81=list!$C$4),VLOOKUP($E98,'Container Panel'!$B$41:$M$100,'Container Panel'!$I$38,0)*HLOOKUP(AK$83,$F$146:$AS$206,$D98+1,0)/VLOOKUP(AK$83,Input!$A$9:$H$48,Input!$H$6,0),""),"")</f>
        <v/>
      </c>
      <c r="AL98" s="137" t="str">
        <f>IFERROR(IF(OR(AL$81=$C98,AL$81=list!$C$4),VLOOKUP($E98,'Container Panel'!$B$41:$M$100,'Container Panel'!$I$38,0)*HLOOKUP(AL$83,$F$146:$AS$206,$D98+1,0)/VLOOKUP(AL$83,Input!$A$9:$H$48,Input!$H$6,0),""),"")</f>
        <v/>
      </c>
      <c r="AM98" s="137" t="str">
        <f>IFERROR(IF(OR(AM$81=$C98,AM$81=list!$C$4),VLOOKUP($E98,'Container Panel'!$B$41:$M$100,'Container Panel'!$I$38,0)*HLOOKUP(AM$83,$F$146:$AS$206,$D98+1,0)/VLOOKUP(AM$83,Input!$A$9:$H$48,Input!$H$6,0),""),"")</f>
        <v/>
      </c>
      <c r="AN98" s="137" t="str">
        <f>IFERROR(IF(OR(AN$81=$C98,AN$81=list!$C$4),VLOOKUP($E98,'Container Panel'!$B$41:$M$100,'Container Panel'!$I$38,0)*HLOOKUP(AN$83,$F$146:$AS$206,$D98+1,0)/VLOOKUP(AN$83,Input!$A$9:$H$48,Input!$H$6,0),""),"")</f>
        <v/>
      </c>
      <c r="AO98" s="137" t="str">
        <f>IFERROR(IF(OR(AO$81=$C98,AO$81=list!$C$4),VLOOKUP($E98,'Container Panel'!$B$41:$M$100,'Container Panel'!$I$38,0)*HLOOKUP(AO$83,$F$146:$AS$206,$D98+1,0)/VLOOKUP(AO$83,Input!$A$9:$H$48,Input!$H$6,0),""),"")</f>
        <v/>
      </c>
      <c r="AP98" s="137" t="str">
        <f>IFERROR(IF(OR(AP$81=$C98,AP$81=list!$C$4),VLOOKUP($E98,'Container Panel'!$B$41:$M$100,'Container Panel'!$I$38,0)*HLOOKUP(AP$83,$F$146:$AS$206,$D98+1,0)/VLOOKUP(AP$83,Input!$A$9:$H$48,Input!$H$6,0),""),"")</f>
        <v/>
      </c>
      <c r="AQ98" s="137" t="str">
        <f>IFERROR(IF(OR(AQ$81=$C98,AQ$81=list!$C$4),VLOOKUP($E98,'Container Panel'!$B$41:$M$100,'Container Panel'!$I$38,0)*HLOOKUP(AQ$83,$F$146:$AS$206,$D98+1,0)/VLOOKUP(AQ$83,Input!$A$9:$H$48,Input!$H$6,0),""),"")</f>
        <v/>
      </c>
      <c r="AR98" s="137" t="str">
        <f>IFERROR(IF(OR(AR$81=$C98,AR$81=list!$C$4),VLOOKUP($E98,'Container Panel'!$B$41:$M$100,'Container Panel'!$I$38,0)*HLOOKUP(AR$83,$F$146:$AS$206,$D98+1,0)/VLOOKUP(AR$83,Input!$A$9:$H$48,Input!$H$6,0),""),"")</f>
        <v/>
      </c>
      <c r="AS98" s="137" t="str">
        <f>IFERROR(IF(OR(AS$81=$C98,AS$81=list!$C$4),VLOOKUP($E98,'Container Panel'!$B$41:$M$100,'Container Panel'!$I$38,0)*HLOOKUP(AS$83,$F$146:$AS$206,$D98+1,0)/VLOOKUP(AS$83,Input!$A$9:$H$48,Input!$H$6,0),""),"")</f>
        <v/>
      </c>
    </row>
    <row r="99" spans="3:45">
      <c r="C99" s="74" t="str">
        <f>IFERROR(VLOOKUP($E99,'Container Panel'!$B$41:$M$100,'Container Panel'!$K$38,0),"")</f>
        <v>Box</v>
      </c>
      <c r="D99" s="74">
        <v>16</v>
      </c>
      <c r="E99" s="135" t="str">
        <f t="shared" si="13"/>
        <v>A</v>
      </c>
      <c r="F99" s="137">
        <f ca="1">IFERROR(IF(OR(F$81=$C99,F$81=list!$C$4),VLOOKUP($E99,'Container Panel'!$B$41:$M$100,'Container Panel'!$I$38,0)*HLOOKUP(F$83,$F$146:$AS$206,$D99+1,0)/VLOOKUP(F$83,Input!$A$9:$H$48,Input!$H$6,0),""),"")</f>
        <v>0.15</v>
      </c>
      <c r="G99" s="137" t="str">
        <f ca="1">IFERROR(IF(OR(G$81=$C99,G$81=list!$C$4),VLOOKUP($E99,'Container Panel'!$B$41:$M$100,'Container Panel'!$I$38,0)*HLOOKUP(G$83,$F$146:$AS$206,$D99+1,0)/VLOOKUP(G$83,Input!$A$9:$H$48,Input!$H$6,0),""),"")</f>
        <v/>
      </c>
      <c r="H99" s="137" t="str">
        <f>IFERROR(IF(OR(H$81=$C99,H$81=list!$C$4),VLOOKUP($E99,'Container Panel'!$B$41:$M$100,'Container Panel'!$I$38,0)*HLOOKUP(H$83,$F$146:$AS$206,$D99+1,0)/VLOOKUP(H$83,Input!$A$9:$H$48,Input!$H$6,0),""),"")</f>
        <v/>
      </c>
      <c r="I99" s="137" t="str">
        <f>IFERROR(IF(OR(I$81=$C99,I$81=list!$C$4),VLOOKUP($E99,'Container Panel'!$B$41:$M$100,'Container Panel'!$I$38,0)*HLOOKUP(I$83,$F$146:$AS$206,$D99+1,0)/VLOOKUP(I$83,Input!$A$9:$H$48,Input!$H$6,0),""),"")</f>
        <v/>
      </c>
      <c r="J99" s="137" t="str">
        <f>IFERROR(IF(OR(J$81=$C99,J$81=list!$C$4),VLOOKUP($E99,'Container Panel'!$B$41:$M$100,'Container Panel'!$I$38,0)*HLOOKUP(J$83,$F$146:$AS$206,$D99+1,0)/VLOOKUP(J$83,Input!$A$9:$H$48,Input!$H$6,0),""),"")</f>
        <v/>
      </c>
      <c r="K99" s="137" t="str">
        <f>IFERROR(IF(OR(K$81=$C99,K$81=list!$C$4),VLOOKUP($E99,'Container Panel'!$B$41:$M$100,'Container Panel'!$I$38,0)*HLOOKUP(K$83,$F$146:$AS$206,$D99+1,0)/VLOOKUP(K$83,Input!$A$9:$H$48,Input!$H$6,0),""),"")</f>
        <v/>
      </c>
      <c r="L99" s="137" t="str">
        <f>IFERROR(IF(OR(L$81=$C99,L$81=list!$C$4),VLOOKUP($E99,'Container Panel'!$B$41:$M$100,'Container Panel'!$I$38,0)*HLOOKUP(L$83,$F$146:$AS$206,$D99+1,0)/VLOOKUP(L$83,Input!$A$9:$H$48,Input!$H$6,0),""),"")</f>
        <v/>
      </c>
      <c r="M99" s="137" t="str">
        <f>IFERROR(IF(OR(M$81=$C99,M$81=list!$C$4),VLOOKUP($E99,'Container Panel'!$B$41:$M$100,'Container Panel'!$I$38,0)*HLOOKUP(M$83,$F$146:$AS$206,$D99+1,0)/VLOOKUP(M$83,Input!$A$9:$H$48,Input!$H$6,0),""),"")</f>
        <v/>
      </c>
      <c r="N99" s="137" t="str">
        <f>IFERROR(IF(OR(N$81=$C99,N$81=list!$C$4),VLOOKUP($E99,'Container Panel'!$B$41:$M$100,'Container Panel'!$I$38,0)*HLOOKUP(N$83,$F$146:$AS$206,$D99+1,0)/VLOOKUP(N$83,Input!$A$9:$H$48,Input!$H$6,0),""),"")</f>
        <v/>
      </c>
      <c r="O99" s="137" t="str">
        <f>IFERROR(IF(OR(O$81=$C99,O$81=list!$C$4),VLOOKUP($E99,'Container Panel'!$B$41:$M$100,'Container Panel'!$I$38,0)*HLOOKUP(O$83,$F$146:$AS$206,$D99+1,0)/VLOOKUP(O$83,Input!$A$9:$H$48,Input!$H$6,0),""),"")</f>
        <v/>
      </c>
      <c r="P99" s="137" t="str">
        <f>IFERROR(IF(OR(P$81=$C99,P$81=list!$C$4),VLOOKUP($E99,'Container Panel'!$B$41:$M$100,'Container Panel'!$I$38,0)*HLOOKUP(P$83,$F$146:$AS$206,$D99+1,0)/VLOOKUP(P$83,Input!$A$9:$H$48,Input!$H$6,0),""),"")</f>
        <v/>
      </c>
      <c r="Q99" s="137" t="str">
        <f>IFERROR(IF(OR(Q$81=$C99,Q$81=list!$C$4),VLOOKUP($E99,'Container Panel'!$B$41:$M$100,'Container Panel'!$I$38,0)*HLOOKUP(Q$83,$F$146:$AS$206,$D99+1,0)/VLOOKUP(Q$83,Input!$A$9:$H$48,Input!$H$6,0),""),"")</f>
        <v/>
      </c>
      <c r="R99" s="137" t="str">
        <f>IFERROR(IF(OR(R$81=$C99,R$81=list!$C$4),VLOOKUP($E99,'Container Panel'!$B$41:$M$100,'Container Panel'!$I$38,0)*HLOOKUP(R$83,$F$146:$AS$206,$D99+1,0)/VLOOKUP(R$83,Input!$A$9:$H$48,Input!$H$6,0),""),"")</f>
        <v/>
      </c>
      <c r="S99" s="137" t="str">
        <f>IFERROR(IF(OR(S$81=$C99,S$81=list!$C$4),VLOOKUP($E99,'Container Panel'!$B$41:$M$100,'Container Panel'!$I$38,0)*HLOOKUP(S$83,$F$146:$AS$206,$D99+1,0)/VLOOKUP(S$83,Input!$A$9:$H$48,Input!$H$6,0),""),"")</f>
        <v/>
      </c>
      <c r="T99" s="137" t="str">
        <f>IFERROR(IF(OR(T$81=$C99,T$81=list!$C$4),VLOOKUP($E99,'Container Panel'!$B$41:$M$100,'Container Panel'!$I$38,0)*HLOOKUP(T$83,$F$146:$AS$206,$D99+1,0)/VLOOKUP(T$83,Input!$A$9:$H$48,Input!$H$6,0),""),"")</f>
        <v/>
      </c>
      <c r="U99" s="137" t="str">
        <f>IFERROR(IF(OR(U$81=$C99,U$81=list!$C$4),VLOOKUP($E99,'Container Panel'!$B$41:$M$100,'Container Panel'!$I$38,0)*HLOOKUP(U$83,$F$146:$AS$206,$D99+1,0)/VLOOKUP(U$83,Input!$A$9:$H$48,Input!$H$6,0),""),"")</f>
        <v/>
      </c>
      <c r="V99" s="137" t="str">
        <f>IFERROR(IF(OR(V$81=$C99,V$81=list!$C$4),VLOOKUP($E99,'Container Panel'!$B$41:$M$100,'Container Panel'!$I$38,0)*HLOOKUP(V$83,$F$146:$AS$206,$D99+1,0)/VLOOKUP(V$83,Input!$A$9:$H$48,Input!$H$6,0),""),"")</f>
        <v/>
      </c>
      <c r="W99" s="137" t="str">
        <f>IFERROR(IF(OR(W$81=$C99,W$81=list!$C$4),VLOOKUP($E99,'Container Panel'!$B$41:$M$100,'Container Panel'!$I$38,0)*HLOOKUP(W$83,$F$146:$AS$206,$D99+1,0)/VLOOKUP(W$83,Input!$A$9:$H$48,Input!$H$6,0),""),"")</f>
        <v/>
      </c>
      <c r="X99" s="137" t="str">
        <f>IFERROR(IF(OR(X$81=$C99,X$81=list!$C$4),VLOOKUP($E99,'Container Panel'!$B$41:$M$100,'Container Panel'!$I$38,0)*HLOOKUP(X$83,$F$146:$AS$206,$D99+1,0)/VLOOKUP(X$83,Input!$A$9:$H$48,Input!$H$6,0),""),"")</f>
        <v/>
      </c>
      <c r="Y99" s="137" t="str">
        <f>IFERROR(IF(OR(Y$81=$C99,Y$81=list!$C$4),VLOOKUP($E99,'Container Panel'!$B$41:$M$100,'Container Panel'!$I$38,0)*HLOOKUP(Y$83,$F$146:$AS$206,$D99+1,0)/VLOOKUP(Y$83,Input!$A$9:$H$48,Input!$H$6,0),""),"")</f>
        <v/>
      </c>
      <c r="Z99" s="137" t="str">
        <f>IFERROR(IF(OR(Z$81=$C99,Z$81=list!$C$4),VLOOKUP($E99,'Container Panel'!$B$41:$M$100,'Container Panel'!$I$38,0)*HLOOKUP(Z$83,$F$146:$AS$206,$D99+1,0)/VLOOKUP(Z$83,Input!$A$9:$H$48,Input!$H$6,0),""),"")</f>
        <v/>
      </c>
      <c r="AA99" s="137" t="str">
        <f>IFERROR(IF(OR(AA$81=$C99,AA$81=list!$C$4),VLOOKUP($E99,'Container Panel'!$B$41:$M$100,'Container Panel'!$I$38,0)*HLOOKUP(AA$83,$F$146:$AS$206,$D99+1,0)/VLOOKUP(AA$83,Input!$A$9:$H$48,Input!$H$6,0),""),"")</f>
        <v/>
      </c>
      <c r="AB99" s="137" t="str">
        <f>IFERROR(IF(OR(AB$81=$C99,AB$81=list!$C$4),VLOOKUP($E99,'Container Panel'!$B$41:$M$100,'Container Panel'!$I$38,0)*HLOOKUP(AB$83,$F$146:$AS$206,$D99+1,0)/VLOOKUP(AB$83,Input!$A$9:$H$48,Input!$H$6,0),""),"")</f>
        <v/>
      </c>
      <c r="AC99" s="137" t="str">
        <f>IFERROR(IF(OR(AC$81=$C99,AC$81=list!$C$4),VLOOKUP($E99,'Container Panel'!$B$41:$M$100,'Container Panel'!$I$38,0)*HLOOKUP(AC$83,$F$146:$AS$206,$D99+1,0)/VLOOKUP(AC$83,Input!$A$9:$H$48,Input!$H$6,0),""),"")</f>
        <v/>
      </c>
      <c r="AD99" s="137" t="str">
        <f>IFERROR(IF(OR(AD$81=$C99,AD$81=list!$C$4),VLOOKUP($E99,'Container Panel'!$B$41:$M$100,'Container Panel'!$I$38,0)*HLOOKUP(AD$83,$F$146:$AS$206,$D99+1,0)/VLOOKUP(AD$83,Input!$A$9:$H$48,Input!$H$6,0),""),"")</f>
        <v/>
      </c>
      <c r="AE99" s="137" t="str">
        <f>IFERROR(IF(OR(AE$81=$C99,AE$81=list!$C$4),VLOOKUP($E99,'Container Panel'!$B$41:$M$100,'Container Panel'!$I$38,0)*HLOOKUP(AE$83,$F$146:$AS$206,$D99+1,0)/VLOOKUP(AE$83,Input!$A$9:$H$48,Input!$H$6,0),""),"")</f>
        <v/>
      </c>
      <c r="AF99" s="137" t="str">
        <f>IFERROR(IF(OR(AF$81=$C99,AF$81=list!$C$4),VLOOKUP($E99,'Container Panel'!$B$41:$M$100,'Container Panel'!$I$38,0)*HLOOKUP(AF$83,$F$146:$AS$206,$D99+1,0)/VLOOKUP(AF$83,Input!$A$9:$H$48,Input!$H$6,0),""),"")</f>
        <v/>
      </c>
      <c r="AG99" s="137" t="str">
        <f>IFERROR(IF(OR(AG$81=$C99,AG$81=list!$C$4),VLOOKUP($E99,'Container Panel'!$B$41:$M$100,'Container Panel'!$I$38,0)*HLOOKUP(AG$83,$F$146:$AS$206,$D99+1,0)/VLOOKUP(AG$83,Input!$A$9:$H$48,Input!$H$6,0),""),"")</f>
        <v/>
      </c>
      <c r="AH99" s="137" t="str">
        <f>IFERROR(IF(OR(AH$81=$C99,AH$81=list!$C$4),VLOOKUP($E99,'Container Panel'!$B$41:$M$100,'Container Panel'!$I$38,0)*HLOOKUP(AH$83,$F$146:$AS$206,$D99+1,0)/VLOOKUP(AH$83,Input!$A$9:$H$48,Input!$H$6,0),""),"")</f>
        <v/>
      </c>
      <c r="AI99" s="137" t="str">
        <f>IFERROR(IF(OR(AI$81=$C99,AI$81=list!$C$4),VLOOKUP($E99,'Container Panel'!$B$41:$M$100,'Container Panel'!$I$38,0)*HLOOKUP(AI$83,$F$146:$AS$206,$D99+1,0)/VLOOKUP(AI$83,Input!$A$9:$H$48,Input!$H$6,0),""),"")</f>
        <v/>
      </c>
      <c r="AJ99" s="137" t="str">
        <f>IFERROR(IF(OR(AJ$81=$C99,AJ$81=list!$C$4),VLOOKUP($E99,'Container Panel'!$B$41:$M$100,'Container Panel'!$I$38,0)*HLOOKUP(AJ$83,$F$146:$AS$206,$D99+1,0)/VLOOKUP(AJ$83,Input!$A$9:$H$48,Input!$H$6,0),""),"")</f>
        <v/>
      </c>
      <c r="AK99" s="137" t="str">
        <f>IFERROR(IF(OR(AK$81=$C99,AK$81=list!$C$4),VLOOKUP($E99,'Container Panel'!$B$41:$M$100,'Container Panel'!$I$38,0)*HLOOKUP(AK$83,$F$146:$AS$206,$D99+1,0)/VLOOKUP(AK$83,Input!$A$9:$H$48,Input!$H$6,0),""),"")</f>
        <v/>
      </c>
      <c r="AL99" s="137" t="str">
        <f>IFERROR(IF(OR(AL$81=$C99,AL$81=list!$C$4),VLOOKUP($E99,'Container Panel'!$B$41:$M$100,'Container Panel'!$I$38,0)*HLOOKUP(AL$83,$F$146:$AS$206,$D99+1,0)/VLOOKUP(AL$83,Input!$A$9:$H$48,Input!$H$6,0),""),"")</f>
        <v/>
      </c>
      <c r="AM99" s="137" t="str">
        <f>IFERROR(IF(OR(AM$81=$C99,AM$81=list!$C$4),VLOOKUP($E99,'Container Panel'!$B$41:$M$100,'Container Panel'!$I$38,0)*HLOOKUP(AM$83,$F$146:$AS$206,$D99+1,0)/VLOOKUP(AM$83,Input!$A$9:$H$48,Input!$H$6,0),""),"")</f>
        <v/>
      </c>
      <c r="AN99" s="137" t="str">
        <f>IFERROR(IF(OR(AN$81=$C99,AN$81=list!$C$4),VLOOKUP($E99,'Container Panel'!$B$41:$M$100,'Container Panel'!$I$38,0)*HLOOKUP(AN$83,$F$146:$AS$206,$D99+1,0)/VLOOKUP(AN$83,Input!$A$9:$H$48,Input!$H$6,0),""),"")</f>
        <v/>
      </c>
      <c r="AO99" s="137" t="str">
        <f>IFERROR(IF(OR(AO$81=$C99,AO$81=list!$C$4),VLOOKUP($E99,'Container Panel'!$B$41:$M$100,'Container Panel'!$I$38,0)*HLOOKUP(AO$83,$F$146:$AS$206,$D99+1,0)/VLOOKUP(AO$83,Input!$A$9:$H$48,Input!$H$6,0),""),"")</f>
        <v/>
      </c>
      <c r="AP99" s="137" t="str">
        <f>IFERROR(IF(OR(AP$81=$C99,AP$81=list!$C$4),VLOOKUP($E99,'Container Panel'!$B$41:$M$100,'Container Panel'!$I$38,0)*HLOOKUP(AP$83,$F$146:$AS$206,$D99+1,0)/VLOOKUP(AP$83,Input!$A$9:$H$48,Input!$H$6,0),""),"")</f>
        <v/>
      </c>
      <c r="AQ99" s="137" t="str">
        <f>IFERROR(IF(OR(AQ$81=$C99,AQ$81=list!$C$4),VLOOKUP($E99,'Container Panel'!$B$41:$M$100,'Container Panel'!$I$38,0)*HLOOKUP(AQ$83,$F$146:$AS$206,$D99+1,0)/VLOOKUP(AQ$83,Input!$A$9:$H$48,Input!$H$6,0),""),"")</f>
        <v/>
      </c>
      <c r="AR99" s="137" t="str">
        <f>IFERROR(IF(OR(AR$81=$C99,AR$81=list!$C$4),VLOOKUP($E99,'Container Panel'!$B$41:$M$100,'Container Panel'!$I$38,0)*HLOOKUP(AR$83,$F$146:$AS$206,$D99+1,0)/VLOOKUP(AR$83,Input!$A$9:$H$48,Input!$H$6,0),""),"")</f>
        <v/>
      </c>
      <c r="AS99" s="137" t="str">
        <f>IFERROR(IF(OR(AS$81=$C99,AS$81=list!$C$4),VLOOKUP($E99,'Container Panel'!$B$41:$M$100,'Container Panel'!$I$38,0)*HLOOKUP(AS$83,$F$146:$AS$206,$D99+1,0)/VLOOKUP(AS$83,Input!$A$9:$H$48,Input!$H$6,0),""),"")</f>
        <v/>
      </c>
    </row>
    <row r="100" spans="3:45">
      <c r="C100" s="74" t="str">
        <f>IFERROR(VLOOKUP($E100,'Container Panel'!$B$41:$M$100,'Container Panel'!$K$38,0),"")</f>
        <v>Box</v>
      </c>
      <c r="D100" s="74">
        <v>17</v>
      </c>
      <c r="E100" s="135" t="str">
        <f t="shared" si="13"/>
        <v>EU3212</v>
      </c>
      <c r="F100" s="137">
        <f ca="1">IFERROR(IF(OR(F$81=$C100,F$81=list!$C$4),VLOOKUP($E100,'Container Panel'!$B$41:$M$100,'Container Panel'!$I$38,0)*HLOOKUP(F$83,$F$146:$AS$206,$D100+1,0)/VLOOKUP(F$83,Input!$A$9:$H$48,Input!$H$6,0),""),"")</f>
        <v>0.28199999999999997</v>
      </c>
      <c r="G100" s="137" t="str">
        <f ca="1">IFERROR(IF(OR(G$81=$C100,G$81=list!$C$4),VLOOKUP($E100,'Container Panel'!$B$41:$M$100,'Container Panel'!$I$38,0)*HLOOKUP(G$83,$F$146:$AS$206,$D100+1,0)/VLOOKUP(G$83,Input!$A$9:$H$48,Input!$H$6,0),""),"")</f>
        <v/>
      </c>
      <c r="H100" s="137" t="str">
        <f>IFERROR(IF(OR(H$81=$C100,H$81=list!$C$4),VLOOKUP($E100,'Container Panel'!$B$41:$M$100,'Container Panel'!$I$38,0)*HLOOKUP(H$83,$F$146:$AS$206,$D100+1,0)/VLOOKUP(H$83,Input!$A$9:$H$48,Input!$H$6,0),""),"")</f>
        <v/>
      </c>
      <c r="I100" s="137" t="str">
        <f>IFERROR(IF(OR(I$81=$C100,I$81=list!$C$4),VLOOKUP($E100,'Container Panel'!$B$41:$M$100,'Container Panel'!$I$38,0)*HLOOKUP(I$83,$F$146:$AS$206,$D100+1,0)/VLOOKUP(I$83,Input!$A$9:$H$48,Input!$H$6,0),""),"")</f>
        <v/>
      </c>
      <c r="J100" s="137" t="str">
        <f>IFERROR(IF(OR(J$81=$C100,J$81=list!$C$4),VLOOKUP($E100,'Container Panel'!$B$41:$M$100,'Container Panel'!$I$38,0)*HLOOKUP(J$83,$F$146:$AS$206,$D100+1,0)/VLOOKUP(J$83,Input!$A$9:$H$48,Input!$H$6,0),""),"")</f>
        <v/>
      </c>
      <c r="K100" s="137" t="str">
        <f>IFERROR(IF(OR(K$81=$C100,K$81=list!$C$4),VLOOKUP($E100,'Container Panel'!$B$41:$M$100,'Container Panel'!$I$38,0)*HLOOKUP(K$83,$F$146:$AS$206,$D100+1,0)/VLOOKUP(K$83,Input!$A$9:$H$48,Input!$H$6,0),""),"")</f>
        <v/>
      </c>
      <c r="L100" s="137" t="str">
        <f>IFERROR(IF(OR(L$81=$C100,L$81=list!$C$4),VLOOKUP($E100,'Container Panel'!$B$41:$M$100,'Container Panel'!$I$38,0)*HLOOKUP(L$83,$F$146:$AS$206,$D100+1,0)/VLOOKUP(L$83,Input!$A$9:$H$48,Input!$H$6,0),""),"")</f>
        <v/>
      </c>
      <c r="M100" s="137" t="str">
        <f>IFERROR(IF(OR(M$81=$C100,M$81=list!$C$4),VLOOKUP($E100,'Container Panel'!$B$41:$M$100,'Container Panel'!$I$38,0)*HLOOKUP(M$83,$F$146:$AS$206,$D100+1,0)/VLOOKUP(M$83,Input!$A$9:$H$48,Input!$H$6,0),""),"")</f>
        <v/>
      </c>
      <c r="N100" s="137" t="str">
        <f>IFERROR(IF(OR(N$81=$C100,N$81=list!$C$4),VLOOKUP($E100,'Container Panel'!$B$41:$M$100,'Container Panel'!$I$38,0)*HLOOKUP(N$83,$F$146:$AS$206,$D100+1,0)/VLOOKUP(N$83,Input!$A$9:$H$48,Input!$H$6,0),""),"")</f>
        <v/>
      </c>
      <c r="O100" s="137" t="str">
        <f>IFERROR(IF(OR(O$81=$C100,O$81=list!$C$4),VLOOKUP($E100,'Container Panel'!$B$41:$M$100,'Container Panel'!$I$38,0)*HLOOKUP(O$83,$F$146:$AS$206,$D100+1,0)/VLOOKUP(O$83,Input!$A$9:$H$48,Input!$H$6,0),""),"")</f>
        <v/>
      </c>
      <c r="P100" s="137" t="str">
        <f>IFERROR(IF(OR(P$81=$C100,P$81=list!$C$4),VLOOKUP($E100,'Container Panel'!$B$41:$M$100,'Container Panel'!$I$38,0)*HLOOKUP(P$83,$F$146:$AS$206,$D100+1,0)/VLOOKUP(P$83,Input!$A$9:$H$48,Input!$H$6,0),""),"")</f>
        <v/>
      </c>
      <c r="Q100" s="137" t="str">
        <f>IFERROR(IF(OR(Q$81=$C100,Q$81=list!$C$4),VLOOKUP($E100,'Container Panel'!$B$41:$M$100,'Container Panel'!$I$38,0)*HLOOKUP(Q$83,$F$146:$AS$206,$D100+1,0)/VLOOKUP(Q$83,Input!$A$9:$H$48,Input!$H$6,0),""),"")</f>
        <v/>
      </c>
      <c r="R100" s="137" t="str">
        <f>IFERROR(IF(OR(R$81=$C100,R$81=list!$C$4),VLOOKUP($E100,'Container Panel'!$B$41:$M$100,'Container Panel'!$I$38,0)*HLOOKUP(R$83,$F$146:$AS$206,$D100+1,0)/VLOOKUP(R$83,Input!$A$9:$H$48,Input!$H$6,0),""),"")</f>
        <v/>
      </c>
      <c r="S100" s="137" t="str">
        <f>IFERROR(IF(OR(S$81=$C100,S$81=list!$C$4),VLOOKUP($E100,'Container Panel'!$B$41:$M$100,'Container Panel'!$I$38,0)*HLOOKUP(S$83,$F$146:$AS$206,$D100+1,0)/VLOOKUP(S$83,Input!$A$9:$H$48,Input!$H$6,0),""),"")</f>
        <v/>
      </c>
      <c r="T100" s="137" t="str">
        <f>IFERROR(IF(OR(T$81=$C100,T$81=list!$C$4),VLOOKUP($E100,'Container Panel'!$B$41:$M$100,'Container Panel'!$I$38,0)*HLOOKUP(T$83,$F$146:$AS$206,$D100+1,0)/VLOOKUP(T$83,Input!$A$9:$H$48,Input!$H$6,0),""),"")</f>
        <v/>
      </c>
      <c r="U100" s="137" t="str">
        <f>IFERROR(IF(OR(U$81=$C100,U$81=list!$C$4),VLOOKUP($E100,'Container Panel'!$B$41:$M$100,'Container Panel'!$I$38,0)*HLOOKUP(U$83,$F$146:$AS$206,$D100+1,0)/VLOOKUP(U$83,Input!$A$9:$H$48,Input!$H$6,0),""),"")</f>
        <v/>
      </c>
      <c r="V100" s="137" t="str">
        <f>IFERROR(IF(OR(V$81=$C100,V$81=list!$C$4),VLOOKUP($E100,'Container Panel'!$B$41:$M$100,'Container Panel'!$I$38,0)*HLOOKUP(V$83,$F$146:$AS$206,$D100+1,0)/VLOOKUP(V$83,Input!$A$9:$H$48,Input!$H$6,0),""),"")</f>
        <v/>
      </c>
      <c r="W100" s="137" t="str">
        <f>IFERROR(IF(OR(W$81=$C100,W$81=list!$C$4),VLOOKUP($E100,'Container Panel'!$B$41:$M$100,'Container Panel'!$I$38,0)*HLOOKUP(W$83,$F$146:$AS$206,$D100+1,0)/VLOOKUP(W$83,Input!$A$9:$H$48,Input!$H$6,0),""),"")</f>
        <v/>
      </c>
      <c r="X100" s="137" t="str">
        <f>IFERROR(IF(OR(X$81=$C100,X$81=list!$C$4),VLOOKUP($E100,'Container Panel'!$B$41:$M$100,'Container Panel'!$I$38,0)*HLOOKUP(X$83,$F$146:$AS$206,$D100+1,0)/VLOOKUP(X$83,Input!$A$9:$H$48,Input!$H$6,0),""),"")</f>
        <v/>
      </c>
      <c r="Y100" s="137" t="str">
        <f>IFERROR(IF(OR(Y$81=$C100,Y$81=list!$C$4),VLOOKUP($E100,'Container Panel'!$B$41:$M$100,'Container Panel'!$I$38,0)*HLOOKUP(Y$83,$F$146:$AS$206,$D100+1,0)/VLOOKUP(Y$83,Input!$A$9:$H$48,Input!$H$6,0),""),"")</f>
        <v/>
      </c>
      <c r="Z100" s="137" t="str">
        <f>IFERROR(IF(OR(Z$81=$C100,Z$81=list!$C$4),VLOOKUP($E100,'Container Panel'!$B$41:$M$100,'Container Panel'!$I$38,0)*HLOOKUP(Z$83,$F$146:$AS$206,$D100+1,0)/VLOOKUP(Z$83,Input!$A$9:$H$48,Input!$H$6,0),""),"")</f>
        <v/>
      </c>
      <c r="AA100" s="137" t="str">
        <f>IFERROR(IF(OR(AA$81=$C100,AA$81=list!$C$4),VLOOKUP($E100,'Container Panel'!$B$41:$M$100,'Container Panel'!$I$38,0)*HLOOKUP(AA$83,$F$146:$AS$206,$D100+1,0)/VLOOKUP(AA$83,Input!$A$9:$H$48,Input!$H$6,0),""),"")</f>
        <v/>
      </c>
      <c r="AB100" s="137" t="str">
        <f>IFERROR(IF(OR(AB$81=$C100,AB$81=list!$C$4),VLOOKUP($E100,'Container Panel'!$B$41:$M$100,'Container Panel'!$I$38,0)*HLOOKUP(AB$83,$F$146:$AS$206,$D100+1,0)/VLOOKUP(AB$83,Input!$A$9:$H$48,Input!$H$6,0),""),"")</f>
        <v/>
      </c>
      <c r="AC100" s="137" t="str">
        <f>IFERROR(IF(OR(AC$81=$C100,AC$81=list!$C$4),VLOOKUP($E100,'Container Panel'!$B$41:$M$100,'Container Panel'!$I$38,0)*HLOOKUP(AC$83,$F$146:$AS$206,$D100+1,0)/VLOOKUP(AC$83,Input!$A$9:$H$48,Input!$H$6,0),""),"")</f>
        <v/>
      </c>
      <c r="AD100" s="137" t="str">
        <f>IFERROR(IF(OR(AD$81=$C100,AD$81=list!$C$4),VLOOKUP($E100,'Container Panel'!$B$41:$M$100,'Container Panel'!$I$38,0)*HLOOKUP(AD$83,$F$146:$AS$206,$D100+1,0)/VLOOKUP(AD$83,Input!$A$9:$H$48,Input!$H$6,0),""),"")</f>
        <v/>
      </c>
      <c r="AE100" s="137" t="str">
        <f>IFERROR(IF(OR(AE$81=$C100,AE$81=list!$C$4),VLOOKUP($E100,'Container Panel'!$B$41:$M$100,'Container Panel'!$I$38,0)*HLOOKUP(AE$83,$F$146:$AS$206,$D100+1,0)/VLOOKUP(AE$83,Input!$A$9:$H$48,Input!$H$6,0),""),"")</f>
        <v/>
      </c>
      <c r="AF100" s="137" t="str">
        <f>IFERROR(IF(OR(AF$81=$C100,AF$81=list!$C$4),VLOOKUP($E100,'Container Panel'!$B$41:$M$100,'Container Panel'!$I$38,0)*HLOOKUP(AF$83,$F$146:$AS$206,$D100+1,0)/VLOOKUP(AF$83,Input!$A$9:$H$48,Input!$H$6,0),""),"")</f>
        <v/>
      </c>
      <c r="AG100" s="137" t="str">
        <f>IFERROR(IF(OR(AG$81=$C100,AG$81=list!$C$4),VLOOKUP($E100,'Container Panel'!$B$41:$M$100,'Container Panel'!$I$38,0)*HLOOKUP(AG$83,$F$146:$AS$206,$D100+1,0)/VLOOKUP(AG$83,Input!$A$9:$H$48,Input!$H$6,0),""),"")</f>
        <v/>
      </c>
      <c r="AH100" s="137" t="str">
        <f>IFERROR(IF(OR(AH$81=$C100,AH$81=list!$C$4),VLOOKUP($E100,'Container Panel'!$B$41:$M$100,'Container Panel'!$I$38,0)*HLOOKUP(AH$83,$F$146:$AS$206,$D100+1,0)/VLOOKUP(AH$83,Input!$A$9:$H$48,Input!$H$6,0),""),"")</f>
        <v/>
      </c>
      <c r="AI100" s="137" t="str">
        <f>IFERROR(IF(OR(AI$81=$C100,AI$81=list!$C$4),VLOOKUP($E100,'Container Panel'!$B$41:$M$100,'Container Panel'!$I$38,0)*HLOOKUP(AI$83,$F$146:$AS$206,$D100+1,0)/VLOOKUP(AI$83,Input!$A$9:$H$48,Input!$H$6,0),""),"")</f>
        <v/>
      </c>
      <c r="AJ100" s="137" t="str">
        <f>IFERROR(IF(OR(AJ$81=$C100,AJ$81=list!$C$4),VLOOKUP($E100,'Container Panel'!$B$41:$M$100,'Container Panel'!$I$38,0)*HLOOKUP(AJ$83,$F$146:$AS$206,$D100+1,0)/VLOOKUP(AJ$83,Input!$A$9:$H$48,Input!$H$6,0),""),"")</f>
        <v/>
      </c>
      <c r="AK100" s="137" t="str">
        <f>IFERROR(IF(OR(AK$81=$C100,AK$81=list!$C$4),VLOOKUP($E100,'Container Panel'!$B$41:$M$100,'Container Panel'!$I$38,0)*HLOOKUP(AK$83,$F$146:$AS$206,$D100+1,0)/VLOOKUP(AK$83,Input!$A$9:$H$48,Input!$H$6,0),""),"")</f>
        <v/>
      </c>
      <c r="AL100" s="137" t="str">
        <f>IFERROR(IF(OR(AL$81=$C100,AL$81=list!$C$4),VLOOKUP($E100,'Container Panel'!$B$41:$M$100,'Container Panel'!$I$38,0)*HLOOKUP(AL$83,$F$146:$AS$206,$D100+1,0)/VLOOKUP(AL$83,Input!$A$9:$H$48,Input!$H$6,0),""),"")</f>
        <v/>
      </c>
      <c r="AM100" s="137" t="str">
        <f>IFERROR(IF(OR(AM$81=$C100,AM$81=list!$C$4),VLOOKUP($E100,'Container Panel'!$B$41:$M$100,'Container Panel'!$I$38,0)*HLOOKUP(AM$83,$F$146:$AS$206,$D100+1,0)/VLOOKUP(AM$83,Input!$A$9:$H$48,Input!$H$6,0),""),"")</f>
        <v/>
      </c>
      <c r="AN100" s="137" t="str">
        <f>IFERROR(IF(OR(AN$81=$C100,AN$81=list!$C$4),VLOOKUP($E100,'Container Panel'!$B$41:$M$100,'Container Panel'!$I$38,0)*HLOOKUP(AN$83,$F$146:$AS$206,$D100+1,0)/VLOOKUP(AN$83,Input!$A$9:$H$48,Input!$H$6,0),""),"")</f>
        <v/>
      </c>
      <c r="AO100" s="137" t="str">
        <f>IFERROR(IF(OR(AO$81=$C100,AO$81=list!$C$4),VLOOKUP($E100,'Container Panel'!$B$41:$M$100,'Container Panel'!$I$38,0)*HLOOKUP(AO$83,$F$146:$AS$206,$D100+1,0)/VLOOKUP(AO$83,Input!$A$9:$H$48,Input!$H$6,0),""),"")</f>
        <v/>
      </c>
      <c r="AP100" s="137" t="str">
        <f>IFERROR(IF(OR(AP$81=$C100,AP$81=list!$C$4),VLOOKUP($E100,'Container Panel'!$B$41:$M$100,'Container Panel'!$I$38,0)*HLOOKUP(AP$83,$F$146:$AS$206,$D100+1,0)/VLOOKUP(AP$83,Input!$A$9:$H$48,Input!$H$6,0),""),"")</f>
        <v/>
      </c>
      <c r="AQ100" s="137" t="str">
        <f>IFERROR(IF(OR(AQ$81=$C100,AQ$81=list!$C$4),VLOOKUP($E100,'Container Panel'!$B$41:$M$100,'Container Panel'!$I$38,0)*HLOOKUP(AQ$83,$F$146:$AS$206,$D100+1,0)/VLOOKUP(AQ$83,Input!$A$9:$H$48,Input!$H$6,0),""),"")</f>
        <v/>
      </c>
      <c r="AR100" s="137" t="str">
        <f>IFERROR(IF(OR(AR$81=$C100,AR$81=list!$C$4),VLOOKUP($E100,'Container Panel'!$B$41:$M$100,'Container Panel'!$I$38,0)*HLOOKUP(AR$83,$F$146:$AS$206,$D100+1,0)/VLOOKUP(AR$83,Input!$A$9:$H$48,Input!$H$6,0),""),"")</f>
        <v/>
      </c>
      <c r="AS100" s="137" t="str">
        <f>IFERROR(IF(OR(AS$81=$C100,AS$81=list!$C$4),VLOOKUP($E100,'Container Panel'!$B$41:$M$100,'Container Panel'!$I$38,0)*HLOOKUP(AS$83,$F$146:$AS$206,$D100+1,0)/VLOOKUP(AS$83,Input!$A$9:$H$48,Input!$H$6,0),""),"")</f>
        <v/>
      </c>
    </row>
    <row r="101" spans="3:45">
      <c r="C101" s="74" t="str">
        <f>IFERROR(VLOOKUP($E101,'Container Panel'!$B$41:$M$100,'Container Panel'!$K$38,0),"")</f>
        <v>Box</v>
      </c>
      <c r="D101" s="74">
        <v>18</v>
      </c>
      <c r="E101" s="135" t="str">
        <f t="shared" si="13"/>
        <v>EU64175</v>
      </c>
      <c r="F101" s="137">
        <f ca="1">IFERROR(IF(OR(F$81=$C101,F$81=list!$C$4),VLOOKUP($E101,'Container Panel'!$B$41:$M$100,'Container Panel'!$I$38,0)*HLOOKUP(F$83,$F$146:$AS$206,$D101+1,0)/VLOOKUP(F$83,Input!$A$9:$H$48,Input!$H$6,0),""),"")</f>
        <v>3.2537142857142855E-2</v>
      </c>
      <c r="G101" s="137">
        <f ca="1">IFERROR(IF(OR(G$81=$C101,G$81=list!$C$4),VLOOKUP($E101,'Container Panel'!$B$41:$M$100,'Container Panel'!$I$38,0)*HLOOKUP(G$83,$F$146:$AS$206,$D101+1,0)/VLOOKUP(G$83,Input!$A$9:$H$48,Input!$H$6,0),""),"")</f>
        <v>0.14599999999999999</v>
      </c>
      <c r="H101" s="137" t="str">
        <f>IFERROR(IF(OR(H$81=$C101,H$81=list!$C$4),VLOOKUP($E101,'Container Panel'!$B$41:$M$100,'Container Panel'!$I$38,0)*HLOOKUP(H$83,$F$146:$AS$206,$D101+1,0)/VLOOKUP(H$83,Input!$A$9:$H$48,Input!$H$6,0),""),"")</f>
        <v/>
      </c>
      <c r="I101" s="137" t="str">
        <f>IFERROR(IF(OR(I$81=$C101,I$81=list!$C$4),VLOOKUP($E101,'Container Panel'!$B$41:$M$100,'Container Panel'!$I$38,0)*HLOOKUP(I$83,$F$146:$AS$206,$D101+1,0)/VLOOKUP(I$83,Input!$A$9:$H$48,Input!$H$6,0),""),"")</f>
        <v/>
      </c>
      <c r="J101" s="137" t="str">
        <f>IFERROR(IF(OR(J$81=$C101,J$81=list!$C$4),VLOOKUP($E101,'Container Panel'!$B$41:$M$100,'Container Panel'!$I$38,0)*HLOOKUP(J$83,$F$146:$AS$206,$D101+1,0)/VLOOKUP(J$83,Input!$A$9:$H$48,Input!$H$6,0),""),"")</f>
        <v/>
      </c>
      <c r="K101" s="137" t="str">
        <f>IFERROR(IF(OR(K$81=$C101,K$81=list!$C$4),VLOOKUP($E101,'Container Panel'!$B$41:$M$100,'Container Panel'!$I$38,0)*HLOOKUP(K$83,$F$146:$AS$206,$D101+1,0)/VLOOKUP(K$83,Input!$A$9:$H$48,Input!$H$6,0),""),"")</f>
        <v/>
      </c>
      <c r="L101" s="137" t="str">
        <f>IFERROR(IF(OR(L$81=$C101,L$81=list!$C$4),VLOOKUP($E101,'Container Panel'!$B$41:$M$100,'Container Panel'!$I$38,0)*HLOOKUP(L$83,$F$146:$AS$206,$D101+1,0)/VLOOKUP(L$83,Input!$A$9:$H$48,Input!$H$6,0),""),"")</f>
        <v/>
      </c>
      <c r="M101" s="137" t="str">
        <f>IFERROR(IF(OR(M$81=$C101,M$81=list!$C$4),VLOOKUP($E101,'Container Panel'!$B$41:$M$100,'Container Panel'!$I$38,0)*HLOOKUP(M$83,$F$146:$AS$206,$D101+1,0)/VLOOKUP(M$83,Input!$A$9:$H$48,Input!$H$6,0),""),"")</f>
        <v/>
      </c>
      <c r="N101" s="137" t="str">
        <f>IFERROR(IF(OR(N$81=$C101,N$81=list!$C$4),VLOOKUP($E101,'Container Panel'!$B$41:$M$100,'Container Panel'!$I$38,0)*HLOOKUP(N$83,$F$146:$AS$206,$D101+1,0)/VLOOKUP(N$83,Input!$A$9:$H$48,Input!$H$6,0),""),"")</f>
        <v/>
      </c>
      <c r="O101" s="137" t="str">
        <f>IFERROR(IF(OR(O$81=$C101,O$81=list!$C$4),VLOOKUP($E101,'Container Panel'!$B$41:$M$100,'Container Panel'!$I$38,0)*HLOOKUP(O$83,$F$146:$AS$206,$D101+1,0)/VLOOKUP(O$83,Input!$A$9:$H$48,Input!$H$6,0),""),"")</f>
        <v/>
      </c>
      <c r="P101" s="137" t="str">
        <f>IFERROR(IF(OR(P$81=$C101,P$81=list!$C$4),VLOOKUP($E101,'Container Panel'!$B$41:$M$100,'Container Panel'!$I$38,0)*HLOOKUP(P$83,$F$146:$AS$206,$D101+1,0)/VLOOKUP(P$83,Input!$A$9:$H$48,Input!$H$6,0),""),"")</f>
        <v/>
      </c>
      <c r="Q101" s="137" t="str">
        <f>IFERROR(IF(OR(Q$81=$C101,Q$81=list!$C$4),VLOOKUP($E101,'Container Panel'!$B$41:$M$100,'Container Panel'!$I$38,0)*HLOOKUP(Q$83,$F$146:$AS$206,$D101+1,0)/VLOOKUP(Q$83,Input!$A$9:$H$48,Input!$H$6,0),""),"")</f>
        <v/>
      </c>
      <c r="R101" s="137" t="str">
        <f>IFERROR(IF(OR(R$81=$C101,R$81=list!$C$4),VLOOKUP($E101,'Container Panel'!$B$41:$M$100,'Container Panel'!$I$38,0)*HLOOKUP(R$83,$F$146:$AS$206,$D101+1,0)/VLOOKUP(R$83,Input!$A$9:$H$48,Input!$H$6,0),""),"")</f>
        <v/>
      </c>
      <c r="S101" s="137" t="str">
        <f>IFERROR(IF(OR(S$81=$C101,S$81=list!$C$4),VLOOKUP($E101,'Container Panel'!$B$41:$M$100,'Container Panel'!$I$38,0)*HLOOKUP(S$83,$F$146:$AS$206,$D101+1,0)/VLOOKUP(S$83,Input!$A$9:$H$48,Input!$H$6,0),""),"")</f>
        <v/>
      </c>
      <c r="T101" s="137" t="str">
        <f>IFERROR(IF(OR(T$81=$C101,T$81=list!$C$4),VLOOKUP($E101,'Container Panel'!$B$41:$M$100,'Container Panel'!$I$38,0)*HLOOKUP(T$83,$F$146:$AS$206,$D101+1,0)/VLOOKUP(T$83,Input!$A$9:$H$48,Input!$H$6,0),""),"")</f>
        <v/>
      </c>
      <c r="U101" s="137" t="str">
        <f>IFERROR(IF(OR(U$81=$C101,U$81=list!$C$4),VLOOKUP($E101,'Container Panel'!$B$41:$M$100,'Container Panel'!$I$38,0)*HLOOKUP(U$83,$F$146:$AS$206,$D101+1,0)/VLOOKUP(U$83,Input!$A$9:$H$48,Input!$H$6,0),""),"")</f>
        <v/>
      </c>
      <c r="V101" s="137" t="str">
        <f>IFERROR(IF(OR(V$81=$C101,V$81=list!$C$4),VLOOKUP($E101,'Container Panel'!$B$41:$M$100,'Container Panel'!$I$38,0)*HLOOKUP(V$83,$F$146:$AS$206,$D101+1,0)/VLOOKUP(V$83,Input!$A$9:$H$48,Input!$H$6,0),""),"")</f>
        <v/>
      </c>
      <c r="W101" s="137" t="str">
        <f>IFERROR(IF(OR(W$81=$C101,W$81=list!$C$4),VLOOKUP($E101,'Container Panel'!$B$41:$M$100,'Container Panel'!$I$38,0)*HLOOKUP(W$83,$F$146:$AS$206,$D101+1,0)/VLOOKUP(W$83,Input!$A$9:$H$48,Input!$H$6,0),""),"")</f>
        <v/>
      </c>
      <c r="X101" s="137" t="str">
        <f>IFERROR(IF(OR(X$81=$C101,X$81=list!$C$4),VLOOKUP($E101,'Container Panel'!$B$41:$M$100,'Container Panel'!$I$38,0)*HLOOKUP(X$83,$F$146:$AS$206,$D101+1,0)/VLOOKUP(X$83,Input!$A$9:$H$48,Input!$H$6,0),""),"")</f>
        <v/>
      </c>
      <c r="Y101" s="137" t="str">
        <f>IFERROR(IF(OR(Y$81=$C101,Y$81=list!$C$4),VLOOKUP($E101,'Container Panel'!$B$41:$M$100,'Container Panel'!$I$38,0)*HLOOKUP(Y$83,$F$146:$AS$206,$D101+1,0)/VLOOKUP(Y$83,Input!$A$9:$H$48,Input!$H$6,0),""),"")</f>
        <v/>
      </c>
      <c r="Z101" s="137" t="str">
        <f>IFERROR(IF(OR(Z$81=$C101,Z$81=list!$C$4),VLOOKUP($E101,'Container Panel'!$B$41:$M$100,'Container Panel'!$I$38,0)*HLOOKUP(Z$83,$F$146:$AS$206,$D101+1,0)/VLOOKUP(Z$83,Input!$A$9:$H$48,Input!$H$6,0),""),"")</f>
        <v/>
      </c>
      <c r="AA101" s="137" t="str">
        <f>IFERROR(IF(OR(AA$81=$C101,AA$81=list!$C$4),VLOOKUP($E101,'Container Panel'!$B$41:$M$100,'Container Panel'!$I$38,0)*HLOOKUP(AA$83,$F$146:$AS$206,$D101+1,0)/VLOOKUP(AA$83,Input!$A$9:$H$48,Input!$H$6,0),""),"")</f>
        <v/>
      </c>
      <c r="AB101" s="137" t="str">
        <f>IFERROR(IF(OR(AB$81=$C101,AB$81=list!$C$4),VLOOKUP($E101,'Container Panel'!$B$41:$M$100,'Container Panel'!$I$38,0)*HLOOKUP(AB$83,$F$146:$AS$206,$D101+1,0)/VLOOKUP(AB$83,Input!$A$9:$H$48,Input!$H$6,0),""),"")</f>
        <v/>
      </c>
      <c r="AC101" s="137" t="str">
        <f>IFERROR(IF(OR(AC$81=$C101,AC$81=list!$C$4),VLOOKUP($E101,'Container Panel'!$B$41:$M$100,'Container Panel'!$I$38,0)*HLOOKUP(AC$83,$F$146:$AS$206,$D101+1,0)/VLOOKUP(AC$83,Input!$A$9:$H$48,Input!$H$6,0),""),"")</f>
        <v/>
      </c>
      <c r="AD101" s="137" t="str">
        <f>IFERROR(IF(OR(AD$81=$C101,AD$81=list!$C$4),VLOOKUP($E101,'Container Panel'!$B$41:$M$100,'Container Panel'!$I$38,0)*HLOOKUP(AD$83,$F$146:$AS$206,$D101+1,0)/VLOOKUP(AD$83,Input!$A$9:$H$48,Input!$H$6,0),""),"")</f>
        <v/>
      </c>
      <c r="AE101" s="137" t="str">
        <f>IFERROR(IF(OR(AE$81=$C101,AE$81=list!$C$4),VLOOKUP($E101,'Container Panel'!$B$41:$M$100,'Container Panel'!$I$38,0)*HLOOKUP(AE$83,$F$146:$AS$206,$D101+1,0)/VLOOKUP(AE$83,Input!$A$9:$H$48,Input!$H$6,0),""),"")</f>
        <v/>
      </c>
      <c r="AF101" s="137" t="str">
        <f>IFERROR(IF(OR(AF$81=$C101,AF$81=list!$C$4),VLOOKUP($E101,'Container Panel'!$B$41:$M$100,'Container Panel'!$I$38,0)*HLOOKUP(AF$83,$F$146:$AS$206,$D101+1,0)/VLOOKUP(AF$83,Input!$A$9:$H$48,Input!$H$6,0),""),"")</f>
        <v/>
      </c>
      <c r="AG101" s="137" t="str">
        <f>IFERROR(IF(OR(AG$81=$C101,AG$81=list!$C$4),VLOOKUP($E101,'Container Panel'!$B$41:$M$100,'Container Panel'!$I$38,0)*HLOOKUP(AG$83,$F$146:$AS$206,$D101+1,0)/VLOOKUP(AG$83,Input!$A$9:$H$48,Input!$H$6,0),""),"")</f>
        <v/>
      </c>
      <c r="AH101" s="137" t="str">
        <f>IFERROR(IF(OR(AH$81=$C101,AH$81=list!$C$4),VLOOKUP($E101,'Container Panel'!$B$41:$M$100,'Container Panel'!$I$38,0)*HLOOKUP(AH$83,$F$146:$AS$206,$D101+1,0)/VLOOKUP(AH$83,Input!$A$9:$H$48,Input!$H$6,0),""),"")</f>
        <v/>
      </c>
      <c r="AI101" s="137" t="str">
        <f>IFERROR(IF(OR(AI$81=$C101,AI$81=list!$C$4),VLOOKUP($E101,'Container Panel'!$B$41:$M$100,'Container Panel'!$I$38,0)*HLOOKUP(AI$83,$F$146:$AS$206,$D101+1,0)/VLOOKUP(AI$83,Input!$A$9:$H$48,Input!$H$6,0),""),"")</f>
        <v/>
      </c>
      <c r="AJ101" s="137" t="str">
        <f>IFERROR(IF(OR(AJ$81=$C101,AJ$81=list!$C$4),VLOOKUP($E101,'Container Panel'!$B$41:$M$100,'Container Panel'!$I$38,0)*HLOOKUP(AJ$83,$F$146:$AS$206,$D101+1,0)/VLOOKUP(AJ$83,Input!$A$9:$H$48,Input!$H$6,0),""),"")</f>
        <v/>
      </c>
      <c r="AK101" s="137" t="str">
        <f>IFERROR(IF(OR(AK$81=$C101,AK$81=list!$C$4),VLOOKUP($E101,'Container Panel'!$B$41:$M$100,'Container Panel'!$I$38,0)*HLOOKUP(AK$83,$F$146:$AS$206,$D101+1,0)/VLOOKUP(AK$83,Input!$A$9:$H$48,Input!$H$6,0),""),"")</f>
        <v/>
      </c>
      <c r="AL101" s="137" t="str">
        <f>IFERROR(IF(OR(AL$81=$C101,AL$81=list!$C$4),VLOOKUP($E101,'Container Panel'!$B$41:$M$100,'Container Panel'!$I$38,0)*HLOOKUP(AL$83,$F$146:$AS$206,$D101+1,0)/VLOOKUP(AL$83,Input!$A$9:$H$48,Input!$H$6,0),""),"")</f>
        <v/>
      </c>
      <c r="AM101" s="137" t="str">
        <f>IFERROR(IF(OR(AM$81=$C101,AM$81=list!$C$4),VLOOKUP($E101,'Container Panel'!$B$41:$M$100,'Container Panel'!$I$38,0)*HLOOKUP(AM$83,$F$146:$AS$206,$D101+1,0)/VLOOKUP(AM$83,Input!$A$9:$H$48,Input!$H$6,0),""),"")</f>
        <v/>
      </c>
      <c r="AN101" s="137" t="str">
        <f>IFERROR(IF(OR(AN$81=$C101,AN$81=list!$C$4),VLOOKUP($E101,'Container Panel'!$B$41:$M$100,'Container Panel'!$I$38,0)*HLOOKUP(AN$83,$F$146:$AS$206,$D101+1,0)/VLOOKUP(AN$83,Input!$A$9:$H$48,Input!$H$6,0),""),"")</f>
        <v/>
      </c>
      <c r="AO101" s="137" t="str">
        <f>IFERROR(IF(OR(AO$81=$C101,AO$81=list!$C$4),VLOOKUP($E101,'Container Panel'!$B$41:$M$100,'Container Panel'!$I$38,0)*HLOOKUP(AO$83,$F$146:$AS$206,$D101+1,0)/VLOOKUP(AO$83,Input!$A$9:$H$48,Input!$H$6,0),""),"")</f>
        <v/>
      </c>
      <c r="AP101" s="137" t="str">
        <f>IFERROR(IF(OR(AP$81=$C101,AP$81=list!$C$4),VLOOKUP($E101,'Container Panel'!$B$41:$M$100,'Container Panel'!$I$38,0)*HLOOKUP(AP$83,$F$146:$AS$206,$D101+1,0)/VLOOKUP(AP$83,Input!$A$9:$H$48,Input!$H$6,0),""),"")</f>
        <v/>
      </c>
      <c r="AQ101" s="137" t="str">
        <f>IFERROR(IF(OR(AQ$81=$C101,AQ$81=list!$C$4),VLOOKUP($E101,'Container Panel'!$B$41:$M$100,'Container Panel'!$I$38,0)*HLOOKUP(AQ$83,$F$146:$AS$206,$D101+1,0)/VLOOKUP(AQ$83,Input!$A$9:$H$48,Input!$H$6,0),""),"")</f>
        <v/>
      </c>
      <c r="AR101" s="137" t="str">
        <f>IFERROR(IF(OR(AR$81=$C101,AR$81=list!$C$4),VLOOKUP($E101,'Container Panel'!$B$41:$M$100,'Container Panel'!$I$38,0)*HLOOKUP(AR$83,$F$146:$AS$206,$D101+1,0)/VLOOKUP(AR$83,Input!$A$9:$H$48,Input!$H$6,0),""),"")</f>
        <v/>
      </c>
      <c r="AS101" s="137" t="str">
        <f>IFERROR(IF(OR(AS$81=$C101,AS$81=list!$C$4),VLOOKUP($E101,'Container Panel'!$B$41:$M$100,'Container Panel'!$I$38,0)*HLOOKUP(AS$83,$F$146:$AS$206,$D101+1,0)/VLOOKUP(AS$83,Input!$A$9:$H$48,Input!$H$6,0),""),"")</f>
        <v/>
      </c>
    </row>
    <row r="102" spans="3:45">
      <c r="C102" s="74" t="str">
        <f>IFERROR(VLOOKUP($E102,'Container Panel'!$B$41:$M$100,'Container Panel'!$K$38,0),"")</f>
        <v>Box</v>
      </c>
      <c r="D102" s="74">
        <v>19</v>
      </c>
      <c r="E102" s="135" t="str">
        <f t="shared" si="13"/>
        <v>EU8612</v>
      </c>
      <c r="F102" s="137">
        <f ca="1">IFERROR(IF(OR(F$81=$C102,F$81=list!$C$4),VLOOKUP($E102,'Container Panel'!$B$41:$M$100,'Container Panel'!$I$38,0)*HLOOKUP(F$83,$F$146:$AS$206,$D102+1,0)/VLOOKUP(F$83,Input!$A$9:$H$48,Input!$H$6,0),""),"")</f>
        <v>6.457371428571429E-2</v>
      </c>
      <c r="G102" s="137">
        <f ca="1">IFERROR(IF(OR(G$81=$C102,G$81=list!$C$4),VLOOKUP($E102,'Container Panel'!$B$41:$M$100,'Container Panel'!$I$38,0)*HLOOKUP(G$83,$F$146:$AS$206,$D102+1,0)/VLOOKUP(G$83,Input!$A$9:$H$48,Input!$H$6,0),""),"")</f>
        <v>0.17219657142857142</v>
      </c>
      <c r="H102" s="137" t="str">
        <f>IFERROR(IF(OR(H$81=$C102,H$81=list!$C$4),VLOOKUP($E102,'Container Panel'!$B$41:$M$100,'Container Panel'!$I$38,0)*HLOOKUP(H$83,$F$146:$AS$206,$D102+1,0)/VLOOKUP(H$83,Input!$A$9:$H$48,Input!$H$6,0),""),"")</f>
        <v/>
      </c>
      <c r="I102" s="137" t="str">
        <f>IFERROR(IF(OR(I$81=$C102,I$81=list!$C$4),VLOOKUP($E102,'Container Panel'!$B$41:$M$100,'Container Panel'!$I$38,0)*HLOOKUP(I$83,$F$146:$AS$206,$D102+1,0)/VLOOKUP(I$83,Input!$A$9:$H$48,Input!$H$6,0),""),"")</f>
        <v/>
      </c>
      <c r="J102" s="137" t="str">
        <f>IFERROR(IF(OR(J$81=$C102,J$81=list!$C$4),VLOOKUP($E102,'Container Panel'!$B$41:$M$100,'Container Panel'!$I$38,0)*HLOOKUP(J$83,$F$146:$AS$206,$D102+1,0)/VLOOKUP(J$83,Input!$A$9:$H$48,Input!$H$6,0),""),"")</f>
        <v/>
      </c>
      <c r="K102" s="137" t="str">
        <f>IFERROR(IF(OR(K$81=$C102,K$81=list!$C$4),VLOOKUP($E102,'Container Panel'!$B$41:$M$100,'Container Panel'!$I$38,0)*HLOOKUP(K$83,$F$146:$AS$206,$D102+1,0)/VLOOKUP(K$83,Input!$A$9:$H$48,Input!$H$6,0),""),"")</f>
        <v/>
      </c>
      <c r="L102" s="137" t="str">
        <f>IFERROR(IF(OR(L$81=$C102,L$81=list!$C$4),VLOOKUP($E102,'Container Panel'!$B$41:$M$100,'Container Panel'!$I$38,0)*HLOOKUP(L$83,$F$146:$AS$206,$D102+1,0)/VLOOKUP(L$83,Input!$A$9:$H$48,Input!$H$6,0),""),"")</f>
        <v/>
      </c>
      <c r="M102" s="137" t="str">
        <f>IFERROR(IF(OR(M$81=$C102,M$81=list!$C$4),VLOOKUP($E102,'Container Panel'!$B$41:$M$100,'Container Panel'!$I$38,0)*HLOOKUP(M$83,$F$146:$AS$206,$D102+1,0)/VLOOKUP(M$83,Input!$A$9:$H$48,Input!$H$6,0),""),"")</f>
        <v/>
      </c>
      <c r="N102" s="137" t="str">
        <f>IFERROR(IF(OR(N$81=$C102,N$81=list!$C$4),VLOOKUP($E102,'Container Panel'!$B$41:$M$100,'Container Panel'!$I$38,0)*HLOOKUP(N$83,$F$146:$AS$206,$D102+1,0)/VLOOKUP(N$83,Input!$A$9:$H$48,Input!$H$6,0),""),"")</f>
        <v/>
      </c>
      <c r="O102" s="137" t="str">
        <f>IFERROR(IF(OR(O$81=$C102,O$81=list!$C$4),VLOOKUP($E102,'Container Panel'!$B$41:$M$100,'Container Panel'!$I$38,0)*HLOOKUP(O$83,$F$146:$AS$206,$D102+1,0)/VLOOKUP(O$83,Input!$A$9:$H$48,Input!$H$6,0),""),"")</f>
        <v/>
      </c>
      <c r="P102" s="137" t="str">
        <f>IFERROR(IF(OR(P$81=$C102,P$81=list!$C$4),VLOOKUP($E102,'Container Panel'!$B$41:$M$100,'Container Panel'!$I$38,0)*HLOOKUP(P$83,$F$146:$AS$206,$D102+1,0)/VLOOKUP(P$83,Input!$A$9:$H$48,Input!$H$6,0),""),"")</f>
        <v/>
      </c>
      <c r="Q102" s="137" t="str">
        <f>IFERROR(IF(OR(Q$81=$C102,Q$81=list!$C$4),VLOOKUP($E102,'Container Panel'!$B$41:$M$100,'Container Panel'!$I$38,0)*HLOOKUP(Q$83,$F$146:$AS$206,$D102+1,0)/VLOOKUP(Q$83,Input!$A$9:$H$48,Input!$H$6,0),""),"")</f>
        <v/>
      </c>
      <c r="R102" s="137" t="str">
        <f>IFERROR(IF(OR(R$81=$C102,R$81=list!$C$4),VLOOKUP($E102,'Container Panel'!$B$41:$M$100,'Container Panel'!$I$38,0)*HLOOKUP(R$83,$F$146:$AS$206,$D102+1,0)/VLOOKUP(R$83,Input!$A$9:$H$48,Input!$H$6,0),""),"")</f>
        <v/>
      </c>
      <c r="S102" s="137" t="str">
        <f>IFERROR(IF(OR(S$81=$C102,S$81=list!$C$4),VLOOKUP($E102,'Container Panel'!$B$41:$M$100,'Container Panel'!$I$38,0)*HLOOKUP(S$83,$F$146:$AS$206,$D102+1,0)/VLOOKUP(S$83,Input!$A$9:$H$48,Input!$H$6,0),""),"")</f>
        <v/>
      </c>
      <c r="T102" s="137" t="str">
        <f>IFERROR(IF(OR(T$81=$C102,T$81=list!$C$4),VLOOKUP($E102,'Container Panel'!$B$41:$M$100,'Container Panel'!$I$38,0)*HLOOKUP(T$83,$F$146:$AS$206,$D102+1,0)/VLOOKUP(T$83,Input!$A$9:$H$48,Input!$H$6,0),""),"")</f>
        <v/>
      </c>
      <c r="U102" s="137" t="str">
        <f>IFERROR(IF(OR(U$81=$C102,U$81=list!$C$4),VLOOKUP($E102,'Container Panel'!$B$41:$M$100,'Container Panel'!$I$38,0)*HLOOKUP(U$83,$F$146:$AS$206,$D102+1,0)/VLOOKUP(U$83,Input!$A$9:$H$48,Input!$H$6,0),""),"")</f>
        <v/>
      </c>
      <c r="V102" s="137" t="str">
        <f>IFERROR(IF(OR(V$81=$C102,V$81=list!$C$4),VLOOKUP($E102,'Container Panel'!$B$41:$M$100,'Container Panel'!$I$38,0)*HLOOKUP(V$83,$F$146:$AS$206,$D102+1,0)/VLOOKUP(V$83,Input!$A$9:$H$48,Input!$H$6,0),""),"")</f>
        <v/>
      </c>
      <c r="W102" s="137" t="str">
        <f>IFERROR(IF(OR(W$81=$C102,W$81=list!$C$4),VLOOKUP($E102,'Container Panel'!$B$41:$M$100,'Container Panel'!$I$38,0)*HLOOKUP(W$83,$F$146:$AS$206,$D102+1,0)/VLOOKUP(W$83,Input!$A$9:$H$48,Input!$H$6,0),""),"")</f>
        <v/>
      </c>
      <c r="X102" s="137" t="str">
        <f>IFERROR(IF(OR(X$81=$C102,X$81=list!$C$4),VLOOKUP($E102,'Container Panel'!$B$41:$M$100,'Container Panel'!$I$38,0)*HLOOKUP(X$83,$F$146:$AS$206,$D102+1,0)/VLOOKUP(X$83,Input!$A$9:$H$48,Input!$H$6,0),""),"")</f>
        <v/>
      </c>
      <c r="Y102" s="137" t="str">
        <f>IFERROR(IF(OR(Y$81=$C102,Y$81=list!$C$4),VLOOKUP($E102,'Container Panel'!$B$41:$M$100,'Container Panel'!$I$38,0)*HLOOKUP(Y$83,$F$146:$AS$206,$D102+1,0)/VLOOKUP(Y$83,Input!$A$9:$H$48,Input!$H$6,0),""),"")</f>
        <v/>
      </c>
      <c r="Z102" s="137" t="str">
        <f>IFERROR(IF(OR(Z$81=$C102,Z$81=list!$C$4),VLOOKUP($E102,'Container Panel'!$B$41:$M$100,'Container Panel'!$I$38,0)*HLOOKUP(Z$83,$F$146:$AS$206,$D102+1,0)/VLOOKUP(Z$83,Input!$A$9:$H$48,Input!$H$6,0),""),"")</f>
        <v/>
      </c>
      <c r="AA102" s="137" t="str">
        <f>IFERROR(IF(OR(AA$81=$C102,AA$81=list!$C$4),VLOOKUP($E102,'Container Panel'!$B$41:$M$100,'Container Panel'!$I$38,0)*HLOOKUP(AA$83,$F$146:$AS$206,$D102+1,0)/VLOOKUP(AA$83,Input!$A$9:$H$48,Input!$H$6,0),""),"")</f>
        <v/>
      </c>
      <c r="AB102" s="137" t="str">
        <f>IFERROR(IF(OR(AB$81=$C102,AB$81=list!$C$4),VLOOKUP($E102,'Container Panel'!$B$41:$M$100,'Container Panel'!$I$38,0)*HLOOKUP(AB$83,$F$146:$AS$206,$D102+1,0)/VLOOKUP(AB$83,Input!$A$9:$H$48,Input!$H$6,0),""),"")</f>
        <v/>
      </c>
      <c r="AC102" s="137" t="str">
        <f>IFERROR(IF(OR(AC$81=$C102,AC$81=list!$C$4),VLOOKUP($E102,'Container Panel'!$B$41:$M$100,'Container Panel'!$I$38,0)*HLOOKUP(AC$83,$F$146:$AS$206,$D102+1,0)/VLOOKUP(AC$83,Input!$A$9:$H$48,Input!$H$6,0),""),"")</f>
        <v/>
      </c>
      <c r="AD102" s="137" t="str">
        <f>IFERROR(IF(OR(AD$81=$C102,AD$81=list!$C$4),VLOOKUP($E102,'Container Panel'!$B$41:$M$100,'Container Panel'!$I$38,0)*HLOOKUP(AD$83,$F$146:$AS$206,$D102+1,0)/VLOOKUP(AD$83,Input!$A$9:$H$48,Input!$H$6,0),""),"")</f>
        <v/>
      </c>
      <c r="AE102" s="137" t="str">
        <f>IFERROR(IF(OR(AE$81=$C102,AE$81=list!$C$4),VLOOKUP($E102,'Container Panel'!$B$41:$M$100,'Container Panel'!$I$38,0)*HLOOKUP(AE$83,$F$146:$AS$206,$D102+1,0)/VLOOKUP(AE$83,Input!$A$9:$H$48,Input!$H$6,0),""),"")</f>
        <v/>
      </c>
      <c r="AF102" s="137" t="str">
        <f>IFERROR(IF(OR(AF$81=$C102,AF$81=list!$C$4),VLOOKUP($E102,'Container Panel'!$B$41:$M$100,'Container Panel'!$I$38,0)*HLOOKUP(AF$83,$F$146:$AS$206,$D102+1,0)/VLOOKUP(AF$83,Input!$A$9:$H$48,Input!$H$6,0),""),"")</f>
        <v/>
      </c>
      <c r="AG102" s="137" t="str">
        <f>IFERROR(IF(OR(AG$81=$C102,AG$81=list!$C$4),VLOOKUP($E102,'Container Panel'!$B$41:$M$100,'Container Panel'!$I$38,0)*HLOOKUP(AG$83,$F$146:$AS$206,$D102+1,0)/VLOOKUP(AG$83,Input!$A$9:$H$48,Input!$H$6,0),""),"")</f>
        <v/>
      </c>
      <c r="AH102" s="137" t="str">
        <f>IFERROR(IF(OR(AH$81=$C102,AH$81=list!$C$4),VLOOKUP($E102,'Container Panel'!$B$41:$M$100,'Container Panel'!$I$38,0)*HLOOKUP(AH$83,$F$146:$AS$206,$D102+1,0)/VLOOKUP(AH$83,Input!$A$9:$H$48,Input!$H$6,0),""),"")</f>
        <v/>
      </c>
      <c r="AI102" s="137" t="str">
        <f>IFERROR(IF(OR(AI$81=$C102,AI$81=list!$C$4),VLOOKUP($E102,'Container Panel'!$B$41:$M$100,'Container Panel'!$I$38,0)*HLOOKUP(AI$83,$F$146:$AS$206,$D102+1,0)/VLOOKUP(AI$83,Input!$A$9:$H$48,Input!$H$6,0),""),"")</f>
        <v/>
      </c>
      <c r="AJ102" s="137" t="str">
        <f>IFERROR(IF(OR(AJ$81=$C102,AJ$81=list!$C$4),VLOOKUP($E102,'Container Panel'!$B$41:$M$100,'Container Panel'!$I$38,0)*HLOOKUP(AJ$83,$F$146:$AS$206,$D102+1,0)/VLOOKUP(AJ$83,Input!$A$9:$H$48,Input!$H$6,0),""),"")</f>
        <v/>
      </c>
      <c r="AK102" s="137" t="str">
        <f>IFERROR(IF(OR(AK$81=$C102,AK$81=list!$C$4),VLOOKUP($E102,'Container Panel'!$B$41:$M$100,'Container Panel'!$I$38,0)*HLOOKUP(AK$83,$F$146:$AS$206,$D102+1,0)/VLOOKUP(AK$83,Input!$A$9:$H$48,Input!$H$6,0),""),"")</f>
        <v/>
      </c>
      <c r="AL102" s="137" t="str">
        <f>IFERROR(IF(OR(AL$81=$C102,AL$81=list!$C$4),VLOOKUP($E102,'Container Panel'!$B$41:$M$100,'Container Panel'!$I$38,0)*HLOOKUP(AL$83,$F$146:$AS$206,$D102+1,0)/VLOOKUP(AL$83,Input!$A$9:$H$48,Input!$H$6,0),""),"")</f>
        <v/>
      </c>
      <c r="AM102" s="137" t="str">
        <f>IFERROR(IF(OR(AM$81=$C102,AM$81=list!$C$4),VLOOKUP($E102,'Container Panel'!$B$41:$M$100,'Container Panel'!$I$38,0)*HLOOKUP(AM$83,$F$146:$AS$206,$D102+1,0)/VLOOKUP(AM$83,Input!$A$9:$H$48,Input!$H$6,0),""),"")</f>
        <v/>
      </c>
      <c r="AN102" s="137" t="str">
        <f>IFERROR(IF(OR(AN$81=$C102,AN$81=list!$C$4),VLOOKUP($E102,'Container Panel'!$B$41:$M$100,'Container Panel'!$I$38,0)*HLOOKUP(AN$83,$F$146:$AS$206,$D102+1,0)/VLOOKUP(AN$83,Input!$A$9:$H$48,Input!$H$6,0),""),"")</f>
        <v/>
      </c>
      <c r="AO102" s="137" t="str">
        <f>IFERROR(IF(OR(AO$81=$C102,AO$81=list!$C$4),VLOOKUP($E102,'Container Panel'!$B$41:$M$100,'Container Panel'!$I$38,0)*HLOOKUP(AO$83,$F$146:$AS$206,$D102+1,0)/VLOOKUP(AO$83,Input!$A$9:$H$48,Input!$H$6,0),""),"")</f>
        <v/>
      </c>
      <c r="AP102" s="137" t="str">
        <f>IFERROR(IF(OR(AP$81=$C102,AP$81=list!$C$4),VLOOKUP($E102,'Container Panel'!$B$41:$M$100,'Container Panel'!$I$38,0)*HLOOKUP(AP$83,$F$146:$AS$206,$D102+1,0)/VLOOKUP(AP$83,Input!$A$9:$H$48,Input!$H$6,0),""),"")</f>
        <v/>
      </c>
      <c r="AQ102" s="137" t="str">
        <f>IFERROR(IF(OR(AQ$81=$C102,AQ$81=list!$C$4),VLOOKUP($E102,'Container Panel'!$B$41:$M$100,'Container Panel'!$I$38,0)*HLOOKUP(AQ$83,$F$146:$AS$206,$D102+1,0)/VLOOKUP(AQ$83,Input!$A$9:$H$48,Input!$H$6,0),""),"")</f>
        <v/>
      </c>
      <c r="AR102" s="137" t="str">
        <f>IFERROR(IF(OR(AR$81=$C102,AR$81=list!$C$4),VLOOKUP($E102,'Container Panel'!$B$41:$M$100,'Container Panel'!$I$38,0)*HLOOKUP(AR$83,$F$146:$AS$206,$D102+1,0)/VLOOKUP(AR$83,Input!$A$9:$H$48,Input!$H$6,0),""),"")</f>
        <v/>
      </c>
      <c r="AS102" s="137" t="str">
        <f>IFERROR(IF(OR(AS$81=$C102,AS$81=list!$C$4),VLOOKUP($E102,'Container Panel'!$B$41:$M$100,'Container Panel'!$I$38,0)*HLOOKUP(AS$83,$F$146:$AS$206,$D102+1,0)/VLOOKUP(AS$83,Input!$A$9:$H$48,Input!$H$6,0),""),"")</f>
        <v/>
      </c>
    </row>
    <row r="103" spans="3:45">
      <c r="C103" s="74" t="str">
        <f>IFERROR(VLOOKUP($E103,'Container Panel'!$B$41:$M$100,'Container Panel'!$K$38,0),"")</f>
        <v/>
      </c>
      <c r="D103" s="74">
        <v>20</v>
      </c>
      <c r="E103" s="135">
        <f t="shared" si="13"/>
        <v>0</v>
      </c>
      <c r="F103" s="137" t="str">
        <f ca="1">IFERROR(IF(OR(F$81=$C103,F$81=list!$C$4),VLOOKUP($E103,'Container Panel'!$B$41:$M$100,'Container Panel'!$I$38,0)*HLOOKUP(F$83,$F$146:$AS$206,$D103+1,0)/VLOOKUP(F$83,Input!$A$9:$H$48,Input!$H$6,0),""),"")</f>
        <v/>
      </c>
      <c r="G103" s="137" t="str">
        <f ca="1">IFERROR(IF(OR(G$81=$C103,G$81=list!$C$4),VLOOKUP($E103,'Container Panel'!$B$41:$M$100,'Container Panel'!$I$38,0)*HLOOKUP(G$83,$F$146:$AS$206,$D103+1,0)/VLOOKUP(G$83,Input!$A$9:$H$48,Input!$H$6,0),""),"")</f>
        <v/>
      </c>
      <c r="H103" s="137" t="str">
        <f ca="1">IFERROR(IF(OR(H$81=$C103,H$81=list!$C$4),VLOOKUP($E103,'Container Panel'!$B$41:$M$100,'Container Panel'!$I$38,0)*HLOOKUP(H$83,$F$146:$AS$206,$D103+1,0)/VLOOKUP(H$83,Input!$A$9:$H$48,Input!$H$6,0),""),"")</f>
        <v/>
      </c>
      <c r="I103" s="137" t="str">
        <f ca="1">IFERROR(IF(OR(I$81=$C103,I$81=list!$C$4),VLOOKUP($E103,'Container Panel'!$B$41:$M$100,'Container Panel'!$I$38,0)*HLOOKUP(I$83,$F$146:$AS$206,$D103+1,0)/VLOOKUP(I$83,Input!$A$9:$H$48,Input!$H$6,0),""),"")</f>
        <v/>
      </c>
      <c r="J103" s="137" t="str">
        <f ca="1">IFERROR(IF(OR(J$81=$C103,J$81=list!$C$4),VLOOKUP($E103,'Container Panel'!$B$41:$M$100,'Container Panel'!$I$38,0)*HLOOKUP(J$83,$F$146:$AS$206,$D103+1,0)/VLOOKUP(J$83,Input!$A$9:$H$48,Input!$H$6,0),""),"")</f>
        <v/>
      </c>
      <c r="K103" s="137" t="str">
        <f ca="1">IFERROR(IF(OR(K$81=$C103,K$81=list!$C$4),VLOOKUP($E103,'Container Panel'!$B$41:$M$100,'Container Panel'!$I$38,0)*HLOOKUP(K$83,$F$146:$AS$206,$D103+1,0)/VLOOKUP(K$83,Input!$A$9:$H$48,Input!$H$6,0),""),"")</f>
        <v/>
      </c>
      <c r="L103" s="137" t="str">
        <f ca="1">IFERROR(IF(OR(L$81=$C103,L$81=list!$C$4),VLOOKUP($E103,'Container Panel'!$B$41:$M$100,'Container Panel'!$I$38,0)*HLOOKUP(L$83,$F$146:$AS$206,$D103+1,0)/VLOOKUP(L$83,Input!$A$9:$H$48,Input!$H$6,0),""),"")</f>
        <v/>
      </c>
      <c r="M103" s="137" t="str">
        <f ca="1">IFERROR(IF(OR(M$81=$C103,M$81=list!$C$4),VLOOKUP($E103,'Container Panel'!$B$41:$M$100,'Container Panel'!$I$38,0)*HLOOKUP(M$83,$F$146:$AS$206,$D103+1,0)/VLOOKUP(M$83,Input!$A$9:$H$48,Input!$H$6,0),""),"")</f>
        <v/>
      </c>
      <c r="N103" s="137" t="str">
        <f ca="1">IFERROR(IF(OR(N$81=$C103,N$81=list!$C$4),VLOOKUP($E103,'Container Panel'!$B$41:$M$100,'Container Panel'!$I$38,0)*HLOOKUP(N$83,$F$146:$AS$206,$D103+1,0)/VLOOKUP(N$83,Input!$A$9:$H$48,Input!$H$6,0),""),"")</f>
        <v/>
      </c>
      <c r="O103" s="137" t="str">
        <f ca="1">IFERROR(IF(OR(O$81=$C103,O$81=list!$C$4),VLOOKUP($E103,'Container Panel'!$B$41:$M$100,'Container Panel'!$I$38,0)*HLOOKUP(O$83,$F$146:$AS$206,$D103+1,0)/VLOOKUP(O$83,Input!$A$9:$H$48,Input!$H$6,0),""),"")</f>
        <v/>
      </c>
      <c r="P103" s="137" t="str">
        <f ca="1">IFERROR(IF(OR(P$81=$C103,P$81=list!$C$4),VLOOKUP($E103,'Container Panel'!$B$41:$M$100,'Container Panel'!$I$38,0)*HLOOKUP(P$83,$F$146:$AS$206,$D103+1,0)/VLOOKUP(P$83,Input!$A$9:$H$48,Input!$H$6,0),""),"")</f>
        <v/>
      </c>
      <c r="Q103" s="137" t="str">
        <f ca="1">IFERROR(IF(OR(Q$81=$C103,Q$81=list!$C$4),VLOOKUP($E103,'Container Panel'!$B$41:$M$100,'Container Panel'!$I$38,0)*HLOOKUP(Q$83,$F$146:$AS$206,$D103+1,0)/VLOOKUP(Q$83,Input!$A$9:$H$48,Input!$H$6,0),""),"")</f>
        <v/>
      </c>
      <c r="R103" s="137" t="str">
        <f ca="1">IFERROR(IF(OR(R$81=$C103,R$81=list!$C$4),VLOOKUP($E103,'Container Panel'!$B$41:$M$100,'Container Panel'!$I$38,0)*HLOOKUP(R$83,$F$146:$AS$206,$D103+1,0)/VLOOKUP(R$83,Input!$A$9:$H$48,Input!$H$6,0),""),"")</f>
        <v/>
      </c>
      <c r="S103" s="137" t="str">
        <f ca="1">IFERROR(IF(OR(S$81=$C103,S$81=list!$C$4),VLOOKUP($E103,'Container Panel'!$B$41:$M$100,'Container Panel'!$I$38,0)*HLOOKUP(S$83,$F$146:$AS$206,$D103+1,0)/VLOOKUP(S$83,Input!$A$9:$H$48,Input!$H$6,0),""),"")</f>
        <v/>
      </c>
      <c r="T103" s="137" t="str">
        <f ca="1">IFERROR(IF(OR(T$81=$C103,T$81=list!$C$4),VLOOKUP($E103,'Container Panel'!$B$41:$M$100,'Container Panel'!$I$38,0)*HLOOKUP(T$83,$F$146:$AS$206,$D103+1,0)/VLOOKUP(T$83,Input!$A$9:$H$48,Input!$H$6,0),""),"")</f>
        <v/>
      </c>
      <c r="U103" s="137" t="str">
        <f ca="1">IFERROR(IF(OR(U$81=$C103,U$81=list!$C$4),VLOOKUP($E103,'Container Panel'!$B$41:$M$100,'Container Panel'!$I$38,0)*HLOOKUP(U$83,$F$146:$AS$206,$D103+1,0)/VLOOKUP(U$83,Input!$A$9:$H$48,Input!$H$6,0),""),"")</f>
        <v/>
      </c>
      <c r="V103" s="137" t="str">
        <f ca="1">IFERROR(IF(OR(V$81=$C103,V$81=list!$C$4),VLOOKUP($E103,'Container Panel'!$B$41:$M$100,'Container Panel'!$I$38,0)*HLOOKUP(V$83,$F$146:$AS$206,$D103+1,0)/VLOOKUP(V$83,Input!$A$9:$H$48,Input!$H$6,0),""),"")</f>
        <v/>
      </c>
      <c r="W103" s="137" t="str">
        <f ca="1">IFERROR(IF(OR(W$81=$C103,W$81=list!$C$4),VLOOKUP($E103,'Container Panel'!$B$41:$M$100,'Container Panel'!$I$38,0)*HLOOKUP(W$83,$F$146:$AS$206,$D103+1,0)/VLOOKUP(W$83,Input!$A$9:$H$48,Input!$H$6,0),""),"")</f>
        <v/>
      </c>
      <c r="X103" s="137" t="str">
        <f ca="1">IFERROR(IF(OR(X$81=$C103,X$81=list!$C$4),VLOOKUP($E103,'Container Panel'!$B$41:$M$100,'Container Panel'!$I$38,0)*HLOOKUP(X$83,$F$146:$AS$206,$D103+1,0)/VLOOKUP(X$83,Input!$A$9:$H$48,Input!$H$6,0),""),"")</f>
        <v/>
      </c>
      <c r="Y103" s="137" t="str">
        <f ca="1">IFERROR(IF(OR(Y$81=$C103,Y$81=list!$C$4),VLOOKUP($E103,'Container Panel'!$B$41:$M$100,'Container Panel'!$I$38,0)*HLOOKUP(Y$83,$F$146:$AS$206,$D103+1,0)/VLOOKUP(Y$83,Input!$A$9:$H$48,Input!$H$6,0),""),"")</f>
        <v/>
      </c>
      <c r="Z103" s="137" t="str">
        <f ca="1">IFERROR(IF(OR(Z$81=$C103,Z$81=list!$C$4),VLOOKUP($E103,'Container Panel'!$B$41:$M$100,'Container Panel'!$I$38,0)*HLOOKUP(Z$83,$F$146:$AS$206,$D103+1,0)/VLOOKUP(Z$83,Input!$A$9:$H$48,Input!$H$6,0),""),"")</f>
        <v/>
      </c>
      <c r="AA103" s="137" t="str">
        <f ca="1">IFERROR(IF(OR(AA$81=$C103,AA$81=list!$C$4),VLOOKUP($E103,'Container Panel'!$B$41:$M$100,'Container Panel'!$I$38,0)*HLOOKUP(AA$83,$F$146:$AS$206,$D103+1,0)/VLOOKUP(AA$83,Input!$A$9:$H$48,Input!$H$6,0),""),"")</f>
        <v/>
      </c>
      <c r="AB103" s="137" t="str">
        <f ca="1">IFERROR(IF(OR(AB$81=$C103,AB$81=list!$C$4),VLOOKUP($E103,'Container Panel'!$B$41:$M$100,'Container Panel'!$I$38,0)*HLOOKUP(AB$83,$F$146:$AS$206,$D103+1,0)/VLOOKUP(AB$83,Input!$A$9:$H$48,Input!$H$6,0),""),"")</f>
        <v/>
      </c>
      <c r="AC103" s="137" t="str">
        <f ca="1">IFERROR(IF(OR(AC$81=$C103,AC$81=list!$C$4),VLOOKUP($E103,'Container Panel'!$B$41:$M$100,'Container Panel'!$I$38,0)*HLOOKUP(AC$83,$F$146:$AS$206,$D103+1,0)/VLOOKUP(AC$83,Input!$A$9:$H$48,Input!$H$6,0),""),"")</f>
        <v/>
      </c>
      <c r="AD103" s="137" t="str">
        <f ca="1">IFERROR(IF(OR(AD$81=$C103,AD$81=list!$C$4),VLOOKUP($E103,'Container Panel'!$B$41:$M$100,'Container Panel'!$I$38,0)*HLOOKUP(AD$83,$F$146:$AS$206,$D103+1,0)/VLOOKUP(AD$83,Input!$A$9:$H$48,Input!$H$6,0),""),"")</f>
        <v/>
      </c>
      <c r="AE103" s="137" t="str">
        <f ca="1">IFERROR(IF(OR(AE$81=$C103,AE$81=list!$C$4),VLOOKUP($E103,'Container Panel'!$B$41:$M$100,'Container Panel'!$I$38,0)*HLOOKUP(AE$83,$F$146:$AS$206,$D103+1,0)/VLOOKUP(AE$83,Input!$A$9:$H$48,Input!$H$6,0),""),"")</f>
        <v/>
      </c>
      <c r="AF103" s="137" t="str">
        <f ca="1">IFERROR(IF(OR(AF$81=$C103,AF$81=list!$C$4),VLOOKUP($E103,'Container Panel'!$B$41:$M$100,'Container Panel'!$I$38,0)*HLOOKUP(AF$83,$F$146:$AS$206,$D103+1,0)/VLOOKUP(AF$83,Input!$A$9:$H$48,Input!$H$6,0),""),"")</f>
        <v/>
      </c>
      <c r="AG103" s="137" t="str">
        <f ca="1">IFERROR(IF(OR(AG$81=$C103,AG$81=list!$C$4),VLOOKUP($E103,'Container Panel'!$B$41:$M$100,'Container Panel'!$I$38,0)*HLOOKUP(AG$83,$F$146:$AS$206,$D103+1,0)/VLOOKUP(AG$83,Input!$A$9:$H$48,Input!$H$6,0),""),"")</f>
        <v/>
      </c>
      <c r="AH103" s="137" t="str">
        <f ca="1">IFERROR(IF(OR(AH$81=$C103,AH$81=list!$C$4),VLOOKUP($E103,'Container Panel'!$B$41:$M$100,'Container Panel'!$I$38,0)*HLOOKUP(AH$83,$F$146:$AS$206,$D103+1,0)/VLOOKUP(AH$83,Input!$A$9:$H$48,Input!$H$6,0),""),"")</f>
        <v/>
      </c>
      <c r="AI103" s="137" t="str">
        <f ca="1">IFERROR(IF(OR(AI$81=$C103,AI$81=list!$C$4),VLOOKUP($E103,'Container Panel'!$B$41:$M$100,'Container Panel'!$I$38,0)*HLOOKUP(AI$83,$F$146:$AS$206,$D103+1,0)/VLOOKUP(AI$83,Input!$A$9:$H$48,Input!$H$6,0),""),"")</f>
        <v/>
      </c>
      <c r="AJ103" s="137" t="str">
        <f ca="1">IFERROR(IF(OR(AJ$81=$C103,AJ$81=list!$C$4),VLOOKUP($E103,'Container Panel'!$B$41:$M$100,'Container Panel'!$I$38,0)*HLOOKUP(AJ$83,$F$146:$AS$206,$D103+1,0)/VLOOKUP(AJ$83,Input!$A$9:$H$48,Input!$H$6,0),""),"")</f>
        <v/>
      </c>
      <c r="AK103" s="137" t="str">
        <f ca="1">IFERROR(IF(OR(AK$81=$C103,AK$81=list!$C$4),VLOOKUP($E103,'Container Panel'!$B$41:$M$100,'Container Panel'!$I$38,0)*HLOOKUP(AK$83,$F$146:$AS$206,$D103+1,0)/VLOOKUP(AK$83,Input!$A$9:$H$48,Input!$H$6,0),""),"")</f>
        <v/>
      </c>
      <c r="AL103" s="137" t="str">
        <f ca="1">IFERROR(IF(OR(AL$81=$C103,AL$81=list!$C$4),VLOOKUP($E103,'Container Panel'!$B$41:$M$100,'Container Panel'!$I$38,0)*HLOOKUP(AL$83,$F$146:$AS$206,$D103+1,0)/VLOOKUP(AL$83,Input!$A$9:$H$48,Input!$H$6,0),""),"")</f>
        <v/>
      </c>
      <c r="AM103" s="137" t="str">
        <f ca="1">IFERROR(IF(OR(AM$81=$C103,AM$81=list!$C$4),VLOOKUP($E103,'Container Panel'!$B$41:$M$100,'Container Panel'!$I$38,0)*HLOOKUP(AM$83,$F$146:$AS$206,$D103+1,0)/VLOOKUP(AM$83,Input!$A$9:$H$48,Input!$H$6,0),""),"")</f>
        <v/>
      </c>
      <c r="AN103" s="137" t="str">
        <f ca="1">IFERROR(IF(OR(AN$81=$C103,AN$81=list!$C$4),VLOOKUP($E103,'Container Panel'!$B$41:$M$100,'Container Panel'!$I$38,0)*HLOOKUP(AN$83,$F$146:$AS$206,$D103+1,0)/VLOOKUP(AN$83,Input!$A$9:$H$48,Input!$H$6,0),""),"")</f>
        <v/>
      </c>
      <c r="AO103" s="137" t="str">
        <f ca="1">IFERROR(IF(OR(AO$81=$C103,AO$81=list!$C$4),VLOOKUP($E103,'Container Panel'!$B$41:$M$100,'Container Panel'!$I$38,0)*HLOOKUP(AO$83,$F$146:$AS$206,$D103+1,0)/VLOOKUP(AO$83,Input!$A$9:$H$48,Input!$H$6,0),""),"")</f>
        <v/>
      </c>
      <c r="AP103" s="137" t="str">
        <f ca="1">IFERROR(IF(OR(AP$81=$C103,AP$81=list!$C$4),VLOOKUP($E103,'Container Panel'!$B$41:$M$100,'Container Panel'!$I$38,0)*HLOOKUP(AP$83,$F$146:$AS$206,$D103+1,0)/VLOOKUP(AP$83,Input!$A$9:$H$48,Input!$H$6,0),""),"")</f>
        <v/>
      </c>
      <c r="AQ103" s="137" t="str">
        <f ca="1">IFERROR(IF(OR(AQ$81=$C103,AQ$81=list!$C$4),VLOOKUP($E103,'Container Panel'!$B$41:$M$100,'Container Panel'!$I$38,0)*HLOOKUP(AQ$83,$F$146:$AS$206,$D103+1,0)/VLOOKUP(AQ$83,Input!$A$9:$H$48,Input!$H$6,0),""),"")</f>
        <v/>
      </c>
      <c r="AR103" s="137" t="str">
        <f ca="1">IFERROR(IF(OR(AR$81=$C103,AR$81=list!$C$4),VLOOKUP($E103,'Container Panel'!$B$41:$M$100,'Container Panel'!$I$38,0)*HLOOKUP(AR$83,$F$146:$AS$206,$D103+1,0)/VLOOKUP(AR$83,Input!$A$9:$H$48,Input!$H$6,0),""),"")</f>
        <v/>
      </c>
      <c r="AS103" s="137" t="str">
        <f ca="1">IFERROR(IF(OR(AS$81=$C103,AS$81=list!$C$4),VLOOKUP($E103,'Container Panel'!$B$41:$M$100,'Container Panel'!$I$38,0)*HLOOKUP(AS$83,$F$146:$AS$206,$D103+1,0)/VLOOKUP(AS$83,Input!$A$9:$H$48,Input!$H$6,0),""),"")</f>
        <v/>
      </c>
    </row>
    <row r="104" spans="3:45">
      <c r="C104" s="74" t="str">
        <f>IFERROR(VLOOKUP($E104,'Container Panel'!$B$41:$M$100,'Container Panel'!$K$38,0),"")</f>
        <v/>
      </c>
      <c r="D104" s="74">
        <v>21</v>
      </c>
      <c r="E104" s="135">
        <f t="shared" si="13"/>
        <v>0</v>
      </c>
      <c r="F104" s="137" t="str">
        <f ca="1">IFERROR(IF(OR(F$81=$C104,F$81=list!$C$4),VLOOKUP($E104,'Container Panel'!$B$41:$M$100,'Container Panel'!$I$38,0)*HLOOKUP(F$83,$F$146:$AS$206,$D104+1,0)/VLOOKUP(F$83,Input!$A$9:$H$48,Input!$H$6,0),""),"")</f>
        <v/>
      </c>
      <c r="G104" s="137" t="str">
        <f ca="1">IFERROR(IF(OR(G$81=$C104,G$81=list!$C$4),VLOOKUP($E104,'Container Panel'!$B$41:$M$100,'Container Panel'!$I$38,0)*HLOOKUP(G$83,$F$146:$AS$206,$D104+1,0)/VLOOKUP(G$83,Input!$A$9:$H$48,Input!$H$6,0),""),"")</f>
        <v/>
      </c>
      <c r="H104" s="137" t="str">
        <f ca="1">IFERROR(IF(OR(H$81=$C104,H$81=list!$C$4),VLOOKUP($E104,'Container Panel'!$B$41:$M$100,'Container Panel'!$I$38,0)*HLOOKUP(H$83,$F$146:$AS$206,$D104+1,0)/VLOOKUP(H$83,Input!$A$9:$H$48,Input!$H$6,0),""),"")</f>
        <v/>
      </c>
      <c r="I104" s="137" t="str">
        <f ca="1">IFERROR(IF(OR(I$81=$C104,I$81=list!$C$4),VLOOKUP($E104,'Container Panel'!$B$41:$M$100,'Container Panel'!$I$38,0)*HLOOKUP(I$83,$F$146:$AS$206,$D104+1,0)/VLOOKUP(I$83,Input!$A$9:$H$48,Input!$H$6,0),""),"")</f>
        <v/>
      </c>
      <c r="J104" s="137" t="str">
        <f ca="1">IFERROR(IF(OR(J$81=$C104,J$81=list!$C$4),VLOOKUP($E104,'Container Panel'!$B$41:$M$100,'Container Panel'!$I$38,0)*HLOOKUP(J$83,$F$146:$AS$206,$D104+1,0)/VLOOKUP(J$83,Input!$A$9:$H$48,Input!$H$6,0),""),"")</f>
        <v/>
      </c>
      <c r="K104" s="137" t="str">
        <f ca="1">IFERROR(IF(OR(K$81=$C104,K$81=list!$C$4),VLOOKUP($E104,'Container Panel'!$B$41:$M$100,'Container Panel'!$I$38,0)*HLOOKUP(K$83,$F$146:$AS$206,$D104+1,0)/VLOOKUP(K$83,Input!$A$9:$H$48,Input!$H$6,0),""),"")</f>
        <v/>
      </c>
      <c r="L104" s="137" t="str">
        <f ca="1">IFERROR(IF(OR(L$81=$C104,L$81=list!$C$4),VLOOKUP($E104,'Container Panel'!$B$41:$M$100,'Container Panel'!$I$38,0)*HLOOKUP(L$83,$F$146:$AS$206,$D104+1,0)/VLOOKUP(L$83,Input!$A$9:$H$48,Input!$H$6,0),""),"")</f>
        <v/>
      </c>
      <c r="M104" s="137" t="str">
        <f ca="1">IFERROR(IF(OR(M$81=$C104,M$81=list!$C$4),VLOOKUP($E104,'Container Panel'!$B$41:$M$100,'Container Panel'!$I$38,0)*HLOOKUP(M$83,$F$146:$AS$206,$D104+1,0)/VLOOKUP(M$83,Input!$A$9:$H$48,Input!$H$6,0),""),"")</f>
        <v/>
      </c>
      <c r="N104" s="137" t="str">
        <f ca="1">IFERROR(IF(OR(N$81=$C104,N$81=list!$C$4),VLOOKUP($E104,'Container Panel'!$B$41:$M$100,'Container Panel'!$I$38,0)*HLOOKUP(N$83,$F$146:$AS$206,$D104+1,0)/VLOOKUP(N$83,Input!$A$9:$H$48,Input!$H$6,0),""),"")</f>
        <v/>
      </c>
      <c r="O104" s="137" t="str">
        <f ca="1">IFERROR(IF(OR(O$81=$C104,O$81=list!$C$4),VLOOKUP($E104,'Container Panel'!$B$41:$M$100,'Container Panel'!$I$38,0)*HLOOKUP(O$83,$F$146:$AS$206,$D104+1,0)/VLOOKUP(O$83,Input!$A$9:$H$48,Input!$H$6,0),""),"")</f>
        <v/>
      </c>
      <c r="P104" s="137" t="str">
        <f ca="1">IFERROR(IF(OR(P$81=$C104,P$81=list!$C$4),VLOOKUP($E104,'Container Panel'!$B$41:$M$100,'Container Panel'!$I$38,0)*HLOOKUP(P$83,$F$146:$AS$206,$D104+1,0)/VLOOKUP(P$83,Input!$A$9:$H$48,Input!$H$6,0),""),"")</f>
        <v/>
      </c>
      <c r="Q104" s="137" t="str">
        <f ca="1">IFERROR(IF(OR(Q$81=$C104,Q$81=list!$C$4),VLOOKUP($E104,'Container Panel'!$B$41:$M$100,'Container Panel'!$I$38,0)*HLOOKUP(Q$83,$F$146:$AS$206,$D104+1,0)/VLOOKUP(Q$83,Input!$A$9:$H$48,Input!$H$6,0),""),"")</f>
        <v/>
      </c>
      <c r="R104" s="137" t="str">
        <f ca="1">IFERROR(IF(OR(R$81=$C104,R$81=list!$C$4),VLOOKUP($E104,'Container Panel'!$B$41:$M$100,'Container Panel'!$I$38,0)*HLOOKUP(R$83,$F$146:$AS$206,$D104+1,0)/VLOOKUP(R$83,Input!$A$9:$H$48,Input!$H$6,0),""),"")</f>
        <v/>
      </c>
      <c r="S104" s="137" t="str">
        <f ca="1">IFERROR(IF(OR(S$81=$C104,S$81=list!$C$4),VLOOKUP($E104,'Container Panel'!$B$41:$M$100,'Container Panel'!$I$38,0)*HLOOKUP(S$83,$F$146:$AS$206,$D104+1,0)/VLOOKUP(S$83,Input!$A$9:$H$48,Input!$H$6,0),""),"")</f>
        <v/>
      </c>
      <c r="T104" s="137" t="str">
        <f ca="1">IFERROR(IF(OR(T$81=$C104,T$81=list!$C$4),VLOOKUP($E104,'Container Panel'!$B$41:$M$100,'Container Panel'!$I$38,0)*HLOOKUP(T$83,$F$146:$AS$206,$D104+1,0)/VLOOKUP(T$83,Input!$A$9:$H$48,Input!$H$6,0),""),"")</f>
        <v/>
      </c>
      <c r="U104" s="137" t="str">
        <f ca="1">IFERROR(IF(OR(U$81=$C104,U$81=list!$C$4),VLOOKUP($E104,'Container Panel'!$B$41:$M$100,'Container Panel'!$I$38,0)*HLOOKUP(U$83,$F$146:$AS$206,$D104+1,0)/VLOOKUP(U$83,Input!$A$9:$H$48,Input!$H$6,0),""),"")</f>
        <v/>
      </c>
      <c r="V104" s="137" t="str">
        <f ca="1">IFERROR(IF(OR(V$81=$C104,V$81=list!$C$4),VLOOKUP($E104,'Container Panel'!$B$41:$M$100,'Container Panel'!$I$38,0)*HLOOKUP(V$83,$F$146:$AS$206,$D104+1,0)/VLOOKUP(V$83,Input!$A$9:$H$48,Input!$H$6,0),""),"")</f>
        <v/>
      </c>
      <c r="W104" s="137" t="str">
        <f ca="1">IFERROR(IF(OR(W$81=$C104,W$81=list!$C$4),VLOOKUP($E104,'Container Panel'!$B$41:$M$100,'Container Panel'!$I$38,0)*HLOOKUP(W$83,$F$146:$AS$206,$D104+1,0)/VLOOKUP(W$83,Input!$A$9:$H$48,Input!$H$6,0),""),"")</f>
        <v/>
      </c>
      <c r="X104" s="137" t="str">
        <f ca="1">IFERROR(IF(OR(X$81=$C104,X$81=list!$C$4),VLOOKUP($E104,'Container Panel'!$B$41:$M$100,'Container Panel'!$I$38,0)*HLOOKUP(X$83,$F$146:$AS$206,$D104+1,0)/VLOOKUP(X$83,Input!$A$9:$H$48,Input!$H$6,0),""),"")</f>
        <v/>
      </c>
      <c r="Y104" s="137" t="str">
        <f ca="1">IFERROR(IF(OR(Y$81=$C104,Y$81=list!$C$4),VLOOKUP($E104,'Container Panel'!$B$41:$M$100,'Container Panel'!$I$38,0)*HLOOKUP(Y$83,$F$146:$AS$206,$D104+1,0)/VLOOKUP(Y$83,Input!$A$9:$H$48,Input!$H$6,0),""),"")</f>
        <v/>
      </c>
      <c r="Z104" s="137" t="str">
        <f ca="1">IFERROR(IF(OR(Z$81=$C104,Z$81=list!$C$4),VLOOKUP($E104,'Container Panel'!$B$41:$M$100,'Container Panel'!$I$38,0)*HLOOKUP(Z$83,$F$146:$AS$206,$D104+1,0)/VLOOKUP(Z$83,Input!$A$9:$H$48,Input!$H$6,0),""),"")</f>
        <v/>
      </c>
      <c r="AA104" s="137" t="str">
        <f ca="1">IFERROR(IF(OR(AA$81=$C104,AA$81=list!$C$4),VLOOKUP($E104,'Container Panel'!$B$41:$M$100,'Container Panel'!$I$38,0)*HLOOKUP(AA$83,$F$146:$AS$206,$D104+1,0)/VLOOKUP(AA$83,Input!$A$9:$H$48,Input!$H$6,0),""),"")</f>
        <v/>
      </c>
      <c r="AB104" s="137" t="str">
        <f ca="1">IFERROR(IF(OR(AB$81=$C104,AB$81=list!$C$4),VLOOKUP($E104,'Container Panel'!$B$41:$M$100,'Container Panel'!$I$38,0)*HLOOKUP(AB$83,$F$146:$AS$206,$D104+1,0)/VLOOKUP(AB$83,Input!$A$9:$H$48,Input!$H$6,0),""),"")</f>
        <v/>
      </c>
      <c r="AC104" s="137" t="str">
        <f ca="1">IFERROR(IF(OR(AC$81=$C104,AC$81=list!$C$4),VLOOKUP($E104,'Container Panel'!$B$41:$M$100,'Container Panel'!$I$38,0)*HLOOKUP(AC$83,$F$146:$AS$206,$D104+1,0)/VLOOKUP(AC$83,Input!$A$9:$H$48,Input!$H$6,0),""),"")</f>
        <v/>
      </c>
      <c r="AD104" s="137" t="str">
        <f ca="1">IFERROR(IF(OR(AD$81=$C104,AD$81=list!$C$4),VLOOKUP($E104,'Container Panel'!$B$41:$M$100,'Container Panel'!$I$38,0)*HLOOKUP(AD$83,$F$146:$AS$206,$D104+1,0)/VLOOKUP(AD$83,Input!$A$9:$H$48,Input!$H$6,0),""),"")</f>
        <v/>
      </c>
      <c r="AE104" s="137" t="str">
        <f ca="1">IFERROR(IF(OR(AE$81=$C104,AE$81=list!$C$4),VLOOKUP($E104,'Container Panel'!$B$41:$M$100,'Container Panel'!$I$38,0)*HLOOKUP(AE$83,$F$146:$AS$206,$D104+1,0)/VLOOKUP(AE$83,Input!$A$9:$H$48,Input!$H$6,0),""),"")</f>
        <v/>
      </c>
      <c r="AF104" s="137" t="str">
        <f ca="1">IFERROR(IF(OR(AF$81=$C104,AF$81=list!$C$4),VLOOKUP($E104,'Container Panel'!$B$41:$M$100,'Container Panel'!$I$38,0)*HLOOKUP(AF$83,$F$146:$AS$206,$D104+1,0)/VLOOKUP(AF$83,Input!$A$9:$H$48,Input!$H$6,0),""),"")</f>
        <v/>
      </c>
      <c r="AG104" s="137" t="str">
        <f ca="1">IFERROR(IF(OR(AG$81=$C104,AG$81=list!$C$4),VLOOKUP($E104,'Container Panel'!$B$41:$M$100,'Container Panel'!$I$38,0)*HLOOKUP(AG$83,$F$146:$AS$206,$D104+1,0)/VLOOKUP(AG$83,Input!$A$9:$H$48,Input!$H$6,0),""),"")</f>
        <v/>
      </c>
      <c r="AH104" s="137" t="str">
        <f ca="1">IFERROR(IF(OR(AH$81=$C104,AH$81=list!$C$4),VLOOKUP($E104,'Container Panel'!$B$41:$M$100,'Container Panel'!$I$38,0)*HLOOKUP(AH$83,$F$146:$AS$206,$D104+1,0)/VLOOKUP(AH$83,Input!$A$9:$H$48,Input!$H$6,0),""),"")</f>
        <v/>
      </c>
      <c r="AI104" s="137" t="str">
        <f ca="1">IFERROR(IF(OR(AI$81=$C104,AI$81=list!$C$4),VLOOKUP($E104,'Container Panel'!$B$41:$M$100,'Container Panel'!$I$38,0)*HLOOKUP(AI$83,$F$146:$AS$206,$D104+1,0)/VLOOKUP(AI$83,Input!$A$9:$H$48,Input!$H$6,0),""),"")</f>
        <v/>
      </c>
      <c r="AJ104" s="137" t="str">
        <f ca="1">IFERROR(IF(OR(AJ$81=$C104,AJ$81=list!$C$4),VLOOKUP($E104,'Container Panel'!$B$41:$M$100,'Container Panel'!$I$38,0)*HLOOKUP(AJ$83,$F$146:$AS$206,$D104+1,0)/VLOOKUP(AJ$83,Input!$A$9:$H$48,Input!$H$6,0),""),"")</f>
        <v/>
      </c>
      <c r="AK104" s="137" t="str">
        <f ca="1">IFERROR(IF(OR(AK$81=$C104,AK$81=list!$C$4),VLOOKUP($E104,'Container Panel'!$B$41:$M$100,'Container Panel'!$I$38,0)*HLOOKUP(AK$83,$F$146:$AS$206,$D104+1,0)/VLOOKUP(AK$83,Input!$A$9:$H$48,Input!$H$6,0),""),"")</f>
        <v/>
      </c>
      <c r="AL104" s="137" t="str">
        <f ca="1">IFERROR(IF(OR(AL$81=$C104,AL$81=list!$C$4),VLOOKUP($E104,'Container Panel'!$B$41:$M$100,'Container Panel'!$I$38,0)*HLOOKUP(AL$83,$F$146:$AS$206,$D104+1,0)/VLOOKUP(AL$83,Input!$A$9:$H$48,Input!$H$6,0),""),"")</f>
        <v/>
      </c>
      <c r="AM104" s="137" t="str">
        <f ca="1">IFERROR(IF(OR(AM$81=$C104,AM$81=list!$C$4),VLOOKUP($E104,'Container Panel'!$B$41:$M$100,'Container Panel'!$I$38,0)*HLOOKUP(AM$83,$F$146:$AS$206,$D104+1,0)/VLOOKUP(AM$83,Input!$A$9:$H$48,Input!$H$6,0),""),"")</f>
        <v/>
      </c>
      <c r="AN104" s="137" t="str">
        <f ca="1">IFERROR(IF(OR(AN$81=$C104,AN$81=list!$C$4),VLOOKUP($E104,'Container Panel'!$B$41:$M$100,'Container Panel'!$I$38,0)*HLOOKUP(AN$83,$F$146:$AS$206,$D104+1,0)/VLOOKUP(AN$83,Input!$A$9:$H$48,Input!$H$6,0),""),"")</f>
        <v/>
      </c>
      <c r="AO104" s="137" t="str">
        <f ca="1">IFERROR(IF(OR(AO$81=$C104,AO$81=list!$C$4),VLOOKUP($E104,'Container Panel'!$B$41:$M$100,'Container Panel'!$I$38,0)*HLOOKUP(AO$83,$F$146:$AS$206,$D104+1,0)/VLOOKUP(AO$83,Input!$A$9:$H$48,Input!$H$6,0),""),"")</f>
        <v/>
      </c>
      <c r="AP104" s="137" t="str">
        <f ca="1">IFERROR(IF(OR(AP$81=$C104,AP$81=list!$C$4),VLOOKUP($E104,'Container Panel'!$B$41:$M$100,'Container Panel'!$I$38,0)*HLOOKUP(AP$83,$F$146:$AS$206,$D104+1,0)/VLOOKUP(AP$83,Input!$A$9:$H$48,Input!$H$6,0),""),"")</f>
        <v/>
      </c>
      <c r="AQ104" s="137" t="str">
        <f ca="1">IFERROR(IF(OR(AQ$81=$C104,AQ$81=list!$C$4),VLOOKUP($E104,'Container Panel'!$B$41:$M$100,'Container Panel'!$I$38,0)*HLOOKUP(AQ$83,$F$146:$AS$206,$D104+1,0)/VLOOKUP(AQ$83,Input!$A$9:$H$48,Input!$H$6,0),""),"")</f>
        <v/>
      </c>
      <c r="AR104" s="137" t="str">
        <f ca="1">IFERROR(IF(OR(AR$81=$C104,AR$81=list!$C$4),VLOOKUP($E104,'Container Panel'!$B$41:$M$100,'Container Panel'!$I$38,0)*HLOOKUP(AR$83,$F$146:$AS$206,$D104+1,0)/VLOOKUP(AR$83,Input!$A$9:$H$48,Input!$H$6,0),""),"")</f>
        <v/>
      </c>
      <c r="AS104" s="137" t="str">
        <f ca="1">IFERROR(IF(OR(AS$81=$C104,AS$81=list!$C$4),VLOOKUP($E104,'Container Panel'!$B$41:$M$100,'Container Panel'!$I$38,0)*HLOOKUP(AS$83,$F$146:$AS$206,$D104+1,0)/VLOOKUP(AS$83,Input!$A$9:$H$48,Input!$H$6,0),""),"")</f>
        <v/>
      </c>
    </row>
    <row r="105" spans="3:45">
      <c r="C105" s="74" t="str">
        <f>IFERROR(VLOOKUP($E105,'Container Panel'!$B$41:$M$100,'Container Panel'!$K$38,0),"")</f>
        <v/>
      </c>
      <c r="D105" s="74">
        <v>22</v>
      </c>
      <c r="E105" s="135">
        <f t="shared" si="13"/>
        <v>0</v>
      </c>
      <c r="F105" s="137" t="str">
        <f ca="1">IFERROR(IF(OR(F$81=$C105,F$81=list!$C$4),VLOOKUP($E105,'Container Panel'!$B$41:$M$100,'Container Panel'!$I$38,0)*HLOOKUP(F$83,$F$146:$AS$206,$D105+1,0)/VLOOKUP(F$83,Input!$A$9:$H$48,Input!$H$6,0),""),"")</f>
        <v/>
      </c>
      <c r="G105" s="137" t="str">
        <f ca="1">IFERROR(IF(OR(G$81=$C105,G$81=list!$C$4),VLOOKUP($E105,'Container Panel'!$B$41:$M$100,'Container Panel'!$I$38,0)*HLOOKUP(G$83,$F$146:$AS$206,$D105+1,0)/VLOOKUP(G$83,Input!$A$9:$H$48,Input!$H$6,0),""),"")</f>
        <v/>
      </c>
      <c r="H105" s="137" t="str">
        <f ca="1">IFERROR(IF(OR(H$81=$C105,H$81=list!$C$4),VLOOKUP($E105,'Container Panel'!$B$41:$M$100,'Container Panel'!$I$38,0)*HLOOKUP(H$83,$F$146:$AS$206,$D105+1,0)/VLOOKUP(H$83,Input!$A$9:$H$48,Input!$H$6,0),""),"")</f>
        <v/>
      </c>
      <c r="I105" s="137" t="str">
        <f ca="1">IFERROR(IF(OR(I$81=$C105,I$81=list!$C$4),VLOOKUP($E105,'Container Panel'!$B$41:$M$100,'Container Panel'!$I$38,0)*HLOOKUP(I$83,$F$146:$AS$206,$D105+1,0)/VLOOKUP(I$83,Input!$A$9:$H$48,Input!$H$6,0),""),"")</f>
        <v/>
      </c>
      <c r="J105" s="137" t="str">
        <f ca="1">IFERROR(IF(OR(J$81=$C105,J$81=list!$C$4),VLOOKUP($E105,'Container Panel'!$B$41:$M$100,'Container Panel'!$I$38,0)*HLOOKUP(J$83,$F$146:$AS$206,$D105+1,0)/VLOOKUP(J$83,Input!$A$9:$H$48,Input!$H$6,0),""),"")</f>
        <v/>
      </c>
      <c r="K105" s="137" t="str">
        <f ca="1">IFERROR(IF(OR(K$81=$C105,K$81=list!$C$4),VLOOKUP($E105,'Container Panel'!$B$41:$M$100,'Container Panel'!$I$38,0)*HLOOKUP(K$83,$F$146:$AS$206,$D105+1,0)/VLOOKUP(K$83,Input!$A$9:$H$48,Input!$H$6,0),""),"")</f>
        <v/>
      </c>
      <c r="L105" s="137" t="str">
        <f ca="1">IFERROR(IF(OR(L$81=$C105,L$81=list!$C$4),VLOOKUP($E105,'Container Panel'!$B$41:$M$100,'Container Panel'!$I$38,0)*HLOOKUP(L$83,$F$146:$AS$206,$D105+1,0)/VLOOKUP(L$83,Input!$A$9:$H$48,Input!$H$6,0),""),"")</f>
        <v/>
      </c>
      <c r="M105" s="137" t="str">
        <f ca="1">IFERROR(IF(OR(M$81=$C105,M$81=list!$C$4),VLOOKUP($E105,'Container Panel'!$B$41:$M$100,'Container Panel'!$I$38,0)*HLOOKUP(M$83,$F$146:$AS$206,$D105+1,0)/VLOOKUP(M$83,Input!$A$9:$H$48,Input!$H$6,0),""),"")</f>
        <v/>
      </c>
      <c r="N105" s="137" t="str">
        <f ca="1">IFERROR(IF(OR(N$81=$C105,N$81=list!$C$4),VLOOKUP($E105,'Container Panel'!$B$41:$M$100,'Container Panel'!$I$38,0)*HLOOKUP(N$83,$F$146:$AS$206,$D105+1,0)/VLOOKUP(N$83,Input!$A$9:$H$48,Input!$H$6,0),""),"")</f>
        <v/>
      </c>
      <c r="O105" s="137" t="str">
        <f ca="1">IFERROR(IF(OR(O$81=$C105,O$81=list!$C$4),VLOOKUP($E105,'Container Panel'!$B$41:$M$100,'Container Panel'!$I$38,0)*HLOOKUP(O$83,$F$146:$AS$206,$D105+1,0)/VLOOKUP(O$83,Input!$A$9:$H$48,Input!$H$6,0),""),"")</f>
        <v/>
      </c>
      <c r="P105" s="137" t="str">
        <f ca="1">IFERROR(IF(OR(P$81=$C105,P$81=list!$C$4),VLOOKUP($E105,'Container Panel'!$B$41:$M$100,'Container Panel'!$I$38,0)*HLOOKUP(P$83,$F$146:$AS$206,$D105+1,0)/VLOOKUP(P$83,Input!$A$9:$H$48,Input!$H$6,0),""),"")</f>
        <v/>
      </c>
      <c r="Q105" s="137" t="str">
        <f ca="1">IFERROR(IF(OR(Q$81=$C105,Q$81=list!$C$4),VLOOKUP($E105,'Container Panel'!$B$41:$M$100,'Container Panel'!$I$38,0)*HLOOKUP(Q$83,$F$146:$AS$206,$D105+1,0)/VLOOKUP(Q$83,Input!$A$9:$H$48,Input!$H$6,0),""),"")</f>
        <v/>
      </c>
      <c r="R105" s="137" t="str">
        <f ca="1">IFERROR(IF(OR(R$81=$C105,R$81=list!$C$4),VLOOKUP($E105,'Container Panel'!$B$41:$M$100,'Container Panel'!$I$38,0)*HLOOKUP(R$83,$F$146:$AS$206,$D105+1,0)/VLOOKUP(R$83,Input!$A$9:$H$48,Input!$H$6,0),""),"")</f>
        <v/>
      </c>
      <c r="S105" s="137" t="str">
        <f ca="1">IFERROR(IF(OR(S$81=$C105,S$81=list!$C$4),VLOOKUP($E105,'Container Panel'!$B$41:$M$100,'Container Panel'!$I$38,0)*HLOOKUP(S$83,$F$146:$AS$206,$D105+1,0)/VLOOKUP(S$83,Input!$A$9:$H$48,Input!$H$6,0),""),"")</f>
        <v/>
      </c>
      <c r="T105" s="137" t="str">
        <f ca="1">IFERROR(IF(OR(T$81=$C105,T$81=list!$C$4),VLOOKUP($E105,'Container Panel'!$B$41:$M$100,'Container Panel'!$I$38,0)*HLOOKUP(T$83,$F$146:$AS$206,$D105+1,0)/VLOOKUP(T$83,Input!$A$9:$H$48,Input!$H$6,0),""),"")</f>
        <v/>
      </c>
      <c r="U105" s="137" t="str">
        <f ca="1">IFERROR(IF(OR(U$81=$C105,U$81=list!$C$4),VLOOKUP($E105,'Container Panel'!$B$41:$M$100,'Container Panel'!$I$38,0)*HLOOKUP(U$83,$F$146:$AS$206,$D105+1,0)/VLOOKUP(U$83,Input!$A$9:$H$48,Input!$H$6,0),""),"")</f>
        <v/>
      </c>
      <c r="V105" s="137" t="str">
        <f ca="1">IFERROR(IF(OR(V$81=$C105,V$81=list!$C$4),VLOOKUP($E105,'Container Panel'!$B$41:$M$100,'Container Panel'!$I$38,0)*HLOOKUP(V$83,$F$146:$AS$206,$D105+1,0)/VLOOKUP(V$83,Input!$A$9:$H$48,Input!$H$6,0),""),"")</f>
        <v/>
      </c>
      <c r="W105" s="137" t="str">
        <f ca="1">IFERROR(IF(OR(W$81=$C105,W$81=list!$C$4),VLOOKUP($E105,'Container Panel'!$B$41:$M$100,'Container Panel'!$I$38,0)*HLOOKUP(W$83,$F$146:$AS$206,$D105+1,0)/VLOOKUP(W$83,Input!$A$9:$H$48,Input!$H$6,0),""),"")</f>
        <v/>
      </c>
      <c r="X105" s="137" t="str">
        <f ca="1">IFERROR(IF(OR(X$81=$C105,X$81=list!$C$4),VLOOKUP($E105,'Container Panel'!$B$41:$M$100,'Container Panel'!$I$38,0)*HLOOKUP(X$83,$F$146:$AS$206,$D105+1,0)/VLOOKUP(X$83,Input!$A$9:$H$48,Input!$H$6,0),""),"")</f>
        <v/>
      </c>
      <c r="Y105" s="137" t="str">
        <f ca="1">IFERROR(IF(OR(Y$81=$C105,Y$81=list!$C$4),VLOOKUP($E105,'Container Panel'!$B$41:$M$100,'Container Panel'!$I$38,0)*HLOOKUP(Y$83,$F$146:$AS$206,$D105+1,0)/VLOOKUP(Y$83,Input!$A$9:$H$48,Input!$H$6,0),""),"")</f>
        <v/>
      </c>
      <c r="Z105" s="137" t="str">
        <f ca="1">IFERROR(IF(OR(Z$81=$C105,Z$81=list!$C$4),VLOOKUP($E105,'Container Panel'!$B$41:$M$100,'Container Panel'!$I$38,0)*HLOOKUP(Z$83,$F$146:$AS$206,$D105+1,0)/VLOOKUP(Z$83,Input!$A$9:$H$48,Input!$H$6,0),""),"")</f>
        <v/>
      </c>
      <c r="AA105" s="137" t="str">
        <f ca="1">IFERROR(IF(OR(AA$81=$C105,AA$81=list!$C$4),VLOOKUP($E105,'Container Panel'!$B$41:$M$100,'Container Panel'!$I$38,0)*HLOOKUP(AA$83,$F$146:$AS$206,$D105+1,0)/VLOOKUP(AA$83,Input!$A$9:$H$48,Input!$H$6,0),""),"")</f>
        <v/>
      </c>
      <c r="AB105" s="137" t="str">
        <f ca="1">IFERROR(IF(OR(AB$81=$C105,AB$81=list!$C$4),VLOOKUP($E105,'Container Panel'!$B$41:$M$100,'Container Panel'!$I$38,0)*HLOOKUP(AB$83,$F$146:$AS$206,$D105+1,0)/VLOOKUP(AB$83,Input!$A$9:$H$48,Input!$H$6,0),""),"")</f>
        <v/>
      </c>
      <c r="AC105" s="137" t="str">
        <f ca="1">IFERROR(IF(OR(AC$81=$C105,AC$81=list!$C$4),VLOOKUP($E105,'Container Panel'!$B$41:$M$100,'Container Panel'!$I$38,0)*HLOOKUP(AC$83,$F$146:$AS$206,$D105+1,0)/VLOOKUP(AC$83,Input!$A$9:$H$48,Input!$H$6,0),""),"")</f>
        <v/>
      </c>
      <c r="AD105" s="137" t="str">
        <f ca="1">IFERROR(IF(OR(AD$81=$C105,AD$81=list!$C$4),VLOOKUP($E105,'Container Panel'!$B$41:$M$100,'Container Panel'!$I$38,0)*HLOOKUP(AD$83,$F$146:$AS$206,$D105+1,0)/VLOOKUP(AD$83,Input!$A$9:$H$48,Input!$H$6,0),""),"")</f>
        <v/>
      </c>
      <c r="AE105" s="137" t="str">
        <f ca="1">IFERROR(IF(OR(AE$81=$C105,AE$81=list!$C$4),VLOOKUP($E105,'Container Panel'!$B$41:$M$100,'Container Panel'!$I$38,0)*HLOOKUP(AE$83,$F$146:$AS$206,$D105+1,0)/VLOOKUP(AE$83,Input!$A$9:$H$48,Input!$H$6,0),""),"")</f>
        <v/>
      </c>
      <c r="AF105" s="137" t="str">
        <f ca="1">IFERROR(IF(OR(AF$81=$C105,AF$81=list!$C$4),VLOOKUP($E105,'Container Panel'!$B$41:$M$100,'Container Panel'!$I$38,0)*HLOOKUP(AF$83,$F$146:$AS$206,$D105+1,0)/VLOOKUP(AF$83,Input!$A$9:$H$48,Input!$H$6,0),""),"")</f>
        <v/>
      </c>
      <c r="AG105" s="137" t="str">
        <f ca="1">IFERROR(IF(OR(AG$81=$C105,AG$81=list!$C$4),VLOOKUP($E105,'Container Panel'!$B$41:$M$100,'Container Panel'!$I$38,0)*HLOOKUP(AG$83,$F$146:$AS$206,$D105+1,0)/VLOOKUP(AG$83,Input!$A$9:$H$48,Input!$H$6,0),""),"")</f>
        <v/>
      </c>
      <c r="AH105" s="137" t="str">
        <f ca="1">IFERROR(IF(OR(AH$81=$C105,AH$81=list!$C$4),VLOOKUP($E105,'Container Panel'!$B$41:$M$100,'Container Panel'!$I$38,0)*HLOOKUP(AH$83,$F$146:$AS$206,$D105+1,0)/VLOOKUP(AH$83,Input!$A$9:$H$48,Input!$H$6,0),""),"")</f>
        <v/>
      </c>
      <c r="AI105" s="137" t="str">
        <f ca="1">IFERROR(IF(OR(AI$81=$C105,AI$81=list!$C$4),VLOOKUP($E105,'Container Panel'!$B$41:$M$100,'Container Panel'!$I$38,0)*HLOOKUP(AI$83,$F$146:$AS$206,$D105+1,0)/VLOOKUP(AI$83,Input!$A$9:$H$48,Input!$H$6,0),""),"")</f>
        <v/>
      </c>
      <c r="AJ105" s="137" t="str">
        <f ca="1">IFERROR(IF(OR(AJ$81=$C105,AJ$81=list!$C$4),VLOOKUP($E105,'Container Panel'!$B$41:$M$100,'Container Panel'!$I$38,0)*HLOOKUP(AJ$83,$F$146:$AS$206,$D105+1,0)/VLOOKUP(AJ$83,Input!$A$9:$H$48,Input!$H$6,0),""),"")</f>
        <v/>
      </c>
      <c r="AK105" s="137" t="str">
        <f ca="1">IFERROR(IF(OR(AK$81=$C105,AK$81=list!$C$4),VLOOKUP($E105,'Container Panel'!$B$41:$M$100,'Container Panel'!$I$38,0)*HLOOKUP(AK$83,$F$146:$AS$206,$D105+1,0)/VLOOKUP(AK$83,Input!$A$9:$H$48,Input!$H$6,0),""),"")</f>
        <v/>
      </c>
      <c r="AL105" s="137" t="str">
        <f ca="1">IFERROR(IF(OR(AL$81=$C105,AL$81=list!$C$4),VLOOKUP($E105,'Container Panel'!$B$41:$M$100,'Container Panel'!$I$38,0)*HLOOKUP(AL$83,$F$146:$AS$206,$D105+1,0)/VLOOKUP(AL$83,Input!$A$9:$H$48,Input!$H$6,0),""),"")</f>
        <v/>
      </c>
      <c r="AM105" s="137" t="str">
        <f ca="1">IFERROR(IF(OR(AM$81=$C105,AM$81=list!$C$4),VLOOKUP($E105,'Container Panel'!$B$41:$M$100,'Container Panel'!$I$38,0)*HLOOKUP(AM$83,$F$146:$AS$206,$D105+1,0)/VLOOKUP(AM$83,Input!$A$9:$H$48,Input!$H$6,0),""),"")</f>
        <v/>
      </c>
      <c r="AN105" s="137" t="str">
        <f ca="1">IFERROR(IF(OR(AN$81=$C105,AN$81=list!$C$4),VLOOKUP($E105,'Container Panel'!$B$41:$M$100,'Container Panel'!$I$38,0)*HLOOKUP(AN$83,$F$146:$AS$206,$D105+1,0)/VLOOKUP(AN$83,Input!$A$9:$H$48,Input!$H$6,0),""),"")</f>
        <v/>
      </c>
      <c r="AO105" s="137" t="str">
        <f ca="1">IFERROR(IF(OR(AO$81=$C105,AO$81=list!$C$4),VLOOKUP($E105,'Container Panel'!$B$41:$M$100,'Container Panel'!$I$38,0)*HLOOKUP(AO$83,$F$146:$AS$206,$D105+1,0)/VLOOKUP(AO$83,Input!$A$9:$H$48,Input!$H$6,0),""),"")</f>
        <v/>
      </c>
      <c r="AP105" s="137" t="str">
        <f ca="1">IFERROR(IF(OR(AP$81=$C105,AP$81=list!$C$4),VLOOKUP($E105,'Container Panel'!$B$41:$M$100,'Container Panel'!$I$38,0)*HLOOKUP(AP$83,$F$146:$AS$206,$D105+1,0)/VLOOKUP(AP$83,Input!$A$9:$H$48,Input!$H$6,0),""),"")</f>
        <v/>
      </c>
      <c r="AQ105" s="137" t="str">
        <f ca="1">IFERROR(IF(OR(AQ$81=$C105,AQ$81=list!$C$4),VLOOKUP($E105,'Container Panel'!$B$41:$M$100,'Container Panel'!$I$38,0)*HLOOKUP(AQ$83,$F$146:$AS$206,$D105+1,0)/VLOOKUP(AQ$83,Input!$A$9:$H$48,Input!$H$6,0),""),"")</f>
        <v/>
      </c>
      <c r="AR105" s="137" t="str">
        <f ca="1">IFERROR(IF(OR(AR$81=$C105,AR$81=list!$C$4),VLOOKUP($E105,'Container Panel'!$B$41:$M$100,'Container Panel'!$I$38,0)*HLOOKUP(AR$83,$F$146:$AS$206,$D105+1,0)/VLOOKUP(AR$83,Input!$A$9:$H$48,Input!$H$6,0),""),"")</f>
        <v/>
      </c>
      <c r="AS105" s="137" t="str">
        <f ca="1">IFERROR(IF(OR(AS$81=$C105,AS$81=list!$C$4),VLOOKUP($E105,'Container Panel'!$B$41:$M$100,'Container Panel'!$I$38,0)*HLOOKUP(AS$83,$F$146:$AS$206,$D105+1,0)/VLOOKUP(AS$83,Input!$A$9:$H$48,Input!$H$6,0),""),"")</f>
        <v/>
      </c>
    </row>
    <row r="106" spans="3:45">
      <c r="C106" s="74" t="str">
        <f>IFERROR(VLOOKUP($E106,'Container Panel'!$B$41:$M$100,'Container Panel'!$K$38,0),"")</f>
        <v/>
      </c>
      <c r="D106" s="74">
        <v>23</v>
      </c>
      <c r="E106" s="135">
        <f t="shared" si="13"/>
        <v>0</v>
      </c>
      <c r="F106" s="137" t="str">
        <f ca="1">IFERROR(IF(OR(F$81=$C106,F$81=list!$C$4),VLOOKUP($E106,'Container Panel'!$B$41:$M$100,'Container Panel'!$I$38,0)*HLOOKUP(F$83,$F$146:$AS$206,$D106+1,0)/VLOOKUP(F$83,Input!$A$9:$H$48,Input!$H$6,0),""),"")</f>
        <v/>
      </c>
      <c r="G106" s="137" t="str">
        <f ca="1">IFERROR(IF(OR(G$81=$C106,G$81=list!$C$4),VLOOKUP($E106,'Container Panel'!$B$41:$M$100,'Container Panel'!$I$38,0)*HLOOKUP(G$83,$F$146:$AS$206,$D106+1,0)/VLOOKUP(G$83,Input!$A$9:$H$48,Input!$H$6,0),""),"")</f>
        <v/>
      </c>
      <c r="H106" s="137" t="str">
        <f ca="1">IFERROR(IF(OR(H$81=$C106,H$81=list!$C$4),VLOOKUP($E106,'Container Panel'!$B$41:$M$100,'Container Panel'!$I$38,0)*HLOOKUP(H$83,$F$146:$AS$206,$D106+1,0)/VLOOKUP(H$83,Input!$A$9:$H$48,Input!$H$6,0),""),"")</f>
        <v/>
      </c>
      <c r="I106" s="137" t="str">
        <f ca="1">IFERROR(IF(OR(I$81=$C106,I$81=list!$C$4),VLOOKUP($E106,'Container Panel'!$B$41:$M$100,'Container Panel'!$I$38,0)*HLOOKUP(I$83,$F$146:$AS$206,$D106+1,0)/VLOOKUP(I$83,Input!$A$9:$H$48,Input!$H$6,0),""),"")</f>
        <v/>
      </c>
      <c r="J106" s="137" t="str">
        <f ca="1">IFERROR(IF(OR(J$81=$C106,J$81=list!$C$4),VLOOKUP($E106,'Container Panel'!$B$41:$M$100,'Container Panel'!$I$38,0)*HLOOKUP(J$83,$F$146:$AS$206,$D106+1,0)/VLOOKUP(J$83,Input!$A$9:$H$48,Input!$H$6,0),""),"")</f>
        <v/>
      </c>
      <c r="K106" s="137" t="str">
        <f ca="1">IFERROR(IF(OR(K$81=$C106,K$81=list!$C$4),VLOOKUP($E106,'Container Panel'!$B$41:$M$100,'Container Panel'!$I$38,0)*HLOOKUP(K$83,$F$146:$AS$206,$D106+1,0)/VLOOKUP(K$83,Input!$A$9:$H$48,Input!$H$6,0),""),"")</f>
        <v/>
      </c>
      <c r="L106" s="137" t="str">
        <f ca="1">IFERROR(IF(OR(L$81=$C106,L$81=list!$C$4),VLOOKUP($E106,'Container Panel'!$B$41:$M$100,'Container Panel'!$I$38,0)*HLOOKUP(L$83,$F$146:$AS$206,$D106+1,0)/VLOOKUP(L$83,Input!$A$9:$H$48,Input!$H$6,0),""),"")</f>
        <v/>
      </c>
      <c r="M106" s="137" t="str">
        <f ca="1">IFERROR(IF(OR(M$81=$C106,M$81=list!$C$4),VLOOKUP($E106,'Container Panel'!$B$41:$M$100,'Container Panel'!$I$38,0)*HLOOKUP(M$83,$F$146:$AS$206,$D106+1,0)/VLOOKUP(M$83,Input!$A$9:$H$48,Input!$H$6,0),""),"")</f>
        <v/>
      </c>
      <c r="N106" s="137" t="str">
        <f ca="1">IFERROR(IF(OR(N$81=$C106,N$81=list!$C$4),VLOOKUP($E106,'Container Panel'!$B$41:$M$100,'Container Panel'!$I$38,0)*HLOOKUP(N$83,$F$146:$AS$206,$D106+1,0)/VLOOKUP(N$83,Input!$A$9:$H$48,Input!$H$6,0),""),"")</f>
        <v/>
      </c>
      <c r="O106" s="137" t="str">
        <f ca="1">IFERROR(IF(OR(O$81=$C106,O$81=list!$C$4),VLOOKUP($E106,'Container Panel'!$B$41:$M$100,'Container Panel'!$I$38,0)*HLOOKUP(O$83,$F$146:$AS$206,$D106+1,0)/VLOOKUP(O$83,Input!$A$9:$H$48,Input!$H$6,0),""),"")</f>
        <v/>
      </c>
      <c r="P106" s="137" t="str">
        <f ca="1">IFERROR(IF(OR(P$81=$C106,P$81=list!$C$4),VLOOKUP($E106,'Container Panel'!$B$41:$M$100,'Container Panel'!$I$38,0)*HLOOKUP(P$83,$F$146:$AS$206,$D106+1,0)/VLOOKUP(P$83,Input!$A$9:$H$48,Input!$H$6,0),""),"")</f>
        <v/>
      </c>
      <c r="Q106" s="137" t="str">
        <f ca="1">IFERROR(IF(OR(Q$81=$C106,Q$81=list!$C$4),VLOOKUP($E106,'Container Panel'!$B$41:$M$100,'Container Panel'!$I$38,0)*HLOOKUP(Q$83,$F$146:$AS$206,$D106+1,0)/VLOOKUP(Q$83,Input!$A$9:$H$48,Input!$H$6,0),""),"")</f>
        <v/>
      </c>
      <c r="R106" s="137" t="str">
        <f ca="1">IFERROR(IF(OR(R$81=$C106,R$81=list!$C$4),VLOOKUP($E106,'Container Panel'!$B$41:$M$100,'Container Panel'!$I$38,0)*HLOOKUP(R$83,$F$146:$AS$206,$D106+1,0)/VLOOKUP(R$83,Input!$A$9:$H$48,Input!$H$6,0),""),"")</f>
        <v/>
      </c>
      <c r="S106" s="137" t="str">
        <f ca="1">IFERROR(IF(OR(S$81=$C106,S$81=list!$C$4),VLOOKUP($E106,'Container Panel'!$B$41:$M$100,'Container Panel'!$I$38,0)*HLOOKUP(S$83,$F$146:$AS$206,$D106+1,0)/VLOOKUP(S$83,Input!$A$9:$H$48,Input!$H$6,0),""),"")</f>
        <v/>
      </c>
      <c r="T106" s="137" t="str">
        <f ca="1">IFERROR(IF(OR(T$81=$C106,T$81=list!$C$4),VLOOKUP($E106,'Container Panel'!$B$41:$M$100,'Container Panel'!$I$38,0)*HLOOKUP(T$83,$F$146:$AS$206,$D106+1,0)/VLOOKUP(T$83,Input!$A$9:$H$48,Input!$H$6,0),""),"")</f>
        <v/>
      </c>
      <c r="U106" s="137" t="str">
        <f ca="1">IFERROR(IF(OR(U$81=$C106,U$81=list!$C$4),VLOOKUP($E106,'Container Panel'!$B$41:$M$100,'Container Panel'!$I$38,0)*HLOOKUP(U$83,$F$146:$AS$206,$D106+1,0)/VLOOKUP(U$83,Input!$A$9:$H$48,Input!$H$6,0),""),"")</f>
        <v/>
      </c>
      <c r="V106" s="137" t="str">
        <f ca="1">IFERROR(IF(OR(V$81=$C106,V$81=list!$C$4),VLOOKUP($E106,'Container Panel'!$B$41:$M$100,'Container Panel'!$I$38,0)*HLOOKUP(V$83,$F$146:$AS$206,$D106+1,0)/VLOOKUP(V$83,Input!$A$9:$H$48,Input!$H$6,0),""),"")</f>
        <v/>
      </c>
      <c r="W106" s="137" t="str">
        <f ca="1">IFERROR(IF(OR(W$81=$C106,W$81=list!$C$4),VLOOKUP($E106,'Container Panel'!$B$41:$M$100,'Container Panel'!$I$38,0)*HLOOKUP(W$83,$F$146:$AS$206,$D106+1,0)/VLOOKUP(W$83,Input!$A$9:$H$48,Input!$H$6,0),""),"")</f>
        <v/>
      </c>
      <c r="X106" s="137" t="str">
        <f ca="1">IFERROR(IF(OR(X$81=$C106,X$81=list!$C$4),VLOOKUP($E106,'Container Panel'!$B$41:$M$100,'Container Panel'!$I$38,0)*HLOOKUP(X$83,$F$146:$AS$206,$D106+1,0)/VLOOKUP(X$83,Input!$A$9:$H$48,Input!$H$6,0),""),"")</f>
        <v/>
      </c>
      <c r="Y106" s="137" t="str">
        <f ca="1">IFERROR(IF(OR(Y$81=$C106,Y$81=list!$C$4),VLOOKUP($E106,'Container Panel'!$B$41:$M$100,'Container Panel'!$I$38,0)*HLOOKUP(Y$83,$F$146:$AS$206,$D106+1,0)/VLOOKUP(Y$83,Input!$A$9:$H$48,Input!$H$6,0),""),"")</f>
        <v/>
      </c>
      <c r="Z106" s="137" t="str">
        <f ca="1">IFERROR(IF(OR(Z$81=$C106,Z$81=list!$C$4),VLOOKUP($E106,'Container Panel'!$B$41:$M$100,'Container Panel'!$I$38,0)*HLOOKUP(Z$83,$F$146:$AS$206,$D106+1,0)/VLOOKUP(Z$83,Input!$A$9:$H$48,Input!$H$6,0),""),"")</f>
        <v/>
      </c>
      <c r="AA106" s="137" t="str">
        <f ca="1">IFERROR(IF(OR(AA$81=$C106,AA$81=list!$C$4),VLOOKUP($E106,'Container Panel'!$B$41:$M$100,'Container Panel'!$I$38,0)*HLOOKUP(AA$83,$F$146:$AS$206,$D106+1,0)/VLOOKUP(AA$83,Input!$A$9:$H$48,Input!$H$6,0),""),"")</f>
        <v/>
      </c>
      <c r="AB106" s="137" t="str">
        <f ca="1">IFERROR(IF(OR(AB$81=$C106,AB$81=list!$C$4),VLOOKUP($E106,'Container Panel'!$B$41:$M$100,'Container Panel'!$I$38,0)*HLOOKUP(AB$83,$F$146:$AS$206,$D106+1,0)/VLOOKUP(AB$83,Input!$A$9:$H$48,Input!$H$6,0),""),"")</f>
        <v/>
      </c>
      <c r="AC106" s="137" t="str">
        <f ca="1">IFERROR(IF(OR(AC$81=$C106,AC$81=list!$C$4),VLOOKUP($E106,'Container Panel'!$B$41:$M$100,'Container Panel'!$I$38,0)*HLOOKUP(AC$83,$F$146:$AS$206,$D106+1,0)/VLOOKUP(AC$83,Input!$A$9:$H$48,Input!$H$6,0),""),"")</f>
        <v/>
      </c>
      <c r="AD106" s="137" t="str">
        <f ca="1">IFERROR(IF(OR(AD$81=$C106,AD$81=list!$C$4),VLOOKUP($E106,'Container Panel'!$B$41:$M$100,'Container Panel'!$I$38,0)*HLOOKUP(AD$83,$F$146:$AS$206,$D106+1,0)/VLOOKUP(AD$83,Input!$A$9:$H$48,Input!$H$6,0),""),"")</f>
        <v/>
      </c>
      <c r="AE106" s="137" t="str">
        <f ca="1">IFERROR(IF(OR(AE$81=$C106,AE$81=list!$C$4),VLOOKUP($E106,'Container Panel'!$B$41:$M$100,'Container Panel'!$I$38,0)*HLOOKUP(AE$83,$F$146:$AS$206,$D106+1,0)/VLOOKUP(AE$83,Input!$A$9:$H$48,Input!$H$6,0),""),"")</f>
        <v/>
      </c>
      <c r="AF106" s="137" t="str">
        <f ca="1">IFERROR(IF(OR(AF$81=$C106,AF$81=list!$C$4),VLOOKUP($E106,'Container Panel'!$B$41:$M$100,'Container Panel'!$I$38,0)*HLOOKUP(AF$83,$F$146:$AS$206,$D106+1,0)/VLOOKUP(AF$83,Input!$A$9:$H$48,Input!$H$6,0),""),"")</f>
        <v/>
      </c>
      <c r="AG106" s="137" t="str">
        <f ca="1">IFERROR(IF(OR(AG$81=$C106,AG$81=list!$C$4),VLOOKUP($E106,'Container Panel'!$B$41:$M$100,'Container Panel'!$I$38,0)*HLOOKUP(AG$83,$F$146:$AS$206,$D106+1,0)/VLOOKUP(AG$83,Input!$A$9:$H$48,Input!$H$6,0),""),"")</f>
        <v/>
      </c>
      <c r="AH106" s="137" t="str">
        <f ca="1">IFERROR(IF(OR(AH$81=$C106,AH$81=list!$C$4),VLOOKUP($E106,'Container Panel'!$B$41:$M$100,'Container Panel'!$I$38,0)*HLOOKUP(AH$83,$F$146:$AS$206,$D106+1,0)/VLOOKUP(AH$83,Input!$A$9:$H$48,Input!$H$6,0),""),"")</f>
        <v/>
      </c>
      <c r="AI106" s="137" t="str">
        <f ca="1">IFERROR(IF(OR(AI$81=$C106,AI$81=list!$C$4),VLOOKUP($E106,'Container Panel'!$B$41:$M$100,'Container Panel'!$I$38,0)*HLOOKUP(AI$83,$F$146:$AS$206,$D106+1,0)/VLOOKUP(AI$83,Input!$A$9:$H$48,Input!$H$6,0),""),"")</f>
        <v/>
      </c>
      <c r="AJ106" s="137" t="str">
        <f ca="1">IFERROR(IF(OR(AJ$81=$C106,AJ$81=list!$C$4),VLOOKUP($E106,'Container Panel'!$B$41:$M$100,'Container Panel'!$I$38,0)*HLOOKUP(AJ$83,$F$146:$AS$206,$D106+1,0)/VLOOKUP(AJ$83,Input!$A$9:$H$48,Input!$H$6,0),""),"")</f>
        <v/>
      </c>
      <c r="AK106" s="137" t="str">
        <f ca="1">IFERROR(IF(OR(AK$81=$C106,AK$81=list!$C$4),VLOOKUP($E106,'Container Panel'!$B$41:$M$100,'Container Panel'!$I$38,0)*HLOOKUP(AK$83,$F$146:$AS$206,$D106+1,0)/VLOOKUP(AK$83,Input!$A$9:$H$48,Input!$H$6,0),""),"")</f>
        <v/>
      </c>
      <c r="AL106" s="137" t="str">
        <f ca="1">IFERROR(IF(OR(AL$81=$C106,AL$81=list!$C$4),VLOOKUP($E106,'Container Panel'!$B$41:$M$100,'Container Panel'!$I$38,0)*HLOOKUP(AL$83,$F$146:$AS$206,$D106+1,0)/VLOOKUP(AL$83,Input!$A$9:$H$48,Input!$H$6,0),""),"")</f>
        <v/>
      </c>
      <c r="AM106" s="137" t="str">
        <f ca="1">IFERROR(IF(OR(AM$81=$C106,AM$81=list!$C$4),VLOOKUP($E106,'Container Panel'!$B$41:$M$100,'Container Panel'!$I$38,0)*HLOOKUP(AM$83,$F$146:$AS$206,$D106+1,0)/VLOOKUP(AM$83,Input!$A$9:$H$48,Input!$H$6,0),""),"")</f>
        <v/>
      </c>
      <c r="AN106" s="137" t="str">
        <f ca="1">IFERROR(IF(OR(AN$81=$C106,AN$81=list!$C$4),VLOOKUP($E106,'Container Panel'!$B$41:$M$100,'Container Panel'!$I$38,0)*HLOOKUP(AN$83,$F$146:$AS$206,$D106+1,0)/VLOOKUP(AN$83,Input!$A$9:$H$48,Input!$H$6,0),""),"")</f>
        <v/>
      </c>
      <c r="AO106" s="137" t="str">
        <f ca="1">IFERROR(IF(OR(AO$81=$C106,AO$81=list!$C$4),VLOOKUP($E106,'Container Panel'!$B$41:$M$100,'Container Panel'!$I$38,0)*HLOOKUP(AO$83,$F$146:$AS$206,$D106+1,0)/VLOOKUP(AO$83,Input!$A$9:$H$48,Input!$H$6,0),""),"")</f>
        <v/>
      </c>
      <c r="AP106" s="137" t="str">
        <f ca="1">IFERROR(IF(OR(AP$81=$C106,AP$81=list!$C$4),VLOOKUP($E106,'Container Panel'!$B$41:$M$100,'Container Panel'!$I$38,0)*HLOOKUP(AP$83,$F$146:$AS$206,$D106+1,0)/VLOOKUP(AP$83,Input!$A$9:$H$48,Input!$H$6,0),""),"")</f>
        <v/>
      </c>
      <c r="AQ106" s="137" t="str">
        <f ca="1">IFERROR(IF(OR(AQ$81=$C106,AQ$81=list!$C$4),VLOOKUP($E106,'Container Panel'!$B$41:$M$100,'Container Panel'!$I$38,0)*HLOOKUP(AQ$83,$F$146:$AS$206,$D106+1,0)/VLOOKUP(AQ$83,Input!$A$9:$H$48,Input!$H$6,0),""),"")</f>
        <v/>
      </c>
      <c r="AR106" s="137" t="str">
        <f ca="1">IFERROR(IF(OR(AR$81=$C106,AR$81=list!$C$4),VLOOKUP($E106,'Container Panel'!$B$41:$M$100,'Container Panel'!$I$38,0)*HLOOKUP(AR$83,$F$146:$AS$206,$D106+1,0)/VLOOKUP(AR$83,Input!$A$9:$H$48,Input!$H$6,0),""),"")</f>
        <v/>
      </c>
      <c r="AS106" s="137" t="str">
        <f ca="1">IFERROR(IF(OR(AS$81=$C106,AS$81=list!$C$4),VLOOKUP($E106,'Container Panel'!$B$41:$M$100,'Container Panel'!$I$38,0)*HLOOKUP(AS$83,$F$146:$AS$206,$D106+1,0)/VLOOKUP(AS$83,Input!$A$9:$H$48,Input!$H$6,0),""),"")</f>
        <v/>
      </c>
    </row>
    <row r="107" spans="3:45">
      <c r="C107" s="74" t="str">
        <f>IFERROR(VLOOKUP($E107,'Container Panel'!$B$41:$M$100,'Container Panel'!$K$38,0),"")</f>
        <v/>
      </c>
      <c r="D107" s="74">
        <v>24</v>
      </c>
      <c r="E107" s="135">
        <f t="shared" si="13"/>
        <v>0</v>
      </c>
      <c r="F107" s="137" t="str">
        <f ca="1">IFERROR(IF(OR(F$81=$C107,F$81=list!$C$4),VLOOKUP($E107,'Container Panel'!$B$41:$M$100,'Container Panel'!$I$38,0)*HLOOKUP(F$83,$F$146:$AS$206,$D107+1,0)/VLOOKUP(F$83,Input!$A$9:$H$48,Input!$H$6,0),""),"")</f>
        <v/>
      </c>
      <c r="G107" s="137" t="str">
        <f ca="1">IFERROR(IF(OR(G$81=$C107,G$81=list!$C$4),VLOOKUP($E107,'Container Panel'!$B$41:$M$100,'Container Panel'!$I$38,0)*HLOOKUP(G$83,$F$146:$AS$206,$D107+1,0)/VLOOKUP(G$83,Input!$A$9:$H$48,Input!$H$6,0),""),"")</f>
        <v/>
      </c>
      <c r="H107" s="137" t="str">
        <f ca="1">IFERROR(IF(OR(H$81=$C107,H$81=list!$C$4),VLOOKUP($E107,'Container Panel'!$B$41:$M$100,'Container Panel'!$I$38,0)*HLOOKUP(H$83,$F$146:$AS$206,$D107+1,0)/VLOOKUP(H$83,Input!$A$9:$H$48,Input!$H$6,0),""),"")</f>
        <v/>
      </c>
      <c r="I107" s="137" t="str">
        <f ca="1">IFERROR(IF(OR(I$81=$C107,I$81=list!$C$4),VLOOKUP($E107,'Container Panel'!$B$41:$M$100,'Container Panel'!$I$38,0)*HLOOKUP(I$83,$F$146:$AS$206,$D107+1,0)/VLOOKUP(I$83,Input!$A$9:$H$48,Input!$H$6,0),""),"")</f>
        <v/>
      </c>
      <c r="J107" s="137" t="str">
        <f ca="1">IFERROR(IF(OR(J$81=$C107,J$81=list!$C$4),VLOOKUP($E107,'Container Panel'!$B$41:$M$100,'Container Panel'!$I$38,0)*HLOOKUP(J$83,$F$146:$AS$206,$D107+1,0)/VLOOKUP(J$83,Input!$A$9:$H$48,Input!$H$6,0),""),"")</f>
        <v/>
      </c>
      <c r="K107" s="137" t="str">
        <f ca="1">IFERROR(IF(OR(K$81=$C107,K$81=list!$C$4),VLOOKUP($E107,'Container Panel'!$B$41:$M$100,'Container Panel'!$I$38,0)*HLOOKUP(K$83,$F$146:$AS$206,$D107+1,0)/VLOOKUP(K$83,Input!$A$9:$H$48,Input!$H$6,0),""),"")</f>
        <v/>
      </c>
      <c r="L107" s="137" t="str">
        <f ca="1">IFERROR(IF(OR(L$81=$C107,L$81=list!$C$4),VLOOKUP($E107,'Container Panel'!$B$41:$M$100,'Container Panel'!$I$38,0)*HLOOKUP(L$83,$F$146:$AS$206,$D107+1,0)/VLOOKUP(L$83,Input!$A$9:$H$48,Input!$H$6,0),""),"")</f>
        <v/>
      </c>
      <c r="M107" s="137" t="str">
        <f ca="1">IFERROR(IF(OR(M$81=$C107,M$81=list!$C$4),VLOOKUP($E107,'Container Panel'!$B$41:$M$100,'Container Panel'!$I$38,0)*HLOOKUP(M$83,$F$146:$AS$206,$D107+1,0)/VLOOKUP(M$83,Input!$A$9:$H$48,Input!$H$6,0),""),"")</f>
        <v/>
      </c>
      <c r="N107" s="137" t="str">
        <f ca="1">IFERROR(IF(OR(N$81=$C107,N$81=list!$C$4),VLOOKUP($E107,'Container Panel'!$B$41:$M$100,'Container Panel'!$I$38,0)*HLOOKUP(N$83,$F$146:$AS$206,$D107+1,0)/VLOOKUP(N$83,Input!$A$9:$H$48,Input!$H$6,0),""),"")</f>
        <v/>
      </c>
      <c r="O107" s="137" t="str">
        <f ca="1">IFERROR(IF(OR(O$81=$C107,O$81=list!$C$4),VLOOKUP($E107,'Container Panel'!$B$41:$M$100,'Container Panel'!$I$38,0)*HLOOKUP(O$83,$F$146:$AS$206,$D107+1,0)/VLOOKUP(O$83,Input!$A$9:$H$48,Input!$H$6,0),""),"")</f>
        <v/>
      </c>
      <c r="P107" s="137" t="str">
        <f ca="1">IFERROR(IF(OR(P$81=$C107,P$81=list!$C$4),VLOOKUP($E107,'Container Panel'!$B$41:$M$100,'Container Panel'!$I$38,0)*HLOOKUP(P$83,$F$146:$AS$206,$D107+1,0)/VLOOKUP(P$83,Input!$A$9:$H$48,Input!$H$6,0),""),"")</f>
        <v/>
      </c>
      <c r="Q107" s="137" t="str">
        <f ca="1">IFERROR(IF(OR(Q$81=$C107,Q$81=list!$C$4),VLOOKUP($E107,'Container Panel'!$B$41:$M$100,'Container Panel'!$I$38,0)*HLOOKUP(Q$83,$F$146:$AS$206,$D107+1,0)/VLOOKUP(Q$83,Input!$A$9:$H$48,Input!$H$6,0),""),"")</f>
        <v/>
      </c>
      <c r="R107" s="137" t="str">
        <f ca="1">IFERROR(IF(OR(R$81=$C107,R$81=list!$C$4),VLOOKUP($E107,'Container Panel'!$B$41:$M$100,'Container Panel'!$I$38,0)*HLOOKUP(R$83,$F$146:$AS$206,$D107+1,0)/VLOOKUP(R$83,Input!$A$9:$H$48,Input!$H$6,0),""),"")</f>
        <v/>
      </c>
      <c r="S107" s="137" t="str">
        <f ca="1">IFERROR(IF(OR(S$81=$C107,S$81=list!$C$4),VLOOKUP($E107,'Container Panel'!$B$41:$M$100,'Container Panel'!$I$38,0)*HLOOKUP(S$83,$F$146:$AS$206,$D107+1,0)/VLOOKUP(S$83,Input!$A$9:$H$48,Input!$H$6,0),""),"")</f>
        <v/>
      </c>
      <c r="T107" s="137" t="str">
        <f ca="1">IFERROR(IF(OR(T$81=$C107,T$81=list!$C$4),VLOOKUP($E107,'Container Panel'!$B$41:$M$100,'Container Panel'!$I$38,0)*HLOOKUP(T$83,$F$146:$AS$206,$D107+1,0)/VLOOKUP(T$83,Input!$A$9:$H$48,Input!$H$6,0),""),"")</f>
        <v/>
      </c>
      <c r="U107" s="137" t="str">
        <f ca="1">IFERROR(IF(OR(U$81=$C107,U$81=list!$C$4),VLOOKUP($E107,'Container Panel'!$B$41:$M$100,'Container Panel'!$I$38,0)*HLOOKUP(U$83,$F$146:$AS$206,$D107+1,0)/VLOOKUP(U$83,Input!$A$9:$H$48,Input!$H$6,0),""),"")</f>
        <v/>
      </c>
      <c r="V107" s="137" t="str">
        <f ca="1">IFERROR(IF(OR(V$81=$C107,V$81=list!$C$4),VLOOKUP($E107,'Container Panel'!$B$41:$M$100,'Container Panel'!$I$38,0)*HLOOKUP(V$83,$F$146:$AS$206,$D107+1,0)/VLOOKUP(V$83,Input!$A$9:$H$48,Input!$H$6,0),""),"")</f>
        <v/>
      </c>
      <c r="W107" s="137" t="str">
        <f ca="1">IFERROR(IF(OR(W$81=$C107,W$81=list!$C$4),VLOOKUP($E107,'Container Panel'!$B$41:$M$100,'Container Panel'!$I$38,0)*HLOOKUP(W$83,$F$146:$AS$206,$D107+1,0)/VLOOKUP(W$83,Input!$A$9:$H$48,Input!$H$6,0),""),"")</f>
        <v/>
      </c>
      <c r="X107" s="137" t="str">
        <f ca="1">IFERROR(IF(OR(X$81=$C107,X$81=list!$C$4),VLOOKUP($E107,'Container Panel'!$B$41:$M$100,'Container Panel'!$I$38,0)*HLOOKUP(X$83,$F$146:$AS$206,$D107+1,0)/VLOOKUP(X$83,Input!$A$9:$H$48,Input!$H$6,0),""),"")</f>
        <v/>
      </c>
      <c r="Y107" s="137" t="str">
        <f ca="1">IFERROR(IF(OR(Y$81=$C107,Y$81=list!$C$4),VLOOKUP($E107,'Container Panel'!$B$41:$M$100,'Container Panel'!$I$38,0)*HLOOKUP(Y$83,$F$146:$AS$206,$D107+1,0)/VLOOKUP(Y$83,Input!$A$9:$H$48,Input!$H$6,0),""),"")</f>
        <v/>
      </c>
      <c r="Z107" s="137" t="str">
        <f ca="1">IFERROR(IF(OR(Z$81=$C107,Z$81=list!$C$4),VLOOKUP($E107,'Container Panel'!$B$41:$M$100,'Container Panel'!$I$38,0)*HLOOKUP(Z$83,$F$146:$AS$206,$D107+1,0)/VLOOKUP(Z$83,Input!$A$9:$H$48,Input!$H$6,0),""),"")</f>
        <v/>
      </c>
      <c r="AA107" s="137" t="str">
        <f ca="1">IFERROR(IF(OR(AA$81=$C107,AA$81=list!$C$4),VLOOKUP($E107,'Container Panel'!$B$41:$M$100,'Container Panel'!$I$38,0)*HLOOKUP(AA$83,$F$146:$AS$206,$D107+1,0)/VLOOKUP(AA$83,Input!$A$9:$H$48,Input!$H$6,0),""),"")</f>
        <v/>
      </c>
      <c r="AB107" s="137" t="str">
        <f ca="1">IFERROR(IF(OR(AB$81=$C107,AB$81=list!$C$4),VLOOKUP($E107,'Container Panel'!$B$41:$M$100,'Container Panel'!$I$38,0)*HLOOKUP(AB$83,$F$146:$AS$206,$D107+1,0)/VLOOKUP(AB$83,Input!$A$9:$H$48,Input!$H$6,0),""),"")</f>
        <v/>
      </c>
      <c r="AC107" s="137" t="str">
        <f ca="1">IFERROR(IF(OR(AC$81=$C107,AC$81=list!$C$4),VLOOKUP($E107,'Container Panel'!$B$41:$M$100,'Container Panel'!$I$38,0)*HLOOKUP(AC$83,$F$146:$AS$206,$D107+1,0)/VLOOKUP(AC$83,Input!$A$9:$H$48,Input!$H$6,0),""),"")</f>
        <v/>
      </c>
      <c r="AD107" s="137" t="str">
        <f ca="1">IFERROR(IF(OR(AD$81=$C107,AD$81=list!$C$4),VLOOKUP($E107,'Container Panel'!$B$41:$M$100,'Container Panel'!$I$38,0)*HLOOKUP(AD$83,$F$146:$AS$206,$D107+1,0)/VLOOKUP(AD$83,Input!$A$9:$H$48,Input!$H$6,0),""),"")</f>
        <v/>
      </c>
      <c r="AE107" s="137" t="str">
        <f ca="1">IFERROR(IF(OR(AE$81=$C107,AE$81=list!$C$4),VLOOKUP($E107,'Container Panel'!$B$41:$M$100,'Container Panel'!$I$38,0)*HLOOKUP(AE$83,$F$146:$AS$206,$D107+1,0)/VLOOKUP(AE$83,Input!$A$9:$H$48,Input!$H$6,0),""),"")</f>
        <v/>
      </c>
      <c r="AF107" s="137" t="str">
        <f ca="1">IFERROR(IF(OR(AF$81=$C107,AF$81=list!$C$4),VLOOKUP($E107,'Container Panel'!$B$41:$M$100,'Container Panel'!$I$38,0)*HLOOKUP(AF$83,$F$146:$AS$206,$D107+1,0)/VLOOKUP(AF$83,Input!$A$9:$H$48,Input!$H$6,0),""),"")</f>
        <v/>
      </c>
      <c r="AG107" s="137" t="str">
        <f ca="1">IFERROR(IF(OR(AG$81=$C107,AG$81=list!$C$4),VLOOKUP($E107,'Container Panel'!$B$41:$M$100,'Container Panel'!$I$38,0)*HLOOKUP(AG$83,$F$146:$AS$206,$D107+1,0)/VLOOKUP(AG$83,Input!$A$9:$H$48,Input!$H$6,0),""),"")</f>
        <v/>
      </c>
      <c r="AH107" s="137" t="str">
        <f ca="1">IFERROR(IF(OR(AH$81=$C107,AH$81=list!$C$4),VLOOKUP($E107,'Container Panel'!$B$41:$M$100,'Container Panel'!$I$38,0)*HLOOKUP(AH$83,$F$146:$AS$206,$D107+1,0)/VLOOKUP(AH$83,Input!$A$9:$H$48,Input!$H$6,0),""),"")</f>
        <v/>
      </c>
      <c r="AI107" s="137" t="str">
        <f ca="1">IFERROR(IF(OR(AI$81=$C107,AI$81=list!$C$4),VLOOKUP($E107,'Container Panel'!$B$41:$M$100,'Container Panel'!$I$38,0)*HLOOKUP(AI$83,$F$146:$AS$206,$D107+1,0)/VLOOKUP(AI$83,Input!$A$9:$H$48,Input!$H$6,0),""),"")</f>
        <v/>
      </c>
      <c r="AJ107" s="137" t="str">
        <f ca="1">IFERROR(IF(OR(AJ$81=$C107,AJ$81=list!$C$4),VLOOKUP($E107,'Container Panel'!$B$41:$M$100,'Container Panel'!$I$38,0)*HLOOKUP(AJ$83,$F$146:$AS$206,$D107+1,0)/VLOOKUP(AJ$83,Input!$A$9:$H$48,Input!$H$6,0),""),"")</f>
        <v/>
      </c>
      <c r="AK107" s="137" t="str">
        <f ca="1">IFERROR(IF(OR(AK$81=$C107,AK$81=list!$C$4),VLOOKUP($E107,'Container Panel'!$B$41:$M$100,'Container Panel'!$I$38,0)*HLOOKUP(AK$83,$F$146:$AS$206,$D107+1,0)/VLOOKUP(AK$83,Input!$A$9:$H$48,Input!$H$6,0),""),"")</f>
        <v/>
      </c>
      <c r="AL107" s="137" t="str">
        <f ca="1">IFERROR(IF(OR(AL$81=$C107,AL$81=list!$C$4),VLOOKUP($E107,'Container Panel'!$B$41:$M$100,'Container Panel'!$I$38,0)*HLOOKUP(AL$83,$F$146:$AS$206,$D107+1,0)/VLOOKUP(AL$83,Input!$A$9:$H$48,Input!$H$6,0),""),"")</f>
        <v/>
      </c>
      <c r="AM107" s="137" t="str">
        <f ca="1">IFERROR(IF(OR(AM$81=$C107,AM$81=list!$C$4),VLOOKUP($E107,'Container Panel'!$B$41:$M$100,'Container Panel'!$I$38,0)*HLOOKUP(AM$83,$F$146:$AS$206,$D107+1,0)/VLOOKUP(AM$83,Input!$A$9:$H$48,Input!$H$6,0),""),"")</f>
        <v/>
      </c>
      <c r="AN107" s="137" t="str">
        <f ca="1">IFERROR(IF(OR(AN$81=$C107,AN$81=list!$C$4),VLOOKUP($E107,'Container Panel'!$B$41:$M$100,'Container Panel'!$I$38,0)*HLOOKUP(AN$83,$F$146:$AS$206,$D107+1,0)/VLOOKUP(AN$83,Input!$A$9:$H$48,Input!$H$6,0),""),"")</f>
        <v/>
      </c>
      <c r="AO107" s="137" t="str">
        <f ca="1">IFERROR(IF(OR(AO$81=$C107,AO$81=list!$C$4),VLOOKUP($E107,'Container Panel'!$B$41:$M$100,'Container Panel'!$I$38,0)*HLOOKUP(AO$83,$F$146:$AS$206,$D107+1,0)/VLOOKUP(AO$83,Input!$A$9:$H$48,Input!$H$6,0),""),"")</f>
        <v/>
      </c>
      <c r="AP107" s="137" t="str">
        <f ca="1">IFERROR(IF(OR(AP$81=$C107,AP$81=list!$C$4),VLOOKUP($E107,'Container Panel'!$B$41:$M$100,'Container Panel'!$I$38,0)*HLOOKUP(AP$83,$F$146:$AS$206,$D107+1,0)/VLOOKUP(AP$83,Input!$A$9:$H$48,Input!$H$6,0),""),"")</f>
        <v/>
      </c>
      <c r="AQ107" s="137" t="str">
        <f ca="1">IFERROR(IF(OR(AQ$81=$C107,AQ$81=list!$C$4),VLOOKUP($E107,'Container Panel'!$B$41:$M$100,'Container Panel'!$I$38,0)*HLOOKUP(AQ$83,$F$146:$AS$206,$D107+1,0)/VLOOKUP(AQ$83,Input!$A$9:$H$48,Input!$H$6,0),""),"")</f>
        <v/>
      </c>
      <c r="AR107" s="137" t="str">
        <f ca="1">IFERROR(IF(OR(AR$81=$C107,AR$81=list!$C$4),VLOOKUP($E107,'Container Panel'!$B$41:$M$100,'Container Panel'!$I$38,0)*HLOOKUP(AR$83,$F$146:$AS$206,$D107+1,0)/VLOOKUP(AR$83,Input!$A$9:$H$48,Input!$H$6,0),""),"")</f>
        <v/>
      </c>
      <c r="AS107" s="137" t="str">
        <f ca="1">IFERROR(IF(OR(AS$81=$C107,AS$81=list!$C$4),VLOOKUP($E107,'Container Panel'!$B$41:$M$100,'Container Panel'!$I$38,0)*HLOOKUP(AS$83,$F$146:$AS$206,$D107+1,0)/VLOOKUP(AS$83,Input!$A$9:$H$48,Input!$H$6,0),""),"")</f>
        <v/>
      </c>
    </row>
    <row r="108" spans="3:45">
      <c r="C108" s="74" t="str">
        <f>IFERROR(VLOOKUP($E108,'Container Panel'!$B$41:$M$100,'Container Panel'!$K$38,0),"")</f>
        <v/>
      </c>
      <c r="D108" s="74">
        <v>25</v>
      </c>
      <c r="E108" s="135">
        <f t="shared" si="13"/>
        <v>0</v>
      </c>
      <c r="F108" s="137" t="str">
        <f ca="1">IFERROR(IF(OR(F$81=$C108,F$81=list!$C$4),VLOOKUP($E108,'Container Panel'!$B$41:$M$100,'Container Panel'!$I$38,0)*HLOOKUP(F$83,$F$146:$AS$206,$D108+1,0)/VLOOKUP(F$83,Input!$A$9:$H$48,Input!$H$6,0),""),"")</f>
        <v/>
      </c>
      <c r="G108" s="137" t="str">
        <f ca="1">IFERROR(IF(OR(G$81=$C108,G$81=list!$C$4),VLOOKUP($E108,'Container Panel'!$B$41:$M$100,'Container Panel'!$I$38,0)*HLOOKUP(G$83,$F$146:$AS$206,$D108+1,0)/VLOOKUP(G$83,Input!$A$9:$H$48,Input!$H$6,0),""),"")</f>
        <v/>
      </c>
      <c r="H108" s="137" t="str">
        <f ca="1">IFERROR(IF(OR(H$81=$C108,H$81=list!$C$4),VLOOKUP($E108,'Container Panel'!$B$41:$M$100,'Container Panel'!$I$38,0)*HLOOKUP(H$83,$F$146:$AS$206,$D108+1,0)/VLOOKUP(H$83,Input!$A$9:$H$48,Input!$H$6,0),""),"")</f>
        <v/>
      </c>
      <c r="I108" s="137" t="str">
        <f ca="1">IFERROR(IF(OR(I$81=$C108,I$81=list!$C$4),VLOOKUP($E108,'Container Panel'!$B$41:$M$100,'Container Panel'!$I$38,0)*HLOOKUP(I$83,$F$146:$AS$206,$D108+1,0)/VLOOKUP(I$83,Input!$A$9:$H$48,Input!$H$6,0),""),"")</f>
        <v/>
      </c>
      <c r="J108" s="137" t="str">
        <f ca="1">IFERROR(IF(OR(J$81=$C108,J$81=list!$C$4),VLOOKUP($E108,'Container Panel'!$B$41:$M$100,'Container Panel'!$I$38,0)*HLOOKUP(J$83,$F$146:$AS$206,$D108+1,0)/VLOOKUP(J$83,Input!$A$9:$H$48,Input!$H$6,0),""),"")</f>
        <v/>
      </c>
      <c r="K108" s="137" t="str">
        <f ca="1">IFERROR(IF(OR(K$81=$C108,K$81=list!$C$4),VLOOKUP($E108,'Container Panel'!$B$41:$M$100,'Container Panel'!$I$38,0)*HLOOKUP(K$83,$F$146:$AS$206,$D108+1,0)/VLOOKUP(K$83,Input!$A$9:$H$48,Input!$H$6,0),""),"")</f>
        <v/>
      </c>
      <c r="L108" s="137" t="str">
        <f ca="1">IFERROR(IF(OR(L$81=$C108,L$81=list!$C$4),VLOOKUP($E108,'Container Panel'!$B$41:$M$100,'Container Panel'!$I$38,0)*HLOOKUP(L$83,$F$146:$AS$206,$D108+1,0)/VLOOKUP(L$83,Input!$A$9:$H$48,Input!$H$6,0),""),"")</f>
        <v/>
      </c>
      <c r="M108" s="137" t="str">
        <f ca="1">IFERROR(IF(OR(M$81=$C108,M$81=list!$C$4),VLOOKUP($E108,'Container Panel'!$B$41:$M$100,'Container Panel'!$I$38,0)*HLOOKUP(M$83,$F$146:$AS$206,$D108+1,0)/VLOOKUP(M$83,Input!$A$9:$H$48,Input!$H$6,0),""),"")</f>
        <v/>
      </c>
      <c r="N108" s="137" t="str">
        <f ca="1">IFERROR(IF(OR(N$81=$C108,N$81=list!$C$4),VLOOKUP($E108,'Container Panel'!$B$41:$M$100,'Container Panel'!$I$38,0)*HLOOKUP(N$83,$F$146:$AS$206,$D108+1,0)/VLOOKUP(N$83,Input!$A$9:$H$48,Input!$H$6,0),""),"")</f>
        <v/>
      </c>
      <c r="O108" s="137" t="str">
        <f ca="1">IFERROR(IF(OR(O$81=$C108,O$81=list!$C$4),VLOOKUP($E108,'Container Panel'!$B$41:$M$100,'Container Panel'!$I$38,0)*HLOOKUP(O$83,$F$146:$AS$206,$D108+1,0)/VLOOKUP(O$83,Input!$A$9:$H$48,Input!$H$6,0),""),"")</f>
        <v/>
      </c>
      <c r="P108" s="137" t="str">
        <f ca="1">IFERROR(IF(OR(P$81=$C108,P$81=list!$C$4),VLOOKUP($E108,'Container Panel'!$B$41:$M$100,'Container Panel'!$I$38,0)*HLOOKUP(P$83,$F$146:$AS$206,$D108+1,0)/VLOOKUP(P$83,Input!$A$9:$H$48,Input!$H$6,0),""),"")</f>
        <v/>
      </c>
      <c r="Q108" s="137" t="str">
        <f ca="1">IFERROR(IF(OR(Q$81=$C108,Q$81=list!$C$4),VLOOKUP($E108,'Container Panel'!$B$41:$M$100,'Container Panel'!$I$38,0)*HLOOKUP(Q$83,$F$146:$AS$206,$D108+1,0)/VLOOKUP(Q$83,Input!$A$9:$H$48,Input!$H$6,0),""),"")</f>
        <v/>
      </c>
      <c r="R108" s="137" t="str">
        <f ca="1">IFERROR(IF(OR(R$81=$C108,R$81=list!$C$4),VLOOKUP($E108,'Container Panel'!$B$41:$M$100,'Container Panel'!$I$38,0)*HLOOKUP(R$83,$F$146:$AS$206,$D108+1,0)/VLOOKUP(R$83,Input!$A$9:$H$48,Input!$H$6,0),""),"")</f>
        <v/>
      </c>
      <c r="S108" s="137" t="str">
        <f ca="1">IFERROR(IF(OR(S$81=$C108,S$81=list!$C$4),VLOOKUP($E108,'Container Panel'!$B$41:$M$100,'Container Panel'!$I$38,0)*HLOOKUP(S$83,$F$146:$AS$206,$D108+1,0)/VLOOKUP(S$83,Input!$A$9:$H$48,Input!$H$6,0),""),"")</f>
        <v/>
      </c>
      <c r="T108" s="137" t="str">
        <f ca="1">IFERROR(IF(OR(T$81=$C108,T$81=list!$C$4),VLOOKUP($E108,'Container Panel'!$B$41:$M$100,'Container Panel'!$I$38,0)*HLOOKUP(T$83,$F$146:$AS$206,$D108+1,0)/VLOOKUP(T$83,Input!$A$9:$H$48,Input!$H$6,0),""),"")</f>
        <v/>
      </c>
      <c r="U108" s="137" t="str">
        <f ca="1">IFERROR(IF(OR(U$81=$C108,U$81=list!$C$4),VLOOKUP($E108,'Container Panel'!$B$41:$M$100,'Container Panel'!$I$38,0)*HLOOKUP(U$83,$F$146:$AS$206,$D108+1,0)/VLOOKUP(U$83,Input!$A$9:$H$48,Input!$H$6,0),""),"")</f>
        <v/>
      </c>
      <c r="V108" s="137" t="str">
        <f ca="1">IFERROR(IF(OR(V$81=$C108,V$81=list!$C$4),VLOOKUP($E108,'Container Panel'!$B$41:$M$100,'Container Panel'!$I$38,0)*HLOOKUP(V$83,$F$146:$AS$206,$D108+1,0)/VLOOKUP(V$83,Input!$A$9:$H$48,Input!$H$6,0),""),"")</f>
        <v/>
      </c>
      <c r="W108" s="137" t="str">
        <f ca="1">IFERROR(IF(OR(W$81=$C108,W$81=list!$C$4),VLOOKUP($E108,'Container Panel'!$B$41:$M$100,'Container Panel'!$I$38,0)*HLOOKUP(W$83,$F$146:$AS$206,$D108+1,0)/VLOOKUP(W$83,Input!$A$9:$H$48,Input!$H$6,0),""),"")</f>
        <v/>
      </c>
      <c r="X108" s="137" t="str">
        <f ca="1">IFERROR(IF(OR(X$81=$C108,X$81=list!$C$4),VLOOKUP($E108,'Container Panel'!$B$41:$M$100,'Container Panel'!$I$38,0)*HLOOKUP(X$83,$F$146:$AS$206,$D108+1,0)/VLOOKUP(X$83,Input!$A$9:$H$48,Input!$H$6,0),""),"")</f>
        <v/>
      </c>
      <c r="Y108" s="137" t="str">
        <f ca="1">IFERROR(IF(OR(Y$81=$C108,Y$81=list!$C$4),VLOOKUP($E108,'Container Panel'!$B$41:$M$100,'Container Panel'!$I$38,0)*HLOOKUP(Y$83,$F$146:$AS$206,$D108+1,0)/VLOOKUP(Y$83,Input!$A$9:$H$48,Input!$H$6,0),""),"")</f>
        <v/>
      </c>
      <c r="Z108" s="137" t="str">
        <f ca="1">IFERROR(IF(OR(Z$81=$C108,Z$81=list!$C$4),VLOOKUP($E108,'Container Panel'!$B$41:$M$100,'Container Panel'!$I$38,0)*HLOOKUP(Z$83,$F$146:$AS$206,$D108+1,0)/VLOOKUP(Z$83,Input!$A$9:$H$48,Input!$H$6,0),""),"")</f>
        <v/>
      </c>
      <c r="AA108" s="137" t="str">
        <f ca="1">IFERROR(IF(OR(AA$81=$C108,AA$81=list!$C$4),VLOOKUP($E108,'Container Panel'!$B$41:$M$100,'Container Panel'!$I$38,0)*HLOOKUP(AA$83,$F$146:$AS$206,$D108+1,0)/VLOOKUP(AA$83,Input!$A$9:$H$48,Input!$H$6,0),""),"")</f>
        <v/>
      </c>
      <c r="AB108" s="137" t="str">
        <f ca="1">IFERROR(IF(OR(AB$81=$C108,AB$81=list!$C$4),VLOOKUP($E108,'Container Panel'!$B$41:$M$100,'Container Panel'!$I$38,0)*HLOOKUP(AB$83,$F$146:$AS$206,$D108+1,0)/VLOOKUP(AB$83,Input!$A$9:$H$48,Input!$H$6,0),""),"")</f>
        <v/>
      </c>
      <c r="AC108" s="137" t="str">
        <f ca="1">IFERROR(IF(OR(AC$81=$C108,AC$81=list!$C$4),VLOOKUP($E108,'Container Panel'!$B$41:$M$100,'Container Panel'!$I$38,0)*HLOOKUP(AC$83,$F$146:$AS$206,$D108+1,0)/VLOOKUP(AC$83,Input!$A$9:$H$48,Input!$H$6,0),""),"")</f>
        <v/>
      </c>
      <c r="AD108" s="137" t="str">
        <f ca="1">IFERROR(IF(OR(AD$81=$C108,AD$81=list!$C$4),VLOOKUP($E108,'Container Panel'!$B$41:$M$100,'Container Panel'!$I$38,0)*HLOOKUP(AD$83,$F$146:$AS$206,$D108+1,0)/VLOOKUP(AD$83,Input!$A$9:$H$48,Input!$H$6,0),""),"")</f>
        <v/>
      </c>
      <c r="AE108" s="137" t="str">
        <f ca="1">IFERROR(IF(OR(AE$81=$C108,AE$81=list!$C$4),VLOOKUP($E108,'Container Panel'!$B$41:$M$100,'Container Panel'!$I$38,0)*HLOOKUP(AE$83,$F$146:$AS$206,$D108+1,0)/VLOOKUP(AE$83,Input!$A$9:$H$48,Input!$H$6,0),""),"")</f>
        <v/>
      </c>
      <c r="AF108" s="137" t="str">
        <f ca="1">IFERROR(IF(OR(AF$81=$C108,AF$81=list!$C$4),VLOOKUP($E108,'Container Panel'!$B$41:$M$100,'Container Panel'!$I$38,0)*HLOOKUP(AF$83,$F$146:$AS$206,$D108+1,0)/VLOOKUP(AF$83,Input!$A$9:$H$48,Input!$H$6,0),""),"")</f>
        <v/>
      </c>
      <c r="AG108" s="137" t="str">
        <f ca="1">IFERROR(IF(OR(AG$81=$C108,AG$81=list!$C$4),VLOOKUP($E108,'Container Panel'!$B$41:$M$100,'Container Panel'!$I$38,0)*HLOOKUP(AG$83,$F$146:$AS$206,$D108+1,0)/VLOOKUP(AG$83,Input!$A$9:$H$48,Input!$H$6,0),""),"")</f>
        <v/>
      </c>
      <c r="AH108" s="137" t="str">
        <f ca="1">IFERROR(IF(OR(AH$81=$C108,AH$81=list!$C$4),VLOOKUP($E108,'Container Panel'!$B$41:$M$100,'Container Panel'!$I$38,0)*HLOOKUP(AH$83,$F$146:$AS$206,$D108+1,0)/VLOOKUP(AH$83,Input!$A$9:$H$48,Input!$H$6,0),""),"")</f>
        <v/>
      </c>
      <c r="AI108" s="137" t="str">
        <f ca="1">IFERROR(IF(OR(AI$81=$C108,AI$81=list!$C$4),VLOOKUP($E108,'Container Panel'!$B$41:$M$100,'Container Panel'!$I$38,0)*HLOOKUP(AI$83,$F$146:$AS$206,$D108+1,0)/VLOOKUP(AI$83,Input!$A$9:$H$48,Input!$H$6,0),""),"")</f>
        <v/>
      </c>
      <c r="AJ108" s="137" t="str">
        <f ca="1">IFERROR(IF(OR(AJ$81=$C108,AJ$81=list!$C$4),VLOOKUP($E108,'Container Panel'!$B$41:$M$100,'Container Panel'!$I$38,0)*HLOOKUP(AJ$83,$F$146:$AS$206,$D108+1,0)/VLOOKUP(AJ$83,Input!$A$9:$H$48,Input!$H$6,0),""),"")</f>
        <v/>
      </c>
      <c r="AK108" s="137" t="str">
        <f ca="1">IFERROR(IF(OR(AK$81=$C108,AK$81=list!$C$4),VLOOKUP($E108,'Container Panel'!$B$41:$M$100,'Container Panel'!$I$38,0)*HLOOKUP(AK$83,$F$146:$AS$206,$D108+1,0)/VLOOKUP(AK$83,Input!$A$9:$H$48,Input!$H$6,0),""),"")</f>
        <v/>
      </c>
      <c r="AL108" s="137" t="str">
        <f ca="1">IFERROR(IF(OR(AL$81=$C108,AL$81=list!$C$4),VLOOKUP($E108,'Container Panel'!$B$41:$M$100,'Container Panel'!$I$38,0)*HLOOKUP(AL$83,$F$146:$AS$206,$D108+1,0)/VLOOKUP(AL$83,Input!$A$9:$H$48,Input!$H$6,0),""),"")</f>
        <v/>
      </c>
      <c r="AM108" s="137" t="str">
        <f ca="1">IFERROR(IF(OR(AM$81=$C108,AM$81=list!$C$4),VLOOKUP($E108,'Container Panel'!$B$41:$M$100,'Container Panel'!$I$38,0)*HLOOKUP(AM$83,$F$146:$AS$206,$D108+1,0)/VLOOKUP(AM$83,Input!$A$9:$H$48,Input!$H$6,0),""),"")</f>
        <v/>
      </c>
      <c r="AN108" s="137" t="str">
        <f ca="1">IFERROR(IF(OR(AN$81=$C108,AN$81=list!$C$4),VLOOKUP($E108,'Container Panel'!$B$41:$M$100,'Container Panel'!$I$38,0)*HLOOKUP(AN$83,$F$146:$AS$206,$D108+1,0)/VLOOKUP(AN$83,Input!$A$9:$H$48,Input!$H$6,0),""),"")</f>
        <v/>
      </c>
      <c r="AO108" s="137" t="str">
        <f ca="1">IFERROR(IF(OR(AO$81=$C108,AO$81=list!$C$4),VLOOKUP($E108,'Container Panel'!$B$41:$M$100,'Container Panel'!$I$38,0)*HLOOKUP(AO$83,$F$146:$AS$206,$D108+1,0)/VLOOKUP(AO$83,Input!$A$9:$H$48,Input!$H$6,0),""),"")</f>
        <v/>
      </c>
      <c r="AP108" s="137" t="str">
        <f ca="1">IFERROR(IF(OR(AP$81=$C108,AP$81=list!$C$4),VLOOKUP($E108,'Container Panel'!$B$41:$M$100,'Container Panel'!$I$38,0)*HLOOKUP(AP$83,$F$146:$AS$206,$D108+1,0)/VLOOKUP(AP$83,Input!$A$9:$H$48,Input!$H$6,0),""),"")</f>
        <v/>
      </c>
      <c r="AQ108" s="137" t="str">
        <f ca="1">IFERROR(IF(OR(AQ$81=$C108,AQ$81=list!$C$4),VLOOKUP($E108,'Container Panel'!$B$41:$M$100,'Container Panel'!$I$38,0)*HLOOKUP(AQ$83,$F$146:$AS$206,$D108+1,0)/VLOOKUP(AQ$83,Input!$A$9:$H$48,Input!$H$6,0),""),"")</f>
        <v/>
      </c>
      <c r="AR108" s="137" t="str">
        <f ca="1">IFERROR(IF(OR(AR$81=$C108,AR$81=list!$C$4),VLOOKUP($E108,'Container Panel'!$B$41:$M$100,'Container Panel'!$I$38,0)*HLOOKUP(AR$83,$F$146:$AS$206,$D108+1,0)/VLOOKUP(AR$83,Input!$A$9:$H$48,Input!$H$6,0),""),"")</f>
        <v/>
      </c>
      <c r="AS108" s="137" t="str">
        <f ca="1">IFERROR(IF(OR(AS$81=$C108,AS$81=list!$C$4),VLOOKUP($E108,'Container Panel'!$B$41:$M$100,'Container Panel'!$I$38,0)*HLOOKUP(AS$83,$F$146:$AS$206,$D108+1,0)/VLOOKUP(AS$83,Input!$A$9:$H$48,Input!$H$6,0),""),"")</f>
        <v/>
      </c>
    </row>
    <row r="109" spans="3:45">
      <c r="C109" s="74" t="str">
        <f>IFERROR(VLOOKUP($E109,'Container Panel'!$B$41:$M$100,'Container Panel'!$K$38,0),"")</f>
        <v/>
      </c>
      <c r="D109" s="74">
        <v>26</v>
      </c>
      <c r="E109" s="135">
        <f t="shared" si="13"/>
        <v>0</v>
      </c>
      <c r="F109" s="137" t="str">
        <f ca="1">IFERROR(IF(OR(F$81=$C109,F$81=list!$C$4),VLOOKUP($E109,'Container Panel'!$B$41:$M$100,'Container Panel'!$I$38,0)*HLOOKUP(F$83,$F$146:$AS$206,$D109+1,0)/VLOOKUP(F$83,Input!$A$9:$H$48,Input!$H$6,0),""),"")</f>
        <v/>
      </c>
      <c r="G109" s="137" t="str">
        <f ca="1">IFERROR(IF(OR(G$81=$C109,G$81=list!$C$4),VLOOKUP($E109,'Container Panel'!$B$41:$M$100,'Container Panel'!$I$38,0)*HLOOKUP(G$83,$F$146:$AS$206,$D109+1,0)/VLOOKUP(G$83,Input!$A$9:$H$48,Input!$H$6,0),""),"")</f>
        <v/>
      </c>
      <c r="H109" s="137" t="str">
        <f ca="1">IFERROR(IF(OR(H$81=$C109,H$81=list!$C$4),VLOOKUP($E109,'Container Panel'!$B$41:$M$100,'Container Panel'!$I$38,0)*HLOOKUP(H$83,$F$146:$AS$206,$D109+1,0)/VLOOKUP(H$83,Input!$A$9:$H$48,Input!$H$6,0),""),"")</f>
        <v/>
      </c>
      <c r="I109" s="137" t="str">
        <f ca="1">IFERROR(IF(OR(I$81=$C109,I$81=list!$C$4),VLOOKUP($E109,'Container Panel'!$B$41:$M$100,'Container Panel'!$I$38,0)*HLOOKUP(I$83,$F$146:$AS$206,$D109+1,0)/VLOOKUP(I$83,Input!$A$9:$H$48,Input!$H$6,0),""),"")</f>
        <v/>
      </c>
      <c r="J109" s="137" t="str">
        <f ca="1">IFERROR(IF(OR(J$81=$C109,J$81=list!$C$4),VLOOKUP($E109,'Container Panel'!$B$41:$M$100,'Container Panel'!$I$38,0)*HLOOKUP(J$83,$F$146:$AS$206,$D109+1,0)/VLOOKUP(J$83,Input!$A$9:$H$48,Input!$H$6,0),""),"")</f>
        <v/>
      </c>
      <c r="K109" s="137" t="str">
        <f ca="1">IFERROR(IF(OR(K$81=$C109,K$81=list!$C$4),VLOOKUP($E109,'Container Panel'!$B$41:$M$100,'Container Panel'!$I$38,0)*HLOOKUP(K$83,$F$146:$AS$206,$D109+1,0)/VLOOKUP(K$83,Input!$A$9:$H$48,Input!$H$6,0),""),"")</f>
        <v/>
      </c>
      <c r="L109" s="137" t="str">
        <f ca="1">IFERROR(IF(OR(L$81=$C109,L$81=list!$C$4),VLOOKUP($E109,'Container Panel'!$B$41:$M$100,'Container Panel'!$I$38,0)*HLOOKUP(L$83,$F$146:$AS$206,$D109+1,0)/VLOOKUP(L$83,Input!$A$9:$H$48,Input!$H$6,0),""),"")</f>
        <v/>
      </c>
      <c r="M109" s="137" t="str">
        <f ca="1">IFERROR(IF(OR(M$81=$C109,M$81=list!$C$4),VLOOKUP($E109,'Container Panel'!$B$41:$M$100,'Container Panel'!$I$38,0)*HLOOKUP(M$83,$F$146:$AS$206,$D109+1,0)/VLOOKUP(M$83,Input!$A$9:$H$48,Input!$H$6,0),""),"")</f>
        <v/>
      </c>
      <c r="N109" s="137" t="str">
        <f ca="1">IFERROR(IF(OR(N$81=$C109,N$81=list!$C$4),VLOOKUP($E109,'Container Panel'!$B$41:$M$100,'Container Panel'!$I$38,0)*HLOOKUP(N$83,$F$146:$AS$206,$D109+1,0)/VLOOKUP(N$83,Input!$A$9:$H$48,Input!$H$6,0),""),"")</f>
        <v/>
      </c>
      <c r="O109" s="137" t="str">
        <f ca="1">IFERROR(IF(OR(O$81=$C109,O$81=list!$C$4),VLOOKUP($E109,'Container Panel'!$B$41:$M$100,'Container Panel'!$I$38,0)*HLOOKUP(O$83,$F$146:$AS$206,$D109+1,0)/VLOOKUP(O$83,Input!$A$9:$H$48,Input!$H$6,0),""),"")</f>
        <v/>
      </c>
      <c r="P109" s="137" t="str">
        <f ca="1">IFERROR(IF(OR(P$81=$C109,P$81=list!$C$4),VLOOKUP($E109,'Container Panel'!$B$41:$M$100,'Container Panel'!$I$38,0)*HLOOKUP(P$83,$F$146:$AS$206,$D109+1,0)/VLOOKUP(P$83,Input!$A$9:$H$48,Input!$H$6,0),""),"")</f>
        <v/>
      </c>
      <c r="Q109" s="137" t="str">
        <f ca="1">IFERROR(IF(OR(Q$81=$C109,Q$81=list!$C$4),VLOOKUP($E109,'Container Panel'!$B$41:$M$100,'Container Panel'!$I$38,0)*HLOOKUP(Q$83,$F$146:$AS$206,$D109+1,0)/VLOOKUP(Q$83,Input!$A$9:$H$48,Input!$H$6,0),""),"")</f>
        <v/>
      </c>
      <c r="R109" s="137" t="str">
        <f ca="1">IFERROR(IF(OR(R$81=$C109,R$81=list!$C$4),VLOOKUP($E109,'Container Panel'!$B$41:$M$100,'Container Panel'!$I$38,0)*HLOOKUP(R$83,$F$146:$AS$206,$D109+1,0)/VLOOKUP(R$83,Input!$A$9:$H$48,Input!$H$6,0),""),"")</f>
        <v/>
      </c>
      <c r="S109" s="137" t="str">
        <f ca="1">IFERROR(IF(OR(S$81=$C109,S$81=list!$C$4),VLOOKUP($E109,'Container Panel'!$B$41:$M$100,'Container Panel'!$I$38,0)*HLOOKUP(S$83,$F$146:$AS$206,$D109+1,0)/VLOOKUP(S$83,Input!$A$9:$H$48,Input!$H$6,0),""),"")</f>
        <v/>
      </c>
      <c r="T109" s="137" t="str">
        <f ca="1">IFERROR(IF(OR(T$81=$C109,T$81=list!$C$4),VLOOKUP($E109,'Container Panel'!$B$41:$M$100,'Container Panel'!$I$38,0)*HLOOKUP(T$83,$F$146:$AS$206,$D109+1,0)/VLOOKUP(T$83,Input!$A$9:$H$48,Input!$H$6,0),""),"")</f>
        <v/>
      </c>
      <c r="U109" s="137" t="str">
        <f ca="1">IFERROR(IF(OR(U$81=$C109,U$81=list!$C$4),VLOOKUP($E109,'Container Panel'!$B$41:$M$100,'Container Panel'!$I$38,0)*HLOOKUP(U$83,$F$146:$AS$206,$D109+1,0)/VLOOKUP(U$83,Input!$A$9:$H$48,Input!$H$6,0),""),"")</f>
        <v/>
      </c>
      <c r="V109" s="137" t="str">
        <f ca="1">IFERROR(IF(OR(V$81=$C109,V$81=list!$C$4),VLOOKUP($E109,'Container Panel'!$B$41:$M$100,'Container Panel'!$I$38,0)*HLOOKUP(V$83,$F$146:$AS$206,$D109+1,0)/VLOOKUP(V$83,Input!$A$9:$H$48,Input!$H$6,0),""),"")</f>
        <v/>
      </c>
      <c r="W109" s="137" t="str">
        <f ca="1">IFERROR(IF(OR(W$81=$C109,W$81=list!$C$4),VLOOKUP($E109,'Container Panel'!$B$41:$M$100,'Container Panel'!$I$38,0)*HLOOKUP(W$83,$F$146:$AS$206,$D109+1,0)/VLOOKUP(W$83,Input!$A$9:$H$48,Input!$H$6,0),""),"")</f>
        <v/>
      </c>
      <c r="X109" s="137" t="str">
        <f ca="1">IFERROR(IF(OR(X$81=$C109,X$81=list!$C$4),VLOOKUP($E109,'Container Panel'!$B$41:$M$100,'Container Panel'!$I$38,0)*HLOOKUP(X$83,$F$146:$AS$206,$D109+1,0)/VLOOKUP(X$83,Input!$A$9:$H$48,Input!$H$6,0),""),"")</f>
        <v/>
      </c>
      <c r="Y109" s="137" t="str">
        <f ca="1">IFERROR(IF(OR(Y$81=$C109,Y$81=list!$C$4),VLOOKUP($E109,'Container Panel'!$B$41:$M$100,'Container Panel'!$I$38,0)*HLOOKUP(Y$83,$F$146:$AS$206,$D109+1,0)/VLOOKUP(Y$83,Input!$A$9:$H$48,Input!$H$6,0),""),"")</f>
        <v/>
      </c>
      <c r="Z109" s="137" t="str">
        <f ca="1">IFERROR(IF(OR(Z$81=$C109,Z$81=list!$C$4),VLOOKUP($E109,'Container Panel'!$B$41:$M$100,'Container Panel'!$I$38,0)*HLOOKUP(Z$83,$F$146:$AS$206,$D109+1,0)/VLOOKUP(Z$83,Input!$A$9:$H$48,Input!$H$6,0),""),"")</f>
        <v/>
      </c>
      <c r="AA109" s="137" t="str">
        <f ca="1">IFERROR(IF(OR(AA$81=$C109,AA$81=list!$C$4),VLOOKUP($E109,'Container Panel'!$B$41:$M$100,'Container Panel'!$I$38,0)*HLOOKUP(AA$83,$F$146:$AS$206,$D109+1,0)/VLOOKUP(AA$83,Input!$A$9:$H$48,Input!$H$6,0),""),"")</f>
        <v/>
      </c>
      <c r="AB109" s="137" t="str">
        <f ca="1">IFERROR(IF(OR(AB$81=$C109,AB$81=list!$C$4),VLOOKUP($E109,'Container Panel'!$B$41:$M$100,'Container Panel'!$I$38,0)*HLOOKUP(AB$83,$F$146:$AS$206,$D109+1,0)/VLOOKUP(AB$83,Input!$A$9:$H$48,Input!$H$6,0),""),"")</f>
        <v/>
      </c>
      <c r="AC109" s="137" t="str">
        <f ca="1">IFERROR(IF(OR(AC$81=$C109,AC$81=list!$C$4),VLOOKUP($E109,'Container Panel'!$B$41:$M$100,'Container Panel'!$I$38,0)*HLOOKUP(AC$83,$F$146:$AS$206,$D109+1,0)/VLOOKUP(AC$83,Input!$A$9:$H$48,Input!$H$6,0),""),"")</f>
        <v/>
      </c>
      <c r="AD109" s="137" t="str">
        <f ca="1">IFERROR(IF(OR(AD$81=$C109,AD$81=list!$C$4),VLOOKUP($E109,'Container Panel'!$B$41:$M$100,'Container Panel'!$I$38,0)*HLOOKUP(AD$83,$F$146:$AS$206,$D109+1,0)/VLOOKUP(AD$83,Input!$A$9:$H$48,Input!$H$6,0),""),"")</f>
        <v/>
      </c>
      <c r="AE109" s="137" t="str">
        <f ca="1">IFERROR(IF(OR(AE$81=$C109,AE$81=list!$C$4),VLOOKUP($E109,'Container Panel'!$B$41:$M$100,'Container Panel'!$I$38,0)*HLOOKUP(AE$83,$F$146:$AS$206,$D109+1,0)/VLOOKUP(AE$83,Input!$A$9:$H$48,Input!$H$6,0),""),"")</f>
        <v/>
      </c>
      <c r="AF109" s="137" t="str">
        <f ca="1">IFERROR(IF(OR(AF$81=$C109,AF$81=list!$C$4),VLOOKUP($E109,'Container Panel'!$B$41:$M$100,'Container Panel'!$I$38,0)*HLOOKUP(AF$83,$F$146:$AS$206,$D109+1,0)/VLOOKUP(AF$83,Input!$A$9:$H$48,Input!$H$6,0),""),"")</f>
        <v/>
      </c>
      <c r="AG109" s="137" t="str">
        <f ca="1">IFERROR(IF(OR(AG$81=$C109,AG$81=list!$C$4),VLOOKUP($E109,'Container Panel'!$B$41:$M$100,'Container Panel'!$I$38,0)*HLOOKUP(AG$83,$F$146:$AS$206,$D109+1,0)/VLOOKUP(AG$83,Input!$A$9:$H$48,Input!$H$6,0),""),"")</f>
        <v/>
      </c>
      <c r="AH109" s="137" t="str">
        <f ca="1">IFERROR(IF(OR(AH$81=$C109,AH$81=list!$C$4),VLOOKUP($E109,'Container Panel'!$B$41:$M$100,'Container Panel'!$I$38,0)*HLOOKUP(AH$83,$F$146:$AS$206,$D109+1,0)/VLOOKUP(AH$83,Input!$A$9:$H$48,Input!$H$6,0),""),"")</f>
        <v/>
      </c>
      <c r="AI109" s="137" t="str">
        <f ca="1">IFERROR(IF(OR(AI$81=$C109,AI$81=list!$C$4),VLOOKUP($E109,'Container Panel'!$B$41:$M$100,'Container Panel'!$I$38,0)*HLOOKUP(AI$83,$F$146:$AS$206,$D109+1,0)/VLOOKUP(AI$83,Input!$A$9:$H$48,Input!$H$6,0),""),"")</f>
        <v/>
      </c>
      <c r="AJ109" s="137" t="str">
        <f ca="1">IFERROR(IF(OR(AJ$81=$C109,AJ$81=list!$C$4),VLOOKUP($E109,'Container Panel'!$B$41:$M$100,'Container Panel'!$I$38,0)*HLOOKUP(AJ$83,$F$146:$AS$206,$D109+1,0)/VLOOKUP(AJ$83,Input!$A$9:$H$48,Input!$H$6,0),""),"")</f>
        <v/>
      </c>
      <c r="AK109" s="137" t="str">
        <f ca="1">IFERROR(IF(OR(AK$81=$C109,AK$81=list!$C$4),VLOOKUP($E109,'Container Panel'!$B$41:$M$100,'Container Panel'!$I$38,0)*HLOOKUP(AK$83,$F$146:$AS$206,$D109+1,0)/VLOOKUP(AK$83,Input!$A$9:$H$48,Input!$H$6,0),""),"")</f>
        <v/>
      </c>
      <c r="AL109" s="137" t="str">
        <f ca="1">IFERROR(IF(OR(AL$81=$C109,AL$81=list!$C$4),VLOOKUP($E109,'Container Panel'!$B$41:$M$100,'Container Panel'!$I$38,0)*HLOOKUP(AL$83,$F$146:$AS$206,$D109+1,0)/VLOOKUP(AL$83,Input!$A$9:$H$48,Input!$H$6,0),""),"")</f>
        <v/>
      </c>
      <c r="AM109" s="137" t="str">
        <f ca="1">IFERROR(IF(OR(AM$81=$C109,AM$81=list!$C$4),VLOOKUP($E109,'Container Panel'!$B$41:$M$100,'Container Panel'!$I$38,0)*HLOOKUP(AM$83,$F$146:$AS$206,$D109+1,0)/VLOOKUP(AM$83,Input!$A$9:$H$48,Input!$H$6,0),""),"")</f>
        <v/>
      </c>
      <c r="AN109" s="137" t="str">
        <f ca="1">IFERROR(IF(OR(AN$81=$C109,AN$81=list!$C$4),VLOOKUP($E109,'Container Panel'!$B$41:$M$100,'Container Panel'!$I$38,0)*HLOOKUP(AN$83,$F$146:$AS$206,$D109+1,0)/VLOOKUP(AN$83,Input!$A$9:$H$48,Input!$H$6,0),""),"")</f>
        <v/>
      </c>
      <c r="AO109" s="137" t="str">
        <f ca="1">IFERROR(IF(OR(AO$81=$C109,AO$81=list!$C$4),VLOOKUP($E109,'Container Panel'!$B$41:$M$100,'Container Panel'!$I$38,0)*HLOOKUP(AO$83,$F$146:$AS$206,$D109+1,0)/VLOOKUP(AO$83,Input!$A$9:$H$48,Input!$H$6,0),""),"")</f>
        <v/>
      </c>
      <c r="AP109" s="137" t="str">
        <f ca="1">IFERROR(IF(OR(AP$81=$C109,AP$81=list!$C$4),VLOOKUP($E109,'Container Panel'!$B$41:$M$100,'Container Panel'!$I$38,0)*HLOOKUP(AP$83,$F$146:$AS$206,$D109+1,0)/VLOOKUP(AP$83,Input!$A$9:$H$48,Input!$H$6,0),""),"")</f>
        <v/>
      </c>
      <c r="AQ109" s="137" t="str">
        <f ca="1">IFERROR(IF(OR(AQ$81=$C109,AQ$81=list!$C$4),VLOOKUP($E109,'Container Panel'!$B$41:$M$100,'Container Panel'!$I$38,0)*HLOOKUP(AQ$83,$F$146:$AS$206,$D109+1,0)/VLOOKUP(AQ$83,Input!$A$9:$H$48,Input!$H$6,0),""),"")</f>
        <v/>
      </c>
      <c r="AR109" s="137" t="str">
        <f ca="1">IFERROR(IF(OR(AR$81=$C109,AR$81=list!$C$4),VLOOKUP($E109,'Container Panel'!$B$41:$M$100,'Container Panel'!$I$38,0)*HLOOKUP(AR$83,$F$146:$AS$206,$D109+1,0)/VLOOKUP(AR$83,Input!$A$9:$H$48,Input!$H$6,0),""),"")</f>
        <v/>
      </c>
      <c r="AS109" s="137" t="str">
        <f ca="1">IFERROR(IF(OR(AS$81=$C109,AS$81=list!$C$4),VLOOKUP($E109,'Container Panel'!$B$41:$M$100,'Container Panel'!$I$38,0)*HLOOKUP(AS$83,$F$146:$AS$206,$D109+1,0)/VLOOKUP(AS$83,Input!$A$9:$H$48,Input!$H$6,0),""),"")</f>
        <v/>
      </c>
    </row>
    <row r="110" spans="3:45">
      <c r="C110" s="74" t="str">
        <f>IFERROR(VLOOKUP($E110,'Container Panel'!$B$41:$M$100,'Container Panel'!$K$38,0),"")</f>
        <v/>
      </c>
      <c r="D110" s="74">
        <v>27</v>
      </c>
      <c r="E110" s="135">
        <f t="shared" si="13"/>
        <v>0</v>
      </c>
      <c r="F110" s="137" t="str">
        <f ca="1">IFERROR(IF(OR(F$81=$C110,F$81=list!$C$4),VLOOKUP($E110,'Container Panel'!$B$41:$M$100,'Container Panel'!$I$38,0)*HLOOKUP(F$83,$F$146:$AS$206,$D110+1,0)/VLOOKUP(F$83,Input!$A$9:$H$48,Input!$H$6,0),""),"")</f>
        <v/>
      </c>
      <c r="G110" s="137" t="str">
        <f ca="1">IFERROR(IF(OR(G$81=$C110,G$81=list!$C$4),VLOOKUP($E110,'Container Panel'!$B$41:$M$100,'Container Panel'!$I$38,0)*HLOOKUP(G$83,$F$146:$AS$206,$D110+1,0)/VLOOKUP(G$83,Input!$A$9:$H$48,Input!$H$6,0),""),"")</f>
        <v/>
      </c>
      <c r="H110" s="137" t="str">
        <f ca="1">IFERROR(IF(OR(H$81=$C110,H$81=list!$C$4),VLOOKUP($E110,'Container Panel'!$B$41:$M$100,'Container Panel'!$I$38,0)*HLOOKUP(H$83,$F$146:$AS$206,$D110+1,0)/VLOOKUP(H$83,Input!$A$9:$H$48,Input!$H$6,0),""),"")</f>
        <v/>
      </c>
      <c r="I110" s="137" t="str">
        <f ca="1">IFERROR(IF(OR(I$81=$C110,I$81=list!$C$4),VLOOKUP($E110,'Container Panel'!$B$41:$M$100,'Container Panel'!$I$38,0)*HLOOKUP(I$83,$F$146:$AS$206,$D110+1,0)/VLOOKUP(I$83,Input!$A$9:$H$48,Input!$H$6,0),""),"")</f>
        <v/>
      </c>
      <c r="J110" s="137" t="str">
        <f ca="1">IFERROR(IF(OR(J$81=$C110,J$81=list!$C$4),VLOOKUP($E110,'Container Panel'!$B$41:$M$100,'Container Panel'!$I$38,0)*HLOOKUP(J$83,$F$146:$AS$206,$D110+1,0)/VLOOKUP(J$83,Input!$A$9:$H$48,Input!$H$6,0),""),"")</f>
        <v/>
      </c>
      <c r="K110" s="137" t="str">
        <f ca="1">IFERROR(IF(OR(K$81=$C110,K$81=list!$C$4),VLOOKUP($E110,'Container Panel'!$B$41:$M$100,'Container Panel'!$I$38,0)*HLOOKUP(K$83,$F$146:$AS$206,$D110+1,0)/VLOOKUP(K$83,Input!$A$9:$H$48,Input!$H$6,0),""),"")</f>
        <v/>
      </c>
      <c r="L110" s="137" t="str">
        <f ca="1">IFERROR(IF(OR(L$81=$C110,L$81=list!$C$4),VLOOKUP($E110,'Container Panel'!$B$41:$M$100,'Container Panel'!$I$38,0)*HLOOKUP(L$83,$F$146:$AS$206,$D110+1,0)/VLOOKUP(L$83,Input!$A$9:$H$48,Input!$H$6,0),""),"")</f>
        <v/>
      </c>
      <c r="M110" s="137" t="str">
        <f ca="1">IFERROR(IF(OR(M$81=$C110,M$81=list!$C$4),VLOOKUP($E110,'Container Panel'!$B$41:$M$100,'Container Panel'!$I$38,0)*HLOOKUP(M$83,$F$146:$AS$206,$D110+1,0)/VLOOKUP(M$83,Input!$A$9:$H$48,Input!$H$6,0),""),"")</f>
        <v/>
      </c>
      <c r="N110" s="137" t="str">
        <f ca="1">IFERROR(IF(OR(N$81=$C110,N$81=list!$C$4),VLOOKUP($E110,'Container Panel'!$B$41:$M$100,'Container Panel'!$I$38,0)*HLOOKUP(N$83,$F$146:$AS$206,$D110+1,0)/VLOOKUP(N$83,Input!$A$9:$H$48,Input!$H$6,0),""),"")</f>
        <v/>
      </c>
      <c r="O110" s="137" t="str">
        <f ca="1">IFERROR(IF(OR(O$81=$C110,O$81=list!$C$4),VLOOKUP($E110,'Container Panel'!$B$41:$M$100,'Container Panel'!$I$38,0)*HLOOKUP(O$83,$F$146:$AS$206,$D110+1,0)/VLOOKUP(O$83,Input!$A$9:$H$48,Input!$H$6,0),""),"")</f>
        <v/>
      </c>
      <c r="P110" s="137" t="str">
        <f ca="1">IFERROR(IF(OR(P$81=$C110,P$81=list!$C$4),VLOOKUP($E110,'Container Panel'!$B$41:$M$100,'Container Panel'!$I$38,0)*HLOOKUP(P$83,$F$146:$AS$206,$D110+1,0)/VLOOKUP(P$83,Input!$A$9:$H$48,Input!$H$6,0),""),"")</f>
        <v/>
      </c>
      <c r="Q110" s="137" t="str">
        <f ca="1">IFERROR(IF(OR(Q$81=$C110,Q$81=list!$C$4),VLOOKUP($E110,'Container Panel'!$B$41:$M$100,'Container Panel'!$I$38,0)*HLOOKUP(Q$83,$F$146:$AS$206,$D110+1,0)/VLOOKUP(Q$83,Input!$A$9:$H$48,Input!$H$6,0),""),"")</f>
        <v/>
      </c>
      <c r="R110" s="137" t="str">
        <f ca="1">IFERROR(IF(OR(R$81=$C110,R$81=list!$C$4),VLOOKUP($E110,'Container Panel'!$B$41:$M$100,'Container Panel'!$I$38,0)*HLOOKUP(R$83,$F$146:$AS$206,$D110+1,0)/VLOOKUP(R$83,Input!$A$9:$H$48,Input!$H$6,0),""),"")</f>
        <v/>
      </c>
      <c r="S110" s="137" t="str">
        <f ca="1">IFERROR(IF(OR(S$81=$C110,S$81=list!$C$4),VLOOKUP($E110,'Container Panel'!$B$41:$M$100,'Container Panel'!$I$38,0)*HLOOKUP(S$83,$F$146:$AS$206,$D110+1,0)/VLOOKUP(S$83,Input!$A$9:$H$48,Input!$H$6,0),""),"")</f>
        <v/>
      </c>
      <c r="T110" s="137" t="str">
        <f ca="1">IFERROR(IF(OR(T$81=$C110,T$81=list!$C$4),VLOOKUP($E110,'Container Panel'!$B$41:$M$100,'Container Panel'!$I$38,0)*HLOOKUP(T$83,$F$146:$AS$206,$D110+1,0)/VLOOKUP(T$83,Input!$A$9:$H$48,Input!$H$6,0),""),"")</f>
        <v/>
      </c>
      <c r="U110" s="137" t="str">
        <f ca="1">IFERROR(IF(OR(U$81=$C110,U$81=list!$C$4),VLOOKUP($E110,'Container Panel'!$B$41:$M$100,'Container Panel'!$I$38,0)*HLOOKUP(U$83,$F$146:$AS$206,$D110+1,0)/VLOOKUP(U$83,Input!$A$9:$H$48,Input!$H$6,0),""),"")</f>
        <v/>
      </c>
      <c r="V110" s="137" t="str">
        <f ca="1">IFERROR(IF(OR(V$81=$C110,V$81=list!$C$4),VLOOKUP($E110,'Container Panel'!$B$41:$M$100,'Container Panel'!$I$38,0)*HLOOKUP(V$83,$F$146:$AS$206,$D110+1,0)/VLOOKUP(V$83,Input!$A$9:$H$48,Input!$H$6,0),""),"")</f>
        <v/>
      </c>
      <c r="W110" s="137" t="str">
        <f ca="1">IFERROR(IF(OR(W$81=$C110,W$81=list!$C$4),VLOOKUP($E110,'Container Panel'!$B$41:$M$100,'Container Panel'!$I$38,0)*HLOOKUP(W$83,$F$146:$AS$206,$D110+1,0)/VLOOKUP(W$83,Input!$A$9:$H$48,Input!$H$6,0),""),"")</f>
        <v/>
      </c>
      <c r="X110" s="137" t="str">
        <f ca="1">IFERROR(IF(OR(X$81=$C110,X$81=list!$C$4),VLOOKUP($E110,'Container Panel'!$B$41:$M$100,'Container Panel'!$I$38,0)*HLOOKUP(X$83,$F$146:$AS$206,$D110+1,0)/VLOOKUP(X$83,Input!$A$9:$H$48,Input!$H$6,0),""),"")</f>
        <v/>
      </c>
      <c r="Y110" s="137" t="str">
        <f ca="1">IFERROR(IF(OR(Y$81=$C110,Y$81=list!$C$4),VLOOKUP($E110,'Container Panel'!$B$41:$M$100,'Container Panel'!$I$38,0)*HLOOKUP(Y$83,$F$146:$AS$206,$D110+1,0)/VLOOKUP(Y$83,Input!$A$9:$H$48,Input!$H$6,0),""),"")</f>
        <v/>
      </c>
      <c r="Z110" s="137" t="str">
        <f ca="1">IFERROR(IF(OR(Z$81=$C110,Z$81=list!$C$4),VLOOKUP($E110,'Container Panel'!$B$41:$M$100,'Container Panel'!$I$38,0)*HLOOKUP(Z$83,$F$146:$AS$206,$D110+1,0)/VLOOKUP(Z$83,Input!$A$9:$H$48,Input!$H$6,0),""),"")</f>
        <v/>
      </c>
      <c r="AA110" s="137" t="str">
        <f ca="1">IFERROR(IF(OR(AA$81=$C110,AA$81=list!$C$4),VLOOKUP($E110,'Container Panel'!$B$41:$M$100,'Container Panel'!$I$38,0)*HLOOKUP(AA$83,$F$146:$AS$206,$D110+1,0)/VLOOKUP(AA$83,Input!$A$9:$H$48,Input!$H$6,0),""),"")</f>
        <v/>
      </c>
      <c r="AB110" s="137" t="str">
        <f ca="1">IFERROR(IF(OR(AB$81=$C110,AB$81=list!$C$4),VLOOKUP($E110,'Container Panel'!$B$41:$M$100,'Container Panel'!$I$38,0)*HLOOKUP(AB$83,$F$146:$AS$206,$D110+1,0)/VLOOKUP(AB$83,Input!$A$9:$H$48,Input!$H$6,0),""),"")</f>
        <v/>
      </c>
      <c r="AC110" s="137" t="str">
        <f ca="1">IFERROR(IF(OR(AC$81=$C110,AC$81=list!$C$4),VLOOKUP($E110,'Container Panel'!$B$41:$M$100,'Container Panel'!$I$38,0)*HLOOKUP(AC$83,$F$146:$AS$206,$D110+1,0)/VLOOKUP(AC$83,Input!$A$9:$H$48,Input!$H$6,0),""),"")</f>
        <v/>
      </c>
      <c r="AD110" s="137" t="str">
        <f ca="1">IFERROR(IF(OR(AD$81=$C110,AD$81=list!$C$4),VLOOKUP($E110,'Container Panel'!$B$41:$M$100,'Container Panel'!$I$38,0)*HLOOKUP(AD$83,$F$146:$AS$206,$D110+1,0)/VLOOKUP(AD$83,Input!$A$9:$H$48,Input!$H$6,0),""),"")</f>
        <v/>
      </c>
      <c r="AE110" s="137" t="str">
        <f ca="1">IFERROR(IF(OR(AE$81=$C110,AE$81=list!$C$4),VLOOKUP($E110,'Container Panel'!$B$41:$M$100,'Container Panel'!$I$38,0)*HLOOKUP(AE$83,$F$146:$AS$206,$D110+1,0)/VLOOKUP(AE$83,Input!$A$9:$H$48,Input!$H$6,0),""),"")</f>
        <v/>
      </c>
      <c r="AF110" s="137" t="str">
        <f ca="1">IFERROR(IF(OR(AF$81=$C110,AF$81=list!$C$4),VLOOKUP($E110,'Container Panel'!$B$41:$M$100,'Container Panel'!$I$38,0)*HLOOKUP(AF$83,$F$146:$AS$206,$D110+1,0)/VLOOKUP(AF$83,Input!$A$9:$H$48,Input!$H$6,0),""),"")</f>
        <v/>
      </c>
      <c r="AG110" s="137" t="str">
        <f ca="1">IFERROR(IF(OR(AG$81=$C110,AG$81=list!$C$4),VLOOKUP($E110,'Container Panel'!$B$41:$M$100,'Container Panel'!$I$38,0)*HLOOKUP(AG$83,$F$146:$AS$206,$D110+1,0)/VLOOKUP(AG$83,Input!$A$9:$H$48,Input!$H$6,0),""),"")</f>
        <v/>
      </c>
      <c r="AH110" s="137" t="str">
        <f ca="1">IFERROR(IF(OR(AH$81=$C110,AH$81=list!$C$4),VLOOKUP($E110,'Container Panel'!$B$41:$M$100,'Container Panel'!$I$38,0)*HLOOKUP(AH$83,$F$146:$AS$206,$D110+1,0)/VLOOKUP(AH$83,Input!$A$9:$H$48,Input!$H$6,0),""),"")</f>
        <v/>
      </c>
      <c r="AI110" s="137" t="str">
        <f ca="1">IFERROR(IF(OR(AI$81=$C110,AI$81=list!$C$4),VLOOKUP($E110,'Container Panel'!$B$41:$M$100,'Container Panel'!$I$38,0)*HLOOKUP(AI$83,$F$146:$AS$206,$D110+1,0)/VLOOKUP(AI$83,Input!$A$9:$H$48,Input!$H$6,0),""),"")</f>
        <v/>
      </c>
      <c r="AJ110" s="137" t="str">
        <f ca="1">IFERROR(IF(OR(AJ$81=$C110,AJ$81=list!$C$4),VLOOKUP($E110,'Container Panel'!$B$41:$M$100,'Container Panel'!$I$38,0)*HLOOKUP(AJ$83,$F$146:$AS$206,$D110+1,0)/VLOOKUP(AJ$83,Input!$A$9:$H$48,Input!$H$6,0),""),"")</f>
        <v/>
      </c>
      <c r="AK110" s="137" t="str">
        <f ca="1">IFERROR(IF(OR(AK$81=$C110,AK$81=list!$C$4),VLOOKUP($E110,'Container Panel'!$B$41:$M$100,'Container Panel'!$I$38,0)*HLOOKUP(AK$83,$F$146:$AS$206,$D110+1,0)/VLOOKUP(AK$83,Input!$A$9:$H$48,Input!$H$6,0),""),"")</f>
        <v/>
      </c>
      <c r="AL110" s="137" t="str">
        <f ca="1">IFERROR(IF(OR(AL$81=$C110,AL$81=list!$C$4),VLOOKUP($E110,'Container Panel'!$B$41:$M$100,'Container Panel'!$I$38,0)*HLOOKUP(AL$83,$F$146:$AS$206,$D110+1,0)/VLOOKUP(AL$83,Input!$A$9:$H$48,Input!$H$6,0),""),"")</f>
        <v/>
      </c>
      <c r="AM110" s="137" t="str">
        <f ca="1">IFERROR(IF(OR(AM$81=$C110,AM$81=list!$C$4),VLOOKUP($E110,'Container Panel'!$B$41:$M$100,'Container Panel'!$I$38,0)*HLOOKUP(AM$83,$F$146:$AS$206,$D110+1,0)/VLOOKUP(AM$83,Input!$A$9:$H$48,Input!$H$6,0),""),"")</f>
        <v/>
      </c>
      <c r="AN110" s="137" t="str">
        <f ca="1">IFERROR(IF(OR(AN$81=$C110,AN$81=list!$C$4),VLOOKUP($E110,'Container Panel'!$B$41:$M$100,'Container Panel'!$I$38,0)*HLOOKUP(AN$83,$F$146:$AS$206,$D110+1,0)/VLOOKUP(AN$83,Input!$A$9:$H$48,Input!$H$6,0),""),"")</f>
        <v/>
      </c>
      <c r="AO110" s="137" t="str">
        <f ca="1">IFERROR(IF(OR(AO$81=$C110,AO$81=list!$C$4),VLOOKUP($E110,'Container Panel'!$B$41:$M$100,'Container Panel'!$I$38,0)*HLOOKUP(AO$83,$F$146:$AS$206,$D110+1,0)/VLOOKUP(AO$83,Input!$A$9:$H$48,Input!$H$6,0),""),"")</f>
        <v/>
      </c>
      <c r="AP110" s="137" t="str">
        <f ca="1">IFERROR(IF(OR(AP$81=$C110,AP$81=list!$C$4),VLOOKUP($E110,'Container Panel'!$B$41:$M$100,'Container Panel'!$I$38,0)*HLOOKUP(AP$83,$F$146:$AS$206,$D110+1,0)/VLOOKUP(AP$83,Input!$A$9:$H$48,Input!$H$6,0),""),"")</f>
        <v/>
      </c>
      <c r="AQ110" s="137" t="str">
        <f ca="1">IFERROR(IF(OR(AQ$81=$C110,AQ$81=list!$C$4),VLOOKUP($E110,'Container Panel'!$B$41:$M$100,'Container Panel'!$I$38,0)*HLOOKUP(AQ$83,$F$146:$AS$206,$D110+1,0)/VLOOKUP(AQ$83,Input!$A$9:$H$48,Input!$H$6,0),""),"")</f>
        <v/>
      </c>
      <c r="AR110" s="137" t="str">
        <f ca="1">IFERROR(IF(OR(AR$81=$C110,AR$81=list!$C$4),VLOOKUP($E110,'Container Panel'!$B$41:$M$100,'Container Panel'!$I$38,0)*HLOOKUP(AR$83,$F$146:$AS$206,$D110+1,0)/VLOOKUP(AR$83,Input!$A$9:$H$48,Input!$H$6,0),""),"")</f>
        <v/>
      </c>
      <c r="AS110" s="137" t="str">
        <f ca="1">IFERROR(IF(OR(AS$81=$C110,AS$81=list!$C$4),VLOOKUP($E110,'Container Panel'!$B$41:$M$100,'Container Panel'!$I$38,0)*HLOOKUP(AS$83,$F$146:$AS$206,$D110+1,0)/VLOOKUP(AS$83,Input!$A$9:$H$48,Input!$H$6,0),""),"")</f>
        <v/>
      </c>
    </row>
    <row r="111" spans="3:45">
      <c r="C111" s="74" t="str">
        <f>IFERROR(VLOOKUP($E111,'Container Panel'!$B$41:$M$100,'Container Panel'!$K$38,0),"")</f>
        <v/>
      </c>
      <c r="D111" s="74">
        <v>28</v>
      </c>
      <c r="E111" s="135">
        <f t="shared" si="13"/>
        <v>0</v>
      </c>
      <c r="F111" s="137" t="str">
        <f ca="1">IFERROR(IF(OR(F$81=$C111,F$81=list!$C$4),VLOOKUP($E111,'Container Panel'!$B$41:$M$100,'Container Panel'!$I$38,0)*HLOOKUP(F$83,$F$146:$AS$206,$D111+1,0)/VLOOKUP(F$83,Input!$A$9:$H$48,Input!$H$6,0),""),"")</f>
        <v/>
      </c>
      <c r="G111" s="137" t="str">
        <f ca="1">IFERROR(IF(OR(G$81=$C111,G$81=list!$C$4),VLOOKUP($E111,'Container Panel'!$B$41:$M$100,'Container Panel'!$I$38,0)*HLOOKUP(G$83,$F$146:$AS$206,$D111+1,0)/VLOOKUP(G$83,Input!$A$9:$H$48,Input!$H$6,0),""),"")</f>
        <v/>
      </c>
      <c r="H111" s="137" t="str">
        <f ca="1">IFERROR(IF(OR(H$81=$C111,H$81=list!$C$4),VLOOKUP($E111,'Container Panel'!$B$41:$M$100,'Container Panel'!$I$38,0)*HLOOKUP(H$83,$F$146:$AS$206,$D111+1,0)/VLOOKUP(H$83,Input!$A$9:$H$48,Input!$H$6,0),""),"")</f>
        <v/>
      </c>
      <c r="I111" s="137" t="str">
        <f ca="1">IFERROR(IF(OR(I$81=$C111,I$81=list!$C$4),VLOOKUP($E111,'Container Panel'!$B$41:$M$100,'Container Panel'!$I$38,0)*HLOOKUP(I$83,$F$146:$AS$206,$D111+1,0)/VLOOKUP(I$83,Input!$A$9:$H$48,Input!$H$6,0),""),"")</f>
        <v/>
      </c>
      <c r="J111" s="137" t="str">
        <f ca="1">IFERROR(IF(OR(J$81=$C111,J$81=list!$C$4),VLOOKUP($E111,'Container Panel'!$B$41:$M$100,'Container Panel'!$I$38,0)*HLOOKUP(J$83,$F$146:$AS$206,$D111+1,0)/VLOOKUP(J$83,Input!$A$9:$H$48,Input!$H$6,0),""),"")</f>
        <v/>
      </c>
      <c r="K111" s="137" t="str">
        <f ca="1">IFERROR(IF(OR(K$81=$C111,K$81=list!$C$4),VLOOKUP($E111,'Container Panel'!$B$41:$M$100,'Container Panel'!$I$38,0)*HLOOKUP(K$83,$F$146:$AS$206,$D111+1,0)/VLOOKUP(K$83,Input!$A$9:$H$48,Input!$H$6,0),""),"")</f>
        <v/>
      </c>
      <c r="L111" s="137" t="str">
        <f ca="1">IFERROR(IF(OR(L$81=$C111,L$81=list!$C$4),VLOOKUP($E111,'Container Panel'!$B$41:$M$100,'Container Panel'!$I$38,0)*HLOOKUP(L$83,$F$146:$AS$206,$D111+1,0)/VLOOKUP(L$83,Input!$A$9:$H$48,Input!$H$6,0),""),"")</f>
        <v/>
      </c>
      <c r="M111" s="137" t="str">
        <f ca="1">IFERROR(IF(OR(M$81=$C111,M$81=list!$C$4),VLOOKUP($E111,'Container Panel'!$B$41:$M$100,'Container Panel'!$I$38,0)*HLOOKUP(M$83,$F$146:$AS$206,$D111+1,0)/VLOOKUP(M$83,Input!$A$9:$H$48,Input!$H$6,0),""),"")</f>
        <v/>
      </c>
      <c r="N111" s="137" t="str">
        <f ca="1">IFERROR(IF(OR(N$81=$C111,N$81=list!$C$4),VLOOKUP($E111,'Container Panel'!$B$41:$M$100,'Container Panel'!$I$38,0)*HLOOKUP(N$83,$F$146:$AS$206,$D111+1,0)/VLOOKUP(N$83,Input!$A$9:$H$48,Input!$H$6,0),""),"")</f>
        <v/>
      </c>
      <c r="O111" s="137" t="str">
        <f ca="1">IFERROR(IF(OR(O$81=$C111,O$81=list!$C$4),VLOOKUP($E111,'Container Panel'!$B$41:$M$100,'Container Panel'!$I$38,0)*HLOOKUP(O$83,$F$146:$AS$206,$D111+1,0)/VLOOKUP(O$83,Input!$A$9:$H$48,Input!$H$6,0),""),"")</f>
        <v/>
      </c>
      <c r="P111" s="137" t="str">
        <f ca="1">IFERROR(IF(OR(P$81=$C111,P$81=list!$C$4),VLOOKUP($E111,'Container Panel'!$B$41:$M$100,'Container Panel'!$I$38,0)*HLOOKUP(P$83,$F$146:$AS$206,$D111+1,0)/VLOOKUP(P$83,Input!$A$9:$H$48,Input!$H$6,0),""),"")</f>
        <v/>
      </c>
      <c r="Q111" s="137" t="str">
        <f ca="1">IFERROR(IF(OR(Q$81=$C111,Q$81=list!$C$4),VLOOKUP($E111,'Container Panel'!$B$41:$M$100,'Container Panel'!$I$38,0)*HLOOKUP(Q$83,$F$146:$AS$206,$D111+1,0)/VLOOKUP(Q$83,Input!$A$9:$H$48,Input!$H$6,0),""),"")</f>
        <v/>
      </c>
      <c r="R111" s="137" t="str">
        <f ca="1">IFERROR(IF(OR(R$81=$C111,R$81=list!$C$4),VLOOKUP($E111,'Container Panel'!$B$41:$M$100,'Container Panel'!$I$38,0)*HLOOKUP(R$83,$F$146:$AS$206,$D111+1,0)/VLOOKUP(R$83,Input!$A$9:$H$48,Input!$H$6,0),""),"")</f>
        <v/>
      </c>
      <c r="S111" s="137" t="str">
        <f ca="1">IFERROR(IF(OR(S$81=$C111,S$81=list!$C$4),VLOOKUP($E111,'Container Panel'!$B$41:$M$100,'Container Panel'!$I$38,0)*HLOOKUP(S$83,$F$146:$AS$206,$D111+1,0)/VLOOKUP(S$83,Input!$A$9:$H$48,Input!$H$6,0),""),"")</f>
        <v/>
      </c>
      <c r="T111" s="137" t="str">
        <f ca="1">IFERROR(IF(OR(T$81=$C111,T$81=list!$C$4),VLOOKUP($E111,'Container Panel'!$B$41:$M$100,'Container Panel'!$I$38,0)*HLOOKUP(T$83,$F$146:$AS$206,$D111+1,0)/VLOOKUP(T$83,Input!$A$9:$H$48,Input!$H$6,0),""),"")</f>
        <v/>
      </c>
      <c r="U111" s="137" t="str">
        <f ca="1">IFERROR(IF(OR(U$81=$C111,U$81=list!$C$4),VLOOKUP($E111,'Container Panel'!$B$41:$M$100,'Container Panel'!$I$38,0)*HLOOKUP(U$83,$F$146:$AS$206,$D111+1,0)/VLOOKUP(U$83,Input!$A$9:$H$48,Input!$H$6,0),""),"")</f>
        <v/>
      </c>
      <c r="V111" s="137" t="str">
        <f ca="1">IFERROR(IF(OR(V$81=$C111,V$81=list!$C$4),VLOOKUP($E111,'Container Panel'!$B$41:$M$100,'Container Panel'!$I$38,0)*HLOOKUP(V$83,$F$146:$AS$206,$D111+1,0)/VLOOKUP(V$83,Input!$A$9:$H$48,Input!$H$6,0),""),"")</f>
        <v/>
      </c>
      <c r="W111" s="137" t="str">
        <f ca="1">IFERROR(IF(OR(W$81=$C111,W$81=list!$C$4),VLOOKUP($E111,'Container Panel'!$B$41:$M$100,'Container Panel'!$I$38,0)*HLOOKUP(W$83,$F$146:$AS$206,$D111+1,0)/VLOOKUP(W$83,Input!$A$9:$H$48,Input!$H$6,0),""),"")</f>
        <v/>
      </c>
      <c r="X111" s="137" t="str">
        <f ca="1">IFERROR(IF(OR(X$81=$C111,X$81=list!$C$4),VLOOKUP($E111,'Container Panel'!$B$41:$M$100,'Container Panel'!$I$38,0)*HLOOKUP(X$83,$F$146:$AS$206,$D111+1,0)/VLOOKUP(X$83,Input!$A$9:$H$48,Input!$H$6,0),""),"")</f>
        <v/>
      </c>
      <c r="Y111" s="137" t="str">
        <f ca="1">IFERROR(IF(OR(Y$81=$C111,Y$81=list!$C$4),VLOOKUP($E111,'Container Panel'!$B$41:$M$100,'Container Panel'!$I$38,0)*HLOOKUP(Y$83,$F$146:$AS$206,$D111+1,0)/VLOOKUP(Y$83,Input!$A$9:$H$48,Input!$H$6,0),""),"")</f>
        <v/>
      </c>
      <c r="Z111" s="137" t="str">
        <f ca="1">IFERROR(IF(OR(Z$81=$C111,Z$81=list!$C$4),VLOOKUP($E111,'Container Panel'!$B$41:$M$100,'Container Panel'!$I$38,0)*HLOOKUP(Z$83,$F$146:$AS$206,$D111+1,0)/VLOOKUP(Z$83,Input!$A$9:$H$48,Input!$H$6,0),""),"")</f>
        <v/>
      </c>
      <c r="AA111" s="137" t="str">
        <f ca="1">IFERROR(IF(OR(AA$81=$C111,AA$81=list!$C$4),VLOOKUP($E111,'Container Panel'!$B$41:$M$100,'Container Panel'!$I$38,0)*HLOOKUP(AA$83,$F$146:$AS$206,$D111+1,0)/VLOOKUP(AA$83,Input!$A$9:$H$48,Input!$H$6,0),""),"")</f>
        <v/>
      </c>
      <c r="AB111" s="137" t="str">
        <f ca="1">IFERROR(IF(OR(AB$81=$C111,AB$81=list!$C$4),VLOOKUP($E111,'Container Panel'!$B$41:$M$100,'Container Panel'!$I$38,0)*HLOOKUP(AB$83,$F$146:$AS$206,$D111+1,0)/VLOOKUP(AB$83,Input!$A$9:$H$48,Input!$H$6,0),""),"")</f>
        <v/>
      </c>
      <c r="AC111" s="137" t="str">
        <f ca="1">IFERROR(IF(OR(AC$81=$C111,AC$81=list!$C$4),VLOOKUP($E111,'Container Panel'!$B$41:$M$100,'Container Panel'!$I$38,0)*HLOOKUP(AC$83,$F$146:$AS$206,$D111+1,0)/VLOOKUP(AC$83,Input!$A$9:$H$48,Input!$H$6,0),""),"")</f>
        <v/>
      </c>
      <c r="AD111" s="137" t="str">
        <f ca="1">IFERROR(IF(OR(AD$81=$C111,AD$81=list!$C$4),VLOOKUP($E111,'Container Panel'!$B$41:$M$100,'Container Panel'!$I$38,0)*HLOOKUP(AD$83,$F$146:$AS$206,$D111+1,0)/VLOOKUP(AD$83,Input!$A$9:$H$48,Input!$H$6,0),""),"")</f>
        <v/>
      </c>
      <c r="AE111" s="137" t="str">
        <f ca="1">IFERROR(IF(OR(AE$81=$C111,AE$81=list!$C$4),VLOOKUP($E111,'Container Panel'!$B$41:$M$100,'Container Panel'!$I$38,0)*HLOOKUP(AE$83,$F$146:$AS$206,$D111+1,0)/VLOOKUP(AE$83,Input!$A$9:$H$48,Input!$H$6,0),""),"")</f>
        <v/>
      </c>
      <c r="AF111" s="137" t="str">
        <f ca="1">IFERROR(IF(OR(AF$81=$C111,AF$81=list!$C$4),VLOOKUP($E111,'Container Panel'!$B$41:$M$100,'Container Panel'!$I$38,0)*HLOOKUP(AF$83,$F$146:$AS$206,$D111+1,0)/VLOOKUP(AF$83,Input!$A$9:$H$48,Input!$H$6,0),""),"")</f>
        <v/>
      </c>
      <c r="AG111" s="137" t="str">
        <f ca="1">IFERROR(IF(OR(AG$81=$C111,AG$81=list!$C$4),VLOOKUP($E111,'Container Panel'!$B$41:$M$100,'Container Panel'!$I$38,0)*HLOOKUP(AG$83,$F$146:$AS$206,$D111+1,0)/VLOOKUP(AG$83,Input!$A$9:$H$48,Input!$H$6,0),""),"")</f>
        <v/>
      </c>
      <c r="AH111" s="137" t="str">
        <f ca="1">IFERROR(IF(OR(AH$81=$C111,AH$81=list!$C$4),VLOOKUP($E111,'Container Panel'!$B$41:$M$100,'Container Panel'!$I$38,0)*HLOOKUP(AH$83,$F$146:$AS$206,$D111+1,0)/VLOOKUP(AH$83,Input!$A$9:$H$48,Input!$H$6,0),""),"")</f>
        <v/>
      </c>
      <c r="AI111" s="137" t="str">
        <f ca="1">IFERROR(IF(OR(AI$81=$C111,AI$81=list!$C$4),VLOOKUP($E111,'Container Panel'!$B$41:$M$100,'Container Panel'!$I$38,0)*HLOOKUP(AI$83,$F$146:$AS$206,$D111+1,0)/VLOOKUP(AI$83,Input!$A$9:$H$48,Input!$H$6,0),""),"")</f>
        <v/>
      </c>
      <c r="AJ111" s="137" t="str">
        <f ca="1">IFERROR(IF(OR(AJ$81=$C111,AJ$81=list!$C$4),VLOOKUP($E111,'Container Panel'!$B$41:$M$100,'Container Panel'!$I$38,0)*HLOOKUP(AJ$83,$F$146:$AS$206,$D111+1,0)/VLOOKUP(AJ$83,Input!$A$9:$H$48,Input!$H$6,0),""),"")</f>
        <v/>
      </c>
      <c r="AK111" s="137" t="str">
        <f ca="1">IFERROR(IF(OR(AK$81=$C111,AK$81=list!$C$4),VLOOKUP($E111,'Container Panel'!$B$41:$M$100,'Container Panel'!$I$38,0)*HLOOKUP(AK$83,$F$146:$AS$206,$D111+1,0)/VLOOKUP(AK$83,Input!$A$9:$H$48,Input!$H$6,0),""),"")</f>
        <v/>
      </c>
      <c r="AL111" s="137" t="str">
        <f ca="1">IFERROR(IF(OR(AL$81=$C111,AL$81=list!$C$4),VLOOKUP($E111,'Container Panel'!$B$41:$M$100,'Container Panel'!$I$38,0)*HLOOKUP(AL$83,$F$146:$AS$206,$D111+1,0)/VLOOKUP(AL$83,Input!$A$9:$H$48,Input!$H$6,0),""),"")</f>
        <v/>
      </c>
      <c r="AM111" s="137" t="str">
        <f ca="1">IFERROR(IF(OR(AM$81=$C111,AM$81=list!$C$4),VLOOKUP($E111,'Container Panel'!$B$41:$M$100,'Container Panel'!$I$38,0)*HLOOKUP(AM$83,$F$146:$AS$206,$D111+1,0)/VLOOKUP(AM$83,Input!$A$9:$H$48,Input!$H$6,0),""),"")</f>
        <v/>
      </c>
      <c r="AN111" s="137" t="str">
        <f ca="1">IFERROR(IF(OR(AN$81=$C111,AN$81=list!$C$4),VLOOKUP($E111,'Container Panel'!$B$41:$M$100,'Container Panel'!$I$38,0)*HLOOKUP(AN$83,$F$146:$AS$206,$D111+1,0)/VLOOKUP(AN$83,Input!$A$9:$H$48,Input!$H$6,0),""),"")</f>
        <v/>
      </c>
      <c r="AO111" s="137" t="str">
        <f ca="1">IFERROR(IF(OR(AO$81=$C111,AO$81=list!$C$4),VLOOKUP($E111,'Container Panel'!$B$41:$M$100,'Container Panel'!$I$38,0)*HLOOKUP(AO$83,$F$146:$AS$206,$D111+1,0)/VLOOKUP(AO$83,Input!$A$9:$H$48,Input!$H$6,0),""),"")</f>
        <v/>
      </c>
      <c r="AP111" s="137" t="str">
        <f ca="1">IFERROR(IF(OR(AP$81=$C111,AP$81=list!$C$4),VLOOKUP($E111,'Container Panel'!$B$41:$M$100,'Container Panel'!$I$38,0)*HLOOKUP(AP$83,$F$146:$AS$206,$D111+1,0)/VLOOKUP(AP$83,Input!$A$9:$H$48,Input!$H$6,0),""),"")</f>
        <v/>
      </c>
      <c r="AQ111" s="137" t="str">
        <f ca="1">IFERROR(IF(OR(AQ$81=$C111,AQ$81=list!$C$4),VLOOKUP($E111,'Container Panel'!$B$41:$M$100,'Container Panel'!$I$38,0)*HLOOKUP(AQ$83,$F$146:$AS$206,$D111+1,0)/VLOOKUP(AQ$83,Input!$A$9:$H$48,Input!$H$6,0),""),"")</f>
        <v/>
      </c>
      <c r="AR111" s="137" t="str">
        <f ca="1">IFERROR(IF(OR(AR$81=$C111,AR$81=list!$C$4),VLOOKUP($E111,'Container Panel'!$B$41:$M$100,'Container Panel'!$I$38,0)*HLOOKUP(AR$83,$F$146:$AS$206,$D111+1,0)/VLOOKUP(AR$83,Input!$A$9:$H$48,Input!$H$6,0),""),"")</f>
        <v/>
      </c>
      <c r="AS111" s="137" t="str">
        <f ca="1">IFERROR(IF(OR(AS$81=$C111,AS$81=list!$C$4),VLOOKUP($E111,'Container Panel'!$B$41:$M$100,'Container Panel'!$I$38,0)*HLOOKUP(AS$83,$F$146:$AS$206,$D111+1,0)/VLOOKUP(AS$83,Input!$A$9:$H$48,Input!$H$6,0),""),"")</f>
        <v/>
      </c>
    </row>
    <row r="112" spans="3:45">
      <c r="C112" s="74" t="str">
        <f>IFERROR(VLOOKUP($E112,'Container Panel'!$B$41:$M$100,'Container Panel'!$K$38,0),"")</f>
        <v/>
      </c>
      <c r="D112" s="74">
        <v>29</v>
      </c>
      <c r="E112" s="135">
        <f t="shared" si="13"/>
        <v>0</v>
      </c>
      <c r="F112" s="137" t="str">
        <f ca="1">IFERROR(IF(OR(F$81=$C112,F$81=list!$C$4),VLOOKUP($E112,'Container Panel'!$B$41:$M$100,'Container Panel'!$I$38,0)*HLOOKUP(F$83,$F$146:$AS$206,$D112+1,0)/VLOOKUP(F$83,Input!$A$9:$H$48,Input!$H$6,0),""),"")</f>
        <v/>
      </c>
      <c r="G112" s="137" t="str">
        <f ca="1">IFERROR(IF(OR(G$81=$C112,G$81=list!$C$4),VLOOKUP($E112,'Container Panel'!$B$41:$M$100,'Container Panel'!$I$38,0)*HLOOKUP(G$83,$F$146:$AS$206,$D112+1,0)/VLOOKUP(G$83,Input!$A$9:$H$48,Input!$H$6,0),""),"")</f>
        <v/>
      </c>
      <c r="H112" s="137" t="str">
        <f ca="1">IFERROR(IF(OR(H$81=$C112,H$81=list!$C$4),VLOOKUP($E112,'Container Panel'!$B$41:$M$100,'Container Panel'!$I$38,0)*HLOOKUP(H$83,$F$146:$AS$206,$D112+1,0)/VLOOKUP(H$83,Input!$A$9:$H$48,Input!$H$6,0),""),"")</f>
        <v/>
      </c>
      <c r="I112" s="137" t="str">
        <f ca="1">IFERROR(IF(OR(I$81=$C112,I$81=list!$C$4),VLOOKUP($E112,'Container Panel'!$B$41:$M$100,'Container Panel'!$I$38,0)*HLOOKUP(I$83,$F$146:$AS$206,$D112+1,0)/VLOOKUP(I$83,Input!$A$9:$H$48,Input!$H$6,0),""),"")</f>
        <v/>
      </c>
      <c r="J112" s="137" t="str">
        <f ca="1">IFERROR(IF(OR(J$81=$C112,J$81=list!$C$4),VLOOKUP($E112,'Container Panel'!$B$41:$M$100,'Container Panel'!$I$38,0)*HLOOKUP(J$83,$F$146:$AS$206,$D112+1,0)/VLOOKUP(J$83,Input!$A$9:$H$48,Input!$H$6,0),""),"")</f>
        <v/>
      </c>
      <c r="K112" s="137" t="str">
        <f ca="1">IFERROR(IF(OR(K$81=$C112,K$81=list!$C$4),VLOOKUP($E112,'Container Panel'!$B$41:$M$100,'Container Panel'!$I$38,0)*HLOOKUP(K$83,$F$146:$AS$206,$D112+1,0)/VLOOKUP(K$83,Input!$A$9:$H$48,Input!$H$6,0),""),"")</f>
        <v/>
      </c>
      <c r="L112" s="137" t="str">
        <f ca="1">IFERROR(IF(OR(L$81=$C112,L$81=list!$C$4),VLOOKUP($E112,'Container Panel'!$B$41:$M$100,'Container Panel'!$I$38,0)*HLOOKUP(L$83,$F$146:$AS$206,$D112+1,0)/VLOOKUP(L$83,Input!$A$9:$H$48,Input!$H$6,0),""),"")</f>
        <v/>
      </c>
      <c r="M112" s="137" t="str">
        <f ca="1">IFERROR(IF(OR(M$81=$C112,M$81=list!$C$4),VLOOKUP($E112,'Container Panel'!$B$41:$M$100,'Container Panel'!$I$38,0)*HLOOKUP(M$83,$F$146:$AS$206,$D112+1,0)/VLOOKUP(M$83,Input!$A$9:$H$48,Input!$H$6,0),""),"")</f>
        <v/>
      </c>
      <c r="N112" s="137" t="str">
        <f ca="1">IFERROR(IF(OR(N$81=$C112,N$81=list!$C$4),VLOOKUP($E112,'Container Panel'!$B$41:$M$100,'Container Panel'!$I$38,0)*HLOOKUP(N$83,$F$146:$AS$206,$D112+1,0)/VLOOKUP(N$83,Input!$A$9:$H$48,Input!$H$6,0),""),"")</f>
        <v/>
      </c>
      <c r="O112" s="137" t="str">
        <f ca="1">IFERROR(IF(OR(O$81=$C112,O$81=list!$C$4),VLOOKUP($E112,'Container Panel'!$B$41:$M$100,'Container Panel'!$I$38,0)*HLOOKUP(O$83,$F$146:$AS$206,$D112+1,0)/VLOOKUP(O$83,Input!$A$9:$H$48,Input!$H$6,0),""),"")</f>
        <v/>
      </c>
      <c r="P112" s="137" t="str">
        <f ca="1">IFERROR(IF(OR(P$81=$C112,P$81=list!$C$4),VLOOKUP($E112,'Container Panel'!$B$41:$M$100,'Container Panel'!$I$38,0)*HLOOKUP(P$83,$F$146:$AS$206,$D112+1,0)/VLOOKUP(P$83,Input!$A$9:$H$48,Input!$H$6,0),""),"")</f>
        <v/>
      </c>
      <c r="Q112" s="137" t="str">
        <f ca="1">IFERROR(IF(OR(Q$81=$C112,Q$81=list!$C$4),VLOOKUP($E112,'Container Panel'!$B$41:$M$100,'Container Panel'!$I$38,0)*HLOOKUP(Q$83,$F$146:$AS$206,$D112+1,0)/VLOOKUP(Q$83,Input!$A$9:$H$48,Input!$H$6,0),""),"")</f>
        <v/>
      </c>
      <c r="R112" s="137" t="str">
        <f ca="1">IFERROR(IF(OR(R$81=$C112,R$81=list!$C$4),VLOOKUP($E112,'Container Panel'!$B$41:$M$100,'Container Panel'!$I$38,0)*HLOOKUP(R$83,$F$146:$AS$206,$D112+1,0)/VLOOKUP(R$83,Input!$A$9:$H$48,Input!$H$6,0),""),"")</f>
        <v/>
      </c>
      <c r="S112" s="137" t="str">
        <f ca="1">IFERROR(IF(OR(S$81=$C112,S$81=list!$C$4),VLOOKUP($E112,'Container Panel'!$B$41:$M$100,'Container Panel'!$I$38,0)*HLOOKUP(S$83,$F$146:$AS$206,$D112+1,0)/VLOOKUP(S$83,Input!$A$9:$H$48,Input!$H$6,0),""),"")</f>
        <v/>
      </c>
      <c r="T112" s="137" t="str">
        <f ca="1">IFERROR(IF(OR(T$81=$C112,T$81=list!$C$4),VLOOKUP($E112,'Container Panel'!$B$41:$M$100,'Container Panel'!$I$38,0)*HLOOKUP(T$83,$F$146:$AS$206,$D112+1,0)/VLOOKUP(T$83,Input!$A$9:$H$48,Input!$H$6,0),""),"")</f>
        <v/>
      </c>
      <c r="U112" s="137" t="str">
        <f ca="1">IFERROR(IF(OR(U$81=$C112,U$81=list!$C$4),VLOOKUP($E112,'Container Panel'!$B$41:$M$100,'Container Panel'!$I$38,0)*HLOOKUP(U$83,$F$146:$AS$206,$D112+1,0)/VLOOKUP(U$83,Input!$A$9:$H$48,Input!$H$6,0),""),"")</f>
        <v/>
      </c>
      <c r="V112" s="137" t="str">
        <f ca="1">IFERROR(IF(OR(V$81=$C112,V$81=list!$C$4),VLOOKUP($E112,'Container Panel'!$B$41:$M$100,'Container Panel'!$I$38,0)*HLOOKUP(V$83,$F$146:$AS$206,$D112+1,0)/VLOOKUP(V$83,Input!$A$9:$H$48,Input!$H$6,0),""),"")</f>
        <v/>
      </c>
      <c r="W112" s="137" t="str">
        <f ca="1">IFERROR(IF(OR(W$81=$C112,W$81=list!$C$4),VLOOKUP($E112,'Container Panel'!$B$41:$M$100,'Container Panel'!$I$38,0)*HLOOKUP(W$83,$F$146:$AS$206,$D112+1,0)/VLOOKUP(W$83,Input!$A$9:$H$48,Input!$H$6,0),""),"")</f>
        <v/>
      </c>
      <c r="X112" s="137" t="str">
        <f ca="1">IFERROR(IF(OR(X$81=$C112,X$81=list!$C$4),VLOOKUP($E112,'Container Panel'!$B$41:$M$100,'Container Panel'!$I$38,0)*HLOOKUP(X$83,$F$146:$AS$206,$D112+1,0)/VLOOKUP(X$83,Input!$A$9:$H$48,Input!$H$6,0),""),"")</f>
        <v/>
      </c>
      <c r="Y112" s="137" t="str">
        <f ca="1">IFERROR(IF(OR(Y$81=$C112,Y$81=list!$C$4),VLOOKUP($E112,'Container Panel'!$B$41:$M$100,'Container Panel'!$I$38,0)*HLOOKUP(Y$83,$F$146:$AS$206,$D112+1,0)/VLOOKUP(Y$83,Input!$A$9:$H$48,Input!$H$6,0),""),"")</f>
        <v/>
      </c>
      <c r="Z112" s="137" t="str">
        <f ca="1">IFERROR(IF(OR(Z$81=$C112,Z$81=list!$C$4),VLOOKUP($E112,'Container Panel'!$B$41:$M$100,'Container Panel'!$I$38,0)*HLOOKUP(Z$83,$F$146:$AS$206,$D112+1,0)/VLOOKUP(Z$83,Input!$A$9:$H$48,Input!$H$6,0),""),"")</f>
        <v/>
      </c>
      <c r="AA112" s="137" t="str">
        <f ca="1">IFERROR(IF(OR(AA$81=$C112,AA$81=list!$C$4),VLOOKUP($E112,'Container Panel'!$B$41:$M$100,'Container Panel'!$I$38,0)*HLOOKUP(AA$83,$F$146:$AS$206,$D112+1,0)/VLOOKUP(AA$83,Input!$A$9:$H$48,Input!$H$6,0),""),"")</f>
        <v/>
      </c>
      <c r="AB112" s="137" t="str">
        <f ca="1">IFERROR(IF(OR(AB$81=$C112,AB$81=list!$C$4),VLOOKUP($E112,'Container Panel'!$B$41:$M$100,'Container Panel'!$I$38,0)*HLOOKUP(AB$83,$F$146:$AS$206,$D112+1,0)/VLOOKUP(AB$83,Input!$A$9:$H$48,Input!$H$6,0),""),"")</f>
        <v/>
      </c>
      <c r="AC112" s="137" t="str">
        <f ca="1">IFERROR(IF(OR(AC$81=$C112,AC$81=list!$C$4),VLOOKUP($E112,'Container Panel'!$B$41:$M$100,'Container Panel'!$I$38,0)*HLOOKUP(AC$83,$F$146:$AS$206,$D112+1,0)/VLOOKUP(AC$83,Input!$A$9:$H$48,Input!$H$6,0),""),"")</f>
        <v/>
      </c>
      <c r="AD112" s="137" t="str">
        <f ca="1">IFERROR(IF(OR(AD$81=$C112,AD$81=list!$C$4),VLOOKUP($E112,'Container Panel'!$B$41:$M$100,'Container Panel'!$I$38,0)*HLOOKUP(AD$83,$F$146:$AS$206,$D112+1,0)/VLOOKUP(AD$83,Input!$A$9:$H$48,Input!$H$6,0),""),"")</f>
        <v/>
      </c>
      <c r="AE112" s="137" t="str">
        <f ca="1">IFERROR(IF(OR(AE$81=$C112,AE$81=list!$C$4),VLOOKUP($E112,'Container Panel'!$B$41:$M$100,'Container Panel'!$I$38,0)*HLOOKUP(AE$83,$F$146:$AS$206,$D112+1,0)/VLOOKUP(AE$83,Input!$A$9:$H$48,Input!$H$6,0),""),"")</f>
        <v/>
      </c>
      <c r="AF112" s="137" t="str">
        <f ca="1">IFERROR(IF(OR(AF$81=$C112,AF$81=list!$C$4),VLOOKUP($E112,'Container Panel'!$B$41:$M$100,'Container Panel'!$I$38,0)*HLOOKUP(AF$83,$F$146:$AS$206,$D112+1,0)/VLOOKUP(AF$83,Input!$A$9:$H$48,Input!$H$6,0),""),"")</f>
        <v/>
      </c>
      <c r="AG112" s="137" t="str">
        <f ca="1">IFERROR(IF(OR(AG$81=$C112,AG$81=list!$C$4),VLOOKUP($E112,'Container Panel'!$B$41:$M$100,'Container Panel'!$I$38,0)*HLOOKUP(AG$83,$F$146:$AS$206,$D112+1,0)/VLOOKUP(AG$83,Input!$A$9:$H$48,Input!$H$6,0),""),"")</f>
        <v/>
      </c>
      <c r="AH112" s="137" t="str">
        <f ca="1">IFERROR(IF(OR(AH$81=$C112,AH$81=list!$C$4),VLOOKUP($E112,'Container Panel'!$B$41:$M$100,'Container Panel'!$I$38,0)*HLOOKUP(AH$83,$F$146:$AS$206,$D112+1,0)/VLOOKUP(AH$83,Input!$A$9:$H$48,Input!$H$6,0),""),"")</f>
        <v/>
      </c>
      <c r="AI112" s="137" t="str">
        <f ca="1">IFERROR(IF(OR(AI$81=$C112,AI$81=list!$C$4),VLOOKUP($E112,'Container Panel'!$B$41:$M$100,'Container Panel'!$I$38,0)*HLOOKUP(AI$83,$F$146:$AS$206,$D112+1,0)/VLOOKUP(AI$83,Input!$A$9:$H$48,Input!$H$6,0),""),"")</f>
        <v/>
      </c>
      <c r="AJ112" s="137" t="str">
        <f ca="1">IFERROR(IF(OR(AJ$81=$C112,AJ$81=list!$C$4),VLOOKUP($E112,'Container Panel'!$B$41:$M$100,'Container Panel'!$I$38,0)*HLOOKUP(AJ$83,$F$146:$AS$206,$D112+1,0)/VLOOKUP(AJ$83,Input!$A$9:$H$48,Input!$H$6,0),""),"")</f>
        <v/>
      </c>
      <c r="AK112" s="137" t="str">
        <f ca="1">IFERROR(IF(OR(AK$81=$C112,AK$81=list!$C$4),VLOOKUP($E112,'Container Panel'!$B$41:$M$100,'Container Panel'!$I$38,0)*HLOOKUP(AK$83,$F$146:$AS$206,$D112+1,0)/VLOOKUP(AK$83,Input!$A$9:$H$48,Input!$H$6,0),""),"")</f>
        <v/>
      </c>
      <c r="AL112" s="137" t="str">
        <f ca="1">IFERROR(IF(OR(AL$81=$C112,AL$81=list!$C$4),VLOOKUP($E112,'Container Panel'!$B$41:$M$100,'Container Panel'!$I$38,0)*HLOOKUP(AL$83,$F$146:$AS$206,$D112+1,0)/VLOOKUP(AL$83,Input!$A$9:$H$48,Input!$H$6,0),""),"")</f>
        <v/>
      </c>
      <c r="AM112" s="137" t="str">
        <f ca="1">IFERROR(IF(OR(AM$81=$C112,AM$81=list!$C$4),VLOOKUP($E112,'Container Panel'!$B$41:$M$100,'Container Panel'!$I$38,0)*HLOOKUP(AM$83,$F$146:$AS$206,$D112+1,0)/VLOOKUP(AM$83,Input!$A$9:$H$48,Input!$H$6,0),""),"")</f>
        <v/>
      </c>
      <c r="AN112" s="137" t="str">
        <f ca="1">IFERROR(IF(OR(AN$81=$C112,AN$81=list!$C$4),VLOOKUP($E112,'Container Panel'!$B$41:$M$100,'Container Panel'!$I$38,0)*HLOOKUP(AN$83,$F$146:$AS$206,$D112+1,0)/VLOOKUP(AN$83,Input!$A$9:$H$48,Input!$H$6,0),""),"")</f>
        <v/>
      </c>
      <c r="AO112" s="137" t="str">
        <f ca="1">IFERROR(IF(OR(AO$81=$C112,AO$81=list!$C$4),VLOOKUP($E112,'Container Panel'!$B$41:$M$100,'Container Panel'!$I$38,0)*HLOOKUP(AO$83,$F$146:$AS$206,$D112+1,0)/VLOOKUP(AO$83,Input!$A$9:$H$48,Input!$H$6,0),""),"")</f>
        <v/>
      </c>
      <c r="AP112" s="137" t="str">
        <f ca="1">IFERROR(IF(OR(AP$81=$C112,AP$81=list!$C$4),VLOOKUP($E112,'Container Panel'!$B$41:$M$100,'Container Panel'!$I$38,0)*HLOOKUP(AP$83,$F$146:$AS$206,$D112+1,0)/VLOOKUP(AP$83,Input!$A$9:$H$48,Input!$H$6,0),""),"")</f>
        <v/>
      </c>
      <c r="AQ112" s="137" t="str">
        <f ca="1">IFERROR(IF(OR(AQ$81=$C112,AQ$81=list!$C$4),VLOOKUP($E112,'Container Panel'!$B$41:$M$100,'Container Panel'!$I$38,0)*HLOOKUP(AQ$83,$F$146:$AS$206,$D112+1,0)/VLOOKUP(AQ$83,Input!$A$9:$H$48,Input!$H$6,0),""),"")</f>
        <v/>
      </c>
      <c r="AR112" s="137" t="str">
        <f ca="1">IFERROR(IF(OR(AR$81=$C112,AR$81=list!$C$4),VLOOKUP($E112,'Container Panel'!$B$41:$M$100,'Container Panel'!$I$38,0)*HLOOKUP(AR$83,$F$146:$AS$206,$D112+1,0)/VLOOKUP(AR$83,Input!$A$9:$H$48,Input!$H$6,0),""),"")</f>
        <v/>
      </c>
      <c r="AS112" s="137" t="str">
        <f ca="1">IFERROR(IF(OR(AS$81=$C112,AS$81=list!$C$4),VLOOKUP($E112,'Container Panel'!$B$41:$M$100,'Container Panel'!$I$38,0)*HLOOKUP(AS$83,$F$146:$AS$206,$D112+1,0)/VLOOKUP(AS$83,Input!$A$9:$H$48,Input!$H$6,0),""),"")</f>
        <v/>
      </c>
    </row>
    <row r="113" spans="3:45">
      <c r="C113" s="74" t="str">
        <f>IFERROR(VLOOKUP($E113,'Container Panel'!$B$41:$M$100,'Container Panel'!$K$38,0),"")</f>
        <v/>
      </c>
      <c r="D113" s="74">
        <v>30</v>
      </c>
      <c r="E113" s="135">
        <f t="shared" si="13"/>
        <v>0</v>
      </c>
      <c r="F113" s="137" t="str">
        <f ca="1">IFERROR(IF(OR(F$81=$C113,F$81=list!$C$4),VLOOKUP($E113,'Container Panel'!$B$41:$M$100,'Container Panel'!$I$38,0)*HLOOKUP(F$83,$F$146:$AS$206,$D113+1,0)/VLOOKUP(F$83,Input!$A$9:$H$48,Input!$H$6,0),""),"")</f>
        <v/>
      </c>
      <c r="G113" s="137" t="str">
        <f ca="1">IFERROR(IF(OR(G$81=$C113,G$81=list!$C$4),VLOOKUP($E113,'Container Panel'!$B$41:$M$100,'Container Panel'!$I$38,0)*HLOOKUP(G$83,$F$146:$AS$206,$D113+1,0)/VLOOKUP(G$83,Input!$A$9:$H$48,Input!$H$6,0),""),"")</f>
        <v/>
      </c>
      <c r="H113" s="137" t="str">
        <f ca="1">IFERROR(IF(OR(H$81=$C113,H$81=list!$C$4),VLOOKUP($E113,'Container Panel'!$B$41:$M$100,'Container Panel'!$I$38,0)*HLOOKUP(H$83,$F$146:$AS$206,$D113+1,0)/VLOOKUP(H$83,Input!$A$9:$H$48,Input!$H$6,0),""),"")</f>
        <v/>
      </c>
      <c r="I113" s="137" t="str">
        <f ca="1">IFERROR(IF(OR(I$81=$C113,I$81=list!$C$4),VLOOKUP($E113,'Container Panel'!$B$41:$M$100,'Container Panel'!$I$38,0)*HLOOKUP(I$83,$F$146:$AS$206,$D113+1,0)/VLOOKUP(I$83,Input!$A$9:$H$48,Input!$H$6,0),""),"")</f>
        <v/>
      </c>
      <c r="J113" s="137" t="str">
        <f ca="1">IFERROR(IF(OR(J$81=$C113,J$81=list!$C$4),VLOOKUP($E113,'Container Panel'!$B$41:$M$100,'Container Panel'!$I$38,0)*HLOOKUP(J$83,$F$146:$AS$206,$D113+1,0)/VLOOKUP(J$83,Input!$A$9:$H$48,Input!$H$6,0),""),"")</f>
        <v/>
      </c>
      <c r="K113" s="137" t="str">
        <f ca="1">IFERROR(IF(OR(K$81=$C113,K$81=list!$C$4),VLOOKUP($E113,'Container Panel'!$B$41:$M$100,'Container Panel'!$I$38,0)*HLOOKUP(K$83,$F$146:$AS$206,$D113+1,0)/VLOOKUP(K$83,Input!$A$9:$H$48,Input!$H$6,0),""),"")</f>
        <v/>
      </c>
      <c r="L113" s="137" t="str">
        <f ca="1">IFERROR(IF(OR(L$81=$C113,L$81=list!$C$4),VLOOKUP($E113,'Container Panel'!$B$41:$M$100,'Container Panel'!$I$38,0)*HLOOKUP(L$83,$F$146:$AS$206,$D113+1,0)/VLOOKUP(L$83,Input!$A$9:$H$48,Input!$H$6,0),""),"")</f>
        <v/>
      </c>
      <c r="M113" s="137" t="str">
        <f ca="1">IFERROR(IF(OR(M$81=$C113,M$81=list!$C$4),VLOOKUP($E113,'Container Panel'!$B$41:$M$100,'Container Panel'!$I$38,0)*HLOOKUP(M$83,$F$146:$AS$206,$D113+1,0)/VLOOKUP(M$83,Input!$A$9:$H$48,Input!$H$6,0),""),"")</f>
        <v/>
      </c>
      <c r="N113" s="137" t="str">
        <f ca="1">IFERROR(IF(OR(N$81=$C113,N$81=list!$C$4),VLOOKUP($E113,'Container Panel'!$B$41:$M$100,'Container Panel'!$I$38,0)*HLOOKUP(N$83,$F$146:$AS$206,$D113+1,0)/VLOOKUP(N$83,Input!$A$9:$H$48,Input!$H$6,0),""),"")</f>
        <v/>
      </c>
      <c r="O113" s="137" t="str">
        <f ca="1">IFERROR(IF(OR(O$81=$C113,O$81=list!$C$4),VLOOKUP($E113,'Container Panel'!$B$41:$M$100,'Container Panel'!$I$38,0)*HLOOKUP(O$83,$F$146:$AS$206,$D113+1,0)/VLOOKUP(O$83,Input!$A$9:$H$48,Input!$H$6,0),""),"")</f>
        <v/>
      </c>
      <c r="P113" s="137" t="str">
        <f ca="1">IFERROR(IF(OR(P$81=$C113,P$81=list!$C$4),VLOOKUP($E113,'Container Panel'!$B$41:$M$100,'Container Panel'!$I$38,0)*HLOOKUP(P$83,$F$146:$AS$206,$D113+1,0)/VLOOKUP(P$83,Input!$A$9:$H$48,Input!$H$6,0),""),"")</f>
        <v/>
      </c>
      <c r="Q113" s="137" t="str">
        <f ca="1">IFERROR(IF(OR(Q$81=$C113,Q$81=list!$C$4),VLOOKUP($E113,'Container Panel'!$B$41:$M$100,'Container Panel'!$I$38,0)*HLOOKUP(Q$83,$F$146:$AS$206,$D113+1,0)/VLOOKUP(Q$83,Input!$A$9:$H$48,Input!$H$6,0),""),"")</f>
        <v/>
      </c>
      <c r="R113" s="137" t="str">
        <f ca="1">IFERROR(IF(OR(R$81=$C113,R$81=list!$C$4),VLOOKUP($E113,'Container Panel'!$B$41:$M$100,'Container Panel'!$I$38,0)*HLOOKUP(R$83,$F$146:$AS$206,$D113+1,0)/VLOOKUP(R$83,Input!$A$9:$H$48,Input!$H$6,0),""),"")</f>
        <v/>
      </c>
      <c r="S113" s="137" t="str">
        <f ca="1">IFERROR(IF(OR(S$81=$C113,S$81=list!$C$4),VLOOKUP($E113,'Container Panel'!$B$41:$M$100,'Container Panel'!$I$38,0)*HLOOKUP(S$83,$F$146:$AS$206,$D113+1,0)/VLOOKUP(S$83,Input!$A$9:$H$48,Input!$H$6,0),""),"")</f>
        <v/>
      </c>
      <c r="T113" s="137" t="str">
        <f ca="1">IFERROR(IF(OR(T$81=$C113,T$81=list!$C$4),VLOOKUP($E113,'Container Panel'!$B$41:$M$100,'Container Panel'!$I$38,0)*HLOOKUP(T$83,$F$146:$AS$206,$D113+1,0)/VLOOKUP(T$83,Input!$A$9:$H$48,Input!$H$6,0),""),"")</f>
        <v/>
      </c>
      <c r="U113" s="137" t="str">
        <f ca="1">IFERROR(IF(OR(U$81=$C113,U$81=list!$C$4),VLOOKUP($E113,'Container Panel'!$B$41:$M$100,'Container Panel'!$I$38,0)*HLOOKUP(U$83,$F$146:$AS$206,$D113+1,0)/VLOOKUP(U$83,Input!$A$9:$H$48,Input!$H$6,0),""),"")</f>
        <v/>
      </c>
      <c r="V113" s="137" t="str">
        <f ca="1">IFERROR(IF(OR(V$81=$C113,V$81=list!$C$4),VLOOKUP($E113,'Container Panel'!$B$41:$M$100,'Container Panel'!$I$38,0)*HLOOKUP(V$83,$F$146:$AS$206,$D113+1,0)/VLOOKUP(V$83,Input!$A$9:$H$48,Input!$H$6,0),""),"")</f>
        <v/>
      </c>
      <c r="W113" s="137" t="str">
        <f ca="1">IFERROR(IF(OR(W$81=$C113,W$81=list!$C$4),VLOOKUP($E113,'Container Panel'!$B$41:$M$100,'Container Panel'!$I$38,0)*HLOOKUP(W$83,$F$146:$AS$206,$D113+1,0)/VLOOKUP(W$83,Input!$A$9:$H$48,Input!$H$6,0),""),"")</f>
        <v/>
      </c>
      <c r="X113" s="137" t="str">
        <f ca="1">IFERROR(IF(OR(X$81=$C113,X$81=list!$C$4),VLOOKUP($E113,'Container Panel'!$B$41:$M$100,'Container Panel'!$I$38,0)*HLOOKUP(X$83,$F$146:$AS$206,$D113+1,0)/VLOOKUP(X$83,Input!$A$9:$H$48,Input!$H$6,0),""),"")</f>
        <v/>
      </c>
      <c r="Y113" s="137" t="str">
        <f ca="1">IFERROR(IF(OR(Y$81=$C113,Y$81=list!$C$4),VLOOKUP($E113,'Container Panel'!$B$41:$M$100,'Container Panel'!$I$38,0)*HLOOKUP(Y$83,$F$146:$AS$206,$D113+1,0)/VLOOKUP(Y$83,Input!$A$9:$H$48,Input!$H$6,0),""),"")</f>
        <v/>
      </c>
      <c r="Z113" s="137" t="str">
        <f ca="1">IFERROR(IF(OR(Z$81=$C113,Z$81=list!$C$4),VLOOKUP($E113,'Container Panel'!$B$41:$M$100,'Container Panel'!$I$38,0)*HLOOKUP(Z$83,$F$146:$AS$206,$D113+1,0)/VLOOKUP(Z$83,Input!$A$9:$H$48,Input!$H$6,0),""),"")</f>
        <v/>
      </c>
      <c r="AA113" s="137" t="str">
        <f ca="1">IFERROR(IF(OR(AA$81=$C113,AA$81=list!$C$4),VLOOKUP($E113,'Container Panel'!$B$41:$M$100,'Container Panel'!$I$38,0)*HLOOKUP(AA$83,$F$146:$AS$206,$D113+1,0)/VLOOKUP(AA$83,Input!$A$9:$H$48,Input!$H$6,0),""),"")</f>
        <v/>
      </c>
      <c r="AB113" s="137" t="str">
        <f ca="1">IFERROR(IF(OR(AB$81=$C113,AB$81=list!$C$4),VLOOKUP($E113,'Container Panel'!$B$41:$M$100,'Container Panel'!$I$38,0)*HLOOKUP(AB$83,$F$146:$AS$206,$D113+1,0)/VLOOKUP(AB$83,Input!$A$9:$H$48,Input!$H$6,0),""),"")</f>
        <v/>
      </c>
      <c r="AC113" s="137" t="str">
        <f ca="1">IFERROR(IF(OR(AC$81=$C113,AC$81=list!$C$4),VLOOKUP($E113,'Container Panel'!$B$41:$M$100,'Container Panel'!$I$38,0)*HLOOKUP(AC$83,$F$146:$AS$206,$D113+1,0)/VLOOKUP(AC$83,Input!$A$9:$H$48,Input!$H$6,0),""),"")</f>
        <v/>
      </c>
      <c r="AD113" s="137" t="str">
        <f ca="1">IFERROR(IF(OR(AD$81=$C113,AD$81=list!$C$4),VLOOKUP($E113,'Container Panel'!$B$41:$M$100,'Container Panel'!$I$38,0)*HLOOKUP(AD$83,$F$146:$AS$206,$D113+1,0)/VLOOKUP(AD$83,Input!$A$9:$H$48,Input!$H$6,0),""),"")</f>
        <v/>
      </c>
      <c r="AE113" s="137" t="str">
        <f ca="1">IFERROR(IF(OR(AE$81=$C113,AE$81=list!$C$4),VLOOKUP($E113,'Container Panel'!$B$41:$M$100,'Container Panel'!$I$38,0)*HLOOKUP(AE$83,$F$146:$AS$206,$D113+1,0)/VLOOKUP(AE$83,Input!$A$9:$H$48,Input!$H$6,0),""),"")</f>
        <v/>
      </c>
      <c r="AF113" s="137" t="str">
        <f ca="1">IFERROR(IF(OR(AF$81=$C113,AF$81=list!$C$4),VLOOKUP($E113,'Container Panel'!$B$41:$M$100,'Container Panel'!$I$38,0)*HLOOKUP(AF$83,$F$146:$AS$206,$D113+1,0)/VLOOKUP(AF$83,Input!$A$9:$H$48,Input!$H$6,0),""),"")</f>
        <v/>
      </c>
      <c r="AG113" s="137" t="str">
        <f ca="1">IFERROR(IF(OR(AG$81=$C113,AG$81=list!$C$4),VLOOKUP($E113,'Container Panel'!$B$41:$M$100,'Container Panel'!$I$38,0)*HLOOKUP(AG$83,$F$146:$AS$206,$D113+1,0)/VLOOKUP(AG$83,Input!$A$9:$H$48,Input!$H$6,0),""),"")</f>
        <v/>
      </c>
      <c r="AH113" s="137" t="str">
        <f ca="1">IFERROR(IF(OR(AH$81=$C113,AH$81=list!$C$4),VLOOKUP($E113,'Container Panel'!$B$41:$M$100,'Container Panel'!$I$38,0)*HLOOKUP(AH$83,$F$146:$AS$206,$D113+1,0)/VLOOKUP(AH$83,Input!$A$9:$H$48,Input!$H$6,0),""),"")</f>
        <v/>
      </c>
      <c r="AI113" s="137" t="str">
        <f ca="1">IFERROR(IF(OR(AI$81=$C113,AI$81=list!$C$4),VLOOKUP($E113,'Container Panel'!$B$41:$M$100,'Container Panel'!$I$38,0)*HLOOKUP(AI$83,$F$146:$AS$206,$D113+1,0)/VLOOKUP(AI$83,Input!$A$9:$H$48,Input!$H$6,0),""),"")</f>
        <v/>
      </c>
      <c r="AJ113" s="137" t="str">
        <f ca="1">IFERROR(IF(OR(AJ$81=$C113,AJ$81=list!$C$4),VLOOKUP($E113,'Container Panel'!$B$41:$M$100,'Container Panel'!$I$38,0)*HLOOKUP(AJ$83,$F$146:$AS$206,$D113+1,0)/VLOOKUP(AJ$83,Input!$A$9:$H$48,Input!$H$6,0),""),"")</f>
        <v/>
      </c>
      <c r="AK113" s="137" t="str">
        <f ca="1">IFERROR(IF(OR(AK$81=$C113,AK$81=list!$C$4),VLOOKUP($E113,'Container Panel'!$B$41:$M$100,'Container Panel'!$I$38,0)*HLOOKUP(AK$83,$F$146:$AS$206,$D113+1,0)/VLOOKUP(AK$83,Input!$A$9:$H$48,Input!$H$6,0),""),"")</f>
        <v/>
      </c>
      <c r="AL113" s="137" t="str">
        <f ca="1">IFERROR(IF(OR(AL$81=$C113,AL$81=list!$C$4),VLOOKUP($E113,'Container Panel'!$B$41:$M$100,'Container Panel'!$I$38,0)*HLOOKUP(AL$83,$F$146:$AS$206,$D113+1,0)/VLOOKUP(AL$83,Input!$A$9:$H$48,Input!$H$6,0),""),"")</f>
        <v/>
      </c>
      <c r="AM113" s="137" t="str">
        <f ca="1">IFERROR(IF(OR(AM$81=$C113,AM$81=list!$C$4),VLOOKUP($E113,'Container Panel'!$B$41:$M$100,'Container Panel'!$I$38,0)*HLOOKUP(AM$83,$F$146:$AS$206,$D113+1,0)/VLOOKUP(AM$83,Input!$A$9:$H$48,Input!$H$6,0),""),"")</f>
        <v/>
      </c>
      <c r="AN113" s="137" t="str">
        <f ca="1">IFERROR(IF(OR(AN$81=$C113,AN$81=list!$C$4),VLOOKUP($E113,'Container Panel'!$B$41:$M$100,'Container Panel'!$I$38,0)*HLOOKUP(AN$83,$F$146:$AS$206,$D113+1,0)/VLOOKUP(AN$83,Input!$A$9:$H$48,Input!$H$6,0),""),"")</f>
        <v/>
      </c>
      <c r="AO113" s="137" t="str">
        <f ca="1">IFERROR(IF(OR(AO$81=$C113,AO$81=list!$C$4),VLOOKUP($E113,'Container Panel'!$B$41:$M$100,'Container Panel'!$I$38,0)*HLOOKUP(AO$83,$F$146:$AS$206,$D113+1,0)/VLOOKUP(AO$83,Input!$A$9:$H$48,Input!$H$6,0),""),"")</f>
        <v/>
      </c>
      <c r="AP113" s="137" t="str">
        <f ca="1">IFERROR(IF(OR(AP$81=$C113,AP$81=list!$C$4),VLOOKUP($E113,'Container Panel'!$B$41:$M$100,'Container Panel'!$I$38,0)*HLOOKUP(AP$83,$F$146:$AS$206,$D113+1,0)/VLOOKUP(AP$83,Input!$A$9:$H$48,Input!$H$6,0),""),"")</f>
        <v/>
      </c>
      <c r="AQ113" s="137" t="str">
        <f ca="1">IFERROR(IF(OR(AQ$81=$C113,AQ$81=list!$C$4),VLOOKUP($E113,'Container Panel'!$B$41:$M$100,'Container Panel'!$I$38,0)*HLOOKUP(AQ$83,$F$146:$AS$206,$D113+1,0)/VLOOKUP(AQ$83,Input!$A$9:$H$48,Input!$H$6,0),""),"")</f>
        <v/>
      </c>
      <c r="AR113" s="137" t="str">
        <f ca="1">IFERROR(IF(OR(AR$81=$C113,AR$81=list!$C$4),VLOOKUP($E113,'Container Panel'!$B$41:$M$100,'Container Panel'!$I$38,0)*HLOOKUP(AR$83,$F$146:$AS$206,$D113+1,0)/VLOOKUP(AR$83,Input!$A$9:$H$48,Input!$H$6,0),""),"")</f>
        <v/>
      </c>
      <c r="AS113" s="137" t="str">
        <f ca="1">IFERROR(IF(OR(AS$81=$C113,AS$81=list!$C$4),VLOOKUP($E113,'Container Panel'!$B$41:$M$100,'Container Panel'!$I$38,0)*HLOOKUP(AS$83,$F$146:$AS$206,$D113+1,0)/VLOOKUP(AS$83,Input!$A$9:$H$48,Input!$H$6,0),""),"")</f>
        <v/>
      </c>
    </row>
    <row r="114" spans="3:45">
      <c r="C114" s="74" t="str">
        <f>IFERROR(VLOOKUP($E114,'Container Panel'!$B$41:$M$100,'Container Panel'!$K$38,0),"")</f>
        <v/>
      </c>
      <c r="D114" s="74">
        <v>31</v>
      </c>
      <c r="E114" s="135">
        <f t="shared" si="13"/>
        <v>0</v>
      </c>
      <c r="F114" s="137" t="str">
        <f ca="1">IFERROR(IF(OR(F$81=$C114,F$81=list!$C$4),VLOOKUP($E114,'Container Panel'!$B$41:$M$100,'Container Panel'!$I$38,0)*HLOOKUP(F$83,$F$146:$AS$206,$D114+1,0)/VLOOKUP(F$83,Input!$A$9:$H$48,Input!$H$6,0),""),"")</f>
        <v/>
      </c>
      <c r="G114" s="137" t="str">
        <f ca="1">IFERROR(IF(OR(G$81=$C114,G$81=list!$C$4),VLOOKUP($E114,'Container Panel'!$B$41:$M$100,'Container Panel'!$I$38,0)*HLOOKUP(G$83,$F$146:$AS$206,$D114+1,0)/VLOOKUP(G$83,Input!$A$9:$H$48,Input!$H$6,0),""),"")</f>
        <v/>
      </c>
      <c r="H114" s="137" t="str">
        <f ca="1">IFERROR(IF(OR(H$81=$C114,H$81=list!$C$4),VLOOKUP($E114,'Container Panel'!$B$41:$M$100,'Container Panel'!$I$38,0)*HLOOKUP(H$83,$F$146:$AS$206,$D114+1,0)/VLOOKUP(H$83,Input!$A$9:$H$48,Input!$H$6,0),""),"")</f>
        <v/>
      </c>
      <c r="I114" s="137" t="str">
        <f ca="1">IFERROR(IF(OR(I$81=$C114,I$81=list!$C$4),VLOOKUP($E114,'Container Panel'!$B$41:$M$100,'Container Panel'!$I$38,0)*HLOOKUP(I$83,$F$146:$AS$206,$D114+1,0)/VLOOKUP(I$83,Input!$A$9:$H$48,Input!$H$6,0),""),"")</f>
        <v/>
      </c>
      <c r="J114" s="137" t="str">
        <f ca="1">IFERROR(IF(OR(J$81=$C114,J$81=list!$C$4),VLOOKUP($E114,'Container Panel'!$B$41:$M$100,'Container Panel'!$I$38,0)*HLOOKUP(J$83,$F$146:$AS$206,$D114+1,0)/VLOOKUP(J$83,Input!$A$9:$H$48,Input!$H$6,0),""),"")</f>
        <v/>
      </c>
      <c r="K114" s="137" t="str">
        <f ca="1">IFERROR(IF(OR(K$81=$C114,K$81=list!$C$4),VLOOKUP($E114,'Container Panel'!$B$41:$M$100,'Container Panel'!$I$38,0)*HLOOKUP(K$83,$F$146:$AS$206,$D114+1,0)/VLOOKUP(K$83,Input!$A$9:$H$48,Input!$H$6,0),""),"")</f>
        <v/>
      </c>
      <c r="L114" s="137" t="str">
        <f ca="1">IFERROR(IF(OR(L$81=$C114,L$81=list!$C$4),VLOOKUP($E114,'Container Panel'!$B$41:$M$100,'Container Panel'!$I$38,0)*HLOOKUP(L$83,$F$146:$AS$206,$D114+1,0)/VLOOKUP(L$83,Input!$A$9:$H$48,Input!$H$6,0),""),"")</f>
        <v/>
      </c>
      <c r="M114" s="137" t="str">
        <f ca="1">IFERROR(IF(OR(M$81=$C114,M$81=list!$C$4),VLOOKUP($E114,'Container Panel'!$B$41:$M$100,'Container Panel'!$I$38,0)*HLOOKUP(M$83,$F$146:$AS$206,$D114+1,0)/VLOOKUP(M$83,Input!$A$9:$H$48,Input!$H$6,0),""),"")</f>
        <v/>
      </c>
      <c r="N114" s="137" t="str">
        <f ca="1">IFERROR(IF(OR(N$81=$C114,N$81=list!$C$4),VLOOKUP($E114,'Container Panel'!$B$41:$M$100,'Container Panel'!$I$38,0)*HLOOKUP(N$83,$F$146:$AS$206,$D114+1,0)/VLOOKUP(N$83,Input!$A$9:$H$48,Input!$H$6,0),""),"")</f>
        <v/>
      </c>
      <c r="O114" s="137" t="str">
        <f ca="1">IFERROR(IF(OR(O$81=$C114,O$81=list!$C$4),VLOOKUP($E114,'Container Panel'!$B$41:$M$100,'Container Panel'!$I$38,0)*HLOOKUP(O$83,$F$146:$AS$206,$D114+1,0)/VLOOKUP(O$83,Input!$A$9:$H$48,Input!$H$6,0),""),"")</f>
        <v/>
      </c>
      <c r="P114" s="137" t="str">
        <f ca="1">IFERROR(IF(OR(P$81=$C114,P$81=list!$C$4),VLOOKUP($E114,'Container Panel'!$B$41:$M$100,'Container Panel'!$I$38,0)*HLOOKUP(P$83,$F$146:$AS$206,$D114+1,0)/VLOOKUP(P$83,Input!$A$9:$H$48,Input!$H$6,0),""),"")</f>
        <v/>
      </c>
      <c r="Q114" s="137" t="str">
        <f ca="1">IFERROR(IF(OR(Q$81=$C114,Q$81=list!$C$4),VLOOKUP($E114,'Container Panel'!$B$41:$M$100,'Container Panel'!$I$38,0)*HLOOKUP(Q$83,$F$146:$AS$206,$D114+1,0)/VLOOKUP(Q$83,Input!$A$9:$H$48,Input!$H$6,0),""),"")</f>
        <v/>
      </c>
      <c r="R114" s="137" t="str">
        <f ca="1">IFERROR(IF(OR(R$81=$C114,R$81=list!$C$4),VLOOKUP($E114,'Container Panel'!$B$41:$M$100,'Container Panel'!$I$38,0)*HLOOKUP(R$83,$F$146:$AS$206,$D114+1,0)/VLOOKUP(R$83,Input!$A$9:$H$48,Input!$H$6,0),""),"")</f>
        <v/>
      </c>
      <c r="S114" s="137" t="str">
        <f ca="1">IFERROR(IF(OR(S$81=$C114,S$81=list!$C$4),VLOOKUP($E114,'Container Panel'!$B$41:$M$100,'Container Panel'!$I$38,0)*HLOOKUP(S$83,$F$146:$AS$206,$D114+1,0)/VLOOKUP(S$83,Input!$A$9:$H$48,Input!$H$6,0),""),"")</f>
        <v/>
      </c>
      <c r="T114" s="137" t="str">
        <f ca="1">IFERROR(IF(OR(T$81=$C114,T$81=list!$C$4),VLOOKUP($E114,'Container Panel'!$B$41:$M$100,'Container Panel'!$I$38,0)*HLOOKUP(T$83,$F$146:$AS$206,$D114+1,0)/VLOOKUP(T$83,Input!$A$9:$H$48,Input!$H$6,0),""),"")</f>
        <v/>
      </c>
      <c r="U114" s="137" t="str">
        <f ca="1">IFERROR(IF(OR(U$81=$C114,U$81=list!$C$4),VLOOKUP($E114,'Container Panel'!$B$41:$M$100,'Container Panel'!$I$38,0)*HLOOKUP(U$83,$F$146:$AS$206,$D114+1,0)/VLOOKUP(U$83,Input!$A$9:$H$48,Input!$H$6,0),""),"")</f>
        <v/>
      </c>
      <c r="V114" s="137" t="str">
        <f ca="1">IFERROR(IF(OR(V$81=$C114,V$81=list!$C$4),VLOOKUP($E114,'Container Panel'!$B$41:$M$100,'Container Panel'!$I$38,0)*HLOOKUP(V$83,$F$146:$AS$206,$D114+1,0)/VLOOKUP(V$83,Input!$A$9:$H$48,Input!$H$6,0),""),"")</f>
        <v/>
      </c>
      <c r="W114" s="137" t="str">
        <f ca="1">IFERROR(IF(OR(W$81=$C114,W$81=list!$C$4),VLOOKUP($E114,'Container Panel'!$B$41:$M$100,'Container Panel'!$I$38,0)*HLOOKUP(W$83,$F$146:$AS$206,$D114+1,0)/VLOOKUP(W$83,Input!$A$9:$H$48,Input!$H$6,0),""),"")</f>
        <v/>
      </c>
      <c r="X114" s="137" t="str">
        <f ca="1">IFERROR(IF(OR(X$81=$C114,X$81=list!$C$4),VLOOKUP($E114,'Container Panel'!$B$41:$M$100,'Container Panel'!$I$38,0)*HLOOKUP(X$83,$F$146:$AS$206,$D114+1,0)/VLOOKUP(X$83,Input!$A$9:$H$48,Input!$H$6,0),""),"")</f>
        <v/>
      </c>
      <c r="Y114" s="137" t="str">
        <f ca="1">IFERROR(IF(OR(Y$81=$C114,Y$81=list!$C$4),VLOOKUP($E114,'Container Panel'!$B$41:$M$100,'Container Panel'!$I$38,0)*HLOOKUP(Y$83,$F$146:$AS$206,$D114+1,0)/VLOOKUP(Y$83,Input!$A$9:$H$48,Input!$H$6,0),""),"")</f>
        <v/>
      </c>
      <c r="Z114" s="137" t="str">
        <f ca="1">IFERROR(IF(OR(Z$81=$C114,Z$81=list!$C$4),VLOOKUP($E114,'Container Panel'!$B$41:$M$100,'Container Panel'!$I$38,0)*HLOOKUP(Z$83,$F$146:$AS$206,$D114+1,0)/VLOOKUP(Z$83,Input!$A$9:$H$48,Input!$H$6,0),""),"")</f>
        <v/>
      </c>
      <c r="AA114" s="137" t="str">
        <f ca="1">IFERROR(IF(OR(AA$81=$C114,AA$81=list!$C$4),VLOOKUP($E114,'Container Panel'!$B$41:$M$100,'Container Panel'!$I$38,0)*HLOOKUP(AA$83,$F$146:$AS$206,$D114+1,0)/VLOOKUP(AA$83,Input!$A$9:$H$48,Input!$H$6,0),""),"")</f>
        <v/>
      </c>
      <c r="AB114" s="137" t="str">
        <f ca="1">IFERROR(IF(OR(AB$81=$C114,AB$81=list!$C$4),VLOOKUP($E114,'Container Panel'!$B$41:$M$100,'Container Panel'!$I$38,0)*HLOOKUP(AB$83,$F$146:$AS$206,$D114+1,0)/VLOOKUP(AB$83,Input!$A$9:$H$48,Input!$H$6,0),""),"")</f>
        <v/>
      </c>
      <c r="AC114" s="137" t="str">
        <f ca="1">IFERROR(IF(OR(AC$81=$C114,AC$81=list!$C$4),VLOOKUP($E114,'Container Panel'!$B$41:$M$100,'Container Panel'!$I$38,0)*HLOOKUP(AC$83,$F$146:$AS$206,$D114+1,0)/VLOOKUP(AC$83,Input!$A$9:$H$48,Input!$H$6,0),""),"")</f>
        <v/>
      </c>
      <c r="AD114" s="137" t="str">
        <f ca="1">IFERROR(IF(OR(AD$81=$C114,AD$81=list!$C$4),VLOOKUP($E114,'Container Panel'!$B$41:$M$100,'Container Panel'!$I$38,0)*HLOOKUP(AD$83,$F$146:$AS$206,$D114+1,0)/VLOOKUP(AD$83,Input!$A$9:$H$48,Input!$H$6,0),""),"")</f>
        <v/>
      </c>
      <c r="AE114" s="137" t="str">
        <f ca="1">IFERROR(IF(OR(AE$81=$C114,AE$81=list!$C$4),VLOOKUP($E114,'Container Panel'!$B$41:$M$100,'Container Panel'!$I$38,0)*HLOOKUP(AE$83,$F$146:$AS$206,$D114+1,0)/VLOOKUP(AE$83,Input!$A$9:$H$48,Input!$H$6,0),""),"")</f>
        <v/>
      </c>
      <c r="AF114" s="137" t="str">
        <f ca="1">IFERROR(IF(OR(AF$81=$C114,AF$81=list!$C$4),VLOOKUP($E114,'Container Panel'!$B$41:$M$100,'Container Panel'!$I$38,0)*HLOOKUP(AF$83,$F$146:$AS$206,$D114+1,0)/VLOOKUP(AF$83,Input!$A$9:$H$48,Input!$H$6,0),""),"")</f>
        <v/>
      </c>
      <c r="AG114" s="137" t="str">
        <f ca="1">IFERROR(IF(OR(AG$81=$C114,AG$81=list!$C$4),VLOOKUP($E114,'Container Panel'!$B$41:$M$100,'Container Panel'!$I$38,0)*HLOOKUP(AG$83,$F$146:$AS$206,$D114+1,0)/VLOOKUP(AG$83,Input!$A$9:$H$48,Input!$H$6,0),""),"")</f>
        <v/>
      </c>
      <c r="AH114" s="137" t="str">
        <f ca="1">IFERROR(IF(OR(AH$81=$C114,AH$81=list!$C$4),VLOOKUP($E114,'Container Panel'!$B$41:$M$100,'Container Panel'!$I$38,0)*HLOOKUP(AH$83,$F$146:$AS$206,$D114+1,0)/VLOOKUP(AH$83,Input!$A$9:$H$48,Input!$H$6,0),""),"")</f>
        <v/>
      </c>
      <c r="AI114" s="137" t="str">
        <f ca="1">IFERROR(IF(OR(AI$81=$C114,AI$81=list!$C$4),VLOOKUP($E114,'Container Panel'!$B$41:$M$100,'Container Panel'!$I$38,0)*HLOOKUP(AI$83,$F$146:$AS$206,$D114+1,0)/VLOOKUP(AI$83,Input!$A$9:$H$48,Input!$H$6,0),""),"")</f>
        <v/>
      </c>
      <c r="AJ114" s="137" t="str">
        <f ca="1">IFERROR(IF(OR(AJ$81=$C114,AJ$81=list!$C$4),VLOOKUP($E114,'Container Panel'!$B$41:$M$100,'Container Panel'!$I$38,0)*HLOOKUP(AJ$83,$F$146:$AS$206,$D114+1,0)/VLOOKUP(AJ$83,Input!$A$9:$H$48,Input!$H$6,0),""),"")</f>
        <v/>
      </c>
      <c r="AK114" s="137" t="str">
        <f ca="1">IFERROR(IF(OR(AK$81=$C114,AK$81=list!$C$4),VLOOKUP($E114,'Container Panel'!$B$41:$M$100,'Container Panel'!$I$38,0)*HLOOKUP(AK$83,$F$146:$AS$206,$D114+1,0)/VLOOKUP(AK$83,Input!$A$9:$H$48,Input!$H$6,0),""),"")</f>
        <v/>
      </c>
      <c r="AL114" s="137" t="str">
        <f ca="1">IFERROR(IF(OR(AL$81=$C114,AL$81=list!$C$4),VLOOKUP($E114,'Container Panel'!$B$41:$M$100,'Container Panel'!$I$38,0)*HLOOKUP(AL$83,$F$146:$AS$206,$D114+1,0)/VLOOKUP(AL$83,Input!$A$9:$H$48,Input!$H$6,0),""),"")</f>
        <v/>
      </c>
      <c r="AM114" s="137" t="str">
        <f ca="1">IFERROR(IF(OR(AM$81=$C114,AM$81=list!$C$4),VLOOKUP($E114,'Container Panel'!$B$41:$M$100,'Container Panel'!$I$38,0)*HLOOKUP(AM$83,$F$146:$AS$206,$D114+1,0)/VLOOKUP(AM$83,Input!$A$9:$H$48,Input!$H$6,0),""),"")</f>
        <v/>
      </c>
      <c r="AN114" s="137" t="str">
        <f ca="1">IFERROR(IF(OR(AN$81=$C114,AN$81=list!$C$4),VLOOKUP($E114,'Container Panel'!$B$41:$M$100,'Container Panel'!$I$38,0)*HLOOKUP(AN$83,$F$146:$AS$206,$D114+1,0)/VLOOKUP(AN$83,Input!$A$9:$H$48,Input!$H$6,0),""),"")</f>
        <v/>
      </c>
      <c r="AO114" s="137" t="str">
        <f ca="1">IFERROR(IF(OR(AO$81=$C114,AO$81=list!$C$4),VLOOKUP($E114,'Container Panel'!$B$41:$M$100,'Container Panel'!$I$38,0)*HLOOKUP(AO$83,$F$146:$AS$206,$D114+1,0)/VLOOKUP(AO$83,Input!$A$9:$H$48,Input!$H$6,0),""),"")</f>
        <v/>
      </c>
      <c r="AP114" s="137" t="str">
        <f ca="1">IFERROR(IF(OR(AP$81=$C114,AP$81=list!$C$4),VLOOKUP($E114,'Container Panel'!$B$41:$M$100,'Container Panel'!$I$38,0)*HLOOKUP(AP$83,$F$146:$AS$206,$D114+1,0)/VLOOKUP(AP$83,Input!$A$9:$H$48,Input!$H$6,0),""),"")</f>
        <v/>
      </c>
      <c r="AQ114" s="137" t="str">
        <f ca="1">IFERROR(IF(OR(AQ$81=$C114,AQ$81=list!$C$4),VLOOKUP($E114,'Container Panel'!$B$41:$M$100,'Container Panel'!$I$38,0)*HLOOKUP(AQ$83,$F$146:$AS$206,$D114+1,0)/VLOOKUP(AQ$83,Input!$A$9:$H$48,Input!$H$6,0),""),"")</f>
        <v/>
      </c>
      <c r="AR114" s="137" t="str">
        <f ca="1">IFERROR(IF(OR(AR$81=$C114,AR$81=list!$C$4),VLOOKUP($E114,'Container Panel'!$B$41:$M$100,'Container Panel'!$I$38,0)*HLOOKUP(AR$83,$F$146:$AS$206,$D114+1,0)/VLOOKUP(AR$83,Input!$A$9:$H$48,Input!$H$6,0),""),"")</f>
        <v/>
      </c>
      <c r="AS114" s="137" t="str">
        <f ca="1">IFERROR(IF(OR(AS$81=$C114,AS$81=list!$C$4),VLOOKUP($E114,'Container Panel'!$B$41:$M$100,'Container Panel'!$I$38,0)*HLOOKUP(AS$83,$F$146:$AS$206,$D114+1,0)/VLOOKUP(AS$83,Input!$A$9:$H$48,Input!$H$6,0),""),"")</f>
        <v/>
      </c>
    </row>
    <row r="115" spans="3:45">
      <c r="C115" s="74" t="str">
        <f>IFERROR(VLOOKUP($E115,'Container Panel'!$B$41:$M$100,'Container Panel'!$K$38,0),"")</f>
        <v/>
      </c>
      <c r="D115" s="74">
        <v>32</v>
      </c>
      <c r="E115" s="135">
        <f t="shared" si="13"/>
        <v>0</v>
      </c>
      <c r="F115" s="137" t="str">
        <f ca="1">IFERROR(IF(OR(F$81=$C115,F$81=list!$C$4),VLOOKUP($E115,'Container Panel'!$B$41:$M$100,'Container Panel'!$I$38,0)*HLOOKUP(F$83,$F$146:$AS$206,$D115+1,0)/VLOOKUP(F$83,Input!$A$9:$H$48,Input!$H$6,0),""),"")</f>
        <v/>
      </c>
      <c r="G115" s="137" t="str">
        <f ca="1">IFERROR(IF(OR(G$81=$C115,G$81=list!$C$4),VLOOKUP($E115,'Container Panel'!$B$41:$M$100,'Container Panel'!$I$38,0)*HLOOKUP(G$83,$F$146:$AS$206,$D115+1,0)/VLOOKUP(G$83,Input!$A$9:$H$48,Input!$H$6,0),""),"")</f>
        <v/>
      </c>
      <c r="H115" s="137" t="str">
        <f ca="1">IFERROR(IF(OR(H$81=$C115,H$81=list!$C$4),VLOOKUP($E115,'Container Panel'!$B$41:$M$100,'Container Panel'!$I$38,0)*HLOOKUP(H$83,$F$146:$AS$206,$D115+1,0)/VLOOKUP(H$83,Input!$A$9:$H$48,Input!$H$6,0),""),"")</f>
        <v/>
      </c>
      <c r="I115" s="137" t="str">
        <f ca="1">IFERROR(IF(OR(I$81=$C115,I$81=list!$C$4),VLOOKUP($E115,'Container Panel'!$B$41:$M$100,'Container Panel'!$I$38,0)*HLOOKUP(I$83,$F$146:$AS$206,$D115+1,0)/VLOOKUP(I$83,Input!$A$9:$H$48,Input!$H$6,0),""),"")</f>
        <v/>
      </c>
      <c r="J115" s="137" t="str">
        <f ca="1">IFERROR(IF(OR(J$81=$C115,J$81=list!$C$4),VLOOKUP($E115,'Container Panel'!$B$41:$M$100,'Container Panel'!$I$38,0)*HLOOKUP(J$83,$F$146:$AS$206,$D115+1,0)/VLOOKUP(J$83,Input!$A$9:$H$48,Input!$H$6,0),""),"")</f>
        <v/>
      </c>
      <c r="K115" s="137" t="str">
        <f ca="1">IFERROR(IF(OR(K$81=$C115,K$81=list!$C$4),VLOOKUP($E115,'Container Panel'!$B$41:$M$100,'Container Panel'!$I$38,0)*HLOOKUP(K$83,$F$146:$AS$206,$D115+1,0)/VLOOKUP(K$83,Input!$A$9:$H$48,Input!$H$6,0),""),"")</f>
        <v/>
      </c>
      <c r="L115" s="137" t="str">
        <f ca="1">IFERROR(IF(OR(L$81=$C115,L$81=list!$C$4),VLOOKUP($E115,'Container Panel'!$B$41:$M$100,'Container Panel'!$I$38,0)*HLOOKUP(L$83,$F$146:$AS$206,$D115+1,0)/VLOOKUP(L$83,Input!$A$9:$H$48,Input!$H$6,0),""),"")</f>
        <v/>
      </c>
      <c r="M115" s="137" t="str">
        <f ca="1">IFERROR(IF(OR(M$81=$C115,M$81=list!$C$4),VLOOKUP($E115,'Container Panel'!$B$41:$M$100,'Container Panel'!$I$38,0)*HLOOKUP(M$83,$F$146:$AS$206,$D115+1,0)/VLOOKUP(M$83,Input!$A$9:$H$48,Input!$H$6,0),""),"")</f>
        <v/>
      </c>
      <c r="N115" s="137" t="str">
        <f ca="1">IFERROR(IF(OR(N$81=$C115,N$81=list!$C$4),VLOOKUP($E115,'Container Panel'!$B$41:$M$100,'Container Panel'!$I$38,0)*HLOOKUP(N$83,$F$146:$AS$206,$D115+1,0)/VLOOKUP(N$83,Input!$A$9:$H$48,Input!$H$6,0),""),"")</f>
        <v/>
      </c>
      <c r="O115" s="137" t="str">
        <f ca="1">IFERROR(IF(OR(O$81=$C115,O$81=list!$C$4),VLOOKUP($E115,'Container Panel'!$B$41:$M$100,'Container Panel'!$I$38,0)*HLOOKUP(O$83,$F$146:$AS$206,$D115+1,0)/VLOOKUP(O$83,Input!$A$9:$H$48,Input!$H$6,0),""),"")</f>
        <v/>
      </c>
      <c r="P115" s="137" t="str">
        <f ca="1">IFERROR(IF(OR(P$81=$C115,P$81=list!$C$4),VLOOKUP($E115,'Container Panel'!$B$41:$M$100,'Container Panel'!$I$38,0)*HLOOKUP(P$83,$F$146:$AS$206,$D115+1,0)/VLOOKUP(P$83,Input!$A$9:$H$48,Input!$H$6,0),""),"")</f>
        <v/>
      </c>
      <c r="Q115" s="137" t="str">
        <f ca="1">IFERROR(IF(OR(Q$81=$C115,Q$81=list!$C$4),VLOOKUP($E115,'Container Panel'!$B$41:$M$100,'Container Panel'!$I$38,0)*HLOOKUP(Q$83,$F$146:$AS$206,$D115+1,0)/VLOOKUP(Q$83,Input!$A$9:$H$48,Input!$H$6,0),""),"")</f>
        <v/>
      </c>
      <c r="R115" s="137" t="str">
        <f ca="1">IFERROR(IF(OR(R$81=$C115,R$81=list!$C$4),VLOOKUP($E115,'Container Panel'!$B$41:$M$100,'Container Panel'!$I$38,0)*HLOOKUP(R$83,$F$146:$AS$206,$D115+1,0)/VLOOKUP(R$83,Input!$A$9:$H$48,Input!$H$6,0),""),"")</f>
        <v/>
      </c>
      <c r="S115" s="137" t="str">
        <f ca="1">IFERROR(IF(OR(S$81=$C115,S$81=list!$C$4),VLOOKUP($E115,'Container Panel'!$B$41:$M$100,'Container Panel'!$I$38,0)*HLOOKUP(S$83,$F$146:$AS$206,$D115+1,0)/VLOOKUP(S$83,Input!$A$9:$H$48,Input!$H$6,0),""),"")</f>
        <v/>
      </c>
      <c r="T115" s="137" t="str">
        <f ca="1">IFERROR(IF(OR(T$81=$C115,T$81=list!$C$4),VLOOKUP($E115,'Container Panel'!$B$41:$M$100,'Container Panel'!$I$38,0)*HLOOKUP(T$83,$F$146:$AS$206,$D115+1,0)/VLOOKUP(T$83,Input!$A$9:$H$48,Input!$H$6,0),""),"")</f>
        <v/>
      </c>
      <c r="U115" s="137" t="str">
        <f ca="1">IFERROR(IF(OR(U$81=$C115,U$81=list!$C$4),VLOOKUP($E115,'Container Panel'!$B$41:$M$100,'Container Panel'!$I$38,0)*HLOOKUP(U$83,$F$146:$AS$206,$D115+1,0)/VLOOKUP(U$83,Input!$A$9:$H$48,Input!$H$6,0),""),"")</f>
        <v/>
      </c>
      <c r="V115" s="137" t="str">
        <f ca="1">IFERROR(IF(OR(V$81=$C115,V$81=list!$C$4),VLOOKUP($E115,'Container Panel'!$B$41:$M$100,'Container Panel'!$I$38,0)*HLOOKUP(V$83,$F$146:$AS$206,$D115+1,0)/VLOOKUP(V$83,Input!$A$9:$H$48,Input!$H$6,0),""),"")</f>
        <v/>
      </c>
      <c r="W115" s="137" t="str">
        <f ca="1">IFERROR(IF(OR(W$81=$C115,W$81=list!$C$4),VLOOKUP($E115,'Container Panel'!$B$41:$M$100,'Container Panel'!$I$38,0)*HLOOKUP(W$83,$F$146:$AS$206,$D115+1,0)/VLOOKUP(W$83,Input!$A$9:$H$48,Input!$H$6,0),""),"")</f>
        <v/>
      </c>
      <c r="X115" s="137" t="str">
        <f ca="1">IFERROR(IF(OR(X$81=$C115,X$81=list!$C$4),VLOOKUP($E115,'Container Panel'!$B$41:$M$100,'Container Panel'!$I$38,0)*HLOOKUP(X$83,$F$146:$AS$206,$D115+1,0)/VLOOKUP(X$83,Input!$A$9:$H$48,Input!$H$6,0),""),"")</f>
        <v/>
      </c>
      <c r="Y115" s="137" t="str">
        <f ca="1">IFERROR(IF(OR(Y$81=$C115,Y$81=list!$C$4),VLOOKUP($E115,'Container Panel'!$B$41:$M$100,'Container Panel'!$I$38,0)*HLOOKUP(Y$83,$F$146:$AS$206,$D115+1,0)/VLOOKUP(Y$83,Input!$A$9:$H$48,Input!$H$6,0),""),"")</f>
        <v/>
      </c>
      <c r="Z115" s="137" t="str">
        <f ca="1">IFERROR(IF(OR(Z$81=$C115,Z$81=list!$C$4),VLOOKUP($E115,'Container Panel'!$B$41:$M$100,'Container Panel'!$I$38,0)*HLOOKUP(Z$83,$F$146:$AS$206,$D115+1,0)/VLOOKUP(Z$83,Input!$A$9:$H$48,Input!$H$6,0),""),"")</f>
        <v/>
      </c>
      <c r="AA115" s="137" t="str">
        <f ca="1">IFERROR(IF(OR(AA$81=$C115,AA$81=list!$C$4),VLOOKUP($E115,'Container Panel'!$B$41:$M$100,'Container Panel'!$I$38,0)*HLOOKUP(AA$83,$F$146:$AS$206,$D115+1,0)/VLOOKUP(AA$83,Input!$A$9:$H$48,Input!$H$6,0),""),"")</f>
        <v/>
      </c>
      <c r="AB115" s="137" t="str">
        <f ca="1">IFERROR(IF(OR(AB$81=$C115,AB$81=list!$C$4),VLOOKUP($E115,'Container Panel'!$B$41:$M$100,'Container Panel'!$I$38,0)*HLOOKUP(AB$83,$F$146:$AS$206,$D115+1,0)/VLOOKUP(AB$83,Input!$A$9:$H$48,Input!$H$6,0),""),"")</f>
        <v/>
      </c>
      <c r="AC115" s="137" t="str">
        <f ca="1">IFERROR(IF(OR(AC$81=$C115,AC$81=list!$C$4),VLOOKUP($E115,'Container Panel'!$B$41:$M$100,'Container Panel'!$I$38,0)*HLOOKUP(AC$83,$F$146:$AS$206,$D115+1,0)/VLOOKUP(AC$83,Input!$A$9:$H$48,Input!$H$6,0),""),"")</f>
        <v/>
      </c>
      <c r="AD115" s="137" t="str">
        <f ca="1">IFERROR(IF(OR(AD$81=$C115,AD$81=list!$C$4),VLOOKUP($E115,'Container Panel'!$B$41:$M$100,'Container Panel'!$I$38,0)*HLOOKUP(AD$83,$F$146:$AS$206,$D115+1,0)/VLOOKUP(AD$83,Input!$A$9:$H$48,Input!$H$6,0),""),"")</f>
        <v/>
      </c>
      <c r="AE115" s="137" t="str">
        <f ca="1">IFERROR(IF(OR(AE$81=$C115,AE$81=list!$C$4),VLOOKUP($E115,'Container Panel'!$B$41:$M$100,'Container Panel'!$I$38,0)*HLOOKUP(AE$83,$F$146:$AS$206,$D115+1,0)/VLOOKUP(AE$83,Input!$A$9:$H$48,Input!$H$6,0),""),"")</f>
        <v/>
      </c>
      <c r="AF115" s="137" t="str">
        <f ca="1">IFERROR(IF(OR(AF$81=$C115,AF$81=list!$C$4),VLOOKUP($E115,'Container Panel'!$B$41:$M$100,'Container Panel'!$I$38,0)*HLOOKUP(AF$83,$F$146:$AS$206,$D115+1,0)/VLOOKUP(AF$83,Input!$A$9:$H$48,Input!$H$6,0),""),"")</f>
        <v/>
      </c>
      <c r="AG115" s="137" t="str">
        <f ca="1">IFERROR(IF(OR(AG$81=$C115,AG$81=list!$C$4),VLOOKUP($E115,'Container Panel'!$B$41:$M$100,'Container Panel'!$I$38,0)*HLOOKUP(AG$83,$F$146:$AS$206,$D115+1,0)/VLOOKUP(AG$83,Input!$A$9:$H$48,Input!$H$6,0),""),"")</f>
        <v/>
      </c>
      <c r="AH115" s="137" t="str">
        <f ca="1">IFERROR(IF(OR(AH$81=$C115,AH$81=list!$C$4),VLOOKUP($E115,'Container Panel'!$B$41:$M$100,'Container Panel'!$I$38,0)*HLOOKUP(AH$83,$F$146:$AS$206,$D115+1,0)/VLOOKUP(AH$83,Input!$A$9:$H$48,Input!$H$6,0),""),"")</f>
        <v/>
      </c>
      <c r="AI115" s="137" t="str">
        <f ca="1">IFERROR(IF(OR(AI$81=$C115,AI$81=list!$C$4),VLOOKUP($E115,'Container Panel'!$B$41:$M$100,'Container Panel'!$I$38,0)*HLOOKUP(AI$83,$F$146:$AS$206,$D115+1,0)/VLOOKUP(AI$83,Input!$A$9:$H$48,Input!$H$6,0),""),"")</f>
        <v/>
      </c>
      <c r="AJ115" s="137" t="str">
        <f ca="1">IFERROR(IF(OR(AJ$81=$C115,AJ$81=list!$C$4),VLOOKUP($E115,'Container Panel'!$B$41:$M$100,'Container Panel'!$I$38,0)*HLOOKUP(AJ$83,$F$146:$AS$206,$D115+1,0)/VLOOKUP(AJ$83,Input!$A$9:$H$48,Input!$H$6,0),""),"")</f>
        <v/>
      </c>
      <c r="AK115" s="137" t="str">
        <f ca="1">IFERROR(IF(OR(AK$81=$C115,AK$81=list!$C$4),VLOOKUP($E115,'Container Panel'!$B$41:$M$100,'Container Panel'!$I$38,0)*HLOOKUP(AK$83,$F$146:$AS$206,$D115+1,0)/VLOOKUP(AK$83,Input!$A$9:$H$48,Input!$H$6,0),""),"")</f>
        <v/>
      </c>
      <c r="AL115" s="137" t="str">
        <f ca="1">IFERROR(IF(OR(AL$81=$C115,AL$81=list!$C$4),VLOOKUP($E115,'Container Panel'!$B$41:$M$100,'Container Panel'!$I$38,0)*HLOOKUP(AL$83,$F$146:$AS$206,$D115+1,0)/VLOOKUP(AL$83,Input!$A$9:$H$48,Input!$H$6,0),""),"")</f>
        <v/>
      </c>
      <c r="AM115" s="137" t="str">
        <f ca="1">IFERROR(IF(OR(AM$81=$C115,AM$81=list!$C$4),VLOOKUP($E115,'Container Panel'!$B$41:$M$100,'Container Panel'!$I$38,0)*HLOOKUP(AM$83,$F$146:$AS$206,$D115+1,0)/VLOOKUP(AM$83,Input!$A$9:$H$48,Input!$H$6,0),""),"")</f>
        <v/>
      </c>
      <c r="AN115" s="137" t="str">
        <f ca="1">IFERROR(IF(OR(AN$81=$C115,AN$81=list!$C$4),VLOOKUP($E115,'Container Panel'!$B$41:$M$100,'Container Panel'!$I$38,0)*HLOOKUP(AN$83,$F$146:$AS$206,$D115+1,0)/VLOOKUP(AN$83,Input!$A$9:$H$48,Input!$H$6,0),""),"")</f>
        <v/>
      </c>
      <c r="AO115" s="137" t="str">
        <f ca="1">IFERROR(IF(OR(AO$81=$C115,AO$81=list!$C$4),VLOOKUP($E115,'Container Panel'!$B$41:$M$100,'Container Panel'!$I$38,0)*HLOOKUP(AO$83,$F$146:$AS$206,$D115+1,0)/VLOOKUP(AO$83,Input!$A$9:$H$48,Input!$H$6,0),""),"")</f>
        <v/>
      </c>
      <c r="AP115" s="137" t="str">
        <f ca="1">IFERROR(IF(OR(AP$81=$C115,AP$81=list!$C$4),VLOOKUP($E115,'Container Panel'!$B$41:$M$100,'Container Panel'!$I$38,0)*HLOOKUP(AP$83,$F$146:$AS$206,$D115+1,0)/VLOOKUP(AP$83,Input!$A$9:$H$48,Input!$H$6,0),""),"")</f>
        <v/>
      </c>
      <c r="AQ115" s="137" t="str">
        <f ca="1">IFERROR(IF(OR(AQ$81=$C115,AQ$81=list!$C$4),VLOOKUP($E115,'Container Panel'!$B$41:$M$100,'Container Panel'!$I$38,0)*HLOOKUP(AQ$83,$F$146:$AS$206,$D115+1,0)/VLOOKUP(AQ$83,Input!$A$9:$H$48,Input!$H$6,0),""),"")</f>
        <v/>
      </c>
      <c r="AR115" s="137" t="str">
        <f ca="1">IFERROR(IF(OR(AR$81=$C115,AR$81=list!$C$4),VLOOKUP($E115,'Container Panel'!$B$41:$M$100,'Container Panel'!$I$38,0)*HLOOKUP(AR$83,$F$146:$AS$206,$D115+1,0)/VLOOKUP(AR$83,Input!$A$9:$H$48,Input!$H$6,0),""),"")</f>
        <v/>
      </c>
      <c r="AS115" s="137" t="str">
        <f ca="1">IFERROR(IF(OR(AS$81=$C115,AS$81=list!$C$4),VLOOKUP($E115,'Container Panel'!$B$41:$M$100,'Container Panel'!$I$38,0)*HLOOKUP(AS$83,$F$146:$AS$206,$D115+1,0)/VLOOKUP(AS$83,Input!$A$9:$H$48,Input!$H$6,0),""),"")</f>
        <v/>
      </c>
    </row>
    <row r="116" spans="3:45">
      <c r="C116" s="74" t="str">
        <f>IFERROR(VLOOKUP($E116,'Container Panel'!$B$41:$M$100,'Container Panel'!$K$38,0),"")</f>
        <v/>
      </c>
      <c r="D116" s="74">
        <v>33</v>
      </c>
      <c r="E116" s="135">
        <f t="shared" ref="E116:E143" si="14">INDEX(Box,D116)</f>
        <v>0</v>
      </c>
      <c r="F116" s="137" t="str">
        <f ca="1">IFERROR(IF(OR(F$81=$C116,F$81=list!$C$4),VLOOKUP($E116,'Container Panel'!$B$41:$M$100,'Container Panel'!$I$38,0)*HLOOKUP(F$83,$F$146:$AS$206,$D116+1,0)/VLOOKUP(F$83,Input!$A$9:$H$48,Input!$H$6,0),""),"")</f>
        <v/>
      </c>
      <c r="G116" s="137" t="str">
        <f ca="1">IFERROR(IF(OR(G$81=$C116,G$81=list!$C$4),VLOOKUP($E116,'Container Panel'!$B$41:$M$100,'Container Panel'!$I$38,0)*HLOOKUP(G$83,$F$146:$AS$206,$D116+1,0)/VLOOKUP(G$83,Input!$A$9:$H$48,Input!$H$6,0),""),"")</f>
        <v/>
      </c>
      <c r="H116" s="137" t="str">
        <f ca="1">IFERROR(IF(OR(H$81=$C116,H$81=list!$C$4),VLOOKUP($E116,'Container Panel'!$B$41:$M$100,'Container Panel'!$I$38,0)*HLOOKUP(H$83,$F$146:$AS$206,$D116+1,0)/VLOOKUP(H$83,Input!$A$9:$H$48,Input!$H$6,0),""),"")</f>
        <v/>
      </c>
      <c r="I116" s="137" t="str">
        <f ca="1">IFERROR(IF(OR(I$81=$C116,I$81=list!$C$4),VLOOKUP($E116,'Container Panel'!$B$41:$M$100,'Container Panel'!$I$38,0)*HLOOKUP(I$83,$F$146:$AS$206,$D116+1,0)/VLOOKUP(I$83,Input!$A$9:$H$48,Input!$H$6,0),""),"")</f>
        <v/>
      </c>
      <c r="J116" s="137" t="str">
        <f ca="1">IFERROR(IF(OR(J$81=$C116,J$81=list!$C$4),VLOOKUP($E116,'Container Panel'!$B$41:$M$100,'Container Panel'!$I$38,0)*HLOOKUP(J$83,$F$146:$AS$206,$D116+1,0)/VLOOKUP(J$83,Input!$A$9:$H$48,Input!$H$6,0),""),"")</f>
        <v/>
      </c>
      <c r="K116" s="137" t="str">
        <f ca="1">IFERROR(IF(OR(K$81=$C116,K$81=list!$C$4),VLOOKUP($E116,'Container Panel'!$B$41:$M$100,'Container Panel'!$I$38,0)*HLOOKUP(K$83,$F$146:$AS$206,$D116+1,0)/VLOOKUP(K$83,Input!$A$9:$H$48,Input!$H$6,0),""),"")</f>
        <v/>
      </c>
      <c r="L116" s="137" t="str">
        <f ca="1">IFERROR(IF(OR(L$81=$C116,L$81=list!$C$4),VLOOKUP($E116,'Container Panel'!$B$41:$M$100,'Container Panel'!$I$38,0)*HLOOKUP(L$83,$F$146:$AS$206,$D116+1,0)/VLOOKUP(L$83,Input!$A$9:$H$48,Input!$H$6,0),""),"")</f>
        <v/>
      </c>
      <c r="M116" s="137" t="str">
        <f ca="1">IFERROR(IF(OR(M$81=$C116,M$81=list!$C$4),VLOOKUP($E116,'Container Panel'!$B$41:$M$100,'Container Panel'!$I$38,0)*HLOOKUP(M$83,$F$146:$AS$206,$D116+1,0)/VLOOKUP(M$83,Input!$A$9:$H$48,Input!$H$6,0),""),"")</f>
        <v/>
      </c>
      <c r="N116" s="137" t="str">
        <f ca="1">IFERROR(IF(OR(N$81=$C116,N$81=list!$C$4),VLOOKUP($E116,'Container Panel'!$B$41:$M$100,'Container Panel'!$I$38,0)*HLOOKUP(N$83,$F$146:$AS$206,$D116+1,0)/VLOOKUP(N$83,Input!$A$9:$H$48,Input!$H$6,0),""),"")</f>
        <v/>
      </c>
      <c r="O116" s="137" t="str">
        <f ca="1">IFERROR(IF(OR(O$81=$C116,O$81=list!$C$4),VLOOKUP($E116,'Container Panel'!$B$41:$M$100,'Container Panel'!$I$38,0)*HLOOKUP(O$83,$F$146:$AS$206,$D116+1,0)/VLOOKUP(O$83,Input!$A$9:$H$48,Input!$H$6,0),""),"")</f>
        <v/>
      </c>
      <c r="P116" s="137" t="str">
        <f ca="1">IFERROR(IF(OR(P$81=$C116,P$81=list!$C$4),VLOOKUP($E116,'Container Panel'!$B$41:$M$100,'Container Panel'!$I$38,0)*HLOOKUP(P$83,$F$146:$AS$206,$D116+1,0)/VLOOKUP(P$83,Input!$A$9:$H$48,Input!$H$6,0),""),"")</f>
        <v/>
      </c>
      <c r="Q116" s="137" t="str">
        <f ca="1">IFERROR(IF(OR(Q$81=$C116,Q$81=list!$C$4),VLOOKUP($E116,'Container Panel'!$B$41:$M$100,'Container Panel'!$I$38,0)*HLOOKUP(Q$83,$F$146:$AS$206,$D116+1,0)/VLOOKUP(Q$83,Input!$A$9:$H$48,Input!$H$6,0),""),"")</f>
        <v/>
      </c>
      <c r="R116" s="137" t="str">
        <f ca="1">IFERROR(IF(OR(R$81=$C116,R$81=list!$C$4),VLOOKUP($E116,'Container Panel'!$B$41:$M$100,'Container Panel'!$I$38,0)*HLOOKUP(R$83,$F$146:$AS$206,$D116+1,0)/VLOOKUP(R$83,Input!$A$9:$H$48,Input!$H$6,0),""),"")</f>
        <v/>
      </c>
      <c r="S116" s="137" t="str">
        <f ca="1">IFERROR(IF(OR(S$81=$C116,S$81=list!$C$4),VLOOKUP($E116,'Container Panel'!$B$41:$M$100,'Container Panel'!$I$38,0)*HLOOKUP(S$83,$F$146:$AS$206,$D116+1,0)/VLOOKUP(S$83,Input!$A$9:$H$48,Input!$H$6,0),""),"")</f>
        <v/>
      </c>
      <c r="T116" s="137" t="str">
        <f ca="1">IFERROR(IF(OR(T$81=$C116,T$81=list!$C$4),VLOOKUP($E116,'Container Panel'!$B$41:$M$100,'Container Panel'!$I$38,0)*HLOOKUP(T$83,$F$146:$AS$206,$D116+1,0)/VLOOKUP(T$83,Input!$A$9:$H$48,Input!$H$6,0),""),"")</f>
        <v/>
      </c>
      <c r="U116" s="137" t="str">
        <f ca="1">IFERROR(IF(OR(U$81=$C116,U$81=list!$C$4),VLOOKUP($E116,'Container Panel'!$B$41:$M$100,'Container Panel'!$I$38,0)*HLOOKUP(U$83,$F$146:$AS$206,$D116+1,0)/VLOOKUP(U$83,Input!$A$9:$H$48,Input!$H$6,0),""),"")</f>
        <v/>
      </c>
      <c r="V116" s="137" t="str">
        <f ca="1">IFERROR(IF(OR(V$81=$C116,V$81=list!$C$4),VLOOKUP($E116,'Container Panel'!$B$41:$M$100,'Container Panel'!$I$38,0)*HLOOKUP(V$83,$F$146:$AS$206,$D116+1,0)/VLOOKUP(V$83,Input!$A$9:$H$48,Input!$H$6,0),""),"")</f>
        <v/>
      </c>
      <c r="W116" s="137" t="str">
        <f ca="1">IFERROR(IF(OR(W$81=$C116,W$81=list!$C$4),VLOOKUP($E116,'Container Panel'!$B$41:$M$100,'Container Panel'!$I$38,0)*HLOOKUP(W$83,$F$146:$AS$206,$D116+1,0)/VLOOKUP(W$83,Input!$A$9:$H$48,Input!$H$6,0),""),"")</f>
        <v/>
      </c>
      <c r="X116" s="137" t="str">
        <f ca="1">IFERROR(IF(OR(X$81=$C116,X$81=list!$C$4),VLOOKUP($E116,'Container Panel'!$B$41:$M$100,'Container Panel'!$I$38,0)*HLOOKUP(X$83,$F$146:$AS$206,$D116+1,0)/VLOOKUP(X$83,Input!$A$9:$H$48,Input!$H$6,0),""),"")</f>
        <v/>
      </c>
      <c r="Y116" s="137" t="str">
        <f ca="1">IFERROR(IF(OR(Y$81=$C116,Y$81=list!$C$4),VLOOKUP($E116,'Container Panel'!$B$41:$M$100,'Container Panel'!$I$38,0)*HLOOKUP(Y$83,$F$146:$AS$206,$D116+1,0)/VLOOKUP(Y$83,Input!$A$9:$H$48,Input!$H$6,0),""),"")</f>
        <v/>
      </c>
      <c r="Z116" s="137" t="str">
        <f ca="1">IFERROR(IF(OR(Z$81=$C116,Z$81=list!$C$4),VLOOKUP($E116,'Container Panel'!$B$41:$M$100,'Container Panel'!$I$38,0)*HLOOKUP(Z$83,$F$146:$AS$206,$D116+1,0)/VLOOKUP(Z$83,Input!$A$9:$H$48,Input!$H$6,0),""),"")</f>
        <v/>
      </c>
      <c r="AA116" s="137" t="str">
        <f ca="1">IFERROR(IF(OR(AA$81=$C116,AA$81=list!$C$4),VLOOKUP($E116,'Container Panel'!$B$41:$M$100,'Container Panel'!$I$38,0)*HLOOKUP(AA$83,$F$146:$AS$206,$D116+1,0)/VLOOKUP(AA$83,Input!$A$9:$H$48,Input!$H$6,0),""),"")</f>
        <v/>
      </c>
      <c r="AB116" s="137" t="str">
        <f ca="1">IFERROR(IF(OR(AB$81=$C116,AB$81=list!$C$4),VLOOKUP($E116,'Container Panel'!$B$41:$M$100,'Container Panel'!$I$38,0)*HLOOKUP(AB$83,$F$146:$AS$206,$D116+1,0)/VLOOKUP(AB$83,Input!$A$9:$H$48,Input!$H$6,0),""),"")</f>
        <v/>
      </c>
      <c r="AC116" s="137" t="str">
        <f ca="1">IFERROR(IF(OR(AC$81=$C116,AC$81=list!$C$4),VLOOKUP($E116,'Container Panel'!$B$41:$M$100,'Container Panel'!$I$38,0)*HLOOKUP(AC$83,$F$146:$AS$206,$D116+1,0)/VLOOKUP(AC$83,Input!$A$9:$H$48,Input!$H$6,0),""),"")</f>
        <v/>
      </c>
      <c r="AD116" s="137" t="str">
        <f ca="1">IFERROR(IF(OR(AD$81=$C116,AD$81=list!$C$4),VLOOKUP($E116,'Container Panel'!$B$41:$M$100,'Container Panel'!$I$38,0)*HLOOKUP(AD$83,$F$146:$AS$206,$D116+1,0)/VLOOKUP(AD$83,Input!$A$9:$H$48,Input!$H$6,0),""),"")</f>
        <v/>
      </c>
      <c r="AE116" s="137" t="str">
        <f ca="1">IFERROR(IF(OR(AE$81=$C116,AE$81=list!$C$4),VLOOKUP($E116,'Container Panel'!$B$41:$M$100,'Container Panel'!$I$38,0)*HLOOKUP(AE$83,$F$146:$AS$206,$D116+1,0)/VLOOKUP(AE$83,Input!$A$9:$H$48,Input!$H$6,0),""),"")</f>
        <v/>
      </c>
      <c r="AF116" s="137" t="str">
        <f ca="1">IFERROR(IF(OR(AF$81=$C116,AF$81=list!$C$4),VLOOKUP($E116,'Container Panel'!$B$41:$M$100,'Container Panel'!$I$38,0)*HLOOKUP(AF$83,$F$146:$AS$206,$D116+1,0)/VLOOKUP(AF$83,Input!$A$9:$H$48,Input!$H$6,0),""),"")</f>
        <v/>
      </c>
      <c r="AG116" s="137" t="str">
        <f ca="1">IFERROR(IF(OR(AG$81=$C116,AG$81=list!$C$4),VLOOKUP($E116,'Container Panel'!$B$41:$M$100,'Container Panel'!$I$38,0)*HLOOKUP(AG$83,$F$146:$AS$206,$D116+1,0)/VLOOKUP(AG$83,Input!$A$9:$H$48,Input!$H$6,0),""),"")</f>
        <v/>
      </c>
      <c r="AH116" s="137" t="str">
        <f ca="1">IFERROR(IF(OR(AH$81=$C116,AH$81=list!$C$4),VLOOKUP($E116,'Container Panel'!$B$41:$M$100,'Container Panel'!$I$38,0)*HLOOKUP(AH$83,$F$146:$AS$206,$D116+1,0)/VLOOKUP(AH$83,Input!$A$9:$H$48,Input!$H$6,0),""),"")</f>
        <v/>
      </c>
      <c r="AI116" s="137" t="str">
        <f ca="1">IFERROR(IF(OR(AI$81=$C116,AI$81=list!$C$4),VLOOKUP($E116,'Container Panel'!$B$41:$M$100,'Container Panel'!$I$38,0)*HLOOKUP(AI$83,$F$146:$AS$206,$D116+1,0)/VLOOKUP(AI$83,Input!$A$9:$H$48,Input!$H$6,0),""),"")</f>
        <v/>
      </c>
      <c r="AJ116" s="137" t="str">
        <f ca="1">IFERROR(IF(OR(AJ$81=$C116,AJ$81=list!$C$4),VLOOKUP($E116,'Container Panel'!$B$41:$M$100,'Container Panel'!$I$38,0)*HLOOKUP(AJ$83,$F$146:$AS$206,$D116+1,0)/VLOOKUP(AJ$83,Input!$A$9:$H$48,Input!$H$6,0),""),"")</f>
        <v/>
      </c>
      <c r="AK116" s="137" t="str">
        <f ca="1">IFERROR(IF(OR(AK$81=$C116,AK$81=list!$C$4),VLOOKUP($E116,'Container Panel'!$B$41:$M$100,'Container Panel'!$I$38,0)*HLOOKUP(AK$83,$F$146:$AS$206,$D116+1,0)/VLOOKUP(AK$83,Input!$A$9:$H$48,Input!$H$6,0),""),"")</f>
        <v/>
      </c>
      <c r="AL116" s="137" t="str">
        <f ca="1">IFERROR(IF(OR(AL$81=$C116,AL$81=list!$C$4),VLOOKUP($E116,'Container Panel'!$B$41:$M$100,'Container Panel'!$I$38,0)*HLOOKUP(AL$83,$F$146:$AS$206,$D116+1,0)/VLOOKUP(AL$83,Input!$A$9:$H$48,Input!$H$6,0),""),"")</f>
        <v/>
      </c>
      <c r="AM116" s="137" t="str">
        <f ca="1">IFERROR(IF(OR(AM$81=$C116,AM$81=list!$C$4),VLOOKUP($E116,'Container Panel'!$B$41:$M$100,'Container Panel'!$I$38,0)*HLOOKUP(AM$83,$F$146:$AS$206,$D116+1,0)/VLOOKUP(AM$83,Input!$A$9:$H$48,Input!$H$6,0),""),"")</f>
        <v/>
      </c>
      <c r="AN116" s="137" t="str">
        <f ca="1">IFERROR(IF(OR(AN$81=$C116,AN$81=list!$C$4),VLOOKUP($E116,'Container Panel'!$B$41:$M$100,'Container Panel'!$I$38,0)*HLOOKUP(AN$83,$F$146:$AS$206,$D116+1,0)/VLOOKUP(AN$83,Input!$A$9:$H$48,Input!$H$6,0),""),"")</f>
        <v/>
      </c>
      <c r="AO116" s="137" t="str">
        <f ca="1">IFERROR(IF(OR(AO$81=$C116,AO$81=list!$C$4),VLOOKUP($E116,'Container Panel'!$B$41:$M$100,'Container Panel'!$I$38,0)*HLOOKUP(AO$83,$F$146:$AS$206,$D116+1,0)/VLOOKUP(AO$83,Input!$A$9:$H$48,Input!$H$6,0),""),"")</f>
        <v/>
      </c>
      <c r="AP116" s="137" t="str">
        <f ca="1">IFERROR(IF(OR(AP$81=$C116,AP$81=list!$C$4),VLOOKUP($E116,'Container Panel'!$B$41:$M$100,'Container Panel'!$I$38,0)*HLOOKUP(AP$83,$F$146:$AS$206,$D116+1,0)/VLOOKUP(AP$83,Input!$A$9:$H$48,Input!$H$6,0),""),"")</f>
        <v/>
      </c>
      <c r="AQ116" s="137" t="str">
        <f ca="1">IFERROR(IF(OR(AQ$81=$C116,AQ$81=list!$C$4),VLOOKUP($E116,'Container Panel'!$B$41:$M$100,'Container Panel'!$I$38,0)*HLOOKUP(AQ$83,$F$146:$AS$206,$D116+1,0)/VLOOKUP(AQ$83,Input!$A$9:$H$48,Input!$H$6,0),""),"")</f>
        <v/>
      </c>
      <c r="AR116" s="137" t="str">
        <f ca="1">IFERROR(IF(OR(AR$81=$C116,AR$81=list!$C$4),VLOOKUP($E116,'Container Panel'!$B$41:$M$100,'Container Panel'!$I$38,0)*HLOOKUP(AR$83,$F$146:$AS$206,$D116+1,0)/VLOOKUP(AR$83,Input!$A$9:$H$48,Input!$H$6,0),""),"")</f>
        <v/>
      </c>
      <c r="AS116" s="137" t="str">
        <f ca="1">IFERROR(IF(OR(AS$81=$C116,AS$81=list!$C$4),VLOOKUP($E116,'Container Panel'!$B$41:$M$100,'Container Panel'!$I$38,0)*HLOOKUP(AS$83,$F$146:$AS$206,$D116+1,0)/VLOOKUP(AS$83,Input!$A$9:$H$48,Input!$H$6,0),""),"")</f>
        <v/>
      </c>
    </row>
    <row r="117" spans="3:45">
      <c r="C117" s="74" t="str">
        <f>IFERROR(VLOOKUP($E117,'Container Panel'!$B$41:$M$100,'Container Panel'!$K$38,0),"")</f>
        <v/>
      </c>
      <c r="D117" s="74">
        <v>34</v>
      </c>
      <c r="E117" s="135">
        <f t="shared" si="14"/>
        <v>0</v>
      </c>
      <c r="F117" s="137" t="str">
        <f ca="1">IFERROR(IF(OR(F$81=$C117,F$81=list!$C$4),VLOOKUP($E117,'Container Panel'!$B$41:$M$100,'Container Panel'!$I$38,0)*HLOOKUP(F$83,$F$146:$AS$206,$D117+1,0)/VLOOKUP(F$83,Input!$A$9:$H$48,Input!$H$6,0),""),"")</f>
        <v/>
      </c>
      <c r="G117" s="137" t="str">
        <f ca="1">IFERROR(IF(OR(G$81=$C117,G$81=list!$C$4),VLOOKUP($E117,'Container Panel'!$B$41:$M$100,'Container Panel'!$I$38,0)*HLOOKUP(G$83,$F$146:$AS$206,$D117+1,0)/VLOOKUP(G$83,Input!$A$9:$H$48,Input!$H$6,0),""),"")</f>
        <v/>
      </c>
      <c r="H117" s="137" t="str">
        <f ca="1">IFERROR(IF(OR(H$81=$C117,H$81=list!$C$4),VLOOKUP($E117,'Container Panel'!$B$41:$M$100,'Container Panel'!$I$38,0)*HLOOKUP(H$83,$F$146:$AS$206,$D117+1,0)/VLOOKUP(H$83,Input!$A$9:$H$48,Input!$H$6,0),""),"")</f>
        <v/>
      </c>
      <c r="I117" s="137" t="str">
        <f ca="1">IFERROR(IF(OR(I$81=$C117,I$81=list!$C$4),VLOOKUP($E117,'Container Panel'!$B$41:$M$100,'Container Panel'!$I$38,0)*HLOOKUP(I$83,$F$146:$AS$206,$D117+1,0)/VLOOKUP(I$83,Input!$A$9:$H$48,Input!$H$6,0),""),"")</f>
        <v/>
      </c>
      <c r="J117" s="137" t="str">
        <f ca="1">IFERROR(IF(OR(J$81=$C117,J$81=list!$C$4),VLOOKUP($E117,'Container Panel'!$B$41:$M$100,'Container Panel'!$I$38,0)*HLOOKUP(J$83,$F$146:$AS$206,$D117+1,0)/VLOOKUP(J$83,Input!$A$9:$H$48,Input!$H$6,0),""),"")</f>
        <v/>
      </c>
      <c r="K117" s="137" t="str">
        <f ca="1">IFERROR(IF(OR(K$81=$C117,K$81=list!$C$4),VLOOKUP($E117,'Container Panel'!$B$41:$M$100,'Container Panel'!$I$38,0)*HLOOKUP(K$83,$F$146:$AS$206,$D117+1,0)/VLOOKUP(K$83,Input!$A$9:$H$48,Input!$H$6,0),""),"")</f>
        <v/>
      </c>
      <c r="L117" s="137" t="str">
        <f ca="1">IFERROR(IF(OR(L$81=$C117,L$81=list!$C$4),VLOOKUP($E117,'Container Panel'!$B$41:$M$100,'Container Panel'!$I$38,0)*HLOOKUP(L$83,$F$146:$AS$206,$D117+1,0)/VLOOKUP(L$83,Input!$A$9:$H$48,Input!$H$6,0),""),"")</f>
        <v/>
      </c>
      <c r="M117" s="137" t="str">
        <f ca="1">IFERROR(IF(OR(M$81=$C117,M$81=list!$C$4),VLOOKUP($E117,'Container Panel'!$B$41:$M$100,'Container Panel'!$I$38,0)*HLOOKUP(M$83,$F$146:$AS$206,$D117+1,0)/VLOOKUP(M$83,Input!$A$9:$H$48,Input!$H$6,0),""),"")</f>
        <v/>
      </c>
      <c r="N117" s="137" t="str">
        <f ca="1">IFERROR(IF(OR(N$81=$C117,N$81=list!$C$4),VLOOKUP($E117,'Container Panel'!$B$41:$M$100,'Container Panel'!$I$38,0)*HLOOKUP(N$83,$F$146:$AS$206,$D117+1,0)/VLOOKUP(N$83,Input!$A$9:$H$48,Input!$H$6,0),""),"")</f>
        <v/>
      </c>
      <c r="O117" s="137" t="str">
        <f ca="1">IFERROR(IF(OR(O$81=$C117,O$81=list!$C$4),VLOOKUP($E117,'Container Panel'!$B$41:$M$100,'Container Panel'!$I$38,0)*HLOOKUP(O$83,$F$146:$AS$206,$D117+1,0)/VLOOKUP(O$83,Input!$A$9:$H$48,Input!$H$6,0),""),"")</f>
        <v/>
      </c>
      <c r="P117" s="137" t="str">
        <f ca="1">IFERROR(IF(OR(P$81=$C117,P$81=list!$C$4),VLOOKUP($E117,'Container Panel'!$B$41:$M$100,'Container Panel'!$I$38,0)*HLOOKUP(P$83,$F$146:$AS$206,$D117+1,0)/VLOOKUP(P$83,Input!$A$9:$H$48,Input!$H$6,0),""),"")</f>
        <v/>
      </c>
      <c r="Q117" s="137" t="str">
        <f ca="1">IFERROR(IF(OR(Q$81=$C117,Q$81=list!$C$4),VLOOKUP($E117,'Container Panel'!$B$41:$M$100,'Container Panel'!$I$38,0)*HLOOKUP(Q$83,$F$146:$AS$206,$D117+1,0)/VLOOKUP(Q$83,Input!$A$9:$H$48,Input!$H$6,0),""),"")</f>
        <v/>
      </c>
      <c r="R117" s="137" t="str">
        <f ca="1">IFERROR(IF(OR(R$81=$C117,R$81=list!$C$4),VLOOKUP($E117,'Container Panel'!$B$41:$M$100,'Container Panel'!$I$38,0)*HLOOKUP(R$83,$F$146:$AS$206,$D117+1,0)/VLOOKUP(R$83,Input!$A$9:$H$48,Input!$H$6,0),""),"")</f>
        <v/>
      </c>
      <c r="S117" s="137" t="str">
        <f ca="1">IFERROR(IF(OR(S$81=$C117,S$81=list!$C$4),VLOOKUP($E117,'Container Panel'!$B$41:$M$100,'Container Panel'!$I$38,0)*HLOOKUP(S$83,$F$146:$AS$206,$D117+1,0)/VLOOKUP(S$83,Input!$A$9:$H$48,Input!$H$6,0),""),"")</f>
        <v/>
      </c>
      <c r="T117" s="137" t="str">
        <f ca="1">IFERROR(IF(OR(T$81=$C117,T$81=list!$C$4),VLOOKUP($E117,'Container Panel'!$B$41:$M$100,'Container Panel'!$I$38,0)*HLOOKUP(T$83,$F$146:$AS$206,$D117+1,0)/VLOOKUP(T$83,Input!$A$9:$H$48,Input!$H$6,0),""),"")</f>
        <v/>
      </c>
      <c r="U117" s="137" t="str">
        <f ca="1">IFERROR(IF(OR(U$81=$C117,U$81=list!$C$4),VLOOKUP($E117,'Container Panel'!$B$41:$M$100,'Container Panel'!$I$38,0)*HLOOKUP(U$83,$F$146:$AS$206,$D117+1,0)/VLOOKUP(U$83,Input!$A$9:$H$48,Input!$H$6,0),""),"")</f>
        <v/>
      </c>
      <c r="V117" s="137" t="str">
        <f ca="1">IFERROR(IF(OR(V$81=$C117,V$81=list!$C$4),VLOOKUP($E117,'Container Panel'!$B$41:$M$100,'Container Panel'!$I$38,0)*HLOOKUP(V$83,$F$146:$AS$206,$D117+1,0)/VLOOKUP(V$83,Input!$A$9:$H$48,Input!$H$6,0),""),"")</f>
        <v/>
      </c>
      <c r="W117" s="137" t="str">
        <f ca="1">IFERROR(IF(OR(W$81=$C117,W$81=list!$C$4),VLOOKUP($E117,'Container Panel'!$B$41:$M$100,'Container Panel'!$I$38,0)*HLOOKUP(W$83,$F$146:$AS$206,$D117+1,0)/VLOOKUP(W$83,Input!$A$9:$H$48,Input!$H$6,0),""),"")</f>
        <v/>
      </c>
      <c r="X117" s="137" t="str">
        <f ca="1">IFERROR(IF(OR(X$81=$C117,X$81=list!$C$4),VLOOKUP($E117,'Container Panel'!$B$41:$M$100,'Container Panel'!$I$38,0)*HLOOKUP(X$83,$F$146:$AS$206,$D117+1,0)/VLOOKUP(X$83,Input!$A$9:$H$48,Input!$H$6,0),""),"")</f>
        <v/>
      </c>
      <c r="Y117" s="137" t="str">
        <f ca="1">IFERROR(IF(OR(Y$81=$C117,Y$81=list!$C$4),VLOOKUP($E117,'Container Panel'!$B$41:$M$100,'Container Panel'!$I$38,0)*HLOOKUP(Y$83,$F$146:$AS$206,$D117+1,0)/VLOOKUP(Y$83,Input!$A$9:$H$48,Input!$H$6,0),""),"")</f>
        <v/>
      </c>
      <c r="Z117" s="137" t="str">
        <f ca="1">IFERROR(IF(OR(Z$81=$C117,Z$81=list!$C$4),VLOOKUP($E117,'Container Panel'!$B$41:$M$100,'Container Panel'!$I$38,0)*HLOOKUP(Z$83,$F$146:$AS$206,$D117+1,0)/VLOOKUP(Z$83,Input!$A$9:$H$48,Input!$H$6,0),""),"")</f>
        <v/>
      </c>
      <c r="AA117" s="137" t="str">
        <f ca="1">IFERROR(IF(OR(AA$81=$C117,AA$81=list!$C$4),VLOOKUP($E117,'Container Panel'!$B$41:$M$100,'Container Panel'!$I$38,0)*HLOOKUP(AA$83,$F$146:$AS$206,$D117+1,0)/VLOOKUP(AA$83,Input!$A$9:$H$48,Input!$H$6,0),""),"")</f>
        <v/>
      </c>
      <c r="AB117" s="137" t="str">
        <f ca="1">IFERROR(IF(OR(AB$81=$C117,AB$81=list!$C$4),VLOOKUP($E117,'Container Panel'!$B$41:$M$100,'Container Panel'!$I$38,0)*HLOOKUP(AB$83,$F$146:$AS$206,$D117+1,0)/VLOOKUP(AB$83,Input!$A$9:$H$48,Input!$H$6,0),""),"")</f>
        <v/>
      </c>
      <c r="AC117" s="137" t="str">
        <f ca="1">IFERROR(IF(OR(AC$81=$C117,AC$81=list!$C$4),VLOOKUP($E117,'Container Panel'!$B$41:$M$100,'Container Panel'!$I$38,0)*HLOOKUP(AC$83,$F$146:$AS$206,$D117+1,0)/VLOOKUP(AC$83,Input!$A$9:$H$48,Input!$H$6,0),""),"")</f>
        <v/>
      </c>
      <c r="AD117" s="137" t="str">
        <f ca="1">IFERROR(IF(OR(AD$81=$C117,AD$81=list!$C$4),VLOOKUP($E117,'Container Panel'!$B$41:$M$100,'Container Panel'!$I$38,0)*HLOOKUP(AD$83,$F$146:$AS$206,$D117+1,0)/VLOOKUP(AD$83,Input!$A$9:$H$48,Input!$H$6,0),""),"")</f>
        <v/>
      </c>
      <c r="AE117" s="137" t="str">
        <f ca="1">IFERROR(IF(OR(AE$81=$C117,AE$81=list!$C$4),VLOOKUP($E117,'Container Panel'!$B$41:$M$100,'Container Panel'!$I$38,0)*HLOOKUP(AE$83,$F$146:$AS$206,$D117+1,0)/VLOOKUP(AE$83,Input!$A$9:$H$48,Input!$H$6,0),""),"")</f>
        <v/>
      </c>
      <c r="AF117" s="137" t="str">
        <f ca="1">IFERROR(IF(OR(AF$81=$C117,AF$81=list!$C$4),VLOOKUP($E117,'Container Panel'!$B$41:$M$100,'Container Panel'!$I$38,0)*HLOOKUP(AF$83,$F$146:$AS$206,$D117+1,0)/VLOOKUP(AF$83,Input!$A$9:$H$48,Input!$H$6,0),""),"")</f>
        <v/>
      </c>
      <c r="AG117" s="137" t="str">
        <f ca="1">IFERROR(IF(OR(AG$81=$C117,AG$81=list!$C$4),VLOOKUP($E117,'Container Panel'!$B$41:$M$100,'Container Panel'!$I$38,0)*HLOOKUP(AG$83,$F$146:$AS$206,$D117+1,0)/VLOOKUP(AG$83,Input!$A$9:$H$48,Input!$H$6,0),""),"")</f>
        <v/>
      </c>
      <c r="AH117" s="137" t="str">
        <f ca="1">IFERROR(IF(OR(AH$81=$C117,AH$81=list!$C$4),VLOOKUP($E117,'Container Panel'!$B$41:$M$100,'Container Panel'!$I$38,0)*HLOOKUP(AH$83,$F$146:$AS$206,$D117+1,0)/VLOOKUP(AH$83,Input!$A$9:$H$48,Input!$H$6,0),""),"")</f>
        <v/>
      </c>
      <c r="AI117" s="137" t="str">
        <f ca="1">IFERROR(IF(OR(AI$81=$C117,AI$81=list!$C$4),VLOOKUP($E117,'Container Panel'!$B$41:$M$100,'Container Panel'!$I$38,0)*HLOOKUP(AI$83,$F$146:$AS$206,$D117+1,0)/VLOOKUP(AI$83,Input!$A$9:$H$48,Input!$H$6,0),""),"")</f>
        <v/>
      </c>
      <c r="AJ117" s="137" t="str">
        <f ca="1">IFERROR(IF(OR(AJ$81=$C117,AJ$81=list!$C$4),VLOOKUP($E117,'Container Panel'!$B$41:$M$100,'Container Panel'!$I$38,0)*HLOOKUP(AJ$83,$F$146:$AS$206,$D117+1,0)/VLOOKUP(AJ$83,Input!$A$9:$H$48,Input!$H$6,0),""),"")</f>
        <v/>
      </c>
      <c r="AK117" s="137" t="str">
        <f ca="1">IFERROR(IF(OR(AK$81=$C117,AK$81=list!$C$4),VLOOKUP($E117,'Container Panel'!$B$41:$M$100,'Container Panel'!$I$38,0)*HLOOKUP(AK$83,$F$146:$AS$206,$D117+1,0)/VLOOKUP(AK$83,Input!$A$9:$H$48,Input!$H$6,0),""),"")</f>
        <v/>
      </c>
      <c r="AL117" s="137" t="str">
        <f ca="1">IFERROR(IF(OR(AL$81=$C117,AL$81=list!$C$4),VLOOKUP($E117,'Container Panel'!$B$41:$M$100,'Container Panel'!$I$38,0)*HLOOKUP(AL$83,$F$146:$AS$206,$D117+1,0)/VLOOKUP(AL$83,Input!$A$9:$H$48,Input!$H$6,0),""),"")</f>
        <v/>
      </c>
      <c r="AM117" s="137" t="str">
        <f ca="1">IFERROR(IF(OR(AM$81=$C117,AM$81=list!$C$4),VLOOKUP($E117,'Container Panel'!$B$41:$M$100,'Container Panel'!$I$38,0)*HLOOKUP(AM$83,$F$146:$AS$206,$D117+1,0)/VLOOKUP(AM$83,Input!$A$9:$H$48,Input!$H$6,0),""),"")</f>
        <v/>
      </c>
      <c r="AN117" s="137" t="str">
        <f ca="1">IFERROR(IF(OR(AN$81=$C117,AN$81=list!$C$4),VLOOKUP($E117,'Container Panel'!$B$41:$M$100,'Container Panel'!$I$38,0)*HLOOKUP(AN$83,$F$146:$AS$206,$D117+1,0)/VLOOKUP(AN$83,Input!$A$9:$H$48,Input!$H$6,0),""),"")</f>
        <v/>
      </c>
      <c r="AO117" s="137" t="str">
        <f ca="1">IFERROR(IF(OR(AO$81=$C117,AO$81=list!$C$4),VLOOKUP($E117,'Container Panel'!$B$41:$M$100,'Container Panel'!$I$38,0)*HLOOKUP(AO$83,$F$146:$AS$206,$D117+1,0)/VLOOKUP(AO$83,Input!$A$9:$H$48,Input!$H$6,0),""),"")</f>
        <v/>
      </c>
      <c r="AP117" s="137" t="str">
        <f ca="1">IFERROR(IF(OR(AP$81=$C117,AP$81=list!$C$4),VLOOKUP($E117,'Container Panel'!$B$41:$M$100,'Container Panel'!$I$38,0)*HLOOKUP(AP$83,$F$146:$AS$206,$D117+1,0)/VLOOKUP(AP$83,Input!$A$9:$H$48,Input!$H$6,0),""),"")</f>
        <v/>
      </c>
      <c r="AQ117" s="137" t="str">
        <f ca="1">IFERROR(IF(OR(AQ$81=$C117,AQ$81=list!$C$4),VLOOKUP($E117,'Container Panel'!$B$41:$M$100,'Container Panel'!$I$38,0)*HLOOKUP(AQ$83,$F$146:$AS$206,$D117+1,0)/VLOOKUP(AQ$83,Input!$A$9:$H$48,Input!$H$6,0),""),"")</f>
        <v/>
      </c>
      <c r="AR117" s="137" t="str">
        <f ca="1">IFERROR(IF(OR(AR$81=$C117,AR$81=list!$C$4),VLOOKUP($E117,'Container Panel'!$B$41:$M$100,'Container Panel'!$I$38,0)*HLOOKUP(AR$83,$F$146:$AS$206,$D117+1,0)/VLOOKUP(AR$83,Input!$A$9:$H$48,Input!$H$6,0),""),"")</f>
        <v/>
      </c>
      <c r="AS117" s="137" t="str">
        <f ca="1">IFERROR(IF(OR(AS$81=$C117,AS$81=list!$C$4),VLOOKUP($E117,'Container Panel'!$B$41:$M$100,'Container Panel'!$I$38,0)*HLOOKUP(AS$83,$F$146:$AS$206,$D117+1,0)/VLOOKUP(AS$83,Input!$A$9:$H$48,Input!$H$6,0),""),"")</f>
        <v/>
      </c>
    </row>
    <row r="118" spans="3:45">
      <c r="C118" s="74" t="str">
        <f>IFERROR(VLOOKUP($E118,'Container Panel'!$B$41:$M$100,'Container Panel'!$K$38,0),"")</f>
        <v/>
      </c>
      <c r="D118" s="74">
        <v>35</v>
      </c>
      <c r="E118" s="135">
        <f t="shared" si="14"/>
        <v>0</v>
      </c>
      <c r="F118" s="137" t="str">
        <f ca="1">IFERROR(IF(OR(F$81=$C118,F$81=list!$C$4),VLOOKUP($E118,'Container Panel'!$B$41:$M$100,'Container Panel'!$I$38,0)*HLOOKUP(F$83,$F$146:$AS$206,$D118+1,0)/VLOOKUP(F$83,Input!$A$9:$H$48,Input!$H$6,0),""),"")</f>
        <v/>
      </c>
      <c r="G118" s="137" t="str">
        <f ca="1">IFERROR(IF(OR(G$81=$C118,G$81=list!$C$4),VLOOKUP($E118,'Container Panel'!$B$41:$M$100,'Container Panel'!$I$38,0)*HLOOKUP(G$83,$F$146:$AS$206,$D118+1,0)/VLOOKUP(G$83,Input!$A$9:$H$48,Input!$H$6,0),""),"")</f>
        <v/>
      </c>
      <c r="H118" s="137" t="str">
        <f ca="1">IFERROR(IF(OR(H$81=$C118,H$81=list!$C$4),VLOOKUP($E118,'Container Panel'!$B$41:$M$100,'Container Panel'!$I$38,0)*HLOOKUP(H$83,$F$146:$AS$206,$D118+1,0)/VLOOKUP(H$83,Input!$A$9:$H$48,Input!$H$6,0),""),"")</f>
        <v/>
      </c>
      <c r="I118" s="137" t="str">
        <f ca="1">IFERROR(IF(OR(I$81=$C118,I$81=list!$C$4),VLOOKUP($E118,'Container Panel'!$B$41:$M$100,'Container Panel'!$I$38,0)*HLOOKUP(I$83,$F$146:$AS$206,$D118+1,0)/VLOOKUP(I$83,Input!$A$9:$H$48,Input!$H$6,0),""),"")</f>
        <v/>
      </c>
      <c r="J118" s="137" t="str">
        <f ca="1">IFERROR(IF(OR(J$81=$C118,J$81=list!$C$4),VLOOKUP($E118,'Container Panel'!$B$41:$M$100,'Container Panel'!$I$38,0)*HLOOKUP(J$83,$F$146:$AS$206,$D118+1,0)/VLOOKUP(J$83,Input!$A$9:$H$48,Input!$H$6,0),""),"")</f>
        <v/>
      </c>
      <c r="K118" s="137" t="str">
        <f ca="1">IFERROR(IF(OR(K$81=$C118,K$81=list!$C$4),VLOOKUP($E118,'Container Panel'!$B$41:$M$100,'Container Panel'!$I$38,0)*HLOOKUP(K$83,$F$146:$AS$206,$D118+1,0)/VLOOKUP(K$83,Input!$A$9:$H$48,Input!$H$6,0),""),"")</f>
        <v/>
      </c>
      <c r="L118" s="137" t="str">
        <f ca="1">IFERROR(IF(OR(L$81=$C118,L$81=list!$C$4),VLOOKUP($E118,'Container Panel'!$B$41:$M$100,'Container Panel'!$I$38,0)*HLOOKUP(L$83,$F$146:$AS$206,$D118+1,0)/VLOOKUP(L$83,Input!$A$9:$H$48,Input!$H$6,0),""),"")</f>
        <v/>
      </c>
      <c r="M118" s="137" t="str">
        <f ca="1">IFERROR(IF(OR(M$81=$C118,M$81=list!$C$4),VLOOKUP($E118,'Container Panel'!$B$41:$M$100,'Container Panel'!$I$38,0)*HLOOKUP(M$83,$F$146:$AS$206,$D118+1,0)/VLOOKUP(M$83,Input!$A$9:$H$48,Input!$H$6,0),""),"")</f>
        <v/>
      </c>
      <c r="N118" s="137" t="str">
        <f ca="1">IFERROR(IF(OR(N$81=$C118,N$81=list!$C$4),VLOOKUP($E118,'Container Panel'!$B$41:$M$100,'Container Panel'!$I$38,0)*HLOOKUP(N$83,$F$146:$AS$206,$D118+1,0)/VLOOKUP(N$83,Input!$A$9:$H$48,Input!$H$6,0),""),"")</f>
        <v/>
      </c>
      <c r="O118" s="137" t="str">
        <f ca="1">IFERROR(IF(OR(O$81=$C118,O$81=list!$C$4),VLOOKUP($E118,'Container Panel'!$B$41:$M$100,'Container Panel'!$I$38,0)*HLOOKUP(O$83,$F$146:$AS$206,$D118+1,0)/VLOOKUP(O$83,Input!$A$9:$H$48,Input!$H$6,0),""),"")</f>
        <v/>
      </c>
      <c r="P118" s="137" t="str">
        <f ca="1">IFERROR(IF(OR(P$81=$C118,P$81=list!$C$4),VLOOKUP($E118,'Container Panel'!$B$41:$M$100,'Container Panel'!$I$38,0)*HLOOKUP(P$83,$F$146:$AS$206,$D118+1,0)/VLOOKUP(P$83,Input!$A$9:$H$48,Input!$H$6,0),""),"")</f>
        <v/>
      </c>
      <c r="Q118" s="137" t="str">
        <f ca="1">IFERROR(IF(OR(Q$81=$C118,Q$81=list!$C$4),VLOOKUP($E118,'Container Panel'!$B$41:$M$100,'Container Panel'!$I$38,0)*HLOOKUP(Q$83,$F$146:$AS$206,$D118+1,0)/VLOOKUP(Q$83,Input!$A$9:$H$48,Input!$H$6,0),""),"")</f>
        <v/>
      </c>
      <c r="R118" s="137" t="str">
        <f ca="1">IFERROR(IF(OR(R$81=$C118,R$81=list!$C$4),VLOOKUP($E118,'Container Panel'!$B$41:$M$100,'Container Panel'!$I$38,0)*HLOOKUP(R$83,$F$146:$AS$206,$D118+1,0)/VLOOKUP(R$83,Input!$A$9:$H$48,Input!$H$6,0),""),"")</f>
        <v/>
      </c>
      <c r="S118" s="137" t="str">
        <f ca="1">IFERROR(IF(OR(S$81=$C118,S$81=list!$C$4),VLOOKUP($E118,'Container Panel'!$B$41:$M$100,'Container Panel'!$I$38,0)*HLOOKUP(S$83,$F$146:$AS$206,$D118+1,0)/VLOOKUP(S$83,Input!$A$9:$H$48,Input!$H$6,0),""),"")</f>
        <v/>
      </c>
      <c r="T118" s="137" t="str">
        <f ca="1">IFERROR(IF(OR(T$81=$C118,T$81=list!$C$4),VLOOKUP($E118,'Container Panel'!$B$41:$M$100,'Container Panel'!$I$38,0)*HLOOKUP(T$83,$F$146:$AS$206,$D118+1,0)/VLOOKUP(T$83,Input!$A$9:$H$48,Input!$H$6,0),""),"")</f>
        <v/>
      </c>
      <c r="U118" s="137" t="str">
        <f ca="1">IFERROR(IF(OR(U$81=$C118,U$81=list!$C$4),VLOOKUP($E118,'Container Panel'!$B$41:$M$100,'Container Panel'!$I$38,0)*HLOOKUP(U$83,$F$146:$AS$206,$D118+1,0)/VLOOKUP(U$83,Input!$A$9:$H$48,Input!$H$6,0),""),"")</f>
        <v/>
      </c>
      <c r="V118" s="137" t="str">
        <f ca="1">IFERROR(IF(OR(V$81=$C118,V$81=list!$C$4),VLOOKUP($E118,'Container Panel'!$B$41:$M$100,'Container Panel'!$I$38,0)*HLOOKUP(V$83,$F$146:$AS$206,$D118+1,0)/VLOOKUP(V$83,Input!$A$9:$H$48,Input!$H$6,0),""),"")</f>
        <v/>
      </c>
      <c r="W118" s="137" t="str">
        <f ca="1">IFERROR(IF(OR(W$81=$C118,W$81=list!$C$4),VLOOKUP($E118,'Container Panel'!$B$41:$M$100,'Container Panel'!$I$38,0)*HLOOKUP(W$83,$F$146:$AS$206,$D118+1,0)/VLOOKUP(W$83,Input!$A$9:$H$48,Input!$H$6,0),""),"")</f>
        <v/>
      </c>
      <c r="X118" s="137" t="str">
        <f ca="1">IFERROR(IF(OR(X$81=$C118,X$81=list!$C$4),VLOOKUP($E118,'Container Panel'!$B$41:$M$100,'Container Panel'!$I$38,0)*HLOOKUP(X$83,$F$146:$AS$206,$D118+1,0)/VLOOKUP(X$83,Input!$A$9:$H$48,Input!$H$6,0),""),"")</f>
        <v/>
      </c>
      <c r="Y118" s="137" t="str">
        <f ca="1">IFERROR(IF(OR(Y$81=$C118,Y$81=list!$C$4),VLOOKUP($E118,'Container Panel'!$B$41:$M$100,'Container Panel'!$I$38,0)*HLOOKUP(Y$83,$F$146:$AS$206,$D118+1,0)/VLOOKUP(Y$83,Input!$A$9:$H$48,Input!$H$6,0),""),"")</f>
        <v/>
      </c>
      <c r="Z118" s="137" t="str">
        <f ca="1">IFERROR(IF(OR(Z$81=$C118,Z$81=list!$C$4),VLOOKUP($E118,'Container Panel'!$B$41:$M$100,'Container Panel'!$I$38,0)*HLOOKUP(Z$83,$F$146:$AS$206,$D118+1,0)/VLOOKUP(Z$83,Input!$A$9:$H$48,Input!$H$6,0),""),"")</f>
        <v/>
      </c>
      <c r="AA118" s="137" t="str">
        <f ca="1">IFERROR(IF(OR(AA$81=$C118,AA$81=list!$C$4),VLOOKUP($E118,'Container Panel'!$B$41:$M$100,'Container Panel'!$I$38,0)*HLOOKUP(AA$83,$F$146:$AS$206,$D118+1,0)/VLOOKUP(AA$83,Input!$A$9:$H$48,Input!$H$6,0),""),"")</f>
        <v/>
      </c>
      <c r="AB118" s="137" t="str">
        <f ca="1">IFERROR(IF(OR(AB$81=$C118,AB$81=list!$C$4),VLOOKUP($E118,'Container Panel'!$B$41:$M$100,'Container Panel'!$I$38,0)*HLOOKUP(AB$83,$F$146:$AS$206,$D118+1,0)/VLOOKUP(AB$83,Input!$A$9:$H$48,Input!$H$6,0),""),"")</f>
        <v/>
      </c>
      <c r="AC118" s="137" t="str">
        <f ca="1">IFERROR(IF(OR(AC$81=$C118,AC$81=list!$C$4),VLOOKUP($E118,'Container Panel'!$B$41:$M$100,'Container Panel'!$I$38,0)*HLOOKUP(AC$83,$F$146:$AS$206,$D118+1,0)/VLOOKUP(AC$83,Input!$A$9:$H$48,Input!$H$6,0),""),"")</f>
        <v/>
      </c>
      <c r="AD118" s="137" t="str">
        <f ca="1">IFERROR(IF(OR(AD$81=$C118,AD$81=list!$C$4),VLOOKUP($E118,'Container Panel'!$B$41:$M$100,'Container Panel'!$I$38,0)*HLOOKUP(AD$83,$F$146:$AS$206,$D118+1,0)/VLOOKUP(AD$83,Input!$A$9:$H$48,Input!$H$6,0),""),"")</f>
        <v/>
      </c>
      <c r="AE118" s="137" t="str">
        <f ca="1">IFERROR(IF(OR(AE$81=$C118,AE$81=list!$C$4),VLOOKUP($E118,'Container Panel'!$B$41:$M$100,'Container Panel'!$I$38,0)*HLOOKUP(AE$83,$F$146:$AS$206,$D118+1,0)/VLOOKUP(AE$83,Input!$A$9:$H$48,Input!$H$6,0),""),"")</f>
        <v/>
      </c>
      <c r="AF118" s="137" t="str">
        <f ca="1">IFERROR(IF(OR(AF$81=$C118,AF$81=list!$C$4),VLOOKUP($E118,'Container Panel'!$B$41:$M$100,'Container Panel'!$I$38,0)*HLOOKUP(AF$83,$F$146:$AS$206,$D118+1,0)/VLOOKUP(AF$83,Input!$A$9:$H$48,Input!$H$6,0),""),"")</f>
        <v/>
      </c>
      <c r="AG118" s="137" t="str">
        <f ca="1">IFERROR(IF(OR(AG$81=$C118,AG$81=list!$C$4),VLOOKUP($E118,'Container Panel'!$B$41:$M$100,'Container Panel'!$I$38,0)*HLOOKUP(AG$83,$F$146:$AS$206,$D118+1,0)/VLOOKUP(AG$83,Input!$A$9:$H$48,Input!$H$6,0),""),"")</f>
        <v/>
      </c>
      <c r="AH118" s="137" t="str">
        <f ca="1">IFERROR(IF(OR(AH$81=$C118,AH$81=list!$C$4),VLOOKUP($E118,'Container Panel'!$B$41:$M$100,'Container Panel'!$I$38,0)*HLOOKUP(AH$83,$F$146:$AS$206,$D118+1,0)/VLOOKUP(AH$83,Input!$A$9:$H$48,Input!$H$6,0),""),"")</f>
        <v/>
      </c>
      <c r="AI118" s="137" t="str">
        <f ca="1">IFERROR(IF(OR(AI$81=$C118,AI$81=list!$C$4),VLOOKUP($E118,'Container Panel'!$B$41:$M$100,'Container Panel'!$I$38,0)*HLOOKUP(AI$83,$F$146:$AS$206,$D118+1,0)/VLOOKUP(AI$83,Input!$A$9:$H$48,Input!$H$6,0),""),"")</f>
        <v/>
      </c>
      <c r="AJ118" s="137" t="str">
        <f ca="1">IFERROR(IF(OR(AJ$81=$C118,AJ$81=list!$C$4),VLOOKUP($E118,'Container Panel'!$B$41:$M$100,'Container Panel'!$I$38,0)*HLOOKUP(AJ$83,$F$146:$AS$206,$D118+1,0)/VLOOKUP(AJ$83,Input!$A$9:$H$48,Input!$H$6,0),""),"")</f>
        <v/>
      </c>
      <c r="AK118" s="137" t="str">
        <f ca="1">IFERROR(IF(OR(AK$81=$C118,AK$81=list!$C$4),VLOOKUP($E118,'Container Panel'!$B$41:$M$100,'Container Panel'!$I$38,0)*HLOOKUP(AK$83,$F$146:$AS$206,$D118+1,0)/VLOOKUP(AK$83,Input!$A$9:$H$48,Input!$H$6,0),""),"")</f>
        <v/>
      </c>
      <c r="AL118" s="137" t="str">
        <f ca="1">IFERROR(IF(OR(AL$81=$C118,AL$81=list!$C$4),VLOOKUP($E118,'Container Panel'!$B$41:$M$100,'Container Panel'!$I$38,0)*HLOOKUP(AL$83,$F$146:$AS$206,$D118+1,0)/VLOOKUP(AL$83,Input!$A$9:$H$48,Input!$H$6,0),""),"")</f>
        <v/>
      </c>
      <c r="AM118" s="137" t="str">
        <f ca="1">IFERROR(IF(OR(AM$81=$C118,AM$81=list!$C$4),VLOOKUP($E118,'Container Panel'!$B$41:$M$100,'Container Panel'!$I$38,0)*HLOOKUP(AM$83,$F$146:$AS$206,$D118+1,0)/VLOOKUP(AM$83,Input!$A$9:$H$48,Input!$H$6,0),""),"")</f>
        <v/>
      </c>
      <c r="AN118" s="137" t="str">
        <f ca="1">IFERROR(IF(OR(AN$81=$C118,AN$81=list!$C$4),VLOOKUP($E118,'Container Panel'!$B$41:$M$100,'Container Panel'!$I$38,0)*HLOOKUP(AN$83,$F$146:$AS$206,$D118+1,0)/VLOOKUP(AN$83,Input!$A$9:$H$48,Input!$H$6,0),""),"")</f>
        <v/>
      </c>
      <c r="AO118" s="137" t="str">
        <f ca="1">IFERROR(IF(OR(AO$81=$C118,AO$81=list!$C$4),VLOOKUP($E118,'Container Panel'!$B$41:$M$100,'Container Panel'!$I$38,0)*HLOOKUP(AO$83,$F$146:$AS$206,$D118+1,0)/VLOOKUP(AO$83,Input!$A$9:$H$48,Input!$H$6,0),""),"")</f>
        <v/>
      </c>
      <c r="AP118" s="137" t="str">
        <f ca="1">IFERROR(IF(OR(AP$81=$C118,AP$81=list!$C$4),VLOOKUP($E118,'Container Panel'!$B$41:$M$100,'Container Panel'!$I$38,0)*HLOOKUP(AP$83,$F$146:$AS$206,$D118+1,0)/VLOOKUP(AP$83,Input!$A$9:$H$48,Input!$H$6,0),""),"")</f>
        <v/>
      </c>
      <c r="AQ118" s="137" t="str">
        <f ca="1">IFERROR(IF(OR(AQ$81=$C118,AQ$81=list!$C$4),VLOOKUP($E118,'Container Panel'!$B$41:$M$100,'Container Panel'!$I$38,0)*HLOOKUP(AQ$83,$F$146:$AS$206,$D118+1,0)/VLOOKUP(AQ$83,Input!$A$9:$H$48,Input!$H$6,0),""),"")</f>
        <v/>
      </c>
      <c r="AR118" s="137" t="str">
        <f ca="1">IFERROR(IF(OR(AR$81=$C118,AR$81=list!$C$4),VLOOKUP($E118,'Container Panel'!$B$41:$M$100,'Container Panel'!$I$38,0)*HLOOKUP(AR$83,$F$146:$AS$206,$D118+1,0)/VLOOKUP(AR$83,Input!$A$9:$H$48,Input!$H$6,0),""),"")</f>
        <v/>
      </c>
      <c r="AS118" s="137" t="str">
        <f ca="1">IFERROR(IF(OR(AS$81=$C118,AS$81=list!$C$4),VLOOKUP($E118,'Container Panel'!$B$41:$M$100,'Container Panel'!$I$38,0)*HLOOKUP(AS$83,$F$146:$AS$206,$D118+1,0)/VLOOKUP(AS$83,Input!$A$9:$H$48,Input!$H$6,0),""),"")</f>
        <v/>
      </c>
    </row>
    <row r="119" spans="3:45">
      <c r="C119" s="74" t="str">
        <f>IFERROR(VLOOKUP($E119,'Container Panel'!$B$41:$M$100,'Container Panel'!$K$38,0),"")</f>
        <v/>
      </c>
      <c r="D119" s="74">
        <v>36</v>
      </c>
      <c r="E119" s="135">
        <f t="shared" si="14"/>
        <v>0</v>
      </c>
      <c r="F119" s="137" t="str">
        <f ca="1">IFERROR(IF(OR(F$81=$C119,F$81=list!$C$4),VLOOKUP($E119,'Container Panel'!$B$41:$M$100,'Container Panel'!$I$38,0)*HLOOKUP(F$83,$F$146:$AS$206,$D119+1,0)/VLOOKUP(F$83,Input!$A$9:$H$48,Input!$H$6,0),""),"")</f>
        <v/>
      </c>
      <c r="G119" s="137" t="str">
        <f ca="1">IFERROR(IF(OR(G$81=$C119,G$81=list!$C$4),VLOOKUP($E119,'Container Panel'!$B$41:$M$100,'Container Panel'!$I$38,0)*HLOOKUP(G$83,$F$146:$AS$206,$D119+1,0)/VLOOKUP(G$83,Input!$A$9:$H$48,Input!$H$6,0),""),"")</f>
        <v/>
      </c>
      <c r="H119" s="137" t="str">
        <f ca="1">IFERROR(IF(OR(H$81=$C119,H$81=list!$C$4),VLOOKUP($E119,'Container Panel'!$B$41:$M$100,'Container Panel'!$I$38,0)*HLOOKUP(H$83,$F$146:$AS$206,$D119+1,0)/VLOOKUP(H$83,Input!$A$9:$H$48,Input!$H$6,0),""),"")</f>
        <v/>
      </c>
      <c r="I119" s="137" t="str">
        <f ca="1">IFERROR(IF(OR(I$81=$C119,I$81=list!$C$4),VLOOKUP($E119,'Container Panel'!$B$41:$M$100,'Container Panel'!$I$38,0)*HLOOKUP(I$83,$F$146:$AS$206,$D119+1,0)/VLOOKUP(I$83,Input!$A$9:$H$48,Input!$H$6,0),""),"")</f>
        <v/>
      </c>
      <c r="J119" s="137" t="str">
        <f ca="1">IFERROR(IF(OR(J$81=$C119,J$81=list!$C$4),VLOOKUP($E119,'Container Panel'!$B$41:$M$100,'Container Panel'!$I$38,0)*HLOOKUP(J$83,$F$146:$AS$206,$D119+1,0)/VLOOKUP(J$83,Input!$A$9:$H$48,Input!$H$6,0),""),"")</f>
        <v/>
      </c>
      <c r="K119" s="137" t="str">
        <f ca="1">IFERROR(IF(OR(K$81=$C119,K$81=list!$C$4),VLOOKUP($E119,'Container Panel'!$B$41:$M$100,'Container Panel'!$I$38,0)*HLOOKUP(K$83,$F$146:$AS$206,$D119+1,0)/VLOOKUP(K$83,Input!$A$9:$H$48,Input!$H$6,0),""),"")</f>
        <v/>
      </c>
      <c r="L119" s="137" t="str">
        <f ca="1">IFERROR(IF(OR(L$81=$C119,L$81=list!$C$4),VLOOKUP($E119,'Container Panel'!$B$41:$M$100,'Container Panel'!$I$38,0)*HLOOKUP(L$83,$F$146:$AS$206,$D119+1,0)/VLOOKUP(L$83,Input!$A$9:$H$48,Input!$H$6,0),""),"")</f>
        <v/>
      </c>
      <c r="M119" s="137" t="str">
        <f ca="1">IFERROR(IF(OR(M$81=$C119,M$81=list!$C$4),VLOOKUP($E119,'Container Panel'!$B$41:$M$100,'Container Panel'!$I$38,0)*HLOOKUP(M$83,$F$146:$AS$206,$D119+1,0)/VLOOKUP(M$83,Input!$A$9:$H$48,Input!$H$6,0),""),"")</f>
        <v/>
      </c>
      <c r="N119" s="137" t="str">
        <f ca="1">IFERROR(IF(OR(N$81=$C119,N$81=list!$C$4),VLOOKUP($E119,'Container Panel'!$B$41:$M$100,'Container Panel'!$I$38,0)*HLOOKUP(N$83,$F$146:$AS$206,$D119+1,0)/VLOOKUP(N$83,Input!$A$9:$H$48,Input!$H$6,0),""),"")</f>
        <v/>
      </c>
      <c r="O119" s="137" t="str">
        <f ca="1">IFERROR(IF(OR(O$81=$C119,O$81=list!$C$4),VLOOKUP($E119,'Container Panel'!$B$41:$M$100,'Container Panel'!$I$38,0)*HLOOKUP(O$83,$F$146:$AS$206,$D119+1,0)/VLOOKUP(O$83,Input!$A$9:$H$48,Input!$H$6,0),""),"")</f>
        <v/>
      </c>
      <c r="P119" s="137" t="str">
        <f ca="1">IFERROR(IF(OR(P$81=$C119,P$81=list!$C$4),VLOOKUP($E119,'Container Panel'!$B$41:$M$100,'Container Panel'!$I$38,0)*HLOOKUP(P$83,$F$146:$AS$206,$D119+1,0)/VLOOKUP(P$83,Input!$A$9:$H$48,Input!$H$6,0),""),"")</f>
        <v/>
      </c>
      <c r="Q119" s="137" t="str">
        <f ca="1">IFERROR(IF(OR(Q$81=$C119,Q$81=list!$C$4),VLOOKUP($E119,'Container Panel'!$B$41:$M$100,'Container Panel'!$I$38,0)*HLOOKUP(Q$83,$F$146:$AS$206,$D119+1,0)/VLOOKUP(Q$83,Input!$A$9:$H$48,Input!$H$6,0),""),"")</f>
        <v/>
      </c>
      <c r="R119" s="137" t="str">
        <f ca="1">IFERROR(IF(OR(R$81=$C119,R$81=list!$C$4),VLOOKUP($E119,'Container Panel'!$B$41:$M$100,'Container Panel'!$I$38,0)*HLOOKUP(R$83,$F$146:$AS$206,$D119+1,0)/VLOOKUP(R$83,Input!$A$9:$H$48,Input!$H$6,0),""),"")</f>
        <v/>
      </c>
      <c r="S119" s="137" t="str">
        <f ca="1">IFERROR(IF(OR(S$81=$C119,S$81=list!$C$4),VLOOKUP($E119,'Container Panel'!$B$41:$M$100,'Container Panel'!$I$38,0)*HLOOKUP(S$83,$F$146:$AS$206,$D119+1,0)/VLOOKUP(S$83,Input!$A$9:$H$48,Input!$H$6,0),""),"")</f>
        <v/>
      </c>
      <c r="T119" s="137" t="str">
        <f ca="1">IFERROR(IF(OR(T$81=$C119,T$81=list!$C$4),VLOOKUP($E119,'Container Panel'!$B$41:$M$100,'Container Panel'!$I$38,0)*HLOOKUP(T$83,$F$146:$AS$206,$D119+1,0)/VLOOKUP(T$83,Input!$A$9:$H$48,Input!$H$6,0),""),"")</f>
        <v/>
      </c>
      <c r="U119" s="137" t="str">
        <f ca="1">IFERROR(IF(OR(U$81=$C119,U$81=list!$C$4),VLOOKUP($E119,'Container Panel'!$B$41:$M$100,'Container Panel'!$I$38,0)*HLOOKUP(U$83,$F$146:$AS$206,$D119+1,0)/VLOOKUP(U$83,Input!$A$9:$H$48,Input!$H$6,0),""),"")</f>
        <v/>
      </c>
      <c r="V119" s="137" t="str">
        <f ca="1">IFERROR(IF(OR(V$81=$C119,V$81=list!$C$4),VLOOKUP($E119,'Container Panel'!$B$41:$M$100,'Container Panel'!$I$38,0)*HLOOKUP(V$83,$F$146:$AS$206,$D119+1,0)/VLOOKUP(V$83,Input!$A$9:$H$48,Input!$H$6,0),""),"")</f>
        <v/>
      </c>
      <c r="W119" s="137" t="str">
        <f ca="1">IFERROR(IF(OR(W$81=$C119,W$81=list!$C$4),VLOOKUP($E119,'Container Panel'!$B$41:$M$100,'Container Panel'!$I$38,0)*HLOOKUP(W$83,$F$146:$AS$206,$D119+1,0)/VLOOKUP(W$83,Input!$A$9:$H$48,Input!$H$6,0),""),"")</f>
        <v/>
      </c>
      <c r="X119" s="137" t="str">
        <f ca="1">IFERROR(IF(OR(X$81=$C119,X$81=list!$C$4),VLOOKUP($E119,'Container Panel'!$B$41:$M$100,'Container Panel'!$I$38,0)*HLOOKUP(X$83,$F$146:$AS$206,$D119+1,0)/VLOOKUP(X$83,Input!$A$9:$H$48,Input!$H$6,0),""),"")</f>
        <v/>
      </c>
      <c r="Y119" s="137" t="str">
        <f ca="1">IFERROR(IF(OR(Y$81=$C119,Y$81=list!$C$4),VLOOKUP($E119,'Container Panel'!$B$41:$M$100,'Container Panel'!$I$38,0)*HLOOKUP(Y$83,$F$146:$AS$206,$D119+1,0)/VLOOKUP(Y$83,Input!$A$9:$H$48,Input!$H$6,0),""),"")</f>
        <v/>
      </c>
      <c r="Z119" s="137" t="str">
        <f ca="1">IFERROR(IF(OR(Z$81=$C119,Z$81=list!$C$4),VLOOKUP($E119,'Container Panel'!$B$41:$M$100,'Container Panel'!$I$38,0)*HLOOKUP(Z$83,$F$146:$AS$206,$D119+1,0)/VLOOKUP(Z$83,Input!$A$9:$H$48,Input!$H$6,0),""),"")</f>
        <v/>
      </c>
      <c r="AA119" s="137" t="str">
        <f ca="1">IFERROR(IF(OR(AA$81=$C119,AA$81=list!$C$4),VLOOKUP($E119,'Container Panel'!$B$41:$M$100,'Container Panel'!$I$38,0)*HLOOKUP(AA$83,$F$146:$AS$206,$D119+1,0)/VLOOKUP(AA$83,Input!$A$9:$H$48,Input!$H$6,0),""),"")</f>
        <v/>
      </c>
      <c r="AB119" s="137" t="str">
        <f ca="1">IFERROR(IF(OR(AB$81=$C119,AB$81=list!$C$4),VLOOKUP($E119,'Container Panel'!$B$41:$M$100,'Container Panel'!$I$38,0)*HLOOKUP(AB$83,$F$146:$AS$206,$D119+1,0)/VLOOKUP(AB$83,Input!$A$9:$H$48,Input!$H$6,0),""),"")</f>
        <v/>
      </c>
      <c r="AC119" s="137" t="str">
        <f ca="1">IFERROR(IF(OR(AC$81=$C119,AC$81=list!$C$4),VLOOKUP($E119,'Container Panel'!$B$41:$M$100,'Container Panel'!$I$38,0)*HLOOKUP(AC$83,$F$146:$AS$206,$D119+1,0)/VLOOKUP(AC$83,Input!$A$9:$H$48,Input!$H$6,0),""),"")</f>
        <v/>
      </c>
      <c r="AD119" s="137" t="str">
        <f ca="1">IFERROR(IF(OR(AD$81=$C119,AD$81=list!$C$4),VLOOKUP($E119,'Container Panel'!$B$41:$M$100,'Container Panel'!$I$38,0)*HLOOKUP(AD$83,$F$146:$AS$206,$D119+1,0)/VLOOKUP(AD$83,Input!$A$9:$H$48,Input!$H$6,0),""),"")</f>
        <v/>
      </c>
      <c r="AE119" s="137" t="str">
        <f ca="1">IFERROR(IF(OR(AE$81=$C119,AE$81=list!$C$4),VLOOKUP($E119,'Container Panel'!$B$41:$M$100,'Container Panel'!$I$38,0)*HLOOKUP(AE$83,$F$146:$AS$206,$D119+1,0)/VLOOKUP(AE$83,Input!$A$9:$H$48,Input!$H$6,0),""),"")</f>
        <v/>
      </c>
      <c r="AF119" s="137" t="str">
        <f ca="1">IFERROR(IF(OR(AF$81=$C119,AF$81=list!$C$4),VLOOKUP($E119,'Container Panel'!$B$41:$M$100,'Container Panel'!$I$38,0)*HLOOKUP(AF$83,$F$146:$AS$206,$D119+1,0)/VLOOKUP(AF$83,Input!$A$9:$H$48,Input!$H$6,0),""),"")</f>
        <v/>
      </c>
      <c r="AG119" s="137" t="str">
        <f ca="1">IFERROR(IF(OR(AG$81=$C119,AG$81=list!$C$4),VLOOKUP($E119,'Container Panel'!$B$41:$M$100,'Container Panel'!$I$38,0)*HLOOKUP(AG$83,$F$146:$AS$206,$D119+1,0)/VLOOKUP(AG$83,Input!$A$9:$H$48,Input!$H$6,0),""),"")</f>
        <v/>
      </c>
      <c r="AH119" s="137" t="str">
        <f ca="1">IFERROR(IF(OR(AH$81=$C119,AH$81=list!$C$4),VLOOKUP($E119,'Container Panel'!$B$41:$M$100,'Container Panel'!$I$38,0)*HLOOKUP(AH$83,$F$146:$AS$206,$D119+1,0)/VLOOKUP(AH$83,Input!$A$9:$H$48,Input!$H$6,0),""),"")</f>
        <v/>
      </c>
      <c r="AI119" s="137" t="str">
        <f ca="1">IFERROR(IF(OR(AI$81=$C119,AI$81=list!$C$4),VLOOKUP($E119,'Container Panel'!$B$41:$M$100,'Container Panel'!$I$38,0)*HLOOKUP(AI$83,$F$146:$AS$206,$D119+1,0)/VLOOKUP(AI$83,Input!$A$9:$H$48,Input!$H$6,0),""),"")</f>
        <v/>
      </c>
      <c r="AJ119" s="137" t="str">
        <f ca="1">IFERROR(IF(OR(AJ$81=$C119,AJ$81=list!$C$4),VLOOKUP($E119,'Container Panel'!$B$41:$M$100,'Container Panel'!$I$38,0)*HLOOKUP(AJ$83,$F$146:$AS$206,$D119+1,0)/VLOOKUP(AJ$83,Input!$A$9:$H$48,Input!$H$6,0),""),"")</f>
        <v/>
      </c>
      <c r="AK119" s="137" t="str">
        <f ca="1">IFERROR(IF(OR(AK$81=$C119,AK$81=list!$C$4),VLOOKUP($E119,'Container Panel'!$B$41:$M$100,'Container Panel'!$I$38,0)*HLOOKUP(AK$83,$F$146:$AS$206,$D119+1,0)/VLOOKUP(AK$83,Input!$A$9:$H$48,Input!$H$6,0),""),"")</f>
        <v/>
      </c>
      <c r="AL119" s="137" t="str">
        <f ca="1">IFERROR(IF(OR(AL$81=$C119,AL$81=list!$C$4),VLOOKUP($E119,'Container Panel'!$B$41:$M$100,'Container Panel'!$I$38,0)*HLOOKUP(AL$83,$F$146:$AS$206,$D119+1,0)/VLOOKUP(AL$83,Input!$A$9:$H$48,Input!$H$6,0),""),"")</f>
        <v/>
      </c>
      <c r="AM119" s="137" t="str">
        <f ca="1">IFERROR(IF(OR(AM$81=$C119,AM$81=list!$C$4),VLOOKUP($E119,'Container Panel'!$B$41:$M$100,'Container Panel'!$I$38,0)*HLOOKUP(AM$83,$F$146:$AS$206,$D119+1,0)/VLOOKUP(AM$83,Input!$A$9:$H$48,Input!$H$6,0),""),"")</f>
        <v/>
      </c>
      <c r="AN119" s="137" t="str">
        <f ca="1">IFERROR(IF(OR(AN$81=$C119,AN$81=list!$C$4),VLOOKUP($E119,'Container Panel'!$B$41:$M$100,'Container Panel'!$I$38,0)*HLOOKUP(AN$83,$F$146:$AS$206,$D119+1,0)/VLOOKUP(AN$83,Input!$A$9:$H$48,Input!$H$6,0),""),"")</f>
        <v/>
      </c>
      <c r="AO119" s="137" t="str">
        <f ca="1">IFERROR(IF(OR(AO$81=$C119,AO$81=list!$C$4),VLOOKUP($E119,'Container Panel'!$B$41:$M$100,'Container Panel'!$I$38,0)*HLOOKUP(AO$83,$F$146:$AS$206,$D119+1,0)/VLOOKUP(AO$83,Input!$A$9:$H$48,Input!$H$6,0),""),"")</f>
        <v/>
      </c>
      <c r="AP119" s="137" t="str">
        <f ca="1">IFERROR(IF(OR(AP$81=$C119,AP$81=list!$C$4),VLOOKUP($E119,'Container Panel'!$B$41:$M$100,'Container Panel'!$I$38,0)*HLOOKUP(AP$83,$F$146:$AS$206,$D119+1,0)/VLOOKUP(AP$83,Input!$A$9:$H$48,Input!$H$6,0),""),"")</f>
        <v/>
      </c>
      <c r="AQ119" s="137" t="str">
        <f ca="1">IFERROR(IF(OR(AQ$81=$C119,AQ$81=list!$C$4),VLOOKUP($E119,'Container Panel'!$B$41:$M$100,'Container Panel'!$I$38,0)*HLOOKUP(AQ$83,$F$146:$AS$206,$D119+1,0)/VLOOKUP(AQ$83,Input!$A$9:$H$48,Input!$H$6,0),""),"")</f>
        <v/>
      </c>
      <c r="AR119" s="137" t="str">
        <f ca="1">IFERROR(IF(OR(AR$81=$C119,AR$81=list!$C$4),VLOOKUP($E119,'Container Panel'!$B$41:$M$100,'Container Panel'!$I$38,0)*HLOOKUP(AR$83,$F$146:$AS$206,$D119+1,0)/VLOOKUP(AR$83,Input!$A$9:$H$48,Input!$H$6,0),""),"")</f>
        <v/>
      </c>
      <c r="AS119" s="137" t="str">
        <f ca="1">IFERROR(IF(OR(AS$81=$C119,AS$81=list!$C$4),VLOOKUP($E119,'Container Panel'!$B$41:$M$100,'Container Panel'!$I$38,0)*HLOOKUP(AS$83,$F$146:$AS$206,$D119+1,0)/VLOOKUP(AS$83,Input!$A$9:$H$48,Input!$H$6,0),""),"")</f>
        <v/>
      </c>
    </row>
    <row r="120" spans="3:45">
      <c r="C120" s="74" t="str">
        <f>IFERROR(VLOOKUP($E120,'Container Panel'!$B$41:$M$100,'Container Panel'!$K$38,0),"")</f>
        <v/>
      </c>
      <c r="D120" s="74">
        <v>37</v>
      </c>
      <c r="E120" s="135">
        <f t="shared" si="14"/>
        <v>0</v>
      </c>
      <c r="F120" s="137" t="str">
        <f ca="1">IFERROR(IF(OR(F$81=$C120,F$81=list!$C$4),VLOOKUP($E120,'Container Panel'!$B$41:$M$100,'Container Panel'!$I$38,0)*HLOOKUP(F$83,$F$146:$AS$206,$D120+1,0)/VLOOKUP(F$83,Input!$A$9:$H$48,Input!$H$6,0),""),"")</f>
        <v/>
      </c>
      <c r="G120" s="137" t="str">
        <f ca="1">IFERROR(IF(OR(G$81=$C120,G$81=list!$C$4),VLOOKUP($E120,'Container Panel'!$B$41:$M$100,'Container Panel'!$I$38,0)*HLOOKUP(G$83,$F$146:$AS$206,$D120+1,0)/VLOOKUP(G$83,Input!$A$9:$H$48,Input!$H$6,0),""),"")</f>
        <v/>
      </c>
      <c r="H120" s="137" t="str">
        <f ca="1">IFERROR(IF(OR(H$81=$C120,H$81=list!$C$4),VLOOKUP($E120,'Container Panel'!$B$41:$M$100,'Container Panel'!$I$38,0)*HLOOKUP(H$83,$F$146:$AS$206,$D120+1,0)/VLOOKUP(H$83,Input!$A$9:$H$48,Input!$H$6,0),""),"")</f>
        <v/>
      </c>
      <c r="I120" s="137" t="str">
        <f ca="1">IFERROR(IF(OR(I$81=$C120,I$81=list!$C$4),VLOOKUP($E120,'Container Panel'!$B$41:$M$100,'Container Panel'!$I$38,0)*HLOOKUP(I$83,$F$146:$AS$206,$D120+1,0)/VLOOKUP(I$83,Input!$A$9:$H$48,Input!$H$6,0),""),"")</f>
        <v/>
      </c>
      <c r="J120" s="137" t="str">
        <f ca="1">IFERROR(IF(OR(J$81=$C120,J$81=list!$C$4),VLOOKUP($E120,'Container Panel'!$B$41:$M$100,'Container Panel'!$I$38,0)*HLOOKUP(J$83,$F$146:$AS$206,$D120+1,0)/VLOOKUP(J$83,Input!$A$9:$H$48,Input!$H$6,0),""),"")</f>
        <v/>
      </c>
      <c r="K120" s="137" t="str">
        <f ca="1">IFERROR(IF(OR(K$81=$C120,K$81=list!$C$4),VLOOKUP($E120,'Container Panel'!$B$41:$M$100,'Container Panel'!$I$38,0)*HLOOKUP(K$83,$F$146:$AS$206,$D120+1,0)/VLOOKUP(K$83,Input!$A$9:$H$48,Input!$H$6,0),""),"")</f>
        <v/>
      </c>
      <c r="L120" s="137" t="str">
        <f ca="1">IFERROR(IF(OR(L$81=$C120,L$81=list!$C$4),VLOOKUP($E120,'Container Panel'!$B$41:$M$100,'Container Panel'!$I$38,0)*HLOOKUP(L$83,$F$146:$AS$206,$D120+1,0)/VLOOKUP(L$83,Input!$A$9:$H$48,Input!$H$6,0),""),"")</f>
        <v/>
      </c>
      <c r="M120" s="137" t="str">
        <f ca="1">IFERROR(IF(OR(M$81=$C120,M$81=list!$C$4),VLOOKUP($E120,'Container Panel'!$B$41:$M$100,'Container Panel'!$I$38,0)*HLOOKUP(M$83,$F$146:$AS$206,$D120+1,0)/VLOOKUP(M$83,Input!$A$9:$H$48,Input!$H$6,0),""),"")</f>
        <v/>
      </c>
      <c r="N120" s="137" t="str">
        <f ca="1">IFERROR(IF(OR(N$81=$C120,N$81=list!$C$4),VLOOKUP($E120,'Container Panel'!$B$41:$M$100,'Container Panel'!$I$38,0)*HLOOKUP(N$83,$F$146:$AS$206,$D120+1,0)/VLOOKUP(N$83,Input!$A$9:$H$48,Input!$H$6,0),""),"")</f>
        <v/>
      </c>
      <c r="O120" s="137" t="str">
        <f ca="1">IFERROR(IF(OR(O$81=$C120,O$81=list!$C$4),VLOOKUP($E120,'Container Panel'!$B$41:$M$100,'Container Panel'!$I$38,0)*HLOOKUP(O$83,$F$146:$AS$206,$D120+1,0)/VLOOKUP(O$83,Input!$A$9:$H$48,Input!$H$6,0),""),"")</f>
        <v/>
      </c>
      <c r="P120" s="137" t="str">
        <f ca="1">IFERROR(IF(OR(P$81=$C120,P$81=list!$C$4),VLOOKUP($E120,'Container Panel'!$B$41:$M$100,'Container Panel'!$I$38,0)*HLOOKUP(P$83,$F$146:$AS$206,$D120+1,0)/VLOOKUP(P$83,Input!$A$9:$H$48,Input!$H$6,0),""),"")</f>
        <v/>
      </c>
      <c r="Q120" s="137" t="str">
        <f ca="1">IFERROR(IF(OR(Q$81=$C120,Q$81=list!$C$4),VLOOKUP($E120,'Container Panel'!$B$41:$M$100,'Container Panel'!$I$38,0)*HLOOKUP(Q$83,$F$146:$AS$206,$D120+1,0)/VLOOKUP(Q$83,Input!$A$9:$H$48,Input!$H$6,0),""),"")</f>
        <v/>
      </c>
      <c r="R120" s="137" t="str">
        <f ca="1">IFERROR(IF(OR(R$81=$C120,R$81=list!$C$4),VLOOKUP($E120,'Container Panel'!$B$41:$M$100,'Container Panel'!$I$38,0)*HLOOKUP(R$83,$F$146:$AS$206,$D120+1,0)/VLOOKUP(R$83,Input!$A$9:$H$48,Input!$H$6,0),""),"")</f>
        <v/>
      </c>
      <c r="S120" s="137" t="str">
        <f ca="1">IFERROR(IF(OR(S$81=$C120,S$81=list!$C$4),VLOOKUP($E120,'Container Panel'!$B$41:$M$100,'Container Panel'!$I$38,0)*HLOOKUP(S$83,$F$146:$AS$206,$D120+1,0)/VLOOKUP(S$83,Input!$A$9:$H$48,Input!$H$6,0),""),"")</f>
        <v/>
      </c>
      <c r="T120" s="137" t="str">
        <f ca="1">IFERROR(IF(OR(T$81=$C120,T$81=list!$C$4),VLOOKUP($E120,'Container Panel'!$B$41:$M$100,'Container Panel'!$I$38,0)*HLOOKUP(T$83,$F$146:$AS$206,$D120+1,0)/VLOOKUP(T$83,Input!$A$9:$H$48,Input!$H$6,0),""),"")</f>
        <v/>
      </c>
      <c r="U120" s="137" t="str">
        <f ca="1">IFERROR(IF(OR(U$81=$C120,U$81=list!$C$4),VLOOKUP($E120,'Container Panel'!$B$41:$M$100,'Container Panel'!$I$38,0)*HLOOKUP(U$83,$F$146:$AS$206,$D120+1,0)/VLOOKUP(U$83,Input!$A$9:$H$48,Input!$H$6,0),""),"")</f>
        <v/>
      </c>
      <c r="V120" s="137" t="str">
        <f ca="1">IFERROR(IF(OR(V$81=$C120,V$81=list!$C$4),VLOOKUP($E120,'Container Panel'!$B$41:$M$100,'Container Panel'!$I$38,0)*HLOOKUP(V$83,$F$146:$AS$206,$D120+1,0)/VLOOKUP(V$83,Input!$A$9:$H$48,Input!$H$6,0),""),"")</f>
        <v/>
      </c>
      <c r="W120" s="137" t="str">
        <f ca="1">IFERROR(IF(OR(W$81=$C120,W$81=list!$C$4),VLOOKUP($E120,'Container Panel'!$B$41:$M$100,'Container Panel'!$I$38,0)*HLOOKUP(W$83,$F$146:$AS$206,$D120+1,0)/VLOOKUP(W$83,Input!$A$9:$H$48,Input!$H$6,0),""),"")</f>
        <v/>
      </c>
      <c r="X120" s="137" t="str">
        <f ca="1">IFERROR(IF(OR(X$81=$C120,X$81=list!$C$4),VLOOKUP($E120,'Container Panel'!$B$41:$M$100,'Container Panel'!$I$38,0)*HLOOKUP(X$83,$F$146:$AS$206,$D120+1,0)/VLOOKUP(X$83,Input!$A$9:$H$48,Input!$H$6,0),""),"")</f>
        <v/>
      </c>
      <c r="Y120" s="137" t="str">
        <f ca="1">IFERROR(IF(OR(Y$81=$C120,Y$81=list!$C$4),VLOOKUP($E120,'Container Panel'!$B$41:$M$100,'Container Panel'!$I$38,0)*HLOOKUP(Y$83,$F$146:$AS$206,$D120+1,0)/VLOOKUP(Y$83,Input!$A$9:$H$48,Input!$H$6,0),""),"")</f>
        <v/>
      </c>
      <c r="Z120" s="137" t="str">
        <f ca="1">IFERROR(IF(OR(Z$81=$C120,Z$81=list!$C$4),VLOOKUP($E120,'Container Panel'!$B$41:$M$100,'Container Panel'!$I$38,0)*HLOOKUP(Z$83,$F$146:$AS$206,$D120+1,0)/VLOOKUP(Z$83,Input!$A$9:$H$48,Input!$H$6,0),""),"")</f>
        <v/>
      </c>
      <c r="AA120" s="137" t="str">
        <f ca="1">IFERROR(IF(OR(AA$81=$C120,AA$81=list!$C$4),VLOOKUP($E120,'Container Panel'!$B$41:$M$100,'Container Panel'!$I$38,0)*HLOOKUP(AA$83,$F$146:$AS$206,$D120+1,0)/VLOOKUP(AA$83,Input!$A$9:$H$48,Input!$H$6,0),""),"")</f>
        <v/>
      </c>
      <c r="AB120" s="137" t="str">
        <f ca="1">IFERROR(IF(OR(AB$81=$C120,AB$81=list!$C$4),VLOOKUP($E120,'Container Panel'!$B$41:$M$100,'Container Panel'!$I$38,0)*HLOOKUP(AB$83,$F$146:$AS$206,$D120+1,0)/VLOOKUP(AB$83,Input!$A$9:$H$48,Input!$H$6,0),""),"")</f>
        <v/>
      </c>
      <c r="AC120" s="137" t="str">
        <f ca="1">IFERROR(IF(OR(AC$81=$C120,AC$81=list!$C$4),VLOOKUP($E120,'Container Panel'!$B$41:$M$100,'Container Panel'!$I$38,0)*HLOOKUP(AC$83,$F$146:$AS$206,$D120+1,0)/VLOOKUP(AC$83,Input!$A$9:$H$48,Input!$H$6,0),""),"")</f>
        <v/>
      </c>
      <c r="AD120" s="137" t="str">
        <f ca="1">IFERROR(IF(OR(AD$81=$C120,AD$81=list!$C$4),VLOOKUP($E120,'Container Panel'!$B$41:$M$100,'Container Panel'!$I$38,0)*HLOOKUP(AD$83,$F$146:$AS$206,$D120+1,0)/VLOOKUP(AD$83,Input!$A$9:$H$48,Input!$H$6,0),""),"")</f>
        <v/>
      </c>
      <c r="AE120" s="137" t="str">
        <f ca="1">IFERROR(IF(OR(AE$81=$C120,AE$81=list!$C$4),VLOOKUP($E120,'Container Panel'!$B$41:$M$100,'Container Panel'!$I$38,0)*HLOOKUP(AE$83,$F$146:$AS$206,$D120+1,0)/VLOOKUP(AE$83,Input!$A$9:$H$48,Input!$H$6,0),""),"")</f>
        <v/>
      </c>
      <c r="AF120" s="137" t="str">
        <f ca="1">IFERROR(IF(OR(AF$81=$C120,AF$81=list!$C$4),VLOOKUP($E120,'Container Panel'!$B$41:$M$100,'Container Panel'!$I$38,0)*HLOOKUP(AF$83,$F$146:$AS$206,$D120+1,0)/VLOOKUP(AF$83,Input!$A$9:$H$48,Input!$H$6,0),""),"")</f>
        <v/>
      </c>
      <c r="AG120" s="137" t="str">
        <f ca="1">IFERROR(IF(OR(AG$81=$C120,AG$81=list!$C$4),VLOOKUP($E120,'Container Panel'!$B$41:$M$100,'Container Panel'!$I$38,0)*HLOOKUP(AG$83,$F$146:$AS$206,$D120+1,0)/VLOOKUP(AG$83,Input!$A$9:$H$48,Input!$H$6,0),""),"")</f>
        <v/>
      </c>
      <c r="AH120" s="137" t="str">
        <f ca="1">IFERROR(IF(OR(AH$81=$C120,AH$81=list!$C$4),VLOOKUP($E120,'Container Panel'!$B$41:$M$100,'Container Panel'!$I$38,0)*HLOOKUP(AH$83,$F$146:$AS$206,$D120+1,0)/VLOOKUP(AH$83,Input!$A$9:$H$48,Input!$H$6,0),""),"")</f>
        <v/>
      </c>
      <c r="AI120" s="137" t="str">
        <f ca="1">IFERROR(IF(OR(AI$81=$C120,AI$81=list!$C$4),VLOOKUP($E120,'Container Panel'!$B$41:$M$100,'Container Panel'!$I$38,0)*HLOOKUP(AI$83,$F$146:$AS$206,$D120+1,0)/VLOOKUP(AI$83,Input!$A$9:$H$48,Input!$H$6,0),""),"")</f>
        <v/>
      </c>
      <c r="AJ120" s="137" t="str">
        <f ca="1">IFERROR(IF(OR(AJ$81=$C120,AJ$81=list!$C$4),VLOOKUP($E120,'Container Panel'!$B$41:$M$100,'Container Panel'!$I$38,0)*HLOOKUP(AJ$83,$F$146:$AS$206,$D120+1,0)/VLOOKUP(AJ$83,Input!$A$9:$H$48,Input!$H$6,0),""),"")</f>
        <v/>
      </c>
      <c r="AK120" s="137" t="str">
        <f ca="1">IFERROR(IF(OR(AK$81=$C120,AK$81=list!$C$4),VLOOKUP($E120,'Container Panel'!$B$41:$M$100,'Container Panel'!$I$38,0)*HLOOKUP(AK$83,$F$146:$AS$206,$D120+1,0)/VLOOKUP(AK$83,Input!$A$9:$H$48,Input!$H$6,0),""),"")</f>
        <v/>
      </c>
      <c r="AL120" s="137" t="str">
        <f ca="1">IFERROR(IF(OR(AL$81=$C120,AL$81=list!$C$4),VLOOKUP($E120,'Container Panel'!$B$41:$M$100,'Container Panel'!$I$38,0)*HLOOKUP(AL$83,$F$146:$AS$206,$D120+1,0)/VLOOKUP(AL$83,Input!$A$9:$H$48,Input!$H$6,0),""),"")</f>
        <v/>
      </c>
      <c r="AM120" s="137" t="str">
        <f ca="1">IFERROR(IF(OR(AM$81=$C120,AM$81=list!$C$4),VLOOKUP($E120,'Container Panel'!$B$41:$M$100,'Container Panel'!$I$38,0)*HLOOKUP(AM$83,$F$146:$AS$206,$D120+1,0)/VLOOKUP(AM$83,Input!$A$9:$H$48,Input!$H$6,0),""),"")</f>
        <v/>
      </c>
      <c r="AN120" s="137" t="str">
        <f ca="1">IFERROR(IF(OR(AN$81=$C120,AN$81=list!$C$4),VLOOKUP($E120,'Container Panel'!$B$41:$M$100,'Container Panel'!$I$38,0)*HLOOKUP(AN$83,$F$146:$AS$206,$D120+1,0)/VLOOKUP(AN$83,Input!$A$9:$H$48,Input!$H$6,0),""),"")</f>
        <v/>
      </c>
      <c r="AO120" s="137" t="str">
        <f ca="1">IFERROR(IF(OR(AO$81=$C120,AO$81=list!$C$4),VLOOKUP($E120,'Container Panel'!$B$41:$M$100,'Container Panel'!$I$38,0)*HLOOKUP(AO$83,$F$146:$AS$206,$D120+1,0)/VLOOKUP(AO$83,Input!$A$9:$H$48,Input!$H$6,0),""),"")</f>
        <v/>
      </c>
      <c r="AP120" s="137" t="str">
        <f ca="1">IFERROR(IF(OR(AP$81=$C120,AP$81=list!$C$4),VLOOKUP($E120,'Container Panel'!$B$41:$M$100,'Container Panel'!$I$38,0)*HLOOKUP(AP$83,$F$146:$AS$206,$D120+1,0)/VLOOKUP(AP$83,Input!$A$9:$H$48,Input!$H$6,0),""),"")</f>
        <v/>
      </c>
      <c r="AQ120" s="137" t="str">
        <f ca="1">IFERROR(IF(OR(AQ$81=$C120,AQ$81=list!$C$4),VLOOKUP($E120,'Container Panel'!$B$41:$M$100,'Container Panel'!$I$38,0)*HLOOKUP(AQ$83,$F$146:$AS$206,$D120+1,0)/VLOOKUP(AQ$83,Input!$A$9:$H$48,Input!$H$6,0),""),"")</f>
        <v/>
      </c>
      <c r="AR120" s="137" t="str">
        <f ca="1">IFERROR(IF(OR(AR$81=$C120,AR$81=list!$C$4),VLOOKUP($E120,'Container Panel'!$B$41:$M$100,'Container Panel'!$I$38,0)*HLOOKUP(AR$83,$F$146:$AS$206,$D120+1,0)/VLOOKUP(AR$83,Input!$A$9:$H$48,Input!$H$6,0),""),"")</f>
        <v/>
      </c>
      <c r="AS120" s="137" t="str">
        <f ca="1">IFERROR(IF(OR(AS$81=$C120,AS$81=list!$C$4),VLOOKUP($E120,'Container Panel'!$B$41:$M$100,'Container Panel'!$I$38,0)*HLOOKUP(AS$83,$F$146:$AS$206,$D120+1,0)/VLOOKUP(AS$83,Input!$A$9:$H$48,Input!$H$6,0),""),"")</f>
        <v/>
      </c>
    </row>
    <row r="121" spans="3:45">
      <c r="C121" s="74" t="str">
        <f>IFERROR(VLOOKUP($E121,'Container Panel'!$B$41:$M$100,'Container Panel'!$K$38,0),"")</f>
        <v/>
      </c>
      <c r="D121" s="74">
        <v>38</v>
      </c>
      <c r="E121" s="135">
        <f t="shared" si="14"/>
        <v>0</v>
      </c>
      <c r="F121" s="137" t="str">
        <f ca="1">IFERROR(IF(OR(F$81=$C121,F$81=list!$C$4),VLOOKUP($E121,'Container Panel'!$B$41:$M$100,'Container Panel'!$I$38,0)*HLOOKUP(F$83,$F$146:$AS$206,$D121+1,0)/VLOOKUP(F$83,Input!$A$9:$H$48,Input!$H$6,0),""),"")</f>
        <v/>
      </c>
      <c r="G121" s="137" t="str">
        <f ca="1">IFERROR(IF(OR(G$81=$C121,G$81=list!$C$4),VLOOKUP($E121,'Container Panel'!$B$41:$M$100,'Container Panel'!$I$38,0)*HLOOKUP(G$83,$F$146:$AS$206,$D121+1,0)/VLOOKUP(G$83,Input!$A$9:$H$48,Input!$H$6,0),""),"")</f>
        <v/>
      </c>
      <c r="H121" s="137" t="str">
        <f ca="1">IFERROR(IF(OR(H$81=$C121,H$81=list!$C$4),VLOOKUP($E121,'Container Panel'!$B$41:$M$100,'Container Panel'!$I$38,0)*HLOOKUP(H$83,$F$146:$AS$206,$D121+1,0)/VLOOKUP(H$83,Input!$A$9:$H$48,Input!$H$6,0),""),"")</f>
        <v/>
      </c>
      <c r="I121" s="137" t="str">
        <f ca="1">IFERROR(IF(OR(I$81=$C121,I$81=list!$C$4),VLOOKUP($E121,'Container Panel'!$B$41:$M$100,'Container Panel'!$I$38,0)*HLOOKUP(I$83,$F$146:$AS$206,$D121+1,0)/VLOOKUP(I$83,Input!$A$9:$H$48,Input!$H$6,0),""),"")</f>
        <v/>
      </c>
      <c r="J121" s="137" t="str">
        <f ca="1">IFERROR(IF(OR(J$81=$C121,J$81=list!$C$4),VLOOKUP($E121,'Container Panel'!$B$41:$M$100,'Container Panel'!$I$38,0)*HLOOKUP(J$83,$F$146:$AS$206,$D121+1,0)/VLOOKUP(J$83,Input!$A$9:$H$48,Input!$H$6,0),""),"")</f>
        <v/>
      </c>
      <c r="K121" s="137" t="str">
        <f ca="1">IFERROR(IF(OR(K$81=$C121,K$81=list!$C$4),VLOOKUP($E121,'Container Panel'!$B$41:$M$100,'Container Panel'!$I$38,0)*HLOOKUP(K$83,$F$146:$AS$206,$D121+1,0)/VLOOKUP(K$83,Input!$A$9:$H$48,Input!$H$6,0),""),"")</f>
        <v/>
      </c>
      <c r="L121" s="137" t="str">
        <f ca="1">IFERROR(IF(OR(L$81=$C121,L$81=list!$C$4),VLOOKUP($E121,'Container Panel'!$B$41:$M$100,'Container Panel'!$I$38,0)*HLOOKUP(L$83,$F$146:$AS$206,$D121+1,0)/VLOOKUP(L$83,Input!$A$9:$H$48,Input!$H$6,0),""),"")</f>
        <v/>
      </c>
      <c r="M121" s="137" t="str">
        <f ca="1">IFERROR(IF(OR(M$81=$C121,M$81=list!$C$4),VLOOKUP($E121,'Container Panel'!$B$41:$M$100,'Container Panel'!$I$38,0)*HLOOKUP(M$83,$F$146:$AS$206,$D121+1,0)/VLOOKUP(M$83,Input!$A$9:$H$48,Input!$H$6,0),""),"")</f>
        <v/>
      </c>
      <c r="N121" s="137" t="str">
        <f ca="1">IFERROR(IF(OR(N$81=$C121,N$81=list!$C$4),VLOOKUP($E121,'Container Panel'!$B$41:$M$100,'Container Panel'!$I$38,0)*HLOOKUP(N$83,$F$146:$AS$206,$D121+1,0)/VLOOKUP(N$83,Input!$A$9:$H$48,Input!$H$6,0),""),"")</f>
        <v/>
      </c>
      <c r="O121" s="137" t="str">
        <f ca="1">IFERROR(IF(OR(O$81=$C121,O$81=list!$C$4),VLOOKUP($E121,'Container Panel'!$B$41:$M$100,'Container Panel'!$I$38,0)*HLOOKUP(O$83,$F$146:$AS$206,$D121+1,0)/VLOOKUP(O$83,Input!$A$9:$H$48,Input!$H$6,0),""),"")</f>
        <v/>
      </c>
      <c r="P121" s="137" t="str">
        <f ca="1">IFERROR(IF(OR(P$81=$C121,P$81=list!$C$4),VLOOKUP($E121,'Container Panel'!$B$41:$M$100,'Container Panel'!$I$38,0)*HLOOKUP(P$83,$F$146:$AS$206,$D121+1,0)/VLOOKUP(P$83,Input!$A$9:$H$48,Input!$H$6,0),""),"")</f>
        <v/>
      </c>
      <c r="Q121" s="137" t="str">
        <f ca="1">IFERROR(IF(OR(Q$81=$C121,Q$81=list!$C$4),VLOOKUP($E121,'Container Panel'!$B$41:$M$100,'Container Panel'!$I$38,0)*HLOOKUP(Q$83,$F$146:$AS$206,$D121+1,0)/VLOOKUP(Q$83,Input!$A$9:$H$48,Input!$H$6,0),""),"")</f>
        <v/>
      </c>
      <c r="R121" s="137" t="str">
        <f ca="1">IFERROR(IF(OR(R$81=$C121,R$81=list!$C$4),VLOOKUP($E121,'Container Panel'!$B$41:$M$100,'Container Panel'!$I$38,0)*HLOOKUP(R$83,$F$146:$AS$206,$D121+1,0)/VLOOKUP(R$83,Input!$A$9:$H$48,Input!$H$6,0),""),"")</f>
        <v/>
      </c>
      <c r="S121" s="137" t="str">
        <f ca="1">IFERROR(IF(OR(S$81=$C121,S$81=list!$C$4),VLOOKUP($E121,'Container Panel'!$B$41:$M$100,'Container Panel'!$I$38,0)*HLOOKUP(S$83,$F$146:$AS$206,$D121+1,0)/VLOOKUP(S$83,Input!$A$9:$H$48,Input!$H$6,0),""),"")</f>
        <v/>
      </c>
      <c r="T121" s="137" t="str">
        <f ca="1">IFERROR(IF(OR(T$81=$C121,T$81=list!$C$4),VLOOKUP($E121,'Container Panel'!$B$41:$M$100,'Container Panel'!$I$38,0)*HLOOKUP(T$83,$F$146:$AS$206,$D121+1,0)/VLOOKUP(T$83,Input!$A$9:$H$48,Input!$H$6,0),""),"")</f>
        <v/>
      </c>
      <c r="U121" s="137" t="str">
        <f ca="1">IFERROR(IF(OR(U$81=$C121,U$81=list!$C$4),VLOOKUP($E121,'Container Panel'!$B$41:$M$100,'Container Panel'!$I$38,0)*HLOOKUP(U$83,$F$146:$AS$206,$D121+1,0)/VLOOKUP(U$83,Input!$A$9:$H$48,Input!$H$6,0),""),"")</f>
        <v/>
      </c>
      <c r="V121" s="137" t="str">
        <f ca="1">IFERROR(IF(OR(V$81=$C121,V$81=list!$C$4),VLOOKUP($E121,'Container Panel'!$B$41:$M$100,'Container Panel'!$I$38,0)*HLOOKUP(V$83,$F$146:$AS$206,$D121+1,0)/VLOOKUP(V$83,Input!$A$9:$H$48,Input!$H$6,0),""),"")</f>
        <v/>
      </c>
      <c r="W121" s="137" t="str">
        <f ca="1">IFERROR(IF(OR(W$81=$C121,W$81=list!$C$4),VLOOKUP($E121,'Container Panel'!$B$41:$M$100,'Container Panel'!$I$38,0)*HLOOKUP(W$83,$F$146:$AS$206,$D121+1,0)/VLOOKUP(W$83,Input!$A$9:$H$48,Input!$H$6,0),""),"")</f>
        <v/>
      </c>
      <c r="X121" s="137" t="str">
        <f ca="1">IFERROR(IF(OR(X$81=$C121,X$81=list!$C$4),VLOOKUP($E121,'Container Panel'!$B$41:$M$100,'Container Panel'!$I$38,0)*HLOOKUP(X$83,$F$146:$AS$206,$D121+1,0)/VLOOKUP(X$83,Input!$A$9:$H$48,Input!$H$6,0),""),"")</f>
        <v/>
      </c>
      <c r="Y121" s="137" t="str">
        <f ca="1">IFERROR(IF(OR(Y$81=$C121,Y$81=list!$C$4),VLOOKUP($E121,'Container Panel'!$B$41:$M$100,'Container Panel'!$I$38,0)*HLOOKUP(Y$83,$F$146:$AS$206,$D121+1,0)/VLOOKUP(Y$83,Input!$A$9:$H$48,Input!$H$6,0),""),"")</f>
        <v/>
      </c>
      <c r="Z121" s="137" t="str">
        <f ca="1">IFERROR(IF(OR(Z$81=$C121,Z$81=list!$C$4),VLOOKUP($E121,'Container Panel'!$B$41:$M$100,'Container Panel'!$I$38,0)*HLOOKUP(Z$83,$F$146:$AS$206,$D121+1,0)/VLOOKUP(Z$83,Input!$A$9:$H$48,Input!$H$6,0),""),"")</f>
        <v/>
      </c>
      <c r="AA121" s="137" t="str">
        <f ca="1">IFERROR(IF(OR(AA$81=$C121,AA$81=list!$C$4),VLOOKUP($E121,'Container Panel'!$B$41:$M$100,'Container Panel'!$I$38,0)*HLOOKUP(AA$83,$F$146:$AS$206,$D121+1,0)/VLOOKUP(AA$83,Input!$A$9:$H$48,Input!$H$6,0),""),"")</f>
        <v/>
      </c>
      <c r="AB121" s="137" t="str">
        <f ca="1">IFERROR(IF(OR(AB$81=$C121,AB$81=list!$C$4),VLOOKUP($E121,'Container Panel'!$B$41:$M$100,'Container Panel'!$I$38,0)*HLOOKUP(AB$83,$F$146:$AS$206,$D121+1,0)/VLOOKUP(AB$83,Input!$A$9:$H$48,Input!$H$6,0),""),"")</f>
        <v/>
      </c>
      <c r="AC121" s="137" t="str">
        <f ca="1">IFERROR(IF(OR(AC$81=$C121,AC$81=list!$C$4),VLOOKUP($E121,'Container Panel'!$B$41:$M$100,'Container Panel'!$I$38,0)*HLOOKUP(AC$83,$F$146:$AS$206,$D121+1,0)/VLOOKUP(AC$83,Input!$A$9:$H$48,Input!$H$6,0),""),"")</f>
        <v/>
      </c>
      <c r="AD121" s="137" t="str">
        <f ca="1">IFERROR(IF(OR(AD$81=$C121,AD$81=list!$C$4),VLOOKUP($E121,'Container Panel'!$B$41:$M$100,'Container Panel'!$I$38,0)*HLOOKUP(AD$83,$F$146:$AS$206,$D121+1,0)/VLOOKUP(AD$83,Input!$A$9:$H$48,Input!$H$6,0),""),"")</f>
        <v/>
      </c>
      <c r="AE121" s="137" t="str">
        <f ca="1">IFERROR(IF(OR(AE$81=$C121,AE$81=list!$C$4),VLOOKUP($E121,'Container Panel'!$B$41:$M$100,'Container Panel'!$I$38,0)*HLOOKUP(AE$83,$F$146:$AS$206,$D121+1,0)/VLOOKUP(AE$83,Input!$A$9:$H$48,Input!$H$6,0),""),"")</f>
        <v/>
      </c>
      <c r="AF121" s="137" t="str">
        <f ca="1">IFERROR(IF(OR(AF$81=$C121,AF$81=list!$C$4),VLOOKUP($E121,'Container Panel'!$B$41:$M$100,'Container Panel'!$I$38,0)*HLOOKUP(AF$83,$F$146:$AS$206,$D121+1,0)/VLOOKUP(AF$83,Input!$A$9:$H$48,Input!$H$6,0),""),"")</f>
        <v/>
      </c>
      <c r="AG121" s="137" t="str">
        <f ca="1">IFERROR(IF(OR(AG$81=$C121,AG$81=list!$C$4),VLOOKUP($E121,'Container Panel'!$B$41:$M$100,'Container Panel'!$I$38,0)*HLOOKUP(AG$83,$F$146:$AS$206,$D121+1,0)/VLOOKUP(AG$83,Input!$A$9:$H$48,Input!$H$6,0),""),"")</f>
        <v/>
      </c>
      <c r="AH121" s="137" t="str">
        <f ca="1">IFERROR(IF(OR(AH$81=$C121,AH$81=list!$C$4),VLOOKUP($E121,'Container Panel'!$B$41:$M$100,'Container Panel'!$I$38,0)*HLOOKUP(AH$83,$F$146:$AS$206,$D121+1,0)/VLOOKUP(AH$83,Input!$A$9:$H$48,Input!$H$6,0),""),"")</f>
        <v/>
      </c>
      <c r="AI121" s="137" t="str">
        <f ca="1">IFERROR(IF(OR(AI$81=$C121,AI$81=list!$C$4),VLOOKUP($E121,'Container Panel'!$B$41:$M$100,'Container Panel'!$I$38,0)*HLOOKUP(AI$83,$F$146:$AS$206,$D121+1,0)/VLOOKUP(AI$83,Input!$A$9:$H$48,Input!$H$6,0),""),"")</f>
        <v/>
      </c>
      <c r="AJ121" s="137" t="str">
        <f ca="1">IFERROR(IF(OR(AJ$81=$C121,AJ$81=list!$C$4),VLOOKUP($E121,'Container Panel'!$B$41:$M$100,'Container Panel'!$I$38,0)*HLOOKUP(AJ$83,$F$146:$AS$206,$D121+1,0)/VLOOKUP(AJ$83,Input!$A$9:$H$48,Input!$H$6,0),""),"")</f>
        <v/>
      </c>
      <c r="AK121" s="137" t="str">
        <f ca="1">IFERROR(IF(OR(AK$81=$C121,AK$81=list!$C$4),VLOOKUP($E121,'Container Panel'!$B$41:$M$100,'Container Panel'!$I$38,0)*HLOOKUP(AK$83,$F$146:$AS$206,$D121+1,0)/VLOOKUP(AK$83,Input!$A$9:$H$48,Input!$H$6,0),""),"")</f>
        <v/>
      </c>
      <c r="AL121" s="137" t="str">
        <f ca="1">IFERROR(IF(OR(AL$81=$C121,AL$81=list!$C$4),VLOOKUP($E121,'Container Panel'!$B$41:$M$100,'Container Panel'!$I$38,0)*HLOOKUP(AL$83,$F$146:$AS$206,$D121+1,0)/VLOOKUP(AL$83,Input!$A$9:$H$48,Input!$H$6,0),""),"")</f>
        <v/>
      </c>
      <c r="AM121" s="137" t="str">
        <f ca="1">IFERROR(IF(OR(AM$81=$C121,AM$81=list!$C$4),VLOOKUP($E121,'Container Panel'!$B$41:$M$100,'Container Panel'!$I$38,0)*HLOOKUP(AM$83,$F$146:$AS$206,$D121+1,0)/VLOOKUP(AM$83,Input!$A$9:$H$48,Input!$H$6,0),""),"")</f>
        <v/>
      </c>
      <c r="AN121" s="137" t="str">
        <f ca="1">IFERROR(IF(OR(AN$81=$C121,AN$81=list!$C$4),VLOOKUP($E121,'Container Panel'!$B$41:$M$100,'Container Panel'!$I$38,0)*HLOOKUP(AN$83,$F$146:$AS$206,$D121+1,0)/VLOOKUP(AN$83,Input!$A$9:$H$48,Input!$H$6,0),""),"")</f>
        <v/>
      </c>
      <c r="AO121" s="137" t="str">
        <f ca="1">IFERROR(IF(OR(AO$81=$C121,AO$81=list!$C$4),VLOOKUP($E121,'Container Panel'!$B$41:$M$100,'Container Panel'!$I$38,0)*HLOOKUP(AO$83,$F$146:$AS$206,$D121+1,0)/VLOOKUP(AO$83,Input!$A$9:$H$48,Input!$H$6,0),""),"")</f>
        <v/>
      </c>
      <c r="AP121" s="137" t="str">
        <f ca="1">IFERROR(IF(OR(AP$81=$C121,AP$81=list!$C$4),VLOOKUP($E121,'Container Panel'!$B$41:$M$100,'Container Panel'!$I$38,0)*HLOOKUP(AP$83,$F$146:$AS$206,$D121+1,0)/VLOOKUP(AP$83,Input!$A$9:$H$48,Input!$H$6,0),""),"")</f>
        <v/>
      </c>
      <c r="AQ121" s="137" t="str">
        <f ca="1">IFERROR(IF(OR(AQ$81=$C121,AQ$81=list!$C$4),VLOOKUP($E121,'Container Panel'!$B$41:$M$100,'Container Panel'!$I$38,0)*HLOOKUP(AQ$83,$F$146:$AS$206,$D121+1,0)/VLOOKUP(AQ$83,Input!$A$9:$H$48,Input!$H$6,0),""),"")</f>
        <v/>
      </c>
      <c r="AR121" s="137" t="str">
        <f ca="1">IFERROR(IF(OR(AR$81=$C121,AR$81=list!$C$4),VLOOKUP($E121,'Container Panel'!$B$41:$M$100,'Container Panel'!$I$38,0)*HLOOKUP(AR$83,$F$146:$AS$206,$D121+1,0)/VLOOKUP(AR$83,Input!$A$9:$H$48,Input!$H$6,0),""),"")</f>
        <v/>
      </c>
      <c r="AS121" s="137" t="str">
        <f ca="1">IFERROR(IF(OR(AS$81=$C121,AS$81=list!$C$4),VLOOKUP($E121,'Container Panel'!$B$41:$M$100,'Container Panel'!$I$38,0)*HLOOKUP(AS$83,$F$146:$AS$206,$D121+1,0)/VLOOKUP(AS$83,Input!$A$9:$H$48,Input!$H$6,0),""),"")</f>
        <v/>
      </c>
    </row>
    <row r="122" spans="3:45">
      <c r="C122" s="74" t="str">
        <f>IFERROR(VLOOKUP($E122,'Container Panel'!$B$41:$M$100,'Container Panel'!$K$38,0),"")</f>
        <v/>
      </c>
      <c r="D122" s="74">
        <v>39</v>
      </c>
      <c r="E122" s="135">
        <f t="shared" si="14"/>
        <v>0</v>
      </c>
      <c r="F122" s="137" t="str">
        <f ca="1">IFERROR(IF(OR(F$81=$C122,F$81=list!$C$4),VLOOKUP($E122,'Container Panel'!$B$41:$M$100,'Container Panel'!$I$38,0)*HLOOKUP(F$83,$F$146:$AS$206,$D122+1,0)/VLOOKUP(F$83,Input!$A$9:$H$48,Input!$H$6,0),""),"")</f>
        <v/>
      </c>
      <c r="G122" s="137" t="str">
        <f ca="1">IFERROR(IF(OR(G$81=$C122,G$81=list!$C$4),VLOOKUP($E122,'Container Panel'!$B$41:$M$100,'Container Panel'!$I$38,0)*HLOOKUP(G$83,$F$146:$AS$206,$D122+1,0)/VLOOKUP(G$83,Input!$A$9:$H$48,Input!$H$6,0),""),"")</f>
        <v/>
      </c>
      <c r="H122" s="137" t="str">
        <f ca="1">IFERROR(IF(OR(H$81=$C122,H$81=list!$C$4),VLOOKUP($E122,'Container Panel'!$B$41:$M$100,'Container Panel'!$I$38,0)*HLOOKUP(H$83,$F$146:$AS$206,$D122+1,0)/VLOOKUP(H$83,Input!$A$9:$H$48,Input!$H$6,0),""),"")</f>
        <v/>
      </c>
      <c r="I122" s="137" t="str">
        <f ca="1">IFERROR(IF(OR(I$81=$C122,I$81=list!$C$4),VLOOKUP($E122,'Container Panel'!$B$41:$M$100,'Container Panel'!$I$38,0)*HLOOKUP(I$83,$F$146:$AS$206,$D122+1,0)/VLOOKUP(I$83,Input!$A$9:$H$48,Input!$H$6,0),""),"")</f>
        <v/>
      </c>
      <c r="J122" s="137" t="str">
        <f ca="1">IFERROR(IF(OR(J$81=$C122,J$81=list!$C$4),VLOOKUP($E122,'Container Panel'!$B$41:$M$100,'Container Panel'!$I$38,0)*HLOOKUP(J$83,$F$146:$AS$206,$D122+1,0)/VLOOKUP(J$83,Input!$A$9:$H$48,Input!$H$6,0),""),"")</f>
        <v/>
      </c>
      <c r="K122" s="137" t="str">
        <f ca="1">IFERROR(IF(OR(K$81=$C122,K$81=list!$C$4),VLOOKUP($E122,'Container Panel'!$B$41:$M$100,'Container Panel'!$I$38,0)*HLOOKUP(K$83,$F$146:$AS$206,$D122+1,0)/VLOOKUP(K$83,Input!$A$9:$H$48,Input!$H$6,0),""),"")</f>
        <v/>
      </c>
      <c r="L122" s="137" t="str">
        <f ca="1">IFERROR(IF(OR(L$81=$C122,L$81=list!$C$4),VLOOKUP($E122,'Container Panel'!$B$41:$M$100,'Container Panel'!$I$38,0)*HLOOKUP(L$83,$F$146:$AS$206,$D122+1,0)/VLOOKUP(L$83,Input!$A$9:$H$48,Input!$H$6,0),""),"")</f>
        <v/>
      </c>
      <c r="M122" s="137" t="str">
        <f ca="1">IFERROR(IF(OR(M$81=$C122,M$81=list!$C$4),VLOOKUP($E122,'Container Panel'!$B$41:$M$100,'Container Panel'!$I$38,0)*HLOOKUP(M$83,$F$146:$AS$206,$D122+1,0)/VLOOKUP(M$83,Input!$A$9:$H$48,Input!$H$6,0),""),"")</f>
        <v/>
      </c>
      <c r="N122" s="137" t="str">
        <f ca="1">IFERROR(IF(OR(N$81=$C122,N$81=list!$C$4),VLOOKUP($E122,'Container Panel'!$B$41:$M$100,'Container Panel'!$I$38,0)*HLOOKUP(N$83,$F$146:$AS$206,$D122+1,0)/VLOOKUP(N$83,Input!$A$9:$H$48,Input!$H$6,0),""),"")</f>
        <v/>
      </c>
      <c r="O122" s="137" t="str">
        <f ca="1">IFERROR(IF(OR(O$81=$C122,O$81=list!$C$4),VLOOKUP($E122,'Container Panel'!$B$41:$M$100,'Container Panel'!$I$38,0)*HLOOKUP(O$83,$F$146:$AS$206,$D122+1,0)/VLOOKUP(O$83,Input!$A$9:$H$48,Input!$H$6,0),""),"")</f>
        <v/>
      </c>
      <c r="P122" s="137" t="str">
        <f ca="1">IFERROR(IF(OR(P$81=$C122,P$81=list!$C$4),VLOOKUP($E122,'Container Panel'!$B$41:$M$100,'Container Panel'!$I$38,0)*HLOOKUP(P$83,$F$146:$AS$206,$D122+1,0)/VLOOKUP(P$83,Input!$A$9:$H$48,Input!$H$6,0),""),"")</f>
        <v/>
      </c>
      <c r="Q122" s="137" t="str">
        <f ca="1">IFERROR(IF(OR(Q$81=$C122,Q$81=list!$C$4),VLOOKUP($E122,'Container Panel'!$B$41:$M$100,'Container Panel'!$I$38,0)*HLOOKUP(Q$83,$F$146:$AS$206,$D122+1,0)/VLOOKUP(Q$83,Input!$A$9:$H$48,Input!$H$6,0),""),"")</f>
        <v/>
      </c>
      <c r="R122" s="137" t="str">
        <f ca="1">IFERROR(IF(OR(R$81=$C122,R$81=list!$C$4),VLOOKUP($E122,'Container Panel'!$B$41:$M$100,'Container Panel'!$I$38,0)*HLOOKUP(R$83,$F$146:$AS$206,$D122+1,0)/VLOOKUP(R$83,Input!$A$9:$H$48,Input!$H$6,0),""),"")</f>
        <v/>
      </c>
      <c r="S122" s="137" t="str">
        <f ca="1">IFERROR(IF(OR(S$81=$C122,S$81=list!$C$4),VLOOKUP($E122,'Container Panel'!$B$41:$M$100,'Container Panel'!$I$38,0)*HLOOKUP(S$83,$F$146:$AS$206,$D122+1,0)/VLOOKUP(S$83,Input!$A$9:$H$48,Input!$H$6,0),""),"")</f>
        <v/>
      </c>
      <c r="T122" s="137" t="str">
        <f ca="1">IFERROR(IF(OR(T$81=$C122,T$81=list!$C$4),VLOOKUP($E122,'Container Panel'!$B$41:$M$100,'Container Panel'!$I$38,0)*HLOOKUP(T$83,$F$146:$AS$206,$D122+1,0)/VLOOKUP(T$83,Input!$A$9:$H$48,Input!$H$6,0),""),"")</f>
        <v/>
      </c>
      <c r="U122" s="137" t="str">
        <f ca="1">IFERROR(IF(OR(U$81=$C122,U$81=list!$C$4),VLOOKUP($E122,'Container Panel'!$B$41:$M$100,'Container Panel'!$I$38,0)*HLOOKUP(U$83,$F$146:$AS$206,$D122+1,0)/VLOOKUP(U$83,Input!$A$9:$H$48,Input!$H$6,0),""),"")</f>
        <v/>
      </c>
      <c r="V122" s="137" t="str">
        <f ca="1">IFERROR(IF(OR(V$81=$C122,V$81=list!$C$4),VLOOKUP($E122,'Container Panel'!$B$41:$M$100,'Container Panel'!$I$38,0)*HLOOKUP(V$83,$F$146:$AS$206,$D122+1,0)/VLOOKUP(V$83,Input!$A$9:$H$48,Input!$H$6,0),""),"")</f>
        <v/>
      </c>
      <c r="W122" s="137" t="str">
        <f ca="1">IFERROR(IF(OR(W$81=$C122,W$81=list!$C$4),VLOOKUP($E122,'Container Panel'!$B$41:$M$100,'Container Panel'!$I$38,0)*HLOOKUP(W$83,$F$146:$AS$206,$D122+1,0)/VLOOKUP(W$83,Input!$A$9:$H$48,Input!$H$6,0),""),"")</f>
        <v/>
      </c>
      <c r="X122" s="137" t="str">
        <f ca="1">IFERROR(IF(OR(X$81=$C122,X$81=list!$C$4),VLOOKUP($E122,'Container Panel'!$B$41:$M$100,'Container Panel'!$I$38,0)*HLOOKUP(X$83,$F$146:$AS$206,$D122+1,0)/VLOOKUP(X$83,Input!$A$9:$H$48,Input!$H$6,0),""),"")</f>
        <v/>
      </c>
      <c r="Y122" s="137" t="str">
        <f ca="1">IFERROR(IF(OR(Y$81=$C122,Y$81=list!$C$4),VLOOKUP($E122,'Container Panel'!$B$41:$M$100,'Container Panel'!$I$38,0)*HLOOKUP(Y$83,$F$146:$AS$206,$D122+1,0)/VLOOKUP(Y$83,Input!$A$9:$H$48,Input!$H$6,0),""),"")</f>
        <v/>
      </c>
      <c r="Z122" s="137" t="str">
        <f ca="1">IFERROR(IF(OR(Z$81=$C122,Z$81=list!$C$4),VLOOKUP($E122,'Container Panel'!$B$41:$M$100,'Container Panel'!$I$38,0)*HLOOKUP(Z$83,$F$146:$AS$206,$D122+1,0)/VLOOKUP(Z$83,Input!$A$9:$H$48,Input!$H$6,0),""),"")</f>
        <v/>
      </c>
      <c r="AA122" s="137" t="str">
        <f ca="1">IFERROR(IF(OR(AA$81=$C122,AA$81=list!$C$4),VLOOKUP($E122,'Container Panel'!$B$41:$M$100,'Container Panel'!$I$38,0)*HLOOKUP(AA$83,$F$146:$AS$206,$D122+1,0)/VLOOKUP(AA$83,Input!$A$9:$H$48,Input!$H$6,0),""),"")</f>
        <v/>
      </c>
      <c r="AB122" s="137" t="str">
        <f ca="1">IFERROR(IF(OR(AB$81=$C122,AB$81=list!$C$4),VLOOKUP($E122,'Container Panel'!$B$41:$M$100,'Container Panel'!$I$38,0)*HLOOKUP(AB$83,$F$146:$AS$206,$D122+1,0)/VLOOKUP(AB$83,Input!$A$9:$H$48,Input!$H$6,0),""),"")</f>
        <v/>
      </c>
      <c r="AC122" s="137" t="str">
        <f ca="1">IFERROR(IF(OR(AC$81=$C122,AC$81=list!$C$4),VLOOKUP($E122,'Container Panel'!$B$41:$M$100,'Container Panel'!$I$38,0)*HLOOKUP(AC$83,$F$146:$AS$206,$D122+1,0)/VLOOKUP(AC$83,Input!$A$9:$H$48,Input!$H$6,0),""),"")</f>
        <v/>
      </c>
      <c r="AD122" s="137" t="str">
        <f ca="1">IFERROR(IF(OR(AD$81=$C122,AD$81=list!$C$4),VLOOKUP($E122,'Container Panel'!$B$41:$M$100,'Container Panel'!$I$38,0)*HLOOKUP(AD$83,$F$146:$AS$206,$D122+1,0)/VLOOKUP(AD$83,Input!$A$9:$H$48,Input!$H$6,0),""),"")</f>
        <v/>
      </c>
      <c r="AE122" s="137" t="str">
        <f ca="1">IFERROR(IF(OR(AE$81=$C122,AE$81=list!$C$4),VLOOKUP($E122,'Container Panel'!$B$41:$M$100,'Container Panel'!$I$38,0)*HLOOKUP(AE$83,$F$146:$AS$206,$D122+1,0)/VLOOKUP(AE$83,Input!$A$9:$H$48,Input!$H$6,0),""),"")</f>
        <v/>
      </c>
      <c r="AF122" s="137" t="str">
        <f ca="1">IFERROR(IF(OR(AF$81=$C122,AF$81=list!$C$4),VLOOKUP($E122,'Container Panel'!$B$41:$M$100,'Container Panel'!$I$38,0)*HLOOKUP(AF$83,$F$146:$AS$206,$D122+1,0)/VLOOKUP(AF$83,Input!$A$9:$H$48,Input!$H$6,0),""),"")</f>
        <v/>
      </c>
      <c r="AG122" s="137" t="str">
        <f ca="1">IFERROR(IF(OR(AG$81=$C122,AG$81=list!$C$4),VLOOKUP($E122,'Container Panel'!$B$41:$M$100,'Container Panel'!$I$38,0)*HLOOKUP(AG$83,$F$146:$AS$206,$D122+1,0)/VLOOKUP(AG$83,Input!$A$9:$H$48,Input!$H$6,0),""),"")</f>
        <v/>
      </c>
      <c r="AH122" s="137" t="str">
        <f ca="1">IFERROR(IF(OR(AH$81=$C122,AH$81=list!$C$4),VLOOKUP($E122,'Container Panel'!$B$41:$M$100,'Container Panel'!$I$38,0)*HLOOKUP(AH$83,$F$146:$AS$206,$D122+1,0)/VLOOKUP(AH$83,Input!$A$9:$H$48,Input!$H$6,0),""),"")</f>
        <v/>
      </c>
      <c r="AI122" s="137" t="str">
        <f ca="1">IFERROR(IF(OR(AI$81=$C122,AI$81=list!$C$4),VLOOKUP($E122,'Container Panel'!$B$41:$M$100,'Container Panel'!$I$38,0)*HLOOKUP(AI$83,$F$146:$AS$206,$D122+1,0)/VLOOKUP(AI$83,Input!$A$9:$H$48,Input!$H$6,0),""),"")</f>
        <v/>
      </c>
      <c r="AJ122" s="137" t="str">
        <f ca="1">IFERROR(IF(OR(AJ$81=$C122,AJ$81=list!$C$4),VLOOKUP($E122,'Container Panel'!$B$41:$M$100,'Container Panel'!$I$38,0)*HLOOKUP(AJ$83,$F$146:$AS$206,$D122+1,0)/VLOOKUP(AJ$83,Input!$A$9:$H$48,Input!$H$6,0),""),"")</f>
        <v/>
      </c>
      <c r="AK122" s="137" t="str">
        <f ca="1">IFERROR(IF(OR(AK$81=$C122,AK$81=list!$C$4),VLOOKUP($E122,'Container Panel'!$B$41:$M$100,'Container Panel'!$I$38,0)*HLOOKUP(AK$83,$F$146:$AS$206,$D122+1,0)/VLOOKUP(AK$83,Input!$A$9:$H$48,Input!$H$6,0),""),"")</f>
        <v/>
      </c>
      <c r="AL122" s="137" t="str">
        <f ca="1">IFERROR(IF(OR(AL$81=$C122,AL$81=list!$C$4),VLOOKUP($E122,'Container Panel'!$B$41:$M$100,'Container Panel'!$I$38,0)*HLOOKUP(AL$83,$F$146:$AS$206,$D122+1,0)/VLOOKUP(AL$83,Input!$A$9:$H$48,Input!$H$6,0),""),"")</f>
        <v/>
      </c>
      <c r="AM122" s="137" t="str">
        <f ca="1">IFERROR(IF(OR(AM$81=$C122,AM$81=list!$C$4),VLOOKUP($E122,'Container Panel'!$B$41:$M$100,'Container Panel'!$I$38,0)*HLOOKUP(AM$83,$F$146:$AS$206,$D122+1,0)/VLOOKUP(AM$83,Input!$A$9:$H$48,Input!$H$6,0),""),"")</f>
        <v/>
      </c>
      <c r="AN122" s="137" t="str">
        <f ca="1">IFERROR(IF(OR(AN$81=$C122,AN$81=list!$C$4),VLOOKUP($E122,'Container Panel'!$B$41:$M$100,'Container Panel'!$I$38,0)*HLOOKUP(AN$83,$F$146:$AS$206,$D122+1,0)/VLOOKUP(AN$83,Input!$A$9:$H$48,Input!$H$6,0),""),"")</f>
        <v/>
      </c>
      <c r="AO122" s="137" t="str">
        <f ca="1">IFERROR(IF(OR(AO$81=$C122,AO$81=list!$C$4),VLOOKUP($E122,'Container Panel'!$B$41:$M$100,'Container Panel'!$I$38,0)*HLOOKUP(AO$83,$F$146:$AS$206,$D122+1,0)/VLOOKUP(AO$83,Input!$A$9:$H$48,Input!$H$6,0),""),"")</f>
        <v/>
      </c>
      <c r="AP122" s="137" t="str">
        <f ca="1">IFERROR(IF(OR(AP$81=$C122,AP$81=list!$C$4),VLOOKUP($E122,'Container Panel'!$B$41:$M$100,'Container Panel'!$I$38,0)*HLOOKUP(AP$83,$F$146:$AS$206,$D122+1,0)/VLOOKUP(AP$83,Input!$A$9:$H$48,Input!$H$6,0),""),"")</f>
        <v/>
      </c>
      <c r="AQ122" s="137" t="str">
        <f ca="1">IFERROR(IF(OR(AQ$81=$C122,AQ$81=list!$C$4),VLOOKUP($E122,'Container Panel'!$B$41:$M$100,'Container Panel'!$I$38,0)*HLOOKUP(AQ$83,$F$146:$AS$206,$D122+1,0)/VLOOKUP(AQ$83,Input!$A$9:$H$48,Input!$H$6,0),""),"")</f>
        <v/>
      </c>
      <c r="AR122" s="137" t="str">
        <f ca="1">IFERROR(IF(OR(AR$81=$C122,AR$81=list!$C$4),VLOOKUP($E122,'Container Panel'!$B$41:$M$100,'Container Panel'!$I$38,0)*HLOOKUP(AR$83,$F$146:$AS$206,$D122+1,0)/VLOOKUP(AR$83,Input!$A$9:$H$48,Input!$H$6,0),""),"")</f>
        <v/>
      </c>
      <c r="AS122" s="137" t="str">
        <f ca="1">IFERROR(IF(OR(AS$81=$C122,AS$81=list!$C$4),VLOOKUP($E122,'Container Panel'!$B$41:$M$100,'Container Panel'!$I$38,0)*HLOOKUP(AS$83,$F$146:$AS$206,$D122+1,0)/VLOOKUP(AS$83,Input!$A$9:$H$48,Input!$H$6,0),""),"")</f>
        <v/>
      </c>
    </row>
    <row r="123" spans="3:45">
      <c r="C123" s="74" t="str">
        <f>IFERROR(VLOOKUP($E123,'Container Panel'!$B$41:$M$100,'Container Panel'!$K$38,0),"")</f>
        <v/>
      </c>
      <c r="D123" s="74">
        <v>40</v>
      </c>
      <c r="E123" s="135">
        <f t="shared" si="14"/>
        <v>0</v>
      </c>
      <c r="F123" s="137" t="str">
        <f ca="1">IFERROR(IF(OR(F$81=$C123,F$81=list!$C$4),VLOOKUP($E123,'Container Panel'!$B$41:$M$100,'Container Panel'!$I$38,0)*HLOOKUP(F$83,$F$146:$AS$206,$D123+1,0)/VLOOKUP(F$83,Input!$A$9:$H$48,Input!$H$6,0),""),"")</f>
        <v/>
      </c>
      <c r="G123" s="137" t="str">
        <f ca="1">IFERROR(IF(OR(G$81=$C123,G$81=list!$C$4),VLOOKUP($E123,'Container Panel'!$B$41:$M$100,'Container Panel'!$I$38,0)*HLOOKUP(G$83,$F$146:$AS$206,$D123+1,0)/VLOOKUP(G$83,Input!$A$9:$H$48,Input!$H$6,0),""),"")</f>
        <v/>
      </c>
      <c r="H123" s="137" t="str">
        <f ca="1">IFERROR(IF(OR(H$81=$C123,H$81=list!$C$4),VLOOKUP($E123,'Container Panel'!$B$41:$M$100,'Container Panel'!$I$38,0)*HLOOKUP(H$83,$F$146:$AS$206,$D123+1,0)/VLOOKUP(H$83,Input!$A$9:$H$48,Input!$H$6,0),""),"")</f>
        <v/>
      </c>
      <c r="I123" s="137" t="str">
        <f ca="1">IFERROR(IF(OR(I$81=$C123,I$81=list!$C$4),VLOOKUP($E123,'Container Panel'!$B$41:$M$100,'Container Panel'!$I$38,0)*HLOOKUP(I$83,$F$146:$AS$206,$D123+1,0)/VLOOKUP(I$83,Input!$A$9:$H$48,Input!$H$6,0),""),"")</f>
        <v/>
      </c>
      <c r="J123" s="137" t="str">
        <f ca="1">IFERROR(IF(OR(J$81=$C123,J$81=list!$C$4),VLOOKUP($E123,'Container Panel'!$B$41:$M$100,'Container Panel'!$I$38,0)*HLOOKUP(J$83,$F$146:$AS$206,$D123+1,0)/VLOOKUP(J$83,Input!$A$9:$H$48,Input!$H$6,0),""),"")</f>
        <v/>
      </c>
      <c r="K123" s="137" t="str">
        <f ca="1">IFERROR(IF(OR(K$81=$C123,K$81=list!$C$4),VLOOKUP($E123,'Container Panel'!$B$41:$M$100,'Container Panel'!$I$38,0)*HLOOKUP(K$83,$F$146:$AS$206,$D123+1,0)/VLOOKUP(K$83,Input!$A$9:$H$48,Input!$H$6,0),""),"")</f>
        <v/>
      </c>
      <c r="L123" s="137" t="str">
        <f ca="1">IFERROR(IF(OR(L$81=$C123,L$81=list!$C$4),VLOOKUP($E123,'Container Panel'!$B$41:$M$100,'Container Panel'!$I$38,0)*HLOOKUP(L$83,$F$146:$AS$206,$D123+1,0)/VLOOKUP(L$83,Input!$A$9:$H$48,Input!$H$6,0),""),"")</f>
        <v/>
      </c>
      <c r="M123" s="137" t="str">
        <f ca="1">IFERROR(IF(OR(M$81=$C123,M$81=list!$C$4),VLOOKUP($E123,'Container Panel'!$B$41:$M$100,'Container Panel'!$I$38,0)*HLOOKUP(M$83,$F$146:$AS$206,$D123+1,0)/VLOOKUP(M$83,Input!$A$9:$H$48,Input!$H$6,0),""),"")</f>
        <v/>
      </c>
      <c r="N123" s="137" t="str">
        <f ca="1">IFERROR(IF(OR(N$81=$C123,N$81=list!$C$4),VLOOKUP($E123,'Container Panel'!$B$41:$M$100,'Container Panel'!$I$38,0)*HLOOKUP(N$83,$F$146:$AS$206,$D123+1,0)/VLOOKUP(N$83,Input!$A$9:$H$48,Input!$H$6,0),""),"")</f>
        <v/>
      </c>
      <c r="O123" s="137" t="str">
        <f ca="1">IFERROR(IF(OR(O$81=$C123,O$81=list!$C$4),VLOOKUP($E123,'Container Panel'!$B$41:$M$100,'Container Panel'!$I$38,0)*HLOOKUP(O$83,$F$146:$AS$206,$D123+1,0)/VLOOKUP(O$83,Input!$A$9:$H$48,Input!$H$6,0),""),"")</f>
        <v/>
      </c>
      <c r="P123" s="137" t="str">
        <f ca="1">IFERROR(IF(OR(P$81=$C123,P$81=list!$C$4),VLOOKUP($E123,'Container Panel'!$B$41:$M$100,'Container Panel'!$I$38,0)*HLOOKUP(P$83,$F$146:$AS$206,$D123+1,0)/VLOOKUP(P$83,Input!$A$9:$H$48,Input!$H$6,0),""),"")</f>
        <v/>
      </c>
      <c r="Q123" s="137" t="str">
        <f ca="1">IFERROR(IF(OR(Q$81=$C123,Q$81=list!$C$4),VLOOKUP($E123,'Container Panel'!$B$41:$M$100,'Container Panel'!$I$38,0)*HLOOKUP(Q$83,$F$146:$AS$206,$D123+1,0)/VLOOKUP(Q$83,Input!$A$9:$H$48,Input!$H$6,0),""),"")</f>
        <v/>
      </c>
      <c r="R123" s="137" t="str">
        <f ca="1">IFERROR(IF(OR(R$81=$C123,R$81=list!$C$4),VLOOKUP($E123,'Container Panel'!$B$41:$M$100,'Container Panel'!$I$38,0)*HLOOKUP(R$83,$F$146:$AS$206,$D123+1,0)/VLOOKUP(R$83,Input!$A$9:$H$48,Input!$H$6,0),""),"")</f>
        <v/>
      </c>
      <c r="S123" s="137" t="str">
        <f ca="1">IFERROR(IF(OR(S$81=$C123,S$81=list!$C$4),VLOOKUP($E123,'Container Panel'!$B$41:$M$100,'Container Panel'!$I$38,0)*HLOOKUP(S$83,$F$146:$AS$206,$D123+1,0)/VLOOKUP(S$83,Input!$A$9:$H$48,Input!$H$6,0),""),"")</f>
        <v/>
      </c>
      <c r="T123" s="137" t="str">
        <f ca="1">IFERROR(IF(OR(T$81=$C123,T$81=list!$C$4),VLOOKUP($E123,'Container Panel'!$B$41:$M$100,'Container Panel'!$I$38,0)*HLOOKUP(T$83,$F$146:$AS$206,$D123+1,0)/VLOOKUP(T$83,Input!$A$9:$H$48,Input!$H$6,0),""),"")</f>
        <v/>
      </c>
      <c r="U123" s="137" t="str">
        <f ca="1">IFERROR(IF(OR(U$81=$C123,U$81=list!$C$4),VLOOKUP($E123,'Container Panel'!$B$41:$M$100,'Container Panel'!$I$38,0)*HLOOKUP(U$83,$F$146:$AS$206,$D123+1,0)/VLOOKUP(U$83,Input!$A$9:$H$48,Input!$H$6,0),""),"")</f>
        <v/>
      </c>
      <c r="V123" s="137" t="str">
        <f ca="1">IFERROR(IF(OR(V$81=$C123,V$81=list!$C$4),VLOOKUP($E123,'Container Panel'!$B$41:$M$100,'Container Panel'!$I$38,0)*HLOOKUP(V$83,$F$146:$AS$206,$D123+1,0)/VLOOKUP(V$83,Input!$A$9:$H$48,Input!$H$6,0),""),"")</f>
        <v/>
      </c>
      <c r="W123" s="137" t="str">
        <f ca="1">IFERROR(IF(OR(W$81=$C123,W$81=list!$C$4),VLOOKUP($E123,'Container Panel'!$B$41:$M$100,'Container Panel'!$I$38,0)*HLOOKUP(W$83,$F$146:$AS$206,$D123+1,0)/VLOOKUP(W$83,Input!$A$9:$H$48,Input!$H$6,0),""),"")</f>
        <v/>
      </c>
      <c r="X123" s="137" t="str">
        <f ca="1">IFERROR(IF(OR(X$81=$C123,X$81=list!$C$4),VLOOKUP($E123,'Container Panel'!$B$41:$M$100,'Container Panel'!$I$38,0)*HLOOKUP(X$83,$F$146:$AS$206,$D123+1,0)/VLOOKUP(X$83,Input!$A$9:$H$48,Input!$H$6,0),""),"")</f>
        <v/>
      </c>
      <c r="Y123" s="137" t="str">
        <f ca="1">IFERROR(IF(OR(Y$81=$C123,Y$81=list!$C$4),VLOOKUP($E123,'Container Panel'!$B$41:$M$100,'Container Panel'!$I$38,0)*HLOOKUP(Y$83,$F$146:$AS$206,$D123+1,0)/VLOOKUP(Y$83,Input!$A$9:$H$48,Input!$H$6,0),""),"")</f>
        <v/>
      </c>
      <c r="Z123" s="137" t="str">
        <f ca="1">IFERROR(IF(OR(Z$81=$C123,Z$81=list!$C$4),VLOOKUP($E123,'Container Panel'!$B$41:$M$100,'Container Panel'!$I$38,0)*HLOOKUP(Z$83,$F$146:$AS$206,$D123+1,0)/VLOOKUP(Z$83,Input!$A$9:$H$48,Input!$H$6,0),""),"")</f>
        <v/>
      </c>
      <c r="AA123" s="137" t="str">
        <f ca="1">IFERROR(IF(OR(AA$81=$C123,AA$81=list!$C$4),VLOOKUP($E123,'Container Panel'!$B$41:$M$100,'Container Panel'!$I$38,0)*HLOOKUP(AA$83,$F$146:$AS$206,$D123+1,0)/VLOOKUP(AA$83,Input!$A$9:$H$48,Input!$H$6,0),""),"")</f>
        <v/>
      </c>
      <c r="AB123" s="137" t="str">
        <f ca="1">IFERROR(IF(OR(AB$81=$C123,AB$81=list!$C$4),VLOOKUP($E123,'Container Panel'!$B$41:$M$100,'Container Panel'!$I$38,0)*HLOOKUP(AB$83,$F$146:$AS$206,$D123+1,0)/VLOOKUP(AB$83,Input!$A$9:$H$48,Input!$H$6,0),""),"")</f>
        <v/>
      </c>
      <c r="AC123" s="137" t="str">
        <f ca="1">IFERROR(IF(OR(AC$81=$C123,AC$81=list!$C$4),VLOOKUP($E123,'Container Panel'!$B$41:$M$100,'Container Panel'!$I$38,0)*HLOOKUP(AC$83,$F$146:$AS$206,$D123+1,0)/VLOOKUP(AC$83,Input!$A$9:$H$48,Input!$H$6,0),""),"")</f>
        <v/>
      </c>
      <c r="AD123" s="137" t="str">
        <f ca="1">IFERROR(IF(OR(AD$81=$C123,AD$81=list!$C$4),VLOOKUP($E123,'Container Panel'!$B$41:$M$100,'Container Panel'!$I$38,0)*HLOOKUP(AD$83,$F$146:$AS$206,$D123+1,0)/VLOOKUP(AD$83,Input!$A$9:$H$48,Input!$H$6,0),""),"")</f>
        <v/>
      </c>
      <c r="AE123" s="137" t="str">
        <f ca="1">IFERROR(IF(OR(AE$81=$C123,AE$81=list!$C$4),VLOOKUP($E123,'Container Panel'!$B$41:$M$100,'Container Panel'!$I$38,0)*HLOOKUP(AE$83,$F$146:$AS$206,$D123+1,0)/VLOOKUP(AE$83,Input!$A$9:$H$48,Input!$H$6,0),""),"")</f>
        <v/>
      </c>
      <c r="AF123" s="137" t="str">
        <f ca="1">IFERROR(IF(OR(AF$81=$C123,AF$81=list!$C$4),VLOOKUP($E123,'Container Panel'!$B$41:$M$100,'Container Panel'!$I$38,0)*HLOOKUP(AF$83,$F$146:$AS$206,$D123+1,0)/VLOOKUP(AF$83,Input!$A$9:$H$48,Input!$H$6,0),""),"")</f>
        <v/>
      </c>
      <c r="AG123" s="137" t="str">
        <f ca="1">IFERROR(IF(OR(AG$81=$C123,AG$81=list!$C$4),VLOOKUP($E123,'Container Panel'!$B$41:$M$100,'Container Panel'!$I$38,0)*HLOOKUP(AG$83,$F$146:$AS$206,$D123+1,0)/VLOOKUP(AG$83,Input!$A$9:$H$48,Input!$H$6,0),""),"")</f>
        <v/>
      </c>
      <c r="AH123" s="137" t="str">
        <f ca="1">IFERROR(IF(OR(AH$81=$C123,AH$81=list!$C$4),VLOOKUP($E123,'Container Panel'!$B$41:$M$100,'Container Panel'!$I$38,0)*HLOOKUP(AH$83,$F$146:$AS$206,$D123+1,0)/VLOOKUP(AH$83,Input!$A$9:$H$48,Input!$H$6,0),""),"")</f>
        <v/>
      </c>
      <c r="AI123" s="137" t="str">
        <f ca="1">IFERROR(IF(OR(AI$81=$C123,AI$81=list!$C$4),VLOOKUP($E123,'Container Panel'!$B$41:$M$100,'Container Panel'!$I$38,0)*HLOOKUP(AI$83,$F$146:$AS$206,$D123+1,0)/VLOOKUP(AI$83,Input!$A$9:$H$48,Input!$H$6,0),""),"")</f>
        <v/>
      </c>
      <c r="AJ123" s="137" t="str">
        <f ca="1">IFERROR(IF(OR(AJ$81=$C123,AJ$81=list!$C$4),VLOOKUP($E123,'Container Panel'!$B$41:$M$100,'Container Panel'!$I$38,0)*HLOOKUP(AJ$83,$F$146:$AS$206,$D123+1,0)/VLOOKUP(AJ$83,Input!$A$9:$H$48,Input!$H$6,0),""),"")</f>
        <v/>
      </c>
      <c r="AK123" s="137" t="str">
        <f ca="1">IFERROR(IF(OR(AK$81=$C123,AK$81=list!$C$4),VLOOKUP($E123,'Container Panel'!$B$41:$M$100,'Container Panel'!$I$38,0)*HLOOKUP(AK$83,$F$146:$AS$206,$D123+1,0)/VLOOKUP(AK$83,Input!$A$9:$H$48,Input!$H$6,0),""),"")</f>
        <v/>
      </c>
      <c r="AL123" s="137" t="str">
        <f ca="1">IFERROR(IF(OR(AL$81=$C123,AL$81=list!$C$4),VLOOKUP($E123,'Container Panel'!$B$41:$M$100,'Container Panel'!$I$38,0)*HLOOKUP(AL$83,$F$146:$AS$206,$D123+1,0)/VLOOKUP(AL$83,Input!$A$9:$H$48,Input!$H$6,0),""),"")</f>
        <v/>
      </c>
      <c r="AM123" s="137" t="str">
        <f ca="1">IFERROR(IF(OR(AM$81=$C123,AM$81=list!$C$4),VLOOKUP($E123,'Container Panel'!$B$41:$M$100,'Container Panel'!$I$38,0)*HLOOKUP(AM$83,$F$146:$AS$206,$D123+1,0)/VLOOKUP(AM$83,Input!$A$9:$H$48,Input!$H$6,0),""),"")</f>
        <v/>
      </c>
      <c r="AN123" s="137" t="str">
        <f ca="1">IFERROR(IF(OR(AN$81=$C123,AN$81=list!$C$4),VLOOKUP($E123,'Container Panel'!$B$41:$M$100,'Container Panel'!$I$38,0)*HLOOKUP(AN$83,$F$146:$AS$206,$D123+1,0)/VLOOKUP(AN$83,Input!$A$9:$H$48,Input!$H$6,0),""),"")</f>
        <v/>
      </c>
      <c r="AO123" s="137" t="str">
        <f ca="1">IFERROR(IF(OR(AO$81=$C123,AO$81=list!$C$4),VLOOKUP($E123,'Container Panel'!$B$41:$M$100,'Container Panel'!$I$38,0)*HLOOKUP(AO$83,$F$146:$AS$206,$D123+1,0)/VLOOKUP(AO$83,Input!$A$9:$H$48,Input!$H$6,0),""),"")</f>
        <v/>
      </c>
      <c r="AP123" s="137" t="str">
        <f ca="1">IFERROR(IF(OR(AP$81=$C123,AP$81=list!$C$4),VLOOKUP($E123,'Container Panel'!$B$41:$M$100,'Container Panel'!$I$38,0)*HLOOKUP(AP$83,$F$146:$AS$206,$D123+1,0)/VLOOKUP(AP$83,Input!$A$9:$H$48,Input!$H$6,0),""),"")</f>
        <v/>
      </c>
      <c r="AQ123" s="137" t="str">
        <f ca="1">IFERROR(IF(OR(AQ$81=$C123,AQ$81=list!$C$4),VLOOKUP($E123,'Container Panel'!$B$41:$M$100,'Container Panel'!$I$38,0)*HLOOKUP(AQ$83,$F$146:$AS$206,$D123+1,0)/VLOOKUP(AQ$83,Input!$A$9:$H$48,Input!$H$6,0),""),"")</f>
        <v/>
      </c>
      <c r="AR123" s="137" t="str">
        <f ca="1">IFERROR(IF(OR(AR$81=$C123,AR$81=list!$C$4),VLOOKUP($E123,'Container Panel'!$B$41:$M$100,'Container Panel'!$I$38,0)*HLOOKUP(AR$83,$F$146:$AS$206,$D123+1,0)/VLOOKUP(AR$83,Input!$A$9:$H$48,Input!$H$6,0),""),"")</f>
        <v/>
      </c>
      <c r="AS123" s="137" t="str">
        <f ca="1">IFERROR(IF(OR(AS$81=$C123,AS$81=list!$C$4),VLOOKUP($E123,'Container Panel'!$B$41:$M$100,'Container Panel'!$I$38,0)*HLOOKUP(AS$83,$F$146:$AS$206,$D123+1,0)/VLOOKUP(AS$83,Input!$A$9:$H$48,Input!$H$6,0),""),"")</f>
        <v/>
      </c>
    </row>
    <row r="124" spans="3:45">
      <c r="C124" s="74" t="str">
        <f>IFERROR(VLOOKUP($E124,'Container Panel'!$B$41:$M$100,'Container Panel'!$K$38,0),"")</f>
        <v>Rack</v>
      </c>
      <c r="D124" s="74">
        <v>41</v>
      </c>
      <c r="E124" s="135" t="str">
        <f t="shared" si="14"/>
        <v>rack-1</v>
      </c>
      <c r="F124" s="137">
        <f ca="1">IFERROR(IF(OR(F$81=$C124,F$81=list!$C$4),VLOOKUP($E124,'Container Panel'!$B$41:$M$100,'Container Panel'!$I$38,0)*HLOOKUP(F$83,$F$146:$AS$206,$D124+1,0)/VLOOKUP(F$83,Input!$A$9:$H$48,Input!$H$6,0),""),"")</f>
        <v>3.8400000000000004E-2</v>
      </c>
      <c r="G124" s="137">
        <f ca="1">IFERROR(IF(OR(G$81=$C124,G$81=list!$C$4),VLOOKUP($E124,'Container Panel'!$B$41:$M$100,'Container Panel'!$I$38,0)*HLOOKUP(G$83,$F$146:$AS$206,$D124+1,0)/VLOOKUP(G$83,Input!$A$9:$H$48,Input!$H$6,0),""),"")</f>
        <v>0.12068571428571429</v>
      </c>
      <c r="H124" s="137" t="str">
        <f>IFERROR(IF(OR(H$81=$C124,H$81=list!$C$4),VLOOKUP($E124,'Container Panel'!$B$41:$M$100,'Container Panel'!$I$38,0)*HLOOKUP(H$83,$F$146:$AS$206,$D124+1,0)/VLOOKUP(H$83,Input!$A$9:$H$48,Input!$H$6,0),""),"")</f>
        <v/>
      </c>
      <c r="I124" s="137" t="str">
        <f>IFERROR(IF(OR(I$81=$C124,I$81=list!$C$4),VLOOKUP($E124,'Container Panel'!$B$41:$M$100,'Container Panel'!$I$38,0)*HLOOKUP(I$83,$F$146:$AS$206,$D124+1,0)/VLOOKUP(I$83,Input!$A$9:$H$48,Input!$H$6,0),""),"")</f>
        <v/>
      </c>
      <c r="J124" s="137" t="str">
        <f>IFERROR(IF(OR(J$81=$C124,J$81=list!$C$4),VLOOKUP($E124,'Container Panel'!$B$41:$M$100,'Container Panel'!$I$38,0)*HLOOKUP(J$83,$F$146:$AS$206,$D124+1,0)/VLOOKUP(J$83,Input!$A$9:$H$48,Input!$H$6,0),""),"")</f>
        <v/>
      </c>
      <c r="K124" s="137" t="str">
        <f>IFERROR(IF(OR(K$81=$C124,K$81=list!$C$4),VLOOKUP($E124,'Container Panel'!$B$41:$M$100,'Container Panel'!$I$38,0)*HLOOKUP(K$83,$F$146:$AS$206,$D124+1,0)/VLOOKUP(K$83,Input!$A$9:$H$48,Input!$H$6,0),""),"")</f>
        <v/>
      </c>
      <c r="L124" s="137" t="str">
        <f>IFERROR(IF(OR(L$81=$C124,L$81=list!$C$4),VLOOKUP($E124,'Container Panel'!$B$41:$M$100,'Container Panel'!$I$38,0)*HLOOKUP(L$83,$F$146:$AS$206,$D124+1,0)/VLOOKUP(L$83,Input!$A$9:$H$48,Input!$H$6,0),""),"")</f>
        <v/>
      </c>
      <c r="M124" s="137" t="str">
        <f>IFERROR(IF(OR(M$81=$C124,M$81=list!$C$4),VLOOKUP($E124,'Container Panel'!$B$41:$M$100,'Container Panel'!$I$38,0)*HLOOKUP(M$83,$F$146:$AS$206,$D124+1,0)/VLOOKUP(M$83,Input!$A$9:$H$48,Input!$H$6,0),""),"")</f>
        <v/>
      </c>
      <c r="N124" s="137" t="str">
        <f>IFERROR(IF(OR(N$81=$C124,N$81=list!$C$4),VLOOKUP($E124,'Container Panel'!$B$41:$M$100,'Container Panel'!$I$38,0)*HLOOKUP(N$83,$F$146:$AS$206,$D124+1,0)/VLOOKUP(N$83,Input!$A$9:$H$48,Input!$H$6,0),""),"")</f>
        <v/>
      </c>
      <c r="O124" s="137" t="str">
        <f>IFERROR(IF(OR(O$81=$C124,O$81=list!$C$4),VLOOKUP($E124,'Container Panel'!$B$41:$M$100,'Container Panel'!$I$38,0)*HLOOKUP(O$83,$F$146:$AS$206,$D124+1,0)/VLOOKUP(O$83,Input!$A$9:$H$48,Input!$H$6,0),""),"")</f>
        <v/>
      </c>
      <c r="P124" s="137" t="str">
        <f>IFERROR(IF(OR(P$81=$C124,P$81=list!$C$4),VLOOKUP($E124,'Container Panel'!$B$41:$M$100,'Container Panel'!$I$38,0)*HLOOKUP(P$83,$F$146:$AS$206,$D124+1,0)/VLOOKUP(P$83,Input!$A$9:$H$48,Input!$H$6,0),""),"")</f>
        <v/>
      </c>
      <c r="Q124" s="137" t="str">
        <f>IFERROR(IF(OR(Q$81=$C124,Q$81=list!$C$4),VLOOKUP($E124,'Container Panel'!$B$41:$M$100,'Container Panel'!$I$38,0)*HLOOKUP(Q$83,$F$146:$AS$206,$D124+1,0)/VLOOKUP(Q$83,Input!$A$9:$H$48,Input!$H$6,0),""),"")</f>
        <v/>
      </c>
      <c r="R124" s="137" t="str">
        <f>IFERROR(IF(OR(R$81=$C124,R$81=list!$C$4),VLOOKUP($E124,'Container Panel'!$B$41:$M$100,'Container Panel'!$I$38,0)*HLOOKUP(R$83,$F$146:$AS$206,$D124+1,0)/VLOOKUP(R$83,Input!$A$9:$H$48,Input!$H$6,0),""),"")</f>
        <v/>
      </c>
      <c r="S124" s="137" t="str">
        <f>IFERROR(IF(OR(S$81=$C124,S$81=list!$C$4),VLOOKUP($E124,'Container Panel'!$B$41:$M$100,'Container Panel'!$I$38,0)*HLOOKUP(S$83,$F$146:$AS$206,$D124+1,0)/VLOOKUP(S$83,Input!$A$9:$H$48,Input!$H$6,0),""),"")</f>
        <v/>
      </c>
      <c r="T124" s="137" t="str">
        <f>IFERROR(IF(OR(T$81=$C124,T$81=list!$C$4),VLOOKUP($E124,'Container Panel'!$B$41:$M$100,'Container Panel'!$I$38,0)*HLOOKUP(T$83,$F$146:$AS$206,$D124+1,0)/VLOOKUP(T$83,Input!$A$9:$H$48,Input!$H$6,0),""),"")</f>
        <v/>
      </c>
      <c r="U124" s="137" t="str">
        <f>IFERROR(IF(OR(U$81=$C124,U$81=list!$C$4),VLOOKUP($E124,'Container Panel'!$B$41:$M$100,'Container Panel'!$I$38,0)*HLOOKUP(U$83,$F$146:$AS$206,$D124+1,0)/VLOOKUP(U$83,Input!$A$9:$H$48,Input!$H$6,0),""),"")</f>
        <v/>
      </c>
      <c r="V124" s="137" t="str">
        <f>IFERROR(IF(OR(V$81=$C124,V$81=list!$C$4),VLOOKUP($E124,'Container Panel'!$B$41:$M$100,'Container Panel'!$I$38,0)*HLOOKUP(V$83,$F$146:$AS$206,$D124+1,0)/VLOOKUP(V$83,Input!$A$9:$H$48,Input!$H$6,0),""),"")</f>
        <v/>
      </c>
      <c r="W124" s="137" t="str">
        <f>IFERROR(IF(OR(W$81=$C124,W$81=list!$C$4),VLOOKUP($E124,'Container Panel'!$B$41:$M$100,'Container Panel'!$I$38,0)*HLOOKUP(W$83,$F$146:$AS$206,$D124+1,0)/VLOOKUP(W$83,Input!$A$9:$H$48,Input!$H$6,0),""),"")</f>
        <v/>
      </c>
      <c r="X124" s="137" t="str">
        <f>IFERROR(IF(OR(X$81=$C124,X$81=list!$C$4),VLOOKUP($E124,'Container Panel'!$B$41:$M$100,'Container Panel'!$I$38,0)*HLOOKUP(X$83,$F$146:$AS$206,$D124+1,0)/VLOOKUP(X$83,Input!$A$9:$H$48,Input!$H$6,0),""),"")</f>
        <v/>
      </c>
      <c r="Y124" s="137" t="str">
        <f>IFERROR(IF(OR(Y$81=$C124,Y$81=list!$C$4),VLOOKUP($E124,'Container Panel'!$B$41:$M$100,'Container Panel'!$I$38,0)*HLOOKUP(Y$83,$F$146:$AS$206,$D124+1,0)/VLOOKUP(Y$83,Input!$A$9:$H$48,Input!$H$6,0),""),"")</f>
        <v/>
      </c>
      <c r="Z124" s="137" t="str">
        <f>IFERROR(IF(OR(Z$81=$C124,Z$81=list!$C$4),VLOOKUP($E124,'Container Panel'!$B$41:$M$100,'Container Panel'!$I$38,0)*HLOOKUP(Z$83,$F$146:$AS$206,$D124+1,0)/VLOOKUP(Z$83,Input!$A$9:$H$48,Input!$H$6,0),""),"")</f>
        <v/>
      </c>
      <c r="AA124" s="137" t="str">
        <f>IFERROR(IF(OR(AA$81=$C124,AA$81=list!$C$4),VLOOKUP($E124,'Container Panel'!$B$41:$M$100,'Container Panel'!$I$38,0)*HLOOKUP(AA$83,$F$146:$AS$206,$D124+1,0)/VLOOKUP(AA$83,Input!$A$9:$H$48,Input!$H$6,0),""),"")</f>
        <v/>
      </c>
      <c r="AB124" s="137" t="str">
        <f>IFERROR(IF(OR(AB$81=$C124,AB$81=list!$C$4),VLOOKUP($E124,'Container Panel'!$B$41:$M$100,'Container Panel'!$I$38,0)*HLOOKUP(AB$83,$F$146:$AS$206,$D124+1,0)/VLOOKUP(AB$83,Input!$A$9:$H$48,Input!$H$6,0),""),"")</f>
        <v/>
      </c>
      <c r="AC124" s="137" t="str">
        <f>IFERROR(IF(OR(AC$81=$C124,AC$81=list!$C$4),VLOOKUP($E124,'Container Panel'!$B$41:$M$100,'Container Panel'!$I$38,0)*HLOOKUP(AC$83,$F$146:$AS$206,$D124+1,0)/VLOOKUP(AC$83,Input!$A$9:$H$48,Input!$H$6,0),""),"")</f>
        <v/>
      </c>
      <c r="AD124" s="137" t="str">
        <f>IFERROR(IF(OR(AD$81=$C124,AD$81=list!$C$4),VLOOKUP($E124,'Container Panel'!$B$41:$M$100,'Container Panel'!$I$38,0)*HLOOKUP(AD$83,$F$146:$AS$206,$D124+1,0)/VLOOKUP(AD$83,Input!$A$9:$H$48,Input!$H$6,0),""),"")</f>
        <v/>
      </c>
      <c r="AE124" s="137" t="str">
        <f>IFERROR(IF(OR(AE$81=$C124,AE$81=list!$C$4),VLOOKUP($E124,'Container Panel'!$B$41:$M$100,'Container Panel'!$I$38,0)*HLOOKUP(AE$83,$F$146:$AS$206,$D124+1,0)/VLOOKUP(AE$83,Input!$A$9:$H$48,Input!$H$6,0),""),"")</f>
        <v/>
      </c>
      <c r="AF124" s="137" t="str">
        <f>IFERROR(IF(OR(AF$81=$C124,AF$81=list!$C$4),VLOOKUP($E124,'Container Panel'!$B$41:$M$100,'Container Panel'!$I$38,0)*HLOOKUP(AF$83,$F$146:$AS$206,$D124+1,0)/VLOOKUP(AF$83,Input!$A$9:$H$48,Input!$H$6,0),""),"")</f>
        <v/>
      </c>
      <c r="AG124" s="137" t="str">
        <f>IFERROR(IF(OR(AG$81=$C124,AG$81=list!$C$4),VLOOKUP($E124,'Container Panel'!$B$41:$M$100,'Container Panel'!$I$38,0)*HLOOKUP(AG$83,$F$146:$AS$206,$D124+1,0)/VLOOKUP(AG$83,Input!$A$9:$H$48,Input!$H$6,0),""),"")</f>
        <v/>
      </c>
      <c r="AH124" s="137" t="str">
        <f>IFERROR(IF(OR(AH$81=$C124,AH$81=list!$C$4),VLOOKUP($E124,'Container Panel'!$B$41:$M$100,'Container Panel'!$I$38,0)*HLOOKUP(AH$83,$F$146:$AS$206,$D124+1,0)/VLOOKUP(AH$83,Input!$A$9:$H$48,Input!$H$6,0),""),"")</f>
        <v/>
      </c>
      <c r="AI124" s="137" t="str">
        <f>IFERROR(IF(OR(AI$81=$C124,AI$81=list!$C$4),VLOOKUP($E124,'Container Panel'!$B$41:$M$100,'Container Panel'!$I$38,0)*HLOOKUP(AI$83,$F$146:$AS$206,$D124+1,0)/VLOOKUP(AI$83,Input!$A$9:$H$48,Input!$H$6,0),""),"")</f>
        <v/>
      </c>
      <c r="AJ124" s="137" t="str">
        <f>IFERROR(IF(OR(AJ$81=$C124,AJ$81=list!$C$4),VLOOKUP($E124,'Container Panel'!$B$41:$M$100,'Container Panel'!$I$38,0)*HLOOKUP(AJ$83,$F$146:$AS$206,$D124+1,0)/VLOOKUP(AJ$83,Input!$A$9:$H$48,Input!$H$6,0),""),"")</f>
        <v/>
      </c>
      <c r="AK124" s="137" t="str">
        <f>IFERROR(IF(OR(AK$81=$C124,AK$81=list!$C$4),VLOOKUP($E124,'Container Panel'!$B$41:$M$100,'Container Panel'!$I$38,0)*HLOOKUP(AK$83,$F$146:$AS$206,$D124+1,0)/VLOOKUP(AK$83,Input!$A$9:$H$48,Input!$H$6,0),""),"")</f>
        <v/>
      </c>
      <c r="AL124" s="137" t="str">
        <f>IFERROR(IF(OR(AL$81=$C124,AL$81=list!$C$4),VLOOKUP($E124,'Container Panel'!$B$41:$M$100,'Container Panel'!$I$38,0)*HLOOKUP(AL$83,$F$146:$AS$206,$D124+1,0)/VLOOKUP(AL$83,Input!$A$9:$H$48,Input!$H$6,0),""),"")</f>
        <v/>
      </c>
      <c r="AM124" s="137" t="str">
        <f>IFERROR(IF(OR(AM$81=$C124,AM$81=list!$C$4),VLOOKUP($E124,'Container Panel'!$B$41:$M$100,'Container Panel'!$I$38,0)*HLOOKUP(AM$83,$F$146:$AS$206,$D124+1,0)/VLOOKUP(AM$83,Input!$A$9:$H$48,Input!$H$6,0),""),"")</f>
        <v/>
      </c>
      <c r="AN124" s="137" t="str">
        <f>IFERROR(IF(OR(AN$81=$C124,AN$81=list!$C$4),VLOOKUP($E124,'Container Panel'!$B$41:$M$100,'Container Panel'!$I$38,0)*HLOOKUP(AN$83,$F$146:$AS$206,$D124+1,0)/VLOOKUP(AN$83,Input!$A$9:$H$48,Input!$H$6,0),""),"")</f>
        <v/>
      </c>
      <c r="AO124" s="137" t="str">
        <f>IFERROR(IF(OR(AO$81=$C124,AO$81=list!$C$4),VLOOKUP($E124,'Container Panel'!$B$41:$M$100,'Container Panel'!$I$38,0)*HLOOKUP(AO$83,$F$146:$AS$206,$D124+1,0)/VLOOKUP(AO$83,Input!$A$9:$H$48,Input!$H$6,0),""),"")</f>
        <v/>
      </c>
      <c r="AP124" s="137" t="str">
        <f>IFERROR(IF(OR(AP$81=$C124,AP$81=list!$C$4),VLOOKUP($E124,'Container Panel'!$B$41:$M$100,'Container Panel'!$I$38,0)*HLOOKUP(AP$83,$F$146:$AS$206,$D124+1,0)/VLOOKUP(AP$83,Input!$A$9:$H$48,Input!$H$6,0),""),"")</f>
        <v/>
      </c>
      <c r="AQ124" s="137" t="str">
        <f>IFERROR(IF(OR(AQ$81=$C124,AQ$81=list!$C$4),VLOOKUP($E124,'Container Panel'!$B$41:$M$100,'Container Panel'!$I$38,0)*HLOOKUP(AQ$83,$F$146:$AS$206,$D124+1,0)/VLOOKUP(AQ$83,Input!$A$9:$H$48,Input!$H$6,0),""),"")</f>
        <v/>
      </c>
      <c r="AR124" s="137" t="str">
        <f>IFERROR(IF(OR(AR$81=$C124,AR$81=list!$C$4),VLOOKUP($E124,'Container Panel'!$B$41:$M$100,'Container Panel'!$I$38,0)*HLOOKUP(AR$83,$F$146:$AS$206,$D124+1,0)/VLOOKUP(AR$83,Input!$A$9:$H$48,Input!$H$6,0),""),"")</f>
        <v/>
      </c>
      <c r="AS124" s="137" t="str">
        <f>IFERROR(IF(OR(AS$81=$C124,AS$81=list!$C$4),VLOOKUP($E124,'Container Panel'!$B$41:$M$100,'Container Panel'!$I$38,0)*HLOOKUP(AS$83,$F$146:$AS$206,$D124+1,0)/VLOOKUP(AS$83,Input!$A$9:$H$48,Input!$H$6,0),""),"")</f>
        <v/>
      </c>
    </row>
    <row r="125" spans="3:45">
      <c r="C125" s="74" t="str">
        <f>IFERROR(VLOOKUP($E125,'Container Panel'!$B$41:$M$100,'Container Panel'!$K$38,0),"")</f>
        <v/>
      </c>
      <c r="D125" s="74">
        <v>42</v>
      </c>
      <c r="E125" s="135">
        <f t="shared" si="14"/>
        <v>0</v>
      </c>
      <c r="F125" s="137" t="str">
        <f ca="1">IFERROR(IF(OR(F$81=$C125,F$81=list!$C$4),VLOOKUP($E125,'Container Panel'!$B$41:$M$100,'Container Panel'!$I$38,0)*HLOOKUP(F$83,$F$146:$AS$206,$D125+1,0)/VLOOKUP(F$83,Input!$A$9:$H$48,Input!$H$6,0),""),"")</f>
        <v/>
      </c>
      <c r="G125" s="137" t="str">
        <f ca="1">IFERROR(IF(OR(G$81=$C125,G$81=list!$C$4),VLOOKUP($E125,'Container Panel'!$B$41:$M$100,'Container Panel'!$I$38,0)*HLOOKUP(G$83,$F$146:$AS$206,$D125+1,0)/VLOOKUP(G$83,Input!$A$9:$H$48,Input!$H$6,0),""),"")</f>
        <v/>
      </c>
      <c r="H125" s="137" t="str">
        <f ca="1">IFERROR(IF(OR(H$81=$C125,H$81=list!$C$4),VLOOKUP($E125,'Container Panel'!$B$41:$M$100,'Container Panel'!$I$38,0)*HLOOKUP(H$83,$F$146:$AS$206,$D125+1,0)/VLOOKUP(H$83,Input!$A$9:$H$48,Input!$H$6,0),""),"")</f>
        <v/>
      </c>
      <c r="I125" s="137" t="str">
        <f ca="1">IFERROR(IF(OR(I$81=$C125,I$81=list!$C$4),VLOOKUP($E125,'Container Panel'!$B$41:$M$100,'Container Panel'!$I$38,0)*HLOOKUP(I$83,$F$146:$AS$206,$D125+1,0)/VLOOKUP(I$83,Input!$A$9:$H$48,Input!$H$6,0),""),"")</f>
        <v/>
      </c>
      <c r="J125" s="137" t="str">
        <f ca="1">IFERROR(IF(OR(J$81=$C125,J$81=list!$C$4),VLOOKUP($E125,'Container Panel'!$B$41:$M$100,'Container Panel'!$I$38,0)*HLOOKUP(J$83,$F$146:$AS$206,$D125+1,0)/VLOOKUP(J$83,Input!$A$9:$H$48,Input!$H$6,0),""),"")</f>
        <v/>
      </c>
      <c r="K125" s="137" t="str">
        <f ca="1">IFERROR(IF(OR(K$81=$C125,K$81=list!$C$4),VLOOKUP($E125,'Container Panel'!$B$41:$M$100,'Container Panel'!$I$38,0)*HLOOKUP(K$83,$F$146:$AS$206,$D125+1,0)/VLOOKUP(K$83,Input!$A$9:$H$48,Input!$H$6,0),""),"")</f>
        <v/>
      </c>
      <c r="L125" s="137" t="str">
        <f ca="1">IFERROR(IF(OR(L$81=$C125,L$81=list!$C$4),VLOOKUP($E125,'Container Panel'!$B$41:$M$100,'Container Panel'!$I$38,0)*HLOOKUP(L$83,$F$146:$AS$206,$D125+1,0)/VLOOKUP(L$83,Input!$A$9:$H$48,Input!$H$6,0),""),"")</f>
        <v/>
      </c>
      <c r="M125" s="137" t="str">
        <f ca="1">IFERROR(IF(OR(M$81=$C125,M$81=list!$C$4),VLOOKUP($E125,'Container Panel'!$B$41:$M$100,'Container Panel'!$I$38,0)*HLOOKUP(M$83,$F$146:$AS$206,$D125+1,0)/VLOOKUP(M$83,Input!$A$9:$H$48,Input!$H$6,0),""),"")</f>
        <v/>
      </c>
      <c r="N125" s="137" t="str">
        <f ca="1">IFERROR(IF(OR(N$81=$C125,N$81=list!$C$4),VLOOKUP($E125,'Container Panel'!$B$41:$M$100,'Container Panel'!$I$38,0)*HLOOKUP(N$83,$F$146:$AS$206,$D125+1,0)/VLOOKUP(N$83,Input!$A$9:$H$48,Input!$H$6,0),""),"")</f>
        <v/>
      </c>
      <c r="O125" s="137" t="str">
        <f ca="1">IFERROR(IF(OR(O$81=$C125,O$81=list!$C$4),VLOOKUP($E125,'Container Panel'!$B$41:$M$100,'Container Panel'!$I$38,0)*HLOOKUP(O$83,$F$146:$AS$206,$D125+1,0)/VLOOKUP(O$83,Input!$A$9:$H$48,Input!$H$6,0),""),"")</f>
        <v/>
      </c>
      <c r="P125" s="137" t="str">
        <f ca="1">IFERROR(IF(OR(P$81=$C125,P$81=list!$C$4),VLOOKUP($E125,'Container Panel'!$B$41:$M$100,'Container Panel'!$I$38,0)*HLOOKUP(P$83,$F$146:$AS$206,$D125+1,0)/VLOOKUP(P$83,Input!$A$9:$H$48,Input!$H$6,0),""),"")</f>
        <v/>
      </c>
      <c r="Q125" s="137" t="str">
        <f ca="1">IFERROR(IF(OR(Q$81=$C125,Q$81=list!$C$4),VLOOKUP($E125,'Container Panel'!$B$41:$M$100,'Container Panel'!$I$38,0)*HLOOKUP(Q$83,$F$146:$AS$206,$D125+1,0)/VLOOKUP(Q$83,Input!$A$9:$H$48,Input!$H$6,0),""),"")</f>
        <v/>
      </c>
      <c r="R125" s="137" t="str">
        <f ca="1">IFERROR(IF(OR(R$81=$C125,R$81=list!$C$4),VLOOKUP($E125,'Container Panel'!$B$41:$M$100,'Container Panel'!$I$38,0)*HLOOKUP(R$83,$F$146:$AS$206,$D125+1,0)/VLOOKUP(R$83,Input!$A$9:$H$48,Input!$H$6,0),""),"")</f>
        <v/>
      </c>
      <c r="S125" s="137" t="str">
        <f ca="1">IFERROR(IF(OR(S$81=$C125,S$81=list!$C$4),VLOOKUP($E125,'Container Panel'!$B$41:$M$100,'Container Panel'!$I$38,0)*HLOOKUP(S$83,$F$146:$AS$206,$D125+1,0)/VLOOKUP(S$83,Input!$A$9:$H$48,Input!$H$6,0),""),"")</f>
        <v/>
      </c>
      <c r="T125" s="137" t="str">
        <f ca="1">IFERROR(IF(OR(T$81=$C125,T$81=list!$C$4),VLOOKUP($E125,'Container Panel'!$B$41:$M$100,'Container Panel'!$I$38,0)*HLOOKUP(T$83,$F$146:$AS$206,$D125+1,0)/VLOOKUP(T$83,Input!$A$9:$H$48,Input!$H$6,0),""),"")</f>
        <v/>
      </c>
      <c r="U125" s="137" t="str">
        <f ca="1">IFERROR(IF(OR(U$81=$C125,U$81=list!$C$4),VLOOKUP($E125,'Container Panel'!$B$41:$M$100,'Container Panel'!$I$38,0)*HLOOKUP(U$83,$F$146:$AS$206,$D125+1,0)/VLOOKUP(U$83,Input!$A$9:$H$48,Input!$H$6,0),""),"")</f>
        <v/>
      </c>
      <c r="V125" s="137" t="str">
        <f ca="1">IFERROR(IF(OR(V$81=$C125,V$81=list!$C$4),VLOOKUP($E125,'Container Panel'!$B$41:$M$100,'Container Panel'!$I$38,0)*HLOOKUP(V$83,$F$146:$AS$206,$D125+1,0)/VLOOKUP(V$83,Input!$A$9:$H$48,Input!$H$6,0),""),"")</f>
        <v/>
      </c>
      <c r="W125" s="137" t="str">
        <f ca="1">IFERROR(IF(OR(W$81=$C125,W$81=list!$C$4),VLOOKUP($E125,'Container Panel'!$B$41:$M$100,'Container Panel'!$I$38,0)*HLOOKUP(W$83,$F$146:$AS$206,$D125+1,0)/VLOOKUP(W$83,Input!$A$9:$H$48,Input!$H$6,0),""),"")</f>
        <v/>
      </c>
      <c r="X125" s="137" t="str">
        <f ca="1">IFERROR(IF(OR(X$81=$C125,X$81=list!$C$4),VLOOKUP($E125,'Container Panel'!$B$41:$M$100,'Container Panel'!$I$38,0)*HLOOKUP(X$83,$F$146:$AS$206,$D125+1,0)/VLOOKUP(X$83,Input!$A$9:$H$48,Input!$H$6,0),""),"")</f>
        <v/>
      </c>
      <c r="Y125" s="137" t="str">
        <f ca="1">IFERROR(IF(OR(Y$81=$C125,Y$81=list!$C$4),VLOOKUP($E125,'Container Panel'!$B$41:$M$100,'Container Panel'!$I$38,0)*HLOOKUP(Y$83,$F$146:$AS$206,$D125+1,0)/VLOOKUP(Y$83,Input!$A$9:$H$48,Input!$H$6,0),""),"")</f>
        <v/>
      </c>
      <c r="Z125" s="137" t="str">
        <f ca="1">IFERROR(IF(OR(Z$81=$C125,Z$81=list!$C$4),VLOOKUP($E125,'Container Panel'!$B$41:$M$100,'Container Panel'!$I$38,0)*HLOOKUP(Z$83,$F$146:$AS$206,$D125+1,0)/VLOOKUP(Z$83,Input!$A$9:$H$48,Input!$H$6,0),""),"")</f>
        <v/>
      </c>
      <c r="AA125" s="137" t="str">
        <f ca="1">IFERROR(IF(OR(AA$81=$C125,AA$81=list!$C$4),VLOOKUP($E125,'Container Panel'!$B$41:$M$100,'Container Panel'!$I$38,0)*HLOOKUP(AA$83,$F$146:$AS$206,$D125+1,0)/VLOOKUP(AA$83,Input!$A$9:$H$48,Input!$H$6,0),""),"")</f>
        <v/>
      </c>
      <c r="AB125" s="137" t="str">
        <f ca="1">IFERROR(IF(OR(AB$81=$C125,AB$81=list!$C$4),VLOOKUP($E125,'Container Panel'!$B$41:$M$100,'Container Panel'!$I$38,0)*HLOOKUP(AB$83,$F$146:$AS$206,$D125+1,0)/VLOOKUP(AB$83,Input!$A$9:$H$48,Input!$H$6,0),""),"")</f>
        <v/>
      </c>
      <c r="AC125" s="137" t="str">
        <f ca="1">IFERROR(IF(OR(AC$81=$C125,AC$81=list!$C$4),VLOOKUP($E125,'Container Panel'!$B$41:$M$100,'Container Panel'!$I$38,0)*HLOOKUP(AC$83,$F$146:$AS$206,$D125+1,0)/VLOOKUP(AC$83,Input!$A$9:$H$48,Input!$H$6,0),""),"")</f>
        <v/>
      </c>
      <c r="AD125" s="137" t="str">
        <f ca="1">IFERROR(IF(OR(AD$81=$C125,AD$81=list!$C$4),VLOOKUP($E125,'Container Panel'!$B$41:$M$100,'Container Panel'!$I$38,0)*HLOOKUP(AD$83,$F$146:$AS$206,$D125+1,0)/VLOOKUP(AD$83,Input!$A$9:$H$48,Input!$H$6,0),""),"")</f>
        <v/>
      </c>
      <c r="AE125" s="137" t="str">
        <f ca="1">IFERROR(IF(OR(AE$81=$C125,AE$81=list!$C$4),VLOOKUP($E125,'Container Panel'!$B$41:$M$100,'Container Panel'!$I$38,0)*HLOOKUP(AE$83,$F$146:$AS$206,$D125+1,0)/VLOOKUP(AE$83,Input!$A$9:$H$48,Input!$H$6,0),""),"")</f>
        <v/>
      </c>
      <c r="AF125" s="137" t="str">
        <f ca="1">IFERROR(IF(OR(AF$81=$C125,AF$81=list!$C$4),VLOOKUP($E125,'Container Panel'!$B$41:$M$100,'Container Panel'!$I$38,0)*HLOOKUP(AF$83,$F$146:$AS$206,$D125+1,0)/VLOOKUP(AF$83,Input!$A$9:$H$48,Input!$H$6,0),""),"")</f>
        <v/>
      </c>
      <c r="AG125" s="137" t="str">
        <f ca="1">IFERROR(IF(OR(AG$81=$C125,AG$81=list!$C$4),VLOOKUP($E125,'Container Panel'!$B$41:$M$100,'Container Panel'!$I$38,0)*HLOOKUP(AG$83,$F$146:$AS$206,$D125+1,0)/VLOOKUP(AG$83,Input!$A$9:$H$48,Input!$H$6,0),""),"")</f>
        <v/>
      </c>
      <c r="AH125" s="137" t="str">
        <f ca="1">IFERROR(IF(OR(AH$81=$C125,AH$81=list!$C$4),VLOOKUP($E125,'Container Panel'!$B$41:$M$100,'Container Panel'!$I$38,0)*HLOOKUP(AH$83,$F$146:$AS$206,$D125+1,0)/VLOOKUP(AH$83,Input!$A$9:$H$48,Input!$H$6,0),""),"")</f>
        <v/>
      </c>
      <c r="AI125" s="137" t="str">
        <f ca="1">IFERROR(IF(OR(AI$81=$C125,AI$81=list!$C$4),VLOOKUP($E125,'Container Panel'!$B$41:$M$100,'Container Panel'!$I$38,0)*HLOOKUP(AI$83,$F$146:$AS$206,$D125+1,0)/VLOOKUP(AI$83,Input!$A$9:$H$48,Input!$H$6,0),""),"")</f>
        <v/>
      </c>
      <c r="AJ125" s="137" t="str">
        <f ca="1">IFERROR(IF(OR(AJ$81=$C125,AJ$81=list!$C$4),VLOOKUP($E125,'Container Panel'!$B$41:$M$100,'Container Panel'!$I$38,0)*HLOOKUP(AJ$83,$F$146:$AS$206,$D125+1,0)/VLOOKUP(AJ$83,Input!$A$9:$H$48,Input!$H$6,0),""),"")</f>
        <v/>
      </c>
      <c r="AK125" s="137" t="str">
        <f ca="1">IFERROR(IF(OR(AK$81=$C125,AK$81=list!$C$4),VLOOKUP($E125,'Container Panel'!$B$41:$M$100,'Container Panel'!$I$38,0)*HLOOKUP(AK$83,$F$146:$AS$206,$D125+1,0)/VLOOKUP(AK$83,Input!$A$9:$H$48,Input!$H$6,0),""),"")</f>
        <v/>
      </c>
      <c r="AL125" s="137" t="str">
        <f ca="1">IFERROR(IF(OR(AL$81=$C125,AL$81=list!$C$4),VLOOKUP($E125,'Container Panel'!$B$41:$M$100,'Container Panel'!$I$38,0)*HLOOKUP(AL$83,$F$146:$AS$206,$D125+1,0)/VLOOKUP(AL$83,Input!$A$9:$H$48,Input!$H$6,0),""),"")</f>
        <v/>
      </c>
      <c r="AM125" s="137" t="str">
        <f ca="1">IFERROR(IF(OR(AM$81=$C125,AM$81=list!$C$4),VLOOKUP($E125,'Container Panel'!$B$41:$M$100,'Container Panel'!$I$38,0)*HLOOKUP(AM$83,$F$146:$AS$206,$D125+1,0)/VLOOKUP(AM$83,Input!$A$9:$H$48,Input!$H$6,0),""),"")</f>
        <v/>
      </c>
      <c r="AN125" s="137" t="str">
        <f ca="1">IFERROR(IF(OR(AN$81=$C125,AN$81=list!$C$4),VLOOKUP($E125,'Container Panel'!$B$41:$M$100,'Container Panel'!$I$38,0)*HLOOKUP(AN$83,$F$146:$AS$206,$D125+1,0)/VLOOKUP(AN$83,Input!$A$9:$H$48,Input!$H$6,0),""),"")</f>
        <v/>
      </c>
      <c r="AO125" s="137" t="str">
        <f ca="1">IFERROR(IF(OR(AO$81=$C125,AO$81=list!$C$4),VLOOKUP($E125,'Container Panel'!$B$41:$M$100,'Container Panel'!$I$38,0)*HLOOKUP(AO$83,$F$146:$AS$206,$D125+1,0)/VLOOKUP(AO$83,Input!$A$9:$H$48,Input!$H$6,0),""),"")</f>
        <v/>
      </c>
      <c r="AP125" s="137" t="str">
        <f ca="1">IFERROR(IF(OR(AP$81=$C125,AP$81=list!$C$4),VLOOKUP($E125,'Container Panel'!$B$41:$M$100,'Container Panel'!$I$38,0)*HLOOKUP(AP$83,$F$146:$AS$206,$D125+1,0)/VLOOKUP(AP$83,Input!$A$9:$H$48,Input!$H$6,0),""),"")</f>
        <v/>
      </c>
      <c r="AQ125" s="137" t="str">
        <f ca="1">IFERROR(IF(OR(AQ$81=$C125,AQ$81=list!$C$4),VLOOKUP($E125,'Container Panel'!$B$41:$M$100,'Container Panel'!$I$38,0)*HLOOKUP(AQ$83,$F$146:$AS$206,$D125+1,0)/VLOOKUP(AQ$83,Input!$A$9:$H$48,Input!$H$6,0),""),"")</f>
        <v/>
      </c>
      <c r="AR125" s="137" t="str">
        <f ca="1">IFERROR(IF(OR(AR$81=$C125,AR$81=list!$C$4),VLOOKUP($E125,'Container Panel'!$B$41:$M$100,'Container Panel'!$I$38,0)*HLOOKUP(AR$83,$F$146:$AS$206,$D125+1,0)/VLOOKUP(AR$83,Input!$A$9:$H$48,Input!$H$6,0),""),"")</f>
        <v/>
      </c>
      <c r="AS125" s="137" t="str">
        <f ca="1">IFERROR(IF(OR(AS$81=$C125,AS$81=list!$C$4),VLOOKUP($E125,'Container Panel'!$B$41:$M$100,'Container Panel'!$I$38,0)*HLOOKUP(AS$83,$F$146:$AS$206,$D125+1,0)/VLOOKUP(AS$83,Input!$A$9:$H$48,Input!$H$6,0),""),"")</f>
        <v/>
      </c>
    </row>
    <row r="126" spans="3:45">
      <c r="C126" s="74" t="str">
        <f>IFERROR(VLOOKUP($E126,'Container Panel'!$B$41:$M$100,'Container Panel'!$K$38,0),"")</f>
        <v/>
      </c>
      <c r="D126" s="74">
        <v>43</v>
      </c>
      <c r="E126" s="135">
        <f t="shared" si="14"/>
        <v>0</v>
      </c>
      <c r="F126" s="137" t="str">
        <f ca="1">IFERROR(IF(OR(F$81=$C126,F$81=list!$C$4),VLOOKUP($E126,'Container Panel'!$B$41:$M$100,'Container Panel'!$I$38,0)*HLOOKUP(F$83,$F$146:$AS$206,$D126+1,0)/VLOOKUP(F$83,Input!$A$9:$H$48,Input!$H$6,0),""),"")</f>
        <v/>
      </c>
      <c r="G126" s="137" t="str">
        <f ca="1">IFERROR(IF(OR(G$81=$C126,G$81=list!$C$4),VLOOKUP($E126,'Container Panel'!$B$41:$M$100,'Container Panel'!$I$38,0)*HLOOKUP(G$83,$F$146:$AS$206,$D126+1,0)/VLOOKUP(G$83,Input!$A$9:$H$48,Input!$H$6,0),""),"")</f>
        <v/>
      </c>
      <c r="H126" s="137" t="str">
        <f ca="1">IFERROR(IF(OR(H$81=$C126,H$81=list!$C$4),VLOOKUP($E126,'Container Panel'!$B$41:$M$100,'Container Panel'!$I$38,0)*HLOOKUP(H$83,$F$146:$AS$206,$D126+1,0)/VLOOKUP(H$83,Input!$A$9:$H$48,Input!$H$6,0),""),"")</f>
        <v/>
      </c>
      <c r="I126" s="137" t="str">
        <f ca="1">IFERROR(IF(OR(I$81=$C126,I$81=list!$C$4),VLOOKUP($E126,'Container Panel'!$B$41:$M$100,'Container Panel'!$I$38,0)*HLOOKUP(I$83,$F$146:$AS$206,$D126+1,0)/VLOOKUP(I$83,Input!$A$9:$H$48,Input!$H$6,0),""),"")</f>
        <v/>
      </c>
      <c r="J126" s="137" t="str">
        <f ca="1">IFERROR(IF(OR(J$81=$C126,J$81=list!$C$4),VLOOKUP($E126,'Container Panel'!$B$41:$M$100,'Container Panel'!$I$38,0)*HLOOKUP(J$83,$F$146:$AS$206,$D126+1,0)/VLOOKUP(J$83,Input!$A$9:$H$48,Input!$H$6,0),""),"")</f>
        <v/>
      </c>
      <c r="K126" s="137" t="str">
        <f ca="1">IFERROR(IF(OR(K$81=$C126,K$81=list!$C$4),VLOOKUP($E126,'Container Panel'!$B$41:$M$100,'Container Panel'!$I$38,0)*HLOOKUP(K$83,$F$146:$AS$206,$D126+1,0)/VLOOKUP(K$83,Input!$A$9:$H$48,Input!$H$6,0),""),"")</f>
        <v/>
      </c>
      <c r="L126" s="137" t="str">
        <f ca="1">IFERROR(IF(OR(L$81=$C126,L$81=list!$C$4),VLOOKUP($E126,'Container Panel'!$B$41:$M$100,'Container Panel'!$I$38,0)*HLOOKUP(L$83,$F$146:$AS$206,$D126+1,0)/VLOOKUP(L$83,Input!$A$9:$H$48,Input!$H$6,0),""),"")</f>
        <v/>
      </c>
      <c r="M126" s="137" t="str">
        <f ca="1">IFERROR(IF(OR(M$81=$C126,M$81=list!$C$4),VLOOKUP($E126,'Container Panel'!$B$41:$M$100,'Container Panel'!$I$38,0)*HLOOKUP(M$83,$F$146:$AS$206,$D126+1,0)/VLOOKUP(M$83,Input!$A$9:$H$48,Input!$H$6,0),""),"")</f>
        <v/>
      </c>
      <c r="N126" s="137" t="str">
        <f ca="1">IFERROR(IF(OR(N$81=$C126,N$81=list!$C$4),VLOOKUP($E126,'Container Panel'!$B$41:$M$100,'Container Panel'!$I$38,0)*HLOOKUP(N$83,$F$146:$AS$206,$D126+1,0)/VLOOKUP(N$83,Input!$A$9:$H$48,Input!$H$6,0),""),"")</f>
        <v/>
      </c>
      <c r="O126" s="137" t="str">
        <f ca="1">IFERROR(IF(OR(O$81=$C126,O$81=list!$C$4),VLOOKUP($E126,'Container Panel'!$B$41:$M$100,'Container Panel'!$I$38,0)*HLOOKUP(O$83,$F$146:$AS$206,$D126+1,0)/VLOOKUP(O$83,Input!$A$9:$H$48,Input!$H$6,0),""),"")</f>
        <v/>
      </c>
      <c r="P126" s="137" t="str">
        <f ca="1">IFERROR(IF(OR(P$81=$C126,P$81=list!$C$4),VLOOKUP($E126,'Container Panel'!$B$41:$M$100,'Container Panel'!$I$38,0)*HLOOKUP(P$83,$F$146:$AS$206,$D126+1,0)/VLOOKUP(P$83,Input!$A$9:$H$48,Input!$H$6,0),""),"")</f>
        <v/>
      </c>
      <c r="Q126" s="137" t="str">
        <f ca="1">IFERROR(IF(OR(Q$81=$C126,Q$81=list!$C$4),VLOOKUP($E126,'Container Panel'!$B$41:$M$100,'Container Panel'!$I$38,0)*HLOOKUP(Q$83,$F$146:$AS$206,$D126+1,0)/VLOOKUP(Q$83,Input!$A$9:$H$48,Input!$H$6,0),""),"")</f>
        <v/>
      </c>
      <c r="R126" s="137" t="str">
        <f ca="1">IFERROR(IF(OR(R$81=$C126,R$81=list!$C$4),VLOOKUP($E126,'Container Panel'!$B$41:$M$100,'Container Panel'!$I$38,0)*HLOOKUP(R$83,$F$146:$AS$206,$D126+1,0)/VLOOKUP(R$83,Input!$A$9:$H$48,Input!$H$6,0),""),"")</f>
        <v/>
      </c>
      <c r="S126" s="137" t="str">
        <f ca="1">IFERROR(IF(OR(S$81=$C126,S$81=list!$C$4),VLOOKUP($E126,'Container Panel'!$B$41:$M$100,'Container Panel'!$I$38,0)*HLOOKUP(S$83,$F$146:$AS$206,$D126+1,0)/VLOOKUP(S$83,Input!$A$9:$H$48,Input!$H$6,0),""),"")</f>
        <v/>
      </c>
      <c r="T126" s="137" t="str">
        <f ca="1">IFERROR(IF(OR(T$81=$C126,T$81=list!$C$4),VLOOKUP($E126,'Container Panel'!$B$41:$M$100,'Container Panel'!$I$38,0)*HLOOKUP(T$83,$F$146:$AS$206,$D126+1,0)/VLOOKUP(T$83,Input!$A$9:$H$48,Input!$H$6,0),""),"")</f>
        <v/>
      </c>
      <c r="U126" s="137" t="str">
        <f ca="1">IFERROR(IF(OR(U$81=$C126,U$81=list!$C$4),VLOOKUP($E126,'Container Panel'!$B$41:$M$100,'Container Panel'!$I$38,0)*HLOOKUP(U$83,$F$146:$AS$206,$D126+1,0)/VLOOKUP(U$83,Input!$A$9:$H$48,Input!$H$6,0),""),"")</f>
        <v/>
      </c>
      <c r="V126" s="137" t="str">
        <f ca="1">IFERROR(IF(OR(V$81=$C126,V$81=list!$C$4),VLOOKUP($E126,'Container Panel'!$B$41:$M$100,'Container Panel'!$I$38,0)*HLOOKUP(V$83,$F$146:$AS$206,$D126+1,0)/VLOOKUP(V$83,Input!$A$9:$H$48,Input!$H$6,0),""),"")</f>
        <v/>
      </c>
      <c r="W126" s="137" t="str">
        <f ca="1">IFERROR(IF(OR(W$81=$C126,W$81=list!$C$4),VLOOKUP($E126,'Container Panel'!$B$41:$M$100,'Container Panel'!$I$38,0)*HLOOKUP(W$83,$F$146:$AS$206,$D126+1,0)/VLOOKUP(W$83,Input!$A$9:$H$48,Input!$H$6,0),""),"")</f>
        <v/>
      </c>
      <c r="X126" s="137" t="str">
        <f ca="1">IFERROR(IF(OR(X$81=$C126,X$81=list!$C$4),VLOOKUP($E126,'Container Panel'!$B$41:$M$100,'Container Panel'!$I$38,0)*HLOOKUP(X$83,$F$146:$AS$206,$D126+1,0)/VLOOKUP(X$83,Input!$A$9:$H$48,Input!$H$6,0),""),"")</f>
        <v/>
      </c>
      <c r="Y126" s="137" t="str">
        <f ca="1">IFERROR(IF(OR(Y$81=$C126,Y$81=list!$C$4),VLOOKUP($E126,'Container Panel'!$B$41:$M$100,'Container Panel'!$I$38,0)*HLOOKUP(Y$83,$F$146:$AS$206,$D126+1,0)/VLOOKUP(Y$83,Input!$A$9:$H$48,Input!$H$6,0),""),"")</f>
        <v/>
      </c>
      <c r="Z126" s="137" t="str">
        <f ca="1">IFERROR(IF(OR(Z$81=$C126,Z$81=list!$C$4),VLOOKUP($E126,'Container Panel'!$B$41:$M$100,'Container Panel'!$I$38,0)*HLOOKUP(Z$83,$F$146:$AS$206,$D126+1,0)/VLOOKUP(Z$83,Input!$A$9:$H$48,Input!$H$6,0),""),"")</f>
        <v/>
      </c>
      <c r="AA126" s="137" t="str">
        <f ca="1">IFERROR(IF(OR(AA$81=$C126,AA$81=list!$C$4),VLOOKUP($E126,'Container Panel'!$B$41:$M$100,'Container Panel'!$I$38,0)*HLOOKUP(AA$83,$F$146:$AS$206,$D126+1,0)/VLOOKUP(AA$83,Input!$A$9:$H$48,Input!$H$6,0),""),"")</f>
        <v/>
      </c>
      <c r="AB126" s="137" t="str">
        <f ca="1">IFERROR(IF(OR(AB$81=$C126,AB$81=list!$C$4),VLOOKUP($E126,'Container Panel'!$B$41:$M$100,'Container Panel'!$I$38,0)*HLOOKUP(AB$83,$F$146:$AS$206,$D126+1,0)/VLOOKUP(AB$83,Input!$A$9:$H$48,Input!$H$6,0),""),"")</f>
        <v/>
      </c>
      <c r="AC126" s="137" t="str">
        <f ca="1">IFERROR(IF(OR(AC$81=$C126,AC$81=list!$C$4),VLOOKUP($E126,'Container Panel'!$B$41:$M$100,'Container Panel'!$I$38,0)*HLOOKUP(AC$83,$F$146:$AS$206,$D126+1,0)/VLOOKUP(AC$83,Input!$A$9:$H$48,Input!$H$6,0),""),"")</f>
        <v/>
      </c>
      <c r="AD126" s="137" t="str">
        <f ca="1">IFERROR(IF(OR(AD$81=$C126,AD$81=list!$C$4),VLOOKUP($E126,'Container Panel'!$B$41:$M$100,'Container Panel'!$I$38,0)*HLOOKUP(AD$83,$F$146:$AS$206,$D126+1,0)/VLOOKUP(AD$83,Input!$A$9:$H$48,Input!$H$6,0),""),"")</f>
        <v/>
      </c>
      <c r="AE126" s="137" t="str">
        <f ca="1">IFERROR(IF(OR(AE$81=$C126,AE$81=list!$C$4),VLOOKUP($E126,'Container Panel'!$B$41:$M$100,'Container Panel'!$I$38,0)*HLOOKUP(AE$83,$F$146:$AS$206,$D126+1,0)/VLOOKUP(AE$83,Input!$A$9:$H$48,Input!$H$6,0),""),"")</f>
        <v/>
      </c>
      <c r="AF126" s="137" t="str">
        <f ca="1">IFERROR(IF(OR(AF$81=$C126,AF$81=list!$C$4),VLOOKUP($E126,'Container Panel'!$B$41:$M$100,'Container Panel'!$I$38,0)*HLOOKUP(AF$83,$F$146:$AS$206,$D126+1,0)/VLOOKUP(AF$83,Input!$A$9:$H$48,Input!$H$6,0),""),"")</f>
        <v/>
      </c>
      <c r="AG126" s="137" t="str">
        <f ca="1">IFERROR(IF(OR(AG$81=$C126,AG$81=list!$C$4),VLOOKUP($E126,'Container Panel'!$B$41:$M$100,'Container Panel'!$I$38,0)*HLOOKUP(AG$83,$F$146:$AS$206,$D126+1,0)/VLOOKUP(AG$83,Input!$A$9:$H$48,Input!$H$6,0),""),"")</f>
        <v/>
      </c>
      <c r="AH126" s="137" t="str">
        <f ca="1">IFERROR(IF(OR(AH$81=$C126,AH$81=list!$C$4),VLOOKUP($E126,'Container Panel'!$B$41:$M$100,'Container Panel'!$I$38,0)*HLOOKUP(AH$83,$F$146:$AS$206,$D126+1,0)/VLOOKUP(AH$83,Input!$A$9:$H$48,Input!$H$6,0),""),"")</f>
        <v/>
      </c>
      <c r="AI126" s="137" t="str">
        <f ca="1">IFERROR(IF(OR(AI$81=$C126,AI$81=list!$C$4),VLOOKUP($E126,'Container Panel'!$B$41:$M$100,'Container Panel'!$I$38,0)*HLOOKUP(AI$83,$F$146:$AS$206,$D126+1,0)/VLOOKUP(AI$83,Input!$A$9:$H$48,Input!$H$6,0),""),"")</f>
        <v/>
      </c>
      <c r="AJ126" s="137" t="str">
        <f ca="1">IFERROR(IF(OR(AJ$81=$C126,AJ$81=list!$C$4),VLOOKUP($E126,'Container Panel'!$B$41:$M$100,'Container Panel'!$I$38,0)*HLOOKUP(AJ$83,$F$146:$AS$206,$D126+1,0)/VLOOKUP(AJ$83,Input!$A$9:$H$48,Input!$H$6,0),""),"")</f>
        <v/>
      </c>
      <c r="AK126" s="137" t="str">
        <f ca="1">IFERROR(IF(OR(AK$81=$C126,AK$81=list!$C$4),VLOOKUP($E126,'Container Panel'!$B$41:$M$100,'Container Panel'!$I$38,0)*HLOOKUP(AK$83,$F$146:$AS$206,$D126+1,0)/VLOOKUP(AK$83,Input!$A$9:$H$48,Input!$H$6,0),""),"")</f>
        <v/>
      </c>
      <c r="AL126" s="137" t="str">
        <f ca="1">IFERROR(IF(OR(AL$81=$C126,AL$81=list!$C$4),VLOOKUP($E126,'Container Panel'!$B$41:$M$100,'Container Panel'!$I$38,0)*HLOOKUP(AL$83,$F$146:$AS$206,$D126+1,0)/VLOOKUP(AL$83,Input!$A$9:$H$48,Input!$H$6,0),""),"")</f>
        <v/>
      </c>
      <c r="AM126" s="137" t="str">
        <f ca="1">IFERROR(IF(OR(AM$81=$C126,AM$81=list!$C$4),VLOOKUP($E126,'Container Panel'!$B$41:$M$100,'Container Panel'!$I$38,0)*HLOOKUP(AM$83,$F$146:$AS$206,$D126+1,0)/VLOOKUP(AM$83,Input!$A$9:$H$48,Input!$H$6,0),""),"")</f>
        <v/>
      </c>
      <c r="AN126" s="137" t="str">
        <f ca="1">IFERROR(IF(OR(AN$81=$C126,AN$81=list!$C$4),VLOOKUP($E126,'Container Panel'!$B$41:$M$100,'Container Panel'!$I$38,0)*HLOOKUP(AN$83,$F$146:$AS$206,$D126+1,0)/VLOOKUP(AN$83,Input!$A$9:$H$48,Input!$H$6,0),""),"")</f>
        <v/>
      </c>
      <c r="AO126" s="137" t="str">
        <f ca="1">IFERROR(IF(OR(AO$81=$C126,AO$81=list!$C$4),VLOOKUP($E126,'Container Panel'!$B$41:$M$100,'Container Panel'!$I$38,0)*HLOOKUP(AO$83,$F$146:$AS$206,$D126+1,0)/VLOOKUP(AO$83,Input!$A$9:$H$48,Input!$H$6,0),""),"")</f>
        <v/>
      </c>
      <c r="AP126" s="137" t="str">
        <f ca="1">IFERROR(IF(OR(AP$81=$C126,AP$81=list!$C$4),VLOOKUP($E126,'Container Panel'!$B$41:$M$100,'Container Panel'!$I$38,0)*HLOOKUP(AP$83,$F$146:$AS$206,$D126+1,0)/VLOOKUP(AP$83,Input!$A$9:$H$48,Input!$H$6,0),""),"")</f>
        <v/>
      </c>
      <c r="AQ126" s="137" t="str">
        <f ca="1">IFERROR(IF(OR(AQ$81=$C126,AQ$81=list!$C$4),VLOOKUP($E126,'Container Panel'!$B$41:$M$100,'Container Panel'!$I$38,0)*HLOOKUP(AQ$83,$F$146:$AS$206,$D126+1,0)/VLOOKUP(AQ$83,Input!$A$9:$H$48,Input!$H$6,0),""),"")</f>
        <v/>
      </c>
      <c r="AR126" s="137" t="str">
        <f ca="1">IFERROR(IF(OR(AR$81=$C126,AR$81=list!$C$4),VLOOKUP($E126,'Container Panel'!$B$41:$M$100,'Container Panel'!$I$38,0)*HLOOKUP(AR$83,$F$146:$AS$206,$D126+1,0)/VLOOKUP(AR$83,Input!$A$9:$H$48,Input!$H$6,0),""),"")</f>
        <v/>
      </c>
      <c r="AS126" s="137" t="str">
        <f ca="1">IFERROR(IF(OR(AS$81=$C126,AS$81=list!$C$4),VLOOKUP($E126,'Container Panel'!$B$41:$M$100,'Container Panel'!$I$38,0)*HLOOKUP(AS$83,$F$146:$AS$206,$D126+1,0)/VLOOKUP(AS$83,Input!$A$9:$H$48,Input!$H$6,0),""),"")</f>
        <v/>
      </c>
    </row>
    <row r="127" spans="3:45">
      <c r="C127" s="74" t="str">
        <f>IFERROR(VLOOKUP($E127,'Container Panel'!$B$41:$M$100,'Container Panel'!$K$38,0),"")</f>
        <v/>
      </c>
      <c r="D127" s="74">
        <v>44</v>
      </c>
      <c r="E127" s="135">
        <f t="shared" si="14"/>
        <v>0</v>
      </c>
      <c r="F127" s="137" t="str">
        <f ca="1">IFERROR(IF(OR(F$81=$C127,F$81=list!$C$4),VLOOKUP($E127,'Container Panel'!$B$41:$M$100,'Container Panel'!$I$38,0)*HLOOKUP(F$83,$F$146:$AS$206,$D127+1,0)/VLOOKUP(F$83,Input!$A$9:$H$48,Input!$H$6,0),""),"")</f>
        <v/>
      </c>
      <c r="G127" s="137" t="str">
        <f ca="1">IFERROR(IF(OR(G$81=$C127,G$81=list!$C$4),VLOOKUP($E127,'Container Panel'!$B$41:$M$100,'Container Panel'!$I$38,0)*HLOOKUP(G$83,$F$146:$AS$206,$D127+1,0)/VLOOKUP(G$83,Input!$A$9:$H$48,Input!$H$6,0),""),"")</f>
        <v/>
      </c>
      <c r="H127" s="137" t="str">
        <f ca="1">IFERROR(IF(OR(H$81=$C127,H$81=list!$C$4),VLOOKUP($E127,'Container Panel'!$B$41:$M$100,'Container Panel'!$I$38,0)*HLOOKUP(H$83,$F$146:$AS$206,$D127+1,0)/VLOOKUP(H$83,Input!$A$9:$H$48,Input!$H$6,0),""),"")</f>
        <v/>
      </c>
      <c r="I127" s="137" t="str">
        <f ca="1">IFERROR(IF(OR(I$81=$C127,I$81=list!$C$4),VLOOKUP($E127,'Container Panel'!$B$41:$M$100,'Container Panel'!$I$38,0)*HLOOKUP(I$83,$F$146:$AS$206,$D127+1,0)/VLOOKUP(I$83,Input!$A$9:$H$48,Input!$H$6,0),""),"")</f>
        <v/>
      </c>
      <c r="J127" s="137" t="str">
        <f ca="1">IFERROR(IF(OR(J$81=$C127,J$81=list!$C$4),VLOOKUP($E127,'Container Panel'!$B$41:$M$100,'Container Panel'!$I$38,0)*HLOOKUP(J$83,$F$146:$AS$206,$D127+1,0)/VLOOKUP(J$83,Input!$A$9:$H$48,Input!$H$6,0),""),"")</f>
        <v/>
      </c>
      <c r="K127" s="137" t="str">
        <f ca="1">IFERROR(IF(OR(K$81=$C127,K$81=list!$C$4),VLOOKUP($E127,'Container Panel'!$B$41:$M$100,'Container Panel'!$I$38,0)*HLOOKUP(K$83,$F$146:$AS$206,$D127+1,0)/VLOOKUP(K$83,Input!$A$9:$H$48,Input!$H$6,0),""),"")</f>
        <v/>
      </c>
      <c r="L127" s="137" t="str">
        <f ca="1">IFERROR(IF(OR(L$81=$C127,L$81=list!$C$4),VLOOKUP($E127,'Container Panel'!$B$41:$M$100,'Container Panel'!$I$38,0)*HLOOKUP(L$83,$F$146:$AS$206,$D127+1,0)/VLOOKUP(L$83,Input!$A$9:$H$48,Input!$H$6,0),""),"")</f>
        <v/>
      </c>
      <c r="M127" s="137" t="str">
        <f ca="1">IFERROR(IF(OR(M$81=$C127,M$81=list!$C$4),VLOOKUP($E127,'Container Panel'!$B$41:$M$100,'Container Panel'!$I$38,0)*HLOOKUP(M$83,$F$146:$AS$206,$D127+1,0)/VLOOKUP(M$83,Input!$A$9:$H$48,Input!$H$6,0),""),"")</f>
        <v/>
      </c>
      <c r="N127" s="137" t="str">
        <f ca="1">IFERROR(IF(OR(N$81=$C127,N$81=list!$C$4),VLOOKUP($E127,'Container Panel'!$B$41:$M$100,'Container Panel'!$I$38,0)*HLOOKUP(N$83,$F$146:$AS$206,$D127+1,0)/VLOOKUP(N$83,Input!$A$9:$H$48,Input!$H$6,0),""),"")</f>
        <v/>
      </c>
      <c r="O127" s="137" t="str">
        <f ca="1">IFERROR(IF(OR(O$81=$C127,O$81=list!$C$4),VLOOKUP($E127,'Container Panel'!$B$41:$M$100,'Container Panel'!$I$38,0)*HLOOKUP(O$83,$F$146:$AS$206,$D127+1,0)/VLOOKUP(O$83,Input!$A$9:$H$48,Input!$H$6,0),""),"")</f>
        <v/>
      </c>
      <c r="P127" s="137" t="str">
        <f ca="1">IFERROR(IF(OR(P$81=$C127,P$81=list!$C$4),VLOOKUP($E127,'Container Panel'!$B$41:$M$100,'Container Panel'!$I$38,0)*HLOOKUP(P$83,$F$146:$AS$206,$D127+1,0)/VLOOKUP(P$83,Input!$A$9:$H$48,Input!$H$6,0),""),"")</f>
        <v/>
      </c>
      <c r="Q127" s="137" t="str">
        <f ca="1">IFERROR(IF(OR(Q$81=$C127,Q$81=list!$C$4),VLOOKUP($E127,'Container Panel'!$B$41:$M$100,'Container Panel'!$I$38,0)*HLOOKUP(Q$83,$F$146:$AS$206,$D127+1,0)/VLOOKUP(Q$83,Input!$A$9:$H$48,Input!$H$6,0),""),"")</f>
        <v/>
      </c>
      <c r="R127" s="137" t="str">
        <f ca="1">IFERROR(IF(OR(R$81=$C127,R$81=list!$C$4),VLOOKUP($E127,'Container Panel'!$B$41:$M$100,'Container Panel'!$I$38,0)*HLOOKUP(R$83,$F$146:$AS$206,$D127+1,0)/VLOOKUP(R$83,Input!$A$9:$H$48,Input!$H$6,0),""),"")</f>
        <v/>
      </c>
      <c r="S127" s="137" t="str">
        <f ca="1">IFERROR(IF(OR(S$81=$C127,S$81=list!$C$4),VLOOKUP($E127,'Container Panel'!$B$41:$M$100,'Container Panel'!$I$38,0)*HLOOKUP(S$83,$F$146:$AS$206,$D127+1,0)/VLOOKUP(S$83,Input!$A$9:$H$48,Input!$H$6,0),""),"")</f>
        <v/>
      </c>
      <c r="T127" s="137" t="str">
        <f ca="1">IFERROR(IF(OR(T$81=$C127,T$81=list!$C$4),VLOOKUP($E127,'Container Panel'!$B$41:$M$100,'Container Panel'!$I$38,0)*HLOOKUP(T$83,$F$146:$AS$206,$D127+1,0)/VLOOKUP(T$83,Input!$A$9:$H$48,Input!$H$6,0),""),"")</f>
        <v/>
      </c>
      <c r="U127" s="137" t="str">
        <f ca="1">IFERROR(IF(OR(U$81=$C127,U$81=list!$C$4),VLOOKUP($E127,'Container Panel'!$B$41:$M$100,'Container Panel'!$I$38,0)*HLOOKUP(U$83,$F$146:$AS$206,$D127+1,0)/VLOOKUP(U$83,Input!$A$9:$H$48,Input!$H$6,0),""),"")</f>
        <v/>
      </c>
      <c r="V127" s="137" t="str">
        <f ca="1">IFERROR(IF(OR(V$81=$C127,V$81=list!$C$4),VLOOKUP($E127,'Container Panel'!$B$41:$M$100,'Container Panel'!$I$38,0)*HLOOKUP(V$83,$F$146:$AS$206,$D127+1,0)/VLOOKUP(V$83,Input!$A$9:$H$48,Input!$H$6,0),""),"")</f>
        <v/>
      </c>
      <c r="W127" s="137" t="str">
        <f ca="1">IFERROR(IF(OR(W$81=$C127,W$81=list!$C$4),VLOOKUP($E127,'Container Panel'!$B$41:$M$100,'Container Panel'!$I$38,0)*HLOOKUP(W$83,$F$146:$AS$206,$D127+1,0)/VLOOKUP(W$83,Input!$A$9:$H$48,Input!$H$6,0),""),"")</f>
        <v/>
      </c>
      <c r="X127" s="137" t="str">
        <f ca="1">IFERROR(IF(OR(X$81=$C127,X$81=list!$C$4),VLOOKUP($E127,'Container Panel'!$B$41:$M$100,'Container Panel'!$I$38,0)*HLOOKUP(X$83,$F$146:$AS$206,$D127+1,0)/VLOOKUP(X$83,Input!$A$9:$H$48,Input!$H$6,0),""),"")</f>
        <v/>
      </c>
      <c r="Y127" s="137" t="str">
        <f ca="1">IFERROR(IF(OR(Y$81=$C127,Y$81=list!$C$4),VLOOKUP($E127,'Container Panel'!$B$41:$M$100,'Container Panel'!$I$38,0)*HLOOKUP(Y$83,$F$146:$AS$206,$D127+1,0)/VLOOKUP(Y$83,Input!$A$9:$H$48,Input!$H$6,0),""),"")</f>
        <v/>
      </c>
      <c r="Z127" s="137" t="str">
        <f ca="1">IFERROR(IF(OR(Z$81=$C127,Z$81=list!$C$4),VLOOKUP($E127,'Container Panel'!$B$41:$M$100,'Container Panel'!$I$38,0)*HLOOKUP(Z$83,$F$146:$AS$206,$D127+1,0)/VLOOKUP(Z$83,Input!$A$9:$H$48,Input!$H$6,0),""),"")</f>
        <v/>
      </c>
      <c r="AA127" s="137" t="str">
        <f ca="1">IFERROR(IF(OR(AA$81=$C127,AA$81=list!$C$4),VLOOKUP($E127,'Container Panel'!$B$41:$M$100,'Container Panel'!$I$38,0)*HLOOKUP(AA$83,$F$146:$AS$206,$D127+1,0)/VLOOKUP(AA$83,Input!$A$9:$H$48,Input!$H$6,0),""),"")</f>
        <v/>
      </c>
      <c r="AB127" s="137" t="str">
        <f ca="1">IFERROR(IF(OR(AB$81=$C127,AB$81=list!$C$4),VLOOKUP($E127,'Container Panel'!$B$41:$M$100,'Container Panel'!$I$38,0)*HLOOKUP(AB$83,$F$146:$AS$206,$D127+1,0)/VLOOKUP(AB$83,Input!$A$9:$H$48,Input!$H$6,0),""),"")</f>
        <v/>
      </c>
      <c r="AC127" s="137" t="str">
        <f ca="1">IFERROR(IF(OR(AC$81=$C127,AC$81=list!$C$4),VLOOKUP($E127,'Container Panel'!$B$41:$M$100,'Container Panel'!$I$38,0)*HLOOKUP(AC$83,$F$146:$AS$206,$D127+1,0)/VLOOKUP(AC$83,Input!$A$9:$H$48,Input!$H$6,0),""),"")</f>
        <v/>
      </c>
      <c r="AD127" s="137" t="str">
        <f ca="1">IFERROR(IF(OR(AD$81=$C127,AD$81=list!$C$4),VLOOKUP($E127,'Container Panel'!$B$41:$M$100,'Container Panel'!$I$38,0)*HLOOKUP(AD$83,$F$146:$AS$206,$D127+1,0)/VLOOKUP(AD$83,Input!$A$9:$H$48,Input!$H$6,0),""),"")</f>
        <v/>
      </c>
      <c r="AE127" s="137" t="str">
        <f ca="1">IFERROR(IF(OR(AE$81=$C127,AE$81=list!$C$4),VLOOKUP($E127,'Container Panel'!$B$41:$M$100,'Container Panel'!$I$38,0)*HLOOKUP(AE$83,$F$146:$AS$206,$D127+1,0)/VLOOKUP(AE$83,Input!$A$9:$H$48,Input!$H$6,0),""),"")</f>
        <v/>
      </c>
      <c r="AF127" s="137" t="str">
        <f ca="1">IFERROR(IF(OR(AF$81=$C127,AF$81=list!$C$4),VLOOKUP($E127,'Container Panel'!$B$41:$M$100,'Container Panel'!$I$38,0)*HLOOKUP(AF$83,$F$146:$AS$206,$D127+1,0)/VLOOKUP(AF$83,Input!$A$9:$H$48,Input!$H$6,0),""),"")</f>
        <v/>
      </c>
      <c r="AG127" s="137" t="str">
        <f ca="1">IFERROR(IF(OR(AG$81=$C127,AG$81=list!$C$4),VLOOKUP($E127,'Container Panel'!$B$41:$M$100,'Container Panel'!$I$38,0)*HLOOKUP(AG$83,$F$146:$AS$206,$D127+1,0)/VLOOKUP(AG$83,Input!$A$9:$H$48,Input!$H$6,0),""),"")</f>
        <v/>
      </c>
      <c r="AH127" s="137" t="str">
        <f ca="1">IFERROR(IF(OR(AH$81=$C127,AH$81=list!$C$4),VLOOKUP($E127,'Container Panel'!$B$41:$M$100,'Container Panel'!$I$38,0)*HLOOKUP(AH$83,$F$146:$AS$206,$D127+1,0)/VLOOKUP(AH$83,Input!$A$9:$H$48,Input!$H$6,0),""),"")</f>
        <v/>
      </c>
      <c r="AI127" s="137" t="str">
        <f ca="1">IFERROR(IF(OR(AI$81=$C127,AI$81=list!$C$4),VLOOKUP($E127,'Container Panel'!$B$41:$M$100,'Container Panel'!$I$38,0)*HLOOKUP(AI$83,$F$146:$AS$206,$D127+1,0)/VLOOKUP(AI$83,Input!$A$9:$H$48,Input!$H$6,0),""),"")</f>
        <v/>
      </c>
      <c r="AJ127" s="137" t="str">
        <f ca="1">IFERROR(IF(OR(AJ$81=$C127,AJ$81=list!$C$4),VLOOKUP($E127,'Container Panel'!$B$41:$M$100,'Container Panel'!$I$38,0)*HLOOKUP(AJ$83,$F$146:$AS$206,$D127+1,0)/VLOOKUP(AJ$83,Input!$A$9:$H$48,Input!$H$6,0),""),"")</f>
        <v/>
      </c>
      <c r="AK127" s="137" t="str">
        <f ca="1">IFERROR(IF(OR(AK$81=$C127,AK$81=list!$C$4),VLOOKUP($E127,'Container Panel'!$B$41:$M$100,'Container Panel'!$I$38,0)*HLOOKUP(AK$83,$F$146:$AS$206,$D127+1,0)/VLOOKUP(AK$83,Input!$A$9:$H$48,Input!$H$6,0),""),"")</f>
        <v/>
      </c>
      <c r="AL127" s="137" t="str">
        <f ca="1">IFERROR(IF(OR(AL$81=$C127,AL$81=list!$C$4),VLOOKUP($E127,'Container Panel'!$B$41:$M$100,'Container Panel'!$I$38,0)*HLOOKUP(AL$83,$F$146:$AS$206,$D127+1,0)/VLOOKUP(AL$83,Input!$A$9:$H$48,Input!$H$6,0),""),"")</f>
        <v/>
      </c>
      <c r="AM127" s="137" t="str">
        <f ca="1">IFERROR(IF(OR(AM$81=$C127,AM$81=list!$C$4),VLOOKUP($E127,'Container Panel'!$B$41:$M$100,'Container Panel'!$I$38,0)*HLOOKUP(AM$83,$F$146:$AS$206,$D127+1,0)/VLOOKUP(AM$83,Input!$A$9:$H$48,Input!$H$6,0),""),"")</f>
        <v/>
      </c>
      <c r="AN127" s="137" t="str">
        <f ca="1">IFERROR(IF(OR(AN$81=$C127,AN$81=list!$C$4),VLOOKUP($E127,'Container Panel'!$B$41:$M$100,'Container Panel'!$I$38,0)*HLOOKUP(AN$83,$F$146:$AS$206,$D127+1,0)/VLOOKUP(AN$83,Input!$A$9:$H$48,Input!$H$6,0),""),"")</f>
        <v/>
      </c>
      <c r="AO127" s="137" t="str">
        <f ca="1">IFERROR(IF(OR(AO$81=$C127,AO$81=list!$C$4),VLOOKUP($E127,'Container Panel'!$B$41:$M$100,'Container Panel'!$I$38,0)*HLOOKUP(AO$83,$F$146:$AS$206,$D127+1,0)/VLOOKUP(AO$83,Input!$A$9:$H$48,Input!$H$6,0),""),"")</f>
        <v/>
      </c>
      <c r="AP127" s="137" t="str">
        <f ca="1">IFERROR(IF(OR(AP$81=$C127,AP$81=list!$C$4),VLOOKUP($E127,'Container Panel'!$B$41:$M$100,'Container Panel'!$I$38,0)*HLOOKUP(AP$83,$F$146:$AS$206,$D127+1,0)/VLOOKUP(AP$83,Input!$A$9:$H$48,Input!$H$6,0),""),"")</f>
        <v/>
      </c>
      <c r="AQ127" s="137" t="str">
        <f ca="1">IFERROR(IF(OR(AQ$81=$C127,AQ$81=list!$C$4),VLOOKUP($E127,'Container Panel'!$B$41:$M$100,'Container Panel'!$I$38,0)*HLOOKUP(AQ$83,$F$146:$AS$206,$D127+1,0)/VLOOKUP(AQ$83,Input!$A$9:$H$48,Input!$H$6,0),""),"")</f>
        <v/>
      </c>
      <c r="AR127" s="137" t="str">
        <f ca="1">IFERROR(IF(OR(AR$81=$C127,AR$81=list!$C$4),VLOOKUP($E127,'Container Panel'!$B$41:$M$100,'Container Panel'!$I$38,0)*HLOOKUP(AR$83,$F$146:$AS$206,$D127+1,0)/VLOOKUP(AR$83,Input!$A$9:$H$48,Input!$H$6,0),""),"")</f>
        <v/>
      </c>
      <c r="AS127" s="137" t="str">
        <f ca="1">IFERROR(IF(OR(AS$81=$C127,AS$81=list!$C$4),VLOOKUP($E127,'Container Panel'!$B$41:$M$100,'Container Panel'!$I$38,0)*HLOOKUP(AS$83,$F$146:$AS$206,$D127+1,0)/VLOOKUP(AS$83,Input!$A$9:$H$48,Input!$H$6,0),""),"")</f>
        <v/>
      </c>
    </row>
    <row r="128" spans="3:45">
      <c r="C128" s="74" t="str">
        <f>IFERROR(VLOOKUP($E128,'Container Panel'!$B$41:$M$100,'Container Panel'!$K$38,0),"")</f>
        <v/>
      </c>
      <c r="D128" s="74">
        <v>45</v>
      </c>
      <c r="E128" s="135">
        <f t="shared" si="14"/>
        <v>0</v>
      </c>
      <c r="F128" s="137" t="str">
        <f ca="1">IFERROR(IF(OR(F$81=$C128,F$81=list!$C$4),VLOOKUP($E128,'Container Panel'!$B$41:$M$100,'Container Panel'!$I$38,0)*HLOOKUP(F$83,$F$146:$AS$206,$D128+1,0)/VLOOKUP(F$83,Input!$A$9:$H$48,Input!$H$6,0),""),"")</f>
        <v/>
      </c>
      <c r="G128" s="137" t="str">
        <f ca="1">IFERROR(IF(OR(G$81=$C128,G$81=list!$C$4),VLOOKUP($E128,'Container Panel'!$B$41:$M$100,'Container Panel'!$I$38,0)*HLOOKUP(G$83,$F$146:$AS$206,$D128+1,0)/VLOOKUP(G$83,Input!$A$9:$H$48,Input!$H$6,0),""),"")</f>
        <v/>
      </c>
      <c r="H128" s="137" t="str">
        <f ca="1">IFERROR(IF(OR(H$81=$C128,H$81=list!$C$4),VLOOKUP($E128,'Container Panel'!$B$41:$M$100,'Container Panel'!$I$38,0)*HLOOKUP(H$83,$F$146:$AS$206,$D128+1,0)/VLOOKUP(H$83,Input!$A$9:$H$48,Input!$H$6,0),""),"")</f>
        <v/>
      </c>
      <c r="I128" s="137" t="str">
        <f ca="1">IFERROR(IF(OR(I$81=$C128,I$81=list!$C$4),VLOOKUP($E128,'Container Panel'!$B$41:$M$100,'Container Panel'!$I$38,0)*HLOOKUP(I$83,$F$146:$AS$206,$D128+1,0)/VLOOKUP(I$83,Input!$A$9:$H$48,Input!$H$6,0),""),"")</f>
        <v/>
      </c>
      <c r="J128" s="137" t="str">
        <f ca="1">IFERROR(IF(OR(J$81=$C128,J$81=list!$C$4),VLOOKUP($E128,'Container Panel'!$B$41:$M$100,'Container Panel'!$I$38,0)*HLOOKUP(J$83,$F$146:$AS$206,$D128+1,0)/VLOOKUP(J$83,Input!$A$9:$H$48,Input!$H$6,0),""),"")</f>
        <v/>
      </c>
      <c r="K128" s="137" t="str">
        <f ca="1">IFERROR(IF(OR(K$81=$C128,K$81=list!$C$4),VLOOKUP($E128,'Container Panel'!$B$41:$M$100,'Container Panel'!$I$38,0)*HLOOKUP(K$83,$F$146:$AS$206,$D128+1,0)/VLOOKUP(K$83,Input!$A$9:$H$48,Input!$H$6,0),""),"")</f>
        <v/>
      </c>
      <c r="L128" s="137" t="str">
        <f ca="1">IFERROR(IF(OR(L$81=$C128,L$81=list!$C$4),VLOOKUP($E128,'Container Panel'!$B$41:$M$100,'Container Panel'!$I$38,0)*HLOOKUP(L$83,$F$146:$AS$206,$D128+1,0)/VLOOKUP(L$83,Input!$A$9:$H$48,Input!$H$6,0),""),"")</f>
        <v/>
      </c>
      <c r="M128" s="137" t="str">
        <f ca="1">IFERROR(IF(OR(M$81=$C128,M$81=list!$C$4),VLOOKUP($E128,'Container Panel'!$B$41:$M$100,'Container Panel'!$I$38,0)*HLOOKUP(M$83,$F$146:$AS$206,$D128+1,0)/VLOOKUP(M$83,Input!$A$9:$H$48,Input!$H$6,0),""),"")</f>
        <v/>
      </c>
      <c r="N128" s="137" t="str">
        <f ca="1">IFERROR(IF(OR(N$81=$C128,N$81=list!$C$4),VLOOKUP($E128,'Container Panel'!$B$41:$M$100,'Container Panel'!$I$38,0)*HLOOKUP(N$83,$F$146:$AS$206,$D128+1,0)/VLOOKUP(N$83,Input!$A$9:$H$48,Input!$H$6,0),""),"")</f>
        <v/>
      </c>
      <c r="O128" s="137" t="str">
        <f ca="1">IFERROR(IF(OR(O$81=$C128,O$81=list!$C$4),VLOOKUP($E128,'Container Panel'!$B$41:$M$100,'Container Panel'!$I$38,0)*HLOOKUP(O$83,$F$146:$AS$206,$D128+1,0)/VLOOKUP(O$83,Input!$A$9:$H$48,Input!$H$6,0),""),"")</f>
        <v/>
      </c>
      <c r="P128" s="137" t="str">
        <f ca="1">IFERROR(IF(OR(P$81=$C128,P$81=list!$C$4),VLOOKUP($E128,'Container Panel'!$B$41:$M$100,'Container Panel'!$I$38,0)*HLOOKUP(P$83,$F$146:$AS$206,$D128+1,0)/VLOOKUP(P$83,Input!$A$9:$H$48,Input!$H$6,0),""),"")</f>
        <v/>
      </c>
      <c r="Q128" s="137" t="str">
        <f ca="1">IFERROR(IF(OR(Q$81=$C128,Q$81=list!$C$4),VLOOKUP($E128,'Container Panel'!$B$41:$M$100,'Container Panel'!$I$38,0)*HLOOKUP(Q$83,$F$146:$AS$206,$D128+1,0)/VLOOKUP(Q$83,Input!$A$9:$H$48,Input!$H$6,0),""),"")</f>
        <v/>
      </c>
      <c r="R128" s="137" t="str">
        <f ca="1">IFERROR(IF(OR(R$81=$C128,R$81=list!$C$4),VLOOKUP($E128,'Container Panel'!$B$41:$M$100,'Container Panel'!$I$38,0)*HLOOKUP(R$83,$F$146:$AS$206,$D128+1,0)/VLOOKUP(R$83,Input!$A$9:$H$48,Input!$H$6,0),""),"")</f>
        <v/>
      </c>
      <c r="S128" s="137" t="str">
        <f ca="1">IFERROR(IF(OR(S$81=$C128,S$81=list!$C$4),VLOOKUP($E128,'Container Panel'!$B$41:$M$100,'Container Panel'!$I$38,0)*HLOOKUP(S$83,$F$146:$AS$206,$D128+1,0)/VLOOKUP(S$83,Input!$A$9:$H$48,Input!$H$6,0),""),"")</f>
        <v/>
      </c>
      <c r="T128" s="137" t="str">
        <f ca="1">IFERROR(IF(OR(T$81=$C128,T$81=list!$C$4),VLOOKUP($E128,'Container Panel'!$B$41:$M$100,'Container Panel'!$I$38,0)*HLOOKUP(T$83,$F$146:$AS$206,$D128+1,0)/VLOOKUP(T$83,Input!$A$9:$H$48,Input!$H$6,0),""),"")</f>
        <v/>
      </c>
      <c r="U128" s="137" t="str">
        <f ca="1">IFERROR(IF(OR(U$81=$C128,U$81=list!$C$4),VLOOKUP($E128,'Container Panel'!$B$41:$M$100,'Container Panel'!$I$38,0)*HLOOKUP(U$83,$F$146:$AS$206,$D128+1,0)/VLOOKUP(U$83,Input!$A$9:$H$48,Input!$H$6,0),""),"")</f>
        <v/>
      </c>
      <c r="V128" s="137" t="str">
        <f ca="1">IFERROR(IF(OR(V$81=$C128,V$81=list!$C$4),VLOOKUP($E128,'Container Panel'!$B$41:$M$100,'Container Panel'!$I$38,0)*HLOOKUP(V$83,$F$146:$AS$206,$D128+1,0)/VLOOKUP(V$83,Input!$A$9:$H$48,Input!$H$6,0),""),"")</f>
        <v/>
      </c>
      <c r="W128" s="137" t="str">
        <f ca="1">IFERROR(IF(OR(W$81=$C128,W$81=list!$C$4),VLOOKUP($E128,'Container Panel'!$B$41:$M$100,'Container Panel'!$I$38,0)*HLOOKUP(W$83,$F$146:$AS$206,$D128+1,0)/VLOOKUP(W$83,Input!$A$9:$H$48,Input!$H$6,0),""),"")</f>
        <v/>
      </c>
      <c r="X128" s="137" t="str">
        <f ca="1">IFERROR(IF(OR(X$81=$C128,X$81=list!$C$4),VLOOKUP($E128,'Container Panel'!$B$41:$M$100,'Container Panel'!$I$38,0)*HLOOKUP(X$83,$F$146:$AS$206,$D128+1,0)/VLOOKUP(X$83,Input!$A$9:$H$48,Input!$H$6,0),""),"")</f>
        <v/>
      </c>
      <c r="Y128" s="137" t="str">
        <f ca="1">IFERROR(IF(OR(Y$81=$C128,Y$81=list!$C$4),VLOOKUP($E128,'Container Panel'!$B$41:$M$100,'Container Panel'!$I$38,0)*HLOOKUP(Y$83,$F$146:$AS$206,$D128+1,0)/VLOOKUP(Y$83,Input!$A$9:$H$48,Input!$H$6,0),""),"")</f>
        <v/>
      </c>
      <c r="Z128" s="137" t="str">
        <f ca="1">IFERROR(IF(OR(Z$81=$C128,Z$81=list!$C$4),VLOOKUP($E128,'Container Panel'!$B$41:$M$100,'Container Panel'!$I$38,0)*HLOOKUP(Z$83,$F$146:$AS$206,$D128+1,0)/VLOOKUP(Z$83,Input!$A$9:$H$48,Input!$H$6,0),""),"")</f>
        <v/>
      </c>
      <c r="AA128" s="137" t="str">
        <f ca="1">IFERROR(IF(OR(AA$81=$C128,AA$81=list!$C$4),VLOOKUP($E128,'Container Panel'!$B$41:$M$100,'Container Panel'!$I$38,0)*HLOOKUP(AA$83,$F$146:$AS$206,$D128+1,0)/VLOOKUP(AA$83,Input!$A$9:$H$48,Input!$H$6,0),""),"")</f>
        <v/>
      </c>
      <c r="AB128" s="137" t="str">
        <f ca="1">IFERROR(IF(OR(AB$81=$C128,AB$81=list!$C$4),VLOOKUP($E128,'Container Panel'!$B$41:$M$100,'Container Panel'!$I$38,0)*HLOOKUP(AB$83,$F$146:$AS$206,$D128+1,0)/VLOOKUP(AB$83,Input!$A$9:$H$48,Input!$H$6,0),""),"")</f>
        <v/>
      </c>
      <c r="AC128" s="137" t="str">
        <f ca="1">IFERROR(IF(OR(AC$81=$C128,AC$81=list!$C$4),VLOOKUP($E128,'Container Panel'!$B$41:$M$100,'Container Panel'!$I$38,0)*HLOOKUP(AC$83,$F$146:$AS$206,$D128+1,0)/VLOOKUP(AC$83,Input!$A$9:$H$48,Input!$H$6,0),""),"")</f>
        <v/>
      </c>
      <c r="AD128" s="137" t="str">
        <f ca="1">IFERROR(IF(OR(AD$81=$C128,AD$81=list!$C$4),VLOOKUP($E128,'Container Panel'!$B$41:$M$100,'Container Panel'!$I$38,0)*HLOOKUP(AD$83,$F$146:$AS$206,$D128+1,0)/VLOOKUP(AD$83,Input!$A$9:$H$48,Input!$H$6,0),""),"")</f>
        <v/>
      </c>
      <c r="AE128" s="137" t="str">
        <f ca="1">IFERROR(IF(OR(AE$81=$C128,AE$81=list!$C$4),VLOOKUP($E128,'Container Panel'!$B$41:$M$100,'Container Panel'!$I$38,0)*HLOOKUP(AE$83,$F$146:$AS$206,$D128+1,0)/VLOOKUP(AE$83,Input!$A$9:$H$48,Input!$H$6,0),""),"")</f>
        <v/>
      </c>
      <c r="AF128" s="137" t="str">
        <f ca="1">IFERROR(IF(OR(AF$81=$C128,AF$81=list!$C$4),VLOOKUP($E128,'Container Panel'!$B$41:$M$100,'Container Panel'!$I$38,0)*HLOOKUP(AF$83,$F$146:$AS$206,$D128+1,0)/VLOOKUP(AF$83,Input!$A$9:$H$48,Input!$H$6,0),""),"")</f>
        <v/>
      </c>
      <c r="AG128" s="137" t="str">
        <f ca="1">IFERROR(IF(OR(AG$81=$C128,AG$81=list!$C$4),VLOOKUP($E128,'Container Panel'!$B$41:$M$100,'Container Panel'!$I$38,0)*HLOOKUP(AG$83,$F$146:$AS$206,$D128+1,0)/VLOOKUP(AG$83,Input!$A$9:$H$48,Input!$H$6,0),""),"")</f>
        <v/>
      </c>
      <c r="AH128" s="137" t="str">
        <f ca="1">IFERROR(IF(OR(AH$81=$C128,AH$81=list!$C$4),VLOOKUP($E128,'Container Panel'!$B$41:$M$100,'Container Panel'!$I$38,0)*HLOOKUP(AH$83,$F$146:$AS$206,$D128+1,0)/VLOOKUP(AH$83,Input!$A$9:$H$48,Input!$H$6,0),""),"")</f>
        <v/>
      </c>
      <c r="AI128" s="137" t="str">
        <f ca="1">IFERROR(IF(OR(AI$81=$C128,AI$81=list!$C$4),VLOOKUP($E128,'Container Panel'!$B$41:$M$100,'Container Panel'!$I$38,0)*HLOOKUP(AI$83,$F$146:$AS$206,$D128+1,0)/VLOOKUP(AI$83,Input!$A$9:$H$48,Input!$H$6,0),""),"")</f>
        <v/>
      </c>
      <c r="AJ128" s="137" t="str">
        <f ca="1">IFERROR(IF(OR(AJ$81=$C128,AJ$81=list!$C$4),VLOOKUP($E128,'Container Panel'!$B$41:$M$100,'Container Panel'!$I$38,0)*HLOOKUP(AJ$83,$F$146:$AS$206,$D128+1,0)/VLOOKUP(AJ$83,Input!$A$9:$H$48,Input!$H$6,0),""),"")</f>
        <v/>
      </c>
      <c r="AK128" s="137" t="str">
        <f ca="1">IFERROR(IF(OR(AK$81=$C128,AK$81=list!$C$4),VLOOKUP($E128,'Container Panel'!$B$41:$M$100,'Container Panel'!$I$38,0)*HLOOKUP(AK$83,$F$146:$AS$206,$D128+1,0)/VLOOKUP(AK$83,Input!$A$9:$H$48,Input!$H$6,0),""),"")</f>
        <v/>
      </c>
      <c r="AL128" s="137" t="str">
        <f ca="1">IFERROR(IF(OR(AL$81=$C128,AL$81=list!$C$4),VLOOKUP($E128,'Container Panel'!$B$41:$M$100,'Container Panel'!$I$38,0)*HLOOKUP(AL$83,$F$146:$AS$206,$D128+1,0)/VLOOKUP(AL$83,Input!$A$9:$H$48,Input!$H$6,0),""),"")</f>
        <v/>
      </c>
      <c r="AM128" s="137" t="str">
        <f ca="1">IFERROR(IF(OR(AM$81=$C128,AM$81=list!$C$4),VLOOKUP($E128,'Container Panel'!$B$41:$M$100,'Container Panel'!$I$38,0)*HLOOKUP(AM$83,$F$146:$AS$206,$D128+1,0)/VLOOKUP(AM$83,Input!$A$9:$H$48,Input!$H$6,0),""),"")</f>
        <v/>
      </c>
      <c r="AN128" s="137" t="str">
        <f ca="1">IFERROR(IF(OR(AN$81=$C128,AN$81=list!$C$4),VLOOKUP($E128,'Container Panel'!$B$41:$M$100,'Container Panel'!$I$38,0)*HLOOKUP(AN$83,$F$146:$AS$206,$D128+1,0)/VLOOKUP(AN$83,Input!$A$9:$H$48,Input!$H$6,0),""),"")</f>
        <v/>
      </c>
      <c r="AO128" s="137" t="str">
        <f ca="1">IFERROR(IF(OR(AO$81=$C128,AO$81=list!$C$4),VLOOKUP($E128,'Container Panel'!$B$41:$M$100,'Container Panel'!$I$38,0)*HLOOKUP(AO$83,$F$146:$AS$206,$D128+1,0)/VLOOKUP(AO$83,Input!$A$9:$H$48,Input!$H$6,0),""),"")</f>
        <v/>
      </c>
      <c r="AP128" s="137" t="str">
        <f ca="1">IFERROR(IF(OR(AP$81=$C128,AP$81=list!$C$4),VLOOKUP($E128,'Container Panel'!$B$41:$M$100,'Container Panel'!$I$38,0)*HLOOKUP(AP$83,$F$146:$AS$206,$D128+1,0)/VLOOKUP(AP$83,Input!$A$9:$H$48,Input!$H$6,0),""),"")</f>
        <v/>
      </c>
      <c r="AQ128" s="137" t="str">
        <f ca="1">IFERROR(IF(OR(AQ$81=$C128,AQ$81=list!$C$4),VLOOKUP($E128,'Container Panel'!$B$41:$M$100,'Container Panel'!$I$38,0)*HLOOKUP(AQ$83,$F$146:$AS$206,$D128+1,0)/VLOOKUP(AQ$83,Input!$A$9:$H$48,Input!$H$6,0),""),"")</f>
        <v/>
      </c>
      <c r="AR128" s="137" t="str">
        <f ca="1">IFERROR(IF(OR(AR$81=$C128,AR$81=list!$C$4),VLOOKUP($E128,'Container Panel'!$B$41:$M$100,'Container Panel'!$I$38,0)*HLOOKUP(AR$83,$F$146:$AS$206,$D128+1,0)/VLOOKUP(AR$83,Input!$A$9:$H$48,Input!$H$6,0),""),"")</f>
        <v/>
      </c>
      <c r="AS128" s="137" t="str">
        <f ca="1">IFERROR(IF(OR(AS$81=$C128,AS$81=list!$C$4),VLOOKUP($E128,'Container Panel'!$B$41:$M$100,'Container Panel'!$I$38,0)*HLOOKUP(AS$83,$F$146:$AS$206,$D128+1,0)/VLOOKUP(AS$83,Input!$A$9:$H$48,Input!$H$6,0),""),"")</f>
        <v/>
      </c>
    </row>
    <row r="129" spans="3:45">
      <c r="C129" s="74" t="str">
        <f>IFERROR(VLOOKUP($E129,'Container Panel'!$B$41:$M$100,'Container Panel'!$K$38,0),"")</f>
        <v/>
      </c>
      <c r="D129" s="74">
        <v>46</v>
      </c>
      <c r="E129" s="135">
        <f t="shared" si="14"/>
        <v>0</v>
      </c>
      <c r="F129" s="137" t="str">
        <f ca="1">IFERROR(IF(OR(F$81=$C129,F$81=list!$C$4),VLOOKUP($E129,'Container Panel'!$B$41:$M$100,'Container Panel'!$I$38,0)*HLOOKUP(F$83,$F$146:$AS$206,$D129+1,0)/VLOOKUP(F$83,Input!$A$9:$H$48,Input!$H$6,0),""),"")</f>
        <v/>
      </c>
      <c r="G129" s="137" t="str">
        <f ca="1">IFERROR(IF(OR(G$81=$C129,G$81=list!$C$4),VLOOKUP($E129,'Container Panel'!$B$41:$M$100,'Container Panel'!$I$38,0)*HLOOKUP(G$83,$F$146:$AS$206,$D129+1,0)/VLOOKUP(G$83,Input!$A$9:$H$48,Input!$H$6,0),""),"")</f>
        <v/>
      </c>
      <c r="H129" s="137" t="str">
        <f ca="1">IFERROR(IF(OR(H$81=$C129,H$81=list!$C$4),VLOOKUP($E129,'Container Panel'!$B$41:$M$100,'Container Panel'!$I$38,0)*HLOOKUP(H$83,$F$146:$AS$206,$D129+1,0)/VLOOKUP(H$83,Input!$A$9:$H$48,Input!$H$6,0),""),"")</f>
        <v/>
      </c>
      <c r="I129" s="137" t="str">
        <f ca="1">IFERROR(IF(OR(I$81=$C129,I$81=list!$C$4),VLOOKUP($E129,'Container Panel'!$B$41:$M$100,'Container Panel'!$I$38,0)*HLOOKUP(I$83,$F$146:$AS$206,$D129+1,0)/VLOOKUP(I$83,Input!$A$9:$H$48,Input!$H$6,0),""),"")</f>
        <v/>
      </c>
      <c r="J129" s="137" t="str">
        <f ca="1">IFERROR(IF(OR(J$81=$C129,J$81=list!$C$4),VLOOKUP($E129,'Container Panel'!$B$41:$M$100,'Container Panel'!$I$38,0)*HLOOKUP(J$83,$F$146:$AS$206,$D129+1,0)/VLOOKUP(J$83,Input!$A$9:$H$48,Input!$H$6,0),""),"")</f>
        <v/>
      </c>
      <c r="K129" s="137" t="str">
        <f ca="1">IFERROR(IF(OR(K$81=$C129,K$81=list!$C$4),VLOOKUP($E129,'Container Panel'!$B$41:$M$100,'Container Panel'!$I$38,0)*HLOOKUP(K$83,$F$146:$AS$206,$D129+1,0)/VLOOKUP(K$83,Input!$A$9:$H$48,Input!$H$6,0),""),"")</f>
        <v/>
      </c>
      <c r="L129" s="137" t="str">
        <f ca="1">IFERROR(IF(OR(L$81=$C129,L$81=list!$C$4),VLOOKUP($E129,'Container Panel'!$B$41:$M$100,'Container Panel'!$I$38,0)*HLOOKUP(L$83,$F$146:$AS$206,$D129+1,0)/VLOOKUP(L$83,Input!$A$9:$H$48,Input!$H$6,0),""),"")</f>
        <v/>
      </c>
      <c r="M129" s="137" t="str">
        <f ca="1">IFERROR(IF(OR(M$81=$C129,M$81=list!$C$4),VLOOKUP($E129,'Container Panel'!$B$41:$M$100,'Container Panel'!$I$38,0)*HLOOKUP(M$83,$F$146:$AS$206,$D129+1,0)/VLOOKUP(M$83,Input!$A$9:$H$48,Input!$H$6,0),""),"")</f>
        <v/>
      </c>
      <c r="N129" s="137" t="str">
        <f ca="1">IFERROR(IF(OR(N$81=$C129,N$81=list!$C$4),VLOOKUP($E129,'Container Panel'!$B$41:$M$100,'Container Panel'!$I$38,0)*HLOOKUP(N$83,$F$146:$AS$206,$D129+1,0)/VLOOKUP(N$83,Input!$A$9:$H$48,Input!$H$6,0),""),"")</f>
        <v/>
      </c>
      <c r="O129" s="137" t="str">
        <f ca="1">IFERROR(IF(OR(O$81=$C129,O$81=list!$C$4),VLOOKUP($E129,'Container Panel'!$B$41:$M$100,'Container Panel'!$I$38,0)*HLOOKUP(O$83,$F$146:$AS$206,$D129+1,0)/VLOOKUP(O$83,Input!$A$9:$H$48,Input!$H$6,0),""),"")</f>
        <v/>
      </c>
      <c r="P129" s="137" t="str">
        <f ca="1">IFERROR(IF(OR(P$81=$C129,P$81=list!$C$4),VLOOKUP($E129,'Container Panel'!$B$41:$M$100,'Container Panel'!$I$38,0)*HLOOKUP(P$83,$F$146:$AS$206,$D129+1,0)/VLOOKUP(P$83,Input!$A$9:$H$48,Input!$H$6,0),""),"")</f>
        <v/>
      </c>
      <c r="Q129" s="137" t="str">
        <f ca="1">IFERROR(IF(OR(Q$81=$C129,Q$81=list!$C$4),VLOOKUP($E129,'Container Panel'!$B$41:$M$100,'Container Panel'!$I$38,0)*HLOOKUP(Q$83,$F$146:$AS$206,$D129+1,0)/VLOOKUP(Q$83,Input!$A$9:$H$48,Input!$H$6,0),""),"")</f>
        <v/>
      </c>
      <c r="R129" s="137" t="str">
        <f ca="1">IFERROR(IF(OR(R$81=$C129,R$81=list!$C$4),VLOOKUP($E129,'Container Panel'!$B$41:$M$100,'Container Panel'!$I$38,0)*HLOOKUP(R$83,$F$146:$AS$206,$D129+1,0)/VLOOKUP(R$83,Input!$A$9:$H$48,Input!$H$6,0),""),"")</f>
        <v/>
      </c>
      <c r="S129" s="137" t="str">
        <f ca="1">IFERROR(IF(OR(S$81=$C129,S$81=list!$C$4),VLOOKUP($E129,'Container Panel'!$B$41:$M$100,'Container Panel'!$I$38,0)*HLOOKUP(S$83,$F$146:$AS$206,$D129+1,0)/VLOOKUP(S$83,Input!$A$9:$H$48,Input!$H$6,0),""),"")</f>
        <v/>
      </c>
      <c r="T129" s="137" t="str">
        <f ca="1">IFERROR(IF(OR(T$81=$C129,T$81=list!$C$4),VLOOKUP($E129,'Container Panel'!$B$41:$M$100,'Container Panel'!$I$38,0)*HLOOKUP(T$83,$F$146:$AS$206,$D129+1,0)/VLOOKUP(T$83,Input!$A$9:$H$48,Input!$H$6,0),""),"")</f>
        <v/>
      </c>
      <c r="U129" s="137" t="str">
        <f ca="1">IFERROR(IF(OR(U$81=$C129,U$81=list!$C$4),VLOOKUP($E129,'Container Panel'!$B$41:$M$100,'Container Panel'!$I$38,0)*HLOOKUP(U$83,$F$146:$AS$206,$D129+1,0)/VLOOKUP(U$83,Input!$A$9:$H$48,Input!$H$6,0),""),"")</f>
        <v/>
      </c>
      <c r="V129" s="137" t="str">
        <f ca="1">IFERROR(IF(OR(V$81=$C129,V$81=list!$C$4),VLOOKUP($E129,'Container Panel'!$B$41:$M$100,'Container Panel'!$I$38,0)*HLOOKUP(V$83,$F$146:$AS$206,$D129+1,0)/VLOOKUP(V$83,Input!$A$9:$H$48,Input!$H$6,0),""),"")</f>
        <v/>
      </c>
      <c r="W129" s="137" t="str">
        <f ca="1">IFERROR(IF(OR(W$81=$C129,W$81=list!$C$4),VLOOKUP($E129,'Container Panel'!$B$41:$M$100,'Container Panel'!$I$38,0)*HLOOKUP(W$83,$F$146:$AS$206,$D129+1,0)/VLOOKUP(W$83,Input!$A$9:$H$48,Input!$H$6,0),""),"")</f>
        <v/>
      </c>
      <c r="X129" s="137" t="str">
        <f ca="1">IFERROR(IF(OR(X$81=$C129,X$81=list!$C$4),VLOOKUP($E129,'Container Panel'!$B$41:$M$100,'Container Panel'!$I$38,0)*HLOOKUP(X$83,$F$146:$AS$206,$D129+1,0)/VLOOKUP(X$83,Input!$A$9:$H$48,Input!$H$6,0),""),"")</f>
        <v/>
      </c>
      <c r="Y129" s="137" t="str">
        <f ca="1">IFERROR(IF(OR(Y$81=$C129,Y$81=list!$C$4),VLOOKUP($E129,'Container Panel'!$B$41:$M$100,'Container Panel'!$I$38,0)*HLOOKUP(Y$83,$F$146:$AS$206,$D129+1,0)/VLOOKUP(Y$83,Input!$A$9:$H$48,Input!$H$6,0),""),"")</f>
        <v/>
      </c>
      <c r="Z129" s="137" t="str">
        <f ca="1">IFERROR(IF(OR(Z$81=$C129,Z$81=list!$C$4),VLOOKUP($E129,'Container Panel'!$B$41:$M$100,'Container Panel'!$I$38,0)*HLOOKUP(Z$83,$F$146:$AS$206,$D129+1,0)/VLOOKUP(Z$83,Input!$A$9:$H$48,Input!$H$6,0),""),"")</f>
        <v/>
      </c>
      <c r="AA129" s="137" t="str">
        <f ca="1">IFERROR(IF(OR(AA$81=$C129,AA$81=list!$C$4),VLOOKUP($E129,'Container Panel'!$B$41:$M$100,'Container Panel'!$I$38,0)*HLOOKUP(AA$83,$F$146:$AS$206,$D129+1,0)/VLOOKUP(AA$83,Input!$A$9:$H$48,Input!$H$6,0),""),"")</f>
        <v/>
      </c>
      <c r="AB129" s="137" t="str">
        <f ca="1">IFERROR(IF(OR(AB$81=$C129,AB$81=list!$C$4),VLOOKUP($E129,'Container Panel'!$B$41:$M$100,'Container Panel'!$I$38,0)*HLOOKUP(AB$83,$F$146:$AS$206,$D129+1,0)/VLOOKUP(AB$83,Input!$A$9:$H$48,Input!$H$6,0),""),"")</f>
        <v/>
      </c>
      <c r="AC129" s="137" t="str">
        <f ca="1">IFERROR(IF(OR(AC$81=$C129,AC$81=list!$C$4),VLOOKUP($E129,'Container Panel'!$B$41:$M$100,'Container Panel'!$I$38,0)*HLOOKUP(AC$83,$F$146:$AS$206,$D129+1,0)/VLOOKUP(AC$83,Input!$A$9:$H$48,Input!$H$6,0),""),"")</f>
        <v/>
      </c>
      <c r="AD129" s="137" t="str">
        <f ca="1">IFERROR(IF(OR(AD$81=$C129,AD$81=list!$C$4),VLOOKUP($E129,'Container Panel'!$B$41:$M$100,'Container Panel'!$I$38,0)*HLOOKUP(AD$83,$F$146:$AS$206,$D129+1,0)/VLOOKUP(AD$83,Input!$A$9:$H$48,Input!$H$6,0),""),"")</f>
        <v/>
      </c>
      <c r="AE129" s="137" t="str">
        <f ca="1">IFERROR(IF(OR(AE$81=$C129,AE$81=list!$C$4),VLOOKUP($E129,'Container Panel'!$B$41:$M$100,'Container Panel'!$I$38,0)*HLOOKUP(AE$83,$F$146:$AS$206,$D129+1,0)/VLOOKUP(AE$83,Input!$A$9:$H$48,Input!$H$6,0),""),"")</f>
        <v/>
      </c>
      <c r="AF129" s="137" t="str">
        <f ca="1">IFERROR(IF(OR(AF$81=$C129,AF$81=list!$C$4),VLOOKUP($E129,'Container Panel'!$B$41:$M$100,'Container Panel'!$I$38,0)*HLOOKUP(AF$83,$F$146:$AS$206,$D129+1,0)/VLOOKUP(AF$83,Input!$A$9:$H$48,Input!$H$6,0),""),"")</f>
        <v/>
      </c>
      <c r="AG129" s="137" t="str">
        <f ca="1">IFERROR(IF(OR(AG$81=$C129,AG$81=list!$C$4),VLOOKUP($E129,'Container Panel'!$B$41:$M$100,'Container Panel'!$I$38,0)*HLOOKUP(AG$83,$F$146:$AS$206,$D129+1,0)/VLOOKUP(AG$83,Input!$A$9:$H$48,Input!$H$6,0),""),"")</f>
        <v/>
      </c>
      <c r="AH129" s="137" t="str">
        <f ca="1">IFERROR(IF(OR(AH$81=$C129,AH$81=list!$C$4),VLOOKUP($E129,'Container Panel'!$B$41:$M$100,'Container Panel'!$I$38,0)*HLOOKUP(AH$83,$F$146:$AS$206,$D129+1,0)/VLOOKUP(AH$83,Input!$A$9:$H$48,Input!$H$6,0),""),"")</f>
        <v/>
      </c>
      <c r="AI129" s="137" t="str">
        <f ca="1">IFERROR(IF(OR(AI$81=$C129,AI$81=list!$C$4),VLOOKUP($E129,'Container Panel'!$B$41:$M$100,'Container Panel'!$I$38,0)*HLOOKUP(AI$83,$F$146:$AS$206,$D129+1,0)/VLOOKUP(AI$83,Input!$A$9:$H$48,Input!$H$6,0),""),"")</f>
        <v/>
      </c>
      <c r="AJ129" s="137" t="str">
        <f ca="1">IFERROR(IF(OR(AJ$81=$C129,AJ$81=list!$C$4),VLOOKUP($E129,'Container Panel'!$B$41:$M$100,'Container Panel'!$I$38,0)*HLOOKUP(AJ$83,$F$146:$AS$206,$D129+1,0)/VLOOKUP(AJ$83,Input!$A$9:$H$48,Input!$H$6,0),""),"")</f>
        <v/>
      </c>
      <c r="AK129" s="137" t="str">
        <f ca="1">IFERROR(IF(OR(AK$81=$C129,AK$81=list!$C$4),VLOOKUP($E129,'Container Panel'!$B$41:$M$100,'Container Panel'!$I$38,0)*HLOOKUP(AK$83,$F$146:$AS$206,$D129+1,0)/VLOOKUP(AK$83,Input!$A$9:$H$48,Input!$H$6,0),""),"")</f>
        <v/>
      </c>
      <c r="AL129" s="137" t="str">
        <f ca="1">IFERROR(IF(OR(AL$81=$C129,AL$81=list!$C$4),VLOOKUP($E129,'Container Panel'!$B$41:$M$100,'Container Panel'!$I$38,0)*HLOOKUP(AL$83,$F$146:$AS$206,$D129+1,0)/VLOOKUP(AL$83,Input!$A$9:$H$48,Input!$H$6,0),""),"")</f>
        <v/>
      </c>
      <c r="AM129" s="137" t="str">
        <f ca="1">IFERROR(IF(OR(AM$81=$C129,AM$81=list!$C$4),VLOOKUP($E129,'Container Panel'!$B$41:$M$100,'Container Panel'!$I$38,0)*HLOOKUP(AM$83,$F$146:$AS$206,$D129+1,0)/VLOOKUP(AM$83,Input!$A$9:$H$48,Input!$H$6,0),""),"")</f>
        <v/>
      </c>
      <c r="AN129" s="137" t="str">
        <f ca="1">IFERROR(IF(OR(AN$81=$C129,AN$81=list!$C$4),VLOOKUP($E129,'Container Panel'!$B$41:$M$100,'Container Panel'!$I$38,0)*HLOOKUP(AN$83,$F$146:$AS$206,$D129+1,0)/VLOOKUP(AN$83,Input!$A$9:$H$48,Input!$H$6,0),""),"")</f>
        <v/>
      </c>
      <c r="AO129" s="137" t="str">
        <f ca="1">IFERROR(IF(OR(AO$81=$C129,AO$81=list!$C$4),VLOOKUP($E129,'Container Panel'!$B$41:$M$100,'Container Panel'!$I$38,0)*HLOOKUP(AO$83,$F$146:$AS$206,$D129+1,0)/VLOOKUP(AO$83,Input!$A$9:$H$48,Input!$H$6,0),""),"")</f>
        <v/>
      </c>
      <c r="AP129" s="137" t="str">
        <f ca="1">IFERROR(IF(OR(AP$81=$C129,AP$81=list!$C$4),VLOOKUP($E129,'Container Panel'!$B$41:$M$100,'Container Panel'!$I$38,0)*HLOOKUP(AP$83,$F$146:$AS$206,$D129+1,0)/VLOOKUP(AP$83,Input!$A$9:$H$48,Input!$H$6,0),""),"")</f>
        <v/>
      </c>
      <c r="AQ129" s="137" t="str">
        <f ca="1">IFERROR(IF(OR(AQ$81=$C129,AQ$81=list!$C$4),VLOOKUP($E129,'Container Panel'!$B$41:$M$100,'Container Panel'!$I$38,0)*HLOOKUP(AQ$83,$F$146:$AS$206,$D129+1,0)/VLOOKUP(AQ$83,Input!$A$9:$H$48,Input!$H$6,0),""),"")</f>
        <v/>
      </c>
      <c r="AR129" s="137" t="str">
        <f ca="1">IFERROR(IF(OR(AR$81=$C129,AR$81=list!$C$4),VLOOKUP($E129,'Container Panel'!$B$41:$M$100,'Container Panel'!$I$38,0)*HLOOKUP(AR$83,$F$146:$AS$206,$D129+1,0)/VLOOKUP(AR$83,Input!$A$9:$H$48,Input!$H$6,0),""),"")</f>
        <v/>
      </c>
      <c r="AS129" s="137" t="str">
        <f ca="1">IFERROR(IF(OR(AS$81=$C129,AS$81=list!$C$4),VLOOKUP($E129,'Container Panel'!$B$41:$M$100,'Container Panel'!$I$38,0)*HLOOKUP(AS$83,$F$146:$AS$206,$D129+1,0)/VLOOKUP(AS$83,Input!$A$9:$H$48,Input!$H$6,0),""),"")</f>
        <v/>
      </c>
    </row>
    <row r="130" spans="3:45">
      <c r="C130" s="74" t="str">
        <f>IFERROR(VLOOKUP($E130,'Container Panel'!$B$41:$M$100,'Container Panel'!$K$38,0),"")</f>
        <v/>
      </c>
      <c r="D130" s="74">
        <v>47</v>
      </c>
      <c r="E130" s="135">
        <f t="shared" si="14"/>
        <v>0</v>
      </c>
      <c r="F130" s="137" t="str">
        <f ca="1">IFERROR(IF(OR(F$81=$C130,F$81=list!$C$4),VLOOKUP($E130,'Container Panel'!$B$41:$M$100,'Container Panel'!$I$38,0)*HLOOKUP(F$83,$F$146:$AS$206,$D130+1,0)/VLOOKUP(F$83,Input!$A$9:$H$48,Input!$H$6,0),""),"")</f>
        <v/>
      </c>
      <c r="G130" s="137" t="str">
        <f ca="1">IFERROR(IF(OR(G$81=$C130,G$81=list!$C$4),VLOOKUP($E130,'Container Panel'!$B$41:$M$100,'Container Panel'!$I$38,0)*HLOOKUP(G$83,$F$146:$AS$206,$D130+1,0)/VLOOKUP(G$83,Input!$A$9:$H$48,Input!$H$6,0),""),"")</f>
        <v/>
      </c>
      <c r="H130" s="137" t="str">
        <f ca="1">IFERROR(IF(OR(H$81=$C130,H$81=list!$C$4),VLOOKUP($E130,'Container Panel'!$B$41:$M$100,'Container Panel'!$I$38,0)*HLOOKUP(H$83,$F$146:$AS$206,$D130+1,0)/VLOOKUP(H$83,Input!$A$9:$H$48,Input!$H$6,0),""),"")</f>
        <v/>
      </c>
      <c r="I130" s="137" t="str">
        <f ca="1">IFERROR(IF(OR(I$81=$C130,I$81=list!$C$4),VLOOKUP($E130,'Container Panel'!$B$41:$M$100,'Container Panel'!$I$38,0)*HLOOKUP(I$83,$F$146:$AS$206,$D130+1,0)/VLOOKUP(I$83,Input!$A$9:$H$48,Input!$H$6,0),""),"")</f>
        <v/>
      </c>
      <c r="J130" s="137" t="str">
        <f ca="1">IFERROR(IF(OR(J$81=$C130,J$81=list!$C$4),VLOOKUP($E130,'Container Panel'!$B$41:$M$100,'Container Panel'!$I$38,0)*HLOOKUP(J$83,$F$146:$AS$206,$D130+1,0)/VLOOKUP(J$83,Input!$A$9:$H$48,Input!$H$6,0),""),"")</f>
        <v/>
      </c>
      <c r="K130" s="137" t="str">
        <f ca="1">IFERROR(IF(OR(K$81=$C130,K$81=list!$C$4),VLOOKUP($E130,'Container Panel'!$B$41:$M$100,'Container Panel'!$I$38,0)*HLOOKUP(K$83,$F$146:$AS$206,$D130+1,0)/VLOOKUP(K$83,Input!$A$9:$H$48,Input!$H$6,0),""),"")</f>
        <v/>
      </c>
      <c r="L130" s="137" t="str">
        <f ca="1">IFERROR(IF(OR(L$81=$C130,L$81=list!$C$4),VLOOKUP($E130,'Container Panel'!$B$41:$M$100,'Container Panel'!$I$38,0)*HLOOKUP(L$83,$F$146:$AS$206,$D130+1,0)/VLOOKUP(L$83,Input!$A$9:$H$48,Input!$H$6,0),""),"")</f>
        <v/>
      </c>
      <c r="M130" s="137" t="str">
        <f ca="1">IFERROR(IF(OR(M$81=$C130,M$81=list!$C$4),VLOOKUP($E130,'Container Panel'!$B$41:$M$100,'Container Panel'!$I$38,0)*HLOOKUP(M$83,$F$146:$AS$206,$D130+1,0)/VLOOKUP(M$83,Input!$A$9:$H$48,Input!$H$6,0),""),"")</f>
        <v/>
      </c>
      <c r="N130" s="137" t="str">
        <f ca="1">IFERROR(IF(OR(N$81=$C130,N$81=list!$C$4),VLOOKUP($E130,'Container Panel'!$B$41:$M$100,'Container Panel'!$I$38,0)*HLOOKUP(N$83,$F$146:$AS$206,$D130+1,0)/VLOOKUP(N$83,Input!$A$9:$H$48,Input!$H$6,0),""),"")</f>
        <v/>
      </c>
      <c r="O130" s="137" t="str">
        <f ca="1">IFERROR(IF(OR(O$81=$C130,O$81=list!$C$4),VLOOKUP($E130,'Container Panel'!$B$41:$M$100,'Container Panel'!$I$38,0)*HLOOKUP(O$83,$F$146:$AS$206,$D130+1,0)/VLOOKUP(O$83,Input!$A$9:$H$48,Input!$H$6,0),""),"")</f>
        <v/>
      </c>
      <c r="P130" s="137" t="str">
        <f ca="1">IFERROR(IF(OR(P$81=$C130,P$81=list!$C$4),VLOOKUP($E130,'Container Panel'!$B$41:$M$100,'Container Panel'!$I$38,0)*HLOOKUP(P$83,$F$146:$AS$206,$D130+1,0)/VLOOKUP(P$83,Input!$A$9:$H$48,Input!$H$6,0),""),"")</f>
        <v/>
      </c>
      <c r="Q130" s="137" t="str">
        <f ca="1">IFERROR(IF(OR(Q$81=$C130,Q$81=list!$C$4),VLOOKUP($E130,'Container Panel'!$B$41:$M$100,'Container Panel'!$I$38,0)*HLOOKUP(Q$83,$F$146:$AS$206,$D130+1,0)/VLOOKUP(Q$83,Input!$A$9:$H$48,Input!$H$6,0),""),"")</f>
        <v/>
      </c>
      <c r="R130" s="137" t="str">
        <f ca="1">IFERROR(IF(OR(R$81=$C130,R$81=list!$C$4),VLOOKUP($E130,'Container Panel'!$B$41:$M$100,'Container Panel'!$I$38,0)*HLOOKUP(R$83,$F$146:$AS$206,$D130+1,0)/VLOOKUP(R$83,Input!$A$9:$H$48,Input!$H$6,0),""),"")</f>
        <v/>
      </c>
      <c r="S130" s="137" t="str">
        <f ca="1">IFERROR(IF(OR(S$81=$C130,S$81=list!$C$4),VLOOKUP($E130,'Container Panel'!$B$41:$M$100,'Container Panel'!$I$38,0)*HLOOKUP(S$83,$F$146:$AS$206,$D130+1,0)/VLOOKUP(S$83,Input!$A$9:$H$48,Input!$H$6,0),""),"")</f>
        <v/>
      </c>
      <c r="T130" s="137" t="str">
        <f ca="1">IFERROR(IF(OR(T$81=$C130,T$81=list!$C$4),VLOOKUP($E130,'Container Panel'!$B$41:$M$100,'Container Panel'!$I$38,0)*HLOOKUP(T$83,$F$146:$AS$206,$D130+1,0)/VLOOKUP(T$83,Input!$A$9:$H$48,Input!$H$6,0),""),"")</f>
        <v/>
      </c>
      <c r="U130" s="137" t="str">
        <f ca="1">IFERROR(IF(OR(U$81=$C130,U$81=list!$C$4),VLOOKUP($E130,'Container Panel'!$B$41:$M$100,'Container Panel'!$I$38,0)*HLOOKUP(U$83,$F$146:$AS$206,$D130+1,0)/VLOOKUP(U$83,Input!$A$9:$H$48,Input!$H$6,0),""),"")</f>
        <v/>
      </c>
      <c r="V130" s="137" t="str">
        <f ca="1">IFERROR(IF(OR(V$81=$C130,V$81=list!$C$4),VLOOKUP($E130,'Container Panel'!$B$41:$M$100,'Container Panel'!$I$38,0)*HLOOKUP(V$83,$F$146:$AS$206,$D130+1,0)/VLOOKUP(V$83,Input!$A$9:$H$48,Input!$H$6,0),""),"")</f>
        <v/>
      </c>
      <c r="W130" s="137" t="str">
        <f ca="1">IFERROR(IF(OR(W$81=$C130,W$81=list!$C$4),VLOOKUP($E130,'Container Panel'!$B$41:$M$100,'Container Panel'!$I$38,0)*HLOOKUP(W$83,$F$146:$AS$206,$D130+1,0)/VLOOKUP(W$83,Input!$A$9:$H$48,Input!$H$6,0),""),"")</f>
        <v/>
      </c>
      <c r="X130" s="137" t="str">
        <f ca="1">IFERROR(IF(OR(X$81=$C130,X$81=list!$C$4),VLOOKUP($E130,'Container Panel'!$B$41:$M$100,'Container Panel'!$I$38,0)*HLOOKUP(X$83,$F$146:$AS$206,$D130+1,0)/VLOOKUP(X$83,Input!$A$9:$H$48,Input!$H$6,0),""),"")</f>
        <v/>
      </c>
      <c r="Y130" s="137" t="str">
        <f ca="1">IFERROR(IF(OR(Y$81=$C130,Y$81=list!$C$4),VLOOKUP($E130,'Container Panel'!$B$41:$M$100,'Container Panel'!$I$38,0)*HLOOKUP(Y$83,$F$146:$AS$206,$D130+1,0)/VLOOKUP(Y$83,Input!$A$9:$H$48,Input!$H$6,0),""),"")</f>
        <v/>
      </c>
      <c r="Z130" s="137" t="str">
        <f ca="1">IFERROR(IF(OR(Z$81=$C130,Z$81=list!$C$4),VLOOKUP($E130,'Container Panel'!$B$41:$M$100,'Container Panel'!$I$38,0)*HLOOKUP(Z$83,$F$146:$AS$206,$D130+1,0)/VLOOKUP(Z$83,Input!$A$9:$H$48,Input!$H$6,0),""),"")</f>
        <v/>
      </c>
      <c r="AA130" s="137" t="str">
        <f ca="1">IFERROR(IF(OR(AA$81=$C130,AA$81=list!$C$4),VLOOKUP($E130,'Container Panel'!$B$41:$M$100,'Container Panel'!$I$38,0)*HLOOKUP(AA$83,$F$146:$AS$206,$D130+1,0)/VLOOKUP(AA$83,Input!$A$9:$H$48,Input!$H$6,0),""),"")</f>
        <v/>
      </c>
      <c r="AB130" s="137" t="str">
        <f ca="1">IFERROR(IF(OR(AB$81=$C130,AB$81=list!$C$4),VLOOKUP($E130,'Container Panel'!$B$41:$M$100,'Container Panel'!$I$38,0)*HLOOKUP(AB$83,$F$146:$AS$206,$D130+1,0)/VLOOKUP(AB$83,Input!$A$9:$H$48,Input!$H$6,0),""),"")</f>
        <v/>
      </c>
      <c r="AC130" s="137" t="str">
        <f ca="1">IFERROR(IF(OR(AC$81=$C130,AC$81=list!$C$4),VLOOKUP($E130,'Container Panel'!$B$41:$M$100,'Container Panel'!$I$38,0)*HLOOKUP(AC$83,$F$146:$AS$206,$D130+1,0)/VLOOKUP(AC$83,Input!$A$9:$H$48,Input!$H$6,0),""),"")</f>
        <v/>
      </c>
      <c r="AD130" s="137" t="str">
        <f ca="1">IFERROR(IF(OR(AD$81=$C130,AD$81=list!$C$4),VLOOKUP($E130,'Container Panel'!$B$41:$M$100,'Container Panel'!$I$38,0)*HLOOKUP(AD$83,$F$146:$AS$206,$D130+1,0)/VLOOKUP(AD$83,Input!$A$9:$H$48,Input!$H$6,0),""),"")</f>
        <v/>
      </c>
      <c r="AE130" s="137" t="str">
        <f ca="1">IFERROR(IF(OR(AE$81=$C130,AE$81=list!$C$4),VLOOKUP($E130,'Container Panel'!$B$41:$M$100,'Container Panel'!$I$38,0)*HLOOKUP(AE$83,$F$146:$AS$206,$D130+1,0)/VLOOKUP(AE$83,Input!$A$9:$H$48,Input!$H$6,0),""),"")</f>
        <v/>
      </c>
      <c r="AF130" s="137" t="str">
        <f ca="1">IFERROR(IF(OR(AF$81=$C130,AF$81=list!$C$4),VLOOKUP($E130,'Container Panel'!$B$41:$M$100,'Container Panel'!$I$38,0)*HLOOKUP(AF$83,$F$146:$AS$206,$D130+1,0)/VLOOKUP(AF$83,Input!$A$9:$H$48,Input!$H$6,0),""),"")</f>
        <v/>
      </c>
      <c r="AG130" s="137" t="str">
        <f ca="1">IFERROR(IF(OR(AG$81=$C130,AG$81=list!$C$4),VLOOKUP($E130,'Container Panel'!$B$41:$M$100,'Container Panel'!$I$38,0)*HLOOKUP(AG$83,$F$146:$AS$206,$D130+1,0)/VLOOKUP(AG$83,Input!$A$9:$H$48,Input!$H$6,0),""),"")</f>
        <v/>
      </c>
      <c r="AH130" s="137" t="str">
        <f ca="1">IFERROR(IF(OR(AH$81=$C130,AH$81=list!$C$4),VLOOKUP($E130,'Container Panel'!$B$41:$M$100,'Container Panel'!$I$38,0)*HLOOKUP(AH$83,$F$146:$AS$206,$D130+1,0)/VLOOKUP(AH$83,Input!$A$9:$H$48,Input!$H$6,0),""),"")</f>
        <v/>
      </c>
      <c r="AI130" s="137" t="str">
        <f ca="1">IFERROR(IF(OR(AI$81=$C130,AI$81=list!$C$4),VLOOKUP($E130,'Container Panel'!$B$41:$M$100,'Container Panel'!$I$38,0)*HLOOKUP(AI$83,$F$146:$AS$206,$D130+1,0)/VLOOKUP(AI$83,Input!$A$9:$H$48,Input!$H$6,0),""),"")</f>
        <v/>
      </c>
      <c r="AJ130" s="137" t="str">
        <f ca="1">IFERROR(IF(OR(AJ$81=$C130,AJ$81=list!$C$4),VLOOKUP($E130,'Container Panel'!$B$41:$M$100,'Container Panel'!$I$38,0)*HLOOKUP(AJ$83,$F$146:$AS$206,$D130+1,0)/VLOOKUP(AJ$83,Input!$A$9:$H$48,Input!$H$6,0),""),"")</f>
        <v/>
      </c>
      <c r="AK130" s="137" t="str">
        <f ca="1">IFERROR(IF(OR(AK$81=$C130,AK$81=list!$C$4),VLOOKUP($E130,'Container Panel'!$B$41:$M$100,'Container Panel'!$I$38,0)*HLOOKUP(AK$83,$F$146:$AS$206,$D130+1,0)/VLOOKUP(AK$83,Input!$A$9:$H$48,Input!$H$6,0),""),"")</f>
        <v/>
      </c>
      <c r="AL130" s="137" t="str">
        <f ca="1">IFERROR(IF(OR(AL$81=$C130,AL$81=list!$C$4),VLOOKUP($E130,'Container Panel'!$B$41:$M$100,'Container Panel'!$I$38,0)*HLOOKUP(AL$83,$F$146:$AS$206,$D130+1,0)/VLOOKUP(AL$83,Input!$A$9:$H$48,Input!$H$6,0),""),"")</f>
        <v/>
      </c>
      <c r="AM130" s="137" t="str">
        <f ca="1">IFERROR(IF(OR(AM$81=$C130,AM$81=list!$C$4),VLOOKUP($E130,'Container Panel'!$B$41:$M$100,'Container Panel'!$I$38,0)*HLOOKUP(AM$83,$F$146:$AS$206,$D130+1,0)/VLOOKUP(AM$83,Input!$A$9:$H$48,Input!$H$6,0),""),"")</f>
        <v/>
      </c>
      <c r="AN130" s="137" t="str">
        <f ca="1">IFERROR(IF(OR(AN$81=$C130,AN$81=list!$C$4),VLOOKUP($E130,'Container Panel'!$B$41:$M$100,'Container Panel'!$I$38,0)*HLOOKUP(AN$83,$F$146:$AS$206,$D130+1,0)/VLOOKUP(AN$83,Input!$A$9:$H$48,Input!$H$6,0),""),"")</f>
        <v/>
      </c>
      <c r="AO130" s="137" t="str">
        <f ca="1">IFERROR(IF(OR(AO$81=$C130,AO$81=list!$C$4),VLOOKUP($E130,'Container Panel'!$B$41:$M$100,'Container Panel'!$I$38,0)*HLOOKUP(AO$83,$F$146:$AS$206,$D130+1,0)/VLOOKUP(AO$83,Input!$A$9:$H$48,Input!$H$6,0),""),"")</f>
        <v/>
      </c>
      <c r="AP130" s="137" t="str">
        <f ca="1">IFERROR(IF(OR(AP$81=$C130,AP$81=list!$C$4),VLOOKUP($E130,'Container Panel'!$B$41:$M$100,'Container Panel'!$I$38,0)*HLOOKUP(AP$83,$F$146:$AS$206,$D130+1,0)/VLOOKUP(AP$83,Input!$A$9:$H$48,Input!$H$6,0),""),"")</f>
        <v/>
      </c>
      <c r="AQ130" s="137" t="str">
        <f ca="1">IFERROR(IF(OR(AQ$81=$C130,AQ$81=list!$C$4),VLOOKUP($E130,'Container Panel'!$B$41:$M$100,'Container Panel'!$I$38,0)*HLOOKUP(AQ$83,$F$146:$AS$206,$D130+1,0)/VLOOKUP(AQ$83,Input!$A$9:$H$48,Input!$H$6,0),""),"")</f>
        <v/>
      </c>
      <c r="AR130" s="137" t="str">
        <f ca="1">IFERROR(IF(OR(AR$81=$C130,AR$81=list!$C$4),VLOOKUP($E130,'Container Panel'!$B$41:$M$100,'Container Panel'!$I$38,0)*HLOOKUP(AR$83,$F$146:$AS$206,$D130+1,0)/VLOOKUP(AR$83,Input!$A$9:$H$48,Input!$H$6,0),""),"")</f>
        <v/>
      </c>
      <c r="AS130" s="137" t="str">
        <f ca="1">IFERROR(IF(OR(AS$81=$C130,AS$81=list!$C$4),VLOOKUP($E130,'Container Panel'!$B$41:$M$100,'Container Panel'!$I$38,0)*HLOOKUP(AS$83,$F$146:$AS$206,$D130+1,0)/VLOOKUP(AS$83,Input!$A$9:$H$48,Input!$H$6,0),""),"")</f>
        <v/>
      </c>
    </row>
    <row r="131" spans="3:45">
      <c r="C131" s="74" t="str">
        <f>IFERROR(VLOOKUP($E131,'Container Panel'!$B$41:$M$100,'Container Panel'!$K$38,0),"")</f>
        <v/>
      </c>
      <c r="D131" s="74">
        <v>48</v>
      </c>
      <c r="E131" s="135">
        <f t="shared" si="14"/>
        <v>0</v>
      </c>
      <c r="F131" s="137" t="str">
        <f ca="1">IFERROR(IF(OR(F$81=$C131,F$81=list!$C$4),VLOOKUP($E131,'Container Panel'!$B$41:$M$100,'Container Panel'!$I$38,0)*HLOOKUP(F$83,$F$146:$AS$206,$D131+1,0)/VLOOKUP(F$83,Input!$A$9:$H$48,Input!$H$6,0),""),"")</f>
        <v/>
      </c>
      <c r="G131" s="137" t="str">
        <f ca="1">IFERROR(IF(OR(G$81=$C131,G$81=list!$C$4),VLOOKUP($E131,'Container Panel'!$B$41:$M$100,'Container Panel'!$I$38,0)*HLOOKUP(G$83,$F$146:$AS$206,$D131+1,0)/VLOOKUP(G$83,Input!$A$9:$H$48,Input!$H$6,0),""),"")</f>
        <v/>
      </c>
      <c r="H131" s="137" t="str">
        <f ca="1">IFERROR(IF(OR(H$81=$C131,H$81=list!$C$4),VLOOKUP($E131,'Container Panel'!$B$41:$M$100,'Container Panel'!$I$38,0)*HLOOKUP(H$83,$F$146:$AS$206,$D131+1,0)/VLOOKUP(H$83,Input!$A$9:$H$48,Input!$H$6,0),""),"")</f>
        <v/>
      </c>
      <c r="I131" s="137" t="str">
        <f ca="1">IFERROR(IF(OR(I$81=$C131,I$81=list!$C$4),VLOOKUP($E131,'Container Panel'!$B$41:$M$100,'Container Panel'!$I$38,0)*HLOOKUP(I$83,$F$146:$AS$206,$D131+1,0)/VLOOKUP(I$83,Input!$A$9:$H$48,Input!$H$6,0),""),"")</f>
        <v/>
      </c>
      <c r="J131" s="137" t="str">
        <f ca="1">IFERROR(IF(OR(J$81=$C131,J$81=list!$C$4),VLOOKUP($E131,'Container Panel'!$B$41:$M$100,'Container Panel'!$I$38,0)*HLOOKUP(J$83,$F$146:$AS$206,$D131+1,0)/VLOOKUP(J$83,Input!$A$9:$H$48,Input!$H$6,0),""),"")</f>
        <v/>
      </c>
      <c r="K131" s="137" t="str">
        <f ca="1">IFERROR(IF(OR(K$81=$C131,K$81=list!$C$4),VLOOKUP($E131,'Container Panel'!$B$41:$M$100,'Container Panel'!$I$38,0)*HLOOKUP(K$83,$F$146:$AS$206,$D131+1,0)/VLOOKUP(K$83,Input!$A$9:$H$48,Input!$H$6,0),""),"")</f>
        <v/>
      </c>
      <c r="L131" s="137" t="str">
        <f ca="1">IFERROR(IF(OR(L$81=$C131,L$81=list!$C$4),VLOOKUP($E131,'Container Panel'!$B$41:$M$100,'Container Panel'!$I$38,0)*HLOOKUP(L$83,$F$146:$AS$206,$D131+1,0)/VLOOKUP(L$83,Input!$A$9:$H$48,Input!$H$6,0),""),"")</f>
        <v/>
      </c>
      <c r="M131" s="137" t="str">
        <f ca="1">IFERROR(IF(OR(M$81=$C131,M$81=list!$C$4),VLOOKUP($E131,'Container Panel'!$B$41:$M$100,'Container Panel'!$I$38,0)*HLOOKUP(M$83,$F$146:$AS$206,$D131+1,0)/VLOOKUP(M$83,Input!$A$9:$H$48,Input!$H$6,0),""),"")</f>
        <v/>
      </c>
      <c r="N131" s="137" t="str">
        <f ca="1">IFERROR(IF(OR(N$81=$C131,N$81=list!$C$4),VLOOKUP($E131,'Container Panel'!$B$41:$M$100,'Container Panel'!$I$38,0)*HLOOKUP(N$83,$F$146:$AS$206,$D131+1,0)/VLOOKUP(N$83,Input!$A$9:$H$48,Input!$H$6,0),""),"")</f>
        <v/>
      </c>
      <c r="O131" s="137" t="str">
        <f ca="1">IFERROR(IF(OR(O$81=$C131,O$81=list!$C$4),VLOOKUP($E131,'Container Panel'!$B$41:$M$100,'Container Panel'!$I$38,0)*HLOOKUP(O$83,$F$146:$AS$206,$D131+1,0)/VLOOKUP(O$83,Input!$A$9:$H$48,Input!$H$6,0),""),"")</f>
        <v/>
      </c>
      <c r="P131" s="137" t="str">
        <f ca="1">IFERROR(IF(OR(P$81=$C131,P$81=list!$C$4),VLOOKUP($E131,'Container Panel'!$B$41:$M$100,'Container Panel'!$I$38,0)*HLOOKUP(P$83,$F$146:$AS$206,$D131+1,0)/VLOOKUP(P$83,Input!$A$9:$H$48,Input!$H$6,0),""),"")</f>
        <v/>
      </c>
      <c r="Q131" s="137" t="str">
        <f ca="1">IFERROR(IF(OR(Q$81=$C131,Q$81=list!$C$4),VLOOKUP($E131,'Container Panel'!$B$41:$M$100,'Container Panel'!$I$38,0)*HLOOKUP(Q$83,$F$146:$AS$206,$D131+1,0)/VLOOKUP(Q$83,Input!$A$9:$H$48,Input!$H$6,0),""),"")</f>
        <v/>
      </c>
      <c r="R131" s="137" t="str">
        <f ca="1">IFERROR(IF(OR(R$81=$C131,R$81=list!$C$4),VLOOKUP($E131,'Container Panel'!$B$41:$M$100,'Container Panel'!$I$38,0)*HLOOKUP(R$83,$F$146:$AS$206,$D131+1,0)/VLOOKUP(R$83,Input!$A$9:$H$48,Input!$H$6,0),""),"")</f>
        <v/>
      </c>
      <c r="S131" s="137" t="str">
        <f ca="1">IFERROR(IF(OR(S$81=$C131,S$81=list!$C$4),VLOOKUP($E131,'Container Panel'!$B$41:$M$100,'Container Panel'!$I$38,0)*HLOOKUP(S$83,$F$146:$AS$206,$D131+1,0)/VLOOKUP(S$83,Input!$A$9:$H$48,Input!$H$6,0),""),"")</f>
        <v/>
      </c>
      <c r="T131" s="137" t="str">
        <f ca="1">IFERROR(IF(OR(T$81=$C131,T$81=list!$C$4),VLOOKUP($E131,'Container Panel'!$B$41:$M$100,'Container Panel'!$I$38,0)*HLOOKUP(T$83,$F$146:$AS$206,$D131+1,0)/VLOOKUP(T$83,Input!$A$9:$H$48,Input!$H$6,0),""),"")</f>
        <v/>
      </c>
      <c r="U131" s="137" t="str">
        <f ca="1">IFERROR(IF(OR(U$81=$C131,U$81=list!$C$4),VLOOKUP($E131,'Container Panel'!$B$41:$M$100,'Container Panel'!$I$38,0)*HLOOKUP(U$83,$F$146:$AS$206,$D131+1,0)/VLOOKUP(U$83,Input!$A$9:$H$48,Input!$H$6,0),""),"")</f>
        <v/>
      </c>
      <c r="V131" s="137" t="str">
        <f ca="1">IFERROR(IF(OR(V$81=$C131,V$81=list!$C$4),VLOOKUP($E131,'Container Panel'!$B$41:$M$100,'Container Panel'!$I$38,0)*HLOOKUP(V$83,$F$146:$AS$206,$D131+1,0)/VLOOKUP(V$83,Input!$A$9:$H$48,Input!$H$6,0),""),"")</f>
        <v/>
      </c>
      <c r="W131" s="137" t="str">
        <f ca="1">IFERROR(IF(OR(W$81=$C131,W$81=list!$C$4),VLOOKUP($E131,'Container Panel'!$B$41:$M$100,'Container Panel'!$I$38,0)*HLOOKUP(W$83,$F$146:$AS$206,$D131+1,0)/VLOOKUP(W$83,Input!$A$9:$H$48,Input!$H$6,0),""),"")</f>
        <v/>
      </c>
      <c r="X131" s="137" t="str">
        <f ca="1">IFERROR(IF(OR(X$81=$C131,X$81=list!$C$4),VLOOKUP($E131,'Container Panel'!$B$41:$M$100,'Container Panel'!$I$38,0)*HLOOKUP(X$83,$F$146:$AS$206,$D131+1,0)/VLOOKUP(X$83,Input!$A$9:$H$48,Input!$H$6,0),""),"")</f>
        <v/>
      </c>
      <c r="Y131" s="137" t="str">
        <f ca="1">IFERROR(IF(OR(Y$81=$C131,Y$81=list!$C$4),VLOOKUP($E131,'Container Panel'!$B$41:$M$100,'Container Panel'!$I$38,0)*HLOOKUP(Y$83,$F$146:$AS$206,$D131+1,0)/VLOOKUP(Y$83,Input!$A$9:$H$48,Input!$H$6,0),""),"")</f>
        <v/>
      </c>
      <c r="Z131" s="137" t="str">
        <f ca="1">IFERROR(IF(OR(Z$81=$C131,Z$81=list!$C$4),VLOOKUP($E131,'Container Panel'!$B$41:$M$100,'Container Panel'!$I$38,0)*HLOOKUP(Z$83,$F$146:$AS$206,$D131+1,0)/VLOOKUP(Z$83,Input!$A$9:$H$48,Input!$H$6,0),""),"")</f>
        <v/>
      </c>
      <c r="AA131" s="137" t="str">
        <f ca="1">IFERROR(IF(OR(AA$81=$C131,AA$81=list!$C$4),VLOOKUP($E131,'Container Panel'!$B$41:$M$100,'Container Panel'!$I$38,0)*HLOOKUP(AA$83,$F$146:$AS$206,$D131+1,0)/VLOOKUP(AA$83,Input!$A$9:$H$48,Input!$H$6,0),""),"")</f>
        <v/>
      </c>
      <c r="AB131" s="137" t="str">
        <f ca="1">IFERROR(IF(OR(AB$81=$C131,AB$81=list!$C$4),VLOOKUP($E131,'Container Panel'!$B$41:$M$100,'Container Panel'!$I$38,0)*HLOOKUP(AB$83,$F$146:$AS$206,$D131+1,0)/VLOOKUP(AB$83,Input!$A$9:$H$48,Input!$H$6,0),""),"")</f>
        <v/>
      </c>
      <c r="AC131" s="137" t="str">
        <f ca="1">IFERROR(IF(OR(AC$81=$C131,AC$81=list!$C$4),VLOOKUP($E131,'Container Panel'!$B$41:$M$100,'Container Panel'!$I$38,0)*HLOOKUP(AC$83,$F$146:$AS$206,$D131+1,0)/VLOOKUP(AC$83,Input!$A$9:$H$48,Input!$H$6,0),""),"")</f>
        <v/>
      </c>
      <c r="AD131" s="137" t="str">
        <f ca="1">IFERROR(IF(OR(AD$81=$C131,AD$81=list!$C$4),VLOOKUP($E131,'Container Panel'!$B$41:$M$100,'Container Panel'!$I$38,0)*HLOOKUP(AD$83,$F$146:$AS$206,$D131+1,0)/VLOOKUP(AD$83,Input!$A$9:$H$48,Input!$H$6,0),""),"")</f>
        <v/>
      </c>
      <c r="AE131" s="137" t="str">
        <f ca="1">IFERROR(IF(OR(AE$81=$C131,AE$81=list!$C$4),VLOOKUP($E131,'Container Panel'!$B$41:$M$100,'Container Panel'!$I$38,0)*HLOOKUP(AE$83,$F$146:$AS$206,$D131+1,0)/VLOOKUP(AE$83,Input!$A$9:$H$48,Input!$H$6,0),""),"")</f>
        <v/>
      </c>
      <c r="AF131" s="137" t="str">
        <f ca="1">IFERROR(IF(OR(AF$81=$C131,AF$81=list!$C$4),VLOOKUP($E131,'Container Panel'!$B$41:$M$100,'Container Panel'!$I$38,0)*HLOOKUP(AF$83,$F$146:$AS$206,$D131+1,0)/VLOOKUP(AF$83,Input!$A$9:$H$48,Input!$H$6,0),""),"")</f>
        <v/>
      </c>
      <c r="AG131" s="137" t="str">
        <f ca="1">IFERROR(IF(OR(AG$81=$C131,AG$81=list!$C$4),VLOOKUP($E131,'Container Panel'!$B$41:$M$100,'Container Panel'!$I$38,0)*HLOOKUP(AG$83,$F$146:$AS$206,$D131+1,0)/VLOOKUP(AG$83,Input!$A$9:$H$48,Input!$H$6,0),""),"")</f>
        <v/>
      </c>
      <c r="AH131" s="137" t="str">
        <f ca="1">IFERROR(IF(OR(AH$81=$C131,AH$81=list!$C$4),VLOOKUP($E131,'Container Panel'!$B$41:$M$100,'Container Panel'!$I$38,0)*HLOOKUP(AH$83,$F$146:$AS$206,$D131+1,0)/VLOOKUP(AH$83,Input!$A$9:$H$48,Input!$H$6,0),""),"")</f>
        <v/>
      </c>
      <c r="AI131" s="137" t="str">
        <f ca="1">IFERROR(IF(OR(AI$81=$C131,AI$81=list!$C$4),VLOOKUP($E131,'Container Panel'!$B$41:$M$100,'Container Panel'!$I$38,0)*HLOOKUP(AI$83,$F$146:$AS$206,$D131+1,0)/VLOOKUP(AI$83,Input!$A$9:$H$48,Input!$H$6,0),""),"")</f>
        <v/>
      </c>
      <c r="AJ131" s="137" t="str">
        <f ca="1">IFERROR(IF(OR(AJ$81=$C131,AJ$81=list!$C$4),VLOOKUP($E131,'Container Panel'!$B$41:$M$100,'Container Panel'!$I$38,0)*HLOOKUP(AJ$83,$F$146:$AS$206,$D131+1,0)/VLOOKUP(AJ$83,Input!$A$9:$H$48,Input!$H$6,0),""),"")</f>
        <v/>
      </c>
      <c r="AK131" s="137" t="str">
        <f ca="1">IFERROR(IF(OR(AK$81=$C131,AK$81=list!$C$4),VLOOKUP($E131,'Container Panel'!$B$41:$M$100,'Container Panel'!$I$38,0)*HLOOKUP(AK$83,$F$146:$AS$206,$D131+1,0)/VLOOKUP(AK$83,Input!$A$9:$H$48,Input!$H$6,0),""),"")</f>
        <v/>
      </c>
      <c r="AL131" s="137" t="str">
        <f ca="1">IFERROR(IF(OR(AL$81=$C131,AL$81=list!$C$4),VLOOKUP($E131,'Container Panel'!$B$41:$M$100,'Container Panel'!$I$38,0)*HLOOKUP(AL$83,$F$146:$AS$206,$D131+1,0)/VLOOKUP(AL$83,Input!$A$9:$H$48,Input!$H$6,0),""),"")</f>
        <v/>
      </c>
      <c r="AM131" s="137" t="str">
        <f ca="1">IFERROR(IF(OR(AM$81=$C131,AM$81=list!$C$4),VLOOKUP($E131,'Container Panel'!$B$41:$M$100,'Container Panel'!$I$38,0)*HLOOKUP(AM$83,$F$146:$AS$206,$D131+1,0)/VLOOKUP(AM$83,Input!$A$9:$H$48,Input!$H$6,0),""),"")</f>
        <v/>
      </c>
      <c r="AN131" s="137" t="str">
        <f ca="1">IFERROR(IF(OR(AN$81=$C131,AN$81=list!$C$4),VLOOKUP($E131,'Container Panel'!$B$41:$M$100,'Container Panel'!$I$38,0)*HLOOKUP(AN$83,$F$146:$AS$206,$D131+1,0)/VLOOKUP(AN$83,Input!$A$9:$H$48,Input!$H$6,0),""),"")</f>
        <v/>
      </c>
      <c r="AO131" s="137" t="str">
        <f ca="1">IFERROR(IF(OR(AO$81=$C131,AO$81=list!$C$4),VLOOKUP($E131,'Container Panel'!$B$41:$M$100,'Container Panel'!$I$38,0)*HLOOKUP(AO$83,$F$146:$AS$206,$D131+1,0)/VLOOKUP(AO$83,Input!$A$9:$H$48,Input!$H$6,0),""),"")</f>
        <v/>
      </c>
      <c r="AP131" s="137" t="str">
        <f ca="1">IFERROR(IF(OR(AP$81=$C131,AP$81=list!$C$4),VLOOKUP($E131,'Container Panel'!$B$41:$M$100,'Container Panel'!$I$38,0)*HLOOKUP(AP$83,$F$146:$AS$206,$D131+1,0)/VLOOKUP(AP$83,Input!$A$9:$H$48,Input!$H$6,0),""),"")</f>
        <v/>
      </c>
      <c r="AQ131" s="137" t="str">
        <f ca="1">IFERROR(IF(OR(AQ$81=$C131,AQ$81=list!$C$4),VLOOKUP($E131,'Container Panel'!$B$41:$M$100,'Container Panel'!$I$38,0)*HLOOKUP(AQ$83,$F$146:$AS$206,$D131+1,0)/VLOOKUP(AQ$83,Input!$A$9:$H$48,Input!$H$6,0),""),"")</f>
        <v/>
      </c>
      <c r="AR131" s="137" t="str">
        <f ca="1">IFERROR(IF(OR(AR$81=$C131,AR$81=list!$C$4),VLOOKUP($E131,'Container Panel'!$B$41:$M$100,'Container Panel'!$I$38,0)*HLOOKUP(AR$83,$F$146:$AS$206,$D131+1,0)/VLOOKUP(AR$83,Input!$A$9:$H$48,Input!$H$6,0),""),"")</f>
        <v/>
      </c>
      <c r="AS131" s="137" t="str">
        <f ca="1">IFERROR(IF(OR(AS$81=$C131,AS$81=list!$C$4),VLOOKUP($E131,'Container Panel'!$B$41:$M$100,'Container Panel'!$I$38,0)*HLOOKUP(AS$83,$F$146:$AS$206,$D131+1,0)/VLOOKUP(AS$83,Input!$A$9:$H$48,Input!$H$6,0),""),"")</f>
        <v/>
      </c>
    </row>
    <row r="132" spans="3:45">
      <c r="C132" s="74" t="str">
        <f>IFERROR(VLOOKUP($E132,'Container Panel'!$B$41:$M$100,'Container Panel'!$K$38,0),"")</f>
        <v/>
      </c>
      <c r="D132" s="74">
        <v>49</v>
      </c>
      <c r="E132" s="135">
        <f t="shared" si="14"/>
        <v>0</v>
      </c>
      <c r="F132" s="137" t="str">
        <f ca="1">IFERROR(IF(OR(F$81=$C132,F$81=list!$C$4),VLOOKUP($E132,'Container Panel'!$B$41:$M$100,'Container Panel'!$I$38,0)*HLOOKUP(F$83,$F$146:$AS$206,$D132+1,0)/VLOOKUP(F$83,Input!$A$9:$H$48,Input!$H$6,0),""),"")</f>
        <v/>
      </c>
      <c r="G132" s="137" t="str">
        <f ca="1">IFERROR(IF(OR(G$81=$C132,G$81=list!$C$4),VLOOKUP($E132,'Container Panel'!$B$41:$M$100,'Container Panel'!$I$38,0)*HLOOKUP(G$83,$F$146:$AS$206,$D132+1,0)/VLOOKUP(G$83,Input!$A$9:$H$48,Input!$H$6,0),""),"")</f>
        <v/>
      </c>
      <c r="H132" s="137" t="str">
        <f ca="1">IFERROR(IF(OR(H$81=$C132,H$81=list!$C$4),VLOOKUP($E132,'Container Panel'!$B$41:$M$100,'Container Panel'!$I$38,0)*HLOOKUP(H$83,$F$146:$AS$206,$D132+1,0)/VLOOKUP(H$83,Input!$A$9:$H$48,Input!$H$6,0),""),"")</f>
        <v/>
      </c>
      <c r="I132" s="137" t="str">
        <f ca="1">IFERROR(IF(OR(I$81=$C132,I$81=list!$C$4),VLOOKUP($E132,'Container Panel'!$B$41:$M$100,'Container Panel'!$I$38,0)*HLOOKUP(I$83,$F$146:$AS$206,$D132+1,0)/VLOOKUP(I$83,Input!$A$9:$H$48,Input!$H$6,0),""),"")</f>
        <v/>
      </c>
      <c r="J132" s="137" t="str">
        <f ca="1">IFERROR(IF(OR(J$81=$C132,J$81=list!$C$4),VLOOKUP($E132,'Container Panel'!$B$41:$M$100,'Container Panel'!$I$38,0)*HLOOKUP(J$83,$F$146:$AS$206,$D132+1,0)/VLOOKUP(J$83,Input!$A$9:$H$48,Input!$H$6,0),""),"")</f>
        <v/>
      </c>
      <c r="K132" s="137" t="str">
        <f ca="1">IFERROR(IF(OR(K$81=$C132,K$81=list!$C$4),VLOOKUP($E132,'Container Panel'!$B$41:$M$100,'Container Panel'!$I$38,0)*HLOOKUP(K$83,$F$146:$AS$206,$D132+1,0)/VLOOKUP(K$83,Input!$A$9:$H$48,Input!$H$6,0),""),"")</f>
        <v/>
      </c>
      <c r="L132" s="137" t="str">
        <f ca="1">IFERROR(IF(OR(L$81=$C132,L$81=list!$C$4),VLOOKUP($E132,'Container Panel'!$B$41:$M$100,'Container Panel'!$I$38,0)*HLOOKUP(L$83,$F$146:$AS$206,$D132+1,0)/VLOOKUP(L$83,Input!$A$9:$H$48,Input!$H$6,0),""),"")</f>
        <v/>
      </c>
      <c r="M132" s="137" t="str">
        <f ca="1">IFERROR(IF(OR(M$81=$C132,M$81=list!$C$4),VLOOKUP($E132,'Container Panel'!$B$41:$M$100,'Container Panel'!$I$38,0)*HLOOKUP(M$83,$F$146:$AS$206,$D132+1,0)/VLOOKUP(M$83,Input!$A$9:$H$48,Input!$H$6,0),""),"")</f>
        <v/>
      </c>
      <c r="N132" s="137" t="str">
        <f ca="1">IFERROR(IF(OR(N$81=$C132,N$81=list!$C$4),VLOOKUP($E132,'Container Panel'!$B$41:$M$100,'Container Panel'!$I$38,0)*HLOOKUP(N$83,$F$146:$AS$206,$D132+1,0)/VLOOKUP(N$83,Input!$A$9:$H$48,Input!$H$6,0),""),"")</f>
        <v/>
      </c>
      <c r="O132" s="137" t="str">
        <f ca="1">IFERROR(IF(OR(O$81=$C132,O$81=list!$C$4),VLOOKUP($E132,'Container Panel'!$B$41:$M$100,'Container Panel'!$I$38,0)*HLOOKUP(O$83,$F$146:$AS$206,$D132+1,0)/VLOOKUP(O$83,Input!$A$9:$H$48,Input!$H$6,0),""),"")</f>
        <v/>
      </c>
      <c r="P132" s="137" t="str">
        <f ca="1">IFERROR(IF(OR(P$81=$C132,P$81=list!$C$4),VLOOKUP($E132,'Container Panel'!$B$41:$M$100,'Container Panel'!$I$38,0)*HLOOKUP(P$83,$F$146:$AS$206,$D132+1,0)/VLOOKUP(P$83,Input!$A$9:$H$48,Input!$H$6,0),""),"")</f>
        <v/>
      </c>
      <c r="Q132" s="137" t="str">
        <f ca="1">IFERROR(IF(OR(Q$81=$C132,Q$81=list!$C$4),VLOOKUP($E132,'Container Panel'!$B$41:$M$100,'Container Panel'!$I$38,0)*HLOOKUP(Q$83,$F$146:$AS$206,$D132+1,0)/VLOOKUP(Q$83,Input!$A$9:$H$48,Input!$H$6,0),""),"")</f>
        <v/>
      </c>
      <c r="R132" s="137" t="str">
        <f ca="1">IFERROR(IF(OR(R$81=$C132,R$81=list!$C$4),VLOOKUP($E132,'Container Panel'!$B$41:$M$100,'Container Panel'!$I$38,0)*HLOOKUP(R$83,$F$146:$AS$206,$D132+1,0)/VLOOKUP(R$83,Input!$A$9:$H$48,Input!$H$6,0),""),"")</f>
        <v/>
      </c>
      <c r="S132" s="137" t="str">
        <f ca="1">IFERROR(IF(OR(S$81=$C132,S$81=list!$C$4),VLOOKUP($E132,'Container Panel'!$B$41:$M$100,'Container Panel'!$I$38,0)*HLOOKUP(S$83,$F$146:$AS$206,$D132+1,0)/VLOOKUP(S$83,Input!$A$9:$H$48,Input!$H$6,0),""),"")</f>
        <v/>
      </c>
      <c r="T132" s="137" t="str">
        <f ca="1">IFERROR(IF(OR(T$81=$C132,T$81=list!$C$4),VLOOKUP($E132,'Container Panel'!$B$41:$M$100,'Container Panel'!$I$38,0)*HLOOKUP(T$83,$F$146:$AS$206,$D132+1,0)/VLOOKUP(T$83,Input!$A$9:$H$48,Input!$H$6,0),""),"")</f>
        <v/>
      </c>
      <c r="U132" s="137" t="str">
        <f ca="1">IFERROR(IF(OR(U$81=$C132,U$81=list!$C$4),VLOOKUP($E132,'Container Panel'!$B$41:$M$100,'Container Panel'!$I$38,0)*HLOOKUP(U$83,$F$146:$AS$206,$D132+1,0)/VLOOKUP(U$83,Input!$A$9:$H$48,Input!$H$6,0),""),"")</f>
        <v/>
      </c>
      <c r="V132" s="137" t="str">
        <f ca="1">IFERROR(IF(OR(V$81=$C132,V$81=list!$C$4),VLOOKUP($E132,'Container Panel'!$B$41:$M$100,'Container Panel'!$I$38,0)*HLOOKUP(V$83,$F$146:$AS$206,$D132+1,0)/VLOOKUP(V$83,Input!$A$9:$H$48,Input!$H$6,0),""),"")</f>
        <v/>
      </c>
      <c r="W132" s="137" t="str">
        <f ca="1">IFERROR(IF(OR(W$81=$C132,W$81=list!$C$4),VLOOKUP($E132,'Container Panel'!$B$41:$M$100,'Container Panel'!$I$38,0)*HLOOKUP(W$83,$F$146:$AS$206,$D132+1,0)/VLOOKUP(W$83,Input!$A$9:$H$48,Input!$H$6,0),""),"")</f>
        <v/>
      </c>
      <c r="X132" s="137" t="str">
        <f ca="1">IFERROR(IF(OR(X$81=$C132,X$81=list!$C$4),VLOOKUP($E132,'Container Panel'!$B$41:$M$100,'Container Panel'!$I$38,0)*HLOOKUP(X$83,$F$146:$AS$206,$D132+1,0)/VLOOKUP(X$83,Input!$A$9:$H$48,Input!$H$6,0),""),"")</f>
        <v/>
      </c>
      <c r="Y132" s="137" t="str">
        <f ca="1">IFERROR(IF(OR(Y$81=$C132,Y$81=list!$C$4),VLOOKUP($E132,'Container Panel'!$B$41:$M$100,'Container Panel'!$I$38,0)*HLOOKUP(Y$83,$F$146:$AS$206,$D132+1,0)/VLOOKUP(Y$83,Input!$A$9:$H$48,Input!$H$6,0),""),"")</f>
        <v/>
      </c>
      <c r="Z132" s="137" t="str">
        <f ca="1">IFERROR(IF(OR(Z$81=$C132,Z$81=list!$C$4),VLOOKUP($E132,'Container Panel'!$B$41:$M$100,'Container Panel'!$I$38,0)*HLOOKUP(Z$83,$F$146:$AS$206,$D132+1,0)/VLOOKUP(Z$83,Input!$A$9:$H$48,Input!$H$6,0),""),"")</f>
        <v/>
      </c>
      <c r="AA132" s="137" t="str">
        <f ca="1">IFERROR(IF(OR(AA$81=$C132,AA$81=list!$C$4),VLOOKUP($E132,'Container Panel'!$B$41:$M$100,'Container Panel'!$I$38,0)*HLOOKUP(AA$83,$F$146:$AS$206,$D132+1,0)/VLOOKUP(AA$83,Input!$A$9:$H$48,Input!$H$6,0),""),"")</f>
        <v/>
      </c>
      <c r="AB132" s="137" t="str">
        <f ca="1">IFERROR(IF(OR(AB$81=$C132,AB$81=list!$C$4),VLOOKUP($E132,'Container Panel'!$B$41:$M$100,'Container Panel'!$I$38,0)*HLOOKUP(AB$83,$F$146:$AS$206,$D132+1,0)/VLOOKUP(AB$83,Input!$A$9:$H$48,Input!$H$6,0),""),"")</f>
        <v/>
      </c>
      <c r="AC132" s="137" t="str">
        <f ca="1">IFERROR(IF(OR(AC$81=$C132,AC$81=list!$C$4),VLOOKUP($E132,'Container Panel'!$B$41:$M$100,'Container Panel'!$I$38,0)*HLOOKUP(AC$83,$F$146:$AS$206,$D132+1,0)/VLOOKUP(AC$83,Input!$A$9:$H$48,Input!$H$6,0),""),"")</f>
        <v/>
      </c>
      <c r="AD132" s="137" t="str">
        <f ca="1">IFERROR(IF(OR(AD$81=$C132,AD$81=list!$C$4),VLOOKUP($E132,'Container Panel'!$B$41:$M$100,'Container Panel'!$I$38,0)*HLOOKUP(AD$83,$F$146:$AS$206,$D132+1,0)/VLOOKUP(AD$83,Input!$A$9:$H$48,Input!$H$6,0),""),"")</f>
        <v/>
      </c>
      <c r="AE132" s="137" t="str">
        <f ca="1">IFERROR(IF(OR(AE$81=$C132,AE$81=list!$C$4),VLOOKUP($E132,'Container Panel'!$B$41:$M$100,'Container Panel'!$I$38,0)*HLOOKUP(AE$83,$F$146:$AS$206,$D132+1,0)/VLOOKUP(AE$83,Input!$A$9:$H$48,Input!$H$6,0),""),"")</f>
        <v/>
      </c>
      <c r="AF132" s="137" t="str">
        <f ca="1">IFERROR(IF(OR(AF$81=$C132,AF$81=list!$C$4),VLOOKUP($E132,'Container Panel'!$B$41:$M$100,'Container Panel'!$I$38,0)*HLOOKUP(AF$83,$F$146:$AS$206,$D132+1,0)/VLOOKUP(AF$83,Input!$A$9:$H$48,Input!$H$6,0),""),"")</f>
        <v/>
      </c>
      <c r="AG132" s="137" t="str">
        <f ca="1">IFERROR(IF(OR(AG$81=$C132,AG$81=list!$C$4),VLOOKUP($E132,'Container Panel'!$B$41:$M$100,'Container Panel'!$I$38,0)*HLOOKUP(AG$83,$F$146:$AS$206,$D132+1,0)/VLOOKUP(AG$83,Input!$A$9:$H$48,Input!$H$6,0),""),"")</f>
        <v/>
      </c>
      <c r="AH132" s="137" t="str">
        <f ca="1">IFERROR(IF(OR(AH$81=$C132,AH$81=list!$C$4),VLOOKUP($E132,'Container Panel'!$B$41:$M$100,'Container Panel'!$I$38,0)*HLOOKUP(AH$83,$F$146:$AS$206,$D132+1,0)/VLOOKUP(AH$83,Input!$A$9:$H$48,Input!$H$6,0),""),"")</f>
        <v/>
      </c>
      <c r="AI132" s="137" t="str">
        <f ca="1">IFERROR(IF(OR(AI$81=$C132,AI$81=list!$C$4),VLOOKUP($E132,'Container Panel'!$B$41:$M$100,'Container Panel'!$I$38,0)*HLOOKUP(AI$83,$F$146:$AS$206,$D132+1,0)/VLOOKUP(AI$83,Input!$A$9:$H$48,Input!$H$6,0),""),"")</f>
        <v/>
      </c>
      <c r="AJ132" s="137" t="str">
        <f ca="1">IFERROR(IF(OR(AJ$81=$C132,AJ$81=list!$C$4),VLOOKUP($E132,'Container Panel'!$B$41:$M$100,'Container Panel'!$I$38,0)*HLOOKUP(AJ$83,$F$146:$AS$206,$D132+1,0)/VLOOKUP(AJ$83,Input!$A$9:$H$48,Input!$H$6,0),""),"")</f>
        <v/>
      </c>
      <c r="AK132" s="137" t="str">
        <f ca="1">IFERROR(IF(OR(AK$81=$C132,AK$81=list!$C$4),VLOOKUP($E132,'Container Panel'!$B$41:$M$100,'Container Panel'!$I$38,0)*HLOOKUP(AK$83,$F$146:$AS$206,$D132+1,0)/VLOOKUP(AK$83,Input!$A$9:$H$48,Input!$H$6,0),""),"")</f>
        <v/>
      </c>
      <c r="AL132" s="137" t="str">
        <f ca="1">IFERROR(IF(OR(AL$81=$C132,AL$81=list!$C$4),VLOOKUP($E132,'Container Panel'!$B$41:$M$100,'Container Panel'!$I$38,0)*HLOOKUP(AL$83,$F$146:$AS$206,$D132+1,0)/VLOOKUP(AL$83,Input!$A$9:$H$48,Input!$H$6,0),""),"")</f>
        <v/>
      </c>
      <c r="AM132" s="137" t="str">
        <f ca="1">IFERROR(IF(OR(AM$81=$C132,AM$81=list!$C$4),VLOOKUP($E132,'Container Panel'!$B$41:$M$100,'Container Panel'!$I$38,0)*HLOOKUP(AM$83,$F$146:$AS$206,$D132+1,0)/VLOOKUP(AM$83,Input!$A$9:$H$48,Input!$H$6,0),""),"")</f>
        <v/>
      </c>
      <c r="AN132" s="137" t="str">
        <f ca="1">IFERROR(IF(OR(AN$81=$C132,AN$81=list!$C$4),VLOOKUP($E132,'Container Panel'!$B$41:$M$100,'Container Panel'!$I$38,0)*HLOOKUP(AN$83,$F$146:$AS$206,$D132+1,0)/VLOOKUP(AN$83,Input!$A$9:$H$48,Input!$H$6,0),""),"")</f>
        <v/>
      </c>
      <c r="AO132" s="137" t="str">
        <f ca="1">IFERROR(IF(OR(AO$81=$C132,AO$81=list!$C$4),VLOOKUP($E132,'Container Panel'!$B$41:$M$100,'Container Panel'!$I$38,0)*HLOOKUP(AO$83,$F$146:$AS$206,$D132+1,0)/VLOOKUP(AO$83,Input!$A$9:$H$48,Input!$H$6,0),""),"")</f>
        <v/>
      </c>
      <c r="AP132" s="137" t="str">
        <f ca="1">IFERROR(IF(OR(AP$81=$C132,AP$81=list!$C$4),VLOOKUP($E132,'Container Panel'!$B$41:$M$100,'Container Panel'!$I$38,0)*HLOOKUP(AP$83,$F$146:$AS$206,$D132+1,0)/VLOOKUP(AP$83,Input!$A$9:$H$48,Input!$H$6,0),""),"")</f>
        <v/>
      </c>
      <c r="AQ132" s="137" t="str">
        <f ca="1">IFERROR(IF(OR(AQ$81=$C132,AQ$81=list!$C$4),VLOOKUP($E132,'Container Panel'!$B$41:$M$100,'Container Panel'!$I$38,0)*HLOOKUP(AQ$83,$F$146:$AS$206,$D132+1,0)/VLOOKUP(AQ$83,Input!$A$9:$H$48,Input!$H$6,0),""),"")</f>
        <v/>
      </c>
      <c r="AR132" s="137" t="str">
        <f ca="1">IFERROR(IF(OR(AR$81=$C132,AR$81=list!$C$4),VLOOKUP($E132,'Container Panel'!$B$41:$M$100,'Container Panel'!$I$38,0)*HLOOKUP(AR$83,$F$146:$AS$206,$D132+1,0)/VLOOKUP(AR$83,Input!$A$9:$H$48,Input!$H$6,0),""),"")</f>
        <v/>
      </c>
      <c r="AS132" s="137" t="str">
        <f ca="1">IFERROR(IF(OR(AS$81=$C132,AS$81=list!$C$4),VLOOKUP($E132,'Container Panel'!$B$41:$M$100,'Container Panel'!$I$38,0)*HLOOKUP(AS$83,$F$146:$AS$206,$D132+1,0)/VLOOKUP(AS$83,Input!$A$9:$H$48,Input!$H$6,0),""),"")</f>
        <v/>
      </c>
    </row>
    <row r="133" spans="3:45">
      <c r="C133" s="74" t="str">
        <f>IFERROR(VLOOKUP($E133,'Container Panel'!$B$41:$M$100,'Container Panel'!$K$38,0),"")</f>
        <v/>
      </c>
      <c r="D133" s="74">
        <v>50</v>
      </c>
      <c r="E133" s="135">
        <f t="shared" si="14"/>
        <v>0</v>
      </c>
      <c r="F133" s="137" t="str">
        <f ca="1">IFERROR(IF(OR(F$81=$C133,F$81=list!$C$4),VLOOKUP($E133,'Container Panel'!$B$41:$M$100,'Container Panel'!$I$38,0)*HLOOKUP(F$83,$F$146:$AS$206,$D133+1,0)/VLOOKUP(F$83,Input!$A$9:$H$48,Input!$H$6,0),""),"")</f>
        <v/>
      </c>
      <c r="G133" s="137" t="str">
        <f ca="1">IFERROR(IF(OR(G$81=$C133,G$81=list!$C$4),VLOOKUP($E133,'Container Panel'!$B$41:$M$100,'Container Panel'!$I$38,0)*HLOOKUP(G$83,$F$146:$AS$206,$D133+1,0)/VLOOKUP(G$83,Input!$A$9:$H$48,Input!$H$6,0),""),"")</f>
        <v/>
      </c>
      <c r="H133" s="137" t="str">
        <f ca="1">IFERROR(IF(OR(H$81=$C133,H$81=list!$C$4),VLOOKUP($E133,'Container Panel'!$B$41:$M$100,'Container Panel'!$I$38,0)*HLOOKUP(H$83,$F$146:$AS$206,$D133+1,0)/VLOOKUP(H$83,Input!$A$9:$H$48,Input!$H$6,0),""),"")</f>
        <v/>
      </c>
      <c r="I133" s="137" t="str">
        <f ca="1">IFERROR(IF(OR(I$81=$C133,I$81=list!$C$4),VLOOKUP($E133,'Container Panel'!$B$41:$M$100,'Container Panel'!$I$38,0)*HLOOKUP(I$83,$F$146:$AS$206,$D133+1,0)/VLOOKUP(I$83,Input!$A$9:$H$48,Input!$H$6,0),""),"")</f>
        <v/>
      </c>
      <c r="J133" s="137" t="str">
        <f ca="1">IFERROR(IF(OR(J$81=$C133,J$81=list!$C$4),VLOOKUP($E133,'Container Panel'!$B$41:$M$100,'Container Panel'!$I$38,0)*HLOOKUP(J$83,$F$146:$AS$206,$D133+1,0)/VLOOKUP(J$83,Input!$A$9:$H$48,Input!$H$6,0),""),"")</f>
        <v/>
      </c>
      <c r="K133" s="137" t="str">
        <f ca="1">IFERROR(IF(OR(K$81=$C133,K$81=list!$C$4),VLOOKUP($E133,'Container Panel'!$B$41:$M$100,'Container Panel'!$I$38,0)*HLOOKUP(K$83,$F$146:$AS$206,$D133+1,0)/VLOOKUP(K$83,Input!$A$9:$H$48,Input!$H$6,0),""),"")</f>
        <v/>
      </c>
      <c r="L133" s="137" t="str">
        <f ca="1">IFERROR(IF(OR(L$81=$C133,L$81=list!$C$4),VLOOKUP($E133,'Container Panel'!$B$41:$M$100,'Container Panel'!$I$38,0)*HLOOKUP(L$83,$F$146:$AS$206,$D133+1,0)/VLOOKUP(L$83,Input!$A$9:$H$48,Input!$H$6,0),""),"")</f>
        <v/>
      </c>
      <c r="M133" s="137" t="str">
        <f ca="1">IFERROR(IF(OR(M$81=$C133,M$81=list!$C$4),VLOOKUP($E133,'Container Panel'!$B$41:$M$100,'Container Panel'!$I$38,0)*HLOOKUP(M$83,$F$146:$AS$206,$D133+1,0)/VLOOKUP(M$83,Input!$A$9:$H$48,Input!$H$6,0),""),"")</f>
        <v/>
      </c>
      <c r="N133" s="137" t="str">
        <f ca="1">IFERROR(IF(OR(N$81=$C133,N$81=list!$C$4),VLOOKUP($E133,'Container Panel'!$B$41:$M$100,'Container Panel'!$I$38,0)*HLOOKUP(N$83,$F$146:$AS$206,$D133+1,0)/VLOOKUP(N$83,Input!$A$9:$H$48,Input!$H$6,0),""),"")</f>
        <v/>
      </c>
      <c r="O133" s="137" t="str">
        <f ca="1">IFERROR(IF(OR(O$81=$C133,O$81=list!$C$4),VLOOKUP($E133,'Container Panel'!$B$41:$M$100,'Container Panel'!$I$38,0)*HLOOKUP(O$83,$F$146:$AS$206,$D133+1,0)/VLOOKUP(O$83,Input!$A$9:$H$48,Input!$H$6,0),""),"")</f>
        <v/>
      </c>
      <c r="P133" s="137" t="str">
        <f ca="1">IFERROR(IF(OR(P$81=$C133,P$81=list!$C$4),VLOOKUP($E133,'Container Panel'!$B$41:$M$100,'Container Panel'!$I$38,0)*HLOOKUP(P$83,$F$146:$AS$206,$D133+1,0)/VLOOKUP(P$83,Input!$A$9:$H$48,Input!$H$6,0),""),"")</f>
        <v/>
      </c>
      <c r="Q133" s="137" t="str">
        <f ca="1">IFERROR(IF(OR(Q$81=$C133,Q$81=list!$C$4),VLOOKUP($E133,'Container Panel'!$B$41:$M$100,'Container Panel'!$I$38,0)*HLOOKUP(Q$83,$F$146:$AS$206,$D133+1,0)/VLOOKUP(Q$83,Input!$A$9:$H$48,Input!$H$6,0),""),"")</f>
        <v/>
      </c>
      <c r="R133" s="137" t="str">
        <f ca="1">IFERROR(IF(OR(R$81=$C133,R$81=list!$C$4),VLOOKUP($E133,'Container Panel'!$B$41:$M$100,'Container Panel'!$I$38,0)*HLOOKUP(R$83,$F$146:$AS$206,$D133+1,0)/VLOOKUP(R$83,Input!$A$9:$H$48,Input!$H$6,0),""),"")</f>
        <v/>
      </c>
      <c r="S133" s="137" t="str">
        <f ca="1">IFERROR(IF(OR(S$81=$C133,S$81=list!$C$4),VLOOKUP($E133,'Container Panel'!$B$41:$M$100,'Container Panel'!$I$38,0)*HLOOKUP(S$83,$F$146:$AS$206,$D133+1,0)/VLOOKUP(S$83,Input!$A$9:$H$48,Input!$H$6,0),""),"")</f>
        <v/>
      </c>
      <c r="T133" s="137" t="str">
        <f ca="1">IFERROR(IF(OR(T$81=$C133,T$81=list!$C$4),VLOOKUP($E133,'Container Panel'!$B$41:$M$100,'Container Panel'!$I$38,0)*HLOOKUP(T$83,$F$146:$AS$206,$D133+1,0)/VLOOKUP(T$83,Input!$A$9:$H$48,Input!$H$6,0),""),"")</f>
        <v/>
      </c>
      <c r="U133" s="137" t="str">
        <f ca="1">IFERROR(IF(OR(U$81=$C133,U$81=list!$C$4),VLOOKUP($E133,'Container Panel'!$B$41:$M$100,'Container Panel'!$I$38,0)*HLOOKUP(U$83,$F$146:$AS$206,$D133+1,0)/VLOOKUP(U$83,Input!$A$9:$H$48,Input!$H$6,0),""),"")</f>
        <v/>
      </c>
      <c r="V133" s="137" t="str">
        <f ca="1">IFERROR(IF(OR(V$81=$C133,V$81=list!$C$4),VLOOKUP($E133,'Container Panel'!$B$41:$M$100,'Container Panel'!$I$38,0)*HLOOKUP(V$83,$F$146:$AS$206,$D133+1,0)/VLOOKUP(V$83,Input!$A$9:$H$48,Input!$H$6,0),""),"")</f>
        <v/>
      </c>
      <c r="W133" s="137" t="str">
        <f ca="1">IFERROR(IF(OR(W$81=$C133,W$81=list!$C$4),VLOOKUP($E133,'Container Panel'!$B$41:$M$100,'Container Panel'!$I$38,0)*HLOOKUP(W$83,$F$146:$AS$206,$D133+1,0)/VLOOKUP(W$83,Input!$A$9:$H$48,Input!$H$6,0),""),"")</f>
        <v/>
      </c>
      <c r="X133" s="137" t="str">
        <f ca="1">IFERROR(IF(OR(X$81=$C133,X$81=list!$C$4),VLOOKUP($E133,'Container Panel'!$B$41:$M$100,'Container Panel'!$I$38,0)*HLOOKUP(X$83,$F$146:$AS$206,$D133+1,0)/VLOOKUP(X$83,Input!$A$9:$H$48,Input!$H$6,0),""),"")</f>
        <v/>
      </c>
      <c r="Y133" s="137" t="str">
        <f ca="1">IFERROR(IF(OR(Y$81=$C133,Y$81=list!$C$4),VLOOKUP($E133,'Container Panel'!$B$41:$M$100,'Container Panel'!$I$38,0)*HLOOKUP(Y$83,$F$146:$AS$206,$D133+1,0)/VLOOKUP(Y$83,Input!$A$9:$H$48,Input!$H$6,0),""),"")</f>
        <v/>
      </c>
      <c r="Z133" s="137" t="str">
        <f ca="1">IFERROR(IF(OR(Z$81=$C133,Z$81=list!$C$4),VLOOKUP($E133,'Container Panel'!$B$41:$M$100,'Container Panel'!$I$38,0)*HLOOKUP(Z$83,$F$146:$AS$206,$D133+1,0)/VLOOKUP(Z$83,Input!$A$9:$H$48,Input!$H$6,0),""),"")</f>
        <v/>
      </c>
      <c r="AA133" s="137" t="str">
        <f ca="1">IFERROR(IF(OR(AA$81=$C133,AA$81=list!$C$4),VLOOKUP($E133,'Container Panel'!$B$41:$M$100,'Container Panel'!$I$38,0)*HLOOKUP(AA$83,$F$146:$AS$206,$D133+1,0)/VLOOKUP(AA$83,Input!$A$9:$H$48,Input!$H$6,0),""),"")</f>
        <v/>
      </c>
      <c r="AB133" s="137" t="str">
        <f ca="1">IFERROR(IF(OR(AB$81=$C133,AB$81=list!$C$4),VLOOKUP($E133,'Container Panel'!$B$41:$M$100,'Container Panel'!$I$38,0)*HLOOKUP(AB$83,$F$146:$AS$206,$D133+1,0)/VLOOKUP(AB$83,Input!$A$9:$H$48,Input!$H$6,0),""),"")</f>
        <v/>
      </c>
      <c r="AC133" s="137" t="str">
        <f ca="1">IFERROR(IF(OR(AC$81=$C133,AC$81=list!$C$4),VLOOKUP($E133,'Container Panel'!$B$41:$M$100,'Container Panel'!$I$38,0)*HLOOKUP(AC$83,$F$146:$AS$206,$D133+1,0)/VLOOKUP(AC$83,Input!$A$9:$H$48,Input!$H$6,0),""),"")</f>
        <v/>
      </c>
      <c r="AD133" s="137" t="str">
        <f ca="1">IFERROR(IF(OR(AD$81=$C133,AD$81=list!$C$4),VLOOKUP($E133,'Container Panel'!$B$41:$M$100,'Container Panel'!$I$38,0)*HLOOKUP(AD$83,$F$146:$AS$206,$D133+1,0)/VLOOKUP(AD$83,Input!$A$9:$H$48,Input!$H$6,0),""),"")</f>
        <v/>
      </c>
      <c r="AE133" s="137" t="str">
        <f ca="1">IFERROR(IF(OR(AE$81=$C133,AE$81=list!$C$4),VLOOKUP($E133,'Container Panel'!$B$41:$M$100,'Container Panel'!$I$38,0)*HLOOKUP(AE$83,$F$146:$AS$206,$D133+1,0)/VLOOKUP(AE$83,Input!$A$9:$H$48,Input!$H$6,0),""),"")</f>
        <v/>
      </c>
      <c r="AF133" s="137" t="str">
        <f ca="1">IFERROR(IF(OR(AF$81=$C133,AF$81=list!$C$4),VLOOKUP($E133,'Container Panel'!$B$41:$M$100,'Container Panel'!$I$38,0)*HLOOKUP(AF$83,$F$146:$AS$206,$D133+1,0)/VLOOKUP(AF$83,Input!$A$9:$H$48,Input!$H$6,0),""),"")</f>
        <v/>
      </c>
      <c r="AG133" s="137" t="str">
        <f ca="1">IFERROR(IF(OR(AG$81=$C133,AG$81=list!$C$4),VLOOKUP($E133,'Container Panel'!$B$41:$M$100,'Container Panel'!$I$38,0)*HLOOKUP(AG$83,$F$146:$AS$206,$D133+1,0)/VLOOKUP(AG$83,Input!$A$9:$H$48,Input!$H$6,0),""),"")</f>
        <v/>
      </c>
      <c r="AH133" s="137" t="str">
        <f ca="1">IFERROR(IF(OR(AH$81=$C133,AH$81=list!$C$4),VLOOKUP($E133,'Container Panel'!$B$41:$M$100,'Container Panel'!$I$38,0)*HLOOKUP(AH$83,$F$146:$AS$206,$D133+1,0)/VLOOKUP(AH$83,Input!$A$9:$H$48,Input!$H$6,0),""),"")</f>
        <v/>
      </c>
      <c r="AI133" s="137" t="str">
        <f ca="1">IFERROR(IF(OR(AI$81=$C133,AI$81=list!$C$4),VLOOKUP($E133,'Container Panel'!$B$41:$M$100,'Container Panel'!$I$38,0)*HLOOKUP(AI$83,$F$146:$AS$206,$D133+1,0)/VLOOKUP(AI$83,Input!$A$9:$H$48,Input!$H$6,0),""),"")</f>
        <v/>
      </c>
      <c r="AJ133" s="137" t="str">
        <f ca="1">IFERROR(IF(OR(AJ$81=$C133,AJ$81=list!$C$4),VLOOKUP($E133,'Container Panel'!$B$41:$M$100,'Container Panel'!$I$38,0)*HLOOKUP(AJ$83,$F$146:$AS$206,$D133+1,0)/VLOOKUP(AJ$83,Input!$A$9:$H$48,Input!$H$6,0),""),"")</f>
        <v/>
      </c>
      <c r="AK133" s="137" t="str">
        <f ca="1">IFERROR(IF(OR(AK$81=$C133,AK$81=list!$C$4),VLOOKUP($E133,'Container Panel'!$B$41:$M$100,'Container Panel'!$I$38,0)*HLOOKUP(AK$83,$F$146:$AS$206,$D133+1,0)/VLOOKUP(AK$83,Input!$A$9:$H$48,Input!$H$6,0),""),"")</f>
        <v/>
      </c>
      <c r="AL133" s="137" t="str">
        <f ca="1">IFERROR(IF(OR(AL$81=$C133,AL$81=list!$C$4),VLOOKUP($E133,'Container Panel'!$B$41:$M$100,'Container Panel'!$I$38,0)*HLOOKUP(AL$83,$F$146:$AS$206,$D133+1,0)/VLOOKUP(AL$83,Input!$A$9:$H$48,Input!$H$6,0),""),"")</f>
        <v/>
      </c>
      <c r="AM133" s="137" t="str">
        <f ca="1">IFERROR(IF(OR(AM$81=$C133,AM$81=list!$C$4),VLOOKUP($E133,'Container Panel'!$B$41:$M$100,'Container Panel'!$I$38,0)*HLOOKUP(AM$83,$F$146:$AS$206,$D133+1,0)/VLOOKUP(AM$83,Input!$A$9:$H$48,Input!$H$6,0),""),"")</f>
        <v/>
      </c>
      <c r="AN133" s="137" t="str">
        <f ca="1">IFERROR(IF(OR(AN$81=$C133,AN$81=list!$C$4),VLOOKUP($E133,'Container Panel'!$B$41:$M$100,'Container Panel'!$I$38,0)*HLOOKUP(AN$83,$F$146:$AS$206,$D133+1,0)/VLOOKUP(AN$83,Input!$A$9:$H$48,Input!$H$6,0),""),"")</f>
        <v/>
      </c>
      <c r="AO133" s="137" t="str">
        <f ca="1">IFERROR(IF(OR(AO$81=$C133,AO$81=list!$C$4),VLOOKUP($E133,'Container Panel'!$B$41:$M$100,'Container Panel'!$I$38,0)*HLOOKUP(AO$83,$F$146:$AS$206,$D133+1,0)/VLOOKUP(AO$83,Input!$A$9:$H$48,Input!$H$6,0),""),"")</f>
        <v/>
      </c>
      <c r="AP133" s="137" t="str">
        <f ca="1">IFERROR(IF(OR(AP$81=$C133,AP$81=list!$C$4),VLOOKUP($E133,'Container Panel'!$B$41:$M$100,'Container Panel'!$I$38,0)*HLOOKUP(AP$83,$F$146:$AS$206,$D133+1,0)/VLOOKUP(AP$83,Input!$A$9:$H$48,Input!$H$6,0),""),"")</f>
        <v/>
      </c>
      <c r="AQ133" s="137" t="str">
        <f ca="1">IFERROR(IF(OR(AQ$81=$C133,AQ$81=list!$C$4),VLOOKUP($E133,'Container Panel'!$B$41:$M$100,'Container Panel'!$I$38,0)*HLOOKUP(AQ$83,$F$146:$AS$206,$D133+1,0)/VLOOKUP(AQ$83,Input!$A$9:$H$48,Input!$H$6,0),""),"")</f>
        <v/>
      </c>
      <c r="AR133" s="137" t="str">
        <f ca="1">IFERROR(IF(OR(AR$81=$C133,AR$81=list!$C$4),VLOOKUP($E133,'Container Panel'!$B$41:$M$100,'Container Panel'!$I$38,0)*HLOOKUP(AR$83,$F$146:$AS$206,$D133+1,0)/VLOOKUP(AR$83,Input!$A$9:$H$48,Input!$H$6,0),""),"")</f>
        <v/>
      </c>
      <c r="AS133" s="137" t="str">
        <f ca="1">IFERROR(IF(OR(AS$81=$C133,AS$81=list!$C$4),VLOOKUP($E133,'Container Panel'!$B$41:$M$100,'Container Panel'!$I$38,0)*HLOOKUP(AS$83,$F$146:$AS$206,$D133+1,0)/VLOOKUP(AS$83,Input!$A$9:$H$48,Input!$H$6,0),""),"")</f>
        <v/>
      </c>
    </row>
    <row r="134" spans="3:45">
      <c r="C134" s="74" t="str">
        <f>IFERROR(VLOOKUP($E134,'Container Panel'!$B$41:$M$100,'Container Panel'!$K$38,0),"")</f>
        <v/>
      </c>
      <c r="D134" s="74">
        <v>51</v>
      </c>
      <c r="E134" s="135">
        <f t="shared" si="14"/>
        <v>0</v>
      </c>
      <c r="F134" s="137" t="str">
        <f ca="1">IFERROR(IF(OR(F$81=$C134,F$81=list!$C$4),VLOOKUP($E134,'Container Panel'!$B$41:$M$100,'Container Panel'!$I$38,0)*HLOOKUP(F$83,$F$146:$AS$206,$D134+1,0)/VLOOKUP(F$83,Input!$A$9:$H$48,Input!$H$6,0),""),"")</f>
        <v/>
      </c>
      <c r="G134" s="137" t="str">
        <f ca="1">IFERROR(IF(OR(G$81=$C134,G$81=list!$C$4),VLOOKUP($E134,'Container Panel'!$B$41:$M$100,'Container Panel'!$I$38,0)*HLOOKUP(G$83,$F$146:$AS$206,$D134+1,0)/VLOOKUP(G$83,Input!$A$9:$H$48,Input!$H$6,0),""),"")</f>
        <v/>
      </c>
      <c r="H134" s="137" t="str">
        <f ca="1">IFERROR(IF(OR(H$81=$C134,H$81=list!$C$4),VLOOKUP($E134,'Container Panel'!$B$41:$M$100,'Container Panel'!$I$38,0)*HLOOKUP(H$83,$F$146:$AS$206,$D134+1,0)/VLOOKUP(H$83,Input!$A$9:$H$48,Input!$H$6,0),""),"")</f>
        <v/>
      </c>
      <c r="I134" s="137" t="str">
        <f ca="1">IFERROR(IF(OR(I$81=$C134,I$81=list!$C$4),VLOOKUP($E134,'Container Panel'!$B$41:$M$100,'Container Panel'!$I$38,0)*HLOOKUP(I$83,$F$146:$AS$206,$D134+1,0)/VLOOKUP(I$83,Input!$A$9:$H$48,Input!$H$6,0),""),"")</f>
        <v/>
      </c>
      <c r="J134" s="137" t="str">
        <f ca="1">IFERROR(IF(OR(J$81=$C134,J$81=list!$C$4),VLOOKUP($E134,'Container Panel'!$B$41:$M$100,'Container Panel'!$I$38,0)*HLOOKUP(J$83,$F$146:$AS$206,$D134+1,0)/VLOOKUP(J$83,Input!$A$9:$H$48,Input!$H$6,0),""),"")</f>
        <v/>
      </c>
      <c r="K134" s="137" t="str">
        <f ca="1">IFERROR(IF(OR(K$81=$C134,K$81=list!$C$4),VLOOKUP($E134,'Container Panel'!$B$41:$M$100,'Container Panel'!$I$38,0)*HLOOKUP(K$83,$F$146:$AS$206,$D134+1,0)/VLOOKUP(K$83,Input!$A$9:$H$48,Input!$H$6,0),""),"")</f>
        <v/>
      </c>
      <c r="L134" s="137" t="str">
        <f ca="1">IFERROR(IF(OR(L$81=$C134,L$81=list!$C$4),VLOOKUP($E134,'Container Panel'!$B$41:$M$100,'Container Panel'!$I$38,0)*HLOOKUP(L$83,$F$146:$AS$206,$D134+1,0)/VLOOKUP(L$83,Input!$A$9:$H$48,Input!$H$6,0),""),"")</f>
        <v/>
      </c>
      <c r="M134" s="137" t="str">
        <f ca="1">IFERROR(IF(OR(M$81=$C134,M$81=list!$C$4),VLOOKUP($E134,'Container Panel'!$B$41:$M$100,'Container Panel'!$I$38,0)*HLOOKUP(M$83,$F$146:$AS$206,$D134+1,0)/VLOOKUP(M$83,Input!$A$9:$H$48,Input!$H$6,0),""),"")</f>
        <v/>
      </c>
      <c r="N134" s="137" t="str">
        <f ca="1">IFERROR(IF(OR(N$81=$C134,N$81=list!$C$4),VLOOKUP($E134,'Container Panel'!$B$41:$M$100,'Container Panel'!$I$38,0)*HLOOKUP(N$83,$F$146:$AS$206,$D134+1,0)/VLOOKUP(N$83,Input!$A$9:$H$48,Input!$H$6,0),""),"")</f>
        <v/>
      </c>
      <c r="O134" s="137" t="str">
        <f ca="1">IFERROR(IF(OR(O$81=$C134,O$81=list!$C$4),VLOOKUP($E134,'Container Panel'!$B$41:$M$100,'Container Panel'!$I$38,0)*HLOOKUP(O$83,$F$146:$AS$206,$D134+1,0)/VLOOKUP(O$83,Input!$A$9:$H$48,Input!$H$6,0),""),"")</f>
        <v/>
      </c>
      <c r="P134" s="137" t="str">
        <f ca="1">IFERROR(IF(OR(P$81=$C134,P$81=list!$C$4),VLOOKUP($E134,'Container Panel'!$B$41:$M$100,'Container Panel'!$I$38,0)*HLOOKUP(P$83,$F$146:$AS$206,$D134+1,0)/VLOOKUP(P$83,Input!$A$9:$H$48,Input!$H$6,0),""),"")</f>
        <v/>
      </c>
      <c r="Q134" s="137" t="str">
        <f ca="1">IFERROR(IF(OR(Q$81=$C134,Q$81=list!$C$4),VLOOKUP($E134,'Container Panel'!$B$41:$M$100,'Container Panel'!$I$38,0)*HLOOKUP(Q$83,$F$146:$AS$206,$D134+1,0)/VLOOKUP(Q$83,Input!$A$9:$H$48,Input!$H$6,0),""),"")</f>
        <v/>
      </c>
      <c r="R134" s="137" t="str">
        <f ca="1">IFERROR(IF(OR(R$81=$C134,R$81=list!$C$4),VLOOKUP($E134,'Container Panel'!$B$41:$M$100,'Container Panel'!$I$38,0)*HLOOKUP(R$83,$F$146:$AS$206,$D134+1,0)/VLOOKUP(R$83,Input!$A$9:$H$48,Input!$H$6,0),""),"")</f>
        <v/>
      </c>
      <c r="S134" s="137" t="str">
        <f ca="1">IFERROR(IF(OR(S$81=$C134,S$81=list!$C$4),VLOOKUP($E134,'Container Panel'!$B$41:$M$100,'Container Panel'!$I$38,0)*HLOOKUP(S$83,$F$146:$AS$206,$D134+1,0)/VLOOKUP(S$83,Input!$A$9:$H$48,Input!$H$6,0),""),"")</f>
        <v/>
      </c>
      <c r="T134" s="137" t="str">
        <f ca="1">IFERROR(IF(OR(T$81=$C134,T$81=list!$C$4),VLOOKUP($E134,'Container Panel'!$B$41:$M$100,'Container Panel'!$I$38,0)*HLOOKUP(T$83,$F$146:$AS$206,$D134+1,0)/VLOOKUP(T$83,Input!$A$9:$H$48,Input!$H$6,0),""),"")</f>
        <v/>
      </c>
      <c r="U134" s="137" t="str">
        <f ca="1">IFERROR(IF(OR(U$81=$C134,U$81=list!$C$4),VLOOKUP($E134,'Container Panel'!$B$41:$M$100,'Container Panel'!$I$38,0)*HLOOKUP(U$83,$F$146:$AS$206,$D134+1,0)/VLOOKUP(U$83,Input!$A$9:$H$48,Input!$H$6,0),""),"")</f>
        <v/>
      </c>
      <c r="V134" s="137" t="str">
        <f ca="1">IFERROR(IF(OR(V$81=$C134,V$81=list!$C$4),VLOOKUP($E134,'Container Panel'!$B$41:$M$100,'Container Panel'!$I$38,0)*HLOOKUP(V$83,$F$146:$AS$206,$D134+1,0)/VLOOKUP(V$83,Input!$A$9:$H$48,Input!$H$6,0),""),"")</f>
        <v/>
      </c>
      <c r="W134" s="137" t="str">
        <f ca="1">IFERROR(IF(OR(W$81=$C134,W$81=list!$C$4),VLOOKUP($E134,'Container Panel'!$B$41:$M$100,'Container Panel'!$I$38,0)*HLOOKUP(W$83,$F$146:$AS$206,$D134+1,0)/VLOOKUP(W$83,Input!$A$9:$H$48,Input!$H$6,0),""),"")</f>
        <v/>
      </c>
      <c r="X134" s="137" t="str">
        <f ca="1">IFERROR(IF(OR(X$81=$C134,X$81=list!$C$4),VLOOKUP($E134,'Container Panel'!$B$41:$M$100,'Container Panel'!$I$38,0)*HLOOKUP(X$83,$F$146:$AS$206,$D134+1,0)/VLOOKUP(X$83,Input!$A$9:$H$48,Input!$H$6,0),""),"")</f>
        <v/>
      </c>
      <c r="Y134" s="137" t="str">
        <f ca="1">IFERROR(IF(OR(Y$81=$C134,Y$81=list!$C$4),VLOOKUP($E134,'Container Panel'!$B$41:$M$100,'Container Panel'!$I$38,0)*HLOOKUP(Y$83,$F$146:$AS$206,$D134+1,0)/VLOOKUP(Y$83,Input!$A$9:$H$48,Input!$H$6,0),""),"")</f>
        <v/>
      </c>
      <c r="Z134" s="137" t="str">
        <f ca="1">IFERROR(IF(OR(Z$81=$C134,Z$81=list!$C$4),VLOOKUP($E134,'Container Panel'!$B$41:$M$100,'Container Panel'!$I$38,0)*HLOOKUP(Z$83,$F$146:$AS$206,$D134+1,0)/VLOOKUP(Z$83,Input!$A$9:$H$48,Input!$H$6,0),""),"")</f>
        <v/>
      </c>
      <c r="AA134" s="137" t="str">
        <f ca="1">IFERROR(IF(OR(AA$81=$C134,AA$81=list!$C$4),VLOOKUP($E134,'Container Panel'!$B$41:$M$100,'Container Panel'!$I$38,0)*HLOOKUP(AA$83,$F$146:$AS$206,$D134+1,0)/VLOOKUP(AA$83,Input!$A$9:$H$48,Input!$H$6,0),""),"")</f>
        <v/>
      </c>
      <c r="AB134" s="137" t="str">
        <f ca="1">IFERROR(IF(OR(AB$81=$C134,AB$81=list!$C$4),VLOOKUP($E134,'Container Panel'!$B$41:$M$100,'Container Panel'!$I$38,0)*HLOOKUP(AB$83,$F$146:$AS$206,$D134+1,0)/VLOOKUP(AB$83,Input!$A$9:$H$48,Input!$H$6,0),""),"")</f>
        <v/>
      </c>
      <c r="AC134" s="137" t="str">
        <f ca="1">IFERROR(IF(OR(AC$81=$C134,AC$81=list!$C$4),VLOOKUP($E134,'Container Panel'!$B$41:$M$100,'Container Panel'!$I$38,0)*HLOOKUP(AC$83,$F$146:$AS$206,$D134+1,0)/VLOOKUP(AC$83,Input!$A$9:$H$48,Input!$H$6,0),""),"")</f>
        <v/>
      </c>
      <c r="AD134" s="137" t="str">
        <f ca="1">IFERROR(IF(OR(AD$81=$C134,AD$81=list!$C$4),VLOOKUP($E134,'Container Panel'!$B$41:$M$100,'Container Panel'!$I$38,0)*HLOOKUP(AD$83,$F$146:$AS$206,$D134+1,0)/VLOOKUP(AD$83,Input!$A$9:$H$48,Input!$H$6,0),""),"")</f>
        <v/>
      </c>
      <c r="AE134" s="137" t="str">
        <f ca="1">IFERROR(IF(OR(AE$81=$C134,AE$81=list!$C$4),VLOOKUP($E134,'Container Panel'!$B$41:$M$100,'Container Panel'!$I$38,0)*HLOOKUP(AE$83,$F$146:$AS$206,$D134+1,0)/VLOOKUP(AE$83,Input!$A$9:$H$48,Input!$H$6,0),""),"")</f>
        <v/>
      </c>
      <c r="AF134" s="137" t="str">
        <f ca="1">IFERROR(IF(OR(AF$81=$C134,AF$81=list!$C$4),VLOOKUP($E134,'Container Panel'!$B$41:$M$100,'Container Panel'!$I$38,0)*HLOOKUP(AF$83,$F$146:$AS$206,$D134+1,0)/VLOOKUP(AF$83,Input!$A$9:$H$48,Input!$H$6,0),""),"")</f>
        <v/>
      </c>
      <c r="AG134" s="137" t="str">
        <f ca="1">IFERROR(IF(OR(AG$81=$C134,AG$81=list!$C$4),VLOOKUP($E134,'Container Panel'!$B$41:$M$100,'Container Panel'!$I$38,0)*HLOOKUP(AG$83,$F$146:$AS$206,$D134+1,0)/VLOOKUP(AG$83,Input!$A$9:$H$48,Input!$H$6,0),""),"")</f>
        <v/>
      </c>
      <c r="AH134" s="137" t="str">
        <f ca="1">IFERROR(IF(OR(AH$81=$C134,AH$81=list!$C$4),VLOOKUP($E134,'Container Panel'!$B$41:$M$100,'Container Panel'!$I$38,0)*HLOOKUP(AH$83,$F$146:$AS$206,$D134+1,0)/VLOOKUP(AH$83,Input!$A$9:$H$48,Input!$H$6,0),""),"")</f>
        <v/>
      </c>
      <c r="AI134" s="137" t="str">
        <f ca="1">IFERROR(IF(OR(AI$81=$C134,AI$81=list!$C$4),VLOOKUP($E134,'Container Panel'!$B$41:$M$100,'Container Panel'!$I$38,0)*HLOOKUP(AI$83,$F$146:$AS$206,$D134+1,0)/VLOOKUP(AI$83,Input!$A$9:$H$48,Input!$H$6,0),""),"")</f>
        <v/>
      </c>
      <c r="AJ134" s="137" t="str">
        <f ca="1">IFERROR(IF(OR(AJ$81=$C134,AJ$81=list!$C$4),VLOOKUP($E134,'Container Panel'!$B$41:$M$100,'Container Panel'!$I$38,0)*HLOOKUP(AJ$83,$F$146:$AS$206,$D134+1,0)/VLOOKUP(AJ$83,Input!$A$9:$H$48,Input!$H$6,0),""),"")</f>
        <v/>
      </c>
      <c r="AK134" s="137" t="str">
        <f ca="1">IFERROR(IF(OR(AK$81=$C134,AK$81=list!$C$4),VLOOKUP($E134,'Container Panel'!$B$41:$M$100,'Container Panel'!$I$38,0)*HLOOKUP(AK$83,$F$146:$AS$206,$D134+1,0)/VLOOKUP(AK$83,Input!$A$9:$H$48,Input!$H$6,0),""),"")</f>
        <v/>
      </c>
      <c r="AL134" s="137" t="str">
        <f ca="1">IFERROR(IF(OR(AL$81=$C134,AL$81=list!$C$4),VLOOKUP($E134,'Container Panel'!$B$41:$M$100,'Container Panel'!$I$38,0)*HLOOKUP(AL$83,$F$146:$AS$206,$D134+1,0)/VLOOKUP(AL$83,Input!$A$9:$H$48,Input!$H$6,0),""),"")</f>
        <v/>
      </c>
      <c r="AM134" s="137" t="str">
        <f ca="1">IFERROR(IF(OR(AM$81=$C134,AM$81=list!$C$4),VLOOKUP($E134,'Container Panel'!$B$41:$M$100,'Container Panel'!$I$38,0)*HLOOKUP(AM$83,$F$146:$AS$206,$D134+1,0)/VLOOKUP(AM$83,Input!$A$9:$H$48,Input!$H$6,0),""),"")</f>
        <v/>
      </c>
      <c r="AN134" s="137" t="str">
        <f ca="1">IFERROR(IF(OR(AN$81=$C134,AN$81=list!$C$4),VLOOKUP($E134,'Container Panel'!$B$41:$M$100,'Container Panel'!$I$38,0)*HLOOKUP(AN$83,$F$146:$AS$206,$D134+1,0)/VLOOKUP(AN$83,Input!$A$9:$H$48,Input!$H$6,0),""),"")</f>
        <v/>
      </c>
      <c r="AO134" s="137" t="str">
        <f ca="1">IFERROR(IF(OR(AO$81=$C134,AO$81=list!$C$4),VLOOKUP($E134,'Container Panel'!$B$41:$M$100,'Container Panel'!$I$38,0)*HLOOKUP(AO$83,$F$146:$AS$206,$D134+1,0)/VLOOKUP(AO$83,Input!$A$9:$H$48,Input!$H$6,0),""),"")</f>
        <v/>
      </c>
      <c r="AP134" s="137" t="str">
        <f ca="1">IFERROR(IF(OR(AP$81=$C134,AP$81=list!$C$4),VLOOKUP($E134,'Container Panel'!$B$41:$M$100,'Container Panel'!$I$38,0)*HLOOKUP(AP$83,$F$146:$AS$206,$D134+1,0)/VLOOKUP(AP$83,Input!$A$9:$H$48,Input!$H$6,0),""),"")</f>
        <v/>
      </c>
      <c r="AQ134" s="137" t="str">
        <f ca="1">IFERROR(IF(OR(AQ$81=$C134,AQ$81=list!$C$4),VLOOKUP($E134,'Container Panel'!$B$41:$M$100,'Container Panel'!$I$38,0)*HLOOKUP(AQ$83,$F$146:$AS$206,$D134+1,0)/VLOOKUP(AQ$83,Input!$A$9:$H$48,Input!$H$6,0),""),"")</f>
        <v/>
      </c>
      <c r="AR134" s="137" t="str">
        <f ca="1">IFERROR(IF(OR(AR$81=$C134,AR$81=list!$C$4),VLOOKUP($E134,'Container Panel'!$B$41:$M$100,'Container Panel'!$I$38,0)*HLOOKUP(AR$83,$F$146:$AS$206,$D134+1,0)/VLOOKUP(AR$83,Input!$A$9:$H$48,Input!$H$6,0),""),"")</f>
        <v/>
      </c>
      <c r="AS134" s="137" t="str">
        <f ca="1">IFERROR(IF(OR(AS$81=$C134,AS$81=list!$C$4),VLOOKUP($E134,'Container Panel'!$B$41:$M$100,'Container Panel'!$I$38,0)*HLOOKUP(AS$83,$F$146:$AS$206,$D134+1,0)/VLOOKUP(AS$83,Input!$A$9:$H$48,Input!$H$6,0),""),"")</f>
        <v/>
      </c>
    </row>
    <row r="135" spans="3:45">
      <c r="C135" s="74" t="str">
        <f>IFERROR(VLOOKUP($E135,'Container Panel'!$B$41:$M$100,'Container Panel'!$K$38,0),"")</f>
        <v/>
      </c>
      <c r="D135" s="74">
        <v>52</v>
      </c>
      <c r="E135" s="135">
        <f t="shared" si="14"/>
        <v>0</v>
      </c>
      <c r="F135" s="137" t="str">
        <f ca="1">IFERROR(IF(OR(F$81=$C135,F$81=list!$C$4),VLOOKUP($E135,'Container Panel'!$B$41:$M$100,'Container Panel'!$I$38,0)*HLOOKUP(F$83,$F$146:$AS$206,$D135+1,0)/VLOOKUP(F$83,Input!$A$9:$H$48,Input!$H$6,0),""),"")</f>
        <v/>
      </c>
      <c r="G135" s="137" t="str">
        <f ca="1">IFERROR(IF(OR(G$81=$C135,G$81=list!$C$4),VLOOKUP($E135,'Container Panel'!$B$41:$M$100,'Container Panel'!$I$38,0)*HLOOKUP(G$83,$F$146:$AS$206,$D135+1,0)/VLOOKUP(G$83,Input!$A$9:$H$48,Input!$H$6,0),""),"")</f>
        <v/>
      </c>
      <c r="H135" s="137" t="str">
        <f ca="1">IFERROR(IF(OR(H$81=$C135,H$81=list!$C$4),VLOOKUP($E135,'Container Panel'!$B$41:$M$100,'Container Panel'!$I$38,0)*HLOOKUP(H$83,$F$146:$AS$206,$D135+1,0)/VLOOKUP(H$83,Input!$A$9:$H$48,Input!$H$6,0),""),"")</f>
        <v/>
      </c>
      <c r="I135" s="137" t="str">
        <f ca="1">IFERROR(IF(OR(I$81=$C135,I$81=list!$C$4),VLOOKUP($E135,'Container Panel'!$B$41:$M$100,'Container Panel'!$I$38,0)*HLOOKUP(I$83,$F$146:$AS$206,$D135+1,0)/VLOOKUP(I$83,Input!$A$9:$H$48,Input!$H$6,0),""),"")</f>
        <v/>
      </c>
      <c r="J135" s="137" t="str">
        <f ca="1">IFERROR(IF(OR(J$81=$C135,J$81=list!$C$4),VLOOKUP($E135,'Container Panel'!$B$41:$M$100,'Container Panel'!$I$38,0)*HLOOKUP(J$83,$F$146:$AS$206,$D135+1,0)/VLOOKUP(J$83,Input!$A$9:$H$48,Input!$H$6,0),""),"")</f>
        <v/>
      </c>
      <c r="K135" s="137" t="str">
        <f ca="1">IFERROR(IF(OR(K$81=$C135,K$81=list!$C$4),VLOOKUP($E135,'Container Panel'!$B$41:$M$100,'Container Panel'!$I$38,0)*HLOOKUP(K$83,$F$146:$AS$206,$D135+1,0)/VLOOKUP(K$83,Input!$A$9:$H$48,Input!$H$6,0),""),"")</f>
        <v/>
      </c>
      <c r="L135" s="137" t="str">
        <f ca="1">IFERROR(IF(OR(L$81=$C135,L$81=list!$C$4),VLOOKUP($E135,'Container Panel'!$B$41:$M$100,'Container Panel'!$I$38,0)*HLOOKUP(L$83,$F$146:$AS$206,$D135+1,0)/VLOOKUP(L$83,Input!$A$9:$H$48,Input!$H$6,0),""),"")</f>
        <v/>
      </c>
      <c r="M135" s="137" t="str">
        <f ca="1">IFERROR(IF(OR(M$81=$C135,M$81=list!$C$4),VLOOKUP($E135,'Container Panel'!$B$41:$M$100,'Container Panel'!$I$38,0)*HLOOKUP(M$83,$F$146:$AS$206,$D135+1,0)/VLOOKUP(M$83,Input!$A$9:$H$48,Input!$H$6,0),""),"")</f>
        <v/>
      </c>
      <c r="N135" s="137" t="str">
        <f ca="1">IFERROR(IF(OR(N$81=$C135,N$81=list!$C$4),VLOOKUP($E135,'Container Panel'!$B$41:$M$100,'Container Panel'!$I$38,0)*HLOOKUP(N$83,$F$146:$AS$206,$D135+1,0)/VLOOKUP(N$83,Input!$A$9:$H$48,Input!$H$6,0),""),"")</f>
        <v/>
      </c>
      <c r="O135" s="137" t="str">
        <f ca="1">IFERROR(IF(OR(O$81=$C135,O$81=list!$C$4),VLOOKUP($E135,'Container Panel'!$B$41:$M$100,'Container Panel'!$I$38,0)*HLOOKUP(O$83,$F$146:$AS$206,$D135+1,0)/VLOOKUP(O$83,Input!$A$9:$H$48,Input!$H$6,0),""),"")</f>
        <v/>
      </c>
      <c r="P135" s="137" t="str">
        <f ca="1">IFERROR(IF(OR(P$81=$C135,P$81=list!$C$4),VLOOKUP($E135,'Container Panel'!$B$41:$M$100,'Container Panel'!$I$38,0)*HLOOKUP(P$83,$F$146:$AS$206,$D135+1,0)/VLOOKUP(P$83,Input!$A$9:$H$48,Input!$H$6,0),""),"")</f>
        <v/>
      </c>
      <c r="Q135" s="137" t="str">
        <f ca="1">IFERROR(IF(OR(Q$81=$C135,Q$81=list!$C$4),VLOOKUP($E135,'Container Panel'!$B$41:$M$100,'Container Panel'!$I$38,0)*HLOOKUP(Q$83,$F$146:$AS$206,$D135+1,0)/VLOOKUP(Q$83,Input!$A$9:$H$48,Input!$H$6,0),""),"")</f>
        <v/>
      </c>
      <c r="R135" s="137" t="str">
        <f ca="1">IFERROR(IF(OR(R$81=$C135,R$81=list!$C$4),VLOOKUP($E135,'Container Panel'!$B$41:$M$100,'Container Panel'!$I$38,0)*HLOOKUP(R$83,$F$146:$AS$206,$D135+1,0)/VLOOKUP(R$83,Input!$A$9:$H$48,Input!$H$6,0),""),"")</f>
        <v/>
      </c>
      <c r="S135" s="137" t="str">
        <f ca="1">IFERROR(IF(OR(S$81=$C135,S$81=list!$C$4),VLOOKUP($E135,'Container Panel'!$B$41:$M$100,'Container Panel'!$I$38,0)*HLOOKUP(S$83,$F$146:$AS$206,$D135+1,0)/VLOOKUP(S$83,Input!$A$9:$H$48,Input!$H$6,0),""),"")</f>
        <v/>
      </c>
      <c r="T135" s="137" t="str">
        <f ca="1">IFERROR(IF(OR(T$81=$C135,T$81=list!$C$4),VLOOKUP($E135,'Container Panel'!$B$41:$M$100,'Container Panel'!$I$38,0)*HLOOKUP(T$83,$F$146:$AS$206,$D135+1,0)/VLOOKUP(T$83,Input!$A$9:$H$48,Input!$H$6,0),""),"")</f>
        <v/>
      </c>
      <c r="U135" s="137" t="str">
        <f ca="1">IFERROR(IF(OR(U$81=$C135,U$81=list!$C$4),VLOOKUP($E135,'Container Panel'!$B$41:$M$100,'Container Panel'!$I$38,0)*HLOOKUP(U$83,$F$146:$AS$206,$D135+1,0)/VLOOKUP(U$83,Input!$A$9:$H$48,Input!$H$6,0),""),"")</f>
        <v/>
      </c>
      <c r="V135" s="137" t="str">
        <f ca="1">IFERROR(IF(OR(V$81=$C135,V$81=list!$C$4),VLOOKUP($E135,'Container Panel'!$B$41:$M$100,'Container Panel'!$I$38,0)*HLOOKUP(V$83,$F$146:$AS$206,$D135+1,0)/VLOOKUP(V$83,Input!$A$9:$H$48,Input!$H$6,0),""),"")</f>
        <v/>
      </c>
      <c r="W135" s="137" t="str">
        <f ca="1">IFERROR(IF(OR(W$81=$C135,W$81=list!$C$4),VLOOKUP($E135,'Container Panel'!$B$41:$M$100,'Container Panel'!$I$38,0)*HLOOKUP(W$83,$F$146:$AS$206,$D135+1,0)/VLOOKUP(W$83,Input!$A$9:$H$48,Input!$H$6,0),""),"")</f>
        <v/>
      </c>
      <c r="X135" s="137" t="str">
        <f ca="1">IFERROR(IF(OR(X$81=$C135,X$81=list!$C$4),VLOOKUP($E135,'Container Panel'!$B$41:$M$100,'Container Panel'!$I$38,0)*HLOOKUP(X$83,$F$146:$AS$206,$D135+1,0)/VLOOKUP(X$83,Input!$A$9:$H$48,Input!$H$6,0),""),"")</f>
        <v/>
      </c>
      <c r="Y135" s="137" t="str">
        <f ca="1">IFERROR(IF(OR(Y$81=$C135,Y$81=list!$C$4),VLOOKUP($E135,'Container Panel'!$B$41:$M$100,'Container Panel'!$I$38,0)*HLOOKUP(Y$83,$F$146:$AS$206,$D135+1,0)/VLOOKUP(Y$83,Input!$A$9:$H$48,Input!$H$6,0),""),"")</f>
        <v/>
      </c>
      <c r="Z135" s="137" t="str">
        <f ca="1">IFERROR(IF(OR(Z$81=$C135,Z$81=list!$C$4),VLOOKUP($E135,'Container Panel'!$B$41:$M$100,'Container Panel'!$I$38,0)*HLOOKUP(Z$83,$F$146:$AS$206,$D135+1,0)/VLOOKUP(Z$83,Input!$A$9:$H$48,Input!$H$6,0),""),"")</f>
        <v/>
      </c>
      <c r="AA135" s="137" t="str">
        <f ca="1">IFERROR(IF(OR(AA$81=$C135,AA$81=list!$C$4),VLOOKUP($E135,'Container Panel'!$B$41:$M$100,'Container Panel'!$I$38,0)*HLOOKUP(AA$83,$F$146:$AS$206,$D135+1,0)/VLOOKUP(AA$83,Input!$A$9:$H$48,Input!$H$6,0),""),"")</f>
        <v/>
      </c>
      <c r="AB135" s="137" t="str">
        <f ca="1">IFERROR(IF(OR(AB$81=$C135,AB$81=list!$C$4),VLOOKUP($E135,'Container Panel'!$B$41:$M$100,'Container Panel'!$I$38,0)*HLOOKUP(AB$83,$F$146:$AS$206,$D135+1,0)/VLOOKUP(AB$83,Input!$A$9:$H$48,Input!$H$6,0),""),"")</f>
        <v/>
      </c>
      <c r="AC135" s="137" t="str">
        <f ca="1">IFERROR(IF(OR(AC$81=$C135,AC$81=list!$C$4),VLOOKUP($E135,'Container Panel'!$B$41:$M$100,'Container Panel'!$I$38,0)*HLOOKUP(AC$83,$F$146:$AS$206,$D135+1,0)/VLOOKUP(AC$83,Input!$A$9:$H$48,Input!$H$6,0),""),"")</f>
        <v/>
      </c>
      <c r="AD135" s="137" t="str">
        <f ca="1">IFERROR(IF(OR(AD$81=$C135,AD$81=list!$C$4),VLOOKUP($E135,'Container Panel'!$B$41:$M$100,'Container Panel'!$I$38,0)*HLOOKUP(AD$83,$F$146:$AS$206,$D135+1,0)/VLOOKUP(AD$83,Input!$A$9:$H$48,Input!$H$6,0),""),"")</f>
        <v/>
      </c>
      <c r="AE135" s="137" t="str">
        <f ca="1">IFERROR(IF(OR(AE$81=$C135,AE$81=list!$C$4),VLOOKUP($E135,'Container Panel'!$B$41:$M$100,'Container Panel'!$I$38,0)*HLOOKUP(AE$83,$F$146:$AS$206,$D135+1,0)/VLOOKUP(AE$83,Input!$A$9:$H$48,Input!$H$6,0),""),"")</f>
        <v/>
      </c>
      <c r="AF135" s="137" t="str">
        <f ca="1">IFERROR(IF(OR(AF$81=$C135,AF$81=list!$C$4),VLOOKUP($E135,'Container Panel'!$B$41:$M$100,'Container Panel'!$I$38,0)*HLOOKUP(AF$83,$F$146:$AS$206,$D135+1,0)/VLOOKUP(AF$83,Input!$A$9:$H$48,Input!$H$6,0),""),"")</f>
        <v/>
      </c>
      <c r="AG135" s="137" t="str">
        <f ca="1">IFERROR(IF(OR(AG$81=$C135,AG$81=list!$C$4),VLOOKUP($E135,'Container Panel'!$B$41:$M$100,'Container Panel'!$I$38,0)*HLOOKUP(AG$83,$F$146:$AS$206,$D135+1,0)/VLOOKUP(AG$83,Input!$A$9:$H$48,Input!$H$6,0),""),"")</f>
        <v/>
      </c>
      <c r="AH135" s="137" t="str">
        <f ca="1">IFERROR(IF(OR(AH$81=$C135,AH$81=list!$C$4),VLOOKUP($E135,'Container Panel'!$B$41:$M$100,'Container Panel'!$I$38,0)*HLOOKUP(AH$83,$F$146:$AS$206,$D135+1,0)/VLOOKUP(AH$83,Input!$A$9:$H$48,Input!$H$6,0),""),"")</f>
        <v/>
      </c>
      <c r="AI135" s="137" t="str">
        <f ca="1">IFERROR(IF(OR(AI$81=$C135,AI$81=list!$C$4),VLOOKUP($E135,'Container Panel'!$B$41:$M$100,'Container Panel'!$I$38,0)*HLOOKUP(AI$83,$F$146:$AS$206,$D135+1,0)/VLOOKUP(AI$83,Input!$A$9:$H$48,Input!$H$6,0),""),"")</f>
        <v/>
      </c>
      <c r="AJ135" s="137" t="str">
        <f ca="1">IFERROR(IF(OR(AJ$81=$C135,AJ$81=list!$C$4),VLOOKUP($E135,'Container Panel'!$B$41:$M$100,'Container Panel'!$I$38,0)*HLOOKUP(AJ$83,$F$146:$AS$206,$D135+1,0)/VLOOKUP(AJ$83,Input!$A$9:$H$48,Input!$H$6,0),""),"")</f>
        <v/>
      </c>
      <c r="AK135" s="137" t="str">
        <f ca="1">IFERROR(IF(OR(AK$81=$C135,AK$81=list!$C$4),VLOOKUP($E135,'Container Panel'!$B$41:$M$100,'Container Panel'!$I$38,0)*HLOOKUP(AK$83,$F$146:$AS$206,$D135+1,0)/VLOOKUP(AK$83,Input!$A$9:$H$48,Input!$H$6,0),""),"")</f>
        <v/>
      </c>
      <c r="AL135" s="137" t="str">
        <f ca="1">IFERROR(IF(OR(AL$81=$C135,AL$81=list!$C$4),VLOOKUP($E135,'Container Panel'!$B$41:$M$100,'Container Panel'!$I$38,0)*HLOOKUP(AL$83,$F$146:$AS$206,$D135+1,0)/VLOOKUP(AL$83,Input!$A$9:$H$48,Input!$H$6,0),""),"")</f>
        <v/>
      </c>
      <c r="AM135" s="137" t="str">
        <f ca="1">IFERROR(IF(OR(AM$81=$C135,AM$81=list!$C$4),VLOOKUP($E135,'Container Panel'!$B$41:$M$100,'Container Panel'!$I$38,0)*HLOOKUP(AM$83,$F$146:$AS$206,$D135+1,0)/VLOOKUP(AM$83,Input!$A$9:$H$48,Input!$H$6,0),""),"")</f>
        <v/>
      </c>
      <c r="AN135" s="137" t="str">
        <f ca="1">IFERROR(IF(OR(AN$81=$C135,AN$81=list!$C$4),VLOOKUP($E135,'Container Panel'!$B$41:$M$100,'Container Panel'!$I$38,0)*HLOOKUP(AN$83,$F$146:$AS$206,$D135+1,0)/VLOOKUP(AN$83,Input!$A$9:$H$48,Input!$H$6,0),""),"")</f>
        <v/>
      </c>
      <c r="AO135" s="137" t="str">
        <f ca="1">IFERROR(IF(OR(AO$81=$C135,AO$81=list!$C$4),VLOOKUP($E135,'Container Panel'!$B$41:$M$100,'Container Panel'!$I$38,0)*HLOOKUP(AO$83,$F$146:$AS$206,$D135+1,0)/VLOOKUP(AO$83,Input!$A$9:$H$48,Input!$H$6,0),""),"")</f>
        <v/>
      </c>
      <c r="AP135" s="137" t="str">
        <f ca="1">IFERROR(IF(OR(AP$81=$C135,AP$81=list!$C$4),VLOOKUP($E135,'Container Panel'!$B$41:$M$100,'Container Panel'!$I$38,0)*HLOOKUP(AP$83,$F$146:$AS$206,$D135+1,0)/VLOOKUP(AP$83,Input!$A$9:$H$48,Input!$H$6,0),""),"")</f>
        <v/>
      </c>
      <c r="AQ135" s="137" t="str">
        <f ca="1">IFERROR(IF(OR(AQ$81=$C135,AQ$81=list!$C$4),VLOOKUP($E135,'Container Panel'!$B$41:$M$100,'Container Panel'!$I$38,0)*HLOOKUP(AQ$83,$F$146:$AS$206,$D135+1,0)/VLOOKUP(AQ$83,Input!$A$9:$H$48,Input!$H$6,0),""),"")</f>
        <v/>
      </c>
      <c r="AR135" s="137" t="str">
        <f ca="1">IFERROR(IF(OR(AR$81=$C135,AR$81=list!$C$4),VLOOKUP($E135,'Container Panel'!$B$41:$M$100,'Container Panel'!$I$38,0)*HLOOKUP(AR$83,$F$146:$AS$206,$D135+1,0)/VLOOKUP(AR$83,Input!$A$9:$H$48,Input!$H$6,0),""),"")</f>
        <v/>
      </c>
      <c r="AS135" s="137" t="str">
        <f ca="1">IFERROR(IF(OR(AS$81=$C135,AS$81=list!$C$4),VLOOKUP($E135,'Container Panel'!$B$41:$M$100,'Container Panel'!$I$38,0)*HLOOKUP(AS$83,$F$146:$AS$206,$D135+1,0)/VLOOKUP(AS$83,Input!$A$9:$H$48,Input!$H$6,0),""),"")</f>
        <v/>
      </c>
    </row>
    <row r="136" spans="3:45">
      <c r="C136" s="74" t="str">
        <f>IFERROR(VLOOKUP($E136,'Container Panel'!$B$41:$M$100,'Container Panel'!$K$38,0),"")</f>
        <v/>
      </c>
      <c r="D136" s="74">
        <v>53</v>
      </c>
      <c r="E136" s="135">
        <f t="shared" si="14"/>
        <v>0</v>
      </c>
      <c r="F136" s="137" t="str">
        <f ca="1">IFERROR(IF(OR(F$81=$C136,F$81=list!$C$4),VLOOKUP($E136,'Container Panel'!$B$41:$M$100,'Container Panel'!$I$38,0)*HLOOKUP(F$83,$F$146:$AS$206,$D136+1,0)/VLOOKUP(F$83,Input!$A$9:$H$48,Input!$H$6,0),""),"")</f>
        <v/>
      </c>
      <c r="G136" s="137" t="str">
        <f ca="1">IFERROR(IF(OR(G$81=$C136,G$81=list!$C$4),VLOOKUP($E136,'Container Panel'!$B$41:$M$100,'Container Panel'!$I$38,0)*HLOOKUP(G$83,$F$146:$AS$206,$D136+1,0)/VLOOKUP(G$83,Input!$A$9:$H$48,Input!$H$6,0),""),"")</f>
        <v/>
      </c>
      <c r="H136" s="137" t="str">
        <f ca="1">IFERROR(IF(OR(H$81=$C136,H$81=list!$C$4),VLOOKUP($E136,'Container Panel'!$B$41:$M$100,'Container Panel'!$I$38,0)*HLOOKUP(H$83,$F$146:$AS$206,$D136+1,0)/VLOOKUP(H$83,Input!$A$9:$H$48,Input!$H$6,0),""),"")</f>
        <v/>
      </c>
      <c r="I136" s="137" t="str">
        <f ca="1">IFERROR(IF(OR(I$81=$C136,I$81=list!$C$4),VLOOKUP($E136,'Container Panel'!$B$41:$M$100,'Container Panel'!$I$38,0)*HLOOKUP(I$83,$F$146:$AS$206,$D136+1,0)/VLOOKUP(I$83,Input!$A$9:$H$48,Input!$H$6,0),""),"")</f>
        <v/>
      </c>
      <c r="J136" s="137" t="str">
        <f ca="1">IFERROR(IF(OR(J$81=$C136,J$81=list!$C$4),VLOOKUP($E136,'Container Panel'!$B$41:$M$100,'Container Panel'!$I$38,0)*HLOOKUP(J$83,$F$146:$AS$206,$D136+1,0)/VLOOKUP(J$83,Input!$A$9:$H$48,Input!$H$6,0),""),"")</f>
        <v/>
      </c>
      <c r="K136" s="137" t="str">
        <f ca="1">IFERROR(IF(OR(K$81=$C136,K$81=list!$C$4),VLOOKUP($E136,'Container Panel'!$B$41:$M$100,'Container Panel'!$I$38,0)*HLOOKUP(K$83,$F$146:$AS$206,$D136+1,0)/VLOOKUP(K$83,Input!$A$9:$H$48,Input!$H$6,0),""),"")</f>
        <v/>
      </c>
      <c r="L136" s="137" t="str">
        <f ca="1">IFERROR(IF(OR(L$81=$C136,L$81=list!$C$4),VLOOKUP($E136,'Container Panel'!$B$41:$M$100,'Container Panel'!$I$38,0)*HLOOKUP(L$83,$F$146:$AS$206,$D136+1,0)/VLOOKUP(L$83,Input!$A$9:$H$48,Input!$H$6,0),""),"")</f>
        <v/>
      </c>
      <c r="M136" s="137" t="str">
        <f ca="1">IFERROR(IF(OR(M$81=$C136,M$81=list!$C$4),VLOOKUP($E136,'Container Panel'!$B$41:$M$100,'Container Panel'!$I$38,0)*HLOOKUP(M$83,$F$146:$AS$206,$D136+1,0)/VLOOKUP(M$83,Input!$A$9:$H$48,Input!$H$6,0),""),"")</f>
        <v/>
      </c>
      <c r="N136" s="137" t="str">
        <f ca="1">IFERROR(IF(OR(N$81=$C136,N$81=list!$C$4),VLOOKUP($E136,'Container Panel'!$B$41:$M$100,'Container Panel'!$I$38,0)*HLOOKUP(N$83,$F$146:$AS$206,$D136+1,0)/VLOOKUP(N$83,Input!$A$9:$H$48,Input!$H$6,0),""),"")</f>
        <v/>
      </c>
      <c r="O136" s="137" t="str">
        <f ca="1">IFERROR(IF(OR(O$81=$C136,O$81=list!$C$4),VLOOKUP($E136,'Container Panel'!$B$41:$M$100,'Container Panel'!$I$38,0)*HLOOKUP(O$83,$F$146:$AS$206,$D136+1,0)/VLOOKUP(O$83,Input!$A$9:$H$48,Input!$H$6,0),""),"")</f>
        <v/>
      </c>
      <c r="P136" s="137" t="str">
        <f ca="1">IFERROR(IF(OR(P$81=$C136,P$81=list!$C$4),VLOOKUP($E136,'Container Panel'!$B$41:$M$100,'Container Panel'!$I$38,0)*HLOOKUP(P$83,$F$146:$AS$206,$D136+1,0)/VLOOKUP(P$83,Input!$A$9:$H$48,Input!$H$6,0),""),"")</f>
        <v/>
      </c>
      <c r="Q136" s="137" t="str">
        <f ca="1">IFERROR(IF(OR(Q$81=$C136,Q$81=list!$C$4),VLOOKUP($E136,'Container Panel'!$B$41:$M$100,'Container Panel'!$I$38,0)*HLOOKUP(Q$83,$F$146:$AS$206,$D136+1,0)/VLOOKUP(Q$83,Input!$A$9:$H$48,Input!$H$6,0),""),"")</f>
        <v/>
      </c>
      <c r="R136" s="137" t="str">
        <f ca="1">IFERROR(IF(OR(R$81=$C136,R$81=list!$C$4),VLOOKUP($E136,'Container Panel'!$B$41:$M$100,'Container Panel'!$I$38,0)*HLOOKUP(R$83,$F$146:$AS$206,$D136+1,0)/VLOOKUP(R$83,Input!$A$9:$H$48,Input!$H$6,0),""),"")</f>
        <v/>
      </c>
      <c r="S136" s="137" t="str">
        <f ca="1">IFERROR(IF(OR(S$81=$C136,S$81=list!$C$4),VLOOKUP($E136,'Container Panel'!$B$41:$M$100,'Container Panel'!$I$38,0)*HLOOKUP(S$83,$F$146:$AS$206,$D136+1,0)/VLOOKUP(S$83,Input!$A$9:$H$48,Input!$H$6,0),""),"")</f>
        <v/>
      </c>
      <c r="T136" s="137" t="str">
        <f ca="1">IFERROR(IF(OR(T$81=$C136,T$81=list!$C$4),VLOOKUP($E136,'Container Panel'!$B$41:$M$100,'Container Panel'!$I$38,0)*HLOOKUP(T$83,$F$146:$AS$206,$D136+1,0)/VLOOKUP(T$83,Input!$A$9:$H$48,Input!$H$6,0),""),"")</f>
        <v/>
      </c>
      <c r="U136" s="137" t="str">
        <f ca="1">IFERROR(IF(OR(U$81=$C136,U$81=list!$C$4),VLOOKUP($E136,'Container Panel'!$B$41:$M$100,'Container Panel'!$I$38,0)*HLOOKUP(U$83,$F$146:$AS$206,$D136+1,0)/VLOOKUP(U$83,Input!$A$9:$H$48,Input!$H$6,0),""),"")</f>
        <v/>
      </c>
      <c r="V136" s="137" t="str">
        <f ca="1">IFERROR(IF(OR(V$81=$C136,V$81=list!$C$4),VLOOKUP($E136,'Container Panel'!$B$41:$M$100,'Container Panel'!$I$38,0)*HLOOKUP(V$83,$F$146:$AS$206,$D136+1,0)/VLOOKUP(V$83,Input!$A$9:$H$48,Input!$H$6,0),""),"")</f>
        <v/>
      </c>
      <c r="W136" s="137" t="str">
        <f ca="1">IFERROR(IF(OR(W$81=$C136,W$81=list!$C$4),VLOOKUP($E136,'Container Panel'!$B$41:$M$100,'Container Panel'!$I$38,0)*HLOOKUP(W$83,$F$146:$AS$206,$D136+1,0)/VLOOKUP(W$83,Input!$A$9:$H$48,Input!$H$6,0),""),"")</f>
        <v/>
      </c>
      <c r="X136" s="137" t="str">
        <f ca="1">IFERROR(IF(OR(X$81=$C136,X$81=list!$C$4),VLOOKUP($E136,'Container Panel'!$B$41:$M$100,'Container Panel'!$I$38,0)*HLOOKUP(X$83,$F$146:$AS$206,$D136+1,0)/VLOOKUP(X$83,Input!$A$9:$H$48,Input!$H$6,0),""),"")</f>
        <v/>
      </c>
      <c r="Y136" s="137" t="str">
        <f ca="1">IFERROR(IF(OR(Y$81=$C136,Y$81=list!$C$4),VLOOKUP($E136,'Container Panel'!$B$41:$M$100,'Container Panel'!$I$38,0)*HLOOKUP(Y$83,$F$146:$AS$206,$D136+1,0)/VLOOKUP(Y$83,Input!$A$9:$H$48,Input!$H$6,0),""),"")</f>
        <v/>
      </c>
      <c r="Z136" s="137" t="str">
        <f ca="1">IFERROR(IF(OR(Z$81=$C136,Z$81=list!$C$4),VLOOKUP($E136,'Container Panel'!$B$41:$M$100,'Container Panel'!$I$38,0)*HLOOKUP(Z$83,$F$146:$AS$206,$D136+1,0)/VLOOKUP(Z$83,Input!$A$9:$H$48,Input!$H$6,0),""),"")</f>
        <v/>
      </c>
      <c r="AA136" s="137" t="str">
        <f ca="1">IFERROR(IF(OR(AA$81=$C136,AA$81=list!$C$4),VLOOKUP($E136,'Container Panel'!$B$41:$M$100,'Container Panel'!$I$38,0)*HLOOKUP(AA$83,$F$146:$AS$206,$D136+1,0)/VLOOKUP(AA$83,Input!$A$9:$H$48,Input!$H$6,0),""),"")</f>
        <v/>
      </c>
      <c r="AB136" s="137" t="str">
        <f ca="1">IFERROR(IF(OR(AB$81=$C136,AB$81=list!$C$4),VLOOKUP($E136,'Container Panel'!$B$41:$M$100,'Container Panel'!$I$38,0)*HLOOKUP(AB$83,$F$146:$AS$206,$D136+1,0)/VLOOKUP(AB$83,Input!$A$9:$H$48,Input!$H$6,0),""),"")</f>
        <v/>
      </c>
      <c r="AC136" s="137" t="str">
        <f ca="1">IFERROR(IF(OR(AC$81=$C136,AC$81=list!$C$4),VLOOKUP($E136,'Container Panel'!$B$41:$M$100,'Container Panel'!$I$38,0)*HLOOKUP(AC$83,$F$146:$AS$206,$D136+1,0)/VLOOKUP(AC$83,Input!$A$9:$H$48,Input!$H$6,0),""),"")</f>
        <v/>
      </c>
      <c r="AD136" s="137" t="str">
        <f ca="1">IFERROR(IF(OR(AD$81=$C136,AD$81=list!$C$4),VLOOKUP($E136,'Container Panel'!$B$41:$M$100,'Container Panel'!$I$38,0)*HLOOKUP(AD$83,$F$146:$AS$206,$D136+1,0)/VLOOKUP(AD$83,Input!$A$9:$H$48,Input!$H$6,0),""),"")</f>
        <v/>
      </c>
      <c r="AE136" s="137" t="str">
        <f ca="1">IFERROR(IF(OR(AE$81=$C136,AE$81=list!$C$4),VLOOKUP($E136,'Container Panel'!$B$41:$M$100,'Container Panel'!$I$38,0)*HLOOKUP(AE$83,$F$146:$AS$206,$D136+1,0)/VLOOKUP(AE$83,Input!$A$9:$H$48,Input!$H$6,0),""),"")</f>
        <v/>
      </c>
      <c r="AF136" s="137" t="str">
        <f ca="1">IFERROR(IF(OR(AF$81=$C136,AF$81=list!$C$4),VLOOKUP($E136,'Container Panel'!$B$41:$M$100,'Container Panel'!$I$38,0)*HLOOKUP(AF$83,$F$146:$AS$206,$D136+1,0)/VLOOKUP(AF$83,Input!$A$9:$H$48,Input!$H$6,0),""),"")</f>
        <v/>
      </c>
      <c r="AG136" s="137" t="str">
        <f ca="1">IFERROR(IF(OR(AG$81=$C136,AG$81=list!$C$4),VLOOKUP($E136,'Container Panel'!$B$41:$M$100,'Container Panel'!$I$38,0)*HLOOKUP(AG$83,$F$146:$AS$206,$D136+1,0)/VLOOKUP(AG$83,Input!$A$9:$H$48,Input!$H$6,0),""),"")</f>
        <v/>
      </c>
      <c r="AH136" s="137" t="str">
        <f ca="1">IFERROR(IF(OR(AH$81=$C136,AH$81=list!$C$4),VLOOKUP($E136,'Container Panel'!$B$41:$M$100,'Container Panel'!$I$38,0)*HLOOKUP(AH$83,$F$146:$AS$206,$D136+1,0)/VLOOKUP(AH$83,Input!$A$9:$H$48,Input!$H$6,0),""),"")</f>
        <v/>
      </c>
      <c r="AI136" s="137" t="str">
        <f ca="1">IFERROR(IF(OR(AI$81=$C136,AI$81=list!$C$4),VLOOKUP($E136,'Container Panel'!$B$41:$M$100,'Container Panel'!$I$38,0)*HLOOKUP(AI$83,$F$146:$AS$206,$D136+1,0)/VLOOKUP(AI$83,Input!$A$9:$H$48,Input!$H$6,0),""),"")</f>
        <v/>
      </c>
      <c r="AJ136" s="137" t="str">
        <f ca="1">IFERROR(IF(OR(AJ$81=$C136,AJ$81=list!$C$4),VLOOKUP($E136,'Container Panel'!$B$41:$M$100,'Container Panel'!$I$38,0)*HLOOKUP(AJ$83,$F$146:$AS$206,$D136+1,0)/VLOOKUP(AJ$83,Input!$A$9:$H$48,Input!$H$6,0),""),"")</f>
        <v/>
      </c>
      <c r="AK136" s="137" t="str">
        <f ca="1">IFERROR(IF(OR(AK$81=$C136,AK$81=list!$C$4),VLOOKUP($E136,'Container Panel'!$B$41:$M$100,'Container Panel'!$I$38,0)*HLOOKUP(AK$83,$F$146:$AS$206,$D136+1,0)/VLOOKUP(AK$83,Input!$A$9:$H$48,Input!$H$6,0),""),"")</f>
        <v/>
      </c>
      <c r="AL136" s="137" t="str">
        <f ca="1">IFERROR(IF(OR(AL$81=$C136,AL$81=list!$C$4),VLOOKUP($E136,'Container Panel'!$B$41:$M$100,'Container Panel'!$I$38,0)*HLOOKUP(AL$83,$F$146:$AS$206,$D136+1,0)/VLOOKUP(AL$83,Input!$A$9:$H$48,Input!$H$6,0),""),"")</f>
        <v/>
      </c>
      <c r="AM136" s="137" t="str">
        <f ca="1">IFERROR(IF(OR(AM$81=$C136,AM$81=list!$C$4),VLOOKUP($E136,'Container Panel'!$B$41:$M$100,'Container Panel'!$I$38,0)*HLOOKUP(AM$83,$F$146:$AS$206,$D136+1,0)/VLOOKUP(AM$83,Input!$A$9:$H$48,Input!$H$6,0),""),"")</f>
        <v/>
      </c>
      <c r="AN136" s="137" t="str">
        <f ca="1">IFERROR(IF(OR(AN$81=$C136,AN$81=list!$C$4),VLOOKUP($E136,'Container Panel'!$B$41:$M$100,'Container Panel'!$I$38,0)*HLOOKUP(AN$83,$F$146:$AS$206,$D136+1,0)/VLOOKUP(AN$83,Input!$A$9:$H$48,Input!$H$6,0),""),"")</f>
        <v/>
      </c>
      <c r="AO136" s="137" t="str">
        <f ca="1">IFERROR(IF(OR(AO$81=$C136,AO$81=list!$C$4),VLOOKUP($E136,'Container Panel'!$B$41:$M$100,'Container Panel'!$I$38,0)*HLOOKUP(AO$83,$F$146:$AS$206,$D136+1,0)/VLOOKUP(AO$83,Input!$A$9:$H$48,Input!$H$6,0),""),"")</f>
        <v/>
      </c>
      <c r="AP136" s="137" t="str">
        <f ca="1">IFERROR(IF(OR(AP$81=$C136,AP$81=list!$C$4),VLOOKUP($E136,'Container Panel'!$B$41:$M$100,'Container Panel'!$I$38,0)*HLOOKUP(AP$83,$F$146:$AS$206,$D136+1,0)/VLOOKUP(AP$83,Input!$A$9:$H$48,Input!$H$6,0),""),"")</f>
        <v/>
      </c>
      <c r="AQ136" s="137" t="str">
        <f ca="1">IFERROR(IF(OR(AQ$81=$C136,AQ$81=list!$C$4),VLOOKUP($E136,'Container Panel'!$B$41:$M$100,'Container Panel'!$I$38,0)*HLOOKUP(AQ$83,$F$146:$AS$206,$D136+1,0)/VLOOKUP(AQ$83,Input!$A$9:$H$48,Input!$H$6,0),""),"")</f>
        <v/>
      </c>
      <c r="AR136" s="137" t="str">
        <f ca="1">IFERROR(IF(OR(AR$81=$C136,AR$81=list!$C$4),VLOOKUP($E136,'Container Panel'!$B$41:$M$100,'Container Panel'!$I$38,0)*HLOOKUP(AR$83,$F$146:$AS$206,$D136+1,0)/VLOOKUP(AR$83,Input!$A$9:$H$48,Input!$H$6,0),""),"")</f>
        <v/>
      </c>
      <c r="AS136" s="137" t="str">
        <f ca="1">IFERROR(IF(OR(AS$81=$C136,AS$81=list!$C$4),VLOOKUP($E136,'Container Panel'!$B$41:$M$100,'Container Panel'!$I$38,0)*HLOOKUP(AS$83,$F$146:$AS$206,$D136+1,0)/VLOOKUP(AS$83,Input!$A$9:$H$48,Input!$H$6,0),""),"")</f>
        <v/>
      </c>
    </row>
    <row r="137" spans="3:45">
      <c r="C137" s="74" t="str">
        <f>IFERROR(VLOOKUP($E137,'Container Panel'!$B$41:$M$100,'Container Panel'!$K$38,0),"")</f>
        <v/>
      </c>
      <c r="D137" s="74">
        <v>54</v>
      </c>
      <c r="E137" s="135">
        <f t="shared" si="14"/>
        <v>0</v>
      </c>
      <c r="F137" s="137" t="str">
        <f ca="1">IFERROR(IF(OR(F$81=$C137,F$81=list!$C$4),VLOOKUP($E137,'Container Panel'!$B$41:$M$100,'Container Panel'!$I$38,0)*HLOOKUP(F$83,$F$146:$AS$206,$D137+1,0)/VLOOKUP(F$83,Input!$A$9:$H$48,Input!$H$6,0),""),"")</f>
        <v/>
      </c>
      <c r="G137" s="137" t="str">
        <f ca="1">IFERROR(IF(OR(G$81=$C137,G$81=list!$C$4),VLOOKUP($E137,'Container Panel'!$B$41:$M$100,'Container Panel'!$I$38,0)*HLOOKUP(G$83,$F$146:$AS$206,$D137+1,0)/VLOOKUP(G$83,Input!$A$9:$H$48,Input!$H$6,0),""),"")</f>
        <v/>
      </c>
      <c r="H137" s="137" t="str">
        <f ca="1">IFERROR(IF(OR(H$81=$C137,H$81=list!$C$4),VLOOKUP($E137,'Container Panel'!$B$41:$M$100,'Container Panel'!$I$38,0)*HLOOKUP(H$83,$F$146:$AS$206,$D137+1,0)/VLOOKUP(H$83,Input!$A$9:$H$48,Input!$H$6,0),""),"")</f>
        <v/>
      </c>
      <c r="I137" s="137" t="str">
        <f ca="1">IFERROR(IF(OR(I$81=$C137,I$81=list!$C$4),VLOOKUP($E137,'Container Panel'!$B$41:$M$100,'Container Panel'!$I$38,0)*HLOOKUP(I$83,$F$146:$AS$206,$D137+1,0)/VLOOKUP(I$83,Input!$A$9:$H$48,Input!$H$6,0),""),"")</f>
        <v/>
      </c>
      <c r="J137" s="137" t="str">
        <f ca="1">IFERROR(IF(OR(J$81=$C137,J$81=list!$C$4),VLOOKUP($E137,'Container Panel'!$B$41:$M$100,'Container Panel'!$I$38,0)*HLOOKUP(J$83,$F$146:$AS$206,$D137+1,0)/VLOOKUP(J$83,Input!$A$9:$H$48,Input!$H$6,0),""),"")</f>
        <v/>
      </c>
      <c r="K137" s="137" t="str">
        <f ca="1">IFERROR(IF(OR(K$81=$C137,K$81=list!$C$4),VLOOKUP($E137,'Container Panel'!$B$41:$M$100,'Container Panel'!$I$38,0)*HLOOKUP(K$83,$F$146:$AS$206,$D137+1,0)/VLOOKUP(K$83,Input!$A$9:$H$48,Input!$H$6,0),""),"")</f>
        <v/>
      </c>
      <c r="L137" s="137" t="str">
        <f ca="1">IFERROR(IF(OR(L$81=$C137,L$81=list!$C$4),VLOOKUP($E137,'Container Panel'!$B$41:$M$100,'Container Panel'!$I$38,0)*HLOOKUP(L$83,$F$146:$AS$206,$D137+1,0)/VLOOKUP(L$83,Input!$A$9:$H$48,Input!$H$6,0),""),"")</f>
        <v/>
      </c>
      <c r="M137" s="137" t="str">
        <f ca="1">IFERROR(IF(OR(M$81=$C137,M$81=list!$C$4),VLOOKUP($E137,'Container Panel'!$B$41:$M$100,'Container Panel'!$I$38,0)*HLOOKUP(M$83,$F$146:$AS$206,$D137+1,0)/VLOOKUP(M$83,Input!$A$9:$H$48,Input!$H$6,0),""),"")</f>
        <v/>
      </c>
      <c r="N137" s="137" t="str">
        <f ca="1">IFERROR(IF(OR(N$81=$C137,N$81=list!$C$4),VLOOKUP($E137,'Container Panel'!$B$41:$M$100,'Container Panel'!$I$38,0)*HLOOKUP(N$83,$F$146:$AS$206,$D137+1,0)/VLOOKUP(N$83,Input!$A$9:$H$48,Input!$H$6,0),""),"")</f>
        <v/>
      </c>
      <c r="O137" s="137" t="str">
        <f ca="1">IFERROR(IF(OR(O$81=$C137,O$81=list!$C$4),VLOOKUP($E137,'Container Panel'!$B$41:$M$100,'Container Panel'!$I$38,0)*HLOOKUP(O$83,$F$146:$AS$206,$D137+1,0)/VLOOKUP(O$83,Input!$A$9:$H$48,Input!$H$6,0),""),"")</f>
        <v/>
      </c>
      <c r="P137" s="137" t="str">
        <f ca="1">IFERROR(IF(OR(P$81=$C137,P$81=list!$C$4),VLOOKUP($E137,'Container Panel'!$B$41:$M$100,'Container Panel'!$I$38,0)*HLOOKUP(P$83,$F$146:$AS$206,$D137+1,0)/VLOOKUP(P$83,Input!$A$9:$H$48,Input!$H$6,0),""),"")</f>
        <v/>
      </c>
      <c r="Q137" s="137" t="str">
        <f ca="1">IFERROR(IF(OR(Q$81=$C137,Q$81=list!$C$4),VLOOKUP($E137,'Container Panel'!$B$41:$M$100,'Container Panel'!$I$38,0)*HLOOKUP(Q$83,$F$146:$AS$206,$D137+1,0)/VLOOKUP(Q$83,Input!$A$9:$H$48,Input!$H$6,0),""),"")</f>
        <v/>
      </c>
      <c r="R137" s="137" t="str">
        <f ca="1">IFERROR(IF(OR(R$81=$C137,R$81=list!$C$4),VLOOKUP($E137,'Container Panel'!$B$41:$M$100,'Container Panel'!$I$38,0)*HLOOKUP(R$83,$F$146:$AS$206,$D137+1,0)/VLOOKUP(R$83,Input!$A$9:$H$48,Input!$H$6,0),""),"")</f>
        <v/>
      </c>
      <c r="S137" s="137" t="str">
        <f ca="1">IFERROR(IF(OR(S$81=$C137,S$81=list!$C$4),VLOOKUP($E137,'Container Panel'!$B$41:$M$100,'Container Panel'!$I$38,0)*HLOOKUP(S$83,$F$146:$AS$206,$D137+1,0)/VLOOKUP(S$83,Input!$A$9:$H$48,Input!$H$6,0),""),"")</f>
        <v/>
      </c>
      <c r="T137" s="137" t="str">
        <f ca="1">IFERROR(IF(OR(T$81=$C137,T$81=list!$C$4),VLOOKUP($E137,'Container Panel'!$B$41:$M$100,'Container Panel'!$I$38,0)*HLOOKUP(T$83,$F$146:$AS$206,$D137+1,0)/VLOOKUP(T$83,Input!$A$9:$H$48,Input!$H$6,0),""),"")</f>
        <v/>
      </c>
      <c r="U137" s="137" t="str">
        <f ca="1">IFERROR(IF(OR(U$81=$C137,U$81=list!$C$4),VLOOKUP($E137,'Container Panel'!$B$41:$M$100,'Container Panel'!$I$38,0)*HLOOKUP(U$83,$F$146:$AS$206,$D137+1,0)/VLOOKUP(U$83,Input!$A$9:$H$48,Input!$H$6,0),""),"")</f>
        <v/>
      </c>
      <c r="V137" s="137" t="str">
        <f ca="1">IFERROR(IF(OR(V$81=$C137,V$81=list!$C$4),VLOOKUP($E137,'Container Panel'!$B$41:$M$100,'Container Panel'!$I$38,0)*HLOOKUP(V$83,$F$146:$AS$206,$D137+1,0)/VLOOKUP(V$83,Input!$A$9:$H$48,Input!$H$6,0),""),"")</f>
        <v/>
      </c>
      <c r="W137" s="137" t="str">
        <f ca="1">IFERROR(IF(OR(W$81=$C137,W$81=list!$C$4),VLOOKUP($E137,'Container Panel'!$B$41:$M$100,'Container Panel'!$I$38,0)*HLOOKUP(W$83,$F$146:$AS$206,$D137+1,0)/VLOOKUP(W$83,Input!$A$9:$H$48,Input!$H$6,0),""),"")</f>
        <v/>
      </c>
      <c r="X137" s="137" t="str">
        <f ca="1">IFERROR(IF(OR(X$81=$C137,X$81=list!$C$4),VLOOKUP($E137,'Container Panel'!$B$41:$M$100,'Container Panel'!$I$38,0)*HLOOKUP(X$83,$F$146:$AS$206,$D137+1,0)/VLOOKUP(X$83,Input!$A$9:$H$48,Input!$H$6,0),""),"")</f>
        <v/>
      </c>
      <c r="Y137" s="137" t="str">
        <f ca="1">IFERROR(IF(OR(Y$81=$C137,Y$81=list!$C$4),VLOOKUP($E137,'Container Panel'!$B$41:$M$100,'Container Panel'!$I$38,0)*HLOOKUP(Y$83,$F$146:$AS$206,$D137+1,0)/VLOOKUP(Y$83,Input!$A$9:$H$48,Input!$H$6,0),""),"")</f>
        <v/>
      </c>
      <c r="Z137" s="137" t="str">
        <f ca="1">IFERROR(IF(OR(Z$81=$C137,Z$81=list!$C$4),VLOOKUP($E137,'Container Panel'!$B$41:$M$100,'Container Panel'!$I$38,0)*HLOOKUP(Z$83,$F$146:$AS$206,$D137+1,0)/VLOOKUP(Z$83,Input!$A$9:$H$48,Input!$H$6,0),""),"")</f>
        <v/>
      </c>
      <c r="AA137" s="137" t="str">
        <f ca="1">IFERROR(IF(OR(AA$81=$C137,AA$81=list!$C$4),VLOOKUP($E137,'Container Panel'!$B$41:$M$100,'Container Panel'!$I$38,0)*HLOOKUP(AA$83,$F$146:$AS$206,$D137+1,0)/VLOOKUP(AA$83,Input!$A$9:$H$48,Input!$H$6,0),""),"")</f>
        <v/>
      </c>
      <c r="AB137" s="137" t="str">
        <f ca="1">IFERROR(IF(OR(AB$81=$C137,AB$81=list!$C$4),VLOOKUP($E137,'Container Panel'!$B$41:$M$100,'Container Panel'!$I$38,0)*HLOOKUP(AB$83,$F$146:$AS$206,$D137+1,0)/VLOOKUP(AB$83,Input!$A$9:$H$48,Input!$H$6,0),""),"")</f>
        <v/>
      </c>
      <c r="AC137" s="137" t="str">
        <f ca="1">IFERROR(IF(OR(AC$81=$C137,AC$81=list!$C$4),VLOOKUP($E137,'Container Panel'!$B$41:$M$100,'Container Panel'!$I$38,0)*HLOOKUP(AC$83,$F$146:$AS$206,$D137+1,0)/VLOOKUP(AC$83,Input!$A$9:$H$48,Input!$H$6,0),""),"")</f>
        <v/>
      </c>
      <c r="AD137" s="137" t="str">
        <f ca="1">IFERROR(IF(OR(AD$81=$C137,AD$81=list!$C$4),VLOOKUP($E137,'Container Panel'!$B$41:$M$100,'Container Panel'!$I$38,0)*HLOOKUP(AD$83,$F$146:$AS$206,$D137+1,0)/VLOOKUP(AD$83,Input!$A$9:$H$48,Input!$H$6,0),""),"")</f>
        <v/>
      </c>
      <c r="AE137" s="137" t="str">
        <f ca="1">IFERROR(IF(OR(AE$81=$C137,AE$81=list!$C$4),VLOOKUP($E137,'Container Panel'!$B$41:$M$100,'Container Panel'!$I$38,0)*HLOOKUP(AE$83,$F$146:$AS$206,$D137+1,0)/VLOOKUP(AE$83,Input!$A$9:$H$48,Input!$H$6,0),""),"")</f>
        <v/>
      </c>
      <c r="AF137" s="137" t="str">
        <f ca="1">IFERROR(IF(OR(AF$81=$C137,AF$81=list!$C$4),VLOOKUP($E137,'Container Panel'!$B$41:$M$100,'Container Panel'!$I$38,0)*HLOOKUP(AF$83,$F$146:$AS$206,$D137+1,0)/VLOOKUP(AF$83,Input!$A$9:$H$48,Input!$H$6,0),""),"")</f>
        <v/>
      </c>
      <c r="AG137" s="137" t="str">
        <f ca="1">IFERROR(IF(OR(AG$81=$C137,AG$81=list!$C$4),VLOOKUP($E137,'Container Panel'!$B$41:$M$100,'Container Panel'!$I$38,0)*HLOOKUP(AG$83,$F$146:$AS$206,$D137+1,0)/VLOOKUP(AG$83,Input!$A$9:$H$48,Input!$H$6,0),""),"")</f>
        <v/>
      </c>
      <c r="AH137" s="137" t="str">
        <f ca="1">IFERROR(IF(OR(AH$81=$C137,AH$81=list!$C$4),VLOOKUP($E137,'Container Panel'!$B$41:$M$100,'Container Panel'!$I$38,0)*HLOOKUP(AH$83,$F$146:$AS$206,$D137+1,0)/VLOOKUP(AH$83,Input!$A$9:$H$48,Input!$H$6,0),""),"")</f>
        <v/>
      </c>
      <c r="AI137" s="137" t="str">
        <f ca="1">IFERROR(IF(OR(AI$81=$C137,AI$81=list!$C$4),VLOOKUP($E137,'Container Panel'!$B$41:$M$100,'Container Panel'!$I$38,0)*HLOOKUP(AI$83,$F$146:$AS$206,$D137+1,0)/VLOOKUP(AI$83,Input!$A$9:$H$48,Input!$H$6,0),""),"")</f>
        <v/>
      </c>
      <c r="AJ137" s="137" t="str">
        <f ca="1">IFERROR(IF(OR(AJ$81=$C137,AJ$81=list!$C$4),VLOOKUP($E137,'Container Panel'!$B$41:$M$100,'Container Panel'!$I$38,0)*HLOOKUP(AJ$83,$F$146:$AS$206,$D137+1,0)/VLOOKUP(AJ$83,Input!$A$9:$H$48,Input!$H$6,0),""),"")</f>
        <v/>
      </c>
      <c r="AK137" s="137" t="str">
        <f ca="1">IFERROR(IF(OR(AK$81=$C137,AK$81=list!$C$4),VLOOKUP($E137,'Container Panel'!$B$41:$M$100,'Container Panel'!$I$38,0)*HLOOKUP(AK$83,$F$146:$AS$206,$D137+1,0)/VLOOKUP(AK$83,Input!$A$9:$H$48,Input!$H$6,0),""),"")</f>
        <v/>
      </c>
      <c r="AL137" s="137" t="str">
        <f ca="1">IFERROR(IF(OR(AL$81=$C137,AL$81=list!$C$4),VLOOKUP($E137,'Container Panel'!$B$41:$M$100,'Container Panel'!$I$38,0)*HLOOKUP(AL$83,$F$146:$AS$206,$D137+1,0)/VLOOKUP(AL$83,Input!$A$9:$H$48,Input!$H$6,0),""),"")</f>
        <v/>
      </c>
      <c r="AM137" s="137" t="str">
        <f ca="1">IFERROR(IF(OR(AM$81=$C137,AM$81=list!$C$4),VLOOKUP($E137,'Container Panel'!$B$41:$M$100,'Container Panel'!$I$38,0)*HLOOKUP(AM$83,$F$146:$AS$206,$D137+1,0)/VLOOKUP(AM$83,Input!$A$9:$H$48,Input!$H$6,0),""),"")</f>
        <v/>
      </c>
      <c r="AN137" s="137" t="str">
        <f ca="1">IFERROR(IF(OR(AN$81=$C137,AN$81=list!$C$4),VLOOKUP($E137,'Container Panel'!$B$41:$M$100,'Container Panel'!$I$38,0)*HLOOKUP(AN$83,$F$146:$AS$206,$D137+1,0)/VLOOKUP(AN$83,Input!$A$9:$H$48,Input!$H$6,0),""),"")</f>
        <v/>
      </c>
      <c r="AO137" s="137" t="str">
        <f ca="1">IFERROR(IF(OR(AO$81=$C137,AO$81=list!$C$4),VLOOKUP($E137,'Container Panel'!$B$41:$M$100,'Container Panel'!$I$38,0)*HLOOKUP(AO$83,$F$146:$AS$206,$D137+1,0)/VLOOKUP(AO$83,Input!$A$9:$H$48,Input!$H$6,0),""),"")</f>
        <v/>
      </c>
      <c r="AP137" s="137" t="str">
        <f ca="1">IFERROR(IF(OR(AP$81=$C137,AP$81=list!$C$4),VLOOKUP($E137,'Container Panel'!$B$41:$M$100,'Container Panel'!$I$38,0)*HLOOKUP(AP$83,$F$146:$AS$206,$D137+1,0)/VLOOKUP(AP$83,Input!$A$9:$H$48,Input!$H$6,0),""),"")</f>
        <v/>
      </c>
      <c r="AQ137" s="137" t="str">
        <f ca="1">IFERROR(IF(OR(AQ$81=$C137,AQ$81=list!$C$4),VLOOKUP($E137,'Container Panel'!$B$41:$M$100,'Container Panel'!$I$38,0)*HLOOKUP(AQ$83,$F$146:$AS$206,$D137+1,0)/VLOOKUP(AQ$83,Input!$A$9:$H$48,Input!$H$6,0),""),"")</f>
        <v/>
      </c>
      <c r="AR137" s="137" t="str">
        <f ca="1">IFERROR(IF(OR(AR$81=$C137,AR$81=list!$C$4),VLOOKUP($E137,'Container Panel'!$B$41:$M$100,'Container Panel'!$I$38,0)*HLOOKUP(AR$83,$F$146:$AS$206,$D137+1,0)/VLOOKUP(AR$83,Input!$A$9:$H$48,Input!$H$6,0),""),"")</f>
        <v/>
      </c>
      <c r="AS137" s="137" t="str">
        <f ca="1">IFERROR(IF(OR(AS$81=$C137,AS$81=list!$C$4),VLOOKUP($E137,'Container Panel'!$B$41:$M$100,'Container Panel'!$I$38,0)*HLOOKUP(AS$83,$F$146:$AS$206,$D137+1,0)/VLOOKUP(AS$83,Input!$A$9:$H$48,Input!$H$6,0),""),"")</f>
        <v/>
      </c>
    </row>
    <row r="138" spans="3:45">
      <c r="C138" s="74" t="str">
        <f>IFERROR(VLOOKUP($E138,'Container Panel'!$B$41:$M$100,'Container Panel'!$K$38,0),"")</f>
        <v/>
      </c>
      <c r="D138" s="74">
        <v>55</v>
      </c>
      <c r="E138" s="135">
        <f t="shared" si="14"/>
        <v>0</v>
      </c>
      <c r="F138" s="137" t="str">
        <f ca="1">IFERROR(IF(OR(F$81=$C138,F$81=list!$C$4),VLOOKUP($E138,'Container Panel'!$B$41:$M$100,'Container Panel'!$I$38,0)*HLOOKUP(F$83,$F$146:$AS$206,$D138+1,0)/VLOOKUP(F$83,Input!$A$9:$H$48,Input!$H$6,0),""),"")</f>
        <v/>
      </c>
      <c r="G138" s="137" t="str">
        <f ca="1">IFERROR(IF(OR(G$81=$C138,G$81=list!$C$4),VLOOKUP($E138,'Container Panel'!$B$41:$M$100,'Container Panel'!$I$38,0)*HLOOKUP(G$83,$F$146:$AS$206,$D138+1,0)/VLOOKUP(G$83,Input!$A$9:$H$48,Input!$H$6,0),""),"")</f>
        <v/>
      </c>
      <c r="H138" s="137" t="str">
        <f ca="1">IFERROR(IF(OR(H$81=$C138,H$81=list!$C$4),VLOOKUP($E138,'Container Panel'!$B$41:$M$100,'Container Panel'!$I$38,0)*HLOOKUP(H$83,$F$146:$AS$206,$D138+1,0)/VLOOKUP(H$83,Input!$A$9:$H$48,Input!$H$6,0),""),"")</f>
        <v/>
      </c>
      <c r="I138" s="137" t="str">
        <f ca="1">IFERROR(IF(OR(I$81=$C138,I$81=list!$C$4),VLOOKUP($E138,'Container Panel'!$B$41:$M$100,'Container Panel'!$I$38,0)*HLOOKUP(I$83,$F$146:$AS$206,$D138+1,0)/VLOOKUP(I$83,Input!$A$9:$H$48,Input!$H$6,0),""),"")</f>
        <v/>
      </c>
      <c r="J138" s="137" t="str">
        <f ca="1">IFERROR(IF(OR(J$81=$C138,J$81=list!$C$4),VLOOKUP($E138,'Container Panel'!$B$41:$M$100,'Container Panel'!$I$38,0)*HLOOKUP(J$83,$F$146:$AS$206,$D138+1,0)/VLOOKUP(J$83,Input!$A$9:$H$48,Input!$H$6,0),""),"")</f>
        <v/>
      </c>
      <c r="K138" s="137" t="str">
        <f ca="1">IFERROR(IF(OR(K$81=$C138,K$81=list!$C$4),VLOOKUP($E138,'Container Panel'!$B$41:$M$100,'Container Panel'!$I$38,0)*HLOOKUP(K$83,$F$146:$AS$206,$D138+1,0)/VLOOKUP(K$83,Input!$A$9:$H$48,Input!$H$6,0),""),"")</f>
        <v/>
      </c>
      <c r="L138" s="137" t="str">
        <f ca="1">IFERROR(IF(OR(L$81=$C138,L$81=list!$C$4),VLOOKUP($E138,'Container Panel'!$B$41:$M$100,'Container Panel'!$I$38,0)*HLOOKUP(L$83,$F$146:$AS$206,$D138+1,0)/VLOOKUP(L$83,Input!$A$9:$H$48,Input!$H$6,0),""),"")</f>
        <v/>
      </c>
      <c r="M138" s="137" t="str">
        <f ca="1">IFERROR(IF(OR(M$81=$C138,M$81=list!$C$4),VLOOKUP($E138,'Container Panel'!$B$41:$M$100,'Container Panel'!$I$38,0)*HLOOKUP(M$83,$F$146:$AS$206,$D138+1,0)/VLOOKUP(M$83,Input!$A$9:$H$48,Input!$H$6,0),""),"")</f>
        <v/>
      </c>
      <c r="N138" s="137" t="str">
        <f ca="1">IFERROR(IF(OR(N$81=$C138,N$81=list!$C$4),VLOOKUP($E138,'Container Panel'!$B$41:$M$100,'Container Panel'!$I$38,0)*HLOOKUP(N$83,$F$146:$AS$206,$D138+1,0)/VLOOKUP(N$83,Input!$A$9:$H$48,Input!$H$6,0),""),"")</f>
        <v/>
      </c>
      <c r="O138" s="137" t="str">
        <f ca="1">IFERROR(IF(OR(O$81=$C138,O$81=list!$C$4),VLOOKUP($E138,'Container Panel'!$B$41:$M$100,'Container Panel'!$I$38,0)*HLOOKUP(O$83,$F$146:$AS$206,$D138+1,0)/VLOOKUP(O$83,Input!$A$9:$H$48,Input!$H$6,0),""),"")</f>
        <v/>
      </c>
      <c r="P138" s="137" t="str">
        <f ca="1">IFERROR(IF(OR(P$81=$C138,P$81=list!$C$4),VLOOKUP($E138,'Container Panel'!$B$41:$M$100,'Container Panel'!$I$38,0)*HLOOKUP(P$83,$F$146:$AS$206,$D138+1,0)/VLOOKUP(P$83,Input!$A$9:$H$48,Input!$H$6,0),""),"")</f>
        <v/>
      </c>
      <c r="Q138" s="137" t="str">
        <f ca="1">IFERROR(IF(OR(Q$81=$C138,Q$81=list!$C$4),VLOOKUP($E138,'Container Panel'!$B$41:$M$100,'Container Panel'!$I$38,0)*HLOOKUP(Q$83,$F$146:$AS$206,$D138+1,0)/VLOOKUP(Q$83,Input!$A$9:$H$48,Input!$H$6,0),""),"")</f>
        <v/>
      </c>
      <c r="R138" s="137" t="str">
        <f ca="1">IFERROR(IF(OR(R$81=$C138,R$81=list!$C$4),VLOOKUP($E138,'Container Panel'!$B$41:$M$100,'Container Panel'!$I$38,0)*HLOOKUP(R$83,$F$146:$AS$206,$D138+1,0)/VLOOKUP(R$83,Input!$A$9:$H$48,Input!$H$6,0),""),"")</f>
        <v/>
      </c>
      <c r="S138" s="137" t="str">
        <f ca="1">IFERROR(IF(OR(S$81=$C138,S$81=list!$C$4),VLOOKUP($E138,'Container Panel'!$B$41:$M$100,'Container Panel'!$I$38,0)*HLOOKUP(S$83,$F$146:$AS$206,$D138+1,0)/VLOOKUP(S$83,Input!$A$9:$H$48,Input!$H$6,0),""),"")</f>
        <v/>
      </c>
      <c r="T138" s="137" t="str">
        <f ca="1">IFERROR(IF(OR(T$81=$C138,T$81=list!$C$4),VLOOKUP($E138,'Container Panel'!$B$41:$M$100,'Container Panel'!$I$38,0)*HLOOKUP(T$83,$F$146:$AS$206,$D138+1,0)/VLOOKUP(T$83,Input!$A$9:$H$48,Input!$H$6,0),""),"")</f>
        <v/>
      </c>
      <c r="U138" s="137" t="str">
        <f ca="1">IFERROR(IF(OR(U$81=$C138,U$81=list!$C$4),VLOOKUP($E138,'Container Panel'!$B$41:$M$100,'Container Panel'!$I$38,0)*HLOOKUP(U$83,$F$146:$AS$206,$D138+1,0)/VLOOKUP(U$83,Input!$A$9:$H$48,Input!$H$6,0),""),"")</f>
        <v/>
      </c>
      <c r="V138" s="137" t="str">
        <f ca="1">IFERROR(IF(OR(V$81=$C138,V$81=list!$C$4),VLOOKUP($E138,'Container Panel'!$B$41:$M$100,'Container Panel'!$I$38,0)*HLOOKUP(V$83,$F$146:$AS$206,$D138+1,0)/VLOOKUP(V$83,Input!$A$9:$H$48,Input!$H$6,0),""),"")</f>
        <v/>
      </c>
      <c r="W138" s="137" t="str">
        <f ca="1">IFERROR(IF(OR(W$81=$C138,W$81=list!$C$4),VLOOKUP($E138,'Container Panel'!$B$41:$M$100,'Container Panel'!$I$38,0)*HLOOKUP(W$83,$F$146:$AS$206,$D138+1,0)/VLOOKUP(W$83,Input!$A$9:$H$48,Input!$H$6,0),""),"")</f>
        <v/>
      </c>
      <c r="X138" s="137" t="str">
        <f ca="1">IFERROR(IF(OR(X$81=$C138,X$81=list!$C$4),VLOOKUP($E138,'Container Panel'!$B$41:$M$100,'Container Panel'!$I$38,0)*HLOOKUP(X$83,$F$146:$AS$206,$D138+1,0)/VLOOKUP(X$83,Input!$A$9:$H$48,Input!$H$6,0),""),"")</f>
        <v/>
      </c>
      <c r="Y138" s="137" t="str">
        <f ca="1">IFERROR(IF(OR(Y$81=$C138,Y$81=list!$C$4),VLOOKUP($E138,'Container Panel'!$B$41:$M$100,'Container Panel'!$I$38,0)*HLOOKUP(Y$83,$F$146:$AS$206,$D138+1,0)/VLOOKUP(Y$83,Input!$A$9:$H$48,Input!$H$6,0),""),"")</f>
        <v/>
      </c>
      <c r="Z138" s="137" t="str">
        <f ca="1">IFERROR(IF(OR(Z$81=$C138,Z$81=list!$C$4),VLOOKUP($E138,'Container Panel'!$B$41:$M$100,'Container Panel'!$I$38,0)*HLOOKUP(Z$83,$F$146:$AS$206,$D138+1,0)/VLOOKUP(Z$83,Input!$A$9:$H$48,Input!$H$6,0),""),"")</f>
        <v/>
      </c>
      <c r="AA138" s="137" t="str">
        <f ca="1">IFERROR(IF(OR(AA$81=$C138,AA$81=list!$C$4),VLOOKUP($E138,'Container Panel'!$B$41:$M$100,'Container Panel'!$I$38,0)*HLOOKUP(AA$83,$F$146:$AS$206,$D138+1,0)/VLOOKUP(AA$83,Input!$A$9:$H$48,Input!$H$6,0),""),"")</f>
        <v/>
      </c>
      <c r="AB138" s="137" t="str">
        <f ca="1">IFERROR(IF(OR(AB$81=$C138,AB$81=list!$C$4),VLOOKUP($E138,'Container Panel'!$B$41:$M$100,'Container Panel'!$I$38,0)*HLOOKUP(AB$83,$F$146:$AS$206,$D138+1,0)/VLOOKUP(AB$83,Input!$A$9:$H$48,Input!$H$6,0),""),"")</f>
        <v/>
      </c>
      <c r="AC138" s="137" t="str">
        <f ca="1">IFERROR(IF(OR(AC$81=$C138,AC$81=list!$C$4),VLOOKUP($E138,'Container Panel'!$B$41:$M$100,'Container Panel'!$I$38,0)*HLOOKUP(AC$83,$F$146:$AS$206,$D138+1,0)/VLOOKUP(AC$83,Input!$A$9:$H$48,Input!$H$6,0),""),"")</f>
        <v/>
      </c>
      <c r="AD138" s="137" t="str">
        <f ca="1">IFERROR(IF(OR(AD$81=$C138,AD$81=list!$C$4),VLOOKUP($E138,'Container Panel'!$B$41:$M$100,'Container Panel'!$I$38,0)*HLOOKUP(AD$83,$F$146:$AS$206,$D138+1,0)/VLOOKUP(AD$83,Input!$A$9:$H$48,Input!$H$6,0),""),"")</f>
        <v/>
      </c>
      <c r="AE138" s="137" t="str">
        <f ca="1">IFERROR(IF(OR(AE$81=$C138,AE$81=list!$C$4),VLOOKUP($E138,'Container Panel'!$B$41:$M$100,'Container Panel'!$I$38,0)*HLOOKUP(AE$83,$F$146:$AS$206,$D138+1,0)/VLOOKUP(AE$83,Input!$A$9:$H$48,Input!$H$6,0),""),"")</f>
        <v/>
      </c>
      <c r="AF138" s="137" t="str">
        <f ca="1">IFERROR(IF(OR(AF$81=$C138,AF$81=list!$C$4),VLOOKUP($E138,'Container Panel'!$B$41:$M$100,'Container Panel'!$I$38,0)*HLOOKUP(AF$83,$F$146:$AS$206,$D138+1,0)/VLOOKUP(AF$83,Input!$A$9:$H$48,Input!$H$6,0),""),"")</f>
        <v/>
      </c>
      <c r="AG138" s="137" t="str">
        <f ca="1">IFERROR(IF(OR(AG$81=$C138,AG$81=list!$C$4),VLOOKUP($E138,'Container Panel'!$B$41:$M$100,'Container Panel'!$I$38,0)*HLOOKUP(AG$83,$F$146:$AS$206,$D138+1,0)/VLOOKUP(AG$83,Input!$A$9:$H$48,Input!$H$6,0),""),"")</f>
        <v/>
      </c>
      <c r="AH138" s="137" t="str">
        <f ca="1">IFERROR(IF(OR(AH$81=$C138,AH$81=list!$C$4),VLOOKUP($E138,'Container Panel'!$B$41:$M$100,'Container Panel'!$I$38,0)*HLOOKUP(AH$83,$F$146:$AS$206,$D138+1,0)/VLOOKUP(AH$83,Input!$A$9:$H$48,Input!$H$6,0),""),"")</f>
        <v/>
      </c>
      <c r="AI138" s="137" t="str">
        <f ca="1">IFERROR(IF(OR(AI$81=$C138,AI$81=list!$C$4),VLOOKUP($E138,'Container Panel'!$B$41:$M$100,'Container Panel'!$I$38,0)*HLOOKUP(AI$83,$F$146:$AS$206,$D138+1,0)/VLOOKUP(AI$83,Input!$A$9:$H$48,Input!$H$6,0),""),"")</f>
        <v/>
      </c>
      <c r="AJ138" s="137" t="str">
        <f ca="1">IFERROR(IF(OR(AJ$81=$C138,AJ$81=list!$C$4),VLOOKUP($E138,'Container Panel'!$B$41:$M$100,'Container Panel'!$I$38,0)*HLOOKUP(AJ$83,$F$146:$AS$206,$D138+1,0)/VLOOKUP(AJ$83,Input!$A$9:$H$48,Input!$H$6,0),""),"")</f>
        <v/>
      </c>
      <c r="AK138" s="137" t="str">
        <f ca="1">IFERROR(IF(OR(AK$81=$C138,AK$81=list!$C$4),VLOOKUP($E138,'Container Panel'!$B$41:$M$100,'Container Panel'!$I$38,0)*HLOOKUP(AK$83,$F$146:$AS$206,$D138+1,0)/VLOOKUP(AK$83,Input!$A$9:$H$48,Input!$H$6,0),""),"")</f>
        <v/>
      </c>
      <c r="AL138" s="137" t="str">
        <f ca="1">IFERROR(IF(OR(AL$81=$C138,AL$81=list!$C$4),VLOOKUP($E138,'Container Panel'!$B$41:$M$100,'Container Panel'!$I$38,0)*HLOOKUP(AL$83,$F$146:$AS$206,$D138+1,0)/VLOOKUP(AL$83,Input!$A$9:$H$48,Input!$H$6,0),""),"")</f>
        <v/>
      </c>
      <c r="AM138" s="137" t="str">
        <f ca="1">IFERROR(IF(OR(AM$81=$C138,AM$81=list!$C$4),VLOOKUP($E138,'Container Panel'!$B$41:$M$100,'Container Panel'!$I$38,0)*HLOOKUP(AM$83,$F$146:$AS$206,$D138+1,0)/VLOOKUP(AM$83,Input!$A$9:$H$48,Input!$H$6,0),""),"")</f>
        <v/>
      </c>
      <c r="AN138" s="137" t="str">
        <f ca="1">IFERROR(IF(OR(AN$81=$C138,AN$81=list!$C$4),VLOOKUP($E138,'Container Panel'!$B$41:$M$100,'Container Panel'!$I$38,0)*HLOOKUP(AN$83,$F$146:$AS$206,$D138+1,0)/VLOOKUP(AN$83,Input!$A$9:$H$48,Input!$H$6,0),""),"")</f>
        <v/>
      </c>
      <c r="AO138" s="137" t="str">
        <f ca="1">IFERROR(IF(OR(AO$81=$C138,AO$81=list!$C$4),VLOOKUP($E138,'Container Panel'!$B$41:$M$100,'Container Panel'!$I$38,0)*HLOOKUP(AO$83,$F$146:$AS$206,$D138+1,0)/VLOOKUP(AO$83,Input!$A$9:$H$48,Input!$H$6,0),""),"")</f>
        <v/>
      </c>
      <c r="AP138" s="137" t="str">
        <f ca="1">IFERROR(IF(OR(AP$81=$C138,AP$81=list!$C$4),VLOOKUP($E138,'Container Panel'!$B$41:$M$100,'Container Panel'!$I$38,0)*HLOOKUP(AP$83,$F$146:$AS$206,$D138+1,0)/VLOOKUP(AP$83,Input!$A$9:$H$48,Input!$H$6,0),""),"")</f>
        <v/>
      </c>
      <c r="AQ138" s="137" t="str">
        <f ca="1">IFERROR(IF(OR(AQ$81=$C138,AQ$81=list!$C$4),VLOOKUP($E138,'Container Panel'!$B$41:$M$100,'Container Panel'!$I$38,0)*HLOOKUP(AQ$83,$F$146:$AS$206,$D138+1,0)/VLOOKUP(AQ$83,Input!$A$9:$H$48,Input!$H$6,0),""),"")</f>
        <v/>
      </c>
      <c r="AR138" s="137" t="str">
        <f ca="1">IFERROR(IF(OR(AR$81=$C138,AR$81=list!$C$4),VLOOKUP($E138,'Container Panel'!$B$41:$M$100,'Container Panel'!$I$38,0)*HLOOKUP(AR$83,$F$146:$AS$206,$D138+1,0)/VLOOKUP(AR$83,Input!$A$9:$H$48,Input!$H$6,0),""),"")</f>
        <v/>
      </c>
      <c r="AS138" s="137" t="str">
        <f ca="1">IFERROR(IF(OR(AS$81=$C138,AS$81=list!$C$4),VLOOKUP($E138,'Container Panel'!$B$41:$M$100,'Container Panel'!$I$38,0)*HLOOKUP(AS$83,$F$146:$AS$206,$D138+1,0)/VLOOKUP(AS$83,Input!$A$9:$H$48,Input!$H$6,0),""),"")</f>
        <v/>
      </c>
    </row>
    <row r="139" spans="3:45">
      <c r="C139" s="74" t="str">
        <f>IFERROR(VLOOKUP($E139,'Container Panel'!$B$41:$M$100,'Container Panel'!$K$38,0),"")</f>
        <v/>
      </c>
      <c r="D139" s="74">
        <v>56</v>
      </c>
      <c r="E139" s="135">
        <f t="shared" si="14"/>
        <v>0</v>
      </c>
      <c r="F139" s="137" t="str">
        <f ca="1">IFERROR(IF(OR(F$81=$C139,F$81=list!$C$4),VLOOKUP($E139,'Container Panel'!$B$41:$M$100,'Container Panel'!$I$38,0)*HLOOKUP(F$83,$F$146:$AS$206,$D139+1,0)/VLOOKUP(F$83,Input!$A$9:$H$48,Input!$H$6,0),""),"")</f>
        <v/>
      </c>
      <c r="G139" s="137" t="str">
        <f ca="1">IFERROR(IF(OR(G$81=$C139,G$81=list!$C$4),VLOOKUP($E139,'Container Panel'!$B$41:$M$100,'Container Panel'!$I$38,0)*HLOOKUP(G$83,$F$146:$AS$206,$D139+1,0)/VLOOKUP(G$83,Input!$A$9:$H$48,Input!$H$6,0),""),"")</f>
        <v/>
      </c>
      <c r="H139" s="137" t="str">
        <f ca="1">IFERROR(IF(OR(H$81=$C139,H$81=list!$C$4),VLOOKUP($E139,'Container Panel'!$B$41:$M$100,'Container Panel'!$I$38,0)*HLOOKUP(H$83,$F$146:$AS$206,$D139+1,0)/VLOOKUP(H$83,Input!$A$9:$H$48,Input!$H$6,0),""),"")</f>
        <v/>
      </c>
      <c r="I139" s="137" t="str">
        <f ca="1">IFERROR(IF(OR(I$81=$C139,I$81=list!$C$4),VLOOKUP($E139,'Container Panel'!$B$41:$M$100,'Container Panel'!$I$38,0)*HLOOKUP(I$83,$F$146:$AS$206,$D139+1,0)/VLOOKUP(I$83,Input!$A$9:$H$48,Input!$H$6,0),""),"")</f>
        <v/>
      </c>
      <c r="J139" s="137" t="str">
        <f ca="1">IFERROR(IF(OR(J$81=$C139,J$81=list!$C$4),VLOOKUP($E139,'Container Panel'!$B$41:$M$100,'Container Panel'!$I$38,0)*HLOOKUP(J$83,$F$146:$AS$206,$D139+1,0)/VLOOKUP(J$83,Input!$A$9:$H$48,Input!$H$6,0),""),"")</f>
        <v/>
      </c>
      <c r="K139" s="137" t="str">
        <f ca="1">IFERROR(IF(OR(K$81=$C139,K$81=list!$C$4),VLOOKUP($E139,'Container Panel'!$B$41:$M$100,'Container Panel'!$I$38,0)*HLOOKUP(K$83,$F$146:$AS$206,$D139+1,0)/VLOOKUP(K$83,Input!$A$9:$H$48,Input!$H$6,0),""),"")</f>
        <v/>
      </c>
      <c r="L139" s="137" t="str">
        <f ca="1">IFERROR(IF(OR(L$81=$C139,L$81=list!$C$4),VLOOKUP($E139,'Container Panel'!$B$41:$M$100,'Container Panel'!$I$38,0)*HLOOKUP(L$83,$F$146:$AS$206,$D139+1,0)/VLOOKUP(L$83,Input!$A$9:$H$48,Input!$H$6,0),""),"")</f>
        <v/>
      </c>
      <c r="M139" s="137" t="str">
        <f ca="1">IFERROR(IF(OR(M$81=$C139,M$81=list!$C$4),VLOOKUP($E139,'Container Panel'!$B$41:$M$100,'Container Panel'!$I$38,0)*HLOOKUP(M$83,$F$146:$AS$206,$D139+1,0)/VLOOKUP(M$83,Input!$A$9:$H$48,Input!$H$6,0),""),"")</f>
        <v/>
      </c>
      <c r="N139" s="137" t="str">
        <f ca="1">IFERROR(IF(OR(N$81=$C139,N$81=list!$C$4),VLOOKUP($E139,'Container Panel'!$B$41:$M$100,'Container Panel'!$I$38,0)*HLOOKUP(N$83,$F$146:$AS$206,$D139+1,0)/VLOOKUP(N$83,Input!$A$9:$H$48,Input!$H$6,0),""),"")</f>
        <v/>
      </c>
      <c r="O139" s="137" t="str">
        <f ca="1">IFERROR(IF(OR(O$81=$C139,O$81=list!$C$4),VLOOKUP($E139,'Container Panel'!$B$41:$M$100,'Container Panel'!$I$38,0)*HLOOKUP(O$83,$F$146:$AS$206,$D139+1,0)/VLOOKUP(O$83,Input!$A$9:$H$48,Input!$H$6,0),""),"")</f>
        <v/>
      </c>
      <c r="P139" s="137" t="str">
        <f ca="1">IFERROR(IF(OR(P$81=$C139,P$81=list!$C$4),VLOOKUP($E139,'Container Panel'!$B$41:$M$100,'Container Panel'!$I$38,0)*HLOOKUP(P$83,$F$146:$AS$206,$D139+1,0)/VLOOKUP(P$83,Input!$A$9:$H$48,Input!$H$6,0),""),"")</f>
        <v/>
      </c>
      <c r="Q139" s="137" t="str">
        <f ca="1">IFERROR(IF(OR(Q$81=$C139,Q$81=list!$C$4),VLOOKUP($E139,'Container Panel'!$B$41:$M$100,'Container Panel'!$I$38,0)*HLOOKUP(Q$83,$F$146:$AS$206,$D139+1,0)/VLOOKUP(Q$83,Input!$A$9:$H$48,Input!$H$6,0),""),"")</f>
        <v/>
      </c>
      <c r="R139" s="137" t="str">
        <f ca="1">IFERROR(IF(OR(R$81=$C139,R$81=list!$C$4),VLOOKUP($E139,'Container Panel'!$B$41:$M$100,'Container Panel'!$I$38,0)*HLOOKUP(R$83,$F$146:$AS$206,$D139+1,0)/VLOOKUP(R$83,Input!$A$9:$H$48,Input!$H$6,0),""),"")</f>
        <v/>
      </c>
      <c r="S139" s="137" t="str">
        <f ca="1">IFERROR(IF(OR(S$81=$C139,S$81=list!$C$4),VLOOKUP($E139,'Container Panel'!$B$41:$M$100,'Container Panel'!$I$38,0)*HLOOKUP(S$83,$F$146:$AS$206,$D139+1,0)/VLOOKUP(S$83,Input!$A$9:$H$48,Input!$H$6,0),""),"")</f>
        <v/>
      </c>
      <c r="T139" s="137" t="str">
        <f ca="1">IFERROR(IF(OR(T$81=$C139,T$81=list!$C$4),VLOOKUP($E139,'Container Panel'!$B$41:$M$100,'Container Panel'!$I$38,0)*HLOOKUP(T$83,$F$146:$AS$206,$D139+1,0)/VLOOKUP(T$83,Input!$A$9:$H$48,Input!$H$6,0),""),"")</f>
        <v/>
      </c>
      <c r="U139" s="137" t="str">
        <f ca="1">IFERROR(IF(OR(U$81=$C139,U$81=list!$C$4),VLOOKUP($E139,'Container Panel'!$B$41:$M$100,'Container Panel'!$I$38,0)*HLOOKUP(U$83,$F$146:$AS$206,$D139+1,0)/VLOOKUP(U$83,Input!$A$9:$H$48,Input!$H$6,0),""),"")</f>
        <v/>
      </c>
      <c r="V139" s="137" t="str">
        <f ca="1">IFERROR(IF(OR(V$81=$C139,V$81=list!$C$4),VLOOKUP($E139,'Container Panel'!$B$41:$M$100,'Container Panel'!$I$38,0)*HLOOKUP(V$83,$F$146:$AS$206,$D139+1,0)/VLOOKUP(V$83,Input!$A$9:$H$48,Input!$H$6,0),""),"")</f>
        <v/>
      </c>
      <c r="W139" s="137" t="str">
        <f ca="1">IFERROR(IF(OR(W$81=$C139,W$81=list!$C$4),VLOOKUP($E139,'Container Panel'!$B$41:$M$100,'Container Panel'!$I$38,0)*HLOOKUP(W$83,$F$146:$AS$206,$D139+1,0)/VLOOKUP(W$83,Input!$A$9:$H$48,Input!$H$6,0),""),"")</f>
        <v/>
      </c>
      <c r="X139" s="137" t="str">
        <f ca="1">IFERROR(IF(OR(X$81=$C139,X$81=list!$C$4),VLOOKUP($E139,'Container Panel'!$B$41:$M$100,'Container Panel'!$I$38,0)*HLOOKUP(X$83,$F$146:$AS$206,$D139+1,0)/VLOOKUP(X$83,Input!$A$9:$H$48,Input!$H$6,0),""),"")</f>
        <v/>
      </c>
      <c r="Y139" s="137" t="str">
        <f ca="1">IFERROR(IF(OR(Y$81=$C139,Y$81=list!$C$4),VLOOKUP($E139,'Container Panel'!$B$41:$M$100,'Container Panel'!$I$38,0)*HLOOKUP(Y$83,$F$146:$AS$206,$D139+1,0)/VLOOKUP(Y$83,Input!$A$9:$H$48,Input!$H$6,0),""),"")</f>
        <v/>
      </c>
      <c r="Z139" s="137" t="str">
        <f ca="1">IFERROR(IF(OR(Z$81=$C139,Z$81=list!$C$4),VLOOKUP($E139,'Container Panel'!$B$41:$M$100,'Container Panel'!$I$38,0)*HLOOKUP(Z$83,$F$146:$AS$206,$D139+1,0)/VLOOKUP(Z$83,Input!$A$9:$H$48,Input!$H$6,0),""),"")</f>
        <v/>
      </c>
      <c r="AA139" s="137" t="str">
        <f ca="1">IFERROR(IF(OR(AA$81=$C139,AA$81=list!$C$4),VLOOKUP($E139,'Container Panel'!$B$41:$M$100,'Container Panel'!$I$38,0)*HLOOKUP(AA$83,$F$146:$AS$206,$D139+1,0)/VLOOKUP(AA$83,Input!$A$9:$H$48,Input!$H$6,0),""),"")</f>
        <v/>
      </c>
      <c r="AB139" s="137" t="str">
        <f ca="1">IFERROR(IF(OR(AB$81=$C139,AB$81=list!$C$4),VLOOKUP($E139,'Container Panel'!$B$41:$M$100,'Container Panel'!$I$38,0)*HLOOKUP(AB$83,$F$146:$AS$206,$D139+1,0)/VLOOKUP(AB$83,Input!$A$9:$H$48,Input!$H$6,0),""),"")</f>
        <v/>
      </c>
      <c r="AC139" s="137" t="str">
        <f ca="1">IFERROR(IF(OR(AC$81=$C139,AC$81=list!$C$4),VLOOKUP($E139,'Container Panel'!$B$41:$M$100,'Container Panel'!$I$38,0)*HLOOKUP(AC$83,$F$146:$AS$206,$D139+1,0)/VLOOKUP(AC$83,Input!$A$9:$H$48,Input!$H$6,0),""),"")</f>
        <v/>
      </c>
      <c r="AD139" s="137" t="str">
        <f ca="1">IFERROR(IF(OR(AD$81=$C139,AD$81=list!$C$4),VLOOKUP($E139,'Container Panel'!$B$41:$M$100,'Container Panel'!$I$38,0)*HLOOKUP(AD$83,$F$146:$AS$206,$D139+1,0)/VLOOKUP(AD$83,Input!$A$9:$H$48,Input!$H$6,0),""),"")</f>
        <v/>
      </c>
      <c r="AE139" s="137" t="str">
        <f ca="1">IFERROR(IF(OR(AE$81=$C139,AE$81=list!$C$4),VLOOKUP($E139,'Container Panel'!$B$41:$M$100,'Container Panel'!$I$38,0)*HLOOKUP(AE$83,$F$146:$AS$206,$D139+1,0)/VLOOKUP(AE$83,Input!$A$9:$H$48,Input!$H$6,0),""),"")</f>
        <v/>
      </c>
      <c r="AF139" s="137" t="str">
        <f ca="1">IFERROR(IF(OR(AF$81=$C139,AF$81=list!$C$4),VLOOKUP($E139,'Container Panel'!$B$41:$M$100,'Container Panel'!$I$38,0)*HLOOKUP(AF$83,$F$146:$AS$206,$D139+1,0)/VLOOKUP(AF$83,Input!$A$9:$H$48,Input!$H$6,0),""),"")</f>
        <v/>
      </c>
      <c r="AG139" s="137" t="str">
        <f ca="1">IFERROR(IF(OR(AG$81=$C139,AG$81=list!$C$4),VLOOKUP($E139,'Container Panel'!$B$41:$M$100,'Container Panel'!$I$38,0)*HLOOKUP(AG$83,$F$146:$AS$206,$D139+1,0)/VLOOKUP(AG$83,Input!$A$9:$H$48,Input!$H$6,0),""),"")</f>
        <v/>
      </c>
      <c r="AH139" s="137" t="str">
        <f ca="1">IFERROR(IF(OR(AH$81=$C139,AH$81=list!$C$4),VLOOKUP($E139,'Container Panel'!$B$41:$M$100,'Container Panel'!$I$38,0)*HLOOKUP(AH$83,$F$146:$AS$206,$D139+1,0)/VLOOKUP(AH$83,Input!$A$9:$H$48,Input!$H$6,0),""),"")</f>
        <v/>
      </c>
      <c r="AI139" s="137" t="str">
        <f ca="1">IFERROR(IF(OR(AI$81=$C139,AI$81=list!$C$4),VLOOKUP($E139,'Container Panel'!$B$41:$M$100,'Container Panel'!$I$38,0)*HLOOKUP(AI$83,$F$146:$AS$206,$D139+1,0)/VLOOKUP(AI$83,Input!$A$9:$H$48,Input!$H$6,0),""),"")</f>
        <v/>
      </c>
      <c r="AJ139" s="137" t="str">
        <f ca="1">IFERROR(IF(OR(AJ$81=$C139,AJ$81=list!$C$4),VLOOKUP($E139,'Container Panel'!$B$41:$M$100,'Container Panel'!$I$38,0)*HLOOKUP(AJ$83,$F$146:$AS$206,$D139+1,0)/VLOOKUP(AJ$83,Input!$A$9:$H$48,Input!$H$6,0),""),"")</f>
        <v/>
      </c>
      <c r="AK139" s="137" t="str">
        <f ca="1">IFERROR(IF(OR(AK$81=$C139,AK$81=list!$C$4),VLOOKUP($E139,'Container Panel'!$B$41:$M$100,'Container Panel'!$I$38,0)*HLOOKUP(AK$83,$F$146:$AS$206,$D139+1,0)/VLOOKUP(AK$83,Input!$A$9:$H$48,Input!$H$6,0),""),"")</f>
        <v/>
      </c>
      <c r="AL139" s="137" t="str">
        <f ca="1">IFERROR(IF(OR(AL$81=$C139,AL$81=list!$C$4),VLOOKUP($E139,'Container Panel'!$B$41:$M$100,'Container Panel'!$I$38,0)*HLOOKUP(AL$83,$F$146:$AS$206,$D139+1,0)/VLOOKUP(AL$83,Input!$A$9:$H$48,Input!$H$6,0),""),"")</f>
        <v/>
      </c>
      <c r="AM139" s="137" t="str">
        <f ca="1">IFERROR(IF(OR(AM$81=$C139,AM$81=list!$C$4),VLOOKUP($E139,'Container Panel'!$B$41:$M$100,'Container Panel'!$I$38,0)*HLOOKUP(AM$83,$F$146:$AS$206,$D139+1,0)/VLOOKUP(AM$83,Input!$A$9:$H$48,Input!$H$6,0),""),"")</f>
        <v/>
      </c>
      <c r="AN139" s="137" t="str">
        <f ca="1">IFERROR(IF(OR(AN$81=$C139,AN$81=list!$C$4),VLOOKUP($E139,'Container Panel'!$B$41:$M$100,'Container Panel'!$I$38,0)*HLOOKUP(AN$83,$F$146:$AS$206,$D139+1,0)/VLOOKUP(AN$83,Input!$A$9:$H$48,Input!$H$6,0),""),"")</f>
        <v/>
      </c>
      <c r="AO139" s="137" t="str">
        <f ca="1">IFERROR(IF(OR(AO$81=$C139,AO$81=list!$C$4),VLOOKUP($E139,'Container Panel'!$B$41:$M$100,'Container Panel'!$I$38,0)*HLOOKUP(AO$83,$F$146:$AS$206,$D139+1,0)/VLOOKUP(AO$83,Input!$A$9:$H$48,Input!$H$6,0),""),"")</f>
        <v/>
      </c>
      <c r="AP139" s="137" t="str">
        <f ca="1">IFERROR(IF(OR(AP$81=$C139,AP$81=list!$C$4),VLOOKUP($E139,'Container Panel'!$B$41:$M$100,'Container Panel'!$I$38,0)*HLOOKUP(AP$83,$F$146:$AS$206,$D139+1,0)/VLOOKUP(AP$83,Input!$A$9:$H$48,Input!$H$6,0),""),"")</f>
        <v/>
      </c>
      <c r="AQ139" s="137" t="str">
        <f ca="1">IFERROR(IF(OR(AQ$81=$C139,AQ$81=list!$C$4),VLOOKUP($E139,'Container Panel'!$B$41:$M$100,'Container Panel'!$I$38,0)*HLOOKUP(AQ$83,$F$146:$AS$206,$D139+1,0)/VLOOKUP(AQ$83,Input!$A$9:$H$48,Input!$H$6,0),""),"")</f>
        <v/>
      </c>
      <c r="AR139" s="137" t="str">
        <f ca="1">IFERROR(IF(OR(AR$81=$C139,AR$81=list!$C$4),VLOOKUP($E139,'Container Panel'!$B$41:$M$100,'Container Panel'!$I$38,0)*HLOOKUP(AR$83,$F$146:$AS$206,$D139+1,0)/VLOOKUP(AR$83,Input!$A$9:$H$48,Input!$H$6,0),""),"")</f>
        <v/>
      </c>
      <c r="AS139" s="137" t="str">
        <f ca="1">IFERROR(IF(OR(AS$81=$C139,AS$81=list!$C$4),VLOOKUP($E139,'Container Panel'!$B$41:$M$100,'Container Panel'!$I$38,0)*HLOOKUP(AS$83,$F$146:$AS$206,$D139+1,0)/VLOOKUP(AS$83,Input!$A$9:$H$48,Input!$H$6,0),""),"")</f>
        <v/>
      </c>
    </row>
    <row r="140" spans="3:45">
      <c r="C140" s="74" t="str">
        <f>IFERROR(VLOOKUP($E140,'Container Panel'!$B$41:$M$100,'Container Panel'!$K$38,0),"")</f>
        <v/>
      </c>
      <c r="D140" s="74">
        <v>57</v>
      </c>
      <c r="E140" s="135">
        <f t="shared" si="14"/>
        <v>0</v>
      </c>
      <c r="F140" s="137" t="str">
        <f ca="1">IFERROR(IF(OR(F$81=$C140,F$81=list!$C$4),VLOOKUP($E140,'Container Panel'!$B$41:$M$100,'Container Panel'!$I$38,0)*HLOOKUP(F$83,$F$146:$AS$206,$D140+1,0)/VLOOKUP(F$83,Input!$A$9:$H$48,Input!$H$6,0),""),"")</f>
        <v/>
      </c>
      <c r="G140" s="137" t="str">
        <f ca="1">IFERROR(IF(OR(G$81=$C140,G$81=list!$C$4),VLOOKUP($E140,'Container Panel'!$B$41:$M$100,'Container Panel'!$I$38,0)*HLOOKUP(G$83,$F$146:$AS$206,$D140+1,0)/VLOOKUP(G$83,Input!$A$9:$H$48,Input!$H$6,0),""),"")</f>
        <v/>
      </c>
      <c r="H140" s="137" t="str">
        <f ca="1">IFERROR(IF(OR(H$81=$C140,H$81=list!$C$4),VLOOKUP($E140,'Container Panel'!$B$41:$M$100,'Container Panel'!$I$38,0)*HLOOKUP(H$83,$F$146:$AS$206,$D140+1,0)/VLOOKUP(H$83,Input!$A$9:$H$48,Input!$H$6,0),""),"")</f>
        <v/>
      </c>
      <c r="I140" s="137" t="str">
        <f ca="1">IFERROR(IF(OR(I$81=$C140,I$81=list!$C$4),VLOOKUP($E140,'Container Panel'!$B$41:$M$100,'Container Panel'!$I$38,0)*HLOOKUP(I$83,$F$146:$AS$206,$D140+1,0)/VLOOKUP(I$83,Input!$A$9:$H$48,Input!$H$6,0),""),"")</f>
        <v/>
      </c>
      <c r="J140" s="137" t="str">
        <f ca="1">IFERROR(IF(OR(J$81=$C140,J$81=list!$C$4),VLOOKUP($E140,'Container Panel'!$B$41:$M$100,'Container Panel'!$I$38,0)*HLOOKUP(J$83,$F$146:$AS$206,$D140+1,0)/VLOOKUP(J$83,Input!$A$9:$H$48,Input!$H$6,0),""),"")</f>
        <v/>
      </c>
      <c r="K140" s="137" t="str">
        <f ca="1">IFERROR(IF(OR(K$81=$C140,K$81=list!$C$4),VLOOKUP($E140,'Container Panel'!$B$41:$M$100,'Container Panel'!$I$38,0)*HLOOKUP(K$83,$F$146:$AS$206,$D140+1,0)/VLOOKUP(K$83,Input!$A$9:$H$48,Input!$H$6,0),""),"")</f>
        <v/>
      </c>
      <c r="L140" s="137" t="str">
        <f ca="1">IFERROR(IF(OR(L$81=$C140,L$81=list!$C$4),VLOOKUP($E140,'Container Panel'!$B$41:$M$100,'Container Panel'!$I$38,0)*HLOOKUP(L$83,$F$146:$AS$206,$D140+1,0)/VLOOKUP(L$83,Input!$A$9:$H$48,Input!$H$6,0),""),"")</f>
        <v/>
      </c>
      <c r="M140" s="137" t="str">
        <f ca="1">IFERROR(IF(OR(M$81=$C140,M$81=list!$C$4),VLOOKUP($E140,'Container Panel'!$B$41:$M$100,'Container Panel'!$I$38,0)*HLOOKUP(M$83,$F$146:$AS$206,$D140+1,0)/VLOOKUP(M$83,Input!$A$9:$H$48,Input!$H$6,0),""),"")</f>
        <v/>
      </c>
      <c r="N140" s="137" t="str">
        <f ca="1">IFERROR(IF(OR(N$81=$C140,N$81=list!$C$4),VLOOKUP($E140,'Container Panel'!$B$41:$M$100,'Container Panel'!$I$38,0)*HLOOKUP(N$83,$F$146:$AS$206,$D140+1,0)/VLOOKUP(N$83,Input!$A$9:$H$48,Input!$H$6,0),""),"")</f>
        <v/>
      </c>
      <c r="O140" s="137" t="str">
        <f ca="1">IFERROR(IF(OR(O$81=$C140,O$81=list!$C$4),VLOOKUP($E140,'Container Panel'!$B$41:$M$100,'Container Panel'!$I$38,0)*HLOOKUP(O$83,$F$146:$AS$206,$D140+1,0)/VLOOKUP(O$83,Input!$A$9:$H$48,Input!$H$6,0),""),"")</f>
        <v/>
      </c>
      <c r="P140" s="137" t="str">
        <f ca="1">IFERROR(IF(OR(P$81=$C140,P$81=list!$C$4),VLOOKUP($E140,'Container Panel'!$B$41:$M$100,'Container Panel'!$I$38,0)*HLOOKUP(P$83,$F$146:$AS$206,$D140+1,0)/VLOOKUP(P$83,Input!$A$9:$H$48,Input!$H$6,0),""),"")</f>
        <v/>
      </c>
      <c r="Q140" s="137" t="str">
        <f ca="1">IFERROR(IF(OR(Q$81=$C140,Q$81=list!$C$4),VLOOKUP($E140,'Container Panel'!$B$41:$M$100,'Container Panel'!$I$38,0)*HLOOKUP(Q$83,$F$146:$AS$206,$D140+1,0)/VLOOKUP(Q$83,Input!$A$9:$H$48,Input!$H$6,0),""),"")</f>
        <v/>
      </c>
      <c r="R140" s="137" t="str">
        <f ca="1">IFERROR(IF(OR(R$81=$C140,R$81=list!$C$4),VLOOKUP($E140,'Container Panel'!$B$41:$M$100,'Container Panel'!$I$38,0)*HLOOKUP(R$83,$F$146:$AS$206,$D140+1,0)/VLOOKUP(R$83,Input!$A$9:$H$48,Input!$H$6,0),""),"")</f>
        <v/>
      </c>
      <c r="S140" s="137" t="str">
        <f ca="1">IFERROR(IF(OR(S$81=$C140,S$81=list!$C$4),VLOOKUP($E140,'Container Panel'!$B$41:$M$100,'Container Panel'!$I$38,0)*HLOOKUP(S$83,$F$146:$AS$206,$D140+1,0)/VLOOKUP(S$83,Input!$A$9:$H$48,Input!$H$6,0),""),"")</f>
        <v/>
      </c>
      <c r="T140" s="137" t="str">
        <f ca="1">IFERROR(IF(OR(T$81=$C140,T$81=list!$C$4),VLOOKUP($E140,'Container Panel'!$B$41:$M$100,'Container Panel'!$I$38,0)*HLOOKUP(T$83,$F$146:$AS$206,$D140+1,0)/VLOOKUP(T$83,Input!$A$9:$H$48,Input!$H$6,0),""),"")</f>
        <v/>
      </c>
      <c r="U140" s="137" t="str">
        <f ca="1">IFERROR(IF(OR(U$81=$C140,U$81=list!$C$4),VLOOKUP($E140,'Container Panel'!$B$41:$M$100,'Container Panel'!$I$38,0)*HLOOKUP(U$83,$F$146:$AS$206,$D140+1,0)/VLOOKUP(U$83,Input!$A$9:$H$48,Input!$H$6,0),""),"")</f>
        <v/>
      </c>
      <c r="V140" s="137" t="str">
        <f ca="1">IFERROR(IF(OR(V$81=$C140,V$81=list!$C$4),VLOOKUP($E140,'Container Panel'!$B$41:$M$100,'Container Panel'!$I$38,0)*HLOOKUP(V$83,$F$146:$AS$206,$D140+1,0)/VLOOKUP(V$83,Input!$A$9:$H$48,Input!$H$6,0),""),"")</f>
        <v/>
      </c>
      <c r="W140" s="137" t="str">
        <f ca="1">IFERROR(IF(OR(W$81=$C140,W$81=list!$C$4),VLOOKUP($E140,'Container Panel'!$B$41:$M$100,'Container Panel'!$I$38,0)*HLOOKUP(W$83,$F$146:$AS$206,$D140+1,0)/VLOOKUP(W$83,Input!$A$9:$H$48,Input!$H$6,0),""),"")</f>
        <v/>
      </c>
      <c r="X140" s="137" t="str">
        <f ca="1">IFERROR(IF(OR(X$81=$C140,X$81=list!$C$4),VLOOKUP($E140,'Container Panel'!$B$41:$M$100,'Container Panel'!$I$38,0)*HLOOKUP(X$83,$F$146:$AS$206,$D140+1,0)/VLOOKUP(X$83,Input!$A$9:$H$48,Input!$H$6,0),""),"")</f>
        <v/>
      </c>
      <c r="Y140" s="137" t="str">
        <f ca="1">IFERROR(IF(OR(Y$81=$C140,Y$81=list!$C$4),VLOOKUP($E140,'Container Panel'!$B$41:$M$100,'Container Panel'!$I$38,0)*HLOOKUP(Y$83,$F$146:$AS$206,$D140+1,0)/VLOOKUP(Y$83,Input!$A$9:$H$48,Input!$H$6,0),""),"")</f>
        <v/>
      </c>
      <c r="Z140" s="137" t="str">
        <f ca="1">IFERROR(IF(OR(Z$81=$C140,Z$81=list!$C$4),VLOOKUP($E140,'Container Panel'!$B$41:$M$100,'Container Panel'!$I$38,0)*HLOOKUP(Z$83,$F$146:$AS$206,$D140+1,0)/VLOOKUP(Z$83,Input!$A$9:$H$48,Input!$H$6,0),""),"")</f>
        <v/>
      </c>
      <c r="AA140" s="137" t="str">
        <f ca="1">IFERROR(IF(OR(AA$81=$C140,AA$81=list!$C$4),VLOOKUP($E140,'Container Panel'!$B$41:$M$100,'Container Panel'!$I$38,0)*HLOOKUP(AA$83,$F$146:$AS$206,$D140+1,0)/VLOOKUP(AA$83,Input!$A$9:$H$48,Input!$H$6,0),""),"")</f>
        <v/>
      </c>
      <c r="AB140" s="137" t="str">
        <f ca="1">IFERROR(IF(OR(AB$81=$C140,AB$81=list!$C$4),VLOOKUP($E140,'Container Panel'!$B$41:$M$100,'Container Panel'!$I$38,0)*HLOOKUP(AB$83,$F$146:$AS$206,$D140+1,0)/VLOOKUP(AB$83,Input!$A$9:$H$48,Input!$H$6,0),""),"")</f>
        <v/>
      </c>
      <c r="AC140" s="137" t="str">
        <f ca="1">IFERROR(IF(OR(AC$81=$C140,AC$81=list!$C$4),VLOOKUP($E140,'Container Panel'!$B$41:$M$100,'Container Panel'!$I$38,0)*HLOOKUP(AC$83,$F$146:$AS$206,$D140+1,0)/VLOOKUP(AC$83,Input!$A$9:$H$48,Input!$H$6,0),""),"")</f>
        <v/>
      </c>
      <c r="AD140" s="137" t="str">
        <f ca="1">IFERROR(IF(OR(AD$81=$C140,AD$81=list!$C$4),VLOOKUP($E140,'Container Panel'!$B$41:$M$100,'Container Panel'!$I$38,0)*HLOOKUP(AD$83,$F$146:$AS$206,$D140+1,0)/VLOOKUP(AD$83,Input!$A$9:$H$48,Input!$H$6,0),""),"")</f>
        <v/>
      </c>
      <c r="AE140" s="137" t="str">
        <f ca="1">IFERROR(IF(OR(AE$81=$C140,AE$81=list!$C$4),VLOOKUP($E140,'Container Panel'!$B$41:$M$100,'Container Panel'!$I$38,0)*HLOOKUP(AE$83,$F$146:$AS$206,$D140+1,0)/VLOOKUP(AE$83,Input!$A$9:$H$48,Input!$H$6,0),""),"")</f>
        <v/>
      </c>
      <c r="AF140" s="137" t="str">
        <f ca="1">IFERROR(IF(OR(AF$81=$C140,AF$81=list!$C$4),VLOOKUP($E140,'Container Panel'!$B$41:$M$100,'Container Panel'!$I$38,0)*HLOOKUP(AF$83,$F$146:$AS$206,$D140+1,0)/VLOOKUP(AF$83,Input!$A$9:$H$48,Input!$H$6,0),""),"")</f>
        <v/>
      </c>
      <c r="AG140" s="137" t="str">
        <f ca="1">IFERROR(IF(OR(AG$81=$C140,AG$81=list!$C$4),VLOOKUP($E140,'Container Panel'!$B$41:$M$100,'Container Panel'!$I$38,0)*HLOOKUP(AG$83,$F$146:$AS$206,$D140+1,0)/VLOOKUP(AG$83,Input!$A$9:$H$48,Input!$H$6,0),""),"")</f>
        <v/>
      </c>
      <c r="AH140" s="137" t="str">
        <f ca="1">IFERROR(IF(OR(AH$81=$C140,AH$81=list!$C$4),VLOOKUP($E140,'Container Panel'!$B$41:$M$100,'Container Panel'!$I$38,0)*HLOOKUP(AH$83,$F$146:$AS$206,$D140+1,0)/VLOOKUP(AH$83,Input!$A$9:$H$48,Input!$H$6,0),""),"")</f>
        <v/>
      </c>
      <c r="AI140" s="137" t="str">
        <f ca="1">IFERROR(IF(OR(AI$81=$C140,AI$81=list!$C$4),VLOOKUP($E140,'Container Panel'!$B$41:$M$100,'Container Panel'!$I$38,0)*HLOOKUP(AI$83,$F$146:$AS$206,$D140+1,0)/VLOOKUP(AI$83,Input!$A$9:$H$48,Input!$H$6,0),""),"")</f>
        <v/>
      </c>
      <c r="AJ140" s="137" t="str">
        <f ca="1">IFERROR(IF(OR(AJ$81=$C140,AJ$81=list!$C$4),VLOOKUP($E140,'Container Panel'!$B$41:$M$100,'Container Panel'!$I$38,0)*HLOOKUP(AJ$83,$F$146:$AS$206,$D140+1,0)/VLOOKUP(AJ$83,Input!$A$9:$H$48,Input!$H$6,0),""),"")</f>
        <v/>
      </c>
      <c r="AK140" s="137" t="str">
        <f ca="1">IFERROR(IF(OR(AK$81=$C140,AK$81=list!$C$4),VLOOKUP($E140,'Container Panel'!$B$41:$M$100,'Container Panel'!$I$38,0)*HLOOKUP(AK$83,$F$146:$AS$206,$D140+1,0)/VLOOKUP(AK$83,Input!$A$9:$H$48,Input!$H$6,0),""),"")</f>
        <v/>
      </c>
      <c r="AL140" s="137" t="str">
        <f ca="1">IFERROR(IF(OR(AL$81=$C140,AL$81=list!$C$4),VLOOKUP($E140,'Container Panel'!$B$41:$M$100,'Container Panel'!$I$38,0)*HLOOKUP(AL$83,$F$146:$AS$206,$D140+1,0)/VLOOKUP(AL$83,Input!$A$9:$H$48,Input!$H$6,0),""),"")</f>
        <v/>
      </c>
      <c r="AM140" s="137" t="str">
        <f ca="1">IFERROR(IF(OR(AM$81=$C140,AM$81=list!$C$4),VLOOKUP($E140,'Container Panel'!$B$41:$M$100,'Container Panel'!$I$38,0)*HLOOKUP(AM$83,$F$146:$AS$206,$D140+1,0)/VLOOKUP(AM$83,Input!$A$9:$H$48,Input!$H$6,0),""),"")</f>
        <v/>
      </c>
      <c r="AN140" s="137" t="str">
        <f ca="1">IFERROR(IF(OR(AN$81=$C140,AN$81=list!$C$4),VLOOKUP($E140,'Container Panel'!$B$41:$M$100,'Container Panel'!$I$38,0)*HLOOKUP(AN$83,$F$146:$AS$206,$D140+1,0)/VLOOKUP(AN$83,Input!$A$9:$H$48,Input!$H$6,0),""),"")</f>
        <v/>
      </c>
      <c r="AO140" s="137" t="str">
        <f ca="1">IFERROR(IF(OR(AO$81=$C140,AO$81=list!$C$4),VLOOKUP($E140,'Container Panel'!$B$41:$M$100,'Container Panel'!$I$38,0)*HLOOKUP(AO$83,$F$146:$AS$206,$D140+1,0)/VLOOKUP(AO$83,Input!$A$9:$H$48,Input!$H$6,0),""),"")</f>
        <v/>
      </c>
      <c r="AP140" s="137" t="str">
        <f ca="1">IFERROR(IF(OR(AP$81=$C140,AP$81=list!$C$4),VLOOKUP($E140,'Container Panel'!$B$41:$M$100,'Container Panel'!$I$38,0)*HLOOKUP(AP$83,$F$146:$AS$206,$D140+1,0)/VLOOKUP(AP$83,Input!$A$9:$H$48,Input!$H$6,0),""),"")</f>
        <v/>
      </c>
      <c r="AQ140" s="137" t="str">
        <f ca="1">IFERROR(IF(OR(AQ$81=$C140,AQ$81=list!$C$4),VLOOKUP($E140,'Container Panel'!$B$41:$M$100,'Container Panel'!$I$38,0)*HLOOKUP(AQ$83,$F$146:$AS$206,$D140+1,0)/VLOOKUP(AQ$83,Input!$A$9:$H$48,Input!$H$6,0),""),"")</f>
        <v/>
      </c>
      <c r="AR140" s="137" t="str">
        <f ca="1">IFERROR(IF(OR(AR$81=$C140,AR$81=list!$C$4),VLOOKUP($E140,'Container Panel'!$B$41:$M$100,'Container Panel'!$I$38,0)*HLOOKUP(AR$83,$F$146:$AS$206,$D140+1,0)/VLOOKUP(AR$83,Input!$A$9:$H$48,Input!$H$6,0),""),"")</f>
        <v/>
      </c>
      <c r="AS140" s="137" t="str">
        <f ca="1">IFERROR(IF(OR(AS$81=$C140,AS$81=list!$C$4),VLOOKUP($E140,'Container Panel'!$B$41:$M$100,'Container Panel'!$I$38,0)*HLOOKUP(AS$83,$F$146:$AS$206,$D140+1,0)/VLOOKUP(AS$83,Input!$A$9:$H$48,Input!$H$6,0),""),"")</f>
        <v/>
      </c>
    </row>
    <row r="141" spans="3:45">
      <c r="C141" s="74" t="str">
        <f>IFERROR(VLOOKUP($E141,'Container Panel'!$B$41:$M$100,'Container Panel'!$K$38,0),"")</f>
        <v/>
      </c>
      <c r="D141" s="74">
        <v>58</v>
      </c>
      <c r="E141" s="135">
        <f t="shared" si="14"/>
        <v>0</v>
      </c>
      <c r="F141" s="137" t="str">
        <f ca="1">IFERROR(IF(OR(F$81=$C141,F$81=list!$C$4),VLOOKUP($E141,'Container Panel'!$B$41:$M$100,'Container Panel'!$I$38,0)*HLOOKUP(F$83,$F$146:$AS$206,$D141+1,0)/VLOOKUP(F$83,Input!$A$9:$H$48,Input!$H$6,0),""),"")</f>
        <v/>
      </c>
      <c r="G141" s="137" t="str">
        <f ca="1">IFERROR(IF(OR(G$81=$C141,G$81=list!$C$4),VLOOKUP($E141,'Container Panel'!$B$41:$M$100,'Container Panel'!$I$38,0)*HLOOKUP(G$83,$F$146:$AS$206,$D141+1,0)/VLOOKUP(G$83,Input!$A$9:$H$48,Input!$H$6,0),""),"")</f>
        <v/>
      </c>
      <c r="H141" s="137" t="str">
        <f ca="1">IFERROR(IF(OR(H$81=$C141,H$81=list!$C$4),VLOOKUP($E141,'Container Panel'!$B$41:$M$100,'Container Panel'!$I$38,0)*HLOOKUP(H$83,$F$146:$AS$206,$D141+1,0)/VLOOKUP(H$83,Input!$A$9:$H$48,Input!$H$6,0),""),"")</f>
        <v/>
      </c>
      <c r="I141" s="137" t="str">
        <f ca="1">IFERROR(IF(OR(I$81=$C141,I$81=list!$C$4),VLOOKUP($E141,'Container Panel'!$B$41:$M$100,'Container Panel'!$I$38,0)*HLOOKUP(I$83,$F$146:$AS$206,$D141+1,0)/VLOOKUP(I$83,Input!$A$9:$H$48,Input!$H$6,0),""),"")</f>
        <v/>
      </c>
      <c r="J141" s="137" t="str">
        <f ca="1">IFERROR(IF(OR(J$81=$C141,J$81=list!$C$4),VLOOKUP($E141,'Container Panel'!$B$41:$M$100,'Container Panel'!$I$38,0)*HLOOKUP(J$83,$F$146:$AS$206,$D141+1,0)/VLOOKUP(J$83,Input!$A$9:$H$48,Input!$H$6,0),""),"")</f>
        <v/>
      </c>
      <c r="K141" s="137" t="str">
        <f ca="1">IFERROR(IF(OR(K$81=$C141,K$81=list!$C$4),VLOOKUP($E141,'Container Panel'!$B$41:$M$100,'Container Panel'!$I$38,0)*HLOOKUP(K$83,$F$146:$AS$206,$D141+1,0)/VLOOKUP(K$83,Input!$A$9:$H$48,Input!$H$6,0),""),"")</f>
        <v/>
      </c>
      <c r="L141" s="137" t="str">
        <f ca="1">IFERROR(IF(OR(L$81=$C141,L$81=list!$C$4),VLOOKUP($E141,'Container Panel'!$B$41:$M$100,'Container Panel'!$I$38,0)*HLOOKUP(L$83,$F$146:$AS$206,$D141+1,0)/VLOOKUP(L$83,Input!$A$9:$H$48,Input!$H$6,0),""),"")</f>
        <v/>
      </c>
      <c r="M141" s="137" t="str">
        <f ca="1">IFERROR(IF(OR(M$81=$C141,M$81=list!$C$4),VLOOKUP($E141,'Container Panel'!$B$41:$M$100,'Container Panel'!$I$38,0)*HLOOKUP(M$83,$F$146:$AS$206,$D141+1,0)/VLOOKUP(M$83,Input!$A$9:$H$48,Input!$H$6,0),""),"")</f>
        <v/>
      </c>
      <c r="N141" s="137" t="str">
        <f ca="1">IFERROR(IF(OR(N$81=$C141,N$81=list!$C$4),VLOOKUP($E141,'Container Panel'!$B$41:$M$100,'Container Panel'!$I$38,0)*HLOOKUP(N$83,$F$146:$AS$206,$D141+1,0)/VLOOKUP(N$83,Input!$A$9:$H$48,Input!$H$6,0),""),"")</f>
        <v/>
      </c>
      <c r="O141" s="137" t="str">
        <f ca="1">IFERROR(IF(OR(O$81=$C141,O$81=list!$C$4),VLOOKUP($E141,'Container Panel'!$B$41:$M$100,'Container Panel'!$I$38,0)*HLOOKUP(O$83,$F$146:$AS$206,$D141+1,0)/VLOOKUP(O$83,Input!$A$9:$H$48,Input!$H$6,0),""),"")</f>
        <v/>
      </c>
      <c r="P141" s="137" t="str">
        <f ca="1">IFERROR(IF(OR(P$81=$C141,P$81=list!$C$4),VLOOKUP($E141,'Container Panel'!$B$41:$M$100,'Container Panel'!$I$38,0)*HLOOKUP(P$83,$F$146:$AS$206,$D141+1,0)/VLOOKUP(P$83,Input!$A$9:$H$48,Input!$H$6,0),""),"")</f>
        <v/>
      </c>
      <c r="Q141" s="137" t="str">
        <f ca="1">IFERROR(IF(OR(Q$81=$C141,Q$81=list!$C$4),VLOOKUP($E141,'Container Panel'!$B$41:$M$100,'Container Panel'!$I$38,0)*HLOOKUP(Q$83,$F$146:$AS$206,$D141+1,0)/VLOOKUP(Q$83,Input!$A$9:$H$48,Input!$H$6,0),""),"")</f>
        <v/>
      </c>
      <c r="R141" s="137" t="str">
        <f ca="1">IFERROR(IF(OR(R$81=$C141,R$81=list!$C$4),VLOOKUP($E141,'Container Panel'!$B$41:$M$100,'Container Panel'!$I$38,0)*HLOOKUP(R$83,$F$146:$AS$206,$D141+1,0)/VLOOKUP(R$83,Input!$A$9:$H$48,Input!$H$6,0),""),"")</f>
        <v/>
      </c>
      <c r="S141" s="137" t="str">
        <f ca="1">IFERROR(IF(OR(S$81=$C141,S$81=list!$C$4),VLOOKUP($E141,'Container Panel'!$B$41:$M$100,'Container Panel'!$I$38,0)*HLOOKUP(S$83,$F$146:$AS$206,$D141+1,0)/VLOOKUP(S$83,Input!$A$9:$H$48,Input!$H$6,0),""),"")</f>
        <v/>
      </c>
      <c r="T141" s="137" t="str">
        <f ca="1">IFERROR(IF(OR(T$81=$C141,T$81=list!$C$4),VLOOKUP($E141,'Container Panel'!$B$41:$M$100,'Container Panel'!$I$38,0)*HLOOKUP(T$83,$F$146:$AS$206,$D141+1,0)/VLOOKUP(T$83,Input!$A$9:$H$48,Input!$H$6,0),""),"")</f>
        <v/>
      </c>
      <c r="U141" s="137" t="str">
        <f ca="1">IFERROR(IF(OR(U$81=$C141,U$81=list!$C$4),VLOOKUP($E141,'Container Panel'!$B$41:$M$100,'Container Panel'!$I$38,0)*HLOOKUP(U$83,$F$146:$AS$206,$D141+1,0)/VLOOKUP(U$83,Input!$A$9:$H$48,Input!$H$6,0),""),"")</f>
        <v/>
      </c>
      <c r="V141" s="137" t="str">
        <f ca="1">IFERROR(IF(OR(V$81=$C141,V$81=list!$C$4),VLOOKUP($E141,'Container Panel'!$B$41:$M$100,'Container Panel'!$I$38,0)*HLOOKUP(V$83,$F$146:$AS$206,$D141+1,0)/VLOOKUP(V$83,Input!$A$9:$H$48,Input!$H$6,0),""),"")</f>
        <v/>
      </c>
      <c r="W141" s="137" t="str">
        <f ca="1">IFERROR(IF(OR(W$81=$C141,W$81=list!$C$4),VLOOKUP($E141,'Container Panel'!$B$41:$M$100,'Container Panel'!$I$38,0)*HLOOKUP(W$83,$F$146:$AS$206,$D141+1,0)/VLOOKUP(W$83,Input!$A$9:$H$48,Input!$H$6,0),""),"")</f>
        <v/>
      </c>
      <c r="X141" s="137" t="str">
        <f ca="1">IFERROR(IF(OR(X$81=$C141,X$81=list!$C$4),VLOOKUP($E141,'Container Panel'!$B$41:$M$100,'Container Panel'!$I$38,0)*HLOOKUP(X$83,$F$146:$AS$206,$D141+1,0)/VLOOKUP(X$83,Input!$A$9:$H$48,Input!$H$6,0),""),"")</f>
        <v/>
      </c>
      <c r="Y141" s="137" t="str">
        <f ca="1">IFERROR(IF(OR(Y$81=$C141,Y$81=list!$C$4),VLOOKUP($E141,'Container Panel'!$B$41:$M$100,'Container Panel'!$I$38,0)*HLOOKUP(Y$83,$F$146:$AS$206,$D141+1,0)/VLOOKUP(Y$83,Input!$A$9:$H$48,Input!$H$6,0),""),"")</f>
        <v/>
      </c>
      <c r="Z141" s="137" t="str">
        <f ca="1">IFERROR(IF(OR(Z$81=$C141,Z$81=list!$C$4),VLOOKUP($E141,'Container Panel'!$B$41:$M$100,'Container Panel'!$I$38,0)*HLOOKUP(Z$83,$F$146:$AS$206,$D141+1,0)/VLOOKUP(Z$83,Input!$A$9:$H$48,Input!$H$6,0),""),"")</f>
        <v/>
      </c>
      <c r="AA141" s="137" t="str">
        <f ca="1">IFERROR(IF(OR(AA$81=$C141,AA$81=list!$C$4),VLOOKUP($E141,'Container Panel'!$B$41:$M$100,'Container Panel'!$I$38,0)*HLOOKUP(AA$83,$F$146:$AS$206,$D141+1,0)/VLOOKUP(AA$83,Input!$A$9:$H$48,Input!$H$6,0),""),"")</f>
        <v/>
      </c>
      <c r="AB141" s="137" t="str">
        <f ca="1">IFERROR(IF(OR(AB$81=$C141,AB$81=list!$C$4),VLOOKUP($E141,'Container Panel'!$B$41:$M$100,'Container Panel'!$I$38,0)*HLOOKUP(AB$83,$F$146:$AS$206,$D141+1,0)/VLOOKUP(AB$83,Input!$A$9:$H$48,Input!$H$6,0),""),"")</f>
        <v/>
      </c>
      <c r="AC141" s="137" t="str">
        <f ca="1">IFERROR(IF(OR(AC$81=$C141,AC$81=list!$C$4),VLOOKUP($E141,'Container Panel'!$B$41:$M$100,'Container Panel'!$I$38,0)*HLOOKUP(AC$83,$F$146:$AS$206,$D141+1,0)/VLOOKUP(AC$83,Input!$A$9:$H$48,Input!$H$6,0),""),"")</f>
        <v/>
      </c>
      <c r="AD141" s="137" t="str">
        <f ca="1">IFERROR(IF(OR(AD$81=$C141,AD$81=list!$C$4),VLOOKUP($E141,'Container Panel'!$B$41:$M$100,'Container Panel'!$I$38,0)*HLOOKUP(AD$83,$F$146:$AS$206,$D141+1,0)/VLOOKUP(AD$83,Input!$A$9:$H$48,Input!$H$6,0),""),"")</f>
        <v/>
      </c>
      <c r="AE141" s="137" t="str">
        <f ca="1">IFERROR(IF(OR(AE$81=$C141,AE$81=list!$C$4),VLOOKUP($E141,'Container Panel'!$B$41:$M$100,'Container Panel'!$I$38,0)*HLOOKUP(AE$83,$F$146:$AS$206,$D141+1,0)/VLOOKUP(AE$83,Input!$A$9:$H$48,Input!$H$6,0),""),"")</f>
        <v/>
      </c>
      <c r="AF141" s="137" t="str">
        <f ca="1">IFERROR(IF(OR(AF$81=$C141,AF$81=list!$C$4),VLOOKUP($E141,'Container Panel'!$B$41:$M$100,'Container Panel'!$I$38,0)*HLOOKUP(AF$83,$F$146:$AS$206,$D141+1,0)/VLOOKUP(AF$83,Input!$A$9:$H$48,Input!$H$6,0),""),"")</f>
        <v/>
      </c>
      <c r="AG141" s="137" t="str">
        <f ca="1">IFERROR(IF(OR(AG$81=$C141,AG$81=list!$C$4),VLOOKUP($E141,'Container Panel'!$B$41:$M$100,'Container Panel'!$I$38,0)*HLOOKUP(AG$83,$F$146:$AS$206,$D141+1,0)/VLOOKUP(AG$83,Input!$A$9:$H$48,Input!$H$6,0),""),"")</f>
        <v/>
      </c>
      <c r="AH141" s="137" t="str">
        <f ca="1">IFERROR(IF(OR(AH$81=$C141,AH$81=list!$C$4),VLOOKUP($E141,'Container Panel'!$B$41:$M$100,'Container Panel'!$I$38,0)*HLOOKUP(AH$83,$F$146:$AS$206,$D141+1,0)/VLOOKUP(AH$83,Input!$A$9:$H$48,Input!$H$6,0),""),"")</f>
        <v/>
      </c>
      <c r="AI141" s="137" t="str">
        <f ca="1">IFERROR(IF(OR(AI$81=$C141,AI$81=list!$C$4),VLOOKUP($E141,'Container Panel'!$B$41:$M$100,'Container Panel'!$I$38,0)*HLOOKUP(AI$83,$F$146:$AS$206,$D141+1,0)/VLOOKUP(AI$83,Input!$A$9:$H$48,Input!$H$6,0),""),"")</f>
        <v/>
      </c>
      <c r="AJ141" s="137" t="str">
        <f ca="1">IFERROR(IF(OR(AJ$81=$C141,AJ$81=list!$C$4),VLOOKUP($E141,'Container Panel'!$B$41:$M$100,'Container Panel'!$I$38,0)*HLOOKUP(AJ$83,$F$146:$AS$206,$D141+1,0)/VLOOKUP(AJ$83,Input!$A$9:$H$48,Input!$H$6,0),""),"")</f>
        <v/>
      </c>
      <c r="AK141" s="137" t="str">
        <f ca="1">IFERROR(IF(OR(AK$81=$C141,AK$81=list!$C$4),VLOOKUP($E141,'Container Panel'!$B$41:$M$100,'Container Panel'!$I$38,0)*HLOOKUP(AK$83,$F$146:$AS$206,$D141+1,0)/VLOOKUP(AK$83,Input!$A$9:$H$48,Input!$H$6,0),""),"")</f>
        <v/>
      </c>
      <c r="AL141" s="137" t="str">
        <f ca="1">IFERROR(IF(OR(AL$81=$C141,AL$81=list!$C$4),VLOOKUP($E141,'Container Panel'!$B$41:$M$100,'Container Panel'!$I$38,0)*HLOOKUP(AL$83,$F$146:$AS$206,$D141+1,0)/VLOOKUP(AL$83,Input!$A$9:$H$48,Input!$H$6,0),""),"")</f>
        <v/>
      </c>
      <c r="AM141" s="137" t="str">
        <f ca="1">IFERROR(IF(OR(AM$81=$C141,AM$81=list!$C$4),VLOOKUP($E141,'Container Panel'!$B$41:$M$100,'Container Panel'!$I$38,0)*HLOOKUP(AM$83,$F$146:$AS$206,$D141+1,0)/VLOOKUP(AM$83,Input!$A$9:$H$48,Input!$H$6,0),""),"")</f>
        <v/>
      </c>
      <c r="AN141" s="137" t="str">
        <f ca="1">IFERROR(IF(OR(AN$81=$C141,AN$81=list!$C$4),VLOOKUP($E141,'Container Panel'!$B$41:$M$100,'Container Panel'!$I$38,0)*HLOOKUP(AN$83,$F$146:$AS$206,$D141+1,0)/VLOOKUP(AN$83,Input!$A$9:$H$48,Input!$H$6,0),""),"")</f>
        <v/>
      </c>
      <c r="AO141" s="137" t="str">
        <f ca="1">IFERROR(IF(OR(AO$81=$C141,AO$81=list!$C$4),VLOOKUP($E141,'Container Panel'!$B$41:$M$100,'Container Panel'!$I$38,0)*HLOOKUP(AO$83,$F$146:$AS$206,$D141+1,0)/VLOOKUP(AO$83,Input!$A$9:$H$48,Input!$H$6,0),""),"")</f>
        <v/>
      </c>
      <c r="AP141" s="137" t="str">
        <f ca="1">IFERROR(IF(OR(AP$81=$C141,AP$81=list!$C$4),VLOOKUP($E141,'Container Panel'!$B$41:$M$100,'Container Panel'!$I$38,0)*HLOOKUP(AP$83,$F$146:$AS$206,$D141+1,0)/VLOOKUP(AP$83,Input!$A$9:$H$48,Input!$H$6,0),""),"")</f>
        <v/>
      </c>
      <c r="AQ141" s="137" t="str">
        <f ca="1">IFERROR(IF(OR(AQ$81=$C141,AQ$81=list!$C$4),VLOOKUP($E141,'Container Panel'!$B$41:$M$100,'Container Panel'!$I$38,0)*HLOOKUP(AQ$83,$F$146:$AS$206,$D141+1,0)/VLOOKUP(AQ$83,Input!$A$9:$H$48,Input!$H$6,0),""),"")</f>
        <v/>
      </c>
      <c r="AR141" s="137" t="str">
        <f ca="1">IFERROR(IF(OR(AR$81=$C141,AR$81=list!$C$4),VLOOKUP($E141,'Container Panel'!$B$41:$M$100,'Container Panel'!$I$38,0)*HLOOKUP(AR$83,$F$146:$AS$206,$D141+1,0)/VLOOKUP(AR$83,Input!$A$9:$H$48,Input!$H$6,0),""),"")</f>
        <v/>
      </c>
      <c r="AS141" s="137" t="str">
        <f ca="1">IFERROR(IF(OR(AS$81=$C141,AS$81=list!$C$4),VLOOKUP($E141,'Container Panel'!$B$41:$M$100,'Container Panel'!$I$38,0)*HLOOKUP(AS$83,$F$146:$AS$206,$D141+1,0)/VLOOKUP(AS$83,Input!$A$9:$H$48,Input!$H$6,0),""),"")</f>
        <v/>
      </c>
    </row>
    <row r="142" spans="3:45">
      <c r="C142" s="74" t="str">
        <f>IFERROR(VLOOKUP($E142,'Container Panel'!$B$41:$M$100,'Container Panel'!$K$38,0),"")</f>
        <v/>
      </c>
      <c r="D142" s="74">
        <v>59</v>
      </c>
      <c r="E142" s="135">
        <f t="shared" si="14"/>
        <v>0</v>
      </c>
      <c r="F142" s="137" t="str">
        <f ca="1">IFERROR(IF(OR(F$81=$C142,F$81=list!$C$4),VLOOKUP($E142,'Container Panel'!$B$41:$M$100,'Container Panel'!$I$38,0)*HLOOKUP(F$83,$F$146:$AS$206,$D142+1,0)/VLOOKUP(F$83,Input!$A$9:$H$48,Input!$H$6,0),""),"")</f>
        <v/>
      </c>
      <c r="G142" s="137" t="str">
        <f ca="1">IFERROR(IF(OR(G$81=$C142,G$81=list!$C$4),VLOOKUP($E142,'Container Panel'!$B$41:$M$100,'Container Panel'!$I$38,0)*HLOOKUP(G$83,$F$146:$AS$206,$D142+1,0)/VLOOKUP(G$83,Input!$A$9:$H$48,Input!$H$6,0),""),"")</f>
        <v/>
      </c>
      <c r="H142" s="137" t="str">
        <f ca="1">IFERROR(IF(OR(H$81=$C142,H$81=list!$C$4),VLOOKUP($E142,'Container Panel'!$B$41:$M$100,'Container Panel'!$I$38,0)*HLOOKUP(H$83,$F$146:$AS$206,$D142+1,0)/VLOOKUP(H$83,Input!$A$9:$H$48,Input!$H$6,0),""),"")</f>
        <v/>
      </c>
      <c r="I142" s="137" t="str">
        <f ca="1">IFERROR(IF(OR(I$81=$C142,I$81=list!$C$4),VLOOKUP($E142,'Container Panel'!$B$41:$M$100,'Container Panel'!$I$38,0)*HLOOKUP(I$83,$F$146:$AS$206,$D142+1,0)/VLOOKUP(I$83,Input!$A$9:$H$48,Input!$H$6,0),""),"")</f>
        <v/>
      </c>
      <c r="J142" s="137" t="str">
        <f ca="1">IFERROR(IF(OR(J$81=$C142,J$81=list!$C$4),VLOOKUP($E142,'Container Panel'!$B$41:$M$100,'Container Panel'!$I$38,0)*HLOOKUP(J$83,$F$146:$AS$206,$D142+1,0)/VLOOKUP(J$83,Input!$A$9:$H$48,Input!$H$6,0),""),"")</f>
        <v/>
      </c>
      <c r="K142" s="137" t="str">
        <f ca="1">IFERROR(IF(OR(K$81=$C142,K$81=list!$C$4),VLOOKUP($E142,'Container Panel'!$B$41:$M$100,'Container Panel'!$I$38,0)*HLOOKUP(K$83,$F$146:$AS$206,$D142+1,0)/VLOOKUP(K$83,Input!$A$9:$H$48,Input!$H$6,0),""),"")</f>
        <v/>
      </c>
      <c r="L142" s="137" t="str">
        <f ca="1">IFERROR(IF(OR(L$81=$C142,L$81=list!$C$4),VLOOKUP($E142,'Container Panel'!$B$41:$M$100,'Container Panel'!$I$38,0)*HLOOKUP(L$83,$F$146:$AS$206,$D142+1,0)/VLOOKUP(L$83,Input!$A$9:$H$48,Input!$H$6,0),""),"")</f>
        <v/>
      </c>
      <c r="M142" s="137" t="str">
        <f ca="1">IFERROR(IF(OR(M$81=$C142,M$81=list!$C$4),VLOOKUP($E142,'Container Panel'!$B$41:$M$100,'Container Panel'!$I$38,0)*HLOOKUP(M$83,$F$146:$AS$206,$D142+1,0)/VLOOKUP(M$83,Input!$A$9:$H$48,Input!$H$6,0),""),"")</f>
        <v/>
      </c>
      <c r="N142" s="137" t="str">
        <f ca="1">IFERROR(IF(OR(N$81=$C142,N$81=list!$C$4),VLOOKUP($E142,'Container Panel'!$B$41:$M$100,'Container Panel'!$I$38,0)*HLOOKUP(N$83,$F$146:$AS$206,$D142+1,0)/VLOOKUP(N$83,Input!$A$9:$H$48,Input!$H$6,0),""),"")</f>
        <v/>
      </c>
      <c r="O142" s="137" t="str">
        <f ca="1">IFERROR(IF(OR(O$81=$C142,O$81=list!$C$4),VLOOKUP($E142,'Container Panel'!$B$41:$M$100,'Container Panel'!$I$38,0)*HLOOKUP(O$83,$F$146:$AS$206,$D142+1,0)/VLOOKUP(O$83,Input!$A$9:$H$48,Input!$H$6,0),""),"")</f>
        <v/>
      </c>
      <c r="P142" s="137" t="str">
        <f ca="1">IFERROR(IF(OR(P$81=$C142,P$81=list!$C$4),VLOOKUP($E142,'Container Panel'!$B$41:$M$100,'Container Panel'!$I$38,0)*HLOOKUP(P$83,$F$146:$AS$206,$D142+1,0)/VLOOKUP(P$83,Input!$A$9:$H$48,Input!$H$6,0),""),"")</f>
        <v/>
      </c>
      <c r="Q142" s="137" t="str">
        <f ca="1">IFERROR(IF(OR(Q$81=$C142,Q$81=list!$C$4),VLOOKUP($E142,'Container Panel'!$B$41:$M$100,'Container Panel'!$I$38,0)*HLOOKUP(Q$83,$F$146:$AS$206,$D142+1,0)/VLOOKUP(Q$83,Input!$A$9:$H$48,Input!$H$6,0),""),"")</f>
        <v/>
      </c>
      <c r="R142" s="137" t="str">
        <f ca="1">IFERROR(IF(OR(R$81=$C142,R$81=list!$C$4),VLOOKUP($E142,'Container Panel'!$B$41:$M$100,'Container Panel'!$I$38,0)*HLOOKUP(R$83,$F$146:$AS$206,$D142+1,0)/VLOOKUP(R$83,Input!$A$9:$H$48,Input!$H$6,0),""),"")</f>
        <v/>
      </c>
      <c r="S142" s="137" t="str">
        <f ca="1">IFERROR(IF(OR(S$81=$C142,S$81=list!$C$4),VLOOKUP($E142,'Container Panel'!$B$41:$M$100,'Container Panel'!$I$38,0)*HLOOKUP(S$83,$F$146:$AS$206,$D142+1,0)/VLOOKUP(S$83,Input!$A$9:$H$48,Input!$H$6,0),""),"")</f>
        <v/>
      </c>
      <c r="T142" s="137" t="str">
        <f ca="1">IFERROR(IF(OR(T$81=$C142,T$81=list!$C$4),VLOOKUP($E142,'Container Panel'!$B$41:$M$100,'Container Panel'!$I$38,0)*HLOOKUP(T$83,$F$146:$AS$206,$D142+1,0)/VLOOKUP(T$83,Input!$A$9:$H$48,Input!$H$6,0),""),"")</f>
        <v/>
      </c>
      <c r="U142" s="137" t="str">
        <f ca="1">IFERROR(IF(OR(U$81=$C142,U$81=list!$C$4),VLOOKUP($E142,'Container Panel'!$B$41:$M$100,'Container Panel'!$I$38,0)*HLOOKUP(U$83,$F$146:$AS$206,$D142+1,0)/VLOOKUP(U$83,Input!$A$9:$H$48,Input!$H$6,0),""),"")</f>
        <v/>
      </c>
      <c r="V142" s="137" t="str">
        <f ca="1">IFERROR(IF(OR(V$81=$C142,V$81=list!$C$4),VLOOKUP($E142,'Container Panel'!$B$41:$M$100,'Container Panel'!$I$38,0)*HLOOKUP(V$83,$F$146:$AS$206,$D142+1,0)/VLOOKUP(V$83,Input!$A$9:$H$48,Input!$H$6,0),""),"")</f>
        <v/>
      </c>
      <c r="W142" s="137" t="str">
        <f ca="1">IFERROR(IF(OR(W$81=$C142,W$81=list!$C$4),VLOOKUP($E142,'Container Panel'!$B$41:$M$100,'Container Panel'!$I$38,0)*HLOOKUP(W$83,$F$146:$AS$206,$D142+1,0)/VLOOKUP(W$83,Input!$A$9:$H$48,Input!$H$6,0),""),"")</f>
        <v/>
      </c>
      <c r="X142" s="137" t="str">
        <f ca="1">IFERROR(IF(OR(X$81=$C142,X$81=list!$C$4),VLOOKUP($E142,'Container Panel'!$B$41:$M$100,'Container Panel'!$I$38,0)*HLOOKUP(X$83,$F$146:$AS$206,$D142+1,0)/VLOOKUP(X$83,Input!$A$9:$H$48,Input!$H$6,0),""),"")</f>
        <v/>
      </c>
      <c r="Y142" s="137" t="str">
        <f ca="1">IFERROR(IF(OR(Y$81=$C142,Y$81=list!$C$4),VLOOKUP($E142,'Container Panel'!$B$41:$M$100,'Container Panel'!$I$38,0)*HLOOKUP(Y$83,$F$146:$AS$206,$D142+1,0)/VLOOKUP(Y$83,Input!$A$9:$H$48,Input!$H$6,0),""),"")</f>
        <v/>
      </c>
      <c r="Z142" s="137" t="str">
        <f ca="1">IFERROR(IF(OR(Z$81=$C142,Z$81=list!$C$4),VLOOKUP($E142,'Container Panel'!$B$41:$M$100,'Container Panel'!$I$38,0)*HLOOKUP(Z$83,$F$146:$AS$206,$D142+1,0)/VLOOKUP(Z$83,Input!$A$9:$H$48,Input!$H$6,0),""),"")</f>
        <v/>
      </c>
      <c r="AA142" s="137" t="str">
        <f ca="1">IFERROR(IF(OR(AA$81=$C142,AA$81=list!$C$4),VLOOKUP($E142,'Container Panel'!$B$41:$M$100,'Container Panel'!$I$38,0)*HLOOKUP(AA$83,$F$146:$AS$206,$D142+1,0)/VLOOKUP(AA$83,Input!$A$9:$H$48,Input!$H$6,0),""),"")</f>
        <v/>
      </c>
      <c r="AB142" s="137" t="str">
        <f ca="1">IFERROR(IF(OR(AB$81=$C142,AB$81=list!$C$4),VLOOKUP($E142,'Container Panel'!$B$41:$M$100,'Container Panel'!$I$38,0)*HLOOKUP(AB$83,$F$146:$AS$206,$D142+1,0)/VLOOKUP(AB$83,Input!$A$9:$H$48,Input!$H$6,0),""),"")</f>
        <v/>
      </c>
      <c r="AC142" s="137" t="str">
        <f ca="1">IFERROR(IF(OR(AC$81=$C142,AC$81=list!$C$4),VLOOKUP($E142,'Container Panel'!$B$41:$M$100,'Container Panel'!$I$38,0)*HLOOKUP(AC$83,$F$146:$AS$206,$D142+1,0)/VLOOKUP(AC$83,Input!$A$9:$H$48,Input!$H$6,0),""),"")</f>
        <v/>
      </c>
      <c r="AD142" s="137" t="str">
        <f ca="1">IFERROR(IF(OR(AD$81=$C142,AD$81=list!$C$4),VLOOKUP($E142,'Container Panel'!$B$41:$M$100,'Container Panel'!$I$38,0)*HLOOKUP(AD$83,$F$146:$AS$206,$D142+1,0)/VLOOKUP(AD$83,Input!$A$9:$H$48,Input!$H$6,0),""),"")</f>
        <v/>
      </c>
      <c r="AE142" s="137" t="str">
        <f ca="1">IFERROR(IF(OR(AE$81=$C142,AE$81=list!$C$4),VLOOKUP($E142,'Container Panel'!$B$41:$M$100,'Container Panel'!$I$38,0)*HLOOKUP(AE$83,$F$146:$AS$206,$D142+1,0)/VLOOKUP(AE$83,Input!$A$9:$H$48,Input!$H$6,0),""),"")</f>
        <v/>
      </c>
      <c r="AF142" s="137" t="str">
        <f ca="1">IFERROR(IF(OR(AF$81=$C142,AF$81=list!$C$4),VLOOKUP($E142,'Container Panel'!$B$41:$M$100,'Container Panel'!$I$38,0)*HLOOKUP(AF$83,$F$146:$AS$206,$D142+1,0)/VLOOKUP(AF$83,Input!$A$9:$H$48,Input!$H$6,0),""),"")</f>
        <v/>
      </c>
      <c r="AG142" s="137" t="str">
        <f ca="1">IFERROR(IF(OR(AG$81=$C142,AG$81=list!$C$4),VLOOKUP($E142,'Container Panel'!$B$41:$M$100,'Container Panel'!$I$38,0)*HLOOKUP(AG$83,$F$146:$AS$206,$D142+1,0)/VLOOKUP(AG$83,Input!$A$9:$H$48,Input!$H$6,0),""),"")</f>
        <v/>
      </c>
      <c r="AH142" s="137" t="str">
        <f ca="1">IFERROR(IF(OR(AH$81=$C142,AH$81=list!$C$4),VLOOKUP($E142,'Container Panel'!$B$41:$M$100,'Container Panel'!$I$38,0)*HLOOKUP(AH$83,$F$146:$AS$206,$D142+1,0)/VLOOKUP(AH$83,Input!$A$9:$H$48,Input!$H$6,0),""),"")</f>
        <v/>
      </c>
      <c r="AI142" s="137" t="str">
        <f ca="1">IFERROR(IF(OR(AI$81=$C142,AI$81=list!$C$4),VLOOKUP($E142,'Container Panel'!$B$41:$M$100,'Container Panel'!$I$38,0)*HLOOKUP(AI$83,$F$146:$AS$206,$D142+1,0)/VLOOKUP(AI$83,Input!$A$9:$H$48,Input!$H$6,0),""),"")</f>
        <v/>
      </c>
      <c r="AJ142" s="137" t="str">
        <f ca="1">IFERROR(IF(OR(AJ$81=$C142,AJ$81=list!$C$4),VLOOKUP($E142,'Container Panel'!$B$41:$M$100,'Container Panel'!$I$38,0)*HLOOKUP(AJ$83,$F$146:$AS$206,$D142+1,0)/VLOOKUP(AJ$83,Input!$A$9:$H$48,Input!$H$6,0),""),"")</f>
        <v/>
      </c>
      <c r="AK142" s="137" t="str">
        <f ca="1">IFERROR(IF(OR(AK$81=$C142,AK$81=list!$C$4),VLOOKUP($E142,'Container Panel'!$B$41:$M$100,'Container Panel'!$I$38,0)*HLOOKUP(AK$83,$F$146:$AS$206,$D142+1,0)/VLOOKUP(AK$83,Input!$A$9:$H$48,Input!$H$6,0),""),"")</f>
        <v/>
      </c>
      <c r="AL142" s="137" t="str">
        <f ca="1">IFERROR(IF(OR(AL$81=$C142,AL$81=list!$C$4),VLOOKUP($E142,'Container Panel'!$B$41:$M$100,'Container Panel'!$I$38,0)*HLOOKUP(AL$83,$F$146:$AS$206,$D142+1,0)/VLOOKUP(AL$83,Input!$A$9:$H$48,Input!$H$6,0),""),"")</f>
        <v/>
      </c>
      <c r="AM142" s="137" t="str">
        <f ca="1">IFERROR(IF(OR(AM$81=$C142,AM$81=list!$C$4),VLOOKUP($E142,'Container Panel'!$B$41:$M$100,'Container Panel'!$I$38,0)*HLOOKUP(AM$83,$F$146:$AS$206,$D142+1,0)/VLOOKUP(AM$83,Input!$A$9:$H$48,Input!$H$6,0),""),"")</f>
        <v/>
      </c>
      <c r="AN142" s="137" t="str">
        <f ca="1">IFERROR(IF(OR(AN$81=$C142,AN$81=list!$C$4),VLOOKUP($E142,'Container Panel'!$B$41:$M$100,'Container Panel'!$I$38,0)*HLOOKUP(AN$83,$F$146:$AS$206,$D142+1,0)/VLOOKUP(AN$83,Input!$A$9:$H$48,Input!$H$6,0),""),"")</f>
        <v/>
      </c>
      <c r="AO142" s="137" t="str">
        <f ca="1">IFERROR(IF(OR(AO$81=$C142,AO$81=list!$C$4),VLOOKUP($E142,'Container Panel'!$B$41:$M$100,'Container Panel'!$I$38,0)*HLOOKUP(AO$83,$F$146:$AS$206,$D142+1,0)/VLOOKUP(AO$83,Input!$A$9:$H$48,Input!$H$6,0),""),"")</f>
        <v/>
      </c>
      <c r="AP142" s="137" t="str">
        <f ca="1">IFERROR(IF(OR(AP$81=$C142,AP$81=list!$C$4),VLOOKUP($E142,'Container Panel'!$B$41:$M$100,'Container Panel'!$I$38,0)*HLOOKUP(AP$83,$F$146:$AS$206,$D142+1,0)/VLOOKUP(AP$83,Input!$A$9:$H$48,Input!$H$6,0),""),"")</f>
        <v/>
      </c>
      <c r="AQ142" s="137" t="str">
        <f ca="1">IFERROR(IF(OR(AQ$81=$C142,AQ$81=list!$C$4),VLOOKUP($E142,'Container Panel'!$B$41:$M$100,'Container Panel'!$I$38,0)*HLOOKUP(AQ$83,$F$146:$AS$206,$D142+1,0)/VLOOKUP(AQ$83,Input!$A$9:$H$48,Input!$H$6,0),""),"")</f>
        <v/>
      </c>
      <c r="AR142" s="137" t="str">
        <f ca="1">IFERROR(IF(OR(AR$81=$C142,AR$81=list!$C$4),VLOOKUP($E142,'Container Panel'!$B$41:$M$100,'Container Panel'!$I$38,0)*HLOOKUP(AR$83,$F$146:$AS$206,$D142+1,0)/VLOOKUP(AR$83,Input!$A$9:$H$48,Input!$H$6,0),""),"")</f>
        <v/>
      </c>
      <c r="AS142" s="137" t="str">
        <f ca="1">IFERROR(IF(OR(AS$81=$C142,AS$81=list!$C$4),VLOOKUP($E142,'Container Panel'!$B$41:$M$100,'Container Panel'!$I$38,0)*HLOOKUP(AS$83,$F$146:$AS$206,$D142+1,0)/VLOOKUP(AS$83,Input!$A$9:$H$48,Input!$H$6,0),""),"")</f>
        <v/>
      </c>
    </row>
    <row r="143" spans="3:45">
      <c r="C143" s="74" t="str">
        <f>IFERROR(VLOOKUP($E143,'Container Panel'!$B$41:$M$100,'Container Panel'!$K$38,0),"")</f>
        <v/>
      </c>
      <c r="D143" s="74">
        <v>60</v>
      </c>
      <c r="E143" s="135">
        <f t="shared" si="14"/>
        <v>0</v>
      </c>
      <c r="F143" s="137" t="str">
        <f ca="1">IFERROR(IF(OR(F$81=$C143,F$81=list!$C$4),VLOOKUP($E143,'Container Panel'!$B$41:$M$100,'Container Panel'!$I$38,0)*HLOOKUP(F$83,$F$146:$AS$206,$D143+1,0)/VLOOKUP(F$83,Input!$A$9:$H$48,Input!$H$6,0),""),"")</f>
        <v/>
      </c>
      <c r="G143" s="137" t="str">
        <f ca="1">IFERROR(IF(OR(G$81=$C143,G$81=list!$C$4),VLOOKUP($E143,'Container Panel'!$B$41:$M$100,'Container Panel'!$I$38,0)*HLOOKUP(G$83,$F$146:$AS$206,$D143+1,0)/VLOOKUP(G$83,Input!$A$9:$H$48,Input!$H$6,0),""),"")</f>
        <v/>
      </c>
      <c r="H143" s="137" t="str">
        <f ca="1">IFERROR(IF(OR(H$81=$C143,H$81=list!$C$4),VLOOKUP($E143,'Container Panel'!$B$41:$M$100,'Container Panel'!$I$38,0)*HLOOKUP(H$83,$F$146:$AS$206,$D143+1,0)/VLOOKUP(H$83,Input!$A$9:$H$48,Input!$H$6,0),""),"")</f>
        <v/>
      </c>
      <c r="I143" s="137" t="str">
        <f ca="1">IFERROR(IF(OR(I$81=$C143,I$81=list!$C$4),VLOOKUP($E143,'Container Panel'!$B$41:$M$100,'Container Panel'!$I$38,0)*HLOOKUP(I$83,$F$146:$AS$206,$D143+1,0)/VLOOKUP(I$83,Input!$A$9:$H$48,Input!$H$6,0),""),"")</f>
        <v/>
      </c>
      <c r="J143" s="137" t="str">
        <f ca="1">IFERROR(IF(OR(J$81=$C143,J$81=list!$C$4),VLOOKUP($E143,'Container Panel'!$B$41:$M$100,'Container Panel'!$I$38,0)*HLOOKUP(J$83,$F$146:$AS$206,$D143+1,0)/VLOOKUP(J$83,Input!$A$9:$H$48,Input!$H$6,0),""),"")</f>
        <v/>
      </c>
      <c r="K143" s="137" t="str">
        <f ca="1">IFERROR(IF(OR(K$81=$C143,K$81=list!$C$4),VLOOKUP($E143,'Container Panel'!$B$41:$M$100,'Container Panel'!$I$38,0)*HLOOKUP(K$83,$F$146:$AS$206,$D143+1,0)/VLOOKUP(K$83,Input!$A$9:$H$48,Input!$H$6,0),""),"")</f>
        <v/>
      </c>
      <c r="L143" s="137" t="str">
        <f ca="1">IFERROR(IF(OR(L$81=$C143,L$81=list!$C$4),VLOOKUP($E143,'Container Panel'!$B$41:$M$100,'Container Panel'!$I$38,0)*HLOOKUP(L$83,$F$146:$AS$206,$D143+1,0)/VLOOKUP(L$83,Input!$A$9:$H$48,Input!$H$6,0),""),"")</f>
        <v/>
      </c>
      <c r="M143" s="137" t="str">
        <f ca="1">IFERROR(IF(OR(M$81=$C143,M$81=list!$C$4),VLOOKUP($E143,'Container Panel'!$B$41:$M$100,'Container Panel'!$I$38,0)*HLOOKUP(M$83,$F$146:$AS$206,$D143+1,0)/VLOOKUP(M$83,Input!$A$9:$H$48,Input!$H$6,0),""),"")</f>
        <v/>
      </c>
      <c r="N143" s="137" t="str">
        <f ca="1">IFERROR(IF(OR(N$81=$C143,N$81=list!$C$4),VLOOKUP($E143,'Container Panel'!$B$41:$M$100,'Container Panel'!$I$38,0)*HLOOKUP(N$83,$F$146:$AS$206,$D143+1,0)/VLOOKUP(N$83,Input!$A$9:$H$48,Input!$H$6,0),""),"")</f>
        <v/>
      </c>
      <c r="O143" s="137" t="str">
        <f ca="1">IFERROR(IF(OR(O$81=$C143,O$81=list!$C$4),VLOOKUP($E143,'Container Panel'!$B$41:$M$100,'Container Panel'!$I$38,0)*HLOOKUP(O$83,$F$146:$AS$206,$D143+1,0)/VLOOKUP(O$83,Input!$A$9:$H$48,Input!$H$6,0),""),"")</f>
        <v/>
      </c>
      <c r="P143" s="137" t="str">
        <f ca="1">IFERROR(IF(OR(P$81=$C143,P$81=list!$C$4),VLOOKUP($E143,'Container Panel'!$B$41:$M$100,'Container Panel'!$I$38,0)*HLOOKUP(P$83,$F$146:$AS$206,$D143+1,0)/VLOOKUP(P$83,Input!$A$9:$H$48,Input!$H$6,0),""),"")</f>
        <v/>
      </c>
      <c r="Q143" s="137" t="str">
        <f ca="1">IFERROR(IF(OR(Q$81=$C143,Q$81=list!$C$4),VLOOKUP($E143,'Container Panel'!$B$41:$M$100,'Container Panel'!$I$38,0)*HLOOKUP(Q$83,$F$146:$AS$206,$D143+1,0)/VLOOKUP(Q$83,Input!$A$9:$H$48,Input!$H$6,0),""),"")</f>
        <v/>
      </c>
      <c r="R143" s="137" t="str">
        <f ca="1">IFERROR(IF(OR(R$81=$C143,R$81=list!$C$4),VLOOKUP($E143,'Container Panel'!$B$41:$M$100,'Container Panel'!$I$38,0)*HLOOKUP(R$83,$F$146:$AS$206,$D143+1,0)/VLOOKUP(R$83,Input!$A$9:$H$48,Input!$H$6,0),""),"")</f>
        <v/>
      </c>
      <c r="S143" s="137" t="str">
        <f ca="1">IFERROR(IF(OR(S$81=$C143,S$81=list!$C$4),VLOOKUP($E143,'Container Panel'!$B$41:$M$100,'Container Panel'!$I$38,0)*HLOOKUP(S$83,$F$146:$AS$206,$D143+1,0)/VLOOKUP(S$83,Input!$A$9:$H$48,Input!$H$6,0),""),"")</f>
        <v/>
      </c>
      <c r="T143" s="137" t="str">
        <f ca="1">IFERROR(IF(OR(T$81=$C143,T$81=list!$C$4),VLOOKUP($E143,'Container Panel'!$B$41:$M$100,'Container Panel'!$I$38,0)*HLOOKUP(T$83,$F$146:$AS$206,$D143+1,0)/VLOOKUP(T$83,Input!$A$9:$H$48,Input!$H$6,0),""),"")</f>
        <v/>
      </c>
      <c r="U143" s="137" t="str">
        <f ca="1">IFERROR(IF(OR(U$81=$C143,U$81=list!$C$4),VLOOKUP($E143,'Container Panel'!$B$41:$M$100,'Container Panel'!$I$38,0)*HLOOKUP(U$83,$F$146:$AS$206,$D143+1,0)/VLOOKUP(U$83,Input!$A$9:$H$48,Input!$H$6,0),""),"")</f>
        <v/>
      </c>
      <c r="V143" s="137" t="str">
        <f ca="1">IFERROR(IF(OR(V$81=$C143,V$81=list!$C$4),VLOOKUP($E143,'Container Panel'!$B$41:$M$100,'Container Panel'!$I$38,0)*HLOOKUP(V$83,$F$146:$AS$206,$D143+1,0)/VLOOKUP(V$83,Input!$A$9:$H$48,Input!$H$6,0),""),"")</f>
        <v/>
      </c>
      <c r="W143" s="137" t="str">
        <f ca="1">IFERROR(IF(OR(W$81=$C143,W$81=list!$C$4),VLOOKUP($E143,'Container Panel'!$B$41:$M$100,'Container Panel'!$I$38,0)*HLOOKUP(W$83,$F$146:$AS$206,$D143+1,0)/VLOOKUP(W$83,Input!$A$9:$H$48,Input!$H$6,0),""),"")</f>
        <v/>
      </c>
      <c r="X143" s="137" t="str">
        <f ca="1">IFERROR(IF(OR(X$81=$C143,X$81=list!$C$4),VLOOKUP($E143,'Container Panel'!$B$41:$M$100,'Container Panel'!$I$38,0)*HLOOKUP(X$83,$F$146:$AS$206,$D143+1,0)/VLOOKUP(X$83,Input!$A$9:$H$48,Input!$H$6,0),""),"")</f>
        <v/>
      </c>
      <c r="Y143" s="137" t="str">
        <f ca="1">IFERROR(IF(OR(Y$81=$C143,Y$81=list!$C$4),VLOOKUP($E143,'Container Panel'!$B$41:$M$100,'Container Panel'!$I$38,0)*HLOOKUP(Y$83,$F$146:$AS$206,$D143+1,0)/VLOOKUP(Y$83,Input!$A$9:$H$48,Input!$H$6,0),""),"")</f>
        <v/>
      </c>
      <c r="Z143" s="137" t="str">
        <f ca="1">IFERROR(IF(OR(Z$81=$C143,Z$81=list!$C$4),VLOOKUP($E143,'Container Panel'!$B$41:$M$100,'Container Panel'!$I$38,0)*HLOOKUP(Z$83,$F$146:$AS$206,$D143+1,0)/VLOOKUP(Z$83,Input!$A$9:$H$48,Input!$H$6,0),""),"")</f>
        <v/>
      </c>
      <c r="AA143" s="137" t="str">
        <f ca="1">IFERROR(IF(OR(AA$81=$C143,AA$81=list!$C$4),VLOOKUP($E143,'Container Panel'!$B$41:$M$100,'Container Panel'!$I$38,0)*HLOOKUP(AA$83,$F$146:$AS$206,$D143+1,0)/VLOOKUP(AA$83,Input!$A$9:$H$48,Input!$H$6,0),""),"")</f>
        <v/>
      </c>
      <c r="AB143" s="137" t="str">
        <f ca="1">IFERROR(IF(OR(AB$81=$C143,AB$81=list!$C$4),VLOOKUP($E143,'Container Panel'!$B$41:$M$100,'Container Panel'!$I$38,0)*HLOOKUP(AB$83,$F$146:$AS$206,$D143+1,0)/VLOOKUP(AB$83,Input!$A$9:$H$48,Input!$H$6,0),""),"")</f>
        <v/>
      </c>
      <c r="AC143" s="137" t="str">
        <f ca="1">IFERROR(IF(OR(AC$81=$C143,AC$81=list!$C$4),VLOOKUP($E143,'Container Panel'!$B$41:$M$100,'Container Panel'!$I$38,0)*HLOOKUP(AC$83,$F$146:$AS$206,$D143+1,0)/VLOOKUP(AC$83,Input!$A$9:$H$48,Input!$H$6,0),""),"")</f>
        <v/>
      </c>
      <c r="AD143" s="137" t="str">
        <f ca="1">IFERROR(IF(OR(AD$81=$C143,AD$81=list!$C$4),VLOOKUP($E143,'Container Panel'!$B$41:$M$100,'Container Panel'!$I$38,0)*HLOOKUP(AD$83,$F$146:$AS$206,$D143+1,0)/VLOOKUP(AD$83,Input!$A$9:$H$48,Input!$H$6,0),""),"")</f>
        <v/>
      </c>
      <c r="AE143" s="137" t="str">
        <f ca="1">IFERROR(IF(OR(AE$81=$C143,AE$81=list!$C$4),VLOOKUP($E143,'Container Panel'!$B$41:$M$100,'Container Panel'!$I$38,0)*HLOOKUP(AE$83,$F$146:$AS$206,$D143+1,0)/VLOOKUP(AE$83,Input!$A$9:$H$48,Input!$H$6,0),""),"")</f>
        <v/>
      </c>
      <c r="AF143" s="137" t="str">
        <f ca="1">IFERROR(IF(OR(AF$81=$C143,AF$81=list!$C$4),VLOOKUP($E143,'Container Panel'!$B$41:$M$100,'Container Panel'!$I$38,0)*HLOOKUP(AF$83,$F$146:$AS$206,$D143+1,0)/VLOOKUP(AF$83,Input!$A$9:$H$48,Input!$H$6,0),""),"")</f>
        <v/>
      </c>
      <c r="AG143" s="137" t="str">
        <f ca="1">IFERROR(IF(OR(AG$81=$C143,AG$81=list!$C$4),VLOOKUP($E143,'Container Panel'!$B$41:$M$100,'Container Panel'!$I$38,0)*HLOOKUP(AG$83,$F$146:$AS$206,$D143+1,0)/VLOOKUP(AG$83,Input!$A$9:$H$48,Input!$H$6,0),""),"")</f>
        <v/>
      </c>
      <c r="AH143" s="137" t="str">
        <f ca="1">IFERROR(IF(OR(AH$81=$C143,AH$81=list!$C$4),VLOOKUP($E143,'Container Panel'!$B$41:$M$100,'Container Panel'!$I$38,0)*HLOOKUP(AH$83,$F$146:$AS$206,$D143+1,0)/VLOOKUP(AH$83,Input!$A$9:$H$48,Input!$H$6,0),""),"")</f>
        <v/>
      </c>
      <c r="AI143" s="137" t="str">
        <f ca="1">IFERROR(IF(OR(AI$81=$C143,AI$81=list!$C$4),VLOOKUP($E143,'Container Panel'!$B$41:$M$100,'Container Panel'!$I$38,0)*HLOOKUP(AI$83,$F$146:$AS$206,$D143+1,0)/VLOOKUP(AI$83,Input!$A$9:$H$48,Input!$H$6,0),""),"")</f>
        <v/>
      </c>
      <c r="AJ143" s="137" t="str">
        <f ca="1">IFERROR(IF(OR(AJ$81=$C143,AJ$81=list!$C$4),VLOOKUP($E143,'Container Panel'!$B$41:$M$100,'Container Panel'!$I$38,0)*HLOOKUP(AJ$83,$F$146:$AS$206,$D143+1,0)/VLOOKUP(AJ$83,Input!$A$9:$H$48,Input!$H$6,0),""),"")</f>
        <v/>
      </c>
      <c r="AK143" s="137" t="str">
        <f ca="1">IFERROR(IF(OR(AK$81=$C143,AK$81=list!$C$4),VLOOKUP($E143,'Container Panel'!$B$41:$M$100,'Container Panel'!$I$38,0)*HLOOKUP(AK$83,$F$146:$AS$206,$D143+1,0)/VLOOKUP(AK$83,Input!$A$9:$H$48,Input!$H$6,0),""),"")</f>
        <v/>
      </c>
      <c r="AL143" s="137" t="str">
        <f ca="1">IFERROR(IF(OR(AL$81=$C143,AL$81=list!$C$4),VLOOKUP($E143,'Container Panel'!$B$41:$M$100,'Container Panel'!$I$38,0)*HLOOKUP(AL$83,$F$146:$AS$206,$D143+1,0)/VLOOKUP(AL$83,Input!$A$9:$H$48,Input!$H$6,0),""),"")</f>
        <v/>
      </c>
      <c r="AM143" s="137" t="str">
        <f ca="1">IFERROR(IF(OR(AM$81=$C143,AM$81=list!$C$4),VLOOKUP($E143,'Container Panel'!$B$41:$M$100,'Container Panel'!$I$38,0)*HLOOKUP(AM$83,$F$146:$AS$206,$D143+1,0)/VLOOKUP(AM$83,Input!$A$9:$H$48,Input!$H$6,0),""),"")</f>
        <v/>
      </c>
      <c r="AN143" s="137" t="str">
        <f ca="1">IFERROR(IF(OR(AN$81=$C143,AN$81=list!$C$4),VLOOKUP($E143,'Container Panel'!$B$41:$M$100,'Container Panel'!$I$38,0)*HLOOKUP(AN$83,$F$146:$AS$206,$D143+1,0)/VLOOKUP(AN$83,Input!$A$9:$H$48,Input!$H$6,0),""),"")</f>
        <v/>
      </c>
      <c r="AO143" s="137" t="str">
        <f ca="1">IFERROR(IF(OR(AO$81=$C143,AO$81=list!$C$4),VLOOKUP($E143,'Container Panel'!$B$41:$M$100,'Container Panel'!$I$38,0)*HLOOKUP(AO$83,$F$146:$AS$206,$D143+1,0)/VLOOKUP(AO$83,Input!$A$9:$H$48,Input!$H$6,0),""),"")</f>
        <v/>
      </c>
      <c r="AP143" s="137" t="str">
        <f ca="1">IFERROR(IF(OR(AP$81=$C143,AP$81=list!$C$4),VLOOKUP($E143,'Container Panel'!$B$41:$M$100,'Container Panel'!$I$38,0)*HLOOKUP(AP$83,$F$146:$AS$206,$D143+1,0)/VLOOKUP(AP$83,Input!$A$9:$H$48,Input!$H$6,0),""),"")</f>
        <v/>
      </c>
      <c r="AQ143" s="137" t="str">
        <f ca="1">IFERROR(IF(OR(AQ$81=$C143,AQ$81=list!$C$4),VLOOKUP($E143,'Container Panel'!$B$41:$M$100,'Container Panel'!$I$38,0)*HLOOKUP(AQ$83,$F$146:$AS$206,$D143+1,0)/VLOOKUP(AQ$83,Input!$A$9:$H$48,Input!$H$6,0),""),"")</f>
        <v/>
      </c>
      <c r="AR143" s="137" t="str">
        <f ca="1">IFERROR(IF(OR(AR$81=$C143,AR$81=list!$C$4),VLOOKUP($E143,'Container Panel'!$B$41:$M$100,'Container Panel'!$I$38,0)*HLOOKUP(AR$83,$F$146:$AS$206,$D143+1,0)/VLOOKUP(AR$83,Input!$A$9:$H$48,Input!$H$6,0),""),"")</f>
        <v/>
      </c>
      <c r="AS143" s="137" t="str">
        <f ca="1">IFERROR(IF(OR(AS$81=$C143,AS$81=list!$C$4),VLOOKUP($E143,'Container Panel'!$B$41:$M$100,'Container Panel'!$I$38,0)*HLOOKUP(AS$83,$F$146:$AS$206,$D143+1,0)/VLOOKUP(AS$83,Input!$A$9:$H$48,Input!$H$6,0),""),"")</f>
        <v/>
      </c>
    </row>
    <row r="144" spans="3:45" s="78" customFormat="1">
      <c r="E144" s="103"/>
    </row>
    <row r="145" spans="4:45" hidden="1" outlineLevel="1">
      <c r="D145" s="74"/>
      <c r="E145" s="134" t="s">
        <v>91</v>
      </c>
      <c r="F145" s="74">
        <v>1</v>
      </c>
      <c r="G145" s="74">
        <v>2</v>
      </c>
      <c r="H145" s="74">
        <v>3</v>
      </c>
      <c r="I145" s="74">
        <v>4</v>
      </c>
      <c r="J145" s="74">
        <v>5</v>
      </c>
      <c r="K145" s="74">
        <v>6</v>
      </c>
      <c r="L145" s="74">
        <v>7</v>
      </c>
      <c r="M145" s="74">
        <v>8</v>
      </c>
      <c r="N145" s="74">
        <v>9</v>
      </c>
      <c r="O145" s="74">
        <v>10</v>
      </c>
      <c r="P145" s="74">
        <v>11</v>
      </c>
      <c r="Q145" s="74">
        <v>12</v>
      </c>
      <c r="R145" s="74">
        <v>13</v>
      </c>
      <c r="S145" s="74">
        <v>14</v>
      </c>
      <c r="T145" s="74">
        <v>15</v>
      </c>
      <c r="U145" s="74">
        <v>16</v>
      </c>
      <c r="V145" s="74">
        <v>17</v>
      </c>
      <c r="W145" s="74">
        <v>18</v>
      </c>
      <c r="X145" s="74">
        <v>19</v>
      </c>
      <c r="Y145" s="74">
        <v>20</v>
      </c>
      <c r="Z145" s="74">
        <v>21</v>
      </c>
      <c r="AA145" s="74">
        <v>22</v>
      </c>
      <c r="AB145" s="74">
        <v>23</v>
      </c>
      <c r="AC145" s="74">
        <v>24</v>
      </c>
      <c r="AD145" s="74">
        <v>25</v>
      </c>
      <c r="AE145" s="74">
        <v>26</v>
      </c>
      <c r="AF145" s="74">
        <v>27</v>
      </c>
      <c r="AG145" s="74">
        <v>28</v>
      </c>
      <c r="AH145" s="74">
        <v>29</v>
      </c>
      <c r="AI145" s="74">
        <v>30</v>
      </c>
      <c r="AJ145" s="74">
        <v>31</v>
      </c>
      <c r="AK145" s="74">
        <v>32</v>
      </c>
      <c r="AL145" s="74">
        <v>33</v>
      </c>
      <c r="AM145" s="74">
        <v>34</v>
      </c>
      <c r="AN145" s="74">
        <v>35</v>
      </c>
      <c r="AO145" s="74">
        <v>36</v>
      </c>
      <c r="AP145" s="74">
        <v>37</v>
      </c>
      <c r="AQ145" s="74">
        <v>38</v>
      </c>
      <c r="AR145" s="74">
        <v>39</v>
      </c>
      <c r="AS145" s="74">
        <v>40</v>
      </c>
    </row>
    <row r="146" spans="4:45" collapsed="1">
      <c r="D146" s="134" t="s">
        <v>90</v>
      </c>
      <c r="E146" s="97" t="s">
        <v>98</v>
      </c>
      <c r="F146" s="135" t="str">
        <f t="shared" ref="F146:AS146" si="15">INDEX(Part,F145)</f>
        <v>Upper Gap Hider</v>
      </c>
      <c r="G146" s="135" t="str">
        <f t="shared" si="15"/>
        <v>GAP HIDER LW</v>
      </c>
      <c r="H146" s="135">
        <f t="shared" si="15"/>
        <v>0</v>
      </c>
      <c r="I146" s="135">
        <f t="shared" si="15"/>
        <v>0</v>
      </c>
      <c r="J146" s="135">
        <f t="shared" si="15"/>
        <v>0</v>
      </c>
      <c r="K146" s="135">
        <f t="shared" si="15"/>
        <v>0</v>
      </c>
      <c r="L146" s="135">
        <f t="shared" si="15"/>
        <v>0</v>
      </c>
      <c r="M146" s="135">
        <f t="shared" si="15"/>
        <v>0</v>
      </c>
      <c r="N146" s="135">
        <f t="shared" si="15"/>
        <v>0</v>
      </c>
      <c r="O146" s="135">
        <f t="shared" si="15"/>
        <v>0</v>
      </c>
      <c r="P146" s="135">
        <f t="shared" si="15"/>
        <v>0</v>
      </c>
      <c r="Q146" s="135">
        <f t="shared" si="15"/>
        <v>0</v>
      </c>
      <c r="R146" s="135">
        <f t="shared" si="15"/>
        <v>0</v>
      </c>
      <c r="S146" s="135">
        <f t="shared" si="15"/>
        <v>0</v>
      </c>
      <c r="T146" s="135">
        <f t="shared" si="15"/>
        <v>0</v>
      </c>
      <c r="U146" s="135">
        <f t="shared" si="15"/>
        <v>0</v>
      </c>
      <c r="V146" s="135">
        <f t="shared" si="15"/>
        <v>0</v>
      </c>
      <c r="W146" s="135">
        <f t="shared" si="15"/>
        <v>0</v>
      </c>
      <c r="X146" s="135">
        <f t="shared" si="15"/>
        <v>0</v>
      </c>
      <c r="Y146" s="135">
        <f t="shared" si="15"/>
        <v>0</v>
      </c>
      <c r="Z146" s="135">
        <f t="shared" si="15"/>
        <v>0</v>
      </c>
      <c r="AA146" s="135">
        <f t="shared" si="15"/>
        <v>0</v>
      </c>
      <c r="AB146" s="135">
        <f t="shared" si="15"/>
        <v>0</v>
      </c>
      <c r="AC146" s="135">
        <f t="shared" si="15"/>
        <v>0</v>
      </c>
      <c r="AD146" s="135">
        <f t="shared" si="15"/>
        <v>0</v>
      </c>
      <c r="AE146" s="135">
        <f t="shared" si="15"/>
        <v>0</v>
      </c>
      <c r="AF146" s="135">
        <f t="shared" si="15"/>
        <v>0</v>
      </c>
      <c r="AG146" s="135">
        <f t="shared" si="15"/>
        <v>0</v>
      </c>
      <c r="AH146" s="135">
        <f t="shared" si="15"/>
        <v>0</v>
      </c>
      <c r="AI146" s="135">
        <f t="shared" si="15"/>
        <v>0</v>
      </c>
      <c r="AJ146" s="135">
        <f t="shared" si="15"/>
        <v>0</v>
      </c>
      <c r="AK146" s="135">
        <f t="shared" si="15"/>
        <v>0</v>
      </c>
      <c r="AL146" s="135">
        <f t="shared" si="15"/>
        <v>0</v>
      </c>
      <c r="AM146" s="135">
        <f t="shared" si="15"/>
        <v>0</v>
      </c>
      <c r="AN146" s="135">
        <f t="shared" si="15"/>
        <v>0</v>
      </c>
      <c r="AO146" s="135">
        <f t="shared" si="15"/>
        <v>0</v>
      </c>
      <c r="AP146" s="135">
        <f t="shared" si="15"/>
        <v>0</v>
      </c>
      <c r="AQ146" s="135">
        <f t="shared" si="15"/>
        <v>0</v>
      </c>
      <c r="AR146" s="135">
        <f t="shared" si="15"/>
        <v>0</v>
      </c>
      <c r="AS146" s="135">
        <f t="shared" si="15"/>
        <v>0</v>
      </c>
    </row>
    <row r="147" spans="4:45">
      <c r="D147" s="74">
        <v>1</v>
      </c>
      <c r="E147" s="135" t="str">
        <f t="shared" ref="E147:E178" si="16">INDEX(Box,D147)</f>
        <v>PC</v>
      </c>
      <c r="F147" s="74">
        <f ca="1">IFERROR(TRUNC(VLOOKUP(F$146,Input!$A$9:$J$48,Input!$H$6,0)/F211-0.000001)+1," ")</f>
        <v>49</v>
      </c>
      <c r="G147" s="74">
        <f ca="1">IFERROR(TRUNC(VLOOKUP(G$146,Input!$A$9:$J$48,Input!$H$6,0)/G211-0.000001)+1," ")</f>
        <v>146</v>
      </c>
      <c r="H147" s="74" t="str">
        <f ca="1">IFERROR(TRUNC(VLOOKUP(H$146,Input!$A$9:$J$48,Input!$H$6,0)/H211-0.000001)+1," ")</f>
        <v xml:space="preserve"> </v>
      </c>
      <c r="I147" s="74" t="str">
        <f ca="1">IFERROR(TRUNC(VLOOKUP(I$146,Input!$A$9:$J$48,Input!$H$6,0)/I211-0.000001)+1," ")</f>
        <v xml:space="preserve"> </v>
      </c>
      <c r="J147" s="74" t="str">
        <f ca="1">IFERROR(TRUNC(VLOOKUP(J$146,Input!$A$9:$J$48,Input!$H$6,0)/J211-0.000001)+1," ")</f>
        <v xml:space="preserve"> </v>
      </c>
      <c r="K147" s="74" t="str">
        <f ca="1">IFERROR(TRUNC(VLOOKUP(K$146,Input!$A$9:$J$48,Input!$H$6,0)/K211-0.000001)+1," ")</f>
        <v xml:space="preserve"> </v>
      </c>
      <c r="L147" s="74" t="str">
        <f ca="1">IFERROR(TRUNC(VLOOKUP(L$146,Input!$A$9:$J$48,Input!$H$6,0)/L211-0.000001)+1," ")</f>
        <v xml:space="preserve"> </v>
      </c>
      <c r="M147" s="74" t="str">
        <f ca="1">IFERROR(TRUNC(VLOOKUP(M$146,Input!$A$9:$J$48,Input!$H$6,0)/M211-0.000001)+1," ")</f>
        <v xml:space="preserve"> </v>
      </c>
      <c r="N147" s="74" t="str">
        <f ca="1">IFERROR(TRUNC(VLOOKUP(N$146,Input!$A$9:$J$48,Input!$H$6,0)/N211-0.000001)+1," ")</f>
        <v xml:space="preserve"> </v>
      </c>
      <c r="O147" s="74" t="str">
        <f ca="1">IFERROR(TRUNC(VLOOKUP(O$146,Input!$A$9:$J$48,Input!$H$6,0)/O211-0.000001)+1," ")</f>
        <v xml:space="preserve"> </v>
      </c>
      <c r="P147" s="74" t="str">
        <f ca="1">IFERROR(TRUNC(VLOOKUP(P$146,Input!$A$9:$J$48,Input!$H$6,0)/P211-0.000001)+1," ")</f>
        <v xml:space="preserve"> </v>
      </c>
      <c r="Q147" s="74" t="str">
        <f ca="1">IFERROR(TRUNC(VLOOKUP(Q$146,Input!$A$9:$J$48,Input!$H$6,0)/Q211-0.000001)+1," ")</f>
        <v xml:space="preserve"> </v>
      </c>
      <c r="R147" s="74" t="str">
        <f ca="1">IFERROR(TRUNC(VLOOKUP(R$146,Input!$A$9:$J$48,Input!$H$6,0)/R211-0.000001)+1," ")</f>
        <v xml:space="preserve"> </v>
      </c>
      <c r="S147" s="74" t="str">
        <f ca="1">IFERROR(TRUNC(VLOOKUP(S$146,Input!$A$9:$J$48,Input!$H$6,0)/S211-0.000001)+1," ")</f>
        <v xml:space="preserve"> </v>
      </c>
      <c r="T147" s="74" t="str">
        <f ca="1">IFERROR(TRUNC(VLOOKUP(T$146,Input!$A$9:$J$48,Input!$H$6,0)/T211-0.000001)+1," ")</f>
        <v xml:space="preserve"> </v>
      </c>
      <c r="U147" s="74" t="str">
        <f ca="1">IFERROR(TRUNC(VLOOKUP(U$146,Input!$A$9:$J$48,Input!$H$6,0)/U211-0.000001)+1," ")</f>
        <v xml:space="preserve"> </v>
      </c>
      <c r="V147" s="74" t="str">
        <f ca="1">IFERROR(TRUNC(VLOOKUP(V$146,Input!$A$9:$J$48,Input!$H$6,0)/V211-0.000001)+1," ")</f>
        <v xml:space="preserve"> </v>
      </c>
      <c r="W147" s="74" t="str">
        <f ca="1">IFERROR(TRUNC(VLOOKUP(W$146,Input!$A$9:$J$48,Input!$H$6,0)/W211-0.000001)+1," ")</f>
        <v xml:space="preserve"> </v>
      </c>
      <c r="X147" s="74" t="str">
        <f ca="1">IFERROR(TRUNC(VLOOKUP(X$146,Input!$A$9:$J$48,Input!$H$6,0)/X211-0.000001)+1," ")</f>
        <v xml:space="preserve"> </v>
      </c>
      <c r="Y147" s="74" t="str">
        <f ca="1">IFERROR(TRUNC(VLOOKUP(Y$146,Input!$A$9:$J$48,Input!$H$6,0)/Y211-0.000001)+1," ")</f>
        <v xml:space="preserve"> </v>
      </c>
      <c r="Z147" s="74" t="str">
        <f ca="1">IFERROR(TRUNC(VLOOKUP(Z$146,Input!$A$9:$J$48,Input!$H$6,0)/Z211-0.000001)+1," ")</f>
        <v xml:space="preserve"> </v>
      </c>
      <c r="AA147" s="74" t="str">
        <f ca="1">IFERROR(TRUNC(VLOOKUP(AA$146,Input!$A$9:$J$48,Input!$H$6,0)/AA211-0.000001)+1," ")</f>
        <v xml:space="preserve"> </v>
      </c>
      <c r="AB147" s="74" t="str">
        <f ca="1">IFERROR(TRUNC(VLOOKUP(AB$146,Input!$A$9:$J$48,Input!$H$6,0)/AB211-0.000001)+1," ")</f>
        <v xml:space="preserve"> </v>
      </c>
      <c r="AC147" s="74" t="str">
        <f ca="1">IFERROR(TRUNC(VLOOKUP(AC$146,Input!$A$9:$J$48,Input!$H$6,0)/AC211-0.000001)+1," ")</f>
        <v xml:space="preserve"> </v>
      </c>
      <c r="AD147" s="74" t="str">
        <f ca="1">IFERROR(TRUNC(VLOOKUP(AD$146,Input!$A$9:$J$48,Input!$H$6,0)/AD211-0.000001)+1," ")</f>
        <v xml:space="preserve"> </v>
      </c>
      <c r="AE147" s="74" t="str">
        <f ca="1">IFERROR(TRUNC(VLOOKUP(AE$146,Input!$A$9:$J$48,Input!$H$6,0)/AE211-0.000001)+1," ")</f>
        <v xml:space="preserve"> </v>
      </c>
      <c r="AF147" s="74" t="str">
        <f ca="1">IFERROR(TRUNC(VLOOKUP(AF$146,Input!$A$9:$J$48,Input!$H$6,0)/AF211-0.000001)+1," ")</f>
        <v xml:space="preserve"> </v>
      </c>
      <c r="AG147" s="74" t="str">
        <f ca="1">IFERROR(TRUNC(VLOOKUP(AG$146,Input!$A$9:$J$48,Input!$H$6,0)/AG211-0.000001)+1," ")</f>
        <v xml:space="preserve"> </v>
      </c>
      <c r="AH147" s="74" t="str">
        <f ca="1">IFERROR(TRUNC(VLOOKUP(AH$146,Input!$A$9:$J$48,Input!$H$6,0)/AH211-0.000001)+1," ")</f>
        <v xml:space="preserve"> </v>
      </c>
      <c r="AI147" s="74" t="str">
        <f ca="1">IFERROR(TRUNC(VLOOKUP(AI$146,Input!$A$9:$J$48,Input!$H$6,0)/AI211-0.000001)+1," ")</f>
        <v xml:space="preserve"> </v>
      </c>
      <c r="AJ147" s="74" t="str">
        <f ca="1">IFERROR(TRUNC(VLOOKUP(AJ$146,Input!$A$9:$J$48,Input!$H$6,0)/AJ211-0.000001)+1," ")</f>
        <v xml:space="preserve"> </v>
      </c>
      <c r="AK147" s="74" t="str">
        <f ca="1">IFERROR(TRUNC(VLOOKUP(AK$146,Input!$A$9:$J$48,Input!$H$6,0)/AK211-0.000001)+1," ")</f>
        <v xml:space="preserve"> </v>
      </c>
      <c r="AL147" s="74" t="str">
        <f ca="1">IFERROR(TRUNC(VLOOKUP(AL$146,Input!$A$9:$J$48,Input!$H$6,0)/AL211-0.000001)+1," ")</f>
        <v xml:space="preserve"> </v>
      </c>
      <c r="AM147" s="74" t="str">
        <f ca="1">IFERROR(TRUNC(VLOOKUP(AM$146,Input!$A$9:$J$48,Input!$H$6,0)/AM211-0.000001)+1," ")</f>
        <v xml:space="preserve"> </v>
      </c>
      <c r="AN147" s="74" t="str">
        <f ca="1">IFERROR(TRUNC(VLOOKUP(AN$146,Input!$A$9:$J$48,Input!$H$6,0)/AN211-0.000001)+1," ")</f>
        <v xml:space="preserve"> </v>
      </c>
      <c r="AO147" s="74" t="str">
        <f ca="1">IFERROR(TRUNC(VLOOKUP(AO$146,Input!$A$9:$J$48,Input!$H$6,0)/AO211-0.000001)+1," ")</f>
        <v xml:space="preserve"> </v>
      </c>
      <c r="AP147" s="74" t="str">
        <f ca="1">IFERROR(TRUNC(VLOOKUP(AP$146,Input!$A$9:$J$48,Input!$H$6,0)/AP211-0.000001)+1," ")</f>
        <v xml:space="preserve"> </v>
      </c>
      <c r="AQ147" s="74" t="str">
        <f ca="1">IFERROR(TRUNC(VLOOKUP(AQ$146,Input!$A$9:$J$48,Input!$H$6,0)/AQ211-0.000001)+1," ")</f>
        <v xml:space="preserve"> </v>
      </c>
      <c r="AR147" s="74" t="str">
        <f ca="1">IFERROR(TRUNC(VLOOKUP(AR$146,Input!$A$9:$J$48,Input!$H$6,0)/AR211-0.000001)+1," ")</f>
        <v xml:space="preserve"> </v>
      </c>
      <c r="AS147" s="74" t="str">
        <f ca="1">IFERROR(TRUNC(VLOOKUP(AS$146,Input!$A$9:$J$48,Input!$H$6,0)/AS211-0.000001)+1," ")</f>
        <v xml:space="preserve"> </v>
      </c>
    </row>
    <row r="148" spans="4:45">
      <c r="D148" s="74">
        <v>2</v>
      </c>
      <c r="E148" s="135" t="str">
        <f t="shared" si="16"/>
        <v>EU8634</v>
      </c>
      <c r="F148" s="74">
        <f ca="1">IFERROR(TRUNC(VLOOKUP(F$146,Input!$A$9:$J$48,Input!$H$6,0)/F212-0.000001)+1," ")</f>
        <v>44</v>
      </c>
      <c r="G148" s="74">
        <f ca="1">IFERROR(TRUNC(VLOOKUP(G$146,Input!$A$9:$J$48,Input!$H$6,0)/G212-0.000001)+1," ")</f>
        <v>146</v>
      </c>
      <c r="H148" s="74" t="str">
        <f ca="1">IFERROR(TRUNC(VLOOKUP(H$146,Input!$A$9:$J$48,Input!$H$6,0)/H212-0.000001)+1," ")</f>
        <v xml:space="preserve"> </v>
      </c>
      <c r="I148" s="74" t="str">
        <f ca="1">IFERROR(TRUNC(VLOOKUP(I$146,Input!$A$9:$J$48,Input!$H$6,0)/I212-0.000001)+1," ")</f>
        <v xml:space="preserve"> </v>
      </c>
      <c r="J148" s="74" t="str">
        <f ca="1">IFERROR(TRUNC(VLOOKUP(J$146,Input!$A$9:$J$48,Input!$H$6,0)/J212-0.000001)+1," ")</f>
        <v xml:space="preserve"> </v>
      </c>
      <c r="K148" s="74" t="str">
        <f ca="1">IFERROR(TRUNC(VLOOKUP(K$146,Input!$A$9:$J$48,Input!$H$6,0)/K212-0.000001)+1," ")</f>
        <v xml:space="preserve"> </v>
      </c>
      <c r="L148" s="74" t="str">
        <f ca="1">IFERROR(TRUNC(VLOOKUP(L$146,Input!$A$9:$J$48,Input!$H$6,0)/L212-0.000001)+1," ")</f>
        <v xml:space="preserve"> </v>
      </c>
      <c r="M148" s="74" t="str">
        <f ca="1">IFERROR(TRUNC(VLOOKUP(M$146,Input!$A$9:$J$48,Input!$H$6,0)/M212-0.000001)+1," ")</f>
        <v xml:space="preserve"> </v>
      </c>
      <c r="N148" s="74" t="str">
        <f ca="1">IFERROR(TRUNC(VLOOKUP(N$146,Input!$A$9:$J$48,Input!$H$6,0)/N212-0.000001)+1," ")</f>
        <v xml:space="preserve"> </v>
      </c>
      <c r="O148" s="74" t="str">
        <f ca="1">IFERROR(TRUNC(VLOOKUP(O$146,Input!$A$9:$J$48,Input!$H$6,0)/O212-0.000001)+1," ")</f>
        <v xml:space="preserve"> </v>
      </c>
      <c r="P148" s="74" t="str">
        <f ca="1">IFERROR(TRUNC(VLOOKUP(P$146,Input!$A$9:$J$48,Input!$H$6,0)/P212-0.000001)+1," ")</f>
        <v xml:space="preserve"> </v>
      </c>
      <c r="Q148" s="74" t="str">
        <f ca="1">IFERROR(TRUNC(VLOOKUP(Q$146,Input!$A$9:$J$48,Input!$H$6,0)/Q212-0.000001)+1," ")</f>
        <v xml:space="preserve"> </v>
      </c>
      <c r="R148" s="74" t="str">
        <f ca="1">IFERROR(TRUNC(VLOOKUP(R$146,Input!$A$9:$J$48,Input!$H$6,0)/R212-0.000001)+1," ")</f>
        <v xml:space="preserve"> </v>
      </c>
      <c r="S148" s="74" t="str">
        <f ca="1">IFERROR(TRUNC(VLOOKUP(S$146,Input!$A$9:$J$48,Input!$H$6,0)/S212-0.000001)+1," ")</f>
        <v xml:space="preserve"> </v>
      </c>
      <c r="T148" s="74" t="str">
        <f ca="1">IFERROR(TRUNC(VLOOKUP(T$146,Input!$A$9:$J$48,Input!$H$6,0)/T212-0.000001)+1," ")</f>
        <v xml:space="preserve"> </v>
      </c>
      <c r="U148" s="74" t="str">
        <f ca="1">IFERROR(TRUNC(VLOOKUP(U$146,Input!$A$9:$J$48,Input!$H$6,0)/U212-0.000001)+1," ")</f>
        <v xml:space="preserve"> </v>
      </c>
      <c r="V148" s="74" t="str">
        <f ca="1">IFERROR(TRUNC(VLOOKUP(V$146,Input!$A$9:$J$48,Input!$H$6,0)/V212-0.000001)+1," ")</f>
        <v xml:space="preserve"> </v>
      </c>
      <c r="W148" s="74" t="str">
        <f ca="1">IFERROR(TRUNC(VLOOKUP(W$146,Input!$A$9:$J$48,Input!$H$6,0)/W212-0.000001)+1," ")</f>
        <v xml:space="preserve"> </v>
      </c>
      <c r="X148" s="74" t="str">
        <f ca="1">IFERROR(TRUNC(VLOOKUP(X$146,Input!$A$9:$J$48,Input!$H$6,0)/X212-0.000001)+1," ")</f>
        <v xml:space="preserve"> </v>
      </c>
      <c r="Y148" s="74" t="str">
        <f ca="1">IFERROR(TRUNC(VLOOKUP(Y$146,Input!$A$9:$J$48,Input!$H$6,0)/Y212-0.000001)+1," ")</f>
        <v xml:space="preserve"> </v>
      </c>
      <c r="Z148" s="74" t="str">
        <f ca="1">IFERROR(TRUNC(VLOOKUP(Z$146,Input!$A$9:$J$48,Input!$H$6,0)/Z212-0.000001)+1," ")</f>
        <v xml:space="preserve"> </v>
      </c>
      <c r="AA148" s="74" t="str">
        <f ca="1">IFERROR(TRUNC(VLOOKUP(AA$146,Input!$A$9:$J$48,Input!$H$6,0)/AA212-0.000001)+1," ")</f>
        <v xml:space="preserve"> </v>
      </c>
      <c r="AB148" s="74" t="str">
        <f ca="1">IFERROR(TRUNC(VLOOKUP(AB$146,Input!$A$9:$J$48,Input!$H$6,0)/AB212-0.000001)+1," ")</f>
        <v xml:space="preserve"> </v>
      </c>
      <c r="AC148" s="74" t="str">
        <f ca="1">IFERROR(TRUNC(VLOOKUP(AC$146,Input!$A$9:$J$48,Input!$H$6,0)/AC212-0.000001)+1," ")</f>
        <v xml:space="preserve"> </v>
      </c>
      <c r="AD148" s="74" t="str">
        <f ca="1">IFERROR(TRUNC(VLOOKUP(AD$146,Input!$A$9:$J$48,Input!$H$6,0)/AD212-0.000001)+1," ")</f>
        <v xml:space="preserve"> </v>
      </c>
      <c r="AE148" s="74" t="str">
        <f ca="1">IFERROR(TRUNC(VLOOKUP(AE$146,Input!$A$9:$J$48,Input!$H$6,0)/AE212-0.000001)+1," ")</f>
        <v xml:space="preserve"> </v>
      </c>
      <c r="AF148" s="74" t="str">
        <f ca="1">IFERROR(TRUNC(VLOOKUP(AF$146,Input!$A$9:$J$48,Input!$H$6,0)/AF212-0.000001)+1," ")</f>
        <v xml:space="preserve"> </v>
      </c>
      <c r="AG148" s="74" t="str">
        <f ca="1">IFERROR(TRUNC(VLOOKUP(AG$146,Input!$A$9:$J$48,Input!$H$6,0)/AG212-0.000001)+1," ")</f>
        <v xml:space="preserve"> </v>
      </c>
      <c r="AH148" s="74" t="str">
        <f ca="1">IFERROR(TRUNC(VLOOKUP(AH$146,Input!$A$9:$J$48,Input!$H$6,0)/AH212-0.000001)+1," ")</f>
        <v xml:space="preserve"> </v>
      </c>
      <c r="AI148" s="74" t="str">
        <f ca="1">IFERROR(TRUNC(VLOOKUP(AI$146,Input!$A$9:$J$48,Input!$H$6,0)/AI212-0.000001)+1," ")</f>
        <v xml:space="preserve"> </v>
      </c>
      <c r="AJ148" s="74" t="str">
        <f ca="1">IFERROR(TRUNC(VLOOKUP(AJ$146,Input!$A$9:$J$48,Input!$H$6,0)/AJ212-0.000001)+1," ")</f>
        <v xml:space="preserve"> </v>
      </c>
      <c r="AK148" s="74" t="str">
        <f ca="1">IFERROR(TRUNC(VLOOKUP(AK$146,Input!$A$9:$J$48,Input!$H$6,0)/AK212-0.000001)+1," ")</f>
        <v xml:space="preserve"> </v>
      </c>
      <c r="AL148" s="74" t="str">
        <f ca="1">IFERROR(TRUNC(VLOOKUP(AL$146,Input!$A$9:$J$48,Input!$H$6,0)/AL212-0.000001)+1," ")</f>
        <v xml:space="preserve"> </v>
      </c>
      <c r="AM148" s="74" t="str">
        <f ca="1">IFERROR(TRUNC(VLOOKUP(AM$146,Input!$A$9:$J$48,Input!$H$6,0)/AM212-0.000001)+1," ")</f>
        <v xml:space="preserve"> </v>
      </c>
      <c r="AN148" s="74" t="str">
        <f ca="1">IFERROR(TRUNC(VLOOKUP(AN$146,Input!$A$9:$J$48,Input!$H$6,0)/AN212-0.000001)+1," ")</f>
        <v xml:space="preserve"> </v>
      </c>
      <c r="AO148" s="74" t="str">
        <f ca="1">IFERROR(TRUNC(VLOOKUP(AO$146,Input!$A$9:$J$48,Input!$H$6,0)/AO212-0.000001)+1," ")</f>
        <v xml:space="preserve"> </v>
      </c>
      <c r="AP148" s="74" t="str">
        <f ca="1">IFERROR(TRUNC(VLOOKUP(AP$146,Input!$A$9:$J$48,Input!$H$6,0)/AP212-0.000001)+1," ")</f>
        <v xml:space="preserve"> </v>
      </c>
      <c r="AQ148" s="74" t="str">
        <f ca="1">IFERROR(TRUNC(VLOOKUP(AQ$146,Input!$A$9:$J$48,Input!$H$6,0)/AQ212-0.000001)+1," ")</f>
        <v xml:space="preserve"> </v>
      </c>
      <c r="AR148" s="74" t="str">
        <f ca="1">IFERROR(TRUNC(VLOOKUP(AR$146,Input!$A$9:$J$48,Input!$H$6,0)/AR212-0.000001)+1," ")</f>
        <v xml:space="preserve"> </v>
      </c>
      <c r="AS148" s="74" t="str">
        <f ca="1">IFERROR(TRUNC(VLOOKUP(AS$146,Input!$A$9:$J$48,Input!$H$6,0)/AS212-0.000001)+1," ")</f>
        <v xml:space="preserve"> </v>
      </c>
    </row>
    <row r="149" spans="4:45">
      <c r="D149" s="74">
        <v>3</v>
      </c>
      <c r="E149" s="135" t="str">
        <f t="shared" si="16"/>
        <v>PA</v>
      </c>
      <c r="F149" s="74">
        <f ca="1">IFERROR(TRUNC(VLOOKUP(F$146,Input!$A$9:$J$48,Input!$H$6,0)/F213-0.000001)+1," ")</f>
        <v>55</v>
      </c>
      <c r="G149" s="74">
        <f ca="1">IFERROR(TRUNC(VLOOKUP(G$146,Input!$A$9:$J$48,Input!$H$6,0)/G213-0.000001)+1," ")</f>
        <v>195</v>
      </c>
      <c r="H149" s="74" t="str">
        <f ca="1">IFERROR(TRUNC(VLOOKUP(H$146,Input!$A$9:$J$48,Input!$H$6,0)/H213-0.000001)+1," ")</f>
        <v xml:space="preserve"> </v>
      </c>
      <c r="I149" s="74" t="str">
        <f ca="1">IFERROR(TRUNC(VLOOKUP(I$146,Input!$A$9:$J$48,Input!$H$6,0)/I213-0.000001)+1," ")</f>
        <v xml:space="preserve"> </v>
      </c>
      <c r="J149" s="74" t="str">
        <f ca="1">IFERROR(TRUNC(VLOOKUP(J$146,Input!$A$9:$J$48,Input!$H$6,0)/J213-0.000001)+1," ")</f>
        <v xml:space="preserve"> </v>
      </c>
      <c r="K149" s="74" t="str">
        <f ca="1">IFERROR(TRUNC(VLOOKUP(K$146,Input!$A$9:$J$48,Input!$H$6,0)/K213-0.000001)+1," ")</f>
        <v xml:space="preserve"> </v>
      </c>
      <c r="L149" s="74" t="str">
        <f ca="1">IFERROR(TRUNC(VLOOKUP(L$146,Input!$A$9:$J$48,Input!$H$6,0)/L213-0.000001)+1," ")</f>
        <v xml:space="preserve"> </v>
      </c>
      <c r="M149" s="74" t="str">
        <f ca="1">IFERROR(TRUNC(VLOOKUP(M$146,Input!$A$9:$J$48,Input!$H$6,0)/M213-0.000001)+1," ")</f>
        <v xml:space="preserve"> </v>
      </c>
      <c r="N149" s="74" t="str">
        <f ca="1">IFERROR(TRUNC(VLOOKUP(N$146,Input!$A$9:$J$48,Input!$H$6,0)/N213-0.000001)+1," ")</f>
        <v xml:space="preserve"> </v>
      </c>
      <c r="O149" s="74" t="str">
        <f ca="1">IFERROR(TRUNC(VLOOKUP(O$146,Input!$A$9:$J$48,Input!$H$6,0)/O213-0.000001)+1," ")</f>
        <v xml:space="preserve"> </v>
      </c>
      <c r="P149" s="74" t="str">
        <f ca="1">IFERROR(TRUNC(VLOOKUP(P$146,Input!$A$9:$J$48,Input!$H$6,0)/P213-0.000001)+1," ")</f>
        <v xml:space="preserve"> </v>
      </c>
      <c r="Q149" s="74" t="str">
        <f ca="1">IFERROR(TRUNC(VLOOKUP(Q$146,Input!$A$9:$J$48,Input!$H$6,0)/Q213-0.000001)+1," ")</f>
        <v xml:space="preserve"> </v>
      </c>
      <c r="R149" s="74" t="str">
        <f ca="1">IFERROR(TRUNC(VLOOKUP(R$146,Input!$A$9:$J$48,Input!$H$6,0)/R213-0.000001)+1," ")</f>
        <v xml:space="preserve"> </v>
      </c>
      <c r="S149" s="74" t="str">
        <f ca="1">IFERROR(TRUNC(VLOOKUP(S$146,Input!$A$9:$J$48,Input!$H$6,0)/S213-0.000001)+1," ")</f>
        <v xml:space="preserve"> </v>
      </c>
      <c r="T149" s="74" t="str">
        <f ca="1">IFERROR(TRUNC(VLOOKUP(T$146,Input!$A$9:$J$48,Input!$H$6,0)/T213-0.000001)+1," ")</f>
        <v xml:space="preserve"> </v>
      </c>
      <c r="U149" s="74" t="str">
        <f ca="1">IFERROR(TRUNC(VLOOKUP(U$146,Input!$A$9:$J$48,Input!$H$6,0)/U213-0.000001)+1," ")</f>
        <v xml:space="preserve"> </v>
      </c>
      <c r="V149" s="74" t="str">
        <f ca="1">IFERROR(TRUNC(VLOOKUP(V$146,Input!$A$9:$J$48,Input!$H$6,0)/V213-0.000001)+1," ")</f>
        <v xml:space="preserve"> </v>
      </c>
      <c r="W149" s="74" t="str">
        <f ca="1">IFERROR(TRUNC(VLOOKUP(W$146,Input!$A$9:$J$48,Input!$H$6,0)/W213-0.000001)+1," ")</f>
        <v xml:space="preserve"> </v>
      </c>
      <c r="X149" s="74" t="str">
        <f ca="1">IFERROR(TRUNC(VLOOKUP(X$146,Input!$A$9:$J$48,Input!$H$6,0)/X213-0.000001)+1," ")</f>
        <v xml:space="preserve"> </v>
      </c>
      <c r="Y149" s="74" t="str">
        <f ca="1">IFERROR(TRUNC(VLOOKUP(Y$146,Input!$A$9:$J$48,Input!$H$6,0)/Y213-0.000001)+1," ")</f>
        <v xml:space="preserve"> </v>
      </c>
      <c r="Z149" s="74" t="str">
        <f ca="1">IFERROR(TRUNC(VLOOKUP(Z$146,Input!$A$9:$J$48,Input!$H$6,0)/Z213-0.000001)+1," ")</f>
        <v xml:space="preserve"> </v>
      </c>
      <c r="AA149" s="74" t="str">
        <f ca="1">IFERROR(TRUNC(VLOOKUP(AA$146,Input!$A$9:$J$48,Input!$H$6,0)/AA213-0.000001)+1," ")</f>
        <v xml:space="preserve"> </v>
      </c>
      <c r="AB149" s="74" t="str">
        <f ca="1">IFERROR(TRUNC(VLOOKUP(AB$146,Input!$A$9:$J$48,Input!$H$6,0)/AB213-0.000001)+1," ")</f>
        <v xml:space="preserve"> </v>
      </c>
      <c r="AC149" s="74" t="str">
        <f ca="1">IFERROR(TRUNC(VLOOKUP(AC$146,Input!$A$9:$J$48,Input!$H$6,0)/AC213-0.000001)+1," ")</f>
        <v xml:space="preserve"> </v>
      </c>
      <c r="AD149" s="74" t="str">
        <f ca="1">IFERROR(TRUNC(VLOOKUP(AD$146,Input!$A$9:$J$48,Input!$H$6,0)/AD213-0.000001)+1," ")</f>
        <v xml:space="preserve"> </v>
      </c>
      <c r="AE149" s="74" t="str">
        <f ca="1">IFERROR(TRUNC(VLOOKUP(AE$146,Input!$A$9:$J$48,Input!$H$6,0)/AE213-0.000001)+1," ")</f>
        <v xml:space="preserve"> </v>
      </c>
      <c r="AF149" s="74" t="str">
        <f ca="1">IFERROR(TRUNC(VLOOKUP(AF$146,Input!$A$9:$J$48,Input!$H$6,0)/AF213-0.000001)+1," ")</f>
        <v xml:space="preserve"> </v>
      </c>
      <c r="AG149" s="74" t="str">
        <f ca="1">IFERROR(TRUNC(VLOOKUP(AG$146,Input!$A$9:$J$48,Input!$H$6,0)/AG213-0.000001)+1," ")</f>
        <v xml:space="preserve"> </v>
      </c>
      <c r="AH149" s="74" t="str">
        <f ca="1">IFERROR(TRUNC(VLOOKUP(AH$146,Input!$A$9:$J$48,Input!$H$6,0)/AH213-0.000001)+1," ")</f>
        <v xml:space="preserve"> </v>
      </c>
      <c r="AI149" s="74" t="str">
        <f ca="1">IFERROR(TRUNC(VLOOKUP(AI$146,Input!$A$9:$J$48,Input!$H$6,0)/AI213-0.000001)+1," ")</f>
        <v xml:space="preserve"> </v>
      </c>
      <c r="AJ149" s="74" t="str">
        <f ca="1">IFERROR(TRUNC(VLOOKUP(AJ$146,Input!$A$9:$J$48,Input!$H$6,0)/AJ213-0.000001)+1," ")</f>
        <v xml:space="preserve"> </v>
      </c>
      <c r="AK149" s="74" t="str">
        <f ca="1">IFERROR(TRUNC(VLOOKUP(AK$146,Input!$A$9:$J$48,Input!$H$6,0)/AK213-0.000001)+1," ")</f>
        <v xml:space="preserve"> </v>
      </c>
      <c r="AL149" s="74" t="str">
        <f ca="1">IFERROR(TRUNC(VLOOKUP(AL$146,Input!$A$9:$J$48,Input!$H$6,0)/AL213-0.000001)+1," ")</f>
        <v xml:space="preserve"> </v>
      </c>
      <c r="AM149" s="74" t="str">
        <f ca="1">IFERROR(TRUNC(VLOOKUP(AM$146,Input!$A$9:$J$48,Input!$H$6,0)/AM213-0.000001)+1," ")</f>
        <v xml:space="preserve"> </v>
      </c>
      <c r="AN149" s="74" t="str">
        <f ca="1">IFERROR(TRUNC(VLOOKUP(AN$146,Input!$A$9:$J$48,Input!$H$6,0)/AN213-0.000001)+1," ")</f>
        <v xml:space="preserve"> </v>
      </c>
      <c r="AO149" s="74" t="str">
        <f ca="1">IFERROR(TRUNC(VLOOKUP(AO$146,Input!$A$9:$J$48,Input!$H$6,0)/AO213-0.000001)+1," ")</f>
        <v xml:space="preserve"> </v>
      </c>
      <c r="AP149" s="74" t="str">
        <f ca="1">IFERROR(TRUNC(VLOOKUP(AP$146,Input!$A$9:$J$48,Input!$H$6,0)/AP213-0.000001)+1," ")</f>
        <v xml:space="preserve"> </v>
      </c>
      <c r="AQ149" s="74" t="str">
        <f ca="1">IFERROR(TRUNC(VLOOKUP(AQ$146,Input!$A$9:$J$48,Input!$H$6,0)/AQ213-0.000001)+1," ")</f>
        <v xml:space="preserve"> </v>
      </c>
      <c r="AR149" s="74" t="str">
        <f ca="1">IFERROR(TRUNC(VLOOKUP(AR$146,Input!$A$9:$J$48,Input!$H$6,0)/AR213-0.000001)+1," ")</f>
        <v xml:space="preserve"> </v>
      </c>
      <c r="AS149" s="74" t="str">
        <f ca="1">IFERROR(TRUNC(VLOOKUP(AS$146,Input!$A$9:$J$48,Input!$H$6,0)/AS213-0.000001)+1," ")</f>
        <v xml:space="preserve"> </v>
      </c>
    </row>
    <row r="150" spans="4:45">
      <c r="D150" s="74">
        <v>4</v>
      </c>
      <c r="E150" s="135" t="str">
        <f t="shared" si="16"/>
        <v>PB</v>
      </c>
      <c r="F150" s="74">
        <f ca="1">IFERROR(TRUNC(VLOOKUP(F$146,Input!$A$9:$J$48,Input!$H$6,0)/F214-0.000001)+1," ")</f>
        <v>73</v>
      </c>
      <c r="G150" s="74">
        <f ca="1">IFERROR(TRUNC(VLOOKUP(G$146,Input!$A$9:$J$48,Input!$H$6,0)/G214-0.000001)+1," ")</f>
        <v>292</v>
      </c>
      <c r="H150" s="74" t="str">
        <f ca="1">IFERROR(TRUNC(VLOOKUP(H$146,Input!$A$9:$J$48,Input!$H$6,0)/H214-0.000001)+1," ")</f>
        <v xml:space="preserve"> </v>
      </c>
      <c r="I150" s="74" t="str">
        <f ca="1">IFERROR(TRUNC(VLOOKUP(I$146,Input!$A$9:$J$48,Input!$H$6,0)/I214-0.000001)+1," ")</f>
        <v xml:space="preserve"> </v>
      </c>
      <c r="J150" s="74" t="str">
        <f ca="1">IFERROR(TRUNC(VLOOKUP(J$146,Input!$A$9:$J$48,Input!$H$6,0)/J214-0.000001)+1," ")</f>
        <v xml:space="preserve"> </v>
      </c>
      <c r="K150" s="74" t="str">
        <f ca="1">IFERROR(TRUNC(VLOOKUP(K$146,Input!$A$9:$J$48,Input!$H$6,0)/K214-0.000001)+1," ")</f>
        <v xml:space="preserve"> </v>
      </c>
      <c r="L150" s="74" t="str">
        <f ca="1">IFERROR(TRUNC(VLOOKUP(L$146,Input!$A$9:$J$48,Input!$H$6,0)/L214-0.000001)+1," ")</f>
        <v xml:space="preserve"> </v>
      </c>
      <c r="M150" s="74" t="str">
        <f ca="1">IFERROR(TRUNC(VLOOKUP(M$146,Input!$A$9:$J$48,Input!$H$6,0)/M214-0.000001)+1," ")</f>
        <v xml:space="preserve"> </v>
      </c>
      <c r="N150" s="74" t="str">
        <f ca="1">IFERROR(TRUNC(VLOOKUP(N$146,Input!$A$9:$J$48,Input!$H$6,0)/N214-0.000001)+1," ")</f>
        <v xml:space="preserve"> </v>
      </c>
      <c r="O150" s="74" t="str">
        <f ca="1">IFERROR(TRUNC(VLOOKUP(O$146,Input!$A$9:$J$48,Input!$H$6,0)/O214-0.000001)+1," ")</f>
        <v xml:space="preserve"> </v>
      </c>
      <c r="P150" s="74" t="str">
        <f ca="1">IFERROR(TRUNC(VLOOKUP(P$146,Input!$A$9:$J$48,Input!$H$6,0)/P214-0.000001)+1," ")</f>
        <v xml:space="preserve"> </v>
      </c>
      <c r="Q150" s="74" t="str">
        <f ca="1">IFERROR(TRUNC(VLOOKUP(Q$146,Input!$A$9:$J$48,Input!$H$6,0)/Q214-0.000001)+1," ")</f>
        <v xml:space="preserve"> </v>
      </c>
      <c r="R150" s="74" t="str">
        <f ca="1">IFERROR(TRUNC(VLOOKUP(R$146,Input!$A$9:$J$48,Input!$H$6,0)/R214-0.000001)+1," ")</f>
        <v xml:space="preserve"> </v>
      </c>
      <c r="S150" s="74" t="str">
        <f ca="1">IFERROR(TRUNC(VLOOKUP(S$146,Input!$A$9:$J$48,Input!$H$6,0)/S214-0.000001)+1," ")</f>
        <v xml:space="preserve"> </v>
      </c>
      <c r="T150" s="74" t="str">
        <f ca="1">IFERROR(TRUNC(VLOOKUP(T$146,Input!$A$9:$J$48,Input!$H$6,0)/T214-0.000001)+1," ")</f>
        <v xml:space="preserve"> </v>
      </c>
      <c r="U150" s="74" t="str">
        <f ca="1">IFERROR(TRUNC(VLOOKUP(U$146,Input!$A$9:$J$48,Input!$H$6,0)/U214-0.000001)+1," ")</f>
        <v xml:space="preserve"> </v>
      </c>
      <c r="V150" s="74" t="str">
        <f ca="1">IFERROR(TRUNC(VLOOKUP(V$146,Input!$A$9:$J$48,Input!$H$6,0)/V214-0.000001)+1," ")</f>
        <v xml:space="preserve"> </v>
      </c>
      <c r="W150" s="74" t="str">
        <f ca="1">IFERROR(TRUNC(VLOOKUP(W$146,Input!$A$9:$J$48,Input!$H$6,0)/W214-0.000001)+1," ")</f>
        <v xml:space="preserve"> </v>
      </c>
      <c r="X150" s="74" t="str">
        <f ca="1">IFERROR(TRUNC(VLOOKUP(X$146,Input!$A$9:$J$48,Input!$H$6,0)/X214-0.000001)+1," ")</f>
        <v xml:space="preserve"> </v>
      </c>
      <c r="Y150" s="74" t="str">
        <f ca="1">IFERROR(TRUNC(VLOOKUP(Y$146,Input!$A$9:$J$48,Input!$H$6,0)/Y214-0.000001)+1," ")</f>
        <v xml:space="preserve"> </v>
      </c>
      <c r="Z150" s="74" t="str">
        <f ca="1">IFERROR(TRUNC(VLOOKUP(Z$146,Input!$A$9:$J$48,Input!$H$6,0)/Z214-0.000001)+1," ")</f>
        <v xml:space="preserve"> </v>
      </c>
      <c r="AA150" s="74" t="str">
        <f ca="1">IFERROR(TRUNC(VLOOKUP(AA$146,Input!$A$9:$J$48,Input!$H$6,0)/AA214-0.000001)+1," ")</f>
        <v xml:space="preserve"> </v>
      </c>
      <c r="AB150" s="74" t="str">
        <f ca="1">IFERROR(TRUNC(VLOOKUP(AB$146,Input!$A$9:$J$48,Input!$H$6,0)/AB214-0.000001)+1," ")</f>
        <v xml:space="preserve"> </v>
      </c>
      <c r="AC150" s="74" t="str">
        <f ca="1">IFERROR(TRUNC(VLOOKUP(AC$146,Input!$A$9:$J$48,Input!$H$6,0)/AC214-0.000001)+1," ")</f>
        <v xml:space="preserve"> </v>
      </c>
      <c r="AD150" s="74" t="str">
        <f ca="1">IFERROR(TRUNC(VLOOKUP(AD$146,Input!$A$9:$J$48,Input!$H$6,0)/AD214-0.000001)+1," ")</f>
        <v xml:space="preserve"> </v>
      </c>
      <c r="AE150" s="74" t="str">
        <f ca="1">IFERROR(TRUNC(VLOOKUP(AE$146,Input!$A$9:$J$48,Input!$H$6,0)/AE214-0.000001)+1," ")</f>
        <v xml:space="preserve"> </v>
      </c>
      <c r="AF150" s="74" t="str">
        <f ca="1">IFERROR(TRUNC(VLOOKUP(AF$146,Input!$A$9:$J$48,Input!$H$6,0)/AF214-0.000001)+1," ")</f>
        <v xml:space="preserve"> </v>
      </c>
      <c r="AG150" s="74" t="str">
        <f ca="1">IFERROR(TRUNC(VLOOKUP(AG$146,Input!$A$9:$J$48,Input!$H$6,0)/AG214-0.000001)+1," ")</f>
        <v xml:space="preserve"> </v>
      </c>
      <c r="AH150" s="74" t="str">
        <f ca="1">IFERROR(TRUNC(VLOOKUP(AH$146,Input!$A$9:$J$48,Input!$H$6,0)/AH214-0.000001)+1," ")</f>
        <v xml:space="preserve"> </v>
      </c>
      <c r="AI150" s="74" t="str">
        <f ca="1">IFERROR(TRUNC(VLOOKUP(AI$146,Input!$A$9:$J$48,Input!$H$6,0)/AI214-0.000001)+1," ")</f>
        <v xml:space="preserve"> </v>
      </c>
      <c r="AJ150" s="74" t="str">
        <f ca="1">IFERROR(TRUNC(VLOOKUP(AJ$146,Input!$A$9:$J$48,Input!$H$6,0)/AJ214-0.000001)+1," ")</f>
        <v xml:space="preserve"> </v>
      </c>
      <c r="AK150" s="74" t="str">
        <f ca="1">IFERROR(TRUNC(VLOOKUP(AK$146,Input!$A$9:$J$48,Input!$H$6,0)/AK214-0.000001)+1," ")</f>
        <v xml:space="preserve"> </v>
      </c>
      <c r="AL150" s="74" t="str">
        <f ca="1">IFERROR(TRUNC(VLOOKUP(AL$146,Input!$A$9:$J$48,Input!$H$6,0)/AL214-0.000001)+1," ")</f>
        <v xml:space="preserve"> </v>
      </c>
      <c r="AM150" s="74" t="str">
        <f ca="1">IFERROR(TRUNC(VLOOKUP(AM$146,Input!$A$9:$J$48,Input!$H$6,0)/AM214-0.000001)+1," ")</f>
        <v xml:space="preserve"> </v>
      </c>
      <c r="AN150" s="74" t="str">
        <f ca="1">IFERROR(TRUNC(VLOOKUP(AN$146,Input!$A$9:$J$48,Input!$H$6,0)/AN214-0.000001)+1," ")</f>
        <v xml:space="preserve"> </v>
      </c>
      <c r="AO150" s="74" t="str">
        <f ca="1">IFERROR(TRUNC(VLOOKUP(AO$146,Input!$A$9:$J$48,Input!$H$6,0)/AO214-0.000001)+1," ")</f>
        <v xml:space="preserve"> </v>
      </c>
      <c r="AP150" s="74" t="str">
        <f ca="1">IFERROR(TRUNC(VLOOKUP(AP$146,Input!$A$9:$J$48,Input!$H$6,0)/AP214-0.000001)+1," ")</f>
        <v xml:space="preserve"> </v>
      </c>
      <c r="AQ150" s="74" t="str">
        <f ca="1">IFERROR(TRUNC(VLOOKUP(AQ$146,Input!$A$9:$J$48,Input!$H$6,0)/AQ214-0.000001)+1," ")</f>
        <v xml:space="preserve"> </v>
      </c>
      <c r="AR150" s="74" t="str">
        <f ca="1">IFERROR(TRUNC(VLOOKUP(AR$146,Input!$A$9:$J$48,Input!$H$6,0)/AR214-0.000001)+1," ")</f>
        <v xml:space="preserve"> </v>
      </c>
      <c r="AS150" s="74" t="str">
        <f ca="1">IFERROR(TRUNC(VLOOKUP(AS$146,Input!$A$9:$J$48,Input!$H$6,0)/AS214-0.000001)+1," ")</f>
        <v xml:space="preserve"> </v>
      </c>
    </row>
    <row r="151" spans="4:45">
      <c r="D151" s="74">
        <v>5</v>
      </c>
      <c r="E151" s="135" t="str">
        <f t="shared" si="16"/>
        <v>EU8623</v>
      </c>
      <c r="F151" s="74">
        <f ca="1">IFERROR(TRUNC(VLOOKUP(F$146,Input!$A$9:$J$48,Input!$H$6,0)/F215-0.000001)+1," ")</f>
        <v>73</v>
      </c>
      <c r="G151" s="74">
        <f ca="1">IFERROR(TRUNC(VLOOKUP(G$146,Input!$A$9:$J$48,Input!$H$6,0)/G215-0.000001)+1," ")</f>
        <v>292</v>
      </c>
      <c r="H151" s="74" t="str">
        <f ca="1">IFERROR(TRUNC(VLOOKUP(H$146,Input!$A$9:$J$48,Input!$H$6,0)/H215-0.000001)+1," ")</f>
        <v xml:space="preserve"> </v>
      </c>
      <c r="I151" s="74" t="str">
        <f ca="1">IFERROR(TRUNC(VLOOKUP(I$146,Input!$A$9:$J$48,Input!$H$6,0)/I215-0.000001)+1," ")</f>
        <v xml:space="preserve"> </v>
      </c>
      <c r="J151" s="74" t="str">
        <f ca="1">IFERROR(TRUNC(VLOOKUP(J$146,Input!$A$9:$J$48,Input!$H$6,0)/J215-0.000001)+1," ")</f>
        <v xml:space="preserve"> </v>
      </c>
      <c r="K151" s="74" t="str">
        <f ca="1">IFERROR(TRUNC(VLOOKUP(K$146,Input!$A$9:$J$48,Input!$H$6,0)/K215-0.000001)+1," ")</f>
        <v xml:space="preserve"> </v>
      </c>
      <c r="L151" s="74" t="str">
        <f ca="1">IFERROR(TRUNC(VLOOKUP(L$146,Input!$A$9:$J$48,Input!$H$6,0)/L215-0.000001)+1," ")</f>
        <v xml:space="preserve"> </v>
      </c>
      <c r="M151" s="74" t="str">
        <f ca="1">IFERROR(TRUNC(VLOOKUP(M$146,Input!$A$9:$J$48,Input!$H$6,0)/M215-0.000001)+1," ")</f>
        <v xml:space="preserve"> </v>
      </c>
      <c r="N151" s="74" t="str">
        <f ca="1">IFERROR(TRUNC(VLOOKUP(N$146,Input!$A$9:$J$48,Input!$H$6,0)/N215-0.000001)+1," ")</f>
        <v xml:space="preserve"> </v>
      </c>
      <c r="O151" s="74" t="str">
        <f ca="1">IFERROR(TRUNC(VLOOKUP(O$146,Input!$A$9:$J$48,Input!$H$6,0)/O215-0.000001)+1," ")</f>
        <v xml:space="preserve"> </v>
      </c>
      <c r="P151" s="74" t="str">
        <f ca="1">IFERROR(TRUNC(VLOOKUP(P$146,Input!$A$9:$J$48,Input!$H$6,0)/P215-0.000001)+1," ")</f>
        <v xml:space="preserve"> </v>
      </c>
      <c r="Q151" s="74" t="str">
        <f ca="1">IFERROR(TRUNC(VLOOKUP(Q$146,Input!$A$9:$J$48,Input!$H$6,0)/Q215-0.000001)+1," ")</f>
        <v xml:space="preserve"> </v>
      </c>
      <c r="R151" s="74" t="str">
        <f ca="1">IFERROR(TRUNC(VLOOKUP(R$146,Input!$A$9:$J$48,Input!$H$6,0)/R215-0.000001)+1," ")</f>
        <v xml:space="preserve"> </v>
      </c>
      <c r="S151" s="74" t="str">
        <f ca="1">IFERROR(TRUNC(VLOOKUP(S$146,Input!$A$9:$J$48,Input!$H$6,0)/S215-0.000001)+1," ")</f>
        <v xml:space="preserve"> </v>
      </c>
      <c r="T151" s="74" t="str">
        <f ca="1">IFERROR(TRUNC(VLOOKUP(T$146,Input!$A$9:$J$48,Input!$H$6,0)/T215-0.000001)+1," ")</f>
        <v xml:space="preserve"> </v>
      </c>
      <c r="U151" s="74" t="str">
        <f ca="1">IFERROR(TRUNC(VLOOKUP(U$146,Input!$A$9:$J$48,Input!$H$6,0)/U215-0.000001)+1," ")</f>
        <v xml:space="preserve"> </v>
      </c>
      <c r="V151" s="74" t="str">
        <f ca="1">IFERROR(TRUNC(VLOOKUP(V$146,Input!$A$9:$J$48,Input!$H$6,0)/V215-0.000001)+1," ")</f>
        <v xml:space="preserve"> </v>
      </c>
      <c r="W151" s="74" t="str">
        <f ca="1">IFERROR(TRUNC(VLOOKUP(W$146,Input!$A$9:$J$48,Input!$H$6,0)/W215-0.000001)+1," ")</f>
        <v xml:space="preserve"> </v>
      </c>
      <c r="X151" s="74" t="str">
        <f ca="1">IFERROR(TRUNC(VLOOKUP(X$146,Input!$A$9:$J$48,Input!$H$6,0)/X215-0.000001)+1," ")</f>
        <v xml:space="preserve"> </v>
      </c>
      <c r="Y151" s="74" t="str">
        <f ca="1">IFERROR(TRUNC(VLOOKUP(Y$146,Input!$A$9:$J$48,Input!$H$6,0)/Y215-0.000001)+1," ")</f>
        <v xml:space="preserve"> </v>
      </c>
      <c r="Z151" s="74" t="str">
        <f ca="1">IFERROR(TRUNC(VLOOKUP(Z$146,Input!$A$9:$J$48,Input!$H$6,0)/Z215-0.000001)+1," ")</f>
        <v xml:space="preserve"> </v>
      </c>
      <c r="AA151" s="74" t="str">
        <f ca="1">IFERROR(TRUNC(VLOOKUP(AA$146,Input!$A$9:$J$48,Input!$H$6,0)/AA215-0.000001)+1," ")</f>
        <v xml:space="preserve"> </v>
      </c>
      <c r="AB151" s="74" t="str">
        <f ca="1">IFERROR(TRUNC(VLOOKUP(AB$146,Input!$A$9:$J$48,Input!$H$6,0)/AB215-0.000001)+1," ")</f>
        <v xml:space="preserve"> </v>
      </c>
      <c r="AC151" s="74" t="str">
        <f ca="1">IFERROR(TRUNC(VLOOKUP(AC$146,Input!$A$9:$J$48,Input!$H$6,0)/AC215-0.000001)+1," ")</f>
        <v xml:space="preserve"> </v>
      </c>
      <c r="AD151" s="74" t="str">
        <f ca="1">IFERROR(TRUNC(VLOOKUP(AD$146,Input!$A$9:$J$48,Input!$H$6,0)/AD215-0.000001)+1," ")</f>
        <v xml:space="preserve"> </v>
      </c>
      <c r="AE151" s="74" t="str">
        <f ca="1">IFERROR(TRUNC(VLOOKUP(AE$146,Input!$A$9:$J$48,Input!$H$6,0)/AE215-0.000001)+1," ")</f>
        <v xml:space="preserve"> </v>
      </c>
      <c r="AF151" s="74" t="str">
        <f ca="1">IFERROR(TRUNC(VLOOKUP(AF$146,Input!$A$9:$J$48,Input!$H$6,0)/AF215-0.000001)+1," ")</f>
        <v xml:space="preserve"> </v>
      </c>
      <c r="AG151" s="74" t="str">
        <f ca="1">IFERROR(TRUNC(VLOOKUP(AG$146,Input!$A$9:$J$48,Input!$H$6,0)/AG215-0.000001)+1," ")</f>
        <v xml:space="preserve"> </v>
      </c>
      <c r="AH151" s="74" t="str">
        <f ca="1">IFERROR(TRUNC(VLOOKUP(AH$146,Input!$A$9:$J$48,Input!$H$6,0)/AH215-0.000001)+1," ")</f>
        <v xml:space="preserve"> </v>
      </c>
      <c r="AI151" s="74" t="str">
        <f ca="1">IFERROR(TRUNC(VLOOKUP(AI$146,Input!$A$9:$J$48,Input!$H$6,0)/AI215-0.000001)+1," ")</f>
        <v xml:space="preserve"> </v>
      </c>
      <c r="AJ151" s="74" t="str">
        <f ca="1">IFERROR(TRUNC(VLOOKUP(AJ$146,Input!$A$9:$J$48,Input!$H$6,0)/AJ215-0.000001)+1," ")</f>
        <v xml:space="preserve"> </v>
      </c>
      <c r="AK151" s="74" t="str">
        <f ca="1">IFERROR(TRUNC(VLOOKUP(AK$146,Input!$A$9:$J$48,Input!$H$6,0)/AK215-0.000001)+1," ")</f>
        <v xml:space="preserve"> </v>
      </c>
      <c r="AL151" s="74" t="str">
        <f ca="1">IFERROR(TRUNC(VLOOKUP(AL$146,Input!$A$9:$J$48,Input!$H$6,0)/AL215-0.000001)+1," ")</f>
        <v xml:space="preserve"> </v>
      </c>
      <c r="AM151" s="74" t="str">
        <f ca="1">IFERROR(TRUNC(VLOOKUP(AM$146,Input!$A$9:$J$48,Input!$H$6,0)/AM215-0.000001)+1," ")</f>
        <v xml:space="preserve"> </v>
      </c>
      <c r="AN151" s="74" t="str">
        <f ca="1">IFERROR(TRUNC(VLOOKUP(AN$146,Input!$A$9:$J$48,Input!$H$6,0)/AN215-0.000001)+1," ")</f>
        <v xml:space="preserve"> </v>
      </c>
      <c r="AO151" s="74" t="str">
        <f ca="1">IFERROR(TRUNC(VLOOKUP(AO$146,Input!$A$9:$J$48,Input!$H$6,0)/AO215-0.000001)+1," ")</f>
        <v xml:space="preserve"> </v>
      </c>
      <c r="AP151" s="74" t="str">
        <f ca="1">IFERROR(TRUNC(VLOOKUP(AP$146,Input!$A$9:$J$48,Input!$H$6,0)/AP215-0.000001)+1," ")</f>
        <v xml:space="preserve"> </v>
      </c>
      <c r="AQ151" s="74" t="str">
        <f ca="1">IFERROR(TRUNC(VLOOKUP(AQ$146,Input!$A$9:$J$48,Input!$H$6,0)/AQ215-0.000001)+1," ")</f>
        <v xml:space="preserve"> </v>
      </c>
      <c r="AR151" s="74" t="str">
        <f ca="1">IFERROR(TRUNC(VLOOKUP(AR$146,Input!$A$9:$J$48,Input!$H$6,0)/AR215-0.000001)+1," ")</f>
        <v xml:space="preserve"> </v>
      </c>
      <c r="AS151" s="74" t="str">
        <f ca="1">IFERROR(TRUNC(VLOOKUP(AS$146,Input!$A$9:$J$48,Input!$H$6,0)/AS215-0.000001)+1," ")</f>
        <v xml:space="preserve"> </v>
      </c>
    </row>
    <row r="152" spans="4:45">
      <c r="D152" s="74">
        <v>6</v>
      </c>
      <c r="E152" s="135" t="str">
        <f t="shared" si="16"/>
        <v>EU12423</v>
      </c>
      <c r="F152" s="74">
        <f ca="1">IFERROR(TRUNC(VLOOKUP(F$146,Input!$A$9:$J$48,Input!$H$6,0)/F216-0.000001)+1," ")</f>
        <v>73</v>
      </c>
      <c r="G152" s="74">
        <f ca="1">IFERROR(TRUNC(VLOOKUP(G$146,Input!$A$9:$J$48,Input!$H$6,0)/G216-0.000001)+1," ")</f>
        <v>350</v>
      </c>
      <c r="H152" s="74" t="str">
        <f ca="1">IFERROR(TRUNC(VLOOKUP(H$146,Input!$A$9:$J$48,Input!$H$6,0)/H216-0.000001)+1," ")</f>
        <v xml:space="preserve"> </v>
      </c>
      <c r="I152" s="74" t="str">
        <f ca="1">IFERROR(TRUNC(VLOOKUP(I$146,Input!$A$9:$J$48,Input!$H$6,0)/I216-0.000001)+1," ")</f>
        <v xml:space="preserve"> </v>
      </c>
      <c r="J152" s="74" t="str">
        <f ca="1">IFERROR(TRUNC(VLOOKUP(J$146,Input!$A$9:$J$48,Input!$H$6,0)/J216-0.000001)+1," ")</f>
        <v xml:space="preserve"> </v>
      </c>
      <c r="K152" s="74" t="str">
        <f ca="1">IFERROR(TRUNC(VLOOKUP(K$146,Input!$A$9:$J$48,Input!$H$6,0)/K216-0.000001)+1," ")</f>
        <v xml:space="preserve"> </v>
      </c>
      <c r="L152" s="74" t="str">
        <f ca="1">IFERROR(TRUNC(VLOOKUP(L$146,Input!$A$9:$J$48,Input!$H$6,0)/L216-0.000001)+1," ")</f>
        <v xml:space="preserve"> </v>
      </c>
      <c r="M152" s="74" t="str">
        <f ca="1">IFERROR(TRUNC(VLOOKUP(M$146,Input!$A$9:$J$48,Input!$H$6,0)/M216-0.000001)+1," ")</f>
        <v xml:space="preserve"> </v>
      </c>
      <c r="N152" s="74" t="str">
        <f ca="1">IFERROR(TRUNC(VLOOKUP(N$146,Input!$A$9:$J$48,Input!$H$6,0)/N216-0.000001)+1," ")</f>
        <v xml:space="preserve"> </v>
      </c>
      <c r="O152" s="74" t="str">
        <f ca="1">IFERROR(TRUNC(VLOOKUP(O$146,Input!$A$9:$J$48,Input!$H$6,0)/O216-0.000001)+1," ")</f>
        <v xml:space="preserve"> </v>
      </c>
      <c r="P152" s="74" t="str">
        <f ca="1">IFERROR(TRUNC(VLOOKUP(P$146,Input!$A$9:$J$48,Input!$H$6,0)/P216-0.000001)+1," ")</f>
        <v xml:space="preserve"> </v>
      </c>
      <c r="Q152" s="74" t="str">
        <f ca="1">IFERROR(TRUNC(VLOOKUP(Q$146,Input!$A$9:$J$48,Input!$H$6,0)/Q216-0.000001)+1," ")</f>
        <v xml:space="preserve"> </v>
      </c>
      <c r="R152" s="74" t="str">
        <f ca="1">IFERROR(TRUNC(VLOOKUP(R$146,Input!$A$9:$J$48,Input!$H$6,0)/R216-0.000001)+1," ")</f>
        <v xml:space="preserve"> </v>
      </c>
      <c r="S152" s="74" t="str">
        <f ca="1">IFERROR(TRUNC(VLOOKUP(S$146,Input!$A$9:$J$48,Input!$H$6,0)/S216-0.000001)+1," ")</f>
        <v xml:space="preserve"> </v>
      </c>
      <c r="T152" s="74" t="str">
        <f ca="1">IFERROR(TRUNC(VLOOKUP(T$146,Input!$A$9:$J$48,Input!$H$6,0)/T216-0.000001)+1," ")</f>
        <v xml:space="preserve"> </v>
      </c>
      <c r="U152" s="74" t="str">
        <f ca="1">IFERROR(TRUNC(VLOOKUP(U$146,Input!$A$9:$J$48,Input!$H$6,0)/U216-0.000001)+1," ")</f>
        <v xml:space="preserve"> </v>
      </c>
      <c r="V152" s="74" t="str">
        <f ca="1">IFERROR(TRUNC(VLOOKUP(V$146,Input!$A$9:$J$48,Input!$H$6,0)/V216-0.000001)+1," ")</f>
        <v xml:space="preserve"> </v>
      </c>
      <c r="W152" s="74" t="str">
        <f ca="1">IFERROR(TRUNC(VLOOKUP(W$146,Input!$A$9:$J$48,Input!$H$6,0)/W216-0.000001)+1," ")</f>
        <v xml:space="preserve"> </v>
      </c>
      <c r="X152" s="74" t="str">
        <f ca="1">IFERROR(TRUNC(VLOOKUP(X$146,Input!$A$9:$J$48,Input!$H$6,0)/X216-0.000001)+1," ")</f>
        <v xml:space="preserve"> </v>
      </c>
      <c r="Y152" s="74" t="str">
        <f ca="1">IFERROR(TRUNC(VLOOKUP(Y$146,Input!$A$9:$J$48,Input!$H$6,0)/Y216-0.000001)+1," ")</f>
        <v xml:space="preserve"> </v>
      </c>
      <c r="Z152" s="74" t="str">
        <f ca="1">IFERROR(TRUNC(VLOOKUP(Z$146,Input!$A$9:$J$48,Input!$H$6,0)/Z216-0.000001)+1," ")</f>
        <v xml:space="preserve"> </v>
      </c>
      <c r="AA152" s="74" t="str">
        <f ca="1">IFERROR(TRUNC(VLOOKUP(AA$146,Input!$A$9:$J$48,Input!$H$6,0)/AA216-0.000001)+1," ")</f>
        <v xml:space="preserve"> </v>
      </c>
      <c r="AB152" s="74" t="str">
        <f ca="1">IFERROR(TRUNC(VLOOKUP(AB$146,Input!$A$9:$J$48,Input!$H$6,0)/AB216-0.000001)+1," ")</f>
        <v xml:space="preserve"> </v>
      </c>
      <c r="AC152" s="74" t="str">
        <f ca="1">IFERROR(TRUNC(VLOOKUP(AC$146,Input!$A$9:$J$48,Input!$H$6,0)/AC216-0.000001)+1," ")</f>
        <v xml:space="preserve"> </v>
      </c>
      <c r="AD152" s="74" t="str">
        <f ca="1">IFERROR(TRUNC(VLOOKUP(AD$146,Input!$A$9:$J$48,Input!$H$6,0)/AD216-0.000001)+1," ")</f>
        <v xml:space="preserve"> </v>
      </c>
      <c r="AE152" s="74" t="str">
        <f ca="1">IFERROR(TRUNC(VLOOKUP(AE$146,Input!$A$9:$J$48,Input!$H$6,0)/AE216-0.000001)+1," ")</f>
        <v xml:space="preserve"> </v>
      </c>
      <c r="AF152" s="74" t="str">
        <f ca="1">IFERROR(TRUNC(VLOOKUP(AF$146,Input!$A$9:$J$48,Input!$H$6,0)/AF216-0.000001)+1," ")</f>
        <v xml:space="preserve"> </v>
      </c>
      <c r="AG152" s="74" t="str">
        <f ca="1">IFERROR(TRUNC(VLOOKUP(AG$146,Input!$A$9:$J$48,Input!$H$6,0)/AG216-0.000001)+1," ")</f>
        <v xml:space="preserve"> </v>
      </c>
      <c r="AH152" s="74" t="str">
        <f ca="1">IFERROR(TRUNC(VLOOKUP(AH$146,Input!$A$9:$J$48,Input!$H$6,0)/AH216-0.000001)+1," ")</f>
        <v xml:space="preserve"> </v>
      </c>
      <c r="AI152" s="74" t="str">
        <f ca="1">IFERROR(TRUNC(VLOOKUP(AI$146,Input!$A$9:$J$48,Input!$H$6,0)/AI216-0.000001)+1," ")</f>
        <v xml:space="preserve"> </v>
      </c>
      <c r="AJ152" s="74" t="str">
        <f ca="1">IFERROR(TRUNC(VLOOKUP(AJ$146,Input!$A$9:$J$48,Input!$H$6,0)/AJ216-0.000001)+1," ")</f>
        <v xml:space="preserve"> </v>
      </c>
      <c r="AK152" s="74" t="str">
        <f ca="1">IFERROR(TRUNC(VLOOKUP(AK$146,Input!$A$9:$J$48,Input!$H$6,0)/AK216-0.000001)+1," ")</f>
        <v xml:space="preserve"> </v>
      </c>
      <c r="AL152" s="74" t="str">
        <f ca="1">IFERROR(TRUNC(VLOOKUP(AL$146,Input!$A$9:$J$48,Input!$H$6,0)/AL216-0.000001)+1," ")</f>
        <v xml:space="preserve"> </v>
      </c>
      <c r="AM152" s="74" t="str">
        <f ca="1">IFERROR(TRUNC(VLOOKUP(AM$146,Input!$A$9:$J$48,Input!$H$6,0)/AM216-0.000001)+1," ")</f>
        <v xml:space="preserve"> </v>
      </c>
      <c r="AN152" s="74" t="str">
        <f ca="1">IFERROR(TRUNC(VLOOKUP(AN$146,Input!$A$9:$J$48,Input!$H$6,0)/AN216-0.000001)+1," ")</f>
        <v xml:space="preserve"> </v>
      </c>
      <c r="AO152" s="74" t="str">
        <f ca="1">IFERROR(TRUNC(VLOOKUP(AO$146,Input!$A$9:$J$48,Input!$H$6,0)/AO216-0.000001)+1," ")</f>
        <v xml:space="preserve"> </v>
      </c>
      <c r="AP152" s="74" t="str">
        <f ca="1">IFERROR(TRUNC(VLOOKUP(AP$146,Input!$A$9:$J$48,Input!$H$6,0)/AP216-0.000001)+1," ")</f>
        <v xml:space="preserve"> </v>
      </c>
      <c r="AQ152" s="74" t="str">
        <f ca="1">IFERROR(TRUNC(VLOOKUP(AQ$146,Input!$A$9:$J$48,Input!$H$6,0)/AQ216-0.000001)+1," ")</f>
        <v xml:space="preserve"> </v>
      </c>
      <c r="AR152" s="74" t="str">
        <f ca="1">IFERROR(TRUNC(VLOOKUP(AR$146,Input!$A$9:$J$48,Input!$H$6,0)/AR216-0.000001)+1," ")</f>
        <v xml:space="preserve"> </v>
      </c>
      <c r="AS152" s="74" t="str">
        <f ca="1">IFERROR(TRUNC(VLOOKUP(AS$146,Input!$A$9:$J$48,Input!$H$6,0)/AS216-0.000001)+1," ")</f>
        <v xml:space="preserve"> </v>
      </c>
    </row>
    <row r="153" spans="4:45">
      <c r="D153" s="74">
        <v>7</v>
      </c>
      <c r="E153" s="135" t="str">
        <f t="shared" si="16"/>
        <v>EU6434</v>
      </c>
      <c r="F153" s="74">
        <f ca="1">IFERROR(TRUNC(VLOOKUP(F$146,Input!$A$9:$J$48,Input!$H$6,0)/F217-0.000001)+1," ")</f>
        <v>88</v>
      </c>
      <c r="G153" s="74">
        <f ca="1">IFERROR(TRUNC(VLOOKUP(G$146,Input!$A$9:$J$48,Input!$H$6,0)/G217-0.000001)+1," ")</f>
        <v>438</v>
      </c>
      <c r="H153" s="74" t="str">
        <f ca="1">IFERROR(TRUNC(VLOOKUP(H$146,Input!$A$9:$J$48,Input!$H$6,0)/H217-0.000001)+1," ")</f>
        <v xml:space="preserve"> </v>
      </c>
      <c r="I153" s="74" t="str">
        <f ca="1">IFERROR(TRUNC(VLOOKUP(I$146,Input!$A$9:$J$48,Input!$H$6,0)/I217-0.000001)+1," ")</f>
        <v xml:space="preserve"> </v>
      </c>
      <c r="J153" s="74" t="str">
        <f ca="1">IFERROR(TRUNC(VLOOKUP(J$146,Input!$A$9:$J$48,Input!$H$6,0)/J217-0.000001)+1," ")</f>
        <v xml:space="preserve"> </v>
      </c>
      <c r="K153" s="74" t="str">
        <f ca="1">IFERROR(TRUNC(VLOOKUP(K$146,Input!$A$9:$J$48,Input!$H$6,0)/K217-0.000001)+1," ")</f>
        <v xml:space="preserve"> </v>
      </c>
      <c r="L153" s="74" t="str">
        <f ca="1">IFERROR(TRUNC(VLOOKUP(L$146,Input!$A$9:$J$48,Input!$H$6,0)/L217-0.000001)+1," ")</f>
        <v xml:space="preserve"> </v>
      </c>
      <c r="M153" s="74" t="str">
        <f ca="1">IFERROR(TRUNC(VLOOKUP(M$146,Input!$A$9:$J$48,Input!$H$6,0)/M217-0.000001)+1," ")</f>
        <v xml:space="preserve"> </v>
      </c>
      <c r="N153" s="74" t="str">
        <f ca="1">IFERROR(TRUNC(VLOOKUP(N$146,Input!$A$9:$J$48,Input!$H$6,0)/N217-0.000001)+1," ")</f>
        <v xml:space="preserve"> </v>
      </c>
      <c r="O153" s="74" t="str">
        <f ca="1">IFERROR(TRUNC(VLOOKUP(O$146,Input!$A$9:$J$48,Input!$H$6,0)/O217-0.000001)+1," ")</f>
        <v xml:space="preserve"> </v>
      </c>
      <c r="P153" s="74" t="str">
        <f ca="1">IFERROR(TRUNC(VLOOKUP(P$146,Input!$A$9:$J$48,Input!$H$6,0)/P217-0.000001)+1," ")</f>
        <v xml:space="preserve"> </v>
      </c>
      <c r="Q153" s="74" t="str">
        <f ca="1">IFERROR(TRUNC(VLOOKUP(Q$146,Input!$A$9:$J$48,Input!$H$6,0)/Q217-0.000001)+1," ")</f>
        <v xml:space="preserve"> </v>
      </c>
      <c r="R153" s="74" t="str">
        <f ca="1">IFERROR(TRUNC(VLOOKUP(R$146,Input!$A$9:$J$48,Input!$H$6,0)/R217-0.000001)+1," ")</f>
        <v xml:space="preserve"> </v>
      </c>
      <c r="S153" s="74" t="str">
        <f ca="1">IFERROR(TRUNC(VLOOKUP(S$146,Input!$A$9:$J$48,Input!$H$6,0)/S217-0.000001)+1," ")</f>
        <v xml:space="preserve"> </v>
      </c>
      <c r="T153" s="74" t="str">
        <f ca="1">IFERROR(TRUNC(VLOOKUP(T$146,Input!$A$9:$J$48,Input!$H$6,0)/T217-0.000001)+1," ")</f>
        <v xml:space="preserve"> </v>
      </c>
      <c r="U153" s="74" t="str">
        <f ca="1">IFERROR(TRUNC(VLOOKUP(U$146,Input!$A$9:$J$48,Input!$H$6,0)/U217-0.000001)+1," ")</f>
        <v xml:space="preserve"> </v>
      </c>
      <c r="V153" s="74" t="str">
        <f ca="1">IFERROR(TRUNC(VLOOKUP(V$146,Input!$A$9:$J$48,Input!$H$6,0)/V217-0.000001)+1," ")</f>
        <v xml:space="preserve"> </v>
      </c>
      <c r="W153" s="74" t="str">
        <f ca="1">IFERROR(TRUNC(VLOOKUP(W$146,Input!$A$9:$J$48,Input!$H$6,0)/W217-0.000001)+1," ")</f>
        <v xml:space="preserve"> </v>
      </c>
      <c r="X153" s="74" t="str">
        <f ca="1">IFERROR(TRUNC(VLOOKUP(X$146,Input!$A$9:$J$48,Input!$H$6,0)/X217-0.000001)+1," ")</f>
        <v xml:space="preserve"> </v>
      </c>
      <c r="Y153" s="74" t="str">
        <f ca="1">IFERROR(TRUNC(VLOOKUP(Y$146,Input!$A$9:$J$48,Input!$H$6,0)/Y217-0.000001)+1," ")</f>
        <v xml:space="preserve"> </v>
      </c>
      <c r="Z153" s="74" t="str">
        <f ca="1">IFERROR(TRUNC(VLOOKUP(Z$146,Input!$A$9:$J$48,Input!$H$6,0)/Z217-0.000001)+1," ")</f>
        <v xml:space="preserve"> </v>
      </c>
      <c r="AA153" s="74" t="str">
        <f ca="1">IFERROR(TRUNC(VLOOKUP(AA$146,Input!$A$9:$J$48,Input!$H$6,0)/AA217-0.000001)+1," ")</f>
        <v xml:space="preserve"> </v>
      </c>
      <c r="AB153" s="74" t="str">
        <f ca="1">IFERROR(TRUNC(VLOOKUP(AB$146,Input!$A$9:$J$48,Input!$H$6,0)/AB217-0.000001)+1," ")</f>
        <v xml:space="preserve"> </v>
      </c>
      <c r="AC153" s="74" t="str">
        <f ca="1">IFERROR(TRUNC(VLOOKUP(AC$146,Input!$A$9:$J$48,Input!$H$6,0)/AC217-0.000001)+1," ")</f>
        <v xml:space="preserve"> </v>
      </c>
      <c r="AD153" s="74" t="str">
        <f ca="1">IFERROR(TRUNC(VLOOKUP(AD$146,Input!$A$9:$J$48,Input!$H$6,0)/AD217-0.000001)+1," ")</f>
        <v xml:space="preserve"> </v>
      </c>
      <c r="AE153" s="74" t="str">
        <f ca="1">IFERROR(TRUNC(VLOOKUP(AE$146,Input!$A$9:$J$48,Input!$H$6,0)/AE217-0.000001)+1," ")</f>
        <v xml:space="preserve"> </v>
      </c>
      <c r="AF153" s="74" t="str">
        <f ca="1">IFERROR(TRUNC(VLOOKUP(AF$146,Input!$A$9:$J$48,Input!$H$6,0)/AF217-0.000001)+1," ")</f>
        <v xml:space="preserve"> </v>
      </c>
      <c r="AG153" s="74" t="str">
        <f ca="1">IFERROR(TRUNC(VLOOKUP(AG$146,Input!$A$9:$J$48,Input!$H$6,0)/AG217-0.000001)+1," ")</f>
        <v xml:space="preserve"> </v>
      </c>
      <c r="AH153" s="74" t="str">
        <f ca="1">IFERROR(TRUNC(VLOOKUP(AH$146,Input!$A$9:$J$48,Input!$H$6,0)/AH217-0.000001)+1," ")</f>
        <v xml:space="preserve"> </v>
      </c>
      <c r="AI153" s="74" t="str">
        <f ca="1">IFERROR(TRUNC(VLOOKUP(AI$146,Input!$A$9:$J$48,Input!$H$6,0)/AI217-0.000001)+1," ")</f>
        <v xml:space="preserve"> </v>
      </c>
      <c r="AJ153" s="74" t="str">
        <f ca="1">IFERROR(TRUNC(VLOOKUP(AJ$146,Input!$A$9:$J$48,Input!$H$6,0)/AJ217-0.000001)+1," ")</f>
        <v xml:space="preserve"> </v>
      </c>
      <c r="AK153" s="74" t="str">
        <f ca="1">IFERROR(TRUNC(VLOOKUP(AK$146,Input!$A$9:$J$48,Input!$H$6,0)/AK217-0.000001)+1," ")</f>
        <v xml:space="preserve"> </v>
      </c>
      <c r="AL153" s="74" t="str">
        <f ca="1">IFERROR(TRUNC(VLOOKUP(AL$146,Input!$A$9:$J$48,Input!$H$6,0)/AL217-0.000001)+1," ")</f>
        <v xml:space="preserve"> </v>
      </c>
      <c r="AM153" s="74" t="str">
        <f ca="1">IFERROR(TRUNC(VLOOKUP(AM$146,Input!$A$9:$J$48,Input!$H$6,0)/AM217-0.000001)+1," ")</f>
        <v xml:space="preserve"> </v>
      </c>
      <c r="AN153" s="74" t="str">
        <f ca="1">IFERROR(TRUNC(VLOOKUP(AN$146,Input!$A$9:$J$48,Input!$H$6,0)/AN217-0.000001)+1," ")</f>
        <v xml:space="preserve"> </v>
      </c>
      <c r="AO153" s="74" t="str">
        <f ca="1">IFERROR(TRUNC(VLOOKUP(AO$146,Input!$A$9:$J$48,Input!$H$6,0)/AO217-0.000001)+1," ")</f>
        <v xml:space="preserve"> </v>
      </c>
      <c r="AP153" s="74" t="str">
        <f ca="1">IFERROR(TRUNC(VLOOKUP(AP$146,Input!$A$9:$J$48,Input!$H$6,0)/AP217-0.000001)+1," ")</f>
        <v xml:space="preserve"> </v>
      </c>
      <c r="AQ153" s="74" t="str">
        <f ca="1">IFERROR(TRUNC(VLOOKUP(AQ$146,Input!$A$9:$J$48,Input!$H$6,0)/AQ217-0.000001)+1," ")</f>
        <v xml:space="preserve"> </v>
      </c>
      <c r="AR153" s="74" t="str">
        <f ca="1">IFERROR(TRUNC(VLOOKUP(AR$146,Input!$A$9:$J$48,Input!$H$6,0)/AR217-0.000001)+1," ")</f>
        <v xml:space="preserve"> </v>
      </c>
      <c r="AS153" s="74" t="str">
        <f ca="1">IFERROR(TRUNC(VLOOKUP(AS$146,Input!$A$9:$J$48,Input!$H$6,0)/AS217-0.000001)+1," ")</f>
        <v xml:space="preserve"> </v>
      </c>
    </row>
    <row r="154" spans="4:45">
      <c r="D154" s="74">
        <v>8</v>
      </c>
      <c r="E154" s="135" t="str">
        <f t="shared" si="16"/>
        <v>D</v>
      </c>
      <c r="F154" s="74">
        <f ca="1">IFERROR(TRUNC(VLOOKUP(F$146,Input!$A$9:$J$48,Input!$H$6,0)/F218-0.000001)+1," ")</f>
        <v>110</v>
      </c>
      <c r="G154" s="74">
        <f ca="1">IFERROR(TRUNC(VLOOKUP(G$146,Input!$A$9:$J$48,Input!$H$6,0)/G218-0.000001)+1," ")</f>
        <v>438</v>
      </c>
      <c r="H154" s="74" t="str">
        <f ca="1">IFERROR(TRUNC(VLOOKUP(H$146,Input!$A$9:$J$48,Input!$H$6,0)/H218-0.000001)+1," ")</f>
        <v xml:space="preserve"> </v>
      </c>
      <c r="I154" s="74" t="str">
        <f ca="1">IFERROR(TRUNC(VLOOKUP(I$146,Input!$A$9:$J$48,Input!$H$6,0)/I218-0.000001)+1," ")</f>
        <v xml:space="preserve"> </v>
      </c>
      <c r="J154" s="74" t="str">
        <f ca="1">IFERROR(TRUNC(VLOOKUP(J$146,Input!$A$9:$J$48,Input!$H$6,0)/J218-0.000001)+1," ")</f>
        <v xml:space="preserve"> </v>
      </c>
      <c r="K154" s="74" t="str">
        <f ca="1">IFERROR(TRUNC(VLOOKUP(K$146,Input!$A$9:$J$48,Input!$H$6,0)/K218-0.000001)+1," ")</f>
        <v xml:space="preserve"> </v>
      </c>
      <c r="L154" s="74" t="str">
        <f ca="1">IFERROR(TRUNC(VLOOKUP(L$146,Input!$A$9:$J$48,Input!$H$6,0)/L218-0.000001)+1," ")</f>
        <v xml:space="preserve"> </v>
      </c>
      <c r="M154" s="74" t="str">
        <f ca="1">IFERROR(TRUNC(VLOOKUP(M$146,Input!$A$9:$J$48,Input!$H$6,0)/M218-0.000001)+1," ")</f>
        <v xml:space="preserve"> </v>
      </c>
      <c r="N154" s="74" t="str">
        <f ca="1">IFERROR(TRUNC(VLOOKUP(N$146,Input!$A$9:$J$48,Input!$H$6,0)/N218-0.000001)+1," ")</f>
        <v xml:space="preserve"> </v>
      </c>
      <c r="O154" s="74" t="str">
        <f ca="1">IFERROR(TRUNC(VLOOKUP(O$146,Input!$A$9:$J$48,Input!$H$6,0)/O218-0.000001)+1," ")</f>
        <v xml:space="preserve"> </v>
      </c>
      <c r="P154" s="74" t="str">
        <f ca="1">IFERROR(TRUNC(VLOOKUP(P$146,Input!$A$9:$J$48,Input!$H$6,0)/P218-0.000001)+1," ")</f>
        <v xml:space="preserve"> </v>
      </c>
      <c r="Q154" s="74" t="str">
        <f ca="1">IFERROR(TRUNC(VLOOKUP(Q$146,Input!$A$9:$J$48,Input!$H$6,0)/Q218-0.000001)+1," ")</f>
        <v xml:space="preserve"> </v>
      </c>
      <c r="R154" s="74" t="str">
        <f ca="1">IFERROR(TRUNC(VLOOKUP(R$146,Input!$A$9:$J$48,Input!$H$6,0)/R218-0.000001)+1," ")</f>
        <v xml:space="preserve"> </v>
      </c>
      <c r="S154" s="74" t="str">
        <f ca="1">IFERROR(TRUNC(VLOOKUP(S$146,Input!$A$9:$J$48,Input!$H$6,0)/S218-0.000001)+1," ")</f>
        <v xml:space="preserve"> </v>
      </c>
      <c r="T154" s="74" t="str">
        <f ca="1">IFERROR(TRUNC(VLOOKUP(T$146,Input!$A$9:$J$48,Input!$H$6,0)/T218-0.000001)+1," ")</f>
        <v xml:space="preserve"> </v>
      </c>
      <c r="U154" s="74" t="str">
        <f ca="1">IFERROR(TRUNC(VLOOKUP(U$146,Input!$A$9:$J$48,Input!$H$6,0)/U218-0.000001)+1," ")</f>
        <v xml:space="preserve"> </v>
      </c>
      <c r="V154" s="74" t="str">
        <f ca="1">IFERROR(TRUNC(VLOOKUP(V$146,Input!$A$9:$J$48,Input!$H$6,0)/V218-0.000001)+1," ")</f>
        <v xml:space="preserve"> </v>
      </c>
      <c r="W154" s="74" t="str">
        <f ca="1">IFERROR(TRUNC(VLOOKUP(W$146,Input!$A$9:$J$48,Input!$H$6,0)/W218-0.000001)+1," ")</f>
        <v xml:space="preserve"> </v>
      </c>
      <c r="X154" s="74" t="str">
        <f ca="1">IFERROR(TRUNC(VLOOKUP(X$146,Input!$A$9:$J$48,Input!$H$6,0)/X218-0.000001)+1," ")</f>
        <v xml:space="preserve"> </v>
      </c>
      <c r="Y154" s="74" t="str">
        <f ca="1">IFERROR(TRUNC(VLOOKUP(Y$146,Input!$A$9:$J$48,Input!$H$6,0)/Y218-0.000001)+1," ")</f>
        <v xml:space="preserve"> </v>
      </c>
      <c r="Z154" s="74" t="str">
        <f ca="1">IFERROR(TRUNC(VLOOKUP(Z$146,Input!$A$9:$J$48,Input!$H$6,0)/Z218-0.000001)+1," ")</f>
        <v xml:space="preserve"> </v>
      </c>
      <c r="AA154" s="74" t="str">
        <f ca="1">IFERROR(TRUNC(VLOOKUP(AA$146,Input!$A$9:$J$48,Input!$H$6,0)/AA218-0.000001)+1," ")</f>
        <v xml:space="preserve"> </v>
      </c>
      <c r="AB154" s="74" t="str">
        <f ca="1">IFERROR(TRUNC(VLOOKUP(AB$146,Input!$A$9:$J$48,Input!$H$6,0)/AB218-0.000001)+1," ")</f>
        <v xml:space="preserve"> </v>
      </c>
      <c r="AC154" s="74" t="str">
        <f ca="1">IFERROR(TRUNC(VLOOKUP(AC$146,Input!$A$9:$J$48,Input!$H$6,0)/AC218-0.000001)+1," ")</f>
        <v xml:space="preserve"> </v>
      </c>
      <c r="AD154" s="74" t="str">
        <f ca="1">IFERROR(TRUNC(VLOOKUP(AD$146,Input!$A$9:$J$48,Input!$H$6,0)/AD218-0.000001)+1," ")</f>
        <v xml:space="preserve"> </v>
      </c>
      <c r="AE154" s="74" t="str">
        <f ca="1">IFERROR(TRUNC(VLOOKUP(AE$146,Input!$A$9:$J$48,Input!$H$6,0)/AE218-0.000001)+1," ")</f>
        <v xml:space="preserve"> </v>
      </c>
      <c r="AF154" s="74" t="str">
        <f ca="1">IFERROR(TRUNC(VLOOKUP(AF$146,Input!$A$9:$J$48,Input!$H$6,0)/AF218-0.000001)+1," ")</f>
        <v xml:space="preserve"> </v>
      </c>
      <c r="AG154" s="74" t="str">
        <f ca="1">IFERROR(TRUNC(VLOOKUP(AG$146,Input!$A$9:$J$48,Input!$H$6,0)/AG218-0.000001)+1," ")</f>
        <v xml:space="preserve"> </v>
      </c>
      <c r="AH154" s="74" t="str">
        <f ca="1">IFERROR(TRUNC(VLOOKUP(AH$146,Input!$A$9:$J$48,Input!$H$6,0)/AH218-0.000001)+1," ")</f>
        <v xml:space="preserve"> </v>
      </c>
      <c r="AI154" s="74" t="str">
        <f ca="1">IFERROR(TRUNC(VLOOKUP(AI$146,Input!$A$9:$J$48,Input!$H$6,0)/AI218-0.000001)+1," ")</f>
        <v xml:space="preserve"> </v>
      </c>
      <c r="AJ154" s="74" t="str">
        <f ca="1">IFERROR(TRUNC(VLOOKUP(AJ$146,Input!$A$9:$J$48,Input!$H$6,0)/AJ218-0.000001)+1," ")</f>
        <v xml:space="preserve"> </v>
      </c>
      <c r="AK154" s="74" t="str">
        <f ca="1">IFERROR(TRUNC(VLOOKUP(AK$146,Input!$A$9:$J$48,Input!$H$6,0)/AK218-0.000001)+1," ")</f>
        <v xml:space="preserve"> </v>
      </c>
      <c r="AL154" s="74" t="str">
        <f ca="1">IFERROR(TRUNC(VLOOKUP(AL$146,Input!$A$9:$J$48,Input!$H$6,0)/AL218-0.000001)+1," ")</f>
        <v xml:space="preserve"> </v>
      </c>
      <c r="AM154" s="74" t="str">
        <f ca="1">IFERROR(TRUNC(VLOOKUP(AM$146,Input!$A$9:$J$48,Input!$H$6,0)/AM218-0.000001)+1," ")</f>
        <v xml:space="preserve"> </v>
      </c>
      <c r="AN154" s="74" t="str">
        <f ca="1">IFERROR(TRUNC(VLOOKUP(AN$146,Input!$A$9:$J$48,Input!$H$6,0)/AN218-0.000001)+1," ")</f>
        <v xml:space="preserve"> </v>
      </c>
      <c r="AO154" s="74" t="str">
        <f ca="1">IFERROR(TRUNC(VLOOKUP(AO$146,Input!$A$9:$J$48,Input!$H$6,0)/AO218-0.000001)+1," ")</f>
        <v xml:space="preserve"> </v>
      </c>
      <c r="AP154" s="74" t="str">
        <f ca="1">IFERROR(TRUNC(VLOOKUP(AP$146,Input!$A$9:$J$48,Input!$H$6,0)/AP218-0.000001)+1," ")</f>
        <v xml:space="preserve"> </v>
      </c>
      <c r="AQ154" s="74" t="str">
        <f ca="1">IFERROR(TRUNC(VLOOKUP(AQ$146,Input!$A$9:$J$48,Input!$H$6,0)/AQ218-0.000001)+1," ")</f>
        <v xml:space="preserve"> </v>
      </c>
      <c r="AR154" s="74" t="str">
        <f ca="1">IFERROR(TRUNC(VLOOKUP(AR$146,Input!$A$9:$J$48,Input!$H$6,0)/AR218-0.000001)+1," ")</f>
        <v xml:space="preserve"> </v>
      </c>
      <c r="AS154" s="74" t="str">
        <f ca="1">IFERROR(TRUNC(VLOOKUP(AS$146,Input!$A$9:$J$48,Input!$H$6,0)/AS218-0.000001)+1," ")</f>
        <v xml:space="preserve"> </v>
      </c>
    </row>
    <row r="155" spans="4:45">
      <c r="D155" s="74">
        <v>9</v>
      </c>
      <c r="E155" s="135" t="str">
        <f t="shared" si="16"/>
        <v>EU6423</v>
      </c>
      <c r="F155" s="74">
        <f ca="1">IFERROR(TRUNC(VLOOKUP(F$146,Input!$A$9:$J$48,Input!$H$6,0)/F219-0.000001)+1," ")</f>
        <v>146</v>
      </c>
      <c r="G155" s="74">
        <f ca="1">IFERROR(TRUNC(VLOOKUP(G$146,Input!$A$9:$J$48,Input!$H$6,0)/G219-0.000001)+1," ")</f>
        <v>875</v>
      </c>
      <c r="H155" s="74" t="str">
        <f ca="1">IFERROR(TRUNC(VLOOKUP(H$146,Input!$A$9:$J$48,Input!$H$6,0)/H219-0.000001)+1," ")</f>
        <v xml:space="preserve"> </v>
      </c>
      <c r="I155" s="74" t="str">
        <f ca="1">IFERROR(TRUNC(VLOOKUP(I$146,Input!$A$9:$J$48,Input!$H$6,0)/I219-0.000001)+1," ")</f>
        <v xml:space="preserve"> </v>
      </c>
      <c r="J155" s="74" t="str">
        <f ca="1">IFERROR(TRUNC(VLOOKUP(J$146,Input!$A$9:$J$48,Input!$H$6,0)/J219-0.000001)+1," ")</f>
        <v xml:space="preserve"> </v>
      </c>
      <c r="K155" s="74" t="str">
        <f ca="1">IFERROR(TRUNC(VLOOKUP(K$146,Input!$A$9:$J$48,Input!$H$6,0)/K219-0.000001)+1," ")</f>
        <v xml:space="preserve"> </v>
      </c>
      <c r="L155" s="74" t="str">
        <f ca="1">IFERROR(TRUNC(VLOOKUP(L$146,Input!$A$9:$J$48,Input!$H$6,0)/L219-0.000001)+1," ")</f>
        <v xml:space="preserve"> </v>
      </c>
      <c r="M155" s="74" t="str">
        <f ca="1">IFERROR(TRUNC(VLOOKUP(M$146,Input!$A$9:$J$48,Input!$H$6,0)/M219-0.000001)+1," ")</f>
        <v xml:space="preserve"> </v>
      </c>
      <c r="N155" s="74" t="str">
        <f ca="1">IFERROR(TRUNC(VLOOKUP(N$146,Input!$A$9:$J$48,Input!$H$6,0)/N219-0.000001)+1," ")</f>
        <v xml:space="preserve"> </v>
      </c>
      <c r="O155" s="74" t="str">
        <f ca="1">IFERROR(TRUNC(VLOOKUP(O$146,Input!$A$9:$J$48,Input!$H$6,0)/O219-0.000001)+1," ")</f>
        <v xml:space="preserve"> </v>
      </c>
      <c r="P155" s="74" t="str">
        <f ca="1">IFERROR(TRUNC(VLOOKUP(P$146,Input!$A$9:$J$48,Input!$H$6,0)/P219-0.000001)+1," ")</f>
        <v xml:space="preserve"> </v>
      </c>
      <c r="Q155" s="74" t="str">
        <f ca="1">IFERROR(TRUNC(VLOOKUP(Q$146,Input!$A$9:$J$48,Input!$H$6,0)/Q219-0.000001)+1," ")</f>
        <v xml:space="preserve"> </v>
      </c>
      <c r="R155" s="74" t="str">
        <f ca="1">IFERROR(TRUNC(VLOOKUP(R$146,Input!$A$9:$J$48,Input!$H$6,0)/R219-0.000001)+1," ")</f>
        <v xml:space="preserve"> </v>
      </c>
      <c r="S155" s="74" t="str">
        <f ca="1">IFERROR(TRUNC(VLOOKUP(S$146,Input!$A$9:$J$48,Input!$H$6,0)/S219-0.000001)+1," ")</f>
        <v xml:space="preserve"> </v>
      </c>
      <c r="T155" s="74" t="str">
        <f ca="1">IFERROR(TRUNC(VLOOKUP(T$146,Input!$A$9:$J$48,Input!$H$6,0)/T219-0.000001)+1," ")</f>
        <v xml:space="preserve"> </v>
      </c>
      <c r="U155" s="74" t="str">
        <f ca="1">IFERROR(TRUNC(VLOOKUP(U$146,Input!$A$9:$J$48,Input!$H$6,0)/U219-0.000001)+1," ")</f>
        <v xml:space="preserve"> </v>
      </c>
      <c r="V155" s="74" t="str">
        <f ca="1">IFERROR(TRUNC(VLOOKUP(V$146,Input!$A$9:$J$48,Input!$H$6,0)/V219-0.000001)+1," ")</f>
        <v xml:space="preserve"> </v>
      </c>
      <c r="W155" s="74" t="str">
        <f ca="1">IFERROR(TRUNC(VLOOKUP(W$146,Input!$A$9:$J$48,Input!$H$6,0)/W219-0.000001)+1," ")</f>
        <v xml:space="preserve"> </v>
      </c>
      <c r="X155" s="74" t="str">
        <f ca="1">IFERROR(TRUNC(VLOOKUP(X$146,Input!$A$9:$J$48,Input!$H$6,0)/X219-0.000001)+1," ")</f>
        <v xml:space="preserve"> </v>
      </c>
      <c r="Y155" s="74" t="str">
        <f ca="1">IFERROR(TRUNC(VLOOKUP(Y$146,Input!$A$9:$J$48,Input!$H$6,0)/Y219-0.000001)+1," ")</f>
        <v xml:space="preserve"> </v>
      </c>
      <c r="Z155" s="74" t="str">
        <f ca="1">IFERROR(TRUNC(VLOOKUP(Z$146,Input!$A$9:$J$48,Input!$H$6,0)/Z219-0.000001)+1," ")</f>
        <v xml:space="preserve"> </v>
      </c>
      <c r="AA155" s="74" t="str">
        <f ca="1">IFERROR(TRUNC(VLOOKUP(AA$146,Input!$A$9:$J$48,Input!$H$6,0)/AA219-0.000001)+1," ")</f>
        <v xml:space="preserve"> </v>
      </c>
      <c r="AB155" s="74" t="str">
        <f ca="1">IFERROR(TRUNC(VLOOKUP(AB$146,Input!$A$9:$J$48,Input!$H$6,0)/AB219-0.000001)+1," ")</f>
        <v xml:space="preserve"> </v>
      </c>
      <c r="AC155" s="74" t="str">
        <f ca="1">IFERROR(TRUNC(VLOOKUP(AC$146,Input!$A$9:$J$48,Input!$H$6,0)/AC219-0.000001)+1," ")</f>
        <v xml:space="preserve"> </v>
      </c>
      <c r="AD155" s="74" t="str">
        <f ca="1">IFERROR(TRUNC(VLOOKUP(AD$146,Input!$A$9:$J$48,Input!$H$6,0)/AD219-0.000001)+1," ")</f>
        <v xml:space="preserve"> </v>
      </c>
      <c r="AE155" s="74" t="str">
        <f ca="1">IFERROR(TRUNC(VLOOKUP(AE$146,Input!$A$9:$J$48,Input!$H$6,0)/AE219-0.000001)+1," ")</f>
        <v xml:space="preserve"> </v>
      </c>
      <c r="AF155" s="74" t="str">
        <f ca="1">IFERROR(TRUNC(VLOOKUP(AF$146,Input!$A$9:$J$48,Input!$H$6,0)/AF219-0.000001)+1," ")</f>
        <v xml:space="preserve"> </v>
      </c>
      <c r="AG155" s="74" t="str">
        <f ca="1">IFERROR(TRUNC(VLOOKUP(AG$146,Input!$A$9:$J$48,Input!$H$6,0)/AG219-0.000001)+1," ")</f>
        <v xml:space="preserve"> </v>
      </c>
      <c r="AH155" s="74" t="str">
        <f ca="1">IFERROR(TRUNC(VLOOKUP(AH$146,Input!$A$9:$J$48,Input!$H$6,0)/AH219-0.000001)+1," ")</f>
        <v xml:space="preserve"> </v>
      </c>
      <c r="AI155" s="74" t="str">
        <f ca="1">IFERROR(TRUNC(VLOOKUP(AI$146,Input!$A$9:$J$48,Input!$H$6,0)/AI219-0.000001)+1," ")</f>
        <v xml:space="preserve"> </v>
      </c>
      <c r="AJ155" s="74" t="str">
        <f ca="1">IFERROR(TRUNC(VLOOKUP(AJ$146,Input!$A$9:$J$48,Input!$H$6,0)/AJ219-0.000001)+1," ")</f>
        <v xml:space="preserve"> </v>
      </c>
      <c r="AK155" s="74" t="str">
        <f ca="1">IFERROR(TRUNC(VLOOKUP(AK$146,Input!$A$9:$J$48,Input!$H$6,0)/AK219-0.000001)+1," ")</f>
        <v xml:space="preserve"> </v>
      </c>
      <c r="AL155" s="74" t="str">
        <f ca="1">IFERROR(TRUNC(VLOOKUP(AL$146,Input!$A$9:$J$48,Input!$H$6,0)/AL219-0.000001)+1," ")</f>
        <v xml:space="preserve"> </v>
      </c>
      <c r="AM155" s="74" t="str">
        <f ca="1">IFERROR(TRUNC(VLOOKUP(AM$146,Input!$A$9:$J$48,Input!$H$6,0)/AM219-0.000001)+1," ")</f>
        <v xml:space="preserve"> </v>
      </c>
      <c r="AN155" s="74" t="str">
        <f ca="1">IFERROR(TRUNC(VLOOKUP(AN$146,Input!$A$9:$J$48,Input!$H$6,0)/AN219-0.000001)+1," ")</f>
        <v xml:space="preserve"> </v>
      </c>
      <c r="AO155" s="74" t="str">
        <f ca="1">IFERROR(TRUNC(VLOOKUP(AO$146,Input!$A$9:$J$48,Input!$H$6,0)/AO219-0.000001)+1," ")</f>
        <v xml:space="preserve"> </v>
      </c>
      <c r="AP155" s="74" t="str">
        <f ca="1">IFERROR(TRUNC(VLOOKUP(AP$146,Input!$A$9:$J$48,Input!$H$6,0)/AP219-0.000001)+1," ")</f>
        <v xml:space="preserve"> </v>
      </c>
      <c r="AQ155" s="74" t="str">
        <f ca="1">IFERROR(TRUNC(VLOOKUP(AQ$146,Input!$A$9:$J$48,Input!$H$6,0)/AQ219-0.000001)+1," ")</f>
        <v xml:space="preserve"> </v>
      </c>
      <c r="AR155" s="74" t="str">
        <f ca="1">IFERROR(TRUNC(VLOOKUP(AR$146,Input!$A$9:$J$48,Input!$H$6,0)/AR219-0.000001)+1," ")</f>
        <v xml:space="preserve"> </v>
      </c>
      <c r="AS155" s="74" t="str">
        <f ca="1">IFERROR(TRUNC(VLOOKUP(AS$146,Input!$A$9:$J$48,Input!$H$6,0)/AS219-0.000001)+1," ")</f>
        <v xml:space="preserve"> </v>
      </c>
    </row>
    <row r="156" spans="4:45">
      <c r="D156" s="74">
        <v>10</v>
      </c>
      <c r="E156" s="135" t="str">
        <f t="shared" si="16"/>
        <v>H</v>
      </c>
      <c r="F156" s="74">
        <f ca="1">IFERROR(TRUNC(VLOOKUP(F$146,Input!$A$9:$J$48,Input!$H$6,0)/F220-0.000001)+1," ")</f>
        <v>219</v>
      </c>
      <c r="G156" s="74">
        <f ca="1">IFERROR(TRUNC(VLOOKUP(G$146,Input!$A$9:$J$48,Input!$H$6,0)/G220-0.000001)+1," ")</f>
        <v>1750</v>
      </c>
      <c r="H156" s="74" t="str">
        <f ca="1">IFERROR(TRUNC(VLOOKUP(H$146,Input!$A$9:$J$48,Input!$H$6,0)/H220-0.000001)+1," ")</f>
        <v xml:space="preserve"> </v>
      </c>
      <c r="I156" s="74" t="str">
        <f ca="1">IFERROR(TRUNC(VLOOKUP(I$146,Input!$A$9:$J$48,Input!$H$6,0)/I220-0.000001)+1," ")</f>
        <v xml:space="preserve"> </v>
      </c>
      <c r="J156" s="74" t="str">
        <f ca="1">IFERROR(TRUNC(VLOOKUP(J$146,Input!$A$9:$J$48,Input!$H$6,0)/J220-0.000001)+1," ")</f>
        <v xml:space="preserve"> </v>
      </c>
      <c r="K156" s="74" t="str">
        <f ca="1">IFERROR(TRUNC(VLOOKUP(K$146,Input!$A$9:$J$48,Input!$H$6,0)/K220-0.000001)+1," ")</f>
        <v xml:space="preserve"> </v>
      </c>
      <c r="L156" s="74" t="str">
        <f ca="1">IFERROR(TRUNC(VLOOKUP(L$146,Input!$A$9:$J$48,Input!$H$6,0)/L220-0.000001)+1," ")</f>
        <v xml:space="preserve"> </v>
      </c>
      <c r="M156" s="74" t="str">
        <f ca="1">IFERROR(TRUNC(VLOOKUP(M$146,Input!$A$9:$J$48,Input!$H$6,0)/M220-0.000001)+1," ")</f>
        <v xml:space="preserve"> </v>
      </c>
      <c r="N156" s="74" t="str">
        <f ca="1">IFERROR(TRUNC(VLOOKUP(N$146,Input!$A$9:$J$48,Input!$H$6,0)/N220-0.000001)+1," ")</f>
        <v xml:space="preserve"> </v>
      </c>
      <c r="O156" s="74" t="str">
        <f ca="1">IFERROR(TRUNC(VLOOKUP(O$146,Input!$A$9:$J$48,Input!$H$6,0)/O220-0.000001)+1," ")</f>
        <v xml:space="preserve"> </v>
      </c>
      <c r="P156" s="74" t="str">
        <f ca="1">IFERROR(TRUNC(VLOOKUP(P$146,Input!$A$9:$J$48,Input!$H$6,0)/P220-0.000001)+1," ")</f>
        <v xml:space="preserve"> </v>
      </c>
      <c r="Q156" s="74" t="str">
        <f ca="1">IFERROR(TRUNC(VLOOKUP(Q$146,Input!$A$9:$J$48,Input!$H$6,0)/Q220-0.000001)+1," ")</f>
        <v xml:space="preserve"> </v>
      </c>
      <c r="R156" s="74" t="str">
        <f ca="1">IFERROR(TRUNC(VLOOKUP(R$146,Input!$A$9:$J$48,Input!$H$6,0)/R220-0.000001)+1," ")</f>
        <v xml:space="preserve"> </v>
      </c>
      <c r="S156" s="74" t="str">
        <f ca="1">IFERROR(TRUNC(VLOOKUP(S$146,Input!$A$9:$J$48,Input!$H$6,0)/S220-0.000001)+1," ")</f>
        <v xml:space="preserve"> </v>
      </c>
      <c r="T156" s="74" t="str">
        <f ca="1">IFERROR(TRUNC(VLOOKUP(T$146,Input!$A$9:$J$48,Input!$H$6,0)/T220-0.000001)+1," ")</f>
        <v xml:space="preserve"> </v>
      </c>
      <c r="U156" s="74" t="str">
        <f ca="1">IFERROR(TRUNC(VLOOKUP(U$146,Input!$A$9:$J$48,Input!$H$6,0)/U220-0.000001)+1," ")</f>
        <v xml:space="preserve"> </v>
      </c>
      <c r="V156" s="74" t="str">
        <f ca="1">IFERROR(TRUNC(VLOOKUP(V$146,Input!$A$9:$J$48,Input!$H$6,0)/V220-0.000001)+1," ")</f>
        <v xml:space="preserve"> </v>
      </c>
      <c r="W156" s="74" t="str">
        <f ca="1">IFERROR(TRUNC(VLOOKUP(W$146,Input!$A$9:$J$48,Input!$H$6,0)/W220-0.000001)+1," ")</f>
        <v xml:space="preserve"> </v>
      </c>
      <c r="X156" s="74" t="str">
        <f ca="1">IFERROR(TRUNC(VLOOKUP(X$146,Input!$A$9:$J$48,Input!$H$6,0)/X220-0.000001)+1," ")</f>
        <v xml:space="preserve"> </v>
      </c>
      <c r="Y156" s="74" t="str">
        <f ca="1">IFERROR(TRUNC(VLOOKUP(Y$146,Input!$A$9:$J$48,Input!$H$6,0)/Y220-0.000001)+1," ")</f>
        <v xml:space="preserve"> </v>
      </c>
      <c r="Z156" s="74" t="str">
        <f ca="1">IFERROR(TRUNC(VLOOKUP(Z$146,Input!$A$9:$J$48,Input!$H$6,0)/Z220-0.000001)+1," ")</f>
        <v xml:space="preserve"> </v>
      </c>
      <c r="AA156" s="74" t="str">
        <f ca="1">IFERROR(TRUNC(VLOOKUP(AA$146,Input!$A$9:$J$48,Input!$H$6,0)/AA220-0.000001)+1," ")</f>
        <v xml:space="preserve"> </v>
      </c>
      <c r="AB156" s="74" t="str">
        <f ca="1">IFERROR(TRUNC(VLOOKUP(AB$146,Input!$A$9:$J$48,Input!$H$6,0)/AB220-0.000001)+1," ")</f>
        <v xml:space="preserve"> </v>
      </c>
      <c r="AC156" s="74" t="str">
        <f ca="1">IFERROR(TRUNC(VLOOKUP(AC$146,Input!$A$9:$J$48,Input!$H$6,0)/AC220-0.000001)+1," ")</f>
        <v xml:space="preserve"> </v>
      </c>
      <c r="AD156" s="74" t="str">
        <f ca="1">IFERROR(TRUNC(VLOOKUP(AD$146,Input!$A$9:$J$48,Input!$H$6,0)/AD220-0.000001)+1," ")</f>
        <v xml:space="preserve"> </v>
      </c>
      <c r="AE156" s="74" t="str">
        <f ca="1">IFERROR(TRUNC(VLOOKUP(AE$146,Input!$A$9:$J$48,Input!$H$6,0)/AE220-0.000001)+1," ")</f>
        <v xml:space="preserve"> </v>
      </c>
      <c r="AF156" s="74" t="str">
        <f ca="1">IFERROR(TRUNC(VLOOKUP(AF$146,Input!$A$9:$J$48,Input!$H$6,0)/AF220-0.000001)+1," ")</f>
        <v xml:space="preserve"> </v>
      </c>
      <c r="AG156" s="74" t="str">
        <f ca="1">IFERROR(TRUNC(VLOOKUP(AG$146,Input!$A$9:$J$48,Input!$H$6,0)/AG220-0.000001)+1," ")</f>
        <v xml:space="preserve"> </v>
      </c>
      <c r="AH156" s="74" t="str">
        <f ca="1">IFERROR(TRUNC(VLOOKUP(AH$146,Input!$A$9:$J$48,Input!$H$6,0)/AH220-0.000001)+1," ")</f>
        <v xml:space="preserve"> </v>
      </c>
      <c r="AI156" s="74" t="str">
        <f ca="1">IFERROR(TRUNC(VLOOKUP(AI$146,Input!$A$9:$J$48,Input!$H$6,0)/AI220-0.000001)+1," ")</f>
        <v xml:space="preserve"> </v>
      </c>
      <c r="AJ156" s="74" t="str">
        <f ca="1">IFERROR(TRUNC(VLOOKUP(AJ$146,Input!$A$9:$J$48,Input!$H$6,0)/AJ220-0.000001)+1," ")</f>
        <v xml:space="preserve"> </v>
      </c>
      <c r="AK156" s="74" t="str">
        <f ca="1">IFERROR(TRUNC(VLOOKUP(AK$146,Input!$A$9:$J$48,Input!$H$6,0)/AK220-0.000001)+1," ")</f>
        <v xml:space="preserve"> </v>
      </c>
      <c r="AL156" s="74" t="str">
        <f ca="1">IFERROR(TRUNC(VLOOKUP(AL$146,Input!$A$9:$J$48,Input!$H$6,0)/AL220-0.000001)+1," ")</f>
        <v xml:space="preserve"> </v>
      </c>
      <c r="AM156" s="74" t="str">
        <f ca="1">IFERROR(TRUNC(VLOOKUP(AM$146,Input!$A$9:$J$48,Input!$H$6,0)/AM220-0.000001)+1," ")</f>
        <v xml:space="preserve"> </v>
      </c>
      <c r="AN156" s="74" t="str">
        <f ca="1">IFERROR(TRUNC(VLOOKUP(AN$146,Input!$A$9:$J$48,Input!$H$6,0)/AN220-0.000001)+1," ")</f>
        <v xml:space="preserve"> </v>
      </c>
      <c r="AO156" s="74" t="str">
        <f ca="1">IFERROR(TRUNC(VLOOKUP(AO$146,Input!$A$9:$J$48,Input!$H$6,0)/AO220-0.000001)+1," ")</f>
        <v xml:space="preserve"> </v>
      </c>
      <c r="AP156" s="74" t="str">
        <f ca="1">IFERROR(TRUNC(VLOOKUP(AP$146,Input!$A$9:$J$48,Input!$H$6,0)/AP220-0.000001)+1," ")</f>
        <v xml:space="preserve"> </v>
      </c>
      <c r="AQ156" s="74" t="str">
        <f ca="1">IFERROR(TRUNC(VLOOKUP(AQ$146,Input!$A$9:$J$48,Input!$H$6,0)/AQ220-0.000001)+1," ")</f>
        <v xml:space="preserve"> </v>
      </c>
      <c r="AR156" s="74" t="str">
        <f ca="1">IFERROR(TRUNC(VLOOKUP(AR$146,Input!$A$9:$J$48,Input!$H$6,0)/AR220-0.000001)+1," ")</f>
        <v xml:space="preserve"> </v>
      </c>
      <c r="AS156" s="74" t="str">
        <f ca="1">IFERROR(TRUNC(VLOOKUP(AS$146,Input!$A$9:$J$48,Input!$H$6,0)/AS220-0.000001)+1," ")</f>
        <v xml:space="preserve"> </v>
      </c>
    </row>
    <row r="157" spans="4:45">
      <c r="D157" s="74">
        <v>11</v>
      </c>
      <c r="E157" s="135" t="str">
        <f t="shared" si="16"/>
        <v>C</v>
      </c>
      <c r="F157" s="74">
        <f ca="1">IFERROR(TRUNC(VLOOKUP(F$146,Input!$A$9:$J$48,Input!$H$6,0)/F221-0.000001)+1," ")</f>
        <v>438</v>
      </c>
      <c r="G157" s="74">
        <f ca="1">IFERROR(TRUNC(VLOOKUP(G$146,Input!$A$9:$J$48,Input!$H$6,0)/G221-0.000001)+1," ")</f>
        <v>1167</v>
      </c>
      <c r="H157" s="74" t="str">
        <f ca="1">IFERROR(TRUNC(VLOOKUP(H$146,Input!$A$9:$J$48,Input!$H$6,0)/H221-0.000001)+1," ")</f>
        <v xml:space="preserve"> </v>
      </c>
      <c r="I157" s="74" t="str">
        <f ca="1">IFERROR(TRUNC(VLOOKUP(I$146,Input!$A$9:$J$48,Input!$H$6,0)/I221-0.000001)+1," ")</f>
        <v xml:space="preserve"> </v>
      </c>
      <c r="J157" s="74" t="str">
        <f ca="1">IFERROR(TRUNC(VLOOKUP(J$146,Input!$A$9:$J$48,Input!$H$6,0)/J221-0.000001)+1," ")</f>
        <v xml:space="preserve"> </v>
      </c>
      <c r="K157" s="74" t="str">
        <f ca="1">IFERROR(TRUNC(VLOOKUP(K$146,Input!$A$9:$J$48,Input!$H$6,0)/K221-0.000001)+1," ")</f>
        <v xml:space="preserve"> </v>
      </c>
      <c r="L157" s="74" t="str">
        <f ca="1">IFERROR(TRUNC(VLOOKUP(L$146,Input!$A$9:$J$48,Input!$H$6,0)/L221-0.000001)+1," ")</f>
        <v xml:space="preserve"> </v>
      </c>
      <c r="M157" s="74" t="str">
        <f ca="1">IFERROR(TRUNC(VLOOKUP(M$146,Input!$A$9:$J$48,Input!$H$6,0)/M221-0.000001)+1," ")</f>
        <v xml:space="preserve"> </v>
      </c>
      <c r="N157" s="74" t="str">
        <f ca="1">IFERROR(TRUNC(VLOOKUP(N$146,Input!$A$9:$J$48,Input!$H$6,0)/N221-0.000001)+1," ")</f>
        <v xml:space="preserve"> </v>
      </c>
      <c r="O157" s="74" t="str">
        <f ca="1">IFERROR(TRUNC(VLOOKUP(O$146,Input!$A$9:$J$48,Input!$H$6,0)/O221-0.000001)+1," ")</f>
        <v xml:space="preserve"> </v>
      </c>
      <c r="P157" s="74" t="str">
        <f ca="1">IFERROR(TRUNC(VLOOKUP(P$146,Input!$A$9:$J$48,Input!$H$6,0)/P221-0.000001)+1," ")</f>
        <v xml:space="preserve"> </v>
      </c>
      <c r="Q157" s="74" t="str">
        <f ca="1">IFERROR(TRUNC(VLOOKUP(Q$146,Input!$A$9:$J$48,Input!$H$6,0)/Q221-0.000001)+1," ")</f>
        <v xml:space="preserve"> </v>
      </c>
      <c r="R157" s="74" t="str">
        <f ca="1">IFERROR(TRUNC(VLOOKUP(R$146,Input!$A$9:$J$48,Input!$H$6,0)/R221-0.000001)+1," ")</f>
        <v xml:space="preserve"> </v>
      </c>
      <c r="S157" s="74" t="str">
        <f ca="1">IFERROR(TRUNC(VLOOKUP(S$146,Input!$A$9:$J$48,Input!$H$6,0)/S221-0.000001)+1," ")</f>
        <v xml:space="preserve"> </v>
      </c>
      <c r="T157" s="74" t="str">
        <f ca="1">IFERROR(TRUNC(VLOOKUP(T$146,Input!$A$9:$J$48,Input!$H$6,0)/T221-0.000001)+1," ")</f>
        <v xml:space="preserve"> </v>
      </c>
      <c r="U157" s="74" t="str">
        <f ca="1">IFERROR(TRUNC(VLOOKUP(U$146,Input!$A$9:$J$48,Input!$H$6,0)/U221-0.000001)+1," ")</f>
        <v xml:space="preserve"> </v>
      </c>
      <c r="V157" s="74" t="str">
        <f ca="1">IFERROR(TRUNC(VLOOKUP(V$146,Input!$A$9:$J$48,Input!$H$6,0)/V221-0.000001)+1," ")</f>
        <v xml:space="preserve"> </v>
      </c>
      <c r="W157" s="74" t="str">
        <f ca="1">IFERROR(TRUNC(VLOOKUP(W$146,Input!$A$9:$J$48,Input!$H$6,0)/W221-0.000001)+1," ")</f>
        <v xml:space="preserve"> </v>
      </c>
      <c r="X157" s="74" t="str">
        <f ca="1">IFERROR(TRUNC(VLOOKUP(X$146,Input!$A$9:$J$48,Input!$H$6,0)/X221-0.000001)+1," ")</f>
        <v xml:space="preserve"> </v>
      </c>
      <c r="Y157" s="74" t="str">
        <f ca="1">IFERROR(TRUNC(VLOOKUP(Y$146,Input!$A$9:$J$48,Input!$H$6,0)/Y221-0.000001)+1," ")</f>
        <v xml:space="preserve"> </v>
      </c>
      <c r="Z157" s="74" t="str">
        <f ca="1">IFERROR(TRUNC(VLOOKUP(Z$146,Input!$A$9:$J$48,Input!$H$6,0)/Z221-0.000001)+1," ")</f>
        <v xml:space="preserve"> </v>
      </c>
      <c r="AA157" s="74" t="str">
        <f ca="1">IFERROR(TRUNC(VLOOKUP(AA$146,Input!$A$9:$J$48,Input!$H$6,0)/AA221-0.000001)+1," ")</f>
        <v xml:space="preserve"> </v>
      </c>
      <c r="AB157" s="74" t="str">
        <f ca="1">IFERROR(TRUNC(VLOOKUP(AB$146,Input!$A$9:$J$48,Input!$H$6,0)/AB221-0.000001)+1," ")</f>
        <v xml:space="preserve"> </v>
      </c>
      <c r="AC157" s="74" t="str">
        <f ca="1">IFERROR(TRUNC(VLOOKUP(AC$146,Input!$A$9:$J$48,Input!$H$6,0)/AC221-0.000001)+1," ")</f>
        <v xml:space="preserve"> </v>
      </c>
      <c r="AD157" s="74" t="str">
        <f ca="1">IFERROR(TRUNC(VLOOKUP(AD$146,Input!$A$9:$J$48,Input!$H$6,0)/AD221-0.000001)+1," ")</f>
        <v xml:space="preserve"> </v>
      </c>
      <c r="AE157" s="74" t="str">
        <f ca="1">IFERROR(TRUNC(VLOOKUP(AE$146,Input!$A$9:$J$48,Input!$H$6,0)/AE221-0.000001)+1," ")</f>
        <v xml:space="preserve"> </v>
      </c>
      <c r="AF157" s="74" t="str">
        <f ca="1">IFERROR(TRUNC(VLOOKUP(AF$146,Input!$A$9:$J$48,Input!$H$6,0)/AF221-0.000001)+1," ")</f>
        <v xml:space="preserve"> </v>
      </c>
      <c r="AG157" s="74" t="str">
        <f ca="1">IFERROR(TRUNC(VLOOKUP(AG$146,Input!$A$9:$J$48,Input!$H$6,0)/AG221-0.000001)+1," ")</f>
        <v xml:space="preserve"> </v>
      </c>
      <c r="AH157" s="74" t="str">
        <f ca="1">IFERROR(TRUNC(VLOOKUP(AH$146,Input!$A$9:$J$48,Input!$H$6,0)/AH221-0.000001)+1," ")</f>
        <v xml:space="preserve"> </v>
      </c>
      <c r="AI157" s="74" t="str">
        <f ca="1">IFERROR(TRUNC(VLOOKUP(AI$146,Input!$A$9:$J$48,Input!$H$6,0)/AI221-0.000001)+1," ")</f>
        <v xml:space="preserve"> </v>
      </c>
      <c r="AJ157" s="74" t="str">
        <f ca="1">IFERROR(TRUNC(VLOOKUP(AJ$146,Input!$A$9:$J$48,Input!$H$6,0)/AJ221-0.000001)+1," ")</f>
        <v xml:space="preserve"> </v>
      </c>
      <c r="AK157" s="74" t="str">
        <f ca="1">IFERROR(TRUNC(VLOOKUP(AK$146,Input!$A$9:$J$48,Input!$H$6,0)/AK221-0.000001)+1," ")</f>
        <v xml:space="preserve"> </v>
      </c>
      <c r="AL157" s="74" t="str">
        <f ca="1">IFERROR(TRUNC(VLOOKUP(AL$146,Input!$A$9:$J$48,Input!$H$6,0)/AL221-0.000001)+1," ")</f>
        <v xml:space="preserve"> </v>
      </c>
      <c r="AM157" s="74" t="str">
        <f ca="1">IFERROR(TRUNC(VLOOKUP(AM$146,Input!$A$9:$J$48,Input!$H$6,0)/AM221-0.000001)+1," ")</f>
        <v xml:space="preserve"> </v>
      </c>
      <c r="AN157" s="74" t="str">
        <f ca="1">IFERROR(TRUNC(VLOOKUP(AN$146,Input!$A$9:$J$48,Input!$H$6,0)/AN221-0.000001)+1," ")</f>
        <v xml:space="preserve"> </v>
      </c>
      <c r="AO157" s="74" t="str">
        <f ca="1">IFERROR(TRUNC(VLOOKUP(AO$146,Input!$A$9:$J$48,Input!$H$6,0)/AO221-0.000001)+1," ")</f>
        <v xml:space="preserve"> </v>
      </c>
      <c r="AP157" s="74" t="str">
        <f ca="1">IFERROR(TRUNC(VLOOKUP(AP$146,Input!$A$9:$J$48,Input!$H$6,0)/AP221-0.000001)+1," ")</f>
        <v xml:space="preserve"> </v>
      </c>
      <c r="AQ157" s="74" t="str">
        <f ca="1">IFERROR(TRUNC(VLOOKUP(AQ$146,Input!$A$9:$J$48,Input!$H$6,0)/AQ221-0.000001)+1," ")</f>
        <v xml:space="preserve"> </v>
      </c>
      <c r="AR157" s="74" t="str">
        <f ca="1">IFERROR(TRUNC(VLOOKUP(AR$146,Input!$A$9:$J$48,Input!$H$6,0)/AR221-0.000001)+1," ")</f>
        <v xml:space="preserve"> </v>
      </c>
      <c r="AS157" s="74" t="str">
        <f ca="1">IFERROR(TRUNC(VLOOKUP(AS$146,Input!$A$9:$J$48,Input!$H$6,0)/AS221-0.000001)+1," ")</f>
        <v xml:space="preserve"> </v>
      </c>
    </row>
    <row r="158" spans="4:45">
      <c r="D158" s="74">
        <v>12</v>
      </c>
      <c r="E158" s="135" t="str">
        <f t="shared" si="16"/>
        <v>EU6412</v>
      </c>
      <c r="F158" s="74">
        <f ca="1">IFERROR(TRUNC(VLOOKUP(F$146,Input!$A$9:$J$48,Input!$H$6,0)/F222-0.000001)+1," ")</f>
        <v>438</v>
      </c>
      <c r="G158" s="74">
        <f ca="1">IFERROR(TRUNC(VLOOKUP(G$146,Input!$A$9:$J$48,Input!$H$6,0)/G222-0.000001)+1," ")</f>
        <v>1750</v>
      </c>
      <c r="H158" s="74" t="str">
        <f ca="1">IFERROR(TRUNC(VLOOKUP(H$146,Input!$A$9:$J$48,Input!$H$6,0)/H222-0.000001)+1," ")</f>
        <v xml:space="preserve"> </v>
      </c>
      <c r="I158" s="74" t="str">
        <f ca="1">IFERROR(TRUNC(VLOOKUP(I$146,Input!$A$9:$J$48,Input!$H$6,0)/I222-0.000001)+1," ")</f>
        <v xml:space="preserve"> </v>
      </c>
      <c r="J158" s="74" t="str">
        <f ca="1">IFERROR(TRUNC(VLOOKUP(J$146,Input!$A$9:$J$48,Input!$H$6,0)/J222-0.000001)+1," ")</f>
        <v xml:space="preserve"> </v>
      </c>
      <c r="K158" s="74" t="str">
        <f ca="1">IFERROR(TRUNC(VLOOKUP(K$146,Input!$A$9:$J$48,Input!$H$6,0)/K222-0.000001)+1," ")</f>
        <v xml:space="preserve"> </v>
      </c>
      <c r="L158" s="74" t="str">
        <f ca="1">IFERROR(TRUNC(VLOOKUP(L$146,Input!$A$9:$J$48,Input!$H$6,0)/L222-0.000001)+1," ")</f>
        <v xml:space="preserve"> </v>
      </c>
      <c r="M158" s="74" t="str">
        <f ca="1">IFERROR(TRUNC(VLOOKUP(M$146,Input!$A$9:$J$48,Input!$H$6,0)/M222-0.000001)+1," ")</f>
        <v xml:space="preserve"> </v>
      </c>
      <c r="N158" s="74" t="str">
        <f ca="1">IFERROR(TRUNC(VLOOKUP(N$146,Input!$A$9:$J$48,Input!$H$6,0)/N222-0.000001)+1," ")</f>
        <v xml:space="preserve"> </v>
      </c>
      <c r="O158" s="74" t="str">
        <f ca="1">IFERROR(TRUNC(VLOOKUP(O$146,Input!$A$9:$J$48,Input!$H$6,0)/O222-0.000001)+1," ")</f>
        <v xml:space="preserve"> </v>
      </c>
      <c r="P158" s="74" t="str">
        <f ca="1">IFERROR(TRUNC(VLOOKUP(P$146,Input!$A$9:$J$48,Input!$H$6,0)/P222-0.000001)+1," ")</f>
        <v xml:space="preserve"> </v>
      </c>
      <c r="Q158" s="74" t="str">
        <f ca="1">IFERROR(TRUNC(VLOOKUP(Q$146,Input!$A$9:$J$48,Input!$H$6,0)/Q222-0.000001)+1," ")</f>
        <v xml:space="preserve"> </v>
      </c>
      <c r="R158" s="74" t="str">
        <f ca="1">IFERROR(TRUNC(VLOOKUP(R$146,Input!$A$9:$J$48,Input!$H$6,0)/R222-0.000001)+1," ")</f>
        <v xml:space="preserve"> </v>
      </c>
      <c r="S158" s="74" t="str">
        <f ca="1">IFERROR(TRUNC(VLOOKUP(S$146,Input!$A$9:$J$48,Input!$H$6,0)/S222-0.000001)+1," ")</f>
        <v xml:space="preserve"> </v>
      </c>
      <c r="T158" s="74" t="str">
        <f ca="1">IFERROR(TRUNC(VLOOKUP(T$146,Input!$A$9:$J$48,Input!$H$6,0)/T222-0.000001)+1," ")</f>
        <v xml:space="preserve"> </v>
      </c>
      <c r="U158" s="74" t="str">
        <f ca="1">IFERROR(TRUNC(VLOOKUP(U$146,Input!$A$9:$J$48,Input!$H$6,0)/U222-0.000001)+1," ")</f>
        <v xml:space="preserve"> </v>
      </c>
      <c r="V158" s="74" t="str">
        <f ca="1">IFERROR(TRUNC(VLOOKUP(V$146,Input!$A$9:$J$48,Input!$H$6,0)/V222-0.000001)+1," ")</f>
        <v xml:space="preserve"> </v>
      </c>
      <c r="W158" s="74" t="str">
        <f ca="1">IFERROR(TRUNC(VLOOKUP(W$146,Input!$A$9:$J$48,Input!$H$6,0)/W222-0.000001)+1," ")</f>
        <v xml:space="preserve"> </v>
      </c>
      <c r="X158" s="74" t="str">
        <f ca="1">IFERROR(TRUNC(VLOOKUP(X$146,Input!$A$9:$J$48,Input!$H$6,0)/X222-0.000001)+1," ")</f>
        <v xml:space="preserve"> </v>
      </c>
      <c r="Y158" s="74" t="str">
        <f ca="1">IFERROR(TRUNC(VLOOKUP(Y$146,Input!$A$9:$J$48,Input!$H$6,0)/Y222-0.000001)+1," ")</f>
        <v xml:space="preserve"> </v>
      </c>
      <c r="Z158" s="74" t="str">
        <f ca="1">IFERROR(TRUNC(VLOOKUP(Z$146,Input!$A$9:$J$48,Input!$H$6,0)/Z222-0.000001)+1," ")</f>
        <v xml:space="preserve"> </v>
      </c>
      <c r="AA158" s="74" t="str">
        <f ca="1">IFERROR(TRUNC(VLOOKUP(AA$146,Input!$A$9:$J$48,Input!$H$6,0)/AA222-0.000001)+1," ")</f>
        <v xml:space="preserve"> </v>
      </c>
      <c r="AB158" s="74" t="str">
        <f ca="1">IFERROR(TRUNC(VLOOKUP(AB$146,Input!$A$9:$J$48,Input!$H$6,0)/AB222-0.000001)+1," ")</f>
        <v xml:space="preserve"> </v>
      </c>
      <c r="AC158" s="74" t="str">
        <f ca="1">IFERROR(TRUNC(VLOOKUP(AC$146,Input!$A$9:$J$48,Input!$H$6,0)/AC222-0.000001)+1," ")</f>
        <v xml:space="preserve"> </v>
      </c>
      <c r="AD158" s="74" t="str">
        <f ca="1">IFERROR(TRUNC(VLOOKUP(AD$146,Input!$A$9:$J$48,Input!$H$6,0)/AD222-0.000001)+1," ")</f>
        <v xml:space="preserve"> </v>
      </c>
      <c r="AE158" s="74" t="str">
        <f ca="1">IFERROR(TRUNC(VLOOKUP(AE$146,Input!$A$9:$J$48,Input!$H$6,0)/AE222-0.000001)+1," ")</f>
        <v xml:space="preserve"> </v>
      </c>
      <c r="AF158" s="74" t="str">
        <f ca="1">IFERROR(TRUNC(VLOOKUP(AF$146,Input!$A$9:$J$48,Input!$H$6,0)/AF222-0.000001)+1," ")</f>
        <v xml:space="preserve"> </v>
      </c>
      <c r="AG158" s="74" t="str">
        <f ca="1">IFERROR(TRUNC(VLOOKUP(AG$146,Input!$A$9:$J$48,Input!$H$6,0)/AG222-0.000001)+1," ")</f>
        <v xml:space="preserve"> </v>
      </c>
      <c r="AH158" s="74" t="str">
        <f ca="1">IFERROR(TRUNC(VLOOKUP(AH$146,Input!$A$9:$J$48,Input!$H$6,0)/AH222-0.000001)+1," ")</f>
        <v xml:space="preserve"> </v>
      </c>
      <c r="AI158" s="74" t="str">
        <f ca="1">IFERROR(TRUNC(VLOOKUP(AI$146,Input!$A$9:$J$48,Input!$H$6,0)/AI222-0.000001)+1," ")</f>
        <v xml:space="preserve"> </v>
      </c>
      <c r="AJ158" s="74" t="str">
        <f ca="1">IFERROR(TRUNC(VLOOKUP(AJ$146,Input!$A$9:$J$48,Input!$H$6,0)/AJ222-0.000001)+1," ")</f>
        <v xml:space="preserve"> </v>
      </c>
      <c r="AK158" s="74" t="str">
        <f ca="1">IFERROR(TRUNC(VLOOKUP(AK$146,Input!$A$9:$J$48,Input!$H$6,0)/AK222-0.000001)+1," ")</f>
        <v xml:space="preserve"> </v>
      </c>
      <c r="AL158" s="74" t="str">
        <f ca="1">IFERROR(TRUNC(VLOOKUP(AL$146,Input!$A$9:$J$48,Input!$H$6,0)/AL222-0.000001)+1," ")</f>
        <v xml:space="preserve"> </v>
      </c>
      <c r="AM158" s="74" t="str">
        <f ca="1">IFERROR(TRUNC(VLOOKUP(AM$146,Input!$A$9:$J$48,Input!$H$6,0)/AM222-0.000001)+1," ")</f>
        <v xml:space="preserve"> </v>
      </c>
      <c r="AN158" s="74" t="str">
        <f ca="1">IFERROR(TRUNC(VLOOKUP(AN$146,Input!$A$9:$J$48,Input!$H$6,0)/AN222-0.000001)+1," ")</f>
        <v xml:space="preserve"> </v>
      </c>
      <c r="AO158" s="74" t="str">
        <f ca="1">IFERROR(TRUNC(VLOOKUP(AO$146,Input!$A$9:$J$48,Input!$H$6,0)/AO222-0.000001)+1," ")</f>
        <v xml:space="preserve"> </v>
      </c>
      <c r="AP158" s="74" t="str">
        <f ca="1">IFERROR(TRUNC(VLOOKUP(AP$146,Input!$A$9:$J$48,Input!$H$6,0)/AP222-0.000001)+1," ")</f>
        <v xml:space="preserve"> </v>
      </c>
      <c r="AQ158" s="74" t="str">
        <f ca="1">IFERROR(TRUNC(VLOOKUP(AQ$146,Input!$A$9:$J$48,Input!$H$6,0)/AQ222-0.000001)+1," ")</f>
        <v xml:space="preserve"> </v>
      </c>
      <c r="AR158" s="74" t="str">
        <f ca="1">IFERROR(TRUNC(VLOOKUP(AR$146,Input!$A$9:$J$48,Input!$H$6,0)/AR222-0.000001)+1," ")</f>
        <v xml:space="preserve"> </v>
      </c>
      <c r="AS158" s="74" t="str">
        <f ca="1">IFERROR(TRUNC(VLOOKUP(AS$146,Input!$A$9:$J$48,Input!$H$6,0)/AS222-0.000001)+1," ")</f>
        <v xml:space="preserve"> </v>
      </c>
    </row>
    <row r="159" spans="4:45">
      <c r="D159" s="74">
        <v>13</v>
      </c>
      <c r="E159" s="135" t="str">
        <f t="shared" si="16"/>
        <v>EU4323</v>
      </c>
      <c r="F159" s="74">
        <f ca="1">IFERROR(TRUNC(VLOOKUP(F$146,Input!$A$9:$J$48,Input!$H$6,0)/F223-0.000001)+1," ")</f>
        <v>438</v>
      </c>
      <c r="G159" s="74">
        <f ca="1">IFERROR(TRUNC(VLOOKUP(G$146,Input!$A$9:$J$48,Input!$H$6,0)/G223-0.000001)+1," ")</f>
        <v>1750</v>
      </c>
      <c r="H159" s="74" t="str">
        <f ca="1">IFERROR(TRUNC(VLOOKUP(H$146,Input!$A$9:$J$48,Input!$H$6,0)/H223-0.000001)+1," ")</f>
        <v xml:space="preserve"> </v>
      </c>
      <c r="I159" s="74" t="str">
        <f ca="1">IFERROR(TRUNC(VLOOKUP(I$146,Input!$A$9:$J$48,Input!$H$6,0)/I223-0.000001)+1," ")</f>
        <v xml:space="preserve"> </v>
      </c>
      <c r="J159" s="74" t="str">
        <f ca="1">IFERROR(TRUNC(VLOOKUP(J$146,Input!$A$9:$J$48,Input!$H$6,0)/J223-0.000001)+1," ")</f>
        <v xml:space="preserve"> </v>
      </c>
      <c r="K159" s="74" t="str">
        <f ca="1">IFERROR(TRUNC(VLOOKUP(K$146,Input!$A$9:$J$48,Input!$H$6,0)/K223-0.000001)+1," ")</f>
        <v xml:space="preserve"> </v>
      </c>
      <c r="L159" s="74" t="str">
        <f ca="1">IFERROR(TRUNC(VLOOKUP(L$146,Input!$A$9:$J$48,Input!$H$6,0)/L223-0.000001)+1," ")</f>
        <v xml:space="preserve"> </v>
      </c>
      <c r="M159" s="74" t="str">
        <f ca="1">IFERROR(TRUNC(VLOOKUP(M$146,Input!$A$9:$J$48,Input!$H$6,0)/M223-0.000001)+1," ")</f>
        <v xml:space="preserve"> </v>
      </c>
      <c r="N159" s="74" t="str">
        <f ca="1">IFERROR(TRUNC(VLOOKUP(N$146,Input!$A$9:$J$48,Input!$H$6,0)/N223-0.000001)+1," ")</f>
        <v xml:space="preserve"> </v>
      </c>
      <c r="O159" s="74" t="str">
        <f ca="1">IFERROR(TRUNC(VLOOKUP(O$146,Input!$A$9:$J$48,Input!$H$6,0)/O223-0.000001)+1," ")</f>
        <v xml:space="preserve"> </v>
      </c>
      <c r="P159" s="74" t="str">
        <f ca="1">IFERROR(TRUNC(VLOOKUP(P$146,Input!$A$9:$J$48,Input!$H$6,0)/P223-0.000001)+1," ")</f>
        <v xml:space="preserve"> </v>
      </c>
      <c r="Q159" s="74" t="str">
        <f ca="1">IFERROR(TRUNC(VLOOKUP(Q$146,Input!$A$9:$J$48,Input!$H$6,0)/Q223-0.000001)+1," ")</f>
        <v xml:space="preserve"> </v>
      </c>
      <c r="R159" s="74" t="str">
        <f ca="1">IFERROR(TRUNC(VLOOKUP(R$146,Input!$A$9:$J$48,Input!$H$6,0)/R223-0.000001)+1," ")</f>
        <v xml:space="preserve"> </v>
      </c>
      <c r="S159" s="74" t="str">
        <f ca="1">IFERROR(TRUNC(VLOOKUP(S$146,Input!$A$9:$J$48,Input!$H$6,0)/S223-0.000001)+1," ")</f>
        <v xml:space="preserve"> </v>
      </c>
      <c r="T159" s="74" t="str">
        <f ca="1">IFERROR(TRUNC(VLOOKUP(T$146,Input!$A$9:$J$48,Input!$H$6,0)/T223-0.000001)+1," ")</f>
        <v xml:space="preserve"> </v>
      </c>
      <c r="U159" s="74" t="str">
        <f ca="1">IFERROR(TRUNC(VLOOKUP(U$146,Input!$A$9:$J$48,Input!$H$6,0)/U223-0.000001)+1," ")</f>
        <v xml:space="preserve"> </v>
      </c>
      <c r="V159" s="74" t="str">
        <f ca="1">IFERROR(TRUNC(VLOOKUP(V$146,Input!$A$9:$J$48,Input!$H$6,0)/V223-0.000001)+1," ")</f>
        <v xml:space="preserve"> </v>
      </c>
      <c r="W159" s="74" t="str">
        <f ca="1">IFERROR(TRUNC(VLOOKUP(W$146,Input!$A$9:$J$48,Input!$H$6,0)/W223-0.000001)+1," ")</f>
        <v xml:space="preserve"> </v>
      </c>
      <c r="X159" s="74" t="str">
        <f ca="1">IFERROR(TRUNC(VLOOKUP(X$146,Input!$A$9:$J$48,Input!$H$6,0)/X223-0.000001)+1," ")</f>
        <v xml:space="preserve"> </v>
      </c>
      <c r="Y159" s="74" t="str">
        <f ca="1">IFERROR(TRUNC(VLOOKUP(Y$146,Input!$A$9:$J$48,Input!$H$6,0)/Y223-0.000001)+1," ")</f>
        <v xml:space="preserve"> </v>
      </c>
      <c r="Z159" s="74" t="str">
        <f ca="1">IFERROR(TRUNC(VLOOKUP(Z$146,Input!$A$9:$J$48,Input!$H$6,0)/Z223-0.000001)+1," ")</f>
        <v xml:space="preserve"> </v>
      </c>
      <c r="AA159" s="74" t="str">
        <f ca="1">IFERROR(TRUNC(VLOOKUP(AA$146,Input!$A$9:$J$48,Input!$H$6,0)/AA223-0.000001)+1," ")</f>
        <v xml:space="preserve"> </v>
      </c>
      <c r="AB159" s="74" t="str">
        <f ca="1">IFERROR(TRUNC(VLOOKUP(AB$146,Input!$A$9:$J$48,Input!$H$6,0)/AB223-0.000001)+1," ")</f>
        <v xml:space="preserve"> </v>
      </c>
      <c r="AC159" s="74" t="str">
        <f ca="1">IFERROR(TRUNC(VLOOKUP(AC$146,Input!$A$9:$J$48,Input!$H$6,0)/AC223-0.000001)+1," ")</f>
        <v xml:space="preserve"> </v>
      </c>
      <c r="AD159" s="74" t="str">
        <f ca="1">IFERROR(TRUNC(VLOOKUP(AD$146,Input!$A$9:$J$48,Input!$H$6,0)/AD223-0.000001)+1," ")</f>
        <v xml:space="preserve"> </v>
      </c>
      <c r="AE159" s="74" t="str">
        <f ca="1">IFERROR(TRUNC(VLOOKUP(AE$146,Input!$A$9:$J$48,Input!$H$6,0)/AE223-0.000001)+1," ")</f>
        <v xml:space="preserve"> </v>
      </c>
      <c r="AF159" s="74" t="str">
        <f ca="1">IFERROR(TRUNC(VLOOKUP(AF$146,Input!$A$9:$J$48,Input!$H$6,0)/AF223-0.000001)+1," ")</f>
        <v xml:space="preserve"> </v>
      </c>
      <c r="AG159" s="74" t="str">
        <f ca="1">IFERROR(TRUNC(VLOOKUP(AG$146,Input!$A$9:$J$48,Input!$H$6,0)/AG223-0.000001)+1," ")</f>
        <v xml:space="preserve"> </v>
      </c>
      <c r="AH159" s="74" t="str">
        <f ca="1">IFERROR(TRUNC(VLOOKUP(AH$146,Input!$A$9:$J$48,Input!$H$6,0)/AH223-0.000001)+1," ")</f>
        <v xml:space="preserve"> </v>
      </c>
      <c r="AI159" s="74" t="str">
        <f ca="1">IFERROR(TRUNC(VLOOKUP(AI$146,Input!$A$9:$J$48,Input!$H$6,0)/AI223-0.000001)+1," ")</f>
        <v xml:space="preserve"> </v>
      </c>
      <c r="AJ159" s="74" t="str">
        <f ca="1">IFERROR(TRUNC(VLOOKUP(AJ$146,Input!$A$9:$J$48,Input!$H$6,0)/AJ223-0.000001)+1," ")</f>
        <v xml:space="preserve"> </v>
      </c>
      <c r="AK159" s="74" t="str">
        <f ca="1">IFERROR(TRUNC(VLOOKUP(AK$146,Input!$A$9:$J$48,Input!$H$6,0)/AK223-0.000001)+1," ")</f>
        <v xml:space="preserve"> </v>
      </c>
      <c r="AL159" s="74" t="str">
        <f ca="1">IFERROR(TRUNC(VLOOKUP(AL$146,Input!$A$9:$J$48,Input!$H$6,0)/AL223-0.000001)+1," ")</f>
        <v xml:space="preserve"> </v>
      </c>
      <c r="AM159" s="74" t="str">
        <f ca="1">IFERROR(TRUNC(VLOOKUP(AM$146,Input!$A$9:$J$48,Input!$H$6,0)/AM223-0.000001)+1," ")</f>
        <v xml:space="preserve"> </v>
      </c>
      <c r="AN159" s="74" t="str">
        <f ca="1">IFERROR(TRUNC(VLOOKUP(AN$146,Input!$A$9:$J$48,Input!$H$6,0)/AN223-0.000001)+1," ")</f>
        <v xml:space="preserve"> </v>
      </c>
      <c r="AO159" s="74" t="str">
        <f ca="1">IFERROR(TRUNC(VLOOKUP(AO$146,Input!$A$9:$J$48,Input!$H$6,0)/AO223-0.000001)+1," ")</f>
        <v xml:space="preserve"> </v>
      </c>
      <c r="AP159" s="74" t="str">
        <f ca="1">IFERROR(TRUNC(VLOOKUP(AP$146,Input!$A$9:$J$48,Input!$H$6,0)/AP223-0.000001)+1," ")</f>
        <v xml:space="preserve"> </v>
      </c>
      <c r="AQ159" s="74" t="str">
        <f ca="1">IFERROR(TRUNC(VLOOKUP(AQ$146,Input!$A$9:$J$48,Input!$H$6,0)/AQ223-0.000001)+1," ")</f>
        <v xml:space="preserve"> </v>
      </c>
      <c r="AR159" s="74" t="str">
        <f ca="1">IFERROR(TRUNC(VLOOKUP(AR$146,Input!$A$9:$J$48,Input!$H$6,0)/AR223-0.000001)+1," ")</f>
        <v xml:space="preserve"> </v>
      </c>
      <c r="AS159" s="74" t="str">
        <f ca="1">IFERROR(TRUNC(VLOOKUP(AS$146,Input!$A$9:$J$48,Input!$H$6,0)/AS223-0.000001)+1," ")</f>
        <v xml:space="preserve"> </v>
      </c>
    </row>
    <row r="160" spans="4:45">
      <c r="D160" s="74">
        <v>14</v>
      </c>
      <c r="E160" s="135" t="str">
        <f t="shared" si="16"/>
        <v>B</v>
      </c>
      <c r="F160" s="74">
        <f ca="1">IFERROR(TRUNC(VLOOKUP(F$146,Input!$A$9:$J$48,Input!$H$6,0)/F224-0.000001)+1," ")</f>
        <v>875</v>
      </c>
      <c r="G160" s="74">
        <f ca="1">IFERROR(TRUNC(VLOOKUP(G$146,Input!$A$9:$J$48,Input!$H$6,0)/G224-0.000001)+1," ")</f>
        <v>3500</v>
      </c>
      <c r="H160" s="74" t="str">
        <f ca="1">IFERROR(TRUNC(VLOOKUP(H$146,Input!$A$9:$J$48,Input!$H$6,0)/H224-0.000001)+1," ")</f>
        <v xml:space="preserve"> </v>
      </c>
      <c r="I160" s="74" t="str">
        <f ca="1">IFERROR(TRUNC(VLOOKUP(I$146,Input!$A$9:$J$48,Input!$H$6,0)/I224-0.000001)+1," ")</f>
        <v xml:space="preserve"> </v>
      </c>
      <c r="J160" s="74" t="str">
        <f ca="1">IFERROR(TRUNC(VLOOKUP(J$146,Input!$A$9:$J$48,Input!$H$6,0)/J224-0.000001)+1," ")</f>
        <v xml:space="preserve"> </v>
      </c>
      <c r="K160" s="74" t="str">
        <f ca="1">IFERROR(TRUNC(VLOOKUP(K$146,Input!$A$9:$J$48,Input!$H$6,0)/K224-0.000001)+1," ")</f>
        <v xml:space="preserve"> </v>
      </c>
      <c r="L160" s="74" t="str">
        <f ca="1">IFERROR(TRUNC(VLOOKUP(L$146,Input!$A$9:$J$48,Input!$H$6,0)/L224-0.000001)+1," ")</f>
        <v xml:space="preserve"> </v>
      </c>
      <c r="M160" s="74" t="str">
        <f ca="1">IFERROR(TRUNC(VLOOKUP(M$146,Input!$A$9:$J$48,Input!$H$6,0)/M224-0.000001)+1," ")</f>
        <v xml:space="preserve"> </v>
      </c>
      <c r="N160" s="74" t="str">
        <f ca="1">IFERROR(TRUNC(VLOOKUP(N$146,Input!$A$9:$J$48,Input!$H$6,0)/N224-0.000001)+1," ")</f>
        <v xml:space="preserve"> </v>
      </c>
      <c r="O160" s="74" t="str">
        <f ca="1">IFERROR(TRUNC(VLOOKUP(O$146,Input!$A$9:$J$48,Input!$H$6,0)/O224-0.000001)+1," ")</f>
        <v xml:space="preserve"> </v>
      </c>
      <c r="P160" s="74" t="str">
        <f ca="1">IFERROR(TRUNC(VLOOKUP(P$146,Input!$A$9:$J$48,Input!$H$6,0)/P224-0.000001)+1," ")</f>
        <v xml:space="preserve"> </v>
      </c>
      <c r="Q160" s="74" t="str">
        <f ca="1">IFERROR(TRUNC(VLOOKUP(Q$146,Input!$A$9:$J$48,Input!$H$6,0)/Q224-0.000001)+1," ")</f>
        <v xml:space="preserve"> </v>
      </c>
      <c r="R160" s="74" t="str">
        <f ca="1">IFERROR(TRUNC(VLOOKUP(R$146,Input!$A$9:$J$48,Input!$H$6,0)/R224-0.000001)+1," ")</f>
        <v xml:space="preserve"> </v>
      </c>
      <c r="S160" s="74" t="str">
        <f ca="1">IFERROR(TRUNC(VLOOKUP(S$146,Input!$A$9:$J$48,Input!$H$6,0)/S224-0.000001)+1," ")</f>
        <v xml:space="preserve"> </v>
      </c>
      <c r="T160" s="74" t="str">
        <f ca="1">IFERROR(TRUNC(VLOOKUP(T$146,Input!$A$9:$J$48,Input!$H$6,0)/T224-0.000001)+1," ")</f>
        <v xml:space="preserve"> </v>
      </c>
      <c r="U160" s="74" t="str">
        <f ca="1">IFERROR(TRUNC(VLOOKUP(U$146,Input!$A$9:$J$48,Input!$H$6,0)/U224-0.000001)+1," ")</f>
        <v xml:space="preserve"> </v>
      </c>
      <c r="V160" s="74" t="str">
        <f ca="1">IFERROR(TRUNC(VLOOKUP(V$146,Input!$A$9:$J$48,Input!$H$6,0)/V224-0.000001)+1," ")</f>
        <v xml:space="preserve"> </v>
      </c>
      <c r="W160" s="74" t="str">
        <f ca="1">IFERROR(TRUNC(VLOOKUP(W$146,Input!$A$9:$J$48,Input!$H$6,0)/W224-0.000001)+1," ")</f>
        <v xml:space="preserve"> </v>
      </c>
      <c r="X160" s="74" t="str">
        <f ca="1">IFERROR(TRUNC(VLOOKUP(X$146,Input!$A$9:$J$48,Input!$H$6,0)/X224-0.000001)+1," ")</f>
        <v xml:space="preserve"> </v>
      </c>
      <c r="Y160" s="74" t="str">
        <f ca="1">IFERROR(TRUNC(VLOOKUP(Y$146,Input!$A$9:$J$48,Input!$H$6,0)/Y224-0.000001)+1," ")</f>
        <v xml:space="preserve"> </v>
      </c>
      <c r="Z160" s="74" t="str">
        <f ca="1">IFERROR(TRUNC(VLOOKUP(Z$146,Input!$A$9:$J$48,Input!$H$6,0)/Z224-0.000001)+1," ")</f>
        <v xml:space="preserve"> </v>
      </c>
      <c r="AA160" s="74" t="str">
        <f ca="1">IFERROR(TRUNC(VLOOKUP(AA$146,Input!$A$9:$J$48,Input!$H$6,0)/AA224-0.000001)+1," ")</f>
        <v xml:space="preserve"> </v>
      </c>
      <c r="AB160" s="74" t="str">
        <f ca="1">IFERROR(TRUNC(VLOOKUP(AB$146,Input!$A$9:$J$48,Input!$H$6,0)/AB224-0.000001)+1," ")</f>
        <v xml:space="preserve"> </v>
      </c>
      <c r="AC160" s="74" t="str">
        <f ca="1">IFERROR(TRUNC(VLOOKUP(AC$146,Input!$A$9:$J$48,Input!$H$6,0)/AC224-0.000001)+1," ")</f>
        <v xml:space="preserve"> </v>
      </c>
      <c r="AD160" s="74" t="str">
        <f ca="1">IFERROR(TRUNC(VLOOKUP(AD$146,Input!$A$9:$J$48,Input!$H$6,0)/AD224-0.000001)+1," ")</f>
        <v xml:space="preserve"> </v>
      </c>
      <c r="AE160" s="74" t="str">
        <f ca="1">IFERROR(TRUNC(VLOOKUP(AE$146,Input!$A$9:$J$48,Input!$H$6,0)/AE224-0.000001)+1," ")</f>
        <v xml:space="preserve"> </v>
      </c>
      <c r="AF160" s="74" t="str">
        <f ca="1">IFERROR(TRUNC(VLOOKUP(AF$146,Input!$A$9:$J$48,Input!$H$6,0)/AF224-0.000001)+1," ")</f>
        <v xml:space="preserve"> </v>
      </c>
      <c r="AG160" s="74" t="str">
        <f ca="1">IFERROR(TRUNC(VLOOKUP(AG$146,Input!$A$9:$J$48,Input!$H$6,0)/AG224-0.000001)+1," ")</f>
        <v xml:space="preserve"> </v>
      </c>
      <c r="AH160" s="74" t="str">
        <f ca="1">IFERROR(TRUNC(VLOOKUP(AH$146,Input!$A$9:$J$48,Input!$H$6,0)/AH224-0.000001)+1," ")</f>
        <v xml:space="preserve"> </v>
      </c>
      <c r="AI160" s="74" t="str">
        <f ca="1">IFERROR(TRUNC(VLOOKUP(AI$146,Input!$A$9:$J$48,Input!$H$6,0)/AI224-0.000001)+1," ")</f>
        <v xml:space="preserve"> </v>
      </c>
      <c r="AJ160" s="74" t="str">
        <f ca="1">IFERROR(TRUNC(VLOOKUP(AJ$146,Input!$A$9:$J$48,Input!$H$6,0)/AJ224-0.000001)+1," ")</f>
        <v xml:space="preserve"> </v>
      </c>
      <c r="AK160" s="74" t="str">
        <f ca="1">IFERROR(TRUNC(VLOOKUP(AK$146,Input!$A$9:$J$48,Input!$H$6,0)/AK224-0.000001)+1," ")</f>
        <v xml:space="preserve"> </v>
      </c>
      <c r="AL160" s="74" t="str">
        <f ca="1">IFERROR(TRUNC(VLOOKUP(AL$146,Input!$A$9:$J$48,Input!$H$6,0)/AL224-0.000001)+1," ")</f>
        <v xml:space="preserve"> </v>
      </c>
      <c r="AM160" s="74" t="str">
        <f ca="1">IFERROR(TRUNC(VLOOKUP(AM$146,Input!$A$9:$J$48,Input!$H$6,0)/AM224-0.000001)+1," ")</f>
        <v xml:space="preserve"> </v>
      </c>
      <c r="AN160" s="74" t="str">
        <f ca="1">IFERROR(TRUNC(VLOOKUP(AN$146,Input!$A$9:$J$48,Input!$H$6,0)/AN224-0.000001)+1," ")</f>
        <v xml:space="preserve"> </v>
      </c>
      <c r="AO160" s="74" t="str">
        <f ca="1">IFERROR(TRUNC(VLOOKUP(AO$146,Input!$A$9:$J$48,Input!$H$6,0)/AO224-0.000001)+1," ")</f>
        <v xml:space="preserve"> </v>
      </c>
      <c r="AP160" s="74" t="str">
        <f ca="1">IFERROR(TRUNC(VLOOKUP(AP$146,Input!$A$9:$J$48,Input!$H$6,0)/AP224-0.000001)+1," ")</f>
        <v xml:space="preserve"> </v>
      </c>
      <c r="AQ160" s="74" t="str">
        <f ca="1">IFERROR(TRUNC(VLOOKUP(AQ$146,Input!$A$9:$J$48,Input!$H$6,0)/AQ224-0.000001)+1," ")</f>
        <v xml:space="preserve"> </v>
      </c>
      <c r="AR160" s="74" t="str">
        <f ca="1">IFERROR(TRUNC(VLOOKUP(AR$146,Input!$A$9:$J$48,Input!$H$6,0)/AR224-0.000001)+1," ")</f>
        <v xml:space="preserve"> </v>
      </c>
      <c r="AS160" s="74" t="str">
        <f ca="1">IFERROR(TRUNC(VLOOKUP(AS$146,Input!$A$9:$J$48,Input!$H$6,0)/AS224-0.000001)+1," ")</f>
        <v xml:space="preserve"> </v>
      </c>
    </row>
    <row r="161" spans="4:45">
      <c r="D161" s="74">
        <v>15</v>
      </c>
      <c r="E161" s="135" t="str">
        <f t="shared" si="16"/>
        <v>EU4312</v>
      </c>
      <c r="F161" s="74">
        <f ca="1">IFERROR(TRUNC(VLOOKUP(F$146,Input!$A$9:$J$48,Input!$H$6,0)/F225-0.000001)+1," ")</f>
        <v>1750</v>
      </c>
      <c r="G161" s="74">
        <f ca="1">IFERROR(TRUNC(VLOOKUP(G$146,Input!$A$9:$J$48,Input!$H$6,0)/G225-0.000001)+1," ")</f>
        <v>3500</v>
      </c>
      <c r="H161" s="74" t="str">
        <f ca="1">IFERROR(TRUNC(VLOOKUP(H$146,Input!$A$9:$J$48,Input!$H$6,0)/H225-0.000001)+1," ")</f>
        <v xml:space="preserve"> </v>
      </c>
      <c r="I161" s="74" t="str">
        <f ca="1">IFERROR(TRUNC(VLOOKUP(I$146,Input!$A$9:$J$48,Input!$H$6,0)/I225-0.000001)+1," ")</f>
        <v xml:space="preserve"> </v>
      </c>
      <c r="J161" s="74" t="str">
        <f ca="1">IFERROR(TRUNC(VLOOKUP(J$146,Input!$A$9:$J$48,Input!$H$6,0)/J225-0.000001)+1," ")</f>
        <v xml:space="preserve"> </v>
      </c>
      <c r="K161" s="74" t="str">
        <f ca="1">IFERROR(TRUNC(VLOOKUP(K$146,Input!$A$9:$J$48,Input!$H$6,0)/K225-0.000001)+1," ")</f>
        <v xml:space="preserve"> </v>
      </c>
      <c r="L161" s="74" t="str">
        <f ca="1">IFERROR(TRUNC(VLOOKUP(L$146,Input!$A$9:$J$48,Input!$H$6,0)/L225-0.000001)+1," ")</f>
        <v xml:space="preserve"> </v>
      </c>
      <c r="M161" s="74" t="str">
        <f ca="1">IFERROR(TRUNC(VLOOKUP(M$146,Input!$A$9:$J$48,Input!$H$6,0)/M225-0.000001)+1," ")</f>
        <v xml:space="preserve"> </v>
      </c>
      <c r="N161" s="74" t="str">
        <f ca="1">IFERROR(TRUNC(VLOOKUP(N$146,Input!$A$9:$J$48,Input!$H$6,0)/N225-0.000001)+1," ")</f>
        <v xml:space="preserve"> </v>
      </c>
      <c r="O161" s="74" t="str">
        <f ca="1">IFERROR(TRUNC(VLOOKUP(O$146,Input!$A$9:$J$48,Input!$H$6,0)/O225-0.000001)+1," ")</f>
        <v xml:space="preserve"> </v>
      </c>
      <c r="P161" s="74" t="str">
        <f ca="1">IFERROR(TRUNC(VLOOKUP(P$146,Input!$A$9:$J$48,Input!$H$6,0)/P225-0.000001)+1," ")</f>
        <v xml:space="preserve"> </v>
      </c>
      <c r="Q161" s="74" t="str">
        <f ca="1">IFERROR(TRUNC(VLOOKUP(Q$146,Input!$A$9:$J$48,Input!$H$6,0)/Q225-0.000001)+1," ")</f>
        <v xml:space="preserve"> </v>
      </c>
      <c r="R161" s="74" t="str">
        <f ca="1">IFERROR(TRUNC(VLOOKUP(R$146,Input!$A$9:$J$48,Input!$H$6,0)/R225-0.000001)+1," ")</f>
        <v xml:space="preserve"> </v>
      </c>
      <c r="S161" s="74" t="str">
        <f ca="1">IFERROR(TRUNC(VLOOKUP(S$146,Input!$A$9:$J$48,Input!$H$6,0)/S225-0.000001)+1," ")</f>
        <v xml:space="preserve"> </v>
      </c>
      <c r="T161" s="74" t="str">
        <f ca="1">IFERROR(TRUNC(VLOOKUP(T$146,Input!$A$9:$J$48,Input!$H$6,0)/T225-0.000001)+1," ")</f>
        <v xml:space="preserve"> </v>
      </c>
      <c r="U161" s="74" t="str">
        <f ca="1">IFERROR(TRUNC(VLOOKUP(U$146,Input!$A$9:$J$48,Input!$H$6,0)/U225-0.000001)+1," ")</f>
        <v xml:space="preserve"> </v>
      </c>
      <c r="V161" s="74" t="str">
        <f ca="1">IFERROR(TRUNC(VLOOKUP(V$146,Input!$A$9:$J$48,Input!$H$6,0)/V225-0.000001)+1," ")</f>
        <v xml:space="preserve"> </v>
      </c>
      <c r="W161" s="74" t="str">
        <f ca="1">IFERROR(TRUNC(VLOOKUP(W$146,Input!$A$9:$J$48,Input!$H$6,0)/W225-0.000001)+1," ")</f>
        <v xml:space="preserve"> </v>
      </c>
      <c r="X161" s="74" t="str">
        <f ca="1">IFERROR(TRUNC(VLOOKUP(X$146,Input!$A$9:$J$48,Input!$H$6,0)/X225-0.000001)+1," ")</f>
        <v xml:space="preserve"> </v>
      </c>
      <c r="Y161" s="74" t="str">
        <f ca="1">IFERROR(TRUNC(VLOOKUP(Y$146,Input!$A$9:$J$48,Input!$H$6,0)/Y225-0.000001)+1," ")</f>
        <v xml:space="preserve"> </v>
      </c>
      <c r="Z161" s="74" t="str">
        <f ca="1">IFERROR(TRUNC(VLOOKUP(Z$146,Input!$A$9:$J$48,Input!$H$6,0)/Z225-0.000001)+1," ")</f>
        <v xml:space="preserve"> </v>
      </c>
      <c r="AA161" s="74" t="str">
        <f ca="1">IFERROR(TRUNC(VLOOKUP(AA$146,Input!$A$9:$J$48,Input!$H$6,0)/AA225-0.000001)+1," ")</f>
        <v xml:space="preserve"> </v>
      </c>
      <c r="AB161" s="74" t="str">
        <f ca="1">IFERROR(TRUNC(VLOOKUP(AB$146,Input!$A$9:$J$48,Input!$H$6,0)/AB225-0.000001)+1," ")</f>
        <v xml:space="preserve"> </v>
      </c>
      <c r="AC161" s="74" t="str">
        <f ca="1">IFERROR(TRUNC(VLOOKUP(AC$146,Input!$A$9:$J$48,Input!$H$6,0)/AC225-0.000001)+1," ")</f>
        <v xml:space="preserve"> </v>
      </c>
      <c r="AD161" s="74" t="str">
        <f ca="1">IFERROR(TRUNC(VLOOKUP(AD$146,Input!$A$9:$J$48,Input!$H$6,0)/AD225-0.000001)+1," ")</f>
        <v xml:space="preserve"> </v>
      </c>
      <c r="AE161" s="74" t="str">
        <f ca="1">IFERROR(TRUNC(VLOOKUP(AE$146,Input!$A$9:$J$48,Input!$H$6,0)/AE225-0.000001)+1," ")</f>
        <v xml:space="preserve"> </v>
      </c>
      <c r="AF161" s="74" t="str">
        <f ca="1">IFERROR(TRUNC(VLOOKUP(AF$146,Input!$A$9:$J$48,Input!$H$6,0)/AF225-0.000001)+1," ")</f>
        <v xml:space="preserve"> </v>
      </c>
      <c r="AG161" s="74" t="str">
        <f ca="1">IFERROR(TRUNC(VLOOKUP(AG$146,Input!$A$9:$J$48,Input!$H$6,0)/AG225-0.000001)+1," ")</f>
        <v xml:space="preserve"> </v>
      </c>
      <c r="AH161" s="74" t="str">
        <f ca="1">IFERROR(TRUNC(VLOOKUP(AH$146,Input!$A$9:$J$48,Input!$H$6,0)/AH225-0.000001)+1," ")</f>
        <v xml:space="preserve"> </v>
      </c>
      <c r="AI161" s="74" t="str">
        <f ca="1">IFERROR(TRUNC(VLOOKUP(AI$146,Input!$A$9:$J$48,Input!$H$6,0)/AI225-0.000001)+1," ")</f>
        <v xml:space="preserve"> </v>
      </c>
      <c r="AJ161" s="74" t="str">
        <f ca="1">IFERROR(TRUNC(VLOOKUP(AJ$146,Input!$A$9:$J$48,Input!$H$6,0)/AJ225-0.000001)+1," ")</f>
        <v xml:space="preserve"> </v>
      </c>
      <c r="AK161" s="74" t="str">
        <f ca="1">IFERROR(TRUNC(VLOOKUP(AK$146,Input!$A$9:$J$48,Input!$H$6,0)/AK225-0.000001)+1," ")</f>
        <v xml:space="preserve"> </v>
      </c>
      <c r="AL161" s="74" t="str">
        <f ca="1">IFERROR(TRUNC(VLOOKUP(AL$146,Input!$A$9:$J$48,Input!$H$6,0)/AL225-0.000001)+1," ")</f>
        <v xml:space="preserve"> </v>
      </c>
      <c r="AM161" s="74" t="str">
        <f ca="1">IFERROR(TRUNC(VLOOKUP(AM$146,Input!$A$9:$J$48,Input!$H$6,0)/AM225-0.000001)+1," ")</f>
        <v xml:space="preserve"> </v>
      </c>
      <c r="AN161" s="74" t="str">
        <f ca="1">IFERROR(TRUNC(VLOOKUP(AN$146,Input!$A$9:$J$48,Input!$H$6,0)/AN225-0.000001)+1," ")</f>
        <v xml:space="preserve"> </v>
      </c>
      <c r="AO161" s="74" t="str">
        <f ca="1">IFERROR(TRUNC(VLOOKUP(AO$146,Input!$A$9:$J$48,Input!$H$6,0)/AO225-0.000001)+1," ")</f>
        <v xml:space="preserve"> </v>
      </c>
      <c r="AP161" s="74" t="str">
        <f ca="1">IFERROR(TRUNC(VLOOKUP(AP$146,Input!$A$9:$J$48,Input!$H$6,0)/AP225-0.000001)+1," ")</f>
        <v xml:space="preserve"> </v>
      </c>
      <c r="AQ161" s="74" t="str">
        <f ca="1">IFERROR(TRUNC(VLOOKUP(AQ$146,Input!$A$9:$J$48,Input!$H$6,0)/AQ225-0.000001)+1," ")</f>
        <v xml:space="preserve"> </v>
      </c>
      <c r="AR161" s="74" t="str">
        <f ca="1">IFERROR(TRUNC(VLOOKUP(AR$146,Input!$A$9:$J$48,Input!$H$6,0)/AR225-0.000001)+1," ")</f>
        <v xml:space="preserve"> </v>
      </c>
      <c r="AS161" s="74" t="str">
        <f ca="1">IFERROR(TRUNC(VLOOKUP(AS$146,Input!$A$9:$J$48,Input!$H$6,0)/AS225-0.000001)+1," ")</f>
        <v xml:space="preserve"> </v>
      </c>
    </row>
    <row r="162" spans="4:45">
      <c r="D162" s="74">
        <v>16</v>
      </c>
      <c r="E162" s="135" t="str">
        <f t="shared" si="16"/>
        <v>A</v>
      </c>
      <c r="F162" s="74">
        <f ca="1">IFERROR(TRUNC(VLOOKUP(F$146,Input!$A$9:$J$48,Input!$H$6,0)/F226-0.000001)+1," ")</f>
        <v>1750</v>
      </c>
      <c r="G162" s="74" t="str">
        <f ca="1">IFERROR(TRUNC(VLOOKUP(G$146,Input!$A$9:$J$48,Input!$H$6,0)/G226-0.000001)+1," ")</f>
        <v xml:space="preserve"> </v>
      </c>
      <c r="H162" s="74" t="str">
        <f ca="1">IFERROR(TRUNC(VLOOKUP(H$146,Input!$A$9:$J$48,Input!$H$6,0)/H226-0.000001)+1," ")</f>
        <v xml:space="preserve"> </v>
      </c>
      <c r="I162" s="74" t="str">
        <f ca="1">IFERROR(TRUNC(VLOOKUP(I$146,Input!$A$9:$J$48,Input!$H$6,0)/I226-0.000001)+1," ")</f>
        <v xml:space="preserve"> </v>
      </c>
      <c r="J162" s="74" t="str">
        <f ca="1">IFERROR(TRUNC(VLOOKUP(J$146,Input!$A$9:$J$48,Input!$H$6,0)/J226-0.000001)+1," ")</f>
        <v xml:space="preserve"> </v>
      </c>
      <c r="K162" s="74" t="str">
        <f ca="1">IFERROR(TRUNC(VLOOKUP(K$146,Input!$A$9:$J$48,Input!$H$6,0)/K226-0.000001)+1," ")</f>
        <v xml:space="preserve"> </v>
      </c>
      <c r="L162" s="74" t="str">
        <f ca="1">IFERROR(TRUNC(VLOOKUP(L$146,Input!$A$9:$J$48,Input!$H$6,0)/L226-0.000001)+1," ")</f>
        <v xml:space="preserve"> </v>
      </c>
      <c r="M162" s="74" t="str">
        <f ca="1">IFERROR(TRUNC(VLOOKUP(M$146,Input!$A$9:$J$48,Input!$H$6,0)/M226-0.000001)+1," ")</f>
        <v xml:space="preserve"> </v>
      </c>
      <c r="N162" s="74" t="str">
        <f ca="1">IFERROR(TRUNC(VLOOKUP(N$146,Input!$A$9:$J$48,Input!$H$6,0)/N226-0.000001)+1," ")</f>
        <v xml:space="preserve"> </v>
      </c>
      <c r="O162" s="74" t="str">
        <f ca="1">IFERROR(TRUNC(VLOOKUP(O$146,Input!$A$9:$J$48,Input!$H$6,0)/O226-0.000001)+1," ")</f>
        <v xml:space="preserve"> </v>
      </c>
      <c r="P162" s="74" t="str">
        <f ca="1">IFERROR(TRUNC(VLOOKUP(P$146,Input!$A$9:$J$48,Input!$H$6,0)/P226-0.000001)+1," ")</f>
        <v xml:space="preserve"> </v>
      </c>
      <c r="Q162" s="74" t="str">
        <f ca="1">IFERROR(TRUNC(VLOOKUP(Q$146,Input!$A$9:$J$48,Input!$H$6,0)/Q226-0.000001)+1," ")</f>
        <v xml:space="preserve"> </v>
      </c>
      <c r="R162" s="74" t="str">
        <f ca="1">IFERROR(TRUNC(VLOOKUP(R$146,Input!$A$9:$J$48,Input!$H$6,0)/R226-0.000001)+1," ")</f>
        <v xml:space="preserve"> </v>
      </c>
      <c r="S162" s="74" t="str">
        <f ca="1">IFERROR(TRUNC(VLOOKUP(S$146,Input!$A$9:$J$48,Input!$H$6,0)/S226-0.000001)+1," ")</f>
        <v xml:space="preserve"> </v>
      </c>
      <c r="T162" s="74" t="str">
        <f ca="1">IFERROR(TRUNC(VLOOKUP(T$146,Input!$A$9:$J$48,Input!$H$6,0)/T226-0.000001)+1," ")</f>
        <v xml:space="preserve"> </v>
      </c>
      <c r="U162" s="74" t="str">
        <f ca="1">IFERROR(TRUNC(VLOOKUP(U$146,Input!$A$9:$J$48,Input!$H$6,0)/U226-0.000001)+1," ")</f>
        <v xml:space="preserve"> </v>
      </c>
      <c r="V162" s="74" t="str">
        <f ca="1">IFERROR(TRUNC(VLOOKUP(V$146,Input!$A$9:$J$48,Input!$H$6,0)/V226-0.000001)+1," ")</f>
        <v xml:space="preserve"> </v>
      </c>
      <c r="W162" s="74" t="str">
        <f ca="1">IFERROR(TRUNC(VLOOKUP(W$146,Input!$A$9:$J$48,Input!$H$6,0)/W226-0.000001)+1," ")</f>
        <v xml:space="preserve"> </v>
      </c>
      <c r="X162" s="74" t="str">
        <f ca="1">IFERROR(TRUNC(VLOOKUP(X$146,Input!$A$9:$J$48,Input!$H$6,0)/X226-0.000001)+1," ")</f>
        <v xml:space="preserve"> </v>
      </c>
      <c r="Y162" s="74" t="str">
        <f ca="1">IFERROR(TRUNC(VLOOKUP(Y$146,Input!$A$9:$J$48,Input!$H$6,0)/Y226-0.000001)+1," ")</f>
        <v xml:space="preserve"> </v>
      </c>
      <c r="Z162" s="74" t="str">
        <f ca="1">IFERROR(TRUNC(VLOOKUP(Z$146,Input!$A$9:$J$48,Input!$H$6,0)/Z226-0.000001)+1," ")</f>
        <v xml:space="preserve"> </v>
      </c>
      <c r="AA162" s="74" t="str">
        <f ca="1">IFERROR(TRUNC(VLOOKUP(AA$146,Input!$A$9:$J$48,Input!$H$6,0)/AA226-0.000001)+1," ")</f>
        <v xml:space="preserve"> </v>
      </c>
      <c r="AB162" s="74" t="str">
        <f ca="1">IFERROR(TRUNC(VLOOKUP(AB$146,Input!$A$9:$J$48,Input!$H$6,0)/AB226-0.000001)+1," ")</f>
        <v xml:space="preserve"> </v>
      </c>
      <c r="AC162" s="74" t="str">
        <f ca="1">IFERROR(TRUNC(VLOOKUP(AC$146,Input!$A$9:$J$48,Input!$H$6,0)/AC226-0.000001)+1," ")</f>
        <v xml:space="preserve"> </v>
      </c>
      <c r="AD162" s="74" t="str">
        <f ca="1">IFERROR(TRUNC(VLOOKUP(AD$146,Input!$A$9:$J$48,Input!$H$6,0)/AD226-0.000001)+1," ")</f>
        <v xml:space="preserve"> </v>
      </c>
      <c r="AE162" s="74" t="str">
        <f ca="1">IFERROR(TRUNC(VLOOKUP(AE$146,Input!$A$9:$J$48,Input!$H$6,0)/AE226-0.000001)+1," ")</f>
        <v xml:space="preserve"> </v>
      </c>
      <c r="AF162" s="74" t="str">
        <f ca="1">IFERROR(TRUNC(VLOOKUP(AF$146,Input!$A$9:$J$48,Input!$H$6,0)/AF226-0.000001)+1," ")</f>
        <v xml:space="preserve"> </v>
      </c>
      <c r="AG162" s="74" t="str">
        <f ca="1">IFERROR(TRUNC(VLOOKUP(AG$146,Input!$A$9:$J$48,Input!$H$6,0)/AG226-0.000001)+1," ")</f>
        <v xml:space="preserve"> </v>
      </c>
      <c r="AH162" s="74" t="str">
        <f ca="1">IFERROR(TRUNC(VLOOKUP(AH$146,Input!$A$9:$J$48,Input!$H$6,0)/AH226-0.000001)+1," ")</f>
        <v xml:space="preserve"> </v>
      </c>
      <c r="AI162" s="74" t="str">
        <f ca="1">IFERROR(TRUNC(VLOOKUP(AI$146,Input!$A$9:$J$48,Input!$H$6,0)/AI226-0.000001)+1," ")</f>
        <v xml:space="preserve"> </v>
      </c>
      <c r="AJ162" s="74" t="str">
        <f ca="1">IFERROR(TRUNC(VLOOKUP(AJ$146,Input!$A$9:$J$48,Input!$H$6,0)/AJ226-0.000001)+1," ")</f>
        <v xml:space="preserve"> </v>
      </c>
      <c r="AK162" s="74" t="str">
        <f ca="1">IFERROR(TRUNC(VLOOKUP(AK$146,Input!$A$9:$J$48,Input!$H$6,0)/AK226-0.000001)+1," ")</f>
        <v xml:space="preserve"> </v>
      </c>
      <c r="AL162" s="74" t="str">
        <f ca="1">IFERROR(TRUNC(VLOOKUP(AL$146,Input!$A$9:$J$48,Input!$H$6,0)/AL226-0.000001)+1," ")</f>
        <v xml:space="preserve"> </v>
      </c>
      <c r="AM162" s="74" t="str">
        <f ca="1">IFERROR(TRUNC(VLOOKUP(AM$146,Input!$A$9:$J$48,Input!$H$6,0)/AM226-0.000001)+1," ")</f>
        <v xml:space="preserve"> </v>
      </c>
      <c r="AN162" s="74" t="str">
        <f ca="1">IFERROR(TRUNC(VLOOKUP(AN$146,Input!$A$9:$J$48,Input!$H$6,0)/AN226-0.000001)+1," ")</f>
        <v xml:space="preserve"> </v>
      </c>
      <c r="AO162" s="74" t="str">
        <f ca="1">IFERROR(TRUNC(VLOOKUP(AO$146,Input!$A$9:$J$48,Input!$H$6,0)/AO226-0.000001)+1," ")</f>
        <v xml:space="preserve"> </v>
      </c>
      <c r="AP162" s="74" t="str">
        <f ca="1">IFERROR(TRUNC(VLOOKUP(AP$146,Input!$A$9:$J$48,Input!$H$6,0)/AP226-0.000001)+1," ")</f>
        <v xml:space="preserve"> </v>
      </c>
      <c r="AQ162" s="74" t="str">
        <f ca="1">IFERROR(TRUNC(VLOOKUP(AQ$146,Input!$A$9:$J$48,Input!$H$6,0)/AQ226-0.000001)+1," ")</f>
        <v xml:space="preserve"> </v>
      </c>
      <c r="AR162" s="74" t="str">
        <f ca="1">IFERROR(TRUNC(VLOOKUP(AR$146,Input!$A$9:$J$48,Input!$H$6,0)/AR226-0.000001)+1," ")</f>
        <v xml:space="preserve"> </v>
      </c>
      <c r="AS162" s="74" t="str">
        <f ca="1">IFERROR(TRUNC(VLOOKUP(AS$146,Input!$A$9:$J$48,Input!$H$6,0)/AS226-0.000001)+1," ")</f>
        <v xml:space="preserve"> </v>
      </c>
    </row>
    <row r="163" spans="4:45">
      <c r="D163" s="74">
        <v>17</v>
      </c>
      <c r="E163" s="135" t="str">
        <f t="shared" si="16"/>
        <v>EU3212</v>
      </c>
      <c r="F163" s="74">
        <f ca="1">IFERROR(TRUNC(VLOOKUP(F$146,Input!$A$9:$J$48,Input!$H$6,0)/F227-0.000001)+1," ")</f>
        <v>3500</v>
      </c>
      <c r="G163" s="74" t="str">
        <f ca="1">IFERROR(TRUNC(VLOOKUP(G$146,Input!$A$9:$J$48,Input!$H$6,0)/G227-0.000001)+1," ")</f>
        <v xml:space="preserve"> </v>
      </c>
      <c r="H163" s="74" t="str">
        <f ca="1">IFERROR(TRUNC(VLOOKUP(H$146,Input!$A$9:$J$48,Input!$H$6,0)/H227-0.000001)+1," ")</f>
        <v xml:space="preserve"> </v>
      </c>
      <c r="I163" s="74" t="str">
        <f ca="1">IFERROR(TRUNC(VLOOKUP(I$146,Input!$A$9:$J$48,Input!$H$6,0)/I227-0.000001)+1," ")</f>
        <v xml:space="preserve"> </v>
      </c>
      <c r="J163" s="74" t="str">
        <f ca="1">IFERROR(TRUNC(VLOOKUP(J$146,Input!$A$9:$J$48,Input!$H$6,0)/J227-0.000001)+1," ")</f>
        <v xml:space="preserve"> </v>
      </c>
      <c r="K163" s="74" t="str">
        <f ca="1">IFERROR(TRUNC(VLOOKUP(K$146,Input!$A$9:$J$48,Input!$H$6,0)/K227-0.000001)+1," ")</f>
        <v xml:space="preserve"> </v>
      </c>
      <c r="L163" s="74" t="str">
        <f ca="1">IFERROR(TRUNC(VLOOKUP(L$146,Input!$A$9:$J$48,Input!$H$6,0)/L227-0.000001)+1," ")</f>
        <v xml:space="preserve"> </v>
      </c>
      <c r="M163" s="74" t="str">
        <f ca="1">IFERROR(TRUNC(VLOOKUP(M$146,Input!$A$9:$J$48,Input!$H$6,0)/M227-0.000001)+1," ")</f>
        <v xml:space="preserve"> </v>
      </c>
      <c r="N163" s="74" t="str">
        <f ca="1">IFERROR(TRUNC(VLOOKUP(N$146,Input!$A$9:$J$48,Input!$H$6,0)/N227-0.000001)+1," ")</f>
        <v xml:space="preserve"> </v>
      </c>
      <c r="O163" s="74" t="str">
        <f ca="1">IFERROR(TRUNC(VLOOKUP(O$146,Input!$A$9:$J$48,Input!$H$6,0)/O227-0.000001)+1," ")</f>
        <v xml:space="preserve"> </v>
      </c>
      <c r="P163" s="74" t="str">
        <f ca="1">IFERROR(TRUNC(VLOOKUP(P$146,Input!$A$9:$J$48,Input!$H$6,0)/P227-0.000001)+1," ")</f>
        <v xml:space="preserve"> </v>
      </c>
      <c r="Q163" s="74" t="str">
        <f ca="1">IFERROR(TRUNC(VLOOKUP(Q$146,Input!$A$9:$J$48,Input!$H$6,0)/Q227-0.000001)+1," ")</f>
        <v xml:space="preserve"> </v>
      </c>
      <c r="R163" s="74" t="str">
        <f ca="1">IFERROR(TRUNC(VLOOKUP(R$146,Input!$A$9:$J$48,Input!$H$6,0)/R227-0.000001)+1," ")</f>
        <v xml:space="preserve"> </v>
      </c>
      <c r="S163" s="74" t="str">
        <f ca="1">IFERROR(TRUNC(VLOOKUP(S$146,Input!$A$9:$J$48,Input!$H$6,0)/S227-0.000001)+1," ")</f>
        <v xml:space="preserve"> </v>
      </c>
      <c r="T163" s="74" t="str">
        <f ca="1">IFERROR(TRUNC(VLOOKUP(T$146,Input!$A$9:$J$48,Input!$H$6,0)/T227-0.000001)+1," ")</f>
        <v xml:space="preserve"> </v>
      </c>
      <c r="U163" s="74" t="str">
        <f ca="1">IFERROR(TRUNC(VLOOKUP(U$146,Input!$A$9:$J$48,Input!$H$6,0)/U227-0.000001)+1," ")</f>
        <v xml:space="preserve"> </v>
      </c>
      <c r="V163" s="74" t="str">
        <f ca="1">IFERROR(TRUNC(VLOOKUP(V$146,Input!$A$9:$J$48,Input!$H$6,0)/V227-0.000001)+1," ")</f>
        <v xml:space="preserve"> </v>
      </c>
      <c r="W163" s="74" t="str">
        <f ca="1">IFERROR(TRUNC(VLOOKUP(W$146,Input!$A$9:$J$48,Input!$H$6,0)/W227-0.000001)+1," ")</f>
        <v xml:space="preserve"> </v>
      </c>
      <c r="X163" s="74" t="str">
        <f ca="1">IFERROR(TRUNC(VLOOKUP(X$146,Input!$A$9:$J$48,Input!$H$6,0)/X227-0.000001)+1," ")</f>
        <v xml:space="preserve"> </v>
      </c>
      <c r="Y163" s="74" t="str">
        <f ca="1">IFERROR(TRUNC(VLOOKUP(Y$146,Input!$A$9:$J$48,Input!$H$6,0)/Y227-0.000001)+1," ")</f>
        <v xml:space="preserve"> </v>
      </c>
      <c r="Z163" s="74" t="str">
        <f ca="1">IFERROR(TRUNC(VLOOKUP(Z$146,Input!$A$9:$J$48,Input!$H$6,0)/Z227-0.000001)+1," ")</f>
        <v xml:space="preserve"> </v>
      </c>
      <c r="AA163" s="74" t="str">
        <f ca="1">IFERROR(TRUNC(VLOOKUP(AA$146,Input!$A$9:$J$48,Input!$H$6,0)/AA227-0.000001)+1," ")</f>
        <v xml:space="preserve"> </v>
      </c>
      <c r="AB163" s="74" t="str">
        <f ca="1">IFERROR(TRUNC(VLOOKUP(AB$146,Input!$A$9:$J$48,Input!$H$6,0)/AB227-0.000001)+1," ")</f>
        <v xml:space="preserve"> </v>
      </c>
      <c r="AC163" s="74" t="str">
        <f ca="1">IFERROR(TRUNC(VLOOKUP(AC$146,Input!$A$9:$J$48,Input!$H$6,0)/AC227-0.000001)+1," ")</f>
        <v xml:space="preserve"> </v>
      </c>
      <c r="AD163" s="74" t="str">
        <f ca="1">IFERROR(TRUNC(VLOOKUP(AD$146,Input!$A$9:$J$48,Input!$H$6,0)/AD227-0.000001)+1," ")</f>
        <v xml:space="preserve"> </v>
      </c>
      <c r="AE163" s="74" t="str">
        <f ca="1">IFERROR(TRUNC(VLOOKUP(AE$146,Input!$A$9:$J$48,Input!$H$6,0)/AE227-0.000001)+1," ")</f>
        <v xml:space="preserve"> </v>
      </c>
      <c r="AF163" s="74" t="str">
        <f ca="1">IFERROR(TRUNC(VLOOKUP(AF$146,Input!$A$9:$J$48,Input!$H$6,0)/AF227-0.000001)+1," ")</f>
        <v xml:space="preserve"> </v>
      </c>
      <c r="AG163" s="74" t="str">
        <f ca="1">IFERROR(TRUNC(VLOOKUP(AG$146,Input!$A$9:$J$48,Input!$H$6,0)/AG227-0.000001)+1," ")</f>
        <v xml:space="preserve"> </v>
      </c>
      <c r="AH163" s="74" t="str">
        <f ca="1">IFERROR(TRUNC(VLOOKUP(AH$146,Input!$A$9:$J$48,Input!$H$6,0)/AH227-0.000001)+1," ")</f>
        <v xml:space="preserve"> </v>
      </c>
      <c r="AI163" s="74" t="str">
        <f ca="1">IFERROR(TRUNC(VLOOKUP(AI$146,Input!$A$9:$J$48,Input!$H$6,0)/AI227-0.000001)+1," ")</f>
        <v xml:space="preserve"> </v>
      </c>
      <c r="AJ163" s="74" t="str">
        <f ca="1">IFERROR(TRUNC(VLOOKUP(AJ$146,Input!$A$9:$J$48,Input!$H$6,0)/AJ227-0.000001)+1," ")</f>
        <v xml:space="preserve"> </v>
      </c>
      <c r="AK163" s="74" t="str">
        <f ca="1">IFERROR(TRUNC(VLOOKUP(AK$146,Input!$A$9:$J$48,Input!$H$6,0)/AK227-0.000001)+1," ")</f>
        <v xml:space="preserve"> </v>
      </c>
      <c r="AL163" s="74" t="str">
        <f ca="1">IFERROR(TRUNC(VLOOKUP(AL$146,Input!$A$9:$J$48,Input!$H$6,0)/AL227-0.000001)+1," ")</f>
        <v xml:space="preserve"> </v>
      </c>
      <c r="AM163" s="74" t="str">
        <f ca="1">IFERROR(TRUNC(VLOOKUP(AM$146,Input!$A$9:$J$48,Input!$H$6,0)/AM227-0.000001)+1," ")</f>
        <v xml:space="preserve"> </v>
      </c>
      <c r="AN163" s="74" t="str">
        <f ca="1">IFERROR(TRUNC(VLOOKUP(AN$146,Input!$A$9:$J$48,Input!$H$6,0)/AN227-0.000001)+1," ")</f>
        <v xml:space="preserve"> </v>
      </c>
      <c r="AO163" s="74" t="str">
        <f ca="1">IFERROR(TRUNC(VLOOKUP(AO$146,Input!$A$9:$J$48,Input!$H$6,0)/AO227-0.000001)+1," ")</f>
        <v xml:space="preserve"> </v>
      </c>
      <c r="AP163" s="74" t="str">
        <f ca="1">IFERROR(TRUNC(VLOOKUP(AP$146,Input!$A$9:$J$48,Input!$H$6,0)/AP227-0.000001)+1," ")</f>
        <v xml:space="preserve"> </v>
      </c>
      <c r="AQ163" s="74" t="str">
        <f ca="1">IFERROR(TRUNC(VLOOKUP(AQ$146,Input!$A$9:$J$48,Input!$H$6,0)/AQ227-0.000001)+1," ")</f>
        <v xml:space="preserve"> </v>
      </c>
      <c r="AR163" s="74" t="str">
        <f ca="1">IFERROR(TRUNC(VLOOKUP(AR$146,Input!$A$9:$J$48,Input!$H$6,0)/AR227-0.000001)+1," ")</f>
        <v xml:space="preserve"> </v>
      </c>
      <c r="AS163" s="74" t="str">
        <f ca="1">IFERROR(TRUNC(VLOOKUP(AS$146,Input!$A$9:$J$48,Input!$H$6,0)/AS227-0.000001)+1," ")</f>
        <v xml:space="preserve"> </v>
      </c>
    </row>
    <row r="164" spans="4:45">
      <c r="D164" s="74">
        <v>18</v>
      </c>
      <c r="E164" s="135" t="str">
        <f t="shared" si="16"/>
        <v>EU64175</v>
      </c>
      <c r="F164" s="74">
        <f ca="1">IFERROR(TRUNC(VLOOKUP(F$146,Input!$A$9:$J$48,Input!$H$6,0)/F228-0.000001)+1," ")</f>
        <v>195</v>
      </c>
      <c r="G164" s="74">
        <f ca="1">IFERROR(TRUNC(VLOOKUP(G$146,Input!$A$9:$J$48,Input!$H$6,0)/G228-0.000001)+1," ")</f>
        <v>875</v>
      </c>
      <c r="H164" s="74" t="str">
        <f ca="1">IFERROR(TRUNC(VLOOKUP(H$146,Input!$A$9:$J$48,Input!$H$6,0)/H228-0.000001)+1," ")</f>
        <v xml:space="preserve"> </v>
      </c>
      <c r="I164" s="74" t="str">
        <f ca="1">IFERROR(TRUNC(VLOOKUP(I$146,Input!$A$9:$J$48,Input!$H$6,0)/I228-0.000001)+1," ")</f>
        <v xml:space="preserve"> </v>
      </c>
      <c r="J164" s="74" t="str">
        <f ca="1">IFERROR(TRUNC(VLOOKUP(J$146,Input!$A$9:$J$48,Input!$H$6,0)/J228-0.000001)+1," ")</f>
        <v xml:space="preserve"> </v>
      </c>
      <c r="K164" s="74" t="str">
        <f ca="1">IFERROR(TRUNC(VLOOKUP(K$146,Input!$A$9:$J$48,Input!$H$6,0)/K228-0.000001)+1," ")</f>
        <v xml:space="preserve"> </v>
      </c>
      <c r="L164" s="74" t="str">
        <f ca="1">IFERROR(TRUNC(VLOOKUP(L$146,Input!$A$9:$J$48,Input!$H$6,0)/L228-0.000001)+1," ")</f>
        <v xml:space="preserve"> </v>
      </c>
      <c r="M164" s="74" t="str">
        <f ca="1">IFERROR(TRUNC(VLOOKUP(M$146,Input!$A$9:$J$48,Input!$H$6,0)/M228-0.000001)+1," ")</f>
        <v xml:space="preserve"> </v>
      </c>
      <c r="N164" s="74" t="str">
        <f ca="1">IFERROR(TRUNC(VLOOKUP(N$146,Input!$A$9:$J$48,Input!$H$6,0)/N228-0.000001)+1," ")</f>
        <v xml:space="preserve"> </v>
      </c>
      <c r="O164" s="74" t="str">
        <f ca="1">IFERROR(TRUNC(VLOOKUP(O$146,Input!$A$9:$J$48,Input!$H$6,0)/O228-0.000001)+1," ")</f>
        <v xml:space="preserve"> </v>
      </c>
      <c r="P164" s="74" t="str">
        <f ca="1">IFERROR(TRUNC(VLOOKUP(P$146,Input!$A$9:$J$48,Input!$H$6,0)/P228-0.000001)+1," ")</f>
        <v xml:space="preserve"> </v>
      </c>
      <c r="Q164" s="74" t="str">
        <f ca="1">IFERROR(TRUNC(VLOOKUP(Q$146,Input!$A$9:$J$48,Input!$H$6,0)/Q228-0.000001)+1," ")</f>
        <v xml:space="preserve"> </v>
      </c>
      <c r="R164" s="74" t="str">
        <f ca="1">IFERROR(TRUNC(VLOOKUP(R$146,Input!$A$9:$J$48,Input!$H$6,0)/R228-0.000001)+1," ")</f>
        <v xml:space="preserve"> </v>
      </c>
      <c r="S164" s="74" t="str">
        <f ca="1">IFERROR(TRUNC(VLOOKUP(S$146,Input!$A$9:$J$48,Input!$H$6,0)/S228-0.000001)+1," ")</f>
        <v xml:space="preserve"> </v>
      </c>
      <c r="T164" s="74" t="str">
        <f ca="1">IFERROR(TRUNC(VLOOKUP(T$146,Input!$A$9:$J$48,Input!$H$6,0)/T228-0.000001)+1," ")</f>
        <v xml:space="preserve"> </v>
      </c>
      <c r="U164" s="74" t="str">
        <f ca="1">IFERROR(TRUNC(VLOOKUP(U$146,Input!$A$9:$J$48,Input!$H$6,0)/U228-0.000001)+1," ")</f>
        <v xml:space="preserve"> </v>
      </c>
      <c r="V164" s="74" t="str">
        <f ca="1">IFERROR(TRUNC(VLOOKUP(V$146,Input!$A$9:$J$48,Input!$H$6,0)/V228-0.000001)+1," ")</f>
        <v xml:space="preserve"> </v>
      </c>
      <c r="W164" s="74" t="str">
        <f ca="1">IFERROR(TRUNC(VLOOKUP(W$146,Input!$A$9:$J$48,Input!$H$6,0)/W228-0.000001)+1," ")</f>
        <v xml:space="preserve"> </v>
      </c>
      <c r="X164" s="74" t="str">
        <f ca="1">IFERROR(TRUNC(VLOOKUP(X$146,Input!$A$9:$J$48,Input!$H$6,0)/X228-0.000001)+1," ")</f>
        <v xml:space="preserve"> </v>
      </c>
      <c r="Y164" s="74" t="str">
        <f ca="1">IFERROR(TRUNC(VLOOKUP(Y$146,Input!$A$9:$J$48,Input!$H$6,0)/Y228-0.000001)+1," ")</f>
        <v xml:space="preserve"> </v>
      </c>
      <c r="Z164" s="74" t="str">
        <f ca="1">IFERROR(TRUNC(VLOOKUP(Z$146,Input!$A$9:$J$48,Input!$H$6,0)/Z228-0.000001)+1," ")</f>
        <v xml:space="preserve"> </v>
      </c>
      <c r="AA164" s="74" t="str">
        <f ca="1">IFERROR(TRUNC(VLOOKUP(AA$146,Input!$A$9:$J$48,Input!$H$6,0)/AA228-0.000001)+1," ")</f>
        <v xml:space="preserve"> </v>
      </c>
      <c r="AB164" s="74" t="str">
        <f ca="1">IFERROR(TRUNC(VLOOKUP(AB$146,Input!$A$9:$J$48,Input!$H$6,0)/AB228-0.000001)+1," ")</f>
        <v xml:space="preserve"> </v>
      </c>
      <c r="AC164" s="74" t="str">
        <f ca="1">IFERROR(TRUNC(VLOOKUP(AC$146,Input!$A$9:$J$48,Input!$H$6,0)/AC228-0.000001)+1," ")</f>
        <v xml:space="preserve"> </v>
      </c>
      <c r="AD164" s="74" t="str">
        <f ca="1">IFERROR(TRUNC(VLOOKUP(AD$146,Input!$A$9:$J$48,Input!$H$6,0)/AD228-0.000001)+1," ")</f>
        <v xml:space="preserve"> </v>
      </c>
      <c r="AE164" s="74" t="str">
        <f ca="1">IFERROR(TRUNC(VLOOKUP(AE$146,Input!$A$9:$J$48,Input!$H$6,0)/AE228-0.000001)+1," ")</f>
        <v xml:space="preserve"> </v>
      </c>
      <c r="AF164" s="74" t="str">
        <f ca="1">IFERROR(TRUNC(VLOOKUP(AF$146,Input!$A$9:$J$48,Input!$H$6,0)/AF228-0.000001)+1," ")</f>
        <v xml:space="preserve"> </v>
      </c>
      <c r="AG164" s="74" t="str">
        <f ca="1">IFERROR(TRUNC(VLOOKUP(AG$146,Input!$A$9:$J$48,Input!$H$6,0)/AG228-0.000001)+1," ")</f>
        <v xml:space="preserve"> </v>
      </c>
      <c r="AH164" s="74" t="str">
        <f ca="1">IFERROR(TRUNC(VLOOKUP(AH$146,Input!$A$9:$J$48,Input!$H$6,0)/AH228-0.000001)+1," ")</f>
        <v xml:space="preserve"> </v>
      </c>
      <c r="AI164" s="74" t="str">
        <f ca="1">IFERROR(TRUNC(VLOOKUP(AI$146,Input!$A$9:$J$48,Input!$H$6,0)/AI228-0.000001)+1," ")</f>
        <v xml:space="preserve"> </v>
      </c>
      <c r="AJ164" s="74" t="str">
        <f ca="1">IFERROR(TRUNC(VLOOKUP(AJ$146,Input!$A$9:$J$48,Input!$H$6,0)/AJ228-0.000001)+1," ")</f>
        <v xml:space="preserve"> </v>
      </c>
      <c r="AK164" s="74" t="str">
        <f ca="1">IFERROR(TRUNC(VLOOKUP(AK$146,Input!$A$9:$J$48,Input!$H$6,0)/AK228-0.000001)+1," ")</f>
        <v xml:space="preserve"> </v>
      </c>
      <c r="AL164" s="74" t="str">
        <f ca="1">IFERROR(TRUNC(VLOOKUP(AL$146,Input!$A$9:$J$48,Input!$H$6,0)/AL228-0.000001)+1," ")</f>
        <v xml:space="preserve"> </v>
      </c>
      <c r="AM164" s="74" t="str">
        <f ca="1">IFERROR(TRUNC(VLOOKUP(AM$146,Input!$A$9:$J$48,Input!$H$6,0)/AM228-0.000001)+1," ")</f>
        <v xml:space="preserve"> </v>
      </c>
      <c r="AN164" s="74" t="str">
        <f ca="1">IFERROR(TRUNC(VLOOKUP(AN$146,Input!$A$9:$J$48,Input!$H$6,0)/AN228-0.000001)+1," ")</f>
        <v xml:space="preserve"> </v>
      </c>
      <c r="AO164" s="74" t="str">
        <f ca="1">IFERROR(TRUNC(VLOOKUP(AO$146,Input!$A$9:$J$48,Input!$H$6,0)/AO228-0.000001)+1," ")</f>
        <v xml:space="preserve"> </v>
      </c>
      <c r="AP164" s="74" t="str">
        <f ca="1">IFERROR(TRUNC(VLOOKUP(AP$146,Input!$A$9:$J$48,Input!$H$6,0)/AP228-0.000001)+1," ")</f>
        <v xml:space="preserve"> </v>
      </c>
      <c r="AQ164" s="74" t="str">
        <f ca="1">IFERROR(TRUNC(VLOOKUP(AQ$146,Input!$A$9:$J$48,Input!$H$6,0)/AQ228-0.000001)+1," ")</f>
        <v xml:space="preserve"> </v>
      </c>
      <c r="AR164" s="74" t="str">
        <f ca="1">IFERROR(TRUNC(VLOOKUP(AR$146,Input!$A$9:$J$48,Input!$H$6,0)/AR228-0.000001)+1," ")</f>
        <v xml:space="preserve"> </v>
      </c>
      <c r="AS164" s="74" t="str">
        <f ca="1">IFERROR(TRUNC(VLOOKUP(AS$146,Input!$A$9:$J$48,Input!$H$6,0)/AS228-0.000001)+1," ")</f>
        <v xml:space="preserve"> </v>
      </c>
    </row>
    <row r="165" spans="4:45">
      <c r="D165" s="74">
        <v>19</v>
      </c>
      <c r="E165" s="135" t="str">
        <f t="shared" si="16"/>
        <v>EU8612</v>
      </c>
      <c r="F165" s="74">
        <f ca="1">IFERROR(TRUNC(VLOOKUP(F$146,Input!$A$9:$J$48,Input!$H$6,0)/F229-0.000001)+1," ")</f>
        <v>219</v>
      </c>
      <c r="G165" s="74">
        <f ca="1">IFERROR(TRUNC(VLOOKUP(G$146,Input!$A$9:$J$48,Input!$H$6,0)/G229-0.000001)+1," ")</f>
        <v>584</v>
      </c>
      <c r="H165" s="74" t="str">
        <f ca="1">IFERROR(TRUNC(VLOOKUP(H$146,Input!$A$9:$J$48,Input!$H$6,0)/H229-0.000001)+1," ")</f>
        <v xml:space="preserve"> </v>
      </c>
      <c r="I165" s="74" t="str">
        <f ca="1">IFERROR(TRUNC(VLOOKUP(I$146,Input!$A$9:$J$48,Input!$H$6,0)/I229-0.000001)+1," ")</f>
        <v xml:space="preserve"> </v>
      </c>
      <c r="J165" s="74" t="str">
        <f ca="1">IFERROR(TRUNC(VLOOKUP(J$146,Input!$A$9:$J$48,Input!$H$6,0)/J229-0.000001)+1," ")</f>
        <v xml:space="preserve"> </v>
      </c>
      <c r="K165" s="74" t="str">
        <f ca="1">IFERROR(TRUNC(VLOOKUP(K$146,Input!$A$9:$J$48,Input!$H$6,0)/K229-0.000001)+1," ")</f>
        <v xml:space="preserve"> </v>
      </c>
      <c r="L165" s="74" t="str">
        <f ca="1">IFERROR(TRUNC(VLOOKUP(L$146,Input!$A$9:$J$48,Input!$H$6,0)/L229-0.000001)+1," ")</f>
        <v xml:space="preserve"> </v>
      </c>
      <c r="M165" s="74" t="str">
        <f ca="1">IFERROR(TRUNC(VLOOKUP(M$146,Input!$A$9:$J$48,Input!$H$6,0)/M229-0.000001)+1," ")</f>
        <v xml:space="preserve"> </v>
      </c>
      <c r="N165" s="74" t="str">
        <f ca="1">IFERROR(TRUNC(VLOOKUP(N$146,Input!$A$9:$J$48,Input!$H$6,0)/N229-0.000001)+1," ")</f>
        <v xml:space="preserve"> </v>
      </c>
      <c r="O165" s="74" t="str">
        <f ca="1">IFERROR(TRUNC(VLOOKUP(O$146,Input!$A$9:$J$48,Input!$H$6,0)/O229-0.000001)+1," ")</f>
        <v xml:space="preserve"> </v>
      </c>
      <c r="P165" s="74" t="str">
        <f ca="1">IFERROR(TRUNC(VLOOKUP(P$146,Input!$A$9:$J$48,Input!$H$6,0)/P229-0.000001)+1," ")</f>
        <v xml:space="preserve"> </v>
      </c>
      <c r="Q165" s="74" t="str">
        <f ca="1">IFERROR(TRUNC(VLOOKUP(Q$146,Input!$A$9:$J$48,Input!$H$6,0)/Q229-0.000001)+1," ")</f>
        <v xml:space="preserve"> </v>
      </c>
      <c r="R165" s="74" t="str">
        <f ca="1">IFERROR(TRUNC(VLOOKUP(R$146,Input!$A$9:$J$48,Input!$H$6,0)/R229-0.000001)+1," ")</f>
        <v xml:space="preserve"> </v>
      </c>
      <c r="S165" s="74" t="str">
        <f ca="1">IFERROR(TRUNC(VLOOKUP(S$146,Input!$A$9:$J$48,Input!$H$6,0)/S229-0.000001)+1," ")</f>
        <v xml:space="preserve"> </v>
      </c>
      <c r="T165" s="74" t="str">
        <f ca="1">IFERROR(TRUNC(VLOOKUP(T$146,Input!$A$9:$J$48,Input!$H$6,0)/T229-0.000001)+1," ")</f>
        <v xml:space="preserve"> </v>
      </c>
      <c r="U165" s="74" t="str">
        <f ca="1">IFERROR(TRUNC(VLOOKUP(U$146,Input!$A$9:$J$48,Input!$H$6,0)/U229-0.000001)+1," ")</f>
        <v xml:space="preserve"> </v>
      </c>
      <c r="V165" s="74" t="str">
        <f ca="1">IFERROR(TRUNC(VLOOKUP(V$146,Input!$A$9:$J$48,Input!$H$6,0)/V229-0.000001)+1," ")</f>
        <v xml:space="preserve"> </v>
      </c>
      <c r="W165" s="74" t="str">
        <f ca="1">IFERROR(TRUNC(VLOOKUP(W$146,Input!$A$9:$J$48,Input!$H$6,0)/W229-0.000001)+1," ")</f>
        <v xml:space="preserve"> </v>
      </c>
      <c r="X165" s="74" t="str">
        <f ca="1">IFERROR(TRUNC(VLOOKUP(X$146,Input!$A$9:$J$48,Input!$H$6,0)/X229-0.000001)+1," ")</f>
        <v xml:space="preserve"> </v>
      </c>
      <c r="Y165" s="74" t="str">
        <f ca="1">IFERROR(TRUNC(VLOOKUP(Y$146,Input!$A$9:$J$48,Input!$H$6,0)/Y229-0.000001)+1," ")</f>
        <v xml:space="preserve"> </v>
      </c>
      <c r="Z165" s="74" t="str">
        <f ca="1">IFERROR(TRUNC(VLOOKUP(Z$146,Input!$A$9:$J$48,Input!$H$6,0)/Z229-0.000001)+1," ")</f>
        <v xml:space="preserve"> </v>
      </c>
      <c r="AA165" s="74" t="str">
        <f ca="1">IFERROR(TRUNC(VLOOKUP(AA$146,Input!$A$9:$J$48,Input!$H$6,0)/AA229-0.000001)+1," ")</f>
        <v xml:space="preserve"> </v>
      </c>
      <c r="AB165" s="74" t="str">
        <f ca="1">IFERROR(TRUNC(VLOOKUP(AB$146,Input!$A$9:$J$48,Input!$H$6,0)/AB229-0.000001)+1," ")</f>
        <v xml:space="preserve"> </v>
      </c>
      <c r="AC165" s="74" t="str">
        <f ca="1">IFERROR(TRUNC(VLOOKUP(AC$146,Input!$A$9:$J$48,Input!$H$6,0)/AC229-0.000001)+1," ")</f>
        <v xml:space="preserve"> </v>
      </c>
      <c r="AD165" s="74" t="str">
        <f ca="1">IFERROR(TRUNC(VLOOKUP(AD$146,Input!$A$9:$J$48,Input!$H$6,0)/AD229-0.000001)+1," ")</f>
        <v xml:space="preserve"> </v>
      </c>
      <c r="AE165" s="74" t="str">
        <f ca="1">IFERROR(TRUNC(VLOOKUP(AE$146,Input!$A$9:$J$48,Input!$H$6,0)/AE229-0.000001)+1," ")</f>
        <v xml:space="preserve"> </v>
      </c>
      <c r="AF165" s="74" t="str">
        <f ca="1">IFERROR(TRUNC(VLOOKUP(AF$146,Input!$A$9:$J$48,Input!$H$6,0)/AF229-0.000001)+1," ")</f>
        <v xml:space="preserve"> </v>
      </c>
      <c r="AG165" s="74" t="str">
        <f ca="1">IFERROR(TRUNC(VLOOKUP(AG$146,Input!$A$9:$J$48,Input!$H$6,0)/AG229-0.000001)+1," ")</f>
        <v xml:space="preserve"> </v>
      </c>
      <c r="AH165" s="74" t="str">
        <f ca="1">IFERROR(TRUNC(VLOOKUP(AH$146,Input!$A$9:$J$48,Input!$H$6,0)/AH229-0.000001)+1," ")</f>
        <v xml:space="preserve"> </v>
      </c>
      <c r="AI165" s="74" t="str">
        <f ca="1">IFERROR(TRUNC(VLOOKUP(AI$146,Input!$A$9:$J$48,Input!$H$6,0)/AI229-0.000001)+1," ")</f>
        <v xml:space="preserve"> </v>
      </c>
      <c r="AJ165" s="74" t="str">
        <f ca="1">IFERROR(TRUNC(VLOOKUP(AJ$146,Input!$A$9:$J$48,Input!$H$6,0)/AJ229-0.000001)+1," ")</f>
        <v xml:space="preserve"> </v>
      </c>
      <c r="AK165" s="74" t="str">
        <f ca="1">IFERROR(TRUNC(VLOOKUP(AK$146,Input!$A$9:$J$48,Input!$H$6,0)/AK229-0.000001)+1," ")</f>
        <v xml:space="preserve"> </v>
      </c>
      <c r="AL165" s="74" t="str">
        <f ca="1">IFERROR(TRUNC(VLOOKUP(AL$146,Input!$A$9:$J$48,Input!$H$6,0)/AL229-0.000001)+1," ")</f>
        <v xml:space="preserve"> </v>
      </c>
      <c r="AM165" s="74" t="str">
        <f ca="1">IFERROR(TRUNC(VLOOKUP(AM$146,Input!$A$9:$J$48,Input!$H$6,0)/AM229-0.000001)+1," ")</f>
        <v xml:space="preserve"> </v>
      </c>
      <c r="AN165" s="74" t="str">
        <f ca="1">IFERROR(TRUNC(VLOOKUP(AN$146,Input!$A$9:$J$48,Input!$H$6,0)/AN229-0.000001)+1," ")</f>
        <v xml:space="preserve"> </v>
      </c>
      <c r="AO165" s="74" t="str">
        <f ca="1">IFERROR(TRUNC(VLOOKUP(AO$146,Input!$A$9:$J$48,Input!$H$6,0)/AO229-0.000001)+1," ")</f>
        <v xml:space="preserve"> </v>
      </c>
      <c r="AP165" s="74" t="str">
        <f ca="1">IFERROR(TRUNC(VLOOKUP(AP$146,Input!$A$9:$J$48,Input!$H$6,0)/AP229-0.000001)+1," ")</f>
        <v xml:space="preserve"> </v>
      </c>
      <c r="AQ165" s="74" t="str">
        <f ca="1">IFERROR(TRUNC(VLOOKUP(AQ$146,Input!$A$9:$J$48,Input!$H$6,0)/AQ229-0.000001)+1," ")</f>
        <v xml:space="preserve"> </v>
      </c>
      <c r="AR165" s="74" t="str">
        <f ca="1">IFERROR(TRUNC(VLOOKUP(AR$146,Input!$A$9:$J$48,Input!$H$6,0)/AR229-0.000001)+1," ")</f>
        <v xml:space="preserve"> </v>
      </c>
      <c r="AS165" s="74" t="str">
        <f ca="1">IFERROR(TRUNC(VLOOKUP(AS$146,Input!$A$9:$J$48,Input!$H$6,0)/AS229-0.000001)+1," ")</f>
        <v xml:space="preserve"> </v>
      </c>
    </row>
    <row r="166" spans="4:45">
      <c r="D166" s="74">
        <v>20</v>
      </c>
      <c r="E166" s="135">
        <f t="shared" si="16"/>
        <v>0</v>
      </c>
      <c r="F166" s="74" t="str">
        <f ca="1">IFERROR(TRUNC(VLOOKUP(F$146,Input!$A$9:$J$48,Input!$H$6,0)/F230-0.000001)+1," ")</f>
        <v xml:space="preserve"> </v>
      </c>
      <c r="G166" s="74" t="str">
        <f ca="1">IFERROR(TRUNC(VLOOKUP(G$146,Input!$A$9:$J$48,Input!$H$6,0)/G230-0.000001)+1," ")</f>
        <v xml:space="preserve"> </v>
      </c>
      <c r="H166" s="74" t="str">
        <f ca="1">IFERROR(TRUNC(VLOOKUP(H$146,Input!$A$9:$J$48,Input!$H$6,0)/H230-0.000001)+1," ")</f>
        <v xml:space="preserve"> </v>
      </c>
      <c r="I166" s="74" t="str">
        <f ca="1">IFERROR(TRUNC(VLOOKUP(I$146,Input!$A$9:$J$48,Input!$H$6,0)/I230-0.000001)+1," ")</f>
        <v xml:space="preserve"> </v>
      </c>
      <c r="J166" s="74" t="str">
        <f ca="1">IFERROR(TRUNC(VLOOKUP(J$146,Input!$A$9:$J$48,Input!$H$6,0)/J230-0.000001)+1," ")</f>
        <v xml:space="preserve"> </v>
      </c>
      <c r="K166" s="74" t="str">
        <f ca="1">IFERROR(TRUNC(VLOOKUP(K$146,Input!$A$9:$J$48,Input!$H$6,0)/K230-0.000001)+1," ")</f>
        <v xml:space="preserve"> </v>
      </c>
      <c r="L166" s="74" t="str">
        <f ca="1">IFERROR(TRUNC(VLOOKUP(L$146,Input!$A$9:$J$48,Input!$H$6,0)/L230-0.000001)+1," ")</f>
        <v xml:space="preserve"> </v>
      </c>
      <c r="M166" s="74" t="str">
        <f ca="1">IFERROR(TRUNC(VLOOKUP(M$146,Input!$A$9:$J$48,Input!$H$6,0)/M230-0.000001)+1," ")</f>
        <v xml:space="preserve"> </v>
      </c>
      <c r="N166" s="74" t="str">
        <f ca="1">IFERROR(TRUNC(VLOOKUP(N$146,Input!$A$9:$J$48,Input!$H$6,0)/N230-0.000001)+1," ")</f>
        <v xml:space="preserve"> </v>
      </c>
      <c r="O166" s="74" t="str">
        <f ca="1">IFERROR(TRUNC(VLOOKUP(O$146,Input!$A$9:$J$48,Input!$H$6,0)/O230-0.000001)+1," ")</f>
        <v xml:space="preserve"> </v>
      </c>
      <c r="P166" s="74" t="str">
        <f ca="1">IFERROR(TRUNC(VLOOKUP(P$146,Input!$A$9:$J$48,Input!$H$6,0)/P230-0.000001)+1," ")</f>
        <v xml:space="preserve"> </v>
      </c>
      <c r="Q166" s="74" t="str">
        <f ca="1">IFERROR(TRUNC(VLOOKUP(Q$146,Input!$A$9:$J$48,Input!$H$6,0)/Q230-0.000001)+1," ")</f>
        <v xml:space="preserve"> </v>
      </c>
      <c r="R166" s="74" t="str">
        <f ca="1">IFERROR(TRUNC(VLOOKUP(R$146,Input!$A$9:$J$48,Input!$H$6,0)/R230-0.000001)+1," ")</f>
        <v xml:space="preserve"> </v>
      </c>
      <c r="S166" s="74" t="str">
        <f ca="1">IFERROR(TRUNC(VLOOKUP(S$146,Input!$A$9:$J$48,Input!$H$6,0)/S230-0.000001)+1," ")</f>
        <v xml:space="preserve"> </v>
      </c>
      <c r="T166" s="74" t="str">
        <f ca="1">IFERROR(TRUNC(VLOOKUP(T$146,Input!$A$9:$J$48,Input!$H$6,0)/T230-0.000001)+1," ")</f>
        <v xml:space="preserve"> </v>
      </c>
      <c r="U166" s="74" t="str">
        <f ca="1">IFERROR(TRUNC(VLOOKUP(U$146,Input!$A$9:$J$48,Input!$H$6,0)/U230-0.000001)+1," ")</f>
        <v xml:space="preserve"> </v>
      </c>
      <c r="V166" s="74" t="str">
        <f ca="1">IFERROR(TRUNC(VLOOKUP(V$146,Input!$A$9:$J$48,Input!$H$6,0)/V230-0.000001)+1," ")</f>
        <v xml:space="preserve"> </v>
      </c>
      <c r="W166" s="74" t="str">
        <f ca="1">IFERROR(TRUNC(VLOOKUP(W$146,Input!$A$9:$J$48,Input!$H$6,0)/W230-0.000001)+1," ")</f>
        <v xml:space="preserve"> </v>
      </c>
      <c r="X166" s="74" t="str">
        <f ca="1">IFERROR(TRUNC(VLOOKUP(X$146,Input!$A$9:$J$48,Input!$H$6,0)/X230-0.000001)+1," ")</f>
        <v xml:space="preserve"> </v>
      </c>
      <c r="Y166" s="74" t="str">
        <f ca="1">IFERROR(TRUNC(VLOOKUP(Y$146,Input!$A$9:$J$48,Input!$H$6,0)/Y230-0.000001)+1," ")</f>
        <v xml:space="preserve"> </v>
      </c>
      <c r="Z166" s="74" t="str">
        <f ca="1">IFERROR(TRUNC(VLOOKUP(Z$146,Input!$A$9:$J$48,Input!$H$6,0)/Z230-0.000001)+1," ")</f>
        <v xml:space="preserve"> </v>
      </c>
      <c r="AA166" s="74" t="str">
        <f ca="1">IFERROR(TRUNC(VLOOKUP(AA$146,Input!$A$9:$J$48,Input!$H$6,0)/AA230-0.000001)+1," ")</f>
        <v xml:space="preserve"> </v>
      </c>
      <c r="AB166" s="74" t="str">
        <f ca="1">IFERROR(TRUNC(VLOOKUP(AB$146,Input!$A$9:$J$48,Input!$H$6,0)/AB230-0.000001)+1," ")</f>
        <v xml:space="preserve"> </v>
      </c>
      <c r="AC166" s="74" t="str">
        <f ca="1">IFERROR(TRUNC(VLOOKUP(AC$146,Input!$A$9:$J$48,Input!$H$6,0)/AC230-0.000001)+1," ")</f>
        <v xml:space="preserve"> </v>
      </c>
      <c r="AD166" s="74" t="str">
        <f ca="1">IFERROR(TRUNC(VLOOKUP(AD$146,Input!$A$9:$J$48,Input!$H$6,0)/AD230-0.000001)+1," ")</f>
        <v xml:space="preserve"> </v>
      </c>
      <c r="AE166" s="74" t="str">
        <f ca="1">IFERROR(TRUNC(VLOOKUP(AE$146,Input!$A$9:$J$48,Input!$H$6,0)/AE230-0.000001)+1," ")</f>
        <v xml:space="preserve"> </v>
      </c>
      <c r="AF166" s="74" t="str">
        <f ca="1">IFERROR(TRUNC(VLOOKUP(AF$146,Input!$A$9:$J$48,Input!$H$6,0)/AF230-0.000001)+1," ")</f>
        <v xml:space="preserve"> </v>
      </c>
      <c r="AG166" s="74" t="str">
        <f ca="1">IFERROR(TRUNC(VLOOKUP(AG$146,Input!$A$9:$J$48,Input!$H$6,0)/AG230-0.000001)+1," ")</f>
        <v xml:space="preserve"> </v>
      </c>
      <c r="AH166" s="74" t="str">
        <f ca="1">IFERROR(TRUNC(VLOOKUP(AH$146,Input!$A$9:$J$48,Input!$H$6,0)/AH230-0.000001)+1," ")</f>
        <v xml:space="preserve"> </v>
      </c>
      <c r="AI166" s="74" t="str">
        <f ca="1">IFERROR(TRUNC(VLOOKUP(AI$146,Input!$A$9:$J$48,Input!$H$6,0)/AI230-0.000001)+1," ")</f>
        <v xml:space="preserve"> </v>
      </c>
      <c r="AJ166" s="74" t="str">
        <f ca="1">IFERROR(TRUNC(VLOOKUP(AJ$146,Input!$A$9:$J$48,Input!$H$6,0)/AJ230-0.000001)+1," ")</f>
        <v xml:space="preserve"> </v>
      </c>
      <c r="AK166" s="74" t="str">
        <f ca="1">IFERROR(TRUNC(VLOOKUP(AK$146,Input!$A$9:$J$48,Input!$H$6,0)/AK230-0.000001)+1," ")</f>
        <v xml:space="preserve"> </v>
      </c>
      <c r="AL166" s="74" t="str">
        <f ca="1">IFERROR(TRUNC(VLOOKUP(AL$146,Input!$A$9:$J$48,Input!$H$6,0)/AL230-0.000001)+1," ")</f>
        <v xml:space="preserve"> </v>
      </c>
      <c r="AM166" s="74" t="str">
        <f ca="1">IFERROR(TRUNC(VLOOKUP(AM$146,Input!$A$9:$J$48,Input!$H$6,0)/AM230-0.000001)+1," ")</f>
        <v xml:space="preserve"> </v>
      </c>
      <c r="AN166" s="74" t="str">
        <f ca="1">IFERROR(TRUNC(VLOOKUP(AN$146,Input!$A$9:$J$48,Input!$H$6,0)/AN230-0.000001)+1," ")</f>
        <v xml:space="preserve"> </v>
      </c>
      <c r="AO166" s="74" t="str">
        <f ca="1">IFERROR(TRUNC(VLOOKUP(AO$146,Input!$A$9:$J$48,Input!$H$6,0)/AO230-0.000001)+1," ")</f>
        <v xml:space="preserve"> </v>
      </c>
      <c r="AP166" s="74" t="str">
        <f ca="1">IFERROR(TRUNC(VLOOKUP(AP$146,Input!$A$9:$J$48,Input!$H$6,0)/AP230-0.000001)+1," ")</f>
        <v xml:space="preserve"> </v>
      </c>
      <c r="AQ166" s="74" t="str">
        <f ca="1">IFERROR(TRUNC(VLOOKUP(AQ$146,Input!$A$9:$J$48,Input!$H$6,0)/AQ230-0.000001)+1," ")</f>
        <v xml:space="preserve"> </v>
      </c>
      <c r="AR166" s="74" t="str">
        <f ca="1">IFERROR(TRUNC(VLOOKUP(AR$146,Input!$A$9:$J$48,Input!$H$6,0)/AR230-0.000001)+1," ")</f>
        <v xml:space="preserve"> </v>
      </c>
      <c r="AS166" s="74" t="str">
        <f ca="1">IFERROR(TRUNC(VLOOKUP(AS$146,Input!$A$9:$J$48,Input!$H$6,0)/AS230-0.000001)+1," ")</f>
        <v xml:space="preserve"> </v>
      </c>
    </row>
    <row r="167" spans="4:45">
      <c r="D167" s="74">
        <v>21</v>
      </c>
      <c r="E167" s="135">
        <f t="shared" si="16"/>
        <v>0</v>
      </c>
      <c r="F167" s="74" t="str">
        <f ca="1">IFERROR(TRUNC(VLOOKUP(F$146,Input!$A$9:$J$48,Input!$H$6,0)/F231-0.000001)+1," ")</f>
        <v xml:space="preserve"> </v>
      </c>
      <c r="G167" s="74" t="str">
        <f ca="1">IFERROR(TRUNC(VLOOKUP(G$146,Input!$A$9:$J$48,Input!$H$6,0)/G231-0.000001)+1," ")</f>
        <v xml:space="preserve"> </v>
      </c>
      <c r="H167" s="74" t="str">
        <f ca="1">IFERROR(TRUNC(VLOOKUP(H$146,Input!$A$9:$J$48,Input!$H$6,0)/H231-0.000001)+1," ")</f>
        <v xml:space="preserve"> </v>
      </c>
      <c r="I167" s="74" t="str">
        <f ca="1">IFERROR(TRUNC(VLOOKUP(I$146,Input!$A$9:$J$48,Input!$H$6,0)/I231-0.000001)+1," ")</f>
        <v xml:space="preserve"> </v>
      </c>
      <c r="J167" s="74" t="str">
        <f ca="1">IFERROR(TRUNC(VLOOKUP(J$146,Input!$A$9:$J$48,Input!$H$6,0)/J231-0.000001)+1," ")</f>
        <v xml:space="preserve"> </v>
      </c>
      <c r="K167" s="74" t="str">
        <f ca="1">IFERROR(TRUNC(VLOOKUP(K$146,Input!$A$9:$J$48,Input!$H$6,0)/K231-0.000001)+1," ")</f>
        <v xml:space="preserve"> </v>
      </c>
      <c r="L167" s="74" t="str">
        <f ca="1">IFERROR(TRUNC(VLOOKUP(L$146,Input!$A$9:$J$48,Input!$H$6,0)/L231-0.000001)+1," ")</f>
        <v xml:space="preserve"> </v>
      </c>
      <c r="M167" s="74" t="str">
        <f ca="1">IFERROR(TRUNC(VLOOKUP(M$146,Input!$A$9:$J$48,Input!$H$6,0)/M231-0.000001)+1," ")</f>
        <v xml:space="preserve"> </v>
      </c>
      <c r="N167" s="74" t="str">
        <f ca="1">IFERROR(TRUNC(VLOOKUP(N$146,Input!$A$9:$J$48,Input!$H$6,0)/N231-0.000001)+1," ")</f>
        <v xml:space="preserve"> </v>
      </c>
      <c r="O167" s="74" t="str">
        <f ca="1">IFERROR(TRUNC(VLOOKUP(O$146,Input!$A$9:$J$48,Input!$H$6,0)/O231-0.000001)+1," ")</f>
        <v xml:space="preserve"> </v>
      </c>
      <c r="P167" s="74" t="str">
        <f ca="1">IFERROR(TRUNC(VLOOKUP(P$146,Input!$A$9:$J$48,Input!$H$6,0)/P231-0.000001)+1," ")</f>
        <v xml:space="preserve"> </v>
      </c>
      <c r="Q167" s="74" t="str">
        <f ca="1">IFERROR(TRUNC(VLOOKUP(Q$146,Input!$A$9:$J$48,Input!$H$6,0)/Q231-0.000001)+1," ")</f>
        <v xml:space="preserve"> </v>
      </c>
      <c r="R167" s="74" t="str">
        <f ca="1">IFERROR(TRUNC(VLOOKUP(R$146,Input!$A$9:$J$48,Input!$H$6,0)/R231-0.000001)+1," ")</f>
        <v xml:space="preserve"> </v>
      </c>
      <c r="S167" s="74" t="str">
        <f ca="1">IFERROR(TRUNC(VLOOKUP(S$146,Input!$A$9:$J$48,Input!$H$6,0)/S231-0.000001)+1," ")</f>
        <v xml:space="preserve"> </v>
      </c>
      <c r="T167" s="74" t="str">
        <f ca="1">IFERROR(TRUNC(VLOOKUP(T$146,Input!$A$9:$J$48,Input!$H$6,0)/T231-0.000001)+1," ")</f>
        <v xml:space="preserve"> </v>
      </c>
      <c r="U167" s="74" t="str">
        <f ca="1">IFERROR(TRUNC(VLOOKUP(U$146,Input!$A$9:$J$48,Input!$H$6,0)/U231-0.000001)+1," ")</f>
        <v xml:space="preserve"> </v>
      </c>
      <c r="V167" s="74" t="str">
        <f ca="1">IFERROR(TRUNC(VLOOKUP(V$146,Input!$A$9:$J$48,Input!$H$6,0)/V231-0.000001)+1," ")</f>
        <v xml:space="preserve"> </v>
      </c>
      <c r="W167" s="74" t="str">
        <f ca="1">IFERROR(TRUNC(VLOOKUP(W$146,Input!$A$9:$J$48,Input!$H$6,0)/W231-0.000001)+1," ")</f>
        <v xml:space="preserve"> </v>
      </c>
      <c r="X167" s="74" t="str">
        <f ca="1">IFERROR(TRUNC(VLOOKUP(X$146,Input!$A$9:$J$48,Input!$H$6,0)/X231-0.000001)+1," ")</f>
        <v xml:space="preserve"> </v>
      </c>
      <c r="Y167" s="74" t="str">
        <f ca="1">IFERROR(TRUNC(VLOOKUP(Y$146,Input!$A$9:$J$48,Input!$H$6,0)/Y231-0.000001)+1," ")</f>
        <v xml:space="preserve"> </v>
      </c>
      <c r="Z167" s="74" t="str">
        <f ca="1">IFERROR(TRUNC(VLOOKUP(Z$146,Input!$A$9:$J$48,Input!$H$6,0)/Z231-0.000001)+1," ")</f>
        <v xml:space="preserve"> </v>
      </c>
      <c r="AA167" s="74" t="str">
        <f ca="1">IFERROR(TRUNC(VLOOKUP(AA$146,Input!$A$9:$J$48,Input!$H$6,0)/AA231-0.000001)+1," ")</f>
        <v xml:space="preserve"> </v>
      </c>
      <c r="AB167" s="74" t="str">
        <f ca="1">IFERROR(TRUNC(VLOOKUP(AB$146,Input!$A$9:$J$48,Input!$H$6,0)/AB231-0.000001)+1," ")</f>
        <v xml:space="preserve"> </v>
      </c>
      <c r="AC167" s="74" t="str">
        <f ca="1">IFERROR(TRUNC(VLOOKUP(AC$146,Input!$A$9:$J$48,Input!$H$6,0)/AC231-0.000001)+1," ")</f>
        <v xml:space="preserve"> </v>
      </c>
      <c r="AD167" s="74" t="str">
        <f ca="1">IFERROR(TRUNC(VLOOKUP(AD$146,Input!$A$9:$J$48,Input!$H$6,0)/AD231-0.000001)+1," ")</f>
        <v xml:space="preserve"> </v>
      </c>
      <c r="AE167" s="74" t="str">
        <f ca="1">IFERROR(TRUNC(VLOOKUP(AE$146,Input!$A$9:$J$48,Input!$H$6,0)/AE231-0.000001)+1," ")</f>
        <v xml:space="preserve"> </v>
      </c>
      <c r="AF167" s="74" t="str">
        <f ca="1">IFERROR(TRUNC(VLOOKUP(AF$146,Input!$A$9:$J$48,Input!$H$6,0)/AF231-0.000001)+1," ")</f>
        <v xml:space="preserve"> </v>
      </c>
      <c r="AG167" s="74" t="str">
        <f ca="1">IFERROR(TRUNC(VLOOKUP(AG$146,Input!$A$9:$J$48,Input!$H$6,0)/AG231-0.000001)+1," ")</f>
        <v xml:space="preserve"> </v>
      </c>
      <c r="AH167" s="74" t="str">
        <f ca="1">IFERROR(TRUNC(VLOOKUP(AH$146,Input!$A$9:$J$48,Input!$H$6,0)/AH231-0.000001)+1," ")</f>
        <v xml:space="preserve"> </v>
      </c>
      <c r="AI167" s="74" t="str">
        <f ca="1">IFERROR(TRUNC(VLOOKUP(AI$146,Input!$A$9:$J$48,Input!$H$6,0)/AI231-0.000001)+1," ")</f>
        <v xml:space="preserve"> </v>
      </c>
      <c r="AJ167" s="74" t="str">
        <f ca="1">IFERROR(TRUNC(VLOOKUP(AJ$146,Input!$A$9:$J$48,Input!$H$6,0)/AJ231-0.000001)+1," ")</f>
        <v xml:space="preserve"> </v>
      </c>
      <c r="AK167" s="74" t="str">
        <f ca="1">IFERROR(TRUNC(VLOOKUP(AK$146,Input!$A$9:$J$48,Input!$H$6,0)/AK231-0.000001)+1," ")</f>
        <v xml:space="preserve"> </v>
      </c>
      <c r="AL167" s="74" t="str">
        <f ca="1">IFERROR(TRUNC(VLOOKUP(AL$146,Input!$A$9:$J$48,Input!$H$6,0)/AL231-0.000001)+1," ")</f>
        <v xml:space="preserve"> </v>
      </c>
      <c r="AM167" s="74" t="str">
        <f ca="1">IFERROR(TRUNC(VLOOKUP(AM$146,Input!$A$9:$J$48,Input!$H$6,0)/AM231-0.000001)+1," ")</f>
        <v xml:space="preserve"> </v>
      </c>
      <c r="AN167" s="74" t="str">
        <f ca="1">IFERROR(TRUNC(VLOOKUP(AN$146,Input!$A$9:$J$48,Input!$H$6,0)/AN231-0.000001)+1," ")</f>
        <v xml:space="preserve"> </v>
      </c>
      <c r="AO167" s="74" t="str">
        <f ca="1">IFERROR(TRUNC(VLOOKUP(AO$146,Input!$A$9:$J$48,Input!$H$6,0)/AO231-0.000001)+1," ")</f>
        <v xml:space="preserve"> </v>
      </c>
      <c r="AP167" s="74" t="str">
        <f ca="1">IFERROR(TRUNC(VLOOKUP(AP$146,Input!$A$9:$J$48,Input!$H$6,0)/AP231-0.000001)+1," ")</f>
        <v xml:space="preserve"> </v>
      </c>
      <c r="AQ167" s="74" t="str">
        <f ca="1">IFERROR(TRUNC(VLOOKUP(AQ$146,Input!$A$9:$J$48,Input!$H$6,0)/AQ231-0.000001)+1," ")</f>
        <v xml:space="preserve"> </v>
      </c>
      <c r="AR167" s="74" t="str">
        <f ca="1">IFERROR(TRUNC(VLOOKUP(AR$146,Input!$A$9:$J$48,Input!$H$6,0)/AR231-0.000001)+1," ")</f>
        <v xml:space="preserve"> </v>
      </c>
      <c r="AS167" s="74" t="str">
        <f ca="1">IFERROR(TRUNC(VLOOKUP(AS$146,Input!$A$9:$J$48,Input!$H$6,0)/AS231-0.000001)+1," ")</f>
        <v xml:space="preserve"> </v>
      </c>
    </row>
    <row r="168" spans="4:45">
      <c r="D168" s="74">
        <v>22</v>
      </c>
      <c r="E168" s="135">
        <f t="shared" si="16"/>
        <v>0</v>
      </c>
      <c r="F168" s="74" t="str">
        <f ca="1">IFERROR(TRUNC(VLOOKUP(F$146,Input!$A$9:$J$48,Input!$H$6,0)/F232-0.000001)+1," ")</f>
        <v xml:space="preserve"> </v>
      </c>
      <c r="G168" s="74" t="str">
        <f ca="1">IFERROR(TRUNC(VLOOKUP(G$146,Input!$A$9:$J$48,Input!$H$6,0)/G232-0.000001)+1," ")</f>
        <v xml:space="preserve"> </v>
      </c>
      <c r="H168" s="74" t="str">
        <f ca="1">IFERROR(TRUNC(VLOOKUP(H$146,Input!$A$9:$J$48,Input!$H$6,0)/H232-0.000001)+1," ")</f>
        <v xml:space="preserve"> </v>
      </c>
      <c r="I168" s="74" t="str">
        <f ca="1">IFERROR(TRUNC(VLOOKUP(I$146,Input!$A$9:$J$48,Input!$H$6,0)/I232-0.000001)+1," ")</f>
        <v xml:space="preserve"> </v>
      </c>
      <c r="J168" s="74" t="str">
        <f ca="1">IFERROR(TRUNC(VLOOKUP(J$146,Input!$A$9:$J$48,Input!$H$6,0)/J232-0.000001)+1," ")</f>
        <v xml:space="preserve"> </v>
      </c>
      <c r="K168" s="74" t="str">
        <f ca="1">IFERROR(TRUNC(VLOOKUP(K$146,Input!$A$9:$J$48,Input!$H$6,0)/K232-0.000001)+1," ")</f>
        <v xml:space="preserve"> </v>
      </c>
      <c r="L168" s="74" t="str">
        <f ca="1">IFERROR(TRUNC(VLOOKUP(L$146,Input!$A$9:$J$48,Input!$H$6,0)/L232-0.000001)+1," ")</f>
        <v xml:space="preserve"> </v>
      </c>
      <c r="M168" s="74" t="str">
        <f ca="1">IFERROR(TRUNC(VLOOKUP(M$146,Input!$A$9:$J$48,Input!$H$6,0)/M232-0.000001)+1," ")</f>
        <v xml:space="preserve"> </v>
      </c>
      <c r="N168" s="74" t="str">
        <f ca="1">IFERROR(TRUNC(VLOOKUP(N$146,Input!$A$9:$J$48,Input!$H$6,0)/N232-0.000001)+1," ")</f>
        <v xml:space="preserve"> </v>
      </c>
      <c r="O168" s="74" t="str">
        <f ca="1">IFERROR(TRUNC(VLOOKUP(O$146,Input!$A$9:$J$48,Input!$H$6,0)/O232-0.000001)+1," ")</f>
        <v xml:space="preserve"> </v>
      </c>
      <c r="P168" s="74" t="str">
        <f ca="1">IFERROR(TRUNC(VLOOKUP(P$146,Input!$A$9:$J$48,Input!$H$6,0)/P232-0.000001)+1," ")</f>
        <v xml:space="preserve"> </v>
      </c>
      <c r="Q168" s="74" t="str">
        <f ca="1">IFERROR(TRUNC(VLOOKUP(Q$146,Input!$A$9:$J$48,Input!$H$6,0)/Q232-0.000001)+1," ")</f>
        <v xml:space="preserve"> </v>
      </c>
      <c r="R168" s="74" t="str">
        <f ca="1">IFERROR(TRUNC(VLOOKUP(R$146,Input!$A$9:$J$48,Input!$H$6,0)/R232-0.000001)+1," ")</f>
        <v xml:space="preserve"> </v>
      </c>
      <c r="S168" s="74" t="str">
        <f ca="1">IFERROR(TRUNC(VLOOKUP(S$146,Input!$A$9:$J$48,Input!$H$6,0)/S232-0.000001)+1," ")</f>
        <v xml:space="preserve"> </v>
      </c>
      <c r="T168" s="74" t="str">
        <f ca="1">IFERROR(TRUNC(VLOOKUP(T$146,Input!$A$9:$J$48,Input!$H$6,0)/T232-0.000001)+1," ")</f>
        <v xml:space="preserve"> </v>
      </c>
      <c r="U168" s="74" t="str">
        <f ca="1">IFERROR(TRUNC(VLOOKUP(U$146,Input!$A$9:$J$48,Input!$H$6,0)/U232-0.000001)+1," ")</f>
        <v xml:space="preserve"> </v>
      </c>
      <c r="V168" s="74" t="str">
        <f ca="1">IFERROR(TRUNC(VLOOKUP(V$146,Input!$A$9:$J$48,Input!$H$6,0)/V232-0.000001)+1," ")</f>
        <v xml:space="preserve"> </v>
      </c>
      <c r="W168" s="74" t="str">
        <f ca="1">IFERROR(TRUNC(VLOOKUP(W$146,Input!$A$9:$J$48,Input!$H$6,0)/W232-0.000001)+1," ")</f>
        <v xml:space="preserve"> </v>
      </c>
      <c r="X168" s="74" t="str">
        <f ca="1">IFERROR(TRUNC(VLOOKUP(X$146,Input!$A$9:$J$48,Input!$H$6,0)/X232-0.000001)+1," ")</f>
        <v xml:space="preserve"> </v>
      </c>
      <c r="Y168" s="74" t="str">
        <f ca="1">IFERROR(TRUNC(VLOOKUP(Y$146,Input!$A$9:$J$48,Input!$H$6,0)/Y232-0.000001)+1," ")</f>
        <v xml:space="preserve"> </v>
      </c>
      <c r="Z168" s="74" t="str">
        <f ca="1">IFERROR(TRUNC(VLOOKUP(Z$146,Input!$A$9:$J$48,Input!$H$6,0)/Z232-0.000001)+1," ")</f>
        <v xml:space="preserve"> </v>
      </c>
      <c r="AA168" s="74" t="str">
        <f ca="1">IFERROR(TRUNC(VLOOKUP(AA$146,Input!$A$9:$J$48,Input!$H$6,0)/AA232-0.000001)+1," ")</f>
        <v xml:space="preserve"> </v>
      </c>
      <c r="AB168" s="74" t="str">
        <f ca="1">IFERROR(TRUNC(VLOOKUP(AB$146,Input!$A$9:$J$48,Input!$H$6,0)/AB232-0.000001)+1," ")</f>
        <v xml:space="preserve"> </v>
      </c>
      <c r="AC168" s="74" t="str">
        <f ca="1">IFERROR(TRUNC(VLOOKUP(AC$146,Input!$A$9:$J$48,Input!$H$6,0)/AC232-0.000001)+1," ")</f>
        <v xml:space="preserve"> </v>
      </c>
      <c r="AD168" s="74" t="str">
        <f ca="1">IFERROR(TRUNC(VLOOKUP(AD$146,Input!$A$9:$J$48,Input!$H$6,0)/AD232-0.000001)+1," ")</f>
        <v xml:space="preserve"> </v>
      </c>
      <c r="AE168" s="74" t="str">
        <f ca="1">IFERROR(TRUNC(VLOOKUP(AE$146,Input!$A$9:$J$48,Input!$H$6,0)/AE232-0.000001)+1," ")</f>
        <v xml:space="preserve"> </v>
      </c>
      <c r="AF168" s="74" t="str">
        <f ca="1">IFERROR(TRUNC(VLOOKUP(AF$146,Input!$A$9:$J$48,Input!$H$6,0)/AF232-0.000001)+1," ")</f>
        <v xml:space="preserve"> </v>
      </c>
      <c r="AG168" s="74" t="str">
        <f ca="1">IFERROR(TRUNC(VLOOKUP(AG$146,Input!$A$9:$J$48,Input!$H$6,0)/AG232-0.000001)+1," ")</f>
        <v xml:space="preserve"> </v>
      </c>
      <c r="AH168" s="74" t="str">
        <f ca="1">IFERROR(TRUNC(VLOOKUP(AH$146,Input!$A$9:$J$48,Input!$H$6,0)/AH232-0.000001)+1," ")</f>
        <v xml:space="preserve"> </v>
      </c>
      <c r="AI168" s="74" t="str">
        <f ca="1">IFERROR(TRUNC(VLOOKUP(AI$146,Input!$A$9:$J$48,Input!$H$6,0)/AI232-0.000001)+1," ")</f>
        <v xml:space="preserve"> </v>
      </c>
      <c r="AJ168" s="74" t="str">
        <f ca="1">IFERROR(TRUNC(VLOOKUP(AJ$146,Input!$A$9:$J$48,Input!$H$6,0)/AJ232-0.000001)+1," ")</f>
        <v xml:space="preserve"> </v>
      </c>
      <c r="AK168" s="74" t="str">
        <f ca="1">IFERROR(TRUNC(VLOOKUP(AK$146,Input!$A$9:$J$48,Input!$H$6,0)/AK232-0.000001)+1," ")</f>
        <v xml:space="preserve"> </v>
      </c>
      <c r="AL168" s="74" t="str">
        <f ca="1">IFERROR(TRUNC(VLOOKUP(AL$146,Input!$A$9:$J$48,Input!$H$6,0)/AL232-0.000001)+1," ")</f>
        <v xml:space="preserve"> </v>
      </c>
      <c r="AM168" s="74" t="str">
        <f ca="1">IFERROR(TRUNC(VLOOKUP(AM$146,Input!$A$9:$J$48,Input!$H$6,0)/AM232-0.000001)+1," ")</f>
        <v xml:space="preserve"> </v>
      </c>
      <c r="AN168" s="74" t="str">
        <f ca="1">IFERROR(TRUNC(VLOOKUP(AN$146,Input!$A$9:$J$48,Input!$H$6,0)/AN232-0.000001)+1," ")</f>
        <v xml:space="preserve"> </v>
      </c>
      <c r="AO168" s="74" t="str">
        <f ca="1">IFERROR(TRUNC(VLOOKUP(AO$146,Input!$A$9:$J$48,Input!$H$6,0)/AO232-0.000001)+1," ")</f>
        <v xml:space="preserve"> </v>
      </c>
      <c r="AP168" s="74" t="str">
        <f ca="1">IFERROR(TRUNC(VLOOKUP(AP$146,Input!$A$9:$J$48,Input!$H$6,0)/AP232-0.000001)+1," ")</f>
        <v xml:space="preserve"> </v>
      </c>
      <c r="AQ168" s="74" t="str">
        <f ca="1">IFERROR(TRUNC(VLOOKUP(AQ$146,Input!$A$9:$J$48,Input!$H$6,0)/AQ232-0.000001)+1," ")</f>
        <v xml:space="preserve"> </v>
      </c>
      <c r="AR168" s="74" t="str">
        <f ca="1">IFERROR(TRUNC(VLOOKUP(AR$146,Input!$A$9:$J$48,Input!$H$6,0)/AR232-0.000001)+1," ")</f>
        <v xml:space="preserve"> </v>
      </c>
      <c r="AS168" s="74" t="str">
        <f ca="1">IFERROR(TRUNC(VLOOKUP(AS$146,Input!$A$9:$J$48,Input!$H$6,0)/AS232-0.000001)+1," ")</f>
        <v xml:space="preserve"> </v>
      </c>
    </row>
    <row r="169" spans="4:45">
      <c r="D169" s="74">
        <v>23</v>
      </c>
      <c r="E169" s="135">
        <f t="shared" si="16"/>
        <v>0</v>
      </c>
      <c r="F169" s="74" t="str">
        <f ca="1">IFERROR(TRUNC(VLOOKUP(F$146,Input!$A$9:$J$48,Input!$H$6,0)/F233-0.000001)+1," ")</f>
        <v xml:space="preserve"> </v>
      </c>
      <c r="G169" s="74" t="str">
        <f ca="1">IFERROR(TRUNC(VLOOKUP(G$146,Input!$A$9:$J$48,Input!$H$6,0)/G233-0.000001)+1," ")</f>
        <v xml:space="preserve"> </v>
      </c>
      <c r="H169" s="74" t="str">
        <f ca="1">IFERROR(TRUNC(VLOOKUP(H$146,Input!$A$9:$J$48,Input!$H$6,0)/H233-0.000001)+1," ")</f>
        <v xml:space="preserve"> </v>
      </c>
      <c r="I169" s="74" t="str">
        <f ca="1">IFERROR(TRUNC(VLOOKUP(I$146,Input!$A$9:$J$48,Input!$H$6,0)/I233-0.000001)+1," ")</f>
        <v xml:space="preserve"> </v>
      </c>
      <c r="J169" s="74" t="str">
        <f ca="1">IFERROR(TRUNC(VLOOKUP(J$146,Input!$A$9:$J$48,Input!$H$6,0)/J233-0.000001)+1," ")</f>
        <v xml:space="preserve"> </v>
      </c>
      <c r="K169" s="74" t="str">
        <f ca="1">IFERROR(TRUNC(VLOOKUP(K$146,Input!$A$9:$J$48,Input!$H$6,0)/K233-0.000001)+1," ")</f>
        <v xml:space="preserve"> </v>
      </c>
      <c r="L169" s="74" t="str">
        <f ca="1">IFERROR(TRUNC(VLOOKUP(L$146,Input!$A$9:$J$48,Input!$H$6,0)/L233-0.000001)+1," ")</f>
        <v xml:space="preserve"> </v>
      </c>
      <c r="M169" s="74" t="str">
        <f ca="1">IFERROR(TRUNC(VLOOKUP(M$146,Input!$A$9:$J$48,Input!$H$6,0)/M233-0.000001)+1," ")</f>
        <v xml:space="preserve"> </v>
      </c>
      <c r="N169" s="74" t="str">
        <f ca="1">IFERROR(TRUNC(VLOOKUP(N$146,Input!$A$9:$J$48,Input!$H$6,0)/N233-0.000001)+1," ")</f>
        <v xml:space="preserve"> </v>
      </c>
      <c r="O169" s="74" t="str">
        <f ca="1">IFERROR(TRUNC(VLOOKUP(O$146,Input!$A$9:$J$48,Input!$H$6,0)/O233-0.000001)+1," ")</f>
        <v xml:space="preserve"> </v>
      </c>
      <c r="P169" s="74" t="str">
        <f ca="1">IFERROR(TRUNC(VLOOKUP(P$146,Input!$A$9:$J$48,Input!$H$6,0)/P233-0.000001)+1," ")</f>
        <v xml:space="preserve"> </v>
      </c>
      <c r="Q169" s="74" t="str">
        <f ca="1">IFERROR(TRUNC(VLOOKUP(Q$146,Input!$A$9:$J$48,Input!$H$6,0)/Q233-0.000001)+1," ")</f>
        <v xml:space="preserve"> </v>
      </c>
      <c r="R169" s="74" t="str">
        <f ca="1">IFERROR(TRUNC(VLOOKUP(R$146,Input!$A$9:$J$48,Input!$H$6,0)/R233-0.000001)+1," ")</f>
        <v xml:space="preserve"> </v>
      </c>
      <c r="S169" s="74" t="str">
        <f ca="1">IFERROR(TRUNC(VLOOKUP(S$146,Input!$A$9:$J$48,Input!$H$6,0)/S233-0.000001)+1," ")</f>
        <v xml:space="preserve"> </v>
      </c>
      <c r="T169" s="74" t="str">
        <f ca="1">IFERROR(TRUNC(VLOOKUP(T$146,Input!$A$9:$J$48,Input!$H$6,0)/T233-0.000001)+1," ")</f>
        <v xml:space="preserve"> </v>
      </c>
      <c r="U169" s="74" t="str">
        <f ca="1">IFERROR(TRUNC(VLOOKUP(U$146,Input!$A$9:$J$48,Input!$H$6,0)/U233-0.000001)+1," ")</f>
        <v xml:space="preserve"> </v>
      </c>
      <c r="V169" s="74" t="str">
        <f ca="1">IFERROR(TRUNC(VLOOKUP(V$146,Input!$A$9:$J$48,Input!$H$6,0)/V233-0.000001)+1," ")</f>
        <v xml:space="preserve"> </v>
      </c>
      <c r="W169" s="74" t="str">
        <f ca="1">IFERROR(TRUNC(VLOOKUP(W$146,Input!$A$9:$J$48,Input!$H$6,0)/W233-0.000001)+1," ")</f>
        <v xml:space="preserve"> </v>
      </c>
      <c r="X169" s="74" t="str">
        <f ca="1">IFERROR(TRUNC(VLOOKUP(X$146,Input!$A$9:$J$48,Input!$H$6,0)/X233-0.000001)+1," ")</f>
        <v xml:space="preserve"> </v>
      </c>
      <c r="Y169" s="74" t="str">
        <f ca="1">IFERROR(TRUNC(VLOOKUP(Y$146,Input!$A$9:$J$48,Input!$H$6,0)/Y233-0.000001)+1," ")</f>
        <v xml:space="preserve"> </v>
      </c>
      <c r="Z169" s="74" t="str">
        <f ca="1">IFERROR(TRUNC(VLOOKUP(Z$146,Input!$A$9:$J$48,Input!$H$6,0)/Z233-0.000001)+1," ")</f>
        <v xml:space="preserve"> </v>
      </c>
      <c r="AA169" s="74" t="str">
        <f ca="1">IFERROR(TRUNC(VLOOKUP(AA$146,Input!$A$9:$J$48,Input!$H$6,0)/AA233-0.000001)+1," ")</f>
        <v xml:space="preserve"> </v>
      </c>
      <c r="AB169" s="74" t="str">
        <f ca="1">IFERROR(TRUNC(VLOOKUP(AB$146,Input!$A$9:$J$48,Input!$H$6,0)/AB233-0.000001)+1," ")</f>
        <v xml:space="preserve"> </v>
      </c>
      <c r="AC169" s="74" t="str">
        <f ca="1">IFERROR(TRUNC(VLOOKUP(AC$146,Input!$A$9:$J$48,Input!$H$6,0)/AC233-0.000001)+1," ")</f>
        <v xml:space="preserve"> </v>
      </c>
      <c r="AD169" s="74" t="str">
        <f ca="1">IFERROR(TRUNC(VLOOKUP(AD$146,Input!$A$9:$J$48,Input!$H$6,0)/AD233-0.000001)+1," ")</f>
        <v xml:space="preserve"> </v>
      </c>
      <c r="AE169" s="74" t="str">
        <f ca="1">IFERROR(TRUNC(VLOOKUP(AE$146,Input!$A$9:$J$48,Input!$H$6,0)/AE233-0.000001)+1," ")</f>
        <v xml:space="preserve"> </v>
      </c>
      <c r="AF169" s="74" t="str">
        <f ca="1">IFERROR(TRUNC(VLOOKUP(AF$146,Input!$A$9:$J$48,Input!$H$6,0)/AF233-0.000001)+1," ")</f>
        <v xml:space="preserve"> </v>
      </c>
      <c r="AG169" s="74" t="str">
        <f ca="1">IFERROR(TRUNC(VLOOKUP(AG$146,Input!$A$9:$J$48,Input!$H$6,0)/AG233-0.000001)+1," ")</f>
        <v xml:space="preserve"> </v>
      </c>
      <c r="AH169" s="74" t="str">
        <f ca="1">IFERROR(TRUNC(VLOOKUP(AH$146,Input!$A$9:$J$48,Input!$H$6,0)/AH233-0.000001)+1," ")</f>
        <v xml:space="preserve"> </v>
      </c>
      <c r="AI169" s="74" t="str">
        <f ca="1">IFERROR(TRUNC(VLOOKUP(AI$146,Input!$A$9:$J$48,Input!$H$6,0)/AI233-0.000001)+1," ")</f>
        <v xml:space="preserve"> </v>
      </c>
      <c r="AJ169" s="74" t="str">
        <f ca="1">IFERROR(TRUNC(VLOOKUP(AJ$146,Input!$A$9:$J$48,Input!$H$6,0)/AJ233-0.000001)+1," ")</f>
        <v xml:space="preserve"> </v>
      </c>
      <c r="AK169" s="74" t="str">
        <f ca="1">IFERROR(TRUNC(VLOOKUP(AK$146,Input!$A$9:$J$48,Input!$H$6,0)/AK233-0.000001)+1," ")</f>
        <v xml:space="preserve"> </v>
      </c>
      <c r="AL169" s="74" t="str">
        <f ca="1">IFERROR(TRUNC(VLOOKUP(AL$146,Input!$A$9:$J$48,Input!$H$6,0)/AL233-0.000001)+1," ")</f>
        <v xml:space="preserve"> </v>
      </c>
      <c r="AM169" s="74" t="str">
        <f ca="1">IFERROR(TRUNC(VLOOKUP(AM$146,Input!$A$9:$J$48,Input!$H$6,0)/AM233-0.000001)+1," ")</f>
        <v xml:space="preserve"> </v>
      </c>
      <c r="AN169" s="74" t="str">
        <f ca="1">IFERROR(TRUNC(VLOOKUP(AN$146,Input!$A$9:$J$48,Input!$H$6,0)/AN233-0.000001)+1," ")</f>
        <v xml:space="preserve"> </v>
      </c>
      <c r="AO169" s="74" t="str">
        <f ca="1">IFERROR(TRUNC(VLOOKUP(AO$146,Input!$A$9:$J$48,Input!$H$6,0)/AO233-0.000001)+1," ")</f>
        <v xml:space="preserve"> </v>
      </c>
      <c r="AP169" s="74" t="str">
        <f ca="1">IFERROR(TRUNC(VLOOKUP(AP$146,Input!$A$9:$J$48,Input!$H$6,0)/AP233-0.000001)+1," ")</f>
        <v xml:space="preserve"> </v>
      </c>
      <c r="AQ169" s="74" t="str">
        <f ca="1">IFERROR(TRUNC(VLOOKUP(AQ$146,Input!$A$9:$J$48,Input!$H$6,0)/AQ233-0.000001)+1," ")</f>
        <v xml:space="preserve"> </v>
      </c>
      <c r="AR169" s="74" t="str">
        <f ca="1">IFERROR(TRUNC(VLOOKUP(AR$146,Input!$A$9:$J$48,Input!$H$6,0)/AR233-0.000001)+1," ")</f>
        <v xml:space="preserve"> </v>
      </c>
      <c r="AS169" s="74" t="str">
        <f ca="1">IFERROR(TRUNC(VLOOKUP(AS$146,Input!$A$9:$J$48,Input!$H$6,0)/AS233-0.000001)+1," ")</f>
        <v xml:space="preserve"> </v>
      </c>
    </row>
    <row r="170" spans="4:45">
      <c r="D170" s="74">
        <v>24</v>
      </c>
      <c r="E170" s="135">
        <f t="shared" si="16"/>
        <v>0</v>
      </c>
      <c r="F170" s="74" t="str">
        <f ca="1">IFERROR(TRUNC(VLOOKUP(F$146,Input!$A$9:$J$48,Input!$H$6,0)/F234-0.000001)+1," ")</f>
        <v xml:space="preserve"> </v>
      </c>
      <c r="G170" s="74" t="str">
        <f ca="1">IFERROR(TRUNC(VLOOKUP(G$146,Input!$A$9:$J$48,Input!$H$6,0)/G234-0.000001)+1," ")</f>
        <v xml:space="preserve"> </v>
      </c>
      <c r="H170" s="74" t="str">
        <f ca="1">IFERROR(TRUNC(VLOOKUP(H$146,Input!$A$9:$J$48,Input!$H$6,0)/H234-0.000001)+1," ")</f>
        <v xml:space="preserve"> </v>
      </c>
      <c r="I170" s="74" t="str">
        <f ca="1">IFERROR(TRUNC(VLOOKUP(I$146,Input!$A$9:$J$48,Input!$H$6,0)/I234-0.000001)+1," ")</f>
        <v xml:space="preserve"> </v>
      </c>
      <c r="J170" s="74" t="str">
        <f ca="1">IFERROR(TRUNC(VLOOKUP(J$146,Input!$A$9:$J$48,Input!$H$6,0)/J234-0.000001)+1," ")</f>
        <v xml:space="preserve"> </v>
      </c>
      <c r="K170" s="74" t="str">
        <f ca="1">IFERROR(TRUNC(VLOOKUP(K$146,Input!$A$9:$J$48,Input!$H$6,0)/K234-0.000001)+1," ")</f>
        <v xml:space="preserve"> </v>
      </c>
      <c r="L170" s="74" t="str">
        <f ca="1">IFERROR(TRUNC(VLOOKUP(L$146,Input!$A$9:$J$48,Input!$H$6,0)/L234-0.000001)+1," ")</f>
        <v xml:space="preserve"> </v>
      </c>
      <c r="M170" s="74" t="str">
        <f ca="1">IFERROR(TRUNC(VLOOKUP(M$146,Input!$A$9:$J$48,Input!$H$6,0)/M234-0.000001)+1," ")</f>
        <v xml:space="preserve"> </v>
      </c>
      <c r="N170" s="74" t="str">
        <f ca="1">IFERROR(TRUNC(VLOOKUP(N$146,Input!$A$9:$J$48,Input!$H$6,0)/N234-0.000001)+1," ")</f>
        <v xml:space="preserve"> </v>
      </c>
      <c r="O170" s="74" t="str">
        <f ca="1">IFERROR(TRUNC(VLOOKUP(O$146,Input!$A$9:$J$48,Input!$H$6,0)/O234-0.000001)+1," ")</f>
        <v xml:space="preserve"> </v>
      </c>
      <c r="P170" s="74" t="str">
        <f ca="1">IFERROR(TRUNC(VLOOKUP(P$146,Input!$A$9:$J$48,Input!$H$6,0)/P234-0.000001)+1," ")</f>
        <v xml:space="preserve"> </v>
      </c>
      <c r="Q170" s="74" t="str">
        <f ca="1">IFERROR(TRUNC(VLOOKUP(Q$146,Input!$A$9:$J$48,Input!$H$6,0)/Q234-0.000001)+1," ")</f>
        <v xml:space="preserve"> </v>
      </c>
      <c r="R170" s="74" t="str">
        <f ca="1">IFERROR(TRUNC(VLOOKUP(R$146,Input!$A$9:$J$48,Input!$H$6,0)/R234-0.000001)+1," ")</f>
        <v xml:space="preserve"> </v>
      </c>
      <c r="S170" s="74" t="str">
        <f ca="1">IFERROR(TRUNC(VLOOKUP(S$146,Input!$A$9:$J$48,Input!$H$6,0)/S234-0.000001)+1," ")</f>
        <v xml:space="preserve"> </v>
      </c>
      <c r="T170" s="74" t="str">
        <f ca="1">IFERROR(TRUNC(VLOOKUP(T$146,Input!$A$9:$J$48,Input!$H$6,0)/T234-0.000001)+1," ")</f>
        <v xml:space="preserve"> </v>
      </c>
      <c r="U170" s="74" t="str">
        <f ca="1">IFERROR(TRUNC(VLOOKUP(U$146,Input!$A$9:$J$48,Input!$H$6,0)/U234-0.000001)+1," ")</f>
        <v xml:space="preserve"> </v>
      </c>
      <c r="V170" s="74" t="str">
        <f ca="1">IFERROR(TRUNC(VLOOKUP(V$146,Input!$A$9:$J$48,Input!$H$6,0)/V234-0.000001)+1," ")</f>
        <v xml:space="preserve"> </v>
      </c>
      <c r="W170" s="74" t="str">
        <f ca="1">IFERROR(TRUNC(VLOOKUP(W$146,Input!$A$9:$J$48,Input!$H$6,0)/W234-0.000001)+1," ")</f>
        <v xml:space="preserve"> </v>
      </c>
      <c r="X170" s="74" t="str">
        <f ca="1">IFERROR(TRUNC(VLOOKUP(X$146,Input!$A$9:$J$48,Input!$H$6,0)/X234-0.000001)+1," ")</f>
        <v xml:space="preserve"> </v>
      </c>
      <c r="Y170" s="74" t="str">
        <f ca="1">IFERROR(TRUNC(VLOOKUP(Y$146,Input!$A$9:$J$48,Input!$H$6,0)/Y234-0.000001)+1," ")</f>
        <v xml:space="preserve"> </v>
      </c>
      <c r="Z170" s="74" t="str">
        <f ca="1">IFERROR(TRUNC(VLOOKUP(Z$146,Input!$A$9:$J$48,Input!$H$6,0)/Z234-0.000001)+1," ")</f>
        <v xml:space="preserve"> </v>
      </c>
      <c r="AA170" s="74" t="str">
        <f ca="1">IFERROR(TRUNC(VLOOKUP(AA$146,Input!$A$9:$J$48,Input!$H$6,0)/AA234-0.000001)+1," ")</f>
        <v xml:space="preserve"> </v>
      </c>
      <c r="AB170" s="74" t="str">
        <f ca="1">IFERROR(TRUNC(VLOOKUP(AB$146,Input!$A$9:$J$48,Input!$H$6,0)/AB234-0.000001)+1," ")</f>
        <v xml:space="preserve"> </v>
      </c>
      <c r="AC170" s="74" t="str">
        <f ca="1">IFERROR(TRUNC(VLOOKUP(AC$146,Input!$A$9:$J$48,Input!$H$6,0)/AC234-0.000001)+1," ")</f>
        <v xml:space="preserve"> </v>
      </c>
      <c r="AD170" s="74" t="str">
        <f ca="1">IFERROR(TRUNC(VLOOKUP(AD$146,Input!$A$9:$J$48,Input!$H$6,0)/AD234-0.000001)+1," ")</f>
        <v xml:space="preserve"> </v>
      </c>
      <c r="AE170" s="74" t="str">
        <f ca="1">IFERROR(TRUNC(VLOOKUP(AE$146,Input!$A$9:$J$48,Input!$H$6,0)/AE234-0.000001)+1," ")</f>
        <v xml:space="preserve"> </v>
      </c>
      <c r="AF170" s="74" t="str">
        <f ca="1">IFERROR(TRUNC(VLOOKUP(AF$146,Input!$A$9:$J$48,Input!$H$6,0)/AF234-0.000001)+1," ")</f>
        <v xml:space="preserve"> </v>
      </c>
      <c r="AG170" s="74" t="str">
        <f ca="1">IFERROR(TRUNC(VLOOKUP(AG$146,Input!$A$9:$J$48,Input!$H$6,0)/AG234-0.000001)+1," ")</f>
        <v xml:space="preserve"> </v>
      </c>
      <c r="AH170" s="74" t="str">
        <f ca="1">IFERROR(TRUNC(VLOOKUP(AH$146,Input!$A$9:$J$48,Input!$H$6,0)/AH234-0.000001)+1," ")</f>
        <v xml:space="preserve"> </v>
      </c>
      <c r="AI170" s="74" t="str">
        <f ca="1">IFERROR(TRUNC(VLOOKUP(AI$146,Input!$A$9:$J$48,Input!$H$6,0)/AI234-0.000001)+1," ")</f>
        <v xml:space="preserve"> </v>
      </c>
      <c r="AJ170" s="74" t="str">
        <f ca="1">IFERROR(TRUNC(VLOOKUP(AJ$146,Input!$A$9:$J$48,Input!$H$6,0)/AJ234-0.000001)+1," ")</f>
        <v xml:space="preserve"> </v>
      </c>
      <c r="AK170" s="74" t="str">
        <f ca="1">IFERROR(TRUNC(VLOOKUP(AK$146,Input!$A$9:$J$48,Input!$H$6,0)/AK234-0.000001)+1," ")</f>
        <v xml:space="preserve"> </v>
      </c>
      <c r="AL170" s="74" t="str">
        <f ca="1">IFERROR(TRUNC(VLOOKUP(AL$146,Input!$A$9:$J$48,Input!$H$6,0)/AL234-0.000001)+1," ")</f>
        <v xml:space="preserve"> </v>
      </c>
      <c r="AM170" s="74" t="str">
        <f ca="1">IFERROR(TRUNC(VLOOKUP(AM$146,Input!$A$9:$J$48,Input!$H$6,0)/AM234-0.000001)+1," ")</f>
        <v xml:space="preserve"> </v>
      </c>
      <c r="AN170" s="74" t="str">
        <f ca="1">IFERROR(TRUNC(VLOOKUP(AN$146,Input!$A$9:$J$48,Input!$H$6,0)/AN234-0.000001)+1," ")</f>
        <v xml:space="preserve"> </v>
      </c>
      <c r="AO170" s="74" t="str">
        <f ca="1">IFERROR(TRUNC(VLOOKUP(AO$146,Input!$A$9:$J$48,Input!$H$6,0)/AO234-0.000001)+1," ")</f>
        <v xml:space="preserve"> </v>
      </c>
      <c r="AP170" s="74" t="str">
        <f ca="1">IFERROR(TRUNC(VLOOKUP(AP$146,Input!$A$9:$J$48,Input!$H$6,0)/AP234-0.000001)+1," ")</f>
        <v xml:space="preserve"> </v>
      </c>
      <c r="AQ170" s="74" t="str">
        <f ca="1">IFERROR(TRUNC(VLOOKUP(AQ$146,Input!$A$9:$J$48,Input!$H$6,0)/AQ234-0.000001)+1," ")</f>
        <v xml:space="preserve"> </v>
      </c>
      <c r="AR170" s="74" t="str">
        <f ca="1">IFERROR(TRUNC(VLOOKUP(AR$146,Input!$A$9:$J$48,Input!$H$6,0)/AR234-0.000001)+1," ")</f>
        <v xml:space="preserve"> </v>
      </c>
      <c r="AS170" s="74" t="str">
        <f ca="1">IFERROR(TRUNC(VLOOKUP(AS$146,Input!$A$9:$J$48,Input!$H$6,0)/AS234-0.000001)+1," ")</f>
        <v xml:space="preserve"> </v>
      </c>
    </row>
    <row r="171" spans="4:45">
      <c r="D171" s="74">
        <v>25</v>
      </c>
      <c r="E171" s="135">
        <f t="shared" si="16"/>
        <v>0</v>
      </c>
      <c r="F171" s="74" t="str">
        <f ca="1">IFERROR(TRUNC(VLOOKUP(F$146,Input!$A$9:$J$48,Input!$H$6,0)/F235-0.000001)+1," ")</f>
        <v xml:space="preserve"> </v>
      </c>
      <c r="G171" s="74" t="str">
        <f ca="1">IFERROR(TRUNC(VLOOKUP(G$146,Input!$A$9:$J$48,Input!$H$6,0)/G235-0.000001)+1," ")</f>
        <v xml:space="preserve"> </v>
      </c>
      <c r="H171" s="74" t="str">
        <f ca="1">IFERROR(TRUNC(VLOOKUP(H$146,Input!$A$9:$J$48,Input!$H$6,0)/H235-0.000001)+1," ")</f>
        <v xml:space="preserve"> </v>
      </c>
      <c r="I171" s="74" t="str">
        <f ca="1">IFERROR(TRUNC(VLOOKUP(I$146,Input!$A$9:$J$48,Input!$H$6,0)/I235-0.000001)+1," ")</f>
        <v xml:space="preserve"> </v>
      </c>
      <c r="J171" s="74" t="str">
        <f ca="1">IFERROR(TRUNC(VLOOKUP(J$146,Input!$A$9:$J$48,Input!$H$6,0)/J235-0.000001)+1," ")</f>
        <v xml:space="preserve"> </v>
      </c>
      <c r="K171" s="74" t="str">
        <f ca="1">IFERROR(TRUNC(VLOOKUP(K$146,Input!$A$9:$J$48,Input!$H$6,0)/K235-0.000001)+1," ")</f>
        <v xml:space="preserve"> </v>
      </c>
      <c r="L171" s="74" t="str">
        <f ca="1">IFERROR(TRUNC(VLOOKUP(L$146,Input!$A$9:$J$48,Input!$H$6,0)/L235-0.000001)+1," ")</f>
        <v xml:space="preserve"> </v>
      </c>
      <c r="M171" s="74" t="str">
        <f ca="1">IFERROR(TRUNC(VLOOKUP(M$146,Input!$A$9:$J$48,Input!$H$6,0)/M235-0.000001)+1," ")</f>
        <v xml:space="preserve"> </v>
      </c>
      <c r="N171" s="74" t="str">
        <f ca="1">IFERROR(TRUNC(VLOOKUP(N$146,Input!$A$9:$J$48,Input!$H$6,0)/N235-0.000001)+1," ")</f>
        <v xml:space="preserve"> </v>
      </c>
      <c r="O171" s="74" t="str">
        <f ca="1">IFERROR(TRUNC(VLOOKUP(O$146,Input!$A$9:$J$48,Input!$H$6,0)/O235-0.000001)+1," ")</f>
        <v xml:space="preserve"> </v>
      </c>
      <c r="P171" s="74" t="str">
        <f ca="1">IFERROR(TRUNC(VLOOKUP(P$146,Input!$A$9:$J$48,Input!$H$6,0)/P235-0.000001)+1," ")</f>
        <v xml:space="preserve"> </v>
      </c>
      <c r="Q171" s="74" t="str">
        <f ca="1">IFERROR(TRUNC(VLOOKUP(Q$146,Input!$A$9:$J$48,Input!$H$6,0)/Q235-0.000001)+1," ")</f>
        <v xml:space="preserve"> </v>
      </c>
      <c r="R171" s="74" t="str">
        <f ca="1">IFERROR(TRUNC(VLOOKUP(R$146,Input!$A$9:$J$48,Input!$H$6,0)/R235-0.000001)+1," ")</f>
        <v xml:space="preserve"> </v>
      </c>
      <c r="S171" s="74" t="str">
        <f ca="1">IFERROR(TRUNC(VLOOKUP(S$146,Input!$A$9:$J$48,Input!$H$6,0)/S235-0.000001)+1," ")</f>
        <v xml:space="preserve"> </v>
      </c>
      <c r="T171" s="74" t="str">
        <f ca="1">IFERROR(TRUNC(VLOOKUP(T$146,Input!$A$9:$J$48,Input!$H$6,0)/T235-0.000001)+1," ")</f>
        <v xml:space="preserve"> </v>
      </c>
      <c r="U171" s="74" t="str">
        <f ca="1">IFERROR(TRUNC(VLOOKUP(U$146,Input!$A$9:$J$48,Input!$H$6,0)/U235-0.000001)+1," ")</f>
        <v xml:space="preserve"> </v>
      </c>
      <c r="V171" s="74" t="str">
        <f ca="1">IFERROR(TRUNC(VLOOKUP(V$146,Input!$A$9:$J$48,Input!$H$6,0)/V235-0.000001)+1," ")</f>
        <v xml:space="preserve"> </v>
      </c>
      <c r="W171" s="74" t="str">
        <f ca="1">IFERROR(TRUNC(VLOOKUP(W$146,Input!$A$9:$J$48,Input!$H$6,0)/W235-0.000001)+1," ")</f>
        <v xml:space="preserve"> </v>
      </c>
      <c r="X171" s="74" t="str">
        <f ca="1">IFERROR(TRUNC(VLOOKUP(X$146,Input!$A$9:$J$48,Input!$H$6,0)/X235-0.000001)+1," ")</f>
        <v xml:space="preserve"> </v>
      </c>
      <c r="Y171" s="74" t="str">
        <f ca="1">IFERROR(TRUNC(VLOOKUP(Y$146,Input!$A$9:$J$48,Input!$H$6,0)/Y235-0.000001)+1," ")</f>
        <v xml:space="preserve"> </v>
      </c>
      <c r="Z171" s="74" t="str">
        <f ca="1">IFERROR(TRUNC(VLOOKUP(Z$146,Input!$A$9:$J$48,Input!$H$6,0)/Z235-0.000001)+1," ")</f>
        <v xml:space="preserve"> </v>
      </c>
      <c r="AA171" s="74" t="str">
        <f ca="1">IFERROR(TRUNC(VLOOKUP(AA$146,Input!$A$9:$J$48,Input!$H$6,0)/AA235-0.000001)+1," ")</f>
        <v xml:space="preserve"> </v>
      </c>
      <c r="AB171" s="74" t="str">
        <f ca="1">IFERROR(TRUNC(VLOOKUP(AB$146,Input!$A$9:$J$48,Input!$H$6,0)/AB235-0.000001)+1," ")</f>
        <v xml:space="preserve"> </v>
      </c>
      <c r="AC171" s="74" t="str">
        <f ca="1">IFERROR(TRUNC(VLOOKUP(AC$146,Input!$A$9:$J$48,Input!$H$6,0)/AC235-0.000001)+1," ")</f>
        <v xml:space="preserve"> </v>
      </c>
      <c r="AD171" s="74" t="str">
        <f ca="1">IFERROR(TRUNC(VLOOKUP(AD$146,Input!$A$9:$J$48,Input!$H$6,0)/AD235-0.000001)+1," ")</f>
        <v xml:space="preserve"> </v>
      </c>
      <c r="AE171" s="74" t="str">
        <f ca="1">IFERROR(TRUNC(VLOOKUP(AE$146,Input!$A$9:$J$48,Input!$H$6,0)/AE235-0.000001)+1," ")</f>
        <v xml:space="preserve"> </v>
      </c>
      <c r="AF171" s="74" t="str">
        <f ca="1">IFERROR(TRUNC(VLOOKUP(AF$146,Input!$A$9:$J$48,Input!$H$6,0)/AF235-0.000001)+1," ")</f>
        <v xml:space="preserve"> </v>
      </c>
      <c r="AG171" s="74" t="str">
        <f ca="1">IFERROR(TRUNC(VLOOKUP(AG$146,Input!$A$9:$J$48,Input!$H$6,0)/AG235-0.000001)+1," ")</f>
        <v xml:space="preserve"> </v>
      </c>
      <c r="AH171" s="74" t="str">
        <f ca="1">IFERROR(TRUNC(VLOOKUP(AH$146,Input!$A$9:$J$48,Input!$H$6,0)/AH235-0.000001)+1," ")</f>
        <v xml:space="preserve"> </v>
      </c>
      <c r="AI171" s="74" t="str">
        <f ca="1">IFERROR(TRUNC(VLOOKUP(AI$146,Input!$A$9:$J$48,Input!$H$6,0)/AI235-0.000001)+1," ")</f>
        <v xml:space="preserve"> </v>
      </c>
      <c r="AJ171" s="74" t="str">
        <f ca="1">IFERROR(TRUNC(VLOOKUP(AJ$146,Input!$A$9:$J$48,Input!$H$6,0)/AJ235-0.000001)+1," ")</f>
        <v xml:space="preserve"> </v>
      </c>
      <c r="AK171" s="74" t="str">
        <f ca="1">IFERROR(TRUNC(VLOOKUP(AK$146,Input!$A$9:$J$48,Input!$H$6,0)/AK235-0.000001)+1," ")</f>
        <v xml:space="preserve"> </v>
      </c>
      <c r="AL171" s="74" t="str">
        <f ca="1">IFERROR(TRUNC(VLOOKUP(AL$146,Input!$A$9:$J$48,Input!$H$6,0)/AL235-0.000001)+1," ")</f>
        <v xml:space="preserve"> </v>
      </c>
      <c r="AM171" s="74" t="str">
        <f ca="1">IFERROR(TRUNC(VLOOKUP(AM$146,Input!$A$9:$J$48,Input!$H$6,0)/AM235-0.000001)+1," ")</f>
        <v xml:space="preserve"> </v>
      </c>
      <c r="AN171" s="74" t="str">
        <f ca="1">IFERROR(TRUNC(VLOOKUP(AN$146,Input!$A$9:$J$48,Input!$H$6,0)/AN235-0.000001)+1," ")</f>
        <v xml:space="preserve"> </v>
      </c>
      <c r="AO171" s="74" t="str">
        <f ca="1">IFERROR(TRUNC(VLOOKUP(AO$146,Input!$A$9:$J$48,Input!$H$6,0)/AO235-0.000001)+1," ")</f>
        <v xml:space="preserve"> </v>
      </c>
      <c r="AP171" s="74" t="str">
        <f ca="1">IFERROR(TRUNC(VLOOKUP(AP$146,Input!$A$9:$J$48,Input!$H$6,0)/AP235-0.000001)+1," ")</f>
        <v xml:space="preserve"> </v>
      </c>
      <c r="AQ171" s="74" t="str">
        <f ca="1">IFERROR(TRUNC(VLOOKUP(AQ$146,Input!$A$9:$J$48,Input!$H$6,0)/AQ235-0.000001)+1," ")</f>
        <v xml:space="preserve"> </v>
      </c>
      <c r="AR171" s="74" t="str">
        <f ca="1">IFERROR(TRUNC(VLOOKUP(AR$146,Input!$A$9:$J$48,Input!$H$6,0)/AR235-0.000001)+1," ")</f>
        <v xml:space="preserve"> </v>
      </c>
      <c r="AS171" s="74" t="str">
        <f ca="1">IFERROR(TRUNC(VLOOKUP(AS$146,Input!$A$9:$J$48,Input!$H$6,0)/AS235-0.000001)+1," ")</f>
        <v xml:space="preserve"> </v>
      </c>
    </row>
    <row r="172" spans="4:45">
      <c r="D172" s="74">
        <v>26</v>
      </c>
      <c r="E172" s="135">
        <f t="shared" si="16"/>
        <v>0</v>
      </c>
      <c r="F172" s="74" t="str">
        <f ca="1">IFERROR(TRUNC(VLOOKUP(F$146,Input!$A$9:$J$48,Input!$H$6,0)/F236-0.000001)+1," ")</f>
        <v xml:space="preserve"> </v>
      </c>
      <c r="G172" s="74" t="str">
        <f ca="1">IFERROR(TRUNC(VLOOKUP(G$146,Input!$A$9:$J$48,Input!$H$6,0)/G236-0.000001)+1," ")</f>
        <v xml:space="preserve"> </v>
      </c>
      <c r="H172" s="74" t="str">
        <f ca="1">IFERROR(TRUNC(VLOOKUP(H$146,Input!$A$9:$J$48,Input!$H$6,0)/H236-0.000001)+1," ")</f>
        <v xml:space="preserve"> </v>
      </c>
      <c r="I172" s="74" t="str">
        <f ca="1">IFERROR(TRUNC(VLOOKUP(I$146,Input!$A$9:$J$48,Input!$H$6,0)/I236-0.000001)+1," ")</f>
        <v xml:space="preserve"> </v>
      </c>
      <c r="J172" s="74" t="str">
        <f ca="1">IFERROR(TRUNC(VLOOKUP(J$146,Input!$A$9:$J$48,Input!$H$6,0)/J236-0.000001)+1," ")</f>
        <v xml:space="preserve"> </v>
      </c>
      <c r="K172" s="74" t="str">
        <f ca="1">IFERROR(TRUNC(VLOOKUP(K$146,Input!$A$9:$J$48,Input!$H$6,0)/K236-0.000001)+1," ")</f>
        <v xml:space="preserve"> </v>
      </c>
      <c r="L172" s="74" t="str">
        <f ca="1">IFERROR(TRUNC(VLOOKUP(L$146,Input!$A$9:$J$48,Input!$H$6,0)/L236-0.000001)+1," ")</f>
        <v xml:space="preserve"> </v>
      </c>
      <c r="M172" s="74" t="str">
        <f ca="1">IFERROR(TRUNC(VLOOKUP(M$146,Input!$A$9:$J$48,Input!$H$6,0)/M236-0.000001)+1," ")</f>
        <v xml:space="preserve"> </v>
      </c>
      <c r="N172" s="74" t="str">
        <f ca="1">IFERROR(TRUNC(VLOOKUP(N$146,Input!$A$9:$J$48,Input!$H$6,0)/N236-0.000001)+1," ")</f>
        <v xml:space="preserve"> </v>
      </c>
      <c r="O172" s="74" t="str">
        <f ca="1">IFERROR(TRUNC(VLOOKUP(O$146,Input!$A$9:$J$48,Input!$H$6,0)/O236-0.000001)+1," ")</f>
        <v xml:space="preserve"> </v>
      </c>
      <c r="P172" s="74" t="str">
        <f ca="1">IFERROR(TRUNC(VLOOKUP(P$146,Input!$A$9:$J$48,Input!$H$6,0)/P236-0.000001)+1," ")</f>
        <v xml:space="preserve"> </v>
      </c>
      <c r="Q172" s="74" t="str">
        <f ca="1">IFERROR(TRUNC(VLOOKUP(Q$146,Input!$A$9:$J$48,Input!$H$6,0)/Q236-0.000001)+1," ")</f>
        <v xml:space="preserve"> </v>
      </c>
      <c r="R172" s="74" t="str">
        <f ca="1">IFERROR(TRUNC(VLOOKUP(R$146,Input!$A$9:$J$48,Input!$H$6,0)/R236-0.000001)+1," ")</f>
        <v xml:space="preserve"> </v>
      </c>
      <c r="S172" s="74" t="str">
        <f ca="1">IFERROR(TRUNC(VLOOKUP(S$146,Input!$A$9:$J$48,Input!$H$6,0)/S236-0.000001)+1," ")</f>
        <v xml:space="preserve"> </v>
      </c>
      <c r="T172" s="74" t="str">
        <f ca="1">IFERROR(TRUNC(VLOOKUP(T$146,Input!$A$9:$J$48,Input!$H$6,0)/T236-0.000001)+1," ")</f>
        <v xml:space="preserve"> </v>
      </c>
      <c r="U172" s="74" t="str">
        <f ca="1">IFERROR(TRUNC(VLOOKUP(U$146,Input!$A$9:$J$48,Input!$H$6,0)/U236-0.000001)+1," ")</f>
        <v xml:space="preserve"> </v>
      </c>
      <c r="V172" s="74" t="str">
        <f ca="1">IFERROR(TRUNC(VLOOKUP(V$146,Input!$A$9:$J$48,Input!$H$6,0)/V236-0.000001)+1," ")</f>
        <v xml:space="preserve"> </v>
      </c>
      <c r="W172" s="74" t="str">
        <f ca="1">IFERROR(TRUNC(VLOOKUP(W$146,Input!$A$9:$J$48,Input!$H$6,0)/W236-0.000001)+1," ")</f>
        <v xml:space="preserve"> </v>
      </c>
      <c r="X172" s="74" t="str">
        <f ca="1">IFERROR(TRUNC(VLOOKUP(X$146,Input!$A$9:$J$48,Input!$H$6,0)/X236-0.000001)+1," ")</f>
        <v xml:space="preserve"> </v>
      </c>
      <c r="Y172" s="74" t="str">
        <f ca="1">IFERROR(TRUNC(VLOOKUP(Y$146,Input!$A$9:$J$48,Input!$H$6,0)/Y236-0.000001)+1," ")</f>
        <v xml:space="preserve"> </v>
      </c>
      <c r="Z172" s="74" t="str">
        <f ca="1">IFERROR(TRUNC(VLOOKUP(Z$146,Input!$A$9:$J$48,Input!$H$6,0)/Z236-0.000001)+1," ")</f>
        <v xml:space="preserve"> </v>
      </c>
      <c r="AA172" s="74" t="str">
        <f ca="1">IFERROR(TRUNC(VLOOKUP(AA$146,Input!$A$9:$J$48,Input!$H$6,0)/AA236-0.000001)+1," ")</f>
        <v xml:space="preserve"> </v>
      </c>
      <c r="AB172" s="74" t="str">
        <f ca="1">IFERROR(TRUNC(VLOOKUP(AB$146,Input!$A$9:$J$48,Input!$H$6,0)/AB236-0.000001)+1," ")</f>
        <v xml:space="preserve"> </v>
      </c>
      <c r="AC172" s="74" t="str">
        <f ca="1">IFERROR(TRUNC(VLOOKUP(AC$146,Input!$A$9:$J$48,Input!$H$6,0)/AC236-0.000001)+1," ")</f>
        <v xml:space="preserve"> </v>
      </c>
      <c r="AD172" s="74" t="str">
        <f ca="1">IFERROR(TRUNC(VLOOKUP(AD$146,Input!$A$9:$J$48,Input!$H$6,0)/AD236-0.000001)+1," ")</f>
        <v xml:space="preserve"> </v>
      </c>
      <c r="AE172" s="74" t="str">
        <f ca="1">IFERROR(TRUNC(VLOOKUP(AE$146,Input!$A$9:$J$48,Input!$H$6,0)/AE236-0.000001)+1," ")</f>
        <v xml:space="preserve"> </v>
      </c>
      <c r="AF172" s="74" t="str">
        <f ca="1">IFERROR(TRUNC(VLOOKUP(AF$146,Input!$A$9:$J$48,Input!$H$6,0)/AF236-0.000001)+1," ")</f>
        <v xml:space="preserve"> </v>
      </c>
      <c r="AG172" s="74" t="str">
        <f ca="1">IFERROR(TRUNC(VLOOKUP(AG$146,Input!$A$9:$J$48,Input!$H$6,0)/AG236-0.000001)+1," ")</f>
        <v xml:space="preserve"> </v>
      </c>
      <c r="AH172" s="74" t="str">
        <f ca="1">IFERROR(TRUNC(VLOOKUP(AH$146,Input!$A$9:$J$48,Input!$H$6,0)/AH236-0.000001)+1," ")</f>
        <v xml:space="preserve"> </v>
      </c>
      <c r="AI172" s="74" t="str">
        <f ca="1">IFERROR(TRUNC(VLOOKUP(AI$146,Input!$A$9:$J$48,Input!$H$6,0)/AI236-0.000001)+1," ")</f>
        <v xml:space="preserve"> </v>
      </c>
      <c r="AJ172" s="74" t="str">
        <f ca="1">IFERROR(TRUNC(VLOOKUP(AJ$146,Input!$A$9:$J$48,Input!$H$6,0)/AJ236-0.000001)+1," ")</f>
        <v xml:space="preserve"> </v>
      </c>
      <c r="AK172" s="74" t="str">
        <f ca="1">IFERROR(TRUNC(VLOOKUP(AK$146,Input!$A$9:$J$48,Input!$H$6,0)/AK236-0.000001)+1," ")</f>
        <v xml:space="preserve"> </v>
      </c>
      <c r="AL172" s="74" t="str">
        <f ca="1">IFERROR(TRUNC(VLOOKUP(AL$146,Input!$A$9:$J$48,Input!$H$6,0)/AL236-0.000001)+1," ")</f>
        <v xml:space="preserve"> </v>
      </c>
      <c r="AM172" s="74" t="str">
        <f ca="1">IFERROR(TRUNC(VLOOKUP(AM$146,Input!$A$9:$J$48,Input!$H$6,0)/AM236-0.000001)+1," ")</f>
        <v xml:space="preserve"> </v>
      </c>
      <c r="AN172" s="74" t="str">
        <f ca="1">IFERROR(TRUNC(VLOOKUP(AN$146,Input!$A$9:$J$48,Input!$H$6,0)/AN236-0.000001)+1," ")</f>
        <v xml:space="preserve"> </v>
      </c>
      <c r="AO172" s="74" t="str">
        <f ca="1">IFERROR(TRUNC(VLOOKUP(AO$146,Input!$A$9:$J$48,Input!$H$6,0)/AO236-0.000001)+1," ")</f>
        <v xml:space="preserve"> </v>
      </c>
      <c r="AP172" s="74" t="str">
        <f ca="1">IFERROR(TRUNC(VLOOKUP(AP$146,Input!$A$9:$J$48,Input!$H$6,0)/AP236-0.000001)+1," ")</f>
        <v xml:space="preserve"> </v>
      </c>
      <c r="AQ172" s="74" t="str">
        <f ca="1">IFERROR(TRUNC(VLOOKUP(AQ$146,Input!$A$9:$J$48,Input!$H$6,0)/AQ236-0.000001)+1," ")</f>
        <v xml:space="preserve"> </v>
      </c>
      <c r="AR172" s="74" t="str">
        <f ca="1">IFERROR(TRUNC(VLOOKUP(AR$146,Input!$A$9:$J$48,Input!$H$6,0)/AR236-0.000001)+1," ")</f>
        <v xml:space="preserve"> </v>
      </c>
      <c r="AS172" s="74" t="str">
        <f ca="1">IFERROR(TRUNC(VLOOKUP(AS$146,Input!$A$9:$J$48,Input!$H$6,0)/AS236-0.000001)+1," ")</f>
        <v xml:space="preserve"> </v>
      </c>
    </row>
    <row r="173" spans="4:45">
      <c r="D173" s="74">
        <v>27</v>
      </c>
      <c r="E173" s="135">
        <f t="shared" si="16"/>
        <v>0</v>
      </c>
      <c r="F173" s="74" t="str">
        <f ca="1">IFERROR(TRUNC(VLOOKUP(F$146,Input!$A$9:$J$48,Input!$H$6,0)/F237-0.000001)+1," ")</f>
        <v xml:space="preserve"> </v>
      </c>
      <c r="G173" s="74" t="str">
        <f ca="1">IFERROR(TRUNC(VLOOKUP(G$146,Input!$A$9:$J$48,Input!$H$6,0)/G237-0.000001)+1," ")</f>
        <v xml:space="preserve"> </v>
      </c>
      <c r="H173" s="74" t="str">
        <f ca="1">IFERROR(TRUNC(VLOOKUP(H$146,Input!$A$9:$J$48,Input!$H$6,0)/H237-0.000001)+1," ")</f>
        <v xml:space="preserve"> </v>
      </c>
      <c r="I173" s="74" t="str">
        <f ca="1">IFERROR(TRUNC(VLOOKUP(I$146,Input!$A$9:$J$48,Input!$H$6,0)/I237-0.000001)+1," ")</f>
        <v xml:space="preserve"> </v>
      </c>
      <c r="J173" s="74" t="str">
        <f ca="1">IFERROR(TRUNC(VLOOKUP(J$146,Input!$A$9:$J$48,Input!$H$6,0)/J237-0.000001)+1," ")</f>
        <v xml:space="preserve"> </v>
      </c>
      <c r="K173" s="74" t="str">
        <f ca="1">IFERROR(TRUNC(VLOOKUP(K$146,Input!$A$9:$J$48,Input!$H$6,0)/K237-0.000001)+1," ")</f>
        <v xml:space="preserve"> </v>
      </c>
      <c r="L173" s="74" t="str">
        <f ca="1">IFERROR(TRUNC(VLOOKUP(L$146,Input!$A$9:$J$48,Input!$H$6,0)/L237-0.000001)+1," ")</f>
        <v xml:space="preserve"> </v>
      </c>
      <c r="M173" s="74" t="str">
        <f ca="1">IFERROR(TRUNC(VLOOKUP(M$146,Input!$A$9:$J$48,Input!$H$6,0)/M237-0.000001)+1," ")</f>
        <v xml:space="preserve"> </v>
      </c>
      <c r="N173" s="74" t="str">
        <f ca="1">IFERROR(TRUNC(VLOOKUP(N$146,Input!$A$9:$J$48,Input!$H$6,0)/N237-0.000001)+1," ")</f>
        <v xml:space="preserve"> </v>
      </c>
      <c r="O173" s="74" t="str">
        <f ca="1">IFERROR(TRUNC(VLOOKUP(O$146,Input!$A$9:$J$48,Input!$H$6,0)/O237-0.000001)+1," ")</f>
        <v xml:space="preserve"> </v>
      </c>
      <c r="P173" s="74" t="str">
        <f ca="1">IFERROR(TRUNC(VLOOKUP(P$146,Input!$A$9:$J$48,Input!$H$6,0)/P237-0.000001)+1," ")</f>
        <v xml:space="preserve"> </v>
      </c>
      <c r="Q173" s="74" t="str">
        <f ca="1">IFERROR(TRUNC(VLOOKUP(Q$146,Input!$A$9:$J$48,Input!$H$6,0)/Q237-0.000001)+1," ")</f>
        <v xml:space="preserve"> </v>
      </c>
      <c r="R173" s="74" t="str">
        <f ca="1">IFERROR(TRUNC(VLOOKUP(R$146,Input!$A$9:$J$48,Input!$H$6,0)/R237-0.000001)+1," ")</f>
        <v xml:space="preserve"> </v>
      </c>
      <c r="S173" s="74" t="str">
        <f ca="1">IFERROR(TRUNC(VLOOKUP(S$146,Input!$A$9:$J$48,Input!$H$6,0)/S237-0.000001)+1," ")</f>
        <v xml:space="preserve"> </v>
      </c>
      <c r="T173" s="74" t="str">
        <f ca="1">IFERROR(TRUNC(VLOOKUP(T$146,Input!$A$9:$J$48,Input!$H$6,0)/T237-0.000001)+1," ")</f>
        <v xml:space="preserve"> </v>
      </c>
      <c r="U173" s="74" t="str">
        <f ca="1">IFERROR(TRUNC(VLOOKUP(U$146,Input!$A$9:$J$48,Input!$H$6,0)/U237-0.000001)+1," ")</f>
        <v xml:space="preserve"> </v>
      </c>
      <c r="V173" s="74" t="str">
        <f ca="1">IFERROR(TRUNC(VLOOKUP(V$146,Input!$A$9:$J$48,Input!$H$6,0)/V237-0.000001)+1," ")</f>
        <v xml:space="preserve"> </v>
      </c>
      <c r="W173" s="74" t="str">
        <f ca="1">IFERROR(TRUNC(VLOOKUP(W$146,Input!$A$9:$J$48,Input!$H$6,0)/W237-0.000001)+1," ")</f>
        <v xml:space="preserve"> </v>
      </c>
      <c r="X173" s="74" t="str">
        <f ca="1">IFERROR(TRUNC(VLOOKUP(X$146,Input!$A$9:$J$48,Input!$H$6,0)/X237-0.000001)+1," ")</f>
        <v xml:space="preserve"> </v>
      </c>
      <c r="Y173" s="74" t="str">
        <f ca="1">IFERROR(TRUNC(VLOOKUP(Y$146,Input!$A$9:$J$48,Input!$H$6,0)/Y237-0.000001)+1," ")</f>
        <v xml:space="preserve"> </v>
      </c>
      <c r="Z173" s="74" t="str">
        <f ca="1">IFERROR(TRUNC(VLOOKUP(Z$146,Input!$A$9:$J$48,Input!$H$6,0)/Z237-0.000001)+1," ")</f>
        <v xml:space="preserve"> </v>
      </c>
      <c r="AA173" s="74" t="str">
        <f ca="1">IFERROR(TRUNC(VLOOKUP(AA$146,Input!$A$9:$J$48,Input!$H$6,0)/AA237-0.000001)+1," ")</f>
        <v xml:space="preserve"> </v>
      </c>
      <c r="AB173" s="74" t="str">
        <f ca="1">IFERROR(TRUNC(VLOOKUP(AB$146,Input!$A$9:$J$48,Input!$H$6,0)/AB237-0.000001)+1," ")</f>
        <v xml:space="preserve"> </v>
      </c>
      <c r="AC173" s="74" t="str">
        <f ca="1">IFERROR(TRUNC(VLOOKUP(AC$146,Input!$A$9:$J$48,Input!$H$6,0)/AC237-0.000001)+1," ")</f>
        <v xml:space="preserve"> </v>
      </c>
      <c r="AD173" s="74" t="str">
        <f ca="1">IFERROR(TRUNC(VLOOKUP(AD$146,Input!$A$9:$J$48,Input!$H$6,0)/AD237-0.000001)+1," ")</f>
        <v xml:space="preserve"> </v>
      </c>
      <c r="AE173" s="74" t="str">
        <f ca="1">IFERROR(TRUNC(VLOOKUP(AE$146,Input!$A$9:$J$48,Input!$H$6,0)/AE237-0.000001)+1," ")</f>
        <v xml:space="preserve"> </v>
      </c>
      <c r="AF173" s="74" t="str">
        <f ca="1">IFERROR(TRUNC(VLOOKUP(AF$146,Input!$A$9:$J$48,Input!$H$6,0)/AF237-0.000001)+1," ")</f>
        <v xml:space="preserve"> </v>
      </c>
      <c r="AG173" s="74" t="str">
        <f ca="1">IFERROR(TRUNC(VLOOKUP(AG$146,Input!$A$9:$J$48,Input!$H$6,0)/AG237-0.000001)+1," ")</f>
        <v xml:space="preserve"> </v>
      </c>
      <c r="AH173" s="74" t="str">
        <f ca="1">IFERROR(TRUNC(VLOOKUP(AH$146,Input!$A$9:$J$48,Input!$H$6,0)/AH237-0.000001)+1," ")</f>
        <v xml:space="preserve"> </v>
      </c>
      <c r="AI173" s="74" t="str">
        <f ca="1">IFERROR(TRUNC(VLOOKUP(AI$146,Input!$A$9:$J$48,Input!$H$6,0)/AI237-0.000001)+1," ")</f>
        <v xml:space="preserve"> </v>
      </c>
      <c r="AJ173" s="74" t="str">
        <f ca="1">IFERROR(TRUNC(VLOOKUP(AJ$146,Input!$A$9:$J$48,Input!$H$6,0)/AJ237-0.000001)+1," ")</f>
        <v xml:space="preserve"> </v>
      </c>
      <c r="AK173" s="74" t="str">
        <f ca="1">IFERROR(TRUNC(VLOOKUP(AK$146,Input!$A$9:$J$48,Input!$H$6,0)/AK237-0.000001)+1," ")</f>
        <v xml:space="preserve"> </v>
      </c>
      <c r="AL173" s="74" t="str">
        <f ca="1">IFERROR(TRUNC(VLOOKUP(AL$146,Input!$A$9:$J$48,Input!$H$6,0)/AL237-0.000001)+1," ")</f>
        <v xml:space="preserve"> </v>
      </c>
      <c r="AM173" s="74" t="str">
        <f ca="1">IFERROR(TRUNC(VLOOKUP(AM$146,Input!$A$9:$J$48,Input!$H$6,0)/AM237-0.000001)+1," ")</f>
        <v xml:space="preserve"> </v>
      </c>
      <c r="AN173" s="74" t="str">
        <f ca="1">IFERROR(TRUNC(VLOOKUP(AN$146,Input!$A$9:$J$48,Input!$H$6,0)/AN237-0.000001)+1," ")</f>
        <v xml:space="preserve"> </v>
      </c>
      <c r="AO173" s="74" t="str">
        <f ca="1">IFERROR(TRUNC(VLOOKUP(AO$146,Input!$A$9:$J$48,Input!$H$6,0)/AO237-0.000001)+1," ")</f>
        <v xml:space="preserve"> </v>
      </c>
      <c r="AP173" s="74" t="str">
        <f ca="1">IFERROR(TRUNC(VLOOKUP(AP$146,Input!$A$9:$J$48,Input!$H$6,0)/AP237-0.000001)+1," ")</f>
        <v xml:space="preserve"> </v>
      </c>
      <c r="AQ173" s="74" t="str">
        <f ca="1">IFERROR(TRUNC(VLOOKUP(AQ$146,Input!$A$9:$J$48,Input!$H$6,0)/AQ237-0.000001)+1," ")</f>
        <v xml:space="preserve"> </v>
      </c>
      <c r="AR173" s="74" t="str">
        <f ca="1">IFERROR(TRUNC(VLOOKUP(AR$146,Input!$A$9:$J$48,Input!$H$6,0)/AR237-0.000001)+1," ")</f>
        <v xml:space="preserve"> </v>
      </c>
      <c r="AS173" s="74" t="str">
        <f ca="1">IFERROR(TRUNC(VLOOKUP(AS$146,Input!$A$9:$J$48,Input!$H$6,0)/AS237-0.000001)+1," ")</f>
        <v xml:space="preserve"> </v>
      </c>
    </row>
    <row r="174" spans="4:45">
      <c r="D174" s="74">
        <v>28</v>
      </c>
      <c r="E174" s="135">
        <f t="shared" si="16"/>
        <v>0</v>
      </c>
      <c r="F174" s="74" t="str">
        <f ca="1">IFERROR(TRUNC(VLOOKUP(F$146,Input!$A$9:$J$48,Input!$H$6,0)/F238-0.000001)+1," ")</f>
        <v xml:space="preserve"> </v>
      </c>
      <c r="G174" s="74" t="str">
        <f ca="1">IFERROR(TRUNC(VLOOKUP(G$146,Input!$A$9:$J$48,Input!$H$6,0)/G238-0.000001)+1," ")</f>
        <v xml:space="preserve"> </v>
      </c>
      <c r="H174" s="74" t="str">
        <f ca="1">IFERROR(TRUNC(VLOOKUP(H$146,Input!$A$9:$J$48,Input!$H$6,0)/H238-0.000001)+1," ")</f>
        <v xml:space="preserve"> </v>
      </c>
      <c r="I174" s="74" t="str">
        <f ca="1">IFERROR(TRUNC(VLOOKUP(I$146,Input!$A$9:$J$48,Input!$H$6,0)/I238-0.000001)+1," ")</f>
        <v xml:space="preserve"> </v>
      </c>
      <c r="J174" s="74" t="str">
        <f ca="1">IFERROR(TRUNC(VLOOKUP(J$146,Input!$A$9:$J$48,Input!$H$6,0)/J238-0.000001)+1," ")</f>
        <v xml:space="preserve"> </v>
      </c>
      <c r="K174" s="74" t="str">
        <f ca="1">IFERROR(TRUNC(VLOOKUP(K$146,Input!$A$9:$J$48,Input!$H$6,0)/K238-0.000001)+1," ")</f>
        <v xml:space="preserve"> </v>
      </c>
      <c r="L174" s="74" t="str">
        <f ca="1">IFERROR(TRUNC(VLOOKUP(L$146,Input!$A$9:$J$48,Input!$H$6,0)/L238-0.000001)+1," ")</f>
        <v xml:space="preserve"> </v>
      </c>
      <c r="M174" s="74" t="str">
        <f ca="1">IFERROR(TRUNC(VLOOKUP(M$146,Input!$A$9:$J$48,Input!$H$6,0)/M238-0.000001)+1," ")</f>
        <v xml:space="preserve"> </v>
      </c>
      <c r="N174" s="74" t="str">
        <f ca="1">IFERROR(TRUNC(VLOOKUP(N$146,Input!$A$9:$J$48,Input!$H$6,0)/N238-0.000001)+1," ")</f>
        <v xml:space="preserve"> </v>
      </c>
      <c r="O174" s="74" t="str">
        <f ca="1">IFERROR(TRUNC(VLOOKUP(O$146,Input!$A$9:$J$48,Input!$H$6,0)/O238-0.000001)+1," ")</f>
        <v xml:space="preserve"> </v>
      </c>
      <c r="P174" s="74" t="str">
        <f ca="1">IFERROR(TRUNC(VLOOKUP(P$146,Input!$A$9:$J$48,Input!$H$6,0)/P238-0.000001)+1," ")</f>
        <v xml:space="preserve"> </v>
      </c>
      <c r="Q174" s="74" t="str">
        <f ca="1">IFERROR(TRUNC(VLOOKUP(Q$146,Input!$A$9:$J$48,Input!$H$6,0)/Q238-0.000001)+1," ")</f>
        <v xml:space="preserve"> </v>
      </c>
      <c r="R174" s="74" t="str">
        <f ca="1">IFERROR(TRUNC(VLOOKUP(R$146,Input!$A$9:$J$48,Input!$H$6,0)/R238-0.000001)+1," ")</f>
        <v xml:space="preserve"> </v>
      </c>
      <c r="S174" s="74" t="str">
        <f ca="1">IFERROR(TRUNC(VLOOKUP(S$146,Input!$A$9:$J$48,Input!$H$6,0)/S238-0.000001)+1," ")</f>
        <v xml:space="preserve"> </v>
      </c>
      <c r="T174" s="74" t="str">
        <f ca="1">IFERROR(TRUNC(VLOOKUP(T$146,Input!$A$9:$J$48,Input!$H$6,0)/T238-0.000001)+1," ")</f>
        <v xml:space="preserve"> </v>
      </c>
      <c r="U174" s="74" t="str">
        <f ca="1">IFERROR(TRUNC(VLOOKUP(U$146,Input!$A$9:$J$48,Input!$H$6,0)/U238-0.000001)+1," ")</f>
        <v xml:space="preserve"> </v>
      </c>
      <c r="V174" s="74" t="str">
        <f ca="1">IFERROR(TRUNC(VLOOKUP(V$146,Input!$A$9:$J$48,Input!$H$6,0)/V238-0.000001)+1," ")</f>
        <v xml:space="preserve"> </v>
      </c>
      <c r="W174" s="74" t="str">
        <f ca="1">IFERROR(TRUNC(VLOOKUP(W$146,Input!$A$9:$J$48,Input!$H$6,0)/W238-0.000001)+1," ")</f>
        <v xml:space="preserve"> </v>
      </c>
      <c r="X174" s="74" t="str">
        <f ca="1">IFERROR(TRUNC(VLOOKUP(X$146,Input!$A$9:$J$48,Input!$H$6,0)/X238-0.000001)+1," ")</f>
        <v xml:space="preserve"> </v>
      </c>
      <c r="Y174" s="74" t="str">
        <f ca="1">IFERROR(TRUNC(VLOOKUP(Y$146,Input!$A$9:$J$48,Input!$H$6,0)/Y238-0.000001)+1," ")</f>
        <v xml:space="preserve"> </v>
      </c>
      <c r="Z174" s="74" t="str">
        <f ca="1">IFERROR(TRUNC(VLOOKUP(Z$146,Input!$A$9:$J$48,Input!$H$6,0)/Z238-0.000001)+1," ")</f>
        <v xml:space="preserve"> </v>
      </c>
      <c r="AA174" s="74" t="str">
        <f ca="1">IFERROR(TRUNC(VLOOKUP(AA$146,Input!$A$9:$J$48,Input!$H$6,0)/AA238-0.000001)+1," ")</f>
        <v xml:space="preserve"> </v>
      </c>
      <c r="AB174" s="74" t="str">
        <f ca="1">IFERROR(TRUNC(VLOOKUP(AB$146,Input!$A$9:$J$48,Input!$H$6,0)/AB238-0.000001)+1," ")</f>
        <v xml:space="preserve"> </v>
      </c>
      <c r="AC174" s="74" t="str">
        <f ca="1">IFERROR(TRUNC(VLOOKUP(AC$146,Input!$A$9:$J$48,Input!$H$6,0)/AC238-0.000001)+1," ")</f>
        <v xml:space="preserve"> </v>
      </c>
      <c r="AD174" s="74" t="str">
        <f ca="1">IFERROR(TRUNC(VLOOKUP(AD$146,Input!$A$9:$J$48,Input!$H$6,0)/AD238-0.000001)+1," ")</f>
        <v xml:space="preserve"> </v>
      </c>
      <c r="AE174" s="74" t="str">
        <f ca="1">IFERROR(TRUNC(VLOOKUP(AE$146,Input!$A$9:$J$48,Input!$H$6,0)/AE238-0.000001)+1," ")</f>
        <v xml:space="preserve"> </v>
      </c>
      <c r="AF174" s="74" t="str">
        <f ca="1">IFERROR(TRUNC(VLOOKUP(AF$146,Input!$A$9:$J$48,Input!$H$6,0)/AF238-0.000001)+1," ")</f>
        <v xml:space="preserve"> </v>
      </c>
      <c r="AG174" s="74" t="str">
        <f ca="1">IFERROR(TRUNC(VLOOKUP(AG$146,Input!$A$9:$J$48,Input!$H$6,0)/AG238-0.000001)+1," ")</f>
        <v xml:space="preserve"> </v>
      </c>
      <c r="AH174" s="74" t="str">
        <f ca="1">IFERROR(TRUNC(VLOOKUP(AH$146,Input!$A$9:$J$48,Input!$H$6,0)/AH238-0.000001)+1," ")</f>
        <v xml:space="preserve"> </v>
      </c>
      <c r="AI174" s="74" t="str">
        <f ca="1">IFERROR(TRUNC(VLOOKUP(AI$146,Input!$A$9:$J$48,Input!$H$6,0)/AI238-0.000001)+1," ")</f>
        <v xml:space="preserve"> </v>
      </c>
      <c r="AJ174" s="74" t="str">
        <f ca="1">IFERROR(TRUNC(VLOOKUP(AJ$146,Input!$A$9:$J$48,Input!$H$6,0)/AJ238-0.000001)+1," ")</f>
        <v xml:space="preserve"> </v>
      </c>
      <c r="AK174" s="74" t="str">
        <f ca="1">IFERROR(TRUNC(VLOOKUP(AK$146,Input!$A$9:$J$48,Input!$H$6,0)/AK238-0.000001)+1," ")</f>
        <v xml:space="preserve"> </v>
      </c>
      <c r="AL174" s="74" t="str">
        <f ca="1">IFERROR(TRUNC(VLOOKUP(AL$146,Input!$A$9:$J$48,Input!$H$6,0)/AL238-0.000001)+1," ")</f>
        <v xml:space="preserve"> </v>
      </c>
      <c r="AM174" s="74" t="str">
        <f ca="1">IFERROR(TRUNC(VLOOKUP(AM$146,Input!$A$9:$J$48,Input!$H$6,0)/AM238-0.000001)+1," ")</f>
        <v xml:space="preserve"> </v>
      </c>
      <c r="AN174" s="74" t="str">
        <f ca="1">IFERROR(TRUNC(VLOOKUP(AN$146,Input!$A$9:$J$48,Input!$H$6,0)/AN238-0.000001)+1," ")</f>
        <v xml:space="preserve"> </v>
      </c>
      <c r="AO174" s="74" t="str">
        <f ca="1">IFERROR(TRUNC(VLOOKUP(AO$146,Input!$A$9:$J$48,Input!$H$6,0)/AO238-0.000001)+1," ")</f>
        <v xml:space="preserve"> </v>
      </c>
      <c r="AP174" s="74" t="str">
        <f ca="1">IFERROR(TRUNC(VLOOKUP(AP$146,Input!$A$9:$J$48,Input!$H$6,0)/AP238-0.000001)+1," ")</f>
        <v xml:space="preserve"> </v>
      </c>
      <c r="AQ174" s="74" t="str">
        <f ca="1">IFERROR(TRUNC(VLOOKUP(AQ$146,Input!$A$9:$J$48,Input!$H$6,0)/AQ238-0.000001)+1," ")</f>
        <v xml:space="preserve"> </v>
      </c>
      <c r="AR174" s="74" t="str">
        <f ca="1">IFERROR(TRUNC(VLOOKUP(AR$146,Input!$A$9:$J$48,Input!$H$6,0)/AR238-0.000001)+1," ")</f>
        <v xml:space="preserve"> </v>
      </c>
      <c r="AS174" s="74" t="str">
        <f ca="1">IFERROR(TRUNC(VLOOKUP(AS$146,Input!$A$9:$J$48,Input!$H$6,0)/AS238-0.000001)+1," ")</f>
        <v xml:space="preserve"> </v>
      </c>
    </row>
    <row r="175" spans="4:45">
      <c r="D175" s="74">
        <v>29</v>
      </c>
      <c r="E175" s="135">
        <f t="shared" si="16"/>
        <v>0</v>
      </c>
      <c r="F175" s="74" t="str">
        <f ca="1">IFERROR(TRUNC(VLOOKUP(F$146,Input!$A$9:$J$48,Input!$H$6,0)/F239-0.000001)+1," ")</f>
        <v xml:space="preserve"> </v>
      </c>
      <c r="G175" s="74" t="str">
        <f ca="1">IFERROR(TRUNC(VLOOKUP(G$146,Input!$A$9:$J$48,Input!$H$6,0)/G239-0.000001)+1," ")</f>
        <v xml:space="preserve"> </v>
      </c>
      <c r="H175" s="74" t="str">
        <f ca="1">IFERROR(TRUNC(VLOOKUP(H$146,Input!$A$9:$J$48,Input!$H$6,0)/H239-0.000001)+1," ")</f>
        <v xml:space="preserve"> </v>
      </c>
      <c r="I175" s="74" t="str">
        <f ca="1">IFERROR(TRUNC(VLOOKUP(I$146,Input!$A$9:$J$48,Input!$H$6,0)/I239-0.000001)+1," ")</f>
        <v xml:space="preserve"> </v>
      </c>
      <c r="J175" s="74" t="str">
        <f ca="1">IFERROR(TRUNC(VLOOKUP(J$146,Input!$A$9:$J$48,Input!$H$6,0)/J239-0.000001)+1," ")</f>
        <v xml:space="preserve"> </v>
      </c>
      <c r="K175" s="74" t="str">
        <f ca="1">IFERROR(TRUNC(VLOOKUP(K$146,Input!$A$9:$J$48,Input!$H$6,0)/K239-0.000001)+1," ")</f>
        <v xml:space="preserve"> </v>
      </c>
      <c r="L175" s="74" t="str">
        <f ca="1">IFERROR(TRUNC(VLOOKUP(L$146,Input!$A$9:$J$48,Input!$H$6,0)/L239-0.000001)+1," ")</f>
        <v xml:space="preserve"> </v>
      </c>
      <c r="M175" s="74" t="str">
        <f ca="1">IFERROR(TRUNC(VLOOKUP(M$146,Input!$A$9:$J$48,Input!$H$6,0)/M239-0.000001)+1," ")</f>
        <v xml:space="preserve"> </v>
      </c>
      <c r="N175" s="74" t="str">
        <f ca="1">IFERROR(TRUNC(VLOOKUP(N$146,Input!$A$9:$J$48,Input!$H$6,0)/N239-0.000001)+1," ")</f>
        <v xml:space="preserve"> </v>
      </c>
      <c r="O175" s="74" t="str">
        <f ca="1">IFERROR(TRUNC(VLOOKUP(O$146,Input!$A$9:$J$48,Input!$H$6,0)/O239-0.000001)+1," ")</f>
        <v xml:space="preserve"> </v>
      </c>
      <c r="P175" s="74" t="str">
        <f ca="1">IFERROR(TRUNC(VLOOKUP(P$146,Input!$A$9:$J$48,Input!$H$6,0)/P239-0.000001)+1," ")</f>
        <v xml:space="preserve"> </v>
      </c>
      <c r="Q175" s="74" t="str">
        <f ca="1">IFERROR(TRUNC(VLOOKUP(Q$146,Input!$A$9:$J$48,Input!$H$6,0)/Q239-0.000001)+1," ")</f>
        <v xml:space="preserve"> </v>
      </c>
      <c r="R175" s="74" t="str">
        <f ca="1">IFERROR(TRUNC(VLOOKUP(R$146,Input!$A$9:$J$48,Input!$H$6,0)/R239-0.000001)+1," ")</f>
        <v xml:space="preserve"> </v>
      </c>
      <c r="S175" s="74" t="str">
        <f ca="1">IFERROR(TRUNC(VLOOKUP(S$146,Input!$A$9:$J$48,Input!$H$6,0)/S239-0.000001)+1," ")</f>
        <v xml:space="preserve"> </v>
      </c>
      <c r="T175" s="74" t="str">
        <f ca="1">IFERROR(TRUNC(VLOOKUP(T$146,Input!$A$9:$J$48,Input!$H$6,0)/T239-0.000001)+1," ")</f>
        <v xml:space="preserve"> </v>
      </c>
      <c r="U175" s="74" t="str">
        <f ca="1">IFERROR(TRUNC(VLOOKUP(U$146,Input!$A$9:$J$48,Input!$H$6,0)/U239-0.000001)+1," ")</f>
        <v xml:space="preserve"> </v>
      </c>
      <c r="V175" s="74" t="str">
        <f ca="1">IFERROR(TRUNC(VLOOKUP(V$146,Input!$A$9:$J$48,Input!$H$6,0)/V239-0.000001)+1," ")</f>
        <v xml:space="preserve"> </v>
      </c>
      <c r="W175" s="74" t="str">
        <f ca="1">IFERROR(TRUNC(VLOOKUP(W$146,Input!$A$9:$J$48,Input!$H$6,0)/W239-0.000001)+1," ")</f>
        <v xml:space="preserve"> </v>
      </c>
      <c r="X175" s="74" t="str">
        <f ca="1">IFERROR(TRUNC(VLOOKUP(X$146,Input!$A$9:$J$48,Input!$H$6,0)/X239-0.000001)+1," ")</f>
        <v xml:space="preserve"> </v>
      </c>
      <c r="Y175" s="74" t="str">
        <f ca="1">IFERROR(TRUNC(VLOOKUP(Y$146,Input!$A$9:$J$48,Input!$H$6,0)/Y239-0.000001)+1," ")</f>
        <v xml:space="preserve"> </v>
      </c>
      <c r="Z175" s="74" t="str">
        <f ca="1">IFERROR(TRUNC(VLOOKUP(Z$146,Input!$A$9:$J$48,Input!$H$6,0)/Z239-0.000001)+1," ")</f>
        <v xml:space="preserve"> </v>
      </c>
      <c r="AA175" s="74" t="str">
        <f ca="1">IFERROR(TRUNC(VLOOKUP(AA$146,Input!$A$9:$J$48,Input!$H$6,0)/AA239-0.000001)+1," ")</f>
        <v xml:space="preserve"> </v>
      </c>
      <c r="AB175" s="74" t="str">
        <f ca="1">IFERROR(TRUNC(VLOOKUP(AB$146,Input!$A$9:$J$48,Input!$H$6,0)/AB239-0.000001)+1," ")</f>
        <v xml:space="preserve"> </v>
      </c>
      <c r="AC175" s="74" t="str">
        <f ca="1">IFERROR(TRUNC(VLOOKUP(AC$146,Input!$A$9:$J$48,Input!$H$6,0)/AC239-0.000001)+1," ")</f>
        <v xml:space="preserve"> </v>
      </c>
      <c r="AD175" s="74" t="str">
        <f ca="1">IFERROR(TRUNC(VLOOKUP(AD$146,Input!$A$9:$J$48,Input!$H$6,0)/AD239-0.000001)+1," ")</f>
        <v xml:space="preserve"> </v>
      </c>
      <c r="AE175" s="74" t="str">
        <f ca="1">IFERROR(TRUNC(VLOOKUP(AE$146,Input!$A$9:$J$48,Input!$H$6,0)/AE239-0.000001)+1," ")</f>
        <v xml:space="preserve"> </v>
      </c>
      <c r="AF175" s="74" t="str">
        <f ca="1">IFERROR(TRUNC(VLOOKUP(AF$146,Input!$A$9:$J$48,Input!$H$6,0)/AF239-0.000001)+1," ")</f>
        <v xml:space="preserve"> </v>
      </c>
      <c r="AG175" s="74" t="str">
        <f ca="1">IFERROR(TRUNC(VLOOKUP(AG$146,Input!$A$9:$J$48,Input!$H$6,0)/AG239-0.000001)+1," ")</f>
        <v xml:space="preserve"> </v>
      </c>
      <c r="AH175" s="74" t="str">
        <f ca="1">IFERROR(TRUNC(VLOOKUP(AH$146,Input!$A$9:$J$48,Input!$H$6,0)/AH239-0.000001)+1," ")</f>
        <v xml:space="preserve"> </v>
      </c>
      <c r="AI175" s="74" t="str">
        <f ca="1">IFERROR(TRUNC(VLOOKUP(AI$146,Input!$A$9:$J$48,Input!$H$6,0)/AI239-0.000001)+1," ")</f>
        <v xml:space="preserve"> </v>
      </c>
      <c r="AJ175" s="74" t="str">
        <f ca="1">IFERROR(TRUNC(VLOOKUP(AJ$146,Input!$A$9:$J$48,Input!$H$6,0)/AJ239-0.000001)+1," ")</f>
        <v xml:space="preserve"> </v>
      </c>
      <c r="AK175" s="74" t="str">
        <f ca="1">IFERROR(TRUNC(VLOOKUP(AK$146,Input!$A$9:$J$48,Input!$H$6,0)/AK239-0.000001)+1," ")</f>
        <v xml:space="preserve"> </v>
      </c>
      <c r="AL175" s="74" t="str">
        <f ca="1">IFERROR(TRUNC(VLOOKUP(AL$146,Input!$A$9:$J$48,Input!$H$6,0)/AL239-0.000001)+1," ")</f>
        <v xml:space="preserve"> </v>
      </c>
      <c r="AM175" s="74" t="str">
        <f ca="1">IFERROR(TRUNC(VLOOKUP(AM$146,Input!$A$9:$J$48,Input!$H$6,0)/AM239-0.000001)+1," ")</f>
        <v xml:space="preserve"> </v>
      </c>
      <c r="AN175" s="74" t="str">
        <f ca="1">IFERROR(TRUNC(VLOOKUP(AN$146,Input!$A$9:$J$48,Input!$H$6,0)/AN239-0.000001)+1," ")</f>
        <v xml:space="preserve"> </v>
      </c>
      <c r="AO175" s="74" t="str">
        <f ca="1">IFERROR(TRUNC(VLOOKUP(AO$146,Input!$A$9:$J$48,Input!$H$6,0)/AO239-0.000001)+1," ")</f>
        <v xml:space="preserve"> </v>
      </c>
      <c r="AP175" s="74" t="str">
        <f ca="1">IFERROR(TRUNC(VLOOKUP(AP$146,Input!$A$9:$J$48,Input!$H$6,0)/AP239-0.000001)+1," ")</f>
        <v xml:space="preserve"> </v>
      </c>
      <c r="AQ175" s="74" t="str">
        <f ca="1">IFERROR(TRUNC(VLOOKUP(AQ$146,Input!$A$9:$J$48,Input!$H$6,0)/AQ239-0.000001)+1," ")</f>
        <v xml:space="preserve"> </v>
      </c>
      <c r="AR175" s="74" t="str">
        <f ca="1">IFERROR(TRUNC(VLOOKUP(AR$146,Input!$A$9:$J$48,Input!$H$6,0)/AR239-0.000001)+1," ")</f>
        <v xml:space="preserve"> </v>
      </c>
      <c r="AS175" s="74" t="str">
        <f ca="1">IFERROR(TRUNC(VLOOKUP(AS$146,Input!$A$9:$J$48,Input!$H$6,0)/AS239-0.000001)+1," ")</f>
        <v xml:space="preserve"> </v>
      </c>
    </row>
    <row r="176" spans="4:45">
      <c r="D176" s="74">
        <v>30</v>
      </c>
      <c r="E176" s="135">
        <f t="shared" si="16"/>
        <v>0</v>
      </c>
      <c r="F176" s="74" t="str">
        <f ca="1">IFERROR(TRUNC(VLOOKUP(F$146,Input!$A$9:$J$48,Input!$H$6,0)/F240-0.000001)+1," ")</f>
        <v xml:space="preserve"> </v>
      </c>
      <c r="G176" s="74" t="str">
        <f ca="1">IFERROR(TRUNC(VLOOKUP(G$146,Input!$A$9:$J$48,Input!$H$6,0)/G240-0.000001)+1," ")</f>
        <v xml:space="preserve"> </v>
      </c>
      <c r="H176" s="74" t="str">
        <f ca="1">IFERROR(TRUNC(VLOOKUP(H$146,Input!$A$9:$J$48,Input!$H$6,0)/H240-0.000001)+1," ")</f>
        <v xml:space="preserve"> </v>
      </c>
      <c r="I176" s="74" t="str">
        <f ca="1">IFERROR(TRUNC(VLOOKUP(I$146,Input!$A$9:$J$48,Input!$H$6,0)/I240-0.000001)+1," ")</f>
        <v xml:space="preserve"> </v>
      </c>
      <c r="J176" s="74" t="str">
        <f ca="1">IFERROR(TRUNC(VLOOKUP(J$146,Input!$A$9:$J$48,Input!$H$6,0)/J240-0.000001)+1," ")</f>
        <v xml:space="preserve"> </v>
      </c>
      <c r="K176" s="74" t="str">
        <f ca="1">IFERROR(TRUNC(VLOOKUP(K$146,Input!$A$9:$J$48,Input!$H$6,0)/K240-0.000001)+1," ")</f>
        <v xml:space="preserve"> </v>
      </c>
      <c r="L176" s="74" t="str">
        <f ca="1">IFERROR(TRUNC(VLOOKUP(L$146,Input!$A$9:$J$48,Input!$H$6,0)/L240-0.000001)+1," ")</f>
        <v xml:space="preserve"> </v>
      </c>
      <c r="M176" s="74" t="str">
        <f ca="1">IFERROR(TRUNC(VLOOKUP(M$146,Input!$A$9:$J$48,Input!$H$6,0)/M240-0.000001)+1," ")</f>
        <v xml:space="preserve"> </v>
      </c>
      <c r="N176" s="74" t="str">
        <f ca="1">IFERROR(TRUNC(VLOOKUP(N$146,Input!$A$9:$J$48,Input!$H$6,0)/N240-0.000001)+1," ")</f>
        <v xml:space="preserve"> </v>
      </c>
      <c r="O176" s="74" t="str">
        <f ca="1">IFERROR(TRUNC(VLOOKUP(O$146,Input!$A$9:$J$48,Input!$H$6,0)/O240-0.000001)+1," ")</f>
        <v xml:space="preserve"> </v>
      </c>
      <c r="P176" s="74" t="str">
        <f ca="1">IFERROR(TRUNC(VLOOKUP(P$146,Input!$A$9:$J$48,Input!$H$6,0)/P240-0.000001)+1," ")</f>
        <v xml:space="preserve"> </v>
      </c>
      <c r="Q176" s="74" t="str">
        <f ca="1">IFERROR(TRUNC(VLOOKUP(Q$146,Input!$A$9:$J$48,Input!$H$6,0)/Q240-0.000001)+1," ")</f>
        <v xml:space="preserve"> </v>
      </c>
      <c r="R176" s="74" t="str">
        <f ca="1">IFERROR(TRUNC(VLOOKUP(R$146,Input!$A$9:$J$48,Input!$H$6,0)/R240-0.000001)+1," ")</f>
        <v xml:space="preserve"> </v>
      </c>
      <c r="S176" s="74" t="str">
        <f ca="1">IFERROR(TRUNC(VLOOKUP(S$146,Input!$A$9:$J$48,Input!$H$6,0)/S240-0.000001)+1," ")</f>
        <v xml:space="preserve"> </v>
      </c>
      <c r="T176" s="74" t="str">
        <f ca="1">IFERROR(TRUNC(VLOOKUP(T$146,Input!$A$9:$J$48,Input!$H$6,0)/T240-0.000001)+1," ")</f>
        <v xml:space="preserve"> </v>
      </c>
      <c r="U176" s="74" t="str">
        <f ca="1">IFERROR(TRUNC(VLOOKUP(U$146,Input!$A$9:$J$48,Input!$H$6,0)/U240-0.000001)+1," ")</f>
        <v xml:space="preserve"> </v>
      </c>
      <c r="V176" s="74" t="str">
        <f ca="1">IFERROR(TRUNC(VLOOKUP(V$146,Input!$A$9:$J$48,Input!$H$6,0)/V240-0.000001)+1," ")</f>
        <v xml:space="preserve"> </v>
      </c>
      <c r="W176" s="74" t="str">
        <f ca="1">IFERROR(TRUNC(VLOOKUP(W$146,Input!$A$9:$J$48,Input!$H$6,0)/W240-0.000001)+1," ")</f>
        <v xml:space="preserve"> </v>
      </c>
      <c r="X176" s="74" t="str">
        <f ca="1">IFERROR(TRUNC(VLOOKUP(X$146,Input!$A$9:$J$48,Input!$H$6,0)/X240-0.000001)+1," ")</f>
        <v xml:space="preserve"> </v>
      </c>
      <c r="Y176" s="74" t="str">
        <f ca="1">IFERROR(TRUNC(VLOOKUP(Y$146,Input!$A$9:$J$48,Input!$H$6,0)/Y240-0.000001)+1," ")</f>
        <v xml:space="preserve"> </v>
      </c>
      <c r="Z176" s="74" t="str">
        <f ca="1">IFERROR(TRUNC(VLOOKUP(Z$146,Input!$A$9:$J$48,Input!$H$6,0)/Z240-0.000001)+1," ")</f>
        <v xml:space="preserve"> </v>
      </c>
      <c r="AA176" s="74" t="str">
        <f ca="1">IFERROR(TRUNC(VLOOKUP(AA$146,Input!$A$9:$J$48,Input!$H$6,0)/AA240-0.000001)+1," ")</f>
        <v xml:space="preserve"> </v>
      </c>
      <c r="AB176" s="74" t="str">
        <f ca="1">IFERROR(TRUNC(VLOOKUP(AB$146,Input!$A$9:$J$48,Input!$H$6,0)/AB240-0.000001)+1," ")</f>
        <v xml:space="preserve"> </v>
      </c>
      <c r="AC176" s="74" t="str">
        <f ca="1">IFERROR(TRUNC(VLOOKUP(AC$146,Input!$A$9:$J$48,Input!$H$6,0)/AC240-0.000001)+1," ")</f>
        <v xml:space="preserve"> </v>
      </c>
      <c r="AD176" s="74" t="str">
        <f ca="1">IFERROR(TRUNC(VLOOKUP(AD$146,Input!$A$9:$J$48,Input!$H$6,0)/AD240-0.000001)+1," ")</f>
        <v xml:space="preserve"> </v>
      </c>
      <c r="AE176" s="74" t="str">
        <f ca="1">IFERROR(TRUNC(VLOOKUP(AE$146,Input!$A$9:$J$48,Input!$H$6,0)/AE240-0.000001)+1," ")</f>
        <v xml:space="preserve"> </v>
      </c>
      <c r="AF176" s="74" t="str">
        <f ca="1">IFERROR(TRUNC(VLOOKUP(AF$146,Input!$A$9:$J$48,Input!$H$6,0)/AF240-0.000001)+1," ")</f>
        <v xml:space="preserve"> </v>
      </c>
      <c r="AG176" s="74" t="str">
        <f ca="1">IFERROR(TRUNC(VLOOKUP(AG$146,Input!$A$9:$J$48,Input!$H$6,0)/AG240-0.000001)+1," ")</f>
        <v xml:space="preserve"> </v>
      </c>
      <c r="AH176" s="74" t="str">
        <f ca="1">IFERROR(TRUNC(VLOOKUP(AH$146,Input!$A$9:$J$48,Input!$H$6,0)/AH240-0.000001)+1," ")</f>
        <v xml:space="preserve"> </v>
      </c>
      <c r="AI176" s="74" t="str">
        <f ca="1">IFERROR(TRUNC(VLOOKUP(AI$146,Input!$A$9:$J$48,Input!$H$6,0)/AI240-0.000001)+1," ")</f>
        <v xml:space="preserve"> </v>
      </c>
      <c r="AJ176" s="74" t="str">
        <f ca="1">IFERROR(TRUNC(VLOOKUP(AJ$146,Input!$A$9:$J$48,Input!$H$6,0)/AJ240-0.000001)+1," ")</f>
        <v xml:space="preserve"> </v>
      </c>
      <c r="AK176" s="74" t="str">
        <f ca="1">IFERROR(TRUNC(VLOOKUP(AK$146,Input!$A$9:$J$48,Input!$H$6,0)/AK240-0.000001)+1," ")</f>
        <v xml:space="preserve"> </v>
      </c>
      <c r="AL176" s="74" t="str">
        <f ca="1">IFERROR(TRUNC(VLOOKUP(AL$146,Input!$A$9:$J$48,Input!$H$6,0)/AL240-0.000001)+1," ")</f>
        <v xml:space="preserve"> </v>
      </c>
      <c r="AM176" s="74" t="str">
        <f ca="1">IFERROR(TRUNC(VLOOKUP(AM$146,Input!$A$9:$J$48,Input!$H$6,0)/AM240-0.000001)+1," ")</f>
        <v xml:space="preserve"> </v>
      </c>
      <c r="AN176" s="74" t="str">
        <f ca="1">IFERROR(TRUNC(VLOOKUP(AN$146,Input!$A$9:$J$48,Input!$H$6,0)/AN240-0.000001)+1," ")</f>
        <v xml:space="preserve"> </v>
      </c>
      <c r="AO176" s="74" t="str">
        <f ca="1">IFERROR(TRUNC(VLOOKUP(AO$146,Input!$A$9:$J$48,Input!$H$6,0)/AO240-0.000001)+1," ")</f>
        <v xml:space="preserve"> </v>
      </c>
      <c r="AP176" s="74" t="str">
        <f ca="1">IFERROR(TRUNC(VLOOKUP(AP$146,Input!$A$9:$J$48,Input!$H$6,0)/AP240-0.000001)+1," ")</f>
        <v xml:space="preserve"> </v>
      </c>
      <c r="AQ176" s="74" t="str">
        <f ca="1">IFERROR(TRUNC(VLOOKUP(AQ$146,Input!$A$9:$J$48,Input!$H$6,0)/AQ240-0.000001)+1," ")</f>
        <v xml:space="preserve"> </v>
      </c>
      <c r="AR176" s="74" t="str">
        <f ca="1">IFERROR(TRUNC(VLOOKUP(AR$146,Input!$A$9:$J$48,Input!$H$6,0)/AR240-0.000001)+1," ")</f>
        <v xml:space="preserve"> </v>
      </c>
      <c r="AS176" s="74" t="str">
        <f ca="1">IFERROR(TRUNC(VLOOKUP(AS$146,Input!$A$9:$J$48,Input!$H$6,0)/AS240-0.000001)+1," ")</f>
        <v xml:space="preserve"> </v>
      </c>
    </row>
    <row r="177" spans="4:45">
      <c r="D177" s="74">
        <v>31</v>
      </c>
      <c r="E177" s="135">
        <f t="shared" si="16"/>
        <v>0</v>
      </c>
      <c r="F177" s="74" t="str">
        <f ca="1">IFERROR(TRUNC(VLOOKUP(F$146,Input!$A$9:$J$48,Input!$H$6,0)/F241-0.000001)+1," ")</f>
        <v xml:space="preserve"> </v>
      </c>
      <c r="G177" s="74" t="str">
        <f ca="1">IFERROR(TRUNC(VLOOKUP(G$146,Input!$A$9:$J$48,Input!$H$6,0)/G241-0.000001)+1," ")</f>
        <v xml:space="preserve"> </v>
      </c>
      <c r="H177" s="74" t="str">
        <f ca="1">IFERROR(TRUNC(VLOOKUP(H$146,Input!$A$9:$J$48,Input!$H$6,0)/H241-0.000001)+1," ")</f>
        <v xml:space="preserve"> </v>
      </c>
      <c r="I177" s="74" t="str">
        <f ca="1">IFERROR(TRUNC(VLOOKUP(I$146,Input!$A$9:$J$48,Input!$H$6,0)/I241-0.000001)+1," ")</f>
        <v xml:space="preserve"> </v>
      </c>
      <c r="J177" s="74" t="str">
        <f ca="1">IFERROR(TRUNC(VLOOKUP(J$146,Input!$A$9:$J$48,Input!$H$6,0)/J241-0.000001)+1," ")</f>
        <v xml:space="preserve"> </v>
      </c>
      <c r="K177" s="74" t="str">
        <f ca="1">IFERROR(TRUNC(VLOOKUP(K$146,Input!$A$9:$J$48,Input!$H$6,0)/K241-0.000001)+1," ")</f>
        <v xml:space="preserve"> </v>
      </c>
      <c r="L177" s="74" t="str">
        <f ca="1">IFERROR(TRUNC(VLOOKUP(L$146,Input!$A$9:$J$48,Input!$H$6,0)/L241-0.000001)+1," ")</f>
        <v xml:space="preserve"> </v>
      </c>
      <c r="M177" s="74" t="str">
        <f ca="1">IFERROR(TRUNC(VLOOKUP(M$146,Input!$A$9:$J$48,Input!$H$6,0)/M241-0.000001)+1," ")</f>
        <v xml:space="preserve"> </v>
      </c>
      <c r="N177" s="74" t="str">
        <f ca="1">IFERROR(TRUNC(VLOOKUP(N$146,Input!$A$9:$J$48,Input!$H$6,0)/N241-0.000001)+1," ")</f>
        <v xml:space="preserve"> </v>
      </c>
      <c r="O177" s="74" t="str">
        <f ca="1">IFERROR(TRUNC(VLOOKUP(O$146,Input!$A$9:$J$48,Input!$H$6,0)/O241-0.000001)+1," ")</f>
        <v xml:space="preserve"> </v>
      </c>
      <c r="P177" s="74" t="str">
        <f ca="1">IFERROR(TRUNC(VLOOKUP(P$146,Input!$A$9:$J$48,Input!$H$6,0)/P241-0.000001)+1," ")</f>
        <v xml:space="preserve"> </v>
      </c>
      <c r="Q177" s="74" t="str">
        <f ca="1">IFERROR(TRUNC(VLOOKUP(Q$146,Input!$A$9:$J$48,Input!$H$6,0)/Q241-0.000001)+1," ")</f>
        <v xml:space="preserve"> </v>
      </c>
      <c r="R177" s="74" t="str">
        <f ca="1">IFERROR(TRUNC(VLOOKUP(R$146,Input!$A$9:$J$48,Input!$H$6,0)/R241-0.000001)+1," ")</f>
        <v xml:space="preserve"> </v>
      </c>
      <c r="S177" s="74" t="str">
        <f ca="1">IFERROR(TRUNC(VLOOKUP(S$146,Input!$A$9:$J$48,Input!$H$6,0)/S241-0.000001)+1," ")</f>
        <v xml:space="preserve"> </v>
      </c>
      <c r="T177" s="74" t="str">
        <f ca="1">IFERROR(TRUNC(VLOOKUP(T$146,Input!$A$9:$J$48,Input!$H$6,0)/T241-0.000001)+1," ")</f>
        <v xml:space="preserve"> </v>
      </c>
      <c r="U177" s="74" t="str">
        <f ca="1">IFERROR(TRUNC(VLOOKUP(U$146,Input!$A$9:$J$48,Input!$H$6,0)/U241-0.000001)+1," ")</f>
        <v xml:space="preserve"> </v>
      </c>
      <c r="V177" s="74" t="str">
        <f ca="1">IFERROR(TRUNC(VLOOKUP(V$146,Input!$A$9:$J$48,Input!$H$6,0)/V241-0.000001)+1," ")</f>
        <v xml:space="preserve"> </v>
      </c>
      <c r="W177" s="74" t="str">
        <f ca="1">IFERROR(TRUNC(VLOOKUP(W$146,Input!$A$9:$J$48,Input!$H$6,0)/W241-0.000001)+1," ")</f>
        <v xml:space="preserve"> </v>
      </c>
      <c r="X177" s="74" t="str">
        <f ca="1">IFERROR(TRUNC(VLOOKUP(X$146,Input!$A$9:$J$48,Input!$H$6,0)/X241-0.000001)+1," ")</f>
        <v xml:space="preserve"> </v>
      </c>
      <c r="Y177" s="74" t="str">
        <f ca="1">IFERROR(TRUNC(VLOOKUP(Y$146,Input!$A$9:$J$48,Input!$H$6,0)/Y241-0.000001)+1," ")</f>
        <v xml:space="preserve"> </v>
      </c>
      <c r="Z177" s="74" t="str">
        <f ca="1">IFERROR(TRUNC(VLOOKUP(Z$146,Input!$A$9:$J$48,Input!$H$6,0)/Z241-0.000001)+1," ")</f>
        <v xml:space="preserve"> </v>
      </c>
      <c r="AA177" s="74" t="str">
        <f ca="1">IFERROR(TRUNC(VLOOKUP(AA$146,Input!$A$9:$J$48,Input!$H$6,0)/AA241-0.000001)+1," ")</f>
        <v xml:space="preserve"> </v>
      </c>
      <c r="AB177" s="74" t="str">
        <f ca="1">IFERROR(TRUNC(VLOOKUP(AB$146,Input!$A$9:$J$48,Input!$H$6,0)/AB241-0.000001)+1," ")</f>
        <v xml:space="preserve"> </v>
      </c>
      <c r="AC177" s="74" t="str">
        <f ca="1">IFERROR(TRUNC(VLOOKUP(AC$146,Input!$A$9:$J$48,Input!$H$6,0)/AC241-0.000001)+1," ")</f>
        <v xml:space="preserve"> </v>
      </c>
      <c r="AD177" s="74" t="str">
        <f ca="1">IFERROR(TRUNC(VLOOKUP(AD$146,Input!$A$9:$J$48,Input!$H$6,0)/AD241-0.000001)+1," ")</f>
        <v xml:space="preserve"> </v>
      </c>
      <c r="AE177" s="74" t="str">
        <f ca="1">IFERROR(TRUNC(VLOOKUP(AE$146,Input!$A$9:$J$48,Input!$H$6,0)/AE241-0.000001)+1," ")</f>
        <v xml:space="preserve"> </v>
      </c>
      <c r="AF177" s="74" t="str">
        <f ca="1">IFERROR(TRUNC(VLOOKUP(AF$146,Input!$A$9:$J$48,Input!$H$6,0)/AF241-0.000001)+1," ")</f>
        <v xml:space="preserve"> </v>
      </c>
      <c r="AG177" s="74" t="str">
        <f ca="1">IFERROR(TRUNC(VLOOKUP(AG$146,Input!$A$9:$J$48,Input!$H$6,0)/AG241-0.000001)+1," ")</f>
        <v xml:space="preserve"> </v>
      </c>
      <c r="AH177" s="74" t="str">
        <f ca="1">IFERROR(TRUNC(VLOOKUP(AH$146,Input!$A$9:$J$48,Input!$H$6,0)/AH241-0.000001)+1," ")</f>
        <v xml:space="preserve"> </v>
      </c>
      <c r="AI177" s="74" t="str">
        <f ca="1">IFERROR(TRUNC(VLOOKUP(AI$146,Input!$A$9:$J$48,Input!$H$6,0)/AI241-0.000001)+1," ")</f>
        <v xml:space="preserve"> </v>
      </c>
      <c r="AJ177" s="74" t="str">
        <f ca="1">IFERROR(TRUNC(VLOOKUP(AJ$146,Input!$A$9:$J$48,Input!$H$6,0)/AJ241-0.000001)+1," ")</f>
        <v xml:space="preserve"> </v>
      </c>
      <c r="AK177" s="74" t="str">
        <f ca="1">IFERROR(TRUNC(VLOOKUP(AK$146,Input!$A$9:$J$48,Input!$H$6,0)/AK241-0.000001)+1," ")</f>
        <v xml:space="preserve"> </v>
      </c>
      <c r="AL177" s="74" t="str">
        <f ca="1">IFERROR(TRUNC(VLOOKUP(AL$146,Input!$A$9:$J$48,Input!$H$6,0)/AL241-0.000001)+1," ")</f>
        <v xml:space="preserve"> </v>
      </c>
      <c r="AM177" s="74" t="str">
        <f ca="1">IFERROR(TRUNC(VLOOKUP(AM$146,Input!$A$9:$J$48,Input!$H$6,0)/AM241-0.000001)+1," ")</f>
        <v xml:space="preserve"> </v>
      </c>
      <c r="AN177" s="74" t="str">
        <f ca="1">IFERROR(TRUNC(VLOOKUP(AN$146,Input!$A$9:$J$48,Input!$H$6,0)/AN241-0.000001)+1," ")</f>
        <v xml:space="preserve"> </v>
      </c>
      <c r="AO177" s="74" t="str">
        <f ca="1">IFERROR(TRUNC(VLOOKUP(AO$146,Input!$A$9:$J$48,Input!$H$6,0)/AO241-0.000001)+1," ")</f>
        <v xml:space="preserve"> </v>
      </c>
      <c r="AP177" s="74" t="str">
        <f ca="1">IFERROR(TRUNC(VLOOKUP(AP$146,Input!$A$9:$J$48,Input!$H$6,0)/AP241-0.000001)+1," ")</f>
        <v xml:space="preserve"> </v>
      </c>
      <c r="AQ177" s="74" t="str">
        <f ca="1">IFERROR(TRUNC(VLOOKUP(AQ$146,Input!$A$9:$J$48,Input!$H$6,0)/AQ241-0.000001)+1," ")</f>
        <v xml:space="preserve"> </v>
      </c>
      <c r="AR177" s="74" t="str">
        <f ca="1">IFERROR(TRUNC(VLOOKUP(AR$146,Input!$A$9:$J$48,Input!$H$6,0)/AR241-0.000001)+1," ")</f>
        <v xml:space="preserve"> </v>
      </c>
      <c r="AS177" s="74" t="str">
        <f ca="1">IFERROR(TRUNC(VLOOKUP(AS$146,Input!$A$9:$J$48,Input!$H$6,0)/AS241-0.000001)+1," ")</f>
        <v xml:space="preserve"> </v>
      </c>
    </row>
    <row r="178" spans="4:45">
      <c r="D178" s="74">
        <v>32</v>
      </c>
      <c r="E178" s="135">
        <f t="shared" si="16"/>
        <v>0</v>
      </c>
      <c r="F178" s="74" t="str">
        <f ca="1">IFERROR(TRUNC(VLOOKUP(F$146,Input!$A$9:$J$48,Input!$H$6,0)/F242-0.000001)+1," ")</f>
        <v xml:space="preserve"> </v>
      </c>
      <c r="G178" s="74" t="str">
        <f ca="1">IFERROR(TRUNC(VLOOKUP(G$146,Input!$A$9:$J$48,Input!$H$6,0)/G242-0.000001)+1," ")</f>
        <v xml:space="preserve"> </v>
      </c>
      <c r="H178" s="74" t="str">
        <f ca="1">IFERROR(TRUNC(VLOOKUP(H$146,Input!$A$9:$J$48,Input!$H$6,0)/H242-0.000001)+1," ")</f>
        <v xml:space="preserve"> </v>
      </c>
      <c r="I178" s="74" t="str">
        <f ca="1">IFERROR(TRUNC(VLOOKUP(I$146,Input!$A$9:$J$48,Input!$H$6,0)/I242-0.000001)+1," ")</f>
        <v xml:space="preserve"> </v>
      </c>
      <c r="J178" s="74" t="str">
        <f ca="1">IFERROR(TRUNC(VLOOKUP(J$146,Input!$A$9:$J$48,Input!$H$6,0)/J242-0.000001)+1," ")</f>
        <v xml:space="preserve"> </v>
      </c>
      <c r="K178" s="74" t="str">
        <f ca="1">IFERROR(TRUNC(VLOOKUP(K$146,Input!$A$9:$J$48,Input!$H$6,0)/K242-0.000001)+1," ")</f>
        <v xml:space="preserve"> </v>
      </c>
      <c r="L178" s="74" t="str">
        <f ca="1">IFERROR(TRUNC(VLOOKUP(L$146,Input!$A$9:$J$48,Input!$H$6,0)/L242-0.000001)+1," ")</f>
        <v xml:space="preserve"> </v>
      </c>
      <c r="M178" s="74" t="str">
        <f ca="1">IFERROR(TRUNC(VLOOKUP(M$146,Input!$A$9:$J$48,Input!$H$6,0)/M242-0.000001)+1," ")</f>
        <v xml:space="preserve"> </v>
      </c>
      <c r="N178" s="74" t="str">
        <f ca="1">IFERROR(TRUNC(VLOOKUP(N$146,Input!$A$9:$J$48,Input!$H$6,0)/N242-0.000001)+1," ")</f>
        <v xml:space="preserve"> </v>
      </c>
      <c r="O178" s="74" t="str">
        <f ca="1">IFERROR(TRUNC(VLOOKUP(O$146,Input!$A$9:$J$48,Input!$H$6,0)/O242-0.000001)+1," ")</f>
        <v xml:space="preserve"> </v>
      </c>
      <c r="P178" s="74" t="str">
        <f ca="1">IFERROR(TRUNC(VLOOKUP(P$146,Input!$A$9:$J$48,Input!$H$6,0)/P242-0.000001)+1," ")</f>
        <v xml:space="preserve"> </v>
      </c>
      <c r="Q178" s="74" t="str">
        <f ca="1">IFERROR(TRUNC(VLOOKUP(Q$146,Input!$A$9:$J$48,Input!$H$6,0)/Q242-0.000001)+1," ")</f>
        <v xml:space="preserve"> </v>
      </c>
      <c r="R178" s="74" t="str">
        <f ca="1">IFERROR(TRUNC(VLOOKUP(R$146,Input!$A$9:$J$48,Input!$H$6,0)/R242-0.000001)+1," ")</f>
        <v xml:space="preserve"> </v>
      </c>
      <c r="S178" s="74" t="str">
        <f ca="1">IFERROR(TRUNC(VLOOKUP(S$146,Input!$A$9:$J$48,Input!$H$6,0)/S242-0.000001)+1," ")</f>
        <v xml:space="preserve"> </v>
      </c>
      <c r="T178" s="74" t="str">
        <f ca="1">IFERROR(TRUNC(VLOOKUP(T$146,Input!$A$9:$J$48,Input!$H$6,0)/T242-0.000001)+1," ")</f>
        <v xml:space="preserve"> </v>
      </c>
      <c r="U178" s="74" t="str">
        <f ca="1">IFERROR(TRUNC(VLOOKUP(U$146,Input!$A$9:$J$48,Input!$H$6,0)/U242-0.000001)+1," ")</f>
        <v xml:space="preserve"> </v>
      </c>
      <c r="V178" s="74" t="str">
        <f ca="1">IFERROR(TRUNC(VLOOKUP(V$146,Input!$A$9:$J$48,Input!$H$6,0)/V242-0.000001)+1," ")</f>
        <v xml:space="preserve"> </v>
      </c>
      <c r="W178" s="74" t="str">
        <f ca="1">IFERROR(TRUNC(VLOOKUP(W$146,Input!$A$9:$J$48,Input!$H$6,0)/W242-0.000001)+1," ")</f>
        <v xml:space="preserve"> </v>
      </c>
      <c r="X178" s="74" t="str">
        <f ca="1">IFERROR(TRUNC(VLOOKUP(X$146,Input!$A$9:$J$48,Input!$H$6,0)/X242-0.000001)+1," ")</f>
        <v xml:space="preserve"> </v>
      </c>
      <c r="Y178" s="74" t="str">
        <f ca="1">IFERROR(TRUNC(VLOOKUP(Y$146,Input!$A$9:$J$48,Input!$H$6,0)/Y242-0.000001)+1," ")</f>
        <v xml:space="preserve"> </v>
      </c>
      <c r="Z178" s="74" t="str">
        <f ca="1">IFERROR(TRUNC(VLOOKUP(Z$146,Input!$A$9:$J$48,Input!$H$6,0)/Z242-0.000001)+1," ")</f>
        <v xml:space="preserve"> </v>
      </c>
      <c r="AA178" s="74" t="str">
        <f ca="1">IFERROR(TRUNC(VLOOKUP(AA$146,Input!$A$9:$J$48,Input!$H$6,0)/AA242-0.000001)+1," ")</f>
        <v xml:space="preserve"> </v>
      </c>
      <c r="AB178" s="74" t="str">
        <f ca="1">IFERROR(TRUNC(VLOOKUP(AB$146,Input!$A$9:$J$48,Input!$H$6,0)/AB242-0.000001)+1," ")</f>
        <v xml:space="preserve"> </v>
      </c>
      <c r="AC178" s="74" t="str">
        <f ca="1">IFERROR(TRUNC(VLOOKUP(AC$146,Input!$A$9:$J$48,Input!$H$6,0)/AC242-0.000001)+1," ")</f>
        <v xml:space="preserve"> </v>
      </c>
      <c r="AD178" s="74" t="str">
        <f ca="1">IFERROR(TRUNC(VLOOKUP(AD$146,Input!$A$9:$J$48,Input!$H$6,0)/AD242-0.000001)+1," ")</f>
        <v xml:space="preserve"> </v>
      </c>
      <c r="AE178" s="74" t="str">
        <f ca="1">IFERROR(TRUNC(VLOOKUP(AE$146,Input!$A$9:$J$48,Input!$H$6,0)/AE242-0.000001)+1," ")</f>
        <v xml:space="preserve"> </v>
      </c>
      <c r="AF178" s="74" t="str">
        <f ca="1">IFERROR(TRUNC(VLOOKUP(AF$146,Input!$A$9:$J$48,Input!$H$6,0)/AF242-0.000001)+1," ")</f>
        <v xml:space="preserve"> </v>
      </c>
      <c r="AG178" s="74" t="str">
        <f ca="1">IFERROR(TRUNC(VLOOKUP(AG$146,Input!$A$9:$J$48,Input!$H$6,0)/AG242-0.000001)+1," ")</f>
        <v xml:space="preserve"> </v>
      </c>
      <c r="AH178" s="74" t="str">
        <f ca="1">IFERROR(TRUNC(VLOOKUP(AH$146,Input!$A$9:$J$48,Input!$H$6,0)/AH242-0.000001)+1," ")</f>
        <v xml:space="preserve"> </v>
      </c>
      <c r="AI178" s="74" t="str">
        <f ca="1">IFERROR(TRUNC(VLOOKUP(AI$146,Input!$A$9:$J$48,Input!$H$6,0)/AI242-0.000001)+1," ")</f>
        <v xml:space="preserve"> </v>
      </c>
      <c r="AJ178" s="74" t="str">
        <f ca="1">IFERROR(TRUNC(VLOOKUP(AJ$146,Input!$A$9:$J$48,Input!$H$6,0)/AJ242-0.000001)+1," ")</f>
        <v xml:space="preserve"> </v>
      </c>
      <c r="AK178" s="74" t="str">
        <f ca="1">IFERROR(TRUNC(VLOOKUP(AK$146,Input!$A$9:$J$48,Input!$H$6,0)/AK242-0.000001)+1," ")</f>
        <v xml:space="preserve"> </v>
      </c>
      <c r="AL178" s="74" t="str">
        <f ca="1">IFERROR(TRUNC(VLOOKUP(AL$146,Input!$A$9:$J$48,Input!$H$6,0)/AL242-0.000001)+1," ")</f>
        <v xml:space="preserve"> </v>
      </c>
      <c r="AM178" s="74" t="str">
        <f ca="1">IFERROR(TRUNC(VLOOKUP(AM$146,Input!$A$9:$J$48,Input!$H$6,0)/AM242-0.000001)+1," ")</f>
        <v xml:space="preserve"> </v>
      </c>
      <c r="AN178" s="74" t="str">
        <f ca="1">IFERROR(TRUNC(VLOOKUP(AN$146,Input!$A$9:$J$48,Input!$H$6,0)/AN242-0.000001)+1," ")</f>
        <v xml:space="preserve"> </v>
      </c>
      <c r="AO178" s="74" t="str">
        <f ca="1">IFERROR(TRUNC(VLOOKUP(AO$146,Input!$A$9:$J$48,Input!$H$6,0)/AO242-0.000001)+1," ")</f>
        <v xml:space="preserve"> </v>
      </c>
      <c r="AP178" s="74" t="str">
        <f ca="1">IFERROR(TRUNC(VLOOKUP(AP$146,Input!$A$9:$J$48,Input!$H$6,0)/AP242-0.000001)+1," ")</f>
        <v xml:space="preserve"> </v>
      </c>
      <c r="AQ178" s="74" t="str">
        <f ca="1">IFERROR(TRUNC(VLOOKUP(AQ$146,Input!$A$9:$J$48,Input!$H$6,0)/AQ242-0.000001)+1," ")</f>
        <v xml:space="preserve"> </v>
      </c>
      <c r="AR178" s="74" t="str">
        <f ca="1">IFERROR(TRUNC(VLOOKUP(AR$146,Input!$A$9:$J$48,Input!$H$6,0)/AR242-0.000001)+1," ")</f>
        <v xml:space="preserve"> </v>
      </c>
      <c r="AS178" s="74" t="str">
        <f ca="1">IFERROR(TRUNC(VLOOKUP(AS$146,Input!$A$9:$J$48,Input!$H$6,0)/AS242-0.000001)+1," ")</f>
        <v xml:space="preserve"> </v>
      </c>
    </row>
    <row r="179" spans="4:45">
      <c r="D179" s="74">
        <v>33</v>
      </c>
      <c r="E179" s="135">
        <f t="shared" ref="E179:E206" si="17">INDEX(Box,D179)</f>
        <v>0</v>
      </c>
      <c r="F179" s="74" t="str">
        <f ca="1">IFERROR(TRUNC(VLOOKUP(F$146,Input!$A$9:$J$48,Input!$H$6,0)/F243-0.000001)+1," ")</f>
        <v xml:space="preserve"> </v>
      </c>
      <c r="G179" s="74" t="str">
        <f ca="1">IFERROR(TRUNC(VLOOKUP(G$146,Input!$A$9:$J$48,Input!$H$6,0)/G243-0.000001)+1," ")</f>
        <v xml:space="preserve"> </v>
      </c>
      <c r="H179" s="74" t="str">
        <f ca="1">IFERROR(TRUNC(VLOOKUP(H$146,Input!$A$9:$J$48,Input!$H$6,0)/H243-0.000001)+1," ")</f>
        <v xml:space="preserve"> </v>
      </c>
      <c r="I179" s="74" t="str">
        <f ca="1">IFERROR(TRUNC(VLOOKUP(I$146,Input!$A$9:$J$48,Input!$H$6,0)/I243-0.000001)+1," ")</f>
        <v xml:space="preserve"> </v>
      </c>
      <c r="J179" s="74" t="str">
        <f ca="1">IFERROR(TRUNC(VLOOKUP(J$146,Input!$A$9:$J$48,Input!$H$6,0)/J243-0.000001)+1," ")</f>
        <v xml:space="preserve"> </v>
      </c>
      <c r="K179" s="74" t="str">
        <f ca="1">IFERROR(TRUNC(VLOOKUP(K$146,Input!$A$9:$J$48,Input!$H$6,0)/K243-0.000001)+1," ")</f>
        <v xml:space="preserve"> </v>
      </c>
      <c r="L179" s="74" t="str">
        <f ca="1">IFERROR(TRUNC(VLOOKUP(L$146,Input!$A$9:$J$48,Input!$H$6,0)/L243-0.000001)+1," ")</f>
        <v xml:space="preserve"> </v>
      </c>
      <c r="M179" s="74" t="str">
        <f ca="1">IFERROR(TRUNC(VLOOKUP(M$146,Input!$A$9:$J$48,Input!$H$6,0)/M243-0.000001)+1," ")</f>
        <v xml:space="preserve"> </v>
      </c>
      <c r="N179" s="74" t="str">
        <f ca="1">IFERROR(TRUNC(VLOOKUP(N$146,Input!$A$9:$J$48,Input!$H$6,0)/N243-0.000001)+1," ")</f>
        <v xml:space="preserve"> </v>
      </c>
      <c r="O179" s="74" t="str">
        <f ca="1">IFERROR(TRUNC(VLOOKUP(O$146,Input!$A$9:$J$48,Input!$H$6,0)/O243-0.000001)+1," ")</f>
        <v xml:space="preserve"> </v>
      </c>
      <c r="P179" s="74" t="str">
        <f ca="1">IFERROR(TRUNC(VLOOKUP(P$146,Input!$A$9:$J$48,Input!$H$6,0)/P243-0.000001)+1," ")</f>
        <v xml:space="preserve"> </v>
      </c>
      <c r="Q179" s="74" t="str">
        <f ca="1">IFERROR(TRUNC(VLOOKUP(Q$146,Input!$A$9:$J$48,Input!$H$6,0)/Q243-0.000001)+1," ")</f>
        <v xml:space="preserve"> </v>
      </c>
      <c r="R179" s="74" t="str">
        <f ca="1">IFERROR(TRUNC(VLOOKUP(R$146,Input!$A$9:$J$48,Input!$H$6,0)/R243-0.000001)+1," ")</f>
        <v xml:space="preserve"> </v>
      </c>
      <c r="S179" s="74" t="str">
        <f ca="1">IFERROR(TRUNC(VLOOKUP(S$146,Input!$A$9:$J$48,Input!$H$6,0)/S243-0.000001)+1," ")</f>
        <v xml:space="preserve"> </v>
      </c>
      <c r="T179" s="74" t="str">
        <f ca="1">IFERROR(TRUNC(VLOOKUP(T$146,Input!$A$9:$J$48,Input!$H$6,0)/T243-0.000001)+1," ")</f>
        <v xml:space="preserve"> </v>
      </c>
      <c r="U179" s="74" t="str">
        <f ca="1">IFERROR(TRUNC(VLOOKUP(U$146,Input!$A$9:$J$48,Input!$H$6,0)/U243-0.000001)+1," ")</f>
        <v xml:space="preserve"> </v>
      </c>
      <c r="V179" s="74" t="str">
        <f ca="1">IFERROR(TRUNC(VLOOKUP(V$146,Input!$A$9:$J$48,Input!$H$6,0)/V243-0.000001)+1," ")</f>
        <v xml:space="preserve"> </v>
      </c>
      <c r="W179" s="74" t="str">
        <f ca="1">IFERROR(TRUNC(VLOOKUP(W$146,Input!$A$9:$J$48,Input!$H$6,0)/W243-0.000001)+1," ")</f>
        <v xml:space="preserve"> </v>
      </c>
      <c r="X179" s="74" t="str">
        <f ca="1">IFERROR(TRUNC(VLOOKUP(X$146,Input!$A$9:$J$48,Input!$H$6,0)/X243-0.000001)+1," ")</f>
        <v xml:space="preserve"> </v>
      </c>
      <c r="Y179" s="74" t="str">
        <f ca="1">IFERROR(TRUNC(VLOOKUP(Y$146,Input!$A$9:$J$48,Input!$H$6,0)/Y243-0.000001)+1," ")</f>
        <v xml:space="preserve"> </v>
      </c>
      <c r="Z179" s="74" t="str">
        <f ca="1">IFERROR(TRUNC(VLOOKUP(Z$146,Input!$A$9:$J$48,Input!$H$6,0)/Z243-0.000001)+1," ")</f>
        <v xml:space="preserve"> </v>
      </c>
      <c r="AA179" s="74" t="str">
        <f ca="1">IFERROR(TRUNC(VLOOKUP(AA$146,Input!$A$9:$J$48,Input!$H$6,0)/AA243-0.000001)+1," ")</f>
        <v xml:space="preserve"> </v>
      </c>
      <c r="AB179" s="74" t="str">
        <f ca="1">IFERROR(TRUNC(VLOOKUP(AB$146,Input!$A$9:$J$48,Input!$H$6,0)/AB243-0.000001)+1," ")</f>
        <v xml:space="preserve"> </v>
      </c>
      <c r="AC179" s="74" t="str">
        <f ca="1">IFERROR(TRUNC(VLOOKUP(AC$146,Input!$A$9:$J$48,Input!$H$6,0)/AC243-0.000001)+1," ")</f>
        <v xml:space="preserve"> </v>
      </c>
      <c r="AD179" s="74" t="str">
        <f ca="1">IFERROR(TRUNC(VLOOKUP(AD$146,Input!$A$9:$J$48,Input!$H$6,0)/AD243-0.000001)+1," ")</f>
        <v xml:space="preserve"> </v>
      </c>
      <c r="AE179" s="74" t="str">
        <f ca="1">IFERROR(TRUNC(VLOOKUP(AE$146,Input!$A$9:$J$48,Input!$H$6,0)/AE243-0.000001)+1," ")</f>
        <v xml:space="preserve"> </v>
      </c>
      <c r="AF179" s="74" t="str">
        <f ca="1">IFERROR(TRUNC(VLOOKUP(AF$146,Input!$A$9:$J$48,Input!$H$6,0)/AF243-0.000001)+1," ")</f>
        <v xml:space="preserve"> </v>
      </c>
      <c r="AG179" s="74" t="str">
        <f ca="1">IFERROR(TRUNC(VLOOKUP(AG$146,Input!$A$9:$J$48,Input!$H$6,0)/AG243-0.000001)+1," ")</f>
        <v xml:space="preserve"> </v>
      </c>
      <c r="AH179" s="74" t="str">
        <f ca="1">IFERROR(TRUNC(VLOOKUP(AH$146,Input!$A$9:$J$48,Input!$H$6,0)/AH243-0.000001)+1," ")</f>
        <v xml:space="preserve"> </v>
      </c>
      <c r="AI179" s="74" t="str">
        <f ca="1">IFERROR(TRUNC(VLOOKUP(AI$146,Input!$A$9:$J$48,Input!$H$6,0)/AI243-0.000001)+1," ")</f>
        <v xml:space="preserve"> </v>
      </c>
      <c r="AJ179" s="74" t="str">
        <f ca="1">IFERROR(TRUNC(VLOOKUP(AJ$146,Input!$A$9:$J$48,Input!$H$6,0)/AJ243-0.000001)+1," ")</f>
        <v xml:space="preserve"> </v>
      </c>
      <c r="AK179" s="74" t="str">
        <f ca="1">IFERROR(TRUNC(VLOOKUP(AK$146,Input!$A$9:$J$48,Input!$H$6,0)/AK243-0.000001)+1," ")</f>
        <v xml:space="preserve"> </v>
      </c>
      <c r="AL179" s="74" t="str">
        <f ca="1">IFERROR(TRUNC(VLOOKUP(AL$146,Input!$A$9:$J$48,Input!$H$6,0)/AL243-0.000001)+1," ")</f>
        <v xml:space="preserve"> </v>
      </c>
      <c r="AM179" s="74" t="str">
        <f ca="1">IFERROR(TRUNC(VLOOKUP(AM$146,Input!$A$9:$J$48,Input!$H$6,0)/AM243-0.000001)+1," ")</f>
        <v xml:space="preserve"> </v>
      </c>
      <c r="AN179" s="74" t="str">
        <f ca="1">IFERROR(TRUNC(VLOOKUP(AN$146,Input!$A$9:$J$48,Input!$H$6,0)/AN243-0.000001)+1," ")</f>
        <v xml:space="preserve"> </v>
      </c>
      <c r="AO179" s="74" t="str">
        <f ca="1">IFERROR(TRUNC(VLOOKUP(AO$146,Input!$A$9:$J$48,Input!$H$6,0)/AO243-0.000001)+1," ")</f>
        <v xml:space="preserve"> </v>
      </c>
      <c r="AP179" s="74" t="str">
        <f ca="1">IFERROR(TRUNC(VLOOKUP(AP$146,Input!$A$9:$J$48,Input!$H$6,0)/AP243-0.000001)+1," ")</f>
        <v xml:space="preserve"> </v>
      </c>
      <c r="AQ179" s="74" t="str">
        <f ca="1">IFERROR(TRUNC(VLOOKUP(AQ$146,Input!$A$9:$J$48,Input!$H$6,0)/AQ243-0.000001)+1," ")</f>
        <v xml:space="preserve"> </v>
      </c>
      <c r="AR179" s="74" t="str">
        <f ca="1">IFERROR(TRUNC(VLOOKUP(AR$146,Input!$A$9:$J$48,Input!$H$6,0)/AR243-0.000001)+1," ")</f>
        <v xml:space="preserve"> </v>
      </c>
      <c r="AS179" s="74" t="str">
        <f ca="1">IFERROR(TRUNC(VLOOKUP(AS$146,Input!$A$9:$J$48,Input!$H$6,0)/AS243-0.000001)+1," ")</f>
        <v xml:space="preserve"> </v>
      </c>
    </row>
    <row r="180" spans="4:45">
      <c r="D180" s="74">
        <v>34</v>
      </c>
      <c r="E180" s="135">
        <f t="shared" si="17"/>
        <v>0</v>
      </c>
      <c r="F180" s="74" t="str">
        <f ca="1">IFERROR(TRUNC(VLOOKUP(F$146,Input!$A$9:$J$48,Input!$H$6,0)/F244-0.000001)+1," ")</f>
        <v xml:space="preserve"> </v>
      </c>
      <c r="G180" s="74" t="str">
        <f ca="1">IFERROR(TRUNC(VLOOKUP(G$146,Input!$A$9:$J$48,Input!$H$6,0)/G244-0.000001)+1," ")</f>
        <v xml:space="preserve"> </v>
      </c>
      <c r="H180" s="74" t="str">
        <f ca="1">IFERROR(TRUNC(VLOOKUP(H$146,Input!$A$9:$J$48,Input!$H$6,0)/H244-0.000001)+1," ")</f>
        <v xml:space="preserve"> </v>
      </c>
      <c r="I180" s="74" t="str">
        <f ca="1">IFERROR(TRUNC(VLOOKUP(I$146,Input!$A$9:$J$48,Input!$H$6,0)/I244-0.000001)+1," ")</f>
        <v xml:space="preserve"> </v>
      </c>
      <c r="J180" s="74" t="str">
        <f ca="1">IFERROR(TRUNC(VLOOKUP(J$146,Input!$A$9:$J$48,Input!$H$6,0)/J244-0.000001)+1," ")</f>
        <v xml:space="preserve"> </v>
      </c>
      <c r="K180" s="74" t="str">
        <f ca="1">IFERROR(TRUNC(VLOOKUP(K$146,Input!$A$9:$J$48,Input!$H$6,0)/K244-0.000001)+1," ")</f>
        <v xml:space="preserve"> </v>
      </c>
      <c r="L180" s="74" t="str">
        <f ca="1">IFERROR(TRUNC(VLOOKUP(L$146,Input!$A$9:$J$48,Input!$H$6,0)/L244-0.000001)+1," ")</f>
        <v xml:space="preserve"> </v>
      </c>
      <c r="M180" s="74" t="str">
        <f ca="1">IFERROR(TRUNC(VLOOKUP(M$146,Input!$A$9:$J$48,Input!$H$6,0)/M244-0.000001)+1," ")</f>
        <v xml:space="preserve"> </v>
      </c>
      <c r="N180" s="74" t="str">
        <f ca="1">IFERROR(TRUNC(VLOOKUP(N$146,Input!$A$9:$J$48,Input!$H$6,0)/N244-0.000001)+1," ")</f>
        <v xml:space="preserve"> </v>
      </c>
      <c r="O180" s="74" t="str">
        <f ca="1">IFERROR(TRUNC(VLOOKUP(O$146,Input!$A$9:$J$48,Input!$H$6,0)/O244-0.000001)+1," ")</f>
        <v xml:space="preserve"> </v>
      </c>
      <c r="P180" s="74" t="str">
        <f ca="1">IFERROR(TRUNC(VLOOKUP(P$146,Input!$A$9:$J$48,Input!$H$6,0)/P244-0.000001)+1," ")</f>
        <v xml:space="preserve"> </v>
      </c>
      <c r="Q180" s="74" t="str">
        <f ca="1">IFERROR(TRUNC(VLOOKUP(Q$146,Input!$A$9:$J$48,Input!$H$6,0)/Q244-0.000001)+1," ")</f>
        <v xml:space="preserve"> </v>
      </c>
      <c r="R180" s="74" t="str">
        <f ca="1">IFERROR(TRUNC(VLOOKUP(R$146,Input!$A$9:$J$48,Input!$H$6,0)/R244-0.000001)+1," ")</f>
        <v xml:space="preserve"> </v>
      </c>
      <c r="S180" s="74" t="str">
        <f ca="1">IFERROR(TRUNC(VLOOKUP(S$146,Input!$A$9:$J$48,Input!$H$6,0)/S244-0.000001)+1," ")</f>
        <v xml:space="preserve"> </v>
      </c>
      <c r="T180" s="74" t="str">
        <f ca="1">IFERROR(TRUNC(VLOOKUP(T$146,Input!$A$9:$J$48,Input!$H$6,0)/T244-0.000001)+1," ")</f>
        <v xml:space="preserve"> </v>
      </c>
      <c r="U180" s="74" t="str">
        <f ca="1">IFERROR(TRUNC(VLOOKUP(U$146,Input!$A$9:$J$48,Input!$H$6,0)/U244-0.000001)+1," ")</f>
        <v xml:space="preserve"> </v>
      </c>
      <c r="V180" s="74" t="str">
        <f ca="1">IFERROR(TRUNC(VLOOKUP(V$146,Input!$A$9:$J$48,Input!$H$6,0)/V244-0.000001)+1," ")</f>
        <v xml:space="preserve"> </v>
      </c>
      <c r="W180" s="74" t="str">
        <f ca="1">IFERROR(TRUNC(VLOOKUP(W$146,Input!$A$9:$J$48,Input!$H$6,0)/W244-0.000001)+1," ")</f>
        <v xml:space="preserve"> </v>
      </c>
      <c r="X180" s="74" t="str">
        <f ca="1">IFERROR(TRUNC(VLOOKUP(X$146,Input!$A$9:$J$48,Input!$H$6,0)/X244-0.000001)+1," ")</f>
        <v xml:space="preserve"> </v>
      </c>
      <c r="Y180" s="74" t="str">
        <f ca="1">IFERROR(TRUNC(VLOOKUP(Y$146,Input!$A$9:$J$48,Input!$H$6,0)/Y244-0.000001)+1," ")</f>
        <v xml:space="preserve"> </v>
      </c>
      <c r="Z180" s="74" t="str">
        <f ca="1">IFERROR(TRUNC(VLOOKUP(Z$146,Input!$A$9:$J$48,Input!$H$6,0)/Z244-0.000001)+1," ")</f>
        <v xml:space="preserve"> </v>
      </c>
      <c r="AA180" s="74" t="str">
        <f ca="1">IFERROR(TRUNC(VLOOKUP(AA$146,Input!$A$9:$J$48,Input!$H$6,0)/AA244-0.000001)+1," ")</f>
        <v xml:space="preserve"> </v>
      </c>
      <c r="AB180" s="74" t="str">
        <f ca="1">IFERROR(TRUNC(VLOOKUP(AB$146,Input!$A$9:$J$48,Input!$H$6,0)/AB244-0.000001)+1," ")</f>
        <v xml:space="preserve"> </v>
      </c>
      <c r="AC180" s="74" t="str">
        <f ca="1">IFERROR(TRUNC(VLOOKUP(AC$146,Input!$A$9:$J$48,Input!$H$6,0)/AC244-0.000001)+1," ")</f>
        <v xml:space="preserve"> </v>
      </c>
      <c r="AD180" s="74" t="str">
        <f ca="1">IFERROR(TRUNC(VLOOKUP(AD$146,Input!$A$9:$J$48,Input!$H$6,0)/AD244-0.000001)+1," ")</f>
        <v xml:space="preserve"> </v>
      </c>
      <c r="AE180" s="74" t="str">
        <f ca="1">IFERROR(TRUNC(VLOOKUP(AE$146,Input!$A$9:$J$48,Input!$H$6,0)/AE244-0.000001)+1," ")</f>
        <v xml:space="preserve"> </v>
      </c>
      <c r="AF180" s="74" t="str">
        <f ca="1">IFERROR(TRUNC(VLOOKUP(AF$146,Input!$A$9:$J$48,Input!$H$6,0)/AF244-0.000001)+1," ")</f>
        <v xml:space="preserve"> </v>
      </c>
      <c r="AG180" s="74" t="str">
        <f ca="1">IFERROR(TRUNC(VLOOKUP(AG$146,Input!$A$9:$J$48,Input!$H$6,0)/AG244-0.000001)+1," ")</f>
        <v xml:space="preserve"> </v>
      </c>
      <c r="AH180" s="74" t="str">
        <f ca="1">IFERROR(TRUNC(VLOOKUP(AH$146,Input!$A$9:$J$48,Input!$H$6,0)/AH244-0.000001)+1," ")</f>
        <v xml:space="preserve"> </v>
      </c>
      <c r="AI180" s="74" t="str">
        <f ca="1">IFERROR(TRUNC(VLOOKUP(AI$146,Input!$A$9:$J$48,Input!$H$6,0)/AI244-0.000001)+1," ")</f>
        <v xml:space="preserve"> </v>
      </c>
      <c r="AJ180" s="74" t="str">
        <f ca="1">IFERROR(TRUNC(VLOOKUP(AJ$146,Input!$A$9:$J$48,Input!$H$6,0)/AJ244-0.000001)+1," ")</f>
        <v xml:space="preserve"> </v>
      </c>
      <c r="AK180" s="74" t="str">
        <f ca="1">IFERROR(TRUNC(VLOOKUP(AK$146,Input!$A$9:$J$48,Input!$H$6,0)/AK244-0.000001)+1," ")</f>
        <v xml:space="preserve"> </v>
      </c>
      <c r="AL180" s="74" t="str">
        <f ca="1">IFERROR(TRUNC(VLOOKUP(AL$146,Input!$A$9:$J$48,Input!$H$6,0)/AL244-0.000001)+1," ")</f>
        <v xml:space="preserve"> </v>
      </c>
      <c r="AM180" s="74" t="str">
        <f ca="1">IFERROR(TRUNC(VLOOKUP(AM$146,Input!$A$9:$J$48,Input!$H$6,0)/AM244-0.000001)+1," ")</f>
        <v xml:space="preserve"> </v>
      </c>
      <c r="AN180" s="74" t="str">
        <f ca="1">IFERROR(TRUNC(VLOOKUP(AN$146,Input!$A$9:$J$48,Input!$H$6,0)/AN244-0.000001)+1," ")</f>
        <v xml:space="preserve"> </v>
      </c>
      <c r="AO180" s="74" t="str">
        <f ca="1">IFERROR(TRUNC(VLOOKUP(AO$146,Input!$A$9:$J$48,Input!$H$6,0)/AO244-0.000001)+1," ")</f>
        <v xml:space="preserve"> </v>
      </c>
      <c r="AP180" s="74" t="str">
        <f ca="1">IFERROR(TRUNC(VLOOKUP(AP$146,Input!$A$9:$J$48,Input!$H$6,0)/AP244-0.000001)+1," ")</f>
        <v xml:space="preserve"> </v>
      </c>
      <c r="AQ180" s="74" t="str">
        <f ca="1">IFERROR(TRUNC(VLOOKUP(AQ$146,Input!$A$9:$J$48,Input!$H$6,0)/AQ244-0.000001)+1," ")</f>
        <v xml:space="preserve"> </v>
      </c>
      <c r="AR180" s="74" t="str">
        <f ca="1">IFERROR(TRUNC(VLOOKUP(AR$146,Input!$A$9:$J$48,Input!$H$6,0)/AR244-0.000001)+1," ")</f>
        <v xml:space="preserve"> </v>
      </c>
      <c r="AS180" s="74" t="str">
        <f ca="1">IFERROR(TRUNC(VLOOKUP(AS$146,Input!$A$9:$J$48,Input!$H$6,0)/AS244-0.000001)+1," ")</f>
        <v xml:space="preserve"> </v>
      </c>
    </row>
    <row r="181" spans="4:45">
      <c r="D181" s="74">
        <v>35</v>
      </c>
      <c r="E181" s="135">
        <f t="shared" si="17"/>
        <v>0</v>
      </c>
      <c r="F181" s="74" t="str">
        <f ca="1">IFERROR(TRUNC(VLOOKUP(F$146,Input!$A$9:$J$48,Input!$H$6,0)/F245-0.000001)+1," ")</f>
        <v xml:space="preserve"> </v>
      </c>
      <c r="G181" s="74" t="str">
        <f ca="1">IFERROR(TRUNC(VLOOKUP(G$146,Input!$A$9:$J$48,Input!$H$6,0)/G245-0.000001)+1," ")</f>
        <v xml:space="preserve"> </v>
      </c>
      <c r="H181" s="74" t="str">
        <f ca="1">IFERROR(TRUNC(VLOOKUP(H$146,Input!$A$9:$J$48,Input!$H$6,0)/H245-0.000001)+1," ")</f>
        <v xml:space="preserve"> </v>
      </c>
      <c r="I181" s="74" t="str">
        <f ca="1">IFERROR(TRUNC(VLOOKUP(I$146,Input!$A$9:$J$48,Input!$H$6,0)/I245-0.000001)+1," ")</f>
        <v xml:space="preserve"> </v>
      </c>
      <c r="J181" s="74" t="str">
        <f ca="1">IFERROR(TRUNC(VLOOKUP(J$146,Input!$A$9:$J$48,Input!$H$6,0)/J245-0.000001)+1," ")</f>
        <v xml:space="preserve"> </v>
      </c>
      <c r="K181" s="74" t="str">
        <f ca="1">IFERROR(TRUNC(VLOOKUP(K$146,Input!$A$9:$J$48,Input!$H$6,0)/K245-0.000001)+1," ")</f>
        <v xml:space="preserve"> </v>
      </c>
      <c r="L181" s="74" t="str">
        <f ca="1">IFERROR(TRUNC(VLOOKUP(L$146,Input!$A$9:$J$48,Input!$H$6,0)/L245-0.000001)+1," ")</f>
        <v xml:space="preserve"> </v>
      </c>
      <c r="M181" s="74" t="str">
        <f ca="1">IFERROR(TRUNC(VLOOKUP(M$146,Input!$A$9:$J$48,Input!$H$6,0)/M245-0.000001)+1," ")</f>
        <v xml:space="preserve"> </v>
      </c>
      <c r="N181" s="74" t="str">
        <f ca="1">IFERROR(TRUNC(VLOOKUP(N$146,Input!$A$9:$J$48,Input!$H$6,0)/N245-0.000001)+1," ")</f>
        <v xml:space="preserve"> </v>
      </c>
      <c r="O181" s="74" t="str">
        <f ca="1">IFERROR(TRUNC(VLOOKUP(O$146,Input!$A$9:$J$48,Input!$H$6,0)/O245-0.000001)+1," ")</f>
        <v xml:space="preserve"> </v>
      </c>
      <c r="P181" s="74" t="str">
        <f ca="1">IFERROR(TRUNC(VLOOKUP(P$146,Input!$A$9:$J$48,Input!$H$6,0)/P245-0.000001)+1," ")</f>
        <v xml:space="preserve"> </v>
      </c>
      <c r="Q181" s="74" t="str">
        <f ca="1">IFERROR(TRUNC(VLOOKUP(Q$146,Input!$A$9:$J$48,Input!$H$6,0)/Q245-0.000001)+1," ")</f>
        <v xml:space="preserve"> </v>
      </c>
      <c r="R181" s="74" t="str">
        <f ca="1">IFERROR(TRUNC(VLOOKUP(R$146,Input!$A$9:$J$48,Input!$H$6,0)/R245-0.000001)+1," ")</f>
        <v xml:space="preserve"> </v>
      </c>
      <c r="S181" s="74" t="str">
        <f ca="1">IFERROR(TRUNC(VLOOKUP(S$146,Input!$A$9:$J$48,Input!$H$6,0)/S245-0.000001)+1," ")</f>
        <v xml:space="preserve"> </v>
      </c>
      <c r="T181" s="74" t="str">
        <f ca="1">IFERROR(TRUNC(VLOOKUP(T$146,Input!$A$9:$J$48,Input!$H$6,0)/T245-0.000001)+1," ")</f>
        <v xml:space="preserve"> </v>
      </c>
      <c r="U181" s="74" t="str">
        <f ca="1">IFERROR(TRUNC(VLOOKUP(U$146,Input!$A$9:$J$48,Input!$H$6,0)/U245-0.000001)+1," ")</f>
        <v xml:space="preserve"> </v>
      </c>
      <c r="V181" s="74" t="str">
        <f ca="1">IFERROR(TRUNC(VLOOKUP(V$146,Input!$A$9:$J$48,Input!$H$6,0)/V245-0.000001)+1," ")</f>
        <v xml:space="preserve"> </v>
      </c>
      <c r="W181" s="74" t="str">
        <f ca="1">IFERROR(TRUNC(VLOOKUP(W$146,Input!$A$9:$J$48,Input!$H$6,0)/W245-0.000001)+1," ")</f>
        <v xml:space="preserve"> </v>
      </c>
      <c r="X181" s="74" t="str">
        <f ca="1">IFERROR(TRUNC(VLOOKUP(X$146,Input!$A$9:$J$48,Input!$H$6,0)/X245-0.000001)+1," ")</f>
        <v xml:space="preserve"> </v>
      </c>
      <c r="Y181" s="74" t="str">
        <f ca="1">IFERROR(TRUNC(VLOOKUP(Y$146,Input!$A$9:$J$48,Input!$H$6,0)/Y245-0.000001)+1," ")</f>
        <v xml:space="preserve"> </v>
      </c>
      <c r="Z181" s="74" t="str">
        <f ca="1">IFERROR(TRUNC(VLOOKUP(Z$146,Input!$A$9:$J$48,Input!$H$6,0)/Z245-0.000001)+1," ")</f>
        <v xml:space="preserve"> </v>
      </c>
      <c r="AA181" s="74" t="str">
        <f ca="1">IFERROR(TRUNC(VLOOKUP(AA$146,Input!$A$9:$J$48,Input!$H$6,0)/AA245-0.000001)+1," ")</f>
        <v xml:space="preserve"> </v>
      </c>
      <c r="AB181" s="74" t="str">
        <f ca="1">IFERROR(TRUNC(VLOOKUP(AB$146,Input!$A$9:$J$48,Input!$H$6,0)/AB245-0.000001)+1," ")</f>
        <v xml:space="preserve"> </v>
      </c>
      <c r="AC181" s="74" t="str">
        <f ca="1">IFERROR(TRUNC(VLOOKUP(AC$146,Input!$A$9:$J$48,Input!$H$6,0)/AC245-0.000001)+1," ")</f>
        <v xml:space="preserve"> </v>
      </c>
      <c r="AD181" s="74" t="str">
        <f ca="1">IFERROR(TRUNC(VLOOKUP(AD$146,Input!$A$9:$J$48,Input!$H$6,0)/AD245-0.000001)+1," ")</f>
        <v xml:space="preserve"> </v>
      </c>
      <c r="AE181" s="74" t="str">
        <f ca="1">IFERROR(TRUNC(VLOOKUP(AE$146,Input!$A$9:$J$48,Input!$H$6,0)/AE245-0.000001)+1," ")</f>
        <v xml:space="preserve"> </v>
      </c>
      <c r="AF181" s="74" t="str">
        <f ca="1">IFERROR(TRUNC(VLOOKUP(AF$146,Input!$A$9:$J$48,Input!$H$6,0)/AF245-0.000001)+1," ")</f>
        <v xml:space="preserve"> </v>
      </c>
      <c r="AG181" s="74" t="str">
        <f ca="1">IFERROR(TRUNC(VLOOKUP(AG$146,Input!$A$9:$J$48,Input!$H$6,0)/AG245-0.000001)+1," ")</f>
        <v xml:space="preserve"> </v>
      </c>
      <c r="AH181" s="74" t="str">
        <f ca="1">IFERROR(TRUNC(VLOOKUP(AH$146,Input!$A$9:$J$48,Input!$H$6,0)/AH245-0.000001)+1," ")</f>
        <v xml:space="preserve"> </v>
      </c>
      <c r="AI181" s="74" t="str">
        <f ca="1">IFERROR(TRUNC(VLOOKUP(AI$146,Input!$A$9:$J$48,Input!$H$6,0)/AI245-0.000001)+1," ")</f>
        <v xml:space="preserve"> </v>
      </c>
      <c r="AJ181" s="74" t="str">
        <f ca="1">IFERROR(TRUNC(VLOOKUP(AJ$146,Input!$A$9:$J$48,Input!$H$6,0)/AJ245-0.000001)+1," ")</f>
        <v xml:space="preserve"> </v>
      </c>
      <c r="AK181" s="74" t="str">
        <f ca="1">IFERROR(TRUNC(VLOOKUP(AK$146,Input!$A$9:$J$48,Input!$H$6,0)/AK245-0.000001)+1," ")</f>
        <v xml:space="preserve"> </v>
      </c>
      <c r="AL181" s="74" t="str">
        <f ca="1">IFERROR(TRUNC(VLOOKUP(AL$146,Input!$A$9:$J$48,Input!$H$6,0)/AL245-0.000001)+1," ")</f>
        <v xml:space="preserve"> </v>
      </c>
      <c r="AM181" s="74" t="str">
        <f ca="1">IFERROR(TRUNC(VLOOKUP(AM$146,Input!$A$9:$J$48,Input!$H$6,0)/AM245-0.000001)+1," ")</f>
        <v xml:space="preserve"> </v>
      </c>
      <c r="AN181" s="74" t="str">
        <f ca="1">IFERROR(TRUNC(VLOOKUP(AN$146,Input!$A$9:$J$48,Input!$H$6,0)/AN245-0.000001)+1," ")</f>
        <v xml:space="preserve"> </v>
      </c>
      <c r="AO181" s="74" t="str">
        <f ca="1">IFERROR(TRUNC(VLOOKUP(AO$146,Input!$A$9:$J$48,Input!$H$6,0)/AO245-0.000001)+1," ")</f>
        <v xml:space="preserve"> </v>
      </c>
      <c r="AP181" s="74" t="str">
        <f ca="1">IFERROR(TRUNC(VLOOKUP(AP$146,Input!$A$9:$J$48,Input!$H$6,0)/AP245-0.000001)+1," ")</f>
        <v xml:space="preserve"> </v>
      </c>
      <c r="AQ181" s="74" t="str">
        <f ca="1">IFERROR(TRUNC(VLOOKUP(AQ$146,Input!$A$9:$J$48,Input!$H$6,0)/AQ245-0.000001)+1," ")</f>
        <v xml:space="preserve"> </v>
      </c>
      <c r="AR181" s="74" t="str">
        <f ca="1">IFERROR(TRUNC(VLOOKUP(AR$146,Input!$A$9:$J$48,Input!$H$6,0)/AR245-0.000001)+1," ")</f>
        <v xml:space="preserve"> </v>
      </c>
      <c r="AS181" s="74" t="str">
        <f ca="1">IFERROR(TRUNC(VLOOKUP(AS$146,Input!$A$9:$J$48,Input!$H$6,0)/AS245-0.000001)+1," ")</f>
        <v xml:space="preserve"> </v>
      </c>
    </row>
    <row r="182" spans="4:45">
      <c r="D182" s="74">
        <v>36</v>
      </c>
      <c r="E182" s="135">
        <f t="shared" si="17"/>
        <v>0</v>
      </c>
      <c r="F182" s="74" t="str">
        <f ca="1">IFERROR(TRUNC(VLOOKUP(F$146,Input!$A$9:$J$48,Input!$H$6,0)/F246-0.000001)+1," ")</f>
        <v xml:space="preserve"> </v>
      </c>
      <c r="G182" s="74" t="str">
        <f ca="1">IFERROR(TRUNC(VLOOKUP(G$146,Input!$A$9:$J$48,Input!$H$6,0)/G246-0.000001)+1," ")</f>
        <v xml:space="preserve"> </v>
      </c>
      <c r="H182" s="74" t="str">
        <f ca="1">IFERROR(TRUNC(VLOOKUP(H$146,Input!$A$9:$J$48,Input!$H$6,0)/H246-0.000001)+1," ")</f>
        <v xml:space="preserve"> </v>
      </c>
      <c r="I182" s="74" t="str">
        <f ca="1">IFERROR(TRUNC(VLOOKUP(I$146,Input!$A$9:$J$48,Input!$H$6,0)/I246-0.000001)+1," ")</f>
        <v xml:space="preserve"> </v>
      </c>
      <c r="J182" s="74" t="str">
        <f ca="1">IFERROR(TRUNC(VLOOKUP(J$146,Input!$A$9:$J$48,Input!$H$6,0)/J246-0.000001)+1," ")</f>
        <v xml:space="preserve"> </v>
      </c>
      <c r="K182" s="74" t="str">
        <f ca="1">IFERROR(TRUNC(VLOOKUP(K$146,Input!$A$9:$J$48,Input!$H$6,0)/K246-0.000001)+1," ")</f>
        <v xml:space="preserve"> </v>
      </c>
      <c r="L182" s="74" t="str">
        <f ca="1">IFERROR(TRUNC(VLOOKUP(L$146,Input!$A$9:$J$48,Input!$H$6,0)/L246-0.000001)+1," ")</f>
        <v xml:space="preserve"> </v>
      </c>
      <c r="M182" s="74" t="str">
        <f ca="1">IFERROR(TRUNC(VLOOKUP(M$146,Input!$A$9:$J$48,Input!$H$6,0)/M246-0.000001)+1," ")</f>
        <v xml:space="preserve"> </v>
      </c>
      <c r="N182" s="74" t="str">
        <f ca="1">IFERROR(TRUNC(VLOOKUP(N$146,Input!$A$9:$J$48,Input!$H$6,0)/N246-0.000001)+1," ")</f>
        <v xml:space="preserve"> </v>
      </c>
      <c r="O182" s="74" t="str">
        <f ca="1">IFERROR(TRUNC(VLOOKUP(O$146,Input!$A$9:$J$48,Input!$H$6,0)/O246-0.000001)+1," ")</f>
        <v xml:space="preserve"> </v>
      </c>
      <c r="P182" s="74" t="str">
        <f ca="1">IFERROR(TRUNC(VLOOKUP(P$146,Input!$A$9:$J$48,Input!$H$6,0)/P246-0.000001)+1," ")</f>
        <v xml:space="preserve"> </v>
      </c>
      <c r="Q182" s="74" t="str">
        <f ca="1">IFERROR(TRUNC(VLOOKUP(Q$146,Input!$A$9:$J$48,Input!$H$6,0)/Q246-0.000001)+1," ")</f>
        <v xml:space="preserve"> </v>
      </c>
      <c r="R182" s="74" t="str">
        <f ca="1">IFERROR(TRUNC(VLOOKUP(R$146,Input!$A$9:$J$48,Input!$H$6,0)/R246-0.000001)+1," ")</f>
        <v xml:space="preserve"> </v>
      </c>
      <c r="S182" s="74" t="str">
        <f ca="1">IFERROR(TRUNC(VLOOKUP(S$146,Input!$A$9:$J$48,Input!$H$6,0)/S246-0.000001)+1," ")</f>
        <v xml:space="preserve"> </v>
      </c>
      <c r="T182" s="74" t="str">
        <f ca="1">IFERROR(TRUNC(VLOOKUP(T$146,Input!$A$9:$J$48,Input!$H$6,0)/T246-0.000001)+1," ")</f>
        <v xml:space="preserve"> </v>
      </c>
      <c r="U182" s="74" t="str">
        <f ca="1">IFERROR(TRUNC(VLOOKUP(U$146,Input!$A$9:$J$48,Input!$H$6,0)/U246-0.000001)+1," ")</f>
        <v xml:space="preserve"> </v>
      </c>
      <c r="V182" s="74" t="str">
        <f ca="1">IFERROR(TRUNC(VLOOKUP(V$146,Input!$A$9:$J$48,Input!$H$6,0)/V246-0.000001)+1," ")</f>
        <v xml:space="preserve"> </v>
      </c>
      <c r="W182" s="74" t="str">
        <f ca="1">IFERROR(TRUNC(VLOOKUP(W$146,Input!$A$9:$J$48,Input!$H$6,0)/W246-0.000001)+1," ")</f>
        <v xml:space="preserve"> </v>
      </c>
      <c r="X182" s="74" t="str">
        <f ca="1">IFERROR(TRUNC(VLOOKUP(X$146,Input!$A$9:$J$48,Input!$H$6,0)/X246-0.000001)+1," ")</f>
        <v xml:space="preserve"> </v>
      </c>
      <c r="Y182" s="74" t="str">
        <f ca="1">IFERROR(TRUNC(VLOOKUP(Y$146,Input!$A$9:$J$48,Input!$H$6,0)/Y246-0.000001)+1," ")</f>
        <v xml:space="preserve"> </v>
      </c>
      <c r="Z182" s="74" t="str">
        <f ca="1">IFERROR(TRUNC(VLOOKUP(Z$146,Input!$A$9:$J$48,Input!$H$6,0)/Z246-0.000001)+1," ")</f>
        <v xml:space="preserve"> </v>
      </c>
      <c r="AA182" s="74" t="str">
        <f ca="1">IFERROR(TRUNC(VLOOKUP(AA$146,Input!$A$9:$J$48,Input!$H$6,0)/AA246-0.000001)+1," ")</f>
        <v xml:space="preserve"> </v>
      </c>
      <c r="AB182" s="74" t="str">
        <f ca="1">IFERROR(TRUNC(VLOOKUP(AB$146,Input!$A$9:$J$48,Input!$H$6,0)/AB246-0.000001)+1," ")</f>
        <v xml:space="preserve"> </v>
      </c>
      <c r="AC182" s="74" t="str">
        <f ca="1">IFERROR(TRUNC(VLOOKUP(AC$146,Input!$A$9:$J$48,Input!$H$6,0)/AC246-0.000001)+1," ")</f>
        <v xml:space="preserve"> </v>
      </c>
      <c r="AD182" s="74" t="str">
        <f ca="1">IFERROR(TRUNC(VLOOKUP(AD$146,Input!$A$9:$J$48,Input!$H$6,0)/AD246-0.000001)+1," ")</f>
        <v xml:space="preserve"> </v>
      </c>
      <c r="AE182" s="74" t="str">
        <f ca="1">IFERROR(TRUNC(VLOOKUP(AE$146,Input!$A$9:$J$48,Input!$H$6,0)/AE246-0.000001)+1," ")</f>
        <v xml:space="preserve"> </v>
      </c>
      <c r="AF182" s="74" t="str">
        <f ca="1">IFERROR(TRUNC(VLOOKUP(AF$146,Input!$A$9:$J$48,Input!$H$6,0)/AF246-0.000001)+1," ")</f>
        <v xml:space="preserve"> </v>
      </c>
      <c r="AG182" s="74" t="str">
        <f ca="1">IFERROR(TRUNC(VLOOKUP(AG$146,Input!$A$9:$J$48,Input!$H$6,0)/AG246-0.000001)+1," ")</f>
        <v xml:space="preserve"> </v>
      </c>
      <c r="AH182" s="74" t="str">
        <f ca="1">IFERROR(TRUNC(VLOOKUP(AH$146,Input!$A$9:$J$48,Input!$H$6,0)/AH246-0.000001)+1," ")</f>
        <v xml:space="preserve"> </v>
      </c>
      <c r="AI182" s="74" t="str">
        <f ca="1">IFERROR(TRUNC(VLOOKUP(AI$146,Input!$A$9:$J$48,Input!$H$6,0)/AI246-0.000001)+1," ")</f>
        <v xml:space="preserve"> </v>
      </c>
      <c r="AJ182" s="74" t="str">
        <f ca="1">IFERROR(TRUNC(VLOOKUP(AJ$146,Input!$A$9:$J$48,Input!$H$6,0)/AJ246-0.000001)+1," ")</f>
        <v xml:space="preserve"> </v>
      </c>
      <c r="AK182" s="74" t="str">
        <f ca="1">IFERROR(TRUNC(VLOOKUP(AK$146,Input!$A$9:$J$48,Input!$H$6,0)/AK246-0.000001)+1," ")</f>
        <v xml:space="preserve"> </v>
      </c>
      <c r="AL182" s="74" t="str">
        <f ca="1">IFERROR(TRUNC(VLOOKUP(AL$146,Input!$A$9:$J$48,Input!$H$6,0)/AL246-0.000001)+1," ")</f>
        <v xml:space="preserve"> </v>
      </c>
      <c r="AM182" s="74" t="str">
        <f ca="1">IFERROR(TRUNC(VLOOKUP(AM$146,Input!$A$9:$J$48,Input!$H$6,0)/AM246-0.000001)+1," ")</f>
        <v xml:space="preserve"> </v>
      </c>
      <c r="AN182" s="74" t="str">
        <f ca="1">IFERROR(TRUNC(VLOOKUP(AN$146,Input!$A$9:$J$48,Input!$H$6,0)/AN246-0.000001)+1," ")</f>
        <v xml:space="preserve"> </v>
      </c>
      <c r="AO182" s="74" t="str">
        <f ca="1">IFERROR(TRUNC(VLOOKUP(AO$146,Input!$A$9:$J$48,Input!$H$6,0)/AO246-0.000001)+1," ")</f>
        <v xml:space="preserve"> </v>
      </c>
      <c r="AP182" s="74" t="str">
        <f ca="1">IFERROR(TRUNC(VLOOKUP(AP$146,Input!$A$9:$J$48,Input!$H$6,0)/AP246-0.000001)+1," ")</f>
        <v xml:space="preserve"> </v>
      </c>
      <c r="AQ182" s="74" t="str">
        <f ca="1">IFERROR(TRUNC(VLOOKUP(AQ$146,Input!$A$9:$J$48,Input!$H$6,0)/AQ246-0.000001)+1," ")</f>
        <v xml:space="preserve"> </v>
      </c>
      <c r="AR182" s="74" t="str">
        <f ca="1">IFERROR(TRUNC(VLOOKUP(AR$146,Input!$A$9:$J$48,Input!$H$6,0)/AR246-0.000001)+1," ")</f>
        <v xml:space="preserve"> </v>
      </c>
      <c r="AS182" s="74" t="str">
        <f ca="1">IFERROR(TRUNC(VLOOKUP(AS$146,Input!$A$9:$J$48,Input!$H$6,0)/AS246-0.000001)+1," ")</f>
        <v xml:space="preserve"> </v>
      </c>
    </row>
    <row r="183" spans="4:45">
      <c r="D183" s="74">
        <v>37</v>
      </c>
      <c r="E183" s="135">
        <f t="shared" si="17"/>
        <v>0</v>
      </c>
      <c r="F183" s="74" t="str">
        <f ca="1">IFERROR(TRUNC(VLOOKUP(F$146,Input!$A$9:$J$48,Input!$H$6,0)/F247-0.000001)+1," ")</f>
        <v xml:space="preserve"> </v>
      </c>
      <c r="G183" s="74" t="str">
        <f ca="1">IFERROR(TRUNC(VLOOKUP(G$146,Input!$A$9:$J$48,Input!$H$6,0)/G247-0.000001)+1," ")</f>
        <v xml:space="preserve"> </v>
      </c>
      <c r="H183" s="74" t="str">
        <f ca="1">IFERROR(TRUNC(VLOOKUP(H$146,Input!$A$9:$J$48,Input!$H$6,0)/H247-0.000001)+1," ")</f>
        <v xml:space="preserve"> </v>
      </c>
      <c r="I183" s="74" t="str">
        <f ca="1">IFERROR(TRUNC(VLOOKUP(I$146,Input!$A$9:$J$48,Input!$H$6,0)/I247-0.000001)+1," ")</f>
        <v xml:space="preserve"> </v>
      </c>
      <c r="J183" s="74" t="str">
        <f ca="1">IFERROR(TRUNC(VLOOKUP(J$146,Input!$A$9:$J$48,Input!$H$6,0)/J247-0.000001)+1," ")</f>
        <v xml:space="preserve"> </v>
      </c>
      <c r="K183" s="74" t="str">
        <f ca="1">IFERROR(TRUNC(VLOOKUP(K$146,Input!$A$9:$J$48,Input!$H$6,0)/K247-0.000001)+1," ")</f>
        <v xml:space="preserve"> </v>
      </c>
      <c r="L183" s="74" t="str">
        <f ca="1">IFERROR(TRUNC(VLOOKUP(L$146,Input!$A$9:$J$48,Input!$H$6,0)/L247-0.000001)+1," ")</f>
        <v xml:space="preserve"> </v>
      </c>
      <c r="M183" s="74" t="str">
        <f ca="1">IFERROR(TRUNC(VLOOKUP(M$146,Input!$A$9:$J$48,Input!$H$6,0)/M247-0.000001)+1," ")</f>
        <v xml:space="preserve"> </v>
      </c>
      <c r="N183" s="74" t="str">
        <f ca="1">IFERROR(TRUNC(VLOOKUP(N$146,Input!$A$9:$J$48,Input!$H$6,0)/N247-0.000001)+1," ")</f>
        <v xml:space="preserve"> </v>
      </c>
      <c r="O183" s="74" t="str">
        <f ca="1">IFERROR(TRUNC(VLOOKUP(O$146,Input!$A$9:$J$48,Input!$H$6,0)/O247-0.000001)+1," ")</f>
        <v xml:space="preserve"> </v>
      </c>
      <c r="P183" s="74" t="str">
        <f ca="1">IFERROR(TRUNC(VLOOKUP(P$146,Input!$A$9:$J$48,Input!$H$6,0)/P247-0.000001)+1," ")</f>
        <v xml:space="preserve"> </v>
      </c>
      <c r="Q183" s="74" t="str">
        <f ca="1">IFERROR(TRUNC(VLOOKUP(Q$146,Input!$A$9:$J$48,Input!$H$6,0)/Q247-0.000001)+1," ")</f>
        <v xml:space="preserve"> </v>
      </c>
      <c r="R183" s="74" t="str">
        <f ca="1">IFERROR(TRUNC(VLOOKUP(R$146,Input!$A$9:$J$48,Input!$H$6,0)/R247-0.000001)+1," ")</f>
        <v xml:space="preserve"> </v>
      </c>
      <c r="S183" s="74" t="str">
        <f ca="1">IFERROR(TRUNC(VLOOKUP(S$146,Input!$A$9:$J$48,Input!$H$6,0)/S247-0.000001)+1," ")</f>
        <v xml:space="preserve"> </v>
      </c>
      <c r="T183" s="74" t="str">
        <f ca="1">IFERROR(TRUNC(VLOOKUP(T$146,Input!$A$9:$J$48,Input!$H$6,0)/T247-0.000001)+1," ")</f>
        <v xml:space="preserve"> </v>
      </c>
      <c r="U183" s="74" t="str">
        <f ca="1">IFERROR(TRUNC(VLOOKUP(U$146,Input!$A$9:$J$48,Input!$H$6,0)/U247-0.000001)+1," ")</f>
        <v xml:space="preserve"> </v>
      </c>
      <c r="V183" s="74" t="str">
        <f ca="1">IFERROR(TRUNC(VLOOKUP(V$146,Input!$A$9:$J$48,Input!$H$6,0)/V247-0.000001)+1," ")</f>
        <v xml:space="preserve"> </v>
      </c>
      <c r="W183" s="74" t="str">
        <f ca="1">IFERROR(TRUNC(VLOOKUP(W$146,Input!$A$9:$J$48,Input!$H$6,0)/W247-0.000001)+1," ")</f>
        <v xml:space="preserve"> </v>
      </c>
      <c r="X183" s="74" t="str">
        <f ca="1">IFERROR(TRUNC(VLOOKUP(X$146,Input!$A$9:$J$48,Input!$H$6,0)/X247-0.000001)+1," ")</f>
        <v xml:space="preserve"> </v>
      </c>
      <c r="Y183" s="74" t="str">
        <f ca="1">IFERROR(TRUNC(VLOOKUP(Y$146,Input!$A$9:$J$48,Input!$H$6,0)/Y247-0.000001)+1," ")</f>
        <v xml:space="preserve"> </v>
      </c>
      <c r="Z183" s="74" t="str">
        <f ca="1">IFERROR(TRUNC(VLOOKUP(Z$146,Input!$A$9:$J$48,Input!$H$6,0)/Z247-0.000001)+1," ")</f>
        <v xml:space="preserve"> </v>
      </c>
      <c r="AA183" s="74" t="str">
        <f ca="1">IFERROR(TRUNC(VLOOKUP(AA$146,Input!$A$9:$J$48,Input!$H$6,0)/AA247-0.000001)+1," ")</f>
        <v xml:space="preserve"> </v>
      </c>
      <c r="AB183" s="74" t="str">
        <f ca="1">IFERROR(TRUNC(VLOOKUP(AB$146,Input!$A$9:$J$48,Input!$H$6,0)/AB247-0.000001)+1," ")</f>
        <v xml:space="preserve"> </v>
      </c>
      <c r="AC183" s="74" t="str">
        <f ca="1">IFERROR(TRUNC(VLOOKUP(AC$146,Input!$A$9:$J$48,Input!$H$6,0)/AC247-0.000001)+1," ")</f>
        <v xml:space="preserve"> </v>
      </c>
      <c r="AD183" s="74" t="str">
        <f ca="1">IFERROR(TRUNC(VLOOKUP(AD$146,Input!$A$9:$J$48,Input!$H$6,0)/AD247-0.000001)+1," ")</f>
        <v xml:space="preserve"> </v>
      </c>
      <c r="AE183" s="74" t="str">
        <f ca="1">IFERROR(TRUNC(VLOOKUP(AE$146,Input!$A$9:$J$48,Input!$H$6,0)/AE247-0.000001)+1," ")</f>
        <v xml:space="preserve"> </v>
      </c>
      <c r="AF183" s="74" t="str">
        <f ca="1">IFERROR(TRUNC(VLOOKUP(AF$146,Input!$A$9:$J$48,Input!$H$6,0)/AF247-0.000001)+1," ")</f>
        <v xml:space="preserve"> </v>
      </c>
      <c r="AG183" s="74" t="str">
        <f ca="1">IFERROR(TRUNC(VLOOKUP(AG$146,Input!$A$9:$J$48,Input!$H$6,0)/AG247-0.000001)+1," ")</f>
        <v xml:space="preserve"> </v>
      </c>
      <c r="AH183" s="74" t="str">
        <f ca="1">IFERROR(TRUNC(VLOOKUP(AH$146,Input!$A$9:$J$48,Input!$H$6,0)/AH247-0.000001)+1," ")</f>
        <v xml:space="preserve"> </v>
      </c>
      <c r="AI183" s="74" t="str">
        <f ca="1">IFERROR(TRUNC(VLOOKUP(AI$146,Input!$A$9:$J$48,Input!$H$6,0)/AI247-0.000001)+1," ")</f>
        <v xml:space="preserve"> </v>
      </c>
      <c r="AJ183" s="74" t="str">
        <f ca="1">IFERROR(TRUNC(VLOOKUP(AJ$146,Input!$A$9:$J$48,Input!$H$6,0)/AJ247-0.000001)+1," ")</f>
        <v xml:space="preserve"> </v>
      </c>
      <c r="AK183" s="74" t="str">
        <f ca="1">IFERROR(TRUNC(VLOOKUP(AK$146,Input!$A$9:$J$48,Input!$H$6,0)/AK247-0.000001)+1," ")</f>
        <v xml:space="preserve"> </v>
      </c>
      <c r="AL183" s="74" t="str">
        <f ca="1">IFERROR(TRUNC(VLOOKUP(AL$146,Input!$A$9:$J$48,Input!$H$6,0)/AL247-0.000001)+1," ")</f>
        <v xml:space="preserve"> </v>
      </c>
      <c r="AM183" s="74" t="str">
        <f ca="1">IFERROR(TRUNC(VLOOKUP(AM$146,Input!$A$9:$J$48,Input!$H$6,0)/AM247-0.000001)+1," ")</f>
        <v xml:space="preserve"> </v>
      </c>
      <c r="AN183" s="74" t="str">
        <f ca="1">IFERROR(TRUNC(VLOOKUP(AN$146,Input!$A$9:$J$48,Input!$H$6,0)/AN247-0.000001)+1," ")</f>
        <v xml:space="preserve"> </v>
      </c>
      <c r="AO183" s="74" t="str">
        <f ca="1">IFERROR(TRUNC(VLOOKUP(AO$146,Input!$A$9:$J$48,Input!$H$6,0)/AO247-0.000001)+1," ")</f>
        <v xml:space="preserve"> </v>
      </c>
      <c r="AP183" s="74" t="str">
        <f ca="1">IFERROR(TRUNC(VLOOKUP(AP$146,Input!$A$9:$J$48,Input!$H$6,0)/AP247-0.000001)+1," ")</f>
        <v xml:space="preserve"> </v>
      </c>
      <c r="AQ183" s="74" t="str">
        <f ca="1">IFERROR(TRUNC(VLOOKUP(AQ$146,Input!$A$9:$J$48,Input!$H$6,0)/AQ247-0.000001)+1," ")</f>
        <v xml:space="preserve"> </v>
      </c>
      <c r="AR183" s="74" t="str">
        <f ca="1">IFERROR(TRUNC(VLOOKUP(AR$146,Input!$A$9:$J$48,Input!$H$6,0)/AR247-0.000001)+1," ")</f>
        <v xml:space="preserve"> </v>
      </c>
      <c r="AS183" s="74" t="str">
        <f ca="1">IFERROR(TRUNC(VLOOKUP(AS$146,Input!$A$9:$J$48,Input!$H$6,0)/AS247-0.000001)+1," ")</f>
        <v xml:space="preserve"> </v>
      </c>
    </row>
    <row r="184" spans="4:45">
      <c r="D184" s="74">
        <v>38</v>
      </c>
      <c r="E184" s="135">
        <f t="shared" si="17"/>
        <v>0</v>
      </c>
      <c r="F184" s="74" t="str">
        <f ca="1">IFERROR(TRUNC(VLOOKUP(F$146,Input!$A$9:$J$48,Input!$H$6,0)/F248-0.000001)+1," ")</f>
        <v xml:space="preserve"> </v>
      </c>
      <c r="G184" s="74" t="str">
        <f ca="1">IFERROR(TRUNC(VLOOKUP(G$146,Input!$A$9:$J$48,Input!$H$6,0)/G248-0.000001)+1," ")</f>
        <v xml:space="preserve"> </v>
      </c>
      <c r="H184" s="74" t="str">
        <f ca="1">IFERROR(TRUNC(VLOOKUP(H$146,Input!$A$9:$J$48,Input!$H$6,0)/H248-0.000001)+1," ")</f>
        <v xml:space="preserve"> </v>
      </c>
      <c r="I184" s="74" t="str">
        <f ca="1">IFERROR(TRUNC(VLOOKUP(I$146,Input!$A$9:$J$48,Input!$H$6,0)/I248-0.000001)+1," ")</f>
        <v xml:space="preserve"> </v>
      </c>
      <c r="J184" s="74" t="str">
        <f ca="1">IFERROR(TRUNC(VLOOKUP(J$146,Input!$A$9:$J$48,Input!$H$6,0)/J248-0.000001)+1," ")</f>
        <v xml:space="preserve"> </v>
      </c>
      <c r="K184" s="74" t="str">
        <f ca="1">IFERROR(TRUNC(VLOOKUP(K$146,Input!$A$9:$J$48,Input!$H$6,0)/K248-0.000001)+1," ")</f>
        <v xml:space="preserve"> </v>
      </c>
      <c r="L184" s="74" t="str">
        <f ca="1">IFERROR(TRUNC(VLOOKUP(L$146,Input!$A$9:$J$48,Input!$H$6,0)/L248-0.000001)+1," ")</f>
        <v xml:space="preserve"> </v>
      </c>
      <c r="M184" s="74" t="str">
        <f ca="1">IFERROR(TRUNC(VLOOKUP(M$146,Input!$A$9:$J$48,Input!$H$6,0)/M248-0.000001)+1," ")</f>
        <v xml:space="preserve"> </v>
      </c>
      <c r="N184" s="74" t="str">
        <f ca="1">IFERROR(TRUNC(VLOOKUP(N$146,Input!$A$9:$J$48,Input!$H$6,0)/N248-0.000001)+1," ")</f>
        <v xml:space="preserve"> </v>
      </c>
      <c r="O184" s="74" t="str">
        <f ca="1">IFERROR(TRUNC(VLOOKUP(O$146,Input!$A$9:$J$48,Input!$H$6,0)/O248-0.000001)+1," ")</f>
        <v xml:space="preserve"> </v>
      </c>
      <c r="P184" s="74" t="str">
        <f ca="1">IFERROR(TRUNC(VLOOKUP(P$146,Input!$A$9:$J$48,Input!$H$6,0)/P248-0.000001)+1," ")</f>
        <v xml:space="preserve"> </v>
      </c>
      <c r="Q184" s="74" t="str">
        <f ca="1">IFERROR(TRUNC(VLOOKUP(Q$146,Input!$A$9:$J$48,Input!$H$6,0)/Q248-0.000001)+1," ")</f>
        <v xml:space="preserve"> </v>
      </c>
      <c r="R184" s="74" t="str">
        <f ca="1">IFERROR(TRUNC(VLOOKUP(R$146,Input!$A$9:$J$48,Input!$H$6,0)/R248-0.000001)+1," ")</f>
        <v xml:space="preserve"> </v>
      </c>
      <c r="S184" s="74" t="str">
        <f ca="1">IFERROR(TRUNC(VLOOKUP(S$146,Input!$A$9:$J$48,Input!$H$6,0)/S248-0.000001)+1," ")</f>
        <v xml:space="preserve"> </v>
      </c>
      <c r="T184" s="74" t="str">
        <f ca="1">IFERROR(TRUNC(VLOOKUP(T$146,Input!$A$9:$J$48,Input!$H$6,0)/T248-0.000001)+1," ")</f>
        <v xml:space="preserve"> </v>
      </c>
      <c r="U184" s="74" t="str">
        <f ca="1">IFERROR(TRUNC(VLOOKUP(U$146,Input!$A$9:$J$48,Input!$H$6,0)/U248-0.000001)+1," ")</f>
        <v xml:space="preserve"> </v>
      </c>
      <c r="V184" s="74" t="str">
        <f ca="1">IFERROR(TRUNC(VLOOKUP(V$146,Input!$A$9:$J$48,Input!$H$6,0)/V248-0.000001)+1," ")</f>
        <v xml:space="preserve"> </v>
      </c>
      <c r="W184" s="74" t="str">
        <f ca="1">IFERROR(TRUNC(VLOOKUP(W$146,Input!$A$9:$J$48,Input!$H$6,0)/W248-0.000001)+1," ")</f>
        <v xml:space="preserve"> </v>
      </c>
      <c r="X184" s="74" t="str">
        <f ca="1">IFERROR(TRUNC(VLOOKUP(X$146,Input!$A$9:$J$48,Input!$H$6,0)/X248-0.000001)+1," ")</f>
        <v xml:space="preserve"> </v>
      </c>
      <c r="Y184" s="74" t="str">
        <f ca="1">IFERROR(TRUNC(VLOOKUP(Y$146,Input!$A$9:$J$48,Input!$H$6,0)/Y248-0.000001)+1," ")</f>
        <v xml:space="preserve"> </v>
      </c>
      <c r="Z184" s="74" t="str">
        <f ca="1">IFERROR(TRUNC(VLOOKUP(Z$146,Input!$A$9:$J$48,Input!$H$6,0)/Z248-0.000001)+1," ")</f>
        <v xml:space="preserve"> </v>
      </c>
      <c r="AA184" s="74" t="str">
        <f ca="1">IFERROR(TRUNC(VLOOKUP(AA$146,Input!$A$9:$J$48,Input!$H$6,0)/AA248-0.000001)+1," ")</f>
        <v xml:space="preserve"> </v>
      </c>
      <c r="AB184" s="74" t="str">
        <f ca="1">IFERROR(TRUNC(VLOOKUP(AB$146,Input!$A$9:$J$48,Input!$H$6,0)/AB248-0.000001)+1," ")</f>
        <v xml:space="preserve"> </v>
      </c>
      <c r="AC184" s="74" t="str">
        <f ca="1">IFERROR(TRUNC(VLOOKUP(AC$146,Input!$A$9:$J$48,Input!$H$6,0)/AC248-0.000001)+1," ")</f>
        <v xml:space="preserve"> </v>
      </c>
      <c r="AD184" s="74" t="str">
        <f ca="1">IFERROR(TRUNC(VLOOKUP(AD$146,Input!$A$9:$J$48,Input!$H$6,0)/AD248-0.000001)+1," ")</f>
        <v xml:space="preserve"> </v>
      </c>
      <c r="AE184" s="74" t="str">
        <f ca="1">IFERROR(TRUNC(VLOOKUP(AE$146,Input!$A$9:$J$48,Input!$H$6,0)/AE248-0.000001)+1," ")</f>
        <v xml:space="preserve"> </v>
      </c>
      <c r="AF184" s="74" t="str">
        <f ca="1">IFERROR(TRUNC(VLOOKUP(AF$146,Input!$A$9:$J$48,Input!$H$6,0)/AF248-0.000001)+1," ")</f>
        <v xml:space="preserve"> </v>
      </c>
      <c r="AG184" s="74" t="str">
        <f ca="1">IFERROR(TRUNC(VLOOKUP(AG$146,Input!$A$9:$J$48,Input!$H$6,0)/AG248-0.000001)+1," ")</f>
        <v xml:space="preserve"> </v>
      </c>
      <c r="AH184" s="74" t="str">
        <f ca="1">IFERROR(TRUNC(VLOOKUP(AH$146,Input!$A$9:$J$48,Input!$H$6,0)/AH248-0.000001)+1," ")</f>
        <v xml:space="preserve"> </v>
      </c>
      <c r="AI184" s="74" t="str">
        <f ca="1">IFERROR(TRUNC(VLOOKUP(AI$146,Input!$A$9:$J$48,Input!$H$6,0)/AI248-0.000001)+1," ")</f>
        <v xml:space="preserve"> </v>
      </c>
      <c r="AJ184" s="74" t="str">
        <f ca="1">IFERROR(TRUNC(VLOOKUP(AJ$146,Input!$A$9:$J$48,Input!$H$6,0)/AJ248-0.000001)+1," ")</f>
        <v xml:space="preserve"> </v>
      </c>
      <c r="AK184" s="74" t="str">
        <f ca="1">IFERROR(TRUNC(VLOOKUP(AK$146,Input!$A$9:$J$48,Input!$H$6,0)/AK248-0.000001)+1," ")</f>
        <v xml:space="preserve"> </v>
      </c>
      <c r="AL184" s="74" t="str">
        <f ca="1">IFERROR(TRUNC(VLOOKUP(AL$146,Input!$A$9:$J$48,Input!$H$6,0)/AL248-0.000001)+1," ")</f>
        <v xml:space="preserve"> </v>
      </c>
      <c r="AM184" s="74" t="str">
        <f ca="1">IFERROR(TRUNC(VLOOKUP(AM$146,Input!$A$9:$J$48,Input!$H$6,0)/AM248-0.000001)+1," ")</f>
        <v xml:space="preserve"> </v>
      </c>
      <c r="AN184" s="74" t="str">
        <f ca="1">IFERROR(TRUNC(VLOOKUP(AN$146,Input!$A$9:$J$48,Input!$H$6,0)/AN248-0.000001)+1," ")</f>
        <v xml:space="preserve"> </v>
      </c>
      <c r="AO184" s="74" t="str">
        <f ca="1">IFERROR(TRUNC(VLOOKUP(AO$146,Input!$A$9:$J$48,Input!$H$6,0)/AO248-0.000001)+1," ")</f>
        <v xml:space="preserve"> </v>
      </c>
      <c r="AP184" s="74" t="str">
        <f ca="1">IFERROR(TRUNC(VLOOKUP(AP$146,Input!$A$9:$J$48,Input!$H$6,0)/AP248-0.000001)+1," ")</f>
        <v xml:space="preserve"> </v>
      </c>
      <c r="AQ184" s="74" t="str">
        <f ca="1">IFERROR(TRUNC(VLOOKUP(AQ$146,Input!$A$9:$J$48,Input!$H$6,0)/AQ248-0.000001)+1," ")</f>
        <v xml:space="preserve"> </v>
      </c>
      <c r="AR184" s="74" t="str">
        <f ca="1">IFERROR(TRUNC(VLOOKUP(AR$146,Input!$A$9:$J$48,Input!$H$6,0)/AR248-0.000001)+1," ")</f>
        <v xml:space="preserve"> </v>
      </c>
      <c r="AS184" s="74" t="str">
        <f ca="1">IFERROR(TRUNC(VLOOKUP(AS$146,Input!$A$9:$J$48,Input!$H$6,0)/AS248-0.000001)+1," ")</f>
        <v xml:space="preserve"> </v>
      </c>
    </row>
    <row r="185" spans="4:45">
      <c r="D185" s="74">
        <v>39</v>
      </c>
      <c r="E185" s="135">
        <f t="shared" si="17"/>
        <v>0</v>
      </c>
      <c r="F185" s="74" t="str">
        <f ca="1">IFERROR(TRUNC(VLOOKUP(F$146,Input!$A$9:$J$48,Input!$H$6,0)/F249-0.000001)+1," ")</f>
        <v xml:space="preserve"> </v>
      </c>
      <c r="G185" s="74" t="str">
        <f ca="1">IFERROR(TRUNC(VLOOKUP(G$146,Input!$A$9:$J$48,Input!$H$6,0)/G249-0.000001)+1," ")</f>
        <v xml:space="preserve"> </v>
      </c>
      <c r="H185" s="74" t="str">
        <f ca="1">IFERROR(TRUNC(VLOOKUP(H$146,Input!$A$9:$J$48,Input!$H$6,0)/H249-0.000001)+1," ")</f>
        <v xml:space="preserve"> </v>
      </c>
      <c r="I185" s="74" t="str">
        <f ca="1">IFERROR(TRUNC(VLOOKUP(I$146,Input!$A$9:$J$48,Input!$H$6,0)/I249-0.000001)+1," ")</f>
        <v xml:space="preserve"> </v>
      </c>
      <c r="J185" s="74" t="str">
        <f ca="1">IFERROR(TRUNC(VLOOKUP(J$146,Input!$A$9:$J$48,Input!$H$6,0)/J249-0.000001)+1," ")</f>
        <v xml:space="preserve"> </v>
      </c>
      <c r="K185" s="74" t="str">
        <f ca="1">IFERROR(TRUNC(VLOOKUP(K$146,Input!$A$9:$J$48,Input!$H$6,0)/K249-0.000001)+1," ")</f>
        <v xml:space="preserve"> </v>
      </c>
      <c r="L185" s="74" t="str">
        <f ca="1">IFERROR(TRUNC(VLOOKUP(L$146,Input!$A$9:$J$48,Input!$H$6,0)/L249-0.000001)+1," ")</f>
        <v xml:space="preserve"> </v>
      </c>
      <c r="M185" s="74" t="str">
        <f ca="1">IFERROR(TRUNC(VLOOKUP(M$146,Input!$A$9:$J$48,Input!$H$6,0)/M249-0.000001)+1," ")</f>
        <v xml:space="preserve"> </v>
      </c>
      <c r="N185" s="74" t="str">
        <f ca="1">IFERROR(TRUNC(VLOOKUP(N$146,Input!$A$9:$J$48,Input!$H$6,0)/N249-0.000001)+1," ")</f>
        <v xml:space="preserve"> </v>
      </c>
      <c r="O185" s="74" t="str">
        <f ca="1">IFERROR(TRUNC(VLOOKUP(O$146,Input!$A$9:$J$48,Input!$H$6,0)/O249-0.000001)+1," ")</f>
        <v xml:space="preserve"> </v>
      </c>
      <c r="P185" s="74" t="str">
        <f ca="1">IFERROR(TRUNC(VLOOKUP(P$146,Input!$A$9:$J$48,Input!$H$6,0)/P249-0.000001)+1," ")</f>
        <v xml:space="preserve"> </v>
      </c>
      <c r="Q185" s="74" t="str">
        <f ca="1">IFERROR(TRUNC(VLOOKUP(Q$146,Input!$A$9:$J$48,Input!$H$6,0)/Q249-0.000001)+1," ")</f>
        <v xml:space="preserve"> </v>
      </c>
      <c r="R185" s="74" t="str">
        <f ca="1">IFERROR(TRUNC(VLOOKUP(R$146,Input!$A$9:$J$48,Input!$H$6,0)/R249-0.000001)+1," ")</f>
        <v xml:space="preserve"> </v>
      </c>
      <c r="S185" s="74" t="str">
        <f ca="1">IFERROR(TRUNC(VLOOKUP(S$146,Input!$A$9:$J$48,Input!$H$6,0)/S249-0.000001)+1," ")</f>
        <v xml:space="preserve"> </v>
      </c>
      <c r="T185" s="74" t="str">
        <f ca="1">IFERROR(TRUNC(VLOOKUP(T$146,Input!$A$9:$J$48,Input!$H$6,0)/T249-0.000001)+1," ")</f>
        <v xml:space="preserve"> </v>
      </c>
      <c r="U185" s="74" t="str">
        <f ca="1">IFERROR(TRUNC(VLOOKUP(U$146,Input!$A$9:$J$48,Input!$H$6,0)/U249-0.000001)+1," ")</f>
        <v xml:space="preserve"> </v>
      </c>
      <c r="V185" s="74" t="str">
        <f ca="1">IFERROR(TRUNC(VLOOKUP(V$146,Input!$A$9:$J$48,Input!$H$6,0)/V249-0.000001)+1," ")</f>
        <v xml:space="preserve"> </v>
      </c>
      <c r="W185" s="74" t="str">
        <f ca="1">IFERROR(TRUNC(VLOOKUP(W$146,Input!$A$9:$J$48,Input!$H$6,0)/W249-0.000001)+1," ")</f>
        <v xml:space="preserve"> </v>
      </c>
      <c r="X185" s="74" t="str">
        <f ca="1">IFERROR(TRUNC(VLOOKUP(X$146,Input!$A$9:$J$48,Input!$H$6,0)/X249-0.000001)+1," ")</f>
        <v xml:space="preserve"> </v>
      </c>
      <c r="Y185" s="74" t="str">
        <f ca="1">IFERROR(TRUNC(VLOOKUP(Y$146,Input!$A$9:$J$48,Input!$H$6,0)/Y249-0.000001)+1," ")</f>
        <v xml:space="preserve"> </v>
      </c>
      <c r="Z185" s="74" t="str">
        <f ca="1">IFERROR(TRUNC(VLOOKUP(Z$146,Input!$A$9:$J$48,Input!$H$6,0)/Z249-0.000001)+1," ")</f>
        <v xml:space="preserve"> </v>
      </c>
      <c r="AA185" s="74" t="str">
        <f ca="1">IFERROR(TRUNC(VLOOKUP(AA$146,Input!$A$9:$J$48,Input!$H$6,0)/AA249-0.000001)+1," ")</f>
        <v xml:space="preserve"> </v>
      </c>
      <c r="AB185" s="74" t="str">
        <f ca="1">IFERROR(TRUNC(VLOOKUP(AB$146,Input!$A$9:$J$48,Input!$H$6,0)/AB249-0.000001)+1," ")</f>
        <v xml:space="preserve"> </v>
      </c>
      <c r="AC185" s="74" t="str">
        <f ca="1">IFERROR(TRUNC(VLOOKUP(AC$146,Input!$A$9:$J$48,Input!$H$6,0)/AC249-0.000001)+1," ")</f>
        <v xml:space="preserve"> </v>
      </c>
      <c r="AD185" s="74" t="str">
        <f ca="1">IFERROR(TRUNC(VLOOKUP(AD$146,Input!$A$9:$J$48,Input!$H$6,0)/AD249-0.000001)+1," ")</f>
        <v xml:space="preserve"> </v>
      </c>
      <c r="AE185" s="74" t="str">
        <f ca="1">IFERROR(TRUNC(VLOOKUP(AE$146,Input!$A$9:$J$48,Input!$H$6,0)/AE249-0.000001)+1," ")</f>
        <v xml:space="preserve"> </v>
      </c>
      <c r="AF185" s="74" t="str">
        <f ca="1">IFERROR(TRUNC(VLOOKUP(AF$146,Input!$A$9:$J$48,Input!$H$6,0)/AF249-0.000001)+1," ")</f>
        <v xml:space="preserve"> </v>
      </c>
      <c r="AG185" s="74" t="str">
        <f ca="1">IFERROR(TRUNC(VLOOKUP(AG$146,Input!$A$9:$J$48,Input!$H$6,0)/AG249-0.000001)+1," ")</f>
        <v xml:space="preserve"> </v>
      </c>
      <c r="AH185" s="74" t="str">
        <f ca="1">IFERROR(TRUNC(VLOOKUP(AH$146,Input!$A$9:$J$48,Input!$H$6,0)/AH249-0.000001)+1," ")</f>
        <v xml:space="preserve"> </v>
      </c>
      <c r="AI185" s="74" t="str">
        <f ca="1">IFERROR(TRUNC(VLOOKUP(AI$146,Input!$A$9:$J$48,Input!$H$6,0)/AI249-0.000001)+1," ")</f>
        <v xml:space="preserve"> </v>
      </c>
      <c r="AJ185" s="74" t="str">
        <f ca="1">IFERROR(TRUNC(VLOOKUP(AJ$146,Input!$A$9:$J$48,Input!$H$6,0)/AJ249-0.000001)+1," ")</f>
        <v xml:space="preserve"> </v>
      </c>
      <c r="AK185" s="74" t="str">
        <f ca="1">IFERROR(TRUNC(VLOOKUP(AK$146,Input!$A$9:$J$48,Input!$H$6,0)/AK249-0.000001)+1," ")</f>
        <v xml:space="preserve"> </v>
      </c>
      <c r="AL185" s="74" t="str">
        <f ca="1">IFERROR(TRUNC(VLOOKUP(AL$146,Input!$A$9:$J$48,Input!$H$6,0)/AL249-0.000001)+1," ")</f>
        <v xml:space="preserve"> </v>
      </c>
      <c r="AM185" s="74" t="str">
        <f ca="1">IFERROR(TRUNC(VLOOKUP(AM$146,Input!$A$9:$J$48,Input!$H$6,0)/AM249-0.000001)+1," ")</f>
        <v xml:space="preserve"> </v>
      </c>
      <c r="AN185" s="74" t="str">
        <f ca="1">IFERROR(TRUNC(VLOOKUP(AN$146,Input!$A$9:$J$48,Input!$H$6,0)/AN249-0.000001)+1," ")</f>
        <v xml:space="preserve"> </v>
      </c>
      <c r="AO185" s="74" t="str">
        <f ca="1">IFERROR(TRUNC(VLOOKUP(AO$146,Input!$A$9:$J$48,Input!$H$6,0)/AO249-0.000001)+1," ")</f>
        <v xml:space="preserve"> </v>
      </c>
      <c r="AP185" s="74" t="str">
        <f ca="1">IFERROR(TRUNC(VLOOKUP(AP$146,Input!$A$9:$J$48,Input!$H$6,0)/AP249-0.000001)+1," ")</f>
        <v xml:space="preserve"> </v>
      </c>
      <c r="AQ185" s="74" t="str">
        <f ca="1">IFERROR(TRUNC(VLOOKUP(AQ$146,Input!$A$9:$J$48,Input!$H$6,0)/AQ249-0.000001)+1," ")</f>
        <v xml:space="preserve"> </v>
      </c>
      <c r="AR185" s="74" t="str">
        <f ca="1">IFERROR(TRUNC(VLOOKUP(AR$146,Input!$A$9:$J$48,Input!$H$6,0)/AR249-0.000001)+1," ")</f>
        <v xml:space="preserve"> </v>
      </c>
      <c r="AS185" s="74" t="str">
        <f ca="1">IFERROR(TRUNC(VLOOKUP(AS$146,Input!$A$9:$J$48,Input!$H$6,0)/AS249-0.000001)+1," ")</f>
        <v xml:space="preserve"> </v>
      </c>
    </row>
    <row r="186" spans="4:45">
      <c r="D186" s="74">
        <v>40</v>
      </c>
      <c r="E186" s="135">
        <f t="shared" si="17"/>
        <v>0</v>
      </c>
      <c r="F186" s="74" t="str">
        <f ca="1">IFERROR(TRUNC(VLOOKUP(F$146,Input!$A$9:$J$48,Input!$H$6,0)/F250-0.000001)+1," ")</f>
        <v xml:space="preserve"> </v>
      </c>
      <c r="G186" s="74" t="str">
        <f ca="1">IFERROR(TRUNC(VLOOKUP(G$146,Input!$A$9:$J$48,Input!$H$6,0)/G250-0.000001)+1," ")</f>
        <v xml:space="preserve"> </v>
      </c>
      <c r="H186" s="74" t="str">
        <f ca="1">IFERROR(TRUNC(VLOOKUP(H$146,Input!$A$9:$J$48,Input!$H$6,0)/H250-0.000001)+1," ")</f>
        <v xml:space="preserve"> </v>
      </c>
      <c r="I186" s="74" t="str">
        <f ca="1">IFERROR(TRUNC(VLOOKUP(I$146,Input!$A$9:$J$48,Input!$H$6,0)/I250-0.000001)+1," ")</f>
        <v xml:space="preserve"> </v>
      </c>
      <c r="J186" s="74" t="str">
        <f ca="1">IFERROR(TRUNC(VLOOKUP(J$146,Input!$A$9:$J$48,Input!$H$6,0)/J250-0.000001)+1," ")</f>
        <v xml:space="preserve"> </v>
      </c>
      <c r="K186" s="74" t="str">
        <f ca="1">IFERROR(TRUNC(VLOOKUP(K$146,Input!$A$9:$J$48,Input!$H$6,0)/K250-0.000001)+1," ")</f>
        <v xml:space="preserve"> </v>
      </c>
      <c r="L186" s="74" t="str">
        <f ca="1">IFERROR(TRUNC(VLOOKUP(L$146,Input!$A$9:$J$48,Input!$H$6,0)/L250-0.000001)+1," ")</f>
        <v xml:space="preserve"> </v>
      </c>
      <c r="M186" s="74" t="str">
        <f ca="1">IFERROR(TRUNC(VLOOKUP(M$146,Input!$A$9:$J$48,Input!$H$6,0)/M250-0.000001)+1," ")</f>
        <v xml:space="preserve"> </v>
      </c>
      <c r="N186" s="74" t="str">
        <f ca="1">IFERROR(TRUNC(VLOOKUP(N$146,Input!$A$9:$J$48,Input!$H$6,0)/N250-0.000001)+1," ")</f>
        <v xml:space="preserve"> </v>
      </c>
      <c r="O186" s="74" t="str">
        <f ca="1">IFERROR(TRUNC(VLOOKUP(O$146,Input!$A$9:$J$48,Input!$H$6,0)/O250-0.000001)+1," ")</f>
        <v xml:space="preserve"> </v>
      </c>
      <c r="P186" s="74" t="str">
        <f ca="1">IFERROR(TRUNC(VLOOKUP(P$146,Input!$A$9:$J$48,Input!$H$6,0)/P250-0.000001)+1," ")</f>
        <v xml:space="preserve"> </v>
      </c>
      <c r="Q186" s="74" t="str">
        <f ca="1">IFERROR(TRUNC(VLOOKUP(Q$146,Input!$A$9:$J$48,Input!$H$6,0)/Q250-0.000001)+1," ")</f>
        <v xml:space="preserve"> </v>
      </c>
      <c r="R186" s="74" t="str">
        <f ca="1">IFERROR(TRUNC(VLOOKUP(R$146,Input!$A$9:$J$48,Input!$H$6,0)/R250-0.000001)+1," ")</f>
        <v xml:space="preserve"> </v>
      </c>
      <c r="S186" s="74" t="str">
        <f ca="1">IFERROR(TRUNC(VLOOKUP(S$146,Input!$A$9:$J$48,Input!$H$6,0)/S250-0.000001)+1," ")</f>
        <v xml:space="preserve"> </v>
      </c>
      <c r="T186" s="74" t="str">
        <f ca="1">IFERROR(TRUNC(VLOOKUP(T$146,Input!$A$9:$J$48,Input!$H$6,0)/T250-0.000001)+1," ")</f>
        <v xml:space="preserve"> </v>
      </c>
      <c r="U186" s="74" t="str">
        <f ca="1">IFERROR(TRUNC(VLOOKUP(U$146,Input!$A$9:$J$48,Input!$H$6,0)/U250-0.000001)+1," ")</f>
        <v xml:space="preserve"> </v>
      </c>
      <c r="V186" s="74" t="str">
        <f ca="1">IFERROR(TRUNC(VLOOKUP(V$146,Input!$A$9:$J$48,Input!$H$6,0)/V250-0.000001)+1," ")</f>
        <v xml:space="preserve"> </v>
      </c>
      <c r="W186" s="74" t="str">
        <f ca="1">IFERROR(TRUNC(VLOOKUP(W$146,Input!$A$9:$J$48,Input!$H$6,0)/W250-0.000001)+1," ")</f>
        <v xml:space="preserve"> </v>
      </c>
      <c r="X186" s="74" t="str">
        <f ca="1">IFERROR(TRUNC(VLOOKUP(X$146,Input!$A$9:$J$48,Input!$H$6,0)/X250-0.000001)+1," ")</f>
        <v xml:space="preserve"> </v>
      </c>
      <c r="Y186" s="74" t="str">
        <f ca="1">IFERROR(TRUNC(VLOOKUP(Y$146,Input!$A$9:$J$48,Input!$H$6,0)/Y250-0.000001)+1," ")</f>
        <v xml:space="preserve"> </v>
      </c>
      <c r="Z186" s="74" t="str">
        <f ca="1">IFERROR(TRUNC(VLOOKUP(Z$146,Input!$A$9:$J$48,Input!$H$6,0)/Z250-0.000001)+1," ")</f>
        <v xml:space="preserve"> </v>
      </c>
      <c r="AA186" s="74" t="str">
        <f ca="1">IFERROR(TRUNC(VLOOKUP(AA$146,Input!$A$9:$J$48,Input!$H$6,0)/AA250-0.000001)+1," ")</f>
        <v xml:space="preserve"> </v>
      </c>
      <c r="AB186" s="74" t="str">
        <f ca="1">IFERROR(TRUNC(VLOOKUP(AB$146,Input!$A$9:$J$48,Input!$H$6,0)/AB250-0.000001)+1," ")</f>
        <v xml:space="preserve"> </v>
      </c>
      <c r="AC186" s="74" t="str">
        <f ca="1">IFERROR(TRUNC(VLOOKUP(AC$146,Input!$A$9:$J$48,Input!$H$6,0)/AC250-0.000001)+1," ")</f>
        <v xml:space="preserve"> </v>
      </c>
      <c r="AD186" s="74" t="str">
        <f ca="1">IFERROR(TRUNC(VLOOKUP(AD$146,Input!$A$9:$J$48,Input!$H$6,0)/AD250-0.000001)+1," ")</f>
        <v xml:space="preserve"> </v>
      </c>
      <c r="AE186" s="74" t="str">
        <f ca="1">IFERROR(TRUNC(VLOOKUP(AE$146,Input!$A$9:$J$48,Input!$H$6,0)/AE250-0.000001)+1," ")</f>
        <v xml:space="preserve"> </v>
      </c>
      <c r="AF186" s="74" t="str">
        <f ca="1">IFERROR(TRUNC(VLOOKUP(AF$146,Input!$A$9:$J$48,Input!$H$6,0)/AF250-0.000001)+1," ")</f>
        <v xml:space="preserve"> </v>
      </c>
      <c r="AG186" s="74" t="str">
        <f ca="1">IFERROR(TRUNC(VLOOKUP(AG$146,Input!$A$9:$J$48,Input!$H$6,0)/AG250-0.000001)+1," ")</f>
        <v xml:space="preserve"> </v>
      </c>
      <c r="AH186" s="74" t="str">
        <f ca="1">IFERROR(TRUNC(VLOOKUP(AH$146,Input!$A$9:$J$48,Input!$H$6,0)/AH250-0.000001)+1," ")</f>
        <v xml:space="preserve"> </v>
      </c>
      <c r="AI186" s="74" t="str">
        <f ca="1">IFERROR(TRUNC(VLOOKUP(AI$146,Input!$A$9:$J$48,Input!$H$6,0)/AI250-0.000001)+1," ")</f>
        <v xml:space="preserve"> </v>
      </c>
      <c r="AJ186" s="74" t="str">
        <f ca="1">IFERROR(TRUNC(VLOOKUP(AJ$146,Input!$A$9:$J$48,Input!$H$6,0)/AJ250-0.000001)+1," ")</f>
        <v xml:space="preserve"> </v>
      </c>
      <c r="AK186" s="74" t="str">
        <f ca="1">IFERROR(TRUNC(VLOOKUP(AK$146,Input!$A$9:$J$48,Input!$H$6,0)/AK250-0.000001)+1," ")</f>
        <v xml:space="preserve"> </v>
      </c>
      <c r="AL186" s="74" t="str">
        <f ca="1">IFERROR(TRUNC(VLOOKUP(AL$146,Input!$A$9:$J$48,Input!$H$6,0)/AL250-0.000001)+1," ")</f>
        <v xml:space="preserve"> </v>
      </c>
      <c r="AM186" s="74" t="str">
        <f ca="1">IFERROR(TRUNC(VLOOKUP(AM$146,Input!$A$9:$J$48,Input!$H$6,0)/AM250-0.000001)+1," ")</f>
        <v xml:space="preserve"> </v>
      </c>
      <c r="AN186" s="74" t="str">
        <f ca="1">IFERROR(TRUNC(VLOOKUP(AN$146,Input!$A$9:$J$48,Input!$H$6,0)/AN250-0.000001)+1," ")</f>
        <v xml:space="preserve"> </v>
      </c>
      <c r="AO186" s="74" t="str">
        <f ca="1">IFERROR(TRUNC(VLOOKUP(AO$146,Input!$A$9:$J$48,Input!$H$6,0)/AO250-0.000001)+1," ")</f>
        <v xml:space="preserve"> </v>
      </c>
      <c r="AP186" s="74" t="str">
        <f ca="1">IFERROR(TRUNC(VLOOKUP(AP$146,Input!$A$9:$J$48,Input!$H$6,0)/AP250-0.000001)+1," ")</f>
        <v xml:space="preserve"> </v>
      </c>
      <c r="AQ186" s="74" t="str">
        <f ca="1">IFERROR(TRUNC(VLOOKUP(AQ$146,Input!$A$9:$J$48,Input!$H$6,0)/AQ250-0.000001)+1," ")</f>
        <v xml:space="preserve"> </v>
      </c>
      <c r="AR186" s="74" t="str">
        <f ca="1">IFERROR(TRUNC(VLOOKUP(AR$146,Input!$A$9:$J$48,Input!$H$6,0)/AR250-0.000001)+1," ")</f>
        <v xml:space="preserve"> </v>
      </c>
      <c r="AS186" s="74" t="str">
        <f ca="1">IFERROR(TRUNC(VLOOKUP(AS$146,Input!$A$9:$J$48,Input!$H$6,0)/AS250-0.000001)+1," ")</f>
        <v xml:space="preserve"> </v>
      </c>
    </row>
    <row r="187" spans="4:45">
      <c r="D187" s="74">
        <v>41</v>
      </c>
      <c r="E187" s="135" t="str">
        <f t="shared" si="17"/>
        <v>rack-1</v>
      </c>
      <c r="F187" s="74">
        <f ca="1">IFERROR(TRUNC(VLOOKUP(F$146,Input!$A$9:$J$48,Input!$H$6,0)/F251-0.000001)+1," ")</f>
        <v>7</v>
      </c>
      <c r="G187" s="74">
        <f ca="1">IFERROR(TRUNC(VLOOKUP(G$146,Input!$A$9:$J$48,Input!$H$6,0)/G251-0.000001)+1," ")</f>
        <v>22</v>
      </c>
      <c r="H187" s="74" t="str">
        <f ca="1">IFERROR(TRUNC(VLOOKUP(H$146,Input!$A$9:$J$48,Input!$H$6,0)/H251-0.000001)+1," ")</f>
        <v xml:space="preserve"> </v>
      </c>
      <c r="I187" s="74" t="str">
        <f ca="1">IFERROR(TRUNC(VLOOKUP(I$146,Input!$A$9:$J$48,Input!$H$6,0)/I251-0.000001)+1," ")</f>
        <v xml:space="preserve"> </v>
      </c>
      <c r="J187" s="74" t="str">
        <f ca="1">IFERROR(TRUNC(VLOOKUP(J$146,Input!$A$9:$J$48,Input!$H$6,0)/J251-0.000001)+1," ")</f>
        <v xml:space="preserve"> </v>
      </c>
      <c r="K187" s="74" t="str">
        <f ca="1">IFERROR(TRUNC(VLOOKUP(K$146,Input!$A$9:$J$48,Input!$H$6,0)/K251-0.000001)+1," ")</f>
        <v xml:space="preserve"> </v>
      </c>
      <c r="L187" s="74" t="str">
        <f ca="1">IFERROR(TRUNC(VLOOKUP(L$146,Input!$A$9:$J$48,Input!$H$6,0)/L251-0.000001)+1," ")</f>
        <v xml:space="preserve"> </v>
      </c>
      <c r="M187" s="74" t="str">
        <f ca="1">IFERROR(TRUNC(VLOOKUP(M$146,Input!$A$9:$J$48,Input!$H$6,0)/M251-0.000001)+1," ")</f>
        <v xml:space="preserve"> </v>
      </c>
      <c r="N187" s="74" t="str">
        <f ca="1">IFERROR(TRUNC(VLOOKUP(N$146,Input!$A$9:$J$48,Input!$H$6,0)/N251-0.000001)+1," ")</f>
        <v xml:space="preserve"> </v>
      </c>
      <c r="O187" s="74" t="str">
        <f ca="1">IFERROR(TRUNC(VLOOKUP(O$146,Input!$A$9:$J$48,Input!$H$6,0)/O251-0.000001)+1," ")</f>
        <v xml:space="preserve"> </v>
      </c>
      <c r="P187" s="74" t="str">
        <f ca="1">IFERROR(TRUNC(VLOOKUP(P$146,Input!$A$9:$J$48,Input!$H$6,0)/P251-0.000001)+1," ")</f>
        <v xml:space="preserve"> </v>
      </c>
      <c r="Q187" s="74" t="str">
        <f ca="1">IFERROR(TRUNC(VLOOKUP(Q$146,Input!$A$9:$J$48,Input!$H$6,0)/Q251-0.000001)+1," ")</f>
        <v xml:space="preserve"> </v>
      </c>
      <c r="R187" s="74" t="str">
        <f ca="1">IFERROR(TRUNC(VLOOKUP(R$146,Input!$A$9:$J$48,Input!$H$6,0)/R251-0.000001)+1," ")</f>
        <v xml:space="preserve"> </v>
      </c>
      <c r="S187" s="74" t="str">
        <f ca="1">IFERROR(TRUNC(VLOOKUP(S$146,Input!$A$9:$J$48,Input!$H$6,0)/S251-0.000001)+1," ")</f>
        <v xml:space="preserve"> </v>
      </c>
      <c r="T187" s="74" t="str">
        <f ca="1">IFERROR(TRUNC(VLOOKUP(T$146,Input!$A$9:$J$48,Input!$H$6,0)/T251-0.000001)+1," ")</f>
        <v xml:space="preserve"> </v>
      </c>
      <c r="U187" s="74" t="str">
        <f ca="1">IFERROR(TRUNC(VLOOKUP(U$146,Input!$A$9:$J$48,Input!$H$6,0)/U251-0.000001)+1," ")</f>
        <v xml:space="preserve"> </v>
      </c>
      <c r="V187" s="74" t="str">
        <f ca="1">IFERROR(TRUNC(VLOOKUP(V$146,Input!$A$9:$J$48,Input!$H$6,0)/V251-0.000001)+1," ")</f>
        <v xml:space="preserve"> </v>
      </c>
      <c r="W187" s="74" t="str">
        <f ca="1">IFERROR(TRUNC(VLOOKUP(W$146,Input!$A$9:$J$48,Input!$H$6,0)/W251-0.000001)+1," ")</f>
        <v xml:space="preserve"> </v>
      </c>
      <c r="X187" s="74" t="str">
        <f ca="1">IFERROR(TRUNC(VLOOKUP(X$146,Input!$A$9:$J$48,Input!$H$6,0)/X251-0.000001)+1," ")</f>
        <v xml:space="preserve"> </v>
      </c>
      <c r="Y187" s="74" t="str">
        <f ca="1">IFERROR(TRUNC(VLOOKUP(Y$146,Input!$A$9:$J$48,Input!$H$6,0)/Y251-0.000001)+1," ")</f>
        <v xml:space="preserve"> </v>
      </c>
      <c r="Z187" s="74" t="str">
        <f ca="1">IFERROR(TRUNC(VLOOKUP(Z$146,Input!$A$9:$J$48,Input!$H$6,0)/Z251-0.000001)+1," ")</f>
        <v xml:space="preserve"> </v>
      </c>
      <c r="AA187" s="74" t="str">
        <f ca="1">IFERROR(TRUNC(VLOOKUP(AA$146,Input!$A$9:$J$48,Input!$H$6,0)/AA251-0.000001)+1," ")</f>
        <v xml:space="preserve"> </v>
      </c>
      <c r="AB187" s="74" t="str">
        <f ca="1">IFERROR(TRUNC(VLOOKUP(AB$146,Input!$A$9:$J$48,Input!$H$6,0)/AB251-0.000001)+1," ")</f>
        <v xml:space="preserve"> </v>
      </c>
      <c r="AC187" s="74" t="str">
        <f ca="1">IFERROR(TRUNC(VLOOKUP(AC$146,Input!$A$9:$J$48,Input!$H$6,0)/AC251-0.000001)+1," ")</f>
        <v xml:space="preserve"> </v>
      </c>
      <c r="AD187" s="74" t="str">
        <f ca="1">IFERROR(TRUNC(VLOOKUP(AD$146,Input!$A$9:$J$48,Input!$H$6,0)/AD251-0.000001)+1," ")</f>
        <v xml:space="preserve"> </v>
      </c>
      <c r="AE187" s="74" t="str">
        <f ca="1">IFERROR(TRUNC(VLOOKUP(AE$146,Input!$A$9:$J$48,Input!$H$6,0)/AE251-0.000001)+1," ")</f>
        <v xml:space="preserve"> </v>
      </c>
      <c r="AF187" s="74" t="str">
        <f ca="1">IFERROR(TRUNC(VLOOKUP(AF$146,Input!$A$9:$J$48,Input!$H$6,0)/AF251-0.000001)+1," ")</f>
        <v xml:space="preserve"> </v>
      </c>
      <c r="AG187" s="74" t="str">
        <f ca="1">IFERROR(TRUNC(VLOOKUP(AG$146,Input!$A$9:$J$48,Input!$H$6,0)/AG251-0.000001)+1," ")</f>
        <v xml:space="preserve"> </v>
      </c>
      <c r="AH187" s="74" t="str">
        <f ca="1">IFERROR(TRUNC(VLOOKUP(AH$146,Input!$A$9:$J$48,Input!$H$6,0)/AH251-0.000001)+1," ")</f>
        <v xml:space="preserve"> </v>
      </c>
      <c r="AI187" s="74" t="str">
        <f ca="1">IFERROR(TRUNC(VLOOKUP(AI$146,Input!$A$9:$J$48,Input!$H$6,0)/AI251-0.000001)+1," ")</f>
        <v xml:space="preserve"> </v>
      </c>
      <c r="AJ187" s="74" t="str">
        <f ca="1">IFERROR(TRUNC(VLOOKUP(AJ$146,Input!$A$9:$J$48,Input!$H$6,0)/AJ251-0.000001)+1," ")</f>
        <v xml:space="preserve"> </v>
      </c>
      <c r="AK187" s="74" t="str">
        <f ca="1">IFERROR(TRUNC(VLOOKUP(AK$146,Input!$A$9:$J$48,Input!$H$6,0)/AK251-0.000001)+1," ")</f>
        <v xml:space="preserve"> </v>
      </c>
      <c r="AL187" s="74" t="str">
        <f ca="1">IFERROR(TRUNC(VLOOKUP(AL$146,Input!$A$9:$J$48,Input!$H$6,0)/AL251-0.000001)+1," ")</f>
        <v xml:space="preserve"> </v>
      </c>
      <c r="AM187" s="74" t="str">
        <f ca="1">IFERROR(TRUNC(VLOOKUP(AM$146,Input!$A$9:$J$48,Input!$H$6,0)/AM251-0.000001)+1," ")</f>
        <v xml:space="preserve"> </v>
      </c>
      <c r="AN187" s="74" t="str">
        <f ca="1">IFERROR(TRUNC(VLOOKUP(AN$146,Input!$A$9:$J$48,Input!$H$6,0)/AN251-0.000001)+1," ")</f>
        <v xml:space="preserve"> </v>
      </c>
      <c r="AO187" s="74" t="str">
        <f ca="1">IFERROR(TRUNC(VLOOKUP(AO$146,Input!$A$9:$J$48,Input!$H$6,0)/AO251-0.000001)+1," ")</f>
        <v xml:space="preserve"> </v>
      </c>
      <c r="AP187" s="74" t="str">
        <f ca="1">IFERROR(TRUNC(VLOOKUP(AP$146,Input!$A$9:$J$48,Input!$H$6,0)/AP251-0.000001)+1," ")</f>
        <v xml:space="preserve"> </v>
      </c>
      <c r="AQ187" s="74" t="str">
        <f ca="1">IFERROR(TRUNC(VLOOKUP(AQ$146,Input!$A$9:$J$48,Input!$H$6,0)/AQ251-0.000001)+1," ")</f>
        <v xml:space="preserve"> </v>
      </c>
      <c r="AR187" s="74" t="str">
        <f ca="1">IFERROR(TRUNC(VLOOKUP(AR$146,Input!$A$9:$J$48,Input!$H$6,0)/AR251-0.000001)+1," ")</f>
        <v xml:space="preserve"> </v>
      </c>
      <c r="AS187" s="74" t="str">
        <f ca="1">IFERROR(TRUNC(VLOOKUP(AS$146,Input!$A$9:$J$48,Input!$H$6,0)/AS251-0.000001)+1," ")</f>
        <v xml:space="preserve"> </v>
      </c>
    </row>
    <row r="188" spans="4:45">
      <c r="D188" s="74">
        <v>42</v>
      </c>
      <c r="E188" s="135">
        <f t="shared" si="17"/>
        <v>0</v>
      </c>
      <c r="F188" s="74" t="str">
        <f ca="1">IFERROR(TRUNC(VLOOKUP(F$146,Input!$A$9:$J$48,Input!$H$6,0)/F252-0.000001)+1," ")</f>
        <v xml:space="preserve"> </v>
      </c>
      <c r="G188" s="74" t="str">
        <f ca="1">IFERROR(TRUNC(VLOOKUP(G$146,Input!$A$9:$J$48,Input!$H$6,0)/G252-0.000001)+1," ")</f>
        <v xml:space="preserve"> </v>
      </c>
      <c r="H188" s="74" t="str">
        <f ca="1">IFERROR(TRUNC(VLOOKUP(H$146,Input!$A$9:$J$48,Input!$H$6,0)/H252-0.000001)+1," ")</f>
        <v xml:space="preserve"> </v>
      </c>
      <c r="I188" s="74" t="str">
        <f ca="1">IFERROR(TRUNC(VLOOKUP(I$146,Input!$A$9:$J$48,Input!$H$6,0)/I252-0.000001)+1," ")</f>
        <v xml:space="preserve"> </v>
      </c>
      <c r="J188" s="74" t="str">
        <f ca="1">IFERROR(TRUNC(VLOOKUP(J$146,Input!$A$9:$J$48,Input!$H$6,0)/J252-0.000001)+1," ")</f>
        <v xml:space="preserve"> </v>
      </c>
      <c r="K188" s="74" t="str">
        <f ca="1">IFERROR(TRUNC(VLOOKUP(K$146,Input!$A$9:$J$48,Input!$H$6,0)/K252-0.000001)+1," ")</f>
        <v xml:space="preserve"> </v>
      </c>
      <c r="L188" s="74" t="str">
        <f ca="1">IFERROR(TRUNC(VLOOKUP(L$146,Input!$A$9:$J$48,Input!$H$6,0)/L252-0.000001)+1," ")</f>
        <v xml:space="preserve"> </v>
      </c>
      <c r="M188" s="74" t="str">
        <f ca="1">IFERROR(TRUNC(VLOOKUP(M$146,Input!$A$9:$J$48,Input!$H$6,0)/M252-0.000001)+1," ")</f>
        <v xml:space="preserve"> </v>
      </c>
      <c r="N188" s="74" t="str">
        <f ca="1">IFERROR(TRUNC(VLOOKUP(N$146,Input!$A$9:$J$48,Input!$H$6,0)/N252-0.000001)+1," ")</f>
        <v xml:space="preserve"> </v>
      </c>
      <c r="O188" s="74" t="str">
        <f ca="1">IFERROR(TRUNC(VLOOKUP(O$146,Input!$A$9:$J$48,Input!$H$6,0)/O252-0.000001)+1," ")</f>
        <v xml:space="preserve"> </v>
      </c>
      <c r="P188" s="74" t="str">
        <f ca="1">IFERROR(TRUNC(VLOOKUP(P$146,Input!$A$9:$J$48,Input!$H$6,0)/P252-0.000001)+1," ")</f>
        <v xml:space="preserve"> </v>
      </c>
      <c r="Q188" s="74" t="str">
        <f ca="1">IFERROR(TRUNC(VLOOKUP(Q$146,Input!$A$9:$J$48,Input!$H$6,0)/Q252-0.000001)+1," ")</f>
        <v xml:space="preserve"> </v>
      </c>
      <c r="R188" s="74" t="str">
        <f ca="1">IFERROR(TRUNC(VLOOKUP(R$146,Input!$A$9:$J$48,Input!$H$6,0)/R252-0.000001)+1," ")</f>
        <v xml:space="preserve"> </v>
      </c>
      <c r="S188" s="74" t="str">
        <f ca="1">IFERROR(TRUNC(VLOOKUP(S$146,Input!$A$9:$J$48,Input!$H$6,0)/S252-0.000001)+1," ")</f>
        <v xml:space="preserve"> </v>
      </c>
      <c r="T188" s="74" t="str">
        <f ca="1">IFERROR(TRUNC(VLOOKUP(T$146,Input!$A$9:$J$48,Input!$H$6,0)/T252-0.000001)+1," ")</f>
        <v xml:space="preserve"> </v>
      </c>
      <c r="U188" s="74" t="str">
        <f ca="1">IFERROR(TRUNC(VLOOKUP(U$146,Input!$A$9:$J$48,Input!$H$6,0)/U252-0.000001)+1," ")</f>
        <v xml:space="preserve"> </v>
      </c>
      <c r="V188" s="74" t="str">
        <f ca="1">IFERROR(TRUNC(VLOOKUP(V$146,Input!$A$9:$J$48,Input!$H$6,0)/V252-0.000001)+1," ")</f>
        <v xml:space="preserve"> </v>
      </c>
      <c r="W188" s="74" t="str">
        <f ca="1">IFERROR(TRUNC(VLOOKUP(W$146,Input!$A$9:$J$48,Input!$H$6,0)/W252-0.000001)+1," ")</f>
        <v xml:space="preserve"> </v>
      </c>
      <c r="X188" s="74" t="str">
        <f ca="1">IFERROR(TRUNC(VLOOKUP(X$146,Input!$A$9:$J$48,Input!$H$6,0)/X252-0.000001)+1," ")</f>
        <v xml:space="preserve"> </v>
      </c>
      <c r="Y188" s="74" t="str">
        <f ca="1">IFERROR(TRUNC(VLOOKUP(Y$146,Input!$A$9:$J$48,Input!$H$6,0)/Y252-0.000001)+1," ")</f>
        <v xml:space="preserve"> </v>
      </c>
      <c r="Z188" s="74" t="str">
        <f ca="1">IFERROR(TRUNC(VLOOKUP(Z$146,Input!$A$9:$J$48,Input!$H$6,0)/Z252-0.000001)+1," ")</f>
        <v xml:space="preserve"> </v>
      </c>
      <c r="AA188" s="74" t="str">
        <f ca="1">IFERROR(TRUNC(VLOOKUP(AA$146,Input!$A$9:$J$48,Input!$H$6,0)/AA252-0.000001)+1," ")</f>
        <v xml:space="preserve"> </v>
      </c>
      <c r="AB188" s="74" t="str">
        <f ca="1">IFERROR(TRUNC(VLOOKUP(AB$146,Input!$A$9:$J$48,Input!$H$6,0)/AB252-0.000001)+1," ")</f>
        <v xml:space="preserve"> </v>
      </c>
      <c r="AC188" s="74" t="str">
        <f ca="1">IFERROR(TRUNC(VLOOKUP(AC$146,Input!$A$9:$J$48,Input!$H$6,0)/AC252-0.000001)+1," ")</f>
        <v xml:space="preserve"> </v>
      </c>
      <c r="AD188" s="74" t="str">
        <f ca="1">IFERROR(TRUNC(VLOOKUP(AD$146,Input!$A$9:$J$48,Input!$H$6,0)/AD252-0.000001)+1," ")</f>
        <v xml:space="preserve"> </v>
      </c>
      <c r="AE188" s="74" t="str">
        <f ca="1">IFERROR(TRUNC(VLOOKUP(AE$146,Input!$A$9:$J$48,Input!$H$6,0)/AE252-0.000001)+1," ")</f>
        <v xml:space="preserve"> </v>
      </c>
      <c r="AF188" s="74" t="str">
        <f ca="1">IFERROR(TRUNC(VLOOKUP(AF$146,Input!$A$9:$J$48,Input!$H$6,0)/AF252-0.000001)+1," ")</f>
        <v xml:space="preserve"> </v>
      </c>
      <c r="AG188" s="74" t="str">
        <f ca="1">IFERROR(TRUNC(VLOOKUP(AG$146,Input!$A$9:$J$48,Input!$H$6,0)/AG252-0.000001)+1," ")</f>
        <v xml:space="preserve"> </v>
      </c>
      <c r="AH188" s="74" t="str">
        <f ca="1">IFERROR(TRUNC(VLOOKUP(AH$146,Input!$A$9:$J$48,Input!$H$6,0)/AH252-0.000001)+1," ")</f>
        <v xml:space="preserve"> </v>
      </c>
      <c r="AI188" s="74" t="str">
        <f ca="1">IFERROR(TRUNC(VLOOKUP(AI$146,Input!$A$9:$J$48,Input!$H$6,0)/AI252-0.000001)+1," ")</f>
        <v xml:space="preserve"> </v>
      </c>
      <c r="AJ188" s="74" t="str">
        <f ca="1">IFERROR(TRUNC(VLOOKUP(AJ$146,Input!$A$9:$J$48,Input!$H$6,0)/AJ252-0.000001)+1," ")</f>
        <v xml:space="preserve"> </v>
      </c>
      <c r="AK188" s="74" t="str">
        <f ca="1">IFERROR(TRUNC(VLOOKUP(AK$146,Input!$A$9:$J$48,Input!$H$6,0)/AK252-0.000001)+1," ")</f>
        <v xml:space="preserve"> </v>
      </c>
      <c r="AL188" s="74" t="str">
        <f ca="1">IFERROR(TRUNC(VLOOKUP(AL$146,Input!$A$9:$J$48,Input!$H$6,0)/AL252-0.000001)+1," ")</f>
        <v xml:space="preserve"> </v>
      </c>
      <c r="AM188" s="74" t="str">
        <f ca="1">IFERROR(TRUNC(VLOOKUP(AM$146,Input!$A$9:$J$48,Input!$H$6,0)/AM252-0.000001)+1," ")</f>
        <v xml:space="preserve"> </v>
      </c>
      <c r="AN188" s="74" t="str">
        <f ca="1">IFERROR(TRUNC(VLOOKUP(AN$146,Input!$A$9:$J$48,Input!$H$6,0)/AN252-0.000001)+1," ")</f>
        <v xml:space="preserve"> </v>
      </c>
      <c r="AO188" s="74" t="str">
        <f ca="1">IFERROR(TRUNC(VLOOKUP(AO$146,Input!$A$9:$J$48,Input!$H$6,0)/AO252-0.000001)+1," ")</f>
        <v xml:space="preserve"> </v>
      </c>
      <c r="AP188" s="74" t="str">
        <f ca="1">IFERROR(TRUNC(VLOOKUP(AP$146,Input!$A$9:$J$48,Input!$H$6,0)/AP252-0.000001)+1," ")</f>
        <v xml:space="preserve"> </v>
      </c>
      <c r="AQ188" s="74" t="str">
        <f ca="1">IFERROR(TRUNC(VLOOKUP(AQ$146,Input!$A$9:$J$48,Input!$H$6,0)/AQ252-0.000001)+1," ")</f>
        <v xml:space="preserve"> </v>
      </c>
      <c r="AR188" s="74" t="str">
        <f ca="1">IFERROR(TRUNC(VLOOKUP(AR$146,Input!$A$9:$J$48,Input!$H$6,0)/AR252-0.000001)+1," ")</f>
        <v xml:space="preserve"> </v>
      </c>
      <c r="AS188" s="74" t="str">
        <f ca="1">IFERROR(TRUNC(VLOOKUP(AS$146,Input!$A$9:$J$48,Input!$H$6,0)/AS252-0.000001)+1," ")</f>
        <v xml:space="preserve"> </v>
      </c>
    </row>
    <row r="189" spans="4:45">
      <c r="D189" s="74">
        <v>43</v>
      </c>
      <c r="E189" s="135">
        <f t="shared" si="17"/>
        <v>0</v>
      </c>
      <c r="F189" s="74" t="str">
        <f ca="1">IFERROR(TRUNC(VLOOKUP(F$146,Input!$A$9:$J$48,Input!$H$6,0)/F253-0.000001)+1," ")</f>
        <v xml:space="preserve"> </v>
      </c>
      <c r="G189" s="74" t="str">
        <f ca="1">IFERROR(TRUNC(VLOOKUP(G$146,Input!$A$9:$J$48,Input!$H$6,0)/G253-0.000001)+1," ")</f>
        <v xml:space="preserve"> </v>
      </c>
      <c r="H189" s="74" t="str">
        <f ca="1">IFERROR(TRUNC(VLOOKUP(H$146,Input!$A$9:$J$48,Input!$H$6,0)/H253-0.000001)+1," ")</f>
        <v xml:space="preserve"> </v>
      </c>
      <c r="I189" s="74" t="str">
        <f ca="1">IFERROR(TRUNC(VLOOKUP(I$146,Input!$A$9:$J$48,Input!$H$6,0)/I253-0.000001)+1," ")</f>
        <v xml:space="preserve"> </v>
      </c>
      <c r="J189" s="74" t="str">
        <f ca="1">IFERROR(TRUNC(VLOOKUP(J$146,Input!$A$9:$J$48,Input!$H$6,0)/J253-0.000001)+1," ")</f>
        <v xml:space="preserve"> </v>
      </c>
      <c r="K189" s="74" t="str">
        <f ca="1">IFERROR(TRUNC(VLOOKUP(K$146,Input!$A$9:$J$48,Input!$H$6,0)/K253-0.000001)+1," ")</f>
        <v xml:space="preserve"> </v>
      </c>
      <c r="L189" s="74" t="str">
        <f ca="1">IFERROR(TRUNC(VLOOKUP(L$146,Input!$A$9:$J$48,Input!$H$6,0)/L253-0.000001)+1," ")</f>
        <v xml:space="preserve"> </v>
      </c>
      <c r="M189" s="74" t="str">
        <f ca="1">IFERROR(TRUNC(VLOOKUP(M$146,Input!$A$9:$J$48,Input!$H$6,0)/M253-0.000001)+1," ")</f>
        <v xml:space="preserve"> </v>
      </c>
      <c r="N189" s="74" t="str">
        <f ca="1">IFERROR(TRUNC(VLOOKUP(N$146,Input!$A$9:$J$48,Input!$H$6,0)/N253-0.000001)+1," ")</f>
        <v xml:space="preserve"> </v>
      </c>
      <c r="O189" s="74" t="str">
        <f ca="1">IFERROR(TRUNC(VLOOKUP(O$146,Input!$A$9:$J$48,Input!$H$6,0)/O253-0.000001)+1," ")</f>
        <v xml:space="preserve"> </v>
      </c>
      <c r="P189" s="74" t="str">
        <f ca="1">IFERROR(TRUNC(VLOOKUP(P$146,Input!$A$9:$J$48,Input!$H$6,0)/P253-0.000001)+1," ")</f>
        <v xml:space="preserve"> </v>
      </c>
      <c r="Q189" s="74" t="str">
        <f ca="1">IFERROR(TRUNC(VLOOKUP(Q$146,Input!$A$9:$J$48,Input!$H$6,0)/Q253-0.000001)+1," ")</f>
        <v xml:space="preserve"> </v>
      </c>
      <c r="R189" s="74" t="str">
        <f ca="1">IFERROR(TRUNC(VLOOKUP(R$146,Input!$A$9:$J$48,Input!$H$6,0)/R253-0.000001)+1," ")</f>
        <v xml:space="preserve"> </v>
      </c>
      <c r="S189" s="74" t="str">
        <f ca="1">IFERROR(TRUNC(VLOOKUP(S$146,Input!$A$9:$J$48,Input!$H$6,0)/S253-0.000001)+1," ")</f>
        <v xml:space="preserve"> </v>
      </c>
      <c r="T189" s="74" t="str">
        <f ca="1">IFERROR(TRUNC(VLOOKUP(T$146,Input!$A$9:$J$48,Input!$H$6,0)/T253-0.000001)+1," ")</f>
        <v xml:space="preserve"> </v>
      </c>
      <c r="U189" s="74" t="str">
        <f ca="1">IFERROR(TRUNC(VLOOKUP(U$146,Input!$A$9:$J$48,Input!$H$6,0)/U253-0.000001)+1," ")</f>
        <v xml:space="preserve"> </v>
      </c>
      <c r="V189" s="74" t="str">
        <f ca="1">IFERROR(TRUNC(VLOOKUP(V$146,Input!$A$9:$J$48,Input!$H$6,0)/V253-0.000001)+1," ")</f>
        <v xml:space="preserve"> </v>
      </c>
      <c r="W189" s="74" t="str">
        <f ca="1">IFERROR(TRUNC(VLOOKUP(W$146,Input!$A$9:$J$48,Input!$H$6,0)/W253-0.000001)+1," ")</f>
        <v xml:space="preserve"> </v>
      </c>
      <c r="X189" s="74" t="str">
        <f ca="1">IFERROR(TRUNC(VLOOKUP(X$146,Input!$A$9:$J$48,Input!$H$6,0)/X253-0.000001)+1," ")</f>
        <v xml:space="preserve"> </v>
      </c>
      <c r="Y189" s="74" t="str">
        <f ca="1">IFERROR(TRUNC(VLOOKUP(Y$146,Input!$A$9:$J$48,Input!$H$6,0)/Y253-0.000001)+1," ")</f>
        <v xml:space="preserve"> </v>
      </c>
      <c r="Z189" s="74" t="str">
        <f ca="1">IFERROR(TRUNC(VLOOKUP(Z$146,Input!$A$9:$J$48,Input!$H$6,0)/Z253-0.000001)+1," ")</f>
        <v xml:space="preserve"> </v>
      </c>
      <c r="AA189" s="74" t="str">
        <f ca="1">IFERROR(TRUNC(VLOOKUP(AA$146,Input!$A$9:$J$48,Input!$H$6,0)/AA253-0.000001)+1," ")</f>
        <v xml:space="preserve"> </v>
      </c>
      <c r="AB189" s="74" t="str">
        <f ca="1">IFERROR(TRUNC(VLOOKUP(AB$146,Input!$A$9:$J$48,Input!$H$6,0)/AB253-0.000001)+1," ")</f>
        <v xml:space="preserve"> </v>
      </c>
      <c r="AC189" s="74" t="str">
        <f ca="1">IFERROR(TRUNC(VLOOKUP(AC$146,Input!$A$9:$J$48,Input!$H$6,0)/AC253-0.000001)+1," ")</f>
        <v xml:space="preserve"> </v>
      </c>
      <c r="AD189" s="74" t="str">
        <f ca="1">IFERROR(TRUNC(VLOOKUP(AD$146,Input!$A$9:$J$48,Input!$H$6,0)/AD253-0.000001)+1," ")</f>
        <v xml:space="preserve"> </v>
      </c>
      <c r="AE189" s="74" t="str">
        <f ca="1">IFERROR(TRUNC(VLOOKUP(AE$146,Input!$A$9:$J$48,Input!$H$6,0)/AE253-0.000001)+1," ")</f>
        <v xml:space="preserve"> </v>
      </c>
      <c r="AF189" s="74" t="str">
        <f ca="1">IFERROR(TRUNC(VLOOKUP(AF$146,Input!$A$9:$J$48,Input!$H$6,0)/AF253-0.000001)+1," ")</f>
        <v xml:space="preserve"> </v>
      </c>
      <c r="AG189" s="74" t="str">
        <f ca="1">IFERROR(TRUNC(VLOOKUP(AG$146,Input!$A$9:$J$48,Input!$H$6,0)/AG253-0.000001)+1," ")</f>
        <v xml:space="preserve"> </v>
      </c>
      <c r="AH189" s="74" t="str">
        <f ca="1">IFERROR(TRUNC(VLOOKUP(AH$146,Input!$A$9:$J$48,Input!$H$6,0)/AH253-0.000001)+1," ")</f>
        <v xml:space="preserve"> </v>
      </c>
      <c r="AI189" s="74" t="str">
        <f ca="1">IFERROR(TRUNC(VLOOKUP(AI$146,Input!$A$9:$J$48,Input!$H$6,0)/AI253-0.000001)+1," ")</f>
        <v xml:space="preserve"> </v>
      </c>
      <c r="AJ189" s="74" t="str">
        <f ca="1">IFERROR(TRUNC(VLOOKUP(AJ$146,Input!$A$9:$J$48,Input!$H$6,0)/AJ253-0.000001)+1," ")</f>
        <v xml:space="preserve"> </v>
      </c>
      <c r="AK189" s="74" t="str">
        <f ca="1">IFERROR(TRUNC(VLOOKUP(AK$146,Input!$A$9:$J$48,Input!$H$6,0)/AK253-0.000001)+1," ")</f>
        <v xml:space="preserve"> </v>
      </c>
      <c r="AL189" s="74" t="str">
        <f ca="1">IFERROR(TRUNC(VLOOKUP(AL$146,Input!$A$9:$J$48,Input!$H$6,0)/AL253-0.000001)+1," ")</f>
        <v xml:space="preserve"> </v>
      </c>
      <c r="AM189" s="74" t="str">
        <f ca="1">IFERROR(TRUNC(VLOOKUP(AM$146,Input!$A$9:$J$48,Input!$H$6,0)/AM253-0.000001)+1," ")</f>
        <v xml:space="preserve"> </v>
      </c>
      <c r="AN189" s="74" t="str">
        <f ca="1">IFERROR(TRUNC(VLOOKUP(AN$146,Input!$A$9:$J$48,Input!$H$6,0)/AN253-0.000001)+1," ")</f>
        <v xml:space="preserve"> </v>
      </c>
      <c r="AO189" s="74" t="str">
        <f ca="1">IFERROR(TRUNC(VLOOKUP(AO$146,Input!$A$9:$J$48,Input!$H$6,0)/AO253-0.000001)+1," ")</f>
        <v xml:space="preserve"> </v>
      </c>
      <c r="AP189" s="74" t="str">
        <f ca="1">IFERROR(TRUNC(VLOOKUP(AP$146,Input!$A$9:$J$48,Input!$H$6,0)/AP253-0.000001)+1," ")</f>
        <v xml:space="preserve"> </v>
      </c>
      <c r="AQ189" s="74" t="str">
        <f ca="1">IFERROR(TRUNC(VLOOKUP(AQ$146,Input!$A$9:$J$48,Input!$H$6,0)/AQ253-0.000001)+1," ")</f>
        <v xml:space="preserve"> </v>
      </c>
      <c r="AR189" s="74" t="str">
        <f ca="1">IFERROR(TRUNC(VLOOKUP(AR$146,Input!$A$9:$J$48,Input!$H$6,0)/AR253-0.000001)+1," ")</f>
        <v xml:space="preserve"> </v>
      </c>
      <c r="AS189" s="74" t="str">
        <f ca="1">IFERROR(TRUNC(VLOOKUP(AS$146,Input!$A$9:$J$48,Input!$H$6,0)/AS253-0.000001)+1," ")</f>
        <v xml:space="preserve"> </v>
      </c>
    </row>
    <row r="190" spans="4:45">
      <c r="D190" s="74">
        <v>44</v>
      </c>
      <c r="E190" s="135">
        <f t="shared" si="17"/>
        <v>0</v>
      </c>
      <c r="F190" s="74" t="str">
        <f ca="1">IFERROR(TRUNC(VLOOKUP(F$146,Input!$A$9:$J$48,Input!$H$6,0)/F254-0.000001)+1," ")</f>
        <v xml:space="preserve"> </v>
      </c>
      <c r="G190" s="74" t="str">
        <f ca="1">IFERROR(TRUNC(VLOOKUP(G$146,Input!$A$9:$J$48,Input!$H$6,0)/G254-0.000001)+1," ")</f>
        <v xml:space="preserve"> </v>
      </c>
      <c r="H190" s="74" t="str">
        <f ca="1">IFERROR(TRUNC(VLOOKUP(H$146,Input!$A$9:$J$48,Input!$H$6,0)/H254-0.000001)+1," ")</f>
        <v xml:space="preserve"> </v>
      </c>
      <c r="I190" s="74" t="str">
        <f ca="1">IFERROR(TRUNC(VLOOKUP(I$146,Input!$A$9:$J$48,Input!$H$6,0)/I254-0.000001)+1," ")</f>
        <v xml:space="preserve"> </v>
      </c>
      <c r="J190" s="74" t="str">
        <f ca="1">IFERROR(TRUNC(VLOOKUP(J$146,Input!$A$9:$J$48,Input!$H$6,0)/J254-0.000001)+1," ")</f>
        <v xml:space="preserve"> </v>
      </c>
      <c r="K190" s="74" t="str">
        <f ca="1">IFERROR(TRUNC(VLOOKUP(K$146,Input!$A$9:$J$48,Input!$H$6,0)/K254-0.000001)+1," ")</f>
        <v xml:space="preserve"> </v>
      </c>
      <c r="L190" s="74" t="str">
        <f ca="1">IFERROR(TRUNC(VLOOKUP(L$146,Input!$A$9:$J$48,Input!$H$6,0)/L254-0.000001)+1," ")</f>
        <v xml:space="preserve"> </v>
      </c>
      <c r="M190" s="74" t="str">
        <f ca="1">IFERROR(TRUNC(VLOOKUP(M$146,Input!$A$9:$J$48,Input!$H$6,0)/M254-0.000001)+1," ")</f>
        <v xml:space="preserve"> </v>
      </c>
      <c r="N190" s="74" t="str">
        <f ca="1">IFERROR(TRUNC(VLOOKUP(N$146,Input!$A$9:$J$48,Input!$H$6,0)/N254-0.000001)+1," ")</f>
        <v xml:space="preserve"> </v>
      </c>
      <c r="O190" s="74" t="str">
        <f ca="1">IFERROR(TRUNC(VLOOKUP(O$146,Input!$A$9:$J$48,Input!$H$6,0)/O254-0.000001)+1," ")</f>
        <v xml:space="preserve"> </v>
      </c>
      <c r="P190" s="74" t="str">
        <f ca="1">IFERROR(TRUNC(VLOOKUP(P$146,Input!$A$9:$J$48,Input!$H$6,0)/P254-0.000001)+1," ")</f>
        <v xml:space="preserve"> </v>
      </c>
      <c r="Q190" s="74" t="str">
        <f ca="1">IFERROR(TRUNC(VLOOKUP(Q$146,Input!$A$9:$J$48,Input!$H$6,0)/Q254-0.000001)+1," ")</f>
        <v xml:space="preserve"> </v>
      </c>
      <c r="R190" s="74" t="str">
        <f ca="1">IFERROR(TRUNC(VLOOKUP(R$146,Input!$A$9:$J$48,Input!$H$6,0)/R254-0.000001)+1," ")</f>
        <v xml:space="preserve"> </v>
      </c>
      <c r="S190" s="74" t="str">
        <f ca="1">IFERROR(TRUNC(VLOOKUP(S$146,Input!$A$9:$J$48,Input!$H$6,0)/S254-0.000001)+1," ")</f>
        <v xml:space="preserve"> </v>
      </c>
      <c r="T190" s="74" t="str">
        <f ca="1">IFERROR(TRUNC(VLOOKUP(T$146,Input!$A$9:$J$48,Input!$H$6,0)/T254-0.000001)+1," ")</f>
        <v xml:space="preserve"> </v>
      </c>
      <c r="U190" s="74" t="str">
        <f ca="1">IFERROR(TRUNC(VLOOKUP(U$146,Input!$A$9:$J$48,Input!$H$6,0)/U254-0.000001)+1," ")</f>
        <v xml:space="preserve"> </v>
      </c>
      <c r="V190" s="74" t="str">
        <f ca="1">IFERROR(TRUNC(VLOOKUP(V$146,Input!$A$9:$J$48,Input!$H$6,0)/V254-0.000001)+1," ")</f>
        <v xml:space="preserve"> </v>
      </c>
      <c r="W190" s="74" t="str">
        <f ca="1">IFERROR(TRUNC(VLOOKUP(W$146,Input!$A$9:$J$48,Input!$H$6,0)/W254-0.000001)+1," ")</f>
        <v xml:space="preserve"> </v>
      </c>
      <c r="X190" s="74" t="str">
        <f ca="1">IFERROR(TRUNC(VLOOKUP(X$146,Input!$A$9:$J$48,Input!$H$6,0)/X254-0.000001)+1," ")</f>
        <v xml:space="preserve"> </v>
      </c>
      <c r="Y190" s="74" t="str">
        <f ca="1">IFERROR(TRUNC(VLOOKUP(Y$146,Input!$A$9:$J$48,Input!$H$6,0)/Y254-0.000001)+1," ")</f>
        <v xml:space="preserve"> </v>
      </c>
      <c r="Z190" s="74" t="str">
        <f ca="1">IFERROR(TRUNC(VLOOKUP(Z$146,Input!$A$9:$J$48,Input!$H$6,0)/Z254-0.000001)+1," ")</f>
        <v xml:space="preserve"> </v>
      </c>
      <c r="AA190" s="74" t="str">
        <f ca="1">IFERROR(TRUNC(VLOOKUP(AA$146,Input!$A$9:$J$48,Input!$H$6,0)/AA254-0.000001)+1," ")</f>
        <v xml:space="preserve"> </v>
      </c>
      <c r="AB190" s="74" t="str">
        <f ca="1">IFERROR(TRUNC(VLOOKUP(AB$146,Input!$A$9:$J$48,Input!$H$6,0)/AB254-0.000001)+1," ")</f>
        <v xml:space="preserve"> </v>
      </c>
      <c r="AC190" s="74" t="str">
        <f ca="1">IFERROR(TRUNC(VLOOKUP(AC$146,Input!$A$9:$J$48,Input!$H$6,0)/AC254-0.000001)+1," ")</f>
        <v xml:space="preserve"> </v>
      </c>
      <c r="AD190" s="74" t="str">
        <f ca="1">IFERROR(TRUNC(VLOOKUP(AD$146,Input!$A$9:$J$48,Input!$H$6,0)/AD254-0.000001)+1," ")</f>
        <v xml:space="preserve"> </v>
      </c>
      <c r="AE190" s="74" t="str">
        <f ca="1">IFERROR(TRUNC(VLOOKUP(AE$146,Input!$A$9:$J$48,Input!$H$6,0)/AE254-0.000001)+1," ")</f>
        <v xml:space="preserve"> </v>
      </c>
      <c r="AF190" s="74" t="str">
        <f ca="1">IFERROR(TRUNC(VLOOKUP(AF$146,Input!$A$9:$J$48,Input!$H$6,0)/AF254-0.000001)+1," ")</f>
        <v xml:space="preserve"> </v>
      </c>
      <c r="AG190" s="74" t="str">
        <f ca="1">IFERROR(TRUNC(VLOOKUP(AG$146,Input!$A$9:$J$48,Input!$H$6,0)/AG254-0.000001)+1," ")</f>
        <v xml:space="preserve"> </v>
      </c>
      <c r="AH190" s="74" t="str">
        <f ca="1">IFERROR(TRUNC(VLOOKUP(AH$146,Input!$A$9:$J$48,Input!$H$6,0)/AH254-0.000001)+1," ")</f>
        <v xml:space="preserve"> </v>
      </c>
      <c r="AI190" s="74" t="str">
        <f ca="1">IFERROR(TRUNC(VLOOKUP(AI$146,Input!$A$9:$J$48,Input!$H$6,0)/AI254-0.000001)+1," ")</f>
        <v xml:space="preserve"> </v>
      </c>
      <c r="AJ190" s="74" t="str">
        <f ca="1">IFERROR(TRUNC(VLOOKUP(AJ$146,Input!$A$9:$J$48,Input!$H$6,0)/AJ254-0.000001)+1," ")</f>
        <v xml:space="preserve"> </v>
      </c>
      <c r="AK190" s="74" t="str">
        <f ca="1">IFERROR(TRUNC(VLOOKUP(AK$146,Input!$A$9:$J$48,Input!$H$6,0)/AK254-0.000001)+1," ")</f>
        <v xml:space="preserve"> </v>
      </c>
      <c r="AL190" s="74" t="str">
        <f ca="1">IFERROR(TRUNC(VLOOKUP(AL$146,Input!$A$9:$J$48,Input!$H$6,0)/AL254-0.000001)+1," ")</f>
        <v xml:space="preserve"> </v>
      </c>
      <c r="AM190" s="74" t="str">
        <f ca="1">IFERROR(TRUNC(VLOOKUP(AM$146,Input!$A$9:$J$48,Input!$H$6,0)/AM254-0.000001)+1," ")</f>
        <v xml:space="preserve"> </v>
      </c>
      <c r="AN190" s="74" t="str">
        <f ca="1">IFERROR(TRUNC(VLOOKUP(AN$146,Input!$A$9:$J$48,Input!$H$6,0)/AN254-0.000001)+1," ")</f>
        <v xml:space="preserve"> </v>
      </c>
      <c r="AO190" s="74" t="str">
        <f ca="1">IFERROR(TRUNC(VLOOKUP(AO$146,Input!$A$9:$J$48,Input!$H$6,0)/AO254-0.000001)+1," ")</f>
        <v xml:space="preserve"> </v>
      </c>
      <c r="AP190" s="74" t="str">
        <f ca="1">IFERROR(TRUNC(VLOOKUP(AP$146,Input!$A$9:$J$48,Input!$H$6,0)/AP254-0.000001)+1," ")</f>
        <v xml:space="preserve"> </v>
      </c>
      <c r="AQ190" s="74" t="str">
        <f ca="1">IFERROR(TRUNC(VLOOKUP(AQ$146,Input!$A$9:$J$48,Input!$H$6,0)/AQ254-0.000001)+1," ")</f>
        <v xml:space="preserve"> </v>
      </c>
      <c r="AR190" s="74" t="str">
        <f ca="1">IFERROR(TRUNC(VLOOKUP(AR$146,Input!$A$9:$J$48,Input!$H$6,0)/AR254-0.000001)+1," ")</f>
        <v xml:space="preserve"> </v>
      </c>
      <c r="AS190" s="74" t="str">
        <f ca="1">IFERROR(TRUNC(VLOOKUP(AS$146,Input!$A$9:$J$48,Input!$H$6,0)/AS254-0.000001)+1," ")</f>
        <v xml:space="preserve"> </v>
      </c>
    </row>
    <row r="191" spans="4:45">
      <c r="D191" s="74">
        <v>45</v>
      </c>
      <c r="E191" s="135">
        <f t="shared" si="17"/>
        <v>0</v>
      </c>
      <c r="F191" s="74" t="str">
        <f ca="1">IFERROR(TRUNC(VLOOKUP(F$146,Input!$A$9:$J$48,Input!$H$6,0)/F255-0.000001)+1," ")</f>
        <v xml:space="preserve"> </v>
      </c>
      <c r="G191" s="74" t="str">
        <f ca="1">IFERROR(TRUNC(VLOOKUP(G$146,Input!$A$9:$J$48,Input!$H$6,0)/G255-0.000001)+1," ")</f>
        <v xml:space="preserve"> </v>
      </c>
      <c r="H191" s="74" t="str">
        <f ca="1">IFERROR(TRUNC(VLOOKUP(H$146,Input!$A$9:$J$48,Input!$H$6,0)/H255-0.000001)+1," ")</f>
        <v xml:space="preserve"> </v>
      </c>
      <c r="I191" s="74" t="str">
        <f ca="1">IFERROR(TRUNC(VLOOKUP(I$146,Input!$A$9:$J$48,Input!$H$6,0)/I255-0.000001)+1," ")</f>
        <v xml:space="preserve"> </v>
      </c>
      <c r="J191" s="74" t="str">
        <f ca="1">IFERROR(TRUNC(VLOOKUP(J$146,Input!$A$9:$J$48,Input!$H$6,0)/J255-0.000001)+1," ")</f>
        <v xml:space="preserve"> </v>
      </c>
      <c r="K191" s="74" t="str">
        <f ca="1">IFERROR(TRUNC(VLOOKUP(K$146,Input!$A$9:$J$48,Input!$H$6,0)/K255-0.000001)+1," ")</f>
        <v xml:space="preserve"> </v>
      </c>
      <c r="L191" s="74" t="str">
        <f ca="1">IFERROR(TRUNC(VLOOKUP(L$146,Input!$A$9:$J$48,Input!$H$6,0)/L255-0.000001)+1," ")</f>
        <v xml:space="preserve"> </v>
      </c>
      <c r="M191" s="74" t="str">
        <f ca="1">IFERROR(TRUNC(VLOOKUP(M$146,Input!$A$9:$J$48,Input!$H$6,0)/M255-0.000001)+1," ")</f>
        <v xml:space="preserve"> </v>
      </c>
      <c r="N191" s="74" t="str">
        <f ca="1">IFERROR(TRUNC(VLOOKUP(N$146,Input!$A$9:$J$48,Input!$H$6,0)/N255-0.000001)+1," ")</f>
        <v xml:space="preserve"> </v>
      </c>
      <c r="O191" s="74" t="str">
        <f ca="1">IFERROR(TRUNC(VLOOKUP(O$146,Input!$A$9:$J$48,Input!$H$6,0)/O255-0.000001)+1," ")</f>
        <v xml:space="preserve"> </v>
      </c>
      <c r="P191" s="74" t="str">
        <f ca="1">IFERROR(TRUNC(VLOOKUP(P$146,Input!$A$9:$J$48,Input!$H$6,0)/P255-0.000001)+1," ")</f>
        <v xml:space="preserve"> </v>
      </c>
      <c r="Q191" s="74" t="str">
        <f ca="1">IFERROR(TRUNC(VLOOKUP(Q$146,Input!$A$9:$J$48,Input!$H$6,0)/Q255-0.000001)+1," ")</f>
        <v xml:space="preserve"> </v>
      </c>
      <c r="R191" s="74" t="str">
        <f ca="1">IFERROR(TRUNC(VLOOKUP(R$146,Input!$A$9:$J$48,Input!$H$6,0)/R255-0.000001)+1," ")</f>
        <v xml:space="preserve"> </v>
      </c>
      <c r="S191" s="74" t="str">
        <f ca="1">IFERROR(TRUNC(VLOOKUP(S$146,Input!$A$9:$J$48,Input!$H$6,0)/S255-0.000001)+1," ")</f>
        <v xml:space="preserve"> </v>
      </c>
      <c r="T191" s="74" t="str">
        <f ca="1">IFERROR(TRUNC(VLOOKUP(T$146,Input!$A$9:$J$48,Input!$H$6,0)/T255-0.000001)+1," ")</f>
        <v xml:space="preserve"> </v>
      </c>
      <c r="U191" s="74" t="str">
        <f ca="1">IFERROR(TRUNC(VLOOKUP(U$146,Input!$A$9:$J$48,Input!$H$6,0)/U255-0.000001)+1," ")</f>
        <v xml:space="preserve"> </v>
      </c>
      <c r="V191" s="74" t="str">
        <f ca="1">IFERROR(TRUNC(VLOOKUP(V$146,Input!$A$9:$J$48,Input!$H$6,0)/V255-0.000001)+1," ")</f>
        <v xml:space="preserve"> </v>
      </c>
      <c r="W191" s="74" t="str">
        <f ca="1">IFERROR(TRUNC(VLOOKUP(W$146,Input!$A$9:$J$48,Input!$H$6,0)/W255-0.000001)+1," ")</f>
        <v xml:space="preserve"> </v>
      </c>
      <c r="X191" s="74" t="str">
        <f ca="1">IFERROR(TRUNC(VLOOKUP(X$146,Input!$A$9:$J$48,Input!$H$6,0)/X255-0.000001)+1," ")</f>
        <v xml:space="preserve"> </v>
      </c>
      <c r="Y191" s="74" t="str">
        <f ca="1">IFERROR(TRUNC(VLOOKUP(Y$146,Input!$A$9:$J$48,Input!$H$6,0)/Y255-0.000001)+1," ")</f>
        <v xml:space="preserve"> </v>
      </c>
      <c r="Z191" s="74" t="str">
        <f ca="1">IFERROR(TRUNC(VLOOKUP(Z$146,Input!$A$9:$J$48,Input!$H$6,0)/Z255-0.000001)+1," ")</f>
        <v xml:space="preserve"> </v>
      </c>
      <c r="AA191" s="74" t="str">
        <f ca="1">IFERROR(TRUNC(VLOOKUP(AA$146,Input!$A$9:$J$48,Input!$H$6,0)/AA255-0.000001)+1," ")</f>
        <v xml:space="preserve"> </v>
      </c>
      <c r="AB191" s="74" t="str">
        <f ca="1">IFERROR(TRUNC(VLOOKUP(AB$146,Input!$A$9:$J$48,Input!$H$6,0)/AB255-0.000001)+1," ")</f>
        <v xml:space="preserve"> </v>
      </c>
      <c r="AC191" s="74" t="str">
        <f ca="1">IFERROR(TRUNC(VLOOKUP(AC$146,Input!$A$9:$J$48,Input!$H$6,0)/AC255-0.000001)+1," ")</f>
        <v xml:space="preserve"> </v>
      </c>
      <c r="AD191" s="74" t="str">
        <f ca="1">IFERROR(TRUNC(VLOOKUP(AD$146,Input!$A$9:$J$48,Input!$H$6,0)/AD255-0.000001)+1," ")</f>
        <v xml:space="preserve"> </v>
      </c>
      <c r="AE191" s="74" t="str">
        <f ca="1">IFERROR(TRUNC(VLOOKUP(AE$146,Input!$A$9:$J$48,Input!$H$6,0)/AE255-0.000001)+1," ")</f>
        <v xml:space="preserve"> </v>
      </c>
      <c r="AF191" s="74" t="str">
        <f ca="1">IFERROR(TRUNC(VLOOKUP(AF$146,Input!$A$9:$J$48,Input!$H$6,0)/AF255-0.000001)+1," ")</f>
        <v xml:space="preserve"> </v>
      </c>
      <c r="AG191" s="74" t="str">
        <f ca="1">IFERROR(TRUNC(VLOOKUP(AG$146,Input!$A$9:$J$48,Input!$H$6,0)/AG255-0.000001)+1," ")</f>
        <v xml:space="preserve"> </v>
      </c>
      <c r="AH191" s="74" t="str">
        <f ca="1">IFERROR(TRUNC(VLOOKUP(AH$146,Input!$A$9:$J$48,Input!$H$6,0)/AH255-0.000001)+1," ")</f>
        <v xml:space="preserve"> </v>
      </c>
      <c r="AI191" s="74" t="str">
        <f ca="1">IFERROR(TRUNC(VLOOKUP(AI$146,Input!$A$9:$J$48,Input!$H$6,0)/AI255-0.000001)+1," ")</f>
        <v xml:space="preserve"> </v>
      </c>
      <c r="AJ191" s="74" t="str">
        <f ca="1">IFERROR(TRUNC(VLOOKUP(AJ$146,Input!$A$9:$J$48,Input!$H$6,0)/AJ255-0.000001)+1," ")</f>
        <v xml:space="preserve"> </v>
      </c>
      <c r="AK191" s="74" t="str">
        <f ca="1">IFERROR(TRUNC(VLOOKUP(AK$146,Input!$A$9:$J$48,Input!$H$6,0)/AK255-0.000001)+1," ")</f>
        <v xml:space="preserve"> </v>
      </c>
      <c r="AL191" s="74" t="str">
        <f ca="1">IFERROR(TRUNC(VLOOKUP(AL$146,Input!$A$9:$J$48,Input!$H$6,0)/AL255-0.000001)+1," ")</f>
        <v xml:space="preserve"> </v>
      </c>
      <c r="AM191" s="74" t="str">
        <f ca="1">IFERROR(TRUNC(VLOOKUP(AM$146,Input!$A$9:$J$48,Input!$H$6,0)/AM255-0.000001)+1," ")</f>
        <v xml:space="preserve"> </v>
      </c>
      <c r="AN191" s="74" t="str">
        <f ca="1">IFERROR(TRUNC(VLOOKUP(AN$146,Input!$A$9:$J$48,Input!$H$6,0)/AN255-0.000001)+1," ")</f>
        <v xml:space="preserve"> </v>
      </c>
      <c r="AO191" s="74" t="str">
        <f ca="1">IFERROR(TRUNC(VLOOKUP(AO$146,Input!$A$9:$J$48,Input!$H$6,0)/AO255-0.000001)+1," ")</f>
        <v xml:space="preserve"> </v>
      </c>
      <c r="AP191" s="74" t="str">
        <f ca="1">IFERROR(TRUNC(VLOOKUP(AP$146,Input!$A$9:$J$48,Input!$H$6,0)/AP255-0.000001)+1," ")</f>
        <v xml:space="preserve"> </v>
      </c>
      <c r="AQ191" s="74" t="str">
        <f ca="1">IFERROR(TRUNC(VLOOKUP(AQ$146,Input!$A$9:$J$48,Input!$H$6,0)/AQ255-0.000001)+1," ")</f>
        <v xml:space="preserve"> </v>
      </c>
      <c r="AR191" s="74" t="str">
        <f ca="1">IFERROR(TRUNC(VLOOKUP(AR$146,Input!$A$9:$J$48,Input!$H$6,0)/AR255-0.000001)+1," ")</f>
        <v xml:space="preserve"> </v>
      </c>
      <c r="AS191" s="74" t="str">
        <f ca="1">IFERROR(TRUNC(VLOOKUP(AS$146,Input!$A$9:$J$48,Input!$H$6,0)/AS255-0.000001)+1," ")</f>
        <v xml:space="preserve"> </v>
      </c>
    </row>
    <row r="192" spans="4:45">
      <c r="D192" s="74">
        <v>46</v>
      </c>
      <c r="E192" s="135">
        <f t="shared" si="17"/>
        <v>0</v>
      </c>
      <c r="F192" s="74" t="str">
        <f ca="1">IFERROR(TRUNC(VLOOKUP(F$146,Input!$A$9:$J$48,Input!$H$6,0)/F256-0.000001)+1," ")</f>
        <v xml:space="preserve"> </v>
      </c>
      <c r="G192" s="74" t="str">
        <f ca="1">IFERROR(TRUNC(VLOOKUP(G$146,Input!$A$9:$J$48,Input!$H$6,0)/G256-0.000001)+1," ")</f>
        <v xml:space="preserve"> </v>
      </c>
      <c r="H192" s="74" t="str">
        <f ca="1">IFERROR(TRUNC(VLOOKUP(H$146,Input!$A$9:$J$48,Input!$H$6,0)/H256-0.000001)+1," ")</f>
        <v xml:space="preserve"> </v>
      </c>
      <c r="I192" s="74" t="str">
        <f ca="1">IFERROR(TRUNC(VLOOKUP(I$146,Input!$A$9:$J$48,Input!$H$6,0)/I256-0.000001)+1," ")</f>
        <v xml:space="preserve"> </v>
      </c>
      <c r="J192" s="74" t="str">
        <f ca="1">IFERROR(TRUNC(VLOOKUP(J$146,Input!$A$9:$J$48,Input!$H$6,0)/J256-0.000001)+1," ")</f>
        <v xml:space="preserve"> </v>
      </c>
      <c r="K192" s="74" t="str">
        <f ca="1">IFERROR(TRUNC(VLOOKUP(K$146,Input!$A$9:$J$48,Input!$H$6,0)/K256-0.000001)+1," ")</f>
        <v xml:space="preserve"> </v>
      </c>
      <c r="L192" s="74" t="str">
        <f ca="1">IFERROR(TRUNC(VLOOKUP(L$146,Input!$A$9:$J$48,Input!$H$6,0)/L256-0.000001)+1," ")</f>
        <v xml:space="preserve"> </v>
      </c>
      <c r="M192" s="74" t="str">
        <f ca="1">IFERROR(TRUNC(VLOOKUP(M$146,Input!$A$9:$J$48,Input!$H$6,0)/M256-0.000001)+1," ")</f>
        <v xml:space="preserve"> </v>
      </c>
      <c r="N192" s="74" t="str">
        <f ca="1">IFERROR(TRUNC(VLOOKUP(N$146,Input!$A$9:$J$48,Input!$H$6,0)/N256-0.000001)+1," ")</f>
        <v xml:space="preserve"> </v>
      </c>
      <c r="O192" s="74" t="str">
        <f ca="1">IFERROR(TRUNC(VLOOKUP(O$146,Input!$A$9:$J$48,Input!$H$6,0)/O256-0.000001)+1," ")</f>
        <v xml:space="preserve"> </v>
      </c>
      <c r="P192" s="74" t="str">
        <f ca="1">IFERROR(TRUNC(VLOOKUP(P$146,Input!$A$9:$J$48,Input!$H$6,0)/P256-0.000001)+1," ")</f>
        <v xml:space="preserve"> </v>
      </c>
      <c r="Q192" s="74" t="str">
        <f ca="1">IFERROR(TRUNC(VLOOKUP(Q$146,Input!$A$9:$J$48,Input!$H$6,0)/Q256-0.000001)+1," ")</f>
        <v xml:space="preserve"> </v>
      </c>
      <c r="R192" s="74" t="str">
        <f ca="1">IFERROR(TRUNC(VLOOKUP(R$146,Input!$A$9:$J$48,Input!$H$6,0)/R256-0.000001)+1," ")</f>
        <v xml:space="preserve"> </v>
      </c>
      <c r="S192" s="74" t="str">
        <f ca="1">IFERROR(TRUNC(VLOOKUP(S$146,Input!$A$9:$J$48,Input!$H$6,0)/S256-0.000001)+1," ")</f>
        <v xml:space="preserve"> </v>
      </c>
      <c r="T192" s="74" t="str">
        <f ca="1">IFERROR(TRUNC(VLOOKUP(T$146,Input!$A$9:$J$48,Input!$H$6,0)/T256-0.000001)+1," ")</f>
        <v xml:space="preserve"> </v>
      </c>
      <c r="U192" s="74" t="str">
        <f ca="1">IFERROR(TRUNC(VLOOKUP(U$146,Input!$A$9:$J$48,Input!$H$6,0)/U256-0.000001)+1," ")</f>
        <v xml:space="preserve"> </v>
      </c>
      <c r="V192" s="74" t="str">
        <f ca="1">IFERROR(TRUNC(VLOOKUP(V$146,Input!$A$9:$J$48,Input!$H$6,0)/V256-0.000001)+1," ")</f>
        <v xml:space="preserve"> </v>
      </c>
      <c r="W192" s="74" t="str">
        <f ca="1">IFERROR(TRUNC(VLOOKUP(W$146,Input!$A$9:$J$48,Input!$H$6,0)/W256-0.000001)+1," ")</f>
        <v xml:space="preserve"> </v>
      </c>
      <c r="X192" s="74" t="str">
        <f ca="1">IFERROR(TRUNC(VLOOKUP(X$146,Input!$A$9:$J$48,Input!$H$6,0)/X256-0.000001)+1," ")</f>
        <v xml:space="preserve"> </v>
      </c>
      <c r="Y192" s="74" t="str">
        <f ca="1">IFERROR(TRUNC(VLOOKUP(Y$146,Input!$A$9:$J$48,Input!$H$6,0)/Y256-0.000001)+1," ")</f>
        <v xml:space="preserve"> </v>
      </c>
      <c r="Z192" s="74" t="str">
        <f ca="1">IFERROR(TRUNC(VLOOKUP(Z$146,Input!$A$9:$J$48,Input!$H$6,0)/Z256-0.000001)+1," ")</f>
        <v xml:space="preserve"> </v>
      </c>
      <c r="AA192" s="74" t="str">
        <f ca="1">IFERROR(TRUNC(VLOOKUP(AA$146,Input!$A$9:$J$48,Input!$H$6,0)/AA256-0.000001)+1," ")</f>
        <v xml:space="preserve"> </v>
      </c>
      <c r="AB192" s="74" t="str">
        <f ca="1">IFERROR(TRUNC(VLOOKUP(AB$146,Input!$A$9:$J$48,Input!$H$6,0)/AB256-0.000001)+1," ")</f>
        <v xml:space="preserve"> </v>
      </c>
      <c r="AC192" s="74" t="str">
        <f ca="1">IFERROR(TRUNC(VLOOKUP(AC$146,Input!$A$9:$J$48,Input!$H$6,0)/AC256-0.000001)+1," ")</f>
        <v xml:space="preserve"> </v>
      </c>
      <c r="AD192" s="74" t="str">
        <f ca="1">IFERROR(TRUNC(VLOOKUP(AD$146,Input!$A$9:$J$48,Input!$H$6,0)/AD256-0.000001)+1," ")</f>
        <v xml:space="preserve"> </v>
      </c>
      <c r="AE192" s="74" t="str">
        <f ca="1">IFERROR(TRUNC(VLOOKUP(AE$146,Input!$A$9:$J$48,Input!$H$6,0)/AE256-0.000001)+1," ")</f>
        <v xml:space="preserve"> </v>
      </c>
      <c r="AF192" s="74" t="str">
        <f ca="1">IFERROR(TRUNC(VLOOKUP(AF$146,Input!$A$9:$J$48,Input!$H$6,0)/AF256-0.000001)+1," ")</f>
        <v xml:space="preserve"> </v>
      </c>
      <c r="AG192" s="74" t="str">
        <f ca="1">IFERROR(TRUNC(VLOOKUP(AG$146,Input!$A$9:$J$48,Input!$H$6,0)/AG256-0.000001)+1," ")</f>
        <v xml:space="preserve"> </v>
      </c>
      <c r="AH192" s="74" t="str">
        <f ca="1">IFERROR(TRUNC(VLOOKUP(AH$146,Input!$A$9:$J$48,Input!$H$6,0)/AH256-0.000001)+1," ")</f>
        <v xml:space="preserve"> </v>
      </c>
      <c r="AI192" s="74" t="str">
        <f ca="1">IFERROR(TRUNC(VLOOKUP(AI$146,Input!$A$9:$J$48,Input!$H$6,0)/AI256-0.000001)+1," ")</f>
        <v xml:space="preserve"> </v>
      </c>
      <c r="AJ192" s="74" t="str">
        <f ca="1">IFERROR(TRUNC(VLOOKUP(AJ$146,Input!$A$9:$J$48,Input!$H$6,0)/AJ256-0.000001)+1," ")</f>
        <v xml:space="preserve"> </v>
      </c>
      <c r="AK192" s="74" t="str">
        <f ca="1">IFERROR(TRUNC(VLOOKUP(AK$146,Input!$A$9:$J$48,Input!$H$6,0)/AK256-0.000001)+1," ")</f>
        <v xml:space="preserve"> </v>
      </c>
      <c r="AL192" s="74" t="str">
        <f ca="1">IFERROR(TRUNC(VLOOKUP(AL$146,Input!$A$9:$J$48,Input!$H$6,0)/AL256-0.000001)+1," ")</f>
        <v xml:space="preserve"> </v>
      </c>
      <c r="AM192" s="74" t="str">
        <f ca="1">IFERROR(TRUNC(VLOOKUP(AM$146,Input!$A$9:$J$48,Input!$H$6,0)/AM256-0.000001)+1," ")</f>
        <v xml:space="preserve"> </v>
      </c>
      <c r="AN192" s="74" t="str">
        <f ca="1">IFERROR(TRUNC(VLOOKUP(AN$146,Input!$A$9:$J$48,Input!$H$6,0)/AN256-0.000001)+1," ")</f>
        <v xml:space="preserve"> </v>
      </c>
      <c r="AO192" s="74" t="str">
        <f ca="1">IFERROR(TRUNC(VLOOKUP(AO$146,Input!$A$9:$J$48,Input!$H$6,0)/AO256-0.000001)+1," ")</f>
        <v xml:space="preserve"> </v>
      </c>
      <c r="AP192" s="74" t="str">
        <f ca="1">IFERROR(TRUNC(VLOOKUP(AP$146,Input!$A$9:$J$48,Input!$H$6,0)/AP256-0.000001)+1," ")</f>
        <v xml:space="preserve"> </v>
      </c>
      <c r="AQ192" s="74" t="str">
        <f ca="1">IFERROR(TRUNC(VLOOKUP(AQ$146,Input!$A$9:$J$48,Input!$H$6,0)/AQ256-0.000001)+1," ")</f>
        <v xml:space="preserve"> </v>
      </c>
      <c r="AR192" s="74" t="str">
        <f ca="1">IFERROR(TRUNC(VLOOKUP(AR$146,Input!$A$9:$J$48,Input!$H$6,0)/AR256-0.000001)+1," ")</f>
        <v xml:space="preserve"> </v>
      </c>
      <c r="AS192" s="74" t="str">
        <f ca="1">IFERROR(TRUNC(VLOOKUP(AS$146,Input!$A$9:$J$48,Input!$H$6,0)/AS256-0.000001)+1," ")</f>
        <v xml:space="preserve"> </v>
      </c>
    </row>
    <row r="193" spans="4:45">
      <c r="D193" s="74">
        <v>47</v>
      </c>
      <c r="E193" s="135">
        <f t="shared" si="17"/>
        <v>0</v>
      </c>
      <c r="F193" s="74" t="str">
        <f ca="1">IFERROR(TRUNC(VLOOKUP(F$146,Input!$A$9:$J$48,Input!$H$6,0)/F257-0.000001)+1," ")</f>
        <v xml:space="preserve"> </v>
      </c>
      <c r="G193" s="74" t="str">
        <f ca="1">IFERROR(TRUNC(VLOOKUP(G$146,Input!$A$9:$J$48,Input!$H$6,0)/G257-0.000001)+1," ")</f>
        <v xml:space="preserve"> </v>
      </c>
      <c r="H193" s="74" t="str">
        <f ca="1">IFERROR(TRUNC(VLOOKUP(H$146,Input!$A$9:$J$48,Input!$H$6,0)/H257-0.000001)+1," ")</f>
        <v xml:space="preserve"> </v>
      </c>
      <c r="I193" s="74" t="str">
        <f ca="1">IFERROR(TRUNC(VLOOKUP(I$146,Input!$A$9:$J$48,Input!$H$6,0)/I257-0.000001)+1," ")</f>
        <v xml:space="preserve"> </v>
      </c>
      <c r="J193" s="74" t="str">
        <f ca="1">IFERROR(TRUNC(VLOOKUP(J$146,Input!$A$9:$J$48,Input!$H$6,0)/J257-0.000001)+1," ")</f>
        <v xml:space="preserve"> </v>
      </c>
      <c r="K193" s="74" t="str">
        <f ca="1">IFERROR(TRUNC(VLOOKUP(K$146,Input!$A$9:$J$48,Input!$H$6,0)/K257-0.000001)+1," ")</f>
        <v xml:space="preserve"> </v>
      </c>
      <c r="L193" s="74" t="str">
        <f ca="1">IFERROR(TRUNC(VLOOKUP(L$146,Input!$A$9:$J$48,Input!$H$6,0)/L257-0.000001)+1," ")</f>
        <v xml:space="preserve"> </v>
      </c>
      <c r="M193" s="74" t="str">
        <f ca="1">IFERROR(TRUNC(VLOOKUP(M$146,Input!$A$9:$J$48,Input!$H$6,0)/M257-0.000001)+1," ")</f>
        <v xml:space="preserve"> </v>
      </c>
      <c r="N193" s="74" t="str">
        <f ca="1">IFERROR(TRUNC(VLOOKUP(N$146,Input!$A$9:$J$48,Input!$H$6,0)/N257-0.000001)+1," ")</f>
        <v xml:space="preserve"> </v>
      </c>
      <c r="O193" s="74" t="str">
        <f ca="1">IFERROR(TRUNC(VLOOKUP(O$146,Input!$A$9:$J$48,Input!$H$6,0)/O257-0.000001)+1," ")</f>
        <v xml:space="preserve"> </v>
      </c>
      <c r="P193" s="74" t="str">
        <f ca="1">IFERROR(TRUNC(VLOOKUP(P$146,Input!$A$9:$J$48,Input!$H$6,0)/P257-0.000001)+1," ")</f>
        <v xml:space="preserve"> </v>
      </c>
      <c r="Q193" s="74" t="str">
        <f ca="1">IFERROR(TRUNC(VLOOKUP(Q$146,Input!$A$9:$J$48,Input!$H$6,0)/Q257-0.000001)+1," ")</f>
        <v xml:space="preserve"> </v>
      </c>
      <c r="R193" s="74" t="str">
        <f ca="1">IFERROR(TRUNC(VLOOKUP(R$146,Input!$A$9:$J$48,Input!$H$6,0)/R257-0.000001)+1," ")</f>
        <v xml:space="preserve"> </v>
      </c>
      <c r="S193" s="74" t="str">
        <f ca="1">IFERROR(TRUNC(VLOOKUP(S$146,Input!$A$9:$J$48,Input!$H$6,0)/S257-0.000001)+1," ")</f>
        <v xml:space="preserve"> </v>
      </c>
      <c r="T193" s="74" t="str">
        <f ca="1">IFERROR(TRUNC(VLOOKUP(T$146,Input!$A$9:$J$48,Input!$H$6,0)/T257-0.000001)+1," ")</f>
        <v xml:space="preserve"> </v>
      </c>
      <c r="U193" s="74" t="str">
        <f ca="1">IFERROR(TRUNC(VLOOKUP(U$146,Input!$A$9:$J$48,Input!$H$6,0)/U257-0.000001)+1," ")</f>
        <v xml:space="preserve"> </v>
      </c>
      <c r="V193" s="74" t="str">
        <f ca="1">IFERROR(TRUNC(VLOOKUP(V$146,Input!$A$9:$J$48,Input!$H$6,0)/V257-0.000001)+1," ")</f>
        <v xml:space="preserve"> </v>
      </c>
      <c r="W193" s="74" t="str">
        <f ca="1">IFERROR(TRUNC(VLOOKUP(W$146,Input!$A$9:$J$48,Input!$H$6,0)/W257-0.000001)+1," ")</f>
        <v xml:space="preserve"> </v>
      </c>
      <c r="X193" s="74" t="str">
        <f ca="1">IFERROR(TRUNC(VLOOKUP(X$146,Input!$A$9:$J$48,Input!$H$6,0)/X257-0.000001)+1," ")</f>
        <v xml:space="preserve"> </v>
      </c>
      <c r="Y193" s="74" t="str">
        <f ca="1">IFERROR(TRUNC(VLOOKUP(Y$146,Input!$A$9:$J$48,Input!$H$6,0)/Y257-0.000001)+1," ")</f>
        <v xml:space="preserve"> </v>
      </c>
      <c r="Z193" s="74" t="str">
        <f ca="1">IFERROR(TRUNC(VLOOKUP(Z$146,Input!$A$9:$J$48,Input!$H$6,0)/Z257-0.000001)+1," ")</f>
        <v xml:space="preserve"> </v>
      </c>
      <c r="AA193" s="74" t="str">
        <f ca="1">IFERROR(TRUNC(VLOOKUP(AA$146,Input!$A$9:$J$48,Input!$H$6,0)/AA257-0.000001)+1," ")</f>
        <v xml:space="preserve"> </v>
      </c>
      <c r="AB193" s="74" t="str">
        <f ca="1">IFERROR(TRUNC(VLOOKUP(AB$146,Input!$A$9:$J$48,Input!$H$6,0)/AB257-0.000001)+1," ")</f>
        <v xml:space="preserve"> </v>
      </c>
      <c r="AC193" s="74" t="str">
        <f ca="1">IFERROR(TRUNC(VLOOKUP(AC$146,Input!$A$9:$J$48,Input!$H$6,0)/AC257-0.000001)+1," ")</f>
        <v xml:space="preserve"> </v>
      </c>
      <c r="AD193" s="74" t="str">
        <f ca="1">IFERROR(TRUNC(VLOOKUP(AD$146,Input!$A$9:$J$48,Input!$H$6,0)/AD257-0.000001)+1," ")</f>
        <v xml:space="preserve"> </v>
      </c>
      <c r="AE193" s="74" t="str">
        <f ca="1">IFERROR(TRUNC(VLOOKUP(AE$146,Input!$A$9:$J$48,Input!$H$6,0)/AE257-0.000001)+1," ")</f>
        <v xml:space="preserve"> </v>
      </c>
      <c r="AF193" s="74" t="str">
        <f ca="1">IFERROR(TRUNC(VLOOKUP(AF$146,Input!$A$9:$J$48,Input!$H$6,0)/AF257-0.000001)+1," ")</f>
        <v xml:space="preserve"> </v>
      </c>
      <c r="AG193" s="74" t="str">
        <f ca="1">IFERROR(TRUNC(VLOOKUP(AG$146,Input!$A$9:$J$48,Input!$H$6,0)/AG257-0.000001)+1," ")</f>
        <v xml:space="preserve"> </v>
      </c>
      <c r="AH193" s="74" t="str">
        <f ca="1">IFERROR(TRUNC(VLOOKUP(AH$146,Input!$A$9:$J$48,Input!$H$6,0)/AH257-0.000001)+1," ")</f>
        <v xml:space="preserve"> </v>
      </c>
      <c r="AI193" s="74" t="str">
        <f ca="1">IFERROR(TRUNC(VLOOKUP(AI$146,Input!$A$9:$J$48,Input!$H$6,0)/AI257-0.000001)+1," ")</f>
        <v xml:space="preserve"> </v>
      </c>
      <c r="AJ193" s="74" t="str">
        <f ca="1">IFERROR(TRUNC(VLOOKUP(AJ$146,Input!$A$9:$J$48,Input!$H$6,0)/AJ257-0.000001)+1," ")</f>
        <v xml:space="preserve"> </v>
      </c>
      <c r="AK193" s="74" t="str">
        <f ca="1">IFERROR(TRUNC(VLOOKUP(AK$146,Input!$A$9:$J$48,Input!$H$6,0)/AK257-0.000001)+1," ")</f>
        <v xml:space="preserve"> </v>
      </c>
      <c r="AL193" s="74" t="str">
        <f ca="1">IFERROR(TRUNC(VLOOKUP(AL$146,Input!$A$9:$J$48,Input!$H$6,0)/AL257-0.000001)+1," ")</f>
        <v xml:space="preserve"> </v>
      </c>
      <c r="AM193" s="74" t="str">
        <f ca="1">IFERROR(TRUNC(VLOOKUP(AM$146,Input!$A$9:$J$48,Input!$H$6,0)/AM257-0.000001)+1," ")</f>
        <v xml:space="preserve"> </v>
      </c>
      <c r="AN193" s="74" t="str">
        <f ca="1">IFERROR(TRUNC(VLOOKUP(AN$146,Input!$A$9:$J$48,Input!$H$6,0)/AN257-0.000001)+1," ")</f>
        <v xml:space="preserve"> </v>
      </c>
      <c r="AO193" s="74" t="str">
        <f ca="1">IFERROR(TRUNC(VLOOKUP(AO$146,Input!$A$9:$J$48,Input!$H$6,0)/AO257-0.000001)+1," ")</f>
        <v xml:space="preserve"> </v>
      </c>
      <c r="AP193" s="74" t="str">
        <f ca="1">IFERROR(TRUNC(VLOOKUP(AP$146,Input!$A$9:$J$48,Input!$H$6,0)/AP257-0.000001)+1," ")</f>
        <v xml:space="preserve"> </v>
      </c>
      <c r="AQ193" s="74" t="str">
        <f ca="1">IFERROR(TRUNC(VLOOKUP(AQ$146,Input!$A$9:$J$48,Input!$H$6,0)/AQ257-0.000001)+1," ")</f>
        <v xml:space="preserve"> </v>
      </c>
      <c r="AR193" s="74" t="str">
        <f ca="1">IFERROR(TRUNC(VLOOKUP(AR$146,Input!$A$9:$J$48,Input!$H$6,0)/AR257-0.000001)+1," ")</f>
        <v xml:space="preserve"> </v>
      </c>
      <c r="AS193" s="74" t="str">
        <f ca="1">IFERROR(TRUNC(VLOOKUP(AS$146,Input!$A$9:$J$48,Input!$H$6,0)/AS257-0.000001)+1," ")</f>
        <v xml:space="preserve"> </v>
      </c>
    </row>
    <row r="194" spans="4:45">
      <c r="D194" s="74">
        <v>48</v>
      </c>
      <c r="E194" s="135">
        <f t="shared" si="17"/>
        <v>0</v>
      </c>
      <c r="F194" s="74" t="str">
        <f ca="1">IFERROR(TRUNC(VLOOKUP(F$146,Input!$A$9:$J$48,Input!$H$6,0)/F258-0.000001)+1," ")</f>
        <v xml:space="preserve"> </v>
      </c>
      <c r="G194" s="74" t="str">
        <f ca="1">IFERROR(TRUNC(VLOOKUP(G$146,Input!$A$9:$J$48,Input!$H$6,0)/G258-0.000001)+1," ")</f>
        <v xml:space="preserve"> </v>
      </c>
      <c r="H194" s="74" t="str">
        <f ca="1">IFERROR(TRUNC(VLOOKUP(H$146,Input!$A$9:$J$48,Input!$H$6,0)/H258-0.000001)+1," ")</f>
        <v xml:space="preserve"> </v>
      </c>
      <c r="I194" s="74" t="str">
        <f ca="1">IFERROR(TRUNC(VLOOKUP(I$146,Input!$A$9:$J$48,Input!$H$6,0)/I258-0.000001)+1," ")</f>
        <v xml:space="preserve"> </v>
      </c>
      <c r="J194" s="74" t="str">
        <f ca="1">IFERROR(TRUNC(VLOOKUP(J$146,Input!$A$9:$J$48,Input!$H$6,0)/J258-0.000001)+1," ")</f>
        <v xml:space="preserve"> </v>
      </c>
      <c r="K194" s="74" t="str">
        <f ca="1">IFERROR(TRUNC(VLOOKUP(K$146,Input!$A$9:$J$48,Input!$H$6,0)/K258-0.000001)+1," ")</f>
        <v xml:space="preserve"> </v>
      </c>
      <c r="L194" s="74" t="str">
        <f ca="1">IFERROR(TRUNC(VLOOKUP(L$146,Input!$A$9:$J$48,Input!$H$6,0)/L258-0.000001)+1," ")</f>
        <v xml:space="preserve"> </v>
      </c>
      <c r="M194" s="74" t="str">
        <f ca="1">IFERROR(TRUNC(VLOOKUP(M$146,Input!$A$9:$J$48,Input!$H$6,0)/M258-0.000001)+1," ")</f>
        <v xml:space="preserve"> </v>
      </c>
      <c r="N194" s="74" t="str">
        <f ca="1">IFERROR(TRUNC(VLOOKUP(N$146,Input!$A$9:$J$48,Input!$H$6,0)/N258-0.000001)+1," ")</f>
        <v xml:space="preserve"> </v>
      </c>
      <c r="O194" s="74" t="str">
        <f ca="1">IFERROR(TRUNC(VLOOKUP(O$146,Input!$A$9:$J$48,Input!$H$6,0)/O258-0.000001)+1," ")</f>
        <v xml:space="preserve"> </v>
      </c>
      <c r="P194" s="74" t="str">
        <f ca="1">IFERROR(TRUNC(VLOOKUP(P$146,Input!$A$9:$J$48,Input!$H$6,0)/P258-0.000001)+1," ")</f>
        <v xml:space="preserve"> </v>
      </c>
      <c r="Q194" s="74" t="str">
        <f ca="1">IFERROR(TRUNC(VLOOKUP(Q$146,Input!$A$9:$J$48,Input!$H$6,0)/Q258-0.000001)+1," ")</f>
        <v xml:space="preserve"> </v>
      </c>
      <c r="R194" s="74" t="str">
        <f ca="1">IFERROR(TRUNC(VLOOKUP(R$146,Input!$A$9:$J$48,Input!$H$6,0)/R258-0.000001)+1," ")</f>
        <v xml:space="preserve"> </v>
      </c>
      <c r="S194" s="74" t="str">
        <f ca="1">IFERROR(TRUNC(VLOOKUP(S$146,Input!$A$9:$J$48,Input!$H$6,0)/S258-0.000001)+1," ")</f>
        <v xml:space="preserve"> </v>
      </c>
      <c r="T194" s="74" t="str">
        <f ca="1">IFERROR(TRUNC(VLOOKUP(T$146,Input!$A$9:$J$48,Input!$H$6,0)/T258-0.000001)+1," ")</f>
        <v xml:space="preserve"> </v>
      </c>
      <c r="U194" s="74" t="str">
        <f ca="1">IFERROR(TRUNC(VLOOKUP(U$146,Input!$A$9:$J$48,Input!$H$6,0)/U258-0.000001)+1," ")</f>
        <v xml:space="preserve"> </v>
      </c>
      <c r="V194" s="74" t="str">
        <f ca="1">IFERROR(TRUNC(VLOOKUP(V$146,Input!$A$9:$J$48,Input!$H$6,0)/V258-0.000001)+1," ")</f>
        <v xml:space="preserve"> </v>
      </c>
      <c r="W194" s="74" t="str">
        <f ca="1">IFERROR(TRUNC(VLOOKUP(W$146,Input!$A$9:$J$48,Input!$H$6,0)/W258-0.000001)+1," ")</f>
        <v xml:space="preserve"> </v>
      </c>
      <c r="X194" s="74" t="str">
        <f ca="1">IFERROR(TRUNC(VLOOKUP(X$146,Input!$A$9:$J$48,Input!$H$6,0)/X258-0.000001)+1," ")</f>
        <v xml:space="preserve"> </v>
      </c>
      <c r="Y194" s="74" t="str">
        <f ca="1">IFERROR(TRUNC(VLOOKUP(Y$146,Input!$A$9:$J$48,Input!$H$6,0)/Y258-0.000001)+1," ")</f>
        <v xml:space="preserve"> </v>
      </c>
      <c r="Z194" s="74" t="str">
        <f ca="1">IFERROR(TRUNC(VLOOKUP(Z$146,Input!$A$9:$J$48,Input!$H$6,0)/Z258-0.000001)+1," ")</f>
        <v xml:space="preserve"> </v>
      </c>
      <c r="AA194" s="74" t="str">
        <f ca="1">IFERROR(TRUNC(VLOOKUP(AA$146,Input!$A$9:$J$48,Input!$H$6,0)/AA258-0.000001)+1," ")</f>
        <v xml:space="preserve"> </v>
      </c>
      <c r="AB194" s="74" t="str">
        <f ca="1">IFERROR(TRUNC(VLOOKUP(AB$146,Input!$A$9:$J$48,Input!$H$6,0)/AB258-0.000001)+1," ")</f>
        <v xml:space="preserve"> </v>
      </c>
      <c r="AC194" s="74" t="str">
        <f ca="1">IFERROR(TRUNC(VLOOKUP(AC$146,Input!$A$9:$J$48,Input!$H$6,0)/AC258-0.000001)+1," ")</f>
        <v xml:space="preserve"> </v>
      </c>
      <c r="AD194" s="74" t="str">
        <f ca="1">IFERROR(TRUNC(VLOOKUP(AD$146,Input!$A$9:$J$48,Input!$H$6,0)/AD258-0.000001)+1," ")</f>
        <v xml:space="preserve"> </v>
      </c>
      <c r="AE194" s="74" t="str">
        <f ca="1">IFERROR(TRUNC(VLOOKUP(AE$146,Input!$A$9:$J$48,Input!$H$6,0)/AE258-0.000001)+1," ")</f>
        <v xml:space="preserve"> </v>
      </c>
      <c r="AF194" s="74" t="str">
        <f ca="1">IFERROR(TRUNC(VLOOKUP(AF$146,Input!$A$9:$J$48,Input!$H$6,0)/AF258-0.000001)+1," ")</f>
        <v xml:space="preserve"> </v>
      </c>
      <c r="AG194" s="74" t="str">
        <f ca="1">IFERROR(TRUNC(VLOOKUP(AG$146,Input!$A$9:$J$48,Input!$H$6,0)/AG258-0.000001)+1," ")</f>
        <v xml:space="preserve"> </v>
      </c>
      <c r="AH194" s="74" t="str">
        <f ca="1">IFERROR(TRUNC(VLOOKUP(AH$146,Input!$A$9:$J$48,Input!$H$6,0)/AH258-0.000001)+1," ")</f>
        <v xml:space="preserve"> </v>
      </c>
      <c r="AI194" s="74" t="str">
        <f ca="1">IFERROR(TRUNC(VLOOKUP(AI$146,Input!$A$9:$J$48,Input!$H$6,0)/AI258-0.000001)+1," ")</f>
        <v xml:space="preserve"> </v>
      </c>
      <c r="AJ194" s="74" t="str">
        <f ca="1">IFERROR(TRUNC(VLOOKUP(AJ$146,Input!$A$9:$J$48,Input!$H$6,0)/AJ258-0.000001)+1," ")</f>
        <v xml:space="preserve"> </v>
      </c>
      <c r="AK194" s="74" t="str">
        <f ca="1">IFERROR(TRUNC(VLOOKUP(AK$146,Input!$A$9:$J$48,Input!$H$6,0)/AK258-0.000001)+1," ")</f>
        <v xml:space="preserve"> </v>
      </c>
      <c r="AL194" s="74" t="str">
        <f ca="1">IFERROR(TRUNC(VLOOKUP(AL$146,Input!$A$9:$J$48,Input!$H$6,0)/AL258-0.000001)+1," ")</f>
        <v xml:space="preserve"> </v>
      </c>
      <c r="AM194" s="74" t="str">
        <f ca="1">IFERROR(TRUNC(VLOOKUP(AM$146,Input!$A$9:$J$48,Input!$H$6,0)/AM258-0.000001)+1," ")</f>
        <v xml:space="preserve"> </v>
      </c>
      <c r="AN194" s="74" t="str">
        <f ca="1">IFERROR(TRUNC(VLOOKUP(AN$146,Input!$A$9:$J$48,Input!$H$6,0)/AN258-0.000001)+1," ")</f>
        <v xml:space="preserve"> </v>
      </c>
      <c r="AO194" s="74" t="str">
        <f ca="1">IFERROR(TRUNC(VLOOKUP(AO$146,Input!$A$9:$J$48,Input!$H$6,0)/AO258-0.000001)+1," ")</f>
        <v xml:space="preserve"> </v>
      </c>
      <c r="AP194" s="74" t="str">
        <f ca="1">IFERROR(TRUNC(VLOOKUP(AP$146,Input!$A$9:$J$48,Input!$H$6,0)/AP258-0.000001)+1," ")</f>
        <v xml:space="preserve"> </v>
      </c>
      <c r="AQ194" s="74" t="str">
        <f ca="1">IFERROR(TRUNC(VLOOKUP(AQ$146,Input!$A$9:$J$48,Input!$H$6,0)/AQ258-0.000001)+1," ")</f>
        <v xml:space="preserve"> </v>
      </c>
      <c r="AR194" s="74" t="str">
        <f ca="1">IFERROR(TRUNC(VLOOKUP(AR$146,Input!$A$9:$J$48,Input!$H$6,0)/AR258-0.000001)+1," ")</f>
        <v xml:space="preserve"> </v>
      </c>
      <c r="AS194" s="74" t="str">
        <f ca="1">IFERROR(TRUNC(VLOOKUP(AS$146,Input!$A$9:$J$48,Input!$H$6,0)/AS258-0.000001)+1," ")</f>
        <v xml:space="preserve"> </v>
      </c>
    </row>
    <row r="195" spans="4:45">
      <c r="D195" s="74">
        <v>49</v>
      </c>
      <c r="E195" s="135">
        <f t="shared" si="17"/>
        <v>0</v>
      </c>
      <c r="F195" s="74" t="str">
        <f ca="1">IFERROR(TRUNC(VLOOKUP(F$146,Input!$A$9:$J$48,Input!$H$6,0)/F259-0.000001)+1," ")</f>
        <v xml:space="preserve"> </v>
      </c>
      <c r="G195" s="74" t="str">
        <f ca="1">IFERROR(TRUNC(VLOOKUP(G$146,Input!$A$9:$J$48,Input!$H$6,0)/G259-0.000001)+1," ")</f>
        <v xml:space="preserve"> </v>
      </c>
      <c r="H195" s="74" t="str">
        <f ca="1">IFERROR(TRUNC(VLOOKUP(H$146,Input!$A$9:$J$48,Input!$H$6,0)/H259-0.000001)+1," ")</f>
        <v xml:space="preserve"> </v>
      </c>
      <c r="I195" s="74" t="str">
        <f ca="1">IFERROR(TRUNC(VLOOKUP(I$146,Input!$A$9:$J$48,Input!$H$6,0)/I259-0.000001)+1," ")</f>
        <v xml:space="preserve"> </v>
      </c>
      <c r="J195" s="74" t="str">
        <f ca="1">IFERROR(TRUNC(VLOOKUP(J$146,Input!$A$9:$J$48,Input!$H$6,0)/J259-0.000001)+1," ")</f>
        <v xml:space="preserve"> </v>
      </c>
      <c r="K195" s="74" t="str">
        <f ca="1">IFERROR(TRUNC(VLOOKUP(K$146,Input!$A$9:$J$48,Input!$H$6,0)/K259-0.000001)+1," ")</f>
        <v xml:space="preserve"> </v>
      </c>
      <c r="L195" s="74" t="str">
        <f ca="1">IFERROR(TRUNC(VLOOKUP(L$146,Input!$A$9:$J$48,Input!$H$6,0)/L259-0.000001)+1," ")</f>
        <v xml:space="preserve"> </v>
      </c>
      <c r="M195" s="74" t="str">
        <f ca="1">IFERROR(TRUNC(VLOOKUP(M$146,Input!$A$9:$J$48,Input!$H$6,0)/M259-0.000001)+1," ")</f>
        <v xml:space="preserve"> </v>
      </c>
      <c r="N195" s="74" t="str">
        <f ca="1">IFERROR(TRUNC(VLOOKUP(N$146,Input!$A$9:$J$48,Input!$H$6,0)/N259-0.000001)+1," ")</f>
        <v xml:space="preserve"> </v>
      </c>
      <c r="O195" s="74" t="str">
        <f ca="1">IFERROR(TRUNC(VLOOKUP(O$146,Input!$A$9:$J$48,Input!$H$6,0)/O259-0.000001)+1," ")</f>
        <v xml:space="preserve"> </v>
      </c>
      <c r="P195" s="74" t="str">
        <f ca="1">IFERROR(TRUNC(VLOOKUP(P$146,Input!$A$9:$J$48,Input!$H$6,0)/P259-0.000001)+1," ")</f>
        <v xml:space="preserve"> </v>
      </c>
      <c r="Q195" s="74" t="str">
        <f ca="1">IFERROR(TRUNC(VLOOKUP(Q$146,Input!$A$9:$J$48,Input!$H$6,0)/Q259-0.000001)+1," ")</f>
        <v xml:space="preserve"> </v>
      </c>
      <c r="R195" s="74" t="str">
        <f ca="1">IFERROR(TRUNC(VLOOKUP(R$146,Input!$A$9:$J$48,Input!$H$6,0)/R259-0.000001)+1," ")</f>
        <v xml:space="preserve"> </v>
      </c>
      <c r="S195" s="74" t="str">
        <f ca="1">IFERROR(TRUNC(VLOOKUP(S$146,Input!$A$9:$J$48,Input!$H$6,0)/S259-0.000001)+1," ")</f>
        <v xml:space="preserve"> </v>
      </c>
      <c r="T195" s="74" t="str">
        <f ca="1">IFERROR(TRUNC(VLOOKUP(T$146,Input!$A$9:$J$48,Input!$H$6,0)/T259-0.000001)+1," ")</f>
        <v xml:space="preserve"> </v>
      </c>
      <c r="U195" s="74" t="str">
        <f ca="1">IFERROR(TRUNC(VLOOKUP(U$146,Input!$A$9:$J$48,Input!$H$6,0)/U259-0.000001)+1," ")</f>
        <v xml:space="preserve"> </v>
      </c>
      <c r="V195" s="74" t="str">
        <f ca="1">IFERROR(TRUNC(VLOOKUP(V$146,Input!$A$9:$J$48,Input!$H$6,0)/V259-0.000001)+1," ")</f>
        <v xml:space="preserve"> </v>
      </c>
      <c r="W195" s="74" t="str">
        <f ca="1">IFERROR(TRUNC(VLOOKUP(W$146,Input!$A$9:$J$48,Input!$H$6,0)/W259-0.000001)+1," ")</f>
        <v xml:space="preserve"> </v>
      </c>
      <c r="X195" s="74" t="str">
        <f ca="1">IFERROR(TRUNC(VLOOKUP(X$146,Input!$A$9:$J$48,Input!$H$6,0)/X259-0.000001)+1," ")</f>
        <v xml:space="preserve"> </v>
      </c>
      <c r="Y195" s="74" t="str">
        <f ca="1">IFERROR(TRUNC(VLOOKUP(Y$146,Input!$A$9:$J$48,Input!$H$6,0)/Y259-0.000001)+1," ")</f>
        <v xml:space="preserve"> </v>
      </c>
      <c r="Z195" s="74" t="str">
        <f ca="1">IFERROR(TRUNC(VLOOKUP(Z$146,Input!$A$9:$J$48,Input!$H$6,0)/Z259-0.000001)+1," ")</f>
        <v xml:space="preserve"> </v>
      </c>
      <c r="AA195" s="74" t="str">
        <f ca="1">IFERROR(TRUNC(VLOOKUP(AA$146,Input!$A$9:$J$48,Input!$H$6,0)/AA259-0.000001)+1," ")</f>
        <v xml:space="preserve"> </v>
      </c>
      <c r="AB195" s="74" t="str">
        <f ca="1">IFERROR(TRUNC(VLOOKUP(AB$146,Input!$A$9:$J$48,Input!$H$6,0)/AB259-0.000001)+1," ")</f>
        <v xml:space="preserve"> </v>
      </c>
      <c r="AC195" s="74" t="str">
        <f ca="1">IFERROR(TRUNC(VLOOKUP(AC$146,Input!$A$9:$J$48,Input!$H$6,0)/AC259-0.000001)+1," ")</f>
        <v xml:space="preserve"> </v>
      </c>
      <c r="AD195" s="74" t="str">
        <f ca="1">IFERROR(TRUNC(VLOOKUP(AD$146,Input!$A$9:$J$48,Input!$H$6,0)/AD259-0.000001)+1," ")</f>
        <v xml:space="preserve"> </v>
      </c>
      <c r="AE195" s="74" t="str">
        <f ca="1">IFERROR(TRUNC(VLOOKUP(AE$146,Input!$A$9:$J$48,Input!$H$6,0)/AE259-0.000001)+1," ")</f>
        <v xml:space="preserve"> </v>
      </c>
      <c r="AF195" s="74" t="str">
        <f ca="1">IFERROR(TRUNC(VLOOKUP(AF$146,Input!$A$9:$J$48,Input!$H$6,0)/AF259-0.000001)+1," ")</f>
        <v xml:space="preserve"> </v>
      </c>
      <c r="AG195" s="74" t="str">
        <f ca="1">IFERROR(TRUNC(VLOOKUP(AG$146,Input!$A$9:$J$48,Input!$H$6,0)/AG259-0.000001)+1," ")</f>
        <v xml:space="preserve"> </v>
      </c>
      <c r="AH195" s="74" t="str">
        <f ca="1">IFERROR(TRUNC(VLOOKUP(AH$146,Input!$A$9:$J$48,Input!$H$6,0)/AH259-0.000001)+1," ")</f>
        <v xml:space="preserve"> </v>
      </c>
      <c r="AI195" s="74" t="str">
        <f ca="1">IFERROR(TRUNC(VLOOKUP(AI$146,Input!$A$9:$J$48,Input!$H$6,0)/AI259-0.000001)+1," ")</f>
        <v xml:space="preserve"> </v>
      </c>
      <c r="AJ195" s="74" t="str">
        <f ca="1">IFERROR(TRUNC(VLOOKUP(AJ$146,Input!$A$9:$J$48,Input!$H$6,0)/AJ259-0.000001)+1," ")</f>
        <v xml:space="preserve"> </v>
      </c>
      <c r="AK195" s="74" t="str">
        <f ca="1">IFERROR(TRUNC(VLOOKUP(AK$146,Input!$A$9:$J$48,Input!$H$6,0)/AK259-0.000001)+1," ")</f>
        <v xml:space="preserve"> </v>
      </c>
      <c r="AL195" s="74" t="str">
        <f ca="1">IFERROR(TRUNC(VLOOKUP(AL$146,Input!$A$9:$J$48,Input!$H$6,0)/AL259-0.000001)+1," ")</f>
        <v xml:space="preserve"> </v>
      </c>
      <c r="AM195" s="74" t="str">
        <f ca="1">IFERROR(TRUNC(VLOOKUP(AM$146,Input!$A$9:$J$48,Input!$H$6,0)/AM259-0.000001)+1," ")</f>
        <v xml:space="preserve"> </v>
      </c>
      <c r="AN195" s="74" t="str">
        <f ca="1">IFERROR(TRUNC(VLOOKUP(AN$146,Input!$A$9:$J$48,Input!$H$6,0)/AN259-0.000001)+1," ")</f>
        <v xml:space="preserve"> </v>
      </c>
      <c r="AO195" s="74" t="str">
        <f ca="1">IFERROR(TRUNC(VLOOKUP(AO$146,Input!$A$9:$J$48,Input!$H$6,0)/AO259-0.000001)+1," ")</f>
        <v xml:space="preserve"> </v>
      </c>
      <c r="AP195" s="74" t="str">
        <f ca="1">IFERROR(TRUNC(VLOOKUP(AP$146,Input!$A$9:$J$48,Input!$H$6,0)/AP259-0.000001)+1," ")</f>
        <v xml:space="preserve"> </v>
      </c>
      <c r="AQ195" s="74" t="str">
        <f ca="1">IFERROR(TRUNC(VLOOKUP(AQ$146,Input!$A$9:$J$48,Input!$H$6,0)/AQ259-0.000001)+1," ")</f>
        <v xml:space="preserve"> </v>
      </c>
      <c r="AR195" s="74" t="str">
        <f ca="1">IFERROR(TRUNC(VLOOKUP(AR$146,Input!$A$9:$J$48,Input!$H$6,0)/AR259-0.000001)+1," ")</f>
        <v xml:space="preserve"> </v>
      </c>
      <c r="AS195" s="74" t="str">
        <f ca="1">IFERROR(TRUNC(VLOOKUP(AS$146,Input!$A$9:$J$48,Input!$H$6,0)/AS259-0.000001)+1," ")</f>
        <v xml:space="preserve"> </v>
      </c>
    </row>
    <row r="196" spans="4:45">
      <c r="D196" s="74">
        <v>50</v>
      </c>
      <c r="E196" s="135">
        <f t="shared" si="17"/>
        <v>0</v>
      </c>
      <c r="F196" s="74" t="str">
        <f ca="1">IFERROR(TRUNC(VLOOKUP(F$146,Input!$A$9:$J$48,Input!$H$6,0)/F260-0.000001)+1," ")</f>
        <v xml:space="preserve"> </v>
      </c>
      <c r="G196" s="74" t="str">
        <f ca="1">IFERROR(TRUNC(VLOOKUP(G$146,Input!$A$9:$J$48,Input!$H$6,0)/G260-0.000001)+1," ")</f>
        <v xml:space="preserve"> </v>
      </c>
      <c r="H196" s="74" t="str">
        <f ca="1">IFERROR(TRUNC(VLOOKUP(H$146,Input!$A$9:$J$48,Input!$H$6,0)/H260-0.000001)+1," ")</f>
        <v xml:space="preserve"> </v>
      </c>
      <c r="I196" s="74" t="str">
        <f ca="1">IFERROR(TRUNC(VLOOKUP(I$146,Input!$A$9:$J$48,Input!$H$6,0)/I260-0.000001)+1," ")</f>
        <v xml:space="preserve"> </v>
      </c>
      <c r="J196" s="74" t="str">
        <f ca="1">IFERROR(TRUNC(VLOOKUP(J$146,Input!$A$9:$J$48,Input!$H$6,0)/J260-0.000001)+1," ")</f>
        <v xml:space="preserve"> </v>
      </c>
      <c r="K196" s="74" t="str">
        <f ca="1">IFERROR(TRUNC(VLOOKUP(K$146,Input!$A$9:$J$48,Input!$H$6,0)/K260-0.000001)+1," ")</f>
        <v xml:space="preserve"> </v>
      </c>
      <c r="L196" s="74" t="str">
        <f ca="1">IFERROR(TRUNC(VLOOKUP(L$146,Input!$A$9:$J$48,Input!$H$6,0)/L260-0.000001)+1," ")</f>
        <v xml:space="preserve"> </v>
      </c>
      <c r="M196" s="74" t="str">
        <f ca="1">IFERROR(TRUNC(VLOOKUP(M$146,Input!$A$9:$J$48,Input!$H$6,0)/M260-0.000001)+1," ")</f>
        <v xml:space="preserve"> </v>
      </c>
      <c r="N196" s="74" t="str">
        <f ca="1">IFERROR(TRUNC(VLOOKUP(N$146,Input!$A$9:$J$48,Input!$H$6,0)/N260-0.000001)+1," ")</f>
        <v xml:space="preserve"> </v>
      </c>
      <c r="O196" s="74" t="str">
        <f ca="1">IFERROR(TRUNC(VLOOKUP(O$146,Input!$A$9:$J$48,Input!$H$6,0)/O260-0.000001)+1," ")</f>
        <v xml:space="preserve"> </v>
      </c>
      <c r="P196" s="74" t="str">
        <f ca="1">IFERROR(TRUNC(VLOOKUP(P$146,Input!$A$9:$J$48,Input!$H$6,0)/P260-0.000001)+1," ")</f>
        <v xml:space="preserve"> </v>
      </c>
      <c r="Q196" s="74" t="str">
        <f ca="1">IFERROR(TRUNC(VLOOKUP(Q$146,Input!$A$9:$J$48,Input!$H$6,0)/Q260-0.000001)+1," ")</f>
        <v xml:space="preserve"> </v>
      </c>
      <c r="R196" s="74" t="str">
        <f ca="1">IFERROR(TRUNC(VLOOKUP(R$146,Input!$A$9:$J$48,Input!$H$6,0)/R260-0.000001)+1," ")</f>
        <v xml:space="preserve"> </v>
      </c>
      <c r="S196" s="74" t="str">
        <f ca="1">IFERROR(TRUNC(VLOOKUP(S$146,Input!$A$9:$J$48,Input!$H$6,0)/S260-0.000001)+1," ")</f>
        <v xml:space="preserve"> </v>
      </c>
      <c r="T196" s="74" t="str">
        <f ca="1">IFERROR(TRUNC(VLOOKUP(T$146,Input!$A$9:$J$48,Input!$H$6,0)/T260-0.000001)+1," ")</f>
        <v xml:space="preserve"> </v>
      </c>
      <c r="U196" s="74" t="str">
        <f ca="1">IFERROR(TRUNC(VLOOKUP(U$146,Input!$A$9:$J$48,Input!$H$6,0)/U260-0.000001)+1," ")</f>
        <v xml:space="preserve"> </v>
      </c>
      <c r="V196" s="74" t="str">
        <f ca="1">IFERROR(TRUNC(VLOOKUP(V$146,Input!$A$9:$J$48,Input!$H$6,0)/V260-0.000001)+1," ")</f>
        <v xml:space="preserve"> </v>
      </c>
      <c r="W196" s="74" t="str">
        <f ca="1">IFERROR(TRUNC(VLOOKUP(W$146,Input!$A$9:$J$48,Input!$H$6,0)/W260-0.000001)+1," ")</f>
        <v xml:space="preserve"> </v>
      </c>
      <c r="X196" s="74" t="str">
        <f ca="1">IFERROR(TRUNC(VLOOKUP(X$146,Input!$A$9:$J$48,Input!$H$6,0)/X260-0.000001)+1," ")</f>
        <v xml:space="preserve"> </v>
      </c>
      <c r="Y196" s="74" t="str">
        <f ca="1">IFERROR(TRUNC(VLOOKUP(Y$146,Input!$A$9:$J$48,Input!$H$6,0)/Y260-0.000001)+1," ")</f>
        <v xml:space="preserve"> </v>
      </c>
      <c r="Z196" s="74" t="str">
        <f ca="1">IFERROR(TRUNC(VLOOKUP(Z$146,Input!$A$9:$J$48,Input!$H$6,0)/Z260-0.000001)+1," ")</f>
        <v xml:space="preserve"> </v>
      </c>
      <c r="AA196" s="74" t="str">
        <f ca="1">IFERROR(TRUNC(VLOOKUP(AA$146,Input!$A$9:$J$48,Input!$H$6,0)/AA260-0.000001)+1," ")</f>
        <v xml:space="preserve"> </v>
      </c>
      <c r="AB196" s="74" t="str">
        <f ca="1">IFERROR(TRUNC(VLOOKUP(AB$146,Input!$A$9:$J$48,Input!$H$6,0)/AB260-0.000001)+1," ")</f>
        <v xml:space="preserve"> </v>
      </c>
      <c r="AC196" s="74" t="str">
        <f ca="1">IFERROR(TRUNC(VLOOKUP(AC$146,Input!$A$9:$J$48,Input!$H$6,0)/AC260-0.000001)+1," ")</f>
        <v xml:space="preserve"> </v>
      </c>
      <c r="AD196" s="74" t="str">
        <f ca="1">IFERROR(TRUNC(VLOOKUP(AD$146,Input!$A$9:$J$48,Input!$H$6,0)/AD260-0.000001)+1," ")</f>
        <v xml:space="preserve"> </v>
      </c>
      <c r="AE196" s="74" t="str">
        <f ca="1">IFERROR(TRUNC(VLOOKUP(AE$146,Input!$A$9:$J$48,Input!$H$6,0)/AE260-0.000001)+1," ")</f>
        <v xml:space="preserve"> </v>
      </c>
      <c r="AF196" s="74" t="str">
        <f ca="1">IFERROR(TRUNC(VLOOKUP(AF$146,Input!$A$9:$J$48,Input!$H$6,0)/AF260-0.000001)+1," ")</f>
        <v xml:space="preserve"> </v>
      </c>
      <c r="AG196" s="74" t="str">
        <f ca="1">IFERROR(TRUNC(VLOOKUP(AG$146,Input!$A$9:$J$48,Input!$H$6,0)/AG260-0.000001)+1," ")</f>
        <v xml:space="preserve"> </v>
      </c>
      <c r="AH196" s="74" t="str">
        <f ca="1">IFERROR(TRUNC(VLOOKUP(AH$146,Input!$A$9:$J$48,Input!$H$6,0)/AH260-0.000001)+1," ")</f>
        <v xml:space="preserve"> </v>
      </c>
      <c r="AI196" s="74" t="str">
        <f ca="1">IFERROR(TRUNC(VLOOKUP(AI$146,Input!$A$9:$J$48,Input!$H$6,0)/AI260-0.000001)+1," ")</f>
        <v xml:space="preserve"> </v>
      </c>
      <c r="AJ196" s="74" t="str">
        <f ca="1">IFERROR(TRUNC(VLOOKUP(AJ$146,Input!$A$9:$J$48,Input!$H$6,0)/AJ260-0.000001)+1," ")</f>
        <v xml:space="preserve"> </v>
      </c>
      <c r="AK196" s="74" t="str">
        <f ca="1">IFERROR(TRUNC(VLOOKUP(AK$146,Input!$A$9:$J$48,Input!$H$6,0)/AK260-0.000001)+1," ")</f>
        <v xml:space="preserve"> </v>
      </c>
      <c r="AL196" s="74" t="str">
        <f ca="1">IFERROR(TRUNC(VLOOKUP(AL$146,Input!$A$9:$J$48,Input!$H$6,0)/AL260-0.000001)+1," ")</f>
        <v xml:space="preserve"> </v>
      </c>
      <c r="AM196" s="74" t="str">
        <f ca="1">IFERROR(TRUNC(VLOOKUP(AM$146,Input!$A$9:$J$48,Input!$H$6,0)/AM260-0.000001)+1," ")</f>
        <v xml:space="preserve"> </v>
      </c>
      <c r="AN196" s="74" t="str">
        <f ca="1">IFERROR(TRUNC(VLOOKUP(AN$146,Input!$A$9:$J$48,Input!$H$6,0)/AN260-0.000001)+1," ")</f>
        <v xml:space="preserve"> </v>
      </c>
      <c r="AO196" s="74" t="str">
        <f ca="1">IFERROR(TRUNC(VLOOKUP(AO$146,Input!$A$9:$J$48,Input!$H$6,0)/AO260-0.000001)+1," ")</f>
        <v xml:space="preserve"> </v>
      </c>
      <c r="AP196" s="74" t="str">
        <f ca="1">IFERROR(TRUNC(VLOOKUP(AP$146,Input!$A$9:$J$48,Input!$H$6,0)/AP260-0.000001)+1," ")</f>
        <v xml:space="preserve"> </v>
      </c>
      <c r="AQ196" s="74" t="str">
        <f ca="1">IFERROR(TRUNC(VLOOKUP(AQ$146,Input!$A$9:$J$48,Input!$H$6,0)/AQ260-0.000001)+1," ")</f>
        <v xml:space="preserve"> </v>
      </c>
      <c r="AR196" s="74" t="str">
        <f ca="1">IFERROR(TRUNC(VLOOKUP(AR$146,Input!$A$9:$J$48,Input!$H$6,0)/AR260-0.000001)+1," ")</f>
        <v xml:space="preserve"> </v>
      </c>
      <c r="AS196" s="74" t="str">
        <f ca="1">IFERROR(TRUNC(VLOOKUP(AS$146,Input!$A$9:$J$48,Input!$H$6,0)/AS260-0.000001)+1," ")</f>
        <v xml:space="preserve"> </v>
      </c>
    </row>
    <row r="197" spans="4:45">
      <c r="D197" s="74">
        <v>51</v>
      </c>
      <c r="E197" s="135">
        <f t="shared" si="17"/>
        <v>0</v>
      </c>
      <c r="F197" s="74" t="str">
        <f ca="1">IFERROR(TRUNC(VLOOKUP(F$146,Input!$A$9:$J$48,Input!$H$6,0)/F261-0.000001)+1," ")</f>
        <v xml:space="preserve"> </v>
      </c>
      <c r="G197" s="74" t="str">
        <f ca="1">IFERROR(TRUNC(VLOOKUP(G$146,Input!$A$9:$J$48,Input!$H$6,0)/G261-0.000001)+1," ")</f>
        <v xml:space="preserve"> </v>
      </c>
      <c r="H197" s="74" t="str">
        <f ca="1">IFERROR(TRUNC(VLOOKUP(H$146,Input!$A$9:$J$48,Input!$H$6,0)/H261-0.000001)+1," ")</f>
        <v xml:space="preserve"> </v>
      </c>
      <c r="I197" s="74" t="str">
        <f ca="1">IFERROR(TRUNC(VLOOKUP(I$146,Input!$A$9:$J$48,Input!$H$6,0)/I261-0.000001)+1," ")</f>
        <v xml:space="preserve"> </v>
      </c>
      <c r="J197" s="74" t="str">
        <f ca="1">IFERROR(TRUNC(VLOOKUP(J$146,Input!$A$9:$J$48,Input!$H$6,0)/J261-0.000001)+1," ")</f>
        <v xml:space="preserve"> </v>
      </c>
      <c r="K197" s="74" t="str">
        <f ca="1">IFERROR(TRUNC(VLOOKUP(K$146,Input!$A$9:$J$48,Input!$H$6,0)/K261-0.000001)+1," ")</f>
        <v xml:space="preserve"> </v>
      </c>
      <c r="L197" s="74" t="str">
        <f ca="1">IFERROR(TRUNC(VLOOKUP(L$146,Input!$A$9:$J$48,Input!$H$6,0)/L261-0.000001)+1," ")</f>
        <v xml:space="preserve"> </v>
      </c>
      <c r="M197" s="74" t="str">
        <f ca="1">IFERROR(TRUNC(VLOOKUP(M$146,Input!$A$9:$J$48,Input!$H$6,0)/M261-0.000001)+1," ")</f>
        <v xml:space="preserve"> </v>
      </c>
      <c r="N197" s="74" t="str">
        <f ca="1">IFERROR(TRUNC(VLOOKUP(N$146,Input!$A$9:$J$48,Input!$H$6,0)/N261-0.000001)+1," ")</f>
        <v xml:space="preserve"> </v>
      </c>
      <c r="O197" s="74" t="str">
        <f ca="1">IFERROR(TRUNC(VLOOKUP(O$146,Input!$A$9:$J$48,Input!$H$6,0)/O261-0.000001)+1," ")</f>
        <v xml:space="preserve"> </v>
      </c>
      <c r="P197" s="74" t="str">
        <f ca="1">IFERROR(TRUNC(VLOOKUP(P$146,Input!$A$9:$J$48,Input!$H$6,0)/P261-0.000001)+1," ")</f>
        <v xml:space="preserve"> </v>
      </c>
      <c r="Q197" s="74" t="str">
        <f ca="1">IFERROR(TRUNC(VLOOKUP(Q$146,Input!$A$9:$J$48,Input!$H$6,0)/Q261-0.000001)+1," ")</f>
        <v xml:space="preserve"> </v>
      </c>
      <c r="R197" s="74" t="str">
        <f ca="1">IFERROR(TRUNC(VLOOKUP(R$146,Input!$A$9:$J$48,Input!$H$6,0)/R261-0.000001)+1," ")</f>
        <v xml:space="preserve"> </v>
      </c>
      <c r="S197" s="74" t="str">
        <f ca="1">IFERROR(TRUNC(VLOOKUP(S$146,Input!$A$9:$J$48,Input!$H$6,0)/S261-0.000001)+1," ")</f>
        <v xml:space="preserve"> </v>
      </c>
      <c r="T197" s="74" t="str">
        <f ca="1">IFERROR(TRUNC(VLOOKUP(T$146,Input!$A$9:$J$48,Input!$H$6,0)/T261-0.000001)+1," ")</f>
        <v xml:space="preserve"> </v>
      </c>
      <c r="U197" s="74" t="str">
        <f ca="1">IFERROR(TRUNC(VLOOKUP(U$146,Input!$A$9:$J$48,Input!$H$6,0)/U261-0.000001)+1," ")</f>
        <v xml:space="preserve"> </v>
      </c>
      <c r="V197" s="74" t="str">
        <f ca="1">IFERROR(TRUNC(VLOOKUP(V$146,Input!$A$9:$J$48,Input!$H$6,0)/V261-0.000001)+1," ")</f>
        <v xml:space="preserve"> </v>
      </c>
      <c r="W197" s="74" t="str">
        <f ca="1">IFERROR(TRUNC(VLOOKUP(W$146,Input!$A$9:$J$48,Input!$H$6,0)/W261-0.000001)+1," ")</f>
        <v xml:space="preserve"> </v>
      </c>
      <c r="X197" s="74" t="str">
        <f ca="1">IFERROR(TRUNC(VLOOKUP(X$146,Input!$A$9:$J$48,Input!$H$6,0)/X261-0.000001)+1," ")</f>
        <v xml:space="preserve"> </v>
      </c>
      <c r="Y197" s="74" t="str">
        <f ca="1">IFERROR(TRUNC(VLOOKUP(Y$146,Input!$A$9:$J$48,Input!$H$6,0)/Y261-0.000001)+1," ")</f>
        <v xml:space="preserve"> </v>
      </c>
      <c r="Z197" s="74" t="str">
        <f ca="1">IFERROR(TRUNC(VLOOKUP(Z$146,Input!$A$9:$J$48,Input!$H$6,0)/Z261-0.000001)+1," ")</f>
        <v xml:space="preserve"> </v>
      </c>
      <c r="AA197" s="74" t="str">
        <f ca="1">IFERROR(TRUNC(VLOOKUP(AA$146,Input!$A$9:$J$48,Input!$H$6,0)/AA261-0.000001)+1," ")</f>
        <v xml:space="preserve"> </v>
      </c>
      <c r="AB197" s="74" t="str">
        <f ca="1">IFERROR(TRUNC(VLOOKUP(AB$146,Input!$A$9:$J$48,Input!$H$6,0)/AB261-0.000001)+1," ")</f>
        <v xml:space="preserve"> </v>
      </c>
      <c r="AC197" s="74" t="str">
        <f ca="1">IFERROR(TRUNC(VLOOKUP(AC$146,Input!$A$9:$J$48,Input!$H$6,0)/AC261-0.000001)+1," ")</f>
        <v xml:space="preserve"> </v>
      </c>
      <c r="AD197" s="74" t="str">
        <f ca="1">IFERROR(TRUNC(VLOOKUP(AD$146,Input!$A$9:$J$48,Input!$H$6,0)/AD261-0.000001)+1," ")</f>
        <v xml:space="preserve"> </v>
      </c>
      <c r="AE197" s="74" t="str">
        <f ca="1">IFERROR(TRUNC(VLOOKUP(AE$146,Input!$A$9:$J$48,Input!$H$6,0)/AE261-0.000001)+1," ")</f>
        <v xml:space="preserve"> </v>
      </c>
      <c r="AF197" s="74" t="str">
        <f ca="1">IFERROR(TRUNC(VLOOKUP(AF$146,Input!$A$9:$J$48,Input!$H$6,0)/AF261-0.000001)+1," ")</f>
        <v xml:space="preserve"> </v>
      </c>
      <c r="AG197" s="74" t="str">
        <f ca="1">IFERROR(TRUNC(VLOOKUP(AG$146,Input!$A$9:$J$48,Input!$H$6,0)/AG261-0.000001)+1," ")</f>
        <v xml:space="preserve"> </v>
      </c>
      <c r="AH197" s="74" t="str">
        <f ca="1">IFERROR(TRUNC(VLOOKUP(AH$146,Input!$A$9:$J$48,Input!$H$6,0)/AH261-0.000001)+1," ")</f>
        <v xml:space="preserve"> </v>
      </c>
      <c r="AI197" s="74" t="str">
        <f ca="1">IFERROR(TRUNC(VLOOKUP(AI$146,Input!$A$9:$J$48,Input!$H$6,0)/AI261-0.000001)+1," ")</f>
        <v xml:space="preserve"> </v>
      </c>
      <c r="AJ197" s="74" t="str">
        <f ca="1">IFERROR(TRUNC(VLOOKUP(AJ$146,Input!$A$9:$J$48,Input!$H$6,0)/AJ261-0.000001)+1," ")</f>
        <v xml:space="preserve"> </v>
      </c>
      <c r="AK197" s="74" t="str">
        <f ca="1">IFERROR(TRUNC(VLOOKUP(AK$146,Input!$A$9:$J$48,Input!$H$6,0)/AK261-0.000001)+1," ")</f>
        <v xml:space="preserve"> </v>
      </c>
      <c r="AL197" s="74" t="str">
        <f ca="1">IFERROR(TRUNC(VLOOKUP(AL$146,Input!$A$9:$J$48,Input!$H$6,0)/AL261-0.000001)+1," ")</f>
        <v xml:space="preserve"> </v>
      </c>
      <c r="AM197" s="74" t="str">
        <f ca="1">IFERROR(TRUNC(VLOOKUP(AM$146,Input!$A$9:$J$48,Input!$H$6,0)/AM261-0.000001)+1," ")</f>
        <v xml:space="preserve"> </v>
      </c>
      <c r="AN197" s="74" t="str">
        <f ca="1">IFERROR(TRUNC(VLOOKUP(AN$146,Input!$A$9:$J$48,Input!$H$6,0)/AN261-0.000001)+1," ")</f>
        <v xml:space="preserve"> </v>
      </c>
      <c r="AO197" s="74" t="str">
        <f ca="1">IFERROR(TRUNC(VLOOKUP(AO$146,Input!$A$9:$J$48,Input!$H$6,0)/AO261-0.000001)+1," ")</f>
        <v xml:space="preserve"> </v>
      </c>
      <c r="AP197" s="74" t="str">
        <f ca="1">IFERROR(TRUNC(VLOOKUP(AP$146,Input!$A$9:$J$48,Input!$H$6,0)/AP261-0.000001)+1," ")</f>
        <v xml:space="preserve"> </v>
      </c>
      <c r="AQ197" s="74" t="str">
        <f ca="1">IFERROR(TRUNC(VLOOKUP(AQ$146,Input!$A$9:$J$48,Input!$H$6,0)/AQ261-0.000001)+1," ")</f>
        <v xml:space="preserve"> </v>
      </c>
      <c r="AR197" s="74" t="str">
        <f ca="1">IFERROR(TRUNC(VLOOKUP(AR$146,Input!$A$9:$J$48,Input!$H$6,0)/AR261-0.000001)+1," ")</f>
        <v xml:space="preserve"> </v>
      </c>
      <c r="AS197" s="74" t="str">
        <f ca="1">IFERROR(TRUNC(VLOOKUP(AS$146,Input!$A$9:$J$48,Input!$H$6,0)/AS261-0.000001)+1," ")</f>
        <v xml:space="preserve"> </v>
      </c>
    </row>
    <row r="198" spans="4:45">
      <c r="D198" s="74">
        <v>52</v>
      </c>
      <c r="E198" s="135">
        <f t="shared" si="17"/>
        <v>0</v>
      </c>
      <c r="F198" s="74" t="str">
        <f ca="1">IFERROR(TRUNC(VLOOKUP(F$146,Input!$A$9:$J$48,Input!$H$6,0)/F262-0.000001)+1," ")</f>
        <v xml:space="preserve"> </v>
      </c>
      <c r="G198" s="74" t="str">
        <f ca="1">IFERROR(TRUNC(VLOOKUP(G$146,Input!$A$9:$J$48,Input!$H$6,0)/G262-0.000001)+1," ")</f>
        <v xml:space="preserve"> </v>
      </c>
      <c r="H198" s="74" t="str">
        <f ca="1">IFERROR(TRUNC(VLOOKUP(H$146,Input!$A$9:$J$48,Input!$H$6,0)/H262-0.000001)+1," ")</f>
        <v xml:space="preserve"> </v>
      </c>
      <c r="I198" s="74" t="str">
        <f ca="1">IFERROR(TRUNC(VLOOKUP(I$146,Input!$A$9:$J$48,Input!$H$6,0)/I262-0.000001)+1," ")</f>
        <v xml:space="preserve"> </v>
      </c>
      <c r="J198" s="74" t="str">
        <f ca="1">IFERROR(TRUNC(VLOOKUP(J$146,Input!$A$9:$J$48,Input!$H$6,0)/J262-0.000001)+1," ")</f>
        <v xml:space="preserve"> </v>
      </c>
      <c r="K198" s="74" t="str">
        <f ca="1">IFERROR(TRUNC(VLOOKUP(K$146,Input!$A$9:$J$48,Input!$H$6,0)/K262-0.000001)+1," ")</f>
        <v xml:space="preserve"> </v>
      </c>
      <c r="L198" s="74" t="str">
        <f ca="1">IFERROR(TRUNC(VLOOKUP(L$146,Input!$A$9:$J$48,Input!$H$6,0)/L262-0.000001)+1," ")</f>
        <v xml:space="preserve"> </v>
      </c>
      <c r="M198" s="74" t="str">
        <f ca="1">IFERROR(TRUNC(VLOOKUP(M$146,Input!$A$9:$J$48,Input!$H$6,0)/M262-0.000001)+1," ")</f>
        <v xml:space="preserve"> </v>
      </c>
      <c r="N198" s="74" t="str">
        <f ca="1">IFERROR(TRUNC(VLOOKUP(N$146,Input!$A$9:$J$48,Input!$H$6,0)/N262-0.000001)+1," ")</f>
        <v xml:space="preserve"> </v>
      </c>
      <c r="O198" s="74" t="str">
        <f ca="1">IFERROR(TRUNC(VLOOKUP(O$146,Input!$A$9:$J$48,Input!$H$6,0)/O262-0.000001)+1," ")</f>
        <v xml:space="preserve"> </v>
      </c>
      <c r="P198" s="74" t="str">
        <f ca="1">IFERROR(TRUNC(VLOOKUP(P$146,Input!$A$9:$J$48,Input!$H$6,0)/P262-0.000001)+1," ")</f>
        <v xml:space="preserve"> </v>
      </c>
      <c r="Q198" s="74" t="str">
        <f ca="1">IFERROR(TRUNC(VLOOKUP(Q$146,Input!$A$9:$J$48,Input!$H$6,0)/Q262-0.000001)+1," ")</f>
        <v xml:space="preserve"> </v>
      </c>
      <c r="R198" s="74" t="str">
        <f ca="1">IFERROR(TRUNC(VLOOKUP(R$146,Input!$A$9:$J$48,Input!$H$6,0)/R262-0.000001)+1," ")</f>
        <v xml:space="preserve"> </v>
      </c>
      <c r="S198" s="74" t="str">
        <f ca="1">IFERROR(TRUNC(VLOOKUP(S$146,Input!$A$9:$J$48,Input!$H$6,0)/S262-0.000001)+1," ")</f>
        <v xml:space="preserve"> </v>
      </c>
      <c r="T198" s="74" t="str">
        <f ca="1">IFERROR(TRUNC(VLOOKUP(T$146,Input!$A$9:$J$48,Input!$H$6,0)/T262-0.000001)+1," ")</f>
        <v xml:space="preserve"> </v>
      </c>
      <c r="U198" s="74" t="str">
        <f ca="1">IFERROR(TRUNC(VLOOKUP(U$146,Input!$A$9:$J$48,Input!$H$6,0)/U262-0.000001)+1," ")</f>
        <v xml:space="preserve"> </v>
      </c>
      <c r="V198" s="74" t="str">
        <f ca="1">IFERROR(TRUNC(VLOOKUP(V$146,Input!$A$9:$J$48,Input!$H$6,0)/V262-0.000001)+1," ")</f>
        <v xml:space="preserve"> </v>
      </c>
      <c r="W198" s="74" t="str">
        <f ca="1">IFERROR(TRUNC(VLOOKUP(W$146,Input!$A$9:$J$48,Input!$H$6,0)/W262-0.000001)+1," ")</f>
        <v xml:space="preserve"> </v>
      </c>
      <c r="X198" s="74" t="str">
        <f ca="1">IFERROR(TRUNC(VLOOKUP(X$146,Input!$A$9:$J$48,Input!$H$6,0)/X262-0.000001)+1," ")</f>
        <v xml:space="preserve"> </v>
      </c>
      <c r="Y198" s="74" t="str">
        <f ca="1">IFERROR(TRUNC(VLOOKUP(Y$146,Input!$A$9:$J$48,Input!$H$6,0)/Y262-0.000001)+1," ")</f>
        <v xml:space="preserve"> </v>
      </c>
      <c r="Z198" s="74" t="str">
        <f ca="1">IFERROR(TRUNC(VLOOKUP(Z$146,Input!$A$9:$J$48,Input!$H$6,0)/Z262-0.000001)+1," ")</f>
        <v xml:space="preserve"> </v>
      </c>
      <c r="AA198" s="74" t="str">
        <f ca="1">IFERROR(TRUNC(VLOOKUP(AA$146,Input!$A$9:$J$48,Input!$H$6,0)/AA262-0.000001)+1," ")</f>
        <v xml:space="preserve"> </v>
      </c>
      <c r="AB198" s="74" t="str">
        <f ca="1">IFERROR(TRUNC(VLOOKUP(AB$146,Input!$A$9:$J$48,Input!$H$6,0)/AB262-0.000001)+1," ")</f>
        <v xml:space="preserve"> </v>
      </c>
      <c r="AC198" s="74" t="str">
        <f ca="1">IFERROR(TRUNC(VLOOKUP(AC$146,Input!$A$9:$J$48,Input!$H$6,0)/AC262-0.000001)+1," ")</f>
        <v xml:space="preserve"> </v>
      </c>
      <c r="AD198" s="74" t="str">
        <f ca="1">IFERROR(TRUNC(VLOOKUP(AD$146,Input!$A$9:$J$48,Input!$H$6,0)/AD262-0.000001)+1," ")</f>
        <v xml:space="preserve"> </v>
      </c>
      <c r="AE198" s="74" t="str">
        <f ca="1">IFERROR(TRUNC(VLOOKUP(AE$146,Input!$A$9:$J$48,Input!$H$6,0)/AE262-0.000001)+1," ")</f>
        <v xml:space="preserve"> </v>
      </c>
      <c r="AF198" s="74" t="str">
        <f ca="1">IFERROR(TRUNC(VLOOKUP(AF$146,Input!$A$9:$J$48,Input!$H$6,0)/AF262-0.000001)+1," ")</f>
        <v xml:space="preserve"> </v>
      </c>
      <c r="AG198" s="74" t="str">
        <f ca="1">IFERROR(TRUNC(VLOOKUP(AG$146,Input!$A$9:$J$48,Input!$H$6,0)/AG262-0.000001)+1," ")</f>
        <v xml:space="preserve"> </v>
      </c>
      <c r="AH198" s="74" t="str">
        <f ca="1">IFERROR(TRUNC(VLOOKUP(AH$146,Input!$A$9:$J$48,Input!$H$6,0)/AH262-0.000001)+1," ")</f>
        <v xml:space="preserve"> </v>
      </c>
      <c r="AI198" s="74" t="str">
        <f ca="1">IFERROR(TRUNC(VLOOKUP(AI$146,Input!$A$9:$J$48,Input!$H$6,0)/AI262-0.000001)+1," ")</f>
        <v xml:space="preserve"> </v>
      </c>
      <c r="AJ198" s="74" t="str">
        <f ca="1">IFERROR(TRUNC(VLOOKUP(AJ$146,Input!$A$9:$J$48,Input!$H$6,0)/AJ262-0.000001)+1," ")</f>
        <v xml:space="preserve"> </v>
      </c>
      <c r="AK198" s="74" t="str">
        <f ca="1">IFERROR(TRUNC(VLOOKUP(AK$146,Input!$A$9:$J$48,Input!$H$6,0)/AK262-0.000001)+1," ")</f>
        <v xml:space="preserve"> </v>
      </c>
      <c r="AL198" s="74" t="str">
        <f ca="1">IFERROR(TRUNC(VLOOKUP(AL$146,Input!$A$9:$J$48,Input!$H$6,0)/AL262-0.000001)+1," ")</f>
        <v xml:space="preserve"> </v>
      </c>
      <c r="AM198" s="74" t="str">
        <f ca="1">IFERROR(TRUNC(VLOOKUP(AM$146,Input!$A$9:$J$48,Input!$H$6,0)/AM262-0.000001)+1," ")</f>
        <v xml:space="preserve"> </v>
      </c>
      <c r="AN198" s="74" t="str">
        <f ca="1">IFERROR(TRUNC(VLOOKUP(AN$146,Input!$A$9:$J$48,Input!$H$6,0)/AN262-0.000001)+1," ")</f>
        <v xml:space="preserve"> </v>
      </c>
      <c r="AO198" s="74" t="str">
        <f ca="1">IFERROR(TRUNC(VLOOKUP(AO$146,Input!$A$9:$J$48,Input!$H$6,0)/AO262-0.000001)+1," ")</f>
        <v xml:space="preserve"> </v>
      </c>
      <c r="AP198" s="74" t="str">
        <f ca="1">IFERROR(TRUNC(VLOOKUP(AP$146,Input!$A$9:$J$48,Input!$H$6,0)/AP262-0.000001)+1," ")</f>
        <v xml:space="preserve"> </v>
      </c>
      <c r="AQ198" s="74" t="str">
        <f ca="1">IFERROR(TRUNC(VLOOKUP(AQ$146,Input!$A$9:$J$48,Input!$H$6,0)/AQ262-0.000001)+1," ")</f>
        <v xml:space="preserve"> </v>
      </c>
      <c r="AR198" s="74" t="str">
        <f ca="1">IFERROR(TRUNC(VLOOKUP(AR$146,Input!$A$9:$J$48,Input!$H$6,0)/AR262-0.000001)+1," ")</f>
        <v xml:space="preserve"> </v>
      </c>
      <c r="AS198" s="74" t="str">
        <f ca="1">IFERROR(TRUNC(VLOOKUP(AS$146,Input!$A$9:$J$48,Input!$H$6,0)/AS262-0.000001)+1," ")</f>
        <v xml:space="preserve"> </v>
      </c>
    </row>
    <row r="199" spans="4:45">
      <c r="D199" s="74">
        <v>53</v>
      </c>
      <c r="E199" s="135">
        <f t="shared" si="17"/>
        <v>0</v>
      </c>
      <c r="F199" s="74" t="str">
        <f ca="1">IFERROR(TRUNC(VLOOKUP(F$146,Input!$A$9:$J$48,Input!$H$6,0)/F263-0.000001)+1," ")</f>
        <v xml:space="preserve"> </v>
      </c>
      <c r="G199" s="74" t="str">
        <f ca="1">IFERROR(TRUNC(VLOOKUP(G$146,Input!$A$9:$J$48,Input!$H$6,0)/G263-0.000001)+1," ")</f>
        <v xml:space="preserve"> </v>
      </c>
      <c r="H199" s="74" t="str">
        <f ca="1">IFERROR(TRUNC(VLOOKUP(H$146,Input!$A$9:$J$48,Input!$H$6,0)/H263-0.000001)+1," ")</f>
        <v xml:space="preserve"> </v>
      </c>
      <c r="I199" s="74" t="str">
        <f ca="1">IFERROR(TRUNC(VLOOKUP(I$146,Input!$A$9:$J$48,Input!$H$6,0)/I263-0.000001)+1," ")</f>
        <v xml:space="preserve"> </v>
      </c>
      <c r="J199" s="74" t="str">
        <f ca="1">IFERROR(TRUNC(VLOOKUP(J$146,Input!$A$9:$J$48,Input!$H$6,0)/J263-0.000001)+1," ")</f>
        <v xml:space="preserve"> </v>
      </c>
      <c r="K199" s="74" t="str">
        <f ca="1">IFERROR(TRUNC(VLOOKUP(K$146,Input!$A$9:$J$48,Input!$H$6,0)/K263-0.000001)+1," ")</f>
        <v xml:space="preserve"> </v>
      </c>
      <c r="L199" s="74" t="str">
        <f ca="1">IFERROR(TRUNC(VLOOKUP(L$146,Input!$A$9:$J$48,Input!$H$6,0)/L263-0.000001)+1," ")</f>
        <v xml:space="preserve"> </v>
      </c>
      <c r="M199" s="74" t="str">
        <f ca="1">IFERROR(TRUNC(VLOOKUP(M$146,Input!$A$9:$J$48,Input!$H$6,0)/M263-0.000001)+1," ")</f>
        <v xml:space="preserve"> </v>
      </c>
      <c r="N199" s="74" t="str">
        <f ca="1">IFERROR(TRUNC(VLOOKUP(N$146,Input!$A$9:$J$48,Input!$H$6,0)/N263-0.000001)+1," ")</f>
        <v xml:space="preserve"> </v>
      </c>
      <c r="O199" s="74" t="str">
        <f ca="1">IFERROR(TRUNC(VLOOKUP(O$146,Input!$A$9:$J$48,Input!$H$6,0)/O263-0.000001)+1," ")</f>
        <v xml:space="preserve"> </v>
      </c>
      <c r="P199" s="74" t="str">
        <f ca="1">IFERROR(TRUNC(VLOOKUP(P$146,Input!$A$9:$J$48,Input!$H$6,0)/P263-0.000001)+1," ")</f>
        <v xml:space="preserve"> </v>
      </c>
      <c r="Q199" s="74" t="str">
        <f ca="1">IFERROR(TRUNC(VLOOKUP(Q$146,Input!$A$9:$J$48,Input!$H$6,0)/Q263-0.000001)+1," ")</f>
        <v xml:space="preserve"> </v>
      </c>
      <c r="R199" s="74" t="str">
        <f ca="1">IFERROR(TRUNC(VLOOKUP(R$146,Input!$A$9:$J$48,Input!$H$6,0)/R263-0.000001)+1," ")</f>
        <v xml:space="preserve"> </v>
      </c>
      <c r="S199" s="74" t="str">
        <f ca="1">IFERROR(TRUNC(VLOOKUP(S$146,Input!$A$9:$J$48,Input!$H$6,0)/S263-0.000001)+1," ")</f>
        <v xml:space="preserve"> </v>
      </c>
      <c r="T199" s="74" t="str">
        <f ca="1">IFERROR(TRUNC(VLOOKUP(T$146,Input!$A$9:$J$48,Input!$H$6,0)/T263-0.000001)+1," ")</f>
        <v xml:space="preserve"> </v>
      </c>
      <c r="U199" s="74" t="str">
        <f ca="1">IFERROR(TRUNC(VLOOKUP(U$146,Input!$A$9:$J$48,Input!$H$6,0)/U263-0.000001)+1," ")</f>
        <v xml:space="preserve"> </v>
      </c>
      <c r="V199" s="74" t="str">
        <f ca="1">IFERROR(TRUNC(VLOOKUP(V$146,Input!$A$9:$J$48,Input!$H$6,0)/V263-0.000001)+1," ")</f>
        <v xml:space="preserve"> </v>
      </c>
      <c r="W199" s="74" t="str">
        <f ca="1">IFERROR(TRUNC(VLOOKUP(W$146,Input!$A$9:$J$48,Input!$H$6,0)/W263-0.000001)+1," ")</f>
        <v xml:space="preserve"> </v>
      </c>
      <c r="X199" s="74" t="str">
        <f ca="1">IFERROR(TRUNC(VLOOKUP(X$146,Input!$A$9:$J$48,Input!$H$6,0)/X263-0.000001)+1," ")</f>
        <v xml:space="preserve"> </v>
      </c>
      <c r="Y199" s="74" t="str">
        <f ca="1">IFERROR(TRUNC(VLOOKUP(Y$146,Input!$A$9:$J$48,Input!$H$6,0)/Y263-0.000001)+1," ")</f>
        <v xml:space="preserve"> </v>
      </c>
      <c r="Z199" s="74" t="str">
        <f ca="1">IFERROR(TRUNC(VLOOKUP(Z$146,Input!$A$9:$J$48,Input!$H$6,0)/Z263-0.000001)+1," ")</f>
        <v xml:space="preserve"> </v>
      </c>
      <c r="AA199" s="74" t="str">
        <f ca="1">IFERROR(TRUNC(VLOOKUP(AA$146,Input!$A$9:$J$48,Input!$H$6,0)/AA263-0.000001)+1," ")</f>
        <v xml:space="preserve"> </v>
      </c>
      <c r="AB199" s="74" t="str">
        <f ca="1">IFERROR(TRUNC(VLOOKUP(AB$146,Input!$A$9:$J$48,Input!$H$6,0)/AB263-0.000001)+1," ")</f>
        <v xml:space="preserve"> </v>
      </c>
      <c r="AC199" s="74" t="str">
        <f ca="1">IFERROR(TRUNC(VLOOKUP(AC$146,Input!$A$9:$J$48,Input!$H$6,0)/AC263-0.000001)+1," ")</f>
        <v xml:space="preserve"> </v>
      </c>
      <c r="AD199" s="74" t="str">
        <f ca="1">IFERROR(TRUNC(VLOOKUP(AD$146,Input!$A$9:$J$48,Input!$H$6,0)/AD263-0.000001)+1," ")</f>
        <v xml:space="preserve"> </v>
      </c>
      <c r="AE199" s="74" t="str">
        <f ca="1">IFERROR(TRUNC(VLOOKUP(AE$146,Input!$A$9:$J$48,Input!$H$6,0)/AE263-0.000001)+1," ")</f>
        <v xml:space="preserve"> </v>
      </c>
      <c r="AF199" s="74" t="str">
        <f ca="1">IFERROR(TRUNC(VLOOKUP(AF$146,Input!$A$9:$J$48,Input!$H$6,0)/AF263-0.000001)+1," ")</f>
        <v xml:space="preserve"> </v>
      </c>
      <c r="AG199" s="74" t="str">
        <f ca="1">IFERROR(TRUNC(VLOOKUP(AG$146,Input!$A$9:$J$48,Input!$H$6,0)/AG263-0.000001)+1," ")</f>
        <v xml:space="preserve"> </v>
      </c>
      <c r="AH199" s="74" t="str">
        <f ca="1">IFERROR(TRUNC(VLOOKUP(AH$146,Input!$A$9:$J$48,Input!$H$6,0)/AH263-0.000001)+1," ")</f>
        <v xml:space="preserve"> </v>
      </c>
      <c r="AI199" s="74" t="str">
        <f ca="1">IFERROR(TRUNC(VLOOKUP(AI$146,Input!$A$9:$J$48,Input!$H$6,0)/AI263-0.000001)+1," ")</f>
        <v xml:space="preserve"> </v>
      </c>
      <c r="AJ199" s="74" t="str">
        <f ca="1">IFERROR(TRUNC(VLOOKUP(AJ$146,Input!$A$9:$J$48,Input!$H$6,0)/AJ263-0.000001)+1," ")</f>
        <v xml:space="preserve"> </v>
      </c>
      <c r="AK199" s="74" t="str">
        <f ca="1">IFERROR(TRUNC(VLOOKUP(AK$146,Input!$A$9:$J$48,Input!$H$6,0)/AK263-0.000001)+1," ")</f>
        <v xml:space="preserve"> </v>
      </c>
      <c r="AL199" s="74" t="str">
        <f ca="1">IFERROR(TRUNC(VLOOKUP(AL$146,Input!$A$9:$J$48,Input!$H$6,0)/AL263-0.000001)+1," ")</f>
        <v xml:space="preserve"> </v>
      </c>
      <c r="AM199" s="74" t="str">
        <f ca="1">IFERROR(TRUNC(VLOOKUP(AM$146,Input!$A$9:$J$48,Input!$H$6,0)/AM263-0.000001)+1," ")</f>
        <v xml:space="preserve"> </v>
      </c>
      <c r="AN199" s="74" t="str">
        <f ca="1">IFERROR(TRUNC(VLOOKUP(AN$146,Input!$A$9:$J$48,Input!$H$6,0)/AN263-0.000001)+1," ")</f>
        <v xml:space="preserve"> </v>
      </c>
      <c r="AO199" s="74" t="str">
        <f ca="1">IFERROR(TRUNC(VLOOKUP(AO$146,Input!$A$9:$J$48,Input!$H$6,0)/AO263-0.000001)+1," ")</f>
        <v xml:space="preserve"> </v>
      </c>
      <c r="AP199" s="74" t="str">
        <f ca="1">IFERROR(TRUNC(VLOOKUP(AP$146,Input!$A$9:$J$48,Input!$H$6,0)/AP263-0.000001)+1," ")</f>
        <v xml:space="preserve"> </v>
      </c>
      <c r="AQ199" s="74" t="str">
        <f ca="1">IFERROR(TRUNC(VLOOKUP(AQ$146,Input!$A$9:$J$48,Input!$H$6,0)/AQ263-0.000001)+1," ")</f>
        <v xml:space="preserve"> </v>
      </c>
      <c r="AR199" s="74" t="str">
        <f ca="1">IFERROR(TRUNC(VLOOKUP(AR$146,Input!$A$9:$J$48,Input!$H$6,0)/AR263-0.000001)+1," ")</f>
        <v xml:space="preserve"> </v>
      </c>
      <c r="AS199" s="74" t="str">
        <f ca="1">IFERROR(TRUNC(VLOOKUP(AS$146,Input!$A$9:$J$48,Input!$H$6,0)/AS263-0.000001)+1," ")</f>
        <v xml:space="preserve"> </v>
      </c>
    </row>
    <row r="200" spans="4:45">
      <c r="D200" s="74">
        <v>54</v>
      </c>
      <c r="E200" s="135">
        <f t="shared" si="17"/>
        <v>0</v>
      </c>
      <c r="F200" s="74" t="str">
        <f ca="1">IFERROR(TRUNC(VLOOKUP(F$146,Input!$A$9:$J$48,Input!$H$6,0)/F264-0.000001)+1," ")</f>
        <v xml:space="preserve"> </v>
      </c>
      <c r="G200" s="74" t="str">
        <f ca="1">IFERROR(TRUNC(VLOOKUP(G$146,Input!$A$9:$J$48,Input!$H$6,0)/G264-0.000001)+1," ")</f>
        <v xml:space="preserve"> </v>
      </c>
      <c r="H200" s="74" t="str">
        <f ca="1">IFERROR(TRUNC(VLOOKUP(H$146,Input!$A$9:$J$48,Input!$H$6,0)/H264-0.000001)+1," ")</f>
        <v xml:space="preserve"> </v>
      </c>
      <c r="I200" s="74" t="str">
        <f ca="1">IFERROR(TRUNC(VLOOKUP(I$146,Input!$A$9:$J$48,Input!$H$6,0)/I264-0.000001)+1," ")</f>
        <v xml:space="preserve"> </v>
      </c>
      <c r="J200" s="74" t="str">
        <f ca="1">IFERROR(TRUNC(VLOOKUP(J$146,Input!$A$9:$J$48,Input!$H$6,0)/J264-0.000001)+1," ")</f>
        <v xml:space="preserve"> </v>
      </c>
      <c r="K200" s="74" t="str">
        <f ca="1">IFERROR(TRUNC(VLOOKUP(K$146,Input!$A$9:$J$48,Input!$H$6,0)/K264-0.000001)+1," ")</f>
        <v xml:space="preserve"> </v>
      </c>
      <c r="L200" s="74" t="str">
        <f ca="1">IFERROR(TRUNC(VLOOKUP(L$146,Input!$A$9:$J$48,Input!$H$6,0)/L264-0.000001)+1," ")</f>
        <v xml:space="preserve"> </v>
      </c>
      <c r="M200" s="74" t="str">
        <f ca="1">IFERROR(TRUNC(VLOOKUP(M$146,Input!$A$9:$J$48,Input!$H$6,0)/M264-0.000001)+1," ")</f>
        <v xml:space="preserve"> </v>
      </c>
      <c r="N200" s="74" t="str">
        <f ca="1">IFERROR(TRUNC(VLOOKUP(N$146,Input!$A$9:$J$48,Input!$H$6,0)/N264-0.000001)+1," ")</f>
        <v xml:space="preserve"> </v>
      </c>
      <c r="O200" s="74" t="str">
        <f ca="1">IFERROR(TRUNC(VLOOKUP(O$146,Input!$A$9:$J$48,Input!$H$6,0)/O264-0.000001)+1," ")</f>
        <v xml:space="preserve"> </v>
      </c>
      <c r="P200" s="74" t="str">
        <f ca="1">IFERROR(TRUNC(VLOOKUP(P$146,Input!$A$9:$J$48,Input!$H$6,0)/P264-0.000001)+1," ")</f>
        <v xml:space="preserve"> </v>
      </c>
      <c r="Q200" s="74" t="str">
        <f ca="1">IFERROR(TRUNC(VLOOKUP(Q$146,Input!$A$9:$J$48,Input!$H$6,0)/Q264-0.000001)+1," ")</f>
        <v xml:space="preserve"> </v>
      </c>
      <c r="R200" s="74" t="str">
        <f ca="1">IFERROR(TRUNC(VLOOKUP(R$146,Input!$A$9:$J$48,Input!$H$6,0)/R264-0.000001)+1," ")</f>
        <v xml:space="preserve"> </v>
      </c>
      <c r="S200" s="74" t="str">
        <f ca="1">IFERROR(TRUNC(VLOOKUP(S$146,Input!$A$9:$J$48,Input!$H$6,0)/S264-0.000001)+1," ")</f>
        <v xml:space="preserve"> </v>
      </c>
      <c r="T200" s="74" t="str">
        <f ca="1">IFERROR(TRUNC(VLOOKUP(T$146,Input!$A$9:$J$48,Input!$H$6,0)/T264-0.000001)+1," ")</f>
        <v xml:space="preserve"> </v>
      </c>
      <c r="U200" s="74" t="str">
        <f ca="1">IFERROR(TRUNC(VLOOKUP(U$146,Input!$A$9:$J$48,Input!$H$6,0)/U264-0.000001)+1," ")</f>
        <v xml:space="preserve"> </v>
      </c>
      <c r="V200" s="74" t="str">
        <f ca="1">IFERROR(TRUNC(VLOOKUP(V$146,Input!$A$9:$J$48,Input!$H$6,0)/V264-0.000001)+1," ")</f>
        <v xml:space="preserve"> </v>
      </c>
      <c r="W200" s="74" t="str">
        <f ca="1">IFERROR(TRUNC(VLOOKUP(W$146,Input!$A$9:$J$48,Input!$H$6,0)/W264-0.000001)+1," ")</f>
        <v xml:space="preserve"> </v>
      </c>
      <c r="X200" s="74" t="str">
        <f ca="1">IFERROR(TRUNC(VLOOKUP(X$146,Input!$A$9:$J$48,Input!$H$6,0)/X264-0.000001)+1," ")</f>
        <v xml:space="preserve"> </v>
      </c>
      <c r="Y200" s="74" t="str">
        <f ca="1">IFERROR(TRUNC(VLOOKUP(Y$146,Input!$A$9:$J$48,Input!$H$6,0)/Y264-0.000001)+1," ")</f>
        <v xml:space="preserve"> </v>
      </c>
      <c r="Z200" s="74" t="str">
        <f ca="1">IFERROR(TRUNC(VLOOKUP(Z$146,Input!$A$9:$J$48,Input!$H$6,0)/Z264-0.000001)+1," ")</f>
        <v xml:space="preserve"> </v>
      </c>
      <c r="AA200" s="74" t="str">
        <f ca="1">IFERROR(TRUNC(VLOOKUP(AA$146,Input!$A$9:$J$48,Input!$H$6,0)/AA264-0.000001)+1," ")</f>
        <v xml:space="preserve"> </v>
      </c>
      <c r="AB200" s="74" t="str">
        <f ca="1">IFERROR(TRUNC(VLOOKUP(AB$146,Input!$A$9:$J$48,Input!$H$6,0)/AB264-0.000001)+1," ")</f>
        <v xml:space="preserve"> </v>
      </c>
      <c r="AC200" s="74" t="str">
        <f ca="1">IFERROR(TRUNC(VLOOKUP(AC$146,Input!$A$9:$J$48,Input!$H$6,0)/AC264-0.000001)+1," ")</f>
        <v xml:space="preserve"> </v>
      </c>
      <c r="AD200" s="74" t="str">
        <f ca="1">IFERROR(TRUNC(VLOOKUP(AD$146,Input!$A$9:$J$48,Input!$H$6,0)/AD264-0.000001)+1," ")</f>
        <v xml:space="preserve"> </v>
      </c>
      <c r="AE200" s="74" t="str">
        <f ca="1">IFERROR(TRUNC(VLOOKUP(AE$146,Input!$A$9:$J$48,Input!$H$6,0)/AE264-0.000001)+1," ")</f>
        <v xml:space="preserve"> </v>
      </c>
      <c r="AF200" s="74" t="str">
        <f ca="1">IFERROR(TRUNC(VLOOKUP(AF$146,Input!$A$9:$J$48,Input!$H$6,0)/AF264-0.000001)+1," ")</f>
        <v xml:space="preserve"> </v>
      </c>
      <c r="AG200" s="74" t="str">
        <f ca="1">IFERROR(TRUNC(VLOOKUP(AG$146,Input!$A$9:$J$48,Input!$H$6,0)/AG264-0.000001)+1," ")</f>
        <v xml:space="preserve"> </v>
      </c>
      <c r="AH200" s="74" t="str">
        <f ca="1">IFERROR(TRUNC(VLOOKUP(AH$146,Input!$A$9:$J$48,Input!$H$6,0)/AH264-0.000001)+1," ")</f>
        <v xml:space="preserve"> </v>
      </c>
      <c r="AI200" s="74" t="str">
        <f ca="1">IFERROR(TRUNC(VLOOKUP(AI$146,Input!$A$9:$J$48,Input!$H$6,0)/AI264-0.000001)+1," ")</f>
        <v xml:space="preserve"> </v>
      </c>
      <c r="AJ200" s="74" t="str">
        <f ca="1">IFERROR(TRUNC(VLOOKUP(AJ$146,Input!$A$9:$J$48,Input!$H$6,0)/AJ264-0.000001)+1," ")</f>
        <v xml:space="preserve"> </v>
      </c>
      <c r="AK200" s="74" t="str">
        <f ca="1">IFERROR(TRUNC(VLOOKUP(AK$146,Input!$A$9:$J$48,Input!$H$6,0)/AK264-0.000001)+1," ")</f>
        <v xml:space="preserve"> </v>
      </c>
      <c r="AL200" s="74" t="str">
        <f ca="1">IFERROR(TRUNC(VLOOKUP(AL$146,Input!$A$9:$J$48,Input!$H$6,0)/AL264-0.000001)+1," ")</f>
        <v xml:space="preserve"> </v>
      </c>
      <c r="AM200" s="74" t="str">
        <f ca="1">IFERROR(TRUNC(VLOOKUP(AM$146,Input!$A$9:$J$48,Input!$H$6,0)/AM264-0.000001)+1," ")</f>
        <v xml:space="preserve"> </v>
      </c>
      <c r="AN200" s="74" t="str">
        <f ca="1">IFERROR(TRUNC(VLOOKUP(AN$146,Input!$A$9:$J$48,Input!$H$6,0)/AN264-0.000001)+1," ")</f>
        <v xml:space="preserve"> </v>
      </c>
      <c r="AO200" s="74" t="str">
        <f ca="1">IFERROR(TRUNC(VLOOKUP(AO$146,Input!$A$9:$J$48,Input!$H$6,0)/AO264-0.000001)+1," ")</f>
        <v xml:space="preserve"> </v>
      </c>
      <c r="AP200" s="74" t="str">
        <f ca="1">IFERROR(TRUNC(VLOOKUP(AP$146,Input!$A$9:$J$48,Input!$H$6,0)/AP264-0.000001)+1," ")</f>
        <v xml:space="preserve"> </v>
      </c>
      <c r="AQ200" s="74" t="str">
        <f ca="1">IFERROR(TRUNC(VLOOKUP(AQ$146,Input!$A$9:$J$48,Input!$H$6,0)/AQ264-0.000001)+1," ")</f>
        <v xml:space="preserve"> </v>
      </c>
      <c r="AR200" s="74" t="str">
        <f ca="1">IFERROR(TRUNC(VLOOKUP(AR$146,Input!$A$9:$J$48,Input!$H$6,0)/AR264-0.000001)+1," ")</f>
        <v xml:space="preserve"> </v>
      </c>
      <c r="AS200" s="74" t="str">
        <f ca="1">IFERROR(TRUNC(VLOOKUP(AS$146,Input!$A$9:$J$48,Input!$H$6,0)/AS264-0.000001)+1," ")</f>
        <v xml:space="preserve"> </v>
      </c>
    </row>
    <row r="201" spans="4:45">
      <c r="D201" s="74">
        <v>55</v>
      </c>
      <c r="E201" s="135">
        <f t="shared" si="17"/>
        <v>0</v>
      </c>
      <c r="F201" s="74" t="str">
        <f ca="1">IFERROR(TRUNC(VLOOKUP(F$146,Input!$A$9:$J$48,Input!$H$6,0)/F265-0.000001)+1," ")</f>
        <v xml:space="preserve"> </v>
      </c>
      <c r="G201" s="74" t="str">
        <f ca="1">IFERROR(TRUNC(VLOOKUP(G$146,Input!$A$9:$J$48,Input!$H$6,0)/G265-0.000001)+1," ")</f>
        <v xml:space="preserve"> </v>
      </c>
      <c r="H201" s="74" t="str">
        <f ca="1">IFERROR(TRUNC(VLOOKUP(H$146,Input!$A$9:$J$48,Input!$H$6,0)/H265-0.000001)+1," ")</f>
        <v xml:space="preserve"> </v>
      </c>
      <c r="I201" s="74" t="str">
        <f ca="1">IFERROR(TRUNC(VLOOKUP(I$146,Input!$A$9:$J$48,Input!$H$6,0)/I265-0.000001)+1," ")</f>
        <v xml:space="preserve"> </v>
      </c>
      <c r="J201" s="74" t="str">
        <f ca="1">IFERROR(TRUNC(VLOOKUP(J$146,Input!$A$9:$J$48,Input!$H$6,0)/J265-0.000001)+1," ")</f>
        <v xml:space="preserve"> </v>
      </c>
      <c r="K201" s="74" t="str">
        <f ca="1">IFERROR(TRUNC(VLOOKUP(K$146,Input!$A$9:$J$48,Input!$H$6,0)/K265-0.000001)+1," ")</f>
        <v xml:space="preserve"> </v>
      </c>
      <c r="L201" s="74" t="str">
        <f ca="1">IFERROR(TRUNC(VLOOKUP(L$146,Input!$A$9:$J$48,Input!$H$6,0)/L265-0.000001)+1," ")</f>
        <v xml:space="preserve"> </v>
      </c>
      <c r="M201" s="74" t="str">
        <f ca="1">IFERROR(TRUNC(VLOOKUP(M$146,Input!$A$9:$J$48,Input!$H$6,0)/M265-0.000001)+1," ")</f>
        <v xml:space="preserve"> </v>
      </c>
      <c r="N201" s="74" t="str">
        <f ca="1">IFERROR(TRUNC(VLOOKUP(N$146,Input!$A$9:$J$48,Input!$H$6,0)/N265-0.000001)+1," ")</f>
        <v xml:space="preserve"> </v>
      </c>
      <c r="O201" s="74" t="str">
        <f ca="1">IFERROR(TRUNC(VLOOKUP(O$146,Input!$A$9:$J$48,Input!$H$6,0)/O265-0.000001)+1," ")</f>
        <v xml:space="preserve"> </v>
      </c>
      <c r="P201" s="74" t="str">
        <f ca="1">IFERROR(TRUNC(VLOOKUP(P$146,Input!$A$9:$J$48,Input!$H$6,0)/P265-0.000001)+1," ")</f>
        <v xml:space="preserve"> </v>
      </c>
      <c r="Q201" s="74" t="str">
        <f ca="1">IFERROR(TRUNC(VLOOKUP(Q$146,Input!$A$9:$J$48,Input!$H$6,0)/Q265-0.000001)+1," ")</f>
        <v xml:space="preserve"> </v>
      </c>
      <c r="R201" s="74" t="str">
        <f ca="1">IFERROR(TRUNC(VLOOKUP(R$146,Input!$A$9:$J$48,Input!$H$6,0)/R265-0.000001)+1," ")</f>
        <v xml:space="preserve"> </v>
      </c>
      <c r="S201" s="74" t="str">
        <f ca="1">IFERROR(TRUNC(VLOOKUP(S$146,Input!$A$9:$J$48,Input!$H$6,0)/S265-0.000001)+1," ")</f>
        <v xml:space="preserve"> </v>
      </c>
      <c r="T201" s="74" t="str">
        <f ca="1">IFERROR(TRUNC(VLOOKUP(T$146,Input!$A$9:$J$48,Input!$H$6,0)/T265-0.000001)+1," ")</f>
        <v xml:space="preserve"> </v>
      </c>
      <c r="U201" s="74" t="str">
        <f ca="1">IFERROR(TRUNC(VLOOKUP(U$146,Input!$A$9:$J$48,Input!$H$6,0)/U265-0.000001)+1," ")</f>
        <v xml:space="preserve"> </v>
      </c>
      <c r="V201" s="74" t="str">
        <f ca="1">IFERROR(TRUNC(VLOOKUP(V$146,Input!$A$9:$J$48,Input!$H$6,0)/V265-0.000001)+1," ")</f>
        <v xml:space="preserve"> </v>
      </c>
      <c r="W201" s="74" t="str">
        <f ca="1">IFERROR(TRUNC(VLOOKUP(W$146,Input!$A$9:$J$48,Input!$H$6,0)/W265-0.000001)+1," ")</f>
        <v xml:space="preserve"> </v>
      </c>
      <c r="X201" s="74" t="str">
        <f ca="1">IFERROR(TRUNC(VLOOKUP(X$146,Input!$A$9:$J$48,Input!$H$6,0)/X265-0.000001)+1," ")</f>
        <v xml:space="preserve"> </v>
      </c>
      <c r="Y201" s="74" t="str">
        <f ca="1">IFERROR(TRUNC(VLOOKUP(Y$146,Input!$A$9:$J$48,Input!$H$6,0)/Y265-0.000001)+1," ")</f>
        <v xml:space="preserve"> </v>
      </c>
      <c r="Z201" s="74" t="str">
        <f ca="1">IFERROR(TRUNC(VLOOKUP(Z$146,Input!$A$9:$J$48,Input!$H$6,0)/Z265-0.000001)+1," ")</f>
        <v xml:space="preserve"> </v>
      </c>
      <c r="AA201" s="74" t="str">
        <f ca="1">IFERROR(TRUNC(VLOOKUP(AA$146,Input!$A$9:$J$48,Input!$H$6,0)/AA265-0.000001)+1," ")</f>
        <v xml:space="preserve"> </v>
      </c>
      <c r="AB201" s="74" t="str">
        <f ca="1">IFERROR(TRUNC(VLOOKUP(AB$146,Input!$A$9:$J$48,Input!$H$6,0)/AB265-0.000001)+1," ")</f>
        <v xml:space="preserve"> </v>
      </c>
      <c r="AC201" s="74" t="str">
        <f ca="1">IFERROR(TRUNC(VLOOKUP(AC$146,Input!$A$9:$J$48,Input!$H$6,0)/AC265-0.000001)+1," ")</f>
        <v xml:space="preserve"> </v>
      </c>
      <c r="AD201" s="74" t="str">
        <f ca="1">IFERROR(TRUNC(VLOOKUP(AD$146,Input!$A$9:$J$48,Input!$H$6,0)/AD265-0.000001)+1," ")</f>
        <v xml:space="preserve"> </v>
      </c>
      <c r="AE201" s="74" t="str">
        <f ca="1">IFERROR(TRUNC(VLOOKUP(AE$146,Input!$A$9:$J$48,Input!$H$6,0)/AE265-0.000001)+1," ")</f>
        <v xml:space="preserve"> </v>
      </c>
      <c r="AF201" s="74" t="str">
        <f ca="1">IFERROR(TRUNC(VLOOKUP(AF$146,Input!$A$9:$J$48,Input!$H$6,0)/AF265-0.000001)+1," ")</f>
        <v xml:space="preserve"> </v>
      </c>
      <c r="AG201" s="74" t="str">
        <f ca="1">IFERROR(TRUNC(VLOOKUP(AG$146,Input!$A$9:$J$48,Input!$H$6,0)/AG265-0.000001)+1," ")</f>
        <v xml:space="preserve"> </v>
      </c>
      <c r="AH201" s="74" t="str">
        <f ca="1">IFERROR(TRUNC(VLOOKUP(AH$146,Input!$A$9:$J$48,Input!$H$6,0)/AH265-0.000001)+1," ")</f>
        <v xml:space="preserve"> </v>
      </c>
      <c r="AI201" s="74" t="str">
        <f ca="1">IFERROR(TRUNC(VLOOKUP(AI$146,Input!$A$9:$J$48,Input!$H$6,0)/AI265-0.000001)+1," ")</f>
        <v xml:space="preserve"> </v>
      </c>
      <c r="AJ201" s="74" t="str">
        <f ca="1">IFERROR(TRUNC(VLOOKUP(AJ$146,Input!$A$9:$J$48,Input!$H$6,0)/AJ265-0.000001)+1," ")</f>
        <v xml:space="preserve"> </v>
      </c>
      <c r="AK201" s="74" t="str">
        <f ca="1">IFERROR(TRUNC(VLOOKUP(AK$146,Input!$A$9:$J$48,Input!$H$6,0)/AK265-0.000001)+1," ")</f>
        <v xml:space="preserve"> </v>
      </c>
      <c r="AL201" s="74" t="str">
        <f ca="1">IFERROR(TRUNC(VLOOKUP(AL$146,Input!$A$9:$J$48,Input!$H$6,0)/AL265-0.000001)+1," ")</f>
        <v xml:space="preserve"> </v>
      </c>
      <c r="AM201" s="74" t="str">
        <f ca="1">IFERROR(TRUNC(VLOOKUP(AM$146,Input!$A$9:$J$48,Input!$H$6,0)/AM265-0.000001)+1," ")</f>
        <v xml:space="preserve"> </v>
      </c>
      <c r="AN201" s="74" t="str">
        <f ca="1">IFERROR(TRUNC(VLOOKUP(AN$146,Input!$A$9:$J$48,Input!$H$6,0)/AN265-0.000001)+1," ")</f>
        <v xml:space="preserve"> </v>
      </c>
      <c r="AO201" s="74" t="str">
        <f ca="1">IFERROR(TRUNC(VLOOKUP(AO$146,Input!$A$9:$J$48,Input!$H$6,0)/AO265-0.000001)+1," ")</f>
        <v xml:space="preserve"> </v>
      </c>
      <c r="AP201" s="74" t="str">
        <f ca="1">IFERROR(TRUNC(VLOOKUP(AP$146,Input!$A$9:$J$48,Input!$H$6,0)/AP265-0.000001)+1," ")</f>
        <v xml:space="preserve"> </v>
      </c>
      <c r="AQ201" s="74" t="str">
        <f ca="1">IFERROR(TRUNC(VLOOKUP(AQ$146,Input!$A$9:$J$48,Input!$H$6,0)/AQ265-0.000001)+1," ")</f>
        <v xml:space="preserve"> </v>
      </c>
      <c r="AR201" s="74" t="str">
        <f ca="1">IFERROR(TRUNC(VLOOKUP(AR$146,Input!$A$9:$J$48,Input!$H$6,0)/AR265-0.000001)+1," ")</f>
        <v xml:space="preserve"> </v>
      </c>
      <c r="AS201" s="74" t="str">
        <f ca="1">IFERROR(TRUNC(VLOOKUP(AS$146,Input!$A$9:$J$48,Input!$H$6,0)/AS265-0.000001)+1," ")</f>
        <v xml:space="preserve"> </v>
      </c>
    </row>
    <row r="202" spans="4:45">
      <c r="D202" s="74">
        <v>56</v>
      </c>
      <c r="E202" s="135">
        <f t="shared" si="17"/>
        <v>0</v>
      </c>
      <c r="F202" s="74" t="str">
        <f ca="1">IFERROR(TRUNC(VLOOKUP(F$146,Input!$A$9:$J$48,Input!$H$6,0)/F266-0.000001)+1," ")</f>
        <v xml:space="preserve"> </v>
      </c>
      <c r="G202" s="74" t="str">
        <f ca="1">IFERROR(TRUNC(VLOOKUP(G$146,Input!$A$9:$J$48,Input!$H$6,0)/G266-0.000001)+1," ")</f>
        <v xml:space="preserve"> </v>
      </c>
      <c r="H202" s="74" t="str">
        <f ca="1">IFERROR(TRUNC(VLOOKUP(H$146,Input!$A$9:$J$48,Input!$H$6,0)/H266-0.000001)+1," ")</f>
        <v xml:space="preserve"> </v>
      </c>
      <c r="I202" s="74" t="str">
        <f ca="1">IFERROR(TRUNC(VLOOKUP(I$146,Input!$A$9:$J$48,Input!$H$6,0)/I266-0.000001)+1," ")</f>
        <v xml:space="preserve"> </v>
      </c>
      <c r="J202" s="74" t="str">
        <f ca="1">IFERROR(TRUNC(VLOOKUP(J$146,Input!$A$9:$J$48,Input!$H$6,0)/J266-0.000001)+1," ")</f>
        <v xml:space="preserve"> </v>
      </c>
      <c r="K202" s="74" t="str">
        <f ca="1">IFERROR(TRUNC(VLOOKUP(K$146,Input!$A$9:$J$48,Input!$H$6,0)/K266-0.000001)+1," ")</f>
        <v xml:space="preserve"> </v>
      </c>
      <c r="L202" s="74" t="str">
        <f ca="1">IFERROR(TRUNC(VLOOKUP(L$146,Input!$A$9:$J$48,Input!$H$6,0)/L266-0.000001)+1," ")</f>
        <v xml:space="preserve"> </v>
      </c>
      <c r="M202" s="74" t="str">
        <f ca="1">IFERROR(TRUNC(VLOOKUP(M$146,Input!$A$9:$J$48,Input!$H$6,0)/M266-0.000001)+1," ")</f>
        <v xml:space="preserve"> </v>
      </c>
      <c r="N202" s="74" t="str">
        <f ca="1">IFERROR(TRUNC(VLOOKUP(N$146,Input!$A$9:$J$48,Input!$H$6,0)/N266-0.000001)+1," ")</f>
        <v xml:space="preserve"> </v>
      </c>
      <c r="O202" s="74" t="str">
        <f ca="1">IFERROR(TRUNC(VLOOKUP(O$146,Input!$A$9:$J$48,Input!$H$6,0)/O266-0.000001)+1," ")</f>
        <v xml:space="preserve"> </v>
      </c>
      <c r="P202" s="74" t="str">
        <f ca="1">IFERROR(TRUNC(VLOOKUP(P$146,Input!$A$9:$J$48,Input!$H$6,0)/P266-0.000001)+1," ")</f>
        <v xml:space="preserve"> </v>
      </c>
      <c r="Q202" s="74" t="str">
        <f ca="1">IFERROR(TRUNC(VLOOKUP(Q$146,Input!$A$9:$J$48,Input!$H$6,0)/Q266-0.000001)+1," ")</f>
        <v xml:space="preserve"> </v>
      </c>
      <c r="R202" s="74" t="str">
        <f ca="1">IFERROR(TRUNC(VLOOKUP(R$146,Input!$A$9:$J$48,Input!$H$6,0)/R266-0.000001)+1," ")</f>
        <v xml:space="preserve"> </v>
      </c>
      <c r="S202" s="74" t="str">
        <f ca="1">IFERROR(TRUNC(VLOOKUP(S$146,Input!$A$9:$J$48,Input!$H$6,0)/S266-0.000001)+1," ")</f>
        <v xml:space="preserve"> </v>
      </c>
      <c r="T202" s="74" t="str">
        <f ca="1">IFERROR(TRUNC(VLOOKUP(T$146,Input!$A$9:$J$48,Input!$H$6,0)/T266-0.000001)+1," ")</f>
        <v xml:space="preserve"> </v>
      </c>
      <c r="U202" s="74" t="str">
        <f ca="1">IFERROR(TRUNC(VLOOKUP(U$146,Input!$A$9:$J$48,Input!$H$6,0)/U266-0.000001)+1," ")</f>
        <v xml:space="preserve"> </v>
      </c>
      <c r="V202" s="74" t="str">
        <f ca="1">IFERROR(TRUNC(VLOOKUP(V$146,Input!$A$9:$J$48,Input!$H$6,0)/V266-0.000001)+1," ")</f>
        <v xml:space="preserve"> </v>
      </c>
      <c r="W202" s="74" t="str">
        <f ca="1">IFERROR(TRUNC(VLOOKUP(W$146,Input!$A$9:$J$48,Input!$H$6,0)/W266-0.000001)+1," ")</f>
        <v xml:space="preserve"> </v>
      </c>
      <c r="X202" s="74" t="str">
        <f ca="1">IFERROR(TRUNC(VLOOKUP(X$146,Input!$A$9:$J$48,Input!$H$6,0)/X266-0.000001)+1," ")</f>
        <v xml:space="preserve"> </v>
      </c>
      <c r="Y202" s="74" t="str">
        <f ca="1">IFERROR(TRUNC(VLOOKUP(Y$146,Input!$A$9:$J$48,Input!$H$6,0)/Y266-0.000001)+1," ")</f>
        <v xml:space="preserve"> </v>
      </c>
      <c r="Z202" s="74" t="str">
        <f ca="1">IFERROR(TRUNC(VLOOKUP(Z$146,Input!$A$9:$J$48,Input!$H$6,0)/Z266-0.000001)+1," ")</f>
        <v xml:space="preserve"> </v>
      </c>
      <c r="AA202" s="74" t="str">
        <f ca="1">IFERROR(TRUNC(VLOOKUP(AA$146,Input!$A$9:$J$48,Input!$H$6,0)/AA266-0.000001)+1," ")</f>
        <v xml:space="preserve"> </v>
      </c>
      <c r="AB202" s="74" t="str">
        <f ca="1">IFERROR(TRUNC(VLOOKUP(AB$146,Input!$A$9:$J$48,Input!$H$6,0)/AB266-0.000001)+1," ")</f>
        <v xml:space="preserve"> </v>
      </c>
      <c r="AC202" s="74" t="str">
        <f ca="1">IFERROR(TRUNC(VLOOKUP(AC$146,Input!$A$9:$J$48,Input!$H$6,0)/AC266-0.000001)+1," ")</f>
        <v xml:space="preserve"> </v>
      </c>
      <c r="AD202" s="74" t="str">
        <f ca="1">IFERROR(TRUNC(VLOOKUP(AD$146,Input!$A$9:$J$48,Input!$H$6,0)/AD266-0.000001)+1," ")</f>
        <v xml:space="preserve"> </v>
      </c>
      <c r="AE202" s="74" t="str">
        <f ca="1">IFERROR(TRUNC(VLOOKUP(AE$146,Input!$A$9:$J$48,Input!$H$6,0)/AE266-0.000001)+1," ")</f>
        <v xml:space="preserve"> </v>
      </c>
      <c r="AF202" s="74" t="str">
        <f ca="1">IFERROR(TRUNC(VLOOKUP(AF$146,Input!$A$9:$J$48,Input!$H$6,0)/AF266-0.000001)+1," ")</f>
        <v xml:space="preserve"> </v>
      </c>
      <c r="AG202" s="74" t="str">
        <f ca="1">IFERROR(TRUNC(VLOOKUP(AG$146,Input!$A$9:$J$48,Input!$H$6,0)/AG266-0.000001)+1," ")</f>
        <v xml:space="preserve"> </v>
      </c>
      <c r="AH202" s="74" t="str">
        <f ca="1">IFERROR(TRUNC(VLOOKUP(AH$146,Input!$A$9:$J$48,Input!$H$6,0)/AH266-0.000001)+1," ")</f>
        <v xml:space="preserve"> </v>
      </c>
      <c r="AI202" s="74" t="str">
        <f ca="1">IFERROR(TRUNC(VLOOKUP(AI$146,Input!$A$9:$J$48,Input!$H$6,0)/AI266-0.000001)+1," ")</f>
        <v xml:space="preserve"> </v>
      </c>
      <c r="AJ202" s="74" t="str">
        <f ca="1">IFERROR(TRUNC(VLOOKUP(AJ$146,Input!$A$9:$J$48,Input!$H$6,0)/AJ266-0.000001)+1," ")</f>
        <v xml:space="preserve"> </v>
      </c>
      <c r="AK202" s="74" t="str">
        <f ca="1">IFERROR(TRUNC(VLOOKUP(AK$146,Input!$A$9:$J$48,Input!$H$6,0)/AK266-0.000001)+1," ")</f>
        <v xml:space="preserve"> </v>
      </c>
      <c r="AL202" s="74" t="str">
        <f ca="1">IFERROR(TRUNC(VLOOKUP(AL$146,Input!$A$9:$J$48,Input!$H$6,0)/AL266-0.000001)+1," ")</f>
        <v xml:space="preserve"> </v>
      </c>
      <c r="AM202" s="74" t="str">
        <f ca="1">IFERROR(TRUNC(VLOOKUP(AM$146,Input!$A$9:$J$48,Input!$H$6,0)/AM266-0.000001)+1," ")</f>
        <v xml:space="preserve"> </v>
      </c>
      <c r="AN202" s="74" t="str">
        <f ca="1">IFERROR(TRUNC(VLOOKUP(AN$146,Input!$A$9:$J$48,Input!$H$6,0)/AN266-0.000001)+1," ")</f>
        <v xml:space="preserve"> </v>
      </c>
      <c r="AO202" s="74" t="str">
        <f ca="1">IFERROR(TRUNC(VLOOKUP(AO$146,Input!$A$9:$J$48,Input!$H$6,0)/AO266-0.000001)+1," ")</f>
        <v xml:space="preserve"> </v>
      </c>
      <c r="AP202" s="74" t="str">
        <f ca="1">IFERROR(TRUNC(VLOOKUP(AP$146,Input!$A$9:$J$48,Input!$H$6,0)/AP266-0.000001)+1," ")</f>
        <v xml:space="preserve"> </v>
      </c>
      <c r="AQ202" s="74" t="str">
        <f ca="1">IFERROR(TRUNC(VLOOKUP(AQ$146,Input!$A$9:$J$48,Input!$H$6,0)/AQ266-0.000001)+1," ")</f>
        <v xml:space="preserve"> </v>
      </c>
      <c r="AR202" s="74" t="str">
        <f ca="1">IFERROR(TRUNC(VLOOKUP(AR$146,Input!$A$9:$J$48,Input!$H$6,0)/AR266-0.000001)+1," ")</f>
        <v xml:space="preserve"> </v>
      </c>
      <c r="AS202" s="74" t="str">
        <f ca="1">IFERROR(TRUNC(VLOOKUP(AS$146,Input!$A$9:$J$48,Input!$H$6,0)/AS266-0.000001)+1," ")</f>
        <v xml:space="preserve"> </v>
      </c>
    </row>
    <row r="203" spans="4:45">
      <c r="D203" s="74">
        <v>57</v>
      </c>
      <c r="E203" s="135">
        <f t="shared" si="17"/>
        <v>0</v>
      </c>
      <c r="F203" s="74" t="str">
        <f ca="1">IFERROR(TRUNC(VLOOKUP(F$146,Input!$A$9:$J$48,Input!$H$6,0)/F267-0.000001)+1," ")</f>
        <v xml:space="preserve"> </v>
      </c>
      <c r="G203" s="74" t="str">
        <f ca="1">IFERROR(TRUNC(VLOOKUP(G$146,Input!$A$9:$J$48,Input!$H$6,0)/G267-0.000001)+1," ")</f>
        <v xml:space="preserve"> </v>
      </c>
      <c r="H203" s="74" t="str">
        <f ca="1">IFERROR(TRUNC(VLOOKUP(H$146,Input!$A$9:$J$48,Input!$H$6,0)/H267-0.000001)+1," ")</f>
        <v xml:space="preserve"> </v>
      </c>
      <c r="I203" s="74" t="str">
        <f ca="1">IFERROR(TRUNC(VLOOKUP(I$146,Input!$A$9:$J$48,Input!$H$6,0)/I267-0.000001)+1," ")</f>
        <v xml:space="preserve"> </v>
      </c>
      <c r="J203" s="74" t="str">
        <f ca="1">IFERROR(TRUNC(VLOOKUP(J$146,Input!$A$9:$J$48,Input!$H$6,0)/J267-0.000001)+1," ")</f>
        <v xml:space="preserve"> </v>
      </c>
      <c r="K203" s="74" t="str">
        <f ca="1">IFERROR(TRUNC(VLOOKUP(K$146,Input!$A$9:$J$48,Input!$H$6,0)/K267-0.000001)+1," ")</f>
        <v xml:space="preserve"> </v>
      </c>
      <c r="L203" s="74" t="str">
        <f ca="1">IFERROR(TRUNC(VLOOKUP(L$146,Input!$A$9:$J$48,Input!$H$6,0)/L267-0.000001)+1," ")</f>
        <v xml:space="preserve"> </v>
      </c>
      <c r="M203" s="74" t="str">
        <f ca="1">IFERROR(TRUNC(VLOOKUP(M$146,Input!$A$9:$J$48,Input!$H$6,0)/M267-0.000001)+1," ")</f>
        <v xml:space="preserve"> </v>
      </c>
      <c r="N203" s="74" t="str">
        <f ca="1">IFERROR(TRUNC(VLOOKUP(N$146,Input!$A$9:$J$48,Input!$H$6,0)/N267-0.000001)+1," ")</f>
        <v xml:space="preserve"> </v>
      </c>
      <c r="O203" s="74" t="str">
        <f ca="1">IFERROR(TRUNC(VLOOKUP(O$146,Input!$A$9:$J$48,Input!$H$6,0)/O267-0.000001)+1," ")</f>
        <v xml:space="preserve"> </v>
      </c>
      <c r="P203" s="74" t="str">
        <f ca="1">IFERROR(TRUNC(VLOOKUP(P$146,Input!$A$9:$J$48,Input!$H$6,0)/P267-0.000001)+1," ")</f>
        <v xml:space="preserve"> </v>
      </c>
      <c r="Q203" s="74" t="str">
        <f ca="1">IFERROR(TRUNC(VLOOKUP(Q$146,Input!$A$9:$J$48,Input!$H$6,0)/Q267-0.000001)+1," ")</f>
        <v xml:space="preserve"> </v>
      </c>
      <c r="R203" s="74" t="str">
        <f ca="1">IFERROR(TRUNC(VLOOKUP(R$146,Input!$A$9:$J$48,Input!$H$6,0)/R267-0.000001)+1," ")</f>
        <v xml:space="preserve"> </v>
      </c>
      <c r="S203" s="74" t="str">
        <f ca="1">IFERROR(TRUNC(VLOOKUP(S$146,Input!$A$9:$J$48,Input!$H$6,0)/S267-0.000001)+1," ")</f>
        <v xml:space="preserve"> </v>
      </c>
      <c r="T203" s="74" t="str">
        <f ca="1">IFERROR(TRUNC(VLOOKUP(T$146,Input!$A$9:$J$48,Input!$H$6,0)/T267-0.000001)+1," ")</f>
        <v xml:space="preserve"> </v>
      </c>
      <c r="U203" s="74" t="str">
        <f ca="1">IFERROR(TRUNC(VLOOKUP(U$146,Input!$A$9:$J$48,Input!$H$6,0)/U267-0.000001)+1," ")</f>
        <v xml:space="preserve"> </v>
      </c>
      <c r="V203" s="74" t="str">
        <f ca="1">IFERROR(TRUNC(VLOOKUP(V$146,Input!$A$9:$J$48,Input!$H$6,0)/V267-0.000001)+1," ")</f>
        <v xml:space="preserve"> </v>
      </c>
      <c r="W203" s="74" t="str">
        <f ca="1">IFERROR(TRUNC(VLOOKUP(W$146,Input!$A$9:$J$48,Input!$H$6,0)/W267-0.000001)+1," ")</f>
        <v xml:space="preserve"> </v>
      </c>
      <c r="X203" s="74" t="str">
        <f ca="1">IFERROR(TRUNC(VLOOKUP(X$146,Input!$A$9:$J$48,Input!$H$6,0)/X267-0.000001)+1," ")</f>
        <v xml:space="preserve"> </v>
      </c>
      <c r="Y203" s="74" t="str">
        <f ca="1">IFERROR(TRUNC(VLOOKUP(Y$146,Input!$A$9:$J$48,Input!$H$6,0)/Y267-0.000001)+1," ")</f>
        <v xml:space="preserve"> </v>
      </c>
      <c r="Z203" s="74" t="str">
        <f ca="1">IFERROR(TRUNC(VLOOKUP(Z$146,Input!$A$9:$J$48,Input!$H$6,0)/Z267-0.000001)+1," ")</f>
        <v xml:space="preserve"> </v>
      </c>
      <c r="AA203" s="74" t="str">
        <f ca="1">IFERROR(TRUNC(VLOOKUP(AA$146,Input!$A$9:$J$48,Input!$H$6,0)/AA267-0.000001)+1," ")</f>
        <v xml:space="preserve"> </v>
      </c>
      <c r="AB203" s="74" t="str">
        <f ca="1">IFERROR(TRUNC(VLOOKUP(AB$146,Input!$A$9:$J$48,Input!$H$6,0)/AB267-0.000001)+1," ")</f>
        <v xml:space="preserve"> </v>
      </c>
      <c r="AC203" s="74" t="str">
        <f ca="1">IFERROR(TRUNC(VLOOKUP(AC$146,Input!$A$9:$J$48,Input!$H$6,0)/AC267-0.000001)+1," ")</f>
        <v xml:space="preserve"> </v>
      </c>
      <c r="AD203" s="74" t="str">
        <f ca="1">IFERROR(TRUNC(VLOOKUP(AD$146,Input!$A$9:$J$48,Input!$H$6,0)/AD267-0.000001)+1," ")</f>
        <v xml:space="preserve"> </v>
      </c>
      <c r="AE203" s="74" t="str">
        <f ca="1">IFERROR(TRUNC(VLOOKUP(AE$146,Input!$A$9:$J$48,Input!$H$6,0)/AE267-0.000001)+1," ")</f>
        <v xml:space="preserve"> </v>
      </c>
      <c r="AF203" s="74" t="str">
        <f ca="1">IFERROR(TRUNC(VLOOKUP(AF$146,Input!$A$9:$J$48,Input!$H$6,0)/AF267-0.000001)+1," ")</f>
        <v xml:space="preserve"> </v>
      </c>
      <c r="AG203" s="74" t="str">
        <f ca="1">IFERROR(TRUNC(VLOOKUP(AG$146,Input!$A$9:$J$48,Input!$H$6,0)/AG267-0.000001)+1," ")</f>
        <v xml:space="preserve"> </v>
      </c>
      <c r="AH203" s="74" t="str">
        <f ca="1">IFERROR(TRUNC(VLOOKUP(AH$146,Input!$A$9:$J$48,Input!$H$6,0)/AH267-0.000001)+1," ")</f>
        <v xml:space="preserve"> </v>
      </c>
      <c r="AI203" s="74" t="str">
        <f ca="1">IFERROR(TRUNC(VLOOKUP(AI$146,Input!$A$9:$J$48,Input!$H$6,0)/AI267-0.000001)+1," ")</f>
        <v xml:space="preserve"> </v>
      </c>
      <c r="AJ203" s="74" t="str">
        <f ca="1">IFERROR(TRUNC(VLOOKUP(AJ$146,Input!$A$9:$J$48,Input!$H$6,0)/AJ267-0.000001)+1," ")</f>
        <v xml:space="preserve"> </v>
      </c>
      <c r="AK203" s="74" t="str">
        <f ca="1">IFERROR(TRUNC(VLOOKUP(AK$146,Input!$A$9:$J$48,Input!$H$6,0)/AK267-0.000001)+1," ")</f>
        <v xml:space="preserve"> </v>
      </c>
      <c r="AL203" s="74" t="str">
        <f ca="1">IFERROR(TRUNC(VLOOKUP(AL$146,Input!$A$9:$J$48,Input!$H$6,0)/AL267-0.000001)+1," ")</f>
        <v xml:space="preserve"> </v>
      </c>
      <c r="AM203" s="74" t="str">
        <f ca="1">IFERROR(TRUNC(VLOOKUP(AM$146,Input!$A$9:$J$48,Input!$H$6,0)/AM267-0.000001)+1," ")</f>
        <v xml:space="preserve"> </v>
      </c>
      <c r="AN203" s="74" t="str">
        <f ca="1">IFERROR(TRUNC(VLOOKUP(AN$146,Input!$A$9:$J$48,Input!$H$6,0)/AN267-0.000001)+1," ")</f>
        <v xml:space="preserve"> </v>
      </c>
      <c r="AO203" s="74" t="str">
        <f ca="1">IFERROR(TRUNC(VLOOKUP(AO$146,Input!$A$9:$J$48,Input!$H$6,0)/AO267-0.000001)+1," ")</f>
        <v xml:space="preserve"> </v>
      </c>
      <c r="AP203" s="74" t="str">
        <f ca="1">IFERROR(TRUNC(VLOOKUP(AP$146,Input!$A$9:$J$48,Input!$H$6,0)/AP267-0.000001)+1," ")</f>
        <v xml:space="preserve"> </v>
      </c>
      <c r="AQ203" s="74" t="str">
        <f ca="1">IFERROR(TRUNC(VLOOKUP(AQ$146,Input!$A$9:$J$48,Input!$H$6,0)/AQ267-0.000001)+1," ")</f>
        <v xml:space="preserve"> </v>
      </c>
      <c r="AR203" s="74" t="str">
        <f ca="1">IFERROR(TRUNC(VLOOKUP(AR$146,Input!$A$9:$J$48,Input!$H$6,0)/AR267-0.000001)+1," ")</f>
        <v xml:space="preserve"> </v>
      </c>
      <c r="AS203" s="74" t="str">
        <f ca="1">IFERROR(TRUNC(VLOOKUP(AS$146,Input!$A$9:$J$48,Input!$H$6,0)/AS267-0.000001)+1," ")</f>
        <v xml:space="preserve"> </v>
      </c>
    </row>
    <row r="204" spans="4:45">
      <c r="D204" s="74">
        <v>58</v>
      </c>
      <c r="E204" s="135">
        <f t="shared" si="17"/>
        <v>0</v>
      </c>
      <c r="F204" s="74" t="str">
        <f ca="1">IFERROR(TRUNC(VLOOKUP(F$146,Input!$A$9:$J$48,Input!$H$6,0)/F268-0.000001)+1," ")</f>
        <v xml:space="preserve"> </v>
      </c>
      <c r="G204" s="74" t="str">
        <f ca="1">IFERROR(TRUNC(VLOOKUP(G$146,Input!$A$9:$J$48,Input!$H$6,0)/G268-0.000001)+1," ")</f>
        <v xml:space="preserve"> </v>
      </c>
      <c r="H204" s="74" t="str">
        <f ca="1">IFERROR(TRUNC(VLOOKUP(H$146,Input!$A$9:$J$48,Input!$H$6,0)/H268-0.000001)+1," ")</f>
        <v xml:space="preserve"> </v>
      </c>
      <c r="I204" s="74" t="str">
        <f ca="1">IFERROR(TRUNC(VLOOKUP(I$146,Input!$A$9:$J$48,Input!$H$6,0)/I268-0.000001)+1," ")</f>
        <v xml:space="preserve"> </v>
      </c>
      <c r="J204" s="74" t="str">
        <f ca="1">IFERROR(TRUNC(VLOOKUP(J$146,Input!$A$9:$J$48,Input!$H$6,0)/J268-0.000001)+1," ")</f>
        <v xml:space="preserve"> </v>
      </c>
      <c r="K204" s="74" t="str">
        <f ca="1">IFERROR(TRUNC(VLOOKUP(K$146,Input!$A$9:$J$48,Input!$H$6,0)/K268-0.000001)+1," ")</f>
        <v xml:space="preserve"> </v>
      </c>
      <c r="L204" s="74" t="str">
        <f ca="1">IFERROR(TRUNC(VLOOKUP(L$146,Input!$A$9:$J$48,Input!$H$6,0)/L268-0.000001)+1," ")</f>
        <v xml:space="preserve"> </v>
      </c>
      <c r="M204" s="74" t="str">
        <f ca="1">IFERROR(TRUNC(VLOOKUP(M$146,Input!$A$9:$J$48,Input!$H$6,0)/M268-0.000001)+1," ")</f>
        <v xml:space="preserve"> </v>
      </c>
      <c r="N204" s="74" t="str">
        <f ca="1">IFERROR(TRUNC(VLOOKUP(N$146,Input!$A$9:$J$48,Input!$H$6,0)/N268-0.000001)+1," ")</f>
        <v xml:space="preserve"> </v>
      </c>
      <c r="O204" s="74" t="str">
        <f ca="1">IFERROR(TRUNC(VLOOKUP(O$146,Input!$A$9:$J$48,Input!$H$6,0)/O268-0.000001)+1," ")</f>
        <v xml:space="preserve"> </v>
      </c>
      <c r="P204" s="74" t="str">
        <f ca="1">IFERROR(TRUNC(VLOOKUP(P$146,Input!$A$9:$J$48,Input!$H$6,0)/P268-0.000001)+1," ")</f>
        <v xml:space="preserve"> </v>
      </c>
      <c r="Q204" s="74" t="str">
        <f ca="1">IFERROR(TRUNC(VLOOKUP(Q$146,Input!$A$9:$J$48,Input!$H$6,0)/Q268-0.000001)+1," ")</f>
        <v xml:space="preserve"> </v>
      </c>
      <c r="R204" s="74" t="str">
        <f ca="1">IFERROR(TRUNC(VLOOKUP(R$146,Input!$A$9:$J$48,Input!$H$6,0)/R268-0.000001)+1," ")</f>
        <v xml:space="preserve"> </v>
      </c>
      <c r="S204" s="74" t="str">
        <f ca="1">IFERROR(TRUNC(VLOOKUP(S$146,Input!$A$9:$J$48,Input!$H$6,0)/S268-0.000001)+1," ")</f>
        <v xml:space="preserve"> </v>
      </c>
      <c r="T204" s="74" t="str">
        <f ca="1">IFERROR(TRUNC(VLOOKUP(T$146,Input!$A$9:$J$48,Input!$H$6,0)/T268-0.000001)+1," ")</f>
        <v xml:space="preserve"> </v>
      </c>
      <c r="U204" s="74" t="str">
        <f ca="1">IFERROR(TRUNC(VLOOKUP(U$146,Input!$A$9:$J$48,Input!$H$6,0)/U268-0.000001)+1," ")</f>
        <v xml:space="preserve"> </v>
      </c>
      <c r="V204" s="74" t="str">
        <f ca="1">IFERROR(TRUNC(VLOOKUP(V$146,Input!$A$9:$J$48,Input!$H$6,0)/V268-0.000001)+1," ")</f>
        <v xml:space="preserve"> </v>
      </c>
      <c r="W204" s="74" t="str">
        <f ca="1">IFERROR(TRUNC(VLOOKUP(W$146,Input!$A$9:$J$48,Input!$H$6,0)/W268-0.000001)+1," ")</f>
        <v xml:space="preserve"> </v>
      </c>
      <c r="X204" s="74" t="str">
        <f ca="1">IFERROR(TRUNC(VLOOKUP(X$146,Input!$A$9:$J$48,Input!$H$6,0)/X268-0.000001)+1," ")</f>
        <v xml:space="preserve"> </v>
      </c>
      <c r="Y204" s="74" t="str">
        <f ca="1">IFERROR(TRUNC(VLOOKUP(Y$146,Input!$A$9:$J$48,Input!$H$6,0)/Y268-0.000001)+1," ")</f>
        <v xml:space="preserve"> </v>
      </c>
      <c r="Z204" s="74" t="str">
        <f ca="1">IFERROR(TRUNC(VLOOKUP(Z$146,Input!$A$9:$J$48,Input!$H$6,0)/Z268-0.000001)+1," ")</f>
        <v xml:space="preserve"> </v>
      </c>
      <c r="AA204" s="74" t="str">
        <f ca="1">IFERROR(TRUNC(VLOOKUP(AA$146,Input!$A$9:$J$48,Input!$H$6,0)/AA268-0.000001)+1," ")</f>
        <v xml:space="preserve"> </v>
      </c>
      <c r="AB204" s="74" t="str">
        <f ca="1">IFERROR(TRUNC(VLOOKUP(AB$146,Input!$A$9:$J$48,Input!$H$6,0)/AB268-0.000001)+1," ")</f>
        <v xml:space="preserve"> </v>
      </c>
      <c r="AC204" s="74" t="str">
        <f ca="1">IFERROR(TRUNC(VLOOKUP(AC$146,Input!$A$9:$J$48,Input!$H$6,0)/AC268-0.000001)+1," ")</f>
        <v xml:space="preserve"> </v>
      </c>
      <c r="AD204" s="74" t="str">
        <f ca="1">IFERROR(TRUNC(VLOOKUP(AD$146,Input!$A$9:$J$48,Input!$H$6,0)/AD268-0.000001)+1," ")</f>
        <v xml:space="preserve"> </v>
      </c>
      <c r="AE204" s="74" t="str">
        <f ca="1">IFERROR(TRUNC(VLOOKUP(AE$146,Input!$A$9:$J$48,Input!$H$6,0)/AE268-0.000001)+1," ")</f>
        <v xml:space="preserve"> </v>
      </c>
      <c r="AF204" s="74" t="str">
        <f ca="1">IFERROR(TRUNC(VLOOKUP(AF$146,Input!$A$9:$J$48,Input!$H$6,0)/AF268-0.000001)+1," ")</f>
        <v xml:space="preserve"> </v>
      </c>
      <c r="AG204" s="74" t="str">
        <f ca="1">IFERROR(TRUNC(VLOOKUP(AG$146,Input!$A$9:$J$48,Input!$H$6,0)/AG268-0.000001)+1," ")</f>
        <v xml:space="preserve"> </v>
      </c>
      <c r="AH204" s="74" t="str">
        <f ca="1">IFERROR(TRUNC(VLOOKUP(AH$146,Input!$A$9:$J$48,Input!$H$6,0)/AH268-0.000001)+1," ")</f>
        <v xml:space="preserve"> </v>
      </c>
      <c r="AI204" s="74" t="str">
        <f ca="1">IFERROR(TRUNC(VLOOKUP(AI$146,Input!$A$9:$J$48,Input!$H$6,0)/AI268-0.000001)+1," ")</f>
        <v xml:space="preserve"> </v>
      </c>
      <c r="AJ204" s="74" t="str">
        <f ca="1">IFERROR(TRUNC(VLOOKUP(AJ$146,Input!$A$9:$J$48,Input!$H$6,0)/AJ268-0.000001)+1," ")</f>
        <v xml:space="preserve"> </v>
      </c>
      <c r="AK204" s="74" t="str">
        <f ca="1">IFERROR(TRUNC(VLOOKUP(AK$146,Input!$A$9:$J$48,Input!$H$6,0)/AK268-0.000001)+1," ")</f>
        <v xml:space="preserve"> </v>
      </c>
      <c r="AL204" s="74" t="str">
        <f ca="1">IFERROR(TRUNC(VLOOKUP(AL$146,Input!$A$9:$J$48,Input!$H$6,0)/AL268-0.000001)+1," ")</f>
        <v xml:space="preserve"> </v>
      </c>
      <c r="AM204" s="74" t="str">
        <f ca="1">IFERROR(TRUNC(VLOOKUP(AM$146,Input!$A$9:$J$48,Input!$H$6,0)/AM268-0.000001)+1," ")</f>
        <v xml:space="preserve"> </v>
      </c>
      <c r="AN204" s="74" t="str">
        <f ca="1">IFERROR(TRUNC(VLOOKUP(AN$146,Input!$A$9:$J$48,Input!$H$6,0)/AN268-0.000001)+1," ")</f>
        <v xml:space="preserve"> </v>
      </c>
      <c r="AO204" s="74" t="str">
        <f ca="1">IFERROR(TRUNC(VLOOKUP(AO$146,Input!$A$9:$J$48,Input!$H$6,0)/AO268-0.000001)+1," ")</f>
        <v xml:space="preserve"> </v>
      </c>
      <c r="AP204" s="74" t="str">
        <f ca="1">IFERROR(TRUNC(VLOOKUP(AP$146,Input!$A$9:$J$48,Input!$H$6,0)/AP268-0.000001)+1," ")</f>
        <v xml:space="preserve"> </v>
      </c>
      <c r="AQ204" s="74" t="str">
        <f ca="1">IFERROR(TRUNC(VLOOKUP(AQ$146,Input!$A$9:$J$48,Input!$H$6,0)/AQ268-0.000001)+1," ")</f>
        <v xml:space="preserve"> </v>
      </c>
      <c r="AR204" s="74" t="str">
        <f ca="1">IFERROR(TRUNC(VLOOKUP(AR$146,Input!$A$9:$J$48,Input!$H$6,0)/AR268-0.000001)+1," ")</f>
        <v xml:space="preserve"> </v>
      </c>
      <c r="AS204" s="74" t="str">
        <f ca="1">IFERROR(TRUNC(VLOOKUP(AS$146,Input!$A$9:$J$48,Input!$H$6,0)/AS268-0.000001)+1," ")</f>
        <v xml:space="preserve"> </v>
      </c>
    </row>
    <row r="205" spans="4:45">
      <c r="D205" s="74">
        <v>59</v>
      </c>
      <c r="E205" s="135">
        <f t="shared" si="17"/>
        <v>0</v>
      </c>
      <c r="F205" s="74" t="str">
        <f ca="1">IFERROR(TRUNC(VLOOKUP(F$146,Input!$A$9:$J$48,Input!$H$6,0)/F269-0.000001)+1," ")</f>
        <v xml:space="preserve"> </v>
      </c>
      <c r="G205" s="74" t="str">
        <f ca="1">IFERROR(TRUNC(VLOOKUP(G$146,Input!$A$9:$J$48,Input!$H$6,0)/G269-0.000001)+1," ")</f>
        <v xml:space="preserve"> </v>
      </c>
      <c r="H205" s="74" t="str">
        <f ca="1">IFERROR(TRUNC(VLOOKUP(H$146,Input!$A$9:$J$48,Input!$H$6,0)/H269-0.000001)+1," ")</f>
        <v xml:space="preserve"> </v>
      </c>
      <c r="I205" s="74" t="str">
        <f ca="1">IFERROR(TRUNC(VLOOKUP(I$146,Input!$A$9:$J$48,Input!$H$6,0)/I269-0.000001)+1," ")</f>
        <v xml:space="preserve"> </v>
      </c>
      <c r="J205" s="74" t="str">
        <f ca="1">IFERROR(TRUNC(VLOOKUP(J$146,Input!$A$9:$J$48,Input!$H$6,0)/J269-0.000001)+1," ")</f>
        <v xml:space="preserve"> </v>
      </c>
      <c r="K205" s="74" t="str">
        <f ca="1">IFERROR(TRUNC(VLOOKUP(K$146,Input!$A$9:$J$48,Input!$H$6,0)/K269-0.000001)+1," ")</f>
        <v xml:space="preserve"> </v>
      </c>
      <c r="L205" s="74" t="str">
        <f ca="1">IFERROR(TRUNC(VLOOKUP(L$146,Input!$A$9:$J$48,Input!$H$6,0)/L269-0.000001)+1," ")</f>
        <v xml:space="preserve"> </v>
      </c>
      <c r="M205" s="74" t="str">
        <f ca="1">IFERROR(TRUNC(VLOOKUP(M$146,Input!$A$9:$J$48,Input!$H$6,0)/M269-0.000001)+1," ")</f>
        <v xml:space="preserve"> </v>
      </c>
      <c r="N205" s="74" t="str">
        <f ca="1">IFERROR(TRUNC(VLOOKUP(N$146,Input!$A$9:$J$48,Input!$H$6,0)/N269-0.000001)+1," ")</f>
        <v xml:space="preserve"> </v>
      </c>
      <c r="O205" s="74" t="str">
        <f ca="1">IFERROR(TRUNC(VLOOKUP(O$146,Input!$A$9:$J$48,Input!$H$6,0)/O269-0.000001)+1," ")</f>
        <v xml:space="preserve"> </v>
      </c>
      <c r="P205" s="74" t="str">
        <f ca="1">IFERROR(TRUNC(VLOOKUP(P$146,Input!$A$9:$J$48,Input!$H$6,0)/P269-0.000001)+1," ")</f>
        <v xml:space="preserve"> </v>
      </c>
      <c r="Q205" s="74" t="str">
        <f ca="1">IFERROR(TRUNC(VLOOKUP(Q$146,Input!$A$9:$J$48,Input!$H$6,0)/Q269-0.000001)+1," ")</f>
        <v xml:space="preserve"> </v>
      </c>
      <c r="R205" s="74" t="str">
        <f ca="1">IFERROR(TRUNC(VLOOKUP(R$146,Input!$A$9:$J$48,Input!$H$6,0)/R269-0.000001)+1," ")</f>
        <v xml:space="preserve"> </v>
      </c>
      <c r="S205" s="74" t="str">
        <f ca="1">IFERROR(TRUNC(VLOOKUP(S$146,Input!$A$9:$J$48,Input!$H$6,0)/S269-0.000001)+1," ")</f>
        <v xml:space="preserve"> </v>
      </c>
      <c r="T205" s="74" t="str">
        <f ca="1">IFERROR(TRUNC(VLOOKUP(T$146,Input!$A$9:$J$48,Input!$H$6,0)/T269-0.000001)+1," ")</f>
        <v xml:space="preserve"> </v>
      </c>
      <c r="U205" s="74" t="str">
        <f ca="1">IFERROR(TRUNC(VLOOKUP(U$146,Input!$A$9:$J$48,Input!$H$6,0)/U269-0.000001)+1," ")</f>
        <v xml:space="preserve"> </v>
      </c>
      <c r="V205" s="74" t="str">
        <f ca="1">IFERROR(TRUNC(VLOOKUP(V$146,Input!$A$9:$J$48,Input!$H$6,0)/V269-0.000001)+1," ")</f>
        <v xml:space="preserve"> </v>
      </c>
      <c r="W205" s="74" t="str">
        <f ca="1">IFERROR(TRUNC(VLOOKUP(W$146,Input!$A$9:$J$48,Input!$H$6,0)/W269-0.000001)+1," ")</f>
        <v xml:space="preserve"> </v>
      </c>
      <c r="X205" s="74" t="str">
        <f ca="1">IFERROR(TRUNC(VLOOKUP(X$146,Input!$A$9:$J$48,Input!$H$6,0)/X269-0.000001)+1," ")</f>
        <v xml:space="preserve"> </v>
      </c>
      <c r="Y205" s="74" t="str">
        <f ca="1">IFERROR(TRUNC(VLOOKUP(Y$146,Input!$A$9:$J$48,Input!$H$6,0)/Y269-0.000001)+1," ")</f>
        <v xml:space="preserve"> </v>
      </c>
      <c r="Z205" s="74" t="str">
        <f ca="1">IFERROR(TRUNC(VLOOKUP(Z$146,Input!$A$9:$J$48,Input!$H$6,0)/Z269-0.000001)+1," ")</f>
        <v xml:space="preserve"> </v>
      </c>
      <c r="AA205" s="74" t="str">
        <f ca="1">IFERROR(TRUNC(VLOOKUP(AA$146,Input!$A$9:$J$48,Input!$H$6,0)/AA269-0.000001)+1," ")</f>
        <v xml:space="preserve"> </v>
      </c>
      <c r="AB205" s="74" t="str">
        <f ca="1">IFERROR(TRUNC(VLOOKUP(AB$146,Input!$A$9:$J$48,Input!$H$6,0)/AB269-0.000001)+1," ")</f>
        <v xml:space="preserve"> </v>
      </c>
      <c r="AC205" s="74" t="str">
        <f ca="1">IFERROR(TRUNC(VLOOKUP(AC$146,Input!$A$9:$J$48,Input!$H$6,0)/AC269-0.000001)+1," ")</f>
        <v xml:space="preserve"> </v>
      </c>
      <c r="AD205" s="74" t="str">
        <f ca="1">IFERROR(TRUNC(VLOOKUP(AD$146,Input!$A$9:$J$48,Input!$H$6,0)/AD269-0.000001)+1," ")</f>
        <v xml:space="preserve"> </v>
      </c>
      <c r="AE205" s="74" t="str">
        <f ca="1">IFERROR(TRUNC(VLOOKUP(AE$146,Input!$A$9:$J$48,Input!$H$6,0)/AE269-0.000001)+1," ")</f>
        <v xml:space="preserve"> </v>
      </c>
      <c r="AF205" s="74" t="str">
        <f ca="1">IFERROR(TRUNC(VLOOKUP(AF$146,Input!$A$9:$J$48,Input!$H$6,0)/AF269-0.000001)+1," ")</f>
        <v xml:space="preserve"> </v>
      </c>
      <c r="AG205" s="74" t="str">
        <f ca="1">IFERROR(TRUNC(VLOOKUP(AG$146,Input!$A$9:$J$48,Input!$H$6,0)/AG269-0.000001)+1," ")</f>
        <v xml:space="preserve"> </v>
      </c>
      <c r="AH205" s="74" t="str">
        <f ca="1">IFERROR(TRUNC(VLOOKUP(AH$146,Input!$A$9:$J$48,Input!$H$6,0)/AH269-0.000001)+1," ")</f>
        <v xml:space="preserve"> </v>
      </c>
      <c r="AI205" s="74" t="str">
        <f ca="1">IFERROR(TRUNC(VLOOKUP(AI$146,Input!$A$9:$J$48,Input!$H$6,0)/AI269-0.000001)+1," ")</f>
        <v xml:space="preserve"> </v>
      </c>
      <c r="AJ205" s="74" t="str">
        <f ca="1">IFERROR(TRUNC(VLOOKUP(AJ$146,Input!$A$9:$J$48,Input!$H$6,0)/AJ269-0.000001)+1," ")</f>
        <v xml:space="preserve"> </v>
      </c>
      <c r="AK205" s="74" t="str">
        <f ca="1">IFERROR(TRUNC(VLOOKUP(AK$146,Input!$A$9:$J$48,Input!$H$6,0)/AK269-0.000001)+1," ")</f>
        <v xml:space="preserve"> </v>
      </c>
      <c r="AL205" s="74" t="str">
        <f ca="1">IFERROR(TRUNC(VLOOKUP(AL$146,Input!$A$9:$J$48,Input!$H$6,0)/AL269-0.000001)+1," ")</f>
        <v xml:space="preserve"> </v>
      </c>
      <c r="AM205" s="74" t="str">
        <f ca="1">IFERROR(TRUNC(VLOOKUP(AM$146,Input!$A$9:$J$48,Input!$H$6,0)/AM269-0.000001)+1," ")</f>
        <v xml:space="preserve"> </v>
      </c>
      <c r="AN205" s="74" t="str">
        <f ca="1">IFERROR(TRUNC(VLOOKUP(AN$146,Input!$A$9:$J$48,Input!$H$6,0)/AN269-0.000001)+1," ")</f>
        <v xml:space="preserve"> </v>
      </c>
      <c r="AO205" s="74" t="str">
        <f ca="1">IFERROR(TRUNC(VLOOKUP(AO$146,Input!$A$9:$J$48,Input!$H$6,0)/AO269-0.000001)+1," ")</f>
        <v xml:space="preserve"> </v>
      </c>
      <c r="AP205" s="74" t="str">
        <f ca="1">IFERROR(TRUNC(VLOOKUP(AP$146,Input!$A$9:$J$48,Input!$H$6,0)/AP269-0.000001)+1," ")</f>
        <v xml:space="preserve"> </v>
      </c>
      <c r="AQ205" s="74" t="str">
        <f ca="1">IFERROR(TRUNC(VLOOKUP(AQ$146,Input!$A$9:$J$48,Input!$H$6,0)/AQ269-0.000001)+1," ")</f>
        <v xml:space="preserve"> </v>
      </c>
      <c r="AR205" s="74" t="str">
        <f ca="1">IFERROR(TRUNC(VLOOKUP(AR$146,Input!$A$9:$J$48,Input!$H$6,0)/AR269-0.000001)+1," ")</f>
        <v xml:space="preserve"> </v>
      </c>
      <c r="AS205" s="74" t="str">
        <f ca="1">IFERROR(TRUNC(VLOOKUP(AS$146,Input!$A$9:$J$48,Input!$H$6,0)/AS269-0.000001)+1," ")</f>
        <v xml:space="preserve"> </v>
      </c>
    </row>
    <row r="206" spans="4:45">
      <c r="D206" s="74">
        <v>60</v>
      </c>
      <c r="E206" s="135">
        <f t="shared" si="17"/>
        <v>0</v>
      </c>
      <c r="F206" s="74" t="str">
        <f ca="1">IFERROR(TRUNC(VLOOKUP(F$146,Input!$A$9:$J$48,Input!$H$6,0)/F270-0.000001)+1," ")</f>
        <v xml:space="preserve"> </v>
      </c>
      <c r="G206" s="74" t="str">
        <f ca="1">IFERROR(TRUNC(VLOOKUP(G$146,Input!$A$9:$J$48,Input!$H$6,0)/G270-0.000001)+1," ")</f>
        <v xml:space="preserve"> </v>
      </c>
      <c r="H206" s="74" t="str">
        <f ca="1">IFERROR(TRUNC(VLOOKUP(H$146,Input!$A$9:$J$48,Input!$H$6,0)/H270-0.000001)+1," ")</f>
        <v xml:space="preserve"> </v>
      </c>
      <c r="I206" s="74" t="str">
        <f ca="1">IFERROR(TRUNC(VLOOKUP(I$146,Input!$A$9:$J$48,Input!$H$6,0)/I270-0.000001)+1," ")</f>
        <v xml:space="preserve"> </v>
      </c>
      <c r="J206" s="74" t="str">
        <f ca="1">IFERROR(TRUNC(VLOOKUP(J$146,Input!$A$9:$J$48,Input!$H$6,0)/J270-0.000001)+1," ")</f>
        <v xml:space="preserve"> </v>
      </c>
      <c r="K206" s="74" t="str">
        <f ca="1">IFERROR(TRUNC(VLOOKUP(K$146,Input!$A$9:$J$48,Input!$H$6,0)/K270-0.000001)+1," ")</f>
        <v xml:space="preserve"> </v>
      </c>
      <c r="L206" s="74" t="str">
        <f ca="1">IFERROR(TRUNC(VLOOKUP(L$146,Input!$A$9:$J$48,Input!$H$6,0)/L270-0.000001)+1," ")</f>
        <v xml:space="preserve"> </v>
      </c>
      <c r="M206" s="74" t="str">
        <f ca="1">IFERROR(TRUNC(VLOOKUP(M$146,Input!$A$9:$J$48,Input!$H$6,0)/M270-0.000001)+1," ")</f>
        <v xml:space="preserve"> </v>
      </c>
      <c r="N206" s="74" t="str">
        <f ca="1">IFERROR(TRUNC(VLOOKUP(N$146,Input!$A$9:$J$48,Input!$H$6,0)/N270-0.000001)+1," ")</f>
        <v xml:space="preserve"> </v>
      </c>
      <c r="O206" s="74" t="str">
        <f ca="1">IFERROR(TRUNC(VLOOKUP(O$146,Input!$A$9:$J$48,Input!$H$6,0)/O270-0.000001)+1," ")</f>
        <v xml:space="preserve"> </v>
      </c>
      <c r="P206" s="74" t="str">
        <f ca="1">IFERROR(TRUNC(VLOOKUP(P$146,Input!$A$9:$J$48,Input!$H$6,0)/P270-0.000001)+1," ")</f>
        <v xml:space="preserve"> </v>
      </c>
      <c r="Q206" s="74" t="str">
        <f ca="1">IFERROR(TRUNC(VLOOKUP(Q$146,Input!$A$9:$J$48,Input!$H$6,0)/Q270-0.000001)+1," ")</f>
        <v xml:space="preserve"> </v>
      </c>
      <c r="R206" s="74" t="str">
        <f ca="1">IFERROR(TRUNC(VLOOKUP(R$146,Input!$A$9:$J$48,Input!$H$6,0)/R270-0.000001)+1," ")</f>
        <v xml:space="preserve"> </v>
      </c>
      <c r="S206" s="74" t="str">
        <f ca="1">IFERROR(TRUNC(VLOOKUP(S$146,Input!$A$9:$J$48,Input!$H$6,0)/S270-0.000001)+1," ")</f>
        <v xml:space="preserve"> </v>
      </c>
      <c r="T206" s="74" t="str">
        <f ca="1">IFERROR(TRUNC(VLOOKUP(T$146,Input!$A$9:$J$48,Input!$H$6,0)/T270-0.000001)+1," ")</f>
        <v xml:space="preserve"> </v>
      </c>
      <c r="U206" s="74" t="str">
        <f ca="1">IFERROR(TRUNC(VLOOKUP(U$146,Input!$A$9:$J$48,Input!$H$6,0)/U270-0.000001)+1," ")</f>
        <v xml:space="preserve"> </v>
      </c>
      <c r="V206" s="74" t="str">
        <f ca="1">IFERROR(TRUNC(VLOOKUP(V$146,Input!$A$9:$J$48,Input!$H$6,0)/V270-0.000001)+1," ")</f>
        <v xml:space="preserve"> </v>
      </c>
      <c r="W206" s="74" t="str">
        <f ca="1">IFERROR(TRUNC(VLOOKUP(W$146,Input!$A$9:$J$48,Input!$H$6,0)/W270-0.000001)+1," ")</f>
        <v xml:space="preserve"> </v>
      </c>
      <c r="X206" s="74" t="str">
        <f ca="1">IFERROR(TRUNC(VLOOKUP(X$146,Input!$A$9:$J$48,Input!$H$6,0)/X270-0.000001)+1," ")</f>
        <v xml:space="preserve"> </v>
      </c>
      <c r="Y206" s="74" t="str">
        <f ca="1">IFERROR(TRUNC(VLOOKUP(Y$146,Input!$A$9:$J$48,Input!$H$6,0)/Y270-0.000001)+1," ")</f>
        <v xml:space="preserve"> </v>
      </c>
      <c r="Z206" s="74" t="str">
        <f ca="1">IFERROR(TRUNC(VLOOKUP(Z$146,Input!$A$9:$J$48,Input!$H$6,0)/Z270-0.000001)+1," ")</f>
        <v xml:space="preserve"> </v>
      </c>
      <c r="AA206" s="74" t="str">
        <f ca="1">IFERROR(TRUNC(VLOOKUP(AA$146,Input!$A$9:$J$48,Input!$H$6,0)/AA270-0.000001)+1," ")</f>
        <v xml:space="preserve"> </v>
      </c>
      <c r="AB206" s="74" t="str">
        <f ca="1">IFERROR(TRUNC(VLOOKUP(AB$146,Input!$A$9:$J$48,Input!$H$6,0)/AB270-0.000001)+1," ")</f>
        <v xml:space="preserve"> </v>
      </c>
      <c r="AC206" s="74" t="str">
        <f ca="1">IFERROR(TRUNC(VLOOKUP(AC$146,Input!$A$9:$J$48,Input!$H$6,0)/AC270-0.000001)+1," ")</f>
        <v xml:space="preserve"> </v>
      </c>
      <c r="AD206" s="74" t="str">
        <f ca="1">IFERROR(TRUNC(VLOOKUP(AD$146,Input!$A$9:$J$48,Input!$H$6,0)/AD270-0.000001)+1," ")</f>
        <v xml:space="preserve"> </v>
      </c>
      <c r="AE206" s="74" t="str">
        <f ca="1">IFERROR(TRUNC(VLOOKUP(AE$146,Input!$A$9:$J$48,Input!$H$6,0)/AE270-0.000001)+1," ")</f>
        <v xml:space="preserve"> </v>
      </c>
      <c r="AF206" s="74" t="str">
        <f ca="1">IFERROR(TRUNC(VLOOKUP(AF$146,Input!$A$9:$J$48,Input!$H$6,0)/AF270-0.000001)+1," ")</f>
        <v xml:space="preserve"> </v>
      </c>
      <c r="AG206" s="74" t="str">
        <f ca="1">IFERROR(TRUNC(VLOOKUP(AG$146,Input!$A$9:$J$48,Input!$H$6,0)/AG270-0.000001)+1," ")</f>
        <v xml:space="preserve"> </v>
      </c>
      <c r="AH206" s="74" t="str">
        <f ca="1">IFERROR(TRUNC(VLOOKUP(AH$146,Input!$A$9:$J$48,Input!$H$6,0)/AH270-0.000001)+1," ")</f>
        <v xml:space="preserve"> </v>
      </c>
      <c r="AI206" s="74" t="str">
        <f ca="1">IFERROR(TRUNC(VLOOKUP(AI$146,Input!$A$9:$J$48,Input!$H$6,0)/AI270-0.000001)+1," ")</f>
        <v xml:space="preserve"> </v>
      </c>
      <c r="AJ206" s="74" t="str">
        <f ca="1">IFERROR(TRUNC(VLOOKUP(AJ$146,Input!$A$9:$J$48,Input!$H$6,0)/AJ270-0.000001)+1," ")</f>
        <v xml:space="preserve"> </v>
      </c>
      <c r="AK206" s="74" t="str">
        <f ca="1">IFERROR(TRUNC(VLOOKUP(AK$146,Input!$A$9:$J$48,Input!$H$6,0)/AK270-0.000001)+1," ")</f>
        <v xml:space="preserve"> </v>
      </c>
      <c r="AL206" s="74" t="str">
        <f ca="1">IFERROR(TRUNC(VLOOKUP(AL$146,Input!$A$9:$J$48,Input!$H$6,0)/AL270-0.000001)+1," ")</f>
        <v xml:space="preserve"> </v>
      </c>
      <c r="AM206" s="74" t="str">
        <f ca="1">IFERROR(TRUNC(VLOOKUP(AM$146,Input!$A$9:$J$48,Input!$H$6,0)/AM270-0.000001)+1," ")</f>
        <v xml:space="preserve"> </v>
      </c>
      <c r="AN206" s="74" t="str">
        <f ca="1">IFERROR(TRUNC(VLOOKUP(AN$146,Input!$A$9:$J$48,Input!$H$6,0)/AN270-0.000001)+1," ")</f>
        <v xml:space="preserve"> </v>
      </c>
      <c r="AO206" s="74" t="str">
        <f ca="1">IFERROR(TRUNC(VLOOKUP(AO$146,Input!$A$9:$J$48,Input!$H$6,0)/AO270-0.000001)+1," ")</f>
        <v xml:space="preserve"> </v>
      </c>
      <c r="AP206" s="74" t="str">
        <f ca="1">IFERROR(TRUNC(VLOOKUP(AP$146,Input!$A$9:$J$48,Input!$H$6,0)/AP270-0.000001)+1," ")</f>
        <v xml:space="preserve"> </v>
      </c>
      <c r="AQ206" s="74" t="str">
        <f ca="1">IFERROR(TRUNC(VLOOKUP(AQ$146,Input!$A$9:$J$48,Input!$H$6,0)/AQ270-0.000001)+1," ")</f>
        <v xml:space="preserve"> </v>
      </c>
      <c r="AR206" s="74" t="str">
        <f ca="1">IFERROR(TRUNC(VLOOKUP(AR$146,Input!$A$9:$J$48,Input!$H$6,0)/AR270-0.000001)+1," ")</f>
        <v xml:space="preserve"> </v>
      </c>
      <c r="AS206" s="74" t="str">
        <f ca="1">IFERROR(TRUNC(VLOOKUP(AS$146,Input!$A$9:$J$48,Input!$H$6,0)/AS270-0.000001)+1," ")</f>
        <v xml:space="preserve"> </v>
      </c>
    </row>
    <row r="208" spans="4:45" s="223" customFormat="1" outlineLevel="1">
      <c r="D208" s="224"/>
      <c r="E208" s="134" t="s">
        <v>91</v>
      </c>
      <c r="F208" s="224">
        <f>IFERROR(ROUNDUP(VLOOKUP(F$210,UI!$A$12:$J$51,UI!$J$9,0)*(VLOOKUP(F$210,UI!$A$12:$J$51,UI!$G$9,0)/('Container Panel'!$G$2*'Container Panel'!$I$2)),0),"")</f>
        <v>0</v>
      </c>
      <c r="G208" s="224">
        <f>IFERROR(ROUNDUP(VLOOKUP(G$210,UI!$A$12:$J$51,UI!$J$9,0)*(VLOOKUP(G$210,UI!$A$12:$J$51,UI!$G$9,0)/('Container Panel'!$G$2*'Container Panel'!$I$2)),0),"")</f>
        <v>0</v>
      </c>
      <c r="H208" s="224" t="str">
        <f>IFERROR(ROUNDUP(VLOOKUP(H$210,UI!$A$12:$J$51,UI!$J$9,0)*(VLOOKUP(H$210,UI!$A$12:$J$51,UI!$G$9,0)/('Container Panel'!$G$2*'Container Panel'!$I$2)),0),"")</f>
        <v/>
      </c>
      <c r="I208" s="224" t="str">
        <f>IFERROR(ROUNDUP(VLOOKUP(I$210,UI!$A$12:$J$51,UI!$J$9,0)*(VLOOKUP(I$210,UI!$A$12:$J$51,UI!$G$9,0)/('Container Panel'!$G$2*'Container Panel'!$I$2)),0),"")</f>
        <v/>
      </c>
      <c r="J208" s="224" t="str">
        <f>IFERROR(ROUNDUP(VLOOKUP(J$210,UI!$A$12:$J$51,UI!$J$9,0)*(VLOOKUP(J$210,UI!$A$12:$J$51,UI!$G$9,0)/('Container Panel'!$G$2*'Container Panel'!$I$2)),0),"")</f>
        <v/>
      </c>
      <c r="K208" s="224" t="str">
        <f>IFERROR(ROUNDUP(VLOOKUP(K$210,UI!$A$12:$J$51,UI!$J$9,0)*(VLOOKUP(K$210,UI!$A$12:$J$51,UI!$G$9,0)/('Container Panel'!$G$2*'Container Panel'!$I$2)),0),"")</f>
        <v/>
      </c>
      <c r="L208" s="224" t="str">
        <f>IFERROR(ROUNDUP(VLOOKUP(L$210,UI!$A$12:$J$51,UI!$J$9,0)*(VLOOKUP(L$210,UI!$A$12:$J$51,UI!$G$9,0)/('Container Panel'!$G$2*'Container Panel'!$I$2)),0),"")</f>
        <v/>
      </c>
      <c r="M208" s="224" t="str">
        <f>IFERROR(ROUNDUP(VLOOKUP(M$210,UI!$A$12:$J$51,UI!$J$9,0)*(VLOOKUP(M$210,UI!$A$12:$J$51,UI!$G$9,0)/('Container Panel'!$G$2*'Container Panel'!$I$2)),0),"")</f>
        <v/>
      </c>
      <c r="N208" s="224" t="str">
        <f>IFERROR(ROUNDUP(VLOOKUP(N$210,UI!$A$12:$J$51,UI!$J$9,0)*(VLOOKUP(N$210,UI!$A$12:$J$51,UI!$G$9,0)/('Container Panel'!$G$2*'Container Panel'!$I$2)),0),"")</f>
        <v/>
      </c>
      <c r="O208" s="224" t="str">
        <f>IFERROR(ROUNDUP(VLOOKUP(O$210,UI!$A$12:$J$51,UI!$J$9,0)*(VLOOKUP(O$210,UI!$A$12:$J$51,UI!$G$9,0)/('Container Panel'!$G$2*'Container Panel'!$I$2)),0),"")</f>
        <v/>
      </c>
      <c r="P208" s="224" t="str">
        <f>IFERROR(ROUNDUP(VLOOKUP(P$210,UI!$A$12:$J$51,UI!$J$9,0)*(VLOOKUP(P$210,UI!$A$12:$J$51,UI!$G$9,0)/('Container Panel'!$G$2*'Container Panel'!$I$2)),0),"")</f>
        <v/>
      </c>
      <c r="Q208" s="224" t="str">
        <f>IFERROR(ROUNDUP(VLOOKUP(Q$210,UI!$A$12:$J$51,UI!$J$9,0)*(VLOOKUP(Q$210,UI!$A$12:$J$51,UI!$G$9,0)/('Container Panel'!$G$2*'Container Panel'!$I$2)),0),"")</f>
        <v/>
      </c>
      <c r="R208" s="224" t="str">
        <f>IFERROR(ROUNDUP(VLOOKUP(R$210,UI!$A$12:$J$51,UI!$J$9,0)*(VLOOKUP(R$210,UI!$A$12:$J$51,UI!$G$9,0)/('Container Panel'!$G$2*'Container Panel'!$I$2)),0),"")</f>
        <v/>
      </c>
      <c r="S208" s="224" t="str">
        <f>IFERROR(ROUNDUP(VLOOKUP(S$210,UI!$A$12:$J$51,UI!$J$9,0)*(VLOOKUP(S$210,UI!$A$12:$J$51,UI!$G$9,0)/('Container Panel'!$G$2*'Container Panel'!$I$2)),0),"")</f>
        <v/>
      </c>
      <c r="T208" s="224" t="str">
        <f>IFERROR(ROUNDUP(VLOOKUP(T$210,UI!$A$12:$J$51,UI!$J$9,0)*(VLOOKUP(T$210,UI!$A$12:$J$51,UI!$G$9,0)/('Container Panel'!$G$2*'Container Panel'!$I$2)),0),"")</f>
        <v/>
      </c>
      <c r="U208" s="224" t="str">
        <f>IFERROR(ROUNDUP(VLOOKUP(U$210,UI!$A$12:$J$51,UI!$J$9,0)*(VLOOKUP(U$210,UI!$A$12:$J$51,UI!$G$9,0)/('Container Panel'!$G$2*'Container Panel'!$I$2)),0),"")</f>
        <v/>
      </c>
      <c r="V208" s="224" t="str">
        <f>IFERROR(ROUNDUP(VLOOKUP(V$210,UI!$A$12:$J$51,UI!$J$9,0)*(VLOOKUP(V$210,UI!$A$12:$J$51,UI!$G$9,0)/('Container Panel'!$G$2*'Container Panel'!$I$2)),0),"")</f>
        <v/>
      </c>
      <c r="W208" s="224" t="str">
        <f>IFERROR(ROUNDUP(VLOOKUP(W$210,UI!$A$12:$J$51,UI!$J$9,0)*(VLOOKUP(W$210,UI!$A$12:$J$51,UI!$G$9,0)/('Container Panel'!$G$2*'Container Panel'!$I$2)),0),"")</f>
        <v/>
      </c>
      <c r="X208" s="224" t="str">
        <f>IFERROR(ROUNDUP(VLOOKUP(X$210,UI!$A$12:$J$51,UI!$J$9,0)*(VLOOKUP(X$210,UI!$A$12:$J$51,UI!$G$9,0)/('Container Panel'!$G$2*'Container Panel'!$I$2)),0),"")</f>
        <v/>
      </c>
      <c r="Y208" s="224" t="str">
        <f>IFERROR(ROUNDUP(VLOOKUP(Y$210,UI!$A$12:$J$51,UI!$J$9,0)*(VLOOKUP(Y$210,UI!$A$12:$J$51,UI!$G$9,0)/('Container Panel'!$G$2*'Container Panel'!$I$2)),0),"")</f>
        <v/>
      </c>
      <c r="Z208" s="224" t="str">
        <f>IFERROR(ROUNDUP(VLOOKUP(Z$210,UI!$A$12:$J$51,UI!$J$9,0)*(VLOOKUP(Z$210,UI!$A$12:$J$51,UI!$G$9,0)/('Container Panel'!$G$2*'Container Panel'!$I$2)),0),"")</f>
        <v/>
      </c>
      <c r="AA208" s="224" t="str">
        <f>IFERROR(ROUNDUP(VLOOKUP(AA$210,UI!$A$12:$J$51,UI!$J$9,0)*(VLOOKUP(AA$210,UI!$A$12:$J$51,UI!$G$9,0)/('Container Panel'!$G$2*'Container Panel'!$I$2)),0),"")</f>
        <v/>
      </c>
      <c r="AB208" s="224" t="str">
        <f>IFERROR(ROUNDUP(VLOOKUP(AB$210,UI!$A$12:$J$51,UI!$J$9,0)*(VLOOKUP(AB$210,UI!$A$12:$J$51,UI!$G$9,0)/('Container Panel'!$G$2*'Container Panel'!$I$2)),0),"")</f>
        <v/>
      </c>
      <c r="AC208" s="224" t="str">
        <f>IFERROR(ROUNDUP(VLOOKUP(AC$210,UI!$A$12:$J$51,UI!$J$9,0)*(VLOOKUP(AC$210,UI!$A$12:$J$51,UI!$G$9,0)/('Container Panel'!$G$2*'Container Panel'!$I$2)),0),"")</f>
        <v/>
      </c>
      <c r="AD208" s="224" t="str">
        <f>IFERROR(ROUNDUP(VLOOKUP(AD$210,UI!$A$12:$J$51,UI!$J$9,0)*(VLOOKUP(AD$210,UI!$A$12:$J$51,UI!$G$9,0)/('Container Panel'!$G$2*'Container Panel'!$I$2)),0),"")</f>
        <v/>
      </c>
      <c r="AE208" s="224" t="str">
        <f>IFERROR(ROUNDUP(VLOOKUP(AE$210,UI!$A$12:$J$51,UI!$J$9,0)*(VLOOKUP(AE$210,UI!$A$12:$J$51,UI!$G$9,0)/('Container Panel'!$G$2*'Container Panel'!$I$2)),0),"")</f>
        <v/>
      </c>
      <c r="AF208" s="224" t="str">
        <f>IFERROR(ROUNDUP(VLOOKUP(AF$210,UI!$A$12:$J$51,UI!$J$9,0)*(VLOOKUP(AF$210,UI!$A$12:$J$51,UI!$G$9,0)/('Container Panel'!$G$2*'Container Panel'!$I$2)),0),"")</f>
        <v/>
      </c>
      <c r="AG208" s="224" t="str">
        <f>IFERROR(ROUNDUP(VLOOKUP(AG$210,UI!$A$12:$J$51,UI!$J$9,0)*(VLOOKUP(AG$210,UI!$A$12:$J$51,UI!$G$9,0)/('Container Panel'!$G$2*'Container Panel'!$I$2)),0),"")</f>
        <v/>
      </c>
      <c r="AH208" s="224" t="str">
        <f>IFERROR(ROUNDUP(VLOOKUP(AH$210,UI!$A$12:$J$51,UI!$J$9,0)*(VLOOKUP(AH$210,UI!$A$12:$J$51,UI!$G$9,0)/('Container Panel'!$G$2*'Container Panel'!$I$2)),0),"")</f>
        <v/>
      </c>
      <c r="AI208" s="224" t="str">
        <f>IFERROR(ROUNDUP(VLOOKUP(AI$210,UI!$A$12:$J$51,UI!$J$9,0)*(VLOOKUP(AI$210,UI!$A$12:$J$51,UI!$G$9,0)/('Container Panel'!$G$2*'Container Panel'!$I$2)),0),"")</f>
        <v/>
      </c>
      <c r="AJ208" s="224" t="str">
        <f>IFERROR(ROUNDUP(VLOOKUP(AJ$210,UI!$A$12:$J$51,UI!$J$9,0)*(VLOOKUP(AJ$210,UI!$A$12:$J$51,UI!$G$9,0)/('Container Panel'!$G$2*'Container Panel'!$I$2)),0),"")</f>
        <v/>
      </c>
      <c r="AK208" s="224" t="str">
        <f>IFERROR(ROUNDUP(VLOOKUP(AK$210,UI!$A$12:$J$51,UI!$J$9,0)*(VLOOKUP(AK$210,UI!$A$12:$J$51,UI!$G$9,0)/('Container Panel'!$G$2*'Container Panel'!$I$2)),0),"")</f>
        <v/>
      </c>
      <c r="AL208" s="224" t="str">
        <f>IFERROR(ROUNDUP(VLOOKUP(AL$210,UI!$A$12:$J$51,UI!$J$9,0)*(VLOOKUP(AL$210,UI!$A$12:$J$51,UI!$G$9,0)/('Container Panel'!$G$2*'Container Panel'!$I$2)),0),"")</f>
        <v/>
      </c>
      <c r="AM208" s="224" t="str">
        <f>IFERROR(ROUNDUP(VLOOKUP(AM$210,UI!$A$12:$J$51,UI!$J$9,0)*(VLOOKUP(AM$210,UI!$A$12:$J$51,UI!$G$9,0)/('Container Panel'!$G$2*'Container Panel'!$I$2)),0),"")</f>
        <v/>
      </c>
      <c r="AN208" s="224" t="str">
        <f>IFERROR(ROUNDUP(VLOOKUP(AN$210,UI!$A$12:$J$51,UI!$J$9,0)*(VLOOKUP(AN$210,UI!$A$12:$J$51,UI!$G$9,0)/('Container Panel'!$G$2*'Container Panel'!$I$2)),0),"")</f>
        <v/>
      </c>
      <c r="AO208" s="224" t="str">
        <f>IFERROR(ROUNDUP(VLOOKUP(AO$210,UI!$A$12:$J$51,UI!$J$9,0)*(VLOOKUP(AO$210,UI!$A$12:$J$51,UI!$G$9,0)/('Container Panel'!$G$2*'Container Panel'!$I$2)),0),"")</f>
        <v/>
      </c>
      <c r="AP208" s="224" t="str">
        <f>IFERROR(ROUNDUP(VLOOKUP(AP$210,UI!$A$12:$J$51,UI!$J$9,0)*(VLOOKUP(AP$210,UI!$A$12:$J$51,UI!$G$9,0)/('Container Panel'!$G$2*'Container Panel'!$I$2)),0),"")</f>
        <v/>
      </c>
      <c r="AQ208" s="224" t="str">
        <f>IFERROR(ROUNDUP(VLOOKUP(AQ$210,UI!$A$12:$J$51,UI!$J$9,0)*(VLOOKUP(AQ$210,UI!$A$12:$J$51,UI!$G$9,0)/('Container Panel'!$G$2*'Container Panel'!$I$2)),0),"")</f>
        <v/>
      </c>
      <c r="AR208" s="224" t="str">
        <f>IFERROR(ROUNDUP(VLOOKUP(AR$210,UI!$A$12:$J$51,UI!$J$9,0)*(VLOOKUP(AR$210,UI!$A$12:$J$51,UI!$G$9,0)/('Container Panel'!$G$2*'Container Panel'!$I$2)),0),"")</f>
        <v/>
      </c>
      <c r="AS208" s="224" t="str">
        <f>IFERROR(ROUNDUP(VLOOKUP(AS$210,UI!$A$12:$J$51,UI!$J$9,0)*(VLOOKUP(AS$210,UI!$A$12:$J$51,UI!$G$9,0)/('Container Panel'!$G$2*'Container Panel'!$I$2)),0),"")</f>
        <v/>
      </c>
    </row>
    <row r="209" spans="4:45" outlineLevel="1">
      <c r="D209" s="74"/>
      <c r="E209" s="134" t="s">
        <v>91</v>
      </c>
      <c r="F209" s="74">
        <v>1</v>
      </c>
      <c r="G209" s="74">
        <v>2</v>
      </c>
      <c r="H209" s="74">
        <v>3</v>
      </c>
      <c r="I209" s="74">
        <v>4</v>
      </c>
      <c r="J209" s="74">
        <v>5</v>
      </c>
      <c r="K209" s="74">
        <v>6</v>
      </c>
      <c r="L209" s="74">
        <v>7</v>
      </c>
      <c r="M209" s="74">
        <v>8</v>
      </c>
      <c r="N209" s="74">
        <v>9</v>
      </c>
      <c r="O209" s="74">
        <v>10</v>
      </c>
      <c r="P209" s="74">
        <v>11</v>
      </c>
      <c r="Q209" s="74">
        <v>12</v>
      </c>
      <c r="R209" s="74">
        <v>13</v>
      </c>
      <c r="S209" s="74">
        <v>14</v>
      </c>
      <c r="T209" s="74">
        <v>15</v>
      </c>
      <c r="U209" s="74">
        <v>16</v>
      </c>
      <c r="V209" s="74">
        <v>17</v>
      </c>
      <c r="W209" s="74">
        <v>18</v>
      </c>
      <c r="X209" s="74">
        <v>19</v>
      </c>
      <c r="Y209" s="74">
        <v>20</v>
      </c>
      <c r="Z209" s="74">
        <v>21</v>
      </c>
      <c r="AA209" s="74">
        <v>22</v>
      </c>
      <c r="AB209" s="74">
        <v>23</v>
      </c>
      <c r="AC209" s="74">
        <v>24</v>
      </c>
      <c r="AD209" s="74">
        <v>25</v>
      </c>
      <c r="AE209" s="74">
        <v>26</v>
      </c>
      <c r="AF209" s="74">
        <v>27</v>
      </c>
      <c r="AG209" s="74">
        <v>28</v>
      </c>
      <c r="AH209" s="74">
        <v>29</v>
      </c>
      <c r="AI209" s="74">
        <v>30</v>
      </c>
      <c r="AJ209" s="74">
        <v>31</v>
      </c>
      <c r="AK209" s="74">
        <v>32</v>
      </c>
      <c r="AL209" s="74">
        <v>33</v>
      </c>
      <c r="AM209" s="74">
        <v>34</v>
      </c>
      <c r="AN209" s="74">
        <v>35</v>
      </c>
      <c r="AO209" s="74">
        <v>36</v>
      </c>
      <c r="AP209" s="74">
        <v>37</v>
      </c>
      <c r="AQ209" s="74">
        <v>38</v>
      </c>
      <c r="AR209" s="74">
        <v>39</v>
      </c>
      <c r="AS209" s="74">
        <v>40</v>
      </c>
    </row>
    <row r="210" spans="4:45" s="138" customFormat="1">
      <c r="D210" s="134" t="s">
        <v>90</v>
      </c>
      <c r="E210" s="97" t="s">
        <v>96</v>
      </c>
      <c r="F210" s="135" t="str">
        <f t="shared" ref="F210:AS210" si="18">INDEX(Part,F209)</f>
        <v>Upper Gap Hider</v>
      </c>
      <c r="G210" s="135" t="str">
        <f t="shared" si="18"/>
        <v>GAP HIDER LW</v>
      </c>
      <c r="H210" s="135">
        <f t="shared" si="18"/>
        <v>0</v>
      </c>
      <c r="I210" s="135">
        <f t="shared" si="18"/>
        <v>0</v>
      </c>
      <c r="J210" s="135">
        <f t="shared" si="18"/>
        <v>0</v>
      </c>
      <c r="K210" s="135">
        <f t="shared" si="18"/>
        <v>0</v>
      </c>
      <c r="L210" s="135">
        <f t="shared" si="18"/>
        <v>0</v>
      </c>
      <c r="M210" s="135">
        <f t="shared" si="18"/>
        <v>0</v>
      </c>
      <c r="N210" s="135">
        <f t="shared" si="18"/>
        <v>0</v>
      </c>
      <c r="O210" s="135">
        <f t="shared" si="18"/>
        <v>0</v>
      </c>
      <c r="P210" s="135">
        <f t="shared" si="18"/>
        <v>0</v>
      </c>
      <c r="Q210" s="135">
        <f t="shared" si="18"/>
        <v>0</v>
      </c>
      <c r="R210" s="135">
        <f t="shared" si="18"/>
        <v>0</v>
      </c>
      <c r="S210" s="135">
        <f t="shared" si="18"/>
        <v>0</v>
      </c>
      <c r="T210" s="135">
        <f t="shared" si="18"/>
        <v>0</v>
      </c>
      <c r="U210" s="135">
        <f t="shared" si="18"/>
        <v>0</v>
      </c>
      <c r="V210" s="135">
        <f t="shared" si="18"/>
        <v>0</v>
      </c>
      <c r="W210" s="135">
        <f t="shared" si="18"/>
        <v>0</v>
      </c>
      <c r="X210" s="135">
        <f t="shared" si="18"/>
        <v>0</v>
      </c>
      <c r="Y210" s="135">
        <f t="shared" si="18"/>
        <v>0</v>
      </c>
      <c r="Z210" s="135">
        <f t="shared" si="18"/>
        <v>0</v>
      </c>
      <c r="AA210" s="135">
        <f t="shared" si="18"/>
        <v>0</v>
      </c>
      <c r="AB210" s="135">
        <f t="shared" si="18"/>
        <v>0</v>
      </c>
      <c r="AC210" s="135">
        <f t="shared" si="18"/>
        <v>0</v>
      </c>
      <c r="AD210" s="135">
        <f t="shared" si="18"/>
        <v>0</v>
      </c>
      <c r="AE210" s="135">
        <f t="shared" si="18"/>
        <v>0</v>
      </c>
      <c r="AF210" s="135">
        <f t="shared" si="18"/>
        <v>0</v>
      </c>
      <c r="AG210" s="135">
        <f t="shared" si="18"/>
        <v>0</v>
      </c>
      <c r="AH210" s="135">
        <f t="shared" si="18"/>
        <v>0</v>
      </c>
      <c r="AI210" s="135">
        <f t="shared" si="18"/>
        <v>0</v>
      </c>
      <c r="AJ210" s="135">
        <f t="shared" si="18"/>
        <v>0</v>
      </c>
      <c r="AK210" s="135">
        <f t="shared" si="18"/>
        <v>0</v>
      </c>
      <c r="AL210" s="135">
        <f t="shared" si="18"/>
        <v>0</v>
      </c>
      <c r="AM210" s="135">
        <f t="shared" si="18"/>
        <v>0</v>
      </c>
      <c r="AN210" s="135">
        <f t="shared" si="18"/>
        <v>0</v>
      </c>
      <c r="AO210" s="135">
        <f t="shared" si="18"/>
        <v>0</v>
      </c>
      <c r="AP210" s="135">
        <f t="shared" si="18"/>
        <v>0</v>
      </c>
      <c r="AQ210" s="135">
        <f t="shared" si="18"/>
        <v>0</v>
      </c>
      <c r="AR210" s="135">
        <f t="shared" si="18"/>
        <v>0</v>
      </c>
      <c r="AS210" s="135">
        <f t="shared" si="18"/>
        <v>0</v>
      </c>
    </row>
    <row r="211" spans="4:45">
      <c r="D211" s="74">
        <v>1</v>
      </c>
      <c r="E211" s="135" t="str">
        <f t="shared" ref="E211:E242" si="19">INDEX(Box,D211)</f>
        <v>PC</v>
      </c>
      <c r="F211" s="74">
        <f t="array" aca="1" ref="F211" ca="1">IFERROR(IF(MAX(OFFSET($F$279,3*($D211-1)+1,6*(F$209-1)+1,1,6)*OFFSET($F$279,3*($D211-1)+2,6*(F$209-1)+1,1,6)*OFFSET($F$279,3*($D211-1)+3,6*(F$209-1)+1,1,6))&gt;F$208,MAX(OFFSET($F$279,3*($D211-1)+1,6*(F$209-1)+1,1,6)*OFFSET($F$279,3*($D211-1)+2,6*(F$209-1)+1,1,6)*OFFSET($F$279,3*($D211-1)+3,6*(F$209-1)+1,1,6)),0),"")</f>
        <v>72</v>
      </c>
      <c r="G211" s="224">
        <f t="array" aca="1" ref="G211" ca="1">IFERROR(IF(MAX(OFFSET($F$279,3*($D211-1)+1,6*(G$209-1)+1,1,6)*OFFSET($F$279,3*($D211-1)+2,6*(G$209-1)+1,1,6)*OFFSET($F$279,3*($D211-1)+3,6*(G$209-1)+1,1,6))&gt;G$208,MAX(OFFSET($F$279,3*($D211-1)+1,6*(G$209-1)+1,1,6)*OFFSET($F$279,3*($D211-1)+2,6*(G$209-1)+1,1,6)*OFFSET($F$279,3*($D211-1)+3,6*(G$209-1)+1,1,6)),0),"")</f>
        <v>24</v>
      </c>
      <c r="H211" s="224" t="str">
        <f t="array" aca="1" ref="H211" ca="1">IFERROR(IF(MAX(OFFSET($F$279,3*($D211-1)+1,6*(H$209-1)+1,1,6)*OFFSET($F$279,3*($D211-1)+2,6*(H$209-1)+1,1,6)*OFFSET($F$279,3*($D211-1)+3,6*(H$209-1)+1,1,6))&gt;H$208,MAX(OFFSET($F$279,3*($D211-1)+1,6*(H$209-1)+1,1,6)*OFFSET($F$279,3*($D211-1)+2,6*(H$209-1)+1,1,6)*OFFSET($F$279,3*($D211-1)+3,6*(H$209-1)+1,1,6)),0),"")</f>
        <v/>
      </c>
      <c r="I211" s="224" t="str">
        <f t="array" aca="1" ref="I211" ca="1">IFERROR(IF(MAX(OFFSET($F$279,3*($D211-1)+1,6*(I$209-1)+1,1,6)*OFFSET($F$279,3*($D211-1)+2,6*(I$209-1)+1,1,6)*OFFSET($F$279,3*($D211-1)+3,6*(I$209-1)+1,1,6))&gt;I$208,MAX(OFFSET($F$279,3*($D211-1)+1,6*(I$209-1)+1,1,6)*OFFSET($F$279,3*($D211-1)+2,6*(I$209-1)+1,1,6)*OFFSET($F$279,3*($D211-1)+3,6*(I$209-1)+1,1,6)),0),"")</f>
        <v/>
      </c>
      <c r="J211" s="224" t="str">
        <f t="array" aca="1" ref="J211" ca="1">IFERROR(IF(MAX(OFFSET($F$279,3*($D211-1)+1,6*(J$209-1)+1,1,6)*OFFSET($F$279,3*($D211-1)+2,6*(J$209-1)+1,1,6)*OFFSET($F$279,3*($D211-1)+3,6*(J$209-1)+1,1,6))&gt;J$208,MAX(OFFSET($F$279,3*($D211-1)+1,6*(J$209-1)+1,1,6)*OFFSET($F$279,3*($D211-1)+2,6*(J$209-1)+1,1,6)*OFFSET($F$279,3*($D211-1)+3,6*(J$209-1)+1,1,6)),0),"")</f>
        <v/>
      </c>
      <c r="K211" s="224" t="str">
        <f t="array" aca="1" ref="K211" ca="1">IFERROR(IF(MAX(OFFSET($F$279,3*($D211-1)+1,6*(K$209-1)+1,1,6)*OFFSET($F$279,3*($D211-1)+2,6*(K$209-1)+1,1,6)*OFFSET($F$279,3*($D211-1)+3,6*(K$209-1)+1,1,6))&gt;K$208,MAX(OFFSET($F$279,3*($D211-1)+1,6*(K$209-1)+1,1,6)*OFFSET($F$279,3*($D211-1)+2,6*(K$209-1)+1,1,6)*OFFSET($F$279,3*($D211-1)+3,6*(K$209-1)+1,1,6)),0),"")</f>
        <v/>
      </c>
      <c r="L211" s="224" t="str">
        <f t="array" aca="1" ref="L211" ca="1">IFERROR(IF(MAX(OFFSET($F$279,3*($D211-1)+1,6*(L$209-1)+1,1,6)*OFFSET($F$279,3*($D211-1)+2,6*(L$209-1)+1,1,6)*OFFSET($F$279,3*($D211-1)+3,6*(L$209-1)+1,1,6))&gt;L$208,MAX(OFFSET($F$279,3*($D211-1)+1,6*(L$209-1)+1,1,6)*OFFSET($F$279,3*($D211-1)+2,6*(L$209-1)+1,1,6)*OFFSET($F$279,3*($D211-1)+3,6*(L$209-1)+1,1,6)),0),"")</f>
        <v/>
      </c>
      <c r="M211" s="224" t="str">
        <f t="array" aca="1" ref="M211" ca="1">IFERROR(IF(MAX(OFFSET($F$279,3*($D211-1)+1,6*(M$209-1)+1,1,6)*OFFSET($F$279,3*($D211-1)+2,6*(M$209-1)+1,1,6)*OFFSET($F$279,3*($D211-1)+3,6*(M$209-1)+1,1,6))&gt;M$208,MAX(OFFSET($F$279,3*($D211-1)+1,6*(M$209-1)+1,1,6)*OFFSET($F$279,3*($D211-1)+2,6*(M$209-1)+1,1,6)*OFFSET($F$279,3*($D211-1)+3,6*(M$209-1)+1,1,6)),0),"")</f>
        <v/>
      </c>
      <c r="N211" s="224" t="str">
        <f t="array" aca="1" ref="N211" ca="1">IFERROR(IF(MAX(OFFSET($F$279,3*($D211-1)+1,6*(N$209-1)+1,1,6)*OFFSET($F$279,3*($D211-1)+2,6*(N$209-1)+1,1,6)*OFFSET($F$279,3*($D211-1)+3,6*(N$209-1)+1,1,6))&gt;N$208,MAX(OFFSET($F$279,3*($D211-1)+1,6*(N$209-1)+1,1,6)*OFFSET($F$279,3*($D211-1)+2,6*(N$209-1)+1,1,6)*OFFSET($F$279,3*($D211-1)+3,6*(N$209-1)+1,1,6)),0),"")</f>
        <v/>
      </c>
      <c r="O211" s="224" t="str">
        <f t="array" aca="1" ref="O211" ca="1">IFERROR(IF(MAX(OFFSET($F$279,3*($D211-1)+1,6*(O$209-1)+1,1,6)*OFFSET($F$279,3*($D211-1)+2,6*(O$209-1)+1,1,6)*OFFSET($F$279,3*($D211-1)+3,6*(O$209-1)+1,1,6))&gt;O$208,MAX(OFFSET($F$279,3*($D211-1)+1,6*(O$209-1)+1,1,6)*OFFSET($F$279,3*($D211-1)+2,6*(O$209-1)+1,1,6)*OFFSET($F$279,3*($D211-1)+3,6*(O$209-1)+1,1,6)),0),"")</f>
        <v/>
      </c>
      <c r="P211" s="224" t="str">
        <f t="array" aca="1" ref="P211" ca="1">IFERROR(IF(MAX(OFFSET($F$279,3*($D211-1)+1,6*(P$209-1)+1,1,6)*OFFSET($F$279,3*($D211-1)+2,6*(P$209-1)+1,1,6)*OFFSET($F$279,3*($D211-1)+3,6*(P$209-1)+1,1,6))&gt;P$208,MAX(OFFSET($F$279,3*($D211-1)+1,6*(P$209-1)+1,1,6)*OFFSET($F$279,3*($D211-1)+2,6*(P$209-1)+1,1,6)*OFFSET($F$279,3*($D211-1)+3,6*(P$209-1)+1,1,6)),0),"")</f>
        <v/>
      </c>
      <c r="Q211" s="224" t="str">
        <f t="array" aca="1" ref="Q211" ca="1">IFERROR(IF(MAX(OFFSET($F$279,3*($D211-1)+1,6*(Q$209-1)+1,1,6)*OFFSET($F$279,3*($D211-1)+2,6*(Q$209-1)+1,1,6)*OFFSET($F$279,3*($D211-1)+3,6*(Q$209-1)+1,1,6))&gt;Q$208,MAX(OFFSET($F$279,3*($D211-1)+1,6*(Q$209-1)+1,1,6)*OFFSET($F$279,3*($D211-1)+2,6*(Q$209-1)+1,1,6)*OFFSET($F$279,3*($D211-1)+3,6*(Q$209-1)+1,1,6)),0),"")</f>
        <v/>
      </c>
      <c r="R211" s="224" t="str">
        <f t="array" aca="1" ref="R211" ca="1">IFERROR(IF(MAX(OFFSET($F$279,3*($D211-1)+1,6*(R$209-1)+1,1,6)*OFFSET($F$279,3*($D211-1)+2,6*(R$209-1)+1,1,6)*OFFSET($F$279,3*($D211-1)+3,6*(R$209-1)+1,1,6))&gt;R$208,MAX(OFFSET($F$279,3*($D211-1)+1,6*(R$209-1)+1,1,6)*OFFSET($F$279,3*($D211-1)+2,6*(R$209-1)+1,1,6)*OFFSET($F$279,3*($D211-1)+3,6*(R$209-1)+1,1,6)),0),"")</f>
        <v/>
      </c>
      <c r="S211" s="224" t="str">
        <f t="array" aca="1" ref="S211" ca="1">IFERROR(IF(MAX(OFFSET($F$279,3*($D211-1)+1,6*(S$209-1)+1,1,6)*OFFSET($F$279,3*($D211-1)+2,6*(S$209-1)+1,1,6)*OFFSET($F$279,3*($D211-1)+3,6*(S$209-1)+1,1,6))&gt;S$208,MAX(OFFSET($F$279,3*($D211-1)+1,6*(S$209-1)+1,1,6)*OFFSET($F$279,3*($D211-1)+2,6*(S$209-1)+1,1,6)*OFFSET($F$279,3*($D211-1)+3,6*(S$209-1)+1,1,6)),0),"")</f>
        <v/>
      </c>
      <c r="T211" s="224" t="str">
        <f t="array" aca="1" ref="T211" ca="1">IFERROR(IF(MAX(OFFSET($F$279,3*($D211-1)+1,6*(T$209-1)+1,1,6)*OFFSET($F$279,3*($D211-1)+2,6*(T$209-1)+1,1,6)*OFFSET($F$279,3*($D211-1)+3,6*(T$209-1)+1,1,6))&gt;T$208,MAX(OFFSET($F$279,3*($D211-1)+1,6*(T$209-1)+1,1,6)*OFFSET($F$279,3*($D211-1)+2,6*(T$209-1)+1,1,6)*OFFSET($F$279,3*($D211-1)+3,6*(T$209-1)+1,1,6)),0),"")</f>
        <v/>
      </c>
      <c r="U211" s="224" t="str">
        <f t="array" aca="1" ref="U211" ca="1">IFERROR(IF(MAX(OFFSET($F$279,3*($D211-1)+1,6*(U$209-1)+1,1,6)*OFFSET($F$279,3*($D211-1)+2,6*(U$209-1)+1,1,6)*OFFSET($F$279,3*($D211-1)+3,6*(U$209-1)+1,1,6))&gt;U$208,MAX(OFFSET($F$279,3*($D211-1)+1,6*(U$209-1)+1,1,6)*OFFSET($F$279,3*($D211-1)+2,6*(U$209-1)+1,1,6)*OFFSET($F$279,3*($D211-1)+3,6*(U$209-1)+1,1,6)),0),"")</f>
        <v/>
      </c>
      <c r="V211" s="224" t="str">
        <f t="array" aca="1" ref="V211" ca="1">IFERROR(IF(MAX(OFFSET($F$279,3*($D211-1)+1,6*(V$209-1)+1,1,6)*OFFSET($F$279,3*($D211-1)+2,6*(V$209-1)+1,1,6)*OFFSET($F$279,3*($D211-1)+3,6*(V$209-1)+1,1,6))&gt;V$208,MAX(OFFSET($F$279,3*($D211-1)+1,6*(V$209-1)+1,1,6)*OFFSET($F$279,3*($D211-1)+2,6*(V$209-1)+1,1,6)*OFFSET($F$279,3*($D211-1)+3,6*(V$209-1)+1,1,6)),0),"")</f>
        <v/>
      </c>
      <c r="W211" s="224" t="str">
        <f t="array" aca="1" ref="W211" ca="1">IFERROR(IF(MAX(OFFSET($F$279,3*($D211-1)+1,6*(W$209-1)+1,1,6)*OFFSET($F$279,3*($D211-1)+2,6*(W$209-1)+1,1,6)*OFFSET($F$279,3*($D211-1)+3,6*(W$209-1)+1,1,6))&gt;W$208,MAX(OFFSET($F$279,3*($D211-1)+1,6*(W$209-1)+1,1,6)*OFFSET($F$279,3*($D211-1)+2,6*(W$209-1)+1,1,6)*OFFSET($F$279,3*($D211-1)+3,6*(W$209-1)+1,1,6)),0),"")</f>
        <v/>
      </c>
      <c r="X211" s="224" t="str">
        <f t="array" aca="1" ref="X211" ca="1">IFERROR(IF(MAX(OFFSET($F$279,3*($D211-1)+1,6*(X$209-1)+1,1,6)*OFFSET($F$279,3*($D211-1)+2,6*(X$209-1)+1,1,6)*OFFSET($F$279,3*($D211-1)+3,6*(X$209-1)+1,1,6))&gt;X$208,MAX(OFFSET($F$279,3*($D211-1)+1,6*(X$209-1)+1,1,6)*OFFSET($F$279,3*($D211-1)+2,6*(X$209-1)+1,1,6)*OFFSET($F$279,3*($D211-1)+3,6*(X$209-1)+1,1,6)),0),"")</f>
        <v/>
      </c>
      <c r="Y211" s="224" t="str">
        <f t="array" aca="1" ref="Y211" ca="1">IFERROR(IF(MAX(OFFSET($F$279,3*($D211-1)+1,6*(Y$209-1)+1,1,6)*OFFSET($F$279,3*($D211-1)+2,6*(Y$209-1)+1,1,6)*OFFSET($F$279,3*($D211-1)+3,6*(Y$209-1)+1,1,6))&gt;Y$208,MAX(OFFSET($F$279,3*($D211-1)+1,6*(Y$209-1)+1,1,6)*OFFSET($F$279,3*($D211-1)+2,6*(Y$209-1)+1,1,6)*OFFSET($F$279,3*($D211-1)+3,6*(Y$209-1)+1,1,6)),0),"")</f>
        <v/>
      </c>
      <c r="Z211" s="224" t="str">
        <f t="array" aca="1" ref="Z211" ca="1">IFERROR(IF(MAX(OFFSET($F$279,3*($D211-1)+1,6*(Z$209-1)+1,1,6)*OFFSET($F$279,3*($D211-1)+2,6*(Z$209-1)+1,1,6)*OFFSET($F$279,3*($D211-1)+3,6*(Z$209-1)+1,1,6))&gt;Z$208,MAX(OFFSET($F$279,3*($D211-1)+1,6*(Z$209-1)+1,1,6)*OFFSET($F$279,3*($D211-1)+2,6*(Z$209-1)+1,1,6)*OFFSET($F$279,3*($D211-1)+3,6*(Z$209-1)+1,1,6)),0),"")</f>
        <v/>
      </c>
      <c r="AA211" s="224" t="str">
        <f t="array" aca="1" ref="AA211" ca="1">IFERROR(IF(MAX(OFFSET($F$279,3*($D211-1)+1,6*(AA$209-1)+1,1,6)*OFFSET($F$279,3*($D211-1)+2,6*(AA$209-1)+1,1,6)*OFFSET($F$279,3*($D211-1)+3,6*(AA$209-1)+1,1,6))&gt;AA$208,MAX(OFFSET($F$279,3*($D211-1)+1,6*(AA$209-1)+1,1,6)*OFFSET($F$279,3*($D211-1)+2,6*(AA$209-1)+1,1,6)*OFFSET($F$279,3*($D211-1)+3,6*(AA$209-1)+1,1,6)),0),"")</f>
        <v/>
      </c>
      <c r="AB211" s="224" t="str">
        <f t="array" aca="1" ref="AB211" ca="1">IFERROR(IF(MAX(OFFSET($F$279,3*($D211-1)+1,6*(AB$209-1)+1,1,6)*OFFSET($F$279,3*($D211-1)+2,6*(AB$209-1)+1,1,6)*OFFSET($F$279,3*($D211-1)+3,6*(AB$209-1)+1,1,6))&gt;AB$208,MAX(OFFSET($F$279,3*($D211-1)+1,6*(AB$209-1)+1,1,6)*OFFSET($F$279,3*($D211-1)+2,6*(AB$209-1)+1,1,6)*OFFSET($F$279,3*($D211-1)+3,6*(AB$209-1)+1,1,6)),0),"")</f>
        <v/>
      </c>
      <c r="AC211" s="224" t="str">
        <f t="array" aca="1" ref="AC211" ca="1">IFERROR(IF(MAX(OFFSET($F$279,3*($D211-1)+1,6*(AC$209-1)+1,1,6)*OFFSET($F$279,3*($D211-1)+2,6*(AC$209-1)+1,1,6)*OFFSET($F$279,3*($D211-1)+3,6*(AC$209-1)+1,1,6))&gt;AC$208,MAX(OFFSET($F$279,3*($D211-1)+1,6*(AC$209-1)+1,1,6)*OFFSET($F$279,3*($D211-1)+2,6*(AC$209-1)+1,1,6)*OFFSET($F$279,3*($D211-1)+3,6*(AC$209-1)+1,1,6)),0),"")</f>
        <v/>
      </c>
      <c r="AD211" s="224" t="str">
        <f t="array" aca="1" ref="AD211" ca="1">IFERROR(IF(MAX(OFFSET($F$279,3*($D211-1)+1,6*(AD$209-1)+1,1,6)*OFFSET($F$279,3*($D211-1)+2,6*(AD$209-1)+1,1,6)*OFFSET($F$279,3*($D211-1)+3,6*(AD$209-1)+1,1,6))&gt;AD$208,MAX(OFFSET($F$279,3*($D211-1)+1,6*(AD$209-1)+1,1,6)*OFFSET($F$279,3*($D211-1)+2,6*(AD$209-1)+1,1,6)*OFFSET($F$279,3*($D211-1)+3,6*(AD$209-1)+1,1,6)),0),"")</f>
        <v/>
      </c>
      <c r="AE211" s="224" t="str">
        <f t="array" aca="1" ref="AE211" ca="1">IFERROR(IF(MAX(OFFSET($F$279,3*($D211-1)+1,6*(AE$209-1)+1,1,6)*OFFSET($F$279,3*($D211-1)+2,6*(AE$209-1)+1,1,6)*OFFSET($F$279,3*($D211-1)+3,6*(AE$209-1)+1,1,6))&gt;AE$208,MAX(OFFSET($F$279,3*($D211-1)+1,6*(AE$209-1)+1,1,6)*OFFSET($F$279,3*($D211-1)+2,6*(AE$209-1)+1,1,6)*OFFSET($F$279,3*($D211-1)+3,6*(AE$209-1)+1,1,6)),0),"")</f>
        <v/>
      </c>
      <c r="AF211" s="224" t="str">
        <f t="array" aca="1" ref="AF211" ca="1">IFERROR(IF(MAX(OFFSET($F$279,3*($D211-1)+1,6*(AF$209-1)+1,1,6)*OFFSET($F$279,3*($D211-1)+2,6*(AF$209-1)+1,1,6)*OFFSET($F$279,3*($D211-1)+3,6*(AF$209-1)+1,1,6))&gt;AF$208,MAX(OFFSET($F$279,3*($D211-1)+1,6*(AF$209-1)+1,1,6)*OFFSET($F$279,3*($D211-1)+2,6*(AF$209-1)+1,1,6)*OFFSET($F$279,3*($D211-1)+3,6*(AF$209-1)+1,1,6)),0),"")</f>
        <v/>
      </c>
      <c r="AG211" s="224" t="str">
        <f t="array" aca="1" ref="AG211" ca="1">IFERROR(IF(MAX(OFFSET($F$279,3*($D211-1)+1,6*(AG$209-1)+1,1,6)*OFFSET($F$279,3*($D211-1)+2,6*(AG$209-1)+1,1,6)*OFFSET($F$279,3*($D211-1)+3,6*(AG$209-1)+1,1,6))&gt;AG$208,MAX(OFFSET($F$279,3*($D211-1)+1,6*(AG$209-1)+1,1,6)*OFFSET($F$279,3*($D211-1)+2,6*(AG$209-1)+1,1,6)*OFFSET($F$279,3*($D211-1)+3,6*(AG$209-1)+1,1,6)),0),"")</f>
        <v/>
      </c>
      <c r="AH211" s="224" t="str">
        <f t="array" aca="1" ref="AH211" ca="1">IFERROR(IF(MAX(OFFSET($F$279,3*($D211-1)+1,6*(AH$209-1)+1,1,6)*OFFSET($F$279,3*($D211-1)+2,6*(AH$209-1)+1,1,6)*OFFSET($F$279,3*($D211-1)+3,6*(AH$209-1)+1,1,6))&gt;AH$208,MAX(OFFSET($F$279,3*($D211-1)+1,6*(AH$209-1)+1,1,6)*OFFSET($F$279,3*($D211-1)+2,6*(AH$209-1)+1,1,6)*OFFSET($F$279,3*($D211-1)+3,6*(AH$209-1)+1,1,6)),0),"")</f>
        <v/>
      </c>
      <c r="AI211" s="224" t="str">
        <f t="array" aca="1" ref="AI211" ca="1">IFERROR(IF(MAX(OFFSET($F$279,3*($D211-1)+1,6*(AI$209-1)+1,1,6)*OFFSET($F$279,3*($D211-1)+2,6*(AI$209-1)+1,1,6)*OFFSET($F$279,3*($D211-1)+3,6*(AI$209-1)+1,1,6))&gt;AI$208,MAX(OFFSET($F$279,3*($D211-1)+1,6*(AI$209-1)+1,1,6)*OFFSET($F$279,3*($D211-1)+2,6*(AI$209-1)+1,1,6)*OFFSET($F$279,3*($D211-1)+3,6*(AI$209-1)+1,1,6)),0),"")</f>
        <v/>
      </c>
      <c r="AJ211" s="224" t="str">
        <f t="array" aca="1" ref="AJ211" ca="1">IFERROR(IF(MAX(OFFSET($F$279,3*($D211-1)+1,6*(AJ$209-1)+1,1,6)*OFFSET($F$279,3*($D211-1)+2,6*(AJ$209-1)+1,1,6)*OFFSET($F$279,3*($D211-1)+3,6*(AJ$209-1)+1,1,6))&gt;AJ$208,MAX(OFFSET($F$279,3*($D211-1)+1,6*(AJ$209-1)+1,1,6)*OFFSET($F$279,3*($D211-1)+2,6*(AJ$209-1)+1,1,6)*OFFSET($F$279,3*($D211-1)+3,6*(AJ$209-1)+1,1,6)),0),"")</f>
        <v/>
      </c>
      <c r="AK211" s="224" t="str">
        <f t="array" aca="1" ref="AK211" ca="1">IFERROR(IF(MAX(OFFSET($F$279,3*($D211-1)+1,6*(AK$209-1)+1,1,6)*OFFSET($F$279,3*($D211-1)+2,6*(AK$209-1)+1,1,6)*OFFSET($F$279,3*($D211-1)+3,6*(AK$209-1)+1,1,6))&gt;AK$208,MAX(OFFSET($F$279,3*($D211-1)+1,6*(AK$209-1)+1,1,6)*OFFSET($F$279,3*($D211-1)+2,6*(AK$209-1)+1,1,6)*OFFSET($F$279,3*($D211-1)+3,6*(AK$209-1)+1,1,6)),0),"")</f>
        <v/>
      </c>
      <c r="AL211" s="224" t="str">
        <f t="array" aca="1" ref="AL211" ca="1">IFERROR(IF(MAX(OFFSET($F$279,3*($D211-1)+1,6*(AL$209-1)+1,1,6)*OFFSET($F$279,3*($D211-1)+2,6*(AL$209-1)+1,1,6)*OFFSET($F$279,3*($D211-1)+3,6*(AL$209-1)+1,1,6))&gt;AL$208,MAX(OFFSET($F$279,3*($D211-1)+1,6*(AL$209-1)+1,1,6)*OFFSET($F$279,3*($D211-1)+2,6*(AL$209-1)+1,1,6)*OFFSET($F$279,3*($D211-1)+3,6*(AL$209-1)+1,1,6)),0),"")</f>
        <v/>
      </c>
      <c r="AM211" s="224" t="str">
        <f t="array" aca="1" ref="AM211" ca="1">IFERROR(IF(MAX(OFFSET($F$279,3*($D211-1)+1,6*(AM$209-1)+1,1,6)*OFFSET($F$279,3*($D211-1)+2,6*(AM$209-1)+1,1,6)*OFFSET($F$279,3*($D211-1)+3,6*(AM$209-1)+1,1,6))&gt;AM$208,MAX(OFFSET($F$279,3*($D211-1)+1,6*(AM$209-1)+1,1,6)*OFFSET($F$279,3*($D211-1)+2,6*(AM$209-1)+1,1,6)*OFFSET($F$279,3*($D211-1)+3,6*(AM$209-1)+1,1,6)),0),"")</f>
        <v/>
      </c>
      <c r="AN211" s="224" t="str">
        <f t="array" aca="1" ref="AN211" ca="1">IFERROR(IF(MAX(OFFSET($F$279,3*($D211-1)+1,6*(AN$209-1)+1,1,6)*OFFSET($F$279,3*($D211-1)+2,6*(AN$209-1)+1,1,6)*OFFSET($F$279,3*($D211-1)+3,6*(AN$209-1)+1,1,6))&gt;AN$208,MAX(OFFSET($F$279,3*($D211-1)+1,6*(AN$209-1)+1,1,6)*OFFSET($F$279,3*($D211-1)+2,6*(AN$209-1)+1,1,6)*OFFSET($F$279,3*($D211-1)+3,6*(AN$209-1)+1,1,6)),0),"")</f>
        <v/>
      </c>
      <c r="AO211" s="224" t="str">
        <f t="array" aca="1" ref="AO211" ca="1">IFERROR(IF(MAX(OFFSET($F$279,3*($D211-1)+1,6*(AO$209-1)+1,1,6)*OFFSET($F$279,3*($D211-1)+2,6*(AO$209-1)+1,1,6)*OFFSET($F$279,3*($D211-1)+3,6*(AO$209-1)+1,1,6))&gt;AO$208,MAX(OFFSET($F$279,3*($D211-1)+1,6*(AO$209-1)+1,1,6)*OFFSET($F$279,3*($D211-1)+2,6*(AO$209-1)+1,1,6)*OFFSET($F$279,3*($D211-1)+3,6*(AO$209-1)+1,1,6)),0),"")</f>
        <v/>
      </c>
      <c r="AP211" s="224" t="str">
        <f t="array" aca="1" ref="AP211" ca="1">IFERROR(IF(MAX(OFFSET($F$279,3*($D211-1)+1,6*(AP$209-1)+1,1,6)*OFFSET($F$279,3*($D211-1)+2,6*(AP$209-1)+1,1,6)*OFFSET($F$279,3*($D211-1)+3,6*(AP$209-1)+1,1,6))&gt;AP$208,MAX(OFFSET($F$279,3*($D211-1)+1,6*(AP$209-1)+1,1,6)*OFFSET($F$279,3*($D211-1)+2,6*(AP$209-1)+1,1,6)*OFFSET($F$279,3*($D211-1)+3,6*(AP$209-1)+1,1,6)),0),"")</f>
        <v/>
      </c>
      <c r="AQ211" s="224" t="str">
        <f t="array" aca="1" ref="AQ211" ca="1">IFERROR(IF(MAX(OFFSET($F$279,3*($D211-1)+1,6*(AQ$209-1)+1,1,6)*OFFSET($F$279,3*($D211-1)+2,6*(AQ$209-1)+1,1,6)*OFFSET($F$279,3*($D211-1)+3,6*(AQ$209-1)+1,1,6))&gt;AQ$208,MAX(OFFSET($F$279,3*($D211-1)+1,6*(AQ$209-1)+1,1,6)*OFFSET($F$279,3*($D211-1)+2,6*(AQ$209-1)+1,1,6)*OFFSET($F$279,3*($D211-1)+3,6*(AQ$209-1)+1,1,6)),0),"")</f>
        <v/>
      </c>
      <c r="AR211" s="224" t="str">
        <f t="array" aca="1" ref="AR211" ca="1">IFERROR(IF(MAX(OFFSET($F$279,3*($D211-1)+1,6*(AR$209-1)+1,1,6)*OFFSET($F$279,3*($D211-1)+2,6*(AR$209-1)+1,1,6)*OFFSET($F$279,3*($D211-1)+3,6*(AR$209-1)+1,1,6))&gt;AR$208,MAX(OFFSET($F$279,3*($D211-1)+1,6*(AR$209-1)+1,1,6)*OFFSET($F$279,3*($D211-1)+2,6*(AR$209-1)+1,1,6)*OFFSET($F$279,3*($D211-1)+3,6*(AR$209-1)+1,1,6)),0),"")</f>
        <v/>
      </c>
      <c r="AS211" s="224" t="str">
        <f t="array" aca="1" ref="AS211" ca="1">IFERROR(IF(MAX(OFFSET($F$279,3*($D211-1)+1,6*(AS$209-1)+1,1,6)*OFFSET($F$279,3*($D211-1)+2,6*(AS$209-1)+1,1,6)*OFFSET($F$279,3*($D211-1)+3,6*(AS$209-1)+1,1,6))&gt;AS$208,MAX(OFFSET($F$279,3*($D211-1)+1,6*(AS$209-1)+1,1,6)*OFFSET($F$279,3*($D211-1)+2,6*(AS$209-1)+1,1,6)*OFFSET($F$279,3*($D211-1)+3,6*(AS$209-1)+1,1,6)),0),"")</f>
        <v/>
      </c>
    </row>
    <row r="212" spans="4:45">
      <c r="D212" s="74">
        <v>2</v>
      </c>
      <c r="E212" s="135" t="str">
        <f t="shared" si="19"/>
        <v>EU8634</v>
      </c>
      <c r="F212" s="224">
        <f t="array" aca="1" ref="F212" ca="1">IFERROR(IF(MAX(OFFSET($F$279,3*($D212-1)+1,6*(F$209-1)+1,1,6)*OFFSET($F$279,3*($D212-1)+2,6*(F$209-1)+1,1,6)*OFFSET($F$279,3*($D212-1)+3,6*(F$209-1)+1,1,6))&gt;F$208,MAX(OFFSET($F$279,3*($D212-1)+1,6*(F$209-1)+1,1,6)*OFFSET($F$279,3*($D212-1)+2,6*(F$209-1)+1,1,6)*OFFSET($F$279,3*($D212-1)+3,6*(F$209-1)+1,1,6)),0),"")</f>
        <v>80</v>
      </c>
      <c r="G212" s="224">
        <f t="array" aca="1" ref="G212" ca="1">IFERROR(IF(MAX(OFFSET($F$279,3*($D212-1)+1,6*(G$209-1)+1,1,6)*OFFSET($F$279,3*($D212-1)+2,6*(G$209-1)+1,1,6)*OFFSET($F$279,3*($D212-1)+3,6*(G$209-1)+1,1,6))&gt;G$208,MAX(OFFSET($F$279,3*($D212-1)+1,6*(G$209-1)+1,1,6)*OFFSET($F$279,3*($D212-1)+2,6*(G$209-1)+1,1,6)*OFFSET($F$279,3*($D212-1)+3,6*(G$209-1)+1,1,6)),0),"")</f>
        <v>24</v>
      </c>
      <c r="H212" s="224" t="str">
        <f t="array" aca="1" ref="H212" ca="1">IFERROR(IF(MAX(OFFSET($F$279,3*($D212-1)+1,6*(H$209-1)+1,1,6)*OFFSET($F$279,3*($D212-1)+2,6*(H$209-1)+1,1,6)*OFFSET($F$279,3*($D212-1)+3,6*(H$209-1)+1,1,6))&gt;H$208,MAX(OFFSET($F$279,3*($D212-1)+1,6*(H$209-1)+1,1,6)*OFFSET($F$279,3*($D212-1)+2,6*(H$209-1)+1,1,6)*OFFSET($F$279,3*($D212-1)+3,6*(H$209-1)+1,1,6)),0),"")</f>
        <v/>
      </c>
      <c r="I212" s="224" t="str">
        <f t="array" aca="1" ref="I212" ca="1">IFERROR(IF(MAX(OFFSET($F$279,3*($D212-1)+1,6*(I$209-1)+1,1,6)*OFFSET($F$279,3*($D212-1)+2,6*(I$209-1)+1,1,6)*OFFSET($F$279,3*($D212-1)+3,6*(I$209-1)+1,1,6))&gt;I$208,MAX(OFFSET($F$279,3*($D212-1)+1,6*(I$209-1)+1,1,6)*OFFSET($F$279,3*($D212-1)+2,6*(I$209-1)+1,1,6)*OFFSET($F$279,3*($D212-1)+3,6*(I$209-1)+1,1,6)),0),"")</f>
        <v/>
      </c>
      <c r="J212" s="224" t="str">
        <f t="array" aca="1" ref="J212" ca="1">IFERROR(IF(MAX(OFFSET($F$279,3*($D212-1)+1,6*(J$209-1)+1,1,6)*OFFSET($F$279,3*($D212-1)+2,6*(J$209-1)+1,1,6)*OFFSET($F$279,3*($D212-1)+3,6*(J$209-1)+1,1,6))&gt;J$208,MAX(OFFSET($F$279,3*($D212-1)+1,6*(J$209-1)+1,1,6)*OFFSET($F$279,3*($D212-1)+2,6*(J$209-1)+1,1,6)*OFFSET($F$279,3*($D212-1)+3,6*(J$209-1)+1,1,6)),0),"")</f>
        <v/>
      </c>
      <c r="K212" s="224" t="str">
        <f t="array" aca="1" ref="K212" ca="1">IFERROR(IF(MAX(OFFSET($F$279,3*($D212-1)+1,6*(K$209-1)+1,1,6)*OFFSET($F$279,3*($D212-1)+2,6*(K$209-1)+1,1,6)*OFFSET($F$279,3*($D212-1)+3,6*(K$209-1)+1,1,6))&gt;K$208,MAX(OFFSET($F$279,3*($D212-1)+1,6*(K$209-1)+1,1,6)*OFFSET($F$279,3*($D212-1)+2,6*(K$209-1)+1,1,6)*OFFSET($F$279,3*($D212-1)+3,6*(K$209-1)+1,1,6)),0),"")</f>
        <v/>
      </c>
      <c r="L212" s="224" t="str">
        <f t="array" aca="1" ref="L212" ca="1">IFERROR(IF(MAX(OFFSET($F$279,3*($D212-1)+1,6*(L$209-1)+1,1,6)*OFFSET($F$279,3*($D212-1)+2,6*(L$209-1)+1,1,6)*OFFSET($F$279,3*($D212-1)+3,6*(L$209-1)+1,1,6))&gt;L$208,MAX(OFFSET($F$279,3*($D212-1)+1,6*(L$209-1)+1,1,6)*OFFSET($F$279,3*($D212-1)+2,6*(L$209-1)+1,1,6)*OFFSET($F$279,3*($D212-1)+3,6*(L$209-1)+1,1,6)),0),"")</f>
        <v/>
      </c>
      <c r="M212" s="224" t="str">
        <f t="array" aca="1" ref="M212" ca="1">IFERROR(IF(MAX(OFFSET($F$279,3*($D212-1)+1,6*(M$209-1)+1,1,6)*OFFSET($F$279,3*($D212-1)+2,6*(M$209-1)+1,1,6)*OFFSET($F$279,3*($D212-1)+3,6*(M$209-1)+1,1,6))&gt;M$208,MAX(OFFSET($F$279,3*($D212-1)+1,6*(M$209-1)+1,1,6)*OFFSET($F$279,3*($D212-1)+2,6*(M$209-1)+1,1,6)*OFFSET($F$279,3*($D212-1)+3,6*(M$209-1)+1,1,6)),0),"")</f>
        <v/>
      </c>
      <c r="N212" s="224" t="str">
        <f t="array" aca="1" ref="N212" ca="1">IFERROR(IF(MAX(OFFSET($F$279,3*($D212-1)+1,6*(N$209-1)+1,1,6)*OFFSET($F$279,3*($D212-1)+2,6*(N$209-1)+1,1,6)*OFFSET($F$279,3*($D212-1)+3,6*(N$209-1)+1,1,6))&gt;N$208,MAX(OFFSET($F$279,3*($D212-1)+1,6*(N$209-1)+1,1,6)*OFFSET($F$279,3*($D212-1)+2,6*(N$209-1)+1,1,6)*OFFSET($F$279,3*($D212-1)+3,6*(N$209-1)+1,1,6)),0),"")</f>
        <v/>
      </c>
      <c r="O212" s="224" t="str">
        <f t="array" aca="1" ref="O212" ca="1">IFERROR(IF(MAX(OFFSET($F$279,3*($D212-1)+1,6*(O$209-1)+1,1,6)*OFFSET($F$279,3*($D212-1)+2,6*(O$209-1)+1,1,6)*OFFSET($F$279,3*($D212-1)+3,6*(O$209-1)+1,1,6))&gt;O$208,MAX(OFFSET($F$279,3*($D212-1)+1,6*(O$209-1)+1,1,6)*OFFSET($F$279,3*($D212-1)+2,6*(O$209-1)+1,1,6)*OFFSET($F$279,3*($D212-1)+3,6*(O$209-1)+1,1,6)),0),"")</f>
        <v/>
      </c>
      <c r="P212" s="224" t="str">
        <f t="array" aca="1" ref="P212" ca="1">IFERROR(IF(MAX(OFFSET($F$279,3*($D212-1)+1,6*(P$209-1)+1,1,6)*OFFSET($F$279,3*($D212-1)+2,6*(P$209-1)+1,1,6)*OFFSET($F$279,3*($D212-1)+3,6*(P$209-1)+1,1,6))&gt;P$208,MAX(OFFSET($F$279,3*($D212-1)+1,6*(P$209-1)+1,1,6)*OFFSET($F$279,3*($D212-1)+2,6*(P$209-1)+1,1,6)*OFFSET($F$279,3*($D212-1)+3,6*(P$209-1)+1,1,6)),0),"")</f>
        <v/>
      </c>
      <c r="Q212" s="224" t="str">
        <f t="array" aca="1" ref="Q212" ca="1">IFERROR(IF(MAX(OFFSET($F$279,3*($D212-1)+1,6*(Q$209-1)+1,1,6)*OFFSET($F$279,3*($D212-1)+2,6*(Q$209-1)+1,1,6)*OFFSET($F$279,3*($D212-1)+3,6*(Q$209-1)+1,1,6))&gt;Q$208,MAX(OFFSET($F$279,3*($D212-1)+1,6*(Q$209-1)+1,1,6)*OFFSET($F$279,3*($D212-1)+2,6*(Q$209-1)+1,1,6)*OFFSET($F$279,3*($D212-1)+3,6*(Q$209-1)+1,1,6)),0),"")</f>
        <v/>
      </c>
      <c r="R212" s="224" t="str">
        <f t="array" aca="1" ref="R212" ca="1">IFERROR(IF(MAX(OFFSET($F$279,3*($D212-1)+1,6*(R$209-1)+1,1,6)*OFFSET($F$279,3*($D212-1)+2,6*(R$209-1)+1,1,6)*OFFSET($F$279,3*($D212-1)+3,6*(R$209-1)+1,1,6))&gt;R$208,MAX(OFFSET($F$279,3*($D212-1)+1,6*(R$209-1)+1,1,6)*OFFSET($F$279,3*($D212-1)+2,6*(R$209-1)+1,1,6)*OFFSET($F$279,3*($D212-1)+3,6*(R$209-1)+1,1,6)),0),"")</f>
        <v/>
      </c>
      <c r="S212" s="224" t="str">
        <f t="array" aca="1" ref="S212" ca="1">IFERROR(IF(MAX(OFFSET($F$279,3*($D212-1)+1,6*(S$209-1)+1,1,6)*OFFSET($F$279,3*($D212-1)+2,6*(S$209-1)+1,1,6)*OFFSET($F$279,3*($D212-1)+3,6*(S$209-1)+1,1,6))&gt;S$208,MAX(OFFSET($F$279,3*($D212-1)+1,6*(S$209-1)+1,1,6)*OFFSET($F$279,3*($D212-1)+2,6*(S$209-1)+1,1,6)*OFFSET($F$279,3*($D212-1)+3,6*(S$209-1)+1,1,6)),0),"")</f>
        <v/>
      </c>
      <c r="T212" s="224" t="str">
        <f t="array" aca="1" ref="T212" ca="1">IFERROR(IF(MAX(OFFSET($F$279,3*($D212-1)+1,6*(T$209-1)+1,1,6)*OFFSET($F$279,3*($D212-1)+2,6*(T$209-1)+1,1,6)*OFFSET($F$279,3*($D212-1)+3,6*(T$209-1)+1,1,6))&gt;T$208,MAX(OFFSET($F$279,3*($D212-1)+1,6*(T$209-1)+1,1,6)*OFFSET($F$279,3*($D212-1)+2,6*(T$209-1)+1,1,6)*OFFSET($F$279,3*($D212-1)+3,6*(T$209-1)+1,1,6)),0),"")</f>
        <v/>
      </c>
      <c r="U212" s="224" t="str">
        <f t="array" aca="1" ref="U212" ca="1">IFERROR(IF(MAX(OFFSET($F$279,3*($D212-1)+1,6*(U$209-1)+1,1,6)*OFFSET($F$279,3*($D212-1)+2,6*(U$209-1)+1,1,6)*OFFSET($F$279,3*($D212-1)+3,6*(U$209-1)+1,1,6))&gt;U$208,MAX(OFFSET($F$279,3*($D212-1)+1,6*(U$209-1)+1,1,6)*OFFSET($F$279,3*($D212-1)+2,6*(U$209-1)+1,1,6)*OFFSET($F$279,3*($D212-1)+3,6*(U$209-1)+1,1,6)),0),"")</f>
        <v/>
      </c>
      <c r="V212" s="224" t="str">
        <f t="array" aca="1" ref="V212" ca="1">IFERROR(IF(MAX(OFFSET($F$279,3*($D212-1)+1,6*(V$209-1)+1,1,6)*OFFSET($F$279,3*($D212-1)+2,6*(V$209-1)+1,1,6)*OFFSET($F$279,3*($D212-1)+3,6*(V$209-1)+1,1,6))&gt;V$208,MAX(OFFSET($F$279,3*($D212-1)+1,6*(V$209-1)+1,1,6)*OFFSET($F$279,3*($D212-1)+2,6*(V$209-1)+1,1,6)*OFFSET($F$279,3*($D212-1)+3,6*(V$209-1)+1,1,6)),0),"")</f>
        <v/>
      </c>
      <c r="W212" s="224" t="str">
        <f t="array" aca="1" ref="W212" ca="1">IFERROR(IF(MAX(OFFSET($F$279,3*($D212-1)+1,6*(W$209-1)+1,1,6)*OFFSET($F$279,3*($D212-1)+2,6*(W$209-1)+1,1,6)*OFFSET($F$279,3*($D212-1)+3,6*(W$209-1)+1,1,6))&gt;W$208,MAX(OFFSET($F$279,3*($D212-1)+1,6*(W$209-1)+1,1,6)*OFFSET($F$279,3*($D212-1)+2,6*(W$209-1)+1,1,6)*OFFSET($F$279,3*($D212-1)+3,6*(W$209-1)+1,1,6)),0),"")</f>
        <v/>
      </c>
      <c r="X212" s="224" t="str">
        <f t="array" aca="1" ref="X212" ca="1">IFERROR(IF(MAX(OFFSET($F$279,3*($D212-1)+1,6*(X$209-1)+1,1,6)*OFFSET($F$279,3*($D212-1)+2,6*(X$209-1)+1,1,6)*OFFSET($F$279,3*($D212-1)+3,6*(X$209-1)+1,1,6))&gt;X$208,MAX(OFFSET($F$279,3*($D212-1)+1,6*(X$209-1)+1,1,6)*OFFSET($F$279,3*($D212-1)+2,6*(X$209-1)+1,1,6)*OFFSET($F$279,3*($D212-1)+3,6*(X$209-1)+1,1,6)),0),"")</f>
        <v/>
      </c>
      <c r="Y212" s="224" t="str">
        <f t="array" aca="1" ref="Y212" ca="1">IFERROR(IF(MAX(OFFSET($F$279,3*($D212-1)+1,6*(Y$209-1)+1,1,6)*OFFSET($F$279,3*($D212-1)+2,6*(Y$209-1)+1,1,6)*OFFSET($F$279,3*($D212-1)+3,6*(Y$209-1)+1,1,6))&gt;Y$208,MAX(OFFSET($F$279,3*($D212-1)+1,6*(Y$209-1)+1,1,6)*OFFSET($F$279,3*($D212-1)+2,6*(Y$209-1)+1,1,6)*OFFSET($F$279,3*($D212-1)+3,6*(Y$209-1)+1,1,6)),0),"")</f>
        <v/>
      </c>
      <c r="Z212" s="224" t="str">
        <f t="array" aca="1" ref="Z212" ca="1">IFERROR(IF(MAX(OFFSET($F$279,3*($D212-1)+1,6*(Z$209-1)+1,1,6)*OFFSET($F$279,3*($D212-1)+2,6*(Z$209-1)+1,1,6)*OFFSET($F$279,3*($D212-1)+3,6*(Z$209-1)+1,1,6))&gt;Z$208,MAX(OFFSET($F$279,3*($D212-1)+1,6*(Z$209-1)+1,1,6)*OFFSET($F$279,3*($D212-1)+2,6*(Z$209-1)+1,1,6)*OFFSET($F$279,3*($D212-1)+3,6*(Z$209-1)+1,1,6)),0),"")</f>
        <v/>
      </c>
      <c r="AA212" s="224" t="str">
        <f t="array" aca="1" ref="AA212" ca="1">IFERROR(IF(MAX(OFFSET($F$279,3*($D212-1)+1,6*(AA$209-1)+1,1,6)*OFFSET($F$279,3*($D212-1)+2,6*(AA$209-1)+1,1,6)*OFFSET($F$279,3*($D212-1)+3,6*(AA$209-1)+1,1,6))&gt;AA$208,MAX(OFFSET($F$279,3*($D212-1)+1,6*(AA$209-1)+1,1,6)*OFFSET($F$279,3*($D212-1)+2,6*(AA$209-1)+1,1,6)*OFFSET($F$279,3*($D212-1)+3,6*(AA$209-1)+1,1,6)),0),"")</f>
        <v/>
      </c>
      <c r="AB212" s="224" t="str">
        <f t="array" aca="1" ref="AB212" ca="1">IFERROR(IF(MAX(OFFSET($F$279,3*($D212-1)+1,6*(AB$209-1)+1,1,6)*OFFSET($F$279,3*($D212-1)+2,6*(AB$209-1)+1,1,6)*OFFSET($F$279,3*($D212-1)+3,6*(AB$209-1)+1,1,6))&gt;AB$208,MAX(OFFSET($F$279,3*($D212-1)+1,6*(AB$209-1)+1,1,6)*OFFSET($F$279,3*($D212-1)+2,6*(AB$209-1)+1,1,6)*OFFSET($F$279,3*($D212-1)+3,6*(AB$209-1)+1,1,6)),0),"")</f>
        <v/>
      </c>
      <c r="AC212" s="224" t="str">
        <f t="array" aca="1" ref="AC212" ca="1">IFERROR(IF(MAX(OFFSET($F$279,3*($D212-1)+1,6*(AC$209-1)+1,1,6)*OFFSET($F$279,3*($D212-1)+2,6*(AC$209-1)+1,1,6)*OFFSET($F$279,3*($D212-1)+3,6*(AC$209-1)+1,1,6))&gt;AC$208,MAX(OFFSET($F$279,3*($D212-1)+1,6*(AC$209-1)+1,1,6)*OFFSET($F$279,3*($D212-1)+2,6*(AC$209-1)+1,1,6)*OFFSET($F$279,3*($D212-1)+3,6*(AC$209-1)+1,1,6)),0),"")</f>
        <v/>
      </c>
      <c r="AD212" s="224" t="str">
        <f t="array" aca="1" ref="AD212" ca="1">IFERROR(IF(MAX(OFFSET($F$279,3*($D212-1)+1,6*(AD$209-1)+1,1,6)*OFFSET($F$279,3*($D212-1)+2,6*(AD$209-1)+1,1,6)*OFFSET($F$279,3*($D212-1)+3,6*(AD$209-1)+1,1,6))&gt;AD$208,MAX(OFFSET($F$279,3*($D212-1)+1,6*(AD$209-1)+1,1,6)*OFFSET($F$279,3*($D212-1)+2,6*(AD$209-1)+1,1,6)*OFFSET($F$279,3*($D212-1)+3,6*(AD$209-1)+1,1,6)),0),"")</f>
        <v/>
      </c>
      <c r="AE212" s="224" t="str">
        <f t="array" aca="1" ref="AE212" ca="1">IFERROR(IF(MAX(OFFSET($F$279,3*($D212-1)+1,6*(AE$209-1)+1,1,6)*OFFSET($F$279,3*($D212-1)+2,6*(AE$209-1)+1,1,6)*OFFSET($F$279,3*($D212-1)+3,6*(AE$209-1)+1,1,6))&gt;AE$208,MAX(OFFSET($F$279,3*($D212-1)+1,6*(AE$209-1)+1,1,6)*OFFSET($F$279,3*($D212-1)+2,6*(AE$209-1)+1,1,6)*OFFSET($F$279,3*($D212-1)+3,6*(AE$209-1)+1,1,6)),0),"")</f>
        <v/>
      </c>
      <c r="AF212" s="224" t="str">
        <f t="array" aca="1" ref="AF212" ca="1">IFERROR(IF(MAX(OFFSET($F$279,3*($D212-1)+1,6*(AF$209-1)+1,1,6)*OFFSET($F$279,3*($D212-1)+2,6*(AF$209-1)+1,1,6)*OFFSET($F$279,3*($D212-1)+3,6*(AF$209-1)+1,1,6))&gt;AF$208,MAX(OFFSET($F$279,3*($D212-1)+1,6*(AF$209-1)+1,1,6)*OFFSET($F$279,3*($D212-1)+2,6*(AF$209-1)+1,1,6)*OFFSET($F$279,3*($D212-1)+3,6*(AF$209-1)+1,1,6)),0),"")</f>
        <v/>
      </c>
      <c r="AG212" s="224" t="str">
        <f t="array" aca="1" ref="AG212" ca="1">IFERROR(IF(MAX(OFFSET($F$279,3*($D212-1)+1,6*(AG$209-1)+1,1,6)*OFFSET($F$279,3*($D212-1)+2,6*(AG$209-1)+1,1,6)*OFFSET($F$279,3*($D212-1)+3,6*(AG$209-1)+1,1,6))&gt;AG$208,MAX(OFFSET($F$279,3*($D212-1)+1,6*(AG$209-1)+1,1,6)*OFFSET($F$279,3*($D212-1)+2,6*(AG$209-1)+1,1,6)*OFFSET($F$279,3*($D212-1)+3,6*(AG$209-1)+1,1,6)),0),"")</f>
        <v/>
      </c>
      <c r="AH212" s="224" t="str">
        <f t="array" aca="1" ref="AH212" ca="1">IFERROR(IF(MAX(OFFSET($F$279,3*($D212-1)+1,6*(AH$209-1)+1,1,6)*OFFSET($F$279,3*($D212-1)+2,6*(AH$209-1)+1,1,6)*OFFSET($F$279,3*($D212-1)+3,6*(AH$209-1)+1,1,6))&gt;AH$208,MAX(OFFSET($F$279,3*($D212-1)+1,6*(AH$209-1)+1,1,6)*OFFSET($F$279,3*($D212-1)+2,6*(AH$209-1)+1,1,6)*OFFSET($F$279,3*($D212-1)+3,6*(AH$209-1)+1,1,6)),0),"")</f>
        <v/>
      </c>
      <c r="AI212" s="224" t="str">
        <f t="array" aca="1" ref="AI212" ca="1">IFERROR(IF(MAX(OFFSET($F$279,3*($D212-1)+1,6*(AI$209-1)+1,1,6)*OFFSET($F$279,3*($D212-1)+2,6*(AI$209-1)+1,1,6)*OFFSET($F$279,3*($D212-1)+3,6*(AI$209-1)+1,1,6))&gt;AI$208,MAX(OFFSET($F$279,3*($D212-1)+1,6*(AI$209-1)+1,1,6)*OFFSET($F$279,3*($D212-1)+2,6*(AI$209-1)+1,1,6)*OFFSET($F$279,3*($D212-1)+3,6*(AI$209-1)+1,1,6)),0),"")</f>
        <v/>
      </c>
      <c r="AJ212" s="224" t="str">
        <f t="array" aca="1" ref="AJ212" ca="1">IFERROR(IF(MAX(OFFSET($F$279,3*($D212-1)+1,6*(AJ$209-1)+1,1,6)*OFFSET($F$279,3*($D212-1)+2,6*(AJ$209-1)+1,1,6)*OFFSET($F$279,3*($D212-1)+3,6*(AJ$209-1)+1,1,6))&gt;AJ$208,MAX(OFFSET($F$279,3*($D212-1)+1,6*(AJ$209-1)+1,1,6)*OFFSET($F$279,3*($D212-1)+2,6*(AJ$209-1)+1,1,6)*OFFSET($F$279,3*($D212-1)+3,6*(AJ$209-1)+1,1,6)),0),"")</f>
        <v/>
      </c>
      <c r="AK212" s="224" t="str">
        <f t="array" aca="1" ref="AK212" ca="1">IFERROR(IF(MAX(OFFSET($F$279,3*($D212-1)+1,6*(AK$209-1)+1,1,6)*OFFSET($F$279,3*($D212-1)+2,6*(AK$209-1)+1,1,6)*OFFSET($F$279,3*($D212-1)+3,6*(AK$209-1)+1,1,6))&gt;AK$208,MAX(OFFSET($F$279,3*($D212-1)+1,6*(AK$209-1)+1,1,6)*OFFSET($F$279,3*($D212-1)+2,6*(AK$209-1)+1,1,6)*OFFSET($F$279,3*($D212-1)+3,6*(AK$209-1)+1,1,6)),0),"")</f>
        <v/>
      </c>
      <c r="AL212" s="224" t="str">
        <f t="array" aca="1" ref="AL212" ca="1">IFERROR(IF(MAX(OFFSET($F$279,3*($D212-1)+1,6*(AL$209-1)+1,1,6)*OFFSET($F$279,3*($D212-1)+2,6*(AL$209-1)+1,1,6)*OFFSET($F$279,3*($D212-1)+3,6*(AL$209-1)+1,1,6))&gt;AL$208,MAX(OFFSET($F$279,3*($D212-1)+1,6*(AL$209-1)+1,1,6)*OFFSET($F$279,3*($D212-1)+2,6*(AL$209-1)+1,1,6)*OFFSET($F$279,3*($D212-1)+3,6*(AL$209-1)+1,1,6)),0),"")</f>
        <v/>
      </c>
      <c r="AM212" s="224" t="str">
        <f t="array" aca="1" ref="AM212" ca="1">IFERROR(IF(MAX(OFFSET($F$279,3*($D212-1)+1,6*(AM$209-1)+1,1,6)*OFFSET($F$279,3*($D212-1)+2,6*(AM$209-1)+1,1,6)*OFFSET($F$279,3*($D212-1)+3,6*(AM$209-1)+1,1,6))&gt;AM$208,MAX(OFFSET($F$279,3*($D212-1)+1,6*(AM$209-1)+1,1,6)*OFFSET($F$279,3*($D212-1)+2,6*(AM$209-1)+1,1,6)*OFFSET($F$279,3*($D212-1)+3,6*(AM$209-1)+1,1,6)),0),"")</f>
        <v/>
      </c>
      <c r="AN212" s="224" t="str">
        <f t="array" aca="1" ref="AN212" ca="1">IFERROR(IF(MAX(OFFSET($F$279,3*($D212-1)+1,6*(AN$209-1)+1,1,6)*OFFSET($F$279,3*($D212-1)+2,6*(AN$209-1)+1,1,6)*OFFSET($F$279,3*($D212-1)+3,6*(AN$209-1)+1,1,6))&gt;AN$208,MAX(OFFSET($F$279,3*($D212-1)+1,6*(AN$209-1)+1,1,6)*OFFSET($F$279,3*($D212-1)+2,6*(AN$209-1)+1,1,6)*OFFSET($F$279,3*($D212-1)+3,6*(AN$209-1)+1,1,6)),0),"")</f>
        <v/>
      </c>
      <c r="AO212" s="224" t="str">
        <f t="array" aca="1" ref="AO212" ca="1">IFERROR(IF(MAX(OFFSET($F$279,3*($D212-1)+1,6*(AO$209-1)+1,1,6)*OFFSET($F$279,3*($D212-1)+2,6*(AO$209-1)+1,1,6)*OFFSET($F$279,3*($D212-1)+3,6*(AO$209-1)+1,1,6))&gt;AO$208,MAX(OFFSET($F$279,3*($D212-1)+1,6*(AO$209-1)+1,1,6)*OFFSET($F$279,3*($D212-1)+2,6*(AO$209-1)+1,1,6)*OFFSET($F$279,3*($D212-1)+3,6*(AO$209-1)+1,1,6)),0),"")</f>
        <v/>
      </c>
      <c r="AP212" s="224" t="str">
        <f t="array" aca="1" ref="AP212" ca="1">IFERROR(IF(MAX(OFFSET($F$279,3*($D212-1)+1,6*(AP$209-1)+1,1,6)*OFFSET($F$279,3*($D212-1)+2,6*(AP$209-1)+1,1,6)*OFFSET($F$279,3*($D212-1)+3,6*(AP$209-1)+1,1,6))&gt;AP$208,MAX(OFFSET($F$279,3*($D212-1)+1,6*(AP$209-1)+1,1,6)*OFFSET($F$279,3*($D212-1)+2,6*(AP$209-1)+1,1,6)*OFFSET($F$279,3*($D212-1)+3,6*(AP$209-1)+1,1,6)),0),"")</f>
        <v/>
      </c>
      <c r="AQ212" s="224" t="str">
        <f t="array" aca="1" ref="AQ212" ca="1">IFERROR(IF(MAX(OFFSET($F$279,3*($D212-1)+1,6*(AQ$209-1)+1,1,6)*OFFSET($F$279,3*($D212-1)+2,6*(AQ$209-1)+1,1,6)*OFFSET($F$279,3*($D212-1)+3,6*(AQ$209-1)+1,1,6))&gt;AQ$208,MAX(OFFSET($F$279,3*($D212-1)+1,6*(AQ$209-1)+1,1,6)*OFFSET($F$279,3*($D212-1)+2,6*(AQ$209-1)+1,1,6)*OFFSET($F$279,3*($D212-1)+3,6*(AQ$209-1)+1,1,6)),0),"")</f>
        <v/>
      </c>
      <c r="AR212" s="224" t="str">
        <f t="array" aca="1" ref="AR212" ca="1">IFERROR(IF(MAX(OFFSET($F$279,3*($D212-1)+1,6*(AR$209-1)+1,1,6)*OFFSET($F$279,3*($D212-1)+2,6*(AR$209-1)+1,1,6)*OFFSET($F$279,3*($D212-1)+3,6*(AR$209-1)+1,1,6))&gt;AR$208,MAX(OFFSET($F$279,3*($D212-1)+1,6*(AR$209-1)+1,1,6)*OFFSET($F$279,3*($D212-1)+2,6*(AR$209-1)+1,1,6)*OFFSET($F$279,3*($D212-1)+3,6*(AR$209-1)+1,1,6)),0),"")</f>
        <v/>
      </c>
      <c r="AS212" s="224" t="str">
        <f t="array" aca="1" ref="AS212" ca="1">IFERROR(IF(MAX(OFFSET($F$279,3*($D212-1)+1,6*(AS$209-1)+1,1,6)*OFFSET($F$279,3*($D212-1)+2,6*(AS$209-1)+1,1,6)*OFFSET($F$279,3*($D212-1)+3,6*(AS$209-1)+1,1,6))&gt;AS$208,MAX(OFFSET($F$279,3*($D212-1)+1,6*(AS$209-1)+1,1,6)*OFFSET($F$279,3*($D212-1)+2,6*(AS$209-1)+1,1,6)*OFFSET($F$279,3*($D212-1)+3,6*(AS$209-1)+1,1,6)),0),"")</f>
        <v/>
      </c>
    </row>
    <row r="213" spans="4:45">
      <c r="D213" s="74">
        <v>3</v>
      </c>
      <c r="E213" s="135" t="str">
        <f t="shared" si="19"/>
        <v>PA</v>
      </c>
      <c r="F213" s="224">
        <f t="array" aca="1" ref="F213" ca="1">IFERROR(IF(MAX(OFFSET($F$279,3*($D213-1)+1,6*(F$209-1)+1,1,6)*OFFSET($F$279,3*($D213-1)+2,6*(F$209-1)+1,1,6)*OFFSET($F$279,3*($D213-1)+3,6*(F$209-1)+1,1,6))&gt;F$208,MAX(OFFSET($F$279,3*($D213-1)+1,6*(F$209-1)+1,1,6)*OFFSET($F$279,3*($D213-1)+2,6*(F$209-1)+1,1,6)*OFFSET($F$279,3*($D213-1)+3,6*(F$209-1)+1,1,6)),0),"")</f>
        <v>64</v>
      </c>
      <c r="G213" s="224">
        <f t="array" aca="1" ref="G213" ca="1">IFERROR(IF(MAX(OFFSET($F$279,3*($D213-1)+1,6*(G$209-1)+1,1,6)*OFFSET($F$279,3*($D213-1)+2,6*(G$209-1)+1,1,6)*OFFSET($F$279,3*($D213-1)+3,6*(G$209-1)+1,1,6))&gt;G$208,MAX(OFFSET($F$279,3*($D213-1)+1,6*(G$209-1)+1,1,6)*OFFSET($F$279,3*($D213-1)+2,6*(G$209-1)+1,1,6)*OFFSET($F$279,3*($D213-1)+3,6*(G$209-1)+1,1,6)),0),"")</f>
        <v>18</v>
      </c>
      <c r="H213" s="224" t="str">
        <f t="array" aca="1" ref="H213" ca="1">IFERROR(IF(MAX(OFFSET($F$279,3*($D213-1)+1,6*(H$209-1)+1,1,6)*OFFSET($F$279,3*($D213-1)+2,6*(H$209-1)+1,1,6)*OFFSET($F$279,3*($D213-1)+3,6*(H$209-1)+1,1,6))&gt;H$208,MAX(OFFSET($F$279,3*($D213-1)+1,6*(H$209-1)+1,1,6)*OFFSET($F$279,3*($D213-1)+2,6*(H$209-1)+1,1,6)*OFFSET($F$279,3*($D213-1)+3,6*(H$209-1)+1,1,6)),0),"")</f>
        <v/>
      </c>
      <c r="I213" s="224" t="str">
        <f t="array" aca="1" ref="I213" ca="1">IFERROR(IF(MAX(OFFSET($F$279,3*($D213-1)+1,6*(I$209-1)+1,1,6)*OFFSET($F$279,3*($D213-1)+2,6*(I$209-1)+1,1,6)*OFFSET($F$279,3*($D213-1)+3,6*(I$209-1)+1,1,6))&gt;I$208,MAX(OFFSET($F$279,3*($D213-1)+1,6*(I$209-1)+1,1,6)*OFFSET($F$279,3*($D213-1)+2,6*(I$209-1)+1,1,6)*OFFSET($F$279,3*($D213-1)+3,6*(I$209-1)+1,1,6)),0),"")</f>
        <v/>
      </c>
      <c r="J213" s="224" t="str">
        <f t="array" aca="1" ref="J213" ca="1">IFERROR(IF(MAX(OFFSET($F$279,3*($D213-1)+1,6*(J$209-1)+1,1,6)*OFFSET($F$279,3*($D213-1)+2,6*(J$209-1)+1,1,6)*OFFSET($F$279,3*($D213-1)+3,6*(J$209-1)+1,1,6))&gt;J$208,MAX(OFFSET($F$279,3*($D213-1)+1,6*(J$209-1)+1,1,6)*OFFSET($F$279,3*($D213-1)+2,6*(J$209-1)+1,1,6)*OFFSET($F$279,3*($D213-1)+3,6*(J$209-1)+1,1,6)),0),"")</f>
        <v/>
      </c>
      <c r="K213" s="224" t="str">
        <f t="array" aca="1" ref="K213" ca="1">IFERROR(IF(MAX(OFFSET($F$279,3*($D213-1)+1,6*(K$209-1)+1,1,6)*OFFSET($F$279,3*($D213-1)+2,6*(K$209-1)+1,1,6)*OFFSET($F$279,3*($D213-1)+3,6*(K$209-1)+1,1,6))&gt;K$208,MAX(OFFSET($F$279,3*($D213-1)+1,6*(K$209-1)+1,1,6)*OFFSET($F$279,3*($D213-1)+2,6*(K$209-1)+1,1,6)*OFFSET($F$279,3*($D213-1)+3,6*(K$209-1)+1,1,6)),0),"")</f>
        <v/>
      </c>
      <c r="L213" s="224" t="str">
        <f t="array" aca="1" ref="L213" ca="1">IFERROR(IF(MAX(OFFSET($F$279,3*($D213-1)+1,6*(L$209-1)+1,1,6)*OFFSET($F$279,3*($D213-1)+2,6*(L$209-1)+1,1,6)*OFFSET($F$279,3*($D213-1)+3,6*(L$209-1)+1,1,6))&gt;L$208,MAX(OFFSET($F$279,3*($D213-1)+1,6*(L$209-1)+1,1,6)*OFFSET($F$279,3*($D213-1)+2,6*(L$209-1)+1,1,6)*OFFSET($F$279,3*($D213-1)+3,6*(L$209-1)+1,1,6)),0),"")</f>
        <v/>
      </c>
      <c r="M213" s="224" t="str">
        <f t="array" aca="1" ref="M213" ca="1">IFERROR(IF(MAX(OFFSET($F$279,3*($D213-1)+1,6*(M$209-1)+1,1,6)*OFFSET($F$279,3*($D213-1)+2,6*(M$209-1)+1,1,6)*OFFSET($F$279,3*($D213-1)+3,6*(M$209-1)+1,1,6))&gt;M$208,MAX(OFFSET($F$279,3*($D213-1)+1,6*(M$209-1)+1,1,6)*OFFSET($F$279,3*($D213-1)+2,6*(M$209-1)+1,1,6)*OFFSET($F$279,3*($D213-1)+3,6*(M$209-1)+1,1,6)),0),"")</f>
        <v/>
      </c>
      <c r="N213" s="224" t="str">
        <f t="array" aca="1" ref="N213" ca="1">IFERROR(IF(MAX(OFFSET($F$279,3*($D213-1)+1,6*(N$209-1)+1,1,6)*OFFSET($F$279,3*($D213-1)+2,6*(N$209-1)+1,1,6)*OFFSET($F$279,3*($D213-1)+3,6*(N$209-1)+1,1,6))&gt;N$208,MAX(OFFSET($F$279,3*($D213-1)+1,6*(N$209-1)+1,1,6)*OFFSET($F$279,3*($D213-1)+2,6*(N$209-1)+1,1,6)*OFFSET($F$279,3*($D213-1)+3,6*(N$209-1)+1,1,6)),0),"")</f>
        <v/>
      </c>
      <c r="O213" s="224" t="str">
        <f t="array" aca="1" ref="O213" ca="1">IFERROR(IF(MAX(OFFSET($F$279,3*($D213-1)+1,6*(O$209-1)+1,1,6)*OFFSET($F$279,3*($D213-1)+2,6*(O$209-1)+1,1,6)*OFFSET($F$279,3*($D213-1)+3,6*(O$209-1)+1,1,6))&gt;O$208,MAX(OFFSET($F$279,3*($D213-1)+1,6*(O$209-1)+1,1,6)*OFFSET($F$279,3*($D213-1)+2,6*(O$209-1)+1,1,6)*OFFSET($F$279,3*($D213-1)+3,6*(O$209-1)+1,1,6)),0),"")</f>
        <v/>
      </c>
      <c r="P213" s="224" t="str">
        <f t="array" aca="1" ref="P213" ca="1">IFERROR(IF(MAX(OFFSET($F$279,3*($D213-1)+1,6*(P$209-1)+1,1,6)*OFFSET($F$279,3*($D213-1)+2,6*(P$209-1)+1,1,6)*OFFSET($F$279,3*($D213-1)+3,6*(P$209-1)+1,1,6))&gt;P$208,MAX(OFFSET($F$279,3*($D213-1)+1,6*(P$209-1)+1,1,6)*OFFSET($F$279,3*($D213-1)+2,6*(P$209-1)+1,1,6)*OFFSET($F$279,3*($D213-1)+3,6*(P$209-1)+1,1,6)),0),"")</f>
        <v/>
      </c>
      <c r="Q213" s="224" t="str">
        <f t="array" aca="1" ref="Q213" ca="1">IFERROR(IF(MAX(OFFSET($F$279,3*($D213-1)+1,6*(Q$209-1)+1,1,6)*OFFSET($F$279,3*($D213-1)+2,6*(Q$209-1)+1,1,6)*OFFSET($F$279,3*($D213-1)+3,6*(Q$209-1)+1,1,6))&gt;Q$208,MAX(OFFSET($F$279,3*($D213-1)+1,6*(Q$209-1)+1,1,6)*OFFSET($F$279,3*($D213-1)+2,6*(Q$209-1)+1,1,6)*OFFSET($F$279,3*($D213-1)+3,6*(Q$209-1)+1,1,6)),0),"")</f>
        <v/>
      </c>
      <c r="R213" s="224" t="str">
        <f t="array" aca="1" ref="R213" ca="1">IFERROR(IF(MAX(OFFSET($F$279,3*($D213-1)+1,6*(R$209-1)+1,1,6)*OFFSET($F$279,3*($D213-1)+2,6*(R$209-1)+1,1,6)*OFFSET($F$279,3*($D213-1)+3,6*(R$209-1)+1,1,6))&gt;R$208,MAX(OFFSET($F$279,3*($D213-1)+1,6*(R$209-1)+1,1,6)*OFFSET($F$279,3*($D213-1)+2,6*(R$209-1)+1,1,6)*OFFSET($F$279,3*($D213-1)+3,6*(R$209-1)+1,1,6)),0),"")</f>
        <v/>
      </c>
      <c r="S213" s="224" t="str">
        <f t="array" aca="1" ref="S213" ca="1">IFERROR(IF(MAX(OFFSET($F$279,3*($D213-1)+1,6*(S$209-1)+1,1,6)*OFFSET($F$279,3*($D213-1)+2,6*(S$209-1)+1,1,6)*OFFSET($F$279,3*($D213-1)+3,6*(S$209-1)+1,1,6))&gt;S$208,MAX(OFFSET($F$279,3*($D213-1)+1,6*(S$209-1)+1,1,6)*OFFSET($F$279,3*($D213-1)+2,6*(S$209-1)+1,1,6)*OFFSET($F$279,3*($D213-1)+3,6*(S$209-1)+1,1,6)),0),"")</f>
        <v/>
      </c>
      <c r="T213" s="224" t="str">
        <f t="array" aca="1" ref="T213" ca="1">IFERROR(IF(MAX(OFFSET($F$279,3*($D213-1)+1,6*(T$209-1)+1,1,6)*OFFSET($F$279,3*($D213-1)+2,6*(T$209-1)+1,1,6)*OFFSET($F$279,3*($D213-1)+3,6*(T$209-1)+1,1,6))&gt;T$208,MAX(OFFSET($F$279,3*($D213-1)+1,6*(T$209-1)+1,1,6)*OFFSET($F$279,3*($D213-1)+2,6*(T$209-1)+1,1,6)*OFFSET($F$279,3*($D213-1)+3,6*(T$209-1)+1,1,6)),0),"")</f>
        <v/>
      </c>
      <c r="U213" s="224" t="str">
        <f t="array" aca="1" ref="U213" ca="1">IFERROR(IF(MAX(OFFSET($F$279,3*($D213-1)+1,6*(U$209-1)+1,1,6)*OFFSET($F$279,3*($D213-1)+2,6*(U$209-1)+1,1,6)*OFFSET($F$279,3*($D213-1)+3,6*(U$209-1)+1,1,6))&gt;U$208,MAX(OFFSET($F$279,3*($D213-1)+1,6*(U$209-1)+1,1,6)*OFFSET($F$279,3*($D213-1)+2,6*(U$209-1)+1,1,6)*OFFSET($F$279,3*($D213-1)+3,6*(U$209-1)+1,1,6)),0),"")</f>
        <v/>
      </c>
      <c r="V213" s="224" t="str">
        <f t="array" aca="1" ref="V213" ca="1">IFERROR(IF(MAX(OFFSET($F$279,3*($D213-1)+1,6*(V$209-1)+1,1,6)*OFFSET($F$279,3*($D213-1)+2,6*(V$209-1)+1,1,6)*OFFSET($F$279,3*($D213-1)+3,6*(V$209-1)+1,1,6))&gt;V$208,MAX(OFFSET($F$279,3*($D213-1)+1,6*(V$209-1)+1,1,6)*OFFSET($F$279,3*($D213-1)+2,6*(V$209-1)+1,1,6)*OFFSET($F$279,3*($D213-1)+3,6*(V$209-1)+1,1,6)),0),"")</f>
        <v/>
      </c>
      <c r="W213" s="224" t="str">
        <f t="array" aca="1" ref="W213" ca="1">IFERROR(IF(MAX(OFFSET($F$279,3*($D213-1)+1,6*(W$209-1)+1,1,6)*OFFSET($F$279,3*($D213-1)+2,6*(W$209-1)+1,1,6)*OFFSET($F$279,3*($D213-1)+3,6*(W$209-1)+1,1,6))&gt;W$208,MAX(OFFSET($F$279,3*($D213-1)+1,6*(W$209-1)+1,1,6)*OFFSET($F$279,3*($D213-1)+2,6*(W$209-1)+1,1,6)*OFFSET($F$279,3*($D213-1)+3,6*(W$209-1)+1,1,6)),0),"")</f>
        <v/>
      </c>
      <c r="X213" s="224" t="str">
        <f t="array" aca="1" ref="X213" ca="1">IFERROR(IF(MAX(OFFSET($F$279,3*($D213-1)+1,6*(X$209-1)+1,1,6)*OFFSET($F$279,3*($D213-1)+2,6*(X$209-1)+1,1,6)*OFFSET($F$279,3*($D213-1)+3,6*(X$209-1)+1,1,6))&gt;X$208,MAX(OFFSET($F$279,3*($D213-1)+1,6*(X$209-1)+1,1,6)*OFFSET($F$279,3*($D213-1)+2,6*(X$209-1)+1,1,6)*OFFSET($F$279,3*($D213-1)+3,6*(X$209-1)+1,1,6)),0),"")</f>
        <v/>
      </c>
      <c r="Y213" s="224" t="str">
        <f t="array" aca="1" ref="Y213" ca="1">IFERROR(IF(MAX(OFFSET($F$279,3*($D213-1)+1,6*(Y$209-1)+1,1,6)*OFFSET($F$279,3*($D213-1)+2,6*(Y$209-1)+1,1,6)*OFFSET($F$279,3*($D213-1)+3,6*(Y$209-1)+1,1,6))&gt;Y$208,MAX(OFFSET($F$279,3*($D213-1)+1,6*(Y$209-1)+1,1,6)*OFFSET($F$279,3*($D213-1)+2,6*(Y$209-1)+1,1,6)*OFFSET($F$279,3*($D213-1)+3,6*(Y$209-1)+1,1,6)),0),"")</f>
        <v/>
      </c>
      <c r="Z213" s="224" t="str">
        <f t="array" aca="1" ref="Z213" ca="1">IFERROR(IF(MAX(OFFSET($F$279,3*($D213-1)+1,6*(Z$209-1)+1,1,6)*OFFSET($F$279,3*($D213-1)+2,6*(Z$209-1)+1,1,6)*OFFSET($F$279,3*($D213-1)+3,6*(Z$209-1)+1,1,6))&gt;Z$208,MAX(OFFSET($F$279,3*($D213-1)+1,6*(Z$209-1)+1,1,6)*OFFSET($F$279,3*($D213-1)+2,6*(Z$209-1)+1,1,6)*OFFSET($F$279,3*($D213-1)+3,6*(Z$209-1)+1,1,6)),0),"")</f>
        <v/>
      </c>
      <c r="AA213" s="224" t="str">
        <f t="array" aca="1" ref="AA213" ca="1">IFERROR(IF(MAX(OFFSET($F$279,3*($D213-1)+1,6*(AA$209-1)+1,1,6)*OFFSET($F$279,3*($D213-1)+2,6*(AA$209-1)+1,1,6)*OFFSET($F$279,3*($D213-1)+3,6*(AA$209-1)+1,1,6))&gt;AA$208,MAX(OFFSET($F$279,3*($D213-1)+1,6*(AA$209-1)+1,1,6)*OFFSET($F$279,3*($D213-1)+2,6*(AA$209-1)+1,1,6)*OFFSET($F$279,3*($D213-1)+3,6*(AA$209-1)+1,1,6)),0),"")</f>
        <v/>
      </c>
      <c r="AB213" s="224" t="str">
        <f t="array" aca="1" ref="AB213" ca="1">IFERROR(IF(MAX(OFFSET($F$279,3*($D213-1)+1,6*(AB$209-1)+1,1,6)*OFFSET($F$279,3*($D213-1)+2,6*(AB$209-1)+1,1,6)*OFFSET($F$279,3*($D213-1)+3,6*(AB$209-1)+1,1,6))&gt;AB$208,MAX(OFFSET($F$279,3*($D213-1)+1,6*(AB$209-1)+1,1,6)*OFFSET($F$279,3*($D213-1)+2,6*(AB$209-1)+1,1,6)*OFFSET($F$279,3*($D213-1)+3,6*(AB$209-1)+1,1,6)),0),"")</f>
        <v/>
      </c>
      <c r="AC213" s="224" t="str">
        <f t="array" aca="1" ref="AC213" ca="1">IFERROR(IF(MAX(OFFSET($F$279,3*($D213-1)+1,6*(AC$209-1)+1,1,6)*OFFSET($F$279,3*($D213-1)+2,6*(AC$209-1)+1,1,6)*OFFSET($F$279,3*($D213-1)+3,6*(AC$209-1)+1,1,6))&gt;AC$208,MAX(OFFSET($F$279,3*($D213-1)+1,6*(AC$209-1)+1,1,6)*OFFSET($F$279,3*($D213-1)+2,6*(AC$209-1)+1,1,6)*OFFSET($F$279,3*($D213-1)+3,6*(AC$209-1)+1,1,6)),0),"")</f>
        <v/>
      </c>
      <c r="AD213" s="224" t="str">
        <f t="array" aca="1" ref="AD213" ca="1">IFERROR(IF(MAX(OFFSET($F$279,3*($D213-1)+1,6*(AD$209-1)+1,1,6)*OFFSET($F$279,3*($D213-1)+2,6*(AD$209-1)+1,1,6)*OFFSET($F$279,3*($D213-1)+3,6*(AD$209-1)+1,1,6))&gt;AD$208,MAX(OFFSET($F$279,3*($D213-1)+1,6*(AD$209-1)+1,1,6)*OFFSET($F$279,3*($D213-1)+2,6*(AD$209-1)+1,1,6)*OFFSET($F$279,3*($D213-1)+3,6*(AD$209-1)+1,1,6)),0),"")</f>
        <v/>
      </c>
      <c r="AE213" s="224" t="str">
        <f t="array" aca="1" ref="AE213" ca="1">IFERROR(IF(MAX(OFFSET($F$279,3*($D213-1)+1,6*(AE$209-1)+1,1,6)*OFFSET($F$279,3*($D213-1)+2,6*(AE$209-1)+1,1,6)*OFFSET($F$279,3*($D213-1)+3,6*(AE$209-1)+1,1,6))&gt;AE$208,MAX(OFFSET($F$279,3*($D213-1)+1,6*(AE$209-1)+1,1,6)*OFFSET($F$279,3*($D213-1)+2,6*(AE$209-1)+1,1,6)*OFFSET($F$279,3*($D213-1)+3,6*(AE$209-1)+1,1,6)),0),"")</f>
        <v/>
      </c>
      <c r="AF213" s="224" t="str">
        <f t="array" aca="1" ref="AF213" ca="1">IFERROR(IF(MAX(OFFSET($F$279,3*($D213-1)+1,6*(AF$209-1)+1,1,6)*OFFSET($F$279,3*($D213-1)+2,6*(AF$209-1)+1,1,6)*OFFSET($F$279,3*($D213-1)+3,6*(AF$209-1)+1,1,6))&gt;AF$208,MAX(OFFSET($F$279,3*($D213-1)+1,6*(AF$209-1)+1,1,6)*OFFSET($F$279,3*($D213-1)+2,6*(AF$209-1)+1,1,6)*OFFSET($F$279,3*($D213-1)+3,6*(AF$209-1)+1,1,6)),0),"")</f>
        <v/>
      </c>
      <c r="AG213" s="224" t="str">
        <f t="array" aca="1" ref="AG213" ca="1">IFERROR(IF(MAX(OFFSET($F$279,3*($D213-1)+1,6*(AG$209-1)+1,1,6)*OFFSET($F$279,3*($D213-1)+2,6*(AG$209-1)+1,1,6)*OFFSET($F$279,3*($D213-1)+3,6*(AG$209-1)+1,1,6))&gt;AG$208,MAX(OFFSET($F$279,3*($D213-1)+1,6*(AG$209-1)+1,1,6)*OFFSET($F$279,3*($D213-1)+2,6*(AG$209-1)+1,1,6)*OFFSET($F$279,3*($D213-1)+3,6*(AG$209-1)+1,1,6)),0),"")</f>
        <v/>
      </c>
      <c r="AH213" s="224" t="str">
        <f t="array" aca="1" ref="AH213" ca="1">IFERROR(IF(MAX(OFFSET($F$279,3*($D213-1)+1,6*(AH$209-1)+1,1,6)*OFFSET($F$279,3*($D213-1)+2,6*(AH$209-1)+1,1,6)*OFFSET($F$279,3*($D213-1)+3,6*(AH$209-1)+1,1,6))&gt;AH$208,MAX(OFFSET($F$279,3*($D213-1)+1,6*(AH$209-1)+1,1,6)*OFFSET($F$279,3*($D213-1)+2,6*(AH$209-1)+1,1,6)*OFFSET($F$279,3*($D213-1)+3,6*(AH$209-1)+1,1,6)),0),"")</f>
        <v/>
      </c>
      <c r="AI213" s="224" t="str">
        <f t="array" aca="1" ref="AI213" ca="1">IFERROR(IF(MAX(OFFSET($F$279,3*($D213-1)+1,6*(AI$209-1)+1,1,6)*OFFSET($F$279,3*($D213-1)+2,6*(AI$209-1)+1,1,6)*OFFSET($F$279,3*($D213-1)+3,6*(AI$209-1)+1,1,6))&gt;AI$208,MAX(OFFSET($F$279,3*($D213-1)+1,6*(AI$209-1)+1,1,6)*OFFSET($F$279,3*($D213-1)+2,6*(AI$209-1)+1,1,6)*OFFSET($F$279,3*($D213-1)+3,6*(AI$209-1)+1,1,6)),0),"")</f>
        <v/>
      </c>
      <c r="AJ213" s="224" t="str">
        <f t="array" aca="1" ref="AJ213" ca="1">IFERROR(IF(MAX(OFFSET($F$279,3*($D213-1)+1,6*(AJ$209-1)+1,1,6)*OFFSET($F$279,3*($D213-1)+2,6*(AJ$209-1)+1,1,6)*OFFSET($F$279,3*($D213-1)+3,6*(AJ$209-1)+1,1,6))&gt;AJ$208,MAX(OFFSET($F$279,3*($D213-1)+1,6*(AJ$209-1)+1,1,6)*OFFSET($F$279,3*($D213-1)+2,6*(AJ$209-1)+1,1,6)*OFFSET($F$279,3*($D213-1)+3,6*(AJ$209-1)+1,1,6)),0),"")</f>
        <v/>
      </c>
      <c r="AK213" s="224" t="str">
        <f t="array" aca="1" ref="AK213" ca="1">IFERROR(IF(MAX(OFFSET($F$279,3*($D213-1)+1,6*(AK$209-1)+1,1,6)*OFFSET($F$279,3*($D213-1)+2,6*(AK$209-1)+1,1,6)*OFFSET($F$279,3*($D213-1)+3,6*(AK$209-1)+1,1,6))&gt;AK$208,MAX(OFFSET($F$279,3*($D213-1)+1,6*(AK$209-1)+1,1,6)*OFFSET($F$279,3*($D213-1)+2,6*(AK$209-1)+1,1,6)*OFFSET($F$279,3*($D213-1)+3,6*(AK$209-1)+1,1,6)),0),"")</f>
        <v/>
      </c>
      <c r="AL213" s="224" t="str">
        <f t="array" aca="1" ref="AL213" ca="1">IFERROR(IF(MAX(OFFSET($F$279,3*($D213-1)+1,6*(AL$209-1)+1,1,6)*OFFSET($F$279,3*($D213-1)+2,6*(AL$209-1)+1,1,6)*OFFSET($F$279,3*($D213-1)+3,6*(AL$209-1)+1,1,6))&gt;AL$208,MAX(OFFSET($F$279,3*($D213-1)+1,6*(AL$209-1)+1,1,6)*OFFSET($F$279,3*($D213-1)+2,6*(AL$209-1)+1,1,6)*OFFSET($F$279,3*($D213-1)+3,6*(AL$209-1)+1,1,6)),0),"")</f>
        <v/>
      </c>
      <c r="AM213" s="224" t="str">
        <f t="array" aca="1" ref="AM213" ca="1">IFERROR(IF(MAX(OFFSET($F$279,3*($D213-1)+1,6*(AM$209-1)+1,1,6)*OFFSET($F$279,3*($D213-1)+2,6*(AM$209-1)+1,1,6)*OFFSET($F$279,3*($D213-1)+3,6*(AM$209-1)+1,1,6))&gt;AM$208,MAX(OFFSET($F$279,3*($D213-1)+1,6*(AM$209-1)+1,1,6)*OFFSET($F$279,3*($D213-1)+2,6*(AM$209-1)+1,1,6)*OFFSET($F$279,3*($D213-1)+3,6*(AM$209-1)+1,1,6)),0),"")</f>
        <v/>
      </c>
      <c r="AN213" s="224" t="str">
        <f t="array" aca="1" ref="AN213" ca="1">IFERROR(IF(MAX(OFFSET($F$279,3*($D213-1)+1,6*(AN$209-1)+1,1,6)*OFFSET($F$279,3*($D213-1)+2,6*(AN$209-1)+1,1,6)*OFFSET($F$279,3*($D213-1)+3,6*(AN$209-1)+1,1,6))&gt;AN$208,MAX(OFFSET($F$279,3*($D213-1)+1,6*(AN$209-1)+1,1,6)*OFFSET($F$279,3*($D213-1)+2,6*(AN$209-1)+1,1,6)*OFFSET($F$279,3*($D213-1)+3,6*(AN$209-1)+1,1,6)),0),"")</f>
        <v/>
      </c>
      <c r="AO213" s="224" t="str">
        <f t="array" aca="1" ref="AO213" ca="1">IFERROR(IF(MAX(OFFSET($F$279,3*($D213-1)+1,6*(AO$209-1)+1,1,6)*OFFSET($F$279,3*($D213-1)+2,6*(AO$209-1)+1,1,6)*OFFSET($F$279,3*($D213-1)+3,6*(AO$209-1)+1,1,6))&gt;AO$208,MAX(OFFSET($F$279,3*($D213-1)+1,6*(AO$209-1)+1,1,6)*OFFSET($F$279,3*($D213-1)+2,6*(AO$209-1)+1,1,6)*OFFSET($F$279,3*($D213-1)+3,6*(AO$209-1)+1,1,6)),0),"")</f>
        <v/>
      </c>
      <c r="AP213" s="224" t="str">
        <f t="array" aca="1" ref="AP213" ca="1">IFERROR(IF(MAX(OFFSET($F$279,3*($D213-1)+1,6*(AP$209-1)+1,1,6)*OFFSET($F$279,3*($D213-1)+2,6*(AP$209-1)+1,1,6)*OFFSET($F$279,3*($D213-1)+3,6*(AP$209-1)+1,1,6))&gt;AP$208,MAX(OFFSET($F$279,3*($D213-1)+1,6*(AP$209-1)+1,1,6)*OFFSET($F$279,3*($D213-1)+2,6*(AP$209-1)+1,1,6)*OFFSET($F$279,3*($D213-1)+3,6*(AP$209-1)+1,1,6)),0),"")</f>
        <v/>
      </c>
      <c r="AQ213" s="224" t="str">
        <f t="array" aca="1" ref="AQ213" ca="1">IFERROR(IF(MAX(OFFSET($F$279,3*($D213-1)+1,6*(AQ$209-1)+1,1,6)*OFFSET($F$279,3*($D213-1)+2,6*(AQ$209-1)+1,1,6)*OFFSET($F$279,3*($D213-1)+3,6*(AQ$209-1)+1,1,6))&gt;AQ$208,MAX(OFFSET($F$279,3*($D213-1)+1,6*(AQ$209-1)+1,1,6)*OFFSET($F$279,3*($D213-1)+2,6*(AQ$209-1)+1,1,6)*OFFSET($F$279,3*($D213-1)+3,6*(AQ$209-1)+1,1,6)),0),"")</f>
        <v/>
      </c>
      <c r="AR213" s="224" t="str">
        <f t="array" aca="1" ref="AR213" ca="1">IFERROR(IF(MAX(OFFSET($F$279,3*($D213-1)+1,6*(AR$209-1)+1,1,6)*OFFSET($F$279,3*($D213-1)+2,6*(AR$209-1)+1,1,6)*OFFSET($F$279,3*($D213-1)+3,6*(AR$209-1)+1,1,6))&gt;AR$208,MAX(OFFSET($F$279,3*($D213-1)+1,6*(AR$209-1)+1,1,6)*OFFSET($F$279,3*($D213-1)+2,6*(AR$209-1)+1,1,6)*OFFSET($F$279,3*($D213-1)+3,6*(AR$209-1)+1,1,6)),0),"")</f>
        <v/>
      </c>
      <c r="AS213" s="224" t="str">
        <f t="array" aca="1" ref="AS213" ca="1">IFERROR(IF(MAX(OFFSET($F$279,3*($D213-1)+1,6*(AS$209-1)+1,1,6)*OFFSET($F$279,3*($D213-1)+2,6*(AS$209-1)+1,1,6)*OFFSET($F$279,3*($D213-1)+3,6*(AS$209-1)+1,1,6))&gt;AS$208,MAX(OFFSET($F$279,3*($D213-1)+1,6*(AS$209-1)+1,1,6)*OFFSET($F$279,3*($D213-1)+2,6*(AS$209-1)+1,1,6)*OFFSET($F$279,3*($D213-1)+3,6*(AS$209-1)+1,1,6)),0),"")</f>
        <v/>
      </c>
    </row>
    <row r="214" spans="4:45">
      <c r="D214" s="74">
        <v>4</v>
      </c>
      <c r="E214" s="135" t="str">
        <f t="shared" si="19"/>
        <v>PB</v>
      </c>
      <c r="F214" s="224">
        <f t="array" aca="1" ref="F214" ca="1">IFERROR(IF(MAX(OFFSET($F$279,3*($D214-1)+1,6*(F$209-1)+1,1,6)*OFFSET($F$279,3*($D214-1)+2,6*(F$209-1)+1,1,6)*OFFSET($F$279,3*($D214-1)+3,6*(F$209-1)+1,1,6))&gt;F$208,MAX(OFFSET($F$279,3*($D214-1)+1,6*(F$209-1)+1,1,6)*OFFSET($F$279,3*($D214-1)+2,6*(F$209-1)+1,1,6)*OFFSET($F$279,3*($D214-1)+3,6*(F$209-1)+1,1,6)),0),"")</f>
        <v>48</v>
      </c>
      <c r="G214" s="224">
        <f t="array" aca="1" ref="G214" ca="1">IFERROR(IF(MAX(OFFSET($F$279,3*($D214-1)+1,6*(G$209-1)+1,1,6)*OFFSET($F$279,3*($D214-1)+2,6*(G$209-1)+1,1,6)*OFFSET($F$279,3*($D214-1)+3,6*(G$209-1)+1,1,6))&gt;G$208,MAX(OFFSET($F$279,3*($D214-1)+1,6*(G$209-1)+1,1,6)*OFFSET($F$279,3*($D214-1)+2,6*(G$209-1)+1,1,6)*OFFSET($F$279,3*($D214-1)+3,6*(G$209-1)+1,1,6)),0),"")</f>
        <v>12</v>
      </c>
      <c r="H214" s="224" t="str">
        <f t="array" aca="1" ref="H214" ca="1">IFERROR(IF(MAX(OFFSET($F$279,3*($D214-1)+1,6*(H$209-1)+1,1,6)*OFFSET($F$279,3*($D214-1)+2,6*(H$209-1)+1,1,6)*OFFSET($F$279,3*($D214-1)+3,6*(H$209-1)+1,1,6))&gt;H$208,MAX(OFFSET($F$279,3*($D214-1)+1,6*(H$209-1)+1,1,6)*OFFSET($F$279,3*($D214-1)+2,6*(H$209-1)+1,1,6)*OFFSET($F$279,3*($D214-1)+3,6*(H$209-1)+1,1,6)),0),"")</f>
        <v/>
      </c>
      <c r="I214" s="224" t="str">
        <f t="array" aca="1" ref="I214" ca="1">IFERROR(IF(MAX(OFFSET($F$279,3*($D214-1)+1,6*(I$209-1)+1,1,6)*OFFSET($F$279,3*($D214-1)+2,6*(I$209-1)+1,1,6)*OFFSET($F$279,3*($D214-1)+3,6*(I$209-1)+1,1,6))&gt;I$208,MAX(OFFSET($F$279,3*($D214-1)+1,6*(I$209-1)+1,1,6)*OFFSET($F$279,3*($D214-1)+2,6*(I$209-1)+1,1,6)*OFFSET($F$279,3*($D214-1)+3,6*(I$209-1)+1,1,6)),0),"")</f>
        <v/>
      </c>
      <c r="J214" s="224" t="str">
        <f t="array" aca="1" ref="J214" ca="1">IFERROR(IF(MAX(OFFSET($F$279,3*($D214-1)+1,6*(J$209-1)+1,1,6)*OFFSET($F$279,3*($D214-1)+2,6*(J$209-1)+1,1,6)*OFFSET($F$279,3*($D214-1)+3,6*(J$209-1)+1,1,6))&gt;J$208,MAX(OFFSET($F$279,3*($D214-1)+1,6*(J$209-1)+1,1,6)*OFFSET($F$279,3*($D214-1)+2,6*(J$209-1)+1,1,6)*OFFSET($F$279,3*($D214-1)+3,6*(J$209-1)+1,1,6)),0),"")</f>
        <v/>
      </c>
      <c r="K214" s="224" t="str">
        <f t="array" aca="1" ref="K214" ca="1">IFERROR(IF(MAX(OFFSET($F$279,3*($D214-1)+1,6*(K$209-1)+1,1,6)*OFFSET($F$279,3*($D214-1)+2,6*(K$209-1)+1,1,6)*OFFSET($F$279,3*($D214-1)+3,6*(K$209-1)+1,1,6))&gt;K$208,MAX(OFFSET($F$279,3*($D214-1)+1,6*(K$209-1)+1,1,6)*OFFSET($F$279,3*($D214-1)+2,6*(K$209-1)+1,1,6)*OFFSET($F$279,3*($D214-1)+3,6*(K$209-1)+1,1,6)),0),"")</f>
        <v/>
      </c>
      <c r="L214" s="224" t="str">
        <f t="array" aca="1" ref="L214" ca="1">IFERROR(IF(MAX(OFFSET($F$279,3*($D214-1)+1,6*(L$209-1)+1,1,6)*OFFSET($F$279,3*($D214-1)+2,6*(L$209-1)+1,1,6)*OFFSET($F$279,3*($D214-1)+3,6*(L$209-1)+1,1,6))&gt;L$208,MAX(OFFSET($F$279,3*($D214-1)+1,6*(L$209-1)+1,1,6)*OFFSET($F$279,3*($D214-1)+2,6*(L$209-1)+1,1,6)*OFFSET($F$279,3*($D214-1)+3,6*(L$209-1)+1,1,6)),0),"")</f>
        <v/>
      </c>
      <c r="M214" s="224" t="str">
        <f t="array" aca="1" ref="M214" ca="1">IFERROR(IF(MAX(OFFSET($F$279,3*($D214-1)+1,6*(M$209-1)+1,1,6)*OFFSET($F$279,3*($D214-1)+2,6*(M$209-1)+1,1,6)*OFFSET($F$279,3*($D214-1)+3,6*(M$209-1)+1,1,6))&gt;M$208,MAX(OFFSET($F$279,3*($D214-1)+1,6*(M$209-1)+1,1,6)*OFFSET($F$279,3*($D214-1)+2,6*(M$209-1)+1,1,6)*OFFSET($F$279,3*($D214-1)+3,6*(M$209-1)+1,1,6)),0),"")</f>
        <v/>
      </c>
      <c r="N214" s="224" t="str">
        <f t="array" aca="1" ref="N214" ca="1">IFERROR(IF(MAX(OFFSET($F$279,3*($D214-1)+1,6*(N$209-1)+1,1,6)*OFFSET($F$279,3*($D214-1)+2,6*(N$209-1)+1,1,6)*OFFSET($F$279,3*($D214-1)+3,6*(N$209-1)+1,1,6))&gt;N$208,MAX(OFFSET($F$279,3*($D214-1)+1,6*(N$209-1)+1,1,6)*OFFSET($F$279,3*($D214-1)+2,6*(N$209-1)+1,1,6)*OFFSET($F$279,3*($D214-1)+3,6*(N$209-1)+1,1,6)),0),"")</f>
        <v/>
      </c>
      <c r="O214" s="224" t="str">
        <f t="array" aca="1" ref="O214" ca="1">IFERROR(IF(MAX(OFFSET($F$279,3*($D214-1)+1,6*(O$209-1)+1,1,6)*OFFSET($F$279,3*($D214-1)+2,6*(O$209-1)+1,1,6)*OFFSET($F$279,3*($D214-1)+3,6*(O$209-1)+1,1,6))&gt;O$208,MAX(OFFSET($F$279,3*($D214-1)+1,6*(O$209-1)+1,1,6)*OFFSET($F$279,3*($D214-1)+2,6*(O$209-1)+1,1,6)*OFFSET($F$279,3*($D214-1)+3,6*(O$209-1)+1,1,6)),0),"")</f>
        <v/>
      </c>
      <c r="P214" s="224" t="str">
        <f t="array" aca="1" ref="P214" ca="1">IFERROR(IF(MAX(OFFSET($F$279,3*($D214-1)+1,6*(P$209-1)+1,1,6)*OFFSET($F$279,3*($D214-1)+2,6*(P$209-1)+1,1,6)*OFFSET($F$279,3*($D214-1)+3,6*(P$209-1)+1,1,6))&gt;P$208,MAX(OFFSET($F$279,3*($D214-1)+1,6*(P$209-1)+1,1,6)*OFFSET($F$279,3*($D214-1)+2,6*(P$209-1)+1,1,6)*OFFSET($F$279,3*($D214-1)+3,6*(P$209-1)+1,1,6)),0),"")</f>
        <v/>
      </c>
      <c r="Q214" s="224" t="str">
        <f t="array" aca="1" ref="Q214" ca="1">IFERROR(IF(MAX(OFFSET($F$279,3*($D214-1)+1,6*(Q$209-1)+1,1,6)*OFFSET($F$279,3*($D214-1)+2,6*(Q$209-1)+1,1,6)*OFFSET($F$279,3*($D214-1)+3,6*(Q$209-1)+1,1,6))&gt;Q$208,MAX(OFFSET($F$279,3*($D214-1)+1,6*(Q$209-1)+1,1,6)*OFFSET($F$279,3*($D214-1)+2,6*(Q$209-1)+1,1,6)*OFFSET($F$279,3*($D214-1)+3,6*(Q$209-1)+1,1,6)),0),"")</f>
        <v/>
      </c>
      <c r="R214" s="224" t="str">
        <f t="array" aca="1" ref="R214" ca="1">IFERROR(IF(MAX(OFFSET($F$279,3*($D214-1)+1,6*(R$209-1)+1,1,6)*OFFSET($F$279,3*($D214-1)+2,6*(R$209-1)+1,1,6)*OFFSET($F$279,3*($D214-1)+3,6*(R$209-1)+1,1,6))&gt;R$208,MAX(OFFSET($F$279,3*($D214-1)+1,6*(R$209-1)+1,1,6)*OFFSET($F$279,3*($D214-1)+2,6*(R$209-1)+1,1,6)*OFFSET($F$279,3*($D214-1)+3,6*(R$209-1)+1,1,6)),0),"")</f>
        <v/>
      </c>
      <c r="S214" s="224" t="str">
        <f t="array" aca="1" ref="S214" ca="1">IFERROR(IF(MAX(OFFSET($F$279,3*($D214-1)+1,6*(S$209-1)+1,1,6)*OFFSET($F$279,3*($D214-1)+2,6*(S$209-1)+1,1,6)*OFFSET($F$279,3*($D214-1)+3,6*(S$209-1)+1,1,6))&gt;S$208,MAX(OFFSET($F$279,3*($D214-1)+1,6*(S$209-1)+1,1,6)*OFFSET($F$279,3*($D214-1)+2,6*(S$209-1)+1,1,6)*OFFSET($F$279,3*($D214-1)+3,6*(S$209-1)+1,1,6)),0),"")</f>
        <v/>
      </c>
      <c r="T214" s="224" t="str">
        <f t="array" aca="1" ref="T214" ca="1">IFERROR(IF(MAX(OFFSET($F$279,3*($D214-1)+1,6*(T$209-1)+1,1,6)*OFFSET($F$279,3*($D214-1)+2,6*(T$209-1)+1,1,6)*OFFSET($F$279,3*($D214-1)+3,6*(T$209-1)+1,1,6))&gt;T$208,MAX(OFFSET($F$279,3*($D214-1)+1,6*(T$209-1)+1,1,6)*OFFSET($F$279,3*($D214-1)+2,6*(T$209-1)+1,1,6)*OFFSET($F$279,3*($D214-1)+3,6*(T$209-1)+1,1,6)),0),"")</f>
        <v/>
      </c>
      <c r="U214" s="224" t="str">
        <f t="array" aca="1" ref="U214" ca="1">IFERROR(IF(MAX(OFFSET($F$279,3*($D214-1)+1,6*(U$209-1)+1,1,6)*OFFSET($F$279,3*($D214-1)+2,6*(U$209-1)+1,1,6)*OFFSET($F$279,3*($D214-1)+3,6*(U$209-1)+1,1,6))&gt;U$208,MAX(OFFSET($F$279,3*($D214-1)+1,6*(U$209-1)+1,1,6)*OFFSET($F$279,3*($D214-1)+2,6*(U$209-1)+1,1,6)*OFFSET($F$279,3*($D214-1)+3,6*(U$209-1)+1,1,6)),0),"")</f>
        <v/>
      </c>
      <c r="V214" s="224" t="str">
        <f t="array" aca="1" ref="V214" ca="1">IFERROR(IF(MAX(OFFSET($F$279,3*($D214-1)+1,6*(V$209-1)+1,1,6)*OFFSET($F$279,3*($D214-1)+2,6*(V$209-1)+1,1,6)*OFFSET($F$279,3*($D214-1)+3,6*(V$209-1)+1,1,6))&gt;V$208,MAX(OFFSET($F$279,3*($D214-1)+1,6*(V$209-1)+1,1,6)*OFFSET($F$279,3*($D214-1)+2,6*(V$209-1)+1,1,6)*OFFSET($F$279,3*($D214-1)+3,6*(V$209-1)+1,1,6)),0),"")</f>
        <v/>
      </c>
      <c r="W214" s="224" t="str">
        <f t="array" aca="1" ref="W214" ca="1">IFERROR(IF(MAX(OFFSET($F$279,3*($D214-1)+1,6*(W$209-1)+1,1,6)*OFFSET($F$279,3*($D214-1)+2,6*(W$209-1)+1,1,6)*OFFSET($F$279,3*($D214-1)+3,6*(W$209-1)+1,1,6))&gt;W$208,MAX(OFFSET($F$279,3*($D214-1)+1,6*(W$209-1)+1,1,6)*OFFSET($F$279,3*($D214-1)+2,6*(W$209-1)+1,1,6)*OFFSET($F$279,3*($D214-1)+3,6*(W$209-1)+1,1,6)),0),"")</f>
        <v/>
      </c>
      <c r="X214" s="224" t="str">
        <f t="array" aca="1" ref="X214" ca="1">IFERROR(IF(MAX(OFFSET($F$279,3*($D214-1)+1,6*(X$209-1)+1,1,6)*OFFSET($F$279,3*($D214-1)+2,6*(X$209-1)+1,1,6)*OFFSET($F$279,3*($D214-1)+3,6*(X$209-1)+1,1,6))&gt;X$208,MAX(OFFSET($F$279,3*($D214-1)+1,6*(X$209-1)+1,1,6)*OFFSET($F$279,3*($D214-1)+2,6*(X$209-1)+1,1,6)*OFFSET($F$279,3*($D214-1)+3,6*(X$209-1)+1,1,6)),0),"")</f>
        <v/>
      </c>
      <c r="Y214" s="224" t="str">
        <f t="array" aca="1" ref="Y214" ca="1">IFERROR(IF(MAX(OFFSET($F$279,3*($D214-1)+1,6*(Y$209-1)+1,1,6)*OFFSET($F$279,3*($D214-1)+2,6*(Y$209-1)+1,1,6)*OFFSET($F$279,3*($D214-1)+3,6*(Y$209-1)+1,1,6))&gt;Y$208,MAX(OFFSET($F$279,3*($D214-1)+1,6*(Y$209-1)+1,1,6)*OFFSET($F$279,3*($D214-1)+2,6*(Y$209-1)+1,1,6)*OFFSET($F$279,3*($D214-1)+3,6*(Y$209-1)+1,1,6)),0),"")</f>
        <v/>
      </c>
      <c r="Z214" s="224" t="str">
        <f t="array" aca="1" ref="Z214" ca="1">IFERROR(IF(MAX(OFFSET($F$279,3*($D214-1)+1,6*(Z$209-1)+1,1,6)*OFFSET($F$279,3*($D214-1)+2,6*(Z$209-1)+1,1,6)*OFFSET($F$279,3*($D214-1)+3,6*(Z$209-1)+1,1,6))&gt;Z$208,MAX(OFFSET($F$279,3*($D214-1)+1,6*(Z$209-1)+1,1,6)*OFFSET($F$279,3*($D214-1)+2,6*(Z$209-1)+1,1,6)*OFFSET($F$279,3*($D214-1)+3,6*(Z$209-1)+1,1,6)),0),"")</f>
        <v/>
      </c>
      <c r="AA214" s="224" t="str">
        <f t="array" aca="1" ref="AA214" ca="1">IFERROR(IF(MAX(OFFSET($F$279,3*($D214-1)+1,6*(AA$209-1)+1,1,6)*OFFSET($F$279,3*($D214-1)+2,6*(AA$209-1)+1,1,6)*OFFSET($F$279,3*($D214-1)+3,6*(AA$209-1)+1,1,6))&gt;AA$208,MAX(OFFSET($F$279,3*($D214-1)+1,6*(AA$209-1)+1,1,6)*OFFSET($F$279,3*($D214-1)+2,6*(AA$209-1)+1,1,6)*OFFSET($F$279,3*($D214-1)+3,6*(AA$209-1)+1,1,6)),0),"")</f>
        <v/>
      </c>
      <c r="AB214" s="224" t="str">
        <f t="array" aca="1" ref="AB214" ca="1">IFERROR(IF(MAX(OFFSET($F$279,3*($D214-1)+1,6*(AB$209-1)+1,1,6)*OFFSET($F$279,3*($D214-1)+2,6*(AB$209-1)+1,1,6)*OFFSET($F$279,3*($D214-1)+3,6*(AB$209-1)+1,1,6))&gt;AB$208,MAX(OFFSET($F$279,3*($D214-1)+1,6*(AB$209-1)+1,1,6)*OFFSET($F$279,3*($D214-1)+2,6*(AB$209-1)+1,1,6)*OFFSET($F$279,3*($D214-1)+3,6*(AB$209-1)+1,1,6)),0),"")</f>
        <v/>
      </c>
      <c r="AC214" s="224" t="str">
        <f t="array" aca="1" ref="AC214" ca="1">IFERROR(IF(MAX(OFFSET($F$279,3*($D214-1)+1,6*(AC$209-1)+1,1,6)*OFFSET($F$279,3*($D214-1)+2,6*(AC$209-1)+1,1,6)*OFFSET($F$279,3*($D214-1)+3,6*(AC$209-1)+1,1,6))&gt;AC$208,MAX(OFFSET($F$279,3*($D214-1)+1,6*(AC$209-1)+1,1,6)*OFFSET($F$279,3*($D214-1)+2,6*(AC$209-1)+1,1,6)*OFFSET($F$279,3*($D214-1)+3,6*(AC$209-1)+1,1,6)),0),"")</f>
        <v/>
      </c>
      <c r="AD214" s="224" t="str">
        <f t="array" aca="1" ref="AD214" ca="1">IFERROR(IF(MAX(OFFSET($F$279,3*($D214-1)+1,6*(AD$209-1)+1,1,6)*OFFSET($F$279,3*($D214-1)+2,6*(AD$209-1)+1,1,6)*OFFSET($F$279,3*($D214-1)+3,6*(AD$209-1)+1,1,6))&gt;AD$208,MAX(OFFSET($F$279,3*($D214-1)+1,6*(AD$209-1)+1,1,6)*OFFSET($F$279,3*($D214-1)+2,6*(AD$209-1)+1,1,6)*OFFSET($F$279,3*($D214-1)+3,6*(AD$209-1)+1,1,6)),0),"")</f>
        <v/>
      </c>
      <c r="AE214" s="224" t="str">
        <f t="array" aca="1" ref="AE214" ca="1">IFERROR(IF(MAX(OFFSET($F$279,3*($D214-1)+1,6*(AE$209-1)+1,1,6)*OFFSET($F$279,3*($D214-1)+2,6*(AE$209-1)+1,1,6)*OFFSET($F$279,3*($D214-1)+3,6*(AE$209-1)+1,1,6))&gt;AE$208,MAX(OFFSET($F$279,3*($D214-1)+1,6*(AE$209-1)+1,1,6)*OFFSET($F$279,3*($D214-1)+2,6*(AE$209-1)+1,1,6)*OFFSET($F$279,3*($D214-1)+3,6*(AE$209-1)+1,1,6)),0),"")</f>
        <v/>
      </c>
      <c r="AF214" s="224" t="str">
        <f t="array" aca="1" ref="AF214" ca="1">IFERROR(IF(MAX(OFFSET($F$279,3*($D214-1)+1,6*(AF$209-1)+1,1,6)*OFFSET($F$279,3*($D214-1)+2,6*(AF$209-1)+1,1,6)*OFFSET($F$279,3*($D214-1)+3,6*(AF$209-1)+1,1,6))&gt;AF$208,MAX(OFFSET($F$279,3*($D214-1)+1,6*(AF$209-1)+1,1,6)*OFFSET($F$279,3*($D214-1)+2,6*(AF$209-1)+1,1,6)*OFFSET($F$279,3*($D214-1)+3,6*(AF$209-1)+1,1,6)),0),"")</f>
        <v/>
      </c>
      <c r="AG214" s="224" t="str">
        <f t="array" aca="1" ref="AG214" ca="1">IFERROR(IF(MAX(OFFSET($F$279,3*($D214-1)+1,6*(AG$209-1)+1,1,6)*OFFSET($F$279,3*($D214-1)+2,6*(AG$209-1)+1,1,6)*OFFSET($F$279,3*($D214-1)+3,6*(AG$209-1)+1,1,6))&gt;AG$208,MAX(OFFSET($F$279,3*($D214-1)+1,6*(AG$209-1)+1,1,6)*OFFSET($F$279,3*($D214-1)+2,6*(AG$209-1)+1,1,6)*OFFSET($F$279,3*($D214-1)+3,6*(AG$209-1)+1,1,6)),0),"")</f>
        <v/>
      </c>
      <c r="AH214" s="224" t="str">
        <f t="array" aca="1" ref="AH214" ca="1">IFERROR(IF(MAX(OFFSET($F$279,3*($D214-1)+1,6*(AH$209-1)+1,1,6)*OFFSET($F$279,3*($D214-1)+2,6*(AH$209-1)+1,1,6)*OFFSET($F$279,3*($D214-1)+3,6*(AH$209-1)+1,1,6))&gt;AH$208,MAX(OFFSET($F$279,3*($D214-1)+1,6*(AH$209-1)+1,1,6)*OFFSET($F$279,3*($D214-1)+2,6*(AH$209-1)+1,1,6)*OFFSET($F$279,3*($D214-1)+3,6*(AH$209-1)+1,1,6)),0),"")</f>
        <v/>
      </c>
      <c r="AI214" s="224" t="str">
        <f t="array" aca="1" ref="AI214" ca="1">IFERROR(IF(MAX(OFFSET($F$279,3*($D214-1)+1,6*(AI$209-1)+1,1,6)*OFFSET($F$279,3*($D214-1)+2,6*(AI$209-1)+1,1,6)*OFFSET($F$279,3*($D214-1)+3,6*(AI$209-1)+1,1,6))&gt;AI$208,MAX(OFFSET($F$279,3*($D214-1)+1,6*(AI$209-1)+1,1,6)*OFFSET($F$279,3*($D214-1)+2,6*(AI$209-1)+1,1,6)*OFFSET($F$279,3*($D214-1)+3,6*(AI$209-1)+1,1,6)),0),"")</f>
        <v/>
      </c>
      <c r="AJ214" s="224" t="str">
        <f t="array" aca="1" ref="AJ214" ca="1">IFERROR(IF(MAX(OFFSET($F$279,3*($D214-1)+1,6*(AJ$209-1)+1,1,6)*OFFSET($F$279,3*($D214-1)+2,6*(AJ$209-1)+1,1,6)*OFFSET($F$279,3*($D214-1)+3,6*(AJ$209-1)+1,1,6))&gt;AJ$208,MAX(OFFSET($F$279,3*($D214-1)+1,6*(AJ$209-1)+1,1,6)*OFFSET($F$279,3*($D214-1)+2,6*(AJ$209-1)+1,1,6)*OFFSET($F$279,3*($D214-1)+3,6*(AJ$209-1)+1,1,6)),0),"")</f>
        <v/>
      </c>
      <c r="AK214" s="224" t="str">
        <f t="array" aca="1" ref="AK214" ca="1">IFERROR(IF(MAX(OFFSET($F$279,3*($D214-1)+1,6*(AK$209-1)+1,1,6)*OFFSET($F$279,3*($D214-1)+2,6*(AK$209-1)+1,1,6)*OFFSET($F$279,3*($D214-1)+3,6*(AK$209-1)+1,1,6))&gt;AK$208,MAX(OFFSET($F$279,3*($D214-1)+1,6*(AK$209-1)+1,1,6)*OFFSET($F$279,3*($D214-1)+2,6*(AK$209-1)+1,1,6)*OFFSET($F$279,3*($D214-1)+3,6*(AK$209-1)+1,1,6)),0),"")</f>
        <v/>
      </c>
      <c r="AL214" s="224" t="str">
        <f t="array" aca="1" ref="AL214" ca="1">IFERROR(IF(MAX(OFFSET($F$279,3*($D214-1)+1,6*(AL$209-1)+1,1,6)*OFFSET($F$279,3*($D214-1)+2,6*(AL$209-1)+1,1,6)*OFFSET($F$279,3*($D214-1)+3,6*(AL$209-1)+1,1,6))&gt;AL$208,MAX(OFFSET($F$279,3*($D214-1)+1,6*(AL$209-1)+1,1,6)*OFFSET($F$279,3*($D214-1)+2,6*(AL$209-1)+1,1,6)*OFFSET($F$279,3*($D214-1)+3,6*(AL$209-1)+1,1,6)),0),"")</f>
        <v/>
      </c>
      <c r="AM214" s="224" t="str">
        <f t="array" aca="1" ref="AM214" ca="1">IFERROR(IF(MAX(OFFSET($F$279,3*($D214-1)+1,6*(AM$209-1)+1,1,6)*OFFSET($F$279,3*($D214-1)+2,6*(AM$209-1)+1,1,6)*OFFSET($F$279,3*($D214-1)+3,6*(AM$209-1)+1,1,6))&gt;AM$208,MAX(OFFSET($F$279,3*($D214-1)+1,6*(AM$209-1)+1,1,6)*OFFSET($F$279,3*($D214-1)+2,6*(AM$209-1)+1,1,6)*OFFSET($F$279,3*($D214-1)+3,6*(AM$209-1)+1,1,6)),0),"")</f>
        <v/>
      </c>
      <c r="AN214" s="224" t="str">
        <f t="array" aca="1" ref="AN214" ca="1">IFERROR(IF(MAX(OFFSET($F$279,3*($D214-1)+1,6*(AN$209-1)+1,1,6)*OFFSET($F$279,3*($D214-1)+2,6*(AN$209-1)+1,1,6)*OFFSET($F$279,3*($D214-1)+3,6*(AN$209-1)+1,1,6))&gt;AN$208,MAX(OFFSET($F$279,3*($D214-1)+1,6*(AN$209-1)+1,1,6)*OFFSET($F$279,3*($D214-1)+2,6*(AN$209-1)+1,1,6)*OFFSET($F$279,3*($D214-1)+3,6*(AN$209-1)+1,1,6)),0),"")</f>
        <v/>
      </c>
      <c r="AO214" s="224" t="str">
        <f t="array" aca="1" ref="AO214" ca="1">IFERROR(IF(MAX(OFFSET($F$279,3*($D214-1)+1,6*(AO$209-1)+1,1,6)*OFFSET($F$279,3*($D214-1)+2,6*(AO$209-1)+1,1,6)*OFFSET($F$279,3*($D214-1)+3,6*(AO$209-1)+1,1,6))&gt;AO$208,MAX(OFFSET($F$279,3*($D214-1)+1,6*(AO$209-1)+1,1,6)*OFFSET($F$279,3*($D214-1)+2,6*(AO$209-1)+1,1,6)*OFFSET($F$279,3*($D214-1)+3,6*(AO$209-1)+1,1,6)),0),"")</f>
        <v/>
      </c>
      <c r="AP214" s="224" t="str">
        <f t="array" aca="1" ref="AP214" ca="1">IFERROR(IF(MAX(OFFSET($F$279,3*($D214-1)+1,6*(AP$209-1)+1,1,6)*OFFSET($F$279,3*($D214-1)+2,6*(AP$209-1)+1,1,6)*OFFSET($F$279,3*($D214-1)+3,6*(AP$209-1)+1,1,6))&gt;AP$208,MAX(OFFSET($F$279,3*($D214-1)+1,6*(AP$209-1)+1,1,6)*OFFSET($F$279,3*($D214-1)+2,6*(AP$209-1)+1,1,6)*OFFSET($F$279,3*($D214-1)+3,6*(AP$209-1)+1,1,6)),0),"")</f>
        <v/>
      </c>
      <c r="AQ214" s="224" t="str">
        <f t="array" aca="1" ref="AQ214" ca="1">IFERROR(IF(MAX(OFFSET($F$279,3*($D214-1)+1,6*(AQ$209-1)+1,1,6)*OFFSET($F$279,3*($D214-1)+2,6*(AQ$209-1)+1,1,6)*OFFSET($F$279,3*($D214-1)+3,6*(AQ$209-1)+1,1,6))&gt;AQ$208,MAX(OFFSET($F$279,3*($D214-1)+1,6*(AQ$209-1)+1,1,6)*OFFSET($F$279,3*($D214-1)+2,6*(AQ$209-1)+1,1,6)*OFFSET($F$279,3*($D214-1)+3,6*(AQ$209-1)+1,1,6)),0),"")</f>
        <v/>
      </c>
      <c r="AR214" s="224" t="str">
        <f t="array" aca="1" ref="AR214" ca="1">IFERROR(IF(MAX(OFFSET($F$279,3*($D214-1)+1,6*(AR$209-1)+1,1,6)*OFFSET($F$279,3*($D214-1)+2,6*(AR$209-1)+1,1,6)*OFFSET($F$279,3*($D214-1)+3,6*(AR$209-1)+1,1,6))&gt;AR$208,MAX(OFFSET($F$279,3*($D214-1)+1,6*(AR$209-1)+1,1,6)*OFFSET($F$279,3*($D214-1)+2,6*(AR$209-1)+1,1,6)*OFFSET($F$279,3*($D214-1)+3,6*(AR$209-1)+1,1,6)),0),"")</f>
        <v/>
      </c>
      <c r="AS214" s="224" t="str">
        <f t="array" aca="1" ref="AS214" ca="1">IFERROR(IF(MAX(OFFSET($F$279,3*($D214-1)+1,6*(AS$209-1)+1,1,6)*OFFSET($F$279,3*($D214-1)+2,6*(AS$209-1)+1,1,6)*OFFSET($F$279,3*($D214-1)+3,6*(AS$209-1)+1,1,6))&gt;AS$208,MAX(OFFSET($F$279,3*($D214-1)+1,6*(AS$209-1)+1,1,6)*OFFSET($F$279,3*($D214-1)+2,6*(AS$209-1)+1,1,6)*OFFSET($F$279,3*($D214-1)+3,6*(AS$209-1)+1,1,6)),0),"")</f>
        <v/>
      </c>
    </row>
    <row r="215" spans="4:45">
      <c r="D215" s="74">
        <v>5</v>
      </c>
      <c r="E215" s="135" t="str">
        <f t="shared" si="19"/>
        <v>EU8623</v>
      </c>
      <c r="F215" s="224">
        <f t="array" aca="1" ref="F215" ca="1">IFERROR(IF(MAX(OFFSET($F$279,3*($D215-1)+1,6*(F$209-1)+1,1,6)*OFFSET($F$279,3*($D215-1)+2,6*(F$209-1)+1,1,6)*OFFSET($F$279,3*($D215-1)+3,6*(F$209-1)+1,1,6))&gt;F$208,MAX(OFFSET($F$279,3*($D215-1)+1,6*(F$209-1)+1,1,6)*OFFSET($F$279,3*($D215-1)+2,6*(F$209-1)+1,1,6)*OFFSET($F$279,3*($D215-1)+3,6*(F$209-1)+1,1,6)),0),"")</f>
        <v>48</v>
      </c>
      <c r="G215" s="224">
        <f t="array" aca="1" ref="G215" ca="1">IFERROR(IF(MAX(OFFSET($F$279,3*($D215-1)+1,6*(G$209-1)+1,1,6)*OFFSET($F$279,3*($D215-1)+2,6*(G$209-1)+1,1,6)*OFFSET($F$279,3*($D215-1)+3,6*(G$209-1)+1,1,6))&gt;G$208,MAX(OFFSET($F$279,3*($D215-1)+1,6*(G$209-1)+1,1,6)*OFFSET($F$279,3*($D215-1)+2,6*(G$209-1)+1,1,6)*OFFSET($F$279,3*($D215-1)+3,6*(G$209-1)+1,1,6)),0),"")</f>
        <v>12</v>
      </c>
      <c r="H215" s="224" t="str">
        <f t="array" aca="1" ref="H215" ca="1">IFERROR(IF(MAX(OFFSET($F$279,3*($D215-1)+1,6*(H$209-1)+1,1,6)*OFFSET($F$279,3*($D215-1)+2,6*(H$209-1)+1,1,6)*OFFSET($F$279,3*($D215-1)+3,6*(H$209-1)+1,1,6))&gt;H$208,MAX(OFFSET($F$279,3*($D215-1)+1,6*(H$209-1)+1,1,6)*OFFSET($F$279,3*($D215-1)+2,6*(H$209-1)+1,1,6)*OFFSET($F$279,3*($D215-1)+3,6*(H$209-1)+1,1,6)),0),"")</f>
        <v/>
      </c>
      <c r="I215" s="224" t="str">
        <f t="array" aca="1" ref="I215" ca="1">IFERROR(IF(MAX(OFFSET($F$279,3*($D215-1)+1,6*(I$209-1)+1,1,6)*OFFSET($F$279,3*($D215-1)+2,6*(I$209-1)+1,1,6)*OFFSET($F$279,3*($D215-1)+3,6*(I$209-1)+1,1,6))&gt;I$208,MAX(OFFSET($F$279,3*($D215-1)+1,6*(I$209-1)+1,1,6)*OFFSET($F$279,3*($D215-1)+2,6*(I$209-1)+1,1,6)*OFFSET($F$279,3*($D215-1)+3,6*(I$209-1)+1,1,6)),0),"")</f>
        <v/>
      </c>
      <c r="J215" s="224" t="str">
        <f t="array" aca="1" ref="J215" ca="1">IFERROR(IF(MAX(OFFSET($F$279,3*($D215-1)+1,6*(J$209-1)+1,1,6)*OFFSET($F$279,3*($D215-1)+2,6*(J$209-1)+1,1,6)*OFFSET($F$279,3*($D215-1)+3,6*(J$209-1)+1,1,6))&gt;J$208,MAX(OFFSET($F$279,3*($D215-1)+1,6*(J$209-1)+1,1,6)*OFFSET($F$279,3*($D215-1)+2,6*(J$209-1)+1,1,6)*OFFSET($F$279,3*($D215-1)+3,6*(J$209-1)+1,1,6)),0),"")</f>
        <v/>
      </c>
      <c r="K215" s="224" t="str">
        <f t="array" aca="1" ref="K215" ca="1">IFERROR(IF(MAX(OFFSET($F$279,3*($D215-1)+1,6*(K$209-1)+1,1,6)*OFFSET($F$279,3*($D215-1)+2,6*(K$209-1)+1,1,6)*OFFSET($F$279,3*($D215-1)+3,6*(K$209-1)+1,1,6))&gt;K$208,MAX(OFFSET($F$279,3*($D215-1)+1,6*(K$209-1)+1,1,6)*OFFSET($F$279,3*($D215-1)+2,6*(K$209-1)+1,1,6)*OFFSET($F$279,3*($D215-1)+3,6*(K$209-1)+1,1,6)),0),"")</f>
        <v/>
      </c>
      <c r="L215" s="224" t="str">
        <f t="array" aca="1" ref="L215" ca="1">IFERROR(IF(MAX(OFFSET($F$279,3*($D215-1)+1,6*(L$209-1)+1,1,6)*OFFSET($F$279,3*($D215-1)+2,6*(L$209-1)+1,1,6)*OFFSET($F$279,3*($D215-1)+3,6*(L$209-1)+1,1,6))&gt;L$208,MAX(OFFSET($F$279,3*($D215-1)+1,6*(L$209-1)+1,1,6)*OFFSET($F$279,3*($D215-1)+2,6*(L$209-1)+1,1,6)*OFFSET($F$279,3*($D215-1)+3,6*(L$209-1)+1,1,6)),0),"")</f>
        <v/>
      </c>
      <c r="M215" s="224" t="str">
        <f t="array" aca="1" ref="M215" ca="1">IFERROR(IF(MAX(OFFSET($F$279,3*($D215-1)+1,6*(M$209-1)+1,1,6)*OFFSET($F$279,3*($D215-1)+2,6*(M$209-1)+1,1,6)*OFFSET($F$279,3*($D215-1)+3,6*(M$209-1)+1,1,6))&gt;M$208,MAX(OFFSET($F$279,3*($D215-1)+1,6*(M$209-1)+1,1,6)*OFFSET($F$279,3*($D215-1)+2,6*(M$209-1)+1,1,6)*OFFSET($F$279,3*($D215-1)+3,6*(M$209-1)+1,1,6)),0),"")</f>
        <v/>
      </c>
      <c r="N215" s="224" t="str">
        <f t="array" aca="1" ref="N215" ca="1">IFERROR(IF(MAX(OFFSET($F$279,3*($D215-1)+1,6*(N$209-1)+1,1,6)*OFFSET($F$279,3*($D215-1)+2,6*(N$209-1)+1,1,6)*OFFSET($F$279,3*($D215-1)+3,6*(N$209-1)+1,1,6))&gt;N$208,MAX(OFFSET($F$279,3*($D215-1)+1,6*(N$209-1)+1,1,6)*OFFSET($F$279,3*($D215-1)+2,6*(N$209-1)+1,1,6)*OFFSET($F$279,3*($D215-1)+3,6*(N$209-1)+1,1,6)),0),"")</f>
        <v/>
      </c>
      <c r="O215" s="224" t="str">
        <f t="array" aca="1" ref="O215" ca="1">IFERROR(IF(MAX(OFFSET($F$279,3*($D215-1)+1,6*(O$209-1)+1,1,6)*OFFSET($F$279,3*($D215-1)+2,6*(O$209-1)+1,1,6)*OFFSET($F$279,3*($D215-1)+3,6*(O$209-1)+1,1,6))&gt;O$208,MAX(OFFSET($F$279,3*($D215-1)+1,6*(O$209-1)+1,1,6)*OFFSET($F$279,3*($D215-1)+2,6*(O$209-1)+1,1,6)*OFFSET($F$279,3*($D215-1)+3,6*(O$209-1)+1,1,6)),0),"")</f>
        <v/>
      </c>
      <c r="P215" s="224" t="str">
        <f t="array" aca="1" ref="P215" ca="1">IFERROR(IF(MAX(OFFSET($F$279,3*($D215-1)+1,6*(P$209-1)+1,1,6)*OFFSET($F$279,3*($D215-1)+2,6*(P$209-1)+1,1,6)*OFFSET($F$279,3*($D215-1)+3,6*(P$209-1)+1,1,6))&gt;P$208,MAX(OFFSET($F$279,3*($D215-1)+1,6*(P$209-1)+1,1,6)*OFFSET($F$279,3*($D215-1)+2,6*(P$209-1)+1,1,6)*OFFSET($F$279,3*($D215-1)+3,6*(P$209-1)+1,1,6)),0),"")</f>
        <v/>
      </c>
      <c r="Q215" s="224" t="str">
        <f t="array" aca="1" ref="Q215" ca="1">IFERROR(IF(MAX(OFFSET($F$279,3*($D215-1)+1,6*(Q$209-1)+1,1,6)*OFFSET($F$279,3*($D215-1)+2,6*(Q$209-1)+1,1,6)*OFFSET($F$279,3*($D215-1)+3,6*(Q$209-1)+1,1,6))&gt;Q$208,MAX(OFFSET($F$279,3*($D215-1)+1,6*(Q$209-1)+1,1,6)*OFFSET($F$279,3*($D215-1)+2,6*(Q$209-1)+1,1,6)*OFFSET($F$279,3*($D215-1)+3,6*(Q$209-1)+1,1,6)),0),"")</f>
        <v/>
      </c>
      <c r="R215" s="224" t="str">
        <f t="array" aca="1" ref="R215" ca="1">IFERROR(IF(MAX(OFFSET($F$279,3*($D215-1)+1,6*(R$209-1)+1,1,6)*OFFSET($F$279,3*($D215-1)+2,6*(R$209-1)+1,1,6)*OFFSET($F$279,3*($D215-1)+3,6*(R$209-1)+1,1,6))&gt;R$208,MAX(OFFSET($F$279,3*($D215-1)+1,6*(R$209-1)+1,1,6)*OFFSET($F$279,3*($D215-1)+2,6*(R$209-1)+1,1,6)*OFFSET($F$279,3*($D215-1)+3,6*(R$209-1)+1,1,6)),0),"")</f>
        <v/>
      </c>
      <c r="S215" s="224" t="str">
        <f t="array" aca="1" ref="S215" ca="1">IFERROR(IF(MAX(OFFSET($F$279,3*($D215-1)+1,6*(S$209-1)+1,1,6)*OFFSET($F$279,3*($D215-1)+2,6*(S$209-1)+1,1,6)*OFFSET($F$279,3*($D215-1)+3,6*(S$209-1)+1,1,6))&gt;S$208,MAX(OFFSET($F$279,3*($D215-1)+1,6*(S$209-1)+1,1,6)*OFFSET($F$279,3*($D215-1)+2,6*(S$209-1)+1,1,6)*OFFSET($F$279,3*($D215-1)+3,6*(S$209-1)+1,1,6)),0),"")</f>
        <v/>
      </c>
      <c r="T215" s="224" t="str">
        <f t="array" aca="1" ref="T215" ca="1">IFERROR(IF(MAX(OFFSET($F$279,3*($D215-1)+1,6*(T$209-1)+1,1,6)*OFFSET($F$279,3*($D215-1)+2,6*(T$209-1)+1,1,6)*OFFSET($F$279,3*($D215-1)+3,6*(T$209-1)+1,1,6))&gt;T$208,MAX(OFFSET($F$279,3*($D215-1)+1,6*(T$209-1)+1,1,6)*OFFSET($F$279,3*($D215-1)+2,6*(T$209-1)+1,1,6)*OFFSET($F$279,3*($D215-1)+3,6*(T$209-1)+1,1,6)),0),"")</f>
        <v/>
      </c>
      <c r="U215" s="224" t="str">
        <f t="array" aca="1" ref="U215" ca="1">IFERROR(IF(MAX(OFFSET($F$279,3*($D215-1)+1,6*(U$209-1)+1,1,6)*OFFSET($F$279,3*($D215-1)+2,6*(U$209-1)+1,1,6)*OFFSET($F$279,3*($D215-1)+3,6*(U$209-1)+1,1,6))&gt;U$208,MAX(OFFSET($F$279,3*($D215-1)+1,6*(U$209-1)+1,1,6)*OFFSET($F$279,3*($D215-1)+2,6*(U$209-1)+1,1,6)*OFFSET($F$279,3*($D215-1)+3,6*(U$209-1)+1,1,6)),0),"")</f>
        <v/>
      </c>
      <c r="V215" s="224" t="str">
        <f t="array" aca="1" ref="V215" ca="1">IFERROR(IF(MAX(OFFSET($F$279,3*($D215-1)+1,6*(V$209-1)+1,1,6)*OFFSET($F$279,3*($D215-1)+2,6*(V$209-1)+1,1,6)*OFFSET($F$279,3*($D215-1)+3,6*(V$209-1)+1,1,6))&gt;V$208,MAX(OFFSET($F$279,3*($D215-1)+1,6*(V$209-1)+1,1,6)*OFFSET($F$279,3*($D215-1)+2,6*(V$209-1)+1,1,6)*OFFSET($F$279,3*($D215-1)+3,6*(V$209-1)+1,1,6)),0),"")</f>
        <v/>
      </c>
      <c r="W215" s="224" t="str">
        <f t="array" aca="1" ref="W215" ca="1">IFERROR(IF(MAX(OFFSET($F$279,3*($D215-1)+1,6*(W$209-1)+1,1,6)*OFFSET($F$279,3*($D215-1)+2,6*(W$209-1)+1,1,6)*OFFSET($F$279,3*($D215-1)+3,6*(W$209-1)+1,1,6))&gt;W$208,MAX(OFFSET($F$279,3*($D215-1)+1,6*(W$209-1)+1,1,6)*OFFSET($F$279,3*($D215-1)+2,6*(W$209-1)+1,1,6)*OFFSET($F$279,3*($D215-1)+3,6*(W$209-1)+1,1,6)),0),"")</f>
        <v/>
      </c>
      <c r="X215" s="224" t="str">
        <f t="array" aca="1" ref="X215" ca="1">IFERROR(IF(MAX(OFFSET($F$279,3*($D215-1)+1,6*(X$209-1)+1,1,6)*OFFSET($F$279,3*($D215-1)+2,6*(X$209-1)+1,1,6)*OFFSET($F$279,3*($D215-1)+3,6*(X$209-1)+1,1,6))&gt;X$208,MAX(OFFSET($F$279,3*($D215-1)+1,6*(X$209-1)+1,1,6)*OFFSET($F$279,3*($D215-1)+2,6*(X$209-1)+1,1,6)*OFFSET($F$279,3*($D215-1)+3,6*(X$209-1)+1,1,6)),0),"")</f>
        <v/>
      </c>
      <c r="Y215" s="224" t="str">
        <f t="array" aca="1" ref="Y215" ca="1">IFERROR(IF(MAX(OFFSET($F$279,3*($D215-1)+1,6*(Y$209-1)+1,1,6)*OFFSET($F$279,3*($D215-1)+2,6*(Y$209-1)+1,1,6)*OFFSET($F$279,3*($D215-1)+3,6*(Y$209-1)+1,1,6))&gt;Y$208,MAX(OFFSET($F$279,3*($D215-1)+1,6*(Y$209-1)+1,1,6)*OFFSET($F$279,3*($D215-1)+2,6*(Y$209-1)+1,1,6)*OFFSET($F$279,3*($D215-1)+3,6*(Y$209-1)+1,1,6)),0),"")</f>
        <v/>
      </c>
      <c r="Z215" s="224" t="str">
        <f t="array" aca="1" ref="Z215" ca="1">IFERROR(IF(MAX(OFFSET($F$279,3*($D215-1)+1,6*(Z$209-1)+1,1,6)*OFFSET($F$279,3*($D215-1)+2,6*(Z$209-1)+1,1,6)*OFFSET($F$279,3*($D215-1)+3,6*(Z$209-1)+1,1,6))&gt;Z$208,MAX(OFFSET($F$279,3*($D215-1)+1,6*(Z$209-1)+1,1,6)*OFFSET($F$279,3*($D215-1)+2,6*(Z$209-1)+1,1,6)*OFFSET($F$279,3*($D215-1)+3,6*(Z$209-1)+1,1,6)),0),"")</f>
        <v/>
      </c>
      <c r="AA215" s="224" t="str">
        <f t="array" aca="1" ref="AA215" ca="1">IFERROR(IF(MAX(OFFSET($F$279,3*($D215-1)+1,6*(AA$209-1)+1,1,6)*OFFSET($F$279,3*($D215-1)+2,6*(AA$209-1)+1,1,6)*OFFSET($F$279,3*($D215-1)+3,6*(AA$209-1)+1,1,6))&gt;AA$208,MAX(OFFSET($F$279,3*($D215-1)+1,6*(AA$209-1)+1,1,6)*OFFSET($F$279,3*($D215-1)+2,6*(AA$209-1)+1,1,6)*OFFSET($F$279,3*($D215-1)+3,6*(AA$209-1)+1,1,6)),0),"")</f>
        <v/>
      </c>
      <c r="AB215" s="224" t="str">
        <f t="array" aca="1" ref="AB215" ca="1">IFERROR(IF(MAX(OFFSET($F$279,3*($D215-1)+1,6*(AB$209-1)+1,1,6)*OFFSET($F$279,3*($D215-1)+2,6*(AB$209-1)+1,1,6)*OFFSET($F$279,3*($D215-1)+3,6*(AB$209-1)+1,1,6))&gt;AB$208,MAX(OFFSET($F$279,3*($D215-1)+1,6*(AB$209-1)+1,1,6)*OFFSET($F$279,3*($D215-1)+2,6*(AB$209-1)+1,1,6)*OFFSET($F$279,3*($D215-1)+3,6*(AB$209-1)+1,1,6)),0),"")</f>
        <v/>
      </c>
      <c r="AC215" s="224" t="str">
        <f t="array" aca="1" ref="AC215" ca="1">IFERROR(IF(MAX(OFFSET($F$279,3*($D215-1)+1,6*(AC$209-1)+1,1,6)*OFFSET($F$279,3*($D215-1)+2,6*(AC$209-1)+1,1,6)*OFFSET($F$279,3*($D215-1)+3,6*(AC$209-1)+1,1,6))&gt;AC$208,MAX(OFFSET($F$279,3*($D215-1)+1,6*(AC$209-1)+1,1,6)*OFFSET($F$279,3*($D215-1)+2,6*(AC$209-1)+1,1,6)*OFFSET($F$279,3*($D215-1)+3,6*(AC$209-1)+1,1,6)),0),"")</f>
        <v/>
      </c>
      <c r="AD215" s="224" t="str">
        <f t="array" aca="1" ref="AD215" ca="1">IFERROR(IF(MAX(OFFSET($F$279,3*($D215-1)+1,6*(AD$209-1)+1,1,6)*OFFSET($F$279,3*($D215-1)+2,6*(AD$209-1)+1,1,6)*OFFSET($F$279,3*($D215-1)+3,6*(AD$209-1)+1,1,6))&gt;AD$208,MAX(OFFSET($F$279,3*($D215-1)+1,6*(AD$209-1)+1,1,6)*OFFSET($F$279,3*($D215-1)+2,6*(AD$209-1)+1,1,6)*OFFSET($F$279,3*($D215-1)+3,6*(AD$209-1)+1,1,6)),0),"")</f>
        <v/>
      </c>
      <c r="AE215" s="224" t="str">
        <f t="array" aca="1" ref="AE215" ca="1">IFERROR(IF(MAX(OFFSET($F$279,3*($D215-1)+1,6*(AE$209-1)+1,1,6)*OFFSET($F$279,3*($D215-1)+2,6*(AE$209-1)+1,1,6)*OFFSET($F$279,3*($D215-1)+3,6*(AE$209-1)+1,1,6))&gt;AE$208,MAX(OFFSET($F$279,3*($D215-1)+1,6*(AE$209-1)+1,1,6)*OFFSET($F$279,3*($D215-1)+2,6*(AE$209-1)+1,1,6)*OFFSET($F$279,3*($D215-1)+3,6*(AE$209-1)+1,1,6)),0),"")</f>
        <v/>
      </c>
      <c r="AF215" s="224" t="str">
        <f t="array" aca="1" ref="AF215" ca="1">IFERROR(IF(MAX(OFFSET($F$279,3*($D215-1)+1,6*(AF$209-1)+1,1,6)*OFFSET($F$279,3*($D215-1)+2,6*(AF$209-1)+1,1,6)*OFFSET($F$279,3*($D215-1)+3,6*(AF$209-1)+1,1,6))&gt;AF$208,MAX(OFFSET($F$279,3*($D215-1)+1,6*(AF$209-1)+1,1,6)*OFFSET($F$279,3*($D215-1)+2,6*(AF$209-1)+1,1,6)*OFFSET($F$279,3*($D215-1)+3,6*(AF$209-1)+1,1,6)),0),"")</f>
        <v/>
      </c>
      <c r="AG215" s="224" t="str">
        <f t="array" aca="1" ref="AG215" ca="1">IFERROR(IF(MAX(OFFSET($F$279,3*($D215-1)+1,6*(AG$209-1)+1,1,6)*OFFSET($F$279,3*($D215-1)+2,6*(AG$209-1)+1,1,6)*OFFSET($F$279,3*($D215-1)+3,6*(AG$209-1)+1,1,6))&gt;AG$208,MAX(OFFSET($F$279,3*($D215-1)+1,6*(AG$209-1)+1,1,6)*OFFSET($F$279,3*($D215-1)+2,6*(AG$209-1)+1,1,6)*OFFSET($F$279,3*($D215-1)+3,6*(AG$209-1)+1,1,6)),0),"")</f>
        <v/>
      </c>
      <c r="AH215" s="224" t="str">
        <f t="array" aca="1" ref="AH215" ca="1">IFERROR(IF(MAX(OFFSET($F$279,3*($D215-1)+1,6*(AH$209-1)+1,1,6)*OFFSET($F$279,3*($D215-1)+2,6*(AH$209-1)+1,1,6)*OFFSET($F$279,3*($D215-1)+3,6*(AH$209-1)+1,1,6))&gt;AH$208,MAX(OFFSET($F$279,3*($D215-1)+1,6*(AH$209-1)+1,1,6)*OFFSET($F$279,3*($D215-1)+2,6*(AH$209-1)+1,1,6)*OFFSET($F$279,3*($D215-1)+3,6*(AH$209-1)+1,1,6)),0),"")</f>
        <v/>
      </c>
      <c r="AI215" s="224" t="str">
        <f t="array" aca="1" ref="AI215" ca="1">IFERROR(IF(MAX(OFFSET($F$279,3*($D215-1)+1,6*(AI$209-1)+1,1,6)*OFFSET($F$279,3*($D215-1)+2,6*(AI$209-1)+1,1,6)*OFFSET($F$279,3*($D215-1)+3,6*(AI$209-1)+1,1,6))&gt;AI$208,MAX(OFFSET($F$279,3*($D215-1)+1,6*(AI$209-1)+1,1,6)*OFFSET($F$279,3*($D215-1)+2,6*(AI$209-1)+1,1,6)*OFFSET($F$279,3*($D215-1)+3,6*(AI$209-1)+1,1,6)),0),"")</f>
        <v/>
      </c>
      <c r="AJ215" s="224" t="str">
        <f t="array" aca="1" ref="AJ215" ca="1">IFERROR(IF(MAX(OFFSET($F$279,3*($D215-1)+1,6*(AJ$209-1)+1,1,6)*OFFSET($F$279,3*($D215-1)+2,6*(AJ$209-1)+1,1,6)*OFFSET($F$279,3*($D215-1)+3,6*(AJ$209-1)+1,1,6))&gt;AJ$208,MAX(OFFSET($F$279,3*($D215-1)+1,6*(AJ$209-1)+1,1,6)*OFFSET($F$279,3*($D215-1)+2,6*(AJ$209-1)+1,1,6)*OFFSET($F$279,3*($D215-1)+3,6*(AJ$209-1)+1,1,6)),0),"")</f>
        <v/>
      </c>
      <c r="AK215" s="224" t="str">
        <f t="array" aca="1" ref="AK215" ca="1">IFERROR(IF(MAX(OFFSET($F$279,3*($D215-1)+1,6*(AK$209-1)+1,1,6)*OFFSET($F$279,3*($D215-1)+2,6*(AK$209-1)+1,1,6)*OFFSET($F$279,3*($D215-1)+3,6*(AK$209-1)+1,1,6))&gt;AK$208,MAX(OFFSET($F$279,3*($D215-1)+1,6*(AK$209-1)+1,1,6)*OFFSET($F$279,3*($D215-1)+2,6*(AK$209-1)+1,1,6)*OFFSET($F$279,3*($D215-1)+3,6*(AK$209-1)+1,1,6)),0),"")</f>
        <v/>
      </c>
      <c r="AL215" s="224" t="str">
        <f t="array" aca="1" ref="AL215" ca="1">IFERROR(IF(MAX(OFFSET($F$279,3*($D215-1)+1,6*(AL$209-1)+1,1,6)*OFFSET($F$279,3*($D215-1)+2,6*(AL$209-1)+1,1,6)*OFFSET($F$279,3*($D215-1)+3,6*(AL$209-1)+1,1,6))&gt;AL$208,MAX(OFFSET($F$279,3*($D215-1)+1,6*(AL$209-1)+1,1,6)*OFFSET($F$279,3*($D215-1)+2,6*(AL$209-1)+1,1,6)*OFFSET($F$279,3*($D215-1)+3,6*(AL$209-1)+1,1,6)),0),"")</f>
        <v/>
      </c>
      <c r="AM215" s="224" t="str">
        <f t="array" aca="1" ref="AM215" ca="1">IFERROR(IF(MAX(OFFSET($F$279,3*($D215-1)+1,6*(AM$209-1)+1,1,6)*OFFSET($F$279,3*($D215-1)+2,6*(AM$209-1)+1,1,6)*OFFSET($F$279,3*($D215-1)+3,6*(AM$209-1)+1,1,6))&gt;AM$208,MAX(OFFSET($F$279,3*($D215-1)+1,6*(AM$209-1)+1,1,6)*OFFSET($F$279,3*($D215-1)+2,6*(AM$209-1)+1,1,6)*OFFSET($F$279,3*($D215-1)+3,6*(AM$209-1)+1,1,6)),0),"")</f>
        <v/>
      </c>
      <c r="AN215" s="224" t="str">
        <f t="array" aca="1" ref="AN215" ca="1">IFERROR(IF(MAX(OFFSET($F$279,3*($D215-1)+1,6*(AN$209-1)+1,1,6)*OFFSET($F$279,3*($D215-1)+2,6*(AN$209-1)+1,1,6)*OFFSET($F$279,3*($D215-1)+3,6*(AN$209-1)+1,1,6))&gt;AN$208,MAX(OFFSET($F$279,3*($D215-1)+1,6*(AN$209-1)+1,1,6)*OFFSET($F$279,3*($D215-1)+2,6*(AN$209-1)+1,1,6)*OFFSET($F$279,3*($D215-1)+3,6*(AN$209-1)+1,1,6)),0),"")</f>
        <v/>
      </c>
      <c r="AO215" s="224" t="str">
        <f t="array" aca="1" ref="AO215" ca="1">IFERROR(IF(MAX(OFFSET($F$279,3*($D215-1)+1,6*(AO$209-1)+1,1,6)*OFFSET($F$279,3*($D215-1)+2,6*(AO$209-1)+1,1,6)*OFFSET($F$279,3*($D215-1)+3,6*(AO$209-1)+1,1,6))&gt;AO$208,MAX(OFFSET($F$279,3*($D215-1)+1,6*(AO$209-1)+1,1,6)*OFFSET($F$279,3*($D215-1)+2,6*(AO$209-1)+1,1,6)*OFFSET($F$279,3*($D215-1)+3,6*(AO$209-1)+1,1,6)),0),"")</f>
        <v/>
      </c>
      <c r="AP215" s="224" t="str">
        <f t="array" aca="1" ref="AP215" ca="1">IFERROR(IF(MAX(OFFSET($F$279,3*($D215-1)+1,6*(AP$209-1)+1,1,6)*OFFSET($F$279,3*($D215-1)+2,6*(AP$209-1)+1,1,6)*OFFSET($F$279,3*($D215-1)+3,6*(AP$209-1)+1,1,6))&gt;AP$208,MAX(OFFSET($F$279,3*($D215-1)+1,6*(AP$209-1)+1,1,6)*OFFSET($F$279,3*($D215-1)+2,6*(AP$209-1)+1,1,6)*OFFSET($F$279,3*($D215-1)+3,6*(AP$209-1)+1,1,6)),0),"")</f>
        <v/>
      </c>
      <c r="AQ215" s="224" t="str">
        <f t="array" aca="1" ref="AQ215" ca="1">IFERROR(IF(MAX(OFFSET($F$279,3*($D215-1)+1,6*(AQ$209-1)+1,1,6)*OFFSET($F$279,3*($D215-1)+2,6*(AQ$209-1)+1,1,6)*OFFSET($F$279,3*($D215-1)+3,6*(AQ$209-1)+1,1,6))&gt;AQ$208,MAX(OFFSET($F$279,3*($D215-1)+1,6*(AQ$209-1)+1,1,6)*OFFSET($F$279,3*($D215-1)+2,6*(AQ$209-1)+1,1,6)*OFFSET($F$279,3*($D215-1)+3,6*(AQ$209-1)+1,1,6)),0),"")</f>
        <v/>
      </c>
      <c r="AR215" s="224" t="str">
        <f t="array" aca="1" ref="AR215" ca="1">IFERROR(IF(MAX(OFFSET($F$279,3*($D215-1)+1,6*(AR$209-1)+1,1,6)*OFFSET($F$279,3*($D215-1)+2,6*(AR$209-1)+1,1,6)*OFFSET($F$279,3*($D215-1)+3,6*(AR$209-1)+1,1,6))&gt;AR$208,MAX(OFFSET($F$279,3*($D215-1)+1,6*(AR$209-1)+1,1,6)*OFFSET($F$279,3*($D215-1)+2,6*(AR$209-1)+1,1,6)*OFFSET($F$279,3*($D215-1)+3,6*(AR$209-1)+1,1,6)),0),"")</f>
        <v/>
      </c>
      <c r="AS215" s="224" t="str">
        <f t="array" aca="1" ref="AS215" ca="1">IFERROR(IF(MAX(OFFSET($F$279,3*($D215-1)+1,6*(AS$209-1)+1,1,6)*OFFSET($F$279,3*($D215-1)+2,6*(AS$209-1)+1,1,6)*OFFSET($F$279,3*($D215-1)+3,6*(AS$209-1)+1,1,6))&gt;AS$208,MAX(OFFSET($F$279,3*($D215-1)+1,6*(AS$209-1)+1,1,6)*OFFSET($F$279,3*($D215-1)+2,6*(AS$209-1)+1,1,6)*OFFSET($F$279,3*($D215-1)+3,6*(AS$209-1)+1,1,6)),0),"")</f>
        <v/>
      </c>
    </row>
    <row r="216" spans="4:45">
      <c r="D216" s="74">
        <v>6</v>
      </c>
      <c r="E216" s="135" t="str">
        <f t="shared" si="19"/>
        <v>EU12423</v>
      </c>
      <c r="F216" s="224">
        <f t="array" aca="1" ref="F216" ca="1">IFERROR(IF(MAX(OFFSET($F$279,3*($D216-1)+1,6*(F$209-1)+1,1,6)*OFFSET($F$279,3*($D216-1)+2,6*(F$209-1)+1,1,6)*OFFSET($F$279,3*($D216-1)+3,6*(F$209-1)+1,1,6))&gt;F$208,MAX(OFFSET($F$279,3*($D216-1)+1,6*(F$209-1)+1,1,6)*OFFSET($F$279,3*($D216-1)+2,6*(F$209-1)+1,1,6)*OFFSET($F$279,3*($D216-1)+3,6*(F$209-1)+1,1,6)),0),"")</f>
        <v>48</v>
      </c>
      <c r="G216" s="224">
        <f t="array" aca="1" ref="G216" ca="1">IFERROR(IF(MAX(OFFSET($F$279,3*($D216-1)+1,6*(G$209-1)+1,1,6)*OFFSET($F$279,3*($D216-1)+2,6*(G$209-1)+1,1,6)*OFFSET($F$279,3*($D216-1)+3,6*(G$209-1)+1,1,6))&gt;G$208,MAX(OFFSET($F$279,3*($D216-1)+1,6*(G$209-1)+1,1,6)*OFFSET($F$279,3*($D216-1)+2,6*(G$209-1)+1,1,6)*OFFSET($F$279,3*($D216-1)+3,6*(G$209-1)+1,1,6)),0),"")</f>
        <v>10</v>
      </c>
      <c r="H216" s="224" t="str">
        <f t="array" aca="1" ref="H216" ca="1">IFERROR(IF(MAX(OFFSET($F$279,3*($D216-1)+1,6*(H$209-1)+1,1,6)*OFFSET($F$279,3*($D216-1)+2,6*(H$209-1)+1,1,6)*OFFSET($F$279,3*($D216-1)+3,6*(H$209-1)+1,1,6))&gt;H$208,MAX(OFFSET($F$279,3*($D216-1)+1,6*(H$209-1)+1,1,6)*OFFSET($F$279,3*($D216-1)+2,6*(H$209-1)+1,1,6)*OFFSET($F$279,3*($D216-1)+3,6*(H$209-1)+1,1,6)),0),"")</f>
        <v/>
      </c>
      <c r="I216" s="224" t="str">
        <f t="array" aca="1" ref="I216" ca="1">IFERROR(IF(MAX(OFFSET($F$279,3*($D216-1)+1,6*(I$209-1)+1,1,6)*OFFSET($F$279,3*($D216-1)+2,6*(I$209-1)+1,1,6)*OFFSET($F$279,3*($D216-1)+3,6*(I$209-1)+1,1,6))&gt;I$208,MAX(OFFSET($F$279,3*($D216-1)+1,6*(I$209-1)+1,1,6)*OFFSET($F$279,3*($D216-1)+2,6*(I$209-1)+1,1,6)*OFFSET($F$279,3*($D216-1)+3,6*(I$209-1)+1,1,6)),0),"")</f>
        <v/>
      </c>
      <c r="J216" s="224" t="str">
        <f t="array" aca="1" ref="J216" ca="1">IFERROR(IF(MAX(OFFSET($F$279,3*($D216-1)+1,6*(J$209-1)+1,1,6)*OFFSET($F$279,3*($D216-1)+2,6*(J$209-1)+1,1,6)*OFFSET($F$279,3*($D216-1)+3,6*(J$209-1)+1,1,6))&gt;J$208,MAX(OFFSET($F$279,3*($D216-1)+1,6*(J$209-1)+1,1,6)*OFFSET($F$279,3*($D216-1)+2,6*(J$209-1)+1,1,6)*OFFSET($F$279,3*($D216-1)+3,6*(J$209-1)+1,1,6)),0),"")</f>
        <v/>
      </c>
      <c r="K216" s="224" t="str">
        <f t="array" aca="1" ref="K216" ca="1">IFERROR(IF(MAX(OFFSET($F$279,3*($D216-1)+1,6*(K$209-1)+1,1,6)*OFFSET($F$279,3*($D216-1)+2,6*(K$209-1)+1,1,6)*OFFSET($F$279,3*($D216-1)+3,6*(K$209-1)+1,1,6))&gt;K$208,MAX(OFFSET($F$279,3*($D216-1)+1,6*(K$209-1)+1,1,6)*OFFSET($F$279,3*($D216-1)+2,6*(K$209-1)+1,1,6)*OFFSET($F$279,3*($D216-1)+3,6*(K$209-1)+1,1,6)),0),"")</f>
        <v/>
      </c>
      <c r="L216" s="224" t="str">
        <f t="array" aca="1" ref="L216" ca="1">IFERROR(IF(MAX(OFFSET($F$279,3*($D216-1)+1,6*(L$209-1)+1,1,6)*OFFSET($F$279,3*($D216-1)+2,6*(L$209-1)+1,1,6)*OFFSET($F$279,3*($D216-1)+3,6*(L$209-1)+1,1,6))&gt;L$208,MAX(OFFSET($F$279,3*($D216-1)+1,6*(L$209-1)+1,1,6)*OFFSET($F$279,3*($D216-1)+2,6*(L$209-1)+1,1,6)*OFFSET($F$279,3*($D216-1)+3,6*(L$209-1)+1,1,6)),0),"")</f>
        <v/>
      </c>
      <c r="M216" s="224" t="str">
        <f t="array" aca="1" ref="M216" ca="1">IFERROR(IF(MAX(OFFSET($F$279,3*($D216-1)+1,6*(M$209-1)+1,1,6)*OFFSET($F$279,3*($D216-1)+2,6*(M$209-1)+1,1,6)*OFFSET($F$279,3*($D216-1)+3,6*(M$209-1)+1,1,6))&gt;M$208,MAX(OFFSET($F$279,3*($D216-1)+1,6*(M$209-1)+1,1,6)*OFFSET($F$279,3*($D216-1)+2,6*(M$209-1)+1,1,6)*OFFSET($F$279,3*($D216-1)+3,6*(M$209-1)+1,1,6)),0),"")</f>
        <v/>
      </c>
      <c r="N216" s="224" t="str">
        <f t="array" aca="1" ref="N216" ca="1">IFERROR(IF(MAX(OFFSET($F$279,3*($D216-1)+1,6*(N$209-1)+1,1,6)*OFFSET($F$279,3*($D216-1)+2,6*(N$209-1)+1,1,6)*OFFSET($F$279,3*($D216-1)+3,6*(N$209-1)+1,1,6))&gt;N$208,MAX(OFFSET($F$279,3*($D216-1)+1,6*(N$209-1)+1,1,6)*OFFSET($F$279,3*($D216-1)+2,6*(N$209-1)+1,1,6)*OFFSET($F$279,3*($D216-1)+3,6*(N$209-1)+1,1,6)),0),"")</f>
        <v/>
      </c>
      <c r="O216" s="224" t="str">
        <f t="array" aca="1" ref="O216" ca="1">IFERROR(IF(MAX(OFFSET($F$279,3*($D216-1)+1,6*(O$209-1)+1,1,6)*OFFSET($F$279,3*($D216-1)+2,6*(O$209-1)+1,1,6)*OFFSET($F$279,3*($D216-1)+3,6*(O$209-1)+1,1,6))&gt;O$208,MAX(OFFSET($F$279,3*($D216-1)+1,6*(O$209-1)+1,1,6)*OFFSET($F$279,3*($D216-1)+2,6*(O$209-1)+1,1,6)*OFFSET($F$279,3*($D216-1)+3,6*(O$209-1)+1,1,6)),0),"")</f>
        <v/>
      </c>
      <c r="P216" s="224" t="str">
        <f t="array" aca="1" ref="P216" ca="1">IFERROR(IF(MAX(OFFSET($F$279,3*($D216-1)+1,6*(P$209-1)+1,1,6)*OFFSET($F$279,3*($D216-1)+2,6*(P$209-1)+1,1,6)*OFFSET($F$279,3*($D216-1)+3,6*(P$209-1)+1,1,6))&gt;P$208,MAX(OFFSET($F$279,3*($D216-1)+1,6*(P$209-1)+1,1,6)*OFFSET($F$279,3*($D216-1)+2,6*(P$209-1)+1,1,6)*OFFSET($F$279,3*($D216-1)+3,6*(P$209-1)+1,1,6)),0),"")</f>
        <v/>
      </c>
      <c r="Q216" s="224" t="str">
        <f t="array" aca="1" ref="Q216" ca="1">IFERROR(IF(MAX(OFFSET($F$279,3*($D216-1)+1,6*(Q$209-1)+1,1,6)*OFFSET($F$279,3*($D216-1)+2,6*(Q$209-1)+1,1,6)*OFFSET($F$279,3*($D216-1)+3,6*(Q$209-1)+1,1,6))&gt;Q$208,MAX(OFFSET($F$279,3*($D216-1)+1,6*(Q$209-1)+1,1,6)*OFFSET($F$279,3*($D216-1)+2,6*(Q$209-1)+1,1,6)*OFFSET($F$279,3*($D216-1)+3,6*(Q$209-1)+1,1,6)),0),"")</f>
        <v/>
      </c>
      <c r="R216" s="224" t="str">
        <f t="array" aca="1" ref="R216" ca="1">IFERROR(IF(MAX(OFFSET($F$279,3*($D216-1)+1,6*(R$209-1)+1,1,6)*OFFSET($F$279,3*($D216-1)+2,6*(R$209-1)+1,1,6)*OFFSET($F$279,3*($D216-1)+3,6*(R$209-1)+1,1,6))&gt;R$208,MAX(OFFSET($F$279,3*($D216-1)+1,6*(R$209-1)+1,1,6)*OFFSET($F$279,3*($D216-1)+2,6*(R$209-1)+1,1,6)*OFFSET($F$279,3*($D216-1)+3,6*(R$209-1)+1,1,6)),0),"")</f>
        <v/>
      </c>
      <c r="S216" s="224" t="str">
        <f t="array" aca="1" ref="S216" ca="1">IFERROR(IF(MAX(OFFSET($F$279,3*($D216-1)+1,6*(S$209-1)+1,1,6)*OFFSET($F$279,3*($D216-1)+2,6*(S$209-1)+1,1,6)*OFFSET($F$279,3*($D216-1)+3,6*(S$209-1)+1,1,6))&gt;S$208,MAX(OFFSET($F$279,3*($D216-1)+1,6*(S$209-1)+1,1,6)*OFFSET($F$279,3*($D216-1)+2,6*(S$209-1)+1,1,6)*OFFSET($F$279,3*($D216-1)+3,6*(S$209-1)+1,1,6)),0),"")</f>
        <v/>
      </c>
      <c r="T216" s="224" t="str">
        <f t="array" aca="1" ref="T216" ca="1">IFERROR(IF(MAX(OFFSET($F$279,3*($D216-1)+1,6*(T$209-1)+1,1,6)*OFFSET($F$279,3*($D216-1)+2,6*(T$209-1)+1,1,6)*OFFSET($F$279,3*($D216-1)+3,6*(T$209-1)+1,1,6))&gt;T$208,MAX(OFFSET($F$279,3*($D216-1)+1,6*(T$209-1)+1,1,6)*OFFSET($F$279,3*($D216-1)+2,6*(T$209-1)+1,1,6)*OFFSET($F$279,3*($D216-1)+3,6*(T$209-1)+1,1,6)),0),"")</f>
        <v/>
      </c>
      <c r="U216" s="224" t="str">
        <f t="array" aca="1" ref="U216" ca="1">IFERROR(IF(MAX(OFFSET($F$279,3*($D216-1)+1,6*(U$209-1)+1,1,6)*OFFSET($F$279,3*($D216-1)+2,6*(U$209-1)+1,1,6)*OFFSET($F$279,3*($D216-1)+3,6*(U$209-1)+1,1,6))&gt;U$208,MAX(OFFSET($F$279,3*($D216-1)+1,6*(U$209-1)+1,1,6)*OFFSET($F$279,3*($D216-1)+2,6*(U$209-1)+1,1,6)*OFFSET($F$279,3*($D216-1)+3,6*(U$209-1)+1,1,6)),0),"")</f>
        <v/>
      </c>
      <c r="V216" s="224" t="str">
        <f t="array" aca="1" ref="V216" ca="1">IFERROR(IF(MAX(OFFSET($F$279,3*($D216-1)+1,6*(V$209-1)+1,1,6)*OFFSET($F$279,3*($D216-1)+2,6*(V$209-1)+1,1,6)*OFFSET($F$279,3*($D216-1)+3,6*(V$209-1)+1,1,6))&gt;V$208,MAX(OFFSET($F$279,3*($D216-1)+1,6*(V$209-1)+1,1,6)*OFFSET($F$279,3*($D216-1)+2,6*(V$209-1)+1,1,6)*OFFSET($F$279,3*($D216-1)+3,6*(V$209-1)+1,1,6)),0),"")</f>
        <v/>
      </c>
      <c r="W216" s="224" t="str">
        <f t="array" aca="1" ref="W216" ca="1">IFERROR(IF(MAX(OFFSET($F$279,3*($D216-1)+1,6*(W$209-1)+1,1,6)*OFFSET($F$279,3*($D216-1)+2,6*(W$209-1)+1,1,6)*OFFSET($F$279,3*($D216-1)+3,6*(W$209-1)+1,1,6))&gt;W$208,MAX(OFFSET($F$279,3*($D216-1)+1,6*(W$209-1)+1,1,6)*OFFSET($F$279,3*($D216-1)+2,6*(W$209-1)+1,1,6)*OFFSET($F$279,3*($D216-1)+3,6*(W$209-1)+1,1,6)),0),"")</f>
        <v/>
      </c>
      <c r="X216" s="224" t="str">
        <f t="array" aca="1" ref="X216" ca="1">IFERROR(IF(MAX(OFFSET($F$279,3*($D216-1)+1,6*(X$209-1)+1,1,6)*OFFSET($F$279,3*($D216-1)+2,6*(X$209-1)+1,1,6)*OFFSET($F$279,3*($D216-1)+3,6*(X$209-1)+1,1,6))&gt;X$208,MAX(OFFSET($F$279,3*($D216-1)+1,6*(X$209-1)+1,1,6)*OFFSET($F$279,3*($D216-1)+2,6*(X$209-1)+1,1,6)*OFFSET($F$279,3*($D216-1)+3,6*(X$209-1)+1,1,6)),0),"")</f>
        <v/>
      </c>
      <c r="Y216" s="224" t="str">
        <f t="array" aca="1" ref="Y216" ca="1">IFERROR(IF(MAX(OFFSET($F$279,3*($D216-1)+1,6*(Y$209-1)+1,1,6)*OFFSET($F$279,3*($D216-1)+2,6*(Y$209-1)+1,1,6)*OFFSET($F$279,3*($D216-1)+3,6*(Y$209-1)+1,1,6))&gt;Y$208,MAX(OFFSET($F$279,3*($D216-1)+1,6*(Y$209-1)+1,1,6)*OFFSET($F$279,3*($D216-1)+2,6*(Y$209-1)+1,1,6)*OFFSET($F$279,3*($D216-1)+3,6*(Y$209-1)+1,1,6)),0),"")</f>
        <v/>
      </c>
      <c r="Z216" s="224" t="str">
        <f t="array" aca="1" ref="Z216" ca="1">IFERROR(IF(MAX(OFFSET($F$279,3*($D216-1)+1,6*(Z$209-1)+1,1,6)*OFFSET($F$279,3*($D216-1)+2,6*(Z$209-1)+1,1,6)*OFFSET($F$279,3*($D216-1)+3,6*(Z$209-1)+1,1,6))&gt;Z$208,MAX(OFFSET($F$279,3*($D216-1)+1,6*(Z$209-1)+1,1,6)*OFFSET($F$279,3*($D216-1)+2,6*(Z$209-1)+1,1,6)*OFFSET($F$279,3*($D216-1)+3,6*(Z$209-1)+1,1,6)),0),"")</f>
        <v/>
      </c>
      <c r="AA216" s="224" t="str">
        <f t="array" aca="1" ref="AA216" ca="1">IFERROR(IF(MAX(OFFSET($F$279,3*($D216-1)+1,6*(AA$209-1)+1,1,6)*OFFSET($F$279,3*($D216-1)+2,6*(AA$209-1)+1,1,6)*OFFSET($F$279,3*($D216-1)+3,6*(AA$209-1)+1,1,6))&gt;AA$208,MAX(OFFSET($F$279,3*($D216-1)+1,6*(AA$209-1)+1,1,6)*OFFSET($F$279,3*($D216-1)+2,6*(AA$209-1)+1,1,6)*OFFSET($F$279,3*($D216-1)+3,6*(AA$209-1)+1,1,6)),0),"")</f>
        <v/>
      </c>
      <c r="AB216" s="224" t="str">
        <f t="array" aca="1" ref="AB216" ca="1">IFERROR(IF(MAX(OFFSET($F$279,3*($D216-1)+1,6*(AB$209-1)+1,1,6)*OFFSET($F$279,3*($D216-1)+2,6*(AB$209-1)+1,1,6)*OFFSET($F$279,3*($D216-1)+3,6*(AB$209-1)+1,1,6))&gt;AB$208,MAX(OFFSET($F$279,3*($D216-1)+1,6*(AB$209-1)+1,1,6)*OFFSET($F$279,3*($D216-1)+2,6*(AB$209-1)+1,1,6)*OFFSET($F$279,3*($D216-1)+3,6*(AB$209-1)+1,1,6)),0),"")</f>
        <v/>
      </c>
      <c r="AC216" s="224" t="str">
        <f t="array" aca="1" ref="AC216" ca="1">IFERROR(IF(MAX(OFFSET($F$279,3*($D216-1)+1,6*(AC$209-1)+1,1,6)*OFFSET($F$279,3*($D216-1)+2,6*(AC$209-1)+1,1,6)*OFFSET($F$279,3*($D216-1)+3,6*(AC$209-1)+1,1,6))&gt;AC$208,MAX(OFFSET($F$279,3*($D216-1)+1,6*(AC$209-1)+1,1,6)*OFFSET($F$279,3*($D216-1)+2,6*(AC$209-1)+1,1,6)*OFFSET($F$279,3*($D216-1)+3,6*(AC$209-1)+1,1,6)),0),"")</f>
        <v/>
      </c>
      <c r="AD216" s="224" t="str">
        <f t="array" aca="1" ref="AD216" ca="1">IFERROR(IF(MAX(OFFSET($F$279,3*($D216-1)+1,6*(AD$209-1)+1,1,6)*OFFSET($F$279,3*($D216-1)+2,6*(AD$209-1)+1,1,6)*OFFSET($F$279,3*($D216-1)+3,6*(AD$209-1)+1,1,6))&gt;AD$208,MAX(OFFSET($F$279,3*($D216-1)+1,6*(AD$209-1)+1,1,6)*OFFSET($F$279,3*($D216-1)+2,6*(AD$209-1)+1,1,6)*OFFSET($F$279,3*($D216-1)+3,6*(AD$209-1)+1,1,6)),0),"")</f>
        <v/>
      </c>
      <c r="AE216" s="224" t="str">
        <f t="array" aca="1" ref="AE216" ca="1">IFERROR(IF(MAX(OFFSET($F$279,3*($D216-1)+1,6*(AE$209-1)+1,1,6)*OFFSET($F$279,3*($D216-1)+2,6*(AE$209-1)+1,1,6)*OFFSET($F$279,3*($D216-1)+3,6*(AE$209-1)+1,1,6))&gt;AE$208,MAX(OFFSET($F$279,3*($D216-1)+1,6*(AE$209-1)+1,1,6)*OFFSET($F$279,3*($D216-1)+2,6*(AE$209-1)+1,1,6)*OFFSET($F$279,3*($D216-1)+3,6*(AE$209-1)+1,1,6)),0),"")</f>
        <v/>
      </c>
      <c r="AF216" s="224" t="str">
        <f t="array" aca="1" ref="AF216" ca="1">IFERROR(IF(MAX(OFFSET($F$279,3*($D216-1)+1,6*(AF$209-1)+1,1,6)*OFFSET($F$279,3*($D216-1)+2,6*(AF$209-1)+1,1,6)*OFFSET($F$279,3*($D216-1)+3,6*(AF$209-1)+1,1,6))&gt;AF$208,MAX(OFFSET($F$279,3*($D216-1)+1,6*(AF$209-1)+1,1,6)*OFFSET($F$279,3*($D216-1)+2,6*(AF$209-1)+1,1,6)*OFFSET($F$279,3*($D216-1)+3,6*(AF$209-1)+1,1,6)),0),"")</f>
        <v/>
      </c>
      <c r="AG216" s="224" t="str">
        <f t="array" aca="1" ref="AG216" ca="1">IFERROR(IF(MAX(OFFSET($F$279,3*($D216-1)+1,6*(AG$209-1)+1,1,6)*OFFSET($F$279,3*($D216-1)+2,6*(AG$209-1)+1,1,6)*OFFSET($F$279,3*($D216-1)+3,6*(AG$209-1)+1,1,6))&gt;AG$208,MAX(OFFSET($F$279,3*($D216-1)+1,6*(AG$209-1)+1,1,6)*OFFSET($F$279,3*($D216-1)+2,6*(AG$209-1)+1,1,6)*OFFSET($F$279,3*($D216-1)+3,6*(AG$209-1)+1,1,6)),0),"")</f>
        <v/>
      </c>
      <c r="AH216" s="224" t="str">
        <f t="array" aca="1" ref="AH216" ca="1">IFERROR(IF(MAX(OFFSET($F$279,3*($D216-1)+1,6*(AH$209-1)+1,1,6)*OFFSET($F$279,3*($D216-1)+2,6*(AH$209-1)+1,1,6)*OFFSET($F$279,3*($D216-1)+3,6*(AH$209-1)+1,1,6))&gt;AH$208,MAX(OFFSET($F$279,3*($D216-1)+1,6*(AH$209-1)+1,1,6)*OFFSET($F$279,3*($D216-1)+2,6*(AH$209-1)+1,1,6)*OFFSET($F$279,3*($D216-1)+3,6*(AH$209-1)+1,1,6)),0),"")</f>
        <v/>
      </c>
      <c r="AI216" s="224" t="str">
        <f t="array" aca="1" ref="AI216" ca="1">IFERROR(IF(MAX(OFFSET($F$279,3*($D216-1)+1,6*(AI$209-1)+1,1,6)*OFFSET($F$279,3*($D216-1)+2,6*(AI$209-1)+1,1,6)*OFFSET($F$279,3*($D216-1)+3,6*(AI$209-1)+1,1,6))&gt;AI$208,MAX(OFFSET($F$279,3*($D216-1)+1,6*(AI$209-1)+1,1,6)*OFFSET($F$279,3*($D216-1)+2,6*(AI$209-1)+1,1,6)*OFFSET($F$279,3*($D216-1)+3,6*(AI$209-1)+1,1,6)),0),"")</f>
        <v/>
      </c>
      <c r="AJ216" s="224" t="str">
        <f t="array" aca="1" ref="AJ216" ca="1">IFERROR(IF(MAX(OFFSET($F$279,3*($D216-1)+1,6*(AJ$209-1)+1,1,6)*OFFSET($F$279,3*($D216-1)+2,6*(AJ$209-1)+1,1,6)*OFFSET($F$279,3*($D216-1)+3,6*(AJ$209-1)+1,1,6))&gt;AJ$208,MAX(OFFSET($F$279,3*($D216-1)+1,6*(AJ$209-1)+1,1,6)*OFFSET($F$279,3*($D216-1)+2,6*(AJ$209-1)+1,1,6)*OFFSET($F$279,3*($D216-1)+3,6*(AJ$209-1)+1,1,6)),0),"")</f>
        <v/>
      </c>
      <c r="AK216" s="224" t="str">
        <f t="array" aca="1" ref="AK216" ca="1">IFERROR(IF(MAX(OFFSET($F$279,3*($D216-1)+1,6*(AK$209-1)+1,1,6)*OFFSET($F$279,3*($D216-1)+2,6*(AK$209-1)+1,1,6)*OFFSET($F$279,3*($D216-1)+3,6*(AK$209-1)+1,1,6))&gt;AK$208,MAX(OFFSET($F$279,3*($D216-1)+1,6*(AK$209-1)+1,1,6)*OFFSET($F$279,3*($D216-1)+2,6*(AK$209-1)+1,1,6)*OFFSET($F$279,3*($D216-1)+3,6*(AK$209-1)+1,1,6)),0),"")</f>
        <v/>
      </c>
      <c r="AL216" s="224" t="str">
        <f t="array" aca="1" ref="AL216" ca="1">IFERROR(IF(MAX(OFFSET($F$279,3*($D216-1)+1,6*(AL$209-1)+1,1,6)*OFFSET($F$279,3*($D216-1)+2,6*(AL$209-1)+1,1,6)*OFFSET($F$279,3*($D216-1)+3,6*(AL$209-1)+1,1,6))&gt;AL$208,MAX(OFFSET($F$279,3*($D216-1)+1,6*(AL$209-1)+1,1,6)*OFFSET($F$279,3*($D216-1)+2,6*(AL$209-1)+1,1,6)*OFFSET($F$279,3*($D216-1)+3,6*(AL$209-1)+1,1,6)),0),"")</f>
        <v/>
      </c>
      <c r="AM216" s="224" t="str">
        <f t="array" aca="1" ref="AM216" ca="1">IFERROR(IF(MAX(OFFSET($F$279,3*($D216-1)+1,6*(AM$209-1)+1,1,6)*OFFSET($F$279,3*($D216-1)+2,6*(AM$209-1)+1,1,6)*OFFSET($F$279,3*($D216-1)+3,6*(AM$209-1)+1,1,6))&gt;AM$208,MAX(OFFSET($F$279,3*($D216-1)+1,6*(AM$209-1)+1,1,6)*OFFSET($F$279,3*($D216-1)+2,6*(AM$209-1)+1,1,6)*OFFSET($F$279,3*($D216-1)+3,6*(AM$209-1)+1,1,6)),0),"")</f>
        <v/>
      </c>
      <c r="AN216" s="224" t="str">
        <f t="array" aca="1" ref="AN216" ca="1">IFERROR(IF(MAX(OFFSET($F$279,3*($D216-1)+1,6*(AN$209-1)+1,1,6)*OFFSET($F$279,3*($D216-1)+2,6*(AN$209-1)+1,1,6)*OFFSET($F$279,3*($D216-1)+3,6*(AN$209-1)+1,1,6))&gt;AN$208,MAX(OFFSET($F$279,3*($D216-1)+1,6*(AN$209-1)+1,1,6)*OFFSET($F$279,3*($D216-1)+2,6*(AN$209-1)+1,1,6)*OFFSET($F$279,3*($D216-1)+3,6*(AN$209-1)+1,1,6)),0),"")</f>
        <v/>
      </c>
      <c r="AO216" s="224" t="str">
        <f t="array" aca="1" ref="AO216" ca="1">IFERROR(IF(MAX(OFFSET($F$279,3*($D216-1)+1,6*(AO$209-1)+1,1,6)*OFFSET($F$279,3*($D216-1)+2,6*(AO$209-1)+1,1,6)*OFFSET($F$279,3*($D216-1)+3,6*(AO$209-1)+1,1,6))&gt;AO$208,MAX(OFFSET($F$279,3*($D216-1)+1,6*(AO$209-1)+1,1,6)*OFFSET($F$279,3*($D216-1)+2,6*(AO$209-1)+1,1,6)*OFFSET($F$279,3*($D216-1)+3,6*(AO$209-1)+1,1,6)),0),"")</f>
        <v/>
      </c>
      <c r="AP216" s="224" t="str">
        <f t="array" aca="1" ref="AP216" ca="1">IFERROR(IF(MAX(OFFSET($F$279,3*($D216-1)+1,6*(AP$209-1)+1,1,6)*OFFSET($F$279,3*($D216-1)+2,6*(AP$209-1)+1,1,6)*OFFSET($F$279,3*($D216-1)+3,6*(AP$209-1)+1,1,6))&gt;AP$208,MAX(OFFSET($F$279,3*($D216-1)+1,6*(AP$209-1)+1,1,6)*OFFSET($F$279,3*($D216-1)+2,6*(AP$209-1)+1,1,6)*OFFSET($F$279,3*($D216-1)+3,6*(AP$209-1)+1,1,6)),0),"")</f>
        <v/>
      </c>
      <c r="AQ216" s="224" t="str">
        <f t="array" aca="1" ref="AQ216" ca="1">IFERROR(IF(MAX(OFFSET($F$279,3*($D216-1)+1,6*(AQ$209-1)+1,1,6)*OFFSET($F$279,3*($D216-1)+2,6*(AQ$209-1)+1,1,6)*OFFSET($F$279,3*($D216-1)+3,6*(AQ$209-1)+1,1,6))&gt;AQ$208,MAX(OFFSET($F$279,3*($D216-1)+1,6*(AQ$209-1)+1,1,6)*OFFSET($F$279,3*($D216-1)+2,6*(AQ$209-1)+1,1,6)*OFFSET($F$279,3*($D216-1)+3,6*(AQ$209-1)+1,1,6)),0),"")</f>
        <v/>
      </c>
      <c r="AR216" s="224" t="str">
        <f t="array" aca="1" ref="AR216" ca="1">IFERROR(IF(MAX(OFFSET($F$279,3*($D216-1)+1,6*(AR$209-1)+1,1,6)*OFFSET($F$279,3*($D216-1)+2,6*(AR$209-1)+1,1,6)*OFFSET($F$279,3*($D216-1)+3,6*(AR$209-1)+1,1,6))&gt;AR$208,MAX(OFFSET($F$279,3*($D216-1)+1,6*(AR$209-1)+1,1,6)*OFFSET($F$279,3*($D216-1)+2,6*(AR$209-1)+1,1,6)*OFFSET($F$279,3*($D216-1)+3,6*(AR$209-1)+1,1,6)),0),"")</f>
        <v/>
      </c>
      <c r="AS216" s="224" t="str">
        <f t="array" aca="1" ref="AS216" ca="1">IFERROR(IF(MAX(OFFSET($F$279,3*($D216-1)+1,6*(AS$209-1)+1,1,6)*OFFSET($F$279,3*($D216-1)+2,6*(AS$209-1)+1,1,6)*OFFSET($F$279,3*($D216-1)+3,6*(AS$209-1)+1,1,6))&gt;AS$208,MAX(OFFSET($F$279,3*($D216-1)+1,6*(AS$209-1)+1,1,6)*OFFSET($F$279,3*($D216-1)+2,6*(AS$209-1)+1,1,6)*OFFSET($F$279,3*($D216-1)+3,6*(AS$209-1)+1,1,6)),0),"")</f>
        <v/>
      </c>
    </row>
    <row r="217" spans="4:45">
      <c r="D217" s="74">
        <v>7</v>
      </c>
      <c r="E217" s="135" t="str">
        <f t="shared" si="19"/>
        <v>EU6434</v>
      </c>
      <c r="F217" s="224">
        <f t="array" aca="1" ref="F217" ca="1">IFERROR(IF(MAX(OFFSET($F$279,3*($D217-1)+1,6*(F$209-1)+1,1,6)*OFFSET($F$279,3*($D217-1)+2,6*(F$209-1)+1,1,6)*OFFSET($F$279,3*($D217-1)+3,6*(F$209-1)+1,1,6))&gt;F$208,MAX(OFFSET($F$279,3*($D217-1)+1,6*(F$209-1)+1,1,6)*OFFSET($F$279,3*($D217-1)+2,6*(F$209-1)+1,1,6)*OFFSET($F$279,3*($D217-1)+3,6*(F$209-1)+1,1,6)),0),"")</f>
        <v>40</v>
      </c>
      <c r="G217" s="224">
        <f t="array" aca="1" ref="G217" ca="1">IFERROR(IF(MAX(OFFSET($F$279,3*($D217-1)+1,6*(G$209-1)+1,1,6)*OFFSET($F$279,3*($D217-1)+2,6*(G$209-1)+1,1,6)*OFFSET($F$279,3*($D217-1)+3,6*(G$209-1)+1,1,6))&gt;G$208,MAX(OFFSET($F$279,3*($D217-1)+1,6*(G$209-1)+1,1,6)*OFFSET($F$279,3*($D217-1)+2,6*(G$209-1)+1,1,6)*OFFSET($F$279,3*($D217-1)+3,6*(G$209-1)+1,1,6)),0),"")</f>
        <v>8</v>
      </c>
      <c r="H217" s="224" t="str">
        <f t="array" aca="1" ref="H217" ca="1">IFERROR(IF(MAX(OFFSET($F$279,3*($D217-1)+1,6*(H$209-1)+1,1,6)*OFFSET($F$279,3*($D217-1)+2,6*(H$209-1)+1,1,6)*OFFSET($F$279,3*($D217-1)+3,6*(H$209-1)+1,1,6))&gt;H$208,MAX(OFFSET($F$279,3*($D217-1)+1,6*(H$209-1)+1,1,6)*OFFSET($F$279,3*($D217-1)+2,6*(H$209-1)+1,1,6)*OFFSET($F$279,3*($D217-1)+3,6*(H$209-1)+1,1,6)),0),"")</f>
        <v/>
      </c>
      <c r="I217" s="224" t="str">
        <f t="array" aca="1" ref="I217" ca="1">IFERROR(IF(MAX(OFFSET($F$279,3*($D217-1)+1,6*(I$209-1)+1,1,6)*OFFSET($F$279,3*($D217-1)+2,6*(I$209-1)+1,1,6)*OFFSET($F$279,3*($D217-1)+3,6*(I$209-1)+1,1,6))&gt;I$208,MAX(OFFSET($F$279,3*($D217-1)+1,6*(I$209-1)+1,1,6)*OFFSET($F$279,3*($D217-1)+2,6*(I$209-1)+1,1,6)*OFFSET($F$279,3*($D217-1)+3,6*(I$209-1)+1,1,6)),0),"")</f>
        <v/>
      </c>
      <c r="J217" s="224" t="str">
        <f t="array" aca="1" ref="J217" ca="1">IFERROR(IF(MAX(OFFSET($F$279,3*($D217-1)+1,6*(J$209-1)+1,1,6)*OFFSET($F$279,3*($D217-1)+2,6*(J$209-1)+1,1,6)*OFFSET($F$279,3*($D217-1)+3,6*(J$209-1)+1,1,6))&gt;J$208,MAX(OFFSET($F$279,3*($D217-1)+1,6*(J$209-1)+1,1,6)*OFFSET($F$279,3*($D217-1)+2,6*(J$209-1)+1,1,6)*OFFSET($F$279,3*($D217-1)+3,6*(J$209-1)+1,1,6)),0),"")</f>
        <v/>
      </c>
      <c r="K217" s="224" t="str">
        <f t="array" aca="1" ref="K217" ca="1">IFERROR(IF(MAX(OFFSET($F$279,3*($D217-1)+1,6*(K$209-1)+1,1,6)*OFFSET($F$279,3*($D217-1)+2,6*(K$209-1)+1,1,6)*OFFSET($F$279,3*($D217-1)+3,6*(K$209-1)+1,1,6))&gt;K$208,MAX(OFFSET($F$279,3*($D217-1)+1,6*(K$209-1)+1,1,6)*OFFSET($F$279,3*($D217-1)+2,6*(K$209-1)+1,1,6)*OFFSET($F$279,3*($D217-1)+3,6*(K$209-1)+1,1,6)),0),"")</f>
        <v/>
      </c>
      <c r="L217" s="224" t="str">
        <f t="array" aca="1" ref="L217" ca="1">IFERROR(IF(MAX(OFFSET($F$279,3*($D217-1)+1,6*(L$209-1)+1,1,6)*OFFSET($F$279,3*($D217-1)+2,6*(L$209-1)+1,1,6)*OFFSET($F$279,3*($D217-1)+3,6*(L$209-1)+1,1,6))&gt;L$208,MAX(OFFSET($F$279,3*($D217-1)+1,6*(L$209-1)+1,1,6)*OFFSET($F$279,3*($D217-1)+2,6*(L$209-1)+1,1,6)*OFFSET($F$279,3*($D217-1)+3,6*(L$209-1)+1,1,6)),0),"")</f>
        <v/>
      </c>
      <c r="M217" s="224" t="str">
        <f t="array" aca="1" ref="M217" ca="1">IFERROR(IF(MAX(OFFSET($F$279,3*($D217-1)+1,6*(M$209-1)+1,1,6)*OFFSET($F$279,3*($D217-1)+2,6*(M$209-1)+1,1,6)*OFFSET($F$279,3*($D217-1)+3,6*(M$209-1)+1,1,6))&gt;M$208,MAX(OFFSET($F$279,3*($D217-1)+1,6*(M$209-1)+1,1,6)*OFFSET($F$279,3*($D217-1)+2,6*(M$209-1)+1,1,6)*OFFSET($F$279,3*($D217-1)+3,6*(M$209-1)+1,1,6)),0),"")</f>
        <v/>
      </c>
      <c r="N217" s="224" t="str">
        <f t="array" aca="1" ref="N217" ca="1">IFERROR(IF(MAX(OFFSET($F$279,3*($D217-1)+1,6*(N$209-1)+1,1,6)*OFFSET($F$279,3*($D217-1)+2,6*(N$209-1)+1,1,6)*OFFSET($F$279,3*($D217-1)+3,6*(N$209-1)+1,1,6))&gt;N$208,MAX(OFFSET($F$279,3*($D217-1)+1,6*(N$209-1)+1,1,6)*OFFSET($F$279,3*($D217-1)+2,6*(N$209-1)+1,1,6)*OFFSET($F$279,3*($D217-1)+3,6*(N$209-1)+1,1,6)),0),"")</f>
        <v/>
      </c>
      <c r="O217" s="224" t="str">
        <f t="array" aca="1" ref="O217" ca="1">IFERROR(IF(MAX(OFFSET($F$279,3*($D217-1)+1,6*(O$209-1)+1,1,6)*OFFSET($F$279,3*($D217-1)+2,6*(O$209-1)+1,1,6)*OFFSET($F$279,3*($D217-1)+3,6*(O$209-1)+1,1,6))&gt;O$208,MAX(OFFSET($F$279,3*($D217-1)+1,6*(O$209-1)+1,1,6)*OFFSET($F$279,3*($D217-1)+2,6*(O$209-1)+1,1,6)*OFFSET($F$279,3*($D217-1)+3,6*(O$209-1)+1,1,6)),0),"")</f>
        <v/>
      </c>
      <c r="P217" s="224" t="str">
        <f t="array" aca="1" ref="P217" ca="1">IFERROR(IF(MAX(OFFSET($F$279,3*($D217-1)+1,6*(P$209-1)+1,1,6)*OFFSET($F$279,3*($D217-1)+2,6*(P$209-1)+1,1,6)*OFFSET($F$279,3*($D217-1)+3,6*(P$209-1)+1,1,6))&gt;P$208,MAX(OFFSET($F$279,3*($D217-1)+1,6*(P$209-1)+1,1,6)*OFFSET($F$279,3*($D217-1)+2,6*(P$209-1)+1,1,6)*OFFSET($F$279,3*($D217-1)+3,6*(P$209-1)+1,1,6)),0),"")</f>
        <v/>
      </c>
      <c r="Q217" s="224" t="str">
        <f t="array" aca="1" ref="Q217" ca="1">IFERROR(IF(MAX(OFFSET($F$279,3*($D217-1)+1,6*(Q$209-1)+1,1,6)*OFFSET($F$279,3*($D217-1)+2,6*(Q$209-1)+1,1,6)*OFFSET($F$279,3*($D217-1)+3,6*(Q$209-1)+1,1,6))&gt;Q$208,MAX(OFFSET($F$279,3*($D217-1)+1,6*(Q$209-1)+1,1,6)*OFFSET($F$279,3*($D217-1)+2,6*(Q$209-1)+1,1,6)*OFFSET($F$279,3*($D217-1)+3,6*(Q$209-1)+1,1,6)),0),"")</f>
        <v/>
      </c>
      <c r="R217" s="224" t="str">
        <f t="array" aca="1" ref="R217" ca="1">IFERROR(IF(MAX(OFFSET($F$279,3*($D217-1)+1,6*(R$209-1)+1,1,6)*OFFSET($F$279,3*($D217-1)+2,6*(R$209-1)+1,1,6)*OFFSET($F$279,3*($D217-1)+3,6*(R$209-1)+1,1,6))&gt;R$208,MAX(OFFSET($F$279,3*($D217-1)+1,6*(R$209-1)+1,1,6)*OFFSET($F$279,3*($D217-1)+2,6*(R$209-1)+1,1,6)*OFFSET($F$279,3*($D217-1)+3,6*(R$209-1)+1,1,6)),0),"")</f>
        <v/>
      </c>
      <c r="S217" s="224" t="str">
        <f t="array" aca="1" ref="S217" ca="1">IFERROR(IF(MAX(OFFSET($F$279,3*($D217-1)+1,6*(S$209-1)+1,1,6)*OFFSET($F$279,3*($D217-1)+2,6*(S$209-1)+1,1,6)*OFFSET($F$279,3*($D217-1)+3,6*(S$209-1)+1,1,6))&gt;S$208,MAX(OFFSET($F$279,3*($D217-1)+1,6*(S$209-1)+1,1,6)*OFFSET($F$279,3*($D217-1)+2,6*(S$209-1)+1,1,6)*OFFSET($F$279,3*($D217-1)+3,6*(S$209-1)+1,1,6)),0),"")</f>
        <v/>
      </c>
      <c r="T217" s="224" t="str">
        <f t="array" aca="1" ref="T217" ca="1">IFERROR(IF(MAX(OFFSET($F$279,3*($D217-1)+1,6*(T$209-1)+1,1,6)*OFFSET($F$279,3*($D217-1)+2,6*(T$209-1)+1,1,6)*OFFSET($F$279,3*($D217-1)+3,6*(T$209-1)+1,1,6))&gt;T$208,MAX(OFFSET($F$279,3*($D217-1)+1,6*(T$209-1)+1,1,6)*OFFSET($F$279,3*($D217-1)+2,6*(T$209-1)+1,1,6)*OFFSET($F$279,3*($D217-1)+3,6*(T$209-1)+1,1,6)),0),"")</f>
        <v/>
      </c>
      <c r="U217" s="224" t="str">
        <f t="array" aca="1" ref="U217" ca="1">IFERROR(IF(MAX(OFFSET($F$279,3*($D217-1)+1,6*(U$209-1)+1,1,6)*OFFSET($F$279,3*($D217-1)+2,6*(U$209-1)+1,1,6)*OFFSET($F$279,3*($D217-1)+3,6*(U$209-1)+1,1,6))&gt;U$208,MAX(OFFSET($F$279,3*($D217-1)+1,6*(U$209-1)+1,1,6)*OFFSET($F$279,3*($D217-1)+2,6*(U$209-1)+1,1,6)*OFFSET($F$279,3*($D217-1)+3,6*(U$209-1)+1,1,6)),0),"")</f>
        <v/>
      </c>
      <c r="V217" s="224" t="str">
        <f t="array" aca="1" ref="V217" ca="1">IFERROR(IF(MAX(OFFSET($F$279,3*($D217-1)+1,6*(V$209-1)+1,1,6)*OFFSET($F$279,3*($D217-1)+2,6*(V$209-1)+1,1,6)*OFFSET($F$279,3*($D217-1)+3,6*(V$209-1)+1,1,6))&gt;V$208,MAX(OFFSET($F$279,3*($D217-1)+1,6*(V$209-1)+1,1,6)*OFFSET($F$279,3*($D217-1)+2,6*(V$209-1)+1,1,6)*OFFSET($F$279,3*($D217-1)+3,6*(V$209-1)+1,1,6)),0),"")</f>
        <v/>
      </c>
      <c r="W217" s="224" t="str">
        <f t="array" aca="1" ref="W217" ca="1">IFERROR(IF(MAX(OFFSET($F$279,3*($D217-1)+1,6*(W$209-1)+1,1,6)*OFFSET($F$279,3*($D217-1)+2,6*(W$209-1)+1,1,6)*OFFSET($F$279,3*($D217-1)+3,6*(W$209-1)+1,1,6))&gt;W$208,MAX(OFFSET($F$279,3*($D217-1)+1,6*(W$209-1)+1,1,6)*OFFSET($F$279,3*($D217-1)+2,6*(W$209-1)+1,1,6)*OFFSET($F$279,3*($D217-1)+3,6*(W$209-1)+1,1,6)),0),"")</f>
        <v/>
      </c>
      <c r="X217" s="224" t="str">
        <f t="array" aca="1" ref="X217" ca="1">IFERROR(IF(MAX(OFFSET($F$279,3*($D217-1)+1,6*(X$209-1)+1,1,6)*OFFSET($F$279,3*($D217-1)+2,6*(X$209-1)+1,1,6)*OFFSET($F$279,3*($D217-1)+3,6*(X$209-1)+1,1,6))&gt;X$208,MAX(OFFSET($F$279,3*($D217-1)+1,6*(X$209-1)+1,1,6)*OFFSET($F$279,3*($D217-1)+2,6*(X$209-1)+1,1,6)*OFFSET($F$279,3*($D217-1)+3,6*(X$209-1)+1,1,6)),0),"")</f>
        <v/>
      </c>
      <c r="Y217" s="224" t="str">
        <f t="array" aca="1" ref="Y217" ca="1">IFERROR(IF(MAX(OFFSET($F$279,3*($D217-1)+1,6*(Y$209-1)+1,1,6)*OFFSET($F$279,3*($D217-1)+2,6*(Y$209-1)+1,1,6)*OFFSET($F$279,3*($D217-1)+3,6*(Y$209-1)+1,1,6))&gt;Y$208,MAX(OFFSET($F$279,3*($D217-1)+1,6*(Y$209-1)+1,1,6)*OFFSET($F$279,3*($D217-1)+2,6*(Y$209-1)+1,1,6)*OFFSET($F$279,3*($D217-1)+3,6*(Y$209-1)+1,1,6)),0),"")</f>
        <v/>
      </c>
      <c r="Z217" s="224" t="str">
        <f t="array" aca="1" ref="Z217" ca="1">IFERROR(IF(MAX(OFFSET($F$279,3*($D217-1)+1,6*(Z$209-1)+1,1,6)*OFFSET($F$279,3*($D217-1)+2,6*(Z$209-1)+1,1,6)*OFFSET($F$279,3*($D217-1)+3,6*(Z$209-1)+1,1,6))&gt;Z$208,MAX(OFFSET($F$279,3*($D217-1)+1,6*(Z$209-1)+1,1,6)*OFFSET($F$279,3*($D217-1)+2,6*(Z$209-1)+1,1,6)*OFFSET($F$279,3*($D217-1)+3,6*(Z$209-1)+1,1,6)),0),"")</f>
        <v/>
      </c>
      <c r="AA217" s="224" t="str">
        <f t="array" aca="1" ref="AA217" ca="1">IFERROR(IF(MAX(OFFSET($F$279,3*($D217-1)+1,6*(AA$209-1)+1,1,6)*OFFSET($F$279,3*($D217-1)+2,6*(AA$209-1)+1,1,6)*OFFSET($F$279,3*($D217-1)+3,6*(AA$209-1)+1,1,6))&gt;AA$208,MAX(OFFSET($F$279,3*($D217-1)+1,6*(AA$209-1)+1,1,6)*OFFSET($F$279,3*($D217-1)+2,6*(AA$209-1)+1,1,6)*OFFSET($F$279,3*($D217-1)+3,6*(AA$209-1)+1,1,6)),0),"")</f>
        <v/>
      </c>
      <c r="AB217" s="224" t="str">
        <f t="array" aca="1" ref="AB217" ca="1">IFERROR(IF(MAX(OFFSET($F$279,3*($D217-1)+1,6*(AB$209-1)+1,1,6)*OFFSET($F$279,3*($D217-1)+2,6*(AB$209-1)+1,1,6)*OFFSET($F$279,3*($D217-1)+3,6*(AB$209-1)+1,1,6))&gt;AB$208,MAX(OFFSET($F$279,3*($D217-1)+1,6*(AB$209-1)+1,1,6)*OFFSET($F$279,3*($D217-1)+2,6*(AB$209-1)+1,1,6)*OFFSET($F$279,3*($D217-1)+3,6*(AB$209-1)+1,1,6)),0),"")</f>
        <v/>
      </c>
      <c r="AC217" s="224" t="str">
        <f t="array" aca="1" ref="AC217" ca="1">IFERROR(IF(MAX(OFFSET($F$279,3*($D217-1)+1,6*(AC$209-1)+1,1,6)*OFFSET($F$279,3*($D217-1)+2,6*(AC$209-1)+1,1,6)*OFFSET($F$279,3*($D217-1)+3,6*(AC$209-1)+1,1,6))&gt;AC$208,MAX(OFFSET($F$279,3*($D217-1)+1,6*(AC$209-1)+1,1,6)*OFFSET($F$279,3*($D217-1)+2,6*(AC$209-1)+1,1,6)*OFFSET($F$279,3*($D217-1)+3,6*(AC$209-1)+1,1,6)),0),"")</f>
        <v/>
      </c>
      <c r="AD217" s="224" t="str">
        <f t="array" aca="1" ref="AD217" ca="1">IFERROR(IF(MAX(OFFSET($F$279,3*($D217-1)+1,6*(AD$209-1)+1,1,6)*OFFSET($F$279,3*($D217-1)+2,6*(AD$209-1)+1,1,6)*OFFSET($F$279,3*($D217-1)+3,6*(AD$209-1)+1,1,6))&gt;AD$208,MAX(OFFSET($F$279,3*($D217-1)+1,6*(AD$209-1)+1,1,6)*OFFSET($F$279,3*($D217-1)+2,6*(AD$209-1)+1,1,6)*OFFSET($F$279,3*($D217-1)+3,6*(AD$209-1)+1,1,6)),0),"")</f>
        <v/>
      </c>
      <c r="AE217" s="224" t="str">
        <f t="array" aca="1" ref="AE217" ca="1">IFERROR(IF(MAX(OFFSET($F$279,3*($D217-1)+1,6*(AE$209-1)+1,1,6)*OFFSET($F$279,3*($D217-1)+2,6*(AE$209-1)+1,1,6)*OFFSET($F$279,3*($D217-1)+3,6*(AE$209-1)+1,1,6))&gt;AE$208,MAX(OFFSET($F$279,3*($D217-1)+1,6*(AE$209-1)+1,1,6)*OFFSET($F$279,3*($D217-1)+2,6*(AE$209-1)+1,1,6)*OFFSET($F$279,3*($D217-1)+3,6*(AE$209-1)+1,1,6)),0),"")</f>
        <v/>
      </c>
      <c r="AF217" s="224" t="str">
        <f t="array" aca="1" ref="AF217" ca="1">IFERROR(IF(MAX(OFFSET($F$279,3*($D217-1)+1,6*(AF$209-1)+1,1,6)*OFFSET($F$279,3*($D217-1)+2,6*(AF$209-1)+1,1,6)*OFFSET($F$279,3*($D217-1)+3,6*(AF$209-1)+1,1,6))&gt;AF$208,MAX(OFFSET($F$279,3*($D217-1)+1,6*(AF$209-1)+1,1,6)*OFFSET($F$279,3*($D217-1)+2,6*(AF$209-1)+1,1,6)*OFFSET($F$279,3*($D217-1)+3,6*(AF$209-1)+1,1,6)),0),"")</f>
        <v/>
      </c>
      <c r="AG217" s="224" t="str">
        <f t="array" aca="1" ref="AG217" ca="1">IFERROR(IF(MAX(OFFSET($F$279,3*($D217-1)+1,6*(AG$209-1)+1,1,6)*OFFSET($F$279,3*($D217-1)+2,6*(AG$209-1)+1,1,6)*OFFSET($F$279,3*($D217-1)+3,6*(AG$209-1)+1,1,6))&gt;AG$208,MAX(OFFSET($F$279,3*($D217-1)+1,6*(AG$209-1)+1,1,6)*OFFSET($F$279,3*($D217-1)+2,6*(AG$209-1)+1,1,6)*OFFSET($F$279,3*($D217-1)+3,6*(AG$209-1)+1,1,6)),0),"")</f>
        <v/>
      </c>
      <c r="AH217" s="224" t="str">
        <f t="array" aca="1" ref="AH217" ca="1">IFERROR(IF(MAX(OFFSET($F$279,3*($D217-1)+1,6*(AH$209-1)+1,1,6)*OFFSET($F$279,3*($D217-1)+2,6*(AH$209-1)+1,1,6)*OFFSET($F$279,3*($D217-1)+3,6*(AH$209-1)+1,1,6))&gt;AH$208,MAX(OFFSET($F$279,3*($D217-1)+1,6*(AH$209-1)+1,1,6)*OFFSET($F$279,3*($D217-1)+2,6*(AH$209-1)+1,1,6)*OFFSET($F$279,3*($D217-1)+3,6*(AH$209-1)+1,1,6)),0),"")</f>
        <v/>
      </c>
      <c r="AI217" s="224" t="str">
        <f t="array" aca="1" ref="AI217" ca="1">IFERROR(IF(MAX(OFFSET($F$279,3*($D217-1)+1,6*(AI$209-1)+1,1,6)*OFFSET($F$279,3*($D217-1)+2,6*(AI$209-1)+1,1,6)*OFFSET($F$279,3*($D217-1)+3,6*(AI$209-1)+1,1,6))&gt;AI$208,MAX(OFFSET($F$279,3*($D217-1)+1,6*(AI$209-1)+1,1,6)*OFFSET($F$279,3*($D217-1)+2,6*(AI$209-1)+1,1,6)*OFFSET($F$279,3*($D217-1)+3,6*(AI$209-1)+1,1,6)),0),"")</f>
        <v/>
      </c>
      <c r="AJ217" s="224" t="str">
        <f t="array" aca="1" ref="AJ217" ca="1">IFERROR(IF(MAX(OFFSET($F$279,3*($D217-1)+1,6*(AJ$209-1)+1,1,6)*OFFSET($F$279,3*($D217-1)+2,6*(AJ$209-1)+1,1,6)*OFFSET($F$279,3*($D217-1)+3,6*(AJ$209-1)+1,1,6))&gt;AJ$208,MAX(OFFSET($F$279,3*($D217-1)+1,6*(AJ$209-1)+1,1,6)*OFFSET($F$279,3*($D217-1)+2,6*(AJ$209-1)+1,1,6)*OFFSET($F$279,3*($D217-1)+3,6*(AJ$209-1)+1,1,6)),0),"")</f>
        <v/>
      </c>
      <c r="AK217" s="224" t="str">
        <f t="array" aca="1" ref="AK217" ca="1">IFERROR(IF(MAX(OFFSET($F$279,3*($D217-1)+1,6*(AK$209-1)+1,1,6)*OFFSET($F$279,3*($D217-1)+2,6*(AK$209-1)+1,1,6)*OFFSET($F$279,3*($D217-1)+3,6*(AK$209-1)+1,1,6))&gt;AK$208,MAX(OFFSET($F$279,3*($D217-1)+1,6*(AK$209-1)+1,1,6)*OFFSET($F$279,3*($D217-1)+2,6*(AK$209-1)+1,1,6)*OFFSET($F$279,3*($D217-1)+3,6*(AK$209-1)+1,1,6)),0),"")</f>
        <v/>
      </c>
      <c r="AL217" s="224" t="str">
        <f t="array" aca="1" ref="AL217" ca="1">IFERROR(IF(MAX(OFFSET($F$279,3*($D217-1)+1,6*(AL$209-1)+1,1,6)*OFFSET($F$279,3*($D217-1)+2,6*(AL$209-1)+1,1,6)*OFFSET($F$279,3*($D217-1)+3,6*(AL$209-1)+1,1,6))&gt;AL$208,MAX(OFFSET($F$279,3*($D217-1)+1,6*(AL$209-1)+1,1,6)*OFFSET($F$279,3*($D217-1)+2,6*(AL$209-1)+1,1,6)*OFFSET($F$279,3*($D217-1)+3,6*(AL$209-1)+1,1,6)),0),"")</f>
        <v/>
      </c>
      <c r="AM217" s="224" t="str">
        <f t="array" aca="1" ref="AM217" ca="1">IFERROR(IF(MAX(OFFSET($F$279,3*($D217-1)+1,6*(AM$209-1)+1,1,6)*OFFSET($F$279,3*($D217-1)+2,6*(AM$209-1)+1,1,6)*OFFSET($F$279,3*($D217-1)+3,6*(AM$209-1)+1,1,6))&gt;AM$208,MAX(OFFSET($F$279,3*($D217-1)+1,6*(AM$209-1)+1,1,6)*OFFSET($F$279,3*($D217-1)+2,6*(AM$209-1)+1,1,6)*OFFSET($F$279,3*($D217-1)+3,6*(AM$209-1)+1,1,6)),0),"")</f>
        <v/>
      </c>
      <c r="AN217" s="224" t="str">
        <f t="array" aca="1" ref="AN217" ca="1">IFERROR(IF(MAX(OFFSET($F$279,3*($D217-1)+1,6*(AN$209-1)+1,1,6)*OFFSET($F$279,3*($D217-1)+2,6*(AN$209-1)+1,1,6)*OFFSET($F$279,3*($D217-1)+3,6*(AN$209-1)+1,1,6))&gt;AN$208,MAX(OFFSET($F$279,3*($D217-1)+1,6*(AN$209-1)+1,1,6)*OFFSET($F$279,3*($D217-1)+2,6*(AN$209-1)+1,1,6)*OFFSET($F$279,3*($D217-1)+3,6*(AN$209-1)+1,1,6)),0),"")</f>
        <v/>
      </c>
      <c r="AO217" s="224" t="str">
        <f t="array" aca="1" ref="AO217" ca="1">IFERROR(IF(MAX(OFFSET($F$279,3*($D217-1)+1,6*(AO$209-1)+1,1,6)*OFFSET($F$279,3*($D217-1)+2,6*(AO$209-1)+1,1,6)*OFFSET($F$279,3*($D217-1)+3,6*(AO$209-1)+1,1,6))&gt;AO$208,MAX(OFFSET($F$279,3*($D217-1)+1,6*(AO$209-1)+1,1,6)*OFFSET($F$279,3*($D217-1)+2,6*(AO$209-1)+1,1,6)*OFFSET($F$279,3*($D217-1)+3,6*(AO$209-1)+1,1,6)),0),"")</f>
        <v/>
      </c>
      <c r="AP217" s="224" t="str">
        <f t="array" aca="1" ref="AP217" ca="1">IFERROR(IF(MAX(OFFSET($F$279,3*($D217-1)+1,6*(AP$209-1)+1,1,6)*OFFSET($F$279,3*($D217-1)+2,6*(AP$209-1)+1,1,6)*OFFSET($F$279,3*($D217-1)+3,6*(AP$209-1)+1,1,6))&gt;AP$208,MAX(OFFSET($F$279,3*($D217-1)+1,6*(AP$209-1)+1,1,6)*OFFSET($F$279,3*($D217-1)+2,6*(AP$209-1)+1,1,6)*OFFSET($F$279,3*($D217-1)+3,6*(AP$209-1)+1,1,6)),0),"")</f>
        <v/>
      </c>
      <c r="AQ217" s="224" t="str">
        <f t="array" aca="1" ref="AQ217" ca="1">IFERROR(IF(MAX(OFFSET($F$279,3*($D217-1)+1,6*(AQ$209-1)+1,1,6)*OFFSET($F$279,3*($D217-1)+2,6*(AQ$209-1)+1,1,6)*OFFSET($F$279,3*($D217-1)+3,6*(AQ$209-1)+1,1,6))&gt;AQ$208,MAX(OFFSET($F$279,3*($D217-1)+1,6*(AQ$209-1)+1,1,6)*OFFSET($F$279,3*($D217-1)+2,6*(AQ$209-1)+1,1,6)*OFFSET($F$279,3*($D217-1)+3,6*(AQ$209-1)+1,1,6)),0),"")</f>
        <v/>
      </c>
      <c r="AR217" s="224" t="str">
        <f t="array" aca="1" ref="AR217" ca="1">IFERROR(IF(MAX(OFFSET($F$279,3*($D217-1)+1,6*(AR$209-1)+1,1,6)*OFFSET($F$279,3*($D217-1)+2,6*(AR$209-1)+1,1,6)*OFFSET($F$279,3*($D217-1)+3,6*(AR$209-1)+1,1,6))&gt;AR$208,MAX(OFFSET($F$279,3*($D217-1)+1,6*(AR$209-1)+1,1,6)*OFFSET($F$279,3*($D217-1)+2,6*(AR$209-1)+1,1,6)*OFFSET($F$279,3*($D217-1)+3,6*(AR$209-1)+1,1,6)),0),"")</f>
        <v/>
      </c>
      <c r="AS217" s="224" t="str">
        <f t="array" aca="1" ref="AS217" ca="1">IFERROR(IF(MAX(OFFSET($F$279,3*($D217-1)+1,6*(AS$209-1)+1,1,6)*OFFSET($F$279,3*($D217-1)+2,6*(AS$209-1)+1,1,6)*OFFSET($F$279,3*($D217-1)+3,6*(AS$209-1)+1,1,6))&gt;AS$208,MAX(OFFSET($F$279,3*($D217-1)+1,6*(AS$209-1)+1,1,6)*OFFSET($F$279,3*($D217-1)+2,6*(AS$209-1)+1,1,6)*OFFSET($F$279,3*($D217-1)+3,6*(AS$209-1)+1,1,6)),0),"")</f>
        <v/>
      </c>
    </row>
    <row r="218" spans="4:45">
      <c r="D218" s="74">
        <v>8</v>
      </c>
      <c r="E218" s="135" t="str">
        <f t="shared" si="19"/>
        <v>D</v>
      </c>
      <c r="F218" s="224">
        <f t="array" aca="1" ref="F218" ca="1">IFERROR(IF(MAX(OFFSET($F$279,3*($D218-1)+1,6*(F$209-1)+1,1,6)*OFFSET($F$279,3*($D218-1)+2,6*(F$209-1)+1,1,6)*OFFSET($F$279,3*($D218-1)+3,6*(F$209-1)+1,1,6))&gt;F$208,MAX(OFFSET($F$279,3*($D218-1)+1,6*(F$209-1)+1,1,6)*OFFSET($F$279,3*($D218-1)+2,6*(F$209-1)+1,1,6)*OFFSET($F$279,3*($D218-1)+3,6*(F$209-1)+1,1,6)),0),"")</f>
        <v>32</v>
      </c>
      <c r="G218" s="224">
        <f t="array" aca="1" ref="G218" ca="1">IFERROR(IF(MAX(OFFSET($F$279,3*($D218-1)+1,6*(G$209-1)+1,1,6)*OFFSET($F$279,3*($D218-1)+2,6*(G$209-1)+1,1,6)*OFFSET($F$279,3*($D218-1)+3,6*(G$209-1)+1,1,6))&gt;G$208,MAX(OFFSET($F$279,3*($D218-1)+1,6*(G$209-1)+1,1,6)*OFFSET($F$279,3*($D218-1)+2,6*(G$209-1)+1,1,6)*OFFSET($F$279,3*($D218-1)+3,6*(G$209-1)+1,1,6)),0),"")</f>
        <v>8</v>
      </c>
      <c r="H218" s="224" t="str">
        <f t="array" aca="1" ref="H218" ca="1">IFERROR(IF(MAX(OFFSET($F$279,3*($D218-1)+1,6*(H$209-1)+1,1,6)*OFFSET($F$279,3*($D218-1)+2,6*(H$209-1)+1,1,6)*OFFSET($F$279,3*($D218-1)+3,6*(H$209-1)+1,1,6))&gt;H$208,MAX(OFFSET($F$279,3*($D218-1)+1,6*(H$209-1)+1,1,6)*OFFSET($F$279,3*($D218-1)+2,6*(H$209-1)+1,1,6)*OFFSET($F$279,3*($D218-1)+3,6*(H$209-1)+1,1,6)),0),"")</f>
        <v/>
      </c>
      <c r="I218" s="224" t="str">
        <f t="array" aca="1" ref="I218" ca="1">IFERROR(IF(MAX(OFFSET($F$279,3*($D218-1)+1,6*(I$209-1)+1,1,6)*OFFSET($F$279,3*($D218-1)+2,6*(I$209-1)+1,1,6)*OFFSET($F$279,3*($D218-1)+3,6*(I$209-1)+1,1,6))&gt;I$208,MAX(OFFSET($F$279,3*($D218-1)+1,6*(I$209-1)+1,1,6)*OFFSET($F$279,3*($D218-1)+2,6*(I$209-1)+1,1,6)*OFFSET($F$279,3*($D218-1)+3,6*(I$209-1)+1,1,6)),0),"")</f>
        <v/>
      </c>
      <c r="J218" s="224" t="str">
        <f t="array" aca="1" ref="J218" ca="1">IFERROR(IF(MAX(OFFSET($F$279,3*($D218-1)+1,6*(J$209-1)+1,1,6)*OFFSET($F$279,3*($D218-1)+2,6*(J$209-1)+1,1,6)*OFFSET($F$279,3*($D218-1)+3,6*(J$209-1)+1,1,6))&gt;J$208,MAX(OFFSET($F$279,3*($D218-1)+1,6*(J$209-1)+1,1,6)*OFFSET($F$279,3*($D218-1)+2,6*(J$209-1)+1,1,6)*OFFSET($F$279,3*($D218-1)+3,6*(J$209-1)+1,1,6)),0),"")</f>
        <v/>
      </c>
      <c r="K218" s="224" t="str">
        <f t="array" aca="1" ref="K218" ca="1">IFERROR(IF(MAX(OFFSET($F$279,3*($D218-1)+1,6*(K$209-1)+1,1,6)*OFFSET($F$279,3*($D218-1)+2,6*(K$209-1)+1,1,6)*OFFSET($F$279,3*($D218-1)+3,6*(K$209-1)+1,1,6))&gt;K$208,MAX(OFFSET($F$279,3*($D218-1)+1,6*(K$209-1)+1,1,6)*OFFSET($F$279,3*($D218-1)+2,6*(K$209-1)+1,1,6)*OFFSET($F$279,3*($D218-1)+3,6*(K$209-1)+1,1,6)),0),"")</f>
        <v/>
      </c>
      <c r="L218" s="224" t="str">
        <f t="array" aca="1" ref="L218" ca="1">IFERROR(IF(MAX(OFFSET($F$279,3*($D218-1)+1,6*(L$209-1)+1,1,6)*OFFSET($F$279,3*($D218-1)+2,6*(L$209-1)+1,1,6)*OFFSET($F$279,3*($D218-1)+3,6*(L$209-1)+1,1,6))&gt;L$208,MAX(OFFSET($F$279,3*($D218-1)+1,6*(L$209-1)+1,1,6)*OFFSET($F$279,3*($D218-1)+2,6*(L$209-1)+1,1,6)*OFFSET($F$279,3*($D218-1)+3,6*(L$209-1)+1,1,6)),0),"")</f>
        <v/>
      </c>
      <c r="M218" s="224" t="str">
        <f t="array" aca="1" ref="M218" ca="1">IFERROR(IF(MAX(OFFSET($F$279,3*($D218-1)+1,6*(M$209-1)+1,1,6)*OFFSET($F$279,3*($D218-1)+2,6*(M$209-1)+1,1,6)*OFFSET($F$279,3*($D218-1)+3,6*(M$209-1)+1,1,6))&gt;M$208,MAX(OFFSET($F$279,3*($D218-1)+1,6*(M$209-1)+1,1,6)*OFFSET($F$279,3*($D218-1)+2,6*(M$209-1)+1,1,6)*OFFSET($F$279,3*($D218-1)+3,6*(M$209-1)+1,1,6)),0),"")</f>
        <v/>
      </c>
      <c r="N218" s="224" t="str">
        <f t="array" aca="1" ref="N218" ca="1">IFERROR(IF(MAX(OFFSET($F$279,3*($D218-1)+1,6*(N$209-1)+1,1,6)*OFFSET($F$279,3*($D218-1)+2,6*(N$209-1)+1,1,6)*OFFSET($F$279,3*($D218-1)+3,6*(N$209-1)+1,1,6))&gt;N$208,MAX(OFFSET($F$279,3*($D218-1)+1,6*(N$209-1)+1,1,6)*OFFSET($F$279,3*($D218-1)+2,6*(N$209-1)+1,1,6)*OFFSET($F$279,3*($D218-1)+3,6*(N$209-1)+1,1,6)),0),"")</f>
        <v/>
      </c>
      <c r="O218" s="224" t="str">
        <f t="array" aca="1" ref="O218" ca="1">IFERROR(IF(MAX(OFFSET($F$279,3*($D218-1)+1,6*(O$209-1)+1,1,6)*OFFSET($F$279,3*($D218-1)+2,6*(O$209-1)+1,1,6)*OFFSET($F$279,3*($D218-1)+3,6*(O$209-1)+1,1,6))&gt;O$208,MAX(OFFSET($F$279,3*($D218-1)+1,6*(O$209-1)+1,1,6)*OFFSET($F$279,3*($D218-1)+2,6*(O$209-1)+1,1,6)*OFFSET($F$279,3*($D218-1)+3,6*(O$209-1)+1,1,6)),0),"")</f>
        <v/>
      </c>
      <c r="P218" s="224" t="str">
        <f t="array" aca="1" ref="P218" ca="1">IFERROR(IF(MAX(OFFSET($F$279,3*($D218-1)+1,6*(P$209-1)+1,1,6)*OFFSET($F$279,3*($D218-1)+2,6*(P$209-1)+1,1,6)*OFFSET($F$279,3*($D218-1)+3,6*(P$209-1)+1,1,6))&gt;P$208,MAX(OFFSET($F$279,3*($D218-1)+1,6*(P$209-1)+1,1,6)*OFFSET($F$279,3*($D218-1)+2,6*(P$209-1)+1,1,6)*OFFSET($F$279,3*($D218-1)+3,6*(P$209-1)+1,1,6)),0),"")</f>
        <v/>
      </c>
      <c r="Q218" s="224" t="str">
        <f t="array" aca="1" ref="Q218" ca="1">IFERROR(IF(MAX(OFFSET($F$279,3*($D218-1)+1,6*(Q$209-1)+1,1,6)*OFFSET($F$279,3*($D218-1)+2,6*(Q$209-1)+1,1,6)*OFFSET($F$279,3*($D218-1)+3,6*(Q$209-1)+1,1,6))&gt;Q$208,MAX(OFFSET($F$279,3*($D218-1)+1,6*(Q$209-1)+1,1,6)*OFFSET($F$279,3*($D218-1)+2,6*(Q$209-1)+1,1,6)*OFFSET($F$279,3*($D218-1)+3,6*(Q$209-1)+1,1,6)),0),"")</f>
        <v/>
      </c>
      <c r="R218" s="224" t="str">
        <f t="array" aca="1" ref="R218" ca="1">IFERROR(IF(MAX(OFFSET($F$279,3*($D218-1)+1,6*(R$209-1)+1,1,6)*OFFSET($F$279,3*($D218-1)+2,6*(R$209-1)+1,1,6)*OFFSET($F$279,3*($D218-1)+3,6*(R$209-1)+1,1,6))&gt;R$208,MAX(OFFSET($F$279,3*($D218-1)+1,6*(R$209-1)+1,1,6)*OFFSET($F$279,3*($D218-1)+2,6*(R$209-1)+1,1,6)*OFFSET($F$279,3*($D218-1)+3,6*(R$209-1)+1,1,6)),0),"")</f>
        <v/>
      </c>
      <c r="S218" s="224" t="str">
        <f t="array" aca="1" ref="S218" ca="1">IFERROR(IF(MAX(OFFSET($F$279,3*($D218-1)+1,6*(S$209-1)+1,1,6)*OFFSET($F$279,3*($D218-1)+2,6*(S$209-1)+1,1,6)*OFFSET($F$279,3*($D218-1)+3,6*(S$209-1)+1,1,6))&gt;S$208,MAX(OFFSET($F$279,3*($D218-1)+1,6*(S$209-1)+1,1,6)*OFFSET($F$279,3*($D218-1)+2,6*(S$209-1)+1,1,6)*OFFSET($F$279,3*($D218-1)+3,6*(S$209-1)+1,1,6)),0),"")</f>
        <v/>
      </c>
      <c r="T218" s="224" t="str">
        <f t="array" aca="1" ref="T218" ca="1">IFERROR(IF(MAX(OFFSET($F$279,3*($D218-1)+1,6*(T$209-1)+1,1,6)*OFFSET($F$279,3*($D218-1)+2,6*(T$209-1)+1,1,6)*OFFSET($F$279,3*($D218-1)+3,6*(T$209-1)+1,1,6))&gt;T$208,MAX(OFFSET($F$279,3*($D218-1)+1,6*(T$209-1)+1,1,6)*OFFSET($F$279,3*($D218-1)+2,6*(T$209-1)+1,1,6)*OFFSET($F$279,3*($D218-1)+3,6*(T$209-1)+1,1,6)),0),"")</f>
        <v/>
      </c>
      <c r="U218" s="224" t="str">
        <f t="array" aca="1" ref="U218" ca="1">IFERROR(IF(MAX(OFFSET($F$279,3*($D218-1)+1,6*(U$209-1)+1,1,6)*OFFSET($F$279,3*($D218-1)+2,6*(U$209-1)+1,1,6)*OFFSET($F$279,3*($D218-1)+3,6*(U$209-1)+1,1,6))&gt;U$208,MAX(OFFSET($F$279,3*($D218-1)+1,6*(U$209-1)+1,1,6)*OFFSET($F$279,3*($D218-1)+2,6*(U$209-1)+1,1,6)*OFFSET($F$279,3*($D218-1)+3,6*(U$209-1)+1,1,6)),0),"")</f>
        <v/>
      </c>
      <c r="V218" s="224" t="str">
        <f t="array" aca="1" ref="V218" ca="1">IFERROR(IF(MAX(OFFSET($F$279,3*($D218-1)+1,6*(V$209-1)+1,1,6)*OFFSET($F$279,3*($D218-1)+2,6*(V$209-1)+1,1,6)*OFFSET($F$279,3*($D218-1)+3,6*(V$209-1)+1,1,6))&gt;V$208,MAX(OFFSET($F$279,3*($D218-1)+1,6*(V$209-1)+1,1,6)*OFFSET($F$279,3*($D218-1)+2,6*(V$209-1)+1,1,6)*OFFSET($F$279,3*($D218-1)+3,6*(V$209-1)+1,1,6)),0),"")</f>
        <v/>
      </c>
      <c r="W218" s="224" t="str">
        <f t="array" aca="1" ref="W218" ca="1">IFERROR(IF(MAX(OFFSET($F$279,3*($D218-1)+1,6*(W$209-1)+1,1,6)*OFFSET($F$279,3*($D218-1)+2,6*(W$209-1)+1,1,6)*OFFSET($F$279,3*($D218-1)+3,6*(W$209-1)+1,1,6))&gt;W$208,MAX(OFFSET($F$279,3*($D218-1)+1,6*(W$209-1)+1,1,6)*OFFSET($F$279,3*($D218-1)+2,6*(W$209-1)+1,1,6)*OFFSET($F$279,3*($D218-1)+3,6*(W$209-1)+1,1,6)),0),"")</f>
        <v/>
      </c>
      <c r="X218" s="224" t="str">
        <f t="array" aca="1" ref="X218" ca="1">IFERROR(IF(MAX(OFFSET($F$279,3*($D218-1)+1,6*(X$209-1)+1,1,6)*OFFSET($F$279,3*($D218-1)+2,6*(X$209-1)+1,1,6)*OFFSET($F$279,3*($D218-1)+3,6*(X$209-1)+1,1,6))&gt;X$208,MAX(OFFSET($F$279,3*($D218-1)+1,6*(X$209-1)+1,1,6)*OFFSET($F$279,3*($D218-1)+2,6*(X$209-1)+1,1,6)*OFFSET($F$279,3*($D218-1)+3,6*(X$209-1)+1,1,6)),0),"")</f>
        <v/>
      </c>
      <c r="Y218" s="224" t="str">
        <f t="array" aca="1" ref="Y218" ca="1">IFERROR(IF(MAX(OFFSET($F$279,3*($D218-1)+1,6*(Y$209-1)+1,1,6)*OFFSET($F$279,3*($D218-1)+2,6*(Y$209-1)+1,1,6)*OFFSET($F$279,3*($D218-1)+3,6*(Y$209-1)+1,1,6))&gt;Y$208,MAX(OFFSET($F$279,3*($D218-1)+1,6*(Y$209-1)+1,1,6)*OFFSET($F$279,3*($D218-1)+2,6*(Y$209-1)+1,1,6)*OFFSET($F$279,3*($D218-1)+3,6*(Y$209-1)+1,1,6)),0),"")</f>
        <v/>
      </c>
      <c r="Z218" s="224" t="str">
        <f t="array" aca="1" ref="Z218" ca="1">IFERROR(IF(MAX(OFFSET($F$279,3*($D218-1)+1,6*(Z$209-1)+1,1,6)*OFFSET($F$279,3*($D218-1)+2,6*(Z$209-1)+1,1,6)*OFFSET($F$279,3*($D218-1)+3,6*(Z$209-1)+1,1,6))&gt;Z$208,MAX(OFFSET($F$279,3*($D218-1)+1,6*(Z$209-1)+1,1,6)*OFFSET($F$279,3*($D218-1)+2,6*(Z$209-1)+1,1,6)*OFFSET($F$279,3*($D218-1)+3,6*(Z$209-1)+1,1,6)),0),"")</f>
        <v/>
      </c>
      <c r="AA218" s="224" t="str">
        <f t="array" aca="1" ref="AA218" ca="1">IFERROR(IF(MAX(OFFSET($F$279,3*($D218-1)+1,6*(AA$209-1)+1,1,6)*OFFSET($F$279,3*($D218-1)+2,6*(AA$209-1)+1,1,6)*OFFSET($F$279,3*($D218-1)+3,6*(AA$209-1)+1,1,6))&gt;AA$208,MAX(OFFSET($F$279,3*($D218-1)+1,6*(AA$209-1)+1,1,6)*OFFSET($F$279,3*($D218-1)+2,6*(AA$209-1)+1,1,6)*OFFSET($F$279,3*($D218-1)+3,6*(AA$209-1)+1,1,6)),0),"")</f>
        <v/>
      </c>
      <c r="AB218" s="224" t="str">
        <f t="array" aca="1" ref="AB218" ca="1">IFERROR(IF(MAX(OFFSET($F$279,3*($D218-1)+1,6*(AB$209-1)+1,1,6)*OFFSET($F$279,3*($D218-1)+2,6*(AB$209-1)+1,1,6)*OFFSET($F$279,3*($D218-1)+3,6*(AB$209-1)+1,1,6))&gt;AB$208,MAX(OFFSET($F$279,3*($D218-1)+1,6*(AB$209-1)+1,1,6)*OFFSET($F$279,3*($D218-1)+2,6*(AB$209-1)+1,1,6)*OFFSET($F$279,3*($D218-1)+3,6*(AB$209-1)+1,1,6)),0),"")</f>
        <v/>
      </c>
      <c r="AC218" s="224" t="str">
        <f t="array" aca="1" ref="AC218" ca="1">IFERROR(IF(MAX(OFFSET($F$279,3*($D218-1)+1,6*(AC$209-1)+1,1,6)*OFFSET($F$279,3*($D218-1)+2,6*(AC$209-1)+1,1,6)*OFFSET($F$279,3*($D218-1)+3,6*(AC$209-1)+1,1,6))&gt;AC$208,MAX(OFFSET($F$279,3*($D218-1)+1,6*(AC$209-1)+1,1,6)*OFFSET($F$279,3*($D218-1)+2,6*(AC$209-1)+1,1,6)*OFFSET($F$279,3*($D218-1)+3,6*(AC$209-1)+1,1,6)),0),"")</f>
        <v/>
      </c>
      <c r="AD218" s="224" t="str">
        <f t="array" aca="1" ref="AD218" ca="1">IFERROR(IF(MAX(OFFSET($F$279,3*($D218-1)+1,6*(AD$209-1)+1,1,6)*OFFSET($F$279,3*($D218-1)+2,6*(AD$209-1)+1,1,6)*OFFSET($F$279,3*($D218-1)+3,6*(AD$209-1)+1,1,6))&gt;AD$208,MAX(OFFSET($F$279,3*($D218-1)+1,6*(AD$209-1)+1,1,6)*OFFSET($F$279,3*($D218-1)+2,6*(AD$209-1)+1,1,6)*OFFSET($F$279,3*($D218-1)+3,6*(AD$209-1)+1,1,6)),0),"")</f>
        <v/>
      </c>
      <c r="AE218" s="224" t="str">
        <f t="array" aca="1" ref="AE218" ca="1">IFERROR(IF(MAX(OFFSET($F$279,3*($D218-1)+1,6*(AE$209-1)+1,1,6)*OFFSET($F$279,3*($D218-1)+2,6*(AE$209-1)+1,1,6)*OFFSET($F$279,3*($D218-1)+3,6*(AE$209-1)+1,1,6))&gt;AE$208,MAX(OFFSET($F$279,3*($D218-1)+1,6*(AE$209-1)+1,1,6)*OFFSET($F$279,3*($D218-1)+2,6*(AE$209-1)+1,1,6)*OFFSET($F$279,3*($D218-1)+3,6*(AE$209-1)+1,1,6)),0),"")</f>
        <v/>
      </c>
      <c r="AF218" s="224" t="str">
        <f t="array" aca="1" ref="AF218" ca="1">IFERROR(IF(MAX(OFFSET($F$279,3*($D218-1)+1,6*(AF$209-1)+1,1,6)*OFFSET($F$279,3*($D218-1)+2,6*(AF$209-1)+1,1,6)*OFFSET($F$279,3*($D218-1)+3,6*(AF$209-1)+1,1,6))&gt;AF$208,MAX(OFFSET($F$279,3*($D218-1)+1,6*(AF$209-1)+1,1,6)*OFFSET($F$279,3*($D218-1)+2,6*(AF$209-1)+1,1,6)*OFFSET($F$279,3*($D218-1)+3,6*(AF$209-1)+1,1,6)),0),"")</f>
        <v/>
      </c>
      <c r="AG218" s="224" t="str">
        <f t="array" aca="1" ref="AG218" ca="1">IFERROR(IF(MAX(OFFSET($F$279,3*($D218-1)+1,6*(AG$209-1)+1,1,6)*OFFSET($F$279,3*($D218-1)+2,6*(AG$209-1)+1,1,6)*OFFSET($F$279,3*($D218-1)+3,6*(AG$209-1)+1,1,6))&gt;AG$208,MAX(OFFSET($F$279,3*($D218-1)+1,6*(AG$209-1)+1,1,6)*OFFSET($F$279,3*($D218-1)+2,6*(AG$209-1)+1,1,6)*OFFSET($F$279,3*($D218-1)+3,6*(AG$209-1)+1,1,6)),0),"")</f>
        <v/>
      </c>
      <c r="AH218" s="224" t="str">
        <f t="array" aca="1" ref="AH218" ca="1">IFERROR(IF(MAX(OFFSET($F$279,3*($D218-1)+1,6*(AH$209-1)+1,1,6)*OFFSET($F$279,3*($D218-1)+2,6*(AH$209-1)+1,1,6)*OFFSET($F$279,3*($D218-1)+3,6*(AH$209-1)+1,1,6))&gt;AH$208,MAX(OFFSET($F$279,3*($D218-1)+1,6*(AH$209-1)+1,1,6)*OFFSET($F$279,3*($D218-1)+2,6*(AH$209-1)+1,1,6)*OFFSET($F$279,3*($D218-1)+3,6*(AH$209-1)+1,1,6)),0),"")</f>
        <v/>
      </c>
      <c r="AI218" s="224" t="str">
        <f t="array" aca="1" ref="AI218" ca="1">IFERROR(IF(MAX(OFFSET($F$279,3*($D218-1)+1,6*(AI$209-1)+1,1,6)*OFFSET($F$279,3*($D218-1)+2,6*(AI$209-1)+1,1,6)*OFFSET($F$279,3*($D218-1)+3,6*(AI$209-1)+1,1,6))&gt;AI$208,MAX(OFFSET($F$279,3*($D218-1)+1,6*(AI$209-1)+1,1,6)*OFFSET($F$279,3*($D218-1)+2,6*(AI$209-1)+1,1,6)*OFFSET($F$279,3*($D218-1)+3,6*(AI$209-1)+1,1,6)),0),"")</f>
        <v/>
      </c>
      <c r="AJ218" s="224" t="str">
        <f t="array" aca="1" ref="AJ218" ca="1">IFERROR(IF(MAX(OFFSET($F$279,3*($D218-1)+1,6*(AJ$209-1)+1,1,6)*OFFSET($F$279,3*($D218-1)+2,6*(AJ$209-1)+1,1,6)*OFFSET($F$279,3*($D218-1)+3,6*(AJ$209-1)+1,1,6))&gt;AJ$208,MAX(OFFSET($F$279,3*($D218-1)+1,6*(AJ$209-1)+1,1,6)*OFFSET($F$279,3*($D218-1)+2,6*(AJ$209-1)+1,1,6)*OFFSET($F$279,3*($D218-1)+3,6*(AJ$209-1)+1,1,6)),0),"")</f>
        <v/>
      </c>
      <c r="AK218" s="224" t="str">
        <f t="array" aca="1" ref="AK218" ca="1">IFERROR(IF(MAX(OFFSET($F$279,3*($D218-1)+1,6*(AK$209-1)+1,1,6)*OFFSET($F$279,3*($D218-1)+2,6*(AK$209-1)+1,1,6)*OFFSET($F$279,3*($D218-1)+3,6*(AK$209-1)+1,1,6))&gt;AK$208,MAX(OFFSET($F$279,3*($D218-1)+1,6*(AK$209-1)+1,1,6)*OFFSET($F$279,3*($D218-1)+2,6*(AK$209-1)+1,1,6)*OFFSET($F$279,3*($D218-1)+3,6*(AK$209-1)+1,1,6)),0),"")</f>
        <v/>
      </c>
      <c r="AL218" s="224" t="str">
        <f t="array" aca="1" ref="AL218" ca="1">IFERROR(IF(MAX(OFFSET($F$279,3*($D218-1)+1,6*(AL$209-1)+1,1,6)*OFFSET($F$279,3*($D218-1)+2,6*(AL$209-1)+1,1,6)*OFFSET($F$279,3*($D218-1)+3,6*(AL$209-1)+1,1,6))&gt;AL$208,MAX(OFFSET($F$279,3*($D218-1)+1,6*(AL$209-1)+1,1,6)*OFFSET($F$279,3*($D218-1)+2,6*(AL$209-1)+1,1,6)*OFFSET($F$279,3*($D218-1)+3,6*(AL$209-1)+1,1,6)),0),"")</f>
        <v/>
      </c>
      <c r="AM218" s="224" t="str">
        <f t="array" aca="1" ref="AM218" ca="1">IFERROR(IF(MAX(OFFSET($F$279,3*($D218-1)+1,6*(AM$209-1)+1,1,6)*OFFSET($F$279,3*($D218-1)+2,6*(AM$209-1)+1,1,6)*OFFSET($F$279,3*($D218-1)+3,6*(AM$209-1)+1,1,6))&gt;AM$208,MAX(OFFSET($F$279,3*($D218-1)+1,6*(AM$209-1)+1,1,6)*OFFSET($F$279,3*($D218-1)+2,6*(AM$209-1)+1,1,6)*OFFSET($F$279,3*($D218-1)+3,6*(AM$209-1)+1,1,6)),0),"")</f>
        <v/>
      </c>
      <c r="AN218" s="224" t="str">
        <f t="array" aca="1" ref="AN218" ca="1">IFERROR(IF(MAX(OFFSET($F$279,3*($D218-1)+1,6*(AN$209-1)+1,1,6)*OFFSET($F$279,3*($D218-1)+2,6*(AN$209-1)+1,1,6)*OFFSET($F$279,3*($D218-1)+3,6*(AN$209-1)+1,1,6))&gt;AN$208,MAX(OFFSET($F$279,3*($D218-1)+1,6*(AN$209-1)+1,1,6)*OFFSET($F$279,3*($D218-1)+2,6*(AN$209-1)+1,1,6)*OFFSET($F$279,3*($D218-1)+3,6*(AN$209-1)+1,1,6)),0),"")</f>
        <v/>
      </c>
      <c r="AO218" s="224" t="str">
        <f t="array" aca="1" ref="AO218" ca="1">IFERROR(IF(MAX(OFFSET($F$279,3*($D218-1)+1,6*(AO$209-1)+1,1,6)*OFFSET($F$279,3*($D218-1)+2,6*(AO$209-1)+1,1,6)*OFFSET($F$279,3*($D218-1)+3,6*(AO$209-1)+1,1,6))&gt;AO$208,MAX(OFFSET($F$279,3*($D218-1)+1,6*(AO$209-1)+1,1,6)*OFFSET($F$279,3*($D218-1)+2,6*(AO$209-1)+1,1,6)*OFFSET($F$279,3*($D218-1)+3,6*(AO$209-1)+1,1,6)),0),"")</f>
        <v/>
      </c>
      <c r="AP218" s="224" t="str">
        <f t="array" aca="1" ref="AP218" ca="1">IFERROR(IF(MAX(OFFSET($F$279,3*($D218-1)+1,6*(AP$209-1)+1,1,6)*OFFSET($F$279,3*($D218-1)+2,6*(AP$209-1)+1,1,6)*OFFSET($F$279,3*($D218-1)+3,6*(AP$209-1)+1,1,6))&gt;AP$208,MAX(OFFSET($F$279,3*($D218-1)+1,6*(AP$209-1)+1,1,6)*OFFSET($F$279,3*($D218-1)+2,6*(AP$209-1)+1,1,6)*OFFSET($F$279,3*($D218-1)+3,6*(AP$209-1)+1,1,6)),0),"")</f>
        <v/>
      </c>
      <c r="AQ218" s="224" t="str">
        <f t="array" aca="1" ref="AQ218" ca="1">IFERROR(IF(MAX(OFFSET($F$279,3*($D218-1)+1,6*(AQ$209-1)+1,1,6)*OFFSET($F$279,3*($D218-1)+2,6*(AQ$209-1)+1,1,6)*OFFSET($F$279,3*($D218-1)+3,6*(AQ$209-1)+1,1,6))&gt;AQ$208,MAX(OFFSET($F$279,3*($D218-1)+1,6*(AQ$209-1)+1,1,6)*OFFSET($F$279,3*($D218-1)+2,6*(AQ$209-1)+1,1,6)*OFFSET($F$279,3*($D218-1)+3,6*(AQ$209-1)+1,1,6)),0),"")</f>
        <v/>
      </c>
      <c r="AR218" s="224" t="str">
        <f t="array" aca="1" ref="AR218" ca="1">IFERROR(IF(MAX(OFFSET($F$279,3*($D218-1)+1,6*(AR$209-1)+1,1,6)*OFFSET($F$279,3*($D218-1)+2,6*(AR$209-1)+1,1,6)*OFFSET($F$279,3*($D218-1)+3,6*(AR$209-1)+1,1,6))&gt;AR$208,MAX(OFFSET($F$279,3*($D218-1)+1,6*(AR$209-1)+1,1,6)*OFFSET($F$279,3*($D218-1)+2,6*(AR$209-1)+1,1,6)*OFFSET($F$279,3*($D218-1)+3,6*(AR$209-1)+1,1,6)),0),"")</f>
        <v/>
      </c>
      <c r="AS218" s="224" t="str">
        <f t="array" aca="1" ref="AS218" ca="1">IFERROR(IF(MAX(OFFSET($F$279,3*($D218-1)+1,6*(AS$209-1)+1,1,6)*OFFSET($F$279,3*($D218-1)+2,6*(AS$209-1)+1,1,6)*OFFSET($F$279,3*($D218-1)+3,6*(AS$209-1)+1,1,6))&gt;AS$208,MAX(OFFSET($F$279,3*($D218-1)+1,6*(AS$209-1)+1,1,6)*OFFSET($F$279,3*($D218-1)+2,6*(AS$209-1)+1,1,6)*OFFSET($F$279,3*($D218-1)+3,6*(AS$209-1)+1,1,6)),0),"")</f>
        <v/>
      </c>
    </row>
    <row r="219" spans="4:45">
      <c r="D219" s="74">
        <v>9</v>
      </c>
      <c r="E219" s="135" t="str">
        <f t="shared" si="19"/>
        <v>EU6423</v>
      </c>
      <c r="F219" s="224">
        <f t="array" aca="1" ref="F219" ca="1">IFERROR(IF(MAX(OFFSET($F$279,3*($D219-1)+1,6*(F$209-1)+1,1,6)*OFFSET($F$279,3*($D219-1)+2,6*(F$209-1)+1,1,6)*OFFSET($F$279,3*($D219-1)+3,6*(F$209-1)+1,1,6))&gt;F$208,MAX(OFFSET($F$279,3*($D219-1)+1,6*(F$209-1)+1,1,6)*OFFSET($F$279,3*($D219-1)+2,6*(F$209-1)+1,1,6)*OFFSET($F$279,3*($D219-1)+3,6*(F$209-1)+1,1,6)),0),"")</f>
        <v>24</v>
      </c>
      <c r="G219" s="224">
        <f t="array" aca="1" ref="G219" ca="1">IFERROR(IF(MAX(OFFSET($F$279,3*($D219-1)+1,6*(G$209-1)+1,1,6)*OFFSET($F$279,3*($D219-1)+2,6*(G$209-1)+1,1,6)*OFFSET($F$279,3*($D219-1)+3,6*(G$209-1)+1,1,6))&gt;G$208,MAX(OFFSET($F$279,3*($D219-1)+1,6*(G$209-1)+1,1,6)*OFFSET($F$279,3*($D219-1)+2,6*(G$209-1)+1,1,6)*OFFSET($F$279,3*($D219-1)+3,6*(G$209-1)+1,1,6)),0),"")</f>
        <v>4</v>
      </c>
      <c r="H219" s="224" t="str">
        <f t="array" aca="1" ref="H219" ca="1">IFERROR(IF(MAX(OFFSET($F$279,3*($D219-1)+1,6*(H$209-1)+1,1,6)*OFFSET($F$279,3*($D219-1)+2,6*(H$209-1)+1,1,6)*OFFSET($F$279,3*($D219-1)+3,6*(H$209-1)+1,1,6))&gt;H$208,MAX(OFFSET($F$279,3*($D219-1)+1,6*(H$209-1)+1,1,6)*OFFSET($F$279,3*($D219-1)+2,6*(H$209-1)+1,1,6)*OFFSET($F$279,3*($D219-1)+3,6*(H$209-1)+1,1,6)),0),"")</f>
        <v/>
      </c>
      <c r="I219" s="224" t="str">
        <f t="array" aca="1" ref="I219" ca="1">IFERROR(IF(MAX(OFFSET($F$279,3*($D219-1)+1,6*(I$209-1)+1,1,6)*OFFSET($F$279,3*($D219-1)+2,6*(I$209-1)+1,1,6)*OFFSET($F$279,3*($D219-1)+3,6*(I$209-1)+1,1,6))&gt;I$208,MAX(OFFSET($F$279,3*($D219-1)+1,6*(I$209-1)+1,1,6)*OFFSET($F$279,3*($D219-1)+2,6*(I$209-1)+1,1,6)*OFFSET($F$279,3*($D219-1)+3,6*(I$209-1)+1,1,6)),0),"")</f>
        <v/>
      </c>
      <c r="J219" s="224" t="str">
        <f t="array" aca="1" ref="J219" ca="1">IFERROR(IF(MAX(OFFSET($F$279,3*($D219-1)+1,6*(J$209-1)+1,1,6)*OFFSET($F$279,3*($D219-1)+2,6*(J$209-1)+1,1,6)*OFFSET($F$279,3*($D219-1)+3,6*(J$209-1)+1,1,6))&gt;J$208,MAX(OFFSET($F$279,3*($D219-1)+1,6*(J$209-1)+1,1,6)*OFFSET($F$279,3*($D219-1)+2,6*(J$209-1)+1,1,6)*OFFSET($F$279,3*($D219-1)+3,6*(J$209-1)+1,1,6)),0),"")</f>
        <v/>
      </c>
      <c r="K219" s="224" t="str">
        <f t="array" aca="1" ref="K219" ca="1">IFERROR(IF(MAX(OFFSET($F$279,3*($D219-1)+1,6*(K$209-1)+1,1,6)*OFFSET($F$279,3*($D219-1)+2,6*(K$209-1)+1,1,6)*OFFSET($F$279,3*($D219-1)+3,6*(K$209-1)+1,1,6))&gt;K$208,MAX(OFFSET($F$279,3*($D219-1)+1,6*(K$209-1)+1,1,6)*OFFSET($F$279,3*($D219-1)+2,6*(K$209-1)+1,1,6)*OFFSET($F$279,3*($D219-1)+3,6*(K$209-1)+1,1,6)),0),"")</f>
        <v/>
      </c>
      <c r="L219" s="224" t="str">
        <f t="array" aca="1" ref="L219" ca="1">IFERROR(IF(MAX(OFFSET($F$279,3*($D219-1)+1,6*(L$209-1)+1,1,6)*OFFSET($F$279,3*($D219-1)+2,6*(L$209-1)+1,1,6)*OFFSET($F$279,3*($D219-1)+3,6*(L$209-1)+1,1,6))&gt;L$208,MAX(OFFSET($F$279,3*($D219-1)+1,6*(L$209-1)+1,1,6)*OFFSET($F$279,3*($D219-1)+2,6*(L$209-1)+1,1,6)*OFFSET($F$279,3*($D219-1)+3,6*(L$209-1)+1,1,6)),0),"")</f>
        <v/>
      </c>
      <c r="M219" s="224" t="str">
        <f t="array" aca="1" ref="M219" ca="1">IFERROR(IF(MAX(OFFSET($F$279,3*($D219-1)+1,6*(M$209-1)+1,1,6)*OFFSET($F$279,3*($D219-1)+2,6*(M$209-1)+1,1,6)*OFFSET($F$279,3*($D219-1)+3,6*(M$209-1)+1,1,6))&gt;M$208,MAX(OFFSET($F$279,3*($D219-1)+1,6*(M$209-1)+1,1,6)*OFFSET($F$279,3*($D219-1)+2,6*(M$209-1)+1,1,6)*OFFSET($F$279,3*($D219-1)+3,6*(M$209-1)+1,1,6)),0),"")</f>
        <v/>
      </c>
      <c r="N219" s="224" t="str">
        <f t="array" aca="1" ref="N219" ca="1">IFERROR(IF(MAX(OFFSET($F$279,3*($D219-1)+1,6*(N$209-1)+1,1,6)*OFFSET($F$279,3*($D219-1)+2,6*(N$209-1)+1,1,6)*OFFSET($F$279,3*($D219-1)+3,6*(N$209-1)+1,1,6))&gt;N$208,MAX(OFFSET($F$279,3*($D219-1)+1,6*(N$209-1)+1,1,6)*OFFSET($F$279,3*($D219-1)+2,6*(N$209-1)+1,1,6)*OFFSET($F$279,3*($D219-1)+3,6*(N$209-1)+1,1,6)),0),"")</f>
        <v/>
      </c>
      <c r="O219" s="224" t="str">
        <f t="array" aca="1" ref="O219" ca="1">IFERROR(IF(MAX(OFFSET($F$279,3*($D219-1)+1,6*(O$209-1)+1,1,6)*OFFSET($F$279,3*($D219-1)+2,6*(O$209-1)+1,1,6)*OFFSET($F$279,3*($D219-1)+3,6*(O$209-1)+1,1,6))&gt;O$208,MAX(OFFSET($F$279,3*($D219-1)+1,6*(O$209-1)+1,1,6)*OFFSET($F$279,3*($D219-1)+2,6*(O$209-1)+1,1,6)*OFFSET($F$279,3*($D219-1)+3,6*(O$209-1)+1,1,6)),0),"")</f>
        <v/>
      </c>
      <c r="P219" s="224" t="str">
        <f t="array" aca="1" ref="P219" ca="1">IFERROR(IF(MAX(OFFSET($F$279,3*($D219-1)+1,6*(P$209-1)+1,1,6)*OFFSET($F$279,3*($D219-1)+2,6*(P$209-1)+1,1,6)*OFFSET($F$279,3*($D219-1)+3,6*(P$209-1)+1,1,6))&gt;P$208,MAX(OFFSET($F$279,3*($D219-1)+1,6*(P$209-1)+1,1,6)*OFFSET($F$279,3*($D219-1)+2,6*(P$209-1)+1,1,6)*OFFSET($F$279,3*($D219-1)+3,6*(P$209-1)+1,1,6)),0),"")</f>
        <v/>
      </c>
      <c r="Q219" s="224" t="str">
        <f t="array" aca="1" ref="Q219" ca="1">IFERROR(IF(MAX(OFFSET($F$279,3*($D219-1)+1,6*(Q$209-1)+1,1,6)*OFFSET($F$279,3*($D219-1)+2,6*(Q$209-1)+1,1,6)*OFFSET($F$279,3*($D219-1)+3,6*(Q$209-1)+1,1,6))&gt;Q$208,MAX(OFFSET($F$279,3*($D219-1)+1,6*(Q$209-1)+1,1,6)*OFFSET($F$279,3*($D219-1)+2,6*(Q$209-1)+1,1,6)*OFFSET($F$279,3*($D219-1)+3,6*(Q$209-1)+1,1,6)),0),"")</f>
        <v/>
      </c>
      <c r="R219" s="224" t="str">
        <f t="array" aca="1" ref="R219" ca="1">IFERROR(IF(MAX(OFFSET($F$279,3*($D219-1)+1,6*(R$209-1)+1,1,6)*OFFSET($F$279,3*($D219-1)+2,6*(R$209-1)+1,1,6)*OFFSET($F$279,3*($D219-1)+3,6*(R$209-1)+1,1,6))&gt;R$208,MAX(OFFSET($F$279,3*($D219-1)+1,6*(R$209-1)+1,1,6)*OFFSET($F$279,3*($D219-1)+2,6*(R$209-1)+1,1,6)*OFFSET($F$279,3*($D219-1)+3,6*(R$209-1)+1,1,6)),0),"")</f>
        <v/>
      </c>
      <c r="S219" s="224" t="str">
        <f t="array" aca="1" ref="S219" ca="1">IFERROR(IF(MAX(OFFSET($F$279,3*($D219-1)+1,6*(S$209-1)+1,1,6)*OFFSET($F$279,3*($D219-1)+2,6*(S$209-1)+1,1,6)*OFFSET($F$279,3*($D219-1)+3,6*(S$209-1)+1,1,6))&gt;S$208,MAX(OFFSET($F$279,3*($D219-1)+1,6*(S$209-1)+1,1,6)*OFFSET($F$279,3*($D219-1)+2,6*(S$209-1)+1,1,6)*OFFSET($F$279,3*($D219-1)+3,6*(S$209-1)+1,1,6)),0),"")</f>
        <v/>
      </c>
      <c r="T219" s="224" t="str">
        <f t="array" aca="1" ref="T219" ca="1">IFERROR(IF(MAX(OFFSET($F$279,3*($D219-1)+1,6*(T$209-1)+1,1,6)*OFFSET($F$279,3*($D219-1)+2,6*(T$209-1)+1,1,6)*OFFSET($F$279,3*($D219-1)+3,6*(T$209-1)+1,1,6))&gt;T$208,MAX(OFFSET($F$279,3*($D219-1)+1,6*(T$209-1)+1,1,6)*OFFSET($F$279,3*($D219-1)+2,6*(T$209-1)+1,1,6)*OFFSET($F$279,3*($D219-1)+3,6*(T$209-1)+1,1,6)),0),"")</f>
        <v/>
      </c>
      <c r="U219" s="224" t="str">
        <f t="array" aca="1" ref="U219" ca="1">IFERROR(IF(MAX(OFFSET($F$279,3*($D219-1)+1,6*(U$209-1)+1,1,6)*OFFSET($F$279,3*($D219-1)+2,6*(U$209-1)+1,1,6)*OFFSET($F$279,3*($D219-1)+3,6*(U$209-1)+1,1,6))&gt;U$208,MAX(OFFSET($F$279,3*($D219-1)+1,6*(U$209-1)+1,1,6)*OFFSET($F$279,3*($D219-1)+2,6*(U$209-1)+1,1,6)*OFFSET($F$279,3*($D219-1)+3,6*(U$209-1)+1,1,6)),0),"")</f>
        <v/>
      </c>
      <c r="V219" s="224" t="str">
        <f t="array" aca="1" ref="V219" ca="1">IFERROR(IF(MAX(OFFSET($F$279,3*($D219-1)+1,6*(V$209-1)+1,1,6)*OFFSET($F$279,3*($D219-1)+2,6*(V$209-1)+1,1,6)*OFFSET($F$279,3*($D219-1)+3,6*(V$209-1)+1,1,6))&gt;V$208,MAX(OFFSET($F$279,3*($D219-1)+1,6*(V$209-1)+1,1,6)*OFFSET($F$279,3*($D219-1)+2,6*(V$209-1)+1,1,6)*OFFSET($F$279,3*($D219-1)+3,6*(V$209-1)+1,1,6)),0),"")</f>
        <v/>
      </c>
      <c r="W219" s="224" t="str">
        <f t="array" aca="1" ref="W219" ca="1">IFERROR(IF(MAX(OFFSET($F$279,3*($D219-1)+1,6*(W$209-1)+1,1,6)*OFFSET($F$279,3*($D219-1)+2,6*(W$209-1)+1,1,6)*OFFSET($F$279,3*($D219-1)+3,6*(W$209-1)+1,1,6))&gt;W$208,MAX(OFFSET($F$279,3*($D219-1)+1,6*(W$209-1)+1,1,6)*OFFSET($F$279,3*($D219-1)+2,6*(W$209-1)+1,1,6)*OFFSET($F$279,3*($D219-1)+3,6*(W$209-1)+1,1,6)),0),"")</f>
        <v/>
      </c>
      <c r="X219" s="224" t="str">
        <f t="array" aca="1" ref="X219" ca="1">IFERROR(IF(MAX(OFFSET($F$279,3*($D219-1)+1,6*(X$209-1)+1,1,6)*OFFSET($F$279,3*($D219-1)+2,6*(X$209-1)+1,1,6)*OFFSET($F$279,3*($D219-1)+3,6*(X$209-1)+1,1,6))&gt;X$208,MAX(OFFSET($F$279,3*($D219-1)+1,6*(X$209-1)+1,1,6)*OFFSET($F$279,3*($D219-1)+2,6*(X$209-1)+1,1,6)*OFFSET($F$279,3*($D219-1)+3,6*(X$209-1)+1,1,6)),0),"")</f>
        <v/>
      </c>
      <c r="Y219" s="224" t="str">
        <f t="array" aca="1" ref="Y219" ca="1">IFERROR(IF(MAX(OFFSET($F$279,3*($D219-1)+1,6*(Y$209-1)+1,1,6)*OFFSET($F$279,3*($D219-1)+2,6*(Y$209-1)+1,1,6)*OFFSET($F$279,3*($D219-1)+3,6*(Y$209-1)+1,1,6))&gt;Y$208,MAX(OFFSET($F$279,3*($D219-1)+1,6*(Y$209-1)+1,1,6)*OFFSET($F$279,3*($D219-1)+2,6*(Y$209-1)+1,1,6)*OFFSET($F$279,3*($D219-1)+3,6*(Y$209-1)+1,1,6)),0),"")</f>
        <v/>
      </c>
      <c r="Z219" s="224" t="str">
        <f t="array" aca="1" ref="Z219" ca="1">IFERROR(IF(MAX(OFFSET($F$279,3*($D219-1)+1,6*(Z$209-1)+1,1,6)*OFFSET($F$279,3*($D219-1)+2,6*(Z$209-1)+1,1,6)*OFFSET($F$279,3*($D219-1)+3,6*(Z$209-1)+1,1,6))&gt;Z$208,MAX(OFFSET($F$279,3*($D219-1)+1,6*(Z$209-1)+1,1,6)*OFFSET($F$279,3*($D219-1)+2,6*(Z$209-1)+1,1,6)*OFFSET($F$279,3*($D219-1)+3,6*(Z$209-1)+1,1,6)),0),"")</f>
        <v/>
      </c>
      <c r="AA219" s="224" t="str">
        <f t="array" aca="1" ref="AA219" ca="1">IFERROR(IF(MAX(OFFSET($F$279,3*($D219-1)+1,6*(AA$209-1)+1,1,6)*OFFSET($F$279,3*($D219-1)+2,6*(AA$209-1)+1,1,6)*OFFSET($F$279,3*($D219-1)+3,6*(AA$209-1)+1,1,6))&gt;AA$208,MAX(OFFSET($F$279,3*($D219-1)+1,6*(AA$209-1)+1,1,6)*OFFSET($F$279,3*($D219-1)+2,6*(AA$209-1)+1,1,6)*OFFSET($F$279,3*($D219-1)+3,6*(AA$209-1)+1,1,6)),0),"")</f>
        <v/>
      </c>
      <c r="AB219" s="224" t="str">
        <f t="array" aca="1" ref="AB219" ca="1">IFERROR(IF(MAX(OFFSET($F$279,3*($D219-1)+1,6*(AB$209-1)+1,1,6)*OFFSET($F$279,3*($D219-1)+2,6*(AB$209-1)+1,1,6)*OFFSET($F$279,3*($D219-1)+3,6*(AB$209-1)+1,1,6))&gt;AB$208,MAX(OFFSET($F$279,3*($D219-1)+1,6*(AB$209-1)+1,1,6)*OFFSET($F$279,3*($D219-1)+2,6*(AB$209-1)+1,1,6)*OFFSET($F$279,3*($D219-1)+3,6*(AB$209-1)+1,1,6)),0),"")</f>
        <v/>
      </c>
      <c r="AC219" s="224" t="str">
        <f t="array" aca="1" ref="AC219" ca="1">IFERROR(IF(MAX(OFFSET($F$279,3*($D219-1)+1,6*(AC$209-1)+1,1,6)*OFFSET($F$279,3*($D219-1)+2,6*(AC$209-1)+1,1,6)*OFFSET($F$279,3*($D219-1)+3,6*(AC$209-1)+1,1,6))&gt;AC$208,MAX(OFFSET($F$279,3*($D219-1)+1,6*(AC$209-1)+1,1,6)*OFFSET($F$279,3*($D219-1)+2,6*(AC$209-1)+1,1,6)*OFFSET($F$279,3*($D219-1)+3,6*(AC$209-1)+1,1,6)),0),"")</f>
        <v/>
      </c>
      <c r="AD219" s="224" t="str">
        <f t="array" aca="1" ref="AD219" ca="1">IFERROR(IF(MAX(OFFSET($F$279,3*($D219-1)+1,6*(AD$209-1)+1,1,6)*OFFSET($F$279,3*($D219-1)+2,6*(AD$209-1)+1,1,6)*OFFSET($F$279,3*($D219-1)+3,6*(AD$209-1)+1,1,6))&gt;AD$208,MAX(OFFSET($F$279,3*($D219-1)+1,6*(AD$209-1)+1,1,6)*OFFSET($F$279,3*($D219-1)+2,6*(AD$209-1)+1,1,6)*OFFSET($F$279,3*($D219-1)+3,6*(AD$209-1)+1,1,6)),0),"")</f>
        <v/>
      </c>
      <c r="AE219" s="224" t="str">
        <f t="array" aca="1" ref="AE219" ca="1">IFERROR(IF(MAX(OFFSET($F$279,3*($D219-1)+1,6*(AE$209-1)+1,1,6)*OFFSET($F$279,3*($D219-1)+2,6*(AE$209-1)+1,1,6)*OFFSET($F$279,3*($D219-1)+3,6*(AE$209-1)+1,1,6))&gt;AE$208,MAX(OFFSET($F$279,3*($D219-1)+1,6*(AE$209-1)+1,1,6)*OFFSET($F$279,3*($D219-1)+2,6*(AE$209-1)+1,1,6)*OFFSET($F$279,3*($D219-1)+3,6*(AE$209-1)+1,1,6)),0),"")</f>
        <v/>
      </c>
      <c r="AF219" s="224" t="str">
        <f t="array" aca="1" ref="AF219" ca="1">IFERROR(IF(MAX(OFFSET($F$279,3*($D219-1)+1,6*(AF$209-1)+1,1,6)*OFFSET($F$279,3*($D219-1)+2,6*(AF$209-1)+1,1,6)*OFFSET($F$279,3*($D219-1)+3,6*(AF$209-1)+1,1,6))&gt;AF$208,MAX(OFFSET($F$279,3*($D219-1)+1,6*(AF$209-1)+1,1,6)*OFFSET($F$279,3*($D219-1)+2,6*(AF$209-1)+1,1,6)*OFFSET($F$279,3*($D219-1)+3,6*(AF$209-1)+1,1,6)),0),"")</f>
        <v/>
      </c>
      <c r="AG219" s="224" t="str">
        <f t="array" aca="1" ref="AG219" ca="1">IFERROR(IF(MAX(OFFSET($F$279,3*($D219-1)+1,6*(AG$209-1)+1,1,6)*OFFSET($F$279,3*($D219-1)+2,6*(AG$209-1)+1,1,6)*OFFSET($F$279,3*($D219-1)+3,6*(AG$209-1)+1,1,6))&gt;AG$208,MAX(OFFSET($F$279,3*($D219-1)+1,6*(AG$209-1)+1,1,6)*OFFSET($F$279,3*($D219-1)+2,6*(AG$209-1)+1,1,6)*OFFSET($F$279,3*($D219-1)+3,6*(AG$209-1)+1,1,6)),0),"")</f>
        <v/>
      </c>
      <c r="AH219" s="224" t="str">
        <f t="array" aca="1" ref="AH219" ca="1">IFERROR(IF(MAX(OFFSET($F$279,3*($D219-1)+1,6*(AH$209-1)+1,1,6)*OFFSET($F$279,3*($D219-1)+2,6*(AH$209-1)+1,1,6)*OFFSET($F$279,3*($D219-1)+3,6*(AH$209-1)+1,1,6))&gt;AH$208,MAX(OFFSET($F$279,3*($D219-1)+1,6*(AH$209-1)+1,1,6)*OFFSET($F$279,3*($D219-1)+2,6*(AH$209-1)+1,1,6)*OFFSET($F$279,3*($D219-1)+3,6*(AH$209-1)+1,1,6)),0),"")</f>
        <v/>
      </c>
      <c r="AI219" s="224" t="str">
        <f t="array" aca="1" ref="AI219" ca="1">IFERROR(IF(MAX(OFFSET($F$279,3*($D219-1)+1,6*(AI$209-1)+1,1,6)*OFFSET($F$279,3*($D219-1)+2,6*(AI$209-1)+1,1,6)*OFFSET($F$279,3*($D219-1)+3,6*(AI$209-1)+1,1,6))&gt;AI$208,MAX(OFFSET($F$279,3*($D219-1)+1,6*(AI$209-1)+1,1,6)*OFFSET($F$279,3*($D219-1)+2,6*(AI$209-1)+1,1,6)*OFFSET($F$279,3*($D219-1)+3,6*(AI$209-1)+1,1,6)),0),"")</f>
        <v/>
      </c>
      <c r="AJ219" s="224" t="str">
        <f t="array" aca="1" ref="AJ219" ca="1">IFERROR(IF(MAX(OFFSET($F$279,3*($D219-1)+1,6*(AJ$209-1)+1,1,6)*OFFSET($F$279,3*($D219-1)+2,6*(AJ$209-1)+1,1,6)*OFFSET($F$279,3*($D219-1)+3,6*(AJ$209-1)+1,1,6))&gt;AJ$208,MAX(OFFSET($F$279,3*($D219-1)+1,6*(AJ$209-1)+1,1,6)*OFFSET($F$279,3*($D219-1)+2,6*(AJ$209-1)+1,1,6)*OFFSET($F$279,3*($D219-1)+3,6*(AJ$209-1)+1,1,6)),0),"")</f>
        <v/>
      </c>
      <c r="AK219" s="224" t="str">
        <f t="array" aca="1" ref="AK219" ca="1">IFERROR(IF(MAX(OFFSET($F$279,3*($D219-1)+1,6*(AK$209-1)+1,1,6)*OFFSET($F$279,3*($D219-1)+2,6*(AK$209-1)+1,1,6)*OFFSET($F$279,3*($D219-1)+3,6*(AK$209-1)+1,1,6))&gt;AK$208,MAX(OFFSET($F$279,3*($D219-1)+1,6*(AK$209-1)+1,1,6)*OFFSET($F$279,3*($D219-1)+2,6*(AK$209-1)+1,1,6)*OFFSET($F$279,3*($D219-1)+3,6*(AK$209-1)+1,1,6)),0),"")</f>
        <v/>
      </c>
      <c r="AL219" s="224" t="str">
        <f t="array" aca="1" ref="AL219" ca="1">IFERROR(IF(MAX(OFFSET($F$279,3*($D219-1)+1,6*(AL$209-1)+1,1,6)*OFFSET($F$279,3*($D219-1)+2,6*(AL$209-1)+1,1,6)*OFFSET($F$279,3*($D219-1)+3,6*(AL$209-1)+1,1,6))&gt;AL$208,MAX(OFFSET($F$279,3*($D219-1)+1,6*(AL$209-1)+1,1,6)*OFFSET($F$279,3*($D219-1)+2,6*(AL$209-1)+1,1,6)*OFFSET($F$279,3*($D219-1)+3,6*(AL$209-1)+1,1,6)),0),"")</f>
        <v/>
      </c>
      <c r="AM219" s="224" t="str">
        <f t="array" aca="1" ref="AM219" ca="1">IFERROR(IF(MAX(OFFSET($F$279,3*($D219-1)+1,6*(AM$209-1)+1,1,6)*OFFSET($F$279,3*($D219-1)+2,6*(AM$209-1)+1,1,6)*OFFSET($F$279,3*($D219-1)+3,6*(AM$209-1)+1,1,6))&gt;AM$208,MAX(OFFSET($F$279,3*($D219-1)+1,6*(AM$209-1)+1,1,6)*OFFSET($F$279,3*($D219-1)+2,6*(AM$209-1)+1,1,6)*OFFSET($F$279,3*($D219-1)+3,6*(AM$209-1)+1,1,6)),0),"")</f>
        <v/>
      </c>
      <c r="AN219" s="224" t="str">
        <f t="array" aca="1" ref="AN219" ca="1">IFERROR(IF(MAX(OFFSET($F$279,3*($D219-1)+1,6*(AN$209-1)+1,1,6)*OFFSET($F$279,3*($D219-1)+2,6*(AN$209-1)+1,1,6)*OFFSET($F$279,3*($D219-1)+3,6*(AN$209-1)+1,1,6))&gt;AN$208,MAX(OFFSET($F$279,3*($D219-1)+1,6*(AN$209-1)+1,1,6)*OFFSET($F$279,3*($D219-1)+2,6*(AN$209-1)+1,1,6)*OFFSET($F$279,3*($D219-1)+3,6*(AN$209-1)+1,1,6)),0),"")</f>
        <v/>
      </c>
      <c r="AO219" s="224" t="str">
        <f t="array" aca="1" ref="AO219" ca="1">IFERROR(IF(MAX(OFFSET($F$279,3*($D219-1)+1,6*(AO$209-1)+1,1,6)*OFFSET($F$279,3*($D219-1)+2,6*(AO$209-1)+1,1,6)*OFFSET($F$279,3*($D219-1)+3,6*(AO$209-1)+1,1,6))&gt;AO$208,MAX(OFFSET($F$279,3*($D219-1)+1,6*(AO$209-1)+1,1,6)*OFFSET($F$279,3*($D219-1)+2,6*(AO$209-1)+1,1,6)*OFFSET($F$279,3*($D219-1)+3,6*(AO$209-1)+1,1,6)),0),"")</f>
        <v/>
      </c>
      <c r="AP219" s="224" t="str">
        <f t="array" aca="1" ref="AP219" ca="1">IFERROR(IF(MAX(OFFSET($F$279,3*($D219-1)+1,6*(AP$209-1)+1,1,6)*OFFSET($F$279,3*($D219-1)+2,6*(AP$209-1)+1,1,6)*OFFSET($F$279,3*($D219-1)+3,6*(AP$209-1)+1,1,6))&gt;AP$208,MAX(OFFSET($F$279,3*($D219-1)+1,6*(AP$209-1)+1,1,6)*OFFSET($F$279,3*($D219-1)+2,6*(AP$209-1)+1,1,6)*OFFSET($F$279,3*($D219-1)+3,6*(AP$209-1)+1,1,6)),0),"")</f>
        <v/>
      </c>
      <c r="AQ219" s="224" t="str">
        <f t="array" aca="1" ref="AQ219" ca="1">IFERROR(IF(MAX(OFFSET($F$279,3*($D219-1)+1,6*(AQ$209-1)+1,1,6)*OFFSET($F$279,3*($D219-1)+2,6*(AQ$209-1)+1,1,6)*OFFSET($F$279,3*($D219-1)+3,6*(AQ$209-1)+1,1,6))&gt;AQ$208,MAX(OFFSET($F$279,3*($D219-1)+1,6*(AQ$209-1)+1,1,6)*OFFSET($F$279,3*($D219-1)+2,6*(AQ$209-1)+1,1,6)*OFFSET($F$279,3*($D219-1)+3,6*(AQ$209-1)+1,1,6)),0),"")</f>
        <v/>
      </c>
      <c r="AR219" s="224" t="str">
        <f t="array" aca="1" ref="AR219" ca="1">IFERROR(IF(MAX(OFFSET($F$279,3*($D219-1)+1,6*(AR$209-1)+1,1,6)*OFFSET($F$279,3*($D219-1)+2,6*(AR$209-1)+1,1,6)*OFFSET($F$279,3*($D219-1)+3,6*(AR$209-1)+1,1,6))&gt;AR$208,MAX(OFFSET($F$279,3*($D219-1)+1,6*(AR$209-1)+1,1,6)*OFFSET($F$279,3*($D219-1)+2,6*(AR$209-1)+1,1,6)*OFFSET($F$279,3*($D219-1)+3,6*(AR$209-1)+1,1,6)),0),"")</f>
        <v/>
      </c>
      <c r="AS219" s="224" t="str">
        <f t="array" aca="1" ref="AS219" ca="1">IFERROR(IF(MAX(OFFSET($F$279,3*($D219-1)+1,6*(AS$209-1)+1,1,6)*OFFSET($F$279,3*($D219-1)+2,6*(AS$209-1)+1,1,6)*OFFSET($F$279,3*($D219-1)+3,6*(AS$209-1)+1,1,6))&gt;AS$208,MAX(OFFSET($F$279,3*($D219-1)+1,6*(AS$209-1)+1,1,6)*OFFSET($F$279,3*($D219-1)+2,6*(AS$209-1)+1,1,6)*OFFSET($F$279,3*($D219-1)+3,6*(AS$209-1)+1,1,6)),0),"")</f>
        <v/>
      </c>
    </row>
    <row r="220" spans="4:45">
      <c r="D220" s="74">
        <v>10</v>
      </c>
      <c r="E220" s="135" t="str">
        <f t="shared" si="19"/>
        <v>H</v>
      </c>
      <c r="F220" s="224">
        <f t="array" aca="1" ref="F220" ca="1">IFERROR(IF(MAX(OFFSET($F$279,3*($D220-1)+1,6*(F$209-1)+1,1,6)*OFFSET($F$279,3*($D220-1)+2,6*(F$209-1)+1,1,6)*OFFSET($F$279,3*($D220-1)+3,6*(F$209-1)+1,1,6))&gt;F$208,MAX(OFFSET($F$279,3*($D220-1)+1,6*(F$209-1)+1,1,6)*OFFSET($F$279,3*($D220-1)+2,6*(F$209-1)+1,1,6)*OFFSET($F$279,3*($D220-1)+3,6*(F$209-1)+1,1,6)),0),"")</f>
        <v>16</v>
      </c>
      <c r="G220" s="224">
        <f t="array" aca="1" ref="G220" ca="1">IFERROR(IF(MAX(OFFSET($F$279,3*($D220-1)+1,6*(G$209-1)+1,1,6)*OFFSET($F$279,3*($D220-1)+2,6*(G$209-1)+1,1,6)*OFFSET($F$279,3*($D220-1)+3,6*(G$209-1)+1,1,6))&gt;G$208,MAX(OFFSET($F$279,3*($D220-1)+1,6*(G$209-1)+1,1,6)*OFFSET($F$279,3*($D220-1)+2,6*(G$209-1)+1,1,6)*OFFSET($F$279,3*($D220-1)+3,6*(G$209-1)+1,1,6)),0),"")</f>
        <v>2</v>
      </c>
      <c r="H220" s="224" t="str">
        <f t="array" aca="1" ref="H220" ca="1">IFERROR(IF(MAX(OFFSET($F$279,3*($D220-1)+1,6*(H$209-1)+1,1,6)*OFFSET($F$279,3*($D220-1)+2,6*(H$209-1)+1,1,6)*OFFSET($F$279,3*($D220-1)+3,6*(H$209-1)+1,1,6))&gt;H$208,MAX(OFFSET($F$279,3*($D220-1)+1,6*(H$209-1)+1,1,6)*OFFSET($F$279,3*($D220-1)+2,6*(H$209-1)+1,1,6)*OFFSET($F$279,3*($D220-1)+3,6*(H$209-1)+1,1,6)),0),"")</f>
        <v/>
      </c>
      <c r="I220" s="224" t="str">
        <f t="array" aca="1" ref="I220" ca="1">IFERROR(IF(MAX(OFFSET($F$279,3*($D220-1)+1,6*(I$209-1)+1,1,6)*OFFSET($F$279,3*($D220-1)+2,6*(I$209-1)+1,1,6)*OFFSET($F$279,3*($D220-1)+3,6*(I$209-1)+1,1,6))&gt;I$208,MAX(OFFSET($F$279,3*($D220-1)+1,6*(I$209-1)+1,1,6)*OFFSET($F$279,3*($D220-1)+2,6*(I$209-1)+1,1,6)*OFFSET($F$279,3*($D220-1)+3,6*(I$209-1)+1,1,6)),0),"")</f>
        <v/>
      </c>
      <c r="J220" s="224" t="str">
        <f t="array" aca="1" ref="J220" ca="1">IFERROR(IF(MAX(OFFSET($F$279,3*($D220-1)+1,6*(J$209-1)+1,1,6)*OFFSET($F$279,3*($D220-1)+2,6*(J$209-1)+1,1,6)*OFFSET($F$279,3*($D220-1)+3,6*(J$209-1)+1,1,6))&gt;J$208,MAX(OFFSET($F$279,3*($D220-1)+1,6*(J$209-1)+1,1,6)*OFFSET($F$279,3*($D220-1)+2,6*(J$209-1)+1,1,6)*OFFSET($F$279,3*($D220-1)+3,6*(J$209-1)+1,1,6)),0),"")</f>
        <v/>
      </c>
      <c r="K220" s="224" t="str">
        <f t="array" aca="1" ref="K220" ca="1">IFERROR(IF(MAX(OFFSET($F$279,3*($D220-1)+1,6*(K$209-1)+1,1,6)*OFFSET($F$279,3*($D220-1)+2,6*(K$209-1)+1,1,6)*OFFSET($F$279,3*($D220-1)+3,6*(K$209-1)+1,1,6))&gt;K$208,MAX(OFFSET($F$279,3*($D220-1)+1,6*(K$209-1)+1,1,6)*OFFSET($F$279,3*($D220-1)+2,6*(K$209-1)+1,1,6)*OFFSET($F$279,3*($D220-1)+3,6*(K$209-1)+1,1,6)),0),"")</f>
        <v/>
      </c>
      <c r="L220" s="224" t="str">
        <f t="array" aca="1" ref="L220" ca="1">IFERROR(IF(MAX(OFFSET($F$279,3*($D220-1)+1,6*(L$209-1)+1,1,6)*OFFSET($F$279,3*($D220-1)+2,6*(L$209-1)+1,1,6)*OFFSET($F$279,3*($D220-1)+3,6*(L$209-1)+1,1,6))&gt;L$208,MAX(OFFSET($F$279,3*($D220-1)+1,6*(L$209-1)+1,1,6)*OFFSET($F$279,3*($D220-1)+2,6*(L$209-1)+1,1,6)*OFFSET($F$279,3*($D220-1)+3,6*(L$209-1)+1,1,6)),0),"")</f>
        <v/>
      </c>
      <c r="M220" s="224" t="str">
        <f t="array" aca="1" ref="M220" ca="1">IFERROR(IF(MAX(OFFSET($F$279,3*($D220-1)+1,6*(M$209-1)+1,1,6)*OFFSET($F$279,3*($D220-1)+2,6*(M$209-1)+1,1,6)*OFFSET($F$279,3*($D220-1)+3,6*(M$209-1)+1,1,6))&gt;M$208,MAX(OFFSET($F$279,3*($D220-1)+1,6*(M$209-1)+1,1,6)*OFFSET($F$279,3*($D220-1)+2,6*(M$209-1)+1,1,6)*OFFSET($F$279,3*($D220-1)+3,6*(M$209-1)+1,1,6)),0),"")</f>
        <v/>
      </c>
      <c r="N220" s="224" t="str">
        <f t="array" aca="1" ref="N220" ca="1">IFERROR(IF(MAX(OFFSET($F$279,3*($D220-1)+1,6*(N$209-1)+1,1,6)*OFFSET($F$279,3*($D220-1)+2,6*(N$209-1)+1,1,6)*OFFSET($F$279,3*($D220-1)+3,6*(N$209-1)+1,1,6))&gt;N$208,MAX(OFFSET($F$279,3*($D220-1)+1,6*(N$209-1)+1,1,6)*OFFSET($F$279,3*($D220-1)+2,6*(N$209-1)+1,1,6)*OFFSET($F$279,3*($D220-1)+3,6*(N$209-1)+1,1,6)),0),"")</f>
        <v/>
      </c>
      <c r="O220" s="224" t="str">
        <f t="array" aca="1" ref="O220" ca="1">IFERROR(IF(MAX(OFFSET($F$279,3*($D220-1)+1,6*(O$209-1)+1,1,6)*OFFSET($F$279,3*($D220-1)+2,6*(O$209-1)+1,1,6)*OFFSET($F$279,3*($D220-1)+3,6*(O$209-1)+1,1,6))&gt;O$208,MAX(OFFSET($F$279,3*($D220-1)+1,6*(O$209-1)+1,1,6)*OFFSET($F$279,3*($D220-1)+2,6*(O$209-1)+1,1,6)*OFFSET($F$279,3*($D220-1)+3,6*(O$209-1)+1,1,6)),0),"")</f>
        <v/>
      </c>
      <c r="P220" s="224" t="str">
        <f t="array" aca="1" ref="P220" ca="1">IFERROR(IF(MAX(OFFSET($F$279,3*($D220-1)+1,6*(P$209-1)+1,1,6)*OFFSET($F$279,3*($D220-1)+2,6*(P$209-1)+1,1,6)*OFFSET($F$279,3*($D220-1)+3,6*(P$209-1)+1,1,6))&gt;P$208,MAX(OFFSET($F$279,3*($D220-1)+1,6*(P$209-1)+1,1,6)*OFFSET($F$279,3*($D220-1)+2,6*(P$209-1)+1,1,6)*OFFSET($F$279,3*($D220-1)+3,6*(P$209-1)+1,1,6)),0),"")</f>
        <v/>
      </c>
      <c r="Q220" s="224" t="str">
        <f t="array" aca="1" ref="Q220" ca="1">IFERROR(IF(MAX(OFFSET($F$279,3*($D220-1)+1,6*(Q$209-1)+1,1,6)*OFFSET($F$279,3*($D220-1)+2,6*(Q$209-1)+1,1,6)*OFFSET($F$279,3*($D220-1)+3,6*(Q$209-1)+1,1,6))&gt;Q$208,MAX(OFFSET($F$279,3*($D220-1)+1,6*(Q$209-1)+1,1,6)*OFFSET($F$279,3*($D220-1)+2,6*(Q$209-1)+1,1,6)*OFFSET($F$279,3*($D220-1)+3,6*(Q$209-1)+1,1,6)),0),"")</f>
        <v/>
      </c>
      <c r="R220" s="224" t="str">
        <f t="array" aca="1" ref="R220" ca="1">IFERROR(IF(MAX(OFFSET($F$279,3*($D220-1)+1,6*(R$209-1)+1,1,6)*OFFSET($F$279,3*($D220-1)+2,6*(R$209-1)+1,1,6)*OFFSET($F$279,3*($D220-1)+3,6*(R$209-1)+1,1,6))&gt;R$208,MAX(OFFSET($F$279,3*($D220-1)+1,6*(R$209-1)+1,1,6)*OFFSET($F$279,3*($D220-1)+2,6*(R$209-1)+1,1,6)*OFFSET($F$279,3*($D220-1)+3,6*(R$209-1)+1,1,6)),0),"")</f>
        <v/>
      </c>
      <c r="S220" s="224" t="str">
        <f t="array" aca="1" ref="S220" ca="1">IFERROR(IF(MAX(OFFSET($F$279,3*($D220-1)+1,6*(S$209-1)+1,1,6)*OFFSET($F$279,3*($D220-1)+2,6*(S$209-1)+1,1,6)*OFFSET($F$279,3*($D220-1)+3,6*(S$209-1)+1,1,6))&gt;S$208,MAX(OFFSET($F$279,3*($D220-1)+1,6*(S$209-1)+1,1,6)*OFFSET($F$279,3*($D220-1)+2,6*(S$209-1)+1,1,6)*OFFSET($F$279,3*($D220-1)+3,6*(S$209-1)+1,1,6)),0),"")</f>
        <v/>
      </c>
      <c r="T220" s="224" t="str">
        <f t="array" aca="1" ref="T220" ca="1">IFERROR(IF(MAX(OFFSET($F$279,3*($D220-1)+1,6*(T$209-1)+1,1,6)*OFFSET($F$279,3*($D220-1)+2,6*(T$209-1)+1,1,6)*OFFSET($F$279,3*($D220-1)+3,6*(T$209-1)+1,1,6))&gt;T$208,MAX(OFFSET($F$279,3*($D220-1)+1,6*(T$209-1)+1,1,6)*OFFSET($F$279,3*($D220-1)+2,6*(T$209-1)+1,1,6)*OFFSET($F$279,3*($D220-1)+3,6*(T$209-1)+1,1,6)),0),"")</f>
        <v/>
      </c>
      <c r="U220" s="224" t="str">
        <f t="array" aca="1" ref="U220" ca="1">IFERROR(IF(MAX(OFFSET($F$279,3*($D220-1)+1,6*(U$209-1)+1,1,6)*OFFSET($F$279,3*($D220-1)+2,6*(U$209-1)+1,1,6)*OFFSET($F$279,3*($D220-1)+3,6*(U$209-1)+1,1,6))&gt;U$208,MAX(OFFSET($F$279,3*($D220-1)+1,6*(U$209-1)+1,1,6)*OFFSET($F$279,3*($D220-1)+2,6*(U$209-1)+1,1,6)*OFFSET($F$279,3*($D220-1)+3,6*(U$209-1)+1,1,6)),0),"")</f>
        <v/>
      </c>
      <c r="V220" s="224" t="str">
        <f t="array" aca="1" ref="V220" ca="1">IFERROR(IF(MAX(OFFSET($F$279,3*($D220-1)+1,6*(V$209-1)+1,1,6)*OFFSET($F$279,3*($D220-1)+2,6*(V$209-1)+1,1,6)*OFFSET($F$279,3*($D220-1)+3,6*(V$209-1)+1,1,6))&gt;V$208,MAX(OFFSET($F$279,3*($D220-1)+1,6*(V$209-1)+1,1,6)*OFFSET($F$279,3*($D220-1)+2,6*(V$209-1)+1,1,6)*OFFSET($F$279,3*($D220-1)+3,6*(V$209-1)+1,1,6)),0),"")</f>
        <v/>
      </c>
      <c r="W220" s="224" t="str">
        <f t="array" aca="1" ref="W220" ca="1">IFERROR(IF(MAX(OFFSET($F$279,3*($D220-1)+1,6*(W$209-1)+1,1,6)*OFFSET($F$279,3*($D220-1)+2,6*(W$209-1)+1,1,6)*OFFSET($F$279,3*($D220-1)+3,6*(W$209-1)+1,1,6))&gt;W$208,MAX(OFFSET($F$279,3*($D220-1)+1,6*(W$209-1)+1,1,6)*OFFSET($F$279,3*($D220-1)+2,6*(W$209-1)+1,1,6)*OFFSET($F$279,3*($D220-1)+3,6*(W$209-1)+1,1,6)),0),"")</f>
        <v/>
      </c>
      <c r="X220" s="224" t="str">
        <f t="array" aca="1" ref="X220" ca="1">IFERROR(IF(MAX(OFFSET($F$279,3*($D220-1)+1,6*(X$209-1)+1,1,6)*OFFSET($F$279,3*($D220-1)+2,6*(X$209-1)+1,1,6)*OFFSET($F$279,3*($D220-1)+3,6*(X$209-1)+1,1,6))&gt;X$208,MAX(OFFSET($F$279,3*($D220-1)+1,6*(X$209-1)+1,1,6)*OFFSET($F$279,3*($D220-1)+2,6*(X$209-1)+1,1,6)*OFFSET($F$279,3*($D220-1)+3,6*(X$209-1)+1,1,6)),0),"")</f>
        <v/>
      </c>
      <c r="Y220" s="224" t="str">
        <f t="array" aca="1" ref="Y220" ca="1">IFERROR(IF(MAX(OFFSET($F$279,3*($D220-1)+1,6*(Y$209-1)+1,1,6)*OFFSET($F$279,3*($D220-1)+2,6*(Y$209-1)+1,1,6)*OFFSET($F$279,3*($D220-1)+3,6*(Y$209-1)+1,1,6))&gt;Y$208,MAX(OFFSET($F$279,3*($D220-1)+1,6*(Y$209-1)+1,1,6)*OFFSET($F$279,3*($D220-1)+2,6*(Y$209-1)+1,1,6)*OFFSET($F$279,3*($D220-1)+3,6*(Y$209-1)+1,1,6)),0),"")</f>
        <v/>
      </c>
      <c r="Z220" s="224" t="str">
        <f t="array" aca="1" ref="Z220" ca="1">IFERROR(IF(MAX(OFFSET($F$279,3*($D220-1)+1,6*(Z$209-1)+1,1,6)*OFFSET($F$279,3*($D220-1)+2,6*(Z$209-1)+1,1,6)*OFFSET($F$279,3*($D220-1)+3,6*(Z$209-1)+1,1,6))&gt;Z$208,MAX(OFFSET($F$279,3*($D220-1)+1,6*(Z$209-1)+1,1,6)*OFFSET($F$279,3*($D220-1)+2,6*(Z$209-1)+1,1,6)*OFFSET($F$279,3*($D220-1)+3,6*(Z$209-1)+1,1,6)),0),"")</f>
        <v/>
      </c>
      <c r="AA220" s="224" t="str">
        <f t="array" aca="1" ref="AA220" ca="1">IFERROR(IF(MAX(OFFSET($F$279,3*($D220-1)+1,6*(AA$209-1)+1,1,6)*OFFSET($F$279,3*($D220-1)+2,6*(AA$209-1)+1,1,6)*OFFSET($F$279,3*($D220-1)+3,6*(AA$209-1)+1,1,6))&gt;AA$208,MAX(OFFSET($F$279,3*($D220-1)+1,6*(AA$209-1)+1,1,6)*OFFSET($F$279,3*($D220-1)+2,6*(AA$209-1)+1,1,6)*OFFSET($F$279,3*($D220-1)+3,6*(AA$209-1)+1,1,6)),0),"")</f>
        <v/>
      </c>
      <c r="AB220" s="224" t="str">
        <f t="array" aca="1" ref="AB220" ca="1">IFERROR(IF(MAX(OFFSET($F$279,3*($D220-1)+1,6*(AB$209-1)+1,1,6)*OFFSET($F$279,3*($D220-1)+2,6*(AB$209-1)+1,1,6)*OFFSET($F$279,3*($D220-1)+3,6*(AB$209-1)+1,1,6))&gt;AB$208,MAX(OFFSET($F$279,3*($D220-1)+1,6*(AB$209-1)+1,1,6)*OFFSET($F$279,3*($D220-1)+2,6*(AB$209-1)+1,1,6)*OFFSET($F$279,3*($D220-1)+3,6*(AB$209-1)+1,1,6)),0),"")</f>
        <v/>
      </c>
      <c r="AC220" s="224" t="str">
        <f t="array" aca="1" ref="AC220" ca="1">IFERROR(IF(MAX(OFFSET($F$279,3*($D220-1)+1,6*(AC$209-1)+1,1,6)*OFFSET($F$279,3*($D220-1)+2,6*(AC$209-1)+1,1,6)*OFFSET($F$279,3*($D220-1)+3,6*(AC$209-1)+1,1,6))&gt;AC$208,MAX(OFFSET($F$279,3*($D220-1)+1,6*(AC$209-1)+1,1,6)*OFFSET($F$279,3*($D220-1)+2,6*(AC$209-1)+1,1,6)*OFFSET($F$279,3*($D220-1)+3,6*(AC$209-1)+1,1,6)),0),"")</f>
        <v/>
      </c>
      <c r="AD220" s="224" t="str">
        <f t="array" aca="1" ref="AD220" ca="1">IFERROR(IF(MAX(OFFSET($F$279,3*($D220-1)+1,6*(AD$209-1)+1,1,6)*OFFSET($F$279,3*($D220-1)+2,6*(AD$209-1)+1,1,6)*OFFSET($F$279,3*($D220-1)+3,6*(AD$209-1)+1,1,6))&gt;AD$208,MAX(OFFSET($F$279,3*($D220-1)+1,6*(AD$209-1)+1,1,6)*OFFSET($F$279,3*($D220-1)+2,6*(AD$209-1)+1,1,6)*OFFSET($F$279,3*($D220-1)+3,6*(AD$209-1)+1,1,6)),0),"")</f>
        <v/>
      </c>
      <c r="AE220" s="224" t="str">
        <f t="array" aca="1" ref="AE220" ca="1">IFERROR(IF(MAX(OFFSET($F$279,3*($D220-1)+1,6*(AE$209-1)+1,1,6)*OFFSET($F$279,3*($D220-1)+2,6*(AE$209-1)+1,1,6)*OFFSET($F$279,3*($D220-1)+3,6*(AE$209-1)+1,1,6))&gt;AE$208,MAX(OFFSET($F$279,3*($D220-1)+1,6*(AE$209-1)+1,1,6)*OFFSET($F$279,3*($D220-1)+2,6*(AE$209-1)+1,1,6)*OFFSET($F$279,3*($D220-1)+3,6*(AE$209-1)+1,1,6)),0),"")</f>
        <v/>
      </c>
      <c r="AF220" s="224" t="str">
        <f t="array" aca="1" ref="AF220" ca="1">IFERROR(IF(MAX(OFFSET($F$279,3*($D220-1)+1,6*(AF$209-1)+1,1,6)*OFFSET($F$279,3*($D220-1)+2,6*(AF$209-1)+1,1,6)*OFFSET($F$279,3*($D220-1)+3,6*(AF$209-1)+1,1,6))&gt;AF$208,MAX(OFFSET($F$279,3*($D220-1)+1,6*(AF$209-1)+1,1,6)*OFFSET($F$279,3*($D220-1)+2,6*(AF$209-1)+1,1,6)*OFFSET($F$279,3*($D220-1)+3,6*(AF$209-1)+1,1,6)),0),"")</f>
        <v/>
      </c>
      <c r="AG220" s="224" t="str">
        <f t="array" aca="1" ref="AG220" ca="1">IFERROR(IF(MAX(OFFSET($F$279,3*($D220-1)+1,6*(AG$209-1)+1,1,6)*OFFSET($F$279,3*($D220-1)+2,6*(AG$209-1)+1,1,6)*OFFSET($F$279,3*($D220-1)+3,6*(AG$209-1)+1,1,6))&gt;AG$208,MAX(OFFSET($F$279,3*($D220-1)+1,6*(AG$209-1)+1,1,6)*OFFSET($F$279,3*($D220-1)+2,6*(AG$209-1)+1,1,6)*OFFSET($F$279,3*($D220-1)+3,6*(AG$209-1)+1,1,6)),0),"")</f>
        <v/>
      </c>
      <c r="AH220" s="224" t="str">
        <f t="array" aca="1" ref="AH220" ca="1">IFERROR(IF(MAX(OFFSET($F$279,3*($D220-1)+1,6*(AH$209-1)+1,1,6)*OFFSET($F$279,3*($D220-1)+2,6*(AH$209-1)+1,1,6)*OFFSET($F$279,3*($D220-1)+3,6*(AH$209-1)+1,1,6))&gt;AH$208,MAX(OFFSET($F$279,3*($D220-1)+1,6*(AH$209-1)+1,1,6)*OFFSET($F$279,3*($D220-1)+2,6*(AH$209-1)+1,1,6)*OFFSET($F$279,3*($D220-1)+3,6*(AH$209-1)+1,1,6)),0),"")</f>
        <v/>
      </c>
      <c r="AI220" s="224" t="str">
        <f t="array" aca="1" ref="AI220" ca="1">IFERROR(IF(MAX(OFFSET($F$279,3*($D220-1)+1,6*(AI$209-1)+1,1,6)*OFFSET($F$279,3*($D220-1)+2,6*(AI$209-1)+1,1,6)*OFFSET($F$279,3*($D220-1)+3,6*(AI$209-1)+1,1,6))&gt;AI$208,MAX(OFFSET($F$279,3*($D220-1)+1,6*(AI$209-1)+1,1,6)*OFFSET($F$279,3*($D220-1)+2,6*(AI$209-1)+1,1,6)*OFFSET($F$279,3*($D220-1)+3,6*(AI$209-1)+1,1,6)),0),"")</f>
        <v/>
      </c>
      <c r="AJ220" s="224" t="str">
        <f t="array" aca="1" ref="AJ220" ca="1">IFERROR(IF(MAX(OFFSET($F$279,3*($D220-1)+1,6*(AJ$209-1)+1,1,6)*OFFSET($F$279,3*($D220-1)+2,6*(AJ$209-1)+1,1,6)*OFFSET($F$279,3*($D220-1)+3,6*(AJ$209-1)+1,1,6))&gt;AJ$208,MAX(OFFSET($F$279,3*($D220-1)+1,6*(AJ$209-1)+1,1,6)*OFFSET($F$279,3*($D220-1)+2,6*(AJ$209-1)+1,1,6)*OFFSET($F$279,3*($D220-1)+3,6*(AJ$209-1)+1,1,6)),0),"")</f>
        <v/>
      </c>
      <c r="AK220" s="224" t="str">
        <f t="array" aca="1" ref="AK220" ca="1">IFERROR(IF(MAX(OFFSET($F$279,3*($D220-1)+1,6*(AK$209-1)+1,1,6)*OFFSET($F$279,3*($D220-1)+2,6*(AK$209-1)+1,1,6)*OFFSET($F$279,3*($D220-1)+3,6*(AK$209-1)+1,1,6))&gt;AK$208,MAX(OFFSET($F$279,3*($D220-1)+1,6*(AK$209-1)+1,1,6)*OFFSET($F$279,3*($D220-1)+2,6*(AK$209-1)+1,1,6)*OFFSET($F$279,3*($D220-1)+3,6*(AK$209-1)+1,1,6)),0),"")</f>
        <v/>
      </c>
      <c r="AL220" s="224" t="str">
        <f t="array" aca="1" ref="AL220" ca="1">IFERROR(IF(MAX(OFFSET($F$279,3*($D220-1)+1,6*(AL$209-1)+1,1,6)*OFFSET($F$279,3*($D220-1)+2,6*(AL$209-1)+1,1,6)*OFFSET($F$279,3*($D220-1)+3,6*(AL$209-1)+1,1,6))&gt;AL$208,MAX(OFFSET($F$279,3*($D220-1)+1,6*(AL$209-1)+1,1,6)*OFFSET($F$279,3*($D220-1)+2,6*(AL$209-1)+1,1,6)*OFFSET($F$279,3*($D220-1)+3,6*(AL$209-1)+1,1,6)),0),"")</f>
        <v/>
      </c>
      <c r="AM220" s="224" t="str">
        <f t="array" aca="1" ref="AM220" ca="1">IFERROR(IF(MAX(OFFSET($F$279,3*($D220-1)+1,6*(AM$209-1)+1,1,6)*OFFSET($F$279,3*($D220-1)+2,6*(AM$209-1)+1,1,6)*OFFSET($F$279,3*($D220-1)+3,6*(AM$209-1)+1,1,6))&gt;AM$208,MAX(OFFSET($F$279,3*($D220-1)+1,6*(AM$209-1)+1,1,6)*OFFSET($F$279,3*($D220-1)+2,6*(AM$209-1)+1,1,6)*OFFSET($F$279,3*($D220-1)+3,6*(AM$209-1)+1,1,6)),0),"")</f>
        <v/>
      </c>
      <c r="AN220" s="224" t="str">
        <f t="array" aca="1" ref="AN220" ca="1">IFERROR(IF(MAX(OFFSET($F$279,3*($D220-1)+1,6*(AN$209-1)+1,1,6)*OFFSET($F$279,3*($D220-1)+2,6*(AN$209-1)+1,1,6)*OFFSET($F$279,3*($D220-1)+3,6*(AN$209-1)+1,1,6))&gt;AN$208,MAX(OFFSET($F$279,3*($D220-1)+1,6*(AN$209-1)+1,1,6)*OFFSET($F$279,3*($D220-1)+2,6*(AN$209-1)+1,1,6)*OFFSET($F$279,3*($D220-1)+3,6*(AN$209-1)+1,1,6)),0),"")</f>
        <v/>
      </c>
      <c r="AO220" s="224" t="str">
        <f t="array" aca="1" ref="AO220" ca="1">IFERROR(IF(MAX(OFFSET($F$279,3*($D220-1)+1,6*(AO$209-1)+1,1,6)*OFFSET($F$279,3*($D220-1)+2,6*(AO$209-1)+1,1,6)*OFFSET($F$279,3*($D220-1)+3,6*(AO$209-1)+1,1,6))&gt;AO$208,MAX(OFFSET($F$279,3*($D220-1)+1,6*(AO$209-1)+1,1,6)*OFFSET($F$279,3*($D220-1)+2,6*(AO$209-1)+1,1,6)*OFFSET($F$279,3*($D220-1)+3,6*(AO$209-1)+1,1,6)),0),"")</f>
        <v/>
      </c>
      <c r="AP220" s="224" t="str">
        <f t="array" aca="1" ref="AP220" ca="1">IFERROR(IF(MAX(OFFSET($F$279,3*($D220-1)+1,6*(AP$209-1)+1,1,6)*OFFSET($F$279,3*($D220-1)+2,6*(AP$209-1)+1,1,6)*OFFSET($F$279,3*($D220-1)+3,6*(AP$209-1)+1,1,6))&gt;AP$208,MAX(OFFSET($F$279,3*($D220-1)+1,6*(AP$209-1)+1,1,6)*OFFSET($F$279,3*($D220-1)+2,6*(AP$209-1)+1,1,6)*OFFSET($F$279,3*($D220-1)+3,6*(AP$209-1)+1,1,6)),0),"")</f>
        <v/>
      </c>
      <c r="AQ220" s="224" t="str">
        <f t="array" aca="1" ref="AQ220" ca="1">IFERROR(IF(MAX(OFFSET($F$279,3*($D220-1)+1,6*(AQ$209-1)+1,1,6)*OFFSET($F$279,3*($D220-1)+2,6*(AQ$209-1)+1,1,6)*OFFSET($F$279,3*($D220-1)+3,6*(AQ$209-1)+1,1,6))&gt;AQ$208,MAX(OFFSET($F$279,3*($D220-1)+1,6*(AQ$209-1)+1,1,6)*OFFSET($F$279,3*($D220-1)+2,6*(AQ$209-1)+1,1,6)*OFFSET($F$279,3*($D220-1)+3,6*(AQ$209-1)+1,1,6)),0),"")</f>
        <v/>
      </c>
      <c r="AR220" s="224" t="str">
        <f t="array" aca="1" ref="AR220" ca="1">IFERROR(IF(MAX(OFFSET($F$279,3*($D220-1)+1,6*(AR$209-1)+1,1,6)*OFFSET($F$279,3*($D220-1)+2,6*(AR$209-1)+1,1,6)*OFFSET($F$279,3*($D220-1)+3,6*(AR$209-1)+1,1,6))&gt;AR$208,MAX(OFFSET($F$279,3*($D220-1)+1,6*(AR$209-1)+1,1,6)*OFFSET($F$279,3*($D220-1)+2,6*(AR$209-1)+1,1,6)*OFFSET($F$279,3*($D220-1)+3,6*(AR$209-1)+1,1,6)),0),"")</f>
        <v/>
      </c>
      <c r="AS220" s="224" t="str">
        <f t="array" aca="1" ref="AS220" ca="1">IFERROR(IF(MAX(OFFSET($F$279,3*($D220-1)+1,6*(AS$209-1)+1,1,6)*OFFSET($F$279,3*($D220-1)+2,6*(AS$209-1)+1,1,6)*OFFSET($F$279,3*($D220-1)+3,6*(AS$209-1)+1,1,6))&gt;AS$208,MAX(OFFSET($F$279,3*($D220-1)+1,6*(AS$209-1)+1,1,6)*OFFSET($F$279,3*($D220-1)+2,6*(AS$209-1)+1,1,6)*OFFSET($F$279,3*($D220-1)+3,6*(AS$209-1)+1,1,6)),0),"")</f>
        <v/>
      </c>
    </row>
    <row r="221" spans="4:45">
      <c r="D221" s="74">
        <v>11</v>
      </c>
      <c r="E221" s="135" t="str">
        <f t="shared" si="19"/>
        <v>C</v>
      </c>
      <c r="F221" s="224">
        <f t="array" aca="1" ref="F221" ca="1">IFERROR(IF(MAX(OFFSET($F$279,3*($D221-1)+1,6*(F$209-1)+1,1,6)*OFFSET($F$279,3*($D221-1)+2,6*(F$209-1)+1,1,6)*OFFSET($F$279,3*($D221-1)+3,6*(F$209-1)+1,1,6))&gt;F$208,MAX(OFFSET($F$279,3*($D221-1)+1,6*(F$209-1)+1,1,6)*OFFSET($F$279,3*($D221-1)+2,6*(F$209-1)+1,1,6)*OFFSET($F$279,3*($D221-1)+3,6*(F$209-1)+1,1,6)),0),"")</f>
        <v>8</v>
      </c>
      <c r="G221" s="224">
        <f t="array" aca="1" ref="G221" ca="1">IFERROR(IF(MAX(OFFSET($F$279,3*($D221-1)+1,6*(G$209-1)+1,1,6)*OFFSET($F$279,3*($D221-1)+2,6*(G$209-1)+1,1,6)*OFFSET($F$279,3*($D221-1)+3,6*(G$209-1)+1,1,6))&gt;G$208,MAX(OFFSET($F$279,3*($D221-1)+1,6*(G$209-1)+1,1,6)*OFFSET($F$279,3*($D221-1)+2,6*(G$209-1)+1,1,6)*OFFSET($F$279,3*($D221-1)+3,6*(G$209-1)+1,1,6)),0),"")</f>
        <v>3</v>
      </c>
      <c r="H221" s="224" t="str">
        <f t="array" aca="1" ref="H221" ca="1">IFERROR(IF(MAX(OFFSET($F$279,3*($D221-1)+1,6*(H$209-1)+1,1,6)*OFFSET($F$279,3*($D221-1)+2,6*(H$209-1)+1,1,6)*OFFSET($F$279,3*($D221-1)+3,6*(H$209-1)+1,1,6))&gt;H$208,MAX(OFFSET($F$279,3*($D221-1)+1,6*(H$209-1)+1,1,6)*OFFSET($F$279,3*($D221-1)+2,6*(H$209-1)+1,1,6)*OFFSET($F$279,3*($D221-1)+3,6*(H$209-1)+1,1,6)),0),"")</f>
        <v/>
      </c>
      <c r="I221" s="224" t="str">
        <f t="array" aca="1" ref="I221" ca="1">IFERROR(IF(MAX(OFFSET($F$279,3*($D221-1)+1,6*(I$209-1)+1,1,6)*OFFSET($F$279,3*($D221-1)+2,6*(I$209-1)+1,1,6)*OFFSET($F$279,3*($D221-1)+3,6*(I$209-1)+1,1,6))&gt;I$208,MAX(OFFSET($F$279,3*($D221-1)+1,6*(I$209-1)+1,1,6)*OFFSET($F$279,3*($D221-1)+2,6*(I$209-1)+1,1,6)*OFFSET($F$279,3*($D221-1)+3,6*(I$209-1)+1,1,6)),0),"")</f>
        <v/>
      </c>
      <c r="J221" s="224" t="str">
        <f t="array" aca="1" ref="J221" ca="1">IFERROR(IF(MAX(OFFSET($F$279,3*($D221-1)+1,6*(J$209-1)+1,1,6)*OFFSET($F$279,3*($D221-1)+2,6*(J$209-1)+1,1,6)*OFFSET($F$279,3*($D221-1)+3,6*(J$209-1)+1,1,6))&gt;J$208,MAX(OFFSET($F$279,3*($D221-1)+1,6*(J$209-1)+1,1,6)*OFFSET($F$279,3*($D221-1)+2,6*(J$209-1)+1,1,6)*OFFSET($F$279,3*($D221-1)+3,6*(J$209-1)+1,1,6)),0),"")</f>
        <v/>
      </c>
      <c r="K221" s="224" t="str">
        <f t="array" aca="1" ref="K221" ca="1">IFERROR(IF(MAX(OFFSET($F$279,3*($D221-1)+1,6*(K$209-1)+1,1,6)*OFFSET($F$279,3*($D221-1)+2,6*(K$209-1)+1,1,6)*OFFSET($F$279,3*($D221-1)+3,6*(K$209-1)+1,1,6))&gt;K$208,MAX(OFFSET($F$279,3*($D221-1)+1,6*(K$209-1)+1,1,6)*OFFSET($F$279,3*($D221-1)+2,6*(K$209-1)+1,1,6)*OFFSET($F$279,3*($D221-1)+3,6*(K$209-1)+1,1,6)),0),"")</f>
        <v/>
      </c>
      <c r="L221" s="224" t="str">
        <f t="array" aca="1" ref="L221" ca="1">IFERROR(IF(MAX(OFFSET($F$279,3*($D221-1)+1,6*(L$209-1)+1,1,6)*OFFSET($F$279,3*($D221-1)+2,6*(L$209-1)+1,1,6)*OFFSET($F$279,3*($D221-1)+3,6*(L$209-1)+1,1,6))&gt;L$208,MAX(OFFSET($F$279,3*($D221-1)+1,6*(L$209-1)+1,1,6)*OFFSET($F$279,3*($D221-1)+2,6*(L$209-1)+1,1,6)*OFFSET($F$279,3*($D221-1)+3,6*(L$209-1)+1,1,6)),0),"")</f>
        <v/>
      </c>
      <c r="M221" s="224" t="str">
        <f t="array" aca="1" ref="M221" ca="1">IFERROR(IF(MAX(OFFSET($F$279,3*($D221-1)+1,6*(M$209-1)+1,1,6)*OFFSET($F$279,3*($D221-1)+2,6*(M$209-1)+1,1,6)*OFFSET($F$279,3*($D221-1)+3,6*(M$209-1)+1,1,6))&gt;M$208,MAX(OFFSET($F$279,3*($D221-1)+1,6*(M$209-1)+1,1,6)*OFFSET($F$279,3*($D221-1)+2,6*(M$209-1)+1,1,6)*OFFSET($F$279,3*($D221-1)+3,6*(M$209-1)+1,1,6)),0),"")</f>
        <v/>
      </c>
      <c r="N221" s="224" t="str">
        <f t="array" aca="1" ref="N221" ca="1">IFERROR(IF(MAX(OFFSET($F$279,3*($D221-1)+1,6*(N$209-1)+1,1,6)*OFFSET($F$279,3*($D221-1)+2,6*(N$209-1)+1,1,6)*OFFSET($F$279,3*($D221-1)+3,6*(N$209-1)+1,1,6))&gt;N$208,MAX(OFFSET($F$279,3*($D221-1)+1,6*(N$209-1)+1,1,6)*OFFSET($F$279,3*($D221-1)+2,6*(N$209-1)+1,1,6)*OFFSET($F$279,3*($D221-1)+3,6*(N$209-1)+1,1,6)),0),"")</f>
        <v/>
      </c>
      <c r="O221" s="224" t="str">
        <f t="array" aca="1" ref="O221" ca="1">IFERROR(IF(MAX(OFFSET($F$279,3*($D221-1)+1,6*(O$209-1)+1,1,6)*OFFSET($F$279,3*($D221-1)+2,6*(O$209-1)+1,1,6)*OFFSET($F$279,3*($D221-1)+3,6*(O$209-1)+1,1,6))&gt;O$208,MAX(OFFSET($F$279,3*($D221-1)+1,6*(O$209-1)+1,1,6)*OFFSET($F$279,3*($D221-1)+2,6*(O$209-1)+1,1,6)*OFFSET($F$279,3*($D221-1)+3,6*(O$209-1)+1,1,6)),0),"")</f>
        <v/>
      </c>
      <c r="P221" s="224" t="str">
        <f t="array" aca="1" ref="P221" ca="1">IFERROR(IF(MAX(OFFSET($F$279,3*($D221-1)+1,6*(P$209-1)+1,1,6)*OFFSET($F$279,3*($D221-1)+2,6*(P$209-1)+1,1,6)*OFFSET($F$279,3*($D221-1)+3,6*(P$209-1)+1,1,6))&gt;P$208,MAX(OFFSET($F$279,3*($D221-1)+1,6*(P$209-1)+1,1,6)*OFFSET($F$279,3*($D221-1)+2,6*(P$209-1)+1,1,6)*OFFSET($F$279,3*($D221-1)+3,6*(P$209-1)+1,1,6)),0),"")</f>
        <v/>
      </c>
      <c r="Q221" s="224" t="str">
        <f t="array" aca="1" ref="Q221" ca="1">IFERROR(IF(MAX(OFFSET($F$279,3*($D221-1)+1,6*(Q$209-1)+1,1,6)*OFFSET($F$279,3*($D221-1)+2,6*(Q$209-1)+1,1,6)*OFFSET($F$279,3*($D221-1)+3,6*(Q$209-1)+1,1,6))&gt;Q$208,MAX(OFFSET($F$279,3*($D221-1)+1,6*(Q$209-1)+1,1,6)*OFFSET($F$279,3*($D221-1)+2,6*(Q$209-1)+1,1,6)*OFFSET($F$279,3*($D221-1)+3,6*(Q$209-1)+1,1,6)),0),"")</f>
        <v/>
      </c>
      <c r="R221" s="224" t="str">
        <f t="array" aca="1" ref="R221" ca="1">IFERROR(IF(MAX(OFFSET($F$279,3*($D221-1)+1,6*(R$209-1)+1,1,6)*OFFSET($F$279,3*($D221-1)+2,6*(R$209-1)+1,1,6)*OFFSET($F$279,3*($D221-1)+3,6*(R$209-1)+1,1,6))&gt;R$208,MAX(OFFSET($F$279,3*($D221-1)+1,6*(R$209-1)+1,1,6)*OFFSET($F$279,3*($D221-1)+2,6*(R$209-1)+1,1,6)*OFFSET($F$279,3*($D221-1)+3,6*(R$209-1)+1,1,6)),0),"")</f>
        <v/>
      </c>
      <c r="S221" s="224" t="str">
        <f t="array" aca="1" ref="S221" ca="1">IFERROR(IF(MAX(OFFSET($F$279,3*($D221-1)+1,6*(S$209-1)+1,1,6)*OFFSET($F$279,3*($D221-1)+2,6*(S$209-1)+1,1,6)*OFFSET($F$279,3*($D221-1)+3,6*(S$209-1)+1,1,6))&gt;S$208,MAX(OFFSET($F$279,3*($D221-1)+1,6*(S$209-1)+1,1,6)*OFFSET($F$279,3*($D221-1)+2,6*(S$209-1)+1,1,6)*OFFSET($F$279,3*($D221-1)+3,6*(S$209-1)+1,1,6)),0),"")</f>
        <v/>
      </c>
      <c r="T221" s="224" t="str">
        <f t="array" aca="1" ref="T221" ca="1">IFERROR(IF(MAX(OFFSET($F$279,3*($D221-1)+1,6*(T$209-1)+1,1,6)*OFFSET($F$279,3*($D221-1)+2,6*(T$209-1)+1,1,6)*OFFSET($F$279,3*($D221-1)+3,6*(T$209-1)+1,1,6))&gt;T$208,MAX(OFFSET($F$279,3*($D221-1)+1,6*(T$209-1)+1,1,6)*OFFSET($F$279,3*($D221-1)+2,6*(T$209-1)+1,1,6)*OFFSET($F$279,3*($D221-1)+3,6*(T$209-1)+1,1,6)),0),"")</f>
        <v/>
      </c>
      <c r="U221" s="224" t="str">
        <f t="array" aca="1" ref="U221" ca="1">IFERROR(IF(MAX(OFFSET($F$279,3*($D221-1)+1,6*(U$209-1)+1,1,6)*OFFSET($F$279,3*($D221-1)+2,6*(U$209-1)+1,1,6)*OFFSET($F$279,3*($D221-1)+3,6*(U$209-1)+1,1,6))&gt;U$208,MAX(OFFSET($F$279,3*($D221-1)+1,6*(U$209-1)+1,1,6)*OFFSET($F$279,3*($D221-1)+2,6*(U$209-1)+1,1,6)*OFFSET($F$279,3*($D221-1)+3,6*(U$209-1)+1,1,6)),0),"")</f>
        <v/>
      </c>
      <c r="V221" s="224" t="str">
        <f t="array" aca="1" ref="V221" ca="1">IFERROR(IF(MAX(OFFSET($F$279,3*($D221-1)+1,6*(V$209-1)+1,1,6)*OFFSET($F$279,3*($D221-1)+2,6*(V$209-1)+1,1,6)*OFFSET($F$279,3*($D221-1)+3,6*(V$209-1)+1,1,6))&gt;V$208,MAX(OFFSET($F$279,3*($D221-1)+1,6*(V$209-1)+1,1,6)*OFFSET($F$279,3*($D221-1)+2,6*(V$209-1)+1,1,6)*OFFSET($F$279,3*($D221-1)+3,6*(V$209-1)+1,1,6)),0),"")</f>
        <v/>
      </c>
      <c r="W221" s="224" t="str">
        <f t="array" aca="1" ref="W221" ca="1">IFERROR(IF(MAX(OFFSET($F$279,3*($D221-1)+1,6*(W$209-1)+1,1,6)*OFFSET($F$279,3*($D221-1)+2,6*(W$209-1)+1,1,6)*OFFSET($F$279,3*($D221-1)+3,6*(W$209-1)+1,1,6))&gt;W$208,MAX(OFFSET($F$279,3*($D221-1)+1,6*(W$209-1)+1,1,6)*OFFSET($F$279,3*($D221-1)+2,6*(W$209-1)+1,1,6)*OFFSET($F$279,3*($D221-1)+3,6*(W$209-1)+1,1,6)),0),"")</f>
        <v/>
      </c>
      <c r="X221" s="224" t="str">
        <f t="array" aca="1" ref="X221" ca="1">IFERROR(IF(MAX(OFFSET($F$279,3*($D221-1)+1,6*(X$209-1)+1,1,6)*OFFSET($F$279,3*($D221-1)+2,6*(X$209-1)+1,1,6)*OFFSET($F$279,3*($D221-1)+3,6*(X$209-1)+1,1,6))&gt;X$208,MAX(OFFSET($F$279,3*($D221-1)+1,6*(X$209-1)+1,1,6)*OFFSET($F$279,3*($D221-1)+2,6*(X$209-1)+1,1,6)*OFFSET($F$279,3*($D221-1)+3,6*(X$209-1)+1,1,6)),0),"")</f>
        <v/>
      </c>
      <c r="Y221" s="224" t="str">
        <f t="array" aca="1" ref="Y221" ca="1">IFERROR(IF(MAX(OFFSET($F$279,3*($D221-1)+1,6*(Y$209-1)+1,1,6)*OFFSET($F$279,3*($D221-1)+2,6*(Y$209-1)+1,1,6)*OFFSET($F$279,3*($D221-1)+3,6*(Y$209-1)+1,1,6))&gt;Y$208,MAX(OFFSET($F$279,3*($D221-1)+1,6*(Y$209-1)+1,1,6)*OFFSET($F$279,3*($D221-1)+2,6*(Y$209-1)+1,1,6)*OFFSET($F$279,3*($D221-1)+3,6*(Y$209-1)+1,1,6)),0),"")</f>
        <v/>
      </c>
      <c r="Z221" s="224" t="str">
        <f t="array" aca="1" ref="Z221" ca="1">IFERROR(IF(MAX(OFFSET($F$279,3*($D221-1)+1,6*(Z$209-1)+1,1,6)*OFFSET($F$279,3*($D221-1)+2,6*(Z$209-1)+1,1,6)*OFFSET($F$279,3*($D221-1)+3,6*(Z$209-1)+1,1,6))&gt;Z$208,MAX(OFFSET($F$279,3*($D221-1)+1,6*(Z$209-1)+1,1,6)*OFFSET($F$279,3*($D221-1)+2,6*(Z$209-1)+1,1,6)*OFFSET($F$279,3*($D221-1)+3,6*(Z$209-1)+1,1,6)),0),"")</f>
        <v/>
      </c>
      <c r="AA221" s="224" t="str">
        <f t="array" aca="1" ref="AA221" ca="1">IFERROR(IF(MAX(OFFSET($F$279,3*($D221-1)+1,6*(AA$209-1)+1,1,6)*OFFSET($F$279,3*($D221-1)+2,6*(AA$209-1)+1,1,6)*OFFSET($F$279,3*($D221-1)+3,6*(AA$209-1)+1,1,6))&gt;AA$208,MAX(OFFSET($F$279,3*($D221-1)+1,6*(AA$209-1)+1,1,6)*OFFSET($F$279,3*($D221-1)+2,6*(AA$209-1)+1,1,6)*OFFSET($F$279,3*($D221-1)+3,6*(AA$209-1)+1,1,6)),0),"")</f>
        <v/>
      </c>
      <c r="AB221" s="224" t="str">
        <f t="array" aca="1" ref="AB221" ca="1">IFERROR(IF(MAX(OFFSET($F$279,3*($D221-1)+1,6*(AB$209-1)+1,1,6)*OFFSET($F$279,3*($D221-1)+2,6*(AB$209-1)+1,1,6)*OFFSET($F$279,3*($D221-1)+3,6*(AB$209-1)+1,1,6))&gt;AB$208,MAX(OFFSET($F$279,3*($D221-1)+1,6*(AB$209-1)+1,1,6)*OFFSET($F$279,3*($D221-1)+2,6*(AB$209-1)+1,1,6)*OFFSET($F$279,3*($D221-1)+3,6*(AB$209-1)+1,1,6)),0),"")</f>
        <v/>
      </c>
      <c r="AC221" s="224" t="str">
        <f t="array" aca="1" ref="AC221" ca="1">IFERROR(IF(MAX(OFFSET($F$279,3*($D221-1)+1,6*(AC$209-1)+1,1,6)*OFFSET($F$279,3*($D221-1)+2,6*(AC$209-1)+1,1,6)*OFFSET($F$279,3*($D221-1)+3,6*(AC$209-1)+1,1,6))&gt;AC$208,MAX(OFFSET($F$279,3*($D221-1)+1,6*(AC$209-1)+1,1,6)*OFFSET($F$279,3*($D221-1)+2,6*(AC$209-1)+1,1,6)*OFFSET($F$279,3*($D221-1)+3,6*(AC$209-1)+1,1,6)),0),"")</f>
        <v/>
      </c>
      <c r="AD221" s="224" t="str">
        <f t="array" aca="1" ref="AD221" ca="1">IFERROR(IF(MAX(OFFSET($F$279,3*($D221-1)+1,6*(AD$209-1)+1,1,6)*OFFSET($F$279,3*($D221-1)+2,6*(AD$209-1)+1,1,6)*OFFSET($F$279,3*($D221-1)+3,6*(AD$209-1)+1,1,6))&gt;AD$208,MAX(OFFSET($F$279,3*($D221-1)+1,6*(AD$209-1)+1,1,6)*OFFSET($F$279,3*($D221-1)+2,6*(AD$209-1)+1,1,6)*OFFSET($F$279,3*($D221-1)+3,6*(AD$209-1)+1,1,6)),0),"")</f>
        <v/>
      </c>
      <c r="AE221" s="224" t="str">
        <f t="array" aca="1" ref="AE221" ca="1">IFERROR(IF(MAX(OFFSET($F$279,3*($D221-1)+1,6*(AE$209-1)+1,1,6)*OFFSET($F$279,3*($D221-1)+2,6*(AE$209-1)+1,1,6)*OFFSET($F$279,3*($D221-1)+3,6*(AE$209-1)+1,1,6))&gt;AE$208,MAX(OFFSET($F$279,3*($D221-1)+1,6*(AE$209-1)+1,1,6)*OFFSET($F$279,3*($D221-1)+2,6*(AE$209-1)+1,1,6)*OFFSET($F$279,3*($D221-1)+3,6*(AE$209-1)+1,1,6)),0),"")</f>
        <v/>
      </c>
      <c r="AF221" s="224" t="str">
        <f t="array" aca="1" ref="AF221" ca="1">IFERROR(IF(MAX(OFFSET($F$279,3*($D221-1)+1,6*(AF$209-1)+1,1,6)*OFFSET($F$279,3*($D221-1)+2,6*(AF$209-1)+1,1,6)*OFFSET($F$279,3*($D221-1)+3,6*(AF$209-1)+1,1,6))&gt;AF$208,MAX(OFFSET($F$279,3*($D221-1)+1,6*(AF$209-1)+1,1,6)*OFFSET($F$279,3*($D221-1)+2,6*(AF$209-1)+1,1,6)*OFFSET($F$279,3*($D221-1)+3,6*(AF$209-1)+1,1,6)),0),"")</f>
        <v/>
      </c>
      <c r="AG221" s="224" t="str">
        <f t="array" aca="1" ref="AG221" ca="1">IFERROR(IF(MAX(OFFSET($F$279,3*($D221-1)+1,6*(AG$209-1)+1,1,6)*OFFSET($F$279,3*($D221-1)+2,6*(AG$209-1)+1,1,6)*OFFSET($F$279,3*($D221-1)+3,6*(AG$209-1)+1,1,6))&gt;AG$208,MAX(OFFSET($F$279,3*($D221-1)+1,6*(AG$209-1)+1,1,6)*OFFSET($F$279,3*($D221-1)+2,6*(AG$209-1)+1,1,6)*OFFSET($F$279,3*($D221-1)+3,6*(AG$209-1)+1,1,6)),0),"")</f>
        <v/>
      </c>
      <c r="AH221" s="224" t="str">
        <f t="array" aca="1" ref="AH221" ca="1">IFERROR(IF(MAX(OFFSET($F$279,3*($D221-1)+1,6*(AH$209-1)+1,1,6)*OFFSET($F$279,3*($D221-1)+2,6*(AH$209-1)+1,1,6)*OFFSET($F$279,3*($D221-1)+3,6*(AH$209-1)+1,1,6))&gt;AH$208,MAX(OFFSET($F$279,3*($D221-1)+1,6*(AH$209-1)+1,1,6)*OFFSET($F$279,3*($D221-1)+2,6*(AH$209-1)+1,1,6)*OFFSET($F$279,3*($D221-1)+3,6*(AH$209-1)+1,1,6)),0),"")</f>
        <v/>
      </c>
      <c r="AI221" s="224" t="str">
        <f t="array" aca="1" ref="AI221" ca="1">IFERROR(IF(MAX(OFFSET($F$279,3*($D221-1)+1,6*(AI$209-1)+1,1,6)*OFFSET($F$279,3*($D221-1)+2,6*(AI$209-1)+1,1,6)*OFFSET($F$279,3*($D221-1)+3,6*(AI$209-1)+1,1,6))&gt;AI$208,MAX(OFFSET($F$279,3*($D221-1)+1,6*(AI$209-1)+1,1,6)*OFFSET($F$279,3*($D221-1)+2,6*(AI$209-1)+1,1,6)*OFFSET($F$279,3*($D221-1)+3,6*(AI$209-1)+1,1,6)),0),"")</f>
        <v/>
      </c>
      <c r="AJ221" s="224" t="str">
        <f t="array" aca="1" ref="AJ221" ca="1">IFERROR(IF(MAX(OFFSET($F$279,3*($D221-1)+1,6*(AJ$209-1)+1,1,6)*OFFSET($F$279,3*($D221-1)+2,6*(AJ$209-1)+1,1,6)*OFFSET($F$279,3*($D221-1)+3,6*(AJ$209-1)+1,1,6))&gt;AJ$208,MAX(OFFSET($F$279,3*($D221-1)+1,6*(AJ$209-1)+1,1,6)*OFFSET($F$279,3*($D221-1)+2,6*(AJ$209-1)+1,1,6)*OFFSET($F$279,3*($D221-1)+3,6*(AJ$209-1)+1,1,6)),0),"")</f>
        <v/>
      </c>
      <c r="AK221" s="224" t="str">
        <f t="array" aca="1" ref="AK221" ca="1">IFERROR(IF(MAX(OFFSET($F$279,3*($D221-1)+1,6*(AK$209-1)+1,1,6)*OFFSET($F$279,3*($D221-1)+2,6*(AK$209-1)+1,1,6)*OFFSET($F$279,3*($D221-1)+3,6*(AK$209-1)+1,1,6))&gt;AK$208,MAX(OFFSET($F$279,3*($D221-1)+1,6*(AK$209-1)+1,1,6)*OFFSET($F$279,3*($D221-1)+2,6*(AK$209-1)+1,1,6)*OFFSET($F$279,3*($D221-1)+3,6*(AK$209-1)+1,1,6)),0),"")</f>
        <v/>
      </c>
      <c r="AL221" s="224" t="str">
        <f t="array" aca="1" ref="AL221" ca="1">IFERROR(IF(MAX(OFFSET($F$279,3*($D221-1)+1,6*(AL$209-1)+1,1,6)*OFFSET($F$279,3*($D221-1)+2,6*(AL$209-1)+1,1,6)*OFFSET($F$279,3*($D221-1)+3,6*(AL$209-1)+1,1,6))&gt;AL$208,MAX(OFFSET($F$279,3*($D221-1)+1,6*(AL$209-1)+1,1,6)*OFFSET($F$279,3*($D221-1)+2,6*(AL$209-1)+1,1,6)*OFFSET($F$279,3*($D221-1)+3,6*(AL$209-1)+1,1,6)),0),"")</f>
        <v/>
      </c>
      <c r="AM221" s="224" t="str">
        <f t="array" aca="1" ref="AM221" ca="1">IFERROR(IF(MAX(OFFSET($F$279,3*($D221-1)+1,6*(AM$209-1)+1,1,6)*OFFSET($F$279,3*($D221-1)+2,6*(AM$209-1)+1,1,6)*OFFSET($F$279,3*($D221-1)+3,6*(AM$209-1)+1,1,6))&gt;AM$208,MAX(OFFSET($F$279,3*($D221-1)+1,6*(AM$209-1)+1,1,6)*OFFSET($F$279,3*($D221-1)+2,6*(AM$209-1)+1,1,6)*OFFSET($F$279,3*($D221-1)+3,6*(AM$209-1)+1,1,6)),0),"")</f>
        <v/>
      </c>
      <c r="AN221" s="224" t="str">
        <f t="array" aca="1" ref="AN221" ca="1">IFERROR(IF(MAX(OFFSET($F$279,3*($D221-1)+1,6*(AN$209-1)+1,1,6)*OFFSET($F$279,3*($D221-1)+2,6*(AN$209-1)+1,1,6)*OFFSET($F$279,3*($D221-1)+3,6*(AN$209-1)+1,1,6))&gt;AN$208,MAX(OFFSET($F$279,3*($D221-1)+1,6*(AN$209-1)+1,1,6)*OFFSET($F$279,3*($D221-1)+2,6*(AN$209-1)+1,1,6)*OFFSET($F$279,3*($D221-1)+3,6*(AN$209-1)+1,1,6)),0),"")</f>
        <v/>
      </c>
      <c r="AO221" s="224" t="str">
        <f t="array" aca="1" ref="AO221" ca="1">IFERROR(IF(MAX(OFFSET($F$279,3*($D221-1)+1,6*(AO$209-1)+1,1,6)*OFFSET($F$279,3*($D221-1)+2,6*(AO$209-1)+1,1,6)*OFFSET($F$279,3*($D221-1)+3,6*(AO$209-1)+1,1,6))&gt;AO$208,MAX(OFFSET($F$279,3*($D221-1)+1,6*(AO$209-1)+1,1,6)*OFFSET($F$279,3*($D221-1)+2,6*(AO$209-1)+1,1,6)*OFFSET($F$279,3*($D221-1)+3,6*(AO$209-1)+1,1,6)),0),"")</f>
        <v/>
      </c>
      <c r="AP221" s="224" t="str">
        <f t="array" aca="1" ref="AP221" ca="1">IFERROR(IF(MAX(OFFSET($F$279,3*($D221-1)+1,6*(AP$209-1)+1,1,6)*OFFSET($F$279,3*($D221-1)+2,6*(AP$209-1)+1,1,6)*OFFSET($F$279,3*($D221-1)+3,6*(AP$209-1)+1,1,6))&gt;AP$208,MAX(OFFSET($F$279,3*($D221-1)+1,6*(AP$209-1)+1,1,6)*OFFSET($F$279,3*($D221-1)+2,6*(AP$209-1)+1,1,6)*OFFSET($F$279,3*($D221-1)+3,6*(AP$209-1)+1,1,6)),0),"")</f>
        <v/>
      </c>
      <c r="AQ221" s="224" t="str">
        <f t="array" aca="1" ref="AQ221" ca="1">IFERROR(IF(MAX(OFFSET($F$279,3*($D221-1)+1,6*(AQ$209-1)+1,1,6)*OFFSET($F$279,3*($D221-1)+2,6*(AQ$209-1)+1,1,6)*OFFSET($F$279,3*($D221-1)+3,6*(AQ$209-1)+1,1,6))&gt;AQ$208,MAX(OFFSET($F$279,3*($D221-1)+1,6*(AQ$209-1)+1,1,6)*OFFSET($F$279,3*($D221-1)+2,6*(AQ$209-1)+1,1,6)*OFFSET($F$279,3*($D221-1)+3,6*(AQ$209-1)+1,1,6)),0),"")</f>
        <v/>
      </c>
      <c r="AR221" s="224" t="str">
        <f t="array" aca="1" ref="AR221" ca="1">IFERROR(IF(MAX(OFFSET($F$279,3*($D221-1)+1,6*(AR$209-1)+1,1,6)*OFFSET($F$279,3*($D221-1)+2,6*(AR$209-1)+1,1,6)*OFFSET($F$279,3*($D221-1)+3,6*(AR$209-1)+1,1,6))&gt;AR$208,MAX(OFFSET($F$279,3*($D221-1)+1,6*(AR$209-1)+1,1,6)*OFFSET($F$279,3*($D221-1)+2,6*(AR$209-1)+1,1,6)*OFFSET($F$279,3*($D221-1)+3,6*(AR$209-1)+1,1,6)),0),"")</f>
        <v/>
      </c>
      <c r="AS221" s="224" t="str">
        <f t="array" aca="1" ref="AS221" ca="1">IFERROR(IF(MAX(OFFSET($F$279,3*($D221-1)+1,6*(AS$209-1)+1,1,6)*OFFSET($F$279,3*($D221-1)+2,6*(AS$209-1)+1,1,6)*OFFSET($F$279,3*($D221-1)+3,6*(AS$209-1)+1,1,6))&gt;AS$208,MAX(OFFSET($F$279,3*($D221-1)+1,6*(AS$209-1)+1,1,6)*OFFSET($F$279,3*($D221-1)+2,6*(AS$209-1)+1,1,6)*OFFSET($F$279,3*($D221-1)+3,6*(AS$209-1)+1,1,6)),0),"")</f>
        <v/>
      </c>
    </row>
    <row r="222" spans="4:45">
      <c r="D222" s="74">
        <v>12</v>
      </c>
      <c r="E222" s="135" t="str">
        <f t="shared" si="19"/>
        <v>EU6412</v>
      </c>
      <c r="F222" s="224">
        <f t="array" aca="1" ref="F222" ca="1">IFERROR(IF(MAX(OFFSET($F$279,3*($D222-1)+1,6*(F$209-1)+1,1,6)*OFFSET($F$279,3*($D222-1)+2,6*(F$209-1)+1,1,6)*OFFSET($F$279,3*($D222-1)+3,6*(F$209-1)+1,1,6))&gt;F$208,MAX(OFFSET($F$279,3*($D222-1)+1,6*(F$209-1)+1,1,6)*OFFSET($F$279,3*($D222-1)+2,6*(F$209-1)+1,1,6)*OFFSET($F$279,3*($D222-1)+3,6*(F$209-1)+1,1,6)),0),"")</f>
        <v>8</v>
      </c>
      <c r="G222" s="224">
        <f t="array" aca="1" ref="G222" ca="1">IFERROR(IF(MAX(OFFSET($F$279,3*($D222-1)+1,6*(G$209-1)+1,1,6)*OFFSET($F$279,3*($D222-1)+2,6*(G$209-1)+1,1,6)*OFFSET($F$279,3*($D222-1)+3,6*(G$209-1)+1,1,6))&gt;G$208,MAX(OFFSET($F$279,3*($D222-1)+1,6*(G$209-1)+1,1,6)*OFFSET($F$279,3*($D222-1)+2,6*(G$209-1)+1,1,6)*OFFSET($F$279,3*($D222-1)+3,6*(G$209-1)+1,1,6)),0),"")</f>
        <v>2</v>
      </c>
      <c r="H222" s="224" t="str">
        <f t="array" aca="1" ref="H222" ca="1">IFERROR(IF(MAX(OFFSET($F$279,3*($D222-1)+1,6*(H$209-1)+1,1,6)*OFFSET($F$279,3*($D222-1)+2,6*(H$209-1)+1,1,6)*OFFSET($F$279,3*($D222-1)+3,6*(H$209-1)+1,1,6))&gt;H$208,MAX(OFFSET($F$279,3*($D222-1)+1,6*(H$209-1)+1,1,6)*OFFSET($F$279,3*($D222-1)+2,6*(H$209-1)+1,1,6)*OFFSET($F$279,3*($D222-1)+3,6*(H$209-1)+1,1,6)),0),"")</f>
        <v/>
      </c>
      <c r="I222" s="224" t="str">
        <f t="array" aca="1" ref="I222" ca="1">IFERROR(IF(MAX(OFFSET($F$279,3*($D222-1)+1,6*(I$209-1)+1,1,6)*OFFSET($F$279,3*($D222-1)+2,6*(I$209-1)+1,1,6)*OFFSET($F$279,3*($D222-1)+3,6*(I$209-1)+1,1,6))&gt;I$208,MAX(OFFSET($F$279,3*($D222-1)+1,6*(I$209-1)+1,1,6)*OFFSET($F$279,3*($D222-1)+2,6*(I$209-1)+1,1,6)*OFFSET($F$279,3*($D222-1)+3,6*(I$209-1)+1,1,6)),0),"")</f>
        <v/>
      </c>
      <c r="J222" s="224" t="str">
        <f t="array" aca="1" ref="J222" ca="1">IFERROR(IF(MAX(OFFSET($F$279,3*($D222-1)+1,6*(J$209-1)+1,1,6)*OFFSET($F$279,3*($D222-1)+2,6*(J$209-1)+1,1,6)*OFFSET($F$279,3*($D222-1)+3,6*(J$209-1)+1,1,6))&gt;J$208,MAX(OFFSET($F$279,3*($D222-1)+1,6*(J$209-1)+1,1,6)*OFFSET($F$279,3*($D222-1)+2,6*(J$209-1)+1,1,6)*OFFSET($F$279,3*($D222-1)+3,6*(J$209-1)+1,1,6)),0),"")</f>
        <v/>
      </c>
      <c r="K222" s="224" t="str">
        <f t="array" aca="1" ref="K222" ca="1">IFERROR(IF(MAX(OFFSET($F$279,3*($D222-1)+1,6*(K$209-1)+1,1,6)*OFFSET($F$279,3*($D222-1)+2,6*(K$209-1)+1,1,6)*OFFSET($F$279,3*($D222-1)+3,6*(K$209-1)+1,1,6))&gt;K$208,MAX(OFFSET($F$279,3*($D222-1)+1,6*(K$209-1)+1,1,6)*OFFSET($F$279,3*($D222-1)+2,6*(K$209-1)+1,1,6)*OFFSET($F$279,3*($D222-1)+3,6*(K$209-1)+1,1,6)),0),"")</f>
        <v/>
      </c>
      <c r="L222" s="224" t="str">
        <f t="array" aca="1" ref="L222" ca="1">IFERROR(IF(MAX(OFFSET($F$279,3*($D222-1)+1,6*(L$209-1)+1,1,6)*OFFSET($F$279,3*($D222-1)+2,6*(L$209-1)+1,1,6)*OFFSET($F$279,3*($D222-1)+3,6*(L$209-1)+1,1,6))&gt;L$208,MAX(OFFSET($F$279,3*($D222-1)+1,6*(L$209-1)+1,1,6)*OFFSET($F$279,3*($D222-1)+2,6*(L$209-1)+1,1,6)*OFFSET($F$279,3*($D222-1)+3,6*(L$209-1)+1,1,6)),0),"")</f>
        <v/>
      </c>
      <c r="M222" s="224" t="str">
        <f t="array" aca="1" ref="M222" ca="1">IFERROR(IF(MAX(OFFSET($F$279,3*($D222-1)+1,6*(M$209-1)+1,1,6)*OFFSET($F$279,3*($D222-1)+2,6*(M$209-1)+1,1,6)*OFFSET($F$279,3*($D222-1)+3,6*(M$209-1)+1,1,6))&gt;M$208,MAX(OFFSET($F$279,3*($D222-1)+1,6*(M$209-1)+1,1,6)*OFFSET($F$279,3*($D222-1)+2,6*(M$209-1)+1,1,6)*OFFSET($F$279,3*($D222-1)+3,6*(M$209-1)+1,1,6)),0),"")</f>
        <v/>
      </c>
      <c r="N222" s="224" t="str">
        <f t="array" aca="1" ref="N222" ca="1">IFERROR(IF(MAX(OFFSET($F$279,3*($D222-1)+1,6*(N$209-1)+1,1,6)*OFFSET($F$279,3*($D222-1)+2,6*(N$209-1)+1,1,6)*OFFSET($F$279,3*($D222-1)+3,6*(N$209-1)+1,1,6))&gt;N$208,MAX(OFFSET($F$279,3*($D222-1)+1,6*(N$209-1)+1,1,6)*OFFSET($F$279,3*($D222-1)+2,6*(N$209-1)+1,1,6)*OFFSET($F$279,3*($D222-1)+3,6*(N$209-1)+1,1,6)),0),"")</f>
        <v/>
      </c>
      <c r="O222" s="224" t="str">
        <f t="array" aca="1" ref="O222" ca="1">IFERROR(IF(MAX(OFFSET($F$279,3*($D222-1)+1,6*(O$209-1)+1,1,6)*OFFSET($F$279,3*($D222-1)+2,6*(O$209-1)+1,1,6)*OFFSET($F$279,3*($D222-1)+3,6*(O$209-1)+1,1,6))&gt;O$208,MAX(OFFSET($F$279,3*($D222-1)+1,6*(O$209-1)+1,1,6)*OFFSET($F$279,3*($D222-1)+2,6*(O$209-1)+1,1,6)*OFFSET($F$279,3*($D222-1)+3,6*(O$209-1)+1,1,6)),0),"")</f>
        <v/>
      </c>
      <c r="P222" s="224" t="str">
        <f t="array" aca="1" ref="P222" ca="1">IFERROR(IF(MAX(OFFSET($F$279,3*($D222-1)+1,6*(P$209-1)+1,1,6)*OFFSET($F$279,3*($D222-1)+2,6*(P$209-1)+1,1,6)*OFFSET($F$279,3*($D222-1)+3,6*(P$209-1)+1,1,6))&gt;P$208,MAX(OFFSET($F$279,3*($D222-1)+1,6*(P$209-1)+1,1,6)*OFFSET($F$279,3*($D222-1)+2,6*(P$209-1)+1,1,6)*OFFSET($F$279,3*($D222-1)+3,6*(P$209-1)+1,1,6)),0),"")</f>
        <v/>
      </c>
      <c r="Q222" s="224" t="str">
        <f t="array" aca="1" ref="Q222" ca="1">IFERROR(IF(MAX(OFFSET($F$279,3*($D222-1)+1,6*(Q$209-1)+1,1,6)*OFFSET($F$279,3*($D222-1)+2,6*(Q$209-1)+1,1,6)*OFFSET($F$279,3*($D222-1)+3,6*(Q$209-1)+1,1,6))&gt;Q$208,MAX(OFFSET($F$279,3*($D222-1)+1,6*(Q$209-1)+1,1,6)*OFFSET($F$279,3*($D222-1)+2,6*(Q$209-1)+1,1,6)*OFFSET($F$279,3*($D222-1)+3,6*(Q$209-1)+1,1,6)),0),"")</f>
        <v/>
      </c>
      <c r="R222" s="224" t="str">
        <f t="array" aca="1" ref="R222" ca="1">IFERROR(IF(MAX(OFFSET($F$279,3*($D222-1)+1,6*(R$209-1)+1,1,6)*OFFSET($F$279,3*($D222-1)+2,6*(R$209-1)+1,1,6)*OFFSET($F$279,3*($D222-1)+3,6*(R$209-1)+1,1,6))&gt;R$208,MAX(OFFSET($F$279,3*($D222-1)+1,6*(R$209-1)+1,1,6)*OFFSET($F$279,3*($D222-1)+2,6*(R$209-1)+1,1,6)*OFFSET($F$279,3*($D222-1)+3,6*(R$209-1)+1,1,6)),0),"")</f>
        <v/>
      </c>
      <c r="S222" s="224" t="str">
        <f t="array" aca="1" ref="S222" ca="1">IFERROR(IF(MAX(OFFSET($F$279,3*($D222-1)+1,6*(S$209-1)+1,1,6)*OFFSET($F$279,3*($D222-1)+2,6*(S$209-1)+1,1,6)*OFFSET($F$279,3*($D222-1)+3,6*(S$209-1)+1,1,6))&gt;S$208,MAX(OFFSET($F$279,3*($D222-1)+1,6*(S$209-1)+1,1,6)*OFFSET($F$279,3*($D222-1)+2,6*(S$209-1)+1,1,6)*OFFSET($F$279,3*($D222-1)+3,6*(S$209-1)+1,1,6)),0),"")</f>
        <v/>
      </c>
      <c r="T222" s="224" t="str">
        <f t="array" aca="1" ref="T222" ca="1">IFERROR(IF(MAX(OFFSET($F$279,3*($D222-1)+1,6*(T$209-1)+1,1,6)*OFFSET($F$279,3*($D222-1)+2,6*(T$209-1)+1,1,6)*OFFSET($F$279,3*($D222-1)+3,6*(T$209-1)+1,1,6))&gt;T$208,MAX(OFFSET($F$279,3*($D222-1)+1,6*(T$209-1)+1,1,6)*OFFSET($F$279,3*($D222-1)+2,6*(T$209-1)+1,1,6)*OFFSET($F$279,3*($D222-1)+3,6*(T$209-1)+1,1,6)),0),"")</f>
        <v/>
      </c>
      <c r="U222" s="224" t="str">
        <f t="array" aca="1" ref="U222" ca="1">IFERROR(IF(MAX(OFFSET($F$279,3*($D222-1)+1,6*(U$209-1)+1,1,6)*OFFSET($F$279,3*($D222-1)+2,6*(U$209-1)+1,1,6)*OFFSET($F$279,3*($D222-1)+3,6*(U$209-1)+1,1,6))&gt;U$208,MAX(OFFSET($F$279,3*($D222-1)+1,6*(U$209-1)+1,1,6)*OFFSET($F$279,3*($D222-1)+2,6*(U$209-1)+1,1,6)*OFFSET($F$279,3*($D222-1)+3,6*(U$209-1)+1,1,6)),0),"")</f>
        <v/>
      </c>
      <c r="V222" s="224" t="str">
        <f t="array" aca="1" ref="V222" ca="1">IFERROR(IF(MAX(OFFSET($F$279,3*($D222-1)+1,6*(V$209-1)+1,1,6)*OFFSET($F$279,3*($D222-1)+2,6*(V$209-1)+1,1,6)*OFFSET($F$279,3*($D222-1)+3,6*(V$209-1)+1,1,6))&gt;V$208,MAX(OFFSET($F$279,3*($D222-1)+1,6*(V$209-1)+1,1,6)*OFFSET($F$279,3*($D222-1)+2,6*(V$209-1)+1,1,6)*OFFSET($F$279,3*($D222-1)+3,6*(V$209-1)+1,1,6)),0),"")</f>
        <v/>
      </c>
      <c r="W222" s="224" t="str">
        <f t="array" aca="1" ref="W222" ca="1">IFERROR(IF(MAX(OFFSET($F$279,3*($D222-1)+1,6*(W$209-1)+1,1,6)*OFFSET($F$279,3*($D222-1)+2,6*(W$209-1)+1,1,6)*OFFSET($F$279,3*($D222-1)+3,6*(W$209-1)+1,1,6))&gt;W$208,MAX(OFFSET($F$279,3*($D222-1)+1,6*(W$209-1)+1,1,6)*OFFSET($F$279,3*($D222-1)+2,6*(W$209-1)+1,1,6)*OFFSET($F$279,3*($D222-1)+3,6*(W$209-1)+1,1,6)),0),"")</f>
        <v/>
      </c>
      <c r="X222" s="224" t="str">
        <f t="array" aca="1" ref="X222" ca="1">IFERROR(IF(MAX(OFFSET($F$279,3*($D222-1)+1,6*(X$209-1)+1,1,6)*OFFSET($F$279,3*($D222-1)+2,6*(X$209-1)+1,1,6)*OFFSET($F$279,3*($D222-1)+3,6*(X$209-1)+1,1,6))&gt;X$208,MAX(OFFSET($F$279,3*($D222-1)+1,6*(X$209-1)+1,1,6)*OFFSET($F$279,3*($D222-1)+2,6*(X$209-1)+1,1,6)*OFFSET($F$279,3*($D222-1)+3,6*(X$209-1)+1,1,6)),0),"")</f>
        <v/>
      </c>
      <c r="Y222" s="224" t="str">
        <f t="array" aca="1" ref="Y222" ca="1">IFERROR(IF(MAX(OFFSET($F$279,3*($D222-1)+1,6*(Y$209-1)+1,1,6)*OFFSET($F$279,3*($D222-1)+2,6*(Y$209-1)+1,1,6)*OFFSET($F$279,3*($D222-1)+3,6*(Y$209-1)+1,1,6))&gt;Y$208,MAX(OFFSET($F$279,3*($D222-1)+1,6*(Y$209-1)+1,1,6)*OFFSET($F$279,3*($D222-1)+2,6*(Y$209-1)+1,1,6)*OFFSET($F$279,3*($D222-1)+3,6*(Y$209-1)+1,1,6)),0),"")</f>
        <v/>
      </c>
      <c r="Z222" s="224" t="str">
        <f t="array" aca="1" ref="Z222" ca="1">IFERROR(IF(MAX(OFFSET($F$279,3*($D222-1)+1,6*(Z$209-1)+1,1,6)*OFFSET($F$279,3*($D222-1)+2,6*(Z$209-1)+1,1,6)*OFFSET($F$279,3*($D222-1)+3,6*(Z$209-1)+1,1,6))&gt;Z$208,MAX(OFFSET($F$279,3*($D222-1)+1,6*(Z$209-1)+1,1,6)*OFFSET($F$279,3*($D222-1)+2,6*(Z$209-1)+1,1,6)*OFFSET($F$279,3*($D222-1)+3,6*(Z$209-1)+1,1,6)),0),"")</f>
        <v/>
      </c>
      <c r="AA222" s="224" t="str">
        <f t="array" aca="1" ref="AA222" ca="1">IFERROR(IF(MAX(OFFSET($F$279,3*($D222-1)+1,6*(AA$209-1)+1,1,6)*OFFSET($F$279,3*($D222-1)+2,6*(AA$209-1)+1,1,6)*OFFSET($F$279,3*($D222-1)+3,6*(AA$209-1)+1,1,6))&gt;AA$208,MAX(OFFSET($F$279,3*($D222-1)+1,6*(AA$209-1)+1,1,6)*OFFSET($F$279,3*($D222-1)+2,6*(AA$209-1)+1,1,6)*OFFSET($F$279,3*($D222-1)+3,6*(AA$209-1)+1,1,6)),0),"")</f>
        <v/>
      </c>
      <c r="AB222" s="224" t="str">
        <f t="array" aca="1" ref="AB222" ca="1">IFERROR(IF(MAX(OFFSET($F$279,3*($D222-1)+1,6*(AB$209-1)+1,1,6)*OFFSET($F$279,3*($D222-1)+2,6*(AB$209-1)+1,1,6)*OFFSET($F$279,3*($D222-1)+3,6*(AB$209-1)+1,1,6))&gt;AB$208,MAX(OFFSET($F$279,3*($D222-1)+1,6*(AB$209-1)+1,1,6)*OFFSET($F$279,3*($D222-1)+2,6*(AB$209-1)+1,1,6)*OFFSET($F$279,3*($D222-1)+3,6*(AB$209-1)+1,1,6)),0),"")</f>
        <v/>
      </c>
      <c r="AC222" s="224" t="str">
        <f t="array" aca="1" ref="AC222" ca="1">IFERROR(IF(MAX(OFFSET($F$279,3*($D222-1)+1,6*(AC$209-1)+1,1,6)*OFFSET($F$279,3*($D222-1)+2,6*(AC$209-1)+1,1,6)*OFFSET($F$279,3*($D222-1)+3,6*(AC$209-1)+1,1,6))&gt;AC$208,MAX(OFFSET($F$279,3*($D222-1)+1,6*(AC$209-1)+1,1,6)*OFFSET($F$279,3*($D222-1)+2,6*(AC$209-1)+1,1,6)*OFFSET($F$279,3*($D222-1)+3,6*(AC$209-1)+1,1,6)),0),"")</f>
        <v/>
      </c>
      <c r="AD222" s="224" t="str">
        <f t="array" aca="1" ref="AD222" ca="1">IFERROR(IF(MAX(OFFSET($F$279,3*($D222-1)+1,6*(AD$209-1)+1,1,6)*OFFSET($F$279,3*($D222-1)+2,6*(AD$209-1)+1,1,6)*OFFSET($F$279,3*($D222-1)+3,6*(AD$209-1)+1,1,6))&gt;AD$208,MAX(OFFSET($F$279,3*($D222-1)+1,6*(AD$209-1)+1,1,6)*OFFSET($F$279,3*($D222-1)+2,6*(AD$209-1)+1,1,6)*OFFSET($F$279,3*($D222-1)+3,6*(AD$209-1)+1,1,6)),0),"")</f>
        <v/>
      </c>
      <c r="AE222" s="224" t="str">
        <f t="array" aca="1" ref="AE222" ca="1">IFERROR(IF(MAX(OFFSET($F$279,3*($D222-1)+1,6*(AE$209-1)+1,1,6)*OFFSET($F$279,3*($D222-1)+2,6*(AE$209-1)+1,1,6)*OFFSET($F$279,3*($D222-1)+3,6*(AE$209-1)+1,1,6))&gt;AE$208,MAX(OFFSET($F$279,3*($D222-1)+1,6*(AE$209-1)+1,1,6)*OFFSET($F$279,3*($D222-1)+2,6*(AE$209-1)+1,1,6)*OFFSET($F$279,3*($D222-1)+3,6*(AE$209-1)+1,1,6)),0),"")</f>
        <v/>
      </c>
      <c r="AF222" s="224" t="str">
        <f t="array" aca="1" ref="AF222" ca="1">IFERROR(IF(MAX(OFFSET($F$279,3*($D222-1)+1,6*(AF$209-1)+1,1,6)*OFFSET($F$279,3*($D222-1)+2,6*(AF$209-1)+1,1,6)*OFFSET($F$279,3*($D222-1)+3,6*(AF$209-1)+1,1,6))&gt;AF$208,MAX(OFFSET($F$279,3*($D222-1)+1,6*(AF$209-1)+1,1,6)*OFFSET($F$279,3*($D222-1)+2,6*(AF$209-1)+1,1,6)*OFFSET($F$279,3*($D222-1)+3,6*(AF$209-1)+1,1,6)),0),"")</f>
        <v/>
      </c>
      <c r="AG222" s="224" t="str">
        <f t="array" aca="1" ref="AG222" ca="1">IFERROR(IF(MAX(OFFSET($F$279,3*($D222-1)+1,6*(AG$209-1)+1,1,6)*OFFSET($F$279,3*($D222-1)+2,6*(AG$209-1)+1,1,6)*OFFSET($F$279,3*($D222-1)+3,6*(AG$209-1)+1,1,6))&gt;AG$208,MAX(OFFSET($F$279,3*($D222-1)+1,6*(AG$209-1)+1,1,6)*OFFSET($F$279,3*($D222-1)+2,6*(AG$209-1)+1,1,6)*OFFSET($F$279,3*($D222-1)+3,6*(AG$209-1)+1,1,6)),0),"")</f>
        <v/>
      </c>
      <c r="AH222" s="224" t="str">
        <f t="array" aca="1" ref="AH222" ca="1">IFERROR(IF(MAX(OFFSET($F$279,3*($D222-1)+1,6*(AH$209-1)+1,1,6)*OFFSET($F$279,3*($D222-1)+2,6*(AH$209-1)+1,1,6)*OFFSET($F$279,3*($D222-1)+3,6*(AH$209-1)+1,1,6))&gt;AH$208,MAX(OFFSET($F$279,3*($D222-1)+1,6*(AH$209-1)+1,1,6)*OFFSET($F$279,3*($D222-1)+2,6*(AH$209-1)+1,1,6)*OFFSET($F$279,3*($D222-1)+3,6*(AH$209-1)+1,1,6)),0),"")</f>
        <v/>
      </c>
      <c r="AI222" s="224" t="str">
        <f t="array" aca="1" ref="AI222" ca="1">IFERROR(IF(MAX(OFFSET($F$279,3*($D222-1)+1,6*(AI$209-1)+1,1,6)*OFFSET($F$279,3*($D222-1)+2,6*(AI$209-1)+1,1,6)*OFFSET($F$279,3*($D222-1)+3,6*(AI$209-1)+1,1,6))&gt;AI$208,MAX(OFFSET($F$279,3*($D222-1)+1,6*(AI$209-1)+1,1,6)*OFFSET($F$279,3*($D222-1)+2,6*(AI$209-1)+1,1,6)*OFFSET($F$279,3*($D222-1)+3,6*(AI$209-1)+1,1,6)),0),"")</f>
        <v/>
      </c>
      <c r="AJ222" s="224" t="str">
        <f t="array" aca="1" ref="AJ222" ca="1">IFERROR(IF(MAX(OFFSET($F$279,3*($D222-1)+1,6*(AJ$209-1)+1,1,6)*OFFSET($F$279,3*($D222-1)+2,6*(AJ$209-1)+1,1,6)*OFFSET($F$279,3*($D222-1)+3,6*(AJ$209-1)+1,1,6))&gt;AJ$208,MAX(OFFSET($F$279,3*($D222-1)+1,6*(AJ$209-1)+1,1,6)*OFFSET($F$279,3*($D222-1)+2,6*(AJ$209-1)+1,1,6)*OFFSET($F$279,3*($D222-1)+3,6*(AJ$209-1)+1,1,6)),0),"")</f>
        <v/>
      </c>
      <c r="AK222" s="224" t="str">
        <f t="array" aca="1" ref="AK222" ca="1">IFERROR(IF(MAX(OFFSET($F$279,3*($D222-1)+1,6*(AK$209-1)+1,1,6)*OFFSET($F$279,3*($D222-1)+2,6*(AK$209-1)+1,1,6)*OFFSET($F$279,3*($D222-1)+3,6*(AK$209-1)+1,1,6))&gt;AK$208,MAX(OFFSET($F$279,3*($D222-1)+1,6*(AK$209-1)+1,1,6)*OFFSET($F$279,3*($D222-1)+2,6*(AK$209-1)+1,1,6)*OFFSET($F$279,3*($D222-1)+3,6*(AK$209-1)+1,1,6)),0),"")</f>
        <v/>
      </c>
      <c r="AL222" s="224" t="str">
        <f t="array" aca="1" ref="AL222" ca="1">IFERROR(IF(MAX(OFFSET($F$279,3*($D222-1)+1,6*(AL$209-1)+1,1,6)*OFFSET($F$279,3*($D222-1)+2,6*(AL$209-1)+1,1,6)*OFFSET($F$279,3*($D222-1)+3,6*(AL$209-1)+1,1,6))&gt;AL$208,MAX(OFFSET($F$279,3*($D222-1)+1,6*(AL$209-1)+1,1,6)*OFFSET($F$279,3*($D222-1)+2,6*(AL$209-1)+1,1,6)*OFFSET($F$279,3*($D222-1)+3,6*(AL$209-1)+1,1,6)),0),"")</f>
        <v/>
      </c>
      <c r="AM222" s="224" t="str">
        <f t="array" aca="1" ref="AM222" ca="1">IFERROR(IF(MAX(OFFSET($F$279,3*($D222-1)+1,6*(AM$209-1)+1,1,6)*OFFSET($F$279,3*($D222-1)+2,6*(AM$209-1)+1,1,6)*OFFSET($F$279,3*($D222-1)+3,6*(AM$209-1)+1,1,6))&gt;AM$208,MAX(OFFSET($F$279,3*($D222-1)+1,6*(AM$209-1)+1,1,6)*OFFSET($F$279,3*($D222-1)+2,6*(AM$209-1)+1,1,6)*OFFSET($F$279,3*($D222-1)+3,6*(AM$209-1)+1,1,6)),0),"")</f>
        <v/>
      </c>
      <c r="AN222" s="224" t="str">
        <f t="array" aca="1" ref="AN222" ca="1">IFERROR(IF(MAX(OFFSET($F$279,3*($D222-1)+1,6*(AN$209-1)+1,1,6)*OFFSET($F$279,3*($D222-1)+2,6*(AN$209-1)+1,1,6)*OFFSET($F$279,3*($D222-1)+3,6*(AN$209-1)+1,1,6))&gt;AN$208,MAX(OFFSET($F$279,3*($D222-1)+1,6*(AN$209-1)+1,1,6)*OFFSET($F$279,3*($D222-1)+2,6*(AN$209-1)+1,1,6)*OFFSET($F$279,3*($D222-1)+3,6*(AN$209-1)+1,1,6)),0),"")</f>
        <v/>
      </c>
      <c r="AO222" s="224" t="str">
        <f t="array" aca="1" ref="AO222" ca="1">IFERROR(IF(MAX(OFFSET($F$279,3*($D222-1)+1,6*(AO$209-1)+1,1,6)*OFFSET($F$279,3*($D222-1)+2,6*(AO$209-1)+1,1,6)*OFFSET($F$279,3*($D222-1)+3,6*(AO$209-1)+1,1,6))&gt;AO$208,MAX(OFFSET($F$279,3*($D222-1)+1,6*(AO$209-1)+1,1,6)*OFFSET($F$279,3*($D222-1)+2,6*(AO$209-1)+1,1,6)*OFFSET($F$279,3*($D222-1)+3,6*(AO$209-1)+1,1,6)),0),"")</f>
        <v/>
      </c>
      <c r="AP222" s="224" t="str">
        <f t="array" aca="1" ref="AP222" ca="1">IFERROR(IF(MAX(OFFSET($F$279,3*($D222-1)+1,6*(AP$209-1)+1,1,6)*OFFSET($F$279,3*($D222-1)+2,6*(AP$209-1)+1,1,6)*OFFSET($F$279,3*($D222-1)+3,6*(AP$209-1)+1,1,6))&gt;AP$208,MAX(OFFSET($F$279,3*($D222-1)+1,6*(AP$209-1)+1,1,6)*OFFSET($F$279,3*($D222-1)+2,6*(AP$209-1)+1,1,6)*OFFSET($F$279,3*($D222-1)+3,6*(AP$209-1)+1,1,6)),0),"")</f>
        <v/>
      </c>
      <c r="AQ222" s="224" t="str">
        <f t="array" aca="1" ref="AQ222" ca="1">IFERROR(IF(MAX(OFFSET($F$279,3*($D222-1)+1,6*(AQ$209-1)+1,1,6)*OFFSET($F$279,3*($D222-1)+2,6*(AQ$209-1)+1,1,6)*OFFSET($F$279,3*($D222-1)+3,6*(AQ$209-1)+1,1,6))&gt;AQ$208,MAX(OFFSET($F$279,3*($D222-1)+1,6*(AQ$209-1)+1,1,6)*OFFSET($F$279,3*($D222-1)+2,6*(AQ$209-1)+1,1,6)*OFFSET($F$279,3*($D222-1)+3,6*(AQ$209-1)+1,1,6)),0),"")</f>
        <v/>
      </c>
      <c r="AR222" s="224" t="str">
        <f t="array" aca="1" ref="AR222" ca="1">IFERROR(IF(MAX(OFFSET($F$279,3*($D222-1)+1,6*(AR$209-1)+1,1,6)*OFFSET($F$279,3*($D222-1)+2,6*(AR$209-1)+1,1,6)*OFFSET($F$279,3*($D222-1)+3,6*(AR$209-1)+1,1,6))&gt;AR$208,MAX(OFFSET($F$279,3*($D222-1)+1,6*(AR$209-1)+1,1,6)*OFFSET($F$279,3*($D222-1)+2,6*(AR$209-1)+1,1,6)*OFFSET($F$279,3*($D222-1)+3,6*(AR$209-1)+1,1,6)),0),"")</f>
        <v/>
      </c>
      <c r="AS222" s="224" t="str">
        <f t="array" aca="1" ref="AS222" ca="1">IFERROR(IF(MAX(OFFSET($F$279,3*($D222-1)+1,6*(AS$209-1)+1,1,6)*OFFSET($F$279,3*($D222-1)+2,6*(AS$209-1)+1,1,6)*OFFSET($F$279,3*($D222-1)+3,6*(AS$209-1)+1,1,6))&gt;AS$208,MAX(OFFSET($F$279,3*($D222-1)+1,6*(AS$209-1)+1,1,6)*OFFSET($F$279,3*($D222-1)+2,6*(AS$209-1)+1,1,6)*OFFSET($F$279,3*($D222-1)+3,6*(AS$209-1)+1,1,6)),0),"")</f>
        <v/>
      </c>
    </row>
    <row r="223" spans="4:45">
      <c r="D223" s="74">
        <v>13</v>
      </c>
      <c r="E223" s="135" t="str">
        <f t="shared" si="19"/>
        <v>EU4323</v>
      </c>
      <c r="F223" s="224">
        <f t="array" aca="1" ref="F223" ca="1">IFERROR(IF(MAX(OFFSET($F$279,3*($D223-1)+1,6*(F$209-1)+1,1,6)*OFFSET($F$279,3*($D223-1)+2,6*(F$209-1)+1,1,6)*OFFSET($F$279,3*($D223-1)+3,6*(F$209-1)+1,1,6))&gt;F$208,MAX(OFFSET($F$279,3*($D223-1)+1,6*(F$209-1)+1,1,6)*OFFSET($F$279,3*($D223-1)+2,6*(F$209-1)+1,1,6)*OFFSET($F$279,3*($D223-1)+3,6*(F$209-1)+1,1,6)),0),"")</f>
        <v>8</v>
      </c>
      <c r="G223" s="224">
        <f t="array" aca="1" ref="G223" ca="1">IFERROR(IF(MAX(OFFSET($F$279,3*($D223-1)+1,6*(G$209-1)+1,1,6)*OFFSET($F$279,3*($D223-1)+2,6*(G$209-1)+1,1,6)*OFFSET($F$279,3*($D223-1)+3,6*(G$209-1)+1,1,6))&gt;G$208,MAX(OFFSET($F$279,3*($D223-1)+1,6*(G$209-1)+1,1,6)*OFFSET($F$279,3*($D223-1)+2,6*(G$209-1)+1,1,6)*OFFSET($F$279,3*($D223-1)+3,6*(G$209-1)+1,1,6)),0),"")</f>
        <v>2</v>
      </c>
      <c r="H223" s="224" t="str">
        <f t="array" aca="1" ref="H223" ca="1">IFERROR(IF(MAX(OFFSET($F$279,3*($D223-1)+1,6*(H$209-1)+1,1,6)*OFFSET($F$279,3*($D223-1)+2,6*(H$209-1)+1,1,6)*OFFSET($F$279,3*($D223-1)+3,6*(H$209-1)+1,1,6))&gt;H$208,MAX(OFFSET($F$279,3*($D223-1)+1,6*(H$209-1)+1,1,6)*OFFSET($F$279,3*($D223-1)+2,6*(H$209-1)+1,1,6)*OFFSET($F$279,3*($D223-1)+3,6*(H$209-1)+1,1,6)),0),"")</f>
        <v/>
      </c>
      <c r="I223" s="224" t="str">
        <f t="array" aca="1" ref="I223" ca="1">IFERROR(IF(MAX(OFFSET($F$279,3*($D223-1)+1,6*(I$209-1)+1,1,6)*OFFSET($F$279,3*($D223-1)+2,6*(I$209-1)+1,1,6)*OFFSET($F$279,3*($D223-1)+3,6*(I$209-1)+1,1,6))&gt;I$208,MAX(OFFSET($F$279,3*($D223-1)+1,6*(I$209-1)+1,1,6)*OFFSET($F$279,3*($D223-1)+2,6*(I$209-1)+1,1,6)*OFFSET($F$279,3*($D223-1)+3,6*(I$209-1)+1,1,6)),0),"")</f>
        <v/>
      </c>
      <c r="J223" s="224" t="str">
        <f t="array" aca="1" ref="J223" ca="1">IFERROR(IF(MAX(OFFSET($F$279,3*($D223-1)+1,6*(J$209-1)+1,1,6)*OFFSET($F$279,3*($D223-1)+2,6*(J$209-1)+1,1,6)*OFFSET($F$279,3*($D223-1)+3,6*(J$209-1)+1,1,6))&gt;J$208,MAX(OFFSET($F$279,3*($D223-1)+1,6*(J$209-1)+1,1,6)*OFFSET($F$279,3*($D223-1)+2,6*(J$209-1)+1,1,6)*OFFSET($F$279,3*($D223-1)+3,6*(J$209-1)+1,1,6)),0),"")</f>
        <v/>
      </c>
      <c r="K223" s="224" t="str">
        <f t="array" aca="1" ref="K223" ca="1">IFERROR(IF(MAX(OFFSET($F$279,3*($D223-1)+1,6*(K$209-1)+1,1,6)*OFFSET($F$279,3*($D223-1)+2,6*(K$209-1)+1,1,6)*OFFSET($F$279,3*($D223-1)+3,6*(K$209-1)+1,1,6))&gt;K$208,MAX(OFFSET($F$279,3*($D223-1)+1,6*(K$209-1)+1,1,6)*OFFSET($F$279,3*($D223-1)+2,6*(K$209-1)+1,1,6)*OFFSET($F$279,3*($D223-1)+3,6*(K$209-1)+1,1,6)),0),"")</f>
        <v/>
      </c>
      <c r="L223" s="224" t="str">
        <f t="array" aca="1" ref="L223" ca="1">IFERROR(IF(MAX(OFFSET($F$279,3*($D223-1)+1,6*(L$209-1)+1,1,6)*OFFSET($F$279,3*($D223-1)+2,6*(L$209-1)+1,1,6)*OFFSET($F$279,3*($D223-1)+3,6*(L$209-1)+1,1,6))&gt;L$208,MAX(OFFSET($F$279,3*($D223-1)+1,6*(L$209-1)+1,1,6)*OFFSET($F$279,3*($D223-1)+2,6*(L$209-1)+1,1,6)*OFFSET($F$279,3*($D223-1)+3,6*(L$209-1)+1,1,6)),0),"")</f>
        <v/>
      </c>
      <c r="M223" s="224" t="str">
        <f t="array" aca="1" ref="M223" ca="1">IFERROR(IF(MAX(OFFSET($F$279,3*($D223-1)+1,6*(M$209-1)+1,1,6)*OFFSET($F$279,3*($D223-1)+2,6*(M$209-1)+1,1,6)*OFFSET($F$279,3*($D223-1)+3,6*(M$209-1)+1,1,6))&gt;M$208,MAX(OFFSET($F$279,3*($D223-1)+1,6*(M$209-1)+1,1,6)*OFFSET($F$279,3*($D223-1)+2,6*(M$209-1)+1,1,6)*OFFSET($F$279,3*($D223-1)+3,6*(M$209-1)+1,1,6)),0),"")</f>
        <v/>
      </c>
      <c r="N223" s="224" t="str">
        <f t="array" aca="1" ref="N223" ca="1">IFERROR(IF(MAX(OFFSET($F$279,3*($D223-1)+1,6*(N$209-1)+1,1,6)*OFFSET($F$279,3*($D223-1)+2,6*(N$209-1)+1,1,6)*OFFSET($F$279,3*($D223-1)+3,6*(N$209-1)+1,1,6))&gt;N$208,MAX(OFFSET($F$279,3*($D223-1)+1,6*(N$209-1)+1,1,6)*OFFSET($F$279,3*($D223-1)+2,6*(N$209-1)+1,1,6)*OFFSET($F$279,3*($D223-1)+3,6*(N$209-1)+1,1,6)),0),"")</f>
        <v/>
      </c>
      <c r="O223" s="224" t="str">
        <f t="array" aca="1" ref="O223" ca="1">IFERROR(IF(MAX(OFFSET($F$279,3*($D223-1)+1,6*(O$209-1)+1,1,6)*OFFSET($F$279,3*($D223-1)+2,6*(O$209-1)+1,1,6)*OFFSET($F$279,3*($D223-1)+3,6*(O$209-1)+1,1,6))&gt;O$208,MAX(OFFSET($F$279,3*($D223-1)+1,6*(O$209-1)+1,1,6)*OFFSET($F$279,3*($D223-1)+2,6*(O$209-1)+1,1,6)*OFFSET($F$279,3*($D223-1)+3,6*(O$209-1)+1,1,6)),0),"")</f>
        <v/>
      </c>
      <c r="P223" s="224" t="str">
        <f t="array" aca="1" ref="P223" ca="1">IFERROR(IF(MAX(OFFSET($F$279,3*($D223-1)+1,6*(P$209-1)+1,1,6)*OFFSET($F$279,3*($D223-1)+2,6*(P$209-1)+1,1,6)*OFFSET($F$279,3*($D223-1)+3,6*(P$209-1)+1,1,6))&gt;P$208,MAX(OFFSET($F$279,3*($D223-1)+1,6*(P$209-1)+1,1,6)*OFFSET($F$279,3*($D223-1)+2,6*(P$209-1)+1,1,6)*OFFSET($F$279,3*($D223-1)+3,6*(P$209-1)+1,1,6)),0),"")</f>
        <v/>
      </c>
      <c r="Q223" s="224" t="str">
        <f t="array" aca="1" ref="Q223" ca="1">IFERROR(IF(MAX(OFFSET($F$279,3*($D223-1)+1,6*(Q$209-1)+1,1,6)*OFFSET($F$279,3*($D223-1)+2,6*(Q$209-1)+1,1,6)*OFFSET($F$279,3*($D223-1)+3,6*(Q$209-1)+1,1,6))&gt;Q$208,MAX(OFFSET($F$279,3*($D223-1)+1,6*(Q$209-1)+1,1,6)*OFFSET($F$279,3*($D223-1)+2,6*(Q$209-1)+1,1,6)*OFFSET($F$279,3*($D223-1)+3,6*(Q$209-1)+1,1,6)),0),"")</f>
        <v/>
      </c>
      <c r="R223" s="224" t="str">
        <f t="array" aca="1" ref="R223" ca="1">IFERROR(IF(MAX(OFFSET($F$279,3*($D223-1)+1,6*(R$209-1)+1,1,6)*OFFSET($F$279,3*($D223-1)+2,6*(R$209-1)+1,1,6)*OFFSET($F$279,3*($D223-1)+3,6*(R$209-1)+1,1,6))&gt;R$208,MAX(OFFSET($F$279,3*($D223-1)+1,6*(R$209-1)+1,1,6)*OFFSET($F$279,3*($D223-1)+2,6*(R$209-1)+1,1,6)*OFFSET($F$279,3*($D223-1)+3,6*(R$209-1)+1,1,6)),0),"")</f>
        <v/>
      </c>
      <c r="S223" s="224" t="str">
        <f t="array" aca="1" ref="S223" ca="1">IFERROR(IF(MAX(OFFSET($F$279,3*($D223-1)+1,6*(S$209-1)+1,1,6)*OFFSET($F$279,3*($D223-1)+2,6*(S$209-1)+1,1,6)*OFFSET($F$279,3*($D223-1)+3,6*(S$209-1)+1,1,6))&gt;S$208,MAX(OFFSET($F$279,3*($D223-1)+1,6*(S$209-1)+1,1,6)*OFFSET($F$279,3*($D223-1)+2,6*(S$209-1)+1,1,6)*OFFSET($F$279,3*($D223-1)+3,6*(S$209-1)+1,1,6)),0),"")</f>
        <v/>
      </c>
      <c r="T223" s="224" t="str">
        <f t="array" aca="1" ref="T223" ca="1">IFERROR(IF(MAX(OFFSET($F$279,3*($D223-1)+1,6*(T$209-1)+1,1,6)*OFFSET($F$279,3*($D223-1)+2,6*(T$209-1)+1,1,6)*OFFSET($F$279,3*($D223-1)+3,6*(T$209-1)+1,1,6))&gt;T$208,MAX(OFFSET($F$279,3*($D223-1)+1,6*(T$209-1)+1,1,6)*OFFSET($F$279,3*($D223-1)+2,6*(T$209-1)+1,1,6)*OFFSET($F$279,3*($D223-1)+3,6*(T$209-1)+1,1,6)),0),"")</f>
        <v/>
      </c>
      <c r="U223" s="224" t="str">
        <f t="array" aca="1" ref="U223" ca="1">IFERROR(IF(MAX(OFFSET($F$279,3*($D223-1)+1,6*(U$209-1)+1,1,6)*OFFSET($F$279,3*($D223-1)+2,6*(U$209-1)+1,1,6)*OFFSET($F$279,3*($D223-1)+3,6*(U$209-1)+1,1,6))&gt;U$208,MAX(OFFSET($F$279,3*($D223-1)+1,6*(U$209-1)+1,1,6)*OFFSET($F$279,3*($D223-1)+2,6*(U$209-1)+1,1,6)*OFFSET($F$279,3*($D223-1)+3,6*(U$209-1)+1,1,6)),0),"")</f>
        <v/>
      </c>
      <c r="V223" s="224" t="str">
        <f t="array" aca="1" ref="V223" ca="1">IFERROR(IF(MAX(OFFSET($F$279,3*($D223-1)+1,6*(V$209-1)+1,1,6)*OFFSET($F$279,3*($D223-1)+2,6*(V$209-1)+1,1,6)*OFFSET($F$279,3*($D223-1)+3,6*(V$209-1)+1,1,6))&gt;V$208,MAX(OFFSET($F$279,3*($D223-1)+1,6*(V$209-1)+1,1,6)*OFFSET($F$279,3*($D223-1)+2,6*(V$209-1)+1,1,6)*OFFSET($F$279,3*($D223-1)+3,6*(V$209-1)+1,1,6)),0),"")</f>
        <v/>
      </c>
      <c r="W223" s="224" t="str">
        <f t="array" aca="1" ref="W223" ca="1">IFERROR(IF(MAX(OFFSET($F$279,3*($D223-1)+1,6*(W$209-1)+1,1,6)*OFFSET($F$279,3*($D223-1)+2,6*(W$209-1)+1,1,6)*OFFSET($F$279,3*($D223-1)+3,6*(W$209-1)+1,1,6))&gt;W$208,MAX(OFFSET($F$279,3*($D223-1)+1,6*(W$209-1)+1,1,6)*OFFSET($F$279,3*($D223-1)+2,6*(W$209-1)+1,1,6)*OFFSET($F$279,3*($D223-1)+3,6*(W$209-1)+1,1,6)),0),"")</f>
        <v/>
      </c>
      <c r="X223" s="224" t="str">
        <f t="array" aca="1" ref="X223" ca="1">IFERROR(IF(MAX(OFFSET($F$279,3*($D223-1)+1,6*(X$209-1)+1,1,6)*OFFSET($F$279,3*($D223-1)+2,6*(X$209-1)+1,1,6)*OFFSET($F$279,3*($D223-1)+3,6*(X$209-1)+1,1,6))&gt;X$208,MAX(OFFSET($F$279,3*($D223-1)+1,6*(X$209-1)+1,1,6)*OFFSET($F$279,3*($D223-1)+2,6*(X$209-1)+1,1,6)*OFFSET($F$279,3*($D223-1)+3,6*(X$209-1)+1,1,6)),0),"")</f>
        <v/>
      </c>
      <c r="Y223" s="224" t="str">
        <f t="array" aca="1" ref="Y223" ca="1">IFERROR(IF(MAX(OFFSET($F$279,3*($D223-1)+1,6*(Y$209-1)+1,1,6)*OFFSET($F$279,3*($D223-1)+2,6*(Y$209-1)+1,1,6)*OFFSET($F$279,3*($D223-1)+3,6*(Y$209-1)+1,1,6))&gt;Y$208,MAX(OFFSET($F$279,3*($D223-1)+1,6*(Y$209-1)+1,1,6)*OFFSET($F$279,3*($D223-1)+2,6*(Y$209-1)+1,1,6)*OFFSET($F$279,3*($D223-1)+3,6*(Y$209-1)+1,1,6)),0),"")</f>
        <v/>
      </c>
      <c r="Z223" s="224" t="str">
        <f t="array" aca="1" ref="Z223" ca="1">IFERROR(IF(MAX(OFFSET($F$279,3*($D223-1)+1,6*(Z$209-1)+1,1,6)*OFFSET($F$279,3*($D223-1)+2,6*(Z$209-1)+1,1,6)*OFFSET($F$279,3*($D223-1)+3,6*(Z$209-1)+1,1,6))&gt;Z$208,MAX(OFFSET($F$279,3*($D223-1)+1,6*(Z$209-1)+1,1,6)*OFFSET($F$279,3*($D223-1)+2,6*(Z$209-1)+1,1,6)*OFFSET($F$279,3*($D223-1)+3,6*(Z$209-1)+1,1,6)),0),"")</f>
        <v/>
      </c>
      <c r="AA223" s="224" t="str">
        <f t="array" aca="1" ref="AA223" ca="1">IFERROR(IF(MAX(OFFSET($F$279,3*($D223-1)+1,6*(AA$209-1)+1,1,6)*OFFSET($F$279,3*($D223-1)+2,6*(AA$209-1)+1,1,6)*OFFSET($F$279,3*($D223-1)+3,6*(AA$209-1)+1,1,6))&gt;AA$208,MAX(OFFSET($F$279,3*($D223-1)+1,6*(AA$209-1)+1,1,6)*OFFSET($F$279,3*($D223-1)+2,6*(AA$209-1)+1,1,6)*OFFSET($F$279,3*($D223-1)+3,6*(AA$209-1)+1,1,6)),0),"")</f>
        <v/>
      </c>
      <c r="AB223" s="224" t="str">
        <f t="array" aca="1" ref="AB223" ca="1">IFERROR(IF(MAX(OFFSET($F$279,3*($D223-1)+1,6*(AB$209-1)+1,1,6)*OFFSET($F$279,3*($D223-1)+2,6*(AB$209-1)+1,1,6)*OFFSET($F$279,3*($D223-1)+3,6*(AB$209-1)+1,1,6))&gt;AB$208,MAX(OFFSET($F$279,3*($D223-1)+1,6*(AB$209-1)+1,1,6)*OFFSET($F$279,3*($D223-1)+2,6*(AB$209-1)+1,1,6)*OFFSET($F$279,3*($D223-1)+3,6*(AB$209-1)+1,1,6)),0),"")</f>
        <v/>
      </c>
      <c r="AC223" s="224" t="str">
        <f t="array" aca="1" ref="AC223" ca="1">IFERROR(IF(MAX(OFFSET($F$279,3*($D223-1)+1,6*(AC$209-1)+1,1,6)*OFFSET($F$279,3*($D223-1)+2,6*(AC$209-1)+1,1,6)*OFFSET($F$279,3*($D223-1)+3,6*(AC$209-1)+1,1,6))&gt;AC$208,MAX(OFFSET($F$279,3*($D223-1)+1,6*(AC$209-1)+1,1,6)*OFFSET($F$279,3*($D223-1)+2,6*(AC$209-1)+1,1,6)*OFFSET($F$279,3*($D223-1)+3,6*(AC$209-1)+1,1,6)),0),"")</f>
        <v/>
      </c>
      <c r="AD223" s="224" t="str">
        <f t="array" aca="1" ref="AD223" ca="1">IFERROR(IF(MAX(OFFSET($F$279,3*($D223-1)+1,6*(AD$209-1)+1,1,6)*OFFSET($F$279,3*($D223-1)+2,6*(AD$209-1)+1,1,6)*OFFSET($F$279,3*($D223-1)+3,6*(AD$209-1)+1,1,6))&gt;AD$208,MAX(OFFSET($F$279,3*($D223-1)+1,6*(AD$209-1)+1,1,6)*OFFSET($F$279,3*($D223-1)+2,6*(AD$209-1)+1,1,6)*OFFSET($F$279,3*($D223-1)+3,6*(AD$209-1)+1,1,6)),0),"")</f>
        <v/>
      </c>
      <c r="AE223" s="224" t="str">
        <f t="array" aca="1" ref="AE223" ca="1">IFERROR(IF(MAX(OFFSET($F$279,3*($D223-1)+1,6*(AE$209-1)+1,1,6)*OFFSET($F$279,3*($D223-1)+2,6*(AE$209-1)+1,1,6)*OFFSET($F$279,3*($D223-1)+3,6*(AE$209-1)+1,1,6))&gt;AE$208,MAX(OFFSET($F$279,3*($D223-1)+1,6*(AE$209-1)+1,1,6)*OFFSET($F$279,3*($D223-1)+2,6*(AE$209-1)+1,1,6)*OFFSET($F$279,3*($D223-1)+3,6*(AE$209-1)+1,1,6)),0),"")</f>
        <v/>
      </c>
      <c r="AF223" s="224" t="str">
        <f t="array" aca="1" ref="AF223" ca="1">IFERROR(IF(MAX(OFFSET($F$279,3*($D223-1)+1,6*(AF$209-1)+1,1,6)*OFFSET($F$279,3*($D223-1)+2,6*(AF$209-1)+1,1,6)*OFFSET($F$279,3*($D223-1)+3,6*(AF$209-1)+1,1,6))&gt;AF$208,MAX(OFFSET($F$279,3*($D223-1)+1,6*(AF$209-1)+1,1,6)*OFFSET($F$279,3*($D223-1)+2,6*(AF$209-1)+1,1,6)*OFFSET($F$279,3*($D223-1)+3,6*(AF$209-1)+1,1,6)),0),"")</f>
        <v/>
      </c>
      <c r="AG223" s="224" t="str">
        <f t="array" aca="1" ref="AG223" ca="1">IFERROR(IF(MAX(OFFSET($F$279,3*($D223-1)+1,6*(AG$209-1)+1,1,6)*OFFSET($F$279,3*($D223-1)+2,6*(AG$209-1)+1,1,6)*OFFSET($F$279,3*($D223-1)+3,6*(AG$209-1)+1,1,6))&gt;AG$208,MAX(OFFSET($F$279,3*($D223-1)+1,6*(AG$209-1)+1,1,6)*OFFSET($F$279,3*($D223-1)+2,6*(AG$209-1)+1,1,6)*OFFSET($F$279,3*($D223-1)+3,6*(AG$209-1)+1,1,6)),0),"")</f>
        <v/>
      </c>
      <c r="AH223" s="224" t="str">
        <f t="array" aca="1" ref="AH223" ca="1">IFERROR(IF(MAX(OFFSET($F$279,3*($D223-1)+1,6*(AH$209-1)+1,1,6)*OFFSET($F$279,3*($D223-1)+2,6*(AH$209-1)+1,1,6)*OFFSET($F$279,3*($D223-1)+3,6*(AH$209-1)+1,1,6))&gt;AH$208,MAX(OFFSET($F$279,3*($D223-1)+1,6*(AH$209-1)+1,1,6)*OFFSET($F$279,3*($D223-1)+2,6*(AH$209-1)+1,1,6)*OFFSET($F$279,3*($D223-1)+3,6*(AH$209-1)+1,1,6)),0),"")</f>
        <v/>
      </c>
      <c r="AI223" s="224" t="str">
        <f t="array" aca="1" ref="AI223" ca="1">IFERROR(IF(MAX(OFFSET($F$279,3*($D223-1)+1,6*(AI$209-1)+1,1,6)*OFFSET($F$279,3*($D223-1)+2,6*(AI$209-1)+1,1,6)*OFFSET($F$279,3*($D223-1)+3,6*(AI$209-1)+1,1,6))&gt;AI$208,MAX(OFFSET($F$279,3*($D223-1)+1,6*(AI$209-1)+1,1,6)*OFFSET($F$279,3*($D223-1)+2,6*(AI$209-1)+1,1,6)*OFFSET($F$279,3*($D223-1)+3,6*(AI$209-1)+1,1,6)),0),"")</f>
        <v/>
      </c>
      <c r="AJ223" s="224" t="str">
        <f t="array" aca="1" ref="AJ223" ca="1">IFERROR(IF(MAX(OFFSET($F$279,3*($D223-1)+1,6*(AJ$209-1)+1,1,6)*OFFSET($F$279,3*($D223-1)+2,6*(AJ$209-1)+1,1,6)*OFFSET($F$279,3*($D223-1)+3,6*(AJ$209-1)+1,1,6))&gt;AJ$208,MAX(OFFSET($F$279,3*($D223-1)+1,6*(AJ$209-1)+1,1,6)*OFFSET($F$279,3*($D223-1)+2,6*(AJ$209-1)+1,1,6)*OFFSET($F$279,3*($D223-1)+3,6*(AJ$209-1)+1,1,6)),0),"")</f>
        <v/>
      </c>
      <c r="AK223" s="224" t="str">
        <f t="array" aca="1" ref="AK223" ca="1">IFERROR(IF(MAX(OFFSET($F$279,3*($D223-1)+1,6*(AK$209-1)+1,1,6)*OFFSET($F$279,3*($D223-1)+2,6*(AK$209-1)+1,1,6)*OFFSET($F$279,3*($D223-1)+3,6*(AK$209-1)+1,1,6))&gt;AK$208,MAX(OFFSET($F$279,3*($D223-1)+1,6*(AK$209-1)+1,1,6)*OFFSET($F$279,3*($D223-1)+2,6*(AK$209-1)+1,1,6)*OFFSET($F$279,3*($D223-1)+3,6*(AK$209-1)+1,1,6)),0),"")</f>
        <v/>
      </c>
      <c r="AL223" s="224" t="str">
        <f t="array" aca="1" ref="AL223" ca="1">IFERROR(IF(MAX(OFFSET($F$279,3*($D223-1)+1,6*(AL$209-1)+1,1,6)*OFFSET($F$279,3*($D223-1)+2,6*(AL$209-1)+1,1,6)*OFFSET($F$279,3*($D223-1)+3,6*(AL$209-1)+1,1,6))&gt;AL$208,MAX(OFFSET($F$279,3*($D223-1)+1,6*(AL$209-1)+1,1,6)*OFFSET($F$279,3*($D223-1)+2,6*(AL$209-1)+1,1,6)*OFFSET($F$279,3*($D223-1)+3,6*(AL$209-1)+1,1,6)),0),"")</f>
        <v/>
      </c>
      <c r="AM223" s="224" t="str">
        <f t="array" aca="1" ref="AM223" ca="1">IFERROR(IF(MAX(OFFSET($F$279,3*($D223-1)+1,6*(AM$209-1)+1,1,6)*OFFSET($F$279,3*($D223-1)+2,6*(AM$209-1)+1,1,6)*OFFSET($F$279,3*($D223-1)+3,6*(AM$209-1)+1,1,6))&gt;AM$208,MAX(OFFSET($F$279,3*($D223-1)+1,6*(AM$209-1)+1,1,6)*OFFSET($F$279,3*($D223-1)+2,6*(AM$209-1)+1,1,6)*OFFSET($F$279,3*($D223-1)+3,6*(AM$209-1)+1,1,6)),0),"")</f>
        <v/>
      </c>
      <c r="AN223" s="224" t="str">
        <f t="array" aca="1" ref="AN223" ca="1">IFERROR(IF(MAX(OFFSET($F$279,3*($D223-1)+1,6*(AN$209-1)+1,1,6)*OFFSET($F$279,3*($D223-1)+2,6*(AN$209-1)+1,1,6)*OFFSET($F$279,3*($D223-1)+3,6*(AN$209-1)+1,1,6))&gt;AN$208,MAX(OFFSET($F$279,3*($D223-1)+1,6*(AN$209-1)+1,1,6)*OFFSET($F$279,3*($D223-1)+2,6*(AN$209-1)+1,1,6)*OFFSET($F$279,3*($D223-1)+3,6*(AN$209-1)+1,1,6)),0),"")</f>
        <v/>
      </c>
      <c r="AO223" s="224" t="str">
        <f t="array" aca="1" ref="AO223" ca="1">IFERROR(IF(MAX(OFFSET($F$279,3*($D223-1)+1,6*(AO$209-1)+1,1,6)*OFFSET($F$279,3*($D223-1)+2,6*(AO$209-1)+1,1,6)*OFFSET($F$279,3*($D223-1)+3,6*(AO$209-1)+1,1,6))&gt;AO$208,MAX(OFFSET($F$279,3*($D223-1)+1,6*(AO$209-1)+1,1,6)*OFFSET($F$279,3*($D223-1)+2,6*(AO$209-1)+1,1,6)*OFFSET($F$279,3*($D223-1)+3,6*(AO$209-1)+1,1,6)),0),"")</f>
        <v/>
      </c>
      <c r="AP223" s="224" t="str">
        <f t="array" aca="1" ref="AP223" ca="1">IFERROR(IF(MAX(OFFSET($F$279,3*($D223-1)+1,6*(AP$209-1)+1,1,6)*OFFSET($F$279,3*($D223-1)+2,6*(AP$209-1)+1,1,6)*OFFSET($F$279,3*($D223-1)+3,6*(AP$209-1)+1,1,6))&gt;AP$208,MAX(OFFSET($F$279,3*($D223-1)+1,6*(AP$209-1)+1,1,6)*OFFSET($F$279,3*($D223-1)+2,6*(AP$209-1)+1,1,6)*OFFSET($F$279,3*($D223-1)+3,6*(AP$209-1)+1,1,6)),0),"")</f>
        <v/>
      </c>
      <c r="AQ223" s="224" t="str">
        <f t="array" aca="1" ref="AQ223" ca="1">IFERROR(IF(MAX(OFFSET($F$279,3*($D223-1)+1,6*(AQ$209-1)+1,1,6)*OFFSET($F$279,3*($D223-1)+2,6*(AQ$209-1)+1,1,6)*OFFSET($F$279,3*($D223-1)+3,6*(AQ$209-1)+1,1,6))&gt;AQ$208,MAX(OFFSET($F$279,3*($D223-1)+1,6*(AQ$209-1)+1,1,6)*OFFSET($F$279,3*($D223-1)+2,6*(AQ$209-1)+1,1,6)*OFFSET($F$279,3*($D223-1)+3,6*(AQ$209-1)+1,1,6)),0),"")</f>
        <v/>
      </c>
      <c r="AR223" s="224" t="str">
        <f t="array" aca="1" ref="AR223" ca="1">IFERROR(IF(MAX(OFFSET($F$279,3*($D223-1)+1,6*(AR$209-1)+1,1,6)*OFFSET($F$279,3*($D223-1)+2,6*(AR$209-1)+1,1,6)*OFFSET($F$279,3*($D223-1)+3,6*(AR$209-1)+1,1,6))&gt;AR$208,MAX(OFFSET($F$279,3*($D223-1)+1,6*(AR$209-1)+1,1,6)*OFFSET($F$279,3*($D223-1)+2,6*(AR$209-1)+1,1,6)*OFFSET($F$279,3*($D223-1)+3,6*(AR$209-1)+1,1,6)),0),"")</f>
        <v/>
      </c>
      <c r="AS223" s="224" t="str">
        <f t="array" aca="1" ref="AS223" ca="1">IFERROR(IF(MAX(OFFSET($F$279,3*($D223-1)+1,6*(AS$209-1)+1,1,6)*OFFSET($F$279,3*($D223-1)+2,6*(AS$209-1)+1,1,6)*OFFSET($F$279,3*($D223-1)+3,6*(AS$209-1)+1,1,6))&gt;AS$208,MAX(OFFSET($F$279,3*($D223-1)+1,6*(AS$209-1)+1,1,6)*OFFSET($F$279,3*($D223-1)+2,6*(AS$209-1)+1,1,6)*OFFSET($F$279,3*($D223-1)+3,6*(AS$209-1)+1,1,6)),0),"")</f>
        <v/>
      </c>
    </row>
    <row r="224" spans="4:45">
      <c r="D224" s="74">
        <v>14</v>
      </c>
      <c r="E224" s="135" t="str">
        <f t="shared" si="19"/>
        <v>B</v>
      </c>
      <c r="F224" s="224">
        <f t="array" aca="1" ref="F224" ca="1">IFERROR(IF(MAX(OFFSET($F$279,3*($D224-1)+1,6*(F$209-1)+1,1,6)*OFFSET($F$279,3*($D224-1)+2,6*(F$209-1)+1,1,6)*OFFSET($F$279,3*($D224-1)+3,6*(F$209-1)+1,1,6))&gt;F$208,MAX(OFFSET($F$279,3*($D224-1)+1,6*(F$209-1)+1,1,6)*OFFSET($F$279,3*($D224-1)+2,6*(F$209-1)+1,1,6)*OFFSET($F$279,3*($D224-1)+3,6*(F$209-1)+1,1,6)),0),"")</f>
        <v>4</v>
      </c>
      <c r="G224" s="224">
        <f t="array" aca="1" ref="G224" ca="1">IFERROR(IF(MAX(OFFSET($F$279,3*($D224-1)+1,6*(G$209-1)+1,1,6)*OFFSET($F$279,3*($D224-1)+2,6*(G$209-1)+1,1,6)*OFFSET($F$279,3*($D224-1)+3,6*(G$209-1)+1,1,6))&gt;G$208,MAX(OFFSET($F$279,3*($D224-1)+1,6*(G$209-1)+1,1,6)*OFFSET($F$279,3*($D224-1)+2,6*(G$209-1)+1,1,6)*OFFSET($F$279,3*($D224-1)+3,6*(G$209-1)+1,1,6)),0),"")</f>
        <v>1</v>
      </c>
      <c r="H224" s="224" t="str">
        <f t="array" aca="1" ref="H224" ca="1">IFERROR(IF(MAX(OFFSET($F$279,3*($D224-1)+1,6*(H$209-1)+1,1,6)*OFFSET($F$279,3*($D224-1)+2,6*(H$209-1)+1,1,6)*OFFSET($F$279,3*($D224-1)+3,6*(H$209-1)+1,1,6))&gt;H$208,MAX(OFFSET($F$279,3*($D224-1)+1,6*(H$209-1)+1,1,6)*OFFSET($F$279,3*($D224-1)+2,6*(H$209-1)+1,1,6)*OFFSET($F$279,3*($D224-1)+3,6*(H$209-1)+1,1,6)),0),"")</f>
        <v/>
      </c>
      <c r="I224" s="224" t="str">
        <f t="array" aca="1" ref="I224" ca="1">IFERROR(IF(MAX(OFFSET($F$279,3*($D224-1)+1,6*(I$209-1)+1,1,6)*OFFSET($F$279,3*($D224-1)+2,6*(I$209-1)+1,1,6)*OFFSET($F$279,3*($D224-1)+3,6*(I$209-1)+1,1,6))&gt;I$208,MAX(OFFSET($F$279,3*($D224-1)+1,6*(I$209-1)+1,1,6)*OFFSET($F$279,3*($D224-1)+2,6*(I$209-1)+1,1,6)*OFFSET($F$279,3*($D224-1)+3,6*(I$209-1)+1,1,6)),0),"")</f>
        <v/>
      </c>
      <c r="J224" s="224" t="str">
        <f t="array" aca="1" ref="J224" ca="1">IFERROR(IF(MAX(OFFSET($F$279,3*($D224-1)+1,6*(J$209-1)+1,1,6)*OFFSET($F$279,3*($D224-1)+2,6*(J$209-1)+1,1,6)*OFFSET($F$279,3*($D224-1)+3,6*(J$209-1)+1,1,6))&gt;J$208,MAX(OFFSET($F$279,3*($D224-1)+1,6*(J$209-1)+1,1,6)*OFFSET($F$279,3*($D224-1)+2,6*(J$209-1)+1,1,6)*OFFSET($F$279,3*($D224-1)+3,6*(J$209-1)+1,1,6)),0),"")</f>
        <v/>
      </c>
      <c r="K224" s="224" t="str">
        <f t="array" aca="1" ref="K224" ca="1">IFERROR(IF(MAX(OFFSET($F$279,3*($D224-1)+1,6*(K$209-1)+1,1,6)*OFFSET($F$279,3*($D224-1)+2,6*(K$209-1)+1,1,6)*OFFSET($F$279,3*($D224-1)+3,6*(K$209-1)+1,1,6))&gt;K$208,MAX(OFFSET($F$279,3*($D224-1)+1,6*(K$209-1)+1,1,6)*OFFSET($F$279,3*($D224-1)+2,6*(K$209-1)+1,1,6)*OFFSET($F$279,3*($D224-1)+3,6*(K$209-1)+1,1,6)),0),"")</f>
        <v/>
      </c>
      <c r="L224" s="224" t="str">
        <f t="array" aca="1" ref="L224" ca="1">IFERROR(IF(MAX(OFFSET($F$279,3*($D224-1)+1,6*(L$209-1)+1,1,6)*OFFSET($F$279,3*($D224-1)+2,6*(L$209-1)+1,1,6)*OFFSET($F$279,3*($D224-1)+3,6*(L$209-1)+1,1,6))&gt;L$208,MAX(OFFSET($F$279,3*($D224-1)+1,6*(L$209-1)+1,1,6)*OFFSET($F$279,3*($D224-1)+2,6*(L$209-1)+1,1,6)*OFFSET($F$279,3*($D224-1)+3,6*(L$209-1)+1,1,6)),0),"")</f>
        <v/>
      </c>
      <c r="M224" s="224" t="str">
        <f t="array" aca="1" ref="M224" ca="1">IFERROR(IF(MAX(OFFSET($F$279,3*($D224-1)+1,6*(M$209-1)+1,1,6)*OFFSET($F$279,3*($D224-1)+2,6*(M$209-1)+1,1,6)*OFFSET($F$279,3*($D224-1)+3,6*(M$209-1)+1,1,6))&gt;M$208,MAX(OFFSET($F$279,3*($D224-1)+1,6*(M$209-1)+1,1,6)*OFFSET($F$279,3*($D224-1)+2,6*(M$209-1)+1,1,6)*OFFSET($F$279,3*($D224-1)+3,6*(M$209-1)+1,1,6)),0),"")</f>
        <v/>
      </c>
      <c r="N224" s="224" t="str">
        <f t="array" aca="1" ref="N224" ca="1">IFERROR(IF(MAX(OFFSET($F$279,3*($D224-1)+1,6*(N$209-1)+1,1,6)*OFFSET($F$279,3*($D224-1)+2,6*(N$209-1)+1,1,6)*OFFSET($F$279,3*($D224-1)+3,6*(N$209-1)+1,1,6))&gt;N$208,MAX(OFFSET($F$279,3*($D224-1)+1,6*(N$209-1)+1,1,6)*OFFSET($F$279,3*($D224-1)+2,6*(N$209-1)+1,1,6)*OFFSET($F$279,3*($D224-1)+3,6*(N$209-1)+1,1,6)),0),"")</f>
        <v/>
      </c>
      <c r="O224" s="224" t="str">
        <f t="array" aca="1" ref="O224" ca="1">IFERROR(IF(MAX(OFFSET($F$279,3*($D224-1)+1,6*(O$209-1)+1,1,6)*OFFSET($F$279,3*($D224-1)+2,6*(O$209-1)+1,1,6)*OFFSET($F$279,3*($D224-1)+3,6*(O$209-1)+1,1,6))&gt;O$208,MAX(OFFSET($F$279,3*($D224-1)+1,6*(O$209-1)+1,1,6)*OFFSET($F$279,3*($D224-1)+2,6*(O$209-1)+1,1,6)*OFFSET($F$279,3*($D224-1)+3,6*(O$209-1)+1,1,6)),0),"")</f>
        <v/>
      </c>
      <c r="P224" s="224" t="str">
        <f t="array" aca="1" ref="P224" ca="1">IFERROR(IF(MAX(OFFSET($F$279,3*($D224-1)+1,6*(P$209-1)+1,1,6)*OFFSET($F$279,3*($D224-1)+2,6*(P$209-1)+1,1,6)*OFFSET($F$279,3*($D224-1)+3,6*(P$209-1)+1,1,6))&gt;P$208,MAX(OFFSET($F$279,3*($D224-1)+1,6*(P$209-1)+1,1,6)*OFFSET($F$279,3*($D224-1)+2,6*(P$209-1)+1,1,6)*OFFSET($F$279,3*($D224-1)+3,6*(P$209-1)+1,1,6)),0),"")</f>
        <v/>
      </c>
      <c r="Q224" s="224" t="str">
        <f t="array" aca="1" ref="Q224" ca="1">IFERROR(IF(MAX(OFFSET($F$279,3*($D224-1)+1,6*(Q$209-1)+1,1,6)*OFFSET($F$279,3*($D224-1)+2,6*(Q$209-1)+1,1,6)*OFFSET($F$279,3*($D224-1)+3,6*(Q$209-1)+1,1,6))&gt;Q$208,MAX(OFFSET($F$279,3*($D224-1)+1,6*(Q$209-1)+1,1,6)*OFFSET($F$279,3*($D224-1)+2,6*(Q$209-1)+1,1,6)*OFFSET($F$279,3*($D224-1)+3,6*(Q$209-1)+1,1,6)),0),"")</f>
        <v/>
      </c>
      <c r="R224" s="224" t="str">
        <f t="array" aca="1" ref="R224" ca="1">IFERROR(IF(MAX(OFFSET($F$279,3*($D224-1)+1,6*(R$209-1)+1,1,6)*OFFSET($F$279,3*($D224-1)+2,6*(R$209-1)+1,1,6)*OFFSET($F$279,3*($D224-1)+3,6*(R$209-1)+1,1,6))&gt;R$208,MAX(OFFSET($F$279,3*($D224-1)+1,6*(R$209-1)+1,1,6)*OFFSET($F$279,3*($D224-1)+2,6*(R$209-1)+1,1,6)*OFFSET($F$279,3*($D224-1)+3,6*(R$209-1)+1,1,6)),0),"")</f>
        <v/>
      </c>
      <c r="S224" s="224" t="str">
        <f t="array" aca="1" ref="S224" ca="1">IFERROR(IF(MAX(OFFSET($F$279,3*($D224-1)+1,6*(S$209-1)+1,1,6)*OFFSET($F$279,3*($D224-1)+2,6*(S$209-1)+1,1,6)*OFFSET($F$279,3*($D224-1)+3,6*(S$209-1)+1,1,6))&gt;S$208,MAX(OFFSET($F$279,3*($D224-1)+1,6*(S$209-1)+1,1,6)*OFFSET($F$279,3*($D224-1)+2,6*(S$209-1)+1,1,6)*OFFSET($F$279,3*($D224-1)+3,6*(S$209-1)+1,1,6)),0),"")</f>
        <v/>
      </c>
      <c r="T224" s="224" t="str">
        <f t="array" aca="1" ref="T224" ca="1">IFERROR(IF(MAX(OFFSET($F$279,3*($D224-1)+1,6*(T$209-1)+1,1,6)*OFFSET($F$279,3*($D224-1)+2,6*(T$209-1)+1,1,6)*OFFSET($F$279,3*($D224-1)+3,6*(T$209-1)+1,1,6))&gt;T$208,MAX(OFFSET($F$279,3*($D224-1)+1,6*(T$209-1)+1,1,6)*OFFSET($F$279,3*($D224-1)+2,6*(T$209-1)+1,1,6)*OFFSET($F$279,3*($D224-1)+3,6*(T$209-1)+1,1,6)),0),"")</f>
        <v/>
      </c>
      <c r="U224" s="224" t="str">
        <f t="array" aca="1" ref="U224" ca="1">IFERROR(IF(MAX(OFFSET($F$279,3*($D224-1)+1,6*(U$209-1)+1,1,6)*OFFSET($F$279,3*($D224-1)+2,6*(U$209-1)+1,1,6)*OFFSET($F$279,3*($D224-1)+3,6*(U$209-1)+1,1,6))&gt;U$208,MAX(OFFSET($F$279,3*($D224-1)+1,6*(U$209-1)+1,1,6)*OFFSET($F$279,3*($D224-1)+2,6*(U$209-1)+1,1,6)*OFFSET($F$279,3*($D224-1)+3,6*(U$209-1)+1,1,6)),0),"")</f>
        <v/>
      </c>
      <c r="V224" s="224" t="str">
        <f t="array" aca="1" ref="V224" ca="1">IFERROR(IF(MAX(OFFSET($F$279,3*($D224-1)+1,6*(V$209-1)+1,1,6)*OFFSET($F$279,3*($D224-1)+2,6*(V$209-1)+1,1,6)*OFFSET($F$279,3*($D224-1)+3,6*(V$209-1)+1,1,6))&gt;V$208,MAX(OFFSET($F$279,3*($D224-1)+1,6*(V$209-1)+1,1,6)*OFFSET($F$279,3*($D224-1)+2,6*(V$209-1)+1,1,6)*OFFSET($F$279,3*($D224-1)+3,6*(V$209-1)+1,1,6)),0),"")</f>
        <v/>
      </c>
      <c r="W224" s="224" t="str">
        <f t="array" aca="1" ref="W224" ca="1">IFERROR(IF(MAX(OFFSET($F$279,3*($D224-1)+1,6*(W$209-1)+1,1,6)*OFFSET($F$279,3*($D224-1)+2,6*(W$209-1)+1,1,6)*OFFSET($F$279,3*($D224-1)+3,6*(W$209-1)+1,1,6))&gt;W$208,MAX(OFFSET($F$279,3*($D224-1)+1,6*(W$209-1)+1,1,6)*OFFSET($F$279,3*($D224-1)+2,6*(W$209-1)+1,1,6)*OFFSET($F$279,3*($D224-1)+3,6*(W$209-1)+1,1,6)),0),"")</f>
        <v/>
      </c>
      <c r="X224" s="224" t="str">
        <f t="array" aca="1" ref="X224" ca="1">IFERROR(IF(MAX(OFFSET($F$279,3*($D224-1)+1,6*(X$209-1)+1,1,6)*OFFSET($F$279,3*($D224-1)+2,6*(X$209-1)+1,1,6)*OFFSET($F$279,3*($D224-1)+3,6*(X$209-1)+1,1,6))&gt;X$208,MAX(OFFSET($F$279,3*($D224-1)+1,6*(X$209-1)+1,1,6)*OFFSET($F$279,3*($D224-1)+2,6*(X$209-1)+1,1,6)*OFFSET($F$279,3*($D224-1)+3,6*(X$209-1)+1,1,6)),0),"")</f>
        <v/>
      </c>
      <c r="Y224" s="224" t="str">
        <f t="array" aca="1" ref="Y224" ca="1">IFERROR(IF(MAX(OFFSET($F$279,3*($D224-1)+1,6*(Y$209-1)+1,1,6)*OFFSET($F$279,3*($D224-1)+2,6*(Y$209-1)+1,1,6)*OFFSET($F$279,3*($D224-1)+3,6*(Y$209-1)+1,1,6))&gt;Y$208,MAX(OFFSET($F$279,3*($D224-1)+1,6*(Y$209-1)+1,1,6)*OFFSET($F$279,3*($D224-1)+2,6*(Y$209-1)+1,1,6)*OFFSET($F$279,3*($D224-1)+3,6*(Y$209-1)+1,1,6)),0),"")</f>
        <v/>
      </c>
      <c r="Z224" s="224" t="str">
        <f t="array" aca="1" ref="Z224" ca="1">IFERROR(IF(MAX(OFFSET($F$279,3*($D224-1)+1,6*(Z$209-1)+1,1,6)*OFFSET($F$279,3*($D224-1)+2,6*(Z$209-1)+1,1,6)*OFFSET($F$279,3*($D224-1)+3,6*(Z$209-1)+1,1,6))&gt;Z$208,MAX(OFFSET($F$279,3*($D224-1)+1,6*(Z$209-1)+1,1,6)*OFFSET($F$279,3*($D224-1)+2,6*(Z$209-1)+1,1,6)*OFFSET($F$279,3*($D224-1)+3,6*(Z$209-1)+1,1,6)),0),"")</f>
        <v/>
      </c>
      <c r="AA224" s="224" t="str">
        <f t="array" aca="1" ref="AA224" ca="1">IFERROR(IF(MAX(OFFSET($F$279,3*($D224-1)+1,6*(AA$209-1)+1,1,6)*OFFSET($F$279,3*($D224-1)+2,6*(AA$209-1)+1,1,6)*OFFSET($F$279,3*($D224-1)+3,6*(AA$209-1)+1,1,6))&gt;AA$208,MAX(OFFSET($F$279,3*($D224-1)+1,6*(AA$209-1)+1,1,6)*OFFSET($F$279,3*($D224-1)+2,6*(AA$209-1)+1,1,6)*OFFSET($F$279,3*($D224-1)+3,6*(AA$209-1)+1,1,6)),0),"")</f>
        <v/>
      </c>
      <c r="AB224" s="224" t="str">
        <f t="array" aca="1" ref="AB224" ca="1">IFERROR(IF(MAX(OFFSET($F$279,3*($D224-1)+1,6*(AB$209-1)+1,1,6)*OFFSET($F$279,3*($D224-1)+2,6*(AB$209-1)+1,1,6)*OFFSET($F$279,3*($D224-1)+3,6*(AB$209-1)+1,1,6))&gt;AB$208,MAX(OFFSET($F$279,3*($D224-1)+1,6*(AB$209-1)+1,1,6)*OFFSET($F$279,3*($D224-1)+2,6*(AB$209-1)+1,1,6)*OFFSET($F$279,3*($D224-1)+3,6*(AB$209-1)+1,1,6)),0),"")</f>
        <v/>
      </c>
      <c r="AC224" s="224" t="str">
        <f t="array" aca="1" ref="AC224" ca="1">IFERROR(IF(MAX(OFFSET($F$279,3*($D224-1)+1,6*(AC$209-1)+1,1,6)*OFFSET($F$279,3*($D224-1)+2,6*(AC$209-1)+1,1,6)*OFFSET($F$279,3*($D224-1)+3,6*(AC$209-1)+1,1,6))&gt;AC$208,MAX(OFFSET($F$279,3*($D224-1)+1,6*(AC$209-1)+1,1,6)*OFFSET($F$279,3*($D224-1)+2,6*(AC$209-1)+1,1,6)*OFFSET($F$279,3*($D224-1)+3,6*(AC$209-1)+1,1,6)),0),"")</f>
        <v/>
      </c>
      <c r="AD224" s="224" t="str">
        <f t="array" aca="1" ref="AD224" ca="1">IFERROR(IF(MAX(OFFSET($F$279,3*($D224-1)+1,6*(AD$209-1)+1,1,6)*OFFSET($F$279,3*($D224-1)+2,6*(AD$209-1)+1,1,6)*OFFSET($F$279,3*($D224-1)+3,6*(AD$209-1)+1,1,6))&gt;AD$208,MAX(OFFSET($F$279,3*($D224-1)+1,6*(AD$209-1)+1,1,6)*OFFSET($F$279,3*($D224-1)+2,6*(AD$209-1)+1,1,6)*OFFSET($F$279,3*($D224-1)+3,6*(AD$209-1)+1,1,6)),0),"")</f>
        <v/>
      </c>
      <c r="AE224" s="224" t="str">
        <f t="array" aca="1" ref="AE224" ca="1">IFERROR(IF(MAX(OFFSET($F$279,3*($D224-1)+1,6*(AE$209-1)+1,1,6)*OFFSET($F$279,3*($D224-1)+2,6*(AE$209-1)+1,1,6)*OFFSET($F$279,3*($D224-1)+3,6*(AE$209-1)+1,1,6))&gt;AE$208,MAX(OFFSET($F$279,3*($D224-1)+1,6*(AE$209-1)+1,1,6)*OFFSET($F$279,3*($D224-1)+2,6*(AE$209-1)+1,1,6)*OFFSET($F$279,3*($D224-1)+3,6*(AE$209-1)+1,1,6)),0),"")</f>
        <v/>
      </c>
      <c r="AF224" s="224" t="str">
        <f t="array" aca="1" ref="AF224" ca="1">IFERROR(IF(MAX(OFFSET($F$279,3*($D224-1)+1,6*(AF$209-1)+1,1,6)*OFFSET($F$279,3*($D224-1)+2,6*(AF$209-1)+1,1,6)*OFFSET($F$279,3*($D224-1)+3,6*(AF$209-1)+1,1,6))&gt;AF$208,MAX(OFFSET($F$279,3*($D224-1)+1,6*(AF$209-1)+1,1,6)*OFFSET($F$279,3*($D224-1)+2,6*(AF$209-1)+1,1,6)*OFFSET($F$279,3*($D224-1)+3,6*(AF$209-1)+1,1,6)),0),"")</f>
        <v/>
      </c>
      <c r="AG224" s="224" t="str">
        <f t="array" aca="1" ref="AG224" ca="1">IFERROR(IF(MAX(OFFSET($F$279,3*($D224-1)+1,6*(AG$209-1)+1,1,6)*OFFSET($F$279,3*($D224-1)+2,6*(AG$209-1)+1,1,6)*OFFSET($F$279,3*($D224-1)+3,6*(AG$209-1)+1,1,6))&gt;AG$208,MAX(OFFSET($F$279,3*($D224-1)+1,6*(AG$209-1)+1,1,6)*OFFSET($F$279,3*($D224-1)+2,6*(AG$209-1)+1,1,6)*OFFSET($F$279,3*($D224-1)+3,6*(AG$209-1)+1,1,6)),0),"")</f>
        <v/>
      </c>
      <c r="AH224" s="224" t="str">
        <f t="array" aca="1" ref="AH224" ca="1">IFERROR(IF(MAX(OFFSET($F$279,3*($D224-1)+1,6*(AH$209-1)+1,1,6)*OFFSET($F$279,3*($D224-1)+2,6*(AH$209-1)+1,1,6)*OFFSET($F$279,3*($D224-1)+3,6*(AH$209-1)+1,1,6))&gt;AH$208,MAX(OFFSET($F$279,3*($D224-1)+1,6*(AH$209-1)+1,1,6)*OFFSET($F$279,3*($D224-1)+2,6*(AH$209-1)+1,1,6)*OFFSET($F$279,3*($D224-1)+3,6*(AH$209-1)+1,1,6)),0),"")</f>
        <v/>
      </c>
      <c r="AI224" s="224" t="str">
        <f t="array" aca="1" ref="AI224" ca="1">IFERROR(IF(MAX(OFFSET($F$279,3*($D224-1)+1,6*(AI$209-1)+1,1,6)*OFFSET($F$279,3*($D224-1)+2,6*(AI$209-1)+1,1,6)*OFFSET($F$279,3*($D224-1)+3,6*(AI$209-1)+1,1,6))&gt;AI$208,MAX(OFFSET($F$279,3*($D224-1)+1,6*(AI$209-1)+1,1,6)*OFFSET($F$279,3*($D224-1)+2,6*(AI$209-1)+1,1,6)*OFFSET($F$279,3*($D224-1)+3,6*(AI$209-1)+1,1,6)),0),"")</f>
        <v/>
      </c>
      <c r="AJ224" s="224" t="str">
        <f t="array" aca="1" ref="AJ224" ca="1">IFERROR(IF(MAX(OFFSET($F$279,3*($D224-1)+1,6*(AJ$209-1)+1,1,6)*OFFSET($F$279,3*($D224-1)+2,6*(AJ$209-1)+1,1,6)*OFFSET($F$279,3*($D224-1)+3,6*(AJ$209-1)+1,1,6))&gt;AJ$208,MAX(OFFSET($F$279,3*($D224-1)+1,6*(AJ$209-1)+1,1,6)*OFFSET($F$279,3*($D224-1)+2,6*(AJ$209-1)+1,1,6)*OFFSET($F$279,3*($D224-1)+3,6*(AJ$209-1)+1,1,6)),0),"")</f>
        <v/>
      </c>
      <c r="AK224" s="224" t="str">
        <f t="array" aca="1" ref="AK224" ca="1">IFERROR(IF(MAX(OFFSET($F$279,3*($D224-1)+1,6*(AK$209-1)+1,1,6)*OFFSET($F$279,3*($D224-1)+2,6*(AK$209-1)+1,1,6)*OFFSET($F$279,3*($D224-1)+3,6*(AK$209-1)+1,1,6))&gt;AK$208,MAX(OFFSET($F$279,3*($D224-1)+1,6*(AK$209-1)+1,1,6)*OFFSET($F$279,3*($D224-1)+2,6*(AK$209-1)+1,1,6)*OFFSET($F$279,3*($D224-1)+3,6*(AK$209-1)+1,1,6)),0),"")</f>
        <v/>
      </c>
      <c r="AL224" s="224" t="str">
        <f t="array" aca="1" ref="AL224" ca="1">IFERROR(IF(MAX(OFFSET($F$279,3*($D224-1)+1,6*(AL$209-1)+1,1,6)*OFFSET($F$279,3*($D224-1)+2,6*(AL$209-1)+1,1,6)*OFFSET($F$279,3*($D224-1)+3,6*(AL$209-1)+1,1,6))&gt;AL$208,MAX(OFFSET($F$279,3*($D224-1)+1,6*(AL$209-1)+1,1,6)*OFFSET($F$279,3*($D224-1)+2,6*(AL$209-1)+1,1,6)*OFFSET($F$279,3*($D224-1)+3,6*(AL$209-1)+1,1,6)),0),"")</f>
        <v/>
      </c>
      <c r="AM224" s="224" t="str">
        <f t="array" aca="1" ref="AM224" ca="1">IFERROR(IF(MAX(OFFSET($F$279,3*($D224-1)+1,6*(AM$209-1)+1,1,6)*OFFSET($F$279,3*($D224-1)+2,6*(AM$209-1)+1,1,6)*OFFSET($F$279,3*($D224-1)+3,6*(AM$209-1)+1,1,6))&gt;AM$208,MAX(OFFSET($F$279,3*($D224-1)+1,6*(AM$209-1)+1,1,6)*OFFSET($F$279,3*($D224-1)+2,6*(AM$209-1)+1,1,6)*OFFSET($F$279,3*($D224-1)+3,6*(AM$209-1)+1,1,6)),0),"")</f>
        <v/>
      </c>
      <c r="AN224" s="224" t="str">
        <f t="array" aca="1" ref="AN224" ca="1">IFERROR(IF(MAX(OFFSET($F$279,3*($D224-1)+1,6*(AN$209-1)+1,1,6)*OFFSET($F$279,3*($D224-1)+2,6*(AN$209-1)+1,1,6)*OFFSET($F$279,3*($D224-1)+3,6*(AN$209-1)+1,1,6))&gt;AN$208,MAX(OFFSET($F$279,3*($D224-1)+1,6*(AN$209-1)+1,1,6)*OFFSET($F$279,3*($D224-1)+2,6*(AN$209-1)+1,1,6)*OFFSET($F$279,3*($D224-1)+3,6*(AN$209-1)+1,1,6)),0),"")</f>
        <v/>
      </c>
      <c r="AO224" s="224" t="str">
        <f t="array" aca="1" ref="AO224" ca="1">IFERROR(IF(MAX(OFFSET($F$279,3*($D224-1)+1,6*(AO$209-1)+1,1,6)*OFFSET($F$279,3*($D224-1)+2,6*(AO$209-1)+1,1,6)*OFFSET($F$279,3*($D224-1)+3,6*(AO$209-1)+1,1,6))&gt;AO$208,MAX(OFFSET($F$279,3*($D224-1)+1,6*(AO$209-1)+1,1,6)*OFFSET($F$279,3*($D224-1)+2,6*(AO$209-1)+1,1,6)*OFFSET($F$279,3*($D224-1)+3,6*(AO$209-1)+1,1,6)),0),"")</f>
        <v/>
      </c>
      <c r="AP224" s="224" t="str">
        <f t="array" aca="1" ref="AP224" ca="1">IFERROR(IF(MAX(OFFSET($F$279,3*($D224-1)+1,6*(AP$209-1)+1,1,6)*OFFSET($F$279,3*($D224-1)+2,6*(AP$209-1)+1,1,6)*OFFSET($F$279,3*($D224-1)+3,6*(AP$209-1)+1,1,6))&gt;AP$208,MAX(OFFSET($F$279,3*($D224-1)+1,6*(AP$209-1)+1,1,6)*OFFSET($F$279,3*($D224-1)+2,6*(AP$209-1)+1,1,6)*OFFSET($F$279,3*($D224-1)+3,6*(AP$209-1)+1,1,6)),0),"")</f>
        <v/>
      </c>
      <c r="AQ224" s="224" t="str">
        <f t="array" aca="1" ref="AQ224" ca="1">IFERROR(IF(MAX(OFFSET($F$279,3*($D224-1)+1,6*(AQ$209-1)+1,1,6)*OFFSET($F$279,3*($D224-1)+2,6*(AQ$209-1)+1,1,6)*OFFSET($F$279,3*($D224-1)+3,6*(AQ$209-1)+1,1,6))&gt;AQ$208,MAX(OFFSET($F$279,3*($D224-1)+1,6*(AQ$209-1)+1,1,6)*OFFSET($F$279,3*($D224-1)+2,6*(AQ$209-1)+1,1,6)*OFFSET($F$279,3*($D224-1)+3,6*(AQ$209-1)+1,1,6)),0),"")</f>
        <v/>
      </c>
      <c r="AR224" s="224" t="str">
        <f t="array" aca="1" ref="AR224" ca="1">IFERROR(IF(MAX(OFFSET($F$279,3*($D224-1)+1,6*(AR$209-1)+1,1,6)*OFFSET($F$279,3*($D224-1)+2,6*(AR$209-1)+1,1,6)*OFFSET($F$279,3*($D224-1)+3,6*(AR$209-1)+1,1,6))&gt;AR$208,MAX(OFFSET($F$279,3*($D224-1)+1,6*(AR$209-1)+1,1,6)*OFFSET($F$279,3*($D224-1)+2,6*(AR$209-1)+1,1,6)*OFFSET($F$279,3*($D224-1)+3,6*(AR$209-1)+1,1,6)),0),"")</f>
        <v/>
      </c>
      <c r="AS224" s="224" t="str">
        <f t="array" aca="1" ref="AS224" ca="1">IFERROR(IF(MAX(OFFSET($F$279,3*($D224-1)+1,6*(AS$209-1)+1,1,6)*OFFSET($F$279,3*($D224-1)+2,6*(AS$209-1)+1,1,6)*OFFSET($F$279,3*($D224-1)+3,6*(AS$209-1)+1,1,6))&gt;AS$208,MAX(OFFSET($F$279,3*($D224-1)+1,6*(AS$209-1)+1,1,6)*OFFSET($F$279,3*($D224-1)+2,6*(AS$209-1)+1,1,6)*OFFSET($F$279,3*($D224-1)+3,6*(AS$209-1)+1,1,6)),0),"")</f>
        <v/>
      </c>
    </row>
    <row r="225" spans="4:45">
      <c r="D225" s="74">
        <v>15</v>
      </c>
      <c r="E225" s="135" t="str">
        <f t="shared" si="19"/>
        <v>EU4312</v>
      </c>
      <c r="F225" s="224">
        <f t="array" aca="1" ref="F225" ca="1">IFERROR(IF(MAX(OFFSET($F$279,3*($D225-1)+1,6*(F$209-1)+1,1,6)*OFFSET($F$279,3*($D225-1)+2,6*(F$209-1)+1,1,6)*OFFSET($F$279,3*($D225-1)+3,6*(F$209-1)+1,1,6))&gt;F$208,MAX(OFFSET($F$279,3*($D225-1)+1,6*(F$209-1)+1,1,6)*OFFSET($F$279,3*($D225-1)+2,6*(F$209-1)+1,1,6)*OFFSET($F$279,3*($D225-1)+3,6*(F$209-1)+1,1,6)),0),"")</f>
        <v>2</v>
      </c>
      <c r="G225" s="224">
        <f t="array" aca="1" ref="G225" ca="1">IFERROR(IF(MAX(OFFSET($F$279,3*($D225-1)+1,6*(G$209-1)+1,1,6)*OFFSET($F$279,3*($D225-1)+2,6*(G$209-1)+1,1,6)*OFFSET($F$279,3*($D225-1)+3,6*(G$209-1)+1,1,6))&gt;G$208,MAX(OFFSET($F$279,3*($D225-1)+1,6*(G$209-1)+1,1,6)*OFFSET($F$279,3*($D225-1)+2,6*(G$209-1)+1,1,6)*OFFSET($F$279,3*($D225-1)+3,6*(G$209-1)+1,1,6)),0),"")</f>
        <v>1</v>
      </c>
      <c r="H225" s="224" t="str">
        <f t="array" aca="1" ref="H225" ca="1">IFERROR(IF(MAX(OFFSET($F$279,3*($D225-1)+1,6*(H$209-1)+1,1,6)*OFFSET($F$279,3*($D225-1)+2,6*(H$209-1)+1,1,6)*OFFSET($F$279,3*($D225-1)+3,6*(H$209-1)+1,1,6))&gt;H$208,MAX(OFFSET($F$279,3*($D225-1)+1,6*(H$209-1)+1,1,6)*OFFSET($F$279,3*($D225-1)+2,6*(H$209-1)+1,1,6)*OFFSET($F$279,3*($D225-1)+3,6*(H$209-1)+1,1,6)),0),"")</f>
        <v/>
      </c>
      <c r="I225" s="224" t="str">
        <f t="array" aca="1" ref="I225" ca="1">IFERROR(IF(MAX(OFFSET($F$279,3*($D225-1)+1,6*(I$209-1)+1,1,6)*OFFSET($F$279,3*($D225-1)+2,6*(I$209-1)+1,1,6)*OFFSET($F$279,3*($D225-1)+3,6*(I$209-1)+1,1,6))&gt;I$208,MAX(OFFSET($F$279,3*($D225-1)+1,6*(I$209-1)+1,1,6)*OFFSET($F$279,3*($D225-1)+2,6*(I$209-1)+1,1,6)*OFFSET($F$279,3*($D225-1)+3,6*(I$209-1)+1,1,6)),0),"")</f>
        <v/>
      </c>
      <c r="J225" s="224" t="str">
        <f t="array" aca="1" ref="J225" ca="1">IFERROR(IF(MAX(OFFSET($F$279,3*($D225-1)+1,6*(J$209-1)+1,1,6)*OFFSET($F$279,3*($D225-1)+2,6*(J$209-1)+1,1,6)*OFFSET($F$279,3*($D225-1)+3,6*(J$209-1)+1,1,6))&gt;J$208,MAX(OFFSET($F$279,3*($D225-1)+1,6*(J$209-1)+1,1,6)*OFFSET($F$279,3*($D225-1)+2,6*(J$209-1)+1,1,6)*OFFSET($F$279,3*($D225-1)+3,6*(J$209-1)+1,1,6)),0),"")</f>
        <v/>
      </c>
      <c r="K225" s="224" t="str">
        <f t="array" aca="1" ref="K225" ca="1">IFERROR(IF(MAX(OFFSET($F$279,3*($D225-1)+1,6*(K$209-1)+1,1,6)*OFFSET($F$279,3*($D225-1)+2,6*(K$209-1)+1,1,6)*OFFSET($F$279,3*($D225-1)+3,6*(K$209-1)+1,1,6))&gt;K$208,MAX(OFFSET($F$279,3*($D225-1)+1,6*(K$209-1)+1,1,6)*OFFSET($F$279,3*($D225-1)+2,6*(K$209-1)+1,1,6)*OFFSET($F$279,3*($D225-1)+3,6*(K$209-1)+1,1,6)),0),"")</f>
        <v/>
      </c>
      <c r="L225" s="224" t="str">
        <f t="array" aca="1" ref="L225" ca="1">IFERROR(IF(MAX(OFFSET($F$279,3*($D225-1)+1,6*(L$209-1)+1,1,6)*OFFSET($F$279,3*($D225-1)+2,6*(L$209-1)+1,1,6)*OFFSET($F$279,3*($D225-1)+3,6*(L$209-1)+1,1,6))&gt;L$208,MAX(OFFSET($F$279,3*($D225-1)+1,6*(L$209-1)+1,1,6)*OFFSET($F$279,3*($D225-1)+2,6*(L$209-1)+1,1,6)*OFFSET($F$279,3*($D225-1)+3,6*(L$209-1)+1,1,6)),0),"")</f>
        <v/>
      </c>
      <c r="M225" s="224" t="str">
        <f t="array" aca="1" ref="M225" ca="1">IFERROR(IF(MAX(OFFSET($F$279,3*($D225-1)+1,6*(M$209-1)+1,1,6)*OFFSET($F$279,3*($D225-1)+2,6*(M$209-1)+1,1,6)*OFFSET($F$279,3*($D225-1)+3,6*(M$209-1)+1,1,6))&gt;M$208,MAX(OFFSET($F$279,3*($D225-1)+1,6*(M$209-1)+1,1,6)*OFFSET($F$279,3*($D225-1)+2,6*(M$209-1)+1,1,6)*OFFSET($F$279,3*($D225-1)+3,6*(M$209-1)+1,1,6)),0),"")</f>
        <v/>
      </c>
      <c r="N225" s="224" t="str">
        <f t="array" aca="1" ref="N225" ca="1">IFERROR(IF(MAX(OFFSET($F$279,3*($D225-1)+1,6*(N$209-1)+1,1,6)*OFFSET($F$279,3*($D225-1)+2,6*(N$209-1)+1,1,6)*OFFSET($F$279,3*($D225-1)+3,6*(N$209-1)+1,1,6))&gt;N$208,MAX(OFFSET($F$279,3*($D225-1)+1,6*(N$209-1)+1,1,6)*OFFSET($F$279,3*($D225-1)+2,6*(N$209-1)+1,1,6)*OFFSET($F$279,3*($D225-1)+3,6*(N$209-1)+1,1,6)),0),"")</f>
        <v/>
      </c>
      <c r="O225" s="224" t="str">
        <f t="array" aca="1" ref="O225" ca="1">IFERROR(IF(MAX(OFFSET($F$279,3*($D225-1)+1,6*(O$209-1)+1,1,6)*OFFSET($F$279,3*($D225-1)+2,6*(O$209-1)+1,1,6)*OFFSET($F$279,3*($D225-1)+3,6*(O$209-1)+1,1,6))&gt;O$208,MAX(OFFSET($F$279,3*($D225-1)+1,6*(O$209-1)+1,1,6)*OFFSET($F$279,3*($D225-1)+2,6*(O$209-1)+1,1,6)*OFFSET($F$279,3*($D225-1)+3,6*(O$209-1)+1,1,6)),0),"")</f>
        <v/>
      </c>
      <c r="P225" s="224" t="str">
        <f t="array" aca="1" ref="P225" ca="1">IFERROR(IF(MAX(OFFSET($F$279,3*($D225-1)+1,6*(P$209-1)+1,1,6)*OFFSET($F$279,3*($D225-1)+2,6*(P$209-1)+1,1,6)*OFFSET($F$279,3*($D225-1)+3,6*(P$209-1)+1,1,6))&gt;P$208,MAX(OFFSET($F$279,3*($D225-1)+1,6*(P$209-1)+1,1,6)*OFFSET($F$279,3*($D225-1)+2,6*(P$209-1)+1,1,6)*OFFSET($F$279,3*($D225-1)+3,6*(P$209-1)+1,1,6)),0),"")</f>
        <v/>
      </c>
      <c r="Q225" s="224" t="str">
        <f t="array" aca="1" ref="Q225" ca="1">IFERROR(IF(MAX(OFFSET($F$279,3*($D225-1)+1,6*(Q$209-1)+1,1,6)*OFFSET($F$279,3*($D225-1)+2,6*(Q$209-1)+1,1,6)*OFFSET($F$279,3*($D225-1)+3,6*(Q$209-1)+1,1,6))&gt;Q$208,MAX(OFFSET($F$279,3*($D225-1)+1,6*(Q$209-1)+1,1,6)*OFFSET($F$279,3*($D225-1)+2,6*(Q$209-1)+1,1,6)*OFFSET($F$279,3*($D225-1)+3,6*(Q$209-1)+1,1,6)),0),"")</f>
        <v/>
      </c>
      <c r="R225" s="224" t="str">
        <f t="array" aca="1" ref="R225" ca="1">IFERROR(IF(MAX(OFFSET($F$279,3*($D225-1)+1,6*(R$209-1)+1,1,6)*OFFSET($F$279,3*($D225-1)+2,6*(R$209-1)+1,1,6)*OFFSET($F$279,3*($D225-1)+3,6*(R$209-1)+1,1,6))&gt;R$208,MAX(OFFSET($F$279,3*($D225-1)+1,6*(R$209-1)+1,1,6)*OFFSET($F$279,3*($D225-1)+2,6*(R$209-1)+1,1,6)*OFFSET($F$279,3*($D225-1)+3,6*(R$209-1)+1,1,6)),0),"")</f>
        <v/>
      </c>
      <c r="S225" s="224" t="str">
        <f t="array" aca="1" ref="S225" ca="1">IFERROR(IF(MAX(OFFSET($F$279,3*($D225-1)+1,6*(S$209-1)+1,1,6)*OFFSET($F$279,3*($D225-1)+2,6*(S$209-1)+1,1,6)*OFFSET($F$279,3*($D225-1)+3,6*(S$209-1)+1,1,6))&gt;S$208,MAX(OFFSET($F$279,3*($D225-1)+1,6*(S$209-1)+1,1,6)*OFFSET($F$279,3*($D225-1)+2,6*(S$209-1)+1,1,6)*OFFSET($F$279,3*($D225-1)+3,6*(S$209-1)+1,1,6)),0),"")</f>
        <v/>
      </c>
      <c r="T225" s="224" t="str">
        <f t="array" aca="1" ref="T225" ca="1">IFERROR(IF(MAX(OFFSET($F$279,3*($D225-1)+1,6*(T$209-1)+1,1,6)*OFFSET($F$279,3*($D225-1)+2,6*(T$209-1)+1,1,6)*OFFSET($F$279,3*($D225-1)+3,6*(T$209-1)+1,1,6))&gt;T$208,MAX(OFFSET($F$279,3*($D225-1)+1,6*(T$209-1)+1,1,6)*OFFSET($F$279,3*($D225-1)+2,6*(T$209-1)+1,1,6)*OFFSET($F$279,3*($D225-1)+3,6*(T$209-1)+1,1,6)),0),"")</f>
        <v/>
      </c>
      <c r="U225" s="224" t="str">
        <f t="array" aca="1" ref="U225" ca="1">IFERROR(IF(MAX(OFFSET($F$279,3*($D225-1)+1,6*(U$209-1)+1,1,6)*OFFSET($F$279,3*($D225-1)+2,6*(U$209-1)+1,1,6)*OFFSET($F$279,3*($D225-1)+3,6*(U$209-1)+1,1,6))&gt;U$208,MAX(OFFSET($F$279,3*($D225-1)+1,6*(U$209-1)+1,1,6)*OFFSET($F$279,3*($D225-1)+2,6*(U$209-1)+1,1,6)*OFFSET($F$279,3*($D225-1)+3,6*(U$209-1)+1,1,6)),0),"")</f>
        <v/>
      </c>
      <c r="V225" s="224" t="str">
        <f t="array" aca="1" ref="V225" ca="1">IFERROR(IF(MAX(OFFSET($F$279,3*($D225-1)+1,6*(V$209-1)+1,1,6)*OFFSET($F$279,3*($D225-1)+2,6*(V$209-1)+1,1,6)*OFFSET($F$279,3*($D225-1)+3,6*(V$209-1)+1,1,6))&gt;V$208,MAX(OFFSET($F$279,3*($D225-1)+1,6*(V$209-1)+1,1,6)*OFFSET($F$279,3*($D225-1)+2,6*(V$209-1)+1,1,6)*OFFSET($F$279,3*($D225-1)+3,6*(V$209-1)+1,1,6)),0),"")</f>
        <v/>
      </c>
      <c r="W225" s="224" t="str">
        <f t="array" aca="1" ref="W225" ca="1">IFERROR(IF(MAX(OFFSET($F$279,3*($D225-1)+1,6*(W$209-1)+1,1,6)*OFFSET($F$279,3*($D225-1)+2,6*(W$209-1)+1,1,6)*OFFSET($F$279,3*($D225-1)+3,6*(W$209-1)+1,1,6))&gt;W$208,MAX(OFFSET($F$279,3*($D225-1)+1,6*(W$209-1)+1,1,6)*OFFSET($F$279,3*($D225-1)+2,6*(W$209-1)+1,1,6)*OFFSET($F$279,3*($D225-1)+3,6*(W$209-1)+1,1,6)),0),"")</f>
        <v/>
      </c>
      <c r="X225" s="224" t="str">
        <f t="array" aca="1" ref="X225" ca="1">IFERROR(IF(MAX(OFFSET($F$279,3*($D225-1)+1,6*(X$209-1)+1,1,6)*OFFSET($F$279,3*($D225-1)+2,6*(X$209-1)+1,1,6)*OFFSET($F$279,3*($D225-1)+3,6*(X$209-1)+1,1,6))&gt;X$208,MAX(OFFSET($F$279,3*($D225-1)+1,6*(X$209-1)+1,1,6)*OFFSET($F$279,3*($D225-1)+2,6*(X$209-1)+1,1,6)*OFFSET($F$279,3*($D225-1)+3,6*(X$209-1)+1,1,6)),0),"")</f>
        <v/>
      </c>
      <c r="Y225" s="224" t="str">
        <f t="array" aca="1" ref="Y225" ca="1">IFERROR(IF(MAX(OFFSET($F$279,3*($D225-1)+1,6*(Y$209-1)+1,1,6)*OFFSET($F$279,3*($D225-1)+2,6*(Y$209-1)+1,1,6)*OFFSET($F$279,3*($D225-1)+3,6*(Y$209-1)+1,1,6))&gt;Y$208,MAX(OFFSET($F$279,3*($D225-1)+1,6*(Y$209-1)+1,1,6)*OFFSET($F$279,3*($D225-1)+2,6*(Y$209-1)+1,1,6)*OFFSET($F$279,3*($D225-1)+3,6*(Y$209-1)+1,1,6)),0),"")</f>
        <v/>
      </c>
      <c r="Z225" s="224" t="str">
        <f t="array" aca="1" ref="Z225" ca="1">IFERROR(IF(MAX(OFFSET($F$279,3*($D225-1)+1,6*(Z$209-1)+1,1,6)*OFFSET($F$279,3*($D225-1)+2,6*(Z$209-1)+1,1,6)*OFFSET($F$279,3*($D225-1)+3,6*(Z$209-1)+1,1,6))&gt;Z$208,MAX(OFFSET($F$279,3*($D225-1)+1,6*(Z$209-1)+1,1,6)*OFFSET($F$279,3*($D225-1)+2,6*(Z$209-1)+1,1,6)*OFFSET($F$279,3*($D225-1)+3,6*(Z$209-1)+1,1,6)),0),"")</f>
        <v/>
      </c>
      <c r="AA225" s="224" t="str">
        <f t="array" aca="1" ref="AA225" ca="1">IFERROR(IF(MAX(OFFSET($F$279,3*($D225-1)+1,6*(AA$209-1)+1,1,6)*OFFSET($F$279,3*($D225-1)+2,6*(AA$209-1)+1,1,6)*OFFSET($F$279,3*($D225-1)+3,6*(AA$209-1)+1,1,6))&gt;AA$208,MAX(OFFSET($F$279,3*($D225-1)+1,6*(AA$209-1)+1,1,6)*OFFSET($F$279,3*($D225-1)+2,6*(AA$209-1)+1,1,6)*OFFSET($F$279,3*($D225-1)+3,6*(AA$209-1)+1,1,6)),0),"")</f>
        <v/>
      </c>
      <c r="AB225" s="224" t="str">
        <f t="array" aca="1" ref="AB225" ca="1">IFERROR(IF(MAX(OFFSET($F$279,3*($D225-1)+1,6*(AB$209-1)+1,1,6)*OFFSET($F$279,3*($D225-1)+2,6*(AB$209-1)+1,1,6)*OFFSET($F$279,3*($D225-1)+3,6*(AB$209-1)+1,1,6))&gt;AB$208,MAX(OFFSET($F$279,3*($D225-1)+1,6*(AB$209-1)+1,1,6)*OFFSET($F$279,3*($D225-1)+2,6*(AB$209-1)+1,1,6)*OFFSET($F$279,3*($D225-1)+3,6*(AB$209-1)+1,1,6)),0),"")</f>
        <v/>
      </c>
      <c r="AC225" s="224" t="str">
        <f t="array" aca="1" ref="AC225" ca="1">IFERROR(IF(MAX(OFFSET($F$279,3*($D225-1)+1,6*(AC$209-1)+1,1,6)*OFFSET($F$279,3*($D225-1)+2,6*(AC$209-1)+1,1,6)*OFFSET($F$279,3*($D225-1)+3,6*(AC$209-1)+1,1,6))&gt;AC$208,MAX(OFFSET($F$279,3*($D225-1)+1,6*(AC$209-1)+1,1,6)*OFFSET($F$279,3*($D225-1)+2,6*(AC$209-1)+1,1,6)*OFFSET($F$279,3*($D225-1)+3,6*(AC$209-1)+1,1,6)),0),"")</f>
        <v/>
      </c>
      <c r="AD225" s="224" t="str">
        <f t="array" aca="1" ref="AD225" ca="1">IFERROR(IF(MAX(OFFSET($F$279,3*($D225-1)+1,6*(AD$209-1)+1,1,6)*OFFSET($F$279,3*($D225-1)+2,6*(AD$209-1)+1,1,6)*OFFSET($F$279,3*($D225-1)+3,6*(AD$209-1)+1,1,6))&gt;AD$208,MAX(OFFSET($F$279,3*($D225-1)+1,6*(AD$209-1)+1,1,6)*OFFSET($F$279,3*($D225-1)+2,6*(AD$209-1)+1,1,6)*OFFSET($F$279,3*($D225-1)+3,6*(AD$209-1)+1,1,6)),0),"")</f>
        <v/>
      </c>
      <c r="AE225" s="224" t="str">
        <f t="array" aca="1" ref="AE225" ca="1">IFERROR(IF(MAX(OFFSET($F$279,3*($D225-1)+1,6*(AE$209-1)+1,1,6)*OFFSET($F$279,3*($D225-1)+2,6*(AE$209-1)+1,1,6)*OFFSET($F$279,3*($D225-1)+3,6*(AE$209-1)+1,1,6))&gt;AE$208,MAX(OFFSET($F$279,3*($D225-1)+1,6*(AE$209-1)+1,1,6)*OFFSET($F$279,3*($D225-1)+2,6*(AE$209-1)+1,1,6)*OFFSET($F$279,3*($D225-1)+3,6*(AE$209-1)+1,1,6)),0),"")</f>
        <v/>
      </c>
      <c r="AF225" s="224" t="str">
        <f t="array" aca="1" ref="AF225" ca="1">IFERROR(IF(MAX(OFFSET($F$279,3*($D225-1)+1,6*(AF$209-1)+1,1,6)*OFFSET($F$279,3*($D225-1)+2,6*(AF$209-1)+1,1,6)*OFFSET($F$279,3*($D225-1)+3,6*(AF$209-1)+1,1,6))&gt;AF$208,MAX(OFFSET($F$279,3*($D225-1)+1,6*(AF$209-1)+1,1,6)*OFFSET($F$279,3*($D225-1)+2,6*(AF$209-1)+1,1,6)*OFFSET($F$279,3*($D225-1)+3,6*(AF$209-1)+1,1,6)),0),"")</f>
        <v/>
      </c>
      <c r="AG225" s="224" t="str">
        <f t="array" aca="1" ref="AG225" ca="1">IFERROR(IF(MAX(OFFSET($F$279,3*($D225-1)+1,6*(AG$209-1)+1,1,6)*OFFSET($F$279,3*($D225-1)+2,6*(AG$209-1)+1,1,6)*OFFSET($F$279,3*($D225-1)+3,6*(AG$209-1)+1,1,6))&gt;AG$208,MAX(OFFSET($F$279,3*($D225-1)+1,6*(AG$209-1)+1,1,6)*OFFSET($F$279,3*($D225-1)+2,6*(AG$209-1)+1,1,6)*OFFSET($F$279,3*($D225-1)+3,6*(AG$209-1)+1,1,6)),0),"")</f>
        <v/>
      </c>
      <c r="AH225" s="224" t="str">
        <f t="array" aca="1" ref="AH225" ca="1">IFERROR(IF(MAX(OFFSET($F$279,3*($D225-1)+1,6*(AH$209-1)+1,1,6)*OFFSET($F$279,3*($D225-1)+2,6*(AH$209-1)+1,1,6)*OFFSET($F$279,3*($D225-1)+3,6*(AH$209-1)+1,1,6))&gt;AH$208,MAX(OFFSET($F$279,3*($D225-1)+1,6*(AH$209-1)+1,1,6)*OFFSET($F$279,3*($D225-1)+2,6*(AH$209-1)+1,1,6)*OFFSET($F$279,3*($D225-1)+3,6*(AH$209-1)+1,1,6)),0),"")</f>
        <v/>
      </c>
      <c r="AI225" s="224" t="str">
        <f t="array" aca="1" ref="AI225" ca="1">IFERROR(IF(MAX(OFFSET($F$279,3*($D225-1)+1,6*(AI$209-1)+1,1,6)*OFFSET($F$279,3*($D225-1)+2,6*(AI$209-1)+1,1,6)*OFFSET($F$279,3*($D225-1)+3,6*(AI$209-1)+1,1,6))&gt;AI$208,MAX(OFFSET($F$279,3*($D225-1)+1,6*(AI$209-1)+1,1,6)*OFFSET($F$279,3*($D225-1)+2,6*(AI$209-1)+1,1,6)*OFFSET($F$279,3*($D225-1)+3,6*(AI$209-1)+1,1,6)),0),"")</f>
        <v/>
      </c>
      <c r="AJ225" s="224" t="str">
        <f t="array" aca="1" ref="AJ225" ca="1">IFERROR(IF(MAX(OFFSET($F$279,3*($D225-1)+1,6*(AJ$209-1)+1,1,6)*OFFSET($F$279,3*($D225-1)+2,6*(AJ$209-1)+1,1,6)*OFFSET($F$279,3*($D225-1)+3,6*(AJ$209-1)+1,1,6))&gt;AJ$208,MAX(OFFSET($F$279,3*($D225-1)+1,6*(AJ$209-1)+1,1,6)*OFFSET($F$279,3*($D225-1)+2,6*(AJ$209-1)+1,1,6)*OFFSET($F$279,3*($D225-1)+3,6*(AJ$209-1)+1,1,6)),0),"")</f>
        <v/>
      </c>
      <c r="AK225" s="224" t="str">
        <f t="array" aca="1" ref="AK225" ca="1">IFERROR(IF(MAX(OFFSET($F$279,3*($D225-1)+1,6*(AK$209-1)+1,1,6)*OFFSET($F$279,3*($D225-1)+2,6*(AK$209-1)+1,1,6)*OFFSET($F$279,3*($D225-1)+3,6*(AK$209-1)+1,1,6))&gt;AK$208,MAX(OFFSET($F$279,3*($D225-1)+1,6*(AK$209-1)+1,1,6)*OFFSET($F$279,3*($D225-1)+2,6*(AK$209-1)+1,1,6)*OFFSET($F$279,3*($D225-1)+3,6*(AK$209-1)+1,1,6)),0),"")</f>
        <v/>
      </c>
      <c r="AL225" s="224" t="str">
        <f t="array" aca="1" ref="AL225" ca="1">IFERROR(IF(MAX(OFFSET($F$279,3*($D225-1)+1,6*(AL$209-1)+1,1,6)*OFFSET($F$279,3*($D225-1)+2,6*(AL$209-1)+1,1,6)*OFFSET($F$279,3*($D225-1)+3,6*(AL$209-1)+1,1,6))&gt;AL$208,MAX(OFFSET($F$279,3*($D225-1)+1,6*(AL$209-1)+1,1,6)*OFFSET($F$279,3*($D225-1)+2,6*(AL$209-1)+1,1,6)*OFFSET($F$279,3*($D225-1)+3,6*(AL$209-1)+1,1,6)),0),"")</f>
        <v/>
      </c>
      <c r="AM225" s="224" t="str">
        <f t="array" aca="1" ref="AM225" ca="1">IFERROR(IF(MAX(OFFSET($F$279,3*($D225-1)+1,6*(AM$209-1)+1,1,6)*OFFSET($F$279,3*($D225-1)+2,6*(AM$209-1)+1,1,6)*OFFSET($F$279,3*($D225-1)+3,6*(AM$209-1)+1,1,6))&gt;AM$208,MAX(OFFSET($F$279,3*($D225-1)+1,6*(AM$209-1)+1,1,6)*OFFSET($F$279,3*($D225-1)+2,6*(AM$209-1)+1,1,6)*OFFSET($F$279,3*($D225-1)+3,6*(AM$209-1)+1,1,6)),0),"")</f>
        <v/>
      </c>
      <c r="AN225" s="224" t="str">
        <f t="array" aca="1" ref="AN225" ca="1">IFERROR(IF(MAX(OFFSET($F$279,3*($D225-1)+1,6*(AN$209-1)+1,1,6)*OFFSET($F$279,3*($D225-1)+2,6*(AN$209-1)+1,1,6)*OFFSET($F$279,3*($D225-1)+3,6*(AN$209-1)+1,1,6))&gt;AN$208,MAX(OFFSET($F$279,3*($D225-1)+1,6*(AN$209-1)+1,1,6)*OFFSET($F$279,3*($D225-1)+2,6*(AN$209-1)+1,1,6)*OFFSET($F$279,3*($D225-1)+3,6*(AN$209-1)+1,1,6)),0),"")</f>
        <v/>
      </c>
      <c r="AO225" s="224" t="str">
        <f t="array" aca="1" ref="AO225" ca="1">IFERROR(IF(MAX(OFFSET($F$279,3*($D225-1)+1,6*(AO$209-1)+1,1,6)*OFFSET($F$279,3*($D225-1)+2,6*(AO$209-1)+1,1,6)*OFFSET($F$279,3*($D225-1)+3,6*(AO$209-1)+1,1,6))&gt;AO$208,MAX(OFFSET($F$279,3*($D225-1)+1,6*(AO$209-1)+1,1,6)*OFFSET($F$279,3*($D225-1)+2,6*(AO$209-1)+1,1,6)*OFFSET($F$279,3*($D225-1)+3,6*(AO$209-1)+1,1,6)),0),"")</f>
        <v/>
      </c>
      <c r="AP225" s="224" t="str">
        <f t="array" aca="1" ref="AP225" ca="1">IFERROR(IF(MAX(OFFSET($F$279,3*($D225-1)+1,6*(AP$209-1)+1,1,6)*OFFSET($F$279,3*($D225-1)+2,6*(AP$209-1)+1,1,6)*OFFSET($F$279,3*($D225-1)+3,6*(AP$209-1)+1,1,6))&gt;AP$208,MAX(OFFSET($F$279,3*($D225-1)+1,6*(AP$209-1)+1,1,6)*OFFSET($F$279,3*($D225-1)+2,6*(AP$209-1)+1,1,6)*OFFSET($F$279,3*($D225-1)+3,6*(AP$209-1)+1,1,6)),0),"")</f>
        <v/>
      </c>
      <c r="AQ225" s="224" t="str">
        <f t="array" aca="1" ref="AQ225" ca="1">IFERROR(IF(MAX(OFFSET($F$279,3*($D225-1)+1,6*(AQ$209-1)+1,1,6)*OFFSET($F$279,3*($D225-1)+2,6*(AQ$209-1)+1,1,6)*OFFSET($F$279,3*($D225-1)+3,6*(AQ$209-1)+1,1,6))&gt;AQ$208,MAX(OFFSET($F$279,3*($D225-1)+1,6*(AQ$209-1)+1,1,6)*OFFSET($F$279,3*($D225-1)+2,6*(AQ$209-1)+1,1,6)*OFFSET($F$279,3*($D225-1)+3,6*(AQ$209-1)+1,1,6)),0),"")</f>
        <v/>
      </c>
      <c r="AR225" s="224" t="str">
        <f t="array" aca="1" ref="AR225" ca="1">IFERROR(IF(MAX(OFFSET($F$279,3*($D225-1)+1,6*(AR$209-1)+1,1,6)*OFFSET($F$279,3*($D225-1)+2,6*(AR$209-1)+1,1,6)*OFFSET($F$279,3*($D225-1)+3,6*(AR$209-1)+1,1,6))&gt;AR$208,MAX(OFFSET($F$279,3*($D225-1)+1,6*(AR$209-1)+1,1,6)*OFFSET($F$279,3*($D225-1)+2,6*(AR$209-1)+1,1,6)*OFFSET($F$279,3*($D225-1)+3,6*(AR$209-1)+1,1,6)),0),"")</f>
        <v/>
      </c>
      <c r="AS225" s="224" t="str">
        <f t="array" aca="1" ref="AS225" ca="1">IFERROR(IF(MAX(OFFSET($F$279,3*($D225-1)+1,6*(AS$209-1)+1,1,6)*OFFSET($F$279,3*($D225-1)+2,6*(AS$209-1)+1,1,6)*OFFSET($F$279,3*($D225-1)+3,6*(AS$209-1)+1,1,6))&gt;AS$208,MAX(OFFSET($F$279,3*($D225-1)+1,6*(AS$209-1)+1,1,6)*OFFSET($F$279,3*($D225-1)+2,6*(AS$209-1)+1,1,6)*OFFSET($F$279,3*($D225-1)+3,6*(AS$209-1)+1,1,6)),0),"")</f>
        <v/>
      </c>
    </row>
    <row r="226" spans="4:45">
      <c r="D226" s="74">
        <v>16</v>
      </c>
      <c r="E226" s="135" t="str">
        <f t="shared" si="19"/>
        <v>A</v>
      </c>
      <c r="F226" s="224">
        <f t="array" aca="1" ref="F226" ca="1">IFERROR(IF(MAX(OFFSET($F$279,3*($D226-1)+1,6*(F$209-1)+1,1,6)*OFFSET($F$279,3*($D226-1)+2,6*(F$209-1)+1,1,6)*OFFSET($F$279,3*($D226-1)+3,6*(F$209-1)+1,1,6))&gt;F$208,MAX(OFFSET($F$279,3*($D226-1)+1,6*(F$209-1)+1,1,6)*OFFSET($F$279,3*($D226-1)+2,6*(F$209-1)+1,1,6)*OFFSET($F$279,3*($D226-1)+3,6*(F$209-1)+1,1,6)),0),"")</f>
        <v>2</v>
      </c>
      <c r="G226" s="224">
        <f t="array" aca="1" ref="G226" ca="1">IFERROR(IF(MAX(OFFSET($F$279,3*($D226-1)+1,6*(G$209-1)+1,1,6)*OFFSET($F$279,3*($D226-1)+2,6*(G$209-1)+1,1,6)*OFFSET($F$279,3*($D226-1)+3,6*(G$209-1)+1,1,6))&gt;G$208,MAX(OFFSET($F$279,3*($D226-1)+1,6*(G$209-1)+1,1,6)*OFFSET($F$279,3*($D226-1)+2,6*(G$209-1)+1,1,6)*OFFSET($F$279,3*($D226-1)+3,6*(G$209-1)+1,1,6)),0),"")</f>
        <v>0</v>
      </c>
      <c r="H226" s="224" t="str">
        <f t="array" aca="1" ref="H226" ca="1">IFERROR(IF(MAX(OFFSET($F$279,3*($D226-1)+1,6*(H$209-1)+1,1,6)*OFFSET($F$279,3*($D226-1)+2,6*(H$209-1)+1,1,6)*OFFSET($F$279,3*($D226-1)+3,6*(H$209-1)+1,1,6))&gt;H$208,MAX(OFFSET($F$279,3*($D226-1)+1,6*(H$209-1)+1,1,6)*OFFSET($F$279,3*($D226-1)+2,6*(H$209-1)+1,1,6)*OFFSET($F$279,3*($D226-1)+3,6*(H$209-1)+1,1,6)),0),"")</f>
        <v/>
      </c>
      <c r="I226" s="224" t="str">
        <f t="array" aca="1" ref="I226" ca="1">IFERROR(IF(MAX(OFFSET($F$279,3*($D226-1)+1,6*(I$209-1)+1,1,6)*OFFSET($F$279,3*($D226-1)+2,6*(I$209-1)+1,1,6)*OFFSET($F$279,3*($D226-1)+3,6*(I$209-1)+1,1,6))&gt;I$208,MAX(OFFSET($F$279,3*($D226-1)+1,6*(I$209-1)+1,1,6)*OFFSET($F$279,3*($D226-1)+2,6*(I$209-1)+1,1,6)*OFFSET($F$279,3*($D226-1)+3,6*(I$209-1)+1,1,6)),0),"")</f>
        <v/>
      </c>
      <c r="J226" s="224" t="str">
        <f t="array" aca="1" ref="J226" ca="1">IFERROR(IF(MAX(OFFSET($F$279,3*($D226-1)+1,6*(J$209-1)+1,1,6)*OFFSET($F$279,3*($D226-1)+2,6*(J$209-1)+1,1,6)*OFFSET($F$279,3*($D226-1)+3,6*(J$209-1)+1,1,6))&gt;J$208,MAX(OFFSET($F$279,3*($D226-1)+1,6*(J$209-1)+1,1,6)*OFFSET($F$279,3*($D226-1)+2,6*(J$209-1)+1,1,6)*OFFSET($F$279,3*($D226-1)+3,6*(J$209-1)+1,1,6)),0),"")</f>
        <v/>
      </c>
      <c r="K226" s="224" t="str">
        <f t="array" aca="1" ref="K226" ca="1">IFERROR(IF(MAX(OFFSET($F$279,3*($D226-1)+1,6*(K$209-1)+1,1,6)*OFFSET($F$279,3*($D226-1)+2,6*(K$209-1)+1,1,6)*OFFSET($F$279,3*($D226-1)+3,6*(K$209-1)+1,1,6))&gt;K$208,MAX(OFFSET($F$279,3*($D226-1)+1,6*(K$209-1)+1,1,6)*OFFSET($F$279,3*($D226-1)+2,6*(K$209-1)+1,1,6)*OFFSET($F$279,3*($D226-1)+3,6*(K$209-1)+1,1,6)),0),"")</f>
        <v/>
      </c>
      <c r="L226" s="224" t="str">
        <f t="array" aca="1" ref="L226" ca="1">IFERROR(IF(MAX(OFFSET($F$279,3*($D226-1)+1,6*(L$209-1)+1,1,6)*OFFSET($F$279,3*($D226-1)+2,6*(L$209-1)+1,1,6)*OFFSET($F$279,3*($D226-1)+3,6*(L$209-1)+1,1,6))&gt;L$208,MAX(OFFSET($F$279,3*($D226-1)+1,6*(L$209-1)+1,1,6)*OFFSET($F$279,3*($D226-1)+2,6*(L$209-1)+1,1,6)*OFFSET($F$279,3*($D226-1)+3,6*(L$209-1)+1,1,6)),0),"")</f>
        <v/>
      </c>
      <c r="M226" s="224" t="str">
        <f t="array" aca="1" ref="M226" ca="1">IFERROR(IF(MAX(OFFSET($F$279,3*($D226-1)+1,6*(M$209-1)+1,1,6)*OFFSET($F$279,3*($D226-1)+2,6*(M$209-1)+1,1,6)*OFFSET($F$279,3*($D226-1)+3,6*(M$209-1)+1,1,6))&gt;M$208,MAX(OFFSET($F$279,3*($D226-1)+1,6*(M$209-1)+1,1,6)*OFFSET($F$279,3*($D226-1)+2,6*(M$209-1)+1,1,6)*OFFSET($F$279,3*($D226-1)+3,6*(M$209-1)+1,1,6)),0),"")</f>
        <v/>
      </c>
      <c r="N226" s="224" t="str">
        <f t="array" aca="1" ref="N226" ca="1">IFERROR(IF(MAX(OFFSET($F$279,3*($D226-1)+1,6*(N$209-1)+1,1,6)*OFFSET($F$279,3*($D226-1)+2,6*(N$209-1)+1,1,6)*OFFSET($F$279,3*($D226-1)+3,6*(N$209-1)+1,1,6))&gt;N$208,MAX(OFFSET($F$279,3*($D226-1)+1,6*(N$209-1)+1,1,6)*OFFSET($F$279,3*($D226-1)+2,6*(N$209-1)+1,1,6)*OFFSET($F$279,3*($D226-1)+3,6*(N$209-1)+1,1,6)),0),"")</f>
        <v/>
      </c>
      <c r="O226" s="224" t="str">
        <f t="array" aca="1" ref="O226" ca="1">IFERROR(IF(MAX(OFFSET($F$279,3*($D226-1)+1,6*(O$209-1)+1,1,6)*OFFSET($F$279,3*($D226-1)+2,6*(O$209-1)+1,1,6)*OFFSET($F$279,3*($D226-1)+3,6*(O$209-1)+1,1,6))&gt;O$208,MAX(OFFSET($F$279,3*($D226-1)+1,6*(O$209-1)+1,1,6)*OFFSET($F$279,3*($D226-1)+2,6*(O$209-1)+1,1,6)*OFFSET($F$279,3*($D226-1)+3,6*(O$209-1)+1,1,6)),0),"")</f>
        <v/>
      </c>
      <c r="P226" s="224" t="str">
        <f t="array" aca="1" ref="P226" ca="1">IFERROR(IF(MAX(OFFSET($F$279,3*($D226-1)+1,6*(P$209-1)+1,1,6)*OFFSET($F$279,3*($D226-1)+2,6*(P$209-1)+1,1,6)*OFFSET($F$279,3*($D226-1)+3,6*(P$209-1)+1,1,6))&gt;P$208,MAX(OFFSET($F$279,3*($D226-1)+1,6*(P$209-1)+1,1,6)*OFFSET($F$279,3*($D226-1)+2,6*(P$209-1)+1,1,6)*OFFSET($F$279,3*($D226-1)+3,6*(P$209-1)+1,1,6)),0),"")</f>
        <v/>
      </c>
      <c r="Q226" s="224" t="str">
        <f t="array" aca="1" ref="Q226" ca="1">IFERROR(IF(MAX(OFFSET($F$279,3*($D226-1)+1,6*(Q$209-1)+1,1,6)*OFFSET($F$279,3*($D226-1)+2,6*(Q$209-1)+1,1,6)*OFFSET($F$279,3*($D226-1)+3,6*(Q$209-1)+1,1,6))&gt;Q$208,MAX(OFFSET($F$279,3*($D226-1)+1,6*(Q$209-1)+1,1,6)*OFFSET($F$279,3*($D226-1)+2,6*(Q$209-1)+1,1,6)*OFFSET($F$279,3*($D226-1)+3,6*(Q$209-1)+1,1,6)),0),"")</f>
        <v/>
      </c>
      <c r="R226" s="224" t="str">
        <f t="array" aca="1" ref="R226" ca="1">IFERROR(IF(MAX(OFFSET($F$279,3*($D226-1)+1,6*(R$209-1)+1,1,6)*OFFSET($F$279,3*($D226-1)+2,6*(R$209-1)+1,1,6)*OFFSET($F$279,3*($D226-1)+3,6*(R$209-1)+1,1,6))&gt;R$208,MAX(OFFSET($F$279,3*($D226-1)+1,6*(R$209-1)+1,1,6)*OFFSET($F$279,3*($D226-1)+2,6*(R$209-1)+1,1,6)*OFFSET($F$279,3*($D226-1)+3,6*(R$209-1)+1,1,6)),0),"")</f>
        <v/>
      </c>
      <c r="S226" s="224" t="str">
        <f t="array" aca="1" ref="S226" ca="1">IFERROR(IF(MAX(OFFSET($F$279,3*($D226-1)+1,6*(S$209-1)+1,1,6)*OFFSET($F$279,3*($D226-1)+2,6*(S$209-1)+1,1,6)*OFFSET($F$279,3*($D226-1)+3,6*(S$209-1)+1,1,6))&gt;S$208,MAX(OFFSET($F$279,3*($D226-1)+1,6*(S$209-1)+1,1,6)*OFFSET($F$279,3*($D226-1)+2,6*(S$209-1)+1,1,6)*OFFSET($F$279,3*($D226-1)+3,6*(S$209-1)+1,1,6)),0),"")</f>
        <v/>
      </c>
      <c r="T226" s="224" t="str">
        <f t="array" aca="1" ref="T226" ca="1">IFERROR(IF(MAX(OFFSET($F$279,3*($D226-1)+1,6*(T$209-1)+1,1,6)*OFFSET($F$279,3*($D226-1)+2,6*(T$209-1)+1,1,6)*OFFSET($F$279,3*($D226-1)+3,6*(T$209-1)+1,1,6))&gt;T$208,MAX(OFFSET($F$279,3*($D226-1)+1,6*(T$209-1)+1,1,6)*OFFSET($F$279,3*($D226-1)+2,6*(T$209-1)+1,1,6)*OFFSET($F$279,3*($D226-1)+3,6*(T$209-1)+1,1,6)),0),"")</f>
        <v/>
      </c>
      <c r="U226" s="224" t="str">
        <f t="array" aca="1" ref="U226" ca="1">IFERROR(IF(MAX(OFFSET($F$279,3*($D226-1)+1,6*(U$209-1)+1,1,6)*OFFSET($F$279,3*($D226-1)+2,6*(U$209-1)+1,1,6)*OFFSET($F$279,3*($D226-1)+3,6*(U$209-1)+1,1,6))&gt;U$208,MAX(OFFSET($F$279,3*($D226-1)+1,6*(U$209-1)+1,1,6)*OFFSET($F$279,3*($D226-1)+2,6*(U$209-1)+1,1,6)*OFFSET($F$279,3*($D226-1)+3,6*(U$209-1)+1,1,6)),0),"")</f>
        <v/>
      </c>
      <c r="V226" s="224" t="str">
        <f t="array" aca="1" ref="V226" ca="1">IFERROR(IF(MAX(OFFSET($F$279,3*($D226-1)+1,6*(V$209-1)+1,1,6)*OFFSET($F$279,3*($D226-1)+2,6*(V$209-1)+1,1,6)*OFFSET($F$279,3*($D226-1)+3,6*(V$209-1)+1,1,6))&gt;V$208,MAX(OFFSET($F$279,3*($D226-1)+1,6*(V$209-1)+1,1,6)*OFFSET($F$279,3*($D226-1)+2,6*(V$209-1)+1,1,6)*OFFSET($F$279,3*($D226-1)+3,6*(V$209-1)+1,1,6)),0),"")</f>
        <v/>
      </c>
      <c r="W226" s="224" t="str">
        <f t="array" aca="1" ref="W226" ca="1">IFERROR(IF(MAX(OFFSET($F$279,3*($D226-1)+1,6*(W$209-1)+1,1,6)*OFFSET($F$279,3*($D226-1)+2,6*(W$209-1)+1,1,6)*OFFSET($F$279,3*($D226-1)+3,6*(W$209-1)+1,1,6))&gt;W$208,MAX(OFFSET($F$279,3*($D226-1)+1,6*(W$209-1)+1,1,6)*OFFSET($F$279,3*($D226-1)+2,6*(W$209-1)+1,1,6)*OFFSET($F$279,3*($D226-1)+3,6*(W$209-1)+1,1,6)),0),"")</f>
        <v/>
      </c>
      <c r="X226" s="224" t="str">
        <f t="array" aca="1" ref="X226" ca="1">IFERROR(IF(MAX(OFFSET($F$279,3*($D226-1)+1,6*(X$209-1)+1,1,6)*OFFSET($F$279,3*($D226-1)+2,6*(X$209-1)+1,1,6)*OFFSET($F$279,3*($D226-1)+3,6*(X$209-1)+1,1,6))&gt;X$208,MAX(OFFSET($F$279,3*($D226-1)+1,6*(X$209-1)+1,1,6)*OFFSET($F$279,3*($D226-1)+2,6*(X$209-1)+1,1,6)*OFFSET($F$279,3*($D226-1)+3,6*(X$209-1)+1,1,6)),0),"")</f>
        <v/>
      </c>
      <c r="Y226" s="224" t="str">
        <f t="array" aca="1" ref="Y226" ca="1">IFERROR(IF(MAX(OFFSET($F$279,3*($D226-1)+1,6*(Y$209-1)+1,1,6)*OFFSET($F$279,3*($D226-1)+2,6*(Y$209-1)+1,1,6)*OFFSET($F$279,3*($D226-1)+3,6*(Y$209-1)+1,1,6))&gt;Y$208,MAX(OFFSET($F$279,3*($D226-1)+1,6*(Y$209-1)+1,1,6)*OFFSET($F$279,3*($D226-1)+2,6*(Y$209-1)+1,1,6)*OFFSET($F$279,3*($D226-1)+3,6*(Y$209-1)+1,1,6)),0),"")</f>
        <v/>
      </c>
      <c r="Z226" s="224" t="str">
        <f t="array" aca="1" ref="Z226" ca="1">IFERROR(IF(MAX(OFFSET($F$279,3*($D226-1)+1,6*(Z$209-1)+1,1,6)*OFFSET($F$279,3*($D226-1)+2,6*(Z$209-1)+1,1,6)*OFFSET($F$279,3*($D226-1)+3,6*(Z$209-1)+1,1,6))&gt;Z$208,MAX(OFFSET($F$279,3*($D226-1)+1,6*(Z$209-1)+1,1,6)*OFFSET($F$279,3*($D226-1)+2,6*(Z$209-1)+1,1,6)*OFFSET($F$279,3*($D226-1)+3,6*(Z$209-1)+1,1,6)),0),"")</f>
        <v/>
      </c>
      <c r="AA226" s="224" t="str">
        <f t="array" aca="1" ref="AA226" ca="1">IFERROR(IF(MAX(OFFSET($F$279,3*($D226-1)+1,6*(AA$209-1)+1,1,6)*OFFSET($F$279,3*($D226-1)+2,6*(AA$209-1)+1,1,6)*OFFSET($F$279,3*($D226-1)+3,6*(AA$209-1)+1,1,6))&gt;AA$208,MAX(OFFSET($F$279,3*($D226-1)+1,6*(AA$209-1)+1,1,6)*OFFSET($F$279,3*($D226-1)+2,6*(AA$209-1)+1,1,6)*OFFSET($F$279,3*($D226-1)+3,6*(AA$209-1)+1,1,6)),0),"")</f>
        <v/>
      </c>
      <c r="AB226" s="224" t="str">
        <f t="array" aca="1" ref="AB226" ca="1">IFERROR(IF(MAX(OFFSET($F$279,3*($D226-1)+1,6*(AB$209-1)+1,1,6)*OFFSET($F$279,3*($D226-1)+2,6*(AB$209-1)+1,1,6)*OFFSET($F$279,3*($D226-1)+3,6*(AB$209-1)+1,1,6))&gt;AB$208,MAX(OFFSET($F$279,3*($D226-1)+1,6*(AB$209-1)+1,1,6)*OFFSET($F$279,3*($D226-1)+2,6*(AB$209-1)+1,1,6)*OFFSET($F$279,3*($D226-1)+3,6*(AB$209-1)+1,1,6)),0),"")</f>
        <v/>
      </c>
      <c r="AC226" s="224" t="str">
        <f t="array" aca="1" ref="AC226" ca="1">IFERROR(IF(MAX(OFFSET($F$279,3*($D226-1)+1,6*(AC$209-1)+1,1,6)*OFFSET($F$279,3*($D226-1)+2,6*(AC$209-1)+1,1,6)*OFFSET($F$279,3*($D226-1)+3,6*(AC$209-1)+1,1,6))&gt;AC$208,MAX(OFFSET($F$279,3*($D226-1)+1,6*(AC$209-1)+1,1,6)*OFFSET($F$279,3*($D226-1)+2,6*(AC$209-1)+1,1,6)*OFFSET($F$279,3*($D226-1)+3,6*(AC$209-1)+1,1,6)),0),"")</f>
        <v/>
      </c>
      <c r="AD226" s="224" t="str">
        <f t="array" aca="1" ref="AD226" ca="1">IFERROR(IF(MAX(OFFSET($F$279,3*($D226-1)+1,6*(AD$209-1)+1,1,6)*OFFSET($F$279,3*($D226-1)+2,6*(AD$209-1)+1,1,6)*OFFSET($F$279,3*($D226-1)+3,6*(AD$209-1)+1,1,6))&gt;AD$208,MAX(OFFSET($F$279,3*($D226-1)+1,6*(AD$209-1)+1,1,6)*OFFSET($F$279,3*($D226-1)+2,6*(AD$209-1)+1,1,6)*OFFSET($F$279,3*($D226-1)+3,6*(AD$209-1)+1,1,6)),0),"")</f>
        <v/>
      </c>
      <c r="AE226" s="224" t="str">
        <f t="array" aca="1" ref="AE226" ca="1">IFERROR(IF(MAX(OFFSET($F$279,3*($D226-1)+1,6*(AE$209-1)+1,1,6)*OFFSET($F$279,3*($D226-1)+2,6*(AE$209-1)+1,1,6)*OFFSET($F$279,3*($D226-1)+3,6*(AE$209-1)+1,1,6))&gt;AE$208,MAX(OFFSET($F$279,3*($D226-1)+1,6*(AE$209-1)+1,1,6)*OFFSET($F$279,3*($D226-1)+2,6*(AE$209-1)+1,1,6)*OFFSET($F$279,3*($D226-1)+3,6*(AE$209-1)+1,1,6)),0),"")</f>
        <v/>
      </c>
      <c r="AF226" s="224" t="str">
        <f t="array" aca="1" ref="AF226" ca="1">IFERROR(IF(MAX(OFFSET($F$279,3*($D226-1)+1,6*(AF$209-1)+1,1,6)*OFFSET($F$279,3*($D226-1)+2,6*(AF$209-1)+1,1,6)*OFFSET($F$279,3*($D226-1)+3,6*(AF$209-1)+1,1,6))&gt;AF$208,MAX(OFFSET($F$279,3*($D226-1)+1,6*(AF$209-1)+1,1,6)*OFFSET($F$279,3*($D226-1)+2,6*(AF$209-1)+1,1,6)*OFFSET($F$279,3*($D226-1)+3,6*(AF$209-1)+1,1,6)),0),"")</f>
        <v/>
      </c>
      <c r="AG226" s="224" t="str">
        <f t="array" aca="1" ref="AG226" ca="1">IFERROR(IF(MAX(OFFSET($F$279,3*($D226-1)+1,6*(AG$209-1)+1,1,6)*OFFSET($F$279,3*($D226-1)+2,6*(AG$209-1)+1,1,6)*OFFSET($F$279,3*($D226-1)+3,6*(AG$209-1)+1,1,6))&gt;AG$208,MAX(OFFSET($F$279,3*($D226-1)+1,6*(AG$209-1)+1,1,6)*OFFSET($F$279,3*($D226-1)+2,6*(AG$209-1)+1,1,6)*OFFSET($F$279,3*($D226-1)+3,6*(AG$209-1)+1,1,6)),0),"")</f>
        <v/>
      </c>
      <c r="AH226" s="224" t="str">
        <f t="array" aca="1" ref="AH226" ca="1">IFERROR(IF(MAX(OFFSET($F$279,3*($D226-1)+1,6*(AH$209-1)+1,1,6)*OFFSET($F$279,3*($D226-1)+2,6*(AH$209-1)+1,1,6)*OFFSET($F$279,3*($D226-1)+3,6*(AH$209-1)+1,1,6))&gt;AH$208,MAX(OFFSET($F$279,3*($D226-1)+1,6*(AH$209-1)+1,1,6)*OFFSET($F$279,3*($D226-1)+2,6*(AH$209-1)+1,1,6)*OFFSET($F$279,3*($D226-1)+3,6*(AH$209-1)+1,1,6)),0),"")</f>
        <v/>
      </c>
      <c r="AI226" s="224" t="str">
        <f t="array" aca="1" ref="AI226" ca="1">IFERROR(IF(MAX(OFFSET($F$279,3*($D226-1)+1,6*(AI$209-1)+1,1,6)*OFFSET($F$279,3*($D226-1)+2,6*(AI$209-1)+1,1,6)*OFFSET($F$279,3*($D226-1)+3,6*(AI$209-1)+1,1,6))&gt;AI$208,MAX(OFFSET($F$279,3*($D226-1)+1,6*(AI$209-1)+1,1,6)*OFFSET($F$279,3*($D226-1)+2,6*(AI$209-1)+1,1,6)*OFFSET($F$279,3*($D226-1)+3,6*(AI$209-1)+1,1,6)),0),"")</f>
        <v/>
      </c>
      <c r="AJ226" s="224" t="str">
        <f t="array" aca="1" ref="AJ226" ca="1">IFERROR(IF(MAX(OFFSET($F$279,3*($D226-1)+1,6*(AJ$209-1)+1,1,6)*OFFSET($F$279,3*($D226-1)+2,6*(AJ$209-1)+1,1,6)*OFFSET($F$279,3*($D226-1)+3,6*(AJ$209-1)+1,1,6))&gt;AJ$208,MAX(OFFSET($F$279,3*($D226-1)+1,6*(AJ$209-1)+1,1,6)*OFFSET($F$279,3*($D226-1)+2,6*(AJ$209-1)+1,1,6)*OFFSET($F$279,3*($D226-1)+3,6*(AJ$209-1)+1,1,6)),0),"")</f>
        <v/>
      </c>
      <c r="AK226" s="224" t="str">
        <f t="array" aca="1" ref="AK226" ca="1">IFERROR(IF(MAX(OFFSET($F$279,3*($D226-1)+1,6*(AK$209-1)+1,1,6)*OFFSET($F$279,3*($D226-1)+2,6*(AK$209-1)+1,1,6)*OFFSET($F$279,3*($D226-1)+3,6*(AK$209-1)+1,1,6))&gt;AK$208,MAX(OFFSET($F$279,3*($D226-1)+1,6*(AK$209-1)+1,1,6)*OFFSET($F$279,3*($D226-1)+2,6*(AK$209-1)+1,1,6)*OFFSET($F$279,3*($D226-1)+3,6*(AK$209-1)+1,1,6)),0),"")</f>
        <v/>
      </c>
      <c r="AL226" s="224" t="str">
        <f t="array" aca="1" ref="AL226" ca="1">IFERROR(IF(MAX(OFFSET($F$279,3*($D226-1)+1,6*(AL$209-1)+1,1,6)*OFFSET($F$279,3*($D226-1)+2,6*(AL$209-1)+1,1,6)*OFFSET($F$279,3*($D226-1)+3,6*(AL$209-1)+1,1,6))&gt;AL$208,MAX(OFFSET($F$279,3*($D226-1)+1,6*(AL$209-1)+1,1,6)*OFFSET($F$279,3*($D226-1)+2,6*(AL$209-1)+1,1,6)*OFFSET($F$279,3*($D226-1)+3,6*(AL$209-1)+1,1,6)),0),"")</f>
        <v/>
      </c>
      <c r="AM226" s="224" t="str">
        <f t="array" aca="1" ref="AM226" ca="1">IFERROR(IF(MAX(OFFSET($F$279,3*($D226-1)+1,6*(AM$209-1)+1,1,6)*OFFSET($F$279,3*($D226-1)+2,6*(AM$209-1)+1,1,6)*OFFSET($F$279,3*($D226-1)+3,6*(AM$209-1)+1,1,6))&gt;AM$208,MAX(OFFSET($F$279,3*($D226-1)+1,6*(AM$209-1)+1,1,6)*OFFSET($F$279,3*($D226-1)+2,6*(AM$209-1)+1,1,6)*OFFSET($F$279,3*($D226-1)+3,6*(AM$209-1)+1,1,6)),0),"")</f>
        <v/>
      </c>
      <c r="AN226" s="224" t="str">
        <f t="array" aca="1" ref="AN226" ca="1">IFERROR(IF(MAX(OFFSET($F$279,3*($D226-1)+1,6*(AN$209-1)+1,1,6)*OFFSET($F$279,3*($D226-1)+2,6*(AN$209-1)+1,1,6)*OFFSET($F$279,3*($D226-1)+3,6*(AN$209-1)+1,1,6))&gt;AN$208,MAX(OFFSET($F$279,3*($D226-1)+1,6*(AN$209-1)+1,1,6)*OFFSET($F$279,3*($D226-1)+2,6*(AN$209-1)+1,1,6)*OFFSET($F$279,3*($D226-1)+3,6*(AN$209-1)+1,1,6)),0),"")</f>
        <v/>
      </c>
      <c r="AO226" s="224" t="str">
        <f t="array" aca="1" ref="AO226" ca="1">IFERROR(IF(MAX(OFFSET($F$279,3*($D226-1)+1,6*(AO$209-1)+1,1,6)*OFFSET($F$279,3*($D226-1)+2,6*(AO$209-1)+1,1,6)*OFFSET($F$279,3*($D226-1)+3,6*(AO$209-1)+1,1,6))&gt;AO$208,MAX(OFFSET($F$279,3*($D226-1)+1,6*(AO$209-1)+1,1,6)*OFFSET($F$279,3*($D226-1)+2,6*(AO$209-1)+1,1,6)*OFFSET($F$279,3*($D226-1)+3,6*(AO$209-1)+1,1,6)),0),"")</f>
        <v/>
      </c>
      <c r="AP226" s="224" t="str">
        <f t="array" aca="1" ref="AP226" ca="1">IFERROR(IF(MAX(OFFSET($F$279,3*($D226-1)+1,6*(AP$209-1)+1,1,6)*OFFSET($F$279,3*($D226-1)+2,6*(AP$209-1)+1,1,6)*OFFSET($F$279,3*($D226-1)+3,6*(AP$209-1)+1,1,6))&gt;AP$208,MAX(OFFSET($F$279,3*($D226-1)+1,6*(AP$209-1)+1,1,6)*OFFSET($F$279,3*($D226-1)+2,6*(AP$209-1)+1,1,6)*OFFSET($F$279,3*($D226-1)+3,6*(AP$209-1)+1,1,6)),0),"")</f>
        <v/>
      </c>
      <c r="AQ226" s="224" t="str">
        <f t="array" aca="1" ref="AQ226" ca="1">IFERROR(IF(MAX(OFFSET($F$279,3*($D226-1)+1,6*(AQ$209-1)+1,1,6)*OFFSET($F$279,3*($D226-1)+2,6*(AQ$209-1)+1,1,6)*OFFSET($F$279,3*($D226-1)+3,6*(AQ$209-1)+1,1,6))&gt;AQ$208,MAX(OFFSET($F$279,3*($D226-1)+1,6*(AQ$209-1)+1,1,6)*OFFSET($F$279,3*($D226-1)+2,6*(AQ$209-1)+1,1,6)*OFFSET($F$279,3*($D226-1)+3,6*(AQ$209-1)+1,1,6)),0),"")</f>
        <v/>
      </c>
      <c r="AR226" s="224" t="str">
        <f t="array" aca="1" ref="AR226" ca="1">IFERROR(IF(MAX(OFFSET($F$279,3*($D226-1)+1,6*(AR$209-1)+1,1,6)*OFFSET($F$279,3*($D226-1)+2,6*(AR$209-1)+1,1,6)*OFFSET($F$279,3*($D226-1)+3,6*(AR$209-1)+1,1,6))&gt;AR$208,MAX(OFFSET($F$279,3*($D226-1)+1,6*(AR$209-1)+1,1,6)*OFFSET($F$279,3*($D226-1)+2,6*(AR$209-1)+1,1,6)*OFFSET($F$279,3*($D226-1)+3,6*(AR$209-1)+1,1,6)),0),"")</f>
        <v/>
      </c>
      <c r="AS226" s="224" t="str">
        <f t="array" aca="1" ref="AS226" ca="1">IFERROR(IF(MAX(OFFSET($F$279,3*($D226-1)+1,6*(AS$209-1)+1,1,6)*OFFSET($F$279,3*($D226-1)+2,6*(AS$209-1)+1,1,6)*OFFSET($F$279,3*($D226-1)+3,6*(AS$209-1)+1,1,6))&gt;AS$208,MAX(OFFSET($F$279,3*($D226-1)+1,6*(AS$209-1)+1,1,6)*OFFSET($F$279,3*($D226-1)+2,6*(AS$209-1)+1,1,6)*OFFSET($F$279,3*($D226-1)+3,6*(AS$209-1)+1,1,6)),0),"")</f>
        <v/>
      </c>
    </row>
    <row r="227" spans="4:45">
      <c r="D227" s="74">
        <v>17</v>
      </c>
      <c r="E227" s="135" t="str">
        <f t="shared" si="19"/>
        <v>EU3212</v>
      </c>
      <c r="F227" s="224">
        <f t="array" aca="1" ref="F227" ca="1">IFERROR(IF(MAX(OFFSET($F$279,3*($D227-1)+1,6*(F$209-1)+1,1,6)*OFFSET($F$279,3*($D227-1)+2,6*(F$209-1)+1,1,6)*OFFSET($F$279,3*($D227-1)+3,6*(F$209-1)+1,1,6))&gt;F$208,MAX(OFFSET($F$279,3*($D227-1)+1,6*(F$209-1)+1,1,6)*OFFSET($F$279,3*($D227-1)+2,6*(F$209-1)+1,1,6)*OFFSET($F$279,3*($D227-1)+3,6*(F$209-1)+1,1,6)),0),"")</f>
        <v>1</v>
      </c>
      <c r="G227" s="224">
        <f t="array" aca="1" ref="G227" ca="1">IFERROR(IF(MAX(OFFSET($F$279,3*($D227-1)+1,6*(G$209-1)+1,1,6)*OFFSET($F$279,3*($D227-1)+2,6*(G$209-1)+1,1,6)*OFFSET($F$279,3*($D227-1)+3,6*(G$209-1)+1,1,6))&gt;G$208,MAX(OFFSET($F$279,3*($D227-1)+1,6*(G$209-1)+1,1,6)*OFFSET($F$279,3*($D227-1)+2,6*(G$209-1)+1,1,6)*OFFSET($F$279,3*($D227-1)+3,6*(G$209-1)+1,1,6)),0),"")</f>
        <v>0</v>
      </c>
      <c r="H227" s="224" t="str">
        <f t="array" aca="1" ref="H227" ca="1">IFERROR(IF(MAX(OFFSET($F$279,3*($D227-1)+1,6*(H$209-1)+1,1,6)*OFFSET($F$279,3*($D227-1)+2,6*(H$209-1)+1,1,6)*OFFSET($F$279,3*($D227-1)+3,6*(H$209-1)+1,1,6))&gt;H$208,MAX(OFFSET($F$279,3*($D227-1)+1,6*(H$209-1)+1,1,6)*OFFSET($F$279,3*($D227-1)+2,6*(H$209-1)+1,1,6)*OFFSET($F$279,3*($D227-1)+3,6*(H$209-1)+1,1,6)),0),"")</f>
        <v/>
      </c>
      <c r="I227" s="224" t="str">
        <f t="array" aca="1" ref="I227" ca="1">IFERROR(IF(MAX(OFFSET($F$279,3*($D227-1)+1,6*(I$209-1)+1,1,6)*OFFSET($F$279,3*($D227-1)+2,6*(I$209-1)+1,1,6)*OFFSET($F$279,3*($D227-1)+3,6*(I$209-1)+1,1,6))&gt;I$208,MAX(OFFSET($F$279,3*($D227-1)+1,6*(I$209-1)+1,1,6)*OFFSET($F$279,3*($D227-1)+2,6*(I$209-1)+1,1,6)*OFFSET($F$279,3*($D227-1)+3,6*(I$209-1)+1,1,6)),0),"")</f>
        <v/>
      </c>
      <c r="J227" s="224" t="str">
        <f t="array" aca="1" ref="J227" ca="1">IFERROR(IF(MAX(OFFSET($F$279,3*($D227-1)+1,6*(J$209-1)+1,1,6)*OFFSET($F$279,3*($D227-1)+2,6*(J$209-1)+1,1,6)*OFFSET($F$279,3*($D227-1)+3,6*(J$209-1)+1,1,6))&gt;J$208,MAX(OFFSET($F$279,3*($D227-1)+1,6*(J$209-1)+1,1,6)*OFFSET($F$279,3*($D227-1)+2,6*(J$209-1)+1,1,6)*OFFSET($F$279,3*($D227-1)+3,6*(J$209-1)+1,1,6)),0),"")</f>
        <v/>
      </c>
      <c r="K227" s="224" t="str">
        <f t="array" aca="1" ref="K227" ca="1">IFERROR(IF(MAX(OFFSET($F$279,3*($D227-1)+1,6*(K$209-1)+1,1,6)*OFFSET($F$279,3*($D227-1)+2,6*(K$209-1)+1,1,6)*OFFSET($F$279,3*($D227-1)+3,6*(K$209-1)+1,1,6))&gt;K$208,MAX(OFFSET($F$279,3*($D227-1)+1,6*(K$209-1)+1,1,6)*OFFSET($F$279,3*($D227-1)+2,6*(K$209-1)+1,1,6)*OFFSET($F$279,3*($D227-1)+3,6*(K$209-1)+1,1,6)),0),"")</f>
        <v/>
      </c>
      <c r="L227" s="224" t="str">
        <f t="array" aca="1" ref="L227" ca="1">IFERROR(IF(MAX(OFFSET($F$279,3*($D227-1)+1,6*(L$209-1)+1,1,6)*OFFSET($F$279,3*($D227-1)+2,6*(L$209-1)+1,1,6)*OFFSET($F$279,3*($D227-1)+3,6*(L$209-1)+1,1,6))&gt;L$208,MAX(OFFSET($F$279,3*($D227-1)+1,6*(L$209-1)+1,1,6)*OFFSET($F$279,3*($D227-1)+2,6*(L$209-1)+1,1,6)*OFFSET($F$279,3*($D227-1)+3,6*(L$209-1)+1,1,6)),0),"")</f>
        <v/>
      </c>
      <c r="M227" s="224" t="str">
        <f t="array" aca="1" ref="M227" ca="1">IFERROR(IF(MAX(OFFSET($F$279,3*($D227-1)+1,6*(M$209-1)+1,1,6)*OFFSET($F$279,3*($D227-1)+2,6*(M$209-1)+1,1,6)*OFFSET($F$279,3*($D227-1)+3,6*(M$209-1)+1,1,6))&gt;M$208,MAX(OFFSET($F$279,3*($D227-1)+1,6*(M$209-1)+1,1,6)*OFFSET($F$279,3*($D227-1)+2,6*(M$209-1)+1,1,6)*OFFSET($F$279,3*($D227-1)+3,6*(M$209-1)+1,1,6)),0),"")</f>
        <v/>
      </c>
      <c r="N227" s="224" t="str">
        <f t="array" aca="1" ref="N227" ca="1">IFERROR(IF(MAX(OFFSET($F$279,3*($D227-1)+1,6*(N$209-1)+1,1,6)*OFFSET($F$279,3*($D227-1)+2,6*(N$209-1)+1,1,6)*OFFSET($F$279,3*($D227-1)+3,6*(N$209-1)+1,1,6))&gt;N$208,MAX(OFFSET($F$279,3*($D227-1)+1,6*(N$209-1)+1,1,6)*OFFSET($F$279,3*($D227-1)+2,6*(N$209-1)+1,1,6)*OFFSET($F$279,3*($D227-1)+3,6*(N$209-1)+1,1,6)),0),"")</f>
        <v/>
      </c>
      <c r="O227" s="224" t="str">
        <f t="array" aca="1" ref="O227" ca="1">IFERROR(IF(MAX(OFFSET($F$279,3*($D227-1)+1,6*(O$209-1)+1,1,6)*OFFSET($F$279,3*($D227-1)+2,6*(O$209-1)+1,1,6)*OFFSET($F$279,3*($D227-1)+3,6*(O$209-1)+1,1,6))&gt;O$208,MAX(OFFSET($F$279,3*($D227-1)+1,6*(O$209-1)+1,1,6)*OFFSET($F$279,3*($D227-1)+2,6*(O$209-1)+1,1,6)*OFFSET($F$279,3*($D227-1)+3,6*(O$209-1)+1,1,6)),0),"")</f>
        <v/>
      </c>
      <c r="P227" s="224" t="str">
        <f t="array" aca="1" ref="P227" ca="1">IFERROR(IF(MAX(OFFSET($F$279,3*($D227-1)+1,6*(P$209-1)+1,1,6)*OFFSET($F$279,3*($D227-1)+2,6*(P$209-1)+1,1,6)*OFFSET($F$279,3*($D227-1)+3,6*(P$209-1)+1,1,6))&gt;P$208,MAX(OFFSET($F$279,3*($D227-1)+1,6*(P$209-1)+1,1,6)*OFFSET($F$279,3*($D227-1)+2,6*(P$209-1)+1,1,6)*OFFSET($F$279,3*($D227-1)+3,6*(P$209-1)+1,1,6)),0),"")</f>
        <v/>
      </c>
      <c r="Q227" s="224" t="str">
        <f t="array" aca="1" ref="Q227" ca="1">IFERROR(IF(MAX(OFFSET($F$279,3*($D227-1)+1,6*(Q$209-1)+1,1,6)*OFFSET($F$279,3*($D227-1)+2,6*(Q$209-1)+1,1,6)*OFFSET($F$279,3*($D227-1)+3,6*(Q$209-1)+1,1,6))&gt;Q$208,MAX(OFFSET($F$279,3*($D227-1)+1,6*(Q$209-1)+1,1,6)*OFFSET($F$279,3*($D227-1)+2,6*(Q$209-1)+1,1,6)*OFFSET($F$279,3*($D227-1)+3,6*(Q$209-1)+1,1,6)),0),"")</f>
        <v/>
      </c>
      <c r="R227" s="224" t="str">
        <f t="array" aca="1" ref="R227" ca="1">IFERROR(IF(MAX(OFFSET($F$279,3*($D227-1)+1,6*(R$209-1)+1,1,6)*OFFSET($F$279,3*($D227-1)+2,6*(R$209-1)+1,1,6)*OFFSET($F$279,3*($D227-1)+3,6*(R$209-1)+1,1,6))&gt;R$208,MAX(OFFSET($F$279,3*($D227-1)+1,6*(R$209-1)+1,1,6)*OFFSET($F$279,3*($D227-1)+2,6*(R$209-1)+1,1,6)*OFFSET($F$279,3*($D227-1)+3,6*(R$209-1)+1,1,6)),0),"")</f>
        <v/>
      </c>
      <c r="S227" s="224" t="str">
        <f t="array" aca="1" ref="S227" ca="1">IFERROR(IF(MAX(OFFSET($F$279,3*($D227-1)+1,6*(S$209-1)+1,1,6)*OFFSET($F$279,3*($D227-1)+2,6*(S$209-1)+1,1,6)*OFFSET($F$279,3*($D227-1)+3,6*(S$209-1)+1,1,6))&gt;S$208,MAX(OFFSET($F$279,3*($D227-1)+1,6*(S$209-1)+1,1,6)*OFFSET($F$279,3*($D227-1)+2,6*(S$209-1)+1,1,6)*OFFSET($F$279,3*($D227-1)+3,6*(S$209-1)+1,1,6)),0),"")</f>
        <v/>
      </c>
      <c r="T227" s="224" t="str">
        <f t="array" aca="1" ref="T227" ca="1">IFERROR(IF(MAX(OFFSET($F$279,3*($D227-1)+1,6*(T$209-1)+1,1,6)*OFFSET($F$279,3*($D227-1)+2,6*(T$209-1)+1,1,6)*OFFSET($F$279,3*($D227-1)+3,6*(T$209-1)+1,1,6))&gt;T$208,MAX(OFFSET($F$279,3*($D227-1)+1,6*(T$209-1)+1,1,6)*OFFSET($F$279,3*($D227-1)+2,6*(T$209-1)+1,1,6)*OFFSET($F$279,3*($D227-1)+3,6*(T$209-1)+1,1,6)),0),"")</f>
        <v/>
      </c>
      <c r="U227" s="224" t="str">
        <f t="array" aca="1" ref="U227" ca="1">IFERROR(IF(MAX(OFFSET($F$279,3*($D227-1)+1,6*(U$209-1)+1,1,6)*OFFSET($F$279,3*($D227-1)+2,6*(U$209-1)+1,1,6)*OFFSET($F$279,3*($D227-1)+3,6*(U$209-1)+1,1,6))&gt;U$208,MAX(OFFSET($F$279,3*($D227-1)+1,6*(U$209-1)+1,1,6)*OFFSET($F$279,3*($D227-1)+2,6*(U$209-1)+1,1,6)*OFFSET($F$279,3*($D227-1)+3,6*(U$209-1)+1,1,6)),0),"")</f>
        <v/>
      </c>
      <c r="V227" s="224" t="str">
        <f t="array" aca="1" ref="V227" ca="1">IFERROR(IF(MAX(OFFSET($F$279,3*($D227-1)+1,6*(V$209-1)+1,1,6)*OFFSET($F$279,3*($D227-1)+2,6*(V$209-1)+1,1,6)*OFFSET($F$279,3*($D227-1)+3,6*(V$209-1)+1,1,6))&gt;V$208,MAX(OFFSET($F$279,3*($D227-1)+1,6*(V$209-1)+1,1,6)*OFFSET($F$279,3*($D227-1)+2,6*(V$209-1)+1,1,6)*OFFSET($F$279,3*($D227-1)+3,6*(V$209-1)+1,1,6)),0),"")</f>
        <v/>
      </c>
      <c r="W227" s="224" t="str">
        <f t="array" aca="1" ref="W227" ca="1">IFERROR(IF(MAX(OFFSET($F$279,3*($D227-1)+1,6*(W$209-1)+1,1,6)*OFFSET($F$279,3*($D227-1)+2,6*(W$209-1)+1,1,6)*OFFSET($F$279,3*($D227-1)+3,6*(W$209-1)+1,1,6))&gt;W$208,MAX(OFFSET($F$279,3*($D227-1)+1,6*(W$209-1)+1,1,6)*OFFSET($F$279,3*($D227-1)+2,6*(W$209-1)+1,1,6)*OFFSET($F$279,3*($D227-1)+3,6*(W$209-1)+1,1,6)),0),"")</f>
        <v/>
      </c>
      <c r="X227" s="224" t="str">
        <f t="array" aca="1" ref="X227" ca="1">IFERROR(IF(MAX(OFFSET($F$279,3*($D227-1)+1,6*(X$209-1)+1,1,6)*OFFSET($F$279,3*($D227-1)+2,6*(X$209-1)+1,1,6)*OFFSET($F$279,3*($D227-1)+3,6*(X$209-1)+1,1,6))&gt;X$208,MAX(OFFSET($F$279,3*($D227-1)+1,6*(X$209-1)+1,1,6)*OFFSET($F$279,3*($D227-1)+2,6*(X$209-1)+1,1,6)*OFFSET($F$279,3*($D227-1)+3,6*(X$209-1)+1,1,6)),0),"")</f>
        <v/>
      </c>
      <c r="Y227" s="224" t="str">
        <f t="array" aca="1" ref="Y227" ca="1">IFERROR(IF(MAX(OFFSET($F$279,3*($D227-1)+1,6*(Y$209-1)+1,1,6)*OFFSET($F$279,3*($D227-1)+2,6*(Y$209-1)+1,1,6)*OFFSET($F$279,3*($D227-1)+3,6*(Y$209-1)+1,1,6))&gt;Y$208,MAX(OFFSET($F$279,3*($D227-1)+1,6*(Y$209-1)+1,1,6)*OFFSET($F$279,3*($D227-1)+2,6*(Y$209-1)+1,1,6)*OFFSET($F$279,3*($D227-1)+3,6*(Y$209-1)+1,1,6)),0),"")</f>
        <v/>
      </c>
      <c r="Z227" s="224" t="str">
        <f t="array" aca="1" ref="Z227" ca="1">IFERROR(IF(MAX(OFFSET($F$279,3*($D227-1)+1,6*(Z$209-1)+1,1,6)*OFFSET($F$279,3*($D227-1)+2,6*(Z$209-1)+1,1,6)*OFFSET($F$279,3*($D227-1)+3,6*(Z$209-1)+1,1,6))&gt;Z$208,MAX(OFFSET($F$279,3*($D227-1)+1,6*(Z$209-1)+1,1,6)*OFFSET($F$279,3*($D227-1)+2,6*(Z$209-1)+1,1,6)*OFFSET($F$279,3*($D227-1)+3,6*(Z$209-1)+1,1,6)),0),"")</f>
        <v/>
      </c>
      <c r="AA227" s="224" t="str">
        <f t="array" aca="1" ref="AA227" ca="1">IFERROR(IF(MAX(OFFSET($F$279,3*($D227-1)+1,6*(AA$209-1)+1,1,6)*OFFSET($F$279,3*($D227-1)+2,6*(AA$209-1)+1,1,6)*OFFSET($F$279,3*($D227-1)+3,6*(AA$209-1)+1,1,6))&gt;AA$208,MAX(OFFSET($F$279,3*($D227-1)+1,6*(AA$209-1)+1,1,6)*OFFSET($F$279,3*($D227-1)+2,6*(AA$209-1)+1,1,6)*OFFSET($F$279,3*($D227-1)+3,6*(AA$209-1)+1,1,6)),0),"")</f>
        <v/>
      </c>
      <c r="AB227" s="224" t="str">
        <f t="array" aca="1" ref="AB227" ca="1">IFERROR(IF(MAX(OFFSET($F$279,3*($D227-1)+1,6*(AB$209-1)+1,1,6)*OFFSET($F$279,3*($D227-1)+2,6*(AB$209-1)+1,1,6)*OFFSET($F$279,3*($D227-1)+3,6*(AB$209-1)+1,1,6))&gt;AB$208,MAX(OFFSET($F$279,3*($D227-1)+1,6*(AB$209-1)+1,1,6)*OFFSET($F$279,3*($D227-1)+2,6*(AB$209-1)+1,1,6)*OFFSET($F$279,3*($D227-1)+3,6*(AB$209-1)+1,1,6)),0),"")</f>
        <v/>
      </c>
      <c r="AC227" s="224" t="str">
        <f t="array" aca="1" ref="AC227" ca="1">IFERROR(IF(MAX(OFFSET($F$279,3*($D227-1)+1,6*(AC$209-1)+1,1,6)*OFFSET($F$279,3*($D227-1)+2,6*(AC$209-1)+1,1,6)*OFFSET($F$279,3*($D227-1)+3,6*(AC$209-1)+1,1,6))&gt;AC$208,MAX(OFFSET($F$279,3*($D227-1)+1,6*(AC$209-1)+1,1,6)*OFFSET($F$279,3*($D227-1)+2,6*(AC$209-1)+1,1,6)*OFFSET($F$279,3*($D227-1)+3,6*(AC$209-1)+1,1,6)),0),"")</f>
        <v/>
      </c>
      <c r="AD227" s="224" t="str">
        <f t="array" aca="1" ref="AD227" ca="1">IFERROR(IF(MAX(OFFSET($F$279,3*($D227-1)+1,6*(AD$209-1)+1,1,6)*OFFSET($F$279,3*($D227-1)+2,6*(AD$209-1)+1,1,6)*OFFSET($F$279,3*($D227-1)+3,6*(AD$209-1)+1,1,6))&gt;AD$208,MAX(OFFSET($F$279,3*($D227-1)+1,6*(AD$209-1)+1,1,6)*OFFSET($F$279,3*($D227-1)+2,6*(AD$209-1)+1,1,6)*OFFSET($F$279,3*($D227-1)+3,6*(AD$209-1)+1,1,6)),0),"")</f>
        <v/>
      </c>
      <c r="AE227" s="224" t="str">
        <f t="array" aca="1" ref="AE227" ca="1">IFERROR(IF(MAX(OFFSET($F$279,3*($D227-1)+1,6*(AE$209-1)+1,1,6)*OFFSET($F$279,3*($D227-1)+2,6*(AE$209-1)+1,1,6)*OFFSET($F$279,3*($D227-1)+3,6*(AE$209-1)+1,1,6))&gt;AE$208,MAX(OFFSET($F$279,3*($D227-1)+1,6*(AE$209-1)+1,1,6)*OFFSET($F$279,3*($D227-1)+2,6*(AE$209-1)+1,1,6)*OFFSET($F$279,3*($D227-1)+3,6*(AE$209-1)+1,1,6)),0),"")</f>
        <v/>
      </c>
      <c r="AF227" s="224" t="str">
        <f t="array" aca="1" ref="AF227" ca="1">IFERROR(IF(MAX(OFFSET($F$279,3*($D227-1)+1,6*(AF$209-1)+1,1,6)*OFFSET($F$279,3*($D227-1)+2,6*(AF$209-1)+1,1,6)*OFFSET($F$279,3*($D227-1)+3,6*(AF$209-1)+1,1,6))&gt;AF$208,MAX(OFFSET($F$279,3*($D227-1)+1,6*(AF$209-1)+1,1,6)*OFFSET($F$279,3*($D227-1)+2,6*(AF$209-1)+1,1,6)*OFFSET($F$279,3*($D227-1)+3,6*(AF$209-1)+1,1,6)),0),"")</f>
        <v/>
      </c>
      <c r="AG227" s="224" t="str">
        <f t="array" aca="1" ref="AG227" ca="1">IFERROR(IF(MAX(OFFSET($F$279,3*($D227-1)+1,6*(AG$209-1)+1,1,6)*OFFSET($F$279,3*($D227-1)+2,6*(AG$209-1)+1,1,6)*OFFSET($F$279,3*($D227-1)+3,6*(AG$209-1)+1,1,6))&gt;AG$208,MAX(OFFSET($F$279,3*($D227-1)+1,6*(AG$209-1)+1,1,6)*OFFSET($F$279,3*($D227-1)+2,6*(AG$209-1)+1,1,6)*OFFSET($F$279,3*($D227-1)+3,6*(AG$209-1)+1,1,6)),0),"")</f>
        <v/>
      </c>
      <c r="AH227" s="224" t="str">
        <f t="array" aca="1" ref="AH227" ca="1">IFERROR(IF(MAX(OFFSET($F$279,3*($D227-1)+1,6*(AH$209-1)+1,1,6)*OFFSET($F$279,3*($D227-1)+2,6*(AH$209-1)+1,1,6)*OFFSET($F$279,3*($D227-1)+3,6*(AH$209-1)+1,1,6))&gt;AH$208,MAX(OFFSET($F$279,3*($D227-1)+1,6*(AH$209-1)+1,1,6)*OFFSET($F$279,3*($D227-1)+2,6*(AH$209-1)+1,1,6)*OFFSET($F$279,3*($D227-1)+3,6*(AH$209-1)+1,1,6)),0),"")</f>
        <v/>
      </c>
      <c r="AI227" s="224" t="str">
        <f t="array" aca="1" ref="AI227" ca="1">IFERROR(IF(MAX(OFFSET($F$279,3*($D227-1)+1,6*(AI$209-1)+1,1,6)*OFFSET($F$279,3*($D227-1)+2,6*(AI$209-1)+1,1,6)*OFFSET($F$279,3*($D227-1)+3,6*(AI$209-1)+1,1,6))&gt;AI$208,MAX(OFFSET($F$279,3*($D227-1)+1,6*(AI$209-1)+1,1,6)*OFFSET($F$279,3*($D227-1)+2,6*(AI$209-1)+1,1,6)*OFFSET($F$279,3*($D227-1)+3,6*(AI$209-1)+1,1,6)),0),"")</f>
        <v/>
      </c>
      <c r="AJ227" s="224" t="str">
        <f t="array" aca="1" ref="AJ227" ca="1">IFERROR(IF(MAX(OFFSET($F$279,3*($D227-1)+1,6*(AJ$209-1)+1,1,6)*OFFSET($F$279,3*($D227-1)+2,6*(AJ$209-1)+1,1,6)*OFFSET($F$279,3*($D227-1)+3,6*(AJ$209-1)+1,1,6))&gt;AJ$208,MAX(OFFSET($F$279,3*($D227-1)+1,6*(AJ$209-1)+1,1,6)*OFFSET($F$279,3*($D227-1)+2,6*(AJ$209-1)+1,1,6)*OFFSET($F$279,3*($D227-1)+3,6*(AJ$209-1)+1,1,6)),0),"")</f>
        <v/>
      </c>
      <c r="AK227" s="224" t="str">
        <f t="array" aca="1" ref="AK227" ca="1">IFERROR(IF(MAX(OFFSET($F$279,3*($D227-1)+1,6*(AK$209-1)+1,1,6)*OFFSET($F$279,3*($D227-1)+2,6*(AK$209-1)+1,1,6)*OFFSET($F$279,3*($D227-1)+3,6*(AK$209-1)+1,1,6))&gt;AK$208,MAX(OFFSET($F$279,3*($D227-1)+1,6*(AK$209-1)+1,1,6)*OFFSET($F$279,3*($D227-1)+2,6*(AK$209-1)+1,1,6)*OFFSET($F$279,3*($D227-1)+3,6*(AK$209-1)+1,1,6)),0),"")</f>
        <v/>
      </c>
      <c r="AL227" s="224" t="str">
        <f t="array" aca="1" ref="AL227" ca="1">IFERROR(IF(MAX(OFFSET($F$279,3*($D227-1)+1,6*(AL$209-1)+1,1,6)*OFFSET($F$279,3*($D227-1)+2,6*(AL$209-1)+1,1,6)*OFFSET($F$279,3*($D227-1)+3,6*(AL$209-1)+1,1,6))&gt;AL$208,MAX(OFFSET($F$279,3*($D227-1)+1,6*(AL$209-1)+1,1,6)*OFFSET($F$279,3*($D227-1)+2,6*(AL$209-1)+1,1,6)*OFFSET($F$279,3*($D227-1)+3,6*(AL$209-1)+1,1,6)),0),"")</f>
        <v/>
      </c>
      <c r="AM227" s="224" t="str">
        <f t="array" aca="1" ref="AM227" ca="1">IFERROR(IF(MAX(OFFSET($F$279,3*($D227-1)+1,6*(AM$209-1)+1,1,6)*OFFSET($F$279,3*($D227-1)+2,6*(AM$209-1)+1,1,6)*OFFSET($F$279,3*($D227-1)+3,6*(AM$209-1)+1,1,6))&gt;AM$208,MAX(OFFSET($F$279,3*($D227-1)+1,6*(AM$209-1)+1,1,6)*OFFSET($F$279,3*($D227-1)+2,6*(AM$209-1)+1,1,6)*OFFSET($F$279,3*($D227-1)+3,6*(AM$209-1)+1,1,6)),0),"")</f>
        <v/>
      </c>
      <c r="AN227" s="224" t="str">
        <f t="array" aca="1" ref="AN227" ca="1">IFERROR(IF(MAX(OFFSET($F$279,3*($D227-1)+1,6*(AN$209-1)+1,1,6)*OFFSET($F$279,3*($D227-1)+2,6*(AN$209-1)+1,1,6)*OFFSET($F$279,3*($D227-1)+3,6*(AN$209-1)+1,1,6))&gt;AN$208,MAX(OFFSET($F$279,3*($D227-1)+1,6*(AN$209-1)+1,1,6)*OFFSET($F$279,3*($D227-1)+2,6*(AN$209-1)+1,1,6)*OFFSET($F$279,3*($D227-1)+3,6*(AN$209-1)+1,1,6)),0),"")</f>
        <v/>
      </c>
      <c r="AO227" s="224" t="str">
        <f t="array" aca="1" ref="AO227" ca="1">IFERROR(IF(MAX(OFFSET($F$279,3*($D227-1)+1,6*(AO$209-1)+1,1,6)*OFFSET($F$279,3*($D227-1)+2,6*(AO$209-1)+1,1,6)*OFFSET($F$279,3*($D227-1)+3,6*(AO$209-1)+1,1,6))&gt;AO$208,MAX(OFFSET($F$279,3*($D227-1)+1,6*(AO$209-1)+1,1,6)*OFFSET($F$279,3*($D227-1)+2,6*(AO$209-1)+1,1,6)*OFFSET($F$279,3*($D227-1)+3,6*(AO$209-1)+1,1,6)),0),"")</f>
        <v/>
      </c>
      <c r="AP227" s="224" t="str">
        <f t="array" aca="1" ref="AP227" ca="1">IFERROR(IF(MAX(OFFSET($F$279,3*($D227-1)+1,6*(AP$209-1)+1,1,6)*OFFSET($F$279,3*($D227-1)+2,6*(AP$209-1)+1,1,6)*OFFSET($F$279,3*($D227-1)+3,6*(AP$209-1)+1,1,6))&gt;AP$208,MAX(OFFSET($F$279,3*($D227-1)+1,6*(AP$209-1)+1,1,6)*OFFSET($F$279,3*($D227-1)+2,6*(AP$209-1)+1,1,6)*OFFSET($F$279,3*($D227-1)+3,6*(AP$209-1)+1,1,6)),0),"")</f>
        <v/>
      </c>
      <c r="AQ227" s="224" t="str">
        <f t="array" aca="1" ref="AQ227" ca="1">IFERROR(IF(MAX(OFFSET($F$279,3*($D227-1)+1,6*(AQ$209-1)+1,1,6)*OFFSET($F$279,3*($D227-1)+2,6*(AQ$209-1)+1,1,6)*OFFSET($F$279,3*($D227-1)+3,6*(AQ$209-1)+1,1,6))&gt;AQ$208,MAX(OFFSET($F$279,3*($D227-1)+1,6*(AQ$209-1)+1,1,6)*OFFSET($F$279,3*($D227-1)+2,6*(AQ$209-1)+1,1,6)*OFFSET($F$279,3*($D227-1)+3,6*(AQ$209-1)+1,1,6)),0),"")</f>
        <v/>
      </c>
      <c r="AR227" s="224" t="str">
        <f t="array" aca="1" ref="AR227" ca="1">IFERROR(IF(MAX(OFFSET($F$279,3*($D227-1)+1,6*(AR$209-1)+1,1,6)*OFFSET($F$279,3*($D227-1)+2,6*(AR$209-1)+1,1,6)*OFFSET($F$279,3*($D227-1)+3,6*(AR$209-1)+1,1,6))&gt;AR$208,MAX(OFFSET($F$279,3*($D227-1)+1,6*(AR$209-1)+1,1,6)*OFFSET($F$279,3*($D227-1)+2,6*(AR$209-1)+1,1,6)*OFFSET($F$279,3*($D227-1)+3,6*(AR$209-1)+1,1,6)),0),"")</f>
        <v/>
      </c>
      <c r="AS227" s="224" t="str">
        <f t="array" aca="1" ref="AS227" ca="1">IFERROR(IF(MAX(OFFSET($F$279,3*($D227-1)+1,6*(AS$209-1)+1,1,6)*OFFSET($F$279,3*($D227-1)+2,6*(AS$209-1)+1,1,6)*OFFSET($F$279,3*($D227-1)+3,6*(AS$209-1)+1,1,6))&gt;AS$208,MAX(OFFSET($F$279,3*($D227-1)+1,6*(AS$209-1)+1,1,6)*OFFSET($F$279,3*($D227-1)+2,6*(AS$209-1)+1,1,6)*OFFSET($F$279,3*($D227-1)+3,6*(AS$209-1)+1,1,6)),0),"")</f>
        <v/>
      </c>
    </row>
    <row r="228" spans="4:45">
      <c r="D228" s="74">
        <v>18</v>
      </c>
      <c r="E228" s="135" t="str">
        <f t="shared" si="19"/>
        <v>EU64175</v>
      </c>
      <c r="F228" s="224">
        <f t="array" aca="1" ref="F228" ca="1">IFERROR(IF(MAX(OFFSET($F$279,3*($D228-1)+1,6*(F$209-1)+1,1,6)*OFFSET($F$279,3*($D228-1)+2,6*(F$209-1)+1,1,6)*OFFSET($F$279,3*($D228-1)+3,6*(F$209-1)+1,1,6))&gt;F$208,MAX(OFFSET($F$279,3*($D228-1)+1,6*(F$209-1)+1,1,6)*OFFSET($F$279,3*($D228-1)+2,6*(F$209-1)+1,1,6)*OFFSET($F$279,3*($D228-1)+3,6*(F$209-1)+1,1,6)),0),"")</f>
        <v>18</v>
      </c>
      <c r="G228" s="224">
        <f t="array" aca="1" ref="G228" ca="1">IFERROR(IF(MAX(OFFSET($F$279,3*($D228-1)+1,6*(G$209-1)+1,1,6)*OFFSET($F$279,3*($D228-1)+2,6*(G$209-1)+1,1,6)*OFFSET($F$279,3*($D228-1)+3,6*(G$209-1)+1,1,6))&gt;G$208,MAX(OFFSET($F$279,3*($D228-1)+1,6*(G$209-1)+1,1,6)*OFFSET($F$279,3*($D228-1)+2,6*(G$209-1)+1,1,6)*OFFSET($F$279,3*($D228-1)+3,6*(G$209-1)+1,1,6)),0),"")</f>
        <v>4</v>
      </c>
      <c r="H228" s="224" t="str">
        <f t="array" aca="1" ref="H228" ca="1">IFERROR(IF(MAX(OFFSET($F$279,3*($D228-1)+1,6*(H$209-1)+1,1,6)*OFFSET($F$279,3*($D228-1)+2,6*(H$209-1)+1,1,6)*OFFSET($F$279,3*($D228-1)+3,6*(H$209-1)+1,1,6))&gt;H$208,MAX(OFFSET($F$279,3*($D228-1)+1,6*(H$209-1)+1,1,6)*OFFSET($F$279,3*($D228-1)+2,6*(H$209-1)+1,1,6)*OFFSET($F$279,3*($D228-1)+3,6*(H$209-1)+1,1,6)),0),"")</f>
        <v/>
      </c>
      <c r="I228" s="224" t="str">
        <f t="array" aca="1" ref="I228" ca="1">IFERROR(IF(MAX(OFFSET($F$279,3*($D228-1)+1,6*(I$209-1)+1,1,6)*OFFSET($F$279,3*($D228-1)+2,6*(I$209-1)+1,1,6)*OFFSET($F$279,3*($D228-1)+3,6*(I$209-1)+1,1,6))&gt;I$208,MAX(OFFSET($F$279,3*($D228-1)+1,6*(I$209-1)+1,1,6)*OFFSET($F$279,3*($D228-1)+2,6*(I$209-1)+1,1,6)*OFFSET($F$279,3*($D228-1)+3,6*(I$209-1)+1,1,6)),0),"")</f>
        <v/>
      </c>
      <c r="J228" s="224" t="str">
        <f t="array" aca="1" ref="J228" ca="1">IFERROR(IF(MAX(OFFSET($F$279,3*($D228-1)+1,6*(J$209-1)+1,1,6)*OFFSET($F$279,3*($D228-1)+2,6*(J$209-1)+1,1,6)*OFFSET($F$279,3*($D228-1)+3,6*(J$209-1)+1,1,6))&gt;J$208,MAX(OFFSET($F$279,3*($D228-1)+1,6*(J$209-1)+1,1,6)*OFFSET($F$279,3*($D228-1)+2,6*(J$209-1)+1,1,6)*OFFSET($F$279,3*($D228-1)+3,6*(J$209-1)+1,1,6)),0),"")</f>
        <v/>
      </c>
      <c r="K228" s="224" t="str">
        <f t="array" aca="1" ref="K228" ca="1">IFERROR(IF(MAX(OFFSET($F$279,3*($D228-1)+1,6*(K$209-1)+1,1,6)*OFFSET($F$279,3*($D228-1)+2,6*(K$209-1)+1,1,6)*OFFSET($F$279,3*($D228-1)+3,6*(K$209-1)+1,1,6))&gt;K$208,MAX(OFFSET($F$279,3*($D228-1)+1,6*(K$209-1)+1,1,6)*OFFSET($F$279,3*($D228-1)+2,6*(K$209-1)+1,1,6)*OFFSET($F$279,3*($D228-1)+3,6*(K$209-1)+1,1,6)),0),"")</f>
        <v/>
      </c>
      <c r="L228" s="224" t="str">
        <f t="array" aca="1" ref="L228" ca="1">IFERROR(IF(MAX(OFFSET($F$279,3*($D228-1)+1,6*(L$209-1)+1,1,6)*OFFSET($F$279,3*($D228-1)+2,6*(L$209-1)+1,1,6)*OFFSET($F$279,3*($D228-1)+3,6*(L$209-1)+1,1,6))&gt;L$208,MAX(OFFSET($F$279,3*($D228-1)+1,6*(L$209-1)+1,1,6)*OFFSET($F$279,3*($D228-1)+2,6*(L$209-1)+1,1,6)*OFFSET($F$279,3*($D228-1)+3,6*(L$209-1)+1,1,6)),0),"")</f>
        <v/>
      </c>
      <c r="M228" s="224" t="str">
        <f t="array" aca="1" ref="M228" ca="1">IFERROR(IF(MAX(OFFSET($F$279,3*($D228-1)+1,6*(M$209-1)+1,1,6)*OFFSET($F$279,3*($D228-1)+2,6*(M$209-1)+1,1,6)*OFFSET($F$279,3*($D228-1)+3,6*(M$209-1)+1,1,6))&gt;M$208,MAX(OFFSET($F$279,3*($D228-1)+1,6*(M$209-1)+1,1,6)*OFFSET($F$279,3*($D228-1)+2,6*(M$209-1)+1,1,6)*OFFSET($F$279,3*($D228-1)+3,6*(M$209-1)+1,1,6)),0),"")</f>
        <v/>
      </c>
      <c r="N228" s="224" t="str">
        <f t="array" aca="1" ref="N228" ca="1">IFERROR(IF(MAX(OFFSET($F$279,3*($D228-1)+1,6*(N$209-1)+1,1,6)*OFFSET($F$279,3*($D228-1)+2,6*(N$209-1)+1,1,6)*OFFSET($F$279,3*($D228-1)+3,6*(N$209-1)+1,1,6))&gt;N$208,MAX(OFFSET($F$279,3*($D228-1)+1,6*(N$209-1)+1,1,6)*OFFSET($F$279,3*($D228-1)+2,6*(N$209-1)+1,1,6)*OFFSET($F$279,3*($D228-1)+3,6*(N$209-1)+1,1,6)),0),"")</f>
        <v/>
      </c>
      <c r="O228" s="224" t="str">
        <f t="array" aca="1" ref="O228" ca="1">IFERROR(IF(MAX(OFFSET($F$279,3*($D228-1)+1,6*(O$209-1)+1,1,6)*OFFSET($F$279,3*($D228-1)+2,6*(O$209-1)+1,1,6)*OFFSET($F$279,3*($D228-1)+3,6*(O$209-1)+1,1,6))&gt;O$208,MAX(OFFSET($F$279,3*($D228-1)+1,6*(O$209-1)+1,1,6)*OFFSET($F$279,3*($D228-1)+2,6*(O$209-1)+1,1,6)*OFFSET($F$279,3*($D228-1)+3,6*(O$209-1)+1,1,6)),0),"")</f>
        <v/>
      </c>
      <c r="P228" s="224" t="str">
        <f t="array" aca="1" ref="P228" ca="1">IFERROR(IF(MAX(OFFSET($F$279,3*($D228-1)+1,6*(P$209-1)+1,1,6)*OFFSET($F$279,3*($D228-1)+2,6*(P$209-1)+1,1,6)*OFFSET($F$279,3*($D228-1)+3,6*(P$209-1)+1,1,6))&gt;P$208,MAX(OFFSET($F$279,3*($D228-1)+1,6*(P$209-1)+1,1,6)*OFFSET($F$279,3*($D228-1)+2,6*(P$209-1)+1,1,6)*OFFSET($F$279,3*($D228-1)+3,6*(P$209-1)+1,1,6)),0),"")</f>
        <v/>
      </c>
      <c r="Q228" s="224" t="str">
        <f t="array" aca="1" ref="Q228" ca="1">IFERROR(IF(MAX(OFFSET($F$279,3*($D228-1)+1,6*(Q$209-1)+1,1,6)*OFFSET($F$279,3*($D228-1)+2,6*(Q$209-1)+1,1,6)*OFFSET($F$279,3*($D228-1)+3,6*(Q$209-1)+1,1,6))&gt;Q$208,MAX(OFFSET($F$279,3*($D228-1)+1,6*(Q$209-1)+1,1,6)*OFFSET($F$279,3*($D228-1)+2,6*(Q$209-1)+1,1,6)*OFFSET($F$279,3*($D228-1)+3,6*(Q$209-1)+1,1,6)),0),"")</f>
        <v/>
      </c>
      <c r="R228" s="224" t="str">
        <f t="array" aca="1" ref="R228" ca="1">IFERROR(IF(MAX(OFFSET($F$279,3*($D228-1)+1,6*(R$209-1)+1,1,6)*OFFSET($F$279,3*($D228-1)+2,6*(R$209-1)+1,1,6)*OFFSET($F$279,3*($D228-1)+3,6*(R$209-1)+1,1,6))&gt;R$208,MAX(OFFSET($F$279,3*($D228-1)+1,6*(R$209-1)+1,1,6)*OFFSET($F$279,3*($D228-1)+2,6*(R$209-1)+1,1,6)*OFFSET($F$279,3*($D228-1)+3,6*(R$209-1)+1,1,6)),0),"")</f>
        <v/>
      </c>
      <c r="S228" s="224" t="str">
        <f t="array" aca="1" ref="S228" ca="1">IFERROR(IF(MAX(OFFSET($F$279,3*($D228-1)+1,6*(S$209-1)+1,1,6)*OFFSET($F$279,3*($D228-1)+2,6*(S$209-1)+1,1,6)*OFFSET($F$279,3*($D228-1)+3,6*(S$209-1)+1,1,6))&gt;S$208,MAX(OFFSET($F$279,3*($D228-1)+1,6*(S$209-1)+1,1,6)*OFFSET($F$279,3*($D228-1)+2,6*(S$209-1)+1,1,6)*OFFSET($F$279,3*($D228-1)+3,6*(S$209-1)+1,1,6)),0),"")</f>
        <v/>
      </c>
      <c r="T228" s="224" t="str">
        <f t="array" aca="1" ref="T228" ca="1">IFERROR(IF(MAX(OFFSET($F$279,3*($D228-1)+1,6*(T$209-1)+1,1,6)*OFFSET($F$279,3*($D228-1)+2,6*(T$209-1)+1,1,6)*OFFSET($F$279,3*($D228-1)+3,6*(T$209-1)+1,1,6))&gt;T$208,MAX(OFFSET($F$279,3*($D228-1)+1,6*(T$209-1)+1,1,6)*OFFSET($F$279,3*($D228-1)+2,6*(T$209-1)+1,1,6)*OFFSET($F$279,3*($D228-1)+3,6*(T$209-1)+1,1,6)),0),"")</f>
        <v/>
      </c>
      <c r="U228" s="224" t="str">
        <f t="array" aca="1" ref="U228" ca="1">IFERROR(IF(MAX(OFFSET($F$279,3*($D228-1)+1,6*(U$209-1)+1,1,6)*OFFSET($F$279,3*($D228-1)+2,6*(U$209-1)+1,1,6)*OFFSET($F$279,3*($D228-1)+3,6*(U$209-1)+1,1,6))&gt;U$208,MAX(OFFSET($F$279,3*($D228-1)+1,6*(U$209-1)+1,1,6)*OFFSET($F$279,3*($D228-1)+2,6*(U$209-1)+1,1,6)*OFFSET($F$279,3*($D228-1)+3,6*(U$209-1)+1,1,6)),0),"")</f>
        <v/>
      </c>
      <c r="V228" s="224" t="str">
        <f t="array" aca="1" ref="V228" ca="1">IFERROR(IF(MAX(OFFSET($F$279,3*($D228-1)+1,6*(V$209-1)+1,1,6)*OFFSET($F$279,3*($D228-1)+2,6*(V$209-1)+1,1,6)*OFFSET($F$279,3*($D228-1)+3,6*(V$209-1)+1,1,6))&gt;V$208,MAX(OFFSET($F$279,3*($D228-1)+1,6*(V$209-1)+1,1,6)*OFFSET($F$279,3*($D228-1)+2,6*(V$209-1)+1,1,6)*OFFSET($F$279,3*($D228-1)+3,6*(V$209-1)+1,1,6)),0),"")</f>
        <v/>
      </c>
      <c r="W228" s="224" t="str">
        <f t="array" aca="1" ref="W228" ca="1">IFERROR(IF(MAX(OFFSET($F$279,3*($D228-1)+1,6*(W$209-1)+1,1,6)*OFFSET($F$279,3*($D228-1)+2,6*(W$209-1)+1,1,6)*OFFSET($F$279,3*($D228-1)+3,6*(W$209-1)+1,1,6))&gt;W$208,MAX(OFFSET($F$279,3*($D228-1)+1,6*(W$209-1)+1,1,6)*OFFSET($F$279,3*($D228-1)+2,6*(W$209-1)+1,1,6)*OFFSET($F$279,3*($D228-1)+3,6*(W$209-1)+1,1,6)),0),"")</f>
        <v/>
      </c>
      <c r="X228" s="224" t="str">
        <f t="array" aca="1" ref="X228" ca="1">IFERROR(IF(MAX(OFFSET($F$279,3*($D228-1)+1,6*(X$209-1)+1,1,6)*OFFSET($F$279,3*($D228-1)+2,6*(X$209-1)+1,1,6)*OFFSET($F$279,3*($D228-1)+3,6*(X$209-1)+1,1,6))&gt;X$208,MAX(OFFSET($F$279,3*($D228-1)+1,6*(X$209-1)+1,1,6)*OFFSET($F$279,3*($D228-1)+2,6*(X$209-1)+1,1,6)*OFFSET($F$279,3*($D228-1)+3,6*(X$209-1)+1,1,6)),0),"")</f>
        <v/>
      </c>
      <c r="Y228" s="224" t="str">
        <f t="array" aca="1" ref="Y228" ca="1">IFERROR(IF(MAX(OFFSET($F$279,3*($D228-1)+1,6*(Y$209-1)+1,1,6)*OFFSET($F$279,3*($D228-1)+2,6*(Y$209-1)+1,1,6)*OFFSET($F$279,3*($D228-1)+3,6*(Y$209-1)+1,1,6))&gt;Y$208,MAX(OFFSET($F$279,3*($D228-1)+1,6*(Y$209-1)+1,1,6)*OFFSET($F$279,3*($D228-1)+2,6*(Y$209-1)+1,1,6)*OFFSET($F$279,3*($D228-1)+3,6*(Y$209-1)+1,1,6)),0),"")</f>
        <v/>
      </c>
      <c r="Z228" s="224" t="str">
        <f t="array" aca="1" ref="Z228" ca="1">IFERROR(IF(MAX(OFFSET($F$279,3*($D228-1)+1,6*(Z$209-1)+1,1,6)*OFFSET($F$279,3*($D228-1)+2,6*(Z$209-1)+1,1,6)*OFFSET($F$279,3*($D228-1)+3,6*(Z$209-1)+1,1,6))&gt;Z$208,MAX(OFFSET($F$279,3*($D228-1)+1,6*(Z$209-1)+1,1,6)*OFFSET($F$279,3*($D228-1)+2,6*(Z$209-1)+1,1,6)*OFFSET($F$279,3*($D228-1)+3,6*(Z$209-1)+1,1,6)),0),"")</f>
        <v/>
      </c>
      <c r="AA228" s="224" t="str">
        <f t="array" aca="1" ref="AA228" ca="1">IFERROR(IF(MAX(OFFSET($F$279,3*($D228-1)+1,6*(AA$209-1)+1,1,6)*OFFSET($F$279,3*($D228-1)+2,6*(AA$209-1)+1,1,6)*OFFSET($F$279,3*($D228-1)+3,6*(AA$209-1)+1,1,6))&gt;AA$208,MAX(OFFSET($F$279,3*($D228-1)+1,6*(AA$209-1)+1,1,6)*OFFSET($F$279,3*($D228-1)+2,6*(AA$209-1)+1,1,6)*OFFSET($F$279,3*($D228-1)+3,6*(AA$209-1)+1,1,6)),0),"")</f>
        <v/>
      </c>
      <c r="AB228" s="224" t="str">
        <f t="array" aca="1" ref="AB228" ca="1">IFERROR(IF(MAX(OFFSET($F$279,3*($D228-1)+1,6*(AB$209-1)+1,1,6)*OFFSET($F$279,3*($D228-1)+2,6*(AB$209-1)+1,1,6)*OFFSET($F$279,3*($D228-1)+3,6*(AB$209-1)+1,1,6))&gt;AB$208,MAX(OFFSET($F$279,3*($D228-1)+1,6*(AB$209-1)+1,1,6)*OFFSET($F$279,3*($D228-1)+2,6*(AB$209-1)+1,1,6)*OFFSET($F$279,3*($D228-1)+3,6*(AB$209-1)+1,1,6)),0),"")</f>
        <v/>
      </c>
      <c r="AC228" s="224" t="str">
        <f t="array" aca="1" ref="AC228" ca="1">IFERROR(IF(MAX(OFFSET($F$279,3*($D228-1)+1,6*(AC$209-1)+1,1,6)*OFFSET($F$279,3*($D228-1)+2,6*(AC$209-1)+1,1,6)*OFFSET($F$279,3*($D228-1)+3,6*(AC$209-1)+1,1,6))&gt;AC$208,MAX(OFFSET($F$279,3*($D228-1)+1,6*(AC$209-1)+1,1,6)*OFFSET($F$279,3*($D228-1)+2,6*(AC$209-1)+1,1,6)*OFFSET($F$279,3*($D228-1)+3,6*(AC$209-1)+1,1,6)),0),"")</f>
        <v/>
      </c>
      <c r="AD228" s="224" t="str">
        <f t="array" aca="1" ref="AD228" ca="1">IFERROR(IF(MAX(OFFSET($F$279,3*($D228-1)+1,6*(AD$209-1)+1,1,6)*OFFSET($F$279,3*($D228-1)+2,6*(AD$209-1)+1,1,6)*OFFSET($F$279,3*($D228-1)+3,6*(AD$209-1)+1,1,6))&gt;AD$208,MAX(OFFSET($F$279,3*($D228-1)+1,6*(AD$209-1)+1,1,6)*OFFSET($F$279,3*($D228-1)+2,6*(AD$209-1)+1,1,6)*OFFSET($F$279,3*($D228-1)+3,6*(AD$209-1)+1,1,6)),0),"")</f>
        <v/>
      </c>
      <c r="AE228" s="224" t="str">
        <f t="array" aca="1" ref="AE228" ca="1">IFERROR(IF(MAX(OFFSET($F$279,3*($D228-1)+1,6*(AE$209-1)+1,1,6)*OFFSET($F$279,3*($D228-1)+2,6*(AE$209-1)+1,1,6)*OFFSET($F$279,3*($D228-1)+3,6*(AE$209-1)+1,1,6))&gt;AE$208,MAX(OFFSET($F$279,3*($D228-1)+1,6*(AE$209-1)+1,1,6)*OFFSET($F$279,3*($D228-1)+2,6*(AE$209-1)+1,1,6)*OFFSET($F$279,3*($D228-1)+3,6*(AE$209-1)+1,1,6)),0),"")</f>
        <v/>
      </c>
      <c r="AF228" s="224" t="str">
        <f t="array" aca="1" ref="AF228" ca="1">IFERROR(IF(MAX(OFFSET($F$279,3*($D228-1)+1,6*(AF$209-1)+1,1,6)*OFFSET($F$279,3*($D228-1)+2,6*(AF$209-1)+1,1,6)*OFFSET($F$279,3*($D228-1)+3,6*(AF$209-1)+1,1,6))&gt;AF$208,MAX(OFFSET($F$279,3*($D228-1)+1,6*(AF$209-1)+1,1,6)*OFFSET($F$279,3*($D228-1)+2,6*(AF$209-1)+1,1,6)*OFFSET($F$279,3*($D228-1)+3,6*(AF$209-1)+1,1,6)),0),"")</f>
        <v/>
      </c>
      <c r="AG228" s="224" t="str">
        <f t="array" aca="1" ref="AG228" ca="1">IFERROR(IF(MAX(OFFSET($F$279,3*($D228-1)+1,6*(AG$209-1)+1,1,6)*OFFSET($F$279,3*($D228-1)+2,6*(AG$209-1)+1,1,6)*OFFSET($F$279,3*($D228-1)+3,6*(AG$209-1)+1,1,6))&gt;AG$208,MAX(OFFSET($F$279,3*($D228-1)+1,6*(AG$209-1)+1,1,6)*OFFSET($F$279,3*($D228-1)+2,6*(AG$209-1)+1,1,6)*OFFSET($F$279,3*($D228-1)+3,6*(AG$209-1)+1,1,6)),0),"")</f>
        <v/>
      </c>
      <c r="AH228" s="224" t="str">
        <f t="array" aca="1" ref="AH228" ca="1">IFERROR(IF(MAX(OFFSET($F$279,3*($D228-1)+1,6*(AH$209-1)+1,1,6)*OFFSET($F$279,3*($D228-1)+2,6*(AH$209-1)+1,1,6)*OFFSET($F$279,3*($D228-1)+3,6*(AH$209-1)+1,1,6))&gt;AH$208,MAX(OFFSET($F$279,3*($D228-1)+1,6*(AH$209-1)+1,1,6)*OFFSET($F$279,3*($D228-1)+2,6*(AH$209-1)+1,1,6)*OFFSET($F$279,3*($D228-1)+3,6*(AH$209-1)+1,1,6)),0),"")</f>
        <v/>
      </c>
      <c r="AI228" s="224" t="str">
        <f t="array" aca="1" ref="AI228" ca="1">IFERROR(IF(MAX(OFFSET($F$279,3*($D228-1)+1,6*(AI$209-1)+1,1,6)*OFFSET($F$279,3*($D228-1)+2,6*(AI$209-1)+1,1,6)*OFFSET($F$279,3*($D228-1)+3,6*(AI$209-1)+1,1,6))&gt;AI$208,MAX(OFFSET($F$279,3*($D228-1)+1,6*(AI$209-1)+1,1,6)*OFFSET($F$279,3*($D228-1)+2,6*(AI$209-1)+1,1,6)*OFFSET($F$279,3*($D228-1)+3,6*(AI$209-1)+1,1,6)),0),"")</f>
        <v/>
      </c>
      <c r="AJ228" s="224" t="str">
        <f t="array" aca="1" ref="AJ228" ca="1">IFERROR(IF(MAX(OFFSET($F$279,3*($D228-1)+1,6*(AJ$209-1)+1,1,6)*OFFSET($F$279,3*($D228-1)+2,6*(AJ$209-1)+1,1,6)*OFFSET($F$279,3*($D228-1)+3,6*(AJ$209-1)+1,1,6))&gt;AJ$208,MAX(OFFSET($F$279,3*($D228-1)+1,6*(AJ$209-1)+1,1,6)*OFFSET($F$279,3*($D228-1)+2,6*(AJ$209-1)+1,1,6)*OFFSET($F$279,3*($D228-1)+3,6*(AJ$209-1)+1,1,6)),0),"")</f>
        <v/>
      </c>
      <c r="AK228" s="224" t="str">
        <f t="array" aca="1" ref="AK228" ca="1">IFERROR(IF(MAX(OFFSET($F$279,3*($D228-1)+1,6*(AK$209-1)+1,1,6)*OFFSET($F$279,3*($D228-1)+2,6*(AK$209-1)+1,1,6)*OFFSET($F$279,3*($D228-1)+3,6*(AK$209-1)+1,1,6))&gt;AK$208,MAX(OFFSET($F$279,3*($D228-1)+1,6*(AK$209-1)+1,1,6)*OFFSET($F$279,3*($D228-1)+2,6*(AK$209-1)+1,1,6)*OFFSET($F$279,3*($D228-1)+3,6*(AK$209-1)+1,1,6)),0),"")</f>
        <v/>
      </c>
      <c r="AL228" s="224" t="str">
        <f t="array" aca="1" ref="AL228" ca="1">IFERROR(IF(MAX(OFFSET($F$279,3*($D228-1)+1,6*(AL$209-1)+1,1,6)*OFFSET($F$279,3*($D228-1)+2,6*(AL$209-1)+1,1,6)*OFFSET($F$279,3*($D228-1)+3,6*(AL$209-1)+1,1,6))&gt;AL$208,MAX(OFFSET($F$279,3*($D228-1)+1,6*(AL$209-1)+1,1,6)*OFFSET($F$279,3*($D228-1)+2,6*(AL$209-1)+1,1,6)*OFFSET($F$279,3*($D228-1)+3,6*(AL$209-1)+1,1,6)),0),"")</f>
        <v/>
      </c>
      <c r="AM228" s="224" t="str">
        <f t="array" aca="1" ref="AM228" ca="1">IFERROR(IF(MAX(OFFSET($F$279,3*($D228-1)+1,6*(AM$209-1)+1,1,6)*OFFSET($F$279,3*($D228-1)+2,6*(AM$209-1)+1,1,6)*OFFSET($F$279,3*($D228-1)+3,6*(AM$209-1)+1,1,6))&gt;AM$208,MAX(OFFSET($F$279,3*($D228-1)+1,6*(AM$209-1)+1,1,6)*OFFSET($F$279,3*($D228-1)+2,6*(AM$209-1)+1,1,6)*OFFSET($F$279,3*($D228-1)+3,6*(AM$209-1)+1,1,6)),0),"")</f>
        <v/>
      </c>
      <c r="AN228" s="224" t="str">
        <f t="array" aca="1" ref="AN228" ca="1">IFERROR(IF(MAX(OFFSET($F$279,3*($D228-1)+1,6*(AN$209-1)+1,1,6)*OFFSET($F$279,3*($D228-1)+2,6*(AN$209-1)+1,1,6)*OFFSET($F$279,3*($D228-1)+3,6*(AN$209-1)+1,1,6))&gt;AN$208,MAX(OFFSET($F$279,3*($D228-1)+1,6*(AN$209-1)+1,1,6)*OFFSET($F$279,3*($D228-1)+2,6*(AN$209-1)+1,1,6)*OFFSET($F$279,3*($D228-1)+3,6*(AN$209-1)+1,1,6)),0),"")</f>
        <v/>
      </c>
      <c r="AO228" s="224" t="str">
        <f t="array" aca="1" ref="AO228" ca="1">IFERROR(IF(MAX(OFFSET($F$279,3*($D228-1)+1,6*(AO$209-1)+1,1,6)*OFFSET($F$279,3*($D228-1)+2,6*(AO$209-1)+1,1,6)*OFFSET($F$279,3*($D228-1)+3,6*(AO$209-1)+1,1,6))&gt;AO$208,MAX(OFFSET($F$279,3*($D228-1)+1,6*(AO$209-1)+1,1,6)*OFFSET($F$279,3*($D228-1)+2,6*(AO$209-1)+1,1,6)*OFFSET($F$279,3*($D228-1)+3,6*(AO$209-1)+1,1,6)),0),"")</f>
        <v/>
      </c>
      <c r="AP228" s="224" t="str">
        <f t="array" aca="1" ref="AP228" ca="1">IFERROR(IF(MAX(OFFSET($F$279,3*($D228-1)+1,6*(AP$209-1)+1,1,6)*OFFSET($F$279,3*($D228-1)+2,6*(AP$209-1)+1,1,6)*OFFSET($F$279,3*($D228-1)+3,6*(AP$209-1)+1,1,6))&gt;AP$208,MAX(OFFSET($F$279,3*($D228-1)+1,6*(AP$209-1)+1,1,6)*OFFSET($F$279,3*($D228-1)+2,6*(AP$209-1)+1,1,6)*OFFSET($F$279,3*($D228-1)+3,6*(AP$209-1)+1,1,6)),0),"")</f>
        <v/>
      </c>
      <c r="AQ228" s="224" t="str">
        <f t="array" aca="1" ref="AQ228" ca="1">IFERROR(IF(MAX(OFFSET($F$279,3*($D228-1)+1,6*(AQ$209-1)+1,1,6)*OFFSET($F$279,3*($D228-1)+2,6*(AQ$209-1)+1,1,6)*OFFSET($F$279,3*($D228-1)+3,6*(AQ$209-1)+1,1,6))&gt;AQ$208,MAX(OFFSET($F$279,3*($D228-1)+1,6*(AQ$209-1)+1,1,6)*OFFSET($F$279,3*($D228-1)+2,6*(AQ$209-1)+1,1,6)*OFFSET($F$279,3*($D228-1)+3,6*(AQ$209-1)+1,1,6)),0),"")</f>
        <v/>
      </c>
      <c r="AR228" s="224" t="str">
        <f t="array" aca="1" ref="AR228" ca="1">IFERROR(IF(MAX(OFFSET($F$279,3*($D228-1)+1,6*(AR$209-1)+1,1,6)*OFFSET($F$279,3*($D228-1)+2,6*(AR$209-1)+1,1,6)*OFFSET($F$279,3*($D228-1)+3,6*(AR$209-1)+1,1,6))&gt;AR$208,MAX(OFFSET($F$279,3*($D228-1)+1,6*(AR$209-1)+1,1,6)*OFFSET($F$279,3*($D228-1)+2,6*(AR$209-1)+1,1,6)*OFFSET($F$279,3*($D228-1)+3,6*(AR$209-1)+1,1,6)),0),"")</f>
        <v/>
      </c>
      <c r="AS228" s="224" t="str">
        <f t="array" aca="1" ref="AS228" ca="1">IFERROR(IF(MAX(OFFSET($F$279,3*($D228-1)+1,6*(AS$209-1)+1,1,6)*OFFSET($F$279,3*($D228-1)+2,6*(AS$209-1)+1,1,6)*OFFSET($F$279,3*($D228-1)+3,6*(AS$209-1)+1,1,6))&gt;AS$208,MAX(OFFSET($F$279,3*($D228-1)+1,6*(AS$209-1)+1,1,6)*OFFSET($F$279,3*($D228-1)+2,6*(AS$209-1)+1,1,6)*OFFSET($F$279,3*($D228-1)+3,6*(AS$209-1)+1,1,6)),0),"")</f>
        <v/>
      </c>
    </row>
    <row r="229" spans="4:45">
      <c r="D229" s="74">
        <v>19</v>
      </c>
      <c r="E229" s="135" t="str">
        <f t="shared" si="19"/>
        <v>EU8612</v>
      </c>
      <c r="F229" s="224">
        <f t="array" aca="1" ref="F229" ca="1">IFERROR(IF(MAX(OFFSET($F$279,3*($D229-1)+1,6*(F$209-1)+1,1,6)*OFFSET($F$279,3*($D229-1)+2,6*(F$209-1)+1,1,6)*OFFSET($F$279,3*($D229-1)+3,6*(F$209-1)+1,1,6))&gt;F$208,MAX(OFFSET($F$279,3*($D229-1)+1,6*(F$209-1)+1,1,6)*OFFSET($F$279,3*($D229-1)+2,6*(F$209-1)+1,1,6)*OFFSET($F$279,3*($D229-1)+3,6*(F$209-1)+1,1,6)),0),"")</f>
        <v>16</v>
      </c>
      <c r="G229" s="224">
        <f t="array" aca="1" ref="G229" ca="1">IFERROR(IF(MAX(OFFSET($F$279,3*($D229-1)+1,6*(G$209-1)+1,1,6)*OFFSET($F$279,3*($D229-1)+2,6*(G$209-1)+1,1,6)*OFFSET($F$279,3*($D229-1)+3,6*(G$209-1)+1,1,6))&gt;G$208,MAX(OFFSET($F$279,3*($D229-1)+1,6*(G$209-1)+1,1,6)*OFFSET($F$279,3*($D229-1)+2,6*(G$209-1)+1,1,6)*OFFSET($F$279,3*($D229-1)+3,6*(G$209-1)+1,1,6)),0),"")</f>
        <v>6</v>
      </c>
      <c r="H229" s="224" t="str">
        <f t="array" aca="1" ref="H229" ca="1">IFERROR(IF(MAX(OFFSET($F$279,3*($D229-1)+1,6*(H$209-1)+1,1,6)*OFFSET($F$279,3*($D229-1)+2,6*(H$209-1)+1,1,6)*OFFSET($F$279,3*($D229-1)+3,6*(H$209-1)+1,1,6))&gt;H$208,MAX(OFFSET($F$279,3*($D229-1)+1,6*(H$209-1)+1,1,6)*OFFSET($F$279,3*($D229-1)+2,6*(H$209-1)+1,1,6)*OFFSET($F$279,3*($D229-1)+3,6*(H$209-1)+1,1,6)),0),"")</f>
        <v/>
      </c>
      <c r="I229" s="224" t="str">
        <f t="array" aca="1" ref="I229" ca="1">IFERROR(IF(MAX(OFFSET($F$279,3*($D229-1)+1,6*(I$209-1)+1,1,6)*OFFSET($F$279,3*($D229-1)+2,6*(I$209-1)+1,1,6)*OFFSET($F$279,3*($D229-1)+3,6*(I$209-1)+1,1,6))&gt;I$208,MAX(OFFSET($F$279,3*($D229-1)+1,6*(I$209-1)+1,1,6)*OFFSET($F$279,3*($D229-1)+2,6*(I$209-1)+1,1,6)*OFFSET($F$279,3*($D229-1)+3,6*(I$209-1)+1,1,6)),0),"")</f>
        <v/>
      </c>
      <c r="J229" s="224" t="str">
        <f t="array" aca="1" ref="J229" ca="1">IFERROR(IF(MAX(OFFSET($F$279,3*($D229-1)+1,6*(J$209-1)+1,1,6)*OFFSET($F$279,3*($D229-1)+2,6*(J$209-1)+1,1,6)*OFFSET($F$279,3*($D229-1)+3,6*(J$209-1)+1,1,6))&gt;J$208,MAX(OFFSET($F$279,3*($D229-1)+1,6*(J$209-1)+1,1,6)*OFFSET($F$279,3*($D229-1)+2,6*(J$209-1)+1,1,6)*OFFSET($F$279,3*($D229-1)+3,6*(J$209-1)+1,1,6)),0),"")</f>
        <v/>
      </c>
      <c r="K229" s="224" t="str">
        <f t="array" aca="1" ref="K229" ca="1">IFERROR(IF(MAX(OFFSET($F$279,3*($D229-1)+1,6*(K$209-1)+1,1,6)*OFFSET($F$279,3*($D229-1)+2,6*(K$209-1)+1,1,6)*OFFSET($F$279,3*($D229-1)+3,6*(K$209-1)+1,1,6))&gt;K$208,MAX(OFFSET($F$279,3*($D229-1)+1,6*(K$209-1)+1,1,6)*OFFSET($F$279,3*($D229-1)+2,6*(K$209-1)+1,1,6)*OFFSET($F$279,3*($D229-1)+3,6*(K$209-1)+1,1,6)),0),"")</f>
        <v/>
      </c>
      <c r="L229" s="224" t="str">
        <f t="array" aca="1" ref="L229" ca="1">IFERROR(IF(MAX(OFFSET($F$279,3*($D229-1)+1,6*(L$209-1)+1,1,6)*OFFSET($F$279,3*($D229-1)+2,6*(L$209-1)+1,1,6)*OFFSET($F$279,3*($D229-1)+3,6*(L$209-1)+1,1,6))&gt;L$208,MAX(OFFSET($F$279,3*($D229-1)+1,6*(L$209-1)+1,1,6)*OFFSET($F$279,3*($D229-1)+2,6*(L$209-1)+1,1,6)*OFFSET($F$279,3*($D229-1)+3,6*(L$209-1)+1,1,6)),0),"")</f>
        <v/>
      </c>
      <c r="M229" s="224" t="str">
        <f t="array" aca="1" ref="M229" ca="1">IFERROR(IF(MAX(OFFSET($F$279,3*($D229-1)+1,6*(M$209-1)+1,1,6)*OFFSET($F$279,3*($D229-1)+2,6*(M$209-1)+1,1,6)*OFFSET($F$279,3*($D229-1)+3,6*(M$209-1)+1,1,6))&gt;M$208,MAX(OFFSET($F$279,3*($D229-1)+1,6*(M$209-1)+1,1,6)*OFFSET($F$279,3*($D229-1)+2,6*(M$209-1)+1,1,6)*OFFSET($F$279,3*($D229-1)+3,6*(M$209-1)+1,1,6)),0),"")</f>
        <v/>
      </c>
      <c r="N229" s="224" t="str">
        <f t="array" aca="1" ref="N229" ca="1">IFERROR(IF(MAX(OFFSET($F$279,3*($D229-1)+1,6*(N$209-1)+1,1,6)*OFFSET($F$279,3*($D229-1)+2,6*(N$209-1)+1,1,6)*OFFSET($F$279,3*($D229-1)+3,6*(N$209-1)+1,1,6))&gt;N$208,MAX(OFFSET($F$279,3*($D229-1)+1,6*(N$209-1)+1,1,6)*OFFSET($F$279,3*($D229-1)+2,6*(N$209-1)+1,1,6)*OFFSET($F$279,3*($D229-1)+3,6*(N$209-1)+1,1,6)),0),"")</f>
        <v/>
      </c>
      <c r="O229" s="224" t="str">
        <f t="array" aca="1" ref="O229" ca="1">IFERROR(IF(MAX(OFFSET($F$279,3*($D229-1)+1,6*(O$209-1)+1,1,6)*OFFSET($F$279,3*($D229-1)+2,6*(O$209-1)+1,1,6)*OFFSET($F$279,3*($D229-1)+3,6*(O$209-1)+1,1,6))&gt;O$208,MAX(OFFSET($F$279,3*($D229-1)+1,6*(O$209-1)+1,1,6)*OFFSET($F$279,3*($D229-1)+2,6*(O$209-1)+1,1,6)*OFFSET($F$279,3*($D229-1)+3,6*(O$209-1)+1,1,6)),0),"")</f>
        <v/>
      </c>
      <c r="P229" s="224" t="str">
        <f t="array" aca="1" ref="P229" ca="1">IFERROR(IF(MAX(OFFSET($F$279,3*($D229-1)+1,6*(P$209-1)+1,1,6)*OFFSET($F$279,3*($D229-1)+2,6*(P$209-1)+1,1,6)*OFFSET($F$279,3*($D229-1)+3,6*(P$209-1)+1,1,6))&gt;P$208,MAX(OFFSET($F$279,3*($D229-1)+1,6*(P$209-1)+1,1,6)*OFFSET($F$279,3*($D229-1)+2,6*(P$209-1)+1,1,6)*OFFSET($F$279,3*($D229-1)+3,6*(P$209-1)+1,1,6)),0),"")</f>
        <v/>
      </c>
      <c r="Q229" s="224" t="str">
        <f t="array" aca="1" ref="Q229" ca="1">IFERROR(IF(MAX(OFFSET($F$279,3*($D229-1)+1,6*(Q$209-1)+1,1,6)*OFFSET($F$279,3*($D229-1)+2,6*(Q$209-1)+1,1,6)*OFFSET($F$279,3*($D229-1)+3,6*(Q$209-1)+1,1,6))&gt;Q$208,MAX(OFFSET($F$279,3*($D229-1)+1,6*(Q$209-1)+1,1,6)*OFFSET($F$279,3*($D229-1)+2,6*(Q$209-1)+1,1,6)*OFFSET($F$279,3*($D229-1)+3,6*(Q$209-1)+1,1,6)),0),"")</f>
        <v/>
      </c>
      <c r="R229" s="224" t="str">
        <f t="array" aca="1" ref="R229" ca="1">IFERROR(IF(MAX(OFFSET($F$279,3*($D229-1)+1,6*(R$209-1)+1,1,6)*OFFSET($F$279,3*($D229-1)+2,6*(R$209-1)+1,1,6)*OFFSET($F$279,3*($D229-1)+3,6*(R$209-1)+1,1,6))&gt;R$208,MAX(OFFSET($F$279,3*($D229-1)+1,6*(R$209-1)+1,1,6)*OFFSET($F$279,3*($D229-1)+2,6*(R$209-1)+1,1,6)*OFFSET($F$279,3*($D229-1)+3,6*(R$209-1)+1,1,6)),0),"")</f>
        <v/>
      </c>
      <c r="S229" s="224" t="str">
        <f t="array" aca="1" ref="S229" ca="1">IFERROR(IF(MAX(OFFSET($F$279,3*($D229-1)+1,6*(S$209-1)+1,1,6)*OFFSET($F$279,3*($D229-1)+2,6*(S$209-1)+1,1,6)*OFFSET($F$279,3*($D229-1)+3,6*(S$209-1)+1,1,6))&gt;S$208,MAX(OFFSET($F$279,3*($D229-1)+1,6*(S$209-1)+1,1,6)*OFFSET($F$279,3*($D229-1)+2,6*(S$209-1)+1,1,6)*OFFSET($F$279,3*($D229-1)+3,6*(S$209-1)+1,1,6)),0),"")</f>
        <v/>
      </c>
      <c r="T229" s="224" t="str">
        <f t="array" aca="1" ref="T229" ca="1">IFERROR(IF(MAX(OFFSET($F$279,3*($D229-1)+1,6*(T$209-1)+1,1,6)*OFFSET($F$279,3*($D229-1)+2,6*(T$209-1)+1,1,6)*OFFSET($F$279,3*($D229-1)+3,6*(T$209-1)+1,1,6))&gt;T$208,MAX(OFFSET($F$279,3*($D229-1)+1,6*(T$209-1)+1,1,6)*OFFSET($F$279,3*($D229-1)+2,6*(T$209-1)+1,1,6)*OFFSET($F$279,3*($D229-1)+3,6*(T$209-1)+1,1,6)),0),"")</f>
        <v/>
      </c>
      <c r="U229" s="224" t="str">
        <f t="array" aca="1" ref="U229" ca="1">IFERROR(IF(MAX(OFFSET($F$279,3*($D229-1)+1,6*(U$209-1)+1,1,6)*OFFSET($F$279,3*($D229-1)+2,6*(U$209-1)+1,1,6)*OFFSET($F$279,3*($D229-1)+3,6*(U$209-1)+1,1,6))&gt;U$208,MAX(OFFSET($F$279,3*($D229-1)+1,6*(U$209-1)+1,1,6)*OFFSET($F$279,3*($D229-1)+2,6*(U$209-1)+1,1,6)*OFFSET($F$279,3*($D229-1)+3,6*(U$209-1)+1,1,6)),0),"")</f>
        <v/>
      </c>
      <c r="V229" s="224" t="str">
        <f t="array" aca="1" ref="V229" ca="1">IFERROR(IF(MAX(OFFSET($F$279,3*($D229-1)+1,6*(V$209-1)+1,1,6)*OFFSET($F$279,3*($D229-1)+2,6*(V$209-1)+1,1,6)*OFFSET($F$279,3*($D229-1)+3,6*(V$209-1)+1,1,6))&gt;V$208,MAX(OFFSET($F$279,3*($D229-1)+1,6*(V$209-1)+1,1,6)*OFFSET($F$279,3*($D229-1)+2,6*(V$209-1)+1,1,6)*OFFSET($F$279,3*($D229-1)+3,6*(V$209-1)+1,1,6)),0),"")</f>
        <v/>
      </c>
      <c r="W229" s="224" t="str">
        <f t="array" aca="1" ref="W229" ca="1">IFERROR(IF(MAX(OFFSET($F$279,3*($D229-1)+1,6*(W$209-1)+1,1,6)*OFFSET($F$279,3*($D229-1)+2,6*(W$209-1)+1,1,6)*OFFSET($F$279,3*($D229-1)+3,6*(W$209-1)+1,1,6))&gt;W$208,MAX(OFFSET($F$279,3*($D229-1)+1,6*(W$209-1)+1,1,6)*OFFSET($F$279,3*($D229-1)+2,6*(W$209-1)+1,1,6)*OFFSET($F$279,3*($D229-1)+3,6*(W$209-1)+1,1,6)),0),"")</f>
        <v/>
      </c>
      <c r="X229" s="224" t="str">
        <f t="array" aca="1" ref="X229" ca="1">IFERROR(IF(MAX(OFFSET($F$279,3*($D229-1)+1,6*(X$209-1)+1,1,6)*OFFSET($F$279,3*($D229-1)+2,6*(X$209-1)+1,1,6)*OFFSET($F$279,3*($D229-1)+3,6*(X$209-1)+1,1,6))&gt;X$208,MAX(OFFSET($F$279,3*($D229-1)+1,6*(X$209-1)+1,1,6)*OFFSET($F$279,3*($D229-1)+2,6*(X$209-1)+1,1,6)*OFFSET($F$279,3*($D229-1)+3,6*(X$209-1)+1,1,6)),0),"")</f>
        <v/>
      </c>
      <c r="Y229" s="224" t="str">
        <f t="array" aca="1" ref="Y229" ca="1">IFERROR(IF(MAX(OFFSET($F$279,3*($D229-1)+1,6*(Y$209-1)+1,1,6)*OFFSET($F$279,3*($D229-1)+2,6*(Y$209-1)+1,1,6)*OFFSET($F$279,3*($D229-1)+3,6*(Y$209-1)+1,1,6))&gt;Y$208,MAX(OFFSET($F$279,3*($D229-1)+1,6*(Y$209-1)+1,1,6)*OFFSET($F$279,3*($D229-1)+2,6*(Y$209-1)+1,1,6)*OFFSET($F$279,3*($D229-1)+3,6*(Y$209-1)+1,1,6)),0),"")</f>
        <v/>
      </c>
      <c r="Z229" s="224" t="str">
        <f t="array" aca="1" ref="Z229" ca="1">IFERROR(IF(MAX(OFFSET($F$279,3*($D229-1)+1,6*(Z$209-1)+1,1,6)*OFFSET($F$279,3*($D229-1)+2,6*(Z$209-1)+1,1,6)*OFFSET($F$279,3*($D229-1)+3,6*(Z$209-1)+1,1,6))&gt;Z$208,MAX(OFFSET($F$279,3*($D229-1)+1,6*(Z$209-1)+1,1,6)*OFFSET($F$279,3*($D229-1)+2,6*(Z$209-1)+1,1,6)*OFFSET($F$279,3*($D229-1)+3,6*(Z$209-1)+1,1,6)),0),"")</f>
        <v/>
      </c>
      <c r="AA229" s="224" t="str">
        <f t="array" aca="1" ref="AA229" ca="1">IFERROR(IF(MAX(OFFSET($F$279,3*($D229-1)+1,6*(AA$209-1)+1,1,6)*OFFSET($F$279,3*($D229-1)+2,6*(AA$209-1)+1,1,6)*OFFSET($F$279,3*($D229-1)+3,6*(AA$209-1)+1,1,6))&gt;AA$208,MAX(OFFSET($F$279,3*($D229-1)+1,6*(AA$209-1)+1,1,6)*OFFSET($F$279,3*($D229-1)+2,6*(AA$209-1)+1,1,6)*OFFSET($F$279,3*($D229-1)+3,6*(AA$209-1)+1,1,6)),0),"")</f>
        <v/>
      </c>
      <c r="AB229" s="224" t="str">
        <f t="array" aca="1" ref="AB229" ca="1">IFERROR(IF(MAX(OFFSET($F$279,3*($D229-1)+1,6*(AB$209-1)+1,1,6)*OFFSET($F$279,3*($D229-1)+2,6*(AB$209-1)+1,1,6)*OFFSET($F$279,3*($D229-1)+3,6*(AB$209-1)+1,1,6))&gt;AB$208,MAX(OFFSET($F$279,3*($D229-1)+1,6*(AB$209-1)+1,1,6)*OFFSET($F$279,3*($D229-1)+2,6*(AB$209-1)+1,1,6)*OFFSET($F$279,3*($D229-1)+3,6*(AB$209-1)+1,1,6)),0),"")</f>
        <v/>
      </c>
      <c r="AC229" s="224" t="str">
        <f t="array" aca="1" ref="AC229" ca="1">IFERROR(IF(MAX(OFFSET($F$279,3*($D229-1)+1,6*(AC$209-1)+1,1,6)*OFFSET($F$279,3*($D229-1)+2,6*(AC$209-1)+1,1,6)*OFFSET($F$279,3*($D229-1)+3,6*(AC$209-1)+1,1,6))&gt;AC$208,MAX(OFFSET($F$279,3*($D229-1)+1,6*(AC$209-1)+1,1,6)*OFFSET($F$279,3*($D229-1)+2,6*(AC$209-1)+1,1,6)*OFFSET($F$279,3*($D229-1)+3,6*(AC$209-1)+1,1,6)),0),"")</f>
        <v/>
      </c>
      <c r="AD229" s="224" t="str">
        <f t="array" aca="1" ref="AD229" ca="1">IFERROR(IF(MAX(OFFSET($F$279,3*($D229-1)+1,6*(AD$209-1)+1,1,6)*OFFSET($F$279,3*($D229-1)+2,6*(AD$209-1)+1,1,6)*OFFSET($F$279,3*($D229-1)+3,6*(AD$209-1)+1,1,6))&gt;AD$208,MAX(OFFSET($F$279,3*($D229-1)+1,6*(AD$209-1)+1,1,6)*OFFSET($F$279,3*($D229-1)+2,6*(AD$209-1)+1,1,6)*OFFSET($F$279,3*($D229-1)+3,6*(AD$209-1)+1,1,6)),0),"")</f>
        <v/>
      </c>
      <c r="AE229" s="224" t="str">
        <f t="array" aca="1" ref="AE229" ca="1">IFERROR(IF(MAX(OFFSET($F$279,3*($D229-1)+1,6*(AE$209-1)+1,1,6)*OFFSET($F$279,3*($D229-1)+2,6*(AE$209-1)+1,1,6)*OFFSET($F$279,3*($D229-1)+3,6*(AE$209-1)+1,1,6))&gt;AE$208,MAX(OFFSET($F$279,3*($D229-1)+1,6*(AE$209-1)+1,1,6)*OFFSET($F$279,3*($D229-1)+2,6*(AE$209-1)+1,1,6)*OFFSET($F$279,3*($D229-1)+3,6*(AE$209-1)+1,1,6)),0),"")</f>
        <v/>
      </c>
      <c r="AF229" s="224" t="str">
        <f t="array" aca="1" ref="AF229" ca="1">IFERROR(IF(MAX(OFFSET($F$279,3*($D229-1)+1,6*(AF$209-1)+1,1,6)*OFFSET($F$279,3*($D229-1)+2,6*(AF$209-1)+1,1,6)*OFFSET($F$279,3*($D229-1)+3,6*(AF$209-1)+1,1,6))&gt;AF$208,MAX(OFFSET($F$279,3*($D229-1)+1,6*(AF$209-1)+1,1,6)*OFFSET($F$279,3*($D229-1)+2,6*(AF$209-1)+1,1,6)*OFFSET($F$279,3*($D229-1)+3,6*(AF$209-1)+1,1,6)),0),"")</f>
        <v/>
      </c>
      <c r="AG229" s="224" t="str">
        <f t="array" aca="1" ref="AG229" ca="1">IFERROR(IF(MAX(OFFSET($F$279,3*($D229-1)+1,6*(AG$209-1)+1,1,6)*OFFSET($F$279,3*($D229-1)+2,6*(AG$209-1)+1,1,6)*OFFSET($F$279,3*($D229-1)+3,6*(AG$209-1)+1,1,6))&gt;AG$208,MAX(OFFSET($F$279,3*($D229-1)+1,6*(AG$209-1)+1,1,6)*OFFSET($F$279,3*($D229-1)+2,6*(AG$209-1)+1,1,6)*OFFSET($F$279,3*($D229-1)+3,6*(AG$209-1)+1,1,6)),0),"")</f>
        <v/>
      </c>
      <c r="AH229" s="224" t="str">
        <f t="array" aca="1" ref="AH229" ca="1">IFERROR(IF(MAX(OFFSET($F$279,3*($D229-1)+1,6*(AH$209-1)+1,1,6)*OFFSET($F$279,3*($D229-1)+2,6*(AH$209-1)+1,1,6)*OFFSET($F$279,3*($D229-1)+3,6*(AH$209-1)+1,1,6))&gt;AH$208,MAX(OFFSET($F$279,3*($D229-1)+1,6*(AH$209-1)+1,1,6)*OFFSET($F$279,3*($D229-1)+2,6*(AH$209-1)+1,1,6)*OFFSET($F$279,3*($D229-1)+3,6*(AH$209-1)+1,1,6)),0),"")</f>
        <v/>
      </c>
      <c r="AI229" s="224" t="str">
        <f t="array" aca="1" ref="AI229" ca="1">IFERROR(IF(MAX(OFFSET($F$279,3*($D229-1)+1,6*(AI$209-1)+1,1,6)*OFFSET($F$279,3*($D229-1)+2,6*(AI$209-1)+1,1,6)*OFFSET($F$279,3*($D229-1)+3,6*(AI$209-1)+1,1,6))&gt;AI$208,MAX(OFFSET($F$279,3*($D229-1)+1,6*(AI$209-1)+1,1,6)*OFFSET($F$279,3*($D229-1)+2,6*(AI$209-1)+1,1,6)*OFFSET($F$279,3*($D229-1)+3,6*(AI$209-1)+1,1,6)),0),"")</f>
        <v/>
      </c>
      <c r="AJ229" s="224" t="str">
        <f t="array" aca="1" ref="AJ229" ca="1">IFERROR(IF(MAX(OFFSET($F$279,3*($D229-1)+1,6*(AJ$209-1)+1,1,6)*OFFSET($F$279,3*($D229-1)+2,6*(AJ$209-1)+1,1,6)*OFFSET($F$279,3*($D229-1)+3,6*(AJ$209-1)+1,1,6))&gt;AJ$208,MAX(OFFSET($F$279,3*($D229-1)+1,6*(AJ$209-1)+1,1,6)*OFFSET($F$279,3*($D229-1)+2,6*(AJ$209-1)+1,1,6)*OFFSET($F$279,3*($D229-1)+3,6*(AJ$209-1)+1,1,6)),0),"")</f>
        <v/>
      </c>
      <c r="AK229" s="224" t="str">
        <f t="array" aca="1" ref="AK229" ca="1">IFERROR(IF(MAX(OFFSET($F$279,3*($D229-1)+1,6*(AK$209-1)+1,1,6)*OFFSET($F$279,3*($D229-1)+2,6*(AK$209-1)+1,1,6)*OFFSET($F$279,3*($D229-1)+3,6*(AK$209-1)+1,1,6))&gt;AK$208,MAX(OFFSET($F$279,3*($D229-1)+1,6*(AK$209-1)+1,1,6)*OFFSET($F$279,3*($D229-1)+2,6*(AK$209-1)+1,1,6)*OFFSET($F$279,3*($D229-1)+3,6*(AK$209-1)+1,1,6)),0),"")</f>
        <v/>
      </c>
      <c r="AL229" s="224" t="str">
        <f t="array" aca="1" ref="AL229" ca="1">IFERROR(IF(MAX(OFFSET($F$279,3*($D229-1)+1,6*(AL$209-1)+1,1,6)*OFFSET($F$279,3*($D229-1)+2,6*(AL$209-1)+1,1,6)*OFFSET($F$279,3*($D229-1)+3,6*(AL$209-1)+1,1,6))&gt;AL$208,MAX(OFFSET($F$279,3*($D229-1)+1,6*(AL$209-1)+1,1,6)*OFFSET($F$279,3*($D229-1)+2,6*(AL$209-1)+1,1,6)*OFFSET($F$279,3*($D229-1)+3,6*(AL$209-1)+1,1,6)),0),"")</f>
        <v/>
      </c>
      <c r="AM229" s="224" t="str">
        <f t="array" aca="1" ref="AM229" ca="1">IFERROR(IF(MAX(OFFSET($F$279,3*($D229-1)+1,6*(AM$209-1)+1,1,6)*OFFSET($F$279,3*($D229-1)+2,6*(AM$209-1)+1,1,6)*OFFSET($F$279,3*($D229-1)+3,6*(AM$209-1)+1,1,6))&gt;AM$208,MAX(OFFSET($F$279,3*($D229-1)+1,6*(AM$209-1)+1,1,6)*OFFSET($F$279,3*($D229-1)+2,6*(AM$209-1)+1,1,6)*OFFSET($F$279,3*($D229-1)+3,6*(AM$209-1)+1,1,6)),0),"")</f>
        <v/>
      </c>
      <c r="AN229" s="224" t="str">
        <f t="array" aca="1" ref="AN229" ca="1">IFERROR(IF(MAX(OFFSET($F$279,3*($D229-1)+1,6*(AN$209-1)+1,1,6)*OFFSET($F$279,3*($D229-1)+2,6*(AN$209-1)+1,1,6)*OFFSET($F$279,3*($D229-1)+3,6*(AN$209-1)+1,1,6))&gt;AN$208,MAX(OFFSET($F$279,3*($D229-1)+1,6*(AN$209-1)+1,1,6)*OFFSET($F$279,3*($D229-1)+2,6*(AN$209-1)+1,1,6)*OFFSET($F$279,3*($D229-1)+3,6*(AN$209-1)+1,1,6)),0),"")</f>
        <v/>
      </c>
      <c r="AO229" s="224" t="str">
        <f t="array" aca="1" ref="AO229" ca="1">IFERROR(IF(MAX(OFFSET($F$279,3*($D229-1)+1,6*(AO$209-1)+1,1,6)*OFFSET($F$279,3*($D229-1)+2,6*(AO$209-1)+1,1,6)*OFFSET($F$279,3*($D229-1)+3,6*(AO$209-1)+1,1,6))&gt;AO$208,MAX(OFFSET($F$279,3*($D229-1)+1,6*(AO$209-1)+1,1,6)*OFFSET($F$279,3*($D229-1)+2,6*(AO$209-1)+1,1,6)*OFFSET($F$279,3*($D229-1)+3,6*(AO$209-1)+1,1,6)),0),"")</f>
        <v/>
      </c>
      <c r="AP229" s="224" t="str">
        <f t="array" aca="1" ref="AP229" ca="1">IFERROR(IF(MAX(OFFSET($F$279,3*($D229-1)+1,6*(AP$209-1)+1,1,6)*OFFSET($F$279,3*($D229-1)+2,6*(AP$209-1)+1,1,6)*OFFSET($F$279,3*($D229-1)+3,6*(AP$209-1)+1,1,6))&gt;AP$208,MAX(OFFSET($F$279,3*($D229-1)+1,6*(AP$209-1)+1,1,6)*OFFSET($F$279,3*($D229-1)+2,6*(AP$209-1)+1,1,6)*OFFSET($F$279,3*($D229-1)+3,6*(AP$209-1)+1,1,6)),0),"")</f>
        <v/>
      </c>
      <c r="AQ229" s="224" t="str">
        <f t="array" aca="1" ref="AQ229" ca="1">IFERROR(IF(MAX(OFFSET($F$279,3*($D229-1)+1,6*(AQ$209-1)+1,1,6)*OFFSET($F$279,3*($D229-1)+2,6*(AQ$209-1)+1,1,6)*OFFSET($F$279,3*($D229-1)+3,6*(AQ$209-1)+1,1,6))&gt;AQ$208,MAX(OFFSET($F$279,3*($D229-1)+1,6*(AQ$209-1)+1,1,6)*OFFSET($F$279,3*($D229-1)+2,6*(AQ$209-1)+1,1,6)*OFFSET($F$279,3*($D229-1)+3,6*(AQ$209-1)+1,1,6)),0),"")</f>
        <v/>
      </c>
      <c r="AR229" s="224" t="str">
        <f t="array" aca="1" ref="AR229" ca="1">IFERROR(IF(MAX(OFFSET($F$279,3*($D229-1)+1,6*(AR$209-1)+1,1,6)*OFFSET($F$279,3*($D229-1)+2,6*(AR$209-1)+1,1,6)*OFFSET($F$279,3*($D229-1)+3,6*(AR$209-1)+1,1,6))&gt;AR$208,MAX(OFFSET($F$279,3*($D229-1)+1,6*(AR$209-1)+1,1,6)*OFFSET($F$279,3*($D229-1)+2,6*(AR$209-1)+1,1,6)*OFFSET($F$279,3*($D229-1)+3,6*(AR$209-1)+1,1,6)),0),"")</f>
        <v/>
      </c>
      <c r="AS229" s="224" t="str">
        <f t="array" aca="1" ref="AS229" ca="1">IFERROR(IF(MAX(OFFSET($F$279,3*($D229-1)+1,6*(AS$209-1)+1,1,6)*OFFSET($F$279,3*($D229-1)+2,6*(AS$209-1)+1,1,6)*OFFSET($F$279,3*($D229-1)+3,6*(AS$209-1)+1,1,6))&gt;AS$208,MAX(OFFSET($F$279,3*($D229-1)+1,6*(AS$209-1)+1,1,6)*OFFSET($F$279,3*($D229-1)+2,6*(AS$209-1)+1,1,6)*OFFSET($F$279,3*($D229-1)+3,6*(AS$209-1)+1,1,6)),0),"")</f>
        <v/>
      </c>
    </row>
    <row r="230" spans="4:45">
      <c r="D230" s="74">
        <v>20</v>
      </c>
      <c r="E230" s="135">
        <f t="shared" si="19"/>
        <v>0</v>
      </c>
      <c r="F230" s="224" t="str">
        <f t="array" aca="1" ref="F230" ca="1">IFERROR(IF(MAX(OFFSET($F$279,3*($D230-1)+1,6*(F$209-1)+1,1,6)*OFFSET($F$279,3*($D230-1)+2,6*(F$209-1)+1,1,6)*OFFSET($F$279,3*($D230-1)+3,6*(F$209-1)+1,1,6))&gt;F$208,MAX(OFFSET($F$279,3*($D230-1)+1,6*(F$209-1)+1,1,6)*OFFSET($F$279,3*($D230-1)+2,6*(F$209-1)+1,1,6)*OFFSET($F$279,3*($D230-1)+3,6*(F$209-1)+1,1,6)),0),"")</f>
        <v/>
      </c>
      <c r="G230" s="224" t="str">
        <f t="array" aca="1" ref="G230" ca="1">IFERROR(IF(MAX(OFFSET($F$279,3*($D230-1)+1,6*(G$209-1)+1,1,6)*OFFSET($F$279,3*($D230-1)+2,6*(G$209-1)+1,1,6)*OFFSET($F$279,3*($D230-1)+3,6*(G$209-1)+1,1,6))&gt;G$208,MAX(OFFSET($F$279,3*($D230-1)+1,6*(G$209-1)+1,1,6)*OFFSET($F$279,3*($D230-1)+2,6*(G$209-1)+1,1,6)*OFFSET($F$279,3*($D230-1)+3,6*(G$209-1)+1,1,6)),0),"")</f>
        <v/>
      </c>
      <c r="H230" s="224" t="str">
        <f t="array" aca="1" ref="H230" ca="1">IFERROR(IF(MAX(OFFSET($F$279,3*($D230-1)+1,6*(H$209-1)+1,1,6)*OFFSET($F$279,3*($D230-1)+2,6*(H$209-1)+1,1,6)*OFFSET($F$279,3*($D230-1)+3,6*(H$209-1)+1,1,6))&gt;H$208,MAX(OFFSET($F$279,3*($D230-1)+1,6*(H$209-1)+1,1,6)*OFFSET($F$279,3*($D230-1)+2,6*(H$209-1)+1,1,6)*OFFSET($F$279,3*($D230-1)+3,6*(H$209-1)+1,1,6)),0),"")</f>
        <v/>
      </c>
      <c r="I230" s="224" t="str">
        <f t="array" aca="1" ref="I230" ca="1">IFERROR(IF(MAX(OFFSET($F$279,3*($D230-1)+1,6*(I$209-1)+1,1,6)*OFFSET($F$279,3*($D230-1)+2,6*(I$209-1)+1,1,6)*OFFSET($F$279,3*($D230-1)+3,6*(I$209-1)+1,1,6))&gt;I$208,MAX(OFFSET($F$279,3*($D230-1)+1,6*(I$209-1)+1,1,6)*OFFSET($F$279,3*($D230-1)+2,6*(I$209-1)+1,1,6)*OFFSET($F$279,3*($D230-1)+3,6*(I$209-1)+1,1,6)),0),"")</f>
        <v/>
      </c>
      <c r="J230" s="224" t="str">
        <f t="array" aca="1" ref="J230" ca="1">IFERROR(IF(MAX(OFFSET($F$279,3*($D230-1)+1,6*(J$209-1)+1,1,6)*OFFSET($F$279,3*($D230-1)+2,6*(J$209-1)+1,1,6)*OFFSET($F$279,3*($D230-1)+3,6*(J$209-1)+1,1,6))&gt;J$208,MAX(OFFSET($F$279,3*($D230-1)+1,6*(J$209-1)+1,1,6)*OFFSET($F$279,3*($D230-1)+2,6*(J$209-1)+1,1,6)*OFFSET($F$279,3*($D230-1)+3,6*(J$209-1)+1,1,6)),0),"")</f>
        <v/>
      </c>
      <c r="K230" s="224" t="str">
        <f t="array" aca="1" ref="K230" ca="1">IFERROR(IF(MAX(OFFSET($F$279,3*($D230-1)+1,6*(K$209-1)+1,1,6)*OFFSET($F$279,3*($D230-1)+2,6*(K$209-1)+1,1,6)*OFFSET($F$279,3*($D230-1)+3,6*(K$209-1)+1,1,6))&gt;K$208,MAX(OFFSET($F$279,3*($D230-1)+1,6*(K$209-1)+1,1,6)*OFFSET($F$279,3*($D230-1)+2,6*(K$209-1)+1,1,6)*OFFSET($F$279,3*($D230-1)+3,6*(K$209-1)+1,1,6)),0),"")</f>
        <v/>
      </c>
      <c r="L230" s="224" t="str">
        <f t="array" aca="1" ref="L230" ca="1">IFERROR(IF(MAX(OFFSET($F$279,3*($D230-1)+1,6*(L$209-1)+1,1,6)*OFFSET($F$279,3*($D230-1)+2,6*(L$209-1)+1,1,6)*OFFSET($F$279,3*($D230-1)+3,6*(L$209-1)+1,1,6))&gt;L$208,MAX(OFFSET($F$279,3*($D230-1)+1,6*(L$209-1)+1,1,6)*OFFSET($F$279,3*($D230-1)+2,6*(L$209-1)+1,1,6)*OFFSET($F$279,3*($D230-1)+3,6*(L$209-1)+1,1,6)),0),"")</f>
        <v/>
      </c>
      <c r="M230" s="224" t="str">
        <f t="array" aca="1" ref="M230" ca="1">IFERROR(IF(MAX(OFFSET($F$279,3*($D230-1)+1,6*(M$209-1)+1,1,6)*OFFSET($F$279,3*($D230-1)+2,6*(M$209-1)+1,1,6)*OFFSET($F$279,3*($D230-1)+3,6*(M$209-1)+1,1,6))&gt;M$208,MAX(OFFSET($F$279,3*($D230-1)+1,6*(M$209-1)+1,1,6)*OFFSET($F$279,3*($D230-1)+2,6*(M$209-1)+1,1,6)*OFFSET($F$279,3*($D230-1)+3,6*(M$209-1)+1,1,6)),0),"")</f>
        <v/>
      </c>
      <c r="N230" s="224" t="str">
        <f t="array" aca="1" ref="N230" ca="1">IFERROR(IF(MAX(OFFSET($F$279,3*($D230-1)+1,6*(N$209-1)+1,1,6)*OFFSET($F$279,3*($D230-1)+2,6*(N$209-1)+1,1,6)*OFFSET($F$279,3*($D230-1)+3,6*(N$209-1)+1,1,6))&gt;N$208,MAX(OFFSET($F$279,3*($D230-1)+1,6*(N$209-1)+1,1,6)*OFFSET($F$279,3*($D230-1)+2,6*(N$209-1)+1,1,6)*OFFSET($F$279,3*($D230-1)+3,6*(N$209-1)+1,1,6)),0),"")</f>
        <v/>
      </c>
      <c r="O230" s="224" t="str">
        <f t="array" aca="1" ref="O230" ca="1">IFERROR(IF(MAX(OFFSET($F$279,3*($D230-1)+1,6*(O$209-1)+1,1,6)*OFFSET($F$279,3*($D230-1)+2,6*(O$209-1)+1,1,6)*OFFSET($F$279,3*($D230-1)+3,6*(O$209-1)+1,1,6))&gt;O$208,MAX(OFFSET($F$279,3*($D230-1)+1,6*(O$209-1)+1,1,6)*OFFSET($F$279,3*($D230-1)+2,6*(O$209-1)+1,1,6)*OFFSET($F$279,3*($D230-1)+3,6*(O$209-1)+1,1,6)),0),"")</f>
        <v/>
      </c>
      <c r="P230" s="224" t="str">
        <f t="array" aca="1" ref="P230" ca="1">IFERROR(IF(MAX(OFFSET($F$279,3*($D230-1)+1,6*(P$209-1)+1,1,6)*OFFSET($F$279,3*($D230-1)+2,6*(P$209-1)+1,1,6)*OFFSET($F$279,3*($D230-1)+3,6*(P$209-1)+1,1,6))&gt;P$208,MAX(OFFSET($F$279,3*($D230-1)+1,6*(P$209-1)+1,1,6)*OFFSET($F$279,3*($D230-1)+2,6*(P$209-1)+1,1,6)*OFFSET($F$279,3*($D230-1)+3,6*(P$209-1)+1,1,6)),0),"")</f>
        <v/>
      </c>
      <c r="Q230" s="224" t="str">
        <f t="array" aca="1" ref="Q230" ca="1">IFERROR(IF(MAX(OFFSET($F$279,3*($D230-1)+1,6*(Q$209-1)+1,1,6)*OFFSET($F$279,3*($D230-1)+2,6*(Q$209-1)+1,1,6)*OFFSET($F$279,3*($D230-1)+3,6*(Q$209-1)+1,1,6))&gt;Q$208,MAX(OFFSET($F$279,3*($D230-1)+1,6*(Q$209-1)+1,1,6)*OFFSET($F$279,3*($D230-1)+2,6*(Q$209-1)+1,1,6)*OFFSET($F$279,3*($D230-1)+3,6*(Q$209-1)+1,1,6)),0),"")</f>
        <v/>
      </c>
      <c r="R230" s="224" t="str">
        <f t="array" aca="1" ref="R230" ca="1">IFERROR(IF(MAX(OFFSET($F$279,3*($D230-1)+1,6*(R$209-1)+1,1,6)*OFFSET($F$279,3*($D230-1)+2,6*(R$209-1)+1,1,6)*OFFSET($F$279,3*($D230-1)+3,6*(R$209-1)+1,1,6))&gt;R$208,MAX(OFFSET($F$279,3*($D230-1)+1,6*(R$209-1)+1,1,6)*OFFSET($F$279,3*($D230-1)+2,6*(R$209-1)+1,1,6)*OFFSET($F$279,3*($D230-1)+3,6*(R$209-1)+1,1,6)),0),"")</f>
        <v/>
      </c>
      <c r="S230" s="224" t="str">
        <f t="array" aca="1" ref="S230" ca="1">IFERROR(IF(MAX(OFFSET($F$279,3*($D230-1)+1,6*(S$209-1)+1,1,6)*OFFSET($F$279,3*($D230-1)+2,6*(S$209-1)+1,1,6)*OFFSET($F$279,3*($D230-1)+3,6*(S$209-1)+1,1,6))&gt;S$208,MAX(OFFSET($F$279,3*($D230-1)+1,6*(S$209-1)+1,1,6)*OFFSET($F$279,3*($D230-1)+2,6*(S$209-1)+1,1,6)*OFFSET($F$279,3*($D230-1)+3,6*(S$209-1)+1,1,6)),0),"")</f>
        <v/>
      </c>
      <c r="T230" s="224" t="str">
        <f t="array" aca="1" ref="T230" ca="1">IFERROR(IF(MAX(OFFSET($F$279,3*($D230-1)+1,6*(T$209-1)+1,1,6)*OFFSET($F$279,3*($D230-1)+2,6*(T$209-1)+1,1,6)*OFFSET($F$279,3*($D230-1)+3,6*(T$209-1)+1,1,6))&gt;T$208,MAX(OFFSET($F$279,3*($D230-1)+1,6*(T$209-1)+1,1,6)*OFFSET($F$279,3*($D230-1)+2,6*(T$209-1)+1,1,6)*OFFSET($F$279,3*($D230-1)+3,6*(T$209-1)+1,1,6)),0),"")</f>
        <v/>
      </c>
      <c r="U230" s="224" t="str">
        <f t="array" aca="1" ref="U230" ca="1">IFERROR(IF(MAX(OFFSET($F$279,3*($D230-1)+1,6*(U$209-1)+1,1,6)*OFFSET($F$279,3*($D230-1)+2,6*(U$209-1)+1,1,6)*OFFSET($F$279,3*($D230-1)+3,6*(U$209-1)+1,1,6))&gt;U$208,MAX(OFFSET($F$279,3*($D230-1)+1,6*(U$209-1)+1,1,6)*OFFSET($F$279,3*($D230-1)+2,6*(U$209-1)+1,1,6)*OFFSET($F$279,3*($D230-1)+3,6*(U$209-1)+1,1,6)),0),"")</f>
        <v/>
      </c>
      <c r="V230" s="224" t="str">
        <f t="array" aca="1" ref="V230" ca="1">IFERROR(IF(MAX(OFFSET($F$279,3*($D230-1)+1,6*(V$209-1)+1,1,6)*OFFSET($F$279,3*($D230-1)+2,6*(V$209-1)+1,1,6)*OFFSET($F$279,3*($D230-1)+3,6*(V$209-1)+1,1,6))&gt;V$208,MAX(OFFSET($F$279,3*($D230-1)+1,6*(V$209-1)+1,1,6)*OFFSET($F$279,3*($D230-1)+2,6*(V$209-1)+1,1,6)*OFFSET($F$279,3*($D230-1)+3,6*(V$209-1)+1,1,6)),0),"")</f>
        <v/>
      </c>
      <c r="W230" s="224" t="str">
        <f t="array" aca="1" ref="W230" ca="1">IFERROR(IF(MAX(OFFSET($F$279,3*($D230-1)+1,6*(W$209-1)+1,1,6)*OFFSET($F$279,3*($D230-1)+2,6*(W$209-1)+1,1,6)*OFFSET($F$279,3*($D230-1)+3,6*(W$209-1)+1,1,6))&gt;W$208,MAX(OFFSET($F$279,3*($D230-1)+1,6*(W$209-1)+1,1,6)*OFFSET($F$279,3*($D230-1)+2,6*(W$209-1)+1,1,6)*OFFSET($F$279,3*($D230-1)+3,6*(W$209-1)+1,1,6)),0),"")</f>
        <v/>
      </c>
      <c r="X230" s="224" t="str">
        <f t="array" aca="1" ref="X230" ca="1">IFERROR(IF(MAX(OFFSET($F$279,3*($D230-1)+1,6*(X$209-1)+1,1,6)*OFFSET($F$279,3*($D230-1)+2,6*(X$209-1)+1,1,6)*OFFSET($F$279,3*($D230-1)+3,6*(X$209-1)+1,1,6))&gt;X$208,MAX(OFFSET($F$279,3*($D230-1)+1,6*(X$209-1)+1,1,6)*OFFSET($F$279,3*($D230-1)+2,6*(X$209-1)+1,1,6)*OFFSET($F$279,3*($D230-1)+3,6*(X$209-1)+1,1,6)),0),"")</f>
        <v/>
      </c>
      <c r="Y230" s="224" t="str">
        <f t="array" aca="1" ref="Y230" ca="1">IFERROR(IF(MAX(OFFSET($F$279,3*($D230-1)+1,6*(Y$209-1)+1,1,6)*OFFSET($F$279,3*($D230-1)+2,6*(Y$209-1)+1,1,6)*OFFSET($F$279,3*($D230-1)+3,6*(Y$209-1)+1,1,6))&gt;Y$208,MAX(OFFSET($F$279,3*($D230-1)+1,6*(Y$209-1)+1,1,6)*OFFSET($F$279,3*($D230-1)+2,6*(Y$209-1)+1,1,6)*OFFSET($F$279,3*($D230-1)+3,6*(Y$209-1)+1,1,6)),0),"")</f>
        <v/>
      </c>
      <c r="Z230" s="224" t="str">
        <f t="array" aca="1" ref="Z230" ca="1">IFERROR(IF(MAX(OFFSET($F$279,3*($D230-1)+1,6*(Z$209-1)+1,1,6)*OFFSET($F$279,3*($D230-1)+2,6*(Z$209-1)+1,1,6)*OFFSET($F$279,3*($D230-1)+3,6*(Z$209-1)+1,1,6))&gt;Z$208,MAX(OFFSET($F$279,3*($D230-1)+1,6*(Z$209-1)+1,1,6)*OFFSET($F$279,3*($D230-1)+2,6*(Z$209-1)+1,1,6)*OFFSET($F$279,3*($D230-1)+3,6*(Z$209-1)+1,1,6)),0),"")</f>
        <v/>
      </c>
      <c r="AA230" s="224" t="str">
        <f t="array" aca="1" ref="AA230" ca="1">IFERROR(IF(MAX(OFFSET($F$279,3*($D230-1)+1,6*(AA$209-1)+1,1,6)*OFFSET($F$279,3*($D230-1)+2,6*(AA$209-1)+1,1,6)*OFFSET($F$279,3*($D230-1)+3,6*(AA$209-1)+1,1,6))&gt;AA$208,MAX(OFFSET($F$279,3*($D230-1)+1,6*(AA$209-1)+1,1,6)*OFFSET($F$279,3*($D230-1)+2,6*(AA$209-1)+1,1,6)*OFFSET($F$279,3*($D230-1)+3,6*(AA$209-1)+1,1,6)),0),"")</f>
        <v/>
      </c>
      <c r="AB230" s="224" t="str">
        <f t="array" aca="1" ref="AB230" ca="1">IFERROR(IF(MAX(OFFSET($F$279,3*($D230-1)+1,6*(AB$209-1)+1,1,6)*OFFSET($F$279,3*($D230-1)+2,6*(AB$209-1)+1,1,6)*OFFSET($F$279,3*($D230-1)+3,6*(AB$209-1)+1,1,6))&gt;AB$208,MAX(OFFSET($F$279,3*($D230-1)+1,6*(AB$209-1)+1,1,6)*OFFSET($F$279,3*($D230-1)+2,6*(AB$209-1)+1,1,6)*OFFSET($F$279,3*($D230-1)+3,6*(AB$209-1)+1,1,6)),0),"")</f>
        <v/>
      </c>
      <c r="AC230" s="224" t="str">
        <f t="array" aca="1" ref="AC230" ca="1">IFERROR(IF(MAX(OFFSET($F$279,3*($D230-1)+1,6*(AC$209-1)+1,1,6)*OFFSET($F$279,3*($D230-1)+2,6*(AC$209-1)+1,1,6)*OFFSET($F$279,3*($D230-1)+3,6*(AC$209-1)+1,1,6))&gt;AC$208,MAX(OFFSET($F$279,3*($D230-1)+1,6*(AC$209-1)+1,1,6)*OFFSET($F$279,3*($D230-1)+2,6*(AC$209-1)+1,1,6)*OFFSET($F$279,3*($D230-1)+3,6*(AC$209-1)+1,1,6)),0),"")</f>
        <v/>
      </c>
      <c r="AD230" s="224" t="str">
        <f t="array" aca="1" ref="AD230" ca="1">IFERROR(IF(MAX(OFFSET($F$279,3*($D230-1)+1,6*(AD$209-1)+1,1,6)*OFFSET($F$279,3*($D230-1)+2,6*(AD$209-1)+1,1,6)*OFFSET($F$279,3*($D230-1)+3,6*(AD$209-1)+1,1,6))&gt;AD$208,MAX(OFFSET($F$279,3*($D230-1)+1,6*(AD$209-1)+1,1,6)*OFFSET($F$279,3*($D230-1)+2,6*(AD$209-1)+1,1,6)*OFFSET($F$279,3*($D230-1)+3,6*(AD$209-1)+1,1,6)),0),"")</f>
        <v/>
      </c>
      <c r="AE230" s="224" t="str">
        <f t="array" aca="1" ref="AE230" ca="1">IFERROR(IF(MAX(OFFSET($F$279,3*($D230-1)+1,6*(AE$209-1)+1,1,6)*OFFSET($F$279,3*($D230-1)+2,6*(AE$209-1)+1,1,6)*OFFSET($F$279,3*($D230-1)+3,6*(AE$209-1)+1,1,6))&gt;AE$208,MAX(OFFSET($F$279,3*($D230-1)+1,6*(AE$209-1)+1,1,6)*OFFSET($F$279,3*($D230-1)+2,6*(AE$209-1)+1,1,6)*OFFSET($F$279,3*($D230-1)+3,6*(AE$209-1)+1,1,6)),0),"")</f>
        <v/>
      </c>
      <c r="AF230" s="224" t="str">
        <f t="array" aca="1" ref="AF230" ca="1">IFERROR(IF(MAX(OFFSET($F$279,3*($D230-1)+1,6*(AF$209-1)+1,1,6)*OFFSET($F$279,3*($D230-1)+2,6*(AF$209-1)+1,1,6)*OFFSET($F$279,3*($D230-1)+3,6*(AF$209-1)+1,1,6))&gt;AF$208,MAX(OFFSET($F$279,3*($D230-1)+1,6*(AF$209-1)+1,1,6)*OFFSET($F$279,3*($D230-1)+2,6*(AF$209-1)+1,1,6)*OFFSET($F$279,3*($D230-1)+3,6*(AF$209-1)+1,1,6)),0),"")</f>
        <v/>
      </c>
      <c r="AG230" s="224" t="str">
        <f t="array" aca="1" ref="AG230" ca="1">IFERROR(IF(MAX(OFFSET($F$279,3*($D230-1)+1,6*(AG$209-1)+1,1,6)*OFFSET($F$279,3*($D230-1)+2,6*(AG$209-1)+1,1,6)*OFFSET($F$279,3*($D230-1)+3,6*(AG$209-1)+1,1,6))&gt;AG$208,MAX(OFFSET($F$279,3*($D230-1)+1,6*(AG$209-1)+1,1,6)*OFFSET($F$279,3*($D230-1)+2,6*(AG$209-1)+1,1,6)*OFFSET($F$279,3*($D230-1)+3,6*(AG$209-1)+1,1,6)),0),"")</f>
        <v/>
      </c>
      <c r="AH230" s="224" t="str">
        <f t="array" aca="1" ref="AH230" ca="1">IFERROR(IF(MAX(OFFSET($F$279,3*($D230-1)+1,6*(AH$209-1)+1,1,6)*OFFSET($F$279,3*($D230-1)+2,6*(AH$209-1)+1,1,6)*OFFSET($F$279,3*($D230-1)+3,6*(AH$209-1)+1,1,6))&gt;AH$208,MAX(OFFSET($F$279,3*($D230-1)+1,6*(AH$209-1)+1,1,6)*OFFSET($F$279,3*($D230-1)+2,6*(AH$209-1)+1,1,6)*OFFSET($F$279,3*($D230-1)+3,6*(AH$209-1)+1,1,6)),0),"")</f>
        <v/>
      </c>
      <c r="AI230" s="224" t="str">
        <f t="array" aca="1" ref="AI230" ca="1">IFERROR(IF(MAX(OFFSET($F$279,3*($D230-1)+1,6*(AI$209-1)+1,1,6)*OFFSET($F$279,3*($D230-1)+2,6*(AI$209-1)+1,1,6)*OFFSET($F$279,3*($D230-1)+3,6*(AI$209-1)+1,1,6))&gt;AI$208,MAX(OFFSET($F$279,3*($D230-1)+1,6*(AI$209-1)+1,1,6)*OFFSET($F$279,3*($D230-1)+2,6*(AI$209-1)+1,1,6)*OFFSET($F$279,3*($D230-1)+3,6*(AI$209-1)+1,1,6)),0),"")</f>
        <v/>
      </c>
      <c r="AJ230" s="224" t="str">
        <f t="array" aca="1" ref="AJ230" ca="1">IFERROR(IF(MAX(OFFSET($F$279,3*($D230-1)+1,6*(AJ$209-1)+1,1,6)*OFFSET($F$279,3*($D230-1)+2,6*(AJ$209-1)+1,1,6)*OFFSET($F$279,3*($D230-1)+3,6*(AJ$209-1)+1,1,6))&gt;AJ$208,MAX(OFFSET($F$279,3*($D230-1)+1,6*(AJ$209-1)+1,1,6)*OFFSET($F$279,3*($D230-1)+2,6*(AJ$209-1)+1,1,6)*OFFSET($F$279,3*($D230-1)+3,6*(AJ$209-1)+1,1,6)),0),"")</f>
        <v/>
      </c>
      <c r="AK230" s="224" t="str">
        <f t="array" aca="1" ref="AK230" ca="1">IFERROR(IF(MAX(OFFSET($F$279,3*($D230-1)+1,6*(AK$209-1)+1,1,6)*OFFSET($F$279,3*($D230-1)+2,6*(AK$209-1)+1,1,6)*OFFSET($F$279,3*($D230-1)+3,6*(AK$209-1)+1,1,6))&gt;AK$208,MAX(OFFSET($F$279,3*($D230-1)+1,6*(AK$209-1)+1,1,6)*OFFSET($F$279,3*($D230-1)+2,6*(AK$209-1)+1,1,6)*OFFSET($F$279,3*($D230-1)+3,6*(AK$209-1)+1,1,6)),0),"")</f>
        <v/>
      </c>
      <c r="AL230" s="224" t="str">
        <f t="array" aca="1" ref="AL230" ca="1">IFERROR(IF(MAX(OFFSET($F$279,3*($D230-1)+1,6*(AL$209-1)+1,1,6)*OFFSET($F$279,3*($D230-1)+2,6*(AL$209-1)+1,1,6)*OFFSET($F$279,3*($D230-1)+3,6*(AL$209-1)+1,1,6))&gt;AL$208,MAX(OFFSET($F$279,3*($D230-1)+1,6*(AL$209-1)+1,1,6)*OFFSET($F$279,3*($D230-1)+2,6*(AL$209-1)+1,1,6)*OFFSET($F$279,3*($D230-1)+3,6*(AL$209-1)+1,1,6)),0),"")</f>
        <v/>
      </c>
      <c r="AM230" s="224" t="str">
        <f t="array" aca="1" ref="AM230" ca="1">IFERROR(IF(MAX(OFFSET($F$279,3*($D230-1)+1,6*(AM$209-1)+1,1,6)*OFFSET($F$279,3*($D230-1)+2,6*(AM$209-1)+1,1,6)*OFFSET($F$279,3*($D230-1)+3,6*(AM$209-1)+1,1,6))&gt;AM$208,MAX(OFFSET($F$279,3*($D230-1)+1,6*(AM$209-1)+1,1,6)*OFFSET($F$279,3*($D230-1)+2,6*(AM$209-1)+1,1,6)*OFFSET($F$279,3*($D230-1)+3,6*(AM$209-1)+1,1,6)),0),"")</f>
        <v/>
      </c>
      <c r="AN230" s="224" t="str">
        <f t="array" aca="1" ref="AN230" ca="1">IFERROR(IF(MAX(OFFSET($F$279,3*($D230-1)+1,6*(AN$209-1)+1,1,6)*OFFSET($F$279,3*($D230-1)+2,6*(AN$209-1)+1,1,6)*OFFSET($F$279,3*($D230-1)+3,6*(AN$209-1)+1,1,6))&gt;AN$208,MAX(OFFSET($F$279,3*($D230-1)+1,6*(AN$209-1)+1,1,6)*OFFSET($F$279,3*($D230-1)+2,6*(AN$209-1)+1,1,6)*OFFSET($F$279,3*($D230-1)+3,6*(AN$209-1)+1,1,6)),0),"")</f>
        <v/>
      </c>
      <c r="AO230" s="224" t="str">
        <f t="array" aca="1" ref="AO230" ca="1">IFERROR(IF(MAX(OFFSET($F$279,3*($D230-1)+1,6*(AO$209-1)+1,1,6)*OFFSET($F$279,3*($D230-1)+2,6*(AO$209-1)+1,1,6)*OFFSET($F$279,3*($D230-1)+3,6*(AO$209-1)+1,1,6))&gt;AO$208,MAX(OFFSET($F$279,3*($D230-1)+1,6*(AO$209-1)+1,1,6)*OFFSET($F$279,3*($D230-1)+2,6*(AO$209-1)+1,1,6)*OFFSET($F$279,3*($D230-1)+3,6*(AO$209-1)+1,1,6)),0),"")</f>
        <v/>
      </c>
      <c r="AP230" s="224" t="str">
        <f t="array" aca="1" ref="AP230" ca="1">IFERROR(IF(MAX(OFFSET($F$279,3*($D230-1)+1,6*(AP$209-1)+1,1,6)*OFFSET($F$279,3*($D230-1)+2,6*(AP$209-1)+1,1,6)*OFFSET($F$279,3*($D230-1)+3,6*(AP$209-1)+1,1,6))&gt;AP$208,MAX(OFFSET($F$279,3*($D230-1)+1,6*(AP$209-1)+1,1,6)*OFFSET($F$279,3*($D230-1)+2,6*(AP$209-1)+1,1,6)*OFFSET($F$279,3*($D230-1)+3,6*(AP$209-1)+1,1,6)),0),"")</f>
        <v/>
      </c>
      <c r="AQ230" s="224" t="str">
        <f t="array" aca="1" ref="AQ230" ca="1">IFERROR(IF(MAX(OFFSET($F$279,3*($D230-1)+1,6*(AQ$209-1)+1,1,6)*OFFSET($F$279,3*($D230-1)+2,6*(AQ$209-1)+1,1,6)*OFFSET($F$279,3*($D230-1)+3,6*(AQ$209-1)+1,1,6))&gt;AQ$208,MAX(OFFSET($F$279,3*($D230-1)+1,6*(AQ$209-1)+1,1,6)*OFFSET($F$279,3*($D230-1)+2,6*(AQ$209-1)+1,1,6)*OFFSET($F$279,3*($D230-1)+3,6*(AQ$209-1)+1,1,6)),0),"")</f>
        <v/>
      </c>
      <c r="AR230" s="224" t="str">
        <f t="array" aca="1" ref="AR230" ca="1">IFERROR(IF(MAX(OFFSET($F$279,3*($D230-1)+1,6*(AR$209-1)+1,1,6)*OFFSET($F$279,3*($D230-1)+2,6*(AR$209-1)+1,1,6)*OFFSET($F$279,3*($D230-1)+3,6*(AR$209-1)+1,1,6))&gt;AR$208,MAX(OFFSET($F$279,3*($D230-1)+1,6*(AR$209-1)+1,1,6)*OFFSET($F$279,3*($D230-1)+2,6*(AR$209-1)+1,1,6)*OFFSET($F$279,3*($D230-1)+3,6*(AR$209-1)+1,1,6)),0),"")</f>
        <v/>
      </c>
      <c r="AS230" s="224" t="str">
        <f t="array" aca="1" ref="AS230" ca="1">IFERROR(IF(MAX(OFFSET($F$279,3*($D230-1)+1,6*(AS$209-1)+1,1,6)*OFFSET($F$279,3*($D230-1)+2,6*(AS$209-1)+1,1,6)*OFFSET($F$279,3*($D230-1)+3,6*(AS$209-1)+1,1,6))&gt;AS$208,MAX(OFFSET($F$279,3*($D230-1)+1,6*(AS$209-1)+1,1,6)*OFFSET($F$279,3*($D230-1)+2,6*(AS$209-1)+1,1,6)*OFFSET($F$279,3*($D230-1)+3,6*(AS$209-1)+1,1,6)),0),"")</f>
        <v/>
      </c>
    </row>
    <row r="231" spans="4:45">
      <c r="D231" s="74">
        <v>21</v>
      </c>
      <c r="E231" s="135">
        <f t="shared" si="19"/>
        <v>0</v>
      </c>
      <c r="F231" s="224" t="str">
        <f t="array" aca="1" ref="F231" ca="1">IFERROR(IF(MAX(OFFSET($F$279,3*($D231-1)+1,6*(F$209-1)+1,1,6)*OFFSET($F$279,3*($D231-1)+2,6*(F$209-1)+1,1,6)*OFFSET($F$279,3*($D231-1)+3,6*(F$209-1)+1,1,6))&gt;F$208,MAX(OFFSET($F$279,3*($D231-1)+1,6*(F$209-1)+1,1,6)*OFFSET($F$279,3*($D231-1)+2,6*(F$209-1)+1,1,6)*OFFSET($F$279,3*($D231-1)+3,6*(F$209-1)+1,1,6)),0),"")</f>
        <v/>
      </c>
      <c r="G231" s="224" t="str">
        <f t="array" aca="1" ref="G231" ca="1">IFERROR(IF(MAX(OFFSET($F$279,3*($D231-1)+1,6*(G$209-1)+1,1,6)*OFFSET($F$279,3*($D231-1)+2,6*(G$209-1)+1,1,6)*OFFSET($F$279,3*($D231-1)+3,6*(G$209-1)+1,1,6))&gt;G$208,MAX(OFFSET($F$279,3*($D231-1)+1,6*(G$209-1)+1,1,6)*OFFSET($F$279,3*($D231-1)+2,6*(G$209-1)+1,1,6)*OFFSET($F$279,3*($D231-1)+3,6*(G$209-1)+1,1,6)),0),"")</f>
        <v/>
      </c>
      <c r="H231" s="224" t="str">
        <f t="array" aca="1" ref="H231" ca="1">IFERROR(IF(MAX(OFFSET($F$279,3*($D231-1)+1,6*(H$209-1)+1,1,6)*OFFSET($F$279,3*($D231-1)+2,6*(H$209-1)+1,1,6)*OFFSET($F$279,3*($D231-1)+3,6*(H$209-1)+1,1,6))&gt;H$208,MAX(OFFSET($F$279,3*($D231-1)+1,6*(H$209-1)+1,1,6)*OFFSET($F$279,3*($D231-1)+2,6*(H$209-1)+1,1,6)*OFFSET($F$279,3*($D231-1)+3,6*(H$209-1)+1,1,6)),0),"")</f>
        <v/>
      </c>
      <c r="I231" s="224" t="str">
        <f t="array" aca="1" ref="I231" ca="1">IFERROR(IF(MAX(OFFSET($F$279,3*($D231-1)+1,6*(I$209-1)+1,1,6)*OFFSET($F$279,3*($D231-1)+2,6*(I$209-1)+1,1,6)*OFFSET($F$279,3*($D231-1)+3,6*(I$209-1)+1,1,6))&gt;I$208,MAX(OFFSET($F$279,3*($D231-1)+1,6*(I$209-1)+1,1,6)*OFFSET($F$279,3*($D231-1)+2,6*(I$209-1)+1,1,6)*OFFSET($F$279,3*($D231-1)+3,6*(I$209-1)+1,1,6)),0),"")</f>
        <v/>
      </c>
      <c r="J231" s="224" t="str">
        <f t="array" aca="1" ref="J231" ca="1">IFERROR(IF(MAX(OFFSET($F$279,3*($D231-1)+1,6*(J$209-1)+1,1,6)*OFFSET($F$279,3*($D231-1)+2,6*(J$209-1)+1,1,6)*OFFSET($F$279,3*($D231-1)+3,6*(J$209-1)+1,1,6))&gt;J$208,MAX(OFFSET($F$279,3*($D231-1)+1,6*(J$209-1)+1,1,6)*OFFSET($F$279,3*($D231-1)+2,6*(J$209-1)+1,1,6)*OFFSET($F$279,3*($D231-1)+3,6*(J$209-1)+1,1,6)),0),"")</f>
        <v/>
      </c>
      <c r="K231" s="224" t="str">
        <f t="array" aca="1" ref="K231" ca="1">IFERROR(IF(MAX(OFFSET($F$279,3*($D231-1)+1,6*(K$209-1)+1,1,6)*OFFSET($F$279,3*($D231-1)+2,6*(K$209-1)+1,1,6)*OFFSET($F$279,3*($D231-1)+3,6*(K$209-1)+1,1,6))&gt;K$208,MAX(OFFSET($F$279,3*($D231-1)+1,6*(K$209-1)+1,1,6)*OFFSET($F$279,3*($D231-1)+2,6*(K$209-1)+1,1,6)*OFFSET($F$279,3*($D231-1)+3,6*(K$209-1)+1,1,6)),0),"")</f>
        <v/>
      </c>
      <c r="L231" s="224" t="str">
        <f t="array" aca="1" ref="L231" ca="1">IFERROR(IF(MAX(OFFSET($F$279,3*($D231-1)+1,6*(L$209-1)+1,1,6)*OFFSET($F$279,3*($D231-1)+2,6*(L$209-1)+1,1,6)*OFFSET($F$279,3*($D231-1)+3,6*(L$209-1)+1,1,6))&gt;L$208,MAX(OFFSET($F$279,3*($D231-1)+1,6*(L$209-1)+1,1,6)*OFFSET($F$279,3*($D231-1)+2,6*(L$209-1)+1,1,6)*OFFSET($F$279,3*($D231-1)+3,6*(L$209-1)+1,1,6)),0),"")</f>
        <v/>
      </c>
      <c r="M231" s="224" t="str">
        <f t="array" aca="1" ref="M231" ca="1">IFERROR(IF(MAX(OFFSET($F$279,3*($D231-1)+1,6*(M$209-1)+1,1,6)*OFFSET($F$279,3*($D231-1)+2,6*(M$209-1)+1,1,6)*OFFSET($F$279,3*($D231-1)+3,6*(M$209-1)+1,1,6))&gt;M$208,MAX(OFFSET($F$279,3*($D231-1)+1,6*(M$209-1)+1,1,6)*OFFSET($F$279,3*($D231-1)+2,6*(M$209-1)+1,1,6)*OFFSET($F$279,3*($D231-1)+3,6*(M$209-1)+1,1,6)),0),"")</f>
        <v/>
      </c>
      <c r="N231" s="224" t="str">
        <f t="array" aca="1" ref="N231" ca="1">IFERROR(IF(MAX(OFFSET($F$279,3*($D231-1)+1,6*(N$209-1)+1,1,6)*OFFSET($F$279,3*($D231-1)+2,6*(N$209-1)+1,1,6)*OFFSET($F$279,3*($D231-1)+3,6*(N$209-1)+1,1,6))&gt;N$208,MAX(OFFSET($F$279,3*($D231-1)+1,6*(N$209-1)+1,1,6)*OFFSET($F$279,3*($D231-1)+2,6*(N$209-1)+1,1,6)*OFFSET($F$279,3*($D231-1)+3,6*(N$209-1)+1,1,6)),0),"")</f>
        <v/>
      </c>
      <c r="O231" s="224" t="str">
        <f t="array" aca="1" ref="O231" ca="1">IFERROR(IF(MAX(OFFSET($F$279,3*($D231-1)+1,6*(O$209-1)+1,1,6)*OFFSET($F$279,3*($D231-1)+2,6*(O$209-1)+1,1,6)*OFFSET($F$279,3*($D231-1)+3,6*(O$209-1)+1,1,6))&gt;O$208,MAX(OFFSET($F$279,3*($D231-1)+1,6*(O$209-1)+1,1,6)*OFFSET($F$279,3*($D231-1)+2,6*(O$209-1)+1,1,6)*OFFSET($F$279,3*($D231-1)+3,6*(O$209-1)+1,1,6)),0),"")</f>
        <v/>
      </c>
      <c r="P231" s="224" t="str">
        <f t="array" aca="1" ref="P231" ca="1">IFERROR(IF(MAX(OFFSET($F$279,3*($D231-1)+1,6*(P$209-1)+1,1,6)*OFFSET($F$279,3*($D231-1)+2,6*(P$209-1)+1,1,6)*OFFSET($F$279,3*($D231-1)+3,6*(P$209-1)+1,1,6))&gt;P$208,MAX(OFFSET($F$279,3*($D231-1)+1,6*(P$209-1)+1,1,6)*OFFSET($F$279,3*($D231-1)+2,6*(P$209-1)+1,1,6)*OFFSET($F$279,3*($D231-1)+3,6*(P$209-1)+1,1,6)),0),"")</f>
        <v/>
      </c>
      <c r="Q231" s="224" t="str">
        <f t="array" aca="1" ref="Q231" ca="1">IFERROR(IF(MAX(OFFSET($F$279,3*($D231-1)+1,6*(Q$209-1)+1,1,6)*OFFSET($F$279,3*($D231-1)+2,6*(Q$209-1)+1,1,6)*OFFSET($F$279,3*($D231-1)+3,6*(Q$209-1)+1,1,6))&gt;Q$208,MAX(OFFSET($F$279,3*($D231-1)+1,6*(Q$209-1)+1,1,6)*OFFSET($F$279,3*($D231-1)+2,6*(Q$209-1)+1,1,6)*OFFSET($F$279,3*($D231-1)+3,6*(Q$209-1)+1,1,6)),0),"")</f>
        <v/>
      </c>
      <c r="R231" s="224" t="str">
        <f t="array" aca="1" ref="R231" ca="1">IFERROR(IF(MAX(OFFSET($F$279,3*($D231-1)+1,6*(R$209-1)+1,1,6)*OFFSET($F$279,3*($D231-1)+2,6*(R$209-1)+1,1,6)*OFFSET($F$279,3*($D231-1)+3,6*(R$209-1)+1,1,6))&gt;R$208,MAX(OFFSET($F$279,3*($D231-1)+1,6*(R$209-1)+1,1,6)*OFFSET($F$279,3*($D231-1)+2,6*(R$209-1)+1,1,6)*OFFSET($F$279,3*($D231-1)+3,6*(R$209-1)+1,1,6)),0),"")</f>
        <v/>
      </c>
      <c r="S231" s="224" t="str">
        <f t="array" aca="1" ref="S231" ca="1">IFERROR(IF(MAX(OFFSET($F$279,3*($D231-1)+1,6*(S$209-1)+1,1,6)*OFFSET($F$279,3*($D231-1)+2,6*(S$209-1)+1,1,6)*OFFSET($F$279,3*($D231-1)+3,6*(S$209-1)+1,1,6))&gt;S$208,MAX(OFFSET($F$279,3*($D231-1)+1,6*(S$209-1)+1,1,6)*OFFSET($F$279,3*($D231-1)+2,6*(S$209-1)+1,1,6)*OFFSET($F$279,3*($D231-1)+3,6*(S$209-1)+1,1,6)),0),"")</f>
        <v/>
      </c>
      <c r="T231" s="224" t="str">
        <f t="array" aca="1" ref="T231" ca="1">IFERROR(IF(MAX(OFFSET($F$279,3*($D231-1)+1,6*(T$209-1)+1,1,6)*OFFSET($F$279,3*($D231-1)+2,6*(T$209-1)+1,1,6)*OFFSET($F$279,3*($D231-1)+3,6*(T$209-1)+1,1,6))&gt;T$208,MAX(OFFSET($F$279,3*($D231-1)+1,6*(T$209-1)+1,1,6)*OFFSET($F$279,3*($D231-1)+2,6*(T$209-1)+1,1,6)*OFFSET($F$279,3*($D231-1)+3,6*(T$209-1)+1,1,6)),0),"")</f>
        <v/>
      </c>
      <c r="U231" s="224" t="str">
        <f t="array" aca="1" ref="U231" ca="1">IFERROR(IF(MAX(OFFSET($F$279,3*($D231-1)+1,6*(U$209-1)+1,1,6)*OFFSET($F$279,3*($D231-1)+2,6*(U$209-1)+1,1,6)*OFFSET($F$279,3*($D231-1)+3,6*(U$209-1)+1,1,6))&gt;U$208,MAX(OFFSET($F$279,3*($D231-1)+1,6*(U$209-1)+1,1,6)*OFFSET($F$279,3*($D231-1)+2,6*(U$209-1)+1,1,6)*OFFSET($F$279,3*($D231-1)+3,6*(U$209-1)+1,1,6)),0),"")</f>
        <v/>
      </c>
      <c r="V231" s="224" t="str">
        <f t="array" aca="1" ref="V231" ca="1">IFERROR(IF(MAX(OFFSET($F$279,3*($D231-1)+1,6*(V$209-1)+1,1,6)*OFFSET($F$279,3*($D231-1)+2,6*(V$209-1)+1,1,6)*OFFSET($F$279,3*($D231-1)+3,6*(V$209-1)+1,1,6))&gt;V$208,MAX(OFFSET($F$279,3*($D231-1)+1,6*(V$209-1)+1,1,6)*OFFSET($F$279,3*($D231-1)+2,6*(V$209-1)+1,1,6)*OFFSET($F$279,3*($D231-1)+3,6*(V$209-1)+1,1,6)),0),"")</f>
        <v/>
      </c>
      <c r="W231" s="224" t="str">
        <f t="array" aca="1" ref="W231" ca="1">IFERROR(IF(MAX(OFFSET($F$279,3*($D231-1)+1,6*(W$209-1)+1,1,6)*OFFSET($F$279,3*($D231-1)+2,6*(W$209-1)+1,1,6)*OFFSET($F$279,3*($D231-1)+3,6*(W$209-1)+1,1,6))&gt;W$208,MAX(OFFSET($F$279,3*($D231-1)+1,6*(W$209-1)+1,1,6)*OFFSET($F$279,3*($D231-1)+2,6*(W$209-1)+1,1,6)*OFFSET($F$279,3*($D231-1)+3,6*(W$209-1)+1,1,6)),0),"")</f>
        <v/>
      </c>
      <c r="X231" s="224" t="str">
        <f t="array" aca="1" ref="X231" ca="1">IFERROR(IF(MAX(OFFSET($F$279,3*($D231-1)+1,6*(X$209-1)+1,1,6)*OFFSET($F$279,3*($D231-1)+2,6*(X$209-1)+1,1,6)*OFFSET($F$279,3*($D231-1)+3,6*(X$209-1)+1,1,6))&gt;X$208,MAX(OFFSET($F$279,3*($D231-1)+1,6*(X$209-1)+1,1,6)*OFFSET($F$279,3*($D231-1)+2,6*(X$209-1)+1,1,6)*OFFSET($F$279,3*($D231-1)+3,6*(X$209-1)+1,1,6)),0),"")</f>
        <v/>
      </c>
      <c r="Y231" s="224" t="str">
        <f t="array" aca="1" ref="Y231" ca="1">IFERROR(IF(MAX(OFFSET($F$279,3*($D231-1)+1,6*(Y$209-1)+1,1,6)*OFFSET($F$279,3*($D231-1)+2,6*(Y$209-1)+1,1,6)*OFFSET($F$279,3*($D231-1)+3,6*(Y$209-1)+1,1,6))&gt;Y$208,MAX(OFFSET($F$279,3*($D231-1)+1,6*(Y$209-1)+1,1,6)*OFFSET($F$279,3*($D231-1)+2,6*(Y$209-1)+1,1,6)*OFFSET($F$279,3*($D231-1)+3,6*(Y$209-1)+1,1,6)),0),"")</f>
        <v/>
      </c>
      <c r="Z231" s="224" t="str">
        <f t="array" aca="1" ref="Z231" ca="1">IFERROR(IF(MAX(OFFSET($F$279,3*($D231-1)+1,6*(Z$209-1)+1,1,6)*OFFSET($F$279,3*($D231-1)+2,6*(Z$209-1)+1,1,6)*OFFSET($F$279,3*($D231-1)+3,6*(Z$209-1)+1,1,6))&gt;Z$208,MAX(OFFSET($F$279,3*($D231-1)+1,6*(Z$209-1)+1,1,6)*OFFSET($F$279,3*($D231-1)+2,6*(Z$209-1)+1,1,6)*OFFSET($F$279,3*($D231-1)+3,6*(Z$209-1)+1,1,6)),0),"")</f>
        <v/>
      </c>
      <c r="AA231" s="224" t="str">
        <f t="array" aca="1" ref="AA231" ca="1">IFERROR(IF(MAX(OFFSET($F$279,3*($D231-1)+1,6*(AA$209-1)+1,1,6)*OFFSET($F$279,3*($D231-1)+2,6*(AA$209-1)+1,1,6)*OFFSET($F$279,3*($D231-1)+3,6*(AA$209-1)+1,1,6))&gt;AA$208,MAX(OFFSET($F$279,3*($D231-1)+1,6*(AA$209-1)+1,1,6)*OFFSET($F$279,3*($D231-1)+2,6*(AA$209-1)+1,1,6)*OFFSET($F$279,3*($D231-1)+3,6*(AA$209-1)+1,1,6)),0),"")</f>
        <v/>
      </c>
      <c r="AB231" s="224" t="str">
        <f t="array" aca="1" ref="AB231" ca="1">IFERROR(IF(MAX(OFFSET($F$279,3*($D231-1)+1,6*(AB$209-1)+1,1,6)*OFFSET($F$279,3*($D231-1)+2,6*(AB$209-1)+1,1,6)*OFFSET($F$279,3*($D231-1)+3,6*(AB$209-1)+1,1,6))&gt;AB$208,MAX(OFFSET($F$279,3*($D231-1)+1,6*(AB$209-1)+1,1,6)*OFFSET($F$279,3*($D231-1)+2,6*(AB$209-1)+1,1,6)*OFFSET($F$279,3*($D231-1)+3,6*(AB$209-1)+1,1,6)),0),"")</f>
        <v/>
      </c>
      <c r="AC231" s="224" t="str">
        <f t="array" aca="1" ref="AC231" ca="1">IFERROR(IF(MAX(OFFSET($F$279,3*($D231-1)+1,6*(AC$209-1)+1,1,6)*OFFSET($F$279,3*($D231-1)+2,6*(AC$209-1)+1,1,6)*OFFSET($F$279,3*($D231-1)+3,6*(AC$209-1)+1,1,6))&gt;AC$208,MAX(OFFSET($F$279,3*($D231-1)+1,6*(AC$209-1)+1,1,6)*OFFSET($F$279,3*($D231-1)+2,6*(AC$209-1)+1,1,6)*OFFSET($F$279,3*($D231-1)+3,6*(AC$209-1)+1,1,6)),0),"")</f>
        <v/>
      </c>
      <c r="AD231" s="224" t="str">
        <f t="array" aca="1" ref="AD231" ca="1">IFERROR(IF(MAX(OFFSET($F$279,3*($D231-1)+1,6*(AD$209-1)+1,1,6)*OFFSET($F$279,3*($D231-1)+2,6*(AD$209-1)+1,1,6)*OFFSET($F$279,3*($D231-1)+3,6*(AD$209-1)+1,1,6))&gt;AD$208,MAX(OFFSET($F$279,3*($D231-1)+1,6*(AD$209-1)+1,1,6)*OFFSET($F$279,3*($D231-1)+2,6*(AD$209-1)+1,1,6)*OFFSET($F$279,3*($D231-1)+3,6*(AD$209-1)+1,1,6)),0),"")</f>
        <v/>
      </c>
      <c r="AE231" s="224" t="str">
        <f t="array" aca="1" ref="AE231" ca="1">IFERROR(IF(MAX(OFFSET($F$279,3*($D231-1)+1,6*(AE$209-1)+1,1,6)*OFFSET($F$279,3*($D231-1)+2,6*(AE$209-1)+1,1,6)*OFFSET($F$279,3*($D231-1)+3,6*(AE$209-1)+1,1,6))&gt;AE$208,MAX(OFFSET($F$279,3*($D231-1)+1,6*(AE$209-1)+1,1,6)*OFFSET($F$279,3*($D231-1)+2,6*(AE$209-1)+1,1,6)*OFFSET($F$279,3*($D231-1)+3,6*(AE$209-1)+1,1,6)),0),"")</f>
        <v/>
      </c>
      <c r="AF231" s="224" t="str">
        <f t="array" aca="1" ref="AF231" ca="1">IFERROR(IF(MAX(OFFSET($F$279,3*($D231-1)+1,6*(AF$209-1)+1,1,6)*OFFSET($F$279,3*($D231-1)+2,6*(AF$209-1)+1,1,6)*OFFSET($F$279,3*($D231-1)+3,6*(AF$209-1)+1,1,6))&gt;AF$208,MAX(OFFSET($F$279,3*($D231-1)+1,6*(AF$209-1)+1,1,6)*OFFSET($F$279,3*($D231-1)+2,6*(AF$209-1)+1,1,6)*OFFSET($F$279,3*($D231-1)+3,6*(AF$209-1)+1,1,6)),0),"")</f>
        <v/>
      </c>
      <c r="AG231" s="224" t="str">
        <f t="array" aca="1" ref="AG231" ca="1">IFERROR(IF(MAX(OFFSET($F$279,3*($D231-1)+1,6*(AG$209-1)+1,1,6)*OFFSET($F$279,3*($D231-1)+2,6*(AG$209-1)+1,1,6)*OFFSET($F$279,3*($D231-1)+3,6*(AG$209-1)+1,1,6))&gt;AG$208,MAX(OFFSET($F$279,3*($D231-1)+1,6*(AG$209-1)+1,1,6)*OFFSET($F$279,3*($D231-1)+2,6*(AG$209-1)+1,1,6)*OFFSET($F$279,3*($D231-1)+3,6*(AG$209-1)+1,1,6)),0),"")</f>
        <v/>
      </c>
      <c r="AH231" s="224" t="str">
        <f t="array" aca="1" ref="AH231" ca="1">IFERROR(IF(MAX(OFFSET($F$279,3*($D231-1)+1,6*(AH$209-1)+1,1,6)*OFFSET($F$279,3*($D231-1)+2,6*(AH$209-1)+1,1,6)*OFFSET($F$279,3*($D231-1)+3,6*(AH$209-1)+1,1,6))&gt;AH$208,MAX(OFFSET($F$279,3*($D231-1)+1,6*(AH$209-1)+1,1,6)*OFFSET($F$279,3*($D231-1)+2,6*(AH$209-1)+1,1,6)*OFFSET($F$279,3*($D231-1)+3,6*(AH$209-1)+1,1,6)),0),"")</f>
        <v/>
      </c>
      <c r="AI231" s="224" t="str">
        <f t="array" aca="1" ref="AI231" ca="1">IFERROR(IF(MAX(OFFSET($F$279,3*($D231-1)+1,6*(AI$209-1)+1,1,6)*OFFSET($F$279,3*($D231-1)+2,6*(AI$209-1)+1,1,6)*OFFSET($F$279,3*($D231-1)+3,6*(AI$209-1)+1,1,6))&gt;AI$208,MAX(OFFSET($F$279,3*($D231-1)+1,6*(AI$209-1)+1,1,6)*OFFSET($F$279,3*($D231-1)+2,6*(AI$209-1)+1,1,6)*OFFSET($F$279,3*($D231-1)+3,6*(AI$209-1)+1,1,6)),0),"")</f>
        <v/>
      </c>
      <c r="AJ231" s="224" t="str">
        <f t="array" aca="1" ref="AJ231" ca="1">IFERROR(IF(MAX(OFFSET($F$279,3*($D231-1)+1,6*(AJ$209-1)+1,1,6)*OFFSET($F$279,3*($D231-1)+2,6*(AJ$209-1)+1,1,6)*OFFSET($F$279,3*($D231-1)+3,6*(AJ$209-1)+1,1,6))&gt;AJ$208,MAX(OFFSET($F$279,3*($D231-1)+1,6*(AJ$209-1)+1,1,6)*OFFSET($F$279,3*($D231-1)+2,6*(AJ$209-1)+1,1,6)*OFFSET($F$279,3*($D231-1)+3,6*(AJ$209-1)+1,1,6)),0),"")</f>
        <v/>
      </c>
      <c r="AK231" s="224" t="str">
        <f t="array" aca="1" ref="AK231" ca="1">IFERROR(IF(MAX(OFFSET($F$279,3*($D231-1)+1,6*(AK$209-1)+1,1,6)*OFFSET($F$279,3*($D231-1)+2,6*(AK$209-1)+1,1,6)*OFFSET($F$279,3*($D231-1)+3,6*(AK$209-1)+1,1,6))&gt;AK$208,MAX(OFFSET($F$279,3*($D231-1)+1,6*(AK$209-1)+1,1,6)*OFFSET($F$279,3*($D231-1)+2,6*(AK$209-1)+1,1,6)*OFFSET($F$279,3*($D231-1)+3,6*(AK$209-1)+1,1,6)),0),"")</f>
        <v/>
      </c>
      <c r="AL231" s="224" t="str">
        <f t="array" aca="1" ref="AL231" ca="1">IFERROR(IF(MAX(OFFSET($F$279,3*($D231-1)+1,6*(AL$209-1)+1,1,6)*OFFSET($F$279,3*($D231-1)+2,6*(AL$209-1)+1,1,6)*OFFSET($F$279,3*($D231-1)+3,6*(AL$209-1)+1,1,6))&gt;AL$208,MAX(OFFSET($F$279,3*($D231-1)+1,6*(AL$209-1)+1,1,6)*OFFSET($F$279,3*($D231-1)+2,6*(AL$209-1)+1,1,6)*OFFSET($F$279,3*($D231-1)+3,6*(AL$209-1)+1,1,6)),0),"")</f>
        <v/>
      </c>
      <c r="AM231" s="224" t="str">
        <f t="array" aca="1" ref="AM231" ca="1">IFERROR(IF(MAX(OFFSET($F$279,3*($D231-1)+1,6*(AM$209-1)+1,1,6)*OFFSET($F$279,3*($D231-1)+2,6*(AM$209-1)+1,1,6)*OFFSET($F$279,3*($D231-1)+3,6*(AM$209-1)+1,1,6))&gt;AM$208,MAX(OFFSET($F$279,3*($D231-1)+1,6*(AM$209-1)+1,1,6)*OFFSET($F$279,3*($D231-1)+2,6*(AM$209-1)+1,1,6)*OFFSET($F$279,3*($D231-1)+3,6*(AM$209-1)+1,1,6)),0),"")</f>
        <v/>
      </c>
      <c r="AN231" s="224" t="str">
        <f t="array" aca="1" ref="AN231" ca="1">IFERROR(IF(MAX(OFFSET($F$279,3*($D231-1)+1,6*(AN$209-1)+1,1,6)*OFFSET($F$279,3*($D231-1)+2,6*(AN$209-1)+1,1,6)*OFFSET($F$279,3*($D231-1)+3,6*(AN$209-1)+1,1,6))&gt;AN$208,MAX(OFFSET($F$279,3*($D231-1)+1,6*(AN$209-1)+1,1,6)*OFFSET($F$279,3*($D231-1)+2,6*(AN$209-1)+1,1,6)*OFFSET($F$279,3*($D231-1)+3,6*(AN$209-1)+1,1,6)),0),"")</f>
        <v/>
      </c>
      <c r="AO231" s="224" t="str">
        <f t="array" aca="1" ref="AO231" ca="1">IFERROR(IF(MAX(OFFSET($F$279,3*($D231-1)+1,6*(AO$209-1)+1,1,6)*OFFSET($F$279,3*($D231-1)+2,6*(AO$209-1)+1,1,6)*OFFSET($F$279,3*($D231-1)+3,6*(AO$209-1)+1,1,6))&gt;AO$208,MAX(OFFSET($F$279,3*($D231-1)+1,6*(AO$209-1)+1,1,6)*OFFSET($F$279,3*($D231-1)+2,6*(AO$209-1)+1,1,6)*OFFSET($F$279,3*($D231-1)+3,6*(AO$209-1)+1,1,6)),0),"")</f>
        <v/>
      </c>
      <c r="AP231" s="224" t="str">
        <f t="array" aca="1" ref="AP231" ca="1">IFERROR(IF(MAX(OFFSET($F$279,3*($D231-1)+1,6*(AP$209-1)+1,1,6)*OFFSET($F$279,3*($D231-1)+2,6*(AP$209-1)+1,1,6)*OFFSET($F$279,3*($D231-1)+3,6*(AP$209-1)+1,1,6))&gt;AP$208,MAX(OFFSET($F$279,3*($D231-1)+1,6*(AP$209-1)+1,1,6)*OFFSET($F$279,3*($D231-1)+2,6*(AP$209-1)+1,1,6)*OFFSET($F$279,3*($D231-1)+3,6*(AP$209-1)+1,1,6)),0),"")</f>
        <v/>
      </c>
      <c r="AQ231" s="224" t="str">
        <f t="array" aca="1" ref="AQ231" ca="1">IFERROR(IF(MAX(OFFSET($F$279,3*($D231-1)+1,6*(AQ$209-1)+1,1,6)*OFFSET($F$279,3*($D231-1)+2,6*(AQ$209-1)+1,1,6)*OFFSET($F$279,3*($D231-1)+3,6*(AQ$209-1)+1,1,6))&gt;AQ$208,MAX(OFFSET($F$279,3*($D231-1)+1,6*(AQ$209-1)+1,1,6)*OFFSET($F$279,3*($D231-1)+2,6*(AQ$209-1)+1,1,6)*OFFSET($F$279,3*($D231-1)+3,6*(AQ$209-1)+1,1,6)),0),"")</f>
        <v/>
      </c>
      <c r="AR231" s="224" t="str">
        <f t="array" aca="1" ref="AR231" ca="1">IFERROR(IF(MAX(OFFSET($F$279,3*($D231-1)+1,6*(AR$209-1)+1,1,6)*OFFSET($F$279,3*($D231-1)+2,6*(AR$209-1)+1,1,6)*OFFSET($F$279,3*($D231-1)+3,6*(AR$209-1)+1,1,6))&gt;AR$208,MAX(OFFSET($F$279,3*($D231-1)+1,6*(AR$209-1)+1,1,6)*OFFSET($F$279,3*($D231-1)+2,6*(AR$209-1)+1,1,6)*OFFSET($F$279,3*($D231-1)+3,6*(AR$209-1)+1,1,6)),0),"")</f>
        <v/>
      </c>
      <c r="AS231" s="224" t="str">
        <f t="array" aca="1" ref="AS231" ca="1">IFERROR(IF(MAX(OFFSET($F$279,3*($D231-1)+1,6*(AS$209-1)+1,1,6)*OFFSET($F$279,3*($D231-1)+2,6*(AS$209-1)+1,1,6)*OFFSET($F$279,3*($D231-1)+3,6*(AS$209-1)+1,1,6))&gt;AS$208,MAX(OFFSET($F$279,3*($D231-1)+1,6*(AS$209-1)+1,1,6)*OFFSET($F$279,3*($D231-1)+2,6*(AS$209-1)+1,1,6)*OFFSET($F$279,3*($D231-1)+3,6*(AS$209-1)+1,1,6)),0),"")</f>
        <v/>
      </c>
    </row>
    <row r="232" spans="4:45">
      <c r="D232" s="74">
        <v>22</v>
      </c>
      <c r="E232" s="135">
        <f t="shared" si="19"/>
        <v>0</v>
      </c>
      <c r="F232" s="224" t="str">
        <f t="array" aca="1" ref="F232" ca="1">IFERROR(IF(MAX(OFFSET($F$279,3*($D232-1)+1,6*(F$209-1)+1,1,6)*OFFSET($F$279,3*($D232-1)+2,6*(F$209-1)+1,1,6)*OFFSET($F$279,3*($D232-1)+3,6*(F$209-1)+1,1,6))&gt;F$208,MAX(OFFSET($F$279,3*($D232-1)+1,6*(F$209-1)+1,1,6)*OFFSET($F$279,3*($D232-1)+2,6*(F$209-1)+1,1,6)*OFFSET($F$279,3*($D232-1)+3,6*(F$209-1)+1,1,6)),0),"")</f>
        <v/>
      </c>
      <c r="G232" s="224" t="str">
        <f t="array" aca="1" ref="G232" ca="1">IFERROR(IF(MAX(OFFSET($F$279,3*($D232-1)+1,6*(G$209-1)+1,1,6)*OFFSET($F$279,3*($D232-1)+2,6*(G$209-1)+1,1,6)*OFFSET($F$279,3*($D232-1)+3,6*(G$209-1)+1,1,6))&gt;G$208,MAX(OFFSET($F$279,3*($D232-1)+1,6*(G$209-1)+1,1,6)*OFFSET($F$279,3*($D232-1)+2,6*(G$209-1)+1,1,6)*OFFSET($F$279,3*($D232-1)+3,6*(G$209-1)+1,1,6)),0),"")</f>
        <v/>
      </c>
      <c r="H232" s="224" t="str">
        <f t="array" aca="1" ref="H232" ca="1">IFERROR(IF(MAX(OFFSET($F$279,3*($D232-1)+1,6*(H$209-1)+1,1,6)*OFFSET($F$279,3*($D232-1)+2,6*(H$209-1)+1,1,6)*OFFSET($F$279,3*($D232-1)+3,6*(H$209-1)+1,1,6))&gt;H$208,MAX(OFFSET($F$279,3*($D232-1)+1,6*(H$209-1)+1,1,6)*OFFSET($F$279,3*($D232-1)+2,6*(H$209-1)+1,1,6)*OFFSET($F$279,3*($D232-1)+3,6*(H$209-1)+1,1,6)),0),"")</f>
        <v/>
      </c>
      <c r="I232" s="224" t="str">
        <f t="array" aca="1" ref="I232" ca="1">IFERROR(IF(MAX(OFFSET($F$279,3*($D232-1)+1,6*(I$209-1)+1,1,6)*OFFSET($F$279,3*($D232-1)+2,6*(I$209-1)+1,1,6)*OFFSET($F$279,3*($D232-1)+3,6*(I$209-1)+1,1,6))&gt;I$208,MAX(OFFSET($F$279,3*($D232-1)+1,6*(I$209-1)+1,1,6)*OFFSET($F$279,3*($D232-1)+2,6*(I$209-1)+1,1,6)*OFFSET($F$279,3*($D232-1)+3,6*(I$209-1)+1,1,6)),0),"")</f>
        <v/>
      </c>
      <c r="J232" s="224" t="str">
        <f t="array" aca="1" ref="J232" ca="1">IFERROR(IF(MAX(OFFSET($F$279,3*($D232-1)+1,6*(J$209-1)+1,1,6)*OFFSET($F$279,3*($D232-1)+2,6*(J$209-1)+1,1,6)*OFFSET($F$279,3*($D232-1)+3,6*(J$209-1)+1,1,6))&gt;J$208,MAX(OFFSET($F$279,3*($D232-1)+1,6*(J$209-1)+1,1,6)*OFFSET($F$279,3*($D232-1)+2,6*(J$209-1)+1,1,6)*OFFSET($F$279,3*($D232-1)+3,6*(J$209-1)+1,1,6)),0),"")</f>
        <v/>
      </c>
      <c r="K232" s="224" t="str">
        <f t="array" aca="1" ref="K232" ca="1">IFERROR(IF(MAX(OFFSET($F$279,3*($D232-1)+1,6*(K$209-1)+1,1,6)*OFFSET($F$279,3*($D232-1)+2,6*(K$209-1)+1,1,6)*OFFSET($F$279,3*($D232-1)+3,6*(K$209-1)+1,1,6))&gt;K$208,MAX(OFFSET($F$279,3*($D232-1)+1,6*(K$209-1)+1,1,6)*OFFSET($F$279,3*($D232-1)+2,6*(K$209-1)+1,1,6)*OFFSET($F$279,3*($D232-1)+3,6*(K$209-1)+1,1,6)),0),"")</f>
        <v/>
      </c>
      <c r="L232" s="224" t="str">
        <f t="array" aca="1" ref="L232" ca="1">IFERROR(IF(MAX(OFFSET($F$279,3*($D232-1)+1,6*(L$209-1)+1,1,6)*OFFSET($F$279,3*($D232-1)+2,6*(L$209-1)+1,1,6)*OFFSET($F$279,3*($D232-1)+3,6*(L$209-1)+1,1,6))&gt;L$208,MAX(OFFSET($F$279,3*($D232-1)+1,6*(L$209-1)+1,1,6)*OFFSET($F$279,3*($D232-1)+2,6*(L$209-1)+1,1,6)*OFFSET($F$279,3*($D232-1)+3,6*(L$209-1)+1,1,6)),0),"")</f>
        <v/>
      </c>
      <c r="M232" s="224" t="str">
        <f t="array" aca="1" ref="M232" ca="1">IFERROR(IF(MAX(OFFSET($F$279,3*($D232-1)+1,6*(M$209-1)+1,1,6)*OFFSET($F$279,3*($D232-1)+2,6*(M$209-1)+1,1,6)*OFFSET($F$279,3*($D232-1)+3,6*(M$209-1)+1,1,6))&gt;M$208,MAX(OFFSET($F$279,3*($D232-1)+1,6*(M$209-1)+1,1,6)*OFFSET($F$279,3*($D232-1)+2,6*(M$209-1)+1,1,6)*OFFSET($F$279,3*($D232-1)+3,6*(M$209-1)+1,1,6)),0),"")</f>
        <v/>
      </c>
      <c r="N232" s="224" t="str">
        <f t="array" aca="1" ref="N232" ca="1">IFERROR(IF(MAX(OFFSET($F$279,3*($D232-1)+1,6*(N$209-1)+1,1,6)*OFFSET($F$279,3*($D232-1)+2,6*(N$209-1)+1,1,6)*OFFSET($F$279,3*($D232-1)+3,6*(N$209-1)+1,1,6))&gt;N$208,MAX(OFFSET($F$279,3*($D232-1)+1,6*(N$209-1)+1,1,6)*OFFSET($F$279,3*($D232-1)+2,6*(N$209-1)+1,1,6)*OFFSET($F$279,3*($D232-1)+3,6*(N$209-1)+1,1,6)),0),"")</f>
        <v/>
      </c>
      <c r="O232" s="224" t="str">
        <f t="array" aca="1" ref="O232" ca="1">IFERROR(IF(MAX(OFFSET($F$279,3*($D232-1)+1,6*(O$209-1)+1,1,6)*OFFSET($F$279,3*($D232-1)+2,6*(O$209-1)+1,1,6)*OFFSET($F$279,3*($D232-1)+3,6*(O$209-1)+1,1,6))&gt;O$208,MAX(OFFSET($F$279,3*($D232-1)+1,6*(O$209-1)+1,1,6)*OFFSET($F$279,3*($D232-1)+2,6*(O$209-1)+1,1,6)*OFFSET($F$279,3*($D232-1)+3,6*(O$209-1)+1,1,6)),0),"")</f>
        <v/>
      </c>
      <c r="P232" s="224" t="str">
        <f t="array" aca="1" ref="P232" ca="1">IFERROR(IF(MAX(OFFSET($F$279,3*($D232-1)+1,6*(P$209-1)+1,1,6)*OFFSET($F$279,3*($D232-1)+2,6*(P$209-1)+1,1,6)*OFFSET($F$279,3*($D232-1)+3,6*(P$209-1)+1,1,6))&gt;P$208,MAX(OFFSET($F$279,3*($D232-1)+1,6*(P$209-1)+1,1,6)*OFFSET($F$279,3*($D232-1)+2,6*(P$209-1)+1,1,6)*OFFSET($F$279,3*($D232-1)+3,6*(P$209-1)+1,1,6)),0),"")</f>
        <v/>
      </c>
      <c r="Q232" s="224" t="str">
        <f t="array" aca="1" ref="Q232" ca="1">IFERROR(IF(MAX(OFFSET($F$279,3*($D232-1)+1,6*(Q$209-1)+1,1,6)*OFFSET($F$279,3*($D232-1)+2,6*(Q$209-1)+1,1,6)*OFFSET($F$279,3*($D232-1)+3,6*(Q$209-1)+1,1,6))&gt;Q$208,MAX(OFFSET($F$279,3*($D232-1)+1,6*(Q$209-1)+1,1,6)*OFFSET($F$279,3*($D232-1)+2,6*(Q$209-1)+1,1,6)*OFFSET($F$279,3*($D232-1)+3,6*(Q$209-1)+1,1,6)),0),"")</f>
        <v/>
      </c>
      <c r="R232" s="224" t="str">
        <f t="array" aca="1" ref="R232" ca="1">IFERROR(IF(MAX(OFFSET($F$279,3*($D232-1)+1,6*(R$209-1)+1,1,6)*OFFSET($F$279,3*($D232-1)+2,6*(R$209-1)+1,1,6)*OFFSET($F$279,3*($D232-1)+3,6*(R$209-1)+1,1,6))&gt;R$208,MAX(OFFSET($F$279,3*($D232-1)+1,6*(R$209-1)+1,1,6)*OFFSET($F$279,3*($D232-1)+2,6*(R$209-1)+1,1,6)*OFFSET($F$279,3*($D232-1)+3,6*(R$209-1)+1,1,6)),0),"")</f>
        <v/>
      </c>
      <c r="S232" s="224" t="str">
        <f t="array" aca="1" ref="S232" ca="1">IFERROR(IF(MAX(OFFSET($F$279,3*($D232-1)+1,6*(S$209-1)+1,1,6)*OFFSET($F$279,3*($D232-1)+2,6*(S$209-1)+1,1,6)*OFFSET($F$279,3*($D232-1)+3,6*(S$209-1)+1,1,6))&gt;S$208,MAX(OFFSET($F$279,3*($D232-1)+1,6*(S$209-1)+1,1,6)*OFFSET($F$279,3*($D232-1)+2,6*(S$209-1)+1,1,6)*OFFSET($F$279,3*($D232-1)+3,6*(S$209-1)+1,1,6)),0),"")</f>
        <v/>
      </c>
      <c r="T232" s="224" t="str">
        <f t="array" aca="1" ref="T232" ca="1">IFERROR(IF(MAX(OFFSET($F$279,3*($D232-1)+1,6*(T$209-1)+1,1,6)*OFFSET($F$279,3*($D232-1)+2,6*(T$209-1)+1,1,6)*OFFSET($F$279,3*($D232-1)+3,6*(T$209-1)+1,1,6))&gt;T$208,MAX(OFFSET($F$279,3*($D232-1)+1,6*(T$209-1)+1,1,6)*OFFSET($F$279,3*($D232-1)+2,6*(T$209-1)+1,1,6)*OFFSET($F$279,3*($D232-1)+3,6*(T$209-1)+1,1,6)),0),"")</f>
        <v/>
      </c>
      <c r="U232" s="224" t="str">
        <f t="array" aca="1" ref="U232" ca="1">IFERROR(IF(MAX(OFFSET($F$279,3*($D232-1)+1,6*(U$209-1)+1,1,6)*OFFSET($F$279,3*($D232-1)+2,6*(U$209-1)+1,1,6)*OFFSET($F$279,3*($D232-1)+3,6*(U$209-1)+1,1,6))&gt;U$208,MAX(OFFSET($F$279,3*($D232-1)+1,6*(U$209-1)+1,1,6)*OFFSET($F$279,3*($D232-1)+2,6*(U$209-1)+1,1,6)*OFFSET($F$279,3*($D232-1)+3,6*(U$209-1)+1,1,6)),0),"")</f>
        <v/>
      </c>
      <c r="V232" s="224" t="str">
        <f t="array" aca="1" ref="V232" ca="1">IFERROR(IF(MAX(OFFSET($F$279,3*($D232-1)+1,6*(V$209-1)+1,1,6)*OFFSET($F$279,3*($D232-1)+2,6*(V$209-1)+1,1,6)*OFFSET($F$279,3*($D232-1)+3,6*(V$209-1)+1,1,6))&gt;V$208,MAX(OFFSET($F$279,3*($D232-1)+1,6*(V$209-1)+1,1,6)*OFFSET($F$279,3*($D232-1)+2,6*(V$209-1)+1,1,6)*OFFSET($F$279,3*($D232-1)+3,6*(V$209-1)+1,1,6)),0),"")</f>
        <v/>
      </c>
      <c r="W232" s="224" t="str">
        <f t="array" aca="1" ref="W232" ca="1">IFERROR(IF(MAX(OFFSET($F$279,3*($D232-1)+1,6*(W$209-1)+1,1,6)*OFFSET($F$279,3*($D232-1)+2,6*(W$209-1)+1,1,6)*OFFSET($F$279,3*($D232-1)+3,6*(W$209-1)+1,1,6))&gt;W$208,MAX(OFFSET($F$279,3*($D232-1)+1,6*(W$209-1)+1,1,6)*OFFSET($F$279,3*($D232-1)+2,6*(W$209-1)+1,1,6)*OFFSET($F$279,3*($D232-1)+3,6*(W$209-1)+1,1,6)),0),"")</f>
        <v/>
      </c>
      <c r="X232" s="224" t="str">
        <f t="array" aca="1" ref="X232" ca="1">IFERROR(IF(MAX(OFFSET($F$279,3*($D232-1)+1,6*(X$209-1)+1,1,6)*OFFSET($F$279,3*($D232-1)+2,6*(X$209-1)+1,1,6)*OFFSET($F$279,3*($D232-1)+3,6*(X$209-1)+1,1,6))&gt;X$208,MAX(OFFSET($F$279,3*($D232-1)+1,6*(X$209-1)+1,1,6)*OFFSET($F$279,3*($D232-1)+2,6*(X$209-1)+1,1,6)*OFFSET($F$279,3*($D232-1)+3,6*(X$209-1)+1,1,6)),0),"")</f>
        <v/>
      </c>
      <c r="Y232" s="224" t="str">
        <f t="array" aca="1" ref="Y232" ca="1">IFERROR(IF(MAX(OFFSET($F$279,3*($D232-1)+1,6*(Y$209-1)+1,1,6)*OFFSET($F$279,3*($D232-1)+2,6*(Y$209-1)+1,1,6)*OFFSET($F$279,3*($D232-1)+3,6*(Y$209-1)+1,1,6))&gt;Y$208,MAX(OFFSET($F$279,3*($D232-1)+1,6*(Y$209-1)+1,1,6)*OFFSET($F$279,3*($D232-1)+2,6*(Y$209-1)+1,1,6)*OFFSET($F$279,3*($D232-1)+3,6*(Y$209-1)+1,1,6)),0),"")</f>
        <v/>
      </c>
      <c r="Z232" s="224" t="str">
        <f t="array" aca="1" ref="Z232" ca="1">IFERROR(IF(MAX(OFFSET($F$279,3*($D232-1)+1,6*(Z$209-1)+1,1,6)*OFFSET($F$279,3*($D232-1)+2,6*(Z$209-1)+1,1,6)*OFFSET($F$279,3*($D232-1)+3,6*(Z$209-1)+1,1,6))&gt;Z$208,MAX(OFFSET($F$279,3*($D232-1)+1,6*(Z$209-1)+1,1,6)*OFFSET($F$279,3*($D232-1)+2,6*(Z$209-1)+1,1,6)*OFFSET($F$279,3*($D232-1)+3,6*(Z$209-1)+1,1,6)),0),"")</f>
        <v/>
      </c>
      <c r="AA232" s="224" t="str">
        <f t="array" aca="1" ref="AA232" ca="1">IFERROR(IF(MAX(OFFSET($F$279,3*($D232-1)+1,6*(AA$209-1)+1,1,6)*OFFSET($F$279,3*($D232-1)+2,6*(AA$209-1)+1,1,6)*OFFSET($F$279,3*($D232-1)+3,6*(AA$209-1)+1,1,6))&gt;AA$208,MAX(OFFSET($F$279,3*($D232-1)+1,6*(AA$209-1)+1,1,6)*OFFSET($F$279,3*($D232-1)+2,6*(AA$209-1)+1,1,6)*OFFSET($F$279,3*($D232-1)+3,6*(AA$209-1)+1,1,6)),0),"")</f>
        <v/>
      </c>
      <c r="AB232" s="224" t="str">
        <f t="array" aca="1" ref="AB232" ca="1">IFERROR(IF(MAX(OFFSET($F$279,3*($D232-1)+1,6*(AB$209-1)+1,1,6)*OFFSET($F$279,3*($D232-1)+2,6*(AB$209-1)+1,1,6)*OFFSET($F$279,3*($D232-1)+3,6*(AB$209-1)+1,1,6))&gt;AB$208,MAX(OFFSET($F$279,3*($D232-1)+1,6*(AB$209-1)+1,1,6)*OFFSET($F$279,3*($D232-1)+2,6*(AB$209-1)+1,1,6)*OFFSET($F$279,3*($D232-1)+3,6*(AB$209-1)+1,1,6)),0),"")</f>
        <v/>
      </c>
      <c r="AC232" s="224" t="str">
        <f t="array" aca="1" ref="AC232" ca="1">IFERROR(IF(MAX(OFFSET($F$279,3*($D232-1)+1,6*(AC$209-1)+1,1,6)*OFFSET($F$279,3*($D232-1)+2,6*(AC$209-1)+1,1,6)*OFFSET($F$279,3*($D232-1)+3,6*(AC$209-1)+1,1,6))&gt;AC$208,MAX(OFFSET($F$279,3*($D232-1)+1,6*(AC$209-1)+1,1,6)*OFFSET($F$279,3*($D232-1)+2,6*(AC$209-1)+1,1,6)*OFFSET($F$279,3*($D232-1)+3,6*(AC$209-1)+1,1,6)),0),"")</f>
        <v/>
      </c>
      <c r="AD232" s="224" t="str">
        <f t="array" aca="1" ref="AD232" ca="1">IFERROR(IF(MAX(OFFSET($F$279,3*($D232-1)+1,6*(AD$209-1)+1,1,6)*OFFSET($F$279,3*($D232-1)+2,6*(AD$209-1)+1,1,6)*OFFSET($F$279,3*($D232-1)+3,6*(AD$209-1)+1,1,6))&gt;AD$208,MAX(OFFSET($F$279,3*($D232-1)+1,6*(AD$209-1)+1,1,6)*OFFSET($F$279,3*($D232-1)+2,6*(AD$209-1)+1,1,6)*OFFSET($F$279,3*($D232-1)+3,6*(AD$209-1)+1,1,6)),0),"")</f>
        <v/>
      </c>
      <c r="AE232" s="224" t="str">
        <f t="array" aca="1" ref="AE232" ca="1">IFERROR(IF(MAX(OFFSET($F$279,3*($D232-1)+1,6*(AE$209-1)+1,1,6)*OFFSET($F$279,3*($D232-1)+2,6*(AE$209-1)+1,1,6)*OFFSET($F$279,3*($D232-1)+3,6*(AE$209-1)+1,1,6))&gt;AE$208,MAX(OFFSET($F$279,3*($D232-1)+1,6*(AE$209-1)+1,1,6)*OFFSET($F$279,3*($D232-1)+2,6*(AE$209-1)+1,1,6)*OFFSET($F$279,3*($D232-1)+3,6*(AE$209-1)+1,1,6)),0),"")</f>
        <v/>
      </c>
      <c r="AF232" s="224" t="str">
        <f t="array" aca="1" ref="AF232" ca="1">IFERROR(IF(MAX(OFFSET($F$279,3*($D232-1)+1,6*(AF$209-1)+1,1,6)*OFFSET($F$279,3*($D232-1)+2,6*(AF$209-1)+1,1,6)*OFFSET($F$279,3*($D232-1)+3,6*(AF$209-1)+1,1,6))&gt;AF$208,MAX(OFFSET($F$279,3*($D232-1)+1,6*(AF$209-1)+1,1,6)*OFFSET($F$279,3*($D232-1)+2,6*(AF$209-1)+1,1,6)*OFFSET($F$279,3*($D232-1)+3,6*(AF$209-1)+1,1,6)),0),"")</f>
        <v/>
      </c>
      <c r="AG232" s="224" t="str">
        <f t="array" aca="1" ref="AG232" ca="1">IFERROR(IF(MAX(OFFSET($F$279,3*($D232-1)+1,6*(AG$209-1)+1,1,6)*OFFSET($F$279,3*($D232-1)+2,6*(AG$209-1)+1,1,6)*OFFSET($F$279,3*($D232-1)+3,6*(AG$209-1)+1,1,6))&gt;AG$208,MAX(OFFSET($F$279,3*($D232-1)+1,6*(AG$209-1)+1,1,6)*OFFSET($F$279,3*($D232-1)+2,6*(AG$209-1)+1,1,6)*OFFSET($F$279,3*($D232-1)+3,6*(AG$209-1)+1,1,6)),0),"")</f>
        <v/>
      </c>
      <c r="AH232" s="224" t="str">
        <f t="array" aca="1" ref="AH232" ca="1">IFERROR(IF(MAX(OFFSET($F$279,3*($D232-1)+1,6*(AH$209-1)+1,1,6)*OFFSET($F$279,3*($D232-1)+2,6*(AH$209-1)+1,1,6)*OFFSET($F$279,3*($D232-1)+3,6*(AH$209-1)+1,1,6))&gt;AH$208,MAX(OFFSET($F$279,3*($D232-1)+1,6*(AH$209-1)+1,1,6)*OFFSET($F$279,3*($D232-1)+2,6*(AH$209-1)+1,1,6)*OFFSET($F$279,3*($D232-1)+3,6*(AH$209-1)+1,1,6)),0),"")</f>
        <v/>
      </c>
      <c r="AI232" s="224" t="str">
        <f t="array" aca="1" ref="AI232" ca="1">IFERROR(IF(MAX(OFFSET($F$279,3*($D232-1)+1,6*(AI$209-1)+1,1,6)*OFFSET($F$279,3*($D232-1)+2,6*(AI$209-1)+1,1,6)*OFFSET($F$279,3*($D232-1)+3,6*(AI$209-1)+1,1,6))&gt;AI$208,MAX(OFFSET($F$279,3*($D232-1)+1,6*(AI$209-1)+1,1,6)*OFFSET($F$279,3*($D232-1)+2,6*(AI$209-1)+1,1,6)*OFFSET($F$279,3*($D232-1)+3,6*(AI$209-1)+1,1,6)),0),"")</f>
        <v/>
      </c>
      <c r="AJ232" s="224" t="str">
        <f t="array" aca="1" ref="AJ232" ca="1">IFERROR(IF(MAX(OFFSET($F$279,3*($D232-1)+1,6*(AJ$209-1)+1,1,6)*OFFSET($F$279,3*($D232-1)+2,6*(AJ$209-1)+1,1,6)*OFFSET($F$279,3*($D232-1)+3,6*(AJ$209-1)+1,1,6))&gt;AJ$208,MAX(OFFSET($F$279,3*($D232-1)+1,6*(AJ$209-1)+1,1,6)*OFFSET($F$279,3*($D232-1)+2,6*(AJ$209-1)+1,1,6)*OFFSET($F$279,3*($D232-1)+3,6*(AJ$209-1)+1,1,6)),0),"")</f>
        <v/>
      </c>
      <c r="AK232" s="224" t="str">
        <f t="array" aca="1" ref="AK232" ca="1">IFERROR(IF(MAX(OFFSET($F$279,3*($D232-1)+1,6*(AK$209-1)+1,1,6)*OFFSET($F$279,3*($D232-1)+2,6*(AK$209-1)+1,1,6)*OFFSET($F$279,3*($D232-1)+3,6*(AK$209-1)+1,1,6))&gt;AK$208,MAX(OFFSET($F$279,3*($D232-1)+1,6*(AK$209-1)+1,1,6)*OFFSET($F$279,3*($D232-1)+2,6*(AK$209-1)+1,1,6)*OFFSET($F$279,3*($D232-1)+3,6*(AK$209-1)+1,1,6)),0),"")</f>
        <v/>
      </c>
      <c r="AL232" s="224" t="str">
        <f t="array" aca="1" ref="AL232" ca="1">IFERROR(IF(MAX(OFFSET($F$279,3*($D232-1)+1,6*(AL$209-1)+1,1,6)*OFFSET($F$279,3*($D232-1)+2,6*(AL$209-1)+1,1,6)*OFFSET($F$279,3*($D232-1)+3,6*(AL$209-1)+1,1,6))&gt;AL$208,MAX(OFFSET($F$279,3*($D232-1)+1,6*(AL$209-1)+1,1,6)*OFFSET($F$279,3*($D232-1)+2,6*(AL$209-1)+1,1,6)*OFFSET($F$279,3*($D232-1)+3,6*(AL$209-1)+1,1,6)),0),"")</f>
        <v/>
      </c>
      <c r="AM232" s="224" t="str">
        <f t="array" aca="1" ref="AM232" ca="1">IFERROR(IF(MAX(OFFSET($F$279,3*($D232-1)+1,6*(AM$209-1)+1,1,6)*OFFSET($F$279,3*($D232-1)+2,6*(AM$209-1)+1,1,6)*OFFSET($F$279,3*($D232-1)+3,6*(AM$209-1)+1,1,6))&gt;AM$208,MAX(OFFSET($F$279,3*($D232-1)+1,6*(AM$209-1)+1,1,6)*OFFSET($F$279,3*($D232-1)+2,6*(AM$209-1)+1,1,6)*OFFSET($F$279,3*($D232-1)+3,6*(AM$209-1)+1,1,6)),0),"")</f>
        <v/>
      </c>
      <c r="AN232" s="224" t="str">
        <f t="array" aca="1" ref="AN232" ca="1">IFERROR(IF(MAX(OFFSET($F$279,3*($D232-1)+1,6*(AN$209-1)+1,1,6)*OFFSET($F$279,3*($D232-1)+2,6*(AN$209-1)+1,1,6)*OFFSET($F$279,3*($D232-1)+3,6*(AN$209-1)+1,1,6))&gt;AN$208,MAX(OFFSET($F$279,3*($D232-1)+1,6*(AN$209-1)+1,1,6)*OFFSET($F$279,3*($D232-1)+2,6*(AN$209-1)+1,1,6)*OFFSET($F$279,3*($D232-1)+3,6*(AN$209-1)+1,1,6)),0),"")</f>
        <v/>
      </c>
      <c r="AO232" s="224" t="str">
        <f t="array" aca="1" ref="AO232" ca="1">IFERROR(IF(MAX(OFFSET($F$279,3*($D232-1)+1,6*(AO$209-1)+1,1,6)*OFFSET($F$279,3*($D232-1)+2,6*(AO$209-1)+1,1,6)*OFFSET($F$279,3*($D232-1)+3,6*(AO$209-1)+1,1,6))&gt;AO$208,MAX(OFFSET($F$279,3*($D232-1)+1,6*(AO$209-1)+1,1,6)*OFFSET($F$279,3*($D232-1)+2,6*(AO$209-1)+1,1,6)*OFFSET($F$279,3*($D232-1)+3,6*(AO$209-1)+1,1,6)),0),"")</f>
        <v/>
      </c>
      <c r="AP232" s="224" t="str">
        <f t="array" aca="1" ref="AP232" ca="1">IFERROR(IF(MAX(OFFSET($F$279,3*($D232-1)+1,6*(AP$209-1)+1,1,6)*OFFSET($F$279,3*($D232-1)+2,6*(AP$209-1)+1,1,6)*OFFSET($F$279,3*($D232-1)+3,6*(AP$209-1)+1,1,6))&gt;AP$208,MAX(OFFSET($F$279,3*($D232-1)+1,6*(AP$209-1)+1,1,6)*OFFSET($F$279,3*($D232-1)+2,6*(AP$209-1)+1,1,6)*OFFSET($F$279,3*($D232-1)+3,6*(AP$209-1)+1,1,6)),0),"")</f>
        <v/>
      </c>
      <c r="AQ232" s="224" t="str">
        <f t="array" aca="1" ref="AQ232" ca="1">IFERROR(IF(MAX(OFFSET($F$279,3*($D232-1)+1,6*(AQ$209-1)+1,1,6)*OFFSET($F$279,3*($D232-1)+2,6*(AQ$209-1)+1,1,6)*OFFSET($F$279,3*($D232-1)+3,6*(AQ$209-1)+1,1,6))&gt;AQ$208,MAX(OFFSET($F$279,3*($D232-1)+1,6*(AQ$209-1)+1,1,6)*OFFSET($F$279,3*($D232-1)+2,6*(AQ$209-1)+1,1,6)*OFFSET($F$279,3*($D232-1)+3,6*(AQ$209-1)+1,1,6)),0),"")</f>
        <v/>
      </c>
      <c r="AR232" s="224" t="str">
        <f t="array" aca="1" ref="AR232" ca="1">IFERROR(IF(MAX(OFFSET($F$279,3*($D232-1)+1,6*(AR$209-1)+1,1,6)*OFFSET($F$279,3*($D232-1)+2,6*(AR$209-1)+1,1,6)*OFFSET($F$279,3*($D232-1)+3,6*(AR$209-1)+1,1,6))&gt;AR$208,MAX(OFFSET($F$279,3*($D232-1)+1,6*(AR$209-1)+1,1,6)*OFFSET($F$279,3*($D232-1)+2,6*(AR$209-1)+1,1,6)*OFFSET($F$279,3*($D232-1)+3,6*(AR$209-1)+1,1,6)),0),"")</f>
        <v/>
      </c>
      <c r="AS232" s="224" t="str">
        <f t="array" aca="1" ref="AS232" ca="1">IFERROR(IF(MAX(OFFSET($F$279,3*($D232-1)+1,6*(AS$209-1)+1,1,6)*OFFSET($F$279,3*($D232-1)+2,6*(AS$209-1)+1,1,6)*OFFSET($F$279,3*($D232-1)+3,6*(AS$209-1)+1,1,6))&gt;AS$208,MAX(OFFSET($F$279,3*($D232-1)+1,6*(AS$209-1)+1,1,6)*OFFSET($F$279,3*($D232-1)+2,6*(AS$209-1)+1,1,6)*OFFSET($F$279,3*($D232-1)+3,6*(AS$209-1)+1,1,6)),0),"")</f>
        <v/>
      </c>
    </row>
    <row r="233" spans="4:45">
      <c r="D233" s="74">
        <v>23</v>
      </c>
      <c r="E233" s="135">
        <f t="shared" si="19"/>
        <v>0</v>
      </c>
      <c r="F233" s="224" t="str">
        <f t="array" aca="1" ref="F233" ca="1">IFERROR(IF(MAX(OFFSET($F$279,3*($D233-1)+1,6*(F$209-1)+1,1,6)*OFFSET($F$279,3*($D233-1)+2,6*(F$209-1)+1,1,6)*OFFSET($F$279,3*($D233-1)+3,6*(F$209-1)+1,1,6))&gt;F$208,MAX(OFFSET($F$279,3*($D233-1)+1,6*(F$209-1)+1,1,6)*OFFSET($F$279,3*($D233-1)+2,6*(F$209-1)+1,1,6)*OFFSET($F$279,3*($D233-1)+3,6*(F$209-1)+1,1,6)),0),"")</f>
        <v/>
      </c>
      <c r="G233" s="224" t="str">
        <f t="array" aca="1" ref="G233" ca="1">IFERROR(IF(MAX(OFFSET($F$279,3*($D233-1)+1,6*(G$209-1)+1,1,6)*OFFSET($F$279,3*($D233-1)+2,6*(G$209-1)+1,1,6)*OFFSET($F$279,3*($D233-1)+3,6*(G$209-1)+1,1,6))&gt;G$208,MAX(OFFSET($F$279,3*($D233-1)+1,6*(G$209-1)+1,1,6)*OFFSET($F$279,3*($D233-1)+2,6*(G$209-1)+1,1,6)*OFFSET($F$279,3*($D233-1)+3,6*(G$209-1)+1,1,6)),0),"")</f>
        <v/>
      </c>
      <c r="H233" s="224" t="str">
        <f t="array" aca="1" ref="H233" ca="1">IFERROR(IF(MAX(OFFSET($F$279,3*($D233-1)+1,6*(H$209-1)+1,1,6)*OFFSET($F$279,3*($D233-1)+2,6*(H$209-1)+1,1,6)*OFFSET($F$279,3*($D233-1)+3,6*(H$209-1)+1,1,6))&gt;H$208,MAX(OFFSET($F$279,3*($D233-1)+1,6*(H$209-1)+1,1,6)*OFFSET($F$279,3*($D233-1)+2,6*(H$209-1)+1,1,6)*OFFSET($F$279,3*($D233-1)+3,6*(H$209-1)+1,1,6)),0),"")</f>
        <v/>
      </c>
      <c r="I233" s="224" t="str">
        <f t="array" aca="1" ref="I233" ca="1">IFERROR(IF(MAX(OFFSET($F$279,3*($D233-1)+1,6*(I$209-1)+1,1,6)*OFFSET($F$279,3*($D233-1)+2,6*(I$209-1)+1,1,6)*OFFSET($F$279,3*($D233-1)+3,6*(I$209-1)+1,1,6))&gt;I$208,MAX(OFFSET($F$279,3*($D233-1)+1,6*(I$209-1)+1,1,6)*OFFSET($F$279,3*($D233-1)+2,6*(I$209-1)+1,1,6)*OFFSET($F$279,3*($D233-1)+3,6*(I$209-1)+1,1,6)),0),"")</f>
        <v/>
      </c>
      <c r="J233" s="224" t="str">
        <f t="array" aca="1" ref="J233" ca="1">IFERROR(IF(MAX(OFFSET($F$279,3*($D233-1)+1,6*(J$209-1)+1,1,6)*OFFSET($F$279,3*($D233-1)+2,6*(J$209-1)+1,1,6)*OFFSET($F$279,3*($D233-1)+3,6*(J$209-1)+1,1,6))&gt;J$208,MAX(OFFSET($F$279,3*($D233-1)+1,6*(J$209-1)+1,1,6)*OFFSET($F$279,3*($D233-1)+2,6*(J$209-1)+1,1,6)*OFFSET($F$279,3*($D233-1)+3,6*(J$209-1)+1,1,6)),0),"")</f>
        <v/>
      </c>
      <c r="K233" s="224" t="str">
        <f t="array" aca="1" ref="K233" ca="1">IFERROR(IF(MAX(OFFSET($F$279,3*($D233-1)+1,6*(K$209-1)+1,1,6)*OFFSET($F$279,3*($D233-1)+2,6*(K$209-1)+1,1,6)*OFFSET($F$279,3*($D233-1)+3,6*(K$209-1)+1,1,6))&gt;K$208,MAX(OFFSET($F$279,3*($D233-1)+1,6*(K$209-1)+1,1,6)*OFFSET($F$279,3*($D233-1)+2,6*(K$209-1)+1,1,6)*OFFSET($F$279,3*($D233-1)+3,6*(K$209-1)+1,1,6)),0),"")</f>
        <v/>
      </c>
      <c r="L233" s="224" t="str">
        <f t="array" aca="1" ref="L233" ca="1">IFERROR(IF(MAX(OFFSET($F$279,3*($D233-1)+1,6*(L$209-1)+1,1,6)*OFFSET($F$279,3*($D233-1)+2,6*(L$209-1)+1,1,6)*OFFSET($F$279,3*($D233-1)+3,6*(L$209-1)+1,1,6))&gt;L$208,MAX(OFFSET($F$279,3*($D233-1)+1,6*(L$209-1)+1,1,6)*OFFSET($F$279,3*($D233-1)+2,6*(L$209-1)+1,1,6)*OFFSET($F$279,3*($D233-1)+3,6*(L$209-1)+1,1,6)),0),"")</f>
        <v/>
      </c>
      <c r="M233" s="224" t="str">
        <f t="array" aca="1" ref="M233" ca="1">IFERROR(IF(MAX(OFFSET($F$279,3*($D233-1)+1,6*(M$209-1)+1,1,6)*OFFSET($F$279,3*($D233-1)+2,6*(M$209-1)+1,1,6)*OFFSET($F$279,3*($D233-1)+3,6*(M$209-1)+1,1,6))&gt;M$208,MAX(OFFSET($F$279,3*($D233-1)+1,6*(M$209-1)+1,1,6)*OFFSET($F$279,3*($D233-1)+2,6*(M$209-1)+1,1,6)*OFFSET($F$279,3*($D233-1)+3,6*(M$209-1)+1,1,6)),0),"")</f>
        <v/>
      </c>
      <c r="N233" s="224" t="str">
        <f t="array" aca="1" ref="N233" ca="1">IFERROR(IF(MAX(OFFSET($F$279,3*($D233-1)+1,6*(N$209-1)+1,1,6)*OFFSET($F$279,3*($D233-1)+2,6*(N$209-1)+1,1,6)*OFFSET($F$279,3*($D233-1)+3,6*(N$209-1)+1,1,6))&gt;N$208,MAX(OFFSET($F$279,3*($D233-1)+1,6*(N$209-1)+1,1,6)*OFFSET($F$279,3*($D233-1)+2,6*(N$209-1)+1,1,6)*OFFSET($F$279,3*($D233-1)+3,6*(N$209-1)+1,1,6)),0),"")</f>
        <v/>
      </c>
      <c r="O233" s="224" t="str">
        <f t="array" aca="1" ref="O233" ca="1">IFERROR(IF(MAX(OFFSET($F$279,3*($D233-1)+1,6*(O$209-1)+1,1,6)*OFFSET($F$279,3*($D233-1)+2,6*(O$209-1)+1,1,6)*OFFSET($F$279,3*($D233-1)+3,6*(O$209-1)+1,1,6))&gt;O$208,MAX(OFFSET($F$279,3*($D233-1)+1,6*(O$209-1)+1,1,6)*OFFSET($F$279,3*($D233-1)+2,6*(O$209-1)+1,1,6)*OFFSET($F$279,3*($D233-1)+3,6*(O$209-1)+1,1,6)),0),"")</f>
        <v/>
      </c>
      <c r="P233" s="224" t="str">
        <f t="array" aca="1" ref="P233" ca="1">IFERROR(IF(MAX(OFFSET($F$279,3*($D233-1)+1,6*(P$209-1)+1,1,6)*OFFSET($F$279,3*($D233-1)+2,6*(P$209-1)+1,1,6)*OFFSET($F$279,3*($D233-1)+3,6*(P$209-1)+1,1,6))&gt;P$208,MAX(OFFSET($F$279,3*($D233-1)+1,6*(P$209-1)+1,1,6)*OFFSET($F$279,3*($D233-1)+2,6*(P$209-1)+1,1,6)*OFFSET($F$279,3*($D233-1)+3,6*(P$209-1)+1,1,6)),0),"")</f>
        <v/>
      </c>
      <c r="Q233" s="224" t="str">
        <f t="array" aca="1" ref="Q233" ca="1">IFERROR(IF(MAX(OFFSET($F$279,3*($D233-1)+1,6*(Q$209-1)+1,1,6)*OFFSET($F$279,3*($D233-1)+2,6*(Q$209-1)+1,1,6)*OFFSET($F$279,3*($D233-1)+3,6*(Q$209-1)+1,1,6))&gt;Q$208,MAX(OFFSET($F$279,3*($D233-1)+1,6*(Q$209-1)+1,1,6)*OFFSET($F$279,3*($D233-1)+2,6*(Q$209-1)+1,1,6)*OFFSET($F$279,3*($D233-1)+3,6*(Q$209-1)+1,1,6)),0),"")</f>
        <v/>
      </c>
      <c r="R233" s="224" t="str">
        <f t="array" aca="1" ref="R233" ca="1">IFERROR(IF(MAX(OFFSET($F$279,3*($D233-1)+1,6*(R$209-1)+1,1,6)*OFFSET($F$279,3*($D233-1)+2,6*(R$209-1)+1,1,6)*OFFSET($F$279,3*($D233-1)+3,6*(R$209-1)+1,1,6))&gt;R$208,MAX(OFFSET($F$279,3*($D233-1)+1,6*(R$209-1)+1,1,6)*OFFSET($F$279,3*($D233-1)+2,6*(R$209-1)+1,1,6)*OFFSET($F$279,3*($D233-1)+3,6*(R$209-1)+1,1,6)),0),"")</f>
        <v/>
      </c>
      <c r="S233" s="224" t="str">
        <f t="array" aca="1" ref="S233" ca="1">IFERROR(IF(MAX(OFFSET($F$279,3*($D233-1)+1,6*(S$209-1)+1,1,6)*OFFSET($F$279,3*($D233-1)+2,6*(S$209-1)+1,1,6)*OFFSET($F$279,3*($D233-1)+3,6*(S$209-1)+1,1,6))&gt;S$208,MAX(OFFSET($F$279,3*($D233-1)+1,6*(S$209-1)+1,1,6)*OFFSET($F$279,3*($D233-1)+2,6*(S$209-1)+1,1,6)*OFFSET($F$279,3*($D233-1)+3,6*(S$209-1)+1,1,6)),0),"")</f>
        <v/>
      </c>
      <c r="T233" s="224" t="str">
        <f t="array" aca="1" ref="T233" ca="1">IFERROR(IF(MAX(OFFSET($F$279,3*($D233-1)+1,6*(T$209-1)+1,1,6)*OFFSET($F$279,3*($D233-1)+2,6*(T$209-1)+1,1,6)*OFFSET($F$279,3*($D233-1)+3,6*(T$209-1)+1,1,6))&gt;T$208,MAX(OFFSET($F$279,3*($D233-1)+1,6*(T$209-1)+1,1,6)*OFFSET($F$279,3*($D233-1)+2,6*(T$209-1)+1,1,6)*OFFSET($F$279,3*($D233-1)+3,6*(T$209-1)+1,1,6)),0),"")</f>
        <v/>
      </c>
      <c r="U233" s="224" t="str">
        <f t="array" aca="1" ref="U233" ca="1">IFERROR(IF(MAX(OFFSET($F$279,3*($D233-1)+1,6*(U$209-1)+1,1,6)*OFFSET($F$279,3*($D233-1)+2,6*(U$209-1)+1,1,6)*OFFSET($F$279,3*($D233-1)+3,6*(U$209-1)+1,1,6))&gt;U$208,MAX(OFFSET($F$279,3*($D233-1)+1,6*(U$209-1)+1,1,6)*OFFSET($F$279,3*($D233-1)+2,6*(U$209-1)+1,1,6)*OFFSET($F$279,3*($D233-1)+3,6*(U$209-1)+1,1,6)),0),"")</f>
        <v/>
      </c>
      <c r="V233" s="224" t="str">
        <f t="array" aca="1" ref="V233" ca="1">IFERROR(IF(MAX(OFFSET($F$279,3*($D233-1)+1,6*(V$209-1)+1,1,6)*OFFSET($F$279,3*($D233-1)+2,6*(V$209-1)+1,1,6)*OFFSET($F$279,3*($D233-1)+3,6*(V$209-1)+1,1,6))&gt;V$208,MAX(OFFSET($F$279,3*($D233-1)+1,6*(V$209-1)+1,1,6)*OFFSET($F$279,3*($D233-1)+2,6*(V$209-1)+1,1,6)*OFFSET($F$279,3*($D233-1)+3,6*(V$209-1)+1,1,6)),0),"")</f>
        <v/>
      </c>
      <c r="W233" s="224" t="str">
        <f t="array" aca="1" ref="W233" ca="1">IFERROR(IF(MAX(OFFSET($F$279,3*($D233-1)+1,6*(W$209-1)+1,1,6)*OFFSET($F$279,3*($D233-1)+2,6*(W$209-1)+1,1,6)*OFFSET($F$279,3*($D233-1)+3,6*(W$209-1)+1,1,6))&gt;W$208,MAX(OFFSET($F$279,3*($D233-1)+1,6*(W$209-1)+1,1,6)*OFFSET($F$279,3*($D233-1)+2,6*(W$209-1)+1,1,6)*OFFSET($F$279,3*($D233-1)+3,6*(W$209-1)+1,1,6)),0),"")</f>
        <v/>
      </c>
      <c r="X233" s="224" t="str">
        <f t="array" aca="1" ref="X233" ca="1">IFERROR(IF(MAX(OFFSET($F$279,3*($D233-1)+1,6*(X$209-1)+1,1,6)*OFFSET($F$279,3*($D233-1)+2,6*(X$209-1)+1,1,6)*OFFSET($F$279,3*($D233-1)+3,6*(X$209-1)+1,1,6))&gt;X$208,MAX(OFFSET($F$279,3*($D233-1)+1,6*(X$209-1)+1,1,6)*OFFSET($F$279,3*($D233-1)+2,6*(X$209-1)+1,1,6)*OFFSET($F$279,3*($D233-1)+3,6*(X$209-1)+1,1,6)),0),"")</f>
        <v/>
      </c>
      <c r="Y233" s="224" t="str">
        <f t="array" aca="1" ref="Y233" ca="1">IFERROR(IF(MAX(OFFSET($F$279,3*($D233-1)+1,6*(Y$209-1)+1,1,6)*OFFSET($F$279,3*($D233-1)+2,6*(Y$209-1)+1,1,6)*OFFSET($F$279,3*($D233-1)+3,6*(Y$209-1)+1,1,6))&gt;Y$208,MAX(OFFSET($F$279,3*($D233-1)+1,6*(Y$209-1)+1,1,6)*OFFSET($F$279,3*($D233-1)+2,6*(Y$209-1)+1,1,6)*OFFSET($F$279,3*($D233-1)+3,6*(Y$209-1)+1,1,6)),0),"")</f>
        <v/>
      </c>
      <c r="Z233" s="224" t="str">
        <f t="array" aca="1" ref="Z233" ca="1">IFERROR(IF(MAX(OFFSET($F$279,3*($D233-1)+1,6*(Z$209-1)+1,1,6)*OFFSET($F$279,3*($D233-1)+2,6*(Z$209-1)+1,1,6)*OFFSET($F$279,3*($D233-1)+3,6*(Z$209-1)+1,1,6))&gt;Z$208,MAX(OFFSET($F$279,3*($D233-1)+1,6*(Z$209-1)+1,1,6)*OFFSET($F$279,3*($D233-1)+2,6*(Z$209-1)+1,1,6)*OFFSET($F$279,3*($D233-1)+3,6*(Z$209-1)+1,1,6)),0),"")</f>
        <v/>
      </c>
      <c r="AA233" s="224" t="str">
        <f t="array" aca="1" ref="AA233" ca="1">IFERROR(IF(MAX(OFFSET($F$279,3*($D233-1)+1,6*(AA$209-1)+1,1,6)*OFFSET($F$279,3*($D233-1)+2,6*(AA$209-1)+1,1,6)*OFFSET($F$279,3*($D233-1)+3,6*(AA$209-1)+1,1,6))&gt;AA$208,MAX(OFFSET($F$279,3*($D233-1)+1,6*(AA$209-1)+1,1,6)*OFFSET($F$279,3*($D233-1)+2,6*(AA$209-1)+1,1,6)*OFFSET($F$279,3*($D233-1)+3,6*(AA$209-1)+1,1,6)),0),"")</f>
        <v/>
      </c>
      <c r="AB233" s="224" t="str">
        <f t="array" aca="1" ref="AB233" ca="1">IFERROR(IF(MAX(OFFSET($F$279,3*($D233-1)+1,6*(AB$209-1)+1,1,6)*OFFSET($F$279,3*($D233-1)+2,6*(AB$209-1)+1,1,6)*OFFSET($F$279,3*($D233-1)+3,6*(AB$209-1)+1,1,6))&gt;AB$208,MAX(OFFSET($F$279,3*($D233-1)+1,6*(AB$209-1)+1,1,6)*OFFSET($F$279,3*($D233-1)+2,6*(AB$209-1)+1,1,6)*OFFSET($F$279,3*($D233-1)+3,6*(AB$209-1)+1,1,6)),0),"")</f>
        <v/>
      </c>
      <c r="AC233" s="224" t="str">
        <f t="array" aca="1" ref="AC233" ca="1">IFERROR(IF(MAX(OFFSET($F$279,3*($D233-1)+1,6*(AC$209-1)+1,1,6)*OFFSET($F$279,3*($D233-1)+2,6*(AC$209-1)+1,1,6)*OFFSET($F$279,3*($D233-1)+3,6*(AC$209-1)+1,1,6))&gt;AC$208,MAX(OFFSET($F$279,3*($D233-1)+1,6*(AC$209-1)+1,1,6)*OFFSET($F$279,3*($D233-1)+2,6*(AC$209-1)+1,1,6)*OFFSET($F$279,3*($D233-1)+3,6*(AC$209-1)+1,1,6)),0),"")</f>
        <v/>
      </c>
      <c r="AD233" s="224" t="str">
        <f t="array" aca="1" ref="AD233" ca="1">IFERROR(IF(MAX(OFFSET($F$279,3*($D233-1)+1,6*(AD$209-1)+1,1,6)*OFFSET($F$279,3*($D233-1)+2,6*(AD$209-1)+1,1,6)*OFFSET($F$279,3*($D233-1)+3,6*(AD$209-1)+1,1,6))&gt;AD$208,MAX(OFFSET($F$279,3*($D233-1)+1,6*(AD$209-1)+1,1,6)*OFFSET($F$279,3*($D233-1)+2,6*(AD$209-1)+1,1,6)*OFFSET($F$279,3*($D233-1)+3,6*(AD$209-1)+1,1,6)),0),"")</f>
        <v/>
      </c>
      <c r="AE233" s="224" t="str">
        <f t="array" aca="1" ref="AE233" ca="1">IFERROR(IF(MAX(OFFSET($F$279,3*($D233-1)+1,6*(AE$209-1)+1,1,6)*OFFSET($F$279,3*($D233-1)+2,6*(AE$209-1)+1,1,6)*OFFSET($F$279,3*($D233-1)+3,6*(AE$209-1)+1,1,6))&gt;AE$208,MAX(OFFSET($F$279,3*($D233-1)+1,6*(AE$209-1)+1,1,6)*OFFSET($F$279,3*($D233-1)+2,6*(AE$209-1)+1,1,6)*OFFSET($F$279,3*($D233-1)+3,6*(AE$209-1)+1,1,6)),0),"")</f>
        <v/>
      </c>
      <c r="AF233" s="224" t="str">
        <f t="array" aca="1" ref="AF233" ca="1">IFERROR(IF(MAX(OFFSET($F$279,3*($D233-1)+1,6*(AF$209-1)+1,1,6)*OFFSET($F$279,3*($D233-1)+2,6*(AF$209-1)+1,1,6)*OFFSET($F$279,3*($D233-1)+3,6*(AF$209-1)+1,1,6))&gt;AF$208,MAX(OFFSET($F$279,3*($D233-1)+1,6*(AF$209-1)+1,1,6)*OFFSET($F$279,3*($D233-1)+2,6*(AF$209-1)+1,1,6)*OFFSET($F$279,3*($D233-1)+3,6*(AF$209-1)+1,1,6)),0),"")</f>
        <v/>
      </c>
      <c r="AG233" s="224" t="str">
        <f t="array" aca="1" ref="AG233" ca="1">IFERROR(IF(MAX(OFFSET($F$279,3*($D233-1)+1,6*(AG$209-1)+1,1,6)*OFFSET($F$279,3*($D233-1)+2,6*(AG$209-1)+1,1,6)*OFFSET($F$279,3*($D233-1)+3,6*(AG$209-1)+1,1,6))&gt;AG$208,MAX(OFFSET($F$279,3*($D233-1)+1,6*(AG$209-1)+1,1,6)*OFFSET($F$279,3*($D233-1)+2,6*(AG$209-1)+1,1,6)*OFFSET($F$279,3*($D233-1)+3,6*(AG$209-1)+1,1,6)),0),"")</f>
        <v/>
      </c>
      <c r="AH233" s="224" t="str">
        <f t="array" aca="1" ref="AH233" ca="1">IFERROR(IF(MAX(OFFSET($F$279,3*($D233-1)+1,6*(AH$209-1)+1,1,6)*OFFSET($F$279,3*($D233-1)+2,6*(AH$209-1)+1,1,6)*OFFSET($F$279,3*($D233-1)+3,6*(AH$209-1)+1,1,6))&gt;AH$208,MAX(OFFSET($F$279,3*($D233-1)+1,6*(AH$209-1)+1,1,6)*OFFSET($F$279,3*($D233-1)+2,6*(AH$209-1)+1,1,6)*OFFSET($F$279,3*($D233-1)+3,6*(AH$209-1)+1,1,6)),0),"")</f>
        <v/>
      </c>
      <c r="AI233" s="224" t="str">
        <f t="array" aca="1" ref="AI233" ca="1">IFERROR(IF(MAX(OFFSET($F$279,3*($D233-1)+1,6*(AI$209-1)+1,1,6)*OFFSET($F$279,3*($D233-1)+2,6*(AI$209-1)+1,1,6)*OFFSET($F$279,3*($D233-1)+3,6*(AI$209-1)+1,1,6))&gt;AI$208,MAX(OFFSET($F$279,3*($D233-1)+1,6*(AI$209-1)+1,1,6)*OFFSET($F$279,3*($D233-1)+2,6*(AI$209-1)+1,1,6)*OFFSET($F$279,3*($D233-1)+3,6*(AI$209-1)+1,1,6)),0),"")</f>
        <v/>
      </c>
      <c r="AJ233" s="224" t="str">
        <f t="array" aca="1" ref="AJ233" ca="1">IFERROR(IF(MAX(OFFSET($F$279,3*($D233-1)+1,6*(AJ$209-1)+1,1,6)*OFFSET($F$279,3*($D233-1)+2,6*(AJ$209-1)+1,1,6)*OFFSET($F$279,3*($D233-1)+3,6*(AJ$209-1)+1,1,6))&gt;AJ$208,MAX(OFFSET($F$279,3*($D233-1)+1,6*(AJ$209-1)+1,1,6)*OFFSET($F$279,3*($D233-1)+2,6*(AJ$209-1)+1,1,6)*OFFSET($F$279,3*($D233-1)+3,6*(AJ$209-1)+1,1,6)),0),"")</f>
        <v/>
      </c>
      <c r="AK233" s="224" t="str">
        <f t="array" aca="1" ref="AK233" ca="1">IFERROR(IF(MAX(OFFSET($F$279,3*($D233-1)+1,6*(AK$209-1)+1,1,6)*OFFSET($F$279,3*($D233-1)+2,6*(AK$209-1)+1,1,6)*OFFSET($F$279,3*($D233-1)+3,6*(AK$209-1)+1,1,6))&gt;AK$208,MAX(OFFSET($F$279,3*($D233-1)+1,6*(AK$209-1)+1,1,6)*OFFSET($F$279,3*($D233-1)+2,6*(AK$209-1)+1,1,6)*OFFSET($F$279,3*($D233-1)+3,6*(AK$209-1)+1,1,6)),0),"")</f>
        <v/>
      </c>
      <c r="AL233" s="224" t="str">
        <f t="array" aca="1" ref="AL233" ca="1">IFERROR(IF(MAX(OFFSET($F$279,3*($D233-1)+1,6*(AL$209-1)+1,1,6)*OFFSET($F$279,3*($D233-1)+2,6*(AL$209-1)+1,1,6)*OFFSET($F$279,3*($D233-1)+3,6*(AL$209-1)+1,1,6))&gt;AL$208,MAX(OFFSET($F$279,3*($D233-1)+1,6*(AL$209-1)+1,1,6)*OFFSET($F$279,3*($D233-1)+2,6*(AL$209-1)+1,1,6)*OFFSET($F$279,3*($D233-1)+3,6*(AL$209-1)+1,1,6)),0),"")</f>
        <v/>
      </c>
      <c r="AM233" s="224" t="str">
        <f t="array" aca="1" ref="AM233" ca="1">IFERROR(IF(MAX(OFFSET($F$279,3*($D233-1)+1,6*(AM$209-1)+1,1,6)*OFFSET($F$279,3*($D233-1)+2,6*(AM$209-1)+1,1,6)*OFFSET($F$279,3*($D233-1)+3,6*(AM$209-1)+1,1,6))&gt;AM$208,MAX(OFFSET($F$279,3*($D233-1)+1,6*(AM$209-1)+1,1,6)*OFFSET($F$279,3*($D233-1)+2,6*(AM$209-1)+1,1,6)*OFFSET($F$279,3*($D233-1)+3,6*(AM$209-1)+1,1,6)),0),"")</f>
        <v/>
      </c>
      <c r="AN233" s="224" t="str">
        <f t="array" aca="1" ref="AN233" ca="1">IFERROR(IF(MAX(OFFSET($F$279,3*($D233-1)+1,6*(AN$209-1)+1,1,6)*OFFSET($F$279,3*($D233-1)+2,6*(AN$209-1)+1,1,6)*OFFSET($F$279,3*($D233-1)+3,6*(AN$209-1)+1,1,6))&gt;AN$208,MAX(OFFSET($F$279,3*($D233-1)+1,6*(AN$209-1)+1,1,6)*OFFSET($F$279,3*($D233-1)+2,6*(AN$209-1)+1,1,6)*OFFSET($F$279,3*($D233-1)+3,6*(AN$209-1)+1,1,6)),0),"")</f>
        <v/>
      </c>
      <c r="AO233" s="224" t="str">
        <f t="array" aca="1" ref="AO233" ca="1">IFERROR(IF(MAX(OFFSET($F$279,3*($D233-1)+1,6*(AO$209-1)+1,1,6)*OFFSET($F$279,3*($D233-1)+2,6*(AO$209-1)+1,1,6)*OFFSET($F$279,3*($D233-1)+3,6*(AO$209-1)+1,1,6))&gt;AO$208,MAX(OFFSET($F$279,3*($D233-1)+1,6*(AO$209-1)+1,1,6)*OFFSET($F$279,3*($D233-1)+2,6*(AO$209-1)+1,1,6)*OFFSET($F$279,3*($D233-1)+3,6*(AO$209-1)+1,1,6)),0),"")</f>
        <v/>
      </c>
      <c r="AP233" s="224" t="str">
        <f t="array" aca="1" ref="AP233" ca="1">IFERROR(IF(MAX(OFFSET($F$279,3*($D233-1)+1,6*(AP$209-1)+1,1,6)*OFFSET($F$279,3*($D233-1)+2,6*(AP$209-1)+1,1,6)*OFFSET($F$279,3*($D233-1)+3,6*(AP$209-1)+1,1,6))&gt;AP$208,MAX(OFFSET($F$279,3*($D233-1)+1,6*(AP$209-1)+1,1,6)*OFFSET($F$279,3*($D233-1)+2,6*(AP$209-1)+1,1,6)*OFFSET($F$279,3*($D233-1)+3,6*(AP$209-1)+1,1,6)),0),"")</f>
        <v/>
      </c>
      <c r="AQ233" s="224" t="str">
        <f t="array" aca="1" ref="AQ233" ca="1">IFERROR(IF(MAX(OFFSET($F$279,3*($D233-1)+1,6*(AQ$209-1)+1,1,6)*OFFSET($F$279,3*($D233-1)+2,6*(AQ$209-1)+1,1,6)*OFFSET($F$279,3*($D233-1)+3,6*(AQ$209-1)+1,1,6))&gt;AQ$208,MAX(OFFSET($F$279,3*($D233-1)+1,6*(AQ$209-1)+1,1,6)*OFFSET($F$279,3*($D233-1)+2,6*(AQ$209-1)+1,1,6)*OFFSET($F$279,3*($D233-1)+3,6*(AQ$209-1)+1,1,6)),0),"")</f>
        <v/>
      </c>
      <c r="AR233" s="224" t="str">
        <f t="array" aca="1" ref="AR233" ca="1">IFERROR(IF(MAX(OFFSET($F$279,3*($D233-1)+1,6*(AR$209-1)+1,1,6)*OFFSET($F$279,3*($D233-1)+2,6*(AR$209-1)+1,1,6)*OFFSET($F$279,3*($D233-1)+3,6*(AR$209-1)+1,1,6))&gt;AR$208,MAX(OFFSET($F$279,3*($D233-1)+1,6*(AR$209-1)+1,1,6)*OFFSET($F$279,3*($D233-1)+2,6*(AR$209-1)+1,1,6)*OFFSET($F$279,3*($D233-1)+3,6*(AR$209-1)+1,1,6)),0),"")</f>
        <v/>
      </c>
      <c r="AS233" s="224" t="str">
        <f t="array" aca="1" ref="AS233" ca="1">IFERROR(IF(MAX(OFFSET($F$279,3*($D233-1)+1,6*(AS$209-1)+1,1,6)*OFFSET($F$279,3*($D233-1)+2,6*(AS$209-1)+1,1,6)*OFFSET($F$279,3*($D233-1)+3,6*(AS$209-1)+1,1,6))&gt;AS$208,MAX(OFFSET($F$279,3*($D233-1)+1,6*(AS$209-1)+1,1,6)*OFFSET($F$279,3*($D233-1)+2,6*(AS$209-1)+1,1,6)*OFFSET($F$279,3*($D233-1)+3,6*(AS$209-1)+1,1,6)),0),"")</f>
        <v/>
      </c>
    </row>
    <row r="234" spans="4:45">
      <c r="D234" s="74">
        <v>24</v>
      </c>
      <c r="E234" s="135">
        <f t="shared" si="19"/>
        <v>0</v>
      </c>
      <c r="F234" s="224" t="str">
        <f t="array" aca="1" ref="F234" ca="1">IFERROR(IF(MAX(OFFSET($F$279,3*($D234-1)+1,6*(F$209-1)+1,1,6)*OFFSET($F$279,3*($D234-1)+2,6*(F$209-1)+1,1,6)*OFFSET($F$279,3*($D234-1)+3,6*(F$209-1)+1,1,6))&gt;F$208,MAX(OFFSET($F$279,3*($D234-1)+1,6*(F$209-1)+1,1,6)*OFFSET($F$279,3*($D234-1)+2,6*(F$209-1)+1,1,6)*OFFSET($F$279,3*($D234-1)+3,6*(F$209-1)+1,1,6)),0),"")</f>
        <v/>
      </c>
      <c r="G234" s="224" t="str">
        <f t="array" aca="1" ref="G234" ca="1">IFERROR(IF(MAX(OFFSET($F$279,3*($D234-1)+1,6*(G$209-1)+1,1,6)*OFFSET($F$279,3*($D234-1)+2,6*(G$209-1)+1,1,6)*OFFSET($F$279,3*($D234-1)+3,6*(G$209-1)+1,1,6))&gt;G$208,MAX(OFFSET($F$279,3*($D234-1)+1,6*(G$209-1)+1,1,6)*OFFSET($F$279,3*($D234-1)+2,6*(G$209-1)+1,1,6)*OFFSET($F$279,3*($D234-1)+3,6*(G$209-1)+1,1,6)),0),"")</f>
        <v/>
      </c>
      <c r="H234" s="224" t="str">
        <f t="array" aca="1" ref="H234" ca="1">IFERROR(IF(MAX(OFFSET($F$279,3*($D234-1)+1,6*(H$209-1)+1,1,6)*OFFSET($F$279,3*($D234-1)+2,6*(H$209-1)+1,1,6)*OFFSET($F$279,3*($D234-1)+3,6*(H$209-1)+1,1,6))&gt;H$208,MAX(OFFSET($F$279,3*($D234-1)+1,6*(H$209-1)+1,1,6)*OFFSET($F$279,3*($D234-1)+2,6*(H$209-1)+1,1,6)*OFFSET($F$279,3*($D234-1)+3,6*(H$209-1)+1,1,6)),0),"")</f>
        <v/>
      </c>
      <c r="I234" s="224" t="str">
        <f t="array" aca="1" ref="I234" ca="1">IFERROR(IF(MAX(OFFSET($F$279,3*($D234-1)+1,6*(I$209-1)+1,1,6)*OFFSET($F$279,3*($D234-1)+2,6*(I$209-1)+1,1,6)*OFFSET($F$279,3*($D234-1)+3,6*(I$209-1)+1,1,6))&gt;I$208,MAX(OFFSET($F$279,3*($D234-1)+1,6*(I$209-1)+1,1,6)*OFFSET($F$279,3*($D234-1)+2,6*(I$209-1)+1,1,6)*OFFSET($F$279,3*($D234-1)+3,6*(I$209-1)+1,1,6)),0),"")</f>
        <v/>
      </c>
      <c r="J234" s="224" t="str">
        <f t="array" aca="1" ref="J234" ca="1">IFERROR(IF(MAX(OFFSET($F$279,3*($D234-1)+1,6*(J$209-1)+1,1,6)*OFFSET($F$279,3*($D234-1)+2,6*(J$209-1)+1,1,6)*OFFSET($F$279,3*($D234-1)+3,6*(J$209-1)+1,1,6))&gt;J$208,MAX(OFFSET($F$279,3*($D234-1)+1,6*(J$209-1)+1,1,6)*OFFSET($F$279,3*($D234-1)+2,6*(J$209-1)+1,1,6)*OFFSET($F$279,3*($D234-1)+3,6*(J$209-1)+1,1,6)),0),"")</f>
        <v/>
      </c>
      <c r="K234" s="224" t="str">
        <f t="array" aca="1" ref="K234" ca="1">IFERROR(IF(MAX(OFFSET($F$279,3*($D234-1)+1,6*(K$209-1)+1,1,6)*OFFSET($F$279,3*($D234-1)+2,6*(K$209-1)+1,1,6)*OFFSET($F$279,3*($D234-1)+3,6*(K$209-1)+1,1,6))&gt;K$208,MAX(OFFSET($F$279,3*($D234-1)+1,6*(K$209-1)+1,1,6)*OFFSET($F$279,3*($D234-1)+2,6*(K$209-1)+1,1,6)*OFFSET($F$279,3*($D234-1)+3,6*(K$209-1)+1,1,6)),0),"")</f>
        <v/>
      </c>
      <c r="L234" s="224" t="str">
        <f t="array" aca="1" ref="L234" ca="1">IFERROR(IF(MAX(OFFSET($F$279,3*($D234-1)+1,6*(L$209-1)+1,1,6)*OFFSET($F$279,3*($D234-1)+2,6*(L$209-1)+1,1,6)*OFFSET($F$279,3*($D234-1)+3,6*(L$209-1)+1,1,6))&gt;L$208,MAX(OFFSET($F$279,3*($D234-1)+1,6*(L$209-1)+1,1,6)*OFFSET($F$279,3*($D234-1)+2,6*(L$209-1)+1,1,6)*OFFSET($F$279,3*($D234-1)+3,6*(L$209-1)+1,1,6)),0),"")</f>
        <v/>
      </c>
      <c r="M234" s="224" t="str">
        <f t="array" aca="1" ref="M234" ca="1">IFERROR(IF(MAX(OFFSET($F$279,3*($D234-1)+1,6*(M$209-1)+1,1,6)*OFFSET($F$279,3*($D234-1)+2,6*(M$209-1)+1,1,6)*OFFSET($F$279,3*($D234-1)+3,6*(M$209-1)+1,1,6))&gt;M$208,MAX(OFFSET($F$279,3*($D234-1)+1,6*(M$209-1)+1,1,6)*OFFSET($F$279,3*($D234-1)+2,6*(M$209-1)+1,1,6)*OFFSET($F$279,3*($D234-1)+3,6*(M$209-1)+1,1,6)),0),"")</f>
        <v/>
      </c>
      <c r="N234" s="224" t="str">
        <f t="array" aca="1" ref="N234" ca="1">IFERROR(IF(MAX(OFFSET($F$279,3*($D234-1)+1,6*(N$209-1)+1,1,6)*OFFSET($F$279,3*($D234-1)+2,6*(N$209-1)+1,1,6)*OFFSET($F$279,3*($D234-1)+3,6*(N$209-1)+1,1,6))&gt;N$208,MAX(OFFSET($F$279,3*($D234-1)+1,6*(N$209-1)+1,1,6)*OFFSET($F$279,3*($D234-1)+2,6*(N$209-1)+1,1,6)*OFFSET($F$279,3*($D234-1)+3,6*(N$209-1)+1,1,6)),0),"")</f>
        <v/>
      </c>
      <c r="O234" s="224" t="str">
        <f t="array" aca="1" ref="O234" ca="1">IFERROR(IF(MAX(OFFSET($F$279,3*($D234-1)+1,6*(O$209-1)+1,1,6)*OFFSET($F$279,3*($D234-1)+2,6*(O$209-1)+1,1,6)*OFFSET($F$279,3*($D234-1)+3,6*(O$209-1)+1,1,6))&gt;O$208,MAX(OFFSET($F$279,3*($D234-1)+1,6*(O$209-1)+1,1,6)*OFFSET($F$279,3*($D234-1)+2,6*(O$209-1)+1,1,6)*OFFSET($F$279,3*($D234-1)+3,6*(O$209-1)+1,1,6)),0),"")</f>
        <v/>
      </c>
      <c r="P234" s="224" t="str">
        <f t="array" aca="1" ref="P234" ca="1">IFERROR(IF(MAX(OFFSET($F$279,3*($D234-1)+1,6*(P$209-1)+1,1,6)*OFFSET($F$279,3*($D234-1)+2,6*(P$209-1)+1,1,6)*OFFSET($F$279,3*($D234-1)+3,6*(P$209-1)+1,1,6))&gt;P$208,MAX(OFFSET($F$279,3*($D234-1)+1,6*(P$209-1)+1,1,6)*OFFSET($F$279,3*($D234-1)+2,6*(P$209-1)+1,1,6)*OFFSET($F$279,3*($D234-1)+3,6*(P$209-1)+1,1,6)),0),"")</f>
        <v/>
      </c>
      <c r="Q234" s="224" t="str">
        <f t="array" aca="1" ref="Q234" ca="1">IFERROR(IF(MAX(OFFSET($F$279,3*($D234-1)+1,6*(Q$209-1)+1,1,6)*OFFSET($F$279,3*($D234-1)+2,6*(Q$209-1)+1,1,6)*OFFSET($F$279,3*($D234-1)+3,6*(Q$209-1)+1,1,6))&gt;Q$208,MAX(OFFSET($F$279,3*($D234-1)+1,6*(Q$209-1)+1,1,6)*OFFSET($F$279,3*($D234-1)+2,6*(Q$209-1)+1,1,6)*OFFSET($F$279,3*($D234-1)+3,6*(Q$209-1)+1,1,6)),0),"")</f>
        <v/>
      </c>
      <c r="R234" s="224" t="str">
        <f t="array" aca="1" ref="R234" ca="1">IFERROR(IF(MAX(OFFSET($F$279,3*($D234-1)+1,6*(R$209-1)+1,1,6)*OFFSET($F$279,3*($D234-1)+2,6*(R$209-1)+1,1,6)*OFFSET($F$279,3*($D234-1)+3,6*(R$209-1)+1,1,6))&gt;R$208,MAX(OFFSET($F$279,3*($D234-1)+1,6*(R$209-1)+1,1,6)*OFFSET($F$279,3*($D234-1)+2,6*(R$209-1)+1,1,6)*OFFSET($F$279,3*($D234-1)+3,6*(R$209-1)+1,1,6)),0),"")</f>
        <v/>
      </c>
      <c r="S234" s="224" t="str">
        <f t="array" aca="1" ref="S234" ca="1">IFERROR(IF(MAX(OFFSET($F$279,3*($D234-1)+1,6*(S$209-1)+1,1,6)*OFFSET($F$279,3*($D234-1)+2,6*(S$209-1)+1,1,6)*OFFSET($F$279,3*($D234-1)+3,6*(S$209-1)+1,1,6))&gt;S$208,MAX(OFFSET($F$279,3*($D234-1)+1,6*(S$209-1)+1,1,6)*OFFSET($F$279,3*($D234-1)+2,6*(S$209-1)+1,1,6)*OFFSET($F$279,3*($D234-1)+3,6*(S$209-1)+1,1,6)),0),"")</f>
        <v/>
      </c>
      <c r="T234" s="224" t="str">
        <f t="array" aca="1" ref="T234" ca="1">IFERROR(IF(MAX(OFFSET($F$279,3*($D234-1)+1,6*(T$209-1)+1,1,6)*OFFSET($F$279,3*($D234-1)+2,6*(T$209-1)+1,1,6)*OFFSET($F$279,3*($D234-1)+3,6*(T$209-1)+1,1,6))&gt;T$208,MAX(OFFSET($F$279,3*($D234-1)+1,6*(T$209-1)+1,1,6)*OFFSET($F$279,3*($D234-1)+2,6*(T$209-1)+1,1,6)*OFFSET($F$279,3*($D234-1)+3,6*(T$209-1)+1,1,6)),0),"")</f>
        <v/>
      </c>
      <c r="U234" s="224" t="str">
        <f t="array" aca="1" ref="U234" ca="1">IFERROR(IF(MAX(OFFSET($F$279,3*($D234-1)+1,6*(U$209-1)+1,1,6)*OFFSET($F$279,3*($D234-1)+2,6*(U$209-1)+1,1,6)*OFFSET($F$279,3*($D234-1)+3,6*(U$209-1)+1,1,6))&gt;U$208,MAX(OFFSET($F$279,3*($D234-1)+1,6*(U$209-1)+1,1,6)*OFFSET($F$279,3*($D234-1)+2,6*(U$209-1)+1,1,6)*OFFSET($F$279,3*($D234-1)+3,6*(U$209-1)+1,1,6)),0),"")</f>
        <v/>
      </c>
      <c r="V234" s="224" t="str">
        <f t="array" aca="1" ref="V234" ca="1">IFERROR(IF(MAX(OFFSET($F$279,3*($D234-1)+1,6*(V$209-1)+1,1,6)*OFFSET($F$279,3*($D234-1)+2,6*(V$209-1)+1,1,6)*OFFSET($F$279,3*($D234-1)+3,6*(V$209-1)+1,1,6))&gt;V$208,MAX(OFFSET($F$279,3*($D234-1)+1,6*(V$209-1)+1,1,6)*OFFSET($F$279,3*($D234-1)+2,6*(V$209-1)+1,1,6)*OFFSET($F$279,3*($D234-1)+3,6*(V$209-1)+1,1,6)),0),"")</f>
        <v/>
      </c>
      <c r="W234" s="224" t="str">
        <f t="array" aca="1" ref="W234" ca="1">IFERROR(IF(MAX(OFFSET($F$279,3*($D234-1)+1,6*(W$209-1)+1,1,6)*OFFSET($F$279,3*($D234-1)+2,6*(W$209-1)+1,1,6)*OFFSET($F$279,3*($D234-1)+3,6*(W$209-1)+1,1,6))&gt;W$208,MAX(OFFSET($F$279,3*($D234-1)+1,6*(W$209-1)+1,1,6)*OFFSET($F$279,3*($D234-1)+2,6*(W$209-1)+1,1,6)*OFFSET($F$279,3*($D234-1)+3,6*(W$209-1)+1,1,6)),0),"")</f>
        <v/>
      </c>
      <c r="X234" s="224" t="str">
        <f t="array" aca="1" ref="X234" ca="1">IFERROR(IF(MAX(OFFSET($F$279,3*($D234-1)+1,6*(X$209-1)+1,1,6)*OFFSET($F$279,3*($D234-1)+2,6*(X$209-1)+1,1,6)*OFFSET($F$279,3*($D234-1)+3,6*(X$209-1)+1,1,6))&gt;X$208,MAX(OFFSET($F$279,3*($D234-1)+1,6*(X$209-1)+1,1,6)*OFFSET($F$279,3*($D234-1)+2,6*(X$209-1)+1,1,6)*OFFSET($F$279,3*($D234-1)+3,6*(X$209-1)+1,1,6)),0),"")</f>
        <v/>
      </c>
      <c r="Y234" s="224" t="str">
        <f t="array" aca="1" ref="Y234" ca="1">IFERROR(IF(MAX(OFFSET($F$279,3*($D234-1)+1,6*(Y$209-1)+1,1,6)*OFFSET($F$279,3*($D234-1)+2,6*(Y$209-1)+1,1,6)*OFFSET($F$279,3*($D234-1)+3,6*(Y$209-1)+1,1,6))&gt;Y$208,MAX(OFFSET($F$279,3*($D234-1)+1,6*(Y$209-1)+1,1,6)*OFFSET($F$279,3*($D234-1)+2,6*(Y$209-1)+1,1,6)*OFFSET($F$279,3*($D234-1)+3,6*(Y$209-1)+1,1,6)),0),"")</f>
        <v/>
      </c>
      <c r="Z234" s="224" t="str">
        <f t="array" aca="1" ref="Z234" ca="1">IFERROR(IF(MAX(OFFSET($F$279,3*($D234-1)+1,6*(Z$209-1)+1,1,6)*OFFSET($F$279,3*($D234-1)+2,6*(Z$209-1)+1,1,6)*OFFSET($F$279,3*($D234-1)+3,6*(Z$209-1)+1,1,6))&gt;Z$208,MAX(OFFSET($F$279,3*($D234-1)+1,6*(Z$209-1)+1,1,6)*OFFSET($F$279,3*($D234-1)+2,6*(Z$209-1)+1,1,6)*OFFSET($F$279,3*($D234-1)+3,6*(Z$209-1)+1,1,6)),0),"")</f>
        <v/>
      </c>
      <c r="AA234" s="224" t="str">
        <f t="array" aca="1" ref="AA234" ca="1">IFERROR(IF(MAX(OFFSET($F$279,3*($D234-1)+1,6*(AA$209-1)+1,1,6)*OFFSET($F$279,3*($D234-1)+2,6*(AA$209-1)+1,1,6)*OFFSET($F$279,3*($D234-1)+3,6*(AA$209-1)+1,1,6))&gt;AA$208,MAX(OFFSET($F$279,3*($D234-1)+1,6*(AA$209-1)+1,1,6)*OFFSET($F$279,3*($D234-1)+2,6*(AA$209-1)+1,1,6)*OFFSET($F$279,3*($D234-1)+3,6*(AA$209-1)+1,1,6)),0),"")</f>
        <v/>
      </c>
      <c r="AB234" s="224" t="str">
        <f t="array" aca="1" ref="AB234" ca="1">IFERROR(IF(MAX(OFFSET($F$279,3*($D234-1)+1,6*(AB$209-1)+1,1,6)*OFFSET($F$279,3*($D234-1)+2,6*(AB$209-1)+1,1,6)*OFFSET($F$279,3*($D234-1)+3,6*(AB$209-1)+1,1,6))&gt;AB$208,MAX(OFFSET($F$279,3*($D234-1)+1,6*(AB$209-1)+1,1,6)*OFFSET($F$279,3*($D234-1)+2,6*(AB$209-1)+1,1,6)*OFFSET($F$279,3*($D234-1)+3,6*(AB$209-1)+1,1,6)),0),"")</f>
        <v/>
      </c>
      <c r="AC234" s="224" t="str">
        <f t="array" aca="1" ref="AC234" ca="1">IFERROR(IF(MAX(OFFSET($F$279,3*($D234-1)+1,6*(AC$209-1)+1,1,6)*OFFSET($F$279,3*($D234-1)+2,6*(AC$209-1)+1,1,6)*OFFSET($F$279,3*($D234-1)+3,6*(AC$209-1)+1,1,6))&gt;AC$208,MAX(OFFSET($F$279,3*($D234-1)+1,6*(AC$209-1)+1,1,6)*OFFSET($F$279,3*($D234-1)+2,6*(AC$209-1)+1,1,6)*OFFSET($F$279,3*($D234-1)+3,6*(AC$209-1)+1,1,6)),0),"")</f>
        <v/>
      </c>
      <c r="AD234" s="224" t="str">
        <f t="array" aca="1" ref="AD234" ca="1">IFERROR(IF(MAX(OFFSET($F$279,3*($D234-1)+1,6*(AD$209-1)+1,1,6)*OFFSET($F$279,3*($D234-1)+2,6*(AD$209-1)+1,1,6)*OFFSET($F$279,3*($D234-1)+3,6*(AD$209-1)+1,1,6))&gt;AD$208,MAX(OFFSET($F$279,3*($D234-1)+1,6*(AD$209-1)+1,1,6)*OFFSET($F$279,3*($D234-1)+2,6*(AD$209-1)+1,1,6)*OFFSET($F$279,3*($D234-1)+3,6*(AD$209-1)+1,1,6)),0),"")</f>
        <v/>
      </c>
      <c r="AE234" s="224" t="str">
        <f t="array" aca="1" ref="AE234" ca="1">IFERROR(IF(MAX(OFFSET($F$279,3*($D234-1)+1,6*(AE$209-1)+1,1,6)*OFFSET($F$279,3*($D234-1)+2,6*(AE$209-1)+1,1,6)*OFFSET($F$279,3*($D234-1)+3,6*(AE$209-1)+1,1,6))&gt;AE$208,MAX(OFFSET($F$279,3*($D234-1)+1,6*(AE$209-1)+1,1,6)*OFFSET($F$279,3*($D234-1)+2,6*(AE$209-1)+1,1,6)*OFFSET($F$279,3*($D234-1)+3,6*(AE$209-1)+1,1,6)),0),"")</f>
        <v/>
      </c>
      <c r="AF234" s="224" t="str">
        <f t="array" aca="1" ref="AF234" ca="1">IFERROR(IF(MAX(OFFSET($F$279,3*($D234-1)+1,6*(AF$209-1)+1,1,6)*OFFSET($F$279,3*($D234-1)+2,6*(AF$209-1)+1,1,6)*OFFSET($F$279,3*($D234-1)+3,6*(AF$209-1)+1,1,6))&gt;AF$208,MAX(OFFSET($F$279,3*($D234-1)+1,6*(AF$209-1)+1,1,6)*OFFSET($F$279,3*($D234-1)+2,6*(AF$209-1)+1,1,6)*OFFSET($F$279,3*($D234-1)+3,6*(AF$209-1)+1,1,6)),0),"")</f>
        <v/>
      </c>
      <c r="AG234" s="224" t="str">
        <f t="array" aca="1" ref="AG234" ca="1">IFERROR(IF(MAX(OFFSET($F$279,3*($D234-1)+1,6*(AG$209-1)+1,1,6)*OFFSET($F$279,3*($D234-1)+2,6*(AG$209-1)+1,1,6)*OFFSET($F$279,3*($D234-1)+3,6*(AG$209-1)+1,1,6))&gt;AG$208,MAX(OFFSET($F$279,3*($D234-1)+1,6*(AG$209-1)+1,1,6)*OFFSET($F$279,3*($D234-1)+2,6*(AG$209-1)+1,1,6)*OFFSET($F$279,3*($D234-1)+3,6*(AG$209-1)+1,1,6)),0),"")</f>
        <v/>
      </c>
      <c r="AH234" s="224" t="str">
        <f t="array" aca="1" ref="AH234" ca="1">IFERROR(IF(MAX(OFFSET($F$279,3*($D234-1)+1,6*(AH$209-1)+1,1,6)*OFFSET($F$279,3*($D234-1)+2,6*(AH$209-1)+1,1,6)*OFFSET($F$279,3*($D234-1)+3,6*(AH$209-1)+1,1,6))&gt;AH$208,MAX(OFFSET($F$279,3*($D234-1)+1,6*(AH$209-1)+1,1,6)*OFFSET($F$279,3*($D234-1)+2,6*(AH$209-1)+1,1,6)*OFFSET($F$279,3*($D234-1)+3,6*(AH$209-1)+1,1,6)),0),"")</f>
        <v/>
      </c>
      <c r="AI234" s="224" t="str">
        <f t="array" aca="1" ref="AI234" ca="1">IFERROR(IF(MAX(OFFSET($F$279,3*($D234-1)+1,6*(AI$209-1)+1,1,6)*OFFSET($F$279,3*($D234-1)+2,6*(AI$209-1)+1,1,6)*OFFSET($F$279,3*($D234-1)+3,6*(AI$209-1)+1,1,6))&gt;AI$208,MAX(OFFSET($F$279,3*($D234-1)+1,6*(AI$209-1)+1,1,6)*OFFSET($F$279,3*($D234-1)+2,6*(AI$209-1)+1,1,6)*OFFSET($F$279,3*($D234-1)+3,6*(AI$209-1)+1,1,6)),0),"")</f>
        <v/>
      </c>
      <c r="AJ234" s="224" t="str">
        <f t="array" aca="1" ref="AJ234" ca="1">IFERROR(IF(MAX(OFFSET($F$279,3*($D234-1)+1,6*(AJ$209-1)+1,1,6)*OFFSET($F$279,3*($D234-1)+2,6*(AJ$209-1)+1,1,6)*OFFSET($F$279,3*($D234-1)+3,6*(AJ$209-1)+1,1,6))&gt;AJ$208,MAX(OFFSET($F$279,3*($D234-1)+1,6*(AJ$209-1)+1,1,6)*OFFSET($F$279,3*($D234-1)+2,6*(AJ$209-1)+1,1,6)*OFFSET($F$279,3*($D234-1)+3,6*(AJ$209-1)+1,1,6)),0),"")</f>
        <v/>
      </c>
      <c r="AK234" s="224" t="str">
        <f t="array" aca="1" ref="AK234" ca="1">IFERROR(IF(MAX(OFFSET($F$279,3*($D234-1)+1,6*(AK$209-1)+1,1,6)*OFFSET($F$279,3*($D234-1)+2,6*(AK$209-1)+1,1,6)*OFFSET($F$279,3*($D234-1)+3,6*(AK$209-1)+1,1,6))&gt;AK$208,MAX(OFFSET($F$279,3*($D234-1)+1,6*(AK$209-1)+1,1,6)*OFFSET($F$279,3*($D234-1)+2,6*(AK$209-1)+1,1,6)*OFFSET($F$279,3*($D234-1)+3,6*(AK$209-1)+1,1,6)),0),"")</f>
        <v/>
      </c>
      <c r="AL234" s="224" t="str">
        <f t="array" aca="1" ref="AL234" ca="1">IFERROR(IF(MAX(OFFSET($F$279,3*($D234-1)+1,6*(AL$209-1)+1,1,6)*OFFSET($F$279,3*($D234-1)+2,6*(AL$209-1)+1,1,6)*OFFSET($F$279,3*($D234-1)+3,6*(AL$209-1)+1,1,6))&gt;AL$208,MAX(OFFSET($F$279,3*($D234-1)+1,6*(AL$209-1)+1,1,6)*OFFSET($F$279,3*($D234-1)+2,6*(AL$209-1)+1,1,6)*OFFSET($F$279,3*($D234-1)+3,6*(AL$209-1)+1,1,6)),0),"")</f>
        <v/>
      </c>
      <c r="AM234" s="224" t="str">
        <f t="array" aca="1" ref="AM234" ca="1">IFERROR(IF(MAX(OFFSET($F$279,3*($D234-1)+1,6*(AM$209-1)+1,1,6)*OFFSET($F$279,3*($D234-1)+2,6*(AM$209-1)+1,1,6)*OFFSET($F$279,3*($D234-1)+3,6*(AM$209-1)+1,1,6))&gt;AM$208,MAX(OFFSET($F$279,3*($D234-1)+1,6*(AM$209-1)+1,1,6)*OFFSET($F$279,3*($D234-1)+2,6*(AM$209-1)+1,1,6)*OFFSET($F$279,3*($D234-1)+3,6*(AM$209-1)+1,1,6)),0),"")</f>
        <v/>
      </c>
      <c r="AN234" s="224" t="str">
        <f t="array" aca="1" ref="AN234" ca="1">IFERROR(IF(MAX(OFFSET($F$279,3*($D234-1)+1,6*(AN$209-1)+1,1,6)*OFFSET($F$279,3*($D234-1)+2,6*(AN$209-1)+1,1,6)*OFFSET($F$279,3*($D234-1)+3,6*(AN$209-1)+1,1,6))&gt;AN$208,MAX(OFFSET($F$279,3*($D234-1)+1,6*(AN$209-1)+1,1,6)*OFFSET($F$279,3*($D234-1)+2,6*(AN$209-1)+1,1,6)*OFFSET($F$279,3*($D234-1)+3,6*(AN$209-1)+1,1,6)),0),"")</f>
        <v/>
      </c>
      <c r="AO234" s="224" t="str">
        <f t="array" aca="1" ref="AO234" ca="1">IFERROR(IF(MAX(OFFSET($F$279,3*($D234-1)+1,6*(AO$209-1)+1,1,6)*OFFSET($F$279,3*($D234-1)+2,6*(AO$209-1)+1,1,6)*OFFSET($F$279,3*($D234-1)+3,6*(AO$209-1)+1,1,6))&gt;AO$208,MAX(OFFSET($F$279,3*($D234-1)+1,6*(AO$209-1)+1,1,6)*OFFSET($F$279,3*($D234-1)+2,6*(AO$209-1)+1,1,6)*OFFSET($F$279,3*($D234-1)+3,6*(AO$209-1)+1,1,6)),0),"")</f>
        <v/>
      </c>
      <c r="AP234" s="224" t="str">
        <f t="array" aca="1" ref="AP234" ca="1">IFERROR(IF(MAX(OFFSET($F$279,3*($D234-1)+1,6*(AP$209-1)+1,1,6)*OFFSET($F$279,3*($D234-1)+2,6*(AP$209-1)+1,1,6)*OFFSET($F$279,3*($D234-1)+3,6*(AP$209-1)+1,1,6))&gt;AP$208,MAX(OFFSET($F$279,3*($D234-1)+1,6*(AP$209-1)+1,1,6)*OFFSET($F$279,3*($D234-1)+2,6*(AP$209-1)+1,1,6)*OFFSET($F$279,3*($D234-1)+3,6*(AP$209-1)+1,1,6)),0),"")</f>
        <v/>
      </c>
      <c r="AQ234" s="224" t="str">
        <f t="array" aca="1" ref="AQ234" ca="1">IFERROR(IF(MAX(OFFSET($F$279,3*($D234-1)+1,6*(AQ$209-1)+1,1,6)*OFFSET($F$279,3*($D234-1)+2,6*(AQ$209-1)+1,1,6)*OFFSET($F$279,3*($D234-1)+3,6*(AQ$209-1)+1,1,6))&gt;AQ$208,MAX(OFFSET($F$279,3*($D234-1)+1,6*(AQ$209-1)+1,1,6)*OFFSET($F$279,3*($D234-1)+2,6*(AQ$209-1)+1,1,6)*OFFSET($F$279,3*($D234-1)+3,6*(AQ$209-1)+1,1,6)),0),"")</f>
        <v/>
      </c>
      <c r="AR234" s="224" t="str">
        <f t="array" aca="1" ref="AR234" ca="1">IFERROR(IF(MAX(OFFSET($F$279,3*($D234-1)+1,6*(AR$209-1)+1,1,6)*OFFSET($F$279,3*($D234-1)+2,6*(AR$209-1)+1,1,6)*OFFSET($F$279,3*($D234-1)+3,6*(AR$209-1)+1,1,6))&gt;AR$208,MAX(OFFSET($F$279,3*($D234-1)+1,6*(AR$209-1)+1,1,6)*OFFSET($F$279,3*($D234-1)+2,6*(AR$209-1)+1,1,6)*OFFSET($F$279,3*($D234-1)+3,6*(AR$209-1)+1,1,6)),0),"")</f>
        <v/>
      </c>
      <c r="AS234" s="224" t="str">
        <f t="array" aca="1" ref="AS234" ca="1">IFERROR(IF(MAX(OFFSET($F$279,3*($D234-1)+1,6*(AS$209-1)+1,1,6)*OFFSET($F$279,3*($D234-1)+2,6*(AS$209-1)+1,1,6)*OFFSET($F$279,3*($D234-1)+3,6*(AS$209-1)+1,1,6))&gt;AS$208,MAX(OFFSET($F$279,3*($D234-1)+1,6*(AS$209-1)+1,1,6)*OFFSET($F$279,3*($D234-1)+2,6*(AS$209-1)+1,1,6)*OFFSET($F$279,3*($D234-1)+3,6*(AS$209-1)+1,1,6)),0),"")</f>
        <v/>
      </c>
    </row>
    <row r="235" spans="4:45">
      <c r="D235" s="74">
        <v>25</v>
      </c>
      <c r="E235" s="135">
        <f t="shared" si="19"/>
        <v>0</v>
      </c>
      <c r="F235" s="224" t="str">
        <f t="array" aca="1" ref="F235" ca="1">IFERROR(IF(MAX(OFFSET($F$279,3*($D235-1)+1,6*(F$209-1)+1,1,6)*OFFSET($F$279,3*($D235-1)+2,6*(F$209-1)+1,1,6)*OFFSET($F$279,3*($D235-1)+3,6*(F$209-1)+1,1,6))&gt;F$208,MAX(OFFSET($F$279,3*($D235-1)+1,6*(F$209-1)+1,1,6)*OFFSET($F$279,3*($D235-1)+2,6*(F$209-1)+1,1,6)*OFFSET($F$279,3*($D235-1)+3,6*(F$209-1)+1,1,6)),0),"")</f>
        <v/>
      </c>
      <c r="G235" s="224" t="str">
        <f t="array" aca="1" ref="G235" ca="1">IFERROR(IF(MAX(OFFSET($F$279,3*($D235-1)+1,6*(G$209-1)+1,1,6)*OFFSET($F$279,3*($D235-1)+2,6*(G$209-1)+1,1,6)*OFFSET($F$279,3*($D235-1)+3,6*(G$209-1)+1,1,6))&gt;G$208,MAX(OFFSET($F$279,3*($D235-1)+1,6*(G$209-1)+1,1,6)*OFFSET($F$279,3*($D235-1)+2,6*(G$209-1)+1,1,6)*OFFSET($F$279,3*($D235-1)+3,6*(G$209-1)+1,1,6)),0),"")</f>
        <v/>
      </c>
      <c r="H235" s="224" t="str">
        <f t="array" aca="1" ref="H235" ca="1">IFERROR(IF(MAX(OFFSET($F$279,3*($D235-1)+1,6*(H$209-1)+1,1,6)*OFFSET($F$279,3*($D235-1)+2,6*(H$209-1)+1,1,6)*OFFSET($F$279,3*($D235-1)+3,6*(H$209-1)+1,1,6))&gt;H$208,MAX(OFFSET($F$279,3*($D235-1)+1,6*(H$209-1)+1,1,6)*OFFSET($F$279,3*($D235-1)+2,6*(H$209-1)+1,1,6)*OFFSET($F$279,3*($D235-1)+3,6*(H$209-1)+1,1,6)),0),"")</f>
        <v/>
      </c>
      <c r="I235" s="224" t="str">
        <f t="array" aca="1" ref="I235" ca="1">IFERROR(IF(MAX(OFFSET($F$279,3*($D235-1)+1,6*(I$209-1)+1,1,6)*OFFSET($F$279,3*($D235-1)+2,6*(I$209-1)+1,1,6)*OFFSET($F$279,3*($D235-1)+3,6*(I$209-1)+1,1,6))&gt;I$208,MAX(OFFSET($F$279,3*($D235-1)+1,6*(I$209-1)+1,1,6)*OFFSET($F$279,3*($D235-1)+2,6*(I$209-1)+1,1,6)*OFFSET($F$279,3*($D235-1)+3,6*(I$209-1)+1,1,6)),0),"")</f>
        <v/>
      </c>
      <c r="J235" s="224" t="str">
        <f t="array" aca="1" ref="J235" ca="1">IFERROR(IF(MAX(OFFSET($F$279,3*($D235-1)+1,6*(J$209-1)+1,1,6)*OFFSET($F$279,3*($D235-1)+2,6*(J$209-1)+1,1,6)*OFFSET($F$279,3*($D235-1)+3,6*(J$209-1)+1,1,6))&gt;J$208,MAX(OFFSET($F$279,3*($D235-1)+1,6*(J$209-1)+1,1,6)*OFFSET($F$279,3*($D235-1)+2,6*(J$209-1)+1,1,6)*OFFSET($F$279,3*($D235-1)+3,6*(J$209-1)+1,1,6)),0),"")</f>
        <v/>
      </c>
      <c r="K235" s="224" t="str">
        <f t="array" aca="1" ref="K235" ca="1">IFERROR(IF(MAX(OFFSET($F$279,3*($D235-1)+1,6*(K$209-1)+1,1,6)*OFFSET($F$279,3*($D235-1)+2,6*(K$209-1)+1,1,6)*OFFSET($F$279,3*($D235-1)+3,6*(K$209-1)+1,1,6))&gt;K$208,MAX(OFFSET($F$279,3*($D235-1)+1,6*(K$209-1)+1,1,6)*OFFSET($F$279,3*($D235-1)+2,6*(K$209-1)+1,1,6)*OFFSET($F$279,3*($D235-1)+3,6*(K$209-1)+1,1,6)),0),"")</f>
        <v/>
      </c>
      <c r="L235" s="224" t="str">
        <f t="array" aca="1" ref="L235" ca="1">IFERROR(IF(MAX(OFFSET($F$279,3*($D235-1)+1,6*(L$209-1)+1,1,6)*OFFSET($F$279,3*($D235-1)+2,6*(L$209-1)+1,1,6)*OFFSET($F$279,3*($D235-1)+3,6*(L$209-1)+1,1,6))&gt;L$208,MAX(OFFSET($F$279,3*($D235-1)+1,6*(L$209-1)+1,1,6)*OFFSET($F$279,3*($D235-1)+2,6*(L$209-1)+1,1,6)*OFFSET($F$279,3*($D235-1)+3,6*(L$209-1)+1,1,6)),0),"")</f>
        <v/>
      </c>
      <c r="M235" s="224" t="str">
        <f t="array" aca="1" ref="M235" ca="1">IFERROR(IF(MAX(OFFSET($F$279,3*($D235-1)+1,6*(M$209-1)+1,1,6)*OFFSET($F$279,3*($D235-1)+2,6*(M$209-1)+1,1,6)*OFFSET($F$279,3*($D235-1)+3,6*(M$209-1)+1,1,6))&gt;M$208,MAX(OFFSET($F$279,3*($D235-1)+1,6*(M$209-1)+1,1,6)*OFFSET($F$279,3*($D235-1)+2,6*(M$209-1)+1,1,6)*OFFSET($F$279,3*($D235-1)+3,6*(M$209-1)+1,1,6)),0),"")</f>
        <v/>
      </c>
      <c r="N235" s="224" t="str">
        <f t="array" aca="1" ref="N235" ca="1">IFERROR(IF(MAX(OFFSET($F$279,3*($D235-1)+1,6*(N$209-1)+1,1,6)*OFFSET($F$279,3*($D235-1)+2,6*(N$209-1)+1,1,6)*OFFSET($F$279,3*($D235-1)+3,6*(N$209-1)+1,1,6))&gt;N$208,MAX(OFFSET($F$279,3*($D235-1)+1,6*(N$209-1)+1,1,6)*OFFSET($F$279,3*($D235-1)+2,6*(N$209-1)+1,1,6)*OFFSET($F$279,3*($D235-1)+3,6*(N$209-1)+1,1,6)),0),"")</f>
        <v/>
      </c>
      <c r="O235" s="224" t="str">
        <f t="array" aca="1" ref="O235" ca="1">IFERROR(IF(MAX(OFFSET($F$279,3*($D235-1)+1,6*(O$209-1)+1,1,6)*OFFSET($F$279,3*($D235-1)+2,6*(O$209-1)+1,1,6)*OFFSET($F$279,3*($D235-1)+3,6*(O$209-1)+1,1,6))&gt;O$208,MAX(OFFSET($F$279,3*($D235-1)+1,6*(O$209-1)+1,1,6)*OFFSET($F$279,3*($D235-1)+2,6*(O$209-1)+1,1,6)*OFFSET($F$279,3*($D235-1)+3,6*(O$209-1)+1,1,6)),0),"")</f>
        <v/>
      </c>
      <c r="P235" s="224" t="str">
        <f t="array" aca="1" ref="P235" ca="1">IFERROR(IF(MAX(OFFSET($F$279,3*($D235-1)+1,6*(P$209-1)+1,1,6)*OFFSET($F$279,3*($D235-1)+2,6*(P$209-1)+1,1,6)*OFFSET($F$279,3*($D235-1)+3,6*(P$209-1)+1,1,6))&gt;P$208,MAX(OFFSET($F$279,3*($D235-1)+1,6*(P$209-1)+1,1,6)*OFFSET($F$279,3*($D235-1)+2,6*(P$209-1)+1,1,6)*OFFSET($F$279,3*($D235-1)+3,6*(P$209-1)+1,1,6)),0),"")</f>
        <v/>
      </c>
      <c r="Q235" s="224" t="str">
        <f t="array" aca="1" ref="Q235" ca="1">IFERROR(IF(MAX(OFFSET($F$279,3*($D235-1)+1,6*(Q$209-1)+1,1,6)*OFFSET($F$279,3*($D235-1)+2,6*(Q$209-1)+1,1,6)*OFFSET($F$279,3*($D235-1)+3,6*(Q$209-1)+1,1,6))&gt;Q$208,MAX(OFFSET($F$279,3*($D235-1)+1,6*(Q$209-1)+1,1,6)*OFFSET($F$279,3*($D235-1)+2,6*(Q$209-1)+1,1,6)*OFFSET($F$279,3*($D235-1)+3,6*(Q$209-1)+1,1,6)),0),"")</f>
        <v/>
      </c>
      <c r="R235" s="224" t="str">
        <f t="array" aca="1" ref="R235" ca="1">IFERROR(IF(MAX(OFFSET($F$279,3*($D235-1)+1,6*(R$209-1)+1,1,6)*OFFSET($F$279,3*($D235-1)+2,6*(R$209-1)+1,1,6)*OFFSET($F$279,3*($D235-1)+3,6*(R$209-1)+1,1,6))&gt;R$208,MAX(OFFSET($F$279,3*($D235-1)+1,6*(R$209-1)+1,1,6)*OFFSET($F$279,3*($D235-1)+2,6*(R$209-1)+1,1,6)*OFFSET($F$279,3*($D235-1)+3,6*(R$209-1)+1,1,6)),0),"")</f>
        <v/>
      </c>
      <c r="S235" s="224" t="str">
        <f t="array" aca="1" ref="S235" ca="1">IFERROR(IF(MAX(OFFSET($F$279,3*($D235-1)+1,6*(S$209-1)+1,1,6)*OFFSET($F$279,3*($D235-1)+2,6*(S$209-1)+1,1,6)*OFFSET($F$279,3*($D235-1)+3,6*(S$209-1)+1,1,6))&gt;S$208,MAX(OFFSET($F$279,3*($D235-1)+1,6*(S$209-1)+1,1,6)*OFFSET($F$279,3*($D235-1)+2,6*(S$209-1)+1,1,6)*OFFSET($F$279,3*($D235-1)+3,6*(S$209-1)+1,1,6)),0),"")</f>
        <v/>
      </c>
      <c r="T235" s="224" t="str">
        <f t="array" aca="1" ref="T235" ca="1">IFERROR(IF(MAX(OFFSET($F$279,3*($D235-1)+1,6*(T$209-1)+1,1,6)*OFFSET($F$279,3*($D235-1)+2,6*(T$209-1)+1,1,6)*OFFSET($F$279,3*($D235-1)+3,6*(T$209-1)+1,1,6))&gt;T$208,MAX(OFFSET($F$279,3*($D235-1)+1,6*(T$209-1)+1,1,6)*OFFSET($F$279,3*($D235-1)+2,6*(T$209-1)+1,1,6)*OFFSET($F$279,3*($D235-1)+3,6*(T$209-1)+1,1,6)),0),"")</f>
        <v/>
      </c>
      <c r="U235" s="224" t="str">
        <f t="array" aca="1" ref="U235" ca="1">IFERROR(IF(MAX(OFFSET($F$279,3*($D235-1)+1,6*(U$209-1)+1,1,6)*OFFSET($F$279,3*($D235-1)+2,6*(U$209-1)+1,1,6)*OFFSET($F$279,3*($D235-1)+3,6*(U$209-1)+1,1,6))&gt;U$208,MAX(OFFSET($F$279,3*($D235-1)+1,6*(U$209-1)+1,1,6)*OFFSET($F$279,3*($D235-1)+2,6*(U$209-1)+1,1,6)*OFFSET($F$279,3*($D235-1)+3,6*(U$209-1)+1,1,6)),0),"")</f>
        <v/>
      </c>
      <c r="V235" s="224" t="str">
        <f t="array" aca="1" ref="V235" ca="1">IFERROR(IF(MAX(OFFSET($F$279,3*($D235-1)+1,6*(V$209-1)+1,1,6)*OFFSET($F$279,3*($D235-1)+2,6*(V$209-1)+1,1,6)*OFFSET($F$279,3*($D235-1)+3,6*(V$209-1)+1,1,6))&gt;V$208,MAX(OFFSET($F$279,3*($D235-1)+1,6*(V$209-1)+1,1,6)*OFFSET($F$279,3*($D235-1)+2,6*(V$209-1)+1,1,6)*OFFSET($F$279,3*($D235-1)+3,6*(V$209-1)+1,1,6)),0),"")</f>
        <v/>
      </c>
      <c r="W235" s="224" t="str">
        <f t="array" aca="1" ref="W235" ca="1">IFERROR(IF(MAX(OFFSET($F$279,3*($D235-1)+1,6*(W$209-1)+1,1,6)*OFFSET($F$279,3*($D235-1)+2,6*(W$209-1)+1,1,6)*OFFSET($F$279,3*($D235-1)+3,6*(W$209-1)+1,1,6))&gt;W$208,MAX(OFFSET($F$279,3*($D235-1)+1,6*(W$209-1)+1,1,6)*OFFSET($F$279,3*($D235-1)+2,6*(W$209-1)+1,1,6)*OFFSET($F$279,3*($D235-1)+3,6*(W$209-1)+1,1,6)),0),"")</f>
        <v/>
      </c>
      <c r="X235" s="224" t="str">
        <f t="array" aca="1" ref="X235" ca="1">IFERROR(IF(MAX(OFFSET($F$279,3*($D235-1)+1,6*(X$209-1)+1,1,6)*OFFSET($F$279,3*($D235-1)+2,6*(X$209-1)+1,1,6)*OFFSET($F$279,3*($D235-1)+3,6*(X$209-1)+1,1,6))&gt;X$208,MAX(OFFSET($F$279,3*($D235-1)+1,6*(X$209-1)+1,1,6)*OFFSET($F$279,3*($D235-1)+2,6*(X$209-1)+1,1,6)*OFFSET($F$279,3*($D235-1)+3,6*(X$209-1)+1,1,6)),0),"")</f>
        <v/>
      </c>
      <c r="Y235" s="224" t="str">
        <f t="array" aca="1" ref="Y235" ca="1">IFERROR(IF(MAX(OFFSET($F$279,3*($D235-1)+1,6*(Y$209-1)+1,1,6)*OFFSET($F$279,3*($D235-1)+2,6*(Y$209-1)+1,1,6)*OFFSET($F$279,3*($D235-1)+3,6*(Y$209-1)+1,1,6))&gt;Y$208,MAX(OFFSET($F$279,3*($D235-1)+1,6*(Y$209-1)+1,1,6)*OFFSET($F$279,3*($D235-1)+2,6*(Y$209-1)+1,1,6)*OFFSET($F$279,3*($D235-1)+3,6*(Y$209-1)+1,1,6)),0),"")</f>
        <v/>
      </c>
      <c r="Z235" s="224" t="str">
        <f t="array" aca="1" ref="Z235" ca="1">IFERROR(IF(MAX(OFFSET($F$279,3*($D235-1)+1,6*(Z$209-1)+1,1,6)*OFFSET($F$279,3*($D235-1)+2,6*(Z$209-1)+1,1,6)*OFFSET($F$279,3*($D235-1)+3,6*(Z$209-1)+1,1,6))&gt;Z$208,MAX(OFFSET($F$279,3*($D235-1)+1,6*(Z$209-1)+1,1,6)*OFFSET($F$279,3*($D235-1)+2,6*(Z$209-1)+1,1,6)*OFFSET($F$279,3*($D235-1)+3,6*(Z$209-1)+1,1,6)),0),"")</f>
        <v/>
      </c>
      <c r="AA235" s="224" t="str">
        <f t="array" aca="1" ref="AA235" ca="1">IFERROR(IF(MAX(OFFSET($F$279,3*($D235-1)+1,6*(AA$209-1)+1,1,6)*OFFSET($F$279,3*($D235-1)+2,6*(AA$209-1)+1,1,6)*OFFSET($F$279,3*($D235-1)+3,6*(AA$209-1)+1,1,6))&gt;AA$208,MAX(OFFSET($F$279,3*($D235-1)+1,6*(AA$209-1)+1,1,6)*OFFSET($F$279,3*($D235-1)+2,6*(AA$209-1)+1,1,6)*OFFSET($F$279,3*($D235-1)+3,6*(AA$209-1)+1,1,6)),0),"")</f>
        <v/>
      </c>
      <c r="AB235" s="224" t="str">
        <f t="array" aca="1" ref="AB235" ca="1">IFERROR(IF(MAX(OFFSET($F$279,3*($D235-1)+1,6*(AB$209-1)+1,1,6)*OFFSET($F$279,3*($D235-1)+2,6*(AB$209-1)+1,1,6)*OFFSET($F$279,3*($D235-1)+3,6*(AB$209-1)+1,1,6))&gt;AB$208,MAX(OFFSET($F$279,3*($D235-1)+1,6*(AB$209-1)+1,1,6)*OFFSET($F$279,3*($D235-1)+2,6*(AB$209-1)+1,1,6)*OFFSET($F$279,3*($D235-1)+3,6*(AB$209-1)+1,1,6)),0),"")</f>
        <v/>
      </c>
      <c r="AC235" s="224" t="str">
        <f t="array" aca="1" ref="AC235" ca="1">IFERROR(IF(MAX(OFFSET($F$279,3*($D235-1)+1,6*(AC$209-1)+1,1,6)*OFFSET($F$279,3*($D235-1)+2,6*(AC$209-1)+1,1,6)*OFFSET($F$279,3*($D235-1)+3,6*(AC$209-1)+1,1,6))&gt;AC$208,MAX(OFFSET($F$279,3*($D235-1)+1,6*(AC$209-1)+1,1,6)*OFFSET($F$279,3*($D235-1)+2,6*(AC$209-1)+1,1,6)*OFFSET($F$279,3*($D235-1)+3,6*(AC$209-1)+1,1,6)),0),"")</f>
        <v/>
      </c>
      <c r="AD235" s="224" t="str">
        <f t="array" aca="1" ref="AD235" ca="1">IFERROR(IF(MAX(OFFSET($F$279,3*($D235-1)+1,6*(AD$209-1)+1,1,6)*OFFSET($F$279,3*($D235-1)+2,6*(AD$209-1)+1,1,6)*OFFSET($F$279,3*($D235-1)+3,6*(AD$209-1)+1,1,6))&gt;AD$208,MAX(OFFSET($F$279,3*($D235-1)+1,6*(AD$209-1)+1,1,6)*OFFSET($F$279,3*($D235-1)+2,6*(AD$209-1)+1,1,6)*OFFSET($F$279,3*($D235-1)+3,6*(AD$209-1)+1,1,6)),0),"")</f>
        <v/>
      </c>
      <c r="AE235" s="224" t="str">
        <f t="array" aca="1" ref="AE235" ca="1">IFERROR(IF(MAX(OFFSET($F$279,3*($D235-1)+1,6*(AE$209-1)+1,1,6)*OFFSET($F$279,3*($D235-1)+2,6*(AE$209-1)+1,1,6)*OFFSET($F$279,3*($D235-1)+3,6*(AE$209-1)+1,1,6))&gt;AE$208,MAX(OFFSET($F$279,3*($D235-1)+1,6*(AE$209-1)+1,1,6)*OFFSET($F$279,3*($D235-1)+2,6*(AE$209-1)+1,1,6)*OFFSET($F$279,3*($D235-1)+3,6*(AE$209-1)+1,1,6)),0),"")</f>
        <v/>
      </c>
      <c r="AF235" s="224" t="str">
        <f t="array" aca="1" ref="AF235" ca="1">IFERROR(IF(MAX(OFFSET($F$279,3*($D235-1)+1,6*(AF$209-1)+1,1,6)*OFFSET($F$279,3*($D235-1)+2,6*(AF$209-1)+1,1,6)*OFFSET($F$279,3*($D235-1)+3,6*(AF$209-1)+1,1,6))&gt;AF$208,MAX(OFFSET($F$279,3*($D235-1)+1,6*(AF$209-1)+1,1,6)*OFFSET($F$279,3*($D235-1)+2,6*(AF$209-1)+1,1,6)*OFFSET($F$279,3*($D235-1)+3,6*(AF$209-1)+1,1,6)),0),"")</f>
        <v/>
      </c>
      <c r="AG235" s="224" t="str">
        <f t="array" aca="1" ref="AG235" ca="1">IFERROR(IF(MAX(OFFSET($F$279,3*($D235-1)+1,6*(AG$209-1)+1,1,6)*OFFSET($F$279,3*($D235-1)+2,6*(AG$209-1)+1,1,6)*OFFSET($F$279,3*($D235-1)+3,6*(AG$209-1)+1,1,6))&gt;AG$208,MAX(OFFSET($F$279,3*($D235-1)+1,6*(AG$209-1)+1,1,6)*OFFSET($F$279,3*($D235-1)+2,6*(AG$209-1)+1,1,6)*OFFSET($F$279,3*($D235-1)+3,6*(AG$209-1)+1,1,6)),0),"")</f>
        <v/>
      </c>
      <c r="AH235" s="224" t="str">
        <f t="array" aca="1" ref="AH235" ca="1">IFERROR(IF(MAX(OFFSET($F$279,3*($D235-1)+1,6*(AH$209-1)+1,1,6)*OFFSET($F$279,3*($D235-1)+2,6*(AH$209-1)+1,1,6)*OFFSET($F$279,3*($D235-1)+3,6*(AH$209-1)+1,1,6))&gt;AH$208,MAX(OFFSET($F$279,3*($D235-1)+1,6*(AH$209-1)+1,1,6)*OFFSET($F$279,3*($D235-1)+2,6*(AH$209-1)+1,1,6)*OFFSET($F$279,3*($D235-1)+3,6*(AH$209-1)+1,1,6)),0),"")</f>
        <v/>
      </c>
      <c r="AI235" s="224" t="str">
        <f t="array" aca="1" ref="AI235" ca="1">IFERROR(IF(MAX(OFFSET($F$279,3*($D235-1)+1,6*(AI$209-1)+1,1,6)*OFFSET($F$279,3*($D235-1)+2,6*(AI$209-1)+1,1,6)*OFFSET($F$279,3*($D235-1)+3,6*(AI$209-1)+1,1,6))&gt;AI$208,MAX(OFFSET($F$279,3*($D235-1)+1,6*(AI$209-1)+1,1,6)*OFFSET($F$279,3*($D235-1)+2,6*(AI$209-1)+1,1,6)*OFFSET($F$279,3*($D235-1)+3,6*(AI$209-1)+1,1,6)),0),"")</f>
        <v/>
      </c>
      <c r="AJ235" s="224" t="str">
        <f t="array" aca="1" ref="AJ235" ca="1">IFERROR(IF(MAX(OFFSET($F$279,3*($D235-1)+1,6*(AJ$209-1)+1,1,6)*OFFSET($F$279,3*($D235-1)+2,6*(AJ$209-1)+1,1,6)*OFFSET($F$279,3*($D235-1)+3,6*(AJ$209-1)+1,1,6))&gt;AJ$208,MAX(OFFSET($F$279,3*($D235-1)+1,6*(AJ$209-1)+1,1,6)*OFFSET($F$279,3*($D235-1)+2,6*(AJ$209-1)+1,1,6)*OFFSET($F$279,3*($D235-1)+3,6*(AJ$209-1)+1,1,6)),0),"")</f>
        <v/>
      </c>
      <c r="AK235" s="224" t="str">
        <f t="array" aca="1" ref="AK235" ca="1">IFERROR(IF(MAX(OFFSET($F$279,3*($D235-1)+1,6*(AK$209-1)+1,1,6)*OFFSET($F$279,3*($D235-1)+2,6*(AK$209-1)+1,1,6)*OFFSET($F$279,3*($D235-1)+3,6*(AK$209-1)+1,1,6))&gt;AK$208,MAX(OFFSET($F$279,3*($D235-1)+1,6*(AK$209-1)+1,1,6)*OFFSET($F$279,3*($D235-1)+2,6*(AK$209-1)+1,1,6)*OFFSET($F$279,3*($D235-1)+3,6*(AK$209-1)+1,1,6)),0),"")</f>
        <v/>
      </c>
      <c r="AL235" s="224" t="str">
        <f t="array" aca="1" ref="AL235" ca="1">IFERROR(IF(MAX(OFFSET($F$279,3*($D235-1)+1,6*(AL$209-1)+1,1,6)*OFFSET($F$279,3*($D235-1)+2,6*(AL$209-1)+1,1,6)*OFFSET($F$279,3*($D235-1)+3,6*(AL$209-1)+1,1,6))&gt;AL$208,MAX(OFFSET($F$279,3*($D235-1)+1,6*(AL$209-1)+1,1,6)*OFFSET($F$279,3*($D235-1)+2,6*(AL$209-1)+1,1,6)*OFFSET($F$279,3*($D235-1)+3,6*(AL$209-1)+1,1,6)),0),"")</f>
        <v/>
      </c>
      <c r="AM235" s="224" t="str">
        <f t="array" aca="1" ref="AM235" ca="1">IFERROR(IF(MAX(OFFSET($F$279,3*($D235-1)+1,6*(AM$209-1)+1,1,6)*OFFSET($F$279,3*($D235-1)+2,6*(AM$209-1)+1,1,6)*OFFSET($F$279,3*($D235-1)+3,6*(AM$209-1)+1,1,6))&gt;AM$208,MAX(OFFSET($F$279,3*($D235-1)+1,6*(AM$209-1)+1,1,6)*OFFSET($F$279,3*($D235-1)+2,6*(AM$209-1)+1,1,6)*OFFSET($F$279,3*($D235-1)+3,6*(AM$209-1)+1,1,6)),0),"")</f>
        <v/>
      </c>
      <c r="AN235" s="224" t="str">
        <f t="array" aca="1" ref="AN235" ca="1">IFERROR(IF(MAX(OFFSET($F$279,3*($D235-1)+1,6*(AN$209-1)+1,1,6)*OFFSET($F$279,3*($D235-1)+2,6*(AN$209-1)+1,1,6)*OFFSET($F$279,3*($D235-1)+3,6*(AN$209-1)+1,1,6))&gt;AN$208,MAX(OFFSET($F$279,3*($D235-1)+1,6*(AN$209-1)+1,1,6)*OFFSET($F$279,3*($D235-1)+2,6*(AN$209-1)+1,1,6)*OFFSET($F$279,3*($D235-1)+3,6*(AN$209-1)+1,1,6)),0),"")</f>
        <v/>
      </c>
      <c r="AO235" s="224" t="str">
        <f t="array" aca="1" ref="AO235" ca="1">IFERROR(IF(MAX(OFFSET($F$279,3*($D235-1)+1,6*(AO$209-1)+1,1,6)*OFFSET($F$279,3*($D235-1)+2,6*(AO$209-1)+1,1,6)*OFFSET($F$279,3*($D235-1)+3,6*(AO$209-1)+1,1,6))&gt;AO$208,MAX(OFFSET($F$279,3*($D235-1)+1,6*(AO$209-1)+1,1,6)*OFFSET($F$279,3*($D235-1)+2,6*(AO$209-1)+1,1,6)*OFFSET($F$279,3*($D235-1)+3,6*(AO$209-1)+1,1,6)),0),"")</f>
        <v/>
      </c>
      <c r="AP235" s="224" t="str">
        <f t="array" aca="1" ref="AP235" ca="1">IFERROR(IF(MAX(OFFSET($F$279,3*($D235-1)+1,6*(AP$209-1)+1,1,6)*OFFSET($F$279,3*($D235-1)+2,6*(AP$209-1)+1,1,6)*OFFSET($F$279,3*($D235-1)+3,6*(AP$209-1)+1,1,6))&gt;AP$208,MAX(OFFSET($F$279,3*($D235-1)+1,6*(AP$209-1)+1,1,6)*OFFSET($F$279,3*($D235-1)+2,6*(AP$209-1)+1,1,6)*OFFSET($F$279,3*($D235-1)+3,6*(AP$209-1)+1,1,6)),0),"")</f>
        <v/>
      </c>
      <c r="AQ235" s="224" t="str">
        <f t="array" aca="1" ref="AQ235" ca="1">IFERROR(IF(MAX(OFFSET($F$279,3*($D235-1)+1,6*(AQ$209-1)+1,1,6)*OFFSET($F$279,3*($D235-1)+2,6*(AQ$209-1)+1,1,6)*OFFSET($F$279,3*($D235-1)+3,6*(AQ$209-1)+1,1,6))&gt;AQ$208,MAX(OFFSET($F$279,3*($D235-1)+1,6*(AQ$209-1)+1,1,6)*OFFSET($F$279,3*($D235-1)+2,6*(AQ$209-1)+1,1,6)*OFFSET($F$279,3*($D235-1)+3,6*(AQ$209-1)+1,1,6)),0),"")</f>
        <v/>
      </c>
      <c r="AR235" s="224" t="str">
        <f t="array" aca="1" ref="AR235" ca="1">IFERROR(IF(MAX(OFFSET($F$279,3*($D235-1)+1,6*(AR$209-1)+1,1,6)*OFFSET($F$279,3*($D235-1)+2,6*(AR$209-1)+1,1,6)*OFFSET($F$279,3*($D235-1)+3,6*(AR$209-1)+1,1,6))&gt;AR$208,MAX(OFFSET($F$279,3*($D235-1)+1,6*(AR$209-1)+1,1,6)*OFFSET($F$279,3*($D235-1)+2,6*(AR$209-1)+1,1,6)*OFFSET($F$279,3*($D235-1)+3,6*(AR$209-1)+1,1,6)),0),"")</f>
        <v/>
      </c>
      <c r="AS235" s="224" t="str">
        <f t="array" aca="1" ref="AS235" ca="1">IFERROR(IF(MAX(OFFSET($F$279,3*($D235-1)+1,6*(AS$209-1)+1,1,6)*OFFSET($F$279,3*($D235-1)+2,6*(AS$209-1)+1,1,6)*OFFSET($F$279,3*($D235-1)+3,6*(AS$209-1)+1,1,6))&gt;AS$208,MAX(OFFSET($F$279,3*($D235-1)+1,6*(AS$209-1)+1,1,6)*OFFSET($F$279,3*($D235-1)+2,6*(AS$209-1)+1,1,6)*OFFSET($F$279,3*($D235-1)+3,6*(AS$209-1)+1,1,6)),0),"")</f>
        <v/>
      </c>
    </row>
    <row r="236" spans="4:45">
      <c r="D236" s="74">
        <v>26</v>
      </c>
      <c r="E236" s="135">
        <f t="shared" si="19"/>
        <v>0</v>
      </c>
      <c r="F236" s="224" t="str">
        <f t="array" aca="1" ref="F236" ca="1">IFERROR(IF(MAX(OFFSET($F$279,3*($D236-1)+1,6*(F$209-1)+1,1,6)*OFFSET($F$279,3*($D236-1)+2,6*(F$209-1)+1,1,6)*OFFSET($F$279,3*($D236-1)+3,6*(F$209-1)+1,1,6))&gt;F$208,MAX(OFFSET($F$279,3*($D236-1)+1,6*(F$209-1)+1,1,6)*OFFSET($F$279,3*($D236-1)+2,6*(F$209-1)+1,1,6)*OFFSET($F$279,3*($D236-1)+3,6*(F$209-1)+1,1,6)),0),"")</f>
        <v/>
      </c>
      <c r="G236" s="224" t="str">
        <f t="array" aca="1" ref="G236" ca="1">IFERROR(IF(MAX(OFFSET($F$279,3*($D236-1)+1,6*(G$209-1)+1,1,6)*OFFSET($F$279,3*($D236-1)+2,6*(G$209-1)+1,1,6)*OFFSET($F$279,3*($D236-1)+3,6*(G$209-1)+1,1,6))&gt;G$208,MAX(OFFSET($F$279,3*($D236-1)+1,6*(G$209-1)+1,1,6)*OFFSET($F$279,3*($D236-1)+2,6*(G$209-1)+1,1,6)*OFFSET($F$279,3*($D236-1)+3,6*(G$209-1)+1,1,6)),0),"")</f>
        <v/>
      </c>
      <c r="H236" s="224" t="str">
        <f t="array" aca="1" ref="H236" ca="1">IFERROR(IF(MAX(OFFSET($F$279,3*($D236-1)+1,6*(H$209-1)+1,1,6)*OFFSET($F$279,3*($D236-1)+2,6*(H$209-1)+1,1,6)*OFFSET($F$279,3*($D236-1)+3,6*(H$209-1)+1,1,6))&gt;H$208,MAX(OFFSET($F$279,3*($D236-1)+1,6*(H$209-1)+1,1,6)*OFFSET($F$279,3*($D236-1)+2,6*(H$209-1)+1,1,6)*OFFSET($F$279,3*($D236-1)+3,6*(H$209-1)+1,1,6)),0),"")</f>
        <v/>
      </c>
      <c r="I236" s="224" t="str">
        <f t="array" aca="1" ref="I236" ca="1">IFERROR(IF(MAX(OFFSET($F$279,3*($D236-1)+1,6*(I$209-1)+1,1,6)*OFFSET($F$279,3*($D236-1)+2,6*(I$209-1)+1,1,6)*OFFSET($F$279,3*($D236-1)+3,6*(I$209-1)+1,1,6))&gt;I$208,MAX(OFFSET($F$279,3*($D236-1)+1,6*(I$209-1)+1,1,6)*OFFSET($F$279,3*($D236-1)+2,6*(I$209-1)+1,1,6)*OFFSET($F$279,3*($D236-1)+3,6*(I$209-1)+1,1,6)),0),"")</f>
        <v/>
      </c>
      <c r="J236" s="224" t="str">
        <f t="array" aca="1" ref="J236" ca="1">IFERROR(IF(MAX(OFFSET($F$279,3*($D236-1)+1,6*(J$209-1)+1,1,6)*OFFSET($F$279,3*($D236-1)+2,6*(J$209-1)+1,1,6)*OFFSET($F$279,3*($D236-1)+3,6*(J$209-1)+1,1,6))&gt;J$208,MAX(OFFSET($F$279,3*($D236-1)+1,6*(J$209-1)+1,1,6)*OFFSET($F$279,3*($D236-1)+2,6*(J$209-1)+1,1,6)*OFFSET($F$279,3*($D236-1)+3,6*(J$209-1)+1,1,6)),0),"")</f>
        <v/>
      </c>
      <c r="K236" s="224" t="str">
        <f t="array" aca="1" ref="K236" ca="1">IFERROR(IF(MAX(OFFSET($F$279,3*($D236-1)+1,6*(K$209-1)+1,1,6)*OFFSET($F$279,3*($D236-1)+2,6*(K$209-1)+1,1,6)*OFFSET($F$279,3*($D236-1)+3,6*(K$209-1)+1,1,6))&gt;K$208,MAX(OFFSET($F$279,3*($D236-1)+1,6*(K$209-1)+1,1,6)*OFFSET($F$279,3*($D236-1)+2,6*(K$209-1)+1,1,6)*OFFSET($F$279,3*($D236-1)+3,6*(K$209-1)+1,1,6)),0),"")</f>
        <v/>
      </c>
      <c r="L236" s="224" t="str">
        <f t="array" aca="1" ref="L236" ca="1">IFERROR(IF(MAX(OFFSET($F$279,3*($D236-1)+1,6*(L$209-1)+1,1,6)*OFFSET($F$279,3*($D236-1)+2,6*(L$209-1)+1,1,6)*OFFSET($F$279,3*($D236-1)+3,6*(L$209-1)+1,1,6))&gt;L$208,MAX(OFFSET($F$279,3*($D236-1)+1,6*(L$209-1)+1,1,6)*OFFSET($F$279,3*($D236-1)+2,6*(L$209-1)+1,1,6)*OFFSET($F$279,3*($D236-1)+3,6*(L$209-1)+1,1,6)),0),"")</f>
        <v/>
      </c>
      <c r="M236" s="224" t="str">
        <f t="array" aca="1" ref="M236" ca="1">IFERROR(IF(MAX(OFFSET($F$279,3*($D236-1)+1,6*(M$209-1)+1,1,6)*OFFSET($F$279,3*($D236-1)+2,6*(M$209-1)+1,1,6)*OFFSET($F$279,3*($D236-1)+3,6*(M$209-1)+1,1,6))&gt;M$208,MAX(OFFSET($F$279,3*($D236-1)+1,6*(M$209-1)+1,1,6)*OFFSET($F$279,3*($D236-1)+2,6*(M$209-1)+1,1,6)*OFFSET($F$279,3*($D236-1)+3,6*(M$209-1)+1,1,6)),0),"")</f>
        <v/>
      </c>
      <c r="N236" s="224" t="str">
        <f t="array" aca="1" ref="N236" ca="1">IFERROR(IF(MAX(OFFSET($F$279,3*($D236-1)+1,6*(N$209-1)+1,1,6)*OFFSET($F$279,3*($D236-1)+2,6*(N$209-1)+1,1,6)*OFFSET($F$279,3*($D236-1)+3,6*(N$209-1)+1,1,6))&gt;N$208,MAX(OFFSET($F$279,3*($D236-1)+1,6*(N$209-1)+1,1,6)*OFFSET($F$279,3*($D236-1)+2,6*(N$209-1)+1,1,6)*OFFSET($F$279,3*($D236-1)+3,6*(N$209-1)+1,1,6)),0),"")</f>
        <v/>
      </c>
      <c r="O236" s="224" t="str">
        <f t="array" aca="1" ref="O236" ca="1">IFERROR(IF(MAX(OFFSET($F$279,3*($D236-1)+1,6*(O$209-1)+1,1,6)*OFFSET($F$279,3*($D236-1)+2,6*(O$209-1)+1,1,6)*OFFSET($F$279,3*($D236-1)+3,6*(O$209-1)+1,1,6))&gt;O$208,MAX(OFFSET($F$279,3*($D236-1)+1,6*(O$209-1)+1,1,6)*OFFSET($F$279,3*($D236-1)+2,6*(O$209-1)+1,1,6)*OFFSET($F$279,3*($D236-1)+3,6*(O$209-1)+1,1,6)),0),"")</f>
        <v/>
      </c>
      <c r="P236" s="224" t="str">
        <f t="array" aca="1" ref="P236" ca="1">IFERROR(IF(MAX(OFFSET($F$279,3*($D236-1)+1,6*(P$209-1)+1,1,6)*OFFSET($F$279,3*($D236-1)+2,6*(P$209-1)+1,1,6)*OFFSET($F$279,3*($D236-1)+3,6*(P$209-1)+1,1,6))&gt;P$208,MAX(OFFSET($F$279,3*($D236-1)+1,6*(P$209-1)+1,1,6)*OFFSET($F$279,3*($D236-1)+2,6*(P$209-1)+1,1,6)*OFFSET($F$279,3*($D236-1)+3,6*(P$209-1)+1,1,6)),0),"")</f>
        <v/>
      </c>
      <c r="Q236" s="224" t="str">
        <f t="array" aca="1" ref="Q236" ca="1">IFERROR(IF(MAX(OFFSET($F$279,3*($D236-1)+1,6*(Q$209-1)+1,1,6)*OFFSET($F$279,3*($D236-1)+2,6*(Q$209-1)+1,1,6)*OFFSET($F$279,3*($D236-1)+3,6*(Q$209-1)+1,1,6))&gt;Q$208,MAX(OFFSET($F$279,3*($D236-1)+1,6*(Q$209-1)+1,1,6)*OFFSET($F$279,3*($D236-1)+2,6*(Q$209-1)+1,1,6)*OFFSET($F$279,3*($D236-1)+3,6*(Q$209-1)+1,1,6)),0),"")</f>
        <v/>
      </c>
      <c r="R236" s="224" t="str">
        <f t="array" aca="1" ref="R236" ca="1">IFERROR(IF(MAX(OFFSET($F$279,3*($D236-1)+1,6*(R$209-1)+1,1,6)*OFFSET($F$279,3*($D236-1)+2,6*(R$209-1)+1,1,6)*OFFSET($F$279,3*($D236-1)+3,6*(R$209-1)+1,1,6))&gt;R$208,MAX(OFFSET($F$279,3*($D236-1)+1,6*(R$209-1)+1,1,6)*OFFSET($F$279,3*($D236-1)+2,6*(R$209-1)+1,1,6)*OFFSET($F$279,3*($D236-1)+3,6*(R$209-1)+1,1,6)),0),"")</f>
        <v/>
      </c>
      <c r="S236" s="224" t="str">
        <f t="array" aca="1" ref="S236" ca="1">IFERROR(IF(MAX(OFFSET($F$279,3*($D236-1)+1,6*(S$209-1)+1,1,6)*OFFSET($F$279,3*($D236-1)+2,6*(S$209-1)+1,1,6)*OFFSET($F$279,3*($D236-1)+3,6*(S$209-1)+1,1,6))&gt;S$208,MAX(OFFSET($F$279,3*($D236-1)+1,6*(S$209-1)+1,1,6)*OFFSET($F$279,3*($D236-1)+2,6*(S$209-1)+1,1,6)*OFFSET($F$279,3*($D236-1)+3,6*(S$209-1)+1,1,6)),0),"")</f>
        <v/>
      </c>
      <c r="T236" s="224" t="str">
        <f t="array" aca="1" ref="T236" ca="1">IFERROR(IF(MAX(OFFSET($F$279,3*($D236-1)+1,6*(T$209-1)+1,1,6)*OFFSET($F$279,3*($D236-1)+2,6*(T$209-1)+1,1,6)*OFFSET($F$279,3*($D236-1)+3,6*(T$209-1)+1,1,6))&gt;T$208,MAX(OFFSET($F$279,3*($D236-1)+1,6*(T$209-1)+1,1,6)*OFFSET($F$279,3*($D236-1)+2,6*(T$209-1)+1,1,6)*OFFSET($F$279,3*($D236-1)+3,6*(T$209-1)+1,1,6)),0),"")</f>
        <v/>
      </c>
      <c r="U236" s="224" t="str">
        <f t="array" aca="1" ref="U236" ca="1">IFERROR(IF(MAX(OFFSET($F$279,3*($D236-1)+1,6*(U$209-1)+1,1,6)*OFFSET($F$279,3*($D236-1)+2,6*(U$209-1)+1,1,6)*OFFSET($F$279,3*($D236-1)+3,6*(U$209-1)+1,1,6))&gt;U$208,MAX(OFFSET($F$279,3*($D236-1)+1,6*(U$209-1)+1,1,6)*OFFSET($F$279,3*($D236-1)+2,6*(U$209-1)+1,1,6)*OFFSET($F$279,3*($D236-1)+3,6*(U$209-1)+1,1,6)),0),"")</f>
        <v/>
      </c>
      <c r="V236" s="224" t="str">
        <f t="array" aca="1" ref="V236" ca="1">IFERROR(IF(MAX(OFFSET($F$279,3*($D236-1)+1,6*(V$209-1)+1,1,6)*OFFSET($F$279,3*($D236-1)+2,6*(V$209-1)+1,1,6)*OFFSET($F$279,3*($D236-1)+3,6*(V$209-1)+1,1,6))&gt;V$208,MAX(OFFSET($F$279,3*($D236-1)+1,6*(V$209-1)+1,1,6)*OFFSET($F$279,3*($D236-1)+2,6*(V$209-1)+1,1,6)*OFFSET($F$279,3*($D236-1)+3,6*(V$209-1)+1,1,6)),0),"")</f>
        <v/>
      </c>
      <c r="W236" s="224" t="str">
        <f t="array" aca="1" ref="W236" ca="1">IFERROR(IF(MAX(OFFSET($F$279,3*($D236-1)+1,6*(W$209-1)+1,1,6)*OFFSET($F$279,3*($D236-1)+2,6*(W$209-1)+1,1,6)*OFFSET($F$279,3*($D236-1)+3,6*(W$209-1)+1,1,6))&gt;W$208,MAX(OFFSET($F$279,3*($D236-1)+1,6*(W$209-1)+1,1,6)*OFFSET($F$279,3*($D236-1)+2,6*(W$209-1)+1,1,6)*OFFSET($F$279,3*($D236-1)+3,6*(W$209-1)+1,1,6)),0),"")</f>
        <v/>
      </c>
      <c r="X236" s="224" t="str">
        <f t="array" aca="1" ref="X236" ca="1">IFERROR(IF(MAX(OFFSET($F$279,3*($D236-1)+1,6*(X$209-1)+1,1,6)*OFFSET($F$279,3*($D236-1)+2,6*(X$209-1)+1,1,6)*OFFSET($F$279,3*($D236-1)+3,6*(X$209-1)+1,1,6))&gt;X$208,MAX(OFFSET($F$279,3*($D236-1)+1,6*(X$209-1)+1,1,6)*OFFSET($F$279,3*($D236-1)+2,6*(X$209-1)+1,1,6)*OFFSET($F$279,3*($D236-1)+3,6*(X$209-1)+1,1,6)),0),"")</f>
        <v/>
      </c>
      <c r="Y236" s="224" t="str">
        <f t="array" aca="1" ref="Y236" ca="1">IFERROR(IF(MAX(OFFSET($F$279,3*($D236-1)+1,6*(Y$209-1)+1,1,6)*OFFSET($F$279,3*($D236-1)+2,6*(Y$209-1)+1,1,6)*OFFSET($F$279,3*($D236-1)+3,6*(Y$209-1)+1,1,6))&gt;Y$208,MAX(OFFSET($F$279,3*($D236-1)+1,6*(Y$209-1)+1,1,6)*OFFSET($F$279,3*($D236-1)+2,6*(Y$209-1)+1,1,6)*OFFSET($F$279,3*($D236-1)+3,6*(Y$209-1)+1,1,6)),0),"")</f>
        <v/>
      </c>
      <c r="Z236" s="224" t="str">
        <f t="array" aca="1" ref="Z236" ca="1">IFERROR(IF(MAX(OFFSET($F$279,3*($D236-1)+1,6*(Z$209-1)+1,1,6)*OFFSET($F$279,3*($D236-1)+2,6*(Z$209-1)+1,1,6)*OFFSET($F$279,3*($D236-1)+3,6*(Z$209-1)+1,1,6))&gt;Z$208,MAX(OFFSET($F$279,3*($D236-1)+1,6*(Z$209-1)+1,1,6)*OFFSET($F$279,3*($D236-1)+2,6*(Z$209-1)+1,1,6)*OFFSET($F$279,3*($D236-1)+3,6*(Z$209-1)+1,1,6)),0),"")</f>
        <v/>
      </c>
      <c r="AA236" s="224" t="str">
        <f t="array" aca="1" ref="AA236" ca="1">IFERROR(IF(MAX(OFFSET($F$279,3*($D236-1)+1,6*(AA$209-1)+1,1,6)*OFFSET($F$279,3*($D236-1)+2,6*(AA$209-1)+1,1,6)*OFFSET($F$279,3*($D236-1)+3,6*(AA$209-1)+1,1,6))&gt;AA$208,MAX(OFFSET($F$279,3*($D236-1)+1,6*(AA$209-1)+1,1,6)*OFFSET($F$279,3*($D236-1)+2,6*(AA$209-1)+1,1,6)*OFFSET($F$279,3*($D236-1)+3,6*(AA$209-1)+1,1,6)),0),"")</f>
        <v/>
      </c>
      <c r="AB236" s="224" t="str">
        <f t="array" aca="1" ref="AB236" ca="1">IFERROR(IF(MAX(OFFSET($F$279,3*($D236-1)+1,6*(AB$209-1)+1,1,6)*OFFSET($F$279,3*($D236-1)+2,6*(AB$209-1)+1,1,6)*OFFSET($F$279,3*($D236-1)+3,6*(AB$209-1)+1,1,6))&gt;AB$208,MAX(OFFSET($F$279,3*($D236-1)+1,6*(AB$209-1)+1,1,6)*OFFSET($F$279,3*($D236-1)+2,6*(AB$209-1)+1,1,6)*OFFSET($F$279,3*($D236-1)+3,6*(AB$209-1)+1,1,6)),0),"")</f>
        <v/>
      </c>
      <c r="AC236" s="224" t="str">
        <f t="array" aca="1" ref="AC236" ca="1">IFERROR(IF(MAX(OFFSET($F$279,3*($D236-1)+1,6*(AC$209-1)+1,1,6)*OFFSET($F$279,3*($D236-1)+2,6*(AC$209-1)+1,1,6)*OFFSET($F$279,3*($D236-1)+3,6*(AC$209-1)+1,1,6))&gt;AC$208,MAX(OFFSET($F$279,3*($D236-1)+1,6*(AC$209-1)+1,1,6)*OFFSET($F$279,3*($D236-1)+2,6*(AC$209-1)+1,1,6)*OFFSET($F$279,3*($D236-1)+3,6*(AC$209-1)+1,1,6)),0),"")</f>
        <v/>
      </c>
      <c r="AD236" s="224" t="str">
        <f t="array" aca="1" ref="AD236" ca="1">IFERROR(IF(MAX(OFFSET($F$279,3*($D236-1)+1,6*(AD$209-1)+1,1,6)*OFFSET($F$279,3*($D236-1)+2,6*(AD$209-1)+1,1,6)*OFFSET($F$279,3*($D236-1)+3,6*(AD$209-1)+1,1,6))&gt;AD$208,MAX(OFFSET($F$279,3*($D236-1)+1,6*(AD$209-1)+1,1,6)*OFFSET($F$279,3*($D236-1)+2,6*(AD$209-1)+1,1,6)*OFFSET($F$279,3*($D236-1)+3,6*(AD$209-1)+1,1,6)),0),"")</f>
        <v/>
      </c>
      <c r="AE236" s="224" t="str">
        <f t="array" aca="1" ref="AE236" ca="1">IFERROR(IF(MAX(OFFSET($F$279,3*($D236-1)+1,6*(AE$209-1)+1,1,6)*OFFSET($F$279,3*($D236-1)+2,6*(AE$209-1)+1,1,6)*OFFSET($F$279,3*($D236-1)+3,6*(AE$209-1)+1,1,6))&gt;AE$208,MAX(OFFSET($F$279,3*($D236-1)+1,6*(AE$209-1)+1,1,6)*OFFSET($F$279,3*($D236-1)+2,6*(AE$209-1)+1,1,6)*OFFSET($F$279,3*($D236-1)+3,6*(AE$209-1)+1,1,6)),0),"")</f>
        <v/>
      </c>
      <c r="AF236" s="224" t="str">
        <f t="array" aca="1" ref="AF236" ca="1">IFERROR(IF(MAX(OFFSET($F$279,3*($D236-1)+1,6*(AF$209-1)+1,1,6)*OFFSET($F$279,3*($D236-1)+2,6*(AF$209-1)+1,1,6)*OFFSET($F$279,3*($D236-1)+3,6*(AF$209-1)+1,1,6))&gt;AF$208,MAX(OFFSET($F$279,3*($D236-1)+1,6*(AF$209-1)+1,1,6)*OFFSET($F$279,3*($D236-1)+2,6*(AF$209-1)+1,1,6)*OFFSET($F$279,3*($D236-1)+3,6*(AF$209-1)+1,1,6)),0),"")</f>
        <v/>
      </c>
      <c r="AG236" s="224" t="str">
        <f t="array" aca="1" ref="AG236" ca="1">IFERROR(IF(MAX(OFFSET($F$279,3*($D236-1)+1,6*(AG$209-1)+1,1,6)*OFFSET($F$279,3*($D236-1)+2,6*(AG$209-1)+1,1,6)*OFFSET($F$279,3*($D236-1)+3,6*(AG$209-1)+1,1,6))&gt;AG$208,MAX(OFFSET($F$279,3*($D236-1)+1,6*(AG$209-1)+1,1,6)*OFFSET($F$279,3*($D236-1)+2,6*(AG$209-1)+1,1,6)*OFFSET($F$279,3*($D236-1)+3,6*(AG$209-1)+1,1,6)),0),"")</f>
        <v/>
      </c>
      <c r="AH236" s="224" t="str">
        <f t="array" aca="1" ref="AH236" ca="1">IFERROR(IF(MAX(OFFSET($F$279,3*($D236-1)+1,6*(AH$209-1)+1,1,6)*OFFSET($F$279,3*($D236-1)+2,6*(AH$209-1)+1,1,6)*OFFSET($F$279,3*($D236-1)+3,6*(AH$209-1)+1,1,6))&gt;AH$208,MAX(OFFSET($F$279,3*($D236-1)+1,6*(AH$209-1)+1,1,6)*OFFSET($F$279,3*($D236-1)+2,6*(AH$209-1)+1,1,6)*OFFSET($F$279,3*($D236-1)+3,6*(AH$209-1)+1,1,6)),0),"")</f>
        <v/>
      </c>
      <c r="AI236" s="224" t="str">
        <f t="array" aca="1" ref="AI236" ca="1">IFERROR(IF(MAX(OFFSET($F$279,3*($D236-1)+1,6*(AI$209-1)+1,1,6)*OFFSET($F$279,3*($D236-1)+2,6*(AI$209-1)+1,1,6)*OFFSET($F$279,3*($D236-1)+3,6*(AI$209-1)+1,1,6))&gt;AI$208,MAX(OFFSET($F$279,3*($D236-1)+1,6*(AI$209-1)+1,1,6)*OFFSET($F$279,3*($D236-1)+2,6*(AI$209-1)+1,1,6)*OFFSET($F$279,3*($D236-1)+3,6*(AI$209-1)+1,1,6)),0),"")</f>
        <v/>
      </c>
      <c r="AJ236" s="224" t="str">
        <f t="array" aca="1" ref="AJ236" ca="1">IFERROR(IF(MAX(OFFSET($F$279,3*($D236-1)+1,6*(AJ$209-1)+1,1,6)*OFFSET($F$279,3*($D236-1)+2,6*(AJ$209-1)+1,1,6)*OFFSET($F$279,3*($D236-1)+3,6*(AJ$209-1)+1,1,6))&gt;AJ$208,MAX(OFFSET($F$279,3*($D236-1)+1,6*(AJ$209-1)+1,1,6)*OFFSET($F$279,3*($D236-1)+2,6*(AJ$209-1)+1,1,6)*OFFSET($F$279,3*($D236-1)+3,6*(AJ$209-1)+1,1,6)),0),"")</f>
        <v/>
      </c>
      <c r="AK236" s="224" t="str">
        <f t="array" aca="1" ref="AK236" ca="1">IFERROR(IF(MAX(OFFSET($F$279,3*($D236-1)+1,6*(AK$209-1)+1,1,6)*OFFSET($F$279,3*($D236-1)+2,6*(AK$209-1)+1,1,6)*OFFSET($F$279,3*($D236-1)+3,6*(AK$209-1)+1,1,6))&gt;AK$208,MAX(OFFSET($F$279,3*($D236-1)+1,6*(AK$209-1)+1,1,6)*OFFSET($F$279,3*($D236-1)+2,6*(AK$209-1)+1,1,6)*OFFSET($F$279,3*($D236-1)+3,6*(AK$209-1)+1,1,6)),0),"")</f>
        <v/>
      </c>
      <c r="AL236" s="224" t="str">
        <f t="array" aca="1" ref="AL236" ca="1">IFERROR(IF(MAX(OFFSET($F$279,3*($D236-1)+1,6*(AL$209-1)+1,1,6)*OFFSET($F$279,3*($D236-1)+2,6*(AL$209-1)+1,1,6)*OFFSET($F$279,3*($D236-1)+3,6*(AL$209-1)+1,1,6))&gt;AL$208,MAX(OFFSET($F$279,3*($D236-1)+1,6*(AL$209-1)+1,1,6)*OFFSET($F$279,3*($D236-1)+2,6*(AL$209-1)+1,1,6)*OFFSET($F$279,3*($D236-1)+3,6*(AL$209-1)+1,1,6)),0),"")</f>
        <v/>
      </c>
      <c r="AM236" s="224" t="str">
        <f t="array" aca="1" ref="AM236" ca="1">IFERROR(IF(MAX(OFFSET($F$279,3*($D236-1)+1,6*(AM$209-1)+1,1,6)*OFFSET($F$279,3*($D236-1)+2,6*(AM$209-1)+1,1,6)*OFFSET($F$279,3*($D236-1)+3,6*(AM$209-1)+1,1,6))&gt;AM$208,MAX(OFFSET($F$279,3*($D236-1)+1,6*(AM$209-1)+1,1,6)*OFFSET($F$279,3*($D236-1)+2,6*(AM$209-1)+1,1,6)*OFFSET($F$279,3*($D236-1)+3,6*(AM$209-1)+1,1,6)),0),"")</f>
        <v/>
      </c>
      <c r="AN236" s="224" t="str">
        <f t="array" aca="1" ref="AN236" ca="1">IFERROR(IF(MAX(OFFSET($F$279,3*($D236-1)+1,6*(AN$209-1)+1,1,6)*OFFSET($F$279,3*($D236-1)+2,6*(AN$209-1)+1,1,6)*OFFSET($F$279,3*($D236-1)+3,6*(AN$209-1)+1,1,6))&gt;AN$208,MAX(OFFSET($F$279,3*($D236-1)+1,6*(AN$209-1)+1,1,6)*OFFSET($F$279,3*($D236-1)+2,6*(AN$209-1)+1,1,6)*OFFSET($F$279,3*($D236-1)+3,6*(AN$209-1)+1,1,6)),0),"")</f>
        <v/>
      </c>
      <c r="AO236" s="224" t="str">
        <f t="array" aca="1" ref="AO236" ca="1">IFERROR(IF(MAX(OFFSET($F$279,3*($D236-1)+1,6*(AO$209-1)+1,1,6)*OFFSET($F$279,3*($D236-1)+2,6*(AO$209-1)+1,1,6)*OFFSET($F$279,3*($D236-1)+3,6*(AO$209-1)+1,1,6))&gt;AO$208,MAX(OFFSET($F$279,3*($D236-1)+1,6*(AO$209-1)+1,1,6)*OFFSET($F$279,3*($D236-1)+2,6*(AO$209-1)+1,1,6)*OFFSET($F$279,3*($D236-1)+3,6*(AO$209-1)+1,1,6)),0),"")</f>
        <v/>
      </c>
      <c r="AP236" s="224" t="str">
        <f t="array" aca="1" ref="AP236" ca="1">IFERROR(IF(MAX(OFFSET($F$279,3*($D236-1)+1,6*(AP$209-1)+1,1,6)*OFFSET($F$279,3*($D236-1)+2,6*(AP$209-1)+1,1,6)*OFFSET($F$279,3*($D236-1)+3,6*(AP$209-1)+1,1,6))&gt;AP$208,MAX(OFFSET($F$279,3*($D236-1)+1,6*(AP$209-1)+1,1,6)*OFFSET($F$279,3*($D236-1)+2,6*(AP$209-1)+1,1,6)*OFFSET($F$279,3*($D236-1)+3,6*(AP$209-1)+1,1,6)),0),"")</f>
        <v/>
      </c>
      <c r="AQ236" s="224" t="str">
        <f t="array" aca="1" ref="AQ236" ca="1">IFERROR(IF(MAX(OFFSET($F$279,3*($D236-1)+1,6*(AQ$209-1)+1,1,6)*OFFSET($F$279,3*($D236-1)+2,6*(AQ$209-1)+1,1,6)*OFFSET($F$279,3*($D236-1)+3,6*(AQ$209-1)+1,1,6))&gt;AQ$208,MAX(OFFSET($F$279,3*($D236-1)+1,6*(AQ$209-1)+1,1,6)*OFFSET($F$279,3*($D236-1)+2,6*(AQ$209-1)+1,1,6)*OFFSET($F$279,3*($D236-1)+3,6*(AQ$209-1)+1,1,6)),0),"")</f>
        <v/>
      </c>
      <c r="AR236" s="224" t="str">
        <f t="array" aca="1" ref="AR236" ca="1">IFERROR(IF(MAX(OFFSET($F$279,3*($D236-1)+1,6*(AR$209-1)+1,1,6)*OFFSET($F$279,3*($D236-1)+2,6*(AR$209-1)+1,1,6)*OFFSET($F$279,3*($D236-1)+3,6*(AR$209-1)+1,1,6))&gt;AR$208,MAX(OFFSET($F$279,3*($D236-1)+1,6*(AR$209-1)+1,1,6)*OFFSET($F$279,3*($D236-1)+2,6*(AR$209-1)+1,1,6)*OFFSET($F$279,3*($D236-1)+3,6*(AR$209-1)+1,1,6)),0),"")</f>
        <v/>
      </c>
      <c r="AS236" s="224" t="str">
        <f t="array" aca="1" ref="AS236" ca="1">IFERROR(IF(MAX(OFFSET($F$279,3*($D236-1)+1,6*(AS$209-1)+1,1,6)*OFFSET($F$279,3*($D236-1)+2,6*(AS$209-1)+1,1,6)*OFFSET($F$279,3*($D236-1)+3,6*(AS$209-1)+1,1,6))&gt;AS$208,MAX(OFFSET($F$279,3*($D236-1)+1,6*(AS$209-1)+1,1,6)*OFFSET($F$279,3*($D236-1)+2,6*(AS$209-1)+1,1,6)*OFFSET($F$279,3*($D236-1)+3,6*(AS$209-1)+1,1,6)),0),"")</f>
        <v/>
      </c>
    </row>
    <row r="237" spans="4:45">
      <c r="D237" s="74">
        <v>27</v>
      </c>
      <c r="E237" s="135">
        <f t="shared" si="19"/>
        <v>0</v>
      </c>
      <c r="F237" s="224" t="str">
        <f t="array" aca="1" ref="F237" ca="1">IFERROR(IF(MAX(OFFSET($F$279,3*($D237-1)+1,6*(F$209-1)+1,1,6)*OFFSET($F$279,3*($D237-1)+2,6*(F$209-1)+1,1,6)*OFFSET($F$279,3*($D237-1)+3,6*(F$209-1)+1,1,6))&gt;F$208,MAX(OFFSET($F$279,3*($D237-1)+1,6*(F$209-1)+1,1,6)*OFFSET($F$279,3*($D237-1)+2,6*(F$209-1)+1,1,6)*OFFSET($F$279,3*($D237-1)+3,6*(F$209-1)+1,1,6)),0),"")</f>
        <v/>
      </c>
      <c r="G237" s="224" t="str">
        <f t="array" aca="1" ref="G237" ca="1">IFERROR(IF(MAX(OFFSET($F$279,3*($D237-1)+1,6*(G$209-1)+1,1,6)*OFFSET($F$279,3*($D237-1)+2,6*(G$209-1)+1,1,6)*OFFSET($F$279,3*($D237-1)+3,6*(G$209-1)+1,1,6))&gt;G$208,MAX(OFFSET($F$279,3*($D237-1)+1,6*(G$209-1)+1,1,6)*OFFSET($F$279,3*($D237-1)+2,6*(G$209-1)+1,1,6)*OFFSET($F$279,3*($D237-1)+3,6*(G$209-1)+1,1,6)),0),"")</f>
        <v/>
      </c>
      <c r="H237" s="224" t="str">
        <f t="array" aca="1" ref="H237" ca="1">IFERROR(IF(MAX(OFFSET($F$279,3*($D237-1)+1,6*(H$209-1)+1,1,6)*OFFSET($F$279,3*($D237-1)+2,6*(H$209-1)+1,1,6)*OFFSET($F$279,3*($D237-1)+3,6*(H$209-1)+1,1,6))&gt;H$208,MAX(OFFSET($F$279,3*($D237-1)+1,6*(H$209-1)+1,1,6)*OFFSET($F$279,3*($D237-1)+2,6*(H$209-1)+1,1,6)*OFFSET($F$279,3*($D237-1)+3,6*(H$209-1)+1,1,6)),0),"")</f>
        <v/>
      </c>
      <c r="I237" s="224" t="str">
        <f t="array" aca="1" ref="I237" ca="1">IFERROR(IF(MAX(OFFSET($F$279,3*($D237-1)+1,6*(I$209-1)+1,1,6)*OFFSET($F$279,3*($D237-1)+2,6*(I$209-1)+1,1,6)*OFFSET($F$279,3*($D237-1)+3,6*(I$209-1)+1,1,6))&gt;I$208,MAX(OFFSET($F$279,3*($D237-1)+1,6*(I$209-1)+1,1,6)*OFFSET($F$279,3*($D237-1)+2,6*(I$209-1)+1,1,6)*OFFSET($F$279,3*($D237-1)+3,6*(I$209-1)+1,1,6)),0),"")</f>
        <v/>
      </c>
      <c r="J237" s="224" t="str">
        <f t="array" aca="1" ref="J237" ca="1">IFERROR(IF(MAX(OFFSET($F$279,3*($D237-1)+1,6*(J$209-1)+1,1,6)*OFFSET($F$279,3*($D237-1)+2,6*(J$209-1)+1,1,6)*OFFSET($F$279,3*($D237-1)+3,6*(J$209-1)+1,1,6))&gt;J$208,MAX(OFFSET($F$279,3*($D237-1)+1,6*(J$209-1)+1,1,6)*OFFSET($F$279,3*($D237-1)+2,6*(J$209-1)+1,1,6)*OFFSET($F$279,3*($D237-1)+3,6*(J$209-1)+1,1,6)),0),"")</f>
        <v/>
      </c>
      <c r="K237" s="224" t="str">
        <f t="array" aca="1" ref="K237" ca="1">IFERROR(IF(MAX(OFFSET($F$279,3*($D237-1)+1,6*(K$209-1)+1,1,6)*OFFSET($F$279,3*($D237-1)+2,6*(K$209-1)+1,1,6)*OFFSET($F$279,3*($D237-1)+3,6*(K$209-1)+1,1,6))&gt;K$208,MAX(OFFSET($F$279,3*($D237-1)+1,6*(K$209-1)+1,1,6)*OFFSET($F$279,3*($D237-1)+2,6*(K$209-1)+1,1,6)*OFFSET($F$279,3*($D237-1)+3,6*(K$209-1)+1,1,6)),0),"")</f>
        <v/>
      </c>
      <c r="L237" s="224" t="str">
        <f t="array" aca="1" ref="L237" ca="1">IFERROR(IF(MAX(OFFSET($F$279,3*($D237-1)+1,6*(L$209-1)+1,1,6)*OFFSET($F$279,3*($D237-1)+2,6*(L$209-1)+1,1,6)*OFFSET($F$279,3*($D237-1)+3,6*(L$209-1)+1,1,6))&gt;L$208,MAX(OFFSET($F$279,3*($D237-1)+1,6*(L$209-1)+1,1,6)*OFFSET($F$279,3*($D237-1)+2,6*(L$209-1)+1,1,6)*OFFSET($F$279,3*($D237-1)+3,6*(L$209-1)+1,1,6)),0),"")</f>
        <v/>
      </c>
      <c r="M237" s="224" t="str">
        <f t="array" aca="1" ref="M237" ca="1">IFERROR(IF(MAX(OFFSET($F$279,3*($D237-1)+1,6*(M$209-1)+1,1,6)*OFFSET($F$279,3*($D237-1)+2,6*(M$209-1)+1,1,6)*OFFSET($F$279,3*($D237-1)+3,6*(M$209-1)+1,1,6))&gt;M$208,MAX(OFFSET($F$279,3*($D237-1)+1,6*(M$209-1)+1,1,6)*OFFSET($F$279,3*($D237-1)+2,6*(M$209-1)+1,1,6)*OFFSET($F$279,3*($D237-1)+3,6*(M$209-1)+1,1,6)),0),"")</f>
        <v/>
      </c>
      <c r="N237" s="224" t="str">
        <f t="array" aca="1" ref="N237" ca="1">IFERROR(IF(MAX(OFFSET($F$279,3*($D237-1)+1,6*(N$209-1)+1,1,6)*OFFSET($F$279,3*($D237-1)+2,6*(N$209-1)+1,1,6)*OFFSET($F$279,3*($D237-1)+3,6*(N$209-1)+1,1,6))&gt;N$208,MAX(OFFSET($F$279,3*($D237-1)+1,6*(N$209-1)+1,1,6)*OFFSET($F$279,3*($D237-1)+2,6*(N$209-1)+1,1,6)*OFFSET($F$279,3*($D237-1)+3,6*(N$209-1)+1,1,6)),0),"")</f>
        <v/>
      </c>
      <c r="O237" s="224" t="str">
        <f t="array" aca="1" ref="O237" ca="1">IFERROR(IF(MAX(OFFSET($F$279,3*($D237-1)+1,6*(O$209-1)+1,1,6)*OFFSET($F$279,3*($D237-1)+2,6*(O$209-1)+1,1,6)*OFFSET($F$279,3*($D237-1)+3,6*(O$209-1)+1,1,6))&gt;O$208,MAX(OFFSET($F$279,3*($D237-1)+1,6*(O$209-1)+1,1,6)*OFFSET($F$279,3*($D237-1)+2,6*(O$209-1)+1,1,6)*OFFSET($F$279,3*($D237-1)+3,6*(O$209-1)+1,1,6)),0),"")</f>
        <v/>
      </c>
      <c r="P237" s="224" t="str">
        <f t="array" aca="1" ref="P237" ca="1">IFERROR(IF(MAX(OFFSET($F$279,3*($D237-1)+1,6*(P$209-1)+1,1,6)*OFFSET($F$279,3*($D237-1)+2,6*(P$209-1)+1,1,6)*OFFSET($F$279,3*($D237-1)+3,6*(P$209-1)+1,1,6))&gt;P$208,MAX(OFFSET($F$279,3*($D237-1)+1,6*(P$209-1)+1,1,6)*OFFSET($F$279,3*($D237-1)+2,6*(P$209-1)+1,1,6)*OFFSET($F$279,3*($D237-1)+3,6*(P$209-1)+1,1,6)),0),"")</f>
        <v/>
      </c>
      <c r="Q237" s="224" t="str">
        <f t="array" aca="1" ref="Q237" ca="1">IFERROR(IF(MAX(OFFSET($F$279,3*($D237-1)+1,6*(Q$209-1)+1,1,6)*OFFSET($F$279,3*($D237-1)+2,6*(Q$209-1)+1,1,6)*OFFSET($F$279,3*($D237-1)+3,6*(Q$209-1)+1,1,6))&gt;Q$208,MAX(OFFSET($F$279,3*($D237-1)+1,6*(Q$209-1)+1,1,6)*OFFSET($F$279,3*($D237-1)+2,6*(Q$209-1)+1,1,6)*OFFSET($F$279,3*($D237-1)+3,6*(Q$209-1)+1,1,6)),0),"")</f>
        <v/>
      </c>
      <c r="R237" s="224" t="str">
        <f t="array" aca="1" ref="R237" ca="1">IFERROR(IF(MAX(OFFSET($F$279,3*($D237-1)+1,6*(R$209-1)+1,1,6)*OFFSET($F$279,3*($D237-1)+2,6*(R$209-1)+1,1,6)*OFFSET($F$279,3*($D237-1)+3,6*(R$209-1)+1,1,6))&gt;R$208,MAX(OFFSET($F$279,3*($D237-1)+1,6*(R$209-1)+1,1,6)*OFFSET($F$279,3*($D237-1)+2,6*(R$209-1)+1,1,6)*OFFSET($F$279,3*($D237-1)+3,6*(R$209-1)+1,1,6)),0),"")</f>
        <v/>
      </c>
      <c r="S237" s="224" t="str">
        <f t="array" aca="1" ref="S237" ca="1">IFERROR(IF(MAX(OFFSET($F$279,3*($D237-1)+1,6*(S$209-1)+1,1,6)*OFFSET($F$279,3*($D237-1)+2,6*(S$209-1)+1,1,6)*OFFSET($F$279,3*($D237-1)+3,6*(S$209-1)+1,1,6))&gt;S$208,MAX(OFFSET($F$279,3*($D237-1)+1,6*(S$209-1)+1,1,6)*OFFSET($F$279,3*($D237-1)+2,6*(S$209-1)+1,1,6)*OFFSET($F$279,3*($D237-1)+3,6*(S$209-1)+1,1,6)),0),"")</f>
        <v/>
      </c>
      <c r="T237" s="224" t="str">
        <f t="array" aca="1" ref="T237" ca="1">IFERROR(IF(MAX(OFFSET($F$279,3*($D237-1)+1,6*(T$209-1)+1,1,6)*OFFSET($F$279,3*($D237-1)+2,6*(T$209-1)+1,1,6)*OFFSET($F$279,3*($D237-1)+3,6*(T$209-1)+1,1,6))&gt;T$208,MAX(OFFSET($F$279,3*($D237-1)+1,6*(T$209-1)+1,1,6)*OFFSET($F$279,3*($D237-1)+2,6*(T$209-1)+1,1,6)*OFFSET($F$279,3*($D237-1)+3,6*(T$209-1)+1,1,6)),0),"")</f>
        <v/>
      </c>
      <c r="U237" s="224" t="str">
        <f t="array" aca="1" ref="U237" ca="1">IFERROR(IF(MAX(OFFSET($F$279,3*($D237-1)+1,6*(U$209-1)+1,1,6)*OFFSET($F$279,3*($D237-1)+2,6*(U$209-1)+1,1,6)*OFFSET($F$279,3*($D237-1)+3,6*(U$209-1)+1,1,6))&gt;U$208,MAX(OFFSET($F$279,3*($D237-1)+1,6*(U$209-1)+1,1,6)*OFFSET($F$279,3*($D237-1)+2,6*(U$209-1)+1,1,6)*OFFSET($F$279,3*($D237-1)+3,6*(U$209-1)+1,1,6)),0),"")</f>
        <v/>
      </c>
      <c r="V237" s="224" t="str">
        <f t="array" aca="1" ref="V237" ca="1">IFERROR(IF(MAX(OFFSET($F$279,3*($D237-1)+1,6*(V$209-1)+1,1,6)*OFFSET($F$279,3*($D237-1)+2,6*(V$209-1)+1,1,6)*OFFSET($F$279,3*($D237-1)+3,6*(V$209-1)+1,1,6))&gt;V$208,MAX(OFFSET($F$279,3*($D237-1)+1,6*(V$209-1)+1,1,6)*OFFSET($F$279,3*($D237-1)+2,6*(V$209-1)+1,1,6)*OFFSET($F$279,3*($D237-1)+3,6*(V$209-1)+1,1,6)),0),"")</f>
        <v/>
      </c>
      <c r="W237" s="224" t="str">
        <f t="array" aca="1" ref="W237" ca="1">IFERROR(IF(MAX(OFFSET($F$279,3*($D237-1)+1,6*(W$209-1)+1,1,6)*OFFSET($F$279,3*($D237-1)+2,6*(W$209-1)+1,1,6)*OFFSET($F$279,3*($D237-1)+3,6*(W$209-1)+1,1,6))&gt;W$208,MAX(OFFSET($F$279,3*($D237-1)+1,6*(W$209-1)+1,1,6)*OFFSET($F$279,3*($D237-1)+2,6*(W$209-1)+1,1,6)*OFFSET($F$279,3*($D237-1)+3,6*(W$209-1)+1,1,6)),0),"")</f>
        <v/>
      </c>
      <c r="X237" s="224" t="str">
        <f t="array" aca="1" ref="X237" ca="1">IFERROR(IF(MAX(OFFSET($F$279,3*($D237-1)+1,6*(X$209-1)+1,1,6)*OFFSET($F$279,3*($D237-1)+2,6*(X$209-1)+1,1,6)*OFFSET($F$279,3*($D237-1)+3,6*(X$209-1)+1,1,6))&gt;X$208,MAX(OFFSET($F$279,3*($D237-1)+1,6*(X$209-1)+1,1,6)*OFFSET($F$279,3*($D237-1)+2,6*(X$209-1)+1,1,6)*OFFSET($F$279,3*($D237-1)+3,6*(X$209-1)+1,1,6)),0),"")</f>
        <v/>
      </c>
      <c r="Y237" s="224" t="str">
        <f t="array" aca="1" ref="Y237" ca="1">IFERROR(IF(MAX(OFFSET($F$279,3*($D237-1)+1,6*(Y$209-1)+1,1,6)*OFFSET($F$279,3*($D237-1)+2,6*(Y$209-1)+1,1,6)*OFFSET($F$279,3*($D237-1)+3,6*(Y$209-1)+1,1,6))&gt;Y$208,MAX(OFFSET($F$279,3*($D237-1)+1,6*(Y$209-1)+1,1,6)*OFFSET($F$279,3*($D237-1)+2,6*(Y$209-1)+1,1,6)*OFFSET($F$279,3*($D237-1)+3,6*(Y$209-1)+1,1,6)),0),"")</f>
        <v/>
      </c>
      <c r="Z237" s="224" t="str">
        <f t="array" aca="1" ref="Z237" ca="1">IFERROR(IF(MAX(OFFSET($F$279,3*($D237-1)+1,6*(Z$209-1)+1,1,6)*OFFSET($F$279,3*($D237-1)+2,6*(Z$209-1)+1,1,6)*OFFSET($F$279,3*($D237-1)+3,6*(Z$209-1)+1,1,6))&gt;Z$208,MAX(OFFSET($F$279,3*($D237-1)+1,6*(Z$209-1)+1,1,6)*OFFSET($F$279,3*($D237-1)+2,6*(Z$209-1)+1,1,6)*OFFSET($F$279,3*($D237-1)+3,6*(Z$209-1)+1,1,6)),0),"")</f>
        <v/>
      </c>
      <c r="AA237" s="224" t="str">
        <f t="array" aca="1" ref="AA237" ca="1">IFERROR(IF(MAX(OFFSET($F$279,3*($D237-1)+1,6*(AA$209-1)+1,1,6)*OFFSET($F$279,3*($D237-1)+2,6*(AA$209-1)+1,1,6)*OFFSET($F$279,3*($D237-1)+3,6*(AA$209-1)+1,1,6))&gt;AA$208,MAX(OFFSET($F$279,3*($D237-1)+1,6*(AA$209-1)+1,1,6)*OFFSET($F$279,3*($D237-1)+2,6*(AA$209-1)+1,1,6)*OFFSET($F$279,3*($D237-1)+3,6*(AA$209-1)+1,1,6)),0),"")</f>
        <v/>
      </c>
      <c r="AB237" s="224" t="str">
        <f t="array" aca="1" ref="AB237" ca="1">IFERROR(IF(MAX(OFFSET($F$279,3*($D237-1)+1,6*(AB$209-1)+1,1,6)*OFFSET($F$279,3*($D237-1)+2,6*(AB$209-1)+1,1,6)*OFFSET($F$279,3*($D237-1)+3,6*(AB$209-1)+1,1,6))&gt;AB$208,MAX(OFFSET($F$279,3*($D237-1)+1,6*(AB$209-1)+1,1,6)*OFFSET($F$279,3*($D237-1)+2,6*(AB$209-1)+1,1,6)*OFFSET($F$279,3*($D237-1)+3,6*(AB$209-1)+1,1,6)),0),"")</f>
        <v/>
      </c>
      <c r="AC237" s="224" t="str">
        <f t="array" aca="1" ref="AC237" ca="1">IFERROR(IF(MAX(OFFSET($F$279,3*($D237-1)+1,6*(AC$209-1)+1,1,6)*OFFSET($F$279,3*($D237-1)+2,6*(AC$209-1)+1,1,6)*OFFSET($F$279,3*($D237-1)+3,6*(AC$209-1)+1,1,6))&gt;AC$208,MAX(OFFSET($F$279,3*($D237-1)+1,6*(AC$209-1)+1,1,6)*OFFSET($F$279,3*($D237-1)+2,6*(AC$209-1)+1,1,6)*OFFSET($F$279,3*($D237-1)+3,6*(AC$209-1)+1,1,6)),0),"")</f>
        <v/>
      </c>
      <c r="AD237" s="224" t="str">
        <f t="array" aca="1" ref="AD237" ca="1">IFERROR(IF(MAX(OFFSET($F$279,3*($D237-1)+1,6*(AD$209-1)+1,1,6)*OFFSET($F$279,3*($D237-1)+2,6*(AD$209-1)+1,1,6)*OFFSET($F$279,3*($D237-1)+3,6*(AD$209-1)+1,1,6))&gt;AD$208,MAX(OFFSET($F$279,3*($D237-1)+1,6*(AD$209-1)+1,1,6)*OFFSET($F$279,3*($D237-1)+2,6*(AD$209-1)+1,1,6)*OFFSET($F$279,3*($D237-1)+3,6*(AD$209-1)+1,1,6)),0),"")</f>
        <v/>
      </c>
      <c r="AE237" s="224" t="str">
        <f t="array" aca="1" ref="AE237" ca="1">IFERROR(IF(MAX(OFFSET($F$279,3*($D237-1)+1,6*(AE$209-1)+1,1,6)*OFFSET($F$279,3*($D237-1)+2,6*(AE$209-1)+1,1,6)*OFFSET($F$279,3*($D237-1)+3,6*(AE$209-1)+1,1,6))&gt;AE$208,MAX(OFFSET($F$279,3*($D237-1)+1,6*(AE$209-1)+1,1,6)*OFFSET($F$279,3*($D237-1)+2,6*(AE$209-1)+1,1,6)*OFFSET($F$279,3*($D237-1)+3,6*(AE$209-1)+1,1,6)),0),"")</f>
        <v/>
      </c>
      <c r="AF237" s="224" t="str">
        <f t="array" aca="1" ref="AF237" ca="1">IFERROR(IF(MAX(OFFSET($F$279,3*($D237-1)+1,6*(AF$209-1)+1,1,6)*OFFSET($F$279,3*($D237-1)+2,6*(AF$209-1)+1,1,6)*OFFSET($F$279,3*($D237-1)+3,6*(AF$209-1)+1,1,6))&gt;AF$208,MAX(OFFSET($F$279,3*($D237-1)+1,6*(AF$209-1)+1,1,6)*OFFSET($F$279,3*($D237-1)+2,6*(AF$209-1)+1,1,6)*OFFSET($F$279,3*($D237-1)+3,6*(AF$209-1)+1,1,6)),0),"")</f>
        <v/>
      </c>
      <c r="AG237" s="224" t="str">
        <f t="array" aca="1" ref="AG237" ca="1">IFERROR(IF(MAX(OFFSET($F$279,3*($D237-1)+1,6*(AG$209-1)+1,1,6)*OFFSET($F$279,3*($D237-1)+2,6*(AG$209-1)+1,1,6)*OFFSET($F$279,3*($D237-1)+3,6*(AG$209-1)+1,1,6))&gt;AG$208,MAX(OFFSET($F$279,3*($D237-1)+1,6*(AG$209-1)+1,1,6)*OFFSET($F$279,3*($D237-1)+2,6*(AG$209-1)+1,1,6)*OFFSET($F$279,3*($D237-1)+3,6*(AG$209-1)+1,1,6)),0),"")</f>
        <v/>
      </c>
      <c r="AH237" s="224" t="str">
        <f t="array" aca="1" ref="AH237" ca="1">IFERROR(IF(MAX(OFFSET($F$279,3*($D237-1)+1,6*(AH$209-1)+1,1,6)*OFFSET($F$279,3*($D237-1)+2,6*(AH$209-1)+1,1,6)*OFFSET($F$279,3*($D237-1)+3,6*(AH$209-1)+1,1,6))&gt;AH$208,MAX(OFFSET($F$279,3*($D237-1)+1,6*(AH$209-1)+1,1,6)*OFFSET($F$279,3*($D237-1)+2,6*(AH$209-1)+1,1,6)*OFFSET($F$279,3*($D237-1)+3,6*(AH$209-1)+1,1,6)),0),"")</f>
        <v/>
      </c>
      <c r="AI237" s="224" t="str">
        <f t="array" aca="1" ref="AI237" ca="1">IFERROR(IF(MAX(OFFSET($F$279,3*($D237-1)+1,6*(AI$209-1)+1,1,6)*OFFSET($F$279,3*($D237-1)+2,6*(AI$209-1)+1,1,6)*OFFSET($F$279,3*($D237-1)+3,6*(AI$209-1)+1,1,6))&gt;AI$208,MAX(OFFSET($F$279,3*($D237-1)+1,6*(AI$209-1)+1,1,6)*OFFSET($F$279,3*($D237-1)+2,6*(AI$209-1)+1,1,6)*OFFSET($F$279,3*($D237-1)+3,6*(AI$209-1)+1,1,6)),0),"")</f>
        <v/>
      </c>
      <c r="AJ237" s="224" t="str">
        <f t="array" aca="1" ref="AJ237" ca="1">IFERROR(IF(MAX(OFFSET($F$279,3*($D237-1)+1,6*(AJ$209-1)+1,1,6)*OFFSET($F$279,3*($D237-1)+2,6*(AJ$209-1)+1,1,6)*OFFSET($F$279,3*($D237-1)+3,6*(AJ$209-1)+1,1,6))&gt;AJ$208,MAX(OFFSET($F$279,3*($D237-1)+1,6*(AJ$209-1)+1,1,6)*OFFSET($F$279,3*($D237-1)+2,6*(AJ$209-1)+1,1,6)*OFFSET($F$279,3*($D237-1)+3,6*(AJ$209-1)+1,1,6)),0),"")</f>
        <v/>
      </c>
      <c r="AK237" s="224" t="str">
        <f t="array" aca="1" ref="AK237" ca="1">IFERROR(IF(MAX(OFFSET($F$279,3*($D237-1)+1,6*(AK$209-1)+1,1,6)*OFFSET($F$279,3*($D237-1)+2,6*(AK$209-1)+1,1,6)*OFFSET($F$279,3*($D237-1)+3,6*(AK$209-1)+1,1,6))&gt;AK$208,MAX(OFFSET($F$279,3*($D237-1)+1,6*(AK$209-1)+1,1,6)*OFFSET($F$279,3*($D237-1)+2,6*(AK$209-1)+1,1,6)*OFFSET($F$279,3*($D237-1)+3,6*(AK$209-1)+1,1,6)),0),"")</f>
        <v/>
      </c>
      <c r="AL237" s="224" t="str">
        <f t="array" aca="1" ref="AL237" ca="1">IFERROR(IF(MAX(OFFSET($F$279,3*($D237-1)+1,6*(AL$209-1)+1,1,6)*OFFSET($F$279,3*($D237-1)+2,6*(AL$209-1)+1,1,6)*OFFSET($F$279,3*($D237-1)+3,6*(AL$209-1)+1,1,6))&gt;AL$208,MAX(OFFSET($F$279,3*($D237-1)+1,6*(AL$209-1)+1,1,6)*OFFSET($F$279,3*($D237-1)+2,6*(AL$209-1)+1,1,6)*OFFSET($F$279,3*($D237-1)+3,6*(AL$209-1)+1,1,6)),0),"")</f>
        <v/>
      </c>
      <c r="AM237" s="224" t="str">
        <f t="array" aca="1" ref="AM237" ca="1">IFERROR(IF(MAX(OFFSET($F$279,3*($D237-1)+1,6*(AM$209-1)+1,1,6)*OFFSET($F$279,3*($D237-1)+2,6*(AM$209-1)+1,1,6)*OFFSET($F$279,3*($D237-1)+3,6*(AM$209-1)+1,1,6))&gt;AM$208,MAX(OFFSET($F$279,3*($D237-1)+1,6*(AM$209-1)+1,1,6)*OFFSET($F$279,3*($D237-1)+2,6*(AM$209-1)+1,1,6)*OFFSET($F$279,3*($D237-1)+3,6*(AM$209-1)+1,1,6)),0),"")</f>
        <v/>
      </c>
      <c r="AN237" s="224" t="str">
        <f t="array" aca="1" ref="AN237" ca="1">IFERROR(IF(MAX(OFFSET($F$279,3*($D237-1)+1,6*(AN$209-1)+1,1,6)*OFFSET($F$279,3*($D237-1)+2,6*(AN$209-1)+1,1,6)*OFFSET($F$279,3*($D237-1)+3,6*(AN$209-1)+1,1,6))&gt;AN$208,MAX(OFFSET($F$279,3*($D237-1)+1,6*(AN$209-1)+1,1,6)*OFFSET($F$279,3*($D237-1)+2,6*(AN$209-1)+1,1,6)*OFFSET($F$279,3*($D237-1)+3,6*(AN$209-1)+1,1,6)),0),"")</f>
        <v/>
      </c>
      <c r="AO237" s="224" t="str">
        <f t="array" aca="1" ref="AO237" ca="1">IFERROR(IF(MAX(OFFSET($F$279,3*($D237-1)+1,6*(AO$209-1)+1,1,6)*OFFSET($F$279,3*($D237-1)+2,6*(AO$209-1)+1,1,6)*OFFSET($F$279,3*($D237-1)+3,6*(AO$209-1)+1,1,6))&gt;AO$208,MAX(OFFSET($F$279,3*($D237-1)+1,6*(AO$209-1)+1,1,6)*OFFSET($F$279,3*($D237-1)+2,6*(AO$209-1)+1,1,6)*OFFSET($F$279,3*($D237-1)+3,6*(AO$209-1)+1,1,6)),0),"")</f>
        <v/>
      </c>
      <c r="AP237" s="224" t="str">
        <f t="array" aca="1" ref="AP237" ca="1">IFERROR(IF(MAX(OFFSET($F$279,3*($D237-1)+1,6*(AP$209-1)+1,1,6)*OFFSET($F$279,3*($D237-1)+2,6*(AP$209-1)+1,1,6)*OFFSET($F$279,3*($D237-1)+3,6*(AP$209-1)+1,1,6))&gt;AP$208,MAX(OFFSET($F$279,3*($D237-1)+1,6*(AP$209-1)+1,1,6)*OFFSET($F$279,3*($D237-1)+2,6*(AP$209-1)+1,1,6)*OFFSET($F$279,3*($D237-1)+3,6*(AP$209-1)+1,1,6)),0),"")</f>
        <v/>
      </c>
      <c r="AQ237" s="224" t="str">
        <f t="array" aca="1" ref="AQ237" ca="1">IFERROR(IF(MAX(OFFSET($F$279,3*($D237-1)+1,6*(AQ$209-1)+1,1,6)*OFFSET($F$279,3*($D237-1)+2,6*(AQ$209-1)+1,1,6)*OFFSET($F$279,3*($D237-1)+3,6*(AQ$209-1)+1,1,6))&gt;AQ$208,MAX(OFFSET($F$279,3*($D237-1)+1,6*(AQ$209-1)+1,1,6)*OFFSET($F$279,3*($D237-1)+2,6*(AQ$209-1)+1,1,6)*OFFSET($F$279,3*($D237-1)+3,6*(AQ$209-1)+1,1,6)),0),"")</f>
        <v/>
      </c>
      <c r="AR237" s="224" t="str">
        <f t="array" aca="1" ref="AR237" ca="1">IFERROR(IF(MAX(OFFSET($F$279,3*($D237-1)+1,6*(AR$209-1)+1,1,6)*OFFSET($F$279,3*($D237-1)+2,6*(AR$209-1)+1,1,6)*OFFSET($F$279,3*($D237-1)+3,6*(AR$209-1)+1,1,6))&gt;AR$208,MAX(OFFSET($F$279,3*($D237-1)+1,6*(AR$209-1)+1,1,6)*OFFSET($F$279,3*($D237-1)+2,6*(AR$209-1)+1,1,6)*OFFSET($F$279,3*($D237-1)+3,6*(AR$209-1)+1,1,6)),0),"")</f>
        <v/>
      </c>
      <c r="AS237" s="224" t="str">
        <f t="array" aca="1" ref="AS237" ca="1">IFERROR(IF(MAX(OFFSET($F$279,3*($D237-1)+1,6*(AS$209-1)+1,1,6)*OFFSET($F$279,3*($D237-1)+2,6*(AS$209-1)+1,1,6)*OFFSET($F$279,3*($D237-1)+3,6*(AS$209-1)+1,1,6))&gt;AS$208,MAX(OFFSET($F$279,3*($D237-1)+1,6*(AS$209-1)+1,1,6)*OFFSET($F$279,3*($D237-1)+2,6*(AS$209-1)+1,1,6)*OFFSET($F$279,3*($D237-1)+3,6*(AS$209-1)+1,1,6)),0),"")</f>
        <v/>
      </c>
    </row>
    <row r="238" spans="4:45">
      <c r="D238" s="74">
        <v>28</v>
      </c>
      <c r="E238" s="135">
        <f t="shared" si="19"/>
        <v>0</v>
      </c>
      <c r="F238" s="224" t="str">
        <f t="array" aca="1" ref="F238" ca="1">IFERROR(IF(MAX(OFFSET($F$279,3*($D238-1)+1,6*(F$209-1)+1,1,6)*OFFSET($F$279,3*($D238-1)+2,6*(F$209-1)+1,1,6)*OFFSET($F$279,3*($D238-1)+3,6*(F$209-1)+1,1,6))&gt;F$208,MAX(OFFSET($F$279,3*($D238-1)+1,6*(F$209-1)+1,1,6)*OFFSET($F$279,3*($D238-1)+2,6*(F$209-1)+1,1,6)*OFFSET($F$279,3*($D238-1)+3,6*(F$209-1)+1,1,6)),0),"")</f>
        <v/>
      </c>
      <c r="G238" s="224" t="str">
        <f t="array" aca="1" ref="G238" ca="1">IFERROR(IF(MAX(OFFSET($F$279,3*($D238-1)+1,6*(G$209-1)+1,1,6)*OFFSET($F$279,3*($D238-1)+2,6*(G$209-1)+1,1,6)*OFFSET($F$279,3*($D238-1)+3,6*(G$209-1)+1,1,6))&gt;G$208,MAX(OFFSET($F$279,3*($D238-1)+1,6*(G$209-1)+1,1,6)*OFFSET($F$279,3*($D238-1)+2,6*(G$209-1)+1,1,6)*OFFSET($F$279,3*($D238-1)+3,6*(G$209-1)+1,1,6)),0),"")</f>
        <v/>
      </c>
      <c r="H238" s="224" t="str">
        <f t="array" aca="1" ref="H238" ca="1">IFERROR(IF(MAX(OFFSET($F$279,3*($D238-1)+1,6*(H$209-1)+1,1,6)*OFFSET($F$279,3*($D238-1)+2,6*(H$209-1)+1,1,6)*OFFSET($F$279,3*($D238-1)+3,6*(H$209-1)+1,1,6))&gt;H$208,MAX(OFFSET($F$279,3*($D238-1)+1,6*(H$209-1)+1,1,6)*OFFSET($F$279,3*($D238-1)+2,6*(H$209-1)+1,1,6)*OFFSET($F$279,3*($D238-1)+3,6*(H$209-1)+1,1,6)),0),"")</f>
        <v/>
      </c>
      <c r="I238" s="224" t="str">
        <f t="array" aca="1" ref="I238" ca="1">IFERROR(IF(MAX(OFFSET($F$279,3*($D238-1)+1,6*(I$209-1)+1,1,6)*OFFSET($F$279,3*($D238-1)+2,6*(I$209-1)+1,1,6)*OFFSET($F$279,3*($D238-1)+3,6*(I$209-1)+1,1,6))&gt;I$208,MAX(OFFSET($F$279,3*($D238-1)+1,6*(I$209-1)+1,1,6)*OFFSET($F$279,3*($D238-1)+2,6*(I$209-1)+1,1,6)*OFFSET($F$279,3*($D238-1)+3,6*(I$209-1)+1,1,6)),0),"")</f>
        <v/>
      </c>
      <c r="J238" s="224" t="str">
        <f t="array" aca="1" ref="J238" ca="1">IFERROR(IF(MAX(OFFSET($F$279,3*($D238-1)+1,6*(J$209-1)+1,1,6)*OFFSET($F$279,3*($D238-1)+2,6*(J$209-1)+1,1,6)*OFFSET($F$279,3*($D238-1)+3,6*(J$209-1)+1,1,6))&gt;J$208,MAX(OFFSET($F$279,3*($D238-1)+1,6*(J$209-1)+1,1,6)*OFFSET($F$279,3*($D238-1)+2,6*(J$209-1)+1,1,6)*OFFSET($F$279,3*($D238-1)+3,6*(J$209-1)+1,1,6)),0),"")</f>
        <v/>
      </c>
      <c r="K238" s="224" t="str">
        <f t="array" aca="1" ref="K238" ca="1">IFERROR(IF(MAX(OFFSET($F$279,3*($D238-1)+1,6*(K$209-1)+1,1,6)*OFFSET($F$279,3*($D238-1)+2,6*(K$209-1)+1,1,6)*OFFSET($F$279,3*($D238-1)+3,6*(K$209-1)+1,1,6))&gt;K$208,MAX(OFFSET($F$279,3*($D238-1)+1,6*(K$209-1)+1,1,6)*OFFSET($F$279,3*($D238-1)+2,6*(K$209-1)+1,1,6)*OFFSET($F$279,3*($D238-1)+3,6*(K$209-1)+1,1,6)),0),"")</f>
        <v/>
      </c>
      <c r="L238" s="224" t="str">
        <f t="array" aca="1" ref="L238" ca="1">IFERROR(IF(MAX(OFFSET($F$279,3*($D238-1)+1,6*(L$209-1)+1,1,6)*OFFSET($F$279,3*($D238-1)+2,6*(L$209-1)+1,1,6)*OFFSET($F$279,3*($D238-1)+3,6*(L$209-1)+1,1,6))&gt;L$208,MAX(OFFSET($F$279,3*($D238-1)+1,6*(L$209-1)+1,1,6)*OFFSET($F$279,3*($D238-1)+2,6*(L$209-1)+1,1,6)*OFFSET($F$279,3*($D238-1)+3,6*(L$209-1)+1,1,6)),0),"")</f>
        <v/>
      </c>
      <c r="M238" s="224" t="str">
        <f t="array" aca="1" ref="M238" ca="1">IFERROR(IF(MAX(OFFSET($F$279,3*($D238-1)+1,6*(M$209-1)+1,1,6)*OFFSET($F$279,3*($D238-1)+2,6*(M$209-1)+1,1,6)*OFFSET($F$279,3*($D238-1)+3,6*(M$209-1)+1,1,6))&gt;M$208,MAX(OFFSET($F$279,3*($D238-1)+1,6*(M$209-1)+1,1,6)*OFFSET($F$279,3*($D238-1)+2,6*(M$209-1)+1,1,6)*OFFSET($F$279,3*($D238-1)+3,6*(M$209-1)+1,1,6)),0),"")</f>
        <v/>
      </c>
      <c r="N238" s="224" t="str">
        <f t="array" aca="1" ref="N238" ca="1">IFERROR(IF(MAX(OFFSET($F$279,3*($D238-1)+1,6*(N$209-1)+1,1,6)*OFFSET($F$279,3*($D238-1)+2,6*(N$209-1)+1,1,6)*OFFSET($F$279,3*($D238-1)+3,6*(N$209-1)+1,1,6))&gt;N$208,MAX(OFFSET($F$279,3*($D238-1)+1,6*(N$209-1)+1,1,6)*OFFSET($F$279,3*($D238-1)+2,6*(N$209-1)+1,1,6)*OFFSET($F$279,3*($D238-1)+3,6*(N$209-1)+1,1,6)),0),"")</f>
        <v/>
      </c>
      <c r="O238" s="224" t="str">
        <f t="array" aca="1" ref="O238" ca="1">IFERROR(IF(MAX(OFFSET($F$279,3*($D238-1)+1,6*(O$209-1)+1,1,6)*OFFSET($F$279,3*($D238-1)+2,6*(O$209-1)+1,1,6)*OFFSET($F$279,3*($D238-1)+3,6*(O$209-1)+1,1,6))&gt;O$208,MAX(OFFSET($F$279,3*($D238-1)+1,6*(O$209-1)+1,1,6)*OFFSET($F$279,3*($D238-1)+2,6*(O$209-1)+1,1,6)*OFFSET($F$279,3*($D238-1)+3,6*(O$209-1)+1,1,6)),0),"")</f>
        <v/>
      </c>
      <c r="P238" s="224" t="str">
        <f t="array" aca="1" ref="P238" ca="1">IFERROR(IF(MAX(OFFSET($F$279,3*($D238-1)+1,6*(P$209-1)+1,1,6)*OFFSET($F$279,3*($D238-1)+2,6*(P$209-1)+1,1,6)*OFFSET($F$279,3*($D238-1)+3,6*(P$209-1)+1,1,6))&gt;P$208,MAX(OFFSET($F$279,3*($D238-1)+1,6*(P$209-1)+1,1,6)*OFFSET($F$279,3*($D238-1)+2,6*(P$209-1)+1,1,6)*OFFSET($F$279,3*($D238-1)+3,6*(P$209-1)+1,1,6)),0),"")</f>
        <v/>
      </c>
      <c r="Q238" s="224" t="str">
        <f t="array" aca="1" ref="Q238" ca="1">IFERROR(IF(MAX(OFFSET($F$279,3*($D238-1)+1,6*(Q$209-1)+1,1,6)*OFFSET($F$279,3*($D238-1)+2,6*(Q$209-1)+1,1,6)*OFFSET($F$279,3*($D238-1)+3,6*(Q$209-1)+1,1,6))&gt;Q$208,MAX(OFFSET($F$279,3*($D238-1)+1,6*(Q$209-1)+1,1,6)*OFFSET($F$279,3*($D238-1)+2,6*(Q$209-1)+1,1,6)*OFFSET($F$279,3*($D238-1)+3,6*(Q$209-1)+1,1,6)),0),"")</f>
        <v/>
      </c>
      <c r="R238" s="224" t="str">
        <f t="array" aca="1" ref="R238" ca="1">IFERROR(IF(MAX(OFFSET($F$279,3*($D238-1)+1,6*(R$209-1)+1,1,6)*OFFSET($F$279,3*($D238-1)+2,6*(R$209-1)+1,1,6)*OFFSET($F$279,3*($D238-1)+3,6*(R$209-1)+1,1,6))&gt;R$208,MAX(OFFSET($F$279,3*($D238-1)+1,6*(R$209-1)+1,1,6)*OFFSET($F$279,3*($D238-1)+2,6*(R$209-1)+1,1,6)*OFFSET($F$279,3*($D238-1)+3,6*(R$209-1)+1,1,6)),0),"")</f>
        <v/>
      </c>
      <c r="S238" s="224" t="str">
        <f t="array" aca="1" ref="S238" ca="1">IFERROR(IF(MAX(OFFSET($F$279,3*($D238-1)+1,6*(S$209-1)+1,1,6)*OFFSET($F$279,3*($D238-1)+2,6*(S$209-1)+1,1,6)*OFFSET($F$279,3*($D238-1)+3,6*(S$209-1)+1,1,6))&gt;S$208,MAX(OFFSET($F$279,3*($D238-1)+1,6*(S$209-1)+1,1,6)*OFFSET($F$279,3*($D238-1)+2,6*(S$209-1)+1,1,6)*OFFSET($F$279,3*($D238-1)+3,6*(S$209-1)+1,1,6)),0),"")</f>
        <v/>
      </c>
      <c r="T238" s="224" t="str">
        <f t="array" aca="1" ref="T238" ca="1">IFERROR(IF(MAX(OFFSET($F$279,3*($D238-1)+1,6*(T$209-1)+1,1,6)*OFFSET($F$279,3*($D238-1)+2,6*(T$209-1)+1,1,6)*OFFSET($F$279,3*($D238-1)+3,6*(T$209-1)+1,1,6))&gt;T$208,MAX(OFFSET($F$279,3*($D238-1)+1,6*(T$209-1)+1,1,6)*OFFSET($F$279,3*($D238-1)+2,6*(T$209-1)+1,1,6)*OFFSET($F$279,3*($D238-1)+3,6*(T$209-1)+1,1,6)),0),"")</f>
        <v/>
      </c>
      <c r="U238" s="224" t="str">
        <f t="array" aca="1" ref="U238" ca="1">IFERROR(IF(MAX(OFFSET($F$279,3*($D238-1)+1,6*(U$209-1)+1,1,6)*OFFSET($F$279,3*($D238-1)+2,6*(U$209-1)+1,1,6)*OFFSET($F$279,3*($D238-1)+3,6*(U$209-1)+1,1,6))&gt;U$208,MAX(OFFSET($F$279,3*($D238-1)+1,6*(U$209-1)+1,1,6)*OFFSET($F$279,3*($D238-1)+2,6*(U$209-1)+1,1,6)*OFFSET($F$279,3*($D238-1)+3,6*(U$209-1)+1,1,6)),0),"")</f>
        <v/>
      </c>
      <c r="V238" s="224" t="str">
        <f t="array" aca="1" ref="V238" ca="1">IFERROR(IF(MAX(OFFSET($F$279,3*($D238-1)+1,6*(V$209-1)+1,1,6)*OFFSET($F$279,3*($D238-1)+2,6*(V$209-1)+1,1,6)*OFFSET($F$279,3*($D238-1)+3,6*(V$209-1)+1,1,6))&gt;V$208,MAX(OFFSET($F$279,3*($D238-1)+1,6*(V$209-1)+1,1,6)*OFFSET($F$279,3*($D238-1)+2,6*(V$209-1)+1,1,6)*OFFSET($F$279,3*($D238-1)+3,6*(V$209-1)+1,1,6)),0),"")</f>
        <v/>
      </c>
      <c r="W238" s="224" t="str">
        <f t="array" aca="1" ref="W238" ca="1">IFERROR(IF(MAX(OFFSET($F$279,3*($D238-1)+1,6*(W$209-1)+1,1,6)*OFFSET($F$279,3*($D238-1)+2,6*(W$209-1)+1,1,6)*OFFSET($F$279,3*($D238-1)+3,6*(W$209-1)+1,1,6))&gt;W$208,MAX(OFFSET($F$279,3*($D238-1)+1,6*(W$209-1)+1,1,6)*OFFSET($F$279,3*($D238-1)+2,6*(W$209-1)+1,1,6)*OFFSET($F$279,3*($D238-1)+3,6*(W$209-1)+1,1,6)),0),"")</f>
        <v/>
      </c>
      <c r="X238" s="224" t="str">
        <f t="array" aca="1" ref="X238" ca="1">IFERROR(IF(MAX(OFFSET($F$279,3*($D238-1)+1,6*(X$209-1)+1,1,6)*OFFSET($F$279,3*($D238-1)+2,6*(X$209-1)+1,1,6)*OFFSET($F$279,3*($D238-1)+3,6*(X$209-1)+1,1,6))&gt;X$208,MAX(OFFSET($F$279,3*($D238-1)+1,6*(X$209-1)+1,1,6)*OFFSET($F$279,3*($D238-1)+2,6*(X$209-1)+1,1,6)*OFFSET($F$279,3*($D238-1)+3,6*(X$209-1)+1,1,6)),0),"")</f>
        <v/>
      </c>
      <c r="Y238" s="224" t="str">
        <f t="array" aca="1" ref="Y238" ca="1">IFERROR(IF(MAX(OFFSET($F$279,3*($D238-1)+1,6*(Y$209-1)+1,1,6)*OFFSET($F$279,3*($D238-1)+2,6*(Y$209-1)+1,1,6)*OFFSET($F$279,3*($D238-1)+3,6*(Y$209-1)+1,1,6))&gt;Y$208,MAX(OFFSET($F$279,3*($D238-1)+1,6*(Y$209-1)+1,1,6)*OFFSET($F$279,3*($D238-1)+2,6*(Y$209-1)+1,1,6)*OFFSET($F$279,3*($D238-1)+3,6*(Y$209-1)+1,1,6)),0),"")</f>
        <v/>
      </c>
      <c r="Z238" s="224" t="str">
        <f t="array" aca="1" ref="Z238" ca="1">IFERROR(IF(MAX(OFFSET($F$279,3*($D238-1)+1,6*(Z$209-1)+1,1,6)*OFFSET($F$279,3*($D238-1)+2,6*(Z$209-1)+1,1,6)*OFFSET($F$279,3*($D238-1)+3,6*(Z$209-1)+1,1,6))&gt;Z$208,MAX(OFFSET($F$279,3*($D238-1)+1,6*(Z$209-1)+1,1,6)*OFFSET($F$279,3*($D238-1)+2,6*(Z$209-1)+1,1,6)*OFFSET($F$279,3*($D238-1)+3,6*(Z$209-1)+1,1,6)),0),"")</f>
        <v/>
      </c>
      <c r="AA238" s="224" t="str">
        <f t="array" aca="1" ref="AA238" ca="1">IFERROR(IF(MAX(OFFSET($F$279,3*($D238-1)+1,6*(AA$209-1)+1,1,6)*OFFSET($F$279,3*($D238-1)+2,6*(AA$209-1)+1,1,6)*OFFSET($F$279,3*($D238-1)+3,6*(AA$209-1)+1,1,6))&gt;AA$208,MAX(OFFSET($F$279,3*($D238-1)+1,6*(AA$209-1)+1,1,6)*OFFSET($F$279,3*($D238-1)+2,6*(AA$209-1)+1,1,6)*OFFSET($F$279,3*($D238-1)+3,6*(AA$209-1)+1,1,6)),0),"")</f>
        <v/>
      </c>
      <c r="AB238" s="224" t="str">
        <f t="array" aca="1" ref="AB238" ca="1">IFERROR(IF(MAX(OFFSET($F$279,3*($D238-1)+1,6*(AB$209-1)+1,1,6)*OFFSET($F$279,3*($D238-1)+2,6*(AB$209-1)+1,1,6)*OFFSET($F$279,3*($D238-1)+3,6*(AB$209-1)+1,1,6))&gt;AB$208,MAX(OFFSET($F$279,3*($D238-1)+1,6*(AB$209-1)+1,1,6)*OFFSET($F$279,3*($D238-1)+2,6*(AB$209-1)+1,1,6)*OFFSET($F$279,3*($D238-1)+3,6*(AB$209-1)+1,1,6)),0),"")</f>
        <v/>
      </c>
      <c r="AC238" s="224" t="str">
        <f t="array" aca="1" ref="AC238" ca="1">IFERROR(IF(MAX(OFFSET($F$279,3*($D238-1)+1,6*(AC$209-1)+1,1,6)*OFFSET($F$279,3*($D238-1)+2,6*(AC$209-1)+1,1,6)*OFFSET($F$279,3*($D238-1)+3,6*(AC$209-1)+1,1,6))&gt;AC$208,MAX(OFFSET($F$279,3*($D238-1)+1,6*(AC$209-1)+1,1,6)*OFFSET($F$279,3*($D238-1)+2,6*(AC$209-1)+1,1,6)*OFFSET($F$279,3*($D238-1)+3,6*(AC$209-1)+1,1,6)),0),"")</f>
        <v/>
      </c>
      <c r="AD238" s="224" t="str">
        <f t="array" aca="1" ref="AD238" ca="1">IFERROR(IF(MAX(OFFSET($F$279,3*($D238-1)+1,6*(AD$209-1)+1,1,6)*OFFSET($F$279,3*($D238-1)+2,6*(AD$209-1)+1,1,6)*OFFSET($F$279,3*($D238-1)+3,6*(AD$209-1)+1,1,6))&gt;AD$208,MAX(OFFSET($F$279,3*($D238-1)+1,6*(AD$209-1)+1,1,6)*OFFSET($F$279,3*($D238-1)+2,6*(AD$209-1)+1,1,6)*OFFSET($F$279,3*($D238-1)+3,6*(AD$209-1)+1,1,6)),0),"")</f>
        <v/>
      </c>
      <c r="AE238" s="224" t="str">
        <f t="array" aca="1" ref="AE238" ca="1">IFERROR(IF(MAX(OFFSET($F$279,3*($D238-1)+1,6*(AE$209-1)+1,1,6)*OFFSET($F$279,3*($D238-1)+2,6*(AE$209-1)+1,1,6)*OFFSET($F$279,3*($D238-1)+3,6*(AE$209-1)+1,1,6))&gt;AE$208,MAX(OFFSET($F$279,3*($D238-1)+1,6*(AE$209-1)+1,1,6)*OFFSET($F$279,3*($D238-1)+2,6*(AE$209-1)+1,1,6)*OFFSET($F$279,3*($D238-1)+3,6*(AE$209-1)+1,1,6)),0),"")</f>
        <v/>
      </c>
      <c r="AF238" s="224" t="str">
        <f t="array" aca="1" ref="AF238" ca="1">IFERROR(IF(MAX(OFFSET($F$279,3*($D238-1)+1,6*(AF$209-1)+1,1,6)*OFFSET($F$279,3*($D238-1)+2,6*(AF$209-1)+1,1,6)*OFFSET($F$279,3*($D238-1)+3,6*(AF$209-1)+1,1,6))&gt;AF$208,MAX(OFFSET($F$279,3*($D238-1)+1,6*(AF$209-1)+1,1,6)*OFFSET($F$279,3*($D238-1)+2,6*(AF$209-1)+1,1,6)*OFFSET($F$279,3*($D238-1)+3,6*(AF$209-1)+1,1,6)),0),"")</f>
        <v/>
      </c>
      <c r="AG238" s="224" t="str">
        <f t="array" aca="1" ref="AG238" ca="1">IFERROR(IF(MAX(OFFSET($F$279,3*($D238-1)+1,6*(AG$209-1)+1,1,6)*OFFSET($F$279,3*($D238-1)+2,6*(AG$209-1)+1,1,6)*OFFSET($F$279,3*($D238-1)+3,6*(AG$209-1)+1,1,6))&gt;AG$208,MAX(OFFSET($F$279,3*($D238-1)+1,6*(AG$209-1)+1,1,6)*OFFSET($F$279,3*($D238-1)+2,6*(AG$209-1)+1,1,6)*OFFSET($F$279,3*($D238-1)+3,6*(AG$209-1)+1,1,6)),0),"")</f>
        <v/>
      </c>
      <c r="AH238" s="224" t="str">
        <f t="array" aca="1" ref="AH238" ca="1">IFERROR(IF(MAX(OFFSET($F$279,3*($D238-1)+1,6*(AH$209-1)+1,1,6)*OFFSET($F$279,3*($D238-1)+2,6*(AH$209-1)+1,1,6)*OFFSET($F$279,3*($D238-1)+3,6*(AH$209-1)+1,1,6))&gt;AH$208,MAX(OFFSET($F$279,3*($D238-1)+1,6*(AH$209-1)+1,1,6)*OFFSET($F$279,3*($D238-1)+2,6*(AH$209-1)+1,1,6)*OFFSET($F$279,3*($D238-1)+3,6*(AH$209-1)+1,1,6)),0),"")</f>
        <v/>
      </c>
      <c r="AI238" s="224" t="str">
        <f t="array" aca="1" ref="AI238" ca="1">IFERROR(IF(MAX(OFFSET($F$279,3*($D238-1)+1,6*(AI$209-1)+1,1,6)*OFFSET($F$279,3*($D238-1)+2,6*(AI$209-1)+1,1,6)*OFFSET($F$279,3*($D238-1)+3,6*(AI$209-1)+1,1,6))&gt;AI$208,MAX(OFFSET($F$279,3*($D238-1)+1,6*(AI$209-1)+1,1,6)*OFFSET($F$279,3*($D238-1)+2,6*(AI$209-1)+1,1,6)*OFFSET($F$279,3*($D238-1)+3,6*(AI$209-1)+1,1,6)),0),"")</f>
        <v/>
      </c>
      <c r="AJ238" s="224" t="str">
        <f t="array" aca="1" ref="AJ238" ca="1">IFERROR(IF(MAX(OFFSET($F$279,3*($D238-1)+1,6*(AJ$209-1)+1,1,6)*OFFSET($F$279,3*($D238-1)+2,6*(AJ$209-1)+1,1,6)*OFFSET($F$279,3*($D238-1)+3,6*(AJ$209-1)+1,1,6))&gt;AJ$208,MAX(OFFSET($F$279,3*($D238-1)+1,6*(AJ$209-1)+1,1,6)*OFFSET($F$279,3*($D238-1)+2,6*(AJ$209-1)+1,1,6)*OFFSET($F$279,3*($D238-1)+3,6*(AJ$209-1)+1,1,6)),0),"")</f>
        <v/>
      </c>
      <c r="AK238" s="224" t="str">
        <f t="array" aca="1" ref="AK238" ca="1">IFERROR(IF(MAX(OFFSET($F$279,3*($D238-1)+1,6*(AK$209-1)+1,1,6)*OFFSET($F$279,3*($D238-1)+2,6*(AK$209-1)+1,1,6)*OFFSET($F$279,3*($D238-1)+3,6*(AK$209-1)+1,1,6))&gt;AK$208,MAX(OFFSET($F$279,3*($D238-1)+1,6*(AK$209-1)+1,1,6)*OFFSET($F$279,3*($D238-1)+2,6*(AK$209-1)+1,1,6)*OFFSET($F$279,3*($D238-1)+3,6*(AK$209-1)+1,1,6)),0),"")</f>
        <v/>
      </c>
      <c r="AL238" s="224" t="str">
        <f t="array" aca="1" ref="AL238" ca="1">IFERROR(IF(MAX(OFFSET($F$279,3*($D238-1)+1,6*(AL$209-1)+1,1,6)*OFFSET($F$279,3*($D238-1)+2,6*(AL$209-1)+1,1,6)*OFFSET($F$279,3*($D238-1)+3,6*(AL$209-1)+1,1,6))&gt;AL$208,MAX(OFFSET($F$279,3*($D238-1)+1,6*(AL$209-1)+1,1,6)*OFFSET($F$279,3*($D238-1)+2,6*(AL$209-1)+1,1,6)*OFFSET($F$279,3*($D238-1)+3,6*(AL$209-1)+1,1,6)),0),"")</f>
        <v/>
      </c>
      <c r="AM238" s="224" t="str">
        <f t="array" aca="1" ref="AM238" ca="1">IFERROR(IF(MAX(OFFSET($F$279,3*($D238-1)+1,6*(AM$209-1)+1,1,6)*OFFSET($F$279,3*($D238-1)+2,6*(AM$209-1)+1,1,6)*OFFSET($F$279,3*($D238-1)+3,6*(AM$209-1)+1,1,6))&gt;AM$208,MAX(OFFSET($F$279,3*($D238-1)+1,6*(AM$209-1)+1,1,6)*OFFSET($F$279,3*($D238-1)+2,6*(AM$209-1)+1,1,6)*OFFSET($F$279,3*($D238-1)+3,6*(AM$209-1)+1,1,6)),0),"")</f>
        <v/>
      </c>
      <c r="AN238" s="224" t="str">
        <f t="array" aca="1" ref="AN238" ca="1">IFERROR(IF(MAX(OFFSET($F$279,3*($D238-1)+1,6*(AN$209-1)+1,1,6)*OFFSET($F$279,3*($D238-1)+2,6*(AN$209-1)+1,1,6)*OFFSET($F$279,3*($D238-1)+3,6*(AN$209-1)+1,1,6))&gt;AN$208,MAX(OFFSET($F$279,3*($D238-1)+1,6*(AN$209-1)+1,1,6)*OFFSET($F$279,3*($D238-1)+2,6*(AN$209-1)+1,1,6)*OFFSET($F$279,3*($D238-1)+3,6*(AN$209-1)+1,1,6)),0),"")</f>
        <v/>
      </c>
      <c r="AO238" s="224" t="str">
        <f t="array" aca="1" ref="AO238" ca="1">IFERROR(IF(MAX(OFFSET($F$279,3*($D238-1)+1,6*(AO$209-1)+1,1,6)*OFFSET($F$279,3*($D238-1)+2,6*(AO$209-1)+1,1,6)*OFFSET($F$279,3*($D238-1)+3,6*(AO$209-1)+1,1,6))&gt;AO$208,MAX(OFFSET($F$279,3*($D238-1)+1,6*(AO$209-1)+1,1,6)*OFFSET($F$279,3*($D238-1)+2,6*(AO$209-1)+1,1,6)*OFFSET($F$279,3*($D238-1)+3,6*(AO$209-1)+1,1,6)),0),"")</f>
        <v/>
      </c>
      <c r="AP238" s="224" t="str">
        <f t="array" aca="1" ref="AP238" ca="1">IFERROR(IF(MAX(OFFSET($F$279,3*($D238-1)+1,6*(AP$209-1)+1,1,6)*OFFSET($F$279,3*($D238-1)+2,6*(AP$209-1)+1,1,6)*OFFSET($F$279,3*($D238-1)+3,6*(AP$209-1)+1,1,6))&gt;AP$208,MAX(OFFSET($F$279,3*($D238-1)+1,6*(AP$209-1)+1,1,6)*OFFSET($F$279,3*($D238-1)+2,6*(AP$209-1)+1,1,6)*OFFSET($F$279,3*($D238-1)+3,6*(AP$209-1)+1,1,6)),0),"")</f>
        <v/>
      </c>
      <c r="AQ238" s="224" t="str">
        <f t="array" aca="1" ref="AQ238" ca="1">IFERROR(IF(MAX(OFFSET($F$279,3*($D238-1)+1,6*(AQ$209-1)+1,1,6)*OFFSET($F$279,3*($D238-1)+2,6*(AQ$209-1)+1,1,6)*OFFSET($F$279,3*($D238-1)+3,6*(AQ$209-1)+1,1,6))&gt;AQ$208,MAX(OFFSET($F$279,3*($D238-1)+1,6*(AQ$209-1)+1,1,6)*OFFSET($F$279,3*($D238-1)+2,6*(AQ$209-1)+1,1,6)*OFFSET($F$279,3*($D238-1)+3,6*(AQ$209-1)+1,1,6)),0),"")</f>
        <v/>
      </c>
      <c r="AR238" s="224" t="str">
        <f t="array" aca="1" ref="AR238" ca="1">IFERROR(IF(MAX(OFFSET($F$279,3*($D238-1)+1,6*(AR$209-1)+1,1,6)*OFFSET($F$279,3*($D238-1)+2,6*(AR$209-1)+1,1,6)*OFFSET($F$279,3*($D238-1)+3,6*(AR$209-1)+1,1,6))&gt;AR$208,MAX(OFFSET($F$279,3*($D238-1)+1,6*(AR$209-1)+1,1,6)*OFFSET($F$279,3*($D238-1)+2,6*(AR$209-1)+1,1,6)*OFFSET($F$279,3*($D238-1)+3,6*(AR$209-1)+1,1,6)),0),"")</f>
        <v/>
      </c>
      <c r="AS238" s="224" t="str">
        <f t="array" aca="1" ref="AS238" ca="1">IFERROR(IF(MAX(OFFSET($F$279,3*($D238-1)+1,6*(AS$209-1)+1,1,6)*OFFSET($F$279,3*($D238-1)+2,6*(AS$209-1)+1,1,6)*OFFSET($F$279,3*($D238-1)+3,6*(AS$209-1)+1,1,6))&gt;AS$208,MAX(OFFSET($F$279,3*($D238-1)+1,6*(AS$209-1)+1,1,6)*OFFSET($F$279,3*($D238-1)+2,6*(AS$209-1)+1,1,6)*OFFSET($F$279,3*($D238-1)+3,6*(AS$209-1)+1,1,6)),0),"")</f>
        <v/>
      </c>
    </row>
    <row r="239" spans="4:45">
      <c r="D239" s="74">
        <v>29</v>
      </c>
      <c r="E239" s="135">
        <f t="shared" si="19"/>
        <v>0</v>
      </c>
      <c r="F239" s="224" t="str">
        <f t="array" aca="1" ref="F239" ca="1">IFERROR(IF(MAX(OFFSET($F$279,3*($D239-1)+1,6*(F$209-1)+1,1,6)*OFFSET($F$279,3*($D239-1)+2,6*(F$209-1)+1,1,6)*OFFSET($F$279,3*($D239-1)+3,6*(F$209-1)+1,1,6))&gt;F$208,MAX(OFFSET($F$279,3*($D239-1)+1,6*(F$209-1)+1,1,6)*OFFSET($F$279,3*($D239-1)+2,6*(F$209-1)+1,1,6)*OFFSET($F$279,3*($D239-1)+3,6*(F$209-1)+1,1,6)),0),"")</f>
        <v/>
      </c>
      <c r="G239" s="224" t="str">
        <f t="array" aca="1" ref="G239" ca="1">IFERROR(IF(MAX(OFFSET($F$279,3*($D239-1)+1,6*(G$209-1)+1,1,6)*OFFSET($F$279,3*($D239-1)+2,6*(G$209-1)+1,1,6)*OFFSET($F$279,3*($D239-1)+3,6*(G$209-1)+1,1,6))&gt;G$208,MAX(OFFSET($F$279,3*($D239-1)+1,6*(G$209-1)+1,1,6)*OFFSET($F$279,3*($D239-1)+2,6*(G$209-1)+1,1,6)*OFFSET($F$279,3*($D239-1)+3,6*(G$209-1)+1,1,6)),0),"")</f>
        <v/>
      </c>
      <c r="H239" s="224" t="str">
        <f t="array" aca="1" ref="H239" ca="1">IFERROR(IF(MAX(OFFSET($F$279,3*($D239-1)+1,6*(H$209-1)+1,1,6)*OFFSET($F$279,3*($D239-1)+2,6*(H$209-1)+1,1,6)*OFFSET($F$279,3*($D239-1)+3,6*(H$209-1)+1,1,6))&gt;H$208,MAX(OFFSET($F$279,3*($D239-1)+1,6*(H$209-1)+1,1,6)*OFFSET($F$279,3*($D239-1)+2,6*(H$209-1)+1,1,6)*OFFSET($F$279,3*($D239-1)+3,6*(H$209-1)+1,1,6)),0),"")</f>
        <v/>
      </c>
      <c r="I239" s="224" t="str">
        <f t="array" aca="1" ref="I239" ca="1">IFERROR(IF(MAX(OFFSET($F$279,3*($D239-1)+1,6*(I$209-1)+1,1,6)*OFFSET($F$279,3*($D239-1)+2,6*(I$209-1)+1,1,6)*OFFSET($F$279,3*($D239-1)+3,6*(I$209-1)+1,1,6))&gt;I$208,MAX(OFFSET($F$279,3*($D239-1)+1,6*(I$209-1)+1,1,6)*OFFSET($F$279,3*($D239-1)+2,6*(I$209-1)+1,1,6)*OFFSET($F$279,3*($D239-1)+3,6*(I$209-1)+1,1,6)),0),"")</f>
        <v/>
      </c>
      <c r="J239" s="224" t="str">
        <f t="array" aca="1" ref="J239" ca="1">IFERROR(IF(MAX(OFFSET($F$279,3*($D239-1)+1,6*(J$209-1)+1,1,6)*OFFSET($F$279,3*($D239-1)+2,6*(J$209-1)+1,1,6)*OFFSET($F$279,3*($D239-1)+3,6*(J$209-1)+1,1,6))&gt;J$208,MAX(OFFSET($F$279,3*($D239-1)+1,6*(J$209-1)+1,1,6)*OFFSET($F$279,3*($D239-1)+2,6*(J$209-1)+1,1,6)*OFFSET($F$279,3*($D239-1)+3,6*(J$209-1)+1,1,6)),0),"")</f>
        <v/>
      </c>
      <c r="K239" s="224" t="str">
        <f t="array" aca="1" ref="K239" ca="1">IFERROR(IF(MAX(OFFSET($F$279,3*($D239-1)+1,6*(K$209-1)+1,1,6)*OFFSET($F$279,3*($D239-1)+2,6*(K$209-1)+1,1,6)*OFFSET($F$279,3*($D239-1)+3,6*(K$209-1)+1,1,6))&gt;K$208,MAX(OFFSET($F$279,3*($D239-1)+1,6*(K$209-1)+1,1,6)*OFFSET($F$279,3*($D239-1)+2,6*(K$209-1)+1,1,6)*OFFSET($F$279,3*($D239-1)+3,6*(K$209-1)+1,1,6)),0),"")</f>
        <v/>
      </c>
      <c r="L239" s="224" t="str">
        <f t="array" aca="1" ref="L239" ca="1">IFERROR(IF(MAX(OFFSET($F$279,3*($D239-1)+1,6*(L$209-1)+1,1,6)*OFFSET($F$279,3*($D239-1)+2,6*(L$209-1)+1,1,6)*OFFSET($F$279,3*($D239-1)+3,6*(L$209-1)+1,1,6))&gt;L$208,MAX(OFFSET($F$279,3*($D239-1)+1,6*(L$209-1)+1,1,6)*OFFSET($F$279,3*($D239-1)+2,6*(L$209-1)+1,1,6)*OFFSET($F$279,3*($D239-1)+3,6*(L$209-1)+1,1,6)),0),"")</f>
        <v/>
      </c>
      <c r="M239" s="224" t="str">
        <f t="array" aca="1" ref="M239" ca="1">IFERROR(IF(MAX(OFFSET($F$279,3*($D239-1)+1,6*(M$209-1)+1,1,6)*OFFSET($F$279,3*($D239-1)+2,6*(M$209-1)+1,1,6)*OFFSET($F$279,3*($D239-1)+3,6*(M$209-1)+1,1,6))&gt;M$208,MAX(OFFSET($F$279,3*($D239-1)+1,6*(M$209-1)+1,1,6)*OFFSET($F$279,3*($D239-1)+2,6*(M$209-1)+1,1,6)*OFFSET($F$279,3*($D239-1)+3,6*(M$209-1)+1,1,6)),0),"")</f>
        <v/>
      </c>
      <c r="N239" s="224" t="str">
        <f t="array" aca="1" ref="N239" ca="1">IFERROR(IF(MAX(OFFSET($F$279,3*($D239-1)+1,6*(N$209-1)+1,1,6)*OFFSET($F$279,3*($D239-1)+2,6*(N$209-1)+1,1,6)*OFFSET($F$279,3*($D239-1)+3,6*(N$209-1)+1,1,6))&gt;N$208,MAX(OFFSET($F$279,3*($D239-1)+1,6*(N$209-1)+1,1,6)*OFFSET($F$279,3*($D239-1)+2,6*(N$209-1)+1,1,6)*OFFSET($F$279,3*($D239-1)+3,6*(N$209-1)+1,1,6)),0),"")</f>
        <v/>
      </c>
      <c r="O239" s="224" t="str">
        <f t="array" aca="1" ref="O239" ca="1">IFERROR(IF(MAX(OFFSET($F$279,3*($D239-1)+1,6*(O$209-1)+1,1,6)*OFFSET($F$279,3*($D239-1)+2,6*(O$209-1)+1,1,6)*OFFSET($F$279,3*($D239-1)+3,6*(O$209-1)+1,1,6))&gt;O$208,MAX(OFFSET($F$279,3*($D239-1)+1,6*(O$209-1)+1,1,6)*OFFSET($F$279,3*($D239-1)+2,6*(O$209-1)+1,1,6)*OFFSET($F$279,3*($D239-1)+3,6*(O$209-1)+1,1,6)),0),"")</f>
        <v/>
      </c>
      <c r="P239" s="224" t="str">
        <f t="array" aca="1" ref="P239" ca="1">IFERROR(IF(MAX(OFFSET($F$279,3*($D239-1)+1,6*(P$209-1)+1,1,6)*OFFSET($F$279,3*($D239-1)+2,6*(P$209-1)+1,1,6)*OFFSET($F$279,3*($D239-1)+3,6*(P$209-1)+1,1,6))&gt;P$208,MAX(OFFSET($F$279,3*($D239-1)+1,6*(P$209-1)+1,1,6)*OFFSET($F$279,3*($D239-1)+2,6*(P$209-1)+1,1,6)*OFFSET($F$279,3*($D239-1)+3,6*(P$209-1)+1,1,6)),0),"")</f>
        <v/>
      </c>
      <c r="Q239" s="224" t="str">
        <f t="array" aca="1" ref="Q239" ca="1">IFERROR(IF(MAX(OFFSET($F$279,3*($D239-1)+1,6*(Q$209-1)+1,1,6)*OFFSET($F$279,3*($D239-1)+2,6*(Q$209-1)+1,1,6)*OFFSET($F$279,3*($D239-1)+3,6*(Q$209-1)+1,1,6))&gt;Q$208,MAX(OFFSET($F$279,3*($D239-1)+1,6*(Q$209-1)+1,1,6)*OFFSET($F$279,3*($D239-1)+2,6*(Q$209-1)+1,1,6)*OFFSET($F$279,3*($D239-1)+3,6*(Q$209-1)+1,1,6)),0),"")</f>
        <v/>
      </c>
      <c r="R239" s="224" t="str">
        <f t="array" aca="1" ref="R239" ca="1">IFERROR(IF(MAX(OFFSET($F$279,3*($D239-1)+1,6*(R$209-1)+1,1,6)*OFFSET($F$279,3*($D239-1)+2,6*(R$209-1)+1,1,6)*OFFSET($F$279,3*($D239-1)+3,6*(R$209-1)+1,1,6))&gt;R$208,MAX(OFFSET($F$279,3*($D239-1)+1,6*(R$209-1)+1,1,6)*OFFSET($F$279,3*($D239-1)+2,6*(R$209-1)+1,1,6)*OFFSET($F$279,3*($D239-1)+3,6*(R$209-1)+1,1,6)),0),"")</f>
        <v/>
      </c>
      <c r="S239" s="224" t="str">
        <f t="array" aca="1" ref="S239" ca="1">IFERROR(IF(MAX(OFFSET($F$279,3*($D239-1)+1,6*(S$209-1)+1,1,6)*OFFSET($F$279,3*($D239-1)+2,6*(S$209-1)+1,1,6)*OFFSET($F$279,3*($D239-1)+3,6*(S$209-1)+1,1,6))&gt;S$208,MAX(OFFSET($F$279,3*($D239-1)+1,6*(S$209-1)+1,1,6)*OFFSET($F$279,3*($D239-1)+2,6*(S$209-1)+1,1,6)*OFFSET($F$279,3*($D239-1)+3,6*(S$209-1)+1,1,6)),0),"")</f>
        <v/>
      </c>
      <c r="T239" s="224" t="str">
        <f t="array" aca="1" ref="T239" ca="1">IFERROR(IF(MAX(OFFSET($F$279,3*($D239-1)+1,6*(T$209-1)+1,1,6)*OFFSET($F$279,3*($D239-1)+2,6*(T$209-1)+1,1,6)*OFFSET($F$279,3*($D239-1)+3,6*(T$209-1)+1,1,6))&gt;T$208,MAX(OFFSET($F$279,3*($D239-1)+1,6*(T$209-1)+1,1,6)*OFFSET($F$279,3*($D239-1)+2,6*(T$209-1)+1,1,6)*OFFSET($F$279,3*($D239-1)+3,6*(T$209-1)+1,1,6)),0),"")</f>
        <v/>
      </c>
      <c r="U239" s="224" t="str">
        <f t="array" aca="1" ref="U239" ca="1">IFERROR(IF(MAX(OFFSET($F$279,3*($D239-1)+1,6*(U$209-1)+1,1,6)*OFFSET($F$279,3*($D239-1)+2,6*(U$209-1)+1,1,6)*OFFSET($F$279,3*($D239-1)+3,6*(U$209-1)+1,1,6))&gt;U$208,MAX(OFFSET($F$279,3*($D239-1)+1,6*(U$209-1)+1,1,6)*OFFSET($F$279,3*($D239-1)+2,6*(U$209-1)+1,1,6)*OFFSET($F$279,3*($D239-1)+3,6*(U$209-1)+1,1,6)),0),"")</f>
        <v/>
      </c>
      <c r="V239" s="224" t="str">
        <f t="array" aca="1" ref="V239" ca="1">IFERROR(IF(MAX(OFFSET($F$279,3*($D239-1)+1,6*(V$209-1)+1,1,6)*OFFSET($F$279,3*($D239-1)+2,6*(V$209-1)+1,1,6)*OFFSET($F$279,3*($D239-1)+3,6*(V$209-1)+1,1,6))&gt;V$208,MAX(OFFSET($F$279,3*($D239-1)+1,6*(V$209-1)+1,1,6)*OFFSET($F$279,3*($D239-1)+2,6*(V$209-1)+1,1,6)*OFFSET($F$279,3*($D239-1)+3,6*(V$209-1)+1,1,6)),0),"")</f>
        <v/>
      </c>
      <c r="W239" s="224" t="str">
        <f t="array" aca="1" ref="W239" ca="1">IFERROR(IF(MAX(OFFSET($F$279,3*($D239-1)+1,6*(W$209-1)+1,1,6)*OFFSET($F$279,3*($D239-1)+2,6*(W$209-1)+1,1,6)*OFFSET($F$279,3*($D239-1)+3,6*(W$209-1)+1,1,6))&gt;W$208,MAX(OFFSET($F$279,3*($D239-1)+1,6*(W$209-1)+1,1,6)*OFFSET($F$279,3*($D239-1)+2,6*(W$209-1)+1,1,6)*OFFSET($F$279,3*($D239-1)+3,6*(W$209-1)+1,1,6)),0),"")</f>
        <v/>
      </c>
      <c r="X239" s="224" t="str">
        <f t="array" aca="1" ref="X239" ca="1">IFERROR(IF(MAX(OFFSET($F$279,3*($D239-1)+1,6*(X$209-1)+1,1,6)*OFFSET($F$279,3*($D239-1)+2,6*(X$209-1)+1,1,6)*OFFSET($F$279,3*($D239-1)+3,6*(X$209-1)+1,1,6))&gt;X$208,MAX(OFFSET($F$279,3*($D239-1)+1,6*(X$209-1)+1,1,6)*OFFSET($F$279,3*($D239-1)+2,6*(X$209-1)+1,1,6)*OFFSET($F$279,3*($D239-1)+3,6*(X$209-1)+1,1,6)),0),"")</f>
        <v/>
      </c>
      <c r="Y239" s="224" t="str">
        <f t="array" aca="1" ref="Y239" ca="1">IFERROR(IF(MAX(OFFSET($F$279,3*($D239-1)+1,6*(Y$209-1)+1,1,6)*OFFSET($F$279,3*($D239-1)+2,6*(Y$209-1)+1,1,6)*OFFSET($F$279,3*($D239-1)+3,6*(Y$209-1)+1,1,6))&gt;Y$208,MAX(OFFSET($F$279,3*($D239-1)+1,6*(Y$209-1)+1,1,6)*OFFSET($F$279,3*($D239-1)+2,6*(Y$209-1)+1,1,6)*OFFSET($F$279,3*($D239-1)+3,6*(Y$209-1)+1,1,6)),0),"")</f>
        <v/>
      </c>
      <c r="Z239" s="224" t="str">
        <f t="array" aca="1" ref="Z239" ca="1">IFERROR(IF(MAX(OFFSET($F$279,3*($D239-1)+1,6*(Z$209-1)+1,1,6)*OFFSET($F$279,3*($D239-1)+2,6*(Z$209-1)+1,1,6)*OFFSET($F$279,3*($D239-1)+3,6*(Z$209-1)+1,1,6))&gt;Z$208,MAX(OFFSET($F$279,3*($D239-1)+1,6*(Z$209-1)+1,1,6)*OFFSET($F$279,3*($D239-1)+2,6*(Z$209-1)+1,1,6)*OFFSET($F$279,3*($D239-1)+3,6*(Z$209-1)+1,1,6)),0),"")</f>
        <v/>
      </c>
      <c r="AA239" s="224" t="str">
        <f t="array" aca="1" ref="AA239" ca="1">IFERROR(IF(MAX(OFFSET($F$279,3*($D239-1)+1,6*(AA$209-1)+1,1,6)*OFFSET($F$279,3*($D239-1)+2,6*(AA$209-1)+1,1,6)*OFFSET($F$279,3*($D239-1)+3,6*(AA$209-1)+1,1,6))&gt;AA$208,MAX(OFFSET($F$279,3*($D239-1)+1,6*(AA$209-1)+1,1,6)*OFFSET($F$279,3*($D239-1)+2,6*(AA$209-1)+1,1,6)*OFFSET($F$279,3*($D239-1)+3,6*(AA$209-1)+1,1,6)),0),"")</f>
        <v/>
      </c>
      <c r="AB239" s="224" t="str">
        <f t="array" aca="1" ref="AB239" ca="1">IFERROR(IF(MAX(OFFSET($F$279,3*($D239-1)+1,6*(AB$209-1)+1,1,6)*OFFSET($F$279,3*($D239-1)+2,6*(AB$209-1)+1,1,6)*OFFSET($F$279,3*($D239-1)+3,6*(AB$209-1)+1,1,6))&gt;AB$208,MAX(OFFSET($F$279,3*($D239-1)+1,6*(AB$209-1)+1,1,6)*OFFSET($F$279,3*($D239-1)+2,6*(AB$209-1)+1,1,6)*OFFSET($F$279,3*($D239-1)+3,6*(AB$209-1)+1,1,6)),0),"")</f>
        <v/>
      </c>
      <c r="AC239" s="224" t="str">
        <f t="array" aca="1" ref="AC239" ca="1">IFERROR(IF(MAX(OFFSET($F$279,3*($D239-1)+1,6*(AC$209-1)+1,1,6)*OFFSET($F$279,3*($D239-1)+2,6*(AC$209-1)+1,1,6)*OFFSET($F$279,3*($D239-1)+3,6*(AC$209-1)+1,1,6))&gt;AC$208,MAX(OFFSET($F$279,3*($D239-1)+1,6*(AC$209-1)+1,1,6)*OFFSET($F$279,3*($D239-1)+2,6*(AC$209-1)+1,1,6)*OFFSET($F$279,3*($D239-1)+3,6*(AC$209-1)+1,1,6)),0),"")</f>
        <v/>
      </c>
      <c r="AD239" s="224" t="str">
        <f t="array" aca="1" ref="AD239" ca="1">IFERROR(IF(MAX(OFFSET($F$279,3*($D239-1)+1,6*(AD$209-1)+1,1,6)*OFFSET($F$279,3*($D239-1)+2,6*(AD$209-1)+1,1,6)*OFFSET($F$279,3*($D239-1)+3,6*(AD$209-1)+1,1,6))&gt;AD$208,MAX(OFFSET($F$279,3*($D239-1)+1,6*(AD$209-1)+1,1,6)*OFFSET($F$279,3*($D239-1)+2,6*(AD$209-1)+1,1,6)*OFFSET($F$279,3*($D239-1)+3,6*(AD$209-1)+1,1,6)),0),"")</f>
        <v/>
      </c>
      <c r="AE239" s="224" t="str">
        <f t="array" aca="1" ref="AE239" ca="1">IFERROR(IF(MAX(OFFSET($F$279,3*($D239-1)+1,6*(AE$209-1)+1,1,6)*OFFSET($F$279,3*($D239-1)+2,6*(AE$209-1)+1,1,6)*OFFSET($F$279,3*($D239-1)+3,6*(AE$209-1)+1,1,6))&gt;AE$208,MAX(OFFSET($F$279,3*($D239-1)+1,6*(AE$209-1)+1,1,6)*OFFSET($F$279,3*($D239-1)+2,6*(AE$209-1)+1,1,6)*OFFSET($F$279,3*($D239-1)+3,6*(AE$209-1)+1,1,6)),0),"")</f>
        <v/>
      </c>
      <c r="AF239" s="224" t="str">
        <f t="array" aca="1" ref="AF239" ca="1">IFERROR(IF(MAX(OFFSET($F$279,3*($D239-1)+1,6*(AF$209-1)+1,1,6)*OFFSET($F$279,3*($D239-1)+2,6*(AF$209-1)+1,1,6)*OFFSET($F$279,3*($D239-1)+3,6*(AF$209-1)+1,1,6))&gt;AF$208,MAX(OFFSET($F$279,3*($D239-1)+1,6*(AF$209-1)+1,1,6)*OFFSET($F$279,3*($D239-1)+2,6*(AF$209-1)+1,1,6)*OFFSET($F$279,3*($D239-1)+3,6*(AF$209-1)+1,1,6)),0),"")</f>
        <v/>
      </c>
      <c r="AG239" s="224" t="str">
        <f t="array" aca="1" ref="AG239" ca="1">IFERROR(IF(MAX(OFFSET($F$279,3*($D239-1)+1,6*(AG$209-1)+1,1,6)*OFFSET($F$279,3*($D239-1)+2,6*(AG$209-1)+1,1,6)*OFFSET($F$279,3*($D239-1)+3,6*(AG$209-1)+1,1,6))&gt;AG$208,MAX(OFFSET($F$279,3*($D239-1)+1,6*(AG$209-1)+1,1,6)*OFFSET($F$279,3*($D239-1)+2,6*(AG$209-1)+1,1,6)*OFFSET($F$279,3*($D239-1)+3,6*(AG$209-1)+1,1,6)),0),"")</f>
        <v/>
      </c>
      <c r="AH239" s="224" t="str">
        <f t="array" aca="1" ref="AH239" ca="1">IFERROR(IF(MAX(OFFSET($F$279,3*($D239-1)+1,6*(AH$209-1)+1,1,6)*OFFSET($F$279,3*($D239-1)+2,6*(AH$209-1)+1,1,6)*OFFSET($F$279,3*($D239-1)+3,6*(AH$209-1)+1,1,6))&gt;AH$208,MAX(OFFSET($F$279,3*($D239-1)+1,6*(AH$209-1)+1,1,6)*OFFSET($F$279,3*($D239-1)+2,6*(AH$209-1)+1,1,6)*OFFSET($F$279,3*($D239-1)+3,6*(AH$209-1)+1,1,6)),0),"")</f>
        <v/>
      </c>
      <c r="AI239" s="224" t="str">
        <f t="array" aca="1" ref="AI239" ca="1">IFERROR(IF(MAX(OFFSET($F$279,3*($D239-1)+1,6*(AI$209-1)+1,1,6)*OFFSET($F$279,3*($D239-1)+2,6*(AI$209-1)+1,1,6)*OFFSET($F$279,3*($D239-1)+3,6*(AI$209-1)+1,1,6))&gt;AI$208,MAX(OFFSET($F$279,3*($D239-1)+1,6*(AI$209-1)+1,1,6)*OFFSET($F$279,3*($D239-1)+2,6*(AI$209-1)+1,1,6)*OFFSET($F$279,3*($D239-1)+3,6*(AI$209-1)+1,1,6)),0),"")</f>
        <v/>
      </c>
      <c r="AJ239" s="224" t="str">
        <f t="array" aca="1" ref="AJ239" ca="1">IFERROR(IF(MAX(OFFSET($F$279,3*($D239-1)+1,6*(AJ$209-1)+1,1,6)*OFFSET($F$279,3*($D239-1)+2,6*(AJ$209-1)+1,1,6)*OFFSET($F$279,3*($D239-1)+3,6*(AJ$209-1)+1,1,6))&gt;AJ$208,MAX(OFFSET($F$279,3*($D239-1)+1,6*(AJ$209-1)+1,1,6)*OFFSET($F$279,3*($D239-1)+2,6*(AJ$209-1)+1,1,6)*OFFSET($F$279,3*($D239-1)+3,6*(AJ$209-1)+1,1,6)),0),"")</f>
        <v/>
      </c>
      <c r="AK239" s="224" t="str">
        <f t="array" aca="1" ref="AK239" ca="1">IFERROR(IF(MAX(OFFSET($F$279,3*($D239-1)+1,6*(AK$209-1)+1,1,6)*OFFSET($F$279,3*($D239-1)+2,6*(AK$209-1)+1,1,6)*OFFSET($F$279,3*($D239-1)+3,6*(AK$209-1)+1,1,6))&gt;AK$208,MAX(OFFSET($F$279,3*($D239-1)+1,6*(AK$209-1)+1,1,6)*OFFSET($F$279,3*($D239-1)+2,6*(AK$209-1)+1,1,6)*OFFSET($F$279,3*($D239-1)+3,6*(AK$209-1)+1,1,6)),0),"")</f>
        <v/>
      </c>
      <c r="AL239" s="224" t="str">
        <f t="array" aca="1" ref="AL239" ca="1">IFERROR(IF(MAX(OFFSET($F$279,3*($D239-1)+1,6*(AL$209-1)+1,1,6)*OFFSET($F$279,3*($D239-1)+2,6*(AL$209-1)+1,1,6)*OFFSET($F$279,3*($D239-1)+3,6*(AL$209-1)+1,1,6))&gt;AL$208,MAX(OFFSET($F$279,3*($D239-1)+1,6*(AL$209-1)+1,1,6)*OFFSET($F$279,3*($D239-1)+2,6*(AL$209-1)+1,1,6)*OFFSET($F$279,3*($D239-1)+3,6*(AL$209-1)+1,1,6)),0),"")</f>
        <v/>
      </c>
      <c r="AM239" s="224" t="str">
        <f t="array" aca="1" ref="AM239" ca="1">IFERROR(IF(MAX(OFFSET($F$279,3*($D239-1)+1,6*(AM$209-1)+1,1,6)*OFFSET($F$279,3*($D239-1)+2,6*(AM$209-1)+1,1,6)*OFFSET($F$279,3*($D239-1)+3,6*(AM$209-1)+1,1,6))&gt;AM$208,MAX(OFFSET($F$279,3*($D239-1)+1,6*(AM$209-1)+1,1,6)*OFFSET($F$279,3*($D239-1)+2,6*(AM$209-1)+1,1,6)*OFFSET($F$279,3*($D239-1)+3,6*(AM$209-1)+1,1,6)),0),"")</f>
        <v/>
      </c>
      <c r="AN239" s="224" t="str">
        <f t="array" aca="1" ref="AN239" ca="1">IFERROR(IF(MAX(OFFSET($F$279,3*($D239-1)+1,6*(AN$209-1)+1,1,6)*OFFSET($F$279,3*($D239-1)+2,6*(AN$209-1)+1,1,6)*OFFSET($F$279,3*($D239-1)+3,6*(AN$209-1)+1,1,6))&gt;AN$208,MAX(OFFSET($F$279,3*($D239-1)+1,6*(AN$209-1)+1,1,6)*OFFSET($F$279,3*($D239-1)+2,6*(AN$209-1)+1,1,6)*OFFSET($F$279,3*($D239-1)+3,6*(AN$209-1)+1,1,6)),0),"")</f>
        <v/>
      </c>
      <c r="AO239" s="224" t="str">
        <f t="array" aca="1" ref="AO239" ca="1">IFERROR(IF(MAX(OFFSET($F$279,3*($D239-1)+1,6*(AO$209-1)+1,1,6)*OFFSET($F$279,3*($D239-1)+2,6*(AO$209-1)+1,1,6)*OFFSET($F$279,3*($D239-1)+3,6*(AO$209-1)+1,1,6))&gt;AO$208,MAX(OFFSET($F$279,3*($D239-1)+1,6*(AO$209-1)+1,1,6)*OFFSET($F$279,3*($D239-1)+2,6*(AO$209-1)+1,1,6)*OFFSET($F$279,3*($D239-1)+3,6*(AO$209-1)+1,1,6)),0),"")</f>
        <v/>
      </c>
      <c r="AP239" s="224" t="str">
        <f t="array" aca="1" ref="AP239" ca="1">IFERROR(IF(MAX(OFFSET($F$279,3*($D239-1)+1,6*(AP$209-1)+1,1,6)*OFFSET($F$279,3*($D239-1)+2,6*(AP$209-1)+1,1,6)*OFFSET($F$279,3*($D239-1)+3,6*(AP$209-1)+1,1,6))&gt;AP$208,MAX(OFFSET($F$279,3*($D239-1)+1,6*(AP$209-1)+1,1,6)*OFFSET($F$279,3*($D239-1)+2,6*(AP$209-1)+1,1,6)*OFFSET($F$279,3*($D239-1)+3,6*(AP$209-1)+1,1,6)),0),"")</f>
        <v/>
      </c>
      <c r="AQ239" s="224" t="str">
        <f t="array" aca="1" ref="AQ239" ca="1">IFERROR(IF(MAX(OFFSET($F$279,3*($D239-1)+1,6*(AQ$209-1)+1,1,6)*OFFSET($F$279,3*($D239-1)+2,6*(AQ$209-1)+1,1,6)*OFFSET($F$279,3*($D239-1)+3,6*(AQ$209-1)+1,1,6))&gt;AQ$208,MAX(OFFSET($F$279,3*($D239-1)+1,6*(AQ$209-1)+1,1,6)*OFFSET($F$279,3*($D239-1)+2,6*(AQ$209-1)+1,1,6)*OFFSET($F$279,3*($D239-1)+3,6*(AQ$209-1)+1,1,6)),0),"")</f>
        <v/>
      </c>
      <c r="AR239" s="224" t="str">
        <f t="array" aca="1" ref="AR239" ca="1">IFERROR(IF(MAX(OFFSET($F$279,3*($D239-1)+1,6*(AR$209-1)+1,1,6)*OFFSET($F$279,3*($D239-1)+2,6*(AR$209-1)+1,1,6)*OFFSET($F$279,3*($D239-1)+3,6*(AR$209-1)+1,1,6))&gt;AR$208,MAX(OFFSET($F$279,3*($D239-1)+1,6*(AR$209-1)+1,1,6)*OFFSET($F$279,3*($D239-1)+2,6*(AR$209-1)+1,1,6)*OFFSET($F$279,3*($D239-1)+3,6*(AR$209-1)+1,1,6)),0),"")</f>
        <v/>
      </c>
      <c r="AS239" s="224" t="str">
        <f t="array" aca="1" ref="AS239" ca="1">IFERROR(IF(MAX(OFFSET($F$279,3*($D239-1)+1,6*(AS$209-1)+1,1,6)*OFFSET($F$279,3*($D239-1)+2,6*(AS$209-1)+1,1,6)*OFFSET($F$279,3*($D239-1)+3,6*(AS$209-1)+1,1,6))&gt;AS$208,MAX(OFFSET($F$279,3*($D239-1)+1,6*(AS$209-1)+1,1,6)*OFFSET($F$279,3*($D239-1)+2,6*(AS$209-1)+1,1,6)*OFFSET($F$279,3*($D239-1)+3,6*(AS$209-1)+1,1,6)),0),"")</f>
        <v/>
      </c>
    </row>
    <row r="240" spans="4:45">
      <c r="D240" s="74">
        <v>30</v>
      </c>
      <c r="E240" s="135">
        <f t="shared" si="19"/>
        <v>0</v>
      </c>
      <c r="F240" s="224" t="str">
        <f t="array" aca="1" ref="F240" ca="1">IFERROR(IF(MAX(OFFSET($F$279,3*($D240-1)+1,6*(F$209-1)+1,1,6)*OFFSET($F$279,3*($D240-1)+2,6*(F$209-1)+1,1,6)*OFFSET($F$279,3*($D240-1)+3,6*(F$209-1)+1,1,6))&gt;F$208,MAX(OFFSET($F$279,3*($D240-1)+1,6*(F$209-1)+1,1,6)*OFFSET($F$279,3*($D240-1)+2,6*(F$209-1)+1,1,6)*OFFSET($F$279,3*($D240-1)+3,6*(F$209-1)+1,1,6)),0),"")</f>
        <v/>
      </c>
      <c r="G240" s="224" t="str">
        <f t="array" aca="1" ref="G240" ca="1">IFERROR(IF(MAX(OFFSET($F$279,3*($D240-1)+1,6*(G$209-1)+1,1,6)*OFFSET($F$279,3*($D240-1)+2,6*(G$209-1)+1,1,6)*OFFSET($F$279,3*($D240-1)+3,6*(G$209-1)+1,1,6))&gt;G$208,MAX(OFFSET($F$279,3*($D240-1)+1,6*(G$209-1)+1,1,6)*OFFSET($F$279,3*($D240-1)+2,6*(G$209-1)+1,1,6)*OFFSET($F$279,3*($D240-1)+3,6*(G$209-1)+1,1,6)),0),"")</f>
        <v/>
      </c>
      <c r="H240" s="224" t="str">
        <f t="array" aca="1" ref="H240" ca="1">IFERROR(IF(MAX(OFFSET($F$279,3*($D240-1)+1,6*(H$209-1)+1,1,6)*OFFSET($F$279,3*($D240-1)+2,6*(H$209-1)+1,1,6)*OFFSET($F$279,3*($D240-1)+3,6*(H$209-1)+1,1,6))&gt;H$208,MAX(OFFSET($F$279,3*($D240-1)+1,6*(H$209-1)+1,1,6)*OFFSET($F$279,3*($D240-1)+2,6*(H$209-1)+1,1,6)*OFFSET($F$279,3*($D240-1)+3,6*(H$209-1)+1,1,6)),0),"")</f>
        <v/>
      </c>
      <c r="I240" s="224" t="str">
        <f t="array" aca="1" ref="I240" ca="1">IFERROR(IF(MAX(OFFSET($F$279,3*($D240-1)+1,6*(I$209-1)+1,1,6)*OFFSET($F$279,3*($D240-1)+2,6*(I$209-1)+1,1,6)*OFFSET($F$279,3*($D240-1)+3,6*(I$209-1)+1,1,6))&gt;I$208,MAX(OFFSET($F$279,3*($D240-1)+1,6*(I$209-1)+1,1,6)*OFFSET($F$279,3*($D240-1)+2,6*(I$209-1)+1,1,6)*OFFSET($F$279,3*($D240-1)+3,6*(I$209-1)+1,1,6)),0),"")</f>
        <v/>
      </c>
      <c r="J240" s="224" t="str">
        <f t="array" aca="1" ref="J240" ca="1">IFERROR(IF(MAX(OFFSET($F$279,3*($D240-1)+1,6*(J$209-1)+1,1,6)*OFFSET($F$279,3*($D240-1)+2,6*(J$209-1)+1,1,6)*OFFSET($F$279,3*($D240-1)+3,6*(J$209-1)+1,1,6))&gt;J$208,MAX(OFFSET($F$279,3*($D240-1)+1,6*(J$209-1)+1,1,6)*OFFSET($F$279,3*($D240-1)+2,6*(J$209-1)+1,1,6)*OFFSET($F$279,3*($D240-1)+3,6*(J$209-1)+1,1,6)),0),"")</f>
        <v/>
      </c>
      <c r="K240" s="224" t="str">
        <f t="array" aca="1" ref="K240" ca="1">IFERROR(IF(MAX(OFFSET($F$279,3*($D240-1)+1,6*(K$209-1)+1,1,6)*OFFSET($F$279,3*($D240-1)+2,6*(K$209-1)+1,1,6)*OFFSET($F$279,3*($D240-1)+3,6*(K$209-1)+1,1,6))&gt;K$208,MAX(OFFSET($F$279,3*($D240-1)+1,6*(K$209-1)+1,1,6)*OFFSET($F$279,3*($D240-1)+2,6*(K$209-1)+1,1,6)*OFFSET($F$279,3*($D240-1)+3,6*(K$209-1)+1,1,6)),0),"")</f>
        <v/>
      </c>
      <c r="L240" s="224" t="str">
        <f t="array" aca="1" ref="L240" ca="1">IFERROR(IF(MAX(OFFSET($F$279,3*($D240-1)+1,6*(L$209-1)+1,1,6)*OFFSET($F$279,3*($D240-1)+2,6*(L$209-1)+1,1,6)*OFFSET($F$279,3*($D240-1)+3,6*(L$209-1)+1,1,6))&gt;L$208,MAX(OFFSET($F$279,3*($D240-1)+1,6*(L$209-1)+1,1,6)*OFFSET($F$279,3*($D240-1)+2,6*(L$209-1)+1,1,6)*OFFSET($F$279,3*($D240-1)+3,6*(L$209-1)+1,1,6)),0),"")</f>
        <v/>
      </c>
      <c r="M240" s="224" t="str">
        <f t="array" aca="1" ref="M240" ca="1">IFERROR(IF(MAX(OFFSET($F$279,3*($D240-1)+1,6*(M$209-1)+1,1,6)*OFFSET($F$279,3*($D240-1)+2,6*(M$209-1)+1,1,6)*OFFSET($F$279,3*($D240-1)+3,6*(M$209-1)+1,1,6))&gt;M$208,MAX(OFFSET($F$279,3*($D240-1)+1,6*(M$209-1)+1,1,6)*OFFSET($F$279,3*($D240-1)+2,6*(M$209-1)+1,1,6)*OFFSET($F$279,3*($D240-1)+3,6*(M$209-1)+1,1,6)),0),"")</f>
        <v/>
      </c>
      <c r="N240" s="224" t="str">
        <f t="array" aca="1" ref="N240" ca="1">IFERROR(IF(MAX(OFFSET($F$279,3*($D240-1)+1,6*(N$209-1)+1,1,6)*OFFSET($F$279,3*($D240-1)+2,6*(N$209-1)+1,1,6)*OFFSET($F$279,3*($D240-1)+3,6*(N$209-1)+1,1,6))&gt;N$208,MAX(OFFSET($F$279,3*($D240-1)+1,6*(N$209-1)+1,1,6)*OFFSET($F$279,3*($D240-1)+2,6*(N$209-1)+1,1,6)*OFFSET($F$279,3*($D240-1)+3,6*(N$209-1)+1,1,6)),0),"")</f>
        <v/>
      </c>
      <c r="O240" s="224" t="str">
        <f t="array" aca="1" ref="O240" ca="1">IFERROR(IF(MAX(OFFSET($F$279,3*($D240-1)+1,6*(O$209-1)+1,1,6)*OFFSET($F$279,3*($D240-1)+2,6*(O$209-1)+1,1,6)*OFFSET($F$279,3*($D240-1)+3,6*(O$209-1)+1,1,6))&gt;O$208,MAX(OFFSET($F$279,3*($D240-1)+1,6*(O$209-1)+1,1,6)*OFFSET($F$279,3*($D240-1)+2,6*(O$209-1)+1,1,6)*OFFSET($F$279,3*($D240-1)+3,6*(O$209-1)+1,1,6)),0),"")</f>
        <v/>
      </c>
      <c r="P240" s="224" t="str">
        <f t="array" aca="1" ref="P240" ca="1">IFERROR(IF(MAX(OFFSET($F$279,3*($D240-1)+1,6*(P$209-1)+1,1,6)*OFFSET($F$279,3*($D240-1)+2,6*(P$209-1)+1,1,6)*OFFSET($F$279,3*($D240-1)+3,6*(P$209-1)+1,1,6))&gt;P$208,MAX(OFFSET($F$279,3*($D240-1)+1,6*(P$209-1)+1,1,6)*OFFSET($F$279,3*($D240-1)+2,6*(P$209-1)+1,1,6)*OFFSET($F$279,3*($D240-1)+3,6*(P$209-1)+1,1,6)),0),"")</f>
        <v/>
      </c>
      <c r="Q240" s="224" t="str">
        <f t="array" aca="1" ref="Q240" ca="1">IFERROR(IF(MAX(OFFSET($F$279,3*($D240-1)+1,6*(Q$209-1)+1,1,6)*OFFSET($F$279,3*($D240-1)+2,6*(Q$209-1)+1,1,6)*OFFSET($F$279,3*($D240-1)+3,6*(Q$209-1)+1,1,6))&gt;Q$208,MAX(OFFSET($F$279,3*($D240-1)+1,6*(Q$209-1)+1,1,6)*OFFSET($F$279,3*($D240-1)+2,6*(Q$209-1)+1,1,6)*OFFSET($F$279,3*($D240-1)+3,6*(Q$209-1)+1,1,6)),0),"")</f>
        <v/>
      </c>
      <c r="R240" s="224" t="str">
        <f t="array" aca="1" ref="R240" ca="1">IFERROR(IF(MAX(OFFSET($F$279,3*($D240-1)+1,6*(R$209-1)+1,1,6)*OFFSET($F$279,3*($D240-1)+2,6*(R$209-1)+1,1,6)*OFFSET($F$279,3*($D240-1)+3,6*(R$209-1)+1,1,6))&gt;R$208,MAX(OFFSET($F$279,3*($D240-1)+1,6*(R$209-1)+1,1,6)*OFFSET($F$279,3*($D240-1)+2,6*(R$209-1)+1,1,6)*OFFSET($F$279,3*($D240-1)+3,6*(R$209-1)+1,1,6)),0),"")</f>
        <v/>
      </c>
      <c r="S240" s="224" t="str">
        <f t="array" aca="1" ref="S240" ca="1">IFERROR(IF(MAX(OFFSET($F$279,3*($D240-1)+1,6*(S$209-1)+1,1,6)*OFFSET($F$279,3*($D240-1)+2,6*(S$209-1)+1,1,6)*OFFSET($F$279,3*($D240-1)+3,6*(S$209-1)+1,1,6))&gt;S$208,MAX(OFFSET($F$279,3*($D240-1)+1,6*(S$209-1)+1,1,6)*OFFSET($F$279,3*($D240-1)+2,6*(S$209-1)+1,1,6)*OFFSET($F$279,3*($D240-1)+3,6*(S$209-1)+1,1,6)),0),"")</f>
        <v/>
      </c>
      <c r="T240" s="224" t="str">
        <f t="array" aca="1" ref="T240" ca="1">IFERROR(IF(MAX(OFFSET($F$279,3*($D240-1)+1,6*(T$209-1)+1,1,6)*OFFSET($F$279,3*($D240-1)+2,6*(T$209-1)+1,1,6)*OFFSET($F$279,3*($D240-1)+3,6*(T$209-1)+1,1,6))&gt;T$208,MAX(OFFSET($F$279,3*($D240-1)+1,6*(T$209-1)+1,1,6)*OFFSET($F$279,3*($D240-1)+2,6*(T$209-1)+1,1,6)*OFFSET($F$279,3*($D240-1)+3,6*(T$209-1)+1,1,6)),0),"")</f>
        <v/>
      </c>
      <c r="U240" s="224" t="str">
        <f t="array" aca="1" ref="U240" ca="1">IFERROR(IF(MAX(OFFSET($F$279,3*($D240-1)+1,6*(U$209-1)+1,1,6)*OFFSET($F$279,3*($D240-1)+2,6*(U$209-1)+1,1,6)*OFFSET($F$279,3*($D240-1)+3,6*(U$209-1)+1,1,6))&gt;U$208,MAX(OFFSET($F$279,3*($D240-1)+1,6*(U$209-1)+1,1,6)*OFFSET($F$279,3*($D240-1)+2,6*(U$209-1)+1,1,6)*OFFSET($F$279,3*($D240-1)+3,6*(U$209-1)+1,1,6)),0),"")</f>
        <v/>
      </c>
      <c r="V240" s="224" t="str">
        <f t="array" aca="1" ref="V240" ca="1">IFERROR(IF(MAX(OFFSET($F$279,3*($D240-1)+1,6*(V$209-1)+1,1,6)*OFFSET($F$279,3*($D240-1)+2,6*(V$209-1)+1,1,6)*OFFSET($F$279,3*($D240-1)+3,6*(V$209-1)+1,1,6))&gt;V$208,MAX(OFFSET($F$279,3*($D240-1)+1,6*(V$209-1)+1,1,6)*OFFSET($F$279,3*($D240-1)+2,6*(V$209-1)+1,1,6)*OFFSET($F$279,3*($D240-1)+3,6*(V$209-1)+1,1,6)),0),"")</f>
        <v/>
      </c>
      <c r="W240" s="224" t="str">
        <f t="array" aca="1" ref="W240" ca="1">IFERROR(IF(MAX(OFFSET($F$279,3*($D240-1)+1,6*(W$209-1)+1,1,6)*OFFSET($F$279,3*($D240-1)+2,6*(W$209-1)+1,1,6)*OFFSET($F$279,3*($D240-1)+3,6*(W$209-1)+1,1,6))&gt;W$208,MAX(OFFSET($F$279,3*($D240-1)+1,6*(W$209-1)+1,1,6)*OFFSET($F$279,3*($D240-1)+2,6*(W$209-1)+1,1,6)*OFFSET($F$279,3*($D240-1)+3,6*(W$209-1)+1,1,6)),0),"")</f>
        <v/>
      </c>
      <c r="X240" s="224" t="str">
        <f t="array" aca="1" ref="X240" ca="1">IFERROR(IF(MAX(OFFSET($F$279,3*($D240-1)+1,6*(X$209-1)+1,1,6)*OFFSET($F$279,3*($D240-1)+2,6*(X$209-1)+1,1,6)*OFFSET($F$279,3*($D240-1)+3,6*(X$209-1)+1,1,6))&gt;X$208,MAX(OFFSET($F$279,3*($D240-1)+1,6*(X$209-1)+1,1,6)*OFFSET($F$279,3*($D240-1)+2,6*(X$209-1)+1,1,6)*OFFSET($F$279,3*($D240-1)+3,6*(X$209-1)+1,1,6)),0),"")</f>
        <v/>
      </c>
      <c r="Y240" s="224" t="str">
        <f t="array" aca="1" ref="Y240" ca="1">IFERROR(IF(MAX(OFFSET($F$279,3*($D240-1)+1,6*(Y$209-1)+1,1,6)*OFFSET($F$279,3*($D240-1)+2,6*(Y$209-1)+1,1,6)*OFFSET($F$279,3*($D240-1)+3,6*(Y$209-1)+1,1,6))&gt;Y$208,MAX(OFFSET($F$279,3*($D240-1)+1,6*(Y$209-1)+1,1,6)*OFFSET($F$279,3*($D240-1)+2,6*(Y$209-1)+1,1,6)*OFFSET($F$279,3*($D240-1)+3,6*(Y$209-1)+1,1,6)),0),"")</f>
        <v/>
      </c>
      <c r="Z240" s="224" t="str">
        <f t="array" aca="1" ref="Z240" ca="1">IFERROR(IF(MAX(OFFSET($F$279,3*($D240-1)+1,6*(Z$209-1)+1,1,6)*OFFSET($F$279,3*($D240-1)+2,6*(Z$209-1)+1,1,6)*OFFSET($F$279,3*($D240-1)+3,6*(Z$209-1)+1,1,6))&gt;Z$208,MAX(OFFSET($F$279,3*($D240-1)+1,6*(Z$209-1)+1,1,6)*OFFSET($F$279,3*($D240-1)+2,6*(Z$209-1)+1,1,6)*OFFSET($F$279,3*($D240-1)+3,6*(Z$209-1)+1,1,6)),0),"")</f>
        <v/>
      </c>
      <c r="AA240" s="224" t="str">
        <f t="array" aca="1" ref="AA240" ca="1">IFERROR(IF(MAX(OFFSET($F$279,3*($D240-1)+1,6*(AA$209-1)+1,1,6)*OFFSET($F$279,3*($D240-1)+2,6*(AA$209-1)+1,1,6)*OFFSET($F$279,3*($D240-1)+3,6*(AA$209-1)+1,1,6))&gt;AA$208,MAX(OFFSET($F$279,3*($D240-1)+1,6*(AA$209-1)+1,1,6)*OFFSET($F$279,3*($D240-1)+2,6*(AA$209-1)+1,1,6)*OFFSET($F$279,3*($D240-1)+3,6*(AA$209-1)+1,1,6)),0),"")</f>
        <v/>
      </c>
      <c r="AB240" s="224" t="str">
        <f t="array" aca="1" ref="AB240" ca="1">IFERROR(IF(MAX(OFFSET($F$279,3*($D240-1)+1,6*(AB$209-1)+1,1,6)*OFFSET($F$279,3*($D240-1)+2,6*(AB$209-1)+1,1,6)*OFFSET($F$279,3*($D240-1)+3,6*(AB$209-1)+1,1,6))&gt;AB$208,MAX(OFFSET($F$279,3*($D240-1)+1,6*(AB$209-1)+1,1,6)*OFFSET($F$279,3*($D240-1)+2,6*(AB$209-1)+1,1,6)*OFFSET($F$279,3*($D240-1)+3,6*(AB$209-1)+1,1,6)),0),"")</f>
        <v/>
      </c>
      <c r="AC240" s="224" t="str">
        <f t="array" aca="1" ref="AC240" ca="1">IFERROR(IF(MAX(OFFSET($F$279,3*($D240-1)+1,6*(AC$209-1)+1,1,6)*OFFSET($F$279,3*($D240-1)+2,6*(AC$209-1)+1,1,6)*OFFSET($F$279,3*($D240-1)+3,6*(AC$209-1)+1,1,6))&gt;AC$208,MAX(OFFSET($F$279,3*($D240-1)+1,6*(AC$209-1)+1,1,6)*OFFSET($F$279,3*($D240-1)+2,6*(AC$209-1)+1,1,6)*OFFSET($F$279,3*($D240-1)+3,6*(AC$209-1)+1,1,6)),0),"")</f>
        <v/>
      </c>
      <c r="AD240" s="224" t="str">
        <f t="array" aca="1" ref="AD240" ca="1">IFERROR(IF(MAX(OFFSET($F$279,3*($D240-1)+1,6*(AD$209-1)+1,1,6)*OFFSET($F$279,3*($D240-1)+2,6*(AD$209-1)+1,1,6)*OFFSET($F$279,3*($D240-1)+3,6*(AD$209-1)+1,1,6))&gt;AD$208,MAX(OFFSET($F$279,3*($D240-1)+1,6*(AD$209-1)+1,1,6)*OFFSET($F$279,3*($D240-1)+2,6*(AD$209-1)+1,1,6)*OFFSET($F$279,3*($D240-1)+3,6*(AD$209-1)+1,1,6)),0),"")</f>
        <v/>
      </c>
      <c r="AE240" s="224" t="str">
        <f t="array" aca="1" ref="AE240" ca="1">IFERROR(IF(MAX(OFFSET($F$279,3*($D240-1)+1,6*(AE$209-1)+1,1,6)*OFFSET($F$279,3*($D240-1)+2,6*(AE$209-1)+1,1,6)*OFFSET($F$279,3*($D240-1)+3,6*(AE$209-1)+1,1,6))&gt;AE$208,MAX(OFFSET($F$279,3*($D240-1)+1,6*(AE$209-1)+1,1,6)*OFFSET($F$279,3*($D240-1)+2,6*(AE$209-1)+1,1,6)*OFFSET($F$279,3*($D240-1)+3,6*(AE$209-1)+1,1,6)),0),"")</f>
        <v/>
      </c>
      <c r="AF240" s="224" t="str">
        <f t="array" aca="1" ref="AF240" ca="1">IFERROR(IF(MAX(OFFSET($F$279,3*($D240-1)+1,6*(AF$209-1)+1,1,6)*OFFSET($F$279,3*($D240-1)+2,6*(AF$209-1)+1,1,6)*OFFSET($F$279,3*($D240-1)+3,6*(AF$209-1)+1,1,6))&gt;AF$208,MAX(OFFSET($F$279,3*($D240-1)+1,6*(AF$209-1)+1,1,6)*OFFSET($F$279,3*($D240-1)+2,6*(AF$209-1)+1,1,6)*OFFSET($F$279,3*($D240-1)+3,6*(AF$209-1)+1,1,6)),0),"")</f>
        <v/>
      </c>
      <c r="AG240" s="224" t="str">
        <f t="array" aca="1" ref="AG240" ca="1">IFERROR(IF(MAX(OFFSET($F$279,3*($D240-1)+1,6*(AG$209-1)+1,1,6)*OFFSET($F$279,3*($D240-1)+2,6*(AG$209-1)+1,1,6)*OFFSET($F$279,3*($D240-1)+3,6*(AG$209-1)+1,1,6))&gt;AG$208,MAX(OFFSET($F$279,3*($D240-1)+1,6*(AG$209-1)+1,1,6)*OFFSET($F$279,3*($D240-1)+2,6*(AG$209-1)+1,1,6)*OFFSET($F$279,3*($D240-1)+3,6*(AG$209-1)+1,1,6)),0),"")</f>
        <v/>
      </c>
      <c r="AH240" s="224" t="str">
        <f t="array" aca="1" ref="AH240" ca="1">IFERROR(IF(MAX(OFFSET($F$279,3*($D240-1)+1,6*(AH$209-1)+1,1,6)*OFFSET($F$279,3*($D240-1)+2,6*(AH$209-1)+1,1,6)*OFFSET($F$279,3*($D240-1)+3,6*(AH$209-1)+1,1,6))&gt;AH$208,MAX(OFFSET($F$279,3*($D240-1)+1,6*(AH$209-1)+1,1,6)*OFFSET($F$279,3*($D240-1)+2,6*(AH$209-1)+1,1,6)*OFFSET($F$279,3*($D240-1)+3,6*(AH$209-1)+1,1,6)),0),"")</f>
        <v/>
      </c>
      <c r="AI240" s="224" t="str">
        <f t="array" aca="1" ref="AI240" ca="1">IFERROR(IF(MAX(OFFSET($F$279,3*($D240-1)+1,6*(AI$209-1)+1,1,6)*OFFSET($F$279,3*($D240-1)+2,6*(AI$209-1)+1,1,6)*OFFSET($F$279,3*($D240-1)+3,6*(AI$209-1)+1,1,6))&gt;AI$208,MAX(OFFSET($F$279,3*($D240-1)+1,6*(AI$209-1)+1,1,6)*OFFSET($F$279,3*($D240-1)+2,6*(AI$209-1)+1,1,6)*OFFSET($F$279,3*($D240-1)+3,6*(AI$209-1)+1,1,6)),0),"")</f>
        <v/>
      </c>
      <c r="AJ240" s="224" t="str">
        <f t="array" aca="1" ref="AJ240" ca="1">IFERROR(IF(MAX(OFFSET($F$279,3*($D240-1)+1,6*(AJ$209-1)+1,1,6)*OFFSET($F$279,3*($D240-1)+2,6*(AJ$209-1)+1,1,6)*OFFSET($F$279,3*($D240-1)+3,6*(AJ$209-1)+1,1,6))&gt;AJ$208,MAX(OFFSET($F$279,3*($D240-1)+1,6*(AJ$209-1)+1,1,6)*OFFSET($F$279,3*($D240-1)+2,6*(AJ$209-1)+1,1,6)*OFFSET($F$279,3*($D240-1)+3,6*(AJ$209-1)+1,1,6)),0),"")</f>
        <v/>
      </c>
      <c r="AK240" s="224" t="str">
        <f t="array" aca="1" ref="AK240" ca="1">IFERROR(IF(MAX(OFFSET($F$279,3*($D240-1)+1,6*(AK$209-1)+1,1,6)*OFFSET($F$279,3*($D240-1)+2,6*(AK$209-1)+1,1,6)*OFFSET($F$279,3*($D240-1)+3,6*(AK$209-1)+1,1,6))&gt;AK$208,MAX(OFFSET($F$279,3*($D240-1)+1,6*(AK$209-1)+1,1,6)*OFFSET($F$279,3*($D240-1)+2,6*(AK$209-1)+1,1,6)*OFFSET($F$279,3*($D240-1)+3,6*(AK$209-1)+1,1,6)),0),"")</f>
        <v/>
      </c>
      <c r="AL240" s="224" t="str">
        <f t="array" aca="1" ref="AL240" ca="1">IFERROR(IF(MAX(OFFSET($F$279,3*($D240-1)+1,6*(AL$209-1)+1,1,6)*OFFSET($F$279,3*($D240-1)+2,6*(AL$209-1)+1,1,6)*OFFSET($F$279,3*($D240-1)+3,6*(AL$209-1)+1,1,6))&gt;AL$208,MAX(OFFSET($F$279,3*($D240-1)+1,6*(AL$209-1)+1,1,6)*OFFSET($F$279,3*($D240-1)+2,6*(AL$209-1)+1,1,6)*OFFSET($F$279,3*($D240-1)+3,6*(AL$209-1)+1,1,6)),0),"")</f>
        <v/>
      </c>
      <c r="AM240" s="224" t="str">
        <f t="array" aca="1" ref="AM240" ca="1">IFERROR(IF(MAX(OFFSET($F$279,3*($D240-1)+1,6*(AM$209-1)+1,1,6)*OFFSET($F$279,3*($D240-1)+2,6*(AM$209-1)+1,1,6)*OFFSET($F$279,3*($D240-1)+3,6*(AM$209-1)+1,1,6))&gt;AM$208,MAX(OFFSET($F$279,3*($D240-1)+1,6*(AM$209-1)+1,1,6)*OFFSET($F$279,3*($D240-1)+2,6*(AM$209-1)+1,1,6)*OFFSET($F$279,3*($D240-1)+3,6*(AM$209-1)+1,1,6)),0),"")</f>
        <v/>
      </c>
      <c r="AN240" s="224" t="str">
        <f t="array" aca="1" ref="AN240" ca="1">IFERROR(IF(MAX(OFFSET($F$279,3*($D240-1)+1,6*(AN$209-1)+1,1,6)*OFFSET($F$279,3*($D240-1)+2,6*(AN$209-1)+1,1,6)*OFFSET($F$279,3*($D240-1)+3,6*(AN$209-1)+1,1,6))&gt;AN$208,MAX(OFFSET($F$279,3*($D240-1)+1,6*(AN$209-1)+1,1,6)*OFFSET($F$279,3*($D240-1)+2,6*(AN$209-1)+1,1,6)*OFFSET($F$279,3*($D240-1)+3,6*(AN$209-1)+1,1,6)),0),"")</f>
        <v/>
      </c>
      <c r="AO240" s="224" t="str">
        <f t="array" aca="1" ref="AO240" ca="1">IFERROR(IF(MAX(OFFSET($F$279,3*($D240-1)+1,6*(AO$209-1)+1,1,6)*OFFSET($F$279,3*($D240-1)+2,6*(AO$209-1)+1,1,6)*OFFSET($F$279,3*($D240-1)+3,6*(AO$209-1)+1,1,6))&gt;AO$208,MAX(OFFSET($F$279,3*($D240-1)+1,6*(AO$209-1)+1,1,6)*OFFSET($F$279,3*($D240-1)+2,6*(AO$209-1)+1,1,6)*OFFSET($F$279,3*($D240-1)+3,6*(AO$209-1)+1,1,6)),0),"")</f>
        <v/>
      </c>
      <c r="AP240" s="224" t="str">
        <f t="array" aca="1" ref="AP240" ca="1">IFERROR(IF(MAX(OFFSET($F$279,3*($D240-1)+1,6*(AP$209-1)+1,1,6)*OFFSET($F$279,3*($D240-1)+2,6*(AP$209-1)+1,1,6)*OFFSET($F$279,3*($D240-1)+3,6*(AP$209-1)+1,1,6))&gt;AP$208,MAX(OFFSET($F$279,3*($D240-1)+1,6*(AP$209-1)+1,1,6)*OFFSET($F$279,3*($D240-1)+2,6*(AP$209-1)+1,1,6)*OFFSET($F$279,3*($D240-1)+3,6*(AP$209-1)+1,1,6)),0),"")</f>
        <v/>
      </c>
      <c r="AQ240" s="224" t="str">
        <f t="array" aca="1" ref="AQ240" ca="1">IFERROR(IF(MAX(OFFSET($F$279,3*($D240-1)+1,6*(AQ$209-1)+1,1,6)*OFFSET($F$279,3*($D240-1)+2,6*(AQ$209-1)+1,1,6)*OFFSET($F$279,3*($D240-1)+3,6*(AQ$209-1)+1,1,6))&gt;AQ$208,MAX(OFFSET($F$279,3*($D240-1)+1,6*(AQ$209-1)+1,1,6)*OFFSET($F$279,3*($D240-1)+2,6*(AQ$209-1)+1,1,6)*OFFSET($F$279,3*($D240-1)+3,6*(AQ$209-1)+1,1,6)),0),"")</f>
        <v/>
      </c>
      <c r="AR240" s="224" t="str">
        <f t="array" aca="1" ref="AR240" ca="1">IFERROR(IF(MAX(OFFSET($F$279,3*($D240-1)+1,6*(AR$209-1)+1,1,6)*OFFSET($F$279,3*($D240-1)+2,6*(AR$209-1)+1,1,6)*OFFSET($F$279,3*($D240-1)+3,6*(AR$209-1)+1,1,6))&gt;AR$208,MAX(OFFSET($F$279,3*($D240-1)+1,6*(AR$209-1)+1,1,6)*OFFSET($F$279,3*($D240-1)+2,6*(AR$209-1)+1,1,6)*OFFSET($F$279,3*($D240-1)+3,6*(AR$209-1)+1,1,6)),0),"")</f>
        <v/>
      </c>
      <c r="AS240" s="224" t="str">
        <f t="array" aca="1" ref="AS240" ca="1">IFERROR(IF(MAX(OFFSET($F$279,3*($D240-1)+1,6*(AS$209-1)+1,1,6)*OFFSET($F$279,3*($D240-1)+2,6*(AS$209-1)+1,1,6)*OFFSET($F$279,3*($D240-1)+3,6*(AS$209-1)+1,1,6))&gt;AS$208,MAX(OFFSET($F$279,3*($D240-1)+1,6*(AS$209-1)+1,1,6)*OFFSET($F$279,3*($D240-1)+2,6*(AS$209-1)+1,1,6)*OFFSET($F$279,3*($D240-1)+3,6*(AS$209-1)+1,1,6)),0),"")</f>
        <v/>
      </c>
    </row>
    <row r="241" spans="4:45">
      <c r="D241" s="74">
        <v>31</v>
      </c>
      <c r="E241" s="135">
        <f t="shared" si="19"/>
        <v>0</v>
      </c>
      <c r="F241" s="224" t="str">
        <f t="array" aca="1" ref="F241" ca="1">IFERROR(IF(MAX(OFFSET($F$279,3*($D241-1)+1,6*(F$209-1)+1,1,6)*OFFSET($F$279,3*($D241-1)+2,6*(F$209-1)+1,1,6)*OFFSET($F$279,3*($D241-1)+3,6*(F$209-1)+1,1,6))&gt;F$208,MAX(OFFSET($F$279,3*($D241-1)+1,6*(F$209-1)+1,1,6)*OFFSET($F$279,3*($D241-1)+2,6*(F$209-1)+1,1,6)*OFFSET($F$279,3*($D241-1)+3,6*(F$209-1)+1,1,6)),0),"")</f>
        <v/>
      </c>
      <c r="G241" s="224" t="str">
        <f t="array" aca="1" ref="G241" ca="1">IFERROR(IF(MAX(OFFSET($F$279,3*($D241-1)+1,6*(G$209-1)+1,1,6)*OFFSET($F$279,3*($D241-1)+2,6*(G$209-1)+1,1,6)*OFFSET($F$279,3*($D241-1)+3,6*(G$209-1)+1,1,6))&gt;G$208,MAX(OFFSET($F$279,3*($D241-1)+1,6*(G$209-1)+1,1,6)*OFFSET($F$279,3*($D241-1)+2,6*(G$209-1)+1,1,6)*OFFSET($F$279,3*($D241-1)+3,6*(G$209-1)+1,1,6)),0),"")</f>
        <v/>
      </c>
      <c r="H241" s="224" t="str">
        <f t="array" aca="1" ref="H241" ca="1">IFERROR(IF(MAX(OFFSET($F$279,3*($D241-1)+1,6*(H$209-1)+1,1,6)*OFFSET($F$279,3*($D241-1)+2,6*(H$209-1)+1,1,6)*OFFSET($F$279,3*($D241-1)+3,6*(H$209-1)+1,1,6))&gt;H$208,MAX(OFFSET($F$279,3*($D241-1)+1,6*(H$209-1)+1,1,6)*OFFSET($F$279,3*($D241-1)+2,6*(H$209-1)+1,1,6)*OFFSET($F$279,3*($D241-1)+3,6*(H$209-1)+1,1,6)),0),"")</f>
        <v/>
      </c>
      <c r="I241" s="224" t="str">
        <f t="array" aca="1" ref="I241" ca="1">IFERROR(IF(MAX(OFFSET($F$279,3*($D241-1)+1,6*(I$209-1)+1,1,6)*OFFSET($F$279,3*($D241-1)+2,6*(I$209-1)+1,1,6)*OFFSET($F$279,3*($D241-1)+3,6*(I$209-1)+1,1,6))&gt;I$208,MAX(OFFSET($F$279,3*($D241-1)+1,6*(I$209-1)+1,1,6)*OFFSET($F$279,3*($D241-1)+2,6*(I$209-1)+1,1,6)*OFFSET($F$279,3*($D241-1)+3,6*(I$209-1)+1,1,6)),0),"")</f>
        <v/>
      </c>
      <c r="J241" s="224" t="str">
        <f t="array" aca="1" ref="J241" ca="1">IFERROR(IF(MAX(OFFSET($F$279,3*($D241-1)+1,6*(J$209-1)+1,1,6)*OFFSET($F$279,3*($D241-1)+2,6*(J$209-1)+1,1,6)*OFFSET($F$279,3*($D241-1)+3,6*(J$209-1)+1,1,6))&gt;J$208,MAX(OFFSET($F$279,3*($D241-1)+1,6*(J$209-1)+1,1,6)*OFFSET($F$279,3*($D241-1)+2,6*(J$209-1)+1,1,6)*OFFSET($F$279,3*($D241-1)+3,6*(J$209-1)+1,1,6)),0),"")</f>
        <v/>
      </c>
      <c r="K241" s="224" t="str">
        <f t="array" aca="1" ref="K241" ca="1">IFERROR(IF(MAX(OFFSET($F$279,3*($D241-1)+1,6*(K$209-1)+1,1,6)*OFFSET($F$279,3*($D241-1)+2,6*(K$209-1)+1,1,6)*OFFSET($F$279,3*($D241-1)+3,6*(K$209-1)+1,1,6))&gt;K$208,MAX(OFFSET($F$279,3*($D241-1)+1,6*(K$209-1)+1,1,6)*OFFSET($F$279,3*($D241-1)+2,6*(K$209-1)+1,1,6)*OFFSET($F$279,3*($D241-1)+3,6*(K$209-1)+1,1,6)),0),"")</f>
        <v/>
      </c>
      <c r="L241" s="224" t="str">
        <f t="array" aca="1" ref="L241" ca="1">IFERROR(IF(MAX(OFFSET($F$279,3*($D241-1)+1,6*(L$209-1)+1,1,6)*OFFSET($F$279,3*($D241-1)+2,6*(L$209-1)+1,1,6)*OFFSET($F$279,3*($D241-1)+3,6*(L$209-1)+1,1,6))&gt;L$208,MAX(OFFSET($F$279,3*($D241-1)+1,6*(L$209-1)+1,1,6)*OFFSET($F$279,3*($D241-1)+2,6*(L$209-1)+1,1,6)*OFFSET($F$279,3*($D241-1)+3,6*(L$209-1)+1,1,6)),0),"")</f>
        <v/>
      </c>
      <c r="M241" s="224" t="str">
        <f t="array" aca="1" ref="M241" ca="1">IFERROR(IF(MAX(OFFSET($F$279,3*($D241-1)+1,6*(M$209-1)+1,1,6)*OFFSET($F$279,3*($D241-1)+2,6*(M$209-1)+1,1,6)*OFFSET($F$279,3*($D241-1)+3,6*(M$209-1)+1,1,6))&gt;M$208,MAX(OFFSET($F$279,3*($D241-1)+1,6*(M$209-1)+1,1,6)*OFFSET($F$279,3*($D241-1)+2,6*(M$209-1)+1,1,6)*OFFSET($F$279,3*($D241-1)+3,6*(M$209-1)+1,1,6)),0),"")</f>
        <v/>
      </c>
      <c r="N241" s="224" t="str">
        <f t="array" aca="1" ref="N241" ca="1">IFERROR(IF(MAX(OFFSET($F$279,3*($D241-1)+1,6*(N$209-1)+1,1,6)*OFFSET($F$279,3*($D241-1)+2,6*(N$209-1)+1,1,6)*OFFSET($F$279,3*($D241-1)+3,6*(N$209-1)+1,1,6))&gt;N$208,MAX(OFFSET($F$279,3*($D241-1)+1,6*(N$209-1)+1,1,6)*OFFSET($F$279,3*($D241-1)+2,6*(N$209-1)+1,1,6)*OFFSET($F$279,3*($D241-1)+3,6*(N$209-1)+1,1,6)),0),"")</f>
        <v/>
      </c>
      <c r="O241" s="224" t="str">
        <f t="array" aca="1" ref="O241" ca="1">IFERROR(IF(MAX(OFFSET($F$279,3*($D241-1)+1,6*(O$209-1)+1,1,6)*OFFSET($F$279,3*($D241-1)+2,6*(O$209-1)+1,1,6)*OFFSET($F$279,3*($D241-1)+3,6*(O$209-1)+1,1,6))&gt;O$208,MAX(OFFSET($F$279,3*($D241-1)+1,6*(O$209-1)+1,1,6)*OFFSET($F$279,3*($D241-1)+2,6*(O$209-1)+1,1,6)*OFFSET($F$279,3*($D241-1)+3,6*(O$209-1)+1,1,6)),0),"")</f>
        <v/>
      </c>
      <c r="P241" s="224" t="str">
        <f t="array" aca="1" ref="P241" ca="1">IFERROR(IF(MAX(OFFSET($F$279,3*($D241-1)+1,6*(P$209-1)+1,1,6)*OFFSET($F$279,3*($D241-1)+2,6*(P$209-1)+1,1,6)*OFFSET($F$279,3*($D241-1)+3,6*(P$209-1)+1,1,6))&gt;P$208,MAX(OFFSET($F$279,3*($D241-1)+1,6*(P$209-1)+1,1,6)*OFFSET($F$279,3*($D241-1)+2,6*(P$209-1)+1,1,6)*OFFSET($F$279,3*($D241-1)+3,6*(P$209-1)+1,1,6)),0),"")</f>
        <v/>
      </c>
      <c r="Q241" s="224" t="str">
        <f t="array" aca="1" ref="Q241" ca="1">IFERROR(IF(MAX(OFFSET($F$279,3*($D241-1)+1,6*(Q$209-1)+1,1,6)*OFFSET($F$279,3*($D241-1)+2,6*(Q$209-1)+1,1,6)*OFFSET($F$279,3*($D241-1)+3,6*(Q$209-1)+1,1,6))&gt;Q$208,MAX(OFFSET($F$279,3*($D241-1)+1,6*(Q$209-1)+1,1,6)*OFFSET($F$279,3*($D241-1)+2,6*(Q$209-1)+1,1,6)*OFFSET($F$279,3*($D241-1)+3,6*(Q$209-1)+1,1,6)),0),"")</f>
        <v/>
      </c>
      <c r="R241" s="224" t="str">
        <f t="array" aca="1" ref="R241" ca="1">IFERROR(IF(MAX(OFFSET($F$279,3*($D241-1)+1,6*(R$209-1)+1,1,6)*OFFSET($F$279,3*($D241-1)+2,6*(R$209-1)+1,1,6)*OFFSET($F$279,3*($D241-1)+3,6*(R$209-1)+1,1,6))&gt;R$208,MAX(OFFSET($F$279,3*($D241-1)+1,6*(R$209-1)+1,1,6)*OFFSET($F$279,3*($D241-1)+2,6*(R$209-1)+1,1,6)*OFFSET($F$279,3*($D241-1)+3,6*(R$209-1)+1,1,6)),0),"")</f>
        <v/>
      </c>
      <c r="S241" s="224" t="str">
        <f t="array" aca="1" ref="S241" ca="1">IFERROR(IF(MAX(OFFSET($F$279,3*($D241-1)+1,6*(S$209-1)+1,1,6)*OFFSET($F$279,3*($D241-1)+2,6*(S$209-1)+1,1,6)*OFFSET($F$279,3*($D241-1)+3,6*(S$209-1)+1,1,6))&gt;S$208,MAX(OFFSET($F$279,3*($D241-1)+1,6*(S$209-1)+1,1,6)*OFFSET($F$279,3*($D241-1)+2,6*(S$209-1)+1,1,6)*OFFSET($F$279,3*($D241-1)+3,6*(S$209-1)+1,1,6)),0),"")</f>
        <v/>
      </c>
      <c r="T241" s="224" t="str">
        <f t="array" aca="1" ref="T241" ca="1">IFERROR(IF(MAX(OFFSET($F$279,3*($D241-1)+1,6*(T$209-1)+1,1,6)*OFFSET($F$279,3*($D241-1)+2,6*(T$209-1)+1,1,6)*OFFSET($F$279,3*($D241-1)+3,6*(T$209-1)+1,1,6))&gt;T$208,MAX(OFFSET($F$279,3*($D241-1)+1,6*(T$209-1)+1,1,6)*OFFSET($F$279,3*($D241-1)+2,6*(T$209-1)+1,1,6)*OFFSET($F$279,3*($D241-1)+3,6*(T$209-1)+1,1,6)),0),"")</f>
        <v/>
      </c>
      <c r="U241" s="224" t="str">
        <f t="array" aca="1" ref="U241" ca="1">IFERROR(IF(MAX(OFFSET($F$279,3*($D241-1)+1,6*(U$209-1)+1,1,6)*OFFSET($F$279,3*($D241-1)+2,6*(U$209-1)+1,1,6)*OFFSET($F$279,3*($D241-1)+3,6*(U$209-1)+1,1,6))&gt;U$208,MAX(OFFSET($F$279,3*($D241-1)+1,6*(U$209-1)+1,1,6)*OFFSET($F$279,3*($D241-1)+2,6*(U$209-1)+1,1,6)*OFFSET($F$279,3*($D241-1)+3,6*(U$209-1)+1,1,6)),0),"")</f>
        <v/>
      </c>
      <c r="V241" s="224" t="str">
        <f t="array" aca="1" ref="V241" ca="1">IFERROR(IF(MAX(OFFSET($F$279,3*($D241-1)+1,6*(V$209-1)+1,1,6)*OFFSET($F$279,3*($D241-1)+2,6*(V$209-1)+1,1,6)*OFFSET($F$279,3*($D241-1)+3,6*(V$209-1)+1,1,6))&gt;V$208,MAX(OFFSET($F$279,3*($D241-1)+1,6*(V$209-1)+1,1,6)*OFFSET($F$279,3*($D241-1)+2,6*(V$209-1)+1,1,6)*OFFSET($F$279,3*($D241-1)+3,6*(V$209-1)+1,1,6)),0),"")</f>
        <v/>
      </c>
      <c r="W241" s="224" t="str">
        <f t="array" aca="1" ref="W241" ca="1">IFERROR(IF(MAX(OFFSET($F$279,3*($D241-1)+1,6*(W$209-1)+1,1,6)*OFFSET($F$279,3*($D241-1)+2,6*(W$209-1)+1,1,6)*OFFSET($F$279,3*($D241-1)+3,6*(W$209-1)+1,1,6))&gt;W$208,MAX(OFFSET($F$279,3*($D241-1)+1,6*(W$209-1)+1,1,6)*OFFSET($F$279,3*($D241-1)+2,6*(W$209-1)+1,1,6)*OFFSET($F$279,3*($D241-1)+3,6*(W$209-1)+1,1,6)),0),"")</f>
        <v/>
      </c>
      <c r="X241" s="224" t="str">
        <f t="array" aca="1" ref="X241" ca="1">IFERROR(IF(MAX(OFFSET($F$279,3*($D241-1)+1,6*(X$209-1)+1,1,6)*OFFSET($F$279,3*($D241-1)+2,6*(X$209-1)+1,1,6)*OFFSET($F$279,3*($D241-1)+3,6*(X$209-1)+1,1,6))&gt;X$208,MAX(OFFSET($F$279,3*($D241-1)+1,6*(X$209-1)+1,1,6)*OFFSET($F$279,3*($D241-1)+2,6*(X$209-1)+1,1,6)*OFFSET($F$279,3*($D241-1)+3,6*(X$209-1)+1,1,6)),0),"")</f>
        <v/>
      </c>
      <c r="Y241" s="224" t="str">
        <f t="array" aca="1" ref="Y241" ca="1">IFERROR(IF(MAX(OFFSET($F$279,3*($D241-1)+1,6*(Y$209-1)+1,1,6)*OFFSET($F$279,3*($D241-1)+2,6*(Y$209-1)+1,1,6)*OFFSET($F$279,3*($D241-1)+3,6*(Y$209-1)+1,1,6))&gt;Y$208,MAX(OFFSET($F$279,3*($D241-1)+1,6*(Y$209-1)+1,1,6)*OFFSET($F$279,3*($D241-1)+2,6*(Y$209-1)+1,1,6)*OFFSET($F$279,3*($D241-1)+3,6*(Y$209-1)+1,1,6)),0),"")</f>
        <v/>
      </c>
      <c r="Z241" s="224" t="str">
        <f t="array" aca="1" ref="Z241" ca="1">IFERROR(IF(MAX(OFFSET($F$279,3*($D241-1)+1,6*(Z$209-1)+1,1,6)*OFFSET($F$279,3*($D241-1)+2,6*(Z$209-1)+1,1,6)*OFFSET($F$279,3*($D241-1)+3,6*(Z$209-1)+1,1,6))&gt;Z$208,MAX(OFFSET($F$279,3*($D241-1)+1,6*(Z$209-1)+1,1,6)*OFFSET($F$279,3*($D241-1)+2,6*(Z$209-1)+1,1,6)*OFFSET($F$279,3*($D241-1)+3,6*(Z$209-1)+1,1,6)),0),"")</f>
        <v/>
      </c>
      <c r="AA241" s="224" t="str">
        <f t="array" aca="1" ref="AA241" ca="1">IFERROR(IF(MAX(OFFSET($F$279,3*($D241-1)+1,6*(AA$209-1)+1,1,6)*OFFSET($F$279,3*($D241-1)+2,6*(AA$209-1)+1,1,6)*OFFSET($F$279,3*($D241-1)+3,6*(AA$209-1)+1,1,6))&gt;AA$208,MAX(OFFSET($F$279,3*($D241-1)+1,6*(AA$209-1)+1,1,6)*OFFSET($F$279,3*($D241-1)+2,6*(AA$209-1)+1,1,6)*OFFSET($F$279,3*($D241-1)+3,6*(AA$209-1)+1,1,6)),0),"")</f>
        <v/>
      </c>
      <c r="AB241" s="224" t="str">
        <f t="array" aca="1" ref="AB241" ca="1">IFERROR(IF(MAX(OFFSET($F$279,3*($D241-1)+1,6*(AB$209-1)+1,1,6)*OFFSET($F$279,3*($D241-1)+2,6*(AB$209-1)+1,1,6)*OFFSET($F$279,3*($D241-1)+3,6*(AB$209-1)+1,1,6))&gt;AB$208,MAX(OFFSET($F$279,3*($D241-1)+1,6*(AB$209-1)+1,1,6)*OFFSET($F$279,3*($D241-1)+2,6*(AB$209-1)+1,1,6)*OFFSET($F$279,3*($D241-1)+3,6*(AB$209-1)+1,1,6)),0),"")</f>
        <v/>
      </c>
      <c r="AC241" s="224" t="str">
        <f t="array" aca="1" ref="AC241" ca="1">IFERROR(IF(MAX(OFFSET($F$279,3*($D241-1)+1,6*(AC$209-1)+1,1,6)*OFFSET($F$279,3*($D241-1)+2,6*(AC$209-1)+1,1,6)*OFFSET($F$279,3*($D241-1)+3,6*(AC$209-1)+1,1,6))&gt;AC$208,MAX(OFFSET($F$279,3*($D241-1)+1,6*(AC$209-1)+1,1,6)*OFFSET($F$279,3*($D241-1)+2,6*(AC$209-1)+1,1,6)*OFFSET($F$279,3*($D241-1)+3,6*(AC$209-1)+1,1,6)),0),"")</f>
        <v/>
      </c>
      <c r="AD241" s="224" t="str">
        <f t="array" aca="1" ref="AD241" ca="1">IFERROR(IF(MAX(OFFSET($F$279,3*($D241-1)+1,6*(AD$209-1)+1,1,6)*OFFSET($F$279,3*($D241-1)+2,6*(AD$209-1)+1,1,6)*OFFSET($F$279,3*($D241-1)+3,6*(AD$209-1)+1,1,6))&gt;AD$208,MAX(OFFSET($F$279,3*($D241-1)+1,6*(AD$209-1)+1,1,6)*OFFSET($F$279,3*($D241-1)+2,6*(AD$209-1)+1,1,6)*OFFSET($F$279,3*($D241-1)+3,6*(AD$209-1)+1,1,6)),0),"")</f>
        <v/>
      </c>
      <c r="AE241" s="224" t="str">
        <f t="array" aca="1" ref="AE241" ca="1">IFERROR(IF(MAX(OFFSET($F$279,3*($D241-1)+1,6*(AE$209-1)+1,1,6)*OFFSET($F$279,3*($D241-1)+2,6*(AE$209-1)+1,1,6)*OFFSET($F$279,3*($D241-1)+3,6*(AE$209-1)+1,1,6))&gt;AE$208,MAX(OFFSET($F$279,3*($D241-1)+1,6*(AE$209-1)+1,1,6)*OFFSET($F$279,3*($D241-1)+2,6*(AE$209-1)+1,1,6)*OFFSET($F$279,3*($D241-1)+3,6*(AE$209-1)+1,1,6)),0),"")</f>
        <v/>
      </c>
      <c r="AF241" s="224" t="str">
        <f t="array" aca="1" ref="AF241" ca="1">IFERROR(IF(MAX(OFFSET($F$279,3*($D241-1)+1,6*(AF$209-1)+1,1,6)*OFFSET($F$279,3*($D241-1)+2,6*(AF$209-1)+1,1,6)*OFFSET($F$279,3*($D241-1)+3,6*(AF$209-1)+1,1,6))&gt;AF$208,MAX(OFFSET($F$279,3*($D241-1)+1,6*(AF$209-1)+1,1,6)*OFFSET($F$279,3*($D241-1)+2,6*(AF$209-1)+1,1,6)*OFFSET($F$279,3*($D241-1)+3,6*(AF$209-1)+1,1,6)),0),"")</f>
        <v/>
      </c>
      <c r="AG241" s="224" t="str">
        <f t="array" aca="1" ref="AG241" ca="1">IFERROR(IF(MAX(OFFSET($F$279,3*($D241-1)+1,6*(AG$209-1)+1,1,6)*OFFSET($F$279,3*($D241-1)+2,6*(AG$209-1)+1,1,6)*OFFSET($F$279,3*($D241-1)+3,6*(AG$209-1)+1,1,6))&gt;AG$208,MAX(OFFSET($F$279,3*($D241-1)+1,6*(AG$209-1)+1,1,6)*OFFSET($F$279,3*($D241-1)+2,6*(AG$209-1)+1,1,6)*OFFSET($F$279,3*($D241-1)+3,6*(AG$209-1)+1,1,6)),0),"")</f>
        <v/>
      </c>
      <c r="AH241" s="224" t="str">
        <f t="array" aca="1" ref="AH241" ca="1">IFERROR(IF(MAX(OFFSET($F$279,3*($D241-1)+1,6*(AH$209-1)+1,1,6)*OFFSET($F$279,3*($D241-1)+2,6*(AH$209-1)+1,1,6)*OFFSET($F$279,3*($D241-1)+3,6*(AH$209-1)+1,1,6))&gt;AH$208,MAX(OFFSET($F$279,3*($D241-1)+1,6*(AH$209-1)+1,1,6)*OFFSET($F$279,3*($D241-1)+2,6*(AH$209-1)+1,1,6)*OFFSET($F$279,3*($D241-1)+3,6*(AH$209-1)+1,1,6)),0),"")</f>
        <v/>
      </c>
      <c r="AI241" s="224" t="str">
        <f t="array" aca="1" ref="AI241" ca="1">IFERROR(IF(MAX(OFFSET($F$279,3*($D241-1)+1,6*(AI$209-1)+1,1,6)*OFFSET($F$279,3*($D241-1)+2,6*(AI$209-1)+1,1,6)*OFFSET($F$279,3*($D241-1)+3,6*(AI$209-1)+1,1,6))&gt;AI$208,MAX(OFFSET($F$279,3*($D241-1)+1,6*(AI$209-1)+1,1,6)*OFFSET($F$279,3*($D241-1)+2,6*(AI$209-1)+1,1,6)*OFFSET($F$279,3*($D241-1)+3,6*(AI$209-1)+1,1,6)),0),"")</f>
        <v/>
      </c>
      <c r="AJ241" s="224" t="str">
        <f t="array" aca="1" ref="AJ241" ca="1">IFERROR(IF(MAX(OFFSET($F$279,3*($D241-1)+1,6*(AJ$209-1)+1,1,6)*OFFSET($F$279,3*($D241-1)+2,6*(AJ$209-1)+1,1,6)*OFFSET($F$279,3*($D241-1)+3,6*(AJ$209-1)+1,1,6))&gt;AJ$208,MAX(OFFSET($F$279,3*($D241-1)+1,6*(AJ$209-1)+1,1,6)*OFFSET($F$279,3*($D241-1)+2,6*(AJ$209-1)+1,1,6)*OFFSET($F$279,3*($D241-1)+3,6*(AJ$209-1)+1,1,6)),0),"")</f>
        <v/>
      </c>
      <c r="AK241" s="224" t="str">
        <f t="array" aca="1" ref="AK241" ca="1">IFERROR(IF(MAX(OFFSET($F$279,3*($D241-1)+1,6*(AK$209-1)+1,1,6)*OFFSET($F$279,3*($D241-1)+2,6*(AK$209-1)+1,1,6)*OFFSET($F$279,3*($D241-1)+3,6*(AK$209-1)+1,1,6))&gt;AK$208,MAX(OFFSET($F$279,3*($D241-1)+1,6*(AK$209-1)+1,1,6)*OFFSET($F$279,3*($D241-1)+2,6*(AK$209-1)+1,1,6)*OFFSET($F$279,3*($D241-1)+3,6*(AK$209-1)+1,1,6)),0),"")</f>
        <v/>
      </c>
      <c r="AL241" s="224" t="str">
        <f t="array" aca="1" ref="AL241" ca="1">IFERROR(IF(MAX(OFFSET($F$279,3*($D241-1)+1,6*(AL$209-1)+1,1,6)*OFFSET($F$279,3*($D241-1)+2,6*(AL$209-1)+1,1,6)*OFFSET($F$279,3*($D241-1)+3,6*(AL$209-1)+1,1,6))&gt;AL$208,MAX(OFFSET($F$279,3*($D241-1)+1,6*(AL$209-1)+1,1,6)*OFFSET($F$279,3*($D241-1)+2,6*(AL$209-1)+1,1,6)*OFFSET($F$279,3*($D241-1)+3,6*(AL$209-1)+1,1,6)),0),"")</f>
        <v/>
      </c>
      <c r="AM241" s="224" t="str">
        <f t="array" aca="1" ref="AM241" ca="1">IFERROR(IF(MAX(OFFSET($F$279,3*($D241-1)+1,6*(AM$209-1)+1,1,6)*OFFSET($F$279,3*($D241-1)+2,6*(AM$209-1)+1,1,6)*OFFSET($F$279,3*($D241-1)+3,6*(AM$209-1)+1,1,6))&gt;AM$208,MAX(OFFSET($F$279,3*($D241-1)+1,6*(AM$209-1)+1,1,6)*OFFSET($F$279,3*($D241-1)+2,6*(AM$209-1)+1,1,6)*OFFSET($F$279,3*($D241-1)+3,6*(AM$209-1)+1,1,6)),0),"")</f>
        <v/>
      </c>
      <c r="AN241" s="224" t="str">
        <f t="array" aca="1" ref="AN241" ca="1">IFERROR(IF(MAX(OFFSET($F$279,3*($D241-1)+1,6*(AN$209-1)+1,1,6)*OFFSET($F$279,3*($D241-1)+2,6*(AN$209-1)+1,1,6)*OFFSET($F$279,3*($D241-1)+3,6*(AN$209-1)+1,1,6))&gt;AN$208,MAX(OFFSET($F$279,3*($D241-1)+1,6*(AN$209-1)+1,1,6)*OFFSET($F$279,3*($D241-1)+2,6*(AN$209-1)+1,1,6)*OFFSET($F$279,3*($D241-1)+3,6*(AN$209-1)+1,1,6)),0),"")</f>
        <v/>
      </c>
      <c r="AO241" s="224" t="str">
        <f t="array" aca="1" ref="AO241" ca="1">IFERROR(IF(MAX(OFFSET($F$279,3*($D241-1)+1,6*(AO$209-1)+1,1,6)*OFFSET($F$279,3*($D241-1)+2,6*(AO$209-1)+1,1,6)*OFFSET($F$279,3*($D241-1)+3,6*(AO$209-1)+1,1,6))&gt;AO$208,MAX(OFFSET($F$279,3*($D241-1)+1,6*(AO$209-1)+1,1,6)*OFFSET($F$279,3*($D241-1)+2,6*(AO$209-1)+1,1,6)*OFFSET($F$279,3*($D241-1)+3,6*(AO$209-1)+1,1,6)),0),"")</f>
        <v/>
      </c>
      <c r="AP241" s="224" t="str">
        <f t="array" aca="1" ref="AP241" ca="1">IFERROR(IF(MAX(OFFSET($F$279,3*($D241-1)+1,6*(AP$209-1)+1,1,6)*OFFSET($F$279,3*($D241-1)+2,6*(AP$209-1)+1,1,6)*OFFSET($F$279,3*($D241-1)+3,6*(AP$209-1)+1,1,6))&gt;AP$208,MAX(OFFSET($F$279,3*($D241-1)+1,6*(AP$209-1)+1,1,6)*OFFSET($F$279,3*($D241-1)+2,6*(AP$209-1)+1,1,6)*OFFSET($F$279,3*($D241-1)+3,6*(AP$209-1)+1,1,6)),0),"")</f>
        <v/>
      </c>
      <c r="AQ241" s="224" t="str">
        <f t="array" aca="1" ref="AQ241" ca="1">IFERROR(IF(MAX(OFFSET($F$279,3*($D241-1)+1,6*(AQ$209-1)+1,1,6)*OFFSET($F$279,3*($D241-1)+2,6*(AQ$209-1)+1,1,6)*OFFSET($F$279,3*($D241-1)+3,6*(AQ$209-1)+1,1,6))&gt;AQ$208,MAX(OFFSET($F$279,3*($D241-1)+1,6*(AQ$209-1)+1,1,6)*OFFSET($F$279,3*($D241-1)+2,6*(AQ$209-1)+1,1,6)*OFFSET($F$279,3*($D241-1)+3,6*(AQ$209-1)+1,1,6)),0),"")</f>
        <v/>
      </c>
      <c r="AR241" s="224" t="str">
        <f t="array" aca="1" ref="AR241" ca="1">IFERROR(IF(MAX(OFFSET($F$279,3*($D241-1)+1,6*(AR$209-1)+1,1,6)*OFFSET($F$279,3*($D241-1)+2,6*(AR$209-1)+1,1,6)*OFFSET($F$279,3*($D241-1)+3,6*(AR$209-1)+1,1,6))&gt;AR$208,MAX(OFFSET($F$279,3*($D241-1)+1,6*(AR$209-1)+1,1,6)*OFFSET($F$279,3*($D241-1)+2,6*(AR$209-1)+1,1,6)*OFFSET($F$279,3*($D241-1)+3,6*(AR$209-1)+1,1,6)),0),"")</f>
        <v/>
      </c>
      <c r="AS241" s="224" t="str">
        <f t="array" aca="1" ref="AS241" ca="1">IFERROR(IF(MAX(OFFSET($F$279,3*($D241-1)+1,6*(AS$209-1)+1,1,6)*OFFSET($F$279,3*($D241-1)+2,6*(AS$209-1)+1,1,6)*OFFSET($F$279,3*($D241-1)+3,6*(AS$209-1)+1,1,6))&gt;AS$208,MAX(OFFSET($F$279,3*($D241-1)+1,6*(AS$209-1)+1,1,6)*OFFSET($F$279,3*($D241-1)+2,6*(AS$209-1)+1,1,6)*OFFSET($F$279,3*($D241-1)+3,6*(AS$209-1)+1,1,6)),0),"")</f>
        <v/>
      </c>
    </row>
    <row r="242" spans="4:45">
      <c r="D242" s="74">
        <v>32</v>
      </c>
      <c r="E242" s="135">
        <f t="shared" si="19"/>
        <v>0</v>
      </c>
      <c r="F242" s="224" t="str">
        <f t="array" aca="1" ref="F242" ca="1">IFERROR(IF(MAX(OFFSET($F$279,3*($D242-1)+1,6*(F$209-1)+1,1,6)*OFFSET($F$279,3*($D242-1)+2,6*(F$209-1)+1,1,6)*OFFSET($F$279,3*($D242-1)+3,6*(F$209-1)+1,1,6))&gt;F$208,MAX(OFFSET($F$279,3*($D242-1)+1,6*(F$209-1)+1,1,6)*OFFSET($F$279,3*($D242-1)+2,6*(F$209-1)+1,1,6)*OFFSET($F$279,3*($D242-1)+3,6*(F$209-1)+1,1,6)),0),"")</f>
        <v/>
      </c>
      <c r="G242" s="224" t="str">
        <f t="array" aca="1" ref="G242" ca="1">IFERROR(IF(MAX(OFFSET($F$279,3*($D242-1)+1,6*(G$209-1)+1,1,6)*OFFSET($F$279,3*($D242-1)+2,6*(G$209-1)+1,1,6)*OFFSET($F$279,3*($D242-1)+3,6*(G$209-1)+1,1,6))&gt;G$208,MAX(OFFSET($F$279,3*($D242-1)+1,6*(G$209-1)+1,1,6)*OFFSET($F$279,3*($D242-1)+2,6*(G$209-1)+1,1,6)*OFFSET($F$279,3*($D242-1)+3,6*(G$209-1)+1,1,6)),0),"")</f>
        <v/>
      </c>
      <c r="H242" s="224" t="str">
        <f t="array" aca="1" ref="H242" ca="1">IFERROR(IF(MAX(OFFSET($F$279,3*($D242-1)+1,6*(H$209-1)+1,1,6)*OFFSET($F$279,3*($D242-1)+2,6*(H$209-1)+1,1,6)*OFFSET($F$279,3*($D242-1)+3,6*(H$209-1)+1,1,6))&gt;H$208,MAX(OFFSET($F$279,3*($D242-1)+1,6*(H$209-1)+1,1,6)*OFFSET($F$279,3*($D242-1)+2,6*(H$209-1)+1,1,6)*OFFSET($F$279,3*($D242-1)+3,6*(H$209-1)+1,1,6)),0),"")</f>
        <v/>
      </c>
      <c r="I242" s="224" t="str">
        <f t="array" aca="1" ref="I242" ca="1">IFERROR(IF(MAX(OFFSET($F$279,3*($D242-1)+1,6*(I$209-1)+1,1,6)*OFFSET($F$279,3*($D242-1)+2,6*(I$209-1)+1,1,6)*OFFSET($F$279,3*($D242-1)+3,6*(I$209-1)+1,1,6))&gt;I$208,MAX(OFFSET($F$279,3*($D242-1)+1,6*(I$209-1)+1,1,6)*OFFSET($F$279,3*($D242-1)+2,6*(I$209-1)+1,1,6)*OFFSET($F$279,3*($D242-1)+3,6*(I$209-1)+1,1,6)),0),"")</f>
        <v/>
      </c>
      <c r="J242" s="224" t="str">
        <f t="array" aca="1" ref="J242" ca="1">IFERROR(IF(MAX(OFFSET($F$279,3*($D242-1)+1,6*(J$209-1)+1,1,6)*OFFSET($F$279,3*($D242-1)+2,6*(J$209-1)+1,1,6)*OFFSET($F$279,3*($D242-1)+3,6*(J$209-1)+1,1,6))&gt;J$208,MAX(OFFSET($F$279,3*($D242-1)+1,6*(J$209-1)+1,1,6)*OFFSET($F$279,3*($D242-1)+2,6*(J$209-1)+1,1,6)*OFFSET($F$279,3*($D242-1)+3,6*(J$209-1)+1,1,6)),0),"")</f>
        <v/>
      </c>
      <c r="K242" s="224" t="str">
        <f t="array" aca="1" ref="K242" ca="1">IFERROR(IF(MAX(OFFSET($F$279,3*($D242-1)+1,6*(K$209-1)+1,1,6)*OFFSET($F$279,3*($D242-1)+2,6*(K$209-1)+1,1,6)*OFFSET($F$279,3*($D242-1)+3,6*(K$209-1)+1,1,6))&gt;K$208,MAX(OFFSET($F$279,3*($D242-1)+1,6*(K$209-1)+1,1,6)*OFFSET($F$279,3*($D242-1)+2,6*(K$209-1)+1,1,6)*OFFSET($F$279,3*($D242-1)+3,6*(K$209-1)+1,1,6)),0),"")</f>
        <v/>
      </c>
      <c r="L242" s="224" t="str">
        <f t="array" aca="1" ref="L242" ca="1">IFERROR(IF(MAX(OFFSET($F$279,3*($D242-1)+1,6*(L$209-1)+1,1,6)*OFFSET($F$279,3*($D242-1)+2,6*(L$209-1)+1,1,6)*OFFSET($F$279,3*($D242-1)+3,6*(L$209-1)+1,1,6))&gt;L$208,MAX(OFFSET($F$279,3*($D242-1)+1,6*(L$209-1)+1,1,6)*OFFSET($F$279,3*($D242-1)+2,6*(L$209-1)+1,1,6)*OFFSET($F$279,3*($D242-1)+3,6*(L$209-1)+1,1,6)),0),"")</f>
        <v/>
      </c>
      <c r="M242" s="224" t="str">
        <f t="array" aca="1" ref="M242" ca="1">IFERROR(IF(MAX(OFFSET($F$279,3*($D242-1)+1,6*(M$209-1)+1,1,6)*OFFSET($F$279,3*($D242-1)+2,6*(M$209-1)+1,1,6)*OFFSET($F$279,3*($D242-1)+3,6*(M$209-1)+1,1,6))&gt;M$208,MAX(OFFSET($F$279,3*($D242-1)+1,6*(M$209-1)+1,1,6)*OFFSET($F$279,3*($D242-1)+2,6*(M$209-1)+1,1,6)*OFFSET($F$279,3*($D242-1)+3,6*(M$209-1)+1,1,6)),0),"")</f>
        <v/>
      </c>
      <c r="N242" s="224" t="str">
        <f t="array" aca="1" ref="N242" ca="1">IFERROR(IF(MAX(OFFSET($F$279,3*($D242-1)+1,6*(N$209-1)+1,1,6)*OFFSET($F$279,3*($D242-1)+2,6*(N$209-1)+1,1,6)*OFFSET($F$279,3*($D242-1)+3,6*(N$209-1)+1,1,6))&gt;N$208,MAX(OFFSET($F$279,3*($D242-1)+1,6*(N$209-1)+1,1,6)*OFFSET($F$279,3*($D242-1)+2,6*(N$209-1)+1,1,6)*OFFSET($F$279,3*($D242-1)+3,6*(N$209-1)+1,1,6)),0),"")</f>
        <v/>
      </c>
      <c r="O242" s="224" t="str">
        <f t="array" aca="1" ref="O242" ca="1">IFERROR(IF(MAX(OFFSET($F$279,3*($D242-1)+1,6*(O$209-1)+1,1,6)*OFFSET($F$279,3*($D242-1)+2,6*(O$209-1)+1,1,6)*OFFSET($F$279,3*($D242-1)+3,6*(O$209-1)+1,1,6))&gt;O$208,MAX(OFFSET($F$279,3*($D242-1)+1,6*(O$209-1)+1,1,6)*OFFSET($F$279,3*($D242-1)+2,6*(O$209-1)+1,1,6)*OFFSET($F$279,3*($D242-1)+3,6*(O$209-1)+1,1,6)),0),"")</f>
        <v/>
      </c>
      <c r="P242" s="224" t="str">
        <f t="array" aca="1" ref="P242" ca="1">IFERROR(IF(MAX(OFFSET($F$279,3*($D242-1)+1,6*(P$209-1)+1,1,6)*OFFSET($F$279,3*($D242-1)+2,6*(P$209-1)+1,1,6)*OFFSET($F$279,3*($D242-1)+3,6*(P$209-1)+1,1,6))&gt;P$208,MAX(OFFSET($F$279,3*($D242-1)+1,6*(P$209-1)+1,1,6)*OFFSET($F$279,3*($D242-1)+2,6*(P$209-1)+1,1,6)*OFFSET($F$279,3*($D242-1)+3,6*(P$209-1)+1,1,6)),0),"")</f>
        <v/>
      </c>
      <c r="Q242" s="224" t="str">
        <f t="array" aca="1" ref="Q242" ca="1">IFERROR(IF(MAX(OFFSET($F$279,3*($D242-1)+1,6*(Q$209-1)+1,1,6)*OFFSET($F$279,3*($D242-1)+2,6*(Q$209-1)+1,1,6)*OFFSET($F$279,3*($D242-1)+3,6*(Q$209-1)+1,1,6))&gt;Q$208,MAX(OFFSET($F$279,3*($D242-1)+1,6*(Q$209-1)+1,1,6)*OFFSET($F$279,3*($D242-1)+2,6*(Q$209-1)+1,1,6)*OFFSET($F$279,3*($D242-1)+3,6*(Q$209-1)+1,1,6)),0),"")</f>
        <v/>
      </c>
      <c r="R242" s="224" t="str">
        <f t="array" aca="1" ref="R242" ca="1">IFERROR(IF(MAX(OFFSET($F$279,3*($D242-1)+1,6*(R$209-1)+1,1,6)*OFFSET($F$279,3*($D242-1)+2,6*(R$209-1)+1,1,6)*OFFSET($F$279,3*($D242-1)+3,6*(R$209-1)+1,1,6))&gt;R$208,MAX(OFFSET($F$279,3*($D242-1)+1,6*(R$209-1)+1,1,6)*OFFSET($F$279,3*($D242-1)+2,6*(R$209-1)+1,1,6)*OFFSET($F$279,3*($D242-1)+3,6*(R$209-1)+1,1,6)),0),"")</f>
        <v/>
      </c>
      <c r="S242" s="224" t="str">
        <f t="array" aca="1" ref="S242" ca="1">IFERROR(IF(MAX(OFFSET($F$279,3*($D242-1)+1,6*(S$209-1)+1,1,6)*OFFSET($F$279,3*($D242-1)+2,6*(S$209-1)+1,1,6)*OFFSET($F$279,3*($D242-1)+3,6*(S$209-1)+1,1,6))&gt;S$208,MAX(OFFSET($F$279,3*($D242-1)+1,6*(S$209-1)+1,1,6)*OFFSET($F$279,3*($D242-1)+2,6*(S$209-1)+1,1,6)*OFFSET($F$279,3*($D242-1)+3,6*(S$209-1)+1,1,6)),0),"")</f>
        <v/>
      </c>
      <c r="T242" s="224" t="str">
        <f t="array" aca="1" ref="T242" ca="1">IFERROR(IF(MAX(OFFSET($F$279,3*($D242-1)+1,6*(T$209-1)+1,1,6)*OFFSET($F$279,3*($D242-1)+2,6*(T$209-1)+1,1,6)*OFFSET($F$279,3*($D242-1)+3,6*(T$209-1)+1,1,6))&gt;T$208,MAX(OFFSET($F$279,3*($D242-1)+1,6*(T$209-1)+1,1,6)*OFFSET($F$279,3*($D242-1)+2,6*(T$209-1)+1,1,6)*OFFSET($F$279,3*($D242-1)+3,6*(T$209-1)+1,1,6)),0),"")</f>
        <v/>
      </c>
      <c r="U242" s="224" t="str">
        <f t="array" aca="1" ref="U242" ca="1">IFERROR(IF(MAX(OFFSET($F$279,3*($D242-1)+1,6*(U$209-1)+1,1,6)*OFFSET($F$279,3*($D242-1)+2,6*(U$209-1)+1,1,6)*OFFSET($F$279,3*($D242-1)+3,6*(U$209-1)+1,1,6))&gt;U$208,MAX(OFFSET($F$279,3*($D242-1)+1,6*(U$209-1)+1,1,6)*OFFSET($F$279,3*($D242-1)+2,6*(U$209-1)+1,1,6)*OFFSET($F$279,3*($D242-1)+3,6*(U$209-1)+1,1,6)),0),"")</f>
        <v/>
      </c>
      <c r="V242" s="224" t="str">
        <f t="array" aca="1" ref="V242" ca="1">IFERROR(IF(MAX(OFFSET($F$279,3*($D242-1)+1,6*(V$209-1)+1,1,6)*OFFSET($F$279,3*($D242-1)+2,6*(V$209-1)+1,1,6)*OFFSET($F$279,3*($D242-1)+3,6*(V$209-1)+1,1,6))&gt;V$208,MAX(OFFSET($F$279,3*($D242-1)+1,6*(V$209-1)+1,1,6)*OFFSET($F$279,3*($D242-1)+2,6*(V$209-1)+1,1,6)*OFFSET($F$279,3*($D242-1)+3,6*(V$209-1)+1,1,6)),0),"")</f>
        <v/>
      </c>
      <c r="W242" s="224" t="str">
        <f t="array" aca="1" ref="W242" ca="1">IFERROR(IF(MAX(OFFSET($F$279,3*($D242-1)+1,6*(W$209-1)+1,1,6)*OFFSET($F$279,3*($D242-1)+2,6*(W$209-1)+1,1,6)*OFFSET($F$279,3*($D242-1)+3,6*(W$209-1)+1,1,6))&gt;W$208,MAX(OFFSET($F$279,3*($D242-1)+1,6*(W$209-1)+1,1,6)*OFFSET($F$279,3*($D242-1)+2,6*(W$209-1)+1,1,6)*OFFSET($F$279,3*($D242-1)+3,6*(W$209-1)+1,1,6)),0),"")</f>
        <v/>
      </c>
      <c r="X242" s="224" t="str">
        <f t="array" aca="1" ref="X242" ca="1">IFERROR(IF(MAX(OFFSET($F$279,3*($D242-1)+1,6*(X$209-1)+1,1,6)*OFFSET($F$279,3*($D242-1)+2,6*(X$209-1)+1,1,6)*OFFSET($F$279,3*($D242-1)+3,6*(X$209-1)+1,1,6))&gt;X$208,MAX(OFFSET($F$279,3*($D242-1)+1,6*(X$209-1)+1,1,6)*OFFSET($F$279,3*($D242-1)+2,6*(X$209-1)+1,1,6)*OFFSET($F$279,3*($D242-1)+3,6*(X$209-1)+1,1,6)),0),"")</f>
        <v/>
      </c>
      <c r="Y242" s="224" t="str">
        <f t="array" aca="1" ref="Y242" ca="1">IFERROR(IF(MAX(OFFSET($F$279,3*($D242-1)+1,6*(Y$209-1)+1,1,6)*OFFSET($F$279,3*($D242-1)+2,6*(Y$209-1)+1,1,6)*OFFSET($F$279,3*($D242-1)+3,6*(Y$209-1)+1,1,6))&gt;Y$208,MAX(OFFSET($F$279,3*($D242-1)+1,6*(Y$209-1)+1,1,6)*OFFSET($F$279,3*($D242-1)+2,6*(Y$209-1)+1,1,6)*OFFSET($F$279,3*($D242-1)+3,6*(Y$209-1)+1,1,6)),0),"")</f>
        <v/>
      </c>
      <c r="Z242" s="224" t="str">
        <f t="array" aca="1" ref="Z242" ca="1">IFERROR(IF(MAX(OFFSET($F$279,3*($D242-1)+1,6*(Z$209-1)+1,1,6)*OFFSET($F$279,3*($D242-1)+2,6*(Z$209-1)+1,1,6)*OFFSET($F$279,3*($D242-1)+3,6*(Z$209-1)+1,1,6))&gt;Z$208,MAX(OFFSET($F$279,3*($D242-1)+1,6*(Z$209-1)+1,1,6)*OFFSET($F$279,3*($D242-1)+2,6*(Z$209-1)+1,1,6)*OFFSET($F$279,3*($D242-1)+3,6*(Z$209-1)+1,1,6)),0),"")</f>
        <v/>
      </c>
      <c r="AA242" s="224" t="str">
        <f t="array" aca="1" ref="AA242" ca="1">IFERROR(IF(MAX(OFFSET($F$279,3*($D242-1)+1,6*(AA$209-1)+1,1,6)*OFFSET($F$279,3*($D242-1)+2,6*(AA$209-1)+1,1,6)*OFFSET($F$279,3*($D242-1)+3,6*(AA$209-1)+1,1,6))&gt;AA$208,MAX(OFFSET($F$279,3*($D242-1)+1,6*(AA$209-1)+1,1,6)*OFFSET($F$279,3*($D242-1)+2,6*(AA$209-1)+1,1,6)*OFFSET($F$279,3*($D242-1)+3,6*(AA$209-1)+1,1,6)),0),"")</f>
        <v/>
      </c>
      <c r="AB242" s="224" t="str">
        <f t="array" aca="1" ref="AB242" ca="1">IFERROR(IF(MAX(OFFSET($F$279,3*($D242-1)+1,6*(AB$209-1)+1,1,6)*OFFSET($F$279,3*($D242-1)+2,6*(AB$209-1)+1,1,6)*OFFSET($F$279,3*($D242-1)+3,6*(AB$209-1)+1,1,6))&gt;AB$208,MAX(OFFSET($F$279,3*($D242-1)+1,6*(AB$209-1)+1,1,6)*OFFSET($F$279,3*($D242-1)+2,6*(AB$209-1)+1,1,6)*OFFSET($F$279,3*($D242-1)+3,6*(AB$209-1)+1,1,6)),0),"")</f>
        <v/>
      </c>
      <c r="AC242" s="224" t="str">
        <f t="array" aca="1" ref="AC242" ca="1">IFERROR(IF(MAX(OFFSET($F$279,3*($D242-1)+1,6*(AC$209-1)+1,1,6)*OFFSET($F$279,3*($D242-1)+2,6*(AC$209-1)+1,1,6)*OFFSET($F$279,3*($D242-1)+3,6*(AC$209-1)+1,1,6))&gt;AC$208,MAX(OFFSET($F$279,3*($D242-1)+1,6*(AC$209-1)+1,1,6)*OFFSET($F$279,3*($D242-1)+2,6*(AC$209-1)+1,1,6)*OFFSET($F$279,3*($D242-1)+3,6*(AC$209-1)+1,1,6)),0),"")</f>
        <v/>
      </c>
      <c r="AD242" s="224" t="str">
        <f t="array" aca="1" ref="AD242" ca="1">IFERROR(IF(MAX(OFFSET($F$279,3*($D242-1)+1,6*(AD$209-1)+1,1,6)*OFFSET($F$279,3*($D242-1)+2,6*(AD$209-1)+1,1,6)*OFFSET($F$279,3*($D242-1)+3,6*(AD$209-1)+1,1,6))&gt;AD$208,MAX(OFFSET($F$279,3*($D242-1)+1,6*(AD$209-1)+1,1,6)*OFFSET($F$279,3*($D242-1)+2,6*(AD$209-1)+1,1,6)*OFFSET($F$279,3*($D242-1)+3,6*(AD$209-1)+1,1,6)),0),"")</f>
        <v/>
      </c>
      <c r="AE242" s="224" t="str">
        <f t="array" aca="1" ref="AE242" ca="1">IFERROR(IF(MAX(OFFSET($F$279,3*($D242-1)+1,6*(AE$209-1)+1,1,6)*OFFSET($F$279,3*($D242-1)+2,6*(AE$209-1)+1,1,6)*OFFSET($F$279,3*($D242-1)+3,6*(AE$209-1)+1,1,6))&gt;AE$208,MAX(OFFSET($F$279,3*($D242-1)+1,6*(AE$209-1)+1,1,6)*OFFSET($F$279,3*($D242-1)+2,6*(AE$209-1)+1,1,6)*OFFSET($F$279,3*($D242-1)+3,6*(AE$209-1)+1,1,6)),0),"")</f>
        <v/>
      </c>
      <c r="AF242" s="224" t="str">
        <f t="array" aca="1" ref="AF242" ca="1">IFERROR(IF(MAX(OFFSET($F$279,3*($D242-1)+1,6*(AF$209-1)+1,1,6)*OFFSET($F$279,3*($D242-1)+2,6*(AF$209-1)+1,1,6)*OFFSET($F$279,3*($D242-1)+3,6*(AF$209-1)+1,1,6))&gt;AF$208,MAX(OFFSET($F$279,3*($D242-1)+1,6*(AF$209-1)+1,1,6)*OFFSET($F$279,3*($D242-1)+2,6*(AF$209-1)+1,1,6)*OFFSET($F$279,3*($D242-1)+3,6*(AF$209-1)+1,1,6)),0),"")</f>
        <v/>
      </c>
      <c r="AG242" s="224" t="str">
        <f t="array" aca="1" ref="AG242" ca="1">IFERROR(IF(MAX(OFFSET($F$279,3*($D242-1)+1,6*(AG$209-1)+1,1,6)*OFFSET($F$279,3*($D242-1)+2,6*(AG$209-1)+1,1,6)*OFFSET($F$279,3*($D242-1)+3,6*(AG$209-1)+1,1,6))&gt;AG$208,MAX(OFFSET($F$279,3*($D242-1)+1,6*(AG$209-1)+1,1,6)*OFFSET($F$279,3*($D242-1)+2,6*(AG$209-1)+1,1,6)*OFFSET($F$279,3*($D242-1)+3,6*(AG$209-1)+1,1,6)),0),"")</f>
        <v/>
      </c>
      <c r="AH242" s="224" t="str">
        <f t="array" aca="1" ref="AH242" ca="1">IFERROR(IF(MAX(OFFSET($F$279,3*($D242-1)+1,6*(AH$209-1)+1,1,6)*OFFSET($F$279,3*($D242-1)+2,6*(AH$209-1)+1,1,6)*OFFSET($F$279,3*($D242-1)+3,6*(AH$209-1)+1,1,6))&gt;AH$208,MAX(OFFSET($F$279,3*($D242-1)+1,6*(AH$209-1)+1,1,6)*OFFSET($F$279,3*($D242-1)+2,6*(AH$209-1)+1,1,6)*OFFSET($F$279,3*($D242-1)+3,6*(AH$209-1)+1,1,6)),0),"")</f>
        <v/>
      </c>
      <c r="AI242" s="224" t="str">
        <f t="array" aca="1" ref="AI242" ca="1">IFERROR(IF(MAX(OFFSET($F$279,3*($D242-1)+1,6*(AI$209-1)+1,1,6)*OFFSET($F$279,3*($D242-1)+2,6*(AI$209-1)+1,1,6)*OFFSET($F$279,3*($D242-1)+3,6*(AI$209-1)+1,1,6))&gt;AI$208,MAX(OFFSET($F$279,3*($D242-1)+1,6*(AI$209-1)+1,1,6)*OFFSET($F$279,3*($D242-1)+2,6*(AI$209-1)+1,1,6)*OFFSET($F$279,3*($D242-1)+3,6*(AI$209-1)+1,1,6)),0),"")</f>
        <v/>
      </c>
      <c r="AJ242" s="224" t="str">
        <f t="array" aca="1" ref="AJ242" ca="1">IFERROR(IF(MAX(OFFSET($F$279,3*($D242-1)+1,6*(AJ$209-1)+1,1,6)*OFFSET($F$279,3*($D242-1)+2,6*(AJ$209-1)+1,1,6)*OFFSET($F$279,3*($D242-1)+3,6*(AJ$209-1)+1,1,6))&gt;AJ$208,MAX(OFFSET($F$279,3*($D242-1)+1,6*(AJ$209-1)+1,1,6)*OFFSET($F$279,3*($D242-1)+2,6*(AJ$209-1)+1,1,6)*OFFSET($F$279,3*($D242-1)+3,6*(AJ$209-1)+1,1,6)),0),"")</f>
        <v/>
      </c>
      <c r="AK242" s="224" t="str">
        <f t="array" aca="1" ref="AK242" ca="1">IFERROR(IF(MAX(OFFSET($F$279,3*($D242-1)+1,6*(AK$209-1)+1,1,6)*OFFSET($F$279,3*($D242-1)+2,6*(AK$209-1)+1,1,6)*OFFSET($F$279,3*($D242-1)+3,6*(AK$209-1)+1,1,6))&gt;AK$208,MAX(OFFSET($F$279,3*($D242-1)+1,6*(AK$209-1)+1,1,6)*OFFSET($F$279,3*($D242-1)+2,6*(AK$209-1)+1,1,6)*OFFSET($F$279,3*($D242-1)+3,6*(AK$209-1)+1,1,6)),0),"")</f>
        <v/>
      </c>
      <c r="AL242" s="224" t="str">
        <f t="array" aca="1" ref="AL242" ca="1">IFERROR(IF(MAX(OFFSET($F$279,3*($D242-1)+1,6*(AL$209-1)+1,1,6)*OFFSET($F$279,3*($D242-1)+2,6*(AL$209-1)+1,1,6)*OFFSET($F$279,3*($D242-1)+3,6*(AL$209-1)+1,1,6))&gt;AL$208,MAX(OFFSET($F$279,3*($D242-1)+1,6*(AL$209-1)+1,1,6)*OFFSET($F$279,3*($D242-1)+2,6*(AL$209-1)+1,1,6)*OFFSET($F$279,3*($D242-1)+3,6*(AL$209-1)+1,1,6)),0),"")</f>
        <v/>
      </c>
      <c r="AM242" s="224" t="str">
        <f t="array" aca="1" ref="AM242" ca="1">IFERROR(IF(MAX(OFFSET($F$279,3*($D242-1)+1,6*(AM$209-1)+1,1,6)*OFFSET($F$279,3*($D242-1)+2,6*(AM$209-1)+1,1,6)*OFFSET($F$279,3*($D242-1)+3,6*(AM$209-1)+1,1,6))&gt;AM$208,MAX(OFFSET($F$279,3*($D242-1)+1,6*(AM$209-1)+1,1,6)*OFFSET($F$279,3*($D242-1)+2,6*(AM$209-1)+1,1,6)*OFFSET($F$279,3*($D242-1)+3,6*(AM$209-1)+1,1,6)),0),"")</f>
        <v/>
      </c>
      <c r="AN242" s="224" t="str">
        <f t="array" aca="1" ref="AN242" ca="1">IFERROR(IF(MAX(OFFSET($F$279,3*($D242-1)+1,6*(AN$209-1)+1,1,6)*OFFSET($F$279,3*($D242-1)+2,6*(AN$209-1)+1,1,6)*OFFSET($F$279,3*($D242-1)+3,6*(AN$209-1)+1,1,6))&gt;AN$208,MAX(OFFSET($F$279,3*($D242-1)+1,6*(AN$209-1)+1,1,6)*OFFSET($F$279,3*($D242-1)+2,6*(AN$209-1)+1,1,6)*OFFSET($F$279,3*($D242-1)+3,6*(AN$209-1)+1,1,6)),0),"")</f>
        <v/>
      </c>
      <c r="AO242" s="224" t="str">
        <f t="array" aca="1" ref="AO242" ca="1">IFERROR(IF(MAX(OFFSET($F$279,3*($D242-1)+1,6*(AO$209-1)+1,1,6)*OFFSET($F$279,3*($D242-1)+2,6*(AO$209-1)+1,1,6)*OFFSET($F$279,3*($D242-1)+3,6*(AO$209-1)+1,1,6))&gt;AO$208,MAX(OFFSET($F$279,3*($D242-1)+1,6*(AO$209-1)+1,1,6)*OFFSET($F$279,3*($D242-1)+2,6*(AO$209-1)+1,1,6)*OFFSET($F$279,3*($D242-1)+3,6*(AO$209-1)+1,1,6)),0),"")</f>
        <v/>
      </c>
      <c r="AP242" s="224" t="str">
        <f t="array" aca="1" ref="AP242" ca="1">IFERROR(IF(MAX(OFFSET($F$279,3*($D242-1)+1,6*(AP$209-1)+1,1,6)*OFFSET($F$279,3*($D242-1)+2,6*(AP$209-1)+1,1,6)*OFFSET($F$279,3*($D242-1)+3,6*(AP$209-1)+1,1,6))&gt;AP$208,MAX(OFFSET($F$279,3*($D242-1)+1,6*(AP$209-1)+1,1,6)*OFFSET($F$279,3*($D242-1)+2,6*(AP$209-1)+1,1,6)*OFFSET($F$279,3*($D242-1)+3,6*(AP$209-1)+1,1,6)),0),"")</f>
        <v/>
      </c>
      <c r="AQ242" s="224" t="str">
        <f t="array" aca="1" ref="AQ242" ca="1">IFERROR(IF(MAX(OFFSET($F$279,3*($D242-1)+1,6*(AQ$209-1)+1,1,6)*OFFSET($F$279,3*($D242-1)+2,6*(AQ$209-1)+1,1,6)*OFFSET($F$279,3*($D242-1)+3,6*(AQ$209-1)+1,1,6))&gt;AQ$208,MAX(OFFSET($F$279,3*($D242-1)+1,6*(AQ$209-1)+1,1,6)*OFFSET($F$279,3*($D242-1)+2,6*(AQ$209-1)+1,1,6)*OFFSET($F$279,3*($D242-1)+3,6*(AQ$209-1)+1,1,6)),0),"")</f>
        <v/>
      </c>
      <c r="AR242" s="224" t="str">
        <f t="array" aca="1" ref="AR242" ca="1">IFERROR(IF(MAX(OFFSET($F$279,3*($D242-1)+1,6*(AR$209-1)+1,1,6)*OFFSET($F$279,3*($D242-1)+2,6*(AR$209-1)+1,1,6)*OFFSET($F$279,3*($D242-1)+3,6*(AR$209-1)+1,1,6))&gt;AR$208,MAX(OFFSET($F$279,3*($D242-1)+1,6*(AR$209-1)+1,1,6)*OFFSET($F$279,3*($D242-1)+2,6*(AR$209-1)+1,1,6)*OFFSET($F$279,3*($D242-1)+3,6*(AR$209-1)+1,1,6)),0),"")</f>
        <v/>
      </c>
      <c r="AS242" s="224" t="str">
        <f t="array" aca="1" ref="AS242" ca="1">IFERROR(IF(MAX(OFFSET($F$279,3*($D242-1)+1,6*(AS$209-1)+1,1,6)*OFFSET($F$279,3*($D242-1)+2,6*(AS$209-1)+1,1,6)*OFFSET($F$279,3*($D242-1)+3,6*(AS$209-1)+1,1,6))&gt;AS$208,MAX(OFFSET($F$279,3*($D242-1)+1,6*(AS$209-1)+1,1,6)*OFFSET($F$279,3*($D242-1)+2,6*(AS$209-1)+1,1,6)*OFFSET($F$279,3*($D242-1)+3,6*(AS$209-1)+1,1,6)),0),"")</f>
        <v/>
      </c>
    </row>
    <row r="243" spans="4:45">
      <c r="D243" s="74">
        <v>33</v>
      </c>
      <c r="E243" s="135">
        <f t="shared" ref="E243:E270" si="20">INDEX(Box,D243)</f>
        <v>0</v>
      </c>
      <c r="F243" s="224" t="str">
        <f t="array" aca="1" ref="F243" ca="1">IFERROR(IF(MAX(OFFSET($F$279,3*($D243-1)+1,6*(F$209-1)+1,1,6)*OFFSET($F$279,3*($D243-1)+2,6*(F$209-1)+1,1,6)*OFFSET($F$279,3*($D243-1)+3,6*(F$209-1)+1,1,6))&gt;F$208,MAX(OFFSET($F$279,3*($D243-1)+1,6*(F$209-1)+1,1,6)*OFFSET($F$279,3*($D243-1)+2,6*(F$209-1)+1,1,6)*OFFSET($F$279,3*($D243-1)+3,6*(F$209-1)+1,1,6)),0),"")</f>
        <v/>
      </c>
      <c r="G243" s="224" t="str">
        <f t="array" aca="1" ref="G243" ca="1">IFERROR(IF(MAX(OFFSET($F$279,3*($D243-1)+1,6*(G$209-1)+1,1,6)*OFFSET($F$279,3*($D243-1)+2,6*(G$209-1)+1,1,6)*OFFSET($F$279,3*($D243-1)+3,6*(G$209-1)+1,1,6))&gt;G$208,MAX(OFFSET($F$279,3*($D243-1)+1,6*(G$209-1)+1,1,6)*OFFSET($F$279,3*($D243-1)+2,6*(G$209-1)+1,1,6)*OFFSET($F$279,3*($D243-1)+3,6*(G$209-1)+1,1,6)),0),"")</f>
        <v/>
      </c>
      <c r="H243" s="224" t="str">
        <f t="array" aca="1" ref="H243" ca="1">IFERROR(IF(MAX(OFFSET($F$279,3*($D243-1)+1,6*(H$209-1)+1,1,6)*OFFSET($F$279,3*($D243-1)+2,6*(H$209-1)+1,1,6)*OFFSET($F$279,3*($D243-1)+3,6*(H$209-1)+1,1,6))&gt;H$208,MAX(OFFSET($F$279,3*($D243-1)+1,6*(H$209-1)+1,1,6)*OFFSET($F$279,3*($D243-1)+2,6*(H$209-1)+1,1,6)*OFFSET($F$279,3*($D243-1)+3,6*(H$209-1)+1,1,6)),0),"")</f>
        <v/>
      </c>
      <c r="I243" s="224" t="str">
        <f t="array" aca="1" ref="I243" ca="1">IFERROR(IF(MAX(OFFSET($F$279,3*($D243-1)+1,6*(I$209-1)+1,1,6)*OFFSET($F$279,3*($D243-1)+2,6*(I$209-1)+1,1,6)*OFFSET($F$279,3*($D243-1)+3,6*(I$209-1)+1,1,6))&gt;I$208,MAX(OFFSET($F$279,3*($D243-1)+1,6*(I$209-1)+1,1,6)*OFFSET($F$279,3*($D243-1)+2,6*(I$209-1)+1,1,6)*OFFSET($F$279,3*($D243-1)+3,6*(I$209-1)+1,1,6)),0),"")</f>
        <v/>
      </c>
      <c r="J243" s="224" t="str">
        <f t="array" aca="1" ref="J243" ca="1">IFERROR(IF(MAX(OFFSET($F$279,3*($D243-1)+1,6*(J$209-1)+1,1,6)*OFFSET($F$279,3*($D243-1)+2,6*(J$209-1)+1,1,6)*OFFSET($F$279,3*($D243-1)+3,6*(J$209-1)+1,1,6))&gt;J$208,MAX(OFFSET($F$279,3*($D243-1)+1,6*(J$209-1)+1,1,6)*OFFSET($F$279,3*($D243-1)+2,6*(J$209-1)+1,1,6)*OFFSET($F$279,3*($D243-1)+3,6*(J$209-1)+1,1,6)),0),"")</f>
        <v/>
      </c>
      <c r="K243" s="224" t="str">
        <f t="array" aca="1" ref="K243" ca="1">IFERROR(IF(MAX(OFFSET($F$279,3*($D243-1)+1,6*(K$209-1)+1,1,6)*OFFSET($F$279,3*($D243-1)+2,6*(K$209-1)+1,1,6)*OFFSET($F$279,3*($D243-1)+3,6*(K$209-1)+1,1,6))&gt;K$208,MAX(OFFSET($F$279,3*($D243-1)+1,6*(K$209-1)+1,1,6)*OFFSET($F$279,3*($D243-1)+2,6*(K$209-1)+1,1,6)*OFFSET($F$279,3*($D243-1)+3,6*(K$209-1)+1,1,6)),0),"")</f>
        <v/>
      </c>
      <c r="L243" s="224" t="str">
        <f t="array" aca="1" ref="L243" ca="1">IFERROR(IF(MAX(OFFSET($F$279,3*($D243-1)+1,6*(L$209-1)+1,1,6)*OFFSET($F$279,3*($D243-1)+2,6*(L$209-1)+1,1,6)*OFFSET($F$279,3*($D243-1)+3,6*(L$209-1)+1,1,6))&gt;L$208,MAX(OFFSET($F$279,3*($D243-1)+1,6*(L$209-1)+1,1,6)*OFFSET($F$279,3*($D243-1)+2,6*(L$209-1)+1,1,6)*OFFSET($F$279,3*($D243-1)+3,6*(L$209-1)+1,1,6)),0),"")</f>
        <v/>
      </c>
      <c r="M243" s="224" t="str">
        <f t="array" aca="1" ref="M243" ca="1">IFERROR(IF(MAX(OFFSET($F$279,3*($D243-1)+1,6*(M$209-1)+1,1,6)*OFFSET($F$279,3*($D243-1)+2,6*(M$209-1)+1,1,6)*OFFSET($F$279,3*($D243-1)+3,6*(M$209-1)+1,1,6))&gt;M$208,MAX(OFFSET($F$279,3*($D243-1)+1,6*(M$209-1)+1,1,6)*OFFSET($F$279,3*($D243-1)+2,6*(M$209-1)+1,1,6)*OFFSET($F$279,3*($D243-1)+3,6*(M$209-1)+1,1,6)),0),"")</f>
        <v/>
      </c>
      <c r="N243" s="224" t="str">
        <f t="array" aca="1" ref="N243" ca="1">IFERROR(IF(MAX(OFFSET($F$279,3*($D243-1)+1,6*(N$209-1)+1,1,6)*OFFSET($F$279,3*($D243-1)+2,6*(N$209-1)+1,1,6)*OFFSET($F$279,3*($D243-1)+3,6*(N$209-1)+1,1,6))&gt;N$208,MAX(OFFSET($F$279,3*($D243-1)+1,6*(N$209-1)+1,1,6)*OFFSET($F$279,3*($D243-1)+2,6*(N$209-1)+1,1,6)*OFFSET($F$279,3*($D243-1)+3,6*(N$209-1)+1,1,6)),0),"")</f>
        <v/>
      </c>
      <c r="O243" s="224" t="str">
        <f t="array" aca="1" ref="O243" ca="1">IFERROR(IF(MAX(OFFSET($F$279,3*($D243-1)+1,6*(O$209-1)+1,1,6)*OFFSET($F$279,3*($D243-1)+2,6*(O$209-1)+1,1,6)*OFFSET($F$279,3*($D243-1)+3,6*(O$209-1)+1,1,6))&gt;O$208,MAX(OFFSET($F$279,3*($D243-1)+1,6*(O$209-1)+1,1,6)*OFFSET($F$279,3*($D243-1)+2,6*(O$209-1)+1,1,6)*OFFSET($F$279,3*($D243-1)+3,6*(O$209-1)+1,1,6)),0),"")</f>
        <v/>
      </c>
      <c r="P243" s="224" t="str">
        <f t="array" aca="1" ref="P243" ca="1">IFERROR(IF(MAX(OFFSET($F$279,3*($D243-1)+1,6*(P$209-1)+1,1,6)*OFFSET($F$279,3*($D243-1)+2,6*(P$209-1)+1,1,6)*OFFSET($F$279,3*($D243-1)+3,6*(P$209-1)+1,1,6))&gt;P$208,MAX(OFFSET($F$279,3*($D243-1)+1,6*(P$209-1)+1,1,6)*OFFSET($F$279,3*($D243-1)+2,6*(P$209-1)+1,1,6)*OFFSET($F$279,3*($D243-1)+3,6*(P$209-1)+1,1,6)),0),"")</f>
        <v/>
      </c>
      <c r="Q243" s="224" t="str">
        <f t="array" aca="1" ref="Q243" ca="1">IFERROR(IF(MAX(OFFSET($F$279,3*($D243-1)+1,6*(Q$209-1)+1,1,6)*OFFSET($F$279,3*($D243-1)+2,6*(Q$209-1)+1,1,6)*OFFSET($F$279,3*($D243-1)+3,6*(Q$209-1)+1,1,6))&gt;Q$208,MAX(OFFSET($F$279,3*($D243-1)+1,6*(Q$209-1)+1,1,6)*OFFSET($F$279,3*($D243-1)+2,6*(Q$209-1)+1,1,6)*OFFSET($F$279,3*($D243-1)+3,6*(Q$209-1)+1,1,6)),0),"")</f>
        <v/>
      </c>
      <c r="R243" s="224" t="str">
        <f t="array" aca="1" ref="R243" ca="1">IFERROR(IF(MAX(OFFSET($F$279,3*($D243-1)+1,6*(R$209-1)+1,1,6)*OFFSET($F$279,3*($D243-1)+2,6*(R$209-1)+1,1,6)*OFFSET($F$279,3*($D243-1)+3,6*(R$209-1)+1,1,6))&gt;R$208,MAX(OFFSET($F$279,3*($D243-1)+1,6*(R$209-1)+1,1,6)*OFFSET($F$279,3*($D243-1)+2,6*(R$209-1)+1,1,6)*OFFSET($F$279,3*($D243-1)+3,6*(R$209-1)+1,1,6)),0),"")</f>
        <v/>
      </c>
      <c r="S243" s="224" t="str">
        <f t="array" aca="1" ref="S243" ca="1">IFERROR(IF(MAX(OFFSET($F$279,3*($D243-1)+1,6*(S$209-1)+1,1,6)*OFFSET($F$279,3*($D243-1)+2,6*(S$209-1)+1,1,6)*OFFSET($F$279,3*($D243-1)+3,6*(S$209-1)+1,1,6))&gt;S$208,MAX(OFFSET($F$279,3*($D243-1)+1,6*(S$209-1)+1,1,6)*OFFSET($F$279,3*($D243-1)+2,6*(S$209-1)+1,1,6)*OFFSET($F$279,3*($D243-1)+3,6*(S$209-1)+1,1,6)),0),"")</f>
        <v/>
      </c>
      <c r="T243" s="224" t="str">
        <f t="array" aca="1" ref="T243" ca="1">IFERROR(IF(MAX(OFFSET($F$279,3*($D243-1)+1,6*(T$209-1)+1,1,6)*OFFSET($F$279,3*($D243-1)+2,6*(T$209-1)+1,1,6)*OFFSET($F$279,3*($D243-1)+3,6*(T$209-1)+1,1,6))&gt;T$208,MAX(OFFSET($F$279,3*($D243-1)+1,6*(T$209-1)+1,1,6)*OFFSET($F$279,3*($D243-1)+2,6*(T$209-1)+1,1,6)*OFFSET($F$279,3*($D243-1)+3,6*(T$209-1)+1,1,6)),0),"")</f>
        <v/>
      </c>
      <c r="U243" s="224" t="str">
        <f t="array" aca="1" ref="U243" ca="1">IFERROR(IF(MAX(OFFSET($F$279,3*($D243-1)+1,6*(U$209-1)+1,1,6)*OFFSET($F$279,3*($D243-1)+2,6*(U$209-1)+1,1,6)*OFFSET($F$279,3*($D243-1)+3,6*(U$209-1)+1,1,6))&gt;U$208,MAX(OFFSET($F$279,3*($D243-1)+1,6*(U$209-1)+1,1,6)*OFFSET($F$279,3*($D243-1)+2,6*(U$209-1)+1,1,6)*OFFSET($F$279,3*($D243-1)+3,6*(U$209-1)+1,1,6)),0),"")</f>
        <v/>
      </c>
      <c r="V243" s="224" t="str">
        <f t="array" aca="1" ref="V243" ca="1">IFERROR(IF(MAX(OFFSET($F$279,3*($D243-1)+1,6*(V$209-1)+1,1,6)*OFFSET($F$279,3*($D243-1)+2,6*(V$209-1)+1,1,6)*OFFSET($F$279,3*($D243-1)+3,6*(V$209-1)+1,1,6))&gt;V$208,MAX(OFFSET($F$279,3*($D243-1)+1,6*(V$209-1)+1,1,6)*OFFSET($F$279,3*($D243-1)+2,6*(V$209-1)+1,1,6)*OFFSET($F$279,3*($D243-1)+3,6*(V$209-1)+1,1,6)),0),"")</f>
        <v/>
      </c>
      <c r="W243" s="224" t="str">
        <f t="array" aca="1" ref="W243" ca="1">IFERROR(IF(MAX(OFFSET($F$279,3*($D243-1)+1,6*(W$209-1)+1,1,6)*OFFSET($F$279,3*($D243-1)+2,6*(W$209-1)+1,1,6)*OFFSET($F$279,3*($D243-1)+3,6*(W$209-1)+1,1,6))&gt;W$208,MAX(OFFSET($F$279,3*($D243-1)+1,6*(W$209-1)+1,1,6)*OFFSET($F$279,3*($D243-1)+2,6*(W$209-1)+1,1,6)*OFFSET($F$279,3*($D243-1)+3,6*(W$209-1)+1,1,6)),0),"")</f>
        <v/>
      </c>
      <c r="X243" s="224" t="str">
        <f t="array" aca="1" ref="X243" ca="1">IFERROR(IF(MAX(OFFSET($F$279,3*($D243-1)+1,6*(X$209-1)+1,1,6)*OFFSET($F$279,3*($D243-1)+2,6*(X$209-1)+1,1,6)*OFFSET($F$279,3*($D243-1)+3,6*(X$209-1)+1,1,6))&gt;X$208,MAX(OFFSET($F$279,3*($D243-1)+1,6*(X$209-1)+1,1,6)*OFFSET($F$279,3*($D243-1)+2,6*(X$209-1)+1,1,6)*OFFSET($F$279,3*($D243-1)+3,6*(X$209-1)+1,1,6)),0),"")</f>
        <v/>
      </c>
      <c r="Y243" s="224" t="str">
        <f t="array" aca="1" ref="Y243" ca="1">IFERROR(IF(MAX(OFFSET($F$279,3*($D243-1)+1,6*(Y$209-1)+1,1,6)*OFFSET($F$279,3*($D243-1)+2,6*(Y$209-1)+1,1,6)*OFFSET($F$279,3*($D243-1)+3,6*(Y$209-1)+1,1,6))&gt;Y$208,MAX(OFFSET($F$279,3*($D243-1)+1,6*(Y$209-1)+1,1,6)*OFFSET($F$279,3*($D243-1)+2,6*(Y$209-1)+1,1,6)*OFFSET($F$279,3*($D243-1)+3,6*(Y$209-1)+1,1,6)),0),"")</f>
        <v/>
      </c>
      <c r="Z243" s="224" t="str">
        <f t="array" aca="1" ref="Z243" ca="1">IFERROR(IF(MAX(OFFSET($F$279,3*($D243-1)+1,6*(Z$209-1)+1,1,6)*OFFSET($F$279,3*($D243-1)+2,6*(Z$209-1)+1,1,6)*OFFSET($F$279,3*($D243-1)+3,6*(Z$209-1)+1,1,6))&gt;Z$208,MAX(OFFSET($F$279,3*($D243-1)+1,6*(Z$209-1)+1,1,6)*OFFSET($F$279,3*($D243-1)+2,6*(Z$209-1)+1,1,6)*OFFSET($F$279,3*($D243-1)+3,6*(Z$209-1)+1,1,6)),0),"")</f>
        <v/>
      </c>
      <c r="AA243" s="224" t="str">
        <f t="array" aca="1" ref="AA243" ca="1">IFERROR(IF(MAX(OFFSET($F$279,3*($D243-1)+1,6*(AA$209-1)+1,1,6)*OFFSET($F$279,3*($D243-1)+2,6*(AA$209-1)+1,1,6)*OFFSET($F$279,3*($D243-1)+3,6*(AA$209-1)+1,1,6))&gt;AA$208,MAX(OFFSET($F$279,3*($D243-1)+1,6*(AA$209-1)+1,1,6)*OFFSET($F$279,3*($D243-1)+2,6*(AA$209-1)+1,1,6)*OFFSET($F$279,3*($D243-1)+3,6*(AA$209-1)+1,1,6)),0),"")</f>
        <v/>
      </c>
      <c r="AB243" s="224" t="str">
        <f t="array" aca="1" ref="AB243" ca="1">IFERROR(IF(MAX(OFFSET($F$279,3*($D243-1)+1,6*(AB$209-1)+1,1,6)*OFFSET($F$279,3*($D243-1)+2,6*(AB$209-1)+1,1,6)*OFFSET($F$279,3*($D243-1)+3,6*(AB$209-1)+1,1,6))&gt;AB$208,MAX(OFFSET($F$279,3*($D243-1)+1,6*(AB$209-1)+1,1,6)*OFFSET($F$279,3*($D243-1)+2,6*(AB$209-1)+1,1,6)*OFFSET($F$279,3*($D243-1)+3,6*(AB$209-1)+1,1,6)),0),"")</f>
        <v/>
      </c>
      <c r="AC243" s="224" t="str">
        <f t="array" aca="1" ref="AC243" ca="1">IFERROR(IF(MAX(OFFSET($F$279,3*($D243-1)+1,6*(AC$209-1)+1,1,6)*OFFSET($F$279,3*($D243-1)+2,6*(AC$209-1)+1,1,6)*OFFSET($F$279,3*($D243-1)+3,6*(AC$209-1)+1,1,6))&gt;AC$208,MAX(OFFSET($F$279,3*($D243-1)+1,6*(AC$209-1)+1,1,6)*OFFSET($F$279,3*($D243-1)+2,6*(AC$209-1)+1,1,6)*OFFSET($F$279,3*($D243-1)+3,6*(AC$209-1)+1,1,6)),0),"")</f>
        <v/>
      </c>
      <c r="AD243" s="224" t="str">
        <f t="array" aca="1" ref="AD243" ca="1">IFERROR(IF(MAX(OFFSET($F$279,3*($D243-1)+1,6*(AD$209-1)+1,1,6)*OFFSET($F$279,3*($D243-1)+2,6*(AD$209-1)+1,1,6)*OFFSET($F$279,3*($D243-1)+3,6*(AD$209-1)+1,1,6))&gt;AD$208,MAX(OFFSET($F$279,3*($D243-1)+1,6*(AD$209-1)+1,1,6)*OFFSET($F$279,3*($D243-1)+2,6*(AD$209-1)+1,1,6)*OFFSET($F$279,3*($D243-1)+3,6*(AD$209-1)+1,1,6)),0),"")</f>
        <v/>
      </c>
      <c r="AE243" s="224" t="str">
        <f t="array" aca="1" ref="AE243" ca="1">IFERROR(IF(MAX(OFFSET($F$279,3*($D243-1)+1,6*(AE$209-1)+1,1,6)*OFFSET($F$279,3*($D243-1)+2,6*(AE$209-1)+1,1,6)*OFFSET($F$279,3*($D243-1)+3,6*(AE$209-1)+1,1,6))&gt;AE$208,MAX(OFFSET($F$279,3*($D243-1)+1,6*(AE$209-1)+1,1,6)*OFFSET($F$279,3*($D243-1)+2,6*(AE$209-1)+1,1,6)*OFFSET($F$279,3*($D243-1)+3,6*(AE$209-1)+1,1,6)),0),"")</f>
        <v/>
      </c>
      <c r="AF243" s="224" t="str">
        <f t="array" aca="1" ref="AF243" ca="1">IFERROR(IF(MAX(OFFSET($F$279,3*($D243-1)+1,6*(AF$209-1)+1,1,6)*OFFSET($F$279,3*($D243-1)+2,6*(AF$209-1)+1,1,6)*OFFSET($F$279,3*($D243-1)+3,6*(AF$209-1)+1,1,6))&gt;AF$208,MAX(OFFSET($F$279,3*($D243-1)+1,6*(AF$209-1)+1,1,6)*OFFSET($F$279,3*($D243-1)+2,6*(AF$209-1)+1,1,6)*OFFSET($F$279,3*($D243-1)+3,6*(AF$209-1)+1,1,6)),0),"")</f>
        <v/>
      </c>
      <c r="AG243" s="224" t="str">
        <f t="array" aca="1" ref="AG243" ca="1">IFERROR(IF(MAX(OFFSET($F$279,3*($D243-1)+1,6*(AG$209-1)+1,1,6)*OFFSET($F$279,3*($D243-1)+2,6*(AG$209-1)+1,1,6)*OFFSET($F$279,3*($D243-1)+3,6*(AG$209-1)+1,1,6))&gt;AG$208,MAX(OFFSET($F$279,3*($D243-1)+1,6*(AG$209-1)+1,1,6)*OFFSET($F$279,3*($D243-1)+2,6*(AG$209-1)+1,1,6)*OFFSET($F$279,3*($D243-1)+3,6*(AG$209-1)+1,1,6)),0),"")</f>
        <v/>
      </c>
      <c r="AH243" s="224" t="str">
        <f t="array" aca="1" ref="AH243" ca="1">IFERROR(IF(MAX(OFFSET($F$279,3*($D243-1)+1,6*(AH$209-1)+1,1,6)*OFFSET($F$279,3*($D243-1)+2,6*(AH$209-1)+1,1,6)*OFFSET($F$279,3*($D243-1)+3,6*(AH$209-1)+1,1,6))&gt;AH$208,MAX(OFFSET($F$279,3*($D243-1)+1,6*(AH$209-1)+1,1,6)*OFFSET($F$279,3*($D243-1)+2,6*(AH$209-1)+1,1,6)*OFFSET($F$279,3*($D243-1)+3,6*(AH$209-1)+1,1,6)),0),"")</f>
        <v/>
      </c>
      <c r="AI243" s="224" t="str">
        <f t="array" aca="1" ref="AI243" ca="1">IFERROR(IF(MAX(OFFSET($F$279,3*($D243-1)+1,6*(AI$209-1)+1,1,6)*OFFSET($F$279,3*($D243-1)+2,6*(AI$209-1)+1,1,6)*OFFSET($F$279,3*($D243-1)+3,6*(AI$209-1)+1,1,6))&gt;AI$208,MAX(OFFSET($F$279,3*($D243-1)+1,6*(AI$209-1)+1,1,6)*OFFSET($F$279,3*($D243-1)+2,6*(AI$209-1)+1,1,6)*OFFSET($F$279,3*($D243-1)+3,6*(AI$209-1)+1,1,6)),0),"")</f>
        <v/>
      </c>
      <c r="AJ243" s="224" t="str">
        <f t="array" aca="1" ref="AJ243" ca="1">IFERROR(IF(MAX(OFFSET($F$279,3*($D243-1)+1,6*(AJ$209-1)+1,1,6)*OFFSET($F$279,3*($D243-1)+2,6*(AJ$209-1)+1,1,6)*OFFSET($F$279,3*($D243-1)+3,6*(AJ$209-1)+1,1,6))&gt;AJ$208,MAX(OFFSET($F$279,3*($D243-1)+1,6*(AJ$209-1)+1,1,6)*OFFSET($F$279,3*($D243-1)+2,6*(AJ$209-1)+1,1,6)*OFFSET($F$279,3*($D243-1)+3,6*(AJ$209-1)+1,1,6)),0),"")</f>
        <v/>
      </c>
      <c r="AK243" s="224" t="str">
        <f t="array" aca="1" ref="AK243" ca="1">IFERROR(IF(MAX(OFFSET($F$279,3*($D243-1)+1,6*(AK$209-1)+1,1,6)*OFFSET($F$279,3*($D243-1)+2,6*(AK$209-1)+1,1,6)*OFFSET($F$279,3*($D243-1)+3,6*(AK$209-1)+1,1,6))&gt;AK$208,MAX(OFFSET($F$279,3*($D243-1)+1,6*(AK$209-1)+1,1,6)*OFFSET($F$279,3*($D243-1)+2,6*(AK$209-1)+1,1,6)*OFFSET($F$279,3*($D243-1)+3,6*(AK$209-1)+1,1,6)),0),"")</f>
        <v/>
      </c>
      <c r="AL243" s="224" t="str">
        <f t="array" aca="1" ref="AL243" ca="1">IFERROR(IF(MAX(OFFSET($F$279,3*($D243-1)+1,6*(AL$209-1)+1,1,6)*OFFSET($F$279,3*($D243-1)+2,6*(AL$209-1)+1,1,6)*OFFSET($F$279,3*($D243-1)+3,6*(AL$209-1)+1,1,6))&gt;AL$208,MAX(OFFSET($F$279,3*($D243-1)+1,6*(AL$209-1)+1,1,6)*OFFSET($F$279,3*($D243-1)+2,6*(AL$209-1)+1,1,6)*OFFSET($F$279,3*($D243-1)+3,6*(AL$209-1)+1,1,6)),0),"")</f>
        <v/>
      </c>
      <c r="AM243" s="224" t="str">
        <f t="array" aca="1" ref="AM243" ca="1">IFERROR(IF(MAX(OFFSET($F$279,3*($D243-1)+1,6*(AM$209-1)+1,1,6)*OFFSET($F$279,3*($D243-1)+2,6*(AM$209-1)+1,1,6)*OFFSET($F$279,3*($D243-1)+3,6*(AM$209-1)+1,1,6))&gt;AM$208,MAX(OFFSET($F$279,3*($D243-1)+1,6*(AM$209-1)+1,1,6)*OFFSET($F$279,3*($D243-1)+2,6*(AM$209-1)+1,1,6)*OFFSET($F$279,3*($D243-1)+3,6*(AM$209-1)+1,1,6)),0),"")</f>
        <v/>
      </c>
      <c r="AN243" s="224" t="str">
        <f t="array" aca="1" ref="AN243" ca="1">IFERROR(IF(MAX(OFFSET($F$279,3*($D243-1)+1,6*(AN$209-1)+1,1,6)*OFFSET($F$279,3*($D243-1)+2,6*(AN$209-1)+1,1,6)*OFFSET($F$279,3*($D243-1)+3,6*(AN$209-1)+1,1,6))&gt;AN$208,MAX(OFFSET($F$279,3*($D243-1)+1,6*(AN$209-1)+1,1,6)*OFFSET($F$279,3*($D243-1)+2,6*(AN$209-1)+1,1,6)*OFFSET($F$279,3*($D243-1)+3,6*(AN$209-1)+1,1,6)),0),"")</f>
        <v/>
      </c>
      <c r="AO243" s="224" t="str">
        <f t="array" aca="1" ref="AO243" ca="1">IFERROR(IF(MAX(OFFSET($F$279,3*($D243-1)+1,6*(AO$209-1)+1,1,6)*OFFSET($F$279,3*($D243-1)+2,6*(AO$209-1)+1,1,6)*OFFSET($F$279,3*($D243-1)+3,6*(AO$209-1)+1,1,6))&gt;AO$208,MAX(OFFSET($F$279,3*($D243-1)+1,6*(AO$209-1)+1,1,6)*OFFSET($F$279,3*($D243-1)+2,6*(AO$209-1)+1,1,6)*OFFSET($F$279,3*($D243-1)+3,6*(AO$209-1)+1,1,6)),0),"")</f>
        <v/>
      </c>
      <c r="AP243" s="224" t="str">
        <f t="array" aca="1" ref="AP243" ca="1">IFERROR(IF(MAX(OFFSET($F$279,3*($D243-1)+1,6*(AP$209-1)+1,1,6)*OFFSET($F$279,3*($D243-1)+2,6*(AP$209-1)+1,1,6)*OFFSET($F$279,3*($D243-1)+3,6*(AP$209-1)+1,1,6))&gt;AP$208,MAX(OFFSET($F$279,3*($D243-1)+1,6*(AP$209-1)+1,1,6)*OFFSET($F$279,3*($D243-1)+2,6*(AP$209-1)+1,1,6)*OFFSET($F$279,3*($D243-1)+3,6*(AP$209-1)+1,1,6)),0),"")</f>
        <v/>
      </c>
      <c r="AQ243" s="224" t="str">
        <f t="array" aca="1" ref="AQ243" ca="1">IFERROR(IF(MAX(OFFSET($F$279,3*($D243-1)+1,6*(AQ$209-1)+1,1,6)*OFFSET($F$279,3*($D243-1)+2,6*(AQ$209-1)+1,1,6)*OFFSET($F$279,3*($D243-1)+3,6*(AQ$209-1)+1,1,6))&gt;AQ$208,MAX(OFFSET($F$279,3*($D243-1)+1,6*(AQ$209-1)+1,1,6)*OFFSET($F$279,3*($D243-1)+2,6*(AQ$209-1)+1,1,6)*OFFSET($F$279,3*($D243-1)+3,6*(AQ$209-1)+1,1,6)),0),"")</f>
        <v/>
      </c>
      <c r="AR243" s="224" t="str">
        <f t="array" aca="1" ref="AR243" ca="1">IFERROR(IF(MAX(OFFSET($F$279,3*($D243-1)+1,6*(AR$209-1)+1,1,6)*OFFSET($F$279,3*($D243-1)+2,6*(AR$209-1)+1,1,6)*OFFSET($F$279,3*($D243-1)+3,6*(AR$209-1)+1,1,6))&gt;AR$208,MAX(OFFSET($F$279,3*($D243-1)+1,6*(AR$209-1)+1,1,6)*OFFSET($F$279,3*($D243-1)+2,6*(AR$209-1)+1,1,6)*OFFSET($F$279,3*($D243-1)+3,6*(AR$209-1)+1,1,6)),0),"")</f>
        <v/>
      </c>
      <c r="AS243" s="224" t="str">
        <f t="array" aca="1" ref="AS243" ca="1">IFERROR(IF(MAX(OFFSET($F$279,3*($D243-1)+1,6*(AS$209-1)+1,1,6)*OFFSET($F$279,3*($D243-1)+2,6*(AS$209-1)+1,1,6)*OFFSET($F$279,3*($D243-1)+3,6*(AS$209-1)+1,1,6))&gt;AS$208,MAX(OFFSET($F$279,3*($D243-1)+1,6*(AS$209-1)+1,1,6)*OFFSET($F$279,3*($D243-1)+2,6*(AS$209-1)+1,1,6)*OFFSET($F$279,3*($D243-1)+3,6*(AS$209-1)+1,1,6)),0),"")</f>
        <v/>
      </c>
    </row>
    <row r="244" spans="4:45">
      <c r="D244" s="74">
        <v>34</v>
      </c>
      <c r="E244" s="135">
        <f t="shared" si="20"/>
        <v>0</v>
      </c>
      <c r="F244" s="224" t="str">
        <f t="array" aca="1" ref="F244" ca="1">IFERROR(IF(MAX(OFFSET($F$279,3*($D244-1)+1,6*(F$209-1)+1,1,6)*OFFSET($F$279,3*($D244-1)+2,6*(F$209-1)+1,1,6)*OFFSET($F$279,3*($D244-1)+3,6*(F$209-1)+1,1,6))&gt;F$208,MAX(OFFSET($F$279,3*($D244-1)+1,6*(F$209-1)+1,1,6)*OFFSET($F$279,3*($D244-1)+2,6*(F$209-1)+1,1,6)*OFFSET($F$279,3*($D244-1)+3,6*(F$209-1)+1,1,6)),0),"")</f>
        <v/>
      </c>
      <c r="G244" s="224" t="str">
        <f t="array" aca="1" ref="G244" ca="1">IFERROR(IF(MAX(OFFSET($F$279,3*($D244-1)+1,6*(G$209-1)+1,1,6)*OFFSET($F$279,3*($D244-1)+2,6*(G$209-1)+1,1,6)*OFFSET($F$279,3*($D244-1)+3,6*(G$209-1)+1,1,6))&gt;G$208,MAX(OFFSET($F$279,3*($D244-1)+1,6*(G$209-1)+1,1,6)*OFFSET($F$279,3*($D244-1)+2,6*(G$209-1)+1,1,6)*OFFSET($F$279,3*($D244-1)+3,6*(G$209-1)+1,1,6)),0),"")</f>
        <v/>
      </c>
      <c r="H244" s="224" t="str">
        <f t="array" aca="1" ref="H244" ca="1">IFERROR(IF(MAX(OFFSET($F$279,3*($D244-1)+1,6*(H$209-1)+1,1,6)*OFFSET($F$279,3*($D244-1)+2,6*(H$209-1)+1,1,6)*OFFSET($F$279,3*($D244-1)+3,6*(H$209-1)+1,1,6))&gt;H$208,MAX(OFFSET($F$279,3*($D244-1)+1,6*(H$209-1)+1,1,6)*OFFSET($F$279,3*($D244-1)+2,6*(H$209-1)+1,1,6)*OFFSET($F$279,3*($D244-1)+3,6*(H$209-1)+1,1,6)),0),"")</f>
        <v/>
      </c>
      <c r="I244" s="224" t="str">
        <f t="array" aca="1" ref="I244" ca="1">IFERROR(IF(MAX(OFFSET($F$279,3*($D244-1)+1,6*(I$209-1)+1,1,6)*OFFSET($F$279,3*($D244-1)+2,6*(I$209-1)+1,1,6)*OFFSET($F$279,3*($D244-1)+3,6*(I$209-1)+1,1,6))&gt;I$208,MAX(OFFSET($F$279,3*($D244-1)+1,6*(I$209-1)+1,1,6)*OFFSET($F$279,3*($D244-1)+2,6*(I$209-1)+1,1,6)*OFFSET($F$279,3*($D244-1)+3,6*(I$209-1)+1,1,6)),0),"")</f>
        <v/>
      </c>
      <c r="J244" s="224" t="str">
        <f t="array" aca="1" ref="J244" ca="1">IFERROR(IF(MAX(OFFSET($F$279,3*($D244-1)+1,6*(J$209-1)+1,1,6)*OFFSET($F$279,3*($D244-1)+2,6*(J$209-1)+1,1,6)*OFFSET($F$279,3*($D244-1)+3,6*(J$209-1)+1,1,6))&gt;J$208,MAX(OFFSET($F$279,3*($D244-1)+1,6*(J$209-1)+1,1,6)*OFFSET($F$279,3*($D244-1)+2,6*(J$209-1)+1,1,6)*OFFSET($F$279,3*($D244-1)+3,6*(J$209-1)+1,1,6)),0),"")</f>
        <v/>
      </c>
      <c r="K244" s="224" t="str">
        <f t="array" aca="1" ref="K244" ca="1">IFERROR(IF(MAX(OFFSET($F$279,3*($D244-1)+1,6*(K$209-1)+1,1,6)*OFFSET($F$279,3*($D244-1)+2,6*(K$209-1)+1,1,6)*OFFSET($F$279,3*($D244-1)+3,6*(K$209-1)+1,1,6))&gt;K$208,MAX(OFFSET($F$279,3*($D244-1)+1,6*(K$209-1)+1,1,6)*OFFSET($F$279,3*($D244-1)+2,6*(K$209-1)+1,1,6)*OFFSET($F$279,3*($D244-1)+3,6*(K$209-1)+1,1,6)),0),"")</f>
        <v/>
      </c>
      <c r="L244" s="224" t="str">
        <f t="array" aca="1" ref="L244" ca="1">IFERROR(IF(MAX(OFFSET($F$279,3*($D244-1)+1,6*(L$209-1)+1,1,6)*OFFSET($F$279,3*($D244-1)+2,6*(L$209-1)+1,1,6)*OFFSET($F$279,3*($D244-1)+3,6*(L$209-1)+1,1,6))&gt;L$208,MAX(OFFSET($F$279,3*($D244-1)+1,6*(L$209-1)+1,1,6)*OFFSET($F$279,3*($D244-1)+2,6*(L$209-1)+1,1,6)*OFFSET($F$279,3*($D244-1)+3,6*(L$209-1)+1,1,6)),0),"")</f>
        <v/>
      </c>
      <c r="M244" s="224" t="str">
        <f t="array" aca="1" ref="M244" ca="1">IFERROR(IF(MAX(OFFSET($F$279,3*($D244-1)+1,6*(M$209-1)+1,1,6)*OFFSET($F$279,3*($D244-1)+2,6*(M$209-1)+1,1,6)*OFFSET($F$279,3*($D244-1)+3,6*(M$209-1)+1,1,6))&gt;M$208,MAX(OFFSET($F$279,3*($D244-1)+1,6*(M$209-1)+1,1,6)*OFFSET($F$279,3*($D244-1)+2,6*(M$209-1)+1,1,6)*OFFSET($F$279,3*($D244-1)+3,6*(M$209-1)+1,1,6)),0),"")</f>
        <v/>
      </c>
      <c r="N244" s="224" t="str">
        <f t="array" aca="1" ref="N244" ca="1">IFERROR(IF(MAX(OFFSET($F$279,3*($D244-1)+1,6*(N$209-1)+1,1,6)*OFFSET($F$279,3*($D244-1)+2,6*(N$209-1)+1,1,6)*OFFSET($F$279,3*($D244-1)+3,6*(N$209-1)+1,1,6))&gt;N$208,MAX(OFFSET($F$279,3*($D244-1)+1,6*(N$209-1)+1,1,6)*OFFSET($F$279,3*($D244-1)+2,6*(N$209-1)+1,1,6)*OFFSET($F$279,3*($D244-1)+3,6*(N$209-1)+1,1,6)),0),"")</f>
        <v/>
      </c>
      <c r="O244" s="224" t="str">
        <f t="array" aca="1" ref="O244" ca="1">IFERROR(IF(MAX(OFFSET($F$279,3*($D244-1)+1,6*(O$209-1)+1,1,6)*OFFSET($F$279,3*($D244-1)+2,6*(O$209-1)+1,1,6)*OFFSET($F$279,3*($D244-1)+3,6*(O$209-1)+1,1,6))&gt;O$208,MAX(OFFSET($F$279,3*($D244-1)+1,6*(O$209-1)+1,1,6)*OFFSET($F$279,3*($D244-1)+2,6*(O$209-1)+1,1,6)*OFFSET($F$279,3*($D244-1)+3,6*(O$209-1)+1,1,6)),0),"")</f>
        <v/>
      </c>
      <c r="P244" s="224" t="str">
        <f t="array" aca="1" ref="P244" ca="1">IFERROR(IF(MAX(OFFSET($F$279,3*($D244-1)+1,6*(P$209-1)+1,1,6)*OFFSET($F$279,3*($D244-1)+2,6*(P$209-1)+1,1,6)*OFFSET($F$279,3*($D244-1)+3,6*(P$209-1)+1,1,6))&gt;P$208,MAX(OFFSET($F$279,3*($D244-1)+1,6*(P$209-1)+1,1,6)*OFFSET($F$279,3*($D244-1)+2,6*(P$209-1)+1,1,6)*OFFSET($F$279,3*($D244-1)+3,6*(P$209-1)+1,1,6)),0),"")</f>
        <v/>
      </c>
      <c r="Q244" s="224" t="str">
        <f t="array" aca="1" ref="Q244" ca="1">IFERROR(IF(MAX(OFFSET($F$279,3*($D244-1)+1,6*(Q$209-1)+1,1,6)*OFFSET($F$279,3*($D244-1)+2,6*(Q$209-1)+1,1,6)*OFFSET($F$279,3*($D244-1)+3,6*(Q$209-1)+1,1,6))&gt;Q$208,MAX(OFFSET($F$279,3*($D244-1)+1,6*(Q$209-1)+1,1,6)*OFFSET($F$279,3*($D244-1)+2,6*(Q$209-1)+1,1,6)*OFFSET($F$279,3*($D244-1)+3,6*(Q$209-1)+1,1,6)),0),"")</f>
        <v/>
      </c>
      <c r="R244" s="224" t="str">
        <f t="array" aca="1" ref="R244" ca="1">IFERROR(IF(MAX(OFFSET($F$279,3*($D244-1)+1,6*(R$209-1)+1,1,6)*OFFSET($F$279,3*($D244-1)+2,6*(R$209-1)+1,1,6)*OFFSET($F$279,3*($D244-1)+3,6*(R$209-1)+1,1,6))&gt;R$208,MAX(OFFSET($F$279,3*($D244-1)+1,6*(R$209-1)+1,1,6)*OFFSET($F$279,3*($D244-1)+2,6*(R$209-1)+1,1,6)*OFFSET($F$279,3*($D244-1)+3,6*(R$209-1)+1,1,6)),0),"")</f>
        <v/>
      </c>
      <c r="S244" s="224" t="str">
        <f t="array" aca="1" ref="S244" ca="1">IFERROR(IF(MAX(OFFSET($F$279,3*($D244-1)+1,6*(S$209-1)+1,1,6)*OFFSET($F$279,3*($D244-1)+2,6*(S$209-1)+1,1,6)*OFFSET($F$279,3*($D244-1)+3,6*(S$209-1)+1,1,6))&gt;S$208,MAX(OFFSET($F$279,3*($D244-1)+1,6*(S$209-1)+1,1,6)*OFFSET($F$279,3*($D244-1)+2,6*(S$209-1)+1,1,6)*OFFSET($F$279,3*($D244-1)+3,6*(S$209-1)+1,1,6)),0),"")</f>
        <v/>
      </c>
      <c r="T244" s="224" t="str">
        <f t="array" aca="1" ref="T244" ca="1">IFERROR(IF(MAX(OFFSET($F$279,3*($D244-1)+1,6*(T$209-1)+1,1,6)*OFFSET($F$279,3*($D244-1)+2,6*(T$209-1)+1,1,6)*OFFSET($F$279,3*($D244-1)+3,6*(T$209-1)+1,1,6))&gt;T$208,MAX(OFFSET($F$279,3*($D244-1)+1,6*(T$209-1)+1,1,6)*OFFSET($F$279,3*($D244-1)+2,6*(T$209-1)+1,1,6)*OFFSET($F$279,3*($D244-1)+3,6*(T$209-1)+1,1,6)),0),"")</f>
        <v/>
      </c>
      <c r="U244" s="224" t="str">
        <f t="array" aca="1" ref="U244" ca="1">IFERROR(IF(MAX(OFFSET($F$279,3*($D244-1)+1,6*(U$209-1)+1,1,6)*OFFSET($F$279,3*($D244-1)+2,6*(U$209-1)+1,1,6)*OFFSET($F$279,3*($D244-1)+3,6*(U$209-1)+1,1,6))&gt;U$208,MAX(OFFSET($F$279,3*($D244-1)+1,6*(U$209-1)+1,1,6)*OFFSET($F$279,3*($D244-1)+2,6*(U$209-1)+1,1,6)*OFFSET($F$279,3*($D244-1)+3,6*(U$209-1)+1,1,6)),0),"")</f>
        <v/>
      </c>
      <c r="V244" s="224" t="str">
        <f t="array" aca="1" ref="V244" ca="1">IFERROR(IF(MAX(OFFSET($F$279,3*($D244-1)+1,6*(V$209-1)+1,1,6)*OFFSET($F$279,3*($D244-1)+2,6*(V$209-1)+1,1,6)*OFFSET($F$279,3*($D244-1)+3,6*(V$209-1)+1,1,6))&gt;V$208,MAX(OFFSET($F$279,3*($D244-1)+1,6*(V$209-1)+1,1,6)*OFFSET($F$279,3*($D244-1)+2,6*(V$209-1)+1,1,6)*OFFSET($F$279,3*($D244-1)+3,6*(V$209-1)+1,1,6)),0),"")</f>
        <v/>
      </c>
      <c r="W244" s="224" t="str">
        <f t="array" aca="1" ref="W244" ca="1">IFERROR(IF(MAX(OFFSET($F$279,3*($D244-1)+1,6*(W$209-1)+1,1,6)*OFFSET($F$279,3*($D244-1)+2,6*(W$209-1)+1,1,6)*OFFSET($F$279,3*($D244-1)+3,6*(W$209-1)+1,1,6))&gt;W$208,MAX(OFFSET($F$279,3*($D244-1)+1,6*(W$209-1)+1,1,6)*OFFSET($F$279,3*($D244-1)+2,6*(W$209-1)+1,1,6)*OFFSET($F$279,3*($D244-1)+3,6*(W$209-1)+1,1,6)),0),"")</f>
        <v/>
      </c>
      <c r="X244" s="224" t="str">
        <f t="array" aca="1" ref="X244" ca="1">IFERROR(IF(MAX(OFFSET($F$279,3*($D244-1)+1,6*(X$209-1)+1,1,6)*OFFSET($F$279,3*($D244-1)+2,6*(X$209-1)+1,1,6)*OFFSET($F$279,3*($D244-1)+3,6*(X$209-1)+1,1,6))&gt;X$208,MAX(OFFSET($F$279,3*($D244-1)+1,6*(X$209-1)+1,1,6)*OFFSET($F$279,3*($D244-1)+2,6*(X$209-1)+1,1,6)*OFFSET($F$279,3*($D244-1)+3,6*(X$209-1)+1,1,6)),0),"")</f>
        <v/>
      </c>
      <c r="Y244" s="224" t="str">
        <f t="array" aca="1" ref="Y244" ca="1">IFERROR(IF(MAX(OFFSET($F$279,3*($D244-1)+1,6*(Y$209-1)+1,1,6)*OFFSET($F$279,3*($D244-1)+2,6*(Y$209-1)+1,1,6)*OFFSET($F$279,3*($D244-1)+3,6*(Y$209-1)+1,1,6))&gt;Y$208,MAX(OFFSET($F$279,3*($D244-1)+1,6*(Y$209-1)+1,1,6)*OFFSET($F$279,3*($D244-1)+2,6*(Y$209-1)+1,1,6)*OFFSET($F$279,3*($D244-1)+3,6*(Y$209-1)+1,1,6)),0),"")</f>
        <v/>
      </c>
      <c r="Z244" s="224" t="str">
        <f t="array" aca="1" ref="Z244" ca="1">IFERROR(IF(MAX(OFFSET($F$279,3*($D244-1)+1,6*(Z$209-1)+1,1,6)*OFFSET($F$279,3*($D244-1)+2,6*(Z$209-1)+1,1,6)*OFFSET($F$279,3*($D244-1)+3,6*(Z$209-1)+1,1,6))&gt;Z$208,MAX(OFFSET($F$279,3*($D244-1)+1,6*(Z$209-1)+1,1,6)*OFFSET($F$279,3*($D244-1)+2,6*(Z$209-1)+1,1,6)*OFFSET($F$279,3*($D244-1)+3,6*(Z$209-1)+1,1,6)),0),"")</f>
        <v/>
      </c>
      <c r="AA244" s="224" t="str">
        <f t="array" aca="1" ref="AA244" ca="1">IFERROR(IF(MAX(OFFSET($F$279,3*($D244-1)+1,6*(AA$209-1)+1,1,6)*OFFSET($F$279,3*($D244-1)+2,6*(AA$209-1)+1,1,6)*OFFSET($F$279,3*($D244-1)+3,6*(AA$209-1)+1,1,6))&gt;AA$208,MAX(OFFSET($F$279,3*($D244-1)+1,6*(AA$209-1)+1,1,6)*OFFSET($F$279,3*($D244-1)+2,6*(AA$209-1)+1,1,6)*OFFSET($F$279,3*($D244-1)+3,6*(AA$209-1)+1,1,6)),0),"")</f>
        <v/>
      </c>
      <c r="AB244" s="224" t="str">
        <f t="array" aca="1" ref="AB244" ca="1">IFERROR(IF(MAX(OFFSET($F$279,3*($D244-1)+1,6*(AB$209-1)+1,1,6)*OFFSET($F$279,3*($D244-1)+2,6*(AB$209-1)+1,1,6)*OFFSET($F$279,3*($D244-1)+3,6*(AB$209-1)+1,1,6))&gt;AB$208,MAX(OFFSET($F$279,3*($D244-1)+1,6*(AB$209-1)+1,1,6)*OFFSET($F$279,3*($D244-1)+2,6*(AB$209-1)+1,1,6)*OFFSET($F$279,3*($D244-1)+3,6*(AB$209-1)+1,1,6)),0),"")</f>
        <v/>
      </c>
      <c r="AC244" s="224" t="str">
        <f t="array" aca="1" ref="AC244" ca="1">IFERROR(IF(MAX(OFFSET($F$279,3*($D244-1)+1,6*(AC$209-1)+1,1,6)*OFFSET($F$279,3*($D244-1)+2,6*(AC$209-1)+1,1,6)*OFFSET($F$279,3*($D244-1)+3,6*(AC$209-1)+1,1,6))&gt;AC$208,MAX(OFFSET($F$279,3*($D244-1)+1,6*(AC$209-1)+1,1,6)*OFFSET($F$279,3*($D244-1)+2,6*(AC$209-1)+1,1,6)*OFFSET($F$279,3*($D244-1)+3,6*(AC$209-1)+1,1,6)),0),"")</f>
        <v/>
      </c>
      <c r="AD244" s="224" t="str">
        <f t="array" aca="1" ref="AD244" ca="1">IFERROR(IF(MAX(OFFSET($F$279,3*($D244-1)+1,6*(AD$209-1)+1,1,6)*OFFSET($F$279,3*($D244-1)+2,6*(AD$209-1)+1,1,6)*OFFSET($F$279,3*($D244-1)+3,6*(AD$209-1)+1,1,6))&gt;AD$208,MAX(OFFSET($F$279,3*($D244-1)+1,6*(AD$209-1)+1,1,6)*OFFSET($F$279,3*($D244-1)+2,6*(AD$209-1)+1,1,6)*OFFSET($F$279,3*($D244-1)+3,6*(AD$209-1)+1,1,6)),0),"")</f>
        <v/>
      </c>
      <c r="AE244" s="224" t="str">
        <f t="array" aca="1" ref="AE244" ca="1">IFERROR(IF(MAX(OFFSET($F$279,3*($D244-1)+1,6*(AE$209-1)+1,1,6)*OFFSET($F$279,3*($D244-1)+2,6*(AE$209-1)+1,1,6)*OFFSET($F$279,3*($D244-1)+3,6*(AE$209-1)+1,1,6))&gt;AE$208,MAX(OFFSET($F$279,3*($D244-1)+1,6*(AE$209-1)+1,1,6)*OFFSET($F$279,3*($D244-1)+2,6*(AE$209-1)+1,1,6)*OFFSET($F$279,3*($D244-1)+3,6*(AE$209-1)+1,1,6)),0),"")</f>
        <v/>
      </c>
      <c r="AF244" s="224" t="str">
        <f t="array" aca="1" ref="AF244" ca="1">IFERROR(IF(MAX(OFFSET($F$279,3*($D244-1)+1,6*(AF$209-1)+1,1,6)*OFFSET($F$279,3*($D244-1)+2,6*(AF$209-1)+1,1,6)*OFFSET($F$279,3*($D244-1)+3,6*(AF$209-1)+1,1,6))&gt;AF$208,MAX(OFFSET($F$279,3*($D244-1)+1,6*(AF$209-1)+1,1,6)*OFFSET($F$279,3*($D244-1)+2,6*(AF$209-1)+1,1,6)*OFFSET($F$279,3*($D244-1)+3,6*(AF$209-1)+1,1,6)),0),"")</f>
        <v/>
      </c>
      <c r="AG244" s="224" t="str">
        <f t="array" aca="1" ref="AG244" ca="1">IFERROR(IF(MAX(OFFSET($F$279,3*($D244-1)+1,6*(AG$209-1)+1,1,6)*OFFSET($F$279,3*($D244-1)+2,6*(AG$209-1)+1,1,6)*OFFSET($F$279,3*($D244-1)+3,6*(AG$209-1)+1,1,6))&gt;AG$208,MAX(OFFSET($F$279,3*($D244-1)+1,6*(AG$209-1)+1,1,6)*OFFSET($F$279,3*($D244-1)+2,6*(AG$209-1)+1,1,6)*OFFSET($F$279,3*($D244-1)+3,6*(AG$209-1)+1,1,6)),0),"")</f>
        <v/>
      </c>
      <c r="AH244" s="224" t="str">
        <f t="array" aca="1" ref="AH244" ca="1">IFERROR(IF(MAX(OFFSET($F$279,3*($D244-1)+1,6*(AH$209-1)+1,1,6)*OFFSET($F$279,3*($D244-1)+2,6*(AH$209-1)+1,1,6)*OFFSET($F$279,3*($D244-1)+3,6*(AH$209-1)+1,1,6))&gt;AH$208,MAX(OFFSET($F$279,3*($D244-1)+1,6*(AH$209-1)+1,1,6)*OFFSET($F$279,3*($D244-1)+2,6*(AH$209-1)+1,1,6)*OFFSET($F$279,3*($D244-1)+3,6*(AH$209-1)+1,1,6)),0),"")</f>
        <v/>
      </c>
      <c r="AI244" s="224" t="str">
        <f t="array" aca="1" ref="AI244" ca="1">IFERROR(IF(MAX(OFFSET($F$279,3*($D244-1)+1,6*(AI$209-1)+1,1,6)*OFFSET($F$279,3*($D244-1)+2,6*(AI$209-1)+1,1,6)*OFFSET($F$279,3*($D244-1)+3,6*(AI$209-1)+1,1,6))&gt;AI$208,MAX(OFFSET($F$279,3*($D244-1)+1,6*(AI$209-1)+1,1,6)*OFFSET($F$279,3*($D244-1)+2,6*(AI$209-1)+1,1,6)*OFFSET($F$279,3*($D244-1)+3,6*(AI$209-1)+1,1,6)),0),"")</f>
        <v/>
      </c>
      <c r="AJ244" s="224" t="str">
        <f t="array" aca="1" ref="AJ244" ca="1">IFERROR(IF(MAX(OFFSET($F$279,3*($D244-1)+1,6*(AJ$209-1)+1,1,6)*OFFSET($F$279,3*($D244-1)+2,6*(AJ$209-1)+1,1,6)*OFFSET($F$279,3*($D244-1)+3,6*(AJ$209-1)+1,1,6))&gt;AJ$208,MAX(OFFSET($F$279,3*($D244-1)+1,6*(AJ$209-1)+1,1,6)*OFFSET($F$279,3*($D244-1)+2,6*(AJ$209-1)+1,1,6)*OFFSET($F$279,3*($D244-1)+3,6*(AJ$209-1)+1,1,6)),0),"")</f>
        <v/>
      </c>
      <c r="AK244" s="224" t="str">
        <f t="array" aca="1" ref="AK244" ca="1">IFERROR(IF(MAX(OFFSET($F$279,3*($D244-1)+1,6*(AK$209-1)+1,1,6)*OFFSET($F$279,3*($D244-1)+2,6*(AK$209-1)+1,1,6)*OFFSET($F$279,3*($D244-1)+3,6*(AK$209-1)+1,1,6))&gt;AK$208,MAX(OFFSET($F$279,3*($D244-1)+1,6*(AK$209-1)+1,1,6)*OFFSET($F$279,3*($D244-1)+2,6*(AK$209-1)+1,1,6)*OFFSET($F$279,3*($D244-1)+3,6*(AK$209-1)+1,1,6)),0),"")</f>
        <v/>
      </c>
      <c r="AL244" s="224" t="str">
        <f t="array" aca="1" ref="AL244" ca="1">IFERROR(IF(MAX(OFFSET($F$279,3*($D244-1)+1,6*(AL$209-1)+1,1,6)*OFFSET($F$279,3*($D244-1)+2,6*(AL$209-1)+1,1,6)*OFFSET($F$279,3*($D244-1)+3,6*(AL$209-1)+1,1,6))&gt;AL$208,MAX(OFFSET($F$279,3*($D244-1)+1,6*(AL$209-1)+1,1,6)*OFFSET($F$279,3*($D244-1)+2,6*(AL$209-1)+1,1,6)*OFFSET($F$279,3*($D244-1)+3,6*(AL$209-1)+1,1,6)),0),"")</f>
        <v/>
      </c>
      <c r="AM244" s="224" t="str">
        <f t="array" aca="1" ref="AM244" ca="1">IFERROR(IF(MAX(OFFSET($F$279,3*($D244-1)+1,6*(AM$209-1)+1,1,6)*OFFSET($F$279,3*($D244-1)+2,6*(AM$209-1)+1,1,6)*OFFSET($F$279,3*($D244-1)+3,6*(AM$209-1)+1,1,6))&gt;AM$208,MAX(OFFSET($F$279,3*($D244-1)+1,6*(AM$209-1)+1,1,6)*OFFSET($F$279,3*($D244-1)+2,6*(AM$209-1)+1,1,6)*OFFSET($F$279,3*($D244-1)+3,6*(AM$209-1)+1,1,6)),0),"")</f>
        <v/>
      </c>
      <c r="AN244" s="224" t="str">
        <f t="array" aca="1" ref="AN244" ca="1">IFERROR(IF(MAX(OFFSET($F$279,3*($D244-1)+1,6*(AN$209-1)+1,1,6)*OFFSET($F$279,3*($D244-1)+2,6*(AN$209-1)+1,1,6)*OFFSET($F$279,3*($D244-1)+3,6*(AN$209-1)+1,1,6))&gt;AN$208,MAX(OFFSET($F$279,3*($D244-1)+1,6*(AN$209-1)+1,1,6)*OFFSET($F$279,3*($D244-1)+2,6*(AN$209-1)+1,1,6)*OFFSET($F$279,3*($D244-1)+3,6*(AN$209-1)+1,1,6)),0),"")</f>
        <v/>
      </c>
      <c r="AO244" s="224" t="str">
        <f t="array" aca="1" ref="AO244" ca="1">IFERROR(IF(MAX(OFFSET($F$279,3*($D244-1)+1,6*(AO$209-1)+1,1,6)*OFFSET($F$279,3*($D244-1)+2,6*(AO$209-1)+1,1,6)*OFFSET($F$279,3*($D244-1)+3,6*(AO$209-1)+1,1,6))&gt;AO$208,MAX(OFFSET($F$279,3*($D244-1)+1,6*(AO$209-1)+1,1,6)*OFFSET($F$279,3*($D244-1)+2,6*(AO$209-1)+1,1,6)*OFFSET($F$279,3*($D244-1)+3,6*(AO$209-1)+1,1,6)),0),"")</f>
        <v/>
      </c>
      <c r="AP244" s="224" t="str">
        <f t="array" aca="1" ref="AP244" ca="1">IFERROR(IF(MAX(OFFSET($F$279,3*($D244-1)+1,6*(AP$209-1)+1,1,6)*OFFSET($F$279,3*($D244-1)+2,6*(AP$209-1)+1,1,6)*OFFSET($F$279,3*($D244-1)+3,6*(AP$209-1)+1,1,6))&gt;AP$208,MAX(OFFSET($F$279,3*($D244-1)+1,6*(AP$209-1)+1,1,6)*OFFSET($F$279,3*($D244-1)+2,6*(AP$209-1)+1,1,6)*OFFSET($F$279,3*($D244-1)+3,6*(AP$209-1)+1,1,6)),0),"")</f>
        <v/>
      </c>
      <c r="AQ244" s="224" t="str">
        <f t="array" aca="1" ref="AQ244" ca="1">IFERROR(IF(MAX(OFFSET($F$279,3*($D244-1)+1,6*(AQ$209-1)+1,1,6)*OFFSET($F$279,3*($D244-1)+2,6*(AQ$209-1)+1,1,6)*OFFSET($F$279,3*($D244-1)+3,6*(AQ$209-1)+1,1,6))&gt;AQ$208,MAX(OFFSET($F$279,3*($D244-1)+1,6*(AQ$209-1)+1,1,6)*OFFSET($F$279,3*($D244-1)+2,6*(AQ$209-1)+1,1,6)*OFFSET($F$279,3*($D244-1)+3,6*(AQ$209-1)+1,1,6)),0),"")</f>
        <v/>
      </c>
      <c r="AR244" s="224" t="str">
        <f t="array" aca="1" ref="AR244" ca="1">IFERROR(IF(MAX(OFFSET($F$279,3*($D244-1)+1,6*(AR$209-1)+1,1,6)*OFFSET($F$279,3*($D244-1)+2,6*(AR$209-1)+1,1,6)*OFFSET($F$279,3*($D244-1)+3,6*(AR$209-1)+1,1,6))&gt;AR$208,MAX(OFFSET($F$279,3*($D244-1)+1,6*(AR$209-1)+1,1,6)*OFFSET($F$279,3*($D244-1)+2,6*(AR$209-1)+1,1,6)*OFFSET($F$279,3*($D244-1)+3,6*(AR$209-1)+1,1,6)),0),"")</f>
        <v/>
      </c>
      <c r="AS244" s="224" t="str">
        <f t="array" aca="1" ref="AS244" ca="1">IFERROR(IF(MAX(OFFSET($F$279,3*($D244-1)+1,6*(AS$209-1)+1,1,6)*OFFSET($F$279,3*($D244-1)+2,6*(AS$209-1)+1,1,6)*OFFSET($F$279,3*($D244-1)+3,6*(AS$209-1)+1,1,6))&gt;AS$208,MAX(OFFSET($F$279,3*($D244-1)+1,6*(AS$209-1)+1,1,6)*OFFSET($F$279,3*($D244-1)+2,6*(AS$209-1)+1,1,6)*OFFSET($F$279,3*($D244-1)+3,6*(AS$209-1)+1,1,6)),0),"")</f>
        <v/>
      </c>
    </row>
    <row r="245" spans="4:45">
      <c r="D245" s="74">
        <v>35</v>
      </c>
      <c r="E245" s="135">
        <f t="shared" si="20"/>
        <v>0</v>
      </c>
      <c r="F245" s="224" t="str">
        <f t="array" aca="1" ref="F245" ca="1">IFERROR(IF(MAX(OFFSET($F$279,3*($D245-1)+1,6*(F$209-1)+1,1,6)*OFFSET($F$279,3*($D245-1)+2,6*(F$209-1)+1,1,6)*OFFSET($F$279,3*($D245-1)+3,6*(F$209-1)+1,1,6))&gt;F$208,MAX(OFFSET($F$279,3*($D245-1)+1,6*(F$209-1)+1,1,6)*OFFSET($F$279,3*($D245-1)+2,6*(F$209-1)+1,1,6)*OFFSET($F$279,3*($D245-1)+3,6*(F$209-1)+1,1,6)),0),"")</f>
        <v/>
      </c>
      <c r="G245" s="224" t="str">
        <f t="array" aca="1" ref="G245" ca="1">IFERROR(IF(MAX(OFFSET($F$279,3*($D245-1)+1,6*(G$209-1)+1,1,6)*OFFSET($F$279,3*($D245-1)+2,6*(G$209-1)+1,1,6)*OFFSET($F$279,3*($D245-1)+3,6*(G$209-1)+1,1,6))&gt;G$208,MAX(OFFSET($F$279,3*($D245-1)+1,6*(G$209-1)+1,1,6)*OFFSET($F$279,3*($D245-1)+2,6*(G$209-1)+1,1,6)*OFFSET($F$279,3*($D245-1)+3,6*(G$209-1)+1,1,6)),0),"")</f>
        <v/>
      </c>
      <c r="H245" s="224" t="str">
        <f t="array" aca="1" ref="H245" ca="1">IFERROR(IF(MAX(OFFSET($F$279,3*($D245-1)+1,6*(H$209-1)+1,1,6)*OFFSET($F$279,3*($D245-1)+2,6*(H$209-1)+1,1,6)*OFFSET($F$279,3*($D245-1)+3,6*(H$209-1)+1,1,6))&gt;H$208,MAX(OFFSET($F$279,3*($D245-1)+1,6*(H$209-1)+1,1,6)*OFFSET($F$279,3*($D245-1)+2,6*(H$209-1)+1,1,6)*OFFSET($F$279,3*($D245-1)+3,6*(H$209-1)+1,1,6)),0),"")</f>
        <v/>
      </c>
      <c r="I245" s="224" t="str">
        <f t="array" aca="1" ref="I245" ca="1">IFERROR(IF(MAX(OFFSET($F$279,3*($D245-1)+1,6*(I$209-1)+1,1,6)*OFFSET($F$279,3*($D245-1)+2,6*(I$209-1)+1,1,6)*OFFSET($F$279,3*($D245-1)+3,6*(I$209-1)+1,1,6))&gt;I$208,MAX(OFFSET($F$279,3*($D245-1)+1,6*(I$209-1)+1,1,6)*OFFSET($F$279,3*($D245-1)+2,6*(I$209-1)+1,1,6)*OFFSET($F$279,3*($D245-1)+3,6*(I$209-1)+1,1,6)),0),"")</f>
        <v/>
      </c>
      <c r="J245" s="224" t="str">
        <f t="array" aca="1" ref="J245" ca="1">IFERROR(IF(MAX(OFFSET($F$279,3*($D245-1)+1,6*(J$209-1)+1,1,6)*OFFSET($F$279,3*($D245-1)+2,6*(J$209-1)+1,1,6)*OFFSET($F$279,3*($D245-1)+3,6*(J$209-1)+1,1,6))&gt;J$208,MAX(OFFSET($F$279,3*($D245-1)+1,6*(J$209-1)+1,1,6)*OFFSET($F$279,3*($D245-1)+2,6*(J$209-1)+1,1,6)*OFFSET($F$279,3*($D245-1)+3,6*(J$209-1)+1,1,6)),0),"")</f>
        <v/>
      </c>
      <c r="K245" s="224" t="str">
        <f t="array" aca="1" ref="K245" ca="1">IFERROR(IF(MAX(OFFSET($F$279,3*($D245-1)+1,6*(K$209-1)+1,1,6)*OFFSET($F$279,3*($D245-1)+2,6*(K$209-1)+1,1,6)*OFFSET($F$279,3*($D245-1)+3,6*(K$209-1)+1,1,6))&gt;K$208,MAX(OFFSET($F$279,3*($D245-1)+1,6*(K$209-1)+1,1,6)*OFFSET($F$279,3*($D245-1)+2,6*(K$209-1)+1,1,6)*OFFSET($F$279,3*($D245-1)+3,6*(K$209-1)+1,1,6)),0),"")</f>
        <v/>
      </c>
      <c r="L245" s="224" t="str">
        <f t="array" aca="1" ref="L245" ca="1">IFERROR(IF(MAX(OFFSET($F$279,3*($D245-1)+1,6*(L$209-1)+1,1,6)*OFFSET($F$279,3*($D245-1)+2,6*(L$209-1)+1,1,6)*OFFSET($F$279,3*($D245-1)+3,6*(L$209-1)+1,1,6))&gt;L$208,MAX(OFFSET($F$279,3*($D245-1)+1,6*(L$209-1)+1,1,6)*OFFSET($F$279,3*($D245-1)+2,6*(L$209-1)+1,1,6)*OFFSET($F$279,3*($D245-1)+3,6*(L$209-1)+1,1,6)),0),"")</f>
        <v/>
      </c>
      <c r="M245" s="224" t="str">
        <f t="array" aca="1" ref="M245" ca="1">IFERROR(IF(MAX(OFFSET($F$279,3*($D245-1)+1,6*(M$209-1)+1,1,6)*OFFSET($F$279,3*($D245-1)+2,6*(M$209-1)+1,1,6)*OFFSET($F$279,3*($D245-1)+3,6*(M$209-1)+1,1,6))&gt;M$208,MAX(OFFSET($F$279,3*($D245-1)+1,6*(M$209-1)+1,1,6)*OFFSET($F$279,3*($D245-1)+2,6*(M$209-1)+1,1,6)*OFFSET($F$279,3*($D245-1)+3,6*(M$209-1)+1,1,6)),0),"")</f>
        <v/>
      </c>
      <c r="N245" s="224" t="str">
        <f t="array" aca="1" ref="N245" ca="1">IFERROR(IF(MAX(OFFSET($F$279,3*($D245-1)+1,6*(N$209-1)+1,1,6)*OFFSET($F$279,3*($D245-1)+2,6*(N$209-1)+1,1,6)*OFFSET($F$279,3*($D245-1)+3,6*(N$209-1)+1,1,6))&gt;N$208,MAX(OFFSET($F$279,3*($D245-1)+1,6*(N$209-1)+1,1,6)*OFFSET($F$279,3*($D245-1)+2,6*(N$209-1)+1,1,6)*OFFSET($F$279,3*($D245-1)+3,6*(N$209-1)+1,1,6)),0),"")</f>
        <v/>
      </c>
      <c r="O245" s="224" t="str">
        <f t="array" aca="1" ref="O245" ca="1">IFERROR(IF(MAX(OFFSET($F$279,3*($D245-1)+1,6*(O$209-1)+1,1,6)*OFFSET($F$279,3*($D245-1)+2,6*(O$209-1)+1,1,6)*OFFSET($F$279,3*($D245-1)+3,6*(O$209-1)+1,1,6))&gt;O$208,MAX(OFFSET($F$279,3*($D245-1)+1,6*(O$209-1)+1,1,6)*OFFSET($F$279,3*($D245-1)+2,6*(O$209-1)+1,1,6)*OFFSET($F$279,3*($D245-1)+3,6*(O$209-1)+1,1,6)),0),"")</f>
        <v/>
      </c>
      <c r="P245" s="224" t="str">
        <f t="array" aca="1" ref="P245" ca="1">IFERROR(IF(MAX(OFFSET($F$279,3*($D245-1)+1,6*(P$209-1)+1,1,6)*OFFSET($F$279,3*($D245-1)+2,6*(P$209-1)+1,1,6)*OFFSET($F$279,3*($D245-1)+3,6*(P$209-1)+1,1,6))&gt;P$208,MAX(OFFSET($F$279,3*($D245-1)+1,6*(P$209-1)+1,1,6)*OFFSET($F$279,3*($D245-1)+2,6*(P$209-1)+1,1,6)*OFFSET($F$279,3*($D245-1)+3,6*(P$209-1)+1,1,6)),0),"")</f>
        <v/>
      </c>
      <c r="Q245" s="224" t="str">
        <f t="array" aca="1" ref="Q245" ca="1">IFERROR(IF(MAX(OFFSET($F$279,3*($D245-1)+1,6*(Q$209-1)+1,1,6)*OFFSET($F$279,3*($D245-1)+2,6*(Q$209-1)+1,1,6)*OFFSET($F$279,3*($D245-1)+3,6*(Q$209-1)+1,1,6))&gt;Q$208,MAX(OFFSET($F$279,3*($D245-1)+1,6*(Q$209-1)+1,1,6)*OFFSET($F$279,3*($D245-1)+2,6*(Q$209-1)+1,1,6)*OFFSET($F$279,3*($D245-1)+3,6*(Q$209-1)+1,1,6)),0),"")</f>
        <v/>
      </c>
      <c r="R245" s="224" t="str">
        <f t="array" aca="1" ref="R245" ca="1">IFERROR(IF(MAX(OFFSET($F$279,3*($D245-1)+1,6*(R$209-1)+1,1,6)*OFFSET($F$279,3*($D245-1)+2,6*(R$209-1)+1,1,6)*OFFSET($F$279,3*($D245-1)+3,6*(R$209-1)+1,1,6))&gt;R$208,MAX(OFFSET($F$279,3*($D245-1)+1,6*(R$209-1)+1,1,6)*OFFSET($F$279,3*($D245-1)+2,6*(R$209-1)+1,1,6)*OFFSET($F$279,3*($D245-1)+3,6*(R$209-1)+1,1,6)),0),"")</f>
        <v/>
      </c>
      <c r="S245" s="224" t="str">
        <f t="array" aca="1" ref="S245" ca="1">IFERROR(IF(MAX(OFFSET($F$279,3*($D245-1)+1,6*(S$209-1)+1,1,6)*OFFSET($F$279,3*($D245-1)+2,6*(S$209-1)+1,1,6)*OFFSET($F$279,3*($D245-1)+3,6*(S$209-1)+1,1,6))&gt;S$208,MAX(OFFSET($F$279,3*($D245-1)+1,6*(S$209-1)+1,1,6)*OFFSET($F$279,3*($D245-1)+2,6*(S$209-1)+1,1,6)*OFFSET($F$279,3*($D245-1)+3,6*(S$209-1)+1,1,6)),0),"")</f>
        <v/>
      </c>
      <c r="T245" s="224" t="str">
        <f t="array" aca="1" ref="T245" ca="1">IFERROR(IF(MAX(OFFSET($F$279,3*($D245-1)+1,6*(T$209-1)+1,1,6)*OFFSET($F$279,3*($D245-1)+2,6*(T$209-1)+1,1,6)*OFFSET($F$279,3*($D245-1)+3,6*(T$209-1)+1,1,6))&gt;T$208,MAX(OFFSET($F$279,3*($D245-1)+1,6*(T$209-1)+1,1,6)*OFFSET($F$279,3*($D245-1)+2,6*(T$209-1)+1,1,6)*OFFSET($F$279,3*($D245-1)+3,6*(T$209-1)+1,1,6)),0),"")</f>
        <v/>
      </c>
      <c r="U245" s="224" t="str">
        <f t="array" aca="1" ref="U245" ca="1">IFERROR(IF(MAX(OFFSET($F$279,3*($D245-1)+1,6*(U$209-1)+1,1,6)*OFFSET($F$279,3*($D245-1)+2,6*(U$209-1)+1,1,6)*OFFSET($F$279,3*($D245-1)+3,6*(U$209-1)+1,1,6))&gt;U$208,MAX(OFFSET($F$279,3*($D245-1)+1,6*(U$209-1)+1,1,6)*OFFSET($F$279,3*($D245-1)+2,6*(U$209-1)+1,1,6)*OFFSET($F$279,3*($D245-1)+3,6*(U$209-1)+1,1,6)),0),"")</f>
        <v/>
      </c>
      <c r="V245" s="224" t="str">
        <f t="array" aca="1" ref="V245" ca="1">IFERROR(IF(MAX(OFFSET($F$279,3*($D245-1)+1,6*(V$209-1)+1,1,6)*OFFSET($F$279,3*($D245-1)+2,6*(V$209-1)+1,1,6)*OFFSET($F$279,3*($D245-1)+3,6*(V$209-1)+1,1,6))&gt;V$208,MAX(OFFSET($F$279,3*($D245-1)+1,6*(V$209-1)+1,1,6)*OFFSET($F$279,3*($D245-1)+2,6*(V$209-1)+1,1,6)*OFFSET($F$279,3*($D245-1)+3,6*(V$209-1)+1,1,6)),0),"")</f>
        <v/>
      </c>
      <c r="W245" s="224" t="str">
        <f t="array" aca="1" ref="W245" ca="1">IFERROR(IF(MAX(OFFSET($F$279,3*($D245-1)+1,6*(W$209-1)+1,1,6)*OFFSET($F$279,3*($D245-1)+2,6*(W$209-1)+1,1,6)*OFFSET($F$279,3*($D245-1)+3,6*(W$209-1)+1,1,6))&gt;W$208,MAX(OFFSET($F$279,3*($D245-1)+1,6*(W$209-1)+1,1,6)*OFFSET($F$279,3*($D245-1)+2,6*(W$209-1)+1,1,6)*OFFSET($F$279,3*($D245-1)+3,6*(W$209-1)+1,1,6)),0),"")</f>
        <v/>
      </c>
      <c r="X245" s="224" t="str">
        <f t="array" aca="1" ref="X245" ca="1">IFERROR(IF(MAX(OFFSET($F$279,3*($D245-1)+1,6*(X$209-1)+1,1,6)*OFFSET($F$279,3*($D245-1)+2,6*(X$209-1)+1,1,6)*OFFSET($F$279,3*($D245-1)+3,6*(X$209-1)+1,1,6))&gt;X$208,MAX(OFFSET($F$279,3*($D245-1)+1,6*(X$209-1)+1,1,6)*OFFSET($F$279,3*($D245-1)+2,6*(X$209-1)+1,1,6)*OFFSET($F$279,3*($D245-1)+3,6*(X$209-1)+1,1,6)),0),"")</f>
        <v/>
      </c>
      <c r="Y245" s="224" t="str">
        <f t="array" aca="1" ref="Y245" ca="1">IFERROR(IF(MAX(OFFSET($F$279,3*($D245-1)+1,6*(Y$209-1)+1,1,6)*OFFSET($F$279,3*($D245-1)+2,6*(Y$209-1)+1,1,6)*OFFSET($F$279,3*($D245-1)+3,6*(Y$209-1)+1,1,6))&gt;Y$208,MAX(OFFSET($F$279,3*($D245-1)+1,6*(Y$209-1)+1,1,6)*OFFSET($F$279,3*($D245-1)+2,6*(Y$209-1)+1,1,6)*OFFSET($F$279,3*($D245-1)+3,6*(Y$209-1)+1,1,6)),0),"")</f>
        <v/>
      </c>
      <c r="Z245" s="224" t="str">
        <f t="array" aca="1" ref="Z245" ca="1">IFERROR(IF(MAX(OFFSET($F$279,3*($D245-1)+1,6*(Z$209-1)+1,1,6)*OFFSET($F$279,3*($D245-1)+2,6*(Z$209-1)+1,1,6)*OFFSET($F$279,3*($D245-1)+3,6*(Z$209-1)+1,1,6))&gt;Z$208,MAX(OFFSET($F$279,3*($D245-1)+1,6*(Z$209-1)+1,1,6)*OFFSET($F$279,3*($D245-1)+2,6*(Z$209-1)+1,1,6)*OFFSET($F$279,3*($D245-1)+3,6*(Z$209-1)+1,1,6)),0),"")</f>
        <v/>
      </c>
      <c r="AA245" s="224" t="str">
        <f t="array" aca="1" ref="AA245" ca="1">IFERROR(IF(MAX(OFFSET($F$279,3*($D245-1)+1,6*(AA$209-1)+1,1,6)*OFFSET($F$279,3*($D245-1)+2,6*(AA$209-1)+1,1,6)*OFFSET($F$279,3*($D245-1)+3,6*(AA$209-1)+1,1,6))&gt;AA$208,MAX(OFFSET($F$279,3*($D245-1)+1,6*(AA$209-1)+1,1,6)*OFFSET($F$279,3*($D245-1)+2,6*(AA$209-1)+1,1,6)*OFFSET($F$279,3*($D245-1)+3,6*(AA$209-1)+1,1,6)),0),"")</f>
        <v/>
      </c>
      <c r="AB245" s="224" t="str">
        <f t="array" aca="1" ref="AB245" ca="1">IFERROR(IF(MAX(OFFSET($F$279,3*($D245-1)+1,6*(AB$209-1)+1,1,6)*OFFSET($F$279,3*($D245-1)+2,6*(AB$209-1)+1,1,6)*OFFSET($F$279,3*($D245-1)+3,6*(AB$209-1)+1,1,6))&gt;AB$208,MAX(OFFSET($F$279,3*($D245-1)+1,6*(AB$209-1)+1,1,6)*OFFSET($F$279,3*($D245-1)+2,6*(AB$209-1)+1,1,6)*OFFSET($F$279,3*($D245-1)+3,6*(AB$209-1)+1,1,6)),0),"")</f>
        <v/>
      </c>
      <c r="AC245" s="224" t="str">
        <f t="array" aca="1" ref="AC245" ca="1">IFERROR(IF(MAX(OFFSET($F$279,3*($D245-1)+1,6*(AC$209-1)+1,1,6)*OFFSET($F$279,3*($D245-1)+2,6*(AC$209-1)+1,1,6)*OFFSET($F$279,3*($D245-1)+3,6*(AC$209-1)+1,1,6))&gt;AC$208,MAX(OFFSET($F$279,3*($D245-1)+1,6*(AC$209-1)+1,1,6)*OFFSET($F$279,3*($D245-1)+2,6*(AC$209-1)+1,1,6)*OFFSET($F$279,3*($D245-1)+3,6*(AC$209-1)+1,1,6)),0),"")</f>
        <v/>
      </c>
      <c r="AD245" s="224" t="str">
        <f t="array" aca="1" ref="AD245" ca="1">IFERROR(IF(MAX(OFFSET($F$279,3*($D245-1)+1,6*(AD$209-1)+1,1,6)*OFFSET($F$279,3*($D245-1)+2,6*(AD$209-1)+1,1,6)*OFFSET($F$279,3*($D245-1)+3,6*(AD$209-1)+1,1,6))&gt;AD$208,MAX(OFFSET($F$279,3*($D245-1)+1,6*(AD$209-1)+1,1,6)*OFFSET($F$279,3*($D245-1)+2,6*(AD$209-1)+1,1,6)*OFFSET($F$279,3*($D245-1)+3,6*(AD$209-1)+1,1,6)),0),"")</f>
        <v/>
      </c>
      <c r="AE245" s="224" t="str">
        <f t="array" aca="1" ref="AE245" ca="1">IFERROR(IF(MAX(OFFSET($F$279,3*($D245-1)+1,6*(AE$209-1)+1,1,6)*OFFSET($F$279,3*($D245-1)+2,6*(AE$209-1)+1,1,6)*OFFSET($F$279,3*($D245-1)+3,6*(AE$209-1)+1,1,6))&gt;AE$208,MAX(OFFSET($F$279,3*($D245-1)+1,6*(AE$209-1)+1,1,6)*OFFSET($F$279,3*($D245-1)+2,6*(AE$209-1)+1,1,6)*OFFSET($F$279,3*($D245-1)+3,6*(AE$209-1)+1,1,6)),0),"")</f>
        <v/>
      </c>
      <c r="AF245" s="224" t="str">
        <f t="array" aca="1" ref="AF245" ca="1">IFERROR(IF(MAX(OFFSET($F$279,3*($D245-1)+1,6*(AF$209-1)+1,1,6)*OFFSET($F$279,3*($D245-1)+2,6*(AF$209-1)+1,1,6)*OFFSET($F$279,3*($D245-1)+3,6*(AF$209-1)+1,1,6))&gt;AF$208,MAX(OFFSET($F$279,3*($D245-1)+1,6*(AF$209-1)+1,1,6)*OFFSET($F$279,3*($D245-1)+2,6*(AF$209-1)+1,1,6)*OFFSET($F$279,3*($D245-1)+3,6*(AF$209-1)+1,1,6)),0),"")</f>
        <v/>
      </c>
      <c r="AG245" s="224" t="str">
        <f t="array" aca="1" ref="AG245" ca="1">IFERROR(IF(MAX(OFFSET($F$279,3*($D245-1)+1,6*(AG$209-1)+1,1,6)*OFFSET($F$279,3*($D245-1)+2,6*(AG$209-1)+1,1,6)*OFFSET($F$279,3*($D245-1)+3,6*(AG$209-1)+1,1,6))&gt;AG$208,MAX(OFFSET($F$279,3*($D245-1)+1,6*(AG$209-1)+1,1,6)*OFFSET($F$279,3*($D245-1)+2,6*(AG$209-1)+1,1,6)*OFFSET($F$279,3*($D245-1)+3,6*(AG$209-1)+1,1,6)),0),"")</f>
        <v/>
      </c>
      <c r="AH245" s="224" t="str">
        <f t="array" aca="1" ref="AH245" ca="1">IFERROR(IF(MAX(OFFSET($F$279,3*($D245-1)+1,6*(AH$209-1)+1,1,6)*OFFSET($F$279,3*($D245-1)+2,6*(AH$209-1)+1,1,6)*OFFSET($F$279,3*($D245-1)+3,6*(AH$209-1)+1,1,6))&gt;AH$208,MAX(OFFSET($F$279,3*($D245-1)+1,6*(AH$209-1)+1,1,6)*OFFSET($F$279,3*($D245-1)+2,6*(AH$209-1)+1,1,6)*OFFSET($F$279,3*($D245-1)+3,6*(AH$209-1)+1,1,6)),0),"")</f>
        <v/>
      </c>
      <c r="AI245" s="224" t="str">
        <f t="array" aca="1" ref="AI245" ca="1">IFERROR(IF(MAX(OFFSET($F$279,3*($D245-1)+1,6*(AI$209-1)+1,1,6)*OFFSET($F$279,3*($D245-1)+2,6*(AI$209-1)+1,1,6)*OFFSET($F$279,3*($D245-1)+3,6*(AI$209-1)+1,1,6))&gt;AI$208,MAX(OFFSET($F$279,3*($D245-1)+1,6*(AI$209-1)+1,1,6)*OFFSET($F$279,3*($D245-1)+2,6*(AI$209-1)+1,1,6)*OFFSET($F$279,3*($D245-1)+3,6*(AI$209-1)+1,1,6)),0),"")</f>
        <v/>
      </c>
      <c r="AJ245" s="224" t="str">
        <f t="array" aca="1" ref="AJ245" ca="1">IFERROR(IF(MAX(OFFSET($F$279,3*($D245-1)+1,6*(AJ$209-1)+1,1,6)*OFFSET($F$279,3*($D245-1)+2,6*(AJ$209-1)+1,1,6)*OFFSET($F$279,3*($D245-1)+3,6*(AJ$209-1)+1,1,6))&gt;AJ$208,MAX(OFFSET($F$279,3*($D245-1)+1,6*(AJ$209-1)+1,1,6)*OFFSET($F$279,3*($D245-1)+2,6*(AJ$209-1)+1,1,6)*OFFSET($F$279,3*($D245-1)+3,6*(AJ$209-1)+1,1,6)),0),"")</f>
        <v/>
      </c>
      <c r="AK245" s="224" t="str">
        <f t="array" aca="1" ref="AK245" ca="1">IFERROR(IF(MAX(OFFSET($F$279,3*($D245-1)+1,6*(AK$209-1)+1,1,6)*OFFSET($F$279,3*($D245-1)+2,6*(AK$209-1)+1,1,6)*OFFSET($F$279,3*($D245-1)+3,6*(AK$209-1)+1,1,6))&gt;AK$208,MAX(OFFSET($F$279,3*($D245-1)+1,6*(AK$209-1)+1,1,6)*OFFSET($F$279,3*($D245-1)+2,6*(AK$209-1)+1,1,6)*OFFSET($F$279,3*($D245-1)+3,6*(AK$209-1)+1,1,6)),0),"")</f>
        <v/>
      </c>
      <c r="AL245" s="224" t="str">
        <f t="array" aca="1" ref="AL245" ca="1">IFERROR(IF(MAX(OFFSET($F$279,3*($D245-1)+1,6*(AL$209-1)+1,1,6)*OFFSET($F$279,3*($D245-1)+2,6*(AL$209-1)+1,1,6)*OFFSET($F$279,3*($D245-1)+3,6*(AL$209-1)+1,1,6))&gt;AL$208,MAX(OFFSET($F$279,3*($D245-1)+1,6*(AL$209-1)+1,1,6)*OFFSET($F$279,3*($D245-1)+2,6*(AL$209-1)+1,1,6)*OFFSET($F$279,3*($D245-1)+3,6*(AL$209-1)+1,1,6)),0),"")</f>
        <v/>
      </c>
      <c r="AM245" s="224" t="str">
        <f t="array" aca="1" ref="AM245" ca="1">IFERROR(IF(MAX(OFFSET($F$279,3*($D245-1)+1,6*(AM$209-1)+1,1,6)*OFFSET($F$279,3*($D245-1)+2,6*(AM$209-1)+1,1,6)*OFFSET($F$279,3*($D245-1)+3,6*(AM$209-1)+1,1,6))&gt;AM$208,MAX(OFFSET($F$279,3*($D245-1)+1,6*(AM$209-1)+1,1,6)*OFFSET($F$279,3*($D245-1)+2,6*(AM$209-1)+1,1,6)*OFFSET($F$279,3*($D245-1)+3,6*(AM$209-1)+1,1,6)),0),"")</f>
        <v/>
      </c>
      <c r="AN245" s="224" t="str">
        <f t="array" aca="1" ref="AN245" ca="1">IFERROR(IF(MAX(OFFSET($F$279,3*($D245-1)+1,6*(AN$209-1)+1,1,6)*OFFSET($F$279,3*($D245-1)+2,6*(AN$209-1)+1,1,6)*OFFSET($F$279,3*($D245-1)+3,6*(AN$209-1)+1,1,6))&gt;AN$208,MAX(OFFSET($F$279,3*($D245-1)+1,6*(AN$209-1)+1,1,6)*OFFSET($F$279,3*($D245-1)+2,6*(AN$209-1)+1,1,6)*OFFSET($F$279,3*($D245-1)+3,6*(AN$209-1)+1,1,6)),0),"")</f>
        <v/>
      </c>
      <c r="AO245" s="224" t="str">
        <f t="array" aca="1" ref="AO245" ca="1">IFERROR(IF(MAX(OFFSET($F$279,3*($D245-1)+1,6*(AO$209-1)+1,1,6)*OFFSET($F$279,3*($D245-1)+2,6*(AO$209-1)+1,1,6)*OFFSET($F$279,3*($D245-1)+3,6*(AO$209-1)+1,1,6))&gt;AO$208,MAX(OFFSET($F$279,3*($D245-1)+1,6*(AO$209-1)+1,1,6)*OFFSET($F$279,3*($D245-1)+2,6*(AO$209-1)+1,1,6)*OFFSET($F$279,3*($D245-1)+3,6*(AO$209-1)+1,1,6)),0),"")</f>
        <v/>
      </c>
      <c r="AP245" s="224" t="str">
        <f t="array" aca="1" ref="AP245" ca="1">IFERROR(IF(MAX(OFFSET($F$279,3*($D245-1)+1,6*(AP$209-1)+1,1,6)*OFFSET($F$279,3*($D245-1)+2,6*(AP$209-1)+1,1,6)*OFFSET($F$279,3*($D245-1)+3,6*(AP$209-1)+1,1,6))&gt;AP$208,MAX(OFFSET($F$279,3*($D245-1)+1,6*(AP$209-1)+1,1,6)*OFFSET($F$279,3*($D245-1)+2,6*(AP$209-1)+1,1,6)*OFFSET($F$279,3*($D245-1)+3,6*(AP$209-1)+1,1,6)),0),"")</f>
        <v/>
      </c>
      <c r="AQ245" s="224" t="str">
        <f t="array" aca="1" ref="AQ245" ca="1">IFERROR(IF(MAX(OFFSET($F$279,3*($D245-1)+1,6*(AQ$209-1)+1,1,6)*OFFSET($F$279,3*($D245-1)+2,6*(AQ$209-1)+1,1,6)*OFFSET($F$279,3*($D245-1)+3,6*(AQ$209-1)+1,1,6))&gt;AQ$208,MAX(OFFSET($F$279,3*($D245-1)+1,6*(AQ$209-1)+1,1,6)*OFFSET($F$279,3*($D245-1)+2,6*(AQ$209-1)+1,1,6)*OFFSET($F$279,3*($D245-1)+3,6*(AQ$209-1)+1,1,6)),0),"")</f>
        <v/>
      </c>
      <c r="AR245" s="224" t="str">
        <f t="array" aca="1" ref="AR245" ca="1">IFERROR(IF(MAX(OFFSET($F$279,3*($D245-1)+1,6*(AR$209-1)+1,1,6)*OFFSET($F$279,3*($D245-1)+2,6*(AR$209-1)+1,1,6)*OFFSET($F$279,3*($D245-1)+3,6*(AR$209-1)+1,1,6))&gt;AR$208,MAX(OFFSET($F$279,3*($D245-1)+1,6*(AR$209-1)+1,1,6)*OFFSET($F$279,3*($D245-1)+2,6*(AR$209-1)+1,1,6)*OFFSET($F$279,3*($D245-1)+3,6*(AR$209-1)+1,1,6)),0),"")</f>
        <v/>
      </c>
      <c r="AS245" s="224" t="str">
        <f t="array" aca="1" ref="AS245" ca="1">IFERROR(IF(MAX(OFFSET($F$279,3*($D245-1)+1,6*(AS$209-1)+1,1,6)*OFFSET($F$279,3*($D245-1)+2,6*(AS$209-1)+1,1,6)*OFFSET($F$279,3*($D245-1)+3,6*(AS$209-1)+1,1,6))&gt;AS$208,MAX(OFFSET($F$279,3*($D245-1)+1,6*(AS$209-1)+1,1,6)*OFFSET($F$279,3*($D245-1)+2,6*(AS$209-1)+1,1,6)*OFFSET($F$279,3*($D245-1)+3,6*(AS$209-1)+1,1,6)),0),"")</f>
        <v/>
      </c>
    </row>
    <row r="246" spans="4:45">
      <c r="D246" s="74">
        <v>36</v>
      </c>
      <c r="E246" s="135">
        <f t="shared" si="20"/>
        <v>0</v>
      </c>
      <c r="F246" s="224" t="str">
        <f t="array" aca="1" ref="F246" ca="1">IFERROR(IF(MAX(OFFSET($F$279,3*($D246-1)+1,6*(F$209-1)+1,1,6)*OFFSET($F$279,3*($D246-1)+2,6*(F$209-1)+1,1,6)*OFFSET($F$279,3*($D246-1)+3,6*(F$209-1)+1,1,6))&gt;F$208,MAX(OFFSET($F$279,3*($D246-1)+1,6*(F$209-1)+1,1,6)*OFFSET($F$279,3*($D246-1)+2,6*(F$209-1)+1,1,6)*OFFSET($F$279,3*($D246-1)+3,6*(F$209-1)+1,1,6)),0),"")</f>
        <v/>
      </c>
      <c r="G246" s="224" t="str">
        <f t="array" aca="1" ref="G246" ca="1">IFERROR(IF(MAX(OFFSET($F$279,3*($D246-1)+1,6*(G$209-1)+1,1,6)*OFFSET($F$279,3*($D246-1)+2,6*(G$209-1)+1,1,6)*OFFSET($F$279,3*($D246-1)+3,6*(G$209-1)+1,1,6))&gt;G$208,MAX(OFFSET($F$279,3*($D246-1)+1,6*(G$209-1)+1,1,6)*OFFSET($F$279,3*($D246-1)+2,6*(G$209-1)+1,1,6)*OFFSET($F$279,3*($D246-1)+3,6*(G$209-1)+1,1,6)),0),"")</f>
        <v/>
      </c>
      <c r="H246" s="224" t="str">
        <f t="array" aca="1" ref="H246" ca="1">IFERROR(IF(MAX(OFFSET($F$279,3*($D246-1)+1,6*(H$209-1)+1,1,6)*OFFSET($F$279,3*($D246-1)+2,6*(H$209-1)+1,1,6)*OFFSET($F$279,3*($D246-1)+3,6*(H$209-1)+1,1,6))&gt;H$208,MAX(OFFSET($F$279,3*($D246-1)+1,6*(H$209-1)+1,1,6)*OFFSET($F$279,3*($D246-1)+2,6*(H$209-1)+1,1,6)*OFFSET($F$279,3*($D246-1)+3,6*(H$209-1)+1,1,6)),0),"")</f>
        <v/>
      </c>
      <c r="I246" s="224" t="str">
        <f t="array" aca="1" ref="I246" ca="1">IFERROR(IF(MAX(OFFSET($F$279,3*($D246-1)+1,6*(I$209-1)+1,1,6)*OFFSET($F$279,3*($D246-1)+2,6*(I$209-1)+1,1,6)*OFFSET($F$279,3*($D246-1)+3,6*(I$209-1)+1,1,6))&gt;I$208,MAX(OFFSET($F$279,3*($D246-1)+1,6*(I$209-1)+1,1,6)*OFFSET($F$279,3*($D246-1)+2,6*(I$209-1)+1,1,6)*OFFSET($F$279,3*($D246-1)+3,6*(I$209-1)+1,1,6)),0),"")</f>
        <v/>
      </c>
      <c r="J246" s="224" t="str">
        <f t="array" aca="1" ref="J246" ca="1">IFERROR(IF(MAX(OFFSET($F$279,3*($D246-1)+1,6*(J$209-1)+1,1,6)*OFFSET($F$279,3*($D246-1)+2,6*(J$209-1)+1,1,6)*OFFSET($F$279,3*($D246-1)+3,6*(J$209-1)+1,1,6))&gt;J$208,MAX(OFFSET($F$279,3*($D246-1)+1,6*(J$209-1)+1,1,6)*OFFSET($F$279,3*($D246-1)+2,6*(J$209-1)+1,1,6)*OFFSET($F$279,3*($D246-1)+3,6*(J$209-1)+1,1,6)),0),"")</f>
        <v/>
      </c>
      <c r="K246" s="224" t="str">
        <f t="array" aca="1" ref="K246" ca="1">IFERROR(IF(MAX(OFFSET($F$279,3*($D246-1)+1,6*(K$209-1)+1,1,6)*OFFSET($F$279,3*($D246-1)+2,6*(K$209-1)+1,1,6)*OFFSET($F$279,3*($D246-1)+3,6*(K$209-1)+1,1,6))&gt;K$208,MAX(OFFSET($F$279,3*($D246-1)+1,6*(K$209-1)+1,1,6)*OFFSET($F$279,3*($D246-1)+2,6*(K$209-1)+1,1,6)*OFFSET($F$279,3*($D246-1)+3,6*(K$209-1)+1,1,6)),0),"")</f>
        <v/>
      </c>
      <c r="L246" s="224" t="str">
        <f t="array" aca="1" ref="L246" ca="1">IFERROR(IF(MAX(OFFSET($F$279,3*($D246-1)+1,6*(L$209-1)+1,1,6)*OFFSET($F$279,3*($D246-1)+2,6*(L$209-1)+1,1,6)*OFFSET($F$279,3*($D246-1)+3,6*(L$209-1)+1,1,6))&gt;L$208,MAX(OFFSET($F$279,3*($D246-1)+1,6*(L$209-1)+1,1,6)*OFFSET($F$279,3*($D246-1)+2,6*(L$209-1)+1,1,6)*OFFSET($F$279,3*($D246-1)+3,6*(L$209-1)+1,1,6)),0),"")</f>
        <v/>
      </c>
      <c r="M246" s="224" t="str">
        <f t="array" aca="1" ref="M246" ca="1">IFERROR(IF(MAX(OFFSET($F$279,3*($D246-1)+1,6*(M$209-1)+1,1,6)*OFFSET($F$279,3*($D246-1)+2,6*(M$209-1)+1,1,6)*OFFSET($F$279,3*($D246-1)+3,6*(M$209-1)+1,1,6))&gt;M$208,MAX(OFFSET($F$279,3*($D246-1)+1,6*(M$209-1)+1,1,6)*OFFSET($F$279,3*($D246-1)+2,6*(M$209-1)+1,1,6)*OFFSET($F$279,3*($D246-1)+3,6*(M$209-1)+1,1,6)),0),"")</f>
        <v/>
      </c>
      <c r="N246" s="224" t="str">
        <f t="array" aca="1" ref="N246" ca="1">IFERROR(IF(MAX(OFFSET($F$279,3*($D246-1)+1,6*(N$209-1)+1,1,6)*OFFSET($F$279,3*($D246-1)+2,6*(N$209-1)+1,1,6)*OFFSET($F$279,3*($D246-1)+3,6*(N$209-1)+1,1,6))&gt;N$208,MAX(OFFSET($F$279,3*($D246-1)+1,6*(N$209-1)+1,1,6)*OFFSET($F$279,3*($D246-1)+2,6*(N$209-1)+1,1,6)*OFFSET($F$279,3*($D246-1)+3,6*(N$209-1)+1,1,6)),0),"")</f>
        <v/>
      </c>
      <c r="O246" s="224" t="str">
        <f t="array" aca="1" ref="O246" ca="1">IFERROR(IF(MAX(OFFSET($F$279,3*($D246-1)+1,6*(O$209-1)+1,1,6)*OFFSET($F$279,3*($D246-1)+2,6*(O$209-1)+1,1,6)*OFFSET($F$279,3*($D246-1)+3,6*(O$209-1)+1,1,6))&gt;O$208,MAX(OFFSET($F$279,3*($D246-1)+1,6*(O$209-1)+1,1,6)*OFFSET($F$279,3*($D246-1)+2,6*(O$209-1)+1,1,6)*OFFSET($F$279,3*($D246-1)+3,6*(O$209-1)+1,1,6)),0),"")</f>
        <v/>
      </c>
      <c r="P246" s="224" t="str">
        <f t="array" aca="1" ref="P246" ca="1">IFERROR(IF(MAX(OFFSET($F$279,3*($D246-1)+1,6*(P$209-1)+1,1,6)*OFFSET($F$279,3*($D246-1)+2,6*(P$209-1)+1,1,6)*OFFSET($F$279,3*($D246-1)+3,6*(P$209-1)+1,1,6))&gt;P$208,MAX(OFFSET($F$279,3*($D246-1)+1,6*(P$209-1)+1,1,6)*OFFSET($F$279,3*($D246-1)+2,6*(P$209-1)+1,1,6)*OFFSET($F$279,3*($D246-1)+3,6*(P$209-1)+1,1,6)),0),"")</f>
        <v/>
      </c>
      <c r="Q246" s="224" t="str">
        <f t="array" aca="1" ref="Q246" ca="1">IFERROR(IF(MAX(OFFSET($F$279,3*($D246-1)+1,6*(Q$209-1)+1,1,6)*OFFSET($F$279,3*($D246-1)+2,6*(Q$209-1)+1,1,6)*OFFSET($F$279,3*($D246-1)+3,6*(Q$209-1)+1,1,6))&gt;Q$208,MAX(OFFSET($F$279,3*($D246-1)+1,6*(Q$209-1)+1,1,6)*OFFSET($F$279,3*($D246-1)+2,6*(Q$209-1)+1,1,6)*OFFSET($F$279,3*($D246-1)+3,6*(Q$209-1)+1,1,6)),0),"")</f>
        <v/>
      </c>
      <c r="R246" s="224" t="str">
        <f t="array" aca="1" ref="R246" ca="1">IFERROR(IF(MAX(OFFSET($F$279,3*($D246-1)+1,6*(R$209-1)+1,1,6)*OFFSET($F$279,3*($D246-1)+2,6*(R$209-1)+1,1,6)*OFFSET($F$279,3*($D246-1)+3,6*(R$209-1)+1,1,6))&gt;R$208,MAX(OFFSET($F$279,3*($D246-1)+1,6*(R$209-1)+1,1,6)*OFFSET($F$279,3*($D246-1)+2,6*(R$209-1)+1,1,6)*OFFSET($F$279,3*($D246-1)+3,6*(R$209-1)+1,1,6)),0),"")</f>
        <v/>
      </c>
      <c r="S246" s="224" t="str">
        <f t="array" aca="1" ref="S246" ca="1">IFERROR(IF(MAX(OFFSET($F$279,3*($D246-1)+1,6*(S$209-1)+1,1,6)*OFFSET($F$279,3*($D246-1)+2,6*(S$209-1)+1,1,6)*OFFSET($F$279,3*($D246-1)+3,6*(S$209-1)+1,1,6))&gt;S$208,MAX(OFFSET($F$279,3*($D246-1)+1,6*(S$209-1)+1,1,6)*OFFSET($F$279,3*($D246-1)+2,6*(S$209-1)+1,1,6)*OFFSET($F$279,3*($D246-1)+3,6*(S$209-1)+1,1,6)),0),"")</f>
        <v/>
      </c>
      <c r="T246" s="224" t="str">
        <f t="array" aca="1" ref="T246" ca="1">IFERROR(IF(MAX(OFFSET($F$279,3*($D246-1)+1,6*(T$209-1)+1,1,6)*OFFSET($F$279,3*($D246-1)+2,6*(T$209-1)+1,1,6)*OFFSET($F$279,3*($D246-1)+3,6*(T$209-1)+1,1,6))&gt;T$208,MAX(OFFSET($F$279,3*($D246-1)+1,6*(T$209-1)+1,1,6)*OFFSET($F$279,3*($D246-1)+2,6*(T$209-1)+1,1,6)*OFFSET($F$279,3*($D246-1)+3,6*(T$209-1)+1,1,6)),0),"")</f>
        <v/>
      </c>
      <c r="U246" s="224" t="str">
        <f t="array" aca="1" ref="U246" ca="1">IFERROR(IF(MAX(OFFSET($F$279,3*($D246-1)+1,6*(U$209-1)+1,1,6)*OFFSET($F$279,3*($D246-1)+2,6*(U$209-1)+1,1,6)*OFFSET($F$279,3*($D246-1)+3,6*(U$209-1)+1,1,6))&gt;U$208,MAX(OFFSET($F$279,3*($D246-1)+1,6*(U$209-1)+1,1,6)*OFFSET($F$279,3*($D246-1)+2,6*(U$209-1)+1,1,6)*OFFSET($F$279,3*($D246-1)+3,6*(U$209-1)+1,1,6)),0),"")</f>
        <v/>
      </c>
      <c r="V246" s="224" t="str">
        <f t="array" aca="1" ref="V246" ca="1">IFERROR(IF(MAX(OFFSET($F$279,3*($D246-1)+1,6*(V$209-1)+1,1,6)*OFFSET($F$279,3*($D246-1)+2,6*(V$209-1)+1,1,6)*OFFSET($F$279,3*($D246-1)+3,6*(V$209-1)+1,1,6))&gt;V$208,MAX(OFFSET($F$279,3*($D246-1)+1,6*(V$209-1)+1,1,6)*OFFSET($F$279,3*($D246-1)+2,6*(V$209-1)+1,1,6)*OFFSET($F$279,3*($D246-1)+3,6*(V$209-1)+1,1,6)),0),"")</f>
        <v/>
      </c>
      <c r="W246" s="224" t="str">
        <f t="array" aca="1" ref="W246" ca="1">IFERROR(IF(MAX(OFFSET($F$279,3*($D246-1)+1,6*(W$209-1)+1,1,6)*OFFSET($F$279,3*($D246-1)+2,6*(W$209-1)+1,1,6)*OFFSET($F$279,3*($D246-1)+3,6*(W$209-1)+1,1,6))&gt;W$208,MAX(OFFSET($F$279,3*($D246-1)+1,6*(W$209-1)+1,1,6)*OFFSET($F$279,3*($D246-1)+2,6*(W$209-1)+1,1,6)*OFFSET($F$279,3*($D246-1)+3,6*(W$209-1)+1,1,6)),0),"")</f>
        <v/>
      </c>
      <c r="X246" s="224" t="str">
        <f t="array" aca="1" ref="X246" ca="1">IFERROR(IF(MAX(OFFSET($F$279,3*($D246-1)+1,6*(X$209-1)+1,1,6)*OFFSET($F$279,3*($D246-1)+2,6*(X$209-1)+1,1,6)*OFFSET($F$279,3*($D246-1)+3,6*(X$209-1)+1,1,6))&gt;X$208,MAX(OFFSET($F$279,3*($D246-1)+1,6*(X$209-1)+1,1,6)*OFFSET($F$279,3*($D246-1)+2,6*(X$209-1)+1,1,6)*OFFSET($F$279,3*($D246-1)+3,6*(X$209-1)+1,1,6)),0),"")</f>
        <v/>
      </c>
      <c r="Y246" s="224" t="str">
        <f t="array" aca="1" ref="Y246" ca="1">IFERROR(IF(MAX(OFFSET($F$279,3*($D246-1)+1,6*(Y$209-1)+1,1,6)*OFFSET($F$279,3*($D246-1)+2,6*(Y$209-1)+1,1,6)*OFFSET($F$279,3*($D246-1)+3,6*(Y$209-1)+1,1,6))&gt;Y$208,MAX(OFFSET($F$279,3*($D246-1)+1,6*(Y$209-1)+1,1,6)*OFFSET($F$279,3*($D246-1)+2,6*(Y$209-1)+1,1,6)*OFFSET($F$279,3*($D246-1)+3,6*(Y$209-1)+1,1,6)),0),"")</f>
        <v/>
      </c>
      <c r="Z246" s="224" t="str">
        <f t="array" aca="1" ref="Z246" ca="1">IFERROR(IF(MAX(OFFSET($F$279,3*($D246-1)+1,6*(Z$209-1)+1,1,6)*OFFSET($F$279,3*($D246-1)+2,6*(Z$209-1)+1,1,6)*OFFSET($F$279,3*($D246-1)+3,6*(Z$209-1)+1,1,6))&gt;Z$208,MAX(OFFSET($F$279,3*($D246-1)+1,6*(Z$209-1)+1,1,6)*OFFSET($F$279,3*($D246-1)+2,6*(Z$209-1)+1,1,6)*OFFSET($F$279,3*($D246-1)+3,6*(Z$209-1)+1,1,6)),0),"")</f>
        <v/>
      </c>
      <c r="AA246" s="224" t="str">
        <f t="array" aca="1" ref="AA246" ca="1">IFERROR(IF(MAX(OFFSET($F$279,3*($D246-1)+1,6*(AA$209-1)+1,1,6)*OFFSET($F$279,3*($D246-1)+2,6*(AA$209-1)+1,1,6)*OFFSET($F$279,3*($D246-1)+3,6*(AA$209-1)+1,1,6))&gt;AA$208,MAX(OFFSET($F$279,3*($D246-1)+1,6*(AA$209-1)+1,1,6)*OFFSET($F$279,3*($D246-1)+2,6*(AA$209-1)+1,1,6)*OFFSET($F$279,3*($D246-1)+3,6*(AA$209-1)+1,1,6)),0),"")</f>
        <v/>
      </c>
      <c r="AB246" s="224" t="str">
        <f t="array" aca="1" ref="AB246" ca="1">IFERROR(IF(MAX(OFFSET($F$279,3*($D246-1)+1,6*(AB$209-1)+1,1,6)*OFFSET($F$279,3*($D246-1)+2,6*(AB$209-1)+1,1,6)*OFFSET($F$279,3*($D246-1)+3,6*(AB$209-1)+1,1,6))&gt;AB$208,MAX(OFFSET($F$279,3*($D246-1)+1,6*(AB$209-1)+1,1,6)*OFFSET($F$279,3*($D246-1)+2,6*(AB$209-1)+1,1,6)*OFFSET($F$279,3*($D246-1)+3,6*(AB$209-1)+1,1,6)),0),"")</f>
        <v/>
      </c>
      <c r="AC246" s="224" t="str">
        <f t="array" aca="1" ref="AC246" ca="1">IFERROR(IF(MAX(OFFSET($F$279,3*($D246-1)+1,6*(AC$209-1)+1,1,6)*OFFSET($F$279,3*($D246-1)+2,6*(AC$209-1)+1,1,6)*OFFSET($F$279,3*($D246-1)+3,6*(AC$209-1)+1,1,6))&gt;AC$208,MAX(OFFSET($F$279,3*($D246-1)+1,6*(AC$209-1)+1,1,6)*OFFSET($F$279,3*($D246-1)+2,6*(AC$209-1)+1,1,6)*OFFSET($F$279,3*($D246-1)+3,6*(AC$209-1)+1,1,6)),0),"")</f>
        <v/>
      </c>
      <c r="AD246" s="224" t="str">
        <f t="array" aca="1" ref="AD246" ca="1">IFERROR(IF(MAX(OFFSET($F$279,3*($D246-1)+1,6*(AD$209-1)+1,1,6)*OFFSET($F$279,3*($D246-1)+2,6*(AD$209-1)+1,1,6)*OFFSET($F$279,3*($D246-1)+3,6*(AD$209-1)+1,1,6))&gt;AD$208,MAX(OFFSET($F$279,3*($D246-1)+1,6*(AD$209-1)+1,1,6)*OFFSET($F$279,3*($D246-1)+2,6*(AD$209-1)+1,1,6)*OFFSET($F$279,3*($D246-1)+3,6*(AD$209-1)+1,1,6)),0),"")</f>
        <v/>
      </c>
      <c r="AE246" s="224" t="str">
        <f t="array" aca="1" ref="AE246" ca="1">IFERROR(IF(MAX(OFFSET($F$279,3*($D246-1)+1,6*(AE$209-1)+1,1,6)*OFFSET($F$279,3*($D246-1)+2,6*(AE$209-1)+1,1,6)*OFFSET($F$279,3*($D246-1)+3,6*(AE$209-1)+1,1,6))&gt;AE$208,MAX(OFFSET($F$279,3*($D246-1)+1,6*(AE$209-1)+1,1,6)*OFFSET($F$279,3*($D246-1)+2,6*(AE$209-1)+1,1,6)*OFFSET($F$279,3*($D246-1)+3,6*(AE$209-1)+1,1,6)),0),"")</f>
        <v/>
      </c>
      <c r="AF246" s="224" t="str">
        <f t="array" aca="1" ref="AF246" ca="1">IFERROR(IF(MAX(OFFSET($F$279,3*($D246-1)+1,6*(AF$209-1)+1,1,6)*OFFSET($F$279,3*($D246-1)+2,6*(AF$209-1)+1,1,6)*OFFSET($F$279,3*($D246-1)+3,6*(AF$209-1)+1,1,6))&gt;AF$208,MAX(OFFSET($F$279,3*($D246-1)+1,6*(AF$209-1)+1,1,6)*OFFSET($F$279,3*($D246-1)+2,6*(AF$209-1)+1,1,6)*OFFSET($F$279,3*($D246-1)+3,6*(AF$209-1)+1,1,6)),0),"")</f>
        <v/>
      </c>
      <c r="AG246" s="224" t="str">
        <f t="array" aca="1" ref="AG246" ca="1">IFERROR(IF(MAX(OFFSET($F$279,3*($D246-1)+1,6*(AG$209-1)+1,1,6)*OFFSET($F$279,3*($D246-1)+2,6*(AG$209-1)+1,1,6)*OFFSET($F$279,3*($D246-1)+3,6*(AG$209-1)+1,1,6))&gt;AG$208,MAX(OFFSET($F$279,3*($D246-1)+1,6*(AG$209-1)+1,1,6)*OFFSET($F$279,3*($D246-1)+2,6*(AG$209-1)+1,1,6)*OFFSET($F$279,3*($D246-1)+3,6*(AG$209-1)+1,1,6)),0),"")</f>
        <v/>
      </c>
      <c r="AH246" s="224" t="str">
        <f t="array" aca="1" ref="AH246" ca="1">IFERROR(IF(MAX(OFFSET($F$279,3*($D246-1)+1,6*(AH$209-1)+1,1,6)*OFFSET($F$279,3*($D246-1)+2,6*(AH$209-1)+1,1,6)*OFFSET($F$279,3*($D246-1)+3,6*(AH$209-1)+1,1,6))&gt;AH$208,MAX(OFFSET($F$279,3*($D246-1)+1,6*(AH$209-1)+1,1,6)*OFFSET($F$279,3*($D246-1)+2,6*(AH$209-1)+1,1,6)*OFFSET($F$279,3*($D246-1)+3,6*(AH$209-1)+1,1,6)),0),"")</f>
        <v/>
      </c>
      <c r="AI246" s="224" t="str">
        <f t="array" aca="1" ref="AI246" ca="1">IFERROR(IF(MAX(OFFSET($F$279,3*($D246-1)+1,6*(AI$209-1)+1,1,6)*OFFSET($F$279,3*($D246-1)+2,6*(AI$209-1)+1,1,6)*OFFSET($F$279,3*($D246-1)+3,6*(AI$209-1)+1,1,6))&gt;AI$208,MAX(OFFSET($F$279,3*($D246-1)+1,6*(AI$209-1)+1,1,6)*OFFSET($F$279,3*($D246-1)+2,6*(AI$209-1)+1,1,6)*OFFSET($F$279,3*($D246-1)+3,6*(AI$209-1)+1,1,6)),0),"")</f>
        <v/>
      </c>
      <c r="AJ246" s="224" t="str">
        <f t="array" aca="1" ref="AJ246" ca="1">IFERROR(IF(MAX(OFFSET($F$279,3*($D246-1)+1,6*(AJ$209-1)+1,1,6)*OFFSET($F$279,3*($D246-1)+2,6*(AJ$209-1)+1,1,6)*OFFSET($F$279,3*($D246-1)+3,6*(AJ$209-1)+1,1,6))&gt;AJ$208,MAX(OFFSET($F$279,3*($D246-1)+1,6*(AJ$209-1)+1,1,6)*OFFSET($F$279,3*($D246-1)+2,6*(AJ$209-1)+1,1,6)*OFFSET($F$279,3*($D246-1)+3,6*(AJ$209-1)+1,1,6)),0),"")</f>
        <v/>
      </c>
      <c r="AK246" s="224" t="str">
        <f t="array" aca="1" ref="AK246" ca="1">IFERROR(IF(MAX(OFFSET($F$279,3*($D246-1)+1,6*(AK$209-1)+1,1,6)*OFFSET($F$279,3*($D246-1)+2,6*(AK$209-1)+1,1,6)*OFFSET($F$279,3*($D246-1)+3,6*(AK$209-1)+1,1,6))&gt;AK$208,MAX(OFFSET($F$279,3*($D246-1)+1,6*(AK$209-1)+1,1,6)*OFFSET($F$279,3*($D246-1)+2,6*(AK$209-1)+1,1,6)*OFFSET($F$279,3*($D246-1)+3,6*(AK$209-1)+1,1,6)),0),"")</f>
        <v/>
      </c>
      <c r="AL246" s="224" t="str">
        <f t="array" aca="1" ref="AL246" ca="1">IFERROR(IF(MAX(OFFSET($F$279,3*($D246-1)+1,6*(AL$209-1)+1,1,6)*OFFSET($F$279,3*($D246-1)+2,6*(AL$209-1)+1,1,6)*OFFSET($F$279,3*($D246-1)+3,6*(AL$209-1)+1,1,6))&gt;AL$208,MAX(OFFSET($F$279,3*($D246-1)+1,6*(AL$209-1)+1,1,6)*OFFSET($F$279,3*($D246-1)+2,6*(AL$209-1)+1,1,6)*OFFSET($F$279,3*($D246-1)+3,6*(AL$209-1)+1,1,6)),0),"")</f>
        <v/>
      </c>
      <c r="AM246" s="224" t="str">
        <f t="array" aca="1" ref="AM246" ca="1">IFERROR(IF(MAX(OFFSET($F$279,3*($D246-1)+1,6*(AM$209-1)+1,1,6)*OFFSET($F$279,3*($D246-1)+2,6*(AM$209-1)+1,1,6)*OFFSET($F$279,3*($D246-1)+3,6*(AM$209-1)+1,1,6))&gt;AM$208,MAX(OFFSET($F$279,3*($D246-1)+1,6*(AM$209-1)+1,1,6)*OFFSET($F$279,3*($D246-1)+2,6*(AM$209-1)+1,1,6)*OFFSET($F$279,3*($D246-1)+3,6*(AM$209-1)+1,1,6)),0),"")</f>
        <v/>
      </c>
      <c r="AN246" s="224" t="str">
        <f t="array" aca="1" ref="AN246" ca="1">IFERROR(IF(MAX(OFFSET($F$279,3*($D246-1)+1,6*(AN$209-1)+1,1,6)*OFFSET($F$279,3*($D246-1)+2,6*(AN$209-1)+1,1,6)*OFFSET($F$279,3*($D246-1)+3,6*(AN$209-1)+1,1,6))&gt;AN$208,MAX(OFFSET($F$279,3*($D246-1)+1,6*(AN$209-1)+1,1,6)*OFFSET($F$279,3*($D246-1)+2,6*(AN$209-1)+1,1,6)*OFFSET($F$279,3*($D246-1)+3,6*(AN$209-1)+1,1,6)),0),"")</f>
        <v/>
      </c>
      <c r="AO246" s="224" t="str">
        <f t="array" aca="1" ref="AO246" ca="1">IFERROR(IF(MAX(OFFSET($F$279,3*($D246-1)+1,6*(AO$209-1)+1,1,6)*OFFSET($F$279,3*($D246-1)+2,6*(AO$209-1)+1,1,6)*OFFSET($F$279,3*($D246-1)+3,6*(AO$209-1)+1,1,6))&gt;AO$208,MAX(OFFSET($F$279,3*($D246-1)+1,6*(AO$209-1)+1,1,6)*OFFSET($F$279,3*($D246-1)+2,6*(AO$209-1)+1,1,6)*OFFSET($F$279,3*($D246-1)+3,6*(AO$209-1)+1,1,6)),0),"")</f>
        <v/>
      </c>
      <c r="AP246" s="224" t="str">
        <f t="array" aca="1" ref="AP246" ca="1">IFERROR(IF(MAX(OFFSET($F$279,3*($D246-1)+1,6*(AP$209-1)+1,1,6)*OFFSET($F$279,3*($D246-1)+2,6*(AP$209-1)+1,1,6)*OFFSET($F$279,3*($D246-1)+3,6*(AP$209-1)+1,1,6))&gt;AP$208,MAX(OFFSET($F$279,3*($D246-1)+1,6*(AP$209-1)+1,1,6)*OFFSET($F$279,3*($D246-1)+2,6*(AP$209-1)+1,1,6)*OFFSET($F$279,3*($D246-1)+3,6*(AP$209-1)+1,1,6)),0),"")</f>
        <v/>
      </c>
      <c r="AQ246" s="224" t="str">
        <f t="array" aca="1" ref="AQ246" ca="1">IFERROR(IF(MAX(OFFSET($F$279,3*($D246-1)+1,6*(AQ$209-1)+1,1,6)*OFFSET($F$279,3*($D246-1)+2,6*(AQ$209-1)+1,1,6)*OFFSET($F$279,3*($D246-1)+3,6*(AQ$209-1)+1,1,6))&gt;AQ$208,MAX(OFFSET($F$279,3*($D246-1)+1,6*(AQ$209-1)+1,1,6)*OFFSET($F$279,3*($D246-1)+2,6*(AQ$209-1)+1,1,6)*OFFSET($F$279,3*($D246-1)+3,6*(AQ$209-1)+1,1,6)),0),"")</f>
        <v/>
      </c>
      <c r="AR246" s="224" t="str">
        <f t="array" aca="1" ref="AR246" ca="1">IFERROR(IF(MAX(OFFSET($F$279,3*($D246-1)+1,6*(AR$209-1)+1,1,6)*OFFSET($F$279,3*($D246-1)+2,6*(AR$209-1)+1,1,6)*OFFSET($F$279,3*($D246-1)+3,6*(AR$209-1)+1,1,6))&gt;AR$208,MAX(OFFSET($F$279,3*($D246-1)+1,6*(AR$209-1)+1,1,6)*OFFSET($F$279,3*($D246-1)+2,6*(AR$209-1)+1,1,6)*OFFSET($F$279,3*($D246-1)+3,6*(AR$209-1)+1,1,6)),0),"")</f>
        <v/>
      </c>
      <c r="AS246" s="224" t="str">
        <f t="array" aca="1" ref="AS246" ca="1">IFERROR(IF(MAX(OFFSET($F$279,3*($D246-1)+1,6*(AS$209-1)+1,1,6)*OFFSET($F$279,3*($D246-1)+2,6*(AS$209-1)+1,1,6)*OFFSET($F$279,3*($D246-1)+3,6*(AS$209-1)+1,1,6))&gt;AS$208,MAX(OFFSET($F$279,3*($D246-1)+1,6*(AS$209-1)+1,1,6)*OFFSET($F$279,3*($D246-1)+2,6*(AS$209-1)+1,1,6)*OFFSET($F$279,3*($D246-1)+3,6*(AS$209-1)+1,1,6)),0),"")</f>
        <v/>
      </c>
    </row>
    <row r="247" spans="4:45">
      <c r="D247" s="74">
        <v>37</v>
      </c>
      <c r="E247" s="135">
        <f t="shared" si="20"/>
        <v>0</v>
      </c>
      <c r="F247" s="224" t="str">
        <f t="array" aca="1" ref="F247" ca="1">IFERROR(IF(MAX(OFFSET($F$279,3*($D247-1)+1,6*(F$209-1)+1,1,6)*OFFSET($F$279,3*($D247-1)+2,6*(F$209-1)+1,1,6)*OFFSET($F$279,3*($D247-1)+3,6*(F$209-1)+1,1,6))&gt;F$208,MAX(OFFSET($F$279,3*($D247-1)+1,6*(F$209-1)+1,1,6)*OFFSET($F$279,3*($D247-1)+2,6*(F$209-1)+1,1,6)*OFFSET($F$279,3*($D247-1)+3,6*(F$209-1)+1,1,6)),0),"")</f>
        <v/>
      </c>
      <c r="G247" s="224" t="str">
        <f t="array" aca="1" ref="G247" ca="1">IFERROR(IF(MAX(OFFSET($F$279,3*($D247-1)+1,6*(G$209-1)+1,1,6)*OFFSET($F$279,3*($D247-1)+2,6*(G$209-1)+1,1,6)*OFFSET($F$279,3*($D247-1)+3,6*(G$209-1)+1,1,6))&gt;G$208,MAX(OFFSET($F$279,3*($D247-1)+1,6*(G$209-1)+1,1,6)*OFFSET($F$279,3*($D247-1)+2,6*(G$209-1)+1,1,6)*OFFSET($F$279,3*($D247-1)+3,6*(G$209-1)+1,1,6)),0),"")</f>
        <v/>
      </c>
      <c r="H247" s="224" t="str">
        <f t="array" aca="1" ref="H247" ca="1">IFERROR(IF(MAX(OFFSET($F$279,3*($D247-1)+1,6*(H$209-1)+1,1,6)*OFFSET($F$279,3*($D247-1)+2,6*(H$209-1)+1,1,6)*OFFSET($F$279,3*($D247-1)+3,6*(H$209-1)+1,1,6))&gt;H$208,MAX(OFFSET($F$279,3*($D247-1)+1,6*(H$209-1)+1,1,6)*OFFSET($F$279,3*($D247-1)+2,6*(H$209-1)+1,1,6)*OFFSET($F$279,3*($D247-1)+3,6*(H$209-1)+1,1,6)),0),"")</f>
        <v/>
      </c>
      <c r="I247" s="224" t="str">
        <f t="array" aca="1" ref="I247" ca="1">IFERROR(IF(MAX(OFFSET($F$279,3*($D247-1)+1,6*(I$209-1)+1,1,6)*OFFSET($F$279,3*($D247-1)+2,6*(I$209-1)+1,1,6)*OFFSET($F$279,3*($D247-1)+3,6*(I$209-1)+1,1,6))&gt;I$208,MAX(OFFSET($F$279,3*($D247-1)+1,6*(I$209-1)+1,1,6)*OFFSET($F$279,3*($D247-1)+2,6*(I$209-1)+1,1,6)*OFFSET($F$279,3*($D247-1)+3,6*(I$209-1)+1,1,6)),0),"")</f>
        <v/>
      </c>
      <c r="J247" s="224" t="str">
        <f t="array" aca="1" ref="J247" ca="1">IFERROR(IF(MAX(OFFSET($F$279,3*($D247-1)+1,6*(J$209-1)+1,1,6)*OFFSET($F$279,3*($D247-1)+2,6*(J$209-1)+1,1,6)*OFFSET($F$279,3*($D247-1)+3,6*(J$209-1)+1,1,6))&gt;J$208,MAX(OFFSET($F$279,3*($D247-1)+1,6*(J$209-1)+1,1,6)*OFFSET($F$279,3*($D247-1)+2,6*(J$209-1)+1,1,6)*OFFSET($F$279,3*($D247-1)+3,6*(J$209-1)+1,1,6)),0),"")</f>
        <v/>
      </c>
      <c r="K247" s="224" t="str">
        <f t="array" aca="1" ref="K247" ca="1">IFERROR(IF(MAX(OFFSET($F$279,3*($D247-1)+1,6*(K$209-1)+1,1,6)*OFFSET($F$279,3*($D247-1)+2,6*(K$209-1)+1,1,6)*OFFSET($F$279,3*($D247-1)+3,6*(K$209-1)+1,1,6))&gt;K$208,MAX(OFFSET($F$279,3*($D247-1)+1,6*(K$209-1)+1,1,6)*OFFSET($F$279,3*($D247-1)+2,6*(K$209-1)+1,1,6)*OFFSET($F$279,3*($D247-1)+3,6*(K$209-1)+1,1,6)),0),"")</f>
        <v/>
      </c>
      <c r="L247" s="224" t="str">
        <f t="array" aca="1" ref="L247" ca="1">IFERROR(IF(MAX(OFFSET($F$279,3*($D247-1)+1,6*(L$209-1)+1,1,6)*OFFSET($F$279,3*($D247-1)+2,6*(L$209-1)+1,1,6)*OFFSET($F$279,3*($D247-1)+3,6*(L$209-1)+1,1,6))&gt;L$208,MAX(OFFSET($F$279,3*($D247-1)+1,6*(L$209-1)+1,1,6)*OFFSET($F$279,3*($D247-1)+2,6*(L$209-1)+1,1,6)*OFFSET($F$279,3*($D247-1)+3,6*(L$209-1)+1,1,6)),0),"")</f>
        <v/>
      </c>
      <c r="M247" s="224" t="str">
        <f t="array" aca="1" ref="M247" ca="1">IFERROR(IF(MAX(OFFSET($F$279,3*($D247-1)+1,6*(M$209-1)+1,1,6)*OFFSET($F$279,3*($D247-1)+2,6*(M$209-1)+1,1,6)*OFFSET($F$279,3*($D247-1)+3,6*(M$209-1)+1,1,6))&gt;M$208,MAX(OFFSET($F$279,3*($D247-1)+1,6*(M$209-1)+1,1,6)*OFFSET($F$279,3*($D247-1)+2,6*(M$209-1)+1,1,6)*OFFSET($F$279,3*($D247-1)+3,6*(M$209-1)+1,1,6)),0),"")</f>
        <v/>
      </c>
      <c r="N247" s="224" t="str">
        <f t="array" aca="1" ref="N247" ca="1">IFERROR(IF(MAX(OFFSET($F$279,3*($D247-1)+1,6*(N$209-1)+1,1,6)*OFFSET($F$279,3*($D247-1)+2,6*(N$209-1)+1,1,6)*OFFSET($F$279,3*($D247-1)+3,6*(N$209-1)+1,1,6))&gt;N$208,MAX(OFFSET($F$279,3*($D247-1)+1,6*(N$209-1)+1,1,6)*OFFSET($F$279,3*($D247-1)+2,6*(N$209-1)+1,1,6)*OFFSET($F$279,3*($D247-1)+3,6*(N$209-1)+1,1,6)),0),"")</f>
        <v/>
      </c>
      <c r="O247" s="224" t="str">
        <f t="array" aca="1" ref="O247" ca="1">IFERROR(IF(MAX(OFFSET($F$279,3*($D247-1)+1,6*(O$209-1)+1,1,6)*OFFSET($F$279,3*($D247-1)+2,6*(O$209-1)+1,1,6)*OFFSET($F$279,3*($D247-1)+3,6*(O$209-1)+1,1,6))&gt;O$208,MAX(OFFSET($F$279,3*($D247-1)+1,6*(O$209-1)+1,1,6)*OFFSET($F$279,3*($D247-1)+2,6*(O$209-1)+1,1,6)*OFFSET($F$279,3*($D247-1)+3,6*(O$209-1)+1,1,6)),0),"")</f>
        <v/>
      </c>
      <c r="P247" s="224" t="str">
        <f t="array" aca="1" ref="P247" ca="1">IFERROR(IF(MAX(OFFSET($F$279,3*($D247-1)+1,6*(P$209-1)+1,1,6)*OFFSET($F$279,3*($D247-1)+2,6*(P$209-1)+1,1,6)*OFFSET($F$279,3*($D247-1)+3,6*(P$209-1)+1,1,6))&gt;P$208,MAX(OFFSET($F$279,3*($D247-1)+1,6*(P$209-1)+1,1,6)*OFFSET($F$279,3*($D247-1)+2,6*(P$209-1)+1,1,6)*OFFSET($F$279,3*($D247-1)+3,6*(P$209-1)+1,1,6)),0),"")</f>
        <v/>
      </c>
      <c r="Q247" s="224" t="str">
        <f t="array" aca="1" ref="Q247" ca="1">IFERROR(IF(MAX(OFFSET($F$279,3*($D247-1)+1,6*(Q$209-1)+1,1,6)*OFFSET($F$279,3*($D247-1)+2,6*(Q$209-1)+1,1,6)*OFFSET($F$279,3*($D247-1)+3,6*(Q$209-1)+1,1,6))&gt;Q$208,MAX(OFFSET($F$279,3*($D247-1)+1,6*(Q$209-1)+1,1,6)*OFFSET($F$279,3*($D247-1)+2,6*(Q$209-1)+1,1,6)*OFFSET($F$279,3*($D247-1)+3,6*(Q$209-1)+1,1,6)),0),"")</f>
        <v/>
      </c>
      <c r="R247" s="224" t="str">
        <f t="array" aca="1" ref="R247" ca="1">IFERROR(IF(MAX(OFFSET($F$279,3*($D247-1)+1,6*(R$209-1)+1,1,6)*OFFSET($F$279,3*($D247-1)+2,6*(R$209-1)+1,1,6)*OFFSET($F$279,3*($D247-1)+3,6*(R$209-1)+1,1,6))&gt;R$208,MAX(OFFSET($F$279,3*($D247-1)+1,6*(R$209-1)+1,1,6)*OFFSET($F$279,3*($D247-1)+2,6*(R$209-1)+1,1,6)*OFFSET($F$279,3*($D247-1)+3,6*(R$209-1)+1,1,6)),0),"")</f>
        <v/>
      </c>
      <c r="S247" s="224" t="str">
        <f t="array" aca="1" ref="S247" ca="1">IFERROR(IF(MAX(OFFSET($F$279,3*($D247-1)+1,6*(S$209-1)+1,1,6)*OFFSET($F$279,3*($D247-1)+2,6*(S$209-1)+1,1,6)*OFFSET($F$279,3*($D247-1)+3,6*(S$209-1)+1,1,6))&gt;S$208,MAX(OFFSET($F$279,3*($D247-1)+1,6*(S$209-1)+1,1,6)*OFFSET($F$279,3*($D247-1)+2,6*(S$209-1)+1,1,6)*OFFSET($F$279,3*($D247-1)+3,6*(S$209-1)+1,1,6)),0),"")</f>
        <v/>
      </c>
      <c r="T247" s="224" t="str">
        <f t="array" aca="1" ref="T247" ca="1">IFERROR(IF(MAX(OFFSET($F$279,3*($D247-1)+1,6*(T$209-1)+1,1,6)*OFFSET($F$279,3*($D247-1)+2,6*(T$209-1)+1,1,6)*OFFSET($F$279,3*($D247-1)+3,6*(T$209-1)+1,1,6))&gt;T$208,MAX(OFFSET($F$279,3*($D247-1)+1,6*(T$209-1)+1,1,6)*OFFSET($F$279,3*($D247-1)+2,6*(T$209-1)+1,1,6)*OFFSET($F$279,3*($D247-1)+3,6*(T$209-1)+1,1,6)),0),"")</f>
        <v/>
      </c>
      <c r="U247" s="224" t="str">
        <f t="array" aca="1" ref="U247" ca="1">IFERROR(IF(MAX(OFFSET($F$279,3*($D247-1)+1,6*(U$209-1)+1,1,6)*OFFSET($F$279,3*($D247-1)+2,6*(U$209-1)+1,1,6)*OFFSET($F$279,3*($D247-1)+3,6*(U$209-1)+1,1,6))&gt;U$208,MAX(OFFSET($F$279,3*($D247-1)+1,6*(U$209-1)+1,1,6)*OFFSET($F$279,3*($D247-1)+2,6*(U$209-1)+1,1,6)*OFFSET($F$279,3*($D247-1)+3,6*(U$209-1)+1,1,6)),0),"")</f>
        <v/>
      </c>
      <c r="V247" s="224" t="str">
        <f t="array" aca="1" ref="V247" ca="1">IFERROR(IF(MAX(OFFSET($F$279,3*($D247-1)+1,6*(V$209-1)+1,1,6)*OFFSET($F$279,3*($D247-1)+2,6*(V$209-1)+1,1,6)*OFFSET($F$279,3*($D247-1)+3,6*(V$209-1)+1,1,6))&gt;V$208,MAX(OFFSET($F$279,3*($D247-1)+1,6*(V$209-1)+1,1,6)*OFFSET($F$279,3*($D247-1)+2,6*(V$209-1)+1,1,6)*OFFSET($F$279,3*($D247-1)+3,6*(V$209-1)+1,1,6)),0),"")</f>
        <v/>
      </c>
      <c r="W247" s="224" t="str">
        <f t="array" aca="1" ref="W247" ca="1">IFERROR(IF(MAX(OFFSET($F$279,3*($D247-1)+1,6*(W$209-1)+1,1,6)*OFFSET($F$279,3*($D247-1)+2,6*(W$209-1)+1,1,6)*OFFSET($F$279,3*($D247-1)+3,6*(W$209-1)+1,1,6))&gt;W$208,MAX(OFFSET($F$279,3*($D247-1)+1,6*(W$209-1)+1,1,6)*OFFSET($F$279,3*($D247-1)+2,6*(W$209-1)+1,1,6)*OFFSET($F$279,3*($D247-1)+3,6*(W$209-1)+1,1,6)),0),"")</f>
        <v/>
      </c>
      <c r="X247" s="224" t="str">
        <f t="array" aca="1" ref="X247" ca="1">IFERROR(IF(MAX(OFFSET($F$279,3*($D247-1)+1,6*(X$209-1)+1,1,6)*OFFSET($F$279,3*($D247-1)+2,6*(X$209-1)+1,1,6)*OFFSET($F$279,3*($D247-1)+3,6*(X$209-1)+1,1,6))&gt;X$208,MAX(OFFSET($F$279,3*($D247-1)+1,6*(X$209-1)+1,1,6)*OFFSET($F$279,3*($D247-1)+2,6*(X$209-1)+1,1,6)*OFFSET($F$279,3*($D247-1)+3,6*(X$209-1)+1,1,6)),0),"")</f>
        <v/>
      </c>
      <c r="Y247" s="224" t="str">
        <f t="array" aca="1" ref="Y247" ca="1">IFERROR(IF(MAX(OFFSET($F$279,3*($D247-1)+1,6*(Y$209-1)+1,1,6)*OFFSET($F$279,3*($D247-1)+2,6*(Y$209-1)+1,1,6)*OFFSET($F$279,3*($D247-1)+3,6*(Y$209-1)+1,1,6))&gt;Y$208,MAX(OFFSET($F$279,3*($D247-1)+1,6*(Y$209-1)+1,1,6)*OFFSET($F$279,3*($D247-1)+2,6*(Y$209-1)+1,1,6)*OFFSET($F$279,3*($D247-1)+3,6*(Y$209-1)+1,1,6)),0),"")</f>
        <v/>
      </c>
      <c r="Z247" s="224" t="str">
        <f t="array" aca="1" ref="Z247" ca="1">IFERROR(IF(MAX(OFFSET($F$279,3*($D247-1)+1,6*(Z$209-1)+1,1,6)*OFFSET($F$279,3*($D247-1)+2,6*(Z$209-1)+1,1,6)*OFFSET($F$279,3*($D247-1)+3,6*(Z$209-1)+1,1,6))&gt;Z$208,MAX(OFFSET($F$279,3*($D247-1)+1,6*(Z$209-1)+1,1,6)*OFFSET($F$279,3*($D247-1)+2,6*(Z$209-1)+1,1,6)*OFFSET($F$279,3*($D247-1)+3,6*(Z$209-1)+1,1,6)),0),"")</f>
        <v/>
      </c>
      <c r="AA247" s="224" t="str">
        <f t="array" aca="1" ref="AA247" ca="1">IFERROR(IF(MAX(OFFSET($F$279,3*($D247-1)+1,6*(AA$209-1)+1,1,6)*OFFSET($F$279,3*($D247-1)+2,6*(AA$209-1)+1,1,6)*OFFSET($F$279,3*($D247-1)+3,6*(AA$209-1)+1,1,6))&gt;AA$208,MAX(OFFSET($F$279,3*($D247-1)+1,6*(AA$209-1)+1,1,6)*OFFSET($F$279,3*($D247-1)+2,6*(AA$209-1)+1,1,6)*OFFSET($F$279,3*($D247-1)+3,6*(AA$209-1)+1,1,6)),0),"")</f>
        <v/>
      </c>
      <c r="AB247" s="224" t="str">
        <f t="array" aca="1" ref="AB247" ca="1">IFERROR(IF(MAX(OFFSET($F$279,3*($D247-1)+1,6*(AB$209-1)+1,1,6)*OFFSET($F$279,3*($D247-1)+2,6*(AB$209-1)+1,1,6)*OFFSET($F$279,3*($D247-1)+3,6*(AB$209-1)+1,1,6))&gt;AB$208,MAX(OFFSET($F$279,3*($D247-1)+1,6*(AB$209-1)+1,1,6)*OFFSET($F$279,3*($D247-1)+2,6*(AB$209-1)+1,1,6)*OFFSET($F$279,3*($D247-1)+3,6*(AB$209-1)+1,1,6)),0),"")</f>
        <v/>
      </c>
      <c r="AC247" s="224" t="str">
        <f t="array" aca="1" ref="AC247" ca="1">IFERROR(IF(MAX(OFFSET($F$279,3*($D247-1)+1,6*(AC$209-1)+1,1,6)*OFFSET($F$279,3*($D247-1)+2,6*(AC$209-1)+1,1,6)*OFFSET($F$279,3*($D247-1)+3,6*(AC$209-1)+1,1,6))&gt;AC$208,MAX(OFFSET($F$279,3*($D247-1)+1,6*(AC$209-1)+1,1,6)*OFFSET($F$279,3*($D247-1)+2,6*(AC$209-1)+1,1,6)*OFFSET($F$279,3*($D247-1)+3,6*(AC$209-1)+1,1,6)),0),"")</f>
        <v/>
      </c>
      <c r="AD247" s="224" t="str">
        <f t="array" aca="1" ref="AD247" ca="1">IFERROR(IF(MAX(OFFSET($F$279,3*($D247-1)+1,6*(AD$209-1)+1,1,6)*OFFSET($F$279,3*($D247-1)+2,6*(AD$209-1)+1,1,6)*OFFSET($F$279,3*($D247-1)+3,6*(AD$209-1)+1,1,6))&gt;AD$208,MAX(OFFSET($F$279,3*($D247-1)+1,6*(AD$209-1)+1,1,6)*OFFSET($F$279,3*($D247-1)+2,6*(AD$209-1)+1,1,6)*OFFSET($F$279,3*($D247-1)+3,6*(AD$209-1)+1,1,6)),0),"")</f>
        <v/>
      </c>
      <c r="AE247" s="224" t="str">
        <f t="array" aca="1" ref="AE247" ca="1">IFERROR(IF(MAX(OFFSET($F$279,3*($D247-1)+1,6*(AE$209-1)+1,1,6)*OFFSET($F$279,3*($D247-1)+2,6*(AE$209-1)+1,1,6)*OFFSET($F$279,3*($D247-1)+3,6*(AE$209-1)+1,1,6))&gt;AE$208,MAX(OFFSET($F$279,3*($D247-1)+1,6*(AE$209-1)+1,1,6)*OFFSET($F$279,3*($D247-1)+2,6*(AE$209-1)+1,1,6)*OFFSET($F$279,3*($D247-1)+3,6*(AE$209-1)+1,1,6)),0),"")</f>
        <v/>
      </c>
      <c r="AF247" s="224" t="str">
        <f t="array" aca="1" ref="AF247" ca="1">IFERROR(IF(MAX(OFFSET($F$279,3*($D247-1)+1,6*(AF$209-1)+1,1,6)*OFFSET($F$279,3*($D247-1)+2,6*(AF$209-1)+1,1,6)*OFFSET($F$279,3*($D247-1)+3,6*(AF$209-1)+1,1,6))&gt;AF$208,MAX(OFFSET($F$279,3*($D247-1)+1,6*(AF$209-1)+1,1,6)*OFFSET($F$279,3*($D247-1)+2,6*(AF$209-1)+1,1,6)*OFFSET($F$279,3*($D247-1)+3,6*(AF$209-1)+1,1,6)),0),"")</f>
        <v/>
      </c>
      <c r="AG247" s="224" t="str">
        <f t="array" aca="1" ref="AG247" ca="1">IFERROR(IF(MAX(OFFSET($F$279,3*($D247-1)+1,6*(AG$209-1)+1,1,6)*OFFSET($F$279,3*($D247-1)+2,6*(AG$209-1)+1,1,6)*OFFSET($F$279,3*($D247-1)+3,6*(AG$209-1)+1,1,6))&gt;AG$208,MAX(OFFSET($F$279,3*($D247-1)+1,6*(AG$209-1)+1,1,6)*OFFSET($F$279,3*($D247-1)+2,6*(AG$209-1)+1,1,6)*OFFSET($F$279,3*($D247-1)+3,6*(AG$209-1)+1,1,6)),0),"")</f>
        <v/>
      </c>
      <c r="AH247" s="224" t="str">
        <f t="array" aca="1" ref="AH247" ca="1">IFERROR(IF(MAX(OFFSET($F$279,3*($D247-1)+1,6*(AH$209-1)+1,1,6)*OFFSET($F$279,3*($D247-1)+2,6*(AH$209-1)+1,1,6)*OFFSET($F$279,3*($D247-1)+3,6*(AH$209-1)+1,1,6))&gt;AH$208,MAX(OFFSET($F$279,3*($D247-1)+1,6*(AH$209-1)+1,1,6)*OFFSET($F$279,3*($D247-1)+2,6*(AH$209-1)+1,1,6)*OFFSET($F$279,3*($D247-1)+3,6*(AH$209-1)+1,1,6)),0),"")</f>
        <v/>
      </c>
      <c r="AI247" s="224" t="str">
        <f t="array" aca="1" ref="AI247" ca="1">IFERROR(IF(MAX(OFFSET($F$279,3*($D247-1)+1,6*(AI$209-1)+1,1,6)*OFFSET($F$279,3*($D247-1)+2,6*(AI$209-1)+1,1,6)*OFFSET($F$279,3*($D247-1)+3,6*(AI$209-1)+1,1,6))&gt;AI$208,MAX(OFFSET($F$279,3*($D247-1)+1,6*(AI$209-1)+1,1,6)*OFFSET($F$279,3*($D247-1)+2,6*(AI$209-1)+1,1,6)*OFFSET($F$279,3*($D247-1)+3,6*(AI$209-1)+1,1,6)),0),"")</f>
        <v/>
      </c>
      <c r="AJ247" s="224" t="str">
        <f t="array" aca="1" ref="AJ247" ca="1">IFERROR(IF(MAX(OFFSET($F$279,3*($D247-1)+1,6*(AJ$209-1)+1,1,6)*OFFSET($F$279,3*($D247-1)+2,6*(AJ$209-1)+1,1,6)*OFFSET($F$279,3*($D247-1)+3,6*(AJ$209-1)+1,1,6))&gt;AJ$208,MAX(OFFSET($F$279,3*($D247-1)+1,6*(AJ$209-1)+1,1,6)*OFFSET($F$279,3*($D247-1)+2,6*(AJ$209-1)+1,1,6)*OFFSET($F$279,3*($D247-1)+3,6*(AJ$209-1)+1,1,6)),0),"")</f>
        <v/>
      </c>
      <c r="AK247" s="224" t="str">
        <f t="array" aca="1" ref="AK247" ca="1">IFERROR(IF(MAX(OFFSET($F$279,3*($D247-1)+1,6*(AK$209-1)+1,1,6)*OFFSET($F$279,3*($D247-1)+2,6*(AK$209-1)+1,1,6)*OFFSET($F$279,3*($D247-1)+3,6*(AK$209-1)+1,1,6))&gt;AK$208,MAX(OFFSET($F$279,3*($D247-1)+1,6*(AK$209-1)+1,1,6)*OFFSET($F$279,3*($D247-1)+2,6*(AK$209-1)+1,1,6)*OFFSET($F$279,3*($D247-1)+3,6*(AK$209-1)+1,1,6)),0),"")</f>
        <v/>
      </c>
      <c r="AL247" s="224" t="str">
        <f t="array" aca="1" ref="AL247" ca="1">IFERROR(IF(MAX(OFFSET($F$279,3*($D247-1)+1,6*(AL$209-1)+1,1,6)*OFFSET($F$279,3*($D247-1)+2,6*(AL$209-1)+1,1,6)*OFFSET($F$279,3*($D247-1)+3,6*(AL$209-1)+1,1,6))&gt;AL$208,MAX(OFFSET($F$279,3*($D247-1)+1,6*(AL$209-1)+1,1,6)*OFFSET($F$279,3*($D247-1)+2,6*(AL$209-1)+1,1,6)*OFFSET($F$279,3*($D247-1)+3,6*(AL$209-1)+1,1,6)),0),"")</f>
        <v/>
      </c>
      <c r="AM247" s="224" t="str">
        <f t="array" aca="1" ref="AM247" ca="1">IFERROR(IF(MAX(OFFSET($F$279,3*($D247-1)+1,6*(AM$209-1)+1,1,6)*OFFSET($F$279,3*($D247-1)+2,6*(AM$209-1)+1,1,6)*OFFSET($F$279,3*($D247-1)+3,6*(AM$209-1)+1,1,6))&gt;AM$208,MAX(OFFSET($F$279,3*($D247-1)+1,6*(AM$209-1)+1,1,6)*OFFSET($F$279,3*($D247-1)+2,6*(AM$209-1)+1,1,6)*OFFSET($F$279,3*($D247-1)+3,6*(AM$209-1)+1,1,6)),0),"")</f>
        <v/>
      </c>
      <c r="AN247" s="224" t="str">
        <f t="array" aca="1" ref="AN247" ca="1">IFERROR(IF(MAX(OFFSET($F$279,3*($D247-1)+1,6*(AN$209-1)+1,1,6)*OFFSET($F$279,3*($D247-1)+2,6*(AN$209-1)+1,1,6)*OFFSET($F$279,3*($D247-1)+3,6*(AN$209-1)+1,1,6))&gt;AN$208,MAX(OFFSET($F$279,3*($D247-1)+1,6*(AN$209-1)+1,1,6)*OFFSET($F$279,3*($D247-1)+2,6*(AN$209-1)+1,1,6)*OFFSET($F$279,3*($D247-1)+3,6*(AN$209-1)+1,1,6)),0),"")</f>
        <v/>
      </c>
      <c r="AO247" s="224" t="str">
        <f t="array" aca="1" ref="AO247" ca="1">IFERROR(IF(MAX(OFFSET($F$279,3*($D247-1)+1,6*(AO$209-1)+1,1,6)*OFFSET($F$279,3*($D247-1)+2,6*(AO$209-1)+1,1,6)*OFFSET($F$279,3*($D247-1)+3,6*(AO$209-1)+1,1,6))&gt;AO$208,MAX(OFFSET($F$279,3*($D247-1)+1,6*(AO$209-1)+1,1,6)*OFFSET($F$279,3*($D247-1)+2,6*(AO$209-1)+1,1,6)*OFFSET($F$279,3*($D247-1)+3,6*(AO$209-1)+1,1,6)),0),"")</f>
        <v/>
      </c>
      <c r="AP247" s="224" t="str">
        <f t="array" aca="1" ref="AP247" ca="1">IFERROR(IF(MAX(OFFSET($F$279,3*($D247-1)+1,6*(AP$209-1)+1,1,6)*OFFSET($F$279,3*($D247-1)+2,6*(AP$209-1)+1,1,6)*OFFSET($F$279,3*($D247-1)+3,6*(AP$209-1)+1,1,6))&gt;AP$208,MAX(OFFSET($F$279,3*($D247-1)+1,6*(AP$209-1)+1,1,6)*OFFSET($F$279,3*($D247-1)+2,6*(AP$209-1)+1,1,6)*OFFSET($F$279,3*($D247-1)+3,6*(AP$209-1)+1,1,6)),0),"")</f>
        <v/>
      </c>
      <c r="AQ247" s="224" t="str">
        <f t="array" aca="1" ref="AQ247" ca="1">IFERROR(IF(MAX(OFFSET($F$279,3*($D247-1)+1,6*(AQ$209-1)+1,1,6)*OFFSET($F$279,3*($D247-1)+2,6*(AQ$209-1)+1,1,6)*OFFSET($F$279,3*($D247-1)+3,6*(AQ$209-1)+1,1,6))&gt;AQ$208,MAX(OFFSET($F$279,3*($D247-1)+1,6*(AQ$209-1)+1,1,6)*OFFSET($F$279,3*($D247-1)+2,6*(AQ$209-1)+1,1,6)*OFFSET($F$279,3*($D247-1)+3,6*(AQ$209-1)+1,1,6)),0),"")</f>
        <v/>
      </c>
      <c r="AR247" s="224" t="str">
        <f t="array" aca="1" ref="AR247" ca="1">IFERROR(IF(MAX(OFFSET($F$279,3*($D247-1)+1,6*(AR$209-1)+1,1,6)*OFFSET($F$279,3*($D247-1)+2,6*(AR$209-1)+1,1,6)*OFFSET($F$279,3*($D247-1)+3,6*(AR$209-1)+1,1,6))&gt;AR$208,MAX(OFFSET($F$279,3*($D247-1)+1,6*(AR$209-1)+1,1,6)*OFFSET($F$279,3*($D247-1)+2,6*(AR$209-1)+1,1,6)*OFFSET($F$279,3*($D247-1)+3,6*(AR$209-1)+1,1,6)),0),"")</f>
        <v/>
      </c>
      <c r="AS247" s="224" t="str">
        <f t="array" aca="1" ref="AS247" ca="1">IFERROR(IF(MAX(OFFSET($F$279,3*($D247-1)+1,6*(AS$209-1)+1,1,6)*OFFSET($F$279,3*($D247-1)+2,6*(AS$209-1)+1,1,6)*OFFSET($F$279,3*($D247-1)+3,6*(AS$209-1)+1,1,6))&gt;AS$208,MAX(OFFSET($F$279,3*($D247-1)+1,6*(AS$209-1)+1,1,6)*OFFSET($F$279,3*($D247-1)+2,6*(AS$209-1)+1,1,6)*OFFSET($F$279,3*($D247-1)+3,6*(AS$209-1)+1,1,6)),0),"")</f>
        <v/>
      </c>
    </row>
    <row r="248" spans="4:45">
      <c r="D248" s="74">
        <v>38</v>
      </c>
      <c r="E248" s="135">
        <f t="shared" si="20"/>
        <v>0</v>
      </c>
      <c r="F248" s="224" t="str">
        <f t="array" aca="1" ref="F248" ca="1">IFERROR(IF(MAX(OFFSET($F$279,3*($D248-1)+1,6*(F$209-1)+1,1,6)*OFFSET($F$279,3*($D248-1)+2,6*(F$209-1)+1,1,6)*OFFSET($F$279,3*($D248-1)+3,6*(F$209-1)+1,1,6))&gt;F$208,MAX(OFFSET($F$279,3*($D248-1)+1,6*(F$209-1)+1,1,6)*OFFSET($F$279,3*($D248-1)+2,6*(F$209-1)+1,1,6)*OFFSET($F$279,3*($D248-1)+3,6*(F$209-1)+1,1,6)),0),"")</f>
        <v/>
      </c>
      <c r="G248" s="224" t="str">
        <f t="array" aca="1" ref="G248" ca="1">IFERROR(IF(MAX(OFFSET($F$279,3*($D248-1)+1,6*(G$209-1)+1,1,6)*OFFSET($F$279,3*($D248-1)+2,6*(G$209-1)+1,1,6)*OFFSET($F$279,3*($D248-1)+3,6*(G$209-1)+1,1,6))&gt;G$208,MAX(OFFSET($F$279,3*($D248-1)+1,6*(G$209-1)+1,1,6)*OFFSET($F$279,3*($D248-1)+2,6*(G$209-1)+1,1,6)*OFFSET($F$279,3*($D248-1)+3,6*(G$209-1)+1,1,6)),0),"")</f>
        <v/>
      </c>
      <c r="H248" s="224" t="str">
        <f t="array" aca="1" ref="H248" ca="1">IFERROR(IF(MAX(OFFSET($F$279,3*($D248-1)+1,6*(H$209-1)+1,1,6)*OFFSET($F$279,3*($D248-1)+2,6*(H$209-1)+1,1,6)*OFFSET($F$279,3*($D248-1)+3,6*(H$209-1)+1,1,6))&gt;H$208,MAX(OFFSET($F$279,3*($D248-1)+1,6*(H$209-1)+1,1,6)*OFFSET($F$279,3*($D248-1)+2,6*(H$209-1)+1,1,6)*OFFSET($F$279,3*($D248-1)+3,6*(H$209-1)+1,1,6)),0),"")</f>
        <v/>
      </c>
      <c r="I248" s="224" t="str">
        <f t="array" aca="1" ref="I248" ca="1">IFERROR(IF(MAX(OFFSET($F$279,3*($D248-1)+1,6*(I$209-1)+1,1,6)*OFFSET($F$279,3*($D248-1)+2,6*(I$209-1)+1,1,6)*OFFSET($F$279,3*($D248-1)+3,6*(I$209-1)+1,1,6))&gt;I$208,MAX(OFFSET($F$279,3*($D248-1)+1,6*(I$209-1)+1,1,6)*OFFSET($F$279,3*($D248-1)+2,6*(I$209-1)+1,1,6)*OFFSET($F$279,3*($D248-1)+3,6*(I$209-1)+1,1,6)),0),"")</f>
        <v/>
      </c>
      <c r="J248" s="224" t="str">
        <f t="array" aca="1" ref="J248" ca="1">IFERROR(IF(MAX(OFFSET($F$279,3*($D248-1)+1,6*(J$209-1)+1,1,6)*OFFSET($F$279,3*($D248-1)+2,6*(J$209-1)+1,1,6)*OFFSET($F$279,3*($D248-1)+3,6*(J$209-1)+1,1,6))&gt;J$208,MAX(OFFSET($F$279,3*($D248-1)+1,6*(J$209-1)+1,1,6)*OFFSET($F$279,3*($D248-1)+2,6*(J$209-1)+1,1,6)*OFFSET($F$279,3*($D248-1)+3,6*(J$209-1)+1,1,6)),0),"")</f>
        <v/>
      </c>
      <c r="K248" s="224" t="str">
        <f t="array" aca="1" ref="K248" ca="1">IFERROR(IF(MAX(OFFSET($F$279,3*($D248-1)+1,6*(K$209-1)+1,1,6)*OFFSET($F$279,3*($D248-1)+2,6*(K$209-1)+1,1,6)*OFFSET($F$279,3*($D248-1)+3,6*(K$209-1)+1,1,6))&gt;K$208,MAX(OFFSET($F$279,3*($D248-1)+1,6*(K$209-1)+1,1,6)*OFFSET($F$279,3*($D248-1)+2,6*(K$209-1)+1,1,6)*OFFSET($F$279,3*($D248-1)+3,6*(K$209-1)+1,1,6)),0),"")</f>
        <v/>
      </c>
      <c r="L248" s="224" t="str">
        <f t="array" aca="1" ref="L248" ca="1">IFERROR(IF(MAX(OFFSET($F$279,3*($D248-1)+1,6*(L$209-1)+1,1,6)*OFFSET($F$279,3*($D248-1)+2,6*(L$209-1)+1,1,6)*OFFSET($F$279,3*($D248-1)+3,6*(L$209-1)+1,1,6))&gt;L$208,MAX(OFFSET($F$279,3*($D248-1)+1,6*(L$209-1)+1,1,6)*OFFSET($F$279,3*($D248-1)+2,6*(L$209-1)+1,1,6)*OFFSET($F$279,3*($D248-1)+3,6*(L$209-1)+1,1,6)),0),"")</f>
        <v/>
      </c>
      <c r="M248" s="224" t="str">
        <f t="array" aca="1" ref="M248" ca="1">IFERROR(IF(MAX(OFFSET($F$279,3*($D248-1)+1,6*(M$209-1)+1,1,6)*OFFSET($F$279,3*($D248-1)+2,6*(M$209-1)+1,1,6)*OFFSET($F$279,3*($D248-1)+3,6*(M$209-1)+1,1,6))&gt;M$208,MAX(OFFSET($F$279,3*($D248-1)+1,6*(M$209-1)+1,1,6)*OFFSET($F$279,3*($D248-1)+2,6*(M$209-1)+1,1,6)*OFFSET($F$279,3*($D248-1)+3,6*(M$209-1)+1,1,6)),0),"")</f>
        <v/>
      </c>
      <c r="N248" s="224" t="str">
        <f t="array" aca="1" ref="N248" ca="1">IFERROR(IF(MAX(OFFSET($F$279,3*($D248-1)+1,6*(N$209-1)+1,1,6)*OFFSET($F$279,3*($D248-1)+2,6*(N$209-1)+1,1,6)*OFFSET($F$279,3*($D248-1)+3,6*(N$209-1)+1,1,6))&gt;N$208,MAX(OFFSET($F$279,3*($D248-1)+1,6*(N$209-1)+1,1,6)*OFFSET($F$279,3*($D248-1)+2,6*(N$209-1)+1,1,6)*OFFSET($F$279,3*($D248-1)+3,6*(N$209-1)+1,1,6)),0),"")</f>
        <v/>
      </c>
      <c r="O248" s="224" t="str">
        <f t="array" aca="1" ref="O248" ca="1">IFERROR(IF(MAX(OFFSET($F$279,3*($D248-1)+1,6*(O$209-1)+1,1,6)*OFFSET($F$279,3*($D248-1)+2,6*(O$209-1)+1,1,6)*OFFSET($F$279,3*($D248-1)+3,6*(O$209-1)+1,1,6))&gt;O$208,MAX(OFFSET($F$279,3*($D248-1)+1,6*(O$209-1)+1,1,6)*OFFSET($F$279,3*($D248-1)+2,6*(O$209-1)+1,1,6)*OFFSET($F$279,3*($D248-1)+3,6*(O$209-1)+1,1,6)),0),"")</f>
        <v/>
      </c>
      <c r="P248" s="224" t="str">
        <f t="array" aca="1" ref="P248" ca="1">IFERROR(IF(MAX(OFFSET($F$279,3*($D248-1)+1,6*(P$209-1)+1,1,6)*OFFSET($F$279,3*($D248-1)+2,6*(P$209-1)+1,1,6)*OFFSET($F$279,3*($D248-1)+3,6*(P$209-1)+1,1,6))&gt;P$208,MAX(OFFSET($F$279,3*($D248-1)+1,6*(P$209-1)+1,1,6)*OFFSET($F$279,3*($D248-1)+2,6*(P$209-1)+1,1,6)*OFFSET($F$279,3*($D248-1)+3,6*(P$209-1)+1,1,6)),0),"")</f>
        <v/>
      </c>
      <c r="Q248" s="224" t="str">
        <f t="array" aca="1" ref="Q248" ca="1">IFERROR(IF(MAX(OFFSET($F$279,3*($D248-1)+1,6*(Q$209-1)+1,1,6)*OFFSET($F$279,3*($D248-1)+2,6*(Q$209-1)+1,1,6)*OFFSET($F$279,3*($D248-1)+3,6*(Q$209-1)+1,1,6))&gt;Q$208,MAX(OFFSET($F$279,3*($D248-1)+1,6*(Q$209-1)+1,1,6)*OFFSET($F$279,3*($D248-1)+2,6*(Q$209-1)+1,1,6)*OFFSET($F$279,3*($D248-1)+3,6*(Q$209-1)+1,1,6)),0),"")</f>
        <v/>
      </c>
      <c r="R248" s="224" t="str">
        <f t="array" aca="1" ref="R248" ca="1">IFERROR(IF(MAX(OFFSET($F$279,3*($D248-1)+1,6*(R$209-1)+1,1,6)*OFFSET($F$279,3*($D248-1)+2,6*(R$209-1)+1,1,6)*OFFSET($F$279,3*($D248-1)+3,6*(R$209-1)+1,1,6))&gt;R$208,MAX(OFFSET($F$279,3*($D248-1)+1,6*(R$209-1)+1,1,6)*OFFSET($F$279,3*($D248-1)+2,6*(R$209-1)+1,1,6)*OFFSET($F$279,3*($D248-1)+3,6*(R$209-1)+1,1,6)),0),"")</f>
        <v/>
      </c>
      <c r="S248" s="224" t="str">
        <f t="array" aca="1" ref="S248" ca="1">IFERROR(IF(MAX(OFFSET($F$279,3*($D248-1)+1,6*(S$209-1)+1,1,6)*OFFSET($F$279,3*($D248-1)+2,6*(S$209-1)+1,1,6)*OFFSET($F$279,3*($D248-1)+3,6*(S$209-1)+1,1,6))&gt;S$208,MAX(OFFSET($F$279,3*($D248-1)+1,6*(S$209-1)+1,1,6)*OFFSET($F$279,3*($D248-1)+2,6*(S$209-1)+1,1,6)*OFFSET($F$279,3*($D248-1)+3,6*(S$209-1)+1,1,6)),0),"")</f>
        <v/>
      </c>
      <c r="T248" s="224" t="str">
        <f t="array" aca="1" ref="T248" ca="1">IFERROR(IF(MAX(OFFSET($F$279,3*($D248-1)+1,6*(T$209-1)+1,1,6)*OFFSET($F$279,3*($D248-1)+2,6*(T$209-1)+1,1,6)*OFFSET($F$279,3*($D248-1)+3,6*(T$209-1)+1,1,6))&gt;T$208,MAX(OFFSET($F$279,3*($D248-1)+1,6*(T$209-1)+1,1,6)*OFFSET($F$279,3*($D248-1)+2,6*(T$209-1)+1,1,6)*OFFSET($F$279,3*($D248-1)+3,6*(T$209-1)+1,1,6)),0),"")</f>
        <v/>
      </c>
      <c r="U248" s="224" t="str">
        <f t="array" aca="1" ref="U248" ca="1">IFERROR(IF(MAX(OFFSET($F$279,3*($D248-1)+1,6*(U$209-1)+1,1,6)*OFFSET($F$279,3*($D248-1)+2,6*(U$209-1)+1,1,6)*OFFSET($F$279,3*($D248-1)+3,6*(U$209-1)+1,1,6))&gt;U$208,MAX(OFFSET($F$279,3*($D248-1)+1,6*(U$209-1)+1,1,6)*OFFSET($F$279,3*($D248-1)+2,6*(U$209-1)+1,1,6)*OFFSET($F$279,3*($D248-1)+3,6*(U$209-1)+1,1,6)),0),"")</f>
        <v/>
      </c>
      <c r="V248" s="224" t="str">
        <f t="array" aca="1" ref="V248" ca="1">IFERROR(IF(MAX(OFFSET($F$279,3*($D248-1)+1,6*(V$209-1)+1,1,6)*OFFSET($F$279,3*($D248-1)+2,6*(V$209-1)+1,1,6)*OFFSET($F$279,3*($D248-1)+3,6*(V$209-1)+1,1,6))&gt;V$208,MAX(OFFSET($F$279,3*($D248-1)+1,6*(V$209-1)+1,1,6)*OFFSET($F$279,3*($D248-1)+2,6*(V$209-1)+1,1,6)*OFFSET($F$279,3*($D248-1)+3,6*(V$209-1)+1,1,6)),0),"")</f>
        <v/>
      </c>
      <c r="W248" s="224" t="str">
        <f t="array" aca="1" ref="W248" ca="1">IFERROR(IF(MAX(OFFSET($F$279,3*($D248-1)+1,6*(W$209-1)+1,1,6)*OFFSET($F$279,3*($D248-1)+2,6*(W$209-1)+1,1,6)*OFFSET($F$279,3*($D248-1)+3,6*(W$209-1)+1,1,6))&gt;W$208,MAX(OFFSET($F$279,3*($D248-1)+1,6*(W$209-1)+1,1,6)*OFFSET($F$279,3*($D248-1)+2,6*(W$209-1)+1,1,6)*OFFSET($F$279,3*($D248-1)+3,6*(W$209-1)+1,1,6)),0),"")</f>
        <v/>
      </c>
      <c r="X248" s="224" t="str">
        <f t="array" aca="1" ref="X248" ca="1">IFERROR(IF(MAX(OFFSET($F$279,3*($D248-1)+1,6*(X$209-1)+1,1,6)*OFFSET($F$279,3*($D248-1)+2,6*(X$209-1)+1,1,6)*OFFSET($F$279,3*($D248-1)+3,6*(X$209-1)+1,1,6))&gt;X$208,MAX(OFFSET($F$279,3*($D248-1)+1,6*(X$209-1)+1,1,6)*OFFSET($F$279,3*($D248-1)+2,6*(X$209-1)+1,1,6)*OFFSET($F$279,3*($D248-1)+3,6*(X$209-1)+1,1,6)),0),"")</f>
        <v/>
      </c>
      <c r="Y248" s="224" t="str">
        <f t="array" aca="1" ref="Y248" ca="1">IFERROR(IF(MAX(OFFSET($F$279,3*($D248-1)+1,6*(Y$209-1)+1,1,6)*OFFSET($F$279,3*($D248-1)+2,6*(Y$209-1)+1,1,6)*OFFSET($F$279,3*($D248-1)+3,6*(Y$209-1)+1,1,6))&gt;Y$208,MAX(OFFSET($F$279,3*($D248-1)+1,6*(Y$209-1)+1,1,6)*OFFSET($F$279,3*($D248-1)+2,6*(Y$209-1)+1,1,6)*OFFSET($F$279,3*($D248-1)+3,6*(Y$209-1)+1,1,6)),0),"")</f>
        <v/>
      </c>
      <c r="Z248" s="224" t="str">
        <f t="array" aca="1" ref="Z248" ca="1">IFERROR(IF(MAX(OFFSET($F$279,3*($D248-1)+1,6*(Z$209-1)+1,1,6)*OFFSET($F$279,3*($D248-1)+2,6*(Z$209-1)+1,1,6)*OFFSET($F$279,3*($D248-1)+3,6*(Z$209-1)+1,1,6))&gt;Z$208,MAX(OFFSET($F$279,3*($D248-1)+1,6*(Z$209-1)+1,1,6)*OFFSET($F$279,3*($D248-1)+2,6*(Z$209-1)+1,1,6)*OFFSET($F$279,3*($D248-1)+3,6*(Z$209-1)+1,1,6)),0),"")</f>
        <v/>
      </c>
      <c r="AA248" s="224" t="str">
        <f t="array" aca="1" ref="AA248" ca="1">IFERROR(IF(MAX(OFFSET($F$279,3*($D248-1)+1,6*(AA$209-1)+1,1,6)*OFFSET($F$279,3*($D248-1)+2,6*(AA$209-1)+1,1,6)*OFFSET($F$279,3*($D248-1)+3,6*(AA$209-1)+1,1,6))&gt;AA$208,MAX(OFFSET($F$279,3*($D248-1)+1,6*(AA$209-1)+1,1,6)*OFFSET($F$279,3*($D248-1)+2,6*(AA$209-1)+1,1,6)*OFFSET($F$279,3*($D248-1)+3,6*(AA$209-1)+1,1,6)),0),"")</f>
        <v/>
      </c>
      <c r="AB248" s="224" t="str">
        <f t="array" aca="1" ref="AB248" ca="1">IFERROR(IF(MAX(OFFSET($F$279,3*($D248-1)+1,6*(AB$209-1)+1,1,6)*OFFSET($F$279,3*($D248-1)+2,6*(AB$209-1)+1,1,6)*OFFSET($F$279,3*($D248-1)+3,6*(AB$209-1)+1,1,6))&gt;AB$208,MAX(OFFSET($F$279,3*($D248-1)+1,6*(AB$209-1)+1,1,6)*OFFSET($F$279,3*($D248-1)+2,6*(AB$209-1)+1,1,6)*OFFSET($F$279,3*($D248-1)+3,6*(AB$209-1)+1,1,6)),0),"")</f>
        <v/>
      </c>
      <c r="AC248" s="224" t="str">
        <f t="array" aca="1" ref="AC248" ca="1">IFERROR(IF(MAX(OFFSET($F$279,3*($D248-1)+1,6*(AC$209-1)+1,1,6)*OFFSET($F$279,3*($D248-1)+2,6*(AC$209-1)+1,1,6)*OFFSET($F$279,3*($D248-1)+3,6*(AC$209-1)+1,1,6))&gt;AC$208,MAX(OFFSET($F$279,3*($D248-1)+1,6*(AC$209-1)+1,1,6)*OFFSET($F$279,3*($D248-1)+2,6*(AC$209-1)+1,1,6)*OFFSET($F$279,3*($D248-1)+3,6*(AC$209-1)+1,1,6)),0),"")</f>
        <v/>
      </c>
      <c r="AD248" s="224" t="str">
        <f t="array" aca="1" ref="AD248" ca="1">IFERROR(IF(MAX(OFFSET($F$279,3*($D248-1)+1,6*(AD$209-1)+1,1,6)*OFFSET($F$279,3*($D248-1)+2,6*(AD$209-1)+1,1,6)*OFFSET($F$279,3*($D248-1)+3,6*(AD$209-1)+1,1,6))&gt;AD$208,MAX(OFFSET($F$279,3*($D248-1)+1,6*(AD$209-1)+1,1,6)*OFFSET($F$279,3*($D248-1)+2,6*(AD$209-1)+1,1,6)*OFFSET($F$279,3*($D248-1)+3,6*(AD$209-1)+1,1,6)),0),"")</f>
        <v/>
      </c>
      <c r="AE248" s="224" t="str">
        <f t="array" aca="1" ref="AE248" ca="1">IFERROR(IF(MAX(OFFSET($F$279,3*($D248-1)+1,6*(AE$209-1)+1,1,6)*OFFSET($F$279,3*($D248-1)+2,6*(AE$209-1)+1,1,6)*OFFSET($F$279,3*($D248-1)+3,6*(AE$209-1)+1,1,6))&gt;AE$208,MAX(OFFSET($F$279,3*($D248-1)+1,6*(AE$209-1)+1,1,6)*OFFSET($F$279,3*($D248-1)+2,6*(AE$209-1)+1,1,6)*OFFSET($F$279,3*($D248-1)+3,6*(AE$209-1)+1,1,6)),0),"")</f>
        <v/>
      </c>
      <c r="AF248" s="224" t="str">
        <f t="array" aca="1" ref="AF248" ca="1">IFERROR(IF(MAX(OFFSET($F$279,3*($D248-1)+1,6*(AF$209-1)+1,1,6)*OFFSET($F$279,3*($D248-1)+2,6*(AF$209-1)+1,1,6)*OFFSET($F$279,3*($D248-1)+3,6*(AF$209-1)+1,1,6))&gt;AF$208,MAX(OFFSET($F$279,3*($D248-1)+1,6*(AF$209-1)+1,1,6)*OFFSET($F$279,3*($D248-1)+2,6*(AF$209-1)+1,1,6)*OFFSET($F$279,3*($D248-1)+3,6*(AF$209-1)+1,1,6)),0),"")</f>
        <v/>
      </c>
      <c r="AG248" s="224" t="str">
        <f t="array" aca="1" ref="AG248" ca="1">IFERROR(IF(MAX(OFFSET($F$279,3*($D248-1)+1,6*(AG$209-1)+1,1,6)*OFFSET($F$279,3*($D248-1)+2,6*(AG$209-1)+1,1,6)*OFFSET($F$279,3*($D248-1)+3,6*(AG$209-1)+1,1,6))&gt;AG$208,MAX(OFFSET($F$279,3*($D248-1)+1,6*(AG$209-1)+1,1,6)*OFFSET($F$279,3*($D248-1)+2,6*(AG$209-1)+1,1,6)*OFFSET($F$279,3*($D248-1)+3,6*(AG$209-1)+1,1,6)),0),"")</f>
        <v/>
      </c>
      <c r="AH248" s="224" t="str">
        <f t="array" aca="1" ref="AH248" ca="1">IFERROR(IF(MAX(OFFSET($F$279,3*($D248-1)+1,6*(AH$209-1)+1,1,6)*OFFSET($F$279,3*($D248-1)+2,6*(AH$209-1)+1,1,6)*OFFSET($F$279,3*($D248-1)+3,6*(AH$209-1)+1,1,6))&gt;AH$208,MAX(OFFSET($F$279,3*($D248-1)+1,6*(AH$209-1)+1,1,6)*OFFSET($F$279,3*($D248-1)+2,6*(AH$209-1)+1,1,6)*OFFSET($F$279,3*($D248-1)+3,6*(AH$209-1)+1,1,6)),0),"")</f>
        <v/>
      </c>
      <c r="AI248" s="224" t="str">
        <f t="array" aca="1" ref="AI248" ca="1">IFERROR(IF(MAX(OFFSET($F$279,3*($D248-1)+1,6*(AI$209-1)+1,1,6)*OFFSET($F$279,3*($D248-1)+2,6*(AI$209-1)+1,1,6)*OFFSET($F$279,3*($D248-1)+3,6*(AI$209-1)+1,1,6))&gt;AI$208,MAX(OFFSET($F$279,3*($D248-1)+1,6*(AI$209-1)+1,1,6)*OFFSET($F$279,3*($D248-1)+2,6*(AI$209-1)+1,1,6)*OFFSET($F$279,3*($D248-1)+3,6*(AI$209-1)+1,1,6)),0),"")</f>
        <v/>
      </c>
      <c r="AJ248" s="224" t="str">
        <f t="array" aca="1" ref="AJ248" ca="1">IFERROR(IF(MAX(OFFSET($F$279,3*($D248-1)+1,6*(AJ$209-1)+1,1,6)*OFFSET($F$279,3*($D248-1)+2,6*(AJ$209-1)+1,1,6)*OFFSET($F$279,3*($D248-1)+3,6*(AJ$209-1)+1,1,6))&gt;AJ$208,MAX(OFFSET($F$279,3*($D248-1)+1,6*(AJ$209-1)+1,1,6)*OFFSET($F$279,3*($D248-1)+2,6*(AJ$209-1)+1,1,6)*OFFSET($F$279,3*($D248-1)+3,6*(AJ$209-1)+1,1,6)),0),"")</f>
        <v/>
      </c>
      <c r="AK248" s="224" t="str">
        <f t="array" aca="1" ref="AK248" ca="1">IFERROR(IF(MAX(OFFSET($F$279,3*($D248-1)+1,6*(AK$209-1)+1,1,6)*OFFSET($F$279,3*($D248-1)+2,6*(AK$209-1)+1,1,6)*OFFSET($F$279,3*($D248-1)+3,6*(AK$209-1)+1,1,6))&gt;AK$208,MAX(OFFSET($F$279,3*($D248-1)+1,6*(AK$209-1)+1,1,6)*OFFSET($F$279,3*($D248-1)+2,6*(AK$209-1)+1,1,6)*OFFSET($F$279,3*($D248-1)+3,6*(AK$209-1)+1,1,6)),0),"")</f>
        <v/>
      </c>
      <c r="AL248" s="224" t="str">
        <f t="array" aca="1" ref="AL248" ca="1">IFERROR(IF(MAX(OFFSET($F$279,3*($D248-1)+1,6*(AL$209-1)+1,1,6)*OFFSET($F$279,3*($D248-1)+2,6*(AL$209-1)+1,1,6)*OFFSET($F$279,3*($D248-1)+3,6*(AL$209-1)+1,1,6))&gt;AL$208,MAX(OFFSET($F$279,3*($D248-1)+1,6*(AL$209-1)+1,1,6)*OFFSET($F$279,3*($D248-1)+2,6*(AL$209-1)+1,1,6)*OFFSET($F$279,3*($D248-1)+3,6*(AL$209-1)+1,1,6)),0),"")</f>
        <v/>
      </c>
      <c r="AM248" s="224" t="str">
        <f t="array" aca="1" ref="AM248" ca="1">IFERROR(IF(MAX(OFFSET($F$279,3*($D248-1)+1,6*(AM$209-1)+1,1,6)*OFFSET($F$279,3*($D248-1)+2,6*(AM$209-1)+1,1,6)*OFFSET($F$279,3*($D248-1)+3,6*(AM$209-1)+1,1,6))&gt;AM$208,MAX(OFFSET($F$279,3*($D248-1)+1,6*(AM$209-1)+1,1,6)*OFFSET($F$279,3*($D248-1)+2,6*(AM$209-1)+1,1,6)*OFFSET($F$279,3*($D248-1)+3,6*(AM$209-1)+1,1,6)),0),"")</f>
        <v/>
      </c>
      <c r="AN248" s="224" t="str">
        <f t="array" aca="1" ref="AN248" ca="1">IFERROR(IF(MAX(OFFSET($F$279,3*($D248-1)+1,6*(AN$209-1)+1,1,6)*OFFSET($F$279,3*($D248-1)+2,6*(AN$209-1)+1,1,6)*OFFSET($F$279,3*($D248-1)+3,6*(AN$209-1)+1,1,6))&gt;AN$208,MAX(OFFSET($F$279,3*($D248-1)+1,6*(AN$209-1)+1,1,6)*OFFSET($F$279,3*($D248-1)+2,6*(AN$209-1)+1,1,6)*OFFSET($F$279,3*($D248-1)+3,6*(AN$209-1)+1,1,6)),0),"")</f>
        <v/>
      </c>
      <c r="AO248" s="224" t="str">
        <f t="array" aca="1" ref="AO248" ca="1">IFERROR(IF(MAX(OFFSET($F$279,3*($D248-1)+1,6*(AO$209-1)+1,1,6)*OFFSET($F$279,3*($D248-1)+2,6*(AO$209-1)+1,1,6)*OFFSET($F$279,3*($D248-1)+3,6*(AO$209-1)+1,1,6))&gt;AO$208,MAX(OFFSET($F$279,3*($D248-1)+1,6*(AO$209-1)+1,1,6)*OFFSET($F$279,3*($D248-1)+2,6*(AO$209-1)+1,1,6)*OFFSET($F$279,3*($D248-1)+3,6*(AO$209-1)+1,1,6)),0),"")</f>
        <v/>
      </c>
      <c r="AP248" s="224" t="str">
        <f t="array" aca="1" ref="AP248" ca="1">IFERROR(IF(MAX(OFFSET($F$279,3*($D248-1)+1,6*(AP$209-1)+1,1,6)*OFFSET($F$279,3*($D248-1)+2,6*(AP$209-1)+1,1,6)*OFFSET($F$279,3*($D248-1)+3,6*(AP$209-1)+1,1,6))&gt;AP$208,MAX(OFFSET($F$279,3*($D248-1)+1,6*(AP$209-1)+1,1,6)*OFFSET($F$279,3*($D248-1)+2,6*(AP$209-1)+1,1,6)*OFFSET($F$279,3*($D248-1)+3,6*(AP$209-1)+1,1,6)),0),"")</f>
        <v/>
      </c>
      <c r="AQ248" s="224" t="str">
        <f t="array" aca="1" ref="AQ248" ca="1">IFERROR(IF(MAX(OFFSET($F$279,3*($D248-1)+1,6*(AQ$209-1)+1,1,6)*OFFSET($F$279,3*($D248-1)+2,6*(AQ$209-1)+1,1,6)*OFFSET($F$279,3*($D248-1)+3,6*(AQ$209-1)+1,1,6))&gt;AQ$208,MAX(OFFSET($F$279,3*($D248-1)+1,6*(AQ$209-1)+1,1,6)*OFFSET($F$279,3*($D248-1)+2,6*(AQ$209-1)+1,1,6)*OFFSET($F$279,3*($D248-1)+3,6*(AQ$209-1)+1,1,6)),0),"")</f>
        <v/>
      </c>
      <c r="AR248" s="224" t="str">
        <f t="array" aca="1" ref="AR248" ca="1">IFERROR(IF(MAX(OFFSET($F$279,3*($D248-1)+1,6*(AR$209-1)+1,1,6)*OFFSET($F$279,3*($D248-1)+2,6*(AR$209-1)+1,1,6)*OFFSET($F$279,3*($D248-1)+3,6*(AR$209-1)+1,1,6))&gt;AR$208,MAX(OFFSET($F$279,3*($D248-1)+1,6*(AR$209-1)+1,1,6)*OFFSET($F$279,3*($D248-1)+2,6*(AR$209-1)+1,1,6)*OFFSET($F$279,3*($D248-1)+3,6*(AR$209-1)+1,1,6)),0),"")</f>
        <v/>
      </c>
      <c r="AS248" s="224" t="str">
        <f t="array" aca="1" ref="AS248" ca="1">IFERROR(IF(MAX(OFFSET($F$279,3*($D248-1)+1,6*(AS$209-1)+1,1,6)*OFFSET($F$279,3*($D248-1)+2,6*(AS$209-1)+1,1,6)*OFFSET($F$279,3*($D248-1)+3,6*(AS$209-1)+1,1,6))&gt;AS$208,MAX(OFFSET($F$279,3*($D248-1)+1,6*(AS$209-1)+1,1,6)*OFFSET($F$279,3*($D248-1)+2,6*(AS$209-1)+1,1,6)*OFFSET($F$279,3*($D248-1)+3,6*(AS$209-1)+1,1,6)),0),"")</f>
        <v/>
      </c>
    </row>
    <row r="249" spans="4:45">
      <c r="D249" s="74">
        <v>39</v>
      </c>
      <c r="E249" s="135">
        <f t="shared" si="20"/>
        <v>0</v>
      </c>
      <c r="F249" s="224" t="str">
        <f t="array" aca="1" ref="F249" ca="1">IFERROR(IF(MAX(OFFSET($F$279,3*($D249-1)+1,6*(F$209-1)+1,1,6)*OFFSET($F$279,3*($D249-1)+2,6*(F$209-1)+1,1,6)*OFFSET($F$279,3*($D249-1)+3,6*(F$209-1)+1,1,6))&gt;F$208,MAX(OFFSET($F$279,3*($D249-1)+1,6*(F$209-1)+1,1,6)*OFFSET($F$279,3*($D249-1)+2,6*(F$209-1)+1,1,6)*OFFSET($F$279,3*($D249-1)+3,6*(F$209-1)+1,1,6)),0),"")</f>
        <v/>
      </c>
      <c r="G249" s="224" t="str">
        <f t="array" aca="1" ref="G249" ca="1">IFERROR(IF(MAX(OFFSET($F$279,3*($D249-1)+1,6*(G$209-1)+1,1,6)*OFFSET($F$279,3*($D249-1)+2,6*(G$209-1)+1,1,6)*OFFSET($F$279,3*($D249-1)+3,6*(G$209-1)+1,1,6))&gt;G$208,MAX(OFFSET($F$279,3*($D249-1)+1,6*(G$209-1)+1,1,6)*OFFSET($F$279,3*($D249-1)+2,6*(G$209-1)+1,1,6)*OFFSET($F$279,3*($D249-1)+3,6*(G$209-1)+1,1,6)),0),"")</f>
        <v/>
      </c>
      <c r="H249" s="224" t="str">
        <f t="array" aca="1" ref="H249" ca="1">IFERROR(IF(MAX(OFFSET($F$279,3*($D249-1)+1,6*(H$209-1)+1,1,6)*OFFSET($F$279,3*($D249-1)+2,6*(H$209-1)+1,1,6)*OFFSET($F$279,3*($D249-1)+3,6*(H$209-1)+1,1,6))&gt;H$208,MAX(OFFSET($F$279,3*($D249-1)+1,6*(H$209-1)+1,1,6)*OFFSET($F$279,3*($D249-1)+2,6*(H$209-1)+1,1,6)*OFFSET($F$279,3*($D249-1)+3,6*(H$209-1)+1,1,6)),0),"")</f>
        <v/>
      </c>
      <c r="I249" s="224" t="str">
        <f t="array" aca="1" ref="I249" ca="1">IFERROR(IF(MAX(OFFSET($F$279,3*($D249-1)+1,6*(I$209-1)+1,1,6)*OFFSET($F$279,3*($D249-1)+2,6*(I$209-1)+1,1,6)*OFFSET($F$279,3*($D249-1)+3,6*(I$209-1)+1,1,6))&gt;I$208,MAX(OFFSET($F$279,3*($D249-1)+1,6*(I$209-1)+1,1,6)*OFFSET($F$279,3*($D249-1)+2,6*(I$209-1)+1,1,6)*OFFSET($F$279,3*($D249-1)+3,6*(I$209-1)+1,1,6)),0),"")</f>
        <v/>
      </c>
      <c r="J249" s="224" t="str">
        <f t="array" aca="1" ref="J249" ca="1">IFERROR(IF(MAX(OFFSET($F$279,3*($D249-1)+1,6*(J$209-1)+1,1,6)*OFFSET($F$279,3*($D249-1)+2,6*(J$209-1)+1,1,6)*OFFSET($F$279,3*($D249-1)+3,6*(J$209-1)+1,1,6))&gt;J$208,MAX(OFFSET($F$279,3*($D249-1)+1,6*(J$209-1)+1,1,6)*OFFSET($F$279,3*($D249-1)+2,6*(J$209-1)+1,1,6)*OFFSET($F$279,3*($D249-1)+3,6*(J$209-1)+1,1,6)),0),"")</f>
        <v/>
      </c>
      <c r="K249" s="224" t="str">
        <f t="array" aca="1" ref="K249" ca="1">IFERROR(IF(MAX(OFFSET($F$279,3*($D249-1)+1,6*(K$209-1)+1,1,6)*OFFSET($F$279,3*($D249-1)+2,6*(K$209-1)+1,1,6)*OFFSET($F$279,3*($D249-1)+3,6*(K$209-1)+1,1,6))&gt;K$208,MAX(OFFSET($F$279,3*($D249-1)+1,6*(K$209-1)+1,1,6)*OFFSET($F$279,3*($D249-1)+2,6*(K$209-1)+1,1,6)*OFFSET($F$279,3*($D249-1)+3,6*(K$209-1)+1,1,6)),0),"")</f>
        <v/>
      </c>
      <c r="L249" s="224" t="str">
        <f t="array" aca="1" ref="L249" ca="1">IFERROR(IF(MAX(OFFSET($F$279,3*($D249-1)+1,6*(L$209-1)+1,1,6)*OFFSET($F$279,3*($D249-1)+2,6*(L$209-1)+1,1,6)*OFFSET($F$279,3*($D249-1)+3,6*(L$209-1)+1,1,6))&gt;L$208,MAX(OFFSET($F$279,3*($D249-1)+1,6*(L$209-1)+1,1,6)*OFFSET($F$279,3*($D249-1)+2,6*(L$209-1)+1,1,6)*OFFSET($F$279,3*($D249-1)+3,6*(L$209-1)+1,1,6)),0),"")</f>
        <v/>
      </c>
      <c r="M249" s="224" t="str">
        <f t="array" aca="1" ref="M249" ca="1">IFERROR(IF(MAX(OFFSET($F$279,3*($D249-1)+1,6*(M$209-1)+1,1,6)*OFFSET($F$279,3*($D249-1)+2,6*(M$209-1)+1,1,6)*OFFSET($F$279,3*($D249-1)+3,6*(M$209-1)+1,1,6))&gt;M$208,MAX(OFFSET($F$279,3*($D249-1)+1,6*(M$209-1)+1,1,6)*OFFSET($F$279,3*($D249-1)+2,6*(M$209-1)+1,1,6)*OFFSET($F$279,3*($D249-1)+3,6*(M$209-1)+1,1,6)),0),"")</f>
        <v/>
      </c>
      <c r="N249" s="224" t="str">
        <f t="array" aca="1" ref="N249" ca="1">IFERROR(IF(MAX(OFFSET($F$279,3*($D249-1)+1,6*(N$209-1)+1,1,6)*OFFSET($F$279,3*($D249-1)+2,6*(N$209-1)+1,1,6)*OFFSET($F$279,3*($D249-1)+3,6*(N$209-1)+1,1,6))&gt;N$208,MAX(OFFSET($F$279,3*($D249-1)+1,6*(N$209-1)+1,1,6)*OFFSET($F$279,3*($D249-1)+2,6*(N$209-1)+1,1,6)*OFFSET($F$279,3*($D249-1)+3,6*(N$209-1)+1,1,6)),0),"")</f>
        <v/>
      </c>
      <c r="O249" s="224" t="str">
        <f t="array" aca="1" ref="O249" ca="1">IFERROR(IF(MAX(OFFSET($F$279,3*($D249-1)+1,6*(O$209-1)+1,1,6)*OFFSET($F$279,3*($D249-1)+2,6*(O$209-1)+1,1,6)*OFFSET($F$279,3*($D249-1)+3,6*(O$209-1)+1,1,6))&gt;O$208,MAX(OFFSET($F$279,3*($D249-1)+1,6*(O$209-1)+1,1,6)*OFFSET($F$279,3*($D249-1)+2,6*(O$209-1)+1,1,6)*OFFSET($F$279,3*($D249-1)+3,6*(O$209-1)+1,1,6)),0),"")</f>
        <v/>
      </c>
      <c r="P249" s="224" t="str">
        <f t="array" aca="1" ref="P249" ca="1">IFERROR(IF(MAX(OFFSET($F$279,3*($D249-1)+1,6*(P$209-1)+1,1,6)*OFFSET($F$279,3*($D249-1)+2,6*(P$209-1)+1,1,6)*OFFSET($F$279,3*($D249-1)+3,6*(P$209-1)+1,1,6))&gt;P$208,MAX(OFFSET($F$279,3*($D249-1)+1,6*(P$209-1)+1,1,6)*OFFSET($F$279,3*($D249-1)+2,6*(P$209-1)+1,1,6)*OFFSET($F$279,3*($D249-1)+3,6*(P$209-1)+1,1,6)),0),"")</f>
        <v/>
      </c>
      <c r="Q249" s="224" t="str">
        <f t="array" aca="1" ref="Q249" ca="1">IFERROR(IF(MAX(OFFSET($F$279,3*($D249-1)+1,6*(Q$209-1)+1,1,6)*OFFSET($F$279,3*($D249-1)+2,6*(Q$209-1)+1,1,6)*OFFSET($F$279,3*($D249-1)+3,6*(Q$209-1)+1,1,6))&gt;Q$208,MAX(OFFSET($F$279,3*($D249-1)+1,6*(Q$209-1)+1,1,6)*OFFSET($F$279,3*($D249-1)+2,6*(Q$209-1)+1,1,6)*OFFSET($F$279,3*($D249-1)+3,6*(Q$209-1)+1,1,6)),0),"")</f>
        <v/>
      </c>
      <c r="R249" s="224" t="str">
        <f t="array" aca="1" ref="R249" ca="1">IFERROR(IF(MAX(OFFSET($F$279,3*($D249-1)+1,6*(R$209-1)+1,1,6)*OFFSET($F$279,3*($D249-1)+2,6*(R$209-1)+1,1,6)*OFFSET($F$279,3*($D249-1)+3,6*(R$209-1)+1,1,6))&gt;R$208,MAX(OFFSET($F$279,3*($D249-1)+1,6*(R$209-1)+1,1,6)*OFFSET($F$279,3*($D249-1)+2,6*(R$209-1)+1,1,6)*OFFSET($F$279,3*($D249-1)+3,6*(R$209-1)+1,1,6)),0),"")</f>
        <v/>
      </c>
      <c r="S249" s="224" t="str">
        <f t="array" aca="1" ref="S249" ca="1">IFERROR(IF(MAX(OFFSET($F$279,3*($D249-1)+1,6*(S$209-1)+1,1,6)*OFFSET($F$279,3*($D249-1)+2,6*(S$209-1)+1,1,6)*OFFSET($F$279,3*($D249-1)+3,6*(S$209-1)+1,1,6))&gt;S$208,MAX(OFFSET($F$279,3*($D249-1)+1,6*(S$209-1)+1,1,6)*OFFSET($F$279,3*($D249-1)+2,6*(S$209-1)+1,1,6)*OFFSET($F$279,3*($D249-1)+3,6*(S$209-1)+1,1,6)),0),"")</f>
        <v/>
      </c>
      <c r="T249" s="224" t="str">
        <f t="array" aca="1" ref="T249" ca="1">IFERROR(IF(MAX(OFFSET($F$279,3*($D249-1)+1,6*(T$209-1)+1,1,6)*OFFSET($F$279,3*($D249-1)+2,6*(T$209-1)+1,1,6)*OFFSET($F$279,3*($D249-1)+3,6*(T$209-1)+1,1,6))&gt;T$208,MAX(OFFSET($F$279,3*($D249-1)+1,6*(T$209-1)+1,1,6)*OFFSET($F$279,3*($D249-1)+2,6*(T$209-1)+1,1,6)*OFFSET($F$279,3*($D249-1)+3,6*(T$209-1)+1,1,6)),0),"")</f>
        <v/>
      </c>
      <c r="U249" s="224" t="str">
        <f t="array" aca="1" ref="U249" ca="1">IFERROR(IF(MAX(OFFSET($F$279,3*($D249-1)+1,6*(U$209-1)+1,1,6)*OFFSET($F$279,3*($D249-1)+2,6*(U$209-1)+1,1,6)*OFFSET($F$279,3*($D249-1)+3,6*(U$209-1)+1,1,6))&gt;U$208,MAX(OFFSET($F$279,3*($D249-1)+1,6*(U$209-1)+1,1,6)*OFFSET($F$279,3*($D249-1)+2,6*(U$209-1)+1,1,6)*OFFSET($F$279,3*($D249-1)+3,6*(U$209-1)+1,1,6)),0),"")</f>
        <v/>
      </c>
      <c r="V249" s="224" t="str">
        <f t="array" aca="1" ref="V249" ca="1">IFERROR(IF(MAX(OFFSET($F$279,3*($D249-1)+1,6*(V$209-1)+1,1,6)*OFFSET($F$279,3*($D249-1)+2,6*(V$209-1)+1,1,6)*OFFSET($F$279,3*($D249-1)+3,6*(V$209-1)+1,1,6))&gt;V$208,MAX(OFFSET($F$279,3*($D249-1)+1,6*(V$209-1)+1,1,6)*OFFSET($F$279,3*($D249-1)+2,6*(V$209-1)+1,1,6)*OFFSET($F$279,3*($D249-1)+3,6*(V$209-1)+1,1,6)),0),"")</f>
        <v/>
      </c>
      <c r="W249" s="224" t="str">
        <f t="array" aca="1" ref="W249" ca="1">IFERROR(IF(MAX(OFFSET($F$279,3*($D249-1)+1,6*(W$209-1)+1,1,6)*OFFSET($F$279,3*($D249-1)+2,6*(W$209-1)+1,1,6)*OFFSET($F$279,3*($D249-1)+3,6*(W$209-1)+1,1,6))&gt;W$208,MAX(OFFSET($F$279,3*($D249-1)+1,6*(W$209-1)+1,1,6)*OFFSET($F$279,3*($D249-1)+2,6*(W$209-1)+1,1,6)*OFFSET($F$279,3*($D249-1)+3,6*(W$209-1)+1,1,6)),0),"")</f>
        <v/>
      </c>
      <c r="X249" s="224" t="str">
        <f t="array" aca="1" ref="X249" ca="1">IFERROR(IF(MAX(OFFSET($F$279,3*($D249-1)+1,6*(X$209-1)+1,1,6)*OFFSET($F$279,3*($D249-1)+2,6*(X$209-1)+1,1,6)*OFFSET($F$279,3*($D249-1)+3,6*(X$209-1)+1,1,6))&gt;X$208,MAX(OFFSET($F$279,3*($D249-1)+1,6*(X$209-1)+1,1,6)*OFFSET($F$279,3*($D249-1)+2,6*(X$209-1)+1,1,6)*OFFSET($F$279,3*($D249-1)+3,6*(X$209-1)+1,1,6)),0),"")</f>
        <v/>
      </c>
      <c r="Y249" s="224" t="str">
        <f t="array" aca="1" ref="Y249" ca="1">IFERROR(IF(MAX(OFFSET($F$279,3*($D249-1)+1,6*(Y$209-1)+1,1,6)*OFFSET($F$279,3*($D249-1)+2,6*(Y$209-1)+1,1,6)*OFFSET($F$279,3*($D249-1)+3,6*(Y$209-1)+1,1,6))&gt;Y$208,MAX(OFFSET($F$279,3*($D249-1)+1,6*(Y$209-1)+1,1,6)*OFFSET($F$279,3*($D249-1)+2,6*(Y$209-1)+1,1,6)*OFFSET($F$279,3*($D249-1)+3,6*(Y$209-1)+1,1,6)),0),"")</f>
        <v/>
      </c>
      <c r="Z249" s="224" t="str">
        <f t="array" aca="1" ref="Z249" ca="1">IFERROR(IF(MAX(OFFSET($F$279,3*($D249-1)+1,6*(Z$209-1)+1,1,6)*OFFSET($F$279,3*($D249-1)+2,6*(Z$209-1)+1,1,6)*OFFSET($F$279,3*($D249-1)+3,6*(Z$209-1)+1,1,6))&gt;Z$208,MAX(OFFSET($F$279,3*($D249-1)+1,6*(Z$209-1)+1,1,6)*OFFSET($F$279,3*($D249-1)+2,6*(Z$209-1)+1,1,6)*OFFSET($F$279,3*($D249-1)+3,6*(Z$209-1)+1,1,6)),0),"")</f>
        <v/>
      </c>
      <c r="AA249" s="224" t="str">
        <f t="array" aca="1" ref="AA249" ca="1">IFERROR(IF(MAX(OFFSET($F$279,3*($D249-1)+1,6*(AA$209-1)+1,1,6)*OFFSET($F$279,3*($D249-1)+2,6*(AA$209-1)+1,1,6)*OFFSET($F$279,3*($D249-1)+3,6*(AA$209-1)+1,1,6))&gt;AA$208,MAX(OFFSET($F$279,3*($D249-1)+1,6*(AA$209-1)+1,1,6)*OFFSET($F$279,3*($D249-1)+2,6*(AA$209-1)+1,1,6)*OFFSET($F$279,3*($D249-1)+3,6*(AA$209-1)+1,1,6)),0),"")</f>
        <v/>
      </c>
      <c r="AB249" s="224" t="str">
        <f t="array" aca="1" ref="AB249" ca="1">IFERROR(IF(MAX(OFFSET($F$279,3*($D249-1)+1,6*(AB$209-1)+1,1,6)*OFFSET($F$279,3*($D249-1)+2,6*(AB$209-1)+1,1,6)*OFFSET($F$279,3*($D249-1)+3,6*(AB$209-1)+1,1,6))&gt;AB$208,MAX(OFFSET($F$279,3*($D249-1)+1,6*(AB$209-1)+1,1,6)*OFFSET($F$279,3*($D249-1)+2,6*(AB$209-1)+1,1,6)*OFFSET($F$279,3*($D249-1)+3,6*(AB$209-1)+1,1,6)),0),"")</f>
        <v/>
      </c>
      <c r="AC249" s="224" t="str">
        <f t="array" aca="1" ref="AC249" ca="1">IFERROR(IF(MAX(OFFSET($F$279,3*($D249-1)+1,6*(AC$209-1)+1,1,6)*OFFSET($F$279,3*($D249-1)+2,6*(AC$209-1)+1,1,6)*OFFSET($F$279,3*($D249-1)+3,6*(AC$209-1)+1,1,6))&gt;AC$208,MAX(OFFSET($F$279,3*($D249-1)+1,6*(AC$209-1)+1,1,6)*OFFSET($F$279,3*($D249-1)+2,6*(AC$209-1)+1,1,6)*OFFSET($F$279,3*($D249-1)+3,6*(AC$209-1)+1,1,6)),0),"")</f>
        <v/>
      </c>
      <c r="AD249" s="224" t="str">
        <f t="array" aca="1" ref="AD249" ca="1">IFERROR(IF(MAX(OFFSET($F$279,3*($D249-1)+1,6*(AD$209-1)+1,1,6)*OFFSET($F$279,3*($D249-1)+2,6*(AD$209-1)+1,1,6)*OFFSET($F$279,3*($D249-1)+3,6*(AD$209-1)+1,1,6))&gt;AD$208,MAX(OFFSET($F$279,3*($D249-1)+1,6*(AD$209-1)+1,1,6)*OFFSET($F$279,3*($D249-1)+2,6*(AD$209-1)+1,1,6)*OFFSET($F$279,3*($D249-1)+3,6*(AD$209-1)+1,1,6)),0),"")</f>
        <v/>
      </c>
      <c r="AE249" s="224" t="str">
        <f t="array" aca="1" ref="AE249" ca="1">IFERROR(IF(MAX(OFFSET($F$279,3*($D249-1)+1,6*(AE$209-1)+1,1,6)*OFFSET($F$279,3*($D249-1)+2,6*(AE$209-1)+1,1,6)*OFFSET($F$279,3*($D249-1)+3,6*(AE$209-1)+1,1,6))&gt;AE$208,MAX(OFFSET($F$279,3*($D249-1)+1,6*(AE$209-1)+1,1,6)*OFFSET($F$279,3*($D249-1)+2,6*(AE$209-1)+1,1,6)*OFFSET($F$279,3*($D249-1)+3,6*(AE$209-1)+1,1,6)),0),"")</f>
        <v/>
      </c>
      <c r="AF249" s="224" t="str">
        <f t="array" aca="1" ref="AF249" ca="1">IFERROR(IF(MAX(OFFSET($F$279,3*($D249-1)+1,6*(AF$209-1)+1,1,6)*OFFSET($F$279,3*($D249-1)+2,6*(AF$209-1)+1,1,6)*OFFSET($F$279,3*($D249-1)+3,6*(AF$209-1)+1,1,6))&gt;AF$208,MAX(OFFSET($F$279,3*($D249-1)+1,6*(AF$209-1)+1,1,6)*OFFSET($F$279,3*($D249-1)+2,6*(AF$209-1)+1,1,6)*OFFSET($F$279,3*($D249-1)+3,6*(AF$209-1)+1,1,6)),0),"")</f>
        <v/>
      </c>
      <c r="AG249" s="224" t="str">
        <f t="array" aca="1" ref="AG249" ca="1">IFERROR(IF(MAX(OFFSET($F$279,3*($D249-1)+1,6*(AG$209-1)+1,1,6)*OFFSET($F$279,3*($D249-1)+2,6*(AG$209-1)+1,1,6)*OFFSET($F$279,3*($D249-1)+3,6*(AG$209-1)+1,1,6))&gt;AG$208,MAX(OFFSET($F$279,3*($D249-1)+1,6*(AG$209-1)+1,1,6)*OFFSET($F$279,3*($D249-1)+2,6*(AG$209-1)+1,1,6)*OFFSET($F$279,3*($D249-1)+3,6*(AG$209-1)+1,1,6)),0),"")</f>
        <v/>
      </c>
      <c r="AH249" s="224" t="str">
        <f t="array" aca="1" ref="AH249" ca="1">IFERROR(IF(MAX(OFFSET($F$279,3*($D249-1)+1,6*(AH$209-1)+1,1,6)*OFFSET($F$279,3*($D249-1)+2,6*(AH$209-1)+1,1,6)*OFFSET($F$279,3*($D249-1)+3,6*(AH$209-1)+1,1,6))&gt;AH$208,MAX(OFFSET($F$279,3*($D249-1)+1,6*(AH$209-1)+1,1,6)*OFFSET($F$279,3*($D249-1)+2,6*(AH$209-1)+1,1,6)*OFFSET($F$279,3*($D249-1)+3,6*(AH$209-1)+1,1,6)),0),"")</f>
        <v/>
      </c>
      <c r="AI249" s="224" t="str">
        <f t="array" aca="1" ref="AI249" ca="1">IFERROR(IF(MAX(OFFSET($F$279,3*($D249-1)+1,6*(AI$209-1)+1,1,6)*OFFSET($F$279,3*($D249-1)+2,6*(AI$209-1)+1,1,6)*OFFSET($F$279,3*($D249-1)+3,6*(AI$209-1)+1,1,6))&gt;AI$208,MAX(OFFSET($F$279,3*($D249-1)+1,6*(AI$209-1)+1,1,6)*OFFSET($F$279,3*($D249-1)+2,6*(AI$209-1)+1,1,6)*OFFSET($F$279,3*($D249-1)+3,6*(AI$209-1)+1,1,6)),0),"")</f>
        <v/>
      </c>
      <c r="AJ249" s="224" t="str">
        <f t="array" aca="1" ref="AJ249" ca="1">IFERROR(IF(MAX(OFFSET($F$279,3*($D249-1)+1,6*(AJ$209-1)+1,1,6)*OFFSET($F$279,3*($D249-1)+2,6*(AJ$209-1)+1,1,6)*OFFSET($F$279,3*($D249-1)+3,6*(AJ$209-1)+1,1,6))&gt;AJ$208,MAX(OFFSET($F$279,3*($D249-1)+1,6*(AJ$209-1)+1,1,6)*OFFSET($F$279,3*($D249-1)+2,6*(AJ$209-1)+1,1,6)*OFFSET($F$279,3*($D249-1)+3,6*(AJ$209-1)+1,1,6)),0),"")</f>
        <v/>
      </c>
      <c r="AK249" s="224" t="str">
        <f t="array" aca="1" ref="AK249" ca="1">IFERROR(IF(MAX(OFFSET($F$279,3*($D249-1)+1,6*(AK$209-1)+1,1,6)*OFFSET($F$279,3*($D249-1)+2,6*(AK$209-1)+1,1,6)*OFFSET($F$279,3*($D249-1)+3,6*(AK$209-1)+1,1,6))&gt;AK$208,MAX(OFFSET($F$279,3*($D249-1)+1,6*(AK$209-1)+1,1,6)*OFFSET($F$279,3*($D249-1)+2,6*(AK$209-1)+1,1,6)*OFFSET($F$279,3*($D249-1)+3,6*(AK$209-1)+1,1,6)),0),"")</f>
        <v/>
      </c>
      <c r="AL249" s="224" t="str">
        <f t="array" aca="1" ref="AL249" ca="1">IFERROR(IF(MAX(OFFSET($F$279,3*($D249-1)+1,6*(AL$209-1)+1,1,6)*OFFSET($F$279,3*($D249-1)+2,6*(AL$209-1)+1,1,6)*OFFSET($F$279,3*($D249-1)+3,6*(AL$209-1)+1,1,6))&gt;AL$208,MAX(OFFSET($F$279,3*($D249-1)+1,6*(AL$209-1)+1,1,6)*OFFSET($F$279,3*($D249-1)+2,6*(AL$209-1)+1,1,6)*OFFSET($F$279,3*($D249-1)+3,6*(AL$209-1)+1,1,6)),0),"")</f>
        <v/>
      </c>
      <c r="AM249" s="224" t="str">
        <f t="array" aca="1" ref="AM249" ca="1">IFERROR(IF(MAX(OFFSET($F$279,3*($D249-1)+1,6*(AM$209-1)+1,1,6)*OFFSET($F$279,3*($D249-1)+2,6*(AM$209-1)+1,1,6)*OFFSET($F$279,3*($D249-1)+3,6*(AM$209-1)+1,1,6))&gt;AM$208,MAX(OFFSET($F$279,3*($D249-1)+1,6*(AM$209-1)+1,1,6)*OFFSET($F$279,3*($D249-1)+2,6*(AM$209-1)+1,1,6)*OFFSET($F$279,3*($D249-1)+3,6*(AM$209-1)+1,1,6)),0),"")</f>
        <v/>
      </c>
      <c r="AN249" s="224" t="str">
        <f t="array" aca="1" ref="AN249" ca="1">IFERROR(IF(MAX(OFFSET($F$279,3*($D249-1)+1,6*(AN$209-1)+1,1,6)*OFFSET($F$279,3*($D249-1)+2,6*(AN$209-1)+1,1,6)*OFFSET($F$279,3*($D249-1)+3,6*(AN$209-1)+1,1,6))&gt;AN$208,MAX(OFFSET($F$279,3*($D249-1)+1,6*(AN$209-1)+1,1,6)*OFFSET($F$279,3*($D249-1)+2,6*(AN$209-1)+1,1,6)*OFFSET($F$279,3*($D249-1)+3,6*(AN$209-1)+1,1,6)),0),"")</f>
        <v/>
      </c>
      <c r="AO249" s="224" t="str">
        <f t="array" aca="1" ref="AO249" ca="1">IFERROR(IF(MAX(OFFSET($F$279,3*($D249-1)+1,6*(AO$209-1)+1,1,6)*OFFSET($F$279,3*($D249-1)+2,6*(AO$209-1)+1,1,6)*OFFSET($F$279,3*($D249-1)+3,6*(AO$209-1)+1,1,6))&gt;AO$208,MAX(OFFSET($F$279,3*($D249-1)+1,6*(AO$209-1)+1,1,6)*OFFSET($F$279,3*($D249-1)+2,6*(AO$209-1)+1,1,6)*OFFSET($F$279,3*($D249-1)+3,6*(AO$209-1)+1,1,6)),0),"")</f>
        <v/>
      </c>
      <c r="AP249" s="224" t="str">
        <f t="array" aca="1" ref="AP249" ca="1">IFERROR(IF(MAX(OFFSET($F$279,3*($D249-1)+1,6*(AP$209-1)+1,1,6)*OFFSET($F$279,3*($D249-1)+2,6*(AP$209-1)+1,1,6)*OFFSET($F$279,3*($D249-1)+3,6*(AP$209-1)+1,1,6))&gt;AP$208,MAX(OFFSET($F$279,3*($D249-1)+1,6*(AP$209-1)+1,1,6)*OFFSET($F$279,3*($D249-1)+2,6*(AP$209-1)+1,1,6)*OFFSET($F$279,3*($D249-1)+3,6*(AP$209-1)+1,1,6)),0),"")</f>
        <v/>
      </c>
      <c r="AQ249" s="224" t="str">
        <f t="array" aca="1" ref="AQ249" ca="1">IFERROR(IF(MAX(OFFSET($F$279,3*($D249-1)+1,6*(AQ$209-1)+1,1,6)*OFFSET($F$279,3*($D249-1)+2,6*(AQ$209-1)+1,1,6)*OFFSET($F$279,3*($D249-1)+3,6*(AQ$209-1)+1,1,6))&gt;AQ$208,MAX(OFFSET($F$279,3*($D249-1)+1,6*(AQ$209-1)+1,1,6)*OFFSET($F$279,3*($D249-1)+2,6*(AQ$209-1)+1,1,6)*OFFSET($F$279,3*($D249-1)+3,6*(AQ$209-1)+1,1,6)),0),"")</f>
        <v/>
      </c>
      <c r="AR249" s="224" t="str">
        <f t="array" aca="1" ref="AR249" ca="1">IFERROR(IF(MAX(OFFSET($F$279,3*($D249-1)+1,6*(AR$209-1)+1,1,6)*OFFSET($F$279,3*($D249-1)+2,6*(AR$209-1)+1,1,6)*OFFSET($F$279,3*($D249-1)+3,6*(AR$209-1)+1,1,6))&gt;AR$208,MAX(OFFSET($F$279,3*($D249-1)+1,6*(AR$209-1)+1,1,6)*OFFSET($F$279,3*($D249-1)+2,6*(AR$209-1)+1,1,6)*OFFSET($F$279,3*($D249-1)+3,6*(AR$209-1)+1,1,6)),0),"")</f>
        <v/>
      </c>
      <c r="AS249" s="224" t="str">
        <f t="array" aca="1" ref="AS249" ca="1">IFERROR(IF(MAX(OFFSET($F$279,3*($D249-1)+1,6*(AS$209-1)+1,1,6)*OFFSET($F$279,3*($D249-1)+2,6*(AS$209-1)+1,1,6)*OFFSET($F$279,3*($D249-1)+3,6*(AS$209-1)+1,1,6))&gt;AS$208,MAX(OFFSET($F$279,3*($D249-1)+1,6*(AS$209-1)+1,1,6)*OFFSET($F$279,3*($D249-1)+2,6*(AS$209-1)+1,1,6)*OFFSET($F$279,3*($D249-1)+3,6*(AS$209-1)+1,1,6)),0),"")</f>
        <v/>
      </c>
    </row>
    <row r="250" spans="4:45">
      <c r="D250" s="74">
        <v>40</v>
      </c>
      <c r="E250" s="135">
        <f t="shared" si="20"/>
        <v>0</v>
      </c>
      <c r="F250" s="224" t="str">
        <f t="array" aca="1" ref="F250" ca="1">IFERROR(IF(MAX(OFFSET($F$279,3*($D250-1)+1,6*(F$209-1)+1,1,6)*OFFSET($F$279,3*($D250-1)+2,6*(F$209-1)+1,1,6)*OFFSET($F$279,3*($D250-1)+3,6*(F$209-1)+1,1,6))&gt;F$208,MAX(OFFSET($F$279,3*($D250-1)+1,6*(F$209-1)+1,1,6)*OFFSET($F$279,3*($D250-1)+2,6*(F$209-1)+1,1,6)*OFFSET($F$279,3*($D250-1)+3,6*(F$209-1)+1,1,6)),0),"")</f>
        <v/>
      </c>
      <c r="G250" s="224" t="str">
        <f t="array" aca="1" ref="G250" ca="1">IFERROR(IF(MAX(OFFSET($F$279,3*($D250-1)+1,6*(G$209-1)+1,1,6)*OFFSET($F$279,3*($D250-1)+2,6*(G$209-1)+1,1,6)*OFFSET($F$279,3*($D250-1)+3,6*(G$209-1)+1,1,6))&gt;G$208,MAX(OFFSET($F$279,3*($D250-1)+1,6*(G$209-1)+1,1,6)*OFFSET($F$279,3*($D250-1)+2,6*(G$209-1)+1,1,6)*OFFSET($F$279,3*($D250-1)+3,6*(G$209-1)+1,1,6)),0),"")</f>
        <v/>
      </c>
      <c r="H250" s="224" t="str">
        <f t="array" aca="1" ref="H250" ca="1">IFERROR(IF(MAX(OFFSET($F$279,3*($D250-1)+1,6*(H$209-1)+1,1,6)*OFFSET($F$279,3*($D250-1)+2,6*(H$209-1)+1,1,6)*OFFSET($F$279,3*($D250-1)+3,6*(H$209-1)+1,1,6))&gt;H$208,MAX(OFFSET($F$279,3*($D250-1)+1,6*(H$209-1)+1,1,6)*OFFSET($F$279,3*($D250-1)+2,6*(H$209-1)+1,1,6)*OFFSET($F$279,3*($D250-1)+3,6*(H$209-1)+1,1,6)),0),"")</f>
        <v/>
      </c>
      <c r="I250" s="224" t="str">
        <f t="array" aca="1" ref="I250" ca="1">IFERROR(IF(MAX(OFFSET($F$279,3*($D250-1)+1,6*(I$209-1)+1,1,6)*OFFSET($F$279,3*($D250-1)+2,6*(I$209-1)+1,1,6)*OFFSET($F$279,3*($D250-1)+3,6*(I$209-1)+1,1,6))&gt;I$208,MAX(OFFSET($F$279,3*($D250-1)+1,6*(I$209-1)+1,1,6)*OFFSET($F$279,3*($D250-1)+2,6*(I$209-1)+1,1,6)*OFFSET($F$279,3*($D250-1)+3,6*(I$209-1)+1,1,6)),0),"")</f>
        <v/>
      </c>
      <c r="J250" s="224" t="str">
        <f t="array" aca="1" ref="J250" ca="1">IFERROR(IF(MAX(OFFSET($F$279,3*($D250-1)+1,6*(J$209-1)+1,1,6)*OFFSET($F$279,3*($D250-1)+2,6*(J$209-1)+1,1,6)*OFFSET($F$279,3*($D250-1)+3,6*(J$209-1)+1,1,6))&gt;J$208,MAX(OFFSET($F$279,3*($D250-1)+1,6*(J$209-1)+1,1,6)*OFFSET($F$279,3*($D250-1)+2,6*(J$209-1)+1,1,6)*OFFSET($F$279,3*($D250-1)+3,6*(J$209-1)+1,1,6)),0),"")</f>
        <v/>
      </c>
      <c r="K250" s="224" t="str">
        <f t="array" aca="1" ref="K250" ca="1">IFERROR(IF(MAX(OFFSET($F$279,3*($D250-1)+1,6*(K$209-1)+1,1,6)*OFFSET($F$279,3*($D250-1)+2,6*(K$209-1)+1,1,6)*OFFSET($F$279,3*($D250-1)+3,6*(K$209-1)+1,1,6))&gt;K$208,MAX(OFFSET($F$279,3*($D250-1)+1,6*(K$209-1)+1,1,6)*OFFSET($F$279,3*($D250-1)+2,6*(K$209-1)+1,1,6)*OFFSET($F$279,3*($D250-1)+3,6*(K$209-1)+1,1,6)),0),"")</f>
        <v/>
      </c>
      <c r="L250" s="224" t="str">
        <f t="array" aca="1" ref="L250" ca="1">IFERROR(IF(MAX(OFFSET($F$279,3*($D250-1)+1,6*(L$209-1)+1,1,6)*OFFSET($F$279,3*($D250-1)+2,6*(L$209-1)+1,1,6)*OFFSET($F$279,3*($D250-1)+3,6*(L$209-1)+1,1,6))&gt;L$208,MAX(OFFSET($F$279,3*($D250-1)+1,6*(L$209-1)+1,1,6)*OFFSET($F$279,3*($D250-1)+2,6*(L$209-1)+1,1,6)*OFFSET($F$279,3*($D250-1)+3,6*(L$209-1)+1,1,6)),0),"")</f>
        <v/>
      </c>
      <c r="M250" s="224" t="str">
        <f t="array" aca="1" ref="M250" ca="1">IFERROR(IF(MAX(OFFSET($F$279,3*($D250-1)+1,6*(M$209-1)+1,1,6)*OFFSET($F$279,3*($D250-1)+2,6*(M$209-1)+1,1,6)*OFFSET($F$279,3*($D250-1)+3,6*(M$209-1)+1,1,6))&gt;M$208,MAX(OFFSET($F$279,3*($D250-1)+1,6*(M$209-1)+1,1,6)*OFFSET($F$279,3*($D250-1)+2,6*(M$209-1)+1,1,6)*OFFSET($F$279,3*($D250-1)+3,6*(M$209-1)+1,1,6)),0),"")</f>
        <v/>
      </c>
      <c r="N250" s="224" t="str">
        <f t="array" aca="1" ref="N250" ca="1">IFERROR(IF(MAX(OFFSET($F$279,3*($D250-1)+1,6*(N$209-1)+1,1,6)*OFFSET($F$279,3*($D250-1)+2,6*(N$209-1)+1,1,6)*OFFSET($F$279,3*($D250-1)+3,6*(N$209-1)+1,1,6))&gt;N$208,MAX(OFFSET($F$279,3*($D250-1)+1,6*(N$209-1)+1,1,6)*OFFSET($F$279,3*($D250-1)+2,6*(N$209-1)+1,1,6)*OFFSET($F$279,3*($D250-1)+3,6*(N$209-1)+1,1,6)),0),"")</f>
        <v/>
      </c>
      <c r="O250" s="224" t="str">
        <f t="array" aca="1" ref="O250" ca="1">IFERROR(IF(MAX(OFFSET($F$279,3*($D250-1)+1,6*(O$209-1)+1,1,6)*OFFSET($F$279,3*($D250-1)+2,6*(O$209-1)+1,1,6)*OFFSET($F$279,3*($D250-1)+3,6*(O$209-1)+1,1,6))&gt;O$208,MAX(OFFSET($F$279,3*($D250-1)+1,6*(O$209-1)+1,1,6)*OFFSET($F$279,3*($D250-1)+2,6*(O$209-1)+1,1,6)*OFFSET($F$279,3*($D250-1)+3,6*(O$209-1)+1,1,6)),0),"")</f>
        <v/>
      </c>
      <c r="P250" s="224" t="str">
        <f t="array" aca="1" ref="P250" ca="1">IFERROR(IF(MAX(OFFSET($F$279,3*($D250-1)+1,6*(P$209-1)+1,1,6)*OFFSET($F$279,3*($D250-1)+2,6*(P$209-1)+1,1,6)*OFFSET($F$279,3*($D250-1)+3,6*(P$209-1)+1,1,6))&gt;P$208,MAX(OFFSET($F$279,3*($D250-1)+1,6*(P$209-1)+1,1,6)*OFFSET($F$279,3*($D250-1)+2,6*(P$209-1)+1,1,6)*OFFSET($F$279,3*($D250-1)+3,6*(P$209-1)+1,1,6)),0),"")</f>
        <v/>
      </c>
      <c r="Q250" s="224" t="str">
        <f t="array" aca="1" ref="Q250" ca="1">IFERROR(IF(MAX(OFFSET($F$279,3*($D250-1)+1,6*(Q$209-1)+1,1,6)*OFFSET($F$279,3*($D250-1)+2,6*(Q$209-1)+1,1,6)*OFFSET($F$279,3*($D250-1)+3,6*(Q$209-1)+1,1,6))&gt;Q$208,MAX(OFFSET($F$279,3*($D250-1)+1,6*(Q$209-1)+1,1,6)*OFFSET($F$279,3*($D250-1)+2,6*(Q$209-1)+1,1,6)*OFFSET($F$279,3*($D250-1)+3,6*(Q$209-1)+1,1,6)),0),"")</f>
        <v/>
      </c>
      <c r="R250" s="224" t="str">
        <f t="array" aca="1" ref="R250" ca="1">IFERROR(IF(MAX(OFFSET($F$279,3*($D250-1)+1,6*(R$209-1)+1,1,6)*OFFSET($F$279,3*($D250-1)+2,6*(R$209-1)+1,1,6)*OFFSET($F$279,3*($D250-1)+3,6*(R$209-1)+1,1,6))&gt;R$208,MAX(OFFSET($F$279,3*($D250-1)+1,6*(R$209-1)+1,1,6)*OFFSET($F$279,3*($D250-1)+2,6*(R$209-1)+1,1,6)*OFFSET($F$279,3*($D250-1)+3,6*(R$209-1)+1,1,6)),0),"")</f>
        <v/>
      </c>
      <c r="S250" s="224" t="str">
        <f t="array" aca="1" ref="S250" ca="1">IFERROR(IF(MAX(OFFSET($F$279,3*($D250-1)+1,6*(S$209-1)+1,1,6)*OFFSET($F$279,3*($D250-1)+2,6*(S$209-1)+1,1,6)*OFFSET($F$279,3*($D250-1)+3,6*(S$209-1)+1,1,6))&gt;S$208,MAX(OFFSET($F$279,3*($D250-1)+1,6*(S$209-1)+1,1,6)*OFFSET($F$279,3*($D250-1)+2,6*(S$209-1)+1,1,6)*OFFSET($F$279,3*($D250-1)+3,6*(S$209-1)+1,1,6)),0),"")</f>
        <v/>
      </c>
      <c r="T250" s="224" t="str">
        <f t="array" aca="1" ref="T250" ca="1">IFERROR(IF(MAX(OFFSET($F$279,3*($D250-1)+1,6*(T$209-1)+1,1,6)*OFFSET($F$279,3*($D250-1)+2,6*(T$209-1)+1,1,6)*OFFSET($F$279,3*($D250-1)+3,6*(T$209-1)+1,1,6))&gt;T$208,MAX(OFFSET($F$279,3*($D250-1)+1,6*(T$209-1)+1,1,6)*OFFSET($F$279,3*($D250-1)+2,6*(T$209-1)+1,1,6)*OFFSET($F$279,3*($D250-1)+3,6*(T$209-1)+1,1,6)),0),"")</f>
        <v/>
      </c>
      <c r="U250" s="224" t="str">
        <f t="array" aca="1" ref="U250" ca="1">IFERROR(IF(MAX(OFFSET($F$279,3*($D250-1)+1,6*(U$209-1)+1,1,6)*OFFSET($F$279,3*($D250-1)+2,6*(U$209-1)+1,1,6)*OFFSET($F$279,3*($D250-1)+3,6*(U$209-1)+1,1,6))&gt;U$208,MAX(OFFSET($F$279,3*($D250-1)+1,6*(U$209-1)+1,1,6)*OFFSET($F$279,3*($D250-1)+2,6*(U$209-1)+1,1,6)*OFFSET($F$279,3*($D250-1)+3,6*(U$209-1)+1,1,6)),0),"")</f>
        <v/>
      </c>
      <c r="V250" s="224" t="str">
        <f t="array" aca="1" ref="V250" ca="1">IFERROR(IF(MAX(OFFSET($F$279,3*($D250-1)+1,6*(V$209-1)+1,1,6)*OFFSET($F$279,3*($D250-1)+2,6*(V$209-1)+1,1,6)*OFFSET($F$279,3*($D250-1)+3,6*(V$209-1)+1,1,6))&gt;V$208,MAX(OFFSET($F$279,3*($D250-1)+1,6*(V$209-1)+1,1,6)*OFFSET($F$279,3*($D250-1)+2,6*(V$209-1)+1,1,6)*OFFSET($F$279,3*($D250-1)+3,6*(V$209-1)+1,1,6)),0),"")</f>
        <v/>
      </c>
      <c r="W250" s="224" t="str">
        <f t="array" aca="1" ref="W250" ca="1">IFERROR(IF(MAX(OFFSET($F$279,3*($D250-1)+1,6*(W$209-1)+1,1,6)*OFFSET($F$279,3*($D250-1)+2,6*(W$209-1)+1,1,6)*OFFSET($F$279,3*($D250-1)+3,6*(W$209-1)+1,1,6))&gt;W$208,MAX(OFFSET($F$279,3*($D250-1)+1,6*(W$209-1)+1,1,6)*OFFSET($F$279,3*($D250-1)+2,6*(W$209-1)+1,1,6)*OFFSET($F$279,3*($D250-1)+3,6*(W$209-1)+1,1,6)),0),"")</f>
        <v/>
      </c>
      <c r="X250" s="224" t="str">
        <f t="array" aca="1" ref="X250" ca="1">IFERROR(IF(MAX(OFFSET($F$279,3*($D250-1)+1,6*(X$209-1)+1,1,6)*OFFSET($F$279,3*($D250-1)+2,6*(X$209-1)+1,1,6)*OFFSET($F$279,3*($D250-1)+3,6*(X$209-1)+1,1,6))&gt;X$208,MAX(OFFSET($F$279,3*($D250-1)+1,6*(X$209-1)+1,1,6)*OFFSET($F$279,3*($D250-1)+2,6*(X$209-1)+1,1,6)*OFFSET($F$279,3*($D250-1)+3,6*(X$209-1)+1,1,6)),0),"")</f>
        <v/>
      </c>
      <c r="Y250" s="224" t="str">
        <f t="array" aca="1" ref="Y250" ca="1">IFERROR(IF(MAX(OFFSET($F$279,3*($D250-1)+1,6*(Y$209-1)+1,1,6)*OFFSET($F$279,3*($D250-1)+2,6*(Y$209-1)+1,1,6)*OFFSET($F$279,3*($D250-1)+3,6*(Y$209-1)+1,1,6))&gt;Y$208,MAX(OFFSET($F$279,3*($D250-1)+1,6*(Y$209-1)+1,1,6)*OFFSET($F$279,3*($D250-1)+2,6*(Y$209-1)+1,1,6)*OFFSET($F$279,3*($D250-1)+3,6*(Y$209-1)+1,1,6)),0),"")</f>
        <v/>
      </c>
      <c r="Z250" s="224" t="str">
        <f t="array" aca="1" ref="Z250" ca="1">IFERROR(IF(MAX(OFFSET($F$279,3*($D250-1)+1,6*(Z$209-1)+1,1,6)*OFFSET($F$279,3*($D250-1)+2,6*(Z$209-1)+1,1,6)*OFFSET($F$279,3*($D250-1)+3,6*(Z$209-1)+1,1,6))&gt;Z$208,MAX(OFFSET($F$279,3*($D250-1)+1,6*(Z$209-1)+1,1,6)*OFFSET($F$279,3*($D250-1)+2,6*(Z$209-1)+1,1,6)*OFFSET($F$279,3*($D250-1)+3,6*(Z$209-1)+1,1,6)),0),"")</f>
        <v/>
      </c>
      <c r="AA250" s="224" t="str">
        <f t="array" aca="1" ref="AA250" ca="1">IFERROR(IF(MAX(OFFSET($F$279,3*($D250-1)+1,6*(AA$209-1)+1,1,6)*OFFSET($F$279,3*($D250-1)+2,6*(AA$209-1)+1,1,6)*OFFSET($F$279,3*($D250-1)+3,6*(AA$209-1)+1,1,6))&gt;AA$208,MAX(OFFSET($F$279,3*($D250-1)+1,6*(AA$209-1)+1,1,6)*OFFSET($F$279,3*($D250-1)+2,6*(AA$209-1)+1,1,6)*OFFSET($F$279,3*($D250-1)+3,6*(AA$209-1)+1,1,6)),0),"")</f>
        <v/>
      </c>
      <c r="AB250" s="224" t="str">
        <f t="array" aca="1" ref="AB250" ca="1">IFERROR(IF(MAX(OFFSET($F$279,3*($D250-1)+1,6*(AB$209-1)+1,1,6)*OFFSET($F$279,3*($D250-1)+2,6*(AB$209-1)+1,1,6)*OFFSET($F$279,3*($D250-1)+3,6*(AB$209-1)+1,1,6))&gt;AB$208,MAX(OFFSET($F$279,3*($D250-1)+1,6*(AB$209-1)+1,1,6)*OFFSET($F$279,3*($D250-1)+2,6*(AB$209-1)+1,1,6)*OFFSET($F$279,3*($D250-1)+3,6*(AB$209-1)+1,1,6)),0),"")</f>
        <v/>
      </c>
      <c r="AC250" s="224" t="str">
        <f t="array" aca="1" ref="AC250" ca="1">IFERROR(IF(MAX(OFFSET($F$279,3*($D250-1)+1,6*(AC$209-1)+1,1,6)*OFFSET($F$279,3*($D250-1)+2,6*(AC$209-1)+1,1,6)*OFFSET($F$279,3*($D250-1)+3,6*(AC$209-1)+1,1,6))&gt;AC$208,MAX(OFFSET($F$279,3*($D250-1)+1,6*(AC$209-1)+1,1,6)*OFFSET($F$279,3*($D250-1)+2,6*(AC$209-1)+1,1,6)*OFFSET($F$279,3*($D250-1)+3,6*(AC$209-1)+1,1,6)),0),"")</f>
        <v/>
      </c>
      <c r="AD250" s="224" t="str">
        <f t="array" aca="1" ref="AD250" ca="1">IFERROR(IF(MAX(OFFSET($F$279,3*($D250-1)+1,6*(AD$209-1)+1,1,6)*OFFSET($F$279,3*($D250-1)+2,6*(AD$209-1)+1,1,6)*OFFSET($F$279,3*($D250-1)+3,6*(AD$209-1)+1,1,6))&gt;AD$208,MAX(OFFSET($F$279,3*($D250-1)+1,6*(AD$209-1)+1,1,6)*OFFSET($F$279,3*($D250-1)+2,6*(AD$209-1)+1,1,6)*OFFSET($F$279,3*($D250-1)+3,6*(AD$209-1)+1,1,6)),0),"")</f>
        <v/>
      </c>
      <c r="AE250" s="224" t="str">
        <f t="array" aca="1" ref="AE250" ca="1">IFERROR(IF(MAX(OFFSET($F$279,3*($D250-1)+1,6*(AE$209-1)+1,1,6)*OFFSET($F$279,3*($D250-1)+2,6*(AE$209-1)+1,1,6)*OFFSET($F$279,3*($D250-1)+3,6*(AE$209-1)+1,1,6))&gt;AE$208,MAX(OFFSET($F$279,3*($D250-1)+1,6*(AE$209-1)+1,1,6)*OFFSET($F$279,3*($D250-1)+2,6*(AE$209-1)+1,1,6)*OFFSET($F$279,3*($D250-1)+3,6*(AE$209-1)+1,1,6)),0),"")</f>
        <v/>
      </c>
      <c r="AF250" s="224" t="str">
        <f t="array" aca="1" ref="AF250" ca="1">IFERROR(IF(MAX(OFFSET($F$279,3*($D250-1)+1,6*(AF$209-1)+1,1,6)*OFFSET($F$279,3*($D250-1)+2,6*(AF$209-1)+1,1,6)*OFFSET($F$279,3*($D250-1)+3,6*(AF$209-1)+1,1,6))&gt;AF$208,MAX(OFFSET($F$279,3*($D250-1)+1,6*(AF$209-1)+1,1,6)*OFFSET($F$279,3*($D250-1)+2,6*(AF$209-1)+1,1,6)*OFFSET($F$279,3*($D250-1)+3,6*(AF$209-1)+1,1,6)),0),"")</f>
        <v/>
      </c>
      <c r="AG250" s="224" t="str">
        <f t="array" aca="1" ref="AG250" ca="1">IFERROR(IF(MAX(OFFSET($F$279,3*($D250-1)+1,6*(AG$209-1)+1,1,6)*OFFSET($F$279,3*($D250-1)+2,6*(AG$209-1)+1,1,6)*OFFSET($F$279,3*($D250-1)+3,6*(AG$209-1)+1,1,6))&gt;AG$208,MAX(OFFSET($F$279,3*($D250-1)+1,6*(AG$209-1)+1,1,6)*OFFSET($F$279,3*($D250-1)+2,6*(AG$209-1)+1,1,6)*OFFSET($F$279,3*($D250-1)+3,6*(AG$209-1)+1,1,6)),0),"")</f>
        <v/>
      </c>
      <c r="AH250" s="224" t="str">
        <f t="array" aca="1" ref="AH250" ca="1">IFERROR(IF(MAX(OFFSET($F$279,3*($D250-1)+1,6*(AH$209-1)+1,1,6)*OFFSET($F$279,3*($D250-1)+2,6*(AH$209-1)+1,1,6)*OFFSET($F$279,3*($D250-1)+3,6*(AH$209-1)+1,1,6))&gt;AH$208,MAX(OFFSET($F$279,3*($D250-1)+1,6*(AH$209-1)+1,1,6)*OFFSET($F$279,3*($D250-1)+2,6*(AH$209-1)+1,1,6)*OFFSET($F$279,3*($D250-1)+3,6*(AH$209-1)+1,1,6)),0),"")</f>
        <v/>
      </c>
      <c r="AI250" s="224" t="str">
        <f t="array" aca="1" ref="AI250" ca="1">IFERROR(IF(MAX(OFFSET($F$279,3*($D250-1)+1,6*(AI$209-1)+1,1,6)*OFFSET($F$279,3*($D250-1)+2,6*(AI$209-1)+1,1,6)*OFFSET($F$279,3*($D250-1)+3,6*(AI$209-1)+1,1,6))&gt;AI$208,MAX(OFFSET($F$279,3*($D250-1)+1,6*(AI$209-1)+1,1,6)*OFFSET($F$279,3*($D250-1)+2,6*(AI$209-1)+1,1,6)*OFFSET($F$279,3*($D250-1)+3,6*(AI$209-1)+1,1,6)),0),"")</f>
        <v/>
      </c>
      <c r="AJ250" s="224" t="str">
        <f t="array" aca="1" ref="AJ250" ca="1">IFERROR(IF(MAX(OFFSET($F$279,3*($D250-1)+1,6*(AJ$209-1)+1,1,6)*OFFSET($F$279,3*($D250-1)+2,6*(AJ$209-1)+1,1,6)*OFFSET($F$279,3*($D250-1)+3,6*(AJ$209-1)+1,1,6))&gt;AJ$208,MAX(OFFSET($F$279,3*($D250-1)+1,6*(AJ$209-1)+1,1,6)*OFFSET($F$279,3*($D250-1)+2,6*(AJ$209-1)+1,1,6)*OFFSET($F$279,3*($D250-1)+3,6*(AJ$209-1)+1,1,6)),0),"")</f>
        <v/>
      </c>
      <c r="AK250" s="224" t="str">
        <f t="array" aca="1" ref="AK250" ca="1">IFERROR(IF(MAX(OFFSET($F$279,3*($D250-1)+1,6*(AK$209-1)+1,1,6)*OFFSET($F$279,3*($D250-1)+2,6*(AK$209-1)+1,1,6)*OFFSET($F$279,3*($D250-1)+3,6*(AK$209-1)+1,1,6))&gt;AK$208,MAX(OFFSET($F$279,3*($D250-1)+1,6*(AK$209-1)+1,1,6)*OFFSET($F$279,3*($D250-1)+2,6*(AK$209-1)+1,1,6)*OFFSET($F$279,3*($D250-1)+3,6*(AK$209-1)+1,1,6)),0),"")</f>
        <v/>
      </c>
      <c r="AL250" s="224" t="str">
        <f t="array" aca="1" ref="AL250" ca="1">IFERROR(IF(MAX(OFFSET($F$279,3*($D250-1)+1,6*(AL$209-1)+1,1,6)*OFFSET($F$279,3*($D250-1)+2,6*(AL$209-1)+1,1,6)*OFFSET($F$279,3*($D250-1)+3,6*(AL$209-1)+1,1,6))&gt;AL$208,MAX(OFFSET($F$279,3*($D250-1)+1,6*(AL$209-1)+1,1,6)*OFFSET($F$279,3*($D250-1)+2,6*(AL$209-1)+1,1,6)*OFFSET($F$279,3*($D250-1)+3,6*(AL$209-1)+1,1,6)),0),"")</f>
        <v/>
      </c>
      <c r="AM250" s="224" t="str">
        <f t="array" aca="1" ref="AM250" ca="1">IFERROR(IF(MAX(OFFSET($F$279,3*($D250-1)+1,6*(AM$209-1)+1,1,6)*OFFSET($F$279,3*($D250-1)+2,6*(AM$209-1)+1,1,6)*OFFSET($F$279,3*($D250-1)+3,6*(AM$209-1)+1,1,6))&gt;AM$208,MAX(OFFSET($F$279,3*($D250-1)+1,6*(AM$209-1)+1,1,6)*OFFSET($F$279,3*($D250-1)+2,6*(AM$209-1)+1,1,6)*OFFSET($F$279,3*($D250-1)+3,6*(AM$209-1)+1,1,6)),0),"")</f>
        <v/>
      </c>
      <c r="AN250" s="224" t="str">
        <f t="array" aca="1" ref="AN250" ca="1">IFERROR(IF(MAX(OFFSET($F$279,3*($D250-1)+1,6*(AN$209-1)+1,1,6)*OFFSET($F$279,3*($D250-1)+2,6*(AN$209-1)+1,1,6)*OFFSET($F$279,3*($D250-1)+3,6*(AN$209-1)+1,1,6))&gt;AN$208,MAX(OFFSET($F$279,3*($D250-1)+1,6*(AN$209-1)+1,1,6)*OFFSET($F$279,3*($D250-1)+2,6*(AN$209-1)+1,1,6)*OFFSET($F$279,3*($D250-1)+3,6*(AN$209-1)+1,1,6)),0),"")</f>
        <v/>
      </c>
      <c r="AO250" s="224" t="str">
        <f t="array" aca="1" ref="AO250" ca="1">IFERROR(IF(MAX(OFFSET($F$279,3*($D250-1)+1,6*(AO$209-1)+1,1,6)*OFFSET($F$279,3*($D250-1)+2,6*(AO$209-1)+1,1,6)*OFFSET($F$279,3*($D250-1)+3,6*(AO$209-1)+1,1,6))&gt;AO$208,MAX(OFFSET($F$279,3*($D250-1)+1,6*(AO$209-1)+1,1,6)*OFFSET($F$279,3*($D250-1)+2,6*(AO$209-1)+1,1,6)*OFFSET($F$279,3*($D250-1)+3,6*(AO$209-1)+1,1,6)),0),"")</f>
        <v/>
      </c>
      <c r="AP250" s="224" t="str">
        <f t="array" aca="1" ref="AP250" ca="1">IFERROR(IF(MAX(OFFSET($F$279,3*($D250-1)+1,6*(AP$209-1)+1,1,6)*OFFSET($F$279,3*($D250-1)+2,6*(AP$209-1)+1,1,6)*OFFSET($F$279,3*($D250-1)+3,6*(AP$209-1)+1,1,6))&gt;AP$208,MAX(OFFSET($F$279,3*($D250-1)+1,6*(AP$209-1)+1,1,6)*OFFSET($F$279,3*($D250-1)+2,6*(AP$209-1)+1,1,6)*OFFSET($F$279,3*($D250-1)+3,6*(AP$209-1)+1,1,6)),0),"")</f>
        <v/>
      </c>
      <c r="AQ250" s="224" t="str">
        <f t="array" aca="1" ref="AQ250" ca="1">IFERROR(IF(MAX(OFFSET($F$279,3*($D250-1)+1,6*(AQ$209-1)+1,1,6)*OFFSET($F$279,3*($D250-1)+2,6*(AQ$209-1)+1,1,6)*OFFSET($F$279,3*($D250-1)+3,6*(AQ$209-1)+1,1,6))&gt;AQ$208,MAX(OFFSET($F$279,3*($D250-1)+1,6*(AQ$209-1)+1,1,6)*OFFSET($F$279,3*($D250-1)+2,6*(AQ$209-1)+1,1,6)*OFFSET($F$279,3*($D250-1)+3,6*(AQ$209-1)+1,1,6)),0),"")</f>
        <v/>
      </c>
      <c r="AR250" s="224" t="str">
        <f t="array" aca="1" ref="AR250" ca="1">IFERROR(IF(MAX(OFFSET($F$279,3*($D250-1)+1,6*(AR$209-1)+1,1,6)*OFFSET($F$279,3*($D250-1)+2,6*(AR$209-1)+1,1,6)*OFFSET($F$279,3*($D250-1)+3,6*(AR$209-1)+1,1,6))&gt;AR$208,MAX(OFFSET($F$279,3*($D250-1)+1,6*(AR$209-1)+1,1,6)*OFFSET($F$279,3*($D250-1)+2,6*(AR$209-1)+1,1,6)*OFFSET($F$279,3*($D250-1)+3,6*(AR$209-1)+1,1,6)),0),"")</f>
        <v/>
      </c>
      <c r="AS250" s="224" t="str">
        <f t="array" aca="1" ref="AS250" ca="1">IFERROR(IF(MAX(OFFSET($F$279,3*($D250-1)+1,6*(AS$209-1)+1,1,6)*OFFSET($F$279,3*($D250-1)+2,6*(AS$209-1)+1,1,6)*OFFSET($F$279,3*($D250-1)+3,6*(AS$209-1)+1,1,6))&gt;AS$208,MAX(OFFSET($F$279,3*($D250-1)+1,6*(AS$209-1)+1,1,6)*OFFSET($F$279,3*($D250-1)+2,6*(AS$209-1)+1,1,6)*OFFSET($F$279,3*($D250-1)+3,6*(AS$209-1)+1,1,6)),0),"")</f>
        <v/>
      </c>
    </row>
    <row r="251" spans="4:45">
      <c r="D251" s="74">
        <v>41</v>
      </c>
      <c r="E251" s="135" t="str">
        <f t="shared" si="20"/>
        <v>rack-1</v>
      </c>
      <c r="F251" s="224">
        <f t="array" aca="1" ref="F251" ca="1">IFERROR(IF(MAX(OFFSET($F$279,3*($D251-1)+1,6*(F$209-1)+1,1,6)*OFFSET($F$279,3*($D251-1)+2,6*(F$209-1)+1,1,6)*OFFSET($F$279,3*($D251-1)+3,6*(F$209-1)+1,1,6))&gt;F$208,MAX(OFFSET($F$279,3*($D251-1)+1,6*(F$209-1)+1,1,6)*OFFSET($F$279,3*($D251-1)+2,6*(F$209-1)+1,1,6)*OFFSET($F$279,3*($D251-1)+3,6*(F$209-1)+1,1,6)),0),"")</f>
        <v>575</v>
      </c>
      <c r="G251" s="224">
        <f t="array" aca="1" ref="G251" ca="1">IFERROR(IF(MAX(OFFSET($F$279,3*($D251-1)+1,6*(G$209-1)+1,1,6)*OFFSET($F$279,3*($D251-1)+2,6*(G$209-1)+1,1,6)*OFFSET($F$279,3*($D251-1)+3,6*(G$209-1)+1,1,6))&gt;G$208,MAX(OFFSET($F$279,3*($D251-1)+1,6*(G$209-1)+1,1,6)*OFFSET($F$279,3*($D251-1)+2,6*(G$209-1)+1,1,6)*OFFSET($F$279,3*($D251-1)+3,6*(G$209-1)+1,1,6)),0),"")</f>
        <v>165</v>
      </c>
      <c r="H251" s="224" t="str">
        <f t="array" aca="1" ref="H251" ca="1">IFERROR(IF(MAX(OFFSET($F$279,3*($D251-1)+1,6*(H$209-1)+1,1,6)*OFFSET($F$279,3*($D251-1)+2,6*(H$209-1)+1,1,6)*OFFSET($F$279,3*($D251-1)+3,6*(H$209-1)+1,1,6))&gt;H$208,MAX(OFFSET($F$279,3*($D251-1)+1,6*(H$209-1)+1,1,6)*OFFSET($F$279,3*($D251-1)+2,6*(H$209-1)+1,1,6)*OFFSET($F$279,3*($D251-1)+3,6*(H$209-1)+1,1,6)),0),"")</f>
        <v/>
      </c>
      <c r="I251" s="224" t="str">
        <f t="array" aca="1" ref="I251" ca="1">IFERROR(IF(MAX(OFFSET($F$279,3*($D251-1)+1,6*(I$209-1)+1,1,6)*OFFSET($F$279,3*($D251-1)+2,6*(I$209-1)+1,1,6)*OFFSET($F$279,3*($D251-1)+3,6*(I$209-1)+1,1,6))&gt;I$208,MAX(OFFSET($F$279,3*($D251-1)+1,6*(I$209-1)+1,1,6)*OFFSET($F$279,3*($D251-1)+2,6*(I$209-1)+1,1,6)*OFFSET($F$279,3*($D251-1)+3,6*(I$209-1)+1,1,6)),0),"")</f>
        <v/>
      </c>
      <c r="J251" s="224" t="str">
        <f t="array" aca="1" ref="J251" ca="1">IFERROR(IF(MAX(OFFSET($F$279,3*($D251-1)+1,6*(J$209-1)+1,1,6)*OFFSET($F$279,3*($D251-1)+2,6*(J$209-1)+1,1,6)*OFFSET($F$279,3*($D251-1)+3,6*(J$209-1)+1,1,6))&gt;J$208,MAX(OFFSET($F$279,3*($D251-1)+1,6*(J$209-1)+1,1,6)*OFFSET($F$279,3*($D251-1)+2,6*(J$209-1)+1,1,6)*OFFSET($F$279,3*($D251-1)+3,6*(J$209-1)+1,1,6)),0),"")</f>
        <v/>
      </c>
      <c r="K251" s="224" t="str">
        <f t="array" aca="1" ref="K251" ca="1">IFERROR(IF(MAX(OFFSET($F$279,3*($D251-1)+1,6*(K$209-1)+1,1,6)*OFFSET($F$279,3*($D251-1)+2,6*(K$209-1)+1,1,6)*OFFSET($F$279,3*($D251-1)+3,6*(K$209-1)+1,1,6))&gt;K$208,MAX(OFFSET($F$279,3*($D251-1)+1,6*(K$209-1)+1,1,6)*OFFSET($F$279,3*($D251-1)+2,6*(K$209-1)+1,1,6)*OFFSET($F$279,3*($D251-1)+3,6*(K$209-1)+1,1,6)),0),"")</f>
        <v/>
      </c>
      <c r="L251" s="224" t="str">
        <f t="array" aca="1" ref="L251" ca="1">IFERROR(IF(MAX(OFFSET($F$279,3*($D251-1)+1,6*(L$209-1)+1,1,6)*OFFSET($F$279,3*($D251-1)+2,6*(L$209-1)+1,1,6)*OFFSET($F$279,3*($D251-1)+3,6*(L$209-1)+1,1,6))&gt;L$208,MAX(OFFSET($F$279,3*($D251-1)+1,6*(L$209-1)+1,1,6)*OFFSET($F$279,3*($D251-1)+2,6*(L$209-1)+1,1,6)*OFFSET($F$279,3*($D251-1)+3,6*(L$209-1)+1,1,6)),0),"")</f>
        <v/>
      </c>
      <c r="M251" s="224" t="str">
        <f t="array" aca="1" ref="M251" ca="1">IFERROR(IF(MAX(OFFSET($F$279,3*($D251-1)+1,6*(M$209-1)+1,1,6)*OFFSET($F$279,3*($D251-1)+2,6*(M$209-1)+1,1,6)*OFFSET($F$279,3*($D251-1)+3,6*(M$209-1)+1,1,6))&gt;M$208,MAX(OFFSET($F$279,3*($D251-1)+1,6*(M$209-1)+1,1,6)*OFFSET($F$279,3*($D251-1)+2,6*(M$209-1)+1,1,6)*OFFSET($F$279,3*($D251-1)+3,6*(M$209-1)+1,1,6)),0),"")</f>
        <v/>
      </c>
      <c r="N251" s="224" t="str">
        <f t="array" aca="1" ref="N251" ca="1">IFERROR(IF(MAX(OFFSET($F$279,3*($D251-1)+1,6*(N$209-1)+1,1,6)*OFFSET($F$279,3*($D251-1)+2,6*(N$209-1)+1,1,6)*OFFSET($F$279,3*($D251-1)+3,6*(N$209-1)+1,1,6))&gt;N$208,MAX(OFFSET($F$279,3*($D251-1)+1,6*(N$209-1)+1,1,6)*OFFSET($F$279,3*($D251-1)+2,6*(N$209-1)+1,1,6)*OFFSET($F$279,3*($D251-1)+3,6*(N$209-1)+1,1,6)),0),"")</f>
        <v/>
      </c>
      <c r="O251" s="224" t="str">
        <f t="array" aca="1" ref="O251" ca="1">IFERROR(IF(MAX(OFFSET($F$279,3*($D251-1)+1,6*(O$209-1)+1,1,6)*OFFSET($F$279,3*($D251-1)+2,6*(O$209-1)+1,1,6)*OFFSET($F$279,3*($D251-1)+3,6*(O$209-1)+1,1,6))&gt;O$208,MAX(OFFSET($F$279,3*($D251-1)+1,6*(O$209-1)+1,1,6)*OFFSET($F$279,3*($D251-1)+2,6*(O$209-1)+1,1,6)*OFFSET($F$279,3*($D251-1)+3,6*(O$209-1)+1,1,6)),0),"")</f>
        <v/>
      </c>
      <c r="P251" s="224" t="str">
        <f t="array" aca="1" ref="P251" ca="1">IFERROR(IF(MAX(OFFSET($F$279,3*($D251-1)+1,6*(P$209-1)+1,1,6)*OFFSET($F$279,3*($D251-1)+2,6*(P$209-1)+1,1,6)*OFFSET($F$279,3*($D251-1)+3,6*(P$209-1)+1,1,6))&gt;P$208,MAX(OFFSET($F$279,3*($D251-1)+1,6*(P$209-1)+1,1,6)*OFFSET($F$279,3*($D251-1)+2,6*(P$209-1)+1,1,6)*OFFSET($F$279,3*($D251-1)+3,6*(P$209-1)+1,1,6)),0),"")</f>
        <v/>
      </c>
      <c r="Q251" s="224" t="str">
        <f t="array" aca="1" ref="Q251" ca="1">IFERROR(IF(MAX(OFFSET($F$279,3*($D251-1)+1,6*(Q$209-1)+1,1,6)*OFFSET($F$279,3*($D251-1)+2,6*(Q$209-1)+1,1,6)*OFFSET($F$279,3*($D251-1)+3,6*(Q$209-1)+1,1,6))&gt;Q$208,MAX(OFFSET($F$279,3*($D251-1)+1,6*(Q$209-1)+1,1,6)*OFFSET($F$279,3*($D251-1)+2,6*(Q$209-1)+1,1,6)*OFFSET($F$279,3*($D251-1)+3,6*(Q$209-1)+1,1,6)),0),"")</f>
        <v/>
      </c>
      <c r="R251" s="224" t="str">
        <f t="array" aca="1" ref="R251" ca="1">IFERROR(IF(MAX(OFFSET($F$279,3*($D251-1)+1,6*(R$209-1)+1,1,6)*OFFSET($F$279,3*($D251-1)+2,6*(R$209-1)+1,1,6)*OFFSET($F$279,3*($D251-1)+3,6*(R$209-1)+1,1,6))&gt;R$208,MAX(OFFSET($F$279,3*($D251-1)+1,6*(R$209-1)+1,1,6)*OFFSET($F$279,3*($D251-1)+2,6*(R$209-1)+1,1,6)*OFFSET($F$279,3*($D251-1)+3,6*(R$209-1)+1,1,6)),0),"")</f>
        <v/>
      </c>
      <c r="S251" s="224" t="str">
        <f t="array" aca="1" ref="S251" ca="1">IFERROR(IF(MAX(OFFSET($F$279,3*($D251-1)+1,6*(S$209-1)+1,1,6)*OFFSET($F$279,3*($D251-1)+2,6*(S$209-1)+1,1,6)*OFFSET($F$279,3*($D251-1)+3,6*(S$209-1)+1,1,6))&gt;S$208,MAX(OFFSET($F$279,3*($D251-1)+1,6*(S$209-1)+1,1,6)*OFFSET($F$279,3*($D251-1)+2,6*(S$209-1)+1,1,6)*OFFSET($F$279,3*($D251-1)+3,6*(S$209-1)+1,1,6)),0),"")</f>
        <v/>
      </c>
      <c r="T251" s="224" t="str">
        <f t="array" aca="1" ref="T251" ca="1">IFERROR(IF(MAX(OFFSET($F$279,3*($D251-1)+1,6*(T$209-1)+1,1,6)*OFFSET($F$279,3*($D251-1)+2,6*(T$209-1)+1,1,6)*OFFSET($F$279,3*($D251-1)+3,6*(T$209-1)+1,1,6))&gt;T$208,MAX(OFFSET($F$279,3*($D251-1)+1,6*(T$209-1)+1,1,6)*OFFSET($F$279,3*($D251-1)+2,6*(T$209-1)+1,1,6)*OFFSET($F$279,3*($D251-1)+3,6*(T$209-1)+1,1,6)),0),"")</f>
        <v/>
      </c>
      <c r="U251" s="224" t="str">
        <f t="array" aca="1" ref="U251" ca="1">IFERROR(IF(MAX(OFFSET($F$279,3*($D251-1)+1,6*(U$209-1)+1,1,6)*OFFSET($F$279,3*($D251-1)+2,6*(U$209-1)+1,1,6)*OFFSET($F$279,3*($D251-1)+3,6*(U$209-1)+1,1,6))&gt;U$208,MAX(OFFSET($F$279,3*($D251-1)+1,6*(U$209-1)+1,1,6)*OFFSET($F$279,3*($D251-1)+2,6*(U$209-1)+1,1,6)*OFFSET($F$279,3*($D251-1)+3,6*(U$209-1)+1,1,6)),0),"")</f>
        <v/>
      </c>
      <c r="V251" s="224" t="str">
        <f t="array" aca="1" ref="V251" ca="1">IFERROR(IF(MAX(OFFSET($F$279,3*($D251-1)+1,6*(V$209-1)+1,1,6)*OFFSET($F$279,3*($D251-1)+2,6*(V$209-1)+1,1,6)*OFFSET($F$279,3*($D251-1)+3,6*(V$209-1)+1,1,6))&gt;V$208,MAX(OFFSET($F$279,3*($D251-1)+1,6*(V$209-1)+1,1,6)*OFFSET($F$279,3*($D251-1)+2,6*(V$209-1)+1,1,6)*OFFSET($F$279,3*($D251-1)+3,6*(V$209-1)+1,1,6)),0),"")</f>
        <v/>
      </c>
      <c r="W251" s="224" t="str">
        <f t="array" aca="1" ref="W251" ca="1">IFERROR(IF(MAX(OFFSET($F$279,3*($D251-1)+1,6*(W$209-1)+1,1,6)*OFFSET($F$279,3*($D251-1)+2,6*(W$209-1)+1,1,6)*OFFSET($F$279,3*($D251-1)+3,6*(W$209-1)+1,1,6))&gt;W$208,MAX(OFFSET($F$279,3*($D251-1)+1,6*(W$209-1)+1,1,6)*OFFSET($F$279,3*($D251-1)+2,6*(W$209-1)+1,1,6)*OFFSET($F$279,3*($D251-1)+3,6*(W$209-1)+1,1,6)),0),"")</f>
        <v/>
      </c>
      <c r="X251" s="224" t="str">
        <f t="array" aca="1" ref="X251" ca="1">IFERROR(IF(MAX(OFFSET($F$279,3*($D251-1)+1,6*(X$209-1)+1,1,6)*OFFSET($F$279,3*($D251-1)+2,6*(X$209-1)+1,1,6)*OFFSET($F$279,3*($D251-1)+3,6*(X$209-1)+1,1,6))&gt;X$208,MAX(OFFSET($F$279,3*($D251-1)+1,6*(X$209-1)+1,1,6)*OFFSET($F$279,3*($D251-1)+2,6*(X$209-1)+1,1,6)*OFFSET($F$279,3*($D251-1)+3,6*(X$209-1)+1,1,6)),0),"")</f>
        <v/>
      </c>
      <c r="Y251" s="224" t="str">
        <f t="array" aca="1" ref="Y251" ca="1">IFERROR(IF(MAX(OFFSET($F$279,3*($D251-1)+1,6*(Y$209-1)+1,1,6)*OFFSET($F$279,3*($D251-1)+2,6*(Y$209-1)+1,1,6)*OFFSET($F$279,3*($D251-1)+3,6*(Y$209-1)+1,1,6))&gt;Y$208,MAX(OFFSET($F$279,3*($D251-1)+1,6*(Y$209-1)+1,1,6)*OFFSET($F$279,3*($D251-1)+2,6*(Y$209-1)+1,1,6)*OFFSET($F$279,3*($D251-1)+3,6*(Y$209-1)+1,1,6)),0),"")</f>
        <v/>
      </c>
      <c r="Z251" s="224" t="str">
        <f t="array" aca="1" ref="Z251" ca="1">IFERROR(IF(MAX(OFFSET($F$279,3*($D251-1)+1,6*(Z$209-1)+1,1,6)*OFFSET($F$279,3*($D251-1)+2,6*(Z$209-1)+1,1,6)*OFFSET($F$279,3*($D251-1)+3,6*(Z$209-1)+1,1,6))&gt;Z$208,MAX(OFFSET($F$279,3*($D251-1)+1,6*(Z$209-1)+1,1,6)*OFFSET($F$279,3*($D251-1)+2,6*(Z$209-1)+1,1,6)*OFFSET($F$279,3*($D251-1)+3,6*(Z$209-1)+1,1,6)),0),"")</f>
        <v/>
      </c>
      <c r="AA251" s="224" t="str">
        <f t="array" aca="1" ref="AA251" ca="1">IFERROR(IF(MAX(OFFSET($F$279,3*($D251-1)+1,6*(AA$209-1)+1,1,6)*OFFSET($F$279,3*($D251-1)+2,6*(AA$209-1)+1,1,6)*OFFSET($F$279,3*($D251-1)+3,6*(AA$209-1)+1,1,6))&gt;AA$208,MAX(OFFSET($F$279,3*($D251-1)+1,6*(AA$209-1)+1,1,6)*OFFSET($F$279,3*($D251-1)+2,6*(AA$209-1)+1,1,6)*OFFSET($F$279,3*($D251-1)+3,6*(AA$209-1)+1,1,6)),0),"")</f>
        <v/>
      </c>
      <c r="AB251" s="224" t="str">
        <f t="array" aca="1" ref="AB251" ca="1">IFERROR(IF(MAX(OFFSET($F$279,3*($D251-1)+1,6*(AB$209-1)+1,1,6)*OFFSET($F$279,3*($D251-1)+2,6*(AB$209-1)+1,1,6)*OFFSET($F$279,3*($D251-1)+3,6*(AB$209-1)+1,1,6))&gt;AB$208,MAX(OFFSET($F$279,3*($D251-1)+1,6*(AB$209-1)+1,1,6)*OFFSET($F$279,3*($D251-1)+2,6*(AB$209-1)+1,1,6)*OFFSET($F$279,3*($D251-1)+3,6*(AB$209-1)+1,1,6)),0),"")</f>
        <v/>
      </c>
      <c r="AC251" s="224" t="str">
        <f t="array" aca="1" ref="AC251" ca="1">IFERROR(IF(MAX(OFFSET($F$279,3*($D251-1)+1,6*(AC$209-1)+1,1,6)*OFFSET($F$279,3*($D251-1)+2,6*(AC$209-1)+1,1,6)*OFFSET($F$279,3*($D251-1)+3,6*(AC$209-1)+1,1,6))&gt;AC$208,MAX(OFFSET($F$279,3*($D251-1)+1,6*(AC$209-1)+1,1,6)*OFFSET($F$279,3*($D251-1)+2,6*(AC$209-1)+1,1,6)*OFFSET($F$279,3*($D251-1)+3,6*(AC$209-1)+1,1,6)),0),"")</f>
        <v/>
      </c>
      <c r="AD251" s="224" t="str">
        <f t="array" aca="1" ref="AD251" ca="1">IFERROR(IF(MAX(OFFSET($F$279,3*($D251-1)+1,6*(AD$209-1)+1,1,6)*OFFSET($F$279,3*($D251-1)+2,6*(AD$209-1)+1,1,6)*OFFSET($F$279,3*($D251-1)+3,6*(AD$209-1)+1,1,6))&gt;AD$208,MAX(OFFSET($F$279,3*($D251-1)+1,6*(AD$209-1)+1,1,6)*OFFSET($F$279,3*($D251-1)+2,6*(AD$209-1)+1,1,6)*OFFSET($F$279,3*($D251-1)+3,6*(AD$209-1)+1,1,6)),0),"")</f>
        <v/>
      </c>
      <c r="AE251" s="224" t="str">
        <f t="array" aca="1" ref="AE251" ca="1">IFERROR(IF(MAX(OFFSET($F$279,3*($D251-1)+1,6*(AE$209-1)+1,1,6)*OFFSET($F$279,3*($D251-1)+2,6*(AE$209-1)+1,1,6)*OFFSET($F$279,3*($D251-1)+3,6*(AE$209-1)+1,1,6))&gt;AE$208,MAX(OFFSET($F$279,3*($D251-1)+1,6*(AE$209-1)+1,1,6)*OFFSET($F$279,3*($D251-1)+2,6*(AE$209-1)+1,1,6)*OFFSET($F$279,3*($D251-1)+3,6*(AE$209-1)+1,1,6)),0),"")</f>
        <v/>
      </c>
      <c r="AF251" s="224" t="str">
        <f t="array" aca="1" ref="AF251" ca="1">IFERROR(IF(MAX(OFFSET($F$279,3*($D251-1)+1,6*(AF$209-1)+1,1,6)*OFFSET($F$279,3*($D251-1)+2,6*(AF$209-1)+1,1,6)*OFFSET($F$279,3*($D251-1)+3,6*(AF$209-1)+1,1,6))&gt;AF$208,MAX(OFFSET($F$279,3*($D251-1)+1,6*(AF$209-1)+1,1,6)*OFFSET($F$279,3*($D251-1)+2,6*(AF$209-1)+1,1,6)*OFFSET($F$279,3*($D251-1)+3,6*(AF$209-1)+1,1,6)),0),"")</f>
        <v/>
      </c>
      <c r="AG251" s="224" t="str">
        <f t="array" aca="1" ref="AG251" ca="1">IFERROR(IF(MAX(OFFSET($F$279,3*($D251-1)+1,6*(AG$209-1)+1,1,6)*OFFSET($F$279,3*($D251-1)+2,6*(AG$209-1)+1,1,6)*OFFSET($F$279,3*($D251-1)+3,6*(AG$209-1)+1,1,6))&gt;AG$208,MAX(OFFSET($F$279,3*($D251-1)+1,6*(AG$209-1)+1,1,6)*OFFSET($F$279,3*($D251-1)+2,6*(AG$209-1)+1,1,6)*OFFSET($F$279,3*($D251-1)+3,6*(AG$209-1)+1,1,6)),0),"")</f>
        <v/>
      </c>
      <c r="AH251" s="224" t="str">
        <f t="array" aca="1" ref="AH251" ca="1">IFERROR(IF(MAX(OFFSET($F$279,3*($D251-1)+1,6*(AH$209-1)+1,1,6)*OFFSET($F$279,3*($D251-1)+2,6*(AH$209-1)+1,1,6)*OFFSET($F$279,3*($D251-1)+3,6*(AH$209-1)+1,1,6))&gt;AH$208,MAX(OFFSET($F$279,3*($D251-1)+1,6*(AH$209-1)+1,1,6)*OFFSET($F$279,3*($D251-1)+2,6*(AH$209-1)+1,1,6)*OFFSET($F$279,3*($D251-1)+3,6*(AH$209-1)+1,1,6)),0),"")</f>
        <v/>
      </c>
      <c r="AI251" s="224" t="str">
        <f t="array" aca="1" ref="AI251" ca="1">IFERROR(IF(MAX(OFFSET($F$279,3*($D251-1)+1,6*(AI$209-1)+1,1,6)*OFFSET($F$279,3*($D251-1)+2,6*(AI$209-1)+1,1,6)*OFFSET($F$279,3*($D251-1)+3,6*(AI$209-1)+1,1,6))&gt;AI$208,MAX(OFFSET($F$279,3*($D251-1)+1,6*(AI$209-1)+1,1,6)*OFFSET($F$279,3*($D251-1)+2,6*(AI$209-1)+1,1,6)*OFFSET($F$279,3*($D251-1)+3,6*(AI$209-1)+1,1,6)),0),"")</f>
        <v/>
      </c>
      <c r="AJ251" s="224" t="str">
        <f t="array" aca="1" ref="AJ251" ca="1">IFERROR(IF(MAX(OFFSET($F$279,3*($D251-1)+1,6*(AJ$209-1)+1,1,6)*OFFSET($F$279,3*($D251-1)+2,6*(AJ$209-1)+1,1,6)*OFFSET($F$279,3*($D251-1)+3,6*(AJ$209-1)+1,1,6))&gt;AJ$208,MAX(OFFSET($F$279,3*($D251-1)+1,6*(AJ$209-1)+1,1,6)*OFFSET($F$279,3*($D251-1)+2,6*(AJ$209-1)+1,1,6)*OFFSET($F$279,3*($D251-1)+3,6*(AJ$209-1)+1,1,6)),0),"")</f>
        <v/>
      </c>
      <c r="AK251" s="224" t="str">
        <f t="array" aca="1" ref="AK251" ca="1">IFERROR(IF(MAX(OFFSET($F$279,3*($D251-1)+1,6*(AK$209-1)+1,1,6)*OFFSET($F$279,3*($D251-1)+2,6*(AK$209-1)+1,1,6)*OFFSET($F$279,3*($D251-1)+3,6*(AK$209-1)+1,1,6))&gt;AK$208,MAX(OFFSET($F$279,3*($D251-1)+1,6*(AK$209-1)+1,1,6)*OFFSET($F$279,3*($D251-1)+2,6*(AK$209-1)+1,1,6)*OFFSET($F$279,3*($D251-1)+3,6*(AK$209-1)+1,1,6)),0),"")</f>
        <v/>
      </c>
      <c r="AL251" s="224" t="str">
        <f t="array" aca="1" ref="AL251" ca="1">IFERROR(IF(MAX(OFFSET($F$279,3*($D251-1)+1,6*(AL$209-1)+1,1,6)*OFFSET($F$279,3*($D251-1)+2,6*(AL$209-1)+1,1,6)*OFFSET($F$279,3*($D251-1)+3,6*(AL$209-1)+1,1,6))&gt;AL$208,MAX(OFFSET($F$279,3*($D251-1)+1,6*(AL$209-1)+1,1,6)*OFFSET($F$279,3*($D251-1)+2,6*(AL$209-1)+1,1,6)*OFFSET($F$279,3*($D251-1)+3,6*(AL$209-1)+1,1,6)),0),"")</f>
        <v/>
      </c>
      <c r="AM251" s="224" t="str">
        <f t="array" aca="1" ref="AM251" ca="1">IFERROR(IF(MAX(OFFSET($F$279,3*($D251-1)+1,6*(AM$209-1)+1,1,6)*OFFSET($F$279,3*($D251-1)+2,6*(AM$209-1)+1,1,6)*OFFSET($F$279,3*($D251-1)+3,6*(AM$209-1)+1,1,6))&gt;AM$208,MAX(OFFSET($F$279,3*($D251-1)+1,6*(AM$209-1)+1,1,6)*OFFSET($F$279,3*($D251-1)+2,6*(AM$209-1)+1,1,6)*OFFSET($F$279,3*($D251-1)+3,6*(AM$209-1)+1,1,6)),0),"")</f>
        <v/>
      </c>
      <c r="AN251" s="224" t="str">
        <f t="array" aca="1" ref="AN251" ca="1">IFERROR(IF(MAX(OFFSET($F$279,3*($D251-1)+1,6*(AN$209-1)+1,1,6)*OFFSET($F$279,3*($D251-1)+2,6*(AN$209-1)+1,1,6)*OFFSET($F$279,3*($D251-1)+3,6*(AN$209-1)+1,1,6))&gt;AN$208,MAX(OFFSET($F$279,3*($D251-1)+1,6*(AN$209-1)+1,1,6)*OFFSET($F$279,3*($D251-1)+2,6*(AN$209-1)+1,1,6)*OFFSET($F$279,3*($D251-1)+3,6*(AN$209-1)+1,1,6)),0),"")</f>
        <v/>
      </c>
      <c r="AO251" s="224" t="str">
        <f t="array" aca="1" ref="AO251" ca="1">IFERROR(IF(MAX(OFFSET($F$279,3*($D251-1)+1,6*(AO$209-1)+1,1,6)*OFFSET($F$279,3*($D251-1)+2,6*(AO$209-1)+1,1,6)*OFFSET($F$279,3*($D251-1)+3,6*(AO$209-1)+1,1,6))&gt;AO$208,MAX(OFFSET($F$279,3*($D251-1)+1,6*(AO$209-1)+1,1,6)*OFFSET($F$279,3*($D251-1)+2,6*(AO$209-1)+1,1,6)*OFFSET($F$279,3*($D251-1)+3,6*(AO$209-1)+1,1,6)),0),"")</f>
        <v/>
      </c>
      <c r="AP251" s="224" t="str">
        <f t="array" aca="1" ref="AP251" ca="1">IFERROR(IF(MAX(OFFSET($F$279,3*($D251-1)+1,6*(AP$209-1)+1,1,6)*OFFSET($F$279,3*($D251-1)+2,6*(AP$209-1)+1,1,6)*OFFSET($F$279,3*($D251-1)+3,6*(AP$209-1)+1,1,6))&gt;AP$208,MAX(OFFSET($F$279,3*($D251-1)+1,6*(AP$209-1)+1,1,6)*OFFSET($F$279,3*($D251-1)+2,6*(AP$209-1)+1,1,6)*OFFSET($F$279,3*($D251-1)+3,6*(AP$209-1)+1,1,6)),0),"")</f>
        <v/>
      </c>
      <c r="AQ251" s="224" t="str">
        <f t="array" aca="1" ref="AQ251" ca="1">IFERROR(IF(MAX(OFFSET($F$279,3*($D251-1)+1,6*(AQ$209-1)+1,1,6)*OFFSET($F$279,3*($D251-1)+2,6*(AQ$209-1)+1,1,6)*OFFSET($F$279,3*($D251-1)+3,6*(AQ$209-1)+1,1,6))&gt;AQ$208,MAX(OFFSET($F$279,3*($D251-1)+1,6*(AQ$209-1)+1,1,6)*OFFSET($F$279,3*($D251-1)+2,6*(AQ$209-1)+1,1,6)*OFFSET($F$279,3*($D251-1)+3,6*(AQ$209-1)+1,1,6)),0),"")</f>
        <v/>
      </c>
      <c r="AR251" s="224" t="str">
        <f t="array" aca="1" ref="AR251" ca="1">IFERROR(IF(MAX(OFFSET($F$279,3*($D251-1)+1,6*(AR$209-1)+1,1,6)*OFFSET($F$279,3*($D251-1)+2,6*(AR$209-1)+1,1,6)*OFFSET($F$279,3*($D251-1)+3,6*(AR$209-1)+1,1,6))&gt;AR$208,MAX(OFFSET($F$279,3*($D251-1)+1,6*(AR$209-1)+1,1,6)*OFFSET($F$279,3*($D251-1)+2,6*(AR$209-1)+1,1,6)*OFFSET($F$279,3*($D251-1)+3,6*(AR$209-1)+1,1,6)),0),"")</f>
        <v/>
      </c>
      <c r="AS251" s="224" t="str">
        <f t="array" aca="1" ref="AS251" ca="1">IFERROR(IF(MAX(OFFSET($F$279,3*($D251-1)+1,6*(AS$209-1)+1,1,6)*OFFSET($F$279,3*($D251-1)+2,6*(AS$209-1)+1,1,6)*OFFSET($F$279,3*($D251-1)+3,6*(AS$209-1)+1,1,6))&gt;AS$208,MAX(OFFSET($F$279,3*($D251-1)+1,6*(AS$209-1)+1,1,6)*OFFSET($F$279,3*($D251-1)+2,6*(AS$209-1)+1,1,6)*OFFSET($F$279,3*($D251-1)+3,6*(AS$209-1)+1,1,6)),0),"")</f>
        <v/>
      </c>
    </row>
    <row r="252" spans="4:45">
      <c r="D252" s="74">
        <v>42</v>
      </c>
      <c r="E252" s="135">
        <f t="shared" si="20"/>
        <v>0</v>
      </c>
      <c r="F252" s="224" t="str">
        <f t="array" aca="1" ref="F252" ca="1">IFERROR(IF(MAX(OFFSET($F$279,3*($D252-1)+1,6*(F$209-1)+1,1,6)*OFFSET($F$279,3*($D252-1)+2,6*(F$209-1)+1,1,6)*OFFSET($F$279,3*($D252-1)+3,6*(F$209-1)+1,1,6))&gt;F$208,MAX(OFFSET($F$279,3*($D252-1)+1,6*(F$209-1)+1,1,6)*OFFSET($F$279,3*($D252-1)+2,6*(F$209-1)+1,1,6)*OFFSET($F$279,3*($D252-1)+3,6*(F$209-1)+1,1,6)),0),"")</f>
        <v/>
      </c>
      <c r="G252" s="224" t="str">
        <f t="array" aca="1" ref="G252" ca="1">IFERROR(IF(MAX(OFFSET($F$279,3*($D252-1)+1,6*(G$209-1)+1,1,6)*OFFSET($F$279,3*($D252-1)+2,6*(G$209-1)+1,1,6)*OFFSET($F$279,3*($D252-1)+3,6*(G$209-1)+1,1,6))&gt;G$208,MAX(OFFSET($F$279,3*($D252-1)+1,6*(G$209-1)+1,1,6)*OFFSET($F$279,3*($D252-1)+2,6*(G$209-1)+1,1,6)*OFFSET($F$279,3*($D252-1)+3,6*(G$209-1)+1,1,6)),0),"")</f>
        <v/>
      </c>
      <c r="H252" s="224" t="str">
        <f t="array" aca="1" ref="H252" ca="1">IFERROR(IF(MAX(OFFSET($F$279,3*($D252-1)+1,6*(H$209-1)+1,1,6)*OFFSET($F$279,3*($D252-1)+2,6*(H$209-1)+1,1,6)*OFFSET($F$279,3*($D252-1)+3,6*(H$209-1)+1,1,6))&gt;H$208,MAX(OFFSET($F$279,3*($D252-1)+1,6*(H$209-1)+1,1,6)*OFFSET($F$279,3*($D252-1)+2,6*(H$209-1)+1,1,6)*OFFSET($F$279,3*($D252-1)+3,6*(H$209-1)+1,1,6)),0),"")</f>
        <v/>
      </c>
      <c r="I252" s="224" t="str">
        <f t="array" aca="1" ref="I252" ca="1">IFERROR(IF(MAX(OFFSET($F$279,3*($D252-1)+1,6*(I$209-1)+1,1,6)*OFFSET($F$279,3*($D252-1)+2,6*(I$209-1)+1,1,6)*OFFSET($F$279,3*($D252-1)+3,6*(I$209-1)+1,1,6))&gt;I$208,MAX(OFFSET($F$279,3*($D252-1)+1,6*(I$209-1)+1,1,6)*OFFSET($F$279,3*($D252-1)+2,6*(I$209-1)+1,1,6)*OFFSET($F$279,3*($D252-1)+3,6*(I$209-1)+1,1,6)),0),"")</f>
        <v/>
      </c>
      <c r="J252" s="224" t="str">
        <f t="array" aca="1" ref="J252" ca="1">IFERROR(IF(MAX(OFFSET($F$279,3*($D252-1)+1,6*(J$209-1)+1,1,6)*OFFSET($F$279,3*($D252-1)+2,6*(J$209-1)+1,1,6)*OFFSET($F$279,3*($D252-1)+3,6*(J$209-1)+1,1,6))&gt;J$208,MAX(OFFSET($F$279,3*($D252-1)+1,6*(J$209-1)+1,1,6)*OFFSET($F$279,3*($D252-1)+2,6*(J$209-1)+1,1,6)*OFFSET($F$279,3*($D252-1)+3,6*(J$209-1)+1,1,6)),0),"")</f>
        <v/>
      </c>
      <c r="K252" s="224" t="str">
        <f t="array" aca="1" ref="K252" ca="1">IFERROR(IF(MAX(OFFSET($F$279,3*($D252-1)+1,6*(K$209-1)+1,1,6)*OFFSET($F$279,3*($D252-1)+2,6*(K$209-1)+1,1,6)*OFFSET($F$279,3*($D252-1)+3,6*(K$209-1)+1,1,6))&gt;K$208,MAX(OFFSET($F$279,3*($D252-1)+1,6*(K$209-1)+1,1,6)*OFFSET($F$279,3*($D252-1)+2,6*(K$209-1)+1,1,6)*OFFSET($F$279,3*($D252-1)+3,6*(K$209-1)+1,1,6)),0),"")</f>
        <v/>
      </c>
      <c r="L252" s="224" t="str">
        <f t="array" aca="1" ref="L252" ca="1">IFERROR(IF(MAX(OFFSET($F$279,3*($D252-1)+1,6*(L$209-1)+1,1,6)*OFFSET($F$279,3*($D252-1)+2,6*(L$209-1)+1,1,6)*OFFSET($F$279,3*($D252-1)+3,6*(L$209-1)+1,1,6))&gt;L$208,MAX(OFFSET($F$279,3*($D252-1)+1,6*(L$209-1)+1,1,6)*OFFSET($F$279,3*($D252-1)+2,6*(L$209-1)+1,1,6)*OFFSET($F$279,3*($D252-1)+3,6*(L$209-1)+1,1,6)),0),"")</f>
        <v/>
      </c>
      <c r="M252" s="224" t="str">
        <f t="array" aca="1" ref="M252" ca="1">IFERROR(IF(MAX(OFFSET($F$279,3*($D252-1)+1,6*(M$209-1)+1,1,6)*OFFSET($F$279,3*($D252-1)+2,6*(M$209-1)+1,1,6)*OFFSET($F$279,3*($D252-1)+3,6*(M$209-1)+1,1,6))&gt;M$208,MAX(OFFSET($F$279,3*($D252-1)+1,6*(M$209-1)+1,1,6)*OFFSET($F$279,3*($D252-1)+2,6*(M$209-1)+1,1,6)*OFFSET($F$279,3*($D252-1)+3,6*(M$209-1)+1,1,6)),0),"")</f>
        <v/>
      </c>
      <c r="N252" s="224" t="str">
        <f t="array" aca="1" ref="N252" ca="1">IFERROR(IF(MAX(OFFSET($F$279,3*($D252-1)+1,6*(N$209-1)+1,1,6)*OFFSET($F$279,3*($D252-1)+2,6*(N$209-1)+1,1,6)*OFFSET($F$279,3*($D252-1)+3,6*(N$209-1)+1,1,6))&gt;N$208,MAX(OFFSET($F$279,3*($D252-1)+1,6*(N$209-1)+1,1,6)*OFFSET($F$279,3*($D252-1)+2,6*(N$209-1)+1,1,6)*OFFSET($F$279,3*($D252-1)+3,6*(N$209-1)+1,1,6)),0),"")</f>
        <v/>
      </c>
      <c r="O252" s="224" t="str">
        <f t="array" aca="1" ref="O252" ca="1">IFERROR(IF(MAX(OFFSET($F$279,3*($D252-1)+1,6*(O$209-1)+1,1,6)*OFFSET($F$279,3*($D252-1)+2,6*(O$209-1)+1,1,6)*OFFSET($F$279,3*($D252-1)+3,6*(O$209-1)+1,1,6))&gt;O$208,MAX(OFFSET($F$279,3*($D252-1)+1,6*(O$209-1)+1,1,6)*OFFSET($F$279,3*($D252-1)+2,6*(O$209-1)+1,1,6)*OFFSET($F$279,3*($D252-1)+3,6*(O$209-1)+1,1,6)),0),"")</f>
        <v/>
      </c>
      <c r="P252" s="224" t="str">
        <f t="array" aca="1" ref="P252" ca="1">IFERROR(IF(MAX(OFFSET($F$279,3*($D252-1)+1,6*(P$209-1)+1,1,6)*OFFSET($F$279,3*($D252-1)+2,6*(P$209-1)+1,1,6)*OFFSET($F$279,3*($D252-1)+3,6*(P$209-1)+1,1,6))&gt;P$208,MAX(OFFSET($F$279,3*($D252-1)+1,6*(P$209-1)+1,1,6)*OFFSET($F$279,3*($D252-1)+2,6*(P$209-1)+1,1,6)*OFFSET($F$279,3*($D252-1)+3,6*(P$209-1)+1,1,6)),0),"")</f>
        <v/>
      </c>
      <c r="Q252" s="224" t="str">
        <f t="array" aca="1" ref="Q252" ca="1">IFERROR(IF(MAX(OFFSET($F$279,3*($D252-1)+1,6*(Q$209-1)+1,1,6)*OFFSET($F$279,3*($D252-1)+2,6*(Q$209-1)+1,1,6)*OFFSET($F$279,3*($D252-1)+3,6*(Q$209-1)+1,1,6))&gt;Q$208,MAX(OFFSET($F$279,3*($D252-1)+1,6*(Q$209-1)+1,1,6)*OFFSET($F$279,3*($D252-1)+2,6*(Q$209-1)+1,1,6)*OFFSET($F$279,3*($D252-1)+3,6*(Q$209-1)+1,1,6)),0),"")</f>
        <v/>
      </c>
      <c r="R252" s="224" t="str">
        <f t="array" aca="1" ref="R252" ca="1">IFERROR(IF(MAX(OFFSET($F$279,3*($D252-1)+1,6*(R$209-1)+1,1,6)*OFFSET($F$279,3*($D252-1)+2,6*(R$209-1)+1,1,6)*OFFSET($F$279,3*($D252-1)+3,6*(R$209-1)+1,1,6))&gt;R$208,MAX(OFFSET($F$279,3*($D252-1)+1,6*(R$209-1)+1,1,6)*OFFSET($F$279,3*($D252-1)+2,6*(R$209-1)+1,1,6)*OFFSET($F$279,3*($D252-1)+3,6*(R$209-1)+1,1,6)),0),"")</f>
        <v/>
      </c>
      <c r="S252" s="224" t="str">
        <f t="array" aca="1" ref="S252" ca="1">IFERROR(IF(MAX(OFFSET($F$279,3*($D252-1)+1,6*(S$209-1)+1,1,6)*OFFSET($F$279,3*($D252-1)+2,6*(S$209-1)+1,1,6)*OFFSET($F$279,3*($D252-1)+3,6*(S$209-1)+1,1,6))&gt;S$208,MAX(OFFSET($F$279,3*($D252-1)+1,6*(S$209-1)+1,1,6)*OFFSET($F$279,3*($D252-1)+2,6*(S$209-1)+1,1,6)*OFFSET($F$279,3*($D252-1)+3,6*(S$209-1)+1,1,6)),0),"")</f>
        <v/>
      </c>
      <c r="T252" s="224" t="str">
        <f t="array" aca="1" ref="T252" ca="1">IFERROR(IF(MAX(OFFSET($F$279,3*($D252-1)+1,6*(T$209-1)+1,1,6)*OFFSET($F$279,3*($D252-1)+2,6*(T$209-1)+1,1,6)*OFFSET($F$279,3*($D252-1)+3,6*(T$209-1)+1,1,6))&gt;T$208,MAX(OFFSET($F$279,3*($D252-1)+1,6*(T$209-1)+1,1,6)*OFFSET($F$279,3*($D252-1)+2,6*(T$209-1)+1,1,6)*OFFSET($F$279,3*($D252-1)+3,6*(T$209-1)+1,1,6)),0),"")</f>
        <v/>
      </c>
      <c r="U252" s="224" t="str">
        <f t="array" aca="1" ref="U252" ca="1">IFERROR(IF(MAX(OFFSET($F$279,3*($D252-1)+1,6*(U$209-1)+1,1,6)*OFFSET($F$279,3*($D252-1)+2,6*(U$209-1)+1,1,6)*OFFSET($F$279,3*($D252-1)+3,6*(U$209-1)+1,1,6))&gt;U$208,MAX(OFFSET($F$279,3*($D252-1)+1,6*(U$209-1)+1,1,6)*OFFSET($F$279,3*($D252-1)+2,6*(U$209-1)+1,1,6)*OFFSET($F$279,3*($D252-1)+3,6*(U$209-1)+1,1,6)),0),"")</f>
        <v/>
      </c>
      <c r="V252" s="224" t="str">
        <f t="array" aca="1" ref="V252" ca="1">IFERROR(IF(MAX(OFFSET($F$279,3*($D252-1)+1,6*(V$209-1)+1,1,6)*OFFSET($F$279,3*($D252-1)+2,6*(V$209-1)+1,1,6)*OFFSET($F$279,3*($D252-1)+3,6*(V$209-1)+1,1,6))&gt;V$208,MAX(OFFSET($F$279,3*($D252-1)+1,6*(V$209-1)+1,1,6)*OFFSET($F$279,3*($D252-1)+2,6*(V$209-1)+1,1,6)*OFFSET($F$279,3*($D252-1)+3,6*(V$209-1)+1,1,6)),0),"")</f>
        <v/>
      </c>
      <c r="W252" s="224" t="str">
        <f t="array" aca="1" ref="W252" ca="1">IFERROR(IF(MAX(OFFSET($F$279,3*($D252-1)+1,6*(W$209-1)+1,1,6)*OFFSET($F$279,3*($D252-1)+2,6*(W$209-1)+1,1,6)*OFFSET($F$279,3*($D252-1)+3,6*(W$209-1)+1,1,6))&gt;W$208,MAX(OFFSET($F$279,3*($D252-1)+1,6*(W$209-1)+1,1,6)*OFFSET($F$279,3*($D252-1)+2,6*(W$209-1)+1,1,6)*OFFSET($F$279,3*($D252-1)+3,6*(W$209-1)+1,1,6)),0),"")</f>
        <v/>
      </c>
      <c r="X252" s="224" t="str">
        <f t="array" aca="1" ref="X252" ca="1">IFERROR(IF(MAX(OFFSET($F$279,3*($D252-1)+1,6*(X$209-1)+1,1,6)*OFFSET($F$279,3*($D252-1)+2,6*(X$209-1)+1,1,6)*OFFSET($F$279,3*($D252-1)+3,6*(X$209-1)+1,1,6))&gt;X$208,MAX(OFFSET($F$279,3*($D252-1)+1,6*(X$209-1)+1,1,6)*OFFSET($F$279,3*($D252-1)+2,6*(X$209-1)+1,1,6)*OFFSET($F$279,3*($D252-1)+3,6*(X$209-1)+1,1,6)),0),"")</f>
        <v/>
      </c>
      <c r="Y252" s="224" t="str">
        <f t="array" aca="1" ref="Y252" ca="1">IFERROR(IF(MAX(OFFSET($F$279,3*($D252-1)+1,6*(Y$209-1)+1,1,6)*OFFSET($F$279,3*($D252-1)+2,6*(Y$209-1)+1,1,6)*OFFSET($F$279,3*($D252-1)+3,6*(Y$209-1)+1,1,6))&gt;Y$208,MAX(OFFSET($F$279,3*($D252-1)+1,6*(Y$209-1)+1,1,6)*OFFSET($F$279,3*($D252-1)+2,6*(Y$209-1)+1,1,6)*OFFSET($F$279,3*($D252-1)+3,6*(Y$209-1)+1,1,6)),0),"")</f>
        <v/>
      </c>
      <c r="Z252" s="224" t="str">
        <f t="array" aca="1" ref="Z252" ca="1">IFERROR(IF(MAX(OFFSET($F$279,3*($D252-1)+1,6*(Z$209-1)+1,1,6)*OFFSET($F$279,3*($D252-1)+2,6*(Z$209-1)+1,1,6)*OFFSET($F$279,3*($D252-1)+3,6*(Z$209-1)+1,1,6))&gt;Z$208,MAX(OFFSET($F$279,3*($D252-1)+1,6*(Z$209-1)+1,1,6)*OFFSET($F$279,3*($D252-1)+2,6*(Z$209-1)+1,1,6)*OFFSET($F$279,3*($D252-1)+3,6*(Z$209-1)+1,1,6)),0),"")</f>
        <v/>
      </c>
      <c r="AA252" s="224" t="str">
        <f t="array" aca="1" ref="AA252" ca="1">IFERROR(IF(MAX(OFFSET($F$279,3*($D252-1)+1,6*(AA$209-1)+1,1,6)*OFFSET($F$279,3*($D252-1)+2,6*(AA$209-1)+1,1,6)*OFFSET($F$279,3*($D252-1)+3,6*(AA$209-1)+1,1,6))&gt;AA$208,MAX(OFFSET($F$279,3*($D252-1)+1,6*(AA$209-1)+1,1,6)*OFFSET($F$279,3*($D252-1)+2,6*(AA$209-1)+1,1,6)*OFFSET($F$279,3*($D252-1)+3,6*(AA$209-1)+1,1,6)),0),"")</f>
        <v/>
      </c>
      <c r="AB252" s="224" t="str">
        <f t="array" aca="1" ref="AB252" ca="1">IFERROR(IF(MAX(OFFSET($F$279,3*($D252-1)+1,6*(AB$209-1)+1,1,6)*OFFSET($F$279,3*($D252-1)+2,6*(AB$209-1)+1,1,6)*OFFSET($F$279,3*($D252-1)+3,6*(AB$209-1)+1,1,6))&gt;AB$208,MAX(OFFSET($F$279,3*($D252-1)+1,6*(AB$209-1)+1,1,6)*OFFSET($F$279,3*($D252-1)+2,6*(AB$209-1)+1,1,6)*OFFSET($F$279,3*($D252-1)+3,6*(AB$209-1)+1,1,6)),0),"")</f>
        <v/>
      </c>
      <c r="AC252" s="224" t="str">
        <f t="array" aca="1" ref="AC252" ca="1">IFERROR(IF(MAX(OFFSET($F$279,3*($D252-1)+1,6*(AC$209-1)+1,1,6)*OFFSET($F$279,3*($D252-1)+2,6*(AC$209-1)+1,1,6)*OFFSET($F$279,3*($D252-1)+3,6*(AC$209-1)+1,1,6))&gt;AC$208,MAX(OFFSET($F$279,3*($D252-1)+1,6*(AC$209-1)+1,1,6)*OFFSET($F$279,3*($D252-1)+2,6*(AC$209-1)+1,1,6)*OFFSET($F$279,3*($D252-1)+3,6*(AC$209-1)+1,1,6)),0),"")</f>
        <v/>
      </c>
      <c r="AD252" s="224" t="str">
        <f t="array" aca="1" ref="AD252" ca="1">IFERROR(IF(MAX(OFFSET($F$279,3*($D252-1)+1,6*(AD$209-1)+1,1,6)*OFFSET($F$279,3*($D252-1)+2,6*(AD$209-1)+1,1,6)*OFFSET($F$279,3*($D252-1)+3,6*(AD$209-1)+1,1,6))&gt;AD$208,MAX(OFFSET($F$279,3*($D252-1)+1,6*(AD$209-1)+1,1,6)*OFFSET($F$279,3*($D252-1)+2,6*(AD$209-1)+1,1,6)*OFFSET($F$279,3*($D252-1)+3,6*(AD$209-1)+1,1,6)),0),"")</f>
        <v/>
      </c>
      <c r="AE252" s="224" t="str">
        <f t="array" aca="1" ref="AE252" ca="1">IFERROR(IF(MAX(OFFSET($F$279,3*($D252-1)+1,6*(AE$209-1)+1,1,6)*OFFSET($F$279,3*($D252-1)+2,6*(AE$209-1)+1,1,6)*OFFSET($F$279,3*($D252-1)+3,6*(AE$209-1)+1,1,6))&gt;AE$208,MAX(OFFSET($F$279,3*($D252-1)+1,6*(AE$209-1)+1,1,6)*OFFSET($F$279,3*($D252-1)+2,6*(AE$209-1)+1,1,6)*OFFSET($F$279,3*($D252-1)+3,6*(AE$209-1)+1,1,6)),0),"")</f>
        <v/>
      </c>
      <c r="AF252" s="224" t="str">
        <f t="array" aca="1" ref="AF252" ca="1">IFERROR(IF(MAX(OFFSET($F$279,3*($D252-1)+1,6*(AF$209-1)+1,1,6)*OFFSET($F$279,3*($D252-1)+2,6*(AF$209-1)+1,1,6)*OFFSET($F$279,3*($D252-1)+3,6*(AF$209-1)+1,1,6))&gt;AF$208,MAX(OFFSET($F$279,3*($D252-1)+1,6*(AF$209-1)+1,1,6)*OFFSET($F$279,3*($D252-1)+2,6*(AF$209-1)+1,1,6)*OFFSET($F$279,3*($D252-1)+3,6*(AF$209-1)+1,1,6)),0),"")</f>
        <v/>
      </c>
      <c r="AG252" s="224" t="str">
        <f t="array" aca="1" ref="AG252" ca="1">IFERROR(IF(MAX(OFFSET($F$279,3*($D252-1)+1,6*(AG$209-1)+1,1,6)*OFFSET($F$279,3*($D252-1)+2,6*(AG$209-1)+1,1,6)*OFFSET($F$279,3*($D252-1)+3,6*(AG$209-1)+1,1,6))&gt;AG$208,MAX(OFFSET($F$279,3*($D252-1)+1,6*(AG$209-1)+1,1,6)*OFFSET($F$279,3*($D252-1)+2,6*(AG$209-1)+1,1,6)*OFFSET($F$279,3*($D252-1)+3,6*(AG$209-1)+1,1,6)),0),"")</f>
        <v/>
      </c>
      <c r="AH252" s="224" t="str">
        <f t="array" aca="1" ref="AH252" ca="1">IFERROR(IF(MAX(OFFSET($F$279,3*($D252-1)+1,6*(AH$209-1)+1,1,6)*OFFSET($F$279,3*($D252-1)+2,6*(AH$209-1)+1,1,6)*OFFSET($F$279,3*($D252-1)+3,6*(AH$209-1)+1,1,6))&gt;AH$208,MAX(OFFSET($F$279,3*($D252-1)+1,6*(AH$209-1)+1,1,6)*OFFSET($F$279,3*($D252-1)+2,6*(AH$209-1)+1,1,6)*OFFSET($F$279,3*($D252-1)+3,6*(AH$209-1)+1,1,6)),0),"")</f>
        <v/>
      </c>
      <c r="AI252" s="224" t="str">
        <f t="array" aca="1" ref="AI252" ca="1">IFERROR(IF(MAX(OFFSET($F$279,3*($D252-1)+1,6*(AI$209-1)+1,1,6)*OFFSET($F$279,3*($D252-1)+2,6*(AI$209-1)+1,1,6)*OFFSET($F$279,3*($D252-1)+3,6*(AI$209-1)+1,1,6))&gt;AI$208,MAX(OFFSET($F$279,3*($D252-1)+1,6*(AI$209-1)+1,1,6)*OFFSET($F$279,3*($D252-1)+2,6*(AI$209-1)+1,1,6)*OFFSET($F$279,3*($D252-1)+3,6*(AI$209-1)+1,1,6)),0),"")</f>
        <v/>
      </c>
      <c r="AJ252" s="224" t="str">
        <f t="array" aca="1" ref="AJ252" ca="1">IFERROR(IF(MAX(OFFSET($F$279,3*($D252-1)+1,6*(AJ$209-1)+1,1,6)*OFFSET($F$279,3*($D252-1)+2,6*(AJ$209-1)+1,1,6)*OFFSET($F$279,3*($D252-1)+3,6*(AJ$209-1)+1,1,6))&gt;AJ$208,MAX(OFFSET($F$279,3*($D252-1)+1,6*(AJ$209-1)+1,1,6)*OFFSET($F$279,3*($D252-1)+2,6*(AJ$209-1)+1,1,6)*OFFSET($F$279,3*($D252-1)+3,6*(AJ$209-1)+1,1,6)),0),"")</f>
        <v/>
      </c>
      <c r="AK252" s="224" t="str">
        <f t="array" aca="1" ref="AK252" ca="1">IFERROR(IF(MAX(OFFSET($F$279,3*($D252-1)+1,6*(AK$209-1)+1,1,6)*OFFSET($F$279,3*($D252-1)+2,6*(AK$209-1)+1,1,6)*OFFSET($F$279,3*($D252-1)+3,6*(AK$209-1)+1,1,6))&gt;AK$208,MAX(OFFSET($F$279,3*($D252-1)+1,6*(AK$209-1)+1,1,6)*OFFSET($F$279,3*($D252-1)+2,6*(AK$209-1)+1,1,6)*OFFSET($F$279,3*($D252-1)+3,6*(AK$209-1)+1,1,6)),0),"")</f>
        <v/>
      </c>
      <c r="AL252" s="224" t="str">
        <f t="array" aca="1" ref="AL252" ca="1">IFERROR(IF(MAX(OFFSET($F$279,3*($D252-1)+1,6*(AL$209-1)+1,1,6)*OFFSET($F$279,3*($D252-1)+2,6*(AL$209-1)+1,1,6)*OFFSET($F$279,3*($D252-1)+3,6*(AL$209-1)+1,1,6))&gt;AL$208,MAX(OFFSET($F$279,3*($D252-1)+1,6*(AL$209-1)+1,1,6)*OFFSET($F$279,3*($D252-1)+2,6*(AL$209-1)+1,1,6)*OFFSET($F$279,3*($D252-1)+3,6*(AL$209-1)+1,1,6)),0),"")</f>
        <v/>
      </c>
      <c r="AM252" s="224" t="str">
        <f t="array" aca="1" ref="AM252" ca="1">IFERROR(IF(MAX(OFFSET($F$279,3*($D252-1)+1,6*(AM$209-1)+1,1,6)*OFFSET($F$279,3*($D252-1)+2,6*(AM$209-1)+1,1,6)*OFFSET($F$279,3*($D252-1)+3,6*(AM$209-1)+1,1,6))&gt;AM$208,MAX(OFFSET($F$279,3*($D252-1)+1,6*(AM$209-1)+1,1,6)*OFFSET($F$279,3*($D252-1)+2,6*(AM$209-1)+1,1,6)*OFFSET($F$279,3*($D252-1)+3,6*(AM$209-1)+1,1,6)),0),"")</f>
        <v/>
      </c>
      <c r="AN252" s="224" t="str">
        <f t="array" aca="1" ref="AN252" ca="1">IFERROR(IF(MAX(OFFSET($F$279,3*($D252-1)+1,6*(AN$209-1)+1,1,6)*OFFSET($F$279,3*($D252-1)+2,6*(AN$209-1)+1,1,6)*OFFSET($F$279,3*($D252-1)+3,6*(AN$209-1)+1,1,6))&gt;AN$208,MAX(OFFSET($F$279,3*($D252-1)+1,6*(AN$209-1)+1,1,6)*OFFSET($F$279,3*($D252-1)+2,6*(AN$209-1)+1,1,6)*OFFSET($F$279,3*($D252-1)+3,6*(AN$209-1)+1,1,6)),0),"")</f>
        <v/>
      </c>
      <c r="AO252" s="224" t="str">
        <f t="array" aca="1" ref="AO252" ca="1">IFERROR(IF(MAX(OFFSET($F$279,3*($D252-1)+1,6*(AO$209-1)+1,1,6)*OFFSET($F$279,3*($D252-1)+2,6*(AO$209-1)+1,1,6)*OFFSET($F$279,3*($D252-1)+3,6*(AO$209-1)+1,1,6))&gt;AO$208,MAX(OFFSET($F$279,3*($D252-1)+1,6*(AO$209-1)+1,1,6)*OFFSET($F$279,3*($D252-1)+2,6*(AO$209-1)+1,1,6)*OFFSET($F$279,3*($D252-1)+3,6*(AO$209-1)+1,1,6)),0),"")</f>
        <v/>
      </c>
      <c r="AP252" s="224" t="str">
        <f t="array" aca="1" ref="AP252" ca="1">IFERROR(IF(MAX(OFFSET($F$279,3*($D252-1)+1,6*(AP$209-1)+1,1,6)*OFFSET($F$279,3*($D252-1)+2,6*(AP$209-1)+1,1,6)*OFFSET($F$279,3*($D252-1)+3,6*(AP$209-1)+1,1,6))&gt;AP$208,MAX(OFFSET($F$279,3*($D252-1)+1,6*(AP$209-1)+1,1,6)*OFFSET($F$279,3*($D252-1)+2,6*(AP$209-1)+1,1,6)*OFFSET($F$279,3*($D252-1)+3,6*(AP$209-1)+1,1,6)),0),"")</f>
        <v/>
      </c>
      <c r="AQ252" s="224" t="str">
        <f t="array" aca="1" ref="AQ252" ca="1">IFERROR(IF(MAX(OFFSET($F$279,3*($D252-1)+1,6*(AQ$209-1)+1,1,6)*OFFSET($F$279,3*($D252-1)+2,6*(AQ$209-1)+1,1,6)*OFFSET($F$279,3*($D252-1)+3,6*(AQ$209-1)+1,1,6))&gt;AQ$208,MAX(OFFSET($F$279,3*($D252-1)+1,6*(AQ$209-1)+1,1,6)*OFFSET($F$279,3*($D252-1)+2,6*(AQ$209-1)+1,1,6)*OFFSET($F$279,3*($D252-1)+3,6*(AQ$209-1)+1,1,6)),0),"")</f>
        <v/>
      </c>
      <c r="AR252" s="224" t="str">
        <f t="array" aca="1" ref="AR252" ca="1">IFERROR(IF(MAX(OFFSET($F$279,3*($D252-1)+1,6*(AR$209-1)+1,1,6)*OFFSET($F$279,3*($D252-1)+2,6*(AR$209-1)+1,1,6)*OFFSET($F$279,3*($D252-1)+3,6*(AR$209-1)+1,1,6))&gt;AR$208,MAX(OFFSET($F$279,3*($D252-1)+1,6*(AR$209-1)+1,1,6)*OFFSET($F$279,3*($D252-1)+2,6*(AR$209-1)+1,1,6)*OFFSET($F$279,3*($D252-1)+3,6*(AR$209-1)+1,1,6)),0),"")</f>
        <v/>
      </c>
      <c r="AS252" s="224" t="str">
        <f t="array" aca="1" ref="AS252" ca="1">IFERROR(IF(MAX(OFFSET($F$279,3*($D252-1)+1,6*(AS$209-1)+1,1,6)*OFFSET($F$279,3*($D252-1)+2,6*(AS$209-1)+1,1,6)*OFFSET($F$279,3*($D252-1)+3,6*(AS$209-1)+1,1,6))&gt;AS$208,MAX(OFFSET($F$279,3*($D252-1)+1,6*(AS$209-1)+1,1,6)*OFFSET($F$279,3*($D252-1)+2,6*(AS$209-1)+1,1,6)*OFFSET($F$279,3*($D252-1)+3,6*(AS$209-1)+1,1,6)),0),"")</f>
        <v/>
      </c>
    </row>
    <row r="253" spans="4:45">
      <c r="D253" s="74">
        <v>43</v>
      </c>
      <c r="E253" s="135">
        <f t="shared" si="20"/>
        <v>0</v>
      </c>
      <c r="F253" s="224" t="str">
        <f t="array" aca="1" ref="F253" ca="1">IFERROR(IF(MAX(OFFSET($F$279,3*($D253-1)+1,6*(F$209-1)+1,1,6)*OFFSET($F$279,3*($D253-1)+2,6*(F$209-1)+1,1,6)*OFFSET($F$279,3*($D253-1)+3,6*(F$209-1)+1,1,6))&gt;F$208,MAX(OFFSET($F$279,3*($D253-1)+1,6*(F$209-1)+1,1,6)*OFFSET($F$279,3*($D253-1)+2,6*(F$209-1)+1,1,6)*OFFSET($F$279,3*($D253-1)+3,6*(F$209-1)+1,1,6)),0),"")</f>
        <v/>
      </c>
      <c r="G253" s="224" t="str">
        <f t="array" aca="1" ref="G253" ca="1">IFERROR(IF(MAX(OFFSET($F$279,3*($D253-1)+1,6*(G$209-1)+1,1,6)*OFFSET($F$279,3*($D253-1)+2,6*(G$209-1)+1,1,6)*OFFSET($F$279,3*($D253-1)+3,6*(G$209-1)+1,1,6))&gt;G$208,MAX(OFFSET($F$279,3*($D253-1)+1,6*(G$209-1)+1,1,6)*OFFSET($F$279,3*($D253-1)+2,6*(G$209-1)+1,1,6)*OFFSET($F$279,3*($D253-1)+3,6*(G$209-1)+1,1,6)),0),"")</f>
        <v/>
      </c>
      <c r="H253" s="224" t="str">
        <f t="array" aca="1" ref="H253" ca="1">IFERROR(IF(MAX(OFFSET($F$279,3*($D253-1)+1,6*(H$209-1)+1,1,6)*OFFSET($F$279,3*($D253-1)+2,6*(H$209-1)+1,1,6)*OFFSET($F$279,3*($D253-1)+3,6*(H$209-1)+1,1,6))&gt;H$208,MAX(OFFSET($F$279,3*($D253-1)+1,6*(H$209-1)+1,1,6)*OFFSET($F$279,3*($D253-1)+2,6*(H$209-1)+1,1,6)*OFFSET($F$279,3*($D253-1)+3,6*(H$209-1)+1,1,6)),0),"")</f>
        <v/>
      </c>
      <c r="I253" s="224" t="str">
        <f t="array" aca="1" ref="I253" ca="1">IFERROR(IF(MAX(OFFSET($F$279,3*($D253-1)+1,6*(I$209-1)+1,1,6)*OFFSET($F$279,3*($D253-1)+2,6*(I$209-1)+1,1,6)*OFFSET($F$279,3*($D253-1)+3,6*(I$209-1)+1,1,6))&gt;I$208,MAX(OFFSET($F$279,3*($D253-1)+1,6*(I$209-1)+1,1,6)*OFFSET($F$279,3*($D253-1)+2,6*(I$209-1)+1,1,6)*OFFSET($F$279,3*($D253-1)+3,6*(I$209-1)+1,1,6)),0),"")</f>
        <v/>
      </c>
      <c r="J253" s="224" t="str">
        <f t="array" aca="1" ref="J253" ca="1">IFERROR(IF(MAX(OFFSET($F$279,3*($D253-1)+1,6*(J$209-1)+1,1,6)*OFFSET($F$279,3*($D253-1)+2,6*(J$209-1)+1,1,6)*OFFSET($F$279,3*($D253-1)+3,6*(J$209-1)+1,1,6))&gt;J$208,MAX(OFFSET($F$279,3*($D253-1)+1,6*(J$209-1)+1,1,6)*OFFSET($F$279,3*($D253-1)+2,6*(J$209-1)+1,1,6)*OFFSET($F$279,3*($D253-1)+3,6*(J$209-1)+1,1,6)),0),"")</f>
        <v/>
      </c>
      <c r="K253" s="224" t="str">
        <f t="array" aca="1" ref="K253" ca="1">IFERROR(IF(MAX(OFFSET($F$279,3*($D253-1)+1,6*(K$209-1)+1,1,6)*OFFSET($F$279,3*($D253-1)+2,6*(K$209-1)+1,1,6)*OFFSET($F$279,3*($D253-1)+3,6*(K$209-1)+1,1,6))&gt;K$208,MAX(OFFSET($F$279,3*($D253-1)+1,6*(K$209-1)+1,1,6)*OFFSET($F$279,3*($D253-1)+2,6*(K$209-1)+1,1,6)*OFFSET($F$279,3*($D253-1)+3,6*(K$209-1)+1,1,6)),0),"")</f>
        <v/>
      </c>
      <c r="L253" s="224" t="str">
        <f t="array" aca="1" ref="L253" ca="1">IFERROR(IF(MAX(OFFSET($F$279,3*($D253-1)+1,6*(L$209-1)+1,1,6)*OFFSET($F$279,3*($D253-1)+2,6*(L$209-1)+1,1,6)*OFFSET($F$279,3*($D253-1)+3,6*(L$209-1)+1,1,6))&gt;L$208,MAX(OFFSET($F$279,3*($D253-1)+1,6*(L$209-1)+1,1,6)*OFFSET($F$279,3*($D253-1)+2,6*(L$209-1)+1,1,6)*OFFSET($F$279,3*($D253-1)+3,6*(L$209-1)+1,1,6)),0),"")</f>
        <v/>
      </c>
      <c r="M253" s="224" t="str">
        <f t="array" aca="1" ref="M253" ca="1">IFERROR(IF(MAX(OFFSET($F$279,3*($D253-1)+1,6*(M$209-1)+1,1,6)*OFFSET($F$279,3*($D253-1)+2,6*(M$209-1)+1,1,6)*OFFSET($F$279,3*($D253-1)+3,6*(M$209-1)+1,1,6))&gt;M$208,MAX(OFFSET($F$279,3*($D253-1)+1,6*(M$209-1)+1,1,6)*OFFSET($F$279,3*($D253-1)+2,6*(M$209-1)+1,1,6)*OFFSET($F$279,3*($D253-1)+3,6*(M$209-1)+1,1,6)),0),"")</f>
        <v/>
      </c>
      <c r="N253" s="224" t="str">
        <f t="array" aca="1" ref="N253" ca="1">IFERROR(IF(MAX(OFFSET($F$279,3*($D253-1)+1,6*(N$209-1)+1,1,6)*OFFSET($F$279,3*($D253-1)+2,6*(N$209-1)+1,1,6)*OFFSET($F$279,3*($D253-1)+3,6*(N$209-1)+1,1,6))&gt;N$208,MAX(OFFSET($F$279,3*($D253-1)+1,6*(N$209-1)+1,1,6)*OFFSET($F$279,3*($D253-1)+2,6*(N$209-1)+1,1,6)*OFFSET($F$279,3*($D253-1)+3,6*(N$209-1)+1,1,6)),0),"")</f>
        <v/>
      </c>
      <c r="O253" s="224" t="str">
        <f t="array" aca="1" ref="O253" ca="1">IFERROR(IF(MAX(OFFSET($F$279,3*($D253-1)+1,6*(O$209-1)+1,1,6)*OFFSET($F$279,3*($D253-1)+2,6*(O$209-1)+1,1,6)*OFFSET($F$279,3*($D253-1)+3,6*(O$209-1)+1,1,6))&gt;O$208,MAX(OFFSET($F$279,3*($D253-1)+1,6*(O$209-1)+1,1,6)*OFFSET($F$279,3*($D253-1)+2,6*(O$209-1)+1,1,6)*OFFSET($F$279,3*($D253-1)+3,6*(O$209-1)+1,1,6)),0),"")</f>
        <v/>
      </c>
      <c r="P253" s="224" t="str">
        <f t="array" aca="1" ref="P253" ca="1">IFERROR(IF(MAX(OFFSET($F$279,3*($D253-1)+1,6*(P$209-1)+1,1,6)*OFFSET($F$279,3*($D253-1)+2,6*(P$209-1)+1,1,6)*OFFSET($F$279,3*($D253-1)+3,6*(P$209-1)+1,1,6))&gt;P$208,MAX(OFFSET($F$279,3*($D253-1)+1,6*(P$209-1)+1,1,6)*OFFSET($F$279,3*($D253-1)+2,6*(P$209-1)+1,1,6)*OFFSET($F$279,3*($D253-1)+3,6*(P$209-1)+1,1,6)),0),"")</f>
        <v/>
      </c>
      <c r="Q253" s="224" t="str">
        <f t="array" aca="1" ref="Q253" ca="1">IFERROR(IF(MAX(OFFSET($F$279,3*($D253-1)+1,6*(Q$209-1)+1,1,6)*OFFSET($F$279,3*($D253-1)+2,6*(Q$209-1)+1,1,6)*OFFSET($F$279,3*($D253-1)+3,6*(Q$209-1)+1,1,6))&gt;Q$208,MAX(OFFSET($F$279,3*($D253-1)+1,6*(Q$209-1)+1,1,6)*OFFSET($F$279,3*($D253-1)+2,6*(Q$209-1)+1,1,6)*OFFSET($F$279,3*($D253-1)+3,6*(Q$209-1)+1,1,6)),0),"")</f>
        <v/>
      </c>
      <c r="R253" s="224" t="str">
        <f t="array" aca="1" ref="R253" ca="1">IFERROR(IF(MAX(OFFSET($F$279,3*($D253-1)+1,6*(R$209-1)+1,1,6)*OFFSET($F$279,3*($D253-1)+2,6*(R$209-1)+1,1,6)*OFFSET($F$279,3*($D253-1)+3,6*(R$209-1)+1,1,6))&gt;R$208,MAX(OFFSET($F$279,3*($D253-1)+1,6*(R$209-1)+1,1,6)*OFFSET($F$279,3*($D253-1)+2,6*(R$209-1)+1,1,6)*OFFSET($F$279,3*($D253-1)+3,6*(R$209-1)+1,1,6)),0),"")</f>
        <v/>
      </c>
      <c r="S253" s="224" t="str">
        <f t="array" aca="1" ref="S253" ca="1">IFERROR(IF(MAX(OFFSET($F$279,3*($D253-1)+1,6*(S$209-1)+1,1,6)*OFFSET($F$279,3*($D253-1)+2,6*(S$209-1)+1,1,6)*OFFSET($F$279,3*($D253-1)+3,6*(S$209-1)+1,1,6))&gt;S$208,MAX(OFFSET($F$279,3*($D253-1)+1,6*(S$209-1)+1,1,6)*OFFSET($F$279,3*($D253-1)+2,6*(S$209-1)+1,1,6)*OFFSET($F$279,3*($D253-1)+3,6*(S$209-1)+1,1,6)),0),"")</f>
        <v/>
      </c>
      <c r="T253" s="224" t="str">
        <f t="array" aca="1" ref="T253" ca="1">IFERROR(IF(MAX(OFFSET($F$279,3*($D253-1)+1,6*(T$209-1)+1,1,6)*OFFSET($F$279,3*($D253-1)+2,6*(T$209-1)+1,1,6)*OFFSET($F$279,3*($D253-1)+3,6*(T$209-1)+1,1,6))&gt;T$208,MAX(OFFSET($F$279,3*($D253-1)+1,6*(T$209-1)+1,1,6)*OFFSET($F$279,3*($D253-1)+2,6*(T$209-1)+1,1,6)*OFFSET($F$279,3*($D253-1)+3,6*(T$209-1)+1,1,6)),0),"")</f>
        <v/>
      </c>
      <c r="U253" s="224" t="str">
        <f t="array" aca="1" ref="U253" ca="1">IFERROR(IF(MAX(OFFSET($F$279,3*($D253-1)+1,6*(U$209-1)+1,1,6)*OFFSET($F$279,3*($D253-1)+2,6*(U$209-1)+1,1,6)*OFFSET($F$279,3*($D253-1)+3,6*(U$209-1)+1,1,6))&gt;U$208,MAX(OFFSET($F$279,3*($D253-1)+1,6*(U$209-1)+1,1,6)*OFFSET($F$279,3*($D253-1)+2,6*(U$209-1)+1,1,6)*OFFSET($F$279,3*($D253-1)+3,6*(U$209-1)+1,1,6)),0),"")</f>
        <v/>
      </c>
      <c r="V253" s="224" t="str">
        <f t="array" aca="1" ref="V253" ca="1">IFERROR(IF(MAX(OFFSET($F$279,3*($D253-1)+1,6*(V$209-1)+1,1,6)*OFFSET($F$279,3*($D253-1)+2,6*(V$209-1)+1,1,6)*OFFSET($F$279,3*($D253-1)+3,6*(V$209-1)+1,1,6))&gt;V$208,MAX(OFFSET($F$279,3*($D253-1)+1,6*(V$209-1)+1,1,6)*OFFSET($F$279,3*($D253-1)+2,6*(V$209-1)+1,1,6)*OFFSET($F$279,3*($D253-1)+3,6*(V$209-1)+1,1,6)),0),"")</f>
        <v/>
      </c>
      <c r="W253" s="224" t="str">
        <f t="array" aca="1" ref="W253" ca="1">IFERROR(IF(MAX(OFFSET($F$279,3*($D253-1)+1,6*(W$209-1)+1,1,6)*OFFSET($F$279,3*($D253-1)+2,6*(W$209-1)+1,1,6)*OFFSET($F$279,3*($D253-1)+3,6*(W$209-1)+1,1,6))&gt;W$208,MAX(OFFSET($F$279,3*($D253-1)+1,6*(W$209-1)+1,1,6)*OFFSET($F$279,3*($D253-1)+2,6*(W$209-1)+1,1,6)*OFFSET($F$279,3*($D253-1)+3,6*(W$209-1)+1,1,6)),0),"")</f>
        <v/>
      </c>
      <c r="X253" s="224" t="str">
        <f t="array" aca="1" ref="X253" ca="1">IFERROR(IF(MAX(OFFSET($F$279,3*($D253-1)+1,6*(X$209-1)+1,1,6)*OFFSET($F$279,3*($D253-1)+2,6*(X$209-1)+1,1,6)*OFFSET($F$279,3*($D253-1)+3,6*(X$209-1)+1,1,6))&gt;X$208,MAX(OFFSET($F$279,3*($D253-1)+1,6*(X$209-1)+1,1,6)*OFFSET($F$279,3*($D253-1)+2,6*(X$209-1)+1,1,6)*OFFSET($F$279,3*($D253-1)+3,6*(X$209-1)+1,1,6)),0),"")</f>
        <v/>
      </c>
      <c r="Y253" s="224" t="str">
        <f t="array" aca="1" ref="Y253" ca="1">IFERROR(IF(MAX(OFFSET($F$279,3*($D253-1)+1,6*(Y$209-1)+1,1,6)*OFFSET($F$279,3*($D253-1)+2,6*(Y$209-1)+1,1,6)*OFFSET($F$279,3*($D253-1)+3,6*(Y$209-1)+1,1,6))&gt;Y$208,MAX(OFFSET($F$279,3*($D253-1)+1,6*(Y$209-1)+1,1,6)*OFFSET($F$279,3*($D253-1)+2,6*(Y$209-1)+1,1,6)*OFFSET($F$279,3*($D253-1)+3,6*(Y$209-1)+1,1,6)),0),"")</f>
        <v/>
      </c>
      <c r="Z253" s="224" t="str">
        <f t="array" aca="1" ref="Z253" ca="1">IFERROR(IF(MAX(OFFSET($F$279,3*($D253-1)+1,6*(Z$209-1)+1,1,6)*OFFSET($F$279,3*($D253-1)+2,6*(Z$209-1)+1,1,6)*OFFSET($F$279,3*($D253-1)+3,6*(Z$209-1)+1,1,6))&gt;Z$208,MAX(OFFSET($F$279,3*($D253-1)+1,6*(Z$209-1)+1,1,6)*OFFSET($F$279,3*($D253-1)+2,6*(Z$209-1)+1,1,6)*OFFSET($F$279,3*($D253-1)+3,6*(Z$209-1)+1,1,6)),0),"")</f>
        <v/>
      </c>
      <c r="AA253" s="224" t="str">
        <f t="array" aca="1" ref="AA253" ca="1">IFERROR(IF(MAX(OFFSET($F$279,3*($D253-1)+1,6*(AA$209-1)+1,1,6)*OFFSET($F$279,3*($D253-1)+2,6*(AA$209-1)+1,1,6)*OFFSET($F$279,3*($D253-1)+3,6*(AA$209-1)+1,1,6))&gt;AA$208,MAX(OFFSET($F$279,3*($D253-1)+1,6*(AA$209-1)+1,1,6)*OFFSET($F$279,3*($D253-1)+2,6*(AA$209-1)+1,1,6)*OFFSET($F$279,3*($D253-1)+3,6*(AA$209-1)+1,1,6)),0),"")</f>
        <v/>
      </c>
      <c r="AB253" s="224" t="str">
        <f t="array" aca="1" ref="AB253" ca="1">IFERROR(IF(MAX(OFFSET($F$279,3*($D253-1)+1,6*(AB$209-1)+1,1,6)*OFFSET($F$279,3*($D253-1)+2,6*(AB$209-1)+1,1,6)*OFFSET($F$279,3*($D253-1)+3,6*(AB$209-1)+1,1,6))&gt;AB$208,MAX(OFFSET($F$279,3*($D253-1)+1,6*(AB$209-1)+1,1,6)*OFFSET($F$279,3*($D253-1)+2,6*(AB$209-1)+1,1,6)*OFFSET($F$279,3*($D253-1)+3,6*(AB$209-1)+1,1,6)),0),"")</f>
        <v/>
      </c>
      <c r="AC253" s="224" t="str">
        <f t="array" aca="1" ref="AC253" ca="1">IFERROR(IF(MAX(OFFSET($F$279,3*($D253-1)+1,6*(AC$209-1)+1,1,6)*OFFSET($F$279,3*($D253-1)+2,6*(AC$209-1)+1,1,6)*OFFSET($F$279,3*($D253-1)+3,6*(AC$209-1)+1,1,6))&gt;AC$208,MAX(OFFSET($F$279,3*($D253-1)+1,6*(AC$209-1)+1,1,6)*OFFSET($F$279,3*($D253-1)+2,6*(AC$209-1)+1,1,6)*OFFSET($F$279,3*($D253-1)+3,6*(AC$209-1)+1,1,6)),0),"")</f>
        <v/>
      </c>
      <c r="AD253" s="224" t="str">
        <f t="array" aca="1" ref="AD253" ca="1">IFERROR(IF(MAX(OFFSET($F$279,3*($D253-1)+1,6*(AD$209-1)+1,1,6)*OFFSET($F$279,3*($D253-1)+2,6*(AD$209-1)+1,1,6)*OFFSET($F$279,3*($D253-1)+3,6*(AD$209-1)+1,1,6))&gt;AD$208,MAX(OFFSET($F$279,3*($D253-1)+1,6*(AD$209-1)+1,1,6)*OFFSET($F$279,3*($D253-1)+2,6*(AD$209-1)+1,1,6)*OFFSET($F$279,3*($D253-1)+3,6*(AD$209-1)+1,1,6)),0),"")</f>
        <v/>
      </c>
      <c r="AE253" s="224" t="str">
        <f t="array" aca="1" ref="AE253" ca="1">IFERROR(IF(MAX(OFFSET($F$279,3*($D253-1)+1,6*(AE$209-1)+1,1,6)*OFFSET($F$279,3*($D253-1)+2,6*(AE$209-1)+1,1,6)*OFFSET($F$279,3*($D253-1)+3,6*(AE$209-1)+1,1,6))&gt;AE$208,MAX(OFFSET($F$279,3*($D253-1)+1,6*(AE$209-1)+1,1,6)*OFFSET($F$279,3*($D253-1)+2,6*(AE$209-1)+1,1,6)*OFFSET($F$279,3*($D253-1)+3,6*(AE$209-1)+1,1,6)),0),"")</f>
        <v/>
      </c>
      <c r="AF253" s="224" t="str">
        <f t="array" aca="1" ref="AF253" ca="1">IFERROR(IF(MAX(OFFSET($F$279,3*($D253-1)+1,6*(AF$209-1)+1,1,6)*OFFSET($F$279,3*($D253-1)+2,6*(AF$209-1)+1,1,6)*OFFSET($F$279,3*($D253-1)+3,6*(AF$209-1)+1,1,6))&gt;AF$208,MAX(OFFSET($F$279,3*($D253-1)+1,6*(AF$209-1)+1,1,6)*OFFSET($F$279,3*($D253-1)+2,6*(AF$209-1)+1,1,6)*OFFSET($F$279,3*($D253-1)+3,6*(AF$209-1)+1,1,6)),0),"")</f>
        <v/>
      </c>
      <c r="AG253" s="224" t="str">
        <f t="array" aca="1" ref="AG253" ca="1">IFERROR(IF(MAX(OFFSET($F$279,3*($D253-1)+1,6*(AG$209-1)+1,1,6)*OFFSET($F$279,3*($D253-1)+2,6*(AG$209-1)+1,1,6)*OFFSET($F$279,3*($D253-1)+3,6*(AG$209-1)+1,1,6))&gt;AG$208,MAX(OFFSET($F$279,3*($D253-1)+1,6*(AG$209-1)+1,1,6)*OFFSET($F$279,3*($D253-1)+2,6*(AG$209-1)+1,1,6)*OFFSET($F$279,3*($D253-1)+3,6*(AG$209-1)+1,1,6)),0),"")</f>
        <v/>
      </c>
      <c r="AH253" s="224" t="str">
        <f t="array" aca="1" ref="AH253" ca="1">IFERROR(IF(MAX(OFFSET($F$279,3*($D253-1)+1,6*(AH$209-1)+1,1,6)*OFFSET($F$279,3*($D253-1)+2,6*(AH$209-1)+1,1,6)*OFFSET($F$279,3*($D253-1)+3,6*(AH$209-1)+1,1,6))&gt;AH$208,MAX(OFFSET($F$279,3*($D253-1)+1,6*(AH$209-1)+1,1,6)*OFFSET($F$279,3*($D253-1)+2,6*(AH$209-1)+1,1,6)*OFFSET($F$279,3*($D253-1)+3,6*(AH$209-1)+1,1,6)),0),"")</f>
        <v/>
      </c>
      <c r="AI253" s="224" t="str">
        <f t="array" aca="1" ref="AI253" ca="1">IFERROR(IF(MAX(OFFSET($F$279,3*($D253-1)+1,6*(AI$209-1)+1,1,6)*OFFSET($F$279,3*($D253-1)+2,6*(AI$209-1)+1,1,6)*OFFSET($F$279,3*($D253-1)+3,6*(AI$209-1)+1,1,6))&gt;AI$208,MAX(OFFSET($F$279,3*($D253-1)+1,6*(AI$209-1)+1,1,6)*OFFSET($F$279,3*($D253-1)+2,6*(AI$209-1)+1,1,6)*OFFSET($F$279,3*($D253-1)+3,6*(AI$209-1)+1,1,6)),0),"")</f>
        <v/>
      </c>
      <c r="AJ253" s="224" t="str">
        <f t="array" aca="1" ref="AJ253" ca="1">IFERROR(IF(MAX(OFFSET($F$279,3*($D253-1)+1,6*(AJ$209-1)+1,1,6)*OFFSET($F$279,3*($D253-1)+2,6*(AJ$209-1)+1,1,6)*OFFSET($F$279,3*($D253-1)+3,6*(AJ$209-1)+1,1,6))&gt;AJ$208,MAX(OFFSET($F$279,3*($D253-1)+1,6*(AJ$209-1)+1,1,6)*OFFSET($F$279,3*($D253-1)+2,6*(AJ$209-1)+1,1,6)*OFFSET($F$279,3*($D253-1)+3,6*(AJ$209-1)+1,1,6)),0),"")</f>
        <v/>
      </c>
      <c r="AK253" s="224" t="str">
        <f t="array" aca="1" ref="AK253" ca="1">IFERROR(IF(MAX(OFFSET($F$279,3*($D253-1)+1,6*(AK$209-1)+1,1,6)*OFFSET($F$279,3*($D253-1)+2,6*(AK$209-1)+1,1,6)*OFFSET($F$279,3*($D253-1)+3,6*(AK$209-1)+1,1,6))&gt;AK$208,MAX(OFFSET($F$279,3*($D253-1)+1,6*(AK$209-1)+1,1,6)*OFFSET($F$279,3*($D253-1)+2,6*(AK$209-1)+1,1,6)*OFFSET($F$279,3*($D253-1)+3,6*(AK$209-1)+1,1,6)),0),"")</f>
        <v/>
      </c>
      <c r="AL253" s="224" t="str">
        <f t="array" aca="1" ref="AL253" ca="1">IFERROR(IF(MAX(OFFSET($F$279,3*($D253-1)+1,6*(AL$209-1)+1,1,6)*OFFSET($F$279,3*($D253-1)+2,6*(AL$209-1)+1,1,6)*OFFSET($F$279,3*($D253-1)+3,6*(AL$209-1)+1,1,6))&gt;AL$208,MAX(OFFSET($F$279,3*($D253-1)+1,6*(AL$209-1)+1,1,6)*OFFSET($F$279,3*($D253-1)+2,6*(AL$209-1)+1,1,6)*OFFSET($F$279,3*($D253-1)+3,6*(AL$209-1)+1,1,6)),0),"")</f>
        <v/>
      </c>
      <c r="AM253" s="224" t="str">
        <f t="array" aca="1" ref="AM253" ca="1">IFERROR(IF(MAX(OFFSET($F$279,3*($D253-1)+1,6*(AM$209-1)+1,1,6)*OFFSET($F$279,3*($D253-1)+2,6*(AM$209-1)+1,1,6)*OFFSET($F$279,3*($D253-1)+3,6*(AM$209-1)+1,1,6))&gt;AM$208,MAX(OFFSET($F$279,3*($D253-1)+1,6*(AM$209-1)+1,1,6)*OFFSET($F$279,3*($D253-1)+2,6*(AM$209-1)+1,1,6)*OFFSET($F$279,3*($D253-1)+3,6*(AM$209-1)+1,1,6)),0),"")</f>
        <v/>
      </c>
      <c r="AN253" s="224" t="str">
        <f t="array" aca="1" ref="AN253" ca="1">IFERROR(IF(MAX(OFFSET($F$279,3*($D253-1)+1,6*(AN$209-1)+1,1,6)*OFFSET($F$279,3*($D253-1)+2,6*(AN$209-1)+1,1,6)*OFFSET($F$279,3*($D253-1)+3,6*(AN$209-1)+1,1,6))&gt;AN$208,MAX(OFFSET($F$279,3*($D253-1)+1,6*(AN$209-1)+1,1,6)*OFFSET($F$279,3*($D253-1)+2,6*(AN$209-1)+1,1,6)*OFFSET($F$279,3*($D253-1)+3,6*(AN$209-1)+1,1,6)),0),"")</f>
        <v/>
      </c>
      <c r="AO253" s="224" t="str">
        <f t="array" aca="1" ref="AO253" ca="1">IFERROR(IF(MAX(OFFSET($F$279,3*($D253-1)+1,6*(AO$209-1)+1,1,6)*OFFSET($F$279,3*($D253-1)+2,6*(AO$209-1)+1,1,6)*OFFSET($F$279,3*($D253-1)+3,6*(AO$209-1)+1,1,6))&gt;AO$208,MAX(OFFSET($F$279,3*($D253-1)+1,6*(AO$209-1)+1,1,6)*OFFSET($F$279,3*($D253-1)+2,6*(AO$209-1)+1,1,6)*OFFSET($F$279,3*($D253-1)+3,6*(AO$209-1)+1,1,6)),0),"")</f>
        <v/>
      </c>
      <c r="AP253" s="224" t="str">
        <f t="array" aca="1" ref="AP253" ca="1">IFERROR(IF(MAX(OFFSET($F$279,3*($D253-1)+1,6*(AP$209-1)+1,1,6)*OFFSET($F$279,3*($D253-1)+2,6*(AP$209-1)+1,1,6)*OFFSET($F$279,3*($D253-1)+3,6*(AP$209-1)+1,1,6))&gt;AP$208,MAX(OFFSET($F$279,3*($D253-1)+1,6*(AP$209-1)+1,1,6)*OFFSET($F$279,3*($D253-1)+2,6*(AP$209-1)+1,1,6)*OFFSET($F$279,3*($D253-1)+3,6*(AP$209-1)+1,1,6)),0),"")</f>
        <v/>
      </c>
      <c r="AQ253" s="224" t="str">
        <f t="array" aca="1" ref="AQ253" ca="1">IFERROR(IF(MAX(OFFSET($F$279,3*($D253-1)+1,6*(AQ$209-1)+1,1,6)*OFFSET($F$279,3*($D253-1)+2,6*(AQ$209-1)+1,1,6)*OFFSET($F$279,3*($D253-1)+3,6*(AQ$209-1)+1,1,6))&gt;AQ$208,MAX(OFFSET($F$279,3*($D253-1)+1,6*(AQ$209-1)+1,1,6)*OFFSET($F$279,3*($D253-1)+2,6*(AQ$209-1)+1,1,6)*OFFSET($F$279,3*($D253-1)+3,6*(AQ$209-1)+1,1,6)),0),"")</f>
        <v/>
      </c>
      <c r="AR253" s="224" t="str">
        <f t="array" aca="1" ref="AR253" ca="1">IFERROR(IF(MAX(OFFSET($F$279,3*($D253-1)+1,6*(AR$209-1)+1,1,6)*OFFSET($F$279,3*($D253-1)+2,6*(AR$209-1)+1,1,6)*OFFSET($F$279,3*($D253-1)+3,6*(AR$209-1)+1,1,6))&gt;AR$208,MAX(OFFSET($F$279,3*($D253-1)+1,6*(AR$209-1)+1,1,6)*OFFSET($F$279,3*($D253-1)+2,6*(AR$209-1)+1,1,6)*OFFSET($F$279,3*($D253-1)+3,6*(AR$209-1)+1,1,6)),0),"")</f>
        <v/>
      </c>
      <c r="AS253" s="224" t="str">
        <f t="array" aca="1" ref="AS253" ca="1">IFERROR(IF(MAX(OFFSET($F$279,3*($D253-1)+1,6*(AS$209-1)+1,1,6)*OFFSET($F$279,3*($D253-1)+2,6*(AS$209-1)+1,1,6)*OFFSET($F$279,3*($D253-1)+3,6*(AS$209-1)+1,1,6))&gt;AS$208,MAX(OFFSET($F$279,3*($D253-1)+1,6*(AS$209-1)+1,1,6)*OFFSET($F$279,3*($D253-1)+2,6*(AS$209-1)+1,1,6)*OFFSET($F$279,3*($D253-1)+3,6*(AS$209-1)+1,1,6)),0),"")</f>
        <v/>
      </c>
    </row>
    <row r="254" spans="4:45">
      <c r="D254" s="74">
        <v>44</v>
      </c>
      <c r="E254" s="135">
        <f t="shared" si="20"/>
        <v>0</v>
      </c>
      <c r="F254" s="224" t="str">
        <f t="array" aca="1" ref="F254" ca="1">IFERROR(IF(MAX(OFFSET($F$279,3*($D254-1)+1,6*(F$209-1)+1,1,6)*OFFSET($F$279,3*($D254-1)+2,6*(F$209-1)+1,1,6)*OFFSET($F$279,3*($D254-1)+3,6*(F$209-1)+1,1,6))&gt;F$208,MAX(OFFSET($F$279,3*($D254-1)+1,6*(F$209-1)+1,1,6)*OFFSET($F$279,3*($D254-1)+2,6*(F$209-1)+1,1,6)*OFFSET($F$279,3*($D254-1)+3,6*(F$209-1)+1,1,6)),0),"")</f>
        <v/>
      </c>
      <c r="G254" s="224" t="str">
        <f t="array" aca="1" ref="G254" ca="1">IFERROR(IF(MAX(OFFSET($F$279,3*($D254-1)+1,6*(G$209-1)+1,1,6)*OFFSET($F$279,3*($D254-1)+2,6*(G$209-1)+1,1,6)*OFFSET($F$279,3*($D254-1)+3,6*(G$209-1)+1,1,6))&gt;G$208,MAX(OFFSET($F$279,3*($D254-1)+1,6*(G$209-1)+1,1,6)*OFFSET($F$279,3*($D254-1)+2,6*(G$209-1)+1,1,6)*OFFSET($F$279,3*($D254-1)+3,6*(G$209-1)+1,1,6)),0),"")</f>
        <v/>
      </c>
      <c r="H254" s="224" t="str">
        <f t="array" aca="1" ref="H254" ca="1">IFERROR(IF(MAX(OFFSET($F$279,3*($D254-1)+1,6*(H$209-1)+1,1,6)*OFFSET($F$279,3*($D254-1)+2,6*(H$209-1)+1,1,6)*OFFSET($F$279,3*($D254-1)+3,6*(H$209-1)+1,1,6))&gt;H$208,MAX(OFFSET($F$279,3*($D254-1)+1,6*(H$209-1)+1,1,6)*OFFSET($F$279,3*($D254-1)+2,6*(H$209-1)+1,1,6)*OFFSET($F$279,3*($D254-1)+3,6*(H$209-1)+1,1,6)),0),"")</f>
        <v/>
      </c>
      <c r="I254" s="224" t="str">
        <f t="array" aca="1" ref="I254" ca="1">IFERROR(IF(MAX(OFFSET($F$279,3*($D254-1)+1,6*(I$209-1)+1,1,6)*OFFSET($F$279,3*($D254-1)+2,6*(I$209-1)+1,1,6)*OFFSET($F$279,3*($D254-1)+3,6*(I$209-1)+1,1,6))&gt;I$208,MAX(OFFSET($F$279,3*($D254-1)+1,6*(I$209-1)+1,1,6)*OFFSET($F$279,3*($D254-1)+2,6*(I$209-1)+1,1,6)*OFFSET($F$279,3*($D254-1)+3,6*(I$209-1)+1,1,6)),0),"")</f>
        <v/>
      </c>
      <c r="J254" s="224" t="str">
        <f t="array" aca="1" ref="J254" ca="1">IFERROR(IF(MAX(OFFSET($F$279,3*($D254-1)+1,6*(J$209-1)+1,1,6)*OFFSET($F$279,3*($D254-1)+2,6*(J$209-1)+1,1,6)*OFFSET($F$279,3*($D254-1)+3,6*(J$209-1)+1,1,6))&gt;J$208,MAX(OFFSET($F$279,3*($D254-1)+1,6*(J$209-1)+1,1,6)*OFFSET($F$279,3*($D254-1)+2,6*(J$209-1)+1,1,6)*OFFSET($F$279,3*($D254-1)+3,6*(J$209-1)+1,1,6)),0),"")</f>
        <v/>
      </c>
      <c r="K254" s="224" t="str">
        <f t="array" aca="1" ref="K254" ca="1">IFERROR(IF(MAX(OFFSET($F$279,3*($D254-1)+1,6*(K$209-1)+1,1,6)*OFFSET($F$279,3*($D254-1)+2,6*(K$209-1)+1,1,6)*OFFSET($F$279,3*($D254-1)+3,6*(K$209-1)+1,1,6))&gt;K$208,MAX(OFFSET($F$279,3*($D254-1)+1,6*(K$209-1)+1,1,6)*OFFSET($F$279,3*($D254-1)+2,6*(K$209-1)+1,1,6)*OFFSET($F$279,3*($D254-1)+3,6*(K$209-1)+1,1,6)),0),"")</f>
        <v/>
      </c>
      <c r="L254" s="224" t="str">
        <f t="array" aca="1" ref="L254" ca="1">IFERROR(IF(MAX(OFFSET($F$279,3*($D254-1)+1,6*(L$209-1)+1,1,6)*OFFSET($F$279,3*($D254-1)+2,6*(L$209-1)+1,1,6)*OFFSET($F$279,3*($D254-1)+3,6*(L$209-1)+1,1,6))&gt;L$208,MAX(OFFSET($F$279,3*($D254-1)+1,6*(L$209-1)+1,1,6)*OFFSET($F$279,3*($D254-1)+2,6*(L$209-1)+1,1,6)*OFFSET($F$279,3*($D254-1)+3,6*(L$209-1)+1,1,6)),0),"")</f>
        <v/>
      </c>
      <c r="M254" s="224" t="str">
        <f t="array" aca="1" ref="M254" ca="1">IFERROR(IF(MAX(OFFSET($F$279,3*($D254-1)+1,6*(M$209-1)+1,1,6)*OFFSET($F$279,3*($D254-1)+2,6*(M$209-1)+1,1,6)*OFFSET($F$279,3*($D254-1)+3,6*(M$209-1)+1,1,6))&gt;M$208,MAX(OFFSET($F$279,3*($D254-1)+1,6*(M$209-1)+1,1,6)*OFFSET($F$279,3*($D254-1)+2,6*(M$209-1)+1,1,6)*OFFSET($F$279,3*($D254-1)+3,6*(M$209-1)+1,1,6)),0),"")</f>
        <v/>
      </c>
      <c r="N254" s="224" t="str">
        <f t="array" aca="1" ref="N254" ca="1">IFERROR(IF(MAX(OFFSET($F$279,3*($D254-1)+1,6*(N$209-1)+1,1,6)*OFFSET($F$279,3*($D254-1)+2,6*(N$209-1)+1,1,6)*OFFSET($F$279,3*($D254-1)+3,6*(N$209-1)+1,1,6))&gt;N$208,MAX(OFFSET($F$279,3*($D254-1)+1,6*(N$209-1)+1,1,6)*OFFSET($F$279,3*($D254-1)+2,6*(N$209-1)+1,1,6)*OFFSET($F$279,3*($D254-1)+3,6*(N$209-1)+1,1,6)),0),"")</f>
        <v/>
      </c>
      <c r="O254" s="224" t="str">
        <f t="array" aca="1" ref="O254" ca="1">IFERROR(IF(MAX(OFFSET($F$279,3*($D254-1)+1,6*(O$209-1)+1,1,6)*OFFSET($F$279,3*($D254-1)+2,6*(O$209-1)+1,1,6)*OFFSET($F$279,3*($D254-1)+3,6*(O$209-1)+1,1,6))&gt;O$208,MAX(OFFSET($F$279,3*($D254-1)+1,6*(O$209-1)+1,1,6)*OFFSET($F$279,3*($D254-1)+2,6*(O$209-1)+1,1,6)*OFFSET($F$279,3*($D254-1)+3,6*(O$209-1)+1,1,6)),0),"")</f>
        <v/>
      </c>
      <c r="P254" s="224" t="str">
        <f t="array" aca="1" ref="P254" ca="1">IFERROR(IF(MAX(OFFSET($F$279,3*($D254-1)+1,6*(P$209-1)+1,1,6)*OFFSET($F$279,3*($D254-1)+2,6*(P$209-1)+1,1,6)*OFFSET($F$279,3*($D254-1)+3,6*(P$209-1)+1,1,6))&gt;P$208,MAX(OFFSET($F$279,3*($D254-1)+1,6*(P$209-1)+1,1,6)*OFFSET($F$279,3*($D254-1)+2,6*(P$209-1)+1,1,6)*OFFSET($F$279,3*($D254-1)+3,6*(P$209-1)+1,1,6)),0),"")</f>
        <v/>
      </c>
      <c r="Q254" s="224" t="str">
        <f t="array" aca="1" ref="Q254" ca="1">IFERROR(IF(MAX(OFFSET($F$279,3*($D254-1)+1,6*(Q$209-1)+1,1,6)*OFFSET($F$279,3*($D254-1)+2,6*(Q$209-1)+1,1,6)*OFFSET($F$279,3*($D254-1)+3,6*(Q$209-1)+1,1,6))&gt;Q$208,MAX(OFFSET($F$279,3*($D254-1)+1,6*(Q$209-1)+1,1,6)*OFFSET($F$279,3*($D254-1)+2,6*(Q$209-1)+1,1,6)*OFFSET($F$279,3*($D254-1)+3,6*(Q$209-1)+1,1,6)),0),"")</f>
        <v/>
      </c>
      <c r="R254" s="224" t="str">
        <f t="array" aca="1" ref="R254" ca="1">IFERROR(IF(MAX(OFFSET($F$279,3*($D254-1)+1,6*(R$209-1)+1,1,6)*OFFSET($F$279,3*($D254-1)+2,6*(R$209-1)+1,1,6)*OFFSET($F$279,3*($D254-1)+3,6*(R$209-1)+1,1,6))&gt;R$208,MAX(OFFSET($F$279,3*($D254-1)+1,6*(R$209-1)+1,1,6)*OFFSET($F$279,3*($D254-1)+2,6*(R$209-1)+1,1,6)*OFFSET($F$279,3*($D254-1)+3,6*(R$209-1)+1,1,6)),0),"")</f>
        <v/>
      </c>
      <c r="S254" s="224" t="str">
        <f t="array" aca="1" ref="S254" ca="1">IFERROR(IF(MAX(OFFSET($F$279,3*($D254-1)+1,6*(S$209-1)+1,1,6)*OFFSET($F$279,3*($D254-1)+2,6*(S$209-1)+1,1,6)*OFFSET($F$279,3*($D254-1)+3,6*(S$209-1)+1,1,6))&gt;S$208,MAX(OFFSET($F$279,3*($D254-1)+1,6*(S$209-1)+1,1,6)*OFFSET($F$279,3*($D254-1)+2,6*(S$209-1)+1,1,6)*OFFSET($F$279,3*($D254-1)+3,6*(S$209-1)+1,1,6)),0),"")</f>
        <v/>
      </c>
      <c r="T254" s="224" t="str">
        <f t="array" aca="1" ref="T254" ca="1">IFERROR(IF(MAX(OFFSET($F$279,3*($D254-1)+1,6*(T$209-1)+1,1,6)*OFFSET($F$279,3*($D254-1)+2,6*(T$209-1)+1,1,6)*OFFSET($F$279,3*($D254-1)+3,6*(T$209-1)+1,1,6))&gt;T$208,MAX(OFFSET($F$279,3*($D254-1)+1,6*(T$209-1)+1,1,6)*OFFSET($F$279,3*($D254-1)+2,6*(T$209-1)+1,1,6)*OFFSET($F$279,3*($D254-1)+3,6*(T$209-1)+1,1,6)),0),"")</f>
        <v/>
      </c>
      <c r="U254" s="224" t="str">
        <f t="array" aca="1" ref="U254" ca="1">IFERROR(IF(MAX(OFFSET($F$279,3*($D254-1)+1,6*(U$209-1)+1,1,6)*OFFSET($F$279,3*($D254-1)+2,6*(U$209-1)+1,1,6)*OFFSET($F$279,3*($D254-1)+3,6*(U$209-1)+1,1,6))&gt;U$208,MAX(OFFSET($F$279,3*($D254-1)+1,6*(U$209-1)+1,1,6)*OFFSET($F$279,3*($D254-1)+2,6*(U$209-1)+1,1,6)*OFFSET($F$279,3*($D254-1)+3,6*(U$209-1)+1,1,6)),0),"")</f>
        <v/>
      </c>
      <c r="V254" s="224" t="str">
        <f t="array" aca="1" ref="V254" ca="1">IFERROR(IF(MAX(OFFSET($F$279,3*($D254-1)+1,6*(V$209-1)+1,1,6)*OFFSET($F$279,3*($D254-1)+2,6*(V$209-1)+1,1,6)*OFFSET($F$279,3*($D254-1)+3,6*(V$209-1)+1,1,6))&gt;V$208,MAX(OFFSET($F$279,3*($D254-1)+1,6*(V$209-1)+1,1,6)*OFFSET($F$279,3*($D254-1)+2,6*(V$209-1)+1,1,6)*OFFSET($F$279,3*($D254-1)+3,6*(V$209-1)+1,1,6)),0),"")</f>
        <v/>
      </c>
      <c r="W254" s="224" t="str">
        <f t="array" aca="1" ref="W254" ca="1">IFERROR(IF(MAX(OFFSET($F$279,3*($D254-1)+1,6*(W$209-1)+1,1,6)*OFFSET($F$279,3*($D254-1)+2,6*(W$209-1)+1,1,6)*OFFSET($F$279,3*($D254-1)+3,6*(W$209-1)+1,1,6))&gt;W$208,MAX(OFFSET($F$279,3*($D254-1)+1,6*(W$209-1)+1,1,6)*OFFSET($F$279,3*($D254-1)+2,6*(W$209-1)+1,1,6)*OFFSET($F$279,3*($D254-1)+3,6*(W$209-1)+1,1,6)),0),"")</f>
        <v/>
      </c>
      <c r="X254" s="224" t="str">
        <f t="array" aca="1" ref="X254" ca="1">IFERROR(IF(MAX(OFFSET($F$279,3*($D254-1)+1,6*(X$209-1)+1,1,6)*OFFSET($F$279,3*($D254-1)+2,6*(X$209-1)+1,1,6)*OFFSET($F$279,3*($D254-1)+3,6*(X$209-1)+1,1,6))&gt;X$208,MAX(OFFSET($F$279,3*($D254-1)+1,6*(X$209-1)+1,1,6)*OFFSET($F$279,3*($D254-1)+2,6*(X$209-1)+1,1,6)*OFFSET($F$279,3*($D254-1)+3,6*(X$209-1)+1,1,6)),0),"")</f>
        <v/>
      </c>
      <c r="Y254" s="224" t="str">
        <f t="array" aca="1" ref="Y254" ca="1">IFERROR(IF(MAX(OFFSET($F$279,3*($D254-1)+1,6*(Y$209-1)+1,1,6)*OFFSET($F$279,3*($D254-1)+2,6*(Y$209-1)+1,1,6)*OFFSET($F$279,3*($D254-1)+3,6*(Y$209-1)+1,1,6))&gt;Y$208,MAX(OFFSET($F$279,3*($D254-1)+1,6*(Y$209-1)+1,1,6)*OFFSET($F$279,3*($D254-1)+2,6*(Y$209-1)+1,1,6)*OFFSET($F$279,3*($D254-1)+3,6*(Y$209-1)+1,1,6)),0),"")</f>
        <v/>
      </c>
      <c r="Z254" s="224" t="str">
        <f t="array" aca="1" ref="Z254" ca="1">IFERROR(IF(MAX(OFFSET($F$279,3*($D254-1)+1,6*(Z$209-1)+1,1,6)*OFFSET($F$279,3*($D254-1)+2,6*(Z$209-1)+1,1,6)*OFFSET($F$279,3*($D254-1)+3,6*(Z$209-1)+1,1,6))&gt;Z$208,MAX(OFFSET($F$279,3*($D254-1)+1,6*(Z$209-1)+1,1,6)*OFFSET($F$279,3*($D254-1)+2,6*(Z$209-1)+1,1,6)*OFFSET($F$279,3*($D254-1)+3,6*(Z$209-1)+1,1,6)),0),"")</f>
        <v/>
      </c>
      <c r="AA254" s="224" t="str">
        <f t="array" aca="1" ref="AA254" ca="1">IFERROR(IF(MAX(OFFSET($F$279,3*($D254-1)+1,6*(AA$209-1)+1,1,6)*OFFSET($F$279,3*($D254-1)+2,6*(AA$209-1)+1,1,6)*OFFSET($F$279,3*($D254-1)+3,6*(AA$209-1)+1,1,6))&gt;AA$208,MAX(OFFSET($F$279,3*($D254-1)+1,6*(AA$209-1)+1,1,6)*OFFSET($F$279,3*($D254-1)+2,6*(AA$209-1)+1,1,6)*OFFSET($F$279,3*($D254-1)+3,6*(AA$209-1)+1,1,6)),0),"")</f>
        <v/>
      </c>
      <c r="AB254" s="224" t="str">
        <f t="array" aca="1" ref="AB254" ca="1">IFERROR(IF(MAX(OFFSET($F$279,3*($D254-1)+1,6*(AB$209-1)+1,1,6)*OFFSET($F$279,3*($D254-1)+2,6*(AB$209-1)+1,1,6)*OFFSET($F$279,3*($D254-1)+3,6*(AB$209-1)+1,1,6))&gt;AB$208,MAX(OFFSET($F$279,3*($D254-1)+1,6*(AB$209-1)+1,1,6)*OFFSET($F$279,3*($D254-1)+2,6*(AB$209-1)+1,1,6)*OFFSET($F$279,3*($D254-1)+3,6*(AB$209-1)+1,1,6)),0),"")</f>
        <v/>
      </c>
      <c r="AC254" s="224" t="str">
        <f t="array" aca="1" ref="AC254" ca="1">IFERROR(IF(MAX(OFFSET($F$279,3*($D254-1)+1,6*(AC$209-1)+1,1,6)*OFFSET($F$279,3*($D254-1)+2,6*(AC$209-1)+1,1,6)*OFFSET($F$279,3*($D254-1)+3,6*(AC$209-1)+1,1,6))&gt;AC$208,MAX(OFFSET($F$279,3*($D254-1)+1,6*(AC$209-1)+1,1,6)*OFFSET($F$279,3*($D254-1)+2,6*(AC$209-1)+1,1,6)*OFFSET($F$279,3*($D254-1)+3,6*(AC$209-1)+1,1,6)),0),"")</f>
        <v/>
      </c>
      <c r="AD254" s="224" t="str">
        <f t="array" aca="1" ref="AD254" ca="1">IFERROR(IF(MAX(OFFSET($F$279,3*($D254-1)+1,6*(AD$209-1)+1,1,6)*OFFSET($F$279,3*($D254-1)+2,6*(AD$209-1)+1,1,6)*OFFSET($F$279,3*($D254-1)+3,6*(AD$209-1)+1,1,6))&gt;AD$208,MAX(OFFSET($F$279,3*($D254-1)+1,6*(AD$209-1)+1,1,6)*OFFSET($F$279,3*($D254-1)+2,6*(AD$209-1)+1,1,6)*OFFSET($F$279,3*($D254-1)+3,6*(AD$209-1)+1,1,6)),0),"")</f>
        <v/>
      </c>
      <c r="AE254" s="224" t="str">
        <f t="array" aca="1" ref="AE254" ca="1">IFERROR(IF(MAX(OFFSET($F$279,3*($D254-1)+1,6*(AE$209-1)+1,1,6)*OFFSET($F$279,3*($D254-1)+2,6*(AE$209-1)+1,1,6)*OFFSET($F$279,3*($D254-1)+3,6*(AE$209-1)+1,1,6))&gt;AE$208,MAX(OFFSET($F$279,3*($D254-1)+1,6*(AE$209-1)+1,1,6)*OFFSET($F$279,3*($D254-1)+2,6*(AE$209-1)+1,1,6)*OFFSET($F$279,3*($D254-1)+3,6*(AE$209-1)+1,1,6)),0),"")</f>
        <v/>
      </c>
      <c r="AF254" s="224" t="str">
        <f t="array" aca="1" ref="AF254" ca="1">IFERROR(IF(MAX(OFFSET($F$279,3*($D254-1)+1,6*(AF$209-1)+1,1,6)*OFFSET($F$279,3*($D254-1)+2,6*(AF$209-1)+1,1,6)*OFFSET($F$279,3*($D254-1)+3,6*(AF$209-1)+1,1,6))&gt;AF$208,MAX(OFFSET($F$279,3*($D254-1)+1,6*(AF$209-1)+1,1,6)*OFFSET($F$279,3*($D254-1)+2,6*(AF$209-1)+1,1,6)*OFFSET($F$279,3*($D254-1)+3,6*(AF$209-1)+1,1,6)),0),"")</f>
        <v/>
      </c>
      <c r="AG254" s="224" t="str">
        <f t="array" aca="1" ref="AG254" ca="1">IFERROR(IF(MAX(OFFSET($F$279,3*($D254-1)+1,6*(AG$209-1)+1,1,6)*OFFSET($F$279,3*($D254-1)+2,6*(AG$209-1)+1,1,6)*OFFSET($F$279,3*($D254-1)+3,6*(AG$209-1)+1,1,6))&gt;AG$208,MAX(OFFSET($F$279,3*($D254-1)+1,6*(AG$209-1)+1,1,6)*OFFSET($F$279,3*($D254-1)+2,6*(AG$209-1)+1,1,6)*OFFSET($F$279,3*($D254-1)+3,6*(AG$209-1)+1,1,6)),0),"")</f>
        <v/>
      </c>
      <c r="AH254" s="224" t="str">
        <f t="array" aca="1" ref="AH254" ca="1">IFERROR(IF(MAX(OFFSET($F$279,3*($D254-1)+1,6*(AH$209-1)+1,1,6)*OFFSET($F$279,3*($D254-1)+2,6*(AH$209-1)+1,1,6)*OFFSET($F$279,3*($D254-1)+3,6*(AH$209-1)+1,1,6))&gt;AH$208,MAX(OFFSET($F$279,3*($D254-1)+1,6*(AH$209-1)+1,1,6)*OFFSET($F$279,3*($D254-1)+2,6*(AH$209-1)+1,1,6)*OFFSET($F$279,3*($D254-1)+3,6*(AH$209-1)+1,1,6)),0),"")</f>
        <v/>
      </c>
      <c r="AI254" s="224" t="str">
        <f t="array" aca="1" ref="AI254" ca="1">IFERROR(IF(MAX(OFFSET($F$279,3*($D254-1)+1,6*(AI$209-1)+1,1,6)*OFFSET($F$279,3*($D254-1)+2,6*(AI$209-1)+1,1,6)*OFFSET($F$279,3*($D254-1)+3,6*(AI$209-1)+1,1,6))&gt;AI$208,MAX(OFFSET($F$279,3*($D254-1)+1,6*(AI$209-1)+1,1,6)*OFFSET($F$279,3*($D254-1)+2,6*(AI$209-1)+1,1,6)*OFFSET($F$279,3*($D254-1)+3,6*(AI$209-1)+1,1,6)),0),"")</f>
        <v/>
      </c>
      <c r="AJ254" s="224" t="str">
        <f t="array" aca="1" ref="AJ254" ca="1">IFERROR(IF(MAX(OFFSET($F$279,3*($D254-1)+1,6*(AJ$209-1)+1,1,6)*OFFSET($F$279,3*($D254-1)+2,6*(AJ$209-1)+1,1,6)*OFFSET($F$279,3*($D254-1)+3,6*(AJ$209-1)+1,1,6))&gt;AJ$208,MAX(OFFSET($F$279,3*($D254-1)+1,6*(AJ$209-1)+1,1,6)*OFFSET($F$279,3*($D254-1)+2,6*(AJ$209-1)+1,1,6)*OFFSET($F$279,3*($D254-1)+3,6*(AJ$209-1)+1,1,6)),0),"")</f>
        <v/>
      </c>
      <c r="AK254" s="224" t="str">
        <f t="array" aca="1" ref="AK254" ca="1">IFERROR(IF(MAX(OFFSET($F$279,3*($D254-1)+1,6*(AK$209-1)+1,1,6)*OFFSET($F$279,3*($D254-1)+2,6*(AK$209-1)+1,1,6)*OFFSET($F$279,3*($D254-1)+3,6*(AK$209-1)+1,1,6))&gt;AK$208,MAX(OFFSET($F$279,3*($D254-1)+1,6*(AK$209-1)+1,1,6)*OFFSET($F$279,3*($D254-1)+2,6*(AK$209-1)+1,1,6)*OFFSET($F$279,3*($D254-1)+3,6*(AK$209-1)+1,1,6)),0),"")</f>
        <v/>
      </c>
      <c r="AL254" s="224" t="str">
        <f t="array" aca="1" ref="AL254" ca="1">IFERROR(IF(MAX(OFFSET($F$279,3*($D254-1)+1,6*(AL$209-1)+1,1,6)*OFFSET($F$279,3*($D254-1)+2,6*(AL$209-1)+1,1,6)*OFFSET($F$279,3*($D254-1)+3,6*(AL$209-1)+1,1,6))&gt;AL$208,MAX(OFFSET($F$279,3*($D254-1)+1,6*(AL$209-1)+1,1,6)*OFFSET($F$279,3*($D254-1)+2,6*(AL$209-1)+1,1,6)*OFFSET($F$279,3*($D254-1)+3,6*(AL$209-1)+1,1,6)),0),"")</f>
        <v/>
      </c>
      <c r="AM254" s="224" t="str">
        <f t="array" aca="1" ref="AM254" ca="1">IFERROR(IF(MAX(OFFSET($F$279,3*($D254-1)+1,6*(AM$209-1)+1,1,6)*OFFSET($F$279,3*($D254-1)+2,6*(AM$209-1)+1,1,6)*OFFSET($F$279,3*($D254-1)+3,6*(AM$209-1)+1,1,6))&gt;AM$208,MAX(OFFSET($F$279,3*($D254-1)+1,6*(AM$209-1)+1,1,6)*OFFSET($F$279,3*($D254-1)+2,6*(AM$209-1)+1,1,6)*OFFSET($F$279,3*($D254-1)+3,6*(AM$209-1)+1,1,6)),0),"")</f>
        <v/>
      </c>
      <c r="AN254" s="224" t="str">
        <f t="array" aca="1" ref="AN254" ca="1">IFERROR(IF(MAX(OFFSET($F$279,3*($D254-1)+1,6*(AN$209-1)+1,1,6)*OFFSET($F$279,3*($D254-1)+2,6*(AN$209-1)+1,1,6)*OFFSET($F$279,3*($D254-1)+3,6*(AN$209-1)+1,1,6))&gt;AN$208,MAX(OFFSET($F$279,3*($D254-1)+1,6*(AN$209-1)+1,1,6)*OFFSET($F$279,3*($D254-1)+2,6*(AN$209-1)+1,1,6)*OFFSET($F$279,3*($D254-1)+3,6*(AN$209-1)+1,1,6)),0),"")</f>
        <v/>
      </c>
      <c r="AO254" s="224" t="str">
        <f t="array" aca="1" ref="AO254" ca="1">IFERROR(IF(MAX(OFFSET($F$279,3*($D254-1)+1,6*(AO$209-1)+1,1,6)*OFFSET($F$279,3*($D254-1)+2,6*(AO$209-1)+1,1,6)*OFFSET($F$279,3*($D254-1)+3,6*(AO$209-1)+1,1,6))&gt;AO$208,MAX(OFFSET($F$279,3*($D254-1)+1,6*(AO$209-1)+1,1,6)*OFFSET($F$279,3*($D254-1)+2,6*(AO$209-1)+1,1,6)*OFFSET($F$279,3*($D254-1)+3,6*(AO$209-1)+1,1,6)),0),"")</f>
        <v/>
      </c>
      <c r="AP254" s="224" t="str">
        <f t="array" aca="1" ref="AP254" ca="1">IFERROR(IF(MAX(OFFSET($F$279,3*($D254-1)+1,6*(AP$209-1)+1,1,6)*OFFSET($F$279,3*($D254-1)+2,6*(AP$209-1)+1,1,6)*OFFSET($F$279,3*($D254-1)+3,6*(AP$209-1)+1,1,6))&gt;AP$208,MAX(OFFSET($F$279,3*($D254-1)+1,6*(AP$209-1)+1,1,6)*OFFSET($F$279,3*($D254-1)+2,6*(AP$209-1)+1,1,6)*OFFSET($F$279,3*($D254-1)+3,6*(AP$209-1)+1,1,6)),0),"")</f>
        <v/>
      </c>
      <c r="AQ254" s="224" t="str">
        <f t="array" aca="1" ref="AQ254" ca="1">IFERROR(IF(MAX(OFFSET($F$279,3*($D254-1)+1,6*(AQ$209-1)+1,1,6)*OFFSET($F$279,3*($D254-1)+2,6*(AQ$209-1)+1,1,6)*OFFSET($F$279,3*($D254-1)+3,6*(AQ$209-1)+1,1,6))&gt;AQ$208,MAX(OFFSET($F$279,3*($D254-1)+1,6*(AQ$209-1)+1,1,6)*OFFSET($F$279,3*($D254-1)+2,6*(AQ$209-1)+1,1,6)*OFFSET($F$279,3*($D254-1)+3,6*(AQ$209-1)+1,1,6)),0),"")</f>
        <v/>
      </c>
      <c r="AR254" s="224" t="str">
        <f t="array" aca="1" ref="AR254" ca="1">IFERROR(IF(MAX(OFFSET($F$279,3*($D254-1)+1,6*(AR$209-1)+1,1,6)*OFFSET($F$279,3*($D254-1)+2,6*(AR$209-1)+1,1,6)*OFFSET($F$279,3*($D254-1)+3,6*(AR$209-1)+1,1,6))&gt;AR$208,MAX(OFFSET($F$279,3*($D254-1)+1,6*(AR$209-1)+1,1,6)*OFFSET($F$279,3*($D254-1)+2,6*(AR$209-1)+1,1,6)*OFFSET($F$279,3*($D254-1)+3,6*(AR$209-1)+1,1,6)),0),"")</f>
        <v/>
      </c>
      <c r="AS254" s="224" t="str">
        <f t="array" aca="1" ref="AS254" ca="1">IFERROR(IF(MAX(OFFSET($F$279,3*($D254-1)+1,6*(AS$209-1)+1,1,6)*OFFSET($F$279,3*($D254-1)+2,6*(AS$209-1)+1,1,6)*OFFSET($F$279,3*($D254-1)+3,6*(AS$209-1)+1,1,6))&gt;AS$208,MAX(OFFSET($F$279,3*($D254-1)+1,6*(AS$209-1)+1,1,6)*OFFSET($F$279,3*($D254-1)+2,6*(AS$209-1)+1,1,6)*OFFSET($F$279,3*($D254-1)+3,6*(AS$209-1)+1,1,6)),0),"")</f>
        <v/>
      </c>
    </row>
    <row r="255" spans="4:45">
      <c r="D255" s="74">
        <v>45</v>
      </c>
      <c r="E255" s="135">
        <f t="shared" si="20"/>
        <v>0</v>
      </c>
      <c r="F255" s="224" t="str">
        <f t="array" aca="1" ref="F255" ca="1">IFERROR(IF(MAX(OFFSET($F$279,3*($D255-1)+1,6*(F$209-1)+1,1,6)*OFFSET($F$279,3*($D255-1)+2,6*(F$209-1)+1,1,6)*OFFSET($F$279,3*($D255-1)+3,6*(F$209-1)+1,1,6))&gt;F$208,MAX(OFFSET($F$279,3*($D255-1)+1,6*(F$209-1)+1,1,6)*OFFSET($F$279,3*($D255-1)+2,6*(F$209-1)+1,1,6)*OFFSET($F$279,3*($D255-1)+3,6*(F$209-1)+1,1,6)),0),"")</f>
        <v/>
      </c>
      <c r="G255" s="224" t="str">
        <f t="array" aca="1" ref="G255" ca="1">IFERROR(IF(MAX(OFFSET($F$279,3*($D255-1)+1,6*(G$209-1)+1,1,6)*OFFSET($F$279,3*($D255-1)+2,6*(G$209-1)+1,1,6)*OFFSET($F$279,3*($D255-1)+3,6*(G$209-1)+1,1,6))&gt;G$208,MAX(OFFSET($F$279,3*($D255-1)+1,6*(G$209-1)+1,1,6)*OFFSET($F$279,3*($D255-1)+2,6*(G$209-1)+1,1,6)*OFFSET($F$279,3*($D255-1)+3,6*(G$209-1)+1,1,6)),0),"")</f>
        <v/>
      </c>
      <c r="H255" s="224" t="str">
        <f t="array" aca="1" ref="H255" ca="1">IFERROR(IF(MAX(OFFSET($F$279,3*($D255-1)+1,6*(H$209-1)+1,1,6)*OFFSET($F$279,3*($D255-1)+2,6*(H$209-1)+1,1,6)*OFFSET($F$279,3*($D255-1)+3,6*(H$209-1)+1,1,6))&gt;H$208,MAX(OFFSET($F$279,3*($D255-1)+1,6*(H$209-1)+1,1,6)*OFFSET($F$279,3*($D255-1)+2,6*(H$209-1)+1,1,6)*OFFSET($F$279,3*($D255-1)+3,6*(H$209-1)+1,1,6)),0),"")</f>
        <v/>
      </c>
      <c r="I255" s="224" t="str">
        <f t="array" aca="1" ref="I255" ca="1">IFERROR(IF(MAX(OFFSET($F$279,3*($D255-1)+1,6*(I$209-1)+1,1,6)*OFFSET($F$279,3*($D255-1)+2,6*(I$209-1)+1,1,6)*OFFSET($F$279,3*($D255-1)+3,6*(I$209-1)+1,1,6))&gt;I$208,MAX(OFFSET($F$279,3*($D255-1)+1,6*(I$209-1)+1,1,6)*OFFSET($F$279,3*($D255-1)+2,6*(I$209-1)+1,1,6)*OFFSET($F$279,3*($D255-1)+3,6*(I$209-1)+1,1,6)),0),"")</f>
        <v/>
      </c>
      <c r="J255" s="224" t="str">
        <f t="array" aca="1" ref="J255" ca="1">IFERROR(IF(MAX(OFFSET($F$279,3*($D255-1)+1,6*(J$209-1)+1,1,6)*OFFSET($F$279,3*($D255-1)+2,6*(J$209-1)+1,1,6)*OFFSET($F$279,3*($D255-1)+3,6*(J$209-1)+1,1,6))&gt;J$208,MAX(OFFSET($F$279,3*($D255-1)+1,6*(J$209-1)+1,1,6)*OFFSET($F$279,3*($D255-1)+2,6*(J$209-1)+1,1,6)*OFFSET($F$279,3*($D255-1)+3,6*(J$209-1)+1,1,6)),0),"")</f>
        <v/>
      </c>
      <c r="K255" s="224" t="str">
        <f t="array" aca="1" ref="K255" ca="1">IFERROR(IF(MAX(OFFSET($F$279,3*($D255-1)+1,6*(K$209-1)+1,1,6)*OFFSET($F$279,3*($D255-1)+2,6*(K$209-1)+1,1,6)*OFFSET($F$279,3*($D255-1)+3,6*(K$209-1)+1,1,6))&gt;K$208,MAX(OFFSET($F$279,3*($D255-1)+1,6*(K$209-1)+1,1,6)*OFFSET($F$279,3*($D255-1)+2,6*(K$209-1)+1,1,6)*OFFSET($F$279,3*($D255-1)+3,6*(K$209-1)+1,1,6)),0),"")</f>
        <v/>
      </c>
      <c r="L255" s="224" t="str">
        <f t="array" aca="1" ref="L255" ca="1">IFERROR(IF(MAX(OFFSET($F$279,3*($D255-1)+1,6*(L$209-1)+1,1,6)*OFFSET($F$279,3*($D255-1)+2,6*(L$209-1)+1,1,6)*OFFSET($F$279,3*($D255-1)+3,6*(L$209-1)+1,1,6))&gt;L$208,MAX(OFFSET($F$279,3*($D255-1)+1,6*(L$209-1)+1,1,6)*OFFSET($F$279,3*($D255-1)+2,6*(L$209-1)+1,1,6)*OFFSET($F$279,3*($D255-1)+3,6*(L$209-1)+1,1,6)),0),"")</f>
        <v/>
      </c>
      <c r="M255" s="224" t="str">
        <f t="array" aca="1" ref="M255" ca="1">IFERROR(IF(MAX(OFFSET($F$279,3*($D255-1)+1,6*(M$209-1)+1,1,6)*OFFSET($F$279,3*($D255-1)+2,6*(M$209-1)+1,1,6)*OFFSET($F$279,3*($D255-1)+3,6*(M$209-1)+1,1,6))&gt;M$208,MAX(OFFSET($F$279,3*($D255-1)+1,6*(M$209-1)+1,1,6)*OFFSET($F$279,3*($D255-1)+2,6*(M$209-1)+1,1,6)*OFFSET($F$279,3*($D255-1)+3,6*(M$209-1)+1,1,6)),0),"")</f>
        <v/>
      </c>
      <c r="N255" s="224" t="str">
        <f t="array" aca="1" ref="N255" ca="1">IFERROR(IF(MAX(OFFSET($F$279,3*($D255-1)+1,6*(N$209-1)+1,1,6)*OFFSET($F$279,3*($D255-1)+2,6*(N$209-1)+1,1,6)*OFFSET($F$279,3*($D255-1)+3,6*(N$209-1)+1,1,6))&gt;N$208,MAX(OFFSET($F$279,3*($D255-1)+1,6*(N$209-1)+1,1,6)*OFFSET($F$279,3*($D255-1)+2,6*(N$209-1)+1,1,6)*OFFSET($F$279,3*($D255-1)+3,6*(N$209-1)+1,1,6)),0),"")</f>
        <v/>
      </c>
      <c r="O255" s="224" t="str">
        <f t="array" aca="1" ref="O255" ca="1">IFERROR(IF(MAX(OFFSET($F$279,3*($D255-1)+1,6*(O$209-1)+1,1,6)*OFFSET($F$279,3*($D255-1)+2,6*(O$209-1)+1,1,6)*OFFSET($F$279,3*($D255-1)+3,6*(O$209-1)+1,1,6))&gt;O$208,MAX(OFFSET($F$279,3*($D255-1)+1,6*(O$209-1)+1,1,6)*OFFSET($F$279,3*($D255-1)+2,6*(O$209-1)+1,1,6)*OFFSET($F$279,3*($D255-1)+3,6*(O$209-1)+1,1,6)),0),"")</f>
        <v/>
      </c>
      <c r="P255" s="224" t="str">
        <f t="array" aca="1" ref="P255" ca="1">IFERROR(IF(MAX(OFFSET($F$279,3*($D255-1)+1,6*(P$209-1)+1,1,6)*OFFSET($F$279,3*($D255-1)+2,6*(P$209-1)+1,1,6)*OFFSET($F$279,3*($D255-1)+3,6*(P$209-1)+1,1,6))&gt;P$208,MAX(OFFSET($F$279,3*($D255-1)+1,6*(P$209-1)+1,1,6)*OFFSET($F$279,3*($D255-1)+2,6*(P$209-1)+1,1,6)*OFFSET($F$279,3*($D255-1)+3,6*(P$209-1)+1,1,6)),0),"")</f>
        <v/>
      </c>
      <c r="Q255" s="224" t="str">
        <f t="array" aca="1" ref="Q255" ca="1">IFERROR(IF(MAX(OFFSET($F$279,3*($D255-1)+1,6*(Q$209-1)+1,1,6)*OFFSET($F$279,3*($D255-1)+2,6*(Q$209-1)+1,1,6)*OFFSET($F$279,3*($D255-1)+3,6*(Q$209-1)+1,1,6))&gt;Q$208,MAX(OFFSET($F$279,3*($D255-1)+1,6*(Q$209-1)+1,1,6)*OFFSET($F$279,3*($D255-1)+2,6*(Q$209-1)+1,1,6)*OFFSET($F$279,3*($D255-1)+3,6*(Q$209-1)+1,1,6)),0),"")</f>
        <v/>
      </c>
      <c r="R255" s="224" t="str">
        <f t="array" aca="1" ref="R255" ca="1">IFERROR(IF(MAX(OFFSET($F$279,3*($D255-1)+1,6*(R$209-1)+1,1,6)*OFFSET($F$279,3*($D255-1)+2,6*(R$209-1)+1,1,6)*OFFSET($F$279,3*($D255-1)+3,6*(R$209-1)+1,1,6))&gt;R$208,MAX(OFFSET($F$279,3*($D255-1)+1,6*(R$209-1)+1,1,6)*OFFSET($F$279,3*($D255-1)+2,6*(R$209-1)+1,1,6)*OFFSET($F$279,3*($D255-1)+3,6*(R$209-1)+1,1,6)),0),"")</f>
        <v/>
      </c>
      <c r="S255" s="224" t="str">
        <f t="array" aca="1" ref="S255" ca="1">IFERROR(IF(MAX(OFFSET($F$279,3*($D255-1)+1,6*(S$209-1)+1,1,6)*OFFSET($F$279,3*($D255-1)+2,6*(S$209-1)+1,1,6)*OFFSET($F$279,3*($D255-1)+3,6*(S$209-1)+1,1,6))&gt;S$208,MAX(OFFSET($F$279,3*($D255-1)+1,6*(S$209-1)+1,1,6)*OFFSET($F$279,3*($D255-1)+2,6*(S$209-1)+1,1,6)*OFFSET($F$279,3*($D255-1)+3,6*(S$209-1)+1,1,6)),0),"")</f>
        <v/>
      </c>
      <c r="T255" s="224" t="str">
        <f t="array" aca="1" ref="T255" ca="1">IFERROR(IF(MAX(OFFSET($F$279,3*($D255-1)+1,6*(T$209-1)+1,1,6)*OFFSET($F$279,3*($D255-1)+2,6*(T$209-1)+1,1,6)*OFFSET($F$279,3*($D255-1)+3,6*(T$209-1)+1,1,6))&gt;T$208,MAX(OFFSET($F$279,3*($D255-1)+1,6*(T$209-1)+1,1,6)*OFFSET($F$279,3*($D255-1)+2,6*(T$209-1)+1,1,6)*OFFSET($F$279,3*($D255-1)+3,6*(T$209-1)+1,1,6)),0),"")</f>
        <v/>
      </c>
      <c r="U255" s="224" t="str">
        <f t="array" aca="1" ref="U255" ca="1">IFERROR(IF(MAX(OFFSET($F$279,3*($D255-1)+1,6*(U$209-1)+1,1,6)*OFFSET($F$279,3*($D255-1)+2,6*(U$209-1)+1,1,6)*OFFSET($F$279,3*($D255-1)+3,6*(U$209-1)+1,1,6))&gt;U$208,MAX(OFFSET($F$279,3*($D255-1)+1,6*(U$209-1)+1,1,6)*OFFSET($F$279,3*($D255-1)+2,6*(U$209-1)+1,1,6)*OFFSET($F$279,3*($D255-1)+3,6*(U$209-1)+1,1,6)),0),"")</f>
        <v/>
      </c>
      <c r="V255" s="224" t="str">
        <f t="array" aca="1" ref="V255" ca="1">IFERROR(IF(MAX(OFFSET($F$279,3*($D255-1)+1,6*(V$209-1)+1,1,6)*OFFSET($F$279,3*($D255-1)+2,6*(V$209-1)+1,1,6)*OFFSET($F$279,3*($D255-1)+3,6*(V$209-1)+1,1,6))&gt;V$208,MAX(OFFSET($F$279,3*($D255-1)+1,6*(V$209-1)+1,1,6)*OFFSET($F$279,3*($D255-1)+2,6*(V$209-1)+1,1,6)*OFFSET($F$279,3*($D255-1)+3,6*(V$209-1)+1,1,6)),0),"")</f>
        <v/>
      </c>
      <c r="W255" s="224" t="str">
        <f t="array" aca="1" ref="W255" ca="1">IFERROR(IF(MAX(OFFSET($F$279,3*($D255-1)+1,6*(W$209-1)+1,1,6)*OFFSET($F$279,3*($D255-1)+2,6*(W$209-1)+1,1,6)*OFFSET($F$279,3*($D255-1)+3,6*(W$209-1)+1,1,6))&gt;W$208,MAX(OFFSET($F$279,3*($D255-1)+1,6*(W$209-1)+1,1,6)*OFFSET($F$279,3*($D255-1)+2,6*(W$209-1)+1,1,6)*OFFSET($F$279,3*($D255-1)+3,6*(W$209-1)+1,1,6)),0),"")</f>
        <v/>
      </c>
      <c r="X255" s="224" t="str">
        <f t="array" aca="1" ref="X255" ca="1">IFERROR(IF(MAX(OFFSET($F$279,3*($D255-1)+1,6*(X$209-1)+1,1,6)*OFFSET($F$279,3*($D255-1)+2,6*(X$209-1)+1,1,6)*OFFSET($F$279,3*($D255-1)+3,6*(X$209-1)+1,1,6))&gt;X$208,MAX(OFFSET($F$279,3*($D255-1)+1,6*(X$209-1)+1,1,6)*OFFSET($F$279,3*($D255-1)+2,6*(X$209-1)+1,1,6)*OFFSET($F$279,3*($D255-1)+3,6*(X$209-1)+1,1,6)),0),"")</f>
        <v/>
      </c>
      <c r="Y255" s="224" t="str">
        <f t="array" aca="1" ref="Y255" ca="1">IFERROR(IF(MAX(OFFSET($F$279,3*($D255-1)+1,6*(Y$209-1)+1,1,6)*OFFSET($F$279,3*($D255-1)+2,6*(Y$209-1)+1,1,6)*OFFSET($F$279,3*($D255-1)+3,6*(Y$209-1)+1,1,6))&gt;Y$208,MAX(OFFSET($F$279,3*($D255-1)+1,6*(Y$209-1)+1,1,6)*OFFSET($F$279,3*($D255-1)+2,6*(Y$209-1)+1,1,6)*OFFSET($F$279,3*($D255-1)+3,6*(Y$209-1)+1,1,6)),0),"")</f>
        <v/>
      </c>
      <c r="Z255" s="224" t="str">
        <f t="array" aca="1" ref="Z255" ca="1">IFERROR(IF(MAX(OFFSET($F$279,3*($D255-1)+1,6*(Z$209-1)+1,1,6)*OFFSET($F$279,3*($D255-1)+2,6*(Z$209-1)+1,1,6)*OFFSET($F$279,3*($D255-1)+3,6*(Z$209-1)+1,1,6))&gt;Z$208,MAX(OFFSET($F$279,3*($D255-1)+1,6*(Z$209-1)+1,1,6)*OFFSET($F$279,3*($D255-1)+2,6*(Z$209-1)+1,1,6)*OFFSET($F$279,3*($D255-1)+3,6*(Z$209-1)+1,1,6)),0),"")</f>
        <v/>
      </c>
      <c r="AA255" s="224" t="str">
        <f t="array" aca="1" ref="AA255" ca="1">IFERROR(IF(MAX(OFFSET($F$279,3*($D255-1)+1,6*(AA$209-1)+1,1,6)*OFFSET($F$279,3*($D255-1)+2,6*(AA$209-1)+1,1,6)*OFFSET($F$279,3*($D255-1)+3,6*(AA$209-1)+1,1,6))&gt;AA$208,MAX(OFFSET($F$279,3*($D255-1)+1,6*(AA$209-1)+1,1,6)*OFFSET($F$279,3*($D255-1)+2,6*(AA$209-1)+1,1,6)*OFFSET($F$279,3*($D255-1)+3,6*(AA$209-1)+1,1,6)),0),"")</f>
        <v/>
      </c>
      <c r="AB255" s="224" t="str">
        <f t="array" aca="1" ref="AB255" ca="1">IFERROR(IF(MAX(OFFSET($F$279,3*($D255-1)+1,6*(AB$209-1)+1,1,6)*OFFSET($F$279,3*($D255-1)+2,6*(AB$209-1)+1,1,6)*OFFSET($F$279,3*($D255-1)+3,6*(AB$209-1)+1,1,6))&gt;AB$208,MAX(OFFSET($F$279,3*($D255-1)+1,6*(AB$209-1)+1,1,6)*OFFSET($F$279,3*($D255-1)+2,6*(AB$209-1)+1,1,6)*OFFSET($F$279,3*($D255-1)+3,6*(AB$209-1)+1,1,6)),0),"")</f>
        <v/>
      </c>
      <c r="AC255" s="224" t="str">
        <f t="array" aca="1" ref="AC255" ca="1">IFERROR(IF(MAX(OFFSET($F$279,3*($D255-1)+1,6*(AC$209-1)+1,1,6)*OFFSET($F$279,3*($D255-1)+2,6*(AC$209-1)+1,1,6)*OFFSET($F$279,3*($D255-1)+3,6*(AC$209-1)+1,1,6))&gt;AC$208,MAX(OFFSET($F$279,3*($D255-1)+1,6*(AC$209-1)+1,1,6)*OFFSET($F$279,3*($D255-1)+2,6*(AC$209-1)+1,1,6)*OFFSET($F$279,3*($D255-1)+3,6*(AC$209-1)+1,1,6)),0),"")</f>
        <v/>
      </c>
      <c r="AD255" s="224" t="str">
        <f t="array" aca="1" ref="AD255" ca="1">IFERROR(IF(MAX(OFFSET($F$279,3*($D255-1)+1,6*(AD$209-1)+1,1,6)*OFFSET($F$279,3*($D255-1)+2,6*(AD$209-1)+1,1,6)*OFFSET($F$279,3*($D255-1)+3,6*(AD$209-1)+1,1,6))&gt;AD$208,MAX(OFFSET($F$279,3*($D255-1)+1,6*(AD$209-1)+1,1,6)*OFFSET($F$279,3*($D255-1)+2,6*(AD$209-1)+1,1,6)*OFFSET($F$279,3*($D255-1)+3,6*(AD$209-1)+1,1,6)),0),"")</f>
        <v/>
      </c>
      <c r="AE255" s="224" t="str">
        <f t="array" aca="1" ref="AE255" ca="1">IFERROR(IF(MAX(OFFSET($F$279,3*($D255-1)+1,6*(AE$209-1)+1,1,6)*OFFSET($F$279,3*($D255-1)+2,6*(AE$209-1)+1,1,6)*OFFSET($F$279,3*($D255-1)+3,6*(AE$209-1)+1,1,6))&gt;AE$208,MAX(OFFSET($F$279,3*($D255-1)+1,6*(AE$209-1)+1,1,6)*OFFSET($F$279,3*($D255-1)+2,6*(AE$209-1)+1,1,6)*OFFSET($F$279,3*($D255-1)+3,6*(AE$209-1)+1,1,6)),0),"")</f>
        <v/>
      </c>
      <c r="AF255" s="224" t="str">
        <f t="array" aca="1" ref="AF255" ca="1">IFERROR(IF(MAX(OFFSET($F$279,3*($D255-1)+1,6*(AF$209-1)+1,1,6)*OFFSET($F$279,3*($D255-1)+2,6*(AF$209-1)+1,1,6)*OFFSET($F$279,3*($D255-1)+3,6*(AF$209-1)+1,1,6))&gt;AF$208,MAX(OFFSET($F$279,3*($D255-1)+1,6*(AF$209-1)+1,1,6)*OFFSET($F$279,3*($D255-1)+2,6*(AF$209-1)+1,1,6)*OFFSET($F$279,3*($D255-1)+3,6*(AF$209-1)+1,1,6)),0),"")</f>
        <v/>
      </c>
      <c r="AG255" s="224" t="str">
        <f t="array" aca="1" ref="AG255" ca="1">IFERROR(IF(MAX(OFFSET($F$279,3*($D255-1)+1,6*(AG$209-1)+1,1,6)*OFFSET($F$279,3*($D255-1)+2,6*(AG$209-1)+1,1,6)*OFFSET($F$279,3*($D255-1)+3,6*(AG$209-1)+1,1,6))&gt;AG$208,MAX(OFFSET($F$279,3*($D255-1)+1,6*(AG$209-1)+1,1,6)*OFFSET($F$279,3*($D255-1)+2,6*(AG$209-1)+1,1,6)*OFFSET($F$279,3*($D255-1)+3,6*(AG$209-1)+1,1,6)),0),"")</f>
        <v/>
      </c>
      <c r="AH255" s="224" t="str">
        <f t="array" aca="1" ref="AH255" ca="1">IFERROR(IF(MAX(OFFSET($F$279,3*($D255-1)+1,6*(AH$209-1)+1,1,6)*OFFSET($F$279,3*($D255-1)+2,6*(AH$209-1)+1,1,6)*OFFSET($F$279,3*($D255-1)+3,6*(AH$209-1)+1,1,6))&gt;AH$208,MAX(OFFSET($F$279,3*($D255-1)+1,6*(AH$209-1)+1,1,6)*OFFSET($F$279,3*($D255-1)+2,6*(AH$209-1)+1,1,6)*OFFSET($F$279,3*($D255-1)+3,6*(AH$209-1)+1,1,6)),0),"")</f>
        <v/>
      </c>
      <c r="AI255" s="224" t="str">
        <f t="array" aca="1" ref="AI255" ca="1">IFERROR(IF(MAX(OFFSET($F$279,3*($D255-1)+1,6*(AI$209-1)+1,1,6)*OFFSET($F$279,3*($D255-1)+2,6*(AI$209-1)+1,1,6)*OFFSET($F$279,3*($D255-1)+3,6*(AI$209-1)+1,1,6))&gt;AI$208,MAX(OFFSET($F$279,3*($D255-1)+1,6*(AI$209-1)+1,1,6)*OFFSET($F$279,3*($D255-1)+2,6*(AI$209-1)+1,1,6)*OFFSET($F$279,3*($D255-1)+3,6*(AI$209-1)+1,1,6)),0),"")</f>
        <v/>
      </c>
      <c r="AJ255" s="224" t="str">
        <f t="array" aca="1" ref="AJ255" ca="1">IFERROR(IF(MAX(OFFSET($F$279,3*($D255-1)+1,6*(AJ$209-1)+1,1,6)*OFFSET($F$279,3*($D255-1)+2,6*(AJ$209-1)+1,1,6)*OFFSET($F$279,3*($D255-1)+3,6*(AJ$209-1)+1,1,6))&gt;AJ$208,MAX(OFFSET($F$279,3*($D255-1)+1,6*(AJ$209-1)+1,1,6)*OFFSET($F$279,3*($D255-1)+2,6*(AJ$209-1)+1,1,6)*OFFSET($F$279,3*($D255-1)+3,6*(AJ$209-1)+1,1,6)),0),"")</f>
        <v/>
      </c>
      <c r="AK255" s="224" t="str">
        <f t="array" aca="1" ref="AK255" ca="1">IFERROR(IF(MAX(OFFSET($F$279,3*($D255-1)+1,6*(AK$209-1)+1,1,6)*OFFSET($F$279,3*($D255-1)+2,6*(AK$209-1)+1,1,6)*OFFSET($F$279,3*($D255-1)+3,6*(AK$209-1)+1,1,6))&gt;AK$208,MAX(OFFSET($F$279,3*($D255-1)+1,6*(AK$209-1)+1,1,6)*OFFSET($F$279,3*($D255-1)+2,6*(AK$209-1)+1,1,6)*OFFSET($F$279,3*($D255-1)+3,6*(AK$209-1)+1,1,6)),0),"")</f>
        <v/>
      </c>
      <c r="AL255" s="224" t="str">
        <f t="array" aca="1" ref="AL255" ca="1">IFERROR(IF(MAX(OFFSET($F$279,3*($D255-1)+1,6*(AL$209-1)+1,1,6)*OFFSET($F$279,3*($D255-1)+2,6*(AL$209-1)+1,1,6)*OFFSET($F$279,3*($D255-1)+3,6*(AL$209-1)+1,1,6))&gt;AL$208,MAX(OFFSET($F$279,3*($D255-1)+1,6*(AL$209-1)+1,1,6)*OFFSET($F$279,3*($D255-1)+2,6*(AL$209-1)+1,1,6)*OFFSET($F$279,3*($D255-1)+3,6*(AL$209-1)+1,1,6)),0),"")</f>
        <v/>
      </c>
      <c r="AM255" s="224" t="str">
        <f t="array" aca="1" ref="AM255" ca="1">IFERROR(IF(MAX(OFFSET($F$279,3*($D255-1)+1,6*(AM$209-1)+1,1,6)*OFFSET($F$279,3*($D255-1)+2,6*(AM$209-1)+1,1,6)*OFFSET($F$279,3*($D255-1)+3,6*(AM$209-1)+1,1,6))&gt;AM$208,MAX(OFFSET($F$279,3*($D255-1)+1,6*(AM$209-1)+1,1,6)*OFFSET($F$279,3*($D255-1)+2,6*(AM$209-1)+1,1,6)*OFFSET($F$279,3*($D255-1)+3,6*(AM$209-1)+1,1,6)),0),"")</f>
        <v/>
      </c>
      <c r="AN255" s="224" t="str">
        <f t="array" aca="1" ref="AN255" ca="1">IFERROR(IF(MAX(OFFSET($F$279,3*($D255-1)+1,6*(AN$209-1)+1,1,6)*OFFSET($F$279,3*($D255-1)+2,6*(AN$209-1)+1,1,6)*OFFSET($F$279,3*($D255-1)+3,6*(AN$209-1)+1,1,6))&gt;AN$208,MAX(OFFSET($F$279,3*($D255-1)+1,6*(AN$209-1)+1,1,6)*OFFSET($F$279,3*($D255-1)+2,6*(AN$209-1)+1,1,6)*OFFSET($F$279,3*($D255-1)+3,6*(AN$209-1)+1,1,6)),0),"")</f>
        <v/>
      </c>
      <c r="AO255" s="224" t="str">
        <f t="array" aca="1" ref="AO255" ca="1">IFERROR(IF(MAX(OFFSET($F$279,3*($D255-1)+1,6*(AO$209-1)+1,1,6)*OFFSET($F$279,3*($D255-1)+2,6*(AO$209-1)+1,1,6)*OFFSET($F$279,3*($D255-1)+3,6*(AO$209-1)+1,1,6))&gt;AO$208,MAX(OFFSET($F$279,3*($D255-1)+1,6*(AO$209-1)+1,1,6)*OFFSET($F$279,3*($D255-1)+2,6*(AO$209-1)+1,1,6)*OFFSET($F$279,3*($D255-1)+3,6*(AO$209-1)+1,1,6)),0),"")</f>
        <v/>
      </c>
      <c r="AP255" s="224" t="str">
        <f t="array" aca="1" ref="AP255" ca="1">IFERROR(IF(MAX(OFFSET($F$279,3*($D255-1)+1,6*(AP$209-1)+1,1,6)*OFFSET($F$279,3*($D255-1)+2,6*(AP$209-1)+1,1,6)*OFFSET($F$279,3*($D255-1)+3,6*(AP$209-1)+1,1,6))&gt;AP$208,MAX(OFFSET($F$279,3*($D255-1)+1,6*(AP$209-1)+1,1,6)*OFFSET($F$279,3*($D255-1)+2,6*(AP$209-1)+1,1,6)*OFFSET($F$279,3*($D255-1)+3,6*(AP$209-1)+1,1,6)),0),"")</f>
        <v/>
      </c>
      <c r="AQ255" s="224" t="str">
        <f t="array" aca="1" ref="AQ255" ca="1">IFERROR(IF(MAX(OFFSET($F$279,3*($D255-1)+1,6*(AQ$209-1)+1,1,6)*OFFSET($F$279,3*($D255-1)+2,6*(AQ$209-1)+1,1,6)*OFFSET($F$279,3*($D255-1)+3,6*(AQ$209-1)+1,1,6))&gt;AQ$208,MAX(OFFSET($F$279,3*($D255-1)+1,6*(AQ$209-1)+1,1,6)*OFFSET($F$279,3*($D255-1)+2,6*(AQ$209-1)+1,1,6)*OFFSET($F$279,3*($D255-1)+3,6*(AQ$209-1)+1,1,6)),0),"")</f>
        <v/>
      </c>
      <c r="AR255" s="224" t="str">
        <f t="array" aca="1" ref="AR255" ca="1">IFERROR(IF(MAX(OFFSET($F$279,3*($D255-1)+1,6*(AR$209-1)+1,1,6)*OFFSET($F$279,3*($D255-1)+2,6*(AR$209-1)+1,1,6)*OFFSET($F$279,3*($D255-1)+3,6*(AR$209-1)+1,1,6))&gt;AR$208,MAX(OFFSET($F$279,3*($D255-1)+1,6*(AR$209-1)+1,1,6)*OFFSET($F$279,3*($D255-1)+2,6*(AR$209-1)+1,1,6)*OFFSET($F$279,3*($D255-1)+3,6*(AR$209-1)+1,1,6)),0),"")</f>
        <v/>
      </c>
      <c r="AS255" s="224" t="str">
        <f t="array" aca="1" ref="AS255" ca="1">IFERROR(IF(MAX(OFFSET($F$279,3*($D255-1)+1,6*(AS$209-1)+1,1,6)*OFFSET($F$279,3*($D255-1)+2,6*(AS$209-1)+1,1,6)*OFFSET($F$279,3*($D255-1)+3,6*(AS$209-1)+1,1,6))&gt;AS$208,MAX(OFFSET($F$279,3*($D255-1)+1,6*(AS$209-1)+1,1,6)*OFFSET($F$279,3*($D255-1)+2,6*(AS$209-1)+1,1,6)*OFFSET($F$279,3*($D255-1)+3,6*(AS$209-1)+1,1,6)),0),"")</f>
        <v/>
      </c>
    </row>
    <row r="256" spans="4:45">
      <c r="D256" s="74">
        <v>46</v>
      </c>
      <c r="E256" s="135">
        <f t="shared" si="20"/>
        <v>0</v>
      </c>
      <c r="F256" s="224" t="str">
        <f t="array" aca="1" ref="F256" ca="1">IFERROR(IF(MAX(OFFSET($F$279,3*($D256-1)+1,6*(F$209-1)+1,1,6)*OFFSET($F$279,3*($D256-1)+2,6*(F$209-1)+1,1,6)*OFFSET($F$279,3*($D256-1)+3,6*(F$209-1)+1,1,6))&gt;F$208,MAX(OFFSET($F$279,3*($D256-1)+1,6*(F$209-1)+1,1,6)*OFFSET($F$279,3*($D256-1)+2,6*(F$209-1)+1,1,6)*OFFSET($F$279,3*($D256-1)+3,6*(F$209-1)+1,1,6)),0),"")</f>
        <v/>
      </c>
      <c r="G256" s="224" t="str">
        <f t="array" aca="1" ref="G256" ca="1">IFERROR(IF(MAX(OFFSET($F$279,3*($D256-1)+1,6*(G$209-1)+1,1,6)*OFFSET($F$279,3*($D256-1)+2,6*(G$209-1)+1,1,6)*OFFSET($F$279,3*($D256-1)+3,6*(G$209-1)+1,1,6))&gt;G$208,MAX(OFFSET($F$279,3*($D256-1)+1,6*(G$209-1)+1,1,6)*OFFSET($F$279,3*($D256-1)+2,6*(G$209-1)+1,1,6)*OFFSET($F$279,3*($D256-1)+3,6*(G$209-1)+1,1,6)),0),"")</f>
        <v/>
      </c>
      <c r="H256" s="224" t="str">
        <f t="array" aca="1" ref="H256" ca="1">IFERROR(IF(MAX(OFFSET($F$279,3*($D256-1)+1,6*(H$209-1)+1,1,6)*OFFSET($F$279,3*($D256-1)+2,6*(H$209-1)+1,1,6)*OFFSET($F$279,3*($D256-1)+3,6*(H$209-1)+1,1,6))&gt;H$208,MAX(OFFSET($F$279,3*($D256-1)+1,6*(H$209-1)+1,1,6)*OFFSET($F$279,3*($D256-1)+2,6*(H$209-1)+1,1,6)*OFFSET($F$279,3*($D256-1)+3,6*(H$209-1)+1,1,6)),0),"")</f>
        <v/>
      </c>
      <c r="I256" s="224" t="str">
        <f t="array" aca="1" ref="I256" ca="1">IFERROR(IF(MAX(OFFSET($F$279,3*($D256-1)+1,6*(I$209-1)+1,1,6)*OFFSET($F$279,3*($D256-1)+2,6*(I$209-1)+1,1,6)*OFFSET($F$279,3*($D256-1)+3,6*(I$209-1)+1,1,6))&gt;I$208,MAX(OFFSET($F$279,3*($D256-1)+1,6*(I$209-1)+1,1,6)*OFFSET($F$279,3*($D256-1)+2,6*(I$209-1)+1,1,6)*OFFSET($F$279,3*($D256-1)+3,6*(I$209-1)+1,1,6)),0),"")</f>
        <v/>
      </c>
      <c r="J256" s="224" t="str">
        <f t="array" aca="1" ref="J256" ca="1">IFERROR(IF(MAX(OFFSET($F$279,3*($D256-1)+1,6*(J$209-1)+1,1,6)*OFFSET($F$279,3*($D256-1)+2,6*(J$209-1)+1,1,6)*OFFSET($F$279,3*($D256-1)+3,6*(J$209-1)+1,1,6))&gt;J$208,MAX(OFFSET($F$279,3*($D256-1)+1,6*(J$209-1)+1,1,6)*OFFSET($F$279,3*($D256-1)+2,6*(J$209-1)+1,1,6)*OFFSET($F$279,3*($D256-1)+3,6*(J$209-1)+1,1,6)),0),"")</f>
        <v/>
      </c>
      <c r="K256" s="224" t="str">
        <f t="array" aca="1" ref="K256" ca="1">IFERROR(IF(MAX(OFFSET($F$279,3*($D256-1)+1,6*(K$209-1)+1,1,6)*OFFSET($F$279,3*($D256-1)+2,6*(K$209-1)+1,1,6)*OFFSET($F$279,3*($D256-1)+3,6*(K$209-1)+1,1,6))&gt;K$208,MAX(OFFSET($F$279,3*($D256-1)+1,6*(K$209-1)+1,1,6)*OFFSET($F$279,3*($D256-1)+2,6*(K$209-1)+1,1,6)*OFFSET($F$279,3*($D256-1)+3,6*(K$209-1)+1,1,6)),0),"")</f>
        <v/>
      </c>
      <c r="L256" s="224" t="str">
        <f t="array" aca="1" ref="L256" ca="1">IFERROR(IF(MAX(OFFSET($F$279,3*($D256-1)+1,6*(L$209-1)+1,1,6)*OFFSET($F$279,3*($D256-1)+2,6*(L$209-1)+1,1,6)*OFFSET($F$279,3*($D256-1)+3,6*(L$209-1)+1,1,6))&gt;L$208,MAX(OFFSET($F$279,3*($D256-1)+1,6*(L$209-1)+1,1,6)*OFFSET($F$279,3*($D256-1)+2,6*(L$209-1)+1,1,6)*OFFSET($F$279,3*($D256-1)+3,6*(L$209-1)+1,1,6)),0),"")</f>
        <v/>
      </c>
      <c r="M256" s="224" t="str">
        <f t="array" aca="1" ref="M256" ca="1">IFERROR(IF(MAX(OFFSET($F$279,3*($D256-1)+1,6*(M$209-1)+1,1,6)*OFFSET($F$279,3*($D256-1)+2,6*(M$209-1)+1,1,6)*OFFSET($F$279,3*($D256-1)+3,6*(M$209-1)+1,1,6))&gt;M$208,MAX(OFFSET($F$279,3*($D256-1)+1,6*(M$209-1)+1,1,6)*OFFSET($F$279,3*($D256-1)+2,6*(M$209-1)+1,1,6)*OFFSET($F$279,3*($D256-1)+3,6*(M$209-1)+1,1,6)),0),"")</f>
        <v/>
      </c>
      <c r="N256" s="224" t="str">
        <f t="array" aca="1" ref="N256" ca="1">IFERROR(IF(MAX(OFFSET($F$279,3*($D256-1)+1,6*(N$209-1)+1,1,6)*OFFSET($F$279,3*($D256-1)+2,6*(N$209-1)+1,1,6)*OFFSET($F$279,3*($D256-1)+3,6*(N$209-1)+1,1,6))&gt;N$208,MAX(OFFSET($F$279,3*($D256-1)+1,6*(N$209-1)+1,1,6)*OFFSET($F$279,3*($D256-1)+2,6*(N$209-1)+1,1,6)*OFFSET($F$279,3*($D256-1)+3,6*(N$209-1)+1,1,6)),0),"")</f>
        <v/>
      </c>
      <c r="O256" s="224" t="str">
        <f t="array" aca="1" ref="O256" ca="1">IFERROR(IF(MAX(OFFSET($F$279,3*($D256-1)+1,6*(O$209-1)+1,1,6)*OFFSET($F$279,3*($D256-1)+2,6*(O$209-1)+1,1,6)*OFFSET($F$279,3*($D256-1)+3,6*(O$209-1)+1,1,6))&gt;O$208,MAX(OFFSET($F$279,3*($D256-1)+1,6*(O$209-1)+1,1,6)*OFFSET($F$279,3*($D256-1)+2,6*(O$209-1)+1,1,6)*OFFSET($F$279,3*($D256-1)+3,6*(O$209-1)+1,1,6)),0),"")</f>
        <v/>
      </c>
      <c r="P256" s="224" t="str">
        <f t="array" aca="1" ref="P256" ca="1">IFERROR(IF(MAX(OFFSET($F$279,3*($D256-1)+1,6*(P$209-1)+1,1,6)*OFFSET($F$279,3*($D256-1)+2,6*(P$209-1)+1,1,6)*OFFSET($F$279,3*($D256-1)+3,6*(P$209-1)+1,1,6))&gt;P$208,MAX(OFFSET($F$279,3*($D256-1)+1,6*(P$209-1)+1,1,6)*OFFSET($F$279,3*($D256-1)+2,6*(P$209-1)+1,1,6)*OFFSET($F$279,3*($D256-1)+3,6*(P$209-1)+1,1,6)),0),"")</f>
        <v/>
      </c>
      <c r="Q256" s="224" t="str">
        <f t="array" aca="1" ref="Q256" ca="1">IFERROR(IF(MAX(OFFSET($F$279,3*($D256-1)+1,6*(Q$209-1)+1,1,6)*OFFSET($F$279,3*($D256-1)+2,6*(Q$209-1)+1,1,6)*OFFSET($F$279,3*($D256-1)+3,6*(Q$209-1)+1,1,6))&gt;Q$208,MAX(OFFSET($F$279,3*($D256-1)+1,6*(Q$209-1)+1,1,6)*OFFSET($F$279,3*($D256-1)+2,6*(Q$209-1)+1,1,6)*OFFSET($F$279,3*($D256-1)+3,6*(Q$209-1)+1,1,6)),0),"")</f>
        <v/>
      </c>
      <c r="R256" s="224" t="str">
        <f t="array" aca="1" ref="R256" ca="1">IFERROR(IF(MAX(OFFSET($F$279,3*($D256-1)+1,6*(R$209-1)+1,1,6)*OFFSET($F$279,3*($D256-1)+2,6*(R$209-1)+1,1,6)*OFFSET($F$279,3*($D256-1)+3,6*(R$209-1)+1,1,6))&gt;R$208,MAX(OFFSET($F$279,3*($D256-1)+1,6*(R$209-1)+1,1,6)*OFFSET($F$279,3*($D256-1)+2,6*(R$209-1)+1,1,6)*OFFSET($F$279,3*($D256-1)+3,6*(R$209-1)+1,1,6)),0),"")</f>
        <v/>
      </c>
      <c r="S256" s="224" t="str">
        <f t="array" aca="1" ref="S256" ca="1">IFERROR(IF(MAX(OFFSET($F$279,3*($D256-1)+1,6*(S$209-1)+1,1,6)*OFFSET($F$279,3*($D256-1)+2,6*(S$209-1)+1,1,6)*OFFSET($F$279,3*($D256-1)+3,6*(S$209-1)+1,1,6))&gt;S$208,MAX(OFFSET($F$279,3*($D256-1)+1,6*(S$209-1)+1,1,6)*OFFSET($F$279,3*($D256-1)+2,6*(S$209-1)+1,1,6)*OFFSET($F$279,3*($D256-1)+3,6*(S$209-1)+1,1,6)),0),"")</f>
        <v/>
      </c>
      <c r="T256" s="224" t="str">
        <f t="array" aca="1" ref="T256" ca="1">IFERROR(IF(MAX(OFFSET($F$279,3*($D256-1)+1,6*(T$209-1)+1,1,6)*OFFSET($F$279,3*($D256-1)+2,6*(T$209-1)+1,1,6)*OFFSET($F$279,3*($D256-1)+3,6*(T$209-1)+1,1,6))&gt;T$208,MAX(OFFSET($F$279,3*($D256-1)+1,6*(T$209-1)+1,1,6)*OFFSET($F$279,3*($D256-1)+2,6*(T$209-1)+1,1,6)*OFFSET($F$279,3*($D256-1)+3,6*(T$209-1)+1,1,6)),0),"")</f>
        <v/>
      </c>
      <c r="U256" s="224" t="str">
        <f t="array" aca="1" ref="U256" ca="1">IFERROR(IF(MAX(OFFSET($F$279,3*($D256-1)+1,6*(U$209-1)+1,1,6)*OFFSET($F$279,3*($D256-1)+2,6*(U$209-1)+1,1,6)*OFFSET($F$279,3*($D256-1)+3,6*(U$209-1)+1,1,6))&gt;U$208,MAX(OFFSET($F$279,3*($D256-1)+1,6*(U$209-1)+1,1,6)*OFFSET($F$279,3*($D256-1)+2,6*(U$209-1)+1,1,6)*OFFSET($F$279,3*($D256-1)+3,6*(U$209-1)+1,1,6)),0),"")</f>
        <v/>
      </c>
      <c r="V256" s="224" t="str">
        <f t="array" aca="1" ref="V256" ca="1">IFERROR(IF(MAX(OFFSET($F$279,3*($D256-1)+1,6*(V$209-1)+1,1,6)*OFFSET($F$279,3*($D256-1)+2,6*(V$209-1)+1,1,6)*OFFSET($F$279,3*($D256-1)+3,6*(V$209-1)+1,1,6))&gt;V$208,MAX(OFFSET($F$279,3*($D256-1)+1,6*(V$209-1)+1,1,6)*OFFSET($F$279,3*($D256-1)+2,6*(V$209-1)+1,1,6)*OFFSET($F$279,3*($D256-1)+3,6*(V$209-1)+1,1,6)),0),"")</f>
        <v/>
      </c>
      <c r="W256" s="224" t="str">
        <f t="array" aca="1" ref="W256" ca="1">IFERROR(IF(MAX(OFFSET($F$279,3*($D256-1)+1,6*(W$209-1)+1,1,6)*OFFSET($F$279,3*($D256-1)+2,6*(W$209-1)+1,1,6)*OFFSET($F$279,3*($D256-1)+3,6*(W$209-1)+1,1,6))&gt;W$208,MAX(OFFSET($F$279,3*($D256-1)+1,6*(W$209-1)+1,1,6)*OFFSET($F$279,3*($D256-1)+2,6*(W$209-1)+1,1,6)*OFFSET($F$279,3*($D256-1)+3,6*(W$209-1)+1,1,6)),0),"")</f>
        <v/>
      </c>
      <c r="X256" s="224" t="str">
        <f t="array" aca="1" ref="X256" ca="1">IFERROR(IF(MAX(OFFSET($F$279,3*($D256-1)+1,6*(X$209-1)+1,1,6)*OFFSET($F$279,3*($D256-1)+2,6*(X$209-1)+1,1,6)*OFFSET($F$279,3*($D256-1)+3,6*(X$209-1)+1,1,6))&gt;X$208,MAX(OFFSET($F$279,3*($D256-1)+1,6*(X$209-1)+1,1,6)*OFFSET($F$279,3*($D256-1)+2,6*(X$209-1)+1,1,6)*OFFSET($F$279,3*($D256-1)+3,6*(X$209-1)+1,1,6)),0),"")</f>
        <v/>
      </c>
      <c r="Y256" s="224" t="str">
        <f t="array" aca="1" ref="Y256" ca="1">IFERROR(IF(MAX(OFFSET($F$279,3*($D256-1)+1,6*(Y$209-1)+1,1,6)*OFFSET($F$279,3*($D256-1)+2,6*(Y$209-1)+1,1,6)*OFFSET($F$279,3*($D256-1)+3,6*(Y$209-1)+1,1,6))&gt;Y$208,MAX(OFFSET($F$279,3*($D256-1)+1,6*(Y$209-1)+1,1,6)*OFFSET($F$279,3*($D256-1)+2,6*(Y$209-1)+1,1,6)*OFFSET($F$279,3*($D256-1)+3,6*(Y$209-1)+1,1,6)),0),"")</f>
        <v/>
      </c>
      <c r="Z256" s="224" t="str">
        <f t="array" aca="1" ref="Z256" ca="1">IFERROR(IF(MAX(OFFSET($F$279,3*($D256-1)+1,6*(Z$209-1)+1,1,6)*OFFSET($F$279,3*($D256-1)+2,6*(Z$209-1)+1,1,6)*OFFSET($F$279,3*($D256-1)+3,6*(Z$209-1)+1,1,6))&gt;Z$208,MAX(OFFSET($F$279,3*($D256-1)+1,6*(Z$209-1)+1,1,6)*OFFSET($F$279,3*($D256-1)+2,6*(Z$209-1)+1,1,6)*OFFSET($F$279,3*($D256-1)+3,6*(Z$209-1)+1,1,6)),0),"")</f>
        <v/>
      </c>
      <c r="AA256" s="224" t="str">
        <f t="array" aca="1" ref="AA256" ca="1">IFERROR(IF(MAX(OFFSET($F$279,3*($D256-1)+1,6*(AA$209-1)+1,1,6)*OFFSET($F$279,3*($D256-1)+2,6*(AA$209-1)+1,1,6)*OFFSET($F$279,3*($D256-1)+3,6*(AA$209-1)+1,1,6))&gt;AA$208,MAX(OFFSET($F$279,3*($D256-1)+1,6*(AA$209-1)+1,1,6)*OFFSET($F$279,3*($D256-1)+2,6*(AA$209-1)+1,1,6)*OFFSET($F$279,3*($D256-1)+3,6*(AA$209-1)+1,1,6)),0),"")</f>
        <v/>
      </c>
      <c r="AB256" s="224" t="str">
        <f t="array" aca="1" ref="AB256" ca="1">IFERROR(IF(MAX(OFFSET($F$279,3*($D256-1)+1,6*(AB$209-1)+1,1,6)*OFFSET($F$279,3*($D256-1)+2,6*(AB$209-1)+1,1,6)*OFFSET($F$279,3*($D256-1)+3,6*(AB$209-1)+1,1,6))&gt;AB$208,MAX(OFFSET($F$279,3*($D256-1)+1,6*(AB$209-1)+1,1,6)*OFFSET($F$279,3*($D256-1)+2,6*(AB$209-1)+1,1,6)*OFFSET($F$279,3*($D256-1)+3,6*(AB$209-1)+1,1,6)),0),"")</f>
        <v/>
      </c>
      <c r="AC256" s="224" t="str">
        <f t="array" aca="1" ref="AC256" ca="1">IFERROR(IF(MAX(OFFSET($F$279,3*($D256-1)+1,6*(AC$209-1)+1,1,6)*OFFSET($F$279,3*($D256-1)+2,6*(AC$209-1)+1,1,6)*OFFSET($F$279,3*($D256-1)+3,6*(AC$209-1)+1,1,6))&gt;AC$208,MAX(OFFSET($F$279,3*($D256-1)+1,6*(AC$209-1)+1,1,6)*OFFSET($F$279,3*($D256-1)+2,6*(AC$209-1)+1,1,6)*OFFSET($F$279,3*($D256-1)+3,6*(AC$209-1)+1,1,6)),0),"")</f>
        <v/>
      </c>
      <c r="AD256" s="224" t="str">
        <f t="array" aca="1" ref="AD256" ca="1">IFERROR(IF(MAX(OFFSET($F$279,3*($D256-1)+1,6*(AD$209-1)+1,1,6)*OFFSET($F$279,3*($D256-1)+2,6*(AD$209-1)+1,1,6)*OFFSET($F$279,3*($D256-1)+3,6*(AD$209-1)+1,1,6))&gt;AD$208,MAX(OFFSET($F$279,3*($D256-1)+1,6*(AD$209-1)+1,1,6)*OFFSET($F$279,3*($D256-1)+2,6*(AD$209-1)+1,1,6)*OFFSET($F$279,3*($D256-1)+3,6*(AD$209-1)+1,1,6)),0),"")</f>
        <v/>
      </c>
      <c r="AE256" s="224" t="str">
        <f t="array" aca="1" ref="AE256" ca="1">IFERROR(IF(MAX(OFFSET($F$279,3*($D256-1)+1,6*(AE$209-1)+1,1,6)*OFFSET($F$279,3*($D256-1)+2,6*(AE$209-1)+1,1,6)*OFFSET($F$279,3*($D256-1)+3,6*(AE$209-1)+1,1,6))&gt;AE$208,MAX(OFFSET($F$279,3*($D256-1)+1,6*(AE$209-1)+1,1,6)*OFFSET($F$279,3*($D256-1)+2,6*(AE$209-1)+1,1,6)*OFFSET($F$279,3*($D256-1)+3,6*(AE$209-1)+1,1,6)),0),"")</f>
        <v/>
      </c>
      <c r="AF256" s="224" t="str">
        <f t="array" aca="1" ref="AF256" ca="1">IFERROR(IF(MAX(OFFSET($F$279,3*($D256-1)+1,6*(AF$209-1)+1,1,6)*OFFSET($F$279,3*($D256-1)+2,6*(AF$209-1)+1,1,6)*OFFSET($F$279,3*($D256-1)+3,6*(AF$209-1)+1,1,6))&gt;AF$208,MAX(OFFSET($F$279,3*($D256-1)+1,6*(AF$209-1)+1,1,6)*OFFSET($F$279,3*($D256-1)+2,6*(AF$209-1)+1,1,6)*OFFSET($F$279,3*($D256-1)+3,6*(AF$209-1)+1,1,6)),0),"")</f>
        <v/>
      </c>
      <c r="AG256" s="224" t="str">
        <f t="array" aca="1" ref="AG256" ca="1">IFERROR(IF(MAX(OFFSET($F$279,3*($D256-1)+1,6*(AG$209-1)+1,1,6)*OFFSET($F$279,3*($D256-1)+2,6*(AG$209-1)+1,1,6)*OFFSET($F$279,3*($D256-1)+3,6*(AG$209-1)+1,1,6))&gt;AG$208,MAX(OFFSET($F$279,3*($D256-1)+1,6*(AG$209-1)+1,1,6)*OFFSET($F$279,3*($D256-1)+2,6*(AG$209-1)+1,1,6)*OFFSET($F$279,3*($D256-1)+3,6*(AG$209-1)+1,1,6)),0),"")</f>
        <v/>
      </c>
      <c r="AH256" s="224" t="str">
        <f t="array" aca="1" ref="AH256" ca="1">IFERROR(IF(MAX(OFFSET($F$279,3*($D256-1)+1,6*(AH$209-1)+1,1,6)*OFFSET($F$279,3*($D256-1)+2,6*(AH$209-1)+1,1,6)*OFFSET($F$279,3*($D256-1)+3,6*(AH$209-1)+1,1,6))&gt;AH$208,MAX(OFFSET($F$279,3*($D256-1)+1,6*(AH$209-1)+1,1,6)*OFFSET($F$279,3*($D256-1)+2,6*(AH$209-1)+1,1,6)*OFFSET($F$279,3*($D256-1)+3,6*(AH$209-1)+1,1,6)),0),"")</f>
        <v/>
      </c>
      <c r="AI256" s="224" t="str">
        <f t="array" aca="1" ref="AI256" ca="1">IFERROR(IF(MAX(OFFSET($F$279,3*($D256-1)+1,6*(AI$209-1)+1,1,6)*OFFSET($F$279,3*($D256-1)+2,6*(AI$209-1)+1,1,6)*OFFSET($F$279,3*($D256-1)+3,6*(AI$209-1)+1,1,6))&gt;AI$208,MAX(OFFSET($F$279,3*($D256-1)+1,6*(AI$209-1)+1,1,6)*OFFSET($F$279,3*($D256-1)+2,6*(AI$209-1)+1,1,6)*OFFSET($F$279,3*($D256-1)+3,6*(AI$209-1)+1,1,6)),0),"")</f>
        <v/>
      </c>
      <c r="AJ256" s="224" t="str">
        <f t="array" aca="1" ref="AJ256" ca="1">IFERROR(IF(MAX(OFFSET($F$279,3*($D256-1)+1,6*(AJ$209-1)+1,1,6)*OFFSET($F$279,3*($D256-1)+2,6*(AJ$209-1)+1,1,6)*OFFSET($F$279,3*($D256-1)+3,6*(AJ$209-1)+1,1,6))&gt;AJ$208,MAX(OFFSET($F$279,3*($D256-1)+1,6*(AJ$209-1)+1,1,6)*OFFSET($F$279,3*($D256-1)+2,6*(AJ$209-1)+1,1,6)*OFFSET($F$279,3*($D256-1)+3,6*(AJ$209-1)+1,1,6)),0),"")</f>
        <v/>
      </c>
      <c r="AK256" s="224" t="str">
        <f t="array" aca="1" ref="AK256" ca="1">IFERROR(IF(MAX(OFFSET($F$279,3*($D256-1)+1,6*(AK$209-1)+1,1,6)*OFFSET($F$279,3*($D256-1)+2,6*(AK$209-1)+1,1,6)*OFFSET($F$279,3*($D256-1)+3,6*(AK$209-1)+1,1,6))&gt;AK$208,MAX(OFFSET($F$279,3*($D256-1)+1,6*(AK$209-1)+1,1,6)*OFFSET($F$279,3*($D256-1)+2,6*(AK$209-1)+1,1,6)*OFFSET($F$279,3*($D256-1)+3,6*(AK$209-1)+1,1,6)),0),"")</f>
        <v/>
      </c>
      <c r="AL256" s="224" t="str">
        <f t="array" aca="1" ref="AL256" ca="1">IFERROR(IF(MAX(OFFSET($F$279,3*($D256-1)+1,6*(AL$209-1)+1,1,6)*OFFSET($F$279,3*($D256-1)+2,6*(AL$209-1)+1,1,6)*OFFSET($F$279,3*($D256-1)+3,6*(AL$209-1)+1,1,6))&gt;AL$208,MAX(OFFSET($F$279,3*($D256-1)+1,6*(AL$209-1)+1,1,6)*OFFSET($F$279,3*($D256-1)+2,6*(AL$209-1)+1,1,6)*OFFSET($F$279,3*($D256-1)+3,6*(AL$209-1)+1,1,6)),0),"")</f>
        <v/>
      </c>
      <c r="AM256" s="224" t="str">
        <f t="array" aca="1" ref="AM256" ca="1">IFERROR(IF(MAX(OFFSET($F$279,3*($D256-1)+1,6*(AM$209-1)+1,1,6)*OFFSET($F$279,3*($D256-1)+2,6*(AM$209-1)+1,1,6)*OFFSET($F$279,3*($D256-1)+3,6*(AM$209-1)+1,1,6))&gt;AM$208,MAX(OFFSET($F$279,3*($D256-1)+1,6*(AM$209-1)+1,1,6)*OFFSET($F$279,3*($D256-1)+2,6*(AM$209-1)+1,1,6)*OFFSET($F$279,3*($D256-1)+3,6*(AM$209-1)+1,1,6)),0),"")</f>
        <v/>
      </c>
      <c r="AN256" s="224" t="str">
        <f t="array" aca="1" ref="AN256" ca="1">IFERROR(IF(MAX(OFFSET($F$279,3*($D256-1)+1,6*(AN$209-1)+1,1,6)*OFFSET($F$279,3*($D256-1)+2,6*(AN$209-1)+1,1,6)*OFFSET($F$279,3*($D256-1)+3,6*(AN$209-1)+1,1,6))&gt;AN$208,MAX(OFFSET($F$279,3*($D256-1)+1,6*(AN$209-1)+1,1,6)*OFFSET($F$279,3*($D256-1)+2,6*(AN$209-1)+1,1,6)*OFFSET($F$279,3*($D256-1)+3,6*(AN$209-1)+1,1,6)),0),"")</f>
        <v/>
      </c>
      <c r="AO256" s="224" t="str">
        <f t="array" aca="1" ref="AO256" ca="1">IFERROR(IF(MAX(OFFSET($F$279,3*($D256-1)+1,6*(AO$209-1)+1,1,6)*OFFSET($F$279,3*($D256-1)+2,6*(AO$209-1)+1,1,6)*OFFSET($F$279,3*($D256-1)+3,6*(AO$209-1)+1,1,6))&gt;AO$208,MAX(OFFSET($F$279,3*($D256-1)+1,6*(AO$209-1)+1,1,6)*OFFSET($F$279,3*($D256-1)+2,6*(AO$209-1)+1,1,6)*OFFSET($F$279,3*($D256-1)+3,6*(AO$209-1)+1,1,6)),0),"")</f>
        <v/>
      </c>
      <c r="AP256" s="224" t="str">
        <f t="array" aca="1" ref="AP256" ca="1">IFERROR(IF(MAX(OFFSET($F$279,3*($D256-1)+1,6*(AP$209-1)+1,1,6)*OFFSET($F$279,3*($D256-1)+2,6*(AP$209-1)+1,1,6)*OFFSET($F$279,3*($D256-1)+3,6*(AP$209-1)+1,1,6))&gt;AP$208,MAX(OFFSET($F$279,3*($D256-1)+1,6*(AP$209-1)+1,1,6)*OFFSET($F$279,3*($D256-1)+2,6*(AP$209-1)+1,1,6)*OFFSET($F$279,3*($D256-1)+3,6*(AP$209-1)+1,1,6)),0),"")</f>
        <v/>
      </c>
      <c r="AQ256" s="224" t="str">
        <f t="array" aca="1" ref="AQ256" ca="1">IFERROR(IF(MAX(OFFSET($F$279,3*($D256-1)+1,6*(AQ$209-1)+1,1,6)*OFFSET($F$279,3*($D256-1)+2,6*(AQ$209-1)+1,1,6)*OFFSET($F$279,3*($D256-1)+3,6*(AQ$209-1)+1,1,6))&gt;AQ$208,MAX(OFFSET($F$279,3*($D256-1)+1,6*(AQ$209-1)+1,1,6)*OFFSET($F$279,3*($D256-1)+2,6*(AQ$209-1)+1,1,6)*OFFSET($F$279,3*($D256-1)+3,6*(AQ$209-1)+1,1,6)),0),"")</f>
        <v/>
      </c>
      <c r="AR256" s="224" t="str">
        <f t="array" aca="1" ref="AR256" ca="1">IFERROR(IF(MAX(OFFSET($F$279,3*($D256-1)+1,6*(AR$209-1)+1,1,6)*OFFSET($F$279,3*($D256-1)+2,6*(AR$209-1)+1,1,6)*OFFSET($F$279,3*($D256-1)+3,6*(AR$209-1)+1,1,6))&gt;AR$208,MAX(OFFSET($F$279,3*($D256-1)+1,6*(AR$209-1)+1,1,6)*OFFSET($F$279,3*($D256-1)+2,6*(AR$209-1)+1,1,6)*OFFSET($F$279,3*($D256-1)+3,6*(AR$209-1)+1,1,6)),0),"")</f>
        <v/>
      </c>
      <c r="AS256" s="224" t="str">
        <f t="array" aca="1" ref="AS256" ca="1">IFERROR(IF(MAX(OFFSET($F$279,3*($D256-1)+1,6*(AS$209-1)+1,1,6)*OFFSET($F$279,3*($D256-1)+2,6*(AS$209-1)+1,1,6)*OFFSET($F$279,3*($D256-1)+3,6*(AS$209-1)+1,1,6))&gt;AS$208,MAX(OFFSET($F$279,3*($D256-1)+1,6*(AS$209-1)+1,1,6)*OFFSET($F$279,3*($D256-1)+2,6*(AS$209-1)+1,1,6)*OFFSET($F$279,3*($D256-1)+3,6*(AS$209-1)+1,1,6)),0),"")</f>
        <v/>
      </c>
    </row>
    <row r="257" spans="2:246">
      <c r="D257" s="74">
        <v>47</v>
      </c>
      <c r="E257" s="135">
        <f t="shared" si="20"/>
        <v>0</v>
      </c>
      <c r="F257" s="224" t="str">
        <f t="array" aca="1" ref="F257" ca="1">IFERROR(IF(MAX(OFFSET($F$279,3*($D257-1)+1,6*(F$209-1)+1,1,6)*OFFSET($F$279,3*($D257-1)+2,6*(F$209-1)+1,1,6)*OFFSET($F$279,3*($D257-1)+3,6*(F$209-1)+1,1,6))&gt;F$208,MAX(OFFSET($F$279,3*($D257-1)+1,6*(F$209-1)+1,1,6)*OFFSET($F$279,3*($D257-1)+2,6*(F$209-1)+1,1,6)*OFFSET($F$279,3*($D257-1)+3,6*(F$209-1)+1,1,6)),0),"")</f>
        <v/>
      </c>
      <c r="G257" s="224" t="str">
        <f t="array" aca="1" ref="G257" ca="1">IFERROR(IF(MAX(OFFSET($F$279,3*($D257-1)+1,6*(G$209-1)+1,1,6)*OFFSET($F$279,3*($D257-1)+2,6*(G$209-1)+1,1,6)*OFFSET($F$279,3*($D257-1)+3,6*(G$209-1)+1,1,6))&gt;G$208,MAX(OFFSET($F$279,3*($D257-1)+1,6*(G$209-1)+1,1,6)*OFFSET($F$279,3*($D257-1)+2,6*(G$209-1)+1,1,6)*OFFSET($F$279,3*($D257-1)+3,6*(G$209-1)+1,1,6)),0),"")</f>
        <v/>
      </c>
      <c r="H257" s="224" t="str">
        <f t="array" aca="1" ref="H257" ca="1">IFERROR(IF(MAX(OFFSET($F$279,3*($D257-1)+1,6*(H$209-1)+1,1,6)*OFFSET($F$279,3*($D257-1)+2,6*(H$209-1)+1,1,6)*OFFSET($F$279,3*($D257-1)+3,6*(H$209-1)+1,1,6))&gt;H$208,MAX(OFFSET($F$279,3*($D257-1)+1,6*(H$209-1)+1,1,6)*OFFSET($F$279,3*($D257-1)+2,6*(H$209-1)+1,1,6)*OFFSET($F$279,3*($D257-1)+3,6*(H$209-1)+1,1,6)),0),"")</f>
        <v/>
      </c>
      <c r="I257" s="224" t="str">
        <f t="array" aca="1" ref="I257" ca="1">IFERROR(IF(MAX(OFFSET($F$279,3*($D257-1)+1,6*(I$209-1)+1,1,6)*OFFSET($F$279,3*($D257-1)+2,6*(I$209-1)+1,1,6)*OFFSET($F$279,3*($D257-1)+3,6*(I$209-1)+1,1,6))&gt;I$208,MAX(OFFSET($F$279,3*($D257-1)+1,6*(I$209-1)+1,1,6)*OFFSET($F$279,3*($D257-1)+2,6*(I$209-1)+1,1,6)*OFFSET($F$279,3*($D257-1)+3,6*(I$209-1)+1,1,6)),0),"")</f>
        <v/>
      </c>
      <c r="J257" s="224" t="str">
        <f t="array" aca="1" ref="J257" ca="1">IFERROR(IF(MAX(OFFSET($F$279,3*($D257-1)+1,6*(J$209-1)+1,1,6)*OFFSET($F$279,3*($D257-1)+2,6*(J$209-1)+1,1,6)*OFFSET($F$279,3*($D257-1)+3,6*(J$209-1)+1,1,6))&gt;J$208,MAX(OFFSET($F$279,3*($D257-1)+1,6*(J$209-1)+1,1,6)*OFFSET($F$279,3*($D257-1)+2,6*(J$209-1)+1,1,6)*OFFSET($F$279,3*($D257-1)+3,6*(J$209-1)+1,1,6)),0),"")</f>
        <v/>
      </c>
      <c r="K257" s="224" t="str">
        <f t="array" aca="1" ref="K257" ca="1">IFERROR(IF(MAX(OFFSET($F$279,3*($D257-1)+1,6*(K$209-1)+1,1,6)*OFFSET($F$279,3*($D257-1)+2,6*(K$209-1)+1,1,6)*OFFSET($F$279,3*($D257-1)+3,6*(K$209-1)+1,1,6))&gt;K$208,MAX(OFFSET($F$279,3*($D257-1)+1,6*(K$209-1)+1,1,6)*OFFSET($F$279,3*($D257-1)+2,6*(K$209-1)+1,1,6)*OFFSET($F$279,3*($D257-1)+3,6*(K$209-1)+1,1,6)),0),"")</f>
        <v/>
      </c>
      <c r="L257" s="224" t="str">
        <f t="array" aca="1" ref="L257" ca="1">IFERROR(IF(MAX(OFFSET($F$279,3*($D257-1)+1,6*(L$209-1)+1,1,6)*OFFSET($F$279,3*($D257-1)+2,6*(L$209-1)+1,1,6)*OFFSET($F$279,3*($D257-1)+3,6*(L$209-1)+1,1,6))&gt;L$208,MAX(OFFSET($F$279,3*($D257-1)+1,6*(L$209-1)+1,1,6)*OFFSET($F$279,3*($D257-1)+2,6*(L$209-1)+1,1,6)*OFFSET($F$279,3*($D257-1)+3,6*(L$209-1)+1,1,6)),0),"")</f>
        <v/>
      </c>
      <c r="M257" s="224" t="str">
        <f t="array" aca="1" ref="M257" ca="1">IFERROR(IF(MAX(OFFSET($F$279,3*($D257-1)+1,6*(M$209-1)+1,1,6)*OFFSET($F$279,3*($D257-1)+2,6*(M$209-1)+1,1,6)*OFFSET($F$279,3*($D257-1)+3,6*(M$209-1)+1,1,6))&gt;M$208,MAX(OFFSET($F$279,3*($D257-1)+1,6*(M$209-1)+1,1,6)*OFFSET($F$279,3*($D257-1)+2,6*(M$209-1)+1,1,6)*OFFSET($F$279,3*($D257-1)+3,6*(M$209-1)+1,1,6)),0),"")</f>
        <v/>
      </c>
      <c r="N257" s="224" t="str">
        <f t="array" aca="1" ref="N257" ca="1">IFERROR(IF(MAX(OFFSET($F$279,3*($D257-1)+1,6*(N$209-1)+1,1,6)*OFFSET($F$279,3*($D257-1)+2,6*(N$209-1)+1,1,6)*OFFSET($F$279,3*($D257-1)+3,6*(N$209-1)+1,1,6))&gt;N$208,MAX(OFFSET($F$279,3*($D257-1)+1,6*(N$209-1)+1,1,6)*OFFSET($F$279,3*($D257-1)+2,6*(N$209-1)+1,1,6)*OFFSET($F$279,3*($D257-1)+3,6*(N$209-1)+1,1,6)),0),"")</f>
        <v/>
      </c>
      <c r="O257" s="224" t="str">
        <f t="array" aca="1" ref="O257" ca="1">IFERROR(IF(MAX(OFFSET($F$279,3*($D257-1)+1,6*(O$209-1)+1,1,6)*OFFSET($F$279,3*($D257-1)+2,6*(O$209-1)+1,1,6)*OFFSET($F$279,3*($D257-1)+3,6*(O$209-1)+1,1,6))&gt;O$208,MAX(OFFSET($F$279,3*($D257-1)+1,6*(O$209-1)+1,1,6)*OFFSET($F$279,3*($D257-1)+2,6*(O$209-1)+1,1,6)*OFFSET($F$279,3*($D257-1)+3,6*(O$209-1)+1,1,6)),0),"")</f>
        <v/>
      </c>
      <c r="P257" s="224" t="str">
        <f t="array" aca="1" ref="P257" ca="1">IFERROR(IF(MAX(OFFSET($F$279,3*($D257-1)+1,6*(P$209-1)+1,1,6)*OFFSET($F$279,3*($D257-1)+2,6*(P$209-1)+1,1,6)*OFFSET($F$279,3*($D257-1)+3,6*(P$209-1)+1,1,6))&gt;P$208,MAX(OFFSET($F$279,3*($D257-1)+1,6*(P$209-1)+1,1,6)*OFFSET($F$279,3*($D257-1)+2,6*(P$209-1)+1,1,6)*OFFSET($F$279,3*($D257-1)+3,6*(P$209-1)+1,1,6)),0),"")</f>
        <v/>
      </c>
      <c r="Q257" s="224" t="str">
        <f t="array" aca="1" ref="Q257" ca="1">IFERROR(IF(MAX(OFFSET($F$279,3*($D257-1)+1,6*(Q$209-1)+1,1,6)*OFFSET($F$279,3*($D257-1)+2,6*(Q$209-1)+1,1,6)*OFFSET($F$279,3*($D257-1)+3,6*(Q$209-1)+1,1,6))&gt;Q$208,MAX(OFFSET($F$279,3*($D257-1)+1,6*(Q$209-1)+1,1,6)*OFFSET($F$279,3*($D257-1)+2,6*(Q$209-1)+1,1,6)*OFFSET($F$279,3*($D257-1)+3,6*(Q$209-1)+1,1,6)),0),"")</f>
        <v/>
      </c>
      <c r="R257" s="224" t="str">
        <f t="array" aca="1" ref="R257" ca="1">IFERROR(IF(MAX(OFFSET($F$279,3*($D257-1)+1,6*(R$209-1)+1,1,6)*OFFSET($F$279,3*($D257-1)+2,6*(R$209-1)+1,1,6)*OFFSET($F$279,3*($D257-1)+3,6*(R$209-1)+1,1,6))&gt;R$208,MAX(OFFSET($F$279,3*($D257-1)+1,6*(R$209-1)+1,1,6)*OFFSET($F$279,3*($D257-1)+2,6*(R$209-1)+1,1,6)*OFFSET($F$279,3*($D257-1)+3,6*(R$209-1)+1,1,6)),0),"")</f>
        <v/>
      </c>
      <c r="S257" s="224" t="str">
        <f t="array" aca="1" ref="S257" ca="1">IFERROR(IF(MAX(OFFSET($F$279,3*($D257-1)+1,6*(S$209-1)+1,1,6)*OFFSET($F$279,3*($D257-1)+2,6*(S$209-1)+1,1,6)*OFFSET($F$279,3*($D257-1)+3,6*(S$209-1)+1,1,6))&gt;S$208,MAX(OFFSET($F$279,3*($D257-1)+1,6*(S$209-1)+1,1,6)*OFFSET($F$279,3*($D257-1)+2,6*(S$209-1)+1,1,6)*OFFSET($F$279,3*($D257-1)+3,6*(S$209-1)+1,1,6)),0),"")</f>
        <v/>
      </c>
      <c r="T257" s="224" t="str">
        <f t="array" aca="1" ref="T257" ca="1">IFERROR(IF(MAX(OFFSET($F$279,3*($D257-1)+1,6*(T$209-1)+1,1,6)*OFFSET($F$279,3*($D257-1)+2,6*(T$209-1)+1,1,6)*OFFSET($F$279,3*($D257-1)+3,6*(T$209-1)+1,1,6))&gt;T$208,MAX(OFFSET($F$279,3*($D257-1)+1,6*(T$209-1)+1,1,6)*OFFSET($F$279,3*($D257-1)+2,6*(T$209-1)+1,1,6)*OFFSET($F$279,3*($D257-1)+3,6*(T$209-1)+1,1,6)),0),"")</f>
        <v/>
      </c>
      <c r="U257" s="224" t="str">
        <f t="array" aca="1" ref="U257" ca="1">IFERROR(IF(MAX(OFFSET($F$279,3*($D257-1)+1,6*(U$209-1)+1,1,6)*OFFSET($F$279,3*($D257-1)+2,6*(U$209-1)+1,1,6)*OFFSET($F$279,3*($D257-1)+3,6*(U$209-1)+1,1,6))&gt;U$208,MAX(OFFSET($F$279,3*($D257-1)+1,6*(U$209-1)+1,1,6)*OFFSET($F$279,3*($D257-1)+2,6*(U$209-1)+1,1,6)*OFFSET($F$279,3*($D257-1)+3,6*(U$209-1)+1,1,6)),0),"")</f>
        <v/>
      </c>
      <c r="V257" s="224" t="str">
        <f t="array" aca="1" ref="V257" ca="1">IFERROR(IF(MAX(OFFSET($F$279,3*($D257-1)+1,6*(V$209-1)+1,1,6)*OFFSET($F$279,3*($D257-1)+2,6*(V$209-1)+1,1,6)*OFFSET($F$279,3*($D257-1)+3,6*(V$209-1)+1,1,6))&gt;V$208,MAX(OFFSET($F$279,3*($D257-1)+1,6*(V$209-1)+1,1,6)*OFFSET($F$279,3*($D257-1)+2,6*(V$209-1)+1,1,6)*OFFSET($F$279,3*($D257-1)+3,6*(V$209-1)+1,1,6)),0),"")</f>
        <v/>
      </c>
      <c r="W257" s="224" t="str">
        <f t="array" aca="1" ref="W257" ca="1">IFERROR(IF(MAX(OFFSET($F$279,3*($D257-1)+1,6*(W$209-1)+1,1,6)*OFFSET($F$279,3*($D257-1)+2,6*(W$209-1)+1,1,6)*OFFSET($F$279,3*($D257-1)+3,6*(W$209-1)+1,1,6))&gt;W$208,MAX(OFFSET($F$279,3*($D257-1)+1,6*(W$209-1)+1,1,6)*OFFSET($F$279,3*($D257-1)+2,6*(W$209-1)+1,1,6)*OFFSET($F$279,3*($D257-1)+3,6*(W$209-1)+1,1,6)),0),"")</f>
        <v/>
      </c>
      <c r="X257" s="224" t="str">
        <f t="array" aca="1" ref="X257" ca="1">IFERROR(IF(MAX(OFFSET($F$279,3*($D257-1)+1,6*(X$209-1)+1,1,6)*OFFSET($F$279,3*($D257-1)+2,6*(X$209-1)+1,1,6)*OFFSET($F$279,3*($D257-1)+3,6*(X$209-1)+1,1,6))&gt;X$208,MAX(OFFSET($F$279,3*($D257-1)+1,6*(X$209-1)+1,1,6)*OFFSET($F$279,3*($D257-1)+2,6*(X$209-1)+1,1,6)*OFFSET($F$279,3*($D257-1)+3,6*(X$209-1)+1,1,6)),0),"")</f>
        <v/>
      </c>
      <c r="Y257" s="224" t="str">
        <f t="array" aca="1" ref="Y257" ca="1">IFERROR(IF(MAX(OFFSET($F$279,3*($D257-1)+1,6*(Y$209-1)+1,1,6)*OFFSET($F$279,3*($D257-1)+2,6*(Y$209-1)+1,1,6)*OFFSET($F$279,3*($D257-1)+3,6*(Y$209-1)+1,1,6))&gt;Y$208,MAX(OFFSET($F$279,3*($D257-1)+1,6*(Y$209-1)+1,1,6)*OFFSET($F$279,3*($D257-1)+2,6*(Y$209-1)+1,1,6)*OFFSET($F$279,3*($D257-1)+3,6*(Y$209-1)+1,1,6)),0),"")</f>
        <v/>
      </c>
      <c r="Z257" s="224" t="str">
        <f t="array" aca="1" ref="Z257" ca="1">IFERROR(IF(MAX(OFFSET($F$279,3*($D257-1)+1,6*(Z$209-1)+1,1,6)*OFFSET($F$279,3*($D257-1)+2,6*(Z$209-1)+1,1,6)*OFFSET($F$279,3*($D257-1)+3,6*(Z$209-1)+1,1,6))&gt;Z$208,MAX(OFFSET($F$279,3*($D257-1)+1,6*(Z$209-1)+1,1,6)*OFFSET($F$279,3*($D257-1)+2,6*(Z$209-1)+1,1,6)*OFFSET($F$279,3*($D257-1)+3,6*(Z$209-1)+1,1,6)),0),"")</f>
        <v/>
      </c>
      <c r="AA257" s="224" t="str">
        <f t="array" aca="1" ref="AA257" ca="1">IFERROR(IF(MAX(OFFSET($F$279,3*($D257-1)+1,6*(AA$209-1)+1,1,6)*OFFSET($F$279,3*($D257-1)+2,6*(AA$209-1)+1,1,6)*OFFSET($F$279,3*($D257-1)+3,6*(AA$209-1)+1,1,6))&gt;AA$208,MAX(OFFSET($F$279,3*($D257-1)+1,6*(AA$209-1)+1,1,6)*OFFSET($F$279,3*($D257-1)+2,6*(AA$209-1)+1,1,6)*OFFSET($F$279,3*($D257-1)+3,6*(AA$209-1)+1,1,6)),0),"")</f>
        <v/>
      </c>
      <c r="AB257" s="224" t="str">
        <f t="array" aca="1" ref="AB257" ca="1">IFERROR(IF(MAX(OFFSET($F$279,3*($D257-1)+1,6*(AB$209-1)+1,1,6)*OFFSET($F$279,3*($D257-1)+2,6*(AB$209-1)+1,1,6)*OFFSET($F$279,3*($D257-1)+3,6*(AB$209-1)+1,1,6))&gt;AB$208,MAX(OFFSET($F$279,3*($D257-1)+1,6*(AB$209-1)+1,1,6)*OFFSET($F$279,3*($D257-1)+2,6*(AB$209-1)+1,1,6)*OFFSET($F$279,3*($D257-1)+3,6*(AB$209-1)+1,1,6)),0),"")</f>
        <v/>
      </c>
      <c r="AC257" s="224" t="str">
        <f t="array" aca="1" ref="AC257" ca="1">IFERROR(IF(MAX(OFFSET($F$279,3*($D257-1)+1,6*(AC$209-1)+1,1,6)*OFFSET($F$279,3*($D257-1)+2,6*(AC$209-1)+1,1,6)*OFFSET($F$279,3*($D257-1)+3,6*(AC$209-1)+1,1,6))&gt;AC$208,MAX(OFFSET($F$279,3*($D257-1)+1,6*(AC$209-1)+1,1,6)*OFFSET($F$279,3*($D257-1)+2,6*(AC$209-1)+1,1,6)*OFFSET($F$279,3*($D257-1)+3,6*(AC$209-1)+1,1,6)),0),"")</f>
        <v/>
      </c>
      <c r="AD257" s="224" t="str">
        <f t="array" aca="1" ref="AD257" ca="1">IFERROR(IF(MAX(OFFSET($F$279,3*($D257-1)+1,6*(AD$209-1)+1,1,6)*OFFSET($F$279,3*($D257-1)+2,6*(AD$209-1)+1,1,6)*OFFSET($F$279,3*($D257-1)+3,6*(AD$209-1)+1,1,6))&gt;AD$208,MAX(OFFSET($F$279,3*($D257-1)+1,6*(AD$209-1)+1,1,6)*OFFSET($F$279,3*($D257-1)+2,6*(AD$209-1)+1,1,6)*OFFSET($F$279,3*($D257-1)+3,6*(AD$209-1)+1,1,6)),0),"")</f>
        <v/>
      </c>
      <c r="AE257" s="224" t="str">
        <f t="array" aca="1" ref="AE257" ca="1">IFERROR(IF(MAX(OFFSET($F$279,3*($D257-1)+1,6*(AE$209-1)+1,1,6)*OFFSET($F$279,3*($D257-1)+2,6*(AE$209-1)+1,1,6)*OFFSET($F$279,3*($D257-1)+3,6*(AE$209-1)+1,1,6))&gt;AE$208,MAX(OFFSET($F$279,3*($D257-1)+1,6*(AE$209-1)+1,1,6)*OFFSET($F$279,3*($D257-1)+2,6*(AE$209-1)+1,1,6)*OFFSET($F$279,3*($D257-1)+3,6*(AE$209-1)+1,1,6)),0),"")</f>
        <v/>
      </c>
      <c r="AF257" s="224" t="str">
        <f t="array" aca="1" ref="AF257" ca="1">IFERROR(IF(MAX(OFFSET($F$279,3*($D257-1)+1,6*(AF$209-1)+1,1,6)*OFFSET($F$279,3*($D257-1)+2,6*(AF$209-1)+1,1,6)*OFFSET($F$279,3*($D257-1)+3,6*(AF$209-1)+1,1,6))&gt;AF$208,MAX(OFFSET($F$279,3*($D257-1)+1,6*(AF$209-1)+1,1,6)*OFFSET($F$279,3*($D257-1)+2,6*(AF$209-1)+1,1,6)*OFFSET($F$279,3*($D257-1)+3,6*(AF$209-1)+1,1,6)),0),"")</f>
        <v/>
      </c>
      <c r="AG257" s="224" t="str">
        <f t="array" aca="1" ref="AG257" ca="1">IFERROR(IF(MAX(OFFSET($F$279,3*($D257-1)+1,6*(AG$209-1)+1,1,6)*OFFSET($F$279,3*($D257-1)+2,6*(AG$209-1)+1,1,6)*OFFSET($F$279,3*($D257-1)+3,6*(AG$209-1)+1,1,6))&gt;AG$208,MAX(OFFSET($F$279,3*($D257-1)+1,6*(AG$209-1)+1,1,6)*OFFSET($F$279,3*($D257-1)+2,6*(AG$209-1)+1,1,6)*OFFSET($F$279,3*($D257-1)+3,6*(AG$209-1)+1,1,6)),0),"")</f>
        <v/>
      </c>
      <c r="AH257" s="224" t="str">
        <f t="array" aca="1" ref="AH257" ca="1">IFERROR(IF(MAX(OFFSET($F$279,3*($D257-1)+1,6*(AH$209-1)+1,1,6)*OFFSET($F$279,3*($D257-1)+2,6*(AH$209-1)+1,1,6)*OFFSET($F$279,3*($D257-1)+3,6*(AH$209-1)+1,1,6))&gt;AH$208,MAX(OFFSET($F$279,3*($D257-1)+1,6*(AH$209-1)+1,1,6)*OFFSET($F$279,3*($D257-1)+2,6*(AH$209-1)+1,1,6)*OFFSET($F$279,3*($D257-1)+3,6*(AH$209-1)+1,1,6)),0),"")</f>
        <v/>
      </c>
      <c r="AI257" s="224" t="str">
        <f t="array" aca="1" ref="AI257" ca="1">IFERROR(IF(MAX(OFFSET($F$279,3*($D257-1)+1,6*(AI$209-1)+1,1,6)*OFFSET($F$279,3*($D257-1)+2,6*(AI$209-1)+1,1,6)*OFFSET($F$279,3*($D257-1)+3,6*(AI$209-1)+1,1,6))&gt;AI$208,MAX(OFFSET($F$279,3*($D257-1)+1,6*(AI$209-1)+1,1,6)*OFFSET($F$279,3*($D257-1)+2,6*(AI$209-1)+1,1,6)*OFFSET($F$279,3*($D257-1)+3,6*(AI$209-1)+1,1,6)),0),"")</f>
        <v/>
      </c>
      <c r="AJ257" s="224" t="str">
        <f t="array" aca="1" ref="AJ257" ca="1">IFERROR(IF(MAX(OFFSET($F$279,3*($D257-1)+1,6*(AJ$209-1)+1,1,6)*OFFSET($F$279,3*($D257-1)+2,6*(AJ$209-1)+1,1,6)*OFFSET($F$279,3*($D257-1)+3,6*(AJ$209-1)+1,1,6))&gt;AJ$208,MAX(OFFSET($F$279,3*($D257-1)+1,6*(AJ$209-1)+1,1,6)*OFFSET($F$279,3*($D257-1)+2,6*(AJ$209-1)+1,1,6)*OFFSET($F$279,3*($D257-1)+3,6*(AJ$209-1)+1,1,6)),0),"")</f>
        <v/>
      </c>
      <c r="AK257" s="224" t="str">
        <f t="array" aca="1" ref="AK257" ca="1">IFERROR(IF(MAX(OFFSET($F$279,3*($D257-1)+1,6*(AK$209-1)+1,1,6)*OFFSET($F$279,3*($D257-1)+2,6*(AK$209-1)+1,1,6)*OFFSET($F$279,3*($D257-1)+3,6*(AK$209-1)+1,1,6))&gt;AK$208,MAX(OFFSET($F$279,3*($D257-1)+1,6*(AK$209-1)+1,1,6)*OFFSET($F$279,3*($D257-1)+2,6*(AK$209-1)+1,1,6)*OFFSET($F$279,3*($D257-1)+3,6*(AK$209-1)+1,1,6)),0),"")</f>
        <v/>
      </c>
      <c r="AL257" s="224" t="str">
        <f t="array" aca="1" ref="AL257" ca="1">IFERROR(IF(MAX(OFFSET($F$279,3*($D257-1)+1,6*(AL$209-1)+1,1,6)*OFFSET($F$279,3*($D257-1)+2,6*(AL$209-1)+1,1,6)*OFFSET($F$279,3*($D257-1)+3,6*(AL$209-1)+1,1,6))&gt;AL$208,MAX(OFFSET($F$279,3*($D257-1)+1,6*(AL$209-1)+1,1,6)*OFFSET($F$279,3*($D257-1)+2,6*(AL$209-1)+1,1,6)*OFFSET($F$279,3*($D257-1)+3,6*(AL$209-1)+1,1,6)),0),"")</f>
        <v/>
      </c>
      <c r="AM257" s="224" t="str">
        <f t="array" aca="1" ref="AM257" ca="1">IFERROR(IF(MAX(OFFSET($F$279,3*($D257-1)+1,6*(AM$209-1)+1,1,6)*OFFSET($F$279,3*($D257-1)+2,6*(AM$209-1)+1,1,6)*OFFSET($F$279,3*($D257-1)+3,6*(AM$209-1)+1,1,6))&gt;AM$208,MAX(OFFSET($F$279,3*($D257-1)+1,6*(AM$209-1)+1,1,6)*OFFSET($F$279,3*($D257-1)+2,6*(AM$209-1)+1,1,6)*OFFSET($F$279,3*($D257-1)+3,6*(AM$209-1)+1,1,6)),0),"")</f>
        <v/>
      </c>
      <c r="AN257" s="224" t="str">
        <f t="array" aca="1" ref="AN257" ca="1">IFERROR(IF(MAX(OFFSET($F$279,3*($D257-1)+1,6*(AN$209-1)+1,1,6)*OFFSET($F$279,3*($D257-1)+2,6*(AN$209-1)+1,1,6)*OFFSET($F$279,3*($D257-1)+3,6*(AN$209-1)+1,1,6))&gt;AN$208,MAX(OFFSET($F$279,3*($D257-1)+1,6*(AN$209-1)+1,1,6)*OFFSET($F$279,3*($D257-1)+2,6*(AN$209-1)+1,1,6)*OFFSET($F$279,3*($D257-1)+3,6*(AN$209-1)+1,1,6)),0),"")</f>
        <v/>
      </c>
      <c r="AO257" s="224" t="str">
        <f t="array" aca="1" ref="AO257" ca="1">IFERROR(IF(MAX(OFFSET($F$279,3*($D257-1)+1,6*(AO$209-1)+1,1,6)*OFFSET($F$279,3*($D257-1)+2,6*(AO$209-1)+1,1,6)*OFFSET($F$279,3*($D257-1)+3,6*(AO$209-1)+1,1,6))&gt;AO$208,MAX(OFFSET($F$279,3*($D257-1)+1,6*(AO$209-1)+1,1,6)*OFFSET($F$279,3*($D257-1)+2,6*(AO$209-1)+1,1,6)*OFFSET($F$279,3*($D257-1)+3,6*(AO$209-1)+1,1,6)),0),"")</f>
        <v/>
      </c>
      <c r="AP257" s="224" t="str">
        <f t="array" aca="1" ref="AP257" ca="1">IFERROR(IF(MAX(OFFSET($F$279,3*($D257-1)+1,6*(AP$209-1)+1,1,6)*OFFSET($F$279,3*($D257-1)+2,6*(AP$209-1)+1,1,6)*OFFSET($F$279,3*($D257-1)+3,6*(AP$209-1)+1,1,6))&gt;AP$208,MAX(OFFSET($F$279,3*($D257-1)+1,6*(AP$209-1)+1,1,6)*OFFSET($F$279,3*($D257-1)+2,6*(AP$209-1)+1,1,6)*OFFSET($F$279,3*($D257-1)+3,6*(AP$209-1)+1,1,6)),0),"")</f>
        <v/>
      </c>
      <c r="AQ257" s="224" t="str">
        <f t="array" aca="1" ref="AQ257" ca="1">IFERROR(IF(MAX(OFFSET($F$279,3*($D257-1)+1,6*(AQ$209-1)+1,1,6)*OFFSET($F$279,3*($D257-1)+2,6*(AQ$209-1)+1,1,6)*OFFSET($F$279,3*($D257-1)+3,6*(AQ$209-1)+1,1,6))&gt;AQ$208,MAX(OFFSET($F$279,3*($D257-1)+1,6*(AQ$209-1)+1,1,6)*OFFSET($F$279,3*($D257-1)+2,6*(AQ$209-1)+1,1,6)*OFFSET($F$279,3*($D257-1)+3,6*(AQ$209-1)+1,1,6)),0),"")</f>
        <v/>
      </c>
      <c r="AR257" s="224" t="str">
        <f t="array" aca="1" ref="AR257" ca="1">IFERROR(IF(MAX(OFFSET($F$279,3*($D257-1)+1,6*(AR$209-1)+1,1,6)*OFFSET($F$279,3*($D257-1)+2,6*(AR$209-1)+1,1,6)*OFFSET($F$279,3*($D257-1)+3,6*(AR$209-1)+1,1,6))&gt;AR$208,MAX(OFFSET($F$279,3*($D257-1)+1,6*(AR$209-1)+1,1,6)*OFFSET($F$279,3*($D257-1)+2,6*(AR$209-1)+1,1,6)*OFFSET($F$279,3*($D257-1)+3,6*(AR$209-1)+1,1,6)),0),"")</f>
        <v/>
      </c>
      <c r="AS257" s="224" t="str">
        <f t="array" aca="1" ref="AS257" ca="1">IFERROR(IF(MAX(OFFSET($F$279,3*($D257-1)+1,6*(AS$209-1)+1,1,6)*OFFSET($F$279,3*($D257-1)+2,6*(AS$209-1)+1,1,6)*OFFSET($F$279,3*($D257-1)+3,6*(AS$209-1)+1,1,6))&gt;AS$208,MAX(OFFSET($F$279,3*($D257-1)+1,6*(AS$209-1)+1,1,6)*OFFSET($F$279,3*($D257-1)+2,6*(AS$209-1)+1,1,6)*OFFSET($F$279,3*($D257-1)+3,6*(AS$209-1)+1,1,6)),0),"")</f>
        <v/>
      </c>
    </row>
    <row r="258" spans="2:246">
      <c r="D258" s="74">
        <v>48</v>
      </c>
      <c r="E258" s="135">
        <f t="shared" si="20"/>
        <v>0</v>
      </c>
      <c r="F258" s="224" t="str">
        <f t="array" aca="1" ref="F258" ca="1">IFERROR(IF(MAX(OFFSET($F$279,3*($D258-1)+1,6*(F$209-1)+1,1,6)*OFFSET($F$279,3*($D258-1)+2,6*(F$209-1)+1,1,6)*OFFSET($F$279,3*($D258-1)+3,6*(F$209-1)+1,1,6))&gt;F$208,MAX(OFFSET($F$279,3*($D258-1)+1,6*(F$209-1)+1,1,6)*OFFSET($F$279,3*($D258-1)+2,6*(F$209-1)+1,1,6)*OFFSET($F$279,3*($D258-1)+3,6*(F$209-1)+1,1,6)),0),"")</f>
        <v/>
      </c>
      <c r="G258" s="224" t="str">
        <f t="array" aca="1" ref="G258" ca="1">IFERROR(IF(MAX(OFFSET($F$279,3*($D258-1)+1,6*(G$209-1)+1,1,6)*OFFSET($F$279,3*($D258-1)+2,6*(G$209-1)+1,1,6)*OFFSET($F$279,3*($D258-1)+3,6*(G$209-1)+1,1,6))&gt;G$208,MAX(OFFSET($F$279,3*($D258-1)+1,6*(G$209-1)+1,1,6)*OFFSET($F$279,3*($D258-1)+2,6*(G$209-1)+1,1,6)*OFFSET($F$279,3*($D258-1)+3,6*(G$209-1)+1,1,6)),0),"")</f>
        <v/>
      </c>
      <c r="H258" s="224" t="str">
        <f t="array" aca="1" ref="H258" ca="1">IFERROR(IF(MAX(OFFSET($F$279,3*($D258-1)+1,6*(H$209-1)+1,1,6)*OFFSET($F$279,3*($D258-1)+2,6*(H$209-1)+1,1,6)*OFFSET($F$279,3*($D258-1)+3,6*(H$209-1)+1,1,6))&gt;H$208,MAX(OFFSET($F$279,3*($D258-1)+1,6*(H$209-1)+1,1,6)*OFFSET($F$279,3*($D258-1)+2,6*(H$209-1)+1,1,6)*OFFSET($F$279,3*($D258-1)+3,6*(H$209-1)+1,1,6)),0),"")</f>
        <v/>
      </c>
      <c r="I258" s="224" t="str">
        <f t="array" aca="1" ref="I258" ca="1">IFERROR(IF(MAX(OFFSET($F$279,3*($D258-1)+1,6*(I$209-1)+1,1,6)*OFFSET($F$279,3*($D258-1)+2,6*(I$209-1)+1,1,6)*OFFSET($F$279,3*($D258-1)+3,6*(I$209-1)+1,1,6))&gt;I$208,MAX(OFFSET($F$279,3*($D258-1)+1,6*(I$209-1)+1,1,6)*OFFSET($F$279,3*($D258-1)+2,6*(I$209-1)+1,1,6)*OFFSET($F$279,3*($D258-1)+3,6*(I$209-1)+1,1,6)),0),"")</f>
        <v/>
      </c>
      <c r="J258" s="224" t="str">
        <f t="array" aca="1" ref="J258" ca="1">IFERROR(IF(MAX(OFFSET($F$279,3*($D258-1)+1,6*(J$209-1)+1,1,6)*OFFSET($F$279,3*($D258-1)+2,6*(J$209-1)+1,1,6)*OFFSET($F$279,3*($D258-1)+3,6*(J$209-1)+1,1,6))&gt;J$208,MAX(OFFSET($F$279,3*($D258-1)+1,6*(J$209-1)+1,1,6)*OFFSET($F$279,3*($D258-1)+2,6*(J$209-1)+1,1,6)*OFFSET($F$279,3*($D258-1)+3,6*(J$209-1)+1,1,6)),0),"")</f>
        <v/>
      </c>
      <c r="K258" s="224" t="str">
        <f t="array" aca="1" ref="K258" ca="1">IFERROR(IF(MAX(OFFSET($F$279,3*($D258-1)+1,6*(K$209-1)+1,1,6)*OFFSET($F$279,3*($D258-1)+2,6*(K$209-1)+1,1,6)*OFFSET($F$279,3*($D258-1)+3,6*(K$209-1)+1,1,6))&gt;K$208,MAX(OFFSET($F$279,3*($D258-1)+1,6*(K$209-1)+1,1,6)*OFFSET($F$279,3*($D258-1)+2,6*(K$209-1)+1,1,6)*OFFSET($F$279,3*($D258-1)+3,6*(K$209-1)+1,1,6)),0),"")</f>
        <v/>
      </c>
      <c r="L258" s="224" t="str">
        <f t="array" aca="1" ref="L258" ca="1">IFERROR(IF(MAX(OFFSET($F$279,3*($D258-1)+1,6*(L$209-1)+1,1,6)*OFFSET($F$279,3*($D258-1)+2,6*(L$209-1)+1,1,6)*OFFSET($F$279,3*($D258-1)+3,6*(L$209-1)+1,1,6))&gt;L$208,MAX(OFFSET($F$279,3*($D258-1)+1,6*(L$209-1)+1,1,6)*OFFSET($F$279,3*($D258-1)+2,6*(L$209-1)+1,1,6)*OFFSET($F$279,3*($D258-1)+3,6*(L$209-1)+1,1,6)),0),"")</f>
        <v/>
      </c>
      <c r="M258" s="224" t="str">
        <f t="array" aca="1" ref="M258" ca="1">IFERROR(IF(MAX(OFFSET($F$279,3*($D258-1)+1,6*(M$209-1)+1,1,6)*OFFSET($F$279,3*($D258-1)+2,6*(M$209-1)+1,1,6)*OFFSET($F$279,3*($D258-1)+3,6*(M$209-1)+1,1,6))&gt;M$208,MAX(OFFSET($F$279,3*($D258-1)+1,6*(M$209-1)+1,1,6)*OFFSET($F$279,3*($D258-1)+2,6*(M$209-1)+1,1,6)*OFFSET($F$279,3*($D258-1)+3,6*(M$209-1)+1,1,6)),0),"")</f>
        <v/>
      </c>
      <c r="N258" s="224" t="str">
        <f t="array" aca="1" ref="N258" ca="1">IFERROR(IF(MAX(OFFSET($F$279,3*($D258-1)+1,6*(N$209-1)+1,1,6)*OFFSET($F$279,3*($D258-1)+2,6*(N$209-1)+1,1,6)*OFFSET($F$279,3*($D258-1)+3,6*(N$209-1)+1,1,6))&gt;N$208,MAX(OFFSET($F$279,3*($D258-1)+1,6*(N$209-1)+1,1,6)*OFFSET($F$279,3*($D258-1)+2,6*(N$209-1)+1,1,6)*OFFSET($F$279,3*($D258-1)+3,6*(N$209-1)+1,1,6)),0),"")</f>
        <v/>
      </c>
      <c r="O258" s="224" t="str">
        <f t="array" aca="1" ref="O258" ca="1">IFERROR(IF(MAX(OFFSET($F$279,3*($D258-1)+1,6*(O$209-1)+1,1,6)*OFFSET($F$279,3*($D258-1)+2,6*(O$209-1)+1,1,6)*OFFSET($F$279,3*($D258-1)+3,6*(O$209-1)+1,1,6))&gt;O$208,MAX(OFFSET($F$279,3*($D258-1)+1,6*(O$209-1)+1,1,6)*OFFSET($F$279,3*($D258-1)+2,6*(O$209-1)+1,1,6)*OFFSET($F$279,3*($D258-1)+3,6*(O$209-1)+1,1,6)),0),"")</f>
        <v/>
      </c>
      <c r="P258" s="224" t="str">
        <f t="array" aca="1" ref="P258" ca="1">IFERROR(IF(MAX(OFFSET($F$279,3*($D258-1)+1,6*(P$209-1)+1,1,6)*OFFSET($F$279,3*($D258-1)+2,6*(P$209-1)+1,1,6)*OFFSET($F$279,3*($D258-1)+3,6*(P$209-1)+1,1,6))&gt;P$208,MAX(OFFSET($F$279,3*($D258-1)+1,6*(P$209-1)+1,1,6)*OFFSET($F$279,3*($D258-1)+2,6*(P$209-1)+1,1,6)*OFFSET($F$279,3*($D258-1)+3,6*(P$209-1)+1,1,6)),0),"")</f>
        <v/>
      </c>
      <c r="Q258" s="224" t="str">
        <f t="array" aca="1" ref="Q258" ca="1">IFERROR(IF(MAX(OFFSET($F$279,3*($D258-1)+1,6*(Q$209-1)+1,1,6)*OFFSET($F$279,3*($D258-1)+2,6*(Q$209-1)+1,1,6)*OFFSET($F$279,3*($D258-1)+3,6*(Q$209-1)+1,1,6))&gt;Q$208,MAX(OFFSET($F$279,3*($D258-1)+1,6*(Q$209-1)+1,1,6)*OFFSET($F$279,3*($D258-1)+2,6*(Q$209-1)+1,1,6)*OFFSET($F$279,3*($D258-1)+3,6*(Q$209-1)+1,1,6)),0),"")</f>
        <v/>
      </c>
      <c r="R258" s="224" t="str">
        <f t="array" aca="1" ref="R258" ca="1">IFERROR(IF(MAX(OFFSET($F$279,3*($D258-1)+1,6*(R$209-1)+1,1,6)*OFFSET($F$279,3*($D258-1)+2,6*(R$209-1)+1,1,6)*OFFSET($F$279,3*($D258-1)+3,6*(R$209-1)+1,1,6))&gt;R$208,MAX(OFFSET($F$279,3*($D258-1)+1,6*(R$209-1)+1,1,6)*OFFSET($F$279,3*($D258-1)+2,6*(R$209-1)+1,1,6)*OFFSET($F$279,3*($D258-1)+3,6*(R$209-1)+1,1,6)),0),"")</f>
        <v/>
      </c>
      <c r="S258" s="224" t="str">
        <f t="array" aca="1" ref="S258" ca="1">IFERROR(IF(MAX(OFFSET($F$279,3*($D258-1)+1,6*(S$209-1)+1,1,6)*OFFSET($F$279,3*($D258-1)+2,6*(S$209-1)+1,1,6)*OFFSET($F$279,3*($D258-1)+3,6*(S$209-1)+1,1,6))&gt;S$208,MAX(OFFSET($F$279,3*($D258-1)+1,6*(S$209-1)+1,1,6)*OFFSET($F$279,3*($D258-1)+2,6*(S$209-1)+1,1,6)*OFFSET($F$279,3*($D258-1)+3,6*(S$209-1)+1,1,6)),0),"")</f>
        <v/>
      </c>
      <c r="T258" s="224" t="str">
        <f t="array" aca="1" ref="T258" ca="1">IFERROR(IF(MAX(OFFSET($F$279,3*($D258-1)+1,6*(T$209-1)+1,1,6)*OFFSET($F$279,3*($D258-1)+2,6*(T$209-1)+1,1,6)*OFFSET($F$279,3*($D258-1)+3,6*(T$209-1)+1,1,6))&gt;T$208,MAX(OFFSET($F$279,3*($D258-1)+1,6*(T$209-1)+1,1,6)*OFFSET($F$279,3*($D258-1)+2,6*(T$209-1)+1,1,6)*OFFSET($F$279,3*($D258-1)+3,6*(T$209-1)+1,1,6)),0),"")</f>
        <v/>
      </c>
      <c r="U258" s="224" t="str">
        <f t="array" aca="1" ref="U258" ca="1">IFERROR(IF(MAX(OFFSET($F$279,3*($D258-1)+1,6*(U$209-1)+1,1,6)*OFFSET($F$279,3*($D258-1)+2,6*(U$209-1)+1,1,6)*OFFSET($F$279,3*($D258-1)+3,6*(U$209-1)+1,1,6))&gt;U$208,MAX(OFFSET($F$279,3*($D258-1)+1,6*(U$209-1)+1,1,6)*OFFSET($F$279,3*($D258-1)+2,6*(U$209-1)+1,1,6)*OFFSET($F$279,3*($D258-1)+3,6*(U$209-1)+1,1,6)),0),"")</f>
        <v/>
      </c>
      <c r="V258" s="224" t="str">
        <f t="array" aca="1" ref="V258" ca="1">IFERROR(IF(MAX(OFFSET($F$279,3*($D258-1)+1,6*(V$209-1)+1,1,6)*OFFSET($F$279,3*($D258-1)+2,6*(V$209-1)+1,1,6)*OFFSET($F$279,3*($D258-1)+3,6*(V$209-1)+1,1,6))&gt;V$208,MAX(OFFSET($F$279,3*($D258-1)+1,6*(V$209-1)+1,1,6)*OFFSET($F$279,3*($D258-1)+2,6*(V$209-1)+1,1,6)*OFFSET($F$279,3*($D258-1)+3,6*(V$209-1)+1,1,6)),0),"")</f>
        <v/>
      </c>
      <c r="W258" s="224" t="str">
        <f t="array" aca="1" ref="W258" ca="1">IFERROR(IF(MAX(OFFSET($F$279,3*($D258-1)+1,6*(W$209-1)+1,1,6)*OFFSET($F$279,3*($D258-1)+2,6*(W$209-1)+1,1,6)*OFFSET($F$279,3*($D258-1)+3,6*(W$209-1)+1,1,6))&gt;W$208,MAX(OFFSET($F$279,3*($D258-1)+1,6*(W$209-1)+1,1,6)*OFFSET($F$279,3*($D258-1)+2,6*(W$209-1)+1,1,6)*OFFSET($F$279,3*($D258-1)+3,6*(W$209-1)+1,1,6)),0),"")</f>
        <v/>
      </c>
      <c r="X258" s="224" t="str">
        <f t="array" aca="1" ref="X258" ca="1">IFERROR(IF(MAX(OFFSET($F$279,3*($D258-1)+1,6*(X$209-1)+1,1,6)*OFFSET($F$279,3*($D258-1)+2,6*(X$209-1)+1,1,6)*OFFSET($F$279,3*($D258-1)+3,6*(X$209-1)+1,1,6))&gt;X$208,MAX(OFFSET($F$279,3*($D258-1)+1,6*(X$209-1)+1,1,6)*OFFSET($F$279,3*($D258-1)+2,6*(X$209-1)+1,1,6)*OFFSET($F$279,3*($D258-1)+3,6*(X$209-1)+1,1,6)),0),"")</f>
        <v/>
      </c>
      <c r="Y258" s="224" t="str">
        <f t="array" aca="1" ref="Y258" ca="1">IFERROR(IF(MAX(OFFSET($F$279,3*($D258-1)+1,6*(Y$209-1)+1,1,6)*OFFSET($F$279,3*($D258-1)+2,6*(Y$209-1)+1,1,6)*OFFSET($F$279,3*($D258-1)+3,6*(Y$209-1)+1,1,6))&gt;Y$208,MAX(OFFSET($F$279,3*($D258-1)+1,6*(Y$209-1)+1,1,6)*OFFSET($F$279,3*($D258-1)+2,6*(Y$209-1)+1,1,6)*OFFSET($F$279,3*($D258-1)+3,6*(Y$209-1)+1,1,6)),0),"")</f>
        <v/>
      </c>
      <c r="Z258" s="224" t="str">
        <f t="array" aca="1" ref="Z258" ca="1">IFERROR(IF(MAX(OFFSET($F$279,3*($D258-1)+1,6*(Z$209-1)+1,1,6)*OFFSET($F$279,3*($D258-1)+2,6*(Z$209-1)+1,1,6)*OFFSET($F$279,3*($D258-1)+3,6*(Z$209-1)+1,1,6))&gt;Z$208,MAX(OFFSET($F$279,3*($D258-1)+1,6*(Z$209-1)+1,1,6)*OFFSET($F$279,3*($D258-1)+2,6*(Z$209-1)+1,1,6)*OFFSET($F$279,3*($D258-1)+3,6*(Z$209-1)+1,1,6)),0),"")</f>
        <v/>
      </c>
      <c r="AA258" s="224" t="str">
        <f t="array" aca="1" ref="AA258" ca="1">IFERROR(IF(MAX(OFFSET($F$279,3*($D258-1)+1,6*(AA$209-1)+1,1,6)*OFFSET($F$279,3*($D258-1)+2,6*(AA$209-1)+1,1,6)*OFFSET($F$279,3*($D258-1)+3,6*(AA$209-1)+1,1,6))&gt;AA$208,MAX(OFFSET($F$279,3*($D258-1)+1,6*(AA$209-1)+1,1,6)*OFFSET($F$279,3*($D258-1)+2,6*(AA$209-1)+1,1,6)*OFFSET($F$279,3*($D258-1)+3,6*(AA$209-1)+1,1,6)),0),"")</f>
        <v/>
      </c>
      <c r="AB258" s="224" t="str">
        <f t="array" aca="1" ref="AB258" ca="1">IFERROR(IF(MAX(OFFSET($F$279,3*($D258-1)+1,6*(AB$209-1)+1,1,6)*OFFSET($F$279,3*($D258-1)+2,6*(AB$209-1)+1,1,6)*OFFSET($F$279,3*($D258-1)+3,6*(AB$209-1)+1,1,6))&gt;AB$208,MAX(OFFSET($F$279,3*($D258-1)+1,6*(AB$209-1)+1,1,6)*OFFSET($F$279,3*($D258-1)+2,6*(AB$209-1)+1,1,6)*OFFSET($F$279,3*($D258-1)+3,6*(AB$209-1)+1,1,6)),0),"")</f>
        <v/>
      </c>
      <c r="AC258" s="224" t="str">
        <f t="array" aca="1" ref="AC258" ca="1">IFERROR(IF(MAX(OFFSET($F$279,3*($D258-1)+1,6*(AC$209-1)+1,1,6)*OFFSET($F$279,3*($D258-1)+2,6*(AC$209-1)+1,1,6)*OFFSET($F$279,3*($D258-1)+3,6*(AC$209-1)+1,1,6))&gt;AC$208,MAX(OFFSET($F$279,3*($D258-1)+1,6*(AC$209-1)+1,1,6)*OFFSET($F$279,3*($D258-1)+2,6*(AC$209-1)+1,1,6)*OFFSET($F$279,3*($D258-1)+3,6*(AC$209-1)+1,1,6)),0),"")</f>
        <v/>
      </c>
      <c r="AD258" s="224" t="str">
        <f t="array" aca="1" ref="AD258" ca="1">IFERROR(IF(MAX(OFFSET($F$279,3*($D258-1)+1,6*(AD$209-1)+1,1,6)*OFFSET($F$279,3*($D258-1)+2,6*(AD$209-1)+1,1,6)*OFFSET($F$279,3*($D258-1)+3,6*(AD$209-1)+1,1,6))&gt;AD$208,MAX(OFFSET($F$279,3*($D258-1)+1,6*(AD$209-1)+1,1,6)*OFFSET($F$279,3*($D258-1)+2,6*(AD$209-1)+1,1,6)*OFFSET($F$279,3*($D258-1)+3,6*(AD$209-1)+1,1,6)),0),"")</f>
        <v/>
      </c>
      <c r="AE258" s="224" t="str">
        <f t="array" aca="1" ref="AE258" ca="1">IFERROR(IF(MAX(OFFSET($F$279,3*($D258-1)+1,6*(AE$209-1)+1,1,6)*OFFSET($F$279,3*($D258-1)+2,6*(AE$209-1)+1,1,6)*OFFSET($F$279,3*($D258-1)+3,6*(AE$209-1)+1,1,6))&gt;AE$208,MAX(OFFSET($F$279,3*($D258-1)+1,6*(AE$209-1)+1,1,6)*OFFSET($F$279,3*($D258-1)+2,6*(AE$209-1)+1,1,6)*OFFSET($F$279,3*($D258-1)+3,6*(AE$209-1)+1,1,6)),0),"")</f>
        <v/>
      </c>
      <c r="AF258" s="224" t="str">
        <f t="array" aca="1" ref="AF258" ca="1">IFERROR(IF(MAX(OFFSET($F$279,3*($D258-1)+1,6*(AF$209-1)+1,1,6)*OFFSET($F$279,3*($D258-1)+2,6*(AF$209-1)+1,1,6)*OFFSET($F$279,3*($D258-1)+3,6*(AF$209-1)+1,1,6))&gt;AF$208,MAX(OFFSET($F$279,3*($D258-1)+1,6*(AF$209-1)+1,1,6)*OFFSET($F$279,3*($D258-1)+2,6*(AF$209-1)+1,1,6)*OFFSET($F$279,3*($D258-1)+3,6*(AF$209-1)+1,1,6)),0),"")</f>
        <v/>
      </c>
      <c r="AG258" s="224" t="str">
        <f t="array" aca="1" ref="AG258" ca="1">IFERROR(IF(MAX(OFFSET($F$279,3*($D258-1)+1,6*(AG$209-1)+1,1,6)*OFFSET($F$279,3*($D258-1)+2,6*(AG$209-1)+1,1,6)*OFFSET($F$279,3*($D258-1)+3,6*(AG$209-1)+1,1,6))&gt;AG$208,MAX(OFFSET($F$279,3*($D258-1)+1,6*(AG$209-1)+1,1,6)*OFFSET($F$279,3*($D258-1)+2,6*(AG$209-1)+1,1,6)*OFFSET($F$279,3*($D258-1)+3,6*(AG$209-1)+1,1,6)),0),"")</f>
        <v/>
      </c>
      <c r="AH258" s="224" t="str">
        <f t="array" aca="1" ref="AH258" ca="1">IFERROR(IF(MAX(OFFSET($F$279,3*($D258-1)+1,6*(AH$209-1)+1,1,6)*OFFSET($F$279,3*($D258-1)+2,6*(AH$209-1)+1,1,6)*OFFSET($F$279,3*($D258-1)+3,6*(AH$209-1)+1,1,6))&gt;AH$208,MAX(OFFSET($F$279,3*($D258-1)+1,6*(AH$209-1)+1,1,6)*OFFSET($F$279,3*($D258-1)+2,6*(AH$209-1)+1,1,6)*OFFSET($F$279,3*($D258-1)+3,6*(AH$209-1)+1,1,6)),0),"")</f>
        <v/>
      </c>
      <c r="AI258" s="224" t="str">
        <f t="array" aca="1" ref="AI258" ca="1">IFERROR(IF(MAX(OFFSET($F$279,3*($D258-1)+1,6*(AI$209-1)+1,1,6)*OFFSET($F$279,3*($D258-1)+2,6*(AI$209-1)+1,1,6)*OFFSET($F$279,3*($D258-1)+3,6*(AI$209-1)+1,1,6))&gt;AI$208,MAX(OFFSET($F$279,3*($D258-1)+1,6*(AI$209-1)+1,1,6)*OFFSET($F$279,3*($D258-1)+2,6*(AI$209-1)+1,1,6)*OFFSET($F$279,3*($D258-1)+3,6*(AI$209-1)+1,1,6)),0),"")</f>
        <v/>
      </c>
      <c r="AJ258" s="224" t="str">
        <f t="array" aca="1" ref="AJ258" ca="1">IFERROR(IF(MAX(OFFSET($F$279,3*($D258-1)+1,6*(AJ$209-1)+1,1,6)*OFFSET($F$279,3*($D258-1)+2,6*(AJ$209-1)+1,1,6)*OFFSET($F$279,3*($D258-1)+3,6*(AJ$209-1)+1,1,6))&gt;AJ$208,MAX(OFFSET($F$279,3*($D258-1)+1,6*(AJ$209-1)+1,1,6)*OFFSET($F$279,3*($D258-1)+2,6*(AJ$209-1)+1,1,6)*OFFSET($F$279,3*($D258-1)+3,6*(AJ$209-1)+1,1,6)),0),"")</f>
        <v/>
      </c>
      <c r="AK258" s="224" t="str">
        <f t="array" aca="1" ref="AK258" ca="1">IFERROR(IF(MAX(OFFSET($F$279,3*($D258-1)+1,6*(AK$209-1)+1,1,6)*OFFSET($F$279,3*($D258-1)+2,6*(AK$209-1)+1,1,6)*OFFSET($F$279,3*($D258-1)+3,6*(AK$209-1)+1,1,6))&gt;AK$208,MAX(OFFSET($F$279,3*($D258-1)+1,6*(AK$209-1)+1,1,6)*OFFSET($F$279,3*($D258-1)+2,6*(AK$209-1)+1,1,6)*OFFSET($F$279,3*($D258-1)+3,6*(AK$209-1)+1,1,6)),0),"")</f>
        <v/>
      </c>
      <c r="AL258" s="224" t="str">
        <f t="array" aca="1" ref="AL258" ca="1">IFERROR(IF(MAX(OFFSET($F$279,3*($D258-1)+1,6*(AL$209-1)+1,1,6)*OFFSET($F$279,3*($D258-1)+2,6*(AL$209-1)+1,1,6)*OFFSET($F$279,3*($D258-1)+3,6*(AL$209-1)+1,1,6))&gt;AL$208,MAX(OFFSET($F$279,3*($D258-1)+1,6*(AL$209-1)+1,1,6)*OFFSET($F$279,3*($D258-1)+2,6*(AL$209-1)+1,1,6)*OFFSET($F$279,3*($D258-1)+3,6*(AL$209-1)+1,1,6)),0),"")</f>
        <v/>
      </c>
      <c r="AM258" s="224" t="str">
        <f t="array" aca="1" ref="AM258" ca="1">IFERROR(IF(MAX(OFFSET($F$279,3*($D258-1)+1,6*(AM$209-1)+1,1,6)*OFFSET($F$279,3*($D258-1)+2,6*(AM$209-1)+1,1,6)*OFFSET($F$279,3*($D258-1)+3,6*(AM$209-1)+1,1,6))&gt;AM$208,MAX(OFFSET($F$279,3*($D258-1)+1,6*(AM$209-1)+1,1,6)*OFFSET($F$279,3*($D258-1)+2,6*(AM$209-1)+1,1,6)*OFFSET($F$279,3*($D258-1)+3,6*(AM$209-1)+1,1,6)),0),"")</f>
        <v/>
      </c>
      <c r="AN258" s="224" t="str">
        <f t="array" aca="1" ref="AN258" ca="1">IFERROR(IF(MAX(OFFSET($F$279,3*($D258-1)+1,6*(AN$209-1)+1,1,6)*OFFSET($F$279,3*($D258-1)+2,6*(AN$209-1)+1,1,6)*OFFSET($F$279,3*($D258-1)+3,6*(AN$209-1)+1,1,6))&gt;AN$208,MAX(OFFSET($F$279,3*($D258-1)+1,6*(AN$209-1)+1,1,6)*OFFSET($F$279,3*($D258-1)+2,6*(AN$209-1)+1,1,6)*OFFSET($F$279,3*($D258-1)+3,6*(AN$209-1)+1,1,6)),0),"")</f>
        <v/>
      </c>
      <c r="AO258" s="224" t="str">
        <f t="array" aca="1" ref="AO258" ca="1">IFERROR(IF(MAX(OFFSET($F$279,3*($D258-1)+1,6*(AO$209-1)+1,1,6)*OFFSET($F$279,3*($D258-1)+2,6*(AO$209-1)+1,1,6)*OFFSET($F$279,3*($D258-1)+3,6*(AO$209-1)+1,1,6))&gt;AO$208,MAX(OFFSET($F$279,3*($D258-1)+1,6*(AO$209-1)+1,1,6)*OFFSET($F$279,3*($D258-1)+2,6*(AO$209-1)+1,1,6)*OFFSET($F$279,3*($D258-1)+3,6*(AO$209-1)+1,1,6)),0),"")</f>
        <v/>
      </c>
      <c r="AP258" s="224" t="str">
        <f t="array" aca="1" ref="AP258" ca="1">IFERROR(IF(MAX(OFFSET($F$279,3*($D258-1)+1,6*(AP$209-1)+1,1,6)*OFFSET($F$279,3*($D258-1)+2,6*(AP$209-1)+1,1,6)*OFFSET($F$279,3*($D258-1)+3,6*(AP$209-1)+1,1,6))&gt;AP$208,MAX(OFFSET($F$279,3*($D258-1)+1,6*(AP$209-1)+1,1,6)*OFFSET($F$279,3*($D258-1)+2,6*(AP$209-1)+1,1,6)*OFFSET($F$279,3*($D258-1)+3,6*(AP$209-1)+1,1,6)),0),"")</f>
        <v/>
      </c>
      <c r="AQ258" s="224" t="str">
        <f t="array" aca="1" ref="AQ258" ca="1">IFERROR(IF(MAX(OFFSET($F$279,3*($D258-1)+1,6*(AQ$209-1)+1,1,6)*OFFSET($F$279,3*($D258-1)+2,6*(AQ$209-1)+1,1,6)*OFFSET($F$279,3*($D258-1)+3,6*(AQ$209-1)+1,1,6))&gt;AQ$208,MAX(OFFSET($F$279,3*($D258-1)+1,6*(AQ$209-1)+1,1,6)*OFFSET($F$279,3*($D258-1)+2,6*(AQ$209-1)+1,1,6)*OFFSET($F$279,3*($D258-1)+3,6*(AQ$209-1)+1,1,6)),0),"")</f>
        <v/>
      </c>
      <c r="AR258" s="224" t="str">
        <f t="array" aca="1" ref="AR258" ca="1">IFERROR(IF(MAX(OFFSET($F$279,3*($D258-1)+1,6*(AR$209-1)+1,1,6)*OFFSET($F$279,3*($D258-1)+2,6*(AR$209-1)+1,1,6)*OFFSET($F$279,3*($D258-1)+3,6*(AR$209-1)+1,1,6))&gt;AR$208,MAX(OFFSET($F$279,3*($D258-1)+1,6*(AR$209-1)+1,1,6)*OFFSET($F$279,3*($D258-1)+2,6*(AR$209-1)+1,1,6)*OFFSET($F$279,3*($D258-1)+3,6*(AR$209-1)+1,1,6)),0),"")</f>
        <v/>
      </c>
      <c r="AS258" s="224" t="str">
        <f t="array" aca="1" ref="AS258" ca="1">IFERROR(IF(MAX(OFFSET($F$279,3*($D258-1)+1,6*(AS$209-1)+1,1,6)*OFFSET($F$279,3*($D258-1)+2,6*(AS$209-1)+1,1,6)*OFFSET($F$279,3*($D258-1)+3,6*(AS$209-1)+1,1,6))&gt;AS$208,MAX(OFFSET($F$279,3*($D258-1)+1,6*(AS$209-1)+1,1,6)*OFFSET($F$279,3*($D258-1)+2,6*(AS$209-1)+1,1,6)*OFFSET($F$279,3*($D258-1)+3,6*(AS$209-1)+1,1,6)),0),"")</f>
        <v/>
      </c>
    </row>
    <row r="259" spans="2:246">
      <c r="D259" s="74">
        <v>49</v>
      </c>
      <c r="E259" s="135">
        <f t="shared" si="20"/>
        <v>0</v>
      </c>
      <c r="F259" s="224" t="str">
        <f t="array" aca="1" ref="F259" ca="1">IFERROR(IF(MAX(OFFSET($F$279,3*($D259-1)+1,6*(F$209-1)+1,1,6)*OFFSET($F$279,3*($D259-1)+2,6*(F$209-1)+1,1,6)*OFFSET($F$279,3*($D259-1)+3,6*(F$209-1)+1,1,6))&gt;F$208,MAX(OFFSET($F$279,3*($D259-1)+1,6*(F$209-1)+1,1,6)*OFFSET($F$279,3*($D259-1)+2,6*(F$209-1)+1,1,6)*OFFSET($F$279,3*($D259-1)+3,6*(F$209-1)+1,1,6)),0),"")</f>
        <v/>
      </c>
      <c r="G259" s="224" t="str">
        <f t="array" aca="1" ref="G259" ca="1">IFERROR(IF(MAX(OFFSET($F$279,3*($D259-1)+1,6*(G$209-1)+1,1,6)*OFFSET($F$279,3*($D259-1)+2,6*(G$209-1)+1,1,6)*OFFSET($F$279,3*($D259-1)+3,6*(G$209-1)+1,1,6))&gt;G$208,MAX(OFFSET($F$279,3*($D259-1)+1,6*(G$209-1)+1,1,6)*OFFSET($F$279,3*($D259-1)+2,6*(G$209-1)+1,1,6)*OFFSET($F$279,3*($D259-1)+3,6*(G$209-1)+1,1,6)),0),"")</f>
        <v/>
      </c>
      <c r="H259" s="224" t="str">
        <f t="array" aca="1" ref="H259" ca="1">IFERROR(IF(MAX(OFFSET($F$279,3*($D259-1)+1,6*(H$209-1)+1,1,6)*OFFSET($F$279,3*($D259-1)+2,6*(H$209-1)+1,1,6)*OFFSET($F$279,3*($D259-1)+3,6*(H$209-1)+1,1,6))&gt;H$208,MAX(OFFSET($F$279,3*($D259-1)+1,6*(H$209-1)+1,1,6)*OFFSET($F$279,3*($D259-1)+2,6*(H$209-1)+1,1,6)*OFFSET($F$279,3*($D259-1)+3,6*(H$209-1)+1,1,6)),0),"")</f>
        <v/>
      </c>
      <c r="I259" s="224" t="str">
        <f t="array" aca="1" ref="I259" ca="1">IFERROR(IF(MAX(OFFSET($F$279,3*($D259-1)+1,6*(I$209-1)+1,1,6)*OFFSET($F$279,3*($D259-1)+2,6*(I$209-1)+1,1,6)*OFFSET($F$279,3*($D259-1)+3,6*(I$209-1)+1,1,6))&gt;I$208,MAX(OFFSET($F$279,3*($D259-1)+1,6*(I$209-1)+1,1,6)*OFFSET($F$279,3*($D259-1)+2,6*(I$209-1)+1,1,6)*OFFSET($F$279,3*($D259-1)+3,6*(I$209-1)+1,1,6)),0),"")</f>
        <v/>
      </c>
      <c r="J259" s="224" t="str">
        <f t="array" aca="1" ref="J259" ca="1">IFERROR(IF(MAX(OFFSET($F$279,3*($D259-1)+1,6*(J$209-1)+1,1,6)*OFFSET($F$279,3*($D259-1)+2,6*(J$209-1)+1,1,6)*OFFSET($F$279,3*($D259-1)+3,6*(J$209-1)+1,1,6))&gt;J$208,MAX(OFFSET($F$279,3*($D259-1)+1,6*(J$209-1)+1,1,6)*OFFSET($F$279,3*($D259-1)+2,6*(J$209-1)+1,1,6)*OFFSET($F$279,3*($D259-1)+3,6*(J$209-1)+1,1,6)),0),"")</f>
        <v/>
      </c>
      <c r="K259" s="224" t="str">
        <f t="array" aca="1" ref="K259" ca="1">IFERROR(IF(MAX(OFFSET($F$279,3*($D259-1)+1,6*(K$209-1)+1,1,6)*OFFSET($F$279,3*($D259-1)+2,6*(K$209-1)+1,1,6)*OFFSET($F$279,3*($D259-1)+3,6*(K$209-1)+1,1,6))&gt;K$208,MAX(OFFSET($F$279,3*($D259-1)+1,6*(K$209-1)+1,1,6)*OFFSET($F$279,3*($D259-1)+2,6*(K$209-1)+1,1,6)*OFFSET($F$279,3*($D259-1)+3,6*(K$209-1)+1,1,6)),0),"")</f>
        <v/>
      </c>
      <c r="L259" s="224" t="str">
        <f t="array" aca="1" ref="L259" ca="1">IFERROR(IF(MAX(OFFSET($F$279,3*($D259-1)+1,6*(L$209-1)+1,1,6)*OFFSET($F$279,3*($D259-1)+2,6*(L$209-1)+1,1,6)*OFFSET($F$279,3*($D259-1)+3,6*(L$209-1)+1,1,6))&gt;L$208,MAX(OFFSET($F$279,3*($D259-1)+1,6*(L$209-1)+1,1,6)*OFFSET($F$279,3*($D259-1)+2,6*(L$209-1)+1,1,6)*OFFSET($F$279,3*($D259-1)+3,6*(L$209-1)+1,1,6)),0),"")</f>
        <v/>
      </c>
      <c r="M259" s="224" t="str">
        <f t="array" aca="1" ref="M259" ca="1">IFERROR(IF(MAX(OFFSET($F$279,3*($D259-1)+1,6*(M$209-1)+1,1,6)*OFFSET($F$279,3*($D259-1)+2,6*(M$209-1)+1,1,6)*OFFSET($F$279,3*($D259-1)+3,6*(M$209-1)+1,1,6))&gt;M$208,MAX(OFFSET($F$279,3*($D259-1)+1,6*(M$209-1)+1,1,6)*OFFSET($F$279,3*($D259-1)+2,6*(M$209-1)+1,1,6)*OFFSET($F$279,3*($D259-1)+3,6*(M$209-1)+1,1,6)),0),"")</f>
        <v/>
      </c>
      <c r="N259" s="224" t="str">
        <f t="array" aca="1" ref="N259" ca="1">IFERROR(IF(MAX(OFFSET($F$279,3*($D259-1)+1,6*(N$209-1)+1,1,6)*OFFSET($F$279,3*($D259-1)+2,6*(N$209-1)+1,1,6)*OFFSET($F$279,3*($D259-1)+3,6*(N$209-1)+1,1,6))&gt;N$208,MAX(OFFSET($F$279,3*($D259-1)+1,6*(N$209-1)+1,1,6)*OFFSET($F$279,3*($D259-1)+2,6*(N$209-1)+1,1,6)*OFFSET($F$279,3*($D259-1)+3,6*(N$209-1)+1,1,6)),0),"")</f>
        <v/>
      </c>
      <c r="O259" s="224" t="str">
        <f t="array" aca="1" ref="O259" ca="1">IFERROR(IF(MAX(OFFSET($F$279,3*($D259-1)+1,6*(O$209-1)+1,1,6)*OFFSET($F$279,3*($D259-1)+2,6*(O$209-1)+1,1,6)*OFFSET($F$279,3*($D259-1)+3,6*(O$209-1)+1,1,6))&gt;O$208,MAX(OFFSET($F$279,3*($D259-1)+1,6*(O$209-1)+1,1,6)*OFFSET($F$279,3*($D259-1)+2,6*(O$209-1)+1,1,6)*OFFSET($F$279,3*($D259-1)+3,6*(O$209-1)+1,1,6)),0),"")</f>
        <v/>
      </c>
      <c r="P259" s="224" t="str">
        <f t="array" aca="1" ref="P259" ca="1">IFERROR(IF(MAX(OFFSET($F$279,3*($D259-1)+1,6*(P$209-1)+1,1,6)*OFFSET($F$279,3*($D259-1)+2,6*(P$209-1)+1,1,6)*OFFSET($F$279,3*($D259-1)+3,6*(P$209-1)+1,1,6))&gt;P$208,MAX(OFFSET($F$279,3*($D259-1)+1,6*(P$209-1)+1,1,6)*OFFSET($F$279,3*($D259-1)+2,6*(P$209-1)+1,1,6)*OFFSET($F$279,3*($D259-1)+3,6*(P$209-1)+1,1,6)),0),"")</f>
        <v/>
      </c>
      <c r="Q259" s="224" t="str">
        <f t="array" aca="1" ref="Q259" ca="1">IFERROR(IF(MAX(OFFSET($F$279,3*($D259-1)+1,6*(Q$209-1)+1,1,6)*OFFSET($F$279,3*($D259-1)+2,6*(Q$209-1)+1,1,6)*OFFSET($F$279,3*($D259-1)+3,6*(Q$209-1)+1,1,6))&gt;Q$208,MAX(OFFSET($F$279,3*($D259-1)+1,6*(Q$209-1)+1,1,6)*OFFSET($F$279,3*($D259-1)+2,6*(Q$209-1)+1,1,6)*OFFSET($F$279,3*($D259-1)+3,6*(Q$209-1)+1,1,6)),0),"")</f>
        <v/>
      </c>
      <c r="R259" s="224" t="str">
        <f t="array" aca="1" ref="R259" ca="1">IFERROR(IF(MAX(OFFSET($F$279,3*($D259-1)+1,6*(R$209-1)+1,1,6)*OFFSET($F$279,3*($D259-1)+2,6*(R$209-1)+1,1,6)*OFFSET($F$279,3*($D259-1)+3,6*(R$209-1)+1,1,6))&gt;R$208,MAX(OFFSET($F$279,3*($D259-1)+1,6*(R$209-1)+1,1,6)*OFFSET($F$279,3*($D259-1)+2,6*(R$209-1)+1,1,6)*OFFSET($F$279,3*($D259-1)+3,6*(R$209-1)+1,1,6)),0),"")</f>
        <v/>
      </c>
      <c r="S259" s="224" t="str">
        <f t="array" aca="1" ref="S259" ca="1">IFERROR(IF(MAX(OFFSET($F$279,3*($D259-1)+1,6*(S$209-1)+1,1,6)*OFFSET($F$279,3*($D259-1)+2,6*(S$209-1)+1,1,6)*OFFSET($F$279,3*($D259-1)+3,6*(S$209-1)+1,1,6))&gt;S$208,MAX(OFFSET($F$279,3*($D259-1)+1,6*(S$209-1)+1,1,6)*OFFSET($F$279,3*($D259-1)+2,6*(S$209-1)+1,1,6)*OFFSET($F$279,3*($D259-1)+3,6*(S$209-1)+1,1,6)),0),"")</f>
        <v/>
      </c>
      <c r="T259" s="224" t="str">
        <f t="array" aca="1" ref="T259" ca="1">IFERROR(IF(MAX(OFFSET($F$279,3*($D259-1)+1,6*(T$209-1)+1,1,6)*OFFSET($F$279,3*($D259-1)+2,6*(T$209-1)+1,1,6)*OFFSET($F$279,3*($D259-1)+3,6*(T$209-1)+1,1,6))&gt;T$208,MAX(OFFSET($F$279,3*($D259-1)+1,6*(T$209-1)+1,1,6)*OFFSET($F$279,3*($D259-1)+2,6*(T$209-1)+1,1,6)*OFFSET($F$279,3*($D259-1)+3,6*(T$209-1)+1,1,6)),0),"")</f>
        <v/>
      </c>
      <c r="U259" s="224" t="str">
        <f t="array" aca="1" ref="U259" ca="1">IFERROR(IF(MAX(OFFSET($F$279,3*($D259-1)+1,6*(U$209-1)+1,1,6)*OFFSET($F$279,3*($D259-1)+2,6*(U$209-1)+1,1,6)*OFFSET($F$279,3*($D259-1)+3,6*(U$209-1)+1,1,6))&gt;U$208,MAX(OFFSET($F$279,3*($D259-1)+1,6*(U$209-1)+1,1,6)*OFFSET($F$279,3*($D259-1)+2,6*(U$209-1)+1,1,6)*OFFSET($F$279,3*($D259-1)+3,6*(U$209-1)+1,1,6)),0),"")</f>
        <v/>
      </c>
      <c r="V259" s="224" t="str">
        <f t="array" aca="1" ref="V259" ca="1">IFERROR(IF(MAX(OFFSET($F$279,3*($D259-1)+1,6*(V$209-1)+1,1,6)*OFFSET($F$279,3*($D259-1)+2,6*(V$209-1)+1,1,6)*OFFSET($F$279,3*($D259-1)+3,6*(V$209-1)+1,1,6))&gt;V$208,MAX(OFFSET($F$279,3*($D259-1)+1,6*(V$209-1)+1,1,6)*OFFSET($F$279,3*($D259-1)+2,6*(V$209-1)+1,1,6)*OFFSET($F$279,3*($D259-1)+3,6*(V$209-1)+1,1,6)),0),"")</f>
        <v/>
      </c>
      <c r="W259" s="224" t="str">
        <f t="array" aca="1" ref="W259" ca="1">IFERROR(IF(MAX(OFFSET($F$279,3*($D259-1)+1,6*(W$209-1)+1,1,6)*OFFSET($F$279,3*($D259-1)+2,6*(W$209-1)+1,1,6)*OFFSET($F$279,3*($D259-1)+3,6*(W$209-1)+1,1,6))&gt;W$208,MAX(OFFSET($F$279,3*($D259-1)+1,6*(W$209-1)+1,1,6)*OFFSET($F$279,3*($D259-1)+2,6*(W$209-1)+1,1,6)*OFFSET($F$279,3*($D259-1)+3,6*(W$209-1)+1,1,6)),0),"")</f>
        <v/>
      </c>
      <c r="X259" s="224" t="str">
        <f t="array" aca="1" ref="X259" ca="1">IFERROR(IF(MAX(OFFSET($F$279,3*($D259-1)+1,6*(X$209-1)+1,1,6)*OFFSET($F$279,3*($D259-1)+2,6*(X$209-1)+1,1,6)*OFFSET($F$279,3*($D259-1)+3,6*(X$209-1)+1,1,6))&gt;X$208,MAX(OFFSET($F$279,3*($D259-1)+1,6*(X$209-1)+1,1,6)*OFFSET($F$279,3*($D259-1)+2,6*(X$209-1)+1,1,6)*OFFSET($F$279,3*($D259-1)+3,6*(X$209-1)+1,1,6)),0),"")</f>
        <v/>
      </c>
      <c r="Y259" s="224" t="str">
        <f t="array" aca="1" ref="Y259" ca="1">IFERROR(IF(MAX(OFFSET($F$279,3*($D259-1)+1,6*(Y$209-1)+1,1,6)*OFFSET($F$279,3*($D259-1)+2,6*(Y$209-1)+1,1,6)*OFFSET($F$279,3*($D259-1)+3,6*(Y$209-1)+1,1,6))&gt;Y$208,MAX(OFFSET($F$279,3*($D259-1)+1,6*(Y$209-1)+1,1,6)*OFFSET($F$279,3*($D259-1)+2,6*(Y$209-1)+1,1,6)*OFFSET($F$279,3*($D259-1)+3,6*(Y$209-1)+1,1,6)),0),"")</f>
        <v/>
      </c>
      <c r="Z259" s="224" t="str">
        <f t="array" aca="1" ref="Z259" ca="1">IFERROR(IF(MAX(OFFSET($F$279,3*($D259-1)+1,6*(Z$209-1)+1,1,6)*OFFSET($F$279,3*($D259-1)+2,6*(Z$209-1)+1,1,6)*OFFSET($F$279,3*($D259-1)+3,6*(Z$209-1)+1,1,6))&gt;Z$208,MAX(OFFSET($F$279,3*($D259-1)+1,6*(Z$209-1)+1,1,6)*OFFSET($F$279,3*($D259-1)+2,6*(Z$209-1)+1,1,6)*OFFSET($F$279,3*($D259-1)+3,6*(Z$209-1)+1,1,6)),0),"")</f>
        <v/>
      </c>
      <c r="AA259" s="224" t="str">
        <f t="array" aca="1" ref="AA259" ca="1">IFERROR(IF(MAX(OFFSET($F$279,3*($D259-1)+1,6*(AA$209-1)+1,1,6)*OFFSET($F$279,3*($D259-1)+2,6*(AA$209-1)+1,1,6)*OFFSET($F$279,3*($D259-1)+3,6*(AA$209-1)+1,1,6))&gt;AA$208,MAX(OFFSET($F$279,3*($D259-1)+1,6*(AA$209-1)+1,1,6)*OFFSET($F$279,3*($D259-1)+2,6*(AA$209-1)+1,1,6)*OFFSET($F$279,3*($D259-1)+3,6*(AA$209-1)+1,1,6)),0),"")</f>
        <v/>
      </c>
      <c r="AB259" s="224" t="str">
        <f t="array" aca="1" ref="AB259" ca="1">IFERROR(IF(MAX(OFFSET($F$279,3*($D259-1)+1,6*(AB$209-1)+1,1,6)*OFFSET($F$279,3*($D259-1)+2,6*(AB$209-1)+1,1,6)*OFFSET($F$279,3*($D259-1)+3,6*(AB$209-1)+1,1,6))&gt;AB$208,MAX(OFFSET($F$279,3*($D259-1)+1,6*(AB$209-1)+1,1,6)*OFFSET($F$279,3*($D259-1)+2,6*(AB$209-1)+1,1,6)*OFFSET($F$279,3*($D259-1)+3,6*(AB$209-1)+1,1,6)),0),"")</f>
        <v/>
      </c>
      <c r="AC259" s="224" t="str">
        <f t="array" aca="1" ref="AC259" ca="1">IFERROR(IF(MAX(OFFSET($F$279,3*($D259-1)+1,6*(AC$209-1)+1,1,6)*OFFSET($F$279,3*($D259-1)+2,6*(AC$209-1)+1,1,6)*OFFSET($F$279,3*($D259-1)+3,6*(AC$209-1)+1,1,6))&gt;AC$208,MAX(OFFSET($F$279,3*($D259-1)+1,6*(AC$209-1)+1,1,6)*OFFSET($F$279,3*($D259-1)+2,6*(AC$209-1)+1,1,6)*OFFSET($F$279,3*($D259-1)+3,6*(AC$209-1)+1,1,6)),0),"")</f>
        <v/>
      </c>
      <c r="AD259" s="224" t="str">
        <f t="array" aca="1" ref="AD259" ca="1">IFERROR(IF(MAX(OFFSET($F$279,3*($D259-1)+1,6*(AD$209-1)+1,1,6)*OFFSET($F$279,3*($D259-1)+2,6*(AD$209-1)+1,1,6)*OFFSET($F$279,3*($D259-1)+3,6*(AD$209-1)+1,1,6))&gt;AD$208,MAX(OFFSET($F$279,3*($D259-1)+1,6*(AD$209-1)+1,1,6)*OFFSET($F$279,3*($D259-1)+2,6*(AD$209-1)+1,1,6)*OFFSET($F$279,3*($D259-1)+3,6*(AD$209-1)+1,1,6)),0),"")</f>
        <v/>
      </c>
      <c r="AE259" s="224" t="str">
        <f t="array" aca="1" ref="AE259" ca="1">IFERROR(IF(MAX(OFFSET($F$279,3*($D259-1)+1,6*(AE$209-1)+1,1,6)*OFFSET($F$279,3*($D259-1)+2,6*(AE$209-1)+1,1,6)*OFFSET($F$279,3*($D259-1)+3,6*(AE$209-1)+1,1,6))&gt;AE$208,MAX(OFFSET($F$279,3*($D259-1)+1,6*(AE$209-1)+1,1,6)*OFFSET($F$279,3*($D259-1)+2,6*(AE$209-1)+1,1,6)*OFFSET($F$279,3*($D259-1)+3,6*(AE$209-1)+1,1,6)),0),"")</f>
        <v/>
      </c>
      <c r="AF259" s="224" t="str">
        <f t="array" aca="1" ref="AF259" ca="1">IFERROR(IF(MAX(OFFSET($F$279,3*($D259-1)+1,6*(AF$209-1)+1,1,6)*OFFSET($F$279,3*($D259-1)+2,6*(AF$209-1)+1,1,6)*OFFSET($F$279,3*($D259-1)+3,6*(AF$209-1)+1,1,6))&gt;AF$208,MAX(OFFSET($F$279,3*($D259-1)+1,6*(AF$209-1)+1,1,6)*OFFSET($F$279,3*($D259-1)+2,6*(AF$209-1)+1,1,6)*OFFSET($F$279,3*($D259-1)+3,6*(AF$209-1)+1,1,6)),0),"")</f>
        <v/>
      </c>
      <c r="AG259" s="224" t="str">
        <f t="array" aca="1" ref="AG259" ca="1">IFERROR(IF(MAX(OFFSET($F$279,3*($D259-1)+1,6*(AG$209-1)+1,1,6)*OFFSET($F$279,3*($D259-1)+2,6*(AG$209-1)+1,1,6)*OFFSET($F$279,3*($D259-1)+3,6*(AG$209-1)+1,1,6))&gt;AG$208,MAX(OFFSET($F$279,3*($D259-1)+1,6*(AG$209-1)+1,1,6)*OFFSET($F$279,3*($D259-1)+2,6*(AG$209-1)+1,1,6)*OFFSET($F$279,3*($D259-1)+3,6*(AG$209-1)+1,1,6)),0),"")</f>
        <v/>
      </c>
      <c r="AH259" s="224" t="str">
        <f t="array" aca="1" ref="AH259" ca="1">IFERROR(IF(MAX(OFFSET($F$279,3*($D259-1)+1,6*(AH$209-1)+1,1,6)*OFFSET($F$279,3*($D259-1)+2,6*(AH$209-1)+1,1,6)*OFFSET($F$279,3*($D259-1)+3,6*(AH$209-1)+1,1,6))&gt;AH$208,MAX(OFFSET($F$279,3*($D259-1)+1,6*(AH$209-1)+1,1,6)*OFFSET($F$279,3*($D259-1)+2,6*(AH$209-1)+1,1,6)*OFFSET($F$279,3*($D259-1)+3,6*(AH$209-1)+1,1,6)),0),"")</f>
        <v/>
      </c>
      <c r="AI259" s="224" t="str">
        <f t="array" aca="1" ref="AI259" ca="1">IFERROR(IF(MAX(OFFSET($F$279,3*($D259-1)+1,6*(AI$209-1)+1,1,6)*OFFSET($F$279,3*($D259-1)+2,6*(AI$209-1)+1,1,6)*OFFSET($F$279,3*($D259-1)+3,6*(AI$209-1)+1,1,6))&gt;AI$208,MAX(OFFSET($F$279,3*($D259-1)+1,6*(AI$209-1)+1,1,6)*OFFSET($F$279,3*($D259-1)+2,6*(AI$209-1)+1,1,6)*OFFSET($F$279,3*($D259-1)+3,6*(AI$209-1)+1,1,6)),0),"")</f>
        <v/>
      </c>
      <c r="AJ259" s="224" t="str">
        <f t="array" aca="1" ref="AJ259" ca="1">IFERROR(IF(MAX(OFFSET($F$279,3*($D259-1)+1,6*(AJ$209-1)+1,1,6)*OFFSET($F$279,3*($D259-1)+2,6*(AJ$209-1)+1,1,6)*OFFSET($F$279,3*($D259-1)+3,6*(AJ$209-1)+1,1,6))&gt;AJ$208,MAX(OFFSET($F$279,3*($D259-1)+1,6*(AJ$209-1)+1,1,6)*OFFSET($F$279,3*($D259-1)+2,6*(AJ$209-1)+1,1,6)*OFFSET($F$279,3*($D259-1)+3,6*(AJ$209-1)+1,1,6)),0),"")</f>
        <v/>
      </c>
      <c r="AK259" s="224" t="str">
        <f t="array" aca="1" ref="AK259" ca="1">IFERROR(IF(MAX(OFFSET($F$279,3*($D259-1)+1,6*(AK$209-1)+1,1,6)*OFFSET($F$279,3*($D259-1)+2,6*(AK$209-1)+1,1,6)*OFFSET($F$279,3*($D259-1)+3,6*(AK$209-1)+1,1,6))&gt;AK$208,MAX(OFFSET($F$279,3*($D259-1)+1,6*(AK$209-1)+1,1,6)*OFFSET($F$279,3*($D259-1)+2,6*(AK$209-1)+1,1,6)*OFFSET($F$279,3*($D259-1)+3,6*(AK$209-1)+1,1,6)),0),"")</f>
        <v/>
      </c>
      <c r="AL259" s="224" t="str">
        <f t="array" aca="1" ref="AL259" ca="1">IFERROR(IF(MAX(OFFSET($F$279,3*($D259-1)+1,6*(AL$209-1)+1,1,6)*OFFSET($F$279,3*($D259-1)+2,6*(AL$209-1)+1,1,6)*OFFSET($F$279,3*($D259-1)+3,6*(AL$209-1)+1,1,6))&gt;AL$208,MAX(OFFSET($F$279,3*($D259-1)+1,6*(AL$209-1)+1,1,6)*OFFSET($F$279,3*($D259-1)+2,6*(AL$209-1)+1,1,6)*OFFSET($F$279,3*($D259-1)+3,6*(AL$209-1)+1,1,6)),0),"")</f>
        <v/>
      </c>
      <c r="AM259" s="224" t="str">
        <f t="array" aca="1" ref="AM259" ca="1">IFERROR(IF(MAX(OFFSET($F$279,3*($D259-1)+1,6*(AM$209-1)+1,1,6)*OFFSET($F$279,3*($D259-1)+2,6*(AM$209-1)+1,1,6)*OFFSET($F$279,3*($D259-1)+3,6*(AM$209-1)+1,1,6))&gt;AM$208,MAX(OFFSET($F$279,3*($D259-1)+1,6*(AM$209-1)+1,1,6)*OFFSET($F$279,3*($D259-1)+2,6*(AM$209-1)+1,1,6)*OFFSET($F$279,3*($D259-1)+3,6*(AM$209-1)+1,1,6)),0),"")</f>
        <v/>
      </c>
      <c r="AN259" s="224" t="str">
        <f t="array" aca="1" ref="AN259" ca="1">IFERROR(IF(MAX(OFFSET($F$279,3*($D259-1)+1,6*(AN$209-1)+1,1,6)*OFFSET($F$279,3*($D259-1)+2,6*(AN$209-1)+1,1,6)*OFFSET($F$279,3*($D259-1)+3,6*(AN$209-1)+1,1,6))&gt;AN$208,MAX(OFFSET($F$279,3*($D259-1)+1,6*(AN$209-1)+1,1,6)*OFFSET($F$279,3*($D259-1)+2,6*(AN$209-1)+1,1,6)*OFFSET($F$279,3*($D259-1)+3,6*(AN$209-1)+1,1,6)),0),"")</f>
        <v/>
      </c>
      <c r="AO259" s="224" t="str">
        <f t="array" aca="1" ref="AO259" ca="1">IFERROR(IF(MAX(OFFSET($F$279,3*($D259-1)+1,6*(AO$209-1)+1,1,6)*OFFSET($F$279,3*($D259-1)+2,6*(AO$209-1)+1,1,6)*OFFSET($F$279,3*($D259-1)+3,6*(AO$209-1)+1,1,6))&gt;AO$208,MAX(OFFSET($F$279,3*($D259-1)+1,6*(AO$209-1)+1,1,6)*OFFSET($F$279,3*($D259-1)+2,6*(AO$209-1)+1,1,6)*OFFSET($F$279,3*($D259-1)+3,6*(AO$209-1)+1,1,6)),0),"")</f>
        <v/>
      </c>
      <c r="AP259" s="224" t="str">
        <f t="array" aca="1" ref="AP259" ca="1">IFERROR(IF(MAX(OFFSET($F$279,3*($D259-1)+1,6*(AP$209-1)+1,1,6)*OFFSET($F$279,3*($D259-1)+2,6*(AP$209-1)+1,1,6)*OFFSET($F$279,3*($D259-1)+3,6*(AP$209-1)+1,1,6))&gt;AP$208,MAX(OFFSET($F$279,3*($D259-1)+1,6*(AP$209-1)+1,1,6)*OFFSET($F$279,3*($D259-1)+2,6*(AP$209-1)+1,1,6)*OFFSET($F$279,3*($D259-1)+3,6*(AP$209-1)+1,1,6)),0),"")</f>
        <v/>
      </c>
      <c r="AQ259" s="224" t="str">
        <f t="array" aca="1" ref="AQ259" ca="1">IFERROR(IF(MAX(OFFSET($F$279,3*($D259-1)+1,6*(AQ$209-1)+1,1,6)*OFFSET($F$279,3*($D259-1)+2,6*(AQ$209-1)+1,1,6)*OFFSET($F$279,3*($D259-1)+3,6*(AQ$209-1)+1,1,6))&gt;AQ$208,MAX(OFFSET($F$279,3*($D259-1)+1,6*(AQ$209-1)+1,1,6)*OFFSET($F$279,3*($D259-1)+2,6*(AQ$209-1)+1,1,6)*OFFSET($F$279,3*($D259-1)+3,6*(AQ$209-1)+1,1,6)),0),"")</f>
        <v/>
      </c>
      <c r="AR259" s="224" t="str">
        <f t="array" aca="1" ref="AR259" ca="1">IFERROR(IF(MAX(OFFSET($F$279,3*($D259-1)+1,6*(AR$209-1)+1,1,6)*OFFSET($F$279,3*($D259-1)+2,6*(AR$209-1)+1,1,6)*OFFSET($F$279,3*($D259-1)+3,6*(AR$209-1)+1,1,6))&gt;AR$208,MAX(OFFSET($F$279,3*($D259-1)+1,6*(AR$209-1)+1,1,6)*OFFSET($F$279,3*($D259-1)+2,6*(AR$209-1)+1,1,6)*OFFSET($F$279,3*($D259-1)+3,6*(AR$209-1)+1,1,6)),0),"")</f>
        <v/>
      </c>
      <c r="AS259" s="224" t="str">
        <f t="array" aca="1" ref="AS259" ca="1">IFERROR(IF(MAX(OFFSET($F$279,3*($D259-1)+1,6*(AS$209-1)+1,1,6)*OFFSET($F$279,3*($D259-1)+2,6*(AS$209-1)+1,1,6)*OFFSET($F$279,3*($D259-1)+3,6*(AS$209-1)+1,1,6))&gt;AS$208,MAX(OFFSET($F$279,3*($D259-1)+1,6*(AS$209-1)+1,1,6)*OFFSET($F$279,3*($D259-1)+2,6*(AS$209-1)+1,1,6)*OFFSET($F$279,3*($D259-1)+3,6*(AS$209-1)+1,1,6)),0),"")</f>
        <v/>
      </c>
    </row>
    <row r="260" spans="2:246">
      <c r="D260" s="74">
        <v>50</v>
      </c>
      <c r="E260" s="135">
        <f t="shared" si="20"/>
        <v>0</v>
      </c>
      <c r="F260" s="224" t="str">
        <f t="array" aca="1" ref="F260" ca="1">IFERROR(IF(MAX(OFFSET($F$279,3*($D260-1)+1,6*(F$209-1)+1,1,6)*OFFSET($F$279,3*($D260-1)+2,6*(F$209-1)+1,1,6)*OFFSET($F$279,3*($D260-1)+3,6*(F$209-1)+1,1,6))&gt;F$208,MAX(OFFSET($F$279,3*($D260-1)+1,6*(F$209-1)+1,1,6)*OFFSET($F$279,3*($D260-1)+2,6*(F$209-1)+1,1,6)*OFFSET($F$279,3*($D260-1)+3,6*(F$209-1)+1,1,6)),0),"")</f>
        <v/>
      </c>
      <c r="G260" s="224" t="str">
        <f t="array" aca="1" ref="G260" ca="1">IFERROR(IF(MAX(OFFSET($F$279,3*($D260-1)+1,6*(G$209-1)+1,1,6)*OFFSET($F$279,3*($D260-1)+2,6*(G$209-1)+1,1,6)*OFFSET($F$279,3*($D260-1)+3,6*(G$209-1)+1,1,6))&gt;G$208,MAX(OFFSET($F$279,3*($D260-1)+1,6*(G$209-1)+1,1,6)*OFFSET($F$279,3*($D260-1)+2,6*(G$209-1)+1,1,6)*OFFSET($F$279,3*($D260-1)+3,6*(G$209-1)+1,1,6)),0),"")</f>
        <v/>
      </c>
      <c r="H260" s="224" t="str">
        <f t="array" aca="1" ref="H260" ca="1">IFERROR(IF(MAX(OFFSET($F$279,3*($D260-1)+1,6*(H$209-1)+1,1,6)*OFFSET($F$279,3*($D260-1)+2,6*(H$209-1)+1,1,6)*OFFSET($F$279,3*($D260-1)+3,6*(H$209-1)+1,1,6))&gt;H$208,MAX(OFFSET($F$279,3*($D260-1)+1,6*(H$209-1)+1,1,6)*OFFSET($F$279,3*($D260-1)+2,6*(H$209-1)+1,1,6)*OFFSET($F$279,3*($D260-1)+3,6*(H$209-1)+1,1,6)),0),"")</f>
        <v/>
      </c>
      <c r="I260" s="224" t="str">
        <f t="array" aca="1" ref="I260" ca="1">IFERROR(IF(MAX(OFFSET($F$279,3*($D260-1)+1,6*(I$209-1)+1,1,6)*OFFSET($F$279,3*($D260-1)+2,6*(I$209-1)+1,1,6)*OFFSET($F$279,3*($D260-1)+3,6*(I$209-1)+1,1,6))&gt;I$208,MAX(OFFSET($F$279,3*($D260-1)+1,6*(I$209-1)+1,1,6)*OFFSET($F$279,3*($D260-1)+2,6*(I$209-1)+1,1,6)*OFFSET($F$279,3*($D260-1)+3,6*(I$209-1)+1,1,6)),0),"")</f>
        <v/>
      </c>
      <c r="J260" s="224" t="str">
        <f t="array" aca="1" ref="J260" ca="1">IFERROR(IF(MAX(OFFSET($F$279,3*($D260-1)+1,6*(J$209-1)+1,1,6)*OFFSET($F$279,3*($D260-1)+2,6*(J$209-1)+1,1,6)*OFFSET($F$279,3*($D260-1)+3,6*(J$209-1)+1,1,6))&gt;J$208,MAX(OFFSET($F$279,3*($D260-1)+1,6*(J$209-1)+1,1,6)*OFFSET($F$279,3*($D260-1)+2,6*(J$209-1)+1,1,6)*OFFSET($F$279,3*($D260-1)+3,6*(J$209-1)+1,1,6)),0),"")</f>
        <v/>
      </c>
      <c r="K260" s="224" t="str">
        <f t="array" aca="1" ref="K260" ca="1">IFERROR(IF(MAX(OFFSET($F$279,3*($D260-1)+1,6*(K$209-1)+1,1,6)*OFFSET($F$279,3*($D260-1)+2,6*(K$209-1)+1,1,6)*OFFSET($F$279,3*($D260-1)+3,6*(K$209-1)+1,1,6))&gt;K$208,MAX(OFFSET($F$279,3*($D260-1)+1,6*(K$209-1)+1,1,6)*OFFSET($F$279,3*($D260-1)+2,6*(K$209-1)+1,1,6)*OFFSET($F$279,3*($D260-1)+3,6*(K$209-1)+1,1,6)),0),"")</f>
        <v/>
      </c>
      <c r="L260" s="224" t="str">
        <f t="array" aca="1" ref="L260" ca="1">IFERROR(IF(MAX(OFFSET($F$279,3*($D260-1)+1,6*(L$209-1)+1,1,6)*OFFSET($F$279,3*($D260-1)+2,6*(L$209-1)+1,1,6)*OFFSET($F$279,3*($D260-1)+3,6*(L$209-1)+1,1,6))&gt;L$208,MAX(OFFSET($F$279,3*($D260-1)+1,6*(L$209-1)+1,1,6)*OFFSET($F$279,3*($D260-1)+2,6*(L$209-1)+1,1,6)*OFFSET($F$279,3*($D260-1)+3,6*(L$209-1)+1,1,6)),0),"")</f>
        <v/>
      </c>
      <c r="M260" s="224" t="str">
        <f t="array" aca="1" ref="M260" ca="1">IFERROR(IF(MAX(OFFSET($F$279,3*($D260-1)+1,6*(M$209-1)+1,1,6)*OFFSET($F$279,3*($D260-1)+2,6*(M$209-1)+1,1,6)*OFFSET($F$279,3*($D260-1)+3,6*(M$209-1)+1,1,6))&gt;M$208,MAX(OFFSET($F$279,3*($D260-1)+1,6*(M$209-1)+1,1,6)*OFFSET($F$279,3*($D260-1)+2,6*(M$209-1)+1,1,6)*OFFSET($F$279,3*($D260-1)+3,6*(M$209-1)+1,1,6)),0),"")</f>
        <v/>
      </c>
      <c r="N260" s="224" t="str">
        <f t="array" aca="1" ref="N260" ca="1">IFERROR(IF(MAX(OFFSET($F$279,3*($D260-1)+1,6*(N$209-1)+1,1,6)*OFFSET($F$279,3*($D260-1)+2,6*(N$209-1)+1,1,6)*OFFSET($F$279,3*($D260-1)+3,6*(N$209-1)+1,1,6))&gt;N$208,MAX(OFFSET($F$279,3*($D260-1)+1,6*(N$209-1)+1,1,6)*OFFSET($F$279,3*($D260-1)+2,6*(N$209-1)+1,1,6)*OFFSET($F$279,3*($D260-1)+3,6*(N$209-1)+1,1,6)),0),"")</f>
        <v/>
      </c>
      <c r="O260" s="224" t="str">
        <f t="array" aca="1" ref="O260" ca="1">IFERROR(IF(MAX(OFFSET($F$279,3*($D260-1)+1,6*(O$209-1)+1,1,6)*OFFSET($F$279,3*($D260-1)+2,6*(O$209-1)+1,1,6)*OFFSET($F$279,3*($D260-1)+3,6*(O$209-1)+1,1,6))&gt;O$208,MAX(OFFSET($F$279,3*($D260-1)+1,6*(O$209-1)+1,1,6)*OFFSET($F$279,3*($D260-1)+2,6*(O$209-1)+1,1,6)*OFFSET($F$279,3*($D260-1)+3,6*(O$209-1)+1,1,6)),0),"")</f>
        <v/>
      </c>
      <c r="P260" s="224" t="str">
        <f t="array" aca="1" ref="P260" ca="1">IFERROR(IF(MAX(OFFSET($F$279,3*($D260-1)+1,6*(P$209-1)+1,1,6)*OFFSET($F$279,3*($D260-1)+2,6*(P$209-1)+1,1,6)*OFFSET($F$279,3*($D260-1)+3,6*(P$209-1)+1,1,6))&gt;P$208,MAX(OFFSET($F$279,3*($D260-1)+1,6*(P$209-1)+1,1,6)*OFFSET($F$279,3*($D260-1)+2,6*(P$209-1)+1,1,6)*OFFSET($F$279,3*($D260-1)+3,6*(P$209-1)+1,1,6)),0),"")</f>
        <v/>
      </c>
      <c r="Q260" s="224" t="str">
        <f t="array" aca="1" ref="Q260" ca="1">IFERROR(IF(MAX(OFFSET($F$279,3*($D260-1)+1,6*(Q$209-1)+1,1,6)*OFFSET($F$279,3*($D260-1)+2,6*(Q$209-1)+1,1,6)*OFFSET($F$279,3*($D260-1)+3,6*(Q$209-1)+1,1,6))&gt;Q$208,MAX(OFFSET($F$279,3*($D260-1)+1,6*(Q$209-1)+1,1,6)*OFFSET($F$279,3*($D260-1)+2,6*(Q$209-1)+1,1,6)*OFFSET($F$279,3*($D260-1)+3,6*(Q$209-1)+1,1,6)),0),"")</f>
        <v/>
      </c>
      <c r="R260" s="224" t="str">
        <f t="array" aca="1" ref="R260" ca="1">IFERROR(IF(MAX(OFFSET($F$279,3*($D260-1)+1,6*(R$209-1)+1,1,6)*OFFSET($F$279,3*($D260-1)+2,6*(R$209-1)+1,1,6)*OFFSET($F$279,3*($D260-1)+3,6*(R$209-1)+1,1,6))&gt;R$208,MAX(OFFSET($F$279,3*($D260-1)+1,6*(R$209-1)+1,1,6)*OFFSET($F$279,3*($D260-1)+2,6*(R$209-1)+1,1,6)*OFFSET($F$279,3*($D260-1)+3,6*(R$209-1)+1,1,6)),0),"")</f>
        <v/>
      </c>
      <c r="S260" s="224" t="str">
        <f t="array" aca="1" ref="S260" ca="1">IFERROR(IF(MAX(OFFSET($F$279,3*($D260-1)+1,6*(S$209-1)+1,1,6)*OFFSET($F$279,3*($D260-1)+2,6*(S$209-1)+1,1,6)*OFFSET($F$279,3*($D260-1)+3,6*(S$209-1)+1,1,6))&gt;S$208,MAX(OFFSET($F$279,3*($D260-1)+1,6*(S$209-1)+1,1,6)*OFFSET($F$279,3*($D260-1)+2,6*(S$209-1)+1,1,6)*OFFSET($F$279,3*($D260-1)+3,6*(S$209-1)+1,1,6)),0),"")</f>
        <v/>
      </c>
      <c r="T260" s="224" t="str">
        <f t="array" aca="1" ref="T260" ca="1">IFERROR(IF(MAX(OFFSET($F$279,3*($D260-1)+1,6*(T$209-1)+1,1,6)*OFFSET($F$279,3*($D260-1)+2,6*(T$209-1)+1,1,6)*OFFSET($F$279,3*($D260-1)+3,6*(T$209-1)+1,1,6))&gt;T$208,MAX(OFFSET($F$279,3*($D260-1)+1,6*(T$209-1)+1,1,6)*OFFSET($F$279,3*($D260-1)+2,6*(T$209-1)+1,1,6)*OFFSET($F$279,3*($D260-1)+3,6*(T$209-1)+1,1,6)),0),"")</f>
        <v/>
      </c>
      <c r="U260" s="224" t="str">
        <f t="array" aca="1" ref="U260" ca="1">IFERROR(IF(MAX(OFFSET($F$279,3*($D260-1)+1,6*(U$209-1)+1,1,6)*OFFSET($F$279,3*($D260-1)+2,6*(U$209-1)+1,1,6)*OFFSET($F$279,3*($D260-1)+3,6*(U$209-1)+1,1,6))&gt;U$208,MAX(OFFSET($F$279,3*($D260-1)+1,6*(U$209-1)+1,1,6)*OFFSET($F$279,3*($D260-1)+2,6*(U$209-1)+1,1,6)*OFFSET($F$279,3*($D260-1)+3,6*(U$209-1)+1,1,6)),0),"")</f>
        <v/>
      </c>
      <c r="V260" s="224" t="str">
        <f t="array" aca="1" ref="V260" ca="1">IFERROR(IF(MAX(OFFSET($F$279,3*($D260-1)+1,6*(V$209-1)+1,1,6)*OFFSET($F$279,3*($D260-1)+2,6*(V$209-1)+1,1,6)*OFFSET($F$279,3*($D260-1)+3,6*(V$209-1)+1,1,6))&gt;V$208,MAX(OFFSET($F$279,3*($D260-1)+1,6*(V$209-1)+1,1,6)*OFFSET($F$279,3*($D260-1)+2,6*(V$209-1)+1,1,6)*OFFSET($F$279,3*($D260-1)+3,6*(V$209-1)+1,1,6)),0),"")</f>
        <v/>
      </c>
      <c r="W260" s="224" t="str">
        <f t="array" aca="1" ref="W260" ca="1">IFERROR(IF(MAX(OFFSET($F$279,3*($D260-1)+1,6*(W$209-1)+1,1,6)*OFFSET($F$279,3*($D260-1)+2,6*(W$209-1)+1,1,6)*OFFSET($F$279,3*($D260-1)+3,6*(W$209-1)+1,1,6))&gt;W$208,MAX(OFFSET($F$279,3*($D260-1)+1,6*(W$209-1)+1,1,6)*OFFSET($F$279,3*($D260-1)+2,6*(W$209-1)+1,1,6)*OFFSET($F$279,3*($D260-1)+3,6*(W$209-1)+1,1,6)),0),"")</f>
        <v/>
      </c>
      <c r="X260" s="224" t="str">
        <f t="array" aca="1" ref="X260" ca="1">IFERROR(IF(MAX(OFFSET($F$279,3*($D260-1)+1,6*(X$209-1)+1,1,6)*OFFSET($F$279,3*($D260-1)+2,6*(X$209-1)+1,1,6)*OFFSET($F$279,3*($D260-1)+3,6*(X$209-1)+1,1,6))&gt;X$208,MAX(OFFSET($F$279,3*($D260-1)+1,6*(X$209-1)+1,1,6)*OFFSET($F$279,3*($D260-1)+2,6*(X$209-1)+1,1,6)*OFFSET($F$279,3*($D260-1)+3,6*(X$209-1)+1,1,6)),0),"")</f>
        <v/>
      </c>
      <c r="Y260" s="224" t="str">
        <f t="array" aca="1" ref="Y260" ca="1">IFERROR(IF(MAX(OFFSET($F$279,3*($D260-1)+1,6*(Y$209-1)+1,1,6)*OFFSET($F$279,3*($D260-1)+2,6*(Y$209-1)+1,1,6)*OFFSET($F$279,3*($D260-1)+3,6*(Y$209-1)+1,1,6))&gt;Y$208,MAX(OFFSET($F$279,3*($D260-1)+1,6*(Y$209-1)+1,1,6)*OFFSET($F$279,3*($D260-1)+2,6*(Y$209-1)+1,1,6)*OFFSET($F$279,3*($D260-1)+3,6*(Y$209-1)+1,1,6)),0),"")</f>
        <v/>
      </c>
      <c r="Z260" s="224" t="str">
        <f t="array" aca="1" ref="Z260" ca="1">IFERROR(IF(MAX(OFFSET($F$279,3*($D260-1)+1,6*(Z$209-1)+1,1,6)*OFFSET($F$279,3*($D260-1)+2,6*(Z$209-1)+1,1,6)*OFFSET($F$279,3*($D260-1)+3,6*(Z$209-1)+1,1,6))&gt;Z$208,MAX(OFFSET($F$279,3*($D260-1)+1,6*(Z$209-1)+1,1,6)*OFFSET($F$279,3*($D260-1)+2,6*(Z$209-1)+1,1,6)*OFFSET($F$279,3*($D260-1)+3,6*(Z$209-1)+1,1,6)),0),"")</f>
        <v/>
      </c>
      <c r="AA260" s="224" t="str">
        <f t="array" aca="1" ref="AA260" ca="1">IFERROR(IF(MAX(OFFSET($F$279,3*($D260-1)+1,6*(AA$209-1)+1,1,6)*OFFSET($F$279,3*($D260-1)+2,6*(AA$209-1)+1,1,6)*OFFSET($F$279,3*($D260-1)+3,6*(AA$209-1)+1,1,6))&gt;AA$208,MAX(OFFSET($F$279,3*($D260-1)+1,6*(AA$209-1)+1,1,6)*OFFSET($F$279,3*($D260-1)+2,6*(AA$209-1)+1,1,6)*OFFSET($F$279,3*($D260-1)+3,6*(AA$209-1)+1,1,6)),0),"")</f>
        <v/>
      </c>
      <c r="AB260" s="224" t="str">
        <f t="array" aca="1" ref="AB260" ca="1">IFERROR(IF(MAX(OFFSET($F$279,3*($D260-1)+1,6*(AB$209-1)+1,1,6)*OFFSET($F$279,3*($D260-1)+2,6*(AB$209-1)+1,1,6)*OFFSET($F$279,3*($D260-1)+3,6*(AB$209-1)+1,1,6))&gt;AB$208,MAX(OFFSET($F$279,3*($D260-1)+1,6*(AB$209-1)+1,1,6)*OFFSET($F$279,3*($D260-1)+2,6*(AB$209-1)+1,1,6)*OFFSET($F$279,3*($D260-1)+3,6*(AB$209-1)+1,1,6)),0),"")</f>
        <v/>
      </c>
      <c r="AC260" s="224" t="str">
        <f t="array" aca="1" ref="AC260" ca="1">IFERROR(IF(MAX(OFFSET($F$279,3*($D260-1)+1,6*(AC$209-1)+1,1,6)*OFFSET($F$279,3*($D260-1)+2,6*(AC$209-1)+1,1,6)*OFFSET($F$279,3*($D260-1)+3,6*(AC$209-1)+1,1,6))&gt;AC$208,MAX(OFFSET($F$279,3*($D260-1)+1,6*(AC$209-1)+1,1,6)*OFFSET($F$279,3*($D260-1)+2,6*(AC$209-1)+1,1,6)*OFFSET($F$279,3*($D260-1)+3,6*(AC$209-1)+1,1,6)),0),"")</f>
        <v/>
      </c>
      <c r="AD260" s="224" t="str">
        <f t="array" aca="1" ref="AD260" ca="1">IFERROR(IF(MAX(OFFSET($F$279,3*($D260-1)+1,6*(AD$209-1)+1,1,6)*OFFSET($F$279,3*($D260-1)+2,6*(AD$209-1)+1,1,6)*OFFSET($F$279,3*($D260-1)+3,6*(AD$209-1)+1,1,6))&gt;AD$208,MAX(OFFSET($F$279,3*($D260-1)+1,6*(AD$209-1)+1,1,6)*OFFSET($F$279,3*($D260-1)+2,6*(AD$209-1)+1,1,6)*OFFSET($F$279,3*($D260-1)+3,6*(AD$209-1)+1,1,6)),0),"")</f>
        <v/>
      </c>
      <c r="AE260" s="224" t="str">
        <f t="array" aca="1" ref="AE260" ca="1">IFERROR(IF(MAX(OFFSET($F$279,3*($D260-1)+1,6*(AE$209-1)+1,1,6)*OFFSET($F$279,3*($D260-1)+2,6*(AE$209-1)+1,1,6)*OFFSET($F$279,3*($D260-1)+3,6*(AE$209-1)+1,1,6))&gt;AE$208,MAX(OFFSET($F$279,3*($D260-1)+1,6*(AE$209-1)+1,1,6)*OFFSET($F$279,3*($D260-1)+2,6*(AE$209-1)+1,1,6)*OFFSET($F$279,3*($D260-1)+3,6*(AE$209-1)+1,1,6)),0),"")</f>
        <v/>
      </c>
      <c r="AF260" s="224" t="str">
        <f t="array" aca="1" ref="AF260" ca="1">IFERROR(IF(MAX(OFFSET($F$279,3*($D260-1)+1,6*(AF$209-1)+1,1,6)*OFFSET($F$279,3*($D260-1)+2,6*(AF$209-1)+1,1,6)*OFFSET($F$279,3*($D260-1)+3,6*(AF$209-1)+1,1,6))&gt;AF$208,MAX(OFFSET($F$279,3*($D260-1)+1,6*(AF$209-1)+1,1,6)*OFFSET($F$279,3*($D260-1)+2,6*(AF$209-1)+1,1,6)*OFFSET($F$279,3*($D260-1)+3,6*(AF$209-1)+1,1,6)),0),"")</f>
        <v/>
      </c>
      <c r="AG260" s="224" t="str">
        <f t="array" aca="1" ref="AG260" ca="1">IFERROR(IF(MAX(OFFSET($F$279,3*($D260-1)+1,6*(AG$209-1)+1,1,6)*OFFSET($F$279,3*($D260-1)+2,6*(AG$209-1)+1,1,6)*OFFSET($F$279,3*($D260-1)+3,6*(AG$209-1)+1,1,6))&gt;AG$208,MAX(OFFSET($F$279,3*($D260-1)+1,6*(AG$209-1)+1,1,6)*OFFSET($F$279,3*($D260-1)+2,6*(AG$209-1)+1,1,6)*OFFSET($F$279,3*($D260-1)+3,6*(AG$209-1)+1,1,6)),0),"")</f>
        <v/>
      </c>
      <c r="AH260" s="224" t="str">
        <f t="array" aca="1" ref="AH260" ca="1">IFERROR(IF(MAX(OFFSET($F$279,3*($D260-1)+1,6*(AH$209-1)+1,1,6)*OFFSET($F$279,3*($D260-1)+2,6*(AH$209-1)+1,1,6)*OFFSET($F$279,3*($D260-1)+3,6*(AH$209-1)+1,1,6))&gt;AH$208,MAX(OFFSET($F$279,3*($D260-1)+1,6*(AH$209-1)+1,1,6)*OFFSET($F$279,3*($D260-1)+2,6*(AH$209-1)+1,1,6)*OFFSET($F$279,3*($D260-1)+3,6*(AH$209-1)+1,1,6)),0),"")</f>
        <v/>
      </c>
      <c r="AI260" s="224" t="str">
        <f t="array" aca="1" ref="AI260" ca="1">IFERROR(IF(MAX(OFFSET($F$279,3*($D260-1)+1,6*(AI$209-1)+1,1,6)*OFFSET($F$279,3*($D260-1)+2,6*(AI$209-1)+1,1,6)*OFFSET($F$279,3*($D260-1)+3,6*(AI$209-1)+1,1,6))&gt;AI$208,MAX(OFFSET($F$279,3*($D260-1)+1,6*(AI$209-1)+1,1,6)*OFFSET($F$279,3*($D260-1)+2,6*(AI$209-1)+1,1,6)*OFFSET($F$279,3*($D260-1)+3,6*(AI$209-1)+1,1,6)),0),"")</f>
        <v/>
      </c>
      <c r="AJ260" s="224" t="str">
        <f t="array" aca="1" ref="AJ260" ca="1">IFERROR(IF(MAX(OFFSET($F$279,3*($D260-1)+1,6*(AJ$209-1)+1,1,6)*OFFSET($F$279,3*($D260-1)+2,6*(AJ$209-1)+1,1,6)*OFFSET($F$279,3*($D260-1)+3,6*(AJ$209-1)+1,1,6))&gt;AJ$208,MAX(OFFSET($F$279,3*($D260-1)+1,6*(AJ$209-1)+1,1,6)*OFFSET($F$279,3*($D260-1)+2,6*(AJ$209-1)+1,1,6)*OFFSET($F$279,3*($D260-1)+3,6*(AJ$209-1)+1,1,6)),0),"")</f>
        <v/>
      </c>
      <c r="AK260" s="224" t="str">
        <f t="array" aca="1" ref="AK260" ca="1">IFERROR(IF(MAX(OFFSET($F$279,3*($D260-1)+1,6*(AK$209-1)+1,1,6)*OFFSET($F$279,3*($D260-1)+2,6*(AK$209-1)+1,1,6)*OFFSET($F$279,3*($D260-1)+3,6*(AK$209-1)+1,1,6))&gt;AK$208,MAX(OFFSET($F$279,3*($D260-1)+1,6*(AK$209-1)+1,1,6)*OFFSET($F$279,3*($D260-1)+2,6*(AK$209-1)+1,1,6)*OFFSET($F$279,3*($D260-1)+3,6*(AK$209-1)+1,1,6)),0),"")</f>
        <v/>
      </c>
      <c r="AL260" s="224" t="str">
        <f t="array" aca="1" ref="AL260" ca="1">IFERROR(IF(MAX(OFFSET($F$279,3*($D260-1)+1,6*(AL$209-1)+1,1,6)*OFFSET($F$279,3*($D260-1)+2,6*(AL$209-1)+1,1,6)*OFFSET($F$279,3*($D260-1)+3,6*(AL$209-1)+1,1,6))&gt;AL$208,MAX(OFFSET($F$279,3*($D260-1)+1,6*(AL$209-1)+1,1,6)*OFFSET($F$279,3*($D260-1)+2,6*(AL$209-1)+1,1,6)*OFFSET($F$279,3*($D260-1)+3,6*(AL$209-1)+1,1,6)),0),"")</f>
        <v/>
      </c>
      <c r="AM260" s="224" t="str">
        <f t="array" aca="1" ref="AM260" ca="1">IFERROR(IF(MAX(OFFSET($F$279,3*($D260-1)+1,6*(AM$209-1)+1,1,6)*OFFSET($F$279,3*($D260-1)+2,6*(AM$209-1)+1,1,6)*OFFSET($F$279,3*($D260-1)+3,6*(AM$209-1)+1,1,6))&gt;AM$208,MAX(OFFSET($F$279,3*($D260-1)+1,6*(AM$209-1)+1,1,6)*OFFSET($F$279,3*($D260-1)+2,6*(AM$209-1)+1,1,6)*OFFSET($F$279,3*($D260-1)+3,6*(AM$209-1)+1,1,6)),0),"")</f>
        <v/>
      </c>
      <c r="AN260" s="224" t="str">
        <f t="array" aca="1" ref="AN260" ca="1">IFERROR(IF(MAX(OFFSET($F$279,3*($D260-1)+1,6*(AN$209-1)+1,1,6)*OFFSET($F$279,3*($D260-1)+2,6*(AN$209-1)+1,1,6)*OFFSET($F$279,3*($D260-1)+3,6*(AN$209-1)+1,1,6))&gt;AN$208,MAX(OFFSET($F$279,3*($D260-1)+1,6*(AN$209-1)+1,1,6)*OFFSET($F$279,3*($D260-1)+2,6*(AN$209-1)+1,1,6)*OFFSET($F$279,3*($D260-1)+3,6*(AN$209-1)+1,1,6)),0),"")</f>
        <v/>
      </c>
      <c r="AO260" s="224" t="str">
        <f t="array" aca="1" ref="AO260" ca="1">IFERROR(IF(MAX(OFFSET($F$279,3*($D260-1)+1,6*(AO$209-1)+1,1,6)*OFFSET($F$279,3*($D260-1)+2,6*(AO$209-1)+1,1,6)*OFFSET($F$279,3*($D260-1)+3,6*(AO$209-1)+1,1,6))&gt;AO$208,MAX(OFFSET($F$279,3*($D260-1)+1,6*(AO$209-1)+1,1,6)*OFFSET($F$279,3*($D260-1)+2,6*(AO$209-1)+1,1,6)*OFFSET($F$279,3*($D260-1)+3,6*(AO$209-1)+1,1,6)),0),"")</f>
        <v/>
      </c>
      <c r="AP260" s="224" t="str">
        <f t="array" aca="1" ref="AP260" ca="1">IFERROR(IF(MAX(OFFSET($F$279,3*($D260-1)+1,6*(AP$209-1)+1,1,6)*OFFSET($F$279,3*($D260-1)+2,6*(AP$209-1)+1,1,6)*OFFSET($F$279,3*($D260-1)+3,6*(AP$209-1)+1,1,6))&gt;AP$208,MAX(OFFSET($F$279,3*($D260-1)+1,6*(AP$209-1)+1,1,6)*OFFSET($F$279,3*($D260-1)+2,6*(AP$209-1)+1,1,6)*OFFSET($F$279,3*($D260-1)+3,6*(AP$209-1)+1,1,6)),0),"")</f>
        <v/>
      </c>
      <c r="AQ260" s="224" t="str">
        <f t="array" aca="1" ref="AQ260" ca="1">IFERROR(IF(MAX(OFFSET($F$279,3*($D260-1)+1,6*(AQ$209-1)+1,1,6)*OFFSET($F$279,3*($D260-1)+2,6*(AQ$209-1)+1,1,6)*OFFSET($F$279,3*($D260-1)+3,6*(AQ$209-1)+1,1,6))&gt;AQ$208,MAX(OFFSET($F$279,3*($D260-1)+1,6*(AQ$209-1)+1,1,6)*OFFSET($F$279,3*($D260-1)+2,6*(AQ$209-1)+1,1,6)*OFFSET($F$279,3*($D260-1)+3,6*(AQ$209-1)+1,1,6)),0),"")</f>
        <v/>
      </c>
      <c r="AR260" s="224" t="str">
        <f t="array" aca="1" ref="AR260" ca="1">IFERROR(IF(MAX(OFFSET($F$279,3*($D260-1)+1,6*(AR$209-1)+1,1,6)*OFFSET($F$279,3*($D260-1)+2,6*(AR$209-1)+1,1,6)*OFFSET($F$279,3*($D260-1)+3,6*(AR$209-1)+1,1,6))&gt;AR$208,MAX(OFFSET($F$279,3*($D260-1)+1,6*(AR$209-1)+1,1,6)*OFFSET($F$279,3*($D260-1)+2,6*(AR$209-1)+1,1,6)*OFFSET($F$279,3*($D260-1)+3,6*(AR$209-1)+1,1,6)),0),"")</f>
        <v/>
      </c>
      <c r="AS260" s="224" t="str">
        <f t="array" aca="1" ref="AS260" ca="1">IFERROR(IF(MAX(OFFSET($F$279,3*($D260-1)+1,6*(AS$209-1)+1,1,6)*OFFSET($F$279,3*($D260-1)+2,6*(AS$209-1)+1,1,6)*OFFSET($F$279,3*($D260-1)+3,6*(AS$209-1)+1,1,6))&gt;AS$208,MAX(OFFSET($F$279,3*($D260-1)+1,6*(AS$209-1)+1,1,6)*OFFSET($F$279,3*($D260-1)+2,6*(AS$209-1)+1,1,6)*OFFSET($F$279,3*($D260-1)+3,6*(AS$209-1)+1,1,6)),0),"")</f>
        <v/>
      </c>
    </row>
    <row r="261" spans="2:246">
      <c r="D261" s="74">
        <v>51</v>
      </c>
      <c r="E261" s="135">
        <f t="shared" si="20"/>
        <v>0</v>
      </c>
      <c r="F261" s="224" t="str">
        <f t="array" aca="1" ref="F261" ca="1">IFERROR(IF(MAX(OFFSET($F$279,3*($D261-1)+1,6*(F$209-1)+1,1,6)*OFFSET($F$279,3*($D261-1)+2,6*(F$209-1)+1,1,6)*OFFSET($F$279,3*($D261-1)+3,6*(F$209-1)+1,1,6))&gt;F$208,MAX(OFFSET($F$279,3*($D261-1)+1,6*(F$209-1)+1,1,6)*OFFSET($F$279,3*($D261-1)+2,6*(F$209-1)+1,1,6)*OFFSET($F$279,3*($D261-1)+3,6*(F$209-1)+1,1,6)),0),"")</f>
        <v/>
      </c>
      <c r="G261" s="224" t="str">
        <f t="array" aca="1" ref="G261" ca="1">IFERROR(IF(MAX(OFFSET($F$279,3*($D261-1)+1,6*(G$209-1)+1,1,6)*OFFSET($F$279,3*($D261-1)+2,6*(G$209-1)+1,1,6)*OFFSET($F$279,3*($D261-1)+3,6*(G$209-1)+1,1,6))&gt;G$208,MAX(OFFSET($F$279,3*($D261-1)+1,6*(G$209-1)+1,1,6)*OFFSET($F$279,3*($D261-1)+2,6*(G$209-1)+1,1,6)*OFFSET($F$279,3*($D261-1)+3,6*(G$209-1)+1,1,6)),0),"")</f>
        <v/>
      </c>
      <c r="H261" s="224" t="str">
        <f t="array" aca="1" ref="H261" ca="1">IFERROR(IF(MAX(OFFSET($F$279,3*($D261-1)+1,6*(H$209-1)+1,1,6)*OFFSET($F$279,3*($D261-1)+2,6*(H$209-1)+1,1,6)*OFFSET($F$279,3*($D261-1)+3,6*(H$209-1)+1,1,6))&gt;H$208,MAX(OFFSET($F$279,3*($D261-1)+1,6*(H$209-1)+1,1,6)*OFFSET($F$279,3*($D261-1)+2,6*(H$209-1)+1,1,6)*OFFSET($F$279,3*($D261-1)+3,6*(H$209-1)+1,1,6)),0),"")</f>
        <v/>
      </c>
      <c r="I261" s="224" t="str">
        <f t="array" aca="1" ref="I261" ca="1">IFERROR(IF(MAX(OFFSET($F$279,3*($D261-1)+1,6*(I$209-1)+1,1,6)*OFFSET($F$279,3*($D261-1)+2,6*(I$209-1)+1,1,6)*OFFSET($F$279,3*($D261-1)+3,6*(I$209-1)+1,1,6))&gt;I$208,MAX(OFFSET($F$279,3*($D261-1)+1,6*(I$209-1)+1,1,6)*OFFSET($F$279,3*($D261-1)+2,6*(I$209-1)+1,1,6)*OFFSET($F$279,3*($D261-1)+3,6*(I$209-1)+1,1,6)),0),"")</f>
        <v/>
      </c>
      <c r="J261" s="224" t="str">
        <f t="array" aca="1" ref="J261" ca="1">IFERROR(IF(MAX(OFFSET($F$279,3*($D261-1)+1,6*(J$209-1)+1,1,6)*OFFSET($F$279,3*($D261-1)+2,6*(J$209-1)+1,1,6)*OFFSET($F$279,3*($D261-1)+3,6*(J$209-1)+1,1,6))&gt;J$208,MAX(OFFSET($F$279,3*($D261-1)+1,6*(J$209-1)+1,1,6)*OFFSET($F$279,3*($D261-1)+2,6*(J$209-1)+1,1,6)*OFFSET($F$279,3*($D261-1)+3,6*(J$209-1)+1,1,6)),0),"")</f>
        <v/>
      </c>
      <c r="K261" s="224" t="str">
        <f t="array" aca="1" ref="K261" ca="1">IFERROR(IF(MAX(OFFSET($F$279,3*($D261-1)+1,6*(K$209-1)+1,1,6)*OFFSET($F$279,3*($D261-1)+2,6*(K$209-1)+1,1,6)*OFFSET($F$279,3*($D261-1)+3,6*(K$209-1)+1,1,6))&gt;K$208,MAX(OFFSET($F$279,3*($D261-1)+1,6*(K$209-1)+1,1,6)*OFFSET($F$279,3*($D261-1)+2,6*(K$209-1)+1,1,6)*OFFSET($F$279,3*($D261-1)+3,6*(K$209-1)+1,1,6)),0),"")</f>
        <v/>
      </c>
      <c r="L261" s="224" t="str">
        <f t="array" aca="1" ref="L261" ca="1">IFERROR(IF(MAX(OFFSET($F$279,3*($D261-1)+1,6*(L$209-1)+1,1,6)*OFFSET($F$279,3*($D261-1)+2,6*(L$209-1)+1,1,6)*OFFSET($F$279,3*($D261-1)+3,6*(L$209-1)+1,1,6))&gt;L$208,MAX(OFFSET($F$279,3*($D261-1)+1,6*(L$209-1)+1,1,6)*OFFSET($F$279,3*($D261-1)+2,6*(L$209-1)+1,1,6)*OFFSET($F$279,3*($D261-1)+3,6*(L$209-1)+1,1,6)),0),"")</f>
        <v/>
      </c>
      <c r="M261" s="224" t="str">
        <f t="array" aca="1" ref="M261" ca="1">IFERROR(IF(MAX(OFFSET($F$279,3*($D261-1)+1,6*(M$209-1)+1,1,6)*OFFSET($F$279,3*($D261-1)+2,6*(M$209-1)+1,1,6)*OFFSET($F$279,3*($D261-1)+3,6*(M$209-1)+1,1,6))&gt;M$208,MAX(OFFSET($F$279,3*($D261-1)+1,6*(M$209-1)+1,1,6)*OFFSET($F$279,3*($D261-1)+2,6*(M$209-1)+1,1,6)*OFFSET($F$279,3*($D261-1)+3,6*(M$209-1)+1,1,6)),0),"")</f>
        <v/>
      </c>
      <c r="N261" s="224" t="str">
        <f t="array" aca="1" ref="N261" ca="1">IFERROR(IF(MAX(OFFSET($F$279,3*($D261-1)+1,6*(N$209-1)+1,1,6)*OFFSET($F$279,3*($D261-1)+2,6*(N$209-1)+1,1,6)*OFFSET($F$279,3*($D261-1)+3,6*(N$209-1)+1,1,6))&gt;N$208,MAX(OFFSET($F$279,3*($D261-1)+1,6*(N$209-1)+1,1,6)*OFFSET($F$279,3*($D261-1)+2,6*(N$209-1)+1,1,6)*OFFSET($F$279,3*($D261-1)+3,6*(N$209-1)+1,1,6)),0),"")</f>
        <v/>
      </c>
      <c r="O261" s="224" t="str">
        <f t="array" aca="1" ref="O261" ca="1">IFERROR(IF(MAX(OFFSET($F$279,3*($D261-1)+1,6*(O$209-1)+1,1,6)*OFFSET($F$279,3*($D261-1)+2,6*(O$209-1)+1,1,6)*OFFSET($F$279,3*($D261-1)+3,6*(O$209-1)+1,1,6))&gt;O$208,MAX(OFFSET($F$279,3*($D261-1)+1,6*(O$209-1)+1,1,6)*OFFSET($F$279,3*($D261-1)+2,6*(O$209-1)+1,1,6)*OFFSET($F$279,3*($D261-1)+3,6*(O$209-1)+1,1,6)),0),"")</f>
        <v/>
      </c>
      <c r="P261" s="224" t="str">
        <f t="array" aca="1" ref="P261" ca="1">IFERROR(IF(MAX(OFFSET($F$279,3*($D261-1)+1,6*(P$209-1)+1,1,6)*OFFSET($F$279,3*($D261-1)+2,6*(P$209-1)+1,1,6)*OFFSET($F$279,3*($D261-1)+3,6*(P$209-1)+1,1,6))&gt;P$208,MAX(OFFSET($F$279,3*($D261-1)+1,6*(P$209-1)+1,1,6)*OFFSET($F$279,3*($D261-1)+2,6*(P$209-1)+1,1,6)*OFFSET($F$279,3*($D261-1)+3,6*(P$209-1)+1,1,6)),0),"")</f>
        <v/>
      </c>
      <c r="Q261" s="224" t="str">
        <f t="array" aca="1" ref="Q261" ca="1">IFERROR(IF(MAX(OFFSET($F$279,3*($D261-1)+1,6*(Q$209-1)+1,1,6)*OFFSET($F$279,3*($D261-1)+2,6*(Q$209-1)+1,1,6)*OFFSET($F$279,3*($D261-1)+3,6*(Q$209-1)+1,1,6))&gt;Q$208,MAX(OFFSET($F$279,3*($D261-1)+1,6*(Q$209-1)+1,1,6)*OFFSET($F$279,3*($D261-1)+2,6*(Q$209-1)+1,1,6)*OFFSET($F$279,3*($D261-1)+3,6*(Q$209-1)+1,1,6)),0),"")</f>
        <v/>
      </c>
      <c r="R261" s="224" t="str">
        <f t="array" aca="1" ref="R261" ca="1">IFERROR(IF(MAX(OFFSET($F$279,3*($D261-1)+1,6*(R$209-1)+1,1,6)*OFFSET($F$279,3*($D261-1)+2,6*(R$209-1)+1,1,6)*OFFSET($F$279,3*($D261-1)+3,6*(R$209-1)+1,1,6))&gt;R$208,MAX(OFFSET($F$279,3*($D261-1)+1,6*(R$209-1)+1,1,6)*OFFSET($F$279,3*($D261-1)+2,6*(R$209-1)+1,1,6)*OFFSET($F$279,3*($D261-1)+3,6*(R$209-1)+1,1,6)),0),"")</f>
        <v/>
      </c>
      <c r="S261" s="224" t="str">
        <f t="array" aca="1" ref="S261" ca="1">IFERROR(IF(MAX(OFFSET($F$279,3*($D261-1)+1,6*(S$209-1)+1,1,6)*OFFSET($F$279,3*($D261-1)+2,6*(S$209-1)+1,1,6)*OFFSET($F$279,3*($D261-1)+3,6*(S$209-1)+1,1,6))&gt;S$208,MAX(OFFSET($F$279,3*($D261-1)+1,6*(S$209-1)+1,1,6)*OFFSET($F$279,3*($D261-1)+2,6*(S$209-1)+1,1,6)*OFFSET($F$279,3*($D261-1)+3,6*(S$209-1)+1,1,6)),0),"")</f>
        <v/>
      </c>
      <c r="T261" s="224" t="str">
        <f t="array" aca="1" ref="T261" ca="1">IFERROR(IF(MAX(OFFSET($F$279,3*($D261-1)+1,6*(T$209-1)+1,1,6)*OFFSET($F$279,3*($D261-1)+2,6*(T$209-1)+1,1,6)*OFFSET($F$279,3*($D261-1)+3,6*(T$209-1)+1,1,6))&gt;T$208,MAX(OFFSET($F$279,3*($D261-1)+1,6*(T$209-1)+1,1,6)*OFFSET($F$279,3*($D261-1)+2,6*(T$209-1)+1,1,6)*OFFSET($F$279,3*($D261-1)+3,6*(T$209-1)+1,1,6)),0),"")</f>
        <v/>
      </c>
      <c r="U261" s="224" t="str">
        <f t="array" aca="1" ref="U261" ca="1">IFERROR(IF(MAX(OFFSET($F$279,3*($D261-1)+1,6*(U$209-1)+1,1,6)*OFFSET($F$279,3*($D261-1)+2,6*(U$209-1)+1,1,6)*OFFSET($F$279,3*($D261-1)+3,6*(U$209-1)+1,1,6))&gt;U$208,MAX(OFFSET($F$279,3*($D261-1)+1,6*(U$209-1)+1,1,6)*OFFSET($F$279,3*($D261-1)+2,6*(U$209-1)+1,1,6)*OFFSET($F$279,3*($D261-1)+3,6*(U$209-1)+1,1,6)),0),"")</f>
        <v/>
      </c>
      <c r="V261" s="224" t="str">
        <f t="array" aca="1" ref="V261" ca="1">IFERROR(IF(MAX(OFFSET($F$279,3*($D261-1)+1,6*(V$209-1)+1,1,6)*OFFSET($F$279,3*($D261-1)+2,6*(V$209-1)+1,1,6)*OFFSET($F$279,3*($D261-1)+3,6*(V$209-1)+1,1,6))&gt;V$208,MAX(OFFSET($F$279,3*($D261-1)+1,6*(V$209-1)+1,1,6)*OFFSET($F$279,3*($D261-1)+2,6*(V$209-1)+1,1,6)*OFFSET($F$279,3*($D261-1)+3,6*(V$209-1)+1,1,6)),0),"")</f>
        <v/>
      </c>
      <c r="W261" s="224" t="str">
        <f t="array" aca="1" ref="W261" ca="1">IFERROR(IF(MAX(OFFSET($F$279,3*($D261-1)+1,6*(W$209-1)+1,1,6)*OFFSET($F$279,3*($D261-1)+2,6*(W$209-1)+1,1,6)*OFFSET($F$279,3*($D261-1)+3,6*(W$209-1)+1,1,6))&gt;W$208,MAX(OFFSET($F$279,3*($D261-1)+1,6*(W$209-1)+1,1,6)*OFFSET($F$279,3*($D261-1)+2,6*(W$209-1)+1,1,6)*OFFSET($F$279,3*($D261-1)+3,6*(W$209-1)+1,1,6)),0),"")</f>
        <v/>
      </c>
      <c r="X261" s="224" t="str">
        <f t="array" aca="1" ref="X261" ca="1">IFERROR(IF(MAX(OFFSET($F$279,3*($D261-1)+1,6*(X$209-1)+1,1,6)*OFFSET($F$279,3*($D261-1)+2,6*(X$209-1)+1,1,6)*OFFSET($F$279,3*($D261-1)+3,6*(X$209-1)+1,1,6))&gt;X$208,MAX(OFFSET($F$279,3*($D261-1)+1,6*(X$209-1)+1,1,6)*OFFSET($F$279,3*($D261-1)+2,6*(X$209-1)+1,1,6)*OFFSET($F$279,3*($D261-1)+3,6*(X$209-1)+1,1,6)),0),"")</f>
        <v/>
      </c>
      <c r="Y261" s="224" t="str">
        <f t="array" aca="1" ref="Y261" ca="1">IFERROR(IF(MAX(OFFSET($F$279,3*($D261-1)+1,6*(Y$209-1)+1,1,6)*OFFSET($F$279,3*($D261-1)+2,6*(Y$209-1)+1,1,6)*OFFSET($F$279,3*($D261-1)+3,6*(Y$209-1)+1,1,6))&gt;Y$208,MAX(OFFSET($F$279,3*($D261-1)+1,6*(Y$209-1)+1,1,6)*OFFSET($F$279,3*($D261-1)+2,6*(Y$209-1)+1,1,6)*OFFSET($F$279,3*($D261-1)+3,6*(Y$209-1)+1,1,6)),0),"")</f>
        <v/>
      </c>
      <c r="Z261" s="224" t="str">
        <f t="array" aca="1" ref="Z261" ca="1">IFERROR(IF(MAX(OFFSET($F$279,3*($D261-1)+1,6*(Z$209-1)+1,1,6)*OFFSET($F$279,3*($D261-1)+2,6*(Z$209-1)+1,1,6)*OFFSET($F$279,3*($D261-1)+3,6*(Z$209-1)+1,1,6))&gt;Z$208,MAX(OFFSET($F$279,3*($D261-1)+1,6*(Z$209-1)+1,1,6)*OFFSET($F$279,3*($D261-1)+2,6*(Z$209-1)+1,1,6)*OFFSET($F$279,3*($D261-1)+3,6*(Z$209-1)+1,1,6)),0),"")</f>
        <v/>
      </c>
      <c r="AA261" s="224" t="str">
        <f t="array" aca="1" ref="AA261" ca="1">IFERROR(IF(MAX(OFFSET($F$279,3*($D261-1)+1,6*(AA$209-1)+1,1,6)*OFFSET($F$279,3*($D261-1)+2,6*(AA$209-1)+1,1,6)*OFFSET($F$279,3*($D261-1)+3,6*(AA$209-1)+1,1,6))&gt;AA$208,MAX(OFFSET($F$279,3*($D261-1)+1,6*(AA$209-1)+1,1,6)*OFFSET($F$279,3*($D261-1)+2,6*(AA$209-1)+1,1,6)*OFFSET($F$279,3*($D261-1)+3,6*(AA$209-1)+1,1,6)),0),"")</f>
        <v/>
      </c>
      <c r="AB261" s="224" t="str">
        <f t="array" aca="1" ref="AB261" ca="1">IFERROR(IF(MAX(OFFSET($F$279,3*($D261-1)+1,6*(AB$209-1)+1,1,6)*OFFSET($F$279,3*($D261-1)+2,6*(AB$209-1)+1,1,6)*OFFSET($F$279,3*($D261-1)+3,6*(AB$209-1)+1,1,6))&gt;AB$208,MAX(OFFSET($F$279,3*($D261-1)+1,6*(AB$209-1)+1,1,6)*OFFSET($F$279,3*($D261-1)+2,6*(AB$209-1)+1,1,6)*OFFSET($F$279,3*($D261-1)+3,6*(AB$209-1)+1,1,6)),0),"")</f>
        <v/>
      </c>
      <c r="AC261" s="224" t="str">
        <f t="array" aca="1" ref="AC261" ca="1">IFERROR(IF(MAX(OFFSET($F$279,3*($D261-1)+1,6*(AC$209-1)+1,1,6)*OFFSET($F$279,3*($D261-1)+2,6*(AC$209-1)+1,1,6)*OFFSET($F$279,3*($D261-1)+3,6*(AC$209-1)+1,1,6))&gt;AC$208,MAX(OFFSET($F$279,3*($D261-1)+1,6*(AC$209-1)+1,1,6)*OFFSET($F$279,3*($D261-1)+2,6*(AC$209-1)+1,1,6)*OFFSET($F$279,3*($D261-1)+3,6*(AC$209-1)+1,1,6)),0),"")</f>
        <v/>
      </c>
      <c r="AD261" s="224" t="str">
        <f t="array" aca="1" ref="AD261" ca="1">IFERROR(IF(MAX(OFFSET($F$279,3*($D261-1)+1,6*(AD$209-1)+1,1,6)*OFFSET($F$279,3*($D261-1)+2,6*(AD$209-1)+1,1,6)*OFFSET($F$279,3*($D261-1)+3,6*(AD$209-1)+1,1,6))&gt;AD$208,MAX(OFFSET($F$279,3*($D261-1)+1,6*(AD$209-1)+1,1,6)*OFFSET($F$279,3*($D261-1)+2,6*(AD$209-1)+1,1,6)*OFFSET($F$279,3*($D261-1)+3,6*(AD$209-1)+1,1,6)),0),"")</f>
        <v/>
      </c>
      <c r="AE261" s="224" t="str">
        <f t="array" aca="1" ref="AE261" ca="1">IFERROR(IF(MAX(OFFSET($F$279,3*($D261-1)+1,6*(AE$209-1)+1,1,6)*OFFSET($F$279,3*($D261-1)+2,6*(AE$209-1)+1,1,6)*OFFSET($F$279,3*($D261-1)+3,6*(AE$209-1)+1,1,6))&gt;AE$208,MAX(OFFSET($F$279,3*($D261-1)+1,6*(AE$209-1)+1,1,6)*OFFSET($F$279,3*($D261-1)+2,6*(AE$209-1)+1,1,6)*OFFSET($F$279,3*($D261-1)+3,6*(AE$209-1)+1,1,6)),0),"")</f>
        <v/>
      </c>
      <c r="AF261" s="224" t="str">
        <f t="array" aca="1" ref="AF261" ca="1">IFERROR(IF(MAX(OFFSET($F$279,3*($D261-1)+1,6*(AF$209-1)+1,1,6)*OFFSET($F$279,3*($D261-1)+2,6*(AF$209-1)+1,1,6)*OFFSET($F$279,3*($D261-1)+3,6*(AF$209-1)+1,1,6))&gt;AF$208,MAX(OFFSET($F$279,3*($D261-1)+1,6*(AF$209-1)+1,1,6)*OFFSET($F$279,3*($D261-1)+2,6*(AF$209-1)+1,1,6)*OFFSET($F$279,3*($D261-1)+3,6*(AF$209-1)+1,1,6)),0),"")</f>
        <v/>
      </c>
      <c r="AG261" s="224" t="str">
        <f t="array" aca="1" ref="AG261" ca="1">IFERROR(IF(MAX(OFFSET($F$279,3*($D261-1)+1,6*(AG$209-1)+1,1,6)*OFFSET($F$279,3*($D261-1)+2,6*(AG$209-1)+1,1,6)*OFFSET($F$279,3*($D261-1)+3,6*(AG$209-1)+1,1,6))&gt;AG$208,MAX(OFFSET($F$279,3*($D261-1)+1,6*(AG$209-1)+1,1,6)*OFFSET($F$279,3*($D261-1)+2,6*(AG$209-1)+1,1,6)*OFFSET($F$279,3*($D261-1)+3,6*(AG$209-1)+1,1,6)),0),"")</f>
        <v/>
      </c>
      <c r="AH261" s="224" t="str">
        <f t="array" aca="1" ref="AH261" ca="1">IFERROR(IF(MAX(OFFSET($F$279,3*($D261-1)+1,6*(AH$209-1)+1,1,6)*OFFSET($F$279,3*($D261-1)+2,6*(AH$209-1)+1,1,6)*OFFSET($F$279,3*($D261-1)+3,6*(AH$209-1)+1,1,6))&gt;AH$208,MAX(OFFSET($F$279,3*($D261-1)+1,6*(AH$209-1)+1,1,6)*OFFSET($F$279,3*($D261-1)+2,6*(AH$209-1)+1,1,6)*OFFSET($F$279,3*($D261-1)+3,6*(AH$209-1)+1,1,6)),0),"")</f>
        <v/>
      </c>
      <c r="AI261" s="224" t="str">
        <f t="array" aca="1" ref="AI261" ca="1">IFERROR(IF(MAX(OFFSET($F$279,3*($D261-1)+1,6*(AI$209-1)+1,1,6)*OFFSET($F$279,3*($D261-1)+2,6*(AI$209-1)+1,1,6)*OFFSET($F$279,3*($D261-1)+3,6*(AI$209-1)+1,1,6))&gt;AI$208,MAX(OFFSET($F$279,3*($D261-1)+1,6*(AI$209-1)+1,1,6)*OFFSET($F$279,3*($D261-1)+2,6*(AI$209-1)+1,1,6)*OFFSET($F$279,3*($D261-1)+3,6*(AI$209-1)+1,1,6)),0),"")</f>
        <v/>
      </c>
      <c r="AJ261" s="224" t="str">
        <f t="array" aca="1" ref="AJ261" ca="1">IFERROR(IF(MAX(OFFSET($F$279,3*($D261-1)+1,6*(AJ$209-1)+1,1,6)*OFFSET($F$279,3*($D261-1)+2,6*(AJ$209-1)+1,1,6)*OFFSET($F$279,3*($D261-1)+3,6*(AJ$209-1)+1,1,6))&gt;AJ$208,MAX(OFFSET($F$279,3*($D261-1)+1,6*(AJ$209-1)+1,1,6)*OFFSET($F$279,3*($D261-1)+2,6*(AJ$209-1)+1,1,6)*OFFSET($F$279,3*($D261-1)+3,6*(AJ$209-1)+1,1,6)),0),"")</f>
        <v/>
      </c>
      <c r="AK261" s="224" t="str">
        <f t="array" aca="1" ref="AK261" ca="1">IFERROR(IF(MAX(OFFSET($F$279,3*($D261-1)+1,6*(AK$209-1)+1,1,6)*OFFSET($F$279,3*($D261-1)+2,6*(AK$209-1)+1,1,6)*OFFSET($F$279,3*($D261-1)+3,6*(AK$209-1)+1,1,6))&gt;AK$208,MAX(OFFSET($F$279,3*($D261-1)+1,6*(AK$209-1)+1,1,6)*OFFSET($F$279,3*($D261-1)+2,6*(AK$209-1)+1,1,6)*OFFSET($F$279,3*($D261-1)+3,6*(AK$209-1)+1,1,6)),0),"")</f>
        <v/>
      </c>
      <c r="AL261" s="224" t="str">
        <f t="array" aca="1" ref="AL261" ca="1">IFERROR(IF(MAX(OFFSET($F$279,3*($D261-1)+1,6*(AL$209-1)+1,1,6)*OFFSET($F$279,3*($D261-1)+2,6*(AL$209-1)+1,1,6)*OFFSET($F$279,3*($D261-1)+3,6*(AL$209-1)+1,1,6))&gt;AL$208,MAX(OFFSET($F$279,3*($D261-1)+1,6*(AL$209-1)+1,1,6)*OFFSET($F$279,3*($D261-1)+2,6*(AL$209-1)+1,1,6)*OFFSET($F$279,3*($D261-1)+3,6*(AL$209-1)+1,1,6)),0),"")</f>
        <v/>
      </c>
      <c r="AM261" s="224" t="str">
        <f t="array" aca="1" ref="AM261" ca="1">IFERROR(IF(MAX(OFFSET($F$279,3*($D261-1)+1,6*(AM$209-1)+1,1,6)*OFFSET($F$279,3*($D261-1)+2,6*(AM$209-1)+1,1,6)*OFFSET($F$279,3*($D261-1)+3,6*(AM$209-1)+1,1,6))&gt;AM$208,MAX(OFFSET($F$279,3*($D261-1)+1,6*(AM$209-1)+1,1,6)*OFFSET($F$279,3*($D261-1)+2,6*(AM$209-1)+1,1,6)*OFFSET($F$279,3*($D261-1)+3,6*(AM$209-1)+1,1,6)),0),"")</f>
        <v/>
      </c>
      <c r="AN261" s="224" t="str">
        <f t="array" aca="1" ref="AN261" ca="1">IFERROR(IF(MAX(OFFSET($F$279,3*($D261-1)+1,6*(AN$209-1)+1,1,6)*OFFSET($F$279,3*($D261-1)+2,6*(AN$209-1)+1,1,6)*OFFSET($F$279,3*($D261-1)+3,6*(AN$209-1)+1,1,6))&gt;AN$208,MAX(OFFSET($F$279,3*($D261-1)+1,6*(AN$209-1)+1,1,6)*OFFSET($F$279,3*($D261-1)+2,6*(AN$209-1)+1,1,6)*OFFSET($F$279,3*($D261-1)+3,6*(AN$209-1)+1,1,6)),0),"")</f>
        <v/>
      </c>
      <c r="AO261" s="224" t="str">
        <f t="array" aca="1" ref="AO261" ca="1">IFERROR(IF(MAX(OFFSET($F$279,3*($D261-1)+1,6*(AO$209-1)+1,1,6)*OFFSET($F$279,3*($D261-1)+2,6*(AO$209-1)+1,1,6)*OFFSET($F$279,3*($D261-1)+3,6*(AO$209-1)+1,1,6))&gt;AO$208,MAX(OFFSET($F$279,3*($D261-1)+1,6*(AO$209-1)+1,1,6)*OFFSET($F$279,3*($D261-1)+2,6*(AO$209-1)+1,1,6)*OFFSET($F$279,3*($D261-1)+3,6*(AO$209-1)+1,1,6)),0),"")</f>
        <v/>
      </c>
      <c r="AP261" s="224" t="str">
        <f t="array" aca="1" ref="AP261" ca="1">IFERROR(IF(MAX(OFFSET($F$279,3*($D261-1)+1,6*(AP$209-1)+1,1,6)*OFFSET($F$279,3*($D261-1)+2,6*(AP$209-1)+1,1,6)*OFFSET($F$279,3*($D261-1)+3,6*(AP$209-1)+1,1,6))&gt;AP$208,MAX(OFFSET($F$279,3*($D261-1)+1,6*(AP$209-1)+1,1,6)*OFFSET($F$279,3*($D261-1)+2,6*(AP$209-1)+1,1,6)*OFFSET($F$279,3*($D261-1)+3,6*(AP$209-1)+1,1,6)),0),"")</f>
        <v/>
      </c>
      <c r="AQ261" s="224" t="str">
        <f t="array" aca="1" ref="AQ261" ca="1">IFERROR(IF(MAX(OFFSET($F$279,3*($D261-1)+1,6*(AQ$209-1)+1,1,6)*OFFSET($F$279,3*($D261-1)+2,6*(AQ$209-1)+1,1,6)*OFFSET($F$279,3*($D261-1)+3,6*(AQ$209-1)+1,1,6))&gt;AQ$208,MAX(OFFSET($F$279,3*($D261-1)+1,6*(AQ$209-1)+1,1,6)*OFFSET($F$279,3*($D261-1)+2,6*(AQ$209-1)+1,1,6)*OFFSET($F$279,3*($D261-1)+3,6*(AQ$209-1)+1,1,6)),0),"")</f>
        <v/>
      </c>
      <c r="AR261" s="224" t="str">
        <f t="array" aca="1" ref="AR261" ca="1">IFERROR(IF(MAX(OFFSET($F$279,3*($D261-1)+1,6*(AR$209-1)+1,1,6)*OFFSET($F$279,3*($D261-1)+2,6*(AR$209-1)+1,1,6)*OFFSET($F$279,3*($D261-1)+3,6*(AR$209-1)+1,1,6))&gt;AR$208,MAX(OFFSET($F$279,3*($D261-1)+1,6*(AR$209-1)+1,1,6)*OFFSET($F$279,3*($D261-1)+2,6*(AR$209-1)+1,1,6)*OFFSET($F$279,3*($D261-1)+3,6*(AR$209-1)+1,1,6)),0),"")</f>
        <v/>
      </c>
      <c r="AS261" s="224" t="str">
        <f t="array" aca="1" ref="AS261" ca="1">IFERROR(IF(MAX(OFFSET($F$279,3*($D261-1)+1,6*(AS$209-1)+1,1,6)*OFFSET($F$279,3*($D261-1)+2,6*(AS$209-1)+1,1,6)*OFFSET($F$279,3*($D261-1)+3,6*(AS$209-1)+1,1,6))&gt;AS$208,MAX(OFFSET($F$279,3*($D261-1)+1,6*(AS$209-1)+1,1,6)*OFFSET($F$279,3*($D261-1)+2,6*(AS$209-1)+1,1,6)*OFFSET($F$279,3*($D261-1)+3,6*(AS$209-1)+1,1,6)),0),"")</f>
        <v/>
      </c>
    </row>
    <row r="262" spans="2:246">
      <c r="D262" s="74">
        <v>52</v>
      </c>
      <c r="E262" s="135">
        <f t="shared" si="20"/>
        <v>0</v>
      </c>
      <c r="F262" s="224" t="str">
        <f t="array" aca="1" ref="F262" ca="1">IFERROR(IF(MAX(OFFSET($F$279,3*($D262-1)+1,6*(F$209-1)+1,1,6)*OFFSET($F$279,3*($D262-1)+2,6*(F$209-1)+1,1,6)*OFFSET($F$279,3*($D262-1)+3,6*(F$209-1)+1,1,6))&gt;F$208,MAX(OFFSET($F$279,3*($D262-1)+1,6*(F$209-1)+1,1,6)*OFFSET($F$279,3*($D262-1)+2,6*(F$209-1)+1,1,6)*OFFSET($F$279,3*($D262-1)+3,6*(F$209-1)+1,1,6)),0),"")</f>
        <v/>
      </c>
      <c r="G262" s="224" t="str">
        <f t="array" aca="1" ref="G262" ca="1">IFERROR(IF(MAX(OFFSET($F$279,3*($D262-1)+1,6*(G$209-1)+1,1,6)*OFFSET($F$279,3*($D262-1)+2,6*(G$209-1)+1,1,6)*OFFSET($F$279,3*($D262-1)+3,6*(G$209-1)+1,1,6))&gt;G$208,MAX(OFFSET($F$279,3*($D262-1)+1,6*(G$209-1)+1,1,6)*OFFSET($F$279,3*($D262-1)+2,6*(G$209-1)+1,1,6)*OFFSET($F$279,3*($D262-1)+3,6*(G$209-1)+1,1,6)),0),"")</f>
        <v/>
      </c>
      <c r="H262" s="224" t="str">
        <f t="array" aca="1" ref="H262" ca="1">IFERROR(IF(MAX(OFFSET($F$279,3*($D262-1)+1,6*(H$209-1)+1,1,6)*OFFSET($F$279,3*($D262-1)+2,6*(H$209-1)+1,1,6)*OFFSET($F$279,3*($D262-1)+3,6*(H$209-1)+1,1,6))&gt;H$208,MAX(OFFSET($F$279,3*($D262-1)+1,6*(H$209-1)+1,1,6)*OFFSET($F$279,3*($D262-1)+2,6*(H$209-1)+1,1,6)*OFFSET($F$279,3*($D262-1)+3,6*(H$209-1)+1,1,6)),0),"")</f>
        <v/>
      </c>
      <c r="I262" s="224" t="str">
        <f t="array" aca="1" ref="I262" ca="1">IFERROR(IF(MAX(OFFSET($F$279,3*($D262-1)+1,6*(I$209-1)+1,1,6)*OFFSET($F$279,3*($D262-1)+2,6*(I$209-1)+1,1,6)*OFFSET($F$279,3*($D262-1)+3,6*(I$209-1)+1,1,6))&gt;I$208,MAX(OFFSET($F$279,3*($D262-1)+1,6*(I$209-1)+1,1,6)*OFFSET($F$279,3*($D262-1)+2,6*(I$209-1)+1,1,6)*OFFSET($F$279,3*($D262-1)+3,6*(I$209-1)+1,1,6)),0),"")</f>
        <v/>
      </c>
      <c r="J262" s="224" t="str">
        <f t="array" aca="1" ref="J262" ca="1">IFERROR(IF(MAX(OFFSET($F$279,3*($D262-1)+1,6*(J$209-1)+1,1,6)*OFFSET($F$279,3*($D262-1)+2,6*(J$209-1)+1,1,6)*OFFSET($F$279,3*($D262-1)+3,6*(J$209-1)+1,1,6))&gt;J$208,MAX(OFFSET($F$279,3*($D262-1)+1,6*(J$209-1)+1,1,6)*OFFSET($F$279,3*($D262-1)+2,6*(J$209-1)+1,1,6)*OFFSET($F$279,3*($D262-1)+3,6*(J$209-1)+1,1,6)),0),"")</f>
        <v/>
      </c>
      <c r="K262" s="224" t="str">
        <f t="array" aca="1" ref="K262" ca="1">IFERROR(IF(MAX(OFFSET($F$279,3*($D262-1)+1,6*(K$209-1)+1,1,6)*OFFSET($F$279,3*($D262-1)+2,6*(K$209-1)+1,1,6)*OFFSET($F$279,3*($D262-1)+3,6*(K$209-1)+1,1,6))&gt;K$208,MAX(OFFSET($F$279,3*($D262-1)+1,6*(K$209-1)+1,1,6)*OFFSET($F$279,3*($D262-1)+2,6*(K$209-1)+1,1,6)*OFFSET($F$279,3*($D262-1)+3,6*(K$209-1)+1,1,6)),0),"")</f>
        <v/>
      </c>
      <c r="L262" s="224" t="str">
        <f t="array" aca="1" ref="L262" ca="1">IFERROR(IF(MAX(OFFSET($F$279,3*($D262-1)+1,6*(L$209-1)+1,1,6)*OFFSET($F$279,3*($D262-1)+2,6*(L$209-1)+1,1,6)*OFFSET($F$279,3*($D262-1)+3,6*(L$209-1)+1,1,6))&gt;L$208,MAX(OFFSET($F$279,3*($D262-1)+1,6*(L$209-1)+1,1,6)*OFFSET($F$279,3*($D262-1)+2,6*(L$209-1)+1,1,6)*OFFSET($F$279,3*($D262-1)+3,6*(L$209-1)+1,1,6)),0),"")</f>
        <v/>
      </c>
      <c r="M262" s="224" t="str">
        <f t="array" aca="1" ref="M262" ca="1">IFERROR(IF(MAX(OFFSET($F$279,3*($D262-1)+1,6*(M$209-1)+1,1,6)*OFFSET($F$279,3*($D262-1)+2,6*(M$209-1)+1,1,6)*OFFSET($F$279,3*($D262-1)+3,6*(M$209-1)+1,1,6))&gt;M$208,MAX(OFFSET($F$279,3*($D262-1)+1,6*(M$209-1)+1,1,6)*OFFSET($F$279,3*($D262-1)+2,6*(M$209-1)+1,1,6)*OFFSET($F$279,3*($D262-1)+3,6*(M$209-1)+1,1,6)),0),"")</f>
        <v/>
      </c>
      <c r="N262" s="224" t="str">
        <f t="array" aca="1" ref="N262" ca="1">IFERROR(IF(MAX(OFFSET($F$279,3*($D262-1)+1,6*(N$209-1)+1,1,6)*OFFSET($F$279,3*($D262-1)+2,6*(N$209-1)+1,1,6)*OFFSET($F$279,3*($D262-1)+3,6*(N$209-1)+1,1,6))&gt;N$208,MAX(OFFSET($F$279,3*($D262-1)+1,6*(N$209-1)+1,1,6)*OFFSET($F$279,3*($D262-1)+2,6*(N$209-1)+1,1,6)*OFFSET($F$279,3*($D262-1)+3,6*(N$209-1)+1,1,6)),0),"")</f>
        <v/>
      </c>
      <c r="O262" s="224" t="str">
        <f t="array" aca="1" ref="O262" ca="1">IFERROR(IF(MAX(OFFSET($F$279,3*($D262-1)+1,6*(O$209-1)+1,1,6)*OFFSET($F$279,3*($D262-1)+2,6*(O$209-1)+1,1,6)*OFFSET($F$279,3*($D262-1)+3,6*(O$209-1)+1,1,6))&gt;O$208,MAX(OFFSET($F$279,3*($D262-1)+1,6*(O$209-1)+1,1,6)*OFFSET($F$279,3*($D262-1)+2,6*(O$209-1)+1,1,6)*OFFSET($F$279,3*($D262-1)+3,6*(O$209-1)+1,1,6)),0),"")</f>
        <v/>
      </c>
      <c r="P262" s="224" t="str">
        <f t="array" aca="1" ref="P262" ca="1">IFERROR(IF(MAX(OFFSET($F$279,3*($D262-1)+1,6*(P$209-1)+1,1,6)*OFFSET($F$279,3*($D262-1)+2,6*(P$209-1)+1,1,6)*OFFSET($F$279,3*($D262-1)+3,6*(P$209-1)+1,1,6))&gt;P$208,MAX(OFFSET($F$279,3*($D262-1)+1,6*(P$209-1)+1,1,6)*OFFSET($F$279,3*($D262-1)+2,6*(P$209-1)+1,1,6)*OFFSET($F$279,3*($D262-1)+3,6*(P$209-1)+1,1,6)),0),"")</f>
        <v/>
      </c>
      <c r="Q262" s="224" t="str">
        <f t="array" aca="1" ref="Q262" ca="1">IFERROR(IF(MAX(OFFSET($F$279,3*($D262-1)+1,6*(Q$209-1)+1,1,6)*OFFSET($F$279,3*($D262-1)+2,6*(Q$209-1)+1,1,6)*OFFSET($F$279,3*($D262-1)+3,6*(Q$209-1)+1,1,6))&gt;Q$208,MAX(OFFSET($F$279,3*($D262-1)+1,6*(Q$209-1)+1,1,6)*OFFSET($F$279,3*($D262-1)+2,6*(Q$209-1)+1,1,6)*OFFSET($F$279,3*($D262-1)+3,6*(Q$209-1)+1,1,6)),0),"")</f>
        <v/>
      </c>
      <c r="R262" s="224" t="str">
        <f t="array" aca="1" ref="R262" ca="1">IFERROR(IF(MAX(OFFSET($F$279,3*($D262-1)+1,6*(R$209-1)+1,1,6)*OFFSET($F$279,3*($D262-1)+2,6*(R$209-1)+1,1,6)*OFFSET($F$279,3*($D262-1)+3,6*(R$209-1)+1,1,6))&gt;R$208,MAX(OFFSET($F$279,3*($D262-1)+1,6*(R$209-1)+1,1,6)*OFFSET($F$279,3*($D262-1)+2,6*(R$209-1)+1,1,6)*OFFSET($F$279,3*($D262-1)+3,6*(R$209-1)+1,1,6)),0),"")</f>
        <v/>
      </c>
      <c r="S262" s="224" t="str">
        <f t="array" aca="1" ref="S262" ca="1">IFERROR(IF(MAX(OFFSET($F$279,3*($D262-1)+1,6*(S$209-1)+1,1,6)*OFFSET($F$279,3*($D262-1)+2,6*(S$209-1)+1,1,6)*OFFSET($F$279,3*($D262-1)+3,6*(S$209-1)+1,1,6))&gt;S$208,MAX(OFFSET($F$279,3*($D262-1)+1,6*(S$209-1)+1,1,6)*OFFSET($F$279,3*($D262-1)+2,6*(S$209-1)+1,1,6)*OFFSET($F$279,3*($D262-1)+3,6*(S$209-1)+1,1,6)),0),"")</f>
        <v/>
      </c>
      <c r="T262" s="224" t="str">
        <f t="array" aca="1" ref="T262" ca="1">IFERROR(IF(MAX(OFFSET($F$279,3*($D262-1)+1,6*(T$209-1)+1,1,6)*OFFSET($F$279,3*($D262-1)+2,6*(T$209-1)+1,1,6)*OFFSET($F$279,3*($D262-1)+3,6*(T$209-1)+1,1,6))&gt;T$208,MAX(OFFSET($F$279,3*($D262-1)+1,6*(T$209-1)+1,1,6)*OFFSET($F$279,3*($D262-1)+2,6*(T$209-1)+1,1,6)*OFFSET($F$279,3*($D262-1)+3,6*(T$209-1)+1,1,6)),0),"")</f>
        <v/>
      </c>
      <c r="U262" s="224" t="str">
        <f t="array" aca="1" ref="U262" ca="1">IFERROR(IF(MAX(OFFSET($F$279,3*($D262-1)+1,6*(U$209-1)+1,1,6)*OFFSET($F$279,3*($D262-1)+2,6*(U$209-1)+1,1,6)*OFFSET($F$279,3*($D262-1)+3,6*(U$209-1)+1,1,6))&gt;U$208,MAX(OFFSET($F$279,3*($D262-1)+1,6*(U$209-1)+1,1,6)*OFFSET($F$279,3*($D262-1)+2,6*(U$209-1)+1,1,6)*OFFSET($F$279,3*($D262-1)+3,6*(U$209-1)+1,1,6)),0),"")</f>
        <v/>
      </c>
      <c r="V262" s="224" t="str">
        <f t="array" aca="1" ref="V262" ca="1">IFERROR(IF(MAX(OFFSET($F$279,3*($D262-1)+1,6*(V$209-1)+1,1,6)*OFFSET($F$279,3*($D262-1)+2,6*(V$209-1)+1,1,6)*OFFSET($F$279,3*($D262-1)+3,6*(V$209-1)+1,1,6))&gt;V$208,MAX(OFFSET($F$279,3*($D262-1)+1,6*(V$209-1)+1,1,6)*OFFSET($F$279,3*($D262-1)+2,6*(V$209-1)+1,1,6)*OFFSET($F$279,3*($D262-1)+3,6*(V$209-1)+1,1,6)),0),"")</f>
        <v/>
      </c>
      <c r="W262" s="224" t="str">
        <f t="array" aca="1" ref="W262" ca="1">IFERROR(IF(MAX(OFFSET($F$279,3*($D262-1)+1,6*(W$209-1)+1,1,6)*OFFSET($F$279,3*($D262-1)+2,6*(W$209-1)+1,1,6)*OFFSET($F$279,3*($D262-1)+3,6*(W$209-1)+1,1,6))&gt;W$208,MAX(OFFSET($F$279,3*($D262-1)+1,6*(W$209-1)+1,1,6)*OFFSET($F$279,3*($D262-1)+2,6*(W$209-1)+1,1,6)*OFFSET($F$279,3*($D262-1)+3,6*(W$209-1)+1,1,6)),0),"")</f>
        <v/>
      </c>
      <c r="X262" s="224" t="str">
        <f t="array" aca="1" ref="X262" ca="1">IFERROR(IF(MAX(OFFSET($F$279,3*($D262-1)+1,6*(X$209-1)+1,1,6)*OFFSET($F$279,3*($D262-1)+2,6*(X$209-1)+1,1,6)*OFFSET($F$279,3*($D262-1)+3,6*(X$209-1)+1,1,6))&gt;X$208,MAX(OFFSET($F$279,3*($D262-1)+1,6*(X$209-1)+1,1,6)*OFFSET($F$279,3*($D262-1)+2,6*(X$209-1)+1,1,6)*OFFSET($F$279,3*($D262-1)+3,6*(X$209-1)+1,1,6)),0),"")</f>
        <v/>
      </c>
      <c r="Y262" s="224" t="str">
        <f t="array" aca="1" ref="Y262" ca="1">IFERROR(IF(MAX(OFFSET($F$279,3*($D262-1)+1,6*(Y$209-1)+1,1,6)*OFFSET($F$279,3*($D262-1)+2,6*(Y$209-1)+1,1,6)*OFFSET($F$279,3*($D262-1)+3,6*(Y$209-1)+1,1,6))&gt;Y$208,MAX(OFFSET($F$279,3*($D262-1)+1,6*(Y$209-1)+1,1,6)*OFFSET($F$279,3*($D262-1)+2,6*(Y$209-1)+1,1,6)*OFFSET($F$279,3*($D262-1)+3,6*(Y$209-1)+1,1,6)),0),"")</f>
        <v/>
      </c>
      <c r="Z262" s="224" t="str">
        <f t="array" aca="1" ref="Z262" ca="1">IFERROR(IF(MAX(OFFSET($F$279,3*($D262-1)+1,6*(Z$209-1)+1,1,6)*OFFSET($F$279,3*($D262-1)+2,6*(Z$209-1)+1,1,6)*OFFSET($F$279,3*($D262-1)+3,6*(Z$209-1)+1,1,6))&gt;Z$208,MAX(OFFSET($F$279,3*($D262-1)+1,6*(Z$209-1)+1,1,6)*OFFSET($F$279,3*($D262-1)+2,6*(Z$209-1)+1,1,6)*OFFSET($F$279,3*($D262-1)+3,6*(Z$209-1)+1,1,6)),0),"")</f>
        <v/>
      </c>
      <c r="AA262" s="224" t="str">
        <f t="array" aca="1" ref="AA262" ca="1">IFERROR(IF(MAX(OFFSET($F$279,3*($D262-1)+1,6*(AA$209-1)+1,1,6)*OFFSET($F$279,3*($D262-1)+2,6*(AA$209-1)+1,1,6)*OFFSET($F$279,3*($D262-1)+3,6*(AA$209-1)+1,1,6))&gt;AA$208,MAX(OFFSET($F$279,3*($D262-1)+1,6*(AA$209-1)+1,1,6)*OFFSET($F$279,3*($D262-1)+2,6*(AA$209-1)+1,1,6)*OFFSET($F$279,3*($D262-1)+3,6*(AA$209-1)+1,1,6)),0),"")</f>
        <v/>
      </c>
      <c r="AB262" s="224" t="str">
        <f t="array" aca="1" ref="AB262" ca="1">IFERROR(IF(MAX(OFFSET($F$279,3*($D262-1)+1,6*(AB$209-1)+1,1,6)*OFFSET($F$279,3*($D262-1)+2,6*(AB$209-1)+1,1,6)*OFFSET($F$279,3*($D262-1)+3,6*(AB$209-1)+1,1,6))&gt;AB$208,MAX(OFFSET($F$279,3*($D262-1)+1,6*(AB$209-1)+1,1,6)*OFFSET($F$279,3*($D262-1)+2,6*(AB$209-1)+1,1,6)*OFFSET($F$279,3*($D262-1)+3,6*(AB$209-1)+1,1,6)),0),"")</f>
        <v/>
      </c>
      <c r="AC262" s="224" t="str">
        <f t="array" aca="1" ref="AC262" ca="1">IFERROR(IF(MAX(OFFSET($F$279,3*($D262-1)+1,6*(AC$209-1)+1,1,6)*OFFSET($F$279,3*($D262-1)+2,6*(AC$209-1)+1,1,6)*OFFSET($F$279,3*($D262-1)+3,6*(AC$209-1)+1,1,6))&gt;AC$208,MAX(OFFSET($F$279,3*($D262-1)+1,6*(AC$209-1)+1,1,6)*OFFSET($F$279,3*($D262-1)+2,6*(AC$209-1)+1,1,6)*OFFSET($F$279,3*($D262-1)+3,6*(AC$209-1)+1,1,6)),0),"")</f>
        <v/>
      </c>
      <c r="AD262" s="224" t="str">
        <f t="array" aca="1" ref="AD262" ca="1">IFERROR(IF(MAX(OFFSET($F$279,3*($D262-1)+1,6*(AD$209-1)+1,1,6)*OFFSET($F$279,3*($D262-1)+2,6*(AD$209-1)+1,1,6)*OFFSET($F$279,3*($D262-1)+3,6*(AD$209-1)+1,1,6))&gt;AD$208,MAX(OFFSET($F$279,3*($D262-1)+1,6*(AD$209-1)+1,1,6)*OFFSET($F$279,3*($D262-1)+2,6*(AD$209-1)+1,1,6)*OFFSET($F$279,3*($D262-1)+3,6*(AD$209-1)+1,1,6)),0),"")</f>
        <v/>
      </c>
      <c r="AE262" s="224" t="str">
        <f t="array" aca="1" ref="AE262" ca="1">IFERROR(IF(MAX(OFFSET($F$279,3*($D262-1)+1,6*(AE$209-1)+1,1,6)*OFFSET($F$279,3*($D262-1)+2,6*(AE$209-1)+1,1,6)*OFFSET($F$279,3*($D262-1)+3,6*(AE$209-1)+1,1,6))&gt;AE$208,MAX(OFFSET($F$279,3*($D262-1)+1,6*(AE$209-1)+1,1,6)*OFFSET($F$279,3*($D262-1)+2,6*(AE$209-1)+1,1,6)*OFFSET($F$279,3*($D262-1)+3,6*(AE$209-1)+1,1,6)),0),"")</f>
        <v/>
      </c>
      <c r="AF262" s="224" t="str">
        <f t="array" aca="1" ref="AF262" ca="1">IFERROR(IF(MAX(OFFSET($F$279,3*($D262-1)+1,6*(AF$209-1)+1,1,6)*OFFSET($F$279,3*($D262-1)+2,6*(AF$209-1)+1,1,6)*OFFSET($F$279,3*($D262-1)+3,6*(AF$209-1)+1,1,6))&gt;AF$208,MAX(OFFSET($F$279,3*($D262-1)+1,6*(AF$209-1)+1,1,6)*OFFSET($F$279,3*($D262-1)+2,6*(AF$209-1)+1,1,6)*OFFSET($F$279,3*($D262-1)+3,6*(AF$209-1)+1,1,6)),0),"")</f>
        <v/>
      </c>
      <c r="AG262" s="224" t="str">
        <f t="array" aca="1" ref="AG262" ca="1">IFERROR(IF(MAX(OFFSET($F$279,3*($D262-1)+1,6*(AG$209-1)+1,1,6)*OFFSET($F$279,3*($D262-1)+2,6*(AG$209-1)+1,1,6)*OFFSET($F$279,3*($D262-1)+3,6*(AG$209-1)+1,1,6))&gt;AG$208,MAX(OFFSET($F$279,3*($D262-1)+1,6*(AG$209-1)+1,1,6)*OFFSET($F$279,3*($D262-1)+2,6*(AG$209-1)+1,1,6)*OFFSET($F$279,3*($D262-1)+3,6*(AG$209-1)+1,1,6)),0),"")</f>
        <v/>
      </c>
      <c r="AH262" s="224" t="str">
        <f t="array" aca="1" ref="AH262" ca="1">IFERROR(IF(MAX(OFFSET($F$279,3*($D262-1)+1,6*(AH$209-1)+1,1,6)*OFFSET($F$279,3*($D262-1)+2,6*(AH$209-1)+1,1,6)*OFFSET($F$279,3*($D262-1)+3,6*(AH$209-1)+1,1,6))&gt;AH$208,MAX(OFFSET($F$279,3*($D262-1)+1,6*(AH$209-1)+1,1,6)*OFFSET($F$279,3*($D262-1)+2,6*(AH$209-1)+1,1,6)*OFFSET($F$279,3*($D262-1)+3,6*(AH$209-1)+1,1,6)),0),"")</f>
        <v/>
      </c>
      <c r="AI262" s="224" t="str">
        <f t="array" aca="1" ref="AI262" ca="1">IFERROR(IF(MAX(OFFSET($F$279,3*($D262-1)+1,6*(AI$209-1)+1,1,6)*OFFSET($F$279,3*($D262-1)+2,6*(AI$209-1)+1,1,6)*OFFSET($F$279,3*($D262-1)+3,6*(AI$209-1)+1,1,6))&gt;AI$208,MAX(OFFSET($F$279,3*($D262-1)+1,6*(AI$209-1)+1,1,6)*OFFSET($F$279,3*($D262-1)+2,6*(AI$209-1)+1,1,6)*OFFSET($F$279,3*($D262-1)+3,6*(AI$209-1)+1,1,6)),0),"")</f>
        <v/>
      </c>
      <c r="AJ262" s="224" t="str">
        <f t="array" aca="1" ref="AJ262" ca="1">IFERROR(IF(MAX(OFFSET($F$279,3*($D262-1)+1,6*(AJ$209-1)+1,1,6)*OFFSET($F$279,3*($D262-1)+2,6*(AJ$209-1)+1,1,6)*OFFSET($F$279,3*($D262-1)+3,6*(AJ$209-1)+1,1,6))&gt;AJ$208,MAX(OFFSET($F$279,3*($D262-1)+1,6*(AJ$209-1)+1,1,6)*OFFSET($F$279,3*($D262-1)+2,6*(AJ$209-1)+1,1,6)*OFFSET($F$279,3*($D262-1)+3,6*(AJ$209-1)+1,1,6)),0),"")</f>
        <v/>
      </c>
      <c r="AK262" s="224" t="str">
        <f t="array" aca="1" ref="AK262" ca="1">IFERROR(IF(MAX(OFFSET($F$279,3*($D262-1)+1,6*(AK$209-1)+1,1,6)*OFFSET($F$279,3*($D262-1)+2,6*(AK$209-1)+1,1,6)*OFFSET($F$279,3*($D262-1)+3,6*(AK$209-1)+1,1,6))&gt;AK$208,MAX(OFFSET($F$279,3*($D262-1)+1,6*(AK$209-1)+1,1,6)*OFFSET($F$279,3*($D262-1)+2,6*(AK$209-1)+1,1,6)*OFFSET($F$279,3*($D262-1)+3,6*(AK$209-1)+1,1,6)),0),"")</f>
        <v/>
      </c>
      <c r="AL262" s="224" t="str">
        <f t="array" aca="1" ref="AL262" ca="1">IFERROR(IF(MAX(OFFSET($F$279,3*($D262-1)+1,6*(AL$209-1)+1,1,6)*OFFSET($F$279,3*($D262-1)+2,6*(AL$209-1)+1,1,6)*OFFSET($F$279,3*($D262-1)+3,6*(AL$209-1)+1,1,6))&gt;AL$208,MAX(OFFSET($F$279,3*($D262-1)+1,6*(AL$209-1)+1,1,6)*OFFSET($F$279,3*($D262-1)+2,6*(AL$209-1)+1,1,6)*OFFSET($F$279,3*($D262-1)+3,6*(AL$209-1)+1,1,6)),0),"")</f>
        <v/>
      </c>
      <c r="AM262" s="224" t="str">
        <f t="array" aca="1" ref="AM262" ca="1">IFERROR(IF(MAX(OFFSET($F$279,3*($D262-1)+1,6*(AM$209-1)+1,1,6)*OFFSET($F$279,3*($D262-1)+2,6*(AM$209-1)+1,1,6)*OFFSET($F$279,3*($D262-1)+3,6*(AM$209-1)+1,1,6))&gt;AM$208,MAX(OFFSET($F$279,3*($D262-1)+1,6*(AM$209-1)+1,1,6)*OFFSET($F$279,3*($D262-1)+2,6*(AM$209-1)+1,1,6)*OFFSET($F$279,3*($D262-1)+3,6*(AM$209-1)+1,1,6)),0),"")</f>
        <v/>
      </c>
      <c r="AN262" s="224" t="str">
        <f t="array" aca="1" ref="AN262" ca="1">IFERROR(IF(MAX(OFFSET($F$279,3*($D262-1)+1,6*(AN$209-1)+1,1,6)*OFFSET($F$279,3*($D262-1)+2,6*(AN$209-1)+1,1,6)*OFFSET($F$279,3*($D262-1)+3,6*(AN$209-1)+1,1,6))&gt;AN$208,MAX(OFFSET($F$279,3*($D262-1)+1,6*(AN$209-1)+1,1,6)*OFFSET($F$279,3*($D262-1)+2,6*(AN$209-1)+1,1,6)*OFFSET($F$279,3*($D262-1)+3,6*(AN$209-1)+1,1,6)),0),"")</f>
        <v/>
      </c>
      <c r="AO262" s="224" t="str">
        <f t="array" aca="1" ref="AO262" ca="1">IFERROR(IF(MAX(OFFSET($F$279,3*($D262-1)+1,6*(AO$209-1)+1,1,6)*OFFSET($F$279,3*($D262-1)+2,6*(AO$209-1)+1,1,6)*OFFSET($F$279,3*($D262-1)+3,6*(AO$209-1)+1,1,6))&gt;AO$208,MAX(OFFSET($F$279,3*($D262-1)+1,6*(AO$209-1)+1,1,6)*OFFSET($F$279,3*($D262-1)+2,6*(AO$209-1)+1,1,6)*OFFSET($F$279,3*($D262-1)+3,6*(AO$209-1)+1,1,6)),0),"")</f>
        <v/>
      </c>
      <c r="AP262" s="224" t="str">
        <f t="array" aca="1" ref="AP262" ca="1">IFERROR(IF(MAX(OFFSET($F$279,3*($D262-1)+1,6*(AP$209-1)+1,1,6)*OFFSET($F$279,3*($D262-1)+2,6*(AP$209-1)+1,1,6)*OFFSET($F$279,3*($D262-1)+3,6*(AP$209-1)+1,1,6))&gt;AP$208,MAX(OFFSET($F$279,3*($D262-1)+1,6*(AP$209-1)+1,1,6)*OFFSET($F$279,3*($D262-1)+2,6*(AP$209-1)+1,1,6)*OFFSET($F$279,3*($D262-1)+3,6*(AP$209-1)+1,1,6)),0),"")</f>
        <v/>
      </c>
      <c r="AQ262" s="224" t="str">
        <f t="array" aca="1" ref="AQ262" ca="1">IFERROR(IF(MAX(OFFSET($F$279,3*($D262-1)+1,6*(AQ$209-1)+1,1,6)*OFFSET($F$279,3*($D262-1)+2,6*(AQ$209-1)+1,1,6)*OFFSET($F$279,3*($D262-1)+3,6*(AQ$209-1)+1,1,6))&gt;AQ$208,MAX(OFFSET($F$279,3*($D262-1)+1,6*(AQ$209-1)+1,1,6)*OFFSET($F$279,3*($D262-1)+2,6*(AQ$209-1)+1,1,6)*OFFSET($F$279,3*($D262-1)+3,6*(AQ$209-1)+1,1,6)),0),"")</f>
        <v/>
      </c>
      <c r="AR262" s="224" t="str">
        <f t="array" aca="1" ref="AR262" ca="1">IFERROR(IF(MAX(OFFSET($F$279,3*($D262-1)+1,6*(AR$209-1)+1,1,6)*OFFSET($F$279,3*($D262-1)+2,6*(AR$209-1)+1,1,6)*OFFSET($F$279,3*($D262-1)+3,6*(AR$209-1)+1,1,6))&gt;AR$208,MAX(OFFSET($F$279,3*($D262-1)+1,6*(AR$209-1)+1,1,6)*OFFSET($F$279,3*($D262-1)+2,6*(AR$209-1)+1,1,6)*OFFSET($F$279,3*($D262-1)+3,6*(AR$209-1)+1,1,6)),0),"")</f>
        <v/>
      </c>
      <c r="AS262" s="224" t="str">
        <f t="array" aca="1" ref="AS262" ca="1">IFERROR(IF(MAX(OFFSET($F$279,3*($D262-1)+1,6*(AS$209-1)+1,1,6)*OFFSET($F$279,3*($D262-1)+2,6*(AS$209-1)+1,1,6)*OFFSET($F$279,3*($D262-1)+3,6*(AS$209-1)+1,1,6))&gt;AS$208,MAX(OFFSET($F$279,3*($D262-1)+1,6*(AS$209-1)+1,1,6)*OFFSET($F$279,3*($D262-1)+2,6*(AS$209-1)+1,1,6)*OFFSET($F$279,3*($D262-1)+3,6*(AS$209-1)+1,1,6)),0),"")</f>
        <v/>
      </c>
    </row>
    <row r="263" spans="2:246">
      <c r="D263" s="74">
        <v>53</v>
      </c>
      <c r="E263" s="135">
        <f t="shared" si="20"/>
        <v>0</v>
      </c>
      <c r="F263" s="224" t="str">
        <f t="array" aca="1" ref="F263" ca="1">IFERROR(IF(MAX(OFFSET($F$279,3*($D263-1)+1,6*(F$209-1)+1,1,6)*OFFSET($F$279,3*($D263-1)+2,6*(F$209-1)+1,1,6)*OFFSET($F$279,3*($D263-1)+3,6*(F$209-1)+1,1,6))&gt;F$208,MAX(OFFSET($F$279,3*($D263-1)+1,6*(F$209-1)+1,1,6)*OFFSET($F$279,3*($D263-1)+2,6*(F$209-1)+1,1,6)*OFFSET($F$279,3*($D263-1)+3,6*(F$209-1)+1,1,6)),0),"")</f>
        <v/>
      </c>
      <c r="G263" s="224" t="str">
        <f t="array" aca="1" ref="G263" ca="1">IFERROR(IF(MAX(OFFSET($F$279,3*($D263-1)+1,6*(G$209-1)+1,1,6)*OFFSET($F$279,3*($D263-1)+2,6*(G$209-1)+1,1,6)*OFFSET($F$279,3*($D263-1)+3,6*(G$209-1)+1,1,6))&gt;G$208,MAX(OFFSET($F$279,3*($D263-1)+1,6*(G$209-1)+1,1,6)*OFFSET($F$279,3*($D263-1)+2,6*(G$209-1)+1,1,6)*OFFSET($F$279,3*($D263-1)+3,6*(G$209-1)+1,1,6)),0),"")</f>
        <v/>
      </c>
      <c r="H263" s="224" t="str">
        <f t="array" aca="1" ref="H263" ca="1">IFERROR(IF(MAX(OFFSET($F$279,3*($D263-1)+1,6*(H$209-1)+1,1,6)*OFFSET($F$279,3*($D263-1)+2,6*(H$209-1)+1,1,6)*OFFSET($F$279,3*($D263-1)+3,6*(H$209-1)+1,1,6))&gt;H$208,MAX(OFFSET($F$279,3*($D263-1)+1,6*(H$209-1)+1,1,6)*OFFSET($F$279,3*($D263-1)+2,6*(H$209-1)+1,1,6)*OFFSET($F$279,3*($D263-1)+3,6*(H$209-1)+1,1,6)),0),"")</f>
        <v/>
      </c>
      <c r="I263" s="224" t="str">
        <f t="array" aca="1" ref="I263" ca="1">IFERROR(IF(MAX(OFFSET($F$279,3*($D263-1)+1,6*(I$209-1)+1,1,6)*OFFSET($F$279,3*($D263-1)+2,6*(I$209-1)+1,1,6)*OFFSET($F$279,3*($D263-1)+3,6*(I$209-1)+1,1,6))&gt;I$208,MAX(OFFSET($F$279,3*($D263-1)+1,6*(I$209-1)+1,1,6)*OFFSET($F$279,3*($D263-1)+2,6*(I$209-1)+1,1,6)*OFFSET($F$279,3*($D263-1)+3,6*(I$209-1)+1,1,6)),0),"")</f>
        <v/>
      </c>
      <c r="J263" s="224" t="str">
        <f t="array" aca="1" ref="J263" ca="1">IFERROR(IF(MAX(OFFSET($F$279,3*($D263-1)+1,6*(J$209-1)+1,1,6)*OFFSET($F$279,3*($D263-1)+2,6*(J$209-1)+1,1,6)*OFFSET($F$279,3*($D263-1)+3,6*(J$209-1)+1,1,6))&gt;J$208,MAX(OFFSET($F$279,3*($D263-1)+1,6*(J$209-1)+1,1,6)*OFFSET($F$279,3*($D263-1)+2,6*(J$209-1)+1,1,6)*OFFSET($F$279,3*($D263-1)+3,6*(J$209-1)+1,1,6)),0),"")</f>
        <v/>
      </c>
      <c r="K263" s="224" t="str">
        <f t="array" aca="1" ref="K263" ca="1">IFERROR(IF(MAX(OFFSET($F$279,3*($D263-1)+1,6*(K$209-1)+1,1,6)*OFFSET($F$279,3*($D263-1)+2,6*(K$209-1)+1,1,6)*OFFSET($F$279,3*($D263-1)+3,6*(K$209-1)+1,1,6))&gt;K$208,MAX(OFFSET($F$279,3*($D263-1)+1,6*(K$209-1)+1,1,6)*OFFSET($F$279,3*($D263-1)+2,6*(K$209-1)+1,1,6)*OFFSET($F$279,3*($D263-1)+3,6*(K$209-1)+1,1,6)),0),"")</f>
        <v/>
      </c>
      <c r="L263" s="224" t="str">
        <f t="array" aca="1" ref="L263" ca="1">IFERROR(IF(MAX(OFFSET($F$279,3*($D263-1)+1,6*(L$209-1)+1,1,6)*OFFSET($F$279,3*($D263-1)+2,6*(L$209-1)+1,1,6)*OFFSET($F$279,3*($D263-1)+3,6*(L$209-1)+1,1,6))&gt;L$208,MAX(OFFSET($F$279,3*($D263-1)+1,6*(L$209-1)+1,1,6)*OFFSET($F$279,3*($D263-1)+2,6*(L$209-1)+1,1,6)*OFFSET($F$279,3*($D263-1)+3,6*(L$209-1)+1,1,6)),0),"")</f>
        <v/>
      </c>
      <c r="M263" s="224" t="str">
        <f t="array" aca="1" ref="M263" ca="1">IFERROR(IF(MAX(OFFSET($F$279,3*($D263-1)+1,6*(M$209-1)+1,1,6)*OFFSET($F$279,3*($D263-1)+2,6*(M$209-1)+1,1,6)*OFFSET($F$279,3*($D263-1)+3,6*(M$209-1)+1,1,6))&gt;M$208,MAX(OFFSET($F$279,3*($D263-1)+1,6*(M$209-1)+1,1,6)*OFFSET($F$279,3*($D263-1)+2,6*(M$209-1)+1,1,6)*OFFSET($F$279,3*($D263-1)+3,6*(M$209-1)+1,1,6)),0),"")</f>
        <v/>
      </c>
      <c r="N263" s="224" t="str">
        <f t="array" aca="1" ref="N263" ca="1">IFERROR(IF(MAX(OFFSET($F$279,3*($D263-1)+1,6*(N$209-1)+1,1,6)*OFFSET($F$279,3*($D263-1)+2,6*(N$209-1)+1,1,6)*OFFSET($F$279,3*($D263-1)+3,6*(N$209-1)+1,1,6))&gt;N$208,MAX(OFFSET($F$279,3*($D263-1)+1,6*(N$209-1)+1,1,6)*OFFSET($F$279,3*($D263-1)+2,6*(N$209-1)+1,1,6)*OFFSET($F$279,3*($D263-1)+3,6*(N$209-1)+1,1,6)),0),"")</f>
        <v/>
      </c>
      <c r="O263" s="224" t="str">
        <f t="array" aca="1" ref="O263" ca="1">IFERROR(IF(MAX(OFFSET($F$279,3*($D263-1)+1,6*(O$209-1)+1,1,6)*OFFSET($F$279,3*($D263-1)+2,6*(O$209-1)+1,1,6)*OFFSET($F$279,3*($D263-1)+3,6*(O$209-1)+1,1,6))&gt;O$208,MAX(OFFSET($F$279,3*($D263-1)+1,6*(O$209-1)+1,1,6)*OFFSET($F$279,3*($D263-1)+2,6*(O$209-1)+1,1,6)*OFFSET($F$279,3*($D263-1)+3,6*(O$209-1)+1,1,6)),0),"")</f>
        <v/>
      </c>
      <c r="P263" s="224" t="str">
        <f t="array" aca="1" ref="P263" ca="1">IFERROR(IF(MAX(OFFSET($F$279,3*($D263-1)+1,6*(P$209-1)+1,1,6)*OFFSET($F$279,3*($D263-1)+2,6*(P$209-1)+1,1,6)*OFFSET($F$279,3*($D263-1)+3,6*(P$209-1)+1,1,6))&gt;P$208,MAX(OFFSET($F$279,3*($D263-1)+1,6*(P$209-1)+1,1,6)*OFFSET($F$279,3*($D263-1)+2,6*(P$209-1)+1,1,6)*OFFSET($F$279,3*($D263-1)+3,6*(P$209-1)+1,1,6)),0),"")</f>
        <v/>
      </c>
      <c r="Q263" s="224" t="str">
        <f t="array" aca="1" ref="Q263" ca="1">IFERROR(IF(MAX(OFFSET($F$279,3*($D263-1)+1,6*(Q$209-1)+1,1,6)*OFFSET($F$279,3*($D263-1)+2,6*(Q$209-1)+1,1,6)*OFFSET($F$279,3*($D263-1)+3,6*(Q$209-1)+1,1,6))&gt;Q$208,MAX(OFFSET($F$279,3*($D263-1)+1,6*(Q$209-1)+1,1,6)*OFFSET($F$279,3*($D263-1)+2,6*(Q$209-1)+1,1,6)*OFFSET($F$279,3*($D263-1)+3,6*(Q$209-1)+1,1,6)),0),"")</f>
        <v/>
      </c>
      <c r="R263" s="224" t="str">
        <f t="array" aca="1" ref="R263" ca="1">IFERROR(IF(MAX(OFFSET($F$279,3*($D263-1)+1,6*(R$209-1)+1,1,6)*OFFSET($F$279,3*($D263-1)+2,6*(R$209-1)+1,1,6)*OFFSET($F$279,3*($D263-1)+3,6*(R$209-1)+1,1,6))&gt;R$208,MAX(OFFSET($F$279,3*($D263-1)+1,6*(R$209-1)+1,1,6)*OFFSET($F$279,3*($D263-1)+2,6*(R$209-1)+1,1,6)*OFFSET($F$279,3*($D263-1)+3,6*(R$209-1)+1,1,6)),0),"")</f>
        <v/>
      </c>
      <c r="S263" s="224" t="str">
        <f t="array" aca="1" ref="S263" ca="1">IFERROR(IF(MAX(OFFSET($F$279,3*($D263-1)+1,6*(S$209-1)+1,1,6)*OFFSET($F$279,3*($D263-1)+2,6*(S$209-1)+1,1,6)*OFFSET($F$279,3*($D263-1)+3,6*(S$209-1)+1,1,6))&gt;S$208,MAX(OFFSET($F$279,3*($D263-1)+1,6*(S$209-1)+1,1,6)*OFFSET($F$279,3*($D263-1)+2,6*(S$209-1)+1,1,6)*OFFSET($F$279,3*($D263-1)+3,6*(S$209-1)+1,1,6)),0),"")</f>
        <v/>
      </c>
      <c r="T263" s="224" t="str">
        <f t="array" aca="1" ref="T263" ca="1">IFERROR(IF(MAX(OFFSET($F$279,3*($D263-1)+1,6*(T$209-1)+1,1,6)*OFFSET($F$279,3*($D263-1)+2,6*(T$209-1)+1,1,6)*OFFSET($F$279,3*($D263-1)+3,6*(T$209-1)+1,1,6))&gt;T$208,MAX(OFFSET($F$279,3*($D263-1)+1,6*(T$209-1)+1,1,6)*OFFSET($F$279,3*($D263-1)+2,6*(T$209-1)+1,1,6)*OFFSET($F$279,3*($D263-1)+3,6*(T$209-1)+1,1,6)),0),"")</f>
        <v/>
      </c>
      <c r="U263" s="224" t="str">
        <f t="array" aca="1" ref="U263" ca="1">IFERROR(IF(MAX(OFFSET($F$279,3*($D263-1)+1,6*(U$209-1)+1,1,6)*OFFSET($F$279,3*($D263-1)+2,6*(U$209-1)+1,1,6)*OFFSET($F$279,3*($D263-1)+3,6*(U$209-1)+1,1,6))&gt;U$208,MAX(OFFSET($F$279,3*($D263-1)+1,6*(U$209-1)+1,1,6)*OFFSET($F$279,3*($D263-1)+2,6*(U$209-1)+1,1,6)*OFFSET($F$279,3*($D263-1)+3,6*(U$209-1)+1,1,6)),0),"")</f>
        <v/>
      </c>
      <c r="V263" s="224" t="str">
        <f t="array" aca="1" ref="V263" ca="1">IFERROR(IF(MAX(OFFSET($F$279,3*($D263-1)+1,6*(V$209-1)+1,1,6)*OFFSET($F$279,3*($D263-1)+2,6*(V$209-1)+1,1,6)*OFFSET($F$279,3*($D263-1)+3,6*(V$209-1)+1,1,6))&gt;V$208,MAX(OFFSET($F$279,3*($D263-1)+1,6*(V$209-1)+1,1,6)*OFFSET($F$279,3*($D263-1)+2,6*(V$209-1)+1,1,6)*OFFSET($F$279,3*($D263-1)+3,6*(V$209-1)+1,1,6)),0),"")</f>
        <v/>
      </c>
      <c r="W263" s="224" t="str">
        <f t="array" aca="1" ref="W263" ca="1">IFERROR(IF(MAX(OFFSET($F$279,3*($D263-1)+1,6*(W$209-1)+1,1,6)*OFFSET($F$279,3*($D263-1)+2,6*(W$209-1)+1,1,6)*OFFSET($F$279,3*($D263-1)+3,6*(W$209-1)+1,1,6))&gt;W$208,MAX(OFFSET($F$279,3*($D263-1)+1,6*(W$209-1)+1,1,6)*OFFSET($F$279,3*($D263-1)+2,6*(W$209-1)+1,1,6)*OFFSET($F$279,3*($D263-1)+3,6*(W$209-1)+1,1,6)),0),"")</f>
        <v/>
      </c>
      <c r="X263" s="224" t="str">
        <f t="array" aca="1" ref="X263" ca="1">IFERROR(IF(MAX(OFFSET($F$279,3*($D263-1)+1,6*(X$209-1)+1,1,6)*OFFSET($F$279,3*($D263-1)+2,6*(X$209-1)+1,1,6)*OFFSET($F$279,3*($D263-1)+3,6*(X$209-1)+1,1,6))&gt;X$208,MAX(OFFSET($F$279,3*($D263-1)+1,6*(X$209-1)+1,1,6)*OFFSET($F$279,3*($D263-1)+2,6*(X$209-1)+1,1,6)*OFFSET($F$279,3*($D263-1)+3,6*(X$209-1)+1,1,6)),0),"")</f>
        <v/>
      </c>
      <c r="Y263" s="224" t="str">
        <f t="array" aca="1" ref="Y263" ca="1">IFERROR(IF(MAX(OFFSET($F$279,3*($D263-1)+1,6*(Y$209-1)+1,1,6)*OFFSET($F$279,3*($D263-1)+2,6*(Y$209-1)+1,1,6)*OFFSET($F$279,3*($D263-1)+3,6*(Y$209-1)+1,1,6))&gt;Y$208,MAX(OFFSET($F$279,3*($D263-1)+1,6*(Y$209-1)+1,1,6)*OFFSET($F$279,3*($D263-1)+2,6*(Y$209-1)+1,1,6)*OFFSET($F$279,3*($D263-1)+3,6*(Y$209-1)+1,1,6)),0),"")</f>
        <v/>
      </c>
      <c r="Z263" s="224" t="str">
        <f t="array" aca="1" ref="Z263" ca="1">IFERROR(IF(MAX(OFFSET($F$279,3*($D263-1)+1,6*(Z$209-1)+1,1,6)*OFFSET($F$279,3*($D263-1)+2,6*(Z$209-1)+1,1,6)*OFFSET($F$279,3*($D263-1)+3,6*(Z$209-1)+1,1,6))&gt;Z$208,MAX(OFFSET($F$279,3*($D263-1)+1,6*(Z$209-1)+1,1,6)*OFFSET($F$279,3*($D263-1)+2,6*(Z$209-1)+1,1,6)*OFFSET($F$279,3*($D263-1)+3,6*(Z$209-1)+1,1,6)),0),"")</f>
        <v/>
      </c>
      <c r="AA263" s="224" t="str">
        <f t="array" aca="1" ref="AA263" ca="1">IFERROR(IF(MAX(OFFSET($F$279,3*($D263-1)+1,6*(AA$209-1)+1,1,6)*OFFSET($F$279,3*($D263-1)+2,6*(AA$209-1)+1,1,6)*OFFSET($F$279,3*($D263-1)+3,6*(AA$209-1)+1,1,6))&gt;AA$208,MAX(OFFSET($F$279,3*($D263-1)+1,6*(AA$209-1)+1,1,6)*OFFSET($F$279,3*($D263-1)+2,6*(AA$209-1)+1,1,6)*OFFSET($F$279,3*($D263-1)+3,6*(AA$209-1)+1,1,6)),0),"")</f>
        <v/>
      </c>
      <c r="AB263" s="224" t="str">
        <f t="array" aca="1" ref="AB263" ca="1">IFERROR(IF(MAX(OFFSET($F$279,3*($D263-1)+1,6*(AB$209-1)+1,1,6)*OFFSET($F$279,3*($D263-1)+2,6*(AB$209-1)+1,1,6)*OFFSET($F$279,3*($D263-1)+3,6*(AB$209-1)+1,1,6))&gt;AB$208,MAX(OFFSET($F$279,3*($D263-1)+1,6*(AB$209-1)+1,1,6)*OFFSET($F$279,3*($D263-1)+2,6*(AB$209-1)+1,1,6)*OFFSET($F$279,3*($D263-1)+3,6*(AB$209-1)+1,1,6)),0),"")</f>
        <v/>
      </c>
      <c r="AC263" s="224" t="str">
        <f t="array" aca="1" ref="AC263" ca="1">IFERROR(IF(MAX(OFFSET($F$279,3*($D263-1)+1,6*(AC$209-1)+1,1,6)*OFFSET($F$279,3*($D263-1)+2,6*(AC$209-1)+1,1,6)*OFFSET($F$279,3*($D263-1)+3,6*(AC$209-1)+1,1,6))&gt;AC$208,MAX(OFFSET($F$279,3*($D263-1)+1,6*(AC$209-1)+1,1,6)*OFFSET($F$279,3*($D263-1)+2,6*(AC$209-1)+1,1,6)*OFFSET($F$279,3*($D263-1)+3,6*(AC$209-1)+1,1,6)),0),"")</f>
        <v/>
      </c>
      <c r="AD263" s="224" t="str">
        <f t="array" aca="1" ref="AD263" ca="1">IFERROR(IF(MAX(OFFSET($F$279,3*($D263-1)+1,6*(AD$209-1)+1,1,6)*OFFSET($F$279,3*($D263-1)+2,6*(AD$209-1)+1,1,6)*OFFSET($F$279,3*($D263-1)+3,6*(AD$209-1)+1,1,6))&gt;AD$208,MAX(OFFSET($F$279,3*($D263-1)+1,6*(AD$209-1)+1,1,6)*OFFSET($F$279,3*($D263-1)+2,6*(AD$209-1)+1,1,6)*OFFSET($F$279,3*($D263-1)+3,6*(AD$209-1)+1,1,6)),0),"")</f>
        <v/>
      </c>
      <c r="AE263" s="224" t="str">
        <f t="array" aca="1" ref="AE263" ca="1">IFERROR(IF(MAX(OFFSET($F$279,3*($D263-1)+1,6*(AE$209-1)+1,1,6)*OFFSET($F$279,3*($D263-1)+2,6*(AE$209-1)+1,1,6)*OFFSET($F$279,3*($D263-1)+3,6*(AE$209-1)+1,1,6))&gt;AE$208,MAX(OFFSET($F$279,3*($D263-1)+1,6*(AE$209-1)+1,1,6)*OFFSET($F$279,3*($D263-1)+2,6*(AE$209-1)+1,1,6)*OFFSET($F$279,3*($D263-1)+3,6*(AE$209-1)+1,1,6)),0),"")</f>
        <v/>
      </c>
      <c r="AF263" s="224" t="str">
        <f t="array" aca="1" ref="AF263" ca="1">IFERROR(IF(MAX(OFFSET($F$279,3*($D263-1)+1,6*(AF$209-1)+1,1,6)*OFFSET($F$279,3*($D263-1)+2,6*(AF$209-1)+1,1,6)*OFFSET($F$279,3*($D263-1)+3,6*(AF$209-1)+1,1,6))&gt;AF$208,MAX(OFFSET($F$279,3*($D263-1)+1,6*(AF$209-1)+1,1,6)*OFFSET($F$279,3*($D263-1)+2,6*(AF$209-1)+1,1,6)*OFFSET($F$279,3*($D263-1)+3,6*(AF$209-1)+1,1,6)),0),"")</f>
        <v/>
      </c>
      <c r="AG263" s="224" t="str">
        <f t="array" aca="1" ref="AG263" ca="1">IFERROR(IF(MAX(OFFSET($F$279,3*($D263-1)+1,6*(AG$209-1)+1,1,6)*OFFSET($F$279,3*($D263-1)+2,6*(AG$209-1)+1,1,6)*OFFSET($F$279,3*($D263-1)+3,6*(AG$209-1)+1,1,6))&gt;AG$208,MAX(OFFSET($F$279,3*($D263-1)+1,6*(AG$209-1)+1,1,6)*OFFSET($F$279,3*($D263-1)+2,6*(AG$209-1)+1,1,6)*OFFSET($F$279,3*($D263-1)+3,6*(AG$209-1)+1,1,6)),0),"")</f>
        <v/>
      </c>
      <c r="AH263" s="224" t="str">
        <f t="array" aca="1" ref="AH263" ca="1">IFERROR(IF(MAX(OFFSET($F$279,3*($D263-1)+1,6*(AH$209-1)+1,1,6)*OFFSET($F$279,3*($D263-1)+2,6*(AH$209-1)+1,1,6)*OFFSET($F$279,3*($D263-1)+3,6*(AH$209-1)+1,1,6))&gt;AH$208,MAX(OFFSET($F$279,3*($D263-1)+1,6*(AH$209-1)+1,1,6)*OFFSET($F$279,3*($D263-1)+2,6*(AH$209-1)+1,1,6)*OFFSET($F$279,3*($D263-1)+3,6*(AH$209-1)+1,1,6)),0),"")</f>
        <v/>
      </c>
      <c r="AI263" s="224" t="str">
        <f t="array" aca="1" ref="AI263" ca="1">IFERROR(IF(MAX(OFFSET($F$279,3*($D263-1)+1,6*(AI$209-1)+1,1,6)*OFFSET($F$279,3*($D263-1)+2,6*(AI$209-1)+1,1,6)*OFFSET($F$279,3*($D263-1)+3,6*(AI$209-1)+1,1,6))&gt;AI$208,MAX(OFFSET($F$279,3*($D263-1)+1,6*(AI$209-1)+1,1,6)*OFFSET($F$279,3*($D263-1)+2,6*(AI$209-1)+1,1,6)*OFFSET($F$279,3*($D263-1)+3,6*(AI$209-1)+1,1,6)),0),"")</f>
        <v/>
      </c>
      <c r="AJ263" s="224" t="str">
        <f t="array" aca="1" ref="AJ263" ca="1">IFERROR(IF(MAX(OFFSET($F$279,3*($D263-1)+1,6*(AJ$209-1)+1,1,6)*OFFSET($F$279,3*($D263-1)+2,6*(AJ$209-1)+1,1,6)*OFFSET($F$279,3*($D263-1)+3,6*(AJ$209-1)+1,1,6))&gt;AJ$208,MAX(OFFSET($F$279,3*($D263-1)+1,6*(AJ$209-1)+1,1,6)*OFFSET($F$279,3*($D263-1)+2,6*(AJ$209-1)+1,1,6)*OFFSET($F$279,3*($D263-1)+3,6*(AJ$209-1)+1,1,6)),0),"")</f>
        <v/>
      </c>
      <c r="AK263" s="224" t="str">
        <f t="array" aca="1" ref="AK263" ca="1">IFERROR(IF(MAX(OFFSET($F$279,3*($D263-1)+1,6*(AK$209-1)+1,1,6)*OFFSET($F$279,3*($D263-1)+2,6*(AK$209-1)+1,1,6)*OFFSET($F$279,3*($D263-1)+3,6*(AK$209-1)+1,1,6))&gt;AK$208,MAX(OFFSET($F$279,3*($D263-1)+1,6*(AK$209-1)+1,1,6)*OFFSET($F$279,3*($D263-1)+2,6*(AK$209-1)+1,1,6)*OFFSET($F$279,3*($D263-1)+3,6*(AK$209-1)+1,1,6)),0),"")</f>
        <v/>
      </c>
      <c r="AL263" s="224" t="str">
        <f t="array" aca="1" ref="AL263" ca="1">IFERROR(IF(MAX(OFFSET($F$279,3*($D263-1)+1,6*(AL$209-1)+1,1,6)*OFFSET($F$279,3*($D263-1)+2,6*(AL$209-1)+1,1,6)*OFFSET($F$279,3*($D263-1)+3,6*(AL$209-1)+1,1,6))&gt;AL$208,MAX(OFFSET($F$279,3*($D263-1)+1,6*(AL$209-1)+1,1,6)*OFFSET($F$279,3*($D263-1)+2,6*(AL$209-1)+1,1,6)*OFFSET($F$279,3*($D263-1)+3,6*(AL$209-1)+1,1,6)),0),"")</f>
        <v/>
      </c>
      <c r="AM263" s="224" t="str">
        <f t="array" aca="1" ref="AM263" ca="1">IFERROR(IF(MAX(OFFSET($F$279,3*($D263-1)+1,6*(AM$209-1)+1,1,6)*OFFSET($F$279,3*($D263-1)+2,6*(AM$209-1)+1,1,6)*OFFSET($F$279,3*($D263-1)+3,6*(AM$209-1)+1,1,6))&gt;AM$208,MAX(OFFSET($F$279,3*($D263-1)+1,6*(AM$209-1)+1,1,6)*OFFSET($F$279,3*($D263-1)+2,6*(AM$209-1)+1,1,6)*OFFSET($F$279,3*($D263-1)+3,6*(AM$209-1)+1,1,6)),0),"")</f>
        <v/>
      </c>
      <c r="AN263" s="224" t="str">
        <f t="array" aca="1" ref="AN263" ca="1">IFERROR(IF(MAX(OFFSET($F$279,3*($D263-1)+1,6*(AN$209-1)+1,1,6)*OFFSET($F$279,3*($D263-1)+2,6*(AN$209-1)+1,1,6)*OFFSET($F$279,3*($D263-1)+3,6*(AN$209-1)+1,1,6))&gt;AN$208,MAX(OFFSET($F$279,3*($D263-1)+1,6*(AN$209-1)+1,1,6)*OFFSET($F$279,3*($D263-1)+2,6*(AN$209-1)+1,1,6)*OFFSET($F$279,3*($D263-1)+3,6*(AN$209-1)+1,1,6)),0),"")</f>
        <v/>
      </c>
      <c r="AO263" s="224" t="str">
        <f t="array" aca="1" ref="AO263" ca="1">IFERROR(IF(MAX(OFFSET($F$279,3*($D263-1)+1,6*(AO$209-1)+1,1,6)*OFFSET($F$279,3*($D263-1)+2,6*(AO$209-1)+1,1,6)*OFFSET($F$279,3*($D263-1)+3,6*(AO$209-1)+1,1,6))&gt;AO$208,MAX(OFFSET($F$279,3*($D263-1)+1,6*(AO$209-1)+1,1,6)*OFFSET($F$279,3*($D263-1)+2,6*(AO$209-1)+1,1,6)*OFFSET($F$279,3*($D263-1)+3,6*(AO$209-1)+1,1,6)),0),"")</f>
        <v/>
      </c>
      <c r="AP263" s="224" t="str">
        <f t="array" aca="1" ref="AP263" ca="1">IFERROR(IF(MAX(OFFSET($F$279,3*($D263-1)+1,6*(AP$209-1)+1,1,6)*OFFSET($F$279,3*($D263-1)+2,6*(AP$209-1)+1,1,6)*OFFSET($F$279,3*($D263-1)+3,6*(AP$209-1)+1,1,6))&gt;AP$208,MAX(OFFSET($F$279,3*($D263-1)+1,6*(AP$209-1)+1,1,6)*OFFSET($F$279,3*($D263-1)+2,6*(AP$209-1)+1,1,6)*OFFSET($F$279,3*($D263-1)+3,6*(AP$209-1)+1,1,6)),0),"")</f>
        <v/>
      </c>
      <c r="AQ263" s="224" t="str">
        <f t="array" aca="1" ref="AQ263" ca="1">IFERROR(IF(MAX(OFFSET($F$279,3*($D263-1)+1,6*(AQ$209-1)+1,1,6)*OFFSET($F$279,3*($D263-1)+2,6*(AQ$209-1)+1,1,6)*OFFSET($F$279,3*($D263-1)+3,6*(AQ$209-1)+1,1,6))&gt;AQ$208,MAX(OFFSET($F$279,3*($D263-1)+1,6*(AQ$209-1)+1,1,6)*OFFSET($F$279,3*($D263-1)+2,6*(AQ$209-1)+1,1,6)*OFFSET($F$279,3*($D263-1)+3,6*(AQ$209-1)+1,1,6)),0),"")</f>
        <v/>
      </c>
      <c r="AR263" s="224" t="str">
        <f t="array" aca="1" ref="AR263" ca="1">IFERROR(IF(MAX(OFFSET($F$279,3*($D263-1)+1,6*(AR$209-1)+1,1,6)*OFFSET($F$279,3*($D263-1)+2,6*(AR$209-1)+1,1,6)*OFFSET($F$279,3*($D263-1)+3,6*(AR$209-1)+1,1,6))&gt;AR$208,MAX(OFFSET($F$279,3*($D263-1)+1,6*(AR$209-1)+1,1,6)*OFFSET($F$279,3*($D263-1)+2,6*(AR$209-1)+1,1,6)*OFFSET($F$279,3*($D263-1)+3,6*(AR$209-1)+1,1,6)),0),"")</f>
        <v/>
      </c>
      <c r="AS263" s="224" t="str">
        <f t="array" aca="1" ref="AS263" ca="1">IFERROR(IF(MAX(OFFSET($F$279,3*($D263-1)+1,6*(AS$209-1)+1,1,6)*OFFSET($F$279,3*($D263-1)+2,6*(AS$209-1)+1,1,6)*OFFSET($F$279,3*($D263-1)+3,6*(AS$209-1)+1,1,6))&gt;AS$208,MAX(OFFSET($F$279,3*($D263-1)+1,6*(AS$209-1)+1,1,6)*OFFSET($F$279,3*($D263-1)+2,6*(AS$209-1)+1,1,6)*OFFSET($F$279,3*($D263-1)+3,6*(AS$209-1)+1,1,6)),0),"")</f>
        <v/>
      </c>
    </row>
    <row r="264" spans="2:246">
      <c r="D264" s="74">
        <v>54</v>
      </c>
      <c r="E264" s="135">
        <f t="shared" si="20"/>
        <v>0</v>
      </c>
      <c r="F264" s="224" t="str">
        <f t="array" aca="1" ref="F264" ca="1">IFERROR(IF(MAX(OFFSET($F$279,3*($D264-1)+1,6*(F$209-1)+1,1,6)*OFFSET($F$279,3*($D264-1)+2,6*(F$209-1)+1,1,6)*OFFSET($F$279,3*($D264-1)+3,6*(F$209-1)+1,1,6))&gt;F$208,MAX(OFFSET($F$279,3*($D264-1)+1,6*(F$209-1)+1,1,6)*OFFSET($F$279,3*($D264-1)+2,6*(F$209-1)+1,1,6)*OFFSET($F$279,3*($D264-1)+3,6*(F$209-1)+1,1,6)),0),"")</f>
        <v/>
      </c>
      <c r="G264" s="224" t="str">
        <f t="array" aca="1" ref="G264" ca="1">IFERROR(IF(MAX(OFFSET($F$279,3*($D264-1)+1,6*(G$209-1)+1,1,6)*OFFSET($F$279,3*($D264-1)+2,6*(G$209-1)+1,1,6)*OFFSET($F$279,3*($D264-1)+3,6*(G$209-1)+1,1,6))&gt;G$208,MAX(OFFSET($F$279,3*($D264-1)+1,6*(G$209-1)+1,1,6)*OFFSET($F$279,3*($D264-1)+2,6*(G$209-1)+1,1,6)*OFFSET($F$279,3*($D264-1)+3,6*(G$209-1)+1,1,6)),0),"")</f>
        <v/>
      </c>
      <c r="H264" s="224" t="str">
        <f t="array" aca="1" ref="H264" ca="1">IFERROR(IF(MAX(OFFSET($F$279,3*($D264-1)+1,6*(H$209-1)+1,1,6)*OFFSET($F$279,3*($D264-1)+2,6*(H$209-1)+1,1,6)*OFFSET($F$279,3*($D264-1)+3,6*(H$209-1)+1,1,6))&gt;H$208,MAX(OFFSET($F$279,3*($D264-1)+1,6*(H$209-1)+1,1,6)*OFFSET($F$279,3*($D264-1)+2,6*(H$209-1)+1,1,6)*OFFSET($F$279,3*($D264-1)+3,6*(H$209-1)+1,1,6)),0),"")</f>
        <v/>
      </c>
      <c r="I264" s="224" t="str">
        <f t="array" aca="1" ref="I264" ca="1">IFERROR(IF(MAX(OFFSET($F$279,3*($D264-1)+1,6*(I$209-1)+1,1,6)*OFFSET($F$279,3*($D264-1)+2,6*(I$209-1)+1,1,6)*OFFSET($F$279,3*($D264-1)+3,6*(I$209-1)+1,1,6))&gt;I$208,MAX(OFFSET($F$279,3*($D264-1)+1,6*(I$209-1)+1,1,6)*OFFSET($F$279,3*($D264-1)+2,6*(I$209-1)+1,1,6)*OFFSET($F$279,3*($D264-1)+3,6*(I$209-1)+1,1,6)),0),"")</f>
        <v/>
      </c>
      <c r="J264" s="224" t="str">
        <f t="array" aca="1" ref="J264" ca="1">IFERROR(IF(MAX(OFFSET($F$279,3*($D264-1)+1,6*(J$209-1)+1,1,6)*OFFSET($F$279,3*($D264-1)+2,6*(J$209-1)+1,1,6)*OFFSET($F$279,3*($D264-1)+3,6*(J$209-1)+1,1,6))&gt;J$208,MAX(OFFSET($F$279,3*($D264-1)+1,6*(J$209-1)+1,1,6)*OFFSET($F$279,3*($D264-1)+2,6*(J$209-1)+1,1,6)*OFFSET($F$279,3*($D264-1)+3,6*(J$209-1)+1,1,6)),0),"")</f>
        <v/>
      </c>
      <c r="K264" s="224" t="str">
        <f t="array" aca="1" ref="K264" ca="1">IFERROR(IF(MAX(OFFSET($F$279,3*($D264-1)+1,6*(K$209-1)+1,1,6)*OFFSET($F$279,3*($D264-1)+2,6*(K$209-1)+1,1,6)*OFFSET($F$279,3*($D264-1)+3,6*(K$209-1)+1,1,6))&gt;K$208,MAX(OFFSET($F$279,3*($D264-1)+1,6*(K$209-1)+1,1,6)*OFFSET($F$279,3*($D264-1)+2,6*(K$209-1)+1,1,6)*OFFSET($F$279,3*($D264-1)+3,6*(K$209-1)+1,1,6)),0),"")</f>
        <v/>
      </c>
      <c r="L264" s="224" t="str">
        <f t="array" aca="1" ref="L264" ca="1">IFERROR(IF(MAX(OFFSET($F$279,3*($D264-1)+1,6*(L$209-1)+1,1,6)*OFFSET($F$279,3*($D264-1)+2,6*(L$209-1)+1,1,6)*OFFSET($F$279,3*($D264-1)+3,6*(L$209-1)+1,1,6))&gt;L$208,MAX(OFFSET($F$279,3*($D264-1)+1,6*(L$209-1)+1,1,6)*OFFSET($F$279,3*($D264-1)+2,6*(L$209-1)+1,1,6)*OFFSET($F$279,3*($D264-1)+3,6*(L$209-1)+1,1,6)),0),"")</f>
        <v/>
      </c>
      <c r="M264" s="224" t="str">
        <f t="array" aca="1" ref="M264" ca="1">IFERROR(IF(MAX(OFFSET($F$279,3*($D264-1)+1,6*(M$209-1)+1,1,6)*OFFSET($F$279,3*($D264-1)+2,6*(M$209-1)+1,1,6)*OFFSET($F$279,3*($D264-1)+3,6*(M$209-1)+1,1,6))&gt;M$208,MAX(OFFSET($F$279,3*($D264-1)+1,6*(M$209-1)+1,1,6)*OFFSET($F$279,3*($D264-1)+2,6*(M$209-1)+1,1,6)*OFFSET($F$279,3*($D264-1)+3,6*(M$209-1)+1,1,6)),0),"")</f>
        <v/>
      </c>
      <c r="N264" s="224" t="str">
        <f t="array" aca="1" ref="N264" ca="1">IFERROR(IF(MAX(OFFSET($F$279,3*($D264-1)+1,6*(N$209-1)+1,1,6)*OFFSET($F$279,3*($D264-1)+2,6*(N$209-1)+1,1,6)*OFFSET($F$279,3*($D264-1)+3,6*(N$209-1)+1,1,6))&gt;N$208,MAX(OFFSET($F$279,3*($D264-1)+1,6*(N$209-1)+1,1,6)*OFFSET($F$279,3*($D264-1)+2,6*(N$209-1)+1,1,6)*OFFSET($F$279,3*($D264-1)+3,6*(N$209-1)+1,1,6)),0),"")</f>
        <v/>
      </c>
      <c r="O264" s="224" t="str">
        <f t="array" aca="1" ref="O264" ca="1">IFERROR(IF(MAX(OFFSET($F$279,3*($D264-1)+1,6*(O$209-1)+1,1,6)*OFFSET($F$279,3*($D264-1)+2,6*(O$209-1)+1,1,6)*OFFSET($F$279,3*($D264-1)+3,6*(O$209-1)+1,1,6))&gt;O$208,MAX(OFFSET($F$279,3*($D264-1)+1,6*(O$209-1)+1,1,6)*OFFSET($F$279,3*($D264-1)+2,6*(O$209-1)+1,1,6)*OFFSET($F$279,3*($D264-1)+3,6*(O$209-1)+1,1,6)),0),"")</f>
        <v/>
      </c>
      <c r="P264" s="224" t="str">
        <f t="array" aca="1" ref="P264" ca="1">IFERROR(IF(MAX(OFFSET($F$279,3*($D264-1)+1,6*(P$209-1)+1,1,6)*OFFSET($F$279,3*($D264-1)+2,6*(P$209-1)+1,1,6)*OFFSET($F$279,3*($D264-1)+3,6*(P$209-1)+1,1,6))&gt;P$208,MAX(OFFSET($F$279,3*($D264-1)+1,6*(P$209-1)+1,1,6)*OFFSET($F$279,3*($D264-1)+2,6*(P$209-1)+1,1,6)*OFFSET($F$279,3*($D264-1)+3,6*(P$209-1)+1,1,6)),0),"")</f>
        <v/>
      </c>
      <c r="Q264" s="224" t="str">
        <f t="array" aca="1" ref="Q264" ca="1">IFERROR(IF(MAX(OFFSET($F$279,3*($D264-1)+1,6*(Q$209-1)+1,1,6)*OFFSET($F$279,3*($D264-1)+2,6*(Q$209-1)+1,1,6)*OFFSET($F$279,3*($D264-1)+3,6*(Q$209-1)+1,1,6))&gt;Q$208,MAX(OFFSET($F$279,3*($D264-1)+1,6*(Q$209-1)+1,1,6)*OFFSET($F$279,3*($D264-1)+2,6*(Q$209-1)+1,1,6)*OFFSET($F$279,3*($D264-1)+3,6*(Q$209-1)+1,1,6)),0),"")</f>
        <v/>
      </c>
      <c r="R264" s="224" t="str">
        <f t="array" aca="1" ref="R264" ca="1">IFERROR(IF(MAX(OFFSET($F$279,3*($D264-1)+1,6*(R$209-1)+1,1,6)*OFFSET($F$279,3*($D264-1)+2,6*(R$209-1)+1,1,6)*OFFSET($F$279,3*($D264-1)+3,6*(R$209-1)+1,1,6))&gt;R$208,MAX(OFFSET($F$279,3*($D264-1)+1,6*(R$209-1)+1,1,6)*OFFSET($F$279,3*($D264-1)+2,6*(R$209-1)+1,1,6)*OFFSET($F$279,3*($D264-1)+3,6*(R$209-1)+1,1,6)),0),"")</f>
        <v/>
      </c>
      <c r="S264" s="224" t="str">
        <f t="array" aca="1" ref="S264" ca="1">IFERROR(IF(MAX(OFFSET($F$279,3*($D264-1)+1,6*(S$209-1)+1,1,6)*OFFSET($F$279,3*($D264-1)+2,6*(S$209-1)+1,1,6)*OFFSET($F$279,3*($D264-1)+3,6*(S$209-1)+1,1,6))&gt;S$208,MAX(OFFSET($F$279,3*($D264-1)+1,6*(S$209-1)+1,1,6)*OFFSET($F$279,3*($D264-1)+2,6*(S$209-1)+1,1,6)*OFFSET($F$279,3*($D264-1)+3,6*(S$209-1)+1,1,6)),0),"")</f>
        <v/>
      </c>
      <c r="T264" s="224" t="str">
        <f t="array" aca="1" ref="T264" ca="1">IFERROR(IF(MAX(OFFSET($F$279,3*($D264-1)+1,6*(T$209-1)+1,1,6)*OFFSET($F$279,3*($D264-1)+2,6*(T$209-1)+1,1,6)*OFFSET($F$279,3*($D264-1)+3,6*(T$209-1)+1,1,6))&gt;T$208,MAX(OFFSET($F$279,3*($D264-1)+1,6*(T$209-1)+1,1,6)*OFFSET($F$279,3*($D264-1)+2,6*(T$209-1)+1,1,6)*OFFSET($F$279,3*($D264-1)+3,6*(T$209-1)+1,1,6)),0),"")</f>
        <v/>
      </c>
      <c r="U264" s="224" t="str">
        <f t="array" aca="1" ref="U264" ca="1">IFERROR(IF(MAX(OFFSET($F$279,3*($D264-1)+1,6*(U$209-1)+1,1,6)*OFFSET($F$279,3*($D264-1)+2,6*(U$209-1)+1,1,6)*OFFSET($F$279,3*($D264-1)+3,6*(U$209-1)+1,1,6))&gt;U$208,MAX(OFFSET($F$279,3*($D264-1)+1,6*(U$209-1)+1,1,6)*OFFSET($F$279,3*($D264-1)+2,6*(U$209-1)+1,1,6)*OFFSET($F$279,3*($D264-1)+3,6*(U$209-1)+1,1,6)),0),"")</f>
        <v/>
      </c>
      <c r="V264" s="224" t="str">
        <f t="array" aca="1" ref="V264" ca="1">IFERROR(IF(MAX(OFFSET($F$279,3*($D264-1)+1,6*(V$209-1)+1,1,6)*OFFSET($F$279,3*($D264-1)+2,6*(V$209-1)+1,1,6)*OFFSET($F$279,3*($D264-1)+3,6*(V$209-1)+1,1,6))&gt;V$208,MAX(OFFSET($F$279,3*($D264-1)+1,6*(V$209-1)+1,1,6)*OFFSET($F$279,3*($D264-1)+2,6*(V$209-1)+1,1,6)*OFFSET($F$279,3*($D264-1)+3,6*(V$209-1)+1,1,6)),0),"")</f>
        <v/>
      </c>
      <c r="W264" s="224" t="str">
        <f t="array" aca="1" ref="W264" ca="1">IFERROR(IF(MAX(OFFSET($F$279,3*($D264-1)+1,6*(W$209-1)+1,1,6)*OFFSET($F$279,3*($D264-1)+2,6*(W$209-1)+1,1,6)*OFFSET($F$279,3*($D264-1)+3,6*(W$209-1)+1,1,6))&gt;W$208,MAX(OFFSET($F$279,3*($D264-1)+1,6*(W$209-1)+1,1,6)*OFFSET($F$279,3*($D264-1)+2,6*(W$209-1)+1,1,6)*OFFSET($F$279,3*($D264-1)+3,6*(W$209-1)+1,1,6)),0),"")</f>
        <v/>
      </c>
      <c r="X264" s="224" t="str">
        <f t="array" aca="1" ref="X264" ca="1">IFERROR(IF(MAX(OFFSET($F$279,3*($D264-1)+1,6*(X$209-1)+1,1,6)*OFFSET($F$279,3*($D264-1)+2,6*(X$209-1)+1,1,6)*OFFSET($F$279,3*($D264-1)+3,6*(X$209-1)+1,1,6))&gt;X$208,MAX(OFFSET($F$279,3*($D264-1)+1,6*(X$209-1)+1,1,6)*OFFSET($F$279,3*($D264-1)+2,6*(X$209-1)+1,1,6)*OFFSET($F$279,3*($D264-1)+3,6*(X$209-1)+1,1,6)),0),"")</f>
        <v/>
      </c>
      <c r="Y264" s="224" t="str">
        <f t="array" aca="1" ref="Y264" ca="1">IFERROR(IF(MAX(OFFSET($F$279,3*($D264-1)+1,6*(Y$209-1)+1,1,6)*OFFSET($F$279,3*($D264-1)+2,6*(Y$209-1)+1,1,6)*OFFSET($F$279,3*($D264-1)+3,6*(Y$209-1)+1,1,6))&gt;Y$208,MAX(OFFSET($F$279,3*($D264-1)+1,6*(Y$209-1)+1,1,6)*OFFSET($F$279,3*($D264-1)+2,6*(Y$209-1)+1,1,6)*OFFSET($F$279,3*($D264-1)+3,6*(Y$209-1)+1,1,6)),0),"")</f>
        <v/>
      </c>
      <c r="Z264" s="224" t="str">
        <f t="array" aca="1" ref="Z264" ca="1">IFERROR(IF(MAX(OFFSET($F$279,3*($D264-1)+1,6*(Z$209-1)+1,1,6)*OFFSET($F$279,3*($D264-1)+2,6*(Z$209-1)+1,1,6)*OFFSET($F$279,3*($D264-1)+3,6*(Z$209-1)+1,1,6))&gt;Z$208,MAX(OFFSET($F$279,3*($D264-1)+1,6*(Z$209-1)+1,1,6)*OFFSET($F$279,3*($D264-1)+2,6*(Z$209-1)+1,1,6)*OFFSET($F$279,3*($D264-1)+3,6*(Z$209-1)+1,1,6)),0),"")</f>
        <v/>
      </c>
      <c r="AA264" s="224" t="str">
        <f t="array" aca="1" ref="AA264" ca="1">IFERROR(IF(MAX(OFFSET($F$279,3*($D264-1)+1,6*(AA$209-1)+1,1,6)*OFFSET($F$279,3*($D264-1)+2,6*(AA$209-1)+1,1,6)*OFFSET($F$279,3*($D264-1)+3,6*(AA$209-1)+1,1,6))&gt;AA$208,MAX(OFFSET($F$279,3*($D264-1)+1,6*(AA$209-1)+1,1,6)*OFFSET($F$279,3*($D264-1)+2,6*(AA$209-1)+1,1,6)*OFFSET($F$279,3*($D264-1)+3,6*(AA$209-1)+1,1,6)),0),"")</f>
        <v/>
      </c>
      <c r="AB264" s="224" t="str">
        <f t="array" aca="1" ref="AB264" ca="1">IFERROR(IF(MAX(OFFSET($F$279,3*($D264-1)+1,6*(AB$209-1)+1,1,6)*OFFSET($F$279,3*($D264-1)+2,6*(AB$209-1)+1,1,6)*OFFSET($F$279,3*($D264-1)+3,6*(AB$209-1)+1,1,6))&gt;AB$208,MAX(OFFSET($F$279,3*($D264-1)+1,6*(AB$209-1)+1,1,6)*OFFSET($F$279,3*($D264-1)+2,6*(AB$209-1)+1,1,6)*OFFSET($F$279,3*($D264-1)+3,6*(AB$209-1)+1,1,6)),0),"")</f>
        <v/>
      </c>
      <c r="AC264" s="224" t="str">
        <f t="array" aca="1" ref="AC264" ca="1">IFERROR(IF(MAX(OFFSET($F$279,3*($D264-1)+1,6*(AC$209-1)+1,1,6)*OFFSET($F$279,3*($D264-1)+2,6*(AC$209-1)+1,1,6)*OFFSET($F$279,3*($D264-1)+3,6*(AC$209-1)+1,1,6))&gt;AC$208,MAX(OFFSET($F$279,3*($D264-1)+1,6*(AC$209-1)+1,1,6)*OFFSET($F$279,3*($D264-1)+2,6*(AC$209-1)+1,1,6)*OFFSET($F$279,3*($D264-1)+3,6*(AC$209-1)+1,1,6)),0),"")</f>
        <v/>
      </c>
      <c r="AD264" s="224" t="str">
        <f t="array" aca="1" ref="AD264" ca="1">IFERROR(IF(MAX(OFFSET($F$279,3*($D264-1)+1,6*(AD$209-1)+1,1,6)*OFFSET($F$279,3*($D264-1)+2,6*(AD$209-1)+1,1,6)*OFFSET($F$279,3*($D264-1)+3,6*(AD$209-1)+1,1,6))&gt;AD$208,MAX(OFFSET($F$279,3*($D264-1)+1,6*(AD$209-1)+1,1,6)*OFFSET($F$279,3*($D264-1)+2,6*(AD$209-1)+1,1,6)*OFFSET($F$279,3*($D264-1)+3,6*(AD$209-1)+1,1,6)),0),"")</f>
        <v/>
      </c>
      <c r="AE264" s="224" t="str">
        <f t="array" aca="1" ref="AE264" ca="1">IFERROR(IF(MAX(OFFSET($F$279,3*($D264-1)+1,6*(AE$209-1)+1,1,6)*OFFSET($F$279,3*($D264-1)+2,6*(AE$209-1)+1,1,6)*OFFSET($F$279,3*($D264-1)+3,6*(AE$209-1)+1,1,6))&gt;AE$208,MAX(OFFSET($F$279,3*($D264-1)+1,6*(AE$209-1)+1,1,6)*OFFSET($F$279,3*($D264-1)+2,6*(AE$209-1)+1,1,6)*OFFSET($F$279,3*($D264-1)+3,6*(AE$209-1)+1,1,6)),0),"")</f>
        <v/>
      </c>
      <c r="AF264" s="224" t="str">
        <f t="array" aca="1" ref="AF264" ca="1">IFERROR(IF(MAX(OFFSET($F$279,3*($D264-1)+1,6*(AF$209-1)+1,1,6)*OFFSET($F$279,3*($D264-1)+2,6*(AF$209-1)+1,1,6)*OFFSET($F$279,3*($D264-1)+3,6*(AF$209-1)+1,1,6))&gt;AF$208,MAX(OFFSET($F$279,3*($D264-1)+1,6*(AF$209-1)+1,1,6)*OFFSET($F$279,3*($D264-1)+2,6*(AF$209-1)+1,1,6)*OFFSET($F$279,3*($D264-1)+3,6*(AF$209-1)+1,1,6)),0),"")</f>
        <v/>
      </c>
      <c r="AG264" s="224" t="str">
        <f t="array" aca="1" ref="AG264" ca="1">IFERROR(IF(MAX(OFFSET($F$279,3*($D264-1)+1,6*(AG$209-1)+1,1,6)*OFFSET($F$279,3*($D264-1)+2,6*(AG$209-1)+1,1,6)*OFFSET($F$279,3*($D264-1)+3,6*(AG$209-1)+1,1,6))&gt;AG$208,MAX(OFFSET($F$279,3*($D264-1)+1,6*(AG$209-1)+1,1,6)*OFFSET($F$279,3*($D264-1)+2,6*(AG$209-1)+1,1,6)*OFFSET($F$279,3*($D264-1)+3,6*(AG$209-1)+1,1,6)),0),"")</f>
        <v/>
      </c>
      <c r="AH264" s="224" t="str">
        <f t="array" aca="1" ref="AH264" ca="1">IFERROR(IF(MAX(OFFSET($F$279,3*($D264-1)+1,6*(AH$209-1)+1,1,6)*OFFSET($F$279,3*($D264-1)+2,6*(AH$209-1)+1,1,6)*OFFSET($F$279,3*($D264-1)+3,6*(AH$209-1)+1,1,6))&gt;AH$208,MAX(OFFSET($F$279,3*($D264-1)+1,6*(AH$209-1)+1,1,6)*OFFSET($F$279,3*($D264-1)+2,6*(AH$209-1)+1,1,6)*OFFSET($F$279,3*($D264-1)+3,6*(AH$209-1)+1,1,6)),0),"")</f>
        <v/>
      </c>
      <c r="AI264" s="224" t="str">
        <f t="array" aca="1" ref="AI264" ca="1">IFERROR(IF(MAX(OFFSET($F$279,3*($D264-1)+1,6*(AI$209-1)+1,1,6)*OFFSET($F$279,3*($D264-1)+2,6*(AI$209-1)+1,1,6)*OFFSET($F$279,3*($D264-1)+3,6*(AI$209-1)+1,1,6))&gt;AI$208,MAX(OFFSET($F$279,3*($D264-1)+1,6*(AI$209-1)+1,1,6)*OFFSET($F$279,3*($D264-1)+2,6*(AI$209-1)+1,1,6)*OFFSET($F$279,3*($D264-1)+3,6*(AI$209-1)+1,1,6)),0),"")</f>
        <v/>
      </c>
      <c r="AJ264" s="224" t="str">
        <f t="array" aca="1" ref="AJ264" ca="1">IFERROR(IF(MAX(OFFSET($F$279,3*($D264-1)+1,6*(AJ$209-1)+1,1,6)*OFFSET($F$279,3*($D264-1)+2,6*(AJ$209-1)+1,1,6)*OFFSET($F$279,3*($D264-1)+3,6*(AJ$209-1)+1,1,6))&gt;AJ$208,MAX(OFFSET($F$279,3*($D264-1)+1,6*(AJ$209-1)+1,1,6)*OFFSET($F$279,3*($D264-1)+2,6*(AJ$209-1)+1,1,6)*OFFSET($F$279,3*($D264-1)+3,6*(AJ$209-1)+1,1,6)),0),"")</f>
        <v/>
      </c>
      <c r="AK264" s="224" t="str">
        <f t="array" aca="1" ref="AK264" ca="1">IFERROR(IF(MAX(OFFSET($F$279,3*($D264-1)+1,6*(AK$209-1)+1,1,6)*OFFSET($F$279,3*($D264-1)+2,6*(AK$209-1)+1,1,6)*OFFSET($F$279,3*($D264-1)+3,6*(AK$209-1)+1,1,6))&gt;AK$208,MAX(OFFSET($F$279,3*($D264-1)+1,6*(AK$209-1)+1,1,6)*OFFSET($F$279,3*($D264-1)+2,6*(AK$209-1)+1,1,6)*OFFSET($F$279,3*($D264-1)+3,6*(AK$209-1)+1,1,6)),0),"")</f>
        <v/>
      </c>
      <c r="AL264" s="224" t="str">
        <f t="array" aca="1" ref="AL264" ca="1">IFERROR(IF(MAX(OFFSET($F$279,3*($D264-1)+1,6*(AL$209-1)+1,1,6)*OFFSET($F$279,3*($D264-1)+2,6*(AL$209-1)+1,1,6)*OFFSET($F$279,3*($D264-1)+3,6*(AL$209-1)+1,1,6))&gt;AL$208,MAX(OFFSET($F$279,3*($D264-1)+1,6*(AL$209-1)+1,1,6)*OFFSET($F$279,3*($D264-1)+2,6*(AL$209-1)+1,1,6)*OFFSET($F$279,3*($D264-1)+3,6*(AL$209-1)+1,1,6)),0),"")</f>
        <v/>
      </c>
      <c r="AM264" s="224" t="str">
        <f t="array" aca="1" ref="AM264" ca="1">IFERROR(IF(MAX(OFFSET($F$279,3*($D264-1)+1,6*(AM$209-1)+1,1,6)*OFFSET($F$279,3*($D264-1)+2,6*(AM$209-1)+1,1,6)*OFFSET($F$279,3*($D264-1)+3,6*(AM$209-1)+1,1,6))&gt;AM$208,MAX(OFFSET($F$279,3*($D264-1)+1,6*(AM$209-1)+1,1,6)*OFFSET($F$279,3*($D264-1)+2,6*(AM$209-1)+1,1,6)*OFFSET($F$279,3*($D264-1)+3,6*(AM$209-1)+1,1,6)),0),"")</f>
        <v/>
      </c>
      <c r="AN264" s="224" t="str">
        <f t="array" aca="1" ref="AN264" ca="1">IFERROR(IF(MAX(OFFSET($F$279,3*($D264-1)+1,6*(AN$209-1)+1,1,6)*OFFSET($F$279,3*($D264-1)+2,6*(AN$209-1)+1,1,6)*OFFSET($F$279,3*($D264-1)+3,6*(AN$209-1)+1,1,6))&gt;AN$208,MAX(OFFSET($F$279,3*($D264-1)+1,6*(AN$209-1)+1,1,6)*OFFSET($F$279,3*($D264-1)+2,6*(AN$209-1)+1,1,6)*OFFSET($F$279,3*($D264-1)+3,6*(AN$209-1)+1,1,6)),0),"")</f>
        <v/>
      </c>
      <c r="AO264" s="224" t="str">
        <f t="array" aca="1" ref="AO264" ca="1">IFERROR(IF(MAX(OFFSET($F$279,3*($D264-1)+1,6*(AO$209-1)+1,1,6)*OFFSET($F$279,3*($D264-1)+2,6*(AO$209-1)+1,1,6)*OFFSET($F$279,3*($D264-1)+3,6*(AO$209-1)+1,1,6))&gt;AO$208,MAX(OFFSET($F$279,3*($D264-1)+1,6*(AO$209-1)+1,1,6)*OFFSET($F$279,3*($D264-1)+2,6*(AO$209-1)+1,1,6)*OFFSET($F$279,3*($D264-1)+3,6*(AO$209-1)+1,1,6)),0),"")</f>
        <v/>
      </c>
      <c r="AP264" s="224" t="str">
        <f t="array" aca="1" ref="AP264" ca="1">IFERROR(IF(MAX(OFFSET($F$279,3*($D264-1)+1,6*(AP$209-1)+1,1,6)*OFFSET($F$279,3*($D264-1)+2,6*(AP$209-1)+1,1,6)*OFFSET($F$279,3*($D264-1)+3,6*(AP$209-1)+1,1,6))&gt;AP$208,MAX(OFFSET($F$279,3*($D264-1)+1,6*(AP$209-1)+1,1,6)*OFFSET($F$279,3*($D264-1)+2,6*(AP$209-1)+1,1,6)*OFFSET($F$279,3*($D264-1)+3,6*(AP$209-1)+1,1,6)),0),"")</f>
        <v/>
      </c>
      <c r="AQ264" s="224" t="str">
        <f t="array" aca="1" ref="AQ264" ca="1">IFERROR(IF(MAX(OFFSET($F$279,3*($D264-1)+1,6*(AQ$209-1)+1,1,6)*OFFSET($F$279,3*($D264-1)+2,6*(AQ$209-1)+1,1,6)*OFFSET($F$279,3*($D264-1)+3,6*(AQ$209-1)+1,1,6))&gt;AQ$208,MAX(OFFSET($F$279,3*($D264-1)+1,6*(AQ$209-1)+1,1,6)*OFFSET($F$279,3*($D264-1)+2,6*(AQ$209-1)+1,1,6)*OFFSET($F$279,3*($D264-1)+3,6*(AQ$209-1)+1,1,6)),0),"")</f>
        <v/>
      </c>
      <c r="AR264" s="224" t="str">
        <f t="array" aca="1" ref="AR264" ca="1">IFERROR(IF(MAX(OFFSET($F$279,3*($D264-1)+1,6*(AR$209-1)+1,1,6)*OFFSET($F$279,3*($D264-1)+2,6*(AR$209-1)+1,1,6)*OFFSET($F$279,3*($D264-1)+3,6*(AR$209-1)+1,1,6))&gt;AR$208,MAX(OFFSET($F$279,3*($D264-1)+1,6*(AR$209-1)+1,1,6)*OFFSET($F$279,3*($D264-1)+2,6*(AR$209-1)+1,1,6)*OFFSET($F$279,3*($D264-1)+3,6*(AR$209-1)+1,1,6)),0),"")</f>
        <v/>
      </c>
      <c r="AS264" s="224" t="str">
        <f t="array" aca="1" ref="AS264" ca="1">IFERROR(IF(MAX(OFFSET($F$279,3*($D264-1)+1,6*(AS$209-1)+1,1,6)*OFFSET($F$279,3*($D264-1)+2,6*(AS$209-1)+1,1,6)*OFFSET($F$279,3*($D264-1)+3,6*(AS$209-1)+1,1,6))&gt;AS$208,MAX(OFFSET($F$279,3*($D264-1)+1,6*(AS$209-1)+1,1,6)*OFFSET($F$279,3*($D264-1)+2,6*(AS$209-1)+1,1,6)*OFFSET($F$279,3*($D264-1)+3,6*(AS$209-1)+1,1,6)),0),"")</f>
        <v/>
      </c>
    </row>
    <row r="265" spans="2:246">
      <c r="D265" s="74">
        <v>55</v>
      </c>
      <c r="E265" s="135">
        <f t="shared" si="20"/>
        <v>0</v>
      </c>
      <c r="F265" s="224" t="str">
        <f t="array" aca="1" ref="F265" ca="1">IFERROR(IF(MAX(OFFSET($F$279,3*($D265-1)+1,6*(F$209-1)+1,1,6)*OFFSET($F$279,3*($D265-1)+2,6*(F$209-1)+1,1,6)*OFFSET($F$279,3*($D265-1)+3,6*(F$209-1)+1,1,6))&gt;F$208,MAX(OFFSET($F$279,3*($D265-1)+1,6*(F$209-1)+1,1,6)*OFFSET($F$279,3*($D265-1)+2,6*(F$209-1)+1,1,6)*OFFSET($F$279,3*($D265-1)+3,6*(F$209-1)+1,1,6)),0),"")</f>
        <v/>
      </c>
      <c r="G265" s="224" t="str">
        <f t="array" aca="1" ref="G265" ca="1">IFERROR(IF(MAX(OFFSET($F$279,3*($D265-1)+1,6*(G$209-1)+1,1,6)*OFFSET($F$279,3*($D265-1)+2,6*(G$209-1)+1,1,6)*OFFSET($F$279,3*($D265-1)+3,6*(G$209-1)+1,1,6))&gt;G$208,MAX(OFFSET($F$279,3*($D265-1)+1,6*(G$209-1)+1,1,6)*OFFSET($F$279,3*($D265-1)+2,6*(G$209-1)+1,1,6)*OFFSET($F$279,3*($D265-1)+3,6*(G$209-1)+1,1,6)),0),"")</f>
        <v/>
      </c>
      <c r="H265" s="224" t="str">
        <f t="array" aca="1" ref="H265" ca="1">IFERROR(IF(MAX(OFFSET($F$279,3*($D265-1)+1,6*(H$209-1)+1,1,6)*OFFSET($F$279,3*($D265-1)+2,6*(H$209-1)+1,1,6)*OFFSET($F$279,3*($D265-1)+3,6*(H$209-1)+1,1,6))&gt;H$208,MAX(OFFSET($F$279,3*($D265-1)+1,6*(H$209-1)+1,1,6)*OFFSET($F$279,3*($D265-1)+2,6*(H$209-1)+1,1,6)*OFFSET($F$279,3*($D265-1)+3,6*(H$209-1)+1,1,6)),0),"")</f>
        <v/>
      </c>
      <c r="I265" s="224" t="str">
        <f t="array" aca="1" ref="I265" ca="1">IFERROR(IF(MAX(OFFSET($F$279,3*($D265-1)+1,6*(I$209-1)+1,1,6)*OFFSET($F$279,3*($D265-1)+2,6*(I$209-1)+1,1,6)*OFFSET($F$279,3*($D265-1)+3,6*(I$209-1)+1,1,6))&gt;I$208,MAX(OFFSET($F$279,3*($D265-1)+1,6*(I$209-1)+1,1,6)*OFFSET($F$279,3*($D265-1)+2,6*(I$209-1)+1,1,6)*OFFSET($F$279,3*($D265-1)+3,6*(I$209-1)+1,1,6)),0),"")</f>
        <v/>
      </c>
      <c r="J265" s="224" t="str">
        <f t="array" aca="1" ref="J265" ca="1">IFERROR(IF(MAX(OFFSET($F$279,3*($D265-1)+1,6*(J$209-1)+1,1,6)*OFFSET($F$279,3*($D265-1)+2,6*(J$209-1)+1,1,6)*OFFSET($F$279,3*($D265-1)+3,6*(J$209-1)+1,1,6))&gt;J$208,MAX(OFFSET($F$279,3*($D265-1)+1,6*(J$209-1)+1,1,6)*OFFSET($F$279,3*($D265-1)+2,6*(J$209-1)+1,1,6)*OFFSET($F$279,3*($D265-1)+3,6*(J$209-1)+1,1,6)),0),"")</f>
        <v/>
      </c>
      <c r="K265" s="224" t="str">
        <f t="array" aca="1" ref="K265" ca="1">IFERROR(IF(MAX(OFFSET($F$279,3*($D265-1)+1,6*(K$209-1)+1,1,6)*OFFSET($F$279,3*($D265-1)+2,6*(K$209-1)+1,1,6)*OFFSET($F$279,3*($D265-1)+3,6*(K$209-1)+1,1,6))&gt;K$208,MAX(OFFSET($F$279,3*($D265-1)+1,6*(K$209-1)+1,1,6)*OFFSET($F$279,3*($D265-1)+2,6*(K$209-1)+1,1,6)*OFFSET($F$279,3*($D265-1)+3,6*(K$209-1)+1,1,6)),0),"")</f>
        <v/>
      </c>
      <c r="L265" s="224" t="str">
        <f t="array" aca="1" ref="L265" ca="1">IFERROR(IF(MAX(OFFSET($F$279,3*($D265-1)+1,6*(L$209-1)+1,1,6)*OFFSET($F$279,3*($D265-1)+2,6*(L$209-1)+1,1,6)*OFFSET($F$279,3*($D265-1)+3,6*(L$209-1)+1,1,6))&gt;L$208,MAX(OFFSET($F$279,3*($D265-1)+1,6*(L$209-1)+1,1,6)*OFFSET($F$279,3*($D265-1)+2,6*(L$209-1)+1,1,6)*OFFSET($F$279,3*($D265-1)+3,6*(L$209-1)+1,1,6)),0),"")</f>
        <v/>
      </c>
      <c r="M265" s="224" t="str">
        <f t="array" aca="1" ref="M265" ca="1">IFERROR(IF(MAX(OFFSET($F$279,3*($D265-1)+1,6*(M$209-1)+1,1,6)*OFFSET($F$279,3*($D265-1)+2,6*(M$209-1)+1,1,6)*OFFSET($F$279,3*($D265-1)+3,6*(M$209-1)+1,1,6))&gt;M$208,MAX(OFFSET($F$279,3*($D265-1)+1,6*(M$209-1)+1,1,6)*OFFSET($F$279,3*($D265-1)+2,6*(M$209-1)+1,1,6)*OFFSET($F$279,3*($D265-1)+3,6*(M$209-1)+1,1,6)),0),"")</f>
        <v/>
      </c>
      <c r="N265" s="224" t="str">
        <f t="array" aca="1" ref="N265" ca="1">IFERROR(IF(MAX(OFFSET($F$279,3*($D265-1)+1,6*(N$209-1)+1,1,6)*OFFSET($F$279,3*($D265-1)+2,6*(N$209-1)+1,1,6)*OFFSET($F$279,3*($D265-1)+3,6*(N$209-1)+1,1,6))&gt;N$208,MAX(OFFSET($F$279,3*($D265-1)+1,6*(N$209-1)+1,1,6)*OFFSET($F$279,3*($D265-1)+2,6*(N$209-1)+1,1,6)*OFFSET($F$279,3*($D265-1)+3,6*(N$209-1)+1,1,6)),0),"")</f>
        <v/>
      </c>
      <c r="O265" s="224" t="str">
        <f t="array" aca="1" ref="O265" ca="1">IFERROR(IF(MAX(OFFSET($F$279,3*($D265-1)+1,6*(O$209-1)+1,1,6)*OFFSET($F$279,3*($D265-1)+2,6*(O$209-1)+1,1,6)*OFFSET($F$279,3*($D265-1)+3,6*(O$209-1)+1,1,6))&gt;O$208,MAX(OFFSET($F$279,3*($D265-1)+1,6*(O$209-1)+1,1,6)*OFFSET($F$279,3*($D265-1)+2,6*(O$209-1)+1,1,6)*OFFSET($F$279,3*($D265-1)+3,6*(O$209-1)+1,1,6)),0),"")</f>
        <v/>
      </c>
      <c r="P265" s="224" t="str">
        <f t="array" aca="1" ref="P265" ca="1">IFERROR(IF(MAX(OFFSET($F$279,3*($D265-1)+1,6*(P$209-1)+1,1,6)*OFFSET($F$279,3*($D265-1)+2,6*(P$209-1)+1,1,6)*OFFSET($F$279,3*($D265-1)+3,6*(P$209-1)+1,1,6))&gt;P$208,MAX(OFFSET($F$279,3*($D265-1)+1,6*(P$209-1)+1,1,6)*OFFSET($F$279,3*($D265-1)+2,6*(P$209-1)+1,1,6)*OFFSET($F$279,3*($D265-1)+3,6*(P$209-1)+1,1,6)),0),"")</f>
        <v/>
      </c>
      <c r="Q265" s="224" t="str">
        <f t="array" aca="1" ref="Q265" ca="1">IFERROR(IF(MAX(OFFSET($F$279,3*($D265-1)+1,6*(Q$209-1)+1,1,6)*OFFSET($F$279,3*($D265-1)+2,6*(Q$209-1)+1,1,6)*OFFSET($F$279,3*($D265-1)+3,6*(Q$209-1)+1,1,6))&gt;Q$208,MAX(OFFSET($F$279,3*($D265-1)+1,6*(Q$209-1)+1,1,6)*OFFSET($F$279,3*($D265-1)+2,6*(Q$209-1)+1,1,6)*OFFSET($F$279,3*($D265-1)+3,6*(Q$209-1)+1,1,6)),0),"")</f>
        <v/>
      </c>
      <c r="R265" s="224" t="str">
        <f t="array" aca="1" ref="R265" ca="1">IFERROR(IF(MAX(OFFSET($F$279,3*($D265-1)+1,6*(R$209-1)+1,1,6)*OFFSET($F$279,3*($D265-1)+2,6*(R$209-1)+1,1,6)*OFFSET($F$279,3*($D265-1)+3,6*(R$209-1)+1,1,6))&gt;R$208,MAX(OFFSET($F$279,3*($D265-1)+1,6*(R$209-1)+1,1,6)*OFFSET($F$279,3*($D265-1)+2,6*(R$209-1)+1,1,6)*OFFSET($F$279,3*($D265-1)+3,6*(R$209-1)+1,1,6)),0),"")</f>
        <v/>
      </c>
      <c r="S265" s="224" t="str">
        <f t="array" aca="1" ref="S265" ca="1">IFERROR(IF(MAX(OFFSET($F$279,3*($D265-1)+1,6*(S$209-1)+1,1,6)*OFFSET($F$279,3*($D265-1)+2,6*(S$209-1)+1,1,6)*OFFSET($F$279,3*($D265-1)+3,6*(S$209-1)+1,1,6))&gt;S$208,MAX(OFFSET($F$279,3*($D265-1)+1,6*(S$209-1)+1,1,6)*OFFSET($F$279,3*($D265-1)+2,6*(S$209-1)+1,1,6)*OFFSET($F$279,3*($D265-1)+3,6*(S$209-1)+1,1,6)),0),"")</f>
        <v/>
      </c>
      <c r="T265" s="224" t="str">
        <f t="array" aca="1" ref="T265" ca="1">IFERROR(IF(MAX(OFFSET($F$279,3*($D265-1)+1,6*(T$209-1)+1,1,6)*OFFSET($F$279,3*($D265-1)+2,6*(T$209-1)+1,1,6)*OFFSET($F$279,3*($D265-1)+3,6*(T$209-1)+1,1,6))&gt;T$208,MAX(OFFSET($F$279,3*($D265-1)+1,6*(T$209-1)+1,1,6)*OFFSET($F$279,3*($D265-1)+2,6*(T$209-1)+1,1,6)*OFFSET($F$279,3*($D265-1)+3,6*(T$209-1)+1,1,6)),0),"")</f>
        <v/>
      </c>
      <c r="U265" s="224" t="str">
        <f t="array" aca="1" ref="U265" ca="1">IFERROR(IF(MAX(OFFSET($F$279,3*($D265-1)+1,6*(U$209-1)+1,1,6)*OFFSET($F$279,3*($D265-1)+2,6*(U$209-1)+1,1,6)*OFFSET($F$279,3*($D265-1)+3,6*(U$209-1)+1,1,6))&gt;U$208,MAX(OFFSET($F$279,3*($D265-1)+1,6*(U$209-1)+1,1,6)*OFFSET($F$279,3*($D265-1)+2,6*(U$209-1)+1,1,6)*OFFSET($F$279,3*($D265-1)+3,6*(U$209-1)+1,1,6)),0),"")</f>
        <v/>
      </c>
      <c r="V265" s="224" t="str">
        <f t="array" aca="1" ref="V265" ca="1">IFERROR(IF(MAX(OFFSET($F$279,3*($D265-1)+1,6*(V$209-1)+1,1,6)*OFFSET($F$279,3*($D265-1)+2,6*(V$209-1)+1,1,6)*OFFSET($F$279,3*($D265-1)+3,6*(V$209-1)+1,1,6))&gt;V$208,MAX(OFFSET($F$279,3*($D265-1)+1,6*(V$209-1)+1,1,6)*OFFSET($F$279,3*($D265-1)+2,6*(V$209-1)+1,1,6)*OFFSET($F$279,3*($D265-1)+3,6*(V$209-1)+1,1,6)),0),"")</f>
        <v/>
      </c>
      <c r="W265" s="224" t="str">
        <f t="array" aca="1" ref="W265" ca="1">IFERROR(IF(MAX(OFFSET($F$279,3*($D265-1)+1,6*(W$209-1)+1,1,6)*OFFSET($F$279,3*($D265-1)+2,6*(W$209-1)+1,1,6)*OFFSET($F$279,3*($D265-1)+3,6*(W$209-1)+1,1,6))&gt;W$208,MAX(OFFSET($F$279,3*($D265-1)+1,6*(W$209-1)+1,1,6)*OFFSET($F$279,3*($D265-1)+2,6*(W$209-1)+1,1,6)*OFFSET($F$279,3*($D265-1)+3,6*(W$209-1)+1,1,6)),0),"")</f>
        <v/>
      </c>
      <c r="X265" s="224" t="str">
        <f t="array" aca="1" ref="X265" ca="1">IFERROR(IF(MAX(OFFSET($F$279,3*($D265-1)+1,6*(X$209-1)+1,1,6)*OFFSET($F$279,3*($D265-1)+2,6*(X$209-1)+1,1,6)*OFFSET($F$279,3*($D265-1)+3,6*(X$209-1)+1,1,6))&gt;X$208,MAX(OFFSET($F$279,3*($D265-1)+1,6*(X$209-1)+1,1,6)*OFFSET($F$279,3*($D265-1)+2,6*(X$209-1)+1,1,6)*OFFSET($F$279,3*($D265-1)+3,6*(X$209-1)+1,1,6)),0),"")</f>
        <v/>
      </c>
      <c r="Y265" s="224" t="str">
        <f t="array" aca="1" ref="Y265" ca="1">IFERROR(IF(MAX(OFFSET($F$279,3*($D265-1)+1,6*(Y$209-1)+1,1,6)*OFFSET($F$279,3*($D265-1)+2,6*(Y$209-1)+1,1,6)*OFFSET($F$279,3*($D265-1)+3,6*(Y$209-1)+1,1,6))&gt;Y$208,MAX(OFFSET($F$279,3*($D265-1)+1,6*(Y$209-1)+1,1,6)*OFFSET($F$279,3*($D265-1)+2,6*(Y$209-1)+1,1,6)*OFFSET($F$279,3*($D265-1)+3,6*(Y$209-1)+1,1,6)),0),"")</f>
        <v/>
      </c>
      <c r="Z265" s="224" t="str">
        <f t="array" aca="1" ref="Z265" ca="1">IFERROR(IF(MAX(OFFSET($F$279,3*($D265-1)+1,6*(Z$209-1)+1,1,6)*OFFSET($F$279,3*($D265-1)+2,6*(Z$209-1)+1,1,6)*OFFSET($F$279,3*($D265-1)+3,6*(Z$209-1)+1,1,6))&gt;Z$208,MAX(OFFSET($F$279,3*($D265-1)+1,6*(Z$209-1)+1,1,6)*OFFSET($F$279,3*($D265-1)+2,6*(Z$209-1)+1,1,6)*OFFSET($F$279,3*($D265-1)+3,6*(Z$209-1)+1,1,6)),0),"")</f>
        <v/>
      </c>
      <c r="AA265" s="224" t="str">
        <f t="array" aca="1" ref="AA265" ca="1">IFERROR(IF(MAX(OFFSET($F$279,3*($D265-1)+1,6*(AA$209-1)+1,1,6)*OFFSET($F$279,3*($D265-1)+2,6*(AA$209-1)+1,1,6)*OFFSET($F$279,3*($D265-1)+3,6*(AA$209-1)+1,1,6))&gt;AA$208,MAX(OFFSET($F$279,3*($D265-1)+1,6*(AA$209-1)+1,1,6)*OFFSET($F$279,3*($D265-1)+2,6*(AA$209-1)+1,1,6)*OFFSET($F$279,3*($D265-1)+3,6*(AA$209-1)+1,1,6)),0),"")</f>
        <v/>
      </c>
      <c r="AB265" s="224" t="str">
        <f t="array" aca="1" ref="AB265" ca="1">IFERROR(IF(MAX(OFFSET($F$279,3*($D265-1)+1,6*(AB$209-1)+1,1,6)*OFFSET($F$279,3*($D265-1)+2,6*(AB$209-1)+1,1,6)*OFFSET($F$279,3*($D265-1)+3,6*(AB$209-1)+1,1,6))&gt;AB$208,MAX(OFFSET($F$279,3*($D265-1)+1,6*(AB$209-1)+1,1,6)*OFFSET($F$279,3*($D265-1)+2,6*(AB$209-1)+1,1,6)*OFFSET($F$279,3*($D265-1)+3,6*(AB$209-1)+1,1,6)),0),"")</f>
        <v/>
      </c>
      <c r="AC265" s="224" t="str">
        <f t="array" aca="1" ref="AC265" ca="1">IFERROR(IF(MAX(OFFSET($F$279,3*($D265-1)+1,6*(AC$209-1)+1,1,6)*OFFSET($F$279,3*($D265-1)+2,6*(AC$209-1)+1,1,6)*OFFSET($F$279,3*($D265-1)+3,6*(AC$209-1)+1,1,6))&gt;AC$208,MAX(OFFSET($F$279,3*($D265-1)+1,6*(AC$209-1)+1,1,6)*OFFSET($F$279,3*($D265-1)+2,6*(AC$209-1)+1,1,6)*OFFSET($F$279,3*($D265-1)+3,6*(AC$209-1)+1,1,6)),0),"")</f>
        <v/>
      </c>
      <c r="AD265" s="224" t="str">
        <f t="array" aca="1" ref="AD265" ca="1">IFERROR(IF(MAX(OFFSET($F$279,3*($D265-1)+1,6*(AD$209-1)+1,1,6)*OFFSET($F$279,3*($D265-1)+2,6*(AD$209-1)+1,1,6)*OFFSET($F$279,3*($D265-1)+3,6*(AD$209-1)+1,1,6))&gt;AD$208,MAX(OFFSET($F$279,3*($D265-1)+1,6*(AD$209-1)+1,1,6)*OFFSET($F$279,3*($D265-1)+2,6*(AD$209-1)+1,1,6)*OFFSET($F$279,3*($D265-1)+3,6*(AD$209-1)+1,1,6)),0),"")</f>
        <v/>
      </c>
      <c r="AE265" s="224" t="str">
        <f t="array" aca="1" ref="AE265" ca="1">IFERROR(IF(MAX(OFFSET($F$279,3*($D265-1)+1,6*(AE$209-1)+1,1,6)*OFFSET($F$279,3*($D265-1)+2,6*(AE$209-1)+1,1,6)*OFFSET($F$279,3*($D265-1)+3,6*(AE$209-1)+1,1,6))&gt;AE$208,MAX(OFFSET($F$279,3*($D265-1)+1,6*(AE$209-1)+1,1,6)*OFFSET($F$279,3*($D265-1)+2,6*(AE$209-1)+1,1,6)*OFFSET($F$279,3*($D265-1)+3,6*(AE$209-1)+1,1,6)),0),"")</f>
        <v/>
      </c>
      <c r="AF265" s="224" t="str">
        <f t="array" aca="1" ref="AF265" ca="1">IFERROR(IF(MAX(OFFSET($F$279,3*($D265-1)+1,6*(AF$209-1)+1,1,6)*OFFSET($F$279,3*($D265-1)+2,6*(AF$209-1)+1,1,6)*OFFSET($F$279,3*($D265-1)+3,6*(AF$209-1)+1,1,6))&gt;AF$208,MAX(OFFSET($F$279,3*($D265-1)+1,6*(AF$209-1)+1,1,6)*OFFSET($F$279,3*($D265-1)+2,6*(AF$209-1)+1,1,6)*OFFSET($F$279,3*($D265-1)+3,6*(AF$209-1)+1,1,6)),0),"")</f>
        <v/>
      </c>
      <c r="AG265" s="224" t="str">
        <f t="array" aca="1" ref="AG265" ca="1">IFERROR(IF(MAX(OFFSET($F$279,3*($D265-1)+1,6*(AG$209-1)+1,1,6)*OFFSET($F$279,3*($D265-1)+2,6*(AG$209-1)+1,1,6)*OFFSET($F$279,3*($D265-1)+3,6*(AG$209-1)+1,1,6))&gt;AG$208,MAX(OFFSET($F$279,3*($D265-1)+1,6*(AG$209-1)+1,1,6)*OFFSET($F$279,3*($D265-1)+2,6*(AG$209-1)+1,1,6)*OFFSET($F$279,3*($D265-1)+3,6*(AG$209-1)+1,1,6)),0),"")</f>
        <v/>
      </c>
      <c r="AH265" s="224" t="str">
        <f t="array" aca="1" ref="AH265" ca="1">IFERROR(IF(MAX(OFFSET($F$279,3*($D265-1)+1,6*(AH$209-1)+1,1,6)*OFFSET($F$279,3*($D265-1)+2,6*(AH$209-1)+1,1,6)*OFFSET($F$279,3*($D265-1)+3,6*(AH$209-1)+1,1,6))&gt;AH$208,MAX(OFFSET($F$279,3*($D265-1)+1,6*(AH$209-1)+1,1,6)*OFFSET($F$279,3*($D265-1)+2,6*(AH$209-1)+1,1,6)*OFFSET($F$279,3*($D265-1)+3,6*(AH$209-1)+1,1,6)),0),"")</f>
        <v/>
      </c>
      <c r="AI265" s="224" t="str">
        <f t="array" aca="1" ref="AI265" ca="1">IFERROR(IF(MAX(OFFSET($F$279,3*($D265-1)+1,6*(AI$209-1)+1,1,6)*OFFSET($F$279,3*($D265-1)+2,6*(AI$209-1)+1,1,6)*OFFSET($F$279,3*($D265-1)+3,6*(AI$209-1)+1,1,6))&gt;AI$208,MAX(OFFSET($F$279,3*($D265-1)+1,6*(AI$209-1)+1,1,6)*OFFSET($F$279,3*($D265-1)+2,6*(AI$209-1)+1,1,6)*OFFSET($F$279,3*($D265-1)+3,6*(AI$209-1)+1,1,6)),0),"")</f>
        <v/>
      </c>
      <c r="AJ265" s="224" t="str">
        <f t="array" aca="1" ref="AJ265" ca="1">IFERROR(IF(MAX(OFFSET($F$279,3*($D265-1)+1,6*(AJ$209-1)+1,1,6)*OFFSET($F$279,3*($D265-1)+2,6*(AJ$209-1)+1,1,6)*OFFSET($F$279,3*($D265-1)+3,6*(AJ$209-1)+1,1,6))&gt;AJ$208,MAX(OFFSET($F$279,3*($D265-1)+1,6*(AJ$209-1)+1,1,6)*OFFSET($F$279,3*($D265-1)+2,6*(AJ$209-1)+1,1,6)*OFFSET($F$279,3*($D265-1)+3,6*(AJ$209-1)+1,1,6)),0),"")</f>
        <v/>
      </c>
      <c r="AK265" s="224" t="str">
        <f t="array" aca="1" ref="AK265" ca="1">IFERROR(IF(MAX(OFFSET($F$279,3*($D265-1)+1,6*(AK$209-1)+1,1,6)*OFFSET($F$279,3*($D265-1)+2,6*(AK$209-1)+1,1,6)*OFFSET($F$279,3*($D265-1)+3,6*(AK$209-1)+1,1,6))&gt;AK$208,MAX(OFFSET($F$279,3*($D265-1)+1,6*(AK$209-1)+1,1,6)*OFFSET($F$279,3*($D265-1)+2,6*(AK$209-1)+1,1,6)*OFFSET($F$279,3*($D265-1)+3,6*(AK$209-1)+1,1,6)),0),"")</f>
        <v/>
      </c>
      <c r="AL265" s="224" t="str">
        <f t="array" aca="1" ref="AL265" ca="1">IFERROR(IF(MAX(OFFSET($F$279,3*($D265-1)+1,6*(AL$209-1)+1,1,6)*OFFSET($F$279,3*($D265-1)+2,6*(AL$209-1)+1,1,6)*OFFSET($F$279,3*($D265-1)+3,6*(AL$209-1)+1,1,6))&gt;AL$208,MAX(OFFSET($F$279,3*($D265-1)+1,6*(AL$209-1)+1,1,6)*OFFSET($F$279,3*($D265-1)+2,6*(AL$209-1)+1,1,6)*OFFSET($F$279,3*($D265-1)+3,6*(AL$209-1)+1,1,6)),0),"")</f>
        <v/>
      </c>
      <c r="AM265" s="224" t="str">
        <f t="array" aca="1" ref="AM265" ca="1">IFERROR(IF(MAX(OFFSET($F$279,3*($D265-1)+1,6*(AM$209-1)+1,1,6)*OFFSET($F$279,3*($D265-1)+2,6*(AM$209-1)+1,1,6)*OFFSET($F$279,3*($D265-1)+3,6*(AM$209-1)+1,1,6))&gt;AM$208,MAX(OFFSET($F$279,3*($D265-1)+1,6*(AM$209-1)+1,1,6)*OFFSET($F$279,3*($D265-1)+2,6*(AM$209-1)+1,1,6)*OFFSET($F$279,3*($D265-1)+3,6*(AM$209-1)+1,1,6)),0),"")</f>
        <v/>
      </c>
      <c r="AN265" s="224" t="str">
        <f t="array" aca="1" ref="AN265" ca="1">IFERROR(IF(MAX(OFFSET($F$279,3*($D265-1)+1,6*(AN$209-1)+1,1,6)*OFFSET($F$279,3*($D265-1)+2,6*(AN$209-1)+1,1,6)*OFFSET($F$279,3*($D265-1)+3,6*(AN$209-1)+1,1,6))&gt;AN$208,MAX(OFFSET($F$279,3*($D265-1)+1,6*(AN$209-1)+1,1,6)*OFFSET($F$279,3*($D265-1)+2,6*(AN$209-1)+1,1,6)*OFFSET($F$279,3*($D265-1)+3,6*(AN$209-1)+1,1,6)),0),"")</f>
        <v/>
      </c>
      <c r="AO265" s="224" t="str">
        <f t="array" aca="1" ref="AO265" ca="1">IFERROR(IF(MAX(OFFSET($F$279,3*($D265-1)+1,6*(AO$209-1)+1,1,6)*OFFSET($F$279,3*($D265-1)+2,6*(AO$209-1)+1,1,6)*OFFSET($F$279,3*($D265-1)+3,6*(AO$209-1)+1,1,6))&gt;AO$208,MAX(OFFSET($F$279,3*($D265-1)+1,6*(AO$209-1)+1,1,6)*OFFSET($F$279,3*($D265-1)+2,6*(AO$209-1)+1,1,6)*OFFSET($F$279,3*($D265-1)+3,6*(AO$209-1)+1,1,6)),0),"")</f>
        <v/>
      </c>
      <c r="AP265" s="224" t="str">
        <f t="array" aca="1" ref="AP265" ca="1">IFERROR(IF(MAX(OFFSET($F$279,3*($D265-1)+1,6*(AP$209-1)+1,1,6)*OFFSET($F$279,3*($D265-1)+2,6*(AP$209-1)+1,1,6)*OFFSET($F$279,3*($D265-1)+3,6*(AP$209-1)+1,1,6))&gt;AP$208,MAX(OFFSET($F$279,3*($D265-1)+1,6*(AP$209-1)+1,1,6)*OFFSET($F$279,3*($D265-1)+2,6*(AP$209-1)+1,1,6)*OFFSET($F$279,3*($D265-1)+3,6*(AP$209-1)+1,1,6)),0),"")</f>
        <v/>
      </c>
      <c r="AQ265" s="224" t="str">
        <f t="array" aca="1" ref="AQ265" ca="1">IFERROR(IF(MAX(OFFSET($F$279,3*($D265-1)+1,6*(AQ$209-1)+1,1,6)*OFFSET($F$279,3*($D265-1)+2,6*(AQ$209-1)+1,1,6)*OFFSET($F$279,3*($D265-1)+3,6*(AQ$209-1)+1,1,6))&gt;AQ$208,MAX(OFFSET($F$279,3*($D265-1)+1,6*(AQ$209-1)+1,1,6)*OFFSET($F$279,3*($D265-1)+2,6*(AQ$209-1)+1,1,6)*OFFSET($F$279,3*($D265-1)+3,6*(AQ$209-1)+1,1,6)),0),"")</f>
        <v/>
      </c>
      <c r="AR265" s="224" t="str">
        <f t="array" aca="1" ref="AR265" ca="1">IFERROR(IF(MAX(OFFSET($F$279,3*($D265-1)+1,6*(AR$209-1)+1,1,6)*OFFSET($F$279,3*($D265-1)+2,6*(AR$209-1)+1,1,6)*OFFSET($F$279,3*($D265-1)+3,6*(AR$209-1)+1,1,6))&gt;AR$208,MAX(OFFSET($F$279,3*($D265-1)+1,6*(AR$209-1)+1,1,6)*OFFSET($F$279,3*($D265-1)+2,6*(AR$209-1)+1,1,6)*OFFSET($F$279,3*($D265-1)+3,6*(AR$209-1)+1,1,6)),0),"")</f>
        <v/>
      </c>
      <c r="AS265" s="224" t="str">
        <f t="array" aca="1" ref="AS265" ca="1">IFERROR(IF(MAX(OFFSET($F$279,3*($D265-1)+1,6*(AS$209-1)+1,1,6)*OFFSET($F$279,3*($D265-1)+2,6*(AS$209-1)+1,1,6)*OFFSET($F$279,3*($D265-1)+3,6*(AS$209-1)+1,1,6))&gt;AS$208,MAX(OFFSET($F$279,3*($D265-1)+1,6*(AS$209-1)+1,1,6)*OFFSET($F$279,3*($D265-1)+2,6*(AS$209-1)+1,1,6)*OFFSET($F$279,3*($D265-1)+3,6*(AS$209-1)+1,1,6)),0),"")</f>
        <v/>
      </c>
    </row>
    <row r="266" spans="2:246">
      <c r="D266" s="74">
        <v>56</v>
      </c>
      <c r="E266" s="135">
        <f t="shared" si="20"/>
        <v>0</v>
      </c>
      <c r="F266" s="224" t="str">
        <f t="array" aca="1" ref="F266" ca="1">IFERROR(IF(MAX(OFFSET($F$279,3*($D266-1)+1,6*(F$209-1)+1,1,6)*OFFSET($F$279,3*($D266-1)+2,6*(F$209-1)+1,1,6)*OFFSET($F$279,3*($D266-1)+3,6*(F$209-1)+1,1,6))&gt;F$208,MAX(OFFSET($F$279,3*($D266-1)+1,6*(F$209-1)+1,1,6)*OFFSET($F$279,3*($D266-1)+2,6*(F$209-1)+1,1,6)*OFFSET($F$279,3*($D266-1)+3,6*(F$209-1)+1,1,6)),0),"")</f>
        <v/>
      </c>
      <c r="G266" s="224" t="str">
        <f t="array" aca="1" ref="G266" ca="1">IFERROR(IF(MAX(OFFSET($F$279,3*($D266-1)+1,6*(G$209-1)+1,1,6)*OFFSET($F$279,3*($D266-1)+2,6*(G$209-1)+1,1,6)*OFFSET($F$279,3*($D266-1)+3,6*(G$209-1)+1,1,6))&gt;G$208,MAX(OFFSET($F$279,3*($D266-1)+1,6*(G$209-1)+1,1,6)*OFFSET($F$279,3*($D266-1)+2,6*(G$209-1)+1,1,6)*OFFSET($F$279,3*($D266-1)+3,6*(G$209-1)+1,1,6)),0),"")</f>
        <v/>
      </c>
      <c r="H266" s="224" t="str">
        <f t="array" aca="1" ref="H266" ca="1">IFERROR(IF(MAX(OFFSET($F$279,3*($D266-1)+1,6*(H$209-1)+1,1,6)*OFFSET($F$279,3*($D266-1)+2,6*(H$209-1)+1,1,6)*OFFSET($F$279,3*($D266-1)+3,6*(H$209-1)+1,1,6))&gt;H$208,MAX(OFFSET($F$279,3*($D266-1)+1,6*(H$209-1)+1,1,6)*OFFSET($F$279,3*($D266-1)+2,6*(H$209-1)+1,1,6)*OFFSET($F$279,3*($D266-1)+3,6*(H$209-1)+1,1,6)),0),"")</f>
        <v/>
      </c>
      <c r="I266" s="224" t="str">
        <f t="array" aca="1" ref="I266" ca="1">IFERROR(IF(MAX(OFFSET($F$279,3*($D266-1)+1,6*(I$209-1)+1,1,6)*OFFSET($F$279,3*($D266-1)+2,6*(I$209-1)+1,1,6)*OFFSET($F$279,3*($D266-1)+3,6*(I$209-1)+1,1,6))&gt;I$208,MAX(OFFSET($F$279,3*($D266-1)+1,6*(I$209-1)+1,1,6)*OFFSET($F$279,3*($D266-1)+2,6*(I$209-1)+1,1,6)*OFFSET($F$279,3*($D266-1)+3,6*(I$209-1)+1,1,6)),0),"")</f>
        <v/>
      </c>
      <c r="J266" s="224" t="str">
        <f t="array" aca="1" ref="J266" ca="1">IFERROR(IF(MAX(OFFSET($F$279,3*($D266-1)+1,6*(J$209-1)+1,1,6)*OFFSET($F$279,3*($D266-1)+2,6*(J$209-1)+1,1,6)*OFFSET($F$279,3*($D266-1)+3,6*(J$209-1)+1,1,6))&gt;J$208,MAX(OFFSET($F$279,3*($D266-1)+1,6*(J$209-1)+1,1,6)*OFFSET($F$279,3*($D266-1)+2,6*(J$209-1)+1,1,6)*OFFSET($F$279,3*($D266-1)+3,6*(J$209-1)+1,1,6)),0),"")</f>
        <v/>
      </c>
      <c r="K266" s="224" t="str">
        <f t="array" aca="1" ref="K266" ca="1">IFERROR(IF(MAX(OFFSET($F$279,3*($D266-1)+1,6*(K$209-1)+1,1,6)*OFFSET($F$279,3*($D266-1)+2,6*(K$209-1)+1,1,6)*OFFSET($F$279,3*($D266-1)+3,6*(K$209-1)+1,1,6))&gt;K$208,MAX(OFFSET($F$279,3*($D266-1)+1,6*(K$209-1)+1,1,6)*OFFSET($F$279,3*($D266-1)+2,6*(K$209-1)+1,1,6)*OFFSET($F$279,3*($D266-1)+3,6*(K$209-1)+1,1,6)),0),"")</f>
        <v/>
      </c>
      <c r="L266" s="224" t="str">
        <f t="array" aca="1" ref="L266" ca="1">IFERROR(IF(MAX(OFFSET($F$279,3*($D266-1)+1,6*(L$209-1)+1,1,6)*OFFSET($F$279,3*($D266-1)+2,6*(L$209-1)+1,1,6)*OFFSET($F$279,3*($D266-1)+3,6*(L$209-1)+1,1,6))&gt;L$208,MAX(OFFSET($F$279,3*($D266-1)+1,6*(L$209-1)+1,1,6)*OFFSET($F$279,3*($D266-1)+2,6*(L$209-1)+1,1,6)*OFFSET($F$279,3*($D266-1)+3,6*(L$209-1)+1,1,6)),0),"")</f>
        <v/>
      </c>
      <c r="M266" s="224" t="str">
        <f t="array" aca="1" ref="M266" ca="1">IFERROR(IF(MAX(OFFSET($F$279,3*($D266-1)+1,6*(M$209-1)+1,1,6)*OFFSET($F$279,3*($D266-1)+2,6*(M$209-1)+1,1,6)*OFFSET($F$279,3*($D266-1)+3,6*(M$209-1)+1,1,6))&gt;M$208,MAX(OFFSET($F$279,3*($D266-1)+1,6*(M$209-1)+1,1,6)*OFFSET($F$279,3*($D266-1)+2,6*(M$209-1)+1,1,6)*OFFSET($F$279,3*($D266-1)+3,6*(M$209-1)+1,1,6)),0),"")</f>
        <v/>
      </c>
      <c r="N266" s="224" t="str">
        <f t="array" aca="1" ref="N266" ca="1">IFERROR(IF(MAX(OFFSET($F$279,3*($D266-1)+1,6*(N$209-1)+1,1,6)*OFFSET($F$279,3*($D266-1)+2,6*(N$209-1)+1,1,6)*OFFSET($F$279,3*($D266-1)+3,6*(N$209-1)+1,1,6))&gt;N$208,MAX(OFFSET($F$279,3*($D266-1)+1,6*(N$209-1)+1,1,6)*OFFSET($F$279,3*($D266-1)+2,6*(N$209-1)+1,1,6)*OFFSET($F$279,3*($D266-1)+3,6*(N$209-1)+1,1,6)),0),"")</f>
        <v/>
      </c>
      <c r="O266" s="224" t="str">
        <f t="array" aca="1" ref="O266" ca="1">IFERROR(IF(MAX(OFFSET($F$279,3*($D266-1)+1,6*(O$209-1)+1,1,6)*OFFSET($F$279,3*($D266-1)+2,6*(O$209-1)+1,1,6)*OFFSET($F$279,3*($D266-1)+3,6*(O$209-1)+1,1,6))&gt;O$208,MAX(OFFSET($F$279,3*($D266-1)+1,6*(O$209-1)+1,1,6)*OFFSET($F$279,3*($D266-1)+2,6*(O$209-1)+1,1,6)*OFFSET($F$279,3*($D266-1)+3,6*(O$209-1)+1,1,6)),0),"")</f>
        <v/>
      </c>
      <c r="P266" s="224" t="str">
        <f t="array" aca="1" ref="P266" ca="1">IFERROR(IF(MAX(OFFSET($F$279,3*($D266-1)+1,6*(P$209-1)+1,1,6)*OFFSET($F$279,3*($D266-1)+2,6*(P$209-1)+1,1,6)*OFFSET($F$279,3*($D266-1)+3,6*(P$209-1)+1,1,6))&gt;P$208,MAX(OFFSET($F$279,3*($D266-1)+1,6*(P$209-1)+1,1,6)*OFFSET($F$279,3*($D266-1)+2,6*(P$209-1)+1,1,6)*OFFSET($F$279,3*($D266-1)+3,6*(P$209-1)+1,1,6)),0),"")</f>
        <v/>
      </c>
      <c r="Q266" s="224" t="str">
        <f t="array" aca="1" ref="Q266" ca="1">IFERROR(IF(MAX(OFFSET($F$279,3*($D266-1)+1,6*(Q$209-1)+1,1,6)*OFFSET($F$279,3*($D266-1)+2,6*(Q$209-1)+1,1,6)*OFFSET($F$279,3*($D266-1)+3,6*(Q$209-1)+1,1,6))&gt;Q$208,MAX(OFFSET($F$279,3*($D266-1)+1,6*(Q$209-1)+1,1,6)*OFFSET($F$279,3*($D266-1)+2,6*(Q$209-1)+1,1,6)*OFFSET($F$279,3*($D266-1)+3,6*(Q$209-1)+1,1,6)),0),"")</f>
        <v/>
      </c>
      <c r="R266" s="224" t="str">
        <f t="array" aca="1" ref="R266" ca="1">IFERROR(IF(MAX(OFFSET($F$279,3*($D266-1)+1,6*(R$209-1)+1,1,6)*OFFSET($F$279,3*($D266-1)+2,6*(R$209-1)+1,1,6)*OFFSET($F$279,3*($D266-1)+3,6*(R$209-1)+1,1,6))&gt;R$208,MAX(OFFSET($F$279,3*($D266-1)+1,6*(R$209-1)+1,1,6)*OFFSET($F$279,3*($D266-1)+2,6*(R$209-1)+1,1,6)*OFFSET($F$279,3*($D266-1)+3,6*(R$209-1)+1,1,6)),0),"")</f>
        <v/>
      </c>
      <c r="S266" s="224" t="str">
        <f t="array" aca="1" ref="S266" ca="1">IFERROR(IF(MAX(OFFSET($F$279,3*($D266-1)+1,6*(S$209-1)+1,1,6)*OFFSET($F$279,3*($D266-1)+2,6*(S$209-1)+1,1,6)*OFFSET($F$279,3*($D266-1)+3,6*(S$209-1)+1,1,6))&gt;S$208,MAX(OFFSET($F$279,3*($D266-1)+1,6*(S$209-1)+1,1,6)*OFFSET($F$279,3*($D266-1)+2,6*(S$209-1)+1,1,6)*OFFSET($F$279,3*($D266-1)+3,6*(S$209-1)+1,1,6)),0),"")</f>
        <v/>
      </c>
      <c r="T266" s="224" t="str">
        <f t="array" aca="1" ref="T266" ca="1">IFERROR(IF(MAX(OFFSET($F$279,3*($D266-1)+1,6*(T$209-1)+1,1,6)*OFFSET($F$279,3*($D266-1)+2,6*(T$209-1)+1,1,6)*OFFSET($F$279,3*($D266-1)+3,6*(T$209-1)+1,1,6))&gt;T$208,MAX(OFFSET($F$279,3*($D266-1)+1,6*(T$209-1)+1,1,6)*OFFSET($F$279,3*($D266-1)+2,6*(T$209-1)+1,1,6)*OFFSET($F$279,3*($D266-1)+3,6*(T$209-1)+1,1,6)),0),"")</f>
        <v/>
      </c>
      <c r="U266" s="224" t="str">
        <f t="array" aca="1" ref="U266" ca="1">IFERROR(IF(MAX(OFFSET($F$279,3*($D266-1)+1,6*(U$209-1)+1,1,6)*OFFSET($F$279,3*($D266-1)+2,6*(U$209-1)+1,1,6)*OFFSET($F$279,3*($D266-1)+3,6*(U$209-1)+1,1,6))&gt;U$208,MAX(OFFSET($F$279,3*($D266-1)+1,6*(U$209-1)+1,1,6)*OFFSET($F$279,3*($D266-1)+2,6*(U$209-1)+1,1,6)*OFFSET($F$279,3*($D266-1)+3,6*(U$209-1)+1,1,6)),0),"")</f>
        <v/>
      </c>
      <c r="V266" s="224" t="str">
        <f t="array" aca="1" ref="V266" ca="1">IFERROR(IF(MAX(OFFSET($F$279,3*($D266-1)+1,6*(V$209-1)+1,1,6)*OFFSET($F$279,3*($D266-1)+2,6*(V$209-1)+1,1,6)*OFFSET($F$279,3*($D266-1)+3,6*(V$209-1)+1,1,6))&gt;V$208,MAX(OFFSET($F$279,3*($D266-1)+1,6*(V$209-1)+1,1,6)*OFFSET($F$279,3*($D266-1)+2,6*(V$209-1)+1,1,6)*OFFSET($F$279,3*($D266-1)+3,6*(V$209-1)+1,1,6)),0),"")</f>
        <v/>
      </c>
      <c r="W266" s="224" t="str">
        <f t="array" aca="1" ref="W266" ca="1">IFERROR(IF(MAX(OFFSET($F$279,3*($D266-1)+1,6*(W$209-1)+1,1,6)*OFFSET($F$279,3*($D266-1)+2,6*(W$209-1)+1,1,6)*OFFSET($F$279,3*($D266-1)+3,6*(W$209-1)+1,1,6))&gt;W$208,MAX(OFFSET($F$279,3*($D266-1)+1,6*(W$209-1)+1,1,6)*OFFSET($F$279,3*($D266-1)+2,6*(W$209-1)+1,1,6)*OFFSET($F$279,3*($D266-1)+3,6*(W$209-1)+1,1,6)),0),"")</f>
        <v/>
      </c>
      <c r="X266" s="224" t="str">
        <f t="array" aca="1" ref="X266" ca="1">IFERROR(IF(MAX(OFFSET($F$279,3*($D266-1)+1,6*(X$209-1)+1,1,6)*OFFSET($F$279,3*($D266-1)+2,6*(X$209-1)+1,1,6)*OFFSET($F$279,3*($D266-1)+3,6*(X$209-1)+1,1,6))&gt;X$208,MAX(OFFSET($F$279,3*($D266-1)+1,6*(X$209-1)+1,1,6)*OFFSET($F$279,3*($D266-1)+2,6*(X$209-1)+1,1,6)*OFFSET($F$279,3*($D266-1)+3,6*(X$209-1)+1,1,6)),0),"")</f>
        <v/>
      </c>
      <c r="Y266" s="224" t="str">
        <f t="array" aca="1" ref="Y266" ca="1">IFERROR(IF(MAX(OFFSET($F$279,3*($D266-1)+1,6*(Y$209-1)+1,1,6)*OFFSET($F$279,3*($D266-1)+2,6*(Y$209-1)+1,1,6)*OFFSET($F$279,3*($D266-1)+3,6*(Y$209-1)+1,1,6))&gt;Y$208,MAX(OFFSET($F$279,3*($D266-1)+1,6*(Y$209-1)+1,1,6)*OFFSET($F$279,3*($D266-1)+2,6*(Y$209-1)+1,1,6)*OFFSET($F$279,3*($D266-1)+3,6*(Y$209-1)+1,1,6)),0),"")</f>
        <v/>
      </c>
      <c r="Z266" s="224" t="str">
        <f t="array" aca="1" ref="Z266" ca="1">IFERROR(IF(MAX(OFFSET($F$279,3*($D266-1)+1,6*(Z$209-1)+1,1,6)*OFFSET($F$279,3*($D266-1)+2,6*(Z$209-1)+1,1,6)*OFFSET($F$279,3*($D266-1)+3,6*(Z$209-1)+1,1,6))&gt;Z$208,MAX(OFFSET($F$279,3*($D266-1)+1,6*(Z$209-1)+1,1,6)*OFFSET($F$279,3*($D266-1)+2,6*(Z$209-1)+1,1,6)*OFFSET($F$279,3*($D266-1)+3,6*(Z$209-1)+1,1,6)),0),"")</f>
        <v/>
      </c>
      <c r="AA266" s="224" t="str">
        <f t="array" aca="1" ref="AA266" ca="1">IFERROR(IF(MAX(OFFSET($F$279,3*($D266-1)+1,6*(AA$209-1)+1,1,6)*OFFSET($F$279,3*($D266-1)+2,6*(AA$209-1)+1,1,6)*OFFSET($F$279,3*($D266-1)+3,6*(AA$209-1)+1,1,6))&gt;AA$208,MAX(OFFSET($F$279,3*($D266-1)+1,6*(AA$209-1)+1,1,6)*OFFSET($F$279,3*($D266-1)+2,6*(AA$209-1)+1,1,6)*OFFSET($F$279,3*($D266-1)+3,6*(AA$209-1)+1,1,6)),0),"")</f>
        <v/>
      </c>
      <c r="AB266" s="224" t="str">
        <f t="array" aca="1" ref="AB266" ca="1">IFERROR(IF(MAX(OFFSET($F$279,3*($D266-1)+1,6*(AB$209-1)+1,1,6)*OFFSET($F$279,3*($D266-1)+2,6*(AB$209-1)+1,1,6)*OFFSET($F$279,3*($D266-1)+3,6*(AB$209-1)+1,1,6))&gt;AB$208,MAX(OFFSET($F$279,3*($D266-1)+1,6*(AB$209-1)+1,1,6)*OFFSET($F$279,3*($D266-1)+2,6*(AB$209-1)+1,1,6)*OFFSET($F$279,3*($D266-1)+3,6*(AB$209-1)+1,1,6)),0),"")</f>
        <v/>
      </c>
      <c r="AC266" s="224" t="str">
        <f t="array" aca="1" ref="AC266" ca="1">IFERROR(IF(MAX(OFFSET($F$279,3*($D266-1)+1,6*(AC$209-1)+1,1,6)*OFFSET($F$279,3*($D266-1)+2,6*(AC$209-1)+1,1,6)*OFFSET($F$279,3*($D266-1)+3,6*(AC$209-1)+1,1,6))&gt;AC$208,MAX(OFFSET($F$279,3*($D266-1)+1,6*(AC$209-1)+1,1,6)*OFFSET($F$279,3*($D266-1)+2,6*(AC$209-1)+1,1,6)*OFFSET($F$279,3*($D266-1)+3,6*(AC$209-1)+1,1,6)),0),"")</f>
        <v/>
      </c>
      <c r="AD266" s="224" t="str">
        <f t="array" aca="1" ref="AD266" ca="1">IFERROR(IF(MAX(OFFSET($F$279,3*($D266-1)+1,6*(AD$209-1)+1,1,6)*OFFSET($F$279,3*($D266-1)+2,6*(AD$209-1)+1,1,6)*OFFSET($F$279,3*($D266-1)+3,6*(AD$209-1)+1,1,6))&gt;AD$208,MAX(OFFSET($F$279,3*($D266-1)+1,6*(AD$209-1)+1,1,6)*OFFSET($F$279,3*($D266-1)+2,6*(AD$209-1)+1,1,6)*OFFSET($F$279,3*($D266-1)+3,6*(AD$209-1)+1,1,6)),0),"")</f>
        <v/>
      </c>
      <c r="AE266" s="224" t="str">
        <f t="array" aca="1" ref="AE266" ca="1">IFERROR(IF(MAX(OFFSET($F$279,3*($D266-1)+1,6*(AE$209-1)+1,1,6)*OFFSET($F$279,3*($D266-1)+2,6*(AE$209-1)+1,1,6)*OFFSET($F$279,3*($D266-1)+3,6*(AE$209-1)+1,1,6))&gt;AE$208,MAX(OFFSET($F$279,3*($D266-1)+1,6*(AE$209-1)+1,1,6)*OFFSET($F$279,3*($D266-1)+2,6*(AE$209-1)+1,1,6)*OFFSET($F$279,3*($D266-1)+3,6*(AE$209-1)+1,1,6)),0),"")</f>
        <v/>
      </c>
      <c r="AF266" s="224" t="str">
        <f t="array" aca="1" ref="AF266" ca="1">IFERROR(IF(MAX(OFFSET($F$279,3*($D266-1)+1,6*(AF$209-1)+1,1,6)*OFFSET($F$279,3*($D266-1)+2,6*(AF$209-1)+1,1,6)*OFFSET($F$279,3*($D266-1)+3,6*(AF$209-1)+1,1,6))&gt;AF$208,MAX(OFFSET($F$279,3*($D266-1)+1,6*(AF$209-1)+1,1,6)*OFFSET($F$279,3*($D266-1)+2,6*(AF$209-1)+1,1,6)*OFFSET($F$279,3*($D266-1)+3,6*(AF$209-1)+1,1,6)),0),"")</f>
        <v/>
      </c>
      <c r="AG266" s="224" t="str">
        <f t="array" aca="1" ref="AG266" ca="1">IFERROR(IF(MAX(OFFSET($F$279,3*($D266-1)+1,6*(AG$209-1)+1,1,6)*OFFSET($F$279,3*($D266-1)+2,6*(AG$209-1)+1,1,6)*OFFSET($F$279,3*($D266-1)+3,6*(AG$209-1)+1,1,6))&gt;AG$208,MAX(OFFSET($F$279,3*($D266-1)+1,6*(AG$209-1)+1,1,6)*OFFSET($F$279,3*($D266-1)+2,6*(AG$209-1)+1,1,6)*OFFSET($F$279,3*($D266-1)+3,6*(AG$209-1)+1,1,6)),0),"")</f>
        <v/>
      </c>
      <c r="AH266" s="224" t="str">
        <f t="array" aca="1" ref="AH266" ca="1">IFERROR(IF(MAX(OFFSET($F$279,3*($D266-1)+1,6*(AH$209-1)+1,1,6)*OFFSET($F$279,3*($D266-1)+2,6*(AH$209-1)+1,1,6)*OFFSET($F$279,3*($D266-1)+3,6*(AH$209-1)+1,1,6))&gt;AH$208,MAX(OFFSET($F$279,3*($D266-1)+1,6*(AH$209-1)+1,1,6)*OFFSET($F$279,3*($D266-1)+2,6*(AH$209-1)+1,1,6)*OFFSET($F$279,3*($D266-1)+3,6*(AH$209-1)+1,1,6)),0),"")</f>
        <v/>
      </c>
      <c r="AI266" s="224" t="str">
        <f t="array" aca="1" ref="AI266" ca="1">IFERROR(IF(MAX(OFFSET($F$279,3*($D266-1)+1,6*(AI$209-1)+1,1,6)*OFFSET($F$279,3*($D266-1)+2,6*(AI$209-1)+1,1,6)*OFFSET($F$279,3*($D266-1)+3,6*(AI$209-1)+1,1,6))&gt;AI$208,MAX(OFFSET($F$279,3*($D266-1)+1,6*(AI$209-1)+1,1,6)*OFFSET($F$279,3*($D266-1)+2,6*(AI$209-1)+1,1,6)*OFFSET($F$279,3*($D266-1)+3,6*(AI$209-1)+1,1,6)),0),"")</f>
        <v/>
      </c>
      <c r="AJ266" s="224" t="str">
        <f t="array" aca="1" ref="AJ266" ca="1">IFERROR(IF(MAX(OFFSET($F$279,3*($D266-1)+1,6*(AJ$209-1)+1,1,6)*OFFSET($F$279,3*($D266-1)+2,6*(AJ$209-1)+1,1,6)*OFFSET($F$279,3*($D266-1)+3,6*(AJ$209-1)+1,1,6))&gt;AJ$208,MAX(OFFSET($F$279,3*($D266-1)+1,6*(AJ$209-1)+1,1,6)*OFFSET($F$279,3*($D266-1)+2,6*(AJ$209-1)+1,1,6)*OFFSET($F$279,3*($D266-1)+3,6*(AJ$209-1)+1,1,6)),0),"")</f>
        <v/>
      </c>
      <c r="AK266" s="224" t="str">
        <f t="array" aca="1" ref="AK266" ca="1">IFERROR(IF(MAX(OFFSET($F$279,3*($D266-1)+1,6*(AK$209-1)+1,1,6)*OFFSET($F$279,3*($D266-1)+2,6*(AK$209-1)+1,1,6)*OFFSET($F$279,3*($D266-1)+3,6*(AK$209-1)+1,1,6))&gt;AK$208,MAX(OFFSET($F$279,3*($D266-1)+1,6*(AK$209-1)+1,1,6)*OFFSET($F$279,3*($D266-1)+2,6*(AK$209-1)+1,1,6)*OFFSET($F$279,3*($D266-1)+3,6*(AK$209-1)+1,1,6)),0),"")</f>
        <v/>
      </c>
      <c r="AL266" s="224" t="str">
        <f t="array" aca="1" ref="AL266" ca="1">IFERROR(IF(MAX(OFFSET($F$279,3*($D266-1)+1,6*(AL$209-1)+1,1,6)*OFFSET($F$279,3*($D266-1)+2,6*(AL$209-1)+1,1,6)*OFFSET($F$279,3*($D266-1)+3,6*(AL$209-1)+1,1,6))&gt;AL$208,MAX(OFFSET($F$279,3*($D266-1)+1,6*(AL$209-1)+1,1,6)*OFFSET($F$279,3*($D266-1)+2,6*(AL$209-1)+1,1,6)*OFFSET($F$279,3*($D266-1)+3,6*(AL$209-1)+1,1,6)),0),"")</f>
        <v/>
      </c>
      <c r="AM266" s="224" t="str">
        <f t="array" aca="1" ref="AM266" ca="1">IFERROR(IF(MAX(OFFSET($F$279,3*($D266-1)+1,6*(AM$209-1)+1,1,6)*OFFSET($F$279,3*($D266-1)+2,6*(AM$209-1)+1,1,6)*OFFSET($F$279,3*($D266-1)+3,6*(AM$209-1)+1,1,6))&gt;AM$208,MAX(OFFSET($F$279,3*($D266-1)+1,6*(AM$209-1)+1,1,6)*OFFSET($F$279,3*($D266-1)+2,6*(AM$209-1)+1,1,6)*OFFSET($F$279,3*($D266-1)+3,6*(AM$209-1)+1,1,6)),0),"")</f>
        <v/>
      </c>
      <c r="AN266" s="224" t="str">
        <f t="array" aca="1" ref="AN266" ca="1">IFERROR(IF(MAX(OFFSET($F$279,3*($D266-1)+1,6*(AN$209-1)+1,1,6)*OFFSET($F$279,3*($D266-1)+2,6*(AN$209-1)+1,1,6)*OFFSET($F$279,3*($D266-1)+3,6*(AN$209-1)+1,1,6))&gt;AN$208,MAX(OFFSET($F$279,3*($D266-1)+1,6*(AN$209-1)+1,1,6)*OFFSET($F$279,3*($D266-1)+2,6*(AN$209-1)+1,1,6)*OFFSET($F$279,3*($D266-1)+3,6*(AN$209-1)+1,1,6)),0),"")</f>
        <v/>
      </c>
      <c r="AO266" s="224" t="str">
        <f t="array" aca="1" ref="AO266" ca="1">IFERROR(IF(MAX(OFFSET($F$279,3*($D266-1)+1,6*(AO$209-1)+1,1,6)*OFFSET($F$279,3*($D266-1)+2,6*(AO$209-1)+1,1,6)*OFFSET($F$279,3*($D266-1)+3,6*(AO$209-1)+1,1,6))&gt;AO$208,MAX(OFFSET($F$279,3*($D266-1)+1,6*(AO$209-1)+1,1,6)*OFFSET($F$279,3*($D266-1)+2,6*(AO$209-1)+1,1,6)*OFFSET($F$279,3*($D266-1)+3,6*(AO$209-1)+1,1,6)),0),"")</f>
        <v/>
      </c>
      <c r="AP266" s="224" t="str">
        <f t="array" aca="1" ref="AP266" ca="1">IFERROR(IF(MAX(OFFSET($F$279,3*($D266-1)+1,6*(AP$209-1)+1,1,6)*OFFSET($F$279,3*($D266-1)+2,6*(AP$209-1)+1,1,6)*OFFSET($F$279,3*($D266-1)+3,6*(AP$209-1)+1,1,6))&gt;AP$208,MAX(OFFSET($F$279,3*($D266-1)+1,6*(AP$209-1)+1,1,6)*OFFSET($F$279,3*($D266-1)+2,6*(AP$209-1)+1,1,6)*OFFSET($F$279,3*($D266-1)+3,6*(AP$209-1)+1,1,6)),0),"")</f>
        <v/>
      </c>
      <c r="AQ266" s="224" t="str">
        <f t="array" aca="1" ref="AQ266" ca="1">IFERROR(IF(MAX(OFFSET($F$279,3*($D266-1)+1,6*(AQ$209-1)+1,1,6)*OFFSET($F$279,3*($D266-1)+2,6*(AQ$209-1)+1,1,6)*OFFSET($F$279,3*($D266-1)+3,6*(AQ$209-1)+1,1,6))&gt;AQ$208,MAX(OFFSET($F$279,3*($D266-1)+1,6*(AQ$209-1)+1,1,6)*OFFSET($F$279,3*($D266-1)+2,6*(AQ$209-1)+1,1,6)*OFFSET($F$279,3*($D266-1)+3,6*(AQ$209-1)+1,1,6)),0),"")</f>
        <v/>
      </c>
      <c r="AR266" s="224" t="str">
        <f t="array" aca="1" ref="AR266" ca="1">IFERROR(IF(MAX(OFFSET($F$279,3*($D266-1)+1,6*(AR$209-1)+1,1,6)*OFFSET($F$279,3*($D266-1)+2,6*(AR$209-1)+1,1,6)*OFFSET($F$279,3*($D266-1)+3,6*(AR$209-1)+1,1,6))&gt;AR$208,MAX(OFFSET($F$279,3*($D266-1)+1,6*(AR$209-1)+1,1,6)*OFFSET($F$279,3*($D266-1)+2,6*(AR$209-1)+1,1,6)*OFFSET($F$279,3*($D266-1)+3,6*(AR$209-1)+1,1,6)),0),"")</f>
        <v/>
      </c>
      <c r="AS266" s="224" t="str">
        <f t="array" aca="1" ref="AS266" ca="1">IFERROR(IF(MAX(OFFSET($F$279,3*($D266-1)+1,6*(AS$209-1)+1,1,6)*OFFSET($F$279,3*($D266-1)+2,6*(AS$209-1)+1,1,6)*OFFSET($F$279,3*($D266-1)+3,6*(AS$209-1)+1,1,6))&gt;AS$208,MAX(OFFSET($F$279,3*($D266-1)+1,6*(AS$209-1)+1,1,6)*OFFSET($F$279,3*($D266-1)+2,6*(AS$209-1)+1,1,6)*OFFSET($F$279,3*($D266-1)+3,6*(AS$209-1)+1,1,6)),0),"")</f>
        <v/>
      </c>
    </row>
    <row r="267" spans="2:246">
      <c r="D267" s="74">
        <v>57</v>
      </c>
      <c r="E267" s="135">
        <f t="shared" si="20"/>
        <v>0</v>
      </c>
      <c r="F267" s="224" t="str">
        <f t="array" aca="1" ref="F267" ca="1">IFERROR(IF(MAX(OFFSET($F$279,3*($D267-1)+1,6*(F$209-1)+1,1,6)*OFFSET($F$279,3*($D267-1)+2,6*(F$209-1)+1,1,6)*OFFSET($F$279,3*($D267-1)+3,6*(F$209-1)+1,1,6))&gt;F$208,MAX(OFFSET($F$279,3*($D267-1)+1,6*(F$209-1)+1,1,6)*OFFSET($F$279,3*($D267-1)+2,6*(F$209-1)+1,1,6)*OFFSET($F$279,3*($D267-1)+3,6*(F$209-1)+1,1,6)),0),"")</f>
        <v/>
      </c>
      <c r="G267" s="224" t="str">
        <f t="array" aca="1" ref="G267" ca="1">IFERROR(IF(MAX(OFFSET($F$279,3*($D267-1)+1,6*(G$209-1)+1,1,6)*OFFSET($F$279,3*($D267-1)+2,6*(G$209-1)+1,1,6)*OFFSET($F$279,3*($D267-1)+3,6*(G$209-1)+1,1,6))&gt;G$208,MAX(OFFSET($F$279,3*($D267-1)+1,6*(G$209-1)+1,1,6)*OFFSET($F$279,3*($D267-1)+2,6*(G$209-1)+1,1,6)*OFFSET($F$279,3*($D267-1)+3,6*(G$209-1)+1,1,6)),0),"")</f>
        <v/>
      </c>
      <c r="H267" s="224" t="str">
        <f t="array" aca="1" ref="H267" ca="1">IFERROR(IF(MAX(OFFSET($F$279,3*($D267-1)+1,6*(H$209-1)+1,1,6)*OFFSET($F$279,3*($D267-1)+2,6*(H$209-1)+1,1,6)*OFFSET($F$279,3*($D267-1)+3,6*(H$209-1)+1,1,6))&gt;H$208,MAX(OFFSET($F$279,3*($D267-1)+1,6*(H$209-1)+1,1,6)*OFFSET($F$279,3*($D267-1)+2,6*(H$209-1)+1,1,6)*OFFSET($F$279,3*($D267-1)+3,6*(H$209-1)+1,1,6)),0),"")</f>
        <v/>
      </c>
      <c r="I267" s="224" t="str">
        <f t="array" aca="1" ref="I267" ca="1">IFERROR(IF(MAX(OFFSET($F$279,3*($D267-1)+1,6*(I$209-1)+1,1,6)*OFFSET($F$279,3*($D267-1)+2,6*(I$209-1)+1,1,6)*OFFSET($F$279,3*($D267-1)+3,6*(I$209-1)+1,1,6))&gt;I$208,MAX(OFFSET($F$279,3*($D267-1)+1,6*(I$209-1)+1,1,6)*OFFSET($F$279,3*($D267-1)+2,6*(I$209-1)+1,1,6)*OFFSET($F$279,3*($D267-1)+3,6*(I$209-1)+1,1,6)),0),"")</f>
        <v/>
      </c>
      <c r="J267" s="224" t="str">
        <f t="array" aca="1" ref="J267" ca="1">IFERROR(IF(MAX(OFFSET($F$279,3*($D267-1)+1,6*(J$209-1)+1,1,6)*OFFSET($F$279,3*($D267-1)+2,6*(J$209-1)+1,1,6)*OFFSET($F$279,3*($D267-1)+3,6*(J$209-1)+1,1,6))&gt;J$208,MAX(OFFSET($F$279,3*($D267-1)+1,6*(J$209-1)+1,1,6)*OFFSET($F$279,3*($D267-1)+2,6*(J$209-1)+1,1,6)*OFFSET($F$279,3*($D267-1)+3,6*(J$209-1)+1,1,6)),0),"")</f>
        <v/>
      </c>
      <c r="K267" s="224" t="str">
        <f t="array" aca="1" ref="K267" ca="1">IFERROR(IF(MAX(OFFSET($F$279,3*($D267-1)+1,6*(K$209-1)+1,1,6)*OFFSET($F$279,3*($D267-1)+2,6*(K$209-1)+1,1,6)*OFFSET($F$279,3*($D267-1)+3,6*(K$209-1)+1,1,6))&gt;K$208,MAX(OFFSET($F$279,3*($D267-1)+1,6*(K$209-1)+1,1,6)*OFFSET($F$279,3*($D267-1)+2,6*(K$209-1)+1,1,6)*OFFSET($F$279,3*($D267-1)+3,6*(K$209-1)+1,1,6)),0),"")</f>
        <v/>
      </c>
      <c r="L267" s="224" t="str">
        <f t="array" aca="1" ref="L267" ca="1">IFERROR(IF(MAX(OFFSET($F$279,3*($D267-1)+1,6*(L$209-1)+1,1,6)*OFFSET($F$279,3*($D267-1)+2,6*(L$209-1)+1,1,6)*OFFSET($F$279,3*($D267-1)+3,6*(L$209-1)+1,1,6))&gt;L$208,MAX(OFFSET($F$279,3*($D267-1)+1,6*(L$209-1)+1,1,6)*OFFSET($F$279,3*($D267-1)+2,6*(L$209-1)+1,1,6)*OFFSET($F$279,3*($D267-1)+3,6*(L$209-1)+1,1,6)),0),"")</f>
        <v/>
      </c>
      <c r="M267" s="224" t="str">
        <f t="array" aca="1" ref="M267" ca="1">IFERROR(IF(MAX(OFFSET($F$279,3*($D267-1)+1,6*(M$209-1)+1,1,6)*OFFSET($F$279,3*($D267-1)+2,6*(M$209-1)+1,1,6)*OFFSET($F$279,3*($D267-1)+3,6*(M$209-1)+1,1,6))&gt;M$208,MAX(OFFSET($F$279,3*($D267-1)+1,6*(M$209-1)+1,1,6)*OFFSET($F$279,3*($D267-1)+2,6*(M$209-1)+1,1,6)*OFFSET($F$279,3*($D267-1)+3,6*(M$209-1)+1,1,6)),0),"")</f>
        <v/>
      </c>
      <c r="N267" s="224" t="str">
        <f t="array" aca="1" ref="N267" ca="1">IFERROR(IF(MAX(OFFSET($F$279,3*($D267-1)+1,6*(N$209-1)+1,1,6)*OFFSET($F$279,3*($D267-1)+2,6*(N$209-1)+1,1,6)*OFFSET($F$279,3*($D267-1)+3,6*(N$209-1)+1,1,6))&gt;N$208,MAX(OFFSET($F$279,3*($D267-1)+1,6*(N$209-1)+1,1,6)*OFFSET($F$279,3*($D267-1)+2,6*(N$209-1)+1,1,6)*OFFSET($F$279,3*($D267-1)+3,6*(N$209-1)+1,1,6)),0),"")</f>
        <v/>
      </c>
      <c r="O267" s="224" t="str">
        <f t="array" aca="1" ref="O267" ca="1">IFERROR(IF(MAX(OFFSET($F$279,3*($D267-1)+1,6*(O$209-1)+1,1,6)*OFFSET($F$279,3*($D267-1)+2,6*(O$209-1)+1,1,6)*OFFSET($F$279,3*($D267-1)+3,6*(O$209-1)+1,1,6))&gt;O$208,MAX(OFFSET($F$279,3*($D267-1)+1,6*(O$209-1)+1,1,6)*OFFSET($F$279,3*($D267-1)+2,6*(O$209-1)+1,1,6)*OFFSET($F$279,3*($D267-1)+3,6*(O$209-1)+1,1,6)),0),"")</f>
        <v/>
      </c>
      <c r="P267" s="224" t="str">
        <f t="array" aca="1" ref="P267" ca="1">IFERROR(IF(MAX(OFFSET($F$279,3*($D267-1)+1,6*(P$209-1)+1,1,6)*OFFSET($F$279,3*($D267-1)+2,6*(P$209-1)+1,1,6)*OFFSET($F$279,3*($D267-1)+3,6*(P$209-1)+1,1,6))&gt;P$208,MAX(OFFSET($F$279,3*($D267-1)+1,6*(P$209-1)+1,1,6)*OFFSET($F$279,3*($D267-1)+2,6*(P$209-1)+1,1,6)*OFFSET($F$279,3*($D267-1)+3,6*(P$209-1)+1,1,6)),0),"")</f>
        <v/>
      </c>
      <c r="Q267" s="224" t="str">
        <f t="array" aca="1" ref="Q267" ca="1">IFERROR(IF(MAX(OFFSET($F$279,3*($D267-1)+1,6*(Q$209-1)+1,1,6)*OFFSET($F$279,3*($D267-1)+2,6*(Q$209-1)+1,1,6)*OFFSET($F$279,3*($D267-1)+3,6*(Q$209-1)+1,1,6))&gt;Q$208,MAX(OFFSET($F$279,3*($D267-1)+1,6*(Q$209-1)+1,1,6)*OFFSET($F$279,3*($D267-1)+2,6*(Q$209-1)+1,1,6)*OFFSET($F$279,3*($D267-1)+3,6*(Q$209-1)+1,1,6)),0),"")</f>
        <v/>
      </c>
      <c r="R267" s="224" t="str">
        <f t="array" aca="1" ref="R267" ca="1">IFERROR(IF(MAX(OFFSET($F$279,3*($D267-1)+1,6*(R$209-1)+1,1,6)*OFFSET($F$279,3*($D267-1)+2,6*(R$209-1)+1,1,6)*OFFSET($F$279,3*($D267-1)+3,6*(R$209-1)+1,1,6))&gt;R$208,MAX(OFFSET($F$279,3*($D267-1)+1,6*(R$209-1)+1,1,6)*OFFSET($F$279,3*($D267-1)+2,6*(R$209-1)+1,1,6)*OFFSET($F$279,3*($D267-1)+3,6*(R$209-1)+1,1,6)),0),"")</f>
        <v/>
      </c>
      <c r="S267" s="224" t="str">
        <f t="array" aca="1" ref="S267" ca="1">IFERROR(IF(MAX(OFFSET($F$279,3*($D267-1)+1,6*(S$209-1)+1,1,6)*OFFSET($F$279,3*($D267-1)+2,6*(S$209-1)+1,1,6)*OFFSET($F$279,3*($D267-1)+3,6*(S$209-1)+1,1,6))&gt;S$208,MAX(OFFSET($F$279,3*($D267-1)+1,6*(S$209-1)+1,1,6)*OFFSET($F$279,3*($D267-1)+2,6*(S$209-1)+1,1,6)*OFFSET($F$279,3*($D267-1)+3,6*(S$209-1)+1,1,6)),0),"")</f>
        <v/>
      </c>
      <c r="T267" s="224" t="str">
        <f t="array" aca="1" ref="T267" ca="1">IFERROR(IF(MAX(OFFSET($F$279,3*($D267-1)+1,6*(T$209-1)+1,1,6)*OFFSET($F$279,3*($D267-1)+2,6*(T$209-1)+1,1,6)*OFFSET($F$279,3*($D267-1)+3,6*(T$209-1)+1,1,6))&gt;T$208,MAX(OFFSET($F$279,3*($D267-1)+1,6*(T$209-1)+1,1,6)*OFFSET($F$279,3*($D267-1)+2,6*(T$209-1)+1,1,6)*OFFSET($F$279,3*($D267-1)+3,6*(T$209-1)+1,1,6)),0),"")</f>
        <v/>
      </c>
      <c r="U267" s="224" t="str">
        <f t="array" aca="1" ref="U267" ca="1">IFERROR(IF(MAX(OFFSET($F$279,3*($D267-1)+1,6*(U$209-1)+1,1,6)*OFFSET($F$279,3*($D267-1)+2,6*(U$209-1)+1,1,6)*OFFSET($F$279,3*($D267-1)+3,6*(U$209-1)+1,1,6))&gt;U$208,MAX(OFFSET($F$279,3*($D267-1)+1,6*(U$209-1)+1,1,6)*OFFSET($F$279,3*($D267-1)+2,6*(U$209-1)+1,1,6)*OFFSET($F$279,3*($D267-1)+3,6*(U$209-1)+1,1,6)),0),"")</f>
        <v/>
      </c>
      <c r="V267" s="224" t="str">
        <f t="array" aca="1" ref="V267" ca="1">IFERROR(IF(MAX(OFFSET($F$279,3*($D267-1)+1,6*(V$209-1)+1,1,6)*OFFSET($F$279,3*($D267-1)+2,6*(V$209-1)+1,1,6)*OFFSET($F$279,3*($D267-1)+3,6*(V$209-1)+1,1,6))&gt;V$208,MAX(OFFSET($F$279,3*($D267-1)+1,6*(V$209-1)+1,1,6)*OFFSET($F$279,3*($D267-1)+2,6*(V$209-1)+1,1,6)*OFFSET($F$279,3*($D267-1)+3,6*(V$209-1)+1,1,6)),0),"")</f>
        <v/>
      </c>
      <c r="W267" s="224" t="str">
        <f t="array" aca="1" ref="W267" ca="1">IFERROR(IF(MAX(OFFSET($F$279,3*($D267-1)+1,6*(W$209-1)+1,1,6)*OFFSET($F$279,3*($D267-1)+2,6*(W$209-1)+1,1,6)*OFFSET($F$279,3*($D267-1)+3,6*(W$209-1)+1,1,6))&gt;W$208,MAX(OFFSET($F$279,3*($D267-1)+1,6*(W$209-1)+1,1,6)*OFFSET($F$279,3*($D267-1)+2,6*(W$209-1)+1,1,6)*OFFSET($F$279,3*($D267-1)+3,6*(W$209-1)+1,1,6)),0),"")</f>
        <v/>
      </c>
      <c r="X267" s="224" t="str">
        <f t="array" aca="1" ref="X267" ca="1">IFERROR(IF(MAX(OFFSET($F$279,3*($D267-1)+1,6*(X$209-1)+1,1,6)*OFFSET($F$279,3*($D267-1)+2,6*(X$209-1)+1,1,6)*OFFSET($F$279,3*($D267-1)+3,6*(X$209-1)+1,1,6))&gt;X$208,MAX(OFFSET($F$279,3*($D267-1)+1,6*(X$209-1)+1,1,6)*OFFSET($F$279,3*($D267-1)+2,6*(X$209-1)+1,1,6)*OFFSET($F$279,3*($D267-1)+3,6*(X$209-1)+1,1,6)),0),"")</f>
        <v/>
      </c>
      <c r="Y267" s="224" t="str">
        <f t="array" aca="1" ref="Y267" ca="1">IFERROR(IF(MAX(OFFSET($F$279,3*($D267-1)+1,6*(Y$209-1)+1,1,6)*OFFSET($F$279,3*($D267-1)+2,6*(Y$209-1)+1,1,6)*OFFSET($F$279,3*($D267-1)+3,6*(Y$209-1)+1,1,6))&gt;Y$208,MAX(OFFSET($F$279,3*($D267-1)+1,6*(Y$209-1)+1,1,6)*OFFSET($F$279,3*($D267-1)+2,6*(Y$209-1)+1,1,6)*OFFSET($F$279,3*($D267-1)+3,6*(Y$209-1)+1,1,6)),0),"")</f>
        <v/>
      </c>
      <c r="Z267" s="224" t="str">
        <f t="array" aca="1" ref="Z267" ca="1">IFERROR(IF(MAX(OFFSET($F$279,3*($D267-1)+1,6*(Z$209-1)+1,1,6)*OFFSET($F$279,3*($D267-1)+2,6*(Z$209-1)+1,1,6)*OFFSET($F$279,3*($D267-1)+3,6*(Z$209-1)+1,1,6))&gt;Z$208,MAX(OFFSET($F$279,3*($D267-1)+1,6*(Z$209-1)+1,1,6)*OFFSET($F$279,3*($D267-1)+2,6*(Z$209-1)+1,1,6)*OFFSET($F$279,3*($D267-1)+3,6*(Z$209-1)+1,1,6)),0),"")</f>
        <v/>
      </c>
      <c r="AA267" s="224" t="str">
        <f t="array" aca="1" ref="AA267" ca="1">IFERROR(IF(MAX(OFFSET($F$279,3*($D267-1)+1,6*(AA$209-1)+1,1,6)*OFFSET($F$279,3*($D267-1)+2,6*(AA$209-1)+1,1,6)*OFFSET($F$279,3*($D267-1)+3,6*(AA$209-1)+1,1,6))&gt;AA$208,MAX(OFFSET($F$279,3*($D267-1)+1,6*(AA$209-1)+1,1,6)*OFFSET($F$279,3*($D267-1)+2,6*(AA$209-1)+1,1,6)*OFFSET($F$279,3*($D267-1)+3,6*(AA$209-1)+1,1,6)),0),"")</f>
        <v/>
      </c>
      <c r="AB267" s="224" t="str">
        <f t="array" aca="1" ref="AB267" ca="1">IFERROR(IF(MAX(OFFSET($F$279,3*($D267-1)+1,6*(AB$209-1)+1,1,6)*OFFSET($F$279,3*($D267-1)+2,6*(AB$209-1)+1,1,6)*OFFSET($F$279,3*($D267-1)+3,6*(AB$209-1)+1,1,6))&gt;AB$208,MAX(OFFSET($F$279,3*($D267-1)+1,6*(AB$209-1)+1,1,6)*OFFSET($F$279,3*($D267-1)+2,6*(AB$209-1)+1,1,6)*OFFSET($F$279,3*($D267-1)+3,6*(AB$209-1)+1,1,6)),0),"")</f>
        <v/>
      </c>
      <c r="AC267" s="224" t="str">
        <f t="array" aca="1" ref="AC267" ca="1">IFERROR(IF(MAX(OFFSET($F$279,3*($D267-1)+1,6*(AC$209-1)+1,1,6)*OFFSET($F$279,3*($D267-1)+2,6*(AC$209-1)+1,1,6)*OFFSET($F$279,3*($D267-1)+3,6*(AC$209-1)+1,1,6))&gt;AC$208,MAX(OFFSET($F$279,3*($D267-1)+1,6*(AC$209-1)+1,1,6)*OFFSET($F$279,3*($D267-1)+2,6*(AC$209-1)+1,1,6)*OFFSET($F$279,3*($D267-1)+3,6*(AC$209-1)+1,1,6)),0),"")</f>
        <v/>
      </c>
      <c r="AD267" s="224" t="str">
        <f t="array" aca="1" ref="AD267" ca="1">IFERROR(IF(MAX(OFFSET($F$279,3*($D267-1)+1,6*(AD$209-1)+1,1,6)*OFFSET($F$279,3*($D267-1)+2,6*(AD$209-1)+1,1,6)*OFFSET($F$279,3*($D267-1)+3,6*(AD$209-1)+1,1,6))&gt;AD$208,MAX(OFFSET($F$279,3*($D267-1)+1,6*(AD$209-1)+1,1,6)*OFFSET($F$279,3*($D267-1)+2,6*(AD$209-1)+1,1,6)*OFFSET($F$279,3*($D267-1)+3,6*(AD$209-1)+1,1,6)),0),"")</f>
        <v/>
      </c>
      <c r="AE267" s="224" t="str">
        <f t="array" aca="1" ref="AE267" ca="1">IFERROR(IF(MAX(OFFSET($F$279,3*($D267-1)+1,6*(AE$209-1)+1,1,6)*OFFSET($F$279,3*($D267-1)+2,6*(AE$209-1)+1,1,6)*OFFSET($F$279,3*($D267-1)+3,6*(AE$209-1)+1,1,6))&gt;AE$208,MAX(OFFSET($F$279,3*($D267-1)+1,6*(AE$209-1)+1,1,6)*OFFSET($F$279,3*($D267-1)+2,6*(AE$209-1)+1,1,6)*OFFSET($F$279,3*($D267-1)+3,6*(AE$209-1)+1,1,6)),0),"")</f>
        <v/>
      </c>
      <c r="AF267" s="224" t="str">
        <f t="array" aca="1" ref="AF267" ca="1">IFERROR(IF(MAX(OFFSET($F$279,3*($D267-1)+1,6*(AF$209-1)+1,1,6)*OFFSET($F$279,3*($D267-1)+2,6*(AF$209-1)+1,1,6)*OFFSET($F$279,3*($D267-1)+3,6*(AF$209-1)+1,1,6))&gt;AF$208,MAX(OFFSET($F$279,3*($D267-1)+1,6*(AF$209-1)+1,1,6)*OFFSET($F$279,3*($D267-1)+2,6*(AF$209-1)+1,1,6)*OFFSET($F$279,3*($D267-1)+3,6*(AF$209-1)+1,1,6)),0),"")</f>
        <v/>
      </c>
      <c r="AG267" s="224" t="str">
        <f t="array" aca="1" ref="AG267" ca="1">IFERROR(IF(MAX(OFFSET($F$279,3*($D267-1)+1,6*(AG$209-1)+1,1,6)*OFFSET($F$279,3*($D267-1)+2,6*(AG$209-1)+1,1,6)*OFFSET($F$279,3*($D267-1)+3,6*(AG$209-1)+1,1,6))&gt;AG$208,MAX(OFFSET($F$279,3*($D267-1)+1,6*(AG$209-1)+1,1,6)*OFFSET($F$279,3*($D267-1)+2,6*(AG$209-1)+1,1,6)*OFFSET($F$279,3*($D267-1)+3,6*(AG$209-1)+1,1,6)),0),"")</f>
        <v/>
      </c>
      <c r="AH267" s="224" t="str">
        <f t="array" aca="1" ref="AH267" ca="1">IFERROR(IF(MAX(OFFSET($F$279,3*($D267-1)+1,6*(AH$209-1)+1,1,6)*OFFSET($F$279,3*($D267-1)+2,6*(AH$209-1)+1,1,6)*OFFSET($F$279,3*($D267-1)+3,6*(AH$209-1)+1,1,6))&gt;AH$208,MAX(OFFSET($F$279,3*($D267-1)+1,6*(AH$209-1)+1,1,6)*OFFSET($F$279,3*($D267-1)+2,6*(AH$209-1)+1,1,6)*OFFSET($F$279,3*($D267-1)+3,6*(AH$209-1)+1,1,6)),0),"")</f>
        <v/>
      </c>
      <c r="AI267" s="224" t="str">
        <f t="array" aca="1" ref="AI267" ca="1">IFERROR(IF(MAX(OFFSET($F$279,3*($D267-1)+1,6*(AI$209-1)+1,1,6)*OFFSET($F$279,3*($D267-1)+2,6*(AI$209-1)+1,1,6)*OFFSET($F$279,3*($D267-1)+3,6*(AI$209-1)+1,1,6))&gt;AI$208,MAX(OFFSET($F$279,3*($D267-1)+1,6*(AI$209-1)+1,1,6)*OFFSET($F$279,3*($D267-1)+2,6*(AI$209-1)+1,1,6)*OFFSET($F$279,3*($D267-1)+3,6*(AI$209-1)+1,1,6)),0),"")</f>
        <v/>
      </c>
      <c r="AJ267" s="224" t="str">
        <f t="array" aca="1" ref="AJ267" ca="1">IFERROR(IF(MAX(OFFSET($F$279,3*($D267-1)+1,6*(AJ$209-1)+1,1,6)*OFFSET($F$279,3*($D267-1)+2,6*(AJ$209-1)+1,1,6)*OFFSET($F$279,3*($D267-1)+3,6*(AJ$209-1)+1,1,6))&gt;AJ$208,MAX(OFFSET($F$279,3*($D267-1)+1,6*(AJ$209-1)+1,1,6)*OFFSET($F$279,3*($D267-1)+2,6*(AJ$209-1)+1,1,6)*OFFSET($F$279,3*($D267-1)+3,6*(AJ$209-1)+1,1,6)),0),"")</f>
        <v/>
      </c>
      <c r="AK267" s="224" t="str">
        <f t="array" aca="1" ref="AK267" ca="1">IFERROR(IF(MAX(OFFSET($F$279,3*($D267-1)+1,6*(AK$209-1)+1,1,6)*OFFSET($F$279,3*($D267-1)+2,6*(AK$209-1)+1,1,6)*OFFSET($F$279,3*($D267-1)+3,6*(AK$209-1)+1,1,6))&gt;AK$208,MAX(OFFSET($F$279,3*($D267-1)+1,6*(AK$209-1)+1,1,6)*OFFSET($F$279,3*($D267-1)+2,6*(AK$209-1)+1,1,6)*OFFSET($F$279,3*($D267-1)+3,6*(AK$209-1)+1,1,6)),0),"")</f>
        <v/>
      </c>
      <c r="AL267" s="224" t="str">
        <f t="array" aca="1" ref="AL267" ca="1">IFERROR(IF(MAX(OFFSET($F$279,3*($D267-1)+1,6*(AL$209-1)+1,1,6)*OFFSET($F$279,3*($D267-1)+2,6*(AL$209-1)+1,1,6)*OFFSET($F$279,3*($D267-1)+3,6*(AL$209-1)+1,1,6))&gt;AL$208,MAX(OFFSET($F$279,3*($D267-1)+1,6*(AL$209-1)+1,1,6)*OFFSET($F$279,3*($D267-1)+2,6*(AL$209-1)+1,1,6)*OFFSET($F$279,3*($D267-1)+3,6*(AL$209-1)+1,1,6)),0),"")</f>
        <v/>
      </c>
      <c r="AM267" s="224" t="str">
        <f t="array" aca="1" ref="AM267" ca="1">IFERROR(IF(MAX(OFFSET($F$279,3*($D267-1)+1,6*(AM$209-1)+1,1,6)*OFFSET($F$279,3*($D267-1)+2,6*(AM$209-1)+1,1,6)*OFFSET($F$279,3*($D267-1)+3,6*(AM$209-1)+1,1,6))&gt;AM$208,MAX(OFFSET($F$279,3*($D267-1)+1,6*(AM$209-1)+1,1,6)*OFFSET($F$279,3*($D267-1)+2,6*(AM$209-1)+1,1,6)*OFFSET($F$279,3*($D267-1)+3,6*(AM$209-1)+1,1,6)),0),"")</f>
        <v/>
      </c>
      <c r="AN267" s="224" t="str">
        <f t="array" aca="1" ref="AN267" ca="1">IFERROR(IF(MAX(OFFSET($F$279,3*($D267-1)+1,6*(AN$209-1)+1,1,6)*OFFSET($F$279,3*($D267-1)+2,6*(AN$209-1)+1,1,6)*OFFSET($F$279,3*($D267-1)+3,6*(AN$209-1)+1,1,6))&gt;AN$208,MAX(OFFSET($F$279,3*($D267-1)+1,6*(AN$209-1)+1,1,6)*OFFSET($F$279,3*($D267-1)+2,6*(AN$209-1)+1,1,6)*OFFSET($F$279,3*($D267-1)+3,6*(AN$209-1)+1,1,6)),0),"")</f>
        <v/>
      </c>
      <c r="AO267" s="224" t="str">
        <f t="array" aca="1" ref="AO267" ca="1">IFERROR(IF(MAX(OFFSET($F$279,3*($D267-1)+1,6*(AO$209-1)+1,1,6)*OFFSET($F$279,3*($D267-1)+2,6*(AO$209-1)+1,1,6)*OFFSET($F$279,3*($D267-1)+3,6*(AO$209-1)+1,1,6))&gt;AO$208,MAX(OFFSET($F$279,3*($D267-1)+1,6*(AO$209-1)+1,1,6)*OFFSET($F$279,3*($D267-1)+2,6*(AO$209-1)+1,1,6)*OFFSET($F$279,3*($D267-1)+3,6*(AO$209-1)+1,1,6)),0),"")</f>
        <v/>
      </c>
      <c r="AP267" s="224" t="str">
        <f t="array" aca="1" ref="AP267" ca="1">IFERROR(IF(MAX(OFFSET($F$279,3*($D267-1)+1,6*(AP$209-1)+1,1,6)*OFFSET($F$279,3*($D267-1)+2,6*(AP$209-1)+1,1,6)*OFFSET($F$279,3*($D267-1)+3,6*(AP$209-1)+1,1,6))&gt;AP$208,MAX(OFFSET($F$279,3*($D267-1)+1,6*(AP$209-1)+1,1,6)*OFFSET($F$279,3*($D267-1)+2,6*(AP$209-1)+1,1,6)*OFFSET($F$279,3*($D267-1)+3,6*(AP$209-1)+1,1,6)),0),"")</f>
        <v/>
      </c>
      <c r="AQ267" s="224" t="str">
        <f t="array" aca="1" ref="AQ267" ca="1">IFERROR(IF(MAX(OFFSET($F$279,3*($D267-1)+1,6*(AQ$209-1)+1,1,6)*OFFSET($F$279,3*($D267-1)+2,6*(AQ$209-1)+1,1,6)*OFFSET($F$279,3*($D267-1)+3,6*(AQ$209-1)+1,1,6))&gt;AQ$208,MAX(OFFSET($F$279,3*($D267-1)+1,6*(AQ$209-1)+1,1,6)*OFFSET($F$279,3*($D267-1)+2,6*(AQ$209-1)+1,1,6)*OFFSET($F$279,3*($D267-1)+3,6*(AQ$209-1)+1,1,6)),0),"")</f>
        <v/>
      </c>
      <c r="AR267" s="224" t="str">
        <f t="array" aca="1" ref="AR267" ca="1">IFERROR(IF(MAX(OFFSET($F$279,3*($D267-1)+1,6*(AR$209-1)+1,1,6)*OFFSET($F$279,3*($D267-1)+2,6*(AR$209-1)+1,1,6)*OFFSET($F$279,3*($D267-1)+3,6*(AR$209-1)+1,1,6))&gt;AR$208,MAX(OFFSET($F$279,3*($D267-1)+1,6*(AR$209-1)+1,1,6)*OFFSET($F$279,3*($D267-1)+2,6*(AR$209-1)+1,1,6)*OFFSET($F$279,3*($D267-1)+3,6*(AR$209-1)+1,1,6)),0),"")</f>
        <v/>
      </c>
      <c r="AS267" s="224" t="str">
        <f t="array" aca="1" ref="AS267" ca="1">IFERROR(IF(MAX(OFFSET($F$279,3*($D267-1)+1,6*(AS$209-1)+1,1,6)*OFFSET($F$279,3*($D267-1)+2,6*(AS$209-1)+1,1,6)*OFFSET($F$279,3*($D267-1)+3,6*(AS$209-1)+1,1,6))&gt;AS$208,MAX(OFFSET($F$279,3*($D267-1)+1,6*(AS$209-1)+1,1,6)*OFFSET($F$279,3*($D267-1)+2,6*(AS$209-1)+1,1,6)*OFFSET($F$279,3*($D267-1)+3,6*(AS$209-1)+1,1,6)),0),"")</f>
        <v/>
      </c>
    </row>
    <row r="268" spans="2:246">
      <c r="D268" s="74">
        <v>58</v>
      </c>
      <c r="E268" s="135">
        <f t="shared" si="20"/>
        <v>0</v>
      </c>
      <c r="F268" s="224" t="str">
        <f t="array" aca="1" ref="F268" ca="1">IFERROR(IF(MAX(OFFSET($F$279,3*($D268-1)+1,6*(F$209-1)+1,1,6)*OFFSET($F$279,3*($D268-1)+2,6*(F$209-1)+1,1,6)*OFFSET($F$279,3*($D268-1)+3,6*(F$209-1)+1,1,6))&gt;F$208,MAX(OFFSET($F$279,3*($D268-1)+1,6*(F$209-1)+1,1,6)*OFFSET($F$279,3*($D268-1)+2,6*(F$209-1)+1,1,6)*OFFSET($F$279,3*($D268-1)+3,6*(F$209-1)+1,1,6)),0),"")</f>
        <v/>
      </c>
      <c r="G268" s="224" t="str">
        <f t="array" aca="1" ref="G268" ca="1">IFERROR(IF(MAX(OFFSET($F$279,3*($D268-1)+1,6*(G$209-1)+1,1,6)*OFFSET($F$279,3*($D268-1)+2,6*(G$209-1)+1,1,6)*OFFSET($F$279,3*($D268-1)+3,6*(G$209-1)+1,1,6))&gt;G$208,MAX(OFFSET($F$279,3*($D268-1)+1,6*(G$209-1)+1,1,6)*OFFSET($F$279,3*($D268-1)+2,6*(G$209-1)+1,1,6)*OFFSET($F$279,3*($D268-1)+3,6*(G$209-1)+1,1,6)),0),"")</f>
        <v/>
      </c>
      <c r="H268" s="224" t="str">
        <f t="array" aca="1" ref="H268" ca="1">IFERROR(IF(MAX(OFFSET($F$279,3*($D268-1)+1,6*(H$209-1)+1,1,6)*OFFSET($F$279,3*($D268-1)+2,6*(H$209-1)+1,1,6)*OFFSET($F$279,3*($D268-1)+3,6*(H$209-1)+1,1,6))&gt;H$208,MAX(OFFSET($F$279,3*($D268-1)+1,6*(H$209-1)+1,1,6)*OFFSET($F$279,3*($D268-1)+2,6*(H$209-1)+1,1,6)*OFFSET($F$279,3*($D268-1)+3,6*(H$209-1)+1,1,6)),0),"")</f>
        <v/>
      </c>
      <c r="I268" s="224" t="str">
        <f t="array" aca="1" ref="I268" ca="1">IFERROR(IF(MAX(OFFSET($F$279,3*($D268-1)+1,6*(I$209-1)+1,1,6)*OFFSET($F$279,3*($D268-1)+2,6*(I$209-1)+1,1,6)*OFFSET($F$279,3*($D268-1)+3,6*(I$209-1)+1,1,6))&gt;I$208,MAX(OFFSET($F$279,3*($D268-1)+1,6*(I$209-1)+1,1,6)*OFFSET($F$279,3*($D268-1)+2,6*(I$209-1)+1,1,6)*OFFSET($F$279,3*($D268-1)+3,6*(I$209-1)+1,1,6)),0),"")</f>
        <v/>
      </c>
      <c r="J268" s="224" t="str">
        <f t="array" aca="1" ref="J268" ca="1">IFERROR(IF(MAX(OFFSET($F$279,3*($D268-1)+1,6*(J$209-1)+1,1,6)*OFFSET($F$279,3*($D268-1)+2,6*(J$209-1)+1,1,6)*OFFSET($F$279,3*($D268-1)+3,6*(J$209-1)+1,1,6))&gt;J$208,MAX(OFFSET($F$279,3*($D268-1)+1,6*(J$209-1)+1,1,6)*OFFSET($F$279,3*($D268-1)+2,6*(J$209-1)+1,1,6)*OFFSET($F$279,3*($D268-1)+3,6*(J$209-1)+1,1,6)),0),"")</f>
        <v/>
      </c>
      <c r="K268" s="224" t="str">
        <f t="array" aca="1" ref="K268" ca="1">IFERROR(IF(MAX(OFFSET($F$279,3*($D268-1)+1,6*(K$209-1)+1,1,6)*OFFSET($F$279,3*($D268-1)+2,6*(K$209-1)+1,1,6)*OFFSET($F$279,3*($D268-1)+3,6*(K$209-1)+1,1,6))&gt;K$208,MAX(OFFSET($F$279,3*($D268-1)+1,6*(K$209-1)+1,1,6)*OFFSET($F$279,3*($D268-1)+2,6*(K$209-1)+1,1,6)*OFFSET($F$279,3*($D268-1)+3,6*(K$209-1)+1,1,6)),0),"")</f>
        <v/>
      </c>
      <c r="L268" s="224" t="str">
        <f t="array" aca="1" ref="L268" ca="1">IFERROR(IF(MAX(OFFSET($F$279,3*($D268-1)+1,6*(L$209-1)+1,1,6)*OFFSET($F$279,3*($D268-1)+2,6*(L$209-1)+1,1,6)*OFFSET($F$279,3*($D268-1)+3,6*(L$209-1)+1,1,6))&gt;L$208,MAX(OFFSET($F$279,3*($D268-1)+1,6*(L$209-1)+1,1,6)*OFFSET($F$279,3*($D268-1)+2,6*(L$209-1)+1,1,6)*OFFSET($F$279,3*($D268-1)+3,6*(L$209-1)+1,1,6)),0),"")</f>
        <v/>
      </c>
      <c r="M268" s="224" t="str">
        <f t="array" aca="1" ref="M268" ca="1">IFERROR(IF(MAX(OFFSET($F$279,3*($D268-1)+1,6*(M$209-1)+1,1,6)*OFFSET($F$279,3*($D268-1)+2,6*(M$209-1)+1,1,6)*OFFSET($F$279,3*($D268-1)+3,6*(M$209-1)+1,1,6))&gt;M$208,MAX(OFFSET($F$279,3*($D268-1)+1,6*(M$209-1)+1,1,6)*OFFSET($F$279,3*($D268-1)+2,6*(M$209-1)+1,1,6)*OFFSET($F$279,3*($D268-1)+3,6*(M$209-1)+1,1,6)),0),"")</f>
        <v/>
      </c>
      <c r="N268" s="224" t="str">
        <f t="array" aca="1" ref="N268" ca="1">IFERROR(IF(MAX(OFFSET($F$279,3*($D268-1)+1,6*(N$209-1)+1,1,6)*OFFSET($F$279,3*($D268-1)+2,6*(N$209-1)+1,1,6)*OFFSET($F$279,3*($D268-1)+3,6*(N$209-1)+1,1,6))&gt;N$208,MAX(OFFSET($F$279,3*($D268-1)+1,6*(N$209-1)+1,1,6)*OFFSET($F$279,3*($D268-1)+2,6*(N$209-1)+1,1,6)*OFFSET($F$279,3*($D268-1)+3,6*(N$209-1)+1,1,6)),0),"")</f>
        <v/>
      </c>
      <c r="O268" s="224" t="str">
        <f t="array" aca="1" ref="O268" ca="1">IFERROR(IF(MAX(OFFSET($F$279,3*($D268-1)+1,6*(O$209-1)+1,1,6)*OFFSET($F$279,3*($D268-1)+2,6*(O$209-1)+1,1,6)*OFFSET($F$279,3*($D268-1)+3,6*(O$209-1)+1,1,6))&gt;O$208,MAX(OFFSET($F$279,3*($D268-1)+1,6*(O$209-1)+1,1,6)*OFFSET($F$279,3*($D268-1)+2,6*(O$209-1)+1,1,6)*OFFSET($F$279,3*($D268-1)+3,6*(O$209-1)+1,1,6)),0),"")</f>
        <v/>
      </c>
      <c r="P268" s="224" t="str">
        <f t="array" aca="1" ref="P268" ca="1">IFERROR(IF(MAX(OFFSET($F$279,3*($D268-1)+1,6*(P$209-1)+1,1,6)*OFFSET($F$279,3*($D268-1)+2,6*(P$209-1)+1,1,6)*OFFSET($F$279,3*($D268-1)+3,6*(P$209-1)+1,1,6))&gt;P$208,MAX(OFFSET($F$279,3*($D268-1)+1,6*(P$209-1)+1,1,6)*OFFSET($F$279,3*($D268-1)+2,6*(P$209-1)+1,1,6)*OFFSET($F$279,3*($D268-1)+3,6*(P$209-1)+1,1,6)),0),"")</f>
        <v/>
      </c>
      <c r="Q268" s="224" t="str">
        <f t="array" aca="1" ref="Q268" ca="1">IFERROR(IF(MAX(OFFSET($F$279,3*($D268-1)+1,6*(Q$209-1)+1,1,6)*OFFSET($F$279,3*($D268-1)+2,6*(Q$209-1)+1,1,6)*OFFSET($F$279,3*($D268-1)+3,6*(Q$209-1)+1,1,6))&gt;Q$208,MAX(OFFSET($F$279,3*($D268-1)+1,6*(Q$209-1)+1,1,6)*OFFSET($F$279,3*($D268-1)+2,6*(Q$209-1)+1,1,6)*OFFSET($F$279,3*($D268-1)+3,6*(Q$209-1)+1,1,6)),0),"")</f>
        <v/>
      </c>
      <c r="R268" s="224" t="str">
        <f t="array" aca="1" ref="R268" ca="1">IFERROR(IF(MAX(OFFSET($F$279,3*($D268-1)+1,6*(R$209-1)+1,1,6)*OFFSET($F$279,3*($D268-1)+2,6*(R$209-1)+1,1,6)*OFFSET($F$279,3*($D268-1)+3,6*(R$209-1)+1,1,6))&gt;R$208,MAX(OFFSET($F$279,3*($D268-1)+1,6*(R$209-1)+1,1,6)*OFFSET($F$279,3*($D268-1)+2,6*(R$209-1)+1,1,6)*OFFSET($F$279,3*($D268-1)+3,6*(R$209-1)+1,1,6)),0),"")</f>
        <v/>
      </c>
      <c r="S268" s="224" t="str">
        <f t="array" aca="1" ref="S268" ca="1">IFERROR(IF(MAX(OFFSET($F$279,3*($D268-1)+1,6*(S$209-1)+1,1,6)*OFFSET($F$279,3*($D268-1)+2,6*(S$209-1)+1,1,6)*OFFSET($F$279,3*($D268-1)+3,6*(S$209-1)+1,1,6))&gt;S$208,MAX(OFFSET($F$279,3*($D268-1)+1,6*(S$209-1)+1,1,6)*OFFSET($F$279,3*($D268-1)+2,6*(S$209-1)+1,1,6)*OFFSET($F$279,3*($D268-1)+3,6*(S$209-1)+1,1,6)),0),"")</f>
        <v/>
      </c>
      <c r="T268" s="224" t="str">
        <f t="array" aca="1" ref="T268" ca="1">IFERROR(IF(MAX(OFFSET($F$279,3*($D268-1)+1,6*(T$209-1)+1,1,6)*OFFSET($F$279,3*($D268-1)+2,6*(T$209-1)+1,1,6)*OFFSET($F$279,3*($D268-1)+3,6*(T$209-1)+1,1,6))&gt;T$208,MAX(OFFSET($F$279,3*($D268-1)+1,6*(T$209-1)+1,1,6)*OFFSET($F$279,3*($D268-1)+2,6*(T$209-1)+1,1,6)*OFFSET($F$279,3*($D268-1)+3,6*(T$209-1)+1,1,6)),0),"")</f>
        <v/>
      </c>
      <c r="U268" s="224" t="str">
        <f t="array" aca="1" ref="U268" ca="1">IFERROR(IF(MAX(OFFSET($F$279,3*($D268-1)+1,6*(U$209-1)+1,1,6)*OFFSET($F$279,3*($D268-1)+2,6*(U$209-1)+1,1,6)*OFFSET($F$279,3*($D268-1)+3,6*(U$209-1)+1,1,6))&gt;U$208,MAX(OFFSET($F$279,3*($D268-1)+1,6*(U$209-1)+1,1,6)*OFFSET($F$279,3*($D268-1)+2,6*(U$209-1)+1,1,6)*OFFSET($F$279,3*($D268-1)+3,6*(U$209-1)+1,1,6)),0),"")</f>
        <v/>
      </c>
      <c r="V268" s="224" t="str">
        <f t="array" aca="1" ref="V268" ca="1">IFERROR(IF(MAX(OFFSET($F$279,3*($D268-1)+1,6*(V$209-1)+1,1,6)*OFFSET($F$279,3*($D268-1)+2,6*(V$209-1)+1,1,6)*OFFSET($F$279,3*($D268-1)+3,6*(V$209-1)+1,1,6))&gt;V$208,MAX(OFFSET($F$279,3*($D268-1)+1,6*(V$209-1)+1,1,6)*OFFSET($F$279,3*($D268-1)+2,6*(V$209-1)+1,1,6)*OFFSET($F$279,3*($D268-1)+3,6*(V$209-1)+1,1,6)),0),"")</f>
        <v/>
      </c>
      <c r="W268" s="224" t="str">
        <f t="array" aca="1" ref="W268" ca="1">IFERROR(IF(MAX(OFFSET($F$279,3*($D268-1)+1,6*(W$209-1)+1,1,6)*OFFSET($F$279,3*($D268-1)+2,6*(W$209-1)+1,1,6)*OFFSET($F$279,3*($D268-1)+3,6*(W$209-1)+1,1,6))&gt;W$208,MAX(OFFSET($F$279,3*($D268-1)+1,6*(W$209-1)+1,1,6)*OFFSET($F$279,3*($D268-1)+2,6*(W$209-1)+1,1,6)*OFFSET($F$279,3*($D268-1)+3,6*(W$209-1)+1,1,6)),0),"")</f>
        <v/>
      </c>
      <c r="X268" s="224" t="str">
        <f t="array" aca="1" ref="X268" ca="1">IFERROR(IF(MAX(OFFSET($F$279,3*($D268-1)+1,6*(X$209-1)+1,1,6)*OFFSET($F$279,3*($D268-1)+2,6*(X$209-1)+1,1,6)*OFFSET($F$279,3*($D268-1)+3,6*(X$209-1)+1,1,6))&gt;X$208,MAX(OFFSET($F$279,3*($D268-1)+1,6*(X$209-1)+1,1,6)*OFFSET($F$279,3*($D268-1)+2,6*(X$209-1)+1,1,6)*OFFSET($F$279,3*($D268-1)+3,6*(X$209-1)+1,1,6)),0),"")</f>
        <v/>
      </c>
      <c r="Y268" s="224" t="str">
        <f t="array" aca="1" ref="Y268" ca="1">IFERROR(IF(MAX(OFFSET($F$279,3*($D268-1)+1,6*(Y$209-1)+1,1,6)*OFFSET($F$279,3*($D268-1)+2,6*(Y$209-1)+1,1,6)*OFFSET($F$279,3*($D268-1)+3,6*(Y$209-1)+1,1,6))&gt;Y$208,MAX(OFFSET($F$279,3*($D268-1)+1,6*(Y$209-1)+1,1,6)*OFFSET($F$279,3*($D268-1)+2,6*(Y$209-1)+1,1,6)*OFFSET($F$279,3*($D268-1)+3,6*(Y$209-1)+1,1,6)),0),"")</f>
        <v/>
      </c>
      <c r="Z268" s="224" t="str">
        <f t="array" aca="1" ref="Z268" ca="1">IFERROR(IF(MAX(OFFSET($F$279,3*($D268-1)+1,6*(Z$209-1)+1,1,6)*OFFSET($F$279,3*($D268-1)+2,6*(Z$209-1)+1,1,6)*OFFSET($F$279,3*($D268-1)+3,6*(Z$209-1)+1,1,6))&gt;Z$208,MAX(OFFSET($F$279,3*($D268-1)+1,6*(Z$209-1)+1,1,6)*OFFSET($F$279,3*($D268-1)+2,6*(Z$209-1)+1,1,6)*OFFSET($F$279,3*($D268-1)+3,6*(Z$209-1)+1,1,6)),0),"")</f>
        <v/>
      </c>
      <c r="AA268" s="224" t="str">
        <f t="array" aca="1" ref="AA268" ca="1">IFERROR(IF(MAX(OFFSET($F$279,3*($D268-1)+1,6*(AA$209-1)+1,1,6)*OFFSET($F$279,3*($D268-1)+2,6*(AA$209-1)+1,1,6)*OFFSET($F$279,3*($D268-1)+3,6*(AA$209-1)+1,1,6))&gt;AA$208,MAX(OFFSET($F$279,3*($D268-1)+1,6*(AA$209-1)+1,1,6)*OFFSET($F$279,3*($D268-1)+2,6*(AA$209-1)+1,1,6)*OFFSET($F$279,3*($D268-1)+3,6*(AA$209-1)+1,1,6)),0),"")</f>
        <v/>
      </c>
      <c r="AB268" s="224" t="str">
        <f t="array" aca="1" ref="AB268" ca="1">IFERROR(IF(MAX(OFFSET($F$279,3*($D268-1)+1,6*(AB$209-1)+1,1,6)*OFFSET($F$279,3*($D268-1)+2,6*(AB$209-1)+1,1,6)*OFFSET($F$279,3*($D268-1)+3,6*(AB$209-1)+1,1,6))&gt;AB$208,MAX(OFFSET($F$279,3*($D268-1)+1,6*(AB$209-1)+1,1,6)*OFFSET($F$279,3*($D268-1)+2,6*(AB$209-1)+1,1,6)*OFFSET($F$279,3*($D268-1)+3,6*(AB$209-1)+1,1,6)),0),"")</f>
        <v/>
      </c>
      <c r="AC268" s="224" t="str">
        <f t="array" aca="1" ref="AC268" ca="1">IFERROR(IF(MAX(OFFSET($F$279,3*($D268-1)+1,6*(AC$209-1)+1,1,6)*OFFSET($F$279,3*($D268-1)+2,6*(AC$209-1)+1,1,6)*OFFSET($F$279,3*($D268-1)+3,6*(AC$209-1)+1,1,6))&gt;AC$208,MAX(OFFSET($F$279,3*($D268-1)+1,6*(AC$209-1)+1,1,6)*OFFSET($F$279,3*($D268-1)+2,6*(AC$209-1)+1,1,6)*OFFSET($F$279,3*($D268-1)+3,6*(AC$209-1)+1,1,6)),0),"")</f>
        <v/>
      </c>
      <c r="AD268" s="224" t="str">
        <f t="array" aca="1" ref="AD268" ca="1">IFERROR(IF(MAX(OFFSET($F$279,3*($D268-1)+1,6*(AD$209-1)+1,1,6)*OFFSET($F$279,3*($D268-1)+2,6*(AD$209-1)+1,1,6)*OFFSET($F$279,3*($D268-1)+3,6*(AD$209-1)+1,1,6))&gt;AD$208,MAX(OFFSET($F$279,3*($D268-1)+1,6*(AD$209-1)+1,1,6)*OFFSET($F$279,3*($D268-1)+2,6*(AD$209-1)+1,1,6)*OFFSET($F$279,3*($D268-1)+3,6*(AD$209-1)+1,1,6)),0),"")</f>
        <v/>
      </c>
      <c r="AE268" s="224" t="str">
        <f t="array" aca="1" ref="AE268" ca="1">IFERROR(IF(MAX(OFFSET($F$279,3*($D268-1)+1,6*(AE$209-1)+1,1,6)*OFFSET($F$279,3*($D268-1)+2,6*(AE$209-1)+1,1,6)*OFFSET($F$279,3*($D268-1)+3,6*(AE$209-1)+1,1,6))&gt;AE$208,MAX(OFFSET($F$279,3*($D268-1)+1,6*(AE$209-1)+1,1,6)*OFFSET($F$279,3*($D268-1)+2,6*(AE$209-1)+1,1,6)*OFFSET($F$279,3*($D268-1)+3,6*(AE$209-1)+1,1,6)),0),"")</f>
        <v/>
      </c>
      <c r="AF268" s="224" t="str">
        <f t="array" aca="1" ref="AF268" ca="1">IFERROR(IF(MAX(OFFSET($F$279,3*($D268-1)+1,6*(AF$209-1)+1,1,6)*OFFSET($F$279,3*($D268-1)+2,6*(AF$209-1)+1,1,6)*OFFSET($F$279,3*($D268-1)+3,6*(AF$209-1)+1,1,6))&gt;AF$208,MAX(OFFSET($F$279,3*($D268-1)+1,6*(AF$209-1)+1,1,6)*OFFSET($F$279,3*($D268-1)+2,6*(AF$209-1)+1,1,6)*OFFSET($F$279,3*($D268-1)+3,6*(AF$209-1)+1,1,6)),0),"")</f>
        <v/>
      </c>
      <c r="AG268" s="224" t="str">
        <f t="array" aca="1" ref="AG268" ca="1">IFERROR(IF(MAX(OFFSET($F$279,3*($D268-1)+1,6*(AG$209-1)+1,1,6)*OFFSET($F$279,3*($D268-1)+2,6*(AG$209-1)+1,1,6)*OFFSET($F$279,3*($D268-1)+3,6*(AG$209-1)+1,1,6))&gt;AG$208,MAX(OFFSET($F$279,3*($D268-1)+1,6*(AG$209-1)+1,1,6)*OFFSET($F$279,3*($D268-1)+2,6*(AG$209-1)+1,1,6)*OFFSET($F$279,3*($D268-1)+3,6*(AG$209-1)+1,1,6)),0),"")</f>
        <v/>
      </c>
      <c r="AH268" s="224" t="str">
        <f t="array" aca="1" ref="AH268" ca="1">IFERROR(IF(MAX(OFFSET($F$279,3*($D268-1)+1,6*(AH$209-1)+1,1,6)*OFFSET($F$279,3*($D268-1)+2,6*(AH$209-1)+1,1,6)*OFFSET($F$279,3*($D268-1)+3,6*(AH$209-1)+1,1,6))&gt;AH$208,MAX(OFFSET($F$279,3*($D268-1)+1,6*(AH$209-1)+1,1,6)*OFFSET($F$279,3*($D268-1)+2,6*(AH$209-1)+1,1,6)*OFFSET($F$279,3*($D268-1)+3,6*(AH$209-1)+1,1,6)),0),"")</f>
        <v/>
      </c>
      <c r="AI268" s="224" t="str">
        <f t="array" aca="1" ref="AI268" ca="1">IFERROR(IF(MAX(OFFSET($F$279,3*($D268-1)+1,6*(AI$209-1)+1,1,6)*OFFSET($F$279,3*($D268-1)+2,6*(AI$209-1)+1,1,6)*OFFSET($F$279,3*($D268-1)+3,6*(AI$209-1)+1,1,6))&gt;AI$208,MAX(OFFSET($F$279,3*($D268-1)+1,6*(AI$209-1)+1,1,6)*OFFSET($F$279,3*($D268-1)+2,6*(AI$209-1)+1,1,6)*OFFSET($F$279,3*($D268-1)+3,6*(AI$209-1)+1,1,6)),0),"")</f>
        <v/>
      </c>
      <c r="AJ268" s="224" t="str">
        <f t="array" aca="1" ref="AJ268" ca="1">IFERROR(IF(MAX(OFFSET($F$279,3*($D268-1)+1,6*(AJ$209-1)+1,1,6)*OFFSET($F$279,3*($D268-1)+2,6*(AJ$209-1)+1,1,6)*OFFSET($F$279,3*($D268-1)+3,6*(AJ$209-1)+1,1,6))&gt;AJ$208,MAX(OFFSET($F$279,3*($D268-1)+1,6*(AJ$209-1)+1,1,6)*OFFSET($F$279,3*($D268-1)+2,6*(AJ$209-1)+1,1,6)*OFFSET($F$279,3*($D268-1)+3,6*(AJ$209-1)+1,1,6)),0),"")</f>
        <v/>
      </c>
      <c r="AK268" s="224" t="str">
        <f t="array" aca="1" ref="AK268" ca="1">IFERROR(IF(MAX(OFFSET($F$279,3*($D268-1)+1,6*(AK$209-1)+1,1,6)*OFFSET($F$279,3*($D268-1)+2,6*(AK$209-1)+1,1,6)*OFFSET($F$279,3*($D268-1)+3,6*(AK$209-1)+1,1,6))&gt;AK$208,MAX(OFFSET($F$279,3*($D268-1)+1,6*(AK$209-1)+1,1,6)*OFFSET($F$279,3*($D268-1)+2,6*(AK$209-1)+1,1,6)*OFFSET($F$279,3*($D268-1)+3,6*(AK$209-1)+1,1,6)),0),"")</f>
        <v/>
      </c>
      <c r="AL268" s="224" t="str">
        <f t="array" aca="1" ref="AL268" ca="1">IFERROR(IF(MAX(OFFSET($F$279,3*($D268-1)+1,6*(AL$209-1)+1,1,6)*OFFSET($F$279,3*($D268-1)+2,6*(AL$209-1)+1,1,6)*OFFSET($F$279,3*($D268-1)+3,6*(AL$209-1)+1,1,6))&gt;AL$208,MAX(OFFSET($F$279,3*($D268-1)+1,6*(AL$209-1)+1,1,6)*OFFSET($F$279,3*($D268-1)+2,6*(AL$209-1)+1,1,6)*OFFSET($F$279,3*($D268-1)+3,6*(AL$209-1)+1,1,6)),0),"")</f>
        <v/>
      </c>
      <c r="AM268" s="224" t="str">
        <f t="array" aca="1" ref="AM268" ca="1">IFERROR(IF(MAX(OFFSET($F$279,3*($D268-1)+1,6*(AM$209-1)+1,1,6)*OFFSET($F$279,3*($D268-1)+2,6*(AM$209-1)+1,1,6)*OFFSET($F$279,3*($D268-1)+3,6*(AM$209-1)+1,1,6))&gt;AM$208,MAX(OFFSET($F$279,3*($D268-1)+1,6*(AM$209-1)+1,1,6)*OFFSET($F$279,3*($D268-1)+2,6*(AM$209-1)+1,1,6)*OFFSET($F$279,3*($D268-1)+3,6*(AM$209-1)+1,1,6)),0),"")</f>
        <v/>
      </c>
      <c r="AN268" s="224" t="str">
        <f t="array" aca="1" ref="AN268" ca="1">IFERROR(IF(MAX(OFFSET($F$279,3*($D268-1)+1,6*(AN$209-1)+1,1,6)*OFFSET($F$279,3*($D268-1)+2,6*(AN$209-1)+1,1,6)*OFFSET($F$279,3*($D268-1)+3,6*(AN$209-1)+1,1,6))&gt;AN$208,MAX(OFFSET($F$279,3*($D268-1)+1,6*(AN$209-1)+1,1,6)*OFFSET($F$279,3*($D268-1)+2,6*(AN$209-1)+1,1,6)*OFFSET($F$279,3*($D268-1)+3,6*(AN$209-1)+1,1,6)),0),"")</f>
        <v/>
      </c>
      <c r="AO268" s="224" t="str">
        <f t="array" aca="1" ref="AO268" ca="1">IFERROR(IF(MAX(OFFSET($F$279,3*($D268-1)+1,6*(AO$209-1)+1,1,6)*OFFSET($F$279,3*($D268-1)+2,6*(AO$209-1)+1,1,6)*OFFSET($F$279,3*($D268-1)+3,6*(AO$209-1)+1,1,6))&gt;AO$208,MAX(OFFSET($F$279,3*($D268-1)+1,6*(AO$209-1)+1,1,6)*OFFSET($F$279,3*($D268-1)+2,6*(AO$209-1)+1,1,6)*OFFSET($F$279,3*($D268-1)+3,6*(AO$209-1)+1,1,6)),0),"")</f>
        <v/>
      </c>
      <c r="AP268" s="224" t="str">
        <f t="array" aca="1" ref="AP268" ca="1">IFERROR(IF(MAX(OFFSET($F$279,3*($D268-1)+1,6*(AP$209-1)+1,1,6)*OFFSET($F$279,3*($D268-1)+2,6*(AP$209-1)+1,1,6)*OFFSET($F$279,3*($D268-1)+3,6*(AP$209-1)+1,1,6))&gt;AP$208,MAX(OFFSET($F$279,3*($D268-1)+1,6*(AP$209-1)+1,1,6)*OFFSET($F$279,3*($D268-1)+2,6*(AP$209-1)+1,1,6)*OFFSET($F$279,3*($D268-1)+3,6*(AP$209-1)+1,1,6)),0),"")</f>
        <v/>
      </c>
      <c r="AQ268" s="224" t="str">
        <f t="array" aca="1" ref="AQ268" ca="1">IFERROR(IF(MAX(OFFSET($F$279,3*($D268-1)+1,6*(AQ$209-1)+1,1,6)*OFFSET($F$279,3*($D268-1)+2,6*(AQ$209-1)+1,1,6)*OFFSET($F$279,3*($D268-1)+3,6*(AQ$209-1)+1,1,6))&gt;AQ$208,MAX(OFFSET($F$279,3*($D268-1)+1,6*(AQ$209-1)+1,1,6)*OFFSET($F$279,3*($D268-1)+2,6*(AQ$209-1)+1,1,6)*OFFSET($F$279,3*($D268-1)+3,6*(AQ$209-1)+1,1,6)),0),"")</f>
        <v/>
      </c>
      <c r="AR268" s="224" t="str">
        <f t="array" aca="1" ref="AR268" ca="1">IFERROR(IF(MAX(OFFSET($F$279,3*($D268-1)+1,6*(AR$209-1)+1,1,6)*OFFSET($F$279,3*($D268-1)+2,6*(AR$209-1)+1,1,6)*OFFSET($F$279,3*($D268-1)+3,6*(AR$209-1)+1,1,6))&gt;AR$208,MAX(OFFSET($F$279,3*($D268-1)+1,6*(AR$209-1)+1,1,6)*OFFSET($F$279,3*($D268-1)+2,6*(AR$209-1)+1,1,6)*OFFSET($F$279,3*($D268-1)+3,6*(AR$209-1)+1,1,6)),0),"")</f>
        <v/>
      </c>
      <c r="AS268" s="224" t="str">
        <f t="array" aca="1" ref="AS268" ca="1">IFERROR(IF(MAX(OFFSET($F$279,3*($D268-1)+1,6*(AS$209-1)+1,1,6)*OFFSET($F$279,3*($D268-1)+2,6*(AS$209-1)+1,1,6)*OFFSET($F$279,3*($D268-1)+3,6*(AS$209-1)+1,1,6))&gt;AS$208,MAX(OFFSET($F$279,3*($D268-1)+1,6*(AS$209-1)+1,1,6)*OFFSET($F$279,3*($D268-1)+2,6*(AS$209-1)+1,1,6)*OFFSET($F$279,3*($D268-1)+3,6*(AS$209-1)+1,1,6)),0),"")</f>
        <v/>
      </c>
    </row>
    <row r="269" spans="2:246">
      <c r="D269" s="74">
        <v>59</v>
      </c>
      <c r="E269" s="135">
        <f t="shared" si="20"/>
        <v>0</v>
      </c>
      <c r="F269" s="224" t="str">
        <f t="array" aca="1" ref="F269" ca="1">IFERROR(IF(MAX(OFFSET($F$279,3*($D269-1)+1,6*(F$209-1)+1,1,6)*OFFSET($F$279,3*($D269-1)+2,6*(F$209-1)+1,1,6)*OFFSET($F$279,3*($D269-1)+3,6*(F$209-1)+1,1,6))&gt;F$208,MAX(OFFSET($F$279,3*($D269-1)+1,6*(F$209-1)+1,1,6)*OFFSET($F$279,3*($D269-1)+2,6*(F$209-1)+1,1,6)*OFFSET($F$279,3*($D269-1)+3,6*(F$209-1)+1,1,6)),0),"")</f>
        <v/>
      </c>
      <c r="G269" s="224" t="str">
        <f t="array" aca="1" ref="G269" ca="1">IFERROR(IF(MAX(OFFSET($F$279,3*($D269-1)+1,6*(G$209-1)+1,1,6)*OFFSET($F$279,3*($D269-1)+2,6*(G$209-1)+1,1,6)*OFFSET($F$279,3*($D269-1)+3,6*(G$209-1)+1,1,6))&gt;G$208,MAX(OFFSET($F$279,3*($D269-1)+1,6*(G$209-1)+1,1,6)*OFFSET($F$279,3*($D269-1)+2,6*(G$209-1)+1,1,6)*OFFSET($F$279,3*($D269-1)+3,6*(G$209-1)+1,1,6)),0),"")</f>
        <v/>
      </c>
      <c r="H269" s="224" t="str">
        <f t="array" aca="1" ref="H269" ca="1">IFERROR(IF(MAX(OFFSET($F$279,3*($D269-1)+1,6*(H$209-1)+1,1,6)*OFFSET($F$279,3*($D269-1)+2,6*(H$209-1)+1,1,6)*OFFSET($F$279,3*($D269-1)+3,6*(H$209-1)+1,1,6))&gt;H$208,MAX(OFFSET($F$279,3*($D269-1)+1,6*(H$209-1)+1,1,6)*OFFSET($F$279,3*($D269-1)+2,6*(H$209-1)+1,1,6)*OFFSET($F$279,3*($D269-1)+3,6*(H$209-1)+1,1,6)),0),"")</f>
        <v/>
      </c>
      <c r="I269" s="224" t="str">
        <f t="array" aca="1" ref="I269" ca="1">IFERROR(IF(MAX(OFFSET($F$279,3*($D269-1)+1,6*(I$209-1)+1,1,6)*OFFSET($F$279,3*($D269-1)+2,6*(I$209-1)+1,1,6)*OFFSET($F$279,3*($D269-1)+3,6*(I$209-1)+1,1,6))&gt;I$208,MAX(OFFSET($F$279,3*($D269-1)+1,6*(I$209-1)+1,1,6)*OFFSET($F$279,3*($D269-1)+2,6*(I$209-1)+1,1,6)*OFFSET($F$279,3*($D269-1)+3,6*(I$209-1)+1,1,6)),0),"")</f>
        <v/>
      </c>
      <c r="J269" s="224" t="str">
        <f t="array" aca="1" ref="J269" ca="1">IFERROR(IF(MAX(OFFSET($F$279,3*($D269-1)+1,6*(J$209-1)+1,1,6)*OFFSET($F$279,3*($D269-1)+2,6*(J$209-1)+1,1,6)*OFFSET($F$279,3*($D269-1)+3,6*(J$209-1)+1,1,6))&gt;J$208,MAX(OFFSET($F$279,3*($D269-1)+1,6*(J$209-1)+1,1,6)*OFFSET($F$279,3*($D269-1)+2,6*(J$209-1)+1,1,6)*OFFSET($F$279,3*($D269-1)+3,6*(J$209-1)+1,1,6)),0),"")</f>
        <v/>
      </c>
      <c r="K269" s="224" t="str">
        <f t="array" aca="1" ref="K269" ca="1">IFERROR(IF(MAX(OFFSET($F$279,3*($D269-1)+1,6*(K$209-1)+1,1,6)*OFFSET($F$279,3*($D269-1)+2,6*(K$209-1)+1,1,6)*OFFSET($F$279,3*($D269-1)+3,6*(K$209-1)+1,1,6))&gt;K$208,MAX(OFFSET($F$279,3*($D269-1)+1,6*(K$209-1)+1,1,6)*OFFSET($F$279,3*($D269-1)+2,6*(K$209-1)+1,1,6)*OFFSET($F$279,3*($D269-1)+3,6*(K$209-1)+1,1,6)),0),"")</f>
        <v/>
      </c>
      <c r="L269" s="224" t="str">
        <f t="array" aca="1" ref="L269" ca="1">IFERROR(IF(MAX(OFFSET($F$279,3*($D269-1)+1,6*(L$209-1)+1,1,6)*OFFSET($F$279,3*($D269-1)+2,6*(L$209-1)+1,1,6)*OFFSET($F$279,3*($D269-1)+3,6*(L$209-1)+1,1,6))&gt;L$208,MAX(OFFSET($F$279,3*($D269-1)+1,6*(L$209-1)+1,1,6)*OFFSET($F$279,3*($D269-1)+2,6*(L$209-1)+1,1,6)*OFFSET($F$279,3*($D269-1)+3,6*(L$209-1)+1,1,6)),0),"")</f>
        <v/>
      </c>
      <c r="M269" s="224" t="str">
        <f t="array" aca="1" ref="M269" ca="1">IFERROR(IF(MAX(OFFSET($F$279,3*($D269-1)+1,6*(M$209-1)+1,1,6)*OFFSET($F$279,3*($D269-1)+2,6*(M$209-1)+1,1,6)*OFFSET($F$279,3*($D269-1)+3,6*(M$209-1)+1,1,6))&gt;M$208,MAX(OFFSET($F$279,3*($D269-1)+1,6*(M$209-1)+1,1,6)*OFFSET($F$279,3*($D269-1)+2,6*(M$209-1)+1,1,6)*OFFSET($F$279,3*($D269-1)+3,6*(M$209-1)+1,1,6)),0),"")</f>
        <v/>
      </c>
      <c r="N269" s="224" t="str">
        <f t="array" aca="1" ref="N269" ca="1">IFERROR(IF(MAX(OFFSET($F$279,3*($D269-1)+1,6*(N$209-1)+1,1,6)*OFFSET($F$279,3*($D269-1)+2,6*(N$209-1)+1,1,6)*OFFSET($F$279,3*($D269-1)+3,6*(N$209-1)+1,1,6))&gt;N$208,MAX(OFFSET($F$279,3*($D269-1)+1,6*(N$209-1)+1,1,6)*OFFSET($F$279,3*($D269-1)+2,6*(N$209-1)+1,1,6)*OFFSET($F$279,3*($D269-1)+3,6*(N$209-1)+1,1,6)),0),"")</f>
        <v/>
      </c>
      <c r="O269" s="224" t="str">
        <f t="array" aca="1" ref="O269" ca="1">IFERROR(IF(MAX(OFFSET($F$279,3*($D269-1)+1,6*(O$209-1)+1,1,6)*OFFSET($F$279,3*($D269-1)+2,6*(O$209-1)+1,1,6)*OFFSET($F$279,3*($D269-1)+3,6*(O$209-1)+1,1,6))&gt;O$208,MAX(OFFSET($F$279,3*($D269-1)+1,6*(O$209-1)+1,1,6)*OFFSET($F$279,3*($D269-1)+2,6*(O$209-1)+1,1,6)*OFFSET($F$279,3*($D269-1)+3,6*(O$209-1)+1,1,6)),0),"")</f>
        <v/>
      </c>
      <c r="P269" s="224" t="str">
        <f t="array" aca="1" ref="P269" ca="1">IFERROR(IF(MAX(OFFSET($F$279,3*($D269-1)+1,6*(P$209-1)+1,1,6)*OFFSET($F$279,3*($D269-1)+2,6*(P$209-1)+1,1,6)*OFFSET($F$279,3*($D269-1)+3,6*(P$209-1)+1,1,6))&gt;P$208,MAX(OFFSET($F$279,3*($D269-1)+1,6*(P$209-1)+1,1,6)*OFFSET($F$279,3*($D269-1)+2,6*(P$209-1)+1,1,6)*OFFSET($F$279,3*($D269-1)+3,6*(P$209-1)+1,1,6)),0),"")</f>
        <v/>
      </c>
      <c r="Q269" s="224" t="str">
        <f t="array" aca="1" ref="Q269" ca="1">IFERROR(IF(MAX(OFFSET($F$279,3*($D269-1)+1,6*(Q$209-1)+1,1,6)*OFFSET($F$279,3*($D269-1)+2,6*(Q$209-1)+1,1,6)*OFFSET($F$279,3*($D269-1)+3,6*(Q$209-1)+1,1,6))&gt;Q$208,MAX(OFFSET($F$279,3*($D269-1)+1,6*(Q$209-1)+1,1,6)*OFFSET($F$279,3*($D269-1)+2,6*(Q$209-1)+1,1,6)*OFFSET($F$279,3*($D269-1)+3,6*(Q$209-1)+1,1,6)),0),"")</f>
        <v/>
      </c>
      <c r="R269" s="224" t="str">
        <f t="array" aca="1" ref="R269" ca="1">IFERROR(IF(MAX(OFFSET($F$279,3*($D269-1)+1,6*(R$209-1)+1,1,6)*OFFSET($F$279,3*($D269-1)+2,6*(R$209-1)+1,1,6)*OFFSET($F$279,3*($D269-1)+3,6*(R$209-1)+1,1,6))&gt;R$208,MAX(OFFSET($F$279,3*($D269-1)+1,6*(R$209-1)+1,1,6)*OFFSET($F$279,3*($D269-1)+2,6*(R$209-1)+1,1,6)*OFFSET($F$279,3*($D269-1)+3,6*(R$209-1)+1,1,6)),0),"")</f>
        <v/>
      </c>
      <c r="S269" s="224" t="str">
        <f t="array" aca="1" ref="S269" ca="1">IFERROR(IF(MAX(OFFSET($F$279,3*($D269-1)+1,6*(S$209-1)+1,1,6)*OFFSET($F$279,3*($D269-1)+2,6*(S$209-1)+1,1,6)*OFFSET($F$279,3*($D269-1)+3,6*(S$209-1)+1,1,6))&gt;S$208,MAX(OFFSET($F$279,3*($D269-1)+1,6*(S$209-1)+1,1,6)*OFFSET($F$279,3*($D269-1)+2,6*(S$209-1)+1,1,6)*OFFSET($F$279,3*($D269-1)+3,6*(S$209-1)+1,1,6)),0),"")</f>
        <v/>
      </c>
      <c r="T269" s="224" t="str">
        <f t="array" aca="1" ref="T269" ca="1">IFERROR(IF(MAX(OFFSET($F$279,3*($D269-1)+1,6*(T$209-1)+1,1,6)*OFFSET($F$279,3*($D269-1)+2,6*(T$209-1)+1,1,6)*OFFSET($F$279,3*($D269-1)+3,6*(T$209-1)+1,1,6))&gt;T$208,MAX(OFFSET($F$279,3*($D269-1)+1,6*(T$209-1)+1,1,6)*OFFSET($F$279,3*($D269-1)+2,6*(T$209-1)+1,1,6)*OFFSET($F$279,3*($D269-1)+3,6*(T$209-1)+1,1,6)),0),"")</f>
        <v/>
      </c>
      <c r="U269" s="224" t="str">
        <f t="array" aca="1" ref="U269" ca="1">IFERROR(IF(MAX(OFFSET($F$279,3*($D269-1)+1,6*(U$209-1)+1,1,6)*OFFSET($F$279,3*($D269-1)+2,6*(U$209-1)+1,1,6)*OFFSET($F$279,3*($D269-1)+3,6*(U$209-1)+1,1,6))&gt;U$208,MAX(OFFSET($F$279,3*($D269-1)+1,6*(U$209-1)+1,1,6)*OFFSET($F$279,3*($D269-1)+2,6*(U$209-1)+1,1,6)*OFFSET($F$279,3*($D269-1)+3,6*(U$209-1)+1,1,6)),0),"")</f>
        <v/>
      </c>
      <c r="V269" s="224" t="str">
        <f t="array" aca="1" ref="V269" ca="1">IFERROR(IF(MAX(OFFSET($F$279,3*($D269-1)+1,6*(V$209-1)+1,1,6)*OFFSET($F$279,3*($D269-1)+2,6*(V$209-1)+1,1,6)*OFFSET($F$279,3*($D269-1)+3,6*(V$209-1)+1,1,6))&gt;V$208,MAX(OFFSET($F$279,3*($D269-1)+1,6*(V$209-1)+1,1,6)*OFFSET($F$279,3*($D269-1)+2,6*(V$209-1)+1,1,6)*OFFSET($F$279,3*($D269-1)+3,6*(V$209-1)+1,1,6)),0),"")</f>
        <v/>
      </c>
      <c r="W269" s="224" t="str">
        <f t="array" aca="1" ref="W269" ca="1">IFERROR(IF(MAX(OFFSET($F$279,3*($D269-1)+1,6*(W$209-1)+1,1,6)*OFFSET($F$279,3*($D269-1)+2,6*(W$209-1)+1,1,6)*OFFSET($F$279,3*($D269-1)+3,6*(W$209-1)+1,1,6))&gt;W$208,MAX(OFFSET($F$279,3*($D269-1)+1,6*(W$209-1)+1,1,6)*OFFSET($F$279,3*($D269-1)+2,6*(W$209-1)+1,1,6)*OFFSET($F$279,3*($D269-1)+3,6*(W$209-1)+1,1,6)),0),"")</f>
        <v/>
      </c>
      <c r="X269" s="224" t="str">
        <f t="array" aca="1" ref="X269" ca="1">IFERROR(IF(MAX(OFFSET($F$279,3*($D269-1)+1,6*(X$209-1)+1,1,6)*OFFSET($F$279,3*($D269-1)+2,6*(X$209-1)+1,1,6)*OFFSET($F$279,3*($D269-1)+3,6*(X$209-1)+1,1,6))&gt;X$208,MAX(OFFSET($F$279,3*($D269-1)+1,6*(X$209-1)+1,1,6)*OFFSET($F$279,3*($D269-1)+2,6*(X$209-1)+1,1,6)*OFFSET($F$279,3*($D269-1)+3,6*(X$209-1)+1,1,6)),0),"")</f>
        <v/>
      </c>
      <c r="Y269" s="224" t="str">
        <f t="array" aca="1" ref="Y269" ca="1">IFERROR(IF(MAX(OFFSET($F$279,3*($D269-1)+1,6*(Y$209-1)+1,1,6)*OFFSET($F$279,3*($D269-1)+2,6*(Y$209-1)+1,1,6)*OFFSET($F$279,3*($D269-1)+3,6*(Y$209-1)+1,1,6))&gt;Y$208,MAX(OFFSET($F$279,3*($D269-1)+1,6*(Y$209-1)+1,1,6)*OFFSET($F$279,3*($D269-1)+2,6*(Y$209-1)+1,1,6)*OFFSET($F$279,3*($D269-1)+3,6*(Y$209-1)+1,1,6)),0),"")</f>
        <v/>
      </c>
      <c r="Z269" s="224" t="str">
        <f t="array" aca="1" ref="Z269" ca="1">IFERROR(IF(MAX(OFFSET($F$279,3*($D269-1)+1,6*(Z$209-1)+1,1,6)*OFFSET($F$279,3*($D269-1)+2,6*(Z$209-1)+1,1,6)*OFFSET($F$279,3*($D269-1)+3,6*(Z$209-1)+1,1,6))&gt;Z$208,MAX(OFFSET($F$279,3*($D269-1)+1,6*(Z$209-1)+1,1,6)*OFFSET($F$279,3*($D269-1)+2,6*(Z$209-1)+1,1,6)*OFFSET($F$279,3*($D269-1)+3,6*(Z$209-1)+1,1,6)),0),"")</f>
        <v/>
      </c>
      <c r="AA269" s="224" t="str">
        <f t="array" aca="1" ref="AA269" ca="1">IFERROR(IF(MAX(OFFSET($F$279,3*($D269-1)+1,6*(AA$209-1)+1,1,6)*OFFSET($F$279,3*($D269-1)+2,6*(AA$209-1)+1,1,6)*OFFSET($F$279,3*($D269-1)+3,6*(AA$209-1)+1,1,6))&gt;AA$208,MAX(OFFSET($F$279,3*($D269-1)+1,6*(AA$209-1)+1,1,6)*OFFSET($F$279,3*($D269-1)+2,6*(AA$209-1)+1,1,6)*OFFSET($F$279,3*($D269-1)+3,6*(AA$209-1)+1,1,6)),0),"")</f>
        <v/>
      </c>
      <c r="AB269" s="224" t="str">
        <f t="array" aca="1" ref="AB269" ca="1">IFERROR(IF(MAX(OFFSET($F$279,3*($D269-1)+1,6*(AB$209-1)+1,1,6)*OFFSET($F$279,3*($D269-1)+2,6*(AB$209-1)+1,1,6)*OFFSET($F$279,3*($D269-1)+3,6*(AB$209-1)+1,1,6))&gt;AB$208,MAX(OFFSET($F$279,3*($D269-1)+1,6*(AB$209-1)+1,1,6)*OFFSET($F$279,3*($D269-1)+2,6*(AB$209-1)+1,1,6)*OFFSET($F$279,3*($D269-1)+3,6*(AB$209-1)+1,1,6)),0),"")</f>
        <v/>
      </c>
      <c r="AC269" s="224" t="str">
        <f t="array" aca="1" ref="AC269" ca="1">IFERROR(IF(MAX(OFFSET($F$279,3*($D269-1)+1,6*(AC$209-1)+1,1,6)*OFFSET($F$279,3*($D269-1)+2,6*(AC$209-1)+1,1,6)*OFFSET($F$279,3*($D269-1)+3,6*(AC$209-1)+1,1,6))&gt;AC$208,MAX(OFFSET($F$279,3*($D269-1)+1,6*(AC$209-1)+1,1,6)*OFFSET($F$279,3*($D269-1)+2,6*(AC$209-1)+1,1,6)*OFFSET($F$279,3*($D269-1)+3,6*(AC$209-1)+1,1,6)),0),"")</f>
        <v/>
      </c>
      <c r="AD269" s="224" t="str">
        <f t="array" aca="1" ref="AD269" ca="1">IFERROR(IF(MAX(OFFSET($F$279,3*($D269-1)+1,6*(AD$209-1)+1,1,6)*OFFSET($F$279,3*($D269-1)+2,6*(AD$209-1)+1,1,6)*OFFSET($F$279,3*($D269-1)+3,6*(AD$209-1)+1,1,6))&gt;AD$208,MAX(OFFSET($F$279,3*($D269-1)+1,6*(AD$209-1)+1,1,6)*OFFSET($F$279,3*($D269-1)+2,6*(AD$209-1)+1,1,6)*OFFSET($F$279,3*($D269-1)+3,6*(AD$209-1)+1,1,6)),0),"")</f>
        <v/>
      </c>
      <c r="AE269" s="224" t="str">
        <f t="array" aca="1" ref="AE269" ca="1">IFERROR(IF(MAX(OFFSET($F$279,3*($D269-1)+1,6*(AE$209-1)+1,1,6)*OFFSET($F$279,3*($D269-1)+2,6*(AE$209-1)+1,1,6)*OFFSET($F$279,3*($D269-1)+3,6*(AE$209-1)+1,1,6))&gt;AE$208,MAX(OFFSET($F$279,3*($D269-1)+1,6*(AE$209-1)+1,1,6)*OFFSET($F$279,3*($D269-1)+2,6*(AE$209-1)+1,1,6)*OFFSET($F$279,3*($D269-1)+3,6*(AE$209-1)+1,1,6)),0),"")</f>
        <v/>
      </c>
      <c r="AF269" s="224" t="str">
        <f t="array" aca="1" ref="AF269" ca="1">IFERROR(IF(MAX(OFFSET($F$279,3*($D269-1)+1,6*(AF$209-1)+1,1,6)*OFFSET($F$279,3*($D269-1)+2,6*(AF$209-1)+1,1,6)*OFFSET($F$279,3*($D269-1)+3,6*(AF$209-1)+1,1,6))&gt;AF$208,MAX(OFFSET($F$279,3*($D269-1)+1,6*(AF$209-1)+1,1,6)*OFFSET($F$279,3*($D269-1)+2,6*(AF$209-1)+1,1,6)*OFFSET($F$279,3*($D269-1)+3,6*(AF$209-1)+1,1,6)),0),"")</f>
        <v/>
      </c>
      <c r="AG269" s="224" t="str">
        <f t="array" aca="1" ref="AG269" ca="1">IFERROR(IF(MAX(OFFSET($F$279,3*($D269-1)+1,6*(AG$209-1)+1,1,6)*OFFSET($F$279,3*($D269-1)+2,6*(AG$209-1)+1,1,6)*OFFSET($F$279,3*($D269-1)+3,6*(AG$209-1)+1,1,6))&gt;AG$208,MAX(OFFSET($F$279,3*($D269-1)+1,6*(AG$209-1)+1,1,6)*OFFSET($F$279,3*($D269-1)+2,6*(AG$209-1)+1,1,6)*OFFSET($F$279,3*($D269-1)+3,6*(AG$209-1)+1,1,6)),0),"")</f>
        <v/>
      </c>
      <c r="AH269" s="224" t="str">
        <f t="array" aca="1" ref="AH269" ca="1">IFERROR(IF(MAX(OFFSET($F$279,3*($D269-1)+1,6*(AH$209-1)+1,1,6)*OFFSET($F$279,3*($D269-1)+2,6*(AH$209-1)+1,1,6)*OFFSET($F$279,3*($D269-1)+3,6*(AH$209-1)+1,1,6))&gt;AH$208,MAX(OFFSET($F$279,3*($D269-1)+1,6*(AH$209-1)+1,1,6)*OFFSET($F$279,3*($D269-1)+2,6*(AH$209-1)+1,1,6)*OFFSET($F$279,3*($D269-1)+3,6*(AH$209-1)+1,1,6)),0),"")</f>
        <v/>
      </c>
      <c r="AI269" s="224" t="str">
        <f t="array" aca="1" ref="AI269" ca="1">IFERROR(IF(MAX(OFFSET($F$279,3*($D269-1)+1,6*(AI$209-1)+1,1,6)*OFFSET($F$279,3*($D269-1)+2,6*(AI$209-1)+1,1,6)*OFFSET($F$279,3*($D269-1)+3,6*(AI$209-1)+1,1,6))&gt;AI$208,MAX(OFFSET($F$279,3*($D269-1)+1,6*(AI$209-1)+1,1,6)*OFFSET($F$279,3*($D269-1)+2,6*(AI$209-1)+1,1,6)*OFFSET($F$279,3*($D269-1)+3,6*(AI$209-1)+1,1,6)),0),"")</f>
        <v/>
      </c>
      <c r="AJ269" s="224" t="str">
        <f t="array" aca="1" ref="AJ269" ca="1">IFERROR(IF(MAX(OFFSET($F$279,3*($D269-1)+1,6*(AJ$209-1)+1,1,6)*OFFSET($F$279,3*($D269-1)+2,6*(AJ$209-1)+1,1,6)*OFFSET($F$279,3*($D269-1)+3,6*(AJ$209-1)+1,1,6))&gt;AJ$208,MAX(OFFSET($F$279,3*($D269-1)+1,6*(AJ$209-1)+1,1,6)*OFFSET($F$279,3*($D269-1)+2,6*(AJ$209-1)+1,1,6)*OFFSET($F$279,3*($D269-1)+3,6*(AJ$209-1)+1,1,6)),0),"")</f>
        <v/>
      </c>
      <c r="AK269" s="224" t="str">
        <f t="array" aca="1" ref="AK269" ca="1">IFERROR(IF(MAX(OFFSET($F$279,3*($D269-1)+1,6*(AK$209-1)+1,1,6)*OFFSET($F$279,3*($D269-1)+2,6*(AK$209-1)+1,1,6)*OFFSET($F$279,3*($D269-1)+3,6*(AK$209-1)+1,1,6))&gt;AK$208,MAX(OFFSET($F$279,3*($D269-1)+1,6*(AK$209-1)+1,1,6)*OFFSET($F$279,3*($D269-1)+2,6*(AK$209-1)+1,1,6)*OFFSET($F$279,3*($D269-1)+3,6*(AK$209-1)+1,1,6)),0),"")</f>
        <v/>
      </c>
      <c r="AL269" s="224" t="str">
        <f t="array" aca="1" ref="AL269" ca="1">IFERROR(IF(MAX(OFFSET($F$279,3*($D269-1)+1,6*(AL$209-1)+1,1,6)*OFFSET($F$279,3*($D269-1)+2,6*(AL$209-1)+1,1,6)*OFFSET($F$279,3*($D269-1)+3,6*(AL$209-1)+1,1,6))&gt;AL$208,MAX(OFFSET($F$279,3*($D269-1)+1,6*(AL$209-1)+1,1,6)*OFFSET($F$279,3*($D269-1)+2,6*(AL$209-1)+1,1,6)*OFFSET($F$279,3*($D269-1)+3,6*(AL$209-1)+1,1,6)),0),"")</f>
        <v/>
      </c>
      <c r="AM269" s="224" t="str">
        <f t="array" aca="1" ref="AM269" ca="1">IFERROR(IF(MAX(OFFSET($F$279,3*($D269-1)+1,6*(AM$209-1)+1,1,6)*OFFSET($F$279,3*($D269-1)+2,6*(AM$209-1)+1,1,6)*OFFSET($F$279,3*($D269-1)+3,6*(AM$209-1)+1,1,6))&gt;AM$208,MAX(OFFSET($F$279,3*($D269-1)+1,6*(AM$209-1)+1,1,6)*OFFSET($F$279,3*($D269-1)+2,6*(AM$209-1)+1,1,6)*OFFSET($F$279,3*($D269-1)+3,6*(AM$209-1)+1,1,6)),0),"")</f>
        <v/>
      </c>
      <c r="AN269" s="224" t="str">
        <f t="array" aca="1" ref="AN269" ca="1">IFERROR(IF(MAX(OFFSET($F$279,3*($D269-1)+1,6*(AN$209-1)+1,1,6)*OFFSET($F$279,3*($D269-1)+2,6*(AN$209-1)+1,1,6)*OFFSET($F$279,3*($D269-1)+3,6*(AN$209-1)+1,1,6))&gt;AN$208,MAX(OFFSET($F$279,3*($D269-1)+1,6*(AN$209-1)+1,1,6)*OFFSET($F$279,3*($D269-1)+2,6*(AN$209-1)+1,1,6)*OFFSET($F$279,3*($D269-1)+3,6*(AN$209-1)+1,1,6)),0),"")</f>
        <v/>
      </c>
      <c r="AO269" s="224" t="str">
        <f t="array" aca="1" ref="AO269" ca="1">IFERROR(IF(MAX(OFFSET($F$279,3*($D269-1)+1,6*(AO$209-1)+1,1,6)*OFFSET($F$279,3*($D269-1)+2,6*(AO$209-1)+1,1,6)*OFFSET($F$279,3*($D269-1)+3,6*(AO$209-1)+1,1,6))&gt;AO$208,MAX(OFFSET($F$279,3*($D269-1)+1,6*(AO$209-1)+1,1,6)*OFFSET($F$279,3*($D269-1)+2,6*(AO$209-1)+1,1,6)*OFFSET($F$279,3*($D269-1)+3,6*(AO$209-1)+1,1,6)),0),"")</f>
        <v/>
      </c>
      <c r="AP269" s="224" t="str">
        <f t="array" aca="1" ref="AP269" ca="1">IFERROR(IF(MAX(OFFSET($F$279,3*($D269-1)+1,6*(AP$209-1)+1,1,6)*OFFSET($F$279,3*($D269-1)+2,6*(AP$209-1)+1,1,6)*OFFSET($F$279,3*($D269-1)+3,6*(AP$209-1)+1,1,6))&gt;AP$208,MAX(OFFSET($F$279,3*($D269-1)+1,6*(AP$209-1)+1,1,6)*OFFSET($F$279,3*($D269-1)+2,6*(AP$209-1)+1,1,6)*OFFSET($F$279,3*($D269-1)+3,6*(AP$209-1)+1,1,6)),0),"")</f>
        <v/>
      </c>
      <c r="AQ269" s="224" t="str">
        <f t="array" aca="1" ref="AQ269" ca="1">IFERROR(IF(MAX(OFFSET($F$279,3*($D269-1)+1,6*(AQ$209-1)+1,1,6)*OFFSET($F$279,3*($D269-1)+2,6*(AQ$209-1)+1,1,6)*OFFSET($F$279,3*($D269-1)+3,6*(AQ$209-1)+1,1,6))&gt;AQ$208,MAX(OFFSET($F$279,3*($D269-1)+1,6*(AQ$209-1)+1,1,6)*OFFSET($F$279,3*($D269-1)+2,6*(AQ$209-1)+1,1,6)*OFFSET($F$279,3*($D269-1)+3,6*(AQ$209-1)+1,1,6)),0),"")</f>
        <v/>
      </c>
      <c r="AR269" s="224" t="str">
        <f t="array" aca="1" ref="AR269" ca="1">IFERROR(IF(MAX(OFFSET($F$279,3*($D269-1)+1,6*(AR$209-1)+1,1,6)*OFFSET($F$279,3*($D269-1)+2,6*(AR$209-1)+1,1,6)*OFFSET($F$279,3*($D269-1)+3,6*(AR$209-1)+1,1,6))&gt;AR$208,MAX(OFFSET($F$279,3*($D269-1)+1,6*(AR$209-1)+1,1,6)*OFFSET($F$279,3*($D269-1)+2,6*(AR$209-1)+1,1,6)*OFFSET($F$279,3*($D269-1)+3,6*(AR$209-1)+1,1,6)),0),"")</f>
        <v/>
      </c>
      <c r="AS269" s="224" t="str">
        <f t="array" aca="1" ref="AS269" ca="1">IFERROR(IF(MAX(OFFSET($F$279,3*($D269-1)+1,6*(AS$209-1)+1,1,6)*OFFSET($F$279,3*($D269-1)+2,6*(AS$209-1)+1,1,6)*OFFSET($F$279,3*($D269-1)+3,6*(AS$209-1)+1,1,6))&gt;AS$208,MAX(OFFSET($F$279,3*($D269-1)+1,6*(AS$209-1)+1,1,6)*OFFSET($F$279,3*($D269-1)+2,6*(AS$209-1)+1,1,6)*OFFSET($F$279,3*($D269-1)+3,6*(AS$209-1)+1,1,6)),0),"")</f>
        <v/>
      </c>
    </row>
    <row r="270" spans="2:246">
      <c r="D270" s="74">
        <v>60</v>
      </c>
      <c r="E270" s="135">
        <f t="shared" si="20"/>
        <v>0</v>
      </c>
      <c r="F270" s="224" t="str">
        <f t="array" aca="1" ref="F270" ca="1">IFERROR(IF(MAX(OFFSET($F$279,3*($D270-1)+1,6*(F$209-1)+1,1,6)*OFFSET($F$279,3*($D270-1)+2,6*(F$209-1)+1,1,6)*OFFSET($F$279,3*($D270-1)+3,6*(F$209-1)+1,1,6))&gt;F$208,MAX(OFFSET($F$279,3*($D270-1)+1,6*(F$209-1)+1,1,6)*OFFSET($F$279,3*($D270-1)+2,6*(F$209-1)+1,1,6)*OFFSET($F$279,3*($D270-1)+3,6*(F$209-1)+1,1,6)),0),"")</f>
        <v/>
      </c>
      <c r="G270" s="224" t="str">
        <f t="array" aca="1" ref="G270" ca="1">IFERROR(IF(MAX(OFFSET($F$279,3*($D270-1)+1,6*(G$209-1)+1,1,6)*OFFSET($F$279,3*($D270-1)+2,6*(G$209-1)+1,1,6)*OFFSET($F$279,3*($D270-1)+3,6*(G$209-1)+1,1,6))&gt;G$208,MAX(OFFSET($F$279,3*($D270-1)+1,6*(G$209-1)+1,1,6)*OFFSET($F$279,3*($D270-1)+2,6*(G$209-1)+1,1,6)*OFFSET($F$279,3*($D270-1)+3,6*(G$209-1)+1,1,6)),0),"")</f>
        <v/>
      </c>
      <c r="H270" s="224" t="str">
        <f t="array" aca="1" ref="H270" ca="1">IFERROR(IF(MAX(OFFSET($F$279,3*($D270-1)+1,6*(H$209-1)+1,1,6)*OFFSET($F$279,3*($D270-1)+2,6*(H$209-1)+1,1,6)*OFFSET($F$279,3*($D270-1)+3,6*(H$209-1)+1,1,6))&gt;H$208,MAX(OFFSET($F$279,3*($D270-1)+1,6*(H$209-1)+1,1,6)*OFFSET($F$279,3*($D270-1)+2,6*(H$209-1)+1,1,6)*OFFSET($F$279,3*($D270-1)+3,6*(H$209-1)+1,1,6)),0),"")</f>
        <v/>
      </c>
      <c r="I270" s="224" t="str">
        <f t="array" aca="1" ref="I270" ca="1">IFERROR(IF(MAX(OFFSET($F$279,3*($D270-1)+1,6*(I$209-1)+1,1,6)*OFFSET($F$279,3*($D270-1)+2,6*(I$209-1)+1,1,6)*OFFSET($F$279,3*($D270-1)+3,6*(I$209-1)+1,1,6))&gt;I$208,MAX(OFFSET($F$279,3*($D270-1)+1,6*(I$209-1)+1,1,6)*OFFSET($F$279,3*($D270-1)+2,6*(I$209-1)+1,1,6)*OFFSET($F$279,3*($D270-1)+3,6*(I$209-1)+1,1,6)),0),"")</f>
        <v/>
      </c>
      <c r="J270" s="224" t="str">
        <f t="array" aca="1" ref="J270" ca="1">IFERROR(IF(MAX(OFFSET($F$279,3*($D270-1)+1,6*(J$209-1)+1,1,6)*OFFSET($F$279,3*($D270-1)+2,6*(J$209-1)+1,1,6)*OFFSET($F$279,3*($D270-1)+3,6*(J$209-1)+1,1,6))&gt;J$208,MAX(OFFSET($F$279,3*($D270-1)+1,6*(J$209-1)+1,1,6)*OFFSET($F$279,3*($D270-1)+2,6*(J$209-1)+1,1,6)*OFFSET($F$279,3*($D270-1)+3,6*(J$209-1)+1,1,6)),0),"")</f>
        <v/>
      </c>
      <c r="K270" s="224" t="str">
        <f t="array" aca="1" ref="K270" ca="1">IFERROR(IF(MAX(OFFSET($F$279,3*($D270-1)+1,6*(K$209-1)+1,1,6)*OFFSET($F$279,3*($D270-1)+2,6*(K$209-1)+1,1,6)*OFFSET($F$279,3*($D270-1)+3,6*(K$209-1)+1,1,6))&gt;K$208,MAX(OFFSET($F$279,3*($D270-1)+1,6*(K$209-1)+1,1,6)*OFFSET($F$279,3*($D270-1)+2,6*(K$209-1)+1,1,6)*OFFSET($F$279,3*($D270-1)+3,6*(K$209-1)+1,1,6)),0),"")</f>
        <v/>
      </c>
      <c r="L270" s="224" t="str">
        <f t="array" aca="1" ref="L270" ca="1">IFERROR(IF(MAX(OFFSET($F$279,3*($D270-1)+1,6*(L$209-1)+1,1,6)*OFFSET($F$279,3*($D270-1)+2,6*(L$209-1)+1,1,6)*OFFSET($F$279,3*($D270-1)+3,6*(L$209-1)+1,1,6))&gt;L$208,MAX(OFFSET($F$279,3*($D270-1)+1,6*(L$209-1)+1,1,6)*OFFSET($F$279,3*($D270-1)+2,6*(L$209-1)+1,1,6)*OFFSET($F$279,3*($D270-1)+3,6*(L$209-1)+1,1,6)),0),"")</f>
        <v/>
      </c>
      <c r="M270" s="224" t="str">
        <f t="array" aca="1" ref="M270" ca="1">IFERROR(IF(MAX(OFFSET($F$279,3*($D270-1)+1,6*(M$209-1)+1,1,6)*OFFSET($F$279,3*($D270-1)+2,6*(M$209-1)+1,1,6)*OFFSET($F$279,3*($D270-1)+3,6*(M$209-1)+1,1,6))&gt;M$208,MAX(OFFSET($F$279,3*($D270-1)+1,6*(M$209-1)+1,1,6)*OFFSET($F$279,3*($D270-1)+2,6*(M$209-1)+1,1,6)*OFFSET($F$279,3*($D270-1)+3,6*(M$209-1)+1,1,6)),0),"")</f>
        <v/>
      </c>
      <c r="N270" s="224" t="str">
        <f t="array" aca="1" ref="N270" ca="1">IFERROR(IF(MAX(OFFSET($F$279,3*($D270-1)+1,6*(N$209-1)+1,1,6)*OFFSET($F$279,3*($D270-1)+2,6*(N$209-1)+1,1,6)*OFFSET($F$279,3*($D270-1)+3,6*(N$209-1)+1,1,6))&gt;N$208,MAX(OFFSET($F$279,3*($D270-1)+1,6*(N$209-1)+1,1,6)*OFFSET($F$279,3*($D270-1)+2,6*(N$209-1)+1,1,6)*OFFSET($F$279,3*($D270-1)+3,6*(N$209-1)+1,1,6)),0),"")</f>
        <v/>
      </c>
      <c r="O270" s="224" t="str">
        <f t="array" aca="1" ref="O270" ca="1">IFERROR(IF(MAX(OFFSET($F$279,3*($D270-1)+1,6*(O$209-1)+1,1,6)*OFFSET($F$279,3*($D270-1)+2,6*(O$209-1)+1,1,6)*OFFSET($F$279,3*($D270-1)+3,6*(O$209-1)+1,1,6))&gt;O$208,MAX(OFFSET($F$279,3*($D270-1)+1,6*(O$209-1)+1,1,6)*OFFSET($F$279,3*($D270-1)+2,6*(O$209-1)+1,1,6)*OFFSET($F$279,3*($D270-1)+3,6*(O$209-1)+1,1,6)),0),"")</f>
        <v/>
      </c>
      <c r="P270" s="224" t="str">
        <f t="array" aca="1" ref="P270" ca="1">IFERROR(IF(MAX(OFFSET($F$279,3*($D270-1)+1,6*(P$209-1)+1,1,6)*OFFSET($F$279,3*($D270-1)+2,6*(P$209-1)+1,1,6)*OFFSET($F$279,3*($D270-1)+3,6*(P$209-1)+1,1,6))&gt;P$208,MAX(OFFSET($F$279,3*($D270-1)+1,6*(P$209-1)+1,1,6)*OFFSET($F$279,3*($D270-1)+2,6*(P$209-1)+1,1,6)*OFFSET($F$279,3*($D270-1)+3,6*(P$209-1)+1,1,6)),0),"")</f>
        <v/>
      </c>
      <c r="Q270" s="224" t="str">
        <f t="array" aca="1" ref="Q270" ca="1">IFERROR(IF(MAX(OFFSET($F$279,3*($D270-1)+1,6*(Q$209-1)+1,1,6)*OFFSET($F$279,3*($D270-1)+2,6*(Q$209-1)+1,1,6)*OFFSET($F$279,3*($D270-1)+3,6*(Q$209-1)+1,1,6))&gt;Q$208,MAX(OFFSET($F$279,3*($D270-1)+1,6*(Q$209-1)+1,1,6)*OFFSET($F$279,3*($D270-1)+2,6*(Q$209-1)+1,1,6)*OFFSET($F$279,3*($D270-1)+3,6*(Q$209-1)+1,1,6)),0),"")</f>
        <v/>
      </c>
      <c r="R270" s="224" t="str">
        <f t="array" aca="1" ref="R270" ca="1">IFERROR(IF(MAX(OFFSET($F$279,3*($D270-1)+1,6*(R$209-1)+1,1,6)*OFFSET($F$279,3*($D270-1)+2,6*(R$209-1)+1,1,6)*OFFSET($F$279,3*($D270-1)+3,6*(R$209-1)+1,1,6))&gt;R$208,MAX(OFFSET($F$279,3*($D270-1)+1,6*(R$209-1)+1,1,6)*OFFSET($F$279,3*($D270-1)+2,6*(R$209-1)+1,1,6)*OFFSET($F$279,3*($D270-1)+3,6*(R$209-1)+1,1,6)),0),"")</f>
        <v/>
      </c>
      <c r="S270" s="224" t="str">
        <f t="array" aca="1" ref="S270" ca="1">IFERROR(IF(MAX(OFFSET($F$279,3*($D270-1)+1,6*(S$209-1)+1,1,6)*OFFSET($F$279,3*($D270-1)+2,6*(S$209-1)+1,1,6)*OFFSET($F$279,3*($D270-1)+3,6*(S$209-1)+1,1,6))&gt;S$208,MAX(OFFSET($F$279,3*($D270-1)+1,6*(S$209-1)+1,1,6)*OFFSET($F$279,3*($D270-1)+2,6*(S$209-1)+1,1,6)*OFFSET($F$279,3*($D270-1)+3,6*(S$209-1)+1,1,6)),0),"")</f>
        <v/>
      </c>
      <c r="T270" s="224" t="str">
        <f t="array" aca="1" ref="T270" ca="1">IFERROR(IF(MAX(OFFSET($F$279,3*($D270-1)+1,6*(T$209-1)+1,1,6)*OFFSET($F$279,3*($D270-1)+2,6*(T$209-1)+1,1,6)*OFFSET($F$279,3*($D270-1)+3,6*(T$209-1)+1,1,6))&gt;T$208,MAX(OFFSET($F$279,3*($D270-1)+1,6*(T$209-1)+1,1,6)*OFFSET($F$279,3*($D270-1)+2,6*(T$209-1)+1,1,6)*OFFSET($F$279,3*($D270-1)+3,6*(T$209-1)+1,1,6)),0),"")</f>
        <v/>
      </c>
      <c r="U270" s="224" t="str">
        <f t="array" aca="1" ref="U270" ca="1">IFERROR(IF(MAX(OFFSET($F$279,3*($D270-1)+1,6*(U$209-1)+1,1,6)*OFFSET($F$279,3*($D270-1)+2,6*(U$209-1)+1,1,6)*OFFSET($F$279,3*($D270-1)+3,6*(U$209-1)+1,1,6))&gt;U$208,MAX(OFFSET($F$279,3*($D270-1)+1,6*(U$209-1)+1,1,6)*OFFSET($F$279,3*($D270-1)+2,6*(U$209-1)+1,1,6)*OFFSET($F$279,3*($D270-1)+3,6*(U$209-1)+1,1,6)),0),"")</f>
        <v/>
      </c>
      <c r="V270" s="224" t="str">
        <f t="array" aca="1" ref="V270" ca="1">IFERROR(IF(MAX(OFFSET($F$279,3*($D270-1)+1,6*(V$209-1)+1,1,6)*OFFSET($F$279,3*($D270-1)+2,6*(V$209-1)+1,1,6)*OFFSET($F$279,3*($D270-1)+3,6*(V$209-1)+1,1,6))&gt;V$208,MAX(OFFSET($F$279,3*($D270-1)+1,6*(V$209-1)+1,1,6)*OFFSET($F$279,3*($D270-1)+2,6*(V$209-1)+1,1,6)*OFFSET($F$279,3*($D270-1)+3,6*(V$209-1)+1,1,6)),0),"")</f>
        <v/>
      </c>
      <c r="W270" s="224" t="str">
        <f t="array" aca="1" ref="W270" ca="1">IFERROR(IF(MAX(OFFSET($F$279,3*($D270-1)+1,6*(W$209-1)+1,1,6)*OFFSET($F$279,3*($D270-1)+2,6*(W$209-1)+1,1,6)*OFFSET($F$279,3*($D270-1)+3,6*(W$209-1)+1,1,6))&gt;W$208,MAX(OFFSET($F$279,3*($D270-1)+1,6*(W$209-1)+1,1,6)*OFFSET($F$279,3*($D270-1)+2,6*(W$209-1)+1,1,6)*OFFSET($F$279,3*($D270-1)+3,6*(W$209-1)+1,1,6)),0),"")</f>
        <v/>
      </c>
      <c r="X270" s="224" t="str">
        <f t="array" aca="1" ref="X270" ca="1">IFERROR(IF(MAX(OFFSET($F$279,3*($D270-1)+1,6*(X$209-1)+1,1,6)*OFFSET($F$279,3*($D270-1)+2,6*(X$209-1)+1,1,6)*OFFSET($F$279,3*($D270-1)+3,6*(X$209-1)+1,1,6))&gt;X$208,MAX(OFFSET($F$279,3*($D270-1)+1,6*(X$209-1)+1,1,6)*OFFSET($F$279,3*($D270-1)+2,6*(X$209-1)+1,1,6)*OFFSET($F$279,3*($D270-1)+3,6*(X$209-1)+1,1,6)),0),"")</f>
        <v/>
      </c>
      <c r="Y270" s="224" t="str">
        <f t="array" aca="1" ref="Y270" ca="1">IFERROR(IF(MAX(OFFSET($F$279,3*($D270-1)+1,6*(Y$209-1)+1,1,6)*OFFSET($F$279,3*($D270-1)+2,6*(Y$209-1)+1,1,6)*OFFSET($F$279,3*($D270-1)+3,6*(Y$209-1)+1,1,6))&gt;Y$208,MAX(OFFSET($F$279,3*($D270-1)+1,6*(Y$209-1)+1,1,6)*OFFSET($F$279,3*($D270-1)+2,6*(Y$209-1)+1,1,6)*OFFSET($F$279,3*($D270-1)+3,6*(Y$209-1)+1,1,6)),0),"")</f>
        <v/>
      </c>
      <c r="Z270" s="224" t="str">
        <f t="array" aca="1" ref="Z270" ca="1">IFERROR(IF(MAX(OFFSET($F$279,3*($D270-1)+1,6*(Z$209-1)+1,1,6)*OFFSET($F$279,3*($D270-1)+2,6*(Z$209-1)+1,1,6)*OFFSET($F$279,3*($D270-1)+3,6*(Z$209-1)+1,1,6))&gt;Z$208,MAX(OFFSET($F$279,3*($D270-1)+1,6*(Z$209-1)+1,1,6)*OFFSET($F$279,3*($D270-1)+2,6*(Z$209-1)+1,1,6)*OFFSET($F$279,3*($D270-1)+3,6*(Z$209-1)+1,1,6)),0),"")</f>
        <v/>
      </c>
      <c r="AA270" s="224" t="str">
        <f t="array" aca="1" ref="AA270" ca="1">IFERROR(IF(MAX(OFFSET($F$279,3*($D270-1)+1,6*(AA$209-1)+1,1,6)*OFFSET($F$279,3*($D270-1)+2,6*(AA$209-1)+1,1,6)*OFFSET($F$279,3*($D270-1)+3,6*(AA$209-1)+1,1,6))&gt;AA$208,MAX(OFFSET($F$279,3*($D270-1)+1,6*(AA$209-1)+1,1,6)*OFFSET($F$279,3*($D270-1)+2,6*(AA$209-1)+1,1,6)*OFFSET($F$279,3*($D270-1)+3,6*(AA$209-1)+1,1,6)),0),"")</f>
        <v/>
      </c>
      <c r="AB270" s="224" t="str">
        <f t="array" aca="1" ref="AB270" ca="1">IFERROR(IF(MAX(OFFSET($F$279,3*($D270-1)+1,6*(AB$209-1)+1,1,6)*OFFSET($F$279,3*($D270-1)+2,6*(AB$209-1)+1,1,6)*OFFSET($F$279,3*($D270-1)+3,6*(AB$209-1)+1,1,6))&gt;AB$208,MAX(OFFSET($F$279,3*($D270-1)+1,6*(AB$209-1)+1,1,6)*OFFSET($F$279,3*($D270-1)+2,6*(AB$209-1)+1,1,6)*OFFSET($F$279,3*($D270-1)+3,6*(AB$209-1)+1,1,6)),0),"")</f>
        <v/>
      </c>
      <c r="AC270" s="224" t="str">
        <f t="array" aca="1" ref="AC270" ca="1">IFERROR(IF(MAX(OFFSET($F$279,3*($D270-1)+1,6*(AC$209-1)+1,1,6)*OFFSET($F$279,3*($D270-1)+2,6*(AC$209-1)+1,1,6)*OFFSET($F$279,3*($D270-1)+3,6*(AC$209-1)+1,1,6))&gt;AC$208,MAX(OFFSET($F$279,3*($D270-1)+1,6*(AC$209-1)+1,1,6)*OFFSET($F$279,3*($D270-1)+2,6*(AC$209-1)+1,1,6)*OFFSET($F$279,3*($D270-1)+3,6*(AC$209-1)+1,1,6)),0),"")</f>
        <v/>
      </c>
      <c r="AD270" s="224" t="str">
        <f t="array" aca="1" ref="AD270" ca="1">IFERROR(IF(MAX(OFFSET($F$279,3*($D270-1)+1,6*(AD$209-1)+1,1,6)*OFFSET($F$279,3*($D270-1)+2,6*(AD$209-1)+1,1,6)*OFFSET($F$279,3*($D270-1)+3,6*(AD$209-1)+1,1,6))&gt;AD$208,MAX(OFFSET($F$279,3*($D270-1)+1,6*(AD$209-1)+1,1,6)*OFFSET($F$279,3*($D270-1)+2,6*(AD$209-1)+1,1,6)*OFFSET($F$279,3*($D270-1)+3,6*(AD$209-1)+1,1,6)),0),"")</f>
        <v/>
      </c>
      <c r="AE270" s="224" t="str">
        <f t="array" aca="1" ref="AE270" ca="1">IFERROR(IF(MAX(OFFSET($F$279,3*($D270-1)+1,6*(AE$209-1)+1,1,6)*OFFSET($F$279,3*($D270-1)+2,6*(AE$209-1)+1,1,6)*OFFSET($F$279,3*($D270-1)+3,6*(AE$209-1)+1,1,6))&gt;AE$208,MAX(OFFSET($F$279,3*($D270-1)+1,6*(AE$209-1)+1,1,6)*OFFSET($F$279,3*($D270-1)+2,6*(AE$209-1)+1,1,6)*OFFSET($F$279,3*($D270-1)+3,6*(AE$209-1)+1,1,6)),0),"")</f>
        <v/>
      </c>
      <c r="AF270" s="224" t="str">
        <f t="array" aca="1" ref="AF270" ca="1">IFERROR(IF(MAX(OFFSET($F$279,3*($D270-1)+1,6*(AF$209-1)+1,1,6)*OFFSET($F$279,3*($D270-1)+2,6*(AF$209-1)+1,1,6)*OFFSET($F$279,3*($D270-1)+3,6*(AF$209-1)+1,1,6))&gt;AF$208,MAX(OFFSET($F$279,3*($D270-1)+1,6*(AF$209-1)+1,1,6)*OFFSET($F$279,3*($D270-1)+2,6*(AF$209-1)+1,1,6)*OFFSET($F$279,3*($D270-1)+3,6*(AF$209-1)+1,1,6)),0),"")</f>
        <v/>
      </c>
      <c r="AG270" s="224" t="str">
        <f t="array" aca="1" ref="AG270" ca="1">IFERROR(IF(MAX(OFFSET($F$279,3*($D270-1)+1,6*(AG$209-1)+1,1,6)*OFFSET($F$279,3*($D270-1)+2,6*(AG$209-1)+1,1,6)*OFFSET($F$279,3*($D270-1)+3,6*(AG$209-1)+1,1,6))&gt;AG$208,MAX(OFFSET($F$279,3*($D270-1)+1,6*(AG$209-1)+1,1,6)*OFFSET($F$279,3*($D270-1)+2,6*(AG$209-1)+1,1,6)*OFFSET($F$279,3*($D270-1)+3,6*(AG$209-1)+1,1,6)),0),"")</f>
        <v/>
      </c>
      <c r="AH270" s="224" t="str">
        <f t="array" aca="1" ref="AH270" ca="1">IFERROR(IF(MAX(OFFSET($F$279,3*($D270-1)+1,6*(AH$209-1)+1,1,6)*OFFSET($F$279,3*($D270-1)+2,6*(AH$209-1)+1,1,6)*OFFSET($F$279,3*($D270-1)+3,6*(AH$209-1)+1,1,6))&gt;AH$208,MAX(OFFSET($F$279,3*($D270-1)+1,6*(AH$209-1)+1,1,6)*OFFSET($F$279,3*($D270-1)+2,6*(AH$209-1)+1,1,6)*OFFSET($F$279,3*($D270-1)+3,6*(AH$209-1)+1,1,6)),0),"")</f>
        <v/>
      </c>
      <c r="AI270" s="224" t="str">
        <f t="array" aca="1" ref="AI270" ca="1">IFERROR(IF(MAX(OFFSET($F$279,3*($D270-1)+1,6*(AI$209-1)+1,1,6)*OFFSET($F$279,3*($D270-1)+2,6*(AI$209-1)+1,1,6)*OFFSET($F$279,3*($D270-1)+3,6*(AI$209-1)+1,1,6))&gt;AI$208,MAX(OFFSET($F$279,3*($D270-1)+1,6*(AI$209-1)+1,1,6)*OFFSET($F$279,3*($D270-1)+2,6*(AI$209-1)+1,1,6)*OFFSET($F$279,3*($D270-1)+3,6*(AI$209-1)+1,1,6)),0),"")</f>
        <v/>
      </c>
      <c r="AJ270" s="224" t="str">
        <f t="array" aca="1" ref="AJ270" ca="1">IFERROR(IF(MAX(OFFSET($F$279,3*($D270-1)+1,6*(AJ$209-1)+1,1,6)*OFFSET($F$279,3*($D270-1)+2,6*(AJ$209-1)+1,1,6)*OFFSET($F$279,3*($D270-1)+3,6*(AJ$209-1)+1,1,6))&gt;AJ$208,MAX(OFFSET($F$279,3*($D270-1)+1,6*(AJ$209-1)+1,1,6)*OFFSET($F$279,3*($D270-1)+2,6*(AJ$209-1)+1,1,6)*OFFSET($F$279,3*($D270-1)+3,6*(AJ$209-1)+1,1,6)),0),"")</f>
        <v/>
      </c>
      <c r="AK270" s="224" t="str">
        <f t="array" aca="1" ref="AK270" ca="1">IFERROR(IF(MAX(OFFSET($F$279,3*($D270-1)+1,6*(AK$209-1)+1,1,6)*OFFSET($F$279,3*($D270-1)+2,6*(AK$209-1)+1,1,6)*OFFSET($F$279,3*($D270-1)+3,6*(AK$209-1)+1,1,6))&gt;AK$208,MAX(OFFSET($F$279,3*($D270-1)+1,6*(AK$209-1)+1,1,6)*OFFSET($F$279,3*($D270-1)+2,6*(AK$209-1)+1,1,6)*OFFSET($F$279,3*($D270-1)+3,6*(AK$209-1)+1,1,6)),0),"")</f>
        <v/>
      </c>
      <c r="AL270" s="224" t="str">
        <f t="array" aca="1" ref="AL270" ca="1">IFERROR(IF(MAX(OFFSET($F$279,3*($D270-1)+1,6*(AL$209-1)+1,1,6)*OFFSET($F$279,3*($D270-1)+2,6*(AL$209-1)+1,1,6)*OFFSET($F$279,3*($D270-1)+3,6*(AL$209-1)+1,1,6))&gt;AL$208,MAX(OFFSET($F$279,3*($D270-1)+1,6*(AL$209-1)+1,1,6)*OFFSET($F$279,3*($D270-1)+2,6*(AL$209-1)+1,1,6)*OFFSET($F$279,3*($D270-1)+3,6*(AL$209-1)+1,1,6)),0),"")</f>
        <v/>
      </c>
      <c r="AM270" s="224" t="str">
        <f t="array" aca="1" ref="AM270" ca="1">IFERROR(IF(MAX(OFFSET($F$279,3*($D270-1)+1,6*(AM$209-1)+1,1,6)*OFFSET($F$279,3*($D270-1)+2,6*(AM$209-1)+1,1,6)*OFFSET($F$279,3*($D270-1)+3,6*(AM$209-1)+1,1,6))&gt;AM$208,MAX(OFFSET($F$279,3*($D270-1)+1,6*(AM$209-1)+1,1,6)*OFFSET($F$279,3*($D270-1)+2,6*(AM$209-1)+1,1,6)*OFFSET($F$279,3*($D270-1)+3,6*(AM$209-1)+1,1,6)),0),"")</f>
        <v/>
      </c>
      <c r="AN270" s="224" t="str">
        <f t="array" aca="1" ref="AN270" ca="1">IFERROR(IF(MAX(OFFSET($F$279,3*($D270-1)+1,6*(AN$209-1)+1,1,6)*OFFSET($F$279,3*($D270-1)+2,6*(AN$209-1)+1,1,6)*OFFSET($F$279,3*($D270-1)+3,6*(AN$209-1)+1,1,6))&gt;AN$208,MAX(OFFSET($F$279,3*($D270-1)+1,6*(AN$209-1)+1,1,6)*OFFSET($F$279,3*($D270-1)+2,6*(AN$209-1)+1,1,6)*OFFSET($F$279,3*($D270-1)+3,6*(AN$209-1)+1,1,6)),0),"")</f>
        <v/>
      </c>
      <c r="AO270" s="224" t="str">
        <f t="array" aca="1" ref="AO270" ca="1">IFERROR(IF(MAX(OFFSET($F$279,3*($D270-1)+1,6*(AO$209-1)+1,1,6)*OFFSET($F$279,3*($D270-1)+2,6*(AO$209-1)+1,1,6)*OFFSET($F$279,3*($D270-1)+3,6*(AO$209-1)+1,1,6))&gt;AO$208,MAX(OFFSET($F$279,3*($D270-1)+1,6*(AO$209-1)+1,1,6)*OFFSET($F$279,3*($D270-1)+2,6*(AO$209-1)+1,1,6)*OFFSET($F$279,3*($D270-1)+3,6*(AO$209-1)+1,1,6)),0),"")</f>
        <v/>
      </c>
      <c r="AP270" s="224" t="str">
        <f t="array" aca="1" ref="AP270" ca="1">IFERROR(IF(MAX(OFFSET($F$279,3*($D270-1)+1,6*(AP$209-1)+1,1,6)*OFFSET($F$279,3*($D270-1)+2,6*(AP$209-1)+1,1,6)*OFFSET($F$279,3*($D270-1)+3,6*(AP$209-1)+1,1,6))&gt;AP$208,MAX(OFFSET($F$279,3*($D270-1)+1,6*(AP$209-1)+1,1,6)*OFFSET($F$279,3*($D270-1)+2,6*(AP$209-1)+1,1,6)*OFFSET($F$279,3*($D270-1)+3,6*(AP$209-1)+1,1,6)),0),"")</f>
        <v/>
      </c>
      <c r="AQ270" s="224" t="str">
        <f t="array" aca="1" ref="AQ270" ca="1">IFERROR(IF(MAX(OFFSET($F$279,3*($D270-1)+1,6*(AQ$209-1)+1,1,6)*OFFSET($F$279,3*($D270-1)+2,6*(AQ$209-1)+1,1,6)*OFFSET($F$279,3*($D270-1)+3,6*(AQ$209-1)+1,1,6))&gt;AQ$208,MAX(OFFSET($F$279,3*($D270-1)+1,6*(AQ$209-1)+1,1,6)*OFFSET($F$279,3*($D270-1)+2,6*(AQ$209-1)+1,1,6)*OFFSET($F$279,3*($D270-1)+3,6*(AQ$209-1)+1,1,6)),0),"")</f>
        <v/>
      </c>
      <c r="AR270" s="224" t="str">
        <f t="array" aca="1" ref="AR270" ca="1">IFERROR(IF(MAX(OFFSET($F$279,3*($D270-1)+1,6*(AR$209-1)+1,1,6)*OFFSET($F$279,3*($D270-1)+2,6*(AR$209-1)+1,1,6)*OFFSET($F$279,3*($D270-1)+3,6*(AR$209-1)+1,1,6))&gt;AR$208,MAX(OFFSET($F$279,3*($D270-1)+1,6*(AR$209-1)+1,1,6)*OFFSET($F$279,3*($D270-1)+2,6*(AR$209-1)+1,1,6)*OFFSET($F$279,3*($D270-1)+3,6*(AR$209-1)+1,1,6)),0),"")</f>
        <v/>
      </c>
      <c r="AS270" s="224" t="str">
        <f t="array" aca="1" ref="AS270" ca="1">IFERROR(IF(MAX(OFFSET($F$279,3*($D270-1)+1,6*(AS$209-1)+1,1,6)*OFFSET($F$279,3*($D270-1)+2,6*(AS$209-1)+1,1,6)*OFFSET($F$279,3*($D270-1)+3,6*(AS$209-1)+1,1,6))&gt;AS$208,MAX(OFFSET($F$279,3*($D270-1)+1,6*(AS$209-1)+1,1,6)*OFFSET($F$279,3*($D270-1)+2,6*(AS$209-1)+1,1,6)*OFFSET($F$279,3*($D270-1)+3,6*(AS$209-1)+1,1,6)),0),"")</f>
        <v/>
      </c>
    </row>
    <row r="272" spans="2:246" outlineLevel="1">
      <c r="B272" s="74"/>
      <c r="C272" s="74"/>
      <c r="D272" s="74"/>
      <c r="E272" s="134"/>
      <c r="F272" s="134" t="s">
        <v>91</v>
      </c>
      <c r="G272" s="74">
        <f>IFERROR(IF(VLOOKUP(G$276,UI!$A$12:$J$51,UI!$I$9,0)=list!$D$4,list!$D$3,VLOOKUP(G$276,UI!$A$12:$J$51,UI!$I$9,0)),"")</f>
        <v>0</v>
      </c>
      <c r="H272" s="74">
        <f>IFERROR(IF(VLOOKUP(H$276,UI!$A$12:$J$51,UI!$I$9,0)=list!$D$4,list!$D$3,VLOOKUP(H$276,UI!$A$12:$J$51,UI!$I$9,0)),"")</f>
        <v>0</v>
      </c>
      <c r="I272" s="74">
        <f>IFERROR(IF(VLOOKUP(I$276,UI!$A$12:$J$51,UI!$I$9,0)=list!$D$4,list!$D$3,VLOOKUP(I$276,UI!$A$12:$J$51,UI!$I$9,0)),"")</f>
        <v>0</v>
      </c>
      <c r="J272" s="74">
        <f>IFERROR(IF(VLOOKUP(J$276,UI!$A$12:$J$51,UI!$I$9,0)=list!$D$4,list!$D$3,VLOOKUP(J$276,UI!$A$12:$J$51,UI!$I$9,0)),"")</f>
        <v>0</v>
      </c>
      <c r="K272" s="74">
        <f>IFERROR(IF(VLOOKUP(K$276,UI!$A$12:$J$51,UI!$I$9,0)=list!$D$4,list!$D$3,VLOOKUP(K$276,UI!$A$12:$J$51,UI!$I$9,0)),"")</f>
        <v>0</v>
      </c>
      <c r="L272" s="74">
        <f>IFERROR(IF(VLOOKUP(L$276,UI!$A$12:$J$51,UI!$I$9,0)=list!$D$4,list!$D$3,VLOOKUP(L$276,UI!$A$12:$J$51,UI!$I$9,0)),"")</f>
        <v>0</v>
      </c>
      <c r="M272" s="74">
        <f>IFERROR(IF(VLOOKUP(M$276,UI!$A$12:$J$51,UI!$I$9,0)=list!$D$4,list!$D$3,VLOOKUP(M$276,UI!$A$12:$J$51,UI!$I$9,0)),"")</f>
        <v>0</v>
      </c>
      <c r="N272" s="74">
        <f>IFERROR(IF(VLOOKUP(N$276,UI!$A$12:$J$51,UI!$I$9,0)=list!$D$4,list!$D$3,VLOOKUP(N$276,UI!$A$12:$J$51,UI!$I$9,0)),"")</f>
        <v>0</v>
      </c>
      <c r="O272" s="74">
        <f>IFERROR(IF(VLOOKUP(O$276,UI!$A$12:$J$51,UI!$I$9,0)=list!$D$4,list!$D$3,VLOOKUP(O$276,UI!$A$12:$J$51,UI!$I$9,0)),"")</f>
        <v>0</v>
      </c>
      <c r="P272" s="74">
        <f>IFERROR(IF(VLOOKUP(P$276,UI!$A$12:$J$51,UI!$I$9,0)=list!$D$4,list!$D$3,VLOOKUP(P$276,UI!$A$12:$J$51,UI!$I$9,0)),"")</f>
        <v>0</v>
      </c>
      <c r="Q272" s="74">
        <f>IFERROR(IF(VLOOKUP(Q$276,UI!$A$12:$J$51,UI!$I$9,0)=list!$D$4,list!$D$3,VLOOKUP(Q$276,UI!$A$12:$J$51,UI!$I$9,0)),"")</f>
        <v>0</v>
      </c>
      <c r="R272" s="74">
        <f>IFERROR(IF(VLOOKUP(R$276,UI!$A$12:$J$51,UI!$I$9,0)=list!$D$4,list!$D$3,VLOOKUP(R$276,UI!$A$12:$J$51,UI!$I$9,0)),"")</f>
        <v>0</v>
      </c>
      <c r="S272" s="74" t="str">
        <f>IFERROR(IF(VLOOKUP(S$276,UI!$A$12:$J$51,UI!$I$9,0)=list!$D$4,list!$D$3,VLOOKUP(S$276,UI!$A$12:$J$51,UI!$I$9,0)),"")</f>
        <v/>
      </c>
      <c r="T272" s="74" t="str">
        <f>IFERROR(IF(VLOOKUP(T$276,UI!$A$12:$J$51,UI!$I$9,0)=list!$D$4,list!$D$3,VLOOKUP(T$276,UI!$A$12:$J$51,UI!$I$9,0)),"")</f>
        <v/>
      </c>
      <c r="U272" s="74" t="str">
        <f>IFERROR(IF(VLOOKUP(U$276,UI!$A$12:$J$51,UI!$I$9,0)=list!$D$4,list!$D$3,VLOOKUP(U$276,UI!$A$12:$J$51,UI!$I$9,0)),"")</f>
        <v/>
      </c>
      <c r="V272" s="74" t="str">
        <f>IFERROR(IF(VLOOKUP(V$276,UI!$A$12:$J$51,UI!$I$9,0)=list!$D$4,list!$D$3,VLOOKUP(V$276,UI!$A$12:$J$51,UI!$I$9,0)),"")</f>
        <v/>
      </c>
      <c r="W272" s="74" t="str">
        <f>IFERROR(IF(VLOOKUP(W$276,UI!$A$12:$J$51,UI!$I$9,0)=list!$D$4,list!$D$3,VLOOKUP(W$276,UI!$A$12:$J$51,UI!$I$9,0)),"")</f>
        <v/>
      </c>
      <c r="X272" s="74" t="str">
        <f>IFERROR(IF(VLOOKUP(X$276,UI!$A$12:$J$51,UI!$I$9,0)=list!$D$4,list!$D$3,VLOOKUP(X$276,UI!$A$12:$J$51,UI!$I$9,0)),"")</f>
        <v/>
      </c>
      <c r="Y272" s="74" t="str">
        <f>IFERROR(IF(VLOOKUP(Y$276,UI!$A$12:$J$51,UI!$I$9,0)=list!$D$4,list!$D$3,VLOOKUP(Y$276,UI!$A$12:$J$51,UI!$I$9,0)),"")</f>
        <v/>
      </c>
      <c r="Z272" s="74" t="str">
        <f>IFERROR(IF(VLOOKUP(Z$276,UI!$A$12:$J$51,UI!$I$9,0)=list!$D$4,list!$D$3,VLOOKUP(Z$276,UI!$A$12:$J$51,UI!$I$9,0)),"")</f>
        <v/>
      </c>
      <c r="AA272" s="74" t="str">
        <f>IFERROR(IF(VLOOKUP(AA$276,UI!$A$12:$J$51,UI!$I$9,0)=list!$D$4,list!$D$3,VLOOKUP(AA$276,UI!$A$12:$J$51,UI!$I$9,0)),"")</f>
        <v/>
      </c>
      <c r="AB272" s="74" t="str">
        <f>IFERROR(IF(VLOOKUP(AB$276,UI!$A$12:$J$51,UI!$I$9,0)=list!$D$4,list!$D$3,VLOOKUP(AB$276,UI!$A$12:$J$51,UI!$I$9,0)),"")</f>
        <v/>
      </c>
      <c r="AC272" s="74" t="str">
        <f>IFERROR(IF(VLOOKUP(AC$276,UI!$A$12:$J$51,UI!$I$9,0)=list!$D$4,list!$D$3,VLOOKUP(AC$276,UI!$A$12:$J$51,UI!$I$9,0)),"")</f>
        <v/>
      </c>
      <c r="AD272" s="74" t="str">
        <f>IFERROR(IF(VLOOKUP(AD$276,UI!$A$12:$J$51,UI!$I$9,0)=list!$D$4,list!$D$3,VLOOKUP(AD$276,UI!$A$12:$J$51,UI!$I$9,0)),"")</f>
        <v/>
      </c>
      <c r="AE272" s="74" t="str">
        <f>IFERROR(IF(VLOOKUP(AE$276,UI!$A$12:$J$51,UI!$I$9,0)=list!$D$4,list!$D$3,VLOOKUP(AE$276,UI!$A$12:$J$51,UI!$I$9,0)),"")</f>
        <v/>
      </c>
      <c r="AF272" s="74" t="str">
        <f>IFERROR(IF(VLOOKUP(AF$276,UI!$A$12:$J$51,UI!$I$9,0)=list!$D$4,list!$D$3,VLOOKUP(AF$276,UI!$A$12:$J$51,UI!$I$9,0)),"")</f>
        <v/>
      </c>
      <c r="AG272" s="74" t="str">
        <f>IFERROR(IF(VLOOKUP(AG$276,UI!$A$12:$J$51,UI!$I$9,0)=list!$D$4,list!$D$3,VLOOKUP(AG$276,UI!$A$12:$J$51,UI!$I$9,0)),"")</f>
        <v/>
      </c>
      <c r="AH272" s="74" t="str">
        <f>IFERROR(IF(VLOOKUP(AH$276,UI!$A$12:$J$51,UI!$I$9,0)=list!$D$4,list!$D$3,VLOOKUP(AH$276,UI!$A$12:$J$51,UI!$I$9,0)),"")</f>
        <v/>
      </c>
      <c r="AI272" s="74" t="str">
        <f>IFERROR(IF(VLOOKUP(AI$276,UI!$A$12:$J$51,UI!$I$9,0)=list!$D$4,list!$D$3,VLOOKUP(AI$276,UI!$A$12:$J$51,UI!$I$9,0)),"")</f>
        <v/>
      </c>
      <c r="AJ272" s="74" t="str">
        <f>IFERROR(IF(VLOOKUP(AJ$276,UI!$A$12:$J$51,UI!$I$9,0)=list!$D$4,list!$D$3,VLOOKUP(AJ$276,UI!$A$12:$J$51,UI!$I$9,0)),"")</f>
        <v/>
      </c>
      <c r="AK272" s="74" t="str">
        <f>IFERROR(IF(VLOOKUP(AK$276,UI!$A$12:$J$51,UI!$I$9,0)=list!$D$4,list!$D$3,VLOOKUP(AK$276,UI!$A$12:$J$51,UI!$I$9,0)),"")</f>
        <v/>
      </c>
      <c r="AL272" s="74" t="str">
        <f>IFERROR(IF(VLOOKUP(AL$276,UI!$A$12:$J$51,UI!$I$9,0)=list!$D$4,list!$D$3,VLOOKUP(AL$276,UI!$A$12:$J$51,UI!$I$9,0)),"")</f>
        <v/>
      </c>
      <c r="AM272" s="74" t="str">
        <f>IFERROR(IF(VLOOKUP(AM$276,UI!$A$12:$J$51,UI!$I$9,0)=list!$D$4,list!$D$3,VLOOKUP(AM$276,UI!$A$12:$J$51,UI!$I$9,0)),"")</f>
        <v/>
      </c>
      <c r="AN272" s="74" t="str">
        <f>IFERROR(IF(VLOOKUP(AN$276,UI!$A$12:$J$51,UI!$I$9,0)=list!$D$4,list!$D$3,VLOOKUP(AN$276,UI!$A$12:$J$51,UI!$I$9,0)),"")</f>
        <v/>
      </c>
      <c r="AO272" s="74" t="str">
        <f>IFERROR(IF(VLOOKUP(AO$276,UI!$A$12:$J$51,UI!$I$9,0)=list!$D$4,list!$D$3,VLOOKUP(AO$276,UI!$A$12:$J$51,UI!$I$9,0)),"")</f>
        <v/>
      </c>
      <c r="AP272" s="74" t="str">
        <f>IFERROR(IF(VLOOKUP(AP$276,UI!$A$12:$J$51,UI!$I$9,0)=list!$D$4,list!$D$3,VLOOKUP(AP$276,UI!$A$12:$J$51,UI!$I$9,0)),"")</f>
        <v/>
      </c>
      <c r="AQ272" s="74" t="str">
        <f>IFERROR(IF(VLOOKUP(AQ$276,UI!$A$12:$J$51,UI!$I$9,0)=list!$D$4,list!$D$3,VLOOKUP(AQ$276,UI!$A$12:$J$51,UI!$I$9,0)),"")</f>
        <v/>
      </c>
      <c r="AR272" s="74" t="str">
        <f>IFERROR(IF(VLOOKUP(AR$276,UI!$A$12:$J$51,UI!$I$9,0)=list!$D$4,list!$D$3,VLOOKUP(AR$276,UI!$A$12:$J$51,UI!$I$9,0)),"")</f>
        <v/>
      </c>
      <c r="AS272" s="74" t="str">
        <f>IFERROR(IF(VLOOKUP(AS$276,UI!$A$12:$J$51,UI!$I$9,0)=list!$D$4,list!$D$3,VLOOKUP(AS$276,UI!$A$12:$J$51,UI!$I$9,0)),"")</f>
        <v/>
      </c>
      <c r="AT272" s="74" t="str">
        <f>IFERROR(IF(VLOOKUP(AT$276,UI!$A$12:$J$51,UI!$I$9,0)=list!$D$4,list!$D$3,VLOOKUP(AT$276,UI!$A$12:$J$51,UI!$I$9,0)),"")</f>
        <v/>
      </c>
      <c r="AU272" s="74" t="str">
        <f>IFERROR(IF(VLOOKUP(AU$276,UI!$A$12:$J$51,UI!$I$9,0)=list!$D$4,list!$D$3,VLOOKUP(AU$276,UI!$A$12:$J$51,UI!$I$9,0)),"")</f>
        <v/>
      </c>
      <c r="AV272" s="74" t="str">
        <f>IFERROR(IF(VLOOKUP(AV$276,UI!$A$12:$J$51,UI!$I$9,0)=list!$D$4,list!$D$3,VLOOKUP(AV$276,UI!$A$12:$J$51,UI!$I$9,0)),"")</f>
        <v/>
      </c>
      <c r="AW272" s="74" t="str">
        <f>IFERROR(IF(VLOOKUP(AW$276,UI!$A$12:$J$51,UI!$I$9,0)=list!$D$4,list!$D$3,VLOOKUP(AW$276,UI!$A$12:$J$51,UI!$I$9,0)),"")</f>
        <v/>
      </c>
      <c r="AX272" s="74" t="str">
        <f>IFERROR(IF(VLOOKUP(AX$276,UI!$A$12:$J$51,UI!$I$9,0)=list!$D$4,list!$D$3,VLOOKUP(AX$276,UI!$A$12:$J$51,UI!$I$9,0)),"")</f>
        <v/>
      </c>
      <c r="AY272" s="74" t="str">
        <f>IFERROR(IF(VLOOKUP(AY$276,UI!$A$12:$J$51,UI!$I$9,0)=list!$D$4,list!$D$3,VLOOKUP(AY$276,UI!$A$12:$J$51,UI!$I$9,0)),"")</f>
        <v/>
      </c>
      <c r="AZ272" s="74" t="str">
        <f>IFERROR(IF(VLOOKUP(AZ$276,UI!$A$12:$J$51,UI!$I$9,0)=list!$D$4,list!$D$3,VLOOKUP(AZ$276,UI!$A$12:$J$51,UI!$I$9,0)),"")</f>
        <v/>
      </c>
      <c r="BA272" s="74" t="str">
        <f>IFERROR(IF(VLOOKUP(BA$276,UI!$A$12:$J$51,UI!$I$9,0)=list!$D$4,list!$D$3,VLOOKUP(BA$276,UI!$A$12:$J$51,UI!$I$9,0)),"")</f>
        <v/>
      </c>
      <c r="BB272" s="74" t="str">
        <f>IFERROR(IF(VLOOKUP(BB$276,UI!$A$12:$J$51,UI!$I$9,0)=list!$D$4,list!$D$3,VLOOKUP(BB$276,UI!$A$12:$J$51,UI!$I$9,0)),"")</f>
        <v/>
      </c>
      <c r="BC272" s="74" t="str">
        <f>IFERROR(IF(VLOOKUP(BC$276,UI!$A$12:$J$51,UI!$I$9,0)=list!$D$4,list!$D$3,VLOOKUP(BC$276,UI!$A$12:$J$51,UI!$I$9,0)),"")</f>
        <v/>
      </c>
      <c r="BD272" s="74" t="str">
        <f>IFERROR(IF(VLOOKUP(BD$276,UI!$A$12:$J$51,UI!$I$9,0)=list!$D$4,list!$D$3,VLOOKUP(BD$276,UI!$A$12:$J$51,UI!$I$9,0)),"")</f>
        <v/>
      </c>
      <c r="BE272" s="74" t="str">
        <f>IFERROR(IF(VLOOKUP(BE$276,UI!$A$12:$J$51,UI!$I$9,0)=list!$D$4,list!$D$3,VLOOKUP(BE$276,UI!$A$12:$J$51,UI!$I$9,0)),"")</f>
        <v/>
      </c>
      <c r="BF272" s="74" t="str">
        <f>IFERROR(IF(VLOOKUP(BF$276,UI!$A$12:$J$51,UI!$I$9,0)=list!$D$4,list!$D$3,VLOOKUP(BF$276,UI!$A$12:$J$51,UI!$I$9,0)),"")</f>
        <v/>
      </c>
      <c r="BG272" s="74" t="str">
        <f>IFERROR(IF(VLOOKUP(BG$276,UI!$A$12:$J$51,UI!$I$9,0)=list!$D$4,list!$D$3,VLOOKUP(BG$276,UI!$A$12:$J$51,UI!$I$9,0)),"")</f>
        <v/>
      </c>
      <c r="BH272" s="74" t="str">
        <f>IFERROR(IF(VLOOKUP(BH$276,UI!$A$12:$J$51,UI!$I$9,0)=list!$D$4,list!$D$3,VLOOKUP(BH$276,UI!$A$12:$J$51,UI!$I$9,0)),"")</f>
        <v/>
      </c>
      <c r="BI272" s="74" t="str">
        <f>IFERROR(IF(VLOOKUP(BI$276,UI!$A$12:$J$51,UI!$I$9,0)=list!$D$4,list!$D$3,VLOOKUP(BI$276,UI!$A$12:$J$51,UI!$I$9,0)),"")</f>
        <v/>
      </c>
      <c r="BJ272" s="74" t="str">
        <f>IFERROR(IF(VLOOKUP(BJ$276,UI!$A$12:$J$51,UI!$I$9,0)=list!$D$4,list!$D$3,VLOOKUP(BJ$276,UI!$A$12:$J$51,UI!$I$9,0)),"")</f>
        <v/>
      </c>
      <c r="BK272" s="74" t="str">
        <f>IFERROR(IF(VLOOKUP(BK$276,UI!$A$12:$J$51,UI!$I$9,0)=list!$D$4,list!$D$3,VLOOKUP(BK$276,UI!$A$12:$J$51,UI!$I$9,0)),"")</f>
        <v/>
      </c>
      <c r="BL272" s="74" t="str">
        <f>IFERROR(IF(VLOOKUP(BL$276,UI!$A$12:$J$51,UI!$I$9,0)=list!$D$4,list!$D$3,VLOOKUP(BL$276,UI!$A$12:$J$51,UI!$I$9,0)),"")</f>
        <v/>
      </c>
      <c r="BM272" s="74" t="str">
        <f>IFERROR(IF(VLOOKUP(BM$276,UI!$A$12:$J$51,UI!$I$9,0)=list!$D$4,list!$D$3,VLOOKUP(BM$276,UI!$A$12:$J$51,UI!$I$9,0)),"")</f>
        <v/>
      </c>
      <c r="BN272" s="74" t="str">
        <f>IFERROR(IF(VLOOKUP(BN$276,UI!$A$12:$J$51,UI!$I$9,0)=list!$D$4,list!$D$3,VLOOKUP(BN$276,UI!$A$12:$J$51,UI!$I$9,0)),"")</f>
        <v/>
      </c>
      <c r="BO272" s="74" t="str">
        <f>IFERROR(IF(VLOOKUP(BO$276,UI!$A$12:$J$51,UI!$I$9,0)=list!$D$4,list!$D$3,VLOOKUP(BO$276,UI!$A$12:$J$51,UI!$I$9,0)),"")</f>
        <v/>
      </c>
      <c r="BP272" s="74" t="str">
        <f>IFERROR(IF(VLOOKUP(BP$276,UI!$A$12:$J$51,UI!$I$9,0)=list!$D$4,list!$D$3,VLOOKUP(BP$276,UI!$A$12:$J$51,UI!$I$9,0)),"")</f>
        <v/>
      </c>
      <c r="BQ272" s="74" t="str">
        <f>IFERROR(IF(VLOOKUP(BQ$276,UI!$A$12:$J$51,UI!$I$9,0)=list!$D$4,list!$D$3,VLOOKUP(BQ$276,UI!$A$12:$J$51,UI!$I$9,0)),"")</f>
        <v/>
      </c>
      <c r="BR272" s="74" t="str">
        <f>IFERROR(IF(VLOOKUP(BR$276,UI!$A$12:$J$51,UI!$I$9,0)=list!$D$4,list!$D$3,VLOOKUP(BR$276,UI!$A$12:$J$51,UI!$I$9,0)),"")</f>
        <v/>
      </c>
      <c r="BS272" s="74" t="str">
        <f>IFERROR(IF(VLOOKUP(BS$276,UI!$A$12:$J$51,UI!$I$9,0)=list!$D$4,list!$D$3,VLOOKUP(BS$276,UI!$A$12:$J$51,UI!$I$9,0)),"")</f>
        <v/>
      </c>
      <c r="BT272" s="74" t="str">
        <f>IFERROR(IF(VLOOKUP(BT$276,UI!$A$12:$J$51,UI!$I$9,0)=list!$D$4,list!$D$3,VLOOKUP(BT$276,UI!$A$12:$J$51,UI!$I$9,0)),"")</f>
        <v/>
      </c>
      <c r="BU272" s="74" t="str">
        <f>IFERROR(IF(VLOOKUP(BU$276,UI!$A$12:$J$51,UI!$I$9,0)=list!$D$4,list!$D$3,VLOOKUP(BU$276,UI!$A$12:$J$51,UI!$I$9,0)),"")</f>
        <v/>
      </c>
      <c r="BV272" s="74" t="str">
        <f>IFERROR(IF(VLOOKUP(BV$276,UI!$A$12:$J$51,UI!$I$9,0)=list!$D$4,list!$D$3,VLOOKUP(BV$276,UI!$A$12:$J$51,UI!$I$9,0)),"")</f>
        <v/>
      </c>
      <c r="BW272" s="74" t="str">
        <f>IFERROR(IF(VLOOKUP(BW$276,UI!$A$12:$J$51,UI!$I$9,0)=list!$D$4,list!$D$3,VLOOKUP(BW$276,UI!$A$12:$J$51,UI!$I$9,0)),"")</f>
        <v/>
      </c>
      <c r="BX272" s="74" t="str">
        <f>IFERROR(IF(VLOOKUP(BX$276,UI!$A$12:$J$51,UI!$I$9,0)=list!$D$4,list!$D$3,VLOOKUP(BX$276,UI!$A$12:$J$51,UI!$I$9,0)),"")</f>
        <v/>
      </c>
      <c r="BY272" s="74" t="str">
        <f>IFERROR(IF(VLOOKUP(BY$276,UI!$A$12:$J$51,UI!$I$9,0)=list!$D$4,list!$D$3,VLOOKUP(BY$276,UI!$A$12:$J$51,UI!$I$9,0)),"")</f>
        <v/>
      </c>
      <c r="BZ272" s="74" t="str">
        <f>IFERROR(IF(VLOOKUP(BZ$276,UI!$A$12:$J$51,UI!$I$9,0)=list!$D$4,list!$D$3,VLOOKUP(BZ$276,UI!$A$12:$J$51,UI!$I$9,0)),"")</f>
        <v/>
      </c>
      <c r="CA272" s="74" t="str">
        <f>IFERROR(IF(VLOOKUP(CA$276,UI!$A$12:$J$51,UI!$I$9,0)=list!$D$4,list!$D$3,VLOOKUP(CA$276,UI!$A$12:$J$51,UI!$I$9,0)),"")</f>
        <v/>
      </c>
      <c r="CB272" s="74" t="str">
        <f>IFERROR(IF(VLOOKUP(CB$276,UI!$A$12:$J$51,UI!$I$9,0)=list!$D$4,list!$D$3,VLOOKUP(CB$276,UI!$A$12:$J$51,UI!$I$9,0)),"")</f>
        <v/>
      </c>
      <c r="CC272" s="74" t="str">
        <f>IFERROR(IF(VLOOKUP(CC$276,UI!$A$12:$J$51,UI!$I$9,0)=list!$D$4,list!$D$3,VLOOKUP(CC$276,UI!$A$12:$J$51,UI!$I$9,0)),"")</f>
        <v/>
      </c>
      <c r="CD272" s="74" t="str">
        <f>IFERROR(IF(VLOOKUP(CD$276,UI!$A$12:$J$51,UI!$I$9,0)=list!$D$4,list!$D$3,VLOOKUP(CD$276,UI!$A$12:$J$51,UI!$I$9,0)),"")</f>
        <v/>
      </c>
      <c r="CE272" s="74" t="str">
        <f>IFERROR(IF(VLOOKUP(CE$276,UI!$A$12:$J$51,UI!$I$9,0)=list!$D$4,list!$D$3,VLOOKUP(CE$276,UI!$A$12:$J$51,UI!$I$9,0)),"")</f>
        <v/>
      </c>
      <c r="CF272" s="74" t="str">
        <f>IFERROR(IF(VLOOKUP(CF$276,UI!$A$12:$J$51,UI!$I$9,0)=list!$D$4,list!$D$3,VLOOKUP(CF$276,UI!$A$12:$J$51,UI!$I$9,0)),"")</f>
        <v/>
      </c>
      <c r="CG272" s="74" t="str">
        <f>IFERROR(IF(VLOOKUP(CG$276,UI!$A$12:$J$51,UI!$I$9,0)=list!$D$4,list!$D$3,VLOOKUP(CG$276,UI!$A$12:$J$51,UI!$I$9,0)),"")</f>
        <v/>
      </c>
      <c r="CH272" s="74" t="str">
        <f>IFERROR(IF(VLOOKUP(CH$276,UI!$A$12:$J$51,UI!$I$9,0)=list!$D$4,list!$D$3,VLOOKUP(CH$276,UI!$A$12:$J$51,UI!$I$9,0)),"")</f>
        <v/>
      </c>
      <c r="CI272" s="74" t="str">
        <f>IFERROR(IF(VLOOKUP(CI$276,UI!$A$12:$J$51,UI!$I$9,0)=list!$D$4,list!$D$3,VLOOKUP(CI$276,UI!$A$12:$J$51,UI!$I$9,0)),"")</f>
        <v/>
      </c>
      <c r="CJ272" s="74" t="str">
        <f>IFERROR(IF(VLOOKUP(CJ$276,UI!$A$12:$J$51,UI!$I$9,0)=list!$D$4,list!$D$3,VLOOKUP(CJ$276,UI!$A$12:$J$51,UI!$I$9,0)),"")</f>
        <v/>
      </c>
      <c r="CK272" s="74" t="str">
        <f>IFERROR(IF(VLOOKUP(CK$276,UI!$A$12:$J$51,UI!$I$9,0)=list!$D$4,list!$D$3,VLOOKUP(CK$276,UI!$A$12:$J$51,UI!$I$9,0)),"")</f>
        <v/>
      </c>
      <c r="CL272" s="74" t="str">
        <f>IFERROR(IF(VLOOKUP(CL$276,UI!$A$12:$J$51,UI!$I$9,0)=list!$D$4,list!$D$3,VLOOKUP(CL$276,UI!$A$12:$J$51,UI!$I$9,0)),"")</f>
        <v/>
      </c>
      <c r="CM272" s="74" t="str">
        <f>IFERROR(IF(VLOOKUP(CM$276,UI!$A$12:$J$51,UI!$I$9,0)=list!$D$4,list!$D$3,VLOOKUP(CM$276,UI!$A$12:$J$51,UI!$I$9,0)),"")</f>
        <v/>
      </c>
      <c r="CN272" s="74" t="str">
        <f>IFERROR(IF(VLOOKUP(CN$276,UI!$A$12:$J$51,UI!$I$9,0)=list!$D$4,list!$D$3,VLOOKUP(CN$276,UI!$A$12:$J$51,UI!$I$9,0)),"")</f>
        <v/>
      </c>
      <c r="CO272" s="74" t="str">
        <f>IFERROR(IF(VLOOKUP(CO$276,UI!$A$12:$J$51,UI!$I$9,0)=list!$D$4,list!$D$3,VLOOKUP(CO$276,UI!$A$12:$J$51,UI!$I$9,0)),"")</f>
        <v/>
      </c>
      <c r="CP272" s="74" t="str">
        <f>IFERROR(IF(VLOOKUP(CP$276,UI!$A$12:$J$51,UI!$I$9,0)=list!$D$4,list!$D$3,VLOOKUP(CP$276,UI!$A$12:$J$51,UI!$I$9,0)),"")</f>
        <v/>
      </c>
      <c r="CQ272" s="74" t="str">
        <f>IFERROR(IF(VLOOKUP(CQ$276,UI!$A$12:$J$51,UI!$I$9,0)=list!$D$4,list!$D$3,VLOOKUP(CQ$276,UI!$A$12:$J$51,UI!$I$9,0)),"")</f>
        <v/>
      </c>
      <c r="CR272" s="74" t="str">
        <f>IFERROR(IF(VLOOKUP(CR$276,UI!$A$12:$J$51,UI!$I$9,0)=list!$D$4,list!$D$3,VLOOKUP(CR$276,UI!$A$12:$J$51,UI!$I$9,0)),"")</f>
        <v/>
      </c>
      <c r="CS272" s="74" t="str">
        <f>IFERROR(IF(VLOOKUP(CS$276,UI!$A$12:$J$51,UI!$I$9,0)=list!$D$4,list!$D$3,VLOOKUP(CS$276,UI!$A$12:$J$51,UI!$I$9,0)),"")</f>
        <v/>
      </c>
      <c r="CT272" s="74" t="str">
        <f>IFERROR(IF(VLOOKUP(CT$276,UI!$A$12:$J$51,UI!$I$9,0)=list!$D$4,list!$D$3,VLOOKUP(CT$276,UI!$A$12:$J$51,UI!$I$9,0)),"")</f>
        <v/>
      </c>
      <c r="CU272" s="74" t="str">
        <f>IFERROR(IF(VLOOKUP(CU$276,UI!$A$12:$J$51,UI!$I$9,0)=list!$D$4,list!$D$3,VLOOKUP(CU$276,UI!$A$12:$J$51,UI!$I$9,0)),"")</f>
        <v/>
      </c>
      <c r="CV272" s="74" t="str">
        <f>IFERROR(IF(VLOOKUP(CV$276,UI!$A$12:$J$51,UI!$I$9,0)=list!$D$4,list!$D$3,VLOOKUP(CV$276,UI!$A$12:$J$51,UI!$I$9,0)),"")</f>
        <v/>
      </c>
      <c r="CW272" s="74" t="str">
        <f>IFERROR(IF(VLOOKUP(CW$276,UI!$A$12:$J$51,UI!$I$9,0)=list!$D$4,list!$D$3,VLOOKUP(CW$276,UI!$A$12:$J$51,UI!$I$9,0)),"")</f>
        <v/>
      </c>
      <c r="CX272" s="74" t="str">
        <f>IFERROR(IF(VLOOKUP(CX$276,UI!$A$12:$J$51,UI!$I$9,0)=list!$D$4,list!$D$3,VLOOKUP(CX$276,UI!$A$12:$J$51,UI!$I$9,0)),"")</f>
        <v/>
      </c>
      <c r="CY272" s="74" t="str">
        <f>IFERROR(IF(VLOOKUP(CY$276,UI!$A$12:$J$51,UI!$I$9,0)=list!$D$4,list!$D$3,VLOOKUP(CY$276,UI!$A$12:$J$51,UI!$I$9,0)),"")</f>
        <v/>
      </c>
      <c r="CZ272" s="74" t="str">
        <f>IFERROR(IF(VLOOKUP(CZ$276,UI!$A$12:$J$51,UI!$I$9,0)=list!$D$4,list!$D$3,VLOOKUP(CZ$276,UI!$A$12:$J$51,UI!$I$9,0)),"")</f>
        <v/>
      </c>
      <c r="DA272" s="74" t="str">
        <f>IFERROR(IF(VLOOKUP(DA$276,UI!$A$12:$J$51,UI!$I$9,0)=list!$D$4,list!$D$3,VLOOKUP(DA$276,UI!$A$12:$J$51,UI!$I$9,0)),"")</f>
        <v/>
      </c>
      <c r="DB272" s="74" t="str">
        <f>IFERROR(IF(VLOOKUP(DB$276,UI!$A$12:$J$51,UI!$I$9,0)=list!$D$4,list!$D$3,VLOOKUP(DB$276,UI!$A$12:$J$51,UI!$I$9,0)),"")</f>
        <v/>
      </c>
      <c r="DC272" s="74" t="str">
        <f>IFERROR(IF(VLOOKUP(DC$276,UI!$A$12:$J$51,UI!$I$9,0)=list!$D$4,list!$D$3,VLOOKUP(DC$276,UI!$A$12:$J$51,UI!$I$9,0)),"")</f>
        <v/>
      </c>
      <c r="DD272" s="74" t="str">
        <f>IFERROR(IF(VLOOKUP(DD$276,UI!$A$12:$J$51,UI!$I$9,0)=list!$D$4,list!$D$3,VLOOKUP(DD$276,UI!$A$12:$J$51,UI!$I$9,0)),"")</f>
        <v/>
      </c>
      <c r="DE272" s="74" t="str">
        <f>IFERROR(IF(VLOOKUP(DE$276,UI!$A$12:$J$51,UI!$I$9,0)=list!$D$4,list!$D$3,VLOOKUP(DE$276,UI!$A$12:$J$51,UI!$I$9,0)),"")</f>
        <v/>
      </c>
      <c r="DF272" s="74" t="str">
        <f>IFERROR(IF(VLOOKUP(DF$276,UI!$A$12:$J$51,UI!$I$9,0)=list!$D$4,list!$D$3,VLOOKUP(DF$276,UI!$A$12:$J$51,UI!$I$9,0)),"")</f>
        <v/>
      </c>
      <c r="DG272" s="74" t="str">
        <f>IFERROR(IF(VLOOKUP(DG$276,UI!$A$12:$J$51,UI!$I$9,0)=list!$D$4,list!$D$3,VLOOKUP(DG$276,UI!$A$12:$J$51,UI!$I$9,0)),"")</f>
        <v/>
      </c>
      <c r="DH272" s="74" t="str">
        <f>IFERROR(IF(VLOOKUP(DH$276,UI!$A$12:$J$51,UI!$I$9,0)=list!$D$4,list!$D$3,VLOOKUP(DH$276,UI!$A$12:$J$51,UI!$I$9,0)),"")</f>
        <v/>
      </c>
      <c r="DI272" s="74" t="str">
        <f>IFERROR(IF(VLOOKUP(DI$276,UI!$A$12:$J$51,UI!$I$9,0)=list!$D$4,list!$D$3,VLOOKUP(DI$276,UI!$A$12:$J$51,UI!$I$9,0)),"")</f>
        <v/>
      </c>
      <c r="DJ272" s="74" t="str">
        <f>IFERROR(IF(VLOOKUP(DJ$276,UI!$A$12:$J$51,UI!$I$9,0)=list!$D$4,list!$D$3,VLOOKUP(DJ$276,UI!$A$12:$J$51,UI!$I$9,0)),"")</f>
        <v/>
      </c>
      <c r="DK272" s="74" t="str">
        <f>IFERROR(IF(VLOOKUP(DK$276,UI!$A$12:$J$51,UI!$I$9,0)=list!$D$4,list!$D$3,VLOOKUP(DK$276,UI!$A$12:$J$51,UI!$I$9,0)),"")</f>
        <v/>
      </c>
      <c r="DL272" s="74" t="str">
        <f>IFERROR(IF(VLOOKUP(DL$276,UI!$A$12:$J$51,UI!$I$9,0)=list!$D$4,list!$D$3,VLOOKUP(DL$276,UI!$A$12:$J$51,UI!$I$9,0)),"")</f>
        <v/>
      </c>
      <c r="DM272" s="74" t="str">
        <f>IFERROR(IF(VLOOKUP(DM$276,UI!$A$12:$J$51,UI!$I$9,0)=list!$D$4,list!$D$3,VLOOKUP(DM$276,UI!$A$12:$J$51,UI!$I$9,0)),"")</f>
        <v/>
      </c>
      <c r="DN272" s="74" t="str">
        <f>IFERROR(IF(VLOOKUP(DN$276,UI!$A$12:$J$51,UI!$I$9,0)=list!$D$4,list!$D$3,VLOOKUP(DN$276,UI!$A$12:$J$51,UI!$I$9,0)),"")</f>
        <v/>
      </c>
      <c r="DO272" s="74" t="str">
        <f>IFERROR(IF(VLOOKUP(DO$276,UI!$A$12:$J$51,UI!$I$9,0)=list!$D$4,list!$D$3,VLOOKUP(DO$276,UI!$A$12:$J$51,UI!$I$9,0)),"")</f>
        <v/>
      </c>
      <c r="DP272" s="74" t="str">
        <f>IFERROR(IF(VLOOKUP(DP$276,UI!$A$12:$J$51,UI!$I$9,0)=list!$D$4,list!$D$3,VLOOKUP(DP$276,UI!$A$12:$J$51,UI!$I$9,0)),"")</f>
        <v/>
      </c>
      <c r="DQ272" s="74" t="str">
        <f>IFERROR(IF(VLOOKUP(DQ$276,UI!$A$12:$J$51,UI!$I$9,0)=list!$D$4,list!$D$3,VLOOKUP(DQ$276,UI!$A$12:$J$51,UI!$I$9,0)),"")</f>
        <v/>
      </c>
      <c r="DR272" s="74" t="str">
        <f>IFERROR(IF(VLOOKUP(DR$276,UI!$A$12:$J$51,UI!$I$9,0)=list!$D$4,list!$D$3,VLOOKUP(DR$276,UI!$A$12:$J$51,UI!$I$9,0)),"")</f>
        <v/>
      </c>
      <c r="DS272" s="74" t="str">
        <f>IFERROR(IF(VLOOKUP(DS$276,UI!$A$12:$J$51,UI!$I$9,0)=list!$D$4,list!$D$3,VLOOKUP(DS$276,UI!$A$12:$J$51,UI!$I$9,0)),"")</f>
        <v/>
      </c>
      <c r="DT272" s="74" t="str">
        <f>IFERROR(IF(VLOOKUP(DT$276,UI!$A$12:$J$51,UI!$I$9,0)=list!$D$4,list!$D$3,VLOOKUP(DT$276,UI!$A$12:$J$51,UI!$I$9,0)),"")</f>
        <v/>
      </c>
      <c r="DU272" s="74" t="str">
        <f>IFERROR(IF(VLOOKUP(DU$276,UI!$A$12:$J$51,UI!$I$9,0)=list!$D$4,list!$D$3,VLOOKUP(DU$276,UI!$A$12:$J$51,UI!$I$9,0)),"")</f>
        <v/>
      </c>
      <c r="DV272" s="74" t="str">
        <f>IFERROR(IF(VLOOKUP(DV$276,UI!$A$12:$J$51,UI!$I$9,0)=list!$D$4,list!$D$3,VLOOKUP(DV$276,UI!$A$12:$J$51,UI!$I$9,0)),"")</f>
        <v/>
      </c>
      <c r="DW272" s="74" t="str">
        <f>IFERROR(IF(VLOOKUP(DW$276,UI!$A$12:$J$51,UI!$I$9,0)=list!$D$4,list!$D$3,VLOOKUP(DW$276,UI!$A$12:$J$51,UI!$I$9,0)),"")</f>
        <v/>
      </c>
      <c r="DX272" s="74" t="str">
        <f>IFERROR(IF(VLOOKUP(DX$276,UI!$A$12:$J$51,UI!$I$9,0)=list!$D$4,list!$D$3,VLOOKUP(DX$276,UI!$A$12:$J$51,UI!$I$9,0)),"")</f>
        <v/>
      </c>
      <c r="DY272" s="74" t="str">
        <f>IFERROR(IF(VLOOKUP(DY$276,UI!$A$12:$J$51,UI!$I$9,0)=list!$D$4,list!$D$3,VLOOKUP(DY$276,UI!$A$12:$J$51,UI!$I$9,0)),"")</f>
        <v/>
      </c>
      <c r="DZ272" s="74" t="str">
        <f>IFERROR(IF(VLOOKUP(DZ$276,UI!$A$12:$J$51,UI!$I$9,0)=list!$D$4,list!$D$3,VLOOKUP(DZ$276,UI!$A$12:$J$51,UI!$I$9,0)),"")</f>
        <v/>
      </c>
      <c r="EA272" s="74" t="str">
        <f>IFERROR(IF(VLOOKUP(EA$276,UI!$A$12:$J$51,UI!$I$9,0)=list!$D$4,list!$D$3,VLOOKUP(EA$276,UI!$A$12:$J$51,UI!$I$9,0)),"")</f>
        <v/>
      </c>
      <c r="EB272" s="74" t="str">
        <f>IFERROR(IF(VLOOKUP(EB$276,UI!$A$12:$J$51,UI!$I$9,0)=list!$D$4,list!$D$3,VLOOKUP(EB$276,UI!$A$12:$J$51,UI!$I$9,0)),"")</f>
        <v/>
      </c>
      <c r="EC272" s="74" t="str">
        <f>IFERROR(IF(VLOOKUP(EC$276,UI!$A$12:$J$51,UI!$I$9,0)=list!$D$4,list!$D$3,VLOOKUP(EC$276,UI!$A$12:$J$51,UI!$I$9,0)),"")</f>
        <v/>
      </c>
      <c r="ED272" s="74" t="str">
        <f>IFERROR(IF(VLOOKUP(ED$276,UI!$A$12:$J$51,UI!$I$9,0)=list!$D$4,list!$D$3,VLOOKUP(ED$276,UI!$A$12:$J$51,UI!$I$9,0)),"")</f>
        <v/>
      </c>
      <c r="EE272" s="74" t="str">
        <f>IFERROR(IF(VLOOKUP(EE$276,UI!$A$12:$J$51,UI!$I$9,0)=list!$D$4,list!$D$3,VLOOKUP(EE$276,UI!$A$12:$J$51,UI!$I$9,0)),"")</f>
        <v/>
      </c>
      <c r="EF272" s="74" t="str">
        <f>IFERROR(IF(VLOOKUP(EF$276,UI!$A$12:$J$51,UI!$I$9,0)=list!$D$4,list!$D$3,VLOOKUP(EF$276,UI!$A$12:$J$51,UI!$I$9,0)),"")</f>
        <v/>
      </c>
      <c r="EG272" s="74" t="str">
        <f>IFERROR(IF(VLOOKUP(EG$276,UI!$A$12:$J$51,UI!$I$9,0)=list!$D$4,list!$D$3,VLOOKUP(EG$276,UI!$A$12:$J$51,UI!$I$9,0)),"")</f>
        <v/>
      </c>
      <c r="EH272" s="74" t="str">
        <f>IFERROR(IF(VLOOKUP(EH$276,UI!$A$12:$J$51,UI!$I$9,0)=list!$D$4,list!$D$3,VLOOKUP(EH$276,UI!$A$12:$J$51,UI!$I$9,0)),"")</f>
        <v/>
      </c>
      <c r="EI272" s="74" t="str">
        <f>IFERROR(IF(VLOOKUP(EI$276,UI!$A$12:$J$51,UI!$I$9,0)=list!$D$4,list!$D$3,VLOOKUP(EI$276,UI!$A$12:$J$51,UI!$I$9,0)),"")</f>
        <v/>
      </c>
      <c r="EJ272" s="74" t="str">
        <f>IFERROR(IF(VLOOKUP(EJ$276,UI!$A$12:$J$51,UI!$I$9,0)=list!$D$4,list!$D$3,VLOOKUP(EJ$276,UI!$A$12:$J$51,UI!$I$9,0)),"")</f>
        <v/>
      </c>
      <c r="EK272" s="74" t="str">
        <f>IFERROR(IF(VLOOKUP(EK$276,UI!$A$12:$J$51,UI!$I$9,0)=list!$D$4,list!$D$3,VLOOKUP(EK$276,UI!$A$12:$J$51,UI!$I$9,0)),"")</f>
        <v/>
      </c>
      <c r="EL272" s="74" t="str">
        <f>IFERROR(IF(VLOOKUP(EL$276,UI!$A$12:$J$51,UI!$I$9,0)=list!$D$4,list!$D$3,VLOOKUP(EL$276,UI!$A$12:$J$51,UI!$I$9,0)),"")</f>
        <v/>
      </c>
      <c r="EM272" s="74" t="str">
        <f>IFERROR(IF(VLOOKUP(EM$276,UI!$A$12:$J$51,UI!$I$9,0)=list!$D$4,list!$D$3,VLOOKUP(EM$276,UI!$A$12:$J$51,UI!$I$9,0)),"")</f>
        <v/>
      </c>
      <c r="EN272" s="74" t="str">
        <f>IFERROR(IF(VLOOKUP(EN$276,UI!$A$12:$J$51,UI!$I$9,0)=list!$D$4,list!$D$3,VLOOKUP(EN$276,UI!$A$12:$J$51,UI!$I$9,0)),"")</f>
        <v/>
      </c>
      <c r="EO272" s="74" t="str">
        <f>IFERROR(IF(VLOOKUP(EO$276,UI!$A$12:$J$51,UI!$I$9,0)=list!$D$4,list!$D$3,VLOOKUP(EO$276,UI!$A$12:$J$51,UI!$I$9,0)),"")</f>
        <v/>
      </c>
      <c r="EP272" s="74" t="str">
        <f>IFERROR(IF(VLOOKUP(EP$276,UI!$A$12:$J$51,UI!$I$9,0)=list!$D$4,list!$D$3,VLOOKUP(EP$276,UI!$A$12:$J$51,UI!$I$9,0)),"")</f>
        <v/>
      </c>
      <c r="EQ272" s="74" t="str">
        <f>IFERROR(IF(VLOOKUP(EQ$276,UI!$A$12:$J$51,UI!$I$9,0)=list!$D$4,list!$D$3,VLOOKUP(EQ$276,UI!$A$12:$J$51,UI!$I$9,0)),"")</f>
        <v/>
      </c>
      <c r="ER272" s="74" t="str">
        <f>IFERROR(IF(VLOOKUP(ER$276,UI!$A$12:$J$51,UI!$I$9,0)=list!$D$4,list!$D$3,VLOOKUP(ER$276,UI!$A$12:$J$51,UI!$I$9,0)),"")</f>
        <v/>
      </c>
      <c r="ES272" s="74" t="str">
        <f>IFERROR(IF(VLOOKUP(ES$276,UI!$A$12:$J$51,UI!$I$9,0)=list!$D$4,list!$D$3,VLOOKUP(ES$276,UI!$A$12:$J$51,UI!$I$9,0)),"")</f>
        <v/>
      </c>
      <c r="ET272" s="74" t="str">
        <f>IFERROR(IF(VLOOKUP(ET$276,UI!$A$12:$J$51,UI!$I$9,0)=list!$D$4,list!$D$3,VLOOKUP(ET$276,UI!$A$12:$J$51,UI!$I$9,0)),"")</f>
        <v/>
      </c>
      <c r="EU272" s="74" t="str">
        <f>IFERROR(IF(VLOOKUP(EU$276,UI!$A$12:$J$51,UI!$I$9,0)=list!$D$4,list!$D$3,VLOOKUP(EU$276,UI!$A$12:$J$51,UI!$I$9,0)),"")</f>
        <v/>
      </c>
      <c r="EV272" s="74" t="str">
        <f>IFERROR(IF(VLOOKUP(EV$276,UI!$A$12:$J$51,UI!$I$9,0)=list!$D$4,list!$D$3,VLOOKUP(EV$276,UI!$A$12:$J$51,UI!$I$9,0)),"")</f>
        <v/>
      </c>
      <c r="EW272" s="74" t="str">
        <f>IFERROR(IF(VLOOKUP(EW$276,UI!$A$12:$J$51,UI!$I$9,0)=list!$D$4,list!$D$3,VLOOKUP(EW$276,UI!$A$12:$J$51,UI!$I$9,0)),"")</f>
        <v/>
      </c>
      <c r="EX272" s="74" t="str">
        <f>IFERROR(IF(VLOOKUP(EX$276,UI!$A$12:$J$51,UI!$I$9,0)=list!$D$4,list!$D$3,VLOOKUP(EX$276,UI!$A$12:$J$51,UI!$I$9,0)),"")</f>
        <v/>
      </c>
      <c r="EY272" s="74" t="str">
        <f>IFERROR(IF(VLOOKUP(EY$276,UI!$A$12:$J$51,UI!$I$9,0)=list!$D$4,list!$D$3,VLOOKUP(EY$276,UI!$A$12:$J$51,UI!$I$9,0)),"")</f>
        <v/>
      </c>
      <c r="EZ272" s="74" t="str">
        <f>IFERROR(IF(VLOOKUP(EZ$276,UI!$A$12:$J$51,UI!$I$9,0)=list!$D$4,list!$D$3,VLOOKUP(EZ$276,UI!$A$12:$J$51,UI!$I$9,0)),"")</f>
        <v/>
      </c>
      <c r="FA272" s="74" t="str">
        <f>IFERROR(IF(VLOOKUP(FA$276,UI!$A$12:$J$51,UI!$I$9,0)=list!$D$4,list!$D$3,VLOOKUP(FA$276,UI!$A$12:$J$51,UI!$I$9,0)),"")</f>
        <v/>
      </c>
      <c r="FB272" s="74" t="str">
        <f>IFERROR(IF(VLOOKUP(FB$276,UI!$A$12:$J$51,UI!$I$9,0)=list!$D$4,list!$D$3,VLOOKUP(FB$276,UI!$A$12:$J$51,UI!$I$9,0)),"")</f>
        <v/>
      </c>
      <c r="FC272" s="74" t="str">
        <f>IFERROR(IF(VLOOKUP(FC$276,UI!$A$12:$J$51,UI!$I$9,0)=list!$D$4,list!$D$3,VLOOKUP(FC$276,UI!$A$12:$J$51,UI!$I$9,0)),"")</f>
        <v/>
      </c>
      <c r="FD272" s="74" t="str">
        <f>IFERROR(IF(VLOOKUP(FD$276,UI!$A$12:$J$51,UI!$I$9,0)=list!$D$4,list!$D$3,VLOOKUP(FD$276,UI!$A$12:$J$51,UI!$I$9,0)),"")</f>
        <v/>
      </c>
      <c r="FE272" s="74" t="str">
        <f>IFERROR(IF(VLOOKUP(FE$276,UI!$A$12:$J$51,UI!$I$9,0)=list!$D$4,list!$D$3,VLOOKUP(FE$276,UI!$A$12:$J$51,UI!$I$9,0)),"")</f>
        <v/>
      </c>
      <c r="FF272" s="74" t="str">
        <f>IFERROR(IF(VLOOKUP(FF$276,UI!$A$12:$J$51,UI!$I$9,0)=list!$D$4,list!$D$3,VLOOKUP(FF$276,UI!$A$12:$J$51,UI!$I$9,0)),"")</f>
        <v/>
      </c>
      <c r="FG272" s="74" t="str">
        <f>IFERROR(IF(VLOOKUP(FG$276,UI!$A$12:$J$51,UI!$I$9,0)=list!$D$4,list!$D$3,VLOOKUP(FG$276,UI!$A$12:$J$51,UI!$I$9,0)),"")</f>
        <v/>
      </c>
      <c r="FH272" s="74" t="str">
        <f>IFERROR(IF(VLOOKUP(FH$276,UI!$A$12:$J$51,UI!$I$9,0)=list!$D$4,list!$D$3,VLOOKUP(FH$276,UI!$A$12:$J$51,UI!$I$9,0)),"")</f>
        <v/>
      </c>
      <c r="FI272" s="74" t="str">
        <f>IFERROR(IF(VLOOKUP(FI$276,UI!$A$12:$J$51,UI!$I$9,0)=list!$D$4,list!$D$3,VLOOKUP(FI$276,UI!$A$12:$J$51,UI!$I$9,0)),"")</f>
        <v/>
      </c>
      <c r="FJ272" s="74" t="str">
        <f>IFERROR(IF(VLOOKUP(FJ$276,UI!$A$12:$J$51,UI!$I$9,0)=list!$D$4,list!$D$3,VLOOKUP(FJ$276,UI!$A$12:$J$51,UI!$I$9,0)),"")</f>
        <v/>
      </c>
      <c r="FK272" s="74" t="str">
        <f>IFERROR(IF(VLOOKUP(FK$276,UI!$A$12:$J$51,UI!$I$9,0)=list!$D$4,list!$D$3,VLOOKUP(FK$276,UI!$A$12:$J$51,UI!$I$9,0)),"")</f>
        <v/>
      </c>
      <c r="FL272" s="74" t="str">
        <f>IFERROR(IF(VLOOKUP(FL$276,UI!$A$12:$J$51,UI!$I$9,0)=list!$D$4,list!$D$3,VLOOKUP(FL$276,UI!$A$12:$J$51,UI!$I$9,0)),"")</f>
        <v/>
      </c>
      <c r="FM272" s="74" t="str">
        <f>IFERROR(IF(VLOOKUP(FM$276,UI!$A$12:$J$51,UI!$I$9,0)=list!$D$4,list!$D$3,VLOOKUP(FM$276,UI!$A$12:$J$51,UI!$I$9,0)),"")</f>
        <v/>
      </c>
      <c r="FN272" s="74" t="str">
        <f>IFERROR(IF(VLOOKUP(FN$276,UI!$A$12:$J$51,UI!$I$9,0)=list!$D$4,list!$D$3,VLOOKUP(FN$276,UI!$A$12:$J$51,UI!$I$9,0)),"")</f>
        <v/>
      </c>
      <c r="FO272" s="74" t="str">
        <f>IFERROR(IF(VLOOKUP(FO$276,UI!$A$12:$J$51,UI!$I$9,0)=list!$D$4,list!$D$3,VLOOKUP(FO$276,UI!$A$12:$J$51,UI!$I$9,0)),"")</f>
        <v/>
      </c>
      <c r="FP272" s="74" t="str">
        <f>IFERROR(IF(VLOOKUP(FP$276,UI!$A$12:$J$51,UI!$I$9,0)=list!$D$4,list!$D$3,VLOOKUP(FP$276,UI!$A$12:$J$51,UI!$I$9,0)),"")</f>
        <v/>
      </c>
      <c r="FQ272" s="74" t="str">
        <f>IFERROR(IF(VLOOKUP(FQ$276,UI!$A$12:$J$51,UI!$I$9,0)=list!$D$4,list!$D$3,VLOOKUP(FQ$276,UI!$A$12:$J$51,UI!$I$9,0)),"")</f>
        <v/>
      </c>
      <c r="FR272" s="74" t="str">
        <f>IFERROR(IF(VLOOKUP(FR$276,UI!$A$12:$J$51,UI!$I$9,0)=list!$D$4,list!$D$3,VLOOKUP(FR$276,UI!$A$12:$J$51,UI!$I$9,0)),"")</f>
        <v/>
      </c>
      <c r="FS272" s="74" t="str">
        <f>IFERROR(IF(VLOOKUP(FS$276,UI!$A$12:$J$51,UI!$I$9,0)=list!$D$4,list!$D$3,VLOOKUP(FS$276,UI!$A$12:$J$51,UI!$I$9,0)),"")</f>
        <v/>
      </c>
      <c r="FT272" s="74" t="str">
        <f>IFERROR(IF(VLOOKUP(FT$276,UI!$A$12:$J$51,UI!$I$9,0)=list!$D$4,list!$D$3,VLOOKUP(FT$276,UI!$A$12:$J$51,UI!$I$9,0)),"")</f>
        <v/>
      </c>
      <c r="FU272" s="74" t="str">
        <f>IFERROR(IF(VLOOKUP(FU$276,UI!$A$12:$J$51,UI!$I$9,0)=list!$D$4,list!$D$3,VLOOKUP(FU$276,UI!$A$12:$J$51,UI!$I$9,0)),"")</f>
        <v/>
      </c>
      <c r="FV272" s="74" t="str">
        <f>IFERROR(IF(VLOOKUP(FV$276,UI!$A$12:$J$51,UI!$I$9,0)=list!$D$4,list!$D$3,VLOOKUP(FV$276,UI!$A$12:$J$51,UI!$I$9,0)),"")</f>
        <v/>
      </c>
      <c r="FW272" s="74" t="str">
        <f>IFERROR(IF(VLOOKUP(FW$276,UI!$A$12:$J$51,UI!$I$9,0)=list!$D$4,list!$D$3,VLOOKUP(FW$276,UI!$A$12:$J$51,UI!$I$9,0)),"")</f>
        <v/>
      </c>
      <c r="FX272" s="74" t="str">
        <f>IFERROR(IF(VLOOKUP(FX$276,UI!$A$12:$J$51,UI!$I$9,0)=list!$D$4,list!$D$3,VLOOKUP(FX$276,UI!$A$12:$J$51,UI!$I$9,0)),"")</f>
        <v/>
      </c>
      <c r="FY272" s="74" t="str">
        <f>IFERROR(IF(VLOOKUP(FY$276,UI!$A$12:$J$51,UI!$I$9,0)=list!$D$4,list!$D$3,VLOOKUP(FY$276,UI!$A$12:$J$51,UI!$I$9,0)),"")</f>
        <v/>
      </c>
      <c r="FZ272" s="74" t="str">
        <f>IFERROR(IF(VLOOKUP(FZ$276,UI!$A$12:$J$51,UI!$I$9,0)=list!$D$4,list!$D$3,VLOOKUP(FZ$276,UI!$A$12:$J$51,UI!$I$9,0)),"")</f>
        <v/>
      </c>
      <c r="GA272" s="74" t="str">
        <f>IFERROR(IF(VLOOKUP(GA$276,UI!$A$12:$J$51,UI!$I$9,0)=list!$D$4,list!$D$3,VLOOKUP(GA$276,UI!$A$12:$J$51,UI!$I$9,0)),"")</f>
        <v/>
      </c>
      <c r="GB272" s="74" t="str">
        <f>IFERROR(IF(VLOOKUP(GB$276,UI!$A$12:$J$51,UI!$I$9,0)=list!$D$4,list!$D$3,VLOOKUP(GB$276,UI!$A$12:$J$51,UI!$I$9,0)),"")</f>
        <v/>
      </c>
      <c r="GC272" s="74" t="str">
        <f>IFERROR(IF(VLOOKUP(GC$276,UI!$A$12:$J$51,UI!$I$9,0)=list!$D$4,list!$D$3,VLOOKUP(GC$276,UI!$A$12:$J$51,UI!$I$9,0)),"")</f>
        <v/>
      </c>
      <c r="GD272" s="74" t="str">
        <f>IFERROR(IF(VLOOKUP(GD$276,UI!$A$12:$J$51,UI!$I$9,0)=list!$D$4,list!$D$3,VLOOKUP(GD$276,UI!$A$12:$J$51,UI!$I$9,0)),"")</f>
        <v/>
      </c>
      <c r="GE272" s="74" t="str">
        <f>IFERROR(IF(VLOOKUP(GE$276,UI!$A$12:$J$51,UI!$I$9,0)=list!$D$4,list!$D$3,VLOOKUP(GE$276,UI!$A$12:$J$51,UI!$I$9,0)),"")</f>
        <v/>
      </c>
      <c r="GF272" s="74" t="str">
        <f>IFERROR(IF(VLOOKUP(GF$276,UI!$A$12:$J$51,UI!$I$9,0)=list!$D$4,list!$D$3,VLOOKUP(GF$276,UI!$A$12:$J$51,UI!$I$9,0)),"")</f>
        <v/>
      </c>
      <c r="GG272" s="74" t="str">
        <f>IFERROR(IF(VLOOKUP(GG$276,UI!$A$12:$J$51,UI!$I$9,0)=list!$D$4,list!$D$3,VLOOKUP(GG$276,UI!$A$12:$J$51,UI!$I$9,0)),"")</f>
        <v/>
      </c>
      <c r="GH272" s="74" t="str">
        <f>IFERROR(IF(VLOOKUP(GH$276,UI!$A$12:$J$51,UI!$I$9,0)=list!$D$4,list!$D$3,VLOOKUP(GH$276,UI!$A$12:$J$51,UI!$I$9,0)),"")</f>
        <v/>
      </c>
      <c r="GI272" s="74" t="str">
        <f>IFERROR(IF(VLOOKUP(GI$276,UI!$A$12:$J$51,UI!$I$9,0)=list!$D$4,list!$D$3,VLOOKUP(GI$276,UI!$A$12:$J$51,UI!$I$9,0)),"")</f>
        <v/>
      </c>
      <c r="GJ272" s="74" t="str">
        <f>IFERROR(IF(VLOOKUP(GJ$276,UI!$A$12:$J$51,UI!$I$9,0)=list!$D$4,list!$D$3,VLOOKUP(GJ$276,UI!$A$12:$J$51,UI!$I$9,0)),"")</f>
        <v/>
      </c>
      <c r="GK272" s="74" t="str">
        <f>IFERROR(IF(VLOOKUP(GK$276,UI!$A$12:$J$51,UI!$I$9,0)=list!$D$4,list!$D$3,VLOOKUP(GK$276,UI!$A$12:$J$51,UI!$I$9,0)),"")</f>
        <v/>
      </c>
      <c r="GL272" s="74" t="str">
        <f>IFERROR(IF(VLOOKUP(GL$276,UI!$A$12:$J$51,UI!$I$9,0)=list!$D$4,list!$D$3,VLOOKUP(GL$276,UI!$A$12:$J$51,UI!$I$9,0)),"")</f>
        <v/>
      </c>
      <c r="GM272" s="74" t="str">
        <f>IFERROR(IF(VLOOKUP(GM$276,UI!$A$12:$J$51,UI!$I$9,0)=list!$D$4,list!$D$3,VLOOKUP(GM$276,UI!$A$12:$J$51,UI!$I$9,0)),"")</f>
        <v/>
      </c>
      <c r="GN272" s="74" t="str">
        <f>IFERROR(IF(VLOOKUP(GN$276,UI!$A$12:$J$51,UI!$I$9,0)=list!$D$4,list!$D$3,VLOOKUP(GN$276,UI!$A$12:$J$51,UI!$I$9,0)),"")</f>
        <v/>
      </c>
      <c r="GO272" s="74" t="str">
        <f>IFERROR(IF(VLOOKUP(GO$276,UI!$A$12:$J$51,UI!$I$9,0)=list!$D$4,list!$D$3,VLOOKUP(GO$276,UI!$A$12:$J$51,UI!$I$9,0)),"")</f>
        <v/>
      </c>
      <c r="GP272" s="74" t="str">
        <f>IFERROR(IF(VLOOKUP(GP$276,UI!$A$12:$J$51,UI!$I$9,0)=list!$D$4,list!$D$3,VLOOKUP(GP$276,UI!$A$12:$J$51,UI!$I$9,0)),"")</f>
        <v/>
      </c>
      <c r="GQ272" s="74" t="str">
        <f>IFERROR(IF(VLOOKUP(GQ$276,UI!$A$12:$J$51,UI!$I$9,0)=list!$D$4,list!$D$3,VLOOKUP(GQ$276,UI!$A$12:$J$51,UI!$I$9,0)),"")</f>
        <v/>
      </c>
      <c r="GR272" s="74" t="str">
        <f>IFERROR(IF(VLOOKUP(GR$276,UI!$A$12:$J$51,UI!$I$9,0)=list!$D$4,list!$D$3,VLOOKUP(GR$276,UI!$A$12:$J$51,UI!$I$9,0)),"")</f>
        <v/>
      </c>
      <c r="GS272" s="74" t="str">
        <f>IFERROR(IF(VLOOKUP(GS$276,UI!$A$12:$J$51,UI!$I$9,0)=list!$D$4,list!$D$3,VLOOKUP(GS$276,UI!$A$12:$J$51,UI!$I$9,0)),"")</f>
        <v/>
      </c>
      <c r="GT272" s="74" t="str">
        <f>IFERROR(IF(VLOOKUP(GT$276,UI!$A$12:$J$51,UI!$I$9,0)=list!$D$4,list!$D$3,VLOOKUP(GT$276,UI!$A$12:$J$51,UI!$I$9,0)),"")</f>
        <v/>
      </c>
      <c r="GU272" s="74" t="str">
        <f>IFERROR(IF(VLOOKUP(GU$276,UI!$A$12:$J$51,UI!$I$9,0)=list!$D$4,list!$D$3,VLOOKUP(GU$276,UI!$A$12:$J$51,UI!$I$9,0)),"")</f>
        <v/>
      </c>
      <c r="GV272" s="74" t="str">
        <f>IFERROR(IF(VLOOKUP(GV$276,UI!$A$12:$J$51,UI!$I$9,0)=list!$D$4,list!$D$3,VLOOKUP(GV$276,UI!$A$12:$J$51,UI!$I$9,0)),"")</f>
        <v/>
      </c>
      <c r="GW272" s="74" t="str">
        <f>IFERROR(IF(VLOOKUP(GW$276,UI!$A$12:$J$51,UI!$I$9,0)=list!$D$4,list!$D$3,VLOOKUP(GW$276,UI!$A$12:$J$51,UI!$I$9,0)),"")</f>
        <v/>
      </c>
      <c r="GX272" s="74" t="str">
        <f>IFERROR(IF(VLOOKUP(GX$276,UI!$A$12:$J$51,UI!$I$9,0)=list!$D$4,list!$D$3,VLOOKUP(GX$276,UI!$A$12:$J$51,UI!$I$9,0)),"")</f>
        <v/>
      </c>
      <c r="GY272" s="74" t="str">
        <f>IFERROR(IF(VLOOKUP(GY$276,UI!$A$12:$J$51,UI!$I$9,0)=list!$D$4,list!$D$3,VLOOKUP(GY$276,UI!$A$12:$J$51,UI!$I$9,0)),"")</f>
        <v/>
      </c>
      <c r="GZ272" s="74" t="str">
        <f>IFERROR(IF(VLOOKUP(GZ$276,UI!$A$12:$J$51,UI!$I$9,0)=list!$D$4,list!$D$3,VLOOKUP(GZ$276,UI!$A$12:$J$51,UI!$I$9,0)),"")</f>
        <v/>
      </c>
      <c r="HA272" s="74" t="str">
        <f>IFERROR(IF(VLOOKUP(HA$276,UI!$A$12:$J$51,UI!$I$9,0)=list!$D$4,list!$D$3,VLOOKUP(HA$276,UI!$A$12:$J$51,UI!$I$9,0)),"")</f>
        <v/>
      </c>
      <c r="HB272" s="74" t="str">
        <f>IFERROR(IF(VLOOKUP(HB$276,UI!$A$12:$J$51,UI!$I$9,0)=list!$D$4,list!$D$3,VLOOKUP(HB$276,UI!$A$12:$J$51,UI!$I$9,0)),"")</f>
        <v/>
      </c>
      <c r="HC272" s="74" t="str">
        <f>IFERROR(IF(VLOOKUP(HC$276,UI!$A$12:$J$51,UI!$I$9,0)=list!$D$4,list!$D$3,VLOOKUP(HC$276,UI!$A$12:$J$51,UI!$I$9,0)),"")</f>
        <v/>
      </c>
      <c r="HD272" s="74" t="str">
        <f>IFERROR(IF(VLOOKUP(HD$276,UI!$A$12:$J$51,UI!$I$9,0)=list!$D$4,list!$D$3,VLOOKUP(HD$276,UI!$A$12:$J$51,UI!$I$9,0)),"")</f>
        <v/>
      </c>
      <c r="HE272" s="74" t="str">
        <f>IFERROR(IF(VLOOKUP(HE$276,UI!$A$12:$J$51,UI!$I$9,0)=list!$D$4,list!$D$3,VLOOKUP(HE$276,UI!$A$12:$J$51,UI!$I$9,0)),"")</f>
        <v/>
      </c>
      <c r="HF272" s="74" t="str">
        <f>IFERROR(IF(VLOOKUP(HF$276,UI!$A$12:$J$51,UI!$I$9,0)=list!$D$4,list!$D$3,VLOOKUP(HF$276,UI!$A$12:$J$51,UI!$I$9,0)),"")</f>
        <v/>
      </c>
      <c r="HG272" s="74" t="str">
        <f>IFERROR(IF(VLOOKUP(HG$276,UI!$A$12:$J$51,UI!$I$9,0)=list!$D$4,list!$D$3,VLOOKUP(HG$276,UI!$A$12:$J$51,UI!$I$9,0)),"")</f>
        <v/>
      </c>
      <c r="HH272" s="74" t="str">
        <f>IFERROR(IF(VLOOKUP(HH$276,UI!$A$12:$J$51,UI!$I$9,0)=list!$D$4,list!$D$3,VLOOKUP(HH$276,UI!$A$12:$J$51,UI!$I$9,0)),"")</f>
        <v/>
      </c>
      <c r="HI272" s="74" t="str">
        <f>IFERROR(IF(VLOOKUP(HI$276,UI!$A$12:$J$51,UI!$I$9,0)=list!$D$4,list!$D$3,VLOOKUP(HI$276,UI!$A$12:$J$51,UI!$I$9,0)),"")</f>
        <v/>
      </c>
      <c r="HJ272" s="74" t="str">
        <f>IFERROR(IF(VLOOKUP(HJ$276,UI!$A$12:$J$51,UI!$I$9,0)=list!$D$4,list!$D$3,VLOOKUP(HJ$276,UI!$A$12:$J$51,UI!$I$9,0)),"")</f>
        <v/>
      </c>
      <c r="HK272" s="74" t="str">
        <f>IFERROR(IF(VLOOKUP(HK$276,UI!$A$12:$J$51,UI!$I$9,0)=list!$D$4,list!$D$3,VLOOKUP(HK$276,UI!$A$12:$J$51,UI!$I$9,0)),"")</f>
        <v/>
      </c>
      <c r="HL272" s="74" t="str">
        <f>IFERROR(IF(VLOOKUP(HL$276,UI!$A$12:$J$51,UI!$I$9,0)=list!$D$4,list!$D$3,VLOOKUP(HL$276,UI!$A$12:$J$51,UI!$I$9,0)),"")</f>
        <v/>
      </c>
      <c r="HM272" s="74" t="str">
        <f>IFERROR(IF(VLOOKUP(HM$276,UI!$A$12:$J$51,UI!$I$9,0)=list!$D$4,list!$D$3,VLOOKUP(HM$276,UI!$A$12:$J$51,UI!$I$9,0)),"")</f>
        <v/>
      </c>
      <c r="HN272" s="74" t="str">
        <f>IFERROR(IF(VLOOKUP(HN$276,UI!$A$12:$J$51,UI!$I$9,0)=list!$D$4,list!$D$3,VLOOKUP(HN$276,UI!$A$12:$J$51,UI!$I$9,0)),"")</f>
        <v/>
      </c>
      <c r="HO272" s="74" t="str">
        <f>IFERROR(IF(VLOOKUP(HO$276,UI!$A$12:$J$51,UI!$I$9,0)=list!$D$4,list!$D$3,VLOOKUP(HO$276,UI!$A$12:$J$51,UI!$I$9,0)),"")</f>
        <v/>
      </c>
      <c r="HP272" s="74" t="str">
        <f>IFERROR(IF(VLOOKUP(HP$276,UI!$A$12:$J$51,UI!$I$9,0)=list!$D$4,list!$D$3,VLOOKUP(HP$276,UI!$A$12:$J$51,UI!$I$9,0)),"")</f>
        <v/>
      </c>
      <c r="HQ272" s="74" t="str">
        <f>IFERROR(IF(VLOOKUP(HQ$276,UI!$A$12:$J$51,UI!$I$9,0)=list!$D$4,list!$D$3,VLOOKUP(HQ$276,UI!$A$12:$J$51,UI!$I$9,0)),"")</f>
        <v/>
      </c>
      <c r="HR272" s="74" t="str">
        <f>IFERROR(IF(VLOOKUP(HR$276,UI!$A$12:$J$51,UI!$I$9,0)=list!$D$4,list!$D$3,VLOOKUP(HR$276,UI!$A$12:$J$51,UI!$I$9,0)),"")</f>
        <v/>
      </c>
      <c r="HS272" s="74" t="str">
        <f>IFERROR(IF(VLOOKUP(HS$276,UI!$A$12:$J$51,UI!$I$9,0)=list!$D$4,list!$D$3,VLOOKUP(HS$276,UI!$A$12:$J$51,UI!$I$9,0)),"")</f>
        <v/>
      </c>
      <c r="HT272" s="74" t="str">
        <f>IFERROR(IF(VLOOKUP(HT$276,UI!$A$12:$J$51,UI!$I$9,0)=list!$D$4,list!$D$3,VLOOKUP(HT$276,UI!$A$12:$J$51,UI!$I$9,0)),"")</f>
        <v/>
      </c>
      <c r="HU272" s="74" t="str">
        <f>IFERROR(IF(VLOOKUP(HU$276,UI!$A$12:$J$51,UI!$I$9,0)=list!$D$4,list!$D$3,VLOOKUP(HU$276,UI!$A$12:$J$51,UI!$I$9,0)),"")</f>
        <v/>
      </c>
      <c r="HV272" s="74" t="str">
        <f>IFERROR(IF(VLOOKUP(HV$276,UI!$A$12:$J$51,UI!$I$9,0)=list!$D$4,list!$D$3,VLOOKUP(HV$276,UI!$A$12:$J$51,UI!$I$9,0)),"")</f>
        <v/>
      </c>
      <c r="HW272" s="74" t="str">
        <f>IFERROR(IF(VLOOKUP(HW$276,UI!$A$12:$J$51,UI!$I$9,0)=list!$D$4,list!$D$3,VLOOKUP(HW$276,UI!$A$12:$J$51,UI!$I$9,0)),"")</f>
        <v/>
      </c>
      <c r="HX272" s="74" t="str">
        <f>IFERROR(IF(VLOOKUP(HX$276,UI!$A$12:$J$51,UI!$I$9,0)=list!$D$4,list!$D$3,VLOOKUP(HX$276,UI!$A$12:$J$51,UI!$I$9,0)),"")</f>
        <v/>
      </c>
      <c r="HY272" s="74" t="str">
        <f>IFERROR(IF(VLOOKUP(HY$276,UI!$A$12:$J$51,UI!$I$9,0)=list!$D$4,list!$D$3,VLOOKUP(HY$276,UI!$A$12:$J$51,UI!$I$9,0)),"")</f>
        <v/>
      </c>
      <c r="HZ272" s="74" t="str">
        <f>IFERROR(IF(VLOOKUP(HZ$276,UI!$A$12:$J$51,UI!$I$9,0)=list!$D$4,list!$D$3,VLOOKUP(HZ$276,UI!$A$12:$J$51,UI!$I$9,0)),"")</f>
        <v/>
      </c>
      <c r="IA272" s="74" t="str">
        <f>IFERROR(IF(VLOOKUP(IA$276,UI!$A$12:$J$51,UI!$I$9,0)=list!$D$4,list!$D$3,VLOOKUP(IA$276,UI!$A$12:$J$51,UI!$I$9,0)),"")</f>
        <v/>
      </c>
      <c r="IB272" s="74" t="str">
        <f>IFERROR(IF(VLOOKUP(IB$276,UI!$A$12:$J$51,UI!$I$9,0)=list!$D$4,list!$D$3,VLOOKUP(IB$276,UI!$A$12:$J$51,UI!$I$9,0)),"")</f>
        <v/>
      </c>
      <c r="IC272" s="74" t="str">
        <f>IFERROR(IF(VLOOKUP(IC$276,UI!$A$12:$J$51,UI!$I$9,0)=list!$D$4,list!$D$3,VLOOKUP(IC$276,UI!$A$12:$J$51,UI!$I$9,0)),"")</f>
        <v/>
      </c>
      <c r="ID272" s="74" t="str">
        <f>IFERROR(IF(VLOOKUP(ID$276,UI!$A$12:$J$51,UI!$I$9,0)=list!$D$4,list!$D$3,VLOOKUP(ID$276,UI!$A$12:$J$51,UI!$I$9,0)),"")</f>
        <v/>
      </c>
      <c r="IE272" s="74" t="str">
        <f>IFERROR(IF(VLOOKUP(IE$276,UI!$A$12:$J$51,UI!$I$9,0)=list!$D$4,list!$D$3,VLOOKUP(IE$276,UI!$A$12:$J$51,UI!$I$9,0)),"")</f>
        <v/>
      </c>
      <c r="IF272" s="74" t="str">
        <f>IFERROR(IF(VLOOKUP(IF$276,UI!$A$12:$J$51,UI!$I$9,0)=list!$D$4,list!$D$3,VLOOKUP(IF$276,UI!$A$12:$J$51,UI!$I$9,0)),"")</f>
        <v/>
      </c>
      <c r="IG272" s="74" t="str">
        <f>IFERROR(IF(VLOOKUP(IG$276,UI!$A$12:$J$51,UI!$I$9,0)=list!$D$4,list!$D$3,VLOOKUP(IG$276,UI!$A$12:$J$51,UI!$I$9,0)),"")</f>
        <v/>
      </c>
      <c r="IH272" s="74" t="str">
        <f>IFERROR(IF(VLOOKUP(IH$276,UI!$A$12:$J$51,UI!$I$9,0)=list!$D$4,list!$D$3,VLOOKUP(IH$276,UI!$A$12:$J$51,UI!$I$9,0)),"")</f>
        <v/>
      </c>
      <c r="II272" s="74" t="str">
        <f>IFERROR(IF(VLOOKUP(II$276,UI!$A$12:$J$51,UI!$I$9,0)=list!$D$4,list!$D$3,VLOOKUP(II$276,UI!$A$12:$J$51,UI!$I$9,0)),"")</f>
        <v/>
      </c>
      <c r="IJ272" s="74" t="str">
        <f>IFERROR(IF(VLOOKUP(IJ$276,UI!$A$12:$J$51,UI!$I$9,0)=list!$D$4,list!$D$3,VLOOKUP(IJ$276,UI!$A$12:$J$51,UI!$I$9,0)),"")</f>
        <v/>
      </c>
      <c r="IK272" s="74" t="str">
        <f>IFERROR(IF(VLOOKUP(IK$276,UI!$A$12:$J$51,UI!$I$9,0)=list!$D$4,list!$D$3,VLOOKUP(IK$276,UI!$A$12:$J$51,UI!$I$9,0)),"")</f>
        <v/>
      </c>
      <c r="IL272" s="74" t="str">
        <f>IFERROR(IF(VLOOKUP(IL$276,UI!$A$12:$J$51,UI!$I$9,0)=list!$D$4,list!$D$3,VLOOKUP(IL$276,UI!$A$12:$J$51,UI!$I$9,0)),"")</f>
        <v/>
      </c>
    </row>
    <row r="273" spans="2:246" outlineLevel="1">
      <c r="B273" s="74"/>
      <c r="C273" s="74"/>
      <c r="D273" s="74"/>
      <c r="E273" s="134"/>
      <c r="F273" s="134" t="s">
        <v>91</v>
      </c>
      <c r="G273" s="74">
        <f>IFERROR(IF(VLOOKUP(G$276,UI!$A$12:$J$51,UI!$I$9,0)=list!$D$4,list!$D$2,VLOOKUP(G$276,UI!$A$12:$J$51,UI!$I$9,0)),"")</f>
        <v>0</v>
      </c>
      <c r="H273" s="74">
        <f>IFERROR(IF(VLOOKUP(H$276,UI!$A$12:$J$51,UI!$I$9,0)=list!$D$4,list!$D$2,VLOOKUP(H$276,UI!$A$12:$J$51,UI!$I$9,0)),"")</f>
        <v>0</v>
      </c>
      <c r="I273" s="74">
        <f>IFERROR(IF(VLOOKUP(I$276,UI!$A$12:$J$51,UI!$I$9,0)=list!$D$4,list!$D$2,VLOOKUP(I$276,UI!$A$12:$J$51,UI!$I$9,0)),"")</f>
        <v>0</v>
      </c>
      <c r="J273" s="74">
        <f>IFERROR(IF(VLOOKUP(J$276,UI!$A$12:$J$51,UI!$I$9,0)=list!$D$4,list!$D$2,VLOOKUP(J$276,UI!$A$12:$J$51,UI!$I$9,0)),"")</f>
        <v>0</v>
      </c>
      <c r="K273" s="74">
        <f>IFERROR(IF(VLOOKUP(K$276,UI!$A$12:$J$51,UI!$I$9,0)=list!$D$4,list!$D$2,VLOOKUP(K$276,UI!$A$12:$J$51,UI!$I$9,0)),"")</f>
        <v>0</v>
      </c>
      <c r="L273" s="74">
        <f>IFERROR(IF(VLOOKUP(L$276,UI!$A$12:$J$51,UI!$I$9,0)=list!$D$4,list!$D$2,VLOOKUP(L$276,UI!$A$12:$J$51,UI!$I$9,0)),"")</f>
        <v>0</v>
      </c>
      <c r="M273" s="74">
        <f>IFERROR(IF(VLOOKUP(M$276,UI!$A$12:$J$51,UI!$I$9,0)=list!$D$4,list!$D$2,VLOOKUP(M$276,UI!$A$12:$J$51,UI!$I$9,0)),"")</f>
        <v>0</v>
      </c>
      <c r="N273" s="74">
        <f>IFERROR(IF(VLOOKUP(N$276,UI!$A$12:$J$51,UI!$I$9,0)=list!$D$4,list!$D$2,VLOOKUP(N$276,UI!$A$12:$J$51,UI!$I$9,0)),"")</f>
        <v>0</v>
      </c>
      <c r="O273" s="74">
        <f>IFERROR(IF(VLOOKUP(O$276,UI!$A$12:$J$51,UI!$I$9,0)=list!$D$4,list!$D$2,VLOOKUP(O$276,UI!$A$12:$J$51,UI!$I$9,0)),"")</f>
        <v>0</v>
      </c>
      <c r="P273" s="74">
        <f>IFERROR(IF(VLOOKUP(P$276,UI!$A$12:$J$51,UI!$I$9,0)=list!$D$4,list!$D$2,VLOOKUP(P$276,UI!$A$12:$J$51,UI!$I$9,0)),"")</f>
        <v>0</v>
      </c>
      <c r="Q273" s="74">
        <f>IFERROR(IF(VLOOKUP(Q$276,UI!$A$12:$J$51,UI!$I$9,0)=list!$D$4,list!$D$2,VLOOKUP(Q$276,UI!$A$12:$J$51,UI!$I$9,0)),"")</f>
        <v>0</v>
      </c>
      <c r="R273" s="74">
        <f>IFERROR(IF(VLOOKUP(R$276,UI!$A$12:$J$51,UI!$I$9,0)=list!$D$4,list!$D$2,VLOOKUP(R$276,UI!$A$12:$J$51,UI!$I$9,0)),"")</f>
        <v>0</v>
      </c>
      <c r="S273" s="74" t="str">
        <f>IFERROR(IF(VLOOKUP(S$276,UI!$A$12:$J$51,UI!$I$9,0)=list!$D$4,list!$D$2,VLOOKUP(S$276,UI!$A$12:$J$51,UI!$I$9,0)),"")</f>
        <v/>
      </c>
      <c r="T273" s="74" t="str">
        <f>IFERROR(IF(VLOOKUP(T$276,UI!$A$12:$J$51,UI!$I$9,0)=list!$D$4,list!$D$2,VLOOKUP(T$276,UI!$A$12:$J$51,UI!$I$9,0)),"")</f>
        <v/>
      </c>
      <c r="U273" s="74" t="str">
        <f>IFERROR(IF(VLOOKUP(U$276,UI!$A$12:$J$51,UI!$I$9,0)=list!$D$4,list!$D$2,VLOOKUP(U$276,UI!$A$12:$J$51,UI!$I$9,0)),"")</f>
        <v/>
      </c>
      <c r="V273" s="74" t="str">
        <f>IFERROR(IF(VLOOKUP(V$276,UI!$A$12:$J$51,UI!$I$9,0)=list!$D$4,list!$D$2,VLOOKUP(V$276,UI!$A$12:$J$51,UI!$I$9,0)),"")</f>
        <v/>
      </c>
      <c r="W273" s="74" t="str">
        <f>IFERROR(IF(VLOOKUP(W$276,UI!$A$12:$J$51,UI!$I$9,0)=list!$D$4,list!$D$2,VLOOKUP(W$276,UI!$A$12:$J$51,UI!$I$9,0)),"")</f>
        <v/>
      </c>
      <c r="X273" s="74" t="str">
        <f>IFERROR(IF(VLOOKUP(X$276,UI!$A$12:$J$51,UI!$I$9,0)=list!$D$4,list!$D$2,VLOOKUP(X$276,UI!$A$12:$J$51,UI!$I$9,0)),"")</f>
        <v/>
      </c>
      <c r="Y273" s="74" t="str">
        <f>IFERROR(IF(VLOOKUP(Y$276,UI!$A$12:$J$51,UI!$I$9,0)=list!$D$4,list!$D$2,VLOOKUP(Y$276,UI!$A$12:$J$51,UI!$I$9,0)),"")</f>
        <v/>
      </c>
      <c r="Z273" s="74" t="str">
        <f>IFERROR(IF(VLOOKUP(Z$276,UI!$A$12:$J$51,UI!$I$9,0)=list!$D$4,list!$D$2,VLOOKUP(Z$276,UI!$A$12:$J$51,UI!$I$9,0)),"")</f>
        <v/>
      </c>
      <c r="AA273" s="74" t="str">
        <f>IFERROR(IF(VLOOKUP(AA$276,UI!$A$12:$J$51,UI!$I$9,0)=list!$D$4,list!$D$2,VLOOKUP(AA$276,UI!$A$12:$J$51,UI!$I$9,0)),"")</f>
        <v/>
      </c>
      <c r="AB273" s="74" t="str">
        <f>IFERROR(IF(VLOOKUP(AB$276,UI!$A$12:$J$51,UI!$I$9,0)=list!$D$4,list!$D$2,VLOOKUP(AB$276,UI!$A$12:$J$51,UI!$I$9,0)),"")</f>
        <v/>
      </c>
      <c r="AC273" s="74" t="str">
        <f>IFERROR(IF(VLOOKUP(AC$276,UI!$A$12:$J$51,UI!$I$9,0)=list!$D$4,list!$D$2,VLOOKUP(AC$276,UI!$A$12:$J$51,UI!$I$9,0)),"")</f>
        <v/>
      </c>
      <c r="AD273" s="74" t="str">
        <f>IFERROR(IF(VLOOKUP(AD$276,UI!$A$12:$J$51,UI!$I$9,0)=list!$D$4,list!$D$2,VLOOKUP(AD$276,UI!$A$12:$J$51,UI!$I$9,0)),"")</f>
        <v/>
      </c>
      <c r="AE273" s="74" t="str">
        <f>IFERROR(IF(VLOOKUP(AE$276,UI!$A$12:$J$51,UI!$I$9,0)=list!$D$4,list!$D$2,VLOOKUP(AE$276,UI!$A$12:$J$51,UI!$I$9,0)),"")</f>
        <v/>
      </c>
      <c r="AF273" s="74" t="str">
        <f>IFERROR(IF(VLOOKUP(AF$276,UI!$A$12:$J$51,UI!$I$9,0)=list!$D$4,list!$D$2,VLOOKUP(AF$276,UI!$A$12:$J$51,UI!$I$9,0)),"")</f>
        <v/>
      </c>
      <c r="AG273" s="74" t="str">
        <f>IFERROR(IF(VLOOKUP(AG$276,UI!$A$12:$J$51,UI!$I$9,0)=list!$D$4,list!$D$2,VLOOKUP(AG$276,UI!$A$12:$J$51,UI!$I$9,0)),"")</f>
        <v/>
      </c>
      <c r="AH273" s="74" t="str">
        <f>IFERROR(IF(VLOOKUP(AH$276,UI!$A$12:$J$51,UI!$I$9,0)=list!$D$4,list!$D$2,VLOOKUP(AH$276,UI!$A$12:$J$51,UI!$I$9,0)),"")</f>
        <v/>
      </c>
      <c r="AI273" s="74" t="str">
        <f>IFERROR(IF(VLOOKUP(AI$276,UI!$A$12:$J$51,UI!$I$9,0)=list!$D$4,list!$D$2,VLOOKUP(AI$276,UI!$A$12:$J$51,UI!$I$9,0)),"")</f>
        <v/>
      </c>
      <c r="AJ273" s="74" t="str">
        <f>IFERROR(IF(VLOOKUP(AJ$276,UI!$A$12:$J$51,UI!$I$9,0)=list!$D$4,list!$D$2,VLOOKUP(AJ$276,UI!$A$12:$J$51,UI!$I$9,0)),"")</f>
        <v/>
      </c>
      <c r="AK273" s="74" t="str">
        <f>IFERROR(IF(VLOOKUP(AK$276,UI!$A$12:$J$51,UI!$I$9,0)=list!$D$4,list!$D$2,VLOOKUP(AK$276,UI!$A$12:$J$51,UI!$I$9,0)),"")</f>
        <v/>
      </c>
      <c r="AL273" s="74" t="str">
        <f>IFERROR(IF(VLOOKUP(AL$276,UI!$A$12:$J$51,UI!$I$9,0)=list!$D$4,list!$D$2,VLOOKUP(AL$276,UI!$A$12:$J$51,UI!$I$9,0)),"")</f>
        <v/>
      </c>
      <c r="AM273" s="74" t="str">
        <f>IFERROR(IF(VLOOKUP(AM$276,UI!$A$12:$J$51,UI!$I$9,0)=list!$D$4,list!$D$2,VLOOKUP(AM$276,UI!$A$12:$J$51,UI!$I$9,0)),"")</f>
        <v/>
      </c>
      <c r="AN273" s="74" t="str">
        <f>IFERROR(IF(VLOOKUP(AN$276,UI!$A$12:$J$51,UI!$I$9,0)=list!$D$4,list!$D$2,VLOOKUP(AN$276,UI!$A$12:$J$51,UI!$I$9,0)),"")</f>
        <v/>
      </c>
      <c r="AO273" s="74" t="str">
        <f>IFERROR(IF(VLOOKUP(AO$276,UI!$A$12:$J$51,UI!$I$9,0)=list!$D$4,list!$D$2,VLOOKUP(AO$276,UI!$A$12:$J$51,UI!$I$9,0)),"")</f>
        <v/>
      </c>
      <c r="AP273" s="74" t="str">
        <f>IFERROR(IF(VLOOKUP(AP$276,UI!$A$12:$J$51,UI!$I$9,0)=list!$D$4,list!$D$2,VLOOKUP(AP$276,UI!$A$12:$J$51,UI!$I$9,0)),"")</f>
        <v/>
      </c>
      <c r="AQ273" s="74" t="str">
        <f>IFERROR(IF(VLOOKUP(AQ$276,UI!$A$12:$J$51,UI!$I$9,0)=list!$D$4,list!$D$2,VLOOKUP(AQ$276,UI!$A$12:$J$51,UI!$I$9,0)),"")</f>
        <v/>
      </c>
      <c r="AR273" s="74" t="str">
        <f>IFERROR(IF(VLOOKUP(AR$276,UI!$A$12:$J$51,UI!$I$9,0)=list!$D$4,list!$D$2,VLOOKUP(AR$276,UI!$A$12:$J$51,UI!$I$9,0)),"")</f>
        <v/>
      </c>
      <c r="AS273" s="74" t="str">
        <f>IFERROR(IF(VLOOKUP(AS$276,UI!$A$12:$J$51,UI!$I$9,0)=list!$D$4,list!$D$2,VLOOKUP(AS$276,UI!$A$12:$J$51,UI!$I$9,0)),"")</f>
        <v/>
      </c>
      <c r="AT273" s="74" t="str">
        <f>IFERROR(IF(VLOOKUP(AT$276,UI!$A$12:$J$51,UI!$I$9,0)=list!$D$4,list!$D$2,VLOOKUP(AT$276,UI!$A$12:$J$51,UI!$I$9,0)),"")</f>
        <v/>
      </c>
      <c r="AU273" s="74" t="str">
        <f>IFERROR(IF(VLOOKUP(AU$276,UI!$A$12:$J$51,UI!$I$9,0)=list!$D$4,list!$D$2,VLOOKUP(AU$276,UI!$A$12:$J$51,UI!$I$9,0)),"")</f>
        <v/>
      </c>
      <c r="AV273" s="74" t="str">
        <f>IFERROR(IF(VLOOKUP(AV$276,UI!$A$12:$J$51,UI!$I$9,0)=list!$D$4,list!$D$2,VLOOKUP(AV$276,UI!$A$12:$J$51,UI!$I$9,0)),"")</f>
        <v/>
      </c>
      <c r="AW273" s="74" t="str">
        <f>IFERROR(IF(VLOOKUP(AW$276,UI!$A$12:$J$51,UI!$I$9,0)=list!$D$4,list!$D$2,VLOOKUP(AW$276,UI!$A$12:$J$51,UI!$I$9,0)),"")</f>
        <v/>
      </c>
      <c r="AX273" s="74" t="str">
        <f>IFERROR(IF(VLOOKUP(AX$276,UI!$A$12:$J$51,UI!$I$9,0)=list!$D$4,list!$D$2,VLOOKUP(AX$276,UI!$A$12:$J$51,UI!$I$9,0)),"")</f>
        <v/>
      </c>
      <c r="AY273" s="74" t="str">
        <f>IFERROR(IF(VLOOKUP(AY$276,UI!$A$12:$J$51,UI!$I$9,0)=list!$D$4,list!$D$2,VLOOKUP(AY$276,UI!$A$12:$J$51,UI!$I$9,0)),"")</f>
        <v/>
      </c>
      <c r="AZ273" s="74" t="str">
        <f>IFERROR(IF(VLOOKUP(AZ$276,UI!$A$12:$J$51,UI!$I$9,0)=list!$D$4,list!$D$2,VLOOKUP(AZ$276,UI!$A$12:$J$51,UI!$I$9,0)),"")</f>
        <v/>
      </c>
      <c r="BA273" s="74" t="str">
        <f>IFERROR(IF(VLOOKUP(BA$276,UI!$A$12:$J$51,UI!$I$9,0)=list!$D$4,list!$D$2,VLOOKUP(BA$276,UI!$A$12:$J$51,UI!$I$9,0)),"")</f>
        <v/>
      </c>
      <c r="BB273" s="74" t="str">
        <f>IFERROR(IF(VLOOKUP(BB$276,UI!$A$12:$J$51,UI!$I$9,0)=list!$D$4,list!$D$2,VLOOKUP(BB$276,UI!$A$12:$J$51,UI!$I$9,0)),"")</f>
        <v/>
      </c>
      <c r="BC273" s="74" t="str">
        <f>IFERROR(IF(VLOOKUP(BC$276,UI!$A$12:$J$51,UI!$I$9,0)=list!$D$4,list!$D$2,VLOOKUP(BC$276,UI!$A$12:$J$51,UI!$I$9,0)),"")</f>
        <v/>
      </c>
      <c r="BD273" s="74" t="str">
        <f>IFERROR(IF(VLOOKUP(BD$276,UI!$A$12:$J$51,UI!$I$9,0)=list!$D$4,list!$D$2,VLOOKUP(BD$276,UI!$A$12:$J$51,UI!$I$9,0)),"")</f>
        <v/>
      </c>
      <c r="BE273" s="74" t="str">
        <f>IFERROR(IF(VLOOKUP(BE$276,UI!$A$12:$J$51,UI!$I$9,0)=list!$D$4,list!$D$2,VLOOKUP(BE$276,UI!$A$12:$J$51,UI!$I$9,0)),"")</f>
        <v/>
      </c>
      <c r="BF273" s="74" t="str">
        <f>IFERROR(IF(VLOOKUP(BF$276,UI!$A$12:$J$51,UI!$I$9,0)=list!$D$4,list!$D$2,VLOOKUP(BF$276,UI!$A$12:$J$51,UI!$I$9,0)),"")</f>
        <v/>
      </c>
      <c r="BG273" s="74" t="str">
        <f>IFERROR(IF(VLOOKUP(BG$276,UI!$A$12:$J$51,UI!$I$9,0)=list!$D$4,list!$D$2,VLOOKUP(BG$276,UI!$A$12:$J$51,UI!$I$9,0)),"")</f>
        <v/>
      </c>
      <c r="BH273" s="74" t="str">
        <f>IFERROR(IF(VLOOKUP(BH$276,UI!$A$12:$J$51,UI!$I$9,0)=list!$D$4,list!$D$2,VLOOKUP(BH$276,UI!$A$12:$J$51,UI!$I$9,0)),"")</f>
        <v/>
      </c>
      <c r="BI273" s="74" t="str">
        <f>IFERROR(IF(VLOOKUP(BI$276,UI!$A$12:$J$51,UI!$I$9,0)=list!$D$4,list!$D$2,VLOOKUP(BI$276,UI!$A$12:$J$51,UI!$I$9,0)),"")</f>
        <v/>
      </c>
      <c r="BJ273" s="74" t="str">
        <f>IFERROR(IF(VLOOKUP(BJ$276,UI!$A$12:$J$51,UI!$I$9,0)=list!$D$4,list!$D$2,VLOOKUP(BJ$276,UI!$A$12:$J$51,UI!$I$9,0)),"")</f>
        <v/>
      </c>
      <c r="BK273" s="74" t="str">
        <f>IFERROR(IF(VLOOKUP(BK$276,UI!$A$12:$J$51,UI!$I$9,0)=list!$D$4,list!$D$2,VLOOKUP(BK$276,UI!$A$12:$J$51,UI!$I$9,0)),"")</f>
        <v/>
      </c>
      <c r="BL273" s="74" t="str">
        <f>IFERROR(IF(VLOOKUP(BL$276,UI!$A$12:$J$51,UI!$I$9,0)=list!$D$4,list!$D$2,VLOOKUP(BL$276,UI!$A$12:$J$51,UI!$I$9,0)),"")</f>
        <v/>
      </c>
      <c r="BM273" s="74" t="str">
        <f>IFERROR(IF(VLOOKUP(BM$276,UI!$A$12:$J$51,UI!$I$9,0)=list!$D$4,list!$D$2,VLOOKUP(BM$276,UI!$A$12:$J$51,UI!$I$9,0)),"")</f>
        <v/>
      </c>
      <c r="BN273" s="74" t="str">
        <f>IFERROR(IF(VLOOKUP(BN$276,UI!$A$12:$J$51,UI!$I$9,0)=list!$D$4,list!$D$2,VLOOKUP(BN$276,UI!$A$12:$J$51,UI!$I$9,0)),"")</f>
        <v/>
      </c>
      <c r="BO273" s="74" t="str">
        <f>IFERROR(IF(VLOOKUP(BO$276,UI!$A$12:$J$51,UI!$I$9,0)=list!$D$4,list!$D$2,VLOOKUP(BO$276,UI!$A$12:$J$51,UI!$I$9,0)),"")</f>
        <v/>
      </c>
      <c r="BP273" s="74" t="str">
        <f>IFERROR(IF(VLOOKUP(BP$276,UI!$A$12:$J$51,UI!$I$9,0)=list!$D$4,list!$D$2,VLOOKUP(BP$276,UI!$A$12:$J$51,UI!$I$9,0)),"")</f>
        <v/>
      </c>
      <c r="BQ273" s="74" t="str">
        <f>IFERROR(IF(VLOOKUP(BQ$276,UI!$A$12:$J$51,UI!$I$9,0)=list!$D$4,list!$D$2,VLOOKUP(BQ$276,UI!$A$12:$J$51,UI!$I$9,0)),"")</f>
        <v/>
      </c>
      <c r="BR273" s="74" t="str">
        <f>IFERROR(IF(VLOOKUP(BR$276,UI!$A$12:$J$51,UI!$I$9,0)=list!$D$4,list!$D$2,VLOOKUP(BR$276,UI!$A$12:$J$51,UI!$I$9,0)),"")</f>
        <v/>
      </c>
      <c r="BS273" s="74" t="str">
        <f>IFERROR(IF(VLOOKUP(BS$276,UI!$A$12:$J$51,UI!$I$9,0)=list!$D$4,list!$D$2,VLOOKUP(BS$276,UI!$A$12:$J$51,UI!$I$9,0)),"")</f>
        <v/>
      </c>
      <c r="BT273" s="74" t="str">
        <f>IFERROR(IF(VLOOKUP(BT$276,UI!$A$12:$J$51,UI!$I$9,0)=list!$D$4,list!$D$2,VLOOKUP(BT$276,UI!$A$12:$J$51,UI!$I$9,0)),"")</f>
        <v/>
      </c>
      <c r="BU273" s="74" t="str">
        <f>IFERROR(IF(VLOOKUP(BU$276,UI!$A$12:$J$51,UI!$I$9,0)=list!$D$4,list!$D$2,VLOOKUP(BU$276,UI!$A$12:$J$51,UI!$I$9,0)),"")</f>
        <v/>
      </c>
      <c r="BV273" s="74" t="str">
        <f>IFERROR(IF(VLOOKUP(BV$276,UI!$A$12:$J$51,UI!$I$9,0)=list!$D$4,list!$D$2,VLOOKUP(BV$276,UI!$A$12:$J$51,UI!$I$9,0)),"")</f>
        <v/>
      </c>
      <c r="BW273" s="74" t="str">
        <f>IFERROR(IF(VLOOKUP(BW$276,UI!$A$12:$J$51,UI!$I$9,0)=list!$D$4,list!$D$2,VLOOKUP(BW$276,UI!$A$12:$J$51,UI!$I$9,0)),"")</f>
        <v/>
      </c>
      <c r="BX273" s="74" t="str">
        <f>IFERROR(IF(VLOOKUP(BX$276,UI!$A$12:$J$51,UI!$I$9,0)=list!$D$4,list!$D$2,VLOOKUP(BX$276,UI!$A$12:$J$51,UI!$I$9,0)),"")</f>
        <v/>
      </c>
      <c r="BY273" s="74" t="str">
        <f>IFERROR(IF(VLOOKUP(BY$276,UI!$A$12:$J$51,UI!$I$9,0)=list!$D$4,list!$D$2,VLOOKUP(BY$276,UI!$A$12:$J$51,UI!$I$9,0)),"")</f>
        <v/>
      </c>
      <c r="BZ273" s="74" t="str">
        <f>IFERROR(IF(VLOOKUP(BZ$276,UI!$A$12:$J$51,UI!$I$9,0)=list!$D$4,list!$D$2,VLOOKUP(BZ$276,UI!$A$12:$J$51,UI!$I$9,0)),"")</f>
        <v/>
      </c>
      <c r="CA273" s="74" t="str">
        <f>IFERROR(IF(VLOOKUP(CA$276,UI!$A$12:$J$51,UI!$I$9,0)=list!$D$4,list!$D$2,VLOOKUP(CA$276,UI!$A$12:$J$51,UI!$I$9,0)),"")</f>
        <v/>
      </c>
      <c r="CB273" s="74" t="str">
        <f>IFERROR(IF(VLOOKUP(CB$276,UI!$A$12:$J$51,UI!$I$9,0)=list!$D$4,list!$D$2,VLOOKUP(CB$276,UI!$A$12:$J$51,UI!$I$9,0)),"")</f>
        <v/>
      </c>
      <c r="CC273" s="74" t="str">
        <f>IFERROR(IF(VLOOKUP(CC$276,UI!$A$12:$J$51,UI!$I$9,0)=list!$D$4,list!$D$2,VLOOKUP(CC$276,UI!$A$12:$J$51,UI!$I$9,0)),"")</f>
        <v/>
      </c>
      <c r="CD273" s="74" t="str">
        <f>IFERROR(IF(VLOOKUP(CD$276,UI!$A$12:$J$51,UI!$I$9,0)=list!$D$4,list!$D$2,VLOOKUP(CD$276,UI!$A$12:$J$51,UI!$I$9,0)),"")</f>
        <v/>
      </c>
      <c r="CE273" s="74" t="str">
        <f>IFERROR(IF(VLOOKUP(CE$276,UI!$A$12:$J$51,UI!$I$9,0)=list!$D$4,list!$D$2,VLOOKUP(CE$276,UI!$A$12:$J$51,UI!$I$9,0)),"")</f>
        <v/>
      </c>
      <c r="CF273" s="74" t="str">
        <f>IFERROR(IF(VLOOKUP(CF$276,UI!$A$12:$J$51,UI!$I$9,0)=list!$D$4,list!$D$2,VLOOKUP(CF$276,UI!$A$12:$J$51,UI!$I$9,0)),"")</f>
        <v/>
      </c>
      <c r="CG273" s="74" t="str">
        <f>IFERROR(IF(VLOOKUP(CG$276,UI!$A$12:$J$51,UI!$I$9,0)=list!$D$4,list!$D$2,VLOOKUP(CG$276,UI!$A$12:$J$51,UI!$I$9,0)),"")</f>
        <v/>
      </c>
      <c r="CH273" s="74" t="str">
        <f>IFERROR(IF(VLOOKUP(CH$276,UI!$A$12:$J$51,UI!$I$9,0)=list!$D$4,list!$D$2,VLOOKUP(CH$276,UI!$A$12:$J$51,UI!$I$9,0)),"")</f>
        <v/>
      </c>
      <c r="CI273" s="74" t="str">
        <f>IFERROR(IF(VLOOKUP(CI$276,UI!$A$12:$J$51,UI!$I$9,0)=list!$D$4,list!$D$2,VLOOKUP(CI$276,UI!$A$12:$J$51,UI!$I$9,0)),"")</f>
        <v/>
      </c>
      <c r="CJ273" s="74" t="str">
        <f>IFERROR(IF(VLOOKUP(CJ$276,UI!$A$12:$J$51,UI!$I$9,0)=list!$D$4,list!$D$2,VLOOKUP(CJ$276,UI!$A$12:$J$51,UI!$I$9,0)),"")</f>
        <v/>
      </c>
      <c r="CK273" s="74" t="str">
        <f>IFERROR(IF(VLOOKUP(CK$276,UI!$A$12:$J$51,UI!$I$9,0)=list!$D$4,list!$D$2,VLOOKUP(CK$276,UI!$A$12:$J$51,UI!$I$9,0)),"")</f>
        <v/>
      </c>
      <c r="CL273" s="74" t="str">
        <f>IFERROR(IF(VLOOKUP(CL$276,UI!$A$12:$J$51,UI!$I$9,0)=list!$D$4,list!$D$2,VLOOKUP(CL$276,UI!$A$12:$J$51,UI!$I$9,0)),"")</f>
        <v/>
      </c>
      <c r="CM273" s="74" t="str">
        <f>IFERROR(IF(VLOOKUP(CM$276,UI!$A$12:$J$51,UI!$I$9,0)=list!$D$4,list!$D$2,VLOOKUP(CM$276,UI!$A$12:$J$51,UI!$I$9,0)),"")</f>
        <v/>
      </c>
      <c r="CN273" s="74" t="str">
        <f>IFERROR(IF(VLOOKUP(CN$276,UI!$A$12:$J$51,UI!$I$9,0)=list!$D$4,list!$D$2,VLOOKUP(CN$276,UI!$A$12:$J$51,UI!$I$9,0)),"")</f>
        <v/>
      </c>
      <c r="CO273" s="74" t="str">
        <f>IFERROR(IF(VLOOKUP(CO$276,UI!$A$12:$J$51,UI!$I$9,0)=list!$D$4,list!$D$2,VLOOKUP(CO$276,UI!$A$12:$J$51,UI!$I$9,0)),"")</f>
        <v/>
      </c>
      <c r="CP273" s="74" t="str">
        <f>IFERROR(IF(VLOOKUP(CP$276,UI!$A$12:$J$51,UI!$I$9,0)=list!$D$4,list!$D$2,VLOOKUP(CP$276,UI!$A$12:$J$51,UI!$I$9,0)),"")</f>
        <v/>
      </c>
      <c r="CQ273" s="74" t="str">
        <f>IFERROR(IF(VLOOKUP(CQ$276,UI!$A$12:$J$51,UI!$I$9,0)=list!$D$4,list!$D$2,VLOOKUP(CQ$276,UI!$A$12:$J$51,UI!$I$9,0)),"")</f>
        <v/>
      </c>
      <c r="CR273" s="74" t="str">
        <f>IFERROR(IF(VLOOKUP(CR$276,UI!$A$12:$J$51,UI!$I$9,0)=list!$D$4,list!$D$2,VLOOKUP(CR$276,UI!$A$12:$J$51,UI!$I$9,0)),"")</f>
        <v/>
      </c>
      <c r="CS273" s="74" t="str">
        <f>IFERROR(IF(VLOOKUP(CS$276,UI!$A$12:$J$51,UI!$I$9,0)=list!$D$4,list!$D$2,VLOOKUP(CS$276,UI!$A$12:$J$51,UI!$I$9,0)),"")</f>
        <v/>
      </c>
      <c r="CT273" s="74" t="str">
        <f>IFERROR(IF(VLOOKUP(CT$276,UI!$A$12:$J$51,UI!$I$9,0)=list!$D$4,list!$D$2,VLOOKUP(CT$276,UI!$A$12:$J$51,UI!$I$9,0)),"")</f>
        <v/>
      </c>
      <c r="CU273" s="74" t="str">
        <f>IFERROR(IF(VLOOKUP(CU$276,UI!$A$12:$J$51,UI!$I$9,0)=list!$D$4,list!$D$2,VLOOKUP(CU$276,UI!$A$12:$J$51,UI!$I$9,0)),"")</f>
        <v/>
      </c>
      <c r="CV273" s="74" t="str">
        <f>IFERROR(IF(VLOOKUP(CV$276,UI!$A$12:$J$51,UI!$I$9,0)=list!$D$4,list!$D$2,VLOOKUP(CV$276,UI!$A$12:$J$51,UI!$I$9,0)),"")</f>
        <v/>
      </c>
      <c r="CW273" s="74" t="str">
        <f>IFERROR(IF(VLOOKUP(CW$276,UI!$A$12:$J$51,UI!$I$9,0)=list!$D$4,list!$D$2,VLOOKUP(CW$276,UI!$A$12:$J$51,UI!$I$9,0)),"")</f>
        <v/>
      </c>
      <c r="CX273" s="74" t="str">
        <f>IFERROR(IF(VLOOKUP(CX$276,UI!$A$12:$J$51,UI!$I$9,0)=list!$D$4,list!$D$2,VLOOKUP(CX$276,UI!$A$12:$J$51,UI!$I$9,0)),"")</f>
        <v/>
      </c>
      <c r="CY273" s="74" t="str">
        <f>IFERROR(IF(VLOOKUP(CY$276,UI!$A$12:$J$51,UI!$I$9,0)=list!$D$4,list!$D$2,VLOOKUP(CY$276,UI!$A$12:$J$51,UI!$I$9,0)),"")</f>
        <v/>
      </c>
      <c r="CZ273" s="74" t="str">
        <f>IFERROR(IF(VLOOKUP(CZ$276,UI!$A$12:$J$51,UI!$I$9,0)=list!$D$4,list!$D$2,VLOOKUP(CZ$276,UI!$A$12:$J$51,UI!$I$9,0)),"")</f>
        <v/>
      </c>
      <c r="DA273" s="74" t="str">
        <f>IFERROR(IF(VLOOKUP(DA$276,UI!$A$12:$J$51,UI!$I$9,0)=list!$D$4,list!$D$2,VLOOKUP(DA$276,UI!$A$12:$J$51,UI!$I$9,0)),"")</f>
        <v/>
      </c>
      <c r="DB273" s="74" t="str">
        <f>IFERROR(IF(VLOOKUP(DB$276,UI!$A$12:$J$51,UI!$I$9,0)=list!$D$4,list!$D$2,VLOOKUP(DB$276,UI!$A$12:$J$51,UI!$I$9,0)),"")</f>
        <v/>
      </c>
      <c r="DC273" s="74" t="str">
        <f>IFERROR(IF(VLOOKUP(DC$276,UI!$A$12:$J$51,UI!$I$9,0)=list!$D$4,list!$D$2,VLOOKUP(DC$276,UI!$A$12:$J$51,UI!$I$9,0)),"")</f>
        <v/>
      </c>
      <c r="DD273" s="74" t="str">
        <f>IFERROR(IF(VLOOKUP(DD$276,UI!$A$12:$J$51,UI!$I$9,0)=list!$D$4,list!$D$2,VLOOKUP(DD$276,UI!$A$12:$J$51,UI!$I$9,0)),"")</f>
        <v/>
      </c>
      <c r="DE273" s="74" t="str">
        <f>IFERROR(IF(VLOOKUP(DE$276,UI!$A$12:$J$51,UI!$I$9,0)=list!$D$4,list!$D$2,VLOOKUP(DE$276,UI!$A$12:$J$51,UI!$I$9,0)),"")</f>
        <v/>
      </c>
      <c r="DF273" s="74" t="str">
        <f>IFERROR(IF(VLOOKUP(DF$276,UI!$A$12:$J$51,UI!$I$9,0)=list!$D$4,list!$D$2,VLOOKUP(DF$276,UI!$A$12:$J$51,UI!$I$9,0)),"")</f>
        <v/>
      </c>
      <c r="DG273" s="74" t="str">
        <f>IFERROR(IF(VLOOKUP(DG$276,UI!$A$12:$J$51,UI!$I$9,0)=list!$D$4,list!$D$2,VLOOKUP(DG$276,UI!$A$12:$J$51,UI!$I$9,0)),"")</f>
        <v/>
      </c>
      <c r="DH273" s="74" t="str">
        <f>IFERROR(IF(VLOOKUP(DH$276,UI!$A$12:$J$51,UI!$I$9,0)=list!$D$4,list!$D$2,VLOOKUP(DH$276,UI!$A$12:$J$51,UI!$I$9,0)),"")</f>
        <v/>
      </c>
      <c r="DI273" s="74" t="str">
        <f>IFERROR(IF(VLOOKUP(DI$276,UI!$A$12:$J$51,UI!$I$9,0)=list!$D$4,list!$D$2,VLOOKUP(DI$276,UI!$A$12:$J$51,UI!$I$9,0)),"")</f>
        <v/>
      </c>
      <c r="DJ273" s="74" t="str">
        <f>IFERROR(IF(VLOOKUP(DJ$276,UI!$A$12:$J$51,UI!$I$9,0)=list!$D$4,list!$D$2,VLOOKUP(DJ$276,UI!$A$12:$J$51,UI!$I$9,0)),"")</f>
        <v/>
      </c>
      <c r="DK273" s="74" t="str">
        <f>IFERROR(IF(VLOOKUP(DK$276,UI!$A$12:$J$51,UI!$I$9,0)=list!$D$4,list!$D$2,VLOOKUP(DK$276,UI!$A$12:$J$51,UI!$I$9,0)),"")</f>
        <v/>
      </c>
      <c r="DL273" s="74" t="str">
        <f>IFERROR(IF(VLOOKUP(DL$276,UI!$A$12:$J$51,UI!$I$9,0)=list!$D$4,list!$D$2,VLOOKUP(DL$276,UI!$A$12:$J$51,UI!$I$9,0)),"")</f>
        <v/>
      </c>
      <c r="DM273" s="74" t="str">
        <f>IFERROR(IF(VLOOKUP(DM$276,UI!$A$12:$J$51,UI!$I$9,0)=list!$D$4,list!$D$2,VLOOKUP(DM$276,UI!$A$12:$J$51,UI!$I$9,0)),"")</f>
        <v/>
      </c>
      <c r="DN273" s="74" t="str">
        <f>IFERROR(IF(VLOOKUP(DN$276,UI!$A$12:$J$51,UI!$I$9,0)=list!$D$4,list!$D$2,VLOOKUP(DN$276,UI!$A$12:$J$51,UI!$I$9,0)),"")</f>
        <v/>
      </c>
      <c r="DO273" s="74" t="str">
        <f>IFERROR(IF(VLOOKUP(DO$276,UI!$A$12:$J$51,UI!$I$9,0)=list!$D$4,list!$D$2,VLOOKUP(DO$276,UI!$A$12:$J$51,UI!$I$9,0)),"")</f>
        <v/>
      </c>
      <c r="DP273" s="74" t="str">
        <f>IFERROR(IF(VLOOKUP(DP$276,UI!$A$12:$J$51,UI!$I$9,0)=list!$D$4,list!$D$2,VLOOKUP(DP$276,UI!$A$12:$J$51,UI!$I$9,0)),"")</f>
        <v/>
      </c>
      <c r="DQ273" s="74" t="str">
        <f>IFERROR(IF(VLOOKUP(DQ$276,UI!$A$12:$J$51,UI!$I$9,0)=list!$D$4,list!$D$2,VLOOKUP(DQ$276,UI!$A$12:$J$51,UI!$I$9,0)),"")</f>
        <v/>
      </c>
      <c r="DR273" s="74" t="str">
        <f>IFERROR(IF(VLOOKUP(DR$276,UI!$A$12:$J$51,UI!$I$9,0)=list!$D$4,list!$D$2,VLOOKUP(DR$276,UI!$A$12:$J$51,UI!$I$9,0)),"")</f>
        <v/>
      </c>
      <c r="DS273" s="74" t="str">
        <f>IFERROR(IF(VLOOKUP(DS$276,UI!$A$12:$J$51,UI!$I$9,0)=list!$D$4,list!$D$2,VLOOKUP(DS$276,UI!$A$12:$J$51,UI!$I$9,0)),"")</f>
        <v/>
      </c>
      <c r="DT273" s="74" t="str">
        <f>IFERROR(IF(VLOOKUP(DT$276,UI!$A$12:$J$51,UI!$I$9,0)=list!$D$4,list!$D$2,VLOOKUP(DT$276,UI!$A$12:$J$51,UI!$I$9,0)),"")</f>
        <v/>
      </c>
      <c r="DU273" s="74" t="str">
        <f>IFERROR(IF(VLOOKUP(DU$276,UI!$A$12:$J$51,UI!$I$9,0)=list!$D$4,list!$D$2,VLOOKUP(DU$276,UI!$A$12:$J$51,UI!$I$9,0)),"")</f>
        <v/>
      </c>
      <c r="DV273" s="74" t="str">
        <f>IFERROR(IF(VLOOKUP(DV$276,UI!$A$12:$J$51,UI!$I$9,0)=list!$D$4,list!$D$2,VLOOKUP(DV$276,UI!$A$12:$J$51,UI!$I$9,0)),"")</f>
        <v/>
      </c>
      <c r="DW273" s="74" t="str">
        <f>IFERROR(IF(VLOOKUP(DW$276,UI!$A$12:$J$51,UI!$I$9,0)=list!$D$4,list!$D$2,VLOOKUP(DW$276,UI!$A$12:$J$51,UI!$I$9,0)),"")</f>
        <v/>
      </c>
      <c r="DX273" s="74" t="str">
        <f>IFERROR(IF(VLOOKUP(DX$276,UI!$A$12:$J$51,UI!$I$9,0)=list!$D$4,list!$D$2,VLOOKUP(DX$276,UI!$A$12:$J$51,UI!$I$9,0)),"")</f>
        <v/>
      </c>
      <c r="DY273" s="74" t="str">
        <f>IFERROR(IF(VLOOKUP(DY$276,UI!$A$12:$J$51,UI!$I$9,0)=list!$D$4,list!$D$2,VLOOKUP(DY$276,UI!$A$12:$J$51,UI!$I$9,0)),"")</f>
        <v/>
      </c>
      <c r="DZ273" s="74" t="str">
        <f>IFERROR(IF(VLOOKUP(DZ$276,UI!$A$12:$J$51,UI!$I$9,0)=list!$D$4,list!$D$2,VLOOKUP(DZ$276,UI!$A$12:$J$51,UI!$I$9,0)),"")</f>
        <v/>
      </c>
      <c r="EA273" s="74" t="str">
        <f>IFERROR(IF(VLOOKUP(EA$276,UI!$A$12:$J$51,UI!$I$9,0)=list!$D$4,list!$D$2,VLOOKUP(EA$276,UI!$A$12:$J$51,UI!$I$9,0)),"")</f>
        <v/>
      </c>
      <c r="EB273" s="74" t="str">
        <f>IFERROR(IF(VLOOKUP(EB$276,UI!$A$12:$J$51,UI!$I$9,0)=list!$D$4,list!$D$2,VLOOKUP(EB$276,UI!$A$12:$J$51,UI!$I$9,0)),"")</f>
        <v/>
      </c>
      <c r="EC273" s="74" t="str">
        <f>IFERROR(IF(VLOOKUP(EC$276,UI!$A$12:$J$51,UI!$I$9,0)=list!$D$4,list!$D$2,VLOOKUP(EC$276,UI!$A$12:$J$51,UI!$I$9,0)),"")</f>
        <v/>
      </c>
      <c r="ED273" s="74" t="str">
        <f>IFERROR(IF(VLOOKUP(ED$276,UI!$A$12:$J$51,UI!$I$9,0)=list!$D$4,list!$D$2,VLOOKUP(ED$276,UI!$A$12:$J$51,UI!$I$9,0)),"")</f>
        <v/>
      </c>
      <c r="EE273" s="74" t="str">
        <f>IFERROR(IF(VLOOKUP(EE$276,UI!$A$12:$J$51,UI!$I$9,0)=list!$D$4,list!$D$2,VLOOKUP(EE$276,UI!$A$12:$J$51,UI!$I$9,0)),"")</f>
        <v/>
      </c>
      <c r="EF273" s="74" t="str">
        <f>IFERROR(IF(VLOOKUP(EF$276,UI!$A$12:$J$51,UI!$I$9,0)=list!$D$4,list!$D$2,VLOOKUP(EF$276,UI!$A$12:$J$51,UI!$I$9,0)),"")</f>
        <v/>
      </c>
      <c r="EG273" s="74" t="str">
        <f>IFERROR(IF(VLOOKUP(EG$276,UI!$A$12:$J$51,UI!$I$9,0)=list!$D$4,list!$D$2,VLOOKUP(EG$276,UI!$A$12:$J$51,UI!$I$9,0)),"")</f>
        <v/>
      </c>
      <c r="EH273" s="74" t="str">
        <f>IFERROR(IF(VLOOKUP(EH$276,UI!$A$12:$J$51,UI!$I$9,0)=list!$D$4,list!$D$2,VLOOKUP(EH$276,UI!$A$12:$J$51,UI!$I$9,0)),"")</f>
        <v/>
      </c>
      <c r="EI273" s="74" t="str">
        <f>IFERROR(IF(VLOOKUP(EI$276,UI!$A$12:$J$51,UI!$I$9,0)=list!$D$4,list!$D$2,VLOOKUP(EI$276,UI!$A$12:$J$51,UI!$I$9,0)),"")</f>
        <v/>
      </c>
      <c r="EJ273" s="74" t="str">
        <f>IFERROR(IF(VLOOKUP(EJ$276,UI!$A$12:$J$51,UI!$I$9,0)=list!$D$4,list!$D$2,VLOOKUP(EJ$276,UI!$A$12:$J$51,UI!$I$9,0)),"")</f>
        <v/>
      </c>
      <c r="EK273" s="74" t="str">
        <f>IFERROR(IF(VLOOKUP(EK$276,UI!$A$12:$J$51,UI!$I$9,0)=list!$D$4,list!$D$2,VLOOKUP(EK$276,UI!$A$12:$J$51,UI!$I$9,0)),"")</f>
        <v/>
      </c>
      <c r="EL273" s="74" t="str">
        <f>IFERROR(IF(VLOOKUP(EL$276,UI!$A$12:$J$51,UI!$I$9,0)=list!$D$4,list!$D$2,VLOOKUP(EL$276,UI!$A$12:$J$51,UI!$I$9,0)),"")</f>
        <v/>
      </c>
      <c r="EM273" s="74" t="str">
        <f>IFERROR(IF(VLOOKUP(EM$276,UI!$A$12:$J$51,UI!$I$9,0)=list!$D$4,list!$D$2,VLOOKUP(EM$276,UI!$A$12:$J$51,UI!$I$9,0)),"")</f>
        <v/>
      </c>
      <c r="EN273" s="74" t="str">
        <f>IFERROR(IF(VLOOKUP(EN$276,UI!$A$12:$J$51,UI!$I$9,0)=list!$D$4,list!$D$2,VLOOKUP(EN$276,UI!$A$12:$J$51,UI!$I$9,0)),"")</f>
        <v/>
      </c>
      <c r="EO273" s="74" t="str">
        <f>IFERROR(IF(VLOOKUP(EO$276,UI!$A$12:$J$51,UI!$I$9,0)=list!$D$4,list!$D$2,VLOOKUP(EO$276,UI!$A$12:$J$51,UI!$I$9,0)),"")</f>
        <v/>
      </c>
      <c r="EP273" s="74" t="str">
        <f>IFERROR(IF(VLOOKUP(EP$276,UI!$A$12:$J$51,UI!$I$9,0)=list!$D$4,list!$D$2,VLOOKUP(EP$276,UI!$A$12:$J$51,UI!$I$9,0)),"")</f>
        <v/>
      </c>
      <c r="EQ273" s="74" t="str">
        <f>IFERROR(IF(VLOOKUP(EQ$276,UI!$A$12:$J$51,UI!$I$9,0)=list!$D$4,list!$D$2,VLOOKUP(EQ$276,UI!$A$12:$J$51,UI!$I$9,0)),"")</f>
        <v/>
      </c>
      <c r="ER273" s="74" t="str">
        <f>IFERROR(IF(VLOOKUP(ER$276,UI!$A$12:$J$51,UI!$I$9,0)=list!$D$4,list!$D$2,VLOOKUP(ER$276,UI!$A$12:$J$51,UI!$I$9,0)),"")</f>
        <v/>
      </c>
      <c r="ES273" s="74" t="str">
        <f>IFERROR(IF(VLOOKUP(ES$276,UI!$A$12:$J$51,UI!$I$9,0)=list!$D$4,list!$D$2,VLOOKUP(ES$276,UI!$A$12:$J$51,UI!$I$9,0)),"")</f>
        <v/>
      </c>
      <c r="ET273" s="74" t="str">
        <f>IFERROR(IF(VLOOKUP(ET$276,UI!$A$12:$J$51,UI!$I$9,0)=list!$D$4,list!$D$2,VLOOKUP(ET$276,UI!$A$12:$J$51,UI!$I$9,0)),"")</f>
        <v/>
      </c>
      <c r="EU273" s="74" t="str">
        <f>IFERROR(IF(VLOOKUP(EU$276,UI!$A$12:$J$51,UI!$I$9,0)=list!$D$4,list!$D$2,VLOOKUP(EU$276,UI!$A$12:$J$51,UI!$I$9,0)),"")</f>
        <v/>
      </c>
      <c r="EV273" s="74" t="str">
        <f>IFERROR(IF(VLOOKUP(EV$276,UI!$A$12:$J$51,UI!$I$9,0)=list!$D$4,list!$D$2,VLOOKUP(EV$276,UI!$A$12:$J$51,UI!$I$9,0)),"")</f>
        <v/>
      </c>
      <c r="EW273" s="74" t="str">
        <f>IFERROR(IF(VLOOKUP(EW$276,UI!$A$12:$J$51,UI!$I$9,0)=list!$D$4,list!$D$2,VLOOKUP(EW$276,UI!$A$12:$J$51,UI!$I$9,0)),"")</f>
        <v/>
      </c>
      <c r="EX273" s="74" t="str">
        <f>IFERROR(IF(VLOOKUP(EX$276,UI!$A$12:$J$51,UI!$I$9,0)=list!$D$4,list!$D$2,VLOOKUP(EX$276,UI!$A$12:$J$51,UI!$I$9,0)),"")</f>
        <v/>
      </c>
      <c r="EY273" s="74" t="str">
        <f>IFERROR(IF(VLOOKUP(EY$276,UI!$A$12:$J$51,UI!$I$9,0)=list!$D$4,list!$D$2,VLOOKUP(EY$276,UI!$A$12:$J$51,UI!$I$9,0)),"")</f>
        <v/>
      </c>
      <c r="EZ273" s="74" t="str">
        <f>IFERROR(IF(VLOOKUP(EZ$276,UI!$A$12:$J$51,UI!$I$9,0)=list!$D$4,list!$D$2,VLOOKUP(EZ$276,UI!$A$12:$J$51,UI!$I$9,0)),"")</f>
        <v/>
      </c>
      <c r="FA273" s="74" t="str">
        <f>IFERROR(IF(VLOOKUP(FA$276,UI!$A$12:$J$51,UI!$I$9,0)=list!$D$4,list!$D$2,VLOOKUP(FA$276,UI!$A$12:$J$51,UI!$I$9,0)),"")</f>
        <v/>
      </c>
      <c r="FB273" s="74" t="str">
        <f>IFERROR(IF(VLOOKUP(FB$276,UI!$A$12:$J$51,UI!$I$9,0)=list!$D$4,list!$D$2,VLOOKUP(FB$276,UI!$A$12:$J$51,UI!$I$9,0)),"")</f>
        <v/>
      </c>
      <c r="FC273" s="74" t="str">
        <f>IFERROR(IF(VLOOKUP(FC$276,UI!$A$12:$J$51,UI!$I$9,0)=list!$D$4,list!$D$2,VLOOKUP(FC$276,UI!$A$12:$J$51,UI!$I$9,0)),"")</f>
        <v/>
      </c>
      <c r="FD273" s="74" t="str">
        <f>IFERROR(IF(VLOOKUP(FD$276,UI!$A$12:$J$51,UI!$I$9,0)=list!$D$4,list!$D$2,VLOOKUP(FD$276,UI!$A$12:$J$51,UI!$I$9,0)),"")</f>
        <v/>
      </c>
      <c r="FE273" s="74" t="str">
        <f>IFERROR(IF(VLOOKUP(FE$276,UI!$A$12:$J$51,UI!$I$9,0)=list!$D$4,list!$D$2,VLOOKUP(FE$276,UI!$A$12:$J$51,UI!$I$9,0)),"")</f>
        <v/>
      </c>
      <c r="FF273" s="74" t="str">
        <f>IFERROR(IF(VLOOKUP(FF$276,UI!$A$12:$J$51,UI!$I$9,0)=list!$D$4,list!$D$2,VLOOKUP(FF$276,UI!$A$12:$J$51,UI!$I$9,0)),"")</f>
        <v/>
      </c>
      <c r="FG273" s="74" t="str">
        <f>IFERROR(IF(VLOOKUP(FG$276,UI!$A$12:$J$51,UI!$I$9,0)=list!$D$4,list!$D$2,VLOOKUP(FG$276,UI!$A$12:$J$51,UI!$I$9,0)),"")</f>
        <v/>
      </c>
      <c r="FH273" s="74" t="str">
        <f>IFERROR(IF(VLOOKUP(FH$276,UI!$A$12:$J$51,UI!$I$9,0)=list!$D$4,list!$D$2,VLOOKUP(FH$276,UI!$A$12:$J$51,UI!$I$9,0)),"")</f>
        <v/>
      </c>
      <c r="FI273" s="74" t="str">
        <f>IFERROR(IF(VLOOKUP(FI$276,UI!$A$12:$J$51,UI!$I$9,0)=list!$D$4,list!$D$2,VLOOKUP(FI$276,UI!$A$12:$J$51,UI!$I$9,0)),"")</f>
        <v/>
      </c>
      <c r="FJ273" s="74" t="str">
        <f>IFERROR(IF(VLOOKUP(FJ$276,UI!$A$12:$J$51,UI!$I$9,0)=list!$D$4,list!$D$2,VLOOKUP(FJ$276,UI!$A$12:$J$51,UI!$I$9,0)),"")</f>
        <v/>
      </c>
      <c r="FK273" s="74" t="str">
        <f>IFERROR(IF(VLOOKUP(FK$276,UI!$A$12:$J$51,UI!$I$9,0)=list!$D$4,list!$D$2,VLOOKUP(FK$276,UI!$A$12:$J$51,UI!$I$9,0)),"")</f>
        <v/>
      </c>
      <c r="FL273" s="74" t="str">
        <f>IFERROR(IF(VLOOKUP(FL$276,UI!$A$12:$J$51,UI!$I$9,0)=list!$D$4,list!$D$2,VLOOKUP(FL$276,UI!$A$12:$J$51,UI!$I$9,0)),"")</f>
        <v/>
      </c>
      <c r="FM273" s="74" t="str">
        <f>IFERROR(IF(VLOOKUP(FM$276,UI!$A$12:$J$51,UI!$I$9,0)=list!$D$4,list!$D$2,VLOOKUP(FM$276,UI!$A$12:$J$51,UI!$I$9,0)),"")</f>
        <v/>
      </c>
      <c r="FN273" s="74" t="str">
        <f>IFERROR(IF(VLOOKUP(FN$276,UI!$A$12:$J$51,UI!$I$9,0)=list!$D$4,list!$D$2,VLOOKUP(FN$276,UI!$A$12:$J$51,UI!$I$9,0)),"")</f>
        <v/>
      </c>
      <c r="FO273" s="74" t="str">
        <f>IFERROR(IF(VLOOKUP(FO$276,UI!$A$12:$J$51,UI!$I$9,0)=list!$D$4,list!$D$2,VLOOKUP(FO$276,UI!$A$12:$J$51,UI!$I$9,0)),"")</f>
        <v/>
      </c>
      <c r="FP273" s="74" t="str">
        <f>IFERROR(IF(VLOOKUP(FP$276,UI!$A$12:$J$51,UI!$I$9,0)=list!$D$4,list!$D$2,VLOOKUP(FP$276,UI!$A$12:$J$51,UI!$I$9,0)),"")</f>
        <v/>
      </c>
      <c r="FQ273" s="74" t="str">
        <f>IFERROR(IF(VLOOKUP(FQ$276,UI!$A$12:$J$51,UI!$I$9,0)=list!$D$4,list!$D$2,VLOOKUP(FQ$276,UI!$A$12:$J$51,UI!$I$9,0)),"")</f>
        <v/>
      </c>
      <c r="FR273" s="74" t="str">
        <f>IFERROR(IF(VLOOKUP(FR$276,UI!$A$12:$J$51,UI!$I$9,0)=list!$D$4,list!$D$2,VLOOKUP(FR$276,UI!$A$12:$J$51,UI!$I$9,0)),"")</f>
        <v/>
      </c>
      <c r="FS273" s="74" t="str">
        <f>IFERROR(IF(VLOOKUP(FS$276,UI!$A$12:$J$51,UI!$I$9,0)=list!$D$4,list!$D$2,VLOOKUP(FS$276,UI!$A$12:$J$51,UI!$I$9,0)),"")</f>
        <v/>
      </c>
      <c r="FT273" s="74" t="str">
        <f>IFERROR(IF(VLOOKUP(FT$276,UI!$A$12:$J$51,UI!$I$9,0)=list!$D$4,list!$D$2,VLOOKUP(FT$276,UI!$A$12:$J$51,UI!$I$9,0)),"")</f>
        <v/>
      </c>
      <c r="FU273" s="74" t="str">
        <f>IFERROR(IF(VLOOKUP(FU$276,UI!$A$12:$J$51,UI!$I$9,0)=list!$D$4,list!$D$2,VLOOKUP(FU$276,UI!$A$12:$J$51,UI!$I$9,0)),"")</f>
        <v/>
      </c>
      <c r="FV273" s="74" t="str">
        <f>IFERROR(IF(VLOOKUP(FV$276,UI!$A$12:$J$51,UI!$I$9,0)=list!$D$4,list!$D$2,VLOOKUP(FV$276,UI!$A$12:$J$51,UI!$I$9,0)),"")</f>
        <v/>
      </c>
      <c r="FW273" s="74" t="str">
        <f>IFERROR(IF(VLOOKUP(FW$276,UI!$A$12:$J$51,UI!$I$9,0)=list!$D$4,list!$D$2,VLOOKUP(FW$276,UI!$A$12:$J$51,UI!$I$9,0)),"")</f>
        <v/>
      </c>
      <c r="FX273" s="74" t="str">
        <f>IFERROR(IF(VLOOKUP(FX$276,UI!$A$12:$J$51,UI!$I$9,0)=list!$D$4,list!$D$2,VLOOKUP(FX$276,UI!$A$12:$J$51,UI!$I$9,0)),"")</f>
        <v/>
      </c>
      <c r="FY273" s="74" t="str">
        <f>IFERROR(IF(VLOOKUP(FY$276,UI!$A$12:$J$51,UI!$I$9,0)=list!$D$4,list!$D$2,VLOOKUP(FY$276,UI!$A$12:$J$51,UI!$I$9,0)),"")</f>
        <v/>
      </c>
      <c r="FZ273" s="74" t="str">
        <f>IFERROR(IF(VLOOKUP(FZ$276,UI!$A$12:$J$51,UI!$I$9,0)=list!$D$4,list!$D$2,VLOOKUP(FZ$276,UI!$A$12:$J$51,UI!$I$9,0)),"")</f>
        <v/>
      </c>
      <c r="GA273" s="74" t="str">
        <f>IFERROR(IF(VLOOKUP(GA$276,UI!$A$12:$J$51,UI!$I$9,0)=list!$D$4,list!$D$2,VLOOKUP(GA$276,UI!$A$12:$J$51,UI!$I$9,0)),"")</f>
        <v/>
      </c>
      <c r="GB273" s="74" t="str">
        <f>IFERROR(IF(VLOOKUP(GB$276,UI!$A$12:$J$51,UI!$I$9,0)=list!$D$4,list!$D$2,VLOOKUP(GB$276,UI!$A$12:$J$51,UI!$I$9,0)),"")</f>
        <v/>
      </c>
      <c r="GC273" s="74" t="str">
        <f>IFERROR(IF(VLOOKUP(GC$276,UI!$A$12:$J$51,UI!$I$9,0)=list!$D$4,list!$D$2,VLOOKUP(GC$276,UI!$A$12:$J$51,UI!$I$9,0)),"")</f>
        <v/>
      </c>
      <c r="GD273" s="74" t="str">
        <f>IFERROR(IF(VLOOKUP(GD$276,UI!$A$12:$J$51,UI!$I$9,0)=list!$D$4,list!$D$2,VLOOKUP(GD$276,UI!$A$12:$J$51,UI!$I$9,0)),"")</f>
        <v/>
      </c>
      <c r="GE273" s="74" t="str">
        <f>IFERROR(IF(VLOOKUP(GE$276,UI!$A$12:$J$51,UI!$I$9,0)=list!$D$4,list!$D$2,VLOOKUP(GE$276,UI!$A$12:$J$51,UI!$I$9,0)),"")</f>
        <v/>
      </c>
      <c r="GF273" s="74" t="str">
        <f>IFERROR(IF(VLOOKUP(GF$276,UI!$A$12:$J$51,UI!$I$9,0)=list!$D$4,list!$D$2,VLOOKUP(GF$276,UI!$A$12:$J$51,UI!$I$9,0)),"")</f>
        <v/>
      </c>
      <c r="GG273" s="74" t="str">
        <f>IFERROR(IF(VLOOKUP(GG$276,UI!$A$12:$J$51,UI!$I$9,0)=list!$D$4,list!$D$2,VLOOKUP(GG$276,UI!$A$12:$J$51,UI!$I$9,0)),"")</f>
        <v/>
      </c>
      <c r="GH273" s="74" t="str">
        <f>IFERROR(IF(VLOOKUP(GH$276,UI!$A$12:$J$51,UI!$I$9,0)=list!$D$4,list!$D$2,VLOOKUP(GH$276,UI!$A$12:$J$51,UI!$I$9,0)),"")</f>
        <v/>
      </c>
      <c r="GI273" s="74" t="str">
        <f>IFERROR(IF(VLOOKUP(GI$276,UI!$A$12:$J$51,UI!$I$9,0)=list!$D$4,list!$D$2,VLOOKUP(GI$276,UI!$A$12:$J$51,UI!$I$9,0)),"")</f>
        <v/>
      </c>
      <c r="GJ273" s="74" t="str">
        <f>IFERROR(IF(VLOOKUP(GJ$276,UI!$A$12:$J$51,UI!$I$9,0)=list!$D$4,list!$D$2,VLOOKUP(GJ$276,UI!$A$12:$J$51,UI!$I$9,0)),"")</f>
        <v/>
      </c>
      <c r="GK273" s="74" t="str">
        <f>IFERROR(IF(VLOOKUP(GK$276,UI!$A$12:$J$51,UI!$I$9,0)=list!$D$4,list!$D$2,VLOOKUP(GK$276,UI!$A$12:$J$51,UI!$I$9,0)),"")</f>
        <v/>
      </c>
      <c r="GL273" s="74" t="str">
        <f>IFERROR(IF(VLOOKUP(GL$276,UI!$A$12:$J$51,UI!$I$9,0)=list!$D$4,list!$D$2,VLOOKUP(GL$276,UI!$A$12:$J$51,UI!$I$9,0)),"")</f>
        <v/>
      </c>
      <c r="GM273" s="74" t="str">
        <f>IFERROR(IF(VLOOKUP(GM$276,UI!$A$12:$J$51,UI!$I$9,0)=list!$D$4,list!$D$2,VLOOKUP(GM$276,UI!$A$12:$J$51,UI!$I$9,0)),"")</f>
        <v/>
      </c>
      <c r="GN273" s="74" t="str">
        <f>IFERROR(IF(VLOOKUP(GN$276,UI!$A$12:$J$51,UI!$I$9,0)=list!$D$4,list!$D$2,VLOOKUP(GN$276,UI!$A$12:$J$51,UI!$I$9,0)),"")</f>
        <v/>
      </c>
      <c r="GO273" s="74" t="str">
        <f>IFERROR(IF(VLOOKUP(GO$276,UI!$A$12:$J$51,UI!$I$9,0)=list!$D$4,list!$D$2,VLOOKUP(GO$276,UI!$A$12:$J$51,UI!$I$9,0)),"")</f>
        <v/>
      </c>
      <c r="GP273" s="74" t="str">
        <f>IFERROR(IF(VLOOKUP(GP$276,UI!$A$12:$J$51,UI!$I$9,0)=list!$D$4,list!$D$2,VLOOKUP(GP$276,UI!$A$12:$J$51,UI!$I$9,0)),"")</f>
        <v/>
      </c>
      <c r="GQ273" s="74" t="str">
        <f>IFERROR(IF(VLOOKUP(GQ$276,UI!$A$12:$J$51,UI!$I$9,0)=list!$D$4,list!$D$2,VLOOKUP(GQ$276,UI!$A$12:$J$51,UI!$I$9,0)),"")</f>
        <v/>
      </c>
      <c r="GR273" s="74" t="str">
        <f>IFERROR(IF(VLOOKUP(GR$276,UI!$A$12:$J$51,UI!$I$9,0)=list!$D$4,list!$D$2,VLOOKUP(GR$276,UI!$A$12:$J$51,UI!$I$9,0)),"")</f>
        <v/>
      </c>
      <c r="GS273" s="74" t="str">
        <f>IFERROR(IF(VLOOKUP(GS$276,UI!$A$12:$J$51,UI!$I$9,0)=list!$D$4,list!$D$2,VLOOKUP(GS$276,UI!$A$12:$J$51,UI!$I$9,0)),"")</f>
        <v/>
      </c>
      <c r="GT273" s="74" t="str">
        <f>IFERROR(IF(VLOOKUP(GT$276,UI!$A$12:$J$51,UI!$I$9,0)=list!$D$4,list!$D$2,VLOOKUP(GT$276,UI!$A$12:$J$51,UI!$I$9,0)),"")</f>
        <v/>
      </c>
      <c r="GU273" s="74" t="str">
        <f>IFERROR(IF(VLOOKUP(GU$276,UI!$A$12:$J$51,UI!$I$9,0)=list!$D$4,list!$D$2,VLOOKUP(GU$276,UI!$A$12:$J$51,UI!$I$9,0)),"")</f>
        <v/>
      </c>
      <c r="GV273" s="74" t="str">
        <f>IFERROR(IF(VLOOKUP(GV$276,UI!$A$12:$J$51,UI!$I$9,0)=list!$D$4,list!$D$2,VLOOKUP(GV$276,UI!$A$12:$J$51,UI!$I$9,0)),"")</f>
        <v/>
      </c>
      <c r="GW273" s="74" t="str">
        <f>IFERROR(IF(VLOOKUP(GW$276,UI!$A$12:$J$51,UI!$I$9,0)=list!$D$4,list!$D$2,VLOOKUP(GW$276,UI!$A$12:$J$51,UI!$I$9,0)),"")</f>
        <v/>
      </c>
      <c r="GX273" s="74" t="str">
        <f>IFERROR(IF(VLOOKUP(GX$276,UI!$A$12:$J$51,UI!$I$9,0)=list!$D$4,list!$D$2,VLOOKUP(GX$276,UI!$A$12:$J$51,UI!$I$9,0)),"")</f>
        <v/>
      </c>
      <c r="GY273" s="74" t="str">
        <f>IFERROR(IF(VLOOKUP(GY$276,UI!$A$12:$J$51,UI!$I$9,0)=list!$D$4,list!$D$2,VLOOKUP(GY$276,UI!$A$12:$J$51,UI!$I$9,0)),"")</f>
        <v/>
      </c>
      <c r="GZ273" s="74" t="str">
        <f>IFERROR(IF(VLOOKUP(GZ$276,UI!$A$12:$J$51,UI!$I$9,0)=list!$D$4,list!$D$2,VLOOKUP(GZ$276,UI!$A$12:$J$51,UI!$I$9,0)),"")</f>
        <v/>
      </c>
      <c r="HA273" s="74" t="str">
        <f>IFERROR(IF(VLOOKUP(HA$276,UI!$A$12:$J$51,UI!$I$9,0)=list!$D$4,list!$D$2,VLOOKUP(HA$276,UI!$A$12:$J$51,UI!$I$9,0)),"")</f>
        <v/>
      </c>
      <c r="HB273" s="74" t="str">
        <f>IFERROR(IF(VLOOKUP(HB$276,UI!$A$12:$J$51,UI!$I$9,0)=list!$D$4,list!$D$2,VLOOKUP(HB$276,UI!$A$12:$J$51,UI!$I$9,0)),"")</f>
        <v/>
      </c>
      <c r="HC273" s="74" t="str">
        <f>IFERROR(IF(VLOOKUP(HC$276,UI!$A$12:$J$51,UI!$I$9,0)=list!$D$4,list!$D$2,VLOOKUP(HC$276,UI!$A$12:$J$51,UI!$I$9,0)),"")</f>
        <v/>
      </c>
      <c r="HD273" s="74" t="str">
        <f>IFERROR(IF(VLOOKUP(HD$276,UI!$A$12:$J$51,UI!$I$9,0)=list!$D$4,list!$D$2,VLOOKUP(HD$276,UI!$A$12:$J$51,UI!$I$9,0)),"")</f>
        <v/>
      </c>
      <c r="HE273" s="74" t="str">
        <f>IFERROR(IF(VLOOKUP(HE$276,UI!$A$12:$J$51,UI!$I$9,0)=list!$D$4,list!$D$2,VLOOKUP(HE$276,UI!$A$12:$J$51,UI!$I$9,0)),"")</f>
        <v/>
      </c>
      <c r="HF273" s="74" t="str">
        <f>IFERROR(IF(VLOOKUP(HF$276,UI!$A$12:$J$51,UI!$I$9,0)=list!$D$4,list!$D$2,VLOOKUP(HF$276,UI!$A$12:$J$51,UI!$I$9,0)),"")</f>
        <v/>
      </c>
      <c r="HG273" s="74" t="str">
        <f>IFERROR(IF(VLOOKUP(HG$276,UI!$A$12:$J$51,UI!$I$9,0)=list!$D$4,list!$D$2,VLOOKUP(HG$276,UI!$A$12:$J$51,UI!$I$9,0)),"")</f>
        <v/>
      </c>
      <c r="HH273" s="74" t="str">
        <f>IFERROR(IF(VLOOKUP(HH$276,UI!$A$12:$J$51,UI!$I$9,0)=list!$D$4,list!$D$2,VLOOKUP(HH$276,UI!$A$12:$J$51,UI!$I$9,0)),"")</f>
        <v/>
      </c>
      <c r="HI273" s="74" t="str">
        <f>IFERROR(IF(VLOOKUP(HI$276,UI!$A$12:$J$51,UI!$I$9,0)=list!$D$4,list!$D$2,VLOOKUP(HI$276,UI!$A$12:$J$51,UI!$I$9,0)),"")</f>
        <v/>
      </c>
      <c r="HJ273" s="74" t="str">
        <f>IFERROR(IF(VLOOKUP(HJ$276,UI!$A$12:$J$51,UI!$I$9,0)=list!$D$4,list!$D$2,VLOOKUP(HJ$276,UI!$A$12:$J$51,UI!$I$9,0)),"")</f>
        <v/>
      </c>
      <c r="HK273" s="74" t="str">
        <f>IFERROR(IF(VLOOKUP(HK$276,UI!$A$12:$J$51,UI!$I$9,0)=list!$D$4,list!$D$2,VLOOKUP(HK$276,UI!$A$12:$J$51,UI!$I$9,0)),"")</f>
        <v/>
      </c>
      <c r="HL273" s="74" t="str">
        <f>IFERROR(IF(VLOOKUP(HL$276,UI!$A$12:$J$51,UI!$I$9,0)=list!$D$4,list!$D$2,VLOOKUP(HL$276,UI!$A$12:$J$51,UI!$I$9,0)),"")</f>
        <v/>
      </c>
      <c r="HM273" s="74" t="str">
        <f>IFERROR(IF(VLOOKUP(HM$276,UI!$A$12:$J$51,UI!$I$9,0)=list!$D$4,list!$D$2,VLOOKUP(HM$276,UI!$A$12:$J$51,UI!$I$9,0)),"")</f>
        <v/>
      </c>
      <c r="HN273" s="74" t="str">
        <f>IFERROR(IF(VLOOKUP(HN$276,UI!$A$12:$J$51,UI!$I$9,0)=list!$D$4,list!$D$2,VLOOKUP(HN$276,UI!$A$12:$J$51,UI!$I$9,0)),"")</f>
        <v/>
      </c>
      <c r="HO273" s="74" t="str">
        <f>IFERROR(IF(VLOOKUP(HO$276,UI!$A$12:$J$51,UI!$I$9,0)=list!$D$4,list!$D$2,VLOOKUP(HO$276,UI!$A$12:$J$51,UI!$I$9,0)),"")</f>
        <v/>
      </c>
      <c r="HP273" s="74" t="str">
        <f>IFERROR(IF(VLOOKUP(HP$276,UI!$A$12:$J$51,UI!$I$9,0)=list!$D$4,list!$D$2,VLOOKUP(HP$276,UI!$A$12:$J$51,UI!$I$9,0)),"")</f>
        <v/>
      </c>
      <c r="HQ273" s="74" t="str">
        <f>IFERROR(IF(VLOOKUP(HQ$276,UI!$A$12:$J$51,UI!$I$9,0)=list!$D$4,list!$D$2,VLOOKUP(HQ$276,UI!$A$12:$J$51,UI!$I$9,0)),"")</f>
        <v/>
      </c>
      <c r="HR273" s="74" t="str">
        <f>IFERROR(IF(VLOOKUP(HR$276,UI!$A$12:$J$51,UI!$I$9,0)=list!$D$4,list!$D$2,VLOOKUP(HR$276,UI!$A$12:$J$51,UI!$I$9,0)),"")</f>
        <v/>
      </c>
      <c r="HS273" s="74" t="str">
        <f>IFERROR(IF(VLOOKUP(HS$276,UI!$A$12:$J$51,UI!$I$9,0)=list!$D$4,list!$D$2,VLOOKUP(HS$276,UI!$A$12:$J$51,UI!$I$9,0)),"")</f>
        <v/>
      </c>
      <c r="HT273" s="74" t="str">
        <f>IFERROR(IF(VLOOKUP(HT$276,UI!$A$12:$J$51,UI!$I$9,0)=list!$D$4,list!$D$2,VLOOKUP(HT$276,UI!$A$12:$J$51,UI!$I$9,0)),"")</f>
        <v/>
      </c>
      <c r="HU273" s="74" t="str">
        <f>IFERROR(IF(VLOOKUP(HU$276,UI!$A$12:$J$51,UI!$I$9,0)=list!$D$4,list!$D$2,VLOOKUP(HU$276,UI!$A$12:$J$51,UI!$I$9,0)),"")</f>
        <v/>
      </c>
      <c r="HV273" s="74" t="str">
        <f>IFERROR(IF(VLOOKUP(HV$276,UI!$A$12:$J$51,UI!$I$9,0)=list!$D$4,list!$D$2,VLOOKUP(HV$276,UI!$A$12:$J$51,UI!$I$9,0)),"")</f>
        <v/>
      </c>
      <c r="HW273" s="74" t="str">
        <f>IFERROR(IF(VLOOKUP(HW$276,UI!$A$12:$J$51,UI!$I$9,0)=list!$D$4,list!$D$2,VLOOKUP(HW$276,UI!$A$12:$J$51,UI!$I$9,0)),"")</f>
        <v/>
      </c>
      <c r="HX273" s="74" t="str">
        <f>IFERROR(IF(VLOOKUP(HX$276,UI!$A$12:$J$51,UI!$I$9,0)=list!$D$4,list!$D$2,VLOOKUP(HX$276,UI!$A$12:$J$51,UI!$I$9,0)),"")</f>
        <v/>
      </c>
      <c r="HY273" s="74" t="str">
        <f>IFERROR(IF(VLOOKUP(HY$276,UI!$A$12:$J$51,UI!$I$9,0)=list!$D$4,list!$D$2,VLOOKUP(HY$276,UI!$A$12:$J$51,UI!$I$9,0)),"")</f>
        <v/>
      </c>
      <c r="HZ273" s="74" t="str">
        <f>IFERROR(IF(VLOOKUP(HZ$276,UI!$A$12:$J$51,UI!$I$9,0)=list!$D$4,list!$D$2,VLOOKUP(HZ$276,UI!$A$12:$J$51,UI!$I$9,0)),"")</f>
        <v/>
      </c>
      <c r="IA273" s="74" t="str">
        <f>IFERROR(IF(VLOOKUP(IA$276,UI!$A$12:$J$51,UI!$I$9,0)=list!$D$4,list!$D$2,VLOOKUP(IA$276,UI!$A$12:$J$51,UI!$I$9,0)),"")</f>
        <v/>
      </c>
      <c r="IB273" s="74" t="str">
        <f>IFERROR(IF(VLOOKUP(IB$276,UI!$A$12:$J$51,UI!$I$9,0)=list!$D$4,list!$D$2,VLOOKUP(IB$276,UI!$A$12:$J$51,UI!$I$9,0)),"")</f>
        <v/>
      </c>
      <c r="IC273" s="74" t="str">
        <f>IFERROR(IF(VLOOKUP(IC$276,UI!$A$12:$J$51,UI!$I$9,0)=list!$D$4,list!$D$2,VLOOKUP(IC$276,UI!$A$12:$J$51,UI!$I$9,0)),"")</f>
        <v/>
      </c>
      <c r="ID273" s="74" t="str">
        <f>IFERROR(IF(VLOOKUP(ID$276,UI!$A$12:$J$51,UI!$I$9,0)=list!$D$4,list!$D$2,VLOOKUP(ID$276,UI!$A$12:$J$51,UI!$I$9,0)),"")</f>
        <v/>
      </c>
      <c r="IE273" s="74" t="str">
        <f>IFERROR(IF(VLOOKUP(IE$276,UI!$A$12:$J$51,UI!$I$9,0)=list!$D$4,list!$D$2,VLOOKUP(IE$276,UI!$A$12:$J$51,UI!$I$9,0)),"")</f>
        <v/>
      </c>
      <c r="IF273" s="74" t="str">
        <f>IFERROR(IF(VLOOKUP(IF$276,UI!$A$12:$J$51,UI!$I$9,0)=list!$D$4,list!$D$2,VLOOKUP(IF$276,UI!$A$12:$J$51,UI!$I$9,0)),"")</f>
        <v/>
      </c>
      <c r="IG273" s="74" t="str">
        <f>IFERROR(IF(VLOOKUP(IG$276,UI!$A$12:$J$51,UI!$I$9,0)=list!$D$4,list!$D$2,VLOOKUP(IG$276,UI!$A$12:$J$51,UI!$I$9,0)),"")</f>
        <v/>
      </c>
      <c r="IH273" s="74" t="str">
        <f>IFERROR(IF(VLOOKUP(IH$276,UI!$A$12:$J$51,UI!$I$9,0)=list!$D$4,list!$D$2,VLOOKUP(IH$276,UI!$A$12:$J$51,UI!$I$9,0)),"")</f>
        <v/>
      </c>
      <c r="II273" s="74" t="str">
        <f>IFERROR(IF(VLOOKUP(II$276,UI!$A$12:$J$51,UI!$I$9,0)=list!$D$4,list!$D$2,VLOOKUP(II$276,UI!$A$12:$J$51,UI!$I$9,0)),"")</f>
        <v/>
      </c>
      <c r="IJ273" s="74" t="str">
        <f>IFERROR(IF(VLOOKUP(IJ$276,UI!$A$12:$J$51,UI!$I$9,0)=list!$D$4,list!$D$2,VLOOKUP(IJ$276,UI!$A$12:$J$51,UI!$I$9,0)),"")</f>
        <v/>
      </c>
      <c r="IK273" s="74" t="str">
        <f>IFERROR(IF(VLOOKUP(IK$276,UI!$A$12:$J$51,UI!$I$9,0)=list!$D$4,list!$D$2,VLOOKUP(IK$276,UI!$A$12:$J$51,UI!$I$9,0)),"")</f>
        <v/>
      </c>
      <c r="IL273" s="74" t="str">
        <f>IFERROR(IF(VLOOKUP(IL$276,UI!$A$12:$J$51,UI!$I$9,0)=list!$D$4,list!$D$2,VLOOKUP(IL$276,UI!$A$12:$J$51,UI!$I$9,0)),"")</f>
        <v/>
      </c>
    </row>
    <row r="274" spans="2:246" outlineLevel="1">
      <c r="B274" s="74"/>
      <c r="C274" s="74"/>
      <c r="D274" s="74"/>
      <c r="E274" s="134"/>
      <c r="F274" s="134" t="s">
        <v>91</v>
      </c>
      <c r="G274" s="74">
        <v>0</v>
      </c>
      <c r="H274" s="74">
        <v>1</v>
      </c>
      <c r="I274" s="74">
        <v>2</v>
      </c>
      <c r="J274" s="74">
        <v>3</v>
      </c>
      <c r="K274" s="74">
        <v>4</v>
      </c>
      <c r="L274" s="74">
        <v>5</v>
      </c>
      <c r="M274" s="74">
        <v>6</v>
      </c>
      <c r="N274" s="74">
        <v>7</v>
      </c>
      <c r="O274" s="74">
        <v>8</v>
      </c>
      <c r="P274" s="74">
        <v>9</v>
      </c>
      <c r="Q274" s="74">
        <v>10</v>
      </c>
      <c r="R274" s="74">
        <v>11</v>
      </c>
      <c r="S274" s="74">
        <v>12</v>
      </c>
      <c r="T274" s="74">
        <v>13</v>
      </c>
      <c r="U274" s="74">
        <v>14</v>
      </c>
      <c r="V274" s="74">
        <v>15</v>
      </c>
      <c r="W274" s="74">
        <v>16</v>
      </c>
      <c r="X274" s="74">
        <v>17</v>
      </c>
      <c r="Y274" s="74">
        <v>18</v>
      </c>
      <c r="Z274" s="74">
        <v>19</v>
      </c>
      <c r="AA274" s="74">
        <v>20</v>
      </c>
      <c r="AB274" s="74">
        <v>21</v>
      </c>
      <c r="AC274" s="74">
        <v>22</v>
      </c>
      <c r="AD274" s="74">
        <v>23</v>
      </c>
      <c r="AE274" s="74">
        <v>24</v>
      </c>
      <c r="AF274" s="74">
        <v>25</v>
      </c>
      <c r="AG274" s="74">
        <v>26</v>
      </c>
      <c r="AH274" s="74">
        <v>27</v>
      </c>
      <c r="AI274" s="74">
        <v>28</v>
      </c>
      <c r="AJ274" s="74">
        <v>29</v>
      </c>
      <c r="AK274" s="74">
        <v>30</v>
      </c>
      <c r="AL274" s="74">
        <v>31</v>
      </c>
      <c r="AM274" s="74">
        <v>32</v>
      </c>
      <c r="AN274" s="74">
        <v>33</v>
      </c>
      <c r="AO274" s="74">
        <v>34</v>
      </c>
      <c r="AP274" s="74">
        <v>35</v>
      </c>
      <c r="AQ274" s="74">
        <v>36</v>
      </c>
      <c r="AR274" s="74">
        <v>37</v>
      </c>
      <c r="AS274" s="74">
        <v>38</v>
      </c>
      <c r="AT274" s="74">
        <v>39</v>
      </c>
      <c r="AU274" s="74">
        <v>40</v>
      </c>
      <c r="AV274" s="74">
        <v>41</v>
      </c>
      <c r="AW274" s="74">
        <v>42</v>
      </c>
      <c r="AX274" s="74">
        <v>43</v>
      </c>
      <c r="AY274" s="74">
        <v>44</v>
      </c>
      <c r="AZ274" s="74">
        <v>45</v>
      </c>
      <c r="BA274" s="74">
        <v>46</v>
      </c>
      <c r="BB274" s="74">
        <v>47</v>
      </c>
      <c r="BC274" s="74">
        <v>48</v>
      </c>
      <c r="BD274" s="74">
        <v>49</v>
      </c>
      <c r="BE274" s="74">
        <v>50</v>
      </c>
      <c r="BF274" s="74">
        <v>51</v>
      </c>
      <c r="BG274" s="74">
        <v>52</v>
      </c>
      <c r="BH274" s="74">
        <v>53</v>
      </c>
      <c r="BI274" s="74">
        <v>54</v>
      </c>
      <c r="BJ274" s="74">
        <v>55</v>
      </c>
      <c r="BK274" s="74">
        <v>56</v>
      </c>
      <c r="BL274" s="74">
        <v>57</v>
      </c>
      <c r="BM274" s="74">
        <v>58</v>
      </c>
      <c r="BN274" s="74">
        <v>59</v>
      </c>
      <c r="BO274" s="74">
        <v>60</v>
      </c>
      <c r="BP274" s="74">
        <v>61</v>
      </c>
      <c r="BQ274" s="74">
        <v>62</v>
      </c>
      <c r="BR274" s="74">
        <v>63</v>
      </c>
      <c r="BS274" s="74">
        <v>64</v>
      </c>
      <c r="BT274" s="74">
        <v>65</v>
      </c>
      <c r="BU274" s="74">
        <v>66</v>
      </c>
      <c r="BV274" s="74">
        <v>67</v>
      </c>
      <c r="BW274" s="74">
        <v>68</v>
      </c>
      <c r="BX274" s="74">
        <v>69</v>
      </c>
      <c r="BY274" s="74">
        <v>70</v>
      </c>
      <c r="BZ274" s="74">
        <v>71</v>
      </c>
      <c r="CA274" s="74">
        <v>72</v>
      </c>
      <c r="CB274" s="74">
        <v>73</v>
      </c>
      <c r="CC274" s="74">
        <v>74</v>
      </c>
      <c r="CD274" s="74">
        <v>75</v>
      </c>
      <c r="CE274" s="74">
        <v>76</v>
      </c>
      <c r="CF274" s="74">
        <v>77</v>
      </c>
      <c r="CG274" s="74">
        <v>78</v>
      </c>
      <c r="CH274" s="74">
        <v>79</v>
      </c>
      <c r="CI274" s="74">
        <v>80</v>
      </c>
      <c r="CJ274" s="74">
        <v>81</v>
      </c>
      <c r="CK274" s="74">
        <v>82</v>
      </c>
      <c r="CL274" s="74">
        <v>83</v>
      </c>
      <c r="CM274" s="74">
        <v>84</v>
      </c>
      <c r="CN274" s="74">
        <v>85</v>
      </c>
      <c r="CO274" s="74">
        <v>86</v>
      </c>
      <c r="CP274" s="74">
        <v>87</v>
      </c>
      <c r="CQ274" s="74">
        <v>88</v>
      </c>
      <c r="CR274" s="74">
        <v>89</v>
      </c>
      <c r="CS274" s="74">
        <v>90</v>
      </c>
      <c r="CT274" s="74">
        <v>91</v>
      </c>
      <c r="CU274" s="74">
        <v>92</v>
      </c>
      <c r="CV274" s="74">
        <v>93</v>
      </c>
      <c r="CW274" s="74">
        <v>94</v>
      </c>
      <c r="CX274" s="74">
        <v>95</v>
      </c>
      <c r="CY274" s="74">
        <v>96</v>
      </c>
      <c r="CZ274" s="74">
        <v>97</v>
      </c>
      <c r="DA274" s="74">
        <v>98</v>
      </c>
      <c r="DB274" s="74">
        <v>99</v>
      </c>
      <c r="DC274" s="74">
        <v>100</v>
      </c>
      <c r="DD274" s="74">
        <v>101</v>
      </c>
      <c r="DE274" s="74">
        <v>102</v>
      </c>
      <c r="DF274" s="74">
        <v>103</v>
      </c>
      <c r="DG274" s="74">
        <v>104</v>
      </c>
      <c r="DH274" s="74">
        <v>105</v>
      </c>
      <c r="DI274" s="74">
        <v>106</v>
      </c>
      <c r="DJ274" s="74">
        <v>107</v>
      </c>
      <c r="DK274" s="74">
        <v>108</v>
      </c>
      <c r="DL274" s="74">
        <v>109</v>
      </c>
      <c r="DM274" s="74">
        <v>110</v>
      </c>
      <c r="DN274" s="74">
        <v>111</v>
      </c>
      <c r="DO274" s="74">
        <v>112</v>
      </c>
      <c r="DP274" s="74">
        <v>113</v>
      </c>
      <c r="DQ274" s="74">
        <v>114</v>
      </c>
      <c r="DR274" s="74">
        <v>115</v>
      </c>
      <c r="DS274" s="74">
        <v>116</v>
      </c>
      <c r="DT274" s="74">
        <v>117</v>
      </c>
      <c r="DU274" s="74">
        <v>118</v>
      </c>
      <c r="DV274" s="74">
        <v>119</v>
      </c>
      <c r="DW274" s="74">
        <v>120</v>
      </c>
      <c r="DX274" s="74">
        <v>121</v>
      </c>
      <c r="DY274" s="74">
        <v>122</v>
      </c>
      <c r="DZ274" s="74">
        <v>123</v>
      </c>
      <c r="EA274" s="74">
        <v>124</v>
      </c>
      <c r="EB274" s="74">
        <v>125</v>
      </c>
      <c r="EC274" s="74">
        <v>126</v>
      </c>
      <c r="ED274" s="74">
        <v>127</v>
      </c>
      <c r="EE274" s="74">
        <v>128</v>
      </c>
      <c r="EF274" s="74">
        <v>129</v>
      </c>
      <c r="EG274" s="74">
        <v>130</v>
      </c>
      <c r="EH274" s="74">
        <v>131</v>
      </c>
      <c r="EI274" s="74">
        <v>132</v>
      </c>
      <c r="EJ274" s="74">
        <v>133</v>
      </c>
      <c r="EK274" s="74">
        <v>134</v>
      </c>
      <c r="EL274" s="74">
        <v>135</v>
      </c>
      <c r="EM274" s="74">
        <v>136</v>
      </c>
      <c r="EN274" s="74">
        <v>137</v>
      </c>
      <c r="EO274" s="74">
        <v>138</v>
      </c>
      <c r="EP274" s="74">
        <v>139</v>
      </c>
      <c r="EQ274" s="74">
        <v>140</v>
      </c>
      <c r="ER274" s="74">
        <v>141</v>
      </c>
      <c r="ES274" s="74">
        <v>142</v>
      </c>
      <c r="ET274" s="74">
        <v>143</v>
      </c>
      <c r="EU274" s="74">
        <v>144</v>
      </c>
      <c r="EV274" s="74">
        <v>145</v>
      </c>
      <c r="EW274" s="74">
        <v>146</v>
      </c>
      <c r="EX274" s="74">
        <v>147</v>
      </c>
      <c r="EY274" s="74">
        <v>148</v>
      </c>
      <c r="EZ274" s="74">
        <v>149</v>
      </c>
      <c r="FA274" s="74">
        <v>150</v>
      </c>
      <c r="FB274" s="74">
        <v>151</v>
      </c>
      <c r="FC274" s="74">
        <v>152</v>
      </c>
      <c r="FD274" s="74">
        <v>153</v>
      </c>
      <c r="FE274" s="74">
        <v>154</v>
      </c>
      <c r="FF274" s="74">
        <v>155</v>
      </c>
      <c r="FG274" s="74">
        <v>156</v>
      </c>
      <c r="FH274" s="74">
        <v>157</v>
      </c>
      <c r="FI274" s="74">
        <v>158</v>
      </c>
      <c r="FJ274" s="74">
        <v>159</v>
      </c>
      <c r="FK274" s="74">
        <v>160</v>
      </c>
      <c r="FL274" s="74">
        <v>161</v>
      </c>
      <c r="FM274" s="74">
        <v>162</v>
      </c>
      <c r="FN274" s="74">
        <v>163</v>
      </c>
      <c r="FO274" s="74">
        <v>164</v>
      </c>
      <c r="FP274" s="74">
        <v>165</v>
      </c>
      <c r="FQ274" s="74">
        <v>166</v>
      </c>
      <c r="FR274" s="74">
        <v>167</v>
      </c>
      <c r="FS274" s="74">
        <v>168</v>
      </c>
      <c r="FT274" s="74">
        <v>169</v>
      </c>
      <c r="FU274" s="74">
        <v>170</v>
      </c>
      <c r="FV274" s="74">
        <v>171</v>
      </c>
      <c r="FW274" s="74">
        <v>172</v>
      </c>
      <c r="FX274" s="74">
        <v>173</v>
      </c>
      <c r="FY274" s="74">
        <v>174</v>
      </c>
      <c r="FZ274" s="74">
        <v>175</v>
      </c>
      <c r="GA274" s="74">
        <v>176</v>
      </c>
      <c r="GB274" s="74">
        <v>177</v>
      </c>
      <c r="GC274" s="74">
        <v>178</v>
      </c>
      <c r="GD274" s="74">
        <v>179</v>
      </c>
      <c r="GE274" s="74">
        <v>180</v>
      </c>
      <c r="GF274" s="74">
        <v>181</v>
      </c>
      <c r="GG274" s="74">
        <v>182</v>
      </c>
      <c r="GH274" s="74">
        <v>183</v>
      </c>
      <c r="GI274" s="74">
        <v>184</v>
      </c>
      <c r="GJ274" s="74">
        <v>185</v>
      </c>
      <c r="GK274" s="74">
        <v>186</v>
      </c>
      <c r="GL274" s="74">
        <v>187</v>
      </c>
      <c r="GM274" s="74">
        <v>188</v>
      </c>
      <c r="GN274" s="74">
        <v>189</v>
      </c>
      <c r="GO274" s="74">
        <v>190</v>
      </c>
      <c r="GP274" s="74">
        <v>191</v>
      </c>
      <c r="GQ274" s="74">
        <v>192</v>
      </c>
      <c r="GR274" s="74">
        <v>193</v>
      </c>
      <c r="GS274" s="74">
        <v>194</v>
      </c>
      <c r="GT274" s="74">
        <v>195</v>
      </c>
      <c r="GU274" s="74">
        <v>196</v>
      </c>
      <c r="GV274" s="74">
        <v>197</v>
      </c>
      <c r="GW274" s="74">
        <v>198</v>
      </c>
      <c r="GX274" s="74">
        <v>199</v>
      </c>
      <c r="GY274" s="74">
        <v>200</v>
      </c>
      <c r="GZ274" s="74">
        <v>201</v>
      </c>
      <c r="HA274" s="74">
        <v>202</v>
      </c>
      <c r="HB274" s="74">
        <v>203</v>
      </c>
      <c r="HC274" s="74">
        <v>204</v>
      </c>
      <c r="HD274" s="74">
        <v>205</v>
      </c>
      <c r="HE274" s="74">
        <v>206</v>
      </c>
      <c r="HF274" s="74">
        <v>207</v>
      </c>
      <c r="HG274" s="74">
        <v>208</v>
      </c>
      <c r="HH274" s="74">
        <v>209</v>
      </c>
      <c r="HI274" s="74">
        <v>210</v>
      </c>
      <c r="HJ274" s="74">
        <v>211</v>
      </c>
      <c r="HK274" s="74">
        <v>212</v>
      </c>
      <c r="HL274" s="74">
        <v>213</v>
      </c>
      <c r="HM274" s="74">
        <v>214</v>
      </c>
      <c r="HN274" s="74">
        <v>215</v>
      </c>
      <c r="HO274" s="74">
        <v>216</v>
      </c>
      <c r="HP274" s="74">
        <v>217</v>
      </c>
      <c r="HQ274" s="74">
        <v>218</v>
      </c>
      <c r="HR274" s="74">
        <v>219</v>
      </c>
      <c r="HS274" s="74">
        <v>220</v>
      </c>
      <c r="HT274" s="74">
        <v>221</v>
      </c>
      <c r="HU274" s="74">
        <v>222</v>
      </c>
      <c r="HV274" s="74">
        <v>223</v>
      </c>
      <c r="HW274" s="74">
        <v>224</v>
      </c>
      <c r="HX274" s="74">
        <v>225</v>
      </c>
      <c r="HY274" s="74">
        <v>226</v>
      </c>
      <c r="HZ274" s="74">
        <v>227</v>
      </c>
      <c r="IA274" s="74">
        <v>228</v>
      </c>
      <c r="IB274" s="74">
        <v>229</v>
      </c>
      <c r="IC274" s="74">
        <v>230</v>
      </c>
      <c r="ID274" s="74">
        <v>231</v>
      </c>
      <c r="IE274" s="74">
        <v>232</v>
      </c>
      <c r="IF274" s="74">
        <v>233</v>
      </c>
      <c r="IG274" s="74">
        <v>234</v>
      </c>
      <c r="IH274" s="74">
        <v>235</v>
      </c>
      <c r="II274" s="74">
        <v>236</v>
      </c>
      <c r="IJ274" s="74">
        <v>237</v>
      </c>
      <c r="IK274" s="74">
        <v>238</v>
      </c>
      <c r="IL274" s="74">
        <v>239</v>
      </c>
    </row>
    <row r="275" spans="2:246" outlineLevel="1">
      <c r="B275" s="74"/>
      <c r="C275" s="74"/>
      <c r="D275" s="74"/>
      <c r="E275" s="134"/>
      <c r="F275" s="134" t="s">
        <v>91</v>
      </c>
      <c r="G275" s="74">
        <f>QUOTIENT(G274,6)+1</f>
        <v>1</v>
      </c>
      <c r="H275" s="74">
        <f>QUOTIENT(H274,6)+1</f>
        <v>1</v>
      </c>
      <c r="I275" s="74">
        <f t="shared" ref="I275:O275" si="21">QUOTIENT(I274,6)+1</f>
        <v>1</v>
      </c>
      <c r="J275" s="74">
        <f t="shared" si="21"/>
        <v>1</v>
      </c>
      <c r="K275" s="74">
        <f t="shared" si="21"/>
        <v>1</v>
      </c>
      <c r="L275" s="74">
        <f t="shared" si="21"/>
        <v>1</v>
      </c>
      <c r="M275" s="74">
        <f t="shared" si="21"/>
        <v>2</v>
      </c>
      <c r="N275" s="74">
        <f t="shared" si="21"/>
        <v>2</v>
      </c>
      <c r="O275" s="74">
        <f t="shared" si="21"/>
        <v>2</v>
      </c>
      <c r="P275" s="74">
        <f t="shared" ref="P275" si="22">QUOTIENT(P274,6)+1</f>
        <v>2</v>
      </c>
      <c r="Q275" s="74">
        <f t="shared" ref="Q275" si="23">QUOTIENT(Q274,6)+1</f>
        <v>2</v>
      </c>
      <c r="R275" s="74">
        <f t="shared" ref="R275" si="24">QUOTIENT(R274,6)+1</f>
        <v>2</v>
      </c>
      <c r="S275" s="74">
        <f t="shared" ref="S275" si="25">QUOTIENT(S274,6)+1</f>
        <v>3</v>
      </c>
      <c r="T275" s="74">
        <f t="shared" ref="T275:V275" si="26">QUOTIENT(T274,6)+1</f>
        <v>3</v>
      </c>
      <c r="U275" s="74">
        <f t="shared" si="26"/>
        <v>3</v>
      </c>
      <c r="V275" s="74">
        <f t="shared" si="26"/>
        <v>3</v>
      </c>
      <c r="W275" s="74">
        <f t="shared" ref="W275" si="27">QUOTIENT(W274,6)+1</f>
        <v>3</v>
      </c>
      <c r="X275" s="74">
        <f t="shared" ref="X275" si="28">QUOTIENT(X274,6)+1</f>
        <v>3</v>
      </c>
      <c r="Y275" s="74">
        <f t="shared" ref="Y275" si="29">QUOTIENT(Y274,6)+1</f>
        <v>4</v>
      </c>
      <c r="Z275" s="74">
        <f t="shared" ref="Z275" si="30">QUOTIENT(Z274,6)+1</f>
        <v>4</v>
      </c>
      <c r="AA275" s="74">
        <f t="shared" ref="AA275:AC275" si="31">QUOTIENT(AA274,6)+1</f>
        <v>4</v>
      </c>
      <c r="AB275" s="74">
        <f t="shared" si="31"/>
        <v>4</v>
      </c>
      <c r="AC275" s="74">
        <f t="shared" si="31"/>
        <v>4</v>
      </c>
      <c r="AD275" s="74">
        <f t="shared" ref="AD275" si="32">QUOTIENT(AD274,6)+1</f>
        <v>4</v>
      </c>
      <c r="AE275" s="74">
        <f t="shared" ref="AE275" si="33">QUOTIENT(AE274,6)+1</f>
        <v>5</v>
      </c>
      <c r="AF275" s="74">
        <f t="shared" ref="AF275" si="34">QUOTIENT(AF274,6)+1</f>
        <v>5</v>
      </c>
      <c r="AG275" s="74">
        <f t="shared" ref="AG275" si="35">QUOTIENT(AG274,6)+1</f>
        <v>5</v>
      </c>
      <c r="AH275" s="74">
        <f t="shared" ref="AH275:AJ275" si="36">QUOTIENT(AH274,6)+1</f>
        <v>5</v>
      </c>
      <c r="AI275" s="74">
        <f t="shared" si="36"/>
        <v>5</v>
      </c>
      <c r="AJ275" s="74">
        <f t="shared" si="36"/>
        <v>5</v>
      </c>
      <c r="AK275" s="74">
        <f t="shared" ref="AK275" si="37">QUOTIENT(AK274,6)+1</f>
        <v>6</v>
      </c>
      <c r="AL275" s="74">
        <f t="shared" ref="AL275" si="38">QUOTIENT(AL274,6)+1</f>
        <v>6</v>
      </c>
      <c r="AM275" s="74">
        <f t="shared" ref="AM275" si="39">QUOTIENT(AM274,6)+1</f>
        <v>6</v>
      </c>
      <c r="AN275" s="74">
        <f t="shared" ref="AN275" si="40">QUOTIENT(AN274,6)+1</f>
        <v>6</v>
      </c>
      <c r="AO275" s="74">
        <f t="shared" ref="AO275:AQ275" si="41">QUOTIENT(AO274,6)+1</f>
        <v>6</v>
      </c>
      <c r="AP275" s="74">
        <f t="shared" si="41"/>
        <v>6</v>
      </c>
      <c r="AQ275" s="74">
        <f t="shared" si="41"/>
        <v>7</v>
      </c>
      <c r="AR275" s="74">
        <f t="shared" ref="AR275" si="42">QUOTIENT(AR274,6)+1</f>
        <v>7</v>
      </c>
      <c r="AS275" s="74">
        <f t="shared" ref="AS275" si="43">QUOTIENT(AS274,6)+1</f>
        <v>7</v>
      </c>
      <c r="AT275" s="74">
        <f t="shared" ref="AT275" si="44">QUOTIENT(AT274,6)+1</f>
        <v>7</v>
      </c>
      <c r="AU275" s="74">
        <f t="shared" ref="AU275" si="45">QUOTIENT(AU274,6)+1</f>
        <v>7</v>
      </c>
      <c r="AV275" s="74">
        <f t="shared" ref="AV275:AX275" si="46">QUOTIENT(AV274,6)+1</f>
        <v>7</v>
      </c>
      <c r="AW275" s="74">
        <f t="shared" si="46"/>
        <v>8</v>
      </c>
      <c r="AX275" s="74">
        <f t="shared" si="46"/>
        <v>8</v>
      </c>
      <c r="AY275" s="74">
        <f t="shared" ref="AY275" si="47">QUOTIENT(AY274,6)+1</f>
        <v>8</v>
      </c>
      <c r="AZ275" s="74">
        <f t="shared" ref="AZ275" si="48">QUOTIENT(AZ274,6)+1</f>
        <v>8</v>
      </c>
      <c r="BA275" s="74">
        <f t="shared" ref="BA275" si="49">QUOTIENT(BA274,6)+1</f>
        <v>8</v>
      </c>
      <c r="BB275" s="74">
        <f t="shared" ref="BB275" si="50">QUOTIENT(BB274,6)+1</f>
        <v>8</v>
      </c>
      <c r="BC275" s="74">
        <f t="shared" ref="BC275:BE275" si="51">QUOTIENT(BC274,6)+1</f>
        <v>9</v>
      </c>
      <c r="BD275" s="74">
        <f t="shared" si="51"/>
        <v>9</v>
      </c>
      <c r="BE275" s="74">
        <f t="shared" si="51"/>
        <v>9</v>
      </c>
      <c r="BF275" s="74">
        <f t="shared" ref="BF275" si="52">QUOTIENT(BF274,6)+1</f>
        <v>9</v>
      </c>
      <c r="BG275" s="74">
        <f t="shared" ref="BG275" si="53">QUOTIENT(BG274,6)+1</f>
        <v>9</v>
      </c>
      <c r="BH275" s="74">
        <f t="shared" ref="BH275" si="54">QUOTIENT(BH274,6)+1</f>
        <v>9</v>
      </c>
      <c r="BI275" s="74">
        <f t="shared" ref="BI275" si="55">QUOTIENT(BI274,6)+1</f>
        <v>10</v>
      </c>
      <c r="BJ275" s="74">
        <f t="shared" ref="BJ275:BL275" si="56">QUOTIENT(BJ274,6)+1</f>
        <v>10</v>
      </c>
      <c r="BK275" s="74">
        <f t="shared" si="56"/>
        <v>10</v>
      </c>
      <c r="BL275" s="74">
        <f t="shared" si="56"/>
        <v>10</v>
      </c>
      <c r="BM275" s="74">
        <f t="shared" ref="BM275" si="57">QUOTIENT(BM274,6)+1</f>
        <v>10</v>
      </c>
      <c r="BN275" s="74">
        <f t="shared" ref="BN275" si="58">QUOTIENT(BN274,6)+1</f>
        <v>10</v>
      </c>
      <c r="BO275" s="74">
        <f t="shared" ref="BO275" si="59">QUOTIENT(BO274,6)+1</f>
        <v>11</v>
      </c>
      <c r="BP275" s="74">
        <f t="shared" ref="BP275" si="60">QUOTIENT(BP274,6)+1</f>
        <v>11</v>
      </c>
      <c r="BQ275" s="74">
        <f t="shared" ref="BQ275:BS275" si="61">QUOTIENT(BQ274,6)+1</f>
        <v>11</v>
      </c>
      <c r="BR275" s="74">
        <f t="shared" si="61"/>
        <v>11</v>
      </c>
      <c r="BS275" s="74">
        <f t="shared" si="61"/>
        <v>11</v>
      </c>
      <c r="BT275" s="74">
        <f t="shared" ref="BT275" si="62">QUOTIENT(BT274,6)+1</f>
        <v>11</v>
      </c>
      <c r="BU275" s="74">
        <f t="shared" ref="BU275" si="63">QUOTIENT(BU274,6)+1</f>
        <v>12</v>
      </c>
      <c r="BV275" s="74">
        <f t="shared" ref="BV275" si="64">QUOTIENT(BV274,6)+1</f>
        <v>12</v>
      </c>
      <c r="BW275" s="74">
        <f t="shared" ref="BW275" si="65">QUOTIENT(BW274,6)+1</f>
        <v>12</v>
      </c>
      <c r="BX275" s="74">
        <f t="shared" ref="BX275:BZ275" si="66">QUOTIENT(BX274,6)+1</f>
        <v>12</v>
      </c>
      <c r="BY275" s="74">
        <f t="shared" si="66"/>
        <v>12</v>
      </c>
      <c r="BZ275" s="74">
        <f t="shared" si="66"/>
        <v>12</v>
      </c>
      <c r="CA275" s="74">
        <f t="shared" ref="CA275" si="67">QUOTIENT(CA274,6)+1</f>
        <v>13</v>
      </c>
      <c r="CB275" s="74">
        <f t="shared" ref="CB275" si="68">QUOTIENT(CB274,6)+1</f>
        <v>13</v>
      </c>
      <c r="CC275" s="74">
        <f t="shared" ref="CC275" si="69">QUOTIENT(CC274,6)+1</f>
        <v>13</v>
      </c>
      <c r="CD275" s="74">
        <f t="shared" ref="CD275" si="70">QUOTIENT(CD274,6)+1</f>
        <v>13</v>
      </c>
      <c r="CE275" s="74">
        <f t="shared" ref="CE275:CG275" si="71">QUOTIENT(CE274,6)+1</f>
        <v>13</v>
      </c>
      <c r="CF275" s="74">
        <f t="shared" si="71"/>
        <v>13</v>
      </c>
      <c r="CG275" s="74">
        <f t="shared" si="71"/>
        <v>14</v>
      </c>
      <c r="CH275" s="74">
        <f t="shared" ref="CH275" si="72">QUOTIENT(CH274,6)+1</f>
        <v>14</v>
      </c>
      <c r="CI275" s="74">
        <f t="shared" ref="CI275" si="73">QUOTIENT(CI274,6)+1</f>
        <v>14</v>
      </c>
      <c r="CJ275" s="74">
        <f t="shared" ref="CJ275" si="74">QUOTIENT(CJ274,6)+1</f>
        <v>14</v>
      </c>
      <c r="CK275" s="74">
        <f t="shared" ref="CK275" si="75">QUOTIENT(CK274,6)+1</f>
        <v>14</v>
      </c>
      <c r="CL275" s="74">
        <f t="shared" ref="CL275:CN275" si="76">QUOTIENT(CL274,6)+1</f>
        <v>14</v>
      </c>
      <c r="CM275" s="74">
        <f t="shared" si="76"/>
        <v>15</v>
      </c>
      <c r="CN275" s="74">
        <f t="shared" si="76"/>
        <v>15</v>
      </c>
      <c r="CO275" s="74">
        <f t="shared" ref="CO275" si="77">QUOTIENT(CO274,6)+1</f>
        <v>15</v>
      </c>
      <c r="CP275" s="74">
        <f t="shared" ref="CP275" si="78">QUOTIENT(CP274,6)+1</f>
        <v>15</v>
      </c>
      <c r="CQ275" s="74">
        <f t="shared" ref="CQ275" si="79">QUOTIENT(CQ274,6)+1</f>
        <v>15</v>
      </c>
      <c r="CR275" s="74">
        <f t="shared" ref="CR275" si="80">QUOTIENT(CR274,6)+1</f>
        <v>15</v>
      </c>
      <c r="CS275" s="74">
        <f t="shared" ref="CS275:CU275" si="81">QUOTIENT(CS274,6)+1</f>
        <v>16</v>
      </c>
      <c r="CT275" s="74">
        <f t="shared" si="81"/>
        <v>16</v>
      </c>
      <c r="CU275" s="74">
        <f t="shared" si="81"/>
        <v>16</v>
      </c>
      <c r="CV275" s="74">
        <f t="shared" ref="CV275" si="82">QUOTIENT(CV274,6)+1</f>
        <v>16</v>
      </c>
      <c r="CW275" s="74">
        <f t="shared" ref="CW275" si="83">QUOTIENT(CW274,6)+1</f>
        <v>16</v>
      </c>
      <c r="CX275" s="74">
        <f t="shared" ref="CX275" si="84">QUOTIENT(CX274,6)+1</f>
        <v>16</v>
      </c>
      <c r="CY275" s="74">
        <f t="shared" ref="CY275" si="85">QUOTIENT(CY274,6)+1</f>
        <v>17</v>
      </c>
      <c r="CZ275" s="74">
        <f t="shared" ref="CZ275:DB275" si="86">QUOTIENT(CZ274,6)+1</f>
        <v>17</v>
      </c>
      <c r="DA275" s="74">
        <f t="shared" si="86"/>
        <v>17</v>
      </c>
      <c r="DB275" s="74">
        <f t="shared" si="86"/>
        <v>17</v>
      </c>
      <c r="DC275" s="74">
        <f t="shared" ref="DC275" si="87">QUOTIENT(DC274,6)+1</f>
        <v>17</v>
      </c>
      <c r="DD275" s="74">
        <f t="shared" ref="DD275" si="88">QUOTIENT(DD274,6)+1</f>
        <v>17</v>
      </c>
      <c r="DE275" s="74">
        <f t="shared" ref="DE275" si="89">QUOTIENT(DE274,6)+1</f>
        <v>18</v>
      </c>
      <c r="DF275" s="74">
        <f t="shared" ref="DF275" si="90">QUOTIENT(DF274,6)+1</f>
        <v>18</v>
      </c>
      <c r="DG275" s="74">
        <f t="shared" ref="DG275:DI275" si="91">QUOTIENT(DG274,6)+1</f>
        <v>18</v>
      </c>
      <c r="DH275" s="74">
        <f t="shared" si="91"/>
        <v>18</v>
      </c>
      <c r="DI275" s="74">
        <f t="shared" si="91"/>
        <v>18</v>
      </c>
      <c r="DJ275" s="74">
        <f t="shared" ref="DJ275" si="92">QUOTIENT(DJ274,6)+1</f>
        <v>18</v>
      </c>
      <c r="DK275" s="74">
        <f t="shared" ref="DK275" si="93">QUOTIENT(DK274,6)+1</f>
        <v>19</v>
      </c>
      <c r="DL275" s="74">
        <f t="shared" ref="DL275" si="94">QUOTIENT(DL274,6)+1</f>
        <v>19</v>
      </c>
      <c r="DM275" s="74">
        <f t="shared" ref="DM275" si="95">QUOTIENT(DM274,6)+1</f>
        <v>19</v>
      </c>
      <c r="DN275" s="74">
        <f t="shared" ref="DN275:DP275" si="96">QUOTIENT(DN274,6)+1</f>
        <v>19</v>
      </c>
      <c r="DO275" s="74">
        <f t="shared" si="96"/>
        <v>19</v>
      </c>
      <c r="DP275" s="74">
        <f t="shared" si="96"/>
        <v>19</v>
      </c>
      <c r="DQ275" s="74">
        <f t="shared" ref="DQ275" si="97">QUOTIENT(DQ274,6)+1</f>
        <v>20</v>
      </c>
      <c r="DR275" s="74">
        <f t="shared" ref="DR275" si="98">QUOTIENT(DR274,6)+1</f>
        <v>20</v>
      </c>
      <c r="DS275" s="74">
        <f t="shared" ref="DS275" si="99">QUOTIENT(DS274,6)+1</f>
        <v>20</v>
      </c>
      <c r="DT275" s="74">
        <f t="shared" ref="DT275" si="100">QUOTIENT(DT274,6)+1</f>
        <v>20</v>
      </c>
      <c r="DU275" s="74">
        <f t="shared" ref="DU275:DW275" si="101">QUOTIENT(DU274,6)+1</f>
        <v>20</v>
      </c>
      <c r="DV275" s="74">
        <f t="shared" si="101"/>
        <v>20</v>
      </c>
      <c r="DW275" s="74">
        <f t="shared" si="101"/>
        <v>21</v>
      </c>
      <c r="DX275" s="74">
        <f t="shared" ref="DX275" si="102">QUOTIENT(DX274,6)+1</f>
        <v>21</v>
      </c>
      <c r="DY275" s="74">
        <f t="shared" ref="DY275" si="103">QUOTIENT(DY274,6)+1</f>
        <v>21</v>
      </c>
      <c r="DZ275" s="74">
        <f t="shared" ref="DZ275" si="104">QUOTIENT(DZ274,6)+1</f>
        <v>21</v>
      </c>
      <c r="EA275" s="74">
        <f t="shared" ref="EA275" si="105">QUOTIENT(EA274,6)+1</f>
        <v>21</v>
      </c>
      <c r="EB275" s="74">
        <f t="shared" ref="EB275:ED275" si="106">QUOTIENT(EB274,6)+1</f>
        <v>21</v>
      </c>
      <c r="EC275" s="74">
        <f t="shared" si="106"/>
        <v>22</v>
      </c>
      <c r="ED275" s="74">
        <f t="shared" si="106"/>
        <v>22</v>
      </c>
      <c r="EE275" s="74">
        <f t="shared" ref="EE275" si="107">QUOTIENT(EE274,6)+1</f>
        <v>22</v>
      </c>
      <c r="EF275" s="74">
        <f t="shared" ref="EF275" si="108">QUOTIENT(EF274,6)+1</f>
        <v>22</v>
      </c>
      <c r="EG275" s="74">
        <f t="shared" ref="EG275" si="109">QUOTIENT(EG274,6)+1</f>
        <v>22</v>
      </c>
      <c r="EH275" s="74">
        <f t="shared" ref="EH275" si="110">QUOTIENT(EH274,6)+1</f>
        <v>22</v>
      </c>
      <c r="EI275" s="74">
        <f t="shared" ref="EI275:EK275" si="111">QUOTIENT(EI274,6)+1</f>
        <v>23</v>
      </c>
      <c r="EJ275" s="74">
        <f t="shared" si="111"/>
        <v>23</v>
      </c>
      <c r="EK275" s="74">
        <f t="shared" si="111"/>
        <v>23</v>
      </c>
      <c r="EL275" s="74">
        <f t="shared" ref="EL275" si="112">QUOTIENT(EL274,6)+1</f>
        <v>23</v>
      </c>
      <c r="EM275" s="74">
        <f t="shared" ref="EM275" si="113">QUOTIENT(EM274,6)+1</f>
        <v>23</v>
      </c>
      <c r="EN275" s="74">
        <f t="shared" ref="EN275" si="114">QUOTIENT(EN274,6)+1</f>
        <v>23</v>
      </c>
      <c r="EO275" s="74">
        <f t="shared" ref="EO275" si="115">QUOTIENT(EO274,6)+1</f>
        <v>24</v>
      </c>
      <c r="EP275" s="74">
        <f t="shared" ref="EP275:ER275" si="116">QUOTIENT(EP274,6)+1</f>
        <v>24</v>
      </c>
      <c r="EQ275" s="74">
        <f t="shared" si="116"/>
        <v>24</v>
      </c>
      <c r="ER275" s="74">
        <f t="shared" si="116"/>
        <v>24</v>
      </c>
      <c r="ES275" s="74">
        <f t="shared" ref="ES275" si="117">QUOTIENT(ES274,6)+1</f>
        <v>24</v>
      </c>
      <c r="ET275" s="74">
        <f t="shared" ref="ET275" si="118">QUOTIENT(ET274,6)+1</f>
        <v>24</v>
      </c>
      <c r="EU275" s="74">
        <f t="shared" ref="EU275" si="119">QUOTIENT(EU274,6)+1</f>
        <v>25</v>
      </c>
      <c r="EV275" s="74">
        <f t="shared" ref="EV275" si="120">QUOTIENT(EV274,6)+1</f>
        <v>25</v>
      </c>
      <c r="EW275" s="74">
        <f t="shared" ref="EW275:EY275" si="121">QUOTIENT(EW274,6)+1</f>
        <v>25</v>
      </c>
      <c r="EX275" s="74">
        <f t="shared" si="121"/>
        <v>25</v>
      </c>
      <c r="EY275" s="74">
        <f t="shared" si="121"/>
        <v>25</v>
      </c>
      <c r="EZ275" s="74">
        <f t="shared" ref="EZ275" si="122">QUOTIENT(EZ274,6)+1</f>
        <v>25</v>
      </c>
      <c r="FA275" s="74">
        <f t="shared" ref="FA275" si="123">QUOTIENT(FA274,6)+1</f>
        <v>26</v>
      </c>
      <c r="FB275" s="74">
        <f t="shared" ref="FB275" si="124">QUOTIENT(FB274,6)+1</f>
        <v>26</v>
      </c>
      <c r="FC275" s="74">
        <f t="shared" ref="FC275" si="125">QUOTIENT(FC274,6)+1</f>
        <v>26</v>
      </c>
      <c r="FD275" s="74">
        <f t="shared" ref="FD275:FF275" si="126">QUOTIENT(FD274,6)+1</f>
        <v>26</v>
      </c>
      <c r="FE275" s="74">
        <f t="shared" si="126"/>
        <v>26</v>
      </c>
      <c r="FF275" s="74">
        <f t="shared" si="126"/>
        <v>26</v>
      </c>
      <c r="FG275" s="74">
        <f t="shared" ref="FG275" si="127">QUOTIENT(FG274,6)+1</f>
        <v>27</v>
      </c>
      <c r="FH275" s="74">
        <f t="shared" ref="FH275" si="128">QUOTIENT(FH274,6)+1</f>
        <v>27</v>
      </c>
      <c r="FI275" s="74">
        <f t="shared" ref="FI275" si="129">QUOTIENT(FI274,6)+1</f>
        <v>27</v>
      </c>
      <c r="FJ275" s="74">
        <f t="shared" ref="FJ275" si="130">QUOTIENT(FJ274,6)+1</f>
        <v>27</v>
      </c>
      <c r="FK275" s="74">
        <f t="shared" ref="FK275:FM275" si="131">QUOTIENT(FK274,6)+1</f>
        <v>27</v>
      </c>
      <c r="FL275" s="74">
        <f t="shared" si="131"/>
        <v>27</v>
      </c>
      <c r="FM275" s="74">
        <f t="shared" si="131"/>
        <v>28</v>
      </c>
      <c r="FN275" s="74">
        <f t="shared" ref="FN275" si="132">QUOTIENT(FN274,6)+1</f>
        <v>28</v>
      </c>
      <c r="FO275" s="74">
        <f t="shared" ref="FO275" si="133">QUOTIENT(FO274,6)+1</f>
        <v>28</v>
      </c>
      <c r="FP275" s="74">
        <f t="shared" ref="FP275" si="134">QUOTIENT(FP274,6)+1</f>
        <v>28</v>
      </c>
      <c r="FQ275" s="74">
        <f t="shared" ref="FQ275" si="135">QUOTIENT(FQ274,6)+1</f>
        <v>28</v>
      </c>
      <c r="FR275" s="74">
        <f t="shared" ref="FR275:FT275" si="136">QUOTIENT(FR274,6)+1</f>
        <v>28</v>
      </c>
      <c r="FS275" s="74">
        <f t="shared" si="136"/>
        <v>29</v>
      </c>
      <c r="FT275" s="74">
        <f t="shared" si="136"/>
        <v>29</v>
      </c>
      <c r="FU275" s="74">
        <f t="shared" ref="FU275" si="137">QUOTIENT(FU274,6)+1</f>
        <v>29</v>
      </c>
      <c r="FV275" s="74">
        <f t="shared" ref="FV275" si="138">QUOTIENT(FV274,6)+1</f>
        <v>29</v>
      </c>
      <c r="FW275" s="74">
        <f t="shared" ref="FW275" si="139">QUOTIENT(FW274,6)+1</f>
        <v>29</v>
      </c>
      <c r="FX275" s="74">
        <f t="shared" ref="FX275" si="140">QUOTIENT(FX274,6)+1</f>
        <v>29</v>
      </c>
      <c r="FY275" s="74">
        <f t="shared" ref="FY275:GA275" si="141">QUOTIENT(FY274,6)+1</f>
        <v>30</v>
      </c>
      <c r="FZ275" s="74">
        <f t="shared" si="141"/>
        <v>30</v>
      </c>
      <c r="GA275" s="74">
        <f t="shared" si="141"/>
        <v>30</v>
      </c>
      <c r="GB275" s="74">
        <f t="shared" ref="GB275" si="142">QUOTIENT(GB274,6)+1</f>
        <v>30</v>
      </c>
      <c r="GC275" s="74">
        <f t="shared" ref="GC275" si="143">QUOTIENT(GC274,6)+1</f>
        <v>30</v>
      </c>
      <c r="GD275" s="74">
        <f t="shared" ref="GD275" si="144">QUOTIENT(GD274,6)+1</f>
        <v>30</v>
      </c>
      <c r="GE275" s="74">
        <f t="shared" ref="GE275" si="145">QUOTIENT(GE274,6)+1</f>
        <v>31</v>
      </c>
      <c r="GF275" s="74">
        <f t="shared" ref="GF275:GH275" si="146">QUOTIENT(GF274,6)+1</f>
        <v>31</v>
      </c>
      <c r="GG275" s="74">
        <f t="shared" si="146"/>
        <v>31</v>
      </c>
      <c r="GH275" s="74">
        <f t="shared" si="146"/>
        <v>31</v>
      </c>
      <c r="GI275" s="74">
        <f t="shared" ref="GI275" si="147">QUOTIENT(GI274,6)+1</f>
        <v>31</v>
      </c>
      <c r="GJ275" s="74">
        <f t="shared" ref="GJ275" si="148">QUOTIENT(GJ274,6)+1</f>
        <v>31</v>
      </c>
      <c r="GK275" s="74">
        <f t="shared" ref="GK275" si="149">QUOTIENT(GK274,6)+1</f>
        <v>32</v>
      </c>
      <c r="GL275" s="74">
        <f t="shared" ref="GL275" si="150">QUOTIENT(GL274,6)+1</f>
        <v>32</v>
      </c>
      <c r="GM275" s="74">
        <f t="shared" ref="GM275:GO275" si="151">QUOTIENT(GM274,6)+1</f>
        <v>32</v>
      </c>
      <c r="GN275" s="74">
        <f t="shared" si="151"/>
        <v>32</v>
      </c>
      <c r="GO275" s="74">
        <f t="shared" si="151"/>
        <v>32</v>
      </c>
      <c r="GP275" s="74">
        <f t="shared" ref="GP275" si="152">QUOTIENT(GP274,6)+1</f>
        <v>32</v>
      </c>
      <c r="GQ275" s="74">
        <f t="shared" ref="GQ275" si="153">QUOTIENT(GQ274,6)+1</f>
        <v>33</v>
      </c>
      <c r="GR275" s="74">
        <f t="shared" ref="GR275" si="154">QUOTIENT(GR274,6)+1</f>
        <v>33</v>
      </c>
      <c r="GS275" s="74">
        <f t="shared" ref="GS275" si="155">QUOTIENT(GS274,6)+1</f>
        <v>33</v>
      </c>
      <c r="GT275" s="74">
        <f t="shared" ref="GT275:GV275" si="156">QUOTIENT(GT274,6)+1</f>
        <v>33</v>
      </c>
      <c r="GU275" s="74">
        <f t="shared" si="156"/>
        <v>33</v>
      </c>
      <c r="GV275" s="74">
        <f t="shared" si="156"/>
        <v>33</v>
      </c>
      <c r="GW275" s="74">
        <f t="shared" ref="GW275" si="157">QUOTIENT(GW274,6)+1</f>
        <v>34</v>
      </c>
      <c r="GX275" s="74">
        <f t="shared" ref="GX275" si="158">QUOTIENT(GX274,6)+1</f>
        <v>34</v>
      </c>
      <c r="GY275" s="74">
        <f t="shared" ref="GY275" si="159">QUOTIENT(GY274,6)+1</f>
        <v>34</v>
      </c>
      <c r="GZ275" s="74">
        <f t="shared" ref="GZ275" si="160">QUOTIENT(GZ274,6)+1</f>
        <v>34</v>
      </c>
      <c r="HA275" s="74">
        <f t="shared" ref="HA275:HC275" si="161">QUOTIENT(HA274,6)+1</f>
        <v>34</v>
      </c>
      <c r="HB275" s="74">
        <f t="shared" si="161"/>
        <v>34</v>
      </c>
      <c r="HC275" s="74">
        <f t="shared" si="161"/>
        <v>35</v>
      </c>
      <c r="HD275" s="74">
        <f t="shared" ref="HD275" si="162">QUOTIENT(HD274,6)+1</f>
        <v>35</v>
      </c>
      <c r="HE275" s="74">
        <f t="shared" ref="HE275" si="163">QUOTIENT(HE274,6)+1</f>
        <v>35</v>
      </c>
      <c r="HF275" s="74">
        <f t="shared" ref="HF275" si="164">QUOTIENT(HF274,6)+1</f>
        <v>35</v>
      </c>
      <c r="HG275" s="74">
        <f t="shared" ref="HG275" si="165">QUOTIENT(HG274,6)+1</f>
        <v>35</v>
      </c>
      <c r="HH275" s="74">
        <f t="shared" ref="HH275:HJ275" si="166">QUOTIENT(HH274,6)+1</f>
        <v>35</v>
      </c>
      <c r="HI275" s="74">
        <f t="shared" si="166"/>
        <v>36</v>
      </c>
      <c r="HJ275" s="74">
        <f t="shared" si="166"/>
        <v>36</v>
      </c>
      <c r="HK275" s="74">
        <f t="shared" ref="HK275" si="167">QUOTIENT(HK274,6)+1</f>
        <v>36</v>
      </c>
      <c r="HL275" s="74">
        <f t="shared" ref="HL275" si="168">QUOTIENT(HL274,6)+1</f>
        <v>36</v>
      </c>
      <c r="HM275" s="74">
        <f t="shared" ref="HM275" si="169">QUOTIENT(HM274,6)+1</f>
        <v>36</v>
      </c>
      <c r="HN275" s="74">
        <f t="shared" ref="HN275" si="170">QUOTIENT(HN274,6)+1</f>
        <v>36</v>
      </c>
      <c r="HO275" s="74">
        <f t="shared" ref="HO275:HQ275" si="171">QUOTIENT(HO274,6)+1</f>
        <v>37</v>
      </c>
      <c r="HP275" s="74">
        <f t="shared" si="171"/>
        <v>37</v>
      </c>
      <c r="HQ275" s="74">
        <f t="shared" si="171"/>
        <v>37</v>
      </c>
      <c r="HR275" s="74">
        <f t="shared" ref="HR275" si="172">QUOTIENT(HR274,6)+1</f>
        <v>37</v>
      </c>
      <c r="HS275" s="74">
        <f t="shared" ref="HS275" si="173">QUOTIENT(HS274,6)+1</f>
        <v>37</v>
      </c>
      <c r="HT275" s="74">
        <f t="shared" ref="HT275" si="174">QUOTIENT(HT274,6)+1</f>
        <v>37</v>
      </c>
      <c r="HU275" s="74">
        <f t="shared" ref="HU275" si="175">QUOTIENT(HU274,6)+1</f>
        <v>38</v>
      </c>
      <c r="HV275" s="74">
        <f t="shared" ref="HV275:HX275" si="176">QUOTIENT(HV274,6)+1</f>
        <v>38</v>
      </c>
      <c r="HW275" s="74">
        <f t="shared" si="176"/>
        <v>38</v>
      </c>
      <c r="HX275" s="74">
        <f t="shared" si="176"/>
        <v>38</v>
      </c>
      <c r="HY275" s="74">
        <f t="shared" ref="HY275" si="177">QUOTIENT(HY274,6)+1</f>
        <v>38</v>
      </c>
      <c r="HZ275" s="74">
        <f t="shared" ref="HZ275" si="178">QUOTIENT(HZ274,6)+1</f>
        <v>38</v>
      </c>
      <c r="IA275" s="74">
        <f t="shared" ref="IA275" si="179">QUOTIENT(IA274,6)+1</f>
        <v>39</v>
      </c>
      <c r="IB275" s="74">
        <f t="shared" ref="IB275" si="180">QUOTIENT(IB274,6)+1</f>
        <v>39</v>
      </c>
      <c r="IC275" s="74">
        <f t="shared" ref="IC275:IE275" si="181">QUOTIENT(IC274,6)+1</f>
        <v>39</v>
      </c>
      <c r="ID275" s="74">
        <f t="shared" si="181"/>
        <v>39</v>
      </c>
      <c r="IE275" s="74">
        <f t="shared" si="181"/>
        <v>39</v>
      </c>
      <c r="IF275" s="74">
        <f t="shared" ref="IF275" si="182">QUOTIENT(IF274,6)+1</f>
        <v>39</v>
      </c>
      <c r="IG275" s="74">
        <f t="shared" ref="IG275" si="183">QUOTIENT(IG274,6)+1</f>
        <v>40</v>
      </c>
      <c r="IH275" s="74">
        <f t="shared" ref="IH275" si="184">QUOTIENT(IH274,6)+1</f>
        <v>40</v>
      </c>
      <c r="II275" s="74">
        <f t="shared" ref="II275" si="185">QUOTIENT(II274,6)+1</f>
        <v>40</v>
      </c>
      <c r="IJ275" s="74">
        <f t="shared" ref="IJ275:IL275" si="186">QUOTIENT(IJ274,6)+1</f>
        <v>40</v>
      </c>
      <c r="IK275" s="74">
        <f t="shared" si="186"/>
        <v>40</v>
      </c>
      <c r="IL275" s="74">
        <f t="shared" si="186"/>
        <v>40</v>
      </c>
    </row>
    <row r="276" spans="2:246" s="109" customFormat="1">
      <c r="B276" s="139" t="s">
        <v>42</v>
      </c>
      <c r="C276" s="134">
        <f>UI!M9</f>
        <v>13</v>
      </c>
      <c r="D276" s="134"/>
      <c r="E276" s="140" t="s">
        <v>97</v>
      </c>
      <c r="F276" s="135"/>
      <c r="G276" s="141" t="str">
        <f t="shared" ref="G276:BR276" si="187">INDEX(Part,G275)</f>
        <v>Upper Gap Hider</v>
      </c>
      <c r="H276" s="141" t="str">
        <f t="shared" si="187"/>
        <v>Upper Gap Hider</v>
      </c>
      <c r="I276" s="141" t="str">
        <f t="shared" si="187"/>
        <v>Upper Gap Hider</v>
      </c>
      <c r="J276" s="141" t="str">
        <f t="shared" si="187"/>
        <v>Upper Gap Hider</v>
      </c>
      <c r="K276" s="141" t="str">
        <f t="shared" si="187"/>
        <v>Upper Gap Hider</v>
      </c>
      <c r="L276" s="141" t="str">
        <f t="shared" si="187"/>
        <v>Upper Gap Hider</v>
      </c>
      <c r="M276" s="141" t="str">
        <f t="shared" si="187"/>
        <v>GAP HIDER LW</v>
      </c>
      <c r="N276" s="141" t="str">
        <f t="shared" si="187"/>
        <v>GAP HIDER LW</v>
      </c>
      <c r="O276" s="141" t="str">
        <f t="shared" si="187"/>
        <v>GAP HIDER LW</v>
      </c>
      <c r="P276" s="141" t="str">
        <f t="shared" si="187"/>
        <v>GAP HIDER LW</v>
      </c>
      <c r="Q276" s="141" t="str">
        <f t="shared" si="187"/>
        <v>GAP HIDER LW</v>
      </c>
      <c r="R276" s="141" t="str">
        <f t="shared" si="187"/>
        <v>GAP HIDER LW</v>
      </c>
      <c r="S276" s="141">
        <f t="shared" si="187"/>
        <v>0</v>
      </c>
      <c r="T276" s="141">
        <f t="shared" si="187"/>
        <v>0</v>
      </c>
      <c r="U276" s="141">
        <f t="shared" si="187"/>
        <v>0</v>
      </c>
      <c r="V276" s="141">
        <f t="shared" si="187"/>
        <v>0</v>
      </c>
      <c r="W276" s="141">
        <f t="shared" si="187"/>
        <v>0</v>
      </c>
      <c r="X276" s="141">
        <f t="shared" si="187"/>
        <v>0</v>
      </c>
      <c r="Y276" s="141">
        <f t="shared" si="187"/>
        <v>0</v>
      </c>
      <c r="Z276" s="141">
        <f t="shared" si="187"/>
        <v>0</v>
      </c>
      <c r="AA276" s="141">
        <f t="shared" si="187"/>
        <v>0</v>
      </c>
      <c r="AB276" s="141">
        <f t="shared" si="187"/>
        <v>0</v>
      </c>
      <c r="AC276" s="141">
        <f t="shared" si="187"/>
        <v>0</v>
      </c>
      <c r="AD276" s="141">
        <f t="shared" si="187"/>
        <v>0</v>
      </c>
      <c r="AE276" s="141">
        <f t="shared" si="187"/>
        <v>0</v>
      </c>
      <c r="AF276" s="141">
        <f t="shared" si="187"/>
        <v>0</v>
      </c>
      <c r="AG276" s="141">
        <f t="shared" si="187"/>
        <v>0</v>
      </c>
      <c r="AH276" s="141">
        <f t="shared" si="187"/>
        <v>0</v>
      </c>
      <c r="AI276" s="141">
        <f t="shared" si="187"/>
        <v>0</v>
      </c>
      <c r="AJ276" s="141">
        <f t="shared" si="187"/>
        <v>0</v>
      </c>
      <c r="AK276" s="141">
        <f t="shared" si="187"/>
        <v>0</v>
      </c>
      <c r="AL276" s="141">
        <f t="shared" si="187"/>
        <v>0</v>
      </c>
      <c r="AM276" s="141">
        <f t="shared" si="187"/>
        <v>0</v>
      </c>
      <c r="AN276" s="141">
        <f t="shared" si="187"/>
        <v>0</v>
      </c>
      <c r="AO276" s="141">
        <f t="shared" si="187"/>
        <v>0</v>
      </c>
      <c r="AP276" s="141">
        <f t="shared" si="187"/>
        <v>0</v>
      </c>
      <c r="AQ276" s="141">
        <f t="shared" si="187"/>
        <v>0</v>
      </c>
      <c r="AR276" s="141">
        <f t="shared" si="187"/>
        <v>0</v>
      </c>
      <c r="AS276" s="141">
        <f t="shared" si="187"/>
        <v>0</v>
      </c>
      <c r="AT276" s="141">
        <f t="shared" si="187"/>
        <v>0</v>
      </c>
      <c r="AU276" s="141">
        <f t="shared" si="187"/>
        <v>0</v>
      </c>
      <c r="AV276" s="141">
        <f t="shared" si="187"/>
        <v>0</v>
      </c>
      <c r="AW276" s="141">
        <f t="shared" si="187"/>
        <v>0</v>
      </c>
      <c r="AX276" s="141">
        <f t="shared" si="187"/>
        <v>0</v>
      </c>
      <c r="AY276" s="141">
        <f t="shared" si="187"/>
        <v>0</v>
      </c>
      <c r="AZ276" s="141">
        <f t="shared" si="187"/>
        <v>0</v>
      </c>
      <c r="BA276" s="141">
        <f t="shared" si="187"/>
        <v>0</v>
      </c>
      <c r="BB276" s="141">
        <f t="shared" si="187"/>
        <v>0</v>
      </c>
      <c r="BC276" s="141">
        <f t="shared" si="187"/>
        <v>0</v>
      </c>
      <c r="BD276" s="141">
        <f t="shared" si="187"/>
        <v>0</v>
      </c>
      <c r="BE276" s="141">
        <f t="shared" si="187"/>
        <v>0</v>
      </c>
      <c r="BF276" s="141">
        <f t="shared" si="187"/>
        <v>0</v>
      </c>
      <c r="BG276" s="141">
        <f t="shared" si="187"/>
        <v>0</v>
      </c>
      <c r="BH276" s="141">
        <f t="shared" si="187"/>
        <v>0</v>
      </c>
      <c r="BI276" s="141">
        <f t="shared" si="187"/>
        <v>0</v>
      </c>
      <c r="BJ276" s="141">
        <f t="shared" si="187"/>
        <v>0</v>
      </c>
      <c r="BK276" s="141">
        <f t="shared" si="187"/>
        <v>0</v>
      </c>
      <c r="BL276" s="141">
        <f t="shared" si="187"/>
        <v>0</v>
      </c>
      <c r="BM276" s="141">
        <f t="shared" si="187"/>
        <v>0</v>
      </c>
      <c r="BN276" s="141">
        <f t="shared" si="187"/>
        <v>0</v>
      </c>
      <c r="BO276" s="141">
        <f t="shared" si="187"/>
        <v>0</v>
      </c>
      <c r="BP276" s="141">
        <f t="shared" si="187"/>
        <v>0</v>
      </c>
      <c r="BQ276" s="141">
        <f t="shared" si="187"/>
        <v>0</v>
      </c>
      <c r="BR276" s="141">
        <f t="shared" si="187"/>
        <v>0</v>
      </c>
      <c r="BS276" s="141">
        <f t="shared" ref="BS276:ED276" si="188">INDEX(Part,BS275)</f>
        <v>0</v>
      </c>
      <c r="BT276" s="141">
        <f t="shared" si="188"/>
        <v>0</v>
      </c>
      <c r="BU276" s="141">
        <f t="shared" si="188"/>
        <v>0</v>
      </c>
      <c r="BV276" s="141">
        <f t="shared" si="188"/>
        <v>0</v>
      </c>
      <c r="BW276" s="141">
        <f t="shared" si="188"/>
        <v>0</v>
      </c>
      <c r="BX276" s="141">
        <f t="shared" si="188"/>
        <v>0</v>
      </c>
      <c r="BY276" s="141">
        <f t="shared" si="188"/>
        <v>0</v>
      </c>
      <c r="BZ276" s="141">
        <f t="shared" si="188"/>
        <v>0</v>
      </c>
      <c r="CA276" s="141">
        <f t="shared" si="188"/>
        <v>0</v>
      </c>
      <c r="CB276" s="141">
        <f t="shared" si="188"/>
        <v>0</v>
      </c>
      <c r="CC276" s="141">
        <f t="shared" si="188"/>
        <v>0</v>
      </c>
      <c r="CD276" s="141">
        <f t="shared" si="188"/>
        <v>0</v>
      </c>
      <c r="CE276" s="141">
        <f t="shared" si="188"/>
        <v>0</v>
      </c>
      <c r="CF276" s="141">
        <f t="shared" si="188"/>
        <v>0</v>
      </c>
      <c r="CG276" s="141">
        <f t="shared" si="188"/>
        <v>0</v>
      </c>
      <c r="CH276" s="141">
        <f t="shared" si="188"/>
        <v>0</v>
      </c>
      <c r="CI276" s="141">
        <f t="shared" si="188"/>
        <v>0</v>
      </c>
      <c r="CJ276" s="141">
        <f t="shared" si="188"/>
        <v>0</v>
      </c>
      <c r="CK276" s="141">
        <f t="shared" si="188"/>
        <v>0</v>
      </c>
      <c r="CL276" s="141">
        <f t="shared" si="188"/>
        <v>0</v>
      </c>
      <c r="CM276" s="141">
        <f t="shared" si="188"/>
        <v>0</v>
      </c>
      <c r="CN276" s="141">
        <f t="shared" si="188"/>
        <v>0</v>
      </c>
      <c r="CO276" s="141">
        <f t="shared" si="188"/>
        <v>0</v>
      </c>
      <c r="CP276" s="141">
        <f t="shared" si="188"/>
        <v>0</v>
      </c>
      <c r="CQ276" s="141">
        <f t="shared" si="188"/>
        <v>0</v>
      </c>
      <c r="CR276" s="141">
        <f t="shared" si="188"/>
        <v>0</v>
      </c>
      <c r="CS276" s="141">
        <f t="shared" si="188"/>
        <v>0</v>
      </c>
      <c r="CT276" s="141">
        <f t="shared" si="188"/>
        <v>0</v>
      </c>
      <c r="CU276" s="141">
        <f t="shared" si="188"/>
        <v>0</v>
      </c>
      <c r="CV276" s="141">
        <f t="shared" si="188"/>
        <v>0</v>
      </c>
      <c r="CW276" s="141">
        <f t="shared" si="188"/>
        <v>0</v>
      </c>
      <c r="CX276" s="141">
        <f t="shared" si="188"/>
        <v>0</v>
      </c>
      <c r="CY276" s="141">
        <f t="shared" si="188"/>
        <v>0</v>
      </c>
      <c r="CZ276" s="141">
        <f t="shared" si="188"/>
        <v>0</v>
      </c>
      <c r="DA276" s="141">
        <f t="shared" si="188"/>
        <v>0</v>
      </c>
      <c r="DB276" s="141">
        <f t="shared" si="188"/>
        <v>0</v>
      </c>
      <c r="DC276" s="141">
        <f t="shared" si="188"/>
        <v>0</v>
      </c>
      <c r="DD276" s="141">
        <f t="shared" si="188"/>
        <v>0</v>
      </c>
      <c r="DE276" s="141">
        <f t="shared" si="188"/>
        <v>0</v>
      </c>
      <c r="DF276" s="141">
        <f t="shared" si="188"/>
        <v>0</v>
      </c>
      <c r="DG276" s="141">
        <f t="shared" si="188"/>
        <v>0</v>
      </c>
      <c r="DH276" s="141">
        <f t="shared" si="188"/>
        <v>0</v>
      </c>
      <c r="DI276" s="141">
        <f t="shared" si="188"/>
        <v>0</v>
      </c>
      <c r="DJ276" s="141">
        <f t="shared" si="188"/>
        <v>0</v>
      </c>
      <c r="DK276" s="141">
        <f t="shared" si="188"/>
        <v>0</v>
      </c>
      <c r="DL276" s="141">
        <f t="shared" si="188"/>
        <v>0</v>
      </c>
      <c r="DM276" s="141">
        <f t="shared" si="188"/>
        <v>0</v>
      </c>
      <c r="DN276" s="141">
        <f t="shared" si="188"/>
        <v>0</v>
      </c>
      <c r="DO276" s="141">
        <f t="shared" si="188"/>
        <v>0</v>
      </c>
      <c r="DP276" s="141">
        <f t="shared" si="188"/>
        <v>0</v>
      </c>
      <c r="DQ276" s="141">
        <f t="shared" si="188"/>
        <v>0</v>
      </c>
      <c r="DR276" s="141">
        <f t="shared" si="188"/>
        <v>0</v>
      </c>
      <c r="DS276" s="141">
        <f t="shared" si="188"/>
        <v>0</v>
      </c>
      <c r="DT276" s="141">
        <f t="shared" si="188"/>
        <v>0</v>
      </c>
      <c r="DU276" s="141">
        <f t="shared" si="188"/>
        <v>0</v>
      </c>
      <c r="DV276" s="141">
        <f t="shared" si="188"/>
        <v>0</v>
      </c>
      <c r="DW276" s="141">
        <f t="shared" si="188"/>
        <v>0</v>
      </c>
      <c r="DX276" s="141">
        <f t="shared" si="188"/>
        <v>0</v>
      </c>
      <c r="DY276" s="141">
        <f t="shared" si="188"/>
        <v>0</v>
      </c>
      <c r="DZ276" s="141">
        <f t="shared" si="188"/>
        <v>0</v>
      </c>
      <c r="EA276" s="141">
        <f t="shared" si="188"/>
        <v>0</v>
      </c>
      <c r="EB276" s="141">
        <f t="shared" si="188"/>
        <v>0</v>
      </c>
      <c r="EC276" s="141">
        <f t="shared" si="188"/>
        <v>0</v>
      </c>
      <c r="ED276" s="141">
        <f t="shared" si="188"/>
        <v>0</v>
      </c>
      <c r="EE276" s="141">
        <f t="shared" ref="EE276:GP276" si="189">INDEX(Part,EE275)</f>
        <v>0</v>
      </c>
      <c r="EF276" s="141">
        <f t="shared" si="189"/>
        <v>0</v>
      </c>
      <c r="EG276" s="141">
        <f t="shared" si="189"/>
        <v>0</v>
      </c>
      <c r="EH276" s="141">
        <f t="shared" si="189"/>
        <v>0</v>
      </c>
      <c r="EI276" s="141">
        <f t="shared" si="189"/>
        <v>0</v>
      </c>
      <c r="EJ276" s="141">
        <f t="shared" si="189"/>
        <v>0</v>
      </c>
      <c r="EK276" s="141">
        <f t="shared" si="189"/>
        <v>0</v>
      </c>
      <c r="EL276" s="141">
        <f t="shared" si="189"/>
        <v>0</v>
      </c>
      <c r="EM276" s="141">
        <f t="shared" si="189"/>
        <v>0</v>
      </c>
      <c r="EN276" s="141">
        <f t="shared" si="189"/>
        <v>0</v>
      </c>
      <c r="EO276" s="141">
        <f t="shared" si="189"/>
        <v>0</v>
      </c>
      <c r="EP276" s="141">
        <f t="shared" si="189"/>
        <v>0</v>
      </c>
      <c r="EQ276" s="141">
        <f t="shared" si="189"/>
        <v>0</v>
      </c>
      <c r="ER276" s="141">
        <f t="shared" si="189"/>
        <v>0</v>
      </c>
      <c r="ES276" s="141">
        <f t="shared" si="189"/>
        <v>0</v>
      </c>
      <c r="ET276" s="141">
        <f t="shared" si="189"/>
        <v>0</v>
      </c>
      <c r="EU276" s="141">
        <f t="shared" si="189"/>
        <v>0</v>
      </c>
      <c r="EV276" s="141">
        <f t="shared" si="189"/>
        <v>0</v>
      </c>
      <c r="EW276" s="141">
        <f t="shared" si="189"/>
        <v>0</v>
      </c>
      <c r="EX276" s="141">
        <f t="shared" si="189"/>
        <v>0</v>
      </c>
      <c r="EY276" s="141">
        <f t="shared" si="189"/>
        <v>0</v>
      </c>
      <c r="EZ276" s="141">
        <f t="shared" si="189"/>
        <v>0</v>
      </c>
      <c r="FA276" s="141">
        <f t="shared" si="189"/>
        <v>0</v>
      </c>
      <c r="FB276" s="141">
        <f t="shared" si="189"/>
        <v>0</v>
      </c>
      <c r="FC276" s="141">
        <f t="shared" si="189"/>
        <v>0</v>
      </c>
      <c r="FD276" s="141">
        <f t="shared" si="189"/>
        <v>0</v>
      </c>
      <c r="FE276" s="141">
        <f t="shared" si="189"/>
        <v>0</v>
      </c>
      <c r="FF276" s="141">
        <f t="shared" si="189"/>
        <v>0</v>
      </c>
      <c r="FG276" s="141">
        <f t="shared" si="189"/>
        <v>0</v>
      </c>
      <c r="FH276" s="141">
        <f t="shared" si="189"/>
        <v>0</v>
      </c>
      <c r="FI276" s="141">
        <f t="shared" si="189"/>
        <v>0</v>
      </c>
      <c r="FJ276" s="141">
        <f t="shared" si="189"/>
        <v>0</v>
      </c>
      <c r="FK276" s="141">
        <f t="shared" si="189"/>
        <v>0</v>
      </c>
      <c r="FL276" s="141">
        <f t="shared" si="189"/>
        <v>0</v>
      </c>
      <c r="FM276" s="141">
        <f t="shared" si="189"/>
        <v>0</v>
      </c>
      <c r="FN276" s="141">
        <f t="shared" si="189"/>
        <v>0</v>
      </c>
      <c r="FO276" s="141">
        <f t="shared" si="189"/>
        <v>0</v>
      </c>
      <c r="FP276" s="141">
        <f t="shared" si="189"/>
        <v>0</v>
      </c>
      <c r="FQ276" s="141">
        <f t="shared" si="189"/>
        <v>0</v>
      </c>
      <c r="FR276" s="141">
        <f t="shared" si="189"/>
        <v>0</v>
      </c>
      <c r="FS276" s="141">
        <f t="shared" si="189"/>
        <v>0</v>
      </c>
      <c r="FT276" s="141">
        <f t="shared" si="189"/>
        <v>0</v>
      </c>
      <c r="FU276" s="141">
        <f t="shared" si="189"/>
        <v>0</v>
      </c>
      <c r="FV276" s="141">
        <f t="shared" si="189"/>
        <v>0</v>
      </c>
      <c r="FW276" s="141">
        <f t="shared" si="189"/>
        <v>0</v>
      </c>
      <c r="FX276" s="141">
        <f t="shared" si="189"/>
        <v>0</v>
      </c>
      <c r="FY276" s="141">
        <f t="shared" si="189"/>
        <v>0</v>
      </c>
      <c r="FZ276" s="141">
        <f t="shared" si="189"/>
        <v>0</v>
      </c>
      <c r="GA276" s="141">
        <f t="shared" si="189"/>
        <v>0</v>
      </c>
      <c r="GB276" s="141">
        <f t="shared" si="189"/>
        <v>0</v>
      </c>
      <c r="GC276" s="141">
        <f t="shared" si="189"/>
        <v>0</v>
      </c>
      <c r="GD276" s="141">
        <f t="shared" si="189"/>
        <v>0</v>
      </c>
      <c r="GE276" s="141">
        <f t="shared" si="189"/>
        <v>0</v>
      </c>
      <c r="GF276" s="141">
        <f t="shared" si="189"/>
        <v>0</v>
      </c>
      <c r="GG276" s="141">
        <f t="shared" si="189"/>
        <v>0</v>
      </c>
      <c r="GH276" s="141">
        <f t="shared" si="189"/>
        <v>0</v>
      </c>
      <c r="GI276" s="141">
        <f t="shared" si="189"/>
        <v>0</v>
      </c>
      <c r="GJ276" s="141">
        <f t="shared" si="189"/>
        <v>0</v>
      </c>
      <c r="GK276" s="141">
        <f t="shared" si="189"/>
        <v>0</v>
      </c>
      <c r="GL276" s="141">
        <f t="shared" si="189"/>
        <v>0</v>
      </c>
      <c r="GM276" s="141">
        <f t="shared" si="189"/>
        <v>0</v>
      </c>
      <c r="GN276" s="141">
        <f t="shared" si="189"/>
        <v>0</v>
      </c>
      <c r="GO276" s="141">
        <f t="shared" si="189"/>
        <v>0</v>
      </c>
      <c r="GP276" s="141">
        <f t="shared" si="189"/>
        <v>0</v>
      </c>
      <c r="GQ276" s="141">
        <f t="shared" ref="GQ276:IL276" si="190">INDEX(Part,GQ275)</f>
        <v>0</v>
      </c>
      <c r="GR276" s="141">
        <f t="shared" si="190"/>
        <v>0</v>
      </c>
      <c r="GS276" s="141">
        <f t="shared" si="190"/>
        <v>0</v>
      </c>
      <c r="GT276" s="141">
        <f t="shared" si="190"/>
        <v>0</v>
      </c>
      <c r="GU276" s="141">
        <f t="shared" si="190"/>
        <v>0</v>
      </c>
      <c r="GV276" s="141">
        <f t="shared" si="190"/>
        <v>0</v>
      </c>
      <c r="GW276" s="141">
        <f t="shared" si="190"/>
        <v>0</v>
      </c>
      <c r="GX276" s="141">
        <f t="shared" si="190"/>
        <v>0</v>
      </c>
      <c r="GY276" s="141">
        <f t="shared" si="190"/>
        <v>0</v>
      </c>
      <c r="GZ276" s="141">
        <f t="shared" si="190"/>
        <v>0</v>
      </c>
      <c r="HA276" s="141">
        <f t="shared" si="190"/>
        <v>0</v>
      </c>
      <c r="HB276" s="141">
        <f t="shared" si="190"/>
        <v>0</v>
      </c>
      <c r="HC276" s="141">
        <f t="shared" si="190"/>
        <v>0</v>
      </c>
      <c r="HD276" s="141">
        <f t="shared" si="190"/>
        <v>0</v>
      </c>
      <c r="HE276" s="141">
        <f t="shared" si="190"/>
        <v>0</v>
      </c>
      <c r="HF276" s="141">
        <f t="shared" si="190"/>
        <v>0</v>
      </c>
      <c r="HG276" s="141">
        <f t="shared" si="190"/>
        <v>0</v>
      </c>
      <c r="HH276" s="141">
        <f t="shared" si="190"/>
        <v>0</v>
      </c>
      <c r="HI276" s="141">
        <f t="shared" si="190"/>
        <v>0</v>
      </c>
      <c r="HJ276" s="141">
        <f t="shared" si="190"/>
        <v>0</v>
      </c>
      <c r="HK276" s="141">
        <f t="shared" si="190"/>
        <v>0</v>
      </c>
      <c r="HL276" s="141">
        <f t="shared" si="190"/>
        <v>0</v>
      </c>
      <c r="HM276" s="141">
        <f t="shared" si="190"/>
        <v>0</v>
      </c>
      <c r="HN276" s="141">
        <f t="shared" si="190"/>
        <v>0</v>
      </c>
      <c r="HO276" s="141">
        <f t="shared" si="190"/>
        <v>0</v>
      </c>
      <c r="HP276" s="141">
        <f t="shared" si="190"/>
        <v>0</v>
      </c>
      <c r="HQ276" s="141">
        <f t="shared" si="190"/>
        <v>0</v>
      </c>
      <c r="HR276" s="141">
        <f t="shared" si="190"/>
        <v>0</v>
      </c>
      <c r="HS276" s="141">
        <f t="shared" si="190"/>
        <v>0</v>
      </c>
      <c r="HT276" s="141">
        <f t="shared" si="190"/>
        <v>0</v>
      </c>
      <c r="HU276" s="141">
        <f t="shared" si="190"/>
        <v>0</v>
      </c>
      <c r="HV276" s="141">
        <f t="shared" si="190"/>
        <v>0</v>
      </c>
      <c r="HW276" s="141">
        <f t="shared" si="190"/>
        <v>0</v>
      </c>
      <c r="HX276" s="141">
        <f t="shared" si="190"/>
        <v>0</v>
      </c>
      <c r="HY276" s="141">
        <f t="shared" si="190"/>
        <v>0</v>
      </c>
      <c r="HZ276" s="141">
        <f t="shared" si="190"/>
        <v>0</v>
      </c>
      <c r="IA276" s="141">
        <f t="shared" si="190"/>
        <v>0</v>
      </c>
      <c r="IB276" s="141">
        <f t="shared" si="190"/>
        <v>0</v>
      </c>
      <c r="IC276" s="141">
        <f t="shared" si="190"/>
        <v>0</v>
      </c>
      <c r="ID276" s="141">
        <f t="shared" si="190"/>
        <v>0</v>
      </c>
      <c r="IE276" s="141">
        <f t="shared" si="190"/>
        <v>0</v>
      </c>
      <c r="IF276" s="141">
        <f t="shared" si="190"/>
        <v>0</v>
      </c>
      <c r="IG276" s="141">
        <f t="shared" si="190"/>
        <v>0</v>
      </c>
      <c r="IH276" s="141">
        <f t="shared" si="190"/>
        <v>0</v>
      </c>
      <c r="II276" s="141">
        <f t="shared" si="190"/>
        <v>0</v>
      </c>
      <c r="IJ276" s="141">
        <f t="shared" si="190"/>
        <v>0</v>
      </c>
      <c r="IK276" s="141">
        <f t="shared" si="190"/>
        <v>0</v>
      </c>
      <c r="IL276" s="141">
        <f t="shared" si="190"/>
        <v>0</v>
      </c>
    </row>
    <row r="277" spans="2:246" s="109" customFormat="1">
      <c r="B277" s="139" t="s">
        <v>43</v>
      </c>
      <c r="C277" s="134">
        <f>UI!N9</f>
        <v>14</v>
      </c>
      <c r="D277" s="134"/>
      <c r="E277" s="537"/>
      <c r="F277" s="538" t="s">
        <v>89</v>
      </c>
      <c r="G277" s="142" t="s">
        <v>253</v>
      </c>
      <c r="H277" s="142" t="s">
        <v>253</v>
      </c>
      <c r="I277" s="142" t="s">
        <v>255</v>
      </c>
      <c r="J277" s="142" t="s">
        <v>255</v>
      </c>
      <c r="K277" s="142" t="s">
        <v>254</v>
      </c>
      <c r="L277" s="142" t="s">
        <v>254</v>
      </c>
      <c r="M277" s="142" t="s">
        <v>253</v>
      </c>
      <c r="N277" s="142" t="s">
        <v>253</v>
      </c>
      <c r="O277" s="142" t="s">
        <v>255</v>
      </c>
      <c r="P277" s="142" t="s">
        <v>255</v>
      </c>
      <c r="Q277" s="142" t="s">
        <v>254</v>
      </c>
      <c r="R277" s="142" t="s">
        <v>254</v>
      </c>
      <c r="S277" s="142" t="s">
        <v>253</v>
      </c>
      <c r="T277" s="142" t="s">
        <v>253</v>
      </c>
      <c r="U277" s="142" t="s">
        <v>255</v>
      </c>
      <c r="V277" s="142" t="s">
        <v>255</v>
      </c>
      <c r="W277" s="142" t="s">
        <v>254</v>
      </c>
      <c r="X277" s="142" t="s">
        <v>254</v>
      </c>
      <c r="Y277" s="142" t="s">
        <v>253</v>
      </c>
      <c r="Z277" s="142" t="s">
        <v>253</v>
      </c>
      <c r="AA277" s="142" t="s">
        <v>255</v>
      </c>
      <c r="AB277" s="142" t="s">
        <v>255</v>
      </c>
      <c r="AC277" s="142" t="s">
        <v>254</v>
      </c>
      <c r="AD277" s="142" t="s">
        <v>254</v>
      </c>
      <c r="AE277" s="142" t="s">
        <v>253</v>
      </c>
      <c r="AF277" s="142" t="s">
        <v>253</v>
      </c>
      <c r="AG277" s="142" t="s">
        <v>255</v>
      </c>
      <c r="AH277" s="142" t="s">
        <v>255</v>
      </c>
      <c r="AI277" s="142" t="s">
        <v>254</v>
      </c>
      <c r="AJ277" s="142" t="s">
        <v>254</v>
      </c>
      <c r="AK277" s="142" t="s">
        <v>253</v>
      </c>
      <c r="AL277" s="142" t="s">
        <v>253</v>
      </c>
      <c r="AM277" s="142" t="s">
        <v>255</v>
      </c>
      <c r="AN277" s="142" t="s">
        <v>255</v>
      </c>
      <c r="AO277" s="142" t="s">
        <v>254</v>
      </c>
      <c r="AP277" s="142" t="s">
        <v>254</v>
      </c>
      <c r="AQ277" s="142" t="s">
        <v>253</v>
      </c>
      <c r="AR277" s="142" t="s">
        <v>253</v>
      </c>
      <c r="AS277" s="142" t="s">
        <v>255</v>
      </c>
      <c r="AT277" s="142" t="s">
        <v>255</v>
      </c>
      <c r="AU277" s="142" t="s">
        <v>254</v>
      </c>
      <c r="AV277" s="142" t="s">
        <v>254</v>
      </c>
      <c r="AW277" s="142" t="s">
        <v>253</v>
      </c>
      <c r="AX277" s="142" t="s">
        <v>253</v>
      </c>
      <c r="AY277" s="142" t="s">
        <v>255</v>
      </c>
      <c r="AZ277" s="142" t="s">
        <v>255</v>
      </c>
      <c r="BA277" s="142" t="s">
        <v>254</v>
      </c>
      <c r="BB277" s="142" t="s">
        <v>254</v>
      </c>
      <c r="BC277" s="142" t="s">
        <v>253</v>
      </c>
      <c r="BD277" s="142" t="s">
        <v>253</v>
      </c>
      <c r="BE277" s="142" t="s">
        <v>255</v>
      </c>
      <c r="BF277" s="142" t="s">
        <v>255</v>
      </c>
      <c r="BG277" s="142" t="s">
        <v>254</v>
      </c>
      <c r="BH277" s="142" t="s">
        <v>254</v>
      </c>
      <c r="BI277" s="142" t="s">
        <v>253</v>
      </c>
      <c r="BJ277" s="142" t="s">
        <v>253</v>
      </c>
      <c r="BK277" s="142" t="s">
        <v>255</v>
      </c>
      <c r="BL277" s="142" t="s">
        <v>255</v>
      </c>
      <c r="BM277" s="142" t="s">
        <v>254</v>
      </c>
      <c r="BN277" s="142" t="s">
        <v>254</v>
      </c>
      <c r="BO277" s="142" t="s">
        <v>253</v>
      </c>
      <c r="BP277" s="142" t="s">
        <v>253</v>
      </c>
      <c r="BQ277" s="142" t="s">
        <v>255</v>
      </c>
      <c r="BR277" s="142" t="s">
        <v>255</v>
      </c>
      <c r="BS277" s="142" t="s">
        <v>254</v>
      </c>
      <c r="BT277" s="142" t="s">
        <v>254</v>
      </c>
      <c r="BU277" s="142" t="s">
        <v>253</v>
      </c>
      <c r="BV277" s="142" t="s">
        <v>253</v>
      </c>
      <c r="BW277" s="142" t="s">
        <v>255</v>
      </c>
      <c r="BX277" s="142" t="s">
        <v>255</v>
      </c>
      <c r="BY277" s="142" t="s">
        <v>254</v>
      </c>
      <c r="BZ277" s="142" t="s">
        <v>254</v>
      </c>
      <c r="CA277" s="142" t="s">
        <v>253</v>
      </c>
      <c r="CB277" s="142" t="s">
        <v>253</v>
      </c>
      <c r="CC277" s="142" t="s">
        <v>255</v>
      </c>
      <c r="CD277" s="142" t="s">
        <v>255</v>
      </c>
      <c r="CE277" s="142" t="s">
        <v>254</v>
      </c>
      <c r="CF277" s="142" t="s">
        <v>254</v>
      </c>
      <c r="CG277" s="142" t="s">
        <v>253</v>
      </c>
      <c r="CH277" s="142" t="s">
        <v>253</v>
      </c>
      <c r="CI277" s="142" t="s">
        <v>255</v>
      </c>
      <c r="CJ277" s="142" t="s">
        <v>255</v>
      </c>
      <c r="CK277" s="142" t="s">
        <v>254</v>
      </c>
      <c r="CL277" s="142" t="s">
        <v>254</v>
      </c>
      <c r="CM277" s="142" t="s">
        <v>253</v>
      </c>
      <c r="CN277" s="142" t="s">
        <v>253</v>
      </c>
      <c r="CO277" s="142" t="s">
        <v>255</v>
      </c>
      <c r="CP277" s="142" t="s">
        <v>255</v>
      </c>
      <c r="CQ277" s="142" t="s">
        <v>254</v>
      </c>
      <c r="CR277" s="142" t="s">
        <v>254</v>
      </c>
      <c r="CS277" s="142" t="s">
        <v>253</v>
      </c>
      <c r="CT277" s="142" t="s">
        <v>253</v>
      </c>
      <c r="CU277" s="142" t="s">
        <v>255</v>
      </c>
      <c r="CV277" s="142" t="s">
        <v>255</v>
      </c>
      <c r="CW277" s="142" t="s">
        <v>254</v>
      </c>
      <c r="CX277" s="142" t="s">
        <v>254</v>
      </c>
      <c r="CY277" s="142" t="s">
        <v>253</v>
      </c>
      <c r="CZ277" s="142" t="s">
        <v>253</v>
      </c>
      <c r="DA277" s="142" t="s">
        <v>255</v>
      </c>
      <c r="DB277" s="142" t="s">
        <v>255</v>
      </c>
      <c r="DC277" s="142" t="s">
        <v>254</v>
      </c>
      <c r="DD277" s="142" t="s">
        <v>254</v>
      </c>
      <c r="DE277" s="142" t="s">
        <v>253</v>
      </c>
      <c r="DF277" s="142" t="s">
        <v>253</v>
      </c>
      <c r="DG277" s="142" t="s">
        <v>255</v>
      </c>
      <c r="DH277" s="142" t="s">
        <v>255</v>
      </c>
      <c r="DI277" s="142" t="s">
        <v>254</v>
      </c>
      <c r="DJ277" s="142" t="s">
        <v>254</v>
      </c>
      <c r="DK277" s="142" t="s">
        <v>253</v>
      </c>
      <c r="DL277" s="142" t="s">
        <v>253</v>
      </c>
      <c r="DM277" s="142" t="s">
        <v>255</v>
      </c>
      <c r="DN277" s="142" t="s">
        <v>255</v>
      </c>
      <c r="DO277" s="142" t="s">
        <v>254</v>
      </c>
      <c r="DP277" s="142" t="s">
        <v>254</v>
      </c>
      <c r="DQ277" s="142" t="s">
        <v>253</v>
      </c>
      <c r="DR277" s="142" t="s">
        <v>253</v>
      </c>
      <c r="DS277" s="142" t="s">
        <v>255</v>
      </c>
      <c r="DT277" s="142" t="s">
        <v>255</v>
      </c>
      <c r="DU277" s="142" t="s">
        <v>254</v>
      </c>
      <c r="DV277" s="142" t="s">
        <v>254</v>
      </c>
      <c r="DW277" s="142" t="s">
        <v>253</v>
      </c>
      <c r="DX277" s="142" t="s">
        <v>253</v>
      </c>
      <c r="DY277" s="142" t="s">
        <v>255</v>
      </c>
      <c r="DZ277" s="142" t="s">
        <v>255</v>
      </c>
      <c r="EA277" s="142" t="s">
        <v>254</v>
      </c>
      <c r="EB277" s="142" t="s">
        <v>254</v>
      </c>
      <c r="EC277" s="142" t="s">
        <v>253</v>
      </c>
      <c r="ED277" s="142" t="s">
        <v>253</v>
      </c>
      <c r="EE277" s="142" t="s">
        <v>255</v>
      </c>
      <c r="EF277" s="142" t="s">
        <v>255</v>
      </c>
      <c r="EG277" s="142" t="s">
        <v>254</v>
      </c>
      <c r="EH277" s="142" t="s">
        <v>254</v>
      </c>
      <c r="EI277" s="142" t="s">
        <v>253</v>
      </c>
      <c r="EJ277" s="142" t="s">
        <v>253</v>
      </c>
      <c r="EK277" s="142" t="s">
        <v>255</v>
      </c>
      <c r="EL277" s="142" t="s">
        <v>255</v>
      </c>
      <c r="EM277" s="142" t="s">
        <v>254</v>
      </c>
      <c r="EN277" s="142" t="s">
        <v>254</v>
      </c>
      <c r="EO277" s="142" t="s">
        <v>253</v>
      </c>
      <c r="EP277" s="142" t="s">
        <v>253</v>
      </c>
      <c r="EQ277" s="142" t="s">
        <v>255</v>
      </c>
      <c r="ER277" s="142" t="s">
        <v>255</v>
      </c>
      <c r="ES277" s="142" t="s">
        <v>254</v>
      </c>
      <c r="ET277" s="142" t="s">
        <v>254</v>
      </c>
      <c r="EU277" s="142" t="s">
        <v>253</v>
      </c>
      <c r="EV277" s="142" t="s">
        <v>253</v>
      </c>
      <c r="EW277" s="142" t="s">
        <v>255</v>
      </c>
      <c r="EX277" s="142" t="s">
        <v>255</v>
      </c>
      <c r="EY277" s="142" t="s">
        <v>254</v>
      </c>
      <c r="EZ277" s="142" t="s">
        <v>254</v>
      </c>
      <c r="FA277" s="142" t="s">
        <v>253</v>
      </c>
      <c r="FB277" s="142" t="s">
        <v>253</v>
      </c>
      <c r="FC277" s="142" t="s">
        <v>255</v>
      </c>
      <c r="FD277" s="142" t="s">
        <v>255</v>
      </c>
      <c r="FE277" s="142" t="s">
        <v>254</v>
      </c>
      <c r="FF277" s="142" t="s">
        <v>254</v>
      </c>
      <c r="FG277" s="142" t="s">
        <v>253</v>
      </c>
      <c r="FH277" s="142" t="s">
        <v>253</v>
      </c>
      <c r="FI277" s="142" t="s">
        <v>255</v>
      </c>
      <c r="FJ277" s="142" t="s">
        <v>255</v>
      </c>
      <c r="FK277" s="142" t="s">
        <v>254</v>
      </c>
      <c r="FL277" s="142" t="s">
        <v>254</v>
      </c>
      <c r="FM277" s="142" t="s">
        <v>253</v>
      </c>
      <c r="FN277" s="142" t="s">
        <v>253</v>
      </c>
      <c r="FO277" s="142" t="s">
        <v>255</v>
      </c>
      <c r="FP277" s="142" t="s">
        <v>255</v>
      </c>
      <c r="FQ277" s="142" t="s">
        <v>254</v>
      </c>
      <c r="FR277" s="142" t="s">
        <v>254</v>
      </c>
      <c r="FS277" s="142" t="s">
        <v>253</v>
      </c>
      <c r="FT277" s="142" t="s">
        <v>253</v>
      </c>
      <c r="FU277" s="142" t="s">
        <v>255</v>
      </c>
      <c r="FV277" s="142" t="s">
        <v>255</v>
      </c>
      <c r="FW277" s="142" t="s">
        <v>254</v>
      </c>
      <c r="FX277" s="142" t="s">
        <v>254</v>
      </c>
      <c r="FY277" s="142" t="s">
        <v>253</v>
      </c>
      <c r="FZ277" s="142" t="s">
        <v>253</v>
      </c>
      <c r="GA277" s="142" t="s">
        <v>255</v>
      </c>
      <c r="GB277" s="142" t="s">
        <v>255</v>
      </c>
      <c r="GC277" s="142" t="s">
        <v>254</v>
      </c>
      <c r="GD277" s="142" t="s">
        <v>254</v>
      </c>
      <c r="GE277" s="142" t="s">
        <v>253</v>
      </c>
      <c r="GF277" s="142" t="s">
        <v>253</v>
      </c>
      <c r="GG277" s="142" t="s">
        <v>255</v>
      </c>
      <c r="GH277" s="142" t="s">
        <v>255</v>
      </c>
      <c r="GI277" s="142" t="s">
        <v>254</v>
      </c>
      <c r="GJ277" s="142" t="s">
        <v>254</v>
      </c>
      <c r="GK277" s="142" t="s">
        <v>253</v>
      </c>
      <c r="GL277" s="142" t="s">
        <v>253</v>
      </c>
      <c r="GM277" s="142" t="s">
        <v>255</v>
      </c>
      <c r="GN277" s="142" t="s">
        <v>255</v>
      </c>
      <c r="GO277" s="142" t="s">
        <v>254</v>
      </c>
      <c r="GP277" s="142" t="s">
        <v>254</v>
      </c>
      <c r="GQ277" s="142" t="s">
        <v>253</v>
      </c>
      <c r="GR277" s="142" t="s">
        <v>253</v>
      </c>
      <c r="GS277" s="142" t="s">
        <v>255</v>
      </c>
      <c r="GT277" s="142" t="s">
        <v>255</v>
      </c>
      <c r="GU277" s="142" t="s">
        <v>254</v>
      </c>
      <c r="GV277" s="142" t="s">
        <v>254</v>
      </c>
      <c r="GW277" s="142" t="s">
        <v>253</v>
      </c>
      <c r="GX277" s="142" t="s">
        <v>253</v>
      </c>
      <c r="GY277" s="142" t="s">
        <v>255</v>
      </c>
      <c r="GZ277" s="142" t="s">
        <v>255</v>
      </c>
      <c r="HA277" s="142" t="s">
        <v>254</v>
      </c>
      <c r="HB277" s="142" t="s">
        <v>254</v>
      </c>
      <c r="HC277" s="142" t="s">
        <v>253</v>
      </c>
      <c r="HD277" s="142" t="s">
        <v>253</v>
      </c>
      <c r="HE277" s="142" t="s">
        <v>255</v>
      </c>
      <c r="HF277" s="142" t="s">
        <v>255</v>
      </c>
      <c r="HG277" s="142" t="s">
        <v>254</v>
      </c>
      <c r="HH277" s="142" t="s">
        <v>254</v>
      </c>
      <c r="HI277" s="142" t="s">
        <v>253</v>
      </c>
      <c r="HJ277" s="142" t="s">
        <v>253</v>
      </c>
      <c r="HK277" s="142" t="s">
        <v>255</v>
      </c>
      <c r="HL277" s="142" t="s">
        <v>255</v>
      </c>
      <c r="HM277" s="142" t="s">
        <v>254</v>
      </c>
      <c r="HN277" s="142" t="s">
        <v>254</v>
      </c>
      <c r="HO277" s="142" t="s">
        <v>253</v>
      </c>
      <c r="HP277" s="142" t="s">
        <v>253</v>
      </c>
      <c r="HQ277" s="142" t="s">
        <v>255</v>
      </c>
      <c r="HR277" s="142" t="s">
        <v>255</v>
      </c>
      <c r="HS277" s="142" t="s">
        <v>254</v>
      </c>
      <c r="HT277" s="142" t="s">
        <v>254</v>
      </c>
      <c r="HU277" s="142" t="s">
        <v>253</v>
      </c>
      <c r="HV277" s="142" t="s">
        <v>253</v>
      </c>
      <c r="HW277" s="142" t="s">
        <v>255</v>
      </c>
      <c r="HX277" s="142" t="s">
        <v>255</v>
      </c>
      <c r="HY277" s="142" t="s">
        <v>254</v>
      </c>
      <c r="HZ277" s="142" t="s">
        <v>254</v>
      </c>
      <c r="IA277" s="142" t="s">
        <v>253</v>
      </c>
      <c r="IB277" s="142" t="s">
        <v>253</v>
      </c>
      <c r="IC277" s="142" t="s">
        <v>255</v>
      </c>
      <c r="ID277" s="142" t="s">
        <v>255</v>
      </c>
      <c r="IE277" s="142" t="s">
        <v>254</v>
      </c>
      <c r="IF277" s="142" t="s">
        <v>254</v>
      </c>
      <c r="IG277" s="142" t="s">
        <v>253</v>
      </c>
      <c r="IH277" s="142" t="s">
        <v>253</v>
      </c>
      <c r="II277" s="142" t="s">
        <v>255</v>
      </c>
      <c r="IJ277" s="142" t="s">
        <v>255</v>
      </c>
      <c r="IK277" s="142" t="s">
        <v>254</v>
      </c>
      <c r="IL277" s="142" t="s">
        <v>254</v>
      </c>
    </row>
    <row r="278" spans="2:246" s="109" customFormat="1">
      <c r="B278" s="139" t="s">
        <v>44</v>
      </c>
      <c r="C278" s="134">
        <f>UI!O9</f>
        <v>15</v>
      </c>
      <c r="D278" s="134"/>
      <c r="E278" s="537"/>
      <c r="F278" s="539"/>
      <c r="G278" s="142" t="s">
        <v>255</v>
      </c>
      <c r="H278" s="142" t="s">
        <v>254</v>
      </c>
      <c r="I278" s="142" t="s">
        <v>253</v>
      </c>
      <c r="J278" s="142" t="s">
        <v>254</v>
      </c>
      <c r="K278" s="142" t="s">
        <v>255</v>
      </c>
      <c r="L278" s="142" t="s">
        <v>253</v>
      </c>
      <c r="M278" s="142" t="s">
        <v>255</v>
      </c>
      <c r="N278" s="142" t="s">
        <v>254</v>
      </c>
      <c r="O278" s="142" t="s">
        <v>253</v>
      </c>
      <c r="P278" s="142" t="s">
        <v>254</v>
      </c>
      <c r="Q278" s="142" t="s">
        <v>255</v>
      </c>
      <c r="R278" s="142" t="s">
        <v>253</v>
      </c>
      <c r="S278" s="142" t="s">
        <v>255</v>
      </c>
      <c r="T278" s="142" t="s">
        <v>254</v>
      </c>
      <c r="U278" s="142" t="s">
        <v>253</v>
      </c>
      <c r="V278" s="142" t="s">
        <v>254</v>
      </c>
      <c r="W278" s="142" t="s">
        <v>255</v>
      </c>
      <c r="X278" s="142" t="s">
        <v>253</v>
      </c>
      <c r="Y278" s="142" t="s">
        <v>255</v>
      </c>
      <c r="Z278" s="142" t="s">
        <v>254</v>
      </c>
      <c r="AA278" s="142" t="s">
        <v>253</v>
      </c>
      <c r="AB278" s="142" t="s">
        <v>254</v>
      </c>
      <c r="AC278" s="142" t="s">
        <v>255</v>
      </c>
      <c r="AD278" s="142" t="s">
        <v>253</v>
      </c>
      <c r="AE278" s="142" t="s">
        <v>255</v>
      </c>
      <c r="AF278" s="142" t="s">
        <v>254</v>
      </c>
      <c r="AG278" s="142" t="s">
        <v>253</v>
      </c>
      <c r="AH278" s="142" t="s">
        <v>254</v>
      </c>
      <c r="AI278" s="142" t="s">
        <v>255</v>
      </c>
      <c r="AJ278" s="142" t="s">
        <v>253</v>
      </c>
      <c r="AK278" s="142" t="s">
        <v>255</v>
      </c>
      <c r="AL278" s="142" t="s">
        <v>254</v>
      </c>
      <c r="AM278" s="142" t="s">
        <v>253</v>
      </c>
      <c r="AN278" s="142" t="s">
        <v>254</v>
      </c>
      <c r="AO278" s="142" t="s">
        <v>255</v>
      </c>
      <c r="AP278" s="142" t="s">
        <v>253</v>
      </c>
      <c r="AQ278" s="142" t="s">
        <v>255</v>
      </c>
      <c r="AR278" s="142" t="s">
        <v>254</v>
      </c>
      <c r="AS278" s="142" t="s">
        <v>253</v>
      </c>
      <c r="AT278" s="142" t="s">
        <v>254</v>
      </c>
      <c r="AU278" s="142" t="s">
        <v>255</v>
      </c>
      <c r="AV278" s="142" t="s">
        <v>253</v>
      </c>
      <c r="AW278" s="142" t="s">
        <v>255</v>
      </c>
      <c r="AX278" s="142" t="s">
        <v>254</v>
      </c>
      <c r="AY278" s="142" t="s">
        <v>253</v>
      </c>
      <c r="AZ278" s="142" t="s">
        <v>254</v>
      </c>
      <c r="BA278" s="142" t="s">
        <v>255</v>
      </c>
      <c r="BB278" s="142" t="s">
        <v>253</v>
      </c>
      <c r="BC278" s="142" t="s">
        <v>255</v>
      </c>
      <c r="BD278" s="142" t="s">
        <v>254</v>
      </c>
      <c r="BE278" s="142" t="s">
        <v>253</v>
      </c>
      <c r="BF278" s="142" t="s">
        <v>254</v>
      </c>
      <c r="BG278" s="142" t="s">
        <v>255</v>
      </c>
      <c r="BH278" s="142" t="s">
        <v>253</v>
      </c>
      <c r="BI278" s="142" t="s">
        <v>255</v>
      </c>
      <c r="BJ278" s="142" t="s">
        <v>254</v>
      </c>
      <c r="BK278" s="142" t="s">
        <v>253</v>
      </c>
      <c r="BL278" s="142" t="s">
        <v>254</v>
      </c>
      <c r="BM278" s="142" t="s">
        <v>255</v>
      </c>
      <c r="BN278" s="142" t="s">
        <v>253</v>
      </c>
      <c r="BO278" s="142" t="s">
        <v>255</v>
      </c>
      <c r="BP278" s="142" t="s">
        <v>254</v>
      </c>
      <c r="BQ278" s="142" t="s">
        <v>253</v>
      </c>
      <c r="BR278" s="142" t="s">
        <v>254</v>
      </c>
      <c r="BS278" s="142" t="s">
        <v>255</v>
      </c>
      <c r="BT278" s="142" t="s">
        <v>253</v>
      </c>
      <c r="BU278" s="142" t="s">
        <v>255</v>
      </c>
      <c r="BV278" s="142" t="s">
        <v>254</v>
      </c>
      <c r="BW278" s="142" t="s">
        <v>253</v>
      </c>
      <c r="BX278" s="142" t="s">
        <v>254</v>
      </c>
      <c r="BY278" s="142" t="s">
        <v>255</v>
      </c>
      <c r="BZ278" s="142" t="s">
        <v>253</v>
      </c>
      <c r="CA278" s="142" t="s">
        <v>255</v>
      </c>
      <c r="CB278" s="142" t="s">
        <v>254</v>
      </c>
      <c r="CC278" s="142" t="s">
        <v>253</v>
      </c>
      <c r="CD278" s="142" t="s">
        <v>254</v>
      </c>
      <c r="CE278" s="142" t="s">
        <v>255</v>
      </c>
      <c r="CF278" s="142" t="s">
        <v>253</v>
      </c>
      <c r="CG278" s="142" t="s">
        <v>255</v>
      </c>
      <c r="CH278" s="142" t="s">
        <v>254</v>
      </c>
      <c r="CI278" s="142" t="s">
        <v>253</v>
      </c>
      <c r="CJ278" s="142" t="s">
        <v>254</v>
      </c>
      <c r="CK278" s="142" t="s">
        <v>255</v>
      </c>
      <c r="CL278" s="142" t="s">
        <v>253</v>
      </c>
      <c r="CM278" s="142" t="s">
        <v>255</v>
      </c>
      <c r="CN278" s="142" t="s">
        <v>254</v>
      </c>
      <c r="CO278" s="142" t="s">
        <v>253</v>
      </c>
      <c r="CP278" s="142" t="s">
        <v>254</v>
      </c>
      <c r="CQ278" s="142" t="s">
        <v>255</v>
      </c>
      <c r="CR278" s="142" t="s">
        <v>253</v>
      </c>
      <c r="CS278" s="142" t="s">
        <v>255</v>
      </c>
      <c r="CT278" s="142" t="s">
        <v>254</v>
      </c>
      <c r="CU278" s="142" t="s">
        <v>253</v>
      </c>
      <c r="CV278" s="142" t="s">
        <v>254</v>
      </c>
      <c r="CW278" s="142" t="s">
        <v>255</v>
      </c>
      <c r="CX278" s="142" t="s">
        <v>253</v>
      </c>
      <c r="CY278" s="142" t="s">
        <v>255</v>
      </c>
      <c r="CZ278" s="142" t="s">
        <v>254</v>
      </c>
      <c r="DA278" s="142" t="s">
        <v>253</v>
      </c>
      <c r="DB278" s="142" t="s">
        <v>254</v>
      </c>
      <c r="DC278" s="142" t="s">
        <v>255</v>
      </c>
      <c r="DD278" s="142" t="s">
        <v>253</v>
      </c>
      <c r="DE278" s="142" t="s">
        <v>255</v>
      </c>
      <c r="DF278" s="142" t="s">
        <v>254</v>
      </c>
      <c r="DG278" s="142" t="s">
        <v>253</v>
      </c>
      <c r="DH278" s="142" t="s">
        <v>254</v>
      </c>
      <c r="DI278" s="142" t="s">
        <v>255</v>
      </c>
      <c r="DJ278" s="142" t="s">
        <v>253</v>
      </c>
      <c r="DK278" s="142" t="s">
        <v>255</v>
      </c>
      <c r="DL278" s="142" t="s">
        <v>254</v>
      </c>
      <c r="DM278" s="142" t="s">
        <v>253</v>
      </c>
      <c r="DN278" s="142" t="s">
        <v>254</v>
      </c>
      <c r="DO278" s="142" t="s">
        <v>255</v>
      </c>
      <c r="DP278" s="142" t="s">
        <v>253</v>
      </c>
      <c r="DQ278" s="142" t="s">
        <v>255</v>
      </c>
      <c r="DR278" s="142" t="s">
        <v>254</v>
      </c>
      <c r="DS278" s="142" t="s">
        <v>253</v>
      </c>
      <c r="DT278" s="142" t="s">
        <v>254</v>
      </c>
      <c r="DU278" s="142" t="s">
        <v>255</v>
      </c>
      <c r="DV278" s="142" t="s">
        <v>253</v>
      </c>
      <c r="DW278" s="142" t="s">
        <v>255</v>
      </c>
      <c r="DX278" s="142" t="s">
        <v>254</v>
      </c>
      <c r="DY278" s="142" t="s">
        <v>253</v>
      </c>
      <c r="DZ278" s="142" t="s">
        <v>254</v>
      </c>
      <c r="EA278" s="142" t="s">
        <v>255</v>
      </c>
      <c r="EB278" s="142" t="s">
        <v>253</v>
      </c>
      <c r="EC278" s="142" t="s">
        <v>255</v>
      </c>
      <c r="ED278" s="142" t="s">
        <v>254</v>
      </c>
      <c r="EE278" s="142" t="s">
        <v>253</v>
      </c>
      <c r="EF278" s="142" t="s">
        <v>254</v>
      </c>
      <c r="EG278" s="142" t="s">
        <v>255</v>
      </c>
      <c r="EH278" s="142" t="s">
        <v>253</v>
      </c>
      <c r="EI278" s="142" t="s">
        <v>255</v>
      </c>
      <c r="EJ278" s="142" t="s">
        <v>254</v>
      </c>
      <c r="EK278" s="142" t="s">
        <v>253</v>
      </c>
      <c r="EL278" s="142" t="s">
        <v>254</v>
      </c>
      <c r="EM278" s="142" t="s">
        <v>255</v>
      </c>
      <c r="EN278" s="142" t="s">
        <v>253</v>
      </c>
      <c r="EO278" s="142" t="s">
        <v>255</v>
      </c>
      <c r="EP278" s="142" t="s">
        <v>254</v>
      </c>
      <c r="EQ278" s="142" t="s">
        <v>253</v>
      </c>
      <c r="ER278" s="142" t="s">
        <v>254</v>
      </c>
      <c r="ES278" s="142" t="s">
        <v>255</v>
      </c>
      <c r="ET278" s="142" t="s">
        <v>253</v>
      </c>
      <c r="EU278" s="142" t="s">
        <v>255</v>
      </c>
      <c r="EV278" s="142" t="s">
        <v>254</v>
      </c>
      <c r="EW278" s="142" t="s">
        <v>253</v>
      </c>
      <c r="EX278" s="142" t="s">
        <v>254</v>
      </c>
      <c r="EY278" s="142" t="s">
        <v>255</v>
      </c>
      <c r="EZ278" s="142" t="s">
        <v>253</v>
      </c>
      <c r="FA278" s="142" t="s">
        <v>255</v>
      </c>
      <c r="FB278" s="142" t="s">
        <v>254</v>
      </c>
      <c r="FC278" s="142" t="s">
        <v>253</v>
      </c>
      <c r="FD278" s="142" t="s">
        <v>254</v>
      </c>
      <c r="FE278" s="142" t="s">
        <v>255</v>
      </c>
      <c r="FF278" s="142" t="s">
        <v>253</v>
      </c>
      <c r="FG278" s="142" t="s">
        <v>255</v>
      </c>
      <c r="FH278" s="142" t="s">
        <v>254</v>
      </c>
      <c r="FI278" s="142" t="s">
        <v>253</v>
      </c>
      <c r="FJ278" s="142" t="s">
        <v>254</v>
      </c>
      <c r="FK278" s="142" t="s">
        <v>255</v>
      </c>
      <c r="FL278" s="142" t="s">
        <v>253</v>
      </c>
      <c r="FM278" s="142" t="s">
        <v>255</v>
      </c>
      <c r="FN278" s="142" t="s">
        <v>254</v>
      </c>
      <c r="FO278" s="142" t="s">
        <v>253</v>
      </c>
      <c r="FP278" s="142" t="s">
        <v>254</v>
      </c>
      <c r="FQ278" s="142" t="s">
        <v>255</v>
      </c>
      <c r="FR278" s="142" t="s">
        <v>253</v>
      </c>
      <c r="FS278" s="142" t="s">
        <v>255</v>
      </c>
      <c r="FT278" s="142" t="s">
        <v>254</v>
      </c>
      <c r="FU278" s="142" t="s">
        <v>253</v>
      </c>
      <c r="FV278" s="142" t="s">
        <v>254</v>
      </c>
      <c r="FW278" s="142" t="s">
        <v>255</v>
      </c>
      <c r="FX278" s="142" t="s">
        <v>253</v>
      </c>
      <c r="FY278" s="142" t="s">
        <v>255</v>
      </c>
      <c r="FZ278" s="142" t="s">
        <v>254</v>
      </c>
      <c r="GA278" s="142" t="s">
        <v>253</v>
      </c>
      <c r="GB278" s="142" t="s">
        <v>254</v>
      </c>
      <c r="GC278" s="142" t="s">
        <v>255</v>
      </c>
      <c r="GD278" s="142" t="s">
        <v>253</v>
      </c>
      <c r="GE278" s="142" t="s">
        <v>255</v>
      </c>
      <c r="GF278" s="142" t="s">
        <v>254</v>
      </c>
      <c r="GG278" s="142" t="s">
        <v>253</v>
      </c>
      <c r="GH278" s="142" t="s">
        <v>254</v>
      </c>
      <c r="GI278" s="142" t="s">
        <v>255</v>
      </c>
      <c r="GJ278" s="142" t="s">
        <v>253</v>
      </c>
      <c r="GK278" s="142" t="s">
        <v>255</v>
      </c>
      <c r="GL278" s="142" t="s">
        <v>254</v>
      </c>
      <c r="GM278" s="142" t="s">
        <v>253</v>
      </c>
      <c r="GN278" s="142" t="s">
        <v>254</v>
      </c>
      <c r="GO278" s="142" t="s">
        <v>255</v>
      </c>
      <c r="GP278" s="142" t="s">
        <v>253</v>
      </c>
      <c r="GQ278" s="142" t="s">
        <v>255</v>
      </c>
      <c r="GR278" s="142" t="s">
        <v>254</v>
      </c>
      <c r="GS278" s="142" t="s">
        <v>253</v>
      </c>
      <c r="GT278" s="142" t="s">
        <v>254</v>
      </c>
      <c r="GU278" s="142" t="s">
        <v>255</v>
      </c>
      <c r="GV278" s="142" t="s">
        <v>253</v>
      </c>
      <c r="GW278" s="142" t="s">
        <v>255</v>
      </c>
      <c r="GX278" s="142" t="s">
        <v>254</v>
      </c>
      <c r="GY278" s="142" t="s">
        <v>253</v>
      </c>
      <c r="GZ278" s="142" t="s">
        <v>254</v>
      </c>
      <c r="HA278" s="142" t="s">
        <v>255</v>
      </c>
      <c r="HB278" s="142" t="s">
        <v>253</v>
      </c>
      <c r="HC278" s="142" t="s">
        <v>255</v>
      </c>
      <c r="HD278" s="142" t="s">
        <v>254</v>
      </c>
      <c r="HE278" s="142" t="s">
        <v>253</v>
      </c>
      <c r="HF278" s="142" t="s">
        <v>254</v>
      </c>
      <c r="HG278" s="142" t="s">
        <v>255</v>
      </c>
      <c r="HH278" s="142" t="s">
        <v>253</v>
      </c>
      <c r="HI278" s="142" t="s">
        <v>255</v>
      </c>
      <c r="HJ278" s="142" t="s">
        <v>254</v>
      </c>
      <c r="HK278" s="142" t="s">
        <v>253</v>
      </c>
      <c r="HL278" s="142" t="s">
        <v>254</v>
      </c>
      <c r="HM278" s="142" t="s">
        <v>255</v>
      </c>
      <c r="HN278" s="142" t="s">
        <v>253</v>
      </c>
      <c r="HO278" s="142" t="s">
        <v>255</v>
      </c>
      <c r="HP278" s="142" t="s">
        <v>254</v>
      </c>
      <c r="HQ278" s="142" t="s">
        <v>253</v>
      </c>
      <c r="HR278" s="142" t="s">
        <v>254</v>
      </c>
      <c r="HS278" s="142" t="s">
        <v>255</v>
      </c>
      <c r="HT278" s="142" t="s">
        <v>253</v>
      </c>
      <c r="HU278" s="142" t="s">
        <v>255</v>
      </c>
      <c r="HV278" s="142" t="s">
        <v>254</v>
      </c>
      <c r="HW278" s="142" t="s">
        <v>253</v>
      </c>
      <c r="HX278" s="142" t="s">
        <v>254</v>
      </c>
      <c r="HY278" s="142" t="s">
        <v>255</v>
      </c>
      <c r="HZ278" s="142" t="s">
        <v>253</v>
      </c>
      <c r="IA278" s="142" t="s">
        <v>255</v>
      </c>
      <c r="IB278" s="142" t="s">
        <v>254</v>
      </c>
      <c r="IC278" s="142" t="s">
        <v>253</v>
      </c>
      <c r="ID278" s="142" t="s">
        <v>254</v>
      </c>
      <c r="IE278" s="142" t="s">
        <v>255</v>
      </c>
      <c r="IF278" s="142" t="s">
        <v>253</v>
      </c>
      <c r="IG278" s="142" t="s">
        <v>255</v>
      </c>
      <c r="IH278" s="142" t="s">
        <v>254</v>
      </c>
      <c r="II278" s="142" t="s">
        <v>253</v>
      </c>
      <c r="IJ278" s="142" t="s">
        <v>254</v>
      </c>
      <c r="IK278" s="142" t="s">
        <v>255</v>
      </c>
      <c r="IL278" s="142" t="s">
        <v>253</v>
      </c>
    </row>
    <row r="279" spans="2:246" s="109" customFormat="1">
      <c r="B279" s="134" t="s">
        <v>90</v>
      </c>
      <c r="C279" s="134" t="s">
        <v>90</v>
      </c>
      <c r="D279" s="134" t="s">
        <v>90</v>
      </c>
      <c r="E279" s="537"/>
      <c r="F279" s="540"/>
      <c r="G279" s="142" t="s">
        <v>254</v>
      </c>
      <c r="H279" s="142" t="s">
        <v>255</v>
      </c>
      <c r="I279" s="142" t="s">
        <v>254</v>
      </c>
      <c r="J279" s="142" t="s">
        <v>253</v>
      </c>
      <c r="K279" s="142" t="s">
        <v>253</v>
      </c>
      <c r="L279" s="142" t="s">
        <v>255</v>
      </c>
      <c r="M279" s="142" t="s">
        <v>254</v>
      </c>
      <c r="N279" s="142" t="s">
        <v>255</v>
      </c>
      <c r="O279" s="142" t="s">
        <v>254</v>
      </c>
      <c r="P279" s="142" t="s">
        <v>253</v>
      </c>
      <c r="Q279" s="142" t="s">
        <v>253</v>
      </c>
      <c r="R279" s="142" t="s">
        <v>255</v>
      </c>
      <c r="S279" s="142" t="s">
        <v>254</v>
      </c>
      <c r="T279" s="142" t="s">
        <v>255</v>
      </c>
      <c r="U279" s="142" t="s">
        <v>254</v>
      </c>
      <c r="V279" s="142" t="s">
        <v>253</v>
      </c>
      <c r="W279" s="142" t="s">
        <v>253</v>
      </c>
      <c r="X279" s="142" t="s">
        <v>255</v>
      </c>
      <c r="Y279" s="142" t="s">
        <v>254</v>
      </c>
      <c r="Z279" s="142" t="s">
        <v>255</v>
      </c>
      <c r="AA279" s="142" t="s">
        <v>254</v>
      </c>
      <c r="AB279" s="142" t="s">
        <v>253</v>
      </c>
      <c r="AC279" s="142" t="s">
        <v>253</v>
      </c>
      <c r="AD279" s="142" t="s">
        <v>255</v>
      </c>
      <c r="AE279" s="142" t="s">
        <v>254</v>
      </c>
      <c r="AF279" s="142" t="s">
        <v>255</v>
      </c>
      <c r="AG279" s="142" t="s">
        <v>254</v>
      </c>
      <c r="AH279" s="142" t="s">
        <v>253</v>
      </c>
      <c r="AI279" s="142" t="s">
        <v>253</v>
      </c>
      <c r="AJ279" s="142" t="s">
        <v>255</v>
      </c>
      <c r="AK279" s="142" t="s">
        <v>254</v>
      </c>
      <c r="AL279" s="142" t="s">
        <v>255</v>
      </c>
      <c r="AM279" s="142" t="s">
        <v>254</v>
      </c>
      <c r="AN279" s="142" t="s">
        <v>253</v>
      </c>
      <c r="AO279" s="142" t="s">
        <v>253</v>
      </c>
      <c r="AP279" s="142" t="s">
        <v>255</v>
      </c>
      <c r="AQ279" s="142" t="s">
        <v>254</v>
      </c>
      <c r="AR279" s="142" t="s">
        <v>255</v>
      </c>
      <c r="AS279" s="142" t="s">
        <v>254</v>
      </c>
      <c r="AT279" s="142" t="s">
        <v>253</v>
      </c>
      <c r="AU279" s="142" t="s">
        <v>253</v>
      </c>
      <c r="AV279" s="142" t="s">
        <v>255</v>
      </c>
      <c r="AW279" s="142" t="s">
        <v>254</v>
      </c>
      <c r="AX279" s="142" t="s">
        <v>255</v>
      </c>
      <c r="AY279" s="142" t="s">
        <v>254</v>
      </c>
      <c r="AZ279" s="142" t="s">
        <v>253</v>
      </c>
      <c r="BA279" s="142" t="s">
        <v>253</v>
      </c>
      <c r="BB279" s="142" t="s">
        <v>255</v>
      </c>
      <c r="BC279" s="142" t="s">
        <v>254</v>
      </c>
      <c r="BD279" s="142" t="s">
        <v>255</v>
      </c>
      <c r="BE279" s="142" t="s">
        <v>254</v>
      </c>
      <c r="BF279" s="142" t="s">
        <v>253</v>
      </c>
      <c r="BG279" s="142" t="s">
        <v>253</v>
      </c>
      <c r="BH279" s="142" t="s">
        <v>255</v>
      </c>
      <c r="BI279" s="142" t="s">
        <v>254</v>
      </c>
      <c r="BJ279" s="142" t="s">
        <v>255</v>
      </c>
      <c r="BK279" s="142" t="s">
        <v>254</v>
      </c>
      <c r="BL279" s="142" t="s">
        <v>253</v>
      </c>
      <c r="BM279" s="142" t="s">
        <v>253</v>
      </c>
      <c r="BN279" s="142" t="s">
        <v>255</v>
      </c>
      <c r="BO279" s="142" t="s">
        <v>254</v>
      </c>
      <c r="BP279" s="142" t="s">
        <v>255</v>
      </c>
      <c r="BQ279" s="142" t="s">
        <v>254</v>
      </c>
      <c r="BR279" s="142" t="s">
        <v>253</v>
      </c>
      <c r="BS279" s="142" t="s">
        <v>253</v>
      </c>
      <c r="BT279" s="142" t="s">
        <v>255</v>
      </c>
      <c r="BU279" s="142" t="s">
        <v>254</v>
      </c>
      <c r="BV279" s="142" t="s">
        <v>255</v>
      </c>
      <c r="BW279" s="142" t="s">
        <v>254</v>
      </c>
      <c r="BX279" s="142" t="s">
        <v>253</v>
      </c>
      <c r="BY279" s="142" t="s">
        <v>253</v>
      </c>
      <c r="BZ279" s="142" t="s">
        <v>255</v>
      </c>
      <c r="CA279" s="142" t="s">
        <v>254</v>
      </c>
      <c r="CB279" s="142" t="s">
        <v>255</v>
      </c>
      <c r="CC279" s="142" t="s">
        <v>254</v>
      </c>
      <c r="CD279" s="142" t="s">
        <v>253</v>
      </c>
      <c r="CE279" s="142" t="s">
        <v>253</v>
      </c>
      <c r="CF279" s="142" t="s">
        <v>255</v>
      </c>
      <c r="CG279" s="142" t="s">
        <v>254</v>
      </c>
      <c r="CH279" s="142" t="s">
        <v>255</v>
      </c>
      <c r="CI279" s="142" t="s">
        <v>254</v>
      </c>
      <c r="CJ279" s="142" t="s">
        <v>253</v>
      </c>
      <c r="CK279" s="142" t="s">
        <v>253</v>
      </c>
      <c r="CL279" s="142" t="s">
        <v>255</v>
      </c>
      <c r="CM279" s="142" t="s">
        <v>254</v>
      </c>
      <c r="CN279" s="142" t="s">
        <v>255</v>
      </c>
      <c r="CO279" s="142" t="s">
        <v>254</v>
      </c>
      <c r="CP279" s="142" t="s">
        <v>253</v>
      </c>
      <c r="CQ279" s="142" t="s">
        <v>253</v>
      </c>
      <c r="CR279" s="142" t="s">
        <v>255</v>
      </c>
      <c r="CS279" s="142" t="s">
        <v>254</v>
      </c>
      <c r="CT279" s="142" t="s">
        <v>255</v>
      </c>
      <c r="CU279" s="142" t="s">
        <v>254</v>
      </c>
      <c r="CV279" s="142" t="s">
        <v>253</v>
      </c>
      <c r="CW279" s="142" t="s">
        <v>253</v>
      </c>
      <c r="CX279" s="142" t="s">
        <v>255</v>
      </c>
      <c r="CY279" s="142" t="s">
        <v>254</v>
      </c>
      <c r="CZ279" s="142" t="s">
        <v>255</v>
      </c>
      <c r="DA279" s="142" t="s">
        <v>254</v>
      </c>
      <c r="DB279" s="142" t="s">
        <v>253</v>
      </c>
      <c r="DC279" s="142" t="s">
        <v>253</v>
      </c>
      <c r="DD279" s="142" t="s">
        <v>255</v>
      </c>
      <c r="DE279" s="142" t="s">
        <v>254</v>
      </c>
      <c r="DF279" s="142" t="s">
        <v>255</v>
      </c>
      <c r="DG279" s="142" t="s">
        <v>254</v>
      </c>
      <c r="DH279" s="142" t="s">
        <v>253</v>
      </c>
      <c r="DI279" s="142" t="s">
        <v>253</v>
      </c>
      <c r="DJ279" s="142" t="s">
        <v>255</v>
      </c>
      <c r="DK279" s="142" t="s">
        <v>254</v>
      </c>
      <c r="DL279" s="142" t="s">
        <v>255</v>
      </c>
      <c r="DM279" s="142" t="s">
        <v>254</v>
      </c>
      <c r="DN279" s="142" t="s">
        <v>253</v>
      </c>
      <c r="DO279" s="142" t="s">
        <v>253</v>
      </c>
      <c r="DP279" s="142" t="s">
        <v>255</v>
      </c>
      <c r="DQ279" s="142" t="s">
        <v>254</v>
      </c>
      <c r="DR279" s="142" t="s">
        <v>255</v>
      </c>
      <c r="DS279" s="142" t="s">
        <v>254</v>
      </c>
      <c r="DT279" s="142" t="s">
        <v>253</v>
      </c>
      <c r="DU279" s="142" t="s">
        <v>253</v>
      </c>
      <c r="DV279" s="142" t="s">
        <v>255</v>
      </c>
      <c r="DW279" s="142" t="s">
        <v>254</v>
      </c>
      <c r="DX279" s="142" t="s">
        <v>255</v>
      </c>
      <c r="DY279" s="142" t="s">
        <v>254</v>
      </c>
      <c r="DZ279" s="142" t="s">
        <v>253</v>
      </c>
      <c r="EA279" s="142" t="s">
        <v>253</v>
      </c>
      <c r="EB279" s="142" t="s">
        <v>255</v>
      </c>
      <c r="EC279" s="142" t="s">
        <v>254</v>
      </c>
      <c r="ED279" s="142" t="s">
        <v>255</v>
      </c>
      <c r="EE279" s="142" t="s">
        <v>254</v>
      </c>
      <c r="EF279" s="142" t="s">
        <v>253</v>
      </c>
      <c r="EG279" s="142" t="s">
        <v>253</v>
      </c>
      <c r="EH279" s="142" t="s">
        <v>255</v>
      </c>
      <c r="EI279" s="142" t="s">
        <v>254</v>
      </c>
      <c r="EJ279" s="142" t="s">
        <v>255</v>
      </c>
      <c r="EK279" s="142" t="s">
        <v>254</v>
      </c>
      <c r="EL279" s="142" t="s">
        <v>253</v>
      </c>
      <c r="EM279" s="142" t="s">
        <v>253</v>
      </c>
      <c r="EN279" s="142" t="s">
        <v>255</v>
      </c>
      <c r="EO279" s="142" t="s">
        <v>254</v>
      </c>
      <c r="EP279" s="142" t="s">
        <v>255</v>
      </c>
      <c r="EQ279" s="142" t="s">
        <v>254</v>
      </c>
      <c r="ER279" s="142" t="s">
        <v>253</v>
      </c>
      <c r="ES279" s="142" t="s">
        <v>253</v>
      </c>
      <c r="ET279" s="142" t="s">
        <v>255</v>
      </c>
      <c r="EU279" s="142" t="s">
        <v>254</v>
      </c>
      <c r="EV279" s="142" t="s">
        <v>255</v>
      </c>
      <c r="EW279" s="142" t="s">
        <v>254</v>
      </c>
      <c r="EX279" s="142" t="s">
        <v>253</v>
      </c>
      <c r="EY279" s="142" t="s">
        <v>253</v>
      </c>
      <c r="EZ279" s="142" t="s">
        <v>255</v>
      </c>
      <c r="FA279" s="142" t="s">
        <v>254</v>
      </c>
      <c r="FB279" s="142" t="s">
        <v>255</v>
      </c>
      <c r="FC279" s="142" t="s">
        <v>254</v>
      </c>
      <c r="FD279" s="142" t="s">
        <v>253</v>
      </c>
      <c r="FE279" s="142" t="s">
        <v>253</v>
      </c>
      <c r="FF279" s="142" t="s">
        <v>255</v>
      </c>
      <c r="FG279" s="142" t="s">
        <v>254</v>
      </c>
      <c r="FH279" s="142" t="s">
        <v>255</v>
      </c>
      <c r="FI279" s="142" t="s">
        <v>254</v>
      </c>
      <c r="FJ279" s="142" t="s">
        <v>253</v>
      </c>
      <c r="FK279" s="142" t="s">
        <v>253</v>
      </c>
      <c r="FL279" s="142" t="s">
        <v>255</v>
      </c>
      <c r="FM279" s="142" t="s">
        <v>254</v>
      </c>
      <c r="FN279" s="142" t="s">
        <v>255</v>
      </c>
      <c r="FO279" s="142" t="s">
        <v>254</v>
      </c>
      <c r="FP279" s="142" t="s">
        <v>253</v>
      </c>
      <c r="FQ279" s="142" t="s">
        <v>253</v>
      </c>
      <c r="FR279" s="142" t="s">
        <v>255</v>
      </c>
      <c r="FS279" s="142" t="s">
        <v>254</v>
      </c>
      <c r="FT279" s="142" t="s">
        <v>255</v>
      </c>
      <c r="FU279" s="142" t="s">
        <v>254</v>
      </c>
      <c r="FV279" s="142" t="s">
        <v>253</v>
      </c>
      <c r="FW279" s="142" t="s">
        <v>253</v>
      </c>
      <c r="FX279" s="142" t="s">
        <v>255</v>
      </c>
      <c r="FY279" s="142" t="s">
        <v>254</v>
      </c>
      <c r="FZ279" s="142" t="s">
        <v>255</v>
      </c>
      <c r="GA279" s="142" t="s">
        <v>254</v>
      </c>
      <c r="GB279" s="142" t="s">
        <v>253</v>
      </c>
      <c r="GC279" s="142" t="s">
        <v>253</v>
      </c>
      <c r="GD279" s="142" t="s">
        <v>255</v>
      </c>
      <c r="GE279" s="142" t="s">
        <v>254</v>
      </c>
      <c r="GF279" s="142" t="s">
        <v>255</v>
      </c>
      <c r="GG279" s="142" t="s">
        <v>254</v>
      </c>
      <c r="GH279" s="142" t="s">
        <v>253</v>
      </c>
      <c r="GI279" s="142" t="s">
        <v>253</v>
      </c>
      <c r="GJ279" s="142" t="s">
        <v>255</v>
      </c>
      <c r="GK279" s="142" t="s">
        <v>254</v>
      </c>
      <c r="GL279" s="142" t="s">
        <v>255</v>
      </c>
      <c r="GM279" s="142" t="s">
        <v>254</v>
      </c>
      <c r="GN279" s="142" t="s">
        <v>253</v>
      </c>
      <c r="GO279" s="142" t="s">
        <v>253</v>
      </c>
      <c r="GP279" s="142" t="s">
        <v>255</v>
      </c>
      <c r="GQ279" s="142" t="s">
        <v>254</v>
      </c>
      <c r="GR279" s="142" t="s">
        <v>255</v>
      </c>
      <c r="GS279" s="142" t="s">
        <v>254</v>
      </c>
      <c r="GT279" s="142" t="s">
        <v>253</v>
      </c>
      <c r="GU279" s="142" t="s">
        <v>253</v>
      </c>
      <c r="GV279" s="142" t="s">
        <v>255</v>
      </c>
      <c r="GW279" s="142" t="s">
        <v>254</v>
      </c>
      <c r="GX279" s="142" t="s">
        <v>255</v>
      </c>
      <c r="GY279" s="142" t="s">
        <v>254</v>
      </c>
      <c r="GZ279" s="142" t="s">
        <v>253</v>
      </c>
      <c r="HA279" s="142" t="s">
        <v>253</v>
      </c>
      <c r="HB279" s="142" t="s">
        <v>255</v>
      </c>
      <c r="HC279" s="142" t="s">
        <v>254</v>
      </c>
      <c r="HD279" s="142" t="s">
        <v>255</v>
      </c>
      <c r="HE279" s="142" t="s">
        <v>254</v>
      </c>
      <c r="HF279" s="142" t="s">
        <v>253</v>
      </c>
      <c r="HG279" s="142" t="s">
        <v>253</v>
      </c>
      <c r="HH279" s="142" t="s">
        <v>255</v>
      </c>
      <c r="HI279" s="142" t="s">
        <v>254</v>
      </c>
      <c r="HJ279" s="142" t="s">
        <v>255</v>
      </c>
      <c r="HK279" s="142" t="s">
        <v>254</v>
      </c>
      <c r="HL279" s="142" t="s">
        <v>253</v>
      </c>
      <c r="HM279" s="142" t="s">
        <v>253</v>
      </c>
      <c r="HN279" s="142" t="s">
        <v>255</v>
      </c>
      <c r="HO279" s="142" t="s">
        <v>254</v>
      </c>
      <c r="HP279" s="142" t="s">
        <v>255</v>
      </c>
      <c r="HQ279" s="142" t="s">
        <v>254</v>
      </c>
      <c r="HR279" s="142" t="s">
        <v>253</v>
      </c>
      <c r="HS279" s="142" t="s">
        <v>253</v>
      </c>
      <c r="HT279" s="142" t="s">
        <v>255</v>
      </c>
      <c r="HU279" s="142" t="s">
        <v>254</v>
      </c>
      <c r="HV279" s="142" t="s">
        <v>255</v>
      </c>
      <c r="HW279" s="142" t="s">
        <v>254</v>
      </c>
      <c r="HX279" s="142" t="s">
        <v>253</v>
      </c>
      <c r="HY279" s="142" t="s">
        <v>253</v>
      </c>
      <c r="HZ279" s="142" t="s">
        <v>255</v>
      </c>
      <c r="IA279" s="142" t="s">
        <v>254</v>
      </c>
      <c r="IB279" s="142" t="s">
        <v>255</v>
      </c>
      <c r="IC279" s="142" t="s">
        <v>254</v>
      </c>
      <c r="ID279" s="142" t="s">
        <v>253</v>
      </c>
      <c r="IE279" s="142" t="s">
        <v>253</v>
      </c>
      <c r="IF279" s="142" t="s">
        <v>255</v>
      </c>
      <c r="IG279" s="142" t="s">
        <v>254</v>
      </c>
      <c r="IH279" s="142" t="s">
        <v>255</v>
      </c>
      <c r="II279" s="142" t="s">
        <v>254</v>
      </c>
      <c r="IJ279" s="142" t="s">
        <v>253</v>
      </c>
      <c r="IK279" s="142" t="s">
        <v>253</v>
      </c>
      <c r="IL279" s="142" t="s">
        <v>255</v>
      </c>
    </row>
    <row r="280" spans="2:246">
      <c r="B280" s="74">
        <v>0</v>
      </c>
      <c r="C280" s="272">
        <f t="shared" ref="C280:C344" si="191">QUOTIENT(B280,3)+1</f>
        <v>1</v>
      </c>
      <c r="D280" s="74">
        <f>MOD(B280,3)+'Container Panel'!$Q$38</f>
        <v>16</v>
      </c>
      <c r="E280" s="143" t="str">
        <f t="shared" ref="E280:E311" si="192">INDEX(Box,C280)</f>
        <v>PC</v>
      </c>
      <c r="F280" s="144" t="s">
        <v>75</v>
      </c>
      <c r="G280" s="145">
        <f>IFERROR(TRUNC(VLOOKUP($E280,'Container Panel'!$B$41:$Z$100,$D280,0)/(VLOOKUP(G$276,UI!$A$12:$O$51,VLOOKUP(G$277,$B$276:$C$278,2,0),0)/1000)),"")</f>
        <v>6</v>
      </c>
      <c r="H280" s="145">
        <f>IFERROR(TRUNC(VLOOKUP($E280,'Container Panel'!$B$41:$Z$100,$D280,0)/(VLOOKUP(H$276,UI!$A$12:$O$51,VLOOKUP(H$277,$B$276:$C$278,2,0),0)/1000)),"")</f>
        <v>6</v>
      </c>
      <c r="I280" s="145">
        <f>IFERROR(TRUNC(VLOOKUP($E280,'Container Panel'!$B$41:$Z$100,$D280,0)/(VLOOKUP(I$276,UI!$A$12:$O$51,VLOOKUP(I$277,$B$276:$C$278,2,0),0)/1000)),"")</f>
        <v>19</v>
      </c>
      <c r="J280" s="145">
        <f>IFERROR(TRUNC(VLOOKUP($E280,'Container Panel'!$B$41:$Z$100,$D280,0)/(VLOOKUP(J$276,UI!$A$12:$O$51,VLOOKUP(J$277,$B$276:$C$278,2,0),0)/1000)),"")</f>
        <v>19</v>
      </c>
      <c r="K280" s="145">
        <f>IFERROR(TRUNC(VLOOKUP($E280,'Container Panel'!$B$41:$Z$100,$D280,0)/(VLOOKUP(K$276,UI!$A$12:$O$51,VLOOKUP(K$277,$B$276:$C$278,2,0),0)/1000)),"")</f>
        <v>8</v>
      </c>
      <c r="L280" s="145">
        <f>IFERROR(TRUNC(VLOOKUP($E280,'Container Panel'!$B$41:$Z$100,$D280,0)/(VLOOKUP(L$276,UI!$A$12:$O$51,VLOOKUP(L$277,$B$276:$C$278,2,0),0)/1000)),"")</f>
        <v>8</v>
      </c>
      <c r="M280" s="145">
        <f>IFERROR(TRUNC(VLOOKUP($E280,'Container Panel'!$B$41:$Z$100,$D280,0)/(VLOOKUP(M$276,UI!$A$12:$O$51,VLOOKUP(M$277,$B$276:$C$278,2,0),0)/1000)),"")</f>
        <v>4</v>
      </c>
      <c r="N280" s="145">
        <f>IFERROR(TRUNC(VLOOKUP($E280,'Container Panel'!$B$41:$Z$100,$D280,0)/(VLOOKUP(N$276,UI!$A$12:$O$51,VLOOKUP(N$277,$B$276:$C$278,2,0),0)/1000)),"")</f>
        <v>4</v>
      </c>
      <c r="O280" s="145">
        <f>IFERROR(TRUNC(VLOOKUP($E280,'Container Panel'!$B$41:$Z$100,$D280,0)/(VLOOKUP(O$276,UI!$A$12:$O$51,VLOOKUP(O$277,$B$276:$C$278,2,0),0)/1000)),"")</f>
        <v>5</v>
      </c>
      <c r="P280" s="145">
        <f>IFERROR(TRUNC(VLOOKUP($E280,'Container Panel'!$B$41:$Z$100,$D280,0)/(VLOOKUP(P$276,UI!$A$12:$O$51,VLOOKUP(P$277,$B$276:$C$278,2,0),0)/1000)),"")</f>
        <v>5</v>
      </c>
      <c r="Q280" s="145">
        <f>IFERROR(TRUNC(VLOOKUP($E280,'Container Panel'!$B$41:$Z$100,$D280,0)/(VLOOKUP(Q$276,UI!$A$12:$O$51,VLOOKUP(Q$277,$B$276:$C$278,2,0),0)/1000)),"")</f>
        <v>15</v>
      </c>
      <c r="R280" s="145">
        <f>IFERROR(TRUNC(VLOOKUP($E280,'Container Panel'!$B$41:$Z$100,$D280,0)/(VLOOKUP(R$276,UI!$A$12:$O$51,VLOOKUP(R$277,$B$276:$C$278,2,0),0)/1000)),"")</f>
        <v>15</v>
      </c>
      <c r="S280" s="145" t="str">
        <f>IFERROR(TRUNC(VLOOKUP($E280,'Container Panel'!$B$41:$Z$100,$D280,0)/(VLOOKUP(S$276,UI!$A$12:$O$51,VLOOKUP(S$277,$B$276:$C$278,2,0),0)/1000)),"")</f>
        <v/>
      </c>
      <c r="T280" s="145" t="str">
        <f>IFERROR(TRUNC(VLOOKUP($E280,'Container Panel'!$B$41:$Z$100,$D280,0)/(VLOOKUP(T$276,UI!$A$12:$O$51,VLOOKUP(T$277,$B$276:$C$278,2,0),0)/1000)),"")</f>
        <v/>
      </c>
      <c r="U280" s="145" t="str">
        <f>IFERROR(TRUNC(VLOOKUP($E280,'Container Panel'!$B$41:$Z$100,$D280,0)/(VLOOKUP(U$276,UI!$A$12:$O$51,VLOOKUP(U$277,$B$276:$C$278,2,0),0)/1000)),"")</f>
        <v/>
      </c>
      <c r="V280" s="145" t="str">
        <f>IFERROR(TRUNC(VLOOKUP($E280,'Container Panel'!$B$41:$Z$100,$D280,0)/(VLOOKUP(V$276,UI!$A$12:$O$51,VLOOKUP(V$277,$B$276:$C$278,2,0),0)/1000)),"")</f>
        <v/>
      </c>
      <c r="W280" s="145" t="str">
        <f>IFERROR(TRUNC(VLOOKUP($E280,'Container Panel'!$B$41:$Z$100,$D280,0)/(VLOOKUP(W$276,UI!$A$12:$O$51,VLOOKUP(W$277,$B$276:$C$278,2,0),0)/1000)),"")</f>
        <v/>
      </c>
      <c r="X280" s="145" t="str">
        <f>IFERROR(TRUNC(VLOOKUP($E280,'Container Panel'!$B$41:$Z$100,$D280,0)/(VLOOKUP(X$276,UI!$A$12:$O$51,VLOOKUP(X$277,$B$276:$C$278,2,0),0)/1000)),"")</f>
        <v/>
      </c>
      <c r="Y280" s="145" t="str">
        <f>IFERROR(TRUNC(VLOOKUP($E280,'Container Panel'!$B$41:$Z$100,$D280,0)/(VLOOKUP(Y$276,UI!$A$12:$O$51,VLOOKUP(Y$277,$B$276:$C$278,2,0),0)/1000)),"")</f>
        <v/>
      </c>
      <c r="Z280" s="145" t="str">
        <f>IFERROR(TRUNC(VLOOKUP($E280,'Container Panel'!$B$41:$Z$100,$D280,0)/(VLOOKUP(Z$276,UI!$A$12:$O$51,VLOOKUP(Z$277,$B$276:$C$278,2,0),0)/1000)),"")</f>
        <v/>
      </c>
      <c r="AA280" s="145" t="str">
        <f>IFERROR(TRUNC(VLOOKUP($E280,'Container Panel'!$B$41:$Z$100,$D280,0)/(VLOOKUP(AA$276,UI!$A$12:$O$51,VLOOKUP(AA$277,$B$276:$C$278,2,0),0)/1000)),"")</f>
        <v/>
      </c>
      <c r="AB280" s="145" t="str">
        <f>IFERROR(TRUNC(VLOOKUP($E280,'Container Panel'!$B$41:$Z$100,$D280,0)/(VLOOKUP(AB$276,UI!$A$12:$O$51,VLOOKUP(AB$277,$B$276:$C$278,2,0),0)/1000)),"")</f>
        <v/>
      </c>
      <c r="AC280" s="145" t="str">
        <f>IFERROR(TRUNC(VLOOKUP($E280,'Container Panel'!$B$41:$Z$100,$D280,0)/(VLOOKUP(AC$276,UI!$A$12:$O$51,VLOOKUP(AC$277,$B$276:$C$278,2,0),0)/1000)),"")</f>
        <v/>
      </c>
      <c r="AD280" s="145" t="str">
        <f>IFERROR(TRUNC(VLOOKUP($E280,'Container Panel'!$B$41:$Z$100,$D280,0)/(VLOOKUP(AD$276,UI!$A$12:$O$51,VLOOKUP(AD$277,$B$276:$C$278,2,0),0)/1000)),"")</f>
        <v/>
      </c>
      <c r="AE280" s="145" t="str">
        <f>IFERROR(TRUNC(VLOOKUP($E280,'Container Panel'!$B$41:$Z$100,$D280,0)/(VLOOKUP(AE$276,UI!$A$12:$O$51,VLOOKUP(AE$277,$B$276:$C$278,2,0),0)/1000)),"")</f>
        <v/>
      </c>
      <c r="AF280" s="145" t="str">
        <f>IFERROR(TRUNC(VLOOKUP($E280,'Container Panel'!$B$41:$Z$100,$D280,0)/(VLOOKUP(AF$276,UI!$A$12:$O$51,VLOOKUP(AF$277,$B$276:$C$278,2,0),0)/1000)),"")</f>
        <v/>
      </c>
      <c r="AG280" s="145" t="str">
        <f>IFERROR(TRUNC(VLOOKUP($E280,'Container Panel'!$B$41:$Z$100,$D280,0)/(VLOOKUP(AG$276,UI!$A$12:$O$51,VLOOKUP(AG$277,$B$276:$C$278,2,0),0)/1000)),"")</f>
        <v/>
      </c>
      <c r="AH280" s="145" t="str">
        <f>IFERROR(TRUNC(VLOOKUP($E280,'Container Panel'!$B$41:$Z$100,$D280,0)/(VLOOKUP(AH$276,UI!$A$12:$O$51,VLOOKUP(AH$277,$B$276:$C$278,2,0),0)/1000)),"")</f>
        <v/>
      </c>
      <c r="AI280" s="145" t="str">
        <f>IFERROR(TRUNC(VLOOKUP($E280,'Container Panel'!$B$41:$Z$100,$D280,0)/(VLOOKUP(AI$276,UI!$A$12:$O$51,VLOOKUP(AI$277,$B$276:$C$278,2,0),0)/1000)),"")</f>
        <v/>
      </c>
      <c r="AJ280" s="145" t="str">
        <f>IFERROR(TRUNC(VLOOKUP($E280,'Container Panel'!$B$41:$Z$100,$D280,0)/(VLOOKUP(AJ$276,UI!$A$12:$O$51,VLOOKUP(AJ$277,$B$276:$C$278,2,0),0)/1000)),"")</f>
        <v/>
      </c>
      <c r="AK280" s="145" t="str">
        <f>IFERROR(TRUNC(VLOOKUP($E280,'Container Panel'!$B$41:$Z$100,$D280,0)/(VLOOKUP(AK$276,UI!$A$12:$O$51,VLOOKUP(AK$277,$B$276:$C$278,2,0),0)/1000)),"")</f>
        <v/>
      </c>
      <c r="AL280" s="145" t="str">
        <f>IFERROR(TRUNC(VLOOKUP($E280,'Container Panel'!$B$41:$Z$100,$D280,0)/(VLOOKUP(AL$276,UI!$A$12:$O$51,VLOOKUP(AL$277,$B$276:$C$278,2,0),0)/1000)),"")</f>
        <v/>
      </c>
      <c r="AM280" s="145" t="str">
        <f>IFERROR(TRUNC(VLOOKUP($E280,'Container Panel'!$B$41:$Z$100,$D280,0)/(VLOOKUP(AM$276,UI!$A$12:$O$51,VLOOKUP(AM$277,$B$276:$C$278,2,0),0)/1000)),"")</f>
        <v/>
      </c>
      <c r="AN280" s="145" t="str">
        <f>IFERROR(TRUNC(VLOOKUP($E280,'Container Panel'!$B$41:$Z$100,$D280,0)/(VLOOKUP(AN$276,UI!$A$12:$O$51,VLOOKUP(AN$277,$B$276:$C$278,2,0),0)/1000)),"")</f>
        <v/>
      </c>
      <c r="AO280" s="145" t="str">
        <f>IFERROR(TRUNC(VLOOKUP($E280,'Container Panel'!$B$41:$Z$100,$D280,0)/(VLOOKUP(AO$276,UI!$A$12:$O$51,VLOOKUP(AO$277,$B$276:$C$278,2,0),0)/1000)),"")</f>
        <v/>
      </c>
      <c r="AP280" s="145" t="str">
        <f>IFERROR(TRUNC(VLOOKUP($E280,'Container Panel'!$B$41:$Z$100,$D280,0)/(VLOOKUP(AP$276,UI!$A$12:$O$51,VLOOKUP(AP$277,$B$276:$C$278,2,0),0)/1000)),"")</f>
        <v/>
      </c>
      <c r="AQ280" s="145" t="str">
        <f>IFERROR(TRUNC(VLOOKUP($E280,'Container Panel'!$B$41:$Z$100,$D280,0)/(VLOOKUP(AQ$276,UI!$A$12:$O$51,VLOOKUP(AQ$277,$B$276:$C$278,2,0),0)/1000)),"")</f>
        <v/>
      </c>
      <c r="AR280" s="145" t="str">
        <f>IFERROR(TRUNC(VLOOKUP($E280,'Container Panel'!$B$41:$Z$100,$D280,0)/(VLOOKUP(AR$276,UI!$A$12:$O$51,VLOOKUP(AR$277,$B$276:$C$278,2,0),0)/1000)),"")</f>
        <v/>
      </c>
      <c r="AS280" s="145" t="str">
        <f>IFERROR(TRUNC(VLOOKUP($E280,'Container Panel'!$B$41:$Z$100,$D280,0)/(VLOOKUP(AS$276,UI!$A$12:$O$51,VLOOKUP(AS$277,$B$276:$C$278,2,0),0)/1000)),"")</f>
        <v/>
      </c>
      <c r="AT280" s="145" t="str">
        <f>IFERROR(TRUNC(VLOOKUP($E280,'Container Panel'!$B$41:$Z$100,$D280,0)/(VLOOKUP(AT$276,UI!$A$12:$O$51,VLOOKUP(AT$277,$B$276:$C$278,2,0),0)/1000)),"")</f>
        <v/>
      </c>
      <c r="AU280" s="145" t="str">
        <f>IFERROR(TRUNC(VLOOKUP($E280,'Container Panel'!$B$41:$Z$100,$D280,0)/(VLOOKUP(AU$276,UI!$A$12:$O$51,VLOOKUP(AU$277,$B$276:$C$278,2,0),0)/1000)),"")</f>
        <v/>
      </c>
      <c r="AV280" s="145" t="str">
        <f>IFERROR(TRUNC(VLOOKUP($E280,'Container Panel'!$B$41:$Z$100,$D280,0)/(VLOOKUP(AV$276,UI!$A$12:$O$51,VLOOKUP(AV$277,$B$276:$C$278,2,0),0)/1000)),"")</f>
        <v/>
      </c>
      <c r="AW280" s="145" t="str">
        <f>IFERROR(TRUNC(VLOOKUP($E280,'Container Panel'!$B$41:$Z$100,$D280,0)/(VLOOKUP(AW$276,UI!$A$12:$O$51,VLOOKUP(AW$277,$B$276:$C$278,2,0),0)/1000)),"")</f>
        <v/>
      </c>
      <c r="AX280" s="145" t="str">
        <f>IFERROR(TRUNC(VLOOKUP($E280,'Container Panel'!$B$41:$Z$100,$D280,0)/(VLOOKUP(AX$276,UI!$A$12:$O$51,VLOOKUP(AX$277,$B$276:$C$278,2,0),0)/1000)),"")</f>
        <v/>
      </c>
      <c r="AY280" s="145" t="str">
        <f>IFERROR(TRUNC(VLOOKUP($E280,'Container Panel'!$B$41:$Z$100,$D280,0)/(VLOOKUP(AY$276,UI!$A$12:$O$51,VLOOKUP(AY$277,$B$276:$C$278,2,0),0)/1000)),"")</f>
        <v/>
      </c>
      <c r="AZ280" s="145" t="str">
        <f>IFERROR(TRUNC(VLOOKUP($E280,'Container Panel'!$B$41:$Z$100,$D280,0)/(VLOOKUP(AZ$276,UI!$A$12:$O$51,VLOOKUP(AZ$277,$B$276:$C$278,2,0),0)/1000)),"")</f>
        <v/>
      </c>
      <c r="BA280" s="145" t="str">
        <f>IFERROR(TRUNC(VLOOKUP($E280,'Container Panel'!$B$41:$Z$100,$D280,0)/(VLOOKUP(BA$276,UI!$A$12:$O$51,VLOOKUP(BA$277,$B$276:$C$278,2,0),0)/1000)),"")</f>
        <v/>
      </c>
      <c r="BB280" s="145" t="str">
        <f>IFERROR(TRUNC(VLOOKUP($E280,'Container Panel'!$B$41:$Z$100,$D280,0)/(VLOOKUP(BB$276,UI!$A$12:$O$51,VLOOKUP(BB$277,$B$276:$C$278,2,0),0)/1000)),"")</f>
        <v/>
      </c>
      <c r="BC280" s="145" t="str">
        <f>IFERROR(TRUNC(VLOOKUP($E280,'Container Panel'!$B$41:$Z$100,$D280,0)/(VLOOKUP(BC$276,UI!$A$12:$O$51,VLOOKUP(BC$277,$B$276:$C$278,2,0),0)/1000)),"")</f>
        <v/>
      </c>
      <c r="BD280" s="145" t="str">
        <f>IFERROR(TRUNC(VLOOKUP($E280,'Container Panel'!$B$41:$Z$100,$D280,0)/(VLOOKUP(BD$276,UI!$A$12:$O$51,VLOOKUP(BD$277,$B$276:$C$278,2,0),0)/1000)),"")</f>
        <v/>
      </c>
      <c r="BE280" s="145" t="str">
        <f>IFERROR(TRUNC(VLOOKUP($E280,'Container Panel'!$B$41:$Z$100,$D280,0)/(VLOOKUP(BE$276,UI!$A$12:$O$51,VLOOKUP(BE$277,$B$276:$C$278,2,0),0)/1000)),"")</f>
        <v/>
      </c>
      <c r="BF280" s="145" t="str">
        <f>IFERROR(TRUNC(VLOOKUP($E280,'Container Panel'!$B$41:$Z$100,$D280,0)/(VLOOKUP(BF$276,UI!$A$12:$O$51,VLOOKUP(BF$277,$B$276:$C$278,2,0),0)/1000)),"")</f>
        <v/>
      </c>
      <c r="BG280" s="145" t="str">
        <f>IFERROR(TRUNC(VLOOKUP($E280,'Container Panel'!$B$41:$Z$100,$D280,0)/(VLOOKUP(BG$276,UI!$A$12:$O$51,VLOOKUP(BG$277,$B$276:$C$278,2,0),0)/1000)),"")</f>
        <v/>
      </c>
      <c r="BH280" s="145" t="str">
        <f>IFERROR(TRUNC(VLOOKUP($E280,'Container Panel'!$B$41:$Z$100,$D280,0)/(VLOOKUP(BH$276,UI!$A$12:$O$51,VLOOKUP(BH$277,$B$276:$C$278,2,0),0)/1000)),"")</f>
        <v/>
      </c>
      <c r="BI280" s="145" t="str">
        <f>IFERROR(TRUNC(VLOOKUP($E280,'Container Panel'!$B$41:$Z$100,$D280,0)/(VLOOKUP(BI$276,UI!$A$12:$O$51,VLOOKUP(BI$277,$B$276:$C$278,2,0),0)/1000)),"")</f>
        <v/>
      </c>
      <c r="BJ280" s="145" t="str">
        <f>IFERROR(TRUNC(VLOOKUP($E280,'Container Panel'!$B$41:$Z$100,$D280,0)/(VLOOKUP(BJ$276,UI!$A$12:$O$51,VLOOKUP(BJ$277,$B$276:$C$278,2,0),0)/1000)),"")</f>
        <v/>
      </c>
      <c r="BK280" s="145" t="str">
        <f>IFERROR(TRUNC(VLOOKUP($E280,'Container Panel'!$B$41:$Z$100,$D280,0)/(VLOOKUP(BK$276,UI!$A$12:$O$51,VLOOKUP(BK$277,$B$276:$C$278,2,0),0)/1000)),"")</f>
        <v/>
      </c>
      <c r="BL280" s="145" t="str">
        <f>IFERROR(TRUNC(VLOOKUP($E280,'Container Panel'!$B$41:$Z$100,$D280,0)/(VLOOKUP(BL$276,UI!$A$12:$O$51,VLOOKUP(BL$277,$B$276:$C$278,2,0),0)/1000)),"")</f>
        <v/>
      </c>
      <c r="BM280" s="145" t="str">
        <f>IFERROR(TRUNC(VLOOKUP($E280,'Container Panel'!$B$41:$Z$100,$D280,0)/(VLOOKUP(BM$276,UI!$A$12:$O$51,VLOOKUP(BM$277,$B$276:$C$278,2,0),0)/1000)),"")</f>
        <v/>
      </c>
      <c r="BN280" s="145" t="str">
        <f>IFERROR(TRUNC(VLOOKUP($E280,'Container Panel'!$B$41:$Z$100,$D280,0)/(VLOOKUP(BN$276,UI!$A$12:$O$51,VLOOKUP(BN$277,$B$276:$C$278,2,0),0)/1000)),"")</f>
        <v/>
      </c>
      <c r="BO280" s="145" t="str">
        <f>IFERROR(TRUNC(VLOOKUP($E280,'Container Panel'!$B$41:$Z$100,$D280,0)/(VLOOKUP(BO$276,UI!$A$12:$O$51,VLOOKUP(BO$277,$B$276:$C$278,2,0),0)/1000)),"")</f>
        <v/>
      </c>
      <c r="BP280" s="145" t="str">
        <f>IFERROR(TRUNC(VLOOKUP($E280,'Container Panel'!$B$41:$Z$100,$D280,0)/(VLOOKUP(BP$276,UI!$A$12:$O$51,VLOOKUP(BP$277,$B$276:$C$278,2,0),0)/1000)),"")</f>
        <v/>
      </c>
      <c r="BQ280" s="145" t="str">
        <f>IFERROR(TRUNC(VLOOKUP($E280,'Container Panel'!$B$41:$Z$100,$D280,0)/(VLOOKUP(BQ$276,UI!$A$12:$O$51,VLOOKUP(BQ$277,$B$276:$C$278,2,0),0)/1000)),"")</f>
        <v/>
      </c>
      <c r="BR280" s="145" t="str">
        <f>IFERROR(TRUNC(VLOOKUP($E280,'Container Panel'!$B$41:$Z$100,$D280,0)/(VLOOKUP(BR$276,UI!$A$12:$O$51,VLOOKUP(BR$277,$B$276:$C$278,2,0),0)/1000)),"")</f>
        <v/>
      </c>
      <c r="BS280" s="145" t="str">
        <f>IFERROR(TRUNC(VLOOKUP($E280,'Container Panel'!$B$41:$Z$100,$D280,0)/(VLOOKUP(BS$276,UI!$A$12:$O$51,VLOOKUP(BS$277,$B$276:$C$278,2,0),0)/1000)),"")</f>
        <v/>
      </c>
      <c r="BT280" s="145" t="str">
        <f>IFERROR(TRUNC(VLOOKUP($E280,'Container Panel'!$B$41:$Z$100,$D280,0)/(VLOOKUP(BT$276,UI!$A$12:$O$51,VLOOKUP(BT$277,$B$276:$C$278,2,0),0)/1000)),"")</f>
        <v/>
      </c>
      <c r="BU280" s="145" t="str">
        <f>IFERROR(TRUNC(VLOOKUP($E280,'Container Panel'!$B$41:$Z$100,$D280,0)/(VLOOKUP(BU$276,UI!$A$12:$O$51,VLOOKUP(BU$277,$B$276:$C$278,2,0),0)/1000)),"")</f>
        <v/>
      </c>
      <c r="BV280" s="145" t="str">
        <f>IFERROR(TRUNC(VLOOKUP($E280,'Container Panel'!$B$41:$Z$100,$D280,0)/(VLOOKUP(BV$276,UI!$A$12:$O$51,VLOOKUP(BV$277,$B$276:$C$278,2,0),0)/1000)),"")</f>
        <v/>
      </c>
      <c r="BW280" s="145" t="str">
        <f>IFERROR(TRUNC(VLOOKUP($E280,'Container Panel'!$B$41:$Z$100,$D280,0)/(VLOOKUP(BW$276,UI!$A$12:$O$51,VLOOKUP(BW$277,$B$276:$C$278,2,0),0)/1000)),"")</f>
        <v/>
      </c>
      <c r="BX280" s="145" t="str">
        <f>IFERROR(TRUNC(VLOOKUP($E280,'Container Panel'!$B$41:$Z$100,$D280,0)/(VLOOKUP(BX$276,UI!$A$12:$O$51,VLOOKUP(BX$277,$B$276:$C$278,2,0),0)/1000)),"")</f>
        <v/>
      </c>
      <c r="BY280" s="145" t="str">
        <f>IFERROR(TRUNC(VLOOKUP($E280,'Container Panel'!$B$41:$Z$100,$D280,0)/(VLOOKUP(BY$276,UI!$A$12:$O$51,VLOOKUP(BY$277,$B$276:$C$278,2,0),0)/1000)),"")</f>
        <v/>
      </c>
      <c r="BZ280" s="145" t="str">
        <f>IFERROR(TRUNC(VLOOKUP($E280,'Container Panel'!$B$41:$Z$100,$D280,0)/(VLOOKUP(BZ$276,UI!$A$12:$O$51,VLOOKUP(BZ$277,$B$276:$C$278,2,0),0)/1000)),"")</f>
        <v/>
      </c>
      <c r="CA280" s="145" t="str">
        <f>IFERROR(TRUNC(VLOOKUP($E280,'Container Panel'!$B$41:$Z$100,$D280,0)/(VLOOKUP(CA$276,UI!$A$12:$O$51,VLOOKUP(CA$277,$B$276:$C$278,2,0),0)/1000)),"")</f>
        <v/>
      </c>
      <c r="CB280" s="145" t="str">
        <f>IFERROR(TRUNC(VLOOKUP($E280,'Container Panel'!$B$41:$Z$100,$D280,0)/(VLOOKUP(CB$276,UI!$A$12:$O$51,VLOOKUP(CB$277,$B$276:$C$278,2,0),0)/1000)),"")</f>
        <v/>
      </c>
      <c r="CC280" s="145" t="str">
        <f>IFERROR(TRUNC(VLOOKUP($E280,'Container Panel'!$B$41:$Z$100,$D280,0)/(VLOOKUP(CC$276,UI!$A$12:$O$51,VLOOKUP(CC$277,$B$276:$C$278,2,0),0)/1000)),"")</f>
        <v/>
      </c>
      <c r="CD280" s="145" t="str">
        <f>IFERROR(TRUNC(VLOOKUP($E280,'Container Panel'!$B$41:$Z$100,$D280,0)/(VLOOKUP(CD$276,UI!$A$12:$O$51,VLOOKUP(CD$277,$B$276:$C$278,2,0),0)/1000)),"")</f>
        <v/>
      </c>
      <c r="CE280" s="145" t="str">
        <f>IFERROR(TRUNC(VLOOKUP($E280,'Container Panel'!$B$41:$Z$100,$D280,0)/(VLOOKUP(CE$276,UI!$A$12:$O$51,VLOOKUP(CE$277,$B$276:$C$278,2,0),0)/1000)),"")</f>
        <v/>
      </c>
      <c r="CF280" s="145" t="str">
        <f>IFERROR(TRUNC(VLOOKUP($E280,'Container Panel'!$B$41:$Z$100,$D280,0)/(VLOOKUP(CF$276,UI!$A$12:$O$51,VLOOKUP(CF$277,$B$276:$C$278,2,0),0)/1000)),"")</f>
        <v/>
      </c>
      <c r="CG280" s="145" t="str">
        <f>IFERROR(TRUNC(VLOOKUP($E280,'Container Panel'!$B$41:$Z$100,$D280,0)/(VLOOKUP(CG$276,UI!$A$12:$O$51,VLOOKUP(CG$277,$B$276:$C$278,2,0),0)/1000)),"")</f>
        <v/>
      </c>
      <c r="CH280" s="145" t="str">
        <f>IFERROR(TRUNC(VLOOKUP($E280,'Container Panel'!$B$41:$Z$100,$D280,0)/(VLOOKUP(CH$276,UI!$A$12:$O$51,VLOOKUP(CH$277,$B$276:$C$278,2,0),0)/1000)),"")</f>
        <v/>
      </c>
      <c r="CI280" s="145" t="str">
        <f>IFERROR(TRUNC(VLOOKUP($E280,'Container Panel'!$B$41:$Z$100,$D280,0)/(VLOOKUP(CI$276,UI!$A$12:$O$51,VLOOKUP(CI$277,$B$276:$C$278,2,0),0)/1000)),"")</f>
        <v/>
      </c>
      <c r="CJ280" s="145" t="str">
        <f>IFERROR(TRUNC(VLOOKUP($E280,'Container Panel'!$B$41:$Z$100,$D280,0)/(VLOOKUP(CJ$276,UI!$A$12:$O$51,VLOOKUP(CJ$277,$B$276:$C$278,2,0),0)/1000)),"")</f>
        <v/>
      </c>
      <c r="CK280" s="145" t="str">
        <f>IFERROR(TRUNC(VLOOKUP($E280,'Container Panel'!$B$41:$Z$100,$D280,0)/(VLOOKUP(CK$276,UI!$A$12:$O$51,VLOOKUP(CK$277,$B$276:$C$278,2,0),0)/1000)),"")</f>
        <v/>
      </c>
      <c r="CL280" s="145" t="str">
        <f>IFERROR(TRUNC(VLOOKUP($E280,'Container Panel'!$B$41:$Z$100,$D280,0)/(VLOOKUP(CL$276,UI!$A$12:$O$51,VLOOKUP(CL$277,$B$276:$C$278,2,0),0)/1000)),"")</f>
        <v/>
      </c>
      <c r="CM280" s="145" t="str">
        <f>IFERROR(TRUNC(VLOOKUP($E280,'Container Panel'!$B$41:$Z$100,$D280,0)/(VLOOKUP(CM$276,UI!$A$12:$O$51,VLOOKUP(CM$277,$B$276:$C$278,2,0),0)/1000)),"")</f>
        <v/>
      </c>
      <c r="CN280" s="145" t="str">
        <f>IFERROR(TRUNC(VLOOKUP($E280,'Container Panel'!$B$41:$Z$100,$D280,0)/(VLOOKUP(CN$276,UI!$A$12:$O$51,VLOOKUP(CN$277,$B$276:$C$278,2,0),0)/1000)),"")</f>
        <v/>
      </c>
      <c r="CO280" s="145" t="str">
        <f>IFERROR(TRUNC(VLOOKUP($E280,'Container Panel'!$B$41:$Z$100,$D280,0)/(VLOOKUP(CO$276,UI!$A$12:$O$51,VLOOKUP(CO$277,$B$276:$C$278,2,0),0)/1000)),"")</f>
        <v/>
      </c>
      <c r="CP280" s="145" t="str">
        <f>IFERROR(TRUNC(VLOOKUP($E280,'Container Panel'!$B$41:$Z$100,$D280,0)/(VLOOKUP(CP$276,UI!$A$12:$O$51,VLOOKUP(CP$277,$B$276:$C$278,2,0),0)/1000)),"")</f>
        <v/>
      </c>
      <c r="CQ280" s="145" t="str">
        <f>IFERROR(TRUNC(VLOOKUP($E280,'Container Panel'!$B$41:$Z$100,$D280,0)/(VLOOKUP(CQ$276,UI!$A$12:$O$51,VLOOKUP(CQ$277,$B$276:$C$278,2,0),0)/1000)),"")</f>
        <v/>
      </c>
      <c r="CR280" s="145" t="str">
        <f>IFERROR(TRUNC(VLOOKUP($E280,'Container Panel'!$B$41:$Z$100,$D280,0)/(VLOOKUP(CR$276,UI!$A$12:$O$51,VLOOKUP(CR$277,$B$276:$C$278,2,0),0)/1000)),"")</f>
        <v/>
      </c>
      <c r="CS280" s="145" t="str">
        <f>IFERROR(TRUNC(VLOOKUP($E280,'Container Panel'!$B$41:$Z$100,$D280,0)/(VLOOKUP(CS$276,UI!$A$12:$O$51,VLOOKUP(CS$277,$B$276:$C$278,2,0),0)/1000)),"")</f>
        <v/>
      </c>
      <c r="CT280" s="145" t="str">
        <f>IFERROR(TRUNC(VLOOKUP($E280,'Container Panel'!$B$41:$Z$100,$D280,0)/(VLOOKUP(CT$276,UI!$A$12:$O$51,VLOOKUP(CT$277,$B$276:$C$278,2,0),0)/1000)),"")</f>
        <v/>
      </c>
      <c r="CU280" s="145" t="str">
        <f>IFERROR(TRUNC(VLOOKUP($E280,'Container Panel'!$B$41:$Z$100,$D280,0)/(VLOOKUP(CU$276,UI!$A$12:$O$51,VLOOKUP(CU$277,$B$276:$C$278,2,0),0)/1000)),"")</f>
        <v/>
      </c>
      <c r="CV280" s="145" t="str">
        <f>IFERROR(TRUNC(VLOOKUP($E280,'Container Panel'!$B$41:$Z$100,$D280,0)/(VLOOKUP(CV$276,UI!$A$12:$O$51,VLOOKUP(CV$277,$B$276:$C$278,2,0),0)/1000)),"")</f>
        <v/>
      </c>
      <c r="CW280" s="145" t="str">
        <f>IFERROR(TRUNC(VLOOKUP($E280,'Container Panel'!$B$41:$Z$100,$D280,0)/(VLOOKUP(CW$276,UI!$A$12:$O$51,VLOOKUP(CW$277,$B$276:$C$278,2,0),0)/1000)),"")</f>
        <v/>
      </c>
      <c r="CX280" s="145" t="str">
        <f>IFERROR(TRUNC(VLOOKUP($E280,'Container Panel'!$B$41:$Z$100,$D280,0)/(VLOOKUP(CX$276,UI!$A$12:$O$51,VLOOKUP(CX$277,$B$276:$C$278,2,0),0)/1000)),"")</f>
        <v/>
      </c>
      <c r="CY280" s="145" t="str">
        <f>IFERROR(TRUNC(VLOOKUP($E280,'Container Panel'!$B$41:$Z$100,$D280,0)/(VLOOKUP(CY$276,UI!$A$12:$O$51,VLOOKUP(CY$277,$B$276:$C$278,2,0),0)/1000)),"")</f>
        <v/>
      </c>
      <c r="CZ280" s="145" t="str">
        <f>IFERROR(TRUNC(VLOOKUP($E280,'Container Panel'!$B$41:$Z$100,$D280,0)/(VLOOKUP(CZ$276,UI!$A$12:$O$51,VLOOKUP(CZ$277,$B$276:$C$278,2,0),0)/1000)),"")</f>
        <v/>
      </c>
      <c r="DA280" s="145" t="str">
        <f>IFERROR(TRUNC(VLOOKUP($E280,'Container Panel'!$B$41:$Z$100,$D280,0)/(VLOOKUP(DA$276,UI!$A$12:$O$51,VLOOKUP(DA$277,$B$276:$C$278,2,0),0)/1000)),"")</f>
        <v/>
      </c>
      <c r="DB280" s="145" t="str">
        <f>IFERROR(TRUNC(VLOOKUP($E280,'Container Panel'!$B$41:$Z$100,$D280,0)/(VLOOKUP(DB$276,UI!$A$12:$O$51,VLOOKUP(DB$277,$B$276:$C$278,2,0),0)/1000)),"")</f>
        <v/>
      </c>
      <c r="DC280" s="145" t="str">
        <f>IFERROR(TRUNC(VLOOKUP($E280,'Container Panel'!$B$41:$Z$100,$D280,0)/(VLOOKUP(DC$276,UI!$A$12:$O$51,VLOOKUP(DC$277,$B$276:$C$278,2,0),0)/1000)),"")</f>
        <v/>
      </c>
      <c r="DD280" s="145" t="str">
        <f>IFERROR(TRUNC(VLOOKUP($E280,'Container Panel'!$B$41:$Z$100,$D280,0)/(VLOOKUP(DD$276,UI!$A$12:$O$51,VLOOKUP(DD$277,$B$276:$C$278,2,0),0)/1000)),"")</f>
        <v/>
      </c>
      <c r="DE280" s="145" t="str">
        <f>IFERROR(TRUNC(VLOOKUP($E280,'Container Panel'!$B$41:$Z$100,$D280,0)/(VLOOKUP(DE$276,UI!$A$12:$O$51,VLOOKUP(DE$277,$B$276:$C$278,2,0),0)/1000)),"")</f>
        <v/>
      </c>
      <c r="DF280" s="145" t="str">
        <f>IFERROR(TRUNC(VLOOKUP($E280,'Container Panel'!$B$41:$Z$100,$D280,0)/(VLOOKUP(DF$276,UI!$A$12:$O$51,VLOOKUP(DF$277,$B$276:$C$278,2,0),0)/1000)),"")</f>
        <v/>
      </c>
      <c r="DG280" s="145" t="str">
        <f>IFERROR(TRUNC(VLOOKUP($E280,'Container Panel'!$B$41:$Z$100,$D280,0)/(VLOOKUP(DG$276,UI!$A$12:$O$51,VLOOKUP(DG$277,$B$276:$C$278,2,0),0)/1000)),"")</f>
        <v/>
      </c>
      <c r="DH280" s="145" t="str">
        <f>IFERROR(TRUNC(VLOOKUP($E280,'Container Panel'!$B$41:$Z$100,$D280,0)/(VLOOKUP(DH$276,UI!$A$12:$O$51,VLOOKUP(DH$277,$B$276:$C$278,2,0),0)/1000)),"")</f>
        <v/>
      </c>
      <c r="DI280" s="145" t="str">
        <f>IFERROR(TRUNC(VLOOKUP($E280,'Container Panel'!$B$41:$Z$100,$D280,0)/(VLOOKUP(DI$276,UI!$A$12:$O$51,VLOOKUP(DI$277,$B$276:$C$278,2,0),0)/1000)),"")</f>
        <v/>
      </c>
      <c r="DJ280" s="145" t="str">
        <f>IFERROR(TRUNC(VLOOKUP($E280,'Container Panel'!$B$41:$Z$100,$D280,0)/(VLOOKUP(DJ$276,UI!$A$12:$O$51,VLOOKUP(DJ$277,$B$276:$C$278,2,0),0)/1000)),"")</f>
        <v/>
      </c>
      <c r="DK280" s="145" t="str">
        <f>IFERROR(TRUNC(VLOOKUP($E280,'Container Panel'!$B$41:$Z$100,$D280,0)/(VLOOKUP(DK$276,UI!$A$12:$O$51,VLOOKUP(DK$277,$B$276:$C$278,2,0),0)/1000)),"")</f>
        <v/>
      </c>
      <c r="DL280" s="145" t="str">
        <f>IFERROR(TRUNC(VLOOKUP($E280,'Container Panel'!$B$41:$Z$100,$D280,0)/(VLOOKUP(DL$276,UI!$A$12:$O$51,VLOOKUP(DL$277,$B$276:$C$278,2,0),0)/1000)),"")</f>
        <v/>
      </c>
      <c r="DM280" s="145" t="str">
        <f>IFERROR(TRUNC(VLOOKUP($E280,'Container Panel'!$B$41:$Z$100,$D280,0)/(VLOOKUP(DM$276,UI!$A$12:$O$51,VLOOKUP(DM$277,$B$276:$C$278,2,0),0)/1000)),"")</f>
        <v/>
      </c>
      <c r="DN280" s="145" t="str">
        <f>IFERROR(TRUNC(VLOOKUP($E280,'Container Panel'!$B$41:$Z$100,$D280,0)/(VLOOKUP(DN$276,UI!$A$12:$O$51,VLOOKUP(DN$277,$B$276:$C$278,2,0),0)/1000)),"")</f>
        <v/>
      </c>
      <c r="DO280" s="145" t="str">
        <f>IFERROR(TRUNC(VLOOKUP($E280,'Container Panel'!$B$41:$Z$100,$D280,0)/(VLOOKUP(DO$276,UI!$A$12:$O$51,VLOOKUP(DO$277,$B$276:$C$278,2,0),0)/1000)),"")</f>
        <v/>
      </c>
      <c r="DP280" s="145" t="str">
        <f>IFERROR(TRUNC(VLOOKUP($E280,'Container Panel'!$B$41:$Z$100,$D280,0)/(VLOOKUP(DP$276,UI!$A$12:$O$51,VLOOKUP(DP$277,$B$276:$C$278,2,0),0)/1000)),"")</f>
        <v/>
      </c>
      <c r="DQ280" s="145" t="str">
        <f>IFERROR(TRUNC(VLOOKUP($E280,'Container Panel'!$B$41:$Z$100,$D280,0)/(VLOOKUP(DQ$276,UI!$A$12:$O$51,VLOOKUP(DQ$277,$B$276:$C$278,2,0),0)/1000)),"")</f>
        <v/>
      </c>
      <c r="DR280" s="145" t="str">
        <f>IFERROR(TRUNC(VLOOKUP($E280,'Container Panel'!$B$41:$Z$100,$D280,0)/(VLOOKUP(DR$276,UI!$A$12:$O$51,VLOOKUP(DR$277,$B$276:$C$278,2,0),0)/1000)),"")</f>
        <v/>
      </c>
      <c r="DS280" s="145" t="str">
        <f>IFERROR(TRUNC(VLOOKUP($E280,'Container Panel'!$B$41:$Z$100,$D280,0)/(VLOOKUP(DS$276,UI!$A$12:$O$51,VLOOKUP(DS$277,$B$276:$C$278,2,0),0)/1000)),"")</f>
        <v/>
      </c>
      <c r="DT280" s="145" t="str">
        <f>IFERROR(TRUNC(VLOOKUP($E280,'Container Panel'!$B$41:$Z$100,$D280,0)/(VLOOKUP(DT$276,UI!$A$12:$O$51,VLOOKUP(DT$277,$B$276:$C$278,2,0),0)/1000)),"")</f>
        <v/>
      </c>
      <c r="DU280" s="145" t="str">
        <f>IFERROR(TRUNC(VLOOKUP($E280,'Container Panel'!$B$41:$Z$100,$D280,0)/(VLOOKUP(DU$276,UI!$A$12:$O$51,VLOOKUP(DU$277,$B$276:$C$278,2,0),0)/1000)),"")</f>
        <v/>
      </c>
      <c r="DV280" s="145" t="str">
        <f>IFERROR(TRUNC(VLOOKUP($E280,'Container Panel'!$B$41:$Z$100,$D280,0)/(VLOOKUP(DV$276,UI!$A$12:$O$51,VLOOKUP(DV$277,$B$276:$C$278,2,0),0)/1000)),"")</f>
        <v/>
      </c>
      <c r="DW280" s="145" t="str">
        <f>IFERROR(TRUNC(VLOOKUP($E280,'Container Panel'!$B$41:$Z$100,$D280,0)/(VLOOKUP(DW$276,UI!$A$12:$O$51,VLOOKUP(DW$277,$B$276:$C$278,2,0),0)/1000)),"")</f>
        <v/>
      </c>
      <c r="DX280" s="145" t="str">
        <f>IFERROR(TRUNC(VLOOKUP($E280,'Container Panel'!$B$41:$Z$100,$D280,0)/(VLOOKUP(DX$276,UI!$A$12:$O$51,VLOOKUP(DX$277,$B$276:$C$278,2,0),0)/1000)),"")</f>
        <v/>
      </c>
      <c r="DY280" s="145" t="str">
        <f>IFERROR(TRUNC(VLOOKUP($E280,'Container Panel'!$B$41:$Z$100,$D280,0)/(VLOOKUP(DY$276,UI!$A$12:$O$51,VLOOKUP(DY$277,$B$276:$C$278,2,0),0)/1000)),"")</f>
        <v/>
      </c>
      <c r="DZ280" s="145" t="str">
        <f>IFERROR(TRUNC(VLOOKUP($E280,'Container Panel'!$B$41:$Z$100,$D280,0)/(VLOOKUP(DZ$276,UI!$A$12:$O$51,VLOOKUP(DZ$277,$B$276:$C$278,2,0),0)/1000)),"")</f>
        <v/>
      </c>
      <c r="EA280" s="145" t="str">
        <f>IFERROR(TRUNC(VLOOKUP($E280,'Container Panel'!$B$41:$Z$100,$D280,0)/(VLOOKUP(EA$276,UI!$A$12:$O$51,VLOOKUP(EA$277,$B$276:$C$278,2,0),0)/1000)),"")</f>
        <v/>
      </c>
      <c r="EB280" s="145" t="str">
        <f>IFERROR(TRUNC(VLOOKUP($E280,'Container Panel'!$B$41:$Z$100,$D280,0)/(VLOOKUP(EB$276,UI!$A$12:$O$51,VLOOKUP(EB$277,$B$276:$C$278,2,0),0)/1000)),"")</f>
        <v/>
      </c>
      <c r="EC280" s="145" t="str">
        <f>IFERROR(TRUNC(VLOOKUP($E280,'Container Panel'!$B$41:$Z$100,$D280,0)/(VLOOKUP(EC$276,UI!$A$12:$O$51,VLOOKUP(EC$277,$B$276:$C$278,2,0),0)/1000)),"")</f>
        <v/>
      </c>
      <c r="ED280" s="145" t="str">
        <f>IFERROR(TRUNC(VLOOKUP($E280,'Container Panel'!$B$41:$Z$100,$D280,0)/(VLOOKUP(ED$276,UI!$A$12:$O$51,VLOOKUP(ED$277,$B$276:$C$278,2,0),0)/1000)),"")</f>
        <v/>
      </c>
      <c r="EE280" s="145" t="str">
        <f>IFERROR(TRUNC(VLOOKUP($E280,'Container Panel'!$B$41:$Z$100,$D280,0)/(VLOOKUP(EE$276,UI!$A$12:$O$51,VLOOKUP(EE$277,$B$276:$C$278,2,0),0)/1000)),"")</f>
        <v/>
      </c>
      <c r="EF280" s="145" t="str">
        <f>IFERROR(TRUNC(VLOOKUP($E280,'Container Panel'!$B$41:$Z$100,$D280,0)/(VLOOKUP(EF$276,UI!$A$12:$O$51,VLOOKUP(EF$277,$B$276:$C$278,2,0),0)/1000)),"")</f>
        <v/>
      </c>
      <c r="EG280" s="145" t="str">
        <f>IFERROR(TRUNC(VLOOKUP($E280,'Container Panel'!$B$41:$Z$100,$D280,0)/(VLOOKUP(EG$276,UI!$A$12:$O$51,VLOOKUP(EG$277,$B$276:$C$278,2,0),0)/1000)),"")</f>
        <v/>
      </c>
      <c r="EH280" s="145" t="str">
        <f>IFERROR(TRUNC(VLOOKUP($E280,'Container Panel'!$B$41:$Z$100,$D280,0)/(VLOOKUP(EH$276,UI!$A$12:$O$51,VLOOKUP(EH$277,$B$276:$C$278,2,0),0)/1000)),"")</f>
        <v/>
      </c>
      <c r="EI280" s="145" t="str">
        <f>IFERROR(TRUNC(VLOOKUP($E280,'Container Panel'!$B$41:$Z$100,$D280,0)/(VLOOKUP(EI$276,UI!$A$12:$O$51,VLOOKUP(EI$277,$B$276:$C$278,2,0),0)/1000)),"")</f>
        <v/>
      </c>
      <c r="EJ280" s="145" t="str">
        <f>IFERROR(TRUNC(VLOOKUP($E280,'Container Panel'!$B$41:$Z$100,$D280,0)/(VLOOKUP(EJ$276,UI!$A$12:$O$51,VLOOKUP(EJ$277,$B$276:$C$278,2,0),0)/1000)),"")</f>
        <v/>
      </c>
      <c r="EK280" s="145" t="str">
        <f>IFERROR(TRUNC(VLOOKUP($E280,'Container Panel'!$B$41:$Z$100,$D280,0)/(VLOOKUP(EK$276,UI!$A$12:$O$51,VLOOKUP(EK$277,$B$276:$C$278,2,0),0)/1000)),"")</f>
        <v/>
      </c>
      <c r="EL280" s="145" t="str">
        <f>IFERROR(TRUNC(VLOOKUP($E280,'Container Panel'!$B$41:$Z$100,$D280,0)/(VLOOKUP(EL$276,UI!$A$12:$O$51,VLOOKUP(EL$277,$B$276:$C$278,2,0),0)/1000)),"")</f>
        <v/>
      </c>
      <c r="EM280" s="145" t="str">
        <f>IFERROR(TRUNC(VLOOKUP($E280,'Container Panel'!$B$41:$Z$100,$D280,0)/(VLOOKUP(EM$276,UI!$A$12:$O$51,VLOOKUP(EM$277,$B$276:$C$278,2,0),0)/1000)),"")</f>
        <v/>
      </c>
      <c r="EN280" s="145" t="str">
        <f>IFERROR(TRUNC(VLOOKUP($E280,'Container Panel'!$B$41:$Z$100,$D280,0)/(VLOOKUP(EN$276,UI!$A$12:$O$51,VLOOKUP(EN$277,$B$276:$C$278,2,0),0)/1000)),"")</f>
        <v/>
      </c>
      <c r="EO280" s="145" t="str">
        <f>IFERROR(TRUNC(VLOOKUP($E280,'Container Panel'!$B$41:$Z$100,$D280,0)/(VLOOKUP(EO$276,UI!$A$12:$O$51,VLOOKUP(EO$277,$B$276:$C$278,2,0),0)/1000)),"")</f>
        <v/>
      </c>
      <c r="EP280" s="145" t="str">
        <f>IFERROR(TRUNC(VLOOKUP($E280,'Container Panel'!$B$41:$Z$100,$D280,0)/(VLOOKUP(EP$276,UI!$A$12:$O$51,VLOOKUP(EP$277,$B$276:$C$278,2,0),0)/1000)),"")</f>
        <v/>
      </c>
      <c r="EQ280" s="145" t="str">
        <f>IFERROR(TRUNC(VLOOKUP($E280,'Container Panel'!$B$41:$Z$100,$D280,0)/(VLOOKUP(EQ$276,UI!$A$12:$O$51,VLOOKUP(EQ$277,$B$276:$C$278,2,0),0)/1000)),"")</f>
        <v/>
      </c>
      <c r="ER280" s="145" t="str">
        <f>IFERROR(TRUNC(VLOOKUP($E280,'Container Panel'!$B$41:$Z$100,$D280,0)/(VLOOKUP(ER$276,UI!$A$12:$O$51,VLOOKUP(ER$277,$B$276:$C$278,2,0),0)/1000)),"")</f>
        <v/>
      </c>
      <c r="ES280" s="145" t="str">
        <f>IFERROR(TRUNC(VLOOKUP($E280,'Container Panel'!$B$41:$Z$100,$D280,0)/(VLOOKUP(ES$276,UI!$A$12:$O$51,VLOOKUP(ES$277,$B$276:$C$278,2,0),0)/1000)),"")</f>
        <v/>
      </c>
      <c r="ET280" s="145" t="str">
        <f>IFERROR(TRUNC(VLOOKUP($E280,'Container Panel'!$B$41:$Z$100,$D280,0)/(VLOOKUP(ET$276,UI!$A$12:$O$51,VLOOKUP(ET$277,$B$276:$C$278,2,0),0)/1000)),"")</f>
        <v/>
      </c>
      <c r="EU280" s="145" t="str">
        <f>IFERROR(TRUNC(VLOOKUP($E280,'Container Panel'!$B$41:$Z$100,$D280,0)/(VLOOKUP(EU$276,UI!$A$12:$O$51,VLOOKUP(EU$277,$B$276:$C$278,2,0),0)/1000)),"")</f>
        <v/>
      </c>
      <c r="EV280" s="145" t="str">
        <f>IFERROR(TRUNC(VLOOKUP($E280,'Container Panel'!$B$41:$Z$100,$D280,0)/(VLOOKUP(EV$276,UI!$A$12:$O$51,VLOOKUP(EV$277,$B$276:$C$278,2,0),0)/1000)),"")</f>
        <v/>
      </c>
      <c r="EW280" s="145" t="str">
        <f>IFERROR(TRUNC(VLOOKUP($E280,'Container Panel'!$B$41:$Z$100,$D280,0)/(VLOOKUP(EW$276,UI!$A$12:$O$51,VLOOKUP(EW$277,$B$276:$C$278,2,0),0)/1000)),"")</f>
        <v/>
      </c>
      <c r="EX280" s="145" t="str">
        <f>IFERROR(TRUNC(VLOOKUP($E280,'Container Panel'!$B$41:$Z$100,$D280,0)/(VLOOKUP(EX$276,UI!$A$12:$O$51,VLOOKUP(EX$277,$B$276:$C$278,2,0),0)/1000)),"")</f>
        <v/>
      </c>
      <c r="EY280" s="145" t="str">
        <f>IFERROR(TRUNC(VLOOKUP($E280,'Container Panel'!$B$41:$Z$100,$D280,0)/(VLOOKUP(EY$276,UI!$A$12:$O$51,VLOOKUP(EY$277,$B$276:$C$278,2,0),0)/1000)),"")</f>
        <v/>
      </c>
      <c r="EZ280" s="145" t="str">
        <f>IFERROR(TRUNC(VLOOKUP($E280,'Container Panel'!$B$41:$Z$100,$D280,0)/(VLOOKUP(EZ$276,UI!$A$12:$O$51,VLOOKUP(EZ$277,$B$276:$C$278,2,0),0)/1000)),"")</f>
        <v/>
      </c>
      <c r="FA280" s="145" t="str">
        <f>IFERROR(TRUNC(VLOOKUP($E280,'Container Panel'!$B$41:$Z$100,$D280,0)/(VLOOKUP(FA$276,UI!$A$12:$O$51,VLOOKUP(FA$277,$B$276:$C$278,2,0),0)/1000)),"")</f>
        <v/>
      </c>
      <c r="FB280" s="145" t="str">
        <f>IFERROR(TRUNC(VLOOKUP($E280,'Container Panel'!$B$41:$Z$100,$D280,0)/(VLOOKUP(FB$276,UI!$A$12:$O$51,VLOOKUP(FB$277,$B$276:$C$278,2,0),0)/1000)),"")</f>
        <v/>
      </c>
      <c r="FC280" s="145" t="str">
        <f>IFERROR(TRUNC(VLOOKUP($E280,'Container Panel'!$B$41:$Z$100,$D280,0)/(VLOOKUP(FC$276,UI!$A$12:$O$51,VLOOKUP(FC$277,$B$276:$C$278,2,0),0)/1000)),"")</f>
        <v/>
      </c>
      <c r="FD280" s="145" t="str">
        <f>IFERROR(TRUNC(VLOOKUP($E280,'Container Panel'!$B$41:$Z$100,$D280,0)/(VLOOKUP(FD$276,UI!$A$12:$O$51,VLOOKUP(FD$277,$B$276:$C$278,2,0),0)/1000)),"")</f>
        <v/>
      </c>
      <c r="FE280" s="145" t="str">
        <f>IFERROR(TRUNC(VLOOKUP($E280,'Container Panel'!$B$41:$Z$100,$D280,0)/(VLOOKUP(FE$276,UI!$A$12:$O$51,VLOOKUP(FE$277,$B$276:$C$278,2,0),0)/1000)),"")</f>
        <v/>
      </c>
      <c r="FF280" s="145" t="str">
        <f>IFERROR(TRUNC(VLOOKUP($E280,'Container Panel'!$B$41:$Z$100,$D280,0)/(VLOOKUP(FF$276,UI!$A$12:$O$51,VLOOKUP(FF$277,$B$276:$C$278,2,0),0)/1000)),"")</f>
        <v/>
      </c>
      <c r="FG280" s="145" t="str">
        <f>IFERROR(TRUNC(VLOOKUP($E280,'Container Panel'!$B$41:$Z$100,$D280,0)/(VLOOKUP(FG$276,UI!$A$12:$O$51,VLOOKUP(FG$277,$B$276:$C$278,2,0),0)/1000)),"")</f>
        <v/>
      </c>
      <c r="FH280" s="145" t="str">
        <f>IFERROR(TRUNC(VLOOKUP($E280,'Container Panel'!$B$41:$Z$100,$D280,0)/(VLOOKUP(FH$276,UI!$A$12:$O$51,VLOOKUP(FH$277,$B$276:$C$278,2,0),0)/1000)),"")</f>
        <v/>
      </c>
      <c r="FI280" s="145" t="str">
        <f>IFERROR(TRUNC(VLOOKUP($E280,'Container Panel'!$B$41:$Z$100,$D280,0)/(VLOOKUP(FI$276,UI!$A$12:$O$51,VLOOKUP(FI$277,$B$276:$C$278,2,0),0)/1000)),"")</f>
        <v/>
      </c>
      <c r="FJ280" s="145" t="str">
        <f>IFERROR(TRUNC(VLOOKUP($E280,'Container Panel'!$B$41:$Z$100,$D280,0)/(VLOOKUP(FJ$276,UI!$A$12:$O$51,VLOOKUP(FJ$277,$B$276:$C$278,2,0),0)/1000)),"")</f>
        <v/>
      </c>
      <c r="FK280" s="145" t="str">
        <f>IFERROR(TRUNC(VLOOKUP($E280,'Container Panel'!$B$41:$Z$100,$D280,0)/(VLOOKUP(FK$276,UI!$A$12:$O$51,VLOOKUP(FK$277,$B$276:$C$278,2,0),0)/1000)),"")</f>
        <v/>
      </c>
      <c r="FL280" s="145" t="str">
        <f>IFERROR(TRUNC(VLOOKUP($E280,'Container Panel'!$B$41:$Z$100,$D280,0)/(VLOOKUP(FL$276,UI!$A$12:$O$51,VLOOKUP(FL$277,$B$276:$C$278,2,0),0)/1000)),"")</f>
        <v/>
      </c>
      <c r="FM280" s="145" t="str">
        <f>IFERROR(TRUNC(VLOOKUP($E280,'Container Panel'!$B$41:$Z$100,$D280,0)/(VLOOKUP(FM$276,UI!$A$12:$O$51,VLOOKUP(FM$277,$B$276:$C$278,2,0),0)/1000)),"")</f>
        <v/>
      </c>
      <c r="FN280" s="145" t="str">
        <f>IFERROR(TRUNC(VLOOKUP($E280,'Container Panel'!$B$41:$Z$100,$D280,0)/(VLOOKUP(FN$276,UI!$A$12:$O$51,VLOOKUP(FN$277,$B$276:$C$278,2,0),0)/1000)),"")</f>
        <v/>
      </c>
      <c r="FO280" s="145" t="str">
        <f>IFERROR(TRUNC(VLOOKUP($E280,'Container Panel'!$B$41:$Z$100,$D280,0)/(VLOOKUP(FO$276,UI!$A$12:$O$51,VLOOKUP(FO$277,$B$276:$C$278,2,0),0)/1000)),"")</f>
        <v/>
      </c>
      <c r="FP280" s="145" t="str">
        <f>IFERROR(TRUNC(VLOOKUP($E280,'Container Panel'!$B$41:$Z$100,$D280,0)/(VLOOKUP(FP$276,UI!$A$12:$O$51,VLOOKUP(FP$277,$B$276:$C$278,2,0),0)/1000)),"")</f>
        <v/>
      </c>
      <c r="FQ280" s="145" t="str">
        <f>IFERROR(TRUNC(VLOOKUP($E280,'Container Panel'!$B$41:$Z$100,$D280,0)/(VLOOKUP(FQ$276,UI!$A$12:$O$51,VLOOKUP(FQ$277,$B$276:$C$278,2,0),0)/1000)),"")</f>
        <v/>
      </c>
      <c r="FR280" s="145" t="str">
        <f>IFERROR(TRUNC(VLOOKUP($E280,'Container Panel'!$B$41:$Z$100,$D280,0)/(VLOOKUP(FR$276,UI!$A$12:$O$51,VLOOKUP(FR$277,$B$276:$C$278,2,0),0)/1000)),"")</f>
        <v/>
      </c>
      <c r="FS280" s="145" t="str">
        <f>IFERROR(TRUNC(VLOOKUP($E280,'Container Panel'!$B$41:$Z$100,$D280,0)/(VLOOKUP(FS$276,UI!$A$12:$O$51,VLOOKUP(FS$277,$B$276:$C$278,2,0),0)/1000)),"")</f>
        <v/>
      </c>
      <c r="FT280" s="145" t="str">
        <f>IFERROR(TRUNC(VLOOKUP($E280,'Container Panel'!$B$41:$Z$100,$D280,0)/(VLOOKUP(FT$276,UI!$A$12:$O$51,VLOOKUP(FT$277,$B$276:$C$278,2,0),0)/1000)),"")</f>
        <v/>
      </c>
      <c r="FU280" s="145" t="str">
        <f>IFERROR(TRUNC(VLOOKUP($E280,'Container Panel'!$B$41:$Z$100,$D280,0)/(VLOOKUP(FU$276,UI!$A$12:$O$51,VLOOKUP(FU$277,$B$276:$C$278,2,0),0)/1000)),"")</f>
        <v/>
      </c>
      <c r="FV280" s="145" t="str">
        <f>IFERROR(TRUNC(VLOOKUP($E280,'Container Panel'!$B$41:$Z$100,$D280,0)/(VLOOKUP(FV$276,UI!$A$12:$O$51,VLOOKUP(FV$277,$B$276:$C$278,2,0),0)/1000)),"")</f>
        <v/>
      </c>
      <c r="FW280" s="145" t="str">
        <f>IFERROR(TRUNC(VLOOKUP($E280,'Container Panel'!$B$41:$Z$100,$D280,0)/(VLOOKUP(FW$276,UI!$A$12:$O$51,VLOOKUP(FW$277,$B$276:$C$278,2,0),0)/1000)),"")</f>
        <v/>
      </c>
      <c r="FX280" s="145" t="str">
        <f>IFERROR(TRUNC(VLOOKUP($E280,'Container Panel'!$B$41:$Z$100,$D280,0)/(VLOOKUP(FX$276,UI!$A$12:$O$51,VLOOKUP(FX$277,$B$276:$C$278,2,0),0)/1000)),"")</f>
        <v/>
      </c>
      <c r="FY280" s="145" t="str">
        <f>IFERROR(TRUNC(VLOOKUP($E280,'Container Panel'!$B$41:$Z$100,$D280,0)/(VLOOKUP(FY$276,UI!$A$12:$O$51,VLOOKUP(FY$277,$B$276:$C$278,2,0),0)/1000)),"")</f>
        <v/>
      </c>
      <c r="FZ280" s="145" t="str">
        <f>IFERROR(TRUNC(VLOOKUP($E280,'Container Panel'!$B$41:$Z$100,$D280,0)/(VLOOKUP(FZ$276,UI!$A$12:$O$51,VLOOKUP(FZ$277,$B$276:$C$278,2,0),0)/1000)),"")</f>
        <v/>
      </c>
      <c r="GA280" s="145" t="str">
        <f>IFERROR(TRUNC(VLOOKUP($E280,'Container Panel'!$B$41:$Z$100,$D280,0)/(VLOOKUP(GA$276,UI!$A$12:$O$51,VLOOKUP(GA$277,$B$276:$C$278,2,0),0)/1000)),"")</f>
        <v/>
      </c>
      <c r="GB280" s="145" t="str">
        <f>IFERROR(TRUNC(VLOOKUP($E280,'Container Panel'!$B$41:$Z$100,$D280,0)/(VLOOKUP(GB$276,UI!$A$12:$O$51,VLOOKUP(GB$277,$B$276:$C$278,2,0),0)/1000)),"")</f>
        <v/>
      </c>
      <c r="GC280" s="145" t="str">
        <f>IFERROR(TRUNC(VLOOKUP($E280,'Container Panel'!$B$41:$Z$100,$D280,0)/(VLOOKUP(GC$276,UI!$A$12:$O$51,VLOOKUP(GC$277,$B$276:$C$278,2,0),0)/1000)),"")</f>
        <v/>
      </c>
      <c r="GD280" s="145" t="str">
        <f>IFERROR(TRUNC(VLOOKUP($E280,'Container Panel'!$B$41:$Z$100,$D280,0)/(VLOOKUP(GD$276,UI!$A$12:$O$51,VLOOKUP(GD$277,$B$276:$C$278,2,0),0)/1000)),"")</f>
        <v/>
      </c>
      <c r="GE280" s="145" t="str">
        <f>IFERROR(TRUNC(VLOOKUP($E280,'Container Panel'!$B$41:$Z$100,$D280,0)/(VLOOKUP(GE$276,UI!$A$12:$O$51,VLOOKUP(GE$277,$B$276:$C$278,2,0),0)/1000)),"")</f>
        <v/>
      </c>
      <c r="GF280" s="145" t="str">
        <f>IFERROR(TRUNC(VLOOKUP($E280,'Container Panel'!$B$41:$Z$100,$D280,0)/(VLOOKUP(GF$276,UI!$A$12:$O$51,VLOOKUP(GF$277,$B$276:$C$278,2,0),0)/1000)),"")</f>
        <v/>
      </c>
      <c r="GG280" s="145" t="str">
        <f>IFERROR(TRUNC(VLOOKUP($E280,'Container Panel'!$B$41:$Z$100,$D280,0)/(VLOOKUP(GG$276,UI!$A$12:$O$51,VLOOKUP(GG$277,$B$276:$C$278,2,0),0)/1000)),"")</f>
        <v/>
      </c>
      <c r="GH280" s="145" t="str">
        <f>IFERROR(TRUNC(VLOOKUP($E280,'Container Panel'!$B$41:$Z$100,$D280,0)/(VLOOKUP(GH$276,UI!$A$12:$O$51,VLOOKUP(GH$277,$B$276:$C$278,2,0),0)/1000)),"")</f>
        <v/>
      </c>
      <c r="GI280" s="145" t="str">
        <f>IFERROR(TRUNC(VLOOKUP($E280,'Container Panel'!$B$41:$Z$100,$D280,0)/(VLOOKUP(GI$276,UI!$A$12:$O$51,VLOOKUP(GI$277,$B$276:$C$278,2,0),0)/1000)),"")</f>
        <v/>
      </c>
      <c r="GJ280" s="145" t="str">
        <f>IFERROR(TRUNC(VLOOKUP($E280,'Container Panel'!$B$41:$Z$100,$D280,0)/(VLOOKUP(GJ$276,UI!$A$12:$O$51,VLOOKUP(GJ$277,$B$276:$C$278,2,0),0)/1000)),"")</f>
        <v/>
      </c>
      <c r="GK280" s="145" t="str">
        <f>IFERROR(TRUNC(VLOOKUP($E280,'Container Panel'!$B$41:$Z$100,$D280,0)/(VLOOKUP(GK$276,UI!$A$12:$O$51,VLOOKUP(GK$277,$B$276:$C$278,2,0),0)/1000)),"")</f>
        <v/>
      </c>
      <c r="GL280" s="145" t="str">
        <f>IFERROR(TRUNC(VLOOKUP($E280,'Container Panel'!$B$41:$Z$100,$D280,0)/(VLOOKUP(GL$276,UI!$A$12:$O$51,VLOOKUP(GL$277,$B$276:$C$278,2,0),0)/1000)),"")</f>
        <v/>
      </c>
      <c r="GM280" s="145" t="str">
        <f>IFERROR(TRUNC(VLOOKUP($E280,'Container Panel'!$B$41:$Z$100,$D280,0)/(VLOOKUP(GM$276,UI!$A$12:$O$51,VLOOKUP(GM$277,$B$276:$C$278,2,0),0)/1000)),"")</f>
        <v/>
      </c>
      <c r="GN280" s="145" t="str">
        <f>IFERROR(TRUNC(VLOOKUP($E280,'Container Panel'!$B$41:$Z$100,$D280,0)/(VLOOKUP(GN$276,UI!$A$12:$O$51,VLOOKUP(GN$277,$B$276:$C$278,2,0),0)/1000)),"")</f>
        <v/>
      </c>
      <c r="GO280" s="145" t="str">
        <f>IFERROR(TRUNC(VLOOKUP($E280,'Container Panel'!$B$41:$Z$100,$D280,0)/(VLOOKUP(GO$276,UI!$A$12:$O$51,VLOOKUP(GO$277,$B$276:$C$278,2,0),0)/1000)),"")</f>
        <v/>
      </c>
      <c r="GP280" s="145" t="str">
        <f>IFERROR(TRUNC(VLOOKUP($E280,'Container Panel'!$B$41:$Z$100,$D280,0)/(VLOOKUP(GP$276,UI!$A$12:$O$51,VLOOKUP(GP$277,$B$276:$C$278,2,0),0)/1000)),"")</f>
        <v/>
      </c>
      <c r="GQ280" s="145" t="str">
        <f>IFERROR(TRUNC(VLOOKUP($E280,'Container Panel'!$B$41:$Z$100,$D280,0)/(VLOOKUP(GQ$276,UI!$A$12:$O$51,VLOOKUP(GQ$277,$B$276:$C$278,2,0),0)/1000)),"")</f>
        <v/>
      </c>
      <c r="GR280" s="145" t="str">
        <f>IFERROR(TRUNC(VLOOKUP($E280,'Container Panel'!$B$41:$Z$100,$D280,0)/(VLOOKUP(GR$276,UI!$A$12:$O$51,VLOOKUP(GR$277,$B$276:$C$278,2,0),0)/1000)),"")</f>
        <v/>
      </c>
      <c r="GS280" s="145" t="str">
        <f>IFERROR(TRUNC(VLOOKUP($E280,'Container Panel'!$B$41:$Z$100,$D280,0)/(VLOOKUP(GS$276,UI!$A$12:$O$51,VLOOKUP(GS$277,$B$276:$C$278,2,0),0)/1000)),"")</f>
        <v/>
      </c>
      <c r="GT280" s="145" t="str">
        <f>IFERROR(TRUNC(VLOOKUP($E280,'Container Panel'!$B$41:$Z$100,$D280,0)/(VLOOKUP(GT$276,UI!$A$12:$O$51,VLOOKUP(GT$277,$B$276:$C$278,2,0),0)/1000)),"")</f>
        <v/>
      </c>
      <c r="GU280" s="145" t="str">
        <f>IFERROR(TRUNC(VLOOKUP($E280,'Container Panel'!$B$41:$Z$100,$D280,0)/(VLOOKUP(GU$276,UI!$A$12:$O$51,VLOOKUP(GU$277,$B$276:$C$278,2,0),0)/1000)),"")</f>
        <v/>
      </c>
      <c r="GV280" s="145" t="str">
        <f>IFERROR(TRUNC(VLOOKUP($E280,'Container Panel'!$B$41:$Z$100,$D280,0)/(VLOOKUP(GV$276,UI!$A$12:$O$51,VLOOKUP(GV$277,$B$276:$C$278,2,0),0)/1000)),"")</f>
        <v/>
      </c>
      <c r="GW280" s="145" t="str">
        <f>IFERROR(TRUNC(VLOOKUP($E280,'Container Panel'!$B$41:$Z$100,$D280,0)/(VLOOKUP(GW$276,UI!$A$12:$O$51,VLOOKUP(GW$277,$B$276:$C$278,2,0),0)/1000)),"")</f>
        <v/>
      </c>
      <c r="GX280" s="145" t="str">
        <f>IFERROR(TRUNC(VLOOKUP($E280,'Container Panel'!$B$41:$Z$100,$D280,0)/(VLOOKUP(GX$276,UI!$A$12:$O$51,VLOOKUP(GX$277,$B$276:$C$278,2,0),0)/1000)),"")</f>
        <v/>
      </c>
      <c r="GY280" s="145" t="str">
        <f>IFERROR(TRUNC(VLOOKUP($E280,'Container Panel'!$B$41:$Z$100,$D280,0)/(VLOOKUP(GY$276,UI!$A$12:$O$51,VLOOKUP(GY$277,$B$276:$C$278,2,0),0)/1000)),"")</f>
        <v/>
      </c>
      <c r="GZ280" s="145" t="str">
        <f>IFERROR(TRUNC(VLOOKUP($E280,'Container Panel'!$B$41:$Z$100,$D280,0)/(VLOOKUP(GZ$276,UI!$A$12:$O$51,VLOOKUP(GZ$277,$B$276:$C$278,2,0),0)/1000)),"")</f>
        <v/>
      </c>
      <c r="HA280" s="145" t="str">
        <f>IFERROR(TRUNC(VLOOKUP($E280,'Container Panel'!$B$41:$Z$100,$D280,0)/(VLOOKUP(HA$276,UI!$A$12:$O$51,VLOOKUP(HA$277,$B$276:$C$278,2,0),0)/1000)),"")</f>
        <v/>
      </c>
      <c r="HB280" s="145" t="str">
        <f>IFERROR(TRUNC(VLOOKUP($E280,'Container Panel'!$B$41:$Z$100,$D280,0)/(VLOOKUP(HB$276,UI!$A$12:$O$51,VLOOKUP(HB$277,$B$276:$C$278,2,0),0)/1000)),"")</f>
        <v/>
      </c>
      <c r="HC280" s="145" t="str">
        <f>IFERROR(TRUNC(VLOOKUP($E280,'Container Panel'!$B$41:$Z$100,$D280,0)/(VLOOKUP(HC$276,UI!$A$12:$O$51,VLOOKUP(HC$277,$B$276:$C$278,2,0),0)/1000)),"")</f>
        <v/>
      </c>
      <c r="HD280" s="145" t="str">
        <f>IFERROR(TRUNC(VLOOKUP($E280,'Container Panel'!$B$41:$Z$100,$D280,0)/(VLOOKUP(HD$276,UI!$A$12:$O$51,VLOOKUP(HD$277,$B$276:$C$278,2,0),0)/1000)),"")</f>
        <v/>
      </c>
      <c r="HE280" s="145" t="str">
        <f>IFERROR(TRUNC(VLOOKUP($E280,'Container Panel'!$B$41:$Z$100,$D280,0)/(VLOOKUP(HE$276,UI!$A$12:$O$51,VLOOKUP(HE$277,$B$276:$C$278,2,0),0)/1000)),"")</f>
        <v/>
      </c>
      <c r="HF280" s="145" t="str">
        <f>IFERROR(TRUNC(VLOOKUP($E280,'Container Panel'!$B$41:$Z$100,$D280,0)/(VLOOKUP(HF$276,UI!$A$12:$O$51,VLOOKUP(HF$277,$B$276:$C$278,2,0),0)/1000)),"")</f>
        <v/>
      </c>
      <c r="HG280" s="145" t="str">
        <f>IFERROR(TRUNC(VLOOKUP($E280,'Container Panel'!$B$41:$Z$100,$D280,0)/(VLOOKUP(HG$276,UI!$A$12:$O$51,VLOOKUP(HG$277,$B$276:$C$278,2,0),0)/1000)),"")</f>
        <v/>
      </c>
      <c r="HH280" s="145" t="str">
        <f>IFERROR(TRUNC(VLOOKUP($E280,'Container Panel'!$B$41:$Z$100,$D280,0)/(VLOOKUP(HH$276,UI!$A$12:$O$51,VLOOKUP(HH$277,$B$276:$C$278,2,0),0)/1000)),"")</f>
        <v/>
      </c>
      <c r="HI280" s="145" t="str">
        <f>IFERROR(TRUNC(VLOOKUP($E280,'Container Panel'!$B$41:$Z$100,$D280,0)/(VLOOKUP(HI$276,UI!$A$12:$O$51,VLOOKUP(HI$277,$B$276:$C$278,2,0),0)/1000)),"")</f>
        <v/>
      </c>
      <c r="HJ280" s="145" t="str">
        <f>IFERROR(TRUNC(VLOOKUP($E280,'Container Panel'!$B$41:$Z$100,$D280,0)/(VLOOKUP(HJ$276,UI!$A$12:$O$51,VLOOKUP(HJ$277,$B$276:$C$278,2,0),0)/1000)),"")</f>
        <v/>
      </c>
      <c r="HK280" s="145" t="str">
        <f>IFERROR(TRUNC(VLOOKUP($E280,'Container Panel'!$B$41:$Z$100,$D280,0)/(VLOOKUP(HK$276,UI!$A$12:$O$51,VLOOKUP(HK$277,$B$276:$C$278,2,0),0)/1000)),"")</f>
        <v/>
      </c>
      <c r="HL280" s="145" t="str">
        <f>IFERROR(TRUNC(VLOOKUP($E280,'Container Panel'!$B$41:$Z$100,$D280,0)/(VLOOKUP(HL$276,UI!$A$12:$O$51,VLOOKUP(HL$277,$B$276:$C$278,2,0),0)/1000)),"")</f>
        <v/>
      </c>
      <c r="HM280" s="145" t="str">
        <f>IFERROR(TRUNC(VLOOKUP($E280,'Container Panel'!$B$41:$Z$100,$D280,0)/(VLOOKUP(HM$276,UI!$A$12:$O$51,VLOOKUP(HM$277,$B$276:$C$278,2,0),0)/1000)),"")</f>
        <v/>
      </c>
      <c r="HN280" s="145" t="str">
        <f>IFERROR(TRUNC(VLOOKUP($E280,'Container Panel'!$B$41:$Z$100,$D280,0)/(VLOOKUP(HN$276,UI!$A$12:$O$51,VLOOKUP(HN$277,$B$276:$C$278,2,0),0)/1000)),"")</f>
        <v/>
      </c>
      <c r="HO280" s="145" t="str">
        <f>IFERROR(TRUNC(VLOOKUP($E280,'Container Panel'!$B$41:$Z$100,$D280,0)/(VLOOKUP(HO$276,UI!$A$12:$O$51,VLOOKUP(HO$277,$B$276:$C$278,2,0),0)/1000)),"")</f>
        <v/>
      </c>
      <c r="HP280" s="145" t="str">
        <f>IFERROR(TRUNC(VLOOKUP($E280,'Container Panel'!$B$41:$Z$100,$D280,0)/(VLOOKUP(HP$276,UI!$A$12:$O$51,VLOOKUP(HP$277,$B$276:$C$278,2,0),0)/1000)),"")</f>
        <v/>
      </c>
      <c r="HQ280" s="145" t="str">
        <f>IFERROR(TRUNC(VLOOKUP($E280,'Container Panel'!$B$41:$Z$100,$D280,0)/(VLOOKUP(HQ$276,UI!$A$12:$O$51,VLOOKUP(HQ$277,$B$276:$C$278,2,0),0)/1000)),"")</f>
        <v/>
      </c>
      <c r="HR280" s="145" t="str">
        <f>IFERROR(TRUNC(VLOOKUP($E280,'Container Panel'!$B$41:$Z$100,$D280,0)/(VLOOKUP(HR$276,UI!$A$12:$O$51,VLOOKUP(HR$277,$B$276:$C$278,2,0),0)/1000)),"")</f>
        <v/>
      </c>
      <c r="HS280" s="145" t="str">
        <f>IFERROR(TRUNC(VLOOKUP($E280,'Container Panel'!$B$41:$Z$100,$D280,0)/(VLOOKUP(HS$276,UI!$A$12:$O$51,VLOOKUP(HS$277,$B$276:$C$278,2,0),0)/1000)),"")</f>
        <v/>
      </c>
      <c r="HT280" s="145" t="str">
        <f>IFERROR(TRUNC(VLOOKUP($E280,'Container Panel'!$B$41:$Z$100,$D280,0)/(VLOOKUP(HT$276,UI!$A$12:$O$51,VLOOKUP(HT$277,$B$276:$C$278,2,0),0)/1000)),"")</f>
        <v/>
      </c>
      <c r="HU280" s="145" t="str">
        <f>IFERROR(TRUNC(VLOOKUP($E280,'Container Panel'!$B$41:$Z$100,$D280,0)/(VLOOKUP(HU$276,UI!$A$12:$O$51,VLOOKUP(HU$277,$B$276:$C$278,2,0),0)/1000)),"")</f>
        <v/>
      </c>
      <c r="HV280" s="145" t="str">
        <f>IFERROR(TRUNC(VLOOKUP($E280,'Container Panel'!$B$41:$Z$100,$D280,0)/(VLOOKUP(HV$276,UI!$A$12:$O$51,VLOOKUP(HV$277,$B$276:$C$278,2,0),0)/1000)),"")</f>
        <v/>
      </c>
      <c r="HW280" s="145" t="str">
        <f>IFERROR(TRUNC(VLOOKUP($E280,'Container Panel'!$B$41:$Z$100,$D280,0)/(VLOOKUP(HW$276,UI!$A$12:$O$51,VLOOKUP(HW$277,$B$276:$C$278,2,0),0)/1000)),"")</f>
        <v/>
      </c>
      <c r="HX280" s="145" t="str">
        <f>IFERROR(TRUNC(VLOOKUP($E280,'Container Panel'!$B$41:$Z$100,$D280,0)/(VLOOKUP(HX$276,UI!$A$12:$O$51,VLOOKUP(HX$277,$B$276:$C$278,2,0),0)/1000)),"")</f>
        <v/>
      </c>
      <c r="HY280" s="145" t="str">
        <f>IFERROR(TRUNC(VLOOKUP($E280,'Container Panel'!$B$41:$Z$100,$D280,0)/(VLOOKUP(HY$276,UI!$A$12:$O$51,VLOOKUP(HY$277,$B$276:$C$278,2,0),0)/1000)),"")</f>
        <v/>
      </c>
      <c r="HZ280" s="145" t="str">
        <f>IFERROR(TRUNC(VLOOKUP($E280,'Container Panel'!$B$41:$Z$100,$D280,0)/(VLOOKUP(HZ$276,UI!$A$12:$O$51,VLOOKUP(HZ$277,$B$276:$C$278,2,0),0)/1000)),"")</f>
        <v/>
      </c>
      <c r="IA280" s="145" t="str">
        <f>IFERROR(TRUNC(VLOOKUP($E280,'Container Panel'!$B$41:$Z$100,$D280,0)/(VLOOKUP(IA$276,UI!$A$12:$O$51,VLOOKUP(IA$277,$B$276:$C$278,2,0),0)/1000)),"")</f>
        <v/>
      </c>
      <c r="IB280" s="145" t="str">
        <f>IFERROR(TRUNC(VLOOKUP($E280,'Container Panel'!$B$41:$Z$100,$D280,0)/(VLOOKUP(IB$276,UI!$A$12:$O$51,VLOOKUP(IB$277,$B$276:$C$278,2,0),0)/1000)),"")</f>
        <v/>
      </c>
      <c r="IC280" s="145" t="str">
        <f>IFERROR(TRUNC(VLOOKUP($E280,'Container Panel'!$B$41:$Z$100,$D280,0)/(VLOOKUP(IC$276,UI!$A$12:$O$51,VLOOKUP(IC$277,$B$276:$C$278,2,0),0)/1000)),"")</f>
        <v/>
      </c>
      <c r="ID280" s="145" t="str">
        <f>IFERROR(TRUNC(VLOOKUP($E280,'Container Panel'!$B$41:$Z$100,$D280,0)/(VLOOKUP(ID$276,UI!$A$12:$O$51,VLOOKUP(ID$277,$B$276:$C$278,2,0),0)/1000)),"")</f>
        <v/>
      </c>
      <c r="IE280" s="145" t="str">
        <f>IFERROR(TRUNC(VLOOKUP($E280,'Container Panel'!$B$41:$Z$100,$D280,0)/(VLOOKUP(IE$276,UI!$A$12:$O$51,VLOOKUP(IE$277,$B$276:$C$278,2,0),0)/1000)),"")</f>
        <v/>
      </c>
      <c r="IF280" s="145" t="str">
        <f>IFERROR(TRUNC(VLOOKUP($E280,'Container Panel'!$B$41:$Z$100,$D280,0)/(VLOOKUP(IF$276,UI!$A$12:$O$51,VLOOKUP(IF$277,$B$276:$C$278,2,0),0)/1000)),"")</f>
        <v/>
      </c>
      <c r="IG280" s="145" t="str">
        <f>IFERROR(TRUNC(VLOOKUP($E280,'Container Panel'!$B$41:$Z$100,$D280,0)/(VLOOKUP(IG$276,UI!$A$12:$O$51,VLOOKUP(IG$277,$B$276:$C$278,2,0),0)/1000)),"")</f>
        <v/>
      </c>
      <c r="IH280" s="145" t="str">
        <f>IFERROR(TRUNC(VLOOKUP($E280,'Container Panel'!$B$41:$Z$100,$D280,0)/(VLOOKUP(IH$276,UI!$A$12:$O$51,VLOOKUP(IH$277,$B$276:$C$278,2,0),0)/1000)),"")</f>
        <v/>
      </c>
      <c r="II280" s="145" t="str">
        <f>IFERROR(TRUNC(VLOOKUP($E280,'Container Panel'!$B$41:$Z$100,$D280,0)/(VLOOKUP(II$276,UI!$A$12:$O$51,VLOOKUP(II$277,$B$276:$C$278,2,0),0)/1000)),"")</f>
        <v/>
      </c>
      <c r="IJ280" s="145" t="str">
        <f>IFERROR(TRUNC(VLOOKUP($E280,'Container Panel'!$B$41:$Z$100,$D280,0)/(VLOOKUP(IJ$276,UI!$A$12:$O$51,VLOOKUP(IJ$277,$B$276:$C$278,2,0),0)/1000)),"")</f>
        <v/>
      </c>
      <c r="IK280" s="145" t="str">
        <f>IFERROR(TRUNC(VLOOKUP($E280,'Container Panel'!$B$41:$Z$100,$D280,0)/(VLOOKUP(IK$276,UI!$A$12:$O$51,VLOOKUP(IK$277,$B$276:$C$278,2,0),0)/1000)),"")</f>
        <v/>
      </c>
      <c r="IL280" s="145" t="str">
        <f>IFERROR(TRUNC(VLOOKUP($E280,'Container Panel'!$B$41:$Z$100,$D280,0)/(VLOOKUP(IL$276,UI!$A$12:$O$51,VLOOKUP(IL$277,$B$276:$C$278,2,0),0)/1000)),"")</f>
        <v/>
      </c>
    </row>
    <row r="281" spans="2:246">
      <c r="B281" s="74">
        <v>1</v>
      </c>
      <c r="C281" s="74">
        <f t="shared" si="191"/>
        <v>1</v>
      </c>
      <c r="D281" s="163">
        <f>MOD(B281,3)+'Container Panel'!$Q$38</f>
        <v>17</v>
      </c>
      <c r="E281" s="143" t="str">
        <f t="shared" si="192"/>
        <v>PC</v>
      </c>
      <c r="F281" s="144" t="s">
        <v>76</v>
      </c>
      <c r="G281" s="145">
        <f>IFERROR(TRUNC(VLOOKUP($E281,'Container Panel'!$B$41:$Z$100,$D281,0)/(VLOOKUP(G$276,UI!$A$12:$O$51,VLOOKUP(G$278,$B$276:$C$278,2,0),0)/1000)),"")</f>
        <v>7</v>
      </c>
      <c r="H281" s="145">
        <f>IFERROR(TRUNC(VLOOKUP($E281,'Container Panel'!$B$41:$Z$100,$D281,0)/(VLOOKUP(H$276,UI!$A$12:$O$51,VLOOKUP(H$278,$B$276:$C$278,2,0),0)/1000)),"")</f>
        <v>3</v>
      </c>
      <c r="I281" s="145">
        <f>IFERROR(TRUNC(VLOOKUP($E281,'Container Panel'!$B$41:$Z$100,$D281,0)/(VLOOKUP(I$276,UI!$A$12:$O$51,VLOOKUP(I$278,$B$276:$C$278,2,0),0)/1000)),"")</f>
        <v>2</v>
      </c>
      <c r="J281" s="145">
        <f>IFERROR(TRUNC(VLOOKUP($E281,'Container Panel'!$B$41:$Z$100,$D281,0)/(VLOOKUP(J$276,UI!$A$12:$O$51,VLOOKUP(J$278,$B$276:$C$278,2,0),0)/1000)),"")</f>
        <v>3</v>
      </c>
      <c r="K281" s="145">
        <f>IFERROR(TRUNC(VLOOKUP($E281,'Container Panel'!$B$41:$Z$100,$D281,0)/(VLOOKUP(K$276,UI!$A$12:$O$51,VLOOKUP(K$278,$B$276:$C$278,2,0),0)/1000)),"")</f>
        <v>7</v>
      </c>
      <c r="L281" s="145">
        <f>IFERROR(TRUNC(VLOOKUP($E281,'Container Panel'!$B$41:$Z$100,$D281,0)/(VLOOKUP(L$276,UI!$A$12:$O$51,VLOOKUP(L$278,$B$276:$C$278,2,0),0)/1000)),"")</f>
        <v>2</v>
      </c>
      <c r="M281" s="145">
        <f>IFERROR(TRUNC(VLOOKUP($E281,'Container Panel'!$B$41:$Z$100,$D281,0)/(VLOOKUP(M$276,UI!$A$12:$O$51,VLOOKUP(M$278,$B$276:$C$278,2,0),0)/1000)),"")</f>
        <v>2</v>
      </c>
      <c r="N281" s="145">
        <f>IFERROR(TRUNC(VLOOKUP($E281,'Container Panel'!$B$41:$Z$100,$D281,0)/(VLOOKUP(N$276,UI!$A$12:$O$51,VLOOKUP(N$278,$B$276:$C$278,2,0),0)/1000)),"")</f>
        <v>6</v>
      </c>
      <c r="O281" s="145">
        <f>IFERROR(TRUNC(VLOOKUP($E281,'Container Panel'!$B$41:$Z$100,$D281,0)/(VLOOKUP(O$276,UI!$A$12:$O$51,VLOOKUP(O$278,$B$276:$C$278,2,0),0)/1000)),"")</f>
        <v>1</v>
      </c>
      <c r="P281" s="145">
        <f>IFERROR(TRUNC(VLOOKUP($E281,'Container Panel'!$B$41:$Z$100,$D281,0)/(VLOOKUP(P$276,UI!$A$12:$O$51,VLOOKUP(P$278,$B$276:$C$278,2,0),0)/1000)),"")</f>
        <v>6</v>
      </c>
      <c r="Q281" s="145">
        <f>IFERROR(TRUNC(VLOOKUP($E281,'Container Panel'!$B$41:$Z$100,$D281,0)/(VLOOKUP(Q$276,UI!$A$12:$O$51,VLOOKUP(Q$278,$B$276:$C$278,2,0),0)/1000)),"")</f>
        <v>2</v>
      </c>
      <c r="R281" s="145">
        <f>IFERROR(TRUNC(VLOOKUP($E281,'Container Panel'!$B$41:$Z$100,$D281,0)/(VLOOKUP(R$276,UI!$A$12:$O$51,VLOOKUP(R$278,$B$276:$C$278,2,0),0)/1000)),"")</f>
        <v>1</v>
      </c>
      <c r="S281" s="145" t="str">
        <f>IFERROR(TRUNC(VLOOKUP($E281,'Container Panel'!$B$41:$Z$100,$D281,0)/(VLOOKUP(S$276,UI!$A$12:$O$51,VLOOKUP(S$278,$B$276:$C$278,2,0),0)/1000)),"")</f>
        <v/>
      </c>
      <c r="T281" s="145" t="str">
        <f>IFERROR(TRUNC(VLOOKUP($E281,'Container Panel'!$B$41:$Z$100,$D281,0)/(VLOOKUP(T$276,UI!$A$12:$O$51,VLOOKUP(T$278,$B$276:$C$278,2,0),0)/1000)),"")</f>
        <v/>
      </c>
      <c r="U281" s="145" t="str">
        <f>IFERROR(TRUNC(VLOOKUP($E281,'Container Panel'!$B$41:$Z$100,$D281,0)/(VLOOKUP(U$276,UI!$A$12:$O$51,VLOOKUP(U$278,$B$276:$C$278,2,0),0)/1000)),"")</f>
        <v/>
      </c>
      <c r="V281" s="145" t="str">
        <f>IFERROR(TRUNC(VLOOKUP($E281,'Container Panel'!$B$41:$Z$100,$D281,0)/(VLOOKUP(V$276,UI!$A$12:$O$51,VLOOKUP(V$278,$B$276:$C$278,2,0),0)/1000)),"")</f>
        <v/>
      </c>
      <c r="W281" s="145" t="str">
        <f>IFERROR(TRUNC(VLOOKUP($E281,'Container Panel'!$B$41:$Z$100,$D281,0)/(VLOOKUP(W$276,UI!$A$12:$O$51,VLOOKUP(W$278,$B$276:$C$278,2,0),0)/1000)),"")</f>
        <v/>
      </c>
      <c r="X281" s="145" t="str">
        <f>IFERROR(TRUNC(VLOOKUP($E281,'Container Panel'!$B$41:$Z$100,$D281,0)/(VLOOKUP(X$276,UI!$A$12:$O$51,VLOOKUP(X$278,$B$276:$C$278,2,0),0)/1000)),"")</f>
        <v/>
      </c>
      <c r="Y281" s="145" t="str">
        <f>IFERROR(TRUNC(VLOOKUP($E281,'Container Panel'!$B$41:$Z$100,$D281,0)/(VLOOKUP(Y$276,UI!$A$12:$O$51,VLOOKUP(Y$278,$B$276:$C$278,2,0),0)/1000)),"")</f>
        <v/>
      </c>
      <c r="Z281" s="145" t="str">
        <f>IFERROR(TRUNC(VLOOKUP($E281,'Container Panel'!$B$41:$Z$100,$D281,0)/(VLOOKUP(Z$276,UI!$A$12:$O$51,VLOOKUP(Z$278,$B$276:$C$278,2,0),0)/1000)),"")</f>
        <v/>
      </c>
      <c r="AA281" s="145" t="str">
        <f>IFERROR(TRUNC(VLOOKUP($E281,'Container Panel'!$B$41:$Z$100,$D281,0)/(VLOOKUP(AA$276,UI!$A$12:$O$51,VLOOKUP(AA$278,$B$276:$C$278,2,0),0)/1000)),"")</f>
        <v/>
      </c>
      <c r="AB281" s="145" t="str">
        <f>IFERROR(TRUNC(VLOOKUP($E281,'Container Panel'!$B$41:$Z$100,$D281,0)/(VLOOKUP(AB$276,UI!$A$12:$O$51,VLOOKUP(AB$278,$B$276:$C$278,2,0),0)/1000)),"")</f>
        <v/>
      </c>
      <c r="AC281" s="145" t="str">
        <f>IFERROR(TRUNC(VLOOKUP($E281,'Container Panel'!$B$41:$Z$100,$D281,0)/(VLOOKUP(AC$276,UI!$A$12:$O$51,VLOOKUP(AC$278,$B$276:$C$278,2,0),0)/1000)),"")</f>
        <v/>
      </c>
      <c r="AD281" s="145" t="str">
        <f>IFERROR(TRUNC(VLOOKUP($E281,'Container Panel'!$B$41:$Z$100,$D281,0)/(VLOOKUP(AD$276,UI!$A$12:$O$51,VLOOKUP(AD$278,$B$276:$C$278,2,0),0)/1000)),"")</f>
        <v/>
      </c>
      <c r="AE281" s="145" t="str">
        <f>IFERROR(TRUNC(VLOOKUP($E281,'Container Panel'!$B$41:$Z$100,$D281,0)/(VLOOKUP(AE$276,UI!$A$12:$O$51,VLOOKUP(AE$278,$B$276:$C$278,2,0),0)/1000)),"")</f>
        <v/>
      </c>
      <c r="AF281" s="145" t="str">
        <f>IFERROR(TRUNC(VLOOKUP($E281,'Container Panel'!$B$41:$Z$100,$D281,0)/(VLOOKUP(AF$276,UI!$A$12:$O$51,VLOOKUP(AF$278,$B$276:$C$278,2,0),0)/1000)),"")</f>
        <v/>
      </c>
      <c r="AG281" s="145" t="str">
        <f>IFERROR(TRUNC(VLOOKUP($E281,'Container Panel'!$B$41:$Z$100,$D281,0)/(VLOOKUP(AG$276,UI!$A$12:$O$51,VLOOKUP(AG$278,$B$276:$C$278,2,0),0)/1000)),"")</f>
        <v/>
      </c>
      <c r="AH281" s="145" t="str">
        <f>IFERROR(TRUNC(VLOOKUP($E281,'Container Panel'!$B$41:$Z$100,$D281,0)/(VLOOKUP(AH$276,UI!$A$12:$O$51,VLOOKUP(AH$278,$B$276:$C$278,2,0),0)/1000)),"")</f>
        <v/>
      </c>
      <c r="AI281" s="145" t="str">
        <f>IFERROR(TRUNC(VLOOKUP($E281,'Container Panel'!$B$41:$Z$100,$D281,0)/(VLOOKUP(AI$276,UI!$A$12:$O$51,VLOOKUP(AI$278,$B$276:$C$278,2,0),0)/1000)),"")</f>
        <v/>
      </c>
      <c r="AJ281" s="145" t="str">
        <f>IFERROR(TRUNC(VLOOKUP($E281,'Container Panel'!$B$41:$Z$100,$D281,0)/(VLOOKUP(AJ$276,UI!$A$12:$O$51,VLOOKUP(AJ$278,$B$276:$C$278,2,0),0)/1000)),"")</f>
        <v/>
      </c>
      <c r="AK281" s="145" t="str">
        <f>IFERROR(TRUNC(VLOOKUP($E281,'Container Panel'!$B$41:$Z$100,$D281,0)/(VLOOKUP(AK$276,UI!$A$12:$O$51,VLOOKUP(AK$278,$B$276:$C$278,2,0),0)/1000)),"")</f>
        <v/>
      </c>
      <c r="AL281" s="145" t="str">
        <f>IFERROR(TRUNC(VLOOKUP($E281,'Container Panel'!$B$41:$Z$100,$D281,0)/(VLOOKUP(AL$276,UI!$A$12:$O$51,VLOOKUP(AL$278,$B$276:$C$278,2,0),0)/1000)),"")</f>
        <v/>
      </c>
      <c r="AM281" s="145" t="str">
        <f>IFERROR(TRUNC(VLOOKUP($E281,'Container Panel'!$B$41:$Z$100,$D281,0)/(VLOOKUP(AM$276,UI!$A$12:$O$51,VLOOKUP(AM$278,$B$276:$C$278,2,0),0)/1000)),"")</f>
        <v/>
      </c>
      <c r="AN281" s="145" t="str">
        <f>IFERROR(TRUNC(VLOOKUP($E281,'Container Panel'!$B$41:$Z$100,$D281,0)/(VLOOKUP(AN$276,UI!$A$12:$O$51,VLOOKUP(AN$278,$B$276:$C$278,2,0),0)/1000)),"")</f>
        <v/>
      </c>
      <c r="AO281" s="145" t="str">
        <f>IFERROR(TRUNC(VLOOKUP($E281,'Container Panel'!$B$41:$Z$100,$D281,0)/(VLOOKUP(AO$276,UI!$A$12:$O$51,VLOOKUP(AO$278,$B$276:$C$278,2,0),0)/1000)),"")</f>
        <v/>
      </c>
      <c r="AP281" s="145" t="str">
        <f>IFERROR(TRUNC(VLOOKUP($E281,'Container Panel'!$B$41:$Z$100,$D281,0)/(VLOOKUP(AP$276,UI!$A$12:$O$51,VLOOKUP(AP$278,$B$276:$C$278,2,0),0)/1000)),"")</f>
        <v/>
      </c>
      <c r="AQ281" s="145" t="str">
        <f>IFERROR(TRUNC(VLOOKUP($E281,'Container Panel'!$B$41:$Z$100,$D281,0)/(VLOOKUP(AQ$276,UI!$A$12:$O$51,VLOOKUP(AQ$278,$B$276:$C$278,2,0),0)/1000)),"")</f>
        <v/>
      </c>
      <c r="AR281" s="145" t="str">
        <f>IFERROR(TRUNC(VLOOKUP($E281,'Container Panel'!$B$41:$Z$100,$D281,0)/(VLOOKUP(AR$276,UI!$A$12:$O$51,VLOOKUP(AR$278,$B$276:$C$278,2,0),0)/1000)),"")</f>
        <v/>
      </c>
      <c r="AS281" s="145" t="str">
        <f>IFERROR(TRUNC(VLOOKUP($E281,'Container Panel'!$B$41:$Z$100,$D281,0)/(VLOOKUP(AS$276,UI!$A$12:$O$51,VLOOKUP(AS$278,$B$276:$C$278,2,0),0)/1000)),"")</f>
        <v/>
      </c>
      <c r="AT281" s="145" t="str">
        <f>IFERROR(TRUNC(VLOOKUP($E281,'Container Panel'!$B$41:$Z$100,$D281,0)/(VLOOKUP(AT$276,UI!$A$12:$O$51,VLOOKUP(AT$278,$B$276:$C$278,2,0),0)/1000)),"")</f>
        <v/>
      </c>
      <c r="AU281" s="145" t="str">
        <f>IFERROR(TRUNC(VLOOKUP($E281,'Container Panel'!$B$41:$Z$100,$D281,0)/(VLOOKUP(AU$276,UI!$A$12:$O$51,VLOOKUP(AU$278,$B$276:$C$278,2,0),0)/1000)),"")</f>
        <v/>
      </c>
      <c r="AV281" s="145" t="str">
        <f>IFERROR(TRUNC(VLOOKUP($E281,'Container Panel'!$B$41:$Z$100,$D281,0)/(VLOOKUP(AV$276,UI!$A$12:$O$51,VLOOKUP(AV$278,$B$276:$C$278,2,0),0)/1000)),"")</f>
        <v/>
      </c>
      <c r="AW281" s="145" t="str">
        <f>IFERROR(TRUNC(VLOOKUP($E281,'Container Panel'!$B$41:$Z$100,$D281,0)/(VLOOKUP(AW$276,UI!$A$12:$O$51,VLOOKUP(AW$278,$B$276:$C$278,2,0),0)/1000)),"")</f>
        <v/>
      </c>
      <c r="AX281" s="145" t="str">
        <f>IFERROR(TRUNC(VLOOKUP($E281,'Container Panel'!$B$41:$Z$100,$D281,0)/(VLOOKUP(AX$276,UI!$A$12:$O$51,VLOOKUP(AX$278,$B$276:$C$278,2,0),0)/1000)),"")</f>
        <v/>
      </c>
      <c r="AY281" s="145" t="str">
        <f>IFERROR(TRUNC(VLOOKUP($E281,'Container Panel'!$B$41:$Z$100,$D281,0)/(VLOOKUP(AY$276,UI!$A$12:$O$51,VLOOKUP(AY$278,$B$276:$C$278,2,0),0)/1000)),"")</f>
        <v/>
      </c>
      <c r="AZ281" s="145" t="str">
        <f>IFERROR(TRUNC(VLOOKUP($E281,'Container Panel'!$B$41:$Z$100,$D281,0)/(VLOOKUP(AZ$276,UI!$A$12:$O$51,VLOOKUP(AZ$278,$B$276:$C$278,2,0),0)/1000)),"")</f>
        <v/>
      </c>
      <c r="BA281" s="145" t="str">
        <f>IFERROR(TRUNC(VLOOKUP($E281,'Container Panel'!$B$41:$Z$100,$D281,0)/(VLOOKUP(BA$276,UI!$A$12:$O$51,VLOOKUP(BA$278,$B$276:$C$278,2,0),0)/1000)),"")</f>
        <v/>
      </c>
      <c r="BB281" s="145" t="str">
        <f>IFERROR(TRUNC(VLOOKUP($E281,'Container Panel'!$B$41:$Z$100,$D281,0)/(VLOOKUP(BB$276,UI!$A$12:$O$51,VLOOKUP(BB$278,$B$276:$C$278,2,0),0)/1000)),"")</f>
        <v/>
      </c>
      <c r="BC281" s="145" t="str">
        <f>IFERROR(TRUNC(VLOOKUP($E281,'Container Panel'!$B$41:$Z$100,$D281,0)/(VLOOKUP(BC$276,UI!$A$12:$O$51,VLOOKUP(BC$278,$B$276:$C$278,2,0),0)/1000)),"")</f>
        <v/>
      </c>
      <c r="BD281" s="145" t="str">
        <f>IFERROR(TRUNC(VLOOKUP($E281,'Container Panel'!$B$41:$Z$100,$D281,0)/(VLOOKUP(BD$276,UI!$A$12:$O$51,VLOOKUP(BD$278,$B$276:$C$278,2,0),0)/1000)),"")</f>
        <v/>
      </c>
      <c r="BE281" s="145" t="str">
        <f>IFERROR(TRUNC(VLOOKUP($E281,'Container Panel'!$B$41:$Z$100,$D281,0)/(VLOOKUP(BE$276,UI!$A$12:$O$51,VLOOKUP(BE$278,$B$276:$C$278,2,0),0)/1000)),"")</f>
        <v/>
      </c>
      <c r="BF281" s="145" t="str">
        <f>IFERROR(TRUNC(VLOOKUP($E281,'Container Panel'!$B$41:$Z$100,$D281,0)/(VLOOKUP(BF$276,UI!$A$12:$O$51,VLOOKUP(BF$278,$B$276:$C$278,2,0),0)/1000)),"")</f>
        <v/>
      </c>
      <c r="BG281" s="145" t="str">
        <f>IFERROR(TRUNC(VLOOKUP($E281,'Container Panel'!$B$41:$Z$100,$D281,0)/(VLOOKUP(BG$276,UI!$A$12:$O$51,VLOOKUP(BG$278,$B$276:$C$278,2,0),0)/1000)),"")</f>
        <v/>
      </c>
      <c r="BH281" s="145" t="str">
        <f>IFERROR(TRUNC(VLOOKUP($E281,'Container Panel'!$B$41:$Z$100,$D281,0)/(VLOOKUP(BH$276,UI!$A$12:$O$51,VLOOKUP(BH$278,$B$276:$C$278,2,0),0)/1000)),"")</f>
        <v/>
      </c>
      <c r="BI281" s="145" t="str">
        <f>IFERROR(TRUNC(VLOOKUP($E281,'Container Panel'!$B$41:$Z$100,$D281,0)/(VLOOKUP(BI$276,UI!$A$12:$O$51,VLOOKUP(BI$278,$B$276:$C$278,2,0),0)/1000)),"")</f>
        <v/>
      </c>
      <c r="BJ281" s="145" t="str">
        <f>IFERROR(TRUNC(VLOOKUP($E281,'Container Panel'!$B$41:$Z$100,$D281,0)/(VLOOKUP(BJ$276,UI!$A$12:$O$51,VLOOKUP(BJ$278,$B$276:$C$278,2,0),0)/1000)),"")</f>
        <v/>
      </c>
      <c r="BK281" s="145" t="str">
        <f>IFERROR(TRUNC(VLOOKUP($E281,'Container Panel'!$B$41:$Z$100,$D281,0)/(VLOOKUP(BK$276,UI!$A$12:$O$51,VLOOKUP(BK$278,$B$276:$C$278,2,0),0)/1000)),"")</f>
        <v/>
      </c>
      <c r="BL281" s="145" t="str">
        <f>IFERROR(TRUNC(VLOOKUP($E281,'Container Panel'!$B$41:$Z$100,$D281,0)/(VLOOKUP(BL$276,UI!$A$12:$O$51,VLOOKUP(BL$278,$B$276:$C$278,2,0),0)/1000)),"")</f>
        <v/>
      </c>
      <c r="BM281" s="145" t="str">
        <f>IFERROR(TRUNC(VLOOKUP($E281,'Container Panel'!$B$41:$Z$100,$D281,0)/(VLOOKUP(BM$276,UI!$A$12:$O$51,VLOOKUP(BM$278,$B$276:$C$278,2,0),0)/1000)),"")</f>
        <v/>
      </c>
      <c r="BN281" s="145" t="str">
        <f>IFERROR(TRUNC(VLOOKUP($E281,'Container Panel'!$B$41:$Z$100,$D281,0)/(VLOOKUP(BN$276,UI!$A$12:$O$51,VLOOKUP(BN$278,$B$276:$C$278,2,0),0)/1000)),"")</f>
        <v/>
      </c>
      <c r="BO281" s="145" t="str">
        <f>IFERROR(TRUNC(VLOOKUP($E281,'Container Panel'!$B$41:$Z$100,$D281,0)/(VLOOKUP(BO$276,UI!$A$12:$O$51,VLOOKUP(BO$278,$B$276:$C$278,2,0),0)/1000)),"")</f>
        <v/>
      </c>
      <c r="BP281" s="145" t="str">
        <f>IFERROR(TRUNC(VLOOKUP($E281,'Container Panel'!$B$41:$Z$100,$D281,0)/(VLOOKUP(BP$276,UI!$A$12:$O$51,VLOOKUP(BP$278,$B$276:$C$278,2,0),0)/1000)),"")</f>
        <v/>
      </c>
      <c r="BQ281" s="145" t="str">
        <f>IFERROR(TRUNC(VLOOKUP($E281,'Container Panel'!$B$41:$Z$100,$D281,0)/(VLOOKUP(BQ$276,UI!$A$12:$O$51,VLOOKUP(BQ$278,$B$276:$C$278,2,0),0)/1000)),"")</f>
        <v/>
      </c>
      <c r="BR281" s="145" t="str">
        <f>IFERROR(TRUNC(VLOOKUP($E281,'Container Panel'!$B$41:$Z$100,$D281,0)/(VLOOKUP(BR$276,UI!$A$12:$O$51,VLOOKUP(BR$278,$B$276:$C$278,2,0),0)/1000)),"")</f>
        <v/>
      </c>
      <c r="BS281" s="145" t="str">
        <f>IFERROR(TRUNC(VLOOKUP($E281,'Container Panel'!$B$41:$Z$100,$D281,0)/(VLOOKUP(BS$276,UI!$A$12:$O$51,VLOOKUP(BS$278,$B$276:$C$278,2,0),0)/1000)),"")</f>
        <v/>
      </c>
      <c r="BT281" s="145" t="str">
        <f>IFERROR(TRUNC(VLOOKUP($E281,'Container Panel'!$B$41:$Z$100,$D281,0)/(VLOOKUP(BT$276,UI!$A$12:$O$51,VLOOKUP(BT$278,$B$276:$C$278,2,0),0)/1000)),"")</f>
        <v/>
      </c>
      <c r="BU281" s="145" t="str">
        <f>IFERROR(TRUNC(VLOOKUP($E281,'Container Panel'!$B$41:$Z$100,$D281,0)/(VLOOKUP(BU$276,UI!$A$12:$O$51,VLOOKUP(BU$278,$B$276:$C$278,2,0),0)/1000)),"")</f>
        <v/>
      </c>
      <c r="BV281" s="145" t="str">
        <f>IFERROR(TRUNC(VLOOKUP($E281,'Container Panel'!$B$41:$Z$100,$D281,0)/(VLOOKUP(BV$276,UI!$A$12:$O$51,VLOOKUP(BV$278,$B$276:$C$278,2,0),0)/1000)),"")</f>
        <v/>
      </c>
      <c r="BW281" s="145" t="str">
        <f>IFERROR(TRUNC(VLOOKUP($E281,'Container Panel'!$B$41:$Z$100,$D281,0)/(VLOOKUP(BW$276,UI!$A$12:$O$51,VLOOKUP(BW$278,$B$276:$C$278,2,0),0)/1000)),"")</f>
        <v/>
      </c>
      <c r="BX281" s="145" t="str">
        <f>IFERROR(TRUNC(VLOOKUP($E281,'Container Panel'!$B$41:$Z$100,$D281,0)/(VLOOKUP(BX$276,UI!$A$12:$O$51,VLOOKUP(BX$278,$B$276:$C$278,2,0),0)/1000)),"")</f>
        <v/>
      </c>
      <c r="BY281" s="145" t="str">
        <f>IFERROR(TRUNC(VLOOKUP($E281,'Container Panel'!$B$41:$Z$100,$D281,0)/(VLOOKUP(BY$276,UI!$A$12:$O$51,VLOOKUP(BY$278,$B$276:$C$278,2,0),0)/1000)),"")</f>
        <v/>
      </c>
      <c r="BZ281" s="145" t="str">
        <f>IFERROR(TRUNC(VLOOKUP($E281,'Container Panel'!$B$41:$Z$100,$D281,0)/(VLOOKUP(BZ$276,UI!$A$12:$O$51,VLOOKUP(BZ$278,$B$276:$C$278,2,0),0)/1000)),"")</f>
        <v/>
      </c>
      <c r="CA281" s="145" t="str">
        <f>IFERROR(TRUNC(VLOOKUP($E281,'Container Panel'!$B$41:$Z$100,$D281,0)/(VLOOKUP(CA$276,UI!$A$12:$O$51,VLOOKUP(CA$278,$B$276:$C$278,2,0),0)/1000)),"")</f>
        <v/>
      </c>
      <c r="CB281" s="145" t="str">
        <f>IFERROR(TRUNC(VLOOKUP($E281,'Container Panel'!$B$41:$Z$100,$D281,0)/(VLOOKUP(CB$276,UI!$A$12:$O$51,VLOOKUP(CB$278,$B$276:$C$278,2,0),0)/1000)),"")</f>
        <v/>
      </c>
      <c r="CC281" s="145" t="str">
        <f>IFERROR(TRUNC(VLOOKUP($E281,'Container Panel'!$B$41:$Z$100,$D281,0)/(VLOOKUP(CC$276,UI!$A$12:$O$51,VLOOKUP(CC$278,$B$276:$C$278,2,0),0)/1000)),"")</f>
        <v/>
      </c>
      <c r="CD281" s="145" t="str">
        <f>IFERROR(TRUNC(VLOOKUP($E281,'Container Panel'!$B$41:$Z$100,$D281,0)/(VLOOKUP(CD$276,UI!$A$12:$O$51,VLOOKUP(CD$278,$B$276:$C$278,2,0),0)/1000)),"")</f>
        <v/>
      </c>
      <c r="CE281" s="145" t="str">
        <f>IFERROR(TRUNC(VLOOKUP($E281,'Container Panel'!$B$41:$Z$100,$D281,0)/(VLOOKUP(CE$276,UI!$A$12:$O$51,VLOOKUP(CE$278,$B$276:$C$278,2,0),0)/1000)),"")</f>
        <v/>
      </c>
      <c r="CF281" s="145" t="str">
        <f>IFERROR(TRUNC(VLOOKUP($E281,'Container Panel'!$B$41:$Z$100,$D281,0)/(VLOOKUP(CF$276,UI!$A$12:$O$51,VLOOKUP(CF$278,$B$276:$C$278,2,0),0)/1000)),"")</f>
        <v/>
      </c>
      <c r="CG281" s="145" t="str">
        <f>IFERROR(TRUNC(VLOOKUP($E281,'Container Panel'!$B$41:$Z$100,$D281,0)/(VLOOKUP(CG$276,UI!$A$12:$O$51,VLOOKUP(CG$278,$B$276:$C$278,2,0),0)/1000)),"")</f>
        <v/>
      </c>
      <c r="CH281" s="145" t="str">
        <f>IFERROR(TRUNC(VLOOKUP($E281,'Container Panel'!$B$41:$Z$100,$D281,0)/(VLOOKUP(CH$276,UI!$A$12:$O$51,VLOOKUP(CH$278,$B$276:$C$278,2,0),0)/1000)),"")</f>
        <v/>
      </c>
      <c r="CI281" s="145" t="str">
        <f>IFERROR(TRUNC(VLOOKUP($E281,'Container Panel'!$B$41:$Z$100,$D281,0)/(VLOOKUP(CI$276,UI!$A$12:$O$51,VLOOKUP(CI$278,$B$276:$C$278,2,0),0)/1000)),"")</f>
        <v/>
      </c>
      <c r="CJ281" s="145" t="str">
        <f>IFERROR(TRUNC(VLOOKUP($E281,'Container Panel'!$B$41:$Z$100,$D281,0)/(VLOOKUP(CJ$276,UI!$A$12:$O$51,VLOOKUP(CJ$278,$B$276:$C$278,2,0),0)/1000)),"")</f>
        <v/>
      </c>
      <c r="CK281" s="145" t="str">
        <f>IFERROR(TRUNC(VLOOKUP($E281,'Container Panel'!$B$41:$Z$100,$D281,0)/(VLOOKUP(CK$276,UI!$A$12:$O$51,VLOOKUP(CK$278,$B$276:$C$278,2,0),0)/1000)),"")</f>
        <v/>
      </c>
      <c r="CL281" s="145" t="str">
        <f>IFERROR(TRUNC(VLOOKUP($E281,'Container Panel'!$B$41:$Z$100,$D281,0)/(VLOOKUP(CL$276,UI!$A$12:$O$51,VLOOKUP(CL$278,$B$276:$C$278,2,0),0)/1000)),"")</f>
        <v/>
      </c>
      <c r="CM281" s="145" t="str">
        <f>IFERROR(TRUNC(VLOOKUP($E281,'Container Panel'!$B$41:$Z$100,$D281,0)/(VLOOKUP(CM$276,UI!$A$12:$O$51,VLOOKUP(CM$278,$B$276:$C$278,2,0),0)/1000)),"")</f>
        <v/>
      </c>
      <c r="CN281" s="145" t="str">
        <f>IFERROR(TRUNC(VLOOKUP($E281,'Container Panel'!$B$41:$Z$100,$D281,0)/(VLOOKUP(CN$276,UI!$A$12:$O$51,VLOOKUP(CN$278,$B$276:$C$278,2,0),0)/1000)),"")</f>
        <v/>
      </c>
      <c r="CO281" s="145" t="str">
        <f>IFERROR(TRUNC(VLOOKUP($E281,'Container Panel'!$B$41:$Z$100,$D281,0)/(VLOOKUP(CO$276,UI!$A$12:$O$51,VLOOKUP(CO$278,$B$276:$C$278,2,0),0)/1000)),"")</f>
        <v/>
      </c>
      <c r="CP281" s="145" t="str">
        <f>IFERROR(TRUNC(VLOOKUP($E281,'Container Panel'!$B$41:$Z$100,$D281,0)/(VLOOKUP(CP$276,UI!$A$12:$O$51,VLOOKUP(CP$278,$B$276:$C$278,2,0),0)/1000)),"")</f>
        <v/>
      </c>
      <c r="CQ281" s="145" t="str">
        <f>IFERROR(TRUNC(VLOOKUP($E281,'Container Panel'!$B$41:$Z$100,$D281,0)/(VLOOKUP(CQ$276,UI!$A$12:$O$51,VLOOKUP(CQ$278,$B$276:$C$278,2,0),0)/1000)),"")</f>
        <v/>
      </c>
      <c r="CR281" s="145" t="str">
        <f>IFERROR(TRUNC(VLOOKUP($E281,'Container Panel'!$B$41:$Z$100,$D281,0)/(VLOOKUP(CR$276,UI!$A$12:$O$51,VLOOKUP(CR$278,$B$276:$C$278,2,0),0)/1000)),"")</f>
        <v/>
      </c>
      <c r="CS281" s="145" t="str">
        <f>IFERROR(TRUNC(VLOOKUP($E281,'Container Panel'!$B$41:$Z$100,$D281,0)/(VLOOKUP(CS$276,UI!$A$12:$O$51,VLOOKUP(CS$278,$B$276:$C$278,2,0),0)/1000)),"")</f>
        <v/>
      </c>
      <c r="CT281" s="145" t="str">
        <f>IFERROR(TRUNC(VLOOKUP($E281,'Container Panel'!$B$41:$Z$100,$D281,0)/(VLOOKUP(CT$276,UI!$A$12:$O$51,VLOOKUP(CT$278,$B$276:$C$278,2,0),0)/1000)),"")</f>
        <v/>
      </c>
      <c r="CU281" s="145" t="str">
        <f>IFERROR(TRUNC(VLOOKUP($E281,'Container Panel'!$B$41:$Z$100,$D281,0)/(VLOOKUP(CU$276,UI!$A$12:$O$51,VLOOKUP(CU$278,$B$276:$C$278,2,0),0)/1000)),"")</f>
        <v/>
      </c>
      <c r="CV281" s="145" t="str">
        <f>IFERROR(TRUNC(VLOOKUP($E281,'Container Panel'!$B$41:$Z$100,$D281,0)/(VLOOKUP(CV$276,UI!$A$12:$O$51,VLOOKUP(CV$278,$B$276:$C$278,2,0),0)/1000)),"")</f>
        <v/>
      </c>
      <c r="CW281" s="145" t="str">
        <f>IFERROR(TRUNC(VLOOKUP($E281,'Container Panel'!$B$41:$Z$100,$D281,0)/(VLOOKUP(CW$276,UI!$A$12:$O$51,VLOOKUP(CW$278,$B$276:$C$278,2,0),0)/1000)),"")</f>
        <v/>
      </c>
      <c r="CX281" s="145" t="str">
        <f>IFERROR(TRUNC(VLOOKUP($E281,'Container Panel'!$B$41:$Z$100,$D281,0)/(VLOOKUP(CX$276,UI!$A$12:$O$51,VLOOKUP(CX$278,$B$276:$C$278,2,0),0)/1000)),"")</f>
        <v/>
      </c>
      <c r="CY281" s="145" t="str">
        <f>IFERROR(TRUNC(VLOOKUP($E281,'Container Panel'!$B$41:$Z$100,$D281,0)/(VLOOKUP(CY$276,UI!$A$12:$O$51,VLOOKUP(CY$278,$B$276:$C$278,2,0),0)/1000)),"")</f>
        <v/>
      </c>
      <c r="CZ281" s="145" t="str">
        <f>IFERROR(TRUNC(VLOOKUP($E281,'Container Panel'!$B$41:$Z$100,$D281,0)/(VLOOKUP(CZ$276,UI!$A$12:$O$51,VLOOKUP(CZ$278,$B$276:$C$278,2,0),0)/1000)),"")</f>
        <v/>
      </c>
      <c r="DA281" s="145" t="str">
        <f>IFERROR(TRUNC(VLOOKUP($E281,'Container Panel'!$B$41:$Z$100,$D281,0)/(VLOOKUP(DA$276,UI!$A$12:$O$51,VLOOKUP(DA$278,$B$276:$C$278,2,0),0)/1000)),"")</f>
        <v/>
      </c>
      <c r="DB281" s="145" t="str">
        <f>IFERROR(TRUNC(VLOOKUP($E281,'Container Panel'!$B$41:$Z$100,$D281,0)/(VLOOKUP(DB$276,UI!$A$12:$O$51,VLOOKUP(DB$278,$B$276:$C$278,2,0),0)/1000)),"")</f>
        <v/>
      </c>
      <c r="DC281" s="145" t="str">
        <f>IFERROR(TRUNC(VLOOKUP($E281,'Container Panel'!$B$41:$Z$100,$D281,0)/(VLOOKUP(DC$276,UI!$A$12:$O$51,VLOOKUP(DC$278,$B$276:$C$278,2,0),0)/1000)),"")</f>
        <v/>
      </c>
      <c r="DD281" s="145" t="str">
        <f>IFERROR(TRUNC(VLOOKUP($E281,'Container Panel'!$B$41:$Z$100,$D281,0)/(VLOOKUP(DD$276,UI!$A$12:$O$51,VLOOKUP(DD$278,$B$276:$C$278,2,0),0)/1000)),"")</f>
        <v/>
      </c>
      <c r="DE281" s="145" t="str">
        <f>IFERROR(TRUNC(VLOOKUP($E281,'Container Panel'!$B$41:$Z$100,$D281,0)/(VLOOKUP(DE$276,UI!$A$12:$O$51,VLOOKUP(DE$278,$B$276:$C$278,2,0),0)/1000)),"")</f>
        <v/>
      </c>
      <c r="DF281" s="145" t="str">
        <f>IFERROR(TRUNC(VLOOKUP($E281,'Container Panel'!$B$41:$Z$100,$D281,0)/(VLOOKUP(DF$276,UI!$A$12:$O$51,VLOOKUP(DF$278,$B$276:$C$278,2,0),0)/1000)),"")</f>
        <v/>
      </c>
      <c r="DG281" s="145" t="str">
        <f>IFERROR(TRUNC(VLOOKUP($E281,'Container Panel'!$B$41:$Z$100,$D281,0)/(VLOOKUP(DG$276,UI!$A$12:$O$51,VLOOKUP(DG$278,$B$276:$C$278,2,0),0)/1000)),"")</f>
        <v/>
      </c>
      <c r="DH281" s="145" t="str">
        <f>IFERROR(TRUNC(VLOOKUP($E281,'Container Panel'!$B$41:$Z$100,$D281,0)/(VLOOKUP(DH$276,UI!$A$12:$O$51,VLOOKUP(DH$278,$B$276:$C$278,2,0),0)/1000)),"")</f>
        <v/>
      </c>
      <c r="DI281" s="145" t="str">
        <f>IFERROR(TRUNC(VLOOKUP($E281,'Container Panel'!$B$41:$Z$100,$D281,0)/(VLOOKUP(DI$276,UI!$A$12:$O$51,VLOOKUP(DI$278,$B$276:$C$278,2,0),0)/1000)),"")</f>
        <v/>
      </c>
      <c r="DJ281" s="145" t="str">
        <f>IFERROR(TRUNC(VLOOKUP($E281,'Container Panel'!$B$41:$Z$100,$D281,0)/(VLOOKUP(DJ$276,UI!$A$12:$O$51,VLOOKUP(DJ$278,$B$276:$C$278,2,0),0)/1000)),"")</f>
        <v/>
      </c>
      <c r="DK281" s="145" t="str">
        <f>IFERROR(TRUNC(VLOOKUP($E281,'Container Panel'!$B$41:$Z$100,$D281,0)/(VLOOKUP(DK$276,UI!$A$12:$O$51,VLOOKUP(DK$278,$B$276:$C$278,2,0),0)/1000)),"")</f>
        <v/>
      </c>
      <c r="DL281" s="145" t="str">
        <f>IFERROR(TRUNC(VLOOKUP($E281,'Container Panel'!$B$41:$Z$100,$D281,0)/(VLOOKUP(DL$276,UI!$A$12:$O$51,VLOOKUP(DL$278,$B$276:$C$278,2,0),0)/1000)),"")</f>
        <v/>
      </c>
      <c r="DM281" s="145" t="str">
        <f>IFERROR(TRUNC(VLOOKUP($E281,'Container Panel'!$B$41:$Z$100,$D281,0)/(VLOOKUP(DM$276,UI!$A$12:$O$51,VLOOKUP(DM$278,$B$276:$C$278,2,0),0)/1000)),"")</f>
        <v/>
      </c>
      <c r="DN281" s="145" t="str">
        <f>IFERROR(TRUNC(VLOOKUP($E281,'Container Panel'!$B$41:$Z$100,$D281,0)/(VLOOKUP(DN$276,UI!$A$12:$O$51,VLOOKUP(DN$278,$B$276:$C$278,2,0),0)/1000)),"")</f>
        <v/>
      </c>
      <c r="DO281" s="145" t="str">
        <f>IFERROR(TRUNC(VLOOKUP($E281,'Container Panel'!$B$41:$Z$100,$D281,0)/(VLOOKUP(DO$276,UI!$A$12:$O$51,VLOOKUP(DO$278,$B$276:$C$278,2,0),0)/1000)),"")</f>
        <v/>
      </c>
      <c r="DP281" s="145" t="str">
        <f>IFERROR(TRUNC(VLOOKUP($E281,'Container Panel'!$B$41:$Z$100,$D281,0)/(VLOOKUP(DP$276,UI!$A$12:$O$51,VLOOKUP(DP$278,$B$276:$C$278,2,0),0)/1000)),"")</f>
        <v/>
      </c>
      <c r="DQ281" s="145" t="str">
        <f>IFERROR(TRUNC(VLOOKUP($E281,'Container Panel'!$B$41:$Z$100,$D281,0)/(VLOOKUP(DQ$276,UI!$A$12:$O$51,VLOOKUP(DQ$278,$B$276:$C$278,2,0),0)/1000)),"")</f>
        <v/>
      </c>
      <c r="DR281" s="145" t="str">
        <f>IFERROR(TRUNC(VLOOKUP($E281,'Container Panel'!$B$41:$Z$100,$D281,0)/(VLOOKUP(DR$276,UI!$A$12:$O$51,VLOOKUP(DR$278,$B$276:$C$278,2,0),0)/1000)),"")</f>
        <v/>
      </c>
      <c r="DS281" s="145" t="str">
        <f>IFERROR(TRUNC(VLOOKUP($E281,'Container Panel'!$B$41:$Z$100,$D281,0)/(VLOOKUP(DS$276,UI!$A$12:$O$51,VLOOKUP(DS$278,$B$276:$C$278,2,0),0)/1000)),"")</f>
        <v/>
      </c>
      <c r="DT281" s="145" t="str">
        <f>IFERROR(TRUNC(VLOOKUP($E281,'Container Panel'!$B$41:$Z$100,$D281,0)/(VLOOKUP(DT$276,UI!$A$12:$O$51,VLOOKUP(DT$278,$B$276:$C$278,2,0),0)/1000)),"")</f>
        <v/>
      </c>
      <c r="DU281" s="145" t="str">
        <f>IFERROR(TRUNC(VLOOKUP($E281,'Container Panel'!$B$41:$Z$100,$D281,0)/(VLOOKUP(DU$276,UI!$A$12:$O$51,VLOOKUP(DU$278,$B$276:$C$278,2,0),0)/1000)),"")</f>
        <v/>
      </c>
      <c r="DV281" s="145" t="str">
        <f>IFERROR(TRUNC(VLOOKUP($E281,'Container Panel'!$B$41:$Z$100,$D281,0)/(VLOOKUP(DV$276,UI!$A$12:$O$51,VLOOKUP(DV$278,$B$276:$C$278,2,0),0)/1000)),"")</f>
        <v/>
      </c>
      <c r="DW281" s="145" t="str">
        <f>IFERROR(TRUNC(VLOOKUP($E281,'Container Panel'!$B$41:$Z$100,$D281,0)/(VLOOKUP(DW$276,UI!$A$12:$O$51,VLOOKUP(DW$278,$B$276:$C$278,2,0),0)/1000)),"")</f>
        <v/>
      </c>
      <c r="DX281" s="145" t="str">
        <f>IFERROR(TRUNC(VLOOKUP($E281,'Container Panel'!$B$41:$Z$100,$D281,0)/(VLOOKUP(DX$276,UI!$A$12:$O$51,VLOOKUP(DX$278,$B$276:$C$278,2,0),0)/1000)),"")</f>
        <v/>
      </c>
      <c r="DY281" s="145" t="str">
        <f>IFERROR(TRUNC(VLOOKUP($E281,'Container Panel'!$B$41:$Z$100,$D281,0)/(VLOOKUP(DY$276,UI!$A$12:$O$51,VLOOKUP(DY$278,$B$276:$C$278,2,0),0)/1000)),"")</f>
        <v/>
      </c>
      <c r="DZ281" s="145" t="str">
        <f>IFERROR(TRUNC(VLOOKUP($E281,'Container Panel'!$B$41:$Z$100,$D281,0)/(VLOOKUP(DZ$276,UI!$A$12:$O$51,VLOOKUP(DZ$278,$B$276:$C$278,2,0),0)/1000)),"")</f>
        <v/>
      </c>
      <c r="EA281" s="145" t="str">
        <f>IFERROR(TRUNC(VLOOKUP($E281,'Container Panel'!$B$41:$Z$100,$D281,0)/(VLOOKUP(EA$276,UI!$A$12:$O$51,VLOOKUP(EA$278,$B$276:$C$278,2,0),0)/1000)),"")</f>
        <v/>
      </c>
      <c r="EB281" s="145" t="str">
        <f>IFERROR(TRUNC(VLOOKUP($E281,'Container Panel'!$B$41:$Z$100,$D281,0)/(VLOOKUP(EB$276,UI!$A$12:$O$51,VLOOKUP(EB$278,$B$276:$C$278,2,0),0)/1000)),"")</f>
        <v/>
      </c>
      <c r="EC281" s="145" t="str">
        <f>IFERROR(TRUNC(VLOOKUP($E281,'Container Panel'!$B$41:$Z$100,$D281,0)/(VLOOKUP(EC$276,UI!$A$12:$O$51,VLOOKUP(EC$278,$B$276:$C$278,2,0),0)/1000)),"")</f>
        <v/>
      </c>
      <c r="ED281" s="145" t="str">
        <f>IFERROR(TRUNC(VLOOKUP($E281,'Container Panel'!$B$41:$Z$100,$D281,0)/(VLOOKUP(ED$276,UI!$A$12:$O$51,VLOOKUP(ED$278,$B$276:$C$278,2,0),0)/1000)),"")</f>
        <v/>
      </c>
      <c r="EE281" s="145" t="str">
        <f>IFERROR(TRUNC(VLOOKUP($E281,'Container Panel'!$B$41:$Z$100,$D281,0)/(VLOOKUP(EE$276,UI!$A$12:$O$51,VLOOKUP(EE$278,$B$276:$C$278,2,0),0)/1000)),"")</f>
        <v/>
      </c>
      <c r="EF281" s="145" t="str">
        <f>IFERROR(TRUNC(VLOOKUP($E281,'Container Panel'!$B$41:$Z$100,$D281,0)/(VLOOKUP(EF$276,UI!$A$12:$O$51,VLOOKUP(EF$278,$B$276:$C$278,2,0),0)/1000)),"")</f>
        <v/>
      </c>
      <c r="EG281" s="145" t="str">
        <f>IFERROR(TRUNC(VLOOKUP($E281,'Container Panel'!$B$41:$Z$100,$D281,0)/(VLOOKUP(EG$276,UI!$A$12:$O$51,VLOOKUP(EG$278,$B$276:$C$278,2,0),0)/1000)),"")</f>
        <v/>
      </c>
      <c r="EH281" s="145" t="str">
        <f>IFERROR(TRUNC(VLOOKUP($E281,'Container Panel'!$B$41:$Z$100,$D281,0)/(VLOOKUP(EH$276,UI!$A$12:$O$51,VLOOKUP(EH$278,$B$276:$C$278,2,0),0)/1000)),"")</f>
        <v/>
      </c>
      <c r="EI281" s="145" t="str">
        <f>IFERROR(TRUNC(VLOOKUP($E281,'Container Panel'!$B$41:$Z$100,$D281,0)/(VLOOKUP(EI$276,UI!$A$12:$O$51,VLOOKUP(EI$278,$B$276:$C$278,2,0),0)/1000)),"")</f>
        <v/>
      </c>
      <c r="EJ281" s="145" t="str">
        <f>IFERROR(TRUNC(VLOOKUP($E281,'Container Panel'!$B$41:$Z$100,$D281,0)/(VLOOKUP(EJ$276,UI!$A$12:$O$51,VLOOKUP(EJ$278,$B$276:$C$278,2,0),0)/1000)),"")</f>
        <v/>
      </c>
      <c r="EK281" s="145" t="str">
        <f>IFERROR(TRUNC(VLOOKUP($E281,'Container Panel'!$B$41:$Z$100,$D281,0)/(VLOOKUP(EK$276,UI!$A$12:$O$51,VLOOKUP(EK$278,$B$276:$C$278,2,0),0)/1000)),"")</f>
        <v/>
      </c>
      <c r="EL281" s="145" t="str">
        <f>IFERROR(TRUNC(VLOOKUP($E281,'Container Panel'!$B$41:$Z$100,$D281,0)/(VLOOKUP(EL$276,UI!$A$12:$O$51,VLOOKUP(EL$278,$B$276:$C$278,2,0),0)/1000)),"")</f>
        <v/>
      </c>
      <c r="EM281" s="145" t="str">
        <f>IFERROR(TRUNC(VLOOKUP($E281,'Container Panel'!$B$41:$Z$100,$D281,0)/(VLOOKUP(EM$276,UI!$A$12:$O$51,VLOOKUP(EM$278,$B$276:$C$278,2,0),0)/1000)),"")</f>
        <v/>
      </c>
      <c r="EN281" s="145" t="str">
        <f>IFERROR(TRUNC(VLOOKUP($E281,'Container Panel'!$B$41:$Z$100,$D281,0)/(VLOOKUP(EN$276,UI!$A$12:$O$51,VLOOKUP(EN$278,$B$276:$C$278,2,0),0)/1000)),"")</f>
        <v/>
      </c>
      <c r="EO281" s="145" t="str">
        <f>IFERROR(TRUNC(VLOOKUP($E281,'Container Panel'!$B$41:$Z$100,$D281,0)/(VLOOKUP(EO$276,UI!$A$12:$O$51,VLOOKUP(EO$278,$B$276:$C$278,2,0),0)/1000)),"")</f>
        <v/>
      </c>
      <c r="EP281" s="145" t="str">
        <f>IFERROR(TRUNC(VLOOKUP($E281,'Container Panel'!$B$41:$Z$100,$D281,0)/(VLOOKUP(EP$276,UI!$A$12:$O$51,VLOOKUP(EP$278,$B$276:$C$278,2,0),0)/1000)),"")</f>
        <v/>
      </c>
      <c r="EQ281" s="145" t="str">
        <f>IFERROR(TRUNC(VLOOKUP($E281,'Container Panel'!$B$41:$Z$100,$D281,0)/(VLOOKUP(EQ$276,UI!$A$12:$O$51,VLOOKUP(EQ$278,$B$276:$C$278,2,0),0)/1000)),"")</f>
        <v/>
      </c>
      <c r="ER281" s="145" t="str">
        <f>IFERROR(TRUNC(VLOOKUP($E281,'Container Panel'!$B$41:$Z$100,$D281,0)/(VLOOKUP(ER$276,UI!$A$12:$O$51,VLOOKUP(ER$278,$B$276:$C$278,2,0),0)/1000)),"")</f>
        <v/>
      </c>
      <c r="ES281" s="145" t="str">
        <f>IFERROR(TRUNC(VLOOKUP($E281,'Container Panel'!$B$41:$Z$100,$D281,0)/(VLOOKUP(ES$276,UI!$A$12:$O$51,VLOOKUP(ES$278,$B$276:$C$278,2,0),0)/1000)),"")</f>
        <v/>
      </c>
      <c r="ET281" s="145" t="str">
        <f>IFERROR(TRUNC(VLOOKUP($E281,'Container Panel'!$B$41:$Z$100,$D281,0)/(VLOOKUP(ET$276,UI!$A$12:$O$51,VLOOKUP(ET$278,$B$276:$C$278,2,0),0)/1000)),"")</f>
        <v/>
      </c>
      <c r="EU281" s="145" t="str">
        <f>IFERROR(TRUNC(VLOOKUP($E281,'Container Panel'!$B$41:$Z$100,$D281,0)/(VLOOKUP(EU$276,UI!$A$12:$O$51,VLOOKUP(EU$278,$B$276:$C$278,2,0),0)/1000)),"")</f>
        <v/>
      </c>
      <c r="EV281" s="145" t="str">
        <f>IFERROR(TRUNC(VLOOKUP($E281,'Container Panel'!$B$41:$Z$100,$D281,0)/(VLOOKUP(EV$276,UI!$A$12:$O$51,VLOOKUP(EV$278,$B$276:$C$278,2,0),0)/1000)),"")</f>
        <v/>
      </c>
      <c r="EW281" s="145" t="str">
        <f>IFERROR(TRUNC(VLOOKUP($E281,'Container Panel'!$B$41:$Z$100,$D281,0)/(VLOOKUP(EW$276,UI!$A$12:$O$51,VLOOKUP(EW$278,$B$276:$C$278,2,0),0)/1000)),"")</f>
        <v/>
      </c>
      <c r="EX281" s="145" t="str">
        <f>IFERROR(TRUNC(VLOOKUP($E281,'Container Panel'!$B$41:$Z$100,$D281,0)/(VLOOKUP(EX$276,UI!$A$12:$O$51,VLOOKUP(EX$278,$B$276:$C$278,2,0),0)/1000)),"")</f>
        <v/>
      </c>
      <c r="EY281" s="145" t="str">
        <f>IFERROR(TRUNC(VLOOKUP($E281,'Container Panel'!$B$41:$Z$100,$D281,0)/(VLOOKUP(EY$276,UI!$A$12:$O$51,VLOOKUP(EY$278,$B$276:$C$278,2,0),0)/1000)),"")</f>
        <v/>
      </c>
      <c r="EZ281" s="145" t="str">
        <f>IFERROR(TRUNC(VLOOKUP($E281,'Container Panel'!$B$41:$Z$100,$D281,0)/(VLOOKUP(EZ$276,UI!$A$12:$O$51,VLOOKUP(EZ$278,$B$276:$C$278,2,0),0)/1000)),"")</f>
        <v/>
      </c>
      <c r="FA281" s="145" t="str">
        <f>IFERROR(TRUNC(VLOOKUP($E281,'Container Panel'!$B$41:$Z$100,$D281,0)/(VLOOKUP(FA$276,UI!$A$12:$O$51,VLOOKUP(FA$278,$B$276:$C$278,2,0),0)/1000)),"")</f>
        <v/>
      </c>
      <c r="FB281" s="145" t="str">
        <f>IFERROR(TRUNC(VLOOKUP($E281,'Container Panel'!$B$41:$Z$100,$D281,0)/(VLOOKUP(FB$276,UI!$A$12:$O$51,VLOOKUP(FB$278,$B$276:$C$278,2,0),0)/1000)),"")</f>
        <v/>
      </c>
      <c r="FC281" s="145" t="str">
        <f>IFERROR(TRUNC(VLOOKUP($E281,'Container Panel'!$B$41:$Z$100,$D281,0)/(VLOOKUP(FC$276,UI!$A$12:$O$51,VLOOKUP(FC$278,$B$276:$C$278,2,0),0)/1000)),"")</f>
        <v/>
      </c>
      <c r="FD281" s="145" t="str">
        <f>IFERROR(TRUNC(VLOOKUP($E281,'Container Panel'!$B$41:$Z$100,$D281,0)/(VLOOKUP(FD$276,UI!$A$12:$O$51,VLOOKUP(FD$278,$B$276:$C$278,2,0),0)/1000)),"")</f>
        <v/>
      </c>
      <c r="FE281" s="145" t="str">
        <f>IFERROR(TRUNC(VLOOKUP($E281,'Container Panel'!$B$41:$Z$100,$D281,0)/(VLOOKUP(FE$276,UI!$A$12:$O$51,VLOOKUP(FE$278,$B$276:$C$278,2,0),0)/1000)),"")</f>
        <v/>
      </c>
      <c r="FF281" s="145" t="str">
        <f>IFERROR(TRUNC(VLOOKUP($E281,'Container Panel'!$B$41:$Z$100,$D281,0)/(VLOOKUP(FF$276,UI!$A$12:$O$51,VLOOKUP(FF$278,$B$276:$C$278,2,0),0)/1000)),"")</f>
        <v/>
      </c>
      <c r="FG281" s="145" t="str">
        <f>IFERROR(TRUNC(VLOOKUP($E281,'Container Panel'!$B$41:$Z$100,$D281,0)/(VLOOKUP(FG$276,UI!$A$12:$O$51,VLOOKUP(FG$278,$B$276:$C$278,2,0),0)/1000)),"")</f>
        <v/>
      </c>
      <c r="FH281" s="145" t="str">
        <f>IFERROR(TRUNC(VLOOKUP($E281,'Container Panel'!$B$41:$Z$100,$D281,0)/(VLOOKUP(FH$276,UI!$A$12:$O$51,VLOOKUP(FH$278,$B$276:$C$278,2,0),0)/1000)),"")</f>
        <v/>
      </c>
      <c r="FI281" s="145" t="str">
        <f>IFERROR(TRUNC(VLOOKUP($E281,'Container Panel'!$B$41:$Z$100,$D281,0)/(VLOOKUP(FI$276,UI!$A$12:$O$51,VLOOKUP(FI$278,$B$276:$C$278,2,0),0)/1000)),"")</f>
        <v/>
      </c>
      <c r="FJ281" s="145" t="str">
        <f>IFERROR(TRUNC(VLOOKUP($E281,'Container Panel'!$B$41:$Z$100,$D281,0)/(VLOOKUP(FJ$276,UI!$A$12:$O$51,VLOOKUP(FJ$278,$B$276:$C$278,2,0),0)/1000)),"")</f>
        <v/>
      </c>
      <c r="FK281" s="145" t="str">
        <f>IFERROR(TRUNC(VLOOKUP($E281,'Container Panel'!$B$41:$Z$100,$D281,0)/(VLOOKUP(FK$276,UI!$A$12:$O$51,VLOOKUP(FK$278,$B$276:$C$278,2,0),0)/1000)),"")</f>
        <v/>
      </c>
      <c r="FL281" s="145" t="str">
        <f>IFERROR(TRUNC(VLOOKUP($E281,'Container Panel'!$B$41:$Z$100,$D281,0)/(VLOOKUP(FL$276,UI!$A$12:$O$51,VLOOKUP(FL$278,$B$276:$C$278,2,0),0)/1000)),"")</f>
        <v/>
      </c>
      <c r="FM281" s="145" t="str">
        <f>IFERROR(TRUNC(VLOOKUP($E281,'Container Panel'!$B$41:$Z$100,$D281,0)/(VLOOKUP(FM$276,UI!$A$12:$O$51,VLOOKUP(FM$278,$B$276:$C$278,2,0),0)/1000)),"")</f>
        <v/>
      </c>
      <c r="FN281" s="145" t="str">
        <f>IFERROR(TRUNC(VLOOKUP($E281,'Container Panel'!$B$41:$Z$100,$D281,0)/(VLOOKUP(FN$276,UI!$A$12:$O$51,VLOOKUP(FN$278,$B$276:$C$278,2,0),0)/1000)),"")</f>
        <v/>
      </c>
      <c r="FO281" s="145" t="str">
        <f>IFERROR(TRUNC(VLOOKUP($E281,'Container Panel'!$B$41:$Z$100,$D281,0)/(VLOOKUP(FO$276,UI!$A$12:$O$51,VLOOKUP(FO$278,$B$276:$C$278,2,0),0)/1000)),"")</f>
        <v/>
      </c>
      <c r="FP281" s="145" t="str">
        <f>IFERROR(TRUNC(VLOOKUP($E281,'Container Panel'!$B$41:$Z$100,$D281,0)/(VLOOKUP(FP$276,UI!$A$12:$O$51,VLOOKUP(FP$278,$B$276:$C$278,2,0),0)/1000)),"")</f>
        <v/>
      </c>
      <c r="FQ281" s="145" t="str">
        <f>IFERROR(TRUNC(VLOOKUP($E281,'Container Panel'!$B$41:$Z$100,$D281,0)/(VLOOKUP(FQ$276,UI!$A$12:$O$51,VLOOKUP(FQ$278,$B$276:$C$278,2,0),0)/1000)),"")</f>
        <v/>
      </c>
      <c r="FR281" s="145" t="str">
        <f>IFERROR(TRUNC(VLOOKUP($E281,'Container Panel'!$B$41:$Z$100,$D281,0)/(VLOOKUP(FR$276,UI!$A$12:$O$51,VLOOKUP(FR$278,$B$276:$C$278,2,0),0)/1000)),"")</f>
        <v/>
      </c>
      <c r="FS281" s="145" t="str">
        <f>IFERROR(TRUNC(VLOOKUP($E281,'Container Panel'!$B$41:$Z$100,$D281,0)/(VLOOKUP(FS$276,UI!$A$12:$O$51,VLOOKUP(FS$278,$B$276:$C$278,2,0),0)/1000)),"")</f>
        <v/>
      </c>
      <c r="FT281" s="145" t="str">
        <f>IFERROR(TRUNC(VLOOKUP($E281,'Container Panel'!$B$41:$Z$100,$D281,0)/(VLOOKUP(FT$276,UI!$A$12:$O$51,VLOOKUP(FT$278,$B$276:$C$278,2,0),0)/1000)),"")</f>
        <v/>
      </c>
      <c r="FU281" s="145" t="str">
        <f>IFERROR(TRUNC(VLOOKUP($E281,'Container Panel'!$B$41:$Z$100,$D281,0)/(VLOOKUP(FU$276,UI!$A$12:$O$51,VLOOKUP(FU$278,$B$276:$C$278,2,0),0)/1000)),"")</f>
        <v/>
      </c>
      <c r="FV281" s="145" t="str">
        <f>IFERROR(TRUNC(VLOOKUP($E281,'Container Panel'!$B$41:$Z$100,$D281,0)/(VLOOKUP(FV$276,UI!$A$12:$O$51,VLOOKUP(FV$278,$B$276:$C$278,2,0),0)/1000)),"")</f>
        <v/>
      </c>
      <c r="FW281" s="145" t="str">
        <f>IFERROR(TRUNC(VLOOKUP($E281,'Container Panel'!$B$41:$Z$100,$D281,0)/(VLOOKUP(FW$276,UI!$A$12:$O$51,VLOOKUP(FW$278,$B$276:$C$278,2,0),0)/1000)),"")</f>
        <v/>
      </c>
      <c r="FX281" s="145" t="str">
        <f>IFERROR(TRUNC(VLOOKUP($E281,'Container Panel'!$B$41:$Z$100,$D281,0)/(VLOOKUP(FX$276,UI!$A$12:$O$51,VLOOKUP(FX$278,$B$276:$C$278,2,0),0)/1000)),"")</f>
        <v/>
      </c>
      <c r="FY281" s="145" t="str">
        <f>IFERROR(TRUNC(VLOOKUP($E281,'Container Panel'!$B$41:$Z$100,$D281,0)/(VLOOKUP(FY$276,UI!$A$12:$O$51,VLOOKUP(FY$278,$B$276:$C$278,2,0),0)/1000)),"")</f>
        <v/>
      </c>
      <c r="FZ281" s="145" t="str">
        <f>IFERROR(TRUNC(VLOOKUP($E281,'Container Panel'!$B$41:$Z$100,$D281,0)/(VLOOKUP(FZ$276,UI!$A$12:$O$51,VLOOKUP(FZ$278,$B$276:$C$278,2,0),0)/1000)),"")</f>
        <v/>
      </c>
      <c r="GA281" s="145" t="str">
        <f>IFERROR(TRUNC(VLOOKUP($E281,'Container Panel'!$B$41:$Z$100,$D281,0)/(VLOOKUP(GA$276,UI!$A$12:$O$51,VLOOKUP(GA$278,$B$276:$C$278,2,0),0)/1000)),"")</f>
        <v/>
      </c>
      <c r="GB281" s="145" t="str">
        <f>IFERROR(TRUNC(VLOOKUP($E281,'Container Panel'!$B$41:$Z$100,$D281,0)/(VLOOKUP(GB$276,UI!$A$12:$O$51,VLOOKUP(GB$278,$B$276:$C$278,2,0),0)/1000)),"")</f>
        <v/>
      </c>
      <c r="GC281" s="145" t="str">
        <f>IFERROR(TRUNC(VLOOKUP($E281,'Container Panel'!$B$41:$Z$100,$D281,0)/(VLOOKUP(GC$276,UI!$A$12:$O$51,VLOOKUP(GC$278,$B$276:$C$278,2,0),0)/1000)),"")</f>
        <v/>
      </c>
      <c r="GD281" s="145" t="str">
        <f>IFERROR(TRUNC(VLOOKUP($E281,'Container Panel'!$B$41:$Z$100,$D281,0)/(VLOOKUP(GD$276,UI!$A$12:$O$51,VLOOKUP(GD$278,$B$276:$C$278,2,0),0)/1000)),"")</f>
        <v/>
      </c>
      <c r="GE281" s="145" t="str">
        <f>IFERROR(TRUNC(VLOOKUP($E281,'Container Panel'!$B$41:$Z$100,$D281,0)/(VLOOKUP(GE$276,UI!$A$12:$O$51,VLOOKUP(GE$278,$B$276:$C$278,2,0),0)/1000)),"")</f>
        <v/>
      </c>
      <c r="GF281" s="145" t="str">
        <f>IFERROR(TRUNC(VLOOKUP($E281,'Container Panel'!$B$41:$Z$100,$D281,0)/(VLOOKUP(GF$276,UI!$A$12:$O$51,VLOOKUP(GF$278,$B$276:$C$278,2,0),0)/1000)),"")</f>
        <v/>
      </c>
      <c r="GG281" s="145" t="str">
        <f>IFERROR(TRUNC(VLOOKUP($E281,'Container Panel'!$B$41:$Z$100,$D281,0)/(VLOOKUP(GG$276,UI!$A$12:$O$51,VLOOKUP(GG$278,$B$276:$C$278,2,0),0)/1000)),"")</f>
        <v/>
      </c>
      <c r="GH281" s="145" t="str">
        <f>IFERROR(TRUNC(VLOOKUP($E281,'Container Panel'!$B$41:$Z$100,$D281,0)/(VLOOKUP(GH$276,UI!$A$12:$O$51,VLOOKUP(GH$278,$B$276:$C$278,2,0),0)/1000)),"")</f>
        <v/>
      </c>
      <c r="GI281" s="145" t="str">
        <f>IFERROR(TRUNC(VLOOKUP($E281,'Container Panel'!$B$41:$Z$100,$D281,0)/(VLOOKUP(GI$276,UI!$A$12:$O$51,VLOOKUP(GI$278,$B$276:$C$278,2,0),0)/1000)),"")</f>
        <v/>
      </c>
      <c r="GJ281" s="145" t="str">
        <f>IFERROR(TRUNC(VLOOKUP($E281,'Container Panel'!$B$41:$Z$100,$D281,0)/(VLOOKUP(GJ$276,UI!$A$12:$O$51,VLOOKUP(GJ$278,$B$276:$C$278,2,0),0)/1000)),"")</f>
        <v/>
      </c>
      <c r="GK281" s="145" t="str">
        <f>IFERROR(TRUNC(VLOOKUP($E281,'Container Panel'!$B$41:$Z$100,$D281,0)/(VLOOKUP(GK$276,UI!$A$12:$O$51,VLOOKUP(GK$278,$B$276:$C$278,2,0),0)/1000)),"")</f>
        <v/>
      </c>
      <c r="GL281" s="145" t="str">
        <f>IFERROR(TRUNC(VLOOKUP($E281,'Container Panel'!$B$41:$Z$100,$D281,0)/(VLOOKUP(GL$276,UI!$A$12:$O$51,VLOOKUP(GL$278,$B$276:$C$278,2,0),0)/1000)),"")</f>
        <v/>
      </c>
      <c r="GM281" s="145" t="str">
        <f>IFERROR(TRUNC(VLOOKUP($E281,'Container Panel'!$B$41:$Z$100,$D281,0)/(VLOOKUP(GM$276,UI!$A$12:$O$51,VLOOKUP(GM$278,$B$276:$C$278,2,0),0)/1000)),"")</f>
        <v/>
      </c>
      <c r="GN281" s="145" t="str">
        <f>IFERROR(TRUNC(VLOOKUP($E281,'Container Panel'!$B$41:$Z$100,$D281,0)/(VLOOKUP(GN$276,UI!$A$12:$O$51,VLOOKUP(GN$278,$B$276:$C$278,2,0),0)/1000)),"")</f>
        <v/>
      </c>
      <c r="GO281" s="145" t="str">
        <f>IFERROR(TRUNC(VLOOKUP($E281,'Container Panel'!$B$41:$Z$100,$D281,0)/(VLOOKUP(GO$276,UI!$A$12:$O$51,VLOOKUP(GO$278,$B$276:$C$278,2,0),0)/1000)),"")</f>
        <v/>
      </c>
      <c r="GP281" s="145" t="str">
        <f>IFERROR(TRUNC(VLOOKUP($E281,'Container Panel'!$B$41:$Z$100,$D281,0)/(VLOOKUP(GP$276,UI!$A$12:$O$51,VLOOKUP(GP$278,$B$276:$C$278,2,0),0)/1000)),"")</f>
        <v/>
      </c>
      <c r="GQ281" s="145" t="str">
        <f>IFERROR(TRUNC(VLOOKUP($E281,'Container Panel'!$B$41:$Z$100,$D281,0)/(VLOOKUP(GQ$276,UI!$A$12:$O$51,VLOOKUP(GQ$278,$B$276:$C$278,2,0),0)/1000)),"")</f>
        <v/>
      </c>
      <c r="GR281" s="145" t="str">
        <f>IFERROR(TRUNC(VLOOKUP($E281,'Container Panel'!$B$41:$Z$100,$D281,0)/(VLOOKUP(GR$276,UI!$A$12:$O$51,VLOOKUP(GR$278,$B$276:$C$278,2,0),0)/1000)),"")</f>
        <v/>
      </c>
      <c r="GS281" s="145" t="str">
        <f>IFERROR(TRUNC(VLOOKUP($E281,'Container Panel'!$B$41:$Z$100,$D281,0)/(VLOOKUP(GS$276,UI!$A$12:$O$51,VLOOKUP(GS$278,$B$276:$C$278,2,0),0)/1000)),"")</f>
        <v/>
      </c>
      <c r="GT281" s="145" t="str">
        <f>IFERROR(TRUNC(VLOOKUP($E281,'Container Panel'!$B$41:$Z$100,$D281,0)/(VLOOKUP(GT$276,UI!$A$12:$O$51,VLOOKUP(GT$278,$B$276:$C$278,2,0),0)/1000)),"")</f>
        <v/>
      </c>
      <c r="GU281" s="145" t="str">
        <f>IFERROR(TRUNC(VLOOKUP($E281,'Container Panel'!$B$41:$Z$100,$D281,0)/(VLOOKUP(GU$276,UI!$A$12:$O$51,VLOOKUP(GU$278,$B$276:$C$278,2,0),0)/1000)),"")</f>
        <v/>
      </c>
      <c r="GV281" s="145" t="str">
        <f>IFERROR(TRUNC(VLOOKUP($E281,'Container Panel'!$B$41:$Z$100,$D281,0)/(VLOOKUP(GV$276,UI!$A$12:$O$51,VLOOKUP(GV$278,$B$276:$C$278,2,0),0)/1000)),"")</f>
        <v/>
      </c>
      <c r="GW281" s="145" t="str">
        <f>IFERROR(TRUNC(VLOOKUP($E281,'Container Panel'!$B$41:$Z$100,$D281,0)/(VLOOKUP(GW$276,UI!$A$12:$O$51,VLOOKUP(GW$278,$B$276:$C$278,2,0),0)/1000)),"")</f>
        <v/>
      </c>
      <c r="GX281" s="145" t="str">
        <f>IFERROR(TRUNC(VLOOKUP($E281,'Container Panel'!$B$41:$Z$100,$D281,0)/(VLOOKUP(GX$276,UI!$A$12:$O$51,VLOOKUP(GX$278,$B$276:$C$278,2,0),0)/1000)),"")</f>
        <v/>
      </c>
      <c r="GY281" s="145" t="str">
        <f>IFERROR(TRUNC(VLOOKUP($E281,'Container Panel'!$B$41:$Z$100,$D281,0)/(VLOOKUP(GY$276,UI!$A$12:$O$51,VLOOKUP(GY$278,$B$276:$C$278,2,0),0)/1000)),"")</f>
        <v/>
      </c>
      <c r="GZ281" s="145" t="str">
        <f>IFERROR(TRUNC(VLOOKUP($E281,'Container Panel'!$B$41:$Z$100,$D281,0)/(VLOOKUP(GZ$276,UI!$A$12:$O$51,VLOOKUP(GZ$278,$B$276:$C$278,2,0),0)/1000)),"")</f>
        <v/>
      </c>
      <c r="HA281" s="145" t="str">
        <f>IFERROR(TRUNC(VLOOKUP($E281,'Container Panel'!$B$41:$Z$100,$D281,0)/(VLOOKUP(HA$276,UI!$A$12:$O$51,VLOOKUP(HA$278,$B$276:$C$278,2,0),0)/1000)),"")</f>
        <v/>
      </c>
      <c r="HB281" s="145" t="str">
        <f>IFERROR(TRUNC(VLOOKUP($E281,'Container Panel'!$B$41:$Z$100,$D281,0)/(VLOOKUP(HB$276,UI!$A$12:$O$51,VLOOKUP(HB$278,$B$276:$C$278,2,0),0)/1000)),"")</f>
        <v/>
      </c>
      <c r="HC281" s="145" t="str">
        <f>IFERROR(TRUNC(VLOOKUP($E281,'Container Panel'!$B$41:$Z$100,$D281,0)/(VLOOKUP(HC$276,UI!$A$12:$O$51,VLOOKUP(HC$278,$B$276:$C$278,2,0),0)/1000)),"")</f>
        <v/>
      </c>
      <c r="HD281" s="145" t="str">
        <f>IFERROR(TRUNC(VLOOKUP($E281,'Container Panel'!$B$41:$Z$100,$D281,0)/(VLOOKUP(HD$276,UI!$A$12:$O$51,VLOOKUP(HD$278,$B$276:$C$278,2,0),0)/1000)),"")</f>
        <v/>
      </c>
      <c r="HE281" s="145" t="str">
        <f>IFERROR(TRUNC(VLOOKUP($E281,'Container Panel'!$B$41:$Z$100,$D281,0)/(VLOOKUP(HE$276,UI!$A$12:$O$51,VLOOKUP(HE$278,$B$276:$C$278,2,0),0)/1000)),"")</f>
        <v/>
      </c>
      <c r="HF281" s="145" t="str">
        <f>IFERROR(TRUNC(VLOOKUP($E281,'Container Panel'!$B$41:$Z$100,$D281,0)/(VLOOKUP(HF$276,UI!$A$12:$O$51,VLOOKUP(HF$278,$B$276:$C$278,2,0),0)/1000)),"")</f>
        <v/>
      </c>
      <c r="HG281" s="145" t="str">
        <f>IFERROR(TRUNC(VLOOKUP($E281,'Container Panel'!$B$41:$Z$100,$D281,0)/(VLOOKUP(HG$276,UI!$A$12:$O$51,VLOOKUP(HG$278,$B$276:$C$278,2,0),0)/1000)),"")</f>
        <v/>
      </c>
      <c r="HH281" s="145" t="str">
        <f>IFERROR(TRUNC(VLOOKUP($E281,'Container Panel'!$B$41:$Z$100,$D281,0)/(VLOOKUP(HH$276,UI!$A$12:$O$51,VLOOKUP(HH$278,$B$276:$C$278,2,0),0)/1000)),"")</f>
        <v/>
      </c>
      <c r="HI281" s="145" t="str">
        <f>IFERROR(TRUNC(VLOOKUP($E281,'Container Panel'!$B$41:$Z$100,$D281,0)/(VLOOKUP(HI$276,UI!$A$12:$O$51,VLOOKUP(HI$278,$B$276:$C$278,2,0),0)/1000)),"")</f>
        <v/>
      </c>
      <c r="HJ281" s="145" t="str">
        <f>IFERROR(TRUNC(VLOOKUP($E281,'Container Panel'!$B$41:$Z$100,$D281,0)/(VLOOKUP(HJ$276,UI!$A$12:$O$51,VLOOKUP(HJ$278,$B$276:$C$278,2,0),0)/1000)),"")</f>
        <v/>
      </c>
      <c r="HK281" s="145" t="str">
        <f>IFERROR(TRUNC(VLOOKUP($E281,'Container Panel'!$B$41:$Z$100,$D281,0)/(VLOOKUP(HK$276,UI!$A$12:$O$51,VLOOKUP(HK$278,$B$276:$C$278,2,0),0)/1000)),"")</f>
        <v/>
      </c>
      <c r="HL281" s="145" t="str">
        <f>IFERROR(TRUNC(VLOOKUP($E281,'Container Panel'!$B$41:$Z$100,$D281,0)/(VLOOKUP(HL$276,UI!$A$12:$O$51,VLOOKUP(HL$278,$B$276:$C$278,2,0),0)/1000)),"")</f>
        <v/>
      </c>
      <c r="HM281" s="145" t="str">
        <f>IFERROR(TRUNC(VLOOKUP($E281,'Container Panel'!$B$41:$Z$100,$D281,0)/(VLOOKUP(HM$276,UI!$A$12:$O$51,VLOOKUP(HM$278,$B$276:$C$278,2,0),0)/1000)),"")</f>
        <v/>
      </c>
      <c r="HN281" s="145" t="str">
        <f>IFERROR(TRUNC(VLOOKUP($E281,'Container Panel'!$B$41:$Z$100,$D281,0)/(VLOOKUP(HN$276,UI!$A$12:$O$51,VLOOKUP(HN$278,$B$276:$C$278,2,0),0)/1000)),"")</f>
        <v/>
      </c>
      <c r="HO281" s="145" t="str">
        <f>IFERROR(TRUNC(VLOOKUP($E281,'Container Panel'!$B$41:$Z$100,$D281,0)/(VLOOKUP(HO$276,UI!$A$12:$O$51,VLOOKUP(HO$278,$B$276:$C$278,2,0),0)/1000)),"")</f>
        <v/>
      </c>
      <c r="HP281" s="145" t="str">
        <f>IFERROR(TRUNC(VLOOKUP($E281,'Container Panel'!$B$41:$Z$100,$D281,0)/(VLOOKUP(HP$276,UI!$A$12:$O$51,VLOOKUP(HP$278,$B$276:$C$278,2,0),0)/1000)),"")</f>
        <v/>
      </c>
      <c r="HQ281" s="145" t="str">
        <f>IFERROR(TRUNC(VLOOKUP($E281,'Container Panel'!$B$41:$Z$100,$D281,0)/(VLOOKUP(HQ$276,UI!$A$12:$O$51,VLOOKUP(HQ$278,$B$276:$C$278,2,0),0)/1000)),"")</f>
        <v/>
      </c>
      <c r="HR281" s="145" t="str">
        <f>IFERROR(TRUNC(VLOOKUP($E281,'Container Panel'!$B$41:$Z$100,$D281,0)/(VLOOKUP(HR$276,UI!$A$12:$O$51,VLOOKUP(HR$278,$B$276:$C$278,2,0),0)/1000)),"")</f>
        <v/>
      </c>
      <c r="HS281" s="145" t="str">
        <f>IFERROR(TRUNC(VLOOKUP($E281,'Container Panel'!$B$41:$Z$100,$D281,0)/(VLOOKUP(HS$276,UI!$A$12:$O$51,VLOOKUP(HS$278,$B$276:$C$278,2,0),0)/1000)),"")</f>
        <v/>
      </c>
      <c r="HT281" s="145" t="str">
        <f>IFERROR(TRUNC(VLOOKUP($E281,'Container Panel'!$B$41:$Z$100,$D281,0)/(VLOOKUP(HT$276,UI!$A$12:$O$51,VLOOKUP(HT$278,$B$276:$C$278,2,0),0)/1000)),"")</f>
        <v/>
      </c>
      <c r="HU281" s="145" t="str">
        <f>IFERROR(TRUNC(VLOOKUP($E281,'Container Panel'!$B$41:$Z$100,$D281,0)/(VLOOKUP(HU$276,UI!$A$12:$O$51,VLOOKUP(HU$278,$B$276:$C$278,2,0),0)/1000)),"")</f>
        <v/>
      </c>
      <c r="HV281" s="145" t="str">
        <f>IFERROR(TRUNC(VLOOKUP($E281,'Container Panel'!$B$41:$Z$100,$D281,0)/(VLOOKUP(HV$276,UI!$A$12:$O$51,VLOOKUP(HV$278,$B$276:$C$278,2,0),0)/1000)),"")</f>
        <v/>
      </c>
      <c r="HW281" s="145" t="str">
        <f>IFERROR(TRUNC(VLOOKUP($E281,'Container Panel'!$B$41:$Z$100,$D281,0)/(VLOOKUP(HW$276,UI!$A$12:$O$51,VLOOKUP(HW$278,$B$276:$C$278,2,0),0)/1000)),"")</f>
        <v/>
      </c>
      <c r="HX281" s="145" t="str">
        <f>IFERROR(TRUNC(VLOOKUP($E281,'Container Panel'!$B$41:$Z$100,$D281,0)/(VLOOKUP(HX$276,UI!$A$12:$O$51,VLOOKUP(HX$278,$B$276:$C$278,2,0),0)/1000)),"")</f>
        <v/>
      </c>
      <c r="HY281" s="145" t="str">
        <f>IFERROR(TRUNC(VLOOKUP($E281,'Container Panel'!$B$41:$Z$100,$D281,0)/(VLOOKUP(HY$276,UI!$A$12:$O$51,VLOOKUP(HY$278,$B$276:$C$278,2,0),0)/1000)),"")</f>
        <v/>
      </c>
      <c r="HZ281" s="145" t="str">
        <f>IFERROR(TRUNC(VLOOKUP($E281,'Container Panel'!$B$41:$Z$100,$D281,0)/(VLOOKUP(HZ$276,UI!$A$12:$O$51,VLOOKUP(HZ$278,$B$276:$C$278,2,0),0)/1000)),"")</f>
        <v/>
      </c>
      <c r="IA281" s="145" t="str">
        <f>IFERROR(TRUNC(VLOOKUP($E281,'Container Panel'!$B$41:$Z$100,$D281,0)/(VLOOKUP(IA$276,UI!$A$12:$O$51,VLOOKUP(IA$278,$B$276:$C$278,2,0),0)/1000)),"")</f>
        <v/>
      </c>
      <c r="IB281" s="145" t="str">
        <f>IFERROR(TRUNC(VLOOKUP($E281,'Container Panel'!$B$41:$Z$100,$D281,0)/(VLOOKUP(IB$276,UI!$A$12:$O$51,VLOOKUP(IB$278,$B$276:$C$278,2,0),0)/1000)),"")</f>
        <v/>
      </c>
      <c r="IC281" s="145" t="str">
        <f>IFERROR(TRUNC(VLOOKUP($E281,'Container Panel'!$B$41:$Z$100,$D281,0)/(VLOOKUP(IC$276,UI!$A$12:$O$51,VLOOKUP(IC$278,$B$276:$C$278,2,0),0)/1000)),"")</f>
        <v/>
      </c>
      <c r="ID281" s="145" t="str">
        <f>IFERROR(TRUNC(VLOOKUP($E281,'Container Panel'!$B$41:$Z$100,$D281,0)/(VLOOKUP(ID$276,UI!$A$12:$O$51,VLOOKUP(ID$278,$B$276:$C$278,2,0),0)/1000)),"")</f>
        <v/>
      </c>
      <c r="IE281" s="145" t="str">
        <f>IFERROR(TRUNC(VLOOKUP($E281,'Container Panel'!$B$41:$Z$100,$D281,0)/(VLOOKUP(IE$276,UI!$A$12:$O$51,VLOOKUP(IE$278,$B$276:$C$278,2,0),0)/1000)),"")</f>
        <v/>
      </c>
      <c r="IF281" s="145" t="str">
        <f>IFERROR(TRUNC(VLOOKUP($E281,'Container Panel'!$B$41:$Z$100,$D281,0)/(VLOOKUP(IF$276,UI!$A$12:$O$51,VLOOKUP(IF$278,$B$276:$C$278,2,0),0)/1000)),"")</f>
        <v/>
      </c>
      <c r="IG281" s="145" t="str">
        <f>IFERROR(TRUNC(VLOOKUP($E281,'Container Panel'!$B$41:$Z$100,$D281,0)/(VLOOKUP(IG$276,UI!$A$12:$O$51,VLOOKUP(IG$278,$B$276:$C$278,2,0),0)/1000)),"")</f>
        <v/>
      </c>
      <c r="IH281" s="145" t="str">
        <f>IFERROR(TRUNC(VLOOKUP($E281,'Container Panel'!$B$41:$Z$100,$D281,0)/(VLOOKUP(IH$276,UI!$A$12:$O$51,VLOOKUP(IH$278,$B$276:$C$278,2,0),0)/1000)),"")</f>
        <v/>
      </c>
      <c r="II281" s="145" t="str">
        <f>IFERROR(TRUNC(VLOOKUP($E281,'Container Panel'!$B$41:$Z$100,$D281,0)/(VLOOKUP(II$276,UI!$A$12:$O$51,VLOOKUP(II$278,$B$276:$C$278,2,0),0)/1000)),"")</f>
        <v/>
      </c>
      <c r="IJ281" s="145" t="str">
        <f>IFERROR(TRUNC(VLOOKUP($E281,'Container Panel'!$B$41:$Z$100,$D281,0)/(VLOOKUP(IJ$276,UI!$A$12:$O$51,VLOOKUP(IJ$278,$B$276:$C$278,2,0),0)/1000)),"")</f>
        <v/>
      </c>
      <c r="IK281" s="145" t="str">
        <f>IFERROR(TRUNC(VLOOKUP($E281,'Container Panel'!$B$41:$Z$100,$D281,0)/(VLOOKUP(IK$276,UI!$A$12:$O$51,VLOOKUP(IK$278,$B$276:$C$278,2,0),0)/1000)),"")</f>
        <v/>
      </c>
      <c r="IL281" s="145" t="str">
        <f>IFERROR(TRUNC(VLOOKUP($E281,'Container Panel'!$B$41:$Z$100,$D281,0)/(VLOOKUP(IL$276,UI!$A$12:$O$51,VLOOKUP(IL$278,$B$276:$C$278,2,0),0)/1000)),"")</f>
        <v/>
      </c>
    </row>
    <row r="282" spans="2:246">
      <c r="B282" s="74">
        <v>2</v>
      </c>
      <c r="C282" s="74">
        <f t="shared" si="191"/>
        <v>1</v>
      </c>
      <c r="D282" s="163">
        <f>MOD(B282,3)+'Container Panel'!$Q$38</f>
        <v>18</v>
      </c>
      <c r="E282" s="143" t="str">
        <f t="shared" si="192"/>
        <v>PC</v>
      </c>
      <c r="F282" s="144" t="s">
        <v>29</v>
      </c>
      <c r="G282" s="145">
        <f>IFERROR(IF(AND(G$272=list!$D$3,'Box Calculation'!G$279&lt;&gt;"h",$E282&lt;&gt;0),0,IF(AND(G$273=list!$D$2,$E282&lt;&gt;0,TRUNC(VLOOKUP($E282,'Container Panel'!$B$41:$Z$100,$D282,0)/(VLOOKUP(G$276,UI!$A$12:$O$51,VLOOKUP(G$279,$B$276:$C$278,2,0),0)/1000))&gt;0),1,TRUNC(VLOOKUP($E282,'Container Panel'!$B$41:$Z$100,$D282,0)/(VLOOKUP(G$276,UI!$A$12:$O$51,VLOOKUP(G$279,$B$276:$C$278,2,0),0)/1000)))),"")</f>
        <v>1</v>
      </c>
      <c r="H282" s="145">
        <f>IFERROR(IF(AND(H$272=list!$D$3,'Box Calculation'!H$279&lt;&gt;"h",$E282&lt;&gt;0),0,IF(AND(H$273=list!$D$2,$E282&lt;&gt;0,TRUNC(VLOOKUP($E282,'Container Panel'!$B$41:$Z$100,$D282,0)/(VLOOKUP(H$276,UI!$A$12:$O$51,VLOOKUP(H$279,$B$276:$C$278,2,0),0)/1000))&gt;0),1,TRUNC(VLOOKUP($E282,'Container Panel'!$B$41:$Z$100,$D282,0)/(VLOOKUP(H$276,UI!$A$12:$O$51,VLOOKUP(H$279,$B$276:$C$278,2,0),0)/1000)))),"")</f>
        <v>4</v>
      </c>
      <c r="I282" s="145">
        <f>IFERROR(IF(AND(I$272=list!$D$3,'Box Calculation'!I$279&lt;&gt;"h",$E282&lt;&gt;0),0,IF(AND(I$273=list!$D$2,$E282&lt;&gt;0,TRUNC(VLOOKUP($E282,'Container Panel'!$B$41:$Z$100,$D282,0)/(VLOOKUP(I$276,UI!$A$12:$O$51,VLOOKUP(I$279,$B$276:$C$278,2,0),0)/1000))&gt;0),1,TRUNC(VLOOKUP($E282,'Container Panel'!$B$41:$Z$100,$D282,0)/(VLOOKUP(I$276,UI!$A$12:$O$51,VLOOKUP(I$279,$B$276:$C$278,2,0),0)/1000)))),"")</f>
        <v>1</v>
      </c>
      <c r="J282" s="145">
        <f>IFERROR(IF(AND(J$272=list!$D$3,'Box Calculation'!J$279&lt;&gt;"h",$E282&lt;&gt;0),0,IF(AND(J$273=list!$D$2,$E282&lt;&gt;0,TRUNC(VLOOKUP($E282,'Container Panel'!$B$41:$Z$100,$D282,0)/(VLOOKUP(J$276,UI!$A$12:$O$51,VLOOKUP(J$279,$B$276:$C$278,2,0),0)/1000))&gt;0),1,TRUNC(VLOOKUP($E282,'Container Panel'!$B$41:$Z$100,$D282,0)/(VLOOKUP(J$276,UI!$A$12:$O$51,VLOOKUP(J$279,$B$276:$C$278,2,0),0)/1000)))),"")</f>
        <v>1</v>
      </c>
      <c r="K282" s="145">
        <f>IFERROR(IF(AND(K$272=list!$D$3,'Box Calculation'!K$279&lt;&gt;"h",$E282&lt;&gt;0),0,IF(AND(K$273=list!$D$2,$E282&lt;&gt;0,TRUNC(VLOOKUP($E282,'Container Panel'!$B$41:$Z$100,$D282,0)/(VLOOKUP(K$276,UI!$A$12:$O$51,VLOOKUP(K$279,$B$276:$C$278,2,0),0)/1000))&gt;0),1,TRUNC(VLOOKUP($E282,'Container Panel'!$B$41:$Z$100,$D282,0)/(VLOOKUP(K$276,UI!$A$12:$O$51,VLOOKUP(K$279,$B$276:$C$278,2,0),0)/1000)))),"")</f>
        <v>1</v>
      </c>
      <c r="L282" s="145">
        <f>IFERROR(IF(AND(L$272=list!$D$3,'Box Calculation'!L$279&lt;&gt;"h",$E282&lt;&gt;0),0,IF(AND(L$273=list!$D$2,$E282&lt;&gt;0,TRUNC(VLOOKUP($E282,'Container Panel'!$B$41:$Z$100,$D282,0)/(VLOOKUP(L$276,UI!$A$12:$O$51,VLOOKUP(L$279,$B$276:$C$278,2,0),0)/1000))&gt;0),1,TRUNC(VLOOKUP($E282,'Container Panel'!$B$41:$Z$100,$D282,0)/(VLOOKUP(L$276,UI!$A$12:$O$51,VLOOKUP(L$279,$B$276:$C$278,2,0),0)/1000)))),"")</f>
        <v>4</v>
      </c>
      <c r="M282" s="145">
        <f>IFERROR(IF(AND(M$272=list!$D$3,'Box Calculation'!M$279&lt;&gt;"h",$E282&lt;&gt;0),0,IF(AND(M$273=list!$D$2,$E282&lt;&gt;0,TRUNC(VLOOKUP($E282,'Container Panel'!$B$41:$Z$100,$D282,0)/(VLOOKUP(M$276,UI!$A$12:$O$51,VLOOKUP(M$279,$B$276:$C$278,2,0),0)/1000))&gt;0),1,TRUNC(VLOOKUP($E282,'Container Panel'!$B$41:$Z$100,$D282,0)/(VLOOKUP(M$276,UI!$A$12:$O$51,VLOOKUP(M$279,$B$276:$C$278,2,0),0)/1000)))),"")</f>
        <v>3</v>
      </c>
      <c r="N282" s="145">
        <f>IFERROR(IF(AND(N$272=list!$D$3,'Box Calculation'!N$279&lt;&gt;"h",$E282&lt;&gt;0),0,IF(AND(N$273=list!$D$2,$E282&lt;&gt;0,TRUNC(VLOOKUP($E282,'Container Panel'!$B$41:$Z$100,$D282,0)/(VLOOKUP(N$276,UI!$A$12:$O$51,VLOOKUP(N$279,$B$276:$C$278,2,0),0)/1000))&gt;0),1,TRUNC(VLOOKUP($E282,'Container Panel'!$B$41:$Z$100,$D282,0)/(VLOOKUP(N$276,UI!$A$12:$O$51,VLOOKUP(N$279,$B$276:$C$278,2,0),0)/1000)))),"")</f>
        <v>1</v>
      </c>
      <c r="O282" s="145">
        <f>IFERROR(IF(AND(O$272=list!$D$3,'Box Calculation'!O$279&lt;&gt;"h",$E282&lt;&gt;0),0,IF(AND(O$273=list!$D$2,$E282&lt;&gt;0,TRUNC(VLOOKUP($E282,'Container Panel'!$B$41:$Z$100,$D282,0)/(VLOOKUP(O$276,UI!$A$12:$O$51,VLOOKUP(O$279,$B$276:$C$278,2,0),0)/1000))&gt;0),1,TRUNC(VLOOKUP($E282,'Container Panel'!$B$41:$Z$100,$D282,0)/(VLOOKUP(O$276,UI!$A$12:$O$51,VLOOKUP(O$279,$B$276:$C$278,2,0),0)/1000)))),"")</f>
        <v>3</v>
      </c>
      <c r="P282" s="145">
        <f>IFERROR(IF(AND(P$272=list!$D$3,'Box Calculation'!P$279&lt;&gt;"h",$E282&lt;&gt;0),0,IF(AND(P$273=list!$D$2,$E282&lt;&gt;0,TRUNC(VLOOKUP($E282,'Container Panel'!$B$41:$Z$100,$D282,0)/(VLOOKUP(P$276,UI!$A$12:$O$51,VLOOKUP(P$279,$B$276:$C$278,2,0),0)/1000))&gt;0),1,TRUNC(VLOOKUP($E282,'Container Panel'!$B$41:$Z$100,$D282,0)/(VLOOKUP(P$276,UI!$A$12:$O$51,VLOOKUP(P$279,$B$276:$C$278,2,0),0)/1000)))),"")</f>
        <v>0</v>
      </c>
      <c r="Q282" s="145">
        <f>IFERROR(IF(AND(Q$272=list!$D$3,'Box Calculation'!Q$279&lt;&gt;"h",$E282&lt;&gt;0),0,IF(AND(Q$273=list!$D$2,$E282&lt;&gt;0,TRUNC(VLOOKUP($E282,'Container Panel'!$B$41:$Z$100,$D282,0)/(VLOOKUP(Q$276,UI!$A$12:$O$51,VLOOKUP(Q$279,$B$276:$C$278,2,0),0)/1000))&gt;0),1,TRUNC(VLOOKUP($E282,'Container Panel'!$B$41:$Z$100,$D282,0)/(VLOOKUP(Q$276,UI!$A$12:$O$51,VLOOKUP(Q$279,$B$276:$C$278,2,0),0)/1000)))),"")</f>
        <v>0</v>
      </c>
      <c r="R282" s="145">
        <f>IFERROR(IF(AND(R$272=list!$D$3,'Box Calculation'!R$279&lt;&gt;"h",$E282&lt;&gt;0),0,IF(AND(R$273=list!$D$2,$E282&lt;&gt;0,TRUNC(VLOOKUP($E282,'Container Panel'!$B$41:$Z$100,$D282,0)/(VLOOKUP(R$276,UI!$A$12:$O$51,VLOOKUP(R$279,$B$276:$C$278,2,0),0)/1000))&gt;0),1,TRUNC(VLOOKUP($E282,'Container Panel'!$B$41:$Z$100,$D282,0)/(VLOOKUP(R$276,UI!$A$12:$O$51,VLOOKUP(R$279,$B$276:$C$278,2,0),0)/1000)))),"")</f>
        <v>1</v>
      </c>
      <c r="S282" s="145" t="str">
        <f>IFERROR(IF(AND(S$272=list!$D$3,'Box Calculation'!S$279&lt;&gt;"h",$E282&lt;&gt;0),0,IF(AND(S$273=list!$D$2,$E282&lt;&gt;0,TRUNC(VLOOKUP($E282,'Container Panel'!$B$41:$Z$100,$D282,0)/(VLOOKUP(S$276,UI!$A$12:$O$51,VLOOKUP(S$279,$B$276:$C$278,2,0),0)/1000))&gt;0),1,TRUNC(VLOOKUP($E282,'Container Panel'!$B$41:$Z$100,$D282,0)/(VLOOKUP(S$276,UI!$A$12:$O$51,VLOOKUP(S$279,$B$276:$C$278,2,0),0)/1000)))),"")</f>
        <v/>
      </c>
      <c r="T282" s="145" t="str">
        <f>IFERROR(IF(AND(T$272=list!$D$3,'Box Calculation'!T$279&lt;&gt;"h",$E282&lt;&gt;0),0,IF(AND(T$273=list!$D$2,$E282&lt;&gt;0,TRUNC(VLOOKUP($E282,'Container Panel'!$B$41:$Z$100,$D282,0)/(VLOOKUP(T$276,UI!$A$12:$O$51,VLOOKUP(T$279,$B$276:$C$278,2,0),0)/1000))&gt;0),1,TRUNC(VLOOKUP($E282,'Container Panel'!$B$41:$Z$100,$D282,0)/(VLOOKUP(T$276,UI!$A$12:$O$51,VLOOKUP(T$279,$B$276:$C$278,2,0),0)/1000)))),"")</f>
        <v/>
      </c>
      <c r="U282" s="145" t="str">
        <f>IFERROR(IF(AND(U$272=list!$D$3,'Box Calculation'!U$279&lt;&gt;"h",$E282&lt;&gt;0),0,IF(AND(U$273=list!$D$2,$E282&lt;&gt;0,TRUNC(VLOOKUP($E282,'Container Panel'!$B$41:$Z$100,$D282,0)/(VLOOKUP(U$276,UI!$A$12:$O$51,VLOOKUP(U$279,$B$276:$C$278,2,0),0)/1000))&gt;0),1,TRUNC(VLOOKUP($E282,'Container Panel'!$B$41:$Z$100,$D282,0)/(VLOOKUP(U$276,UI!$A$12:$O$51,VLOOKUP(U$279,$B$276:$C$278,2,0),0)/1000)))),"")</f>
        <v/>
      </c>
      <c r="V282" s="145" t="str">
        <f>IFERROR(IF(AND(V$272=list!$D$3,'Box Calculation'!V$279&lt;&gt;"h",$E282&lt;&gt;0),0,IF(AND(V$273=list!$D$2,$E282&lt;&gt;0,TRUNC(VLOOKUP($E282,'Container Panel'!$B$41:$Z$100,$D282,0)/(VLOOKUP(V$276,UI!$A$12:$O$51,VLOOKUP(V$279,$B$276:$C$278,2,0),0)/1000))&gt;0),1,TRUNC(VLOOKUP($E282,'Container Panel'!$B$41:$Z$100,$D282,0)/(VLOOKUP(V$276,UI!$A$12:$O$51,VLOOKUP(V$279,$B$276:$C$278,2,0),0)/1000)))),"")</f>
        <v/>
      </c>
      <c r="W282" s="145" t="str">
        <f>IFERROR(IF(AND(W$272=list!$D$3,'Box Calculation'!W$279&lt;&gt;"h",$E282&lt;&gt;0),0,IF(AND(W$273=list!$D$2,$E282&lt;&gt;0,TRUNC(VLOOKUP($E282,'Container Panel'!$B$41:$Z$100,$D282,0)/(VLOOKUP(W$276,UI!$A$12:$O$51,VLOOKUP(W$279,$B$276:$C$278,2,0),0)/1000))&gt;0),1,TRUNC(VLOOKUP($E282,'Container Panel'!$B$41:$Z$100,$D282,0)/(VLOOKUP(W$276,UI!$A$12:$O$51,VLOOKUP(W$279,$B$276:$C$278,2,0),0)/1000)))),"")</f>
        <v/>
      </c>
      <c r="X282" s="145" t="str">
        <f>IFERROR(IF(AND(X$272=list!$D$3,'Box Calculation'!X$279&lt;&gt;"h",$E282&lt;&gt;0),0,IF(AND(X$273=list!$D$2,$E282&lt;&gt;0,TRUNC(VLOOKUP($E282,'Container Panel'!$B$41:$Z$100,$D282,0)/(VLOOKUP(X$276,UI!$A$12:$O$51,VLOOKUP(X$279,$B$276:$C$278,2,0),0)/1000))&gt;0),1,TRUNC(VLOOKUP($E282,'Container Panel'!$B$41:$Z$100,$D282,0)/(VLOOKUP(X$276,UI!$A$12:$O$51,VLOOKUP(X$279,$B$276:$C$278,2,0),0)/1000)))),"")</f>
        <v/>
      </c>
      <c r="Y282" s="145" t="str">
        <f>IFERROR(IF(AND(Y$272=list!$D$3,'Box Calculation'!Y$279&lt;&gt;"h",$E282&lt;&gt;0),0,IF(AND(Y$273=list!$D$2,$E282&lt;&gt;0,TRUNC(VLOOKUP($E282,'Container Panel'!$B$41:$Z$100,$D282,0)/(VLOOKUP(Y$276,UI!$A$12:$O$51,VLOOKUP(Y$279,$B$276:$C$278,2,0),0)/1000))&gt;0),1,TRUNC(VLOOKUP($E282,'Container Panel'!$B$41:$Z$100,$D282,0)/(VLOOKUP(Y$276,UI!$A$12:$O$51,VLOOKUP(Y$279,$B$276:$C$278,2,0),0)/1000)))),"")</f>
        <v/>
      </c>
      <c r="Z282" s="145" t="str">
        <f>IFERROR(IF(AND(Z$272=list!$D$3,'Box Calculation'!Z$279&lt;&gt;"h",$E282&lt;&gt;0),0,IF(AND(Z$273=list!$D$2,$E282&lt;&gt;0,TRUNC(VLOOKUP($E282,'Container Panel'!$B$41:$Z$100,$D282,0)/(VLOOKUP(Z$276,UI!$A$12:$O$51,VLOOKUP(Z$279,$B$276:$C$278,2,0),0)/1000))&gt;0),1,TRUNC(VLOOKUP($E282,'Container Panel'!$B$41:$Z$100,$D282,0)/(VLOOKUP(Z$276,UI!$A$12:$O$51,VLOOKUP(Z$279,$B$276:$C$278,2,0),0)/1000)))),"")</f>
        <v/>
      </c>
      <c r="AA282" s="145" t="str">
        <f>IFERROR(IF(AND(AA$272=list!$D$3,'Box Calculation'!AA$279&lt;&gt;"h",$E282&lt;&gt;0),0,IF(AND(AA$273=list!$D$2,$E282&lt;&gt;0,TRUNC(VLOOKUP($E282,'Container Panel'!$B$41:$Z$100,$D282,0)/(VLOOKUP(AA$276,UI!$A$12:$O$51,VLOOKUP(AA$279,$B$276:$C$278,2,0),0)/1000))&gt;0),1,TRUNC(VLOOKUP($E282,'Container Panel'!$B$41:$Z$100,$D282,0)/(VLOOKUP(AA$276,UI!$A$12:$O$51,VLOOKUP(AA$279,$B$276:$C$278,2,0),0)/1000)))),"")</f>
        <v/>
      </c>
      <c r="AB282" s="145" t="str">
        <f>IFERROR(IF(AND(AB$272=list!$D$3,'Box Calculation'!AB$279&lt;&gt;"h",$E282&lt;&gt;0),0,IF(AND(AB$273=list!$D$2,$E282&lt;&gt;0,TRUNC(VLOOKUP($E282,'Container Panel'!$B$41:$Z$100,$D282,0)/(VLOOKUP(AB$276,UI!$A$12:$O$51,VLOOKUP(AB$279,$B$276:$C$278,2,0),0)/1000))&gt;0),1,TRUNC(VLOOKUP($E282,'Container Panel'!$B$41:$Z$100,$D282,0)/(VLOOKUP(AB$276,UI!$A$12:$O$51,VLOOKUP(AB$279,$B$276:$C$278,2,0),0)/1000)))),"")</f>
        <v/>
      </c>
      <c r="AC282" s="145" t="str">
        <f>IFERROR(IF(AND(AC$272=list!$D$3,'Box Calculation'!AC$279&lt;&gt;"h",$E282&lt;&gt;0),0,IF(AND(AC$273=list!$D$2,$E282&lt;&gt;0,TRUNC(VLOOKUP($E282,'Container Panel'!$B$41:$Z$100,$D282,0)/(VLOOKUP(AC$276,UI!$A$12:$O$51,VLOOKUP(AC$279,$B$276:$C$278,2,0),0)/1000))&gt;0),1,TRUNC(VLOOKUP($E282,'Container Panel'!$B$41:$Z$100,$D282,0)/(VLOOKUP(AC$276,UI!$A$12:$O$51,VLOOKUP(AC$279,$B$276:$C$278,2,0),0)/1000)))),"")</f>
        <v/>
      </c>
      <c r="AD282" s="145" t="str">
        <f>IFERROR(IF(AND(AD$272=list!$D$3,'Box Calculation'!AD$279&lt;&gt;"h",$E282&lt;&gt;0),0,IF(AND(AD$273=list!$D$2,$E282&lt;&gt;0,TRUNC(VLOOKUP($E282,'Container Panel'!$B$41:$Z$100,$D282,0)/(VLOOKUP(AD$276,UI!$A$12:$O$51,VLOOKUP(AD$279,$B$276:$C$278,2,0),0)/1000))&gt;0),1,TRUNC(VLOOKUP($E282,'Container Panel'!$B$41:$Z$100,$D282,0)/(VLOOKUP(AD$276,UI!$A$12:$O$51,VLOOKUP(AD$279,$B$276:$C$278,2,0),0)/1000)))),"")</f>
        <v/>
      </c>
      <c r="AE282" s="145" t="str">
        <f>IFERROR(IF(AND(AE$272=list!$D$3,'Box Calculation'!AE$279&lt;&gt;"h",$E282&lt;&gt;0),0,IF(AND(AE$273=list!$D$2,$E282&lt;&gt;0,TRUNC(VLOOKUP($E282,'Container Panel'!$B$41:$Z$100,$D282,0)/(VLOOKUP(AE$276,UI!$A$12:$O$51,VLOOKUP(AE$279,$B$276:$C$278,2,0),0)/1000))&gt;0),1,TRUNC(VLOOKUP($E282,'Container Panel'!$B$41:$Z$100,$D282,0)/(VLOOKUP(AE$276,UI!$A$12:$O$51,VLOOKUP(AE$279,$B$276:$C$278,2,0),0)/1000)))),"")</f>
        <v/>
      </c>
      <c r="AF282" s="145" t="str">
        <f>IFERROR(IF(AND(AF$272=list!$D$3,'Box Calculation'!AF$279&lt;&gt;"h",$E282&lt;&gt;0),0,IF(AND(AF$273=list!$D$2,$E282&lt;&gt;0,TRUNC(VLOOKUP($E282,'Container Panel'!$B$41:$Z$100,$D282,0)/(VLOOKUP(AF$276,UI!$A$12:$O$51,VLOOKUP(AF$279,$B$276:$C$278,2,0),0)/1000))&gt;0),1,TRUNC(VLOOKUP($E282,'Container Panel'!$B$41:$Z$100,$D282,0)/(VLOOKUP(AF$276,UI!$A$12:$O$51,VLOOKUP(AF$279,$B$276:$C$278,2,0),0)/1000)))),"")</f>
        <v/>
      </c>
      <c r="AG282" s="145" t="str">
        <f>IFERROR(IF(AND(AG$272=list!$D$3,'Box Calculation'!AG$279&lt;&gt;"h",$E282&lt;&gt;0),0,IF(AND(AG$273=list!$D$2,$E282&lt;&gt;0,TRUNC(VLOOKUP($E282,'Container Panel'!$B$41:$Z$100,$D282,0)/(VLOOKUP(AG$276,UI!$A$12:$O$51,VLOOKUP(AG$279,$B$276:$C$278,2,0),0)/1000))&gt;0),1,TRUNC(VLOOKUP($E282,'Container Panel'!$B$41:$Z$100,$D282,0)/(VLOOKUP(AG$276,UI!$A$12:$O$51,VLOOKUP(AG$279,$B$276:$C$278,2,0),0)/1000)))),"")</f>
        <v/>
      </c>
      <c r="AH282" s="145" t="str">
        <f>IFERROR(IF(AND(AH$272=list!$D$3,'Box Calculation'!AH$279&lt;&gt;"h",$E282&lt;&gt;0),0,IF(AND(AH$273=list!$D$2,$E282&lt;&gt;0,TRUNC(VLOOKUP($E282,'Container Panel'!$B$41:$Z$100,$D282,0)/(VLOOKUP(AH$276,UI!$A$12:$O$51,VLOOKUP(AH$279,$B$276:$C$278,2,0),0)/1000))&gt;0),1,TRUNC(VLOOKUP($E282,'Container Panel'!$B$41:$Z$100,$D282,0)/(VLOOKUP(AH$276,UI!$A$12:$O$51,VLOOKUP(AH$279,$B$276:$C$278,2,0),0)/1000)))),"")</f>
        <v/>
      </c>
      <c r="AI282" s="145" t="str">
        <f>IFERROR(IF(AND(AI$272=list!$D$3,'Box Calculation'!AI$279&lt;&gt;"h",$E282&lt;&gt;0),0,IF(AND(AI$273=list!$D$2,$E282&lt;&gt;0,TRUNC(VLOOKUP($E282,'Container Panel'!$B$41:$Z$100,$D282,0)/(VLOOKUP(AI$276,UI!$A$12:$O$51,VLOOKUP(AI$279,$B$276:$C$278,2,0),0)/1000))&gt;0),1,TRUNC(VLOOKUP($E282,'Container Panel'!$B$41:$Z$100,$D282,0)/(VLOOKUP(AI$276,UI!$A$12:$O$51,VLOOKUP(AI$279,$B$276:$C$278,2,0),0)/1000)))),"")</f>
        <v/>
      </c>
      <c r="AJ282" s="145" t="str">
        <f>IFERROR(IF(AND(AJ$272=list!$D$3,'Box Calculation'!AJ$279&lt;&gt;"h",$E282&lt;&gt;0),0,IF(AND(AJ$273=list!$D$2,$E282&lt;&gt;0,TRUNC(VLOOKUP($E282,'Container Panel'!$B$41:$Z$100,$D282,0)/(VLOOKUP(AJ$276,UI!$A$12:$O$51,VLOOKUP(AJ$279,$B$276:$C$278,2,0),0)/1000))&gt;0),1,TRUNC(VLOOKUP($E282,'Container Panel'!$B$41:$Z$100,$D282,0)/(VLOOKUP(AJ$276,UI!$A$12:$O$51,VLOOKUP(AJ$279,$B$276:$C$278,2,0),0)/1000)))),"")</f>
        <v/>
      </c>
      <c r="AK282" s="145" t="str">
        <f>IFERROR(IF(AND(AK$272=list!$D$3,'Box Calculation'!AK$279&lt;&gt;"h",$E282&lt;&gt;0),0,IF(AND(AK$273=list!$D$2,$E282&lt;&gt;0,TRUNC(VLOOKUP($E282,'Container Panel'!$B$41:$Z$100,$D282,0)/(VLOOKUP(AK$276,UI!$A$12:$O$51,VLOOKUP(AK$279,$B$276:$C$278,2,0),0)/1000))&gt;0),1,TRUNC(VLOOKUP($E282,'Container Panel'!$B$41:$Z$100,$D282,0)/(VLOOKUP(AK$276,UI!$A$12:$O$51,VLOOKUP(AK$279,$B$276:$C$278,2,0),0)/1000)))),"")</f>
        <v/>
      </c>
      <c r="AL282" s="145" t="str">
        <f>IFERROR(IF(AND(AL$272=list!$D$3,'Box Calculation'!AL$279&lt;&gt;"h",$E282&lt;&gt;0),0,IF(AND(AL$273=list!$D$2,$E282&lt;&gt;0,TRUNC(VLOOKUP($E282,'Container Panel'!$B$41:$Z$100,$D282,0)/(VLOOKUP(AL$276,UI!$A$12:$O$51,VLOOKUP(AL$279,$B$276:$C$278,2,0),0)/1000))&gt;0),1,TRUNC(VLOOKUP($E282,'Container Panel'!$B$41:$Z$100,$D282,0)/(VLOOKUP(AL$276,UI!$A$12:$O$51,VLOOKUP(AL$279,$B$276:$C$278,2,0),0)/1000)))),"")</f>
        <v/>
      </c>
      <c r="AM282" s="145" t="str">
        <f>IFERROR(IF(AND(AM$272=list!$D$3,'Box Calculation'!AM$279&lt;&gt;"h",$E282&lt;&gt;0),0,IF(AND(AM$273=list!$D$2,$E282&lt;&gt;0,TRUNC(VLOOKUP($E282,'Container Panel'!$B$41:$Z$100,$D282,0)/(VLOOKUP(AM$276,UI!$A$12:$O$51,VLOOKUP(AM$279,$B$276:$C$278,2,0),0)/1000))&gt;0),1,TRUNC(VLOOKUP($E282,'Container Panel'!$B$41:$Z$100,$D282,0)/(VLOOKUP(AM$276,UI!$A$12:$O$51,VLOOKUP(AM$279,$B$276:$C$278,2,0),0)/1000)))),"")</f>
        <v/>
      </c>
      <c r="AN282" s="145" t="str">
        <f>IFERROR(IF(AND(AN$272=list!$D$3,'Box Calculation'!AN$279&lt;&gt;"h",$E282&lt;&gt;0),0,IF(AND(AN$273=list!$D$2,$E282&lt;&gt;0,TRUNC(VLOOKUP($E282,'Container Panel'!$B$41:$Z$100,$D282,0)/(VLOOKUP(AN$276,UI!$A$12:$O$51,VLOOKUP(AN$279,$B$276:$C$278,2,0),0)/1000))&gt;0),1,TRUNC(VLOOKUP($E282,'Container Panel'!$B$41:$Z$100,$D282,0)/(VLOOKUP(AN$276,UI!$A$12:$O$51,VLOOKUP(AN$279,$B$276:$C$278,2,0),0)/1000)))),"")</f>
        <v/>
      </c>
      <c r="AO282" s="145" t="str">
        <f>IFERROR(IF(AND(AO$272=list!$D$3,'Box Calculation'!AO$279&lt;&gt;"h",$E282&lt;&gt;0),0,IF(AND(AO$273=list!$D$2,$E282&lt;&gt;0,TRUNC(VLOOKUP($E282,'Container Panel'!$B$41:$Z$100,$D282,0)/(VLOOKUP(AO$276,UI!$A$12:$O$51,VLOOKUP(AO$279,$B$276:$C$278,2,0),0)/1000))&gt;0),1,TRUNC(VLOOKUP($E282,'Container Panel'!$B$41:$Z$100,$D282,0)/(VLOOKUP(AO$276,UI!$A$12:$O$51,VLOOKUP(AO$279,$B$276:$C$278,2,0),0)/1000)))),"")</f>
        <v/>
      </c>
      <c r="AP282" s="145" t="str">
        <f>IFERROR(IF(AND(AP$272=list!$D$3,'Box Calculation'!AP$279&lt;&gt;"h",$E282&lt;&gt;0),0,IF(AND(AP$273=list!$D$2,$E282&lt;&gt;0,TRUNC(VLOOKUP($E282,'Container Panel'!$B$41:$Z$100,$D282,0)/(VLOOKUP(AP$276,UI!$A$12:$O$51,VLOOKUP(AP$279,$B$276:$C$278,2,0),0)/1000))&gt;0),1,TRUNC(VLOOKUP($E282,'Container Panel'!$B$41:$Z$100,$D282,0)/(VLOOKUP(AP$276,UI!$A$12:$O$51,VLOOKUP(AP$279,$B$276:$C$278,2,0),0)/1000)))),"")</f>
        <v/>
      </c>
      <c r="AQ282" s="145" t="str">
        <f>IFERROR(IF(AND(AQ$272=list!$D$3,'Box Calculation'!AQ$279&lt;&gt;"h",$E282&lt;&gt;0),0,IF(AND(AQ$273=list!$D$2,$E282&lt;&gt;0,TRUNC(VLOOKUP($E282,'Container Panel'!$B$41:$Z$100,$D282,0)/(VLOOKUP(AQ$276,UI!$A$12:$O$51,VLOOKUP(AQ$279,$B$276:$C$278,2,0),0)/1000))&gt;0),1,TRUNC(VLOOKUP($E282,'Container Panel'!$B$41:$Z$100,$D282,0)/(VLOOKUP(AQ$276,UI!$A$12:$O$51,VLOOKUP(AQ$279,$B$276:$C$278,2,0),0)/1000)))),"")</f>
        <v/>
      </c>
      <c r="AR282" s="145" t="str">
        <f>IFERROR(IF(AND(AR$272=list!$D$3,'Box Calculation'!AR$279&lt;&gt;"h",$E282&lt;&gt;0),0,IF(AND(AR$273=list!$D$2,$E282&lt;&gt;0,TRUNC(VLOOKUP($E282,'Container Panel'!$B$41:$Z$100,$D282,0)/(VLOOKUP(AR$276,UI!$A$12:$O$51,VLOOKUP(AR$279,$B$276:$C$278,2,0),0)/1000))&gt;0),1,TRUNC(VLOOKUP($E282,'Container Panel'!$B$41:$Z$100,$D282,0)/(VLOOKUP(AR$276,UI!$A$12:$O$51,VLOOKUP(AR$279,$B$276:$C$278,2,0),0)/1000)))),"")</f>
        <v/>
      </c>
      <c r="AS282" s="145" t="str">
        <f>IFERROR(IF(AND(AS$272=list!$D$3,'Box Calculation'!AS$279&lt;&gt;"h",$E282&lt;&gt;0),0,IF(AND(AS$273=list!$D$2,$E282&lt;&gt;0,TRUNC(VLOOKUP($E282,'Container Panel'!$B$41:$Z$100,$D282,0)/(VLOOKUP(AS$276,UI!$A$12:$O$51,VLOOKUP(AS$279,$B$276:$C$278,2,0),0)/1000))&gt;0),1,TRUNC(VLOOKUP($E282,'Container Panel'!$B$41:$Z$100,$D282,0)/(VLOOKUP(AS$276,UI!$A$12:$O$51,VLOOKUP(AS$279,$B$276:$C$278,2,0),0)/1000)))),"")</f>
        <v/>
      </c>
      <c r="AT282" s="145" t="str">
        <f>IFERROR(IF(AND(AT$272=list!$D$3,'Box Calculation'!AT$279&lt;&gt;"h",$E282&lt;&gt;0),0,IF(AND(AT$273=list!$D$2,$E282&lt;&gt;0,TRUNC(VLOOKUP($E282,'Container Panel'!$B$41:$Z$100,$D282,0)/(VLOOKUP(AT$276,UI!$A$12:$O$51,VLOOKUP(AT$279,$B$276:$C$278,2,0),0)/1000))&gt;0),1,TRUNC(VLOOKUP($E282,'Container Panel'!$B$41:$Z$100,$D282,0)/(VLOOKUP(AT$276,UI!$A$12:$O$51,VLOOKUP(AT$279,$B$276:$C$278,2,0),0)/1000)))),"")</f>
        <v/>
      </c>
      <c r="AU282" s="145" t="str">
        <f>IFERROR(IF(AND(AU$272=list!$D$3,'Box Calculation'!AU$279&lt;&gt;"h",$E282&lt;&gt;0),0,IF(AND(AU$273=list!$D$2,$E282&lt;&gt;0,TRUNC(VLOOKUP($E282,'Container Panel'!$B$41:$Z$100,$D282,0)/(VLOOKUP(AU$276,UI!$A$12:$O$51,VLOOKUP(AU$279,$B$276:$C$278,2,0),0)/1000))&gt;0),1,TRUNC(VLOOKUP($E282,'Container Panel'!$B$41:$Z$100,$D282,0)/(VLOOKUP(AU$276,UI!$A$12:$O$51,VLOOKUP(AU$279,$B$276:$C$278,2,0),0)/1000)))),"")</f>
        <v/>
      </c>
      <c r="AV282" s="145" t="str">
        <f>IFERROR(IF(AND(AV$272=list!$D$3,'Box Calculation'!AV$279&lt;&gt;"h",$E282&lt;&gt;0),0,IF(AND(AV$273=list!$D$2,$E282&lt;&gt;0,TRUNC(VLOOKUP($E282,'Container Panel'!$B$41:$Z$100,$D282,0)/(VLOOKUP(AV$276,UI!$A$12:$O$51,VLOOKUP(AV$279,$B$276:$C$278,2,0),0)/1000))&gt;0),1,TRUNC(VLOOKUP($E282,'Container Panel'!$B$41:$Z$100,$D282,0)/(VLOOKUP(AV$276,UI!$A$12:$O$51,VLOOKUP(AV$279,$B$276:$C$278,2,0),0)/1000)))),"")</f>
        <v/>
      </c>
      <c r="AW282" s="145" t="str">
        <f>IFERROR(IF(AND(AW$272=list!$D$3,'Box Calculation'!AW$279&lt;&gt;"h",$E282&lt;&gt;0),0,IF(AND(AW$273=list!$D$2,$E282&lt;&gt;0,TRUNC(VLOOKUP($E282,'Container Panel'!$B$41:$Z$100,$D282,0)/(VLOOKUP(AW$276,UI!$A$12:$O$51,VLOOKUP(AW$279,$B$276:$C$278,2,0),0)/1000))&gt;0),1,TRUNC(VLOOKUP($E282,'Container Panel'!$B$41:$Z$100,$D282,0)/(VLOOKUP(AW$276,UI!$A$12:$O$51,VLOOKUP(AW$279,$B$276:$C$278,2,0),0)/1000)))),"")</f>
        <v/>
      </c>
      <c r="AX282" s="145" t="str">
        <f>IFERROR(IF(AND(AX$272=list!$D$3,'Box Calculation'!AX$279&lt;&gt;"h",$E282&lt;&gt;0),0,IF(AND(AX$273=list!$D$2,$E282&lt;&gt;0,TRUNC(VLOOKUP($E282,'Container Panel'!$B$41:$Z$100,$D282,0)/(VLOOKUP(AX$276,UI!$A$12:$O$51,VLOOKUP(AX$279,$B$276:$C$278,2,0),0)/1000))&gt;0),1,TRUNC(VLOOKUP($E282,'Container Panel'!$B$41:$Z$100,$D282,0)/(VLOOKUP(AX$276,UI!$A$12:$O$51,VLOOKUP(AX$279,$B$276:$C$278,2,0),0)/1000)))),"")</f>
        <v/>
      </c>
      <c r="AY282" s="145" t="str">
        <f>IFERROR(IF(AND(AY$272=list!$D$3,'Box Calculation'!AY$279&lt;&gt;"h",$E282&lt;&gt;0),0,IF(AND(AY$273=list!$D$2,$E282&lt;&gt;0,TRUNC(VLOOKUP($E282,'Container Panel'!$B$41:$Z$100,$D282,0)/(VLOOKUP(AY$276,UI!$A$12:$O$51,VLOOKUP(AY$279,$B$276:$C$278,2,0),0)/1000))&gt;0),1,TRUNC(VLOOKUP($E282,'Container Panel'!$B$41:$Z$100,$D282,0)/(VLOOKUP(AY$276,UI!$A$12:$O$51,VLOOKUP(AY$279,$B$276:$C$278,2,0),0)/1000)))),"")</f>
        <v/>
      </c>
      <c r="AZ282" s="145" t="str">
        <f>IFERROR(IF(AND(AZ$272=list!$D$3,'Box Calculation'!AZ$279&lt;&gt;"h",$E282&lt;&gt;0),0,IF(AND(AZ$273=list!$D$2,$E282&lt;&gt;0,TRUNC(VLOOKUP($E282,'Container Panel'!$B$41:$Z$100,$D282,0)/(VLOOKUP(AZ$276,UI!$A$12:$O$51,VLOOKUP(AZ$279,$B$276:$C$278,2,0),0)/1000))&gt;0),1,TRUNC(VLOOKUP($E282,'Container Panel'!$B$41:$Z$100,$D282,0)/(VLOOKUP(AZ$276,UI!$A$12:$O$51,VLOOKUP(AZ$279,$B$276:$C$278,2,0),0)/1000)))),"")</f>
        <v/>
      </c>
      <c r="BA282" s="145" t="str">
        <f>IFERROR(IF(AND(BA$272=list!$D$3,'Box Calculation'!BA$279&lt;&gt;"h",$E282&lt;&gt;0),0,IF(AND(BA$273=list!$D$2,$E282&lt;&gt;0,TRUNC(VLOOKUP($E282,'Container Panel'!$B$41:$Z$100,$D282,0)/(VLOOKUP(BA$276,UI!$A$12:$O$51,VLOOKUP(BA$279,$B$276:$C$278,2,0),0)/1000))&gt;0),1,TRUNC(VLOOKUP($E282,'Container Panel'!$B$41:$Z$100,$D282,0)/(VLOOKUP(BA$276,UI!$A$12:$O$51,VLOOKUP(BA$279,$B$276:$C$278,2,0),0)/1000)))),"")</f>
        <v/>
      </c>
      <c r="BB282" s="145" t="str">
        <f>IFERROR(IF(AND(BB$272=list!$D$3,'Box Calculation'!BB$279&lt;&gt;"h",$E282&lt;&gt;0),0,IF(AND(BB$273=list!$D$2,$E282&lt;&gt;0,TRUNC(VLOOKUP($E282,'Container Panel'!$B$41:$Z$100,$D282,0)/(VLOOKUP(BB$276,UI!$A$12:$O$51,VLOOKUP(BB$279,$B$276:$C$278,2,0),0)/1000))&gt;0),1,TRUNC(VLOOKUP($E282,'Container Panel'!$B$41:$Z$100,$D282,0)/(VLOOKUP(BB$276,UI!$A$12:$O$51,VLOOKUP(BB$279,$B$276:$C$278,2,0),0)/1000)))),"")</f>
        <v/>
      </c>
      <c r="BC282" s="145" t="str">
        <f>IFERROR(IF(AND(BC$272=list!$D$3,'Box Calculation'!BC$279&lt;&gt;"h",$E282&lt;&gt;0),0,IF(AND(BC$273=list!$D$2,$E282&lt;&gt;0,TRUNC(VLOOKUP($E282,'Container Panel'!$B$41:$Z$100,$D282,0)/(VLOOKUP(BC$276,UI!$A$12:$O$51,VLOOKUP(BC$279,$B$276:$C$278,2,0),0)/1000))&gt;0),1,TRUNC(VLOOKUP($E282,'Container Panel'!$B$41:$Z$100,$D282,0)/(VLOOKUP(BC$276,UI!$A$12:$O$51,VLOOKUP(BC$279,$B$276:$C$278,2,0),0)/1000)))),"")</f>
        <v/>
      </c>
      <c r="BD282" s="145" t="str">
        <f>IFERROR(IF(AND(BD$272=list!$D$3,'Box Calculation'!BD$279&lt;&gt;"h",$E282&lt;&gt;0),0,IF(AND(BD$273=list!$D$2,$E282&lt;&gt;0,TRUNC(VLOOKUP($E282,'Container Panel'!$B$41:$Z$100,$D282,0)/(VLOOKUP(BD$276,UI!$A$12:$O$51,VLOOKUP(BD$279,$B$276:$C$278,2,0),0)/1000))&gt;0),1,TRUNC(VLOOKUP($E282,'Container Panel'!$B$41:$Z$100,$D282,0)/(VLOOKUP(BD$276,UI!$A$12:$O$51,VLOOKUP(BD$279,$B$276:$C$278,2,0),0)/1000)))),"")</f>
        <v/>
      </c>
      <c r="BE282" s="145" t="str">
        <f>IFERROR(IF(AND(BE$272=list!$D$3,'Box Calculation'!BE$279&lt;&gt;"h",$E282&lt;&gt;0),0,IF(AND(BE$273=list!$D$2,$E282&lt;&gt;0,TRUNC(VLOOKUP($E282,'Container Panel'!$B$41:$Z$100,$D282,0)/(VLOOKUP(BE$276,UI!$A$12:$O$51,VLOOKUP(BE$279,$B$276:$C$278,2,0),0)/1000))&gt;0),1,TRUNC(VLOOKUP($E282,'Container Panel'!$B$41:$Z$100,$D282,0)/(VLOOKUP(BE$276,UI!$A$12:$O$51,VLOOKUP(BE$279,$B$276:$C$278,2,0),0)/1000)))),"")</f>
        <v/>
      </c>
      <c r="BF282" s="145" t="str">
        <f>IFERROR(IF(AND(BF$272=list!$D$3,'Box Calculation'!BF$279&lt;&gt;"h",$E282&lt;&gt;0),0,IF(AND(BF$273=list!$D$2,$E282&lt;&gt;0,TRUNC(VLOOKUP($E282,'Container Panel'!$B$41:$Z$100,$D282,0)/(VLOOKUP(BF$276,UI!$A$12:$O$51,VLOOKUP(BF$279,$B$276:$C$278,2,0),0)/1000))&gt;0),1,TRUNC(VLOOKUP($E282,'Container Panel'!$B$41:$Z$100,$D282,0)/(VLOOKUP(BF$276,UI!$A$12:$O$51,VLOOKUP(BF$279,$B$276:$C$278,2,0),0)/1000)))),"")</f>
        <v/>
      </c>
      <c r="BG282" s="145" t="str">
        <f>IFERROR(IF(AND(BG$272=list!$D$3,'Box Calculation'!BG$279&lt;&gt;"h",$E282&lt;&gt;0),0,IF(AND(BG$273=list!$D$2,$E282&lt;&gt;0,TRUNC(VLOOKUP($E282,'Container Panel'!$B$41:$Z$100,$D282,0)/(VLOOKUP(BG$276,UI!$A$12:$O$51,VLOOKUP(BG$279,$B$276:$C$278,2,0),0)/1000))&gt;0),1,TRUNC(VLOOKUP($E282,'Container Panel'!$B$41:$Z$100,$D282,0)/(VLOOKUP(BG$276,UI!$A$12:$O$51,VLOOKUP(BG$279,$B$276:$C$278,2,0),0)/1000)))),"")</f>
        <v/>
      </c>
      <c r="BH282" s="145" t="str">
        <f>IFERROR(IF(AND(BH$272=list!$D$3,'Box Calculation'!BH$279&lt;&gt;"h",$E282&lt;&gt;0),0,IF(AND(BH$273=list!$D$2,$E282&lt;&gt;0,TRUNC(VLOOKUP($E282,'Container Panel'!$B$41:$Z$100,$D282,0)/(VLOOKUP(BH$276,UI!$A$12:$O$51,VLOOKUP(BH$279,$B$276:$C$278,2,0),0)/1000))&gt;0),1,TRUNC(VLOOKUP($E282,'Container Panel'!$B$41:$Z$100,$D282,0)/(VLOOKUP(BH$276,UI!$A$12:$O$51,VLOOKUP(BH$279,$B$276:$C$278,2,0),0)/1000)))),"")</f>
        <v/>
      </c>
      <c r="BI282" s="145" t="str">
        <f>IFERROR(IF(AND(BI$272=list!$D$3,'Box Calculation'!BI$279&lt;&gt;"h",$E282&lt;&gt;0),0,IF(AND(BI$273=list!$D$2,$E282&lt;&gt;0,TRUNC(VLOOKUP($E282,'Container Panel'!$B$41:$Z$100,$D282,0)/(VLOOKUP(BI$276,UI!$A$12:$O$51,VLOOKUP(BI$279,$B$276:$C$278,2,0),0)/1000))&gt;0),1,TRUNC(VLOOKUP($E282,'Container Panel'!$B$41:$Z$100,$D282,0)/(VLOOKUP(BI$276,UI!$A$12:$O$51,VLOOKUP(BI$279,$B$276:$C$278,2,0),0)/1000)))),"")</f>
        <v/>
      </c>
      <c r="BJ282" s="145" t="str">
        <f>IFERROR(IF(AND(BJ$272=list!$D$3,'Box Calculation'!BJ$279&lt;&gt;"h",$E282&lt;&gt;0),0,IF(AND(BJ$273=list!$D$2,$E282&lt;&gt;0,TRUNC(VLOOKUP($E282,'Container Panel'!$B$41:$Z$100,$D282,0)/(VLOOKUP(BJ$276,UI!$A$12:$O$51,VLOOKUP(BJ$279,$B$276:$C$278,2,0),0)/1000))&gt;0),1,TRUNC(VLOOKUP($E282,'Container Panel'!$B$41:$Z$100,$D282,0)/(VLOOKUP(BJ$276,UI!$A$12:$O$51,VLOOKUP(BJ$279,$B$276:$C$278,2,0),0)/1000)))),"")</f>
        <v/>
      </c>
      <c r="BK282" s="145" t="str">
        <f>IFERROR(IF(AND(BK$272=list!$D$3,'Box Calculation'!BK$279&lt;&gt;"h",$E282&lt;&gt;0),0,IF(AND(BK$273=list!$D$2,$E282&lt;&gt;0,TRUNC(VLOOKUP($E282,'Container Panel'!$B$41:$Z$100,$D282,0)/(VLOOKUP(BK$276,UI!$A$12:$O$51,VLOOKUP(BK$279,$B$276:$C$278,2,0),0)/1000))&gt;0),1,TRUNC(VLOOKUP($E282,'Container Panel'!$B$41:$Z$100,$D282,0)/(VLOOKUP(BK$276,UI!$A$12:$O$51,VLOOKUP(BK$279,$B$276:$C$278,2,0),0)/1000)))),"")</f>
        <v/>
      </c>
      <c r="BL282" s="145" t="str">
        <f>IFERROR(IF(AND(BL$272=list!$D$3,'Box Calculation'!BL$279&lt;&gt;"h",$E282&lt;&gt;0),0,IF(AND(BL$273=list!$D$2,$E282&lt;&gt;0,TRUNC(VLOOKUP($E282,'Container Panel'!$B$41:$Z$100,$D282,0)/(VLOOKUP(BL$276,UI!$A$12:$O$51,VLOOKUP(BL$279,$B$276:$C$278,2,0),0)/1000))&gt;0),1,TRUNC(VLOOKUP($E282,'Container Panel'!$B$41:$Z$100,$D282,0)/(VLOOKUP(BL$276,UI!$A$12:$O$51,VLOOKUP(BL$279,$B$276:$C$278,2,0),0)/1000)))),"")</f>
        <v/>
      </c>
      <c r="BM282" s="145" t="str">
        <f>IFERROR(IF(AND(BM$272=list!$D$3,'Box Calculation'!BM$279&lt;&gt;"h",$E282&lt;&gt;0),0,IF(AND(BM$273=list!$D$2,$E282&lt;&gt;0,TRUNC(VLOOKUP($E282,'Container Panel'!$B$41:$Z$100,$D282,0)/(VLOOKUP(BM$276,UI!$A$12:$O$51,VLOOKUP(BM$279,$B$276:$C$278,2,0),0)/1000))&gt;0),1,TRUNC(VLOOKUP($E282,'Container Panel'!$B$41:$Z$100,$D282,0)/(VLOOKUP(BM$276,UI!$A$12:$O$51,VLOOKUP(BM$279,$B$276:$C$278,2,0),0)/1000)))),"")</f>
        <v/>
      </c>
      <c r="BN282" s="145" t="str">
        <f>IFERROR(IF(AND(BN$272=list!$D$3,'Box Calculation'!BN$279&lt;&gt;"h",$E282&lt;&gt;0),0,IF(AND(BN$273=list!$D$2,$E282&lt;&gt;0,TRUNC(VLOOKUP($E282,'Container Panel'!$B$41:$Z$100,$D282,0)/(VLOOKUP(BN$276,UI!$A$12:$O$51,VLOOKUP(BN$279,$B$276:$C$278,2,0),0)/1000))&gt;0),1,TRUNC(VLOOKUP($E282,'Container Panel'!$B$41:$Z$100,$D282,0)/(VLOOKUP(BN$276,UI!$A$12:$O$51,VLOOKUP(BN$279,$B$276:$C$278,2,0),0)/1000)))),"")</f>
        <v/>
      </c>
      <c r="BO282" s="145" t="str">
        <f>IFERROR(IF(AND(BO$272=list!$D$3,'Box Calculation'!BO$279&lt;&gt;"h",$E282&lt;&gt;0),0,IF(AND(BO$273=list!$D$2,$E282&lt;&gt;0,TRUNC(VLOOKUP($E282,'Container Panel'!$B$41:$Z$100,$D282,0)/(VLOOKUP(BO$276,UI!$A$12:$O$51,VLOOKUP(BO$279,$B$276:$C$278,2,0),0)/1000))&gt;0),1,TRUNC(VLOOKUP($E282,'Container Panel'!$B$41:$Z$100,$D282,0)/(VLOOKUP(BO$276,UI!$A$12:$O$51,VLOOKUP(BO$279,$B$276:$C$278,2,0),0)/1000)))),"")</f>
        <v/>
      </c>
      <c r="BP282" s="145" t="str">
        <f>IFERROR(IF(AND(BP$272=list!$D$3,'Box Calculation'!BP$279&lt;&gt;"h",$E282&lt;&gt;0),0,IF(AND(BP$273=list!$D$2,$E282&lt;&gt;0,TRUNC(VLOOKUP($E282,'Container Panel'!$B$41:$Z$100,$D282,0)/(VLOOKUP(BP$276,UI!$A$12:$O$51,VLOOKUP(BP$279,$B$276:$C$278,2,0),0)/1000))&gt;0),1,TRUNC(VLOOKUP($E282,'Container Panel'!$B$41:$Z$100,$D282,0)/(VLOOKUP(BP$276,UI!$A$12:$O$51,VLOOKUP(BP$279,$B$276:$C$278,2,0),0)/1000)))),"")</f>
        <v/>
      </c>
      <c r="BQ282" s="145" t="str">
        <f>IFERROR(IF(AND(BQ$272=list!$D$3,'Box Calculation'!BQ$279&lt;&gt;"h",$E282&lt;&gt;0),0,IF(AND(BQ$273=list!$D$2,$E282&lt;&gt;0,TRUNC(VLOOKUP($E282,'Container Panel'!$B$41:$Z$100,$D282,0)/(VLOOKUP(BQ$276,UI!$A$12:$O$51,VLOOKUP(BQ$279,$B$276:$C$278,2,0),0)/1000))&gt;0),1,TRUNC(VLOOKUP($E282,'Container Panel'!$B$41:$Z$100,$D282,0)/(VLOOKUP(BQ$276,UI!$A$12:$O$51,VLOOKUP(BQ$279,$B$276:$C$278,2,0),0)/1000)))),"")</f>
        <v/>
      </c>
      <c r="BR282" s="145" t="str">
        <f>IFERROR(IF(AND(BR$272=list!$D$3,'Box Calculation'!BR$279&lt;&gt;"h",$E282&lt;&gt;0),0,IF(AND(BR$273=list!$D$2,$E282&lt;&gt;0,TRUNC(VLOOKUP($E282,'Container Panel'!$B$41:$Z$100,$D282,0)/(VLOOKUP(BR$276,UI!$A$12:$O$51,VLOOKUP(BR$279,$B$276:$C$278,2,0),0)/1000))&gt;0),1,TRUNC(VLOOKUP($E282,'Container Panel'!$B$41:$Z$100,$D282,0)/(VLOOKUP(BR$276,UI!$A$12:$O$51,VLOOKUP(BR$279,$B$276:$C$278,2,0),0)/1000)))),"")</f>
        <v/>
      </c>
      <c r="BS282" s="145" t="str">
        <f>IFERROR(IF(AND(BS$272=list!$D$3,'Box Calculation'!BS$279&lt;&gt;"h",$E282&lt;&gt;0),0,IF(AND(BS$273=list!$D$2,$E282&lt;&gt;0,TRUNC(VLOOKUP($E282,'Container Panel'!$B$41:$Z$100,$D282,0)/(VLOOKUP(BS$276,UI!$A$12:$O$51,VLOOKUP(BS$279,$B$276:$C$278,2,0),0)/1000))&gt;0),1,TRUNC(VLOOKUP($E282,'Container Panel'!$B$41:$Z$100,$D282,0)/(VLOOKUP(BS$276,UI!$A$12:$O$51,VLOOKUP(BS$279,$B$276:$C$278,2,0),0)/1000)))),"")</f>
        <v/>
      </c>
      <c r="BT282" s="145" t="str">
        <f>IFERROR(IF(AND(BT$272=list!$D$3,'Box Calculation'!BT$279&lt;&gt;"h",$E282&lt;&gt;0),0,IF(AND(BT$273=list!$D$2,$E282&lt;&gt;0,TRUNC(VLOOKUP($E282,'Container Panel'!$B$41:$Z$100,$D282,0)/(VLOOKUP(BT$276,UI!$A$12:$O$51,VLOOKUP(BT$279,$B$276:$C$278,2,0),0)/1000))&gt;0),1,TRUNC(VLOOKUP($E282,'Container Panel'!$B$41:$Z$100,$D282,0)/(VLOOKUP(BT$276,UI!$A$12:$O$51,VLOOKUP(BT$279,$B$276:$C$278,2,0),0)/1000)))),"")</f>
        <v/>
      </c>
      <c r="BU282" s="145" t="str">
        <f>IFERROR(IF(AND(BU$272=list!$D$3,'Box Calculation'!BU$279&lt;&gt;"h",$E282&lt;&gt;0),0,IF(AND(BU$273=list!$D$2,$E282&lt;&gt;0,TRUNC(VLOOKUP($E282,'Container Panel'!$B$41:$Z$100,$D282,0)/(VLOOKUP(BU$276,UI!$A$12:$O$51,VLOOKUP(BU$279,$B$276:$C$278,2,0),0)/1000))&gt;0),1,TRUNC(VLOOKUP($E282,'Container Panel'!$B$41:$Z$100,$D282,0)/(VLOOKUP(BU$276,UI!$A$12:$O$51,VLOOKUP(BU$279,$B$276:$C$278,2,0),0)/1000)))),"")</f>
        <v/>
      </c>
      <c r="BV282" s="145" t="str">
        <f>IFERROR(IF(AND(BV$272=list!$D$3,'Box Calculation'!BV$279&lt;&gt;"h",$E282&lt;&gt;0),0,IF(AND(BV$273=list!$D$2,$E282&lt;&gt;0,TRUNC(VLOOKUP($E282,'Container Panel'!$B$41:$Z$100,$D282,0)/(VLOOKUP(BV$276,UI!$A$12:$O$51,VLOOKUP(BV$279,$B$276:$C$278,2,0),0)/1000))&gt;0),1,TRUNC(VLOOKUP($E282,'Container Panel'!$B$41:$Z$100,$D282,0)/(VLOOKUP(BV$276,UI!$A$12:$O$51,VLOOKUP(BV$279,$B$276:$C$278,2,0),0)/1000)))),"")</f>
        <v/>
      </c>
      <c r="BW282" s="145" t="str">
        <f>IFERROR(IF(AND(BW$272=list!$D$3,'Box Calculation'!BW$279&lt;&gt;"h",$E282&lt;&gt;0),0,IF(AND(BW$273=list!$D$2,$E282&lt;&gt;0,TRUNC(VLOOKUP($E282,'Container Panel'!$B$41:$Z$100,$D282,0)/(VLOOKUP(BW$276,UI!$A$12:$O$51,VLOOKUP(BW$279,$B$276:$C$278,2,0),0)/1000))&gt;0),1,TRUNC(VLOOKUP($E282,'Container Panel'!$B$41:$Z$100,$D282,0)/(VLOOKUP(BW$276,UI!$A$12:$O$51,VLOOKUP(BW$279,$B$276:$C$278,2,0),0)/1000)))),"")</f>
        <v/>
      </c>
      <c r="BX282" s="145" t="str">
        <f>IFERROR(IF(AND(BX$272=list!$D$3,'Box Calculation'!BX$279&lt;&gt;"h",$E282&lt;&gt;0),0,IF(AND(BX$273=list!$D$2,$E282&lt;&gt;0,TRUNC(VLOOKUP($E282,'Container Panel'!$B$41:$Z$100,$D282,0)/(VLOOKUP(BX$276,UI!$A$12:$O$51,VLOOKUP(BX$279,$B$276:$C$278,2,0),0)/1000))&gt;0),1,TRUNC(VLOOKUP($E282,'Container Panel'!$B$41:$Z$100,$D282,0)/(VLOOKUP(BX$276,UI!$A$12:$O$51,VLOOKUP(BX$279,$B$276:$C$278,2,0),0)/1000)))),"")</f>
        <v/>
      </c>
      <c r="BY282" s="145" t="str">
        <f>IFERROR(IF(AND(BY$272=list!$D$3,'Box Calculation'!BY$279&lt;&gt;"h",$E282&lt;&gt;0),0,IF(AND(BY$273=list!$D$2,$E282&lt;&gt;0,TRUNC(VLOOKUP($E282,'Container Panel'!$B$41:$Z$100,$D282,0)/(VLOOKUP(BY$276,UI!$A$12:$O$51,VLOOKUP(BY$279,$B$276:$C$278,2,0),0)/1000))&gt;0),1,TRUNC(VLOOKUP($E282,'Container Panel'!$B$41:$Z$100,$D282,0)/(VLOOKUP(BY$276,UI!$A$12:$O$51,VLOOKUP(BY$279,$B$276:$C$278,2,0),0)/1000)))),"")</f>
        <v/>
      </c>
      <c r="BZ282" s="145" t="str">
        <f>IFERROR(IF(AND(BZ$272=list!$D$3,'Box Calculation'!BZ$279&lt;&gt;"h",$E282&lt;&gt;0),0,IF(AND(BZ$273=list!$D$2,$E282&lt;&gt;0,TRUNC(VLOOKUP($E282,'Container Panel'!$B$41:$Z$100,$D282,0)/(VLOOKUP(BZ$276,UI!$A$12:$O$51,VLOOKUP(BZ$279,$B$276:$C$278,2,0),0)/1000))&gt;0),1,TRUNC(VLOOKUP($E282,'Container Panel'!$B$41:$Z$100,$D282,0)/(VLOOKUP(BZ$276,UI!$A$12:$O$51,VLOOKUP(BZ$279,$B$276:$C$278,2,0),0)/1000)))),"")</f>
        <v/>
      </c>
      <c r="CA282" s="145" t="str">
        <f>IFERROR(IF(AND(CA$272=list!$D$3,'Box Calculation'!CA$279&lt;&gt;"h",$E282&lt;&gt;0),0,IF(AND(CA$273=list!$D$2,$E282&lt;&gt;0,TRUNC(VLOOKUP($E282,'Container Panel'!$B$41:$Z$100,$D282,0)/(VLOOKUP(CA$276,UI!$A$12:$O$51,VLOOKUP(CA$279,$B$276:$C$278,2,0),0)/1000))&gt;0),1,TRUNC(VLOOKUP($E282,'Container Panel'!$B$41:$Z$100,$D282,0)/(VLOOKUP(CA$276,UI!$A$12:$O$51,VLOOKUP(CA$279,$B$276:$C$278,2,0),0)/1000)))),"")</f>
        <v/>
      </c>
      <c r="CB282" s="145" t="str">
        <f>IFERROR(IF(AND(CB$272=list!$D$3,'Box Calculation'!CB$279&lt;&gt;"h",$E282&lt;&gt;0),0,IF(AND(CB$273=list!$D$2,$E282&lt;&gt;0,TRUNC(VLOOKUP($E282,'Container Panel'!$B$41:$Z$100,$D282,0)/(VLOOKUP(CB$276,UI!$A$12:$O$51,VLOOKUP(CB$279,$B$276:$C$278,2,0),0)/1000))&gt;0),1,TRUNC(VLOOKUP($E282,'Container Panel'!$B$41:$Z$100,$D282,0)/(VLOOKUP(CB$276,UI!$A$12:$O$51,VLOOKUP(CB$279,$B$276:$C$278,2,0),0)/1000)))),"")</f>
        <v/>
      </c>
      <c r="CC282" s="145" t="str">
        <f>IFERROR(IF(AND(CC$272=list!$D$3,'Box Calculation'!CC$279&lt;&gt;"h",$E282&lt;&gt;0),0,IF(AND(CC$273=list!$D$2,$E282&lt;&gt;0,TRUNC(VLOOKUP($E282,'Container Panel'!$B$41:$Z$100,$D282,0)/(VLOOKUP(CC$276,UI!$A$12:$O$51,VLOOKUP(CC$279,$B$276:$C$278,2,0),0)/1000))&gt;0),1,TRUNC(VLOOKUP($E282,'Container Panel'!$B$41:$Z$100,$D282,0)/(VLOOKUP(CC$276,UI!$A$12:$O$51,VLOOKUP(CC$279,$B$276:$C$278,2,0),0)/1000)))),"")</f>
        <v/>
      </c>
      <c r="CD282" s="145" t="str">
        <f>IFERROR(IF(AND(CD$272=list!$D$3,'Box Calculation'!CD$279&lt;&gt;"h",$E282&lt;&gt;0),0,IF(AND(CD$273=list!$D$2,$E282&lt;&gt;0,TRUNC(VLOOKUP($E282,'Container Panel'!$B$41:$Z$100,$D282,0)/(VLOOKUP(CD$276,UI!$A$12:$O$51,VLOOKUP(CD$279,$B$276:$C$278,2,0),0)/1000))&gt;0),1,TRUNC(VLOOKUP($E282,'Container Panel'!$B$41:$Z$100,$D282,0)/(VLOOKUP(CD$276,UI!$A$12:$O$51,VLOOKUP(CD$279,$B$276:$C$278,2,0),0)/1000)))),"")</f>
        <v/>
      </c>
      <c r="CE282" s="145" t="str">
        <f>IFERROR(IF(AND(CE$272=list!$D$3,'Box Calculation'!CE$279&lt;&gt;"h",$E282&lt;&gt;0),0,IF(AND(CE$273=list!$D$2,$E282&lt;&gt;0,TRUNC(VLOOKUP($E282,'Container Panel'!$B$41:$Z$100,$D282,0)/(VLOOKUP(CE$276,UI!$A$12:$O$51,VLOOKUP(CE$279,$B$276:$C$278,2,0),0)/1000))&gt;0),1,TRUNC(VLOOKUP($E282,'Container Panel'!$B$41:$Z$100,$D282,0)/(VLOOKUP(CE$276,UI!$A$12:$O$51,VLOOKUP(CE$279,$B$276:$C$278,2,0),0)/1000)))),"")</f>
        <v/>
      </c>
      <c r="CF282" s="145" t="str">
        <f>IFERROR(IF(AND(CF$272=list!$D$3,'Box Calculation'!CF$279&lt;&gt;"h",$E282&lt;&gt;0),0,IF(AND(CF$273=list!$D$2,$E282&lt;&gt;0,TRUNC(VLOOKUP($E282,'Container Panel'!$B$41:$Z$100,$D282,0)/(VLOOKUP(CF$276,UI!$A$12:$O$51,VLOOKUP(CF$279,$B$276:$C$278,2,0),0)/1000))&gt;0),1,TRUNC(VLOOKUP($E282,'Container Panel'!$B$41:$Z$100,$D282,0)/(VLOOKUP(CF$276,UI!$A$12:$O$51,VLOOKUP(CF$279,$B$276:$C$278,2,0),0)/1000)))),"")</f>
        <v/>
      </c>
      <c r="CG282" s="145" t="str">
        <f>IFERROR(IF(AND(CG$272=list!$D$3,'Box Calculation'!CG$279&lt;&gt;"h",$E282&lt;&gt;0),0,IF(AND(CG$273=list!$D$2,$E282&lt;&gt;0,TRUNC(VLOOKUP($E282,'Container Panel'!$B$41:$Z$100,$D282,0)/(VLOOKUP(CG$276,UI!$A$12:$O$51,VLOOKUP(CG$279,$B$276:$C$278,2,0),0)/1000))&gt;0),1,TRUNC(VLOOKUP($E282,'Container Panel'!$B$41:$Z$100,$D282,0)/(VLOOKUP(CG$276,UI!$A$12:$O$51,VLOOKUP(CG$279,$B$276:$C$278,2,0),0)/1000)))),"")</f>
        <v/>
      </c>
      <c r="CH282" s="145" t="str">
        <f>IFERROR(IF(AND(CH$272=list!$D$3,'Box Calculation'!CH$279&lt;&gt;"h",$E282&lt;&gt;0),0,IF(AND(CH$273=list!$D$2,$E282&lt;&gt;0,TRUNC(VLOOKUP($E282,'Container Panel'!$B$41:$Z$100,$D282,0)/(VLOOKUP(CH$276,UI!$A$12:$O$51,VLOOKUP(CH$279,$B$276:$C$278,2,0),0)/1000))&gt;0),1,TRUNC(VLOOKUP($E282,'Container Panel'!$B$41:$Z$100,$D282,0)/(VLOOKUP(CH$276,UI!$A$12:$O$51,VLOOKUP(CH$279,$B$276:$C$278,2,0),0)/1000)))),"")</f>
        <v/>
      </c>
      <c r="CI282" s="145" t="str">
        <f>IFERROR(IF(AND(CI$272=list!$D$3,'Box Calculation'!CI$279&lt;&gt;"h",$E282&lt;&gt;0),0,IF(AND(CI$273=list!$D$2,$E282&lt;&gt;0,TRUNC(VLOOKUP($E282,'Container Panel'!$B$41:$Z$100,$D282,0)/(VLOOKUP(CI$276,UI!$A$12:$O$51,VLOOKUP(CI$279,$B$276:$C$278,2,0),0)/1000))&gt;0),1,TRUNC(VLOOKUP($E282,'Container Panel'!$B$41:$Z$100,$D282,0)/(VLOOKUP(CI$276,UI!$A$12:$O$51,VLOOKUP(CI$279,$B$276:$C$278,2,0),0)/1000)))),"")</f>
        <v/>
      </c>
      <c r="CJ282" s="145" t="str">
        <f>IFERROR(IF(AND(CJ$272=list!$D$3,'Box Calculation'!CJ$279&lt;&gt;"h",$E282&lt;&gt;0),0,IF(AND(CJ$273=list!$D$2,$E282&lt;&gt;0,TRUNC(VLOOKUP($E282,'Container Panel'!$B$41:$Z$100,$D282,0)/(VLOOKUP(CJ$276,UI!$A$12:$O$51,VLOOKUP(CJ$279,$B$276:$C$278,2,0),0)/1000))&gt;0),1,TRUNC(VLOOKUP($E282,'Container Panel'!$B$41:$Z$100,$D282,0)/(VLOOKUP(CJ$276,UI!$A$12:$O$51,VLOOKUP(CJ$279,$B$276:$C$278,2,0),0)/1000)))),"")</f>
        <v/>
      </c>
      <c r="CK282" s="145" t="str">
        <f>IFERROR(IF(AND(CK$272=list!$D$3,'Box Calculation'!CK$279&lt;&gt;"h",$E282&lt;&gt;0),0,IF(AND(CK$273=list!$D$2,$E282&lt;&gt;0,TRUNC(VLOOKUP($E282,'Container Panel'!$B$41:$Z$100,$D282,0)/(VLOOKUP(CK$276,UI!$A$12:$O$51,VLOOKUP(CK$279,$B$276:$C$278,2,0),0)/1000))&gt;0),1,TRUNC(VLOOKUP($E282,'Container Panel'!$B$41:$Z$100,$D282,0)/(VLOOKUP(CK$276,UI!$A$12:$O$51,VLOOKUP(CK$279,$B$276:$C$278,2,0),0)/1000)))),"")</f>
        <v/>
      </c>
      <c r="CL282" s="145" t="str">
        <f>IFERROR(IF(AND(CL$272=list!$D$3,'Box Calculation'!CL$279&lt;&gt;"h",$E282&lt;&gt;0),0,IF(AND(CL$273=list!$D$2,$E282&lt;&gt;0,TRUNC(VLOOKUP($E282,'Container Panel'!$B$41:$Z$100,$D282,0)/(VLOOKUP(CL$276,UI!$A$12:$O$51,VLOOKUP(CL$279,$B$276:$C$278,2,0),0)/1000))&gt;0),1,TRUNC(VLOOKUP($E282,'Container Panel'!$B$41:$Z$100,$D282,0)/(VLOOKUP(CL$276,UI!$A$12:$O$51,VLOOKUP(CL$279,$B$276:$C$278,2,0),0)/1000)))),"")</f>
        <v/>
      </c>
      <c r="CM282" s="145" t="str">
        <f>IFERROR(IF(AND(CM$272=list!$D$3,'Box Calculation'!CM$279&lt;&gt;"h",$E282&lt;&gt;0),0,IF(AND(CM$273=list!$D$2,$E282&lt;&gt;0,TRUNC(VLOOKUP($E282,'Container Panel'!$B$41:$Z$100,$D282,0)/(VLOOKUP(CM$276,UI!$A$12:$O$51,VLOOKUP(CM$279,$B$276:$C$278,2,0),0)/1000))&gt;0),1,TRUNC(VLOOKUP($E282,'Container Panel'!$B$41:$Z$100,$D282,0)/(VLOOKUP(CM$276,UI!$A$12:$O$51,VLOOKUP(CM$279,$B$276:$C$278,2,0),0)/1000)))),"")</f>
        <v/>
      </c>
      <c r="CN282" s="145" t="str">
        <f>IFERROR(IF(AND(CN$272=list!$D$3,'Box Calculation'!CN$279&lt;&gt;"h",$E282&lt;&gt;0),0,IF(AND(CN$273=list!$D$2,$E282&lt;&gt;0,TRUNC(VLOOKUP($E282,'Container Panel'!$B$41:$Z$100,$D282,0)/(VLOOKUP(CN$276,UI!$A$12:$O$51,VLOOKUP(CN$279,$B$276:$C$278,2,0),0)/1000))&gt;0),1,TRUNC(VLOOKUP($E282,'Container Panel'!$B$41:$Z$100,$D282,0)/(VLOOKUP(CN$276,UI!$A$12:$O$51,VLOOKUP(CN$279,$B$276:$C$278,2,0),0)/1000)))),"")</f>
        <v/>
      </c>
      <c r="CO282" s="145" t="str">
        <f>IFERROR(IF(AND(CO$272=list!$D$3,'Box Calculation'!CO$279&lt;&gt;"h",$E282&lt;&gt;0),0,IF(AND(CO$273=list!$D$2,$E282&lt;&gt;0,TRUNC(VLOOKUP($E282,'Container Panel'!$B$41:$Z$100,$D282,0)/(VLOOKUP(CO$276,UI!$A$12:$O$51,VLOOKUP(CO$279,$B$276:$C$278,2,0),0)/1000))&gt;0),1,TRUNC(VLOOKUP($E282,'Container Panel'!$B$41:$Z$100,$D282,0)/(VLOOKUP(CO$276,UI!$A$12:$O$51,VLOOKUP(CO$279,$B$276:$C$278,2,0),0)/1000)))),"")</f>
        <v/>
      </c>
      <c r="CP282" s="145" t="str">
        <f>IFERROR(IF(AND(CP$272=list!$D$3,'Box Calculation'!CP$279&lt;&gt;"h",$E282&lt;&gt;0),0,IF(AND(CP$273=list!$D$2,$E282&lt;&gt;0,TRUNC(VLOOKUP($E282,'Container Panel'!$B$41:$Z$100,$D282,0)/(VLOOKUP(CP$276,UI!$A$12:$O$51,VLOOKUP(CP$279,$B$276:$C$278,2,0),0)/1000))&gt;0),1,TRUNC(VLOOKUP($E282,'Container Panel'!$B$41:$Z$100,$D282,0)/(VLOOKUP(CP$276,UI!$A$12:$O$51,VLOOKUP(CP$279,$B$276:$C$278,2,0),0)/1000)))),"")</f>
        <v/>
      </c>
      <c r="CQ282" s="145" t="str">
        <f>IFERROR(IF(AND(CQ$272=list!$D$3,'Box Calculation'!CQ$279&lt;&gt;"h",$E282&lt;&gt;0),0,IF(AND(CQ$273=list!$D$2,$E282&lt;&gt;0,TRUNC(VLOOKUP($E282,'Container Panel'!$B$41:$Z$100,$D282,0)/(VLOOKUP(CQ$276,UI!$A$12:$O$51,VLOOKUP(CQ$279,$B$276:$C$278,2,0),0)/1000))&gt;0),1,TRUNC(VLOOKUP($E282,'Container Panel'!$B$41:$Z$100,$D282,0)/(VLOOKUP(CQ$276,UI!$A$12:$O$51,VLOOKUP(CQ$279,$B$276:$C$278,2,0),0)/1000)))),"")</f>
        <v/>
      </c>
      <c r="CR282" s="145" t="str">
        <f>IFERROR(IF(AND(CR$272=list!$D$3,'Box Calculation'!CR$279&lt;&gt;"h",$E282&lt;&gt;0),0,IF(AND(CR$273=list!$D$2,$E282&lt;&gt;0,TRUNC(VLOOKUP($E282,'Container Panel'!$B$41:$Z$100,$D282,0)/(VLOOKUP(CR$276,UI!$A$12:$O$51,VLOOKUP(CR$279,$B$276:$C$278,2,0),0)/1000))&gt;0),1,TRUNC(VLOOKUP($E282,'Container Panel'!$B$41:$Z$100,$D282,0)/(VLOOKUP(CR$276,UI!$A$12:$O$51,VLOOKUP(CR$279,$B$276:$C$278,2,0),0)/1000)))),"")</f>
        <v/>
      </c>
      <c r="CS282" s="145" t="str">
        <f>IFERROR(IF(AND(CS$272=list!$D$3,'Box Calculation'!CS$279&lt;&gt;"h",$E282&lt;&gt;0),0,IF(AND(CS$273=list!$D$2,$E282&lt;&gt;0,TRUNC(VLOOKUP($E282,'Container Panel'!$B$41:$Z$100,$D282,0)/(VLOOKUP(CS$276,UI!$A$12:$O$51,VLOOKUP(CS$279,$B$276:$C$278,2,0),0)/1000))&gt;0),1,TRUNC(VLOOKUP($E282,'Container Panel'!$B$41:$Z$100,$D282,0)/(VLOOKUP(CS$276,UI!$A$12:$O$51,VLOOKUP(CS$279,$B$276:$C$278,2,0),0)/1000)))),"")</f>
        <v/>
      </c>
      <c r="CT282" s="145" t="str">
        <f>IFERROR(IF(AND(CT$272=list!$D$3,'Box Calculation'!CT$279&lt;&gt;"h",$E282&lt;&gt;0),0,IF(AND(CT$273=list!$D$2,$E282&lt;&gt;0,TRUNC(VLOOKUP($E282,'Container Panel'!$B$41:$Z$100,$D282,0)/(VLOOKUP(CT$276,UI!$A$12:$O$51,VLOOKUP(CT$279,$B$276:$C$278,2,0),0)/1000))&gt;0),1,TRUNC(VLOOKUP($E282,'Container Panel'!$B$41:$Z$100,$D282,0)/(VLOOKUP(CT$276,UI!$A$12:$O$51,VLOOKUP(CT$279,$B$276:$C$278,2,0),0)/1000)))),"")</f>
        <v/>
      </c>
      <c r="CU282" s="145" t="str">
        <f>IFERROR(IF(AND(CU$272=list!$D$3,'Box Calculation'!CU$279&lt;&gt;"h",$E282&lt;&gt;0),0,IF(AND(CU$273=list!$D$2,$E282&lt;&gt;0,TRUNC(VLOOKUP($E282,'Container Panel'!$B$41:$Z$100,$D282,0)/(VLOOKUP(CU$276,UI!$A$12:$O$51,VLOOKUP(CU$279,$B$276:$C$278,2,0),0)/1000))&gt;0),1,TRUNC(VLOOKUP($E282,'Container Panel'!$B$41:$Z$100,$D282,0)/(VLOOKUP(CU$276,UI!$A$12:$O$51,VLOOKUP(CU$279,$B$276:$C$278,2,0),0)/1000)))),"")</f>
        <v/>
      </c>
      <c r="CV282" s="145" t="str">
        <f>IFERROR(IF(AND(CV$272=list!$D$3,'Box Calculation'!CV$279&lt;&gt;"h",$E282&lt;&gt;0),0,IF(AND(CV$273=list!$D$2,$E282&lt;&gt;0,TRUNC(VLOOKUP($E282,'Container Panel'!$B$41:$Z$100,$D282,0)/(VLOOKUP(CV$276,UI!$A$12:$O$51,VLOOKUP(CV$279,$B$276:$C$278,2,0),0)/1000))&gt;0),1,TRUNC(VLOOKUP($E282,'Container Panel'!$B$41:$Z$100,$D282,0)/(VLOOKUP(CV$276,UI!$A$12:$O$51,VLOOKUP(CV$279,$B$276:$C$278,2,0),0)/1000)))),"")</f>
        <v/>
      </c>
      <c r="CW282" s="145" t="str">
        <f>IFERROR(IF(AND(CW$272=list!$D$3,'Box Calculation'!CW$279&lt;&gt;"h",$E282&lt;&gt;0),0,IF(AND(CW$273=list!$D$2,$E282&lt;&gt;0,TRUNC(VLOOKUP($E282,'Container Panel'!$B$41:$Z$100,$D282,0)/(VLOOKUP(CW$276,UI!$A$12:$O$51,VLOOKUP(CW$279,$B$276:$C$278,2,0),0)/1000))&gt;0),1,TRUNC(VLOOKUP($E282,'Container Panel'!$B$41:$Z$100,$D282,0)/(VLOOKUP(CW$276,UI!$A$12:$O$51,VLOOKUP(CW$279,$B$276:$C$278,2,0),0)/1000)))),"")</f>
        <v/>
      </c>
      <c r="CX282" s="145" t="str">
        <f>IFERROR(IF(AND(CX$272=list!$D$3,'Box Calculation'!CX$279&lt;&gt;"h",$E282&lt;&gt;0),0,IF(AND(CX$273=list!$D$2,$E282&lt;&gt;0,TRUNC(VLOOKUP($E282,'Container Panel'!$B$41:$Z$100,$D282,0)/(VLOOKUP(CX$276,UI!$A$12:$O$51,VLOOKUP(CX$279,$B$276:$C$278,2,0),0)/1000))&gt;0),1,TRUNC(VLOOKUP($E282,'Container Panel'!$B$41:$Z$100,$D282,0)/(VLOOKUP(CX$276,UI!$A$12:$O$51,VLOOKUP(CX$279,$B$276:$C$278,2,0),0)/1000)))),"")</f>
        <v/>
      </c>
      <c r="CY282" s="145" t="str">
        <f>IFERROR(IF(AND(CY$272=list!$D$3,'Box Calculation'!CY$279&lt;&gt;"h",$E282&lt;&gt;0),0,IF(AND(CY$273=list!$D$2,$E282&lt;&gt;0,TRUNC(VLOOKUP($E282,'Container Panel'!$B$41:$Z$100,$D282,0)/(VLOOKUP(CY$276,UI!$A$12:$O$51,VLOOKUP(CY$279,$B$276:$C$278,2,0),0)/1000))&gt;0),1,TRUNC(VLOOKUP($E282,'Container Panel'!$B$41:$Z$100,$D282,0)/(VLOOKUP(CY$276,UI!$A$12:$O$51,VLOOKUP(CY$279,$B$276:$C$278,2,0),0)/1000)))),"")</f>
        <v/>
      </c>
      <c r="CZ282" s="145" t="str">
        <f>IFERROR(IF(AND(CZ$272=list!$D$3,'Box Calculation'!CZ$279&lt;&gt;"h",$E282&lt;&gt;0),0,IF(AND(CZ$273=list!$D$2,$E282&lt;&gt;0,TRUNC(VLOOKUP($E282,'Container Panel'!$B$41:$Z$100,$D282,0)/(VLOOKUP(CZ$276,UI!$A$12:$O$51,VLOOKUP(CZ$279,$B$276:$C$278,2,0),0)/1000))&gt;0),1,TRUNC(VLOOKUP($E282,'Container Panel'!$B$41:$Z$100,$D282,0)/(VLOOKUP(CZ$276,UI!$A$12:$O$51,VLOOKUP(CZ$279,$B$276:$C$278,2,0),0)/1000)))),"")</f>
        <v/>
      </c>
      <c r="DA282" s="145" t="str">
        <f>IFERROR(IF(AND(DA$272=list!$D$3,'Box Calculation'!DA$279&lt;&gt;"h",$E282&lt;&gt;0),0,IF(AND(DA$273=list!$D$2,$E282&lt;&gt;0,TRUNC(VLOOKUP($E282,'Container Panel'!$B$41:$Z$100,$D282,0)/(VLOOKUP(DA$276,UI!$A$12:$O$51,VLOOKUP(DA$279,$B$276:$C$278,2,0),0)/1000))&gt;0),1,TRUNC(VLOOKUP($E282,'Container Panel'!$B$41:$Z$100,$D282,0)/(VLOOKUP(DA$276,UI!$A$12:$O$51,VLOOKUP(DA$279,$B$276:$C$278,2,0),0)/1000)))),"")</f>
        <v/>
      </c>
      <c r="DB282" s="145" t="str">
        <f>IFERROR(IF(AND(DB$272=list!$D$3,'Box Calculation'!DB$279&lt;&gt;"h",$E282&lt;&gt;0),0,IF(AND(DB$273=list!$D$2,$E282&lt;&gt;0,TRUNC(VLOOKUP($E282,'Container Panel'!$B$41:$Z$100,$D282,0)/(VLOOKUP(DB$276,UI!$A$12:$O$51,VLOOKUP(DB$279,$B$276:$C$278,2,0),0)/1000))&gt;0),1,TRUNC(VLOOKUP($E282,'Container Panel'!$B$41:$Z$100,$D282,0)/(VLOOKUP(DB$276,UI!$A$12:$O$51,VLOOKUP(DB$279,$B$276:$C$278,2,0),0)/1000)))),"")</f>
        <v/>
      </c>
      <c r="DC282" s="145" t="str">
        <f>IFERROR(IF(AND(DC$272=list!$D$3,'Box Calculation'!DC$279&lt;&gt;"h",$E282&lt;&gt;0),0,IF(AND(DC$273=list!$D$2,$E282&lt;&gt;0,TRUNC(VLOOKUP($E282,'Container Panel'!$B$41:$Z$100,$D282,0)/(VLOOKUP(DC$276,UI!$A$12:$O$51,VLOOKUP(DC$279,$B$276:$C$278,2,0),0)/1000))&gt;0),1,TRUNC(VLOOKUP($E282,'Container Panel'!$B$41:$Z$100,$D282,0)/(VLOOKUP(DC$276,UI!$A$12:$O$51,VLOOKUP(DC$279,$B$276:$C$278,2,0),0)/1000)))),"")</f>
        <v/>
      </c>
      <c r="DD282" s="145" t="str">
        <f>IFERROR(IF(AND(DD$272=list!$D$3,'Box Calculation'!DD$279&lt;&gt;"h",$E282&lt;&gt;0),0,IF(AND(DD$273=list!$D$2,$E282&lt;&gt;0,TRUNC(VLOOKUP($E282,'Container Panel'!$B$41:$Z$100,$D282,0)/(VLOOKUP(DD$276,UI!$A$12:$O$51,VLOOKUP(DD$279,$B$276:$C$278,2,0),0)/1000))&gt;0),1,TRUNC(VLOOKUP($E282,'Container Panel'!$B$41:$Z$100,$D282,0)/(VLOOKUP(DD$276,UI!$A$12:$O$51,VLOOKUP(DD$279,$B$276:$C$278,2,0),0)/1000)))),"")</f>
        <v/>
      </c>
      <c r="DE282" s="145" t="str">
        <f>IFERROR(IF(AND(DE$272=list!$D$3,'Box Calculation'!DE$279&lt;&gt;"h",$E282&lt;&gt;0),0,IF(AND(DE$273=list!$D$2,$E282&lt;&gt;0,TRUNC(VLOOKUP($E282,'Container Panel'!$B$41:$Z$100,$D282,0)/(VLOOKUP(DE$276,UI!$A$12:$O$51,VLOOKUP(DE$279,$B$276:$C$278,2,0),0)/1000))&gt;0),1,TRUNC(VLOOKUP($E282,'Container Panel'!$B$41:$Z$100,$D282,0)/(VLOOKUP(DE$276,UI!$A$12:$O$51,VLOOKUP(DE$279,$B$276:$C$278,2,0),0)/1000)))),"")</f>
        <v/>
      </c>
      <c r="DF282" s="145" t="str">
        <f>IFERROR(IF(AND(DF$272=list!$D$3,'Box Calculation'!DF$279&lt;&gt;"h",$E282&lt;&gt;0),0,IF(AND(DF$273=list!$D$2,$E282&lt;&gt;0,TRUNC(VLOOKUP($E282,'Container Panel'!$B$41:$Z$100,$D282,0)/(VLOOKUP(DF$276,UI!$A$12:$O$51,VLOOKUP(DF$279,$B$276:$C$278,2,0),0)/1000))&gt;0),1,TRUNC(VLOOKUP($E282,'Container Panel'!$B$41:$Z$100,$D282,0)/(VLOOKUP(DF$276,UI!$A$12:$O$51,VLOOKUP(DF$279,$B$276:$C$278,2,0),0)/1000)))),"")</f>
        <v/>
      </c>
      <c r="DG282" s="145" t="str">
        <f>IFERROR(IF(AND(DG$272=list!$D$3,'Box Calculation'!DG$279&lt;&gt;"h",$E282&lt;&gt;0),0,IF(AND(DG$273=list!$D$2,$E282&lt;&gt;0,TRUNC(VLOOKUP($E282,'Container Panel'!$B$41:$Z$100,$D282,0)/(VLOOKUP(DG$276,UI!$A$12:$O$51,VLOOKUP(DG$279,$B$276:$C$278,2,0),0)/1000))&gt;0),1,TRUNC(VLOOKUP($E282,'Container Panel'!$B$41:$Z$100,$D282,0)/(VLOOKUP(DG$276,UI!$A$12:$O$51,VLOOKUP(DG$279,$B$276:$C$278,2,0),0)/1000)))),"")</f>
        <v/>
      </c>
      <c r="DH282" s="145" t="str">
        <f>IFERROR(IF(AND(DH$272=list!$D$3,'Box Calculation'!DH$279&lt;&gt;"h",$E282&lt;&gt;0),0,IF(AND(DH$273=list!$D$2,$E282&lt;&gt;0,TRUNC(VLOOKUP($E282,'Container Panel'!$B$41:$Z$100,$D282,0)/(VLOOKUP(DH$276,UI!$A$12:$O$51,VLOOKUP(DH$279,$B$276:$C$278,2,0),0)/1000))&gt;0),1,TRUNC(VLOOKUP($E282,'Container Panel'!$B$41:$Z$100,$D282,0)/(VLOOKUP(DH$276,UI!$A$12:$O$51,VLOOKUP(DH$279,$B$276:$C$278,2,0),0)/1000)))),"")</f>
        <v/>
      </c>
      <c r="DI282" s="145" t="str">
        <f>IFERROR(IF(AND(DI$272=list!$D$3,'Box Calculation'!DI$279&lt;&gt;"h",$E282&lt;&gt;0),0,IF(AND(DI$273=list!$D$2,$E282&lt;&gt;0,TRUNC(VLOOKUP($E282,'Container Panel'!$B$41:$Z$100,$D282,0)/(VLOOKUP(DI$276,UI!$A$12:$O$51,VLOOKUP(DI$279,$B$276:$C$278,2,0),0)/1000))&gt;0),1,TRUNC(VLOOKUP($E282,'Container Panel'!$B$41:$Z$100,$D282,0)/(VLOOKUP(DI$276,UI!$A$12:$O$51,VLOOKUP(DI$279,$B$276:$C$278,2,0),0)/1000)))),"")</f>
        <v/>
      </c>
      <c r="DJ282" s="145" t="str">
        <f>IFERROR(IF(AND(DJ$272=list!$D$3,'Box Calculation'!DJ$279&lt;&gt;"h",$E282&lt;&gt;0),0,IF(AND(DJ$273=list!$D$2,$E282&lt;&gt;0,TRUNC(VLOOKUP($E282,'Container Panel'!$B$41:$Z$100,$D282,0)/(VLOOKUP(DJ$276,UI!$A$12:$O$51,VLOOKUP(DJ$279,$B$276:$C$278,2,0),0)/1000))&gt;0),1,TRUNC(VLOOKUP($E282,'Container Panel'!$B$41:$Z$100,$D282,0)/(VLOOKUP(DJ$276,UI!$A$12:$O$51,VLOOKUP(DJ$279,$B$276:$C$278,2,0),0)/1000)))),"")</f>
        <v/>
      </c>
      <c r="DK282" s="145" t="str">
        <f>IFERROR(IF(AND(DK$272=list!$D$3,'Box Calculation'!DK$279&lt;&gt;"h",$E282&lt;&gt;0),0,IF(AND(DK$273=list!$D$2,$E282&lt;&gt;0,TRUNC(VLOOKUP($E282,'Container Panel'!$B$41:$Z$100,$D282,0)/(VLOOKUP(DK$276,UI!$A$12:$O$51,VLOOKUP(DK$279,$B$276:$C$278,2,0),0)/1000))&gt;0),1,TRUNC(VLOOKUP($E282,'Container Panel'!$B$41:$Z$100,$D282,0)/(VLOOKUP(DK$276,UI!$A$12:$O$51,VLOOKUP(DK$279,$B$276:$C$278,2,0),0)/1000)))),"")</f>
        <v/>
      </c>
      <c r="DL282" s="145" t="str">
        <f>IFERROR(IF(AND(DL$272=list!$D$3,'Box Calculation'!DL$279&lt;&gt;"h",$E282&lt;&gt;0),0,IF(AND(DL$273=list!$D$2,$E282&lt;&gt;0,TRUNC(VLOOKUP($E282,'Container Panel'!$B$41:$Z$100,$D282,0)/(VLOOKUP(DL$276,UI!$A$12:$O$51,VLOOKUP(DL$279,$B$276:$C$278,2,0),0)/1000))&gt;0),1,TRUNC(VLOOKUP($E282,'Container Panel'!$B$41:$Z$100,$D282,0)/(VLOOKUP(DL$276,UI!$A$12:$O$51,VLOOKUP(DL$279,$B$276:$C$278,2,0),0)/1000)))),"")</f>
        <v/>
      </c>
      <c r="DM282" s="145" t="str">
        <f>IFERROR(IF(AND(DM$272=list!$D$3,'Box Calculation'!DM$279&lt;&gt;"h",$E282&lt;&gt;0),0,IF(AND(DM$273=list!$D$2,$E282&lt;&gt;0,TRUNC(VLOOKUP($E282,'Container Panel'!$B$41:$Z$100,$D282,0)/(VLOOKUP(DM$276,UI!$A$12:$O$51,VLOOKUP(DM$279,$B$276:$C$278,2,0),0)/1000))&gt;0),1,TRUNC(VLOOKUP($E282,'Container Panel'!$B$41:$Z$100,$D282,0)/(VLOOKUP(DM$276,UI!$A$12:$O$51,VLOOKUP(DM$279,$B$276:$C$278,2,0),0)/1000)))),"")</f>
        <v/>
      </c>
      <c r="DN282" s="145" t="str">
        <f>IFERROR(IF(AND(DN$272=list!$D$3,'Box Calculation'!DN$279&lt;&gt;"h",$E282&lt;&gt;0),0,IF(AND(DN$273=list!$D$2,$E282&lt;&gt;0,TRUNC(VLOOKUP($E282,'Container Panel'!$B$41:$Z$100,$D282,0)/(VLOOKUP(DN$276,UI!$A$12:$O$51,VLOOKUP(DN$279,$B$276:$C$278,2,0),0)/1000))&gt;0),1,TRUNC(VLOOKUP($E282,'Container Panel'!$B$41:$Z$100,$D282,0)/(VLOOKUP(DN$276,UI!$A$12:$O$51,VLOOKUP(DN$279,$B$276:$C$278,2,0),0)/1000)))),"")</f>
        <v/>
      </c>
      <c r="DO282" s="145" t="str">
        <f>IFERROR(IF(AND(DO$272=list!$D$3,'Box Calculation'!DO$279&lt;&gt;"h",$E282&lt;&gt;0),0,IF(AND(DO$273=list!$D$2,$E282&lt;&gt;0,TRUNC(VLOOKUP($E282,'Container Panel'!$B$41:$Z$100,$D282,0)/(VLOOKUP(DO$276,UI!$A$12:$O$51,VLOOKUP(DO$279,$B$276:$C$278,2,0),0)/1000))&gt;0),1,TRUNC(VLOOKUP($E282,'Container Panel'!$B$41:$Z$100,$D282,0)/(VLOOKUP(DO$276,UI!$A$12:$O$51,VLOOKUP(DO$279,$B$276:$C$278,2,0),0)/1000)))),"")</f>
        <v/>
      </c>
      <c r="DP282" s="145" t="str">
        <f>IFERROR(IF(AND(DP$272=list!$D$3,'Box Calculation'!DP$279&lt;&gt;"h",$E282&lt;&gt;0),0,IF(AND(DP$273=list!$D$2,$E282&lt;&gt;0,TRUNC(VLOOKUP($E282,'Container Panel'!$B$41:$Z$100,$D282,0)/(VLOOKUP(DP$276,UI!$A$12:$O$51,VLOOKUP(DP$279,$B$276:$C$278,2,0),0)/1000))&gt;0),1,TRUNC(VLOOKUP($E282,'Container Panel'!$B$41:$Z$100,$D282,0)/(VLOOKUP(DP$276,UI!$A$12:$O$51,VLOOKUP(DP$279,$B$276:$C$278,2,0),0)/1000)))),"")</f>
        <v/>
      </c>
      <c r="DQ282" s="145" t="str">
        <f>IFERROR(IF(AND(DQ$272=list!$D$3,'Box Calculation'!DQ$279&lt;&gt;"h",$E282&lt;&gt;0),0,IF(AND(DQ$273=list!$D$2,$E282&lt;&gt;0,TRUNC(VLOOKUP($E282,'Container Panel'!$B$41:$Z$100,$D282,0)/(VLOOKUP(DQ$276,UI!$A$12:$O$51,VLOOKUP(DQ$279,$B$276:$C$278,2,0),0)/1000))&gt;0),1,TRUNC(VLOOKUP($E282,'Container Panel'!$B$41:$Z$100,$D282,0)/(VLOOKUP(DQ$276,UI!$A$12:$O$51,VLOOKUP(DQ$279,$B$276:$C$278,2,0),0)/1000)))),"")</f>
        <v/>
      </c>
      <c r="DR282" s="145" t="str">
        <f>IFERROR(IF(AND(DR$272=list!$D$3,'Box Calculation'!DR$279&lt;&gt;"h",$E282&lt;&gt;0),0,IF(AND(DR$273=list!$D$2,$E282&lt;&gt;0,TRUNC(VLOOKUP($E282,'Container Panel'!$B$41:$Z$100,$D282,0)/(VLOOKUP(DR$276,UI!$A$12:$O$51,VLOOKUP(DR$279,$B$276:$C$278,2,0),0)/1000))&gt;0),1,TRUNC(VLOOKUP($E282,'Container Panel'!$B$41:$Z$100,$D282,0)/(VLOOKUP(DR$276,UI!$A$12:$O$51,VLOOKUP(DR$279,$B$276:$C$278,2,0),0)/1000)))),"")</f>
        <v/>
      </c>
      <c r="DS282" s="145" t="str">
        <f>IFERROR(IF(AND(DS$272=list!$D$3,'Box Calculation'!DS$279&lt;&gt;"h",$E282&lt;&gt;0),0,IF(AND(DS$273=list!$D$2,$E282&lt;&gt;0,TRUNC(VLOOKUP($E282,'Container Panel'!$B$41:$Z$100,$D282,0)/(VLOOKUP(DS$276,UI!$A$12:$O$51,VLOOKUP(DS$279,$B$276:$C$278,2,0),0)/1000))&gt;0),1,TRUNC(VLOOKUP($E282,'Container Panel'!$B$41:$Z$100,$D282,0)/(VLOOKUP(DS$276,UI!$A$12:$O$51,VLOOKUP(DS$279,$B$276:$C$278,2,0),0)/1000)))),"")</f>
        <v/>
      </c>
      <c r="DT282" s="145" t="str">
        <f>IFERROR(IF(AND(DT$272=list!$D$3,'Box Calculation'!DT$279&lt;&gt;"h",$E282&lt;&gt;0),0,IF(AND(DT$273=list!$D$2,$E282&lt;&gt;0,TRUNC(VLOOKUP($E282,'Container Panel'!$B$41:$Z$100,$D282,0)/(VLOOKUP(DT$276,UI!$A$12:$O$51,VLOOKUP(DT$279,$B$276:$C$278,2,0),0)/1000))&gt;0),1,TRUNC(VLOOKUP($E282,'Container Panel'!$B$41:$Z$100,$D282,0)/(VLOOKUP(DT$276,UI!$A$12:$O$51,VLOOKUP(DT$279,$B$276:$C$278,2,0),0)/1000)))),"")</f>
        <v/>
      </c>
      <c r="DU282" s="145" t="str">
        <f>IFERROR(IF(AND(DU$272=list!$D$3,'Box Calculation'!DU$279&lt;&gt;"h",$E282&lt;&gt;0),0,IF(AND(DU$273=list!$D$2,$E282&lt;&gt;0,TRUNC(VLOOKUP($E282,'Container Panel'!$B$41:$Z$100,$D282,0)/(VLOOKUP(DU$276,UI!$A$12:$O$51,VLOOKUP(DU$279,$B$276:$C$278,2,0),0)/1000))&gt;0),1,TRUNC(VLOOKUP($E282,'Container Panel'!$B$41:$Z$100,$D282,0)/(VLOOKUP(DU$276,UI!$A$12:$O$51,VLOOKUP(DU$279,$B$276:$C$278,2,0),0)/1000)))),"")</f>
        <v/>
      </c>
      <c r="DV282" s="145" t="str">
        <f>IFERROR(IF(AND(DV$272=list!$D$3,'Box Calculation'!DV$279&lt;&gt;"h",$E282&lt;&gt;0),0,IF(AND(DV$273=list!$D$2,$E282&lt;&gt;0,TRUNC(VLOOKUP($E282,'Container Panel'!$B$41:$Z$100,$D282,0)/(VLOOKUP(DV$276,UI!$A$12:$O$51,VLOOKUP(DV$279,$B$276:$C$278,2,0),0)/1000))&gt;0),1,TRUNC(VLOOKUP($E282,'Container Panel'!$B$41:$Z$100,$D282,0)/(VLOOKUP(DV$276,UI!$A$12:$O$51,VLOOKUP(DV$279,$B$276:$C$278,2,0),0)/1000)))),"")</f>
        <v/>
      </c>
      <c r="DW282" s="145" t="str">
        <f>IFERROR(IF(AND(DW$272=list!$D$3,'Box Calculation'!DW$279&lt;&gt;"h",$E282&lt;&gt;0),0,IF(AND(DW$273=list!$D$2,$E282&lt;&gt;0,TRUNC(VLOOKUP($E282,'Container Panel'!$B$41:$Z$100,$D282,0)/(VLOOKUP(DW$276,UI!$A$12:$O$51,VLOOKUP(DW$279,$B$276:$C$278,2,0),0)/1000))&gt;0),1,TRUNC(VLOOKUP($E282,'Container Panel'!$B$41:$Z$100,$D282,0)/(VLOOKUP(DW$276,UI!$A$12:$O$51,VLOOKUP(DW$279,$B$276:$C$278,2,0),0)/1000)))),"")</f>
        <v/>
      </c>
      <c r="DX282" s="145" t="str">
        <f>IFERROR(IF(AND(DX$272=list!$D$3,'Box Calculation'!DX$279&lt;&gt;"h",$E282&lt;&gt;0),0,IF(AND(DX$273=list!$D$2,$E282&lt;&gt;0,TRUNC(VLOOKUP($E282,'Container Panel'!$B$41:$Z$100,$D282,0)/(VLOOKUP(DX$276,UI!$A$12:$O$51,VLOOKUP(DX$279,$B$276:$C$278,2,0),0)/1000))&gt;0),1,TRUNC(VLOOKUP($E282,'Container Panel'!$B$41:$Z$100,$D282,0)/(VLOOKUP(DX$276,UI!$A$12:$O$51,VLOOKUP(DX$279,$B$276:$C$278,2,0),0)/1000)))),"")</f>
        <v/>
      </c>
      <c r="DY282" s="145" t="str">
        <f>IFERROR(IF(AND(DY$272=list!$D$3,'Box Calculation'!DY$279&lt;&gt;"h",$E282&lt;&gt;0),0,IF(AND(DY$273=list!$D$2,$E282&lt;&gt;0,TRUNC(VLOOKUP($E282,'Container Panel'!$B$41:$Z$100,$D282,0)/(VLOOKUP(DY$276,UI!$A$12:$O$51,VLOOKUP(DY$279,$B$276:$C$278,2,0),0)/1000))&gt;0),1,TRUNC(VLOOKUP($E282,'Container Panel'!$B$41:$Z$100,$D282,0)/(VLOOKUP(DY$276,UI!$A$12:$O$51,VLOOKUP(DY$279,$B$276:$C$278,2,0),0)/1000)))),"")</f>
        <v/>
      </c>
      <c r="DZ282" s="145" t="str">
        <f>IFERROR(IF(AND(DZ$272=list!$D$3,'Box Calculation'!DZ$279&lt;&gt;"h",$E282&lt;&gt;0),0,IF(AND(DZ$273=list!$D$2,$E282&lt;&gt;0,TRUNC(VLOOKUP($E282,'Container Panel'!$B$41:$Z$100,$D282,0)/(VLOOKUP(DZ$276,UI!$A$12:$O$51,VLOOKUP(DZ$279,$B$276:$C$278,2,0),0)/1000))&gt;0),1,TRUNC(VLOOKUP($E282,'Container Panel'!$B$41:$Z$100,$D282,0)/(VLOOKUP(DZ$276,UI!$A$12:$O$51,VLOOKUP(DZ$279,$B$276:$C$278,2,0),0)/1000)))),"")</f>
        <v/>
      </c>
      <c r="EA282" s="145" t="str">
        <f>IFERROR(IF(AND(EA$272=list!$D$3,'Box Calculation'!EA$279&lt;&gt;"h",$E282&lt;&gt;0),0,IF(AND(EA$273=list!$D$2,$E282&lt;&gt;0,TRUNC(VLOOKUP($E282,'Container Panel'!$B$41:$Z$100,$D282,0)/(VLOOKUP(EA$276,UI!$A$12:$O$51,VLOOKUP(EA$279,$B$276:$C$278,2,0),0)/1000))&gt;0),1,TRUNC(VLOOKUP($E282,'Container Panel'!$B$41:$Z$100,$D282,0)/(VLOOKUP(EA$276,UI!$A$12:$O$51,VLOOKUP(EA$279,$B$276:$C$278,2,0),0)/1000)))),"")</f>
        <v/>
      </c>
      <c r="EB282" s="145" t="str">
        <f>IFERROR(IF(AND(EB$272=list!$D$3,'Box Calculation'!EB$279&lt;&gt;"h",$E282&lt;&gt;0),0,IF(AND(EB$273=list!$D$2,$E282&lt;&gt;0,TRUNC(VLOOKUP($E282,'Container Panel'!$B$41:$Z$100,$D282,0)/(VLOOKUP(EB$276,UI!$A$12:$O$51,VLOOKUP(EB$279,$B$276:$C$278,2,0),0)/1000))&gt;0),1,TRUNC(VLOOKUP($E282,'Container Panel'!$B$41:$Z$100,$D282,0)/(VLOOKUP(EB$276,UI!$A$12:$O$51,VLOOKUP(EB$279,$B$276:$C$278,2,0),0)/1000)))),"")</f>
        <v/>
      </c>
      <c r="EC282" s="145" t="str">
        <f>IFERROR(IF(AND(EC$272=list!$D$3,'Box Calculation'!EC$279&lt;&gt;"h",$E282&lt;&gt;0),0,IF(AND(EC$273=list!$D$2,$E282&lt;&gt;0,TRUNC(VLOOKUP($E282,'Container Panel'!$B$41:$Z$100,$D282,0)/(VLOOKUP(EC$276,UI!$A$12:$O$51,VLOOKUP(EC$279,$B$276:$C$278,2,0),0)/1000))&gt;0),1,TRUNC(VLOOKUP($E282,'Container Panel'!$B$41:$Z$100,$D282,0)/(VLOOKUP(EC$276,UI!$A$12:$O$51,VLOOKUP(EC$279,$B$276:$C$278,2,0),0)/1000)))),"")</f>
        <v/>
      </c>
      <c r="ED282" s="145" t="str">
        <f>IFERROR(IF(AND(ED$272=list!$D$3,'Box Calculation'!ED$279&lt;&gt;"h",$E282&lt;&gt;0),0,IF(AND(ED$273=list!$D$2,$E282&lt;&gt;0,TRUNC(VLOOKUP($E282,'Container Panel'!$B$41:$Z$100,$D282,0)/(VLOOKUP(ED$276,UI!$A$12:$O$51,VLOOKUP(ED$279,$B$276:$C$278,2,0),0)/1000))&gt;0),1,TRUNC(VLOOKUP($E282,'Container Panel'!$B$41:$Z$100,$D282,0)/(VLOOKUP(ED$276,UI!$A$12:$O$51,VLOOKUP(ED$279,$B$276:$C$278,2,0),0)/1000)))),"")</f>
        <v/>
      </c>
      <c r="EE282" s="145" t="str">
        <f>IFERROR(IF(AND(EE$272=list!$D$3,'Box Calculation'!EE$279&lt;&gt;"h",$E282&lt;&gt;0),0,IF(AND(EE$273=list!$D$2,$E282&lt;&gt;0,TRUNC(VLOOKUP($E282,'Container Panel'!$B$41:$Z$100,$D282,0)/(VLOOKUP(EE$276,UI!$A$12:$O$51,VLOOKUP(EE$279,$B$276:$C$278,2,0),0)/1000))&gt;0),1,TRUNC(VLOOKUP($E282,'Container Panel'!$B$41:$Z$100,$D282,0)/(VLOOKUP(EE$276,UI!$A$12:$O$51,VLOOKUP(EE$279,$B$276:$C$278,2,0),0)/1000)))),"")</f>
        <v/>
      </c>
      <c r="EF282" s="145" t="str">
        <f>IFERROR(IF(AND(EF$272=list!$D$3,'Box Calculation'!EF$279&lt;&gt;"h",$E282&lt;&gt;0),0,IF(AND(EF$273=list!$D$2,$E282&lt;&gt;0,TRUNC(VLOOKUP($E282,'Container Panel'!$B$41:$Z$100,$D282,0)/(VLOOKUP(EF$276,UI!$A$12:$O$51,VLOOKUP(EF$279,$B$276:$C$278,2,0),0)/1000))&gt;0),1,TRUNC(VLOOKUP($E282,'Container Panel'!$B$41:$Z$100,$D282,0)/(VLOOKUP(EF$276,UI!$A$12:$O$51,VLOOKUP(EF$279,$B$276:$C$278,2,0),0)/1000)))),"")</f>
        <v/>
      </c>
      <c r="EG282" s="145" t="str">
        <f>IFERROR(IF(AND(EG$272=list!$D$3,'Box Calculation'!EG$279&lt;&gt;"h",$E282&lt;&gt;0),0,IF(AND(EG$273=list!$D$2,$E282&lt;&gt;0,TRUNC(VLOOKUP($E282,'Container Panel'!$B$41:$Z$100,$D282,0)/(VLOOKUP(EG$276,UI!$A$12:$O$51,VLOOKUP(EG$279,$B$276:$C$278,2,0),0)/1000))&gt;0),1,TRUNC(VLOOKUP($E282,'Container Panel'!$B$41:$Z$100,$D282,0)/(VLOOKUP(EG$276,UI!$A$12:$O$51,VLOOKUP(EG$279,$B$276:$C$278,2,0),0)/1000)))),"")</f>
        <v/>
      </c>
      <c r="EH282" s="145" t="str">
        <f>IFERROR(IF(AND(EH$272=list!$D$3,'Box Calculation'!EH$279&lt;&gt;"h",$E282&lt;&gt;0),0,IF(AND(EH$273=list!$D$2,$E282&lt;&gt;0,TRUNC(VLOOKUP($E282,'Container Panel'!$B$41:$Z$100,$D282,0)/(VLOOKUP(EH$276,UI!$A$12:$O$51,VLOOKUP(EH$279,$B$276:$C$278,2,0),0)/1000))&gt;0),1,TRUNC(VLOOKUP($E282,'Container Panel'!$B$41:$Z$100,$D282,0)/(VLOOKUP(EH$276,UI!$A$12:$O$51,VLOOKUP(EH$279,$B$276:$C$278,2,0),0)/1000)))),"")</f>
        <v/>
      </c>
      <c r="EI282" s="145" t="str">
        <f>IFERROR(IF(AND(EI$272=list!$D$3,'Box Calculation'!EI$279&lt;&gt;"h",$E282&lt;&gt;0),0,IF(AND(EI$273=list!$D$2,$E282&lt;&gt;0,TRUNC(VLOOKUP($E282,'Container Panel'!$B$41:$Z$100,$D282,0)/(VLOOKUP(EI$276,UI!$A$12:$O$51,VLOOKUP(EI$279,$B$276:$C$278,2,0),0)/1000))&gt;0),1,TRUNC(VLOOKUP($E282,'Container Panel'!$B$41:$Z$100,$D282,0)/(VLOOKUP(EI$276,UI!$A$12:$O$51,VLOOKUP(EI$279,$B$276:$C$278,2,0),0)/1000)))),"")</f>
        <v/>
      </c>
      <c r="EJ282" s="145" t="str">
        <f>IFERROR(IF(AND(EJ$272=list!$D$3,'Box Calculation'!EJ$279&lt;&gt;"h",$E282&lt;&gt;0),0,IF(AND(EJ$273=list!$D$2,$E282&lt;&gt;0,TRUNC(VLOOKUP($E282,'Container Panel'!$B$41:$Z$100,$D282,0)/(VLOOKUP(EJ$276,UI!$A$12:$O$51,VLOOKUP(EJ$279,$B$276:$C$278,2,0),0)/1000))&gt;0),1,TRUNC(VLOOKUP($E282,'Container Panel'!$B$41:$Z$100,$D282,0)/(VLOOKUP(EJ$276,UI!$A$12:$O$51,VLOOKUP(EJ$279,$B$276:$C$278,2,0),0)/1000)))),"")</f>
        <v/>
      </c>
      <c r="EK282" s="145" t="str">
        <f>IFERROR(IF(AND(EK$272=list!$D$3,'Box Calculation'!EK$279&lt;&gt;"h",$E282&lt;&gt;0),0,IF(AND(EK$273=list!$D$2,$E282&lt;&gt;0,TRUNC(VLOOKUP($E282,'Container Panel'!$B$41:$Z$100,$D282,0)/(VLOOKUP(EK$276,UI!$A$12:$O$51,VLOOKUP(EK$279,$B$276:$C$278,2,0),0)/1000))&gt;0),1,TRUNC(VLOOKUP($E282,'Container Panel'!$B$41:$Z$100,$D282,0)/(VLOOKUP(EK$276,UI!$A$12:$O$51,VLOOKUP(EK$279,$B$276:$C$278,2,0),0)/1000)))),"")</f>
        <v/>
      </c>
      <c r="EL282" s="145" t="str">
        <f>IFERROR(IF(AND(EL$272=list!$D$3,'Box Calculation'!EL$279&lt;&gt;"h",$E282&lt;&gt;0),0,IF(AND(EL$273=list!$D$2,$E282&lt;&gt;0,TRUNC(VLOOKUP($E282,'Container Panel'!$B$41:$Z$100,$D282,0)/(VLOOKUP(EL$276,UI!$A$12:$O$51,VLOOKUP(EL$279,$B$276:$C$278,2,0),0)/1000))&gt;0),1,TRUNC(VLOOKUP($E282,'Container Panel'!$B$41:$Z$100,$D282,0)/(VLOOKUP(EL$276,UI!$A$12:$O$51,VLOOKUP(EL$279,$B$276:$C$278,2,0),0)/1000)))),"")</f>
        <v/>
      </c>
      <c r="EM282" s="145" t="str">
        <f>IFERROR(IF(AND(EM$272=list!$D$3,'Box Calculation'!EM$279&lt;&gt;"h",$E282&lt;&gt;0),0,IF(AND(EM$273=list!$D$2,$E282&lt;&gt;0,TRUNC(VLOOKUP($E282,'Container Panel'!$B$41:$Z$100,$D282,0)/(VLOOKUP(EM$276,UI!$A$12:$O$51,VLOOKUP(EM$279,$B$276:$C$278,2,0),0)/1000))&gt;0),1,TRUNC(VLOOKUP($E282,'Container Panel'!$B$41:$Z$100,$D282,0)/(VLOOKUP(EM$276,UI!$A$12:$O$51,VLOOKUP(EM$279,$B$276:$C$278,2,0),0)/1000)))),"")</f>
        <v/>
      </c>
      <c r="EN282" s="145" t="str">
        <f>IFERROR(IF(AND(EN$272=list!$D$3,'Box Calculation'!EN$279&lt;&gt;"h",$E282&lt;&gt;0),0,IF(AND(EN$273=list!$D$2,$E282&lt;&gt;0,TRUNC(VLOOKUP($E282,'Container Panel'!$B$41:$Z$100,$D282,0)/(VLOOKUP(EN$276,UI!$A$12:$O$51,VLOOKUP(EN$279,$B$276:$C$278,2,0),0)/1000))&gt;0),1,TRUNC(VLOOKUP($E282,'Container Panel'!$B$41:$Z$100,$D282,0)/(VLOOKUP(EN$276,UI!$A$12:$O$51,VLOOKUP(EN$279,$B$276:$C$278,2,0),0)/1000)))),"")</f>
        <v/>
      </c>
      <c r="EO282" s="145" t="str">
        <f>IFERROR(IF(AND(EO$272=list!$D$3,'Box Calculation'!EO$279&lt;&gt;"h",$E282&lt;&gt;0),0,IF(AND(EO$273=list!$D$2,$E282&lt;&gt;0,TRUNC(VLOOKUP($E282,'Container Panel'!$B$41:$Z$100,$D282,0)/(VLOOKUP(EO$276,UI!$A$12:$O$51,VLOOKUP(EO$279,$B$276:$C$278,2,0),0)/1000))&gt;0),1,TRUNC(VLOOKUP($E282,'Container Panel'!$B$41:$Z$100,$D282,0)/(VLOOKUP(EO$276,UI!$A$12:$O$51,VLOOKUP(EO$279,$B$276:$C$278,2,0),0)/1000)))),"")</f>
        <v/>
      </c>
      <c r="EP282" s="145" t="str">
        <f>IFERROR(IF(AND(EP$272=list!$D$3,'Box Calculation'!EP$279&lt;&gt;"h",$E282&lt;&gt;0),0,IF(AND(EP$273=list!$D$2,$E282&lt;&gt;0,TRUNC(VLOOKUP($E282,'Container Panel'!$B$41:$Z$100,$D282,0)/(VLOOKUP(EP$276,UI!$A$12:$O$51,VLOOKUP(EP$279,$B$276:$C$278,2,0),0)/1000))&gt;0),1,TRUNC(VLOOKUP($E282,'Container Panel'!$B$41:$Z$100,$D282,0)/(VLOOKUP(EP$276,UI!$A$12:$O$51,VLOOKUP(EP$279,$B$276:$C$278,2,0),0)/1000)))),"")</f>
        <v/>
      </c>
      <c r="EQ282" s="145" t="str">
        <f>IFERROR(IF(AND(EQ$272=list!$D$3,'Box Calculation'!EQ$279&lt;&gt;"h",$E282&lt;&gt;0),0,IF(AND(EQ$273=list!$D$2,$E282&lt;&gt;0,TRUNC(VLOOKUP($E282,'Container Panel'!$B$41:$Z$100,$D282,0)/(VLOOKUP(EQ$276,UI!$A$12:$O$51,VLOOKUP(EQ$279,$B$276:$C$278,2,0),0)/1000))&gt;0),1,TRUNC(VLOOKUP($E282,'Container Panel'!$B$41:$Z$100,$D282,0)/(VLOOKUP(EQ$276,UI!$A$12:$O$51,VLOOKUP(EQ$279,$B$276:$C$278,2,0),0)/1000)))),"")</f>
        <v/>
      </c>
      <c r="ER282" s="145" t="str">
        <f>IFERROR(IF(AND(ER$272=list!$D$3,'Box Calculation'!ER$279&lt;&gt;"h",$E282&lt;&gt;0),0,IF(AND(ER$273=list!$D$2,$E282&lt;&gt;0,TRUNC(VLOOKUP($E282,'Container Panel'!$B$41:$Z$100,$D282,0)/(VLOOKUP(ER$276,UI!$A$12:$O$51,VLOOKUP(ER$279,$B$276:$C$278,2,0),0)/1000))&gt;0),1,TRUNC(VLOOKUP($E282,'Container Panel'!$B$41:$Z$100,$D282,0)/(VLOOKUP(ER$276,UI!$A$12:$O$51,VLOOKUP(ER$279,$B$276:$C$278,2,0),0)/1000)))),"")</f>
        <v/>
      </c>
      <c r="ES282" s="145" t="str">
        <f>IFERROR(IF(AND(ES$272=list!$D$3,'Box Calculation'!ES$279&lt;&gt;"h",$E282&lt;&gt;0),0,IF(AND(ES$273=list!$D$2,$E282&lt;&gt;0,TRUNC(VLOOKUP($E282,'Container Panel'!$B$41:$Z$100,$D282,0)/(VLOOKUP(ES$276,UI!$A$12:$O$51,VLOOKUP(ES$279,$B$276:$C$278,2,0),0)/1000))&gt;0),1,TRUNC(VLOOKUP($E282,'Container Panel'!$B$41:$Z$100,$D282,0)/(VLOOKUP(ES$276,UI!$A$12:$O$51,VLOOKUP(ES$279,$B$276:$C$278,2,0),0)/1000)))),"")</f>
        <v/>
      </c>
      <c r="ET282" s="145" t="str">
        <f>IFERROR(IF(AND(ET$272=list!$D$3,'Box Calculation'!ET$279&lt;&gt;"h",$E282&lt;&gt;0),0,IF(AND(ET$273=list!$D$2,$E282&lt;&gt;0,TRUNC(VLOOKUP($E282,'Container Panel'!$B$41:$Z$100,$D282,0)/(VLOOKUP(ET$276,UI!$A$12:$O$51,VLOOKUP(ET$279,$B$276:$C$278,2,0),0)/1000))&gt;0),1,TRUNC(VLOOKUP($E282,'Container Panel'!$B$41:$Z$100,$D282,0)/(VLOOKUP(ET$276,UI!$A$12:$O$51,VLOOKUP(ET$279,$B$276:$C$278,2,0),0)/1000)))),"")</f>
        <v/>
      </c>
      <c r="EU282" s="145" t="str">
        <f>IFERROR(IF(AND(EU$272=list!$D$3,'Box Calculation'!EU$279&lt;&gt;"h",$E282&lt;&gt;0),0,IF(AND(EU$273=list!$D$2,$E282&lt;&gt;0,TRUNC(VLOOKUP($E282,'Container Panel'!$B$41:$Z$100,$D282,0)/(VLOOKUP(EU$276,UI!$A$12:$O$51,VLOOKUP(EU$279,$B$276:$C$278,2,0),0)/1000))&gt;0),1,TRUNC(VLOOKUP($E282,'Container Panel'!$B$41:$Z$100,$D282,0)/(VLOOKUP(EU$276,UI!$A$12:$O$51,VLOOKUP(EU$279,$B$276:$C$278,2,0),0)/1000)))),"")</f>
        <v/>
      </c>
      <c r="EV282" s="145" t="str">
        <f>IFERROR(IF(AND(EV$272=list!$D$3,'Box Calculation'!EV$279&lt;&gt;"h",$E282&lt;&gt;0),0,IF(AND(EV$273=list!$D$2,$E282&lt;&gt;0,TRUNC(VLOOKUP($E282,'Container Panel'!$B$41:$Z$100,$D282,0)/(VLOOKUP(EV$276,UI!$A$12:$O$51,VLOOKUP(EV$279,$B$276:$C$278,2,0),0)/1000))&gt;0),1,TRUNC(VLOOKUP($E282,'Container Panel'!$B$41:$Z$100,$D282,0)/(VLOOKUP(EV$276,UI!$A$12:$O$51,VLOOKUP(EV$279,$B$276:$C$278,2,0),0)/1000)))),"")</f>
        <v/>
      </c>
      <c r="EW282" s="145" t="str">
        <f>IFERROR(IF(AND(EW$272=list!$D$3,'Box Calculation'!EW$279&lt;&gt;"h",$E282&lt;&gt;0),0,IF(AND(EW$273=list!$D$2,$E282&lt;&gt;0,TRUNC(VLOOKUP($E282,'Container Panel'!$B$41:$Z$100,$D282,0)/(VLOOKUP(EW$276,UI!$A$12:$O$51,VLOOKUP(EW$279,$B$276:$C$278,2,0),0)/1000))&gt;0),1,TRUNC(VLOOKUP($E282,'Container Panel'!$B$41:$Z$100,$D282,0)/(VLOOKUP(EW$276,UI!$A$12:$O$51,VLOOKUP(EW$279,$B$276:$C$278,2,0),0)/1000)))),"")</f>
        <v/>
      </c>
      <c r="EX282" s="145" t="str">
        <f>IFERROR(IF(AND(EX$272=list!$D$3,'Box Calculation'!EX$279&lt;&gt;"h",$E282&lt;&gt;0),0,IF(AND(EX$273=list!$D$2,$E282&lt;&gt;0,TRUNC(VLOOKUP($E282,'Container Panel'!$B$41:$Z$100,$D282,0)/(VLOOKUP(EX$276,UI!$A$12:$O$51,VLOOKUP(EX$279,$B$276:$C$278,2,0),0)/1000))&gt;0),1,TRUNC(VLOOKUP($E282,'Container Panel'!$B$41:$Z$100,$D282,0)/(VLOOKUP(EX$276,UI!$A$12:$O$51,VLOOKUP(EX$279,$B$276:$C$278,2,0),0)/1000)))),"")</f>
        <v/>
      </c>
      <c r="EY282" s="145" t="str">
        <f>IFERROR(IF(AND(EY$272=list!$D$3,'Box Calculation'!EY$279&lt;&gt;"h",$E282&lt;&gt;0),0,IF(AND(EY$273=list!$D$2,$E282&lt;&gt;0,TRUNC(VLOOKUP($E282,'Container Panel'!$B$41:$Z$100,$D282,0)/(VLOOKUP(EY$276,UI!$A$12:$O$51,VLOOKUP(EY$279,$B$276:$C$278,2,0),0)/1000))&gt;0),1,TRUNC(VLOOKUP($E282,'Container Panel'!$B$41:$Z$100,$D282,0)/(VLOOKUP(EY$276,UI!$A$12:$O$51,VLOOKUP(EY$279,$B$276:$C$278,2,0),0)/1000)))),"")</f>
        <v/>
      </c>
      <c r="EZ282" s="145" t="str">
        <f>IFERROR(IF(AND(EZ$272=list!$D$3,'Box Calculation'!EZ$279&lt;&gt;"h",$E282&lt;&gt;0),0,IF(AND(EZ$273=list!$D$2,$E282&lt;&gt;0,TRUNC(VLOOKUP($E282,'Container Panel'!$B$41:$Z$100,$D282,0)/(VLOOKUP(EZ$276,UI!$A$12:$O$51,VLOOKUP(EZ$279,$B$276:$C$278,2,0),0)/1000))&gt;0),1,TRUNC(VLOOKUP($E282,'Container Panel'!$B$41:$Z$100,$D282,0)/(VLOOKUP(EZ$276,UI!$A$12:$O$51,VLOOKUP(EZ$279,$B$276:$C$278,2,0),0)/1000)))),"")</f>
        <v/>
      </c>
      <c r="FA282" s="145" t="str">
        <f>IFERROR(IF(AND(FA$272=list!$D$3,'Box Calculation'!FA$279&lt;&gt;"h",$E282&lt;&gt;0),0,IF(AND(FA$273=list!$D$2,$E282&lt;&gt;0,TRUNC(VLOOKUP($E282,'Container Panel'!$B$41:$Z$100,$D282,0)/(VLOOKUP(FA$276,UI!$A$12:$O$51,VLOOKUP(FA$279,$B$276:$C$278,2,0),0)/1000))&gt;0),1,TRUNC(VLOOKUP($E282,'Container Panel'!$B$41:$Z$100,$D282,0)/(VLOOKUP(FA$276,UI!$A$12:$O$51,VLOOKUP(FA$279,$B$276:$C$278,2,0),0)/1000)))),"")</f>
        <v/>
      </c>
      <c r="FB282" s="145" t="str">
        <f>IFERROR(IF(AND(FB$272=list!$D$3,'Box Calculation'!FB$279&lt;&gt;"h",$E282&lt;&gt;0),0,IF(AND(FB$273=list!$D$2,$E282&lt;&gt;0,TRUNC(VLOOKUP($E282,'Container Panel'!$B$41:$Z$100,$D282,0)/(VLOOKUP(FB$276,UI!$A$12:$O$51,VLOOKUP(FB$279,$B$276:$C$278,2,0),0)/1000))&gt;0),1,TRUNC(VLOOKUP($E282,'Container Panel'!$B$41:$Z$100,$D282,0)/(VLOOKUP(FB$276,UI!$A$12:$O$51,VLOOKUP(FB$279,$B$276:$C$278,2,0),0)/1000)))),"")</f>
        <v/>
      </c>
      <c r="FC282" s="145" t="str">
        <f>IFERROR(IF(AND(FC$272=list!$D$3,'Box Calculation'!FC$279&lt;&gt;"h",$E282&lt;&gt;0),0,IF(AND(FC$273=list!$D$2,$E282&lt;&gt;0,TRUNC(VLOOKUP($E282,'Container Panel'!$B$41:$Z$100,$D282,0)/(VLOOKUP(FC$276,UI!$A$12:$O$51,VLOOKUP(FC$279,$B$276:$C$278,2,0),0)/1000))&gt;0),1,TRUNC(VLOOKUP($E282,'Container Panel'!$B$41:$Z$100,$D282,0)/(VLOOKUP(FC$276,UI!$A$12:$O$51,VLOOKUP(FC$279,$B$276:$C$278,2,0),0)/1000)))),"")</f>
        <v/>
      </c>
      <c r="FD282" s="145" t="str">
        <f>IFERROR(IF(AND(FD$272=list!$D$3,'Box Calculation'!FD$279&lt;&gt;"h",$E282&lt;&gt;0),0,IF(AND(FD$273=list!$D$2,$E282&lt;&gt;0,TRUNC(VLOOKUP($E282,'Container Panel'!$B$41:$Z$100,$D282,0)/(VLOOKUP(FD$276,UI!$A$12:$O$51,VLOOKUP(FD$279,$B$276:$C$278,2,0),0)/1000))&gt;0),1,TRUNC(VLOOKUP($E282,'Container Panel'!$B$41:$Z$100,$D282,0)/(VLOOKUP(FD$276,UI!$A$12:$O$51,VLOOKUP(FD$279,$B$276:$C$278,2,0),0)/1000)))),"")</f>
        <v/>
      </c>
      <c r="FE282" s="145" t="str">
        <f>IFERROR(IF(AND(FE$272=list!$D$3,'Box Calculation'!FE$279&lt;&gt;"h",$E282&lt;&gt;0),0,IF(AND(FE$273=list!$D$2,$E282&lt;&gt;0,TRUNC(VLOOKUP($E282,'Container Panel'!$B$41:$Z$100,$D282,0)/(VLOOKUP(FE$276,UI!$A$12:$O$51,VLOOKUP(FE$279,$B$276:$C$278,2,0),0)/1000))&gt;0),1,TRUNC(VLOOKUP($E282,'Container Panel'!$B$41:$Z$100,$D282,0)/(VLOOKUP(FE$276,UI!$A$12:$O$51,VLOOKUP(FE$279,$B$276:$C$278,2,0),0)/1000)))),"")</f>
        <v/>
      </c>
      <c r="FF282" s="145" t="str">
        <f>IFERROR(IF(AND(FF$272=list!$D$3,'Box Calculation'!FF$279&lt;&gt;"h",$E282&lt;&gt;0),0,IF(AND(FF$273=list!$D$2,$E282&lt;&gt;0,TRUNC(VLOOKUP($E282,'Container Panel'!$B$41:$Z$100,$D282,0)/(VLOOKUP(FF$276,UI!$A$12:$O$51,VLOOKUP(FF$279,$B$276:$C$278,2,0),0)/1000))&gt;0),1,TRUNC(VLOOKUP($E282,'Container Panel'!$B$41:$Z$100,$D282,0)/(VLOOKUP(FF$276,UI!$A$12:$O$51,VLOOKUP(FF$279,$B$276:$C$278,2,0),0)/1000)))),"")</f>
        <v/>
      </c>
      <c r="FG282" s="145" t="str">
        <f>IFERROR(IF(AND(FG$272=list!$D$3,'Box Calculation'!FG$279&lt;&gt;"h",$E282&lt;&gt;0),0,IF(AND(FG$273=list!$D$2,$E282&lt;&gt;0,TRUNC(VLOOKUP($E282,'Container Panel'!$B$41:$Z$100,$D282,0)/(VLOOKUP(FG$276,UI!$A$12:$O$51,VLOOKUP(FG$279,$B$276:$C$278,2,0),0)/1000))&gt;0),1,TRUNC(VLOOKUP($E282,'Container Panel'!$B$41:$Z$100,$D282,0)/(VLOOKUP(FG$276,UI!$A$12:$O$51,VLOOKUP(FG$279,$B$276:$C$278,2,0),0)/1000)))),"")</f>
        <v/>
      </c>
      <c r="FH282" s="145" t="str">
        <f>IFERROR(IF(AND(FH$272=list!$D$3,'Box Calculation'!FH$279&lt;&gt;"h",$E282&lt;&gt;0),0,IF(AND(FH$273=list!$D$2,$E282&lt;&gt;0,TRUNC(VLOOKUP($E282,'Container Panel'!$B$41:$Z$100,$D282,0)/(VLOOKUP(FH$276,UI!$A$12:$O$51,VLOOKUP(FH$279,$B$276:$C$278,2,0),0)/1000))&gt;0),1,TRUNC(VLOOKUP($E282,'Container Panel'!$B$41:$Z$100,$D282,0)/(VLOOKUP(FH$276,UI!$A$12:$O$51,VLOOKUP(FH$279,$B$276:$C$278,2,0),0)/1000)))),"")</f>
        <v/>
      </c>
      <c r="FI282" s="145" t="str">
        <f>IFERROR(IF(AND(FI$272=list!$D$3,'Box Calculation'!FI$279&lt;&gt;"h",$E282&lt;&gt;0),0,IF(AND(FI$273=list!$D$2,$E282&lt;&gt;0,TRUNC(VLOOKUP($E282,'Container Panel'!$B$41:$Z$100,$D282,0)/(VLOOKUP(FI$276,UI!$A$12:$O$51,VLOOKUP(FI$279,$B$276:$C$278,2,0),0)/1000))&gt;0),1,TRUNC(VLOOKUP($E282,'Container Panel'!$B$41:$Z$100,$D282,0)/(VLOOKUP(FI$276,UI!$A$12:$O$51,VLOOKUP(FI$279,$B$276:$C$278,2,0),0)/1000)))),"")</f>
        <v/>
      </c>
      <c r="FJ282" s="145" t="str">
        <f>IFERROR(IF(AND(FJ$272=list!$D$3,'Box Calculation'!FJ$279&lt;&gt;"h",$E282&lt;&gt;0),0,IF(AND(FJ$273=list!$D$2,$E282&lt;&gt;0,TRUNC(VLOOKUP($E282,'Container Panel'!$B$41:$Z$100,$D282,0)/(VLOOKUP(FJ$276,UI!$A$12:$O$51,VLOOKUP(FJ$279,$B$276:$C$278,2,0),0)/1000))&gt;0),1,TRUNC(VLOOKUP($E282,'Container Panel'!$B$41:$Z$100,$D282,0)/(VLOOKUP(FJ$276,UI!$A$12:$O$51,VLOOKUP(FJ$279,$B$276:$C$278,2,0),0)/1000)))),"")</f>
        <v/>
      </c>
      <c r="FK282" s="145" t="str">
        <f>IFERROR(IF(AND(FK$272=list!$D$3,'Box Calculation'!FK$279&lt;&gt;"h",$E282&lt;&gt;0),0,IF(AND(FK$273=list!$D$2,$E282&lt;&gt;0,TRUNC(VLOOKUP($E282,'Container Panel'!$B$41:$Z$100,$D282,0)/(VLOOKUP(FK$276,UI!$A$12:$O$51,VLOOKUP(FK$279,$B$276:$C$278,2,0),0)/1000))&gt;0),1,TRUNC(VLOOKUP($E282,'Container Panel'!$B$41:$Z$100,$D282,0)/(VLOOKUP(FK$276,UI!$A$12:$O$51,VLOOKUP(FK$279,$B$276:$C$278,2,0),0)/1000)))),"")</f>
        <v/>
      </c>
      <c r="FL282" s="145" t="str">
        <f>IFERROR(IF(AND(FL$272=list!$D$3,'Box Calculation'!FL$279&lt;&gt;"h",$E282&lt;&gt;0),0,IF(AND(FL$273=list!$D$2,$E282&lt;&gt;0,TRUNC(VLOOKUP($E282,'Container Panel'!$B$41:$Z$100,$D282,0)/(VLOOKUP(FL$276,UI!$A$12:$O$51,VLOOKUP(FL$279,$B$276:$C$278,2,0),0)/1000))&gt;0),1,TRUNC(VLOOKUP($E282,'Container Panel'!$B$41:$Z$100,$D282,0)/(VLOOKUP(FL$276,UI!$A$12:$O$51,VLOOKUP(FL$279,$B$276:$C$278,2,0),0)/1000)))),"")</f>
        <v/>
      </c>
      <c r="FM282" s="145" t="str">
        <f>IFERROR(IF(AND(FM$272=list!$D$3,'Box Calculation'!FM$279&lt;&gt;"h",$E282&lt;&gt;0),0,IF(AND(FM$273=list!$D$2,$E282&lt;&gt;0,TRUNC(VLOOKUP($E282,'Container Panel'!$B$41:$Z$100,$D282,0)/(VLOOKUP(FM$276,UI!$A$12:$O$51,VLOOKUP(FM$279,$B$276:$C$278,2,0),0)/1000))&gt;0),1,TRUNC(VLOOKUP($E282,'Container Panel'!$B$41:$Z$100,$D282,0)/(VLOOKUP(FM$276,UI!$A$12:$O$51,VLOOKUP(FM$279,$B$276:$C$278,2,0),0)/1000)))),"")</f>
        <v/>
      </c>
      <c r="FN282" s="145" t="str">
        <f>IFERROR(IF(AND(FN$272=list!$D$3,'Box Calculation'!FN$279&lt;&gt;"h",$E282&lt;&gt;0),0,IF(AND(FN$273=list!$D$2,$E282&lt;&gt;0,TRUNC(VLOOKUP($E282,'Container Panel'!$B$41:$Z$100,$D282,0)/(VLOOKUP(FN$276,UI!$A$12:$O$51,VLOOKUP(FN$279,$B$276:$C$278,2,0),0)/1000))&gt;0),1,TRUNC(VLOOKUP($E282,'Container Panel'!$B$41:$Z$100,$D282,0)/(VLOOKUP(FN$276,UI!$A$12:$O$51,VLOOKUP(FN$279,$B$276:$C$278,2,0),0)/1000)))),"")</f>
        <v/>
      </c>
      <c r="FO282" s="145" t="str">
        <f>IFERROR(IF(AND(FO$272=list!$D$3,'Box Calculation'!FO$279&lt;&gt;"h",$E282&lt;&gt;0),0,IF(AND(FO$273=list!$D$2,$E282&lt;&gt;0,TRUNC(VLOOKUP($E282,'Container Panel'!$B$41:$Z$100,$D282,0)/(VLOOKUP(FO$276,UI!$A$12:$O$51,VLOOKUP(FO$279,$B$276:$C$278,2,0),0)/1000))&gt;0),1,TRUNC(VLOOKUP($E282,'Container Panel'!$B$41:$Z$100,$D282,0)/(VLOOKUP(FO$276,UI!$A$12:$O$51,VLOOKUP(FO$279,$B$276:$C$278,2,0),0)/1000)))),"")</f>
        <v/>
      </c>
      <c r="FP282" s="145" t="str">
        <f>IFERROR(IF(AND(FP$272=list!$D$3,'Box Calculation'!FP$279&lt;&gt;"h",$E282&lt;&gt;0),0,IF(AND(FP$273=list!$D$2,$E282&lt;&gt;0,TRUNC(VLOOKUP($E282,'Container Panel'!$B$41:$Z$100,$D282,0)/(VLOOKUP(FP$276,UI!$A$12:$O$51,VLOOKUP(FP$279,$B$276:$C$278,2,0),0)/1000))&gt;0),1,TRUNC(VLOOKUP($E282,'Container Panel'!$B$41:$Z$100,$D282,0)/(VLOOKUP(FP$276,UI!$A$12:$O$51,VLOOKUP(FP$279,$B$276:$C$278,2,0),0)/1000)))),"")</f>
        <v/>
      </c>
      <c r="FQ282" s="145" t="str">
        <f>IFERROR(IF(AND(FQ$272=list!$D$3,'Box Calculation'!FQ$279&lt;&gt;"h",$E282&lt;&gt;0),0,IF(AND(FQ$273=list!$D$2,$E282&lt;&gt;0,TRUNC(VLOOKUP($E282,'Container Panel'!$B$41:$Z$100,$D282,0)/(VLOOKUP(FQ$276,UI!$A$12:$O$51,VLOOKUP(FQ$279,$B$276:$C$278,2,0),0)/1000))&gt;0),1,TRUNC(VLOOKUP($E282,'Container Panel'!$B$41:$Z$100,$D282,0)/(VLOOKUP(FQ$276,UI!$A$12:$O$51,VLOOKUP(FQ$279,$B$276:$C$278,2,0),0)/1000)))),"")</f>
        <v/>
      </c>
      <c r="FR282" s="145" t="str">
        <f>IFERROR(IF(AND(FR$272=list!$D$3,'Box Calculation'!FR$279&lt;&gt;"h",$E282&lt;&gt;0),0,IF(AND(FR$273=list!$D$2,$E282&lt;&gt;0,TRUNC(VLOOKUP($E282,'Container Panel'!$B$41:$Z$100,$D282,0)/(VLOOKUP(FR$276,UI!$A$12:$O$51,VLOOKUP(FR$279,$B$276:$C$278,2,0),0)/1000))&gt;0),1,TRUNC(VLOOKUP($E282,'Container Panel'!$B$41:$Z$100,$D282,0)/(VLOOKUP(FR$276,UI!$A$12:$O$51,VLOOKUP(FR$279,$B$276:$C$278,2,0),0)/1000)))),"")</f>
        <v/>
      </c>
      <c r="FS282" s="145" t="str">
        <f>IFERROR(IF(AND(FS$272=list!$D$3,'Box Calculation'!FS$279&lt;&gt;"h",$E282&lt;&gt;0),0,IF(AND(FS$273=list!$D$2,$E282&lt;&gt;0,TRUNC(VLOOKUP($E282,'Container Panel'!$B$41:$Z$100,$D282,0)/(VLOOKUP(FS$276,UI!$A$12:$O$51,VLOOKUP(FS$279,$B$276:$C$278,2,0),0)/1000))&gt;0),1,TRUNC(VLOOKUP($E282,'Container Panel'!$B$41:$Z$100,$D282,0)/(VLOOKUP(FS$276,UI!$A$12:$O$51,VLOOKUP(FS$279,$B$276:$C$278,2,0),0)/1000)))),"")</f>
        <v/>
      </c>
      <c r="FT282" s="145" t="str">
        <f>IFERROR(IF(AND(FT$272=list!$D$3,'Box Calculation'!FT$279&lt;&gt;"h",$E282&lt;&gt;0),0,IF(AND(FT$273=list!$D$2,$E282&lt;&gt;0,TRUNC(VLOOKUP($E282,'Container Panel'!$B$41:$Z$100,$D282,0)/(VLOOKUP(FT$276,UI!$A$12:$O$51,VLOOKUP(FT$279,$B$276:$C$278,2,0),0)/1000))&gt;0),1,TRUNC(VLOOKUP($E282,'Container Panel'!$B$41:$Z$100,$D282,0)/(VLOOKUP(FT$276,UI!$A$12:$O$51,VLOOKUP(FT$279,$B$276:$C$278,2,0),0)/1000)))),"")</f>
        <v/>
      </c>
      <c r="FU282" s="145" t="str">
        <f>IFERROR(IF(AND(FU$272=list!$D$3,'Box Calculation'!FU$279&lt;&gt;"h",$E282&lt;&gt;0),0,IF(AND(FU$273=list!$D$2,$E282&lt;&gt;0,TRUNC(VLOOKUP($E282,'Container Panel'!$B$41:$Z$100,$D282,0)/(VLOOKUP(FU$276,UI!$A$12:$O$51,VLOOKUP(FU$279,$B$276:$C$278,2,0),0)/1000))&gt;0),1,TRUNC(VLOOKUP($E282,'Container Panel'!$B$41:$Z$100,$D282,0)/(VLOOKUP(FU$276,UI!$A$12:$O$51,VLOOKUP(FU$279,$B$276:$C$278,2,0),0)/1000)))),"")</f>
        <v/>
      </c>
      <c r="FV282" s="145" t="str">
        <f>IFERROR(IF(AND(FV$272=list!$D$3,'Box Calculation'!FV$279&lt;&gt;"h",$E282&lt;&gt;0),0,IF(AND(FV$273=list!$D$2,$E282&lt;&gt;0,TRUNC(VLOOKUP($E282,'Container Panel'!$B$41:$Z$100,$D282,0)/(VLOOKUP(FV$276,UI!$A$12:$O$51,VLOOKUP(FV$279,$B$276:$C$278,2,0),0)/1000))&gt;0),1,TRUNC(VLOOKUP($E282,'Container Panel'!$B$41:$Z$100,$D282,0)/(VLOOKUP(FV$276,UI!$A$12:$O$51,VLOOKUP(FV$279,$B$276:$C$278,2,0),0)/1000)))),"")</f>
        <v/>
      </c>
      <c r="FW282" s="145" t="str">
        <f>IFERROR(IF(AND(FW$272=list!$D$3,'Box Calculation'!FW$279&lt;&gt;"h",$E282&lt;&gt;0),0,IF(AND(FW$273=list!$D$2,$E282&lt;&gt;0,TRUNC(VLOOKUP($E282,'Container Panel'!$B$41:$Z$100,$D282,0)/(VLOOKUP(FW$276,UI!$A$12:$O$51,VLOOKUP(FW$279,$B$276:$C$278,2,0),0)/1000))&gt;0),1,TRUNC(VLOOKUP($E282,'Container Panel'!$B$41:$Z$100,$D282,0)/(VLOOKUP(FW$276,UI!$A$12:$O$51,VLOOKUP(FW$279,$B$276:$C$278,2,0),0)/1000)))),"")</f>
        <v/>
      </c>
      <c r="FX282" s="145" t="str">
        <f>IFERROR(IF(AND(FX$272=list!$D$3,'Box Calculation'!FX$279&lt;&gt;"h",$E282&lt;&gt;0),0,IF(AND(FX$273=list!$D$2,$E282&lt;&gt;0,TRUNC(VLOOKUP($E282,'Container Panel'!$B$41:$Z$100,$D282,0)/(VLOOKUP(FX$276,UI!$A$12:$O$51,VLOOKUP(FX$279,$B$276:$C$278,2,0),0)/1000))&gt;0),1,TRUNC(VLOOKUP($E282,'Container Panel'!$B$41:$Z$100,$D282,0)/(VLOOKUP(FX$276,UI!$A$12:$O$51,VLOOKUP(FX$279,$B$276:$C$278,2,0),0)/1000)))),"")</f>
        <v/>
      </c>
      <c r="FY282" s="145" t="str">
        <f>IFERROR(IF(AND(FY$272=list!$D$3,'Box Calculation'!FY$279&lt;&gt;"h",$E282&lt;&gt;0),0,IF(AND(FY$273=list!$D$2,$E282&lt;&gt;0,TRUNC(VLOOKUP($E282,'Container Panel'!$B$41:$Z$100,$D282,0)/(VLOOKUP(FY$276,UI!$A$12:$O$51,VLOOKUP(FY$279,$B$276:$C$278,2,0),0)/1000))&gt;0),1,TRUNC(VLOOKUP($E282,'Container Panel'!$B$41:$Z$100,$D282,0)/(VLOOKUP(FY$276,UI!$A$12:$O$51,VLOOKUP(FY$279,$B$276:$C$278,2,0),0)/1000)))),"")</f>
        <v/>
      </c>
      <c r="FZ282" s="145" t="str">
        <f>IFERROR(IF(AND(FZ$272=list!$D$3,'Box Calculation'!FZ$279&lt;&gt;"h",$E282&lt;&gt;0),0,IF(AND(FZ$273=list!$D$2,$E282&lt;&gt;0,TRUNC(VLOOKUP($E282,'Container Panel'!$B$41:$Z$100,$D282,0)/(VLOOKUP(FZ$276,UI!$A$12:$O$51,VLOOKUP(FZ$279,$B$276:$C$278,2,0),0)/1000))&gt;0),1,TRUNC(VLOOKUP($E282,'Container Panel'!$B$41:$Z$100,$D282,0)/(VLOOKUP(FZ$276,UI!$A$12:$O$51,VLOOKUP(FZ$279,$B$276:$C$278,2,0),0)/1000)))),"")</f>
        <v/>
      </c>
      <c r="GA282" s="145" t="str">
        <f>IFERROR(IF(AND(GA$272=list!$D$3,'Box Calculation'!GA$279&lt;&gt;"h",$E282&lt;&gt;0),0,IF(AND(GA$273=list!$D$2,$E282&lt;&gt;0,TRUNC(VLOOKUP($E282,'Container Panel'!$B$41:$Z$100,$D282,0)/(VLOOKUP(GA$276,UI!$A$12:$O$51,VLOOKUP(GA$279,$B$276:$C$278,2,0),0)/1000))&gt;0),1,TRUNC(VLOOKUP($E282,'Container Panel'!$B$41:$Z$100,$D282,0)/(VLOOKUP(GA$276,UI!$A$12:$O$51,VLOOKUP(GA$279,$B$276:$C$278,2,0),0)/1000)))),"")</f>
        <v/>
      </c>
      <c r="GB282" s="145" t="str">
        <f>IFERROR(IF(AND(GB$272=list!$D$3,'Box Calculation'!GB$279&lt;&gt;"h",$E282&lt;&gt;0),0,IF(AND(GB$273=list!$D$2,$E282&lt;&gt;0,TRUNC(VLOOKUP($E282,'Container Panel'!$B$41:$Z$100,$D282,0)/(VLOOKUP(GB$276,UI!$A$12:$O$51,VLOOKUP(GB$279,$B$276:$C$278,2,0),0)/1000))&gt;0),1,TRUNC(VLOOKUP($E282,'Container Panel'!$B$41:$Z$100,$D282,0)/(VLOOKUP(GB$276,UI!$A$12:$O$51,VLOOKUP(GB$279,$B$276:$C$278,2,0),0)/1000)))),"")</f>
        <v/>
      </c>
      <c r="GC282" s="145" t="str">
        <f>IFERROR(IF(AND(GC$272=list!$D$3,'Box Calculation'!GC$279&lt;&gt;"h",$E282&lt;&gt;0),0,IF(AND(GC$273=list!$D$2,$E282&lt;&gt;0,TRUNC(VLOOKUP($E282,'Container Panel'!$B$41:$Z$100,$D282,0)/(VLOOKUP(GC$276,UI!$A$12:$O$51,VLOOKUP(GC$279,$B$276:$C$278,2,0),0)/1000))&gt;0),1,TRUNC(VLOOKUP($E282,'Container Panel'!$B$41:$Z$100,$D282,0)/(VLOOKUP(GC$276,UI!$A$12:$O$51,VLOOKUP(GC$279,$B$276:$C$278,2,0),0)/1000)))),"")</f>
        <v/>
      </c>
      <c r="GD282" s="145" t="str">
        <f>IFERROR(IF(AND(GD$272=list!$D$3,'Box Calculation'!GD$279&lt;&gt;"h",$E282&lt;&gt;0),0,IF(AND(GD$273=list!$D$2,$E282&lt;&gt;0,TRUNC(VLOOKUP($E282,'Container Panel'!$B$41:$Z$100,$D282,0)/(VLOOKUP(GD$276,UI!$A$12:$O$51,VLOOKUP(GD$279,$B$276:$C$278,2,0),0)/1000))&gt;0),1,TRUNC(VLOOKUP($E282,'Container Panel'!$B$41:$Z$100,$D282,0)/(VLOOKUP(GD$276,UI!$A$12:$O$51,VLOOKUP(GD$279,$B$276:$C$278,2,0),0)/1000)))),"")</f>
        <v/>
      </c>
      <c r="GE282" s="145" t="str">
        <f>IFERROR(IF(AND(GE$272=list!$D$3,'Box Calculation'!GE$279&lt;&gt;"h",$E282&lt;&gt;0),0,IF(AND(GE$273=list!$D$2,$E282&lt;&gt;0,TRUNC(VLOOKUP($E282,'Container Panel'!$B$41:$Z$100,$D282,0)/(VLOOKUP(GE$276,UI!$A$12:$O$51,VLOOKUP(GE$279,$B$276:$C$278,2,0),0)/1000))&gt;0),1,TRUNC(VLOOKUP($E282,'Container Panel'!$B$41:$Z$100,$D282,0)/(VLOOKUP(GE$276,UI!$A$12:$O$51,VLOOKUP(GE$279,$B$276:$C$278,2,0),0)/1000)))),"")</f>
        <v/>
      </c>
      <c r="GF282" s="145" t="str">
        <f>IFERROR(IF(AND(GF$272=list!$D$3,'Box Calculation'!GF$279&lt;&gt;"h",$E282&lt;&gt;0),0,IF(AND(GF$273=list!$D$2,$E282&lt;&gt;0,TRUNC(VLOOKUP($E282,'Container Panel'!$B$41:$Z$100,$D282,0)/(VLOOKUP(GF$276,UI!$A$12:$O$51,VLOOKUP(GF$279,$B$276:$C$278,2,0),0)/1000))&gt;0),1,TRUNC(VLOOKUP($E282,'Container Panel'!$B$41:$Z$100,$D282,0)/(VLOOKUP(GF$276,UI!$A$12:$O$51,VLOOKUP(GF$279,$B$276:$C$278,2,0),0)/1000)))),"")</f>
        <v/>
      </c>
      <c r="GG282" s="145" t="str">
        <f>IFERROR(IF(AND(GG$272=list!$D$3,'Box Calculation'!GG$279&lt;&gt;"h",$E282&lt;&gt;0),0,IF(AND(GG$273=list!$D$2,$E282&lt;&gt;0,TRUNC(VLOOKUP($E282,'Container Panel'!$B$41:$Z$100,$D282,0)/(VLOOKUP(GG$276,UI!$A$12:$O$51,VLOOKUP(GG$279,$B$276:$C$278,2,0),0)/1000))&gt;0),1,TRUNC(VLOOKUP($E282,'Container Panel'!$B$41:$Z$100,$D282,0)/(VLOOKUP(GG$276,UI!$A$12:$O$51,VLOOKUP(GG$279,$B$276:$C$278,2,0),0)/1000)))),"")</f>
        <v/>
      </c>
      <c r="GH282" s="145" t="str">
        <f>IFERROR(IF(AND(GH$272=list!$D$3,'Box Calculation'!GH$279&lt;&gt;"h",$E282&lt;&gt;0),0,IF(AND(GH$273=list!$D$2,$E282&lt;&gt;0,TRUNC(VLOOKUP($E282,'Container Panel'!$B$41:$Z$100,$D282,0)/(VLOOKUP(GH$276,UI!$A$12:$O$51,VLOOKUP(GH$279,$B$276:$C$278,2,0),0)/1000))&gt;0),1,TRUNC(VLOOKUP($E282,'Container Panel'!$B$41:$Z$100,$D282,0)/(VLOOKUP(GH$276,UI!$A$12:$O$51,VLOOKUP(GH$279,$B$276:$C$278,2,0),0)/1000)))),"")</f>
        <v/>
      </c>
      <c r="GI282" s="145" t="str">
        <f>IFERROR(IF(AND(GI$272=list!$D$3,'Box Calculation'!GI$279&lt;&gt;"h",$E282&lt;&gt;0),0,IF(AND(GI$273=list!$D$2,$E282&lt;&gt;0,TRUNC(VLOOKUP($E282,'Container Panel'!$B$41:$Z$100,$D282,0)/(VLOOKUP(GI$276,UI!$A$12:$O$51,VLOOKUP(GI$279,$B$276:$C$278,2,0),0)/1000))&gt;0),1,TRUNC(VLOOKUP($E282,'Container Panel'!$B$41:$Z$100,$D282,0)/(VLOOKUP(GI$276,UI!$A$12:$O$51,VLOOKUP(GI$279,$B$276:$C$278,2,0),0)/1000)))),"")</f>
        <v/>
      </c>
      <c r="GJ282" s="145" t="str">
        <f>IFERROR(IF(AND(GJ$272=list!$D$3,'Box Calculation'!GJ$279&lt;&gt;"h",$E282&lt;&gt;0),0,IF(AND(GJ$273=list!$D$2,$E282&lt;&gt;0,TRUNC(VLOOKUP($E282,'Container Panel'!$B$41:$Z$100,$D282,0)/(VLOOKUP(GJ$276,UI!$A$12:$O$51,VLOOKUP(GJ$279,$B$276:$C$278,2,0),0)/1000))&gt;0),1,TRUNC(VLOOKUP($E282,'Container Panel'!$B$41:$Z$100,$D282,0)/(VLOOKUP(GJ$276,UI!$A$12:$O$51,VLOOKUP(GJ$279,$B$276:$C$278,2,0),0)/1000)))),"")</f>
        <v/>
      </c>
      <c r="GK282" s="145" t="str">
        <f>IFERROR(IF(AND(GK$272=list!$D$3,'Box Calculation'!GK$279&lt;&gt;"h",$E282&lt;&gt;0),0,IF(AND(GK$273=list!$D$2,$E282&lt;&gt;0,TRUNC(VLOOKUP($E282,'Container Panel'!$B$41:$Z$100,$D282,0)/(VLOOKUP(GK$276,UI!$A$12:$O$51,VLOOKUP(GK$279,$B$276:$C$278,2,0),0)/1000))&gt;0),1,TRUNC(VLOOKUP($E282,'Container Panel'!$B$41:$Z$100,$D282,0)/(VLOOKUP(GK$276,UI!$A$12:$O$51,VLOOKUP(GK$279,$B$276:$C$278,2,0),0)/1000)))),"")</f>
        <v/>
      </c>
      <c r="GL282" s="145" t="str">
        <f>IFERROR(IF(AND(GL$272=list!$D$3,'Box Calculation'!GL$279&lt;&gt;"h",$E282&lt;&gt;0),0,IF(AND(GL$273=list!$D$2,$E282&lt;&gt;0,TRUNC(VLOOKUP($E282,'Container Panel'!$B$41:$Z$100,$D282,0)/(VLOOKUP(GL$276,UI!$A$12:$O$51,VLOOKUP(GL$279,$B$276:$C$278,2,0),0)/1000))&gt;0),1,TRUNC(VLOOKUP($E282,'Container Panel'!$B$41:$Z$100,$D282,0)/(VLOOKUP(GL$276,UI!$A$12:$O$51,VLOOKUP(GL$279,$B$276:$C$278,2,0),0)/1000)))),"")</f>
        <v/>
      </c>
      <c r="GM282" s="145" t="str">
        <f>IFERROR(IF(AND(GM$272=list!$D$3,'Box Calculation'!GM$279&lt;&gt;"h",$E282&lt;&gt;0),0,IF(AND(GM$273=list!$D$2,$E282&lt;&gt;0,TRUNC(VLOOKUP($E282,'Container Panel'!$B$41:$Z$100,$D282,0)/(VLOOKUP(GM$276,UI!$A$12:$O$51,VLOOKUP(GM$279,$B$276:$C$278,2,0),0)/1000))&gt;0),1,TRUNC(VLOOKUP($E282,'Container Panel'!$B$41:$Z$100,$D282,0)/(VLOOKUP(GM$276,UI!$A$12:$O$51,VLOOKUP(GM$279,$B$276:$C$278,2,0),0)/1000)))),"")</f>
        <v/>
      </c>
      <c r="GN282" s="145" t="str">
        <f>IFERROR(IF(AND(GN$272=list!$D$3,'Box Calculation'!GN$279&lt;&gt;"h",$E282&lt;&gt;0),0,IF(AND(GN$273=list!$D$2,$E282&lt;&gt;0,TRUNC(VLOOKUP($E282,'Container Panel'!$B$41:$Z$100,$D282,0)/(VLOOKUP(GN$276,UI!$A$12:$O$51,VLOOKUP(GN$279,$B$276:$C$278,2,0),0)/1000))&gt;0),1,TRUNC(VLOOKUP($E282,'Container Panel'!$B$41:$Z$100,$D282,0)/(VLOOKUP(GN$276,UI!$A$12:$O$51,VLOOKUP(GN$279,$B$276:$C$278,2,0),0)/1000)))),"")</f>
        <v/>
      </c>
      <c r="GO282" s="145" t="str">
        <f>IFERROR(IF(AND(GO$272=list!$D$3,'Box Calculation'!GO$279&lt;&gt;"h",$E282&lt;&gt;0),0,IF(AND(GO$273=list!$D$2,$E282&lt;&gt;0,TRUNC(VLOOKUP($E282,'Container Panel'!$B$41:$Z$100,$D282,0)/(VLOOKUP(GO$276,UI!$A$12:$O$51,VLOOKUP(GO$279,$B$276:$C$278,2,0),0)/1000))&gt;0),1,TRUNC(VLOOKUP($E282,'Container Panel'!$B$41:$Z$100,$D282,0)/(VLOOKUP(GO$276,UI!$A$12:$O$51,VLOOKUP(GO$279,$B$276:$C$278,2,0),0)/1000)))),"")</f>
        <v/>
      </c>
      <c r="GP282" s="145" t="str">
        <f>IFERROR(IF(AND(GP$272=list!$D$3,'Box Calculation'!GP$279&lt;&gt;"h",$E282&lt;&gt;0),0,IF(AND(GP$273=list!$D$2,$E282&lt;&gt;0,TRUNC(VLOOKUP($E282,'Container Panel'!$B$41:$Z$100,$D282,0)/(VLOOKUP(GP$276,UI!$A$12:$O$51,VLOOKUP(GP$279,$B$276:$C$278,2,0),0)/1000))&gt;0),1,TRUNC(VLOOKUP($E282,'Container Panel'!$B$41:$Z$100,$D282,0)/(VLOOKUP(GP$276,UI!$A$12:$O$51,VLOOKUP(GP$279,$B$276:$C$278,2,0),0)/1000)))),"")</f>
        <v/>
      </c>
      <c r="GQ282" s="145" t="str">
        <f>IFERROR(IF(AND(GQ$272=list!$D$3,'Box Calculation'!GQ$279&lt;&gt;"h",$E282&lt;&gt;0),0,IF(AND(GQ$273=list!$D$2,$E282&lt;&gt;0,TRUNC(VLOOKUP($E282,'Container Panel'!$B$41:$Z$100,$D282,0)/(VLOOKUP(GQ$276,UI!$A$12:$O$51,VLOOKUP(GQ$279,$B$276:$C$278,2,0),0)/1000))&gt;0),1,TRUNC(VLOOKUP($E282,'Container Panel'!$B$41:$Z$100,$D282,0)/(VLOOKUP(GQ$276,UI!$A$12:$O$51,VLOOKUP(GQ$279,$B$276:$C$278,2,0),0)/1000)))),"")</f>
        <v/>
      </c>
      <c r="GR282" s="145" t="str">
        <f>IFERROR(IF(AND(GR$272=list!$D$3,'Box Calculation'!GR$279&lt;&gt;"h",$E282&lt;&gt;0),0,IF(AND(GR$273=list!$D$2,$E282&lt;&gt;0,TRUNC(VLOOKUP($E282,'Container Panel'!$B$41:$Z$100,$D282,0)/(VLOOKUP(GR$276,UI!$A$12:$O$51,VLOOKUP(GR$279,$B$276:$C$278,2,0),0)/1000))&gt;0),1,TRUNC(VLOOKUP($E282,'Container Panel'!$B$41:$Z$100,$D282,0)/(VLOOKUP(GR$276,UI!$A$12:$O$51,VLOOKUP(GR$279,$B$276:$C$278,2,0),0)/1000)))),"")</f>
        <v/>
      </c>
      <c r="GS282" s="145" t="str">
        <f>IFERROR(IF(AND(GS$272=list!$D$3,'Box Calculation'!GS$279&lt;&gt;"h",$E282&lt;&gt;0),0,IF(AND(GS$273=list!$D$2,$E282&lt;&gt;0,TRUNC(VLOOKUP($E282,'Container Panel'!$B$41:$Z$100,$D282,0)/(VLOOKUP(GS$276,UI!$A$12:$O$51,VLOOKUP(GS$279,$B$276:$C$278,2,0),0)/1000))&gt;0),1,TRUNC(VLOOKUP($E282,'Container Panel'!$B$41:$Z$100,$D282,0)/(VLOOKUP(GS$276,UI!$A$12:$O$51,VLOOKUP(GS$279,$B$276:$C$278,2,0),0)/1000)))),"")</f>
        <v/>
      </c>
      <c r="GT282" s="145" t="str">
        <f>IFERROR(IF(AND(GT$272=list!$D$3,'Box Calculation'!GT$279&lt;&gt;"h",$E282&lt;&gt;0),0,IF(AND(GT$273=list!$D$2,$E282&lt;&gt;0,TRUNC(VLOOKUP($E282,'Container Panel'!$B$41:$Z$100,$D282,0)/(VLOOKUP(GT$276,UI!$A$12:$O$51,VLOOKUP(GT$279,$B$276:$C$278,2,0),0)/1000))&gt;0),1,TRUNC(VLOOKUP($E282,'Container Panel'!$B$41:$Z$100,$D282,0)/(VLOOKUP(GT$276,UI!$A$12:$O$51,VLOOKUP(GT$279,$B$276:$C$278,2,0),0)/1000)))),"")</f>
        <v/>
      </c>
      <c r="GU282" s="145" t="str">
        <f>IFERROR(IF(AND(GU$272=list!$D$3,'Box Calculation'!GU$279&lt;&gt;"h",$E282&lt;&gt;0),0,IF(AND(GU$273=list!$D$2,$E282&lt;&gt;0,TRUNC(VLOOKUP($E282,'Container Panel'!$B$41:$Z$100,$D282,0)/(VLOOKUP(GU$276,UI!$A$12:$O$51,VLOOKUP(GU$279,$B$276:$C$278,2,0),0)/1000))&gt;0),1,TRUNC(VLOOKUP($E282,'Container Panel'!$B$41:$Z$100,$D282,0)/(VLOOKUP(GU$276,UI!$A$12:$O$51,VLOOKUP(GU$279,$B$276:$C$278,2,0),0)/1000)))),"")</f>
        <v/>
      </c>
      <c r="GV282" s="145" t="str">
        <f>IFERROR(IF(AND(GV$272=list!$D$3,'Box Calculation'!GV$279&lt;&gt;"h",$E282&lt;&gt;0),0,IF(AND(GV$273=list!$D$2,$E282&lt;&gt;0,TRUNC(VLOOKUP($E282,'Container Panel'!$B$41:$Z$100,$D282,0)/(VLOOKUP(GV$276,UI!$A$12:$O$51,VLOOKUP(GV$279,$B$276:$C$278,2,0),0)/1000))&gt;0),1,TRUNC(VLOOKUP($E282,'Container Panel'!$B$41:$Z$100,$D282,0)/(VLOOKUP(GV$276,UI!$A$12:$O$51,VLOOKUP(GV$279,$B$276:$C$278,2,0),0)/1000)))),"")</f>
        <v/>
      </c>
      <c r="GW282" s="145" t="str">
        <f>IFERROR(IF(AND(GW$272=list!$D$3,'Box Calculation'!GW$279&lt;&gt;"h",$E282&lt;&gt;0),0,IF(AND(GW$273=list!$D$2,$E282&lt;&gt;0,TRUNC(VLOOKUP($E282,'Container Panel'!$B$41:$Z$100,$D282,0)/(VLOOKUP(GW$276,UI!$A$12:$O$51,VLOOKUP(GW$279,$B$276:$C$278,2,0),0)/1000))&gt;0),1,TRUNC(VLOOKUP($E282,'Container Panel'!$B$41:$Z$100,$D282,0)/(VLOOKUP(GW$276,UI!$A$12:$O$51,VLOOKUP(GW$279,$B$276:$C$278,2,0),0)/1000)))),"")</f>
        <v/>
      </c>
      <c r="GX282" s="145" t="str">
        <f>IFERROR(IF(AND(GX$272=list!$D$3,'Box Calculation'!GX$279&lt;&gt;"h",$E282&lt;&gt;0),0,IF(AND(GX$273=list!$D$2,$E282&lt;&gt;0,TRUNC(VLOOKUP($E282,'Container Panel'!$B$41:$Z$100,$D282,0)/(VLOOKUP(GX$276,UI!$A$12:$O$51,VLOOKUP(GX$279,$B$276:$C$278,2,0),0)/1000))&gt;0),1,TRUNC(VLOOKUP($E282,'Container Panel'!$B$41:$Z$100,$D282,0)/(VLOOKUP(GX$276,UI!$A$12:$O$51,VLOOKUP(GX$279,$B$276:$C$278,2,0),0)/1000)))),"")</f>
        <v/>
      </c>
      <c r="GY282" s="145" t="str">
        <f>IFERROR(IF(AND(GY$272=list!$D$3,'Box Calculation'!GY$279&lt;&gt;"h",$E282&lt;&gt;0),0,IF(AND(GY$273=list!$D$2,$E282&lt;&gt;0,TRUNC(VLOOKUP($E282,'Container Panel'!$B$41:$Z$100,$D282,0)/(VLOOKUP(GY$276,UI!$A$12:$O$51,VLOOKUP(GY$279,$B$276:$C$278,2,0),0)/1000))&gt;0),1,TRUNC(VLOOKUP($E282,'Container Panel'!$B$41:$Z$100,$D282,0)/(VLOOKUP(GY$276,UI!$A$12:$O$51,VLOOKUP(GY$279,$B$276:$C$278,2,0),0)/1000)))),"")</f>
        <v/>
      </c>
      <c r="GZ282" s="145" t="str">
        <f>IFERROR(IF(AND(GZ$272=list!$D$3,'Box Calculation'!GZ$279&lt;&gt;"h",$E282&lt;&gt;0),0,IF(AND(GZ$273=list!$D$2,$E282&lt;&gt;0,TRUNC(VLOOKUP($E282,'Container Panel'!$B$41:$Z$100,$D282,0)/(VLOOKUP(GZ$276,UI!$A$12:$O$51,VLOOKUP(GZ$279,$B$276:$C$278,2,0),0)/1000))&gt;0),1,TRUNC(VLOOKUP($E282,'Container Panel'!$B$41:$Z$100,$D282,0)/(VLOOKUP(GZ$276,UI!$A$12:$O$51,VLOOKUP(GZ$279,$B$276:$C$278,2,0),0)/1000)))),"")</f>
        <v/>
      </c>
      <c r="HA282" s="145" t="str">
        <f>IFERROR(IF(AND(HA$272=list!$D$3,'Box Calculation'!HA$279&lt;&gt;"h",$E282&lt;&gt;0),0,IF(AND(HA$273=list!$D$2,$E282&lt;&gt;0,TRUNC(VLOOKUP($E282,'Container Panel'!$B$41:$Z$100,$D282,0)/(VLOOKUP(HA$276,UI!$A$12:$O$51,VLOOKUP(HA$279,$B$276:$C$278,2,0),0)/1000))&gt;0),1,TRUNC(VLOOKUP($E282,'Container Panel'!$B$41:$Z$100,$D282,0)/(VLOOKUP(HA$276,UI!$A$12:$O$51,VLOOKUP(HA$279,$B$276:$C$278,2,0),0)/1000)))),"")</f>
        <v/>
      </c>
      <c r="HB282" s="145" t="str">
        <f>IFERROR(IF(AND(HB$272=list!$D$3,'Box Calculation'!HB$279&lt;&gt;"h",$E282&lt;&gt;0),0,IF(AND(HB$273=list!$D$2,$E282&lt;&gt;0,TRUNC(VLOOKUP($E282,'Container Panel'!$B$41:$Z$100,$D282,0)/(VLOOKUP(HB$276,UI!$A$12:$O$51,VLOOKUP(HB$279,$B$276:$C$278,2,0),0)/1000))&gt;0),1,TRUNC(VLOOKUP($E282,'Container Panel'!$B$41:$Z$100,$D282,0)/(VLOOKUP(HB$276,UI!$A$12:$O$51,VLOOKUP(HB$279,$B$276:$C$278,2,0),0)/1000)))),"")</f>
        <v/>
      </c>
      <c r="HC282" s="145" t="str">
        <f>IFERROR(IF(AND(HC$272=list!$D$3,'Box Calculation'!HC$279&lt;&gt;"h",$E282&lt;&gt;0),0,IF(AND(HC$273=list!$D$2,$E282&lt;&gt;0,TRUNC(VLOOKUP($E282,'Container Panel'!$B$41:$Z$100,$D282,0)/(VLOOKUP(HC$276,UI!$A$12:$O$51,VLOOKUP(HC$279,$B$276:$C$278,2,0),0)/1000))&gt;0),1,TRUNC(VLOOKUP($E282,'Container Panel'!$B$41:$Z$100,$D282,0)/(VLOOKUP(HC$276,UI!$A$12:$O$51,VLOOKUP(HC$279,$B$276:$C$278,2,0),0)/1000)))),"")</f>
        <v/>
      </c>
      <c r="HD282" s="145" t="str">
        <f>IFERROR(IF(AND(HD$272=list!$D$3,'Box Calculation'!HD$279&lt;&gt;"h",$E282&lt;&gt;0),0,IF(AND(HD$273=list!$D$2,$E282&lt;&gt;0,TRUNC(VLOOKUP($E282,'Container Panel'!$B$41:$Z$100,$D282,0)/(VLOOKUP(HD$276,UI!$A$12:$O$51,VLOOKUP(HD$279,$B$276:$C$278,2,0),0)/1000))&gt;0),1,TRUNC(VLOOKUP($E282,'Container Panel'!$B$41:$Z$100,$D282,0)/(VLOOKUP(HD$276,UI!$A$12:$O$51,VLOOKUP(HD$279,$B$276:$C$278,2,0),0)/1000)))),"")</f>
        <v/>
      </c>
      <c r="HE282" s="145" t="str">
        <f>IFERROR(IF(AND(HE$272=list!$D$3,'Box Calculation'!HE$279&lt;&gt;"h",$E282&lt;&gt;0),0,IF(AND(HE$273=list!$D$2,$E282&lt;&gt;0,TRUNC(VLOOKUP($E282,'Container Panel'!$B$41:$Z$100,$D282,0)/(VLOOKUP(HE$276,UI!$A$12:$O$51,VLOOKUP(HE$279,$B$276:$C$278,2,0),0)/1000))&gt;0),1,TRUNC(VLOOKUP($E282,'Container Panel'!$B$41:$Z$100,$D282,0)/(VLOOKUP(HE$276,UI!$A$12:$O$51,VLOOKUP(HE$279,$B$276:$C$278,2,0),0)/1000)))),"")</f>
        <v/>
      </c>
      <c r="HF282" s="145" t="str">
        <f>IFERROR(IF(AND(HF$272=list!$D$3,'Box Calculation'!HF$279&lt;&gt;"h",$E282&lt;&gt;0),0,IF(AND(HF$273=list!$D$2,$E282&lt;&gt;0,TRUNC(VLOOKUP($E282,'Container Panel'!$B$41:$Z$100,$D282,0)/(VLOOKUP(HF$276,UI!$A$12:$O$51,VLOOKUP(HF$279,$B$276:$C$278,2,0),0)/1000))&gt;0),1,TRUNC(VLOOKUP($E282,'Container Panel'!$B$41:$Z$100,$D282,0)/(VLOOKUP(HF$276,UI!$A$12:$O$51,VLOOKUP(HF$279,$B$276:$C$278,2,0),0)/1000)))),"")</f>
        <v/>
      </c>
      <c r="HG282" s="145" t="str">
        <f>IFERROR(IF(AND(HG$272=list!$D$3,'Box Calculation'!HG$279&lt;&gt;"h",$E282&lt;&gt;0),0,IF(AND(HG$273=list!$D$2,$E282&lt;&gt;0,TRUNC(VLOOKUP($E282,'Container Panel'!$B$41:$Z$100,$D282,0)/(VLOOKUP(HG$276,UI!$A$12:$O$51,VLOOKUP(HG$279,$B$276:$C$278,2,0),0)/1000))&gt;0),1,TRUNC(VLOOKUP($E282,'Container Panel'!$B$41:$Z$100,$D282,0)/(VLOOKUP(HG$276,UI!$A$12:$O$51,VLOOKUP(HG$279,$B$276:$C$278,2,0),0)/1000)))),"")</f>
        <v/>
      </c>
      <c r="HH282" s="145" t="str">
        <f>IFERROR(IF(AND(HH$272=list!$D$3,'Box Calculation'!HH$279&lt;&gt;"h",$E282&lt;&gt;0),0,IF(AND(HH$273=list!$D$2,$E282&lt;&gt;0,TRUNC(VLOOKUP($E282,'Container Panel'!$B$41:$Z$100,$D282,0)/(VLOOKUP(HH$276,UI!$A$12:$O$51,VLOOKUP(HH$279,$B$276:$C$278,2,0),0)/1000))&gt;0),1,TRUNC(VLOOKUP($E282,'Container Panel'!$B$41:$Z$100,$D282,0)/(VLOOKUP(HH$276,UI!$A$12:$O$51,VLOOKUP(HH$279,$B$276:$C$278,2,0),0)/1000)))),"")</f>
        <v/>
      </c>
      <c r="HI282" s="145" t="str">
        <f>IFERROR(IF(AND(HI$272=list!$D$3,'Box Calculation'!HI$279&lt;&gt;"h",$E282&lt;&gt;0),0,IF(AND(HI$273=list!$D$2,$E282&lt;&gt;0,TRUNC(VLOOKUP($E282,'Container Panel'!$B$41:$Z$100,$D282,0)/(VLOOKUP(HI$276,UI!$A$12:$O$51,VLOOKUP(HI$279,$B$276:$C$278,2,0),0)/1000))&gt;0),1,TRUNC(VLOOKUP($E282,'Container Panel'!$B$41:$Z$100,$D282,0)/(VLOOKUP(HI$276,UI!$A$12:$O$51,VLOOKUP(HI$279,$B$276:$C$278,2,0),0)/1000)))),"")</f>
        <v/>
      </c>
      <c r="HJ282" s="145" t="str">
        <f>IFERROR(IF(AND(HJ$272=list!$D$3,'Box Calculation'!HJ$279&lt;&gt;"h",$E282&lt;&gt;0),0,IF(AND(HJ$273=list!$D$2,$E282&lt;&gt;0,TRUNC(VLOOKUP($E282,'Container Panel'!$B$41:$Z$100,$D282,0)/(VLOOKUP(HJ$276,UI!$A$12:$O$51,VLOOKUP(HJ$279,$B$276:$C$278,2,0),0)/1000))&gt;0),1,TRUNC(VLOOKUP($E282,'Container Panel'!$B$41:$Z$100,$D282,0)/(VLOOKUP(HJ$276,UI!$A$12:$O$51,VLOOKUP(HJ$279,$B$276:$C$278,2,0),0)/1000)))),"")</f>
        <v/>
      </c>
      <c r="HK282" s="145" t="str">
        <f>IFERROR(IF(AND(HK$272=list!$D$3,'Box Calculation'!HK$279&lt;&gt;"h",$E282&lt;&gt;0),0,IF(AND(HK$273=list!$D$2,$E282&lt;&gt;0,TRUNC(VLOOKUP($E282,'Container Panel'!$B$41:$Z$100,$D282,0)/(VLOOKUP(HK$276,UI!$A$12:$O$51,VLOOKUP(HK$279,$B$276:$C$278,2,0),0)/1000))&gt;0),1,TRUNC(VLOOKUP($E282,'Container Panel'!$B$41:$Z$100,$D282,0)/(VLOOKUP(HK$276,UI!$A$12:$O$51,VLOOKUP(HK$279,$B$276:$C$278,2,0),0)/1000)))),"")</f>
        <v/>
      </c>
      <c r="HL282" s="145" t="str">
        <f>IFERROR(IF(AND(HL$272=list!$D$3,'Box Calculation'!HL$279&lt;&gt;"h",$E282&lt;&gt;0),0,IF(AND(HL$273=list!$D$2,$E282&lt;&gt;0,TRUNC(VLOOKUP($E282,'Container Panel'!$B$41:$Z$100,$D282,0)/(VLOOKUP(HL$276,UI!$A$12:$O$51,VLOOKUP(HL$279,$B$276:$C$278,2,0),0)/1000))&gt;0),1,TRUNC(VLOOKUP($E282,'Container Panel'!$B$41:$Z$100,$D282,0)/(VLOOKUP(HL$276,UI!$A$12:$O$51,VLOOKUP(HL$279,$B$276:$C$278,2,0),0)/1000)))),"")</f>
        <v/>
      </c>
      <c r="HM282" s="145" t="str">
        <f>IFERROR(IF(AND(HM$272=list!$D$3,'Box Calculation'!HM$279&lt;&gt;"h",$E282&lt;&gt;0),0,IF(AND(HM$273=list!$D$2,$E282&lt;&gt;0,TRUNC(VLOOKUP($E282,'Container Panel'!$B$41:$Z$100,$D282,0)/(VLOOKUP(HM$276,UI!$A$12:$O$51,VLOOKUP(HM$279,$B$276:$C$278,2,0),0)/1000))&gt;0),1,TRUNC(VLOOKUP($E282,'Container Panel'!$B$41:$Z$100,$D282,0)/(VLOOKUP(HM$276,UI!$A$12:$O$51,VLOOKUP(HM$279,$B$276:$C$278,2,0),0)/1000)))),"")</f>
        <v/>
      </c>
      <c r="HN282" s="145" t="str">
        <f>IFERROR(IF(AND(HN$272=list!$D$3,'Box Calculation'!HN$279&lt;&gt;"h",$E282&lt;&gt;0),0,IF(AND(HN$273=list!$D$2,$E282&lt;&gt;0,TRUNC(VLOOKUP($E282,'Container Panel'!$B$41:$Z$100,$D282,0)/(VLOOKUP(HN$276,UI!$A$12:$O$51,VLOOKUP(HN$279,$B$276:$C$278,2,0),0)/1000))&gt;0),1,TRUNC(VLOOKUP($E282,'Container Panel'!$B$41:$Z$100,$D282,0)/(VLOOKUP(HN$276,UI!$A$12:$O$51,VLOOKUP(HN$279,$B$276:$C$278,2,0),0)/1000)))),"")</f>
        <v/>
      </c>
      <c r="HO282" s="145" t="str">
        <f>IFERROR(IF(AND(HO$272=list!$D$3,'Box Calculation'!HO$279&lt;&gt;"h",$E282&lt;&gt;0),0,IF(AND(HO$273=list!$D$2,$E282&lt;&gt;0,TRUNC(VLOOKUP($E282,'Container Panel'!$B$41:$Z$100,$D282,0)/(VLOOKUP(HO$276,UI!$A$12:$O$51,VLOOKUP(HO$279,$B$276:$C$278,2,0),0)/1000))&gt;0),1,TRUNC(VLOOKUP($E282,'Container Panel'!$B$41:$Z$100,$D282,0)/(VLOOKUP(HO$276,UI!$A$12:$O$51,VLOOKUP(HO$279,$B$276:$C$278,2,0),0)/1000)))),"")</f>
        <v/>
      </c>
      <c r="HP282" s="145" t="str">
        <f>IFERROR(IF(AND(HP$272=list!$D$3,'Box Calculation'!HP$279&lt;&gt;"h",$E282&lt;&gt;0),0,IF(AND(HP$273=list!$D$2,$E282&lt;&gt;0,TRUNC(VLOOKUP($E282,'Container Panel'!$B$41:$Z$100,$D282,0)/(VLOOKUP(HP$276,UI!$A$12:$O$51,VLOOKUP(HP$279,$B$276:$C$278,2,0),0)/1000))&gt;0),1,TRUNC(VLOOKUP($E282,'Container Panel'!$B$41:$Z$100,$D282,0)/(VLOOKUP(HP$276,UI!$A$12:$O$51,VLOOKUP(HP$279,$B$276:$C$278,2,0),0)/1000)))),"")</f>
        <v/>
      </c>
      <c r="HQ282" s="145" t="str">
        <f>IFERROR(IF(AND(HQ$272=list!$D$3,'Box Calculation'!HQ$279&lt;&gt;"h",$E282&lt;&gt;0),0,IF(AND(HQ$273=list!$D$2,$E282&lt;&gt;0,TRUNC(VLOOKUP($E282,'Container Panel'!$B$41:$Z$100,$D282,0)/(VLOOKUP(HQ$276,UI!$A$12:$O$51,VLOOKUP(HQ$279,$B$276:$C$278,2,0),0)/1000))&gt;0),1,TRUNC(VLOOKUP($E282,'Container Panel'!$B$41:$Z$100,$D282,0)/(VLOOKUP(HQ$276,UI!$A$12:$O$51,VLOOKUP(HQ$279,$B$276:$C$278,2,0),0)/1000)))),"")</f>
        <v/>
      </c>
      <c r="HR282" s="145" t="str">
        <f>IFERROR(IF(AND(HR$272=list!$D$3,'Box Calculation'!HR$279&lt;&gt;"h",$E282&lt;&gt;0),0,IF(AND(HR$273=list!$D$2,$E282&lt;&gt;0,TRUNC(VLOOKUP($E282,'Container Panel'!$B$41:$Z$100,$D282,0)/(VLOOKUP(HR$276,UI!$A$12:$O$51,VLOOKUP(HR$279,$B$276:$C$278,2,0),0)/1000))&gt;0),1,TRUNC(VLOOKUP($E282,'Container Panel'!$B$41:$Z$100,$D282,0)/(VLOOKUP(HR$276,UI!$A$12:$O$51,VLOOKUP(HR$279,$B$276:$C$278,2,0),0)/1000)))),"")</f>
        <v/>
      </c>
      <c r="HS282" s="145" t="str">
        <f>IFERROR(IF(AND(HS$272=list!$D$3,'Box Calculation'!HS$279&lt;&gt;"h",$E282&lt;&gt;0),0,IF(AND(HS$273=list!$D$2,$E282&lt;&gt;0,TRUNC(VLOOKUP($E282,'Container Panel'!$B$41:$Z$100,$D282,0)/(VLOOKUP(HS$276,UI!$A$12:$O$51,VLOOKUP(HS$279,$B$276:$C$278,2,0),0)/1000))&gt;0),1,TRUNC(VLOOKUP($E282,'Container Panel'!$B$41:$Z$100,$D282,0)/(VLOOKUP(HS$276,UI!$A$12:$O$51,VLOOKUP(HS$279,$B$276:$C$278,2,0),0)/1000)))),"")</f>
        <v/>
      </c>
      <c r="HT282" s="145" t="str">
        <f>IFERROR(IF(AND(HT$272=list!$D$3,'Box Calculation'!HT$279&lt;&gt;"h",$E282&lt;&gt;0),0,IF(AND(HT$273=list!$D$2,$E282&lt;&gt;0,TRUNC(VLOOKUP($E282,'Container Panel'!$B$41:$Z$100,$D282,0)/(VLOOKUP(HT$276,UI!$A$12:$O$51,VLOOKUP(HT$279,$B$276:$C$278,2,0),0)/1000))&gt;0),1,TRUNC(VLOOKUP($E282,'Container Panel'!$B$41:$Z$100,$D282,0)/(VLOOKUP(HT$276,UI!$A$12:$O$51,VLOOKUP(HT$279,$B$276:$C$278,2,0),0)/1000)))),"")</f>
        <v/>
      </c>
      <c r="HU282" s="145" t="str">
        <f>IFERROR(IF(AND(HU$272=list!$D$3,'Box Calculation'!HU$279&lt;&gt;"h",$E282&lt;&gt;0),0,IF(AND(HU$273=list!$D$2,$E282&lt;&gt;0,TRUNC(VLOOKUP($E282,'Container Panel'!$B$41:$Z$100,$D282,0)/(VLOOKUP(HU$276,UI!$A$12:$O$51,VLOOKUP(HU$279,$B$276:$C$278,2,0),0)/1000))&gt;0),1,TRUNC(VLOOKUP($E282,'Container Panel'!$B$41:$Z$100,$D282,0)/(VLOOKUP(HU$276,UI!$A$12:$O$51,VLOOKUP(HU$279,$B$276:$C$278,2,0),0)/1000)))),"")</f>
        <v/>
      </c>
      <c r="HV282" s="145" t="str">
        <f>IFERROR(IF(AND(HV$272=list!$D$3,'Box Calculation'!HV$279&lt;&gt;"h",$E282&lt;&gt;0),0,IF(AND(HV$273=list!$D$2,$E282&lt;&gt;0,TRUNC(VLOOKUP($E282,'Container Panel'!$B$41:$Z$100,$D282,0)/(VLOOKUP(HV$276,UI!$A$12:$O$51,VLOOKUP(HV$279,$B$276:$C$278,2,0),0)/1000))&gt;0),1,TRUNC(VLOOKUP($E282,'Container Panel'!$B$41:$Z$100,$D282,0)/(VLOOKUP(HV$276,UI!$A$12:$O$51,VLOOKUP(HV$279,$B$276:$C$278,2,0),0)/1000)))),"")</f>
        <v/>
      </c>
      <c r="HW282" s="145" t="str">
        <f>IFERROR(IF(AND(HW$272=list!$D$3,'Box Calculation'!HW$279&lt;&gt;"h",$E282&lt;&gt;0),0,IF(AND(HW$273=list!$D$2,$E282&lt;&gt;0,TRUNC(VLOOKUP($E282,'Container Panel'!$B$41:$Z$100,$D282,0)/(VLOOKUP(HW$276,UI!$A$12:$O$51,VLOOKUP(HW$279,$B$276:$C$278,2,0),0)/1000))&gt;0),1,TRUNC(VLOOKUP($E282,'Container Panel'!$B$41:$Z$100,$D282,0)/(VLOOKUP(HW$276,UI!$A$12:$O$51,VLOOKUP(HW$279,$B$276:$C$278,2,0),0)/1000)))),"")</f>
        <v/>
      </c>
      <c r="HX282" s="145" t="str">
        <f>IFERROR(IF(AND(HX$272=list!$D$3,'Box Calculation'!HX$279&lt;&gt;"h",$E282&lt;&gt;0),0,IF(AND(HX$273=list!$D$2,$E282&lt;&gt;0,TRUNC(VLOOKUP($E282,'Container Panel'!$B$41:$Z$100,$D282,0)/(VLOOKUP(HX$276,UI!$A$12:$O$51,VLOOKUP(HX$279,$B$276:$C$278,2,0),0)/1000))&gt;0),1,TRUNC(VLOOKUP($E282,'Container Panel'!$B$41:$Z$100,$D282,0)/(VLOOKUP(HX$276,UI!$A$12:$O$51,VLOOKUP(HX$279,$B$276:$C$278,2,0),0)/1000)))),"")</f>
        <v/>
      </c>
      <c r="HY282" s="145" t="str">
        <f>IFERROR(IF(AND(HY$272=list!$D$3,'Box Calculation'!HY$279&lt;&gt;"h",$E282&lt;&gt;0),0,IF(AND(HY$273=list!$D$2,$E282&lt;&gt;0,TRUNC(VLOOKUP($E282,'Container Panel'!$B$41:$Z$100,$D282,0)/(VLOOKUP(HY$276,UI!$A$12:$O$51,VLOOKUP(HY$279,$B$276:$C$278,2,0),0)/1000))&gt;0),1,TRUNC(VLOOKUP($E282,'Container Panel'!$B$41:$Z$100,$D282,0)/(VLOOKUP(HY$276,UI!$A$12:$O$51,VLOOKUP(HY$279,$B$276:$C$278,2,0),0)/1000)))),"")</f>
        <v/>
      </c>
      <c r="HZ282" s="145" t="str">
        <f>IFERROR(IF(AND(HZ$272=list!$D$3,'Box Calculation'!HZ$279&lt;&gt;"h",$E282&lt;&gt;0),0,IF(AND(HZ$273=list!$D$2,$E282&lt;&gt;0,TRUNC(VLOOKUP($E282,'Container Panel'!$B$41:$Z$100,$D282,0)/(VLOOKUP(HZ$276,UI!$A$12:$O$51,VLOOKUP(HZ$279,$B$276:$C$278,2,0),0)/1000))&gt;0),1,TRUNC(VLOOKUP($E282,'Container Panel'!$B$41:$Z$100,$D282,0)/(VLOOKUP(HZ$276,UI!$A$12:$O$51,VLOOKUP(HZ$279,$B$276:$C$278,2,0),0)/1000)))),"")</f>
        <v/>
      </c>
      <c r="IA282" s="145" t="str">
        <f>IFERROR(IF(AND(IA$272=list!$D$3,'Box Calculation'!IA$279&lt;&gt;"h",$E282&lt;&gt;0),0,IF(AND(IA$273=list!$D$2,$E282&lt;&gt;0,TRUNC(VLOOKUP($E282,'Container Panel'!$B$41:$Z$100,$D282,0)/(VLOOKUP(IA$276,UI!$A$12:$O$51,VLOOKUP(IA$279,$B$276:$C$278,2,0),0)/1000))&gt;0),1,TRUNC(VLOOKUP($E282,'Container Panel'!$B$41:$Z$100,$D282,0)/(VLOOKUP(IA$276,UI!$A$12:$O$51,VLOOKUP(IA$279,$B$276:$C$278,2,0),0)/1000)))),"")</f>
        <v/>
      </c>
      <c r="IB282" s="145" t="str">
        <f>IFERROR(IF(AND(IB$272=list!$D$3,'Box Calculation'!IB$279&lt;&gt;"h",$E282&lt;&gt;0),0,IF(AND(IB$273=list!$D$2,$E282&lt;&gt;0,TRUNC(VLOOKUP($E282,'Container Panel'!$B$41:$Z$100,$D282,0)/(VLOOKUP(IB$276,UI!$A$12:$O$51,VLOOKUP(IB$279,$B$276:$C$278,2,0),0)/1000))&gt;0),1,TRUNC(VLOOKUP($E282,'Container Panel'!$B$41:$Z$100,$D282,0)/(VLOOKUP(IB$276,UI!$A$12:$O$51,VLOOKUP(IB$279,$B$276:$C$278,2,0),0)/1000)))),"")</f>
        <v/>
      </c>
      <c r="IC282" s="145" t="str">
        <f>IFERROR(IF(AND(IC$272=list!$D$3,'Box Calculation'!IC$279&lt;&gt;"h",$E282&lt;&gt;0),0,IF(AND(IC$273=list!$D$2,$E282&lt;&gt;0,TRUNC(VLOOKUP($E282,'Container Panel'!$B$41:$Z$100,$D282,0)/(VLOOKUP(IC$276,UI!$A$12:$O$51,VLOOKUP(IC$279,$B$276:$C$278,2,0),0)/1000))&gt;0),1,TRUNC(VLOOKUP($E282,'Container Panel'!$B$41:$Z$100,$D282,0)/(VLOOKUP(IC$276,UI!$A$12:$O$51,VLOOKUP(IC$279,$B$276:$C$278,2,0),0)/1000)))),"")</f>
        <v/>
      </c>
      <c r="ID282" s="145" t="str">
        <f>IFERROR(IF(AND(ID$272=list!$D$3,'Box Calculation'!ID$279&lt;&gt;"h",$E282&lt;&gt;0),0,IF(AND(ID$273=list!$D$2,$E282&lt;&gt;0,TRUNC(VLOOKUP($E282,'Container Panel'!$B$41:$Z$100,$D282,0)/(VLOOKUP(ID$276,UI!$A$12:$O$51,VLOOKUP(ID$279,$B$276:$C$278,2,0),0)/1000))&gt;0),1,TRUNC(VLOOKUP($E282,'Container Panel'!$B$41:$Z$100,$D282,0)/(VLOOKUP(ID$276,UI!$A$12:$O$51,VLOOKUP(ID$279,$B$276:$C$278,2,0),0)/1000)))),"")</f>
        <v/>
      </c>
      <c r="IE282" s="145" t="str">
        <f>IFERROR(IF(AND(IE$272=list!$D$3,'Box Calculation'!IE$279&lt;&gt;"h",$E282&lt;&gt;0),0,IF(AND(IE$273=list!$D$2,$E282&lt;&gt;0,TRUNC(VLOOKUP($E282,'Container Panel'!$B$41:$Z$100,$D282,0)/(VLOOKUP(IE$276,UI!$A$12:$O$51,VLOOKUP(IE$279,$B$276:$C$278,2,0),0)/1000))&gt;0),1,TRUNC(VLOOKUP($E282,'Container Panel'!$B$41:$Z$100,$D282,0)/(VLOOKUP(IE$276,UI!$A$12:$O$51,VLOOKUP(IE$279,$B$276:$C$278,2,0),0)/1000)))),"")</f>
        <v/>
      </c>
      <c r="IF282" s="145" t="str">
        <f>IFERROR(IF(AND(IF$272=list!$D$3,'Box Calculation'!IF$279&lt;&gt;"h",$E282&lt;&gt;0),0,IF(AND(IF$273=list!$D$2,$E282&lt;&gt;0,TRUNC(VLOOKUP($E282,'Container Panel'!$B$41:$Z$100,$D282,0)/(VLOOKUP(IF$276,UI!$A$12:$O$51,VLOOKUP(IF$279,$B$276:$C$278,2,0),0)/1000))&gt;0),1,TRUNC(VLOOKUP($E282,'Container Panel'!$B$41:$Z$100,$D282,0)/(VLOOKUP(IF$276,UI!$A$12:$O$51,VLOOKUP(IF$279,$B$276:$C$278,2,0),0)/1000)))),"")</f>
        <v/>
      </c>
      <c r="IG282" s="145" t="str">
        <f>IFERROR(IF(AND(IG$272=list!$D$3,'Box Calculation'!IG$279&lt;&gt;"h",$E282&lt;&gt;0),0,IF(AND(IG$273=list!$D$2,$E282&lt;&gt;0,TRUNC(VLOOKUP($E282,'Container Panel'!$B$41:$Z$100,$D282,0)/(VLOOKUP(IG$276,UI!$A$12:$O$51,VLOOKUP(IG$279,$B$276:$C$278,2,0),0)/1000))&gt;0),1,TRUNC(VLOOKUP($E282,'Container Panel'!$B$41:$Z$100,$D282,0)/(VLOOKUP(IG$276,UI!$A$12:$O$51,VLOOKUP(IG$279,$B$276:$C$278,2,0),0)/1000)))),"")</f>
        <v/>
      </c>
      <c r="IH282" s="145" t="str">
        <f>IFERROR(IF(AND(IH$272=list!$D$3,'Box Calculation'!IH$279&lt;&gt;"h",$E282&lt;&gt;0),0,IF(AND(IH$273=list!$D$2,$E282&lt;&gt;0,TRUNC(VLOOKUP($E282,'Container Panel'!$B$41:$Z$100,$D282,0)/(VLOOKUP(IH$276,UI!$A$12:$O$51,VLOOKUP(IH$279,$B$276:$C$278,2,0),0)/1000))&gt;0),1,TRUNC(VLOOKUP($E282,'Container Panel'!$B$41:$Z$100,$D282,0)/(VLOOKUP(IH$276,UI!$A$12:$O$51,VLOOKUP(IH$279,$B$276:$C$278,2,0),0)/1000)))),"")</f>
        <v/>
      </c>
      <c r="II282" s="145" t="str">
        <f>IFERROR(IF(AND(II$272=list!$D$3,'Box Calculation'!II$279&lt;&gt;"h",$E282&lt;&gt;0),0,IF(AND(II$273=list!$D$2,$E282&lt;&gt;0,TRUNC(VLOOKUP($E282,'Container Panel'!$B$41:$Z$100,$D282,0)/(VLOOKUP(II$276,UI!$A$12:$O$51,VLOOKUP(II$279,$B$276:$C$278,2,0),0)/1000))&gt;0),1,TRUNC(VLOOKUP($E282,'Container Panel'!$B$41:$Z$100,$D282,0)/(VLOOKUP(II$276,UI!$A$12:$O$51,VLOOKUP(II$279,$B$276:$C$278,2,0),0)/1000)))),"")</f>
        <v/>
      </c>
      <c r="IJ282" s="145" t="str">
        <f>IFERROR(IF(AND(IJ$272=list!$D$3,'Box Calculation'!IJ$279&lt;&gt;"h",$E282&lt;&gt;0),0,IF(AND(IJ$273=list!$D$2,$E282&lt;&gt;0,TRUNC(VLOOKUP($E282,'Container Panel'!$B$41:$Z$100,$D282,0)/(VLOOKUP(IJ$276,UI!$A$12:$O$51,VLOOKUP(IJ$279,$B$276:$C$278,2,0),0)/1000))&gt;0),1,TRUNC(VLOOKUP($E282,'Container Panel'!$B$41:$Z$100,$D282,0)/(VLOOKUP(IJ$276,UI!$A$12:$O$51,VLOOKUP(IJ$279,$B$276:$C$278,2,0),0)/1000)))),"")</f>
        <v/>
      </c>
      <c r="IK282" s="145" t="str">
        <f>IFERROR(IF(AND(IK$272=list!$D$3,'Box Calculation'!IK$279&lt;&gt;"h",$E282&lt;&gt;0),0,IF(AND(IK$273=list!$D$2,$E282&lt;&gt;0,TRUNC(VLOOKUP($E282,'Container Panel'!$B$41:$Z$100,$D282,0)/(VLOOKUP(IK$276,UI!$A$12:$O$51,VLOOKUP(IK$279,$B$276:$C$278,2,0),0)/1000))&gt;0),1,TRUNC(VLOOKUP($E282,'Container Panel'!$B$41:$Z$100,$D282,0)/(VLOOKUP(IK$276,UI!$A$12:$O$51,VLOOKUP(IK$279,$B$276:$C$278,2,0),0)/1000)))),"")</f>
        <v/>
      </c>
      <c r="IL282" s="145" t="str">
        <f>IFERROR(IF(AND(IL$272=list!$D$3,'Box Calculation'!IL$279&lt;&gt;"h",$E282&lt;&gt;0),0,IF(AND(IL$273=list!$D$2,$E282&lt;&gt;0,TRUNC(VLOOKUP($E282,'Container Panel'!$B$41:$Z$100,$D282,0)/(VLOOKUP(IL$276,UI!$A$12:$O$51,VLOOKUP(IL$279,$B$276:$C$278,2,0),0)/1000))&gt;0),1,TRUNC(VLOOKUP($E282,'Container Panel'!$B$41:$Z$100,$D282,0)/(VLOOKUP(IL$276,UI!$A$12:$O$51,VLOOKUP(IL$279,$B$276:$C$278,2,0),0)/1000)))),"")</f>
        <v/>
      </c>
    </row>
    <row r="283" spans="2:246">
      <c r="B283" s="74">
        <v>3</v>
      </c>
      <c r="C283" s="74">
        <f t="shared" si="191"/>
        <v>2</v>
      </c>
      <c r="D283" s="163">
        <f>MOD(B283,3)+'Container Panel'!$Q$38</f>
        <v>16</v>
      </c>
      <c r="E283" s="143" t="str">
        <f t="shared" si="192"/>
        <v>EU8634</v>
      </c>
      <c r="F283" s="144" t="s">
        <v>75</v>
      </c>
      <c r="G283" s="145">
        <f>IFERROR(TRUNC(VLOOKUP($E283,'Container Panel'!$B$41:$Z$100,$D283,0)/(VLOOKUP(G$276,UI!$A$12:$O$51,VLOOKUP(G$277,$B$276:$C$278,2,0),0)/1000)),"")</f>
        <v>4</v>
      </c>
      <c r="H283" s="145">
        <f>IFERROR(TRUNC(VLOOKUP($E283,'Container Panel'!$B$41:$Z$100,$D283,0)/(VLOOKUP(H$276,UI!$A$12:$O$51,VLOOKUP(H$277,$B$276:$C$278,2,0),0)/1000)),"")</f>
        <v>4</v>
      </c>
      <c r="I283" s="145">
        <f>IFERROR(TRUNC(VLOOKUP($E283,'Container Panel'!$B$41:$Z$100,$D283,0)/(VLOOKUP(I$276,UI!$A$12:$O$51,VLOOKUP(I$277,$B$276:$C$278,2,0),0)/1000)),"")</f>
        <v>12</v>
      </c>
      <c r="J283" s="145">
        <f>IFERROR(TRUNC(VLOOKUP($E283,'Container Panel'!$B$41:$Z$100,$D283,0)/(VLOOKUP(J$276,UI!$A$12:$O$51,VLOOKUP(J$277,$B$276:$C$278,2,0),0)/1000)),"")</f>
        <v>12</v>
      </c>
      <c r="K283" s="145">
        <f>IFERROR(TRUNC(VLOOKUP($E283,'Container Panel'!$B$41:$Z$100,$D283,0)/(VLOOKUP(K$276,UI!$A$12:$O$51,VLOOKUP(K$277,$B$276:$C$278,2,0),0)/1000)),"")</f>
        <v>5</v>
      </c>
      <c r="L283" s="145">
        <f>IFERROR(TRUNC(VLOOKUP($E283,'Container Panel'!$B$41:$Z$100,$D283,0)/(VLOOKUP(L$276,UI!$A$12:$O$51,VLOOKUP(L$277,$B$276:$C$278,2,0),0)/1000)),"")</f>
        <v>5</v>
      </c>
      <c r="M283" s="145">
        <f>IFERROR(TRUNC(VLOOKUP($E283,'Container Panel'!$B$41:$Z$100,$D283,0)/(VLOOKUP(M$276,UI!$A$12:$O$51,VLOOKUP(M$277,$B$276:$C$278,2,0),0)/1000)),"")</f>
        <v>2</v>
      </c>
      <c r="N283" s="145">
        <f>IFERROR(TRUNC(VLOOKUP($E283,'Container Panel'!$B$41:$Z$100,$D283,0)/(VLOOKUP(N$276,UI!$A$12:$O$51,VLOOKUP(N$277,$B$276:$C$278,2,0),0)/1000)),"")</f>
        <v>2</v>
      </c>
      <c r="O283" s="145">
        <f>IFERROR(TRUNC(VLOOKUP($E283,'Container Panel'!$B$41:$Z$100,$D283,0)/(VLOOKUP(O$276,UI!$A$12:$O$51,VLOOKUP(O$277,$B$276:$C$278,2,0),0)/1000)),"")</f>
        <v>3</v>
      </c>
      <c r="P283" s="145">
        <f>IFERROR(TRUNC(VLOOKUP($E283,'Container Panel'!$B$41:$Z$100,$D283,0)/(VLOOKUP(P$276,UI!$A$12:$O$51,VLOOKUP(P$277,$B$276:$C$278,2,0),0)/1000)),"")</f>
        <v>3</v>
      </c>
      <c r="Q283" s="145">
        <f>IFERROR(TRUNC(VLOOKUP($E283,'Container Panel'!$B$41:$Z$100,$D283,0)/(VLOOKUP(Q$276,UI!$A$12:$O$51,VLOOKUP(Q$277,$B$276:$C$278,2,0),0)/1000)),"")</f>
        <v>9</v>
      </c>
      <c r="R283" s="145">
        <f>IFERROR(TRUNC(VLOOKUP($E283,'Container Panel'!$B$41:$Z$100,$D283,0)/(VLOOKUP(R$276,UI!$A$12:$O$51,VLOOKUP(R$277,$B$276:$C$278,2,0),0)/1000)),"")</f>
        <v>9</v>
      </c>
      <c r="S283" s="145" t="str">
        <f>IFERROR(TRUNC(VLOOKUP($E283,'Container Panel'!$B$41:$Z$100,$D283,0)/(VLOOKUP(S$276,UI!$A$12:$O$51,VLOOKUP(S$277,$B$276:$C$278,2,0),0)/1000)),"")</f>
        <v/>
      </c>
      <c r="T283" s="145" t="str">
        <f>IFERROR(TRUNC(VLOOKUP($E283,'Container Panel'!$B$41:$Z$100,$D283,0)/(VLOOKUP(T$276,UI!$A$12:$O$51,VLOOKUP(T$277,$B$276:$C$278,2,0),0)/1000)),"")</f>
        <v/>
      </c>
      <c r="U283" s="145" t="str">
        <f>IFERROR(TRUNC(VLOOKUP($E283,'Container Panel'!$B$41:$Z$100,$D283,0)/(VLOOKUP(U$276,UI!$A$12:$O$51,VLOOKUP(U$277,$B$276:$C$278,2,0),0)/1000)),"")</f>
        <v/>
      </c>
      <c r="V283" s="145" t="str">
        <f>IFERROR(TRUNC(VLOOKUP($E283,'Container Panel'!$B$41:$Z$100,$D283,0)/(VLOOKUP(V$276,UI!$A$12:$O$51,VLOOKUP(V$277,$B$276:$C$278,2,0),0)/1000)),"")</f>
        <v/>
      </c>
      <c r="W283" s="145" t="str">
        <f>IFERROR(TRUNC(VLOOKUP($E283,'Container Panel'!$B$41:$Z$100,$D283,0)/(VLOOKUP(W$276,UI!$A$12:$O$51,VLOOKUP(W$277,$B$276:$C$278,2,0),0)/1000)),"")</f>
        <v/>
      </c>
      <c r="X283" s="145" t="str">
        <f>IFERROR(TRUNC(VLOOKUP($E283,'Container Panel'!$B$41:$Z$100,$D283,0)/(VLOOKUP(X$276,UI!$A$12:$O$51,VLOOKUP(X$277,$B$276:$C$278,2,0),0)/1000)),"")</f>
        <v/>
      </c>
      <c r="Y283" s="145" t="str">
        <f>IFERROR(TRUNC(VLOOKUP($E283,'Container Panel'!$B$41:$Z$100,$D283,0)/(VLOOKUP(Y$276,UI!$A$12:$O$51,VLOOKUP(Y$277,$B$276:$C$278,2,0),0)/1000)),"")</f>
        <v/>
      </c>
      <c r="Z283" s="145" t="str">
        <f>IFERROR(TRUNC(VLOOKUP($E283,'Container Panel'!$B$41:$Z$100,$D283,0)/(VLOOKUP(Z$276,UI!$A$12:$O$51,VLOOKUP(Z$277,$B$276:$C$278,2,0),0)/1000)),"")</f>
        <v/>
      </c>
      <c r="AA283" s="145" t="str">
        <f>IFERROR(TRUNC(VLOOKUP($E283,'Container Panel'!$B$41:$Z$100,$D283,0)/(VLOOKUP(AA$276,UI!$A$12:$O$51,VLOOKUP(AA$277,$B$276:$C$278,2,0),0)/1000)),"")</f>
        <v/>
      </c>
      <c r="AB283" s="145" t="str">
        <f>IFERROR(TRUNC(VLOOKUP($E283,'Container Panel'!$B$41:$Z$100,$D283,0)/(VLOOKUP(AB$276,UI!$A$12:$O$51,VLOOKUP(AB$277,$B$276:$C$278,2,0),0)/1000)),"")</f>
        <v/>
      </c>
      <c r="AC283" s="145" t="str">
        <f>IFERROR(TRUNC(VLOOKUP($E283,'Container Panel'!$B$41:$Z$100,$D283,0)/(VLOOKUP(AC$276,UI!$A$12:$O$51,VLOOKUP(AC$277,$B$276:$C$278,2,0),0)/1000)),"")</f>
        <v/>
      </c>
      <c r="AD283" s="145" t="str">
        <f>IFERROR(TRUNC(VLOOKUP($E283,'Container Panel'!$B$41:$Z$100,$D283,0)/(VLOOKUP(AD$276,UI!$A$12:$O$51,VLOOKUP(AD$277,$B$276:$C$278,2,0),0)/1000)),"")</f>
        <v/>
      </c>
      <c r="AE283" s="145" t="str">
        <f>IFERROR(TRUNC(VLOOKUP($E283,'Container Panel'!$B$41:$Z$100,$D283,0)/(VLOOKUP(AE$276,UI!$A$12:$O$51,VLOOKUP(AE$277,$B$276:$C$278,2,0),0)/1000)),"")</f>
        <v/>
      </c>
      <c r="AF283" s="145" t="str">
        <f>IFERROR(TRUNC(VLOOKUP($E283,'Container Panel'!$B$41:$Z$100,$D283,0)/(VLOOKUP(AF$276,UI!$A$12:$O$51,VLOOKUP(AF$277,$B$276:$C$278,2,0),0)/1000)),"")</f>
        <v/>
      </c>
      <c r="AG283" s="145" t="str">
        <f>IFERROR(TRUNC(VLOOKUP($E283,'Container Panel'!$B$41:$Z$100,$D283,0)/(VLOOKUP(AG$276,UI!$A$12:$O$51,VLOOKUP(AG$277,$B$276:$C$278,2,0),0)/1000)),"")</f>
        <v/>
      </c>
      <c r="AH283" s="145" t="str">
        <f>IFERROR(TRUNC(VLOOKUP($E283,'Container Panel'!$B$41:$Z$100,$D283,0)/(VLOOKUP(AH$276,UI!$A$12:$O$51,VLOOKUP(AH$277,$B$276:$C$278,2,0),0)/1000)),"")</f>
        <v/>
      </c>
      <c r="AI283" s="145" t="str">
        <f>IFERROR(TRUNC(VLOOKUP($E283,'Container Panel'!$B$41:$Z$100,$D283,0)/(VLOOKUP(AI$276,UI!$A$12:$O$51,VLOOKUP(AI$277,$B$276:$C$278,2,0),0)/1000)),"")</f>
        <v/>
      </c>
      <c r="AJ283" s="145" t="str">
        <f>IFERROR(TRUNC(VLOOKUP($E283,'Container Panel'!$B$41:$Z$100,$D283,0)/(VLOOKUP(AJ$276,UI!$A$12:$O$51,VLOOKUP(AJ$277,$B$276:$C$278,2,0),0)/1000)),"")</f>
        <v/>
      </c>
      <c r="AK283" s="145" t="str">
        <f>IFERROR(TRUNC(VLOOKUP($E283,'Container Panel'!$B$41:$Z$100,$D283,0)/(VLOOKUP(AK$276,UI!$A$12:$O$51,VLOOKUP(AK$277,$B$276:$C$278,2,0),0)/1000)),"")</f>
        <v/>
      </c>
      <c r="AL283" s="145" t="str">
        <f>IFERROR(TRUNC(VLOOKUP($E283,'Container Panel'!$B$41:$Z$100,$D283,0)/(VLOOKUP(AL$276,UI!$A$12:$O$51,VLOOKUP(AL$277,$B$276:$C$278,2,0),0)/1000)),"")</f>
        <v/>
      </c>
      <c r="AM283" s="145" t="str">
        <f>IFERROR(TRUNC(VLOOKUP($E283,'Container Panel'!$B$41:$Z$100,$D283,0)/(VLOOKUP(AM$276,UI!$A$12:$O$51,VLOOKUP(AM$277,$B$276:$C$278,2,0),0)/1000)),"")</f>
        <v/>
      </c>
      <c r="AN283" s="145" t="str">
        <f>IFERROR(TRUNC(VLOOKUP($E283,'Container Panel'!$B$41:$Z$100,$D283,0)/(VLOOKUP(AN$276,UI!$A$12:$O$51,VLOOKUP(AN$277,$B$276:$C$278,2,0),0)/1000)),"")</f>
        <v/>
      </c>
      <c r="AO283" s="145" t="str">
        <f>IFERROR(TRUNC(VLOOKUP($E283,'Container Panel'!$B$41:$Z$100,$D283,0)/(VLOOKUP(AO$276,UI!$A$12:$O$51,VLOOKUP(AO$277,$B$276:$C$278,2,0),0)/1000)),"")</f>
        <v/>
      </c>
      <c r="AP283" s="145" t="str">
        <f>IFERROR(TRUNC(VLOOKUP($E283,'Container Panel'!$B$41:$Z$100,$D283,0)/(VLOOKUP(AP$276,UI!$A$12:$O$51,VLOOKUP(AP$277,$B$276:$C$278,2,0),0)/1000)),"")</f>
        <v/>
      </c>
      <c r="AQ283" s="145" t="str">
        <f>IFERROR(TRUNC(VLOOKUP($E283,'Container Panel'!$B$41:$Z$100,$D283,0)/(VLOOKUP(AQ$276,UI!$A$12:$O$51,VLOOKUP(AQ$277,$B$276:$C$278,2,0),0)/1000)),"")</f>
        <v/>
      </c>
      <c r="AR283" s="145" t="str">
        <f>IFERROR(TRUNC(VLOOKUP($E283,'Container Panel'!$B$41:$Z$100,$D283,0)/(VLOOKUP(AR$276,UI!$A$12:$O$51,VLOOKUP(AR$277,$B$276:$C$278,2,0),0)/1000)),"")</f>
        <v/>
      </c>
      <c r="AS283" s="145" t="str">
        <f>IFERROR(TRUNC(VLOOKUP($E283,'Container Panel'!$B$41:$Z$100,$D283,0)/(VLOOKUP(AS$276,UI!$A$12:$O$51,VLOOKUP(AS$277,$B$276:$C$278,2,0),0)/1000)),"")</f>
        <v/>
      </c>
      <c r="AT283" s="145" t="str">
        <f>IFERROR(TRUNC(VLOOKUP($E283,'Container Panel'!$B$41:$Z$100,$D283,0)/(VLOOKUP(AT$276,UI!$A$12:$O$51,VLOOKUP(AT$277,$B$276:$C$278,2,0),0)/1000)),"")</f>
        <v/>
      </c>
      <c r="AU283" s="145" t="str">
        <f>IFERROR(TRUNC(VLOOKUP($E283,'Container Panel'!$B$41:$Z$100,$D283,0)/(VLOOKUP(AU$276,UI!$A$12:$O$51,VLOOKUP(AU$277,$B$276:$C$278,2,0),0)/1000)),"")</f>
        <v/>
      </c>
      <c r="AV283" s="145" t="str">
        <f>IFERROR(TRUNC(VLOOKUP($E283,'Container Panel'!$B$41:$Z$100,$D283,0)/(VLOOKUP(AV$276,UI!$A$12:$O$51,VLOOKUP(AV$277,$B$276:$C$278,2,0),0)/1000)),"")</f>
        <v/>
      </c>
      <c r="AW283" s="145" t="str">
        <f>IFERROR(TRUNC(VLOOKUP($E283,'Container Panel'!$B$41:$Z$100,$D283,0)/(VLOOKUP(AW$276,UI!$A$12:$O$51,VLOOKUP(AW$277,$B$276:$C$278,2,0),0)/1000)),"")</f>
        <v/>
      </c>
      <c r="AX283" s="145" t="str">
        <f>IFERROR(TRUNC(VLOOKUP($E283,'Container Panel'!$B$41:$Z$100,$D283,0)/(VLOOKUP(AX$276,UI!$A$12:$O$51,VLOOKUP(AX$277,$B$276:$C$278,2,0),0)/1000)),"")</f>
        <v/>
      </c>
      <c r="AY283" s="145" t="str">
        <f>IFERROR(TRUNC(VLOOKUP($E283,'Container Panel'!$B$41:$Z$100,$D283,0)/(VLOOKUP(AY$276,UI!$A$12:$O$51,VLOOKUP(AY$277,$B$276:$C$278,2,0),0)/1000)),"")</f>
        <v/>
      </c>
      <c r="AZ283" s="145" t="str">
        <f>IFERROR(TRUNC(VLOOKUP($E283,'Container Panel'!$B$41:$Z$100,$D283,0)/(VLOOKUP(AZ$276,UI!$A$12:$O$51,VLOOKUP(AZ$277,$B$276:$C$278,2,0),0)/1000)),"")</f>
        <v/>
      </c>
      <c r="BA283" s="145" t="str">
        <f>IFERROR(TRUNC(VLOOKUP($E283,'Container Panel'!$B$41:$Z$100,$D283,0)/(VLOOKUP(BA$276,UI!$A$12:$O$51,VLOOKUP(BA$277,$B$276:$C$278,2,0),0)/1000)),"")</f>
        <v/>
      </c>
      <c r="BB283" s="145" t="str">
        <f>IFERROR(TRUNC(VLOOKUP($E283,'Container Panel'!$B$41:$Z$100,$D283,0)/(VLOOKUP(BB$276,UI!$A$12:$O$51,VLOOKUP(BB$277,$B$276:$C$278,2,0),0)/1000)),"")</f>
        <v/>
      </c>
      <c r="BC283" s="145" t="str">
        <f>IFERROR(TRUNC(VLOOKUP($E283,'Container Panel'!$B$41:$Z$100,$D283,0)/(VLOOKUP(BC$276,UI!$A$12:$O$51,VLOOKUP(BC$277,$B$276:$C$278,2,0),0)/1000)),"")</f>
        <v/>
      </c>
      <c r="BD283" s="145" t="str">
        <f>IFERROR(TRUNC(VLOOKUP($E283,'Container Panel'!$B$41:$Z$100,$D283,0)/(VLOOKUP(BD$276,UI!$A$12:$O$51,VLOOKUP(BD$277,$B$276:$C$278,2,0),0)/1000)),"")</f>
        <v/>
      </c>
      <c r="BE283" s="145" t="str">
        <f>IFERROR(TRUNC(VLOOKUP($E283,'Container Panel'!$B$41:$Z$100,$D283,0)/(VLOOKUP(BE$276,UI!$A$12:$O$51,VLOOKUP(BE$277,$B$276:$C$278,2,0),0)/1000)),"")</f>
        <v/>
      </c>
      <c r="BF283" s="145" t="str">
        <f>IFERROR(TRUNC(VLOOKUP($E283,'Container Panel'!$B$41:$Z$100,$D283,0)/(VLOOKUP(BF$276,UI!$A$12:$O$51,VLOOKUP(BF$277,$B$276:$C$278,2,0),0)/1000)),"")</f>
        <v/>
      </c>
      <c r="BG283" s="145" t="str">
        <f>IFERROR(TRUNC(VLOOKUP($E283,'Container Panel'!$B$41:$Z$100,$D283,0)/(VLOOKUP(BG$276,UI!$A$12:$O$51,VLOOKUP(BG$277,$B$276:$C$278,2,0),0)/1000)),"")</f>
        <v/>
      </c>
      <c r="BH283" s="145" t="str">
        <f>IFERROR(TRUNC(VLOOKUP($E283,'Container Panel'!$B$41:$Z$100,$D283,0)/(VLOOKUP(BH$276,UI!$A$12:$O$51,VLOOKUP(BH$277,$B$276:$C$278,2,0),0)/1000)),"")</f>
        <v/>
      </c>
      <c r="BI283" s="145" t="str">
        <f>IFERROR(TRUNC(VLOOKUP($E283,'Container Panel'!$B$41:$Z$100,$D283,0)/(VLOOKUP(BI$276,UI!$A$12:$O$51,VLOOKUP(BI$277,$B$276:$C$278,2,0),0)/1000)),"")</f>
        <v/>
      </c>
      <c r="BJ283" s="145" t="str">
        <f>IFERROR(TRUNC(VLOOKUP($E283,'Container Panel'!$B$41:$Z$100,$D283,0)/(VLOOKUP(BJ$276,UI!$A$12:$O$51,VLOOKUP(BJ$277,$B$276:$C$278,2,0),0)/1000)),"")</f>
        <v/>
      </c>
      <c r="BK283" s="145" t="str">
        <f>IFERROR(TRUNC(VLOOKUP($E283,'Container Panel'!$B$41:$Z$100,$D283,0)/(VLOOKUP(BK$276,UI!$A$12:$O$51,VLOOKUP(BK$277,$B$276:$C$278,2,0),0)/1000)),"")</f>
        <v/>
      </c>
      <c r="BL283" s="145" t="str">
        <f>IFERROR(TRUNC(VLOOKUP($E283,'Container Panel'!$B$41:$Z$100,$D283,0)/(VLOOKUP(BL$276,UI!$A$12:$O$51,VLOOKUP(BL$277,$B$276:$C$278,2,0),0)/1000)),"")</f>
        <v/>
      </c>
      <c r="BM283" s="145" t="str">
        <f>IFERROR(TRUNC(VLOOKUP($E283,'Container Panel'!$B$41:$Z$100,$D283,0)/(VLOOKUP(BM$276,UI!$A$12:$O$51,VLOOKUP(BM$277,$B$276:$C$278,2,0),0)/1000)),"")</f>
        <v/>
      </c>
      <c r="BN283" s="145" t="str">
        <f>IFERROR(TRUNC(VLOOKUP($E283,'Container Panel'!$B$41:$Z$100,$D283,0)/(VLOOKUP(BN$276,UI!$A$12:$O$51,VLOOKUP(BN$277,$B$276:$C$278,2,0),0)/1000)),"")</f>
        <v/>
      </c>
      <c r="BO283" s="145" t="str">
        <f>IFERROR(TRUNC(VLOOKUP($E283,'Container Panel'!$B$41:$Z$100,$D283,0)/(VLOOKUP(BO$276,UI!$A$12:$O$51,VLOOKUP(BO$277,$B$276:$C$278,2,0),0)/1000)),"")</f>
        <v/>
      </c>
      <c r="BP283" s="145" t="str">
        <f>IFERROR(TRUNC(VLOOKUP($E283,'Container Panel'!$B$41:$Z$100,$D283,0)/(VLOOKUP(BP$276,UI!$A$12:$O$51,VLOOKUP(BP$277,$B$276:$C$278,2,0),0)/1000)),"")</f>
        <v/>
      </c>
      <c r="BQ283" s="145" t="str">
        <f>IFERROR(TRUNC(VLOOKUP($E283,'Container Panel'!$B$41:$Z$100,$D283,0)/(VLOOKUP(BQ$276,UI!$A$12:$O$51,VLOOKUP(BQ$277,$B$276:$C$278,2,0),0)/1000)),"")</f>
        <v/>
      </c>
      <c r="BR283" s="145" t="str">
        <f>IFERROR(TRUNC(VLOOKUP($E283,'Container Panel'!$B$41:$Z$100,$D283,0)/(VLOOKUP(BR$276,UI!$A$12:$O$51,VLOOKUP(BR$277,$B$276:$C$278,2,0),0)/1000)),"")</f>
        <v/>
      </c>
      <c r="BS283" s="145" t="str">
        <f>IFERROR(TRUNC(VLOOKUP($E283,'Container Panel'!$B$41:$Z$100,$D283,0)/(VLOOKUP(BS$276,UI!$A$12:$O$51,VLOOKUP(BS$277,$B$276:$C$278,2,0),0)/1000)),"")</f>
        <v/>
      </c>
      <c r="BT283" s="145" t="str">
        <f>IFERROR(TRUNC(VLOOKUP($E283,'Container Panel'!$B$41:$Z$100,$D283,0)/(VLOOKUP(BT$276,UI!$A$12:$O$51,VLOOKUP(BT$277,$B$276:$C$278,2,0),0)/1000)),"")</f>
        <v/>
      </c>
      <c r="BU283" s="145" t="str">
        <f>IFERROR(TRUNC(VLOOKUP($E283,'Container Panel'!$B$41:$Z$100,$D283,0)/(VLOOKUP(BU$276,UI!$A$12:$O$51,VLOOKUP(BU$277,$B$276:$C$278,2,0),0)/1000)),"")</f>
        <v/>
      </c>
      <c r="BV283" s="145" t="str">
        <f>IFERROR(TRUNC(VLOOKUP($E283,'Container Panel'!$B$41:$Z$100,$D283,0)/(VLOOKUP(BV$276,UI!$A$12:$O$51,VLOOKUP(BV$277,$B$276:$C$278,2,0),0)/1000)),"")</f>
        <v/>
      </c>
      <c r="BW283" s="145" t="str">
        <f>IFERROR(TRUNC(VLOOKUP($E283,'Container Panel'!$B$41:$Z$100,$D283,0)/(VLOOKUP(BW$276,UI!$A$12:$O$51,VLOOKUP(BW$277,$B$276:$C$278,2,0),0)/1000)),"")</f>
        <v/>
      </c>
      <c r="BX283" s="145" t="str">
        <f>IFERROR(TRUNC(VLOOKUP($E283,'Container Panel'!$B$41:$Z$100,$D283,0)/(VLOOKUP(BX$276,UI!$A$12:$O$51,VLOOKUP(BX$277,$B$276:$C$278,2,0),0)/1000)),"")</f>
        <v/>
      </c>
      <c r="BY283" s="145" t="str">
        <f>IFERROR(TRUNC(VLOOKUP($E283,'Container Panel'!$B$41:$Z$100,$D283,0)/(VLOOKUP(BY$276,UI!$A$12:$O$51,VLOOKUP(BY$277,$B$276:$C$278,2,0),0)/1000)),"")</f>
        <v/>
      </c>
      <c r="BZ283" s="145" t="str">
        <f>IFERROR(TRUNC(VLOOKUP($E283,'Container Panel'!$B$41:$Z$100,$D283,0)/(VLOOKUP(BZ$276,UI!$A$12:$O$51,VLOOKUP(BZ$277,$B$276:$C$278,2,0),0)/1000)),"")</f>
        <v/>
      </c>
      <c r="CA283" s="145" t="str">
        <f>IFERROR(TRUNC(VLOOKUP($E283,'Container Panel'!$B$41:$Z$100,$D283,0)/(VLOOKUP(CA$276,UI!$A$12:$O$51,VLOOKUP(CA$277,$B$276:$C$278,2,0),0)/1000)),"")</f>
        <v/>
      </c>
      <c r="CB283" s="145" t="str">
        <f>IFERROR(TRUNC(VLOOKUP($E283,'Container Panel'!$B$41:$Z$100,$D283,0)/(VLOOKUP(CB$276,UI!$A$12:$O$51,VLOOKUP(CB$277,$B$276:$C$278,2,0),0)/1000)),"")</f>
        <v/>
      </c>
      <c r="CC283" s="145" t="str">
        <f>IFERROR(TRUNC(VLOOKUP($E283,'Container Panel'!$B$41:$Z$100,$D283,0)/(VLOOKUP(CC$276,UI!$A$12:$O$51,VLOOKUP(CC$277,$B$276:$C$278,2,0),0)/1000)),"")</f>
        <v/>
      </c>
      <c r="CD283" s="145" t="str">
        <f>IFERROR(TRUNC(VLOOKUP($E283,'Container Panel'!$B$41:$Z$100,$D283,0)/(VLOOKUP(CD$276,UI!$A$12:$O$51,VLOOKUP(CD$277,$B$276:$C$278,2,0),0)/1000)),"")</f>
        <v/>
      </c>
      <c r="CE283" s="145" t="str">
        <f>IFERROR(TRUNC(VLOOKUP($E283,'Container Panel'!$B$41:$Z$100,$D283,0)/(VLOOKUP(CE$276,UI!$A$12:$O$51,VLOOKUP(CE$277,$B$276:$C$278,2,0),0)/1000)),"")</f>
        <v/>
      </c>
      <c r="CF283" s="145" t="str">
        <f>IFERROR(TRUNC(VLOOKUP($E283,'Container Panel'!$B$41:$Z$100,$D283,0)/(VLOOKUP(CF$276,UI!$A$12:$O$51,VLOOKUP(CF$277,$B$276:$C$278,2,0),0)/1000)),"")</f>
        <v/>
      </c>
      <c r="CG283" s="145" t="str">
        <f>IFERROR(TRUNC(VLOOKUP($E283,'Container Panel'!$B$41:$Z$100,$D283,0)/(VLOOKUP(CG$276,UI!$A$12:$O$51,VLOOKUP(CG$277,$B$276:$C$278,2,0),0)/1000)),"")</f>
        <v/>
      </c>
      <c r="CH283" s="145" t="str">
        <f>IFERROR(TRUNC(VLOOKUP($E283,'Container Panel'!$B$41:$Z$100,$D283,0)/(VLOOKUP(CH$276,UI!$A$12:$O$51,VLOOKUP(CH$277,$B$276:$C$278,2,0),0)/1000)),"")</f>
        <v/>
      </c>
      <c r="CI283" s="145" t="str">
        <f>IFERROR(TRUNC(VLOOKUP($E283,'Container Panel'!$B$41:$Z$100,$D283,0)/(VLOOKUP(CI$276,UI!$A$12:$O$51,VLOOKUP(CI$277,$B$276:$C$278,2,0),0)/1000)),"")</f>
        <v/>
      </c>
      <c r="CJ283" s="145" t="str">
        <f>IFERROR(TRUNC(VLOOKUP($E283,'Container Panel'!$B$41:$Z$100,$D283,0)/(VLOOKUP(CJ$276,UI!$A$12:$O$51,VLOOKUP(CJ$277,$B$276:$C$278,2,0),0)/1000)),"")</f>
        <v/>
      </c>
      <c r="CK283" s="145" t="str">
        <f>IFERROR(TRUNC(VLOOKUP($E283,'Container Panel'!$B$41:$Z$100,$D283,0)/(VLOOKUP(CK$276,UI!$A$12:$O$51,VLOOKUP(CK$277,$B$276:$C$278,2,0),0)/1000)),"")</f>
        <v/>
      </c>
      <c r="CL283" s="145" t="str">
        <f>IFERROR(TRUNC(VLOOKUP($E283,'Container Panel'!$B$41:$Z$100,$D283,0)/(VLOOKUP(CL$276,UI!$A$12:$O$51,VLOOKUP(CL$277,$B$276:$C$278,2,0),0)/1000)),"")</f>
        <v/>
      </c>
      <c r="CM283" s="145" t="str">
        <f>IFERROR(TRUNC(VLOOKUP($E283,'Container Panel'!$B$41:$Z$100,$D283,0)/(VLOOKUP(CM$276,UI!$A$12:$O$51,VLOOKUP(CM$277,$B$276:$C$278,2,0),0)/1000)),"")</f>
        <v/>
      </c>
      <c r="CN283" s="145" t="str">
        <f>IFERROR(TRUNC(VLOOKUP($E283,'Container Panel'!$B$41:$Z$100,$D283,0)/(VLOOKUP(CN$276,UI!$A$12:$O$51,VLOOKUP(CN$277,$B$276:$C$278,2,0),0)/1000)),"")</f>
        <v/>
      </c>
      <c r="CO283" s="145" t="str">
        <f>IFERROR(TRUNC(VLOOKUP($E283,'Container Panel'!$B$41:$Z$100,$D283,0)/(VLOOKUP(CO$276,UI!$A$12:$O$51,VLOOKUP(CO$277,$B$276:$C$278,2,0),0)/1000)),"")</f>
        <v/>
      </c>
      <c r="CP283" s="145" t="str">
        <f>IFERROR(TRUNC(VLOOKUP($E283,'Container Panel'!$B$41:$Z$100,$D283,0)/(VLOOKUP(CP$276,UI!$A$12:$O$51,VLOOKUP(CP$277,$B$276:$C$278,2,0),0)/1000)),"")</f>
        <v/>
      </c>
      <c r="CQ283" s="145" t="str">
        <f>IFERROR(TRUNC(VLOOKUP($E283,'Container Panel'!$B$41:$Z$100,$D283,0)/(VLOOKUP(CQ$276,UI!$A$12:$O$51,VLOOKUP(CQ$277,$B$276:$C$278,2,0),0)/1000)),"")</f>
        <v/>
      </c>
      <c r="CR283" s="145" t="str">
        <f>IFERROR(TRUNC(VLOOKUP($E283,'Container Panel'!$B$41:$Z$100,$D283,0)/(VLOOKUP(CR$276,UI!$A$12:$O$51,VLOOKUP(CR$277,$B$276:$C$278,2,0),0)/1000)),"")</f>
        <v/>
      </c>
      <c r="CS283" s="145" t="str">
        <f>IFERROR(TRUNC(VLOOKUP($E283,'Container Panel'!$B$41:$Z$100,$D283,0)/(VLOOKUP(CS$276,UI!$A$12:$O$51,VLOOKUP(CS$277,$B$276:$C$278,2,0),0)/1000)),"")</f>
        <v/>
      </c>
      <c r="CT283" s="145" t="str">
        <f>IFERROR(TRUNC(VLOOKUP($E283,'Container Panel'!$B$41:$Z$100,$D283,0)/(VLOOKUP(CT$276,UI!$A$12:$O$51,VLOOKUP(CT$277,$B$276:$C$278,2,0),0)/1000)),"")</f>
        <v/>
      </c>
      <c r="CU283" s="145" t="str">
        <f>IFERROR(TRUNC(VLOOKUP($E283,'Container Panel'!$B$41:$Z$100,$D283,0)/(VLOOKUP(CU$276,UI!$A$12:$O$51,VLOOKUP(CU$277,$B$276:$C$278,2,0),0)/1000)),"")</f>
        <v/>
      </c>
      <c r="CV283" s="145" t="str">
        <f>IFERROR(TRUNC(VLOOKUP($E283,'Container Panel'!$B$41:$Z$100,$D283,0)/(VLOOKUP(CV$276,UI!$A$12:$O$51,VLOOKUP(CV$277,$B$276:$C$278,2,0),0)/1000)),"")</f>
        <v/>
      </c>
      <c r="CW283" s="145" t="str">
        <f>IFERROR(TRUNC(VLOOKUP($E283,'Container Panel'!$B$41:$Z$100,$D283,0)/(VLOOKUP(CW$276,UI!$A$12:$O$51,VLOOKUP(CW$277,$B$276:$C$278,2,0),0)/1000)),"")</f>
        <v/>
      </c>
      <c r="CX283" s="145" t="str">
        <f>IFERROR(TRUNC(VLOOKUP($E283,'Container Panel'!$B$41:$Z$100,$D283,0)/(VLOOKUP(CX$276,UI!$A$12:$O$51,VLOOKUP(CX$277,$B$276:$C$278,2,0),0)/1000)),"")</f>
        <v/>
      </c>
      <c r="CY283" s="145" t="str">
        <f>IFERROR(TRUNC(VLOOKUP($E283,'Container Panel'!$B$41:$Z$100,$D283,0)/(VLOOKUP(CY$276,UI!$A$12:$O$51,VLOOKUP(CY$277,$B$276:$C$278,2,0),0)/1000)),"")</f>
        <v/>
      </c>
      <c r="CZ283" s="145" t="str">
        <f>IFERROR(TRUNC(VLOOKUP($E283,'Container Panel'!$B$41:$Z$100,$D283,0)/(VLOOKUP(CZ$276,UI!$A$12:$O$51,VLOOKUP(CZ$277,$B$276:$C$278,2,0),0)/1000)),"")</f>
        <v/>
      </c>
      <c r="DA283" s="145" t="str">
        <f>IFERROR(TRUNC(VLOOKUP($E283,'Container Panel'!$B$41:$Z$100,$D283,0)/(VLOOKUP(DA$276,UI!$A$12:$O$51,VLOOKUP(DA$277,$B$276:$C$278,2,0),0)/1000)),"")</f>
        <v/>
      </c>
      <c r="DB283" s="145" t="str">
        <f>IFERROR(TRUNC(VLOOKUP($E283,'Container Panel'!$B$41:$Z$100,$D283,0)/(VLOOKUP(DB$276,UI!$A$12:$O$51,VLOOKUP(DB$277,$B$276:$C$278,2,0),0)/1000)),"")</f>
        <v/>
      </c>
      <c r="DC283" s="145" t="str">
        <f>IFERROR(TRUNC(VLOOKUP($E283,'Container Panel'!$B$41:$Z$100,$D283,0)/(VLOOKUP(DC$276,UI!$A$12:$O$51,VLOOKUP(DC$277,$B$276:$C$278,2,0),0)/1000)),"")</f>
        <v/>
      </c>
      <c r="DD283" s="145" t="str">
        <f>IFERROR(TRUNC(VLOOKUP($E283,'Container Panel'!$B$41:$Z$100,$D283,0)/(VLOOKUP(DD$276,UI!$A$12:$O$51,VLOOKUP(DD$277,$B$276:$C$278,2,0),0)/1000)),"")</f>
        <v/>
      </c>
      <c r="DE283" s="145" t="str">
        <f>IFERROR(TRUNC(VLOOKUP($E283,'Container Panel'!$B$41:$Z$100,$D283,0)/(VLOOKUP(DE$276,UI!$A$12:$O$51,VLOOKUP(DE$277,$B$276:$C$278,2,0),0)/1000)),"")</f>
        <v/>
      </c>
      <c r="DF283" s="145" t="str">
        <f>IFERROR(TRUNC(VLOOKUP($E283,'Container Panel'!$B$41:$Z$100,$D283,0)/(VLOOKUP(DF$276,UI!$A$12:$O$51,VLOOKUP(DF$277,$B$276:$C$278,2,0),0)/1000)),"")</f>
        <v/>
      </c>
      <c r="DG283" s="145" t="str">
        <f>IFERROR(TRUNC(VLOOKUP($E283,'Container Panel'!$B$41:$Z$100,$D283,0)/(VLOOKUP(DG$276,UI!$A$12:$O$51,VLOOKUP(DG$277,$B$276:$C$278,2,0),0)/1000)),"")</f>
        <v/>
      </c>
      <c r="DH283" s="145" t="str">
        <f>IFERROR(TRUNC(VLOOKUP($E283,'Container Panel'!$B$41:$Z$100,$D283,0)/(VLOOKUP(DH$276,UI!$A$12:$O$51,VLOOKUP(DH$277,$B$276:$C$278,2,0),0)/1000)),"")</f>
        <v/>
      </c>
      <c r="DI283" s="145" t="str">
        <f>IFERROR(TRUNC(VLOOKUP($E283,'Container Panel'!$B$41:$Z$100,$D283,0)/(VLOOKUP(DI$276,UI!$A$12:$O$51,VLOOKUP(DI$277,$B$276:$C$278,2,0),0)/1000)),"")</f>
        <v/>
      </c>
      <c r="DJ283" s="145" t="str">
        <f>IFERROR(TRUNC(VLOOKUP($E283,'Container Panel'!$B$41:$Z$100,$D283,0)/(VLOOKUP(DJ$276,UI!$A$12:$O$51,VLOOKUP(DJ$277,$B$276:$C$278,2,0),0)/1000)),"")</f>
        <v/>
      </c>
      <c r="DK283" s="145" t="str">
        <f>IFERROR(TRUNC(VLOOKUP($E283,'Container Panel'!$B$41:$Z$100,$D283,0)/(VLOOKUP(DK$276,UI!$A$12:$O$51,VLOOKUP(DK$277,$B$276:$C$278,2,0),0)/1000)),"")</f>
        <v/>
      </c>
      <c r="DL283" s="145" t="str">
        <f>IFERROR(TRUNC(VLOOKUP($E283,'Container Panel'!$B$41:$Z$100,$D283,0)/(VLOOKUP(DL$276,UI!$A$12:$O$51,VLOOKUP(DL$277,$B$276:$C$278,2,0),0)/1000)),"")</f>
        <v/>
      </c>
      <c r="DM283" s="145" t="str">
        <f>IFERROR(TRUNC(VLOOKUP($E283,'Container Panel'!$B$41:$Z$100,$D283,0)/(VLOOKUP(DM$276,UI!$A$12:$O$51,VLOOKUP(DM$277,$B$276:$C$278,2,0),0)/1000)),"")</f>
        <v/>
      </c>
      <c r="DN283" s="145" t="str">
        <f>IFERROR(TRUNC(VLOOKUP($E283,'Container Panel'!$B$41:$Z$100,$D283,0)/(VLOOKUP(DN$276,UI!$A$12:$O$51,VLOOKUP(DN$277,$B$276:$C$278,2,0),0)/1000)),"")</f>
        <v/>
      </c>
      <c r="DO283" s="145" t="str">
        <f>IFERROR(TRUNC(VLOOKUP($E283,'Container Panel'!$B$41:$Z$100,$D283,0)/(VLOOKUP(DO$276,UI!$A$12:$O$51,VLOOKUP(DO$277,$B$276:$C$278,2,0),0)/1000)),"")</f>
        <v/>
      </c>
      <c r="DP283" s="145" t="str">
        <f>IFERROR(TRUNC(VLOOKUP($E283,'Container Panel'!$B$41:$Z$100,$D283,0)/(VLOOKUP(DP$276,UI!$A$12:$O$51,VLOOKUP(DP$277,$B$276:$C$278,2,0),0)/1000)),"")</f>
        <v/>
      </c>
      <c r="DQ283" s="145" t="str">
        <f>IFERROR(TRUNC(VLOOKUP($E283,'Container Panel'!$B$41:$Z$100,$D283,0)/(VLOOKUP(DQ$276,UI!$A$12:$O$51,VLOOKUP(DQ$277,$B$276:$C$278,2,0),0)/1000)),"")</f>
        <v/>
      </c>
      <c r="DR283" s="145" t="str">
        <f>IFERROR(TRUNC(VLOOKUP($E283,'Container Panel'!$B$41:$Z$100,$D283,0)/(VLOOKUP(DR$276,UI!$A$12:$O$51,VLOOKUP(DR$277,$B$276:$C$278,2,0),0)/1000)),"")</f>
        <v/>
      </c>
      <c r="DS283" s="145" t="str">
        <f>IFERROR(TRUNC(VLOOKUP($E283,'Container Panel'!$B$41:$Z$100,$D283,0)/(VLOOKUP(DS$276,UI!$A$12:$O$51,VLOOKUP(DS$277,$B$276:$C$278,2,0),0)/1000)),"")</f>
        <v/>
      </c>
      <c r="DT283" s="145" t="str">
        <f>IFERROR(TRUNC(VLOOKUP($E283,'Container Panel'!$B$41:$Z$100,$D283,0)/(VLOOKUP(DT$276,UI!$A$12:$O$51,VLOOKUP(DT$277,$B$276:$C$278,2,0),0)/1000)),"")</f>
        <v/>
      </c>
      <c r="DU283" s="145" t="str">
        <f>IFERROR(TRUNC(VLOOKUP($E283,'Container Panel'!$B$41:$Z$100,$D283,0)/(VLOOKUP(DU$276,UI!$A$12:$O$51,VLOOKUP(DU$277,$B$276:$C$278,2,0),0)/1000)),"")</f>
        <v/>
      </c>
      <c r="DV283" s="145" t="str">
        <f>IFERROR(TRUNC(VLOOKUP($E283,'Container Panel'!$B$41:$Z$100,$D283,0)/(VLOOKUP(DV$276,UI!$A$12:$O$51,VLOOKUP(DV$277,$B$276:$C$278,2,0),0)/1000)),"")</f>
        <v/>
      </c>
      <c r="DW283" s="145" t="str">
        <f>IFERROR(TRUNC(VLOOKUP($E283,'Container Panel'!$B$41:$Z$100,$D283,0)/(VLOOKUP(DW$276,UI!$A$12:$O$51,VLOOKUP(DW$277,$B$276:$C$278,2,0),0)/1000)),"")</f>
        <v/>
      </c>
      <c r="DX283" s="145" t="str">
        <f>IFERROR(TRUNC(VLOOKUP($E283,'Container Panel'!$B$41:$Z$100,$D283,0)/(VLOOKUP(DX$276,UI!$A$12:$O$51,VLOOKUP(DX$277,$B$276:$C$278,2,0),0)/1000)),"")</f>
        <v/>
      </c>
      <c r="DY283" s="145" t="str">
        <f>IFERROR(TRUNC(VLOOKUP($E283,'Container Panel'!$B$41:$Z$100,$D283,0)/(VLOOKUP(DY$276,UI!$A$12:$O$51,VLOOKUP(DY$277,$B$276:$C$278,2,0),0)/1000)),"")</f>
        <v/>
      </c>
      <c r="DZ283" s="145" t="str">
        <f>IFERROR(TRUNC(VLOOKUP($E283,'Container Panel'!$B$41:$Z$100,$D283,0)/(VLOOKUP(DZ$276,UI!$A$12:$O$51,VLOOKUP(DZ$277,$B$276:$C$278,2,0),0)/1000)),"")</f>
        <v/>
      </c>
      <c r="EA283" s="145" t="str">
        <f>IFERROR(TRUNC(VLOOKUP($E283,'Container Panel'!$B$41:$Z$100,$D283,0)/(VLOOKUP(EA$276,UI!$A$12:$O$51,VLOOKUP(EA$277,$B$276:$C$278,2,0),0)/1000)),"")</f>
        <v/>
      </c>
      <c r="EB283" s="145" t="str">
        <f>IFERROR(TRUNC(VLOOKUP($E283,'Container Panel'!$B$41:$Z$100,$D283,0)/(VLOOKUP(EB$276,UI!$A$12:$O$51,VLOOKUP(EB$277,$B$276:$C$278,2,0),0)/1000)),"")</f>
        <v/>
      </c>
      <c r="EC283" s="145" t="str">
        <f>IFERROR(TRUNC(VLOOKUP($E283,'Container Panel'!$B$41:$Z$100,$D283,0)/(VLOOKUP(EC$276,UI!$A$12:$O$51,VLOOKUP(EC$277,$B$276:$C$278,2,0),0)/1000)),"")</f>
        <v/>
      </c>
      <c r="ED283" s="145" t="str">
        <f>IFERROR(TRUNC(VLOOKUP($E283,'Container Panel'!$B$41:$Z$100,$D283,0)/(VLOOKUP(ED$276,UI!$A$12:$O$51,VLOOKUP(ED$277,$B$276:$C$278,2,0),0)/1000)),"")</f>
        <v/>
      </c>
      <c r="EE283" s="145" t="str">
        <f>IFERROR(TRUNC(VLOOKUP($E283,'Container Panel'!$B$41:$Z$100,$D283,0)/(VLOOKUP(EE$276,UI!$A$12:$O$51,VLOOKUP(EE$277,$B$276:$C$278,2,0),0)/1000)),"")</f>
        <v/>
      </c>
      <c r="EF283" s="145" t="str">
        <f>IFERROR(TRUNC(VLOOKUP($E283,'Container Panel'!$B$41:$Z$100,$D283,0)/(VLOOKUP(EF$276,UI!$A$12:$O$51,VLOOKUP(EF$277,$B$276:$C$278,2,0),0)/1000)),"")</f>
        <v/>
      </c>
      <c r="EG283" s="145" t="str">
        <f>IFERROR(TRUNC(VLOOKUP($E283,'Container Panel'!$B$41:$Z$100,$D283,0)/(VLOOKUP(EG$276,UI!$A$12:$O$51,VLOOKUP(EG$277,$B$276:$C$278,2,0),0)/1000)),"")</f>
        <v/>
      </c>
      <c r="EH283" s="145" t="str">
        <f>IFERROR(TRUNC(VLOOKUP($E283,'Container Panel'!$B$41:$Z$100,$D283,0)/(VLOOKUP(EH$276,UI!$A$12:$O$51,VLOOKUP(EH$277,$B$276:$C$278,2,0),0)/1000)),"")</f>
        <v/>
      </c>
      <c r="EI283" s="145" t="str">
        <f>IFERROR(TRUNC(VLOOKUP($E283,'Container Panel'!$B$41:$Z$100,$D283,0)/(VLOOKUP(EI$276,UI!$A$12:$O$51,VLOOKUP(EI$277,$B$276:$C$278,2,0),0)/1000)),"")</f>
        <v/>
      </c>
      <c r="EJ283" s="145" t="str">
        <f>IFERROR(TRUNC(VLOOKUP($E283,'Container Panel'!$B$41:$Z$100,$D283,0)/(VLOOKUP(EJ$276,UI!$A$12:$O$51,VLOOKUP(EJ$277,$B$276:$C$278,2,0),0)/1000)),"")</f>
        <v/>
      </c>
      <c r="EK283" s="145" t="str">
        <f>IFERROR(TRUNC(VLOOKUP($E283,'Container Panel'!$B$41:$Z$100,$D283,0)/(VLOOKUP(EK$276,UI!$A$12:$O$51,VLOOKUP(EK$277,$B$276:$C$278,2,0),0)/1000)),"")</f>
        <v/>
      </c>
      <c r="EL283" s="145" t="str">
        <f>IFERROR(TRUNC(VLOOKUP($E283,'Container Panel'!$B$41:$Z$100,$D283,0)/(VLOOKUP(EL$276,UI!$A$12:$O$51,VLOOKUP(EL$277,$B$276:$C$278,2,0),0)/1000)),"")</f>
        <v/>
      </c>
      <c r="EM283" s="145" t="str">
        <f>IFERROR(TRUNC(VLOOKUP($E283,'Container Panel'!$B$41:$Z$100,$D283,0)/(VLOOKUP(EM$276,UI!$A$12:$O$51,VLOOKUP(EM$277,$B$276:$C$278,2,0),0)/1000)),"")</f>
        <v/>
      </c>
      <c r="EN283" s="145" t="str">
        <f>IFERROR(TRUNC(VLOOKUP($E283,'Container Panel'!$B$41:$Z$100,$D283,0)/(VLOOKUP(EN$276,UI!$A$12:$O$51,VLOOKUP(EN$277,$B$276:$C$278,2,0),0)/1000)),"")</f>
        <v/>
      </c>
      <c r="EO283" s="145" t="str">
        <f>IFERROR(TRUNC(VLOOKUP($E283,'Container Panel'!$B$41:$Z$100,$D283,0)/(VLOOKUP(EO$276,UI!$A$12:$O$51,VLOOKUP(EO$277,$B$276:$C$278,2,0),0)/1000)),"")</f>
        <v/>
      </c>
      <c r="EP283" s="145" t="str">
        <f>IFERROR(TRUNC(VLOOKUP($E283,'Container Panel'!$B$41:$Z$100,$D283,0)/(VLOOKUP(EP$276,UI!$A$12:$O$51,VLOOKUP(EP$277,$B$276:$C$278,2,0),0)/1000)),"")</f>
        <v/>
      </c>
      <c r="EQ283" s="145" t="str">
        <f>IFERROR(TRUNC(VLOOKUP($E283,'Container Panel'!$B$41:$Z$100,$D283,0)/(VLOOKUP(EQ$276,UI!$A$12:$O$51,VLOOKUP(EQ$277,$B$276:$C$278,2,0),0)/1000)),"")</f>
        <v/>
      </c>
      <c r="ER283" s="145" t="str">
        <f>IFERROR(TRUNC(VLOOKUP($E283,'Container Panel'!$B$41:$Z$100,$D283,0)/(VLOOKUP(ER$276,UI!$A$12:$O$51,VLOOKUP(ER$277,$B$276:$C$278,2,0),0)/1000)),"")</f>
        <v/>
      </c>
      <c r="ES283" s="145" t="str">
        <f>IFERROR(TRUNC(VLOOKUP($E283,'Container Panel'!$B$41:$Z$100,$D283,0)/(VLOOKUP(ES$276,UI!$A$12:$O$51,VLOOKUP(ES$277,$B$276:$C$278,2,0),0)/1000)),"")</f>
        <v/>
      </c>
      <c r="ET283" s="145" t="str">
        <f>IFERROR(TRUNC(VLOOKUP($E283,'Container Panel'!$B$41:$Z$100,$D283,0)/(VLOOKUP(ET$276,UI!$A$12:$O$51,VLOOKUP(ET$277,$B$276:$C$278,2,0),0)/1000)),"")</f>
        <v/>
      </c>
      <c r="EU283" s="145" t="str">
        <f>IFERROR(TRUNC(VLOOKUP($E283,'Container Panel'!$B$41:$Z$100,$D283,0)/(VLOOKUP(EU$276,UI!$A$12:$O$51,VLOOKUP(EU$277,$B$276:$C$278,2,0),0)/1000)),"")</f>
        <v/>
      </c>
      <c r="EV283" s="145" t="str">
        <f>IFERROR(TRUNC(VLOOKUP($E283,'Container Panel'!$B$41:$Z$100,$D283,0)/(VLOOKUP(EV$276,UI!$A$12:$O$51,VLOOKUP(EV$277,$B$276:$C$278,2,0),0)/1000)),"")</f>
        <v/>
      </c>
      <c r="EW283" s="145" t="str">
        <f>IFERROR(TRUNC(VLOOKUP($E283,'Container Panel'!$B$41:$Z$100,$D283,0)/(VLOOKUP(EW$276,UI!$A$12:$O$51,VLOOKUP(EW$277,$B$276:$C$278,2,0),0)/1000)),"")</f>
        <v/>
      </c>
      <c r="EX283" s="145" t="str">
        <f>IFERROR(TRUNC(VLOOKUP($E283,'Container Panel'!$B$41:$Z$100,$D283,0)/(VLOOKUP(EX$276,UI!$A$12:$O$51,VLOOKUP(EX$277,$B$276:$C$278,2,0),0)/1000)),"")</f>
        <v/>
      </c>
      <c r="EY283" s="145" t="str">
        <f>IFERROR(TRUNC(VLOOKUP($E283,'Container Panel'!$B$41:$Z$100,$D283,0)/(VLOOKUP(EY$276,UI!$A$12:$O$51,VLOOKUP(EY$277,$B$276:$C$278,2,0),0)/1000)),"")</f>
        <v/>
      </c>
      <c r="EZ283" s="145" t="str">
        <f>IFERROR(TRUNC(VLOOKUP($E283,'Container Panel'!$B$41:$Z$100,$D283,0)/(VLOOKUP(EZ$276,UI!$A$12:$O$51,VLOOKUP(EZ$277,$B$276:$C$278,2,0),0)/1000)),"")</f>
        <v/>
      </c>
      <c r="FA283" s="145" t="str">
        <f>IFERROR(TRUNC(VLOOKUP($E283,'Container Panel'!$B$41:$Z$100,$D283,0)/(VLOOKUP(FA$276,UI!$A$12:$O$51,VLOOKUP(FA$277,$B$276:$C$278,2,0),0)/1000)),"")</f>
        <v/>
      </c>
      <c r="FB283" s="145" t="str">
        <f>IFERROR(TRUNC(VLOOKUP($E283,'Container Panel'!$B$41:$Z$100,$D283,0)/(VLOOKUP(FB$276,UI!$A$12:$O$51,VLOOKUP(FB$277,$B$276:$C$278,2,0),0)/1000)),"")</f>
        <v/>
      </c>
      <c r="FC283" s="145" t="str">
        <f>IFERROR(TRUNC(VLOOKUP($E283,'Container Panel'!$B$41:$Z$100,$D283,0)/(VLOOKUP(FC$276,UI!$A$12:$O$51,VLOOKUP(FC$277,$B$276:$C$278,2,0),0)/1000)),"")</f>
        <v/>
      </c>
      <c r="FD283" s="145" t="str">
        <f>IFERROR(TRUNC(VLOOKUP($E283,'Container Panel'!$B$41:$Z$100,$D283,0)/(VLOOKUP(FD$276,UI!$A$12:$O$51,VLOOKUP(FD$277,$B$276:$C$278,2,0),0)/1000)),"")</f>
        <v/>
      </c>
      <c r="FE283" s="145" t="str">
        <f>IFERROR(TRUNC(VLOOKUP($E283,'Container Panel'!$B$41:$Z$100,$D283,0)/(VLOOKUP(FE$276,UI!$A$12:$O$51,VLOOKUP(FE$277,$B$276:$C$278,2,0),0)/1000)),"")</f>
        <v/>
      </c>
      <c r="FF283" s="145" t="str">
        <f>IFERROR(TRUNC(VLOOKUP($E283,'Container Panel'!$B$41:$Z$100,$D283,0)/(VLOOKUP(FF$276,UI!$A$12:$O$51,VLOOKUP(FF$277,$B$276:$C$278,2,0),0)/1000)),"")</f>
        <v/>
      </c>
      <c r="FG283" s="145" t="str">
        <f>IFERROR(TRUNC(VLOOKUP($E283,'Container Panel'!$B$41:$Z$100,$D283,0)/(VLOOKUP(FG$276,UI!$A$12:$O$51,VLOOKUP(FG$277,$B$276:$C$278,2,0),0)/1000)),"")</f>
        <v/>
      </c>
      <c r="FH283" s="145" t="str">
        <f>IFERROR(TRUNC(VLOOKUP($E283,'Container Panel'!$B$41:$Z$100,$D283,0)/(VLOOKUP(FH$276,UI!$A$12:$O$51,VLOOKUP(FH$277,$B$276:$C$278,2,0),0)/1000)),"")</f>
        <v/>
      </c>
      <c r="FI283" s="145" t="str">
        <f>IFERROR(TRUNC(VLOOKUP($E283,'Container Panel'!$B$41:$Z$100,$D283,0)/(VLOOKUP(FI$276,UI!$A$12:$O$51,VLOOKUP(FI$277,$B$276:$C$278,2,0),0)/1000)),"")</f>
        <v/>
      </c>
      <c r="FJ283" s="145" t="str">
        <f>IFERROR(TRUNC(VLOOKUP($E283,'Container Panel'!$B$41:$Z$100,$D283,0)/(VLOOKUP(FJ$276,UI!$A$12:$O$51,VLOOKUP(FJ$277,$B$276:$C$278,2,0),0)/1000)),"")</f>
        <v/>
      </c>
      <c r="FK283" s="145" t="str">
        <f>IFERROR(TRUNC(VLOOKUP($E283,'Container Panel'!$B$41:$Z$100,$D283,0)/(VLOOKUP(FK$276,UI!$A$12:$O$51,VLOOKUP(FK$277,$B$276:$C$278,2,0),0)/1000)),"")</f>
        <v/>
      </c>
      <c r="FL283" s="145" t="str">
        <f>IFERROR(TRUNC(VLOOKUP($E283,'Container Panel'!$B$41:$Z$100,$D283,0)/(VLOOKUP(FL$276,UI!$A$12:$O$51,VLOOKUP(FL$277,$B$276:$C$278,2,0),0)/1000)),"")</f>
        <v/>
      </c>
      <c r="FM283" s="145" t="str">
        <f>IFERROR(TRUNC(VLOOKUP($E283,'Container Panel'!$B$41:$Z$100,$D283,0)/(VLOOKUP(FM$276,UI!$A$12:$O$51,VLOOKUP(FM$277,$B$276:$C$278,2,0),0)/1000)),"")</f>
        <v/>
      </c>
      <c r="FN283" s="145" t="str">
        <f>IFERROR(TRUNC(VLOOKUP($E283,'Container Panel'!$B$41:$Z$100,$D283,0)/(VLOOKUP(FN$276,UI!$A$12:$O$51,VLOOKUP(FN$277,$B$276:$C$278,2,0),0)/1000)),"")</f>
        <v/>
      </c>
      <c r="FO283" s="145" t="str">
        <f>IFERROR(TRUNC(VLOOKUP($E283,'Container Panel'!$B$41:$Z$100,$D283,0)/(VLOOKUP(FO$276,UI!$A$12:$O$51,VLOOKUP(FO$277,$B$276:$C$278,2,0),0)/1000)),"")</f>
        <v/>
      </c>
      <c r="FP283" s="145" t="str">
        <f>IFERROR(TRUNC(VLOOKUP($E283,'Container Panel'!$B$41:$Z$100,$D283,0)/(VLOOKUP(FP$276,UI!$A$12:$O$51,VLOOKUP(FP$277,$B$276:$C$278,2,0),0)/1000)),"")</f>
        <v/>
      </c>
      <c r="FQ283" s="145" t="str">
        <f>IFERROR(TRUNC(VLOOKUP($E283,'Container Panel'!$B$41:$Z$100,$D283,0)/(VLOOKUP(FQ$276,UI!$A$12:$O$51,VLOOKUP(FQ$277,$B$276:$C$278,2,0),0)/1000)),"")</f>
        <v/>
      </c>
      <c r="FR283" s="145" t="str">
        <f>IFERROR(TRUNC(VLOOKUP($E283,'Container Panel'!$B$41:$Z$100,$D283,0)/(VLOOKUP(FR$276,UI!$A$12:$O$51,VLOOKUP(FR$277,$B$276:$C$278,2,0),0)/1000)),"")</f>
        <v/>
      </c>
      <c r="FS283" s="145" t="str">
        <f>IFERROR(TRUNC(VLOOKUP($E283,'Container Panel'!$B$41:$Z$100,$D283,0)/(VLOOKUP(FS$276,UI!$A$12:$O$51,VLOOKUP(FS$277,$B$276:$C$278,2,0),0)/1000)),"")</f>
        <v/>
      </c>
      <c r="FT283" s="145" t="str">
        <f>IFERROR(TRUNC(VLOOKUP($E283,'Container Panel'!$B$41:$Z$100,$D283,0)/(VLOOKUP(FT$276,UI!$A$12:$O$51,VLOOKUP(FT$277,$B$276:$C$278,2,0),0)/1000)),"")</f>
        <v/>
      </c>
      <c r="FU283" s="145" t="str">
        <f>IFERROR(TRUNC(VLOOKUP($E283,'Container Panel'!$B$41:$Z$100,$D283,0)/(VLOOKUP(FU$276,UI!$A$12:$O$51,VLOOKUP(FU$277,$B$276:$C$278,2,0),0)/1000)),"")</f>
        <v/>
      </c>
      <c r="FV283" s="145" t="str">
        <f>IFERROR(TRUNC(VLOOKUP($E283,'Container Panel'!$B$41:$Z$100,$D283,0)/(VLOOKUP(FV$276,UI!$A$12:$O$51,VLOOKUP(FV$277,$B$276:$C$278,2,0),0)/1000)),"")</f>
        <v/>
      </c>
      <c r="FW283" s="145" t="str">
        <f>IFERROR(TRUNC(VLOOKUP($E283,'Container Panel'!$B$41:$Z$100,$D283,0)/(VLOOKUP(FW$276,UI!$A$12:$O$51,VLOOKUP(FW$277,$B$276:$C$278,2,0),0)/1000)),"")</f>
        <v/>
      </c>
      <c r="FX283" s="145" t="str">
        <f>IFERROR(TRUNC(VLOOKUP($E283,'Container Panel'!$B$41:$Z$100,$D283,0)/(VLOOKUP(FX$276,UI!$A$12:$O$51,VLOOKUP(FX$277,$B$276:$C$278,2,0),0)/1000)),"")</f>
        <v/>
      </c>
      <c r="FY283" s="145" t="str">
        <f>IFERROR(TRUNC(VLOOKUP($E283,'Container Panel'!$B$41:$Z$100,$D283,0)/(VLOOKUP(FY$276,UI!$A$12:$O$51,VLOOKUP(FY$277,$B$276:$C$278,2,0),0)/1000)),"")</f>
        <v/>
      </c>
      <c r="FZ283" s="145" t="str">
        <f>IFERROR(TRUNC(VLOOKUP($E283,'Container Panel'!$B$41:$Z$100,$D283,0)/(VLOOKUP(FZ$276,UI!$A$12:$O$51,VLOOKUP(FZ$277,$B$276:$C$278,2,0),0)/1000)),"")</f>
        <v/>
      </c>
      <c r="GA283" s="145" t="str">
        <f>IFERROR(TRUNC(VLOOKUP($E283,'Container Panel'!$B$41:$Z$100,$D283,0)/(VLOOKUP(GA$276,UI!$A$12:$O$51,VLOOKUP(GA$277,$B$276:$C$278,2,0),0)/1000)),"")</f>
        <v/>
      </c>
      <c r="GB283" s="145" t="str">
        <f>IFERROR(TRUNC(VLOOKUP($E283,'Container Panel'!$B$41:$Z$100,$D283,0)/(VLOOKUP(GB$276,UI!$A$12:$O$51,VLOOKUP(GB$277,$B$276:$C$278,2,0),0)/1000)),"")</f>
        <v/>
      </c>
      <c r="GC283" s="145" t="str">
        <f>IFERROR(TRUNC(VLOOKUP($E283,'Container Panel'!$B$41:$Z$100,$D283,0)/(VLOOKUP(GC$276,UI!$A$12:$O$51,VLOOKUP(GC$277,$B$276:$C$278,2,0),0)/1000)),"")</f>
        <v/>
      </c>
      <c r="GD283" s="145" t="str">
        <f>IFERROR(TRUNC(VLOOKUP($E283,'Container Panel'!$B$41:$Z$100,$D283,0)/(VLOOKUP(GD$276,UI!$A$12:$O$51,VLOOKUP(GD$277,$B$276:$C$278,2,0),0)/1000)),"")</f>
        <v/>
      </c>
      <c r="GE283" s="145" t="str">
        <f>IFERROR(TRUNC(VLOOKUP($E283,'Container Panel'!$B$41:$Z$100,$D283,0)/(VLOOKUP(GE$276,UI!$A$12:$O$51,VLOOKUP(GE$277,$B$276:$C$278,2,0),0)/1000)),"")</f>
        <v/>
      </c>
      <c r="GF283" s="145" t="str">
        <f>IFERROR(TRUNC(VLOOKUP($E283,'Container Panel'!$B$41:$Z$100,$D283,0)/(VLOOKUP(GF$276,UI!$A$12:$O$51,VLOOKUP(GF$277,$B$276:$C$278,2,0),0)/1000)),"")</f>
        <v/>
      </c>
      <c r="GG283" s="145" t="str">
        <f>IFERROR(TRUNC(VLOOKUP($E283,'Container Panel'!$B$41:$Z$100,$D283,0)/(VLOOKUP(GG$276,UI!$A$12:$O$51,VLOOKUP(GG$277,$B$276:$C$278,2,0),0)/1000)),"")</f>
        <v/>
      </c>
      <c r="GH283" s="145" t="str">
        <f>IFERROR(TRUNC(VLOOKUP($E283,'Container Panel'!$B$41:$Z$100,$D283,0)/(VLOOKUP(GH$276,UI!$A$12:$O$51,VLOOKUP(GH$277,$B$276:$C$278,2,0),0)/1000)),"")</f>
        <v/>
      </c>
      <c r="GI283" s="145" t="str">
        <f>IFERROR(TRUNC(VLOOKUP($E283,'Container Panel'!$B$41:$Z$100,$D283,0)/(VLOOKUP(GI$276,UI!$A$12:$O$51,VLOOKUP(GI$277,$B$276:$C$278,2,0),0)/1000)),"")</f>
        <v/>
      </c>
      <c r="GJ283" s="145" t="str">
        <f>IFERROR(TRUNC(VLOOKUP($E283,'Container Panel'!$B$41:$Z$100,$D283,0)/(VLOOKUP(GJ$276,UI!$A$12:$O$51,VLOOKUP(GJ$277,$B$276:$C$278,2,0),0)/1000)),"")</f>
        <v/>
      </c>
      <c r="GK283" s="145" t="str">
        <f>IFERROR(TRUNC(VLOOKUP($E283,'Container Panel'!$B$41:$Z$100,$D283,0)/(VLOOKUP(GK$276,UI!$A$12:$O$51,VLOOKUP(GK$277,$B$276:$C$278,2,0),0)/1000)),"")</f>
        <v/>
      </c>
      <c r="GL283" s="145" t="str">
        <f>IFERROR(TRUNC(VLOOKUP($E283,'Container Panel'!$B$41:$Z$100,$D283,0)/(VLOOKUP(GL$276,UI!$A$12:$O$51,VLOOKUP(GL$277,$B$276:$C$278,2,0),0)/1000)),"")</f>
        <v/>
      </c>
      <c r="GM283" s="145" t="str">
        <f>IFERROR(TRUNC(VLOOKUP($E283,'Container Panel'!$B$41:$Z$100,$D283,0)/(VLOOKUP(GM$276,UI!$A$12:$O$51,VLOOKUP(GM$277,$B$276:$C$278,2,0),0)/1000)),"")</f>
        <v/>
      </c>
      <c r="GN283" s="145" t="str">
        <f>IFERROR(TRUNC(VLOOKUP($E283,'Container Panel'!$B$41:$Z$100,$D283,0)/(VLOOKUP(GN$276,UI!$A$12:$O$51,VLOOKUP(GN$277,$B$276:$C$278,2,0),0)/1000)),"")</f>
        <v/>
      </c>
      <c r="GO283" s="145" t="str">
        <f>IFERROR(TRUNC(VLOOKUP($E283,'Container Panel'!$B$41:$Z$100,$D283,0)/(VLOOKUP(GO$276,UI!$A$12:$O$51,VLOOKUP(GO$277,$B$276:$C$278,2,0),0)/1000)),"")</f>
        <v/>
      </c>
      <c r="GP283" s="145" t="str">
        <f>IFERROR(TRUNC(VLOOKUP($E283,'Container Panel'!$B$41:$Z$100,$D283,0)/(VLOOKUP(GP$276,UI!$A$12:$O$51,VLOOKUP(GP$277,$B$276:$C$278,2,0),0)/1000)),"")</f>
        <v/>
      </c>
      <c r="GQ283" s="145" t="str">
        <f>IFERROR(TRUNC(VLOOKUP($E283,'Container Panel'!$B$41:$Z$100,$D283,0)/(VLOOKUP(GQ$276,UI!$A$12:$O$51,VLOOKUP(GQ$277,$B$276:$C$278,2,0),0)/1000)),"")</f>
        <v/>
      </c>
      <c r="GR283" s="145" t="str">
        <f>IFERROR(TRUNC(VLOOKUP($E283,'Container Panel'!$B$41:$Z$100,$D283,0)/(VLOOKUP(GR$276,UI!$A$12:$O$51,VLOOKUP(GR$277,$B$276:$C$278,2,0),0)/1000)),"")</f>
        <v/>
      </c>
      <c r="GS283" s="145" t="str">
        <f>IFERROR(TRUNC(VLOOKUP($E283,'Container Panel'!$B$41:$Z$100,$D283,0)/(VLOOKUP(GS$276,UI!$A$12:$O$51,VLOOKUP(GS$277,$B$276:$C$278,2,0),0)/1000)),"")</f>
        <v/>
      </c>
      <c r="GT283" s="145" t="str">
        <f>IFERROR(TRUNC(VLOOKUP($E283,'Container Panel'!$B$41:$Z$100,$D283,0)/(VLOOKUP(GT$276,UI!$A$12:$O$51,VLOOKUP(GT$277,$B$276:$C$278,2,0),0)/1000)),"")</f>
        <v/>
      </c>
      <c r="GU283" s="145" t="str">
        <f>IFERROR(TRUNC(VLOOKUP($E283,'Container Panel'!$B$41:$Z$100,$D283,0)/(VLOOKUP(GU$276,UI!$A$12:$O$51,VLOOKUP(GU$277,$B$276:$C$278,2,0),0)/1000)),"")</f>
        <v/>
      </c>
      <c r="GV283" s="145" t="str">
        <f>IFERROR(TRUNC(VLOOKUP($E283,'Container Panel'!$B$41:$Z$100,$D283,0)/(VLOOKUP(GV$276,UI!$A$12:$O$51,VLOOKUP(GV$277,$B$276:$C$278,2,0),0)/1000)),"")</f>
        <v/>
      </c>
      <c r="GW283" s="145" t="str">
        <f>IFERROR(TRUNC(VLOOKUP($E283,'Container Panel'!$B$41:$Z$100,$D283,0)/(VLOOKUP(GW$276,UI!$A$12:$O$51,VLOOKUP(GW$277,$B$276:$C$278,2,0),0)/1000)),"")</f>
        <v/>
      </c>
      <c r="GX283" s="145" t="str">
        <f>IFERROR(TRUNC(VLOOKUP($E283,'Container Panel'!$B$41:$Z$100,$D283,0)/(VLOOKUP(GX$276,UI!$A$12:$O$51,VLOOKUP(GX$277,$B$276:$C$278,2,0),0)/1000)),"")</f>
        <v/>
      </c>
      <c r="GY283" s="145" t="str">
        <f>IFERROR(TRUNC(VLOOKUP($E283,'Container Panel'!$B$41:$Z$100,$D283,0)/(VLOOKUP(GY$276,UI!$A$12:$O$51,VLOOKUP(GY$277,$B$276:$C$278,2,0),0)/1000)),"")</f>
        <v/>
      </c>
      <c r="GZ283" s="145" t="str">
        <f>IFERROR(TRUNC(VLOOKUP($E283,'Container Panel'!$B$41:$Z$100,$D283,0)/(VLOOKUP(GZ$276,UI!$A$12:$O$51,VLOOKUP(GZ$277,$B$276:$C$278,2,0),0)/1000)),"")</f>
        <v/>
      </c>
      <c r="HA283" s="145" t="str">
        <f>IFERROR(TRUNC(VLOOKUP($E283,'Container Panel'!$B$41:$Z$100,$D283,0)/(VLOOKUP(HA$276,UI!$A$12:$O$51,VLOOKUP(HA$277,$B$276:$C$278,2,0),0)/1000)),"")</f>
        <v/>
      </c>
      <c r="HB283" s="145" t="str">
        <f>IFERROR(TRUNC(VLOOKUP($E283,'Container Panel'!$B$41:$Z$100,$D283,0)/(VLOOKUP(HB$276,UI!$A$12:$O$51,VLOOKUP(HB$277,$B$276:$C$278,2,0),0)/1000)),"")</f>
        <v/>
      </c>
      <c r="HC283" s="145" t="str">
        <f>IFERROR(TRUNC(VLOOKUP($E283,'Container Panel'!$B$41:$Z$100,$D283,0)/(VLOOKUP(HC$276,UI!$A$12:$O$51,VLOOKUP(HC$277,$B$276:$C$278,2,0),0)/1000)),"")</f>
        <v/>
      </c>
      <c r="HD283" s="145" t="str">
        <f>IFERROR(TRUNC(VLOOKUP($E283,'Container Panel'!$B$41:$Z$100,$D283,0)/(VLOOKUP(HD$276,UI!$A$12:$O$51,VLOOKUP(HD$277,$B$276:$C$278,2,0),0)/1000)),"")</f>
        <v/>
      </c>
      <c r="HE283" s="145" t="str">
        <f>IFERROR(TRUNC(VLOOKUP($E283,'Container Panel'!$B$41:$Z$100,$D283,0)/(VLOOKUP(HE$276,UI!$A$12:$O$51,VLOOKUP(HE$277,$B$276:$C$278,2,0),0)/1000)),"")</f>
        <v/>
      </c>
      <c r="HF283" s="145" t="str">
        <f>IFERROR(TRUNC(VLOOKUP($E283,'Container Panel'!$B$41:$Z$100,$D283,0)/(VLOOKUP(HF$276,UI!$A$12:$O$51,VLOOKUP(HF$277,$B$276:$C$278,2,0),0)/1000)),"")</f>
        <v/>
      </c>
      <c r="HG283" s="145" t="str">
        <f>IFERROR(TRUNC(VLOOKUP($E283,'Container Panel'!$B$41:$Z$100,$D283,0)/(VLOOKUP(HG$276,UI!$A$12:$O$51,VLOOKUP(HG$277,$B$276:$C$278,2,0),0)/1000)),"")</f>
        <v/>
      </c>
      <c r="HH283" s="145" t="str">
        <f>IFERROR(TRUNC(VLOOKUP($E283,'Container Panel'!$B$41:$Z$100,$D283,0)/(VLOOKUP(HH$276,UI!$A$12:$O$51,VLOOKUP(HH$277,$B$276:$C$278,2,0),0)/1000)),"")</f>
        <v/>
      </c>
      <c r="HI283" s="145" t="str">
        <f>IFERROR(TRUNC(VLOOKUP($E283,'Container Panel'!$B$41:$Z$100,$D283,0)/(VLOOKUP(HI$276,UI!$A$12:$O$51,VLOOKUP(HI$277,$B$276:$C$278,2,0),0)/1000)),"")</f>
        <v/>
      </c>
      <c r="HJ283" s="145" t="str">
        <f>IFERROR(TRUNC(VLOOKUP($E283,'Container Panel'!$B$41:$Z$100,$D283,0)/(VLOOKUP(HJ$276,UI!$A$12:$O$51,VLOOKUP(HJ$277,$B$276:$C$278,2,0),0)/1000)),"")</f>
        <v/>
      </c>
      <c r="HK283" s="145" t="str">
        <f>IFERROR(TRUNC(VLOOKUP($E283,'Container Panel'!$B$41:$Z$100,$D283,0)/(VLOOKUP(HK$276,UI!$A$12:$O$51,VLOOKUP(HK$277,$B$276:$C$278,2,0),0)/1000)),"")</f>
        <v/>
      </c>
      <c r="HL283" s="145" t="str">
        <f>IFERROR(TRUNC(VLOOKUP($E283,'Container Panel'!$B$41:$Z$100,$D283,0)/(VLOOKUP(HL$276,UI!$A$12:$O$51,VLOOKUP(HL$277,$B$276:$C$278,2,0),0)/1000)),"")</f>
        <v/>
      </c>
      <c r="HM283" s="145" t="str">
        <f>IFERROR(TRUNC(VLOOKUP($E283,'Container Panel'!$B$41:$Z$100,$D283,0)/(VLOOKUP(HM$276,UI!$A$12:$O$51,VLOOKUP(HM$277,$B$276:$C$278,2,0),0)/1000)),"")</f>
        <v/>
      </c>
      <c r="HN283" s="145" t="str">
        <f>IFERROR(TRUNC(VLOOKUP($E283,'Container Panel'!$B$41:$Z$100,$D283,0)/(VLOOKUP(HN$276,UI!$A$12:$O$51,VLOOKUP(HN$277,$B$276:$C$278,2,0),0)/1000)),"")</f>
        <v/>
      </c>
      <c r="HO283" s="145" t="str">
        <f>IFERROR(TRUNC(VLOOKUP($E283,'Container Panel'!$B$41:$Z$100,$D283,0)/(VLOOKUP(HO$276,UI!$A$12:$O$51,VLOOKUP(HO$277,$B$276:$C$278,2,0),0)/1000)),"")</f>
        <v/>
      </c>
      <c r="HP283" s="145" t="str">
        <f>IFERROR(TRUNC(VLOOKUP($E283,'Container Panel'!$B$41:$Z$100,$D283,0)/(VLOOKUP(HP$276,UI!$A$12:$O$51,VLOOKUP(HP$277,$B$276:$C$278,2,0),0)/1000)),"")</f>
        <v/>
      </c>
      <c r="HQ283" s="145" t="str">
        <f>IFERROR(TRUNC(VLOOKUP($E283,'Container Panel'!$B$41:$Z$100,$D283,0)/(VLOOKUP(HQ$276,UI!$A$12:$O$51,VLOOKUP(HQ$277,$B$276:$C$278,2,0),0)/1000)),"")</f>
        <v/>
      </c>
      <c r="HR283" s="145" t="str">
        <f>IFERROR(TRUNC(VLOOKUP($E283,'Container Panel'!$B$41:$Z$100,$D283,0)/(VLOOKUP(HR$276,UI!$A$12:$O$51,VLOOKUP(HR$277,$B$276:$C$278,2,0),0)/1000)),"")</f>
        <v/>
      </c>
      <c r="HS283" s="145" t="str">
        <f>IFERROR(TRUNC(VLOOKUP($E283,'Container Panel'!$B$41:$Z$100,$D283,0)/(VLOOKUP(HS$276,UI!$A$12:$O$51,VLOOKUP(HS$277,$B$276:$C$278,2,0),0)/1000)),"")</f>
        <v/>
      </c>
      <c r="HT283" s="145" t="str">
        <f>IFERROR(TRUNC(VLOOKUP($E283,'Container Panel'!$B$41:$Z$100,$D283,0)/(VLOOKUP(HT$276,UI!$A$12:$O$51,VLOOKUP(HT$277,$B$276:$C$278,2,0),0)/1000)),"")</f>
        <v/>
      </c>
      <c r="HU283" s="145" t="str">
        <f>IFERROR(TRUNC(VLOOKUP($E283,'Container Panel'!$B$41:$Z$100,$D283,0)/(VLOOKUP(HU$276,UI!$A$12:$O$51,VLOOKUP(HU$277,$B$276:$C$278,2,0),0)/1000)),"")</f>
        <v/>
      </c>
      <c r="HV283" s="145" t="str">
        <f>IFERROR(TRUNC(VLOOKUP($E283,'Container Panel'!$B$41:$Z$100,$D283,0)/(VLOOKUP(HV$276,UI!$A$12:$O$51,VLOOKUP(HV$277,$B$276:$C$278,2,0),0)/1000)),"")</f>
        <v/>
      </c>
      <c r="HW283" s="145" t="str">
        <f>IFERROR(TRUNC(VLOOKUP($E283,'Container Panel'!$B$41:$Z$100,$D283,0)/(VLOOKUP(HW$276,UI!$A$12:$O$51,VLOOKUP(HW$277,$B$276:$C$278,2,0),0)/1000)),"")</f>
        <v/>
      </c>
      <c r="HX283" s="145" t="str">
        <f>IFERROR(TRUNC(VLOOKUP($E283,'Container Panel'!$B$41:$Z$100,$D283,0)/(VLOOKUP(HX$276,UI!$A$12:$O$51,VLOOKUP(HX$277,$B$276:$C$278,2,0),0)/1000)),"")</f>
        <v/>
      </c>
      <c r="HY283" s="145" t="str">
        <f>IFERROR(TRUNC(VLOOKUP($E283,'Container Panel'!$B$41:$Z$100,$D283,0)/(VLOOKUP(HY$276,UI!$A$12:$O$51,VLOOKUP(HY$277,$B$276:$C$278,2,0),0)/1000)),"")</f>
        <v/>
      </c>
      <c r="HZ283" s="145" t="str">
        <f>IFERROR(TRUNC(VLOOKUP($E283,'Container Panel'!$B$41:$Z$100,$D283,0)/(VLOOKUP(HZ$276,UI!$A$12:$O$51,VLOOKUP(HZ$277,$B$276:$C$278,2,0),0)/1000)),"")</f>
        <v/>
      </c>
      <c r="IA283" s="145" t="str">
        <f>IFERROR(TRUNC(VLOOKUP($E283,'Container Panel'!$B$41:$Z$100,$D283,0)/(VLOOKUP(IA$276,UI!$A$12:$O$51,VLOOKUP(IA$277,$B$276:$C$278,2,0),0)/1000)),"")</f>
        <v/>
      </c>
      <c r="IB283" s="145" t="str">
        <f>IFERROR(TRUNC(VLOOKUP($E283,'Container Panel'!$B$41:$Z$100,$D283,0)/(VLOOKUP(IB$276,UI!$A$12:$O$51,VLOOKUP(IB$277,$B$276:$C$278,2,0),0)/1000)),"")</f>
        <v/>
      </c>
      <c r="IC283" s="145" t="str">
        <f>IFERROR(TRUNC(VLOOKUP($E283,'Container Panel'!$B$41:$Z$100,$D283,0)/(VLOOKUP(IC$276,UI!$A$12:$O$51,VLOOKUP(IC$277,$B$276:$C$278,2,0),0)/1000)),"")</f>
        <v/>
      </c>
      <c r="ID283" s="145" t="str">
        <f>IFERROR(TRUNC(VLOOKUP($E283,'Container Panel'!$B$41:$Z$100,$D283,0)/(VLOOKUP(ID$276,UI!$A$12:$O$51,VLOOKUP(ID$277,$B$276:$C$278,2,0),0)/1000)),"")</f>
        <v/>
      </c>
      <c r="IE283" s="145" t="str">
        <f>IFERROR(TRUNC(VLOOKUP($E283,'Container Panel'!$B$41:$Z$100,$D283,0)/(VLOOKUP(IE$276,UI!$A$12:$O$51,VLOOKUP(IE$277,$B$276:$C$278,2,0),0)/1000)),"")</f>
        <v/>
      </c>
      <c r="IF283" s="145" t="str">
        <f>IFERROR(TRUNC(VLOOKUP($E283,'Container Panel'!$B$41:$Z$100,$D283,0)/(VLOOKUP(IF$276,UI!$A$12:$O$51,VLOOKUP(IF$277,$B$276:$C$278,2,0),0)/1000)),"")</f>
        <v/>
      </c>
      <c r="IG283" s="145" t="str">
        <f>IFERROR(TRUNC(VLOOKUP($E283,'Container Panel'!$B$41:$Z$100,$D283,0)/(VLOOKUP(IG$276,UI!$A$12:$O$51,VLOOKUP(IG$277,$B$276:$C$278,2,0),0)/1000)),"")</f>
        <v/>
      </c>
      <c r="IH283" s="145" t="str">
        <f>IFERROR(TRUNC(VLOOKUP($E283,'Container Panel'!$B$41:$Z$100,$D283,0)/(VLOOKUP(IH$276,UI!$A$12:$O$51,VLOOKUP(IH$277,$B$276:$C$278,2,0),0)/1000)),"")</f>
        <v/>
      </c>
      <c r="II283" s="145" t="str">
        <f>IFERROR(TRUNC(VLOOKUP($E283,'Container Panel'!$B$41:$Z$100,$D283,0)/(VLOOKUP(II$276,UI!$A$12:$O$51,VLOOKUP(II$277,$B$276:$C$278,2,0),0)/1000)),"")</f>
        <v/>
      </c>
      <c r="IJ283" s="145" t="str">
        <f>IFERROR(TRUNC(VLOOKUP($E283,'Container Panel'!$B$41:$Z$100,$D283,0)/(VLOOKUP(IJ$276,UI!$A$12:$O$51,VLOOKUP(IJ$277,$B$276:$C$278,2,0),0)/1000)),"")</f>
        <v/>
      </c>
      <c r="IK283" s="145" t="str">
        <f>IFERROR(TRUNC(VLOOKUP($E283,'Container Panel'!$B$41:$Z$100,$D283,0)/(VLOOKUP(IK$276,UI!$A$12:$O$51,VLOOKUP(IK$277,$B$276:$C$278,2,0),0)/1000)),"")</f>
        <v/>
      </c>
      <c r="IL283" s="145" t="str">
        <f>IFERROR(TRUNC(VLOOKUP($E283,'Container Panel'!$B$41:$Z$100,$D283,0)/(VLOOKUP(IL$276,UI!$A$12:$O$51,VLOOKUP(IL$277,$B$276:$C$278,2,0),0)/1000)),"")</f>
        <v/>
      </c>
    </row>
    <row r="284" spans="2:246">
      <c r="B284" s="74">
        <v>4</v>
      </c>
      <c r="C284" s="74">
        <f t="shared" si="191"/>
        <v>2</v>
      </c>
      <c r="D284" s="163">
        <f>MOD(B284,3)+'Container Panel'!$Q$38</f>
        <v>17</v>
      </c>
      <c r="E284" s="143" t="str">
        <f t="shared" si="192"/>
        <v>EU8634</v>
      </c>
      <c r="F284" s="144" t="s">
        <v>76</v>
      </c>
      <c r="G284" s="145">
        <f>IFERROR(TRUNC(VLOOKUP($E284,'Container Panel'!$B$41:$Z$100,$D284,0)/(VLOOKUP(G$276,UI!$A$12:$O$51,VLOOKUP(G$278,$B$276:$C$278,2,0),0)/1000)),"")</f>
        <v>9</v>
      </c>
      <c r="H284" s="145">
        <f>IFERROR(TRUNC(VLOOKUP($E284,'Container Panel'!$B$41:$Z$100,$D284,0)/(VLOOKUP(H$276,UI!$A$12:$O$51,VLOOKUP(H$278,$B$276:$C$278,2,0),0)/1000)),"")</f>
        <v>4</v>
      </c>
      <c r="I284" s="145">
        <f>IFERROR(TRUNC(VLOOKUP($E284,'Container Panel'!$B$41:$Z$100,$D284,0)/(VLOOKUP(I$276,UI!$A$12:$O$51,VLOOKUP(I$278,$B$276:$C$278,2,0),0)/1000)),"")</f>
        <v>3</v>
      </c>
      <c r="J284" s="145">
        <f>IFERROR(TRUNC(VLOOKUP($E284,'Container Panel'!$B$41:$Z$100,$D284,0)/(VLOOKUP(J$276,UI!$A$12:$O$51,VLOOKUP(J$278,$B$276:$C$278,2,0),0)/1000)),"")</f>
        <v>4</v>
      </c>
      <c r="K284" s="145">
        <f>IFERROR(TRUNC(VLOOKUP($E284,'Container Panel'!$B$41:$Z$100,$D284,0)/(VLOOKUP(K$276,UI!$A$12:$O$51,VLOOKUP(K$278,$B$276:$C$278,2,0),0)/1000)),"")</f>
        <v>9</v>
      </c>
      <c r="L284" s="145">
        <f>IFERROR(TRUNC(VLOOKUP($E284,'Container Panel'!$B$41:$Z$100,$D284,0)/(VLOOKUP(L$276,UI!$A$12:$O$51,VLOOKUP(L$278,$B$276:$C$278,2,0),0)/1000)),"")</f>
        <v>3</v>
      </c>
      <c r="M284" s="145">
        <f>IFERROR(TRUNC(VLOOKUP($E284,'Container Panel'!$B$41:$Z$100,$D284,0)/(VLOOKUP(M$276,UI!$A$12:$O$51,VLOOKUP(M$278,$B$276:$C$278,2,0),0)/1000)),"")</f>
        <v>2</v>
      </c>
      <c r="N284" s="145">
        <f>IFERROR(TRUNC(VLOOKUP($E284,'Container Panel'!$B$41:$Z$100,$D284,0)/(VLOOKUP(N$276,UI!$A$12:$O$51,VLOOKUP(N$278,$B$276:$C$278,2,0),0)/1000)),"")</f>
        <v>7</v>
      </c>
      <c r="O284" s="145">
        <f>IFERROR(TRUNC(VLOOKUP($E284,'Container Panel'!$B$41:$Z$100,$D284,0)/(VLOOKUP(O$276,UI!$A$12:$O$51,VLOOKUP(O$278,$B$276:$C$278,2,0),0)/1000)),"")</f>
        <v>2</v>
      </c>
      <c r="P284" s="145">
        <f>IFERROR(TRUNC(VLOOKUP($E284,'Container Panel'!$B$41:$Z$100,$D284,0)/(VLOOKUP(P$276,UI!$A$12:$O$51,VLOOKUP(P$278,$B$276:$C$278,2,0),0)/1000)),"")</f>
        <v>7</v>
      </c>
      <c r="Q284" s="145">
        <f>IFERROR(TRUNC(VLOOKUP($E284,'Container Panel'!$B$41:$Z$100,$D284,0)/(VLOOKUP(Q$276,UI!$A$12:$O$51,VLOOKUP(Q$278,$B$276:$C$278,2,0),0)/1000)),"")</f>
        <v>2</v>
      </c>
      <c r="R284" s="145">
        <f>IFERROR(TRUNC(VLOOKUP($E284,'Container Panel'!$B$41:$Z$100,$D284,0)/(VLOOKUP(R$276,UI!$A$12:$O$51,VLOOKUP(R$278,$B$276:$C$278,2,0),0)/1000)),"")</f>
        <v>2</v>
      </c>
      <c r="S284" s="145" t="str">
        <f>IFERROR(TRUNC(VLOOKUP($E284,'Container Panel'!$B$41:$Z$100,$D284,0)/(VLOOKUP(S$276,UI!$A$12:$O$51,VLOOKUP(S$278,$B$276:$C$278,2,0),0)/1000)),"")</f>
        <v/>
      </c>
      <c r="T284" s="145" t="str">
        <f>IFERROR(TRUNC(VLOOKUP($E284,'Container Panel'!$B$41:$Z$100,$D284,0)/(VLOOKUP(T$276,UI!$A$12:$O$51,VLOOKUP(T$278,$B$276:$C$278,2,0),0)/1000)),"")</f>
        <v/>
      </c>
      <c r="U284" s="145" t="str">
        <f>IFERROR(TRUNC(VLOOKUP($E284,'Container Panel'!$B$41:$Z$100,$D284,0)/(VLOOKUP(U$276,UI!$A$12:$O$51,VLOOKUP(U$278,$B$276:$C$278,2,0),0)/1000)),"")</f>
        <v/>
      </c>
      <c r="V284" s="145" t="str">
        <f>IFERROR(TRUNC(VLOOKUP($E284,'Container Panel'!$B$41:$Z$100,$D284,0)/(VLOOKUP(V$276,UI!$A$12:$O$51,VLOOKUP(V$278,$B$276:$C$278,2,0),0)/1000)),"")</f>
        <v/>
      </c>
      <c r="W284" s="145" t="str">
        <f>IFERROR(TRUNC(VLOOKUP($E284,'Container Panel'!$B$41:$Z$100,$D284,0)/(VLOOKUP(W$276,UI!$A$12:$O$51,VLOOKUP(W$278,$B$276:$C$278,2,0),0)/1000)),"")</f>
        <v/>
      </c>
      <c r="X284" s="145" t="str">
        <f>IFERROR(TRUNC(VLOOKUP($E284,'Container Panel'!$B$41:$Z$100,$D284,0)/(VLOOKUP(X$276,UI!$A$12:$O$51,VLOOKUP(X$278,$B$276:$C$278,2,0),0)/1000)),"")</f>
        <v/>
      </c>
      <c r="Y284" s="145" t="str">
        <f>IFERROR(TRUNC(VLOOKUP($E284,'Container Panel'!$B$41:$Z$100,$D284,0)/(VLOOKUP(Y$276,UI!$A$12:$O$51,VLOOKUP(Y$278,$B$276:$C$278,2,0),0)/1000)),"")</f>
        <v/>
      </c>
      <c r="Z284" s="145" t="str">
        <f>IFERROR(TRUNC(VLOOKUP($E284,'Container Panel'!$B$41:$Z$100,$D284,0)/(VLOOKUP(Z$276,UI!$A$12:$O$51,VLOOKUP(Z$278,$B$276:$C$278,2,0),0)/1000)),"")</f>
        <v/>
      </c>
      <c r="AA284" s="145" t="str">
        <f>IFERROR(TRUNC(VLOOKUP($E284,'Container Panel'!$B$41:$Z$100,$D284,0)/(VLOOKUP(AA$276,UI!$A$12:$O$51,VLOOKUP(AA$278,$B$276:$C$278,2,0),0)/1000)),"")</f>
        <v/>
      </c>
      <c r="AB284" s="145" t="str">
        <f>IFERROR(TRUNC(VLOOKUP($E284,'Container Panel'!$B$41:$Z$100,$D284,0)/(VLOOKUP(AB$276,UI!$A$12:$O$51,VLOOKUP(AB$278,$B$276:$C$278,2,0),0)/1000)),"")</f>
        <v/>
      </c>
      <c r="AC284" s="145" t="str">
        <f>IFERROR(TRUNC(VLOOKUP($E284,'Container Panel'!$B$41:$Z$100,$D284,0)/(VLOOKUP(AC$276,UI!$A$12:$O$51,VLOOKUP(AC$278,$B$276:$C$278,2,0),0)/1000)),"")</f>
        <v/>
      </c>
      <c r="AD284" s="145" t="str">
        <f>IFERROR(TRUNC(VLOOKUP($E284,'Container Panel'!$B$41:$Z$100,$D284,0)/(VLOOKUP(AD$276,UI!$A$12:$O$51,VLOOKUP(AD$278,$B$276:$C$278,2,0),0)/1000)),"")</f>
        <v/>
      </c>
      <c r="AE284" s="145" t="str">
        <f>IFERROR(TRUNC(VLOOKUP($E284,'Container Panel'!$B$41:$Z$100,$D284,0)/(VLOOKUP(AE$276,UI!$A$12:$O$51,VLOOKUP(AE$278,$B$276:$C$278,2,0),0)/1000)),"")</f>
        <v/>
      </c>
      <c r="AF284" s="145" t="str">
        <f>IFERROR(TRUNC(VLOOKUP($E284,'Container Panel'!$B$41:$Z$100,$D284,0)/(VLOOKUP(AF$276,UI!$A$12:$O$51,VLOOKUP(AF$278,$B$276:$C$278,2,0),0)/1000)),"")</f>
        <v/>
      </c>
      <c r="AG284" s="145" t="str">
        <f>IFERROR(TRUNC(VLOOKUP($E284,'Container Panel'!$B$41:$Z$100,$D284,0)/(VLOOKUP(AG$276,UI!$A$12:$O$51,VLOOKUP(AG$278,$B$276:$C$278,2,0),0)/1000)),"")</f>
        <v/>
      </c>
      <c r="AH284" s="145" t="str">
        <f>IFERROR(TRUNC(VLOOKUP($E284,'Container Panel'!$B$41:$Z$100,$D284,0)/(VLOOKUP(AH$276,UI!$A$12:$O$51,VLOOKUP(AH$278,$B$276:$C$278,2,0),0)/1000)),"")</f>
        <v/>
      </c>
      <c r="AI284" s="145" t="str">
        <f>IFERROR(TRUNC(VLOOKUP($E284,'Container Panel'!$B$41:$Z$100,$D284,0)/(VLOOKUP(AI$276,UI!$A$12:$O$51,VLOOKUP(AI$278,$B$276:$C$278,2,0),0)/1000)),"")</f>
        <v/>
      </c>
      <c r="AJ284" s="145" t="str">
        <f>IFERROR(TRUNC(VLOOKUP($E284,'Container Panel'!$B$41:$Z$100,$D284,0)/(VLOOKUP(AJ$276,UI!$A$12:$O$51,VLOOKUP(AJ$278,$B$276:$C$278,2,0),0)/1000)),"")</f>
        <v/>
      </c>
      <c r="AK284" s="145" t="str">
        <f>IFERROR(TRUNC(VLOOKUP($E284,'Container Panel'!$B$41:$Z$100,$D284,0)/(VLOOKUP(AK$276,UI!$A$12:$O$51,VLOOKUP(AK$278,$B$276:$C$278,2,0),0)/1000)),"")</f>
        <v/>
      </c>
      <c r="AL284" s="145" t="str">
        <f>IFERROR(TRUNC(VLOOKUP($E284,'Container Panel'!$B$41:$Z$100,$D284,0)/(VLOOKUP(AL$276,UI!$A$12:$O$51,VLOOKUP(AL$278,$B$276:$C$278,2,0),0)/1000)),"")</f>
        <v/>
      </c>
      <c r="AM284" s="145" t="str">
        <f>IFERROR(TRUNC(VLOOKUP($E284,'Container Panel'!$B$41:$Z$100,$D284,0)/(VLOOKUP(AM$276,UI!$A$12:$O$51,VLOOKUP(AM$278,$B$276:$C$278,2,0),0)/1000)),"")</f>
        <v/>
      </c>
      <c r="AN284" s="145" t="str">
        <f>IFERROR(TRUNC(VLOOKUP($E284,'Container Panel'!$B$41:$Z$100,$D284,0)/(VLOOKUP(AN$276,UI!$A$12:$O$51,VLOOKUP(AN$278,$B$276:$C$278,2,0),0)/1000)),"")</f>
        <v/>
      </c>
      <c r="AO284" s="145" t="str">
        <f>IFERROR(TRUNC(VLOOKUP($E284,'Container Panel'!$B$41:$Z$100,$D284,0)/(VLOOKUP(AO$276,UI!$A$12:$O$51,VLOOKUP(AO$278,$B$276:$C$278,2,0),0)/1000)),"")</f>
        <v/>
      </c>
      <c r="AP284" s="145" t="str">
        <f>IFERROR(TRUNC(VLOOKUP($E284,'Container Panel'!$B$41:$Z$100,$D284,0)/(VLOOKUP(AP$276,UI!$A$12:$O$51,VLOOKUP(AP$278,$B$276:$C$278,2,0),0)/1000)),"")</f>
        <v/>
      </c>
      <c r="AQ284" s="145" t="str">
        <f>IFERROR(TRUNC(VLOOKUP($E284,'Container Panel'!$B$41:$Z$100,$D284,0)/(VLOOKUP(AQ$276,UI!$A$12:$O$51,VLOOKUP(AQ$278,$B$276:$C$278,2,0),0)/1000)),"")</f>
        <v/>
      </c>
      <c r="AR284" s="145" t="str">
        <f>IFERROR(TRUNC(VLOOKUP($E284,'Container Panel'!$B$41:$Z$100,$D284,0)/(VLOOKUP(AR$276,UI!$A$12:$O$51,VLOOKUP(AR$278,$B$276:$C$278,2,0),0)/1000)),"")</f>
        <v/>
      </c>
      <c r="AS284" s="145" t="str">
        <f>IFERROR(TRUNC(VLOOKUP($E284,'Container Panel'!$B$41:$Z$100,$D284,0)/(VLOOKUP(AS$276,UI!$A$12:$O$51,VLOOKUP(AS$278,$B$276:$C$278,2,0),0)/1000)),"")</f>
        <v/>
      </c>
      <c r="AT284" s="145" t="str">
        <f>IFERROR(TRUNC(VLOOKUP($E284,'Container Panel'!$B$41:$Z$100,$D284,0)/(VLOOKUP(AT$276,UI!$A$12:$O$51,VLOOKUP(AT$278,$B$276:$C$278,2,0),0)/1000)),"")</f>
        <v/>
      </c>
      <c r="AU284" s="145" t="str">
        <f>IFERROR(TRUNC(VLOOKUP($E284,'Container Panel'!$B$41:$Z$100,$D284,0)/(VLOOKUP(AU$276,UI!$A$12:$O$51,VLOOKUP(AU$278,$B$276:$C$278,2,0),0)/1000)),"")</f>
        <v/>
      </c>
      <c r="AV284" s="145" t="str">
        <f>IFERROR(TRUNC(VLOOKUP($E284,'Container Panel'!$B$41:$Z$100,$D284,0)/(VLOOKUP(AV$276,UI!$A$12:$O$51,VLOOKUP(AV$278,$B$276:$C$278,2,0),0)/1000)),"")</f>
        <v/>
      </c>
      <c r="AW284" s="145" t="str">
        <f>IFERROR(TRUNC(VLOOKUP($E284,'Container Panel'!$B$41:$Z$100,$D284,0)/(VLOOKUP(AW$276,UI!$A$12:$O$51,VLOOKUP(AW$278,$B$276:$C$278,2,0),0)/1000)),"")</f>
        <v/>
      </c>
      <c r="AX284" s="145" t="str">
        <f>IFERROR(TRUNC(VLOOKUP($E284,'Container Panel'!$B$41:$Z$100,$D284,0)/(VLOOKUP(AX$276,UI!$A$12:$O$51,VLOOKUP(AX$278,$B$276:$C$278,2,0),0)/1000)),"")</f>
        <v/>
      </c>
      <c r="AY284" s="145" t="str">
        <f>IFERROR(TRUNC(VLOOKUP($E284,'Container Panel'!$B$41:$Z$100,$D284,0)/(VLOOKUP(AY$276,UI!$A$12:$O$51,VLOOKUP(AY$278,$B$276:$C$278,2,0),0)/1000)),"")</f>
        <v/>
      </c>
      <c r="AZ284" s="145" t="str">
        <f>IFERROR(TRUNC(VLOOKUP($E284,'Container Panel'!$B$41:$Z$100,$D284,0)/(VLOOKUP(AZ$276,UI!$A$12:$O$51,VLOOKUP(AZ$278,$B$276:$C$278,2,0),0)/1000)),"")</f>
        <v/>
      </c>
      <c r="BA284" s="145" t="str">
        <f>IFERROR(TRUNC(VLOOKUP($E284,'Container Panel'!$B$41:$Z$100,$D284,0)/(VLOOKUP(BA$276,UI!$A$12:$O$51,VLOOKUP(BA$278,$B$276:$C$278,2,0),0)/1000)),"")</f>
        <v/>
      </c>
      <c r="BB284" s="145" t="str">
        <f>IFERROR(TRUNC(VLOOKUP($E284,'Container Panel'!$B$41:$Z$100,$D284,0)/(VLOOKUP(BB$276,UI!$A$12:$O$51,VLOOKUP(BB$278,$B$276:$C$278,2,0),0)/1000)),"")</f>
        <v/>
      </c>
      <c r="BC284" s="145" t="str">
        <f>IFERROR(TRUNC(VLOOKUP($E284,'Container Panel'!$B$41:$Z$100,$D284,0)/(VLOOKUP(BC$276,UI!$A$12:$O$51,VLOOKUP(BC$278,$B$276:$C$278,2,0),0)/1000)),"")</f>
        <v/>
      </c>
      <c r="BD284" s="145" t="str">
        <f>IFERROR(TRUNC(VLOOKUP($E284,'Container Panel'!$B$41:$Z$100,$D284,0)/(VLOOKUP(BD$276,UI!$A$12:$O$51,VLOOKUP(BD$278,$B$276:$C$278,2,0),0)/1000)),"")</f>
        <v/>
      </c>
      <c r="BE284" s="145" t="str">
        <f>IFERROR(TRUNC(VLOOKUP($E284,'Container Panel'!$B$41:$Z$100,$D284,0)/(VLOOKUP(BE$276,UI!$A$12:$O$51,VLOOKUP(BE$278,$B$276:$C$278,2,0),0)/1000)),"")</f>
        <v/>
      </c>
      <c r="BF284" s="145" t="str">
        <f>IFERROR(TRUNC(VLOOKUP($E284,'Container Panel'!$B$41:$Z$100,$D284,0)/(VLOOKUP(BF$276,UI!$A$12:$O$51,VLOOKUP(BF$278,$B$276:$C$278,2,0),0)/1000)),"")</f>
        <v/>
      </c>
      <c r="BG284" s="145" t="str">
        <f>IFERROR(TRUNC(VLOOKUP($E284,'Container Panel'!$B$41:$Z$100,$D284,0)/(VLOOKUP(BG$276,UI!$A$12:$O$51,VLOOKUP(BG$278,$B$276:$C$278,2,0),0)/1000)),"")</f>
        <v/>
      </c>
      <c r="BH284" s="145" t="str">
        <f>IFERROR(TRUNC(VLOOKUP($E284,'Container Panel'!$B$41:$Z$100,$D284,0)/(VLOOKUP(BH$276,UI!$A$12:$O$51,VLOOKUP(BH$278,$B$276:$C$278,2,0),0)/1000)),"")</f>
        <v/>
      </c>
      <c r="BI284" s="145" t="str">
        <f>IFERROR(TRUNC(VLOOKUP($E284,'Container Panel'!$B$41:$Z$100,$D284,0)/(VLOOKUP(BI$276,UI!$A$12:$O$51,VLOOKUP(BI$278,$B$276:$C$278,2,0),0)/1000)),"")</f>
        <v/>
      </c>
      <c r="BJ284" s="145" t="str">
        <f>IFERROR(TRUNC(VLOOKUP($E284,'Container Panel'!$B$41:$Z$100,$D284,0)/(VLOOKUP(BJ$276,UI!$A$12:$O$51,VLOOKUP(BJ$278,$B$276:$C$278,2,0),0)/1000)),"")</f>
        <v/>
      </c>
      <c r="BK284" s="145" t="str">
        <f>IFERROR(TRUNC(VLOOKUP($E284,'Container Panel'!$B$41:$Z$100,$D284,0)/(VLOOKUP(BK$276,UI!$A$12:$O$51,VLOOKUP(BK$278,$B$276:$C$278,2,0),0)/1000)),"")</f>
        <v/>
      </c>
      <c r="BL284" s="145" t="str">
        <f>IFERROR(TRUNC(VLOOKUP($E284,'Container Panel'!$B$41:$Z$100,$D284,0)/(VLOOKUP(BL$276,UI!$A$12:$O$51,VLOOKUP(BL$278,$B$276:$C$278,2,0),0)/1000)),"")</f>
        <v/>
      </c>
      <c r="BM284" s="145" t="str">
        <f>IFERROR(TRUNC(VLOOKUP($E284,'Container Panel'!$B$41:$Z$100,$D284,0)/(VLOOKUP(BM$276,UI!$A$12:$O$51,VLOOKUP(BM$278,$B$276:$C$278,2,0),0)/1000)),"")</f>
        <v/>
      </c>
      <c r="BN284" s="145" t="str">
        <f>IFERROR(TRUNC(VLOOKUP($E284,'Container Panel'!$B$41:$Z$100,$D284,0)/(VLOOKUP(BN$276,UI!$A$12:$O$51,VLOOKUP(BN$278,$B$276:$C$278,2,0),0)/1000)),"")</f>
        <v/>
      </c>
      <c r="BO284" s="145" t="str">
        <f>IFERROR(TRUNC(VLOOKUP($E284,'Container Panel'!$B$41:$Z$100,$D284,0)/(VLOOKUP(BO$276,UI!$A$12:$O$51,VLOOKUP(BO$278,$B$276:$C$278,2,0),0)/1000)),"")</f>
        <v/>
      </c>
      <c r="BP284" s="145" t="str">
        <f>IFERROR(TRUNC(VLOOKUP($E284,'Container Panel'!$B$41:$Z$100,$D284,0)/(VLOOKUP(BP$276,UI!$A$12:$O$51,VLOOKUP(BP$278,$B$276:$C$278,2,0),0)/1000)),"")</f>
        <v/>
      </c>
      <c r="BQ284" s="145" t="str">
        <f>IFERROR(TRUNC(VLOOKUP($E284,'Container Panel'!$B$41:$Z$100,$D284,0)/(VLOOKUP(BQ$276,UI!$A$12:$O$51,VLOOKUP(BQ$278,$B$276:$C$278,2,0),0)/1000)),"")</f>
        <v/>
      </c>
      <c r="BR284" s="145" t="str">
        <f>IFERROR(TRUNC(VLOOKUP($E284,'Container Panel'!$B$41:$Z$100,$D284,0)/(VLOOKUP(BR$276,UI!$A$12:$O$51,VLOOKUP(BR$278,$B$276:$C$278,2,0),0)/1000)),"")</f>
        <v/>
      </c>
      <c r="BS284" s="145" t="str">
        <f>IFERROR(TRUNC(VLOOKUP($E284,'Container Panel'!$B$41:$Z$100,$D284,0)/(VLOOKUP(BS$276,UI!$A$12:$O$51,VLOOKUP(BS$278,$B$276:$C$278,2,0),0)/1000)),"")</f>
        <v/>
      </c>
      <c r="BT284" s="145" t="str">
        <f>IFERROR(TRUNC(VLOOKUP($E284,'Container Panel'!$B$41:$Z$100,$D284,0)/(VLOOKUP(BT$276,UI!$A$12:$O$51,VLOOKUP(BT$278,$B$276:$C$278,2,0),0)/1000)),"")</f>
        <v/>
      </c>
      <c r="BU284" s="145" t="str">
        <f>IFERROR(TRUNC(VLOOKUP($E284,'Container Panel'!$B$41:$Z$100,$D284,0)/(VLOOKUP(BU$276,UI!$A$12:$O$51,VLOOKUP(BU$278,$B$276:$C$278,2,0),0)/1000)),"")</f>
        <v/>
      </c>
      <c r="BV284" s="145" t="str">
        <f>IFERROR(TRUNC(VLOOKUP($E284,'Container Panel'!$B$41:$Z$100,$D284,0)/(VLOOKUP(BV$276,UI!$A$12:$O$51,VLOOKUP(BV$278,$B$276:$C$278,2,0),0)/1000)),"")</f>
        <v/>
      </c>
      <c r="BW284" s="145" t="str">
        <f>IFERROR(TRUNC(VLOOKUP($E284,'Container Panel'!$B$41:$Z$100,$D284,0)/(VLOOKUP(BW$276,UI!$A$12:$O$51,VLOOKUP(BW$278,$B$276:$C$278,2,0),0)/1000)),"")</f>
        <v/>
      </c>
      <c r="BX284" s="145" t="str">
        <f>IFERROR(TRUNC(VLOOKUP($E284,'Container Panel'!$B$41:$Z$100,$D284,0)/(VLOOKUP(BX$276,UI!$A$12:$O$51,VLOOKUP(BX$278,$B$276:$C$278,2,0),0)/1000)),"")</f>
        <v/>
      </c>
      <c r="BY284" s="145" t="str">
        <f>IFERROR(TRUNC(VLOOKUP($E284,'Container Panel'!$B$41:$Z$100,$D284,0)/(VLOOKUP(BY$276,UI!$A$12:$O$51,VLOOKUP(BY$278,$B$276:$C$278,2,0),0)/1000)),"")</f>
        <v/>
      </c>
      <c r="BZ284" s="145" t="str">
        <f>IFERROR(TRUNC(VLOOKUP($E284,'Container Panel'!$B$41:$Z$100,$D284,0)/(VLOOKUP(BZ$276,UI!$A$12:$O$51,VLOOKUP(BZ$278,$B$276:$C$278,2,0),0)/1000)),"")</f>
        <v/>
      </c>
      <c r="CA284" s="145" t="str">
        <f>IFERROR(TRUNC(VLOOKUP($E284,'Container Panel'!$B$41:$Z$100,$D284,0)/(VLOOKUP(CA$276,UI!$A$12:$O$51,VLOOKUP(CA$278,$B$276:$C$278,2,0),0)/1000)),"")</f>
        <v/>
      </c>
      <c r="CB284" s="145" t="str">
        <f>IFERROR(TRUNC(VLOOKUP($E284,'Container Panel'!$B$41:$Z$100,$D284,0)/(VLOOKUP(CB$276,UI!$A$12:$O$51,VLOOKUP(CB$278,$B$276:$C$278,2,0),0)/1000)),"")</f>
        <v/>
      </c>
      <c r="CC284" s="145" t="str">
        <f>IFERROR(TRUNC(VLOOKUP($E284,'Container Panel'!$B$41:$Z$100,$D284,0)/(VLOOKUP(CC$276,UI!$A$12:$O$51,VLOOKUP(CC$278,$B$276:$C$278,2,0),0)/1000)),"")</f>
        <v/>
      </c>
      <c r="CD284" s="145" t="str">
        <f>IFERROR(TRUNC(VLOOKUP($E284,'Container Panel'!$B$41:$Z$100,$D284,0)/(VLOOKUP(CD$276,UI!$A$12:$O$51,VLOOKUP(CD$278,$B$276:$C$278,2,0),0)/1000)),"")</f>
        <v/>
      </c>
      <c r="CE284" s="145" t="str">
        <f>IFERROR(TRUNC(VLOOKUP($E284,'Container Panel'!$B$41:$Z$100,$D284,0)/(VLOOKUP(CE$276,UI!$A$12:$O$51,VLOOKUP(CE$278,$B$276:$C$278,2,0),0)/1000)),"")</f>
        <v/>
      </c>
      <c r="CF284" s="145" t="str">
        <f>IFERROR(TRUNC(VLOOKUP($E284,'Container Panel'!$B$41:$Z$100,$D284,0)/(VLOOKUP(CF$276,UI!$A$12:$O$51,VLOOKUP(CF$278,$B$276:$C$278,2,0),0)/1000)),"")</f>
        <v/>
      </c>
      <c r="CG284" s="145" t="str">
        <f>IFERROR(TRUNC(VLOOKUP($E284,'Container Panel'!$B$41:$Z$100,$D284,0)/(VLOOKUP(CG$276,UI!$A$12:$O$51,VLOOKUP(CG$278,$B$276:$C$278,2,0),0)/1000)),"")</f>
        <v/>
      </c>
      <c r="CH284" s="145" t="str">
        <f>IFERROR(TRUNC(VLOOKUP($E284,'Container Panel'!$B$41:$Z$100,$D284,0)/(VLOOKUP(CH$276,UI!$A$12:$O$51,VLOOKUP(CH$278,$B$276:$C$278,2,0),0)/1000)),"")</f>
        <v/>
      </c>
      <c r="CI284" s="145" t="str">
        <f>IFERROR(TRUNC(VLOOKUP($E284,'Container Panel'!$B$41:$Z$100,$D284,0)/(VLOOKUP(CI$276,UI!$A$12:$O$51,VLOOKUP(CI$278,$B$276:$C$278,2,0),0)/1000)),"")</f>
        <v/>
      </c>
      <c r="CJ284" s="145" t="str">
        <f>IFERROR(TRUNC(VLOOKUP($E284,'Container Panel'!$B$41:$Z$100,$D284,0)/(VLOOKUP(CJ$276,UI!$A$12:$O$51,VLOOKUP(CJ$278,$B$276:$C$278,2,0),0)/1000)),"")</f>
        <v/>
      </c>
      <c r="CK284" s="145" t="str">
        <f>IFERROR(TRUNC(VLOOKUP($E284,'Container Panel'!$B$41:$Z$100,$D284,0)/(VLOOKUP(CK$276,UI!$A$12:$O$51,VLOOKUP(CK$278,$B$276:$C$278,2,0),0)/1000)),"")</f>
        <v/>
      </c>
      <c r="CL284" s="145" t="str">
        <f>IFERROR(TRUNC(VLOOKUP($E284,'Container Panel'!$B$41:$Z$100,$D284,0)/(VLOOKUP(CL$276,UI!$A$12:$O$51,VLOOKUP(CL$278,$B$276:$C$278,2,0),0)/1000)),"")</f>
        <v/>
      </c>
      <c r="CM284" s="145" t="str">
        <f>IFERROR(TRUNC(VLOOKUP($E284,'Container Panel'!$B$41:$Z$100,$D284,0)/(VLOOKUP(CM$276,UI!$A$12:$O$51,VLOOKUP(CM$278,$B$276:$C$278,2,0),0)/1000)),"")</f>
        <v/>
      </c>
      <c r="CN284" s="145" t="str">
        <f>IFERROR(TRUNC(VLOOKUP($E284,'Container Panel'!$B$41:$Z$100,$D284,0)/(VLOOKUP(CN$276,UI!$A$12:$O$51,VLOOKUP(CN$278,$B$276:$C$278,2,0),0)/1000)),"")</f>
        <v/>
      </c>
      <c r="CO284" s="145" t="str">
        <f>IFERROR(TRUNC(VLOOKUP($E284,'Container Panel'!$B$41:$Z$100,$D284,0)/(VLOOKUP(CO$276,UI!$A$12:$O$51,VLOOKUP(CO$278,$B$276:$C$278,2,0),0)/1000)),"")</f>
        <v/>
      </c>
      <c r="CP284" s="145" t="str">
        <f>IFERROR(TRUNC(VLOOKUP($E284,'Container Panel'!$B$41:$Z$100,$D284,0)/(VLOOKUP(CP$276,UI!$A$12:$O$51,VLOOKUP(CP$278,$B$276:$C$278,2,0),0)/1000)),"")</f>
        <v/>
      </c>
      <c r="CQ284" s="145" t="str">
        <f>IFERROR(TRUNC(VLOOKUP($E284,'Container Panel'!$B$41:$Z$100,$D284,0)/(VLOOKUP(CQ$276,UI!$A$12:$O$51,VLOOKUP(CQ$278,$B$276:$C$278,2,0),0)/1000)),"")</f>
        <v/>
      </c>
      <c r="CR284" s="145" t="str">
        <f>IFERROR(TRUNC(VLOOKUP($E284,'Container Panel'!$B$41:$Z$100,$D284,0)/(VLOOKUP(CR$276,UI!$A$12:$O$51,VLOOKUP(CR$278,$B$276:$C$278,2,0),0)/1000)),"")</f>
        <v/>
      </c>
      <c r="CS284" s="145" t="str">
        <f>IFERROR(TRUNC(VLOOKUP($E284,'Container Panel'!$B$41:$Z$100,$D284,0)/(VLOOKUP(CS$276,UI!$A$12:$O$51,VLOOKUP(CS$278,$B$276:$C$278,2,0),0)/1000)),"")</f>
        <v/>
      </c>
      <c r="CT284" s="145" t="str">
        <f>IFERROR(TRUNC(VLOOKUP($E284,'Container Panel'!$B$41:$Z$100,$D284,0)/(VLOOKUP(CT$276,UI!$A$12:$O$51,VLOOKUP(CT$278,$B$276:$C$278,2,0),0)/1000)),"")</f>
        <v/>
      </c>
      <c r="CU284" s="145" t="str">
        <f>IFERROR(TRUNC(VLOOKUP($E284,'Container Panel'!$B$41:$Z$100,$D284,0)/(VLOOKUP(CU$276,UI!$A$12:$O$51,VLOOKUP(CU$278,$B$276:$C$278,2,0),0)/1000)),"")</f>
        <v/>
      </c>
      <c r="CV284" s="145" t="str">
        <f>IFERROR(TRUNC(VLOOKUP($E284,'Container Panel'!$B$41:$Z$100,$D284,0)/(VLOOKUP(CV$276,UI!$A$12:$O$51,VLOOKUP(CV$278,$B$276:$C$278,2,0),0)/1000)),"")</f>
        <v/>
      </c>
      <c r="CW284" s="145" t="str">
        <f>IFERROR(TRUNC(VLOOKUP($E284,'Container Panel'!$B$41:$Z$100,$D284,0)/(VLOOKUP(CW$276,UI!$A$12:$O$51,VLOOKUP(CW$278,$B$276:$C$278,2,0),0)/1000)),"")</f>
        <v/>
      </c>
      <c r="CX284" s="145" t="str">
        <f>IFERROR(TRUNC(VLOOKUP($E284,'Container Panel'!$B$41:$Z$100,$D284,0)/(VLOOKUP(CX$276,UI!$A$12:$O$51,VLOOKUP(CX$278,$B$276:$C$278,2,0),0)/1000)),"")</f>
        <v/>
      </c>
      <c r="CY284" s="145" t="str">
        <f>IFERROR(TRUNC(VLOOKUP($E284,'Container Panel'!$B$41:$Z$100,$D284,0)/(VLOOKUP(CY$276,UI!$A$12:$O$51,VLOOKUP(CY$278,$B$276:$C$278,2,0),0)/1000)),"")</f>
        <v/>
      </c>
      <c r="CZ284" s="145" t="str">
        <f>IFERROR(TRUNC(VLOOKUP($E284,'Container Panel'!$B$41:$Z$100,$D284,0)/(VLOOKUP(CZ$276,UI!$A$12:$O$51,VLOOKUP(CZ$278,$B$276:$C$278,2,0),0)/1000)),"")</f>
        <v/>
      </c>
      <c r="DA284" s="145" t="str">
        <f>IFERROR(TRUNC(VLOOKUP($E284,'Container Panel'!$B$41:$Z$100,$D284,0)/(VLOOKUP(DA$276,UI!$A$12:$O$51,VLOOKUP(DA$278,$B$276:$C$278,2,0),0)/1000)),"")</f>
        <v/>
      </c>
      <c r="DB284" s="145" t="str">
        <f>IFERROR(TRUNC(VLOOKUP($E284,'Container Panel'!$B$41:$Z$100,$D284,0)/(VLOOKUP(DB$276,UI!$A$12:$O$51,VLOOKUP(DB$278,$B$276:$C$278,2,0),0)/1000)),"")</f>
        <v/>
      </c>
      <c r="DC284" s="145" t="str">
        <f>IFERROR(TRUNC(VLOOKUP($E284,'Container Panel'!$B$41:$Z$100,$D284,0)/(VLOOKUP(DC$276,UI!$A$12:$O$51,VLOOKUP(DC$278,$B$276:$C$278,2,0),0)/1000)),"")</f>
        <v/>
      </c>
      <c r="DD284" s="145" t="str">
        <f>IFERROR(TRUNC(VLOOKUP($E284,'Container Panel'!$B$41:$Z$100,$D284,0)/(VLOOKUP(DD$276,UI!$A$12:$O$51,VLOOKUP(DD$278,$B$276:$C$278,2,0),0)/1000)),"")</f>
        <v/>
      </c>
      <c r="DE284" s="145" t="str">
        <f>IFERROR(TRUNC(VLOOKUP($E284,'Container Panel'!$B$41:$Z$100,$D284,0)/(VLOOKUP(DE$276,UI!$A$12:$O$51,VLOOKUP(DE$278,$B$276:$C$278,2,0),0)/1000)),"")</f>
        <v/>
      </c>
      <c r="DF284" s="145" t="str">
        <f>IFERROR(TRUNC(VLOOKUP($E284,'Container Panel'!$B$41:$Z$100,$D284,0)/(VLOOKUP(DF$276,UI!$A$12:$O$51,VLOOKUP(DF$278,$B$276:$C$278,2,0),0)/1000)),"")</f>
        <v/>
      </c>
      <c r="DG284" s="145" t="str">
        <f>IFERROR(TRUNC(VLOOKUP($E284,'Container Panel'!$B$41:$Z$100,$D284,0)/(VLOOKUP(DG$276,UI!$A$12:$O$51,VLOOKUP(DG$278,$B$276:$C$278,2,0),0)/1000)),"")</f>
        <v/>
      </c>
      <c r="DH284" s="145" t="str">
        <f>IFERROR(TRUNC(VLOOKUP($E284,'Container Panel'!$B$41:$Z$100,$D284,0)/(VLOOKUP(DH$276,UI!$A$12:$O$51,VLOOKUP(DH$278,$B$276:$C$278,2,0),0)/1000)),"")</f>
        <v/>
      </c>
      <c r="DI284" s="145" t="str">
        <f>IFERROR(TRUNC(VLOOKUP($E284,'Container Panel'!$B$41:$Z$100,$D284,0)/(VLOOKUP(DI$276,UI!$A$12:$O$51,VLOOKUP(DI$278,$B$276:$C$278,2,0),0)/1000)),"")</f>
        <v/>
      </c>
      <c r="DJ284" s="145" t="str">
        <f>IFERROR(TRUNC(VLOOKUP($E284,'Container Panel'!$B$41:$Z$100,$D284,0)/(VLOOKUP(DJ$276,UI!$A$12:$O$51,VLOOKUP(DJ$278,$B$276:$C$278,2,0),0)/1000)),"")</f>
        <v/>
      </c>
      <c r="DK284" s="145" t="str">
        <f>IFERROR(TRUNC(VLOOKUP($E284,'Container Panel'!$B$41:$Z$100,$D284,0)/(VLOOKUP(DK$276,UI!$A$12:$O$51,VLOOKUP(DK$278,$B$276:$C$278,2,0),0)/1000)),"")</f>
        <v/>
      </c>
      <c r="DL284" s="145" t="str">
        <f>IFERROR(TRUNC(VLOOKUP($E284,'Container Panel'!$B$41:$Z$100,$D284,0)/(VLOOKUP(DL$276,UI!$A$12:$O$51,VLOOKUP(DL$278,$B$276:$C$278,2,0),0)/1000)),"")</f>
        <v/>
      </c>
      <c r="DM284" s="145" t="str">
        <f>IFERROR(TRUNC(VLOOKUP($E284,'Container Panel'!$B$41:$Z$100,$D284,0)/(VLOOKUP(DM$276,UI!$A$12:$O$51,VLOOKUP(DM$278,$B$276:$C$278,2,0),0)/1000)),"")</f>
        <v/>
      </c>
      <c r="DN284" s="145" t="str">
        <f>IFERROR(TRUNC(VLOOKUP($E284,'Container Panel'!$B$41:$Z$100,$D284,0)/(VLOOKUP(DN$276,UI!$A$12:$O$51,VLOOKUP(DN$278,$B$276:$C$278,2,0),0)/1000)),"")</f>
        <v/>
      </c>
      <c r="DO284" s="145" t="str">
        <f>IFERROR(TRUNC(VLOOKUP($E284,'Container Panel'!$B$41:$Z$100,$D284,0)/(VLOOKUP(DO$276,UI!$A$12:$O$51,VLOOKUP(DO$278,$B$276:$C$278,2,0),0)/1000)),"")</f>
        <v/>
      </c>
      <c r="DP284" s="145" t="str">
        <f>IFERROR(TRUNC(VLOOKUP($E284,'Container Panel'!$B$41:$Z$100,$D284,0)/(VLOOKUP(DP$276,UI!$A$12:$O$51,VLOOKUP(DP$278,$B$276:$C$278,2,0),0)/1000)),"")</f>
        <v/>
      </c>
      <c r="DQ284" s="145" t="str">
        <f>IFERROR(TRUNC(VLOOKUP($E284,'Container Panel'!$B$41:$Z$100,$D284,0)/(VLOOKUP(DQ$276,UI!$A$12:$O$51,VLOOKUP(DQ$278,$B$276:$C$278,2,0),0)/1000)),"")</f>
        <v/>
      </c>
      <c r="DR284" s="145" t="str">
        <f>IFERROR(TRUNC(VLOOKUP($E284,'Container Panel'!$B$41:$Z$100,$D284,0)/(VLOOKUP(DR$276,UI!$A$12:$O$51,VLOOKUP(DR$278,$B$276:$C$278,2,0),0)/1000)),"")</f>
        <v/>
      </c>
      <c r="DS284" s="145" t="str">
        <f>IFERROR(TRUNC(VLOOKUP($E284,'Container Panel'!$B$41:$Z$100,$D284,0)/(VLOOKUP(DS$276,UI!$A$12:$O$51,VLOOKUP(DS$278,$B$276:$C$278,2,0),0)/1000)),"")</f>
        <v/>
      </c>
      <c r="DT284" s="145" t="str">
        <f>IFERROR(TRUNC(VLOOKUP($E284,'Container Panel'!$B$41:$Z$100,$D284,0)/(VLOOKUP(DT$276,UI!$A$12:$O$51,VLOOKUP(DT$278,$B$276:$C$278,2,0),0)/1000)),"")</f>
        <v/>
      </c>
      <c r="DU284" s="145" t="str">
        <f>IFERROR(TRUNC(VLOOKUP($E284,'Container Panel'!$B$41:$Z$100,$D284,0)/(VLOOKUP(DU$276,UI!$A$12:$O$51,VLOOKUP(DU$278,$B$276:$C$278,2,0),0)/1000)),"")</f>
        <v/>
      </c>
      <c r="DV284" s="145" t="str">
        <f>IFERROR(TRUNC(VLOOKUP($E284,'Container Panel'!$B$41:$Z$100,$D284,0)/(VLOOKUP(DV$276,UI!$A$12:$O$51,VLOOKUP(DV$278,$B$276:$C$278,2,0),0)/1000)),"")</f>
        <v/>
      </c>
      <c r="DW284" s="145" t="str">
        <f>IFERROR(TRUNC(VLOOKUP($E284,'Container Panel'!$B$41:$Z$100,$D284,0)/(VLOOKUP(DW$276,UI!$A$12:$O$51,VLOOKUP(DW$278,$B$276:$C$278,2,0),0)/1000)),"")</f>
        <v/>
      </c>
      <c r="DX284" s="145" t="str">
        <f>IFERROR(TRUNC(VLOOKUP($E284,'Container Panel'!$B$41:$Z$100,$D284,0)/(VLOOKUP(DX$276,UI!$A$12:$O$51,VLOOKUP(DX$278,$B$276:$C$278,2,0),0)/1000)),"")</f>
        <v/>
      </c>
      <c r="DY284" s="145" t="str">
        <f>IFERROR(TRUNC(VLOOKUP($E284,'Container Panel'!$B$41:$Z$100,$D284,0)/(VLOOKUP(DY$276,UI!$A$12:$O$51,VLOOKUP(DY$278,$B$276:$C$278,2,0),0)/1000)),"")</f>
        <v/>
      </c>
      <c r="DZ284" s="145" t="str">
        <f>IFERROR(TRUNC(VLOOKUP($E284,'Container Panel'!$B$41:$Z$100,$D284,0)/(VLOOKUP(DZ$276,UI!$A$12:$O$51,VLOOKUP(DZ$278,$B$276:$C$278,2,0),0)/1000)),"")</f>
        <v/>
      </c>
      <c r="EA284" s="145" t="str">
        <f>IFERROR(TRUNC(VLOOKUP($E284,'Container Panel'!$B$41:$Z$100,$D284,0)/(VLOOKUP(EA$276,UI!$A$12:$O$51,VLOOKUP(EA$278,$B$276:$C$278,2,0),0)/1000)),"")</f>
        <v/>
      </c>
      <c r="EB284" s="145" t="str">
        <f>IFERROR(TRUNC(VLOOKUP($E284,'Container Panel'!$B$41:$Z$100,$D284,0)/(VLOOKUP(EB$276,UI!$A$12:$O$51,VLOOKUP(EB$278,$B$276:$C$278,2,0),0)/1000)),"")</f>
        <v/>
      </c>
      <c r="EC284" s="145" t="str">
        <f>IFERROR(TRUNC(VLOOKUP($E284,'Container Panel'!$B$41:$Z$100,$D284,0)/(VLOOKUP(EC$276,UI!$A$12:$O$51,VLOOKUP(EC$278,$B$276:$C$278,2,0),0)/1000)),"")</f>
        <v/>
      </c>
      <c r="ED284" s="145" t="str">
        <f>IFERROR(TRUNC(VLOOKUP($E284,'Container Panel'!$B$41:$Z$100,$D284,0)/(VLOOKUP(ED$276,UI!$A$12:$O$51,VLOOKUP(ED$278,$B$276:$C$278,2,0),0)/1000)),"")</f>
        <v/>
      </c>
      <c r="EE284" s="145" t="str">
        <f>IFERROR(TRUNC(VLOOKUP($E284,'Container Panel'!$B$41:$Z$100,$D284,0)/(VLOOKUP(EE$276,UI!$A$12:$O$51,VLOOKUP(EE$278,$B$276:$C$278,2,0),0)/1000)),"")</f>
        <v/>
      </c>
      <c r="EF284" s="145" t="str">
        <f>IFERROR(TRUNC(VLOOKUP($E284,'Container Panel'!$B$41:$Z$100,$D284,0)/(VLOOKUP(EF$276,UI!$A$12:$O$51,VLOOKUP(EF$278,$B$276:$C$278,2,0),0)/1000)),"")</f>
        <v/>
      </c>
      <c r="EG284" s="145" t="str">
        <f>IFERROR(TRUNC(VLOOKUP($E284,'Container Panel'!$B$41:$Z$100,$D284,0)/(VLOOKUP(EG$276,UI!$A$12:$O$51,VLOOKUP(EG$278,$B$276:$C$278,2,0),0)/1000)),"")</f>
        <v/>
      </c>
      <c r="EH284" s="145" t="str">
        <f>IFERROR(TRUNC(VLOOKUP($E284,'Container Panel'!$B$41:$Z$100,$D284,0)/(VLOOKUP(EH$276,UI!$A$12:$O$51,VLOOKUP(EH$278,$B$276:$C$278,2,0),0)/1000)),"")</f>
        <v/>
      </c>
      <c r="EI284" s="145" t="str">
        <f>IFERROR(TRUNC(VLOOKUP($E284,'Container Panel'!$B$41:$Z$100,$D284,0)/(VLOOKUP(EI$276,UI!$A$12:$O$51,VLOOKUP(EI$278,$B$276:$C$278,2,0),0)/1000)),"")</f>
        <v/>
      </c>
      <c r="EJ284" s="145" t="str">
        <f>IFERROR(TRUNC(VLOOKUP($E284,'Container Panel'!$B$41:$Z$100,$D284,0)/(VLOOKUP(EJ$276,UI!$A$12:$O$51,VLOOKUP(EJ$278,$B$276:$C$278,2,0),0)/1000)),"")</f>
        <v/>
      </c>
      <c r="EK284" s="145" t="str">
        <f>IFERROR(TRUNC(VLOOKUP($E284,'Container Panel'!$B$41:$Z$100,$D284,0)/(VLOOKUP(EK$276,UI!$A$12:$O$51,VLOOKUP(EK$278,$B$276:$C$278,2,0),0)/1000)),"")</f>
        <v/>
      </c>
      <c r="EL284" s="145" t="str">
        <f>IFERROR(TRUNC(VLOOKUP($E284,'Container Panel'!$B$41:$Z$100,$D284,0)/(VLOOKUP(EL$276,UI!$A$12:$O$51,VLOOKUP(EL$278,$B$276:$C$278,2,0),0)/1000)),"")</f>
        <v/>
      </c>
      <c r="EM284" s="145" t="str">
        <f>IFERROR(TRUNC(VLOOKUP($E284,'Container Panel'!$B$41:$Z$100,$D284,0)/(VLOOKUP(EM$276,UI!$A$12:$O$51,VLOOKUP(EM$278,$B$276:$C$278,2,0),0)/1000)),"")</f>
        <v/>
      </c>
      <c r="EN284" s="145" t="str">
        <f>IFERROR(TRUNC(VLOOKUP($E284,'Container Panel'!$B$41:$Z$100,$D284,0)/(VLOOKUP(EN$276,UI!$A$12:$O$51,VLOOKUP(EN$278,$B$276:$C$278,2,0),0)/1000)),"")</f>
        <v/>
      </c>
      <c r="EO284" s="145" t="str">
        <f>IFERROR(TRUNC(VLOOKUP($E284,'Container Panel'!$B$41:$Z$100,$D284,0)/(VLOOKUP(EO$276,UI!$A$12:$O$51,VLOOKUP(EO$278,$B$276:$C$278,2,0),0)/1000)),"")</f>
        <v/>
      </c>
      <c r="EP284" s="145" t="str">
        <f>IFERROR(TRUNC(VLOOKUP($E284,'Container Panel'!$B$41:$Z$100,$D284,0)/(VLOOKUP(EP$276,UI!$A$12:$O$51,VLOOKUP(EP$278,$B$276:$C$278,2,0),0)/1000)),"")</f>
        <v/>
      </c>
      <c r="EQ284" s="145" t="str">
        <f>IFERROR(TRUNC(VLOOKUP($E284,'Container Panel'!$B$41:$Z$100,$D284,0)/(VLOOKUP(EQ$276,UI!$A$12:$O$51,VLOOKUP(EQ$278,$B$276:$C$278,2,0),0)/1000)),"")</f>
        <v/>
      </c>
      <c r="ER284" s="145" t="str">
        <f>IFERROR(TRUNC(VLOOKUP($E284,'Container Panel'!$B$41:$Z$100,$D284,0)/(VLOOKUP(ER$276,UI!$A$12:$O$51,VLOOKUP(ER$278,$B$276:$C$278,2,0),0)/1000)),"")</f>
        <v/>
      </c>
      <c r="ES284" s="145" t="str">
        <f>IFERROR(TRUNC(VLOOKUP($E284,'Container Panel'!$B$41:$Z$100,$D284,0)/(VLOOKUP(ES$276,UI!$A$12:$O$51,VLOOKUP(ES$278,$B$276:$C$278,2,0),0)/1000)),"")</f>
        <v/>
      </c>
      <c r="ET284" s="145" t="str">
        <f>IFERROR(TRUNC(VLOOKUP($E284,'Container Panel'!$B$41:$Z$100,$D284,0)/(VLOOKUP(ET$276,UI!$A$12:$O$51,VLOOKUP(ET$278,$B$276:$C$278,2,0),0)/1000)),"")</f>
        <v/>
      </c>
      <c r="EU284" s="145" t="str">
        <f>IFERROR(TRUNC(VLOOKUP($E284,'Container Panel'!$B$41:$Z$100,$D284,0)/(VLOOKUP(EU$276,UI!$A$12:$O$51,VLOOKUP(EU$278,$B$276:$C$278,2,0),0)/1000)),"")</f>
        <v/>
      </c>
      <c r="EV284" s="145" t="str">
        <f>IFERROR(TRUNC(VLOOKUP($E284,'Container Panel'!$B$41:$Z$100,$D284,0)/(VLOOKUP(EV$276,UI!$A$12:$O$51,VLOOKUP(EV$278,$B$276:$C$278,2,0),0)/1000)),"")</f>
        <v/>
      </c>
      <c r="EW284" s="145" t="str">
        <f>IFERROR(TRUNC(VLOOKUP($E284,'Container Panel'!$B$41:$Z$100,$D284,0)/(VLOOKUP(EW$276,UI!$A$12:$O$51,VLOOKUP(EW$278,$B$276:$C$278,2,0),0)/1000)),"")</f>
        <v/>
      </c>
      <c r="EX284" s="145" t="str">
        <f>IFERROR(TRUNC(VLOOKUP($E284,'Container Panel'!$B$41:$Z$100,$D284,0)/(VLOOKUP(EX$276,UI!$A$12:$O$51,VLOOKUP(EX$278,$B$276:$C$278,2,0),0)/1000)),"")</f>
        <v/>
      </c>
      <c r="EY284" s="145" t="str">
        <f>IFERROR(TRUNC(VLOOKUP($E284,'Container Panel'!$B$41:$Z$100,$D284,0)/(VLOOKUP(EY$276,UI!$A$12:$O$51,VLOOKUP(EY$278,$B$276:$C$278,2,0),0)/1000)),"")</f>
        <v/>
      </c>
      <c r="EZ284" s="145" t="str">
        <f>IFERROR(TRUNC(VLOOKUP($E284,'Container Panel'!$B$41:$Z$100,$D284,0)/(VLOOKUP(EZ$276,UI!$A$12:$O$51,VLOOKUP(EZ$278,$B$276:$C$278,2,0),0)/1000)),"")</f>
        <v/>
      </c>
      <c r="FA284" s="145" t="str">
        <f>IFERROR(TRUNC(VLOOKUP($E284,'Container Panel'!$B$41:$Z$100,$D284,0)/(VLOOKUP(FA$276,UI!$A$12:$O$51,VLOOKUP(FA$278,$B$276:$C$278,2,0),0)/1000)),"")</f>
        <v/>
      </c>
      <c r="FB284" s="145" t="str">
        <f>IFERROR(TRUNC(VLOOKUP($E284,'Container Panel'!$B$41:$Z$100,$D284,0)/(VLOOKUP(FB$276,UI!$A$12:$O$51,VLOOKUP(FB$278,$B$276:$C$278,2,0),0)/1000)),"")</f>
        <v/>
      </c>
      <c r="FC284" s="145" t="str">
        <f>IFERROR(TRUNC(VLOOKUP($E284,'Container Panel'!$B$41:$Z$100,$D284,0)/(VLOOKUP(FC$276,UI!$A$12:$O$51,VLOOKUP(FC$278,$B$276:$C$278,2,0),0)/1000)),"")</f>
        <v/>
      </c>
      <c r="FD284" s="145" t="str">
        <f>IFERROR(TRUNC(VLOOKUP($E284,'Container Panel'!$B$41:$Z$100,$D284,0)/(VLOOKUP(FD$276,UI!$A$12:$O$51,VLOOKUP(FD$278,$B$276:$C$278,2,0),0)/1000)),"")</f>
        <v/>
      </c>
      <c r="FE284" s="145" t="str">
        <f>IFERROR(TRUNC(VLOOKUP($E284,'Container Panel'!$B$41:$Z$100,$D284,0)/(VLOOKUP(FE$276,UI!$A$12:$O$51,VLOOKUP(FE$278,$B$276:$C$278,2,0),0)/1000)),"")</f>
        <v/>
      </c>
      <c r="FF284" s="145" t="str">
        <f>IFERROR(TRUNC(VLOOKUP($E284,'Container Panel'!$B$41:$Z$100,$D284,0)/(VLOOKUP(FF$276,UI!$A$12:$O$51,VLOOKUP(FF$278,$B$276:$C$278,2,0),0)/1000)),"")</f>
        <v/>
      </c>
      <c r="FG284" s="145" t="str">
        <f>IFERROR(TRUNC(VLOOKUP($E284,'Container Panel'!$B$41:$Z$100,$D284,0)/(VLOOKUP(FG$276,UI!$A$12:$O$51,VLOOKUP(FG$278,$B$276:$C$278,2,0),0)/1000)),"")</f>
        <v/>
      </c>
      <c r="FH284" s="145" t="str">
        <f>IFERROR(TRUNC(VLOOKUP($E284,'Container Panel'!$B$41:$Z$100,$D284,0)/(VLOOKUP(FH$276,UI!$A$12:$O$51,VLOOKUP(FH$278,$B$276:$C$278,2,0),0)/1000)),"")</f>
        <v/>
      </c>
      <c r="FI284" s="145" t="str">
        <f>IFERROR(TRUNC(VLOOKUP($E284,'Container Panel'!$B$41:$Z$100,$D284,0)/(VLOOKUP(FI$276,UI!$A$12:$O$51,VLOOKUP(FI$278,$B$276:$C$278,2,0),0)/1000)),"")</f>
        <v/>
      </c>
      <c r="FJ284" s="145" t="str">
        <f>IFERROR(TRUNC(VLOOKUP($E284,'Container Panel'!$B$41:$Z$100,$D284,0)/(VLOOKUP(FJ$276,UI!$A$12:$O$51,VLOOKUP(FJ$278,$B$276:$C$278,2,0),0)/1000)),"")</f>
        <v/>
      </c>
      <c r="FK284" s="145" t="str">
        <f>IFERROR(TRUNC(VLOOKUP($E284,'Container Panel'!$B$41:$Z$100,$D284,0)/(VLOOKUP(FK$276,UI!$A$12:$O$51,VLOOKUP(FK$278,$B$276:$C$278,2,0),0)/1000)),"")</f>
        <v/>
      </c>
      <c r="FL284" s="145" t="str">
        <f>IFERROR(TRUNC(VLOOKUP($E284,'Container Panel'!$B$41:$Z$100,$D284,0)/(VLOOKUP(FL$276,UI!$A$12:$O$51,VLOOKUP(FL$278,$B$276:$C$278,2,0),0)/1000)),"")</f>
        <v/>
      </c>
      <c r="FM284" s="145" t="str">
        <f>IFERROR(TRUNC(VLOOKUP($E284,'Container Panel'!$B$41:$Z$100,$D284,0)/(VLOOKUP(FM$276,UI!$A$12:$O$51,VLOOKUP(FM$278,$B$276:$C$278,2,0),0)/1000)),"")</f>
        <v/>
      </c>
      <c r="FN284" s="145" t="str">
        <f>IFERROR(TRUNC(VLOOKUP($E284,'Container Panel'!$B$41:$Z$100,$D284,0)/(VLOOKUP(FN$276,UI!$A$12:$O$51,VLOOKUP(FN$278,$B$276:$C$278,2,0),0)/1000)),"")</f>
        <v/>
      </c>
      <c r="FO284" s="145" t="str">
        <f>IFERROR(TRUNC(VLOOKUP($E284,'Container Panel'!$B$41:$Z$100,$D284,0)/(VLOOKUP(FO$276,UI!$A$12:$O$51,VLOOKUP(FO$278,$B$276:$C$278,2,0),0)/1000)),"")</f>
        <v/>
      </c>
      <c r="FP284" s="145" t="str">
        <f>IFERROR(TRUNC(VLOOKUP($E284,'Container Panel'!$B$41:$Z$100,$D284,0)/(VLOOKUP(FP$276,UI!$A$12:$O$51,VLOOKUP(FP$278,$B$276:$C$278,2,0),0)/1000)),"")</f>
        <v/>
      </c>
      <c r="FQ284" s="145" t="str">
        <f>IFERROR(TRUNC(VLOOKUP($E284,'Container Panel'!$B$41:$Z$100,$D284,0)/(VLOOKUP(FQ$276,UI!$A$12:$O$51,VLOOKUP(FQ$278,$B$276:$C$278,2,0),0)/1000)),"")</f>
        <v/>
      </c>
      <c r="FR284" s="145" t="str">
        <f>IFERROR(TRUNC(VLOOKUP($E284,'Container Panel'!$B$41:$Z$100,$D284,0)/(VLOOKUP(FR$276,UI!$A$12:$O$51,VLOOKUP(FR$278,$B$276:$C$278,2,0),0)/1000)),"")</f>
        <v/>
      </c>
      <c r="FS284" s="145" t="str">
        <f>IFERROR(TRUNC(VLOOKUP($E284,'Container Panel'!$B$41:$Z$100,$D284,0)/(VLOOKUP(FS$276,UI!$A$12:$O$51,VLOOKUP(FS$278,$B$276:$C$278,2,0),0)/1000)),"")</f>
        <v/>
      </c>
      <c r="FT284" s="145" t="str">
        <f>IFERROR(TRUNC(VLOOKUP($E284,'Container Panel'!$B$41:$Z$100,$D284,0)/(VLOOKUP(FT$276,UI!$A$12:$O$51,VLOOKUP(FT$278,$B$276:$C$278,2,0),0)/1000)),"")</f>
        <v/>
      </c>
      <c r="FU284" s="145" t="str">
        <f>IFERROR(TRUNC(VLOOKUP($E284,'Container Panel'!$B$41:$Z$100,$D284,0)/(VLOOKUP(FU$276,UI!$A$12:$O$51,VLOOKUP(FU$278,$B$276:$C$278,2,0),0)/1000)),"")</f>
        <v/>
      </c>
      <c r="FV284" s="145" t="str">
        <f>IFERROR(TRUNC(VLOOKUP($E284,'Container Panel'!$B$41:$Z$100,$D284,0)/(VLOOKUP(FV$276,UI!$A$12:$O$51,VLOOKUP(FV$278,$B$276:$C$278,2,0),0)/1000)),"")</f>
        <v/>
      </c>
      <c r="FW284" s="145" t="str">
        <f>IFERROR(TRUNC(VLOOKUP($E284,'Container Panel'!$B$41:$Z$100,$D284,0)/(VLOOKUP(FW$276,UI!$A$12:$O$51,VLOOKUP(FW$278,$B$276:$C$278,2,0),0)/1000)),"")</f>
        <v/>
      </c>
      <c r="FX284" s="145" t="str">
        <f>IFERROR(TRUNC(VLOOKUP($E284,'Container Panel'!$B$41:$Z$100,$D284,0)/(VLOOKUP(FX$276,UI!$A$12:$O$51,VLOOKUP(FX$278,$B$276:$C$278,2,0),0)/1000)),"")</f>
        <v/>
      </c>
      <c r="FY284" s="145" t="str">
        <f>IFERROR(TRUNC(VLOOKUP($E284,'Container Panel'!$B$41:$Z$100,$D284,0)/(VLOOKUP(FY$276,UI!$A$12:$O$51,VLOOKUP(FY$278,$B$276:$C$278,2,0),0)/1000)),"")</f>
        <v/>
      </c>
      <c r="FZ284" s="145" t="str">
        <f>IFERROR(TRUNC(VLOOKUP($E284,'Container Panel'!$B$41:$Z$100,$D284,0)/(VLOOKUP(FZ$276,UI!$A$12:$O$51,VLOOKUP(FZ$278,$B$276:$C$278,2,0),0)/1000)),"")</f>
        <v/>
      </c>
      <c r="GA284" s="145" t="str">
        <f>IFERROR(TRUNC(VLOOKUP($E284,'Container Panel'!$B$41:$Z$100,$D284,0)/(VLOOKUP(GA$276,UI!$A$12:$O$51,VLOOKUP(GA$278,$B$276:$C$278,2,0),0)/1000)),"")</f>
        <v/>
      </c>
      <c r="GB284" s="145" t="str">
        <f>IFERROR(TRUNC(VLOOKUP($E284,'Container Panel'!$B$41:$Z$100,$D284,0)/(VLOOKUP(GB$276,UI!$A$12:$O$51,VLOOKUP(GB$278,$B$276:$C$278,2,0),0)/1000)),"")</f>
        <v/>
      </c>
      <c r="GC284" s="145" t="str">
        <f>IFERROR(TRUNC(VLOOKUP($E284,'Container Panel'!$B$41:$Z$100,$D284,0)/(VLOOKUP(GC$276,UI!$A$12:$O$51,VLOOKUP(GC$278,$B$276:$C$278,2,0),0)/1000)),"")</f>
        <v/>
      </c>
      <c r="GD284" s="145" t="str">
        <f>IFERROR(TRUNC(VLOOKUP($E284,'Container Panel'!$B$41:$Z$100,$D284,0)/(VLOOKUP(GD$276,UI!$A$12:$O$51,VLOOKUP(GD$278,$B$276:$C$278,2,0),0)/1000)),"")</f>
        <v/>
      </c>
      <c r="GE284" s="145" t="str">
        <f>IFERROR(TRUNC(VLOOKUP($E284,'Container Panel'!$B$41:$Z$100,$D284,0)/(VLOOKUP(GE$276,UI!$A$12:$O$51,VLOOKUP(GE$278,$B$276:$C$278,2,0),0)/1000)),"")</f>
        <v/>
      </c>
      <c r="GF284" s="145" t="str">
        <f>IFERROR(TRUNC(VLOOKUP($E284,'Container Panel'!$B$41:$Z$100,$D284,0)/(VLOOKUP(GF$276,UI!$A$12:$O$51,VLOOKUP(GF$278,$B$276:$C$278,2,0),0)/1000)),"")</f>
        <v/>
      </c>
      <c r="GG284" s="145" t="str">
        <f>IFERROR(TRUNC(VLOOKUP($E284,'Container Panel'!$B$41:$Z$100,$D284,0)/(VLOOKUP(GG$276,UI!$A$12:$O$51,VLOOKUP(GG$278,$B$276:$C$278,2,0),0)/1000)),"")</f>
        <v/>
      </c>
      <c r="GH284" s="145" t="str">
        <f>IFERROR(TRUNC(VLOOKUP($E284,'Container Panel'!$B$41:$Z$100,$D284,0)/(VLOOKUP(GH$276,UI!$A$12:$O$51,VLOOKUP(GH$278,$B$276:$C$278,2,0),0)/1000)),"")</f>
        <v/>
      </c>
      <c r="GI284" s="145" t="str">
        <f>IFERROR(TRUNC(VLOOKUP($E284,'Container Panel'!$B$41:$Z$100,$D284,0)/(VLOOKUP(GI$276,UI!$A$12:$O$51,VLOOKUP(GI$278,$B$276:$C$278,2,0),0)/1000)),"")</f>
        <v/>
      </c>
      <c r="GJ284" s="145" t="str">
        <f>IFERROR(TRUNC(VLOOKUP($E284,'Container Panel'!$B$41:$Z$100,$D284,0)/(VLOOKUP(GJ$276,UI!$A$12:$O$51,VLOOKUP(GJ$278,$B$276:$C$278,2,0),0)/1000)),"")</f>
        <v/>
      </c>
      <c r="GK284" s="145" t="str">
        <f>IFERROR(TRUNC(VLOOKUP($E284,'Container Panel'!$B$41:$Z$100,$D284,0)/(VLOOKUP(GK$276,UI!$A$12:$O$51,VLOOKUP(GK$278,$B$276:$C$278,2,0),0)/1000)),"")</f>
        <v/>
      </c>
      <c r="GL284" s="145" t="str">
        <f>IFERROR(TRUNC(VLOOKUP($E284,'Container Panel'!$B$41:$Z$100,$D284,0)/(VLOOKUP(GL$276,UI!$A$12:$O$51,VLOOKUP(GL$278,$B$276:$C$278,2,0),0)/1000)),"")</f>
        <v/>
      </c>
      <c r="GM284" s="145" t="str">
        <f>IFERROR(TRUNC(VLOOKUP($E284,'Container Panel'!$B$41:$Z$100,$D284,0)/(VLOOKUP(GM$276,UI!$A$12:$O$51,VLOOKUP(GM$278,$B$276:$C$278,2,0),0)/1000)),"")</f>
        <v/>
      </c>
      <c r="GN284" s="145" t="str">
        <f>IFERROR(TRUNC(VLOOKUP($E284,'Container Panel'!$B$41:$Z$100,$D284,0)/(VLOOKUP(GN$276,UI!$A$12:$O$51,VLOOKUP(GN$278,$B$276:$C$278,2,0),0)/1000)),"")</f>
        <v/>
      </c>
      <c r="GO284" s="145" t="str">
        <f>IFERROR(TRUNC(VLOOKUP($E284,'Container Panel'!$B$41:$Z$100,$D284,0)/(VLOOKUP(GO$276,UI!$A$12:$O$51,VLOOKUP(GO$278,$B$276:$C$278,2,0),0)/1000)),"")</f>
        <v/>
      </c>
      <c r="GP284" s="145" t="str">
        <f>IFERROR(TRUNC(VLOOKUP($E284,'Container Panel'!$B$41:$Z$100,$D284,0)/(VLOOKUP(GP$276,UI!$A$12:$O$51,VLOOKUP(GP$278,$B$276:$C$278,2,0),0)/1000)),"")</f>
        <v/>
      </c>
      <c r="GQ284" s="145" t="str">
        <f>IFERROR(TRUNC(VLOOKUP($E284,'Container Panel'!$B$41:$Z$100,$D284,0)/(VLOOKUP(GQ$276,UI!$A$12:$O$51,VLOOKUP(GQ$278,$B$276:$C$278,2,0),0)/1000)),"")</f>
        <v/>
      </c>
      <c r="GR284" s="145" t="str">
        <f>IFERROR(TRUNC(VLOOKUP($E284,'Container Panel'!$B$41:$Z$100,$D284,0)/(VLOOKUP(GR$276,UI!$A$12:$O$51,VLOOKUP(GR$278,$B$276:$C$278,2,0),0)/1000)),"")</f>
        <v/>
      </c>
      <c r="GS284" s="145" t="str">
        <f>IFERROR(TRUNC(VLOOKUP($E284,'Container Panel'!$B$41:$Z$100,$D284,0)/(VLOOKUP(GS$276,UI!$A$12:$O$51,VLOOKUP(GS$278,$B$276:$C$278,2,0),0)/1000)),"")</f>
        <v/>
      </c>
      <c r="GT284" s="145" t="str">
        <f>IFERROR(TRUNC(VLOOKUP($E284,'Container Panel'!$B$41:$Z$100,$D284,0)/(VLOOKUP(GT$276,UI!$A$12:$O$51,VLOOKUP(GT$278,$B$276:$C$278,2,0),0)/1000)),"")</f>
        <v/>
      </c>
      <c r="GU284" s="145" t="str">
        <f>IFERROR(TRUNC(VLOOKUP($E284,'Container Panel'!$B$41:$Z$100,$D284,0)/(VLOOKUP(GU$276,UI!$A$12:$O$51,VLOOKUP(GU$278,$B$276:$C$278,2,0),0)/1000)),"")</f>
        <v/>
      </c>
      <c r="GV284" s="145" t="str">
        <f>IFERROR(TRUNC(VLOOKUP($E284,'Container Panel'!$B$41:$Z$100,$D284,0)/(VLOOKUP(GV$276,UI!$A$12:$O$51,VLOOKUP(GV$278,$B$276:$C$278,2,0),0)/1000)),"")</f>
        <v/>
      </c>
      <c r="GW284" s="145" t="str">
        <f>IFERROR(TRUNC(VLOOKUP($E284,'Container Panel'!$B$41:$Z$100,$D284,0)/(VLOOKUP(GW$276,UI!$A$12:$O$51,VLOOKUP(GW$278,$B$276:$C$278,2,0),0)/1000)),"")</f>
        <v/>
      </c>
      <c r="GX284" s="145" t="str">
        <f>IFERROR(TRUNC(VLOOKUP($E284,'Container Panel'!$B$41:$Z$100,$D284,0)/(VLOOKUP(GX$276,UI!$A$12:$O$51,VLOOKUP(GX$278,$B$276:$C$278,2,0),0)/1000)),"")</f>
        <v/>
      </c>
      <c r="GY284" s="145" t="str">
        <f>IFERROR(TRUNC(VLOOKUP($E284,'Container Panel'!$B$41:$Z$100,$D284,0)/(VLOOKUP(GY$276,UI!$A$12:$O$51,VLOOKUP(GY$278,$B$276:$C$278,2,0),0)/1000)),"")</f>
        <v/>
      </c>
      <c r="GZ284" s="145" t="str">
        <f>IFERROR(TRUNC(VLOOKUP($E284,'Container Panel'!$B$41:$Z$100,$D284,0)/(VLOOKUP(GZ$276,UI!$A$12:$O$51,VLOOKUP(GZ$278,$B$276:$C$278,2,0),0)/1000)),"")</f>
        <v/>
      </c>
      <c r="HA284" s="145" t="str">
        <f>IFERROR(TRUNC(VLOOKUP($E284,'Container Panel'!$B$41:$Z$100,$D284,0)/(VLOOKUP(HA$276,UI!$A$12:$O$51,VLOOKUP(HA$278,$B$276:$C$278,2,0),0)/1000)),"")</f>
        <v/>
      </c>
      <c r="HB284" s="145" t="str">
        <f>IFERROR(TRUNC(VLOOKUP($E284,'Container Panel'!$B$41:$Z$100,$D284,0)/(VLOOKUP(HB$276,UI!$A$12:$O$51,VLOOKUP(HB$278,$B$276:$C$278,2,0),0)/1000)),"")</f>
        <v/>
      </c>
      <c r="HC284" s="145" t="str">
        <f>IFERROR(TRUNC(VLOOKUP($E284,'Container Panel'!$B$41:$Z$100,$D284,0)/(VLOOKUP(HC$276,UI!$A$12:$O$51,VLOOKUP(HC$278,$B$276:$C$278,2,0),0)/1000)),"")</f>
        <v/>
      </c>
      <c r="HD284" s="145" t="str">
        <f>IFERROR(TRUNC(VLOOKUP($E284,'Container Panel'!$B$41:$Z$100,$D284,0)/(VLOOKUP(HD$276,UI!$A$12:$O$51,VLOOKUP(HD$278,$B$276:$C$278,2,0),0)/1000)),"")</f>
        <v/>
      </c>
      <c r="HE284" s="145" t="str">
        <f>IFERROR(TRUNC(VLOOKUP($E284,'Container Panel'!$B$41:$Z$100,$D284,0)/(VLOOKUP(HE$276,UI!$A$12:$O$51,VLOOKUP(HE$278,$B$276:$C$278,2,0),0)/1000)),"")</f>
        <v/>
      </c>
      <c r="HF284" s="145" t="str">
        <f>IFERROR(TRUNC(VLOOKUP($E284,'Container Panel'!$B$41:$Z$100,$D284,0)/(VLOOKUP(HF$276,UI!$A$12:$O$51,VLOOKUP(HF$278,$B$276:$C$278,2,0),0)/1000)),"")</f>
        <v/>
      </c>
      <c r="HG284" s="145" t="str">
        <f>IFERROR(TRUNC(VLOOKUP($E284,'Container Panel'!$B$41:$Z$100,$D284,0)/(VLOOKUP(HG$276,UI!$A$12:$O$51,VLOOKUP(HG$278,$B$276:$C$278,2,0),0)/1000)),"")</f>
        <v/>
      </c>
      <c r="HH284" s="145" t="str">
        <f>IFERROR(TRUNC(VLOOKUP($E284,'Container Panel'!$B$41:$Z$100,$D284,0)/(VLOOKUP(HH$276,UI!$A$12:$O$51,VLOOKUP(HH$278,$B$276:$C$278,2,0),0)/1000)),"")</f>
        <v/>
      </c>
      <c r="HI284" s="145" t="str">
        <f>IFERROR(TRUNC(VLOOKUP($E284,'Container Panel'!$B$41:$Z$100,$D284,0)/(VLOOKUP(HI$276,UI!$A$12:$O$51,VLOOKUP(HI$278,$B$276:$C$278,2,0),0)/1000)),"")</f>
        <v/>
      </c>
      <c r="HJ284" s="145" t="str">
        <f>IFERROR(TRUNC(VLOOKUP($E284,'Container Panel'!$B$41:$Z$100,$D284,0)/(VLOOKUP(HJ$276,UI!$A$12:$O$51,VLOOKUP(HJ$278,$B$276:$C$278,2,0),0)/1000)),"")</f>
        <v/>
      </c>
      <c r="HK284" s="145" t="str">
        <f>IFERROR(TRUNC(VLOOKUP($E284,'Container Panel'!$B$41:$Z$100,$D284,0)/(VLOOKUP(HK$276,UI!$A$12:$O$51,VLOOKUP(HK$278,$B$276:$C$278,2,0),0)/1000)),"")</f>
        <v/>
      </c>
      <c r="HL284" s="145" t="str">
        <f>IFERROR(TRUNC(VLOOKUP($E284,'Container Panel'!$B$41:$Z$100,$D284,0)/(VLOOKUP(HL$276,UI!$A$12:$O$51,VLOOKUP(HL$278,$B$276:$C$278,2,0),0)/1000)),"")</f>
        <v/>
      </c>
      <c r="HM284" s="145" t="str">
        <f>IFERROR(TRUNC(VLOOKUP($E284,'Container Panel'!$B$41:$Z$100,$D284,0)/(VLOOKUP(HM$276,UI!$A$12:$O$51,VLOOKUP(HM$278,$B$276:$C$278,2,0),0)/1000)),"")</f>
        <v/>
      </c>
      <c r="HN284" s="145" t="str">
        <f>IFERROR(TRUNC(VLOOKUP($E284,'Container Panel'!$B$41:$Z$100,$D284,0)/(VLOOKUP(HN$276,UI!$A$12:$O$51,VLOOKUP(HN$278,$B$276:$C$278,2,0),0)/1000)),"")</f>
        <v/>
      </c>
      <c r="HO284" s="145" t="str">
        <f>IFERROR(TRUNC(VLOOKUP($E284,'Container Panel'!$B$41:$Z$100,$D284,0)/(VLOOKUP(HO$276,UI!$A$12:$O$51,VLOOKUP(HO$278,$B$276:$C$278,2,0),0)/1000)),"")</f>
        <v/>
      </c>
      <c r="HP284" s="145" t="str">
        <f>IFERROR(TRUNC(VLOOKUP($E284,'Container Panel'!$B$41:$Z$100,$D284,0)/(VLOOKUP(HP$276,UI!$A$12:$O$51,VLOOKUP(HP$278,$B$276:$C$278,2,0),0)/1000)),"")</f>
        <v/>
      </c>
      <c r="HQ284" s="145" t="str">
        <f>IFERROR(TRUNC(VLOOKUP($E284,'Container Panel'!$B$41:$Z$100,$D284,0)/(VLOOKUP(HQ$276,UI!$A$12:$O$51,VLOOKUP(HQ$278,$B$276:$C$278,2,0),0)/1000)),"")</f>
        <v/>
      </c>
      <c r="HR284" s="145" t="str">
        <f>IFERROR(TRUNC(VLOOKUP($E284,'Container Panel'!$B$41:$Z$100,$D284,0)/(VLOOKUP(HR$276,UI!$A$12:$O$51,VLOOKUP(HR$278,$B$276:$C$278,2,0),0)/1000)),"")</f>
        <v/>
      </c>
      <c r="HS284" s="145" t="str">
        <f>IFERROR(TRUNC(VLOOKUP($E284,'Container Panel'!$B$41:$Z$100,$D284,0)/(VLOOKUP(HS$276,UI!$A$12:$O$51,VLOOKUP(HS$278,$B$276:$C$278,2,0),0)/1000)),"")</f>
        <v/>
      </c>
      <c r="HT284" s="145" t="str">
        <f>IFERROR(TRUNC(VLOOKUP($E284,'Container Panel'!$B$41:$Z$100,$D284,0)/(VLOOKUP(HT$276,UI!$A$12:$O$51,VLOOKUP(HT$278,$B$276:$C$278,2,0),0)/1000)),"")</f>
        <v/>
      </c>
      <c r="HU284" s="145" t="str">
        <f>IFERROR(TRUNC(VLOOKUP($E284,'Container Panel'!$B$41:$Z$100,$D284,0)/(VLOOKUP(HU$276,UI!$A$12:$O$51,VLOOKUP(HU$278,$B$276:$C$278,2,0),0)/1000)),"")</f>
        <v/>
      </c>
      <c r="HV284" s="145" t="str">
        <f>IFERROR(TRUNC(VLOOKUP($E284,'Container Panel'!$B$41:$Z$100,$D284,0)/(VLOOKUP(HV$276,UI!$A$12:$O$51,VLOOKUP(HV$278,$B$276:$C$278,2,0),0)/1000)),"")</f>
        <v/>
      </c>
      <c r="HW284" s="145" t="str">
        <f>IFERROR(TRUNC(VLOOKUP($E284,'Container Panel'!$B$41:$Z$100,$D284,0)/(VLOOKUP(HW$276,UI!$A$12:$O$51,VLOOKUP(HW$278,$B$276:$C$278,2,0),0)/1000)),"")</f>
        <v/>
      </c>
      <c r="HX284" s="145" t="str">
        <f>IFERROR(TRUNC(VLOOKUP($E284,'Container Panel'!$B$41:$Z$100,$D284,0)/(VLOOKUP(HX$276,UI!$A$12:$O$51,VLOOKUP(HX$278,$B$276:$C$278,2,0),0)/1000)),"")</f>
        <v/>
      </c>
      <c r="HY284" s="145" t="str">
        <f>IFERROR(TRUNC(VLOOKUP($E284,'Container Panel'!$B$41:$Z$100,$D284,0)/(VLOOKUP(HY$276,UI!$A$12:$O$51,VLOOKUP(HY$278,$B$276:$C$278,2,0),0)/1000)),"")</f>
        <v/>
      </c>
      <c r="HZ284" s="145" t="str">
        <f>IFERROR(TRUNC(VLOOKUP($E284,'Container Panel'!$B$41:$Z$100,$D284,0)/(VLOOKUP(HZ$276,UI!$A$12:$O$51,VLOOKUP(HZ$278,$B$276:$C$278,2,0),0)/1000)),"")</f>
        <v/>
      </c>
      <c r="IA284" s="145" t="str">
        <f>IFERROR(TRUNC(VLOOKUP($E284,'Container Panel'!$B$41:$Z$100,$D284,0)/(VLOOKUP(IA$276,UI!$A$12:$O$51,VLOOKUP(IA$278,$B$276:$C$278,2,0),0)/1000)),"")</f>
        <v/>
      </c>
      <c r="IB284" s="145" t="str">
        <f>IFERROR(TRUNC(VLOOKUP($E284,'Container Panel'!$B$41:$Z$100,$D284,0)/(VLOOKUP(IB$276,UI!$A$12:$O$51,VLOOKUP(IB$278,$B$276:$C$278,2,0),0)/1000)),"")</f>
        <v/>
      </c>
      <c r="IC284" s="145" t="str">
        <f>IFERROR(TRUNC(VLOOKUP($E284,'Container Panel'!$B$41:$Z$100,$D284,0)/(VLOOKUP(IC$276,UI!$A$12:$O$51,VLOOKUP(IC$278,$B$276:$C$278,2,0),0)/1000)),"")</f>
        <v/>
      </c>
      <c r="ID284" s="145" t="str">
        <f>IFERROR(TRUNC(VLOOKUP($E284,'Container Panel'!$B$41:$Z$100,$D284,0)/(VLOOKUP(ID$276,UI!$A$12:$O$51,VLOOKUP(ID$278,$B$276:$C$278,2,0),0)/1000)),"")</f>
        <v/>
      </c>
      <c r="IE284" s="145" t="str">
        <f>IFERROR(TRUNC(VLOOKUP($E284,'Container Panel'!$B$41:$Z$100,$D284,0)/(VLOOKUP(IE$276,UI!$A$12:$O$51,VLOOKUP(IE$278,$B$276:$C$278,2,0),0)/1000)),"")</f>
        <v/>
      </c>
      <c r="IF284" s="145" t="str">
        <f>IFERROR(TRUNC(VLOOKUP($E284,'Container Panel'!$B$41:$Z$100,$D284,0)/(VLOOKUP(IF$276,UI!$A$12:$O$51,VLOOKUP(IF$278,$B$276:$C$278,2,0),0)/1000)),"")</f>
        <v/>
      </c>
      <c r="IG284" s="145" t="str">
        <f>IFERROR(TRUNC(VLOOKUP($E284,'Container Panel'!$B$41:$Z$100,$D284,0)/(VLOOKUP(IG$276,UI!$A$12:$O$51,VLOOKUP(IG$278,$B$276:$C$278,2,0),0)/1000)),"")</f>
        <v/>
      </c>
      <c r="IH284" s="145" t="str">
        <f>IFERROR(TRUNC(VLOOKUP($E284,'Container Panel'!$B$41:$Z$100,$D284,0)/(VLOOKUP(IH$276,UI!$A$12:$O$51,VLOOKUP(IH$278,$B$276:$C$278,2,0),0)/1000)),"")</f>
        <v/>
      </c>
      <c r="II284" s="145" t="str">
        <f>IFERROR(TRUNC(VLOOKUP($E284,'Container Panel'!$B$41:$Z$100,$D284,0)/(VLOOKUP(II$276,UI!$A$12:$O$51,VLOOKUP(II$278,$B$276:$C$278,2,0),0)/1000)),"")</f>
        <v/>
      </c>
      <c r="IJ284" s="145" t="str">
        <f>IFERROR(TRUNC(VLOOKUP($E284,'Container Panel'!$B$41:$Z$100,$D284,0)/(VLOOKUP(IJ$276,UI!$A$12:$O$51,VLOOKUP(IJ$278,$B$276:$C$278,2,0),0)/1000)),"")</f>
        <v/>
      </c>
      <c r="IK284" s="145" t="str">
        <f>IFERROR(TRUNC(VLOOKUP($E284,'Container Panel'!$B$41:$Z$100,$D284,0)/(VLOOKUP(IK$276,UI!$A$12:$O$51,VLOOKUP(IK$278,$B$276:$C$278,2,0),0)/1000)),"")</f>
        <v/>
      </c>
      <c r="IL284" s="145" t="str">
        <f>IFERROR(TRUNC(VLOOKUP($E284,'Container Panel'!$B$41:$Z$100,$D284,0)/(VLOOKUP(IL$276,UI!$A$12:$O$51,VLOOKUP(IL$278,$B$276:$C$278,2,0),0)/1000)),"")</f>
        <v/>
      </c>
    </row>
    <row r="285" spans="2:246">
      <c r="B285" s="74">
        <v>5</v>
      </c>
      <c r="C285" s="74">
        <f t="shared" si="191"/>
        <v>2</v>
      </c>
      <c r="D285" s="163">
        <f>MOD(B285,3)+'Container Panel'!$Q$38</f>
        <v>18</v>
      </c>
      <c r="E285" s="143" t="str">
        <f t="shared" si="192"/>
        <v>EU8634</v>
      </c>
      <c r="F285" s="144" t="s">
        <v>29</v>
      </c>
      <c r="G285" s="145">
        <f>IFERROR(IF(AND(G$272=list!$D$3,'Box Calculation'!G$279&lt;&gt;"h",$E285&lt;&gt;0),0,IF(AND(G$273=list!$D$2,$E285&lt;&gt;0,TRUNC(VLOOKUP($E285,'Container Panel'!$B$41:$Z$100,$D285,0)/(VLOOKUP(G$276,UI!$A$12:$O$51,VLOOKUP(G$279,$B$276:$C$278,2,0),0)/1000))&gt;0),1,TRUNC(VLOOKUP($E285,'Container Panel'!$B$41:$Z$100,$D285,0)/(VLOOKUP(G$276,UI!$A$12:$O$51,VLOOKUP(G$279,$B$276:$C$278,2,0),0)/1000)))),"")</f>
        <v>2</v>
      </c>
      <c r="H285" s="145">
        <f>IFERROR(IF(AND(H$272=list!$D$3,'Box Calculation'!H$279&lt;&gt;"h",$E285&lt;&gt;0),0,IF(AND(H$273=list!$D$2,$E285&lt;&gt;0,TRUNC(VLOOKUP($E285,'Container Panel'!$B$41:$Z$100,$D285,0)/(VLOOKUP(H$276,UI!$A$12:$O$51,VLOOKUP(H$279,$B$276:$C$278,2,0),0)/1000))&gt;0),1,TRUNC(VLOOKUP($E285,'Container Panel'!$B$41:$Z$100,$D285,0)/(VLOOKUP(H$276,UI!$A$12:$O$51,VLOOKUP(H$279,$B$276:$C$278,2,0),0)/1000)))),"")</f>
        <v>5</v>
      </c>
      <c r="I285" s="145">
        <f>IFERROR(IF(AND(I$272=list!$D$3,'Box Calculation'!I$279&lt;&gt;"h",$E285&lt;&gt;0),0,IF(AND(I$273=list!$D$2,$E285&lt;&gt;0,TRUNC(VLOOKUP($E285,'Container Panel'!$B$41:$Z$100,$D285,0)/(VLOOKUP(I$276,UI!$A$12:$O$51,VLOOKUP(I$279,$B$276:$C$278,2,0),0)/1000))&gt;0),1,TRUNC(VLOOKUP($E285,'Container Panel'!$B$41:$Z$100,$D285,0)/(VLOOKUP(I$276,UI!$A$12:$O$51,VLOOKUP(I$279,$B$276:$C$278,2,0),0)/1000)))),"")</f>
        <v>2</v>
      </c>
      <c r="J285" s="145">
        <f>IFERROR(IF(AND(J$272=list!$D$3,'Box Calculation'!J$279&lt;&gt;"h",$E285&lt;&gt;0),0,IF(AND(J$273=list!$D$2,$E285&lt;&gt;0,TRUNC(VLOOKUP($E285,'Container Panel'!$B$41:$Z$100,$D285,0)/(VLOOKUP(J$276,UI!$A$12:$O$51,VLOOKUP(J$279,$B$276:$C$278,2,0),0)/1000))&gt;0),1,TRUNC(VLOOKUP($E285,'Container Panel'!$B$41:$Z$100,$D285,0)/(VLOOKUP(J$276,UI!$A$12:$O$51,VLOOKUP(J$279,$B$276:$C$278,2,0),0)/1000)))),"")</f>
        <v>1</v>
      </c>
      <c r="K285" s="145">
        <f>IFERROR(IF(AND(K$272=list!$D$3,'Box Calculation'!K$279&lt;&gt;"h",$E285&lt;&gt;0),0,IF(AND(K$273=list!$D$2,$E285&lt;&gt;0,TRUNC(VLOOKUP($E285,'Container Panel'!$B$41:$Z$100,$D285,0)/(VLOOKUP(K$276,UI!$A$12:$O$51,VLOOKUP(K$279,$B$276:$C$278,2,0),0)/1000))&gt;0),1,TRUNC(VLOOKUP($E285,'Container Panel'!$B$41:$Z$100,$D285,0)/(VLOOKUP(K$276,UI!$A$12:$O$51,VLOOKUP(K$279,$B$276:$C$278,2,0),0)/1000)))),"")</f>
        <v>1</v>
      </c>
      <c r="L285" s="145">
        <f>IFERROR(IF(AND(L$272=list!$D$3,'Box Calculation'!L$279&lt;&gt;"h",$E285&lt;&gt;0),0,IF(AND(L$273=list!$D$2,$E285&lt;&gt;0,TRUNC(VLOOKUP($E285,'Container Panel'!$B$41:$Z$100,$D285,0)/(VLOOKUP(L$276,UI!$A$12:$O$51,VLOOKUP(L$279,$B$276:$C$278,2,0),0)/1000))&gt;0),1,TRUNC(VLOOKUP($E285,'Container Panel'!$B$41:$Z$100,$D285,0)/(VLOOKUP(L$276,UI!$A$12:$O$51,VLOOKUP(L$279,$B$276:$C$278,2,0),0)/1000)))),"")</f>
        <v>5</v>
      </c>
      <c r="M285" s="145">
        <f>IFERROR(IF(AND(M$272=list!$D$3,'Box Calculation'!M$279&lt;&gt;"h",$E285&lt;&gt;0),0,IF(AND(M$273=list!$D$2,$E285&lt;&gt;0,TRUNC(VLOOKUP($E285,'Container Panel'!$B$41:$Z$100,$D285,0)/(VLOOKUP(M$276,UI!$A$12:$O$51,VLOOKUP(M$279,$B$276:$C$278,2,0),0)/1000))&gt;0),1,TRUNC(VLOOKUP($E285,'Container Panel'!$B$41:$Z$100,$D285,0)/(VLOOKUP(M$276,UI!$A$12:$O$51,VLOOKUP(M$279,$B$276:$C$278,2,0),0)/1000)))),"")</f>
        <v>4</v>
      </c>
      <c r="N285" s="145">
        <f>IFERROR(IF(AND(N$272=list!$D$3,'Box Calculation'!N$279&lt;&gt;"h",$E285&lt;&gt;0),0,IF(AND(N$273=list!$D$2,$E285&lt;&gt;0,TRUNC(VLOOKUP($E285,'Container Panel'!$B$41:$Z$100,$D285,0)/(VLOOKUP(N$276,UI!$A$12:$O$51,VLOOKUP(N$279,$B$276:$C$278,2,0),0)/1000))&gt;0),1,TRUNC(VLOOKUP($E285,'Container Panel'!$B$41:$Z$100,$D285,0)/(VLOOKUP(N$276,UI!$A$12:$O$51,VLOOKUP(N$279,$B$276:$C$278,2,0),0)/1000)))),"")</f>
        <v>1</v>
      </c>
      <c r="O285" s="145">
        <f>IFERROR(IF(AND(O$272=list!$D$3,'Box Calculation'!O$279&lt;&gt;"h",$E285&lt;&gt;0),0,IF(AND(O$273=list!$D$2,$E285&lt;&gt;0,TRUNC(VLOOKUP($E285,'Container Panel'!$B$41:$Z$100,$D285,0)/(VLOOKUP(O$276,UI!$A$12:$O$51,VLOOKUP(O$279,$B$276:$C$278,2,0),0)/1000))&gt;0),1,TRUNC(VLOOKUP($E285,'Container Panel'!$B$41:$Z$100,$D285,0)/(VLOOKUP(O$276,UI!$A$12:$O$51,VLOOKUP(O$279,$B$276:$C$278,2,0),0)/1000)))),"")</f>
        <v>4</v>
      </c>
      <c r="P285" s="145">
        <f>IFERROR(IF(AND(P$272=list!$D$3,'Box Calculation'!P$279&lt;&gt;"h",$E285&lt;&gt;0),0,IF(AND(P$273=list!$D$2,$E285&lt;&gt;0,TRUNC(VLOOKUP($E285,'Container Panel'!$B$41:$Z$100,$D285,0)/(VLOOKUP(P$276,UI!$A$12:$O$51,VLOOKUP(P$279,$B$276:$C$278,2,0),0)/1000))&gt;0),1,TRUNC(VLOOKUP($E285,'Container Panel'!$B$41:$Z$100,$D285,0)/(VLOOKUP(P$276,UI!$A$12:$O$51,VLOOKUP(P$279,$B$276:$C$278,2,0),0)/1000)))),"")</f>
        <v>1</v>
      </c>
      <c r="Q285" s="145">
        <f>IFERROR(IF(AND(Q$272=list!$D$3,'Box Calculation'!Q$279&lt;&gt;"h",$E285&lt;&gt;0),0,IF(AND(Q$273=list!$D$2,$E285&lt;&gt;0,TRUNC(VLOOKUP($E285,'Container Panel'!$B$41:$Z$100,$D285,0)/(VLOOKUP(Q$276,UI!$A$12:$O$51,VLOOKUP(Q$279,$B$276:$C$278,2,0),0)/1000))&gt;0),1,TRUNC(VLOOKUP($E285,'Container Panel'!$B$41:$Z$100,$D285,0)/(VLOOKUP(Q$276,UI!$A$12:$O$51,VLOOKUP(Q$279,$B$276:$C$278,2,0),0)/1000)))),"")</f>
        <v>1</v>
      </c>
      <c r="R285" s="145">
        <f>IFERROR(IF(AND(R$272=list!$D$3,'Box Calculation'!R$279&lt;&gt;"h",$E285&lt;&gt;0),0,IF(AND(R$273=list!$D$2,$E285&lt;&gt;0,TRUNC(VLOOKUP($E285,'Container Panel'!$B$41:$Z$100,$D285,0)/(VLOOKUP(R$276,UI!$A$12:$O$51,VLOOKUP(R$279,$B$276:$C$278,2,0),0)/1000))&gt;0),1,TRUNC(VLOOKUP($E285,'Container Panel'!$B$41:$Z$100,$D285,0)/(VLOOKUP(R$276,UI!$A$12:$O$51,VLOOKUP(R$279,$B$276:$C$278,2,0),0)/1000)))),"")</f>
        <v>1</v>
      </c>
      <c r="S285" s="145" t="str">
        <f>IFERROR(IF(AND(S$272=list!$D$3,'Box Calculation'!S$279&lt;&gt;"h",$E285&lt;&gt;0),0,IF(AND(S$273=list!$D$2,$E285&lt;&gt;0,TRUNC(VLOOKUP($E285,'Container Panel'!$B$41:$Z$100,$D285,0)/(VLOOKUP(S$276,UI!$A$12:$O$51,VLOOKUP(S$279,$B$276:$C$278,2,0),0)/1000))&gt;0),1,TRUNC(VLOOKUP($E285,'Container Panel'!$B$41:$Z$100,$D285,0)/(VLOOKUP(S$276,UI!$A$12:$O$51,VLOOKUP(S$279,$B$276:$C$278,2,0),0)/1000)))),"")</f>
        <v/>
      </c>
      <c r="T285" s="145" t="str">
        <f>IFERROR(IF(AND(T$272=list!$D$3,'Box Calculation'!T$279&lt;&gt;"h",$E285&lt;&gt;0),0,IF(AND(T$273=list!$D$2,$E285&lt;&gt;0,TRUNC(VLOOKUP($E285,'Container Panel'!$B$41:$Z$100,$D285,0)/(VLOOKUP(T$276,UI!$A$12:$O$51,VLOOKUP(T$279,$B$276:$C$278,2,0),0)/1000))&gt;0),1,TRUNC(VLOOKUP($E285,'Container Panel'!$B$41:$Z$100,$D285,0)/(VLOOKUP(T$276,UI!$A$12:$O$51,VLOOKUP(T$279,$B$276:$C$278,2,0),0)/1000)))),"")</f>
        <v/>
      </c>
      <c r="U285" s="145" t="str">
        <f>IFERROR(IF(AND(U$272=list!$D$3,'Box Calculation'!U$279&lt;&gt;"h",$E285&lt;&gt;0),0,IF(AND(U$273=list!$D$2,$E285&lt;&gt;0,TRUNC(VLOOKUP($E285,'Container Panel'!$B$41:$Z$100,$D285,0)/(VLOOKUP(U$276,UI!$A$12:$O$51,VLOOKUP(U$279,$B$276:$C$278,2,0),0)/1000))&gt;0),1,TRUNC(VLOOKUP($E285,'Container Panel'!$B$41:$Z$100,$D285,0)/(VLOOKUP(U$276,UI!$A$12:$O$51,VLOOKUP(U$279,$B$276:$C$278,2,0),0)/1000)))),"")</f>
        <v/>
      </c>
      <c r="V285" s="145" t="str">
        <f>IFERROR(IF(AND(V$272=list!$D$3,'Box Calculation'!V$279&lt;&gt;"h",$E285&lt;&gt;0),0,IF(AND(V$273=list!$D$2,$E285&lt;&gt;0,TRUNC(VLOOKUP($E285,'Container Panel'!$B$41:$Z$100,$D285,0)/(VLOOKUP(V$276,UI!$A$12:$O$51,VLOOKUP(V$279,$B$276:$C$278,2,0),0)/1000))&gt;0),1,TRUNC(VLOOKUP($E285,'Container Panel'!$B$41:$Z$100,$D285,0)/(VLOOKUP(V$276,UI!$A$12:$O$51,VLOOKUP(V$279,$B$276:$C$278,2,0),0)/1000)))),"")</f>
        <v/>
      </c>
      <c r="W285" s="145" t="str">
        <f>IFERROR(IF(AND(W$272=list!$D$3,'Box Calculation'!W$279&lt;&gt;"h",$E285&lt;&gt;0),0,IF(AND(W$273=list!$D$2,$E285&lt;&gt;0,TRUNC(VLOOKUP($E285,'Container Panel'!$B$41:$Z$100,$D285,0)/(VLOOKUP(W$276,UI!$A$12:$O$51,VLOOKUP(W$279,$B$276:$C$278,2,0),0)/1000))&gt;0),1,TRUNC(VLOOKUP($E285,'Container Panel'!$B$41:$Z$100,$D285,0)/(VLOOKUP(W$276,UI!$A$12:$O$51,VLOOKUP(W$279,$B$276:$C$278,2,0),0)/1000)))),"")</f>
        <v/>
      </c>
      <c r="X285" s="145" t="str">
        <f>IFERROR(IF(AND(X$272=list!$D$3,'Box Calculation'!X$279&lt;&gt;"h",$E285&lt;&gt;0),0,IF(AND(X$273=list!$D$2,$E285&lt;&gt;0,TRUNC(VLOOKUP($E285,'Container Panel'!$B$41:$Z$100,$D285,0)/(VLOOKUP(X$276,UI!$A$12:$O$51,VLOOKUP(X$279,$B$276:$C$278,2,0),0)/1000))&gt;0),1,TRUNC(VLOOKUP($E285,'Container Panel'!$B$41:$Z$100,$D285,0)/(VLOOKUP(X$276,UI!$A$12:$O$51,VLOOKUP(X$279,$B$276:$C$278,2,0),0)/1000)))),"")</f>
        <v/>
      </c>
      <c r="Y285" s="145" t="str">
        <f>IFERROR(IF(AND(Y$272=list!$D$3,'Box Calculation'!Y$279&lt;&gt;"h",$E285&lt;&gt;0),0,IF(AND(Y$273=list!$D$2,$E285&lt;&gt;0,TRUNC(VLOOKUP($E285,'Container Panel'!$B$41:$Z$100,$D285,0)/(VLOOKUP(Y$276,UI!$A$12:$O$51,VLOOKUP(Y$279,$B$276:$C$278,2,0),0)/1000))&gt;0),1,TRUNC(VLOOKUP($E285,'Container Panel'!$B$41:$Z$100,$D285,0)/(VLOOKUP(Y$276,UI!$A$12:$O$51,VLOOKUP(Y$279,$B$276:$C$278,2,0),0)/1000)))),"")</f>
        <v/>
      </c>
      <c r="Z285" s="145" t="str">
        <f>IFERROR(IF(AND(Z$272=list!$D$3,'Box Calculation'!Z$279&lt;&gt;"h",$E285&lt;&gt;0),0,IF(AND(Z$273=list!$D$2,$E285&lt;&gt;0,TRUNC(VLOOKUP($E285,'Container Panel'!$B$41:$Z$100,$D285,0)/(VLOOKUP(Z$276,UI!$A$12:$O$51,VLOOKUP(Z$279,$B$276:$C$278,2,0),0)/1000))&gt;0),1,TRUNC(VLOOKUP($E285,'Container Panel'!$B$41:$Z$100,$D285,0)/(VLOOKUP(Z$276,UI!$A$12:$O$51,VLOOKUP(Z$279,$B$276:$C$278,2,0),0)/1000)))),"")</f>
        <v/>
      </c>
      <c r="AA285" s="145" t="str">
        <f>IFERROR(IF(AND(AA$272=list!$D$3,'Box Calculation'!AA$279&lt;&gt;"h",$E285&lt;&gt;0),0,IF(AND(AA$273=list!$D$2,$E285&lt;&gt;0,TRUNC(VLOOKUP($E285,'Container Panel'!$B$41:$Z$100,$D285,0)/(VLOOKUP(AA$276,UI!$A$12:$O$51,VLOOKUP(AA$279,$B$276:$C$278,2,0),0)/1000))&gt;0),1,TRUNC(VLOOKUP($E285,'Container Panel'!$B$41:$Z$100,$D285,0)/(VLOOKUP(AA$276,UI!$A$12:$O$51,VLOOKUP(AA$279,$B$276:$C$278,2,0),0)/1000)))),"")</f>
        <v/>
      </c>
      <c r="AB285" s="145" t="str">
        <f>IFERROR(IF(AND(AB$272=list!$D$3,'Box Calculation'!AB$279&lt;&gt;"h",$E285&lt;&gt;0),0,IF(AND(AB$273=list!$D$2,$E285&lt;&gt;0,TRUNC(VLOOKUP($E285,'Container Panel'!$B$41:$Z$100,$D285,0)/(VLOOKUP(AB$276,UI!$A$12:$O$51,VLOOKUP(AB$279,$B$276:$C$278,2,0),0)/1000))&gt;0),1,TRUNC(VLOOKUP($E285,'Container Panel'!$B$41:$Z$100,$D285,0)/(VLOOKUP(AB$276,UI!$A$12:$O$51,VLOOKUP(AB$279,$B$276:$C$278,2,0),0)/1000)))),"")</f>
        <v/>
      </c>
      <c r="AC285" s="145" t="str">
        <f>IFERROR(IF(AND(AC$272=list!$D$3,'Box Calculation'!AC$279&lt;&gt;"h",$E285&lt;&gt;0),0,IF(AND(AC$273=list!$D$2,$E285&lt;&gt;0,TRUNC(VLOOKUP($E285,'Container Panel'!$B$41:$Z$100,$D285,0)/(VLOOKUP(AC$276,UI!$A$12:$O$51,VLOOKUP(AC$279,$B$276:$C$278,2,0),0)/1000))&gt;0),1,TRUNC(VLOOKUP($E285,'Container Panel'!$B$41:$Z$100,$D285,0)/(VLOOKUP(AC$276,UI!$A$12:$O$51,VLOOKUP(AC$279,$B$276:$C$278,2,0),0)/1000)))),"")</f>
        <v/>
      </c>
      <c r="AD285" s="145" t="str">
        <f>IFERROR(IF(AND(AD$272=list!$D$3,'Box Calculation'!AD$279&lt;&gt;"h",$E285&lt;&gt;0),0,IF(AND(AD$273=list!$D$2,$E285&lt;&gt;0,TRUNC(VLOOKUP($E285,'Container Panel'!$B$41:$Z$100,$D285,0)/(VLOOKUP(AD$276,UI!$A$12:$O$51,VLOOKUP(AD$279,$B$276:$C$278,2,0),0)/1000))&gt;0),1,TRUNC(VLOOKUP($E285,'Container Panel'!$B$41:$Z$100,$D285,0)/(VLOOKUP(AD$276,UI!$A$12:$O$51,VLOOKUP(AD$279,$B$276:$C$278,2,0),0)/1000)))),"")</f>
        <v/>
      </c>
      <c r="AE285" s="145" t="str">
        <f>IFERROR(IF(AND(AE$272=list!$D$3,'Box Calculation'!AE$279&lt;&gt;"h",$E285&lt;&gt;0),0,IF(AND(AE$273=list!$D$2,$E285&lt;&gt;0,TRUNC(VLOOKUP($E285,'Container Panel'!$B$41:$Z$100,$D285,0)/(VLOOKUP(AE$276,UI!$A$12:$O$51,VLOOKUP(AE$279,$B$276:$C$278,2,0),0)/1000))&gt;0),1,TRUNC(VLOOKUP($E285,'Container Panel'!$B$41:$Z$100,$D285,0)/(VLOOKUP(AE$276,UI!$A$12:$O$51,VLOOKUP(AE$279,$B$276:$C$278,2,0),0)/1000)))),"")</f>
        <v/>
      </c>
      <c r="AF285" s="145" t="str">
        <f>IFERROR(IF(AND(AF$272=list!$D$3,'Box Calculation'!AF$279&lt;&gt;"h",$E285&lt;&gt;0),0,IF(AND(AF$273=list!$D$2,$E285&lt;&gt;0,TRUNC(VLOOKUP($E285,'Container Panel'!$B$41:$Z$100,$D285,0)/(VLOOKUP(AF$276,UI!$A$12:$O$51,VLOOKUP(AF$279,$B$276:$C$278,2,0),0)/1000))&gt;0),1,TRUNC(VLOOKUP($E285,'Container Panel'!$B$41:$Z$100,$D285,0)/(VLOOKUP(AF$276,UI!$A$12:$O$51,VLOOKUP(AF$279,$B$276:$C$278,2,0),0)/1000)))),"")</f>
        <v/>
      </c>
      <c r="AG285" s="145" t="str">
        <f>IFERROR(IF(AND(AG$272=list!$D$3,'Box Calculation'!AG$279&lt;&gt;"h",$E285&lt;&gt;0),0,IF(AND(AG$273=list!$D$2,$E285&lt;&gt;0,TRUNC(VLOOKUP($E285,'Container Panel'!$B$41:$Z$100,$D285,0)/(VLOOKUP(AG$276,UI!$A$12:$O$51,VLOOKUP(AG$279,$B$276:$C$278,2,0),0)/1000))&gt;0),1,TRUNC(VLOOKUP($E285,'Container Panel'!$B$41:$Z$100,$D285,0)/(VLOOKUP(AG$276,UI!$A$12:$O$51,VLOOKUP(AG$279,$B$276:$C$278,2,0),0)/1000)))),"")</f>
        <v/>
      </c>
      <c r="AH285" s="145" t="str">
        <f>IFERROR(IF(AND(AH$272=list!$D$3,'Box Calculation'!AH$279&lt;&gt;"h",$E285&lt;&gt;0),0,IF(AND(AH$273=list!$D$2,$E285&lt;&gt;0,TRUNC(VLOOKUP($E285,'Container Panel'!$B$41:$Z$100,$D285,0)/(VLOOKUP(AH$276,UI!$A$12:$O$51,VLOOKUP(AH$279,$B$276:$C$278,2,0),0)/1000))&gt;0),1,TRUNC(VLOOKUP($E285,'Container Panel'!$B$41:$Z$100,$D285,0)/(VLOOKUP(AH$276,UI!$A$12:$O$51,VLOOKUP(AH$279,$B$276:$C$278,2,0),0)/1000)))),"")</f>
        <v/>
      </c>
      <c r="AI285" s="145" t="str">
        <f>IFERROR(IF(AND(AI$272=list!$D$3,'Box Calculation'!AI$279&lt;&gt;"h",$E285&lt;&gt;0),0,IF(AND(AI$273=list!$D$2,$E285&lt;&gt;0,TRUNC(VLOOKUP($E285,'Container Panel'!$B$41:$Z$100,$D285,0)/(VLOOKUP(AI$276,UI!$A$12:$O$51,VLOOKUP(AI$279,$B$276:$C$278,2,0),0)/1000))&gt;0),1,TRUNC(VLOOKUP($E285,'Container Panel'!$B$41:$Z$100,$D285,0)/(VLOOKUP(AI$276,UI!$A$12:$O$51,VLOOKUP(AI$279,$B$276:$C$278,2,0),0)/1000)))),"")</f>
        <v/>
      </c>
      <c r="AJ285" s="145" t="str">
        <f>IFERROR(IF(AND(AJ$272=list!$D$3,'Box Calculation'!AJ$279&lt;&gt;"h",$E285&lt;&gt;0),0,IF(AND(AJ$273=list!$D$2,$E285&lt;&gt;0,TRUNC(VLOOKUP($E285,'Container Panel'!$B$41:$Z$100,$D285,0)/(VLOOKUP(AJ$276,UI!$A$12:$O$51,VLOOKUP(AJ$279,$B$276:$C$278,2,0),0)/1000))&gt;0),1,TRUNC(VLOOKUP($E285,'Container Panel'!$B$41:$Z$100,$D285,0)/(VLOOKUP(AJ$276,UI!$A$12:$O$51,VLOOKUP(AJ$279,$B$276:$C$278,2,0),0)/1000)))),"")</f>
        <v/>
      </c>
      <c r="AK285" s="145" t="str">
        <f>IFERROR(IF(AND(AK$272=list!$D$3,'Box Calculation'!AK$279&lt;&gt;"h",$E285&lt;&gt;0),0,IF(AND(AK$273=list!$D$2,$E285&lt;&gt;0,TRUNC(VLOOKUP($E285,'Container Panel'!$B$41:$Z$100,$D285,0)/(VLOOKUP(AK$276,UI!$A$12:$O$51,VLOOKUP(AK$279,$B$276:$C$278,2,0),0)/1000))&gt;0),1,TRUNC(VLOOKUP($E285,'Container Panel'!$B$41:$Z$100,$D285,0)/(VLOOKUP(AK$276,UI!$A$12:$O$51,VLOOKUP(AK$279,$B$276:$C$278,2,0),0)/1000)))),"")</f>
        <v/>
      </c>
      <c r="AL285" s="145" t="str">
        <f>IFERROR(IF(AND(AL$272=list!$D$3,'Box Calculation'!AL$279&lt;&gt;"h",$E285&lt;&gt;0),0,IF(AND(AL$273=list!$D$2,$E285&lt;&gt;0,TRUNC(VLOOKUP($E285,'Container Panel'!$B$41:$Z$100,$D285,0)/(VLOOKUP(AL$276,UI!$A$12:$O$51,VLOOKUP(AL$279,$B$276:$C$278,2,0),0)/1000))&gt;0),1,TRUNC(VLOOKUP($E285,'Container Panel'!$B$41:$Z$100,$D285,0)/(VLOOKUP(AL$276,UI!$A$12:$O$51,VLOOKUP(AL$279,$B$276:$C$278,2,0),0)/1000)))),"")</f>
        <v/>
      </c>
      <c r="AM285" s="145" t="str">
        <f>IFERROR(IF(AND(AM$272=list!$D$3,'Box Calculation'!AM$279&lt;&gt;"h",$E285&lt;&gt;0),0,IF(AND(AM$273=list!$D$2,$E285&lt;&gt;0,TRUNC(VLOOKUP($E285,'Container Panel'!$B$41:$Z$100,$D285,0)/(VLOOKUP(AM$276,UI!$A$12:$O$51,VLOOKUP(AM$279,$B$276:$C$278,2,0),0)/1000))&gt;0),1,TRUNC(VLOOKUP($E285,'Container Panel'!$B$41:$Z$100,$D285,0)/(VLOOKUP(AM$276,UI!$A$12:$O$51,VLOOKUP(AM$279,$B$276:$C$278,2,0),0)/1000)))),"")</f>
        <v/>
      </c>
      <c r="AN285" s="145" t="str">
        <f>IFERROR(IF(AND(AN$272=list!$D$3,'Box Calculation'!AN$279&lt;&gt;"h",$E285&lt;&gt;0),0,IF(AND(AN$273=list!$D$2,$E285&lt;&gt;0,TRUNC(VLOOKUP($E285,'Container Panel'!$B$41:$Z$100,$D285,0)/(VLOOKUP(AN$276,UI!$A$12:$O$51,VLOOKUP(AN$279,$B$276:$C$278,2,0),0)/1000))&gt;0),1,TRUNC(VLOOKUP($E285,'Container Panel'!$B$41:$Z$100,$D285,0)/(VLOOKUP(AN$276,UI!$A$12:$O$51,VLOOKUP(AN$279,$B$276:$C$278,2,0),0)/1000)))),"")</f>
        <v/>
      </c>
      <c r="AO285" s="145" t="str">
        <f>IFERROR(IF(AND(AO$272=list!$D$3,'Box Calculation'!AO$279&lt;&gt;"h",$E285&lt;&gt;0),0,IF(AND(AO$273=list!$D$2,$E285&lt;&gt;0,TRUNC(VLOOKUP($E285,'Container Panel'!$B$41:$Z$100,$D285,0)/(VLOOKUP(AO$276,UI!$A$12:$O$51,VLOOKUP(AO$279,$B$276:$C$278,2,0),0)/1000))&gt;0),1,TRUNC(VLOOKUP($E285,'Container Panel'!$B$41:$Z$100,$D285,0)/(VLOOKUP(AO$276,UI!$A$12:$O$51,VLOOKUP(AO$279,$B$276:$C$278,2,0),0)/1000)))),"")</f>
        <v/>
      </c>
      <c r="AP285" s="145" t="str">
        <f>IFERROR(IF(AND(AP$272=list!$D$3,'Box Calculation'!AP$279&lt;&gt;"h",$E285&lt;&gt;0),0,IF(AND(AP$273=list!$D$2,$E285&lt;&gt;0,TRUNC(VLOOKUP($E285,'Container Panel'!$B$41:$Z$100,$D285,0)/(VLOOKUP(AP$276,UI!$A$12:$O$51,VLOOKUP(AP$279,$B$276:$C$278,2,0),0)/1000))&gt;0),1,TRUNC(VLOOKUP($E285,'Container Panel'!$B$41:$Z$100,$D285,0)/(VLOOKUP(AP$276,UI!$A$12:$O$51,VLOOKUP(AP$279,$B$276:$C$278,2,0),0)/1000)))),"")</f>
        <v/>
      </c>
      <c r="AQ285" s="145" t="str">
        <f>IFERROR(IF(AND(AQ$272=list!$D$3,'Box Calculation'!AQ$279&lt;&gt;"h",$E285&lt;&gt;0),0,IF(AND(AQ$273=list!$D$2,$E285&lt;&gt;0,TRUNC(VLOOKUP($E285,'Container Panel'!$B$41:$Z$100,$D285,0)/(VLOOKUP(AQ$276,UI!$A$12:$O$51,VLOOKUP(AQ$279,$B$276:$C$278,2,0),0)/1000))&gt;0),1,TRUNC(VLOOKUP($E285,'Container Panel'!$B$41:$Z$100,$D285,0)/(VLOOKUP(AQ$276,UI!$A$12:$O$51,VLOOKUP(AQ$279,$B$276:$C$278,2,0),0)/1000)))),"")</f>
        <v/>
      </c>
      <c r="AR285" s="145" t="str">
        <f>IFERROR(IF(AND(AR$272=list!$D$3,'Box Calculation'!AR$279&lt;&gt;"h",$E285&lt;&gt;0),0,IF(AND(AR$273=list!$D$2,$E285&lt;&gt;0,TRUNC(VLOOKUP($E285,'Container Panel'!$B$41:$Z$100,$D285,0)/(VLOOKUP(AR$276,UI!$A$12:$O$51,VLOOKUP(AR$279,$B$276:$C$278,2,0),0)/1000))&gt;0),1,TRUNC(VLOOKUP($E285,'Container Panel'!$B$41:$Z$100,$D285,0)/(VLOOKUP(AR$276,UI!$A$12:$O$51,VLOOKUP(AR$279,$B$276:$C$278,2,0),0)/1000)))),"")</f>
        <v/>
      </c>
      <c r="AS285" s="145" t="str">
        <f>IFERROR(IF(AND(AS$272=list!$D$3,'Box Calculation'!AS$279&lt;&gt;"h",$E285&lt;&gt;0),0,IF(AND(AS$273=list!$D$2,$E285&lt;&gt;0,TRUNC(VLOOKUP($E285,'Container Panel'!$B$41:$Z$100,$D285,0)/(VLOOKUP(AS$276,UI!$A$12:$O$51,VLOOKUP(AS$279,$B$276:$C$278,2,0),0)/1000))&gt;0),1,TRUNC(VLOOKUP($E285,'Container Panel'!$B$41:$Z$100,$D285,0)/(VLOOKUP(AS$276,UI!$A$12:$O$51,VLOOKUP(AS$279,$B$276:$C$278,2,0),0)/1000)))),"")</f>
        <v/>
      </c>
      <c r="AT285" s="145" t="str">
        <f>IFERROR(IF(AND(AT$272=list!$D$3,'Box Calculation'!AT$279&lt;&gt;"h",$E285&lt;&gt;0),0,IF(AND(AT$273=list!$D$2,$E285&lt;&gt;0,TRUNC(VLOOKUP($E285,'Container Panel'!$B$41:$Z$100,$D285,0)/(VLOOKUP(AT$276,UI!$A$12:$O$51,VLOOKUP(AT$279,$B$276:$C$278,2,0),0)/1000))&gt;0),1,TRUNC(VLOOKUP($E285,'Container Panel'!$B$41:$Z$100,$D285,0)/(VLOOKUP(AT$276,UI!$A$12:$O$51,VLOOKUP(AT$279,$B$276:$C$278,2,0),0)/1000)))),"")</f>
        <v/>
      </c>
      <c r="AU285" s="145" t="str">
        <f>IFERROR(IF(AND(AU$272=list!$D$3,'Box Calculation'!AU$279&lt;&gt;"h",$E285&lt;&gt;0),0,IF(AND(AU$273=list!$D$2,$E285&lt;&gt;0,TRUNC(VLOOKUP($E285,'Container Panel'!$B$41:$Z$100,$D285,0)/(VLOOKUP(AU$276,UI!$A$12:$O$51,VLOOKUP(AU$279,$B$276:$C$278,2,0),0)/1000))&gt;0),1,TRUNC(VLOOKUP($E285,'Container Panel'!$B$41:$Z$100,$D285,0)/(VLOOKUP(AU$276,UI!$A$12:$O$51,VLOOKUP(AU$279,$B$276:$C$278,2,0),0)/1000)))),"")</f>
        <v/>
      </c>
      <c r="AV285" s="145" t="str">
        <f>IFERROR(IF(AND(AV$272=list!$D$3,'Box Calculation'!AV$279&lt;&gt;"h",$E285&lt;&gt;0),0,IF(AND(AV$273=list!$D$2,$E285&lt;&gt;0,TRUNC(VLOOKUP($E285,'Container Panel'!$B$41:$Z$100,$D285,0)/(VLOOKUP(AV$276,UI!$A$12:$O$51,VLOOKUP(AV$279,$B$276:$C$278,2,0),0)/1000))&gt;0),1,TRUNC(VLOOKUP($E285,'Container Panel'!$B$41:$Z$100,$D285,0)/(VLOOKUP(AV$276,UI!$A$12:$O$51,VLOOKUP(AV$279,$B$276:$C$278,2,0),0)/1000)))),"")</f>
        <v/>
      </c>
      <c r="AW285" s="145" t="str">
        <f>IFERROR(IF(AND(AW$272=list!$D$3,'Box Calculation'!AW$279&lt;&gt;"h",$E285&lt;&gt;0),0,IF(AND(AW$273=list!$D$2,$E285&lt;&gt;0,TRUNC(VLOOKUP($E285,'Container Panel'!$B$41:$Z$100,$D285,0)/(VLOOKUP(AW$276,UI!$A$12:$O$51,VLOOKUP(AW$279,$B$276:$C$278,2,0),0)/1000))&gt;0),1,TRUNC(VLOOKUP($E285,'Container Panel'!$B$41:$Z$100,$D285,0)/(VLOOKUP(AW$276,UI!$A$12:$O$51,VLOOKUP(AW$279,$B$276:$C$278,2,0),0)/1000)))),"")</f>
        <v/>
      </c>
      <c r="AX285" s="145" t="str">
        <f>IFERROR(IF(AND(AX$272=list!$D$3,'Box Calculation'!AX$279&lt;&gt;"h",$E285&lt;&gt;0),0,IF(AND(AX$273=list!$D$2,$E285&lt;&gt;0,TRUNC(VLOOKUP($E285,'Container Panel'!$B$41:$Z$100,$D285,0)/(VLOOKUP(AX$276,UI!$A$12:$O$51,VLOOKUP(AX$279,$B$276:$C$278,2,0),0)/1000))&gt;0),1,TRUNC(VLOOKUP($E285,'Container Panel'!$B$41:$Z$100,$D285,0)/(VLOOKUP(AX$276,UI!$A$12:$O$51,VLOOKUP(AX$279,$B$276:$C$278,2,0),0)/1000)))),"")</f>
        <v/>
      </c>
      <c r="AY285" s="145" t="str">
        <f>IFERROR(IF(AND(AY$272=list!$D$3,'Box Calculation'!AY$279&lt;&gt;"h",$E285&lt;&gt;0),0,IF(AND(AY$273=list!$D$2,$E285&lt;&gt;0,TRUNC(VLOOKUP($E285,'Container Panel'!$B$41:$Z$100,$D285,0)/(VLOOKUP(AY$276,UI!$A$12:$O$51,VLOOKUP(AY$279,$B$276:$C$278,2,0),0)/1000))&gt;0),1,TRUNC(VLOOKUP($E285,'Container Panel'!$B$41:$Z$100,$D285,0)/(VLOOKUP(AY$276,UI!$A$12:$O$51,VLOOKUP(AY$279,$B$276:$C$278,2,0),0)/1000)))),"")</f>
        <v/>
      </c>
      <c r="AZ285" s="145" t="str">
        <f>IFERROR(IF(AND(AZ$272=list!$D$3,'Box Calculation'!AZ$279&lt;&gt;"h",$E285&lt;&gt;0),0,IF(AND(AZ$273=list!$D$2,$E285&lt;&gt;0,TRUNC(VLOOKUP($E285,'Container Panel'!$B$41:$Z$100,$D285,0)/(VLOOKUP(AZ$276,UI!$A$12:$O$51,VLOOKUP(AZ$279,$B$276:$C$278,2,0),0)/1000))&gt;0),1,TRUNC(VLOOKUP($E285,'Container Panel'!$B$41:$Z$100,$D285,0)/(VLOOKUP(AZ$276,UI!$A$12:$O$51,VLOOKUP(AZ$279,$B$276:$C$278,2,0),0)/1000)))),"")</f>
        <v/>
      </c>
      <c r="BA285" s="145" t="str">
        <f>IFERROR(IF(AND(BA$272=list!$D$3,'Box Calculation'!BA$279&lt;&gt;"h",$E285&lt;&gt;0),0,IF(AND(BA$273=list!$D$2,$E285&lt;&gt;0,TRUNC(VLOOKUP($E285,'Container Panel'!$B$41:$Z$100,$D285,0)/(VLOOKUP(BA$276,UI!$A$12:$O$51,VLOOKUP(BA$279,$B$276:$C$278,2,0),0)/1000))&gt;0),1,TRUNC(VLOOKUP($E285,'Container Panel'!$B$41:$Z$100,$D285,0)/(VLOOKUP(BA$276,UI!$A$12:$O$51,VLOOKUP(BA$279,$B$276:$C$278,2,0),0)/1000)))),"")</f>
        <v/>
      </c>
      <c r="BB285" s="145" t="str">
        <f>IFERROR(IF(AND(BB$272=list!$D$3,'Box Calculation'!BB$279&lt;&gt;"h",$E285&lt;&gt;0),0,IF(AND(BB$273=list!$D$2,$E285&lt;&gt;0,TRUNC(VLOOKUP($E285,'Container Panel'!$B$41:$Z$100,$D285,0)/(VLOOKUP(BB$276,UI!$A$12:$O$51,VLOOKUP(BB$279,$B$276:$C$278,2,0),0)/1000))&gt;0),1,TRUNC(VLOOKUP($E285,'Container Panel'!$B$41:$Z$100,$D285,0)/(VLOOKUP(BB$276,UI!$A$12:$O$51,VLOOKUP(BB$279,$B$276:$C$278,2,0),0)/1000)))),"")</f>
        <v/>
      </c>
      <c r="BC285" s="145" t="str">
        <f>IFERROR(IF(AND(BC$272=list!$D$3,'Box Calculation'!BC$279&lt;&gt;"h",$E285&lt;&gt;0),0,IF(AND(BC$273=list!$D$2,$E285&lt;&gt;0,TRUNC(VLOOKUP($E285,'Container Panel'!$B$41:$Z$100,$D285,0)/(VLOOKUP(BC$276,UI!$A$12:$O$51,VLOOKUP(BC$279,$B$276:$C$278,2,0),0)/1000))&gt;0),1,TRUNC(VLOOKUP($E285,'Container Panel'!$B$41:$Z$100,$D285,0)/(VLOOKUP(BC$276,UI!$A$12:$O$51,VLOOKUP(BC$279,$B$276:$C$278,2,0),0)/1000)))),"")</f>
        <v/>
      </c>
      <c r="BD285" s="145" t="str">
        <f>IFERROR(IF(AND(BD$272=list!$D$3,'Box Calculation'!BD$279&lt;&gt;"h",$E285&lt;&gt;0),0,IF(AND(BD$273=list!$D$2,$E285&lt;&gt;0,TRUNC(VLOOKUP($E285,'Container Panel'!$B$41:$Z$100,$D285,0)/(VLOOKUP(BD$276,UI!$A$12:$O$51,VLOOKUP(BD$279,$B$276:$C$278,2,0),0)/1000))&gt;0),1,TRUNC(VLOOKUP($E285,'Container Panel'!$B$41:$Z$100,$D285,0)/(VLOOKUP(BD$276,UI!$A$12:$O$51,VLOOKUP(BD$279,$B$276:$C$278,2,0),0)/1000)))),"")</f>
        <v/>
      </c>
      <c r="BE285" s="145" t="str">
        <f>IFERROR(IF(AND(BE$272=list!$D$3,'Box Calculation'!BE$279&lt;&gt;"h",$E285&lt;&gt;0),0,IF(AND(BE$273=list!$D$2,$E285&lt;&gt;0,TRUNC(VLOOKUP($E285,'Container Panel'!$B$41:$Z$100,$D285,0)/(VLOOKUP(BE$276,UI!$A$12:$O$51,VLOOKUP(BE$279,$B$276:$C$278,2,0),0)/1000))&gt;0),1,TRUNC(VLOOKUP($E285,'Container Panel'!$B$41:$Z$100,$D285,0)/(VLOOKUP(BE$276,UI!$A$12:$O$51,VLOOKUP(BE$279,$B$276:$C$278,2,0),0)/1000)))),"")</f>
        <v/>
      </c>
      <c r="BF285" s="145" t="str">
        <f>IFERROR(IF(AND(BF$272=list!$D$3,'Box Calculation'!BF$279&lt;&gt;"h",$E285&lt;&gt;0),0,IF(AND(BF$273=list!$D$2,$E285&lt;&gt;0,TRUNC(VLOOKUP($E285,'Container Panel'!$B$41:$Z$100,$D285,0)/(VLOOKUP(BF$276,UI!$A$12:$O$51,VLOOKUP(BF$279,$B$276:$C$278,2,0),0)/1000))&gt;0),1,TRUNC(VLOOKUP($E285,'Container Panel'!$B$41:$Z$100,$D285,0)/(VLOOKUP(BF$276,UI!$A$12:$O$51,VLOOKUP(BF$279,$B$276:$C$278,2,0),0)/1000)))),"")</f>
        <v/>
      </c>
      <c r="BG285" s="145" t="str">
        <f>IFERROR(IF(AND(BG$272=list!$D$3,'Box Calculation'!BG$279&lt;&gt;"h",$E285&lt;&gt;0),0,IF(AND(BG$273=list!$D$2,$E285&lt;&gt;0,TRUNC(VLOOKUP($E285,'Container Panel'!$B$41:$Z$100,$D285,0)/(VLOOKUP(BG$276,UI!$A$12:$O$51,VLOOKUP(BG$279,$B$276:$C$278,2,0),0)/1000))&gt;0),1,TRUNC(VLOOKUP($E285,'Container Panel'!$B$41:$Z$100,$D285,0)/(VLOOKUP(BG$276,UI!$A$12:$O$51,VLOOKUP(BG$279,$B$276:$C$278,2,0),0)/1000)))),"")</f>
        <v/>
      </c>
      <c r="BH285" s="145" t="str">
        <f>IFERROR(IF(AND(BH$272=list!$D$3,'Box Calculation'!BH$279&lt;&gt;"h",$E285&lt;&gt;0),0,IF(AND(BH$273=list!$D$2,$E285&lt;&gt;0,TRUNC(VLOOKUP($E285,'Container Panel'!$B$41:$Z$100,$D285,0)/(VLOOKUP(BH$276,UI!$A$12:$O$51,VLOOKUP(BH$279,$B$276:$C$278,2,0),0)/1000))&gt;0),1,TRUNC(VLOOKUP($E285,'Container Panel'!$B$41:$Z$100,$D285,0)/(VLOOKUP(BH$276,UI!$A$12:$O$51,VLOOKUP(BH$279,$B$276:$C$278,2,0),0)/1000)))),"")</f>
        <v/>
      </c>
      <c r="BI285" s="145" t="str">
        <f>IFERROR(IF(AND(BI$272=list!$D$3,'Box Calculation'!BI$279&lt;&gt;"h",$E285&lt;&gt;0),0,IF(AND(BI$273=list!$D$2,$E285&lt;&gt;0,TRUNC(VLOOKUP($E285,'Container Panel'!$B$41:$Z$100,$D285,0)/(VLOOKUP(BI$276,UI!$A$12:$O$51,VLOOKUP(BI$279,$B$276:$C$278,2,0),0)/1000))&gt;0),1,TRUNC(VLOOKUP($E285,'Container Panel'!$B$41:$Z$100,$D285,0)/(VLOOKUP(BI$276,UI!$A$12:$O$51,VLOOKUP(BI$279,$B$276:$C$278,2,0),0)/1000)))),"")</f>
        <v/>
      </c>
      <c r="BJ285" s="145" t="str">
        <f>IFERROR(IF(AND(BJ$272=list!$D$3,'Box Calculation'!BJ$279&lt;&gt;"h",$E285&lt;&gt;0),0,IF(AND(BJ$273=list!$D$2,$E285&lt;&gt;0,TRUNC(VLOOKUP($E285,'Container Panel'!$B$41:$Z$100,$D285,0)/(VLOOKUP(BJ$276,UI!$A$12:$O$51,VLOOKUP(BJ$279,$B$276:$C$278,2,0),0)/1000))&gt;0),1,TRUNC(VLOOKUP($E285,'Container Panel'!$B$41:$Z$100,$D285,0)/(VLOOKUP(BJ$276,UI!$A$12:$O$51,VLOOKUP(BJ$279,$B$276:$C$278,2,0),0)/1000)))),"")</f>
        <v/>
      </c>
      <c r="BK285" s="145" t="str">
        <f>IFERROR(IF(AND(BK$272=list!$D$3,'Box Calculation'!BK$279&lt;&gt;"h",$E285&lt;&gt;0),0,IF(AND(BK$273=list!$D$2,$E285&lt;&gt;0,TRUNC(VLOOKUP($E285,'Container Panel'!$B$41:$Z$100,$D285,0)/(VLOOKUP(BK$276,UI!$A$12:$O$51,VLOOKUP(BK$279,$B$276:$C$278,2,0),0)/1000))&gt;0),1,TRUNC(VLOOKUP($E285,'Container Panel'!$B$41:$Z$100,$D285,0)/(VLOOKUP(BK$276,UI!$A$12:$O$51,VLOOKUP(BK$279,$B$276:$C$278,2,0),0)/1000)))),"")</f>
        <v/>
      </c>
      <c r="BL285" s="145" t="str">
        <f>IFERROR(IF(AND(BL$272=list!$D$3,'Box Calculation'!BL$279&lt;&gt;"h",$E285&lt;&gt;0),0,IF(AND(BL$273=list!$D$2,$E285&lt;&gt;0,TRUNC(VLOOKUP($E285,'Container Panel'!$B$41:$Z$100,$D285,0)/(VLOOKUP(BL$276,UI!$A$12:$O$51,VLOOKUP(BL$279,$B$276:$C$278,2,0),0)/1000))&gt;0),1,TRUNC(VLOOKUP($E285,'Container Panel'!$B$41:$Z$100,$D285,0)/(VLOOKUP(BL$276,UI!$A$12:$O$51,VLOOKUP(BL$279,$B$276:$C$278,2,0),0)/1000)))),"")</f>
        <v/>
      </c>
      <c r="BM285" s="145" t="str">
        <f>IFERROR(IF(AND(BM$272=list!$D$3,'Box Calculation'!BM$279&lt;&gt;"h",$E285&lt;&gt;0),0,IF(AND(BM$273=list!$D$2,$E285&lt;&gt;0,TRUNC(VLOOKUP($E285,'Container Panel'!$B$41:$Z$100,$D285,0)/(VLOOKUP(BM$276,UI!$A$12:$O$51,VLOOKUP(BM$279,$B$276:$C$278,2,0),0)/1000))&gt;0),1,TRUNC(VLOOKUP($E285,'Container Panel'!$B$41:$Z$100,$D285,0)/(VLOOKUP(BM$276,UI!$A$12:$O$51,VLOOKUP(BM$279,$B$276:$C$278,2,0),0)/1000)))),"")</f>
        <v/>
      </c>
      <c r="BN285" s="145" t="str">
        <f>IFERROR(IF(AND(BN$272=list!$D$3,'Box Calculation'!BN$279&lt;&gt;"h",$E285&lt;&gt;0),0,IF(AND(BN$273=list!$D$2,$E285&lt;&gt;0,TRUNC(VLOOKUP($E285,'Container Panel'!$B$41:$Z$100,$D285,0)/(VLOOKUP(BN$276,UI!$A$12:$O$51,VLOOKUP(BN$279,$B$276:$C$278,2,0),0)/1000))&gt;0),1,TRUNC(VLOOKUP($E285,'Container Panel'!$B$41:$Z$100,$D285,0)/(VLOOKUP(BN$276,UI!$A$12:$O$51,VLOOKUP(BN$279,$B$276:$C$278,2,0),0)/1000)))),"")</f>
        <v/>
      </c>
      <c r="BO285" s="145" t="str">
        <f>IFERROR(IF(AND(BO$272=list!$D$3,'Box Calculation'!BO$279&lt;&gt;"h",$E285&lt;&gt;0),0,IF(AND(BO$273=list!$D$2,$E285&lt;&gt;0,TRUNC(VLOOKUP($E285,'Container Panel'!$B$41:$Z$100,$D285,0)/(VLOOKUP(BO$276,UI!$A$12:$O$51,VLOOKUP(BO$279,$B$276:$C$278,2,0),0)/1000))&gt;0),1,TRUNC(VLOOKUP($E285,'Container Panel'!$B$41:$Z$100,$D285,0)/(VLOOKUP(BO$276,UI!$A$12:$O$51,VLOOKUP(BO$279,$B$276:$C$278,2,0),0)/1000)))),"")</f>
        <v/>
      </c>
      <c r="BP285" s="145" t="str">
        <f>IFERROR(IF(AND(BP$272=list!$D$3,'Box Calculation'!BP$279&lt;&gt;"h",$E285&lt;&gt;0),0,IF(AND(BP$273=list!$D$2,$E285&lt;&gt;0,TRUNC(VLOOKUP($E285,'Container Panel'!$B$41:$Z$100,$D285,0)/(VLOOKUP(BP$276,UI!$A$12:$O$51,VLOOKUP(BP$279,$B$276:$C$278,2,0),0)/1000))&gt;0),1,TRUNC(VLOOKUP($E285,'Container Panel'!$B$41:$Z$100,$D285,0)/(VLOOKUP(BP$276,UI!$A$12:$O$51,VLOOKUP(BP$279,$B$276:$C$278,2,0),0)/1000)))),"")</f>
        <v/>
      </c>
      <c r="BQ285" s="145" t="str">
        <f>IFERROR(IF(AND(BQ$272=list!$D$3,'Box Calculation'!BQ$279&lt;&gt;"h",$E285&lt;&gt;0),0,IF(AND(BQ$273=list!$D$2,$E285&lt;&gt;0,TRUNC(VLOOKUP($E285,'Container Panel'!$B$41:$Z$100,$D285,0)/(VLOOKUP(BQ$276,UI!$A$12:$O$51,VLOOKUP(BQ$279,$B$276:$C$278,2,0),0)/1000))&gt;0),1,TRUNC(VLOOKUP($E285,'Container Panel'!$B$41:$Z$100,$D285,0)/(VLOOKUP(BQ$276,UI!$A$12:$O$51,VLOOKUP(BQ$279,$B$276:$C$278,2,0),0)/1000)))),"")</f>
        <v/>
      </c>
      <c r="BR285" s="145" t="str">
        <f>IFERROR(IF(AND(BR$272=list!$D$3,'Box Calculation'!BR$279&lt;&gt;"h",$E285&lt;&gt;0),0,IF(AND(BR$273=list!$D$2,$E285&lt;&gt;0,TRUNC(VLOOKUP($E285,'Container Panel'!$B$41:$Z$100,$D285,0)/(VLOOKUP(BR$276,UI!$A$12:$O$51,VLOOKUP(BR$279,$B$276:$C$278,2,0),0)/1000))&gt;0),1,TRUNC(VLOOKUP($E285,'Container Panel'!$B$41:$Z$100,$D285,0)/(VLOOKUP(BR$276,UI!$A$12:$O$51,VLOOKUP(BR$279,$B$276:$C$278,2,0),0)/1000)))),"")</f>
        <v/>
      </c>
      <c r="BS285" s="145" t="str">
        <f>IFERROR(IF(AND(BS$272=list!$D$3,'Box Calculation'!BS$279&lt;&gt;"h",$E285&lt;&gt;0),0,IF(AND(BS$273=list!$D$2,$E285&lt;&gt;0,TRUNC(VLOOKUP($E285,'Container Panel'!$B$41:$Z$100,$D285,0)/(VLOOKUP(BS$276,UI!$A$12:$O$51,VLOOKUP(BS$279,$B$276:$C$278,2,0),0)/1000))&gt;0),1,TRUNC(VLOOKUP($E285,'Container Panel'!$B$41:$Z$100,$D285,0)/(VLOOKUP(BS$276,UI!$A$12:$O$51,VLOOKUP(BS$279,$B$276:$C$278,2,0),0)/1000)))),"")</f>
        <v/>
      </c>
      <c r="BT285" s="145" t="str">
        <f>IFERROR(IF(AND(BT$272=list!$D$3,'Box Calculation'!BT$279&lt;&gt;"h",$E285&lt;&gt;0),0,IF(AND(BT$273=list!$D$2,$E285&lt;&gt;0,TRUNC(VLOOKUP($E285,'Container Panel'!$B$41:$Z$100,$D285,0)/(VLOOKUP(BT$276,UI!$A$12:$O$51,VLOOKUP(BT$279,$B$276:$C$278,2,0),0)/1000))&gt;0),1,TRUNC(VLOOKUP($E285,'Container Panel'!$B$41:$Z$100,$D285,0)/(VLOOKUP(BT$276,UI!$A$12:$O$51,VLOOKUP(BT$279,$B$276:$C$278,2,0),0)/1000)))),"")</f>
        <v/>
      </c>
      <c r="BU285" s="145" t="str">
        <f>IFERROR(IF(AND(BU$272=list!$D$3,'Box Calculation'!BU$279&lt;&gt;"h",$E285&lt;&gt;0),0,IF(AND(BU$273=list!$D$2,$E285&lt;&gt;0,TRUNC(VLOOKUP($E285,'Container Panel'!$B$41:$Z$100,$D285,0)/(VLOOKUP(BU$276,UI!$A$12:$O$51,VLOOKUP(BU$279,$B$276:$C$278,2,0),0)/1000))&gt;0),1,TRUNC(VLOOKUP($E285,'Container Panel'!$B$41:$Z$100,$D285,0)/(VLOOKUP(BU$276,UI!$A$12:$O$51,VLOOKUP(BU$279,$B$276:$C$278,2,0),0)/1000)))),"")</f>
        <v/>
      </c>
      <c r="BV285" s="145" t="str">
        <f>IFERROR(IF(AND(BV$272=list!$D$3,'Box Calculation'!BV$279&lt;&gt;"h",$E285&lt;&gt;0),0,IF(AND(BV$273=list!$D$2,$E285&lt;&gt;0,TRUNC(VLOOKUP($E285,'Container Panel'!$B$41:$Z$100,$D285,0)/(VLOOKUP(BV$276,UI!$A$12:$O$51,VLOOKUP(BV$279,$B$276:$C$278,2,0),0)/1000))&gt;0),1,TRUNC(VLOOKUP($E285,'Container Panel'!$B$41:$Z$100,$D285,0)/(VLOOKUP(BV$276,UI!$A$12:$O$51,VLOOKUP(BV$279,$B$276:$C$278,2,0),0)/1000)))),"")</f>
        <v/>
      </c>
      <c r="BW285" s="145" t="str">
        <f>IFERROR(IF(AND(BW$272=list!$D$3,'Box Calculation'!BW$279&lt;&gt;"h",$E285&lt;&gt;0),0,IF(AND(BW$273=list!$D$2,$E285&lt;&gt;0,TRUNC(VLOOKUP($E285,'Container Panel'!$B$41:$Z$100,$D285,0)/(VLOOKUP(BW$276,UI!$A$12:$O$51,VLOOKUP(BW$279,$B$276:$C$278,2,0),0)/1000))&gt;0),1,TRUNC(VLOOKUP($E285,'Container Panel'!$B$41:$Z$100,$D285,0)/(VLOOKUP(BW$276,UI!$A$12:$O$51,VLOOKUP(BW$279,$B$276:$C$278,2,0),0)/1000)))),"")</f>
        <v/>
      </c>
      <c r="BX285" s="145" t="str">
        <f>IFERROR(IF(AND(BX$272=list!$D$3,'Box Calculation'!BX$279&lt;&gt;"h",$E285&lt;&gt;0),0,IF(AND(BX$273=list!$D$2,$E285&lt;&gt;0,TRUNC(VLOOKUP($E285,'Container Panel'!$B$41:$Z$100,$D285,0)/(VLOOKUP(BX$276,UI!$A$12:$O$51,VLOOKUP(BX$279,$B$276:$C$278,2,0),0)/1000))&gt;0),1,TRUNC(VLOOKUP($E285,'Container Panel'!$B$41:$Z$100,$D285,0)/(VLOOKUP(BX$276,UI!$A$12:$O$51,VLOOKUP(BX$279,$B$276:$C$278,2,0),0)/1000)))),"")</f>
        <v/>
      </c>
      <c r="BY285" s="145" t="str">
        <f>IFERROR(IF(AND(BY$272=list!$D$3,'Box Calculation'!BY$279&lt;&gt;"h",$E285&lt;&gt;0),0,IF(AND(BY$273=list!$D$2,$E285&lt;&gt;0,TRUNC(VLOOKUP($E285,'Container Panel'!$B$41:$Z$100,$D285,0)/(VLOOKUP(BY$276,UI!$A$12:$O$51,VLOOKUP(BY$279,$B$276:$C$278,2,0),0)/1000))&gt;0),1,TRUNC(VLOOKUP($E285,'Container Panel'!$B$41:$Z$100,$D285,0)/(VLOOKUP(BY$276,UI!$A$12:$O$51,VLOOKUP(BY$279,$B$276:$C$278,2,0),0)/1000)))),"")</f>
        <v/>
      </c>
      <c r="BZ285" s="145" t="str">
        <f>IFERROR(IF(AND(BZ$272=list!$D$3,'Box Calculation'!BZ$279&lt;&gt;"h",$E285&lt;&gt;0),0,IF(AND(BZ$273=list!$D$2,$E285&lt;&gt;0,TRUNC(VLOOKUP($E285,'Container Panel'!$B$41:$Z$100,$D285,0)/(VLOOKUP(BZ$276,UI!$A$12:$O$51,VLOOKUP(BZ$279,$B$276:$C$278,2,0),0)/1000))&gt;0),1,TRUNC(VLOOKUP($E285,'Container Panel'!$B$41:$Z$100,$D285,0)/(VLOOKUP(BZ$276,UI!$A$12:$O$51,VLOOKUP(BZ$279,$B$276:$C$278,2,0),0)/1000)))),"")</f>
        <v/>
      </c>
      <c r="CA285" s="145" t="str">
        <f>IFERROR(IF(AND(CA$272=list!$D$3,'Box Calculation'!CA$279&lt;&gt;"h",$E285&lt;&gt;0),0,IF(AND(CA$273=list!$D$2,$E285&lt;&gt;0,TRUNC(VLOOKUP($E285,'Container Panel'!$B$41:$Z$100,$D285,0)/(VLOOKUP(CA$276,UI!$A$12:$O$51,VLOOKUP(CA$279,$B$276:$C$278,2,0),0)/1000))&gt;0),1,TRUNC(VLOOKUP($E285,'Container Panel'!$B$41:$Z$100,$D285,0)/(VLOOKUP(CA$276,UI!$A$12:$O$51,VLOOKUP(CA$279,$B$276:$C$278,2,0),0)/1000)))),"")</f>
        <v/>
      </c>
      <c r="CB285" s="145" t="str">
        <f>IFERROR(IF(AND(CB$272=list!$D$3,'Box Calculation'!CB$279&lt;&gt;"h",$E285&lt;&gt;0),0,IF(AND(CB$273=list!$D$2,$E285&lt;&gt;0,TRUNC(VLOOKUP($E285,'Container Panel'!$B$41:$Z$100,$D285,0)/(VLOOKUP(CB$276,UI!$A$12:$O$51,VLOOKUP(CB$279,$B$276:$C$278,2,0),0)/1000))&gt;0),1,TRUNC(VLOOKUP($E285,'Container Panel'!$B$41:$Z$100,$D285,0)/(VLOOKUP(CB$276,UI!$A$12:$O$51,VLOOKUP(CB$279,$B$276:$C$278,2,0),0)/1000)))),"")</f>
        <v/>
      </c>
      <c r="CC285" s="145" t="str">
        <f>IFERROR(IF(AND(CC$272=list!$D$3,'Box Calculation'!CC$279&lt;&gt;"h",$E285&lt;&gt;0),0,IF(AND(CC$273=list!$D$2,$E285&lt;&gt;0,TRUNC(VLOOKUP($E285,'Container Panel'!$B$41:$Z$100,$D285,0)/(VLOOKUP(CC$276,UI!$A$12:$O$51,VLOOKUP(CC$279,$B$276:$C$278,2,0),0)/1000))&gt;0),1,TRUNC(VLOOKUP($E285,'Container Panel'!$B$41:$Z$100,$D285,0)/(VLOOKUP(CC$276,UI!$A$12:$O$51,VLOOKUP(CC$279,$B$276:$C$278,2,0),0)/1000)))),"")</f>
        <v/>
      </c>
      <c r="CD285" s="145" t="str">
        <f>IFERROR(IF(AND(CD$272=list!$D$3,'Box Calculation'!CD$279&lt;&gt;"h",$E285&lt;&gt;0),0,IF(AND(CD$273=list!$D$2,$E285&lt;&gt;0,TRUNC(VLOOKUP($E285,'Container Panel'!$B$41:$Z$100,$D285,0)/(VLOOKUP(CD$276,UI!$A$12:$O$51,VLOOKUP(CD$279,$B$276:$C$278,2,0),0)/1000))&gt;0),1,TRUNC(VLOOKUP($E285,'Container Panel'!$B$41:$Z$100,$D285,0)/(VLOOKUP(CD$276,UI!$A$12:$O$51,VLOOKUP(CD$279,$B$276:$C$278,2,0),0)/1000)))),"")</f>
        <v/>
      </c>
      <c r="CE285" s="145" t="str">
        <f>IFERROR(IF(AND(CE$272=list!$D$3,'Box Calculation'!CE$279&lt;&gt;"h",$E285&lt;&gt;0),0,IF(AND(CE$273=list!$D$2,$E285&lt;&gt;0,TRUNC(VLOOKUP($E285,'Container Panel'!$B$41:$Z$100,$D285,0)/(VLOOKUP(CE$276,UI!$A$12:$O$51,VLOOKUP(CE$279,$B$276:$C$278,2,0),0)/1000))&gt;0),1,TRUNC(VLOOKUP($E285,'Container Panel'!$B$41:$Z$100,$D285,0)/(VLOOKUP(CE$276,UI!$A$12:$O$51,VLOOKUP(CE$279,$B$276:$C$278,2,0),0)/1000)))),"")</f>
        <v/>
      </c>
      <c r="CF285" s="145" t="str">
        <f>IFERROR(IF(AND(CF$272=list!$D$3,'Box Calculation'!CF$279&lt;&gt;"h",$E285&lt;&gt;0),0,IF(AND(CF$273=list!$D$2,$E285&lt;&gt;0,TRUNC(VLOOKUP($E285,'Container Panel'!$B$41:$Z$100,$D285,0)/(VLOOKUP(CF$276,UI!$A$12:$O$51,VLOOKUP(CF$279,$B$276:$C$278,2,0),0)/1000))&gt;0),1,TRUNC(VLOOKUP($E285,'Container Panel'!$B$41:$Z$100,$D285,0)/(VLOOKUP(CF$276,UI!$A$12:$O$51,VLOOKUP(CF$279,$B$276:$C$278,2,0),0)/1000)))),"")</f>
        <v/>
      </c>
      <c r="CG285" s="145" t="str">
        <f>IFERROR(IF(AND(CG$272=list!$D$3,'Box Calculation'!CG$279&lt;&gt;"h",$E285&lt;&gt;0),0,IF(AND(CG$273=list!$D$2,$E285&lt;&gt;0,TRUNC(VLOOKUP($E285,'Container Panel'!$B$41:$Z$100,$D285,0)/(VLOOKUP(CG$276,UI!$A$12:$O$51,VLOOKUP(CG$279,$B$276:$C$278,2,0),0)/1000))&gt;0),1,TRUNC(VLOOKUP($E285,'Container Panel'!$B$41:$Z$100,$D285,0)/(VLOOKUP(CG$276,UI!$A$12:$O$51,VLOOKUP(CG$279,$B$276:$C$278,2,0),0)/1000)))),"")</f>
        <v/>
      </c>
      <c r="CH285" s="145" t="str">
        <f>IFERROR(IF(AND(CH$272=list!$D$3,'Box Calculation'!CH$279&lt;&gt;"h",$E285&lt;&gt;0),0,IF(AND(CH$273=list!$D$2,$E285&lt;&gt;0,TRUNC(VLOOKUP($E285,'Container Panel'!$B$41:$Z$100,$D285,0)/(VLOOKUP(CH$276,UI!$A$12:$O$51,VLOOKUP(CH$279,$B$276:$C$278,2,0),0)/1000))&gt;0),1,TRUNC(VLOOKUP($E285,'Container Panel'!$B$41:$Z$100,$D285,0)/(VLOOKUP(CH$276,UI!$A$12:$O$51,VLOOKUP(CH$279,$B$276:$C$278,2,0),0)/1000)))),"")</f>
        <v/>
      </c>
      <c r="CI285" s="145" t="str">
        <f>IFERROR(IF(AND(CI$272=list!$D$3,'Box Calculation'!CI$279&lt;&gt;"h",$E285&lt;&gt;0),0,IF(AND(CI$273=list!$D$2,$E285&lt;&gt;0,TRUNC(VLOOKUP($E285,'Container Panel'!$B$41:$Z$100,$D285,0)/(VLOOKUP(CI$276,UI!$A$12:$O$51,VLOOKUP(CI$279,$B$276:$C$278,2,0),0)/1000))&gt;0),1,TRUNC(VLOOKUP($E285,'Container Panel'!$B$41:$Z$100,$D285,0)/(VLOOKUP(CI$276,UI!$A$12:$O$51,VLOOKUP(CI$279,$B$276:$C$278,2,0),0)/1000)))),"")</f>
        <v/>
      </c>
      <c r="CJ285" s="145" t="str">
        <f>IFERROR(IF(AND(CJ$272=list!$D$3,'Box Calculation'!CJ$279&lt;&gt;"h",$E285&lt;&gt;0),0,IF(AND(CJ$273=list!$D$2,$E285&lt;&gt;0,TRUNC(VLOOKUP($E285,'Container Panel'!$B$41:$Z$100,$D285,0)/(VLOOKUP(CJ$276,UI!$A$12:$O$51,VLOOKUP(CJ$279,$B$276:$C$278,2,0),0)/1000))&gt;0),1,TRUNC(VLOOKUP($E285,'Container Panel'!$B$41:$Z$100,$D285,0)/(VLOOKUP(CJ$276,UI!$A$12:$O$51,VLOOKUP(CJ$279,$B$276:$C$278,2,0),0)/1000)))),"")</f>
        <v/>
      </c>
      <c r="CK285" s="145" t="str">
        <f>IFERROR(IF(AND(CK$272=list!$D$3,'Box Calculation'!CK$279&lt;&gt;"h",$E285&lt;&gt;0),0,IF(AND(CK$273=list!$D$2,$E285&lt;&gt;0,TRUNC(VLOOKUP($E285,'Container Panel'!$B$41:$Z$100,$D285,0)/(VLOOKUP(CK$276,UI!$A$12:$O$51,VLOOKUP(CK$279,$B$276:$C$278,2,0),0)/1000))&gt;0),1,TRUNC(VLOOKUP($E285,'Container Panel'!$B$41:$Z$100,$D285,0)/(VLOOKUP(CK$276,UI!$A$12:$O$51,VLOOKUP(CK$279,$B$276:$C$278,2,0),0)/1000)))),"")</f>
        <v/>
      </c>
      <c r="CL285" s="145" t="str">
        <f>IFERROR(IF(AND(CL$272=list!$D$3,'Box Calculation'!CL$279&lt;&gt;"h",$E285&lt;&gt;0),0,IF(AND(CL$273=list!$D$2,$E285&lt;&gt;0,TRUNC(VLOOKUP($E285,'Container Panel'!$B$41:$Z$100,$D285,0)/(VLOOKUP(CL$276,UI!$A$12:$O$51,VLOOKUP(CL$279,$B$276:$C$278,2,0),0)/1000))&gt;0),1,TRUNC(VLOOKUP($E285,'Container Panel'!$B$41:$Z$100,$D285,0)/(VLOOKUP(CL$276,UI!$A$12:$O$51,VLOOKUP(CL$279,$B$276:$C$278,2,0),0)/1000)))),"")</f>
        <v/>
      </c>
      <c r="CM285" s="145" t="str">
        <f>IFERROR(IF(AND(CM$272=list!$D$3,'Box Calculation'!CM$279&lt;&gt;"h",$E285&lt;&gt;0),0,IF(AND(CM$273=list!$D$2,$E285&lt;&gt;0,TRUNC(VLOOKUP($E285,'Container Panel'!$B$41:$Z$100,$D285,0)/(VLOOKUP(CM$276,UI!$A$12:$O$51,VLOOKUP(CM$279,$B$276:$C$278,2,0),0)/1000))&gt;0),1,TRUNC(VLOOKUP($E285,'Container Panel'!$B$41:$Z$100,$D285,0)/(VLOOKUP(CM$276,UI!$A$12:$O$51,VLOOKUP(CM$279,$B$276:$C$278,2,0),0)/1000)))),"")</f>
        <v/>
      </c>
      <c r="CN285" s="145" t="str">
        <f>IFERROR(IF(AND(CN$272=list!$D$3,'Box Calculation'!CN$279&lt;&gt;"h",$E285&lt;&gt;0),0,IF(AND(CN$273=list!$D$2,$E285&lt;&gt;0,TRUNC(VLOOKUP($E285,'Container Panel'!$B$41:$Z$100,$D285,0)/(VLOOKUP(CN$276,UI!$A$12:$O$51,VLOOKUP(CN$279,$B$276:$C$278,2,0),0)/1000))&gt;0),1,TRUNC(VLOOKUP($E285,'Container Panel'!$B$41:$Z$100,$D285,0)/(VLOOKUP(CN$276,UI!$A$12:$O$51,VLOOKUP(CN$279,$B$276:$C$278,2,0),0)/1000)))),"")</f>
        <v/>
      </c>
      <c r="CO285" s="145" t="str">
        <f>IFERROR(IF(AND(CO$272=list!$D$3,'Box Calculation'!CO$279&lt;&gt;"h",$E285&lt;&gt;0),0,IF(AND(CO$273=list!$D$2,$E285&lt;&gt;0,TRUNC(VLOOKUP($E285,'Container Panel'!$B$41:$Z$100,$D285,0)/(VLOOKUP(CO$276,UI!$A$12:$O$51,VLOOKUP(CO$279,$B$276:$C$278,2,0),0)/1000))&gt;0),1,TRUNC(VLOOKUP($E285,'Container Panel'!$B$41:$Z$100,$D285,0)/(VLOOKUP(CO$276,UI!$A$12:$O$51,VLOOKUP(CO$279,$B$276:$C$278,2,0),0)/1000)))),"")</f>
        <v/>
      </c>
      <c r="CP285" s="145" t="str">
        <f>IFERROR(IF(AND(CP$272=list!$D$3,'Box Calculation'!CP$279&lt;&gt;"h",$E285&lt;&gt;0),0,IF(AND(CP$273=list!$D$2,$E285&lt;&gt;0,TRUNC(VLOOKUP($E285,'Container Panel'!$B$41:$Z$100,$D285,0)/(VLOOKUP(CP$276,UI!$A$12:$O$51,VLOOKUP(CP$279,$B$276:$C$278,2,0),0)/1000))&gt;0),1,TRUNC(VLOOKUP($E285,'Container Panel'!$B$41:$Z$100,$D285,0)/(VLOOKUP(CP$276,UI!$A$12:$O$51,VLOOKUP(CP$279,$B$276:$C$278,2,0),0)/1000)))),"")</f>
        <v/>
      </c>
      <c r="CQ285" s="145" t="str">
        <f>IFERROR(IF(AND(CQ$272=list!$D$3,'Box Calculation'!CQ$279&lt;&gt;"h",$E285&lt;&gt;0),0,IF(AND(CQ$273=list!$D$2,$E285&lt;&gt;0,TRUNC(VLOOKUP($E285,'Container Panel'!$B$41:$Z$100,$D285,0)/(VLOOKUP(CQ$276,UI!$A$12:$O$51,VLOOKUP(CQ$279,$B$276:$C$278,2,0),0)/1000))&gt;0),1,TRUNC(VLOOKUP($E285,'Container Panel'!$B$41:$Z$100,$D285,0)/(VLOOKUP(CQ$276,UI!$A$12:$O$51,VLOOKUP(CQ$279,$B$276:$C$278,2,0),0)/1000)))),"")</f>
        <v/>
      </c>
      <c r="CR285" s="145" t="str">
        <f>IFERROR(IF(AND(CR$272=list!$D$3,'Box Calculation'!CR$279&lt;&gt;"h",$E285&lt;&gt;0),0,IF(AND(CR$273=list!$D$2,$E285&lt;&gt;0,TRUNC(VLOOKUP($E285,'Container Panel'!$B$41:$Z$100,$D285,0)/(VLOOKUP(CR$276,UI!$A$12:$O$51,VLOOKUP(CR$279,$B$276:$C$278,2,0),0)/1000))&gt;0),1,TRUNC(VLOOKUP($E285,'Container Panel'!$B$41:$Z$100,$D285,0)/(VLOOKUP(CR$276,UI!$A$12:$O$51,VLOOKUP(CR$279,$B$276:$C$278,2,0),0)/1000)))),"")</f>
        <v/>
      </c>
      <c r="CS285" s="145" t="str">
        <f>IFERROR(IF(AND(CS$272=list!$D$3,'Box Calculation'!CS$279&lt;&gt;"h",$E285&lt;&gt;0),0,IF(AND(CS$273=list!$D$2,$E285&lt;&gt;0,TRUNC(VLOOKUP($E285,'Container Panel'!$B$41:$Z$100,$D285,0)/(VLOOKUP(CS$276,UI!$A$12:$O$51,VLOOKUP(CS$279,$B$276:$C$278,2,0),0)/1000))&gt;0),1,TRUNC(VLOOKUP($E285,'Container Panel'!$B$41:$Z$100,$D285,0)/(VLOOKUP(CS$276,UI!$A$12:$O$51,VLOOKUP(CS$279,$B$276:$C$278,2,0),0)/1000)))),"")</f>
        <v/>
      </c>
      <c r="CT285" s="145" t="str">
        <f>IFERROR(IF(AND(CT$272=list!$D$3,'Box Calculation'!CT$279&lt;&gt;"h",$E285&lt;&gt;0),0,IF(AND(CT$273=list!$D$2,$E285&lt;&gt;0,TRUNC(VLOOKUP($E285,'Container Panel'!$B$41:$Z$100,$D285,0)/(VLOOKUP(CT$276,UI!$A$12:$O$51,VLOOKUP(CT$279,$B$276:$C$278,2,0),0)/1000))&gt;0),1,TRUNC(VLOOKUP($E285,'Container Panel'!$B$41:$Z$100,$D285,0)/(VLOOKUP(CT$276,UI!$A$12:$O$51,VLOOKUP(CT$279,$B$276:$C$278,2,0),0)/1000)))),"")</f>
        <v/>
      </c>
      <c r="CU285" s="145" t="str">
        <f>IFERROR(IF(AND(CU$272=list!$D$3,'Box Calculation'!CU$279&lt;&gt;"h",$E285&lt;&gt;0),0,IF(AND(CU$273=list!$D$2,$E285&lt;&gt;0,TRUNC(VLOOKUP($E285,'Container Panel'!$B$41:$Z$100,$D285,0)/(VLOOKUP(CU$276,UI!$A$12:$O$51,VLOOKUP(CU$279,$B$276:$C$278,2,0),0)/1000))&gt;0),1,TRUNC(VLOOKUP($E285,'Container Panel'!$B$41:$Z$100,$D285,0)/(VLOOKUP(CU$276,UI!$A$12:$O$51,VLOOKUP(CU$279,$B$276:$C$278,2,0),0)/1000)))),"")</f>
        <v/>
      </c>
      <c r="CV285" s="145" t="str">
        <f>IFERROR(IF(AND(CV$272=list!$D$3,'Box Calculation'!CV$279&lt;&gt;"h",$E285&lt;&gt;0),0,IF(AND(CV$273=list!$D$2,$E285&lt;&gt;0,TRUNC(VLOOKUP($E285,'Container Panel'!$B$41:$Z$100,$D285,0)/(VLOOKUP(CV$276,UI!$A$12:$O$51,VLOOKUP(CV$279,$B$276:$C$278,2,0),0)/1000))&gt;0),1,TRUNC(VLOOKUP($E285,'Container Panel'!$B$41:$Z$100,$D285,0)/(VLOOKUP(CV$276,UI!$A$12:$O$51,VLOOKUP(CV$279,$B$276:$C$278,2,0),0)/1000)))),"")</f>
        <v/>
      </c>
      <c r="CW285" s="145" t="str">
        <f>IFERROR(IF(AND(CW$272=list!$D$3,'Box Calculation'!CW$279&lt;&gt;"h",$E285&lt;&gt;0),0,IF(AND(CW$273=list!$D$2,$E285&lt;&gt;0,TRUNC(VLOOKUP($E285,'Container Panel'!$B$41:$Z$100,$D285,0)/(VLOOKUP(CW$276,UI!$A$12:$O$51,VLOOKUP(CW$279,$B$276:$C$278,2,0),0)/1000))&gt;0),1,TRUNC(VLOOKUP($E285,'Container Panel'!$B$41:$Z$100,$D285,0)/(VLOOKUP(CW$276,UI!$A$12:$O$51,VLOOKUP(CW$279,$B$276:$C$278,2,0),0)/1000)))),"")</f>
        <v/>
      </c>
      <c r="CX285" s="145" t="str">
        <f>IFERROR(IF(AND(CX$272=list!$D$3,'Box Calculation'!CX$279&lt;&gt;"h",$E285&lt;&gt;0),0,IF(AND(CX$273=list!$D$2,$E285&lt;&gt;0,TRUNC(VLOOKUP($E285,'Container Panel'!$B$41:$Z$100,$D285,0)/(VLOOKUP(CX$276,UI!$A$12:$O$51,VLOOKUP(CX$279,$B$276:$C$278,2,0),0)/1000))&gt;0),1,TRUNC(VLOOKUP($E285,'Container Panel'!$B$41:$Z$100,$D285,0)/(VLOOKUP(CX$276,UI!$A$12:$O$51,VLOOKUP(CX$279,$B$276:$C$278,2,0),0)/1000)))),"")</f>
        <v/>
      </c>
      <c r="CY285" s="145" t="str">
        <f>IFERROR(IF(AND(CY$272=list!$D$3,'Box Calculation'!CY$279&lt;&gt;"h",$E285&lt;&gt;0),0,IF(AND(CY$273=list!$D$2,$E285&lt;&gt;0,TRUNC(VLOOKUP($E285,'Container Panel'!$B$41:$Z$100,$D285,0)/(VLOOKUP(CY$276,UI!$A$12:$O$51,VLOOKUP(CY$279,$B$276:$C$278,2,0),0)/1000))&gt;0),1,TRUNC(VLOOKUP($E285,'Container Panel'!$B$41:$Z$100,$D285,0)/(VLOOKUP(CY$276,UI!$A$12:$O$51,VLOOKUP(CY$279,$B$276:$C$278,2,0),0)/1000)))),"")</f>
        <v/>
      </c>
      <c r="CZ285" s="145" t="str">
        <f>IFERROR(IF(AND(CZ$272=list!$D$3,'Box Calculation'!CZ$279&lt;&gt;"h",$E285&lt;&gt;0),0,IF(AND(CZ$273=list!$D$2,$E285&lt;&gt;0,TRUNC(VLOOKUP($E285,'Container Panel'!$B$41:$Z$100,$D285,0)/(VLOOKUP(CZ$276,UI!$A$12:$O$51,VLOOKUP(CZ$279,$B$276:$C$278,2,0),0)/1000))&gt;0),1,TRUNC(VLOOKUP($E285,'Container Panel'!$B$41:$Z$100,$D285,0)/(VLOOKUP(CZ$276,UI!$A$12:$O$51,VLOOKUP(CZ$279,$B$276:$C$278,2,0),0)/1000)))),"")</f>
        <v/>
      </c>
      <c r="DA285" s="145" t="str">
        <f>IFERROR(IF(AND(DA$272=list!$D$3,'Box Calculation'!DA$279&lt;&gt;"h",$E285&lt;&gt;0),0,IF(AND(DA$273=list!$D$2,$E285&lt;&gt;0,TRUNC(VLOOKUP($E285,'Container Panel'!$B$41:$Z$100,$D285,0)/(VLOOKUP(DA$276,UI!$A$12:$O$51,VLOOKUP(DA$279,$B$276:$C$278,2,0),0)/1000))&gt;0),1,TRUNC(VLOOKUP($E285,'Container Panel'!$B$41:$Z$100,$D285,0)/(VLOOKUP(DA$276,UI!$A$12:$O$51,VLOOKUP(DA$279,$B$276:$C$278,2,0),0)/1000)))),"")</f>
        <v/>
      </c>
      <c r="DB285" s="145" t="str">
        <f>IFERROR(IF(AND(DB$272=list!$D$3,'Box Calculation'!DB$279&lt;&gt;"h",$E285&lt;&gt;0),0,IF(AND(DB$273=list!$D$2,$E285&lt;&gt;0,TRUNC(VLOOKUP($E285,'Container Panel'!$B$41:$Z$100,$D285,0)/(VLOOKUP(DB$276,UI!$A$12:$O$51,VLOOKUP(DB$279,$B$276:$C$278,2,0),0)/1000))&gt;0),1,TRUNC(VLOOKUP($E285,'Container Panel'!$B$41:$Z$100,$D285,0)/(VLOOKUP(DB$276,UI!$A$12:$O$51,VLOOKUP(DB$279,$B$276:$C$278,2,0),0)/1000)))),"")</f>
        <v/>
      </c>
      <c r="DC285" s="145" t="str">
        <f>IFERROR(IF(AND(DC$272=list!$D$3,'Box Calculation'!DC$279&lt;&gt;"h",$E285&lt;&gt;0),0,IF(AND(DC$273=list!$D$2,$E285&lt;&gt;0,TRUNC(VLOOKUP($E285,'Container Panel'!$B$41:$Z$100,$D285,0)/(VLOOKUP(DC$276,UI!$A$12:$O$51,VLOOKUP(DC$279,$B$276:$C$278,2,0),0)/1000))&gt;0),1,TRUNC(VLOOKUP($E285,'Container Panel'!$B$41:$Z$100,$D285,0)/(VLOOKUP(DC$276,UI!$A$12:$O$51,VLOOKUP(DC$279,$B$276:$C$278,2,0),0)/1000)))),"")</f>
        <v/>
      </c>
      <c r="DD285" s="145" t="str">
        <f>IFERROR(IF(AND(DD$272=list!$D$3,'Box Calculation'!DD$279&lt;&gt;"h",$E285&lt;&gt;0),0,IF(AND(DD$273=list!$D$2,$E285&lt;&gt;0,TRUNC(VLOOKUP($E285,'Container Panel'!$B$41:$Z$100,$D285,0)/(VLOOKUP(DD$276,UI!$A$12:$O$51,VLOOKUP(DD$279,$B$276:$C$278,2,0),0)/1000))&gt;0),1,TRUNC(VLOOKUP($E285,'Container Panel'!$B$41:$Z$100,$D285,0)/(VLOOKUP(DD$276,UI!$A$12:$O$51,VLOOKUP(DD$279,$B$276:$C$278,2,0),0)/1000)))),"")</f>
        <v/>
      </c>
      <c r="DE285" s="145" t="str">
        <f>IFERROR(IF(AND(DE$272=list!$D$3,'Box Calculation'!DE$279&lt;&gt;"h",$E285&lt;&gt;0),0,IF(AND(DE$273=list!$D$2,$E285&lt;&gt;0,TRUNC(VLOOKUP($E285,'Container Panel'!$B$41:$Z$100,$D285,0)/(VLOOKUP(DE$276,UI!$A$12:$O$51,VLOOKUP(DE$279,$B$276:$C$278,2,0),0)/1000))&gt;0),1,TRUNC(VLOOKUP($E285,'Container Panel'!$B$41:$Z$100,$D285,0)/(VLOOKUP(DE$276,UI!$A$12:$O$51,VLOOKUP(DE$279,$B$276:$C$278,2,0),0)/1000)))),"")</f>
        <v/>
      </c>
      <c r="DF285" s="145" t="str">
        <f>IFERROR(IF(AND(DF$272=list!$D$3,'Box Calculation'!DF$279&lt;&gt;"h",$E285&lt;&gt;0),0,IF(AND(DF$273=list!$D$2,$E285&lt;&gt;0,TRUNC(VLOOKUP($E285,'Container Panel'!$B$41:$Z$100,$D285,0)/(VLOOKUP(DF$276,UI!$A$12:$O$51,VLOOKUP(DF$279,$B$276:$C$278,2,0),0)/1000))&gt;0),1,TRUNC(VLOOKUP($E285,'Container Panel'!$B$41:$Z$100,$D285,0)/(VLOOKUP(DF$276,UI!$A$12:$O$51,VLOOKUP(DF$279,$B$276:$C$278,2,0),0)/1000)))),"")</f>
        <v/>
      </c>
      <c r="DG285" s="145" t="str">
        <f>IFERROR(IF(AND(DG$272=list!$D$3,'Box Calculation'!DG$279&lt;&gt;"h",$E285&lt;&gt;0),0,IF(AND(DG$273=list!$D$2,$E285&lt;&gt;0,TRUNC(VLOOKUP($E285,'Container Panel'!$B$41:$Z$100,$D285,0)/(VLOOKUP(DG$276,UI!$A$12:$O$51,VLOOKUP(DG$279,$B$276:$C$278,2,0),0)/1000))&gt;0),1,TRUNC(VLOOKUP($E285,'Container Panel'!$B$41:$Z$100,$D285,0)/(VLOOKUP(DG$276,UI!$A$12:$O$51,VLOOKUP(DG$279,$B$276:$C$278,2,0),0)/1000)))),"")</f>
        <v/>
      </c>
      <c r="DH285" s="145" t="str">
        <f>IFERROR(IF(AND(DH$272=list!$D$3,'Box Calculation'!DH$279&lt;&gt;"h",$E285&lt;&gt;0),0,IF(AND(DH$273=list!$D$2,$E285&lt;&gt;0,TRUNC(VLOOKUP($E285,'Container Panel'!$B$41:$Z$100,$D285,0)/(VLOOKUP(DH$276,UI!$A$12:$O$51,VLOOKUP(DH$279,$B$276:$C$278,2,0),0)/1000))&gt;0),1,TRUNC(VLOOKUP($E285,'Container Panel'!$B$41:$Z$100,$D285,0)/(VLOOKUP(DH$276,UI!$A$12:$O$51,VLOOKUP(DH$279,$B$276:$C$278,2,0),0)/1000)))),"")</f>
        <v/>
      </c>
      <c r="DI285" s="145" t="str">
        <f>IFERROR(IF(AND(DI$272=list!$D$3,'Box Calculation'!DI$279&lt;&gt;"h",$E285&lt;&gt;0),0,IF(AND(DI$273=list!$D$2,$E285&lt;&gt;0,TRUNC(VLOOKUP($E285,'Container Panel'!$B$41:$Z$100,$D285,0)/(VLOOKUP(DI$276,UI!$A$12:$O$51,VLOOKUP(DI$279,$B$276:$C$278,2,0),0)/1000))&gt;0),1,TRUNC(VLOOKUP($E285,'Container Panel'!$B$41:$Z$100,$D285,0)/(VLOOKUP(DI$276,UI!$A$12:$O$51,VLOOKUP(DI$279,$B$276:$C$278,2,0),0)/1000)))),"")</f>
        <v/>
      </c>
      <c r="DJ285" s="145" t="str">
        <f>IFERROR(IF(AND(DJ$272=list!$D$3,'Box Calculation'!DJ$279&lt;&gt;"h",$E285&lt;&gt;0),0,IF(AND(DJ$273=list!$D$2,$E285&lt;&gt;0,TRUNC(VLOOKUP($E285,'Container Panel'!$B$41:$Z$100,$D285,0)/(VLOOKUP(DJ$276,UI!$A$12:$O$51,VLOOKUP(DJ$279,$B$276:$C$278,2,0),0)/1000))&gt;0),1,TRUNC(VLOOKUP($E285,'Container Panel'!$B$41:$Z$100,$D285,0)/(VLOOKUP(DJ$276,UI!$A$12:$O$51,VLOOKUP(DJ$279,$B$276:$C$278,2,0),0)/1000)))),"")</f>
        <v/>
      </c>
      <c r="DK285" s="145" t="str">
        <f>IFERROR(IF(AND(DK$272=list!$D$3,'Box Calculation'!DK$279&lt;&gt;"h",$E285&lt;&gt;0),0,IF(AND(DK$273=list!$D$2,$E285&lt;&gt;0,TRUNC(VLOOKUP($E285,'Container Panel'!$B$41:$Z$100,$D285,0)/(VLOOKUP(DK$276,UI!$A$12:$O$51,VLOOKUP(DK$279,$B$276:$C$278,2,0),0)/1000))&gt;0),1,TRUNC(VLOOKUP($E285,'Container Panel'!$B$41:$Z$100,$D285,0)/(VLOOKUP(DK$276,UI!$A$12:$O$51,VLOOKUP(DK$279,$B$276:$C$278,2,0),0)/1000)))),"")</f>
        <v/>
      </c>
      <c r="DL285" s="145" t="str">
        <f>IFERROR(IF(AND(DL$272=list!$D$3,'Box Calculation'!DL$279&lt;&gt;"h",$E285&lt;&gt;0),0,IF(AND(DL$273=list!$D$2,$E285&lt;&gt;0,TRUNC(VLOOKUP($E285,'Container Panel'!$B$41:$Z$100,$D285,0)/(VLOOKUP(DL$276,UI!$A$12:$O$51,VLOOKUP(DL$279,$B$276:$C$278,2,0),0)/1000))&gt;0),1,TRUNC(VLOOKUP($E285,'Container Panel'!$B$41:$Z$100,$D285,0)/(VLOOKUP(DL$276,UI!$A$12:$O$51,VLOOKUP(DL$279,$B$276:$C$278,2,0),0)/1000)))),"")</f>
        <v/>
      </c>
      <c r="DM285" s="145" t="str">
        <f>IFERROR(IF(AND(DM$272=list!$D$3,'Box Calculation'!DM$279&lt;&gt;"h",$E285&lt;&gt;0),0,IF(AND(DM$273=list!$D$2,$E285&lt;&gt;0,TRUNC(VLOOKUP($E285,'Container Panel'!$B$41:$Z$100,$D285,0)/(VLOOKUP(DM$276,UI!$A$12:$O$51,VLOOKUP(DM$279,$B$276:$C$278,2,0),0)/1000))&gt;0),1,TRUNC(VLOOKUP($E285,'Container Panel'!$B$41:$Z$100,$D285,0)/(VLOOKUP(DM$276,UI!$A$12:$O$51,VLOOKUP(DM$279,$B$276:$C$278,2,0),0)/1000)))),"")</f>
        <v/>
      </c>
      <c r="DN285" s="145" t="str">
        <f>IFERROR(IF(AND(DN$272=list!$D$3,'Box Calculation'!DN$279&lt;&gt;"h",$E285&lt;&gt;0),0,IF(AND(DN$273=list!$D$2,$E285&lt;&gt;0,TRUNC(VLOOKUP($E285,'Container Panel'!$B$41:$Z$100,$D285,0)/(VLOOKUP(DN$276,UI!$A$12:$O$51,VLOOKUP(DN$279,$B$276:$C$278,2,0),0)/1000))&gt;0),1,TRUNC(VLOOKUP($E285,'Container Panel'!$B$41:$Z$100,$D285,0)/(VLOOKUP(DN$276,UI!$A$12:$O$51,VLOOKUP(DN$279,$B$276:$C$278,2,0),0)/1000)))),"")</f>
        <v/>
      </c>
      <c r="DO285" s="145" t="str">
        <f>IFERROR(IF(AND(DO$272=list!$D$3,'Box Calculation'!DO$279&lt;&gt;"h",$E285&lt;&gt;0),0,IF(AND(DO$273=list!$D$2,$E285&lt;&gt;0,TRUNC(VLOOKUP($E285,'Container Panel'!$B$41:$Z$100,$D285,0)/(VLOOKUP(DO$276,UI!$A$12:$O$51,VLOOKUP(DO$279,$B$276:$C$278,2,0),0)/1000))&gt;0),1,TRUNC(VLOOKUP($E285,'Container Panel'!$B$41:$Z$100,$D285,0)/(VLOOKUP(DO$276,UI!$A$12:$O$51,VLOOKUP(DO$279,$B$276:$C$278,2,0),0)/1000)))),"")</f>
        <v/>
      </c>
      <c r="DP285" s="145" t="str">
        <f>IFERROR(IF(AND(DP$272=list!$D$3,'Box Calculation'!DP$279&lt;&gt;"h",$E285&lt;&gt;0),0,IF(AND(DP$273=list!$D$2,$E285&lt;&gt;0,TRUNC(VLOOKUP($E285,'Container Panel'!$B$41:$Z$100,$D285,0)/(VLOOKUP(DP$276,UI!$A$12:$O$51,VLOOKUP(DP$279,$B$276:$C$278,2,0),0)/1000))&gt;0),1,TRUNC(VLOOKUP($E285,'Container Panel'!$B$41:$Z$100,$D285,0)/(VLOOKUP(DP$276,UI!$A$12:$O$51,VLOOKUP(DP$279,$B$276:$C$278,2,0),0)/1000)))),"")</f>
        <v/>
      </c>
      <c r="DQ285" s="145" t="str">
        <f>IFERROR(IF(AND(DQ$272=list!$D$3,'Box Calculation'!DQ$279&lt;&gt;"h",$E285&lt;&gt;0),0,IF(AND(DQ$273=list!$D$2,$E285&lt;&gt;0,TRUNC(VLOOKUP($E285,'Container Panel'!$B$41:$Z$100,$D285,0)/(VLOOKUP(DQ$276,UI!$A$12:$O$51,VLOOKUP(DQ$279,$B$276:$C$278,2,0),0)/1000))&gt;0),1,TRUNC(VLOOKUP($E285,'Container Panel'!$B$41:$Z$100,$D285,0)/(VLOOKUP(DQ$276,UI!$A$12:$O$51,VLOOKUP(DQ$279,$B$276:$C$278,2,0),0)/1000)))),"")</f>
        <v/>
      </c>
      <c r="DR285" s="145" t="str">
        <f>IFERROR(IF(AND(DR$272=list!$D$3,'Box Calculation'!DR$279&lt;&gt;"h",$E285&lt;&gt;0),0,IF(AND(DR$273=list!$D$2,$E285&lt;&gt;0,TRUNC(VLOOKUP($E285,'Container Panel'!$B$41:$Z$100,$D285,0)/(VLOOKUP(DR$276,UI!$A$12:$O$51,VLOOKUP(DR$279,$B$276:$C$278,2,0),0)/1000))&gt;0),1,TRUNC(VLOOKUP($E285,'Container Panel'!$B$41:$Z$100,$D285,0)/(VLOOKUP(DR$276,UI!$A$12:$O$51,VLOOKUP(DR$279,$B$276:$C$278,2,0),0)/1000)))),"")</f>
        <v/>
      </c>
      <c r="DS285" s="145" t="str">
        <f>IFERROR(IF(AND(DS$272=list!$D$3,'Box Calculation'!DS$279&lt;&gt;"h",$E285&lt;&gt;0),0,IF(AND(DS$273=list!$D$2,$E285&lt;&gt;0,TRUNC(VLOOKUP($E285,'Container Panel'!$B$41:$Z$100,$D285,0)/(VLOOKUP(DS$276,UI!$A$12:$O$51,VLOOKUP(DS$279,$B$276:$C$278,2,0),0)/1000))&gt;0),1,TRUNC(VLOOKUP($E285,'Container Panel'!$B$41:$Z$100,$D285,0)/(VLOOKUP(DS$276,UI!$A$12:$O$51,VLOOKUP(DS$279,$B$276:$C$278,2,0),0)/1000)))),"")</f>
        <v/>
      </c>
      <c r="DT285" s="145" t="str">
        <f>IFERROR(IF(AND(DT$272=list!$D$3,'Box Calculation'!DT$279&lt;&gt;"h",$E285&lt;&gt;0),0,IF(AND(DT$273=list!$D$2,$E285&lt;&gt;0,TRUNC(VLOOKUP($E285,'Container Panel'!$B$41:$Z$100,$D285,0)/(VLOOKUP(DT$276,UI!$A$12:$O$51,VLOOKUP(DT$279,$B$276:$C$278,2,0),0)/1000))&gt;0),1,TRUNC(VLOOKUP($E285,'Container Panel'!$B$41:$Z$100,$D285,0)/(VLOOKUP(DT$276,UI!$A$12:$O$51,VLOOKUP(DT$279,$B$276:$C$278,2,0),0)/1000)))),"")</f>
        <v/>
      </c>
      <c r="DU285" s="145" t="str">
        <f>IFERROR(IF(AND(DU$272=list!$D$3,'Box Calculation'!DU$279&lt;&gt;"h",$E285&lt;&gt;0),0,IF(AND(DU$273=list!$D$2,$E285&lt;&gt;0,TRUNC(VLOOKUP($E285,'Container Panel'!$B$41:$Z$100,$D285,0)/(VLOOKUP(DU$276,UI!$A$12:$O$51,VLOOKUP(DU$279,$B$276:$C$278,2,0),0)/1000))&gt;0),1,TRUNC(VLOOKUP($E285,'Container Panel'!$B$41:$Z$100,$D285,0)/(VLOOKUP(DU$276,UI!$A$12:$O$51,VLOOKUP(DU$279,$B$276:$C$278,2,0),0)/1000)))),"")</f>
        <v/>
      </c>
      <c r="DV285" s="145" t="str">
        <f>IFERROR(IF(AND(DV$272=list!$D$3,'Box Calculation'!DV$279&lt;&gt;"h",$E285&lt;&gt;0),0,IF(AND(DV$273=list!$D$2,$E285&lt;&gt;0,TRUNC(VLOOKUP($E285,'Container Panel'!$B$41:$Z$100,$D285,0)/(VLOOKUP(DV$276,UI!$A$12:$O$51,VLOOKUP(DV$279,$B$276:$C$278,2,0),0)/1000))&gt;0),1,TRUNC(VLOOKUP($E285,'Container Panel'!$B$41:$Z$100,$D285,0)/(VLOOKUP(DV$276,UI!$A$12:$O$51,VLOOKUP(DV$279,$B$276:$C$278,2,0),0)/1000)))),"")</f>
        <v/>
      </c>
      <c r="DW285" s="145" t="str">
        <f>IFERROR(IF(AND(DW$272=list!$D$3,'Box Calculation'!DW$279&lt;&gt;"h",$E285&lt;&gt;0),0,IF(AND(DW$273=list!$D$2,$E285&lt;&gt;0,TRUNC(VLOOKUP($E285,'Container Panel'!$B$41:$Z$100,$D285,0)/(VLOOKUP(DW$276,UI!$A$12:$O$51,VLOOKUP(DW$279,$B$276:$C$278,2,0),0)/1000))&gt;0),1,TRUNC(VLOOKUP($E285,'Container Panel'!$B$41:$Z$100,$D285,0)/(VLOOKUP(DW$276,UI!$A$12:$O$51,VLOOKUP(DW$279,$B$276:$C$278,2,0),0)/1000)))),"")</f>
        <v/>
      </c>
      <c r="DX285" s="145" t="str">
        <f>IFERROR(IF(AND(DX$272=list!$D$3,'Box Calculation'!DX$279&lt;&gt;"h",$E285&lt;&gt;0),0,IF(AND(DX$273=list!$D$2,$E285&lt;&gt;0,TRUNC(VLOOKUP($E285,'Container Panel'!$B$41:$Z$100,$D285,0)/(VLOOKUP(DX$276,UI!$A$12:$O$51,VLOOKUP(DX$279,$B$276:$C$278,2,0),0)/1000))&gt;0),1,TRUNC(VLOOKUP($E285,'Container Panel'!$B$41:$Z$100,$D285,0)/(VLOOKUP(DX$276,UI!$A$12:$O$51,VLOOKUP(DX$279,$B$276:$C$278,2,0),0)/1000)))),"")</f>
        <v/>
      </c>
      <c r="DY285" s="145" t="str">
        <f>IFERROR(IF(AND(DY$272=list!$D$3,'Box Calculation'!DY$279&lt;&gt;"h",$E285&lt;&gt;0),0,IF(AND(DY$273=list!$D$2,$E285&lt;&gt;0,TRUNC(VLOOKUP($E285,'Container Panel'!$B$41:$Z$100,$D285,0)/(VLOOKUP(DY$276,UI!$A$12:$O$51,VLOOKUP(DY$279,$B$276:$C$278,2,0),0)/1000))&gt;0),1,TRUNC(VLOOKUP($E285,'Container Panel'!$B$41:$Z$100,$D285,0)/(VLOOKUP(DY$276,UI!$A$12:$O$51,VLOOKUP(DY$279,$B$276:$C$278,2,0),0)/1000)))),"")</f>
        <v/>
      </c>
      <c r="DZ285" s="145" t="str">
        <f>IFERROR(IF(AND(DZ$272=list!$D$3,'Box Calculation'!DZ$279&lt;&gt;"h",$E285&lt;&gt;0),0,IF(AND(DZ$273=list!$D$2,$E285&lt;&gt;0,TRUNC(VLOOKUP($E285,'Container Panel'!$B$41:$Z$100,$D285,0)/(VLOOKUP(DZ$276,UI!$A$12:$O$51,VLOOKUP(DZ$279,$B$276:$C$278,2,0),0)/1000))&gt;0),1,TRUNC(VLOOKUP($E285,'Container Panel'!$B$41:$Z$100,$D285,0)/(VLOOKUP(DZ$276,UI!$A$12:$O$51,VLOOKUP(DZ$279,$B$276:$C$278,2,0),0)/1000)))),"")</f>
        <v/>
      </c>
      <c r="EA285" s="145" t="str">
        <f>IFERROR(IF(AND(EA$272=list!$D$3,'Box Calculation'!EA$279&lt;&gt;"h",$E285&lt;&gt;0),0,IF(AND(EA$273=list!$D$2,$E285&lt;&gt;0,TRUNC(VLOOKUP($E285,'Container Panel'!$B$41:$Z$100,$D285,0)/(VLOOKUP(EA$276,UI!$A$12:$O$51,VLOOKUP(EA$279,$B$276:$C$278,2,0),0)/1000))&gt;0),1,TRUNC(VLOOKUP($E285,'Container Panel'!$B$41:$Z$100,$D285,0)/(VLOOKUP(EA$276,UI!$A$12:$O$51,VLOOKUP(EA$279,$B$276:$C$278,2,0),0)/1000)))),"")</f>
        <v/>
      </c>
      <c r="EB285" s="145" t="str">
        <f>IFERROR(IF(AND(EB$272=list!$D$3,'Box Calculation'!EB$279&lt;&gt;"h",$E285&lt;&gt;0),0,IF(AND(EB$273=list!$D$2,$E285&lt;&gt;0,TRUNC(VLOOKUP($E285,'Container Panel'!$B$41:$Z$100,$D285,0)/(VLOOKUP(EB$276,UI!$A$12:$O$51,VLOOKUP(EB$279,$B$276:$C$278,2,0),0)/1000))&gt;0),1,TRUNC(VLOOKUP($E285,'Container Panel'!$B$41:$Z$100,$D285,0)/(VLOOKUP(EB$276,UI!$A$12:$O$51,VLOOKUP(EB$279,$B$276:$C$278,2,0),0)/1000)))),"")</f>
        <v/>
      </c>
      <c r="EC285" s="145" t="str">
        <f>IFERROR(IF(AND(EC$272=list!$D$3,'Box Calculation'!EC$279&lt;&gt;"h",$E285&lt;&gt;0),0,IF(AND(EC$273=list!$D$2,$E285&lt;&gt;0,TRUNC(VLOOKUP($E285,'Container Panel'!$B$41:$Z$100,$D285,0)/(VLOOKUP(EC$276,UI!$A$12:$O$51,VLOOKUP(EC$279,$B$276:$C$278,2,0),0)/1000))&gt;0),1,TRUNC(VLOOKUP($E285,'Container Panel'!$B$41:$Z$100,$D285,0)/(VLOOKUP(EC$276,UI!$A$12:$O$51,VLOOKUP(EC$279,$B$276:$C$278,2,0),0)/1000)))),"")</f>
        <v/>
      </c>
      <c r="ED285" s="145" t="str">
        <f>IFERROR(IF(AND(ED$272=list!$D$3,'Box Calculation'!ED$279&lt;&gt;"h",$E285&lt;&gt;0),0,IF(AND(ED$273=list!$D$2,$E285&lt;&gt;0,TRUNC(VLOOKUP($E285,'Container Panel'!$B$41:$Z$100,$D285,0)/(VLOOKUP(ED$276,UI!$A$12:$O$51,VLOOKUP(ED$279,$B$276:$C$278,2,0),0)/1000))&gt;0),1,TRUNC(VLOOKUP($E285,'Container Panel'!$B$41:$Z$100,$D285,0)/(VLOOKUP(ED$276,UI!$A$12:$O$51,VLOOKUP(ED$279,$B$276:$C$278,2,0),0)/1000)))),"")</f>
        <v/>
      </c>
      <c r="EE285" s="145" t="str">
        <f>IFERROR(IF(AND(EE$272=list!$D$3,'Box Calculation'!EE$279&lt;&gt;"h",$E285&lt;&gt;0),0,IF(AND(EE$273=list!$D$2,$E285&lt;&gt;0,TRUNC(VLOOKUP($E285,'Container Panel'!$B$41:$Z$100,$D285,0)/(VLOOKUP(EE$276,UI!$A$12:$O$51,VLOOKUP(EE$279,$B$276:$C$278,2,0),0)/1000))&gt;0),1,TRUNC(VLOOKUP($E285,'Container Panel'!$B$41:$Z$100,$D285,0)/(VLOOKUP(EE$276,UI!$A$12:$O$51,VLOOKUP(EE$279,$B$276:$C$278,2,0),0)/1000)))),"")</f>
        <v/>
      </c>
      <c r="EF285" s="145" t="str">
        <f>IFERROR(IF(AND(EF$272=list!$D$3,'Box Calculation'!EF$279&lt;&gt;"h",$E285&lt;&gt;0),0,IF(AND(EF$273=list!$D$2,$E285&lt;&gt;0,TRUNC(VLOOKUP($E285,'Container Panel'!$B$41:$Z$100,$D285,0)/(VLOOKUP(EF$276,UI!$A$12:$O$51,VLOOKUP(EF$279,$B$276:$C$278,2,0),0)/1000))&gt;0),1,TRUNC(VLOOKUP($E285,'Container Panel'!$B$41:$Z$100,$D285,0)/(VLOOKUP(EF$276,UI!$A$12:$O$51,VLOOKUP(EF$279,$B$276:$C$278,2,0),0)/1000)))),"")</f>
        <v/>
      </c>
      <c r="EG285" s="145" t="str">
        <f>IFERROR(IF(AND(EG$272=list!$D$3,'Box Calculation'!EG$279&lt;&gt;"h",$E285&lt;&gt;0),0,IF(AND(EG$273=list!$D$2,$E285&lt;&gt;0,TRUNC(VLOOKUP($E285,'Container Panel'!$B$41:$Z$100,$D285,0)/(VLOOKUP(EG$276,UI!$A$12:$O$51,VLOOKUP(EG$279,$B$276:$C$278,2,0),0)/1000))&gt;0),1,TRUNC(VLOOKUP($E285,'Container Panel'!$B$41:$Z$100,$D285,0)/(VLOOKUP(EG$276,UI!$A$12:$O$51,VLOOKUP(EG$279,$B$276:$C$278,2,0),0)/1000)))),"")</f>
        <v/>
      </c>
      <c r="EH285" s="145" t="str">
        <f>IFERROR(IF(AND(EH$272=list!$D$3,'Box Calculation'!EH$279&lt;&gt;"h",$E285&lt;&gt;0),0,IF(AND(EH$273=list!$D$2,$E285&lt;&gt;0,TRUNC(VLOOKUP($E285,'Container Panel'!$B$41:$Z$100,$D285,0)/(VLOOKUP(EH$276,UI!$A$12:$O$51,VLOOKUP(EH$279,$B$276:$C$278,2,0),0)/1000))&gt;0),1,TRUNC(VLOOKUP($E285,'Container Panel'!$B$41:$Z$100,$D285,0)/(VLOOKUP(EH$276,UI!$A$12:$O$51,VLOOKUP(EH$279,$B$276:$C$278,2,0),0)/1000)))),"")</f>
        <v/>
      </c>
      <c r="EI285" s="145" t="str">
        <f>IFERROR(IF(AND(EI$272=list!$D$3,'Box Calculation'!EI$279&lt;&gt;"h",$E285&lt;&gt;0),0,IF(AND(EI$273=list!$D$2,$E285&lt;&gt;0,TRUNC(VLOOKUP($E285,'Container Panel'!$B$41:$Z$100,$D285,0)/(VLOOKUP(EI$276,UI!$A$12:$O$51,VLOOKUP(EI$279,$B$276:$C$278,2,0),0)/1000))&gt;0),1,TRUNC(VLOOKUP($E285,'Container Panel'!$B$41:$Z$100,$D285,0)/(VLOOKUP(EI$276,UI!$A$12:$O$51,VLOOKUP(EI$279,$B$276:$C$278,2,0),0)/1000)))),"")</f>
        <v/>
      </c>
      <c r="EJ285" s="145" t="str">
        <f>IFERROR(IF(AND(EJ$272=list!$D$3,'Box Calculation'!EJ$279&lt;&gt;"h",$E285&lt;&gt;0),0,IF(AND(EJ$273=list!$D$2,$E285&lt;&gt;0,TRUNC(VLOOKUP($E285,'Container Panel'!$B$41:$Z$100,$D285,0)/(VLOOKUP(EJ$276,UI!$A$12:$O$51,VLOOKUP(EJ$279,$B$276:$C$278,2,0),0)/1000))&gt;0),1,TRUNC(VLOOKUP($E285,'Container Panel'!$B$41:$Z$100,$D285,0)/(VLOOKUP(EJ$276,UI!$A$12:$O$51,VLOOKUP(EJ$279,$B$276:$C$278,2,0),0)/1000)))),"")</f>
        <v/>
      </c>
      <c r="EK285" s="145" t="str">
        <f>IFERROR(IF(AND(EK$272=list!$D$3,'Box Calculation'!EK$279&lt;&gt;"h",$E285&lt;&gt;0),0,IF(AND(EK$273=list!$D$2,$E285&lt;&gt;0,TRUNC(VLOOKUP($E285,'Container Panel'!$B$41:$Z$100,$D285,0)/(VLOOKUP(EK$276,UI!$A$12:$O$51,VLOOKUP(EK$279,$B$276:$C$278,2,0),0)/1000))&gt;0),1,TRUNC(VLOOKUP($E285,'Container Panel'!$B$41:$Z$100,$D285,0)/(VLOOKUP(EK$276,UI!$A$12:$O$51,VLOOKUP(EK$279,$B$276:$C$278,2,0),0)/1000)))),"")</f>
        <v/>
      </c>
      <c r="EL285" s="145" t="str">
        <f>IFERROR(IF(AND(EL$272=list!$D$3,'Box Calculation'!EL$279&lt;&gt;"h",$E285&lt;&gt;0),0,IF(AND(EL$273=list!$D$2,$E285&lt;&gt;0,TRUNC(VLOOKUP($E285,'Container Panel'!$B$41:$Z$100,$D285,0)/(VLOOKUP(EL$276,UI!$A$12:$O$51,VLOOKUP(EL$279,$B$276:$C$278,2,0),0)/1000))&gt;0),1,TRUNC(VLOOKUP($E285,'Container Panel'!$B$41:$Z$100,$D285,0)/(VLOOKUP(EL$276,UI!$A$12:$O$51,VLOOKUP(EL$279,$B$276:$C$278,2,0),0)/1000)))),"")</f>
        <v/>
      </c>
      <c r="EM285" s="145" t="str">
        <f>IFERROR(IF(AND(EM$272=list!$D$3,'Box Calculation'!EM$279&lt;&gt;"h",$E285&lt;&gt;0),0,IF(AND(EM$273=list!$D$2,$E285&lt;&gt;0,TRUNC(VLOOKUP($E285,'Container Panel'!$B$41:$Z$100,$D285,0)/(VLOOKUP(EM$276,UI!$A$12:$O$51,VLOOKUP(EM$279,$B$276:$C$278,2,0),0)/1000))&gt;0),1,TRUNC(VLOOKUP($E285,'Container Panel'!$B$41:$Z$100,$D285,0)/(VLOOKUP(EM$276,UI!$A$12:$O$51,VLOOKUP(EM$279,$B$276:$C$278,2,0),0)/1000)))),"")</f>
        <v/>
      </c>
      <c r="EN285" s="145" t="str">
        <f>IFERROR(IF(AND(EN$272=list!$D$3,'Box Calculation'!EN$279&lt;&gt;"h",$E285&lt;&gt;0),0,IF(AND(EN$273=list!$D$2,$E285&lt;&gt;0,TRUNC(VLOOKUP($E285,'Container Panel'!$B$41:$Z$100,$D285,0)/(VLOOKUP(EN$276,UI!$A$12:$O$51,VLOOKUP(EN$279,$B$276:$C$278,2,0),0)/1000))&gt;0),1,TRUNC(VLOOKUP($E285,'Container Panel'!$B$41:$Z$100,$D285,0)/(VLOOKUP(EN$276,UI!$A$12:$O$51,VLOOKUP(EN$279,$B$276:$C$278,2,0),0)/1000)))),"")</f>
        <v/>
      </c>
      <c r="EO285" s="145" t="str">
        <f>IFERROR(IF(AND(EO$272=list!$D$3,'Box Calculation'!EO$279&lt;&gt;"h",$E285&lt;&gt;0),0,IF(AND(EO$273=list!$D$2,$E285&lt;&gt;0,TRUNC(VLOOKUP($E285,'Container Panel'!$B$41:$Z$100,$D285,0)/(VLOOKUP(EO$276,UI!$A$12:$O$51,VLOOKUP(EO$279,$B$276:$C$278,2,0),0)/1000))&gt;0),1,TRUNC(VLOOKUP($E285,'Container Panel'!$B$41:$Z$100,$D285,0)/(VLOOKUP(EO$276,UI!$A$12:$O$51,VLOOKUP(EO$279,$B$276:$C$278,2,0),0)/1000)))),"")</f>
        <v/>
      </c>
      <c r="EP285" s="145" t="str">
        <f>IFERROR(IF(AND(EP$272=list!$D$3,'Box Calculation'!EP$279&lt;&gt;"h",$E285&lt;&gt;0),0,IF(AND(EP$273=list!$D$2,$E285&lt;&gt;0,TRUNC(VLOOKUP($E285,'Container Panel'!$B$41:$Z$100,$D285,0)/(VLOOKUP(EP$276,UI!$A$12:$O$51,VLOOKUP(EP$279,$B$276:$C$278,2,0),0)/1000))&gt;0),1,TRUNC(VLOOKUP($E285,'Container Panel'!$B$41:$Z$100,$D285,0)/(VLOOKUP(EP$276,UI!$A$12:$O$51,VLOOKUP(EP$279,$B$276:$C$278,2,0),0)/1000)))),"")</f>
        <v/>
      </c>
      <c r="EQ285" s="145" t="str">
        <f>IFERROR(IF(AND(EQ$272=list!$D$3,'Box Calculation'!EQ$279&lt;&gt;"h",$E285&lt;&gt;0),0,IF(AND(EQ$273=list!$D$2,$E285&lt;&gt;0,TRUNC(VLOOKUP($E285,'Container Panel'!$B$41:$Z$100,$D285,0)/(VLOOKUP(EQ$276,UI!$A$12:$O$51,VLOOKUP(EQ$279,$B$276:$C$278,2,0),0)/1000))&gt;0),1,TRUNC(VLOOKUP($E285,'Container Panel'!$B$41:$Z$100,$D285,0)/(VLOOKUP(EQ$276,UI!$A$12:$O$51,VLOOKUP(EQ$279,$B$276:$C$278,2,0),0)/1000)))),"")</f>
        <v/>
      </c>
      <c r="ER285" s="145" t="str">
        <f>IFERROR(IF(AND(ER$272=list!$D$3,'Box Calculation'!ER$279&lt;&gt;"h",$E285&lt;&gt;0),0,IF(AND(ER$273=list!$D$2,$E285&lt;&gt;0,TRUNC(VLOOKUP($E285,'Container Panel'!$B$41:$Z$100,$D285,0)/(VLOOKUP(ER$276,UI!$A$12:$O$51,VLOOKUP(ER$279,$B$276:$C$278,2,0),0)/1000))&gt;0),1,TRUNC(VLOOKUP($E285,'Container Panel'!$B$41:$Z$100,$D285,0)/(VLOOKUP(ER$276,UI!$A$12:$O$51,VLOOKUP(ER$279,$B$276:$C$278,2,0),0)/1000)))),"")</f>
        <v/>
      </c>
      <c r="ES285" s="145" t="str">
        <f>IFERROR(IF(AND(ES$272=list!$D$3,'Box Calculation'!ES$279&lt;&gt;"h",$E285&lt;&gt;0),0,IF(AND(ES$273=list!$D$2,$E285&lt;&gt;0,TRUNC(VLOOKUP($E285,'Container Panel'!$B$41:$Z$100,$D285,0)/(VLOOKUP(ES$276,UI!$A$12:$O$51,VLOOKUP(ES$279,$B$276:$C$278,2,0),0)/1000))&gt;0),1,TRUNC(VLOOKUP($E285,'Container Panel'!$B$41:$Z$100,$D285,0)/(VLOOKUP(ES$276,UI!$A$12:$O$51,VLOOKUP(ES$279,$B$276:$C$278,2,0),0)/1000)))),"")</f>
        <v/>
      </c>
      <c r="ET285" s="145" t="str">
        <f>IFERROR(IF(AND(ET$272=list!$D$3,'Box Calculation'!ET$279&lt;&gt;"h",$E285&lt;&gt;0),0,IF(AND(ET$273=list!$D$2,$E285&lt;&gt;0,TRUNC(VLOOKUP($E285,'Container Panel'!$B$41:$Z$100,$D285,0)/(VLOOKUP(ET$276,UI!$A$12:$O$51,VLOOKUP(ET$279,$B$276:$C$278,2,0),0)/1000))&gt;0),1,TRUNC(VLOOKUP($E285,'Container Panel'!$B$41:$Z$100,$D285,0)/(VLOOKUP(ET$276,UI!$A$12:$O$51,VLOOKUP(ET$279,$B$276:$C$278,2,0),0)/1000)))),"")</f>
        <v/>
      </c>
      <c r="EU285" s="145" t="str">
        <f>IFERROR(IF(AND(EU$272=list!$D$3,'Box Calculation'!EU$279&lt;&gt;"h",$E285&lt;&gt;0),0,IF(AND(EU$273=list!$D$2,$E285&lt;&gt;0,TRUNC(VLOOKUP($E285,'Container Panel'!$B$41:$Z$100,$D285,0)/(VLOOKUP(EU$276,UI!$A$12:$O$51,VLOOKUP(EU$279,$B$276:$C$278,2,0),0)/1000))&gt;0),1,TRUNC(VLOOKUP($E285,'Container Panel'!$B$41:$Z$100,$D285,0)/(VLOOKUP(EU$276,UI!$A$12:$O$51,VLOOKUP(EU$279,$B$276:$C$278,2,0),0)/1000)))),"")</f>
        <v/>
      </c>
      <c r="EV285" s="145" t="str">
        <f>IFERROR(IF(AND(EV$272=list!$D$3,'Box Calculation'!EV$279&lt;&gt;"h",$E285&lt;&gt;0),0,IF(AND(EV$273=list!$D$2,$E285&lt;&gt;0,TRUNC(VLOOKUP($E285,'Container Panel'!$B$41:$Z$100,$D285,0)/(VLOOKUP(EV$276,UI!$A$12:$O$51,VLOOKUP(EV$279,$B$276:$C$278,2,0),0)/1000))&gt;0),1,TRUNC(VLOOKUP($E285,'Container Panel'!$B$41:$Z$100,$D285,0)/(VLOOKUP(EV$276,UI!$A$12:$O$51,VLOOKUP(EV$279,$B$276:$C$278,2,0),0)/1000)))),"")</f>
        <v/>
      </c>
      <c r="EW285" s="145" t="str">
        <f>IFERROR(IF(AND(EW$272=list!$D$3,'Box Calculation'!EW$279&lt;&gt;"h",$E285&lt;&gt;0),0,IF(AND(EW$273=list!$D$2,$E285&lt;&gt;0,TRUNC(VLOOKUP($E285,'Container Panel'!$B$41:$Z$100,$D285,0)/(VLOOKUP(EW$276,UI!$A$12:$O$51,VLOOKUP(EW$279,$B$276:$C$278,2,0),0)/1000))&gt;0),1,TRUNC(VLOOKUP($E285,'Container Panel'!$B$41:$Z$100,$D285,0)/(VLOOKUP(EW$276,UI!$A$12:$O$51,VLOOKUP(EW$279,$B$276:$C$278,2,0),0)/1000)))),"")</f>
        <v/>
      </c>
      <c r="EX285" s="145" t="str">
        <f>IFERROR(IF(AND(EX$272=list!$D$3,'Box Calculation'!EX$279&lt;&gt;"h",$E285&lt;&gt;0),0,IF(AND(EX$273=list!$D$2,$E285&lt;&gt;0,TRUNC(VLOOKUP($E285,'Container Panel'!$B$41:$Z$100,$D285,0)/(VLOOKUP(EX$276,UI!$A$12:$O$51,VLOOKUP(EX$279,$B$276:$C$278,2,0),0)/1000))&gt;0),1,TRUNC(VLOOKUP($E285,'Container Panel'!$B$41:$Z$100,$D285,0)/(VLOOKUP(EX$276,UI!$A$12:$O$51,VLOOKUP(EX$279,$B$276:$C$278,2,0),0)/1000)))),"")</f>
        <v/>
      </c>
      <c r="EY285" s="145" t="str">
        <f>IFERROR(IF(AND(EY$272=list!$D$3,'Box Calculation'!EY$279&lt;&gt;"h",$E285&lt;&gt;0),0,IF(AND(EY$273=list!$D$2,$E285&lt;&gt;0,TRUNC(VLOOKUP($E285,'Container Panel'!$B$41:$Z$100,$D285,0)/(VLOOKUP(EY$276,UI!$A$12:$O$51,VLOOKUP(EY$279,$B$276:$C$278,2,0),0)/1000))&gt;0),1,TRUNC(VLOOKUP($E285,'Container Panel'!$B$41:$Z$100,$D285,0)/(VLOOKUP(EY$276,UI!$A$12:$O$51,VLOOKUP(EY$279,$B$276:$C$278,2,0),0)/1000)))),"")</f>
        <v/>
      </c>
      <c r="EZ285" s="145" t="str">
        <f>IFERROR(IF(AND(EZ$272=list!$D$3,'Box Calculation'!EZ$279&lt;&gt;"h",$E285&lt;&gt;0),0,IF(AND(EZ$273=list!$D$2,$E285&lt;&gt;0,TRUNC(VLOOKUP($E285,'Container Panel'!$B$41:$Z$100,$D285,0)/(VLOOKUP(EZ$276,UI!$A$12:$O$51,VLOOKUP(EZ$279,$B$276:$C$278,2,0),0)/1000))&gt;0),1,TRUNC(VLOOKUP($E285,'Container Panel'!$B$41:$Z$100,$D285,0)/(VLOOKUP(EZ$276,UI!$A$12:$O$51,VLOOKUP(EZ$279,$B$276:$C$278,2,0),0)/1000)))),"")</f>
        <v/>
      </c>
      <c r="FA285" s="145" t="str">
        <f>IFERROR(IF(AND(FA$272=list!$D$3,'Box Calculation'!FA$279&lt;&gt;"h",$E285&lt;&gt;0),0,IF(AND(FA$273=list!$D$2,$E285&lt;&gt;0,TRUNC(VLOOKUP($E285,'Container Panel'!$B$41:$Z$100,$D285,0)/(VLOOKUP(FA$276,UI!$A$12:$O$51,VLOOKUP(FA$279,$B$276:$C$278,2,0),0)/1000))&gt;0),1,TRUNC(VLOOKUP($E285,'Container Panel'!$B$41:$Z$100,$D285,0)/(VLOOKUP(FA$276,UI!$A$12:$O$51,VLOOKUP(FA$279,$B$276:$C$278,2,0),0)/1000)))),"")</f>
        <v/>
      </c>
      <c r="FB285" s="145" t="str">
        <f>IFERROR(IF(AND(FB$272=list!$D$3,'Box Calculation'!FB$279&lt;&gt;"h",$E285&lt;&gt;0),0,IF(AND(FB$273=list!$D$2,$E285&lt;&gt;0,TRUNC(VLOOKUP($E285,'Container Panel'!$B$41:$Z$100,$D285,0)/(VLOOKUP(FB$276,UI!$A$12:$O$51,VLOOKUP(FB$279,$B$276:$C$278,2,0),0)/1000))&gt;0),1,TRUNC(VLOOKUP($E285,'Container Panel'!$B$41:$Z$100,$D285,0)/(VLOOKUP(FB$276,UI!$A$12:$O$51,VLOOKUP(FB$279,$B$276:$C$278,2,0),0)/1000)))),"")</f>
        <v/>
      </c>
      <c r="FC285" s="145" t="str">
        <f>IFERROR(IF(AND(FC$272=list!$D$3,'Box Calculation'!FC$279&lt;&gt;"h",$E285&lt;&gt;0),0,IF(AND(FC$273=list!$D$2,$E285&lt;&gt;0,TRUNC(VLOOKUP($E285,'Container Panel'!$B$41:$Z$100,$D285,0)/(VLOOKUP(FC$276,UI!$A$12:$O$51,VLOOKUP(FC$279,$B$276:$C$278,2,0),0)/1000))&gt;0),1,TRUNC(VLOOKUP($E285,'Container Panel'!$B$41:$Z$100,$D285,0)/(VLOOKUP(FC$276,UI!$A$12:$O$51,VLOOKUP(FC$279,$B$276:$C$278,2,0),0)/1000)))),"")</f>
        <v/>
      </c>
      <c r="FD285" s="145" t="str">
        <f>IFERROR(IF(AND(FD$272=list!$D$3,'Box Calculation'!FD$279&lt;&gt;"h",$E285&lt;&gt;0),0,IF(AND(FD$273=list!$D$2,$E285&lt;&gt;0,TRUNC(VLOOKUP($E285,'Container Panel'!$B$41:$Z$100,$D285,0)/(VLOOKUP(FD$276,UI!$A$12:$O$51,VLOOKUP(FD$279,$B$276:$C$278,2,0),0)/1000))&gt;0),1,TRUNC(VLOOKUP($E285,'Container Panel'!$B$41:$Z$100,$D285,0)/(VLOOKUP(FD$276,UI!$A$12:$O$51,VLOOKUP(FD$279,$B$276:$C$278,2,0),0)/1000)))),"")</f>
        <v/>
      </c>
      <c r="FE285" s="145" t="str">
        <f>IFERROR(IF(AND(FE$272=list!$D$3,'Box Calculation'!FE$279&lt;&gt;"h",$E285&lt;&gt;0),0,IF(AND(FE$273=list!$D$2,$E285&lt;&gt;0,TRUNC(VLOOKUP($E285,'Container Panel'!$B$41:$Z$100,$D285,0)/(VLOOKUP(FE$276,UI!$A$12:$O$51,VLOOKUP(FE$279,$B$276:$C$278,2,0),0)/1000))&gt;0),1,TRUNC(VLOOKUP($E285,'Container Panel'!$B$41:$Z$100,$D285,0)/(VLOOKUP(FE$276,UI!$A$12:$O$51,VLOOKUP(FE$279,$B$276:$C$278,2,0),0)/1000)))),"")</f>
        <v/>
      </c>
      <c r="FF285" s="145" t="str">
        <f>IFERROR(IF(AND(FF$272=list!$D$3,'Box Calculation'!FF$279&lt;&gt;"h",$E285&lt;&gt;0),0,IF(AND(FF$273=list!$D$2,$E285&lt;&gt;0,TRUNC(VLOOKUP($E285,'Container Panel'!$B$41:$Z$100,$D285,0)/(VLOOKUP(FF$276,UI!$A$12:$O$51,VLOOKUP(FF$279,$B$276:$C$278,2,0),0)/1000))&gt;0),1,TRUNC(VLOOKUP($E285,'Container Panel'!$B$41:$Z$100,$D285,0)/(VLOOKUP(FF$276,UI!$A$12:$O$51,VLOOKUP(FF$279,$B$276:$C$278,2,0),0)/1000)))),"")</f>
        <v/>
      </c>
      <c r="FG285" s="145" t="str">
        <f>IFERROR(IF(AND(FG$272=list!$D$3,'Box Calculation'!FG$279&lt;&gt;"h",$E285&lt;&gt;0),0,IF(AND(FG$273=list!$D$2,$E285&lt;&gt;0,TRUNC(VLOOKUP($E285,'Container Panel'!$B$41:$Z$100,$D285,0)/(VLOOKUP(FG$276,UI!$A$12:$O$51,VLOOKUP(FG$279,$B$276:$C$278,2,0),0)/1000))&gt;0),1,TRUNC(VLOOKUP($E285,'Container Panel'!$B$41:$Z$100,$D285,0)/(VLOOKUP(FG$276,UI!$A$12:$O$51,VLOOKUP(FG$279,$B$276:$C$278,2,0),0)/1000)))),"")</f>
        <v/>
      </c>
      <c r="FH285" s="145" t="str">
        <f>IFERROR(IF(AND(FH$272=list!$D$3,'Box Calculation'!FH$279&lt;&gt;"h",$E285&lt;&gt;0),0,IF(AND(FH$273=list!$D$2,$E285&lt;&gt;0,TRUNC(VLOOKUP($E285,'Container Panel'!$B$41:$Z$100,$D285,0)/(VLOOKUP(FH$276,UI!$A$12:$O$51,VLOOKUP(FH$279,$B$276:$C$278,2,0),0)/1000))&gt;0),1,TRUNC(VLOOKUP($E285,'Container Panel'!$B$41:$Z$100,$D285,0)/(VLOOKUP(FH$276,UI!$A$12:$O$51,VLOOKUP(FH$279,$B$276:$C$278,2,0),0)/1000)))),"")</f>
        <v/>
      </c>
      <c r="FI285" s="145" t="str">
        <f>IFERROR(IF(AND(FI$272=list!$D$3,'Box Calculation'!FI$279&lt;&gt;"h",$E285&lt;&gt;0),0,IF(AND(FI$273=list!$D$2,$E285&lt;&gt;0,TRUNC(VLOOKUP($E285,'Container Panel'!$B$41:$Z$100,$D285,0)/(VLOOKUP(FI$276,UI!$A$12:$O$51,VLOOKUP(FI$279,$B$276:$C$278,2,0),0)/1000))&gt;0),1,TRUNC(VLOOKUP($E285,'Container Panel'!$B$41:$Z$100,$D285,0)/(VLOOKUP(FI$276,UI!$A$12:$O$51,VLOOKUP(FI$279,$B$276:$C$278,2,0),0)/1000)))),"")</f>
        <v/>
      </c>
      <c r="FJ285" s="145" t="str">
        <f>IFERROR(IF(AND(FJ$272=list!$D$3,'Box Calculation'!FJ$279&lt;&gt;"h",$E285&lt;&gt;0),0,IF(AND(FJ$273=list!$D$2,$E285&lt;&gt;0,TRUNC(VLOOKUP($E285,'Container Panel'!$B$41:$Z$100,$D285,0)/(VLOOKUP(FJ$276,UI!$A$12:$O$51,VLOOKUP(FJ$279,$B$276:$C$278,2,0),0)/1000))&gt;0),1,TRUNC(VLOOKUP($E285,'Container Panel'!$B$41:$Z$100,$D285,0)/(VLOOKUP(FJ$276,UI!$A$12:$O$51,VLOOKUP(FJ$279,$B$276:$C$278,2,0),0)/1000)))),"")</f>
        <v/>
      </c>
      <c r="FK285" s="145" t="str">
        <f>IFERROR(IF(AND(FK$272=list!$D$3,'Box Calculation'!FK$279&lt;&gt;"h",$E285&lt;&gt;0),0,IF(AND(FK$273=list!$D$2,$E285&lt;&gt;0,TRUNC(VLOOKUP($E285,'Container Panel'!$B$41:$Z$100,$D285,0)/(VLOOKUP(FK$276,UI!$A$12:$O$51,VLOOKUP(FK$279,$B$276:$C$278,2,0),0)/1000))&gt;0),1,TRUNC(VLOOKUP($E285,'Container Panel'!$B$41:$Z$100,$D285,0)/(VLOOKUP(FK$276,UI!$A$12:$O$51,VLOOKUP(FK$279,$B$276:$C$278,2,0),0)/1000)))),"")</f>
        <v/>
      </c>
      <c r="FL285" s="145" t="str">
        <f>IFERROR(IF(AND(FL$272=list!$D$3,'Box Calculation'!FL$279&lt;&gt;"h",$E285&lt;&gt;0),0,IF(AND(FL$273=list!$D$2,$E285&lt;&gt;0,TRUNC(VLOOKUP($E285,'Container Panel'!$B$41:$Z$100,$D285,0)/(VLOOKUP(FL$276,UI!$A$12:$O$51,VLOOKUP(FL$279,$B$276:$C$278,2,0),0)/1000))&gt;0),1,TRUNC(VLOOKUP($E285,'Container Panel'!$B$41:$Z$100,$D285,0)/(VLOOKUP(FL$276,UI!$A$12:$O$51,VLOOKUP(FL$279,$B$276:$C$278,2,0),0)/1000)))),"")</f>
        <v/>
      </c>
      <c r="FM285" s="145" t="str">
        <f>IFERROR(IF(AND(FM$272=list!$D$3,'Box Calculation'!FM$279&lt;&gt;"h",$E285&lt;&gt;0),0,IF(AND(FM$273=list!$D$2,$E285&lt;&gt;0,TRUNC(VLOOKUP($E285,'Container Panel'!$B$41:$Z$100,$D285,0)/(VLOOKUP(FM$276,UI!$A$12:$O$51,VLOOKUP(FM$279,$B$276:$C$278,2,0),0)/1000))&gt;0),1,TRUNC(VLOOKUP($E285,'Container Panel'!$B$41:$Z$100,$D285,0)/(VLOOKUP(FM$276,UI!$A$12:$O$51,VLOOKUP(FM$279,$B$276:$C$278,2,0),0)/1000)))),"")</f>
        <v/>
      </c>
      <c r="FN285" s="145" t="str">
        <f>IFERROR(IF(AND(FN$272=list!$D$3,'Box Calculation'!FN$279&lt;&gt;"h",$E285&lt;&gt;0),0,IF(AND(FN$273=list!$D$2,$E285&lt;&gt;0,TRUNC(VLOOKUP($E285,'Container Panel'!$B$41:$Z$100,$D285,0)/(VLOOKUP(FN$276,UI!$A$12:$O$51,VLOOKUP(FN$279,$B$276:$C$278,2,0),0)/1000))&gt;0),1,TRUNC(VLOOKUP($E285,'Container Panel'!$B$41:$Z$100,$D285,0)/(VLOOKUP(FN$276,UI!$A$12:$O$51,VLOOKUP(FN$279,$B$276:$C$278,2,0),0)/1000)))),"")</f>
        <v/>
      </c>
      <c r="FO285" s="145" t="str">
        <f>IFERROR(IF(AND(FO$272=list!$D$3,'Box Calculation'!FO$279&lt;&gt;"h",$E285&lt;&gt;0),0,IF(AND(FO$273=list!$D$2,$E285&lt;&gt;0,TRUNC(VLOOKUP($E285,'Container Panel'!$B$41:$Z$100,$D285,0)/(VLOOKUP(FO$276,UI!$A$12:$O$51,VLOOKUP(FO$279,$B$276:$C$278,2,0),0)/1000))&gt;0),1,TRUNC(VLOOKUP($E285,'Container Panel'!$B$41:$Z$100,$D285,0)/(VLOOKUP(FO$276,UI!$A$12:$O$51,VLOOKUP(FO$279,$B$276:$C$278,2,0),0)/1000)))),"")</f>
        <v/>
      </c>
      <c r="FP285" s="145" t="str">
        <f>IFERROR(IF(AND(FP$272=list!$D$3,'Box Calculation'!FP$279&lt;&gt;"h",$E285&lt;&gt;0),0,IF(AND(FP$273=list!$D$2,$E285&lt;&gt;0,TRUNC(VLOOKUP($E285,'Container Panel'!$B$41:$Z$100,$D285,0)/(VLOOKUP(FP$276,UI!$A$12:$O$51,VLOOKUP(FP$279,$B$276:$C$278,2,0),0)/1000))&gt;0),1,TRUNC(VLOOKUP($E285,'Container Panel'!$B$41:$Z$100,$D285,0)/(VLOOKUP(FP$276,UI!$A$12:$O$51,VLOOKUP(FP$279,$B$276:$C$278,2,0),0)/1000)))),"")</f>
        <v/>
      </c>
      <c r="FQ285" s="145" t="str">
        <f>IFERROR(IF(AND(FQ$272=list!$D$3,'Box Calculation'!FQ$279&lt;&gt;"h",$E285&lt;&gt;0),0,IF(AND(FQ$273=list!$D$2,$E285&lt;&gt;0,TRUNC(VLOOKUP($E285,'Container Panel'!$B$41:$Z$100,$D285,0)/(VLOOKUP(FQ$276,UI!$A$12:$O$51,VLOOKUP(FQ$279,$B$276:$C$278,2,0),0)/1000))&gt;0),1,TRUNC(VLOOKUP($E285,'Container Panel'!$B$41:$Z$100,$D285,0)/(VLOOKUP(FQ$276,UI!$A$12:$O$51,VLOOKUP(FQ$279,$B$276:$C$278,2,0),0)/1000)))),"")</f>
        <v/>
      </c>
      <c r="FR285" s="145" t="str">
        <f>IFERROR(IF(AND(FR$272=list!$D$3,'Box Calculation'!FR$279&lt;&gt;"h",$E285&lt;&gt;0),0,IF(AND(FR$273=list!$D$2,$E285&lt;&gt;0,TRUNC(VLOOKUP($E285,'Container Panel'!$B$41:$Z$100,$D285,0)/(VLOOKUP(FR$276,UI!$A$12:$O$51,VLOOKUP(FR$279,$B$276:$C$278,2,0),0)/1000))&gt;0),1,TRUNC(VLOOKUP($E285,'Container Panel'!$B$41:$Z$100,$D285,0)/(VLOOKUP(FR$276,UI!$A$12:$O$51,VLOOKUP(FR$279,$B$276:$C$278,2,0),0)/1000)))),"")</f>
        <v/>
      </c>
      <c r="FS285" s="145" t="str">
        <f>IFERROR(IF(AND(FS$272=list!$D$3,'Box Calculation'!FS$279&lt;&gt;"h",$E285&lt;&gt;0),0,IF(AND(FS$273=list!$D$2,$E285&lt;&gt;0,TRUNC(VLOOKUP($E285,'Container Panel'!$B$41:$Z$100,$D285,0)/(VLOOKUP(FS$276,UI!$A$12:$O$51,VLOOKUP(FS$279,$B$276:$C$278,2,0),0)/1000))&gt;0),1,TRUNC(VLOOKUP($E285,'Container Panel'!$B$41:$Z$100,$D285,0)/(VLOOKUP(FS$276,UI!$A$12:$O$51,VLOOKUP(FS$279,$B$276:$C$278,2,0),0)/1000)))),"")</f>
        <v/>
      </c>
      <c r="FT285" s="145" t="str">
        <f>IFERROR(IF(AND(FT$272=list!$D$3,'Box Calculation'!FT$279&lt;&gt;"h",$E285&lt;&gt;0),0,IF(AND(FT$273=list!$D$2,$E285&lt;&gt;0,TRUNC(VLOOKUP($E285,'Container Panel'!$B$41:$Z$100,$D285,0)/(VLOOKUP(FT$276,UI!$A$12:$O$51,VLOOKUP(FT$279,$B$276:$C$278,2,0),0)/1000))&gt;0),1,TRUNC(VLOOKUP($E285,'Container Panel'!$B$41:$Z$100,$D285,0)/(VLOOKUP(FT$276,UI!$A$12:$O$51,VLOOKUP(FT$279,$B$276:$C$278,2,0),0)/1000)))),"")</f>
        <v/>
      </c>
      <c r="FU285" s="145" t="str">
        <f>IFERROR(IF(AND(FU$272=list!$D$3,'Box Calculation'!FU$279&lt;&gt;"h",$E285&lt;&gt;0),0,IF(AND(FU$273=list!$D$2,$E285&lt;&gt;0,TRUNC(VLOOKUP($E285,'Container Panel'!$B$41:$Z$100,$D285,0)/(VLOOKUP(FU$276,UI!$A$12:$O$51,VLOOKUP(FU$279,$B$276:$C$278,2,0),0)/1000))&gt;0),1,TRUNC(VLOOKUP($E285,'Container Panel'!$B$41:$Z$100,$D285,0)/(VLOOKUP(FU$276,UI!$A$12:$O$51,VLOOKUP(FU$279,$B$276:$C$278,2,0),0)/1000)))),"")</f>
        <v/>
      </c>
      <c r="FV285" s="145" t="str">
        <f>IFERROR(IF(AND(FV$272=list!$D$3,'Box Calculation'!FV$279&lt;&gt;"h",$E285&lt;&gt;0),0,IF(AND(FV$273=list!$D$2,$E285&lt;&gt;0,TRUNC(VLOOKUP($E285,'Container Panel'!$B$41:$Z$100,$D285,0)/(VLOOKUP(FV$276,UI!$A$12:$O$51,VLOOKUP(FV$279,$B$276:$C$278,2,0),0)/1000))&gt;0),1,TRUNC(VLOOKUP($E285,'Container Panel'!$B$41:$Z$100,$D285,0)/(VLOOKUP(FV$276,UI!$A$12:$O$51,VLOOKUP(FV$279,$B$276:$C$278,2,0),0)/1000)))),"")</f>
        <v/>
      </c>
      <c r="FW285" s="145" t="str">
        <f>IFERROR(IF(AND(FW$272=list!$D$3,'Box Calculation'!FW$279&lt;&gt;"h",$E285&lt;&gt;0),0,IF(AND(FW$273=list!$D$2,$E285&lt;&gt;0,TRUNC(VLOOKUP($E285,'Container Panel'!$B$41:$Z$100,$D285,0)/(VLOOKUP(FW$276,UI!$A$12:$O$51,VLOOKUP(FW$279,$B$276:$C$278,2,0),0)/1000))&gt;0),1,TRUNC(VLOOKUP($E285,'Container Panel'!$B$41:$Z$100,$D285,0)/(VLOOKUP(FW$276,UI!$A$12:$O$51,VLOOKUP(FW$279,$B$276:$C$278,2,0),0)/1000)))),"")</f>
        <v/>
      </c>
      <c r="FX285" s="145" t="str">
        <f>IFERROR(IF(AND(FX$272=list!$D$3,'Box Calculation'!FX$279&lt;&gt;"h",$E285&lt;&gt;0),0,IF(AND(FX$273=list!$D$2,$E285&lt;&gt;0,TRUNC(VLOOKUP($E285,'Container Panel'!$B$41:$Z$100,$D285,0)/(VLOOKUP(FX$276,UI!$A$12:$O$51,VLOOKUP(FX$279,$B$276:$C$278,2,0),0)/1000))&gt;0),1,TRUNC(VLOOKUP($E285,'Container Panel'!$B$41:$Z$100,$D285,0)/(VLOOKUP(FX$276,UI!$A$12:$O$51,VLOOKUP(FX$279,$B$276:$C$278,2,0),0)/1000)))),"")</f>
        <v/>
      </c>
      <c r="FY285" s="145" t="str">
        <f>IFERROR(IF(AND(FY$272=list!$D$3,'Box Calculation'!FY$279&lt;&gt;"h",$E285&lt;&gt;0),0,IF(AND(FY$273=list!$D$2,$E285&lt;&gt;0,TRUNC(VLOOKUP($E285,'Container Panel'!$B$41:$Z$100,$D285,0)/(VLOOKUP(FY$276,UI!$A$12:$O$51,VLOOKUP(FY$279,$B$276:$C$278,2,0),0)/1000))&gt;0),1,TRUNC(VLOOKUP($E285,'Container Panel'!$B$41:$Z$100,$D285,0)/(VLOOKUP(FY$276,UI!$A$12:$O$51,VLOOKUP(FY$279,$B$276:$C$278,2,0),0)/1000)))),"")</f>
        <v/>
      </c>
      <c r="FZ285" s="145" t="str">
        <f>IFERROR(IF(AND(FZ$272=list!$D$3,'Box Calculation'!FZ$279&lt;&gt;"h",$E285&lt;&gt;0),0,IF(AND(FZ$273=list!$D$2,$E285&lt;&gt;0,TRUNC(VLOOKUP($E285,'Container Panel'!$B$41:$Z$100,$D285,0)/(VLOOKUP(FZ$276,UI!$A$12:$O$51,VLOOKUP(FZ$279,$B$276:$C$278,2,0),0)/1000))&gt;0),1,TRUNC(VLOOKUP($E285,'Container Panel'!$B$41:$Z$100,$D285,0)/(VLOOKUP(FZ$276,UI!$A$12:$O$51,VLOOKUP(FZ$279,$B$276:$C$278,2,0),0)/1000)))),"")</f>
        <v/>
      </c>
      <c r="GA285" s="145" t="str">
        <f>IFERROR(IF(AND(GA$272=list!$D$3,'Box Calculation'!GA$279&lt;&gt;"h",$E285&lt;&gt;0),0,IF(AND(GA$273=list!$D$2,$E285&lt;&gt;0,TRUNC(VLOOKUP($E285,'Container Panel'!$B$41:$Z$100,$D285,0)/(VLOOKUP(GA$276,UI!$A$12:$O$51,VLOOKUP(GA$279,$B$276:$C$278,2,0),0)/1000))&gt;0),1,TRUNC(VLOOKUP($E285,'Container Panel'!$B$41:$Z$100,$D285,0)/(VLOOKUP(GA$276,UI!$A$12:$O$51,VLOOKUP(GA$279,$B$276:$C$278,2,0),0)/1000)))),"")</f>
        <v/>
      </c>
      <c r="GB285" s="145" t="str">
        <f>IFERROR(IF(AND(GB$272=list!$D$3,'Box Calculation'!GB$279&lt;&gt;"h",$E285&lt;&gt;0),0,IF(AND(GB$273=list!$D$2,$E285&lt;&gt;0,TRUNC(VLOOKUP($E285,'Container Panel'!$B$41:$Z$100,$D285,0)/(VLOOKUP(GB$276,UI!$A$12:$O$51,VLOOKUP(GB$279,$B$276:$C$278,2,0),0)/1000))&gt;0),1,TRUNC(VLOOKUP($E285,'Container Panel'!$B$41:$Z$100,$D285,0)/(VLOOKUP(GB$276,UI!$A$12:$O$51,VLOOKUP(GB$279,$B$276:$C$278,2,0),0)/1000)))),"")</f>
        <v/>
      </c>
      <c r="GC285" s="145" t="str">
        <f>IFERROR(IF(AND(GC$272=list!$D$3,'Box Calculation'!GC$279&lt;&gt;"h",$E285&lt;&gt;0),0,IF(AND(GC$273=list!$D$2,$E285&lt;&gt;0,TRUNC(VLOOKUP($E285,'Container Panel'!$B$41:$Z$100,$D285,0)/(VLOOKUP(GC$276,UI!$A$12:$O$51,VLOOKUP(GC$279,$B$276:$C$278,2,0),0)/1000))&gt;0),1,TRUNC(VLOOKUP($E285,'Container Panel'!$B$41:$Z$100,$D285,0)/(VLOOKUP(GC$276,UI!$A$12:$O$51,VLOOKUP(GC$279,$B$276:$C$278,2,0),0)/1000)))),"")</f>
        <v/>
      </c>
      <c r="GD285" s="145" t="str">
        <f>IFERROR(IF(AND(GD$272=list!$D$3,'Box Calculation'!GD$279&lt;&gt;"h",$E285&lt;&gt;0),0,IF(AND(GD$273=list!$D$2,$E285&lt;&gt;0,TRUNC(VLOOKUP($E285,'Container Panel'!$B$41:$Z$100,$D285,0)/(VLOOKUP(GD$276,UI!$A$12:$O$51,VLOOKUP(GD$279,$B$276:$C$278,2,0),0)/1000))&gt;0),1,TRUNC(VLOOKUP($E285,'Container Panel'!$B$41:$Z$100,$D285,0)/(VLOOKUP(GD$276,UI!$A$12:$O$51,VLOOKUP(GD$279,$B$276:$C$278,2,0),0)/1000)))),"")</f>
        <v/>
      </c>
      <c r="GE285" s="145" t="str">
        <f>IFERROR(IF(AND(GE$272=list!$D$3,'Box Calculation'!GE$279&lt;&gt;"h",$E285&lt;&gt;0),0,IF(AND(GE$273=list!$D$2,$E285&lt;&gt;0,TRUNC(VLOOKUP($E285,'Container Panel'!$B$41:$Z$100,$D285,0)/(VLOOKUP(GE$276,UI!$A$12:$O$51,VLOOKUP(GE$279,$B$276:$C$278,2,0),0)/1000))&gt;0),1,TRUNC(VLOOKUP($E285,'Container Panel'!$B$41:$Z$100,$D285,0)/(VLOOKUP(GE$276,UI!$A$12:$O$51,VLOOKUP(GE$279,$B$276:$C$278,2,0),0)/1000)))),"")</f>
        <v/>
      </c>
      <c r="GF285" s="145" t="str">
        <f>IFERROR(IF(AND(GF$272=list!$D$3,'Box Calculation'!GF$279&lt;&gt;"h",$E285&lt;&gt;0),0,IF(AND(GF$273=list!$D$2,$E285&lt;&gt;0,TRUNC(VLOOKUP($E285,'Container Panel'!$B$41:$Z$100,$D285,0)/(VLOOKUP(GF$276,UI!$A$12:$O$51,VLOOKUP(GF$279,$B$276:$C$278,2,0),0)/1000))&gt;0),1,TRUNC(VLOOKUP($E285,'Container Panel'!$B$41:$Z$100,$D285,0)/(VLOOKUP(GF$276,UI!$A$12:$O$51,VLOOKUP(GF$279,$B$276:$C$278,2,0),0)/1000)))),"")</f>
        <v/>
      </c>
      <c r="GG285" s="145" t="str">
        <f>IFERROR(IF(AND(GG$272=list!$D$3,'Box Calculation'!GG$279&lt;&gt;"h",$E285&lt;&gt;0),0,IF(AND(GG$273=list!$D$2,$E285&lt;&gt;0,TRUNC(VLOOKUP($E285,'Container Panel'!$B$41:$Z$100,$D285,0)/(VLOOKUP(GG$276,UI!$A$12:$O$51,VLOOKUP(GG$279,$B$276:$C$278,2,0),0)/1000))&gt;0),1,TRUNC(VLOOKUP($E285,'Container Panel'!$B$41:$Z$100,$D285,0)/(VLOOKUP(GG$276,UI!$A$12:$O$51,VLOOKUP(GG$279,$B$276:$C$278,2,0),0)/1000)))),"")</f>
        <v/>
      </c>
      <c r="GH285" s="145" t="str">
        <f>IFERROR(IF(AND(GH$272=list!$D$3,'Box Calculation'!GH$279&lt;&gt;"h",$E285&lt;&gt;0),0,IF(AND(GH$273=list!$D$2,$E285&lt;&gt;0,TRUNC(VLOOKUP($E285,'Container Panel'!$B$41:$Z$100,$D285,0)/(VLOOKUP(GH$276,UI!$A$12:$O$51,VLOOKUP(GH$279,$B$276:$C$278,2,0),0)/1000))&gt;0),1,TRUNC(VLOOKUP($E285,'Container Panel'!$B$41:$Z$100,$D285,0)/(VLOOKUP(GH$276,UI!$A$12:$O$51,VLOOKUP(GH$279,$B$276:$C$278,2,0),0)/1000)))),"")</f>
        <v/>
      </c>
      <c r="GI285" s="145" t="str">
        <f>IFERROR(IF(AND(GI$272=list!$D$3,'Box Calculation'!GI$279&lt;&gt;"h",$E285&lt;&gt;0),0,IF(AND(GI$273=list!$D$2,$E285&lt;&gt;0,TRUNC(VLOOKUP($E285,'Container Panel'!$B$41:$Z$100,$D285,0)/(VLOOKUP(GI$276,UI!$A$12:$O$51,VLOOKUP(GI$279,$B$276:$C$278,2,0),0)/1000))&gt;0),1,TRUNC(VLOOKUP($E285,'Container Panel'!$B$41:$Z$100,$D285,0)/(VLOOKUP(GI$276,UI!$A$12:$O$51,VLOOKUP(GI$279,$B$276:$C$278,2,0),0)/1000)))),"")</f>
        <v/>
      </c>
      <c r="GJ285" s="145" t="str">
        <f>IFERROR(IF(AND(GJ$272=list!$D$3,'Box Calculation'!GJ$279&lt;&gt;"h",$E285&lt;&gt;0),0,IF(AND(GJ$273=list!$D$2,$E285&lt;&gt;0,TRUNC(VLOOKUP($E285,'Container Panel'!$B$41:$Z$100,$D285,0)/(VLOOKUP(GJ$276,UI!$A$12:$O$51,VLOOKUP(GJ$279,$B$276:$C$278,2,0),0)/1000))&gt;0),1,TRUNC(VLOOKUP($E285,'Container Panel'!$B$41:$Z$100,$D285,0)/(VLOOKUP(GJ$276,UI!$A$12:$O$51,VLOOKUP(GJ$279,$B$276:$C$278,2,0),0)/1000)))),"")</f>
        <v/>
      </c>
      <c r="GK285" s="145" t="str">
        <f>IFERROR(IF(AND(GK$272=list!$D$3,'Box Calculation'!GK$279&lt;&gt;"h",$E285&lt;&gt;0),0,IF(AND(GK$273=list!$D$2,$E285&lt;&gt;0,TRUNC(VLOOKUP($E285,'Container Panel'!$B$41:$Z$100,$D285,0)/(VLOOKUP(GK$276,UI!$A$12:$O$51,VLOOKUP(GK$279,$B$276:$C$278,2,0),0)/1000))&gt;0),1,TRUNC(VLOOKUP($E285,'Container Panel'!$B$41:$Z$100,$D285,0)/(VLOOKUP(GK$276,UI!$A$12:$O$51,VLOOKUP(GK$279,$B$276:$C$278,2,0),0)/1000)))),"")</f>
        <v/>
      </c>
      <c r="GL285" s="145" t="str">
        <f>IFERROR(IF(AND(GL$272=list!$D$3,'Box Calculation'!GL$279&lt;&gt;"h",$E285&lt;&gt;0),0,IF(AND(GL$273=list!$D$2,$E285&lt;&gt;0,TRUNC(VLOOKUP($E285,'Container Panel'!$B$41:$Z$100,$D285,0)/(VLOOKUP(GL$276,UI!$A$12:$O$51,VLOOKUP(GL$279,$B$276:$C$278,2,0),0)/1000))&gt;0),1,TRUNC(VLOOKUP($E285,'Container Panel'!$B$41:$Z$100,$D285,0)/(VLOOKUP(GL$276,UI!$A$12:$O$51,VLOOKUP(GL$279,$B$276:$C$278,2,0),0)/1000)))),"")</f>
        <v/>
      </c>
      <c r="GM285" s="145" t="str">
        <f>IFERROR(IF(AND(GM$272=list!$D$3,'Box Calculation'!GM$279&lt;&gt;"h",$E285&lt;&gt;0),0,IF(AND(GM$273=list!$D$2,$E285&lt;&gt;0,TRUNC(VLOOKUP($E285,'Container Panel'!$B$41:$Z$100,$D285,0)/(VLOOKUP(GM$276,UI!$A$12:$O$51,VLOOKUP(GM$279,$B$276:$C$278,2,0),0)/1000))&gt;0),1,TRUNC(VLOOKUP($E285,'Container Panel'!$B$41:$Z$100,$D285,0)/(VLOOKUP(GM$276,UI!$A$12:$O$51,VLOOKUP(GM$279,$B$276:$C$278,2,0),0)/1000)))),"")</f>
        <v/>
      </c>
      <c r="GN285" s="145" t="str">
        <f>IFERROR(IF(AND(GN$272=list!$D$3,'Box Calculation'!GN$279&lt;&gt;"h",$E285&lt;&gt;0),0,IF(AND(GN$273=list!$D$2,$E285&lt;&gt;0,TRUNC(VLOOKUP($E285,'Container Panel'!$B$41:$Z$100,$D285,0)/(VLOOKUP(GN$276,UI!$A$12:$O$51,VLOOKUP(GN$279,$B$276:$C$278,2,0),0)/1000))&gt;0),1,TRUNC(VLOOKUP($E285,'Container Panel'!$B$41:$Z$100,$D285,0)/(VLOOKUP(GN$276,UI!$A$12:$O$51,VLOOKUP(GN$279,$B$276:$C$278,2,0),0)/1000)))),"")</f>
        <v/>
      </c>
      <c r="GO285" s="145" t="str">
        <f>IFERROR(IF(AND(GO$272=list!$D$3,'Box Calculation'!GO$279&lt;&gt;"h",$E285&lt;&gt;0),0,IF(AND(GO$273=list!$D$2,$E285&lt;&gt;0,TRUNC(VLOOKUP($E285,'Container Panel'!$B$41:$Z$100,$D285,0)/(VLOOKUP(GO$276,UI!$A$12:$O$51,VLOOKUP(GO$279,$B$276:$C$278,2,0),0)/1000))&gt;0),1,TRUNC(VLOOKUP($E285,'Container Panel'!$B$41:$Z$100,$D285,0)/(VLOOKUP(GO$276,UI!$A$12:$O$51,VLOOKUP(GO$279,$B$276:$C$278,2,0),0)/1000)))),"")</f>
        <v/>
      </c>
      <c r="GP285" s="145" t="str">
        <f>IFERROR(IF(AND(GP$272=list!$D$3,'Box Calculation'!GP$279&lt;&gt;"h",$E285&lt;&gt;0),0,IF(AND(GP$273=list!$D$2,$E285&lt;&gt;0,TRUNC(VLOOKUP($E285,'Container Panel'!$B$41:$Z$100,$D285,0)/(VLOOKUP(GP$276,UI!$A$12:$O$51,VLOOKUP(GP$279,$B$276:$C$278,2,0),0)/1000))&gt;0),1,TRUNC(VLOOKUP($E285,'Container Panel'!$B$41:$Z$100,$D285,0)/(VLOOKUP(GP$276,UI!$A$12:$O$51,VLOOKUP(GP$279,$B$276:$C$278,2,0),0)/1000)))),"")</f>
        <v/>
      </c>
      <c r="GQ285" s="145" t="str">
        <f>IFERROR(IF(AND(GQ$272=list!$D$3,'Box Calculation'!GQ$279&lt;&gt;"h",$E285&lt;&gt;0),0,IF(AND(GQ$273=list!$D$2,$E285&lt;&gt;0,TRUNC(VLOOKUP($E285,'Container Panel'!$B$41:$Z$100,$D285,0)/(VLOOKUP(GQ$276,UI!$A$12:$O$51,VLOOKUP(GQ$279,$B$276:$C$278,2,0),0)/1000))&gt;0),1,TRUNC(VLOOKUP($E285,'Container Panel'!$B$41:$Z$100,$D285,0)/(VLOOKUP(GQ$276,UI!$A$12:$O$51,VLOOKUP(GQ$279,$B$276:$C$278,2,0),0)/1000)))),"")</f>
        <v/>
      </c>
      <c r="GR285" s="145" t="str">
        <f>IFERROR(IF(AND(GR$272=list!$D$3,'Box Calculation'!GR$279&lt;&gt;"h",$E285&lt;&gt;0),0,IF(AND(GR$273=list!$D$2,$E285&lt;&gt;0,TRUNC(VLOOKUP($E285,'Container Panel'!$B$41:$Z$100,$D285,0)/(VLOOKUP(GR$276,UI!$A$12:$O$51,VLOOKUP(GR$279,$B$276:$C$278,2,0),0)/1000))&gt;0),1,TRUNC(VLOOKUP($E285,'Container Panel'!$B$41:$Z$100,$D285,0)/(VLOOKUP(GR$276,UI!$A$12:$O$51,VLOOKUP(GR$279,$B$276:$C$278,2,0),0)/1000)))),"")</f>
        <v/>
      </c>
      <c r="GS285" s="145" t="str">
        <f>IFERROR(IF(AND(GS$272=list!$D$3,'Box Calculation'!GS$279&lt;&gt;"h",$E285&lt;&gt;0),0,IF(AND(GS$273=list!$D$2,$E285&lt;&gt;0,TRUNC(VLOOKUP($E285,'Container Panel'!$B$41:$Z$100,$D285,0)/(VLOOKUP(GS$276,UI!$A$12:$O$51,VLOOKUP(GS$279,$B$276:$C$278,2,0),0)/1000))&gt;0),1,TRUNC(VLOOKUP($E285,'Container Panel'!$B$41:$Z$100,$D285,0)/(VLOOKUP(GS$276,UI!$A$12:$O$51,VLOOKUP(GS$279,$B$276:$C$278,2,0),0)/1000)))),"")</f>
        <v/>
      </c>
      <c r="GT285" s="145" t="str">
        <f>IFERROR(IF(AND(GT$272=list!$D$3,'Box Calculation'!GT$279&lt;&gt;"h",$E285&lt;&gt;0),0,IF(AND(GT$273=list!$D$2,$E285&lt;&gt;0,TRUNC(VLOOKUP($E285,'Container Panel'!$B$41:$Z$100,$D285,0)/(VLOOKUP(GT$276,UI!$A$12:$O$51,VLOOKUP(GT$279,$B$276:$C$278,2,0),0)/1000))&gt;0),1,TRUNC(VLOOKUP($E285,'Container Panel'!$B$41:$Z$100,$D285,0)/(VLOOKUP(GT$276,UI!$A$12:$O$51,VLOOKUP(GT$279,$B$276:$C$278,2,0),0)/1000)))),"")</f>
        <v/>
      </c>
      <c r="GU285" s="145" t="str">
        <f>IFERROR(IF(AND(GU$272=list!$D$3,'Box Calculation'!GU$279&lt;&gt;"h",$E285&lt;&gt;0),0,IF(AND(GU$273=list!$D$2,$E285&lt;&gt;0,TRUNC(VLOOKUP($E285,'Container Panel'!$B$41:$Z$100,$D285,0)/(VLOOKUP(GU$276,UI!$A$12:$O$51,VLOOKUP(GU$279,$B$276:$C$278,2,0),0)/1000))&gt;0),1,TRUNC(VLOOKUP($E285,'Container Panel'!$B$41:$Z$100,$D285,0)/(VLOOKUP(GU$276,UI!$A$12:$O$51,VLOOKUP(GU$279,$B$276:$C$278,2,0),0)/1000)))),"")</f>
        <v/>
      </c>
      <c r="GV285" s="145" t="str">
        <f>IFERROR(IF(AND(GV$272=list!$D$3,'Box Calculation'!GV$279&lt;&gt;"h",$E285&lt;&gt;0),0,IF(AND(GV$273=list!$D$2,$E285&lt;&gt;0,TRUNC(VLOOKUP($E285,'Container Panel'!$B$41:$Z$100,$D285,0)/(VLOOKUP(GV$276,UI!$A$12:$O$51,VLOOKUP(GV$279,$B$276:$C$278,2,0),0)/1000))&gt;0),1,TRUNC(VLOOKUP($E285,'Container Panel'!$B$41:$Z$100,$D285,0)/(VLOOKUP(GV$276,UI!$A$12:$O$51,VLOOKUP(GV$279,$B$276:$C$278,2,0),0)/1000)))),"")</f>
        <v/>
      </c>
      <c r="GW285" s="145" t="str">
        <f>IFERROR(IF(AND(GW$272=list!$D$3,'Box Calculation'!GW$279&lt;&gt;"h",$E285&lt;&gt;0),0,IF(AND(GW$273=list!$D$2,$E285&lt;&gt;0,TRUNC(VLOOKUP($E285,'Container Panel'!$B$41:$Z$100,$D285,0)/(VLOOKUP(GW$276,UI!$A$12:$O$51,VLOOKUP(GW$279,$B$276:$C$278,2,0),0)/1000))&gt;0),1,TRUNC(VLOOKUP($E285,'Container Panel'!$B$41:$Z$100,$D285,0)/(VLOOKUP(GW$276,UI!$A$12:$O$51,VLOOKUP(GW$279,$B$276:$C$278,2,0),0)/1000)))),"")</f>
        <v/>
      </c>
      <c r="GX285" s="145" t="str">
        <f>IFERROR(IF(AND(GX$272=list!$D$3,'Box Calculation'!GX$279&lt;&gt;"h",$E285&lt;&gt;0),0,IF(AND(GX$273=list!$D$2,$E285&lt;&gt;0,TRUNC(VLOOKUP($E285,'Container Panel'!$B$41:$Z$100,$D285,0)/(VLOOKUP(GX$276,UI!$A$12:$O$51,VLOOKUP(GX$279,$B$276:$C$278,2,0),0)/1000))&gt;0),1,TRUNC(VLOOKUP($E285,'Container Panel'!$B$41:$Z$100,$D285,0)/(VLOOKUP(GX$276,UI!$A$12:$O$51,VLOOKUP(GX$279,$B$276:$C$278,2,0),0)/1000)))),"")</f>
        <v/>
      </c>
      <c r="GY285" s="145" t="str">
        <f>IFERROR(IF(AND(GY$272=list!$D$3,'Box Calculation'!GY$279&lt;&gt;"h",$E285&lt;&gt;0),0,IF(AND(GY$273=list!$D$2,$E285&lt;&gt;0,TRUNC(VLOOKUP($E285,'Container Panel'!$B$41:$Z$100,$D285,0)/(VLOOKUP(GY$276,UI!$A$12:$O$51,VLOOKUP(GY$279,$B$276:$C$278,2,0),0)/1000))&gt;0),1,TRUNC(VLOOKUP($E285,'Container Panel'!$B$41:$Z$100,$D285,0)/(VLOOKUP(GY$276,UI!$A$12:$O$51,VLOOKUP(GY$279,$B$276:$C$278,2,0),0)/1000)))),"")</f>
        <v/>
      </c>
      <c r="GZ285" s="145" t="str">
        <f>IFERROR(IF(AND(GZ$272=list!$D$3,'Box Calculation'!GZ$279&lt;&gt;"h",$E285&lt;&gt;0),0,IF(AND(GZ$273=list!$D$2,$E285&lt;&gt;0,TRUNC(VLOOKUP($E285,'Container Panel'!$B$41:$Z$100,$D285,0)/(VLOOKUP(GZ$276,UI!$A$12:$O$51,VLOOKUP(GZ$279,$B$276:$C$278,2,0),0)/1000))&gt;0),1,TRUNC(VLOOKUP($E285,'Container Panel'!$B$41:$Z$100,$D285,0)/(VLOOKUP(GZ$276,UI!$A$12:$O$51,VLOOKUP(GZ$279,$B$276:$C$278,2,0),0)/1000)))),"")</f>
        <v/>
      </c>
      <c r="HA285" s="145" t="str">
        <f>IFERROR(IF(AND(HA$272=list!$D$3,'Box Calculation'!HA$279&lt;&gt;"h",$E285&lt;&gt;0),0,IF(AND(HA$273=list!$D$2,$E285&lt;&gt;0,TRUNC(VLOOKUP($E285,'Container Panel'!$B$41:$Z$100,$D285,0)/(VLOOKUP(HA$276,UI!$A$12:$O$51,VLOOKUP(HA$279,$B$276:$C$278,2,0),0)/1000))&gt;0),1,TRUNC(VLOOKUP($E285,'Container Panel'!$B$41:$Z$100,$D285,0)/(VLOOKUP(HA$276,UI!$A$12:$O$51,VLOOKUP(HA$279,$B$276:$C$278,2,0),0)/1000)))),"")</f>
        <v/>
      </c>
      <c r="HB285" s="145" t="str">
        <f>IFERROR(IF(AND(HB$272=list!$D$3,'Box Calculation'!HB$279&lt;&gt;"h",$E285&lt;&gt;0),0,IF(AND(HB$273=list!$D$2,$E285&lt;&gt;0,TRUNC(VLOOKUP($E285,'Container Panel'!$B$41:$Z$100,$D285,0)/(VLOOKUP(HB$276,UI!$A$12:$O$51,VLOOKUP(HB$279,$B$276:$C$278,2,0),0)/1000))&gt;0),1,TRUNC(VLOOKUP($E285,'Container Panel'!$B$41:$Z$100,$D285,0)/(VLOOKUP(HB$276,UI!$A$12:$O$51,VLOOKUP(HB$279,$B$276:$C$278,2,0),0)/1000)))),"")</f>
        <v/>
      </c>
      <c r="HC285" s="145" t="str">
        <f>IFERROR(IF(AND(HC$272=list!$D$3,'Box Calculation'!HC$279&lt;&gt;"h",$E285&lt;&gt;0),0,IF(AND(HC$273=list!$D$2,$E285&lt;&gt;0,TRUNC(VLOOKUP($E285,'Container Panel'!$B$41:$Z$100,$D285,0)/(VLOOKUP(HC$276,UI!$A$12:$O$51,VLOOKUP(HC$279,$B$276:$C$278,2,0),0)/1000))&gt;0),1,TRUNC(VLOOKUP($E285,'Container Panel'!$B$41:$Z$100,$D285,0)/(VLOOKUP(HC$276,UI!$A$12:$O$51,VLOOKUP(HC$279,$B$276:$C$278,2,0),0)/1000)))),"")</f>
        <v/>
      </c>
      <c r="HD285" s="145" t="str">
        <f>IFERROR(IF(AND(HD$272=list!$D$3,'Box Calculation'!HD$279&lt;&gt;"h",$E285&lt;&gt;0),0,IF(AND(HD$273=list!$D$2,$E285&lt;&gt;0,TRUNC(VLOOKUP($E285,'Container Panel'!$B$41:$Z$100,$D285,0)/(VLOOKUP(HD$276,UI!$A$12:$O$51,VLOOKUP(HD$279,$B$276:$C$278,2,0),0)/1000))&gt;0),1,TRUNC(VLOOKUP($E285,'Container Panel'!$B$41:$Z$100,$D285,0)/(VLOOKUP(HD$276,UI!$A$12:$O$51,VLOOKUP(HD$279,$B$276:$C$278,2,0),0)/1000)))),"")</f>
        <v/>
      </c>
      <c r="HE285" s="145" t="str">
        <f>IFERROR(IF(AND(HE$272=list!$D$3,'Box Calculation'!HE$279&lt;&gt;"h",$E285&lt;&gt;0),0,IF(AND(HE$273=list!$D$2,$E285&lt;&gt;0,TRUNC(VLOOKUP($E285,'Container Panel'!$B$41:$Z$100,$D285,0)/(VLOOKUP(HE$276,UI!$A$12:$O$51,VLOOKUP(HE$279,$B$276:$C$278,2,0),0)/1000))&gt;0),1,TRUNC(VLOOKUP($E285,'Container Panel'!$B$41:$Z$100,$D285,0)/(VLOOKUP(HE$276,UI!$A$12:$O$51,VLOOKUP(HE$279,$B$276:$C$278,2,0),0)/1000)))),"")</f>
        <v/>
      </c>
      <c r="HF285" s="145" t="str">
        <f>IFERROR(IF(AND(HF$272=list!$D$3,'Box Calculation'!HF$279&lt;&gt;"h",$E285&lt;&gt;0),0,IF(AND(HF$273=list!$D$2,$E285&lt;&gt;0,TRUNC(VLOOKUP($E285,'Container Panel'!$B$41:$Z$100,$D285,0)/(VLOOKUP(HF$276,UI!$A$12:$O$51,VLOOKUP(HF$279,$B$276:$C$278,2,0),0)/1000))&gt;0),1,TRUNC(VLOOKUP($E285,'Container Panel'!$B$41:$Z$100,$D285,0)/(VLOOKUP(HF$276,UI!$A$12:$O$51,VLOOKUP(HF$279,$B$276:$C$278,2,0),0)/1000)))),"")</f>
        <v/>
      </c>
      <c r="HG285" s="145" t="str">
        <f>IFERROR(IF(AND(HG$272=list!$D$3,'Box Calculation'!HG$279&lt;&gt;"h",$E285&lt;&gt;0),0,IF(AND(HG$273=list!$D$2,$E285&lt;&gt;0,TRUNC(VLOOKUP($E285,'Container Panel'!$B$41:$Z$100,$D285,0)/(VLOOKUP(HG$276,UI!$A$12:$O$51,VLOOKUP(HG$279,$B$276:$C$278,2,0),0)/1000))&gt;0),1,TRUNC(VLOOKUP($E285,'Container Panel'!$B$41:$Z$100,$D285,0)/(VLOOKUP(HG$276,UI!$A$12:$O$51,VLOOKUP(HG$279,$B$276:$C$278,2,0),0)/1000)))),"")</f>
        <v/>
      </c>
      <c r="HH285" s="145" t="str">
        <f>IFERROR(IF(AND(HH$272=list!$D$3,'Box Calculation'!HH$279&lt;&gt;"h",$E285&lt;&gt;0),0,IF(AND(HH$273=list!$D$2,$E285&lt;&gt;0,TRUNC(VLOOKUP($E285,'Container Panel'!$B$41:$Z$100,$D285,0)/(VLOOKUP(HH$276,UI!$A$12:$O$51,VLOOKUP(HH$279,$B$276:$C$278,2,0),0)/1000))&gt;0),1,TRUNC(VLOOKUP($E285,'Container Panel'!$B$41:$Z$100,$D285,0)/(VLOOKUP(HH$276,UI!$A$12:$O$51,VLOOKUP(HH$279,$B$276:$C$278,2,0),0)/1000)))),"")</f>
        <v/>
      </c>
      <c r="HI285" s="145" t="str">
        <f>IFERROR(IF(AND(HI$272=list!$D$3,'Box Calculation'!HI$279&lt;&gt;"h",$E285&lt;&gt;0),0,IF(AND(HI$273=list!$D$2,$E285&lt;&gt;0,TRUNC(VLOOKUP($E285,'Container Panel'!$B$41:$Z$100,$D285,0)/(VLOOKUP(HI$276,UI!$A$12:$O$51,VLOOKUP(HI$279,$B$276:$C$278,2,0),0)/1000))&gt;0),1,TRUNC(VLOOKUP($E285,'Container Panel'!$B$41:$Z$100,$D285,0)/(VLOOKUP(HI$276,UI!$A$12:$O$51,VLOOKUP(HI$279,$B$276:$C$278,2,0),0)/1000)))),"")</f>
        <v/>
      </c>
      <c r="HJ285" s="145" t="str">
        <f>IFERROR(IF(AND(HJ$272=list!$D$3,'Box Calculation'!HJ$279&lt;&gt;"h",$E285&lt;&gt;0),0,IF(AND(HJ$273=list!$D$2,$E285&lt;&gt;0,TRUNC(VLOOKUP($E285,'Container Panel'!$B$41:$Z$100,$D285,0)/(VLOOKUP(HJ$276,UI!$A$12:$O$51,VLOOKUP(HJ$279,$B$276:$C$278,2,0),0)/1000))&gt;0),1,TRUNC(VLOOKUP($E285,'Container Panel'!$B$41:$Z$100,$D285,0)/(VLOOKUP(HJ$276,UI!$A$12:$O$51,VLOOKUP(HJ$279,$B$276:$C$278,2,0),0)/1000)))),"")</f>
        <v/>
      </c>
      <c r="HK285" s="145" t="str">
        <f>IFERROR(IF(AND(HK$272=list!$D$3,'Box Calculation'!HK$279&lt;&gt;"h",$E285&lt;&gt;0),0,IF(AND(HK$273=list!$D$2,$E285&lt;&gt;0,TRUNC(VLOOKUP($E285,'Container Panel'!$B$41:$Z$100,$D285,0)/(VLOOKUP(HK$276,UI!$A$12:$O$51,VLOOKUP(HK$279,$B$276:$C$278,2,0),0)/1000))&gt;0),1,TRUNC(VLOOKUP($E285,'Container Panel'!$B$41:$Z$100,$D285,0)/(VLOOKUP(HK$276,UI!$A$12:$O$51,VLOOKUP(HK$279,$B$276:$C$278,2,0),0)/1000)))),"")</f>
        <v/>
      </c>
      <c r="HL285" s="145" t="str">
        <f>IFERROR(IF(AND(HL$272=list!$D$3,'Box Calculation'!HL$279&lt;&gt;"h",$E285&lt;&gt;0),0,IF(AND(HL$273=list!$D$2,$E285&lt;&gt;0,TRUNC(VLOOKUP($E285,'Container Panel'!$B$41:$Z$100,$D285,0)/(VLOOKUP(HL$276,UI!$A$12:$O$51,VLOOKUP(HL$279,$B$276:$C$278,2,0),0)/1000))&gt;0),1,TRUNC(VLOOKUP($E285,'Container Panel'!$B$41:$Z$100,$D285,0)/(VLOOKUP(HL$276,UI!$A$12:$O$51,VLOOKUP(HL$279,$B$276:$C$278,2,0),0)/1000)))),"")</f>
        <v/>
      </c>
      <c r="HM285" s="145" t="str">
        <f>IFERROR(IF(AND(HM$272=list!$D$3,'Box Calculation'!HM$279&lt;&gt;"h",$E285&lt;&gt;0),0,IF(AND(HM$273=list!$D$2,$E285&lt;&gt;0,TRUNC(VLOOKUP($E285,'Container Panel'!$B$41:$Z$100,$D285,0)/(VLOOKUP(HM$276,UI!$A$12:$O$51,VLOOKUP(HM$279,$B$276:$C$278,2,0),0)/1000))&gt;0),1,TRUNC(VLOOKUP($E285,'Container Panel'!$B$41:$Z$100,$D285,0)/(VLOOKUP(HM$276,UI!$A$12:$O$51,VLOOKUP(HM$279,$B$276:$C$278,2,0),0)/1000)))),"")</f>
        <v/>
      </c>
      <c r="HN285" s="145" t="str">
        <f>IFERROR(IF(AND(HN$272=list!$D$3,'Box Calculation'!HN$279&lt;&gt;"h",$E285&lt;&gt;0),0,IF(AND(HN$273=list!$D$2,$E285&lt;&gt;0,TRUNC(VLOOKUP($E285,'Container Panel'!$B$41:$Z$100,$D285,0)/(VLOOKUP(HN$276,UI!$A$12:$O$51,VLOOKUP(HN$279,$B$276:$C$278,2,0),0)/1000))&gt;0),1,TRUNC(VLOOKUP($E285,'Container Panel'!$B$41:$Z$100,$D285,0)/(VLOOKUP(HN$276,UI!$A$12:$O$51,VLOOKUP(HN$279,$B$276:$C$278,2,0),0)/1000)))),"")</f>
        <v/>
      </c>
      <c r="HO285" s="145" t="str">
        <f>IFERROR(IF(AND(HO$272=list!$D$3,'Box Calculation'!HO$279&lt;&gt;"h",$E285&lt;&gt;0),0,IF(AND(HO$273=list!$D$2,$E285&lt;&gt;0,TRUNC(VLOOKUP($E285,'Container Panel'!$B$41:$Z$100,$D285,0)/(VLOOKUP(HO$276,UI!$A$12:$O$51,VLOOKUP(HO$279,$B$276:$C$278,2,0),0)/1000))&gt;0),1,TRUNC(VLOOKUP($E285,'Container Panel'!$B$41:$Z$100,$D285,0)/(VLOOKUP(HO$276,UI!$A$12:$O$51,VLOOKUP(HO$279,$B$276:$C$278,2,0),0)/1000)))),"")</f>
        <v/>
      </c>
      <c r="HP285" s="145" t="str">
        <f>IFERROR(IF(AND(HP$272=list!$D$3,'Box Calculation'!HP$279&lt;&gt;"h",$E285&lt;&gt;0),0,IF(AND(HP$273=list!$D$2,$E285&lt;&gt;0,TRUNC(VLOOKUP($E285,'Container Panel'!$B$41:$Z$100,$D285,0)/(VLOOKUP(HP$276,UI!$A$12:$O$51,VLOOKUP(HP$279,$B$276:$C$278,2,0),0)/1000))&gt;0),1,TRUNC(VLOOKUP($E285,'Container Panel'!$B$41:$Z$100,$D285,0)/(VLOOKUP(HP$276,UI!$A$12:$O$51,VLOOKUP(HP$279,$B$276:$C$278,2,0),0)/1000)))),"")</f>
        <v/>
      </c>
      <c r="HQ285" s="145" t="str">
        <f>IFERROR(IF(AND(HQ$272=list!$D$3,'Box Calculation'!HQ$279&lt;&gt;"h",$E285&lt;&gt;0),0,IF(AND(HQ$273=list!$D$2,$E285&lt;&gt;0,TRUNC(VLOOKUP($E285,'Container Panel'!$B$41:$Z$100,$D285,0)/(VLOOKUP(HQ$276,UI!$A$12:$O$51,VLOOKUP(HQ$279,$B$276:$C$278,2,0),0)/1000))&gt;0),1,TRUNC(VLOOKUP($E285,'Container Panel'!$B$41:$Z$100,$D285,0)/(VLOOKUP(HQ$276,UI!$A$12:$O$51,VLOOKUP(HQ$279,$B$276:$C$278,2,0),0)/1000)))),"")</f>
        <v/>
      </c>
      <c r="HR285" s="145" t="str">
        <f>IFERROR(IF(AND(HR$272=list!$D$3,'Box Calculation'!HR$279&lt;&gt;"h",$E285&lt;&gt;0),0,IF(AND(HR$273=list!$D$2,$E285&lt;&gt;0,TRUNC(VLOOKUP($E285,'Container Panel'!$B$41:$Z$100,$D285,0)/(VLOOKUP(HR$276,UI!$A$12:$O$51,VLOOKUP(HR$279,$B$276:$C$278,2,0),0)/1000))&gt;0),1,TRUNC(VLOOKUP($E285,'Container Panel'!$B$41:$Z$100,$D285,0)/(VLOOKUP(HR$276,UI!$A$12:$O$51,VLOOKUP(HR$279,$B$276:$C$278,2,0),0)/1000)))),"")</f>
        <v/>
      </c>
      <c r="HS285" s="145" t="str">
        <f>IFERROR(IF(AND(HS$272=list!$D$3,'Box Calculation'!HS$279&lt;&gt;"h",$E285&lt;&gt;0),0,IF(AND(HS$273=list!$D$2,$E285&lt;&gt;0,TRUNC(VLOOKUP($E285,'Container Panel'!$B$41:$Z$100,$D285,0)/(VLOOKUP(HS$276,UI!$A$12:$O$51,VLOOKUP(HS$279,$B$276:$C$278,2,0),0)/1000))&gt;0),1,TRUNC(VLOOKUP($E285,'Container Panel'!$B$41:$Z$100,$D285,0)/(VLOOKUP(HS$276,UI!$A$12:$O$51,VLOOKUP(HS$279,$B$276:$C$278,2,0),0)/1000)))),"")</f>
        <v/>
      </c>
      <c r="HT285" s="145" t="str">
        <f>IFERROR(IF(AND(HT$272=list!$D$3,'Box Calculation'!HT$279&lt;&gt;"h",$E285&lt;&gt;0),0,IF(AND(HT$273=list!$D$2,$E285&lt;&gt;0,TRUNC(VLOOKUP($E285,'Container Panel'!$B$41:$Z$100,$D285,0)/(VLOOKUP(HT$276,UI!$A$12:$O$51,VLOOKUP(HT$279,$B$276:$C$278,2,0),0)/1000))&gt;0),1,TRUNC(VLOOKUP($E285,'Container Panel'!$B$41:$Z$100,$D285,0)/(VLOOKUP(HT$276,UI!$A$12:$O$51,VLOOKUP(HT$279,$B$276:$C$278,2,0),0)/1000)))),"")</f>
        <v/>
      </c>
      <c r="HU285" s="145" t="str">
        <f>IFERROR(IF(AND(HU$272=list!$D$3,'Box Calculation'!HU$279&lt;&gt;"h",$E285&lt;&gt;0),0,IF(AND(HU$273=list!$D$2,$E285&lt;&gt;0,TRUNC(VLOOKUP($E285,'Container Panel'!$B$41:$Z$100,$D285,0)/(VLOOKUP(HU$276,UI!$A$12:$O$51,VLOOKUP(HU$279,$B$276:$C$278,2,0),0)/1000))&gt;0),1,TRUNC(VLOOKUP($E285,'Container Panel'!$B$41:$Z$100,$D285,0)/(VLOOKUP(HU$276,UI!$A$12:$O$51,VLOOKUP(HU$279,$B$276:$C$278,2,0),0)/1000)))),"")</f>
        <v/>
      </c>
      <c r="HV285" s="145" t="str">
        <f>IFERROR(IF(AND(HV$272=list!$D$3,'Box Calculation'!HV$279&lt;&gt;"h",$E285&lt;&gt;0),0,IF(AND(HV$273=list!$D$2,$E285&lt;&gt;0,TRUNC(VLOOKUP($E285,'Container Panel'!$B$41:$Z$100,$D285,0)/(VLOOKUP(HV$276,UI!$A$12:$O$51,VLOOKUP(HV$279,$B$276:$C$278,2,0),0)/1000))&gt;0),1,TRUNC(VLOOKUP($E285,'Container Panel'!$B$41:$Z$100,$D285,0)/(VLOOKUP(HV$276,UI!$A$12:$O$51,VLOOKUP(HV$279,$B$276:$C$278,2,0),0)/1000)))),"")</f>
        <v/>
      </c>
      <c r="HW285" s="145" t="str">
        <f>IFERROR(IF(AND(HW$272=list!$D$3,'Box Calculation'!HW$279&lt;&gt;"h",$E285&lt;&gt;0),0,IF(AND(HW$273=list!$D$2,$E285&lt;&gt;0,TRUNC(VLOOKUP($E285,'Container Panel'!$B$41:$Z$100,$D285,0)/(VLOOKUP(HW$276,UI!$A$12:$O$51,VLOOKUP(HW$279,$B$276:$C$278,2,0),0)/1000))&gt;0),1,TRUNC(VLOOKUP($E285,'Container Panel'!$B$41:$Z$100,$D285,0)/(VLOOKUP(HW$276,UI!$A$12:$O$51,VLOOKUP(HW$279,$B$276:$C$278,2,0),0)/1000)))),"")</f>
        <v/>
      </c>
      <c r="HX285" s="145" t="str">
        <f>IFERROR(IF(AND(HX$272=list!$D$3,'Box Calculation'!HX$279&lt;&gt;"h",$E285&lt;&gt;0),0,IF(AND(HX$273=list!$D$2,$E285&lt;&gt;0,TRUNC(VLOOKUP($E285,'Container Panel'!$B$41:$Z$100,$D285,0)/(VLOOKUP(HX$276,UI!$A$12:$O$51,VLOOKUP(HX$279,$B$276:$C$278,2,0),0)/1000))&gt;0),1,TRUNC(VLOOKUP($E285,'Container Panel'!$B$41:$Z$100,$D285,0)/(VLOOKUP(HX$276,UI!$A$12:$O$51,VLOOKUP(HX$279,$B$276:$C$278,2,0),0)/1000)))),"")</f>
        <v/>
      </c>
      <c r="HY285" s="145" t="str">
        <f>IFERROR(IF(AND(HY$272=list!$D$3,'Box Calculation'!HY$279&lt;&gt;"h",$E285&lt;&gt;0),0,IF(AND(HY$273=list!$D$2,$E285&lt;&gt;0,TRUNC(VLOOKUP($E285,'Container Panel'!$B$41:$Z$100,$D285,0)/(VLOOKUP(HY$276,UI!$A$12:$O$51,VLOOKUP(HY$279,$B$276:$C$278,2,0),0)/1000))&gt;0),1,TRUNC(VLOOKUP($E285,'Container Panel'!$B$41:$Z$100,$D285,0)/(VLOOKUP(HY$276,UI!$A$12:$O$51,VLOOKUP(HY$279,$B$276:$C$278,2,0),0)/1000)))),"")</f>
        <v/>
      </c>
      <c r="HZ285" s="145" t="str">
        <f>IFERROR(IF(AND(HZ$272=list!$D$3,'Box Calculation'!HZ$279&lt;&gt;"h",$E285&lt;&gt;0),0,IF(AND(HZ$273=list!$D$2,$E285&lt;&gt;0,TRUNC(VLOOKUP($E285,'Container Panel'!$B$41:$Z$100,$D285,0)/(VLOOKUP(HZ$276,UI!$A$12:$O$51,VLOOKUP(HZ$279,$B$276:$C$278,2,0),0)/1000))&gt;0),1,TRUNC(VLOOKUP($E285,'Container Panel'!$B$41:$Z$100,$D285,0)/(VLOOKUP(HZ$276,UI!$A$12:$O$51,VLOOKUP(HZ$279,$B$276:$C$278,2,0),0)/1000)))),"")</f>
        <v/>
      </c>
      <c r="IA285" s="145" t="str">
        <f>IFERROR(IF(AND(IA$272=list!$D$3,'Box Calculation'!IA$279&lt;&gt;"h",$E285&lt;&gt;0),0,IF(AND(IA$273=list!$D$2,$E285&lt;&gt;0,TRUNC(VLOOKUP($E285,'Container Panel'!$B$41:$Z$100,$D285,0)/(VLOOKUP(IA$276,UI!$A$12:$O$51,VLOOKUP(IA$279,$B$276:$C$278,2,0),0)/1000))&gt;0),1,TRUNC(VLOOKUP($E285,'Container Panel'!$B$41:$Z$100,$D285,0)/(VLOOKUP(IA$276,UI!$A$12:$O$51,VLOOKUP(IA$279,$B$276:$C$278,2,0),0)/1000)))),"")</f>
        <v/>
      </c>
      <c r="IB285" s="145" t="str">
        <f>IFERROR(IF(AND(IB$272=list!$D$3,'Box Calculation'!IB$279&lt;&gt;"h",$E285&lt;&gt;0),0,IF(AND(IB$273=list!$D$2,$E285&lt;&gt;0,TRUNC(VLOOKUP($E285,'Container Panel'!$B$41:$Z$100,$D285,0)/(VLOOKUP(IB$276,UI!$A$12:$O$51,VLOOKUP(IB$279,$B$276:$C$278,2,0),0)/1000))&gt;0),1,TRUNC(VLOOKUP($E285,'Container Panel'!$B$41:$Z$100,$D285,0)/(VLOOKUP(IB$276,UI!$A$12:$O$51,VLOOKUP(IB$279,$B$276:$C$278,2,0),0)/1000)))),"")</f>
        <v/>
      </c>
      <c r="IC285" s="145" t="str">
        <f>IFERROR(IF(AND(IC$272=list!$D$3,'Box Calculation'!IC$279&lt;&gt;"h",$E285&lt;&gt;0),0,IF(AND(IC$273=list!$D$2,$E285&lt;&gt;0,TRUNC(VLOOKUP($E285,'Container Panel'!$B$41:$Z$100,$D285,0)/(VLOOKUP(IC$276,UI!$A$12:$O$51,VLOOKUP(IC$279,$B$276:$C$278,2,0),0)/1000))&gt;0),1,TRUNC(VLOOKUP($E285,'Container Panel'!$B$41:$Z$100,$D285,0)/(VLOOKUP(IC$276,UI!$A$12:$O$51,VLOOKUP(IC$279,$B$276:$C$278,2,0),0)/1000)))),"")</f>
        <v/>
      </c>
      <c r="ID285" s="145" t="str">
        <f>IFERROR(IF(AND(ID$272=list!$D$3,'Box Calculation'!ID$279&lt;&gt;"h",$E285&lt;&gt;0),0,IF(AND(ID$273=list!$D$2,$E285&lt;&gt;0,TRUNC(VLOOKUP($E285,'Container Panel'!$B$41:$Z$100,$D285,0)/(VLOOKUP(ID$276,UI!$A$12:$O$51,VLOOKUP(ID$279,$B$276:$C$278,2,0),0)/1000))&gt;0),1,TRUNC(VLOOKUP($E285,'Container Panel'!$B$41:$Z$100,$D285,0)/(VLOOKUP(ID$276,UI!$A$12:$O$51,VLOOKUP(ID$279,$B$276:$C$278,2,0),0)/1000)))),"")</f>
        <v/>
      </c>
      <c r="IE285" s="145" t="str">
        <f>IFERROR(IF(AND(IE$272=list!$D$3,'Box Calculation'!IE$279&lt;&gt;"h",$E285&lt;&gt;0),0,IF(AND(IE$273=list!$D$2,$E285&lt;&gt;0,TRUNC(VLOOKUP($E285,'Container Panel'!$B$41:$Z$100,$D285,0)/(VLOOKUP(IE$276,UI!$A$12:$O$51,VLOOKUP(IE$279,$B$276:$C$278,2,0),0)/1000))&gt;0),1,TRUNC(VLOOKUP($E285,'Container Panel'!$B$41:$Z$100,$D285,0)/(VLOOKUP(IE$276,UI!$A$12:$O$51,VLOOKUP(IE$279,$B$276:$C$278,2,0),0)/1000)))),"")</f>
        <v/>
      </c>
      <c r="IF285" s="145" t="str">
        <f>IFERROR(IF(AND(IF$272=list!$D$3,'Box Calculation'!IF$279&lt;&gt;"h",$E285&lt;&gt;0),0,IF(AND(IF$273=list!$D$2,$E285&lt;&gt;0,TRUNC(VLOOKUP($E285,'Container Panel'!$B$41:$Z$100,$D285,0)/(VLOOKUP(IF$276,UI!$A$12:$O$51,VLOOKUP(IF$279,$B$276:$C$278,2,0),0)/1000))&gt;0),1,TRUNC(VLOOKUP($E285,'Container Panel'!$B$41:$Z$100,$D285,0)/(VLOOKUP(IF$276,UI!$A$12:$O$51,VLOOKUP(IF$279,$B$276:$C$278,2,0),0)/1000)))),"")</f>
        <v/>
      </c>
      <c r="IG285" s="145" t="str">
        <f>IFERROR(IF(AND(IG$272=list!$D$3,'Box Calculation'!IG$279&lt;&gt;"h",$E285&lt;&gt;0),0,IF(AND(IG$273=list!$D$2,$E285&lt;&gt;0,TRUNC(VLOOKUP($E285,'Container Panel'!$B$41:$Z$100,$D285,0)/(VLOOKUP(IG$276,UI!$A$12:$O$51,VLOOKUP(IG$279,$B$276:$C$278,2,0),0)/1000))&gt;0),1,TRUNC(VLOOKUP($E285,'Container Panel'!$B$41:$Z$100,$D285,0)/(VLOOKUP(IG$276,UI!$A$12:$O$51,VLOOKUP(IG$279,$B$276:$C$278,2,0),0)/1000)))),"")</f>
        <v/>
      </c>
      <c r="IH285" s="145" t="str">
        <f>IFERROR(IF(AND(IH$272=list!$D$3,'Box Calculation'!IH$279&lt;&gt;"h",$E285&lt;&gt;0),0,IF(AND(IH$273=list!$D$2,$E285&lt;&gt;0,TRUNC(VLOOKUP($E285,'Container Panel'!$B$41:$Z$100,$D285,0)/(VLOOKUP(IH$276,UI!$A$12:$O$51,VLOOKUP(IH$279,$B$276:$C$278,2,0),0)/1000))&gt;0),1,TRUNC(VLOOKUP($E285,'Container Panel'!$B$41:$Z$100,$D285,0)/(VLOOKUP(IH$276,UI!$A$12:$O$51,VLOOKUP(IH$279,$B$276:$C$278,2,0),0)/1000)))),"")</f>
        <v/>
      </c>
      <c r="II285" s="145" t="str">
        <f>IFERROR(IF(AND(II$272=list!$D$3,'Box Calculation'!II$279&lt;&gt;"h",$E285&lt;&gt;0),0,IF(AND(II$273=list!$D$2,$E285&lt;&gt;0,TRUNC(VLOOKUP($E285,'Container Panel'!$B$41:$Z$100,$D285,0)/(VLOOKUP(II$276,UI!$A$12:$O$51,VLOOKUP(II$279,$B$276:$C$278,2,0),0)/1000))&gt;0),1,TRUNC(VLOOKUP($E285,'Container Panel'!$B$41:$Z$100,$D285,0)/(VLOOKUP(II$276,UI!$A$12:$O$51,VLOOKUP(II$279,$B$276:$C$278,2,0),0)/1000)))),"")</f>
        <v/>
      </c>
      <c r="IJ285" s="145" t="str">
        <f>IFERROR(IF(AND(IJ$272=list!$D$3,'Box Calculation'!IJ$279&lt;&gt;"h",$E285&lt;&gt;0),0,IF(AND(IJ$273=list!$D$2,$E285&lt;&gt;0,TRUNC(VLOOKUP($E285,'Container Panel'!$B$41:$Z$100,$D285,0)/(VLOOKUP(IJ$276,UI!$A$12:$O$51,VLOOKUP(IJ$279,$B$276:$C$278,2,0),0)/1000))&gt;0),1,TRUNC(VLOOKUP($E285,'Container Panel'!$B$41:$Z$100,$D285,0)/(VLOOKUP(IJ$276,UI!$A$12:$O$51,VLOOKUP(IJ$279,$B$276:$C$278,2,0),0)/1000)))),"")</f>
        <v/>
      </c>
      <c r="IK285" s="145" t="str">
        <f>IFERROR(IF(AND(IK$272=list!$D$3,'Box Calculation'!IK$279&lt;&gt;"h",$E285&lt;&gt;0),0,IF(AND(IK$273=list!$D$2,$E285&lt;&gt;0,TRUNC(VLOOKUP($E285,'Container Panel'!$B$41:$Z$100,$D285,0)/(VLOOKUP(IK$276,UI!$A$12:$O$51,VLOOKUP(IK$279,$B$276:$C$278,2,0),0)/1000))&gt;0),1,TRUNC(VLOOKUP($E285,'Container Panel'!$B$41:$Z$100,$D285,0)/(VLOOKUP(IK$276,UI!$A$12:$O$51,VLOOKUP(IK$279,$B$276:$C$278,2,0),0)/1000)))),"")</f>
        <v/>
      </c>
      <c r="IL285" s="145" t="str">
        <f>IFERROR(IF(AND(IL$272=list!$D$3,'Box Calculation'!IL$279&lt;&gt;"h",$E285&lt;&gt;0),0,IF(AND(IL$273=list!$D$2,$E285&lt;&gt;0,TRUNC(VLOOKUP($E285,'Container Panel'!$B$41:$Z$100,$D285,0)/(VLOOKUP(IL$276,UI!$A$12:$O$51,VLOOKUP(IL$279,$B$276:$C$278,2,0),0)/1000))&gt;0),1,TRUNC(VLOOKUP($E285,'Container Panel'!$B$41:$Z$100,$D285,0)/(VLOOKUP(IL$276,UI!$A$12:$O$51,VLOOKUP(IL$279,$B$276:$C$278,2,0),0)/1000)))),"")</f>
        <v/>
      </c>
    </row>
    <row r="286" spans="2:246">
      <c r="B286" s="74">
        <v>6</v>
      </c>
      <c r="C286" s="74">
        <f t="shared" si="191"/>
        <v>3</v>
      </c>
      <c r="D286" s="163">
        <f>MOD(B286,3)+'Container Panel'!$Q$38</f>
        <v>16</v>
      </c>
      <c r="E286" s="143" t="str">
        <f t="shared" si="192"/>
        <v>PA</v>
      </c>
      <c r="F286" s="144" t="s">
        <v>75</v>
      </c>
      <c r="G286" s="145">
        <f>IFERROR(TRUNC(VLOOKUP($E286,'Container Panel'!$B$41:$Z$100,$D286,0)/(VLOOKUP(G$276,UI!$A$12:$O$51,VLOOKUP(G$277,$B$276:$C$278,2,0),0)/1000)),"")</f>
        <v>4</v>
      </c>
      <c r="H286" s="145">
        <f>IFERROR(TRUNC(VLOOKUP($E286,'Container Panel'!$B$41:$Z$100,$D286,0)/(VLOOKUP(H$276,UI!$A$12:$O$51,VLOOKUP(H$277,$B$276:$C$278,2,0),0)/1000)),"")</f>
        <v>4</v>
      </c>
      <c r="I286" s="145">
        <f>IFERROR(TRUNC(VLOOKUP($E286,'Container Panel'!$B$41:$Z$100,$D286,0)/(VLOOKUP(I$276,UI!$A$12:$O$51,VLOOKUP(I$277,$B$276:$C$278,2,0),0)/1000)),"")</f>
        <v>12</v>
      </c>
      <c r="J286" s="145">
        <f>IFERROR(TRUNC(VLOOKUP($E286,'Container Panel'!$B$41:$Z$100,$D286,0)/(VLOOKUP(J$276,UI!$A$12:$O$51,VLOOKUP(J$277,$B$276:$C$278,2,0),0)/1000)),"")</f>
        <v>12</v>
      </c>
      <c r="K286" s="145">
        <f>IFERROR(TRUNC(VLOOKUP($E286,'Container Panel'!$B$41:$Z$100,$D286,0)/(VLOOKUP(K$276,UI!$A$12:$O$51,VLOOKUP(K$277,$B$276:$C$278,2,0),0)/1000)),"")</f>
        <v>5</v>
      </c>
      <c r="L286" s="145">
        <f>IFERROR(TRUNC(VLOOKUP($E286,'Container Panel'!$B$41:$Z$100,$D286,0)/(VLOOKUP(L$276,UI!$A$12:$O$51,VLOOKUP(L$277,$B$276:$C$278,2,0),0)/1000)),"")</f>
        <v>5</v>
      </c>
      <c r="M286" s="145">
        <f>IFERROR(TRUNC(VLOOKUP($E286,'Container Panel'!$B$41:$Z$100,$D286,0)/(VLOOKUP(M$276,UI!$A$12:$O$51,VLOOKUP(M$277,$B$276:$C$278,2,0),0)/1000)),"")</f>
        <v>2</v>
      </c>
      <c r="N286" s="145">
        <f>IFERROR(TRUNC(VLOOKUP($E286,'Container Panel'!$B$41:$Z$100,$D286,0)/(VLOOKUP(N$276,UI!$A$12:$O$51,VLOOKUP(N$277,$B$276:$C$278,2,0),0)/1000)),"")</f>
        <v>2</v>
      </c>
      <c r="O286" s="145">
        <f>IFERROR(TRUNC(VLOOKUP($E286,'Container Panel'!$B$41:$Z$100,$D286,0)/(VLOOKUP(O$276,UI!$A$12:$O$51,VLOOKUP(O$277,$B$276:$C$278,2,0),0)/1000)),"")</f>
        <v>3</v>
      </c>
      <c r="P286" s="145">
        <f>IFERROR(TRUNC(VLOOKUP($E286,'Container Panel'!$B$41:$Z$100,$D286,0)/(VLOOKUP(P$276,UI!$A$12:$O$51,VLOOKUP(P$277,$B$276:$C$278,2,0),0)/1000)),"")</f>
        <v>3</v>
      </c>
      <c r="Q286" s="145">
        <f>IFERROR(TRUNC(VLOOKUP($E286,'Container Panel'!$B$41:$Z$100,$D286,0)/(VLOOKUP(Q$276,UI!$A$12:$O$51,VLOOKUP(Q$277,$B$276:$C$278,2,0),0)/1000)),"")</f>
        <v>9</v>
      </c>
      <c r="R286" s="145">
        <f>IFERROR(TRUNC(VLOOKUP($E286,'Container Panel'!$B$41:$Z$100,$D286,0)/(VLOOKUP(R$276,UI!$A$12:$O$51,VLOOKUP(R$277,$B$276:$C$278,2,0),0)/1000)),"")</f>
        <v>9</v>
      </c>
      <c r="S286" s="145" t="str">
        <f>IFERROR(TRUNC(VLOOKUP($E286,'Container Panel'!$B$41:$Z$100,$D286,0)/(VLOOKUP(S$276,UI!$A$12:$O$51,VLOOKUP(S$277,$B$276:$C$278,2,0),0)/1000)),"")</f>
        <v/>
      </c>
      <c r="T286" s="145" t="str">
        <f>IFERROR(TRUNC(VLOOKUP($E286,'Container Panel'!$B$41:$Z$100,$D286,0)/(VLOOKUP(T$276,UI!$A$12:$O$51,VLOOKUP(T$277,$B$276:$C$278,2,0),0)/1000)),"")</f>
        <v/>
      </c>
      <c r="U286" s="145" t="str">
        <f>IFERROR(TRUNC(VLOOKUP($E286,'Container Panel'!$B$41:$Z$100,$D286,0)/(VLOOKUP(U$276,UI!$A$12:$O$51,VLOOKUP(U$277,$B$276:$C$278,2,0),0)/1000)),"")</f>
        <v/>
      </c>
      <c r="V286" s="145" t="str">
        <f>IFERROR(TRUNC(VLOOKUP($E286,'Container Panel'!$B$41:$Z$100,$D286,0)/(VLOOKUP(V$276,UI!$A$12:$O$51,VLOOKUP(V$277,$B$276:$C$278,2,0),0)/1000)),"")</f>
        <v/>
      </c>
      <c r="W286" s="145" t="str">
        <f>IFERROR(TRUNC(VLOOKUP($E286,'Container Panel'!$B$41:$Z$100,$D286,0)/(VLOOKUP(W$276,UI!$A$12:$O$51,VLOOKUP(W$277,$B$276:$C$278,2,0),0)/1000)),"")</f>
        <v/>
      </c>
      <c r="X286" s="145" t="str">
        <f>IFERROR(TRUNC(VLOOKUP($E286,'Container Panel'!$B$41:$Z$100,$D286,0)/(VLOOKUP(X$276,UI!$A$12:$O$51,VLOOKUP(X$277,$B$276:$C$278,2,0),0)/1000)),"")</f>
        <v/>
      </c>
      <c r="Y286" s="145" t="str">
        <f>IFERROR(TRUNC(VLOOKUP($E286,'Container Panel'!$B$41:$Z$100,$D286,0)/(VLOOKUP(Y$276,UI!$A$12:$O$51,VLOOKUP(Y$277,$B$276:$C$278,2,0),0)/1000)),"")</f>
        <v/>
      </c>
      <c r="Z286" s="145" t="str">
        <f>IFERROR(TRUNC(VLOOKUP($E286,'Container Panel'!$B$41:$Z$100,$D286,0)/(VLOOKUP(Z$276,UI!$A$12:$O$51,VLOOKUP(Z$277,$B$276:$C$278,2,0),0)/1000)),"")</f>
        <v/>
      </c>
      <c r="AA286" s="145" t="str">
        <f>IFERROR(TRUNC(VLOOKUP($E286,'Container Panel'!$B$41:$Z$100,$D286,0)/(VLOOKUP(AA$276,UI!$A$12:$O$51,VLOOKUP(AA$277,$B$276:$C$278,2,0),0)/1000)),"")</f>
        <v/>
      </c>
      <c r="AB286" s="145" t="str">
        <f>IFERROR(TRUNC(VLOOKUP($E286,'Container Panel'!$B$41:$Z$100,$D286,0)/(VLOOKUP(AB$276,UI!$A$12:$O$51,VLOOKUP(AB$277,$B$276:$C$278,2,0),0)/1000)),"")</f>
        <v/>
      </c>
      <c r="AC286" s="145" t="str">
        <f>IFERROR(TRUNC(VLOOKUP($E286,'Container Panel'!$B$41:$Z$100,$D286,0)/(VLOOKUP(AC$276,UI!$A$12:$O$51,VLOOKUP(AC$277,$B$276:$C$278,2,0),0)/1000)),"")</f>
        <v/>
      </c>
      <c r="AD286" s="145" t="str">
        <f>IFERROR(TRUNC(VLOOKUP($E286,'Container Panel'!$B$41:$Z$100,$D286,0)/(VLOOKUP(AD$276,UI!$A$12:$O$51,VLOOKUP(AD$277,$B$276:$C$278,2,0),0)/1000)),"")</f>
        <v/>
      </c>
      <c r="AE286" s="145" t="str">
        <f>IFERROR(TRUNC(VLOOKUP($E286,'Container Panel'!$B$41:$Z$100,$D286,0)/(VLOOKUP(AE$276,UI!$A$12:$O$51,VLOOKUP(AE$277,$B$276:$C$278,2,0),0)/1000)),"")</f>
        <v/>
      </c>
      <c r="AF286" s="145" t="str">
        <f>IFERROR(TRUNC(VLOOKUP($E286,'Container Panel'!$B$41:$Z$100,$D286,0)/(VLOOKUP(AF$276,UI!$A$12:$O$51,VLOOKUP(AF$277,$B$276:$C$278,2,0),0)/1000)),"")</f>
        <v/>
      </c>
      <c r="AG286" s="145" t="str">
        <f>IFERROR(TRUNC(VLOOKUP($E286,'Container Panel'!$B$41:$Z$100,$D286,0)/(VLOOKUP(AG$276,UI!$A$12:$O$51,VLOOKUP(AG$277,$B$276:$C$278,2,0),0)/1000)),"")</f>
        <v/>
      </c>
      <c r="AH286" s="145" t="str">
        <f>IFERROR(TRUNC(VLOOKUP($E286,'Container Panel'!$B$41:$Z$100,$D286,0)/(VLOOKUP(AH$276,UI!$A$12:$O$51,VLOOKUP(AH$277,$B$276:$C$278,2,0),0)/1000)),"")</f>
        <v/>
      </c>
      <c r="AI286" s="145" t="str">
        <f>IFERROR(TRUNC(VLOOKUP($E286,'Container Panel'!$B$41:$Z$100,$D286,0)/(VLOOKUP(AI$276,UI!$A$12:$O$51,VLOOKUP(AI$277,$B$276:$C$278,2,0),0)/1000)),"")</f>
        <v/>
      </c>
      <c r="AJ286" s="145" t="str">
        <f>IFERROR(TRUNC(VLOOKUP($E286,'Container Panel'!$B$41:$Z$100,$D286,0)/(VLOOKUP(AJ$276,UI!$A$12:$O$51,VLOOKUP(AJ$277,$B$276:$C$278,2,0),0)/1000)),"")</f>
        <v/>
      </c>
      <c r="AK286" s="145" t="str">
        <f>IFERROR(TRUNC(VLOOKUP($E286,'Container Panel'!$B$41:$Z$100,$D286,0)/(VLOOKUP(AK$276,UI!$A$12:$O$51,VLOOKUP(AK$277,$B$276:$C$278,2,0),0)/1000)),"")</f>
        <v/>
      </c>
      <c r="AL286" s="145" t="str">
        <f>IFERROR(TRUNC(VLOOKUP($E286,'Container Panel'!$B$41:$Z$100,$D286,0)/(VLOOKUP(AL$276,UI!$A$12:$O$51,VLOOKUP(AL$277,$B$276:$C$278,2,0),0)/1000)),"")</f>
        <v/>
      </c>
      <c r="AM286" s="145" t="str">
        <f>IFERROR(TRUNC(VLOOKUP($E286,'Container Panel'!$B$41:$Z$100,$D286,0)/(VLOOKUP(AM$276,UI!$A$12:$O$51,VLOOKUP(AM$277,$B$276:$C$278,2,0),0)/1000)),"")</f>
        <v/>
      </c>
      <c r="AN286" s="145" t="str">
        <f>IFERROR(TRUNC(VLOOKUP($E286,'Container Panel'!$B$41:$Z$100,$D286,0)/(VLOOKUP(AN$276,UI!$A$12:$O$51,VLOOKUP(AN$277,$B$276:$C$278,2,0),0)/1000)),"")</f>
        <v/>
      </c>
      <c r="AO286" s="145" t="str">
        <f>IFERROR(TRUNC(VLOOKUP($E286,'Container Panel'!$B$41:$Z$100,$D286,0)/(VLOOKUP(AO$276,UI!$A$12:$O$51,VLOOKUP(AO$277,$B$276:$C$278,2,0),0)/1000)),"")</f>
        <v/>
      </c>
      <c r="AP286" s="145" t="str">
        <f>IFERROR(TRUNC(VLOOKUP($E286,'Container Panel'!$B$41:$Z$100,$D286,0)/(VLOOKUP(AP$276,UI!$A$12:$O$51,VLOOKUP(AP$277,$B$276:$C$278,2,0),0)/1000)),"")</f>
        <v/>
      </c>
      <c r="AQ286" s="145" t="str">
        <f>IFERROR(TRUNC(VLOOKUP($E286,'Container Panel'!$B$41:$Z$100,$D286,0)/(VLOOKUP(AQ$276,UI!$A$12:$O$51,VLOOKUP(AQ$277,$B$276:$C$278,2,0),0)/1000)),"")</f>
        <v/>
      </c>
      <c r="AR286" s="145" t="str">
        <f>IFERROR(TRUNC(VLOOKUP($E286,'Container Panel'!$B$41:$Z$100,$D286,0)/(VLOOKUP(AR$276,UI!$A$12:$O$51,VLOOKUP(AR$277,$B$276:$C$278,2,0),0)/1000)),"")</f>
        <v/>
      </c>
      <c r="AS286" s="145" t="str">
        <f>IFERROR(TRUNC(VLOOKUP($E286,'Container Panel'!$B$41:$Z$100,$D286,0)/(VLOOKUP(AS$276,UI!$A$12:$O$51,VLOOKUP(AS$277,$B$276:$C$278,2,0),0)/1000)),"")</f>
        <v/>
      </c>
      <c r="AT286" s="145" t="str">
        <f>IFERROR(TRUNC(VLOOKUP($E286,'Container Panel'!$B$41:$Z$100,$D286,0)/(VLOOKUP(AT$276,UI!$A$12:$O$51,VLOOKUP(AT$277,$B$276:$C$278,2,0),0)/1000)),"")</f>
        <v/>
      </c>
      <c r="AU286" s="145" t="str">
        <f>IFERROR(TRUNC(VLOOKUP($E286,'Container Panel'!$B$41:$Z$100,$D286,0)/(VLOOKUP(AU$276,UI!$A$12:$O$51,VLOOKUP(AU$277,$B$276:$C$278,2,0),0)/1000)),"")</f>
        <v/>
      </c>
      <c r="AV286" s="145" t="str">
        <f>IFERROR(TRUNC(VLOOKUP($E286,'Container Panel'!$B$41:$Z$100,$D286,0)/(VLOOKUP(AV$276,UI!$A$12:$O$51,VLOOKUP(AV$277,$B$276:$C$278,2,0),0)/1000)),"")</f>
        <v/>
      </c>
      <c r="AW286" s="145" t="str">
        <f>IFERROR(TRUNC(VLOOKUP($E286,'Container Panel'!$B$41:$Z$100,$D286,0)/(VLOOKUP(AW$276,UI!$A$12:$O$51,VLOOKUP(AW$277,$B$276:$C$278,2,0),0)/1000)),"")</f>
        <v/>
      </c>
      <c r="AX286" s="145" t="str">
        <f>IFERROR(TRUNC(VLOOKUP($E286,'Container Panel'!$B$41:$Z$100,$D286,0)/(VLOOKUP(AX$276,UI!$A$12:$O$51,VLOOKUP(AX$277,$B$276:$C$278,2,0),0)/1000)),"")</f>
        <v/>
      </c>
      <c r="AY286" s="145" t="str">
        <f>IFERROR(TRUNC(VLOOKUP($E286,'Container Panel'!$B$41:$Z$100,$D286,0)/(VLOOKUP(AY$276,UI!$A$12:$O$51,VLOOKUP(AY$277,$B$276:$C$278,2,0),0)/1000)),"")</f>
        <v/>
      </c>
      <c r="AZ286" s="145" t="str">
        <f>IFERROR(TRUNC(VLOOKUP($E286,'Container Panel'!$B$41:$Z$100,$D286,0)/(VLOOKUP(AZ$276,UI!$A$12:$O$51,VLOOKUP(AZ$277,$B$276:$C$278,2,0),0)/1000)),"")</f>
        <v/>
      </c>
      <c r="BA286" s="145" t="str">
        <f>IFERROR(TRUNC(VLOOKUP($E286,'Container Panel'!$B$41:$Z$100,$D286,0)/(VLOOKUP(BA$276,UI!$A$12:$O$51,VLOOKUP(BA$277,$B$276:$C$278,2,0),0)/1000)),"")</f>
        <v/>
      </c>
      <c r="BB286" s="145" t="str">
        <f>IFERROR(TRUNC(VLOOKUP($E286,'Container Panel'!$B$41:$Z$100,$D286,0)/(VLOOKUP(BB$276,UI!$A$12:$O$51,VLOOKUP(BB$277,$B$276:$C$278,2,0),0)/1000)),"")</f>
        <v/>
      </c>
      <c r="BC286" s="145" t="str">
        <f>IFERROR(TRUNC(VLOOKUP($E286,'Container Panel'!$B$41:$Z$100,$D286,0)/(VLOOKUP(BC$276,UI!$A$12:$O$51,VLOOKUP(BC$277,$B$276:$C$278,2,0),0)/1000)),"")</f>
        <v/>
      </c>
      <c r="BD286" s="145" t="str">
        <f>IFERROR(TRUNC(VLOOKUP($E286,'Container Panel'!$B$41:$Z$100,$D286,0)/(VLOOKUP(BD$276,UI!$A$12:$O$51,VLOOKUP(BD$277,$B$276:$C$278,2,0),0)/1000)),"")</f>
        <v/>
      </c>
      <c r="BE286" s="145" t="str">
        <f>IFERROR(TRUNC(VLOOKUP($E286,'Container Panel'!$B$41:$Z$100,$D286,0)/(VLOOKUP(BE$276,UI!$A$12:$O$51,VLOOKUP(BE$277,$B$276:$C$278,2,0),0)/1000)),"")</f>
        <v/>
      </c>
      <c r="BF286" s="145" t="str">
        <f>IFERROR(TRUNC(VLOOKUP($E286,'Container Panel'!$B$41:$Z$100,$D286,0)/(VLOOKUP(BF$276,UI!$A$12:$O$51,VLOOKUP(BF$277,$B$276:$C$278,2,0),0)/1000)),"")</f>
        <v/>
      </c>
      <c r="BG286" s="145" t="str">
        <f>IFERROR(TRUNC(VLOOKUP($E286,'Container Panel'!$B$41:$Z$100,$D286,0)/(VLOOKUP(BG$276,UI!$A$12:$O$51,VLOOKUP(BG$277,$B$276:$C$278,2,0),0)/1000)),"")</f>
        <v/>
      </c>
      <c r="BH286" s="145" t="str">
        <f>IFERROR(TRUNC(VLOOKUP($E286,'Container Panel'!$B$41:$Z$100,$D286,0)/(VLOOKUP(BH$276,UI!$A$12:$O$51,VLOOKUP(BH$277,$B$276:$C$278,2,0),0)/1000)),"")</f>
        <v/>
      </c>
      <c r="BI286" s="145" t="str">
        <f>IFERROR(TRUNC(VLOOKUP($E286,'Container Panel'!$B$41:$Z$100,$D286,0)/(VLOOKUP(BI$276,UI!$A$12:$O$51,VLOOKUP(BI$277,$B$276:$C$278,2,0),0)/1000)),"")</f>
        <v/>
      </c>
      <c r="BJ286" s="145" t="str">
        <f>IFERROR(TRUNC(VLOOKUP($E286,'Container Panel'!$B$41:$Z$100,$D286,0)/(VLOOKUP(BJ$276,UI!$A$12:$O$51,VLOOKUP(BJ$277,$B$276:$C$278,2,0),0)/1000)),"")</f>
        <v/>
      </c>
      <c r="BK286" s="145" t="str">
        <f>IFERROR(TRUNC(VLOOKUP($E286,'Container Panel'!$B$41:$Z$100,$D286,0)/(VLOOKUP(BK$276,UI!$A$12:$O$51,VLOOKUP(BK$277,$B$276:$C$278,2,0),0)/1000)),"")</f>
        <v/>
      </c>
      <c r="BL286" s="145" t="str">
        <f>IFERROR(TRUNC(VLOOKUP($E286,'Container Panel'!$B$41:$Z$100,$D286,0)/(VLOOKUP(BL$276,UI!$A$12:$O$51,VLOOKUP(BL$277,$B$276:$C$278,2,0),0)/1000)),"")</f>
        <v/>
      </c>
      <c r="BM286" s="145" t="str">
        <f>IFERROR(TRUNC(VLOOKUP($E286,'Container Panel'!$B$41:$Z$100,$D286,0)/(VLOOKUP(BM$276,UI!$A$12:$O$51,VLOOKUP(BM$277,$B$276:$C$278,2,0),0)/1000)),"")</f>
        <v/>
      </c>
      <c r="BN286" s="145" t="str">
        <f>IFERROR(TRUNC(VLOOKUP($E286,'Container Panel'!$B$41:$Z$100,$D286,0)/(VLOOKUP(BN$276,UI!$A$12:$O$51,VLOOKUP(BN$277,$B$276:$C$278,2,0),0)/1000)),"")</f>
        <v/>
      </c>
      <c r="BO286" s="145" t="str">
        <f>IFERROR(TRUNC(VLOOKUP($E286,'Container Panel'!$B$41:$Z$100,$D286,0)/(VLOOKUP(BO$276,UI!$A$12:$O$51,VLOOKUP(BO$277,$B$276:$C$278,2,0),0)/1000)),"")</f>
        <v/>
      </c>
      <c r="BP286" s="145" t="str">
        <f>IFERROR(TRUNC(VLOOKUP($E286,'Container Panel'!$B$41:$Z$100,$D286,0)/(VLOOKUP(BP$276,UI!$A$12:$O$51,VLOOKUP(BP$277,$B$276:$C$278,2,0),0)/1000)),"")</f>
        <v/>
      </c>
      <c r="BQ286" s="145" t="str">
        <f>IFERROR(TRUNC(VLOOKUP($E286,'Container Panel'!$B$41:$Z$100,$D286,0)/(VLOOKUP(BQ$276,UI!$A$12:$O$51,VLOOKUP(BQ$277,$B$276:$C$278,2,0),0)/1000)),"")</f>
        <v/>
      </c>
      <c r="BR286" s="145" t="str">
        <f>IFERROR(TRUNC(VLOOKUP($E286,'Container Panel'!$B$41:$Z$100,$D286,0)/(VLOOKUP(BR$276,UI!$A$12:$O$51,VLOOKUP(BR$277,$B$276:$C$278,2,0),0)/1000)),"")</f>
        <v/>
      </c>
      <c r="BS286" s="145" t="str">
        <f>IFERROR(TRUNC(VLOOKUP($E286,'Container Panel'!$B$41:$Z$100,$D286,0)/(VLOOKUP(BS$276,UI!$A$12:$O$51,VLOOKUP(BS$277,$B$276:$C$278,2,0),0)/1000)),"")</f>
        <v/>
      </c>
      <c r="BT286" s="145" t="str">
        <f>IFERROR(TRUNC(VLOOKUP($E286,'Container Panel'!$B$41:$Z$100,$D286,0)/(VLOOKUP(BT$276,UI!$A$12:$O$51,VLOOKUP(BT$277,$B$276:$C$278,2,0),0)/1000)),"")</f>
        <v/>
      </c>
      <c r="BU286" s="145" t="str">
        <f>IFERROR(TRUNC(VLOOKUP($E286,'Container Panel'!$B$41:$Z$100,$D286,0)/(VLOOKUP(BU$276,UI!$A$12:$O$51,VLOOKUP(BU$277,$B$276:$C$278,2,0),0)/1000)),"")</f>
        <v/>
      </c>
      <c r="BV286" s="145" t="str">
        <f>IFERROR(TRUNC(VLOOKUP($E286,'Container Panel'!$B$41:$Z$100,$D286,0)/(VLOOKUP(BV$276,UI!$A$12:$O$51,VLOOKUP(BV$277,$B$276:$C$278,2,0),0)/1000)),"")</f>
        <v/>
      </c>
      <c r="BW286" s="145" t="str">
        <f>IFERROR(TRUNC(VLOOKUP($E286,'Container Panel'!$B$41:$Z$100,$D286,0)/(VLOOKUP(BW$276,UI!$A$12:$O$51,VLOOKUP(BW$277,$B$276:$C$278,2,0),0)/1000)),"")</f>
        <v/>
      </c>
      <c r="BX286" s="145" t="str">
        <f>IFERROR(TRUNC(VLOOKUP($E286,'Container Panel'!$B$41:$Z$100,$D286,0)/(VLOOKUP(BX$276,UI!$A$12:$O$51,VLOOKUP(BX$277,$B$276:$C$278,2,0),0)/1000)),"")</f>
        <v/>
      </c>
      <c r="BY286" s="145" t="str">
        <f>IFERROR(TRUNC(VLOOKUP($E286,'Container Panel'!$B$41:$Z$100,$D286,0)/(VLOOKUP(BY$276,UI!$A$12:$O$51,VLOOKUP(BY$277,$B$276:$C$278,2,0),0)/1000)),"")</f>
        <v/>
      </c>
      <c r="BZ286" s="145" t="str">
        <f>IFERROR(TRUNC(VLOOKUP($E286,'Container Panel'!$B$41:$Z$100,$D286,0)/(VLOOKUP(BZ$276,UI!$A$12:$O$51,VLOOKUP(BZ$277,$B$276:$C$278,2,0),0)/1000)),"")</f>
        <v/>
      </c>
      <c r="CA286" s="145" t="str">
        <f>IFERROR(TRUNC(VLOOKUP($E286,'Container Panel'!$B$41:$Z$100,$D286,0)/(VLOOKUP(CA$276,UI!$A$12:$O$51,VLOOKUP(CA$277,$B$276:$C$278,2,0),0)/1000)),"")</f>
        <v/>
      </c>
      <c r="CB286" s="145" t="str">
        <f>IFERROR(TRUNC(VLOOKUP($E286,'Container Panel'!$B$41:$Z$100,$D286,0)/(VLOOKUP(CB$276,UI!$A$12:$O$51,VLOOKUP(CB$277,$B$276:$C$278,2,0),0)/1000)),"")</f>
        <v/>
      </c>
      <c r="CC286" s="145" t="str">
        <f>IFERROR(TRUNC(VLOOKUP($E286,'Container Panel'!$B$41:$Z$100,$D286,0)/(VLOOKUP(CC$276,UI!$A$12:$O$51,VLOOKUP(CC$277,$B$276:$C$278,2,0),0)/1000)),"")</f>
        <v/>
      </c>
      <c r="CD286" s="145" t="str">
        <f>IFERROR(TRUNC(VLOOKUP($E286,'Container Panel'!$B$41:$Z$100,$D286,0)/(VLOOKUP(CD$276,UI!$A$12:$O$51,VLOOKUP(CD$277,$B$276:$C$278,2,0),0)/1000)),"")</f>
        <v/>
      </c>
      <c r="CE286" s="145" t="str">
        <f>IFERROR(TRUNC(VLOOKUP($E286,'Container Panel'!$B$41:$Z$100,$D286,0)/(VLOOKUP(CE$276,UI!$A$12:$O$51,VLOOKUP(CE$277,$B$276:$C$278,2,0),0)/1000)),"")</f>
        <v/>
      </c>
      <c r="CF286" s="145" t="str">
        <f>IFERROR(TRUNC(VLOOKUP($E286,'Container Panel'!$B$41:$Z$100,$D286,0)/(VLOOKUP(CF$276,UI!$A$12:$O$51,VLOOKUP(CF$277,$B$276:$C$278,2,0),0)/1000)),"")</f>
        <v/>
      </c>
      <c r="CG286" s="145" t="str">
        <f>IFERROR(TRUNC(VLOOKUP($E286,'Container Panel'!$B$41:$Z$100,$D286,0)/(VLOOKUP(CG$276,UI!$A$12:$O$51,VLOOKUP(CG$277,$B$276:$C$278,2,0),0)/1000)),"")</f>
        <v/>
      </c>
      <c r="CH286" s="145" t="str">
        <f>IFERROR(TRUNC(VLOOKUP($E286,'Container Panel'!$B$41:$Z$100,$D286,0)/(VLOOKUP(CH$276,UI!$A$12:$O$51,VLOOKUP(CH$277,$B$276:$C$278,2,0),0)/1000)),"")</f>
        <v/>
      </c>
      <c r="CI286" s="145" t="str">
        <f>IFERROR(TRUNC(VLOOKUP($E286,'Container Panel'!$B$41:$Z$100,$D286,0)/(VLOOKUP(CI$276,UI!$A$12:$O$51,VLOOKUP(CI$277,$B$276:$C$278,2,0),0)/1000)),"")</f>
        <v/>
      </c>
      <c r="CJ286" s="145" t="str">
        <f>IFERROR(TRUNC(VLOOKUP($E286,'Container Panel'!$B$41:$Z$100,$D286,0)/(VLOOKUP(CJ$276,UI!$A$12:$O$51,VLOOKUP(CJ$277,$B$276:$C$278,2,0),0)/1000)),"")</f>
        <v/>
      </c>
      <c r="CK286" s="145" t="str">
        <f>IFERROR(TRUNC(VLOOKUP($E286,'Container Panel'!$B$41:$Z$100,$D286,0)/(VLOOKUP(CK$276,UI!$A$12:$O$51,VLOOKUP(CK$277,$B$276:$C$278,2,0),0)/1000)),"")</f>
        <v/>
      </c>
      <c r="CL286" s="145" t="str">
        <f>IFERROR(TRUNC(VLOOKUP($E286,'Container Panel'!$B$41:$Z$100,$D286,0)/(VLOOKUP(CL$276,UI!$A$12:$O$51,VLOOKUP(CL$277,$B$276:$C$278,2,0),0)/1000)),"")</f>
        <v/>
      </c>
      <c r="CM286" s="145" t="str">
        <f>IFERROR(TRUNC(VLOOKUP($E286,'Container Panel'!$B$41:$Z$100,$D286,0)/(VLOOKUP(CM$276,UI!$A$12:$O$51,VLOOKUP(CM$277,$B$276:$C$278,2,0),0)/1000)),"")</f>
        <v/>
      </c>
      <c r="CN286" s="145" t="str">
        <f>IFERROR(TRUNC(VLOOKUP($E286,'Container Panel'!$B$41:$Z$100,$D286,0)/(VLOOKUP(CN$276,UI!$A$12:$O$51,VLOOKUP(CN$277,$B$276:$C$278,2,0),0)/1000)),"")</f>
        <v/>
      </c>
      <c r="CO286" s="145" t="str">
        <f>IFERROR(TRUNC(VLOOKUP($E286,'Container Panel'!$B$41:$Z$100,$D286,0)/(VLOOKUP(CO$276,UI!$A$12:$O$51,VLOOKUP(CO$277,$B$276:$C$278,2,0),0)/1000)),"")</f>
        <v/>
      </c>
      <c r="CP286" s="145" t="str">
        <f>IFERROR(TRUNC(VLOOKUP($E286,'Container Panel'!$B$41:$Z$100,$D286,0)/(VLOOKUP(CP$276,UI!$A$12:$O$51,VLOOKUP(CP$277,$B$276:$C$278,2,0),0)/1000)),"")</f>
        <v/>
      </c>
      <c r="CQ286" s="145" t="str">
        <f>IFERROR(TRUNC(VLOOKUP($E286,'Container Panel'!$B$41:$Z$100,$D286,0)/(VLOOKUP(CQ$276,UI!$A$12:$O$51,VLOOKUP(CQ$277,$B$276:$C$278,2,0),0)/1000)),"")</f>
        <v/>
      </c>
      <c r="CR286" s="145" t="str">
        <f>IFERROR(TRUNC(VLOOKUP($E286,'Container Panel'!$B$41:$Z$100,$D286,0)/(VLOOKUP(CR$276,UI!$A$12:$O$51,VLOOKUP(CR$277,$B$276:$C$278,2,0),0)/1000)),"")</f>
        <v/>
      </c>
      <c r="CS286" s="145" t="str">
        <f>IFERROR(TRUNC(VLOOKUP($E286,'Container Panel'!$B$41:$Z$100,$D286,0)/(VLOOKUP(CS$276,UI!$A$12:$O$51,VLOOKUP(CS$277,$B$276:$C$278,2,0),0)/1000)),"")</f>
        <v/>
      </c>
      <c r="CT286" s="145" t="str">
        <f>IFERROR(TRUNC(VLOOKUP($E286,'Container Panel'!$B$41:$Z$100,$D286,0)/(VLOOKUP(CT$276,UI!$A$12:$O$51,VLOOKUP(CT$277,$B$276:$C$278,2,0),0)/1000)),"")</f>
        <v/>
      </c>
      <c r="CU286" s="145" t="str">
        <f>IFERROR(TRUNC(VLOOKUP($E286,'Container Panel'!$B$41:$Z$100,$D286,0)/(VLOOKUP(CU$276,UI!$A$12:$O$51,VLOOKUP(CU$277,$B$276:$C$278,2,0),0)/1000)),"")</f>
        <v/>
      </c>
      <c r="CV286" s="145" t="str">
        <f>IFERROR(TRUNC(VLOOKUP($E286,'Container Panel'!$B$41:$Z$100,$D286,0)/(VLOOKUP(CV$276,UI!$A$12:$O$51,VLOOKUP(CV$277,$B$276:$C$278,2,0),0)/1000)),"")</f>
        <v/>
      </c>
      <c r="CW286" s="145" t="str">
        <f>IFERROR(TRUNC(VLOOKUP($E286,'Container Panel'!$B$41:$Z$100,$D286,0)/(VLOOKUP(CW$276,UI!$A$12:$O$51,VLOOKUP(CW$277,$B$276:$C$278,2,0),0)/1000)),"")</f>
        <v/>
      </c>
      <c r="CX286" s="145" t="str">
        <f>IFERROR(TRUNC(VLOOKUP($E286,'Container Panel'!$B$41:$Z$100,$D286,0)/(VLOOKUP(CX$276,UI!$A$12:$O$51,VLOOKUP(CX$277,$B$276:$C$278,2,0),0)/1000)),"")</f>
        <v/>
      </c>
      <c r="CY286" s="145" t="str">
        <f>IFERROR(TRUNC(VLOOKUP($E286,'Container Panel'!$B$41:$Z$100,$D286,0)/(VLOOKUP(CY$276,UI!$A$12:$O$51,VLOOKUP(CY$277,$B$276:$C$278,2,0),0)/1000)),"")</f>
        <v/>
      </c>
      <c r="CZ286" s="145" t="str">
        <f>IFERROR(TRUNC(VLOOKUP($E286,'Container Panel'!$B$41:$Z$100,$D286,0)/(VLOOKUP(CZ$276,UI!$A$12:$O$51,VLOOKUP(CZ$277,$B$276:$C$278,2,0),0)/1000)),"")</f>
        <v/>
      </c>
      <c r="DA286" s="145" t="str">
        <f>IFERROR(TRUNC(VLOOKUP($E286,'Container Panel'!$B$41:$Z$100,$D286,0)/(VLOOKUP(DA$276,UI!$A$12:$O$51,VLOOKUP(DA$277,$B$276:$C$278,2,0),0)/1000)),"")</f>
        <v/>
      </c>
      <c r="DB286" s="145" t="str">
        <f>IFERROR(TRUNC(VLOOKUP($E286,'Container Panel'!$B$41:$Z$100,$D286,0)/(VLOOKUP(DB$276,UI!$A$12:$O$51,VLOOKUP(DB$277,$B$276:$C$278,2,0),0)/1000)),"")</f>
        <v/>
      </c>
      <c r="DC286" s="145" t="str">
        <f>IFERROR(TRUNC(VLOOKUP($E286,'Container Panel'!$B$41:$Z$100,$D286,0)/(VLOOKUP(DC$276,UI!$A$12:$O$51,VLOOKUP(DC$277,$B$276:$C$278,2,0),0)/1000)),"")</f>
        <v/>
      </c>
      <c r="DD286" s="145" t="str">
        <f>IFERROR(TRUNC(VLOOKUP($E286,'Container Panel'!$B$41:$Z$100,$D286,0)/(VLOOKUP(DD$276,UI!$A$12:$O$51,VLOOKUP(DD$277,$B$276:$C$278,2,0),0)/1000)),"")</f>
        <v/>
      </c>
      <c r="DE286" s="145" t="str">
        <f>IFERROR(TRUNC(VLOOKUP($E286,'Container Panel'!$B$41:$Z$100,$D286,0)/(VLOOKUP(DE$276,UI!$A$12:$O$51,VLOOKUP(DE$277,$B$276:$C$278,2,0),0)/1000)),"")</f>
        <v/>
      </c>
      <c r="DF286" s="145" t="str">
        <f>IFERROR(TRUNC(VLOOKUP($E286,'Container Panel'!$B$41:$Z$100,$D286,0)/(VLOOKUP(DF$276,UI!$A$12:$O$51,VLOOKUP(DF$277,$B$276:$C$278,2,0),0)/1000)),"")</f>
        <v/>
      </c>
      <c r="DG286" s="145" t="str">
        <f>IFERROR(TRUNC(VLOOKUP($E286,'Container Panel'!$B$41:$Z$100,$D286,0)/(VLOOKUP(DG$276,UI!$A$12:$O$51,VLOOKUP(DG$277,$B$276:$C$278,2,0),0)/1000)),"")</f>
        <v/>
      </c>
      <c r="DH286" s="145" t="str">
        <f>IFERROR(TRUNC(VLOOKUP($E286,'Container Panel'!$B$41:$Z$100,$D286,0)/(VLOOKUP(DH$276,UI!$A$12:$O$51,VLOOKUP(DH$277,$B$276:$C$278,2,0),0)/1000)),"")</f>
        <v/>
      </c>
      <c r="DI286" s="145" t="str">
        <f>IFERROR(TRUNC(VLOOKUP($E286,'Container Panel'!$B$41:$Z$100,$D286,0)/(VLOOKUP(DI$276,UI!$A$12:$O$51,VLOOKUP(DI$277,$B$276:$C$278,2,0),0)/1000)),"")</f>
        <v/>
      </c>
      <c r="DJ286" s="145" t="str">
        <f>IFERROR(TRUNC(VLOOKUP($E286,'Container Panel'!$B$41:$Z$100,$D286,0)/(VLOOKUP(DJ$276,UI!$A$12:$O$51,VLOOKUP(DJ$277,$B$276:$C$278,2,0),0)/1000)),"")</f>
        <v/>
      </c>
      <c r="DK286" s="145" t="str">
        <f>IFERROR(TRUNC(VLOOKUP($E286,'Container Panel'!$B$41:$Z$100,$D286,0)/(VLOOKUP(DK$276,UI!$A$12:$O$51,VLOOKUP(DK$277,$B$276:$C$278,2,0),0)/1000)),"")</f>
        <v/>
      </c>
      <c r="DL286" s="145" t="str">
        <f>IFERROR(TRUNC(VLOOKUP($E286,'Container Panel'!$B$41:$Z$100,$D286,0)/(VLOOKUP(DL$276,UI!$A$12:$O$51,VLOOKUP(DL$277,$B$276:$C$278,2,0),0)/1000)),"")</f>
        <v/>
      </c>
      <c r="DM286" s="145" t="str">
        <f>IFERROR(TRUNC(VLOOKUP($E286,'Container Panel'!$B$41:$Z$100,$D286,0)/(VLOOKUP(DM$276,UI!$A$12:$O$51,VLOOKUP(DM$277,$B$276:$C$278,2,0),0)/1000)),"")</f>
        <v/>
      </c>
      <c r="DN286" s="145" t="str">
        <f>IFERROR(TRUNC(VLOOKUP($E286,'Container Panel'!$B$41:$Z$100,$D286,0)/(VLOOKUP(DN$276,UI!$A$12:$O$51,VLOOKUP(DN$277,$B$276:$C$278,2,0),0)/1000)),"")</f>
        <v/>
      </c>
      <c r="DO286" s="145" t="str">
        <f>IFERROR(TRUNC(VLOOKUP($E286,'Container Panel'!$B$41:$Z$100,$D286,0)/(VLOOKUP(DO$276,UI!$A$12:$O$51,VLOOKUP(DO$277,$B$276:$C$278,2,0),0)/1000)),"")</f>
        <v/>
      </c>
      <c r="DP286" s="145" t="str">
        <f>IFERROR(TRUNC(VLOOKUP($E286,'Container Panel'!$B$41:$Z$100,$D286,0)/(VLOOKUP(DP$276,UI!$A$12:$O$51,VLOOKUP(DP$277,$B$276:$C$278,2,0),0)/1000)),"")</f>
        <v/>
      </c>
      <c r="DQ286" s="145" t="str">
        <f>IFERROR(TRUNC(VLOOKUP($E286,'Container Panel'!$B$41:$Z$100,$D286,0)/(VLOOKUP(DQ$276,UI!$A$12:$O$51,VLOOKUP(DQ$277,$B$276:$C$278,2,0),0)/1000)),"")</f>
        <v/>
      </c>
      <c r="DR286" s="145" t="str">
        <f>IFERROR(TRUNC(VLOOKUP($E286,'Container Panel'!$B$41:$Z$100,$D286,0)/(VLOOKUP(DR$276,UI!$A$12:$O$51,VLOOKUP(DR$277,$B$276:$C$278,2,0),0)/1000)),"")</f>
        <v/>
      </c>
      <c r="DS286" s="145" t="str">
        <f>IFERROR(TRUNC(VLOOKUP($E286,'Container Panel'!$B$41:$Z$100,$D286,0)/(VLOOKUP(DS$276,UI!$A$12:$O$51,VLOOKUP(DS$277,$B$276:$C$278,2,0),0)/1000)),"")</f>
        <v/>
      </c>
      <c r="DT286" s="145" t="str">
        <f>IFERROR(TRUNC(VLOOKUP($E286,'Container Panel'!$B$41:$Z$100,$D286,0)/(VLOOKUP(DT$276,UI!$A$12:$O$51,VLOOKUP(DT$277,$B$276:$C$278,2,0),0)/1000)),"")</f>
        <v/>
      </c>
      <c r="DU286" s="145" t="str">
        <f>IFERROR(TRUNC(VLOOKUP($E286,'Container Panel'!$B$41:$Z$100,$D286,0)/(VLOOKUP(DU$276,UI!$A$12:$O$51,VLOOKUP(DU$277,$B$276:$C$278,2,0),0)/1000)),"")</f>
        <v/>
      </c>
      <c r="DV286" s="145" t="str">
        <f>IFERROR(TRUNC(VLOOKUP($E286,'Container Panel'!$B$41:$Z$100,$D286,0)/(VLOOKUP(DV$276,UI!$A$12:$O$51,VLOOKUP(DV$277,$B$276:$C$278,2,0),0)/1000)),"")</f>
        <v/>
      </c>
      <c r="DW286" s="145" t="str">
        <f>IFERROR(TRUNC(VLOOKUP($E286,'Container Panel'!$B$41:$Z$100,$D286,0)/(VLOOKUP(DW$276,UI!$A$12:$O$51,VLOOKUP(DW$277,$B$276:$C$278,2,0),0)/1000)),"")</f>
        <v/>
      </c>
      <c r="DX286" s="145" t="str">
        <f>IFERROR(TRUNC(VLOOKUP($E286,'Container Panel'!$B$41:$Z$100,$D286,0)/(VLOOKUP(DX$276,UI!$A$12:$O$51,VLOOKUP(DX$277,$B$276:$C$278,2,0),0)/1000)),"")</f>
        <v/>
      </c>
      <c r="DY286" s="145" t="str">
        <f>IFERROR(TRUNC(VLOOKUP($E286,'Container Panel'!$B$41:$Z$100,$D286,0)/(VLOOKUP(DY$276,UI!$A$12:$O$51,VLOOKUP(DY$277,$B$276:$C$278,2,0),0)/1000)),"")</f>
        <v/>
      </c>
      <c r="DZ286" s="145" t="str">
        <f>IFERROR(TRUNC(VLOOKUP($E286,'Container Panel'!$B$41:$Z$100,$D286,0)/(VLOOKUP(DZ$276,UI!$A$12:$O$51,VLOOKUP(DZ$277,$B$276:$C$278,2,0),0)/1000)),"")</f>
        <v/>
      </c>
      <c r="EA286" s="145" t="str">
        <f>IFERROR(TRUNC(VLOOKUP($E286,'Container Panel'!$B$41:$Z$100,$D286,0)/(VLOOKUP(EA$276,UI!$A$12:$O$51,VLOOKUP(EA$277,$B$276:$C$278,2,0),0)/1000)),"")</f>
        <v/>
      </c>
      <c r="EB286" s="145" t="str">
        <f>IFERROR(TRUNC(VLOOKUP($E286,'Container Panel'!$B$41:$Z$100,$D286,0)/(VLOOKUP(EB$276,UI!$A$12:$O$51,VLOOKUP(EB$277,$B$276:$C$278,2,0),0)/1000)),"")</f>
        <v/>
      </c>
      <c r="EC286" s="145" t="str">
        <f>IFERROR(TRUNC(VLOOKUP($E286,'Container Panel'!$B$41:$Z$100,$D286,0)/(VLOOKUP(EC$276,UI!$A$12:$O$51,VLOOKUP(EC$277,$B$276:$C$278,2,0),0)/1000)),"")</f>
        <v/>
      </c>
      <c r="ED286" s="145" t="str">
        <f>IFERROR(TRUNC(VLOOKUP($E286,'Container Panel'!$B$41:$Z$100,$D286,0)/(VLOOKUP(ED$276,UI!$A$12:$O$51,VLOOKUP(ED$277,$B$276:$C$278,2,0),0)/1000)),"")</f>
        <v/>
      </c>
      <c r="EE286" s="145" t="str">
        <f>IFERROR(TRUNC(VLOOKUP($E286,'Container Panel'!$B$41:$Z$100,$D286,0)/(VLOOKUP(EE$276,UI!$A$12:$O$51,VLOOKUP(EE$277,$B$276:$C$278,2,0),0)/1000)),"")</f>
        <v/>
      </c>
      <c r="EF286" s="145" t="str">
        <f>IFERROR(TRUNC(VLOOKUP($E286,'Container Panel'!$B$41:$Z$100,$D286,0)/(VLOOKUP(EF$276,UI!$A$12:$O$51,VLOOKUP(EF$277,$B$276:$C$278,2,0),0)/1000)),"")</f>
        <v/>
      </c>
      <c r="EG286" s="145" t="str">
        <f>IFERROR(TRUNC(VLOOKUP($E286,'Container Panel'!$B$41:$Z$100,$D286,0)/(VLOOKUP(EG$276,UI!$A$12:$O$51,VLOOKUP(EG$277,$B$276:$C$278,2,0),0)/1000)),"")</f>
        <v/>
      </c>
      <c r="EH286" s="145" t="str">
        <f>IFERROR(TRUNC(VLOOKUP($E286,'Container Panel'!$B$41:$Z$100,$D286,0)/(VLOOKUP(EH$276,UI!$A$12:$O$51,VLOOKUP(EH$277,$B$276:$C$278,2,0),0)/1000)),"")</f>
        <v/>
      </c>
      <c r="EI286" s="145" t="str">
        <f>IFERROR(TRUNC(VLOOKUP($E286,'Container Panel'!$B$41:$Z$100,$D286,0)/(VLOOKUP(EI$276,UI!$A$12:$O$51,VLOOKUP(EI$277,$B$276:$C$278,2,0),0)/1000)),"")</f>
        <v/>
      </c>
      <c r="EJ286" s="145" t="str">
        <f>IFERROR(TRUNC(VLOOKUP($E286,'Container Panel'!$B$41:$Z$100,$D286,0)/(VLOOKUP(EJ$276,UI!$A$12:$O$51,VLOOKUP(EJ$277,$B$276:$C$278,2,0),0)/1000)),"")</f>
        <v/>
      </c>
      <c r="EK286" s="145" t="str">
        <f>IFERROR(TRUNC(VLOOKUP($E286,'Container Panel'!$B$41:$Z$100,$D286,0)/(VLOOKUP(EK$276,UI!$A$12:$O$51,VLOOKUP(EK$277,$B$276:$C$278,2,0),0)/1000)),"")</f>
        <v/>
      </c>
      <c r="EL286" s="145" t="str">
        <f>IFERROR(TRUNC(VLOOKUP($E286,'Container Panel'!$B$41:$Z$100,$D286,0)/(VLOOKUP(EL$276,UI!$A$12:$O$51,VLOOKUP(EL$277,$B$276:$C$278,2,0),0)/1000)),"")</f>
        <v/>
      </c>
      <c r="EM286" s="145" t="str">
        <f>IFERROR(TRUNC(VLOOKUP($E286,'Container Panel'!$B$41:$Z$100,$D286,0)/(VLOOKUP(EM$276,UI!$A$12:$O$51,VLOOKUP(EM$277,$B$276:$C$278,2,0),0)/1000)),"")</f>
        <v/>
      </c>
      <c r="EN286" s="145" t="str">
        <f>IFERROR(TRUNC(VLOOKUP($E286,'Container Panel'!$B$41:$Z$100,$D286,0)/(VLOOKUP(EN$276,UI!$A$12:$O$51,VLOOKUP(EN$277,$B$276:$C$278,2,0),0)/1000)),"")</f>
        <v/>
      </c>
      <c r="EO286" s="145" t="str">
        <f>IFERROR(TRUNC(VLOOKUP($E286,'Container Panel'!$B$41:$Z$100,$D286,0)/(VLOOKUP(EO$276,UI!$A$12:$O$51,VLOOKUP(EO$277,$B$276:$C$278,2,0),0)/1000)),"")</f>
        <v/>
      </c>
      <c r="EP286" s="145" t="str">
        <f>IFERROR(TRUNC(VLOOKUP($E286,'Container Panel'!$B$41:$Z$100,$D286,0)/(VLOOKUP(EP$276,UI!$A$12:$O$51,VLOOKUP(EP$277,$B$276:$C$278,2,0),0)/1000)),"")</f>
        <v/>
      </c>
      <c r="EQ286" s="145" t="str">
        <f>IFERROR(TRUNC(VLOOKUP($E286,'Container Panel'!$B$41:$Z$100,$D286,0)/(VLOOKUP(EQ$276,UI!$A$12:$O$51,VLOOKUP(EQ$277,$B$276:$C$278,2,0),0)/1000)),"")</f>
        <v/>
      </c>
      <c r="ER286" s="145" t="str">
        <f>IFERROR(TRUNC(VLOOKUP($E286,'Container Panel'!$B$41:$Z$100,$D286,0)/(VLOOKUP(ER$276,UI!$A$12:$O$51,VLOOKUP(ER$277,$B$276:$C$278,2,0),0)/1000)),"")</f>
        <v/>
      </c>
      <c r="ES286" s="145" t="str">
        <f>IFERROR(TRUNC(VLOOKUP($E286,'Container Panel'!$B$41:$Z$100,$D286,0)/(VLOOKUP(ES$276,UI!$A$12:$O$51,VLOOKUP(ES$277,$B$276:$C$278,2,0),0)/1000)),"")</f>
        <v/>
      </c>
      <c r="ET286" s="145" t="str">
        <f>IFERROR(TRUNC(VLOOKUP($E286,'Container Panel'!$B$41:$Z$100,$D286,0)/(VLOOKUP(ET$276,UI!$A$12:$O$51,VLOOKUP(ET$277,$B$276:$C$278,2,0),0)/1000)),"")</f>
        <v/>
      </c>
      <c r="EU286" s="145" t="str">
        <f>IFERROR(TRUNC(VLOOKUP($E286,'Container Panel'!$B$41:$Z$100,$D286,0)/(VLOOKUP(EU$276,UI!$A$12:$O$51,VLOOKUP(EU$277,$B$276:$C$278,2,0),0)/1000)),"")</f>
        <v/>
      </c>
      <c r="EV286" s="145" t="str">
        <f>IFERROR(TRUNC(VLOOKUP($E286,'Container Panel'!$B$41:$Z$100,$D286,0)/(VLOOKUP(EV$276,UI!$A$12:$O$51,VLOOKUP(EV$277,$B$276:$C$278,2,0),0)/1000)),"")</f>
        <v/>
      </c>
      <c r="EW286" s="145" t="str">
        <f>IFERROR(TRUNC(VLOOKUP($E286,'Container Panel'!$B$41:$Z$100,$D286,0)/(VLOOKUP(EW$276,UI!$A$12:$O$51,VLOOKUP(EW$277,$B$276:$C$278,2,0),0)/1000)),"")</f>
        <v/>
      </c>
      <c r="EX286" s="145" t="str">
        <f>IFERROR(TRUNC(VLOOKUP($E286,'Container Panel'!$B$41:$Z$100,$D286,0)/(VLOOKUP(EX$276,UI!$A$12:$O$51,VLOOKUP(EX$277,$B$276:$C$278,2,0),0)/1000)),"")</f>
        <v/>
      </c>
      <c r="EY286" s="145" t="str">
        <f>IFERROR(TRUNC(VLOOKUP($E286,'Container Panel'!$B$41:$Z$100,$D286,0)/(VLOOKUP(EY$276,UI!$A$12:$O$51,VLOOKUP(EY$277,$B$276:$C$278,2,0),0)/1000)),"")</f>
        <v/>
      </c>
      <c r="EZ286" s="145" t="str">
        <f>IFERROR(TRUNC(VLOOKUP($E286,'Container Panel'!$B$41:$Z$100,$D286,0)/(VLOOKUP(EZ$276,UI!$A$12:$O$51,VLOOKUP(EZ$277,$B$276:$C$278,2,0),0)/1000)),"")</f>
        <v/>
      </c>
      <c r="FA286" s="145" t="str">
        <f>IFERROR(TRUNC(VLOOKUP($E286,'Container Panel'!$B$41:$Z$100,$D286,0)/(VLOOKUP(FA$276,UI!$A$12:$O$51,VLOOKUP(FA$277,$B$276:$C$278,2,0),0)/1000)),"")</f>
        <v/>
      </c>
      <c r="FB286" s="145" t="str">
        <f>IFERROR(TRUNC(VLOOKUP($E286,'Container Panel'!$B$41:$Z$100,$D286,0)/(VLOOKUP(FB$276,UI!$A$12:$O$51,VLOOKUP(FB$277,$B$276:$C$278,2,0),0)/1000)),"")</f>
        <v/>
      </c>
      <c r="FC286" s="145" t="str">
        <f>IFERROR(TRUNC(VLOOKUP($E286,'Container Panel'!$B$41:$Z$100,$D286,0)/(VLOOKUP(FC$276,UI!$A$12:$O$51,VLOOKUP(FC$277,$B$276:$C$278,2,0),0)/1000)),"")</f>
        <v/>
      </c>
      <c r="FD286" s="145" t="str">
        <f>IFERROR(TRUNC(VLOOKUP($E286,'Container Panel'!$B$41:$Z$100,$D286,0)/(VLOOKUP(FD$276,UI!$A$12:$O$51,VLOOKUP(FD$277,$B$276:$C$278,2,0),0)/1000)),"")</f>
        <v/>
      </c>
      <c r="FE286" s="145" t="str">
        <f>IFERROR(TRUNC(VLOOKUP($E286,'Container Panel'!$B$41:$Z$100,$D286,0)/(VLOOKUP(FE$276,UI!$A$12:$O$51,VLOOKUP(FE$277,$B$276:$C$278,2,0),0)/1000)),"")</f>
        <v/>
      </c>
      <c r="FF286" s="145" t="str">
        <f>IFERROR(TRUNC(VLOOKUP($E286,'Container Panel'!$B$41:$Z$100,$D286,0)/(VLOOKUP(FF$276,UI!$A$12:$O$51,VLOOKUP(FF$277,$B$276:$C$278,2,0),0)/1000)),"")</f>
        <v/>
      </c>
      <c r="FG286" s="145" t="str">
        <f>IFERROR(TRUNC(VLOOKUP($E286,'Container Panel'!$B$41:$Z$100,$D286,0)/(VLOOKUP(FG$276,UI!$A$12:$O$51,VLOOKUP(FG$277,$B$276:$C$278,2,0),0)/1000)),"")</f>
        <v/>
      </c>
      <c r="FH286" s="145" t="str">
        <f>IFERROR(TRUNC(VLOOKUP($E286,'Container Panel'!$B$41:$Z$100,$D286,0)/(VLOOKUP(FH$276,UI!$A$12:$O$51,VLOOKUP(FH$277,$B$276:$C$278,2,0),0)/1000)),"")</f>
        <v/>
      </c>
      <c r="FI286" s="145" t="str">
        <f>IFERROR(TRUNC(VLOOKUP($E286,'Container Panel'!$B$41:$Z$100,$D286,0)/(VLOOKUP(FI$276,UI!$A$12:$O$51,VLOOKUP(FI$277,$B$276:$C$278,2,0),0)/1000)),"")</f>
        <v/>
      </c>
      <c r="FJ286" s="145" t="str">
        <f>IFERROR(TRUNC(VLOOKUP($E286,'Container Panel'!$B$41:$Z$100,$D286,0)/(VLOOKUP(FJ$276,UI!$A$12:$O$51,VLOOKUP(FJ$277,$B$276:$C$278,2,0),0)/1000)),"")</f>
        <v/>
      </c>
      <c r="FK286" s="145" t="str">
        <f>IFERROR(TRUNC(VLOOKUP($E286,'Container Panel'!$B$41:$Z$100,$D286,0)/(VLOOKUP(FK$276,UI!$A$12:$O$51,VLOOKUP(FK$277,$B$276:$C$278,2,0),0)/1000)),"")</f>
        <v/>
      </c>
      <c r="FL286" s="145" t="str">
        <f>IFERROR(TRUNC(VLOOKUP($E286,'Container Panel'!$B$41:$Z$100,$D286,0)/(VLOOKUP(FL$276,UI!$A$12:$O$51,VLOOKUP(FL$277,$B$276:$C$278,2,0),0)/1000)),"")</f>
        <v/>
      </c>
      <c r="FM286" s="145" t="str">
        <f>IFERROR(TRUNC(VLOOKUP($E286,'Container Panel'!$B$41:$Z$100,$D286,0)/(VLOOKUP(FM$276,UI!$A$12:$O$51,VLOOKUP(FM$277,$B$276:$C$278,2,0),0)/1000)),"")</f>
        <v/>
      </c>
      <c r="FN286" s="145" t="str">
        <f>IFERROR(TRUNC(VLOOKUP($E286,'Container Panel'!$B$41:$Z$100,$D286,0)/(VLOOKUP(FN$276,UI!$A$12:$O$51,VLOOKUP(FN$277,$B$276:$C$278,2,0),0)/1000)),"")</f>
        <v/>
      </c>
      <c r="FO286" s="145" t="str">
        <f>IFERROR(TRUNC(VLOOKUP($E286,'Container Panel'!$B$41:$Z$100,$D286,0)/(VLOOKUP(FO$276,UI!$A$12:$O$51,VLOOKUP(FO$277,$B$276:$C$278,2,0),0)/1000)),"")</f>
        <v/>
      </c>
      <c r="FP286" s="145" t="str">
        <f>IFERROR(TRUNC(VLOOKUP($E286,'Container Panel'!$B$41:$Z$100,$D286,0)/(VLOOKUP(FP$276,UI!$A$12:$O$51,VLOOKUP(FP$277,$B$276:$C$278,2,0),0)/1000)),"")</f>
        <v/>
      </c>
      <c r="FQ286" s="145" t="str">
        <f>IFERROR(TRUNC(VLOOKUP($E286,'Container Panel'!$B$41:$Z$100,$D286,0)/(VLOOKUP(FQ$276,UI!$A$12:$O$51,VLOOKUP(FQ$277,$B$276:$C$278,2,0),0)/1000)),"")</f>
        <v/>
      </c>
      <c r="FR286" s="145" t="str">
        <f>IFERROR(TRUNC(VLOOKUP($E286,'Container Panel'!$B$41:$Z$100,$D286,0)/(VLOOKUP(FR$276,UI!$A$12:$O$51,VLOOKUP(FR$277,$B$276:$C$278,2,0),0)/1000)),"")</f>
        <v/>
      </c>
      <c r="FS286" s="145" t="str">
        <f>IFERROR(TRUNC(VLOOKUP($E286,'Container Panel'!$B$41:$Z$100,$D286,0)/(VLOOKUP(FS$276,UI!$A$12:$O$51,VLOOKUP(FS$277,$B$276:$C$278,2,0),0)/1000)),"")</f>
        <v/>
      </c>
      <c r="FT286" s="145" t="str">
        <f>IFERROR(TRUNC(VLOOKUP($E286,'Container Panel'!$B$41:$Z$100,$D286,0)/(VLOOKUP(FT$276,UI!$A$12:$O$51,VLOOKUP(FT$277,$B$276:$C$278,2,0),0)/1000)),"")</f>
        <v/>
      </c>
      <c r="FU286" s="145" t="str">
        <f>IFERROR(TRUNC(VLOOKUP($E286,'Container Panel'!$B$41:$Z$100,$D286,0)/(VLOOKUP(FU$276,UI!$A$12:$O$51,VLOOKUP(FU$277,$B$276:$C$278,2,0),0)/1000)),"")</f>
        <v/>
      </c>
      <c r="FV286" s="145" t="str">
        <f>IFERROR(TRUNC(VLOOKUP($E286,'Container Panel'!$B$41:$Z$100,$D286,0)/(VLOOKUP(FV$276,UI!$A$12:$O$51,VLOOKUP(FV$277,$B$276:$C$278,2,0),0)/1000)),"")</f>
        <v/>
      </c>
      <c r="FW286" s="145" t="str">
        <f>IFERROR(TRUNC(VLOOKUP($E286,'Container Panel'!$B$41:$Z$100,$D286,0)/(VLOOKUP(FW$276,UI!$A$12:$O$51,VLOOKUP(FW$277,$B$276:$C$278,2,0),0)/1000)),"")</f>
        <v/>
      </c>
      <c r="FX286" s="145" t="str">
        <f>IFERROR(TRUNC(VLOOKUP($E286,'Container Panel'!$B$41:$Z$100,$D286,0)/(VLOOKUP(FX$276,UI!$A$12:$O$51,VLOOKUP(FX$277,$B$276:$C$278,2,0),0)/1000)),"")</f>
        <v/>
      </c>
      <c r="FY286" s="145" t="str">
        <f>IFERROR(TRUNC(VLOOKUP($E286,'Container Panel'!$B$41:$Z$100,$D286,0)/(VLOOKUP(FY$276,UI!$A$12:$O$51,VLOOKUP(FY$277,$B$276:$C$278,2,0),0)/1000)),"")</f>
        <v/>
      </c>
      <c r="FZ286" s="145" t="str">
        <f>IFERROR(TRUNC(VLOOKUP($E286,'Container Panel'!$B$41:$Z$100,$D286,0)/(VLOOKUP(FZ$276,UI!$A$12:$O$51,VLOOKUP(FZ$277,$B$276:$C$278,2,0),0)/1000)),"")</f>
        <v/>
      </c>
      <c r="GA286" s="145" t="str">
        <f>IFERROR(TRUNC(VLOOKUP($E286,'Container Panel'!$B$41:$Z$100,$D286,0)/(VLOOKUP(GA$276,UI!$A$12:$O$51,VLOOKUP(GA$277,$B$276:$C$278,2,0),0)/1000)),"")</f>
        <v/>
      </c>
      <c r="GB286" s="145" t="str">
        <f>IFERROR(TRUNC(VLOOKUP($E286,'Container Panel'!$B$41:$Z$100,$D286,0)/(VLOOKUP(GB$276,UI!$A$12:$O$51,VLOOKUP(GB$277,$B$276:$C$278,2,0),0)/1000)),"")</f>
        <v/>
      </c>
      <c r="GC286" s="145" t="str">
        <f>IFERROR(TRUNC(VLOOKUP($E286,'Container Panel'!$B$41:$Z$100,$D286,0)/(VLOOKUP(GC$276,UI!$A$12:$O$51,VLOOKUP(GC$277,$B$276:$C$278,2,0),0)/1000)),"")</f>
        <v/>
      </c>
      <c r="GD286" s="145" t="str">
        <f>IFERROR(TRUNC(VLOOKUP($E286,'Container Panel'!$B$41:$Z$100,$D286,0)/(VLOOKUP(GD$276,UI!$A$12:$O$51,VLOOKUP(GD$277,$B$276:$C$278,2,0),0)/1000)),"")</f>
        <v/>
      </c>
      <c r="GE286" s="145" t="str">
        <f>IFERROR(TRUNC(VLOOKUP($E286,'Container Panel'!$B$41:$Z$100,$D286,0)/(VLOOKUP(GE$276,UI!$A$12:$O$51,VLOOKUP(GE$277,$B$276:$C$278,2,0),0)/1000)),"")</f>
        <v/>
      </c>
      <c r="GF286" s="145" t="str">
        <f>IFERROR(TRUNC(VLOOKUP($E286,'Container Panel'!$B$41:$Z$100,$D286,0)/(VLOOKUP(GF$276,UI!$A$12:$O$51,VLOOKUP(GF$277,$B$276:$C$278,2,0),0)/1000)),"")</f>
        <v/>
      </c>
      <c r="GG286" s="145" t="str">
        <f>IFERROR(TRUNC(VLOOKUP($E286,'Container Panel'!$B$41:$Z$100,$D286,0)/(VLOOKUP(GG$276,UI!$A$12:$O$51,VLOOKUP(GG$277,$B$276:$C$278,2,0),0)/1000)),"")</f>
        <v/>
      </c>
      <c r="GH286" s="145" t="str">
        <f>IFERROR(TRUNC(VLOOKUP($E286,'Container Panel'!$B$41:$Z$100,$D286,0)/(VLOOKUP(GH$276,UI!$A$12:$O$51,VLOOKUP(GH$277,$B$276:$C$278,2,0),0)/1000)),"")</f>
        <v/>
      </c>
      <c r="GI286" s="145" t="str">
        <f>IFERROR(TRUNC(VLOOKUP($E286,'Container Panel'!$B$41:$Z$100,$D286,0)/(VLOOKUP(GI$276,UI!$A$12:$O$51,VLOOKUP(GI$277,$B$276:$C$278,2,0),0)/1000)),"")</f>
        <v/>
      </c>
      <c r="GJ286" s="145" t="str">
        <f>IFERROR(TRUNC(VLOOKUP($E286,'Container Panel'!$B$41:$Z$100,$D286,0)/(VLOOKUP(GJ$276,UI!$A$12:$O$51,VLOOKUP(GJ$277,$B$276:$C$278,2,0),0)/1000)),"")</f>
        <v/>
      </c>
      <c r="GK286" s="145" t="str">
        <f>IFERROR(TRUNC(VLOOKUP($E286,'Container Panel'!$B$41:$Z$100,$D286,0)/(VLOOKUP(GK$276,UI!$A$12:$O$51,VLOOKUP(GK$277,$B$276:$C$278,2,0),0)/1000)),"")</f>
        <v/>
      </c>
      <c r="GL286" s="145" t="str">
        <f>IFERROR(TRUNC(VLOOKUP($E286,'Container Panel'!$B$41:$Z$100,$D286,0)/(VLOOKUP(GL$276,UI!$A$12:$O$51,VLOOKUP(GL$277,$B$276:$C$278,2,0),0)/1000)),"")</f>
        <v/>
      </c>
      <c r="GM286" s="145" t="str">
        <f>IFERROR(TRUNC(VLOOKUP($E286,'Container Panel'!$B$41:$Z$100,$D286,0)/(VLOOKUP(GM$276,UI!$A$12:$O$51,VLOOKUP(GM$277,$B$276:$C$278,2,0),0)/1000)),"")</f>
        <v/>
      </c>
      <c r="GN286" s="145" t="str">
        <f>IFERROR(TRUNC(VLOOKUP($E286,'Container Panel'!$B$41:$Z$100,$D286,0)/(VLOOKUP(GN$276,UI!$A$12:$O$51,VLOOKUP(GN$277,$B$276:$C$278,2,0),0)/1000)),"")</f>
        <v/>
      </c>
      <c r="GO286" s="145" t="str">
        <f>IFERROR(TRUNC(VLOOKUP($E286,'Container Panel'!$B$41:$Z$100,$D286,0)/(VLOOKUP(GO$276,UI!$A$12:$O$51,VLOOKUP(GO$277,$B$276:$C$278,2,0),0)/1000)),"")</f>
        <v/>
      </c>
      <c r="GP286" s="145" t="str">
        <f>IFERROR(TRUNC(VLOOKUP($E286,'Container Panel'!$B$41:$Z$100,$D286,0)/(VLOOKUP(GP$276,UI!$A$12:$O$51,VLOOKUP(GP$277,$B$276:$C$278,2,0),0)/1000)),"")</f>
        <v/>
      </c>
      <c r="GQ286" s="145" t="str">
        <f>IFERROR(TRUNC(VLOOKUP($E286,'Container Panel'!$B$41:$Z$100,$D286,0)/(VLOOKUP(GQ$276,UI!$A$12:$O$51,VLOOKUP(GQ$277,$B$276:$C$278,2,0),0)/1000)),"")</f>
        <v/>
      </c>
      <c r="GR286" s="145" t="str">
        <f>IFERROR(TRUNC(VLOOKUP($E286,'Container Panel'!$B$41:$Z$100,$D286,0)/(VLOOKUP(GR$276,UI!$A$12:$O$51,VLOOKUP(GR$277,$B$276:$C$278,2,0),0)/1000)),"")</f>
        <v/>
      </c>
      <c r="GS286" s="145" t="str">
        <f>IFERROR(TRUNC(VLOOKUP($E286,'Container Panel'!$B$41:$Z$100,$D286,0)/(VLOOKUP(GS$276,UI!$A$12:$O$51,VLOOKUP(GS$277,$B$276:$C$278,2,0),0)/1000)),"")</f>
        <v/>
      </c>
      <c r="GT286" s="145" t="str">
        <f>IFERROR(TRUNC(VLOOKUP($E286,'Container Panel'!$B$41:$Z$100,$D286,0)/(VLOOKUP(GT$276,UI!$A$12:$O$51,VLOOKUP(GT$277,$B$276:$C$278,2,0),0)/1000)),"")</f>
        <v/>
      </c>
      <c r="GU286" s="145" t="str">
        <f>IFERROR(TRUNC(VLOOKUP($E286,'Container Panel'!$B$41:$Z$100,$D286,0)/(VLOOKUP(GU$276,UI!$A$12:$O$51,VLOOKUP(GU$277,$B$276:$C$278,2,0),0)/1000)),"")</f>
        <v/>
      </c>
      <c r="GV286" s="145" t="str">
        <f>IFERROR(TRUNC(VLOOKUP($E286,'Container Panel'!$B$41:$Z$100,$D286,0)/(VLOOKUP(GV$276,UI!$A$12:$O$51,VLOOKUP(GV$277,$B$276:$C$278,2,0),0)/1000)),"")</f>
        <v/>
      </c>
      <c r="GW286" s="145" t="str">
        <f>IFERROR(TRUNC(VLOOKUP($E286,'Container Panel'!$B$41:$Z$100,$D286,0)/(VLOOKUP(GW$276,UI!$A$12:$O$51,VLOOKUP(GW$277,$B$276:$C$278,2,0),0)/1000)),"")</f>
        <v/>
      </c>
      <c r="GX286" s="145" t="str">
        <f>IFERROR(TRUNC(VLOOKUP($E286,'Container Panel'!$B$41:$Z$100,$D286,0)/(VLOOKUP(GX$276,UI!$A$12:$O$51,VLOOKUP(GX$277,$B$276:$C$278,2,0),0)/1000)),"")</f>
        <v/>
      </c>
      <c r="GY286" s="145" t="str">
        <f>IFERROR(TRUNC(VLOOKUP($E286,'Container Panel'!$B$41:$Z$100,$D286,0)/(VLOOKUP(GY$276,UI!$A$12:$O$51,VLOOKUP(GY$277,$B$276:$C$278,2,0),0)/1000)),"")</f>
        <v/>
      </c>
      <c r="GZ286" s="145" t="str">
        <f>IFERROR(TRUNC(VLOOKUP($E286,'Container Panel'!$B$41:$Z$100,$D286,0)/(VLOOKUP(GZ$276,UI!$A$12:$O$51,VLOOKUP(GZ$277,$B$276:$C$278,2,0),0)/1000)),"")</f>
        <v/>
      </c>
      <c r="HA286" s="145" t="str">
        <f>IFERROR(TRUNC(VLOOKUP($E286,'Container Panel'!$B$41:$Z$100,$D286,0)/(VLOOKUP(HA$276,UI!$A$12:$O$51,VLOOKUP(HA$277,$B$276:$C$278,2,0),0)/1000)),"")</f>
        <v/>
      </c>
      <c r="HB286" s="145" t="str">
        <f>IFERROR(TRUNC(VLOOKUP($E286,'Container Panel'!$B$41:$Z$100,$D286,0)/(VLOOKUP(HB$276,UI!$A$12:$O$51,VLOOKUP(HB$277,$B$276:$C$278,2,0),0)/1000)),"")</f>
        <v/>
      </c>
      <c r="HC286" s="145" t="str">
        <f>IFERROR(TRUNC(VLOOKUP($E286,'Container Panel'!$B$41:$Z$100,$D286,0)/(VLOOKUP(HC$276,UI!$A$12:$O$51,VLOOKUP(HC$277,$B$276:$C$278,2,0),0)/1000)),"")</f>
        <v/>
      </c>
      <c r="HD286" s="145" t="str">
        <f>IFERROR(TRUNC(VLOOKUP($E286,'Container Panel'!$B$41:$Z$100,$D286,0)/(VLOOKUP(HD$276,UI!$A$12:$O$51,VLOOKUP(HD$277,$B$276:$C$278,2,0),0)/1000)),"")</f>
        <v/>
      </c>
      <c r="HE286" s="145" t="str">
        <f>IFERROR(TRUNC(VLOOKUP($E286,'Container Panel'!$B$41:$Z$100,$D286,0)/(VLOOKUP(HE$276,UI!$A$12:$O$51,VLOOKUP(HE$277,$B$276:$C$278,2,0),0)/1000)),"")</f>
        <v/>
      </c>
      <c r="HF286" s="145" t="str">
        <f>IFERROR(TRUNC(VLOOKUP($E286,'Container Panel'!$B$41:$Z$100,$D286,0)/(VLOOKUP(HF$276,UI!$A$12:$O$51,VLOOKUP(HF$277,$B$276:$C$278,2,0),0)/1000)),"")</f>
        <v/>
      </c>
      <c r="HG286" s="145" t="str">
        <f>IFERROR(TRUNC(VLOOKUP($E286,'Container Panel'!$B$41:$Z$100,$D286,0)/(VLOOKUP(HG$276,UI!$A$12:$O$51,VLOOKUP(HG$277,$B$276:$C$278,2,0),0)/1000)),"")</f>
        <v/>
      </c>
      <c r="HH286" s="145" t="str">
        <f>IFERROR(TRUNC(VLOOKUP($E286,'Container Panel'!$B$41:$Z$100,$D286,0)/(VLOOKUP(HH$276,UI!$A$12:$O$51,VLOOKUP(HH$277,$B$276:$C$278,2,0),0)/1000)),"")</f>
        <v/>
      </c>
      <c r="HI286" s="145" t="str">
        <f>IFERROR(TRUNC(VLOOKUP($E286,'Container Panel'!$B$41:$Z$100,$D286,0)/(VLOOKUP(HI$276,UI!$A$12:$O$51,VLOOKUP(HI$277,$B$276:$C$278,2,0),0)/1000)),"")</f>
        <v/>
      </c>
      <c r="HJ286" s="145" t="str">
        <f>IFERROR(TRUNC(VLOOKUP($E286,'Container Panel'!$B$41:$Z$100,$D286,0)/(VLOOKUP(HJ$276,UI!$A$12:$O$51,VLOOKUP(HJ$277,$B$276:$C$278,2,0),0)/1000)),"")</f>
        <v/>
      </c>
      <c r="HK286" s="145" t="str">
        <f>IFERROR(TRUNC(VLOOKUP($E286,'Container Panel'!$B$41:$Z$100,$D286,0)/(VLOOKUP(HK$276,UI!$A$12:$O$51,VLOOKUP(HK$277,$B$276:$C$278,2,0),0)/1000)),"")</f>
        <v/>
      </c>
      <c r="HL286" s="145" t="str">
        <f>IFERROR(TRUNC(VLOOKUP($E286,'Container Panel'!$B$41:$Z$100,$D286,0)/(VLOOKUP(HL$276,UI!$A$12:$O$51,VLOOKUP(HL$277,$B$276:$C$278,2,0),0)/1000)),"")</f>
        <v/>
      </c>
      <c r="HM286" s="145" t="str">
        <f>IFERROR(TRUNC(VLOOKUP($E286,'Container Panel'!$B$41:$Z$100,$D286,0)/(VLOOKUP(HM$276,UI!$A$12:$O$51,VLOOKUP(HM$277,$B$276:$C$278,2,0),0)/1000)),"")</f>
        <v/>
      </c>
      <c r="HN286" s="145" t="str">
        <f>IFERROR(TRUNC(VLOOKUP($E286,'Container Panel'!$B$41:$Z$100,$D286,0)/(VLOOKUP(HN$276,UI!$A$12:$O$51,VLOOKUP(HN$277,$B$276:$C$278,2,0),0)/1000)),"")</f>
        <v/>
      </c>
      <c r="HO286" s="145" t="str">
        <f>IFERROR(TRUNC(VLOOKUP($E286,'Container Panel'!$B$41:$Z$100,$D286,0)/(VLOOKUP(HO$276,UI!$A$12:$O$51,VLOOKUP(HO$277,$B$276:$C$278,2,0),0)/1000)),"")</f>
        <v/>
      </c>
      <c r="HP286" s="145" t="str">
        <f>IFERROR(TRUNC(VLOOKUP($E286,'Container Panel'!$B$41:$Z$100,$D286,0)/(VLOOKUP(HP$276,UI!$A$12:$O$51,VLOOKUP(HP$277,$B$276:$C$278,2,0),0)/1000)),"")</f>
        <v/>
      </c>
      <c r="HQ286" s="145" t="str">
        <f>IFERROR(TRUNC(VLOOKUP($E286,'Container Panel'!$B$41:$Z$100,$D286,0)/(VLOOKUP(HQ$276,UI!$A$12:$O$51,VLOOKUP(HQ$277,$B$276:$C$278,2,0),0)/1000)),"")</f>
        <v/>
      </c>
      <c r="HR286" s="145" t="str">
        <f>IFERROR(TRUNC(VLOOKUP($E286,'Container Panel'!$B$41:$Z$100,$D286,0)/(VLOOKUP(HR$276,UI!$A$12:$O$51,VLOOKUP(HR$277,$B$276:$C$278,2,0),0)/1000)),"")</f>
        <v/>
      </c>
      <c r="HS286" s="145" t="str">
        <f>IFERROR(TRUNC(VLOOKUP($E286,'Container Panel'!$B$41:$Z$100,$D286,0)/(VLOOKUP(HS$276,UI!$A$12:$O$51,VLOOKUP(HS$277,$B$276:$C$278,2,0),0)/1000)),"")</f>
        <v/>
      </c>
      <c r="HT286" s="145" t="str">
        <f>IFERROR(TRUNC(VLOOKUP($E286,'Container Panel'!$B$41:$Z$100,$D286,0)/(VLOOKUP(HT$276,UI!$A$12:$O$51,VLOOKUP(HT$277,$B$276:$C$278,2,0),0)/1000)),"")</f>
        <v/>
      </c>
      <c r="HU286" s="145" t="str">
        <f>IFERROR(TRUNC(VLOOKUP($E286,'Container Panel'!$B$41:$Z$100,$D286,0)/(VLOOKUP(HU$276,UI!$A$12:$O$51,VLOOKUP(HU$277,$B$276:$C$278,2,0),0)/1000)),"")</f>
        <v/>
      </c>
      <c r="HV286" s="145" t="str">
        <f>IFERROR(TRUNC(VLOOKUP($E286,'Container Panel'!$B$41:$Z$100,$D286,0)/(VLOOKUP(HV$276,UI!$A$12:$O$51,VLOOKUP(HV$277,$B$276:$C$278,2,0),0)/1000)),"")</f>
        <v/>
      </c>
      <c r="HW286" s="145" t="str">
        <f>IFERROR(TRUNC(VLOOKUP($E286,'Container Panel'!$B$41:$Z$100,$D286,0)/(VLOOKUP(HW$276,UI!$A$12:$O$51,VLOOKUP(HW$277,$B$276:$C$278,2,0),0)/1000)),"")</f>
        <v/>
      </c>
      <c r="HX286" s="145" t="str">
        <f>IFERROR(TRUNC(VLOOKUP($E286,'Container Panel'!$B$41:$Z$100,$D286,0)/(VLOOKUP(HX$276,UI!$A$12:$O$51,VLOOKUP(HX$277,$B$276:$C$278,2,0),0)/1000)),"")</f>
        <v/>
      </c>
      <c r="HY286" s="145" t="str">
        <f>IFERROR(TRUNC(VLOOKUP($E286,'Container Panel'!$B$41:$Z$100,$D286,0)/(VLOOKUP(HY$276,UI!$A$12:$O$51,VLOOKUP(HY$277,$B$276:$C$278,2,0),0)/1000)),"")</f>
        <v/>
      </c>
      <c r="HZ286" s="145" t="str">
        <f>IFERROR(TRUNC(VLOOKUP($E286,'Container Panel'!$B$41:$Z$100,$D286,0)/(VLOOKUP(HZ$276,UI!$A$12:$O$51,VLOOKUP(HZ$277,$B$276:$C$278,2,0),0)/1000)),"")</f>
        <v/>
      </c>
      <c r="IA286" s="145" t="str">
        <f>IFERROR(TRUNC(VLOOKUP($E286,'Container Panel'!$B$41:$Z$100,$D286,0)/(VLOOKUP(IA$276,UI!$A$12:$O$51,VLOOKUP(IA$277,$B$276:$C$278,2,0),0)/1000)),"")</f>
        <v/>
      </c>
      <c r="IB286" s="145" t="str">
        <f>IFERROR(TRUNC(VLOOKUP($E286,'Container Panel'!$B$41:$Z$100,$D286,0)/(VLOOKUP(IB$276,UI!$A$12:$O$51,VLOOKUP(IB$277,$B$276:$C$278,2,0),0)/1000)),"")</f>
        <v/>
      </c>
      <c r="IC286" s="145" t="str">
        <f>IFERROR(TRUNC(VLOOKUP($E286,'Container Panel'!$B$41:$Z$100,$D286,0)/(VLOOKUP(IC$276,UI!$A$12:$O$51,VLOOKUP(IC$277,$B$276:$C$278,2,0),0)/1000)),"")</f>
        <v/>
      </c>
      <c r="ID286" s="145" t="str">
        <f>IFERROR(TRUNC(VLOOKUP($E286,'Container Panel'!$B$41:$Z$100,$D286,0)/(VLOOKUP(ID$276,UI!$A$12:$O$51,VLOOKUP(ID$277,$B$276:$C$278,2,0),0)/1000)),"")</f>
        <v/>
      </c>
      <c r="IE286" s="145" t="str">
        <f>IFERROR(TRUNC(VLOOKUP($E286,'Container Panel'!$B$41:$Z$100,$D286,0)/(VLOOKUP(IE$276,UI!$A$12:$O$51,VLOOKUP(IE$277,$B$276:$C$278,2,0),0)/1000)),"")</f>
        <v/>
      </c>
      <c r="IF286" s="145" t="str">
        <f>IFERROR(TRUNC(VLOOKUP($E286,'Container Panel'!$B$41:$Z$100,$D286,0)/(VLOOKUP(IF$276,UI!$A$12:$O$51,VLOOKUP(IF$277,$B$276:$C$278,2,0),0)/1000)),"")</f>
        <v/>
      </c>
      <c r="IG286" s="145" t="str">
        <f>IFERROR(TRUNC(VLOOKUP($E286,'Container Panel'!$B$41:$Z$100,$D286,0)/(VLOOKUP(IG$276,UI!$A$12:$O$51,VLOOKUP(IG$277,$B$276:$C$278,2,0),0)/1000)),"")</f>
        <v/>
      </c>
      <c r="IH286" s="145" t="str">
        <f>IFERROR(TRUNC(VLOOKUP($E286,'Container Panel'!$B$41:$Z$100,$D286,0)/(VLOOKUP(IH$276,UI!$A$12:$O$51,VLOOKUP(IH$277,$B$276:$C$278,2,0),0)/1000)),"")</f>
        <v/>
      </c>
      <c r="II286" s="145" t="str">
        <f>IFERROR(TRUNC(VLOOKUP($E286,'Container Panel'!$B$41:$Z$100,$D286,0)/(VLOOKUP(II$276,UI!$A$12:$O$51,VLOOKUP(II$277,$B$276:$C$278,2,0),0)/1000)),"")</f>
        <v/>
      </c>
      <c r="IJ286" s="145" t="str">
        <f>IFERROR(TRUNC(VLOOKUP($E286,'Container Panel'!$B$41:$Z$100,$D286,0)/(VLOOKUP(IJ$276,UI!$A$12:$O$51,VLOOKUP(IJ$277,$B$276:$C$278,2,0),0)/1000)),"")</f>
        <v/>
      </c>
      <c r="IK286" s="145" t="str">
        <f>IFERROR(TRUNC(VLOOKUP($E286,'Container Panel'!$B$41:$Z$100,$D286,0)/(VLOOKUP(IK$276,UI!$A$12:$O$51,VLOOKUP(IK$277,$B$276:$C$278,2,0),0)/1000)),"")</f>
        <v/>
      </c>
      <c r="IL286" s="145" t="str">
        <f>IFERROR(TRUNC(VLOOKUP($E286,'Container Panel'!$B$41:$Z$100,$D286,0)/(VLOOKUP(IL$276,UI!$A$12:$O$51,VLOOKUP(IL$277,$B$276:$C$278,2,0),0)/1000)),"")</f>
        <v/>
      </c>
    </row>
    <row r="287" spans="2:246">
      <c r="B287" s="74">
        <v>7</v>
      </c>
      <c r="C287" s="74">
        <f t="shared" si="191"/>
        <v>3</v>
      </c>
      <c r="D287" s="163">
        <f>MOD(B287,3)+'Container Panel'!$Q$38</f>
        <v>17</v>
      </c>
      <c r="E287" s="143" t="str">
        <f t="shared" si="192"/>
        <v>PA</v>
      </c>
      <c r="F287" s="144" t="s">
        <v>76</v>
      </c>
      <c r="G287" s="145">
        <f>IFERROR(TRUNC(VLOOKUP($E287,'Container Panel'!$B$41:$Z$100,$D287,0)/(VLOOKUP(G$276,UI!$A$12:$O$51,VLOOKUP(G$278,$B$276:$C$278,2,0),0)/1000)),"")</f>
        <v>9</v>
      </c>
      <c r="H287" s="145">
        <f>IFERROR(TRUNC(VLOOKUP($E287,'Container Panel'!$B$41:$Z$100,$D287,0)/(VLOOKUP(H$276,UI!$A$12:$O$51,VLOOKUP(H$278,$B$276:$C$278,2,0),0)/1000)),"")</f>
        <v>4</v>
      </c>
      <c r="I287" s="145">
        <f>IFERROR(TRUNC(VLOOKUP($E287,'Container Panel'!$B$41:$Z$100,$D287,0)/(VLOOKUP(I$276,UI!$A$12:$O$51,VLOOKUP(I$278,$B$276:$C$278,2,0),0)/1000)),"")</f>
        <v>3</v>
      </c>
      <c r="J287" s="145">
        <f>IFERROR(TRUNC(VLOOKUP($E287,'Container Panel'!$B$41:$Z$100,$D287,0)/(VLOOKUP(J$276,UI!$A$12:$O$51,VLOOKUP(J$278,$B$276:$C$278,2,0),0)/1000)),"")</f>
        <v>4</v>
      </c>
      <c r="K287" s="145">
        <f>IFERROR(TRUNC(VLOOKUP($E287,'Container Panel'!$B$41:$Z$100,$D287,0)/(VLOOKUP(K$276,UI!$A$12:$O$51,VLOOKUP(K$278,$B$276:$C$278,2,0),0)/1000)),"")</f>
        <v>9</v>
      </c>
      <c r="L287" s="145">
        <f>IFERROR(TRUNC(VLOOKUP($E287,'Container Panel'!$B$41:$Z$100,$D287,0)/(VLOOKUP(L$276,UI!$A$12:$O$51,VLOOKUP(L$278,$B$276:$C$278,2,0),0)/1000)),"")</f>
        <v>3</v>
      </c>
      <c r="M287" s="145">
        <f>IFERROR(TRUNC(VLOOKUP($E287,'Container Panel'!$B$41:$Z$100,$D287,0)/(VLOOKUP(M$276,UI!$A$12:$O$51,VLOOKUP(M$278,$B$276:$C$278,2,0),0)/1000)),"")</f>
        <v>2</v>
      </c>
      <c r="N287" s="145">
        <f>IFERROR(TRUNC(VLOOKUP($E287,'Container Panel'!$B$41:$Z$100,$D287,0)/(VLOOKUP(N$276,UI!$A$12:$O$51,VLOOKUP(N$278,$B$276:$C$278,2,0),0)/1000)),"")</f>
        <v>7</v>
      </c>
      <c r="O287" s="145">
        <f>IFERROR(TRUNC(VLOOKUP($E287,'Container Panel'!$B$41:$Z$100,$D287,0)/(VLOOKUP(O$276,UI!$A$12:$O$51,VLOOKUP(O$278,$B$276:$C$278,2,0),0)/1000)),"")</f>
        <v>2</v>
      </c>
      <c r="P287" s="145">
        <f>IFERROR(TRUNC(VLOOKUP($E287,'Container Panel'!$B$41:$Z$100,$D287,0)/(VLOOKUP(P$276,UI!$A$12:$O$51,VLOOKUP(P$278,$B$276:$C$278,2,0),0)/1000)),"")</f>
        <v>7</v>
      </c>
      <c r="Q287" s="145">
        <f>IFERROR(TRUNC(VLOOKUP($E287,'Container Panel'!$B$41:$Z$100,$D287,0)/(VLOOKUP(Q$276,UI!$A$12:$O$51,VLOOKUP(Q$278,$B$276:$C$278,2,0),0)/1000)),"")</f>
        <v>2</v>
      </c>
      <c r="R287" s="145">
        <f>IFERROR(TRUNC(VLOOKUP($E287,'Container Panel'!$B$41:$Z$100,$D287,0)/(VLOOKUP(R$276,UI!$A$12:$O$51,VLOOKUP(R$278,$B$276:$C$278,2,0),0)/1000)),"")</f>
        <v>2</v>
      </c>
      <c r="S287" s="145" t="str">
        <f>IFERROR(TRUNC(VLOOKUP($E287,'Container Panel'!$B$41:$Z$100,$D287,0)/(VLOOKUP(S$276,UI!$A$12:$O$51,VLOOKUP(S$278,$B$276:$C$278,2,0),0)/1000)),"")</f>
        <v/>
      </c>
      <c r="T287" s="145" t="str">
        <f>IFERROR(TRUNC(VLOOKUP($E287,'Container Panel'!$B$41:$Z$100,$D287,0)/(VLOOKUP(T$276,UI!$A$12:$O$51,VLOOKUP(T$278,$B$276:$C$278,2,0),0)/1000)),"")</f>
        <v/>
      </c>
      <c r="U287" s="145" t="str">
        <f>IFERROR(TRUNC(VLOOKUP($E287,'Container Panel'!$B$41:$Z$100,$D287,0)/(VLOOKUP(U$276,UI!$A$12:$O$51,VLOOKUP(U$278,$B$276:$C$278,2,0),0)/1000)),"")</f>
        <v/>
      </c>
      <c r="V287" s="145" t="str">
        <f>IFERROR(TRUNC(VLOOKUP($E287,'Container Panel'!$B$41:$Z$100,$D287,0)/(VLOOKUP(V$276,UI!$A$12:$O$51,VLOOKUP(V$278,$B$276:$C$278,2,0),0)/1000)),"")</f>
        <v/>
      </c>
      <c r="W287" s="145" t="str">
        <f>IFERROR(TRUNC(VLOOKUP($E287,'Container Panel'!$B$41:$Z$100,$D287,0)/(VLOOKUP(W$276,UI!$A$12:$O$51,VLOOKUP(W$278,$B$276:$C$278,2,0),0)/1000)),"")</f>
        <v/>
      </c>
      <c r="X287" s="145" t="str">
        <f>IFERROR(TRUNC(VLOOKUP($E287,'Container Panel'!$B$41:$Z$100,$D287,0)/(VLOOKUP(X$276,UI!$A$12:$O$51,VLOOKUP(X$278,$B$276:$C$278,2,0),0)/1000)),"")</f>
        <v/>
      </c>
      <c r="Y287" s="145" t="str">
        <f>IFERROR(TRUNC(VLOOKUP($E287,'Container Panel'!$B$41:$Z$100,$D287,0)/(VLOOKUP(Y$276,UI!$A$12:$O$51,VLOOKUP(Y$278,$B$276:$C$278,2,0),0)/1000)),"")</f>
        <v/>
      </c>
      <c r="Z287" s="145" t="str">
        <f>IFERROR(TRUNC(VLOOKUP($E287,'Container Panel'!$B$41:$Z$100,$D287,0)/(VLOOKUP(Z$276,UI!$A$12:$O$51,VLOOKUP(Z$278,$B$276:$C$278,2,0),0)/1000)),"")</f>
        <v/>
      </c>
      <c r="AA287" s="145" t="str">
        <f>IFERROR(TRUNC(VLOOKUP($E287,'Container Panel'!$B$41:$Z$100,$D287,0)/(VLOOKUP(AA$276,UI!$A$12:$O$51,VLOOKUP(AA$278,$B$276:$C$278,2,0),0)/1000)),"")</f>
        <v/>
      </c>
      <c r="AB287" s="145" t="str">
        <f>IFERROR(TRUNC(VLOOKUP($E287,'Container Panel'!$B$41:$Z$100,$D287,0)/(VLOOKUP(AB$276,UI!$A$12:$O$51,VLOOKUP(AB$278,$B$276:$C$278,2,0),0)/1000)),"")</f>
        <v/>
      </c>
      <c r="AC287" s="145" t="str">
        <f>IFERROR(TRUNC(VLOOKUP($E287,'Container Panel'!$B$41:$Z$100,$D287,0)/(VLOOKUP(AC$276,UI!$A$12:$O$51,VLOOKUP(AC$278,$B$276:$C$278,2,0),0)/1000)),"")</f>
        <v/>
      </c>
      <c r="AD287" s="145" t="str">
        <f>IFERROR(TRUNC(VLOOKUP($E287,'Container Panel'!$B$41:$Z$100,$D287,0)/(VLOOKUP(AD$276,UI!$A$12:$O$51,VLOOKUP(AD$278,$B$276:$C$278,2,0),0)/1000)),"")</f>
        <v/>
      </c>
      <c r="AE287" s="145" t="str">
        <f>IFERROR(TRUNC(VLOOKUP($E287,'Container Panel'!$B$41:$Z$100,$D287,0)/(VLOOKUP(AE$276,UI!$A$12:$O$51,VLOOKUP(AE$278,$B$276:$C$278,2,0),0)/1000)),"")</f>
        <v/>
      </c>
      <c r="AF287" s="145" t="str">
        <f>IFERROR(TRUNC(VLOOKUP($E287,'Container Panel'!$B$41:$Z$100,$D287,0)/(VLOOKUP(AF$276,UI!$A$12:$O$51,VLOOKUP(AF$278,$B$276:$C$278,2,0),0)/1000)),"")</f>
        <v/>
      </c>
      <c r="AG287" s="145" t="str">
        <f>IFERROR(TRUNC(VLOOKUP($E287,'Container Panel'!$B$41:$Z$100,$D287,0)/(VLOOKUP(AG$276,UI!$A$12:$O$51,VLOOKUP(AG$278,$B$276:$C$278,2,0),0)/1000)),"")</f>
        <v/>
      </c>
      <c r="AH287" s="145" t="str">
        <f>IFERROR(TRUNC(VLOOKUP($E287,'Container Panel'!$B$41:$Z$100,$D287,0)/(VLOOKUP(AH$276,UI!$A$12:$O$51,VLOOKUP(AH$278,$B$276:$C$278,2,0),0)/1000)),"")</f>
        <v/>
      </c>
      <c r="AI287" s="145" t="str">
        <f>IFERROR(TRUNC(VLOOKUP($E287,'Container Panel'!$B$41:$Z$100,$D287,0)/(VLOOKUP(AI$276,UI!$A$12:$O$51,VLOOKUP(AI$278,$B$276:$C$278,2,0),0)/1000)),"")</f>
        <v/>
      </c>
      <c r="AJ287" s="145" t="str">
        <f>IFERROR(TRUNC(VLOOKUP($E287,'Container Panel'!$B$41:$Z$100,$D287,0)/(VLOOKUP(AJ$276,UI!$A$12:$O$51,VLOOKUP(AJ$278,$B$276:$C$278,2,0),0)/1000)),"")</f>
        <v/>
      </c>
      <c r="AK287" s="145" t="str">
        <f>IFERROR(TRUNC(VLOOKUP($E287,'Container Panel'!$B$41:$Z$100,$D287,0)/(VLOOKUP(AK$276,UI!$A$12:$O$51,VLOOKUP(AK$278,$B$276:$C$278,2,0),0)/1000)),"")</f>
        <v/>
      </c>
      <c r="AL287" s="145" t="str">
        <f>IFERROR(TRUNC(VLOOKUP($E287,'Container Panel'!$B$41:$Z$100,$D287,0)/(VLOOKUP(AL$276,UI!$A$12:$O$51,VLOOKUP(AL$278,$B$276:$C$278,2,0),0)/1000)),"")</f>
        <v/>
      </c>
      <c r="AM287" s="145" t="str">
        <f>IFERROR(TRUNC(VLOOKUP($E287,'Container Panel'!$B$41:$Z$100,$D287,0)/(VLOOKUP(AM$276,UI!$A$12:$O$51,VLOOKUP(AM$278,$B$276:$C$278,2,0),0)/1000)),"")</f>
        <v/>
      </c>
      <c r="AN287" s="145" t="str">
        <f>IFERROR(TRUNC(VLOOKUP($E287,'Container Panel'!$B$41:$Z$100,$D287,0)/(VLOOKUP(AN$276,UI!$A$12:$O$51,VLOOKUP(AN$278,$B$276:$C$278,2,0),0)/1000)),"")</f>
        <v/>
      </c>
      <c r="AO287" s="145" t="str">
        <f>IFERROR(TRUNC(VLOOKUP($E287,'Container Panel'!$B$41:$Z$100,$D287,0)/(VLOOKUP(AO$276,UI!$A$12:$O$51,VLOOKUP(AO$278,$B$276:$C$278,2,0),0)/1000)),"")</f>
        <v/>
      </c>
      <c r="AP287" s="145" t="str">
        <f>IFERROR(TRUNC(VLOOKUP($E287,'Container Panel'!$B$41:$Z$100,$D287,0)/(VLOOKUP(AP$276,UI!$A$12:$O$51,VLOOKUP(AP$278,$B$276:$C$278,2,0),0)/1000)),"")</f>
        <v/>
      </c>
      <c r="AQ287" s="145" t="str">
        <f>IFERROR(TRUNC(VLOOKUP($E287,'Container Panel'!$B$41:$Z$100,$D287,0)/(VLOOKUP(AQ$276,UI!$A$12:$O$51,VLOOKUP(AQ$278,$B$276:$C$278,2,0),0)/1000)),"")</f>
        <v/>
      </c>
      <c r="AR287" s="145" t="str">
        <f>IFERROR(TRUNC(VLOOKUP($E287,'Container Panel'!$B$41:$Z$100,$D287,0)/(VLOOKUP(AR$276,UI!$A$12:$O$51,VLOOKUP(AR$278,$B$276:$C$278,2,0),0)/1000)),"")</f>
        <v/>
      </c>
      <c r="AS287" s="145" t="str">
        <f>IFERROR(TRUNC(VLOOKUP($E287,'Container Panel'!$B$41:$Z$100,$D287,0)/(VLOOKUP(AS$276,UI!$A$12:$O$51,VLOOKUP(AS$278,$B$276:$C$278,2,0),0)/1000)),"")</f>
        <v/>
      </c>
      <c r="AT287" s="145" t="str">
        <f>IFERROR(TRUNC(VLOOKUP($E287,'Container Panel'!$B$41:$Z$100,$D287,0)/(VLOOKUP(AT$276,UI!$A$12:$O$51,VLOOKUP(AT$278,$B$276:$C$278,2,0),0)/1000)),"")</f>
        <v/>
      </c>
      <c r="AU287" s="145" t="str">
        <f>IFERROR(TRUNC(VLOOKUP($E287,'Container Panel'!$B$41:$Z$100,$D287,0)/(VLOOKUP(AU$276,UI!$A$12:$O$51,VLOOKUP(AU$278,$B$276:$C$278,2,0),0)/1000)),"")</f>
        <v/>
      </c>
      <c r="AV287" s="145" t="str">
        <f>IFERROR(TRUNC(VLOOKUP($E287,'Container Panel'!$B$41:$Z$100,$D287,0)/(VLOOKUP(AV$276,UI!$A$12:$O$51,VLOOKUP(AV$278,$B$276:$C$278,2,0),0)/1000)),"")</f>
        <v/>
      </c>
      <c r="AW287" s="145" t="str">
        <f>IFERROR(TRUNC(VLOOKUP($E287,'Container Panel'!$B$41:$Z$100,$D287,0)/(VLOOKUP(AW$276,UI!$A$12:$O$51,VLOOKUP(AW$278,$B$276:$C$278,2,0),0)/1000)),"")</f>
        <v/>
      </c>
      <c r="AX287" s="145" t="str">
        <f>IFERROR(TRUNC(VLOOKUP($E287,'Container Panel'!$B$41:$Z$100,$D287,0)/(VLOOKUP(AX$276,UI!$A$12:$O$51,VLOOKUP(AX$278,$B$276:$C$278,2,0),0)/1000)),"")</f>
        <v/>
      </c>
      <c r="AY287" s="145" t="str">
        <f>IFERROR(TRUNC(VLOOKUP($E287,'Container Panel'!$B$41:$Z$100,$D287,0)/(VLOOKUP(AY$276,UI!$A$12:$O$51,VLOOKUP(AY$278,$B$276:$C$278,2,0),0)/1000)),"")</f>
        <v/>
      </c>
      <c r="AZ287" s="145" t="str">
        <f>IFERROR(TRUNC(VLOOKUP($E287,'Container Panel'!$B$41:$Z$100,$D287,0)/(VLOOKUP(AZ$276,UI!$A$12:$O$51,VLOOKUP(AZ$278,$B$276:$C$278,2,0),0)/1000)),"")</f>
        <v/>
      </c>
      <c r="BA287" s="145" t="str">
        <f>IFERROR(TRUNC(VLOOKUP($E287,'Container Panel'!$B$41:$Z$100,$D287,0)/(VLOOKUP(BA$276,UI!$A$12:$O$51,VLOOKUP(BA$278,$B$276:$C$278,2,0),0)/1000)),"")</f>
        <v/>
      </c>
      <c r="BB287" s="145" t="str">
        <f>IFERROR(TRUNC(VLOOKUP($E287,'Container Panel'!$B$41:$Z$100,$D287,0)/(VLOOKUP(BB$276,UI!$A$12:$O$51,VLOOKUP(BB$278,$B$276:$C$278,2,0),0)/1000)),"")</f>
        <v/>
      </c>
      <c r="BC287" s="145" t="str">
        <f>IFERROR(TRUNC(VLOOKUP($E287,'Container Panel'!$B$41:$Z$100,$D287,0)/(VLOOKUP(BC$276,UI!$A$12:$O$51,VLOOKUP(BC$278,$B$276:$C$278,2,0),0)/1000)),"")</f>
        <v/>
      </c>
      <c r="BD287" s="145" t="str">
        <f>IFERROR(TRUNC(VLOOKUP($E287,'Container Panel'!$B$41:$Z$100,$D287,0)/(VLOOKUP(BD$276,UI!$A$12:$O$51,VLOOKUP(BD$278,$B$276:$C$278,2,0),0)/1000)),"")</f>
        <v/>
      </c>
      <c r="BE287" s="145" t="str">
        <f>IFERROR(TRUNC(VLOOKUP($E287,'Container Panel'!$B$41:$Z$100,$D287,0)/(VLOOKUP(BE$276,UI!$A$12:$O$51,VLOOKUP(BE$278,$B$276:$C$278,2,0),0)/1000)),"")</f>
        <v/>
      </c>
      <c r="BF287" s="145" t="str">
        <f>IFERROR(TRUNC(VLOOKUP($E287,'Container Panel'!$B$41:$Z$100,$D287,0)/(VLOOKUP(BF$276,UI!$A$12:$O$51,VLOOKUP(BF$278,$B$276:$C$278,2,0),0)/1000)),"")</f>
        <v/>
      </c>
      <c r="BG287" s="145" t="str">
        <f>IFERROR(TRUNC(VLOOKUP($E287,'Container Panel'!$B$41:$Z$100,$D287,0)/(VLOOKUP(BG$276,UI!$A$12:$O$51,VLOOKUP(BG$278,$B$276:$C$278,2,0),0)/1000)),"")</f>
        <v/>
      </c>
      <c r="BH287" s="145" t="str">
        <f>IFERROR(TRUNC(VLOOKUP($E287,'Container Panel'!$B$41:$Z$100,$D287,0)/(VLOOKUP(BH$276,UI!$A$12:$O$51,VLOOKUP(BH$278,$B$276:$C$278,2,0),0)/1000)),"")</f>
        <v/>
      </c>
      <c r="BI287" s="145" t="str">
        <f>IFERROR(TRUNC(VLOOKUP($E287,'Container Panel'!$B$41:$Z$100,$D287,0)/(VLOOKUP(BI$276,UI!$A$12:$O$51,VLOOKUP(BI$278,$B$276:$C$278,2,0),0)/1000)),"")</f>
        <v/>
      </c>
      <c r="BJ287" s="145" t="str">
        <f>IFERROR(TRUNC(VLOOKUP($E287,'Container Panel'!$B$41:$Z$100,$D287,0)/(VLOOKUP(BJ$276,UI!$A$12:$O$51,VLOOKUP(BJ$278,$B$276:$C$278,2,0),0)/1000)),"")</f>
        <v/>
      </c>
      <c r="BK287" s="145" t="str">
        <f>IFERROR(TRUNC(VLOOKUP($E287,'Container Panel'!$B$41:$Z$100,$D287,0)/(VLOOKUP(BK$276,UI!$A$12:$O$51,VLOOKUP(BK$278,$B$276:$C$278,2,0),0)/1000)),"")</f>
        <v/>
      </c>
      <c r="BL287" s="145" t="str">
        <f>IFERROR(TRUNC(VLOOKUP($E287,'Container Panel'!$B$41:$Z$100,$D287,0)/(VLOOKUP(BL$276,UI!$A$12:$O$51,VLOOKUP(BL$278,$B$276:$C$278,2,0),0)/1000)),"")</f>
        <v/>
      </c>
      <c r="BM287" s="145" t="str">
        <f>IFERROR(TRUNC(VLOOKUP($E287,'Container Panel'!$B$41:$Z$100,$D287,0)/(VLOOKUP(BM$276,UI!$A$12:$O$51,VLOOKUP(BM$278,$B$276:$C$278,2,0),0)/1000)),"")</f>
        <v/>
      </c>
      <c r="BN287" s="145" t="str">
        <f>IFERROR(TRUNC(VLOOKUP($E287,'Container Panel'!$B$41:$Z$100,$D287,0)/(VLOOKUP(BN$276,UI!$A$12:$O$51,VLOOKUP(BN$278,$B$276:$C$278,2,0),0)/1000)),"")</f>
        <v/>
      </c>
      <c r="BO287" s="145" t="str">
        <f>IFERROR(TRUNC(VLOOKUP($E287,'Container Panel'!$B$41:$Z$100,$D287,0)/(VLOOKUP(BO$276,UI!$A$12:$O$51,VLOOKUP(BO$278,$B$276:$C$278,2,0),0)/1000)),"")</f>
        <v/>
      </c>
      <c r="BP287" s="145" t="str">
        <f>IFERROR(TRUNC(VLOOKUP($E287,'Container Panel'!$B$41:$Z$100,$D287,0)/(VLOOKUP(BP$276,UI!$A$12:$O$51,VLOOKUP(BP$278,$B$276:$C$278,2,0),0)/1000)),"")</f>
        <v/>
      </c>
      <c r="BQ287" s="145" t="str">
        <f>IFERROR(TRUNC(VLOOKUP($E287,'Container Panel'!$B$41:$Z$100,$D287,0)/(VLOOKUP(BQ$276,UI!$A$12:$O$51,VLOOKUP(BQ$278,$B$276:$C$278,2,0),0)/1000)),"")</f>
        <v/>
      </c>
      <c r="BR287" s="145" t="str">
        <f>IFERROR(TRUNC(VLOOKUP($E287,'Container Panel'!$B$41:$Z$100,$D287,0)/(VLOOKUP(BR$276,UI!$A$12:$O$51,VLOOKUP(BR$278,$B$276:$C$278,2,0),0)/1000)),"")</f>
        <v/>
      </c>
      <c r="BS287" s="145" t="str">
        <f>IFERROR(TRUNC(VLOOKUP($E287,'Container Panel'!$B$41:$Z$100,$D287,0)/(VLOOKUP(BS$276,UI!$A$12:$O$51,VLOOKUP(BS$278,$B$276:$C$278,2,0),0)/1000)),"")</f>
        <v/>
      </c>
      <c r="BT287" s="145" t="str">
        <f>IFERROR(TRUNC(VLOOKUP($E287,'Container Panel'!$B$41:$Z$100,$D287,0)/(VLOOKUP(BT$276,UI!$A$12:$O$51,VLOOKUP(BT$278,$B$276:$C$278,2,0),0)/1000)),"")</f>
        <v/>
      </c>
      <c r="BU287" s="145" t="str">
        <f>IFERROR(TRUNC(VLOOKUP($E287,'Container Panel'!$B$41:$Z$100,$D287,0)/(VLOOKUP(BU$276,UI!$A$12:$O$51,VLOOKUP(BU$278,$B$276:$C$278,2,0),0)/1000)),"")</f>
        <v/>
      </c>
      <c r="BV287" s="145" t="str">
        <f>IFERROR(TRUNC(VLOOKUP($E287,'Container Panel'!$B$41:$Z$100,$D287,0)/(VLOOKUP(BV$276,UI!$A$12:$O$51,VLOOKUP(BV$278,$B$276:$C$278,2,0),0)/1000)),"")</f>
        <v/>
      </c>
      <c r="BW287" s="145" t="str">
        <f>IFERROR(TRUNC(VLOOKUP($E287,'Container Panel'!$B$41:$Z$100,$D287,0)/(VLOOKUP(BW$276,UI!$A$12:$O$51,VLOOKUP(BW$278,$B$276:$C$278,2,0),0)/1000)),"")</f>
        <v/>
      </c>
      <c r="BX287" s="145" t="str">
        <f>IFERROR(TRUNC(VLOOKUP($E287,'Container Panel'!$B$41:$Z$100,$D287,0)/(VLOOKUP(BX$276,UI!$A$12:$O$51,VLOOKUP(BX$278,$B$276:$C$278,2,0),0)/1000)),"")</f>
        <v/>
      </c>
      <c r="BY287" s="145" t="str">
        <f>IFERROR(TRUNC(VLOOKUP($E287,'Container Panel'!$B$41:$Z$100,$D287,0)/(VLOOKUP(BY$276,UI!$A$12:$O$51,VLOOKUP(BY$278,$B$276:$C$278,2,0),0)/1000)),"")</f>
        <v/>
      </c>
      <c r="BZ287" s="145" t="str">
        <f>IFERROR(TRUNC(VLOOKUP($E287,'Container Panel'!$B$41:$Z$100,$D287,0)/(VLOOKUP(BZ$276,UI!$A$12:$O$51,VLOOKUP(BZ$278,$B$276:$C$278,2,0),0)/1000)),"")</f>
        <v/>
      </c>
      <c r="CA287" s="145" t="str">
        <f>IFERROR(TRUNC(VLOOKUP($E287,'Container Panel'!$B$41:$Z$100,$D287,0)/(VLOOKUP(CA$276,UI!$A$12:$O$51,VLOOKUP(CA$278,$B$276:$C$278,2,0),0)/1000)),"")</f>
        <v/>
      </c>
      <c r="CB287" s="145" t="str">
        <f>IFERROR(TRUNC(VLOOKUP($E287,'Container Panel'!$B$41:$Z$100,$D287,0)/(VLOOKUP(CB$276,UI!$A$12:$O$51,VLOOKUP(CB$278,$B$276:$C$278,2,0),0)/1000)),"")</f>
        <v/>
      </c>
      <c r="CC287" s="145" t="str">
        <f>IFERROR(TRUNC(VLOOKUP($E287,'Container Panel'!$B$41:$Z$100,$D287,0)/(VLOOKUP(CC$276,UI!$A$12:$O$51,VLOOKUP(CC$278,$B$276:$C$278,2,0),0)/1000)),"")</f>
        <v/>
      </c>
      <c r="CD287" s="145" t="str">
        <f>IFERROR(TRUNC(VLOOKUP($E287,'Container Panel'!$B$41:$Z$100,$D287,0)/(VLOOKUP(CD$276,UI!$A$12:$O$51,VLOOKUP(CD$278,$B$276:$C$278,2,0),0)/1000)),"")</f>
        <v/>
      </c>
      <c r="CE287" s="145" t="str">
        <f>IFERROR(TRUNC(VLOOKUP($E287,'Container Panel'!$B$41:$Z$100,$D287,0)/(VLOOKUP(CE$276,UI!$A$12:$O$51,VLOOKUP(CE$278,$B$276:$C$278,2,0),0)/1000)),"")</f>
        <v/>
      </c>
      <c r="CF287" s="145" t="str">
        <f>IFERROR(TRUNC(VLOOKUP($E287,'Container Panel'!$B$41:$Z$100,$D287,0)/(VLOOKUP(CF$276,UI!$A$12:$O$51,VLOOKUP(CF$278,$B$276:$C$278,2,0),0)/1000)),"")</f>
        <v/>
      </c>
      <c r="CG287" s="145" t="str">
        <f>IFERROR(TRUNC(VLOOKUP($E287,'Container Panel'!$B$41:$Z$100,$D287,0)/(VLOOKUP(CG$276,UI!$A$12:$O$51,VLOOKUP(CG$278,$B$276:$C$278,2,0),0)/1000)),"")</f>
        <v/>
      </c>
      <c r="CH287" s="145" t="str">
        <f>IFERROR(TRUNC(VLOOKUP($E287,'Container Panel'!$B$41:$Z$100,$D287,0)/(VLOOKUP(CH$276,UI!$A$12:$O$51,VLOOKUP(CH$278,$B$276:$C$278,2,0),0)/1000)),"")</f>
        <v/>
      </c>
      <c r="CI287" s="145" t="str">
        <f>IFERROR(TRUNC(VLOOKUP($E287,'Container Panel'!$B$41:$Z$100,$D287,0)/(VLOOKUP(CI$276,UI!$A$12:$O$51,VLOOKUP(CI$278,$B$276:$C$278,2,0),0)/1000)),"")</f>
        <v/>
      </c>
      <c r="CJ287" s="145" t="str">
        <f>IFERROR(TRUNC(VLOOKUP($E287,'Container Panel'!$B$41:$Z$100,$D287,0)/(VLOOKUP(CJ$276,UI!$A$12:$O$51,VLOOKUP(CJ$278,$B$276:$C$278,2,0),0)/1000)),"")</f>
        <v/>
      </c>
      <c r="CK287" s="145" t="str">
        <f>IFERROR(TRUNC(VLOOKUP($E287,'Container Panel'!$B$41:$Z$100,$D287,0)/(VLOOKUP(CK$276,UI!$A$12:$O$51,VLOOKUP(CK$278,$B$276:$C$278,2,0),0)/1000)),"")</f>
        <v/>
      </c>
      <c r="CL287" s="145" t="str">
        <f>IFERROR(TRUNC(VLOOKUP($E287,'Container Panel'!$B$41:$Z$100,$D287,0)/(VLOOKUP(CL$276,UI!$A$12:$O$51,VLOOKUP(CL$278,$B$276:$C$278,2,0),0)/1000)),"")</f>
        <v/>
      </c>
      <c r="CM287" s="145" t="str">
        <f>IFERROR(TRUNC(VLOOKUP($E287,'Container Panel'!$B$41:$Z$100,$D287,0)/(VLOOKUP(CM$276,UI!$A$12:$O$51,VLOOKUP(CM$278,$B$276:$C$278,2,0),0)/1000)),"")</f>
        <v/>
      </c>
      <c r="CN287" s="145" t="str">
        <f>IFERROR(TRUNC(VLOOKUP($E287,'Container Panel'!$B$41:$Z$100,$D287,0)/(VLOOKUP(CN$276,UI!$A$12:$O$51,VLOOKUP(CN$278,$B$276:$C$278,2,0),0)/1000)),"")</f>
        <v/>
      </c>
      <c r="CO287" s="145" t="str">
        <f>IFERROR(TRUNC(VLOOKUP($E287,'Container Panel'!$B$41:$Z$100,$D287,0)/(VLOOKUP(CO$276,UI!$A$12:$O$51,VLOOKUP(CO$278,$B$276:$C$278,2,0),0)/1000)),"")</f>
        <v/>
      </c>
      <c r="CP287" s="145" t="str">
        <f>IFERROR(TRUNC(VLOOKUP($E287,'Container Panel'!$B$41:$Z$100,$D287,0)/(VLOOKUP(CP$276,UI!$A$12:$O$51,VLOOKUP(CP$278,$B$276:$C$278,2,0),0)/1000)),"")</f>
        <v/>
      </c>
      <c r="CQ287" s="145" t="str">
        <f>IFERROR(TRUNC(VLOOKUP($E287,'Container Panel'!$B$41:$Z$100,$D287,0)/(VLOOKUP(CQ$276,UI!$A$12:$O$51,VLOOKUP(CQ$278,$B$276:$C$278,2,0),0)/1000)),"")</f>
        <v/>
      </c>
      <c r="CR287" s="145" t="str">
        <f>IFERROR(TRUNC(VLOOKUP($E287,'Container Panel'!$B$41:$Z$100,$D287,0)/(VLOOKUP(CR$276,UI!$A$12:$O$51,VLOOKUP(CR$278,$B$276:$C$278,2,0),0)/1000)),"")</f>
        <v/>
      </c>
      <c r="CS287" s="145" t="str">
        <f>IFERROR(TRUNC(VLOOKUP($E287,'Container Panel'!$B$41:$Z$100,$D287,0)/(VLOOKUP(CS$276,UI!$A$12:$O$51,VLOOKUP(CS$278,$B$276:$C$278,2,0),0)/1000)),"")</f>
        <v/>
      </c>
      <c r="CT287" s="145" t="str">
        <f>IFERROR(TRUNC(VLOOKUP($E287,'Container Panel'!$B$41:$Z$100,$D287,0)/(VLOOKUP(CT$276,UI!$A$12:$O$51,VLOOKUP(CT$278,$B$276:$C$278,2,0),0)/1000)),"")</f>
        <v/>
      </c>
      <c r="CU287" s="145" t="str">
        <f>IFERROR(TRUNC(VLOOKUP($E287,'Container Panel'!$B$41:$Z$100,$D287,0)/(VLOOKUP(CU$276,UI!$A$12:$O$51,VLOOKUP(CU$278,$B$276:$C$278,2,0),0)/1000)),"")</f>
        <v/>
      </c>
      <c r="CV287" s="145" t="str">
        <f>IFERROR(TRUNC(VLOOKUP($E287,'Container Panel'!$B$41:$Z$100,$D287,0)/(VLOOKUP(CV$276,UI!$A$12:$O$51,VLOOKUP(CV$278,$B$276:$C$278,2,0),0)/1000)),"")</f>
        <v/>
      </c>
      <c r="CW287" s="145" t="str">
        <f>IFERROR(TRUNC(VLOOKUP($E287,'Container Panel'!$B$41:$Z$100,$D287,0)/(VLOOKUP(CW$276,UI!$A$12:$O$51,VLOOKUP(CW$278,$B$276:$C$278,2,0),0)/1000)),"")</f>
        <v/>
      </c>
      <c r="CX287" s="145" t="str">
        <f>IFERROR(TRUNC(VLOOKUP($E287,'Container Panel'!$B$41:$Z$100,$D287,0)/(VLOOKUP(CX$276,UI!$A$12:$O$51,VLOOKUP(CX$278,$B$276:$C$278,2,0),0)/1000)),"")</f>
        <v/>
      </c>
      <c r="CY287" s="145" t="str">
        <f>IFERROR(TRUNC(VLOOKUP($E287,'Container Panel'!$B$41:$Z$100,$D287,0)/(VLOOKUP(CY$276,UI!$A$12:$O$51,VLOOKUP(CY$278,$B$276:$C$278,2,0),0)/1000)),"")</f>
        <v/>
      </c>
      <c r="CZ287" s="145" t="str">
        <f>IFERROR(TRUNC(VLOOKUP($E287,'Container Panel'!$B$41:$Z$100,$D287,0)/(VLOOKUP(CZ$276,UI!$A$12:$O$51,VLOOKUP(CZ$278,$B$276:$C$278,2,0),0)/1000)),"")</f>
        <v/>
      </c>
      <c r="DA287" s="145" t="str">
        <f>IFERROR(TRUNC(VLOOKUP($E287,'Container Panel'!$B$41:$Z$100,$D287,0)/(VLOOKUP(DA$276,UI!$A$12:$O$51,VLOOKUP(DA$278,$B$276:$C$278,2,0),0)/1000)),"")</f>
        <v/>
      </c>
      <c r="DB287" s="145" t="str">
        <f>IFERROR(TRUNC(VLOOKUP($E287,'Container Panel'!$B$41:$Z$100,$D287,0)/(VLOOKUP(DB$276,UI!$A$12:$O$51,VLOOKUP(DB$278,$B$276:$C$278,2,0),0)/1000)),"")</f>
        <v/>
      </c>
      <c r="DC287" s="145" t="str">
        <f>IFERROR(TRUNC(VLOOKUP($E287,'Container Panel'!$B$41:$Z$100,$D287,0)/(VLOOKUP(DC$276,UI!$A$12:$O$51,VLOOKUP(DC$278,$B$276:$C$278,2,0),0)/1000)),"")</f>
        <v/>
      </c>
      <c r="DD287" s="145" t="str">
        <f>IFERROR(TRUNC(VLOOKUP($E287,'Container Panel'!$B$41:$Z$100,$D287,0)/(VLOOKUP(DD$276,UI!$A$12:$O$51,VLOOKUP(DD$278,$B$276:$C$278,2,0),0)/1000)),"")</f>
        <v/>
      </c>
      <c r="DE287" s="145" t="str">
        <f>IFERROR(TRUNC(VLOOKUP($E287,'Container Panel'!$B$41:$Z$100,$D287,0)/(VLOOKUP(DE$276,UI!$A$12:$O$51,VLOOKUP(DE$278,$B$276:$C$278,2,0),0)/1000)),"")</f>
        <v/>
      </c>
      <c r="DF287" s="145" t="str">
        <f>IFERROR(TRUNC(VLOOKUP($E287,'Container Panel'!$B$41:$Z$100,$D287,0)/(VLOOKUP(DF$276,UI!$A$12:$O$51,VLOOKUP(DF$278,$B$276:$C$278,2,0),0)/1000)),"")</f>
        <v/>
      </c>
      <c r="DG287" s="145" t="str">
        <f>IFERROR(TRUNC(VLOOKUP($E287,'Container Panel'!$B$41:$Z$100,$D287,0)/(VLOOKUP(DG$276,UI!$A$12:$O$51,VLOOKUP(DG$278,$B$276:$C$278,2,0),0)/1000)),"")</f>
        <v/>
      </c>
      <c r="DH287" s="145" t="str">
        <f>IFERROR(TRUNC(VLOOKUP($E287,'Container Panel'!$B$41:$Z$100,$D287,0)/(VLOOKUP(DH$276,UI!$A$12:$O$51,VLOOKUP(DH$278,$B$276:$C$278,2,0),0)/1000)),"")</f>
        <v/>
      </c>
      <c r="DI287" s="145" t="str">
        <f>IFERROR(TRUNC(VLOOKUP($E287,'Container Panel'!$B$41:$Z$100,$D287,0)/(VLOOKUP(DI$276,UI!$A$12:$O$51,VLOOKUP(DI$278,$B$276:$C$278,2,0),0)/1000)),"")</f>
        <v/>
      </c>
      <c r="DJ287" s="145" t="str">
        <f>IFERROR(TRUNC(VLOOKUP($E287,'Container Panel'!$B$41:$Z$100,$D287,0)/(VLOOKUP(DJ$276,UI!$A$12:$O$51,VLOOKUP(DJ$278,$B$276:$C$278,2,0),0)/1000)),"")</f>
        <v/>
      </c>
      <c r="DK287" s="145" t="str">
        <f>IFERROR(TRUNC(VLOOKUP($E287,'Container Panel'!$B$41:$Z$100,$D287,0)/(VLOOKUP(DK$276,UI!$A$12:$O$51,VLOOKUP(DK$278,$B$276:$C$278,2,0),0)/1000)),"")</f>
        <v/>
      </c>
      <c r="DL287" s="145" t="str">
        <f>IFERROR(TRUNC(VLOOKUP($E287,'Container Panel'!$B$41:$Z$100,$D287,0)/(VLOOKUP(DL$276,UI!$A$12:$O$51,VLOOKUP(DL$278,$B$276:$C$278,2,0),0)/1000)),"")</f>
        <v/>
      </c>
      <c r="DM287" s="145" t="str">
        <f>IFERROR(TRUNC(VLOOKUP($E287,'Container Panel'!$B$41:$Z$100,$D287,0)/(VLOOKUP(DM$276,UI!$A$12:$O$51,VLOOKUP(DM$278,$B$276:$C$278,2,0),0)/1000)),"")</f>
        <v/>
      </c>
      <c r="DN287" s="145" t="str">
        <f>IFERROR(TRUNC(VLOOKUP($E287,'Container Panel'!$B$41:$Z$100,$D287,0)/(VLOOKUP(DN$276,UI!$A$12:$O$51,VLOOKUP(DN$278,$B$276:$C$278,2,0),0)/1000)),"")</f>
        <v/>
      </c>
      <c r="DO287" s="145" t="str">
        <f>IFERROR(TRUNC(VLOOKUP($E287,'Container Panel'!$B$41:$Z$100,$D287,0)/(VLOOKUP(DO$276,UI!$A$12:$O$51,VLOOKUP(DO$278,$B$276:$C$278,2,0),0)/1000)),"")</f>
        <v/>
      </c>
      <c r="DP287" s="145" t="str">
        <f>IFERROR(TRUNC(VLOOKUP($E287,'Container Panel'!$B$41:$Z$100,$D287,0)/(VLOOKUP(DP$276,UI!$A$12:$O$51,VLOOKUP(DP$278,$B$276:$C$278,2,0),0)/1000)),"")</f>
        <v/>
      </c>
      <c r="DQ287" s="145" t="str">
        <f>IFERROR(TRUNC(VLOOKUP($E287,'Container Panel'!$B$41:$Z$100,$D287,0)/(VLOOKUP(DQ$276,UI!$A$12:$O$51,VLOOKUP(DQ$278,$B$276:$C$278,2,0),0)/1000)),"")</f>
        <v/>
      </c>
      <c r="DR287" s="145" t="str">
        <f>IFERROR(TRUNC(VLOOKUP($E287,'Container Panel'!$B$41:$Z$100,$D287,0)/(VLOOKUP(DR$276,UI!$A$12:$O$51,VLOOKUP(DR$278,$B$276:$C$278,2,0),0)/1000)),"")</f>
        <v/>
      </c>
      <c r="DS287" s="145" t="str">
        <f>IFERROR(TRUNC(VLOOKUP($E287,'Container Panel'!$B$41:$Z$100,$D287,0)/(VLOOKUP(DS$276,UI!$A$12:$O$51,VLOOKUP(DS$278,$B$276:$C$278,2,0),0)/1000)),"")</f>
        <v/>
      </c>
      <c r="DT287" s="145" t="str">
        <f>IFERROR(TRUNC(VLOOKUP($E287,'Container Panel'!$B$41:$Z$100,$D287,0)/(VLOOKUP(DT$276,UI!$A$12:$O$51,VLOOKUP(DT$278,$B$276:$C$278,2,0),0)/1000)),"")</f>
        <v/>
      </c>
      <c r="DU287" s="145" t="str">
        <f>IFERROR(TRUNC(VLOOKUP($E287,'Container Panel'!$B$41:$Z$100,$D287,0)/(VLOOKUP(DU$276,UI!$A$12:$O$51,VLOOKUP(DU$278,$B$276:$C$278,2,0),0)/1000)),"")</f>
        <v/>
      </c>
      <c r="DV287" s="145" t="str">
        <f>IFERROR(TRUNC(VLOOKUP($E287,'Container Panel'!$B$41:$Z$100,$D287,0)/(VLOOKUP(DV$276,UI!$A$12:$O$51,VLOOKUP(DV$278,$B$276:$C$278,2,0),0)/1000)),"")</f>
        <v/>
      </c>
      <c r="DW287" s="145" t="str">
        <f>IFERROR(TRUNC(VLOOKUP($E287,'Container Panel'!$B$41:$Z$100,$D287,0)/(VLOOKUP(DW$276,UI!$A$12:$O$51,VLOOKUP(DW$278,$B$276:$C$278,2,0),0)/1000)),"")</f>
        <v/>
      </c>
      <c r="DX287" s="145" t="str">
        <f>IFERROR(TRUNC(VLOOKUP($E287,'Container Panel'!$B$41:$Z$100,$D287,0)/(VLOOKUP(DX$276,UI!$A$12:$O$51,VLOOKUP(DX$278,$B$276:$C$278,2,0),0)/1000)),"")</f>
        <v/>
      </c>
      <c r="DY287" s="145" t="str">
        <f>IFERROR(TRUNC(VLOOKUP($E287,'Container Panel'!$B$41:$Z$100,$D287,0)/(VLOOKUP(DY$276,UI!$A$12:$O$51,VLOOKUP(DY$278,$B$276:$C$278,2,0),0)/1000)),"")</f>
        <v/>
      </c>
      <c r="DZ287" s="145" t="str">
        <f>IFERROR(TRUNC(VLOOKUP($E287,'Container Panel'!$B$41:$Z$100,$D287,0)/(VLOOKUP(DZ$276,UI!$A$12:$O$51,VLOOKUP(DZ$278,$B$276:$C$278,2,0),0)/1000)),"")</f>
        <v/>
      </c>
      <c r="EA287" s="145" t="str">
        <f>IFERROR(TRUNC(VLOOKUP($E287,'Container Panel'!$B$41:$Z$100,$D287,0)/(VLOOKUP(EA$276,UI!$A$12:$O$51,VLOOKUP(EA$278,$B$276:$C$278,2,0),0)/1000)),"")</f>
        <v/>
      </c>
      <c r="EB287" s="145" t="str">
        <f>IFERROR(TRUNC(VLOOKUP($E287,'Container Panel'!$B$41:$Z$100,$D287,0)/(VLOOKUP(EB$276,UI!$A$12:$O$51,VLOOKUP(EB$278,$B$276:$C$278,2,0),0)/1000)),"")</f>
        <v/>
      </c>
      <c r="EC287" s="145" t="str">
        <f>IFERROR(TRUNC(VLOOKUP($E287,'Container Panel'!$B$41:$Z$100,$D287,0)/(VLOOKUP(EC$276,UI!$A$12:$O$51,VLOOKUP(EC$278,$B$276:$C$278,2,0),0)/1000)),"")</f>
        <v/>
      </c>
      <c r="ED287" s="145" t="str">
        <f>IFERROR(TRUNC(VLOOKUP($E287,'Container Panel'!$B$41:$Z$100,$D287,0)/(VLOOKUP(ED$276,UI!$A$12:$O$51,VLOOKUP(ED$278,$B$276:$C$278,2,0),0)/1000)),"")</f>
        <v/>
      </c>
      <c r="EE287" s="145" t="str">
        <f>IFERROR(TRUNC(VLOOKUP($E287,'Container Panel'!$B$41:$Z$100,$D287,0)/(VLOOKUP(EE$276,UI!$A$12:$O$51,VLOOKUP(EE$278,$B$276:$C$278,2,0),0)/1000)),"")</f>
        <v/>
      </c>
      <c r="EF287" s="145" t="str">
        <f>IFERROR(TRUNC(VLOOKUP($E287,'Container Panel'!$B$41:$Z$100,$D287,0)/(VLOOKUP(EF$276,UI!$A$12:$O$51,VLOOKUP(EF$278,$B$276:$C$278,2,0),0)/1000)),"")</f>
        <v/>
      </c>
      <c r="EG287" s="145" t="str">
        <f>IFERROR(TRUNC(VLOOKUP($E287,'Container Panel'!$B$41:$Z$100,$D287,0)/(VLOOKUP(EG$276,UI!$A$12:$O$51,VLOOKUP(EG$278,$B$276:$C$278,2,0),0)/1000)),"")</f>
        <v/>
      </c>
      <c r="EH287" s="145" t="str">
        <f>IFERROR(TRUNC(VLOOKUP($E287,'Container Panel'!$B$41:$Z$100,$D287,0)/(VLOOKUP(EH$276,UI!$A$12:$O$51,VLOOKUP(EH$278,$B$276:$C$278,2,0),0)/1000)),"")</f>
        <v/>
      </c>
      <c r="EI287" s="145" t="str">
        <f>IFERROR(TRUNC(VLOOKUP($E287,'Container Panel'!$B$41:$Z$100,$D287,0)/(VLOOKUP(EI$276,UI!$A$12:$O$51,VLOOKUP(EI$278,$B$276:$C$278,2,0),0)/1000)),"")</f>
        <v/>
      </c>
      <c r="EJ287" s="145" t="str">
        <f>IFERROR(TRUNC(VLOOKUP($E287,'Container Panel'!$B$41:$Z$100,$D287,0)/(VLOOKUP(EJ$276,UI!$A$12:$O$51,VLOOKUP(EJ$278,$B$276:$C$278,2,0),0)/1000)),"")</f>
        <v/>
      </c>
      <c r="EK287" s="145" t="str">
        <f>IFERROR(TRUNC(VLOOKUP($E287,'Container Panel'!$B$41:$Z$100,$D287,0)/(VLOOKUP(EK$276,UI!$A$12:$O$51,VLOOKUP(EK$278,$B$276:$C$278,2,0),0)/1000)),"")</f>
        <v/>
      </c>
      <c r="EL287" s="145" t="str">
        <f>IFERROR(TRUNC(VLOOKUP($E287,'Container Panel'!$B$41:$Z$100,$D287,0)/(VLOOKUP(EL$276,UI!$A$12:$O$51,VLOOKUP(EL$278,$B$276:$C$278,2,0),0)/1000)),"")</f>
        <v/>
      </c>
      <c r="EM287" s="145" t="str">
        <f>IFERROR(TRUNC(VLOOKUP($E287,'Container Panel'!$B$41:$Z$100,$D287,0)/(VLOOKUP(EM$276,UI!$A$12:$O$51,VLOOKUP(EM$278,$B$276:$C$278,2,0),0)/1000)),"")</f>
        <v/>
      </c>
      <c r="EN287" s="145" t="str">
        <f>IFERROR(TRUNC(VLOOKUP($E287,'Container Panel'!$B$41:$Z$100,$D287,0)/(VLOOKUP(EN$276,UI!$A$12:$O$51,VLOOKUP(EN$278,$B$276:$C$278,2,0),0)/1000)),"")</f>
        <v/>
      </c>
      <c r="EO287" s="145" t="str">
        <f>IFERROR(TRUNC(VLOOKUP($E287,'Container Panel'!$B$41:$Z$100,$D287,0)/(VLOOKUP(EO$276,UI!$A$12:$O$51,VLOOKUP(EO$278,$B$276:$C$278,2,0),0)/1000)),"")</f>
        <v/>
      </c>
      <c r="EP287" s="145" t="str">
        <f>IFERROR(TRUNC(VLOOKUP($E287,'Container Panel'!$B$41:$Z$100,$D287,0)/(VLOOKUP(EP$276,UI!$A$12:$O$51,VLOOKUP(EP$278,$B$276:$C$278,2,0),0)/1000)),"")</f>
        <v/>
      </c>
      <c r="EQ287" s="145" t="str">
        <f>IFERROR(TRUNC(VLOOKUP($E287,'Container Panel'!$B$41:$Z$100,$D287,0)/(VLOOKUP(EQ$276,UI!$A$12:$O$51,VLOOKUP(EQ$278,$B$276:$C$278,2,0),0)/1000)),"")</f>
        <v/>
      </c>
      <c r="ER287" s="145" t="str">
        <f>IFERROR(TRUNC(VLOOKUP($E287,'Container Panel'!$B$41:$Z$100,$D287,0)/(VLOOKUP(ER$276,UI!$A$12:$O$51,VLOOKUP(ER$278,$B$276:$C$278,2,0),0)/1000)),"")</f>
        <v/>
      </c>
      <c r="ES287" s="145" t="str">
        <f>IFERROR(TRUNC(VLOOKUP($E287,'Container Panel'!$B$41:$Z$100,$D287,0)/(VLOOKUP(ES$276,UI!$A$12:$O$51,VLOOKUP(ES$278,$B$276:$C$278,2,0),0)/1000)),"")</f>
        <v/>
      </c>
      <c r="ET287" s="145" t="str">
        <f>IFERROR(TRUNC(VLOOKUP($E287,'Container Panel'!$B$41:$Z$100,$D287,0)/(VLOOKUP(ET$276,UI!$A$12:$O$51,VLOOKUP(ET$278,$B$276:$C$278,2,0),0)/1000)),"")</f>
        <v/>
      </c>
      <c r="EU287" s="145" t="str">
        <f>IFERROR(TRUNC(VLOOKUP($E287,'Container Panel'!$B$41:$Z$100,$D287,0)/(VLOOKUP(EU$276,UI!$A$12:$O$51,VLOOKUP(EU$278,$B$276:$C$278,2,0),0)/1000)),"")</f>
        <v/>
      </c>
      <c r="EV287" s="145" t="str">
        <f>IFERROR(TRUNC(VLOOKUP($E287,'Container Panel'!$B$41:$Z$100,$D287,0)/(VLOOKUP(EV$276,UI!$A$12:$O$51,VLOOKUP(EV$278,$B$276:$C$278,2,0),0)/1000)),"")</f>
        <v/>
      </c>
      <c r="EW287" s="145" t="str">
        <f>IFERROR(TRUNC(VLOOKUP($E287,'Container Panel'!$B$41:$Z$100,$D287,0)/(VLOOKUP(EW$276,UI!$A$12:$O$51,VLOOKUP(EW$278,$B$276:$C$278,2,0),0)/1000)),"")</f>
        <v/>
      </c>
      <c r="EX287" s="145" t="str">
        <f>IFERROR(TRUNC(VLOOKUP($E287,'Container Panel'!$B$41:$Z$100,$D287,0)/(VLOOKUP(EX$276,UI!$A$12:$O$51,VLOOKUP(EX$278,$B$276:$C$278,2,0),0)/1000)),"")</f>
        <v/>
      </c>
      <c r="EY287" s="145" t="str">
        <f>IFERROR(TRUNC(VLOOKUP($E287,'Container Panel'!$B$41:$Z$100,$D287,0)/(VLOOKUP(EY$276,UI!$A$12:$O$51,VLOOKUP(EY$278,$B$276:$C$278,2,0),0)/1000)),"")</f>
        <v/>
      </c>
      <c r="EZ287" s="145" t="str">
        <f>IFERROR(TRUNC(VLOOKUP($E287,'Container Panel'!$B$41:$Z$100,$D287,0)/(VLOOKUP(EZ$276,UI!$A$12:$O$51,VLOOKUP(EZ$278,$B$276:$C$278,2,0),0)/1000)),"")</f>
        <v/>
      </c>
      <c r="FA287" s="145" t="str">
        <f>IFERROR(TRUNC(VLOOKUP($E287,'Container Panel'!$B$41:$Z$100,$D287,0)/(VLOOKUP(FA$276,UI!$A$12:$O$51,VLOOKUP(FA$278,$B$276:$C$278,2,0),0)/1000)),"")</f>
        <v/>
      </c>
      <c r="FB287" s="145" t="str">
        <f>IFERROR(TRUNC(VLOOKUP($E287,'Container Panel'!$B$41:$Z$100,$D287,0)/(VLOOKUP(FB$276,UI!$A$12:$O$51,VLOOKUP(FB$278,$B$276:$C$278,2,0),0)/1000)),"")</f>
        <v/>
      </c>
      <c r="FC287" s="145" t="str">
        <f>IFERROR(TRUNC(VLOOKUP($E287,'Container Panel'!$B$41:$Z$100,$D287,0)/(VLOOKUP(FC$276,UI!$A$12:$O$51,VLOOKUP(FC$278,$B$276:$C$278,2,0),0)/1000)),"")</f>
        <v/>
      </c>
      <c r="FD287" s="145" t="str">
        <f>IFERROR(TRUNC(VLOOKUP($E287,'Container Panel'!$B$41:$Z$100,$D287,0)/(VLOOKUP(FD$276,UI!$A$12:$O$51,VLOOKUP(FD$278,$B$276:$C$278,2,0),0)/1000)),"")</f>
        <v/>
      </c>
      <c r="FE287" s="145" t="str">
        <f>IFERROR(TRUNC(VLOOKUP($E287,'Container Panel'!$B$41:$Z$100,$D287,0)/(VLOOKUP(FE$276,UI!$A$12:$O$51,VLOOKUP(FE$278,$B$276:$C$278,2,0),0)/1000)),"")</f>
        <v/>
      </c>
      <c r="FF287" s="145" t="str">
        <f>IFERROR(TRUNC(VLOOKUP($E287,'Container Panel'!$B$41:$Z$100,$D287,0)/(VLOOKUP(FF$276,UI!$A$12:$O$51,VLOOKUP(FF$278,$B$276:$C$278,2,0),0)/1000)),"")</f>
        <v/>
      </c>
      <c r="FG287" s="145" t="str">
        <f>IFERROR(TRUNC(VLOOKUP($E287,'Container Panel'!$B$41:$Z$100,$D287,0)/(VLOOKUP(FG$276,UI!$A$12:$O$51,VLOOKUP(FG$278,$B$276:$C$278,2,0),0)/1000)),"")</f>
        <v/>
      </c>
      <c r="FH287" s="145" t="str">
        <f>IFERROR(TRUNC(VLOOKUP($E287,'Container Panel'!$B$41:$Z$100,$D287,0)/(VLOOKUP(FH$276,UI!$A$12:$O$51,VLOOKUP(FH$278,$B$276:$C$278,2,0),0)/1000)),"")</f>
        <v/>
      </c>
      <c r="FI287" s="145" t="str">
        <f>IFERROR(TRUNC(VLOOKUP($E287,'Container Panel'!$B$41:$Z$100,$D287,0)/(VLOOKUP(FI$276,UI!$A$12:$O$51,VLOOKUP(FI$278,$B$276:$C$278,2,0),0)/1000)),"")</f>
        <v/>
      </c>
      <c r="FJ287" s="145" t="str">
        <f>IFERROR(TRUNC(VLOOKUP($E287,'Container Panel'!$B$41:$Z$100,$D287,0)/(VLOOKUP(FJ$276,UI!$A$12:$O$51,VLOOKUP(FJ$278,$B$276:$C$278,2,0),0)/1000)),"")</f>
        <v/>
      </c>
      <c r="FK287" s="145" t="str">
        <f>IFERROR(TRUNC(VLOOKUP($E287,'Container Panel'!$B$41:$Z$100,$D287,0)/(VLOOKUP(FK$276,UI!$A$12:$O$51,VLOOKUP(FK$278,$B$276:$C$278,2,0),0)/1000)),"")</f>
        <v/>
      </c>
      <c r="FL287" s="145" t="str">
        <f>IFERROR(TRUNC(VLOOKUP($E287,'Container Panel'!$B$41:$Z$100,$D287,0)/(VLOOKUP(FL$276,UI!$A$12:$O$51,VLOOKUP(FL$278,$B$276:$C$278,2,0),0)/1000)),"")</f>
        <v/>
      </c>
      <c r="FM287" s="145" t="str">
        <f>IFERROR(TRUNC(VLOOKUP($E287,'Container Panel'!$B$41:$Z$100,$D287,0)/(VLOOKUP(FM$276,UI!$A$12:$O$51,VLOOKUP(FM$278,$B$276:$C$278,2,0),0)/1000)),"")</f>
        <v/>
      </c>
      <c r="FN287" s="145" t="str">
        <f>IFERROR(TRUNC(VLOOKUP($E287,'Container Panel'!$B$41:$Z$100,$D287,0)/(VLOOKUP(FN$276,UI!$A$12:$O$51,VLOOKUP(FN$278,$B$276:$C$278,2,0),0)/1000)),"")</f>
        <v/>
      </c>
      <c r="FO287" s="145" t="str">
        <f>IFERROR(TRUNC(VLOOKUP($E287,'Container Panel'!$B$41:$Z$100,$D287,0)/(VLOOKUP(FO$276,UI!$A$12:$O$51,VLOOKUP(FO$278,$B$276:$C$278,2,0),0)/1000)),"")</f>
        <v/>
      </c>
      <c r="FP287" s="145" t="str">
        <f>IFERROR(TRUNC(VLOOKUP($E287,'Container Panel'!$B$41:$Z$100,$D287,0)/(VLOOKUP(FP$276,UI!$A$12:$O$51,VLOOKUP(FP$278,$B$276:$C$278,2,0),0)/1000)),"")</f>
        <v/>
      </c>
      <c r="FQ287" s="145" t="str">
        <f>IFERROR(TRUNC(VLOOKUP($E287,'Container Panel'!$B$41:$Z$100,$D287,0)/(VLOOKUP(FQ$276,UI!$A$12:$O$51,VLOOKUP(FQ$278,$B$276:$C$278,2,0),0)/1000)),"")</f>
        <v/>
      </c>
      <c r="FR287" s="145" t="str">
        <f>IFERROR(TRUNC(VLOOKUP($E287,'Container Panel'!$B$41:$Z$100,$D287,0)/(VLOOKUP(FR$276,UI!$A$12:$O$51,VLOOKUP(FR$278,$B$276:$C$278,2,0),0)/1000)),"")</f>
        <v/>
      </c>
      <c r="FS287" s="145" t="str">
        <f>IFERROR(TRUNC(VLOOKUP($E287,'Container Panel'!$B$41:$Z$100,$D287,0)/(VLOOKUP(FS$276,UI!$A$12:$O$51,VLOOKUP(FS$278,$B$276:$C$278,2,0),0)/1000)),"")</f>
        <v/>
      </c>
      <c r="FT287" s="145" t="str">
        <f>IFERROR(TRUNC(VLOOKUP($E287,'Container Panel'!$B$41:$Z$100,$D287,0)/(VLOOKUP(FT$276,UI!$A$12:$O$51,VLOOKUP(FT$278,$B$276:$C$278,2,0),0)/1000)),"")</f>
        <v/>
      </c>
      <c r="FU287" s="145" t="str">
        <f>IFERROR(TRUNC(VLOOKUP($E287,'Container Panel'!$B$41:$Z$100,$D287,0)/(VLOOKUP(FU$276,UI!$A$12:$O$51,VLOOKUP(FU$278,$B$276:$C$278,2,0),0)/1000)),"")</f>
        <v/>
      </c>
      <c r="FV287" s="145" t="str">
        <f>IFERROR(TRUNC(VLOOKUP($E287,'Container Panel'!$B$41:$Z$100,$D287,0)/(VLOOKUP(FV$276,UI!$A$12:$O$51,VLOOKUP(FV$278,$B$276:$C$278,2,0),0)/1000)),"")</f>
        <v/>
      </c>
      <c r="FW287" s="145" t="str">
        <f>IFERROR(TRUNC(VLOOKUP($E287,'Container Panel'!$B$41:$Z$100,$D287,0)/(VLOOKUP(FW$276,UI!$A$12:$O$51,VLOOKUP(FW$278,$B$276:$C$278,2,0),0)/1000)),"")</f>
        <v/>
      </c>
      <c r="FX287" s="145" t="str">
        <f>IFERROR(TRUNC(VLOOKUP($E287,'Container Panel'!$B$41:$Z$100,$D287,0)/(VLOOKUP(FX$276,UI!$A$12:$O$51,VLOOKUP(FX$278,$B$276:$C$278,2,0),0)/1000)),"")</f>
        <v/>
      </c>
      <c r="FY287" s="145" t="str">
        <f>IFERROR(TRUNC(VLOOKUP($E287,'Container Panel'!$B$41:$Z$100,$D287,0)/(VLOOKUP(FY$276,UI!$A$12:$O$51,VLOOKUP(FY$278,$B$276:$C$278,2,0),0)/1000)),"")</f>
        <v/>
      </c>
      <c r="FZ287" s="145" t="str">
        <f>IFERROR(TRUNC(VLOOKUP($E287,'Container Panel'!$B$41:$Z$100,$D287,0)/(VLOOKUP(FZ$276,UI!$A$12:$O$51,VLOOKUP(FZ$278,$B$276:$C$278,2,0),0)/1000)),"")</f>
        <v/>
      </c>
      <c r="GA287" s="145" t="str">
        <f>IFERROR(TRUNC(VLOOKUP($E287,'Container Panel'!$B$41:$Z$100,$D287,0)/(VLOOKUP(GA$276,UI!$A$12:$O$51,VLOOKUP(GA$278,$B$276:$C$278,2,0),0)/1000)),"")</f>
        <v/>
      </c>
      <c r="GB287" s="145" t="str">
        <f>IFERROR(TRUNC(VLOOKUP($E287,'Container Panel'!$B$41:$Z$100,$D287,0)/(VLOOKUP(GB$276,UI!$A$12:$O$51,VLOOKUP(GB$278,$B$276:$C$278,2,0),0)/1000)),"")</f>
        <v/>
      </c>
      <c r="GC287" s="145" t="str">
        <f>IFERROR(TRUNC(VLOOKUP($E287,'Container Panel'!$B$41:$Z$100,$D287,0)/(VLOOKUP(GC$276,UI!$A$12:$O$51,VLOOKUP(GC$278,$B$276:$C$278,2,0),0)/1000)),"")</f>
        <v/>
      </c>
      <c r="GD287" s="145" t="str">
        <f>IFERROR(TRUNC(VLOOKUP($E287,'Container Panel'!$B$41:$Z$100,$D287,0)/(VLOOKUP(GD$276,UI!$A$12:$O$51,VLOOKUP(GD$278,$B$276:$C$278,2,0),0)/1000)),"")</f>
        <v/>
      </c>
      <c r="GE287" s="145" t="str">
        <f>IFERROR(TRUNC(VLOOKUP($E287,'Container Panel'!$B$41:$Z$100,$D287,0)/(VLOOKUP(GE$276,UI!$A$12:$O$51,VLOOKUP(GE$278,$B$276:$C$278,2,0),0)/1000)),"")</f>
        <v/>
      </c>
      <c r="GF287" s="145" t="str">
        <f>IFERROR(TRUNC(VLOOKUP($E287,'Container Panel'!$B$41:$Z$100,$D287,0)/(VLOOKUP(GF$276,UI!$A$12:$O$51,VLOOKUP(GF$278,$B$276:$C$278,2,0),0)/1000)),"")</f>
        <v/>
      </c>
      <c r="GG287" s="145" t="str">
        <f>IFERROR(TRUNC(VLOOKUP($E287,'Container Panel'!$B$41:$Z$100,$D287,0)/(VLOOKUP(GG$276,UI!$A$12:$O$51,VLOOKUP(GG$278,$B$276:$C$278,2,0),0)/1000)),"")</f>
        <v/>
      </c>
      <c r="GH287" s="145" t="str">
        <f>IFERROR(TRUNC(VLOOKUP($E287,'Container Panel'!$B$41:$Z$100,$D287,0)/(VLOOKUP(GH$276,UI!$A$12:$O$51,VLOOKUP(GH$278,$B$276:$C$278,2,0),0)/1000)),"")</f>
        <v/>
      </c>
      <c r="GI287" s="145" t="str">
        <f>IFERROR(TRUNC(VLOOKUP($E287,'Container Panel'!$B$41:$Z$100,$D287,0)/(VLOOKUP(GI$276,UI!$A$12:$O$51,VLOOKUP(GI$278,$B$276:$C$278,2,0),0)/1000)),"")</f>
        <v/>
      </c>
      <c r="GJ287" s="145" t="str">
        <f>IFERROR(TRUNC(VLOOKUP($E287,'Container Panel'!$B$41:$Z$100,$D287,0)/(VLOOKUP(GJ$276,UI!$A$12:$O$51,VLOOKUP(GJ$278,$B$276:$C$278,2,0),0)/1000)),"")</f>
        <v/>
      </c>
      <c r="GK287" s="145" t="str">
        <f>IFERROR(TRUNC(VLOOKUP($E287,'Container Panel'!$B$41:$Z$100,$D287,0)/(VLOOKUP(GK$276,UI!$A$12:$O$51,VLOOKUP(GK$278,$B$276:$C$278,2,0),0)/1000)),"")</f>
        <v/>
      </c>
      <c r="GL287" s="145" t="str">
        <f>IFERROR(TRUNC(VLOOKUP($E287,'Container Panel'!$B$41:$Z$100,$D287,0)/(VLOOKUP(GL$276,UI!$A$12:$O$51,VLOOKUP(GL$278,$B$276:$C$278,2,0),0)/1000)),"")</f>
        <v/>
      </c>
      <c r="GM287" s="145" t="str">
        <f>IFERROR(TRUNC(VLOOKUP($E287,'Container Panel'!$B$41:$Z$100,$D287,0)/(VLOOKUP(GM$276,UI!$A$12:$O$51,VLOOKUP(GM$278,$B$276:$C$278,2,0),0)/1000)),"")</f>
        <v/>
      </c>
      <c r="GN287" s="145" t="str">
        <f>IFERROR(TRUNC(VLOOKUP($E287,'Container Panel'!$B$41:$Z$100,$D287,0)/(VLOOKUP(GN$276,UI!$A$12:$O$51,VLOOKUP(GN$278,$B$276:$C$278,2,0),0)/1000)),"")</f>
        <v/>
      </c>
      <c r="GO287" s="145" t="str">
        <f>IFERROR(TRUNC(VLOOKUP($E287,'Container Panel'!$B$41:$Z$100,$D287,0)/(VLOOKUP(GO$276,UI!$A$12:$O$51,VLOOKUP(GO$278,$B$276:$C$278,2,0),0)/1000)),"")</f>
        <v/>
      </c>
      <c r="GP287" s="145" t="str">
        <f>IFERROR(TRUNC(VLOOKUP($E287,'Container Panel'!$B$41:$Z$100,$D287,0)/(VLOOKUP(GP$276,UI!$A$12:$O$51,VLOOKUP(GP$278,$B$276:$C$278,2,0),0)/1000)),"")</f>
        <v/>
      </c>
      <c r="GQ287" s="145" t="str">
        <f>IFERROR(TRUNC(VLOOKUP($E287,'Container Panel'!$B$41:$Z$100,$D287,0)/(VLOOKUP(GQ$276,UI!$A$12:$O$51,VLOOKUP(GQ$278,$B$276:$C$278,2,0),0)/1000)),"")</f>
        <v/>
      </c>
      <c r="GR287" s="145" t="str">
        <f>IFERROR(TRUNC(VLOOKUP($E287,'Container Panel'!$B$41:$Z$100,$D287,0)/(VLOOKUP(GR$276,UI!$A$12:$O$51,VLOOKUP(GR$278,$B$276:$C$278,2,0),0)/1000)),"")</f>
        <v/>
      </c>
      <c r="GS287" s="145" t="str">
        <f>IFERROR(TRUNC(VLOOKUP($E287,'Container Panel'!$B$41:$Z$100,$D287,0)/(VLOOKUP(GS$276,UI!$A$12:$O$51,VLOOKUP(GS$278,$B$276:$C$278,2,0),0)/1000)),"")</f>
        <v/>
      </c>
      <c r="GT287" s="145" t="str">
        <f>IFERROR(TRUNC(VLOOKUP($E287,'Container Panel'!$B$41:$Z$100,$D287,0)/(VLOOKUP(GT$276,UI!$A$12:$O$51,VLOOKUP(GT$278,$B$276:$C$278,2,0),0)/1000)),"")</f>
        <v/>
      </c>
      <c r="GU287" s="145" t="str">
        <f>IFERROR(TRUNC(VLOOKUP($E287,'Container Panel'!$B$41:$Z$100,$D287,0)/(VLOOKUP(GU$276,UI!$A$12:$O$51,VLOOKUP(GU$278,$B$276:$C$278,2,0),0)/1000)),"")</f>
        <v/>
      </c>
      <c r="GV287" s="145" t="str">
        <f>IFERROR(TRUNC(VLOOKUP($E287,'Container Panel'!$B$41:$Z$100,$D287,0)/(VLOOKUP(GV$276,UI!$A$12:$O$51,VLOOKUP(GV$278,$B$276:$C$278,2,0),0)/1000)),"")</f>
        <v/>
      </c>
      <c r="GW287" s="145" t="str">
        <f>IFERROR(TRUNC(VLOOKUP($E287,'Container Panel'!$B$41:$Z$100,$D287,0)/(VLOOKUP(GW$276,UI!$A$12:$O$51,VLOOKUP(GW$278,$B$276:$C$278,2,0),0)/1000)),"")</f>
        <v/>
      </c>
      <c r="GX287" s="145" t="str">
        <f>IFERROR(TRUNC(VLOOKUP($E287,'Container Panel'!$B$41:$Z$100,$D287,0)/(VLOOKUP(GX$276,UI!$A$12:$O$51,VLOOKUP(GX$278,$B$276:$C$278,2,0),0)/1000)),"")</f>
        <v/>
      </c>
      <c r="GY287" s="145" t="str">
        <f>IFERROR(TRUNC(VLOOKUP($E287,'Container Panel'!$B$41:$Z$100,$D287,0)/(VLOOKUP(GY$276,UI!$A$12:$O$51,VLOOKUP(GY$278,$B$276:$C$278,2,0),0)/1000)),"")</f>
        <v/>
      </c>
      <c r="GZ287" s="145" t="str">
        <f>IFERROR(TRUNC(VLOOKUP($E287,'Container Panel'!$B$41:$Z$100,$D287,0)/(VLOOKUP(GZ$276,UI!$A$12:$O$51,VLOOKUP(GZ$278,$B$276:$C$278,2,0),0)/1000)),"")</f>
        <v/>
      </c>
      <c r="HA287" s="145" t="str">
        <f>IFERROR(TRUNC(VLOOKUP($E287,'Container Panel'!$B$41:$Z$100,$D287,0)/(VLOOKUP(HA$276,UI!$A$12:$O$51,VLOOKUP(HA$278,$B$276:$C$278,2,0),0)/1000)),"")</f>
        <v/>
      </c>
      <c r="HB287" s="145" t="str">
        <f>IFERROR(TRUNC(VLOOKUP($E287,'Container Panel'!$B$41:$Z$100,$D287,0)/(VLOOKUP(HB$276,UI!$A$12:$O$51,VLOOKUP(HB$278,$B$276:$C$278,2,0),0)/1000)),"")</f>
        <v/>
      </c>
      <c r="HC287" s="145" t="str">
        <f>IFERROR(TRUNC(VLOOKUP($E287,'Container Panel'!$B$41:$Z$100,$D287,0)/(VLOOKUP(HC$276,UI!$A$12:$O$51,VLOOKUP(HC$278,$B$276:$C$278,2,0),0)/1000)),"")</f>
        <v/>
      </c>
      <c r="HD287" s="145" t="str">
        <f>IFERROR(TRUNC(VLOOKUP($E287,'Container Panel'!$B$41:$Z$100,$D287,0)/(VLOOKUP(HD$276,UI!$A$12:$O$51,VLOOKUP(HD$278,$B$276:$C$278,2,0),0)/1000)),"")</f>
        <v/>
      </c>
      <c r="HE287" s="145" t="str">
        <f>IFERROR(TRUNC(VLOOKUP($E287,'Container Panel'!$B$41:$Z$100,$D287,0)/(VLOOKUP(HE$276,UI!$A$12:$O$51,VLOOKUP(HE$278,$B$276:$C$278,2,0),0)/1000)),"")</f>
        <v/>
      </c>
      <c r="HF287" s="145" t="str">
        <f>IFERROR(TRUNC(VLOOKUP($E287,'Container Panel'!$B$41:$Z$100,$D287,0)/(VLOOKUP(HF$276,UI!$A$12:$O$51,VLOOKUP(HF$278,$B$276:$C$278,2,0),0)/1000)),"")</f>
        <v/>
      </c>
      <c r="HG287" s="145" t="str">
        <f>IFERROR(TRUNC(VLOOKUP($E287,'Container Panel'!$B$41:$Z$100,$D287,0)/(VLOOKUP(HG$276,UI!$A$12:$O$51,VLOOKUP(HG$278,$B$276:$C$278,2,0),0)/1000)),"")</f>
        <v/>
      </c>
      <c r="HH287" s="145" t="str">
        <f>IFERROR(TRUNC(VLOOKUP($E287,'Container Panel'!$B$41:$Z$100,$D287,0)/(VLOOKUP(HH$276,UI!$A$12:$O$51,VLOOKUP(HH$278,$B$276:$C$278,2,0),0)/1000)),"")</f>
        <v/>
      </c>
      <c r="HI287" s="145" t="str">
        <f>IFERROR(TRUNC(VLOOKUP($E287,'Container Panel'!$B$41:$Z$100,$D287,0)/(VLOOKUP(HI$276,UI!$A$12:$O$51,VLOOKUP(HI$278,$B$276:$C$278,2,0),0)/1000)),"")</f>
        <v/>
      </c>
      <c r="HJ287" s="145" t="str">
        <f>IFERROR(TRUNC(VLOOKUP($E287,'Container Panel'!$B$41:$Z$100,$D287,0)/(VLOOKUP(HJ$276,UI!$A$12:$O$51,VLOOKUP(HJ$278,$B$276:$C$278,2,0),0)/1000)),"")</f>
        <v/>
      </c>
      <c r="HK287" s="145" t="str">
        <f>IFERROR(TRUNC(VLOOKUP($E287,'Container Panel'!$B$41:$Z$100,$D287,0)/(VLOOKUP(HK$276,UI!$A$12:$O$51,VLOOKUP(HK$278,$B$276:$C$278,2,0),0)/1000)),"")</f>
        <v/>
      </c>
      <c r="HL287" s="145" t="str">
        <f>IFERROR(TRUNC(VLOOKUP($E287,'Container Panel'!$B$41:$Z$100,$D287,0)/(VLOOKUP(HL$276,UI!$A$12:$O$51,VLOOKUP(HL$278,$B$276:$C$278,2,0),0)/1000)),"")</f>
        <v/>
      </c>
      <c r="HM287" s="145" t="str">
        <f>IFERROR(TRUNC(VLOOKUP($E287,'Container Panel'!$B$41:$Z$100,$D287,0)/(VLOOKUP(HM$276,UI!$A$12:$O$51,VLOOKUP(HM$278,$B$276:$C$278,2,0),0)/1000)),"")</f>
        <v/>
      </c>
      <c r="HN287" s="145" t="str">
        <f>IFERROR(TRUNC(VLOOKUP($E287,'Container Panel'!$B$41:$Z$100,$D287,0)/(VLOOKUP(HN$276,UI!$A$12:$O$51,VLOOKUP(HN$278,$B$276:$C$278,2,0),0)/1000)),"")</f>
        <v/>
      </c>
      <c r="HO287" s="145" t="str">
        <f>IFERROR(TRUNC(VLOOKUP($E287,'Container Panel'!$B$41:$Z$100,$D287,0)/(VLOOKUP(HO$276,UI!$A$12:$O$51,VLOOKUP(HO$278,$B$276:$C$278,2,0),0)/1000)),"")</f>
        <v/>
      </c>
      <c r="HP287" s="145" t="str">
        <f>IFERROR(TRUNC(VLOOKUP($E287,'Container Panel'!$B$41:$Z$100,$D287,0)/(VLOOKUP(HP$276,UI!$A$12:$O$51,VLOOKUP(HP$278,$B$276:$C$278,2,0),0)/1000)),"")</f>
        <v/>
      </c>
      <c r="HQ287" s="145" t="str">
        <f>IFERROR(TRUNC(VLOOKUP($E287,'Container Panel'!$B$41:$Z$100,$D287,0)/(VLOOKUP(HQ$276,UI!$A$12:$O$51,VLOOKUP(HQ$278,$B$276:$C$278,2,0),0)/1000)),"")</f>
        <v/>
      </c>
      <c r="HR287" s="145" t="str">
        <f>IFERROR(TRUNC(VLOOKUP($E287,'Container Panel'!$B$41:$Z$100,$D287,0)/(VLOOKUP(HR$276,UI!$A$12:$O$51,VLOOKUP(HR$278,$B$276:$C$278,2,0),0)/1000)),"")</f>
        <v/>
      </c>
      <c r="HS287" s="145" t="str">
        <f>IFERROR(TRUNC(VLOOKUP($E287,'Container Panel'!$B$41:$Z$100,$D287,0)/(VLOOKUP(HS$276,UI!$A$12:$O$51,VLOOKUP(HS$278,$B$276:$C$278,2,0),0)/1000)),"")</f>
        <v/>
      </c>
      <c r="HT287" s="145" t="str">
        <f>IFERROR(TRUNC(VLOOKUP($E287,'Container Panel'!$B$41:$Z$100,$D287,0)/(VLOOKUP(HT$276,UI!$A$12:$O$51,VLOOKUP(HT$278,$B$276:$C$278,2,0),0)/1000)),"")</f>
        <v/>
      </c>
      <c r="HU287" s="145" t="str">
        <f>IFERROR(TRUNC(VLOOKUP($E287,'Container Panel'!$B$41:$Z$100,$D287,0)/(VLOOKUP(HU$276,UI!$A$12:$O$51,VLOOKUP(HU$278,$B$276:$C$278,2,0),0)/1000)),"")</f>
        <v/>
      </c>
      <c r="HV287" s="145" t="str">
        <f>IFERROR(TRUNC(VLOOKUP($E287,'Container Panel'!$B$41:$Z$100,$D287,0)/(VLOOKUP(HV$276,UI!$A$12:$O$51,VLOOKUP(HV$278,$B$276:$C$278,2,0),0)/1000)),"")</f>
        <v/>
      </c>
      <c r="HW287" s="145" t="str">
        <f>IFERROR(TRUNC(VLOOKUP($E287,'Container Panel'!$B$41:$Z$100,$D287,0)/(VLOOKUP(HW$276,UI!$A$12:$O$51,VLOOKUP(HW$278,$B$276:$C$278,2,0),0)/1000)),"")</f>
        <v/>
      </c>
      <c r="HX287" s="145" t="str">
        <f>IFERROR(TRUNC(VLOOKUP($E287,'Container Panel'!$B$41:$Z$100,$D287,0)/(VLOOKUP(HX$276,UI!$A$12:$O$51,VLOOKUP(HX$278,$B$276:$C$278,2,0),0)/1000)),"")</f>
        <v/>
      </c>
      <c r="HY287" s="145" t="str">
        <f>IFERROR(TRUNC(VLOOKUP($E287,'Container Panel'!$B$41:$Z$100,$D287,0)/(VLOOKUP(HY$276,UI!$A$12:$O$51,VLOOKUP(HY$278,$B$276:$C$278,2,0),0)/1000)),"")</f>
        <v/>
      </c>
      <c r="HZ287" s="145" t="str">
        <f>IFERROR(TRUNC(VLOOKUP($E287,'Container Panel'!$B$41:$Z$100,$D287,0)/(VLOOKUP(HZ$276,UI!$A$12:$O$51,VLOOKUP(HZ$278,$B$276:$C$278,2,0),0)/1000)),"")</f>
        <v/>
      </c>
      <c r="IA287" s="145" t="str">
        <f>IFERROR(TRUNC(VLOOKUP($E287,'Container Panel'!$B$41:$Z$100,$D287,0)/(VLOOKUP(IA$276,UI!$A$12:$O$51,VLOOKUP(IA$278,$B$276:$C$278,2,0),0)/1000)),"")</f>
        <v/>
      </c>
      <c r="IB287" s="145" t="str">
        <f>IFERROR(TRUNC(VLOOKUP($E287,'Container Panel'!$B$41:$Z$100,$D287,0)/(VLOOKUP(IB$276,UI!$A$12:$O$51,VLOOKUP(IB$278,$B$276:$C$278,2,0),0)/1000)),"")</f>
        <v/>
      </c>
      <c r="IC287" s="145" t="str">
        <f>IFERROR(TRUNC(VLOOKUP($E287,'Container Panel'!$B$41:$Z$100,$D287,0)/(VLOOKUP(IC$276,UI!$A$12:$O$51,VLOOKUP(IC$278,$B$276:$C$278,2,0),0)/1000)),"")</f>
        <v/>
      </c>
      <c r="ID287" s="145" t="str">
        <f>IFERROR(TRUNC(VLOOKUP($E287,'Container Panel'!$B$41:$Z$100,$D287,0)/(VLOOKUP(ID$276,UI!$A$12:$O$51,VLOOKUP(ID$278,$B$276:$C$278,2,0),0)/1000)),"")</f>
        <v/>
      </c>
      <c r="IE287" s="145" t="str">
        <f>IFERROR(TRUNC(VLOOKUP($E287,'Container Panel'!$B$41:$Z$100,$D287,0)/(VLOOKUP(IE$276,UI!$A$12:$O$51,VLOOKUP(IE$278,$B$276:$C$278,2,0),0)/1000)),"")</f>
        <v/>
      </c>
      <c r="IF287" s="145" t="str">
        <f>IFERROR(TRUNC(VLOOKUP($E287,'Container Panel'!$B$41:$Z$100,$D287,0)/(VLOOKUP(IF$276,UI!$A$12:$O$51,VLOOKUP(IF$278,$B$276:$C$278,2,0),0)/1000)),"")</f>
        <v/>
      </c>
      <c r="IG287" s="145" t="str">
        <f>IFERROR(TRUNC(VLOOKUP($E287,'Container Panel'!$B$41:$Z$100,$D287,0)/(VLOOKUP(IG$276,UI!$A$12:$O$51,VLOOKUP(IG$278,$B$276:$C$278,2,0),0)/1000)),"")</f>
        <v/>
      </c>
      <c r="IH287" s="145" t="str">
        <f>IFERROR(TRUNC(VLOOKUP($E287,'Container Panel'!$B$41:$Z$100,$D287,0)/(VLOOKUP(IH$276,UI!$A$12:$O$51,VLOOKUP(IH$278,$B$276:$C$278,2,0),0)/1000)),"")</f>
        <v/>
      </c>
      <c r="II287" s="145" t="str">
        <f>IFERROR(TRUNC(VLOOKUP($E287,'Container Panel'!$B$41:$Z$100,$D287,0)/(VLOOKUP(II$276,UI!$A$12:$O$51,VLOOKUP(II$278,$B$276:$C$278,2,0),0)/1000)),"")</f>
        <v/>
      </c>
      <c r="IJ287" s="145" t="str">
        <f>IFERROR(TRUNC(VLOOKUP($E287,'Container Panel'!$B$41:$Z$100,$D287,0)/(VLOOKUP(IJ$276,UI!$A$12:$O$51,VLOOKUP(IJ$278,$B$276:$C$278,2,0),0)/1000)),"")</f>
        <v/>
      </c>
      <c r="IK287" s="145" t="str">
        <f>IFERROR(TRUNC(VLOOKUP($E287,'Container Panel'!$B$41:$Z$100,$D287,0)/(VLOOKUP(IK$276,UI!$A$12:$O$51,VLOOKUP(IK$278,$B$276:$C$278,2,0),0)/1000)),"")</f>
        <v/>
      </c>
      <c r="IL287" s="145" t="str">
        <f>IFERROR(TRUNC(VLOOKUP($E287,'Container Panel'!$B$41:$Z$100,$D287,0)/(VLOOKUP(IL$276,UI!$A$12:$O$51,VLOOKUP(IL$278,$B$276:$C$278,2,0),0)/1000)),"")</f>
        <v/>
      </c>
    </row>
    <row r="288" spans="2:246">
      <c r="B288" s="74">
        <v>8</v>
      </c>
      <c r="C288" s="74">
        <f t="shared" si="191"/>
        <v>3</v>
      </c>
      <c r="D288" s="163">
        <f>MOD(B288,3)+'Container Panel'!$Q$38</f>
        <v>18</v>
      </c>
      <c r="E288" s="143" t="str">
        <f t="shared" si="192"/>
        <v>PA</v>
      </c>
      <c r="F288" s="144" t="s">
        <v>29</v>
      </c>
      <c r="G288" s="145">
        <f>IFERROR(IF(AND(G$272=list!$D$3,'Box Calculation'!G$279&lt;&gt;"h",$E288&lt;&gt;0),0,IF(AND(G$273=list!$D$2,$E288&lt;&gt;0,TRUNC(VLOOKUP($E288,'Container Panel'!$B$41:$Z$100,$D288,0)/(VLOOKUP(G$276,UI!$A$12:$O$51,VLOOKUP(G$279,$B$276:$C$278,2,0),0)/1000))&gt;0),1,TRUNC(VLOOKUP($E288,'Container Panel'!$B$41:$Z$100,$D288,0)/(VLOOKUP(G$276,UI!$A$12:$O$51,VLOOKUP(G$279,$B$276:$C$278,2,0),0)/1000)))),"")</f>
        <v>1</v>
      </c>
      <c r="H288" s="145">
        <f>IFERROR(IF(AND(H$272=list!$D$3,'Box Calculation'!H$279&lt;&gt;"h",$E288&lt;&gt;0),0,IF(AND(H$273=list!$D$2,$E288&lt;&gt;0,TRUNC(VLOOKUP($E288,'Container Panel'!$B$41:$Z$100,$D288,0)/(VLOOKUP(H$276,UI!$A$12:$O$51,VLOOKUP(H$279,$B$276:$C$278,2,0),0)/1000))&gt;0),1,TRUNC(VLOOKUP($E288,'Container Panel'!$B$41:$Z$100,$D288,0)/(VLOOKUP(H$276,UI!$A$12:$O$51,VLOOKUP(H$279,$B$276:$C$278,2,0),0)/1000)))),"")</f>
        <v>4</v>
      </c>
      <c r="I288" s="145">
        <f>IFERROR(IF(AND(I$272=list!$D$3,'Box Calculation'!I$279&lt;&gt;"h",$E288&lt;&gt;0),0,IF(AND(I$273=list!$D$2,$E288&lt;&gt;0,TRUNC(VLOOKUP($E288,'Container Panel'!$B$41:$Z$100,$D288,0)/(VLOOKUP(I$276,UI!$A$12:$O$51,VLOOKUP(I$279,$B$276:$C$278,2,0),0)/1000))&gt;0),1,TRUNC(VLOOKUP($E288,'Container Panel'!$B$41:$Z$100,$D288,0)/(VLOOKUP(I$276,UI!$A$12:$O$51,VLOOKUP(I$279,$B$276:$C$278,2,0),0)/1000)))),"")</f>
        <v>1</v>
      </c>
      <c r="J288" s="145">
        <f>IFERROR(IF(AND(J$272=list!$D$3,'Box Calculation'!J$279&lt;&gt;"h",$E288&lt;&gt;0),0,IF(AND(J$273=list!$D$2,$E288&lt;&gt;0,TRUNC(VLOOKUP($E288,'Container Panel'!$B$41:$Z$100,$D288,0)/(VLOOKUP(J$276,UI!$A$12:$O$51,VLOOKUP(J$279,$B$276:$C$278,2,0),0)/1000))&gt;0),1,TRUNC(VLOOKUP($E288,'Container Panel'!$B$41:$Z$100,$D288,0)/(VLOOKUP(J$276,UI!$A$12:$O$51,VLOOKUP(J$279,$B$276:$C$278,2,0),0)/1000)))),"")</f>
        <v>1</v>
      </c>
      <c r="K288" s="145">
        <f>IFERROR(IF(AND(K$272=list!$D$3,'Box Calculation'!K$279&lt;&gt;"h",$E288&lt;&gt;0),0,IF(AND(K$273=list!$D$2,$E288&lt;&gt;0,TRUNC(VLOOKUP($E288,'Container Panel'!$B$41:$Z$100,$D288,0)/(VLOOKUP(K$276,UI!$A$12:$O$51,VLOOKUP(K$279,$B$276:$C$278,2,0),0)/1000))&gt;0),1,TRUNC(VLOOKUP($E288,'Container Panel'!$B$41:$Z$100,$D288,0)/(VLOOKUP(K$276,UI!$A$12:$O$51,VLOOKUP(K$279,$B$276:$C$278,2,0),0)/1000)))),"")</f>
        <v>1</v>
      </c>
      <c r="L288" s="145">
        <f>IFERROR(IF(AND(L$272=list!$D$3,'Box Calculation'!L$279&lt;&gt;"h",$E288&lt;&gt;0),0,IF(AND(L$273=list!$D$2,$E288&lt;&gt;0,TRUNC(VLOOKUP($E288,'Container Panel'!$B$41:$Z$100,$D288,0)/(VLOOKUP(L$276,UI!$A$12:$O$51,VLOOKUP(L$279,$B$276:$C$278,2,0),0)/1000))&gt;0),1,TRUNC(VLOOKUP($E288,'Container Panel'!$B$41:$Z$100,$D288,0)/(VLOOKUP(L$276,UI!$A$12:$O$51,VLOOKUP(L$279,$B$276:$C$278,2,0),0)/1000)))),"")</f>
        <v>4</v>
      </c>
      <c r="M288" s="145">
        <f>IFERROR(IF(AND(M$272=list!$D$3,'Box Calculation'!M$279&lt;&gt;"h",$E288&lt;&gt;0),0,IF(AND(M$273=list!$D$2,$E288&lt;&gt;0,TRUNC(VLOOKUP($E288,'Container Panel'!$B$41:$Z$100,$D288,0)/(VLOOKUP(M$276,UI!$A$12:$O$51,VLOOKUP(M$279,$B$276:$C$278,2,0),0)/1000))&gt;0),1,TRUNC(VLOOKUP($E288,'Container Panel'!$B$41:$Z$100,$D288,0)/(VLOOKUP(M$276,UI!$A$12:$O$51,VLOOKUP(M$279,$B$276:$C$278,2,0),0)/1000)))),"")</f>
        <v>3</v>
      </c>
      <c r="N288" s="145">
        <f>IFERROR(IF(AND(N$272=list!$D$3,'Box Calculation'!N$279&lt;&gt;"h",$E288&lt;&gt;0),0,IF(AND(N$273=list!$D$2,$E288&lt;&gt;0,TRUNC(VLOOKUP($E288,'Container Panel'!$B$41:$Z$100,$D288,0)/(VLOOKUP(N$276,UI!$A$12:$O$51,VLOOKUP(N$279,$B$276:$C$278,2,0),0)/1000))&gt;0),1,TRUNC(VLOOKUP($E288,'Container Panel'!$B$41:$Z$100,$D288,0)/(VLOOKUP(N$276,UI!$A$12:$O$51,VLOOKUP(N$279,$B$276:$C$278,2,0),0)/1000)))),"")</f>
        <v>1</v>
      </c>
      <c r="O288" s="145">
        <f>IFERROR(IF(AND(O$272=list!$D$3,'Box Calculation'!O$279&lt;&gt;"h",$E288&lt;&gt;0),0,IF(AND(O$273=list!$D$2,$E288&lt;&gt;0,TRUNC(VLOOKUP($E288,'Container Panel'!$B$41:$Z$100,$D288,0)/(VLOOKUP(O$276,UI!$A$12:$O$51,VLOOKUP(O$279,$B$276:$C$278,2,0),0)/1000))&gt;0),1,TRUNC(VLOOKUP($E288,'Container Panel'!$B$41:$Z$100,$D288,0)/(VLOOKUP(O$276,UI!$A$12:$O$51,VLOOKUP(O$279,$B$276:$C$278,2,0),0)/1000)))),"")</f>
        <v>3</v>
      </c>
      <c r="P288" s="145">
        <f>IFERROR(IF(AND(P$272=list!$D$3,'Box Calculation'!P$279&lt;&gt;"h",$E288&lt;&gt;0),0,IF(AND(P$273=list!$D$2,$E288&lt;&gt;0,TRUNC(VLOOKUP($E288,'Container Panel'!$B$41:$Z$100,$D288,0)/(VLOOKUP(P$276,UI!$A$12:$O$51,VLOOKUP(P$279,$B$276:$C$278,2,0),0)/1000))&gt;0),1,TRUNC(VLOOKUP($E288,'Container Panel'!$B$41:$Z$100,$D288,0)/(VLOOKUP(P$276,UI!$A$12:$O$51,VLOOKUP(P$279,$B$276:$C$278,2,0),0)/1000)))),"")</f>
        <v>0</v>
      </c>
      <c r="Q288" s="145">
        <f>IFERROR(IF(AND(Q$272=list!$D$3,'Box Calculation'!Q$279&lt;&gt;"h",$E288&lt;&gt;0),0,IF(AND(Q$273=list!$D$2,$E288&lt;&gt;0,TRUNC(VLOOKUP($E288,'Container Panel'!$B$41:$Z$100,$D288,0)/(VLOOKUP(Q$276,UI!$A$12:$O$51,VLOOKUP(Q$279,$B$276:$C$278,2,0),0)/1000))&gt;0),1,TRUNC(VLOOKUP($E288,'Container Panel'!$B$41:$Z$100,$D288,0)/(VLOOKUP(Q$276,UI!$A$12:$O$51,VLOOKUP(Q$279,$B$276:$C$278,2,0),0)/1000)))),"")</f>
        <v>0</v>
      </c>
      <c r="R288" s="145">
        <f>IFERROR(IF(AND(R$272=list!$D$3,'Box Calculation'!R$279&lt;&gt;"h",$E288&lt;&gt;0),0,IF(AND(R$273=list!$D$2,$E288&lt;&gt;0,TRUNC(VLOOKUP($E288,'Container Panel'!$B$41:$Z$100,$D288,0)/(VLOOKUP(R$276,UI!$A$12:$O$51,VLOOKUP(R$279,$B$276:$C$278,2,0),0)/1000))&gt;0),1,TRUNC(VLOOKUP($E288,'Container Panel'!$B$41:$Z$100,$D288,0)/(VLOOKUP(R$276,UI!$A$12:$O$51,VLOOKUP(R$279,$B$276:$C$278,2,0),0)/1000)))),"")</f>
        <v>1</v>
      </c>
      <c r="S288" s="145" t="str">
        <f>IFERROR(IF(AND(S$272=list!$D$3,'Box Calculation'!S$279&lt;&gt;"h",$E288&lt;&gt;0),0,IF(AND(S$273=list!$D$2,$E288&lt;&gt;0,TRUNC(VLOOKUP($E288,'Container Panel'!$B$41:$Z$100,$D288,0)/(VLOOKUP(S$276,UI!$A$12:$O$51,VLOOKUP(S$279,$B$276:$C$278,2,0),0)/1000))&gt;0),1,TRUNC(VLOOKUP($E288,'Container Panel'!$B$41:$Z$100,$D288,0)/(VLOOKUP(S$276,UI!$A$12:$O$51,VLOOKUP(S$279,$B$276:$C$278,2,0),0)/1000)))),"")</f>
        <v/>
      </c>
      <c r="T288" s="145" t="str">
        <f>IFERROR(IF(AND(T$272=list!$D$3,'Box Calculation'!T$279&lt;&gt;"h",$E288&lt;&gt;0),0,IF(AND(T$273=list!$D$2,$E288&lt;&gt;0,TRUNC(VLOOKUP($E288,'Container Panel'!$B$41:$Z$100,$D288,0)/(VLOOKUP(T$276,UI!$A$12:$O$51,VLOOKUP(T$279,$B$276:$C$278,2,0),0)/1000))&gt;0),1,TRUNC(VLOOKUP($E288,'Container Panel'!$B$41:$Z$100,$D288,0)/(VLOOKUP(T$276,UI!$A$12:$O$51,VLOOKUP(T$279,$B$276:$C$278,2,0),0)/1000)))),"")</f>
        <v/>
      </c>
      <c r="U288" s="145" t="str">
        <f>IFERROR(IF(AND(U$272=list!$D$3,'Box Calculation'!U$279&lt;&gt;"h",$E288&lt;&gt;0),0,IF(AND(U$273=list!$D$2,$E288&lt;&gt;0,TRUNC(VLOOKUP($E288,'Container Panel'!$B$41:$Z$100,$D288,0)/(VLOOKUP(U$276,UI!$A$12:$O$51,VLOOKUP(U$279,$B$276:$C$278,2,0),0)/1000))&gt;0),1,TRUNC(VLOOKUP($E288,'Container Panel'!$B$41:$Z$100,$D288,0)/(VLOOKUP(U$276,UI!$A$12:$O$51,VLOOKUP(U$279,$B$276:$C$278,2,0),0)/1000)))),"")</f>
        <v/>
      </c>
      <c r="V288" s="145" t="str">
        <f>IFERROR(IF(AND(V$272=list!$D$3,'Box Calculation'!V$279&lt;&gt;"h",$E288&lt;&gt;0),0,IF(AND(V$273=list!$D$2,$E288&lt;&gt;0,TRUNC(VLOOKUP($E288,'Container Panel'!$B$41:$Z$100,$D288,0)/(VLOOKUP(V$276,UI!$A$12:$O$51,VLOOKUP(V$279,$B$276:$C$278,2,0),0)/1000))&gt;0),1,TRUNC(VLOOKUP($E288,'Container Panel'!$B$41:$Z$100,$D288,0)/(VLOOKUP(V$276,UI!$A$12:$O$51,VLOOKUP(V$279,$B$276:$C$278,2,0),0)/1000)))),"")</f>
        <v/>
      </c>
      <c r="W288" s="145" t="str">
        <f>IFERROR(IF(AND(W$272=list!$D$3,'Box Calculation'!W$279&lt;&gt;"h",$E288&lt;&gt;0),0,IF(AND(W$273=list!$D$2,$E288&lt;&gt;0,TRUNC(VLOOKUP($E288,'Container Panel'!$B$41:$Z$100,$D288,0)/(VLOOKUP(W$276,UI!$A$12:$O$51,VLOOKUP(W$279,$B$276:$C$278,2,0),0)/1000))&gt;0),1,TRUNC(VLOOKUP($E288,'Container Panel'!$B$41:$Z$100,$D288,0)/(VLOOKUP(W$276,UI!$A$12:$O$51,VLOOKUP(W$279,$B$276:$C$278,2,0),0)/1000)))),"")</f>
        <v/>
      </c>
      <c r="X288" s="145" t="str">
        <f>IFERROR(IF(AND(X$272=list!$D$3,'Box Calculation'!X$279&lt;&gt;"h",$E288&lt;&gt;0),0,IF(AND(X$273=list!$D$2,$E288&lt;&gt;0,TRUNC(VLOOKUP($E288,'Container Panel'!$B$41:$Z$100,$D288,0)/(VLOOKUP(X$276,UI!$A$12:$O$51,VLOOKUP(X$279,$B$276:$C$278,2,0),0)/1000))&gt;0),1,TRUNC(VLOOKUP($E288,'Container Panel'!$B$41:$Z$100,$D288,0)/(VLOOKUP(X$276,UI!$A$12:$O$51,VLOOKUP(X$279,$B$276:$C$278,2,0),0)/1000)))),"")</f>
        <v/>
      </c>
      <c r="Y288" s="145" t="str">
        <f>IFERROR(IF(AND(Y$272=list!$D$3,'Box Calculation'!Y$279&lt;&gt;"h",$E288&lt;&gt;0),0,IF(AND(Y$273=list!$D$2,$E288&lt;&gt;0,TRUNC(VLOOKUP($E288,'Container Panel'!$B$41:$Z$100,$D288,0)/(VLOOKUP(Y$276,UI!$A$12:$O$51,VLOOKUP(Y$279,$B$276:$C$278,2,0),0)/1000))&gt;0),1,TRUNC(VLOOKUP($E288,'Container Panel'!$B$41:$Z$100,$D288,0)/(VLOOKUP(Y$276,UI!$A$12:$O$51,VLOOKUP(Y$279,$B$276:$C$278,2,0),0)/1000)))),"")</f>
        <v/>
      </c>
      <c r="Z288" s="145" t="str">
        <f>IFERROR(IF(AND(Z$272=list!$D$3,'Box Calculation'!Z$279&lt;&gt;"h",$E288&lt;&gt;0),0,IF(AND(Z$273=list!$D$2,$E288&lt;&gt;0,TRUNC(VLOOKUP($E288,'Container Panel'!$B$41:$Z$100,$D288,0)/(VLOOKUP(Z$276,UI!$A$12:$O$51,VLOOKUP(Z$279,$B$276:$C$278,2,0),0)/1000))&gt;0),1,TRUNC(VLOOKUP($E288,'Container Panel'!$B$41:$Z$100,$D288,0)/(VLOOKUP(Z$276,UI!$A$12:$O$51,VLOOKUP(Z$279,$B$276:$C$278,2,0),0)/1000)))),"")</f>
        <v/>
      </c>
      <c r="AA288" s="145" t="str">
        <f>IFERROR(IF(AND(AA$272=list!$D$3,'Box Calculation'!AA$279&lt;&gt;"h",$E288&lt;&gt;0),0,IF(AND(AA$273=list!$D$2,$E288&lt;&gt;0,TRUNC(VLOOKUP($E288,'Container Panel'!$B$41:$Z$100,$D288,0)/(VLOOKUP(AA$276,UI!$A$12:$O$51,VLOOKUP(AA$279,$B$276:$C$278,2,0),0)/1000))&gt;0),1,TRUNC(VLOOKUP($E288,'Container Panel'!$B$41:$Z$100,$D288,0)/(VLOOKUP(AA$276,UI!$A$12:$O$51,VLOOKUP(AA$279,$B$276:$C$278,2,0),0)/1000)))),"")</f>
        <v/>
      </c>
      <c r="AB288" s="145" t="str">
        <f>IFERROR(IF(AND(AB$272=list!$D$3,'Box Calculation'!AB$279&lt;&gt;"h",$E288&lt;&gt;0),0,IF(AND(AB$273=list!$D$2,$E288&lt;&gt;0,TRUNC(VLOOKUP($E288,'Container Panel'!$B$41:$Z$100,$D288,0)/(VLOOKUP(AB$276,UI!$A$12:$O$51,VLOOKUP(AB$279,$B$276:$C$278,2,0),0)/1000))&gt;0),1,TRUNC(VLOOKUP($E288,'Container Panel'!$B$41:$Z$100,$D288,0)/(VLOOKUP(AB$276,UI!$A$12:$O$51,VLOOKUP(AB$279,$B$276:$C$278,2,0),0)/1000)))),"")</f>
        <v/>
      </c>
      <c r="AC288" s="145" t="str">
        <f>IFERROR(IF(AND(AC$272=list!$D$3,'Box Calculation'!AC$279&lt;&gt;"h",$E288&lt;&gt;0),0,IF(AND(AC$273=list!$D$2,$E288&lt;&gt;0,TRUNC(VLOOKUP($E288,'Container Panel'!$B$41:$Z$100,$D288,0)/(VLOOKUP(AC$276,UI!$A$12:$O$51,VLOOKUP(AC$279,$B$276:$C$278,2,0),0)/1000))&gt;0),1,TRUNC(VLOOKUP($E288,'Container Panel'!$B$41:$Z$100,$D288,0)/(VLOOKUP(AC$276,UI!$A$12:$O$51,VLOOKUP(AC$279,$B$276:$C$278,2,0),0)/1000)))),"")</f>
        <v/>
      </c>
      <c r="AD288" s="145" t="str">
        <f>IFERROR(IF(AND(AD$272=list!$D$3,'Box Calculation'!AD$279&lt;&gt;"h",$E288&lt;&gt;0),0,IF(AND(AD$273=list!$D$2,$E288&lt;&gt;0,TRUNC(VLOOKUP($E288,'Container Panel'!$B$41:$Z$100,$D288,0)/(VLOOKUP(AD$276,UI!$A$12:$O$51,VLOOKUP(AD$279,$B$276:$C$278,2,0),0)/1000))&gt;0),1,TRUNC(VLOOKUP($E288,'Container Panel'!$B$41:$Z$100,$D288,0)/(VLOOKUP(AD$276,UI!$A$12:$O$51,VLOOKUP(AD$279,$B$276:$C$278,2,0),0)/1000)))),"")</f>
        <v/>
      </c>
      <c r="AE288" s="145" t="str">
        <f>IFERROR(IF(AND(AE$272=list!$D$3,'Box Calculation'!AE$279&lt;&gt;"h",$E288&lt;&gt;0),0,IF(AND(AE$273=list!$D$2,$E288&lt;&gt;0,TRUNC(VLOOKUP($E288,'Container Panel'!$B$41:$Z$100,$D288,0)/(VLOOKUP(AE$276,UI!$A$12:$O$51,VLOOKUP(AE$279,$B$276:$C$278,2,0),0)/1000))&gt;0),1,TRUNC(VLOOKUP($E288,'Container Panel'!$B$41:$Z$100,$D288,0)/(VLOOKUP(AE$276,UI!$A$12:$O$51,VLOOKUP(AE$279,$B$276:$C$278,2,0),0)/1000)))),"")</f>
        <v/>
      </c>
      <c r="AF288" s="145" t="str">
        <f>IFERROR(IF(AND(AF$272=list!$D$3,'Box Calculation'!AF$279&lt;&gt;"h",$E288&lt;&gt;0),0,IF(AND(AF$273=list!$D$2,$E288&lt;&gt;0,TRUNC(VLOOKUP($E288,'Container Panel'!$B$41:$Z$100,$D288,0)/(VLOOKUP(AF$276,UI!$A$12:$O$51,VLOOKUP(AF$279,$B$276:$C$278,2,0),0)/1000))&gt;0),1,TRUNC(VLOOKUP($E288,'Container Panel'!$B$41:$Z$100,$D288,0)/(VLOOKUP(AF$276,UI!$A$12:$O$51,VLOOKUP(AF$279,$B$276:$C$278,2,0),0)/1000)))),"")</f>
        <v/>
      </c>
      <c r="AG288" s="145" t="str">
        <f>IFERROR(IF(AND(AG$272=list!$D$3,'Box Calculation'!AG$279&lt;&gt;"h",$E288&lt;&gt;0),0,IF(AND(AG$273=list!$D$2,$E288&lt;&gt;0,TRUNC(VLOOKUP($E288,'Container Panel'!$B$41:$Z$100,$D288,0)/(VLOOKUP(AG$276,UI!$A$12:$O$51,VLOOKUP(AG$279,$B$276:$C$278,2,0),0)/1000))&gt;0),1,TRUNC(VLOOKUP($E288,'Container Panel'!$B$41:$Z$100,$D288,0)/(VLOOKUP(AG$276,UI!$A$12:$O$51,VLOOKUP(AG$279,$B$276:$C$278,2,0),0)/1000)))),"")</f>
        <v/>
      </c>
      <c r="AH288" s="145" t="str">
        <f>IFERROR(IF(AND(AH$272=list!$D$3,'Box Calculation'!AH$279&lt;&gt;"h",$E288&lt;&gt;0),0,IF(AND(AH$273=list!$D$2,$E288&lt;&gt;0,TRUNC(VLOOKUP($E288,'Container Panel'!$B$41:$Z$100,$D288,0)/(VLOOKUP(AH$276,UI!$A$12:$O$51,VLOOKUP(AH$279,$B$276:$C$278,2,0),0)/1000))&gt;0),1,TRUNC(VLOOKUP($E288,'Container Panel'!$B$41:$Z$100,$D288,0)/(VLOOKUP(AH$276,UI!$A$12:$O$51,VLOOKUP(AH$279,$B$276:$C$278,2,0),0)/1000)))),"")</f>
        <v/>
      </c>
      <c r="AI288" s="145" t="str">
        <f>IFERROR(IF(AND(AI$272=list!$D$3,'Box Calculation'!AI$279&lt;&gt;"h",$E288&lt;&gt;0),0,IF(AND(AI$273=list!$D$2,$E288&lt;&gt;0,TRUNC(VLOOKUP($E288,'Container Panel'!$B$41:$Z$100,$D288,0)/(VLOOKUP(AI$276,UI!$A$12:$O$51,VLOOKUP(AI$279,$B$276:$C$278,2,0),0)/1000))&gt;0),1,TRUNC(VLOOKUP($E288,'Container Panel'!$B$41:$Z$100,$D288,0)/(VLOOKUP(AI$276,UI!$A$12:$O$51,VLOOKUP(AI$279,$B$276:$C$278,2,0),0)/1000)))),"")</f>
        <v/>
      </c>
      <c r="AJ288" s="145" t="str">
        <f>IFERROR(IF(AND(AJ$272=list!$D$3,'Box Calculation'!AJ$279&lt;&gt;"h",$E288&lt;&gt;0),0,IF(AND(AJ$273=list!$D$2,$E288&lt;&gt;0,TRUNC(VLOOKUP($E288,'Container Panel'!$B$41:$Z$100,$D288,0)/(VLOOKUP(AJ$276,UI!$A$12:$O$51,VLOOKUP(AJ$279,$B$276:$C$278,2,0),0)/1000))&gt;0),1,TRUNC(VLOOKUP($E288,'Container Panel'!$B$41:$Z$100,$D288,0)/(VLOOKUP(AJ$276,UI!$A$12:$O$51,VLOOKUP(AJ$279,$B$276:$C$278,2,0),0)/1000)))),"")</f>
        <v/>
      </c>
      <c r="AK288" s="145" t="str">
        <f>IFERROR(IF(AND(AK$272=list!$D$3,'Box Calculation'!AK$279&lt;&gt;"h",$E288&lt;&gt;0),0,IF(AND(AK$273=list!$D$2,$E288&lt;&gt;0,TRUNC(VLOOKUP($E288,'Container Panel'!$B$41:$Z$100,$D288,0)/(VLOOKUP(AK$276,UI!$A$12:$O$51,VLOOKUP(AK$279,$B$276:$C$278,2,0),0)/1000))&gt;0),1,TRUNC(VLOOKUP($E288,'Container Panel'!$B$41:$Z$100,$D288,0)/(VLOOKUP(AK$276,UI!$A$12:$O$51,VLOOKUP(AK$279,$B$276:$C$278,2,0),0)/1000)))),"")</f>
        <v/>
      </c>
      <c r="AL288" s="145" t="str">
        <f>IFERROR(IF(AND(AL$272=list!$D$3,'Box Calculation'!AL$279&lt;&gt;"h",$E288&lt;&gt;0),0,IF(AND(AL$273=list!$D$2,$E288&lt;&gt;0,TRUNC(VLOOKUP($E288,'Container Panel'!$B$41:$Z$100,$D288,0)/(VLOOKUP(AL$276,UI!$A$12:$O$51,VLOOKUP(AL$279,$B$276:$C$278,2,0),0)/1000))&gt;0),1,TRUNC(VLOOKUP($E288,'Container Panel'!$B$41:$Z$100,$D288,0)/(VLOOKUP(AL$276,UI!$A$12:$O$51,VLOOKUP(AL$279,$B$276:$C$278,2,0),0)/1000)))),"")</f>
        <v/>
      </c>
      <c r="AM288" s="145" t="str">
        <f>IFERROR(IF(AND(AM$272=list!$D$3,'Box Calculation'!AM$279&lt;&gt;"h",$E288&lt;&gt;0),0,IF(AND(AM$273=list!$D$2,$E288&lt;&gt;0,TRUNC(VLOOKUP($E288,'Container Panel'!$B$41:$Z$100,$D288,0)/(VLOOKUP(AM$276,UI!$A$12:$O$51,VLOOKUP(AM$279,$B$276:$C$278,2,0),0)/1000))&gt;0),1,TRUNC(VLOOKUP($E288,'Container Panel'!$B$41:$Z$100,$D288,0)/(VLOOKUP(AM$276,UI!$A$12:$O$51,VLOOKUP(AM$279,$B$276:$C$278,2,0),0)/1000)))),"")</f>
        <v/>
      </c>
      <c r="AN288" s="145" t="str">
        <f>IFERROR(IF(AND(AN$272=list!$D$3,'Box Calculation'!AN$279&lt;&gt;"h",$E288&lt;&gt;0),0,IF(AND(AN$273=list!$D$2,$E288&lt;&gt;0,TRUNC(VLOOKUP($E288,'Container Panel'!$B$41:$Z$100,$D288,0)/(VLOOKUP(AN$276,UI!$A$12:$O$51,VLOOKUP(AN$279,$B$276:$C$278,2,0),0)/1000))&gt;0),1,TRUNC(VLOOKUP($E288,'Container Panel'!$B$41:$Z$100,$D288,0)/(VLOOKUP(AN$276,UI!$A$12:$O$51,VLOOKUP(AN$279,$B$276:$C$278,2,0),0)/1000)))),"")</f>
        <v/>
      </c>
      <c r="AO288" s="145" t="str">
        <f>IFERROR(IF(AND(AO$272=list!$D$3,'Box Calculation'!AO$279&lt;&gt;"h",$E288&lt;&gt;0),0,IF(AND(AO$273=list!$D$2,$E288&lt;&gt;0,TRUNC(VLOOKUP($E288,'Container Panel'!$B$41:$Z$100,$D288,0)/(VLOOKUP(AO$276,UI!$A$12:$O$51,VLOOKUP(AO$279,$B$276:$C$278,2,0),0)/1000))&gt;0),1,TRUNC(VLOOKUP($E288,'Container Panel'!$B$41:$Z$100,$D288,0)/(VLOOKUP(AO$276,UI!$A$12:$O$51,VLOOKUP(AO$279,$B$276:$C$278,2,0),0)/1000)))),"")</f>
        <v/>
      </c>
      <c r="AP288" s="145" t="str">
        <f>IFERROR(IF(AND(AP$272=list!$D$3,'Box Calculation'!AP$279&lt;&gt;"h",$E288&lt;&gt;0),0,IF(AND(AP$273=list!$D$2,$E288&lt;&gt;0,TRUNC(VLOOKUP($E288,'Container Panel'!$B$41:$Z$100,$D288,0)/(VLOOKUP(AP$276,UI!$A$12:$O$51,VLOOKUP(AP$279,$B$276:$C$278,2,0),0)/1000))&gt;0),1,TRUNC(VLOOKUP($E288,'Container Panel'!$B$41:$Z$100,$D288,0)/(VLOOKUP(AP$276,UI!$A$12:$O$51,VLOOKUP(AP$279,$B$276:$C$278,2,0),0)/1000)))),"")</f>
        <v/>
      </c>
      <c r="AQ288" s="145" t="str">
        <f>IFERROR(IF(AND(AQ$272=list!$D$3,'Box Calculation'!AQ$279&lt;&gt;"h",$E288&lt;&gt;0),0,IF(AND(AQ$273=list!$D$2,$E288&lt;&gt;0,TRUNC(VLOOKUP($E288,'Container Panel'!$B$41:$Z$100,$D288,0)/(VLOOKUP(AQ$276,UI!$A$12:$O$51,VLOOKUP(AQ$279,$B$276:$C$278,2,0),0)/1000))&gt;0),1,TRUNC(VLOOKUP($E288,'Container Panel'!$B$41:$Z$100,$D288,0)/(VLOOKUP(AQ$276,UI!$A$12:$O$51,VLOOKUP(AQ$279,$B$276:$C$278,2,0),0)/1000)))),"")</f>
        <v/>
      </c>
      <c r="AR288" s="145" t="str">
        <f>IFERROR(IF(AND(AR$272=list!$D$3,'Box Calculation'!AR$279&lt;&gt;"h",$E288&lt;&gt;0),0,IF(AND(AR$273=list!$D$2,$E288&lt;&gt;0,TRUNC(VLOOKUP($E288,'Container Panel'!$B$41:$Z$100,$D288,0)/(VLOOKUP(AR$276,UI!$A$12:$O$51,VLOOKUP(AR$279,$B$276:$C$278,2,0),0)/1000))&gt;0),1,TRUNC(VLOOKUP($E288,'Container Panel'!$B$41:$Z$100,$D288,0)/(VLOOKUP(AR$276,UI!$A$12:$O$51,VLOOKUP(AR$279,$B$276:$C$278,2,0),0)/1000)))),"")</f>
        <v/>
      </c>
      <c r="AS288" s="145" t="str">
        <f>IFERROR(IF(AND(AS$272=list!$D$3,'Box Calculation'!AS$279&lt;&gt;"h",$E288&lt;&gt;0),0,IF(AND(AS$273=list!$D$2,$E288&lt;&gt;0,TRUNC(VLOOKUP($E288,'Container Panel'!$B$41:$Z$100,$D288,0)/(VLOOKUP(AS$276,UI!$A$12:$O$51,VLOOKUP(AS$279,$B$276:$C$278,2,0),0)/1000))&gt;0),1,TRUNC(VLOOKUP($E288,'Container Panel'!$B$41:$Z$100,$D288,0)/(VLOOKUP(AS$276,UI!$A$12:$O$51,VLOOKUP(AS$279,$B$276:$C$278,2,0),0)/1000)))),"")</f>
        <v/>
      </c>
      <c r="AT288" s="145" t="str">
        <f>IFERROR(IF(AND(AT$272=list!$D$3,'Box Calculation'!AT$279&lt;&gt;"h",$E288&lt;&gt;0),0,IF(AND(AT$273=list!$D$2,$E288&lt;&gt;0,TRUNC(VLOOKUP($E288,'Container Panel'!$B$41:$Z$100,$D288,0)/(VLOOKUP(AT$276,UI!$A$12:$O$51,VLOOKUP(AT$279,$B$276:$C$278,2,0),0)/1000))&gt;0),1,TRUNC(VLOOKUP($E288,'Container Panel'!$B$41:$Z$100,$D288,0)/(VLOOKUP(AT$276,UI!$A$12:$O$51,VLOOKUP(AT$279,$B$276:$C$278,2,0),0)/1000)))),"")</f>
        <v/>
      </c>
      <c r="AU288" s="145" t="str">
        <f>IFERROR(IF(AND(AU$272=list!$D$3,'Box Calculation'!AU$279&lt;&gt;"h",$E288&lt;&gt;0),0,IF(AND(AU$273=list!$D$2,$E288&lt;&gt;0,TRUNC(VLOOKUP($E288,'Container Panel'!$B$41:$Z$100,$D288,0)/(VLOOKUP(AU$276,UI!$A$12:$O$51,VLOOKUP(AU$279,$B$276:$C$278,2,0),0)/1000))&gt;0),1,TRUNC(VLOOKUP($E288,'Container Panel'!$B$41:$Z$100,$D288,0)/(VLOOKUP(AU$276,UI!$A$12:$O$51,VLOOKUP(AU$279,$B$276:$C$278,2,0),0)/1000)))),"")</f>
        <v/>
      </c>
      <c r="AV288" s="145" t="str">
        <f>IFERROR(IF(AND(AV$272=list!$D$3,'Box Calculation'!AV$279&lt;&gt;"h",$E288&lt;&gt;0),0,IF(AND(AV$273=list!$D$2,$E288&lt;&gt;0,TRUNC(VLOOKUP($E288,'Container Panel'!$B$41:$Z$100,$D288,0)/(VLOOKUP(AV$276,UI!$A$12:$O$51,VLOOKUP(AV$279,$B$276:$C$278,2,0),0)/1000))&gt;0),1,TRUNC(VLOOKUP($E288,'Container Panel'!$B$41:$Z$100,$D288,0)/(VLOOKUP(AV$276,UI!$A$12:$O$51,VLOOKUP(AV$279,$B$276:$C$278,2,0),0)/1000)))),"")</f>
        <v/>
      </c>
      <c r="AW288" s="145" t="str">
        <f>IFERROR(IF(AND(AW$272=list!$D$3,'Box Calculation'!AW$279&lt;&gt;"h",$E288&lt;&gt;0),0,IF(AND(AW$273=list!$D$2,$E288&lt;&gt;0,TRUNC(VLOOKUP($E288,'Container Panel'!$B$41:$Z$100,$D288,0)/(VLOOKUP(AW$276,UI!$A$12:$O$51,VLOOKUP(AW$279,$B$276:$C$278,2,0),0)/1000))&gt;0),1,TRUNC(VLOOKUP($E288,'Container Panel'!$B$41:$Z$100,$D288,0)/(VLOOKUP(AW$276,UI!$A$12:$O$51,VLOOKUP(AW$279,$B$276:$C$278,2,0),0)/1000)))),"")</f>
        <v/>
      </c>
      <c r="AX288" s="145" t="str">
        <f>IFERROR(IF(AND(AX$272=list!$D$3,'Box Calculation'!AX$279&lt;&gt;"h",$E288&lt;&gt;0),0,IF(AND(AX$273=list!$D$2,$E288&lt;&gt;0,TRUNC(VLOOKUP($E288,'Container Panel'!$B$41:$Z$100,$D288,0)/(VLOOKUP(AX$276,UI!$A$12:$O$51,VLOOKUP(AX$279,$B$276:$C$278,2,0),0)/1000))&gt;0),1,TRUNC(VLOOKUP($E288,'Container Panel'!$B$41:$Z$100,$D288,0)/(VLOOKUP(AX$276,UI!$A$12:$O$51,VLOOKUP(AX$279,$B$276:$C$278,2,0),0)/1000)))),"")</f>
        <v/>
      </c>
      <c r="AY288" s="145" t="str">
        <f>IFERROR(IF(AND(AY$272=list!$D$3,'Box Calculation'!AY$279&lt;&gt;"h",$E288&lt;&gt;0),0,IF(AND(AY$273=list!$D$2,$E288&lt;&gt;0,TRUNC(VLOOKUP($E288,'Container Panel'!$B$41:$Z$100,$D288,0)/(VLOOKUP(AY$276,UI!$A$12:$O$51,VLOOKUP(AY$279,$B$276:$C$278,2,0),0)/1000))&gt;0),1,TRUNC(VLOOKUP($E288,'Container Panel'!$B$41:$Z$100,$D288,0)/(VLOOKUP(AY$276,UI!$A$12:$O$51,VLOOKUP(AY$279,$B$276:$C$278,2,0),0)/1000)))),"")</f>
        <v/>
      </c>
      <c r="AZ288" s="145" t="str">
        <f>IFERROR(IF(AND(AZ$272=list!$D$3,'Box Calculation'!AZ$279&lt;&gt;"h",$E288&lt;&gt;0),0,IF(AND(AZ$273=list!$D$2,$E288&lt;&gt;0,TRUNC(VLOOKUP($E288,'Container Panel'!$B$41:$Z$100,$D288,0)/(VLOOKUP(AZ$276,UI!$A$12:$O$51,VLOOKUP(AZ$279,$B$276:$C$278,2,0),0)/1000))&gt;0),1,TRUNC(VLOOKUP($E288,'Container Panel'!$B$41:$Z$100,$D288,0)/(VLOOKUP(AZ$276,UI!$A$12:$O$51,VLOOKUP(AZ$279,$B$276:$C$278,2,0),0)/1000)))),"")</f>
        <v/>
      </c>
      <c r="BA288" s="145" t="str">
        <f>IFERROR(IF(AND(BA$272=list!$D$3,'Box Calculation'!BA$279&lt;&gt;"h",$E288&lt;&gt;0),0,IF(AND(BA$273=list!$D$2,$E288&lt;&gt;0,TRUNC(VLOOKUP($E288,'Container Panel'!$B$41:$Z$100,$D288,0)/(VLOOKUP(BA$276,UI!$A$12:$O$51,VLOOKUP(BA$279,$B$276:$C$278,2,0),0)/1000))&gt;0),1,TRUNC(VLOOKUP($E288,'Container Panel'!$B$41:$Z$100,$D288,0)/(VLOOKUP(BA$276,UI!$A$12:$O$51,VLOOKUP(BA$279,$B$276:$C$278,2,0),0)/1000)))),"")</f>
        <v/>
      </c>
      <c r="BB288" s="145" t="str">
        <f>IFERROR(IF(AND(BB$272=list!$D$3,'Box Calculation'!BB$279&lt;&gt;"h",$E288&lt;&gt;0),0,IF(AND(BB$273=list!$D$2,$E288&lt;&gt;0,TRUNC(VLOOKUP($E288,'Container Panel'!$B$41:$Z$100,$D288,0)/(VLOOKUP(BB$276,UI!$A$12:$O$51,VLOOKUP(BB$279,$B$276:$C$278,2,0),0)/1000))&gt;0),1,TRUNC(VLOOKUP($E288,'Container Panel'!$B$41:$Z$100,$D288,0)/(VLOOKUP(BB$276,UI!$A$12:$O$51,VLOOKUP(BB$279,$B$276:$C$278,2,0),0)/1000)))),"")</f>
        <v/>
      </c>
      <c r="BC288" s="145" t="str">
        <f>IFERROR(IF(AND(BC$272=list!$D$3,'Box Calculation'!BC$279&lt;&gt;"h",$E288&lt;&gt;0),0,IF(AND(BC$273=list!$D$2,$E288&lt;&gt;0,TRUNC(VLOOKUP($E288,'Container Panel'!$B$41:$Z$100,$D288,0)/(VLOOKUP(BC$276,UI!$A$12:$O$51,VLOOKUP(BC$279,$B$276:$C$278,2,0),0)/1000))&gt;0),1,TRUNC(VLOOKUP($E288,'Container Panel'!$B$41:$Z$100,$D288,0)/(VLOOKUP(BC$276,UI!$A$12:$O$51,VLOOKUP(BC$279,$B$276:$C$278,2,0),0)/1000)))),"")</f>
        <v/>
      </c>
      <c r="BD288" s="145" t="str">
        <f>IFERROR(IF(AND(BD$272=list!$D$3,'Box Calculation'!BD$279&lt;&gt;"h",$E288&lt;&gt;0),0,IF(AND(BD$273=list!$D$2,$E288&lt;&gt;0,TRUNC(VLOOKUP($E288,'Container Panel'!$B$41:$Z$100,$D288,0)/(VLOOKUP(BD$276,UI!$A$12:$O$51,VLOOKUP(BD$279,$B$276:$C$278,2,0),0)/1000))&gt;0),1,TRUNC(VLOOKUP($E288,'Container Panel'!$B$41:$Z$100,$D288,0)/(VLOOKUP(BD$276,UI!$A$12:$O$51,VLOOKUP(BD$279,$B$276:$C$278,2,0),0)/1000)))),"")</f>
        <v/>
      </c>
      <c r="BE288" s="145" t="str">
        <f>IFERROR(IF(AND(BE$272=list!$D$3,'Box Calculation'!BE$279&lt;&gt;"h",$E288&lt;&gt;0),0,IF(AND(BE$273=list!$D$2,$E288&lt;&gt;0,TRUNC(VLOOKUP($E288,'Container Panel'!$B$41:$Z$100,$D288,0)/(VLOOKUP(BE$276,UI!$A$12:$O$51,VLOOKUP(BE$279,$B$276:$C$278,2,0),0)/1000))&gt;0),1,TRUNC(VLOOKUP($E288,'Container Panel'!$B$41:$Z$100,$D288,0)/(VLOOKUP(BE$276,UI!$A$12:$O$51,VLOOKUP(BE$279,$B$276:$C$278,2,0),0)/1000)))),"")</f>
        <v/>
      </c>
      <c r="BF288" s="145" t="str">
        <f>IFERROR(IF(AND(BF$272=list!$D$3,'Box Calculation'!BF$279&lt;&gt;"h",$E288&lt;&gt;0),0,IF(AND(BF$273=list!$D$2,$E288&lt;&gt;0,TRUNC(VLOOKUP($E288,'Container Panel'!$B$41:$Z$100,$D288,0)/(VLOOKUP(BF$276,UI!$A$12:$O$51,VLOOKUP(BF$279,$B$276:$C$278,2,0),0)/1000))&gt;0),1,TRUNC(VLOOKUP($E288,'Container Panel'!$B$41:$Z$100,$D288,0)/(VLOOKUP(BF$276,UI!$A$12:$O$51,VLOOKUP(BF$279,$B$276:$C$278,2,0),0)/1000)))),"")</f>
        <v/>
      </c>
      <c r="BG288" s="145" t="str">
        <f>IFERROR(IF(AND(BG$272=list!$D$3,'Box Calculation'!BG$279&lt;&gt;"h",$E288&lt;&gt;0),0,IF(AND(BG$273=list!$D$2,$E288&lt;&gt;0,TRUNC(VLOOKUP($E288,'Container Panel'!$B$41:$Z$100,$D288,0)/(VLOOKUP(BG$276,UI!$A$12:$O$51,VLOOKUP(BG$279,$B$276:$C$278,2,0),0)/1000))&gt;0),1,TRUNC(VLOOKUP($E288,'Container Panel'!$B$41:$Z$100,$D288,0)/(VLOOKUP(BG$276,UI!$A$12:$O$51,VLOOKUP(BG$279,$B$276:$C$278,2,0),0)/1000)))),"")</f>
        <v/>
      </c>
      <c r="BH288" s="145" t="str">
        <f>IFERROR(IF(AND(BH$272=list!$D$3,'Box Calculation'!BH$279&lt;&gt;"h",$E288&lt;&gt;0),0,IF(AND(BH$273=list!$D$2,$E288&lt;&gt;0,TRUNC(VLOOKUP($E288,'Container Panel'!$B$41:$Z$100,$D288,0)/(VLOOKUP(BH$276,UI!$A$12:$O$51,VLOOKUP(BH$279,$B$276:$C$278,2,0),0)/1000))&gt;0),1,TRUNC(VLOOKUP($E288,'Container Panel'!$B$41:$Z$100,$D288,0)/(VLOOKUP(BH$276,UI!$A$12:$O$51,VLOOKUP(BH$279,$B$276:$C$278,2,0),0)/1000)))),"")</f>
        <v/>
      </c>
      <c r="BI288" s="145" t="str">
        <f>IFERROR(IF(AND(BI$272=list!$D$3,'Box Calculation'!BI$279&lt;&gt;"h",$E288&lt;&gt;0),0,IF(AND(BI$273=list!$D$2,$E288&lt;&gt;0,TRUNC(VLOOKUP($E288,'Container Panel'!$B$41:$Z$100,$D288,0)/(VLOOKUP(BI$276,UI!$A$12:$O$51,VLOOKUP(BI$279,$B$276:$C$278,2,0),0)/1000))&gt;0),1,TRUNC(VLOOKUP($E288,'Container Panel'!$B$41:$Z$100,$D288,0)/(VLOOKUP(BI$276,UI!$A$12:$O$51,VLOOKUP(BI$279,$B$276:$C$278,2,0),0)/1000)))),"")</f>
        <v/>
      </c>
      <c r="BJ288" s="145" t="str">
        <f>IFERROR(IF(AND(BJ$272=list!$D$3,'Box Calculation'!BJ$279&lt;&gt;"h",$E288&lt;&gt;0),0,IF(AND(BJ$273=list!$D$2,$E288&lt;&gt;0,TRUNC(VLOOKUP($E288,'Container Panel'!$B$41:$Z$100,$D288,0)/(VLOOKUP(BJ$276,UI!$A$12:$O$51,VLOOKUP(BJ$279,$B$276:$C$278,2,0),0)/1000))&gt;0),1,TRUNC(VLOOKUP($E288,'Container Panel'!$B$41:$Z$100,$D288,0)/(VLOOKUP(BJ$276,UI!$A$12:$O$51,VLOOKUP(BJ$279,$B$276:$C$278,2,0),0)/1000)))),"")</f>
        <v/>
      </c>
      <c r="BK288" s="145" t="str">
        <f>IFERROR(IF(AND(BK$272=list!$D$3,'Box Calculation'!BK$279&lt;&gt;"h",$E288&lt;&gt;0),0,IF(AND(BK$273=list!$D$2,$E288&lt;&gt;0,TRUNC(VLOOKUP($E288,'Container Panel'!$B$41:$Z$100,$D288,0)/(VLOOKUP(BK$276,UI!$A$12:$O$51,VLOOKUP(BK$279,$B$276:$C$278,2,0),0)/1000))&gt;0),1,TRUNC(VLOOKUP($E288,'Container Panel'!$B$41:$Z$100,$D288,0)/(VLOOKUP(BK$276,UI!$A$12:$O$51,VLOOKUP(BK$279,$B$276:$C$278,2,0),0)/1000)))),"")</f>
        <v/>
      </c>
      <c r="BL288" s="145" t="str">
        <f>IFERROR(IF(AND(BL$272=list!$D$3,'Box Calculation'!BL$279&lt;&gt;"h",$E288&lt;&gt;0),0,IF(AND(BL$273=list!$D$2,$E288&lt;&gt;0,TRUNC(VLOOKUP($E288,'Container Panel'!$B$41:$Z$100,$D288,0)/(VLOOKUP(BL$276,UI!$A$12:$O$51,VLOOKUP(BL$279,$B$276:$C$278,2,0),0)/1000))&gt;0),1,TRUNC(VLOOKUP($E288,'Container Panel'!$B$41:$Z$100,$D288,0)/(VLOOKUP(BL$276,UI!$A$12:$O$51,VLOOKUP(BL$279,$B$276:$C$278,2,0),0)/1000)))),"")</f>
        <v/>
      </c>
      <c r="BM288" s="145" t="str">
        <f>IFERROR(IF(AND(BM$272=list!$D$3,'Box Calculation'!BM$279&lt;&gt;"h",$E288&lt;&gt;0),0,IF(AND(BM$273=list!$D$2,$E288&lt;&gt;0,TRUNC(VLOOKUP($E288,'Container Panel'!$B$41:$Z$100,$D288,0)/(VLOOKUP(BM$276,UI!$A$12:$O$51,VLOOKUP(BM$279,$B$276:$C$278,2,0),0)/1000))&gt;0),1,TRUNC(VLOOKUP($E288,'Container Panel'!$B$41:$Z$100,$D288,0)/(VLOOKUP(BM$276,UI!$A$12:$O$51,VLOOKUP(BM$279,$B$276:$C$278,2,0),0)/1000)))),"")</f>
        <v/>
      </c>
      <c r="BN288" s="145" t="str">
        <f>IFERROR(IF(AND(BN$272=list!$D$3,'Box Calculation'!BN$279&lt;&gt;"h",$E288&lt;&gt;0),0,IF(AND(BN$273=list!$D$2,$E288&lt;&gt;0,TRUNC(VLOOKUP($E288,'Container Panel'!$B$41:$Z$100,$D288,0)/(VLOOKUP(BN$276,UI!$A$12:$O$51,VLOOKUP(BN$279,$B$276:$C$278,2,0),0)/1000))&gt;0),1,TRUNC(VLOOKUP($E288,'Container Panel'!$B$41:$Z$100,$D288,0)/(VLOOKUP(BN$276,UI!$A$12:$O$51,VLOOKUP(BN$279,$B$276:$C$278,2,0),0)/1000)))),"")</f>
        <v/>
      </c>
      <c r="BO288" s="145" t="str">
        <f>IFERROR(IF(AND(BO$272=list!$D$3,'Box Calculation'!BO$279&lt;&gt;"h",$E288&lt;&gt;0),0,IF(AND(BO$273=list!$D$2,$E288&lt;&gt;0,TRUNC(VLOOKUP($E288,'Container Panel'!$B$41:$Z$100,$D288,0)/(VLOOKUP(BO$276,UI!$A$12:$O$51,VLOOKUP(BO$279,$B$276:$C$278,2,0),0)/1000))&gt;0),1,TRUNC(VLOOKUP($E288,'Container Panel'!$B$41:$Z$100,$D288,0)/(VLOOKUP(BO$276,UI!$A$12:$O$51,VLOOKUP(BO$279,$B$276:$C$278,2,0),0)/1000)))),"")</f>
        <v/>
      </c>
      <c r="BP288" s="145" t="str">
        <f>IFERROR(IF(AND(BP$272=list!$D$3,'Box Calculation'!BP$279&lt;&gt;"h",$E288&lt;&gt;0),0,IF(AND(BP$273=list!$D$2,$E288&lt;&gt;0,TRUNC(VLOOKUP($E288,'Container Panel'!$B$41:$Z$100,$D288,0)/(VLOOKUP(BP$276,UI!$A$12:$O$51,VLOOKUP(BP$279,$B$276:$C$278,2,0),0)/1000))&gt;0),1,TRUNC(VLOOKUP($E288,'Container Panel'!$B$41:$Z$100,$D288,0)/(VLOOKUP(BP$276,UI!$A$12:$O$51,VLOOKUP(BP$279,$B$276:$C$278,2,0),0)/1000)))),"")</f>
        <v/>
      </c>
      <c r="BQ288" s="145" t="str">
        <f>IFERROR(IF(AND(BQ$272=list!$D$3,'Box Calculation'!BQ$279&lt;&gt;"h",$E288&lt;&gt;0),0,IF(AND(BQ$273=list!$D$2,$E288&lt;&gt;0,TRUNC(VLOOKUP($E288,'Container Panel'!$B$41:$Z$100,$D288,0)/(VLOOKUP(BQ$276,UI!$A$12:$O$51,VLOOKUP(BQ$279,$B$276:$C$278,2,0),0)/1000))&gt;0),1,TRUNC(VLOOKUP($E288,'Container Panel'!$B$41:$Z$100,$D288,0)/(VLOOKUP(BQ$276,UI!$A$12:$O$51,VLOOKUP(BQ$279,$B$276:$C$278,2,0),0)/1000)))),"")</f>
        <v/>
      </c>
      <c r="BR288" s="145" t="str">
        <f>IFERROR(IF(AND(BR$272=list!$D$3,'Box Calculation'!BR$279&lt;&gt;"h",$E288&lt;&gt;0),0,IF(AND(BR$273=list!$D$2,$E288&lt;&gt;0,TRUNC(VLOOKUP($E288,'Container Panel'!$B$41:$Z$100,$D288,0)/(VLOOKUP(BR$276,UI!$A$12:$O$51,VLOOKUP(BR$279,$B$276:$C$278,2,0),0)/1000))&gt;0),1,TRUNC(VLOOKUP($E288,'Container Panel'!$B$41:$Z$100,$D288,0)/(VLOOKUP(BR$276,UI!$A$12:$O$51,VLOOKUP(BR$279,$B$276:$C$278,2,0),0)/1000)))),"")</f>
        <v/>
      </c>
      <c r="BS288" s="145" t="str">
        <f>IFERROR(IF(AND(BS$272=list!$D$3,'Box Calculation'!BS$279&lt;&gt;"h",$E288&lt;&gt;0),0,IF(AND(BS$273=list!$D$2,$E288&lt;&gt;0,TRUNC(VLOOKUP($E288,'Container Panel'!$B$41:$Z$100,$D288,0)/(VLOOKUP(BS$276,UI!$A$12:$O$51,VLOOKUP(BS$279,$B$276:$C$278,2,0),0)/1000))&gt;0),1,TRUNC(VLOOKUP($E288,'Container Panel'!$B$41:$Z$100,$D288,0)/(VLOOKUP(BS$276,UI!$A$12:$O$51,VLOOKUP(BS$279,$B$276:$C$278,2,0),0)/1000)))),"")</f>
        <v/>
      </c>
      <c r="BT288" s="145" t="str">
        <f>IFERROR(IF(AND(BT$272=list!$D$3,'Box Calculation'!BT$279&lt;&gt;"h",$E288&lt;&gt;0),0,IF(AND(BT$273=list!$D$2,$E288&lt;&gt;0,TRUNC(VLOOKUP($E288,'Container Panel'!$B$41:$Z$100,$D288,0)/(VLOOKUP(BT$276,UI!$A$12:$O$51,VLOOKUP(BT$279,$B$276:$C$278,2,0),0)/1000))&gt;0),1,TRUNC(VLOOKUP($E288,'Container Panel'!$B$41:$Z$100,$D288,0)/(VLOOKUP(BT$276,UI!$A$12:$O$51,VLOOKUP(BT$279,$B$276:$C$278,2,0),0)/1000)))),"")</f>
        <v/>
      </c>
      <c r="BU288" s="145" t="str">
        <f>IFERROR(IF(AND(BU$272=list!$D$3,'Box Calculation'!BU$279&lt;&gt;"h",$E288&lt;&gt;0),0,IF(AND(BU$273=list!$D$2,$E288&lt;&gt;0,TRUNC(VLOOKUP($E288,'Container Panel'!$B$41:$Z$100,$D288,0)/(VLOOKUP(BU$276,UI!$A$12:$O$51,VLOOKUP(BU$279,$B$276:$C$278,2,0),0)/1000))&gt;0),1,TRUNC(VLOOKUP($E288,'Container Panel'!$B$41:$Z$100,$D288,0)/(VLOOKUP(BU$276,UI!$A$12:$O$51,VLOOKUP(BU$279,$B$276:$C$278,2,0),0)/1000)))),"")</f>
        <v/>
      </c>
      <c r="BV288" s="145" t="str">
        <f>IFERROR(IF(AND(BV$272=list!$D$3,'Box Calculation'!BV$279&lt;&gt;"h",$E288&lt;&gt;0),0,IF(AND(BV$273=list!$D$2,$E288&lt;&gt;0,TRUNC(VLOOKUP($E288,'Container Panel'!$B$41:$Z$100,$D288,0)/(VLOOKUP(BV$276,UI!$A$12:$O$51,VLOOKUP(BV$279,$B$276:$C$278,2,0),0)/1000))&gt;0),1,TRUNC(VLOOKUP($E288,'Container Panel'!$B$41:$Z$100,$D288,0)/(VLOOKUP(BV$276,UI!$A$12:$O$51,VLOOKUP(BV$279,$B$276:$C$278,2,0),0)/1000)))),"")</f>
        <v/>
      </c>
      <c r="BW288" s="145" t="str">
        <f>IFERROR(IF(AND(BW$272=list!$D$3,'Box Calculation'!BW$279&lt;&gt;"h",$E288&lt;&gt;0),0,IF(AND(BW$273=list!$D$2,$E288&lt;&gt;0,TRUNC(VLOOKUP($E288,'Container Panel'!$B$41:$Z$100,$D288,0)/(VLOOKUP(BW$276,UI!$A$12:$O$51,VLOOKUP(BW$279,$B$276:$C$278,2,0),0)/1000))&gt;0),1,TRUNC(VLOOKUP($E288,'Container Panel'!$B$41:$Z$100,$D288,0)/(VLOOKUP(BW$276,UI!$A$12:$O$51,VLOOKUP(BW$279,$B$276:$C$278,2,0),0)/1000)))),"")</f>
        <v/>
      </c>
      <c r="BX288" s="145" t="str">
        <f>IFERROR(IF(AND(BX$272=list!$D$3,'Box Calculation'!BX$279&lt;&gt;"h",$E288&lt;&gt;0),0,IF(AND(BX$273=list!$D$2,$E288&lt;&gt;0,TRUNC(VLOOKUP($E288,'Container Panel'!$B$41:$Z$100,$D288,0)/(VLOOKUP(BX$276,UI!$A$12:$O$51,VLOOKUP(BX$279,$B$276:$C$278,2,0),0)/1000))&gt;0),1,TRUNC(VLOOKUP($E288,'Container Panel'!$B$41:$Z$100,$D288,0)/(VLOOKUP(BX$276,UI!$A$12:$O$51,VLOOKUP(BX$279,$B$276:$C$278,2,0),0)/1000)))),"")</f>
        <v/>
      </c>
      <c r="BY288" s="145" t="str">
        <f>IFERROR(IF(AND(BY$272=list!$D$3,'Box Calculation'!BY$279&lt;&gt;"h",$E288&lt;&gt;0),0,IF(AND(BY$273=list!$D$2,$E288&lt;&gt;0,TRUNC(VLOOKUP($E288,'Container Panel'!$B$41:$Z$100,$D288,0)/(VLOOKUP(BY$276,UI!$A$12:$O$51,VLOOKUP(BY$279,$B$276:$C$278,2,0),0)/1000))&gt;0),1,TRUNC(VLOOKUP($E288,'Container Panel'!$B$41:$Z$100,$D288,0)/(VLOOKUP(BY$276,UI!$A$12:$O$51,VLOOKUP(BY$279,$B$276:$C$278,2,0),0)/1000)))),"")</f>
        <v/>
      </c>
      <c r="BZ288" s="145" t="str">
        <f>IFERROR(IF(AND(BZ$272=list!$D$3,'Box Calculation'!BZ$279&lt;&gt;"h",$E288&lt;&gt;0),0,IF(AND(BZ$273=list!$D$2,$E288&lt;&gt;0,TRUNC(VLOOKUP($E288,'Container Panel'!$B$41:$Z$100,$D288,0)/(VLOOKUP(BZ$276,UI!$A$12:$O$51,VLOOKUP(BZ$279,$B$276:$C$278,2,0),0)/1000))&gt;0),1,TRUNC(VLOOKUP($E288,'Container Panel'!$B$41:$Z$100,$D288,0)/(VLOOKUP(BZ$276,UI!$A$12:$O$51,VLOOKUP(BZ$279,$B$276:$C$278,2,0),0)/1000)))),"")</f>
        <v/>
      </c>
      <c r="CA288" s="145" t="str">
        <f>IFERROR(IF(AND(CA$272=list!$D$3,'Box Calculation'!CA$279&lt;&gt;"h",$E288&lt;&gt;0),0,IF(AND(CA$273=list!$D$2,$E288&lt;&gt;0,TRUNC(VLOOKUP($E288,'Container Panel'!$B$41:$Z$100,$D288,0)/(VLOOKUP(CA$276,UI!$A$12:$O$51,VLOOKUP(CA$279,$B$276:$C$278,2,0),0)/1000))&gt;0),1,TRUNC(VLOOKUP($E288,'Container Panel'!$B$41:$Z$100,$D288,0)/(VLOOKUP(CA$276,UI!$A$12:$O$51,VLOOKUP(CA$279,$B$276:$C$278,2,0),0)/1000)))),"")</f>
        <v/>
      </c>
      <c r="CB288" s="145" t="str">
        <f>IFERROR(IF(AND(CB$272=list!$D$3,'Box Calculation'!CB$279&lt;&gt;"h",$E288&lt;&gt;0),0,IF(AND(CB$273=list!$D$2,$E288&lt;&gt;0,TRUNC(VLOOKUP($E288,'Container Panel'!$B$41:$Z$100,$D288,0)/(VLOOKUP(CB$276,UI!$A$12:$O$51,VLOOKUP(CB$279,$B$276:$C$278,2,0),0)/1000))&gt;0),1,TRUNC(VLOOKUP($E288,'Container Panel'!$B$41:$Z$100,$D288,0)/(VLOOKUP(CB$276,UI!$A$12:$O$51,VLOOKUP(CB$279,$B$276:$C$278,2,0),0)/1000)))),"")</f>
        <v/>
      </c>
      <c r="CC288" s="145" t="str">
        <f>IFERROR(IF(AND(CC$272=list!$D$3,'Box Calculation'!CC$279&lt;&gt;"h",$E288&lt;&gt;0),0,IF(AND(CC$273=list!$D$2,$E288&lt;&gt;0,TRUNC(VLOOKUP($E288,'Container Panel'!$B$41:$Z$100,$D288,0)/(VLOOKUP(CC$276,UI!$A$12:$O$51,VLOOKUP(CC$279,$B$276:$C$278,2,0),0)/1000))&gt;0),1,TRUNC(VLOOKUP($E288,'Container Panel'!$B$41:$Z$100,$D288,0)/(VLOOKUP(CC$276,UI!$A$12:$O$51,VLOOKUP(CC$279,$B$276:$C$278,2,0),0)/1000)))),"")</f>
        <v/>
      </c>
      <c r="CD288" s="145" t="str">
        <f>IFERROR(IF(AND(CD$272=list!$D$3,'Box Calculation'!CD$279&lt;&gt;"h",$E288&lt;&gt;0),0,IF(AND(CD$273=list!$D$2,$E288&lt;&gt;0,TRUNC(VLOOKUP($E288,'Container Panel'!$B$41:$Z$100,$D288,0)/(VLOOKUP(CD$276,UI!$A$12:$O$51,VLOOKUP(CD$279,$B$276:$C$278,2,0),0)/1000))&gt;0),1,TRUNC(VLOOKUP($E288,'Container Panel'!$B$41:$Z$100,$D288,0)/(VLOOKUP(CD$276,UI!$A$12:$O$51,VLOOKUP(CD$279,$B$276:$C$278,2,0),0)/1000)))),"")</f>
        <v/>
      </c>
      <c r="CE288" s="145" t="str">
        <f>IFERROR(IF(AND(CE$272=list!$D$3,'Box Calculation'!CE$279&lt;&gt;"h",$E288&lt;&gt;0),0,IF(AND(CE$273=list!$D$2,$E288&lt;&gt;0,TRUNC(VLOOKUP($E288,'Container Panel'!$B$41:$Z$100,$D288,0)/(VLOOKUP(CE$276,UI!$A$12:$O$51,VLOOKUP(CE$279,$B$276:$C$278,2,0),0)/1000))&gt;0),1,TRUNC(VLOOKUP($E288,'Container Panel'!$B$41:$Z$100,$D288,0)/(VLOOKUP(CE$276,UI!$A$12:$O$51,VLOOKUP(CE$279,$B$276:$C$278,2,0),0)/1000)))),"")</f>
        <v/>
      </c>
      <c r="CF288" s="145" t="str">
        <f>IFERROR(IF(AND(CF$272=list!$D$3,'Box Calculation'!CF$279&lt;&gt;"h",$E288&lt;&gt;0),0,IF(AND(CF$273=list!$D$2,$E288&lt;&gt;0,TRUNC(VLOOKUP($E288,'Container Panel'!$B$41:$Z$100,$D288,0)/(VLOOKUP(CF$276,UI!$A$12:$O$51,VLOOKUP(CF$279,$B$276:$C$278,2,0),0)/1000))&gt;0),1,TRUNC(VLOOKUP($E288,'Container Panel'!$B$41:$Z$100,$D288,0)/(VLOOKUP(CF$276,UI!$A$12:$O$51,VLOOKUP(CF$279,$B$276:$C$278,2,0),0)/1000)))),"")</f>
        <v/>
      </c>
      <c r="CG288" s="145" t="str">
        <f>IFERROR(IF(AND(CG$272=list!$D$3,'Box Calculation'!CG$279&lt;&gt;"h",$E288&lt;&gt;0),0,IF(AND(CG$273=list!$D$2,$E288&lt;&gt;0,TRUNC(VLOOKUP($E288,'Container Panel'!$B$41:$Z$100,$D288,0)/(VLOOKUP(CG$276,UI!$A$12:$O$51,VLOOKUP(CG$279,$B$276:$C$278,2,0),0)/1000))&gt;0),1,TRUNC(VLOOKUP($E288,'Container Panel'!$B$41:$Z$100,$D288,0)/(VLOOKUP(CG$276,UI!$A$12:$O$51,VLOOKUP(CG$279,$B$276:$C$278,2,0),0)/1000)))),"")</f>
        <v/>
      </c>
      <c r="CH288" s="145" t="str">
        <f>IFERROR(IF(AND(CH$272=list!$D$3,'Box Calculation'!CH$279&lt;&gt;"h",$E288&lt;&gt;0),0,IF(AND(CH$273=list!$D$2,$E288&lt;&gt;0,TRUNC(VLOOKUP($E288,'Container Panel'!$B$41:$Z$100,$D288,0)/(VLOOKUP(CH$276,UI!$A$12:$O$51,VLOOKUP(CH$279,$B$276:$C$278,2,0),0)/1000))&gt;0),1,TRUNC(VLOOKUP($E288,'Container Panel'!$B$41:$Z$100,$D288,0)/(VLOOKUP(CH$276,UI!$A$12:$O$51,VLOOKUP(CH$279,$B$276:$C$278,2,0),0)/1000)))),"")</f>
        <v/>
      </c>
      <c r="CI288" s="145" t="str">
        <f>IFERROR(IF(AND(CI$272=list!$D$3,'Box Calculation'!CI$279&lt;&gt;"h",$E288&lt;&gt;0),0,IF(AND(CI$273=list!$D$2,$E288&lt;&gt;0,TRUNC(VLOOKUP($E288,'Container Panel'!$B$41:$Z$100,$D288,0)/(VLOOKUP(CI$276,UI!$A$12:$O$51,VLOOKUP(CI$279,$B$276:$C$278,2,0),0)/1000))&gt;0),1,TRUNC(VLOOKUP($E288,'Container Panel'!$B$41:$Z$100,$D288,0)/(VLOOKUP(CI$276,UI!$A$12:$O$51,VLOOKUP(CI$279,$B$276:$C$278,2,0),0)/1000)))),"")</f>
        <v/>
      </c>
      <c r="CJ288" s="145" t="str">
        <f>IFERROR(IF(AND(CJ$272=list!$D$3,'Box Calculation'!CJ$279&lt;&gt;"h",$E288&lt;&gt;0),0,IF(AND(CJ$273=list!$D$2,$E288&lt;&gt;0,TRUNC(VLOOKUP($E288,'Container Panel'!$B$41:$Z$100,$D288,0)/(VLOOKUP(CJ$276,UI!$A$12:$O$51,VLOOKUP(CJ$279,$B$276:$C$278,2,0),0)/1000))&gt;0),1,TRUNC(VLOOKUP($E288,'Container Panel'!$B$41:$Z$100,$D288,0)/(VLOOKUP(CJ$276,UI!$A$12:$O$51,VLOOKUP(CJ$279,$B$276:$C$278,2,0),0)/1000)))),"")</f>
        <v/>
      </c>
      <c r="CK288" s="145" t="str">
        <f>IFERROR(IF(AND(CK$272=list!$D$3,'Box Calculation'!CK$279&lt;&gt;"h",$E288&lt;&gt;0),0,IF(AND(CK$273=list!$D$2,$E288&lt;&gt;0,TRUNC(VLOOKUP($E288,'Container Panel'!$B$41:$Z$100,$D288,0)/(VLOOKUP(CK$276,UI!$A$12:$O$51,VLOOKUP(CK$279,$B$276:$C$278,2,0),0)/1000))&gt;0),1,TRUNC(VLOOKUP($E288,'Container Panel'!$B$41:$Z$100,$D288,0)/(VLOOKUP(CK$276,UI!$A$12:$O$51,VLOOKUP(CK$279,$B$276:$C$278,2,0),0)/1000)))),"")</f>
        <v/>
      </c>
      <c r="CL288" s="145" t="str">
        <f>IFERROR(IF(AND(CL$272=list!$D$3,'Box Calculation'!CL$279&lt;&gt;"h",$E288&lt;&gt;0),0,IF(AND(CL$273=list!$D$2,$E288&lt;&gt;0,TRUNC(VLOOKUP($E288,'Container Panel'!$B$41:$Z$100,$D288,0)/(VLOOKUP(CL$276,UI!$A$12:$O$51,VLOOKUP(CL$279,$B$276:$C$278,2,0),0)/1000))&gt;0),1,TRUNC(VLOOKUP($E288,'Container Panel'!$B$41:$Z$100,$D288,0)/(VLOOKUP(CL$276,UI!$A$12:$O$51,VLOOKUP(CL$279,$B$276:$C$278,2,0),0)/1000)))),"")</f>
        <v/>
      </c>
      <c r="CM288" s="145" t="str">
        <f>IFERROR(IF(AND(CM$272=list!$D$3,'Box Calculation'!CM$279&lt;&gt;"h",$E288&lt;&gt;0),0,IF(AND(CM$273=list!$D$2,$E288&lt;&gt;0,TRUNC(VLOOKUP($E288,'Container Panel'!$B$41:$Z$100,$D288,0)/(VLOOKUP(CM$276,UI!$A$12:$O$51,VLOOKUP(CM$279,$B$276:$C$278,2,0),0)/1000))&gt;0),1,TRUNC(VLOOKUP($E288,'Container Panel'!$B$41:$Z$100,$D288,0)/(VLOOKUP(CM$276,UI!$A$12:$O$51,VLOOKUP(CM$279,$B$276:$C$278,2,0),0)/1000)))),"")</f>
        <v/>
      </c>
      <c r="CN288" s="145" t="str">
        <f>IFERROR(IF(AND(CN$272=list!$D$3,'Box Calculation'!CN$279&lt;&gt;"h",$E288&lt;&gt;0),0,IF(AND(CN$273=list!$D$2,$E288&lt;&gt;0,TRUNC(VLOOKUP($E288,'Container Panel'!$B$41:$Z$100,$D288,0)/(VLOOKUP(CN$276,UI!$A$12:$O$51,VLOOKUP(CN$279,$B$276:$C$278,2,0),0)/1000))&gt;0),1,TRUNC(VLOOKUP($E288,'Container Panel'!$B$41:$Z$100,$D288,0)/(VLOOKUP(CN$276,UI!$A$12:$O$51,VLOOKUP(CN$279,$B$276:$C$278,2,0),0)/1000)))),"")</f>
        <v/>
      </c>
      <c r="CO288" s="145" t="str">
        <f>IFERROR(IF(AND(CO$272=list!$D$3,'Box Calculation'!CO$279&lt;&gt;"h",$E288&lt;&gt;0),0,IF(AND(CO$273=list!$D$2,$E288&lt;&gt;0,TRUNC(VLOOKUP($E288,'Container Panel'!$B$41:$Z$100,$D288,0)/(VLOOKUP(CO$276,UI!$A$12:$O$51,VLOOKUP(CO$279,$B$276:$C$278,2,0),0)/1000))&gt;0),1,TRUNC(VLOOKUP($E288,'Container Panel'!$B$41:$Z$100,$D288,0)/(VLOOKUP(CO$276,UI!$A$12:$O$51,VLOOKUP(CO$279,$B$276:$C$278,2,0),0)/1000)))),"")</f>
        <v/>
      </c>
      <c r="CP288" s="145" t="str">
        <f>IFERROR(IF(AND(CP$272=list!$D$3,'Box Calculation'!CP$279&lt;&gt;"h",$E288&lt;&gt;0),0,IF(AND(CP$273=list!$D$2,$E288&lt;&gt;0,TRUNC(VLOOKUP($E288,'Container Panel'!$B$41:$Z$100,$D288,0)/(VLOOKUP(CP$276,UI!$A$12:$O$51,VLOOKUP(CP$279,$B$276:$C$278,2,0),0)/1000))&gt;0),1,TRUNC(VLOOKUP($E288,'Container Panel'!$B$41:$Z$100,$D288,0)/(VLOOKUP(CP$276,UI!$A$12:$O$51,VLOOKUP(CP$279,$B$276:$C$278,2,0),0)/1000)))),"")</f>
        <v/>
      </c>
      <c r="CQ288" s="145" t="str">
        <f>IFERROR(IF(AND(CQ$272=list!$D$3,'Box Calculation'!CQ$279&lt;&gt;"h",$E288&lt;&gt;0),0,IF(AND(CQ$273=list!$D$2,$E288&lt;&gt;0,TRUNC(VLOOKUP($E288,'Container Panel'!$B$41:$Z$100,$D288,0)/(VLOOKUP(CQ$276,UI!$A$12:$O$51,VLOOKUP(CQ$279,$B$276:$C$278,2,0),0)/1000))&gt;0),1,TRUNC(VLOOKUP($E288,'Container Panel'!$B$41:$Z$100,$D288,0)/(VLOOKUP(CQ$276,UI!$A$12:$O$51,VLOOKUP(CQ$279,$B$276:$C$278,2,0),0)/1000)))),"")</f>
        <v/>
      </c>
      <c r="CR288" s="145" t="str">
        <f>IFERROR(IF(AND(CR$272=list!$D$3,'Box Calculation'!CR$279&lt;&gt;"h",$E288&lt;&gt;0),0,IF(AND(CR$273=list!$D$2,$E288&lt;&gt;0,TRUNC(VLOOKUP($E288,'Container Panel'!$B$41:$Z$100,$D288,0)/(VLOOKUP(CR$276,UI!$A$12:$O$51,VLOOKUP(CR$279,$B$276:$C$278,2,0),0)/1000))&gt;0),1,TRUNC(VLOOKUP($E288,'Container Panel'!$B$41:$Z$100,$D288,0)/(VLOOKUP(CR$276,UI!$A$12:$O$51,VLOOKUP(CR$279,$B$276:$C$278,2,0),0)/1000)))),"")</f>
        <v/>
      </c>
      <c r="CS288" s="145" t="str">
        <f>IFERROR(IF(AND(CS$272=list!$D$3,'Box Calculation'!CS$279&lt;&gt;"h",$E288&lt;&gt;0),0,IF(AND(CS$273=list!$D$2,$E288&lt;&gt;0,TRUNC(VLOOKUP($E288,'Container Panel'!$B$41:$Z$100,$D288,0)/(VLOOKUP(CS$276,UI!$A$12:$O$51,VLOOKUP(CS$279,$B$276:$C$278,2,0),0)/1000))&gt;0),1,TRUNC(VLOOKUP($E288,'Container Panel'!$B$41:$Z$100,$D288,0)/(VLOOKUP(CS$276,UI!$A$12:$O$51,VLOOKUP(CS$279,$B$276:$C$278,2,0),0)/1000)))),"")</f>
        <v/>
      </c>
      <c r="CT288" s="145" t="str">
        <f>IFERROR(IF(AND(CT$272=list!$D$3,'Box Calculation'!CT$279&lt;&gt;"h",$E288&lt;&gt;0),0,IF(AND(CT$273=list!$D$2,$E288&lt;&gt;0,TRUNC(VLOOKUP($E288,'Container Panel'!$B$41:$Z$100,$D288,0)/(VLOOKUP(CT$276,UI!$A$12:$O$51,VLOOKUP(CT$279,$B$276:$C$278,2,0),0)/1000))&gt;0),1,TRUNC(VLOOKUP($E288,'Container Panel'!$B$41:$Z$100,$D288,0)/(VLOOKUP(CT$276,UI!$A$12:$O$51,VLOOKUP(CT$279,$B$276:$C$278,2,0),0)/1000)))),"")</f>
        <v/>
      </c>
      <c r="CU288" s="145" t="str">
        <f>IFERROR(IF(AND(CU$272=list!$D$3,'Box Calculation'!CU$279&lt;&gt;"h",$E288&lt;&gt;0),0,IF(AND(CU$273=list!$D$2,$E288&lt;&gt;0,TRUNC(VLOOKUP($E288,'Container Panel'!$B$41:$Z$100,$D288,0)/(VLOOKUP(CU$276,UI!$A$12:$O$51,VLOOKUP(CU$279,$B$276:$C$278,2,0),0)/1000))&gt;0),1,TRUNC(VLOOKUP($E288,'Container Panel'!$B$41:$Z$100,$D288,0)/(VLOOKUP(CU$276,UI!$A$12:$O$51,VLOOKUP(CU$279,$B$276:$C$278,2,0),0)/1000)))),"")</f>
        <v/>
      </c>
      <c r="CV288" s="145" t="str">
        <f>IFERROR(IF(AND(CV$272=list!$D$3,'Box Calculation'!CV$279&lt;&gt;"h",$E288&lt;&gt;0),0,IF(AND(CV$273=list!$D$2,$E288&lt;&gt;0,TRUNC(VLOOKUP($E288,'Container Panel'!$B$41:$Z$100,$D288,0)/(VLOOKUP(CV$276,UI!$A$12:$O$51,VLOOKUP(CV$279,$B$276:$C$278,2,0),0)/1000))&gt;0),1,TRUNC(VLOOKUP($E288,'Container Panel'!$B$41:$Z$100,$D288,0)/(VLOOKUP(CV$276,UI!$A$12:$O$51,VLOOKUP(CV$279,$B$276:$C$278,2,0),0)/1000)))),"")</f>
        <v/>
      </c>
      <c r="CW288" s="145" t="str">
        <f>IFERROR(IF(AND(CW$272=list!$D$3,'Box Calculation'!CW$279&lt;&gt;"h",$E288&lt;&gt;0),0,IF(AND(CW$273=list!$D$2,$E288&lt;&gt;0,TRUNC(VLOOKUP($E288,'Container Panel'!$B$41:$Z$100,$D288,0)/(VLOOKUP(CW$276,UI!$A$12:$O$51,VLOOKUP(CW$279,$B$276:$C$278,2,0),0)/1000))&gt;0),1,TRUNC(VLOOKUP($E288,'Container Panel'!$B$41:$Z$100,$D288,0)/(VLOOKUP(CW$276,UI!$A$12:$O$51,VLOOKUP(CW$279,$B$276:$C$278,2,0),0)/1000)))),"")</f>
        <v/>
      </c>
      <c r="CX288" s="145" t="str">
        <f>IFERROR(IF(AND(CX$272=list!$D$3,'Box Calculation'!CX$279&lt;&gt;"h",$E288&lt;&gt;0),0,IF(AND(CX$273=list!$D$2,$E288&lt;&gt;0,TRUNC(VLOOKUP($E288,'Container Panel'!$B$41:$Z$100,$D288,0)/(VLOOKUP(CX$276,UI!$A$12:$O$51,VLOOKUP(CX$279,$B$276:$C$278,2,0),0)/1000))&gt;0),1,TRUNC(VLOOKUP($E288,'Container Panel'!$B$41:$Z$100,$D288,0)/(VLOOKUP(CX$276,UI!$A$12:$O$51,VLOOKUP(CX$279,$B$276:$C$278,2,0),0)/1000)))),"")</f>
        <v/>
      </c>
      <c r="CY288" s="145" t="str">
        <f>IFERROR(IF(AND(CY$272=list!$D$3,'Box Calculation'!CY$279&lt;&gt;"h",$E288&lt;&gt;0),0,IF(AND(CY$273=list!$D$2,$E288&lt;&gt;0,TRUNC(VLOOKUP($E288,'Container Panel'!$B$41:$Z$100,$D288,0)/(VLOOKUP(CY$276,UI!$A$12:$O$51,VLOOKUP(CY$279,$B$276:$C$278,2,0),0)/1000))&gt;0),1,TRUNC(VLOOKUP($E288,'Container Panel'!$B$41:$Z$100,$D288,0)/(VLOOKUP(CY$276,UI!$A$12:$O$51,VLOOKUP(CY$279,$B$276:$C$278,2,0),0)/1000)))),"")</f>
        <v/>
      </c>
      <c r="CZ288" s="145" t="str">
        <f>IFERROR(IF(AND(CZ$272=list!$D$3,'Box Calculation'!CZ$279&lt;&gt;"h",$E288&lt;&gt;0),0,IF(AND(CZ$273=list!$D$2,$E288&lt;&gt;0,TRUNC(VLOOKUP($E288,'Container Panel'!$B$41:$Z$100,$D288,0)/(VLOOKUP(CZ$276,UI!$A$12:$O$51,VLOOKUP(CZ$279,$B$276:$C$278,2,0),0)/1000))&gt;0),1,TRUNC(VLOOKUP($E288,'Container Panel'!$B$41:$Z$100,$D288,0)/(VLOOKUP(CZ$276,UI!$A$12:$O$51,VLOOKUP(CZ$279,$B$276:$C$278,2,0),0)/1000)))),"")</f>
        <v/>
      </c>
      <c r="DA288" s="145" t="str">
        <f>IFERROR(IF(AND(DA$272=list!$D$3,'Box Calculation'!DA$279&lt;&gt;"h",$E288&lt;&gt;0),0,IF(AND(DA$273=list!$D$2,$E288&lt;&gt;0,TRUNC(VLOOKUP($E288,'Container Panel'!$B$41:$Z$100,$D288,0)/(VLOOKUP(DA$276,UI!$A$12:$O$51,VLOOKUP(DA$279,$B$276:$C$278,2,0),0)/1000))&gt;0),1,TRUNC(VLOOKUP($E288,'Container Panel'!$B$41:$Z$100,$D288,0)/(VLOOKUP(DA$276,UI!$A$12:$O$51,VLOOKUP(DA$279,$B$276:$C$278,2,0),0)/1000)))),"")</f>
        <v/>
      </c>
      <c r="DB288" s="145" t="str">
        <f>IFERROR(IF(AND(DB$272=list!$D$3,'Box Calculation'!DB$279&lt;&gt;"h",$E288&lt;&gt;0),0,IF(AND(DB$273=list!$D$2,$E288&lt;&gt;0,TRUNC(VLOOKUP($E288,'Container Panel'!$B$41:$Z$100,$D288,0)/(VLOOKUP(DB$276,UI!$A$12:$O$51,VLOOKUP(DB$279,$B$276:$C$278,2,0),0)/1000))&gt;0),1,TRUNC(VLOOKUP($E288,'Container Panel'!$B$41:$Z$100,$D288,0)/(VLOOKUP(DB$276,UI!$A$12:$O$51,VLOOKUP(DB$279,$B$276:$C$278,2,0),0)/1000)))),"")</f>
        <v/>
      </c>
      <c r="DC288" s="145" t="str">
        <f>IFERROR(IF(AND(DC$272=list!$D$3,'Box Calculation'!DC$279&lt;&gt;"h",$E288&lt;&gt;0),0,IF(AND(DC$273=list!$D$2,$E288&lt;&gt;0,TRUNC(VLOOKUP($E288,'Container Panel'!$B$41:$Z$100,$D288,0)/(VLOOKUP(DC$276,UI!$A$12:$O$51,VLOOKUP(DC$279,$B$276:$C$278,2,0),0)/1000))&gt;0),1,TRUNC(VLOOKUP($E288,'Container Panel'!$B$41:$Z$100,$D288,0)/(VLOOKUP(DC$276,UI!$A$12:$O$51,VLOOKUP(DC$279,$B$276:$C$278,2,0),0)/1000)))),"")</f>
        <v/>
      </c>
      <c r="DD288" s="145" t="str">
        <f>IFERROR(IF(AND(DD$272=list!$D$3,'Box Calculation'!DD$279&lt;&gt;"h",$E288&lt;&gt;0),0,IF(AND(DD$273=list!$D$2,$E288&lt;&gt;0,TRUNC(VLOOKUP($E288,'Container Panel'!$B$41:$Z$100,$D288,0)/(VLOOKUP(DD$276,UI!$A$12:$O$51,VLOOKUP(DD$279,$B$276:$C$278,2,0),0)/1000))&gt;0),1,TRUNC(VLOOKUP($E288,'Container Panel'!$B$41:$Z$100,$D288,0)/(VLOOKUP(DD$276,UI!$A$12:$O$51,VLOOKUP(DD$279,$B$276:$C$278,2,0),0)/1000)))),"")</f>
        <v/>
      </c>
      <c r="DE288" s="145" t="str">
        <f>IFERROR(IF(AND(DE$272=list!$D$3,'Box Calculation'!DE$279&lt;&gt;"h",$E288&lt;&gt;0),0,IF(AND(DE$273=list!$D$2,$E288&lt;&gt;0,TRUNC(VLOOKUP($E288,'Container Panel'!$B$41:$Z$100,$D288,0)/(VLOOKUP(DE$276,UI!$A$12:$O$51,VLOOKUP(DE$279,$B$276:$C$278,2,0),0)/1000))&gt;0),1,TRUNC(VLOOKUP($E288,'Container Panel'!$B$41:$Z$100,$D288,0)/(VLOOKUP(DE$276,UI!$A$12:$O$51,VLOOKUP(DE$279,$B$276:$C$278,2,0),0)/1000)))),"")</f>
        <v/>
      </c>
      <c r="DF288" s="145" t="str">
        <f>IFERROR(IF(AND(DF$272=list!$D$3,'Box Calculation'!DF$279&lt;&gt;"h",$E288&lt;&gt;0),0,IF(AND(DF$273=list!$D$2,$E288&lt;&gt;0,TRUNC(VLOOKUP($E288,'Container Panel'!$B$41:$Z$100,$D288,0)/(VLOOKUP(DF$276,UI!$A$12:$O$51,VLOOKUP(DF$279,$B$276:$C$278,2,0),0)/1000))&gt;0),1,TRUNC(VLOOKUP($E288,'Container Panel'!$B$41:$Z$100,$D288,0)/(VLOOKUP(DF$276,UI!$A$12:$O$51,VLOOKUP(DF$279,$B$276:$C$278,2,0),0)/1000)))),"")</f>
        <v/>
      </c>
      <c r="DG288" s="145" t="str">
        <f>IFERROR(IF(AND(DG$272=list!$D$3,'Box Calculation'!DG$279&lt;&gt;"h",$E288&lt;&gt;0),0,IF(AND(DG$273=list!$D$2,$E288&lt;&gt;0,TRUNC(VLOOKUP($E288,'Container Panel'!$B$41:$Z$100,$D288,0)/(VLOOKUP(DG$276,UI!$A$12:$O$51,VLOOKUP(DG$279,$B$276:$C$278,2,0),0)/1000))&gt;0),1,TRUNC(VLOOKUP($E288,'Container Panel'!$B$41:$Z$100,$D288,0)/(VLOOKUP(DG$276,UI!$A$12:$O$51,VLOOKUP(DG$279,$B$276:$C$278,2,0),0)/1000)))),"")</f>
        <v/>
      </c>
      <c r="DH288" s="145" t="str">
        <f>IFERROR(IF(AND(DH$272=list!$D$3,'Box Calculation'!DH$279&lt;&gt;"h",$E288&lt;&gt;0),0,IF(AND(DH$273=list!$D$2,$E288&lt;&gt;0,TRUNC(VLOOKUP($E288,'Container Panel'!$B$41:$Z$100,$D288,0)/(VLOOKUP(DH$276,UI!$A$12:$O$51,VLOOKUP(DH$279,$B$276:$C$278,2,0),0)/1000))&gt;0),1,TRUNC(VLOOKUP($E288,'Container Panel'!$B$41:$Z$100,$D288,0)/(VLOOKUP(DH$276,UI!$A$12:$O$51,VLOOKUP(DH$279,$B$276:$C$278,2,0),0)/1000)))),"")</f>
        <v/>
      </c>
      <c r="DI288" s="145" t="str">
        <f>IFERROR(IF(AND(DI$272=list!$D$3,'Box Calculation'!DI$279&lt;&gt;"h",$E288&lt;&gt;0),0,IF(AND(DI$273=list!$D$2,$E288&lt;&gt;0,TRUNC(VLOOKUP($E288,'Container Panel'!$B$41:$Z$100,$D288,0)/(VLOOKUP(DI$276,UI!$A$12:$O$51,VLOOKUP(DI$279,$B$276:$C$278,2,0),0)/1000))&gt;0),1,TRUNC(VLOOKUP($E288,'Container Panel'!$B$41:$Z$100,$D288,0)/(VLOOKUP(DI$276,UI!$A$12:$O$51,VLOOKUP(DI$279,$B$276:$C$278,2,0),0)/1000)))),"")</f>
        <v/>
      </c>
      <c r="DJ288" s="145" t="str">
        <f>IFERROR(IF(AND(DJ$272=list!$D$3,'Box Calculation'!DJ$279&lt;&gt;"h",$E288&lt;&gt;0),0,IF(AND(DJ$273=list!$D$2,$E288&lt;&gt;0,TRUNC(VLOOKUP($E288,'Container Panel'!$B$41:$Z$100,$D288,0)/(VLOOKUP(DJ$276,UI!$A$12:$O$51,VLOOKUP(DJ$279,$B$276:$C$278,2,0),0)/1000))&gt;0),1,TRUNC(VLOOKUP($E288,'Container Panel'!$B$41:$Z$100,$D288,0)/(VLOOKUP(DJ$276,UI!$A$12:$O$51,VLOOKUP(DJ$279,$B$276:$C$278,2,0),0)/1000)))),"")</f>
        <v/>
      </c>
      <c r="DK288" s="145" t="str">
        <f>IFERROR(IF(AND(DK$272=list!$D$3,'Box Calculation'!DK$279&lt;&gt;"h",$E288&lt;&gt;0),0,IF(AND(DK$273=list!$D$2,$E288&lt;&gt;0,TRUNC(VLOOKUP($E288,'Container Panel'!$B$41:$Z$100,$D288,0)/(VLOOKUP(DK$276,UI!$A$12:$O$51,VLOOKUP(DK$279,$B$276:$C$278,2,0),0)/1000))&gt;0),1,TRUNC(VLOOKUP($E288,'Container Panel'!$B$41:$Z$100,$D288,0)/(VLOOKUP(DK$276,UI!$A$12:$O$51,VLOOKUP(DK$279,$B$276:$C$278,2,0),0)/1000)))),"")</f>
        <v/>
      </c>
      <c r="DL288" s="145" t="str">
        <f>IFERROR(IF(AND(DL$272=list!$D$3,'Box Calculation'!DL$279&lt;&gt;"h",$E288&lt;&gt;0),0,IF(AND(DL$273=list!$D$2,$E288&lt;&gt;0,TRUNC(VLOOKUP($E288,'Container Panel'!$B$41:$Z$100,$D288,0)/(VLOOKUP(DL$276,UI!$A$12:$O$51,VLOOKUP(DL$279,$B$276:$C$278,2,0),0)/1000))&gt;0),1,TRUNC(VLOOKUP($E288,'Container Panel'!$B$41:$Z$100,$D288,0)/(VLOOKUP(DL$276,UI!$A$12:$O$51,VLOOKUP(DL$279,$B$276:$C$278,2,0),0)/1000)))),"")</f>
        <v/>
      </c>
      <c r="DM288" s="145" t="str">
        <f>IFERROR(IF(AND(DM$272=list!$D$3,'Box Calculation'!DM$279&lt;&gt;"h",$E288&lt;&gt;0),0,IF(AND(DM$273=list!$D$2,$E288&lt;&gt;0,TRUNC(VLOOKUP($E288,'Container Panel'!$B$41:$Z$100,$D288,0)/(VLOOKUP(DM$276,UI!$A$12:$O$51,VLOOKUP(DM$279,$B$276:$C$278,2,0),0)/1000))&gt;0),1,TRUNC(VLOOKUP($E288,'Container Panel'!$B$41:$Z$100,$D288,0)/(VLOOKUP(DM$276,UI!$A$12:$O$51,VLOOKUP(DM$279,$B$276:$C$278,2,0),0)/1000)))),"")</f>
        <v/>
      </c>
      <c r="DN288" s="145" t="str">
        <f>IFERROR(IF(AND(DN$272=list!$D$3,'Box Calculation'!DN$279&lt;&gt;"h",$E288&lt;&gt;0),0,IF(AND(DN$273=list!$D$2,$E288&lt;&gt;0,TRUNC(VLOOKUP($E288,'Container Panel'!$B$41:$Z$100,$D288,0)/(VLOOKUP(DN$276,UI!$A$12:$O$51,VLOOKUP(DN$279,$B$276:$C$278,2,0),0)/1000))&gt;0),1,TRUNC(VLOOKUP($E288,'Container Panel'!$B$41:$Z$100,$D288,0)/(VLOOKUP(DN$276,UI!$A$12:$O$51,VLOOKUP(DN$279,$B$276:$C$278,2,0),0)/1000)))),"")</f>
        <v/>
      </c>
      <c r="DO288" s="145" t="str">
        <f>IFERROR(IF(AND(DO$272=list!$D$3,'Box Calculation'!DO$279&lt;&gt;"h",$E288&lt;&gt;0),0,IF(AND(DO$273=list!$D$2,$E288&lt;&gt;0,TRUNC(VLOOKUP($E288,'Container Panel'!$B$41:$Z$100,$D288,0)/(VLOOKUP(DO$276,UI!$A$12:$O$51,VLOOKUP(DO$279,$B$276:$C$278,2,0),0)/1000))&gt;0),1,TRUNC(VLOOKUP($E288,'Container Panel'!$B$41:$Z$100,$D288,0)/(VLOOKUP(DO$276,UI!$A$12:$O$51,VLOOKUP(DO$279,$B$276:$C$278,2,0),0)/1000)))),"")</f>
        <v/>
      </c>
      <c r="DP288" s="145" t="str">
        <f>IFERROR(IF(AND(DP$272=list!$D$3,'Box Calculation'!DP$279&lt;&gt;"h",$E288&lt;&gt;0),0,IF(AND(DP$273=list!$D$2,$E288&lt;&gt;0,TRUNC(VLOOKUP($E288,'Container Panel'!$B$41:$Z$100,$D288,0)/(VLOOKUP(DP$276,UI!$A$12:$O$51,VLOOKUP(DP$279,$B$276:$C$278,2,0),0)/1000))&gt;0),1,TRUNC(VLOOKUP($E288,'Container Panel'!$B$41:$Z$100,$D288,0)/(VLOOKUP(DP$276,UI!$A$12:$O$51,VLOOKUP(DP$279,$B$276:$C$278,2,0),0)/1000)))),"")</f>
        <v/>
      </c>
      <c r="DQ288" s="145" t="str">
        <f>IFERROR(IF(AND(DQ$272=list!$D$3,'Box Calculation'!DQ$279&lt;&gt;"h",$E288&lt;&gt;0),0,IF(AND(DQ$273=list!$D$2,$E288&lt;&gt;0,TRUNC(VLOOKUP($E288,'Container Panel'!$B$41:$Z$100,$D288,0)/(VLOOKUP(DQ$276,UI!$A$12:$O$51,VLOOKUP(DQ$279,$B$276:$C$278,2,0),0)/1000))&gt;0),1,TRUNC(VLOOKUP($E288,'Container Panel'!$B$41:$Z$100,$D288,0)/(VLOOKUP(DQ$276,UI!$A$12:$O$51,VLOOKUP(DQ$279,$B$276:$C$278,2,0),0)/1000)))),"")</f>
        <v/>
      </c>
      <c r="DR288" s="145" t="str">
        <f>IFERROR(IF(AND(DR$272=list!$D$3,'Box Calculation'!DR$279&lt;&gt;"h",$E288&lt;&gt;0),0,IF(AND(DR$273=list!$D$2,$E288&lt;&gt;0,TRUNC(VLOOKUP($E288,'Container Panel'!$B$41:$Z$100,$D288,0)/(VLOOKUP(DR$276,UI!$A$12:$O$51,VLOOKUP(DR$279,$B$276:$C$278,2,0),0)/1000))&gt;0),1,TRUNC(VLOOKUP($E288,'Container Panel'!$B$41:$Z$100,$D288,0)/(VLOOKUP(DR$276,UI!$A$12:$O$51,VLOOKUP(DR$279,$B$276:$C$278,2,0),0)/1000)))),"")</f>
        <v/>
      </c>
      <c r="DS288" s="145" t="str">
        <f>IFERROR(IF(AND(DS$272=list!$D$3,'Box Calculation'!DS$279&lt;&gt;"h",$E288&lt;&gt;0),0,IF(AND(DS$273=list!$D$2,$E288&lt;&gt;0,TRUNC(VLOOKUP($E288,'Container Panel'!$B$41:$Z$100,$D288,0)/(VLOOKUP(DS$276,UI!$A$12:$O$51,VLOOKUP(DS$279,$B$276:$C$278,2,0),0)/1000))&gt;0),1,TRUNC(VLOOKUP($E288,'Container Panel'!$B$41:$Z$100,$D288,0)/(VLOOKUP(DS$276,UI!$A$12:$O$51,VLOOKUP(DS$279,$B$276:$C$278,2,0),0)/1000)))),"")</f>
        <v/>
      </c>
      <c r="DT288" s="145" t="str">
        <f>IFERROR(IF(AND(DT$272=list!$D$3,'Box Calculation'!DT$279&lt;&gt;"h",$E288&lt;&gt;0),0,IF(AND(DT$273=list!$D$2,$E288&lt;&gt;0,TRUNC(VLOOKUP($E288,'Container Panel'!$B$41:$Z$100,$D288,0)/(VLOOKUP(DT$276,UI!$A$12:$O$51,VLOOKUP(DT$279,$B$276:$C$278,2,0),0)/1000))&gt;0),1,TRUNC(VLOOKUP($E288,'Container Panel'!$B$41:$Z$100,$D288,0)/(VLOOKUP(DT$276,UI!$A$12:$O$51,VLOOKUP(DT$279,$B$276:$C$278,2,0),0)/1000)))),"")</f>
        <v/>
      </c>
      <c r="DU288" s="145" t="str">
        <f>IFERROR(IF(AND(DU$272=list!$D$3,'Box Calculation'!DU$279&lt;&gt;"h",$E288&lt;&gt;0),0,IF(AND(DU$273=list!$D$2,$E288&lt;&gt;0,TRUNC(VLOOKUP($E288,'Container Panel'!$B$41:$Z$100,$D288,0)/(VLOOKUP(DU$276,UI!$A$12:$O$51,VLOOKUP(DU$279,$B$276:$C$278,2,0),0)/1000))&gt;0),1,TRUNC(VLOOKUP($E288,'Container Panel'!$B$41:$Z$100,$D288,0)/(VLOOKUP(DU$276,UI!$A$12:$O$51,VLOOKUP(DU$279,$B$276:$C$278,2,0),0)/1000)))),"")</f>
        <v/>
      </c>
      <c r="DV288" s="145" t="str">
        <f>IFERROR(IF(AND(DV$272=list!$D$3,'Box Calculation'!DV$279&lt;&gt;"h",$E288&lt;&gt;0),0,IF(AND(DV$273=list!$D$2,$E288&lt;&gt;0,TRUNC(VLOOKUP($E288,'Container Panel'!$B$41:$Z$100,$D288,0)/(VLOOKUP(DV$276,UI!$A$12:$O$51,VLOOKUP(DV$279,$B$276:$C$278,2,0),0)/1000))&gt;0),1,TRUNC(VLOOKUP($E288,'Container Panel'!$B$41:$Z$100,$D288,0)/(VLOOKUP(DV$276,UI!$A$12:$O$51,VLOOKUP(DV$279,$B$276:$C$278,2,0),0)/1000)))),"")</f>
        <v/>
      </c>
      <c r="DW288" s="145" t="str">
        <f>IFERROR(IF(AND(DW$272=list!$D$3,'Box Calculation'!DW$279&lt;&gt;"h",$E288&lt;&gt;0),0,IF(AND(DW$273=list!$D$2,$E288&lt;&gt;0,TRUNC(VLOOKUP($E288,'Container Panel'!$B$41:$Z$100,$D288,0)/(VLOOKUP(DW$276,UI!$A$12:$O$51,VLOOKUP(DW$279,$B$276:$C$278,2,0),0)/1000))&gt;0),1,TRUNC(VLOOKUP($E288,'Container Panel'!$B$41:$Z$100,$D288,0)/(VLOOKUP(DW$276,UI!$A$12:$O$51,VLOOKUP(DW$279,$B$276:$C$278,2,0),0)/1000)))),"")</f>
        <v/>
      </c>
      <c r="DX288" s="145" t="str">
        <f>IFERROR(IF(AND(DX$272=list!$D$3,'Box Calculation'!DX$279&lt;&gt;"h",$E288&lt;&gt;0),0,IF(AND(DX$273=list!$D$2,$E288&lt;&gt;0,TRUNC(VLOOKUP($E288,'Container Panel'!$B$41:$Z$100,$D288,0)/(VLOOKUP(DX$276,UI!$A$12:$O$51,VLOOKUP(DX$279,$B$276:$C$278,2,0),0)/1000))&gt;0),1,TRUNC(VLOOKUP($E288,'Container Panel'!$B$41:$Z$100,$D288,0)/(VLOOKUP(DX$276,UI!$A$12:$O$51,VLOOKUP(DX$279,$B$276:$C$278,2,0),0)/1000)))),"")</f>
        <v/>
      </c>
      <c r="DY288" s="145" t="str">
        <f>IFERROR(IF(AND(DY$272=list!$D$3,'Box Calculation'!DY$279&lt;&gt;"h",$E288&lt;&gt;0),0,IF(AND(DY$273=list!$D$2,$E288&lt;&gt;0,TRUNC(VLOOKUP($E288,'Container Panel'!$B$41:$Z$100,$D288,0)/(VLOOKUP(DY$276,UI!$A$12:$O$51,VLOOKUP(DY$279,$B$276:$C$278,2,0),0)/1000))&gt;0),1,TRUNC(VLOOKUP($E288,'Container Panel'!$B$41:$Z$100,$D288,0)/(VLOOKUP(DY$276,UI!$A$12:$O$51,VLOOKUP(DY$279,$B$276:$C$278,2,0),0)/1000)))),"")</f>
        <v/>
      </c>
      <c r="DZ288" s="145" t="str">
        <f>IFERROR(IF(AND(DZ$272=list!$D$3,'Box Calculation'!DZ$279&lt;&gt;"h",$E288&lt;&gt;0),0,IF(AND(DZ$273=list!$D$2,$E288&lt;&gt;0,TRUNC(VLOOKUP($E288,'Container Panel'!$B$41:$Z$100,$D288,0)/(VLOOKUP(DZ$276,UI!$A$12:$O$51,VLOOKUP(DZ$279,$B$276:$C$278,2,0),0)/1000))&gt;0),1,TRUNC(VLOOKUP($E288,'Container Panel'!$B$41:$Z$100,$D288,0)/(VLOOKUP(DZ$276,UI!$A$12:$O$51,VLOOKUP(DZ$279,$B$276:$C$278,2,0),0)/1000)))),"")</f>
        <v/>
      </c>
      <c r="EA288" s="145" t="str">
        <f>IFERROR(IF(AND(EA$272=list!$D$3,'Box Calculation'!EA$279&lt;&gt;"h",$E288&lt;&gt;0),0,IF(AND(EA$273=list!$D$2,$E288&lt;&gt;0,TRUNC(VLOOKUP($E288,'Container Panel'!$B$41:$Z$100,$D288,0)/(VLOOKUP(EA$276,UI!$A$12:$O$51,VLOOKUP(EA$279,$B$276:$C$278,2,0),0)/1000))&gt;0),1,TRUNC(VLOOKUP($E288,'Container Panel'!$B$41:$Z$100,$D288,0)/(VLOOKUP(EA$276,UI!$A$12:$O$51,VLOOKUP(EA$279,$B$276:$C$278,2,0),0)/1000)))),"")</f>
        <v/>
      </c>
      <c r="EB288" s="145" t="str">
        <f>IFERROR(IF(AND(EB$272=list!$D$3,'Box Calculation'!EB$279&lt;&gt;"h",$E288&lt;&gt;0),0,IF(AND(EB$273=list!$D$2,$E288&lt;&gt;0,TRUNC(VLOOKUP($E288,'Container Panel'!$B$41:$Z$100,$D288,0)/(VLOOKUP(EB$276,UI!$A$12:$O$51,VLOOKUP(EB$279,$B$276:$C$278,2,0),0)/1000))&gt;0),1,TRUNC(VLOOKUP($E288,'Container Panel'!$B$41:$Z$100,$D288,0)/(VLOOKUP(EB$276,UI!$A$12:$O$51,VLOOKUP(EB$279,$B$276:$C$278,2,0),0)/1000)))),"")</f>
        <v/>
      </c>
      <c r="EC288" s="145" t="str">
        <f>IFERROR(IF(AND(EC$272=list!$D$3,'Box Calculation'!EC$279&lt;&gt;"h",$E288&lt;&gt;0),0,IF(AND(EC$273=list!$D$2,$E288&lt;&gt;0,TRUNC(VLOOKUP($E288,'Container Panel'!$B$41:$Z$100,$D288,0)/(VLOOKUP(EC$276,UI!$A$12:$O$51,VLOOKUP(EC$279,$B$276:$C$278,2,0),0)/1000))&gt;0),1,TRUNC(VLOOKUP($E288,'Container Panel'!$B$41:$Z$100,$D288,0)/(VLOOKUP(EC$276,UI!$A$12:$O$51,VLOOKUP(EC$279,$B$276:$C$278,2,0),0)/1000)))),"")</f>
        <v/>
      </c>
      <c r="ED288" s="145" t="str">
        <f>IFERROR(IF(AND(ED$272=list!$D$3,'Box Calculation'!ED$279&lt;&gt;"h",$E288&lt;&gt;0),0,IF(AND(ED$273=list!$D$2,$E288&lt;&gt;0,TRUNC(VLOOKUP($E288,'Container Panel'!$B$41:$Z$100,$D288,0)/(VLOOKUP(ED$276,UI!$A$12:$O$51,VLOOKUP(ED$279,$B$276:$C$278,2,0),0)/1000))&gt;0),1,TRUNC(VLOOKUP($E288,'Container Panel'!$B$41:$Z$100,$D288,0)/(VLOOKUP(ED$276,UI!$A$12:$O$51,VLOOKUP(ED$279,$B$276:$C$278,2,0),0)/1000)))),"")</f>
        <v/>
      </c>
      <c r="EE288" s="145" t="str">
        <f>IFERROR(IF(AND(EE$272=list!$D$3,'Box Calculation'!EE$279&lt;&gt;"h",$E288&lt;&gt;0),0,IF(AND(EE$273=list!$D$2,$E288&lt;&gt;0,TRUNC(VLOOKUP($E288,'Container Panel'!$B$41:$Z$100,$D288,0)/(VLOOKUP(EE$276,UI!$A$12:$O$51,VLOOKUP(EE$279,$B$276:$C$278,2,0),0)/1000))&gt;0),1,TRUNC(VLOOKUP($E288,'Container Panel'!$B$41:$Z$100,$D288,0)/(VLOOKUP(EE$276,UI!$A$12:$O$51,VLOOKUP(EE$279,$B$276:$C$278,2,0),0)/1000)))),"")</f>
        <v/>
      </c>
      <c r="EF288" s="145" t="str">
        <f>IFERROR(IF(AND(EF$272=list!$D$3,'Box Calculation'!EF$279&lt;&gt;"h",$E288&lt;&gt;0),0,IF(AND(EF$273=list!$D$2,$E288&lt;&gt;0,TRUNC(VLOOKUP($E288,'Container Panel'!$B$41:$Z$100,$D288,0)/(VLOOKUP(EF$276,UI!$A$12:$O$51,VLOOKUP(EF$279,$B$276:$C$278,2,0),0)/1000))&gt;0),1,TRUNC(VLOOKUP($E288,'Container Panel'!$B$41:$Z$100,$D288,0)/(VLOOKUP(EF$276,UI!$A$12:$O$51,VLOOKUP(EF$279,$B$276:$C$278,2,0),0)/1000)))),"")</f>
        <v/>
      </c>
      <c r="EG288" s="145" t="str">
        <f>IFERROR(IF(AND(EG$272=list!$D$3,'Box Calculation'!EG$279&lt;&gt;"h",$E288&lt;&gt;0),0,IF(AND(EG$273=list!$D$2,$E288&lt;&gt;0,TRUNC(VLOOKUP($E288,'Container Panel'!$B$41:$Z$100,$D288,0)/(VLOOKUP(EG$276,UI!$A$12:$O$51,VLOOKUP(EG$279,$B$276:$C$278,2,0),0)/1000))&gt;0),1,TRUNC(VLOOKUP($E288,'Container Panel'!$B$41:$Z$100,$D288,0)/(VLOOKUP(EG$276,UI!$A$12:$O$51,VLOOKUP(EG$279,$B$276:$C$278,2,0),0)/1000)))),"")</f>
        <v/>
      </c>
      <c r="EH288" s="145" t="str">
        <f>IFERROR(IF(AND(EH$272=list!$D$3,'Box Calculation'!EH$279&lt;&gt;"h",$E288&lt;&gt;0),0,IF(AND(EH$273=list!$D$2,$E288&lt;&gt;0,TRUNC(VLOOKUP($E288,'Container Panel'!$B$41:$Z$100,$D288,0)/(VLOOKUP(EH$276,UI!$A$12:$O$51,VLOOKUP(EH$279,$B$276:$C$278,2,0),0)/1000))&gt;0),1,TRUNC(VLOOKUP($E288,'Container Panel'!$B$41:$Z$100,$D288,0)/(VLOOKUP(EH$276,UI!$A$12:$O$51,VLOOKUP(EH$279,$B$276:$C$278,2,0),0)/1000)))),"")</f>
        <v/>
      </c>
      <c r="EI288" s="145" t="str">
        <f>IFERROR(IF(AND(EI$272=list!$D$3,'Box Calculation'!EI$279&lt;&gt;"h",$E288&lt;&gt;0),0,IF(AND(EI$273=list!$D$2,$E288&lt;&gt;0,TRUNC(VLOOKUP($E288,'Container Panel'!$B$41:$Z$100,$D288,0)/(VLOOKUP(EI$276,UI!$A$12:$O$51,VLOOKUP(EI$279,$B$276:$C$278,2,0),0)/1000))&gt;0),1,TRUNC(VLOOKUP($E288,'Container Panel'!$B$41:$Z$100,$D288,0)/(VLOOKUP(EI$276,UI!$A$12:$O$51,VLOOKUP(EI$279,$B$276:$C$278,2,0),0)/1000)))),"")</f>
        <v/>
      </c>
      <c r="EJ288" s="145" t="str">
        <f>IFERROR(IF(AND(EJ$272=list!$D$3,'Box Calculation'!EJ$279&lt;&gt;"h",$E288&lt;&gt;0),0,IF(AND(EJ$273=list!$D$2,$E288&lt;&gt;0,TRUNC(VLOOKUP($E288,'Container Panel'!$B$41:$Z$100,$D288,0)/(VLOOKUP(EJ$276,UI!$A$12:$O$51,VLOOKUP(EJ$279,$B$276:$C$278,2,0),0)/1000))&gt;0),1,TRUNC(VLOOKUP($E288,'Container Panel'!$B$41:$Z$100,$D288,0)/(VLOOKUP(EJ$276,UI!$A$12:$O$51,VLOOKUP(EJ$279,$B$276:$C$278,2,0),0)/1000)))),"")</f>
        <v/>
      </c>
      <c r="EK288" s="145" t="str">
        <f>IFERROR(IF(AND(EK$272=list!$D$3,'Box Calculation'!EK$279&lt;&gt;"h",$E288&lt;&gt;0),0,IF(AND(EK$273=list!$D$2,$E288&lt;&gt;0,TRUNC(VLOOKUP($E288,'Container Panel'!$B$41:$Z$100,$D288,0)/(VLOOKUP(EK$276,UI!$A$12:$O$51,VLOOKUP(EK$279,$B$276:$C$278,2,0),0)/1000))&gt;0),1,TRUNC(VLOOKUP($E288,'Container Panel'!$B$41:$Z$100,$D288,0)/(VLOOKUP(EK$276,UI!$A$12:$O$51,VLOOKUP(EK$279,$B$276:$C$278,2,0),0)/1000)))),"")</f>
        <v/>
      </c>
      <c r="EL288" s="145" t="str">
        <f>IFERROR(IF(AND(EL$272=list!$D$3,'Box Calculation'!EL$279&lt;&gt;"h",$E288&lt;&gt;0),0,IF(AND(EL$273=list!$D$2,$E288&lt;&gt;0,TRUNC(VLOOKUP($E288,'Container Panel'!$B$41:$Z$100,$D288,0)/(VLOOKUP(EL$276,UI!$A$12:$O$51,VLOOKUP(EL$279,$B$276:$C$278,2,0),0)/1000))&gt;0),1,TRUNC(VLOOKUP($E288,'Container Panel'!$B$41:$Z$100,$D288,0)/(VLOOKUP(EL$276,UI!$A$12:$O$51,VLOOKUP(EL$279,$B$276:$C$278,2,0),0)/1000)))),"")</f>
        <v/>
      </c>
      <c r="EM288" s="145" t="str">
        <f>IFERROR(IF(AND(EM$272=list!$D$3,'Box Calculation'!EM$279&lt;&gt;"h",$E288&lt;&gt;0),0,IF(AND(EM$273=list!$D$2,$E288&lt;&gt;0,TRUNC(VLOOKUP($E288,'Container Panel'!$B$41:$Z$100,$D288,0)/(VLOOKUP(EM$276,UI!$A$12:$O$51,VLOOKUP(EM$279,$B$276:$C$278,2,0),0)/1000))&gt;0),1,TRUNC(VLOOKUP($E288,'Container Panel'!$B$41:$Z$100,$D288,0)/(VLOOKUP(EM$276,UI!$A$12:$O$51,VLOOKUP(EM$279,$B$276:$C$278,2,0),0)/1000)))),"")</f>
        <v/>
      </c>
      <c r="EN288" s="145" t="str">
        <f>IFERROR(IF(AND(EN$272=list!$D$3,'Box Calculation'!EN$279&lt;&gt;"h",$E288&lt;&gt;0),0,IF(AND(EN$273=list!$D$2,$E288&lt;&gt;0,TRUNC(VLOOKUP($E288,'Container Panel'!$B$41:$Z$100,$D288,0)/(VLOOKUP(EN$276,UI!$A$12:$O$51,VLOOKUP(EN$279,$B$276:$C$278,2,0),0)/1000))&gt;0),1,TRUNC(VLOOKUP($E288,'Container Panel'!$B$41:$Z$100,$D288,0)/(VLOOKUP(EN$276,UI!$A$12:$O$51,VLOOKUP(EN$279,$B$276:$C$278,2,0),0)/1000)))),"")</f>
        <v/>
      </c>
      <c r="EO288" s="145" t="str">
        <f>IFERROR(IF(AND(EO$272=list!$D$3,'Box Calculation'!EO$279&lt;&gt;"h",$E288&lt;&gt;0),0,IF(AND(EO$273=list!$D$2,$E288&lt;&gt;0,TRUNC(VLOOKUP($E288,'Container Panel'!$B$41:$Z$100,$D288,0)/(VLOOKUP(EO$276,UI!$A$12:$O$51,VLOOKUP(EO$279,$B$276:$C$278,2,0),0)/1000))&gt;0),1,TRUNC(VLOOKUP($E288,'Container Panel'!$B$41:$Z$100,$D288,0)/(VLOOKUP(EO$276,UI!$A$12:$O$51,VLOOKUP(EO$279,$B$276:$C$278,2,0),0)/1000)))),"")</f>
        <v/>
      </c>
      <c r="EP288" s="145" t="str">
        <f>IFERROR(IF(AND(EP$272=list!$D$3,'Box Calculation'!EP$279&lt;&gt;"h",$E288&lt;&gt;0),0,IF(AND(EP$273=list!$D$2,$E288&lt;&gt;0,TRUNC(VLOOKUP($E288,'Container Panel'!$B$41:$Z$100,$D288,0)/(VLOOKUP(EP$276,UI!$A$12:$O$51,VLOOKUP(EP$279,$B$276:$C$278,2,0),0)/1000))&gt;0),1,TRUNC(VLOOKUP($E288,'Container Panel'!$B$41:$Z$100,$D288,0)/(VLOOKUP(EP$276,UI!$A$12:$O$51,VLOOKUP(EP$279,$B$276:$C$278,2,0),0)/1000)))),"")</f>
        <v/>
      </c>
      <c r="EQ288" s="145" t="str">
        <f>IFERROR(IF(AND(EQ$272=list!$D$3,'Box Calculation'!EQ$279&lt;&gt;"h",$E288&lt;&gt;0),0,IF(AND(EQ$273=list!$D$2,$E288&lt;&gt;0,TRUNC(VLOOKUP($E288,'Container Panel'!$B$41:$Z$100,$D288,0)/(VLOOKUP(EQ$276,UI!$A$12:$O$51,VLOOKUP(EQ$279,$B$276:$C$278,2,0),0)/1000))&gt;0),1,TRUNC(VLOOKUP($E288,'Container Panel'!$B$41:$Z$100,$D288,0)/(VLOOKUP(EQ$276,UI!$A$12:$O$51,VLOOKUP(EQ$279,$B$276:$C$278,2,0),0)/1000)))),"")</f>
        <v/>
      </c>
      <c r="ER288" s="145" t="str">
        <f>IFERROR(IF(AND(ER$272=list!$D$3,'Box Calculation'!ER$279&lt;&gt;"h",$E288&lt;&gt;0),0,IF(AND(ER$273=list!$D$2,$E288&lt;&gt;0,TRUNC(VLOOKUP($E288,'Container Panel'!$B$41:$Z$100,$D288,0)/(VLOOKUP(ER$276,UI!$A$12:$O$51,VLOOKUP(ER$279,$B$276:$C$278,2,0),0)/1000))&gt;0),1,TRUNC(VLOOKUP($E288,'Container Panel'!$B$41:$Z$100,$D288,0)/(VLOOKUP(ER$276,UI!$A$12:$O$51,VLOOKUP(ER$279,$B$276:$C$278,2,0),0)/1000)))),"")</f>
        <v/>
      </c>
      <c r="ES288" s="145" t="str">
        <f>IFERROR(IF(AND(ES$272=list!$D$3,'Box Calculation'!ES$279&lt;&gt;"h",$E288&lt;&gt;0),0,IF(AND(ES$273=list!$D$2,$E288&lt;&gt;0,TRUNC(VLOOKUP($E288,'Container Panel'!$B$41:$Z$100,$D288,0)/(VLOOKUP(ES$276,UI!$A$12:$O$51,VLOOKUP(ES$279,$B$276:$C$278,2,0),0)/1000))&gt;0),1,TRUNC(VLOOKUP($E288,'Container Panel'!$B$41:$Z$100,$D288,0)/(VLOOKUP(ES$276,UI!$A$12:$O$51,VLOOKUP(ES$279,$B$276:$C$278,2,0),0)/1000)))),"")</f>
        <v/>
      </c>
      <c r="ET288" s="145" t="str">
        <f>IFERROR(IF(AND(ET$272=list!$D$3,'Box Calculation'!ET$279&lt;&gt;"h",$E288&lt;&gt;0),0,IF(AND(ET$273=list!$D$2,$E288&lt;&gt;0,TRUNC(VLOOKUP($E288,'Container Panel'!$B$41:$Z$100,$D288,0)/(VLOOKUP(ET$276,UI!$A$12:$O$51,VLOOKUP(ET$279,$B$276:$C$278,2,0),0)/1000))&gt;0),1,TRUNC(VLOOKUP($E288,'Container Panel'!$B$41:$Z$100,$D288,0)/(VLOOKUP(ET$276,UI!$A$12:$O$51,VLOOKUP(ET$279,$B$276:$C$278,2,0),0)/1000)))),"")</f>
        <v/>
      </c>
      <c r="EU288" s="145" t="str">
        <f>IFERROR(IF(AND(EU$272=list!$D$3,'Box Calculation'!EU$279&lt;&gt;"h",$E288&lt;&gt;0),0,IF(AND(EU$273=list!$D$2,$E288&lt;&gt;0,TRUNC(VLOOKUP($E288,'Container Panel'!$B$41:$Z$100,$D288,0)/(VLOOKUP(EU$276,UI!$A$12:$O$51,VLOOKUP(EU$279,$B$276:$C$278,2,0),0)/1000))&gt;0),1,TRUNC(VLOOKUP($E288,'Container Panel'!$B$41:$Z$100,$D288,0)/(VLOOKUP(EU$276,UI!$A$12:$O$51,VLOOKUP(EU$279,$B$276:$C$278,2,0),0)/1000)))),"")</f>
        <v/>
      </c>
      <c r="EV288" s="145" t="str">
        <f>IFERROR(IF(AND(EV$272=list!$D$3,'Box Calculation'!EV$279&lt;&gt;"h",$E288&lt;&gt;0),0,IF(AND(EV$273=list!$D$2,$E288&lt;&gt;0,TRUNC(VLOOKUP($E288,'Container Panel'!$B$41:$Z$100,$D288,0)/(VLOOKUP(EV$276,UI!$A$12:$O$51,VLOOKUP(EV$279,$B$276:$C$278,2,0),0)/1000))&gt;0),1,TRUNC(VLOOKUP($E288,'Container Panel'!$B$41:$Z$100,$D288,0)/(VLOOKUP(EV$276,UI!$A$12:$O$51,VLOOKUP(EV$279,$B$276:$C$278,2,0),0)/1000)))),"")</f>
        <v/>
      </c>
      <c r="EW288" s="145" t="str">
        <f>IFERROR(IF(AND(EW$272=list!$D$3,'Box Calculation'!EW$279&lt;&gt;"h",$E288&lt;&gt;0),0,IF(AND(EW$273=list!$D$2,$E288&lt;&gt;0,TRUNC(VLOOKUP($E288,'Container Panel'!$B$41:$Z$100,$D288,0)/(VLOOKUP(EW$276,UI!$A$12:$O$51,VLOOKUP(EW$279,$B$276:$C$278,2,0),0)/1000))&gt;0),1,TRUNC(VLOOKUP($E288,'Container Panel'!$B$41:$Z$100,$D288,0)/(VLOOKUP(EW$276,UI!$A$12:$O$51,VLOOKUP(EW$279,$B$276:$C$278,2,0),0)/1000)))),"")</f>
        <v/>
      </c>
      <c r="EX288" s="145" t="str">
        <f>IFERROR(IF(AND(EX$272=list!$D$3,'Box Calculation'!EX$279&lt;&gt;"h",$E288&lt;&gt;0),0,IF(AND(EX$273=list!$D$2,$E288&lt;&gt;0,TRUNC(VLOOKUP($E288,'Container Panel'!$B$41:$Z$100,$D288,0)/(VLOOKUP(EX$276,UI!$A$12:$O$51,VLOOKUP(EX$279,$B$276:$C$278,2,0),0)/1000))&gt;0),1,TRUNC(VLOOKUP($E288,'Container Panel'!$B$41:$Z$100,$D288,0)/(VLOOKUP(EX$276,UI!$A$12:$O$51,VLOOKUP(EX$279,$B$276:$C$278,2,0),0)/1000)))),"")</f>
        <v/>
      </c>
      <c r="EY288" s="145" t="str">
        <f>IFERROR(IF(AND(EY$272=list!$D$3,'Box Calculation'!EY$279&lt;&gt;"h",$E288&lt;&gt;0),0,IF(AND(EY$273=list!$D$2,$E288&lt;&gt;0,TRUNC(VLOOKUP($E288,'Container Panel'!$B$41:$Z$100,$D288,0)/(VLOOKUP(EY$276,UI!$A$12:$O$51,VLOOKUP(EY$279,$B$276:$C$278,2,0),0)/1000))&gt;0),1,TRUNC(VLOOKUP($E288,'Container Panel'!$B$41:$Z$100,$D288,0)/(VLOOKUP(EY$276,UI!$A$12:$O$51,VLOOKUP(EY$279,$B$276:$C$278,2,0),0)/1000)))),"")</f>
        <v/>
      </c>
      <c r="EZ288" s="145" t="str">
        <f>IFERROR(IF(AND(EZ$272=list!$D$3,'Box Calculation'!EZ$279&lt;&gt;"h",$E288&lt;&gt;0),0,IF(AND(EZ$273=list!$D$2,$E288&lt;&gt;0,TRUNC(VLOOKUP($E288,'Container Panel'!$B$41:$Z$100,$D288,0)/(VLOOKUP(EZ$276,UI!$A$12:$O$51,VLOOKUP(EZ$279,$B$276:$C$278,2,0),0)/1000))&gt;0),1,TRUNC(VLOOKUP($E288,'Container Panel'!$B$41:$Z$100,$D288,0)/(VLOOKUP(EZ$276,UI!$A$12:$O$51,VLOOKUP(EZ$279,$B$276:$C$278,2,0),0)/1000)))),"")</f>
        <v/>
      </c>
      <c r="FA288" s="145" t="str">
        <f>IFERROR(IF(AND(FA$272=list!$D$3,'Box Calculation'!FA$279&lt;&gt;"h",$E288&lt;&gt;0),0,IF(AND(FA$273=list!$D$2,$E288&lt;&gt;0,TRUNC(VLOOKUP($E288,'Container Panel'!$B$41:$Z$100,$D288,0)/(VLOOKUP(FA$276,UI!$A$12:$O$51,VLOOKUP(FA$279,$B$276:$C$278,2,0),0)/1000))&gt;0),1,TRUNC(VLOOKUP($E288,'Container Panel'!$B$41:$Z$100,$D288,0)/(VLOOKUP(FA$276,UI!$A$12:$O$51,VLOOKUP(FA$279,$B$276:$C$278,2,0),0)/1000)))),"")</f>
        <v/>
      </c>
      <c r="FB288" s="145" t="str">
        <f>IFERROR(IF(AND(FB$272=list!$D$3,'Box Calculation'!FB$279&lt;&gt;"h",$E288&lt;&gt;0),0,IF(AND(FB$273=list!$D$2,$E288&lt;&gt;0,TRUNC(VLOOKUP($E288,'Container Panel'!$B$41:$Z$100,$D288,0)/(VLOOKUP(FB$276,UI!$A$12:$O$51,VLOOKUP(FB$279,$B$276:$C$278,2,0),0)/1000))&gt;0),1,TRUNC(VLOOKUP($E288,'Container Panel'!$B$41:$Z$100,$D288,0)/(VLOOKUP(FB$276,UI!$A$12:$O$51,VLOOKUP(FB$279,$B$276:$C$278,2,0),0)/1000)))),"")</f>
        <v/>
      </c>
      <c r="FC288" s="145" t="str">
        <f>IFERROR(IF(AND(FC$272=list!$D$3,'Box Calculation'!FC$279&lt;&gt;"h",$E288&lt;&gt;0),0,IF(AND(FC$273=list!$D$2,$E288&lt;&gt;0,TRUNC(VLOOKUP($E288,'Container Panel'!$B$41:$Z$100,$D288,0)/(VLOOKUP(FC$276,UI!$A$12:$O$51,VLOOKUP(FC$279,$B$276:$C$278,2,0),0)/1000))&gt;0),1,TRUNC(VLOOKUP($E288,'Container Panel'!$B$41:$Z$100,$D288,0)/(VLOOKUP(FC$276,UI!$A$12:$O$51,VLOOKUP(FC$279,$B$276:$C$278,2,0),0)/1000)))),"")</f>
        <v/>
      </c>
      <c r="FD288" s="145" t="str">
        <f>IFERROR(IF(AND(FD$272=list!$D$3,'Box Calculation'!FD$279&lt;&gt;"h",$E288&lt;&gt;0),0,IF(AND(FD$273=list!$D$2,$E288&lt;&gt;0,TRUNC(VLOOKUP($E288,'Container Panel'!$B$41:$Z$100,$D288,0)/(VLOOKUP(FD$276,UI!$A$12:$O$51,VLOOKUP(FD$279,$B$276:$C$278,2,0),0)/1000))&gt;0),1,TRUNC(VLOOKUP($E288,'Container Panel'!$B$41:$Z$100,$D288,0)/(VLOOKUP(FD$276,UI!$A$12:$O$51,VLOOKUP(FD$279,$B$276:$C$278,2,0),0)/1000)))),"")</f>
        <v/>
      </c>
      <c r="FE288" s="145" t="str">
        <f>IFERROR(IF(AND(FE$272=list!$D$3,'Box Calculation'!FE$279&lt;&gt;"h",$E288&lt;&gt;0),0,IF(AND(FE$273=list!$D$2,$E288&lt;&gt;0,TRUNC(VLOOKUP($E288,'Container Panel'!$B$41:$Z$100,$D288,0)/(VLOOKUP(FE$276,UI!$A$12:$O$51,VLOOKUP(FE$279,$B$276:$C$278,2,0),0)/1000))&gt;0),1,TRUNC(VLOOKUP($E288,'Container Panel'!$B$41:$Z$100,$D288,0)/(VLOOKUP(FE$276,UI!$A$12:$O$51,VLOOKUP(FE$279,$B$276:$C$278,2,0),0)/1000)))),"")</f>
        <v/>
      </c>
      <c r="FF288" s="145" t="str">
        <f>IFERROR(IF(AND(FF$272=list!$D$3,'Box Calculation'!FF$279&lt;&gt;"h",$E288&lt;&gt;0),0,IF(AND(FF$273=list!$D$2,$E288&lt;&gt;0,TRUNC(VLOOKUP($E288,'Container Panel'!$B$41:$Z$100,$D288,0)/(VLOOKUP(FF$276,UI!$A$12:$O$51,VLOOKUP(FF$279,$B$276:$C$278,2,0),0)/1000))&gt;0),1,TRUNC(VLOOKUP($E288,'Container Panel'!$B$41:$Z$100,$D288,0)/(VLOOKUP(FF$276,UI!$A$12:$O$51,VLOOKUP(FF$279,$B$276:$C$278,2,0),0)/1000)))),"")</f>
        <v/>
      </c>
      <c r="FG288" s="145" t="str">
        <f>IFERROR(IF(AND(FG$272=list!$D$3,'Box Calculation'!FG$279&lt;&gt;"h",$E288&lt;&gt;0),0,IF(AND(FG$273=list!$D$2,$E288&lt;&gt;0,TRUNC(VLOOKUP($E288,'Container Panel'!$B$41:$Z$100,$D288,0)/(VLOOKUP(FG$276,UI!$A$12:$O$51,VLOOKUP(FG$279,$B$276:$C$278,2,0),0)/1000))&gt;0),1,TRUNC(VLOOKUP($E288,'Container Panel'!$B$41:$Z$100,$D288,0)/(VLOOKUP(FG$276,UI!$A$12:$O$51,VLOOKUP(FG$279,$B$276:$C$278,2,0),0)/1000)))),"")</f>
        <v/>
      </c>
      <c r="FH288" s="145" t="str">
        <f>IFERROR(IF(AND(FH$272=list!$D$3,'Box Calculation'!FH$279&lt;&gt;"h",$E288&lt;&gt;0),0,IF(AND(FH$273=list!$D$2,$E288&lt;&gt;0,TRUNC(VLOOKUP($E288,'Container Panel'!$B$41:$Z$100,$D288,0)/(VLOOKUP(FH$276,UI!$A$12:$O$51,VLOOKUP(FH$279,$B$276:$C$278,2,0),0)/1000))&gt;0),1,TRUNC(VLOOKUP($E288,'Container Panel'!$B$41:$Z$100,$D288,0)/(VLOOKUP(FH$276,UI!$A$12:$O$51,VLOOKUP(FH$279,$B$276:$C$278,2,0),0)/1000)))),"")</f>
        <v/>
      </c>
      <c r="FI288" s="145" t="str">
        <f>IFERROR(IF(AND(FI$272=list!$D$3,'Box Calculation'!FI$279&lt;&gt;"h",$E288&lt;&gt;0),0,IF(AND(FI$273=list!$D$2,$E288&lt;&gt;0,TRUNC(VLOOKUP($E288,'Container Panel'!$B$41:$Z$100,$D288,0)/(VLOOKUP(FI$276,UI!$A$12:$O$51,VLOOKUP(FI$279,$B$276:$C$278,2,0),0)/1000))&gt;0),1,TRUNC(VLOOKUP($E288,'Container Panel'!$B$41:$Z$100,$D288,0)/(VLOOKUP(FI$276,UI!$A$12:$O$51,VLOOKUP(FI$279,$B$276:$C$278,2,0),0)/1000)))),"")</f>
        <v/>
      </c>
      <c r="FJ288" s="145" t="str">
        <f>IFERROR(IF(AND(FJ$272=list!$D$3,'Box Calculation'!FJ$279&lt;&gt;"h",$E288&lt;&gt;0),0,IF(AND(FJ$273=list!$D$2,$E288&lt;&gt;0,TRUNC(VLOOKUP($E288,'Container Panel'!$B$41:$Z$100,$D288,0)/(VLOOKUP(FJ$276,UI!$A$12:$O$51,VLOOKUP(FJ$279,$B$276:$C$278,2,0),0)/1000))&gt;0),1,TRUNC(VLOOKUP($E288,'Container Panel'!$B$41:$Z$100,$D288,0)/(VLOOKUP(FJ$276,UI!$A$12:$O$51,VLOOKUP(FJ$279,$B$276:$C$278,2,0),0)/1000)))),"")</f>
        <v/>
      </c>
      <c r="FK288" s="145" t="str">
        <f>IFERROR(IF(AND(FK$272=list!$D$3,'Box Calculation'!FK$279&lt;&gt;"h",$E288&lt;&gt;0),0,IF(AND(FK$273=list!$D$2,$E288&lt;&gt;0,TRUNC(VLOOKUP($E288,'Container Panel'!$B$41:$Z$100,$D288,0)/(VLOOKUP(FK$276,UI!$A$12:$O$51,VLOOKUP(FK$279,$B$276:$C$278,2,0),0)/1000))&gt;0),1,TRUNC(VLOOKUP($E288,'Container Panel'!$B$41:$Z$100,$D288,0)/(VLOOKUP(FK$276,UI!$A$12:$O$51,VLOOKUP(FK$279,$B$276:$C$278,2,0),0)/1000)))),"")</f>
        <v/>
      </c>
      <c r="FL288" s="145" t="str">
        <f>IFERROR(IF(AND(FL$272=list!$D$3,'Box Calculation'!FL$279&lt;&gt;"h",$E288&lt;&gt;0),0,IF(AND(FL$273=list!$D$2,$E288&lt;&gt;0,TRUNC(VLOOKUP($E288,'Container Panel'!$B$41:$Z$100,$D288,0)/(VLOOKUP(FL$276,UI!$A$12:$O$51,VLOOKUP(FL$279,$B$276:$C$278,2,0),0)/1000))&gt;0),1,TRUNC(VLOOKUP($E288,'Container Panel'!$B$41:$Z$100,$D288,0)/(VLOOKUP(FL$276,UI!$A$12:$O$51,VLOOKUP(FL$279,$B$276:$C$278,2,0),0)/1000)))),"")</f>
        <v/>
      </c>
      <c r="FM288" s="145" t="str">
        <f>IFERROR(IF(AND(FM$272=list!$D$3,'Box Calculation'!FM$279&lt;&gt;"h",$E288&lt;&gt;0),0,IF(AND(FM$273=list!$D$2,$E288&lt;&gt;0,TRUNC(VLOOKUP($E288,'Container Panel'!$B$41:$Z$100,$D288,0)/(VLOOKUP(FM$276,UI!$A$12:$O$51,VLOOKUP(FM$279,$B$276:$C$278,2,0),0)/1000))&gt;0),1,TRUNC(VLOOKUP($E288,'Container Panel'!$B$41:$Z$100,$D288,0)/(VLOOKUP(FM$276,UI!$A$12:$O$51,VLOOKUP(FM$279,$B$276:$C$278,2,0),0)/1000)))),"")</f>
        <v/>
      </c>
      <c r="FN288" s="145" t="str">
        <f>IFERROR(IF(AND(FN$272=list!$D$3,'Box Calculation'!FN$279&lt;&gt;"h",$E288&lt;&gt;0),0,IF(AND(FN$273=list!$D$2,$E288&lt;&gt;0,TRUNC(VLOOKUP($E288,'Container Panel'!$B$41:$Z$100,$D288,0)/(VLOOKUP(FN$276,UI!$A$12:$O$51,VLOOKUP(FN$279,$B$276:$C$278,2,0),0)/1000))&gt;0),1,TRUNC(VLOOKUP($E288,'Container Panel'!$B$41:$Z$100,$D288,0)/(VLOOKUP(FN$276,UI!$A$12:$O$51,VLOOKUP(FN$279,$B$276:$C$278,2,0),0)/1000)))),"")</f>
        <v/>
      </c>
      <c r="FO288" s="145" t="str">
        <f>IFERROR(IF(AND(FO$272=list!$D$3,'Box Calculation'!FO$279&lt;&gt;"h",$E288&lt;&gt;0),0,IF(AND(FO$273=list!$D$2,$E288&lt;&gt;0,TRUNC(VLOOKUP($E288,'Container Panel'!$B$41:$Z$100,$D288,0)/(VLOOKUP(FO$276,UI!$A$12:$O$51,VLOOKUP(FO$279,$B$276:$C$278,2,0),0)/1000))&gt;0),1,TRUNC(VLOOKUP($E288,'Container Panel'!$B$41:$Z$100,$D288,0)/(VLOOKUP(FO$276,UI!$A$12:$O$51,VLOOKUP(FO$279,$B$276:$C$278,2,0),0)/1000)))),"")</f>
        <v/>
      </c>
      <c r="FP288" s="145" t="str">
        <f>IFERROR(IF(AND(FP$272=list!$D$3,'Box Calculation'!FP$279&lt;&gt;"h",$E288&lt;&gt;0),0,IF(AND(FP$273=list!$D$2,$E288&lt;&gt;0,TRUNC(VLOOKUP($E288,'Container Panel'!$B$41:$Z$100,$D288,0)/(VLOOKUP(FP$276,UI!$A$12:$O$51,VLOOKUP(FP$279,$B$276:$C$278,2,0),0)/1000))&gt;0),1,TRUNC(VLOOKUP($E288,'Container Panel'!$B$41:$Z$100,$D288,0)/(VLOOKUP(FP$276,UI!$A$12:$O$51,VLOOKUP(FP$279,$B$276:$C$278,2,0),0)/1000)))),"")</f>
        <v/>
      </c>
      <c r="FQ288" s="145" t="str">
        <f>IFERROR(IF(AND(FQ$272=list!$D$3,'Box Calculation'!FQ$279&lt;&gt;"h",$E288&lt;&gt;0),0,IF(AND(FQ$273=list!$D$2,$E288&lt;&gt;0,TRUNC(VLOOKUP($E288,'Container Panel'!$B$41:$Z$100,$D288,0)/(VLOOKUP(FQ$276,UI!$A$12:$O$51,VLOOKUP(FQ$279,$B$276:$C$278,2,0),0)/1000))&gt;0),1,TRUNC(VLOOKUP($E288,'Container Panel'!$B$41:$Z$100,$D288,0)/(VLOOKUP(FQ$276,UI!$A$12:$O$51,VLOOKUP(FQ$279,$B$276:$C$278,2,0),0)/1000)))),"")</f>
        <v/>
      </c>
      <c r="FR288" s="145" t="str">
        <f>IFERROR(IF(AND(FR$272=list!$D$3,'Box Calculation'!FR$279&lt;&gt;"h",$E288&lt;&gt;0),0,IF(AND(FR$273=list!$D$2,$E288&lt;&gt;0,TRUNC(VLOOKUP($E288,'Container Panel'!$B$41:$Z$100,$D288,0)/(VLOOKUP(FR$276,UI!$A$12:$O$51,VLOOKUP(FR$279,$B$276:$C$278,2,0),0)/1000))&gt;0),1,TRUNC(VLOOKUP($E288,'Container Panel'!$B$41:$Z$100,$D288,0)/(VLOOKUP(FR$276,UI!$A$12:$O$51,VLOOKUP(FR$279,$B$276:$C$278,2,0),0)/1000)))),"")</f>
        <v/>
      </c>
      <c r="FS288" s="145" t="str">
        <f>IFERROR(IF(AND(FS$272=list!$D$3,'Box Calculation'!FS$279&lt;&gt;"h",$E288&lt;&gt;0),0,IF(AND(FS$273=list!$D$2,$E288&lt;&gt;0,TRUNC(VLOOKUP($E288,'Container Panel'!$B$41:$Z$100,$D288,0)/(VLOOKUP(FS$276,UI!$A$12:$O$51,VLOOKUP(FS$279,$B$276:$C$278,2,0),0)/1000))&gt;0),1,TRUNC(VLOOKUP($E288,'Container Panel'!$B$41:$Z$100,$D288,0)/(VLOOKUP(FS$276,UI!$A$12:$O$51,VLOOKUP(FS$279,$B$276:$C$278,2,0),0)/1000)))),"")</f>
        <v/>
      </c>
      <c r="FT288" s="145" t="str">
        <f>IFERROR(IF(AND(FT$272=list!$D$3,'Box Calculation'!FT$279&lt;&gt;"h",$E288&lt;&gt;0),0,IF(AND(FT$273=list!$D$2,$E288&lt;&gt;0,TRUNC(VLOOKUP($E288,'Container Panel'!$B$41:$Z$100,$D288,0)/(VLOOKUP(FT$276,UI!$A$12:$O$51,VLOOKUP(FT$279,$B$276:$C$278,2,0),0)/1000))&gt;0),1,TRUNC(VLOOKUP($E288,'Container Panel'!$B$41:$Z$100,$D288,0)/(VLOOKUP(FT$276,UI!$A$12:$O$51,VLOOKUP(FT$279,$B$276:$C$278,2,0),0)/1000)))),"")</f>
        <v/>
      </c>
      <c r="FU288" s="145" t="str">
        <f>IFERROR(IF(AND(FU$272=list!$D$3,'Box Calculation'!FU$279&lt;&gt;"h",$E288&lt;&gt;0),0,IF(AND(FU$273=list!$D$2,$E288&lt;&gt;0,TRUNC(VLOOKUP($E288,'Container Panel'!$B$41:$Z$100,$D288,0)/(VLOOKUP(FU$276,UI!$A$12:$O$51,VLOOKUP(FU$279,$B$276:$C$278,2,0),0)/1000))&gt;0),1,TRUNC(VLOOKUP($E288,'Container Panel'!$B$41:$Z$100,$D288,0)/(VLOOKUP(FU$276,UI!$A$12:$O$51,VLOOKUP(FU$279,$B$276:$C$278,2,0),0)/1000)))),"")</f>
        <v/>
      </c>
      <c r="FV288" s="145" t="str">
        <f>IFERROR(IF(AND(FV$272=list!$D$3,'Box Calculation'!FV$279&lt;&gt;"h",$E288&lt;&gt;0),0,IF(AND(FV$273=list!$D$2,$E288&lt;&gt;0,TRUNC(VLOOKUP($E288,'Container Panel'!$B$41:$Z$100,$D288,0)/(VLOOKUP(FV$276,UI!$A$12:$O$51,VLOOKUP(FV$279,$B$276:$C$278,2,0),0)/1000))&gt;0),1,TRUNC(VLOOKUP($E288,'Container Panel'!$B$41:$Z$100,$D288,0)/(VLOOKUP(FV$276,UI!$A$12:$O$51,VLOOKUP(FV$279,$B$276:$C$278,2,0),0)/1000)))),"")</f>
        <v/>
      </c>
      <c r="FW288" s="145" t="str">
        <f>IFERROR(IF(AND(FW$272=list!$D$3,'Box Calculation'!FW$279&lt;&gt;"h",$E288&lt;&gt;0),0,IF(AND(FW$273=list!$D$2,$E288&lt;&gt;0,TRUNC(VLOOKUP($E288,'Container Panel'!$B$41:$Z$100,$D288,0)/(VLOOKUP(FW$276,UI!$A$12:$O$51,VLOOKUP(FW$279,$B$276:$C$278,2,0),0)/1000))&gt;0),1,TRUNC(VLOOKUP($E288,'Container Panel'!$B$41:$Z$100,$D288,0)/(VLOOKUP(FW$276,UI!$A$12:$O$51,VLOOKUP(FW$279,$B$276:$C$278,2,0),0)/1000)))),"")</f>
        <v/>
      </c>
      <c r="FX288" s="145" t="str">
        <f>IFERROR(IF(AND(FX$272=list!$D$3,'Box Calculation'!FX$279&lt;&gt;"h",$E288&lt;&gt;0),0,IF(AND(FX$273=list!$D$2,$E288&lt;&gt;0,TRUNC(VLOOKUP($E288,'Container Panel'!$B$41:$Z$100,$D288,0)/(VLOOKUP(FX$276,UI!$A$12:$O$51,VLOOKUP(FX$279,$B$276:$C$278,2,0),0)/1000))&gt;0),1,TRUNC(VLOOKUP($E288,'Container Panel'!$B$41:$Z$100,$D288,0)/(VLOOKUP(FX$276,UI!$A$12:$O$51,VLOOKUP(FX$279,$B$276:$C$278,2,0),0)/1000)))),"")</f>
        <v/>
      </c>
      <c r="FY288" s="145" t="str">
        <f>IFERROR(IF(AND(FY$272=list!$D$3,'Box Calculation'!FY$279&lt;&gt;"h",$E288&lt;&gt;0),0,IF(AND(FY$273=list!$D$2,$E288&lt;&gt;0,TRUNC(VLOOKUP($E288,'Container Panel'!$B$41:$Z$100,$D288,0)/(VLOOKUP(FY$276,UI!$A$12:$O$51,VLOOKUP(FY$279,$B$276:$C$278,2,0),0)/1000))&gt;0),1,TRUNC(VLOOKUP($E288,'Container Panel'!$B$41:$Z$100,$D288,0)/(VLOOKUP(FY$276,UI!$A$12:$O$51,VLOOKUP(FY$279,$B$276:$C$278,2,0),0)/1000)))),"")</f>
        <v/>
      </c>
      <c r="FZ288" s="145" t="str">
        <f>IFERROR(IF(AND(FZ$272=list!$D$3,'Box Calculation'!FZ$279&lt;&gt;"h",$E288&lt;&gt;0),0,IF(AND(FZ$273=list!$D$2,$E288&lt;&gt;0,TRUNC(VLOOKUP($E288,'Container Panel'!$B$41:$Z$100,$D288,0)/(VLOOKUP(FZ$276,UI!$A$12:$O$51,VLOOKUP(FZ$279,$B$276:$C$278,2,0),0)/1000))&gt;0),1,TRUNC(VLOOKUP($E288,'Container Panel'!$B$41:$Z$100,$D288,0)/(VLOOKUP(FZ$276,UI!$A$12:$O$51,VLOOKUP(FZ$279,$B$276:$C$278,2,0),0)/1000)))),"")</f>
        <v/>
      </c>
      <c r="GA288" s="145" t="str">
        <f>IFERROR(IF(AND(GA$272=list!$D$3,'Box Calculation'!GA$279&lt;&gt;"h",$E288&lt;&gt;0),0,IF(AND(GA$273=list!$D$2,$E288&lt;&gt;0,TRUNC(VLOOKUP($E288,'Container Panel'!$B$41:$Z$100,$D288,0)/(VLOOKUP(GA$276,UI!$A$12:$O$51,VLOOKUP(GA$279,$B$276:$C$278,2,0),0)/1000))&gt;0),1,TRUNC(VLOOKUP($E288,'Container Panel'!$B$41:$Z$100,$D288,0)/(VLOOKUP(GA$276,UI!$A$12:$O$51,VLOOKUP(GA$279,$B$276:$C$278,2,0),0)/1000)))),"")</f>
        <v/>
      </c>
      <c r="GB288" s="145" t="str">
        <f>IFERROR(IF(AND(GB$272=list!$D$3,'Box Calculation'!GB$279&lt;&gt;"h",$E288&lt;&gt;0),0,IF(AND(GB$273=list!$D$2,$E288&lt;&gt;0,TRUNC(VLOOKUP($E288,'Container Panel'!$B$41:$Z$100,$D288,0)/(VLOOKUP(GB$276,UI!$A$12:$O$51,VLOOKUP(GB$279,$B$276:$C$278,2,0),0)/1000))&gt;0),1,TRUNC(VLOOKUP($E288,'Container Panel'!$B$41:$Z$100,$D288,0)/(VLOOKUP(GB$276,UI!$A$12:$O$51,VLOOKUP(GB$279,$B$276:$C$278,2,0),0)/1000)))),"")</f>
        <v/>
      </c>
      <c r="GC288" s="145" t="str">
        <f>IFERROR(IF(AND(GC$272=list!$D$3,'Box Calculation'!GC$279&lt;&gt;"h",$E288&lt;&gt;0),0,IF(AND(GC$273=list!$D$2,$E288&lt;&gt;0,TRUNC(VLOOKUP($E288,'Container Panel'!$B$41:$Z$100,$D288,0)/(VLOOKUP(GC$276,UI!$A$12:$O$51,VLOOKUP(GC$279,$B$276:$C$278,2,0),0)/1000))&gt;0),1,TRUNC(VLOOKUP($E288,'Container Panel'!$B$41:$Z$100,$D288,0)/(VLOOKUP(GC$276,UI!$A$12:$O$51,VLOOKUP(GC$279,$B$276:$C$278,2,0),0)/1000)))),"")</f>
        <v/>
      </c>
      <c r="GD288" s="145" t="str">
        <f>IFERROR(IF(AND(GD$272=list!$D$3,'Box Calculation'!GD$279&lt;&gt;"h",$E288&lt;&gt;0),0,IF(AND(GD$273=list!$D$2,$E288&lt;&gt;0,TRUNC(VLOOKUP($E288,'Container Panel'!$B$41:$Z$100,$D288,0)/(VLOOKUP(GD$276,UI!$A$12:$O$51,VLOOKUP(GD$279,$B$276:$C$278,2,0),0)/1000))&gt;0),1,TRUNC(VLOOKUP($E288,'Container Panel'!$B$41:$Z$100,$D288,0)/(VLOOKUP(GD$276,UI!$A$12:$O$51,VLOOKUP(GD$279,$B$276:$C$278,2,0),0)/1000)))),"")</f>
        <v/>
      </c>
      <c r="GE288" s="145" t="str">
        <f>IFERROR(IF(AND(GE$272=list!$D$3,'Box Calculation'!GE$279&lt;&gt;"h",$E288&lt;&gt;0),0,IF(AND(GE$273=list!$D$2,$E288&lt;&gt;0,TRUNC(VLOOKUP($E288,'Container Panel'!$B$41:$Z$100,$D288,0)/(VLOOKUP(GE$276,UI!$A$12:$O$51,VLOOKUP(GE$279,$B$276:$C$278,2,0),0)/1000))&gt;0),1,TRUNC(VLOOKUP($E288,'Container Panel'!$B$41:$Z$100,$D288,0)/(VLOOKUP(GE$276,UI!$A$12:$O$51,VLOOKUP(GE$279,$B$276:$C$278,2,0),0)/1000)))),"")</f>
        <v/>
      </c>
      <c r="GF288" s="145" t="str">
        <f>IFERROR(IF(AND(GF$272=list!$D$3,'Box Calculation'!GF$279&lt;&gt;"h",$E288&lt;&gt;0),0,IF(AND(GF$273=list!$D$2,$E288&lt;&gt;0,TRUNC(VLOOKUP($E288,'Container Panel'!$B$41:$Z$100,$D288,0)/(VLOOKUP(GF$276,UI!$A$12:$O$51,VLOOKUP(GF$279,$B$276:$C$278,2,0),0)/1000))&gt;0),1,TRUNC(VLOOKUP($E288,'Container Panel'!$B$41:$Z$100,$D288,0)/(VLOOKUP(GF$276,UI!$A$12:$O$51,VLOOKUP(GF$279,$B$276:$C$278,2,0),0)/1000)))),"")</f>
        <v/>
      </c>
      <c r="GG288" s="145" t="str">
        <f>IFERROR(IF(AND(GG$272=list!$D$3,'Box Calculation'!GG$279&lt;&gt;"h",$E288&lt;&gt;0),0,IF(AND(GG$273=list!$D$2,$E288&lt;&gt;0,TRUNC(VLOOKUP($E288,'Container Panel'!$B$41:$Z$100,$D288,0)/(VLOOKUP(GG$276,UI!$A$12:$O$51,VLOOKUP(GG$279,$B$276:$C$278,2,0),0)/1000))&gt;0),1,TRUNC(VLOOKUP($E288,'Container Panel'!$B$41:$Z$100,$D288,0)/(VLOOKUP(GG$276,UI!$A$12:$O$51,VLOOKUP(GG$279,$B$276:$C$278,2,0),0)/1000)))),"")</f>
        <v/>
      </c>
      <c r="GH288" s="145" t="str">
        <f>IFERROR(IF(AND(GH$272=list!$D$3,'Box Calculation'!GH$279&lt;&gt;"h",$E288&lt;&gt;0),0,IF(AND(GH$273=list!$D$2,$E288&lt;&gt;0,TRUNC(VLOOKUP($E288,'Container Panel'!$B$41:$Z$100,$D288,0)/(VLOOKUP(GH$276,UI!$A$12:$O$51,VLOOKUP(GH$279,$B$276:$C$278,2,0),0)/1000))&gt;0),1,TRUNC(VLOOKUP($E288,'Container Panel'!$B$41:$Z$100,$D288,0)/(VLOOKUP(GH$276,UI!$A$12:$O$51,VLOOKUP(GH$279,$B$276:$C$278,2,0),0)/1000)))),"")</f>
        <v/>
      </c>
      <c r="GI288" s="145" t="str">
        <f>IFERROR(IF(AND(GI$272=list!$D$3,'Box Calculation'!GI$279&lt;&gt;"h",$E288&lt;&gt;0),0,IF(AND(GI$273=list!$D$2,$E288&lt;&gt;0,TRUNC(VLOOKUP($E288,'Container Panel'!$B$41:$Z$100,$D288,0)/(VLOOKUP(GI$276,UI!$A$12:$O$51,VLOOKUP(GI$279,$B$276:$C$278,2,0),0)/1000))&gt;0),1,TRUNC(VLOOKUP($E288,'Container Panel'!$B$41:$Z$100,$D288,0)/(VLOOKUP(GI$276,UI!$A$12:$O$51,VLOOKUP(GI$279,$B$276:$C$278,2,0),0)/1000)))),"")</f>
        <v/>
      </c>
      <c r="GJ288" s="145" t="str">
        <f>IFERROR(IF(AND(GJ$272=list!$D$3,'Box Calculation'!GJ$279&lt;&gt;"h",$E288&lt;&gt;0),0,IF(AND(GJ$273=list!$D$2,$E288&lt;&gt;0,TRUNC(VLOOKUP($E288,'Container Panel'!$B$41:$Z$100,$D288,0)/(VLOOKUP(GJ$276,UI!$A$12:$O$51,VLOOKUP(GJ$279,$B$276:$C$278,2,0),0)/1000))&gt;0),1,TRUNC(VLOOKUP($E288,'Container Panel'!$B$41:$Z$100,$D288,0)/(VLOOKUP(GJ$276,UI!$A$12:$O$51,VLOOKUP(GJ$279,$B$276:$C$278,2,0),0)/1000)))),"")</f>
        <v/>
      </c>
      <c r="GK288" s="145" t="str">
        <f>IFERROR(IF(AND(GK$272=list!$D$3,'Box Calculation'!GK$279&lt;&gt;"h",$E288&lt;&gt;0),0,IF(AND(GK$273=list!$D$2,$E288&lt;&gt;0,TRUNC(VLOOKUP($E288,'Container Panel'!$B$41:$Z$100,$D288,0)/(VLOOKUP(GK$276,UI!$A$12:$O$51,VLOOKUP(GK$279,$B$276:$C$278,2,0),0)/1000))&gt;0),1,TRUNC(VLOOKUP($E288,'Container Panel'!$B$41:$Z$100,$D288,0)/(VLOOKUP(GK$276,UI!$A$12:$O$51,VLOOKUP(GK$279,$B$276:$C$278,2,0),0)/1000)))),"")</f>
        <v/>
      </c>
      <c r="GL288" s="145" t="str">
        <f>IFERROR(IF(AND(GL$272=list!$D$3,'Box Calculation'!GL$279&lt;&gt;"h",$E288&lt;&gt;0),0,IF(AND(GL$273=list!$D$2,$E288&lt;&gt;0,TRUNC(VLOOKUP($E288,'Container Panel'!$B$41:$Z$100,$D288,0)/(VLOOKUP(GL$276,UI!$A$12:$O$51,VLOOKUP(GL$279,$B$276:$C$278,2,0),0)/1000))&gt;0),1,TRUNC(VLOOKUP($E288,'Container Panel'!$B$41:$Z$100,$D288,0)/(VLOOKUP(GL$276,UI!$A$12:$O$51,VLOOKUP(GL$279,$B$276:$C$278,2,0),0)/1000)))),"")</f>
        <v/>
      </c>
      <c r="GM288" s="145" t="str">
        <f>IFERROR(IF(AND(GM$272=list!$D$3,'Box Calculation'!GM$279&lt;&gt;"h",$E288&lt;&gt;0),0,IF(AND(GM$273=list!$D$2,$E288&lt;&gt;0,TRUNC(VLOOKUP($E288,'Container Panel'!$B$41:$Z$100,$D288,0)/(VLOOKUP(GM$276,UI!$A$12:$O$51,VLOOKUP(GM$279,$B$276:$C$278,2,0),0)/1000))&gt;0),1,TRUNC(VLOOKUP($E288,'Container Panel'!$B$41:$Z$100,$D288,0)/(VLOOKUP(GM$276,UI!$A$12:$O$51,VLOOKUP(GM$279,$B$276:$C$278,2,0),0)/1000)))),"")</f>
        <v/>
      </c>
      <c r="GN288" s="145" t="str">
        <f>IFERROR(IF(AND(GN$272=list!$D$3,'Box Calculation'!GN$279&lt;&gt;"h",$E288&lt;&gt;0),0,IF(AND(GN$273=list!$D$2,$E288&lt;&gt;0,TRUNC(VLOOKUP($E288,'Container Panel'!$B$41:$Z$100,$D288,0)/(VLOOKUP(GN$276,UI!$A$12:$O$51,VLOOKUP(GN$279,$B$276:$C$278,2,0),0)/1000))&gt;0),1,TRUNC(VLOOKUP($E288,'Container Panel'!$B$41:$Z$100,$D288,0)/(VLOOKUP(GN$276,UI!$A$12:$O$51,VLOOKUP(GN$279,$B$276:$C$278,2,0),0)/1000)))),"")</f>
        <v/>
      </c>
      <c r="GO288" s="145" t="str">
        <f>IFERROR(IF(AND(GO$272=list!$D$3,'Box Calculation'!GO$279&lt;&gt;"h",$E288&lt;&gt;0),0,IF(AND(GO$273=list!$D$2,$E288&lt;&gt;0,TRUNC(VLOOKUP($E288,'Container Panel'!$B$41:$Z$100,$D288,0)/(VLOOKUP(GO$276,UI!$A$12:$O$51,VLOOKUP(GO$279,$B$276:$C$278,2,0),0)/1000))&gt;0),1,TRUNC(VLOOKUP($E288,'Container Panel'!$B$41:$Z$100,$D288,0)/(VLOOKUP(GO$276,UI!$A$12:$O$51,VLOOKUP(GO$279,$B$276:$C$278,2,0),0)/1000)))),"")</f>
        <v/>
      </c>
      <c r="GP288" s="145" t="str">
        <f>IFERROR(IF(AND(GP$272=list!$D$3,'Box Calculation'!GP$279&lt;&gt;"h",$E288&lt;&gt;0),0,IF(AND(GP$273=list!$D$2,$E288&lt;&gt;0,TRUNC(VLOOKUP($E288,'Container Panel'!$B$41:$Z$100,$D288,0)/(VLOOKUP(GP$276,UI!$A$12:$O$51,VLOOKUP(GP$279,$B$276:$C$278,2,0),0)/1000))&gt;0),1,TRUNC(VLOOKUP($E288,'Container Panel'!$B$41:$Z$100,$D288,0)/(VLOOKUP(GP$276,UI!$A$12:$O$51,VLOOKUP(GP$279,$B$276:$C$278,2,0),0)/1000)))),"")</f>
        <v/>
      </c>
      <c r="GQ288" s="145" t="str">
        <f>IFERROR(IF(AND(GQ$272=list!$D$3,'Box Calculation'!GQ$279&lt;&gt;"h",$E288&lt;&gt;0),0,IF(AND(GQ$273=list!$D$2,$E288&lt;&gt;0,TRUNC(VLOOKUP($E288,'Container Panel'!$B$41:$Z$100,$D288,0)/(VLOOKUP(GQ$276,UI!$A$12:$O$51,VLOOKUP(GQ$279,$B$276:$C$278,2,0),0)/1000))&gt;0),1,TRUNC(VLOOKUP($E288,'Container Panel'!$B$41:$Z$100,$D288,0)/(VLOOKUP(GQ$276,UI!$A$12:$O$51,VLOOKUP(GQ$279,$B$276:$C$278,2,0),0)/1000)))),"")</f>
        <v/>
      </c>
      <c r="GR288" s="145" t="str">
        <f>IFERROR(IF(AND(GR$272=list!$D$3,'Box Calculation'!GR$279&lt;&gt;"h",$E288&lt;&gt;0),0,IF(AND(GR$273=list!$D$2,$E288&lt;&gt;0,TRUNC(VLOOKUP($E288,'Container Panel'!$B$41:$Z$100,$D288,0)/(VLOOKUP(GR$276,UI!$A$12:$O$51,VLOOKUP(GR$279,$B$276:$C$278,2,0),0)/1000))&gt;0),1,TRUNC(VLOOKUP($E288,'Container Panel'!$B$41:$Z$100,$D288,0)/(VLOOKUP(GR$276,UI!$A$12:$O$51,VLOOKUP(GR$279,$B$276:$C$278,2,0),0)/1000)))),"")</f>
        <v/>
      </c>
      <c r="GS288" s="145" t="str">
        <f>IFERROR(IF(AND(GS$272=list!$D$3,'Box Calculation'!GS$279&lt;&gt;"h",$E288&lt;&gt;0),0,IF(AND(GS$273=list!$D$2,$E288&lt;&gt;0,TRUNC(VLOOKUP($E288,'Container Panel'!$B$41:$Z$100,$D288,0)/(VLOOKUP(GS$276,UI!$A$12:$O$51,VLOOKUP(GS$279,$B$276:$C$278,2,0),0)/1000))&gt;0),1,TRUNC(VLOOKUP($E288,'Container Panel'!$B$41:$Z$100,$D288,0)/(VLOOKUP(GS$276,UI!$A$12:$O$51,VLOOKUP(GS$279,$B$276:$C$278,2,0),0)/1000)))),"")</f>
        <v/>
      </c>
      <c r="GT288" s="145" t="str">
        <f>IFERROR(IF(AND(GT$272=list!$D$3,'Box Calculation'!GT$279&lt;&gt;"h",$E288&lt;&gt;0),0,IF(AND(GT$273=list!$D$2,$E288&lt;&gt;0,TRUNC(VLOOKUP($E288,'Container Panel'!$B$41:$Z$100,$D288,0)/(VLOOKUP(GT$276,UI!$A$12:$O$51,VLOOKUP(GT$279,$B$276:$C$278,2,0),0)/1000))&gt;0),1,TRUNC(VLOOKUP($E288,'Container Panel'!$B$41:$Z$100,$D288,0)/(VLOOKUP(GT$276,UI!$A$12:$O$51,VLOOKUP(GT$279,$B$276:$C$278,2,0),0)/1000)))),"")</f>
        <v/>
      </c>
      <c r="GU288" s="145" t="str">
        <f>IFERROR(IF(AND(GU$272=list!$D$3,'Box Calculation'!GU$279&lt;&gt;"h",$E288&lt;&gt;0),0,IF(AND(GU$273=list!$D$2,$E288&lt;&gt;0,TRUNC(VLOOKUP($E288,'Container Panel'!$B$41:$Z$100,$D288,0)/(VLOOKUP(GU$276,UI!$A$12:$O$51,VLOOKUP(GU$279,$B$276:$C$278,2,0),0)/1000))&gt;0),1,TRUNC(VLOOKUP($E288,'Container Panel'!$B$41:$Z$100,$D288,0)/(VLOOKUP(GU$276,UI!$A$12:$O$51,VLOOKUP(GU$279,$B$276:$C$278,2,0),0)/1000)))),"")</f>
        <v/>
      </c>
      <c r="GV288" s="145" t="str">
        <f>IFERROR(IF(AND(GV$272=list!$D$3,'Box Calculation'!GV$279&lt;&gt;"h",$E288&lt;&gt;0),0,IF(AND(GV$273=list!$D$2,$E288&lt;&gt;0,TRUNC(VLOOKUP($E288,'Container Panel'!$B$41:$Z$100,$D288,0)/(VLOOKUP(GV$276,UI!$A$12:$O$51,VLOOKUP(GV$279,$B$276:$C$278,2,0),0)/1000))&gt;0),1,TRUNC(VLOOKUP($E288,'Container Panel'!$B$41:$Z$100,$D288,0)/(VLOOKUP(GV$276,UI!$A$12:$O$51,VLOOKUP(GV$279,$B$276:$C$278,2,0),0)/1000)))),"")</f>
        <v/>
      </c>
      <c r="GW288" s="145" t="str">
        <f>IFERROR(IF(AND(GW$272=list!$D$3,'Box Calculation'!GW$279&lt;&gt;"h",$E288&lt;&gt;0),0,IF(AND(GW$273=list!$D$2,$E288&lt;&gt;0,TRUNC(VLOOKUP($E288,'Container Panel'!$B$41:$Z$100,$D288,0)/(VLOOKUP(GW$276,UI!$A$12:$O$51,VLOOKUP(GW$279,$B$276:$C$278,2,0),0)/1000))&gt;0),1,TRUNC(VLOOKUP($E288,'Container Panel'!$B$41:$Z$100,$D288,0)/(VLOOKUP(GW$276,UI!$A$12:$O$51,VLOOKUP(GW$279,$B$276:$C$278,2,0),0)/1000)))),"")</f>
        <v/>
      </c>
      <c r="GX288" s="145" t="str">
        <f>IFERROR(IF(AND(GX$272=list!$D$3,'Box Calculation'!GX$279&lt;&gt;"h",$E288&lt;&gt;0),0,IF(AND(GX$273=list!$D$2,$E288&lt;&gt;0,TRUNC(VLOOKUP($E288,'Container Panel'!$B$41:$Z$100,$D288,0)/(VLOOKUP(GX$276,UI!$A$12:$O$51,VLOOKUP(GX$279,$B$276:$C$278,2,0),0)/1000))&gt;0),1,TRUNC(VLOOKUP($E288,'Container Panel'!$B$41:$Z$100,$D288,0)/(VLOOKUP(GX$276,UI!$A$12:$O$51,VLOOKUP(GX$279,$B$276:$C$278,2,0),0)/1000)))),"")</f>
        <v/>
      </c>
      <c r="GY288" s="145" t="str">
        <f>IFERROR(IF(AND(GY$272=list!$D$3,'Box Calculation'!GY$279&lt;&gt;"h",$E288&lt;&gt;0),0,IF(AND(GY$273=list!$D$2,$E288&lt;&gt;0,TRUNC(VLOOKUP($E288,'Container Panel'!$B$41:$Z$100,$D288,0)/(VLOOKUP(GY$276,UI!$A$12:$O$51,VLOOKUP(GY$279,$B$276:$C$278,2,0),0)/1000))&gt;0),1,TRUNC(VLOOKUP($E288,'Container Panel'!$B$41:$Z$100,$D288,0)/(VLOOKUP(GY$276,UI!$A$12:$O$51,VLOOKUP(GY$279,$B$276:$C$278,2,0),0)/1000)))),"")</f>
        <v/>
      </c>
      <c r="GZ288" s="145" t="str">
        <f>IFERROR(IF(AND(GZ$272=list!$D$3,'Box Calculation'!GZ$279&lt;&gt;"h",$E288&lt;&gt;0),0,IF(AND(GZ$273=list!$D$2,$E288&lt;&gt;0,TRUNC(VLOOKUP($E288,'Container Panel'!$B$41:$Z$100,$D288,0)/(VLOOKUP(GZ$276,UI!$A$12:$O$51,VLOOKUP(GZ$279,$B$276:$C$278,2,0),0)/1000))&gt;0),1,TRUNC(VLOOKUP($E288,'Container Panel'!$B$41:$Z$100,$D288,0)/(VLOOKUP(GZ$276,UI!$A$12:$O$51,VLOOKUP(GZ$279,$B$276:$C$278,2,0),0)/1000)))),"")</f>
        <v/>
      </c>
      <c r="HA288" s="145" t="str">
        <f>IFERROR(IF(AND(HA$272=list!$D$3,'Box Calculation'!HA$279&lt;&gt;"h",$E288&lt;&gt;0),0,IF(AND(HA$273=list!$D$2,$E288&lt;&gt;0,TRUNC(VLOOKUP($E288,'Container Panel'!$B$41:$Z$100,$D288,0)/(VLOOKUP(HA$276,UI!$A$12:$O$51,VLOOKUP(HA$279,$B$276:$C$278,2,0),0)/1000))&gt;0),1,TRUNC(VLOOKUP($E288,'Container Panel'!$B$41:$Z$100,$D288,0)/(VLOOKUP(HA$276,UI!$A$12:$O$51,VLOOKUP(HA$279,$B$276:$C$278,2,0),0)/1000)))),"")</f>
        <v/>
      </c>
      <c r="HB288" s="145" t="str">
        <f>IFERROR(IF(AND(HB$272=list!$D$3,'Box Calculation'!HB$279&lt;&gt;"h",$E288&lt;&gt;0),0,IF(AND(HB$273=list!$D$2,$E288&lt;&gt;0,TRUNC(VLOOKUP($E288,'Container Panel'!$B$41:$Z$100,$D288,0)/(VLOOKUP(HB$276,UI!$A$12:$O$51,VLOOKUP(HB$279,$B$276:$C$278,2,0),0)/1000))&gt;0),1,TRUNC(VLOOKUP($E288,'Container Panel'!$B$41:$Z$100,$D288,0)/(VLOOKUP(HB$276,UI!$A$12:$O$51,VLOOKUP(HB$279,$B$276:$C$278,2,0),0)/1000)))),"")</f>
        <v/>
      </c>
      <c r="HC288" s="145" t="str">
        <f>IFERROR(IF(AND(HC$272=list!$D$3,'Box Calculation'!HC$279&lt;&gt;"h",$E288&lt;&gt;0),0,IF(AND(HC$273=list!$D$2,$E288&lt;&gt;0,TRUNC(VLOOKUP($E288,'Container Panel'!$B$41:$Z$100,$D288,0)/(VLOOKUP(HC$276,UI!$A$12:$O$51,VLOOKUP(HC$279,$B$276:$C$278,2,0),0)/1000))&gt;0),1,TRUNC(VLOOKUP($E288,'Container Panel'!$B$41:$Z$100,$D288,0)/(VLOOKUP(HC$276,UI!$A$12:$O$51,VLOOKUP(HC$279,$B$276:$C$278,2,0),0)/1000)))),"")</f>
        <v/>
      </c>
      <c r="HD288" s="145" t="str">
        <f>IFERROR(IF(AND(HD$272=list!$D$3,'Box Calculation'!HD$279&lt;&gt;"h",$E288&lt;&gt;0),0,IF(AND(HD$273=list!$D$2,$E288&lt;&gt;0,TRUNC(VLOOKUP($E288,'Container Panel'!$B$41:$Z$100,$D288,0)/(VLOOKUP(HD$276,UI!$A$12:$O$51,VLOOKUP(HD$279,$B$276:$C$278,2,0),0)/1000))&gt;0),1,TRUNC(VLOOKUP($E288,'Container Panel'!$B$41:$Z$100,$D288,0)/(VLOOKUP(HD$276,UI!$A$12:$O$51,VLOOKUP(HD$279,$B$276:$C$278,2,0),0)/1000)))),"")</f>
        <v/>
      </c>
      <c r="HE288" s="145" t="str">
        <f>IFERROR(IF(AND(HE$272=list!$D$3,'Box Calculation'!HE$279&lt;&gt;"h",$E288&lt;&gt;0),0,IF(AND(HE$273=list!$D$2,$E288&lt;&gt;0,TRUNC(VLOOKUP($E288,'Container Panel'!$B$41:$Z$100,$D288,0)/(VLOOKUP(HE$276,UI!$A$12:$O$51,VLOOKUP(HE$279,$B$276:$C$278,2,0),0)/1000))&gt;0),1,TRUNC(VLOOKUP($E288,'Container Panel'!$B$41:$Z$100,$D288,0)/(VLOOKUP(HE$276,UI!$A$12:$O$51,VLOOKUP(HE$279,$B$276:$C$278,2,0),0)/1000)))),"")</f>
        <v/>
      </c>
      <c r="HF288" s="145" t="str">
        <f>IFERROR(IF(AND(HF$272=list!$D$3,'Box Calculation'!HF$279&lt;&gt;"h",$E288&lt;&gt;0),0,IF(AND(HF$273=list!$D$2,$E288&lt;&gt;0,TRUNC(VLOOKUP($E288,'Container Panel'!$B$41:$Z$100,$D288,0)/(VLOOKUP(HF$276,UI!$A$12:$O$51,VLOOKUP(HF$279,$B$276:$C$278,2,0),0)/1000))&gt;0),1,TRUNC(VLOOKUP($E288,'Container Panel'!$B$41:$Z$100,$D288,0)/(VLOOKUP(HF$276,UI!$A$12:$O$51,VLOOKUP(HF$279,$B$276:$C$278,2,0),0)/1000)))),"")</f>
        <v/>
      </c>
      <c r="HG288" s="145" t="str">
        <f>IFERROR(IF(AND(HG$272=list!$D$3,'Box Calculation'!HG$279&lt;&gt;"h",$E288&lt;&gt;0),0,IF(AND(HG$273=list!$D$2,$E288&lt;&gt;0,TRUNC(VLOOKUP($E288,'Container Panel'!$B$41:$Z$100,$D288,0)/(VLOOKUP(HG$276,UI!$A$12:$O$51,VLOOKUP(HG$279,$B$276:$C$278,2,0),0)/1000))&gt;0),1,TRUNC(VLOOKUP($E288,'Container Panel'!$B$41:$Z$100,$D288,0)/(VLOOKUP(HG$276,UI!$A$12:$O$51,VLOOKUP(HG$279,$B$276:$C$278,2,0),0)/1000)))),"")</f>
        <v/>
      </c>
      <c r="HH288" s="145" t="str">
        <f>IFERROR(IF(AND(HH$272=list!$D$3,'Box Calculation'!HH$279&lt;&gt;"h",$E288&lt;&gt;0),0,IF(AND(HH$273=list!$D$2,$E288&lt;&gt;0,TRUNC(VLOOKUP($E288,'Container Panel'!$B$41:$Z$100,$D288,0)/(VLOOKUP(HH$276,UI!$A$12:$O$51,VLOOKUP(HH$279,$B$276:$C$278,2,0),0)/1000))&gt;0),1,TRUNC(VLOOKUP($E288,'Container Panel'!$B$41:$Z$100,$D288,0)/(VLOOKUP(HH$276,UI!$A$12:$O$51,VLOOKUP(HH$279,$B$276:$C$278,2,0),0)/1000)))),"")</f>
        <v/>
      </c>
      <c r="HI288" s="145" t="str">
        <f>IFERROR(IF(AND(HI$272=list!$D$3,'Box Calculation'!HI$279&lt;&gt;"h",$E288&lt;&gt;0),0,IF(AND(HI$273=list!$D$2,$E288&lt;&gt;0,TRUNC(VLOOKUP($E288,'Container Panel'!$B$41:$Z$100,$D288,0)/(VLOOKUP(HI$276,UI!$A$12:$O$51,VLOOKUP(HI$279,$B$276:$C$278,2,0),0)/1000))&gt;0),1,TRUNC(VLOOKUP($E288,'Container Panel'!$B$41:$Z$100,$D288,0)/(VLOOKUP(HI$276,UI!$A$12:$O$51,VLOOKUP(HI$279,$B$276:$C$278,2,0),0)/1000)))),"")</f>
        <v/>
      </c>
      <c r="HJ288" s="145" t="str">
        <f>IFERROR(IF(AND(HJ$272=list!$D$3,'Box Calculation'!HJ$279&lt;&gt;"h",$E288&lt;&gt;0),0,IF(AND(HJ$273=list!$D$2,$E288&lt;&gt;0,TRUNC(VLOOKUP($E288,'Container Panel'!$B$41:$Z$100,$D288,0)/(VLOOKUP(HJ$276,UI!$A$12:$O$51,VLOOKUP(HJ$279,$B$276:$C$278,2,0),0)/1000))&gt;0),1,TRUNC(VLOOKUP($E288,'Container Panel'!$B$41:$Z$100,$D288,0)/(VLOOKUP(HJ$276,UI!$A$12:$O$51,VLOOKUP(HJ$279,$B$276:$C$278,2,0),0)/1000)))),"")</f>
        <v/>
      </c>
      <c r="HK288" s="145" t="str">
        <f>IFERROR(IF(AND(HK$272=list!$D$3,'Box Calculation'!HK$279&lt;&gt;"h",$E288&lt;&gt;0),0,IF(AND(HK$273=list!$D$2,$E288&lt;&gt;0,TRUNC(VLOOKUP($E288,'Container Panel'!$B$41:$Z$100,$D288,0)/(VLOOKUP(HK$276,UI!$A$12:$O$51,VLOOKUP(HK$279,$B$276:$C$278,2,0),0)/1000))&gt;0),1,TRUNC(VLOOKUP($E288,'Container Panel'!$B$41:$Z$100,$D288,0)/(VLOOKUP(HK$276,UI!$A$12:$O$51,VLOOKUP(HK$279,$B$276:$C$278,2,0),0)/1000)))),"")</f>
        <v/>
      </c>
      <c r="HL288" s="145" t="str">
        <f>IFERROR(IF(AND(HL$272=list!$D$3,'Box Calculation'!HL$279&lt;&gt;"h",$E288&lt;&gt;0),0,IF(AND(HL$273=list!$D$2,$E288&lt;&gt;0,TRUNC(VLOOKUP($E288,'Container Panel'!$B$41:$Z$100,$D288,0)/(VLOOKUP(HL$276,UI!$A$12:$O$51,VLOOKUP(HL$279,$B$276:$C$278,2,0),0)/1000))&gt;0),1,TRUNC(VLOOKUP($E288,'Container Panel'!$B$41:$Z$100,$D288,0)/(VLOOKUP(HL$276,UI!$A$12:$O$51,VLOOKUP(HL$279,$B$276:$C$278,2,0),0)/1000)))),"")</f>
        <v/>
      </c>
      <c r="HM288" s="145" t="str">
        <f>IFERROR(IF(AND(HM$272=list!$D$3,'Box Calculation'!HM$279&lt;&gt;"h",$E288&lt;&gt;0),0,IF(AND(HM$273=list!$D$2,$E288&lt;&gt;0,TRUNC(VLOOKUP($E288,'Container Panel'!$B$41:$Z$100,$D288,0)/(VLOOKUP(HM$276,UI!$A$12:$O$51,VLOOKUP(HM$279,$B$276:$C$278,2,0),0)/1000))&gt;0),1,TRUNC(VLOOKUP($E288,'Container Panel'!$B$41:$Z$100,$D288,0)/(VLOOKUP(HM$276,UI!$A$12:$O$51,VLOOKUP(HM$279,$B$276:$C$278,2,0),0)/1000)))),"")</f>
        <v/>
      </c>
      <c r="HN288" s="145" t="str">
        <f>IFERROR(IF(AND(HN$272=list!$D$3,'Box Calculation'!HN$279&lt;&gt;"h",$E288&lt;&gt;0),0,IF(AND(HN$273=list!$D$2,$E288&lt;&gt;0,TRUNC(VLOOKUP($E288,'Container Panel'!$B$41:$Z$100,$D288,0)/(VLOOKUP(HN$276,UI!$A$12:$O$51,VLOOKUP(HN$279,$B$276:$C$278,2,0),0)/1000))&gt;0),1,TRUNC(VLOOKUP($E288,'Container Panel'!$B$41:$Z$100,$D288,0)/(VLOOKUP(HN$276,UI!$A$12:$O$51,VLOOKUP(HN$279,$B$276:$C$278,2,0),0)/1000)))),"")</f>
        <v/>
      </c>
      <c r="HO288" s="145" t="str">
        <f>IFERROR(IF(AND(HO$272=list!$D$3,'Box Calculation'!HO$279&lt;&gt;"h",$E288&lt;&gt;0),0,IF(AND(HO$273=list!$D$2,$E288&lt;&gt;0,TRUNC(VLOOKUP($E288,'Container Panel'!$B$41:$Z$100,$D288,0)/(VLOOKUP(HO$276,UI!$A$12:$O$51,VLOOKUP(HO$279,$B$276:$C$278,2,0),0)/1000))&gt;0),1,TRUNC(VLOOKUP($E288,'Container Panel'!$B$41:$Z$100,$D288,0)/(VLOOKUP(HO$276,UI!$A$12:$O$51,VLOOKUP(HO$279,$B$276:$C$278,2,0),0)/1000)))),"")</f>
        <v/>
      </c>
      <c r="HP288" s="145" t="str">
        <f>IFERROR(IF(AND(HP$272=list!$D$3,'Box Calculation'!HP$279&lt;&gt;"h",$E288&lt;&gt;0),0,IF(AND(HP$273=list!$D$2,$E288&lt;&gt;0,TRUNC(VLOOKUP($E288,'Container Panel'!$B$41:$Z$100,$D288,0)/(VLOOKUP(HP$276,UI!$A$12:$O$51,VLOOKUP(HP$279,$B$276:$C$278,2,0),0)/1000))&gt;0),1,TRUNC(VLOOKUP($E288,'Container Panel'!$B$41:$Z$100,$D288,0)/(VLOOKUP(HP$276,UI!$A$12:$O$51,VLOOKUP(HP$279,$B$276:$C$278,2,0),0)/1000)))),"")</f>
        <v/>
      </c>
      <c r="HQ288" s="145" t="str">
        <f>IFERROR(IF(AND(HQ$272=list!$D$3,'Box Calculation'!HQ$279&lt;&gt;"h",$E288&lt;&gt;0),0,IF(AND(HQ$273=list!$D$2,$E288&lt;&gt;0,TRUNC(VLOOKUP($E288,'Container Panel'!$B$41:$Z$100,$D288,0)/(VLOOKUP(HQ$276,UI!$A$12:$O$51,VLOOKUP(HQ$279,$B$276:$C$278,2,0),0)/1000))&gt;0),1,TRUNC(VLOOKUP($E288,'Container Panel'!$B$41:$Z$100,$D288,0)/(VLOOKUP(HQ$276,UI!$A$12:$O$51,VLOOKUP(HQ$279,$B$276:$C$278,2,0),0)/1000)))),"")</f>
        <v/>
      </c>
      <c r="HR288" s="145" t="str">
        <f>IFERROR(IF(AND(HR$272=list!$D$3,'Box Calculation'!HR$279&lt;&gt;"h",$E288&lt;&gt;0),0,IF(AND(HR$273=list!$D$2,$E288&lt;&gt;0,TRUNC(VLOOKUP($E288,'Container Panel'!$B$41:$Z$100,$D288,0)/(VLOOKUP(HR$276,UI!$A$12:$O$51,VLOOKUP(HR$279,$B$276:$C$278,2,0),0)/1000))&gt;0),1,TRUNC(VLOOKUP($E288,'Container Panel'!$B$41:$Z$100,$D288,0)/(VLOOKUP(HR$276,UI!$A$12:$O$51,VLOOKUP(HR$279,$B$276:$C$278,2,0),0)/1000)))),"")</f>
        <v/>
      </c>
      <c r="HS288" s="145" t="str">
        <f>IFERROR(IF(AND(HS$272=list!$D$3,'Box Calculation'!HS$279&lt;&gt;"h",$E288&lt;&gt;0),0,IF(AND(HS$273=list!$D$2,$E288&lt;&gt;0,TRUNC(VLOOKUP($E288,'Container Panel'!$B$41:$Z$100,$D288,0)/(VLOOKUP(HS$276,UI!$A$12:$O$51,VLOOKUP(HS$279,$B$276:$C$278,2,0),0)/1000))&gt;0),1,TRUNC(VLOOKUP($E288,'Container Panel'!$B$41:$Z$100,$D288,0)/(VLOOKUP(HS$276,UI!$A$12:$O$51,VLOOKUP(HS$279,$B$276:$C$278,2,0),0)/1000)))),"")</f>
        <v/>
      </c>
      <c r="HT288" s="145" t="str">
        <f>IFERROR(IF(AND(HT$272=list!$D$3,'Box Calculation'!HT$279&lt;&gt;"h",$E288&lt;&gt;0),0,IF(AND(HT$273=list!$D$2,$E288&lt;&gt;0,TRUNC(VLOOKUP($E288,'Container Panel'!$B$41:$Z$100,$D288,0)/(VLOOKUP(HT$276,UI!$A$12:$O$51,VLOOKUP(HT$279,$B$276:$C$278,2,0),0)/1000))&gt;0),1,TRUNC(VLOOKUP($E288,'Container Panel'!$B$41:$Z$100,$D288,0)/(VLOOKUP(HT$276,UI!$A$12:$O$51,VLOOKUP(HT$279,$B$276:$C$278,2,0),0)/1000)))),"")</f>
        <v/>
      </c>
      <c r="HU288" s="145" t="str">
        <f>IFERROR(IF(AND(HU$272=list!$D$3,'Box Calculation'!HU$279&lt;&gt;"h",$E288&lt;&gt;0),0,IF(AND(HU$273=list!$D$2,$E288&lt;&gt;0,TRUNC(VLOOKUP($E288,'Container Panel'!$B$41:$Z$100,$D288,0)/(VLOOKUP(HU$276,UI!$A$12:$O$51,VLOOKUP(HU$279,$B$276:$C$278,2,0),0)/1000))&gt;0),1,TRUNC(VLOOKUP($E288,'Container Panel'!$B$41:$Z$100,$D288,0)/(VLOOKUP(HU$276,UI!$A$12:$O$51,VLOOKUP(HU$279,$B$276:$C$278,2,0),0)/1000)))),"")</f>
        <v/>
      </c>
      <c r="HV288" s="145" t="str">
        <f>IFERROR(IF(AND(HV$272=list!$D$3,'Box Calculation'!HV$279&lt;&gt;"h",$E288&lt;&gt;0),0,IF(AND(HV$273=list!$D$2,$E288&lt;&gt;0,TRUNC(VLOOKUP($E288,'Container Panel'!$B$41:$Z$100,$D288,0)/(VLOOKUP(HV$276,UI!$A$12:$O$51,VLOOKUP(HV$279,$B$276:$C$278,2,0),0)/1000))&gt;0),1,TRUNC(VLOOKUP($E288,'Container Panel'!$B$41:$Z$100,$D288,0)/(VLOOKUP(HV$276,UI!$A$12:$O$51,VLOOKUP(HV$279,$B$276:$C$278,2,0),0)/1000)))),"")</f>
        <v/>
      </c>
      <c r="HW288" s="145" t="str">
        <f>IFERROR(IF(AND(HW$272=list!$D$3,'Box Calculation'!HW$279&lt;&gt;"h",$E288&lt;&gt;0),0,IF(AND(HW$273=list!$D$2,$E288&lt;&gt;0,TRUNC(VLOOKUP($E288,'Container Panel'!$B$41:$Z$100,$D288,0)/(VLOOKUP(HW$276,UI!$A$12:$O$51,VLOOKUP(HW$279,$B$276:$C$278,2,0),0)/1000))&gt;0),1,TRUNC(VLOOKUP($E288,'Container Panel'!$B$41:$Z$100,$D288,0)/(VLOOKUP(HW$276,UI!$A$12:$O$51,VLOOKUP(HW$279,$B$276:$C$278,2,0),0)/1000)))),"")</f>
        <v/>
      </c>
      <c r="HX288" s="145" t="str">
        <f>IFERROR(IF(AND(HX$272=list!$D$3,'Box Calculation'!HX$279&lt;&gt;"h",$E288&lt;&gt;0),0,IF(AND(HX$273=list!$D$2,$E288&lt;&gt;0,TRUNC(VLOOKUP($E288,'Container Panel'!$B$41:$Z$100,$D288,0)/(VLOOKUP(HX$276,UI!$A$12:$O$51,VLOOKUP(HX$279,$B$276:$C$278,2,0),0)/1000))&gt;0),1,TRUNC(VLOOKUP($E288,'Container Panel'!$B$41:$Z$100,$D288,0)/(VLOOKUP(HX$276,UI!$A$12:$O$51,VLOOKUP(HX$279,$B$276:$C$278,2,0),0)/1000)))),"")</f>
        <v/>
      </c>
      <c r="HY288" s="145" t="str">
        <f>IFERROR(IF(AND(HY$272=list!$D$3,'Box Calculation'!HY$279&lt;&gt;"h",$E288&lt;&gt;0),0,IF(AND(HY$273=list!$D$2,$E288&lt;&gt;0,TRUNC(VLOOKUP($E288,'Container Panel'!$B$41:$Z$100,$D288,0)/(VLOOKUP(HY$276,UI!$A$12:$O$51,VLOOKUP(HY$279,$B$276:$C$278,2,0),0)/1000))&gt;0),1,TRUNC(VLOOKUP($E288,'Container Panel'!$B$41:$Z$100,$D288,0)/(VLOOKUP(HY$276,UI!$A$12:$O$51,VLOOKUP(HY$279,$B$276:$C$278,2,0),0)/1000)))),"")</f>
        <v/>
      </c>
      <c r="HZ288" s="145" t="str">
        <f>IFERROR(IF(AND(HZ$272=list!$D$3,'Box Calculation'!HZ$279&lt;&gt;"h",$E288&lt;&gt;0),0,IF(AND(HZ$273=list!$D$2,$E288&lt;&gt;0,TRUNC(VLOOKUP($E288,'Container Panel'!$B$41:$Z$100,$D288,0)/(VLOOKUP(HZ$276,UI!$A$12:$O$51,VLOOKUP(HZ$279,$B$276:$C$278,2,0),0)/1000))&gt;0),1,TRUNC(VLOOKUP($E288,'Container Panel'!$B$41:$Z$100,$D288,0)/(VLOOKUP(HZ$276,UI!$A$12:$O$51,VLOOKUP(HZ$279,$B$276:$C$278,2,0),0)/1000)))),"")</f>
        <v/>
      </c>
      <c r="IA288" s="145" t="str">
        <f>IFERROR(IF(AND(IA$272=list!$D$3,'Box Calculation'!IA$279&lt;&gt;"h",$E288&lt;&gt;0),0,IF(AND(IA$273=list!$D$2,$E288&lt;&gt;0,TRUNC(VLOOKUP($E288,'Container Panel'!$B$41:$Z$100,$D288,0)/(VLOOKUP(IA$276,UI!$A$12:$O$51,VLOOKUP(IA$279,$B$276:$C$278,2,0),0)/1000))&gt;0),1,TRUNC(VLOOKUP($E288,'Container Panel'!$B$41:$Z$100,$D288,0)/(VLOOKUP(IA$276,UI!$A$12:$O$51,VLOOKUP(IA$279,$B$276:$C$278,2,0),0)/1000)))),"")</f>
        <v/>
      </c>
      <c r="IB288" s="145" t="str">
        <f>IFERROR(IF(AND(IB$272=list!$D$3,'Box Calculation'!IB$279&lt;&gt;"h",$E288&lt;&gt;0),0,IF(AND(IB$273=list!$D$2,$E288&lt;&gt;0,TRUNC(VLOOKUP($E288,'Container Panel'!$B$41:$Z$100,$D288,0)/(VLOOKUP(IB$276,UI!$A$12:$O$51,VLOOKUP(IB$279,$B$276:$C$278,2,0),0)/1000))&gt;0),1,TRUNC(VLOOKUP($E288,'Container Panel'!$B$41:$Z$100,$D288,0)/(VLOOKUP(IB$276,UI!$A$12:$O$51,VLOOKUP(IB$279,$B$276:$C$278,2,0),0)/1000)))),"")</f>
        <v/>
      </c>
      <c r="IC288" s="145" t="str">
        <f>IFERROR(IF(AND(IC$272=list!$D$3,'Box Calculation'!IC$279&lt;&gt;"h",$E288&lt;&gt;0),0,IF(AND(IC$273=list!$D$2,$E288&lt;&gt;0,TRUNC(VLOOKUP($E288,'Container Panel'!$B$41:$Z$100,$D288,0)/(VLOOKUP(IC$276,UI!$A$12:$O$51,VLOOKUP(IC$279,$B$276:$C$278,2,0),0)/1000))&gt;0),1,TRUNC(VLOOKUP($E288,'Container Panel'!$B$41:$Z$100,$D288,0)/(VLOOKUP(IC$276,UI!$A$12:$O$51,VLOOKUP(IC$279,$B$276:$C$278,2,0),0)/1000)))),"")</f>
        <v/>
      </c>
      <c r="ID288" s="145" t="str">
        <f>IFERROR(IF(AND(ID$272=list!$D$3,'Box Calculation'!ID$279&lt;&gt;"h",$E288&lt;&gt;0),0,IF(AND(ID$273=list!$D$2,$E288&lt;&gt;0,TRUNC(VLOOKUP($E288,'Container Panel'!$B$41:$Z$100,$D288,0)/(VLOOKUP(ID$276,UI!$A$12:$O$51,VLOOKUP(ID$279,$B$276:$C$278,2,0),0)/1000))&gt;0),1,TRUNC(VLOOKUP($E288,'Container Panel'!$B$41:$Z$100,$D288,0)/(VLOOKUP(ID$276,UI!$A$12:$O$51,VLOOKUP(ID$279,$B$276:$C$278,2,0),0)/1000)))),"")</f>
        <v/>
      </c>
      <c r="IE288" s="145" t="str">
        <f>IFERROR(IF(AND(IE$272=list!$D$3,'Box Calculation'!IE$279&lt;&gt;"h",$E288&lt;&gt;0),0,IF(AND(IE$273=list!$D$2,$E288&lt;&gt;0,TRUNC(VLOOKUP($E288,'Container Panel'!$B$41:$Z$100,$D288,0)/(VLOOKUP(IE$276,UI!$A$12:$O$51,VLOOKUP(IE$279,$B$276:$C$278,2,0),0)/1000))&gt;0),1,TRUNC(VLOOKUP($E288,'Container Panel'!$B$41:$Z$100,$D288,0)/(VLOOKUP(IE$276,UI!$A$12:$O$51,VLOOKUP(IE$279,$B$276:$C$278,2,0),0)/1000)))),"")</f>
        <v/>
      </c>
      <c r="IF288" s="145" t="str">
        <f>IFERROR(IF(AND(IF$272=list!$D$3,'Box Calculation'!IF$279&lt;&gt;"h",$E288&lt;&gt;0),0,IF(AND(IF$273=list!$D$2,$E288&lt;&gt;0,TRUNC(VLOOKUP($E288,'Container Panel'!$B$41:$Z$100,$D288,0)/(VLOOKUP(IF$276,UI!$A$12:$O$51,VLOOKUP(IF$279,$B$276:$C$278,2,0),0)/1000))&gt;0),1,TRUNC(VLOOKUP($E288,'Container Panel'!$B$41:$Z$100,$D288,0)/(VLOOKUP(IF$276,UI!$A$12:$O$51,VLOOKUP(IF$279,$B$276:$C$278,2,0),0)/1000)))),"")</f>
        <v/>
      </c>
      <c r="IG288" s="145" t="str">
        <f>IFERROR(IF(AND(IG$272=list!$D$3,'Box Calculation'!IG$279&lt;&gt;"h",$E288&lt;&gt;0),0,IF(AND(IG$273=list!$D$2,$E288&lt;&gt;0,TRUNC(VLOOKUP($E288,'Container Panel'!$B$41:$Z$100,$D288,0)/(VLOOKUP(IG$276,UI!$A$12:$O$51,VLOOKUP(IG$279,$B$276:$C$278,2,0),0)/1000))&gt;0),1,TRUNC(VLOOKUP($E288,'Container Panel'!$B$41:$Z$100,$D288,0)/(VLOOKUP(IG$276,UI!$A$12:$O$51,VLOOKUP(IG$279,$B$276:$C$278,2,0),0)/1000)))),"")</f>
        <v/>
      </c>
      <c r="IH288" s="145" t="str">
        <f>IFERROR(IF(AND(IH$272=list!$D$3,'Box Calculation'!IH$279&lt;&gt;"h",$E288&lt;&gt;0),0,IF(AND(IH$273=list!$D$2,$E288&lt;&gt;0,TRUNC(VLOOKUP($E288,'Container Panel'!$B$41:$Z$100,$D288,0)/(VLOOKUP(IH$276,UI!$A$12:$O$51,VLOOKUP(IH$279,$B$276:$C$278,2,0),0)/1000))&gt;0),1,TRUNC(VLOOKUP($E288,'Container Panel'!$B$41:$Z$100,$D288,0)/(VLOOKUP(IH$276,UI!$A$12:$O$51,VLOOKUP(IH$279,$B$276:$C$278,2,0),0)/1000)))),"")</f>
        <v/>
      </c>
      <c r="II288" s="145" t="str">
        <f>IFERROR(IF(AND(II$272=list!$D$3,'Box Calculation'!II$279&lt;&gt;"h",$E288&lt;&gt;0),0,IF(AND(II$273=list!$D$2,$E288&lt;&gt;0,TRUNC(VLOOKUP($E288,'Container Panel'!$B$41:$Z$100,$D288,0)/(VLOOKUP(II$276,UI!$A$12:$O$51,VLOOKUP(II$279,$B$276:$C$278,2,0),0)/1000))&gt;0),1,TRUNC(VLOOKUP($E288,'Container Panel'!$B$41:$Z$100,$D288,0)/(VLOOKUP(II$276,UI!$A$12:$O$51,VLOOKUP(II$279,$B$276:$C$278,2,0),0)/1000)))),"")</f>
        <v/>
      </c>
      <c r="IJ288" s="145" t="str">
        <f>IFERROR(IF(AND(IJ$272=list!$D$3,'Box Calculation'!IJ$279&lt;&gt;"h",$E288&lt;&gt;0),0,IF(AND(IJ$273=list!$D$2,$E288&lt;&gt;0,TRUNC(VLOOKUP($E288,'Container Panel'!$B$41:$Z$100,$D288,0)/(VLOOKUP(IJ$276,UI!$A$12:$O$51,VLOOKUP(IJ$279,$B$276:$C$278,2,0),0)/1000))&gt;0),1,TRUNC(VLOOKUP($E288,'Container Panel'!$B$41:$Z$100,$D288,0)/(VLOOKUP(IJ$276,UI!$A$12:$O$51,VLOOKUP(IJ$279,$B$276:$C$278,2,0),0)/1000)))),"")</f>
        <v/>
      </c>
      <c r="IK288" s="145" t="str">
        <f>IFERROR(IF(AND(IK$272=list!$D$3,'Box Calculation'!IK$279&lt;&gt;"h",$E288&lt;&gt;0),0,IF(AND(IK$273=list!$D$2,$E288&lt;&gt;0,TRUNC(VLOOKUP($E288,'Container Panel'!$B$41:$Z$100,$D288,0)/(VLOOKUP(IK$276,UI!$A$12:$O$51,VLOOKUP(IK$279,$B$276:$C$278,2,0),0)/1000))&gt;0),1,TRUNC(VLOOKUP($E288,'Container Panel'!$B$41:$Z$100,$D288,0)/(VLOOKUP(IK$276,UI!$A$12:$O$51,VLOOKUP(IK$279,$B$276:$C$278,2,0),0)/1000)))),"")</f>
        <v/>
      </c>
      <c r="IL288" s="145" t="str">
        <f>IFERROR(IF(AND(IL$272=list!$D$3,'Box Calculation'!IL$279&lt;&gt;"h",$E288&lt;&gt;0),0,IF(AND(IL$273=list!$D$2,$E288&lt;&gt;0,TRUNC(VLOOKUP($E288,'Container Panel'!$B$41:$Z$100,$D288,0)/(VLOOKUP(IL$276,UI!$A$12:$O$51,VLOOKUP(IL$279,$B$276:$C$278,2,0),0)/1000))&gt;0),1,TRUNC(VLOOKUP($E288,'Container Panel'!$B$41:$Z$100,$D288,0)/(VLOOKUP(IL$276,UI!$A$12:$O$51,VLOOKUP(IL$279,$B$276:$C$278,2,0),0)/1000)))),"")</f>
        <v/>
      </c>
    </row>
    <row r="289" spans="2:246">
      <c r="B289" s="74">
        <v>9</v>
      </c>
      <c r="C289" s="74">
        <f t="shared" si="191"/>
        <v>4</v>
      </c>
      <c r="D289" s="163">
        <f>MOD(B289,3)+'Container Panel'!$Q$38</f>
        <v>16</v>
      </c>
      <c r="E289" s="143" t="str">
        <f t="shared" si="192"/>
        <v>PB</v>
      </c>
      <c r="F289" s="144" t="s">
        <v>75</v>
      </c>
      <c r="G289" s="145">
        <f>IFERROR(TRUNC(VLOOKUP($E289,'Container Panel'!$B$41:$Z$100,$D289,0)/(VLOOKUP(G$276,UI!$A$12:$O$51,VLOOKUP(G$277,$B$276:$C$278,2,0),0)/1000)),"")</f>
        <v>5</v>
      </c>
      <c r="H289" s="145">
        <f>IFERROR(TRUNC(VLOOKUP($E289,'Container Panel'!$B$41:$Z$100,$D289,0)/(VLOOKUP(H$276,UI!$A$12:$O$51,VLOOKUP(H$277,$B$276:$C$278,2,0),0)/1000)),"")</f>
        <v>5</v>
      </c>
      <c r="I289" s="145">
        <f>IFERROR(TRUNC(VLOOKUP($E289,'Container Panel'!$B$41:$Z$100,$D289,0)/(VLOOKUP(I$276,UI!$A$12:$O$51,VLOOKUP(I$277,$B$276:$C$278,2,0),0)/1000)),"")</f>
        <v>16</v>
      </c>
      <c r="J289" s="145">
        <f>IFERROR(TRUNC(VLOOKUP($E289,'Container Panel'!$B$41:$Z$100,$D289,0)/(VLOOKUP(J$276,UI!$A$12:$O$51,VLOOKUP(J$277,$B$276:$C$278,2,0),0)/1000)),"")</f>
        <v>16</v>
      </c>
      <c r="K289" s="145">
        <f>IFERROR(TRUNC(VLOOKUP($E289,'Container Panel'!$B$41:$Z$100,$D289,0)/(VLOOKUP(K$276,UI!$A$12:$O$51,VLOOKUP(K$277,$B$276:$C$278,2,0),0)/1000)),"")</f>
        <v>6</v>
      </c>
      <c r="L289" s="145">
        <f>IFERROR(TRUNC(VLOOKUP($E289,'Container Panel'!$B$41:$Z$100,$D289,0)/(VLOOKUP(L$276,UI!$A$12:$O$51,VLOOKUP(L$277,$B$276:$C$278,2,0),0)/1000)),"")</f>
        <v>6</v>
      </c>
      <c r="M289" s="145">
        <f>IFERROR(TRUNC(VLOOKUP($E289,'Container Panel'!$B$41:$Z$100,$D289,0)/(VLOOKUP(M$276,UI!$A$12:$O$51,VLOOKUP(M$277,$B$276:$C$278,2,0),0)/1000)),"")</f>
        <v>3</v>
      </c>
      <c r="N289" s="145">
        <f>IFERROR(TRUNC(VLOOKUP($E289,'Container Panel'!$B$41:$Z$100,$D289,0)/(VLOOKUP(N$276,UI!$A$12:$O$51,VLOOKUP(N$277,$B$276:$C$278,2,0),0)/1000)),"")</f>
        <v>3</v>
      </c>
      <c r="O289" s="145">
        <f>IFERROR(TRUNC(VLOOKUP($E289,'Container Panel'!$B$41:$Z$100,$D289,0)/(VLOOKUP(O$276,UI!$A$12:$O$51,VLOOKUP(O$277,$B$276:$C$278,2,0),0)/1000)),"")</f>
        <v>4</v>
      </c>
      <c r="P289" s="145">
        <f>IFERROR(TRUNC(VLOOKUP($E289,'Container Panel'!$B$41:$Z$100,$D289,0)/(VLOOKUP(P$276,UI!$A$12:$O$51,VLOOKUP(P$277,$B$276:$C$278,2,0),0)/1000)),"")</f>
        <v>4</v>
      </c>
      <c r="Q289" s="145">
        <f>IFERROR(TRUNC(VLOOKUP($E289,'Container Panel'!$B$41:$Z$100,$D289,0)/(VLOOKUP(Q$276,UI!$A$12:$O$51,VLOOKUP(Q$277,$B$276:$C$278,2,0),0)/1000)),"")</f>
        <v>12</v>
      </c>
      <c r="R289" s="145">
        <f>IFERROR(TRUNC(VLOOKUP($E289,'Container Panel'!$B$41:$Z$100,$D289,0)/(VLOOKUP(R$276,UI!$A$12:$O$51,VLOOKUP(R$277,$B$276:$C$278,2,0),0)/1000)),"")</f>
        <v>12</v>
      </c>
      <c r="S289" s="145" t="str">
        <f>IFERROR(TRUNC(VLOOKUP($E289,'Container Panel'!$B$41:$Z$100,$D289,0)/(VLOOKUP(S$276,UI!$A$12:$O$51,VLOOKUP(S$277,$B$276:$C$278,2,0),0)/1000)),"")</f>
        <v/>
      </c>
      <c r="T289" s="145" t="str">
        <f>IFERROR(TRUNC(VLOOKUP($E289,'Container Panel'!$B$41:$Z$100,$D289,0)/(VLOOKUP(T$276,UI!$A$12:$O$51,VLOOKUP(T$277,$B$276:$C$278,2,0),0)/1000)),"")</f>
        <v/>
      </c>
      <c r="U289" s="145" t="str">
        <f>IFERROR(TRUNC(VLOOKUP($E289,'Container Panel'!$B$41:$Z$100,$D289,0)/(VLOOKUP(U$276,UI!$A$12:$O$51,VLOOKUP(U$277,$B$276:$C$278,2,0),0)/1000)),"")</f>
        <v/>
      </c>
      <c r="V289" s="145" t="str">
        <f>IFERROR(TRUNC(VLOOKUP($E289,'Container Panel'!$B$41:$Z$100,$D289,0)/(VLOOKUP(V$276,UI!$A$12:$O$51,VLOOKUP(V$277,$B$276:$C$278,2,0),0)/1000)),"")</f>
        <v/>
      </c>
      <c r="W289" s="145" t="str">
        <f>IFERROR(TRUNC(VLOOKUP($E289,'Container Panel'!$B$41:$Z$100,$D289,0)/(VLOOKUP(W$276,UI!$A$12:$O$51,VLOOKUP(W$277,$B$276:$C$278,2,0),0)/1000)),"")</f>
        <v/>
      </c>
      <c r="X289" s="145" t="str">
        <f>IFERROR(TRUNC(VLOOKUP($E289,'Container Panel'!$B$41:$Z$100,$D289,0)/(VLOOKUP(X$276,UI!$A$12:$O$51,VLOOKUP(X$277,$B$276:$C$278,2,0),0)/1000)),"")</f>
        <v/>
      </c>
      <c r="Y289" s="145" t="str">
        <f>IFERROR(TRUNC(VLOOKUP($E289,'Container Panel'!$B$41:$Z$100,$D289,0)/(VLOOKUP(Y$276,UI!$A$12:$O$51,VLOOKUP(Y$277,$B$276:$C$278,2,0),0)/1000)),"")</f>
        <v/>
      </c>
      <c r="Z289" s="145" t="str">
        <f>IFERROR(TRUNC(VLOOKUP($E289,'Container Panel'!$B$41:$Z$100,$D289,0)/(VLOOKUP(Z$276,UI!$A$12:$O$51,VLOOKUP(Z$277,$B$276:$C$278,2,0),0)/1000)),"")</f>
        <v/>
      </c>
      <c r="AA289" s="145" t="str">
        <f>IFERROR(TRUNC(VLOOKUP($E289,'Container Panel'!$B$41:$Z$100,$D289,0)/(VLOOKUP(AA$276,UI!$A$12:$O$51,VLOOKUP(AA$277,$B$276:$C$278,2,0),0)/1000)),"")</f>
        <v/>
      </c>
      <c r="AB289" s="145" t="str">
        <f>IFERROR(TRUNC(VLOOKUP($E289,'Container Panel'!$B$41:$Z$100,$D289,0)/(VLOOKUP(AB$276,UI!$A$12:$O$51,VLOOKUP(AB$277,$B$276:$C$278,2,0),0)/1000)),"")</f>
        <v/>
      </c>
      <c r="AC289" s="145" t="str">
        <f>IFERROR(TRUNC(VLOOKUP($E289,'Container Panel'!$B$41:$Z$100,$D289,0)/(VLOOKUP(AC$276,UI!$A$12:$O$51,VLOOKUP(AC$277,$B$276:$C$278,2,0),0)/1000)),"")</f>
        <v/>
      </c>
      <c r="AD289" s="145" t="str">
        <f>IFERROR(TRUNC(VLOOKUP($E289,'Container Panel'!$B$41:$Z$100,$D289,0)/(VLOOKUP(AD$276,UI!$A$12:$O$51,VLOOKUP(AD$277,$B$276:$C$278,2,0),0)/1000)),"")</f>
        <v/>
      </c>
      <c r="AE289" s="145" t="str">
        <f>IFERROR(TRUNC(VLOOKUP($E289,'Container Panel'!$B$41:$Z$100,$D289,0)/(VLOOKUP(AE$276,UI!$A$12:$O$51,VLOOKUP(AE$277,$B$276:$C$278,2,0),0)/1000)),"")</f>
        <v/>
      </c>
      <c r="AF289" s="145" t="str">
        <f>IFERROR(TRUNC(VLOOKUP($E289,'Container Panel'!$B$41:$Z$100,$D289,0)/(VLOOKUP(AF$276,UI!$A$12:$O$51,VLOOKUP(AF$277,$B$276:$C$278,2,0),0)/1000)),"")</f>
        <v/>
      </c>
      <c r="AG289" s="145" t="str">
        <f>IFERROR(TRUNC(VLOOKUP($E289,'Container Panel'!$B$41:$Z$100,$D289,0)/(VLOOKUP(AG$276,UI!$A$12:$O$51,VLOOKUP(AG$277,$B$276:$C$278,2,0),0)/1000)),"")</f>
        <v/>
      </c>
      <c r="AH289" s="145" t="str">
        <f>IFERROR(TRUNC(VLOOKUP($E289,'Container Panel'!$B$41:$Z$100,$D289,0)/(VLOOKUP(AH$276,UI!$A$12:$O$51,VLOOKUP(AH$277,$B$276:$C$278,2,0),0)/1000)),"")</f>
        <v/>
      </c>
      <c r="AI289" s="145" t="str">
        <f>IFERROR(TRUNC(VLOOKUP($E289,'Container Panel'!$B$41:$Z$100,$D289,0)/(VLOOKUP(AI$276,UI!$A$12:$O$51,VLOOKUP(AI$277,$B$276:$C$278,2,0),0)/1000)),"")</f>
        <v/>
      </c>
      <c r="AJ289" s="145" t="str">
        <f>IFERROR(TRUNC(VLOOKUP($E289,'Container Panel'!$B$41:$Z$100,$D289,0)/(VLOOKUP(AJ$276,UI!$A$12:$O$51,VLOOKUP(AJ$277,$B$276:$C$278,2,0),0)/1000)),"")</f>
        <v/>
      </c>
      <c r="AK289" s="145" t="str">
        <f>IFERROR(TRUNC(VLOOKUP($E289,'Container Panel'!$B$41:$Z$100,$D289,0)/(VLOOKUP(AK$276,UI!$A$12:$O$51,VLOOKUP(AK$277,$B$276:$C$278,2,0),0)/1000)),"")</f>
        <v/>
      </c>
      <c r="AL289" s="145" t="str">
        <f>IFERROR(TRUNC(VLOOKUP($E289,'Container Panel'!$B$41:$Z$100,$D289,0)/(VLOOKUP(AL$276,UI!$A$12:$O$51,VLOOKUP(AL$277,$B$276:$C$278,2,0),0)/1000)),"")</f>
        <v/>
      </c>
      <c r="AM289" s="145" t="str">
        <f>IFERROR(TRUNC(VLOOKUP($E289,'Container Panel'!$B$41:$Z$100,$D289,0)/(VLOOKUP(AM$276,UI!$A$12:$O$51,VLOOKUP(AM$277,$B$276:$C$278,2,0),0)/1000)),"")</f>
        <v/>
      </c>
      <c r="AN289" s="145" t="str">
        <f>IFERROR(TRUNC(VLOOKUP($E289,'Container Panel'!$B$41:$Z$100,$D289,0)/(VLOOKUP(AN$276,UI!$A$12:$O$51,VLOOKUP(AN$277,$B$276:$C$278,2,0),0)/1000)),"")</f>
        <v/>
      </c>
      <c r="AO289" s="145" t="str">
        <f>IFERROR(TRUNC(VLOOKUP($E289,'Container Panel'!$B$41:$Z$100,$D289,0)/(VLOOKUP(AO$276,UI!$A$12:$O$51,VLOOKUP(AO$277,$B$276:$C$278,2,0),0)/1000)),"")</f>
        <v/>
      </c>
      <c r="AP289" s="145" t="str">
        <f>IFERROR(TRUNC(VLOOKUP($E289,'Container Panel'!$B$41:$Z$100,$D289,0)/(VLOOKUP(AP$276,UI!$A$12:$O$51,VLOOKUP(AP$277,$B$276:$C$278,2,0),0)/1000)),"")</f>
        <v/>
      </c>
      <c r="AQ289" s="145" t="str">
        <f>IFERROR(TRUNC(VLOOKUP($E289,'Container Panel'!$B$41:$Z$100,$D289,0)/(VLOOKUP(AQ$276,UI!$A$12:$O$51,VLOOKUP(AQ$277,$B$276:$C$278,2,0),0)/1000)),"")</f>
        <v/>
      </c>
      <c r="AR289" s="145" t="str">
        <f>IFERROR(TRUNC(VLOOKUP($E289,'Container Panel'!$B$41:$Z$100,$D289,0)/(VLOOKUP(AR$276,UI!$A$12:$O$51,VLOOKUP(AR$277,$B$276:$C$278,2,0),0)/1000)),"")</f>
        <v/>
      </c>
      <c r="AS289" s="145" t="str">
        <f>IFERROR(TRUNC(VLOOKUP($E289,'Container Panel'!$B$41:$Z$100,$D289,0)/(VLOOKUP(AS$276,UI!$A$12:$O$51,VLOOKUP(AS$277,$B$276:$C$278,2,0),0)/1000)),"")</f>
        <v/>
      </c>
      <c r="AT289" s="145" t="str">
        <f>IFERROR(TRUNC(VLOOKUP($E289,'Container Panel'!$B$41:$Z$100,$D289,0)/(VLOOKUP(AT$276,UI!$A$12:$O$51,VLOOKUP(AT$277,$B$276:$C$278,2,0),0)/1000)),"")</f>
        <v/>
      </c>
      <c r="AU289" s="145" t="str">
        <f>IFERROR(TRUNC(VLOOKUP($E289,'Container Panel'!$B$41:$Z$100,$D289,0)/(VLOOKUP(AU$276,UI!$A$12:$O$51,VLOOKUP(AU$277,$B$276:$C$278,2,0),0)/1000)),"")</f>
        <v/>
      </c>
      <c r="AV289" s="145" t="str">
        <f>IFERROR(TRUNC(VLOOKUP($E289,'Container Panel'!$B$41:$Z$100,$D289,0)/(VLOOKUP(AV$276,UI!$A$12:$O$51,VLOOKUP(AV$277,$B$276:$C$278,2,0),0)/1000)),"")</f>
        <v/>
      </c>
      <c r="AW289" s="145" t="str">
        <f>IFERROR(TRUNC(VLOOKUP($E289,'Container Panel'!$B$41:$Z$100,$D289,0)/(VLOOKUP(AW$276,UI!$A$12:$O$51,VLOOKUP(AW$277,$B$276:$C$278,2,0),0)/1000)),"")</f>
        <v/>
      </c>
      <c r="AX289" s="145" t="str">
        <f>IFERROR(TRUNC(VLOOKUP($E289,'Container Panel'!$B$41:$Z$100,$D289,0)/(VLOOKUP(AX$276,UI!$A$12:$O$51,VLOOKUP(AX$277,$B$276:$C$278,2,0),0)/1000)),"")</f>
        <v/>
      </c>
      <c r="AY289" s="145" t="str">
        <f>IFERROR(TRUNC(VLOOKUP($E289,'Container Panel'!$B$41:$Z$100,$D289,0)/(VLOOKUP(AY$276,UI!$A$12:$O$51,VLOOKUP(AY$277,$B$276:$C$278,2,0),0)/1000)),"")</f>
        <v/>
      </c>
      <c r="AZ289" s="145" t="str">
        <f>IFERROR(TRUNC(VLOOKUP($E289,'Container Panel'!$B$41:$Z$100,$D289,0)/(VLOOKUP(AZ$276,UI!$A$12:$O$51,VLOOKUP(AZ$277,$B$276:$C$278,2,0),0)/1000)),"")</f>
        <v/>
      </c>
      <c r="BA289" s="145" t="str">
        <f>IFERROR(TRUNC(VLOOKUP($E289,'Container Panel'!$B$41:$Z$100,$D289,0)/(VLOOKUP(BA$276,UI!$A$12:$O$51,VLOOKUP(BA$277,$B$276:$C$278,2,0),0)/1000)),"")</f>
        <v/>
      </c>
      <c r="BB289" s="145" t="str">
        <f>IFERROR(TRUNC(VLOOKUP($E289,'Container Panel'!$B$41:$Z$100,$D289,0)/(VLOOKUP(BB$276,UI!$A$12:$O$51,VLOOKUP(BB$277,$B$276:$C$278,2,0),0)/1000)),"")</f>
        <v/>
      </c>
      <c r="BC289" s="145" t="str">
        <f>IFERROR(TRUNC(VLOOKUP($E289,'Container Panel'!$B$41:$Z$100,$D289,0)/(VLOOKUP(BC$276,UI!$A$12:$O$51,VLOOKUP(BC$277,$B$276:$C$278,2,0),0)/1000)),"")</f>
        <v/>
      </c>
      <c r="BD289" s="145" t="str">
        <f>IFERROR(TRUNC(VLOOKUP($E289,'Container Panel'!$B$41:$Z$100,$D289,0)/(VLOOKUP(BD$276,UI!$A$12:$O$51,VLOOKUP(BD$277,$B$276:$C$278,2,0),0)/1000)),"")</f>
        <v/>
      </c>
      <c r="BE289" s="145" t="str">
        <f>IFERROR(TRUNC(VLOOKUP($E289,'Container Panel'!$B$41:$Z$100,$D289,0)/(VLOOKUP(BE$276,UI!$A$12:$O$51,VLOOKUP(BE$277,$B$276:$C$278,2,0),0)/1000)),"")</f>
        <v/>
      </c>
      <c r="BF289" s="145" t="str">
        <f>IFERROR(TRUNC(VLOOKUP($E289,'Container Panel'!$B$41:$Z$100,$D289,0)/(VLOOKUP(BF$276,UI!$A$12:$O$51,VLOOKUP(BF$277,$B$276:$C$278,2,0),0)/1000)),"")</f>
        <v/>
      </c>
      <c r="BG289" s="145" t="str">
        <f>IFERROR(TRUNC(VLOOKUP($E289,'Container Panel'!$B$41:$Z$100,$D289,0)/(VLOOKUP(BG$276,UI!$A$12:$O$51,VLOOKUP(BG$277,$B$276:$C$278,2,0),0)/1000)),"")</f>
        <v/>
      </c>
      <c r="BH289" s="145" t="str">
        <f>IFERROR(TRUNC(VLOOKUP($E289,'Container Panel'!$B$41:$Z$100,$D289,0)/(VLOOKUP(BH$276,UI!$A$12:$O$51,VLOOKUP(BH$277,$B$276:$C$278,2,0),0)/1000)),"")</f>
        <v/>
      </c>
      <c r="BI289" s="145" t="str">
        <f>IFERROR(TRUNC(VLOOKUP($E289,'Container Panel'!$B$41:$Z$100,$D289,0)/(VLOOKUP(BI$276,UI!$A$12:$O$51,VLOOKUP(BI$277,$B$276:$C$278,2,0),0)/1000)),"")</f>
        <v/>
      </c>
      <c r="BJ289" s="145" t="str">
        <f>IFERROR(TRUNC(VLOOKUP($E289,'Container Panel'!$B$41:$Z$100,$D289,0)/(VLOOKUP(BJ$276,UI!$A$12:$O$51,VLOOKUP(BJ$277,$B$276:$C$278,2,0),0)/1000)),"")</f>
        <v/>
      </c>
      <c r="BK289" s="145" t="str">
        <f>IFERROR(TRUNC(VLOOKUP($E289,'Container Panel'!$B$41:$Z$100,$D289,0)/(VLOOKUP(BK$276,UI!$A$12:$O$51,VLOOKUP(BK$277,$B$276:$C$278,2,0),0)/1000)),"")</f>
        <v/>
      </c>
      <c r="BL289" s="145" t="str">
        <f>IFERROR(TRUNC(VLOOKUP($E289,'Container Panel'!$B$41:$Z$100,$D289,0)/(VLOOKUP(BL$276,UI!$A$12:$O$51,VLOOKUP(BL$277,$B$276:$C$278,2,0),0)/1000)),"")</f>
        <v/>
      </c>
      <c r="BM289" s="145" t="str">
        <f>IFERROR(TRUNC(VLOOKUP($E289,'Container Panel'!$B$41:$Z$100,$D289,0)/(VLOOKUP(BM$276,UI!$A$12:$O$51,VLOOKUP(BM$277,$B$276:$C$278,2,0),0)/1000)),"")</f>
        <v/>
      </c>
      <c r="BN289" s="145" t="str">
        <f>IFERROR(TRUNC(VLOOKUP($E289,'Container Panel'!$B$41:$Z$100,$D289,0)/(VLOOKUP(BN$276,UI!$A$12:$O$51,VLOOKUP(BN$277,$B$276:$C$278,2,0),0)/1000)),"")</f>
        <v/>
      </c>
      <c r="BO289" s="145" t="str">
        <f>IFERROR(TRUNC(VLOOKUP($E289,'Container Panel'!$B$41:$Z$100,$D289,0)/(VLOOKUP(BO$276,UI!$A$12:$O$51,VLOOKUP(BO$277,$B$276:$C$278,2,0),0)/1000)),"")</f>
        <v/>
      </c>
      <c r="BP289" s="145" t="str">
        <f>IFERROR(TRUNC(VLOOKUP($E289,'Container Panel'!$B$41:$Z$100,$D289,0)/(VLOOKUP(BP$276,UI!$A$12:$O$51,VLOOKUP(BP$277,$B$276:$C$278,2,0),0)/1000)),"")</f>
        <v/>
      </c>
      <c r="BQ289" s="145" t="str">
        <f>IFERROR(TRUNC(VLOOKUP($E289,'Container Panel'!$B$41:$Z$100,$D289,0)/(VLOOKUP(BQ$276,UI!$A$12:$O$51,VLOOKUP(BQ$277,$B$276:$C$278,2,0),0)/1000)),"")</f>
        <v/>
      </c>
      <c r="BR289" s="145" t="str">
        <f>IFERROR(TRUNC(VLOOKUP($E289,'Container Panel'!$B$41:$Z$100,$D289,0)/(VLOOKUP(BR$276,UI!$A$12:$O$51,VLOOKUP(BR$277,$B$276:$C$278,2,0),0)/1000)),"")</f>
        <v/>
      </c>
      <c r="BS289" s="145" t="str">
        <f>IFERROR(TRUNC(VLOOKUP($E289,'Container Panel'!$B$41:$Z$100,$D289,0)/(VLOOKUP(BS$276,UI!$A$12:$O$51,VLOOKUP(BS$277,$B$276:$C$278,2,0),0)/1000)),"")</f>
        <v/>
      </c>
      <c r="BT289" s="145" t="str">
        <f>IFERROR(TRUNC(VLOOKUP($E289,'Container Panel'!$B$41:$Z$100,$D289,0)/(VLOOKUP(BT$276,UI!$A$12:$O$51,VLOOKUP(BT$277,$B$276:$C$278,2,0),0)/1000)),"")</f>
        <v/>
      </c>
      <c r="BU289" s="145" t="str">
        <f>IFERROR(TRUNC(VLOOKUP($E289,'Container Panel'!$B$41:$Z$100,$D289,0)/(VLOOKUP(BU$276,UI!$A$12:$O$51,VLOOKUP(BU$277,$B$276:$C$278,2,0),0)/1000)),"")</f>
        <v/>
      </c>
      <c r="BV289" s="145" t="str">
        <f>IFERROR(TRUNC(VLOOKUP($E289,'Container Panel'!$B$41:$Z$100,$D289,0)/(VLOOKUP(BV$276,UI!$A$12:$O$51,VLOOKUP(BV$277,$B$276:$C$278,2,0),0)/1000)),"")</f>
        <v/>
      </c>
      <c r="BW289" s="145" t="str">
        <f>IFERROR(TRUNC(VLOOKUP($E289,'Container Panel'!$B$41:$Z$100,$D289,0)/(VLOOKUP(BW$276,UI!$A$12:$O$51,VLOOKUP(BW$277,$B$276:$C$278,2,0),0)/1000)),"")</f>
        <v/>
      </c>
      <c r="BX289" s="145" t="str">
        <f>IFERROR(TRUNC(VLOOKUP($E289,'Container Panel'!$B$41:$Z$100,$D289,0)/(VLOOKUP(BX$276,UI!$A$12:$O$51,VLOOKUP(BX$277,$B$276:$C$278,2,0),0)/1000)),"")</f>
        <v/>
      </c>
      <c r="BY289" s="145" t="str">
        <f>IFERROR(TRUNC(VLOOKUP($E289,'Container Panel'!$B$41:$Z$100,$D289,0)/(VLOOKUP(BY$276,UI!$A$12:$O$51,VLOOKUP(BY$277,$B$276:$C$278,2,0),0)/1000)),"")</f>
        <v/>
      </c>
      <c r="BZ289" s="145" t="str">
        <f>IFERROR(TRUNC(VLOOKUP($E289,'Container Panel'!$B$41:$Z$100,$D289,0)/(VLOOKUP(BZ$276,UI!$A$12:$O$51,VLOOKUP(BZ$277,$B$276:$C$278,2,0),0)/1000)),"")</f>
        <v/>
      </c>
      <c r="CA289" s="145" t="str">
        <f>IFERROR(TRUNC(VLOOKUP($E289,'Container Panel'!$B$41:$Z$100,$D289,0)/(VLOOKUP(CA$276,UI!$A$12:$O$51,VLOOKUP(CA$277,$B$276:$C$278,2,0),0)/1000)),"")</f>
        <v/>
      </c>
      <c r="CB289" s="145" t="str">
        <f>IFERROR(TRUNC(VLOOKUP($E289,'Container Panel'!$B$41:$Z$100,$D289,0)/(VLOOKUP(CB$276,UI!$A$12:$O$51,VLOOKUP(CB$277,$B$276:$C$278,2,0),0)/1000)),"")</f>
        <v/>
      </c>
      <c r="CC289" s="145" t="str">
        <f>IFERROR(TRUNC(VLOOKUP($E289,'Container Panel'!$B$41:$Z$100,$D289,0)/(VLOOKUP(CC$276,UI!$A$12:$O$51,VLOOKUP(CC$277,$B$276:$C$278,2,0),0)/1000)),"")</f>
        <v/>
      </c>
      <c r="CD289" s="145" t="str">
        <f>IFERROR(TRUNC(VLOOKUP($E289,'Container Panel'!$B$41:$Z$100,$D289,0)/(VLOOKUP(CD$276,UI!$A$12:$O$51,VLOOKUP(CD$277,$B$276:$C$278,2,0),0)/1000)),"")</f>
        <v/>
      </c>
      <c r="CE289" s="145" t="str">
        <f>IFERROR(TRUNC(VLOOKUP($E289,'Container Panel'!$B$41:$Z$100,$D289,0)/(VLOOKUP(CE$276,UI!$A$12:$O$51,VLOOKUP(CE$277,$B$276:$C$278,2,0),0)/1000)),"")</f>
        <v/>
      </c>
      <c r="CF289" s="145" t="str">
        <f>IFERROR(TRUNC(VLOOKUP($E289,'Container Panel'!$B$41:$Z$100,$D289,0)/(VLOOKUP(CF$276,UI!$A$12:$O$51,VLOOKUP(CF$277,$B$276:$C$278,2,0),0)/1000)),"")</f>
        <v/>
      </c>
      <c r="CG289" s="145" t="str">
        <f>IFERROR(TRUNC(VLOOKUP($E289,'Container Panel'!$B$41:$Z$100,$D289,0)/(VLOOKUP(CG$276,UI!$A$12:$O$51,VLOOKUP(CG$277,$B$276:$C$278,2,0),0)/1000)),"")</f>
        <v/>
      </c>
      <c r="CH289" s="145" t="str">
        <f>IFERROR(TRUNC(VLOOKUP($E289,'Container Panel'!$B$41:$Z$100,$D289,0)/(VLOOKUP(CH$276,UI!$A$12:$O$51,VLOOKUP(CH$277,$B$276:$C$278,2,0),0)/1000)),"")</f>
        <v/>
      </c>
      <c r="CI289" s="145" t="str">
        <f>IFERROR(TRUNC(VLOOKUP($E289,'Container Panel'!$B$41:$Z$100,$D289,0)/(VLOOKUP(CI$276,UI!$A$12:$O$51,VLOOKUP(CI$277,$B$276:$C$278,2,0),0)/1000)),"")</f>
        <v/>
      </c>
      <c r="CJ289" s="145" t="str">
        <f>IFERROR(TRUNC(VLOOKUP($E289,'Container Panel'!$B$41:$Z$100,$D289,0)/(VLOOKUP(CJ$276,UI!$A$12:$O$51,VLOOKUP(CJ$277,$B$276:$C$278,2,0),0)/1000)),"")</f>
        <v/>
      </c>
      <c r="CK289" s="145" t="str">
        <f>IFERROR(TRUNC(VLOOKUP($E289,'Container Panel'!$B$41:$Z$100,$D289,0)/(VLOOKUP(CK$276,UI!$A$12:$O$51,VLOOKUP(CK$277,$B$276:$C$278,2,0),0)/1000)),"")</f>
        <v/>
      </c>
      <c r="CL289" s="145" t="str">
        <f>IFERROR(TRUNC(VLOOKUP($E289,'Container Panel'!$B$41:$Z$100,$D289,0)/(VLOOKUP(CL$276,UI!$A$12:$O$51,VLOOKUP(CL$277,$B$276:$C$278,2,0),0)/1000)),"")</f>
        <v/>
      </c>
      <c r="CM289" s="145" t="str">
        <f>IFERROR(TRUNC(VLOOKUP($E289,'Container Panel'!$B$41:$Z$100,$D289,0)/(VLOOKUP(CM$276,UI!$A$12:$O$51,VLOOKUP(CM$277,$B$276:$C$278,2,0),0)/1000)),"")</f>
        <v/>
      </c>
      <c r="CN289" s="145" t="str">
        <f>IFERROR(TRUNC(VLOOKUP($E289,'Container Panel'!$B$41:$Z$100,$D289,0)/(VLOOKUP(CN$276,UI!$A$12:$O$51,VLOOKUP(CN$277,$B$276:$C$278,2,0),0)/1000)),"")</f>
        <v/>
      </c>
      <c r="CO289" s="145" t="str">
        <f>IFERROR(TRUNC(VLOOKUP($E289,'Container Panel'!$B$41:$Z$100,$D289,0)/(VLOOKUP(CO$276,UI!$A$12:$O$51,VLOOKUP(CO$277,$B$276:$C$278,2,0),0)/1000)),"")</f>
        <v/>
      </c>
      <c r="CP289" s="145" t="str">
        <f>IFERROR(TRUNC(VLOOKUP($E289,'Container Panel'!$B$41:$Z$100,$D289,0)/(VLOOKUP(CP$276,UI!$A$12:$O$51,VLOOKUP(CP$277,$B$276:$C$278,2,0),0)/1000)),"")</f>
        <v/>
      </c>
      <c r="CQ289" s="145" t="str">
        <f>IFERROR(TRUNC(VLOOKUP($E289,'Container Panel'!$B$41:$Z$100,$D289,0)/(VLOOKUP(CQ$276,UI!$A$12:$O$51,VLOOKUP(CQ$277,$B$276:$C$278,2,0),0)/1000)),"")</f>
        <v/>
      </c>
      <c r="CR289" s="145" t="str">
        <f>IFERROR(TRUNC(VLOOKUP($E289,'Container Panel'!$B$41:$Z$100,$D289,0)/(VLOOKUP(CR$276,UI!$A$12:$O$51,VLOOKUP(CR$277,$B$276:$C$278,2,0),0)/1000)),"")</f>
        <v/>
      </c>
      <c r="CS289" s="145" t="str">
        <f>IFERROR(TRUNC(VLOOKUP($E289,'Container Panel'!$B$41:$Z$100,$D289,0)/(VLOOKUP(CS$276,UI!$A$12:$O$51,VLOOKUP(CS$277,$B$276:$C$278,2,0),0)/1000)),"")</f>
        <v/>
      </c>
      <c r="CT289" s="145" t="str">
        <f>IFERROR(TRUNC(VLOOKUP($E289,'Container Panel'!$B$41:$Z$100,$D289,0)/(VLOOKUP(CT$276,UI!$A$12:$O$51,VLOOKUP(CT$277,$B$276:$C$278,2,0),0)/1000)),"")</f>
        <v/>
      </c>
      <c r="CU289" s="145" t="str">
        <f>IFERROR(TRUNC(VLOOKUP($E289,'Container Panel'!$B$41:$Z$100,$D289,0)/(VLOOKUP(CU$276,UI!$A$12:$O$51,VLOOKUP(CU$277,$B$276:$C$278,2,0),0)/1000)),"")</f>
        <v/>
      </c>
      <c r="CV289" s="145" t="str">
        <f>IFERROR(TRUNC(VLOOKUP($E289,'Container Panel'!$B$41:$Z$100,$D289,0)/(VLOOKUP(CV$276,UI!$A$12:$O$51,VLOOKUP(CV$277,$B$276:$C$278,2,0),0)/1000)),"")</f>
        <v/>
      </c>
      <c r="CW289" s="145" t="str">
        <f>IFERROR(TRUNC(VLOOKUP($E289,'Container Panel'!$B$41:$Z$100,$D289,0)/(VLOOKUP(CW$276,UI!$A$12:$O$51,VLOOKUP(CW$277,$B$276:$C$278,2,0),0)/1000)),"")</f>
        <v/>
      </c>
      <c r="CX289" s="145" t="str">
        <f>IFERROR(TRUNC(VLOOKUP($E289,'Container Panel'!$B$41:$Z$100,$D289,0)/(VLOOKUP(CX$276,UI!$A$12:$O$51,VLOOKUP(CX$277,$B$276:$C$278,2,0),0)/1000)),"")</f>
        <v/>
      </c>
      <c r="CY289" s="145" t="str">
        <f>IFERROR(TRUNC(VLOOKUP($E289,'Container Panel'!$B$41:$Z$100,$D289,0)/(VLOOKUP(CY$276,UI!$A$12:$O$51,VLOOKUP(CY$277,$B$276:$C$278,2,0),0)/1000)),"")</f>
        <v/>
      </c>
      <c r="CZ289" s="145" t="str">
        <f>IFERROR(TRUNC(VLOOKUP($E289,'Container Panel'!$B$41:$Z$100,$D289,0)/(VLOOKUP(CZ$276,UI!$A$12:$O$51,VLOOKUP(CZ$277,$B$276:$C$278,2,0),0)/1000)),"")</f>
        <v/>
      </c>
      <c r="DA289" s="145" t="str">
        <f>IFERROR(TRUNC(VLOOKUP($E289,'Container Panel'!$B$41:$Z$100,$D289,0)/(VLOOKUP(DA$276,UI!$A$12:$O$51,VLOOKUP(DA$277,$B$276:$C$278,2,0),0)/1000)),"")</f>
        <v/>
      </c>
      <c r="DB289" s="145" t="str">
        <f>IFERROR(TRUNC(VLOOKUP($E289,'Container Panel'!$B$41:$Z$100,$D289,0)/(VLOOKUP(DB$276,UI!$A$12:$O$51,VLOOKUP(DB$277,$B$276:$C$278,2,0),0)/1000)),"")</f>
        <v/>
      </c>
      <c r="DC289" s="145" t="str">
        <f>IFERROR(TRUNC(VLOOKUP($E289,'Container Panel'!$B$41:$Z$100,$D289,0)/(VLOOKUP(DC$276,UI!$A$12:$O$51,VLOOKUP(DC$277,$B$276:$C$278,2,0),0)/1000)),"")</f>
        <v/>
      </c>
      <c r="DD289" s="145" t="str">
        <f>IFERROR(TRUNC(VLOOKUP($E289,'Container Panel'!$B$41:$Z$100,$D289,0)/(VLOOKUP(DD$276,UI!$A$12:$O$51,VLOOKUP(DD$277,$B$276:$C$278,2,0),0)/1000)),"")</f>
        <v/>
      </c>
      <c r="DE289" s="145" t="str">
        <f>IFERROR(TRUNC(VLOOKUP($E289,'Container Panel'!$B$41:$Z$100,$D289,0)/(VLOOKUP(DE$276,UI!$A$12:$O$51,VLOOKUP(DE$277,$B$276:$C$278,2,0),0)/1000)),"")</f>
        <v/>
      </c>
      <c r="DF289" s="145" t="str">
        <f>IFERROR(TRUNC(VLOOKUP($E289,'Container Panel'!$B$41:$Z$100,$D289,0)/(VLOOKUP(DF$276,UI!$A$12:$O$51,VLOOKUP(DF$277,$B$276:$C$278,2,0),0)/1000)),"")</f>
        <v/>
      </c>
      <c r="DG289" s="145" t="str">
        <f>IFERROR(TRUNC(VLOOKUP($E289,'Container Panel'!$B$41:$Z$100,$D289,0)/(VLOOKUP(DG$276,UI!$A$12:$O$51,VLOOKUP(DG$277,$B$276:$C$278,2,0),0)/1000)),"")</f>
        <v/>
      </c>
      <c r="DH289" s="145" t="str">
        <f>IFERROR(TRUNC(VLOOKUP($E289,'Container Panel'!$B$41:$Z$100,$D289,0)/(VLOOKUP(DH$276,UI!$A$12:$O$51,VLOOKUP(DH$277,$B$276:$C$278,2,0),0)/1000)),"")</f>
        <v/>
      </c>
      <c r="DI289" s="145" t="str">
        <f>IFERROR(TRUNC(VLOOKUP($E289,'Container Panel'!$B$41:$Z$100,$D289,0)/(VLOOKUP(DI$276,UI!$A$12:$O$51,VLOOKUP(DI$277,$B$276:$C$278,2,0),0)/1000)),"")</f>
        <v/>
      </c>
      <c r="DJ289" s="145" t="str">
        <f>IFERROR(TRUNC(VLOOKUP($E289,'Container Panel'!$B$41:$Z$100,$D289,0)/(VLOOKUP(DJ$276,UI!$A$12:$O$51,VLOOKUP(DJ$277,$B$276:$C$278,2,0),0)/1000)),"")</f>
        <v/>
      </c>
      <c r="DK289" s="145" t="str">
        <f>IFERROR(TRUNC(VLOOKUP($E289,'Container Panel'!$B$41:$Z$100,$D289,0)/(VLOOKUP(DK$276,UI!$A$12:$O$51,VLOOKUP(DK$277,$B$276:$C$278,2,0),0)/1000)),"")</f>
        <v/>
      </c>
      <c r="DL289" s="145" t="str">
        <f>IFERROR(TRUNC(VLOOKUP($E289,'Container Panel'!$B$41:$Z$100,$D289,0)/(VLOOKUP(DL$276,UI!$A$12:$O$51,VLOOKUP(DL$277,$B$276:$C$278,2,0),0)/1000)),"")</f>
        <v/>
      </c>
      <c r="DM289" s="145" t="str">
        <f>IFERROR(TRUNC(VLOOKUP($E289,'Container Panel'!$B$41:$Z$100,$D289,0)/(VLOOKUP(DM$276,UI!$A$12:$O$51,VLOOKUP(DM$277,$B$276:$C$278,2,0),0)/1000)),"")</f>
        <v/>
      </c>
      <c r="DN289" s="145" t="str">
        <f>IFERROR(TRUNC(VLOOKUP($E289,'Container Panel'!$B$41:$Z$100,$D289,0)/(VLOOKUP(DN$276,UI!$A$12:$O$51,VLOOKUP(DN$277,$B$276:$C$278,2,0),0)/1000)),"")</f>
        <v/>
      </c>
      <c r="DO289" s="145" t="str">
        <f>IFERROR(TRUNC(VLOOKUP($E289,'Container Panel'!$B$41:$Z$100,$D289,0)/(VLOOKUP(DO$276,UI!$A$12:$O$51,VLOOKUP(DO$277,$B$276:$C$278,2,0),0)/1000)),"")</f>
        <v/>
      </c>
      <c r="DP289" s="145" t="str">
        <f>IFERROR(TRUNC(VLOOKUP($E289,'Container Panel'!$B$41:$Z$100,$D289,0)/(VLOOKUP(DP$276,UI!$A$12:$O$51,VLOOKUP(DP$277,$B$276:$C$278,2,0),0)/1000)),"")</f>
        <v/>
      </c>
      <c r="DQ289" s="145" t="str">
        <f>IFERROR(TRUNC(VLOOKUP($E289,'Container Panel'!$B$41:$Z$100,$D289,0)/(VLOOKUP(DQ$276,UI!$A$12:$O$51,VLOOKUP(DQ$277,$B$276:$C$278,2,0),0)/1000)),"")</f>
        <v/>
      </c>
      <c r="DR289" s="145" t="str">
        <f>IFERROR(TRUNC(VLOOKUP($E289,'Container Panel'!$B$41:$Z$100,$D289,0)/(VLOOKUP(DR$276,UI!$A$12:$O$51,VLOOKUP(DR$277,$B$276:$C$278,2,0),0)/1000)),"")</f>
        <v/>
      </c>
      <c r="DS289" s="145" t="str">
        <f>IFERROR(TRUNC(VLOOKUP($E289,'Container Panel'!$B$41:$Z$100,$D289,0)/(VLOOKUP(DS$276,UI!$A$12:$O$51,VLOOKUP(DS$277,$B$276:$C$278,2,0),0)/1000)),"")</f>
        <v/>
      </c>
      <c r="DT289" s="145" t="str">
        <f>IFERROR(TRUNC(VLOOKUP($E289,'Container Panel'!$B$41:$Z$100,$D289,0)/(VLOOKUP(DT$276,UI!$A$12:$O$51,VLOOKUP(DT$277,$B$276:$C$278,2,0),0)/1000)),"")</f>
        <v/>
      </c>
      <c r="DU289" s="145" t="str">
        <f>IFERROR(TRUNC(VLOOKUP($E289,'Container Panel'!$B$41:$Z$100,$D289,0)/(VLOOKUP(DU$276,UI!$A$12:$O$51,VLOOKUP(DU$277,$B$276:$C$278,2,0),0)/1000)),"")</f>
        <v/>
      </c>
      <c r="DV289" s="145" t="str">
        <f>IFERROR(TRUNC(VLOOKUP($E289,'Container Panel'!$B$41:$Z$100,$D289,0)/(VLOOKUP(DV$276,UI!$A$12:$O$51,VLOOKUP(DV$277,$B$276:$C$278,2,0),0)/1000)),"")</f>
        <v/>
      </c>
      <c r="DW289" s="145" t="str">
        <f>IFERROR(TRUNC(VLOOKUP($E289,'Container Panel'!$B$41:$Z$100,$D289,0)/(VLOOKUP(DW$276,UI!$A$12:$O$51,VLOOKUP(DW$277,$B$276:$C$278,2,0),0)/1000)),"")</f>
        <v/>
      </c>
      <c r="DX289" s="145" t="str">
        <f>IFERROR(TRUNC(VLOOKUP($E289,'Container Panel'!$B$41:$Z$100,$D289,0)/(VLOOKUP(DX$276,UI!$A$12:$O$51,VLOOKUP(DX$277,$B$276:$C$278,2,0),0)/1000)),"")</f>
        <v/>
      </c>
      <c r="DY289" s="145" t="str">
        <f>IFERROR(TRUNC(VLOOKUP($E289,'Container Panel'!$B$41:$Z$100,$D289,0)/(VLOOKUP(DY$276,UI!$A$12:$O$51,VLOOKUP(DY$277,$B$276:$C$278,2,0),0)/1000)),"")</f>
        <v/>
      </c>
      <c r="DZ289" s="145" t="str">
        <f>IFERROR(TRUNC(VLOOKUP($E289,'Container Panel'!$B$41:$Z$100,$D289,0)/(VLOOKUP(DZ$276,UI!$A$12:$O$51,VLOOKUP(DZ$277,$B$276:$C$278,2,0),0)/1000)),"")</f>
        <v/>
      </c>
      <c r="EA289" s="145" t="str">
        <f>IFERROR(TRUNC(VLOOKUP($E289,'Container Panel'!$B$41:$Z$100,$D289,0)/(VLOOKUP(EA$276,UI!$A$12:$O$51,VLOOKUP(EA$277,$B$276:$C$278,2,0),0)/1000)),"")</f>
        <v/>
      </c>
      <c r="EB289" s="145" t="str">
        <f>IFERROR(TRUNC(VLOOKUP($E289,'Container Panel'!$B$41:$Z$100,$D289,0)/(VLOOKUP(EB$276,UI!$A$12:$O$51,VLOOKUP(EB$277,$B$276:$C$278,2,0),0)/1000)),"")</f>
        <v/>
      </c>
      <c r="EC289" s="145" t="str">
        <f>IFERROR(TRUNC(VLOOKUP($E289,'Container Panel'!$B$41:$Z$100,$D289,0)/(VLOOKUP(EC$276,UI!$A$12:$O$51,VLOOKUP(EC$277,$B$276:$C$278,2,0),0)/1000)),"")</f>
        <v/>
      </c>
      <c r="ED289" s="145" t="str">
        <f>IFERROR(TRUNC(VLOOKUP($E289,'Container Panel'!$B$41:$Z$100,$D289,0)/(VLOOKUP(ED$276,UI!$A$12:$O$51,VLOOKUP(ED$277,$B$276:$C$278,2,0),0)/1000)),"")</f>
        <v/>
      </c>
      <c r="EE289" s="145" t="str">
        <f>IFERROR(TRUNC(VLOOKUP($E289,'Container Panel'!$B$41:$Z$100,$D289,0)/(VLOOKUP(EE$276,UI!$A$12:$O$51,VLOOKUP(EE$277,$B$276:$C$278,2,0),0)/1000)),"")</f>
        <v/>
      </c>
      <c r="EF289" s="145" t="str">
        <f>IFERROR(TRUNC(VLOOKUP($E289,'Container Panel'!$B$41:$Z$100,$D289,0)/(VLOOKUP(EF$276,UI!$A$12:$O$51,VLOOKUP(EF$277,$B$276:$C$278,2,0),0)/1000)),"")</f>
        <v/>
      </c>
      <c r="EG289" s="145" t="str">
        <f>IFERROR(TRUNC(VLOOKUP($E289,'Container Panel'!$B$41:$Z$100,$D289,0)/(VLOOKUP(EG$276,UI!$A$12:$O$51,VLOOKUP(EG$277,$B$276:$C$278,2,0),0)/1000)),"")</f>
        <v/>
      </c>
      <c r="EH289" s="145" t="str">
        <f>IFERROR(TRUNC(VLOOKUP($E289,'Container Panel'!$B$41:$Z$100,$D289,0)/(VLOOKUP(EH$276,UI!$A$12:$O$51,VLOOKUP(EH$277,$B$276:$C$278,2,0),0)/1000)),"")</f>
        <v/>
      </c>
      <c r="EI289" s="145" t="str">
        <f>IFERROR(TRUNC(VLOOKUP($E289,'Container Panel'!$B$41:$Z$100,$D289,0)/(VLOOKUP(EI$276,UI!$A$12:$O$51,VLOOKUP(EI$277,$B$276:$C$278,2,0),0)/1000)),"")</f>
        <v/>
      </c>
      <c r="EJ289" s="145" t="str">
        <f>IFERROR(TRUNC(VLOOKUP($E289,'Container Panel'!$B$41:$Z$100,$D289,0)/(VLOOKUP(EJ$276,UI!$A$12:$O$51,VLOOKUP(EJ$277,$B$276:$C$278,2,0),0)/1000)),"")</f>
        <v/>
      </c>
      <c r="EK289" s="145" t="str">
        <f>IFERROR(TRUNC(VLOOKUP($E289,'Container Panel'!$B$41:$Z$100,$D289,0)/(VLOOKUP(EK$276,UI!$A$12:$O$51,VLOOKUP(EK$277,$B$276:$C$278,2,0),0)/1000)),"")</f>
        <v/>
      </c>
      <c r="EL289" s="145" t="str">
        <f>IFERROR(TRUNC(VLOOKUP($E289,'Container Panel'!$B$41:$Z$100,$D289,0)/(VLOOKUP(EL$276,UI!$A$12:$O$51,VLOOKUP(EL$277,$B$276:$C$278,2,0),0)/1000)),"")</f>
        <v/>
      </c>
      <c r="EM289" s="145" t="str">
        <f>IFERROR(TRUNC(VLOOKUP($E289,'Container Panel'!$B$41:$Z$100,$D289,0)/(VLOOKUP(EM$276,UI!$A$12:$O$51,VLOOKUP(EM$277,$B$276:$C$278,2,0),0)/1000)),"")</f>
        <v/>
      </c>
      <c r="EN289" s="145" t="str">
        <f>IFERROR(TRUNC(VLOOKUP($E289,'Container Panel'!$B$41:$Z$100,$D289,0)/(VLOOKUP(EN$276,UI!$A$12:$O$51,VLOOKUP(EN$277,$B$276:$C$278,2,0),0)/1000)),"")</f>
        <v/>
      </c>
      <c r="EO289" s="145" t="str">
        <f>IFERROR(TRUNC(VLOOKUP($E289,'Container Panel'!$B$41:$Z$100,$D289,0)/(VLOOKUP(EO$276,UI!$A$12:$O$51,VLOOKUP(EO$277,$B$276:$C$278,2,0),0)/1000)),"")</f>
        <v/>
      </c>
      <c r="EP289" s="145" t="str">
        <f>IFERROR(TRUNC(VLOOKUP($E289,'Container Panel'!$B$41:$Z$100,$D289,0)/(VLOOKUP(EP$276,UI!$A$12:$O$51,VLOOKUP(EP$277,$B$276:$C$278,2,0),0)/1000)),"")</f>
        <v/>
      </c>
      <c r="EQ289" s="145" t="str">
        <f>IFERROR(TRUNC(VLOOKUP($E289,'Container Panel'!$B$41:$Z$100,$D289,0)/(VLOOKUP(EQ$276,UI!$A$12:$O$51,VLOOKUP(EQ$277,$B$276:$C$278,2,0),0)/1000)),"")</f>
        <v/>
      </c>
      <c r="ER289" s="145" t="str">
        <f>IFERROR(TRUNC(VLOOKUP($E289,'Container Panel'!$B$41:$Z$100,$D289,0)/(VLOOKUP(ER$276,UI!$A$12:$O$51,VLOOKUP(ER$277,$B$276:$C$278,2,0),0)/1000)),"")</f>
        <v/>
      </c>
      <c r="ES289" s="145" t="str">
        <f>IFERROR(TRUNC(VLOOKUP($E289,'Container Panel'!$B$41:$Z$100,$D289,0)/(VLOOKUP(ES$276,UI!$A$12:$O$51,VLOOKUP(ES$277,$B$276:$C$278,2,0),0)/1000)),"")</f>
        <v/>
      </c>
      <c r="ET289" s="145" t="str">
        <f>IFERROR(TRUNC(VLOOKUP($E289,'Container Panel'!$B$41:$Z$100,$D289,0)/(VLOOKUP(ET$276,UI!$A$12:$O$51,VLOOKUP(ET$277,$B$276:$C$278,2,0),0)/1000)),"")</f>
        <v/>
      </c>
      <c r="EU289" s="145" t="str">
        <f>IFERROR(TRUNC(VLOOKUP($E289,'Container Panel'!$B$41:$Z$100,$D289,0)/(VLOOKUP(EU$276,UI!$A$12:$O$51,VLOOKUP(EU$277,$B$276:$C$278,2,0),0)/1000)),"")</f>
        <v/>
      </c>
      <c r="EV289" s="145" t="str">
        <f>IFERROR(TRUNC(VLOOKUP($E289,'Container Panel'!$B$41:$Z$100,$D289,0)/(VLOOKUP(EV$276,UI!$A$12:$O$51,VLOOKUP(EV$277,$B$276:$C$278,2,0),0)/1000)),"")</f>
        <v/>
      </c>
      <c r="EW289" s="145" t="str">
        <f>IFERROR(TRUNC(VLOOKUP($E289,'Container Panel'!$B$41:$Z$100,$D289,0)/(VLOOKUP(EW$276,UI!$A$12:$O$51,VLOOKUP(EW$277,$B$276:$C$278,2,0),0)/1000)),"")</f>
        <v/>
      </c>
      <c r="EX289" s="145" t="str">
        <f>IFERROR(TRUNC(VLOOKUP($E289,'Container Panel'!$B$41:$Z$100,$D289,0)/(VLOOKUP(EX$276,UI!$A$12:$O$51,VLOOKUP(EX$277,$B$276:$C$278,2,0),0)/1000)),"")</f>
        <v/>
      </c>
      <c r="EY289" s="145" t="str">
        <f>IFERROR(TRUNC(VLOOKUP($E289,'Container Panel'!$B$41:$Z$100,$D289,0)/(VLOOKUP(EY$276,UI!$A$12:$O$51,VLOOKUP(EY$277,$B$276:$C$278,2,0),0)/1000)),"")</f>
        <v/>
      </c>
      <c r="EZ289" s="145" t="str">
        <f>IFERROR(TRUNC(VLOOKUP($E289,'Container Panel'!$B$41:$Z$100,$D289,0)/(VLOOKUP(EZ$276,UI!$A$12:$O$51,VLOOKUP(EZ$277,$B$276:$C$278,2,0),0)/1000)),"")</f>
        <v/>
      </c>
      <c r="FA289" s="145" t="str">
        <f>IFERROR(TRUNC(VLOOKUP($E289,'Container Panel'!$B$41:$Z$100,$D289,0)/(VLOOKUP(FA$276,UI!$A$12:$O$51,VLOOKUP(FA$277,$B$276:$C$278,2,0),0)/1000)),"")</f>
        <v/>
      </c>
      <c r="FB289" s="145" t="str">
        <f>IFERROR(TRUNC(VLOOKUP($E289,'Container Panel'!$B$41:$Z$100,$D289,0)/(VLOOKUP(FB$276,UI!$A$12:$O$51,VLOOKUP(FB$277,$B$276:$C$278,2,0),0)/1000)),"")</f>
        <v/>
      </c>
      <c r="FC289" s="145" t="str">
        <f>IFERROR(TRUNC(VLOOKUP($E289,'Container Panel'!$B$41:$Z$100,$D289,0)/(VLOOKUP(FC$276,UI!$A$12:$O$51,VLOOKUP(FC$277,$B$276:$C$278,2,0),0)/1000)),"")</f>
        <v/>
      </c>
      <c r="FD289" s="145" t="str">
        <f>IFERROR(TRUNC(VLOOKUP($E289,'Container Panel'!$B$41:$Z$100,$D289,0)/(VLOOKUP(FD$276,UI!$A$12:$O$51,VLOOKUP(FD$277,$B$276:$C$278,2,0),0)/1000)),"")</f>
        <v/>
      </c>
      <c r="FE289" s="145" t="str">
        <f>IFERROR(TRUNC(VLOOKUP($E289,'Container Panel'!$B$41:$Z$100,$D289,0)/(VLOOKUP(FE$276,UI!$A$12:$O$51,VLOOKUP(FE$277,$B$276:$C$278,2,0),0)/1000)),"")</f>
        <v/>
      </c>
      <c r="FF289" s="145" t="str">
        <f>IFERROR(TRUNC(VLOOKUP($E289,'Container Panel'!$B$41:$Z$100,$D289,0)/(VLOOKUP(FF$276,UI!$A$12:$O$51,VLOOKUP(FF$277,$B$276:$C$278,2,0),0)/1000)),"")</f>
        <v/>
      </c>
      <c r="FG289" s="145" t="str">
        <f>IFERROR(TRUNC(VLOOKUP($E289,'Container Panel'!$B$41:$Z$100,$D289,0)/(VLOOKUP(FG$276,UI!$A$12:$O$51,VLOOKUP(FG$277,$B$276:$C$278,2,0),0)/1000)),"")</f>
        <v/>
      </c>
      <c r="FH289" s="145" t="str">
        <f>IFERROR(TRUNC(VLOOKUP($E289,'Container Panel'!$B$41:$Z$100,$D289,0)/(VLOOKUP(FH$276,UI!$A$12:$O$51,VLOOKUP(FH$277,$B$276:$C$278,2,0),0)/1000)),"")</f>
        <v/>
      </c>
      <c r="FI289" s="145" t="str">
        <f>IFERROR(TRUNC(VLOOKUP($E289,'Container Panel'!$B$41:$Z$100,$D289,0)/(VLOOKUP(FI$276,UI!$A$12:$O$51,VLOOKUP(FI$277,$B$276:$C$278,2,0),0)/1000)),"")</f>
        <v/>
      </c>
      <c r="FJ289" s="145" t="str">
        <f>IFERROR(TRUNC(VLOOKUP($E289,'Container Panel'!$B$41:$Z$100,$D289,0)/(VLOOKUP(FJ$276,UI!$A$12:$O$51,VLOOKUP(FJ$277,$B$276:$C$278,2,0),0)/1000)),"")</f>
        <v/>
      </c>
      <c r="FK289" s="145" t="str">
        <f>IFERROR(TRUNC(VLOOKUP($E289,'Container Panel'!$B$41:$Z$100,$D289,0)/(VLOOKUP(FK$276,UI!$A$12:$O$51,VLOOKUP(FK$277,$B$276:$C$278,2,0),0)/1000)),"")</f>
        <v/>
      </c>
      <c r="FL289" s="145" t="str">
        <f>IFERROR(TRUNC(VLOOKUP($E289,'Container Panel'!$B$41:$Z$100,$D289,0)/(VLOOKUP(FL$276,UI!$A$12:$O$51,VLOOKUP(FL$277,$B$276:$C$278,2,0),0)/1000)),"")</f>
        <v/>
      </c>
      <c r="FM289" s="145" t="str">
        <f>IFERROR(TRUNC(VLOOKUP($E289,'Container Panel'!$B$41:$Z$100,$D289,0)/(VLOOKUP(FM$276,UI!$A$12:$O$51,VLOOKUP(FM$277,$B$276:$C$278,2,0),0)/1000)),"")</f>
        <v/>
      </c>
      <c r="FN289" s="145" t="str">
        <f>IFERROR(TRUNC(VLOOKUP($E289,'Container Panel'!$B$41:$Z$100,$D289,0)/(VLOOKUP(FN$276,UI!$A$12:$O$51,VLOOKUP(FN$277,$B$276:$C$278,2,0),0)/1000)),"")</f>
        <v/>
      </c>
      <c r="FO289" s="145" t="str">
        <f>IFERROR(TRUNC(VLOOKUP($E289,'Container Panel'!$B$41:$Z$100,$D289,0)/(VLOOKUP(FO$276,UI!$A$12:$O$51,VLOOKUP(FO$277,$B$276:$C$278,2,0),0)/1000)),"")</f>
        <v/>
      </c>
      <c r="FP289" s="145" t="str">
        <f>IFERROR(TRUNC(VLOOKUP($E289,'Container Panel'!$B$41:$Z$100,$D289,0)/(VLOOKUP(FP$276,UI!$A$12:$O$51,VLOOKUP(FP$277,$B$276:$C$278,2,0),0)/1000)),"")</f>
        <v/>
      </c>
      <c r="FQ289" s="145" t="str">
        <f>IFERROR(TRUNC(VLOOKUP($E289,'Container Panel'!$B$41:$Z$100,$D289,0)/(VLOOKUP(FQ$276,UI!$A$12:$O$51,VLOOKUP(FQ$277,$B$276:$C$278,2,0),0)/1000)),"")</f>
        <v/>
      </c>
      <c r="FR289" s="145" t="str">
        <f>IFERROR(TRUNC(VLOOKUP($E289,'Container Panel'!$B$41:$Z$100,$D289,0)/(VLOOKUP(FR$276,UI!$A$12:$O$51,VLOOKUP(FR$277,$B$276:$C$278,2,0),0)/1000)),"")</f>
        <v/>
      </c>
      <c r="FS289" s="145" t="str">
        <f>IFERROR(TRUNC(VLOOKUP($E289,'Container Panel'!$B$41:$Z$100,$D289,0)/(VLOOKUP(FS$276,UI!$A$12:$O$51,VLOOKUP(FS$277,$B$276:$C$278,2,0),0)/1000)),"")</f>
        <v/>
      </c>
      <c r="FT289" s="145" t="str">
        <f>IFERROR(TRUNC(VLOOKUP($E289,'Container Panel'!$B$41:$Z$100,$D289,0)/(VLOOKUP(FT$276,UI!$A$12:$O$51,VLOOKUP(FT$277,$B$276:$C$278,2,0),0)/1000)),"")</f>
        <v/>
      </c>
      <c r="FU289" s="145" t="str">
        <f>IFERROR(TRUNC(VLOOKUP($E289,'Container Panel'!$B$41:$Z$100,$D289,0)/(VLOOKUP(FU$276,UI!$A$12:$O$51,VLOOKUP(FU$277,$B$276:$C$278,2,0),0)/1000)),"")</f>
        <v/>
      </c>
      <c r="FV289" s="145" t="str">
        <f>IFERROR(TRUNC(VLOOKUP($E289,'Container Panel'!$B$41:$Z$100,$D289,0)/(VLOOKUP(FV$276,UI!$A$12:$O$51,VLOOKUP(FV$277,$B$276:$C$278,2,0),0)/1000)),"")</f>
        <v/>
      </c>
      <c r="FW289" s="145" t="str">
        <f>IFERROR(TRUNC(VLOOKUP($E289,'Container Panel'!$B$41:$Z$100,$D289,0)/(VLOOKUP(FW$276,UI!$A$12:$O$51,VLOOKUP(FW$277,$B$276:$C$278,2,0),0)/1000)),"")</f>
        <v/>
      </c>
      <c r="FX289" s="145" t="str">
        <f>IFERROR(TRUNC(VLOOKUP($E289,'Container Panel'!$B$41:$Z$100,$D289,0)/(VLOOKUP(FX$276,UI!$A$12:$O$51,VLOOKUP(FX$277,$B$276:$C$278,2,0),0)/1000)),"")</f>
        <v/>
      </c>
      <c r="FY289" s="145" t="str">
        <f>IFERROR(TRUNC(VLOOKUP($E289,'Container Panel'!$B$41:$Z$100,$D289,0)/(VLOOKUP(FY$276,UI!$A$12:$O$51,VLOOKUP(FY$277,$B$276:$C$278,2,0),0)/1000)),"")</f>
        <v/>
      </c>
      <c r="FZ289" s="145" t="str">
        <f>IFERROR(TRUNC(VLOOKUP($E289,'Container Panel'!$B$41:$Z$100,$D289,0)/(VLOOKUP(FZ$276,UI!$A$12:$O$51,VLOOKUP(FZ$277,$B$276:$C$278,2,0),0)/1000)),"")</f>
        <v/>
      </c>
      <c r="GA289" s="145" t="str">
        <f>IFERROR(TRUNC(VLOOKUP($E289,'Container Panel'!$B$41:$Z$100,$D289,0)/(VLOOKUP(GA$276,UI!$A$12:$O$51,VLOOKUP(GA$277,$B$276:$C$278,2,0),0)/1000)),"")</f>
        <v/>
      </c>
      <c r="GB289" s="145" t="str">
        <f>IFERROR(TRUNC(VLOOKUP($E289,'Container Panel'!$B$41:$Z$100,$D289,0)/(VLOOKUP(GB$276,UI!$A$12:$O$51,VLOOKUP(GB$277,$B$276:$C$278,2,0),0)/1000)),"")</f>
        <v/>
      </c>
      <c r="GC289" s="145" t="str">
        <f>IFERROR(TRUNC(VLOOKUP($E289,'Container Panel'!$B$41:$Z$100,$D289,0)/(VLOOKUP(GC$276,UI!$A$12:$O$51,VLOOKUP(GC$277,$B$276:$C$278,2,0),0)/1000)),"")</f>
        <v/>
      </c>
      <c r="GD289" s="145" t="str">
        <f>IFERROR(TRUNC(VLOOKUP($E289,'Container Panel'!$B$41:$Z$100,$D289,0)/(VLOOKUP(GD$276,UI!$A$12:$O$51,VLOOKUP(GD$277,$B$276:$C$278,2,0),0)/1000)),"")</f>
        <v/>
      </c>
      <c r="GE289" s="145" t="str">
        <f>IFERROR(TRUNC(VLOOKUP($E289,'Container Panel'!$B$41:$Z$100,$D289,0)/(VLOOKUP(GE$276,UI!$A$12:$O$51,VLOOKUP(GE$277,$B$276:$C$278,2,0),0)/1000)),"")</f>
        <v/>
      </c>
      <c r="GF289" s="145" t="str">
        <f>IFERROR(TRUNC(VLOOKUP($E289,'Container Panel'!$B$41:$Z$100,$D289,0)/(VLOOKUP(GF$276,UI!$A$12:$O$51,VLOOKUP(GF$277,$B$276:$C$278,2,0),0)/1000)),"")</f>
        <v/>
      </c>
      <c r="GG289" s="145" t="str">
        <f>IFERROR(TRUNC(VLOOKUP($E289,'Container Panel'!$B$41:$Z$100,$D289,0)/(VLOOKUP(GG$276,UI!$A$12:$O$51,VLOOKUP(GG$277,$B$276:$C$278,2,0),0)/1000)),"")</f>
        <v/>
      </c>
      <c r="GH289" s="145" t="str">
        <f>IFERROR(TRUNC(VLOOKUP($E289,'Container Panel'!$B$41:$Z$100,$D289,0)/(VLOOKUP(GH$276,UI!$A$12:$O$51,VLOOKUP(GH$277,$B$276:$C$278,2,0),0)/1000)),"")</f>
        <v/>
      </c>
      <c r="GI289" s="145" t="str">
        <f>IFERROR(TRUNC(VLOOKUP($E289,'Container Panel'!$B$41:$Z$100,$D289,0)/(VLOOKUP(GI$276,UI!$A$12:$O$51,VLOOKUP(GI$277,$B$276:$C$278,2,0),0)/1000)),"")</f>
        <v/>
      </c>
      <c r="GJ289" s="145" t="str">
        <f>IFERROR(TRUNC(VLOOKUP($E289,'Container Panel'!$B$41:$Z$100,$D289,0)/(VLOOKUP(GJ$276,UI!$A$12:$O$51,VLOOKUP(GJ$277,$B$276:$C$278,2,0),0)/1000)),"")</f>
        <v/>
      </c>
      <c r="GK289" s="145" t="str">
        <f>IFERROR(TRUNC(VLOOKUP($E289,'Container Panel'!$B$41:$Z$100,$D289,0)/(VLOOKUP(GK$276,UI!$A$12:$O$51,VLOOKUP(GK$277,$B$276:$C$278,2,0),0)/1000)),"")</f>
        <v/>
      </c>
      <c r="GL289" s="145" t="str">
        <f>IFERROR(TRUNC(VLOOKUP($E289,'Container Panel'!$B$41:$Z$100,$D289,0)/(VLOOKUP(GL$276,UI!$A$12:$O$51,VLOOKUP(GL$277,$B$276:$C$278,2,0),0)/1000)),"")</f>
        <v/>
      </c>
      <c r="GM289" s="145" t="str">
        <f>IFERROR(TRUNC(VLOOKUP($E289,'Container Panel'!$B$41:$Z$100,$D289,0)/(VLOOKUP(GM$276,UI!$A$12:$O$51,VLOOKUP(GM$277,$B$276:$C$278,2,0),0)/1000)),"")</f>
        <v/>
      </c>
      <c r="GN289" s="145" t="str">
        <f>IFERROR(TRUNC(VLOOKUP($E289,'Container Panel'!$B$41:$Z$100,$D289,0)/(VLOOKUP(GN$276,UI!$A$12:$O$51,VLOOKUP(GN$277,$B$276:$C$278,2,0),0)/1000)),"")</f>
        <v/>
      </c>
      <c r="GO289" s="145" t="str">
        <f>IFERROR(TRUNC(VLOOKUP($E289,'Container Panel'!$B$41:$Z$100,$D289,0)/(VLOOKUP(GO$276,UI!$A$12:$O$51,VLOOKUP(GO$277,$B$276:$C$278,2,0),0)/1000)),"")</f>
        <v/>
      </c>
      <c r="GP289" s="145" t="str">
        <f>IFERROR(TRUNC(VLOOKUP($E289,'Container Panel'!$B$41:$Z$100,$D289,0)/(VLOOKUP(GP$276,UI!$A$12:$O$51,VLOOKUP(GP$277,$B$276:$C$278,2,0),0)/1000)),"")</f>
        <v/>
      </c>
      <c r="GQ289" s="145" t="str">
        <f>IFERROR(TRUNC(VLOOKUP($E289,'Container Panel'!$B$41:$Z$100,$D289,0)/(VLOOKUP(GQ$276,UI!$A$12:$O$51,VLOOKUP(GQ$277,$B$276:$C$278,2,0),0)/1000)),"")</f>
        <v/>
      </c>
      <c r="GR289" s="145" t="str">
        <f>IFERROR(TRUNC(VLOOKUP($E289,'Container Panel'!$B$41:$Z$100,$D289,0)/(VLOOKUP(GR$276,UI!$A$12:$O$51,VLOOKUP(GR$277,$B$276:$C$278,2,0),0)/1000)),"")</f>
        <v/>
      </c>
      <c r="GS289" s="145" t="str">
        <f>IFERROR(TRUNC(VLOOKUP($E289,'Container Panel'!$B$41:$Z$100,$D289,0)/(VLOOKUP(GS$276,UI!$A$12:$O$51,VLOOKUP(GS$277,$B$276:$C$278,2,0),0)/1000)),"")</f>
        <v/>
      </c>
      <c r="GT289" s="145" t="str">
        <f>IFERROR(TRUNC(VLOOKUP($E289,'Container Panel'!$B$41:$Z$100,$D289,0)/(VLOOKUP(GT$276,UI!$A$12:$O$51,VLOOKUP(GT$277,$B$276:$C$278,2,0),0)/1000)),"")</f>
        <v/>
      </c>
      <c r="GU289" s="145" t="str">
        <f>IFERROR(TRUNC(VLOOKUP($E289,'Container Panel'!$B$41:$Z$100,$D289,0)/(VLOOKUP(GU$276,UI!$A$12:$O$51,VLOOKUP(GU$277,$B$276:$C$278,2,0),0)/1000)),"")</f>
        <v/>
      </c>
      <c r="GV289" s="145" t="str">
        <f>IFERROR(TRUNC(VLOOKUP($E289,'Container Panel'!$B$41:$Z$100,$D289,0)/(VLOOKUP(GV$276,UI!$A$12:$O$51,VLOOKUP(GV$277,$B$276:$C$278,2,0),0)/1000)),"")</f>
        <v/>
      </c>
      <c r="GW289" s="145" t="str">
        <f>IFERROR(TRUNC(VLOOKUP($E289,'Container Panel'!$B$41:$Z$100,$D289,0)/(VLOOKUP(GW$276,UI!$A$12:$O$51,VLOOKUP(GW$277,$B$276:$C$278,2,0),0)/1000)),"")</f>
        <v/>
      </c>
      <c r="GX289" s="145" t="str">
        <f>IFERROR(TRUNC(VLOOKUP($E289,'Container Panel'!$B$41:$Z$100,$D289,0)/(VLOOKUP(GX$276,UI!$A$12:$O$51,VLOOKUP(GX$277,$B$276:$C$278,2,0),0)/1000)),"")</f>
        <v/>
      </c>
      <c r="GY289" s="145" t="str">
        <f>IFERROR(TRUNC(VLOOKUP($E289,'Container Panel'!$B$41:$Z$100,$D289,0)/(VLOOKUP(GY$276,UI!$A$12:$O$51,VLOOKUP(GY$277,$B$276:$C$278,2,0),0)/1000)),"")</f>
        <v/>
      </c>
      <c r="GZ289" s="145" t="str">
        <f>IFERROR(TRUNC(VLOOKUP($E289,'Container Panel'!$B$41:$Z$100,$D289,0)/(VLOOKUP(GZ$276,UI!$A$12:$O$51,VLOOKUP(GZ$277,$B$276:$C$278,2,0),0)/1000)),"")</f>
        <v/>
      </c>
      <c r="HA289" s="145" t="str">
        <f>IFERROR(TRUNC(VLOOKUP($E289,'Container Panel'!$B$41:$Z$100,$D289,0)/(VLOOKUP(HA$276,UI!$A$12:$O$51,VLOOKUP(HA$277,$B$276:$C$278,2,0),0)/1000)),"")</f>
        <v/>
      </c>
      <c r="HB289" s="145" t="str">
        <f>IFERROR(TRUNC(VLOOKUP($E289,'Container Panel'!$B$41:$Z$100,$D289,0)/(VLOOKUP(HB$276,UI!$A$12:$O$51,VLOOKUP(HB$277,$B$276:$C$278,2,0),0)/1000)),"")</f>
        <v/>
      </c>
      <c r="HC289" s="145" t="str">
        <f>IFERROR(TRUNC(VLOOKUP($E289,'Container Panel'!$B$41:$Z$100,$D289,0)/(VLOOKUP(HC$276,UI!$A$12:$O$51,VLOOKUP(HC$277,$B$276:$C$278,2,0),0)/1000)),"")</f>
        <v/>
      </c>
      <c r="HD289" s="145" t="str">
        <f>IFERROR(TRUNC(VLOOKUP($E289,'Container Panel'!$B$41:$Z$100,$D289,0)/(VLOOKUP(HD$276,UI!$A$12:$O$51,VLOOKUP(HD$277,$B$276:$C$278,2,0),0)/1000)),"")</f>
        <v/>
      </c>
      <c r="HE289" s="145" t="str">
        <f>IFERROR(TRUNC(VLOOKUP($E289,'Container Panel'!$B$41:$Z$100,$D289,0)/(VLOOKUP(HE$276,UI!$A$12:$O$51,VLOOKUP(HE$277,$B$276:$C$278,2,0),0)/1000)),"")</f>
        <v/>
      </c>
      <c r="HF289" s="145" t="str">
        <f>IFERROR(TRUNC(VLOOKUP($E289,'Container Panel'!$B$41:$Z$100,$D289,0)/(VLOOKUP(HF$276,UI!$A$12:$O$51,VLOOKUP(HF$277,$B$276:$C$278,2,0),0)/1000)),"")</f>
        <v/>
      </c>
      <c r="HG289" s="145" t="str">
        <f>IFERROR(TRUNC(VLOOKUP($E289,'Container Panel'!$B$41:$Z$100,$D289,0)/(VLOOKUP(HG$276,UI!$A$12:$O$51,VLOOKUP(HG$277,$B$276:$C$278,2,0),0)/1000)),"")</f>
        <v/>
      </c>
      <c r="HH289" s="145" t="str">
        <f>IFERROR(TRUNC(VLOOKUP($E289,'Container Panel'!$B$41:$Z$100,$D289,0)/(VLOOKUP(HH$276,UI!$A$12:$O$51,VLOOKUP(HH$277,$B$276:$C$278,2,0),0)/1000)),"")</f>
        <v/>
      </c>
      <c r="HI289" s="145" t="str">
        <f>IFERROR(TRUNC(VLOOKUP($E289,'Container Panel'!$B$41:$Z$100,$D289,0)/(VLOOKUP(HI$276,UI!$A$12:$O$51,VLOOKUP(HI$277,$B$276:$C$278,2,0),0)/1000)),"")</f>
        <v/>
      </c>
      <c r="HJ289" s="145" t="str">
        <f>IFERROR(TRUNC(VLOOKUP($E289,'Container Panel'!$B$41:$Z$100,$D289,0)/(VLOOKUP(HJ$276,UI!$A$12:$O$51,VLOOKUP(HJ$277,$B$276:$C$278,2,0),0)/1000)),"")</f>
        <v/>
      </c>
      <c r="HK289" s="145" t="str">
        <f>IFERROR(TRUNC(VLOOKUP($E289,'Container Panel'!$B$41:$Z$100,$D289,0)/(VLOOKUP(HK$276,UI!$A$12:$O$51,VLOOKUP(HK$277,$B$276:$C$278,2,0),0)/1000)),"")</f>
        <v/>
      </c>
      <c r="HL289" s="145" t="str">
        <f>IFERROR(TRUNC(VLOOKUP($E289,'Container Panel'!$B$41:$Z$100,$D289,0)/(VLOOKUP(HL$276,UI!$A$12:$O$51,VLOOKUP(HL$277,$B$276:$C$278,2,0),0)/1000)),"")</f>
        <v/>
      </c>
      <c r="HM289" s="145" t="str">
        <f>IFERROR(TRUNC(VLOOKUP($E289,'Container Panel'!$B$41:$Z$100,$D289,0)/(VLOOKUP(HM$276,UI!$A$12:$O$51,VLOOKUP(HM$277,$B$276:$C$278,2,0),0)/1000)),"")</f>
        <v/>
      </c>
      <c r="HN289" s="145" t="str">
        <f>IFERROR(TRUNC(VLOOKUP($E289,'Container Panel'!$B$41:$Z$100,$D289,0)/(VLOOKUP(HN$276,UI!$A$12:$O$51,VLOOKUP(HN$277,$B$276:$C$278,2,0),0)/1000)),"")</f>
        <v/>
      </c>
      <c r="HO289" s="145" t="str">
        <f>IFERROR(TRUNC(VLOOKUP($E289,'Container Panel'!$B$41:$Z$100,$D289,0)/(VLOOKUP(HO$276,UI!$A$12:$O$51,VLOOKUP(HO$277,$B$276:$C$278,2,0),0)/1000)),"")</f>
        <v/>
      </c>
      <c r="HP289" s="145" t="str">
        <f>IFERROR(TRUNC(VLOOKUP($E289,'Container Panel'!$B$41:$Z$100,$D289,0)/(VLOOKUP(HP$276,UI!$A$12:$O$51,VLOOKUP(HP$277,$B$276:$C$278,2,0),0)/1000)),"")</f>
        <v/>
      </c>
      <c r="HQ289" s="145" t="str">
        <f>IFERROR(TRUNC(VLOOKUP($E289,'Container Panel'!$B$41:$Z$100,$D289,0)/(VLOOKUP(HQ$276,UI!$A$12:$O$51,VLOOKUP(HQ$277,$B$276:$C$278,2,0),0)/1000)),"")</f>
        <v/>
      </c>
      <c r="HR289" s="145" t="str">
        <f>IFERROR(TRUNC(VLOOKUP($E289,'Container Panel'!$B$41:$Z$100,$D289,0)/(VLOOKUP(HR$276,UI!$A$12:$O$51,VLOOKUP(HR$277,$B$276:$C$278,2,0),0)/1000)),"")</f>
        <v/>
      </c>
      <c r="HS289" s="145" t="str">
        <f>IFERROR(TRUNC(VLOOKUP($E289,'Container Panel'!$B$41:$Z$100,$D289,0)/(VLOOKUP(HS$276,UI!$A$12:$O$51,VLOOKUP(HS$277,$B$276:$C$278,2,0),0)/1000)),"")</f>
        <v/>
      </c>
      <c r="HT289" s="145" t="str">
        <f>IFERROR(TRUNC(VLOOKUP($E289,'Container Panel'!$B$41:$Z$100,$D289,0)/(VLOOKUP(HT$276,UI!$A$12:$O$51,VLOOKUP(HT$277,$B$276:$C$278,2,0),0)/1000)),"")</f>
        <v/>
      </c>
      <c r="HU289" s="145" t="str">
        <f>IFERROR(TRUNC(VLOOKUP($E289,'Container Panel'!$B$41:$Z$100,$D289,0)/(VLOOKUP(HU$276,UI!$A$12:$O$51,VLOOKUP(HU$277,$B$276:$C$278,2,0),0)/1000)),"")</f>
        <v/>
      </c>
      <c r="HV289" s="145" t="str">
        <f>IFERROR(TRUNC(VLOOKUP($E289,'Container Panel'!$B$41:$Z$100,$D289,0)/(VLOOKUP(HV$276,UI!$A$12:$O$51,VLOOKUP(HV$277,$B$276:$C$278,2,0),0)/1000)),"")</f>
        <v/>
      </c>
      <c r="HW289" s="145" t="str">
        <f>IFERROR(TRUNC(VLOOKUP($E289,'Container Panel'!$B$41:$Z$100,$D289,0)/(VLOOKUP(HW$276,UI!$A$12:$O$51,VLOOKUP(HW$277,$B$276:$C$278,2,0),0)/1000)),"")</f>
        <v/>
      </c>
      <c r="HX289" s="145" t="str">
        <f>IFERROR(TRUNC(VLOOKUP($E289,'Container Panel'!$B$41:$Z$100,$D289,0)/(VLOOKUP(HX$276,UI!$A$12:$O$51,VLOOKUP(HX$277,$B$276:$C$278,2,0),0)/1000)),"")</f>
        <v/>
      </c>
      <c r="HY289" s="145" t="str">
        <f>IFERROR(TRUNC(VLOOKUP($E289,'Container Panel'!$B$41:$Z$100,$D289,0)/(VLOOKUP(HY$276,UI!$A$12:$O$51,VLOOKUP(HY$277,$B$276:$C$278,2,0),0)/1000)),"")</f>
        <v/>
      </c>
      <c r="HZ289" s="145" t="str">
        <f>IFERROR(TRUNC(VLOOKUP($E289,'Container Panel'!$B$41:$Z$100,$D289,0)/(VLOOKUP(HZ$276,UI!$A$12:$O$51,VLOOKUP(HZ$277,$B$276:$C$278,2,0),0)/1000)),"")</f>
        <v/>
      </c>
      <c r="IA289" s="145" t="str">
        <f>IFERROR(TRUNC(VLOOKUP($E289,'Container Panel'!$B$41:$Z$100,$D289,0)/(VLOOKUP(IA$276,UI!$A$12:$O$51,VLOOKUP(IA$277,$B$276:$C$278,2,0),0)/1000)),"")</f>
        <v/>
      </c>
      <c r="IB289" s="145" t="str">
        <f>IFERROR(TRUNC(VLOOKUP($E289,'Container Panel'!$B$41:$Z$100,$D289,0)/(VLOOKUP(IB$276,UI!$A$12:$O$51,VLOOKUP(IB$277,$B$276:$C$278,2,0),0)/1000)),"")</f>
        <v/>
      </c>
      <c r="IC289" s="145" t="str">
        <f>IFERROR(TRUNC(VLOOKUP($E289,'Container Panel'!$B$41:$Z$100,$D289,0)/(VLOOKUP(IC$276,UI!$A$12:$O$51,VLOOKUP(IC$277,$B$276:$C$278,2,0),0)/1000)),"")</f>
        <v/>
      </c>
      <c r="ID289" s="145" t="str">
        <f>IFERROR(TRUNC(VLOOKUP($E289,'Container Panel'!$B$41:$Z$100,$D289,0)/(VLOOKUP(ID$276,UI!$A$12:$O$51,VLOOKUP(ID$277,$B$276:$C$278,2,0),0)/1000)),"")</f>
        <v/>
      </c>
      <c r="IE289" s="145" t="str">
        <f>IFERROR(TRUNC(VLOOKUP($E289,'Container Panel'!$B$41:$Z$100,$D289,0)/(VLOOKUP(IE$276,UI!$A$12:$O$51,VLOOKUP(IE$277,$B$276:$C$278,2,0),0)/1000)),"")</f>
        <v/>
      </c>
      <c r="IF289" s="145" t="str">
        <f>IFERROR(TRUNC(VLOOKUP($E289,'Container Panel'!$B$41:$Z$100,$D289,0)/(VLOOKUP(IF$276,UI!$A$12:$O$51,VLOOKUP(IF$277,$B$276:$C$278,2,0),0)/1000)),"")</f>
        <v/>
      </c>
      <c r="IG289" s="145" t="str">
        <f>IFERROR(TRUNC(VLOOKUP($E289,'Container Panel'!$B$41:$Z$100,$D289,0)/(VLOOKUP(IG$276,UI!$A$12:$O$51,VLOOKUP(IG$277,$B$276:$C$278,2,0),0)/1000)),"")</f>
        <v/>
      </c>
      <c r="IH289" s="145" t="str">
        <f>IFERROR(TRUNC(VLOOKUP($E289,'Container Panel'!$B$41:$Z$100,$D289,0)/(VLOOKUP(IH$276,UI!$A$12:$O$51,VLOOKUP(IH$277,$B$276:$C$278,2,0),0)/1000)),"")</f>
        <v/>
      </c>
      <c r="II289" s="145" t="str">
        <f>IFERROR(TRUNC(VLOOKUP($E289,'Container Panel'!$B$41:$Z$100,$D289,0)/(VLOOKUP(II$276,UI!$A$12:$O$51,VLOOKUP(II$277,$B$276:$C$278,2,0),0)/1000)),"")</f>
        <v/>
      </c>
      <c r="IJ289" s="145" t="str">
        <f>IFERROR(TRUNC(VLOOKUP($E289,'Container Panel'!$B$41:$Z$100,$D289,0)/(VLOOKUP(IJ$276,UI!$A$12:$O$51,VLOOKUP(IJ$277,$B$276:$C$278,2,0),0)/1000)),"")</f>
        <v/>
      </c>
      <c r="IK289" s="145" t="str">
        <f>IFERROR(TRUNC(VLOOKUP($E289,'Container Panel'!$B$41:$Z$100,$D289,0)/(VLOOKUP(IK$276,UI!$A$12:$O$51,VLOOKUP(IK$277,$B$276:$C$278,2,0),0)/1000)),"")</f>
        <v/>
      </c>
      <c r="IL289" s="145" t="str">
        <f>IFERROR(TRUNC(VLOOKUP($E289,'Container Panel'!$B$41:$Z$100,$D289,0)/(VLOOKUP(IL$276,UI!$A$12:$O$51,VLOOKUP(IL$277,$B$276:$C$278,2,0),0)/1000)),"")</f>
        <v/>
      </c>
    </row>
    <row r="290" spans="2:246">
      <c r="B290" s="74">
        <v>10</v>
      </c>
      <c r="C290" s="74">
        <f t="shared" si="191"/>
        <v>4</v>
      </c>
      <c r="D290" s="163">
        <f>MOD(B290,3)+'Container Panel'!$Q$38</f>
        <v>17</v>
      </c>
      <c r="E290" s="143" t="str">
        <f t="shared" si="192"/>
        <v>PB</v>
      </c>
      <c r="F290" s="144" t="s">
        <v>76</v>
      </c>
      <c r="G290" s="145">
        <f>IFERROR(TRUNC(VLOOKUP($E290,'Container Panel'!$B$41:$Z$100,$D290,0)/(VLOOKUP(G$276,UI!$A$12:$O$51,VLOOKUP(G$278,$B$276:$C$278,2,0),0)/1000)),"")</f>
        <v>6</v>
      </c>
      <c r="H290" s="145">
        <f>IFERROR(TRUNC(VLOOKUP($E290,'Container Panel'!$B$41:$Z$100,$D290,0)/(VLOOKUP(H$276,UI!$A$12:$O$51,VLOOKUP(H$278,$B$276:$C$278,2,0),0)/1000)),"")</f>
        <v>2</v>
      </c>
      <c r="I290" s="145">
        <f>IFERROR(TRUNC(VLOOKUP($E290,'Container Panel'!$B$41:$Z$100,$D290,0)/(VLOOKUP(I$276,UI!$A$12:$O$51,VLOOKUP(I$278,$B$276:$C$278,2,0),0)/1000)),"")</f>
        <v>2</v>
      </c>
      <c r="J290" s="145">
        <f>IFERROR(TRUNC(VLOOKUP($E290,'Container Panel'!$B$41:$Z$100,$D290,0)/(VLOOKUP(J$276,UI!$A$12:$O$51,VLOOKUP(J$278,$B$276:$C$278,2,0),0)/1000)),"")</f>
        <v>2</v>
      </c>
      <c r="K290" s="145">
        <f>IFERROR(TRUNC(VLOOKUP($E290,'Container Panel'!$B$41:$Z$100,$D290,0)/(VLOOKUP(K$276,UI!$A$12:$O$51,VLOOKUP(K$278,$B$276:$C$278,2,0),0)/1000)),"")</f>
        <v>6</v>
      </c>
      <c r="L290" s="145">
        <f>IFERROR(TRUNC(VLOOKUP($E290,'Container Panel'!$B$41:$Z$100,$D290,0)/(VLOOKUP(L$276,UI!$A$12:$O$51,VLOOKUP(L$278,$B$276:$C$278,2,0),0)/1000)),"")</f>
        <v>2</v>
      </c>
      <c r="M290" s="145">
        <f>IFERROR(TRUNC(VLOOKUP($E290,'Container Panel'!$B$41:$Z$100,$D290,0)/(VLOOKUP(M$276,UI!$A$12:$O$51,VLOOKUP(M$278,$B$276:$C$278,2,0),0)/1000)),"")</f>
        <v>1</v>
      </c>
      <c r="N290" s="145">
        <f>IFERROR(TRUNC(VLOOKUP($E290,'Container Panel'!$B$41:$Z$100,$D290,0)/(VLOOKUP(N$276,UI!$A$12:$O$51,VLOOKUP(N$278,$B$276:$C$278,2,0),0)/1000)),"")</f>
        <v>4</v>
      </c>
      <c r="O290" s="145">
        <f>IFERROR(TRUNC(VLOOKUP($E290,'Container Panel'!$B$41:$Z$100,$D290,0)/(VLOOKUP(O$276,UI!$A$12:$O$51,VLOOKUP(O$278,$B$276:$C$278,2,0),0)/1000)),"")</f>
        <v>1</v>
      </c>
      <c r="P290" s="145">
        <f>IFERROR(TRUNC(VLOOKUP($E290,'Container Panel'!$B$41:$Z$100,$D290,0)/(VLOOKUP(P$276,UI!$A$12:$O$51,VLOOKUP(P$278,$B$276:$C$278,2,0),0)/1000)),"")</f>
        <v>4</v>
      </c>
      <c r="Q290" s="145">
        <f>IFERROR(TRUNC(VLOOKUP($E290,'Container Panel'!$B$41:$Z$100,$D290,0)/(VLOOKUP(Q$276,UI!$A$12:$O$51,VLOOKUP(Q$278,$B$276:$C$278,2,0),0)/1000)),"")</f>
        <v>1</v>
      </c>
      <c r="R290" s="145">
        <f>IFERROR(TRUNC(VLOOKUP($E290,'Container Panel'!$B$41:$Z$100,$D290,0)/(VLOOKUP(R$276,UI!$A$12:$O$51,VLOOKUP(R$278,$B$276:$C$278,2,0),0)/1000)),"")</f>
        <v>1</v>
      </c>
      <c r="S290" s="145" t="str">
        <f>IFERROR(TRUNC(VLOOKUP($E290,'Container Panel'!$B$41:$Z$100,$D290,0)/(VLOOKUP(S$276,UI!$A$12:$O$51,VLOOKUP(S$278,$B$276:$C$278,2,0),0)/1000)),"")</f>
        <v/>
      </c>
      <c r="T290" s="145" t="str">
        <f>IFERROR(TRUNC(VLOOKUP($E290,'Container Panel'!$B$41:$Z$100,$D290,0)/(VLOOKUP(T$276,UI!$A$12:$O$51,VLOOKUP(T$278,$B$276:$C$278,2,0),0)/1000)),"")</f>
        <v/>
      </c>
      <c r="U290" s="145" t="str">
        <f>IFERROR(TRUNC(VLOOKUP($E290,'Container Panel'!$B$41:$Z$100,$D290,0)/(VLOOKUP(U$276,UI!$A$12:$O$51,VLOOKUP(U$278,$B$276:$C$278,2,0),0)/1000)),"")</f>
        <v/>
      </c>
      <c r="V290" s="145" t="str">
        <f>IFERROR(TRUNC(VLOOKUP($E290,'Container Panel'!$B$41:$Z$100,$D290,0)/(VLOOKUP(V$276,UI!$A$12:$O$51,VLOOKUP(V$278,$B$276:$C$278,2,0),0)/1000)),"")</f>
        <v/>
      </c>
      <c r="W290" s="145" t="str">
        <f>IFERROR(TRUNC(VLOOKUP($E290,'Container Panel'!$B$41:$Z$100,$D290,0)/(VLOOKUP(W$276,UI!$A$12:$O$51,VLOOKUP(W$278,$B$276:$C$278,2,0),0)/1000)),"")</f>
        <v/>
      </c>
      <c r="X290" s="145" t="str">
        <f>IFERROR(TRUNC(VLOOKUP($E290,'Container Panel'!$B$41:$Z$100,$D290,0)/(VLOOKUP(X$276,UI!$A$12:$O$51,VLOOKUP(X$278,$B$276:$C$278,2,0),0)/1000)),"")</f>
        <v/>
      </c>
      <c r="Y290" s="145" t="str">
        <f>IFERROR(TRUNC(VLOOKUP($E290,'Container Panel'!$B$41:$Z$100,$D290,0)/(VLOOKUP(Y$276,UI!$A$12:$O$51,VLOOKUP(Y$278,$B$276:$C$278,2,0),0)/1000)),"")</f>
        <v/>
      </c>
      <c r="Z290" s="145" t="str">
        <f>IFERROR(TRUNC(VLOOKUP($E290,'Container Panel'!$B$41:$Z$100,$D290,0)/(VLOOKUP(Z$276,UI!$A$12:$O$51,VLOOKUP(Z$278,$B$276:$C$278,2,0),0)/1000)),"")</f>
        <v/>
      </c>
      <c r="AA290" s="145" t="str">
        <f>IFERROR(TRUNC(VLOOKUP($E290,'Container Panel'!$B$41:$Z$100,$D290,0)/(VLOOKUP(AA$276,UI!$A$12:$O$51,VLOOKUP(AA$278,$B$276:$C$278,2,0),0)/1000)),"")</f>
        <v/>
      </c>
      <c r="AB290" s="145" t="str">
        <f>IFERROR(TRUNC(VLOOKUP($E290,'Container Panel'!$B$41:$Z$100,$D290,0)/(VLOOKUP(AB$276,UI!$A$12:$O$51,VLOOKUP(AB$278,$B$276:$C$278,2,0),0)/1000)),"")</f>
        <v/>
      </c>
      <c r="AC290" s="145" t="str">
        <f>IFERROR(TRUNC(VLOOKUP($E290,'Container Panel'!$B$41:$Z$100,$D290,0)/(VLOOKUP(AC$276,UI!$A$12:$O$51,VLOOKUP(AC$278,$B$276:$C$278,2,0),0)/1000)),"")</f>
        <v/>
      </c>
      <c r="AD290" s="145" t="str">
        <f>IFERROR(TRUNC(VLOOKUP($E290,'Container Panel'!$B$41:$Z$100,$D290,0)/(VLOOKUP(AD$276,UI!$A$12:$O$51,VLOOKUP(AD$278,$B$276:$C$278,2,0),0)/1000)),"")</f>
        <v/>
      </c>
      <c r="AE290" s="145" t="str">
        <f>IFERROR(TRUNC(VLOOKUP($E290,'Container Panel'!$B$41:$Z$100,$D290,0)/(VLOOKUP(AE$276,UI!$A$12:$O$51,VLOOKUP(AE$278,$B$276:$C$278,2,0),0)/1000)),"")</f>
        <v/>
      </c>
      <c r="AF290" s="145" t="str">
        <f>IFERROR(TRUNC(VLOOKUP($E290,'Container Panel'!$B$41:$Z$100,$D290,0)/(VLOOKUP(AF$276,UI!$A$12:$O$51,VLOOKUP(AF$278,$B$276:$C$278,2,0),0)/1000)),"")</f>
        <v/>
      </c>
      <c r="AG290" s="145" t="str">
        <f>IFERROR(TRUNC(VLOOKUP($E290,'Container Panel'!$B$41:$Z$100,$D290,0)/(VLOOKUP(AG$276,UI!$A$12:$O$51,VLOOKUP(AG$278,$B$276:$C$278,2,0),0)/1000)),"")</f>
        <v/>
      </c>
      <c r="AH290" s="145" t="str">
        <f>IFERROR(TRUNC(VLOOKUP($E290,'Container Panel'!$B$41:$Z$100,$D290,0)/(VLOOKUP(AH$276,UI!$A$12:$O$51,VLOOKUP(AH$278,$B$276:$C$278,2,0),0)/1000)),"")</f>
        <v/>
      </c>
      <c r="AI290" s="145" t="str">
        <f>IFERROR(TRUNC(VLOOKUP($E290,'Container Panel'!$B$41:$Z$100,$D290,0)/(VLOOKUP(AI$276,UI!$A$12:$O$51,VLOOKUP(AI$278,$B$276:$C$278,2,0),0)/1000)),"")</f>
        <v/>
      </c>
      <c r="AJ290" s="145" t="str">
        <f>IFERROR(TRUNC(VLOOKUP($E290,'Container Panel'!$B$41:$Z$100,$D290,0)/(VLOOKUP(AJ$276,UI!$A$12:$O$51,VLOOKUP(AJ$278,$B$276:$C$278,2,0),0)/1000)),"")</f>
        <v/>
      </c>
      <c r="AK290" s="145" t="str">
        <f>IFERROR(TRUNC(VLOOKUP($E290,'Container Panel'!$B$41:$Z$100,$D290,0)/(VLOOKUP(AK$276,UI!$A$12:$O$51,VLOOKUP(AK$278,$B$276:$C$278,2,0),0)/1000)),"")</f>
        <v/>
      </c>
      <c r="AL290" s="145" t="str">
        <f>IFERROR(TRUNC(VLOOKUP($E290,'Container Panel'!$B$41:$Z$100,$D290,0)/(VLOOKUP(AL$276,UI!$A$12:$O$51,VLOOKUP(AL$278,$B$276:$C$278,2,0),0)/1000)),"")</f>
        <v/>
      </c>
      <c r="AM290" s="145" t="str">
        <f>IFERROR(TRUNC(VLOOKUP($E290,'Container Panel'!$B$41:$Z$100,$D290,0)/(VLOOKUP(AM$276,UI!$A$12:$O$51,VLOOKUP(AM$278,$B$276:$C$278,2,0),0)/1000)),"")</f>
        <v/>
      </c>
      <c r="AN290" s="145" t="str">
        <f>IFERROR(TRUNC(VLOOKUP($E290,'Container Panel'!$B$41:$Z$100,$D290,0)/(VLOOKUP(AN$276,UI!$A$12:$O$51,VLOOKUP(AN$278,$B$276:$C$278,2,0),0)/1000)),"")</f>
        <v/>
      </c>
      <c r="AO290" s="145" t="str">
        <f>IFERROR(TRUNC(VLOOKUP($E290,'Container Panel'!$B$41:$Z$100,$D290,0)/(VLOOKUP(AO$276,UI!$A$12:$O$51,VLOOKUP(AO$278,$B$276:$C$278,2,0),0)/1000)),"")</f>
        <v/>
      </c>
      <c r="AP290" s="145" t="str">
        <f>IFERROR(TRUNC(VLOOKUP($E290,'Container Panel'!$B$41:$Z$100,$D290,0)/(VLOOKUP(AP$276,UI!$A$12:$O$51,VLOOKUP(AP$278,$B$276:$C$278,2,0),0)/1000)),"")</f>
        <v/>
      </c>
      <c r="AQ290" s="145" t="str">
        <f>IFERROR(TRUNC(VLOOKUP($E290,'Container Panel'!$B$41:$Z$100,$D290,0)/(VLOOKUP(AQ$276,UI!$A$12:$O$51,VLOOKUP(AQ$278,$B$276:$C$278,2,0),0)/1000)),"")</f>
        <v/>
      </c>
      <c r="AR290" s="145" t="str">
        <f>IFERROR(TRUNC(VLOOKUP($E290,'Container Panel'!$B$41:$Z$100,$D290,0)/(VLOOKUP(AR$276,UI!$A$12:$O$51,VLOOKUP(AR$278,$B$276:$C$278,2,0),0)/1000)),"")</f>
        <v/>
      </c>
      <c r="AS290" s="145" t="str">
        <f>IFERROR(TRUNC(VLOOKUP($E290,'Container Panel'!$B$41:$Z$100,$D290,0)/(VLOOKUP(AS$276,UI!$A$12:$O$51,VLOOKUP(AS$278,$B$276:$C$278,2,0),0)/1000)),"")</f>
        <v/>
      </c>
      <c r="AT290" s="145" t="str">
        <f>IFERROR(TRUNC(VLOOKUP($E290,'Container Panel'!$B$41:$Z$100,$D290,0)/(VLOOKUP(AT$276,UI!$A$12:$O$51,VLOOKUP(AT$278,$B$276:$C$278,2,0),0)/1000)),"")</f>
        <v/>
      </c>
      <c r="AU290" s="145" t="str">
        <f>IFERROR(TRUNC(VLOOKUP($E290,'Container Panel'!$B$41:$Z$100,$D290,0)/(VLOOKUP(AU$276,UI!$A$12:$O$51,VLOOKUP(AU$278,$B$276:$C$278,2,0),0)/1000)),"")</f>
        <v/>
      </c>
      <c r="AV290" s="145" t="str">
        <f>IFERROR(TRUNC(VLOOKUP($E290,'Container Panel'!$B$41:$Z$100,$D290,0)/(VLOOKUP(AV$276,UI!$A$12:$O$51,VLOOKUP(AV$278,$B$276:$C$278,2,0),0)/1000)),"")</f>
        <v/>
      </c>
      <c r="AW290" s="145" t="str">
        <f>IFERROR(TRUNC(VLOOKUP($E290,'Container Panel'!$B$41:$Z$100,$D290,0)/(VLOOKUP(AW$276,UI!$A$12:$O$51,VLOOKUP(AW$278,$B$276:$C$278,2,0),0)/1000)),"")</f>
        <v/>
      </c>
      <c r="AX290" s="145" t="str">
        <f>IFERROR(TRUNC(VLOOKUP($E290,'Container Panel'!$B$41:$Z$100,$D290,0)/(VLOOKUP(AX$276,UI!$A$12:$O$51,VLOOKUP(AX$278,$B$276:$C$278,2,0),0)/1000)),"")</f>
        <v/>
      </c>
      <c r="AY290" s="145" t="str">
        <f>IFERROR(TRUNC(VLOOKUP($E290,'Container Panel'!$B$41:$Z$100,$D290,0)/(VLOOKUP(AY$276,UI!$A$12:$O$51,VLOOKUP(AY$278,$B$276:$C$278,2,0),0)/1000)),"")</f>
        <v/>
      </c>
      <c r="AZ290" s="145" t="str">
        <f>IFERROR(TRUNC(VLOOKUP($E290,'Container Panel'!$B$41:$Z$100,$D290,0)/(VLOOKUP(AZ$276,UI!$A$12:$O$51,VLOOKUP(AZ$278,$B$276:$C$278,2,0),0)/1000)),"")</f>
        <v/>
      </c>
      <c r="BA290" s="145" t="str">
        <f>IFERROR(TRUNC(VLOOKUP($E290,'Container Panel'!$B$41:$Z$100,$D290,0)/(VLOOKUP(BA$276,UI!$A$12:$O$51,VLOOKUP(BA$278,$B$276:$C$278,2,0),0)/1000)),"")</f>
        <v/>
      </c>
      <c r="BB290" s="145" t="str">
        <f>IFERROR(TRUNC(VLOOKUP($E290,'Container Panel'!$B$41:$Z$100,$D290,0)/(VLOOKUP(BB$276,UI!$A$12:$O$51,VLOOKUP(BB$278,$B$276:$C$278,2,0),0)/1000)),"")</f>
        <v/>
      </c>
      <c r="BC290" s="145" t="str">
        <f>IFERROR(TRUNC(VLOOKUP($E290,'Container Panel'!$B$41:$Z$100,$D290,0)/(VLOOKUP(BC$276,UI!$A$12:$O$51,VLOOKUP(BC$278,$B$276:$C$278,2,0),0)/1000)),"")</f>
        <v/>
      </c>
      <c r="BD290" s="145" t="str">
        <f>IFERROR(TRUNC(VLOOKUP($E290,'Container Panel'!$B$41:$Z$100,$D290,0)/(VLOOKUP(BD$276,UI!$A$12:$O$51,VLOOKUP(BD$278,$B$276:$C$278,2,0),0)/1000)),"")</f>
        <v/>
      </c>
      <c r="BE290" s="145" t="str">
        <f>IFERROR(TRUNC(VLOOKUP($E290,'Container Panel'!$B$41:$Z$100,$D290,0)/(VLOOKUP(BE$276,UI!$A$12:$O$51,VLOOKUP(BE$278,$B$276:$C$278,2,0),0)/1000)),"")</f>
        <v/>
      </c>
      <c r="BF290" s="145" t="str">
        <f>IFERROR(TRUNC(VLOOKUP($E290,'Container Panel'!$B$41:$Z$100,$D290,0)/(VLOOKUP(BF$276,UI!$A$12:$O$51,VLOOKUP(BF$278,$B$276:$C$278,2,0),0)/1000)),"")</f>
        <v/>
      </c>
      <c r="BG290" s="145" t="str">
        <f>IFERROR(TRUNC(VLOOKUP($E290,'Container Panel'!$B$41:$Z$100,$D290,0)/(VLOOKUP(BG$276,UI!$A$12:$O$51,VLOOKUP(BG$278,$B$276:$C$278,2,0),0)/1000)),"")</f>
        <v/>
      </c>
      <c r="BH290" s="145" t="str">
        <f>IFERROR(TRUNC(VLOOKUP($E290,'Container Panel'!$B$41:$Z$100,$D290,0)/(VLOOKUP(BH$276,UI!$A$12:$O$51,VLOOKUP(BH$278,$B$276:$C$278,2,0),0)/1000)),"")</f>
        <v/>
      </c>
      <c r="BI290" s="145" t="str">
        <f>IFERROR(TRUNC(VLOOKUP($E290,'Container Panel'!$B$41:$Z$100,$D290,0)/(VLOOKUP(BI$276,UI!$A$12:$O$51,VLOOKUP(BI$278,$B$276:$C$278,2,0),0)/1000)),"")</f>
        <v/>
      </c>
      <c r="BJ290" s="145" t="str">
        <f>IFERROR(TRUNC(VLOOKUP($E290,'Container Panel'!$B$41:$Z$100,$D290,0)/(VLOOKUP(BJ$276,UI!$A$12:$O$51,VLOOKUP(BJ$278,$B$276:$C$278,2,0),0)/1000)),"")</f>
        <v/>
      </c>
      <c r="BK290" s="145" t="str">
        <f>IFERROR(TRUNC(VLOOKUP($E290,'Container Panel'!$B$41:$Z$100,$D290,0)/(VLOOKUP(BK$276,UI!$A$12:$O$51,VLOOKUP(BK$278,$B$276:$C$278,2,0),0)/1000)),"")</f>
        <v/>
      </c>
      <c r="BL290" s="145" t="str">
        <f>IFERROR(TRUNC(VLOOKUP($E290,'Container Panel'!$B$41:$Z$100,$D290,0)/(VLOOKUP(BL$276,UI!$A$12:$O$51,VLOOKUP(BL$278,$B$276:$C$278,2,0),0)/1000)),"")</f>
        <v/>
      </c>
      <c r="BM290" s="145" t="str">
        <f>IFERROR(TRUNC(VLOOKUP($E290,'Container Panel'!$B$41:$Z$100,$D290,0)/(VLOOKUP(BM$276,UI!$A$12:$O$51,VLOOKUP(BM$278,$B$276:$C$278,2,0),0)/1000)),"")</f>
        <v/>
      </c>
      <c r="BN290" s="145" t="str">
        <f>IFERROR(TRUNC(VLOOKUP($E290,'Container Panel'!$B$41:$Z$100,$D290,0)/(VLOOKUP(BN$276,UI!$A$12:$O$51,VLOOKUP(BN$278,$B$276:$C$278,2,0),0)/1000)),"")</f>
        <v/>
      </c>
      <c r="BO290" s="145" t="str">
        <f>IFERROR(TRUNC(VLOOKUP($E290,'Container Panel'!$B$41:$Z$100,$D290,0)/(VLOOKUP(BO$276,UI!$A$12:$O$51,VLOOKUP(BO$278,$B$276:$C$278,2,0),0)/1000)),"")</f>
        <v/>
      </c>
      <c r="BP290" s="145" t="str">
        <f>IFERROR(TRUNC(VLOOKUP($E290,'Container Panel'!$B$41:$Z$100,$D290,0)/(VLOOKUP(BP$276,UI!$A$12:$O$51,VLOOKUP(BP$278,$B$276:$C$278,2,0),0)/1000)),"")</f>
        <v/>
      </c>
      <c r="BQ290" s="145" t="str">
        <f>IFERROR(TRUNC(VLOOKUP($E290,'Container Panel'!$B$41:$Z$100,$D290,0)/(VLOOKUP(BQ$276,UI!$A$12:$O$51,VLOOKUP(BQ$278,$B$276:$C$278,2,0),0)/1000)),"")</f>
        <v/>
      </c>
      <c r="BR290" s="145" t="str">
        <f>IFERROR(TRUNC(VLOOKUP($E290,'Container Panel'!$B$41:$Z$100,$D290,0)/(VLOOKUP(BR$276,UI!$A$12:$O$51,VLOOKUP(BR$278,$B$276:$C$278,2,0),0)/1000)),"")</f>
        <v/>
      </c>
      <c r="BS290" s="145" t="str">
        <f>IFERROR(TRUNC(VLOOKUP($E290,'Container Panel'!$B$41:$Z$100,$D290,0)/(VLOOKUP(BS$276,UI!$A$12:$O$51,VLOOKUP(BS$278,$B$276:$C$278,2,0),0)/1000)),"")</f>
        <v/>
      </c>
      <c r="BT290" s="145" t="str">
        <f>IFERROR(TRUNC(VLOOKUP($E290,'Container Panel'!$B$41:$Z$100,$D290,0)/(VLOOKUP(BT$276,UI!$A$12:$O$51,VLOOKUP(BT$278,$B$276:$C$278,2,0),0)/1000)),"")</f>
        <v/>
      </c>
      <c r="BU290" s="145" t="str">
        <f>IFERROR(TRUNC(VLOOKUP($E290,'Container Panel'!$B$41:$Z$100,$D290,0)/(VLOOKUP(BU$276,UI!$A$12:$O$51,VLOOKUP(BU$278,$B$276:$C$278,2,0),0)/1000)),"")</f>
        <v/>
      </c>
      <c r="BV290" s="145" t="str">
        <f>IFERROR(TRUNC(VLOOKUP($E290,'Container Panel'!$B$41:$Z$100,$D290,0)/(VLOOKUP(BV$276,UI!$A$12:$O$51,VLOOKUP(BV$278,$B$276:$C$278,2,0),0)/1000)),"")</f>
        <v/>
      </c>
      <c r="BW290" s="145" t="str">
        <f>IFERROR(TRUNC(VLOOKUP($E290,'Container Panel'!$B$41:$Z$100,$D290,0)/(VLOOKUP(BW$276,UI!$A$12:$O$51,VLOOKUP(BW$278,$B$276:$C$278,2,0),0)/1000)),"")</f>
        <v/>
      </c>
      <c r="BX290" s="145" t="str">
        <f>IFERROR(TRUNC(VLOOKUP($E290,'Container Panel'!$B$41:$Z$100,$D290,0)/(VLOOKUP(BX$276,UI!$A$12:$O$51,VLOOKUP(BX$278,$B$276:$C$278,2,0),0)/1000)),"")</f>
        <v/>
      </c>
      <c r="BY290" s="145" t="str">
        <f>IFERROR(TRUNC(VLOOKUP($E290,'Container Panel'!$B$41:$Z$100,$D290,0)/(VLOOKUP(BY$276,UI!$A$12:$O$51,VLOOKUP(BY$278,$B$276:$C$278,2,0),0)/1000)),"")</f>
        <v/>
      </c>
      <c r="BZ290" s="145" t="str">
        <f>IFERROR(TRUNC(VLOOKUP($E290,'Container Panel'!$B$41:$Z$100,$D290,0)/(VLOOKUP(BZ$276,UI!$A$12:$O$51,VLOOKUP(BZ$278,$B$276:$C$278,2,0),0)/1000)),"")</f>
        <v/>
      </c>
      <c r="CA290" s="145" t="str">
        <f>IFERROR(TRUNC(VLOOKUP($E290,'Container Panel'!$B$41:$Z$100,$D290,0)/(VLOOKUP(CA$276,UI!$A$12:$O$51,VLOOKUP(CA$278,$B$276:$C$278,2,0),0)/1000)),"")</f>
        <v/>
      </c>
      <c r="CB290" s="145" t="str">
        <f>IFERROR(TRUNC(VLOOKUP($E290,'Container Panel'!$B$41:$Z$100,$D290,0)/(VLOOKUP(CB$276,UI!$A$12:$O$51,VLOOKUP(CB$278,$B$276:$C$278,2,0),0)/1000)),"")</f>
        <v/>
      </c>
      <c r="CC290" s="145" t="str">
        <f>IFERROR(TRUNC(VLOOKUP($E290,'Container Panel'!$B$41:$Z$100,$D290,0)/(VLOOKUP(CC$276,UI!$A$12:$O$51,VLOOKUP(CC$278,$B$276:$C$278,2,0),0)/1000)),"")</f>
        <v/>
      </c>
      <c r="CD290" s="145" t="str">
        <f>IFERROR(TRUNC(VLOOKUP($E290,'Container Panel'!$B$41:$Z$100,$D290,0)/(VLOOKUP(CD$276,UI!$A$12:$O$51,VLOOKUP(CD$278,$B$276:$C$278,2,0),0)/1000)),"")</f>
        <v/>
      </c>
      <c r="CE290" s="145" t="str">
        <f>IFERROR(TRUNC(VLOOKUP($E290,'Container Panel'!$B$41:$Z$100,$D290,0)/(VLOOKUP(CE$276,UI!$A$12:$O$51,VLOOKUP(CE$278,$B$276:$C$278,2,0),0)/1000)),"")</f>
        <v/>
      </c>
      <c r="CF290" s="145" t="str">
        <f>IFERROR(TRUNC(VLOOKUP($E290,'Container Panel'!$B$41:$Z$100,$D290,0)/(VLOOKUP(CF$276,UI!$A$12:$O$51,VLOOKUP(CF$278,$B$276:$C$278,2,0),0)/1000)),"")</f>
        <v/>
      </c>
      <c r="CG290" s="145" t="str">
        <f>IFERROR(TRUNC(VLOOKUP($E290,'Container Panel'!$B$41:$Z$100,$D290,0)/(VLOOKUP(CG$276,UI!$A$12:$O$51,VLOOKUP(CG$278,$B$276:$C$278,2,0),0)/1000)),"")</f>
        <v/>
      </c>
      <c r="CH290" s="145" t="str">
        <f>IFERROR(TRUNC(VLOOKUP($E290,'Container Panel'!$B$41:$Z$100,$D290,0)/(VLOOKUP(CH$276,UI!$A$12:$O$51,VLOOKUP(CH$278,$B$276:$C$278,2,0),0)/1000)),"")</f>
        <v/>
      </c>
      <c r="CI290" s="145" t="str">
        <f>IFERROR(TRUNC(VLOOKUP($E290,'Container Panel'!$B$41:$Z$100,$D290,0)/(VLOOKUP(CI$276,UI!$A$12:$O$51,VLOOKUP(CI$278,$B$276:$C$278,2,0),0)/1000)),"")</f>
        <v/>
      </c>
      <c r="CJ290" s="145" t="str">
        <f>IFERROR(TRUNC(VLOOKUP($E290,'Container Panel'!$B$41:$Z$100,$D290,0)/(VLOOKUP(CJ$276,UI!$A$12:$O$51,VLOOKUP(CJ$278,$B$276:$C$278,2,0),0)/1000)),"")</f>
        <v/>
      </c>
      <c r="CK290" s="145" t="str">
        <f>IFERROR(TRUNC(VLOOKUP($E290,'Container Panel'!$B$41:$Z$100,$D290,0)/(VLOOKUP(CK$276,UI!$A$12:$O$51,VLOOKUP(CK$278,$B$276:$C$278,2,0),0)/1000)),"")</f>
        <v/>
      </c>
      <c r="CL290" s="145" t="str">
        <f>IFERROR(TRUNC(VLOOKUP($E290,'Container Panel'!$B$41:$Z$100,$D290,0)/(VLOOKUP(CL$276,UI!$A$12:$O$51,VLOOKUP(CL$278,$B$276:$C$278,2,0),0)/1000)),"")</f>
        <v/>
      </c>
      <c r="CM290" s="145" t="str">
        <f>IFERROR(TRUNC(VLOOKUP($E290,'Container Panel'!$B$41:$Z$100,$D290,0)/(VLOOKUP(CM$276,UI!$A$12:$O$51,VLOOKUP(CM$278,$B$276:$C$278,2,0),0)/1000)),"")</f>
        <v/>
      </c>
      <c r="CN290" s="145" t="str">
        <f>IFERROR(TRUNC(VLOOKUP($E290,'Container Panel'!$B$41:$Z$100,$D290,0)/(VLOOKUP(CN$276,UI!$A$12:$O$51,VLOOKUP(CN$278,$B$276:$C$278,2,0),0)/1000)),"")</f>
        <v/>
      </c>
      <c r="CO290" s="145" t="str">
        <f>IFERROR(TRUNC(VLOOKUP($E290,'Container Panel'!$B$41:$Z$100,$D290,0)/(VLOOKUP(CO$276,UI!$A$12:$O$51,VLOOKUP(CO$278,$B$276:$C$278,2,0),0)/1000)),"")</f>
        <v/>
      </c>
      <c r="CP290" s="145" t="str">
        <f>IFERROR(TRUNC(VLOOKUP($E290,'Container Panel'!$B$41:$Z$100,$D290,0)/(VLOOKUP(CP$276,UI!$A$12:$O$51,VLOOKUP(CP$278,$B$276:$C$278,2,0),0)/1000)),"")</f>
        <v/>
      </c>
      <c r="CQ290" s="145" t="str">
        <f>IFERROR(TRUNC(VLOOKUP($E290,'Container Panel'!$B$41:$Z$100,$D290,0)/(VLOOKUP(CQ$276,UI!$A$12:$O$51,VLOOKUP(CQ$278,$B$276:$C$278,2,0),0)/1000)),"")</f>
        <v/>
      </c>
      <c r="CR290" s="145" t="str">
        <f>IFERROR(TRUNC(VLOOKUP($E290,'Container Panel'!$B$41:$Z$100,$D290,0)/(VLOOKUP(CR$276,UI!$A$12:$O$51,VLOOKUP(CR$278,$B$276:$C$278,2,0),0)/1000)),"")</f>
        <v/>
      </c>
      <c r="CS290" s="145" t="str">
        <f>IFERROR(TRUNC(VLOOKUP($E290,'Container Panel'!$B$41:$Z$100,$D290,0)/(VLOOKUP(CS$276,UI!$A$12:$O$51,VLOOKUP(CS$278,$B$276:$C$278,2,0),0)/1000)),"")</f>
        <v/>
      </c>
      <c r="CT290" s="145" t="str">
        <f>IFERROR(TRUNC(VLOOKUP($E290,'Container Panel'!$B$41:$Z$100,$D290,0)/(VLOOKUP(CT$276,UI!$A$12:$O$51,VLOOKUP(CT$278,$B$276:$C$278,2,0),0)/1000)),"")</f>
        <v/>
      </c>
      <c r="CU290" s="145" t="str">
        <f>IFERROR(TRUNC(VLOOKUP($E290,'Container Panel'!$B$41:$Z$100,$D290,0)/(VLOOKUP(CU$276,UI!$A$12:$O$51,VLOOKUP(CU$278,$B$276:$C$278,2,0),0)/1000)),"")</f>
        <v/>
      </c>
      <c r="CV290" s="145" t="str">
        <f>IFERROR(TRUNC(VLOOKUP($E290,'Container Panel'!$B$41:$Z$100,$D290,0)/(VLOOKUP(CV$276,UI!$A$12:$O$51,VLOOKUP(CV$278,$B$276:$C$278,2,0),0)/1000)),"")</f>
        <v/>
      </c>
      <c r="CW290" s="145" t="str">
        <f>IFERROR(TRUNC(VLOOKUP($E290,'Container Panel'!$B$41:$Z$100,$D290,0)/(VLOOKUP(CW$276,UI!$A$12:$O$51,VLOOKUP(CW$278,$B$276:$C$278,2,0),0)/1000)),"")</f>
        <v/>
      </c>
      <c r="CX290" s="145" t="str">
        <f>IFERROR(TRUNC(VLOOKUP($E290,'Container Panel'!$B$41:$Z$100,$D290,0)/(VLOOKUP(CX$276,UI!$A$12:$O$51,VLOOKUP(CX$278,$B$276:$C$278,2,0),0)/1000)),"")</f>
        <v/>
      </c>
      <c r="CY290" s="145" t="str">
        <f>IFERROR(TRUNC(VLOOKUP($E290,'Container Panel'!$B$41:$Z$100,$D290,0)/(VLOOKUP(CY$276,UI!$A$12:$O$51,VLOOKUP(CY$278,$B$276:$C$278,2,0),0)/1000)),"")</f>
        <v/>
      </c>
      <c r="CZ290" s="145" t="str">
        <f>IFERROR(TRUNC(VLOOKUP($E290,'Container Panel'!$B$41:$Z$100,$D290,0)/(VLOOKUP(CZ$276,UI!$A$12:$O$51,VLOOKUP(CZ$278,$B$276:$C$278,2,0),0)/1000)),"")</f>
        <v/>
      </c>
      <c r="DA290" s="145" t="str">
        <f>IFERROR(TRUNC(VLOOKUP($E290,'Container Panel'!$B$41:$Z$100,$D290,0)/(VLOOKUP(DA$276,UI!$A$12:$O$51,VLOOKUP(DA$278,$B$276:$C$278,2,0),0)/1000)),"")</f>
        <v/>
      </c>
      <c r="DB290" s="145" t="str">
        <f>IFERROR(TRUNC(VLOOKUP($E290,'Container Panel'!$B$41:$Z$100,$D290,0)/(VLOOKUP(DB$276,UI!$A$12:$O$51,VLOOKUP(DB$278,$B$276:$C$278,2,0),0)/1000)),"")</f>
        <v/>
      </c>
      <c r="DC290" s="145" t="str">
        <f>IFERROR(TRUNC(VLOOKUP($E290,'Container Panel'!$B$41:$Z$100,$D290,0)/(VLOOKUP(DC$276,UI!$A$12:$O$51,VLOOKUP(DC$278,$B$276:$C$278,2,0),0)/1000)),"")</f>
        <v/>
      </c>
      <c r="DD290" s="145" t="str">
        <f>IFERROR(TRUNC(VLOOKUP($E290,'Container Panel'!$B$41:$Z$100,$D290,0)/(VLOOKUP(DD$276,UI!$A$12:$O$51,VLOOKUP(DD$278,$B$276:$C$278,2,0),0)/1000)),"")</f>
        <v/>
      </c>
      <c r="DE290" s="145" t="str">
        <f>IFERROR(TRUNC(VLOOKUP($E290,'Container Panel'!$B$41:$Z$100,$D290,0)/(VLOOKUP(DE$276,UI!$A$12:$O$51,VLOOKUP(DE$278,$B$276:$C$278,2,0),0)/1000)),"")</f>
        <v/>
      </c>
      <c r="DF290" s="145" t="str">
        <f>IFERROR(TRUNC(VLOOKUP($E290,'Container Panel'!$B$41:$Z$100,$D290,0)/(VLOOKUP(DF$276,UI!$A$12:$O$51,VLOOKUP(DF$278,$B$276:$C$278,2,0),0)/1000)),"")</f>
        <v/>
      </c>
      <c r="DG290" s="145" t="str">
        <f>IFERROR(TRUNC(VLOOKUP($E290,'Container Panel'!$B$41:$Z$100,$D290,0)/(VLOOKUP(DG$276,UI!$A$12:$O$51,VLOOKUP(DG$278,$B$276:$C$278,2,0),0)/1000)),"")</f>
        <v/>
      </c>
      <c r="DH290" s="145" t="str">
        <f>IFERROR(TRUNC(VLOOKUP($E290,'Container Panel'!$B$41:$Z$100,$D290,0)/(VLOOKUP(DH$276,UI!$A$12:$O$51,VLOOKUP(DH$278,$B$276:$C$278,2,0),0)/1000)),"")</f>
        <v/>
      </c>
      <c r="DI290" s="145" t="str">
        <f>IFERROR(TRUNC(VLOOKUP($E290,'Container Panel'!$B$41:$Z$100,$D290,0)/(VLOOKUP(DI$276,UI!$A$12:$O$51,VLOOKUP(DI$278,$B$276:$C$278,2,0),0)/1000)),"")</f>
        <v/>
      </c>
      <c r="DJ290" s="145" t="str">
        <f>IFERROR(TRUNC(VLOOKUP($E290,'Container Panel'!$B$41:$Z$100,$D290,0)/(VLOOKUP(DJ$276,UI!$A$12:$O$51,VLOOKUP(DJ$278,$B$276:$C$278,2,0),0)/1000)),"")</f>
        <v/>
      </c>
      <c r="DK290" s="145" t="str">
        <f>IFERROR(TRUNC(VLOOKUP($E290,'Container Panel'!$B$41:$Z$100,$D290,0)/(VLOOKUP(DK$276,UI!$A$12:$O$51,VLOOKUP(DK$278,$B$276:$C$278,2,0),0)/1000)),"")</f>
        <v/>
      </c>
      <c r="DL290" s="145" t="str">
        <f>IFERROR(TRUNC(VLOOKUP($E290,'Container Panel'!$B$41:$Z$100,$D290,0)/(VLOOKUP(DL$276,UI!$A$12:$O$51,VLOOKUP(DL$278,$B$276:$C$278,2,0),0)/1000)),"")</f>
        <v/>
      </c>
      <c r="DM290" s="145" t="str">
        <f>IFERROR(TRUNC(VLOOKUP($E290,'Container Panel'!$B$41:$Z$100,$D290,0)/(VLOOKUP(DM$276,UI!$A$12:$O$51,VLOOKUP(DM$278,$B$276:$C$278,2,0),0)/1000)),"")</f>
        <v/>
      </c>
      <c r="DN290" s="145" t="str">
        <f>IFERROR(TRUNC(VLOOKUP($E290,'Container Panel'!$B$41:$Z$100,$D290,0)/(VLOOKUP(DN$276,UI!$A$12:$O$51,VLOOKUP(DN$278,$B$276:$C$278,2,0),0)/1000)),"")</f>
        <v/>
      </c>
      <c r="DO290" s="145" t="str">
        <f>IFERROR(TRUNC(VLOOKUP($E290,'Container Panel'!$B$41:$Z$100,$D290,0)/(VLOOKUP(DO$276,UI!$A$12:$O$51,VLOOKUP(DO$278,$B$276:$C$278,2,0),0)/1000)),"")</f>
        <v/>
      </c>
      <c r="DP290" s="145" t="str">
        <f>IFERROR(TRUNC(VLOOKUP($E290,'Container Panel'!$B$41:$Z$100,$D290,0)/(VLOOKUP(DP$276,UI!$A$12:$O$51,VLOOKUP(DP$278,$B$276:$C$278,2,0),0)/1000)),"")</f>
        <v/>
      </c>
      <c r="DQ290" s="145" t="str">
        <f>IFERROR(TRUNC(VLOOKUP($E290,'Container Panel'!$B$41:$Z$100,$D290,0)/(VLOOKUP(DQ$276,UI!$A$12:$O$51,VLOOKUP(DQ$278,$B$276:$C$278,2,0),0)/1000)),"")</f>
        <v/>
      </c>
      <c r="DR290" s="145" t="str">
        <f>IFERROR(TRUNC(VLOOKUP($E290,'Container Panel'!$B$41:$Z$100,$D290,0)/(VLOOKUP(DR$276,UI!$A$12:$O$51,VLOOKUP(DR$278,$B$276:$C$278,2,0),0)/1000)),"")</f>
        <v/>
      </c>
      <c r="DS290" s="145" t="str">
        <f>IFERROR(TRUNC(VLOOKUP($E290,'Container Panel'!$B$41:$Z$100,$D290,0)/(VLOOKUP(DS$276,UI!$A$12:$O$51,VLOOKUP(DS$278,$B$276:$C$278,2,0),0)/1000)),"")</f>
        <v/>
      </c>
      <c r="DT290" s="145" t="str">
        <f>IFERROR(TRUNC(VLOOKUP($E290,'Container Panel'!$B$41:$Z$100,$D290,0)/(VLOOKUP(DT$276,UI!$A$12:$O$51,VLOOKUP(DT$278,$B$276:$C$278,2,0),0)/1000)),"")</f>
        <v/>
      </c>
      <c r="DU290" s="145" t="str">
        <f>IFERROR(TRUNC(VLOOKUP($E290,'Container Panel'!$B$41:$Z$100,$D290,0)/(VLOOKUP(DU$276,UI!$A$12:$O$51,VLOOKUP(DU$278,$B$276:$C$278,2,0),0)/1000)),"")</f>
        <v/>
      </c>
      <c r="DV290" s="145" t="str">
        <f>IFERROR(TRUNC(VLOOKUP($E290,'Container Panel'!$B$41:$Z$100,$D290,0)/(VLOOKUP(DV$276,UI!$A$12:$O$51,VLOOKUP(DV$278,$B$276:$C$278,2,0),0)/1000)),"")</f>
        <v/>
      </c>
      <c r="DW290" s="145" t="str">
        <f>IFERROR(TRUNC(VLOOKUP($E290,'Container Panel'!$B$41:$Z$100,$D290,0)/(VLOOKUP(DW$276,UI!$A$12:$O$51,VLOOKUP(DW$278,$B$276:$C$278,2,0),0)/1000)),"")</f>
        <v/>
      </c>
      <c r="DX290" s="145" t="str">
        <f>IFERROR(TRUNC(VLOOKUP($E290,'Container Panel'!$B$41:$Z$100,$D290,0)/(VLOOKUP(DX$276,UI!$A$12:$O$51,VLOOKUP(DX$278,$B$276:$C$278,2,0),0)/1000)),"")</f>
        <v/>
      </c>
      <c r="DY290" s="145" t="str">
        <f>IFERROR(TRUNC(VLOOKUP($E290,'Container Panel'!$B$41:$Z$100,$D290,0)/(VLOOKUP(DY$276,UI!$A$12:$O$51,VLOOKUP(DY$278,$B$276:$C$278,2,0),0)/1000)),"")</f>
        <v/>
      </c>
      <c r="DZ290" s="145" t="str">
        <f>IFERROR(TRUNC(VLOOKUP($E290,'Container Panel'!$B$41:$Z$100,$D290,0)/(VLOOKUP(DZ$276,UI!$A$12:$O$51,VLOOKUP(DZ$278,$B$276:$C$278,2,0),0)/1000)),"")</f>
        <v/>
      </c>
      <c r="EA290" s="145" t="str">
        <f>IFERROR(TRUNC(VLOOKUP($E290,'Container Panel'!$B$41:$Z$100,$D290,0)/(VLOOKUP(EA$276,UI!$A$12:$O$51,VLOOKUP(EA$278,$B$276:$C$278,2,0),0)/1000)),"")</f>
        <v/>
      </c>
      <c r="EB290" s="145" t="str">
        <f>IFERROR(TRUNC(VLOOKUP($E290,'Container Panel'!$B$41:$Z$100,$D290,0)/(VLOOKUP(EB$276,UI!$A$12:$O$51,VLOOKUP(EB$278,$B$276:$C$278,2,0),0)/1000)),"")</f>
        <v/>
      </c>
      <c r="EC290" s="145" t="str">
        <f>IFERROR(TRUNC(VLOOKUP($E290,'Container Panel'!$B$41:$Z$100,$D290,0)/(VLOOKUP(EC$276,UI!$A$12:$O$51,VLOOKUP(EC$278,$B$276:$C$278,2,0),0)/1000)),"")</f>
        <v/>
      </c>
      <c r="ED290" s="145" t="str">
        <f>IFERROR(TRUNC(VLOOKUP($E290,'Container Panel'!$B$41:$Z$100,$D290,0)/(VLOOKUP(ED$276,UI!$A$12:$O$51,VLOOKUP(ED$278,$B$276:$C$278,2,0),0)/1000)),"")</f>
        <v/>
      </c>
      <c r="EE290" s="145" t="str">
        <f>IFERROR(TRUNC(VLOOKUP($E290,'Container Panel'!$B$41:$Z$100,$D290,0)/(VLOOKUP(EE$276,UI!$A$12:$O$51,VLOOKUP(EE$278,$B$276:$C$278,2,0),0)/1000)),"")</f>
        <v/>
      </c>
      <c r="EF290" s="145" t="str">
        <f>IFERROR(TRUNC(VLOOKUP($E290,'Container Panel'!$B$41:$Z$100,$D290,0)/(VLOOKUP(EF$276,UI!$A$12:$O$51,VLOOKUP(EF$278,$B$276:$C$278,2,0),0)/1000)),"")</f>
        <v/>
      </c>
      <c r="EG290" s="145" t="str">
        <f>IFERROR(TRUNC(VLOOKUP($E290,'Container Panel'!$B$41:$Z$100,$D290,0)/(VLOOKUP(EG$276,UI!$A$12:$O$51,VLOOKUP(EG$278,$B$276:$C$278,2,0),0)/1000)),"")</f>
        <v/>
      </c>
      <c r="EH290" s="145" t="str">
        <f>IFERROR(TRUNC(VLOOKUP($E290,'Container Panel'!$B$41:$Z$100,$D290,0)/(VLOOKUP(EH$276,UI!$A$12:$O$51,VLOOKUP(EH$278,$B$276:$C$278,2,0),0)/1000)),"")</f>
        <v/>
      </c>
      <c r="EI290" s="145" t="str">
        <f>IFERROR(TRUNC(VLOOKUP($E290,'Container Panel'!$B$41:$Z$100,$D290,0)/(VLOOKUP(EI$276,UI!$A$12:$O$51,VLOOKUP(EI$278,$B$276:$C$278,2,0),0)/1000)),"")</f>
        <v/>
      </c>
      <c r="EJ290" s="145" t="str">
        <f>IFERROR(TRUNC(VLOOKUP($E290,'Container Panel'!$B$41:$Z$100,$D290,0)/(VLOOKUP(EJ$276,UI!$A$12:$O$51,VLOOKUP(EJ$278,$B$276:$C$278,2,0),0)/1000)),"")</f>
        <v/>
      </c>
      <c r="EK290" s="145" t="str">
        <f>IFERROR(TRUNC(VLOOKUP($E290,'Container Panel'!$B$41:$Z$100,$D290,0)/(VLOOKUP(EK$276,UI!$A$12:$O$51,VLOOKUP(EK$278,$B$276:$C$278,2,0),0)/1000)),"")</f>
        <v/>
      </c>
      <c r="EL290" s="145" t="str">
        <f>IFERROR(TRUNC(VLOOKUP($E290,'Container Panel'!$B$41:$Z$100,$D290,0)/(VLOOKUP(EL$276,UI!$A$12:$O$51,VLOOKUP(EL$278,$B$276:$C$278,2,0),0)/1000)),"")</f>
        <v/>
      </c>
      <c r="EM290" s="145" t="str">
        <f>IFERROR(TRUNC(VLOOKUP($E290,'Container Panel'!$B$41:$Z$100,$D290,0)/(VLOOKUP(EM$276,UI!$A$12:$O$51,VLOOKUP(EM$278,$B$276:$C$278,2,0),0)/1000)),"")</f>
        <v/>
      </c>
      <c r="EN290" s="145" t="str">
        <f>IFERROR(TRUNC(VLOOKUP($E290,'Container Panel'!$B$41:$Z$100,$D290,0)/(VLOOKUP(EN$276,UI!$A$12:$O$51,VLOOKUP(EN$278,$B$276:$C$278,2,0),0)/1000)),"")</f>
        <v/>
      </c>
      <c r="EO290" s="145" t="str">
        <f>IFERROR(TRUNC(VLOOKUP($E290,'Container Panel'!$B$41:$Z$100,$D290,0)/(VLOOKUP(EO$276,UI!$A$12:$O$51,VLOOKUP(EO$278,$B$276:$C$278,2,0),0)/1000)),"")</f>
        <v/>
      </c>
      <c r="EP290" s="145" t="str">
        <f>IFERROR(TRUNC(VLOOKUP($E290,'Container Panel'!$B$41:$Z$100,$D290,0)/(VLOOKUP(EP$276,UI!$A$12:$O$51,VLOOKUP(EP$278,$B$276:$C$278,2,0),0)/1000)),"")</f>
        <v/>
      </c>
      <c r="EQ290" s="145" t="str">
        <f>IFERROR(TRUNC(VLOOKUP($E290,'Container Panel'!$B$41:$Z$100,$D290,0)/(VLOOKUP(EQ$276,UI!$A$12:$O$51,VLOOKUP(EQ$278,$B$276:$C$278,2,0),0)/1000)),"")</f>
        <v/>
      </c>
      <c r="ER290" s="145" t="str">
        <f>IFERROR(TRUNC(VLOOKUP($E290,'Container Panel'!$B$41:$Z$100,$D290,0)/(VLOOKUP(ER$276,UI!$A$12:$O$51,VLOOKUP(ER$278,$B$276:$C$278,2,0),0)/1000)),"")</f>
        <v/>
      </c>
      <c r="ES290" s="145" t="str">
        <f>IFERROR(TRUNC(VLOOKUP($E290,'Container Panel'!$B$41:$Z$100,$D290,0)/(VLOOKUP(ES$276,UI!$A$12:$O$51,VLOOKUP(ES$278,$B$276:$C$278,2,0),0)/1000)),"")</f>
        <v/>
      </c>
      <c r="ET290" s="145" t="str">
        <f>IFERROR(TRUNC(VLOOKUP($E290,'Container Panel'!$B$41:$Z$100,$D290,0)/(VLOOKUP(ET$276,UI!$A$12:$O$51,VLOOKUP(ET$278,$B$276:$C$278,2,0),0)/1000)),"")</f>
        <v/>
      </c>
      <c r="EU290" s="145" t="str">
        <f>IFERROR(TRUNC(VLOOKUP($E290,'Container Panel'!$B$41:$Z$100,$D290,0)/(VLOOKUP(EU$276,UI!$A$12:$O$51,VLOOKUP(EU$278,$B$276:$C$278,2,0),0)/1000)),"")</f>
        <v/>
      </c>
      <c r="EV290" s="145" t="str">
        <f>IFERROR(TRUNC(VLOOKUP($E290,'Container Panel'!$B$41:$Z$100,$D290,0)/(VLOOKUP(EV$276,UI!$A$12:$O$51,VLOOKUP(EV$278,$B$276:$C$278,2,0),0)/1000)),"")</f>
        <v/>
      </c>
      <c r="EW290" s="145" t="str">
        <f>IFERROR(TRUNC(VLOOKUP($E290,'Container Panel'!$B$41:$Z$100,$D290,0)/(VLOOKUP(EW$276,UI!$A$12:$O$51,VLOOKUP(EW$278,$B$276:$C$278,2,0),0)/1000)),"")</f>
        <v/>
      </c>
      <c r="EX290" s="145" t="str">
        <f>IFERROR(TRUNC(VLOOKUP($E290,'Container Panel'!$B$41:$Z$100,$D290,0)/(VLOOKUP(EX$276,UI!$A$12:$O$51,VLOOKUP(EX$278,$B$276:$C$278,2,0),0)/1000)),"")</f>
        <v/>
      </c>
      <c r="EY290" s="145" t="str">
        <f>IFERROR(TRUNC(VLOOKUP($E290,'Container Panel'!$B$41:$Z$100,$D290,0)/(VLOOKUP(EY$276,UI!$A$12:$O$51,VLOOKUP(EY$278,$B$276:$C$278,2,0),0)/1000)),"")</f>
        <v/>
      </c>
      <c r="EZ290" s="145" t="str">
        <f>IFERROR(TRUNC(VLOOKUP($E290,'Container Panel'!$B$41:$Z$100,$D290,0)/(VLOOKUP(EZ$276,UI!$A$12:$O$51,VLOOKUP(EZ$278,$B$276:$C$278,2,0),0)/1000)),"")</f>
        <v/>
      </c>
      <c r="FA290" s="145" t="str">
        <f>IFERROR(TRUNC(VLOOKUP($E290,'Container Panel'!$B$41:$Z$100,$D290,0)/(VLOOKUP(FA$276,UI!$A$12:$O$51,VLOOKUP(FA$278,$B$276:$C$278,2,0),0)/1000)),"")</f>
        <v/>
      </c>
      <c r="FB290" s="145" t="str">
        <f>IFERROR(TRUNC(VLOOKUP($E290,'Container Panel'!$B$41:$Z$100,$D290,0)/(VLOOKUP(FB$276,UI!$A$12:$O$51,VLOOKUP(FB$278,$B$276:$C$278,2,0),0)/1000)),"")</f>
        <v/>
      </c>
      <c r="FC290" s="145" t="str">
        <f>IFERROR(TRUNC(VLOOKUP($E290,'Container Panel'!$B$41:$Z$100,$D290,0)/(VLOOKUP(FC$276,UI!$A$12:$O$51,VLOOKUP(FC$278,$B$276:$C$278,2,0),0)/1000)),"")</f>
        <v/>
      </c>
      <c r="FD290" s="145" t="str">
        <f>IFERROR(TRUNC(VLOOKUP($E290,'Container Panel'!$B$41:$Z$100,$D290,0)/(VLOOKUP(FD$276,UI!$A$12:$O$51,VLOOKUP(FD$278,$B$276:$C$278,2,0),0)/1000)),"")</f>
        <v/>
      </c>
      <c r="FE290" s="145" t="str">
        <f>IFERROR(TRUNC(VLOOKUP($E290,'Container Panel'!$B$41:$Z$100,$D290,0)/(VLOOKUP(FE$276,UI!$A$12:$O$51,VLOOKUP(FE$278,$B$276:$C$278,2,0),0)/1000)),"")</f>
        <v/>
      </c>
      <c r="FF290" s="145" t="str">
        <f>IFERROR(TRUNC(VLOOKUP($E290,'Container Panel'!$B$41:$Z$100,$D290,0)/(VLOOKUP(FF$276,UI!$A$12:$O$51,VLOOKUP(FF$278,$B$276:$C$278,2,0),0)/1000)),"")</f>
        <v/>
      </c>
      <c r="FG290" s="145" t="str">
        <f>IFERROR(TRUNC(VLOOKUP($E290,'Container Panel'!$B$41:$Z$100,$D290,0)/(VLOOKUP(FG$276,UI!$A$12:$O$51,VLOOKUP(FG$278,$B$276:$C$278,2,0),0)/1000)),"")</f>
        <v/>
      </c>
      <c r="FH290" s="145" t="str">
        <f>IFERROR(TRUNC(VLOOKUP($E290,'Container Panel'!$B$41:$Z$100,$D290,0)/(VLOOKUP(FH$276,UI!$A$12:$O$51,VLOOKUP(FH$278,$B$276:$C$278,2,0),0)/1000)),"")</f>
        <v/>
      </c>
      <c r="FI290" s="145" t="str">
        <f>IFERROR(TRUNC(VLOOKUP($E290,'Container Panel'!$B$41:$Z$100,$D290,0)/(VLOOKUP(FI$276,UI!$A$12:$O$51,VLOOKUP(FI$278,$B$276:$C$278,2,0),0)/1000)),"")</f>
        <v/>
      </c>
      <c r="FJ290" s="145" t="str">
        <f>IFERROR(TRUNC(VLOOKUP($E290,'Container Panel'!$B$41:$Z$100,$D290,0)/(VLOOKUP(FJ$276,UI!$A$12:$O$51,VLOOKUP(FJ$278,$B$276:$C$278,2,0),0)/1000)),"")</f>
        <v/>
      </c>
      <c r="FK290" s="145" t="str">
        <f>IFERROR(TRUNC(VLOOKUP($E290,'Container Panel'!$B$41:$Z$100,$D290,0)/(VLOOKUP(FK$276,UI!$A$12:$O$51,VLOOKUP(FK$278,$B$276:$C$278,2,0),0)/1000)),"")</f>
        <v/>
      </c>
      <c r="FL290" s="145" t="str">
        <f>IFERROR(TRUNC(VLOOKUP($E290,'Container Panel'!$B$41:$Z$100,$D290,0)/(VLOOKUP(FL$276,UI!$A$12:$O$51,VLOOKUP(FL$278,$B$276:$C$278,2,0),0)/1000)),"")</f>
        <v/>
      </c>
      <c r="FM290" s="145" t="str">
        <f>IFERROR(TRUNC(VLOOKUP($E290,'Container Panel'!$B$41:$Z$100,$D290,0)/(VLOOKUP(FM$276,UI!$A$12:$O$51,VLOOKUP(FM$278,$B$276:$C$278,2,0),0)/1000)),"")</f>
        <v/>
      </c>
      <c r="FN290" s="145" t="str">
        <f>IFERROR(TRUNC(VLOOKUP($E290,'Container Panel'!$B$41:$Z$100,$D290,0)/(VLOOKUP(FN$276,UI!$A$12:$O$51,VLOOKUP(FN$278,$B$276:$C$278,2,0),0)/1000)),"")</f>
        <v/>
      </c>
      <c r="FO290" s="145" t="str">
        <f>IFERROR(TRUNC(VLOOKUP($E290,'Container Panel'!$B$41:$Z$100,$D290,0)/(VLOOKUP(FO$276,UI!$A$12:$O$51,VLOOKUP(FO$278,$B$276:$C$278,2,0),0)/1000)),"")</f>
        <v/>
      </c>
      <c r="FP290" s="145" t="str">
        <f>IFERROR(TRUNC(VLOOKUP($E290,'Container Panel'!$B$41:$Z$100,$D290,0)/(VLOOKUP(FP$276,UI!$A$12:$O$51,VLOOKUP(FP$278,$B$276:$C$278,2,0),0)/1000)),"")</f>
        <v/>
      </c>
      <c r="FQ290" s="145" t="str">
        <f>IFERROR(TRUNC(VLOOKUP($E290,'Container Panel'!$B$41:$Z$100,$D290,0)/(VLOOKUP(FQ$276,UI!$A$12:$O$51,VLOOKUP(FQ$278,$B$276:$C$278,2,0),0)/1000)),"")</f>
        <v/>
      </c>
      <c r="FR290" s="145" t="str">
        <f>IFERROR(TRUNC(VLOOKUP($E290,'Container Panel'!$B$41:$Z$100,$D290,0)/(VLOOKUP(FR$276,UI!$A$12:$O$51,VLOOKUP(FR$278,$B$276:$C$278,2,0),0)/1000)),"")</f>
        <v/>
      </c>
      <c r="FS290" s="145" t="str">
        <f>IFERROR(TRUNC(VLOOKUP($E290,'Container Panel'!$B$41:$Z$100,$D290,0)/(VLOOKUP(FS$276,UI!$A$12:$O$51,VLOOKUP(FS$278,$B$276:$C$278,2,0),0)/1000)),"")</f>
        <v/>
      </c>
      <c r="FT290" s="145" t="str">
        <f>IFERROR(TRUNC(VLOOKUP($E290,'Container Panel'!$B$41:$Z$100,$D290,0)/(VLOOKUP(FT$276,UI!$A$12:$O$51,VLOOKUP(FT$278,$B$276:$C$278,2,0),0)/1000)),"")</f>
        <v/>
      </c>
      <c r="FU290" s="145" t="str">
        <f>IFERROR(TRUNC(VLOOKUP($E290,'Container Panel'!$B$41:$Z$100,$D290,0)/(VLOOKUP(FU$276,UI!$A$12:$O$51,VLOOKUP(FU$278,$B$276:$C$278,2,0),0)/1000)),"")</f>
        <v/>
      </c>
      <c r="FV290" s="145" t="str">
        <f>IFERROR(TRUNC(VLOOKUP($E290,'Container Panel'!$B$41:$Z$100,$D290,0)/(VLOOKUP(FV$276,UI!$A$12:$O$51,VLOOKUP(FV$278,$B$276:$C$278,2,0),0)/1000)),"")</f>
        <v/>
      </c>
      <c r="FW290" s="145" t="str">
        <f>IFERROR(TRUNC(VLOOKUP($E290,'Container Panel'!$B$41:$Z$100,$D290,0)/(VLOOKUP(FW$276,UI!$A$12:$O$51,VLOOKUP(FW$278,$B$276:$C$278,2,0),0)/1000)),"")</f>
        <v/>
      </c>
      <c r="FX290" s="145" t="str">
        <f>IFERROR(TRUNC(VLOOKUP($E290,'Container Panel'!$B$41:$Z$100,$D290,0)/(VLOOKUP(FX$276,UI!$A$12:$O$51,VLOOKUP(FX$278,$B$276:$C$278,2,0),0)/1000)),"")</f>
        <v/>
      </c>
      <c r="FY290" s="145" t="str">
        <f>IFERROR(TRUNC(VLOOKUP($E290,'Container Panel'!$B$41:$Z$100,$D290,0)/(VLOOKUP(FY$276,UI!$A$12:$O$51,VLOOKUP(FY$278,$B$276:$C$278,2,0),0)/1000)),"")</f>
        <v/>
      </c>
      <c r="FZ290" s="145" t="str">
        <f>IFERROR(TRUNC(VLOOKUP($E290,'Container Panel'!$B$41:$Z$100,$D290,0)/(VLOOKUP(FZ$276,UI!$A$12:$O$51,VLOOKUP(FZ$278,$B$276:$C$278,2,0),0)/1000)),"")</f>
        <v/>
      </c>
      <c r="GA290" s="145" t="str">
        <f>IFERROR(TRUNC(VLOOKUP($E290,'Container Panel'!$B$41:$Z$100,$D290,0)/(VLOOKUP(GA$276,UI!$A$12:$O$51,VLOOKUP(GA$278,$B$276:$C$278,2,0),0)/1000)),"")</f>
        <v/>
      </c>
      <c r="GB290" s="145" t="str">
        <f>IFERROR(TRUNC(VLOOKUP($E290,'Container Panel'!$B$41:$Z$100,$D290,0)/(VLOOKUP(GB$276,UI!$A$12:$O$51,VLOOKUP(GB$278,$B$276:$C$278,2,0),0)/1000)),"")</f>
        <v/>
      </c>
      <c r="GC290" s="145" t="str">
        <f>IFERROR(TRUNC(VLOOKUP($E290,'Container Panel'!$B$41:$Z$100,$D290,0)/(VLOOKUP(GC$276,UI!$A$12:$O$51,VLOOKUP(GC$278,$B$276:$C$278,2,0),0)/1000)),"")</f>
        <v/>
      </c>
      <c r="GD290" s="145" t="str">
        <f>IFERROR(TRUNC(VLOOKUP($E290,'Container Panel'!$B$41:$Z$100,$D290,0)/(VLOOKUP(GD$276,UI!$A$12:$O$51,VLOOKUP(GD$278,$B$276:$C$278,2,0),0)/1000)),"")</f>
        <v/>
      </c>
      <c r="GE290" s="145" t="str">
        <f>IFERROR(TRUNC(VLOOKUP($E290,'Container Panel'!$B$41:$Z$100,$D290,0)/(VLOOKUP(GE$276,UI!$A$12:$O$51,VLOOKUP(GE$278,$B$276:$C$278,2,0),0)/1000)),"")</f>
        <v/>
      </c>
      <c r="GF290" s="145" t="str">
        <f>IFERROR(TRUNC(VLOOKUP($E290,'Container Panel'!$B$41:$Z$100,$D290,0)/(VLOOKUP(GF$276,UI!$A$12:$O$51,VLOOKUP(GF$278,$B$276:$C$278,2,0),0)/1000)),"")</f>
        <v/>
      </c>
      <c r="GG290" s="145" t="str">
        <f>IFERROR(TRUNC(VLOOKUP($E290,'Container Panel'!$B$41:$Z$100,$D290,0)/(VLOOKUP(GG$276,UI!$A$12:$O$51,VLOOKUP(GG$278,$B$276:$C$278,2,0),0)/1000)),"")</f>
        <v/>
      </c>
      <c r="GH290" s="145" t="str">
        <f>IFERROR(TRUNC(VLOOKUP($E290,'Container Panel'!$B$41:$Z$100,$D290,0)/(VLOOKUP(GH$276,UI!$A$12:$O$51,VLOOKUP(GH$278,$B$276:$C$278,2,0),0)/1000)),"")</f>
        <v/>
      </c>
      <c r="GI290" s="145" t="str">
        <f>IFERROR(TRUNC(VLOOKUP($E290,'Container Panel'!$B$41:$Z$100,$D290,0)/(VLOOKUP(GI$276,UI!$A$12:$O$51,VLOOKUP(GI$278,$B$276:$C$278,2,0),0)/1000)),"")</f>
        <v/>
      </c>
      <c r="GJ290" s="145" t="str">
        <f>IFERROR(TRUNC(VLOOKUP($E290,'Container Panel'!$B$41:$Z$100,$D290,0)/(VLOOKUP(GJ$276,UI!$A$12:$O$51,VLOOKUP(GJ$278,$B$276:$C$278,2,0),0)/1000)),"")</f>
        <v/>
      </c>
      <c r="GK290" s="145" t="str">
        <f>IFERROR(TRUNC(VLOOKUP($E290,'Container Panel'!$B$41:$Z$100,$D290,0)/(VLOOKUP(GK$276,UI!$A$12:$O$51,VLOOKUP(GK$278,$B$276:$C$278,2,0),0)/1000)),"")</f>
        <v/>
      </c>
      <c r="GL290" s="145" t="str">
        <f>IFERROR(TRUNC(VLOOKUP($E290,'Container Panel'!$B$41:$Z$100,$D290,0)/(VLOOKUP(GL$276,UI!$A$12:$O$51,VLOOKUP(GL$278,$B$276:$C$278,2,0),0)/1000)),"")</f>
        <v/>
      </c>
      <c r="GM290" s="145" t="str">
        <f>IFERROR(TRUNC(VLOOKUP($E290,'Container Panel'!$B$41:$Z$100,$D290,0)/(VLOOKUP(GM$276,UI!$A$12:$O$51,VLOOKUP(GM$278,$B$276:$C$278,2,0),0)/1000)),"")</f>
        <v/>
      </c>
      <c r="GN290" s="145" t="str">
        <f>IFERROR(TRUNC(VLOOKUP($E290,'Container Panel'!$B$41:$Z$100,$D290,0)/(VLOOKUP(GN$276,UI!$A$12:$O$51,VLOOKUP(GN$278,$B$276:$C$278,2,0),0)/1000)),"")</f>
        <v/>
      </c>
      <c r="GO290" s="145" t="str">
        <f>IFERROR(TRUNC(VLOOKUP($E290,'Container Panel'!$B$41:$Z$100,$D290,0)/(VLOOKUP(GO$276,UI!$A$12:$O$51,VLOOKUP(GO$278,$B$276:$C$278,2,0),0)/1000)),"")</f>
        <v/>
      </c>
      <c r="GP290" s="145" t="str">
        <f>IFERROR(TRUNC(VLOOKUP($E290,'Container Panel'!$B$41:$Z$100,$D290,0)/(VLOOKUP(GP$276,UI!$A$12:$O$51,VLOOKUP(GP$278,$B$276:$C$278,2,0),0)/1000)),"")</f>
        <v/>
      </c>
      <c r="GQ290" s="145" t="str">
        <f>IFERROR(TRUNC(VLOOKUP($E290,'Container Panel'!$B$41:$Z$100,$D290,0)/(VLOOKUP(GQ$276,UI!$A$12:$O$51,VLOOKUP(GQ$278,$B$276:$C$278,2,0),0)/1000)),"")</f>
        <v/>
      </c>
      <c r="GR290" s="145" t="str">
        <f>IFERROR(TRUNC(VLOOKUP($E290,'Container Panel'!$B$41:$Z$100,$D290,0)/(VLOOKUP(GR$276,UI!$A$12:$O$51,VLOOKUP(GR$278,$B$276:$C$278,2,0),0)/1000)),"")</f>
        <v/>
      </c>
      <c r="GS290" s="145" t="str">
        <f>IFERROR(TRUNC(VLOOKUP($E290,'Container Panel'!$B$41:$Z$100,$D290,0)/(VLOOKUP(GS$276,UI!$A$12:$O$51,VLOOKUP(GS$278,$B$276:$C$278,2,0),0)/1000)),"")</f>
        <v/>
      </c>
      <c r="GT290" s="145" t="str">
        <f>IFERROR(TRUNC(VLOOKUP($E290,'Container Panel'!$B$41:$Z$100,$D290,0)/(VLOOKUP(GT$276,UI!$A$12:$O$51,VLOOKUP(GT$278,$B$276:$C$278,2,0),0)/1000)),"")</f>
        <v/>
      </c>
      <c r="GU290" s="145" t="str">
        <f>IFERROR(TRUNC(VLOOKUP($E290,'Container Panel'!$B$41:$Z$100,$D290,0)/(VLOOKUP(GU$276,UI!$A$12:$O$51,VLOOKUP(GU$278,$B$276:$C$278,2,0),0)/1000)),"")</f>
        <v/>
      </c>
      <c r="GV290" s="145" t="str">
        <f>IFERROR(TRUNC(VLOOKUP($E290,'Container Panel'!$B$41:$Z$100,$D290,0)/(VLOOKUP(GV$276,UI!$A$12:$O$51,VLOOKUP(GV$278,$B$276:$C$278,2,0),0)/1000)),"")</f>
        <v/>
      </c>
      <c r="GW290" s="145" t="str">
        <f>IFERROR(TRUNC(VLOOKUP($E290,'Container Panel'!$B$41:$Z$100,$D290,0)/(VLOOKUP(GW$276,UI!$A$12:$O$51,VLOOKUP(GW$278,$B$276:$C$278,2,0),0)/1000)),"")</f>
        <v/>
      </c>
      <c r="GX290" s="145" t="str">
        <f>IFERROR(TRUNC(VLOOKUP($E290,'Container Panel'!$B$41:$Z$100,$D290,0)/(VLOOKUP(GX$276,UI!$A$12:$O$51,VLOOKUP(GX$278,$B$276:$C$278,2,0),0)/1000)),"")</f>
        <v/>
      </c>
      <c r="GY290" s="145" t="str">
        <f>IFERROR(TRUNC(VLOOKUP($E290,'Container Panel'!$B$41:$Z$100,$D290,0)/(VLOOKUP(GY$276,UI!$A$12:$O$51,VLOOKUP(GY$278,$B$276:$C$278,2,0),0)/1000)),"")</f>
        <v/>
      </c>
      <c r="GZ290" s="145" t="str">
        <f>IFERROR(TRUNC(VLOOKUP($E290,'Container Panel'!$B$41:$Z$100,$D290,0)/(VLOOKUP(GZ$276,UI!$A$12:$O$51,VLOOKUP(GZ$278,$B$276:$C$278,2,0),0)/1000)),"")</f>
        <v/>
      </c>
      <c r="HA290" s="145" t="str">
        <f>IFERROR(TRUNC(VLOOKUP($E290,'Container Panel'!$B$41:$Z$100,$D290,0)/(VLOOKUP(HA$276,UI!$A$12:$O$51,VLOOKUP(HA$278,$B$276:$C$278,2,0),0)/1000)),"")</f>
        <v/>
      </c>
      <c r="HB290" s="145" t="str">
        <f>IFERROR(TRUNC(VLOOKUP($E290,'Container Panel'!$B$41:$Z$100,$D290,0)/(VLOOKUP(HB$276,UI!$A$12:$O$51,VLOOKUP(HB$278,$B$276:$C$278,2,0),0)/1000)),"")</f>
        <v/>
      </c>
      <c r="HC290" s="145" t="str">
        <f>IFERROR(TRUNC(VLOOKUP($E290,'Container Panel'!$B$41:$Z$100,$D290,0)/(VLOOKUP(HC$276,UI!$A$12:$O$51,VLOOKUP(HC$278,$B$276:$C$278,2,0),0)/1000)),"")</f>
        <v/>
      </c>
      <c r="HD290" s="145" t="str">
        <f>IFERROR(TRUNC(VLOOKUP($E290,'Container Panel'!$B$41:$Z$100,$D290,0)/(VLOOKUP(HD$276,UI!$A$12:$O$51,VLOOKUP(HD$278,$B$276:$C$278,2,0),0)/1000)),"")</f>
        <v/>
      </c>
      <c r="HE290" s="145" t="str">
        <f>IFERROR(TRUNC(VLOOKUP($E290,'Container Panel'!$B$41:$Z$100,$D290,0)/(VLOOKUP(HE$276,UI!$A$12:$O$51,VLOOKUP(HE$278,$B$276:$C$278,2,0),0)/1000)),"")</f>
        <v/>
      </c>
      <c r="HF290" s="145" t="str">
        <f>IFERROR(TRUNC(VLOOKUP($E290,'Container Panel'!$B$41:$Z$100,$D290,0)/(VLOOKUP(HF$276,UI!$A$12:$O$51,VLOOKUP(HF$278,$B$276:$C$278,2,0),0)/1000)),"")</f>
        <v/>
      </c>
      <c r="HG290" s="145" t="str">
        <f>IFERROR(TRUNC(VLOOKUP($E290,'Container Panel'!$B$41:$Z$100,$D290,0)/(VLOOKUP(HG$276,UI!$A$12:$O$51,VLOOKUP(HG$278,$B$276:$C$278,2,0),0)/1000)),"")</f>
        <v/>
      </c>
      <c r="HH290" s="145" t="str">
        <f>IFERROR(TRUNC(VLOOKUP($E290,'Container Panel'!$B$41:$Z$100,$D290,0)/(VLOOKUP(HH$276,UI!$A$12:$O$51,VLOOKUP(HH$278,$B$276:$C$278,2,0),0)/1000)),"")</f>
        <v/>
      </c>
      <c r="HI290" s="145" t="str">
        <f>IFERROR(TRUNC(VLOOKUP($E290,'Container Panel'!$B$41:$Z$100,$D290,0)/(VLOOKUP(HI$276,UI!$A$12:$O$51,VLOOKUP(HI$278,$B$276:$C$278,2,0),0)/1000)),"")</f>
        <v/>
      </c>
      <c r="HJ290" s="145" t="str">
        <f>IFERROR(TRUNC(VLOOKUP($E290,'Container Panel'!$B$41:$Z$100,$D290,0)/(VLOOKUP(HJ$276,UI!$A$12:$O$51,VLOOKUP(HJ$278,$B$276:$C$278,2,0),0)/1000)),"")</f>
        <v/>
      </c>
      <c r="HK290" s="145" t="str">
        <f>IFERROR(TRUNC(VLOOKUP($E290,'Container Panel'!$B$41:$Z$100,$D290,0)/(VLOOKUP(HK$276,UI!$A$12:$O$51,VLOOKUP(HK$278,$B$276:$C$278,2,0),0)/1000)),"")</f>
        <v/>
      </c>
      <c r="HL290" s="145" t="str">
        <f>IFERROR(TRUNC(VLOOKUP($E290,'Container Panel'!$B$41:$Z$100,$D290,0)/(VLOOKUP(HL$276,UI!$A$12:$O$51,VLOOKUP(HL$278,$B$276:$C$278,2,0),0)/1000)),"")</f>
        <v/>
      </c>
      <c r="HM290" s="145" t="str">
        <f>IFERROR(TRUNC(VLOOKUP($E290,'Container Panel'!$B$41:$Z$100,$D290,0)/(VLOOKUP(HM$276,UI!$A$12:$O$51,VLOOKUP(HM$278,$B$276:$C$278,2,0),0)/1000)),"")</f>
        <v/>
      </c>
      <c r="HN290" s="145" t="str">
        <f>IFERROR(TRUNC(VLOOKUP($E290,'Container Panel'!$B$41:$Z$100,$D290,0)/(VLOOKUP(HN$276,UI!$A$12:$O$51,VLOOKUP(HN$278,$B$276:$C$278,2,0),0)/1000)),"")</f>
        <v/>
      </c>
      <c r="HO290" s="145" t="str">
        <f>IFERROR(TRUNC(VLOOKUP($E290,'Container Panel'!$B$41:$Z$100,$D290,0)/(VLOOKUP(HO$276,UI!$A$12:$O$51,VLOOKUP(HO$278,$B$276:$C$278,2,0),0)/1000)),"")</f>
        <v/>
      </c>
      <c r="HP290" s="145" t="str">
        <f>IFERROR(TRUNC(VLOOKUP($E290,'Container Panel'!$B$41:$Z$100,$D290,0)/(VLOOKUP(HP$276,UI!$A$12:$O$51,VLOOKUP(HP$278,$B$276:$C$278,2,0),0)/1000)),"")</f>
        <v/>
      </c>
      <c r="HQ290" s="145" t="str">
        <f>IFERROR(TRUNC(VLOOKUP($E290,'Container Panel'!$B$41:$Z$100,$D290,0)/(VLOOKUP(HQ$276,UI!$A$12:$O$51,VLOOKUP(HQ$278,$B$276:$C$278,2,0),0)/1000)),"")</f>
        <v/>
      </c>
      <c r="HR290" s="145" t="str">
        <f>IFERROR(TRUNC(VLOOKUP($E290,'Container Panel'!$B$41:$Z$100,$D290,0)/(VLOOKUP(HR$276,UI!$A$12:$O$51,VLOOKUP(HR$278,$B$276:$C$278,2,0),0)/1000)),"")</f>
        <v/>
      </c>
      <c r="HS290" s="145" t="str">
        <f>IFERROR(TRUNC(VLOOKUP($E290,'Container Panel'!$B$41:$Z$100,$D290,0)/(VLOOKUP(HS$276,UI!$A$12:$O$51,VLOOKUP(HS$278,$B$276:$C$278,2,0),0)/1000)),"")</f>
        <v/>
      </c>
      <c r="HT290" s="145" t="str">
        <f>IFERROR(TRUNC(VLOOKUP($E290,'Container Panel'!$B$41:$Z$100,$D290,0)/(VLOOKUP(HT$276,UI!$A$12:$O$51,VLOOKUP(HT$278,$B$276:$C$278,2,0),0)/1000)),"")</f>
        <v/>
      </c>
      <c r="HU290" s="145" t="str">
        <f>IFERROR(TRUNC(VLOOKUP($E290,'Container Panel'!$B$41:$Z$100,$D290,0)/(VLOOKUP(HU$276,UI!$A$12:$O$51,VLOOKUP(HU$278,$B$276:$C$278,2,0),0)/1000)),"")</f>
        <v/>
      </c>
      <c r="HV290" s="145" t="str">
        <f>IFERROR(TRUNC(VLOOKUP($E290,'Container Panel'!$B$41:$Z$100,$D290,0)/(VLOOKUP(HV$276,UI!$A$12:$O$51,VLOOKUP(HV$278,$B$276:$C$278,2,0),0)/1000)),"")</f>
        <v/>
      </c>
      <c r="HW290" s="145" t="str">
        <f>IFERROR(TRUNC(VLOOKUP($E290,'Container Panel'!$B$41:$Z$100,$D290,0)/(VLOOKUP(HW$276,UI!$A$12:$O$51,VLOOKUP(HW$278,$B$276:$C$278,2,0),0)/1000)),"")</f>
        <v/>
      </c>
      <c r="HX290" s="145" t="str">
        <f>IFERROR(TRUNC(VLOOKUP($E290,'Container Panel'!$B$41:$Z$100,$D290,0)/(VLOOKUP(HX$276,UI!$A$12:$O$51,VLOOKUP(HX$278,$B$276:$C$278,2,0),0)/1000)),"")</f>
        <v/>
      </c>
      <c r="HY290" s="145" t="str">
        <f>IFERROR(TRUNC(VLOOKUP($E290,'Container Panel'!$B$41:$Z$100,$D290,0)/(VLOOKUP(HY$276,UI!$A$12:$O$51,VLOOKUP(HY$278,$B$276:$C$278,2,0),0)/1000)),"")</f>
        <v/>
      </c>
      <c r="HZ290" s="145" t="str">
        <f>IFERROR(TRUNC(VLOOKUP($E290,'Container Panel'!$B$41:$Z$100,$D290,0)/(VLOOKUP(HZ$276,UI!$A$12:$O$51,VLOOKUP(HZ$278,$B$276:$C$278,2,0),0)/1000)),"")</f>
        <v/>
      </c>
      <c r="IA290" s="145" t="str">
        <f>IFERROR(TRUNC(VLOOKUP($E290,'Container Panel'!$B$41:$Z$100,$D290,0)/(VLOOKUP(IA$276,UI!$A$12:$O$51,VLOOKUP(IA$278,$B$276:$C$278,2,0),0)/1000)),"")</f>
        <v/>
      </c>
      <c r="IB290" s="145" t="str">
        <f>IFERROR(TRUNC(VLOOKUP($E290,'Container Panel'!$B$41:$Z$100,$D290,0)/(VLOOKUP(IB$276,UI!$A$12:$O$51,VLOOKUP(IB$278,$B$276:$C$278,2,0),0)/1000)),"")</f>
        <v/>
      </c>
      <c r="IC290" s="145" t="str">
        <f>IFERROR(TRUNC(VLOOKUP($E290,'Container Panel'!$B$41:$Z$100,$D290,0)/(VLOOKUP(IC$276,UI!$A$12:$O$51,VLOOKUP(IC$278,$B$276:$C$278,2,0),0)/1000)),"")</f>
        <v/>
      </c>
      <c r="ID290" s="145" t="str">
        <f>IFERROR(TRUNC(VLOOKUP($E290,'Container Panel'!$B$41:$Z$100,$D290,0)/(VLOOKUP(ID$276,UI!$A$12:$O$51,VLOOKUP(ID$278,$B$276:$C$278,2,0),0)/1000)),"")</f>
        <v/>
      </c>
      <c r="IE290" s="145" t="str">
        <f>IFERROR(TRUNC(VLOOKUP($E290,'Container Panel'!$B$41:$Z$100,$D290,0)/(VLOOKUP(IE$276,UI!$A$12:$O$51,VLOOKUP(IE$278,$B$276:$C$278,2,0),0)/1000)),"")</f>
        <v/>
      </c>
      <c r="IF290" s="145" t="str">
        <f>IFERROR(TRUNC(VLOOKUP($E290,'Container Panel'!$B$41:$Z$100,$D290,0)/(VLOOKUP(IF$276,UI!$A$12:$O$51,VLOOKUP(IF$278,$B$276:$C$278,2,0),0)/1000)),"")</f>
        <v/>
      </c>
      <c r="IG290" s="145" t="str">
        <f>IFERROR(TRUNC(VLOOKUP($E290,'Container Panel'!$B$41:$Z$100,$D290,0)/(VLOOKUP(IG$276,UI!$A$12:$O$51,VLOOKUP(IG$278,$B$276:$C$278,2,0),0)/1000)),"")</f>
        <v/>
      </c>
      <c r="IH290" s="145" t="str">
        <f>IFERROR(TRUNC(VLOOKUP($E290,'Container Panel'!$B$41:$Z$100,$D290,0)/(VLOOKUP(IH$276,UI!$A$12:$O$51,VLOOKUP(IH$278,$B$276:$C$278,2,0),0)/1000)),"")</f>
        <v/>
      </c>
      <c r="II290" s="145" t="str">
        <f>IFERROR(TRUNC(VLOOKUP($E290,'Container Panel'!$B$41:$Z$100,$D290,0)/(VLOOKUP(II$276,UI!$A$12:$O$51,VLOOKUP(II$278,$B$276:$C$278,2,0),0)/1000)),"")</f>
        <v/>
      </c>
      <c r="IJ290" s="145" t="str">
        <f>IFERROR(TRUNC(VLOOKUP($E290,'Container Panel'!$B$41:$Z$100,$D290,0)/(VLOOKUP(IJ$276,UI!$A$12:$O$51,VLOOKUP(IJ$278,$B$276:$C$278,2,0),0)/1000)),"")</f>
        <v/>
      </c>
      <c r="IK290" s="145" t="str">
        <f>IFERROR(TRUNC(VLOOKUP($E290,'Container Panel'!$B$41:$Z$100,$D290,0)/(VLOOKUP(IK$276,UI!$A$12:$O$51,VLOOKUP(IK$278,$B$276:$C$278,2,0),0)/1000)),"")</f>
        <v/>
      </c>
      <c r="IL290" s="145" t="str">
        <f>IFERROR(TRUNC(VLOOKUP($E290,'Container Panel'!$B$41:$Z$100,$D290,0)/(VLOOKUP(IL$276,UI!$A$12:$O$51,VLOOKUP(IL$278,$B$276:$C$278,2,0),0)/1000)),"")</f>
        <v/>
      </c>
    </row>
    <row r="291" spans="2:246">
      <c r="B291" s="74">
        <v>11</v>
      </c>
      <c r="C291" s="74">
        <f t="shared" si="191"/>
        <v>4</v>
      </c>
      <c r="D291" s="163">
        <f>MOD(B291,3)+'Container Panel'!$Q$38</f>
        <v>18</v>
      </c>
      <c r="E291" s="143" t="str">
        <f t="shared" si="192"/>
        <v>PB</v>
      </c>
      <c r="F291" s="144" t="s">
        <v>29</v>
      </c>
      <c r="G291" s="145">
        <f>IFERROR(IF(AND(G$272=list!$D$3,'Box Calculation'!G$279&lt;&gt;"h",$E291&lt;&gt;0),0,IF(AND(G$273=list!$D$2,$E291&lt;&gt;0,TRUNC(VLOOKUP($E291,'Container Panel'!$B$41:$Z$100,$D291,0)/(VLOOKUP(G$276,UI!$A$12:$O$51,VLOOKUP(G$279,$B$276:$C$278,2,0),0)/1000))&gt;0),1,TRUNC(VLOOKUP($E291,'Container Panel'!$B$41:$Z$100,$D291,0)/(VLOOKUP(G$276,UI!$A$12:$O$51,VLOOKUP(G$279,$B$276:$C$278,2,0),0)/1000)))),"")</f>
        <v>1</v>
      </c>
      <c r="H291" s="145">
        <f>IFERROR(IF(AND(H$272=list!$D$3,'Box Calculation'!H$279&lt;&gt;"h",$E291&lt;&gt;0),0,IF(AND(H$273=list!$D$2,$E291&lt;&gt;0,TRUNC(VLOOKUP($E291,'Container Panel'!$B$41:$Z$100,$D291,0)/(VLOOKUP(H$276,UI!$A$12:$O$51,VLOOKUP(H$279,$B$276:$C$278,2,0),0)/1000))&gt;0),1,TRUNC(VLOOKUP($E291,'Container Panel'!$B$41:$Z$100,$D291,0)/(VLOOKUP(H$276,UI!$A$12:$O$51,VLOOKUP(H$279,$B$276:$C$278,2,0),0)/1000)))),"")</f>
        <v>4</v>
      </c>
      <c r="I291" s="145">
        <f>IFERROR(IF(AND(I$272=list!$D$3,'Box Calculation'!I$279&lt;&gt;"h",$E291&lt;&gt;0),0,IF(AND(I$273=list!$D$2,$E291&lt;&gt;0,TRUNC(VLOOKUP($E291,'Container Panel'!$B$41:$Z$100,$D291,0)/(VLOOKUP(I$276,UI!$A$12:$O$51,VLOOKUP(I$279,$B$276:$C$278,2,0),0)/1000))&gt;0),1,TRUNC(VLOOKUP($E291,'Container Panel'!$B$41:$Z$100,$D291,0)/(VLOOKUP(I$276,UI!$A$12:$O$51,VLOOKUP(I$279,$B$276:$C$278,2,0),0)/1000)))),"")</f>
        <v>1</v>
      </c>
      <c r="J291" s="145">
        <f>IFERROR(IF(AND(J$272=list!$D$3,'Box Calculation'!J$279&lt;&gt;"h",$E291&lt;&gt;0),0,IF(AND(J$273=list!$D$2,$E291&lt;&gt;0,TRUNC(VLOOKUP($E291,'Container Panel'!$B$41:$Z$100,$D291,0)/(VLOOKUP(J$276,UI!$A$12:$O$51,VLOOKUP(J$279,$B$276:$C$278,2,0),0)/1000))&gt;0),1,TRUNC(VLOOKUP($E291,'Container Panel'!$B$41:$Z$100,$D291,0)/(VLOOKUP(J$276,UI!$A$12:$O$51,VLOOKUP(J$279,$B$276:$C$278,2,0),0)/1000)))),"")</f>
        <v>1</v>
      </c>
      <c r="K291" s="145">
        <f>IFERROR(IF(AND(K$272=list!$D$3,'Box Calculation'!K$279&lt;&gt;"h",$E291&lt;&gt;0),0,IF(AND(K$273=list!$D$2,$E291&lt;&gt;0,TRUNC(VLOOKUP($E291,'Container Panel'!$B$41:$Z$100,$D291,0)/(VLOOKUP(K$276,UI!$A$12:$O$51,VLOOKUP(K$279,$B$276:$C$278,2,0),0)/1000))&gt;0),1,TRUNC(VLOOKUP($E291,'Container Panel'!$B$41:$Z$100,$D291,0)/(VLOOKUP(K$276,UI!$A$12:$O$51,VLOOKUP(K$279,$B$276:$C$278,2,0),0)/1000)))),"")</f>
        <v>1</v>
      </c>
      <c r="L291" s="145">
        <f>IFERROR(IF(AND(L$272=list!$D$3,'Box Calculation'!L$279&lt;&gt;"h",$E291&lt;&gt;0),0,IF(AND(L$273=list!$D$2,$E291&lt;&gt;0,TRUNC(VLOOKUP($E291,'Container Panel'!$B$41:$Z$100,$D291,0)/(VLOOKUP(L$276,UI!$A$12:$O$51,VLOOKUP(L$279,$B$276:$C$278,2,0),0)/1000))&gt;0),1,TRUNC(VLOOKUP($E291,'Container Panel'!$B$41:$Z$100,$D291,0)/(VLOOKUP(L$276,UI!$A$12:$O$51,VLOOKUP(L$279,$B$276:$C$278,2,0),0)/1000)))),"")</f>
        <v>4</v>
      </c>
      <c r="M291" s="145">
        <f>IFERROR(IF(AND(M$272=list!$D$3,'Box Calculation'!M$279&lt;&gt;"h",$E291&lt;&gt;0),0,IF(AND(M$273=list!$D$2,$E291&lt;&gt;0,TRUNC(VLOOKUP($E291,'Container Panel'!$B$41:$Z$100,$D291,0)/(VLOOKUP(M$276,UI!$A$12:$O$51,VLOOKUP(M$279,$B$276:$C$278,2,0),0)/1000))&gt;0),1,TRUNC(VLOOKUP($E291,'Container Panel'!$B$41:$Z$100,$D291,0)/(VLOOKUP(M$276,UI!$A$12:$O$51,VLOOKUP(M$279,$B$276:$C$278,2,0),0)/1000)))),"")</f>
        <v>3</v>
      </c>
      <c r="N291" s="145">
        <f>IFERROR(IF(AND(N$272=list!$D$3,'Box Calculation'!N$279&lt;&gt;"h",$E291&lt;&gt;0),0,IF(AND(N$273=list!$D$2,$E291&lt;&gt;0,TRUNC(VLOOKUP($E291,'Container Panel'!$B$41:$Z$100,$D291,0)/(VLOOKUP(N$276,UI!$A$12:$O$51,VLOOKUP(N$279,$B$276:$C$278,2,0),0)/1000))&gt;0),1,TRUNC(VLOOKUP($E291,'Container Panel'!$B$41:$Z$100,$D291,0)/(VLOOKUP(N$276,UI!$A$12:$O$51,VLOOKUP(N$279,$B$276:$C$278,2,0),0)/1000)))),"")</f>
        <v>1</v>
      </c>
      <c r="O291" s="145">
        <f>IFERROR(IF(AND(O$272=list!$D$3,'Box Calculation'!O$279&lt;&gt;"h",$E291&lt;&gt;0),0,IF(AND(O$273=list!$D$2,$E291&lt;&gt;0,TRUNC(VLOOKUP($E291,'Container Panel'!$B$41:$Z$100,$D291,0)/(VLOOKUP(O$276,UI!$A$12:$O$51,VLOOKUP(O$279,$B$276:$C$278,2,0),0)/1000))&gt;0),1,TRUNC(VLOOKUP($E291,'Container Panel'!$B$41:$Z$100,$D291,0)/(VLOOKUP(O$276,UI!$A$12:$O$51,VLOOKUP(O$279,$B$276:$C$278,2,0),0)/1000)))),"")</f>
        <v>3</v>
      </c>
      <c r="P291" s="145">
        <f>IFERROR(IF(AND(P$272=list!$D$3,'Box Calculation'!P$279&lt;&gt;"h",$E291&lt;&gt;0),0,IF(AND(P$273=list!$D$2,$E291&lt;&gt;0,TRUNC(VLOOKUP($E291,'Container Panel'!$B$41:$Z$100,$D291,0)/(VLOOKUP(P$276,UI!$A$12:$O$51,VLOOKUP(P$279,$B$276:$C$278,2,0),0)/1000))&gt;0),1,TRUNC(VLOOKUP($E291,'Container Panel'!$B$41:$Z$100,$D291,0)/(VLOOKUP(P$276,UI!$A$12:$O$51,VLOOKUP(P$279,$B$276:$C$278,2,0),0)/1000)))),"")</f>
        <v>0</v>
      </c>
      <c r="Q291" s="145">
        <f>IFERROR(IF(AND(Q$272=list!$D$3,'Box Calculation'!Q$279&lt;&gt;"h",$E291&lt;&gt;0),0,IF(AND(Q$273=list!$D$2,$E291&lt;&gt;0,TRUNC(VLOOKUP($E291,'Container Panel'!$B$41:$Z$100,$D291,0)/(VLOOKUP(Q$276,UI!$A$12:$O$51,VLOOKUP(Q$279,$B$276:$C$278,2,0),0)/1000))&gt;0),1,TRUNC(VLOOKUP($E291,'Container Panel'!$B$41:$Z$100,$D291,0)/(VLOOKUP(Q$276,UI!$A$12:$O$51,VLOOKUP(Q$279,$B$276:$C$278,2,0),0)/1000)))),"")</f>
        <v>0</v>
      </c>
      <c r="R291" s="145">
        <f>IFERROR(IF(AND(R$272=list!$D$3,'Box Calculation'!R$279&lt;&gt;"h",$E291&lt;&gt;0),0,IF(AND(R$273=list!$D$2,$E291&lt;&gt;0,TRUNC(VLOOKUP($E291,'Container Panel'!$B$41:$Z$100,$D291,0)/(VLOOKUP(R$276,UI!$A$12:$O$51,VLOOKUP(R$279,$B$276:$C$278,2,0),0)/1000))&gt;0),1,TRUNC(VLOOKUP($E291,'Container Panel'!$B$41:$Z$100,$D291,0)/(VLOOKUP(R$276,UI!$A$12:$O$51,VLOOKUP(R$279,$B$276:$C$278,2,0),0)/1000)))),"")</f>
        <v>1</v>
      </c>
      <c r="S291" s="145" t="str">
        <f>IFERROR(IF(AND(S$272=list!$D$3,'Box Calculation'!S$279&lt;&gt;"h",$E291&lt;&gt;0),0,IF(AND(S$273=list!$D$2,$E291&lt;&gt;0,TRUNC(VLOOKUP($E291,'Container Panel'!$B$41:$Z$100,$D291,0)/(VLOOKUP(S$276,UI!$A$12:$O$51,VLOOKUP(S$279,$B$276:$C$278,2,0),0)/1000))&gt;0),1,TRUNC(VLOOKUP($E291,'Container Panel'!$B$41:$Z$100,$D291,0)/(VLOOKUP(S$276,UI!$A$12:$O$51,VLOOKUP(S$279,$B$276:$C$278,2,0),0)/1000)))),"")</f>
        <v/>
      </c>
      <c r="T291" s="145" t="str">
        <f>IFERROR(IF(AND(T$272=list!$D$3,'Box Calculation'!T$279&lt;&gt;"h",$E291&lt;&gt;0),0,IF(AND(T$273=list!$D$2,$E291&lt;&gt;0,TRUNC(VLOOKUP($E291,'Container Panel'!$B$41:$Z$100,$D291,0)/(VLOOKUP(T$276,UI!$A$12:$O$51,VLOOKUP(T$279,$B$276:$C$278,2,0),0)/1000))&gt;0),1,TRUNC(VLOOKUP($E291,'Container Panel'!$B$41:$Z$100,$D291,0)/(VLOOKUP(T$276,UI!$A$12:$O$51,VLOOKUP(T$279,$B$276:$C$278,2,0),0)/1000)))),"")</f>
        <v/>
      </c>
      <c r="U291" s="145" t="str">
        <f>IFERROR(IF(AND(U$272=list!$D$3,'Box Calculation'!U$279&lt;&gt;"h",$E291&lt;&gt;0),0,IF(AND(U$273=list!$D$2,$E291&lt;&gt;0,TRUNC(VLOOKUP($E291,'Container Panel'!$B$41:$Z$100,$D291,0)/(VLOOKUP(U$276,UI!$A$12:$O$51,VLOOKUP(U$279,$B$276:$C$278,2,0),0)/1000))&gt;0),1,TRUNC(VLOOKUP($E291,'Container Panel'!$B$41:$Z$100,$D291,0)/(VLOOKUP(U$276,UI!$A$12:$O$51,VLOOKUP(U$279,$B$276:$C$278,2,0),0)/1000)))),"")</f>
        <v/>
      </c>
      <c r="V291" s="145" t="str">
        <f>IFERROR(IF(AND(V$272=list!$D$3,'Box Calculation'!V$279&lt;&gt;"h",$E291&lt;&gt;0),0,IF(AND(V$273=list!$D$2,$E291&lt;&gt;0,TRUNC(VLOOKUP($E291,'Container Panel'!$B$41:$Z$100,$D291,0)/(VLOOKUP(V$276,UI!$A$12:$O$51,VLOOKUP(V$279,$B$276:$C$278,2,0),0)/1000))&gt;0),1,TRUNC(VLOOKUP($E291,'Container Panel'!$B$41:$Z$100,$D291,0)/(VLOOKUP(V$276,UI!$A$12:$O$51,VLOOKUP(V$279,$B$276:$C$278,2,0),0)/1000)))),"")</f>
        <v/>
      </c>
      <c r="W291" s="145" t="str">
        <f>IFERROR(IF(AND(W$272=list!$D$3,'Box Calculation'!W$279&lt;&gt;"h",$E291&lt;&gt;0),0,IF(AND(W$273=list!$D$2,$E291&lt;&gt;0,TRUNC(VLOOKUP($E291,'Container Panel'!$B$41:$Z$100,$D291,0)/(VLOOKUP(W$276,UI!$A$12:$O$51,VLOOKUP(W$279,$B$276:$C$278,2,0),0)/1000))&gt;0),1,TRUNC(VLOOKUP($E291,'Container Panel'!$B$41:$Z$100,$D291,0)/(VLOOKUP(W$276,UI!$A$12:$O$51,VLOOKUP(W$279,$B$276:$C$278,2,0),0)/1000)))),"")</f>
        <v/>
      </c>
      <c r="X291" s="145" t="str">
        <f>IFERROR(IF(AND(X$272=list!$D$3,'Box Calculation'!X$279&lt;&gt;"h",$E291&lt;&gt;0),0,IF(AND(X$273=list!$D$2,$E291&lt;&gt;0,TRUNC(VLOOKUP($E291,'Container Panel'!$B$41:$Z$100,$D291,0)/(VLOOKUP(X$276,UI!$A$12:$O$51,VLOOKUP(X$279,$B$276:$C$278,2,0),0)/1000))&gt;0),1,TRUNC(VLOOKUP($E291,'Container Panel'!$B$41:$Z$100,$D291,0)/(VLOOKUP(X$276,UI!$A$12:$O$51,VLOOKUP(X$279,$B$276:$C$278,2,0),0)/1000)))),"")</f>
        <v/>
      </c>
      <c r="Y291" s="145" t="str">
        <f>IFERROR(IF(AND(Y$272=list!$D$3,'Box Calculation'!Y$279&lt;&gt;"h",$E291&lt;&gt;0),0,IF(AND(Y$273=list!$D$2,$E291&lt;&gt;0,TRUNC(VLOOKUP($E291,'Container Panel'!$B$41:$Z$100,$D291,0)/(VLOOKUP(Y$276,UI!$A$12:$O$51,VLOOKUP(Y$279,$B$276:$C$278,2,0),0)/1000))&gt;0),1,TRUNC(VLOOKUP($E291,'Container Panel'!$B$41:$Z$100,$D291,0)/(VLOOKUP(Y$276,UI!$A$12:$O$51,VLOOKUP(Y$279,$B$276:$C$278,2,0),0)/1000)))),"")</f>
        <v/>
      </c>
      <c r="Z291" s="145" t="str">
        <f>IFERROR(IF(AND(Z$272=list!$D$3,'Box Calculation'!Z$279&lt;&gt;"h",$E291&lt;&gt;0),0,IF(AND(Z$273=list!$D$2,$E291&lt;&gt;0,TRUNC(VLOOKUP($E291,'Container Panel'!$B$41:$Z$100,$D291,0)/(VLOOKUP(Z$276,UI!$A$12:$O$51,VLOOKUP(Z$279,$B$276:$C$278,2,0),0)/1000))&gt;0),1,TRUNC(VLOOKUP($E291,'Container Panel'!$B$41:$Z$100,$D291,0)/(VLOOKUP(Z$276,UI!$A$12:$O$51,VLOOKUP(Z$279,$B$276:$C$278,2,0),0)/1000)))),"")</f>
        <v/>
      </c>
      <c r="AA291" s="145" t="str">
        <f>IFERROR(IF(AND(AA$272=list!$D$3,'Box Calculation'!AA$279&lt;&gt;"h",$E291&lt;&gt;0),0,IF(AND(AA$273=list!$D$2,$E291&lt;&gt;0,TRUNC(VLOOKUP($E291,'Container Panel'!$B$41:$Z$100,$D291,0)/(VLOOKUP(AA$276,UI!$A$12:$O$51,VLOOKUP(AA$279,$B$276:$C$278,2,0),0)/1000))&gt;0),1,TRUNC(VLOOKUP($E291,'Container Panel'!$B$41:$Z$100,$D291,0)/(VLOOKUP(AA$276,UI!$A$12:$O$51,VLOOKUP(AA$279,$B$276:$C$278,2,0),0)/1000)))),"")</f>
        <v/>
      </c>
      <c r="AB291" s="145" t="str">
        <f>IFERROR(IF(AND(AB$272=list!$D$3,'Box Calculation'!AB$279&lt;&gt;"h",$E291&lt;&gt;0),0,IF(AND(AB$273=list!$D$2,$E291&lt;&gt;0,TRUNC(VLOOKUP($E291,'Container Panel'!$B$41:$Z$100,$D291,0)/(VLOOKUP(AB$276,UI!$A$12:$O$51,VLOOKUP(AB$279,$B$276:$C$278,2,0),0)/1000))&gt;0),1,TRUNC(VLOOKUP($E291,'Container Panel'!$B$41:$Z$100,$D291,0)/(VLOOKUP(AB$276,UI!$A$12:$O$51,VLOOKUP(AB$279,$B$276:$C$278,2,0),0)/1000)))),"")</f>
        <v/>
      </c>
      <c r="AC291" s="145" t="str">
        <f>IFERROR(IF(AND(AC$272=list!$D$3,'Box Calculation'!AC$279&lt;&gt;"h",$E291&lt;&gt;0),0,IF(AND(AC$273=list!$D$2,$E291&lt;&gt;0,TRUNC(VLOOKUP($E291,'Container Panel'!$B$41:$Z$100,$D291,0)/(VLOOKUP(AC$276,UI!$A$12:$O$51,VLOOKUP(AC$279,$B$276:$C$278,2,0),0)/1000))&gt;0),1,TRUNC(VLOOKUP($E291,'Container Panel'!$B$41:$Z$100,$D291,0)/(VLOOKUP(AC$276,UI!$A$12:$O$51,VLOOKUP(AC$279,$B$276:$C$278,2,0),0)/1000)))),"")</f>
        <v/>
      </c>
      <c r="AD291" s="145" t="str">
        <f>IFERROR(IF(AND(AD$272=list!$D$3,'Box Calculation'!AD$279&lt;&gt;"h",$E291&lt;&gt;0),0,IF(AND(AD$273=list!$D$2,$E291&lt;&gt;0,TRUNC(VLOOKUP($E291,'Container Panel'!$B$41:$Z$100,$D291,0)/(VLOOKUP(AD$276,UI!$A$12:$O$51,VLOOKUP(AD$279,$B$276:$C$278,2,0),0)/1000))&gt;0),1,TRUNC(VLOOKUP($E291,'Container Panel'!$B$41:$Z$100,$D291,0)/(VLOOKUP(AD$276,UI!$A$12:$O$51,VLOOKUP(AD$279,$B$276:$C$278,2,0),0)/1000)))),"")</f>
        <v/>
      </c>
      <c r="AE291" s="145" t="str">
        <f>IFERROR(IF(AND(AE$272=list!$D$3,'Box Calculation'!AE$279&lt;&gt;"h",$E291&lt;&gt;0),0,IF(AND(AE$273=list!$D$2,$E291&lt;&gt;0,TRUNC(VLOOKUP($E291,'Container Panel'!$B$41:$Z$100,$D291,0)/(VLOOKUP(AE$276,UI!$A$12:$O$51,VLOOKUP(AE$279,$B$276:$C$278,2,0),0)/1000))&gt;0),1,TRUNC(VLOOKUP($E291,'Container Panel'!$B$41:$Z$100,$D291,0)/(VLOOKUP(AE$276,UI!$A$12:$O$51,VLOOKUP(AE$279,$B$276:$C$278,2,0),0)/1000)))),"")</f>
        <v/>
      </c>
      <c r="AF291" s="145" t="str">
        <f>IFERROR(IF(AND(AF$272=list!$D$3,'Box Calculation'!AF$279&lt;&gt;"h",$E291&lt;&gt;0),0,IF(AND(AF$273=list!$D$2,$E291&lt;&gt;0,TRUNC(VLOOKUP($E291,'Container Panel'!$B$41:$Z$100,$D291,0)/(VLOOKUP(AF$276,UI!$A$12:$O$51,VLOOKUP(AF$279,$B$276:$C$278,2,0),0)/1000))&gt;0),1,TRUNC(VLOOKUP($E291,'Container Panel'!$B$41:$Z$100,$D291,0)/(VLOOKUP(AF$276,UI!$A$12:$O$51,VLOOKUP(AF$279,$B$276:$C$278,2,0),0)/1000)))),"")</f>
        <v/>
      </c>
      <c r="AG291" s="145" t="str">
        <f>IFERROR(IF(AND(AG$272=list!$D$3,'Box Calculation'!AG$279&lt;&gt;"h",$E291&lt;&gt;0),0,IF(AND(AG$273=list!$D$2,$E291&lt;&gt;0,TRUNC(VLOOKUP($E291,'Container Panel'!$B$41:$Z$100,$D291,0)/(VLOOKUP(AG$276,UI!$A$12:$O$51,VLOOKUP(AG$279,$B$276:$C$278,2,0),0)/1000))&gt;0),1,TRUNC(VLOOKUP($E291,'Container Panel'!$B$41:$Z$100,$D291,0)/(VLOOKUP(AG$276,UI!$A$12:$O$51,VLOOKUP(AG$279,$B$276:$C$278,2,0),0)/1000)))),"")</f>
        <v/>
      </c>
      <c r="AH291" s="145" t="str">
        <f>IFERROR(IF(AND(AH$272=list!$D$3,'Box Calculation'!AH$279&lt;&gt;"h",$E291&lt;&gt;0),0,IF(AND(AH$273=list!$D$2,$E291&lt;&gt;0,TRUNC(VLOOKUP($E291,'Container Panel'!$B$41:$Z$100,$D291,0)/(VLOOKUP(AH$276,UI!$A$12:$O$51,VLOOKUP(AH$279,$B$276:$C$278,2,0),0)/1000))&gt;0),1,TRUNC(VLOOKUP($E291,'Container Panel'!$B$41:$Z$100,$D291,0)/(VLOOKUP(AH$276,UI!$A$12:$O$51,VLOOKUP(AH$279,$B$276:$C$278,2,0),0)/1000)))),"")</f>
        <v/>
      </c>
      <c r="AI291" s="145" t="str">
        <f>IFERROR(IF(AND(AI$272=list!$D$3,'Box Calculation'!AI$279&lt;&gt;"h",$E291&lt;&gt;0),0,IF(AND(AI$273=list!$D$2,$E291&lt;&gt;0,TRUNC(VLOOKUP($E291,'Container Panel'!$B$41:$Z$100,$D291,0)/(VLOOKUP(AI$276,UI!$A$12:$O$51,VLOOKUP(AI$279,$B$276:$C$278,2,0),0)/1000))&gt;0),1,TRUNC(VLOOKUP($E291,'Container Panel'!$B$41:$Z$100,$D291,0)/(VLOOKUP(AI$276,UI!$A$12:$O$51,VLOOKUP(AI$279,$B$276:$C$278,2,0),0)/1000)))),"")</f>
        <v/>
      </c>
      <c r="AJ291" s="145" t="str">
        <f>IFERROR(IF(AND(AJ$272=list!$D$3,'Box Calculation'!AJ$279&lt;&gt;"h",$E291&lt;&gt;0),0,IF(AND(AJ$273=list!$D$2,$E291&lt;&gt;0,TRUNC(VLOOKUP($E291,'Container Panel'!$B$41:$Z$100,$D291,0)/(VLOOKUP(AJ$276,UI!$A$12:$O$51,VLOOKUP(AJ$279,$B$276:$C$278,2,0),0)/1000))&gt;0),1,TRUNC(VLOOKUP($E291,'Container Panel'!$B$41:$Z$100,$D291,0)/(VLOOKUP(AJ$276,UI!$A$12:$O$51,VLOOKUP(AJ$279,$B$276:$C$278,2,0),0)/1000)))),"")</f>
        <v/>
      </c>
      <c r="AK291" s="145" t="str">
        <f>IFERROR(IF(AND(AK$272=list!$D$3,'Box Calculation'!AK$279&lt;&gt;"h",$E291&lt;&gt;0),0,IF(AND(AK$273=list!$D$2,$E291&lt;&gt;0,TRUNC(VLOOKUP($E291,'Container Panel'!$B$41:$Z$100,$D291,0)/(VLOOKUP(AK$276,UI!$A$12:$O$51,VLOOKUP(AK$279,$B$276:$C$278,2,0),0)/1000))&gt;0),1,TRUNC(VLOOKUP($E291,'Container Panel'!$B$41:$Z$100,$D291,0)/(VLOOKUP(AK$276,UI!$A$12:$O$51,VLOOKUP(AK$279,$B$276:$C$278,2,0),0)/1000)))),"")</f>
        <v/>
      </c>
      <c r="AL291" s="145" t="str">
        <f>IFERROR(IF(AND(AL$272=list!$D$3,'Box Calculation'!AL$279&lt;&gt;"h",$E291&lt;&gt;0),0,IF(AND(AL$273=list!$D$2,$E291&lt;&gt;0,TRUNC(VLOOKUP($E291,'Container Panel'!$B$41:$Z$100,$D291,0)/(VLOOKUP(AL$276,UI!$A$12:$O$51,VLOOKUP(AL$279,$B$276:$C$278,2,0),0)/1000))&gt;0),1,TRUNC(VLOOKUP($E291,'Container Panel'!$B$41:$Z$100,$D291,0)/(VLOOKUP(AL$276,UI!$A$12:$O$51,VLOOKUP(AL$279,$B$276:$C$278,2,0),0)/1000)))),"")</f>
        <v/>
      </c>
      <c r="AM291" s="145" t="str">
        <f>IFERROR(IF(AND(AM$272=list!$D$3,'Box Calculation'!AM$279&lt;&gt;"h",$E291&lt;&gt;0),0,IF(AND(AM$273=list!$D$2,$E291&lt;&gt;0,TRUNC(VLOOKUP($E291,'Container Panel'!$B$41:$Z$100,$D291,0)/(VLOOKUP(AM$276,UI!$A$12:$O$51,VLOOKUP(AM$279,$B$276:$C$278,2,0),0)/1000))&gt;0),1,TRUNC(VLOOKUP($E291,'Container Panel'!$B$41:$Z$100,$D291,0)/(VLOOKUP(AM$276,UI!$A$12:$O$51,VLOOKUP(AM$279,$B$276:$C$278,2,0),0)/1000)))),"")</f>
        <v/>
      </c>
      <c r="AN291" s="145" t="str">
        <f>IFERROR(IF(AND(AN$272=list!$D$3,'Box Calculation'!AN$279&lt;&gt;"h",$E291&lt;&gt;0),0,IF(AND(AN$273=list!$D$2,$E291&lt;&gt;0,TRUNC(VLOOKUP($E291,'Container Panel'!$B$41:$Z$100,$D291,0)/(VLOOKUP(AN$276,UI!$A$12:$O$51,VLOOKUP(AN$279,$B$276:$C$278,2,0),0)/1000))&gt;0),1,TRUNC(VLOOKUP($E291,'Container Panel'!$B$41:$Z$100,$D291,0)/(VLOOKUP(AN$276,UI!$A$12:$O$51,VLOOKUP(AN$279,$B$276:$C$278,2,0),0)/1000)))),"")</f>
        <v/>
      </c>
      <c r="AO291" s="145" t="str">
        <f>IFERROR(IF(AND(AO$272=list!$D$3,'Box Calculation'!AO$279&lt;&gt;"h",$E291&lt;&gt;0),0,IF(AND(AO$273=list!$D$2,$E291&lt;&gt;0,TRUNC(VLOOKUP($E291,'Container Panel'!$B$41:$Z$100,$D291,0)/(VLOOKUP(AO$276,UI!$A$12:$O$51,VLOOKUP(AO$279,$B$276:$C$278,2,0),0)/1000))&gt;0),1,TRUNC(VLOOKUP($E291,'Container Panel'!$B$41:$Z$100,$D291,0)/(VLOOKUP(AO$276,UI!$A$12:$O$51,VLOOKUP(AO$279,$B$276:$C$278,2,0),0)/1000)))),"")</f>
        <v/>
      </c>
      <c r="AP291" s="145" t="str">
        <f>IFERROR(IF(AND(AP$272=list!$D$3,'Box Calculation'!AP$279&lt;&gt;"h",$E291&lt;&gt;0),0,IF(AND(AP$273=list!$D$2,$E291&lt;&gt;0,TRUNC(VLOOKUP($E291,'Container Panel'!$B$41:$Z$100,$D291,0)/(VLOOKUP(AP$276,UI!$A$12:$O$51,VLOOKUP(AP$279,$B$276:$C$278,2,0),0)/1000))&gt;0),1,TRUNC(VLOOKUP($E291,'Container Panel'!$B$41:$Z$100,$D291,0)/(VLOOKUP(AP$276,UI!$A$12:$O$51,VLOOKUP(AP$279,$B$276:$C$278,2,0),0)/1000)))),"")</f>
        <v/>
      </c>
      <c r="AQ291" s="145" t="str">
        <f>IFERROR(IF(AND(AQ$272=list!$D$3,'Box Calculation'!AQ$279&lt;&gt;"h",$E291&lt;&gt;0),0,IF(AND(AQ$273=list!$D$2,$E291&lt;&gt;0,TRUNC(VLOOKUP($E291,'Container Panel'!$B$41:$Z$100,$D291,0)/(VLOOKUP(AQ$276,UI!$A$12:$O$51,VLOOKUP(AQ$279,$B$276:$C$278,2,0),0)/1000))&gt;0),1,TRUNC(VLOOKUP($E291,'Container Panel'!$B$41:$Z$100,$D291,0)/(VLOOKUP(AQ$276,UI!$A$12:$O$51,VLOOKUP(AQ$279,$B$276:$C$278,2,0),0)/1000)))),"")</f>
        <v/>
      </c>
      <c r="AR291" s="145" t="str">
        <f>IFERROR(IF(AND(AR$272=list!$D$3,'Box Calculation'!AR$279&lt;&gt;"h",$E291&lt;&gt;0),0,IF(AND(AR$273=list!$D$2,$E291&lt;&gt;0,TRUNC(VLOOKUP($E291,'Container Panel'!$B$41:$Z$100,$D291,0)/(VLOOKUP(AR$276,UI!$A$12:$O$51,VLOOKUP(AR$279,$B$276:$C$278,2,0),0)/1000))&gt;0),1,TRUNC(VLOOKUP($E291,'Container Panel'!$B$41:$Z$100,$D291,0)/(VLOOKUP(AR$276,UI!$A$12:$O$51,VLOOKUP(AR$279,$B$276:$C$278,2,0),0)/1000)))),"")</f>
        <v/>
      </c>
      <c r="AS291" s="145" t="str">
        <f>IFERROR(IF(AND(AS$272=list!$D$3,'Box Calculation'!AS$279&lt;&gt;"h",$E291&lt;&gt;0),0,IF(AND(AS$273=list!$D$2,$E291&lt;&gt;0,TRUNC(VLOOKUP($E291,'Container Panel'!$B$41:$Z$100,$D291,0)/(VLOOKUP(AS$276,UI!$A$12:$O$51,VLOOKUP(AS$279,$B$276:$C$278,2,0),0)/1000))&gt;0),1,TRUNC(VLOOKUP($E291,'Container Panel'!$B$41:$Z$100,$D291,0)/(VLOOKUP(AS$276,UI!$A$12:$O$51,VLOOKUP(AS$279,$B$276:$C$278,2,0),0)/1000)))),"")</f>
        <v/>
      </c>
      <c r="AT291" s="145" t="str">
        <f>IFERROR(IF(AND(AT$272=list!$D$3,'Box Calculation'!AT$279&lt;&gt;"h",$E291&lt;&gt;0),0,IF(AND(AT$273=list!$D$2,$E291&lt;&gt;0,TRUNC(VLOOKUP($E291,'Container Panel'!$B$41:$Z$100,$D291,0)/(VLOOKUP(AT$276,UI!$A$12:$O$51,VLOOKUP(AT$279,$B$276:$C$278,2,0),0)/1000))&gt;0),1,TRUNC(VLOOKUP($E291,'Container Panel'!$B$41:$Z$100,$D291,0)/(VLOOKUP(AT$276,UI!$A$12:$O$51,VLOOKUP(AT$279,$B$276:$C$278,2,0),0)/1000)))),"")</f>
        <v/>
      </c>
      <c r="AU291" s="145" t="str">
        <f>IFERROR(IF(AND(AU$272=list!$D$3,'Box Calculation'!AU$279&lt;&gt;"h",$E291&lt;&gt;0),0,IF(AND(AU$273=list!$D$2,$E291&lt;&gt;0,TRUNC(VLOOKUP($E291,'Container Panel'!$B$41:$Z$100,$D291,0)/(VLOOKUP(AU$276,UI!$A$12:$O$51,VLOOKUP(AU$279,$B$276:$C$278,2,0),0)/1000))&gt;0),1,TRUNC(VLOOKUP($E291,'Container Panel'!$B$41:$Z$100,$D291,0)/(VLOOKUP(AU$276,UI!$A$12:$O$51,VLOOKUP(AU$279,$B$276:$C$278,2,0),0)/1000)))),"")</f>
        <v/>
      </c>
      <c r="AV291" s="145" t="str">
        <f>IFERROR(IF(AND(AV$272=list!$D$3,'Box Calculation'!AV$279&lt;&gt;"h",$E291&lt;&gt;0),0,IF(AND(AV$273=list!$D$2,$E291&lt;&gt;0,TRUNC(VLOOKUP($E291,'Container Panel'!$B$41:$Z$100,$D291,0)/(VLOOKUP(AV$276,UI!$A$12:$O$51,VLOOKUP(AV$279,$B$276:$C$278,2,0),0)/1000))&gt;0),1,TRUNC(VLOOKUP($E291,'Container Panel'!$B$41:$Z$100,$D291,0)/(VLOOKUP(AV$276,UI!$A$12:$O$51,VLOOKUP(AV$279,$B$276:$C$278,2,0),0)/1000)))),"")</f>
        <v/>
      </c>
      <c r="AW291" s="145" t="str">
        <f>IFERROR(IF(AND(AW$272=list!$D$3,'Box Calculation'!AW$279&lt;&gt;"h",$E291&lt;&gt;0),0,IF(AND(AW$273=list!$D$2,$E291&lt;&gt;0,TRUNC(VLOOKUP($E291,'Container Panel'!$B$41:$Z$100,$D291,0)/(VLOOKUP(AW$276,UI!$A$12:$O$51,VLOOKUP(AW$279,$B$276:$C$278,2,0),0)/1000))&gt;0),1,TRUNC(VLOOKUP($E291,'Container Panel'!$B$41:$Z$100,$D291,0)/(VLOOKUP(AW$276,UI!$A$12:$O$51,VLOOKUP(AW$279,$B$276:$C$278,2,0),0)/1000)))),"")</f>
        <v/>
      </c>
      <c r="AX291" s="145" t="str">
        <f>IFERROR(IF(AND(AX$272=list!$D$3,'Box Calculation'!AX$279&lt;&gt;"h",$E291&lt;&gt;0),0,IF(AND(AX$273=list!$D$2,$E291&lt;&gt;0,TRUNC(VLOOKUP($E291,'Container Panel'!$B$41:$Z$100,$D291,0)/(VLOOKUP(AX$276,UI!$A$12:$O$51,VLOOKUP(AX$279,$B$276:$C$278,2,0),0)/1000))&gt;0),1,TRUNC(VLOOKUP($E291,'Container Panel'!$B$41:$Z$100,$D291,0)/(VLOOKUP(AX$276,UI!$A$12:$O$51,VLOOKUP(AX$279,$B$276:$C$278,2,0),0)/1000)))),"")</f>
        <v/>
      </c>
      <c r="AY291" s="145" t="str">
        <f>IFERROR(IF(AND(AY$272=list!$D$3,'Box Calculation'!AY$279&lt;&gt;"h",$E291&lt;&gt;0),0,IF(AND(AY$273=list!$D$2,$E291&lt;&gt;0,TRUNC(VLOOKUP($E291,'Container Panel'!$B$41:$Z$100,$D291,0)/(VLOOKUP(AY$276,UI!$A$12:$O$51,VLOOKUP(AY$279,$B$276:$C$278,2,0),0)/1000))&gt;0),1,TRUNC(VLOOKUP($E291,'Container Panel'!$B$41:$Z$100,$D291,0)/(VLOOKUP(AY$276,UI!$A$12:$O$51,VLOOKUP(AY$279,$B$276:$C$278,2,0),0)/1000)))),"")</f>
        <v/>
      </c>
      <c r="AZ291" s="145" t="str">
        <f>IFERROR(IF(AND(AZ$272=list!$D$3,'Box Calculation'!AZ$279&lt;&gt;"h",$E291&lt;&gt;0),0,IF(AND(AZ$273=list!$D$2,$E291&lt;&gt;0,TRUNC(VLOOKUP($E291,'Container Panel'!$B$41:$Z$100,$D291,0)/(VLOOKUP(AZ$276,UI!$A$12:$O$51,VLOOKUP(AZ$279,$B$276:$C$278,2,0),0)/1000))&gt;0),1,TRUNC(VLOOKUP($E291,'Container Panel'!$B$41:$Z$100,$D291,0)/(VLOOKUP(AZ$276,UI!$A$12:$O$51,VLOOKUP(AZ$279,$B$276:$C$278,2,0),0)/1000)))),"")</f>
        <v/>
      </c>
      <c r="BA291" s="145" t="str">
        <f>IFERROR(IF(AND(BA$272=list!$D$3,'Box Calculation'!BA$279&lt;&gt;"h",$E291&lt;&gt;0),0,IF(AND(BA$273=list!$D$2,$E291&lt;&gt;0,TRUNC(VLOOKUP($E291,'Container Panel'!$B$41:$Z$100,$D291,0)/(VLOOKUP(BA$276,UI!$A$12:$O$51,VLOOKUP(BA$279,$B$276:$C$278,2,0),0)/1000))&gt;0),1,TRUNC(VLOOKUP($E291,'Container Panel'!$B$41:$Z$100,$D291,0)/(VLOOKUP(BA$276,UI!$A$12:$O$51,VLOOKUP(BA$279,$B$276:$C$278,2,0),0)/1000)))),"")</f>
        <v/>
      </c>
      <c r="BB291" s="145" t="str">
        <f>IFERROR(IF(AND(BB$272=list!$D$3,'Box Calculation'!BB$279&lt;&gt;"h",$E291&lt;&gt;0),0,IF(AND(BB$273=list!$D$2,$E291&lt;&gt;0,TRUNC(VLOOKUP($E291,'Container Panel'!$B$41:$Z$100,$D291,0)/(VLOOKUP(BB$276,UI!$A$12:$O$51,VLOOKUP(BB$279,$B$276:$C$278,2,0),0)/1000))&gt;0),1,TRUNC(VLOOKUP($E291,'Container Panel'!$B$41:$Z$100,$D291,0)/(VLOOKUP(BB$276,UI!$A$12:$O$51,VLOOKUP(BB$279,$B$276:$C$278,2,0),0)/1000)))),"")</f>
        <v/>
      </c>
      <c r="BC291" s="145" t="str">
        <f>IFERROR(IF(AND(BC$272=list!$D$3,'Box Calculation'!BC$279&lt;&gt;"h",$E291&lt;&gt;0),0,IF(AND(BC$273=list!$D$2,$E291&lt;&gt;0,TRUNC(VLOOKUP($E291,'Container Panel'!$B$41:$Z$100,$D291,0)/(VLOOKUP(BC$276,UI!$A$12:$O$51,VLOOKUP(BC$279,$B$276:$C$278,2,0),0)/1000))&gt;0),1,TRUNC(VLOOKUP($E291,'Container Panel'!$B$41:$Z$100,$D291,0)/(VLOOKUP(BC$276,UI!$A$12:$O$51,VLOOKUP(BC$279,$B$276:$C$278,2,0),0)/1000)))),"")</f>
        <v/>
      </c>
      <c r="BD291" s="145" t="str">
        <f>IFERROR(IF(AND(BD$272=list!$D$3,'Box Calculation'!BD$279&lt;&gt;"h",$E291&lt;&gt;0),0,IF(AND(BD$273=list!$D$2,$E291&lt;&gt;0,TRUNC(VLOOKUP($E291,'Container Panel'!$B$41:$Z$100,$D291,0)/(VLOOKUP(BD$276,UI!$A$12:$O$51,VLOOKUP(BD$279,$B$276:$C$278,2,0),0)/1000))&gt;0),1,TRUNC(VLOOKUP($E291,'Container Panel'!$B$41:$Z$100,$D291,0)/(VLOOKUP(BD$276,UI!$A$12:$O$51,VLOOKUP(BD$279,$B$276:$C$278,2,0),0)/1000)))),"")</f>
        <v/>
      </c>
      <c r="BE291" s="145" t="str">
        <f>IFERROR(IF(AND(BE$272=list!$D$3,'Box Calculation'!BE$279&lt;&gt;"h",$E291&lt;&gt;0),0,IF(AND(BE$273=list!$D$2,$E291&lt;&gt;0,TRUNC(VLOOKUP($E291,'Container Panel'!$B$41:$Z$100,$D291,0)/(VLOOKUP(BE$276,UI!$A$12:$O$51,VLOOKUP(BE$279,$B$276:$C$278,2,0),0)/1000))&gt;0),1,TRUNC(VLOOKUP($E291,'Container Panel'!$B$41:$Z$100,$D291,0)/(VLOOKUP(BE$276,UI!$A$12:$O$51,VLOOKUP(BE$279,$B$276:$C$278,2,0),0)/1000)))),"")</f>
        <v/>
      </c>
      <c r="BF291" s="145" t="str">
        <f>IFERROR(IF(AND(BF$272=list!$D$3,'Box Calculation'!BF$279&lt;&gt;"h",$E291&lt;&gt;0),0,IF(AND(BF$273=list!$D$2,$E291&lt;&gt;0,TRUNC(VLOOKUP($E291,'Container Panel'!$B$41:$Z$100,$D291,0)/(VLOOKUP(BF$276,UI!$A$12:$O$51,VLOOKUP(BF$279,$B$276:$C$278,2,0),0)/1000))&gt;0),1,TRUNC(VLOOKUP($E291,'Container Panel'!$B$41:$Z$100,$D291,0)/(VLOOKUP(BF$276,UI!$A$12:$O$51,VLOOKUP(BF$279,$B$276:$C$278,2,0),0)/1000)))),"")</f>
        <v/>
      </c>
      <c r="BG291" s="145" t="str">
        <f>IFERROR(IF(AND(BG$272=list!$D$3,'Box Calculation'!BG$279&lt;&gt;"h",$E291&lt;&gt;0),0,IF(AND(BG$273=list!$D$2,$E291&lt;&gt;0,TRUNC(VLOOKUP($E291,'Container Panel'!$B$41:$Z$100,$D291,0)/(VLOOKUP(BG$276,UI!$A$12:$O$51,VLOOKUP(BG$279,$B$276:$C$278,2,0),0)/1000))&gt;0),1,TRUNC(VLOOKUP($E291,'Container Panel'!$B$41:$Z$100,$D291,0)/(VLOOKUP(BG$276,UI!$A$12:$O$51,VLOOKUP(BG$279,$B$276:$C$278,2,0),0)/1000)))),"")</f>
        <v/>
      </c>
      <c r="BH291" s="145" t="str">
        <f>IFERROR(IF(AND(BH$272=list!$D$3,'Box Calculation'!BH$279&lt;&gt;"h",$E291&lt;&gt;0),0,IF(AND(BH$273=list!$D$2,$E291&lt;&gt;0,TRUNC(VLOOKUP($E291,'Container Panel'!$B$41:$Z$100,$D291,0)/(VLOOKUP(BH$276,UI!$A$12:$O$51,VLOOKUP(BH$279,$B$276:$C$278,2,0),0)/1000))&gt;0),1,TRUNC(VLOOKUP($E291,'Container Panel'!$B$41:$Z$100,$D291,0)/(VLOOKUP(BH$276,UI!$A$12:$O$51,VLOOKUP(BH$279,$B$276:$C$278,2,0),0)/1000)))),"")</f>
        <v/>
      </c>
      <c r="BI291" s="145" t="str">
        <f>IFERROR(IF(AND(BI$272=list!$D$3,'Box Calculation'!BI$279&lt;&gt;"h",$E291&lt;&gt;0),0,IF(AND(BI$273=list!$D$2,$E291&lt;&gt;0,TRUNC(VLOOKUP($E291,'Container Panel'!$B$41:$Z$100,$D291,0)/(VLOOKUP(BI$276,UI!$A$12:$O$51,VLOOKUP(BI$279,$B$276:$C$278,2,0),0)/1000))&gt;0),1,TRUNC(VLOOKUP($E291,'Container Panel'!$B$41:$Z$100,$D291,0)/(VLOOKUP(BI$276,UI!$A$12:$O$51,VLOOKUP(BI$279,$B$276:$C$278,2,0),0)/1000)))),"")</f>
        <v/>
      </c>
      <c r="BJ291" s="145" t="str">
        <f>IFERROR(IF(AND(BJ$272=list!$D$3,'Box Calculation'!BJ$279&lt;&gt;"h",$E291&lt;&gt;0),0,IF(AND(BJ$273=list!$D$2,$E291&lt;&gt;0,TRUNC(VLOOKUP($E291,'Container Panel'!$B$41:$Z$100,$D291,0)/(VLOOKUP(BJ$276,UI!$A$12:$O$51,VLOOKUP(BJ$279,$B$276:$C$278,2,0),0)/1000))&gt;0),1,TRUNC(VLOOKUP($E291,'Container Panel'!$B$41:$Z$100,$D291,0)/(VLOOKUP(BJ$276,UI!$A$12:$O$51,VLOOKUP(BJ$279,$B$276:$C$278,2,0),0)/1000)))),"")</f>
        <v/>
      </c>
      <c r="BK291" s="145" t="str">
        <f>IFERROR(IF(AND(BK$272=list!$D$3,'Box Calculation'!BK$279&lt;&gt;"h",$E291&lt;&gt;0),0,IF(AND(BK$273=list!$D$2,$E291&lt;&gt;0,TRUNC(VLOOKUP($E291,'Container Panel'!$B$41:$Z$100,$D291,0)/(VLOOKUP(BK$276,UI!$A$12:$O$51,VLOOKUP(BK$279,$B$276:$C$278,2,0),0)/1000))&gt;0),1,TRUNC(VLOOKUP($E291,'Container Panel'!$B$41:$Z$100,$D291,0)/(VLOOKUP(BK$276,UI!$A$12:$O$51,VLOOKUP(BK$279,$B$276:$C$278,2,0),0)/1000)))),"")</f>
        <v/>
      </c>
      <c r="BL291" s="145" t="str">
        <f>IFERROR(IF(AND(BL$272=list!$D$3,'Box Calculation'!BL$279&lt;&gt;"h",$E291&lt;&gt;0),0,IF(AND(BL$273=list!$D$2,$E291&lt;&gt;0,TRUNC(VLOOKUP($E291,'Container Panel'!$B$41:$Z$100,$D291,0)/(VLOOKUP(BL$276,UI!$A$12:$O$51,VLOOKUP(BL$279,$B$276:$C$278,2,0),0)/1000))&gt;0),1,TRUNC(VLOOKUP($E291,'Container Panel'!$B$41:$Z$100,$D291,0)/(VLOOKUP(BL$276,UI!$A$12:$O$51,VLOOKUP(BL$279,$B$276:$C$278,2,0),0)/1000)))),"")</f>
        <v/>
      </c>
      <c r="BM291" s="145" t="str">
        <f>IFERROR(IF(AND(BM$272=list!$D$3,'Box Calculation'!BM$279&lt;&gt;"h",$E291&lt;&gt;0),0,IF(AND(BM$273=list!$D$2,$E291&lt;&gt;0,TRUNC(VLOOKUP($E291,'Container Panel'!$B$41:$Z$100,$D291,0)/(VLOOKUP(BM$276,UI!$A$12:$O$51,VLOOKUP(BM$279,$B$276:$C$278,2,0),0)/1000))&gt;0),1,TRUNC(VLOOKUP($E291,'Container Panel'!$B$41:$Z$100,$D291,0)/(VLOOKUP(BM$276,UI!$A$12:$O$51,VLOOKUP(BM$279,$B$276:$C$278,2,0),0)/1000)))),"")</f>
        <v/>
      </c>
      <c r="BN291" s="145" t="str">
        <f>IFERROR(IF(AND(BN$272=list!$D$3,'Box Calculation'!BN$279&lt;&gt;"h",$E291&lt;&gt;0),0,IF(AND(BN$273=list!$D$2,$E291&lt;&gt;0,TRUNC(VLOOKUP($E291,'Container Panel'!$B$41:$Z$100,$D291,0)/(VLOOKUP(BN$276,UI!$A$12:$O$51,VLOOKUP(BN$279,$B$276:$C$278,2,0),0)/1000))&gt;0),1,TRUNC(VLOOKUP($E291,'Container Panel'!$B$41:$Z$100,$D291,0)/(VLOOKUP(BN$276,UI!$A$12:$O$51,VLOOKUP(BN$279,$B$276:$C$278,2,0),0)/1000)))),"")</f>
        <v/>
      </c>
      <c r="BO291" s="145" t="str">
        <f>IFERROR(IF(AND(BO$272=list!$D$3,'Box Calculation'!BO$279&lt;&gt;"h",$E291&lt;&gt;0),0,IF(AND(BO$273=list!$D$2,$E291&lt;&gt;0,TRUNC(VLOOKUP($E291,'Container Panel'!$B$41:$Z$100,$D291,0)/(VLOOKUP(BO$276,UI!$A$12:$O$51,VLOOKUP(BO$279,$B$276:$C$278,2,0),0)/1000))&gt;0),1,TRUNC(VLOOKUP($E291,'Container Panel'!$B$41:$Z$100,$D291,0)/(VLOOKUP(BO$276,UI!$A$12:$O$51,VLOOKUP(BO$279,$B$276:$C$278,2,0),0)/1000)))),"")</f>
        <v/>
      </c>
      <c r="BP291" s="145" t="str">
        <f>IFERROR(IF(AND(BP$272=list!$D$3,'Box Calculation'!BP$279&lt;&gt;"h",$E291&lt;&gt;0),0,IF(AND(BP$273=list!$D$2,$E291&lt;&gt;0,TRUNC(VLOOKUP($E291,'Container Panel'!$B$41:$Z$100,$D291,0)/(VLOOKUP(BP$276,UI!$A$12:$O$51,VLOOKUP(BP$279,$B$276:$C$278,2,0),0)/1000))&gt;0),1,TRUNC(VLOOKUP($E291,'Container Panel'!$B$41:$Z$100,$D291,0)/(VLOOKUP(BP$276,UI!$A$12:$O$51,VLOOKUP(BP$279,$B$276:$C$278,2,0),0)/1000)))),"")</f>
        <v/>
      </c>
      <c r="BQ291" s="145" t="str">
        <f>IFERROR(IF(AND(BQ$272=list!$D$3,'Box Calculation'!BQ$279&lt;&gt;"h",$E291&lt;&gt;0),0,IF(AND(BQ$273=list!$D$2,$E291&lt;&gt;0,TRUNC(VLOOKUP($E291,'Container Panel'!$B$41:$Z$100,$D291,0)/(VLOOKUP(BQ$276,UI!$A$12:$O$51,VLOOKUP(BQ$279,$B$276:$C$278,2,0),0)/1000))&gt;0),1,TRUNC(VLOOKUP($E291,'Container Panel'!$B$41:$Z$100,$D291,0)/(VLOOKUP(BQ$276,UI!$A$12:$O$51,VLOOKUP(BQ$279,$B$276:$C$278,2,0),0)/1000)))),"")</f>
        <v/>
      </c>
      <c r="BR291" s="145" t="str">
        <f>IFERROR(IF(AND(BR$272=list!$D$3,'Box Calculation'!BR$279&lt;&gt;"h",$E291&lt;&gt;0),0,IF(AND(BR$273=list!$D$2,$E291&lt;&gt;0,TRUNC(VLOOKUP($E291,'Container Panel'!$B$41:$Z$100,$D291,0)/(VLOOKUP(BR$276,UI!$A$12:$O$51,VLOOKUP(BR$279,$B$276:$C$278,2,0),0)/1000))&gt;0),1,TRUNC(VLOOKUP($E291,'Container Panel'!$B$41:$Z$100,$D291,0)/(VLOOKUP(BR$276,UI!$A$12:$O$51,VLOOKUP(BR$279,$B$276:$C$278,2,0),0)/1000)))),"")</f>
        <v/>
      </c>
      <c r="BS291" s="145" t="str">
        <f>IFERROR(IF(AND(BS$272=list!$D$3,'Box Calculation'!BS$279&lt;&gt;"h",$E291&lt;&gt;0),0,IF(AND(BS$273=list!$D$2,$E291&lt;&gt;0,TRUNC(VLOOKUP($E291,'Container Panel'!$B$41:$Z$100,$D291,0)/(VLOOKUP(BS$276,UI!$A$12:$O$51,VLOOKUP(BS$279,$B$276:$C$278,2,0),0)/1000))&gt;0),1,TRUNC(VLOOKUP($E291,'Container Panel'!$B$41:$Z$100,$D291,0)/(VLOOKUP(BS$276,UI!$A$12:$O$51,VLOOKUP(BS$279,$B$276:$C$278,2,0),0)/1000)))),"")</f>
        <v/>
      </c>
      <c r="BT291" s="145" t="str">
        <f>IFERROR(IF(AND(BT$272=list!$D$3,'Box Calculation'!BT$279&lt;&gt;"h",$E291&lt;&gt;0),0,IF(AND(BT$273=list!$D$2,$E291&lt;&gt;0,TRUNC(VLOOKUP($E291,'Container Panel'!$B$41:$Z$100,$D291,0)/(VLOOKUP(BT$276,UI!$A$12:$O$51,VLOOKUP(BT$279,$B$276:$C$278,2,0),0)/1000))&gt;0),1,TRUNC(VLOOKUP($E291,'Container Panel'!$B$41:$Z$100,$D291,0)/(VLOOKUP(BT$276,UI!$A$12:$O$51,VLOOKUP(BT$279,$B$276:$C$278,2,0),0)/1000)))),"")</f>
        <v/>
      </c>
      <c r="BU291" s="145" t="str">
        <f>IFERROR(IF(AND(BU$272=list!$D$3,'Box Calculation'!BU$279&lt;&gt;"h",$E291&lt;&gt;0),0,IF(AND(BU$273=list!$D$2,$E291&lt;&gt;0,TRUNC(VLOOKUP($E291,'Container Panel'!$B$41:$Z$100,$D291,0)/(VLOOKUP(BU$276,UI!$A$12:$O$51,VLOOKUP(BU$279,$B$276:$C$278,2,0),0)/1000))&gt;0),1,TRUNC(VLOOKUP($E291,'Container Panel'!$B$41:$Z$100,$D291,0)/(VLOOKUP(BU$276,UI!$A$12:$O$51,VLOOKUP(BU$279,$B$276:$C$278,2,0),0)/1000)))),"")</f>
        <v/>
      </c>
      <c r="BV291" s="145" t="str">
        <f>IFERROR(IF(AND(BV$272=list!$D$3,'Box Calculation'!BV$279&lt;&gt;"h",$E291&lt;&gt;0),0,IF(AND(BV$273=list!$D$2,$E291&lt;&gt;0,TRUNC(VLOOKUP($E291,'Container Panel'!$B$41:$Z$100,$D291,0)/(VLOOKUP(BV$276,UI!$A$12:$O$51,VLOOKUP(BV$279,$B$276:$C$278,2,0),0)/1000))&gt;0),1,TRUNC(VLOOKUP($E291,'Container Panel'!$B$41:$Z$100,$D291,0)/(VLOOKUP(BV$276,UI!$A$12:$O$51,VLOOKUP(BV$279,$B$276:$C$278,2,0),0)/1000)))),"")</f>
        <v/>
      </c>
      <c r="BW291" s="145" t="str">
        <f>IFERROR(IF(AND(BW$272=list!$D$3,'Box Calculation'!BW$279&lt;&gt;"h",$E291&lt;&gt;0),0,IF(AND(BW$273=list!$D$2,$E291&lt;&gt;0,TRUNC(VLOOKUP($E291,'Container Panel'!$B$41:$Z$100,$D291,0)/(VLOOKUP(BW$276,UI!$A$12:$O$51,VLOOKUP(BW$279,$B$276:$C$278,2,0),0)/1000))&gt;0),1,TRUNC(VLOOKUP($E291,'Container Panel'!$B$41:$Z$100,$D291,0)/(VLOOKUP(BW$276,UI!$A$12:$O$51,VLOOKUP(BW$279,$B$276:$C$278,2,0),0)/1000)))),"")</f>
        <v/>
      </c>
      <c r="BX291" s="145" t="str">
        <f>IFERROR(IF(AND(BX$272=list!$D$3,'Box Calculation'!BX$279&lt;&gt;"h",$E291&lt;&gt;0),0,IF(AND(BX$273=list!$D$2,$E291&lt;&gt;0,TRUNC(VLOOKUP($E291,'Container Panel'!$B$41:$Z$100,$D291,0)/(VLOOKUP(BX$276,UI!$A$12:$O$51,VLOOKUP(BX$279,$B$276:$C$278,2,0),0)/1000))&gt;0),1,TRUNC(VLOOKUP($E291,'Container Panel'!$B$41:$Z$100,$D291,0)/(VLOOKUP(BX$276,UI!$A$12:$O$51,VLOOKUP(BX$279,$B$276:$C$278,2,0),0)/1000)))),"")</f>
        <v/>
      </c>
      <c r="BY291" s="145" t="str">
        <f>IFERROR(IF(AND(BY$272=list!$D$3,'Box Calculation'!BY$279&lt;&gt;"h",$E291&lt;&gt;0),0,IF(AND(BY$273=list!$D$2,$E291&lt;&gt;0,TRUNC(VLOOKUP($E291,'Container Panel'!$B$41:$Z$100,$D291,0)/(VLOOKUP(BY$276,UI!$A$12:$O$51,VLOOKUP(BY$279,$B$276:$C$278,2,0),0)/1000))&gt;0),1,TRUNC(VLOOKUP($E291,'Container Panel'!$B$41:$Z$100,$D291,0)/(VLOOKUP(BY$276,UI!$A$12:$O$51,VLOOKUP(BY$279,$B$276:$C$278,2,0),0)/1000)))),"")</f>
        <v/>
      </c>
      <c r="BZ291" s="145" t="str">
        <f>IFERROR(IF(AND(BZ$272=list!$D$3,'Box Calculation'!BZ$279&lt;&gt;"h",$E291&lt;&gt;0),0,IF(AND(BZ$273=list!$D$2,$E291&lt;&gt;0,TRUNC(VLOOKUP($E291,'Container Panel'!$B$41:$Z$100,$D291,0)/(VLOOKUP(BZ$276,UI!$A$12:$O$51,VLOOKUP(BZ$279,$B$276:$C$278,2,0),0)/1000))&gt;0),1,TRUNC(VLOOKUP($E291,'Container Panel'!$B$41:$Z$100,$D291,0)/(VLOOKUP(BZ$276,UI!$A$12:$O$51,VLOOKUP(BZ$279,$B$276:$C$278,2,0),0)/1000)))),"")</f>
        <v/>
      </c>
      <c r="CA291" s="145" t="str">
        <f>IFERROR(IF(AND(CA$272=list!$D$3,'Box Calculation'!CA$279&lt;&gt;"h",$E291&lt;&gt;0),0,IF(AND(CA$273=list!$D$2,$E291&lt;&gt;0,TRUNC(VLOOKUP($E291,'Container Panel'!$B$41:$Z$100,$D291,0)/(VLOOKUP(CA$276,UI!$A$12:$O$51,VLOOKUP(CA$279,$B$276:$C$278,2,0),0)/1000))&gt;0),1,TRUNC(VLOOKUP($E291,'Container Panel'!$B$41:$Z$100,$D291,0)/(VLOOKUP(CA$276,UI!$A$12:$O$51,VLOOKUP(CA$279,$B$276:$C$278,2,0),0)/1000)))),"")</f>
        <v/>
      </c>
      <c r="CB291" s="145" t="str">
        <f>IFERROR(IF(AND(CB$272=list!$D$3,'Box Calculation'!CB$279&lt;&gt;"h",$E291&lt;&gt;0),0,IF(AND(CB$273=list!$D$2,$E291&lt;&gt;0,TRUNC(VLOOKUP($E291,'Container Panel'!$B$41:$Z$100,$D291,0)/(VLOOKUP(CB$276,UI!$A$12:$O$51,VLOOKUP(CB$279,$B$276:$C$278,2,0),0)/1000))&gt;0),1,TRUNC(VLOOKUP($E291,'Container Panel'!$B$41:$Z$100,$D291,0)/(VLOOKUP(CB$276,UI!$A$12:$O$51,VLOOKUP(CB$279,$B$276:$C$278,2,0),0)/1000)))),"")</f>
        <v/>
      </c>
      <c r="CC291" s="145" t="str">
        <f>IFERROR(IF(AND(CC$272=list!$D$3,'Box Calculation'!CC$279&lt;&gt;"h",$E291&lt;&gt;0),0,IF(AND(CC$273=list!$D$2,$E291&lt;&gt;0,TRUNC(VLOOKUP($E291,'Container Panel'!$B$41:$Z$100,$D291,0)/(VLOOKUP(CC$276,UI!$A$12:$O$51,VLOOKUP(CC$279,$B$276:$C$278,2,0),0)/1000))&gt;0),1,TRUNC(VLOOKUP($E291,'Container Panel'!$B$41:$Z$100,$D291,0)/(VLOOKUP(CC$276,UI!$A$12:$O$51,VLOOKUP(CC$279,$B$276:$C$278,2,0),0)/1000)))),"")</f>
        <v/>
      </c>
      <c r="CD291" s="145" t="str">
        <f>IFERROR(IF(AND(CD$272=list!$D$3,'Box Calculation'!CD$279&lt;&gt;"h",$E291&lt;&gt;0),0,IF(AND(CD$273=list!$D$2,$E291&lt;&gt;0,TRUNC(VLOOKUP($E291,'Container Panel'!$B$41:$Z$100,$D291,0)/(VLOOKUP(CD$276,UI!$A$12:$O$51,VLOOKUP(CD$279,$B$276:$C$278,2,0),0)/1000))&gt;0),1,TRUNC(VLOOKUP($E291,'Container Panel'!$B$41:$Z$100,$D291,0)/(VLOOKUP(CD$276,UI!$A$12:$O$51,VLOOKUP(CD$279,$B$276:$C$278,2,0),0)/1000)))),"")</f>
        <v/>
      </c>
      <c r="CE291" s="145" t="str">
        <f>IFERROR(IF(AND(CE$272=list!$D$3,'Box Calculation'!CE$279&lt;&gt;"h",$E291&lt;&gt;0),0,IF(AND(CE$273=list!$D$2,$E291&lt;&gt;0,TRUNC(VLOOKUP($E291,'Container Panel'!$B$41:$Z$100,$D291,0)/(VLOOKUP(CE$276,UI!$A$12:$O$51,VLOOKUP(CE$279,$B$276:$C$278,2,0),0)/1000))&gt;0),1,TRUNC(VLOOKUP($E291,'Container Panel'!$B$41:$Z$100,$D291,0)/(VLOOKUP(CE$276,UI!$A$12:$O$51,VLOOKUP(CE$279,$B$276:$C$278,2,0),0)/1000)))),"")</f>
        <v/>
      </c>
      <c r="CF291" s="145" t="str">
        <f>IFERROR(IF(AND(CF$272=list!$D$3,'Box Calculation'!CF$279&lt;&gt;"h",$E291&lt;&gt;0),0,IF(AND(CF$273=list!$D$2,$E291&lt;&gt;0,TRUNC(VLOOKUP($E291,'Container Panel'!$B$41:$Z$100,$D291,0)/(VLOOKUP(CF$276,UI!$A$12:$O$51,VLOOKUP(CF$279,$B$276:$C$278,2,0),0)/1000))&gt;0),1,TRUNC(VLOOKUP($E291,'Container Panel'!$B$41:$Z$100,$D291,0)/(VLOOKUP(CF$276,UI!$A$12:$O$51,VLOOKUP(CF$279,$B$276:$C$278,2,0),0)/1000)))),"")</f>
        <v/>
      </c>
      <c r="CG291" s="145" t="str">
        <f>IFERROR(IF(AND(CG$272=list!$D$3,'Box Calculation'!CG$279&lt;&gt;"h",$E291&lt;&gt;0),0,IF(AND(CG$273=list!$D$2,$E291&lt;&gt;0,TRUNC(VLOOKUP($E291,'Container Panel'!$B$41:$Z$100,$D291,0)/(VLOOKUP(CG$276,UI!$A$12:$O$51,VLOOKUP(CG$279,$B$276:$C$278,2,0),0)/1000))&gt;0),1,TRUNC(VLOOKUP($E291,'Container Panel'!$B$41:$Z$100,$D291,0)/(VLOOKUP(CG$276,UI!$A$12:$O$51,VLOOKUP(CG$279,$B$276:$C$278,2,0),0)/1000)))),"")</f>
        <v/>
      </c>
      <c r="CH291" s="145" t="str">
        <f>IFERROR(IF(AND(CH$272=list!$D$3,'Box Calculation'!CH$279&lt;&gt;"h",$E291&lt;&gt;0),0,IF(AND(CH$273=list!$D$2,$E291&lt;&gt;0,TRUNC(VLOOKUP($E291,'Container Panel'!$B$41:$Z$100,$D291,0)/(VLOOKUP(CH$276,UI!$A$12:$O$51,VLOOKUP(CH$279,$B$276:$C$278,2,0),0)/1000))&gt;0),1,TRUNC(VLOOKUP($E291,'Container Panel'!$B$41:$Z$100,$D291,0)/(VLOOKUP(CH$276,UI!$A$12:$O$51,VLOOKUP(CH$279,$B$276:$C$278,2,0),0)/1000)))),"")</f>
        <v/>
      </c>
      <c r="CI291" s="145" t="str">
        <f>IFERROR(IF(AND(CI$272=list!$D$3,'Box Calculation'!CI$279&lt;&gt;"h",$E291&lt;&gt;0),0,IF(AND(CI$273=list!$D$2,$E291&lt;&gt;0,TRUNC(VLOOKUP($E291,'Container Panel'!$B$41:$Z$100,$D291,0)/(VLOOKUP(CI$276,UI!$A$12:$O$51,VLOOKUP(CI$279,$B$276:$C$278,2,0),0)/1000))&gt;0),1,TRUNC(VLOOKUP($E291,'Container Panel'!$B$41:$Z$100,$D291,0)/(VLOOKUP(CI$276,UI!$A$12:$O$51,VLOOKUP(CI$279,$B$276:$C$278,2,0),0)/1000)))),"")</f>
        <v/>
      </c>
      <c r="CJ291" s="145" t="str">
        <f>IFERROR(IF(AND(CJ$272=list!$D$3,'Box Calculation'!CJ$279&lt;&gt;"h",$E291&lt;&gt;0),0,IF(AND(CJ$273=list!$D$2,$E291&lt;&gt;0,TRUNC(VLOOKUP($E291,'Container Panel'!$B$41:$Z$100,$D291,0)/(VLOOKUP(CJ$276,UI!$A$12:$O$51,VLOOKUP(CJ$279,$B$276:$C$278,2,0),0)/1000))&gt;0),1,TRUNC(VLOOKUP($E291,'Container Panel'!$B$41:$Z$100,$D291,0)/(VLOOKUP(CJ$276,UI!$A$12:$O$51,VLOOKUP(CJ$279,$B$276:$C$278,2,0),0)/1000)))),"")</f>
        <v/>
      </c>
      <c r="CK291" s="145" t="str">
        <f>IFERROR(IF(AND(CK$272=list!$D$3,'Box Calculation'!CK$279&lt;&gt;"h",$E291&lt;&gt;0),0,IF(AND(CK$273=list!$D$2,$E291&lt;&gt;0,TRUNC(VLOOKUP($E291,'Container Panel'!$B$41:$Z$100,$D291,0)/(VLOOKUP(CK$276,UI!$A$12:$O$51,VLOOKUP(CK$279,$B$276:$C$278,2,0),0)/1000))&gt;0),1,TRUNC(VLOOKUP($E291,'Container Panel'!$B$41:$Z$100,$D291,0)/(VLOOKUP(CK$276,UI!$A$12:$O$51,VLOOKUP(CK$279,$B$276:$C$278,2,0),0)/1000)))),"")</f>
        <v/>
      </c>
      <c r="CL291" s="145" t="str">
        <f>IFERROR(IF(AND(CL$272=list!$D$3,'Box Calculation'!CL$279&lt;&gt;"h",$E291&lt;&gt;0),0,IF(AND(CL$273=list!$D$2,$E291&lt;&gt;0,TRUNC(VLOOKUP($E291,'Container Panel'!$B$41:$Z$100,$D291,0)/(VLOOKUP(CL$276,UI!$A$12:$O$51,VLOOKUP(CL$279,$B$276:$C$278,2,0),0)/1000))&gt;0),1,TRUNC(VLOOKUP($E291,'Container Panel'!$B$41:$Z$100,$D291,0)/(VLOOKUP(CL$276,UI!$A$12:$O$51,VLOOKUP(CL$279,$B$276:$C$278,2,0),0)/1000)))),"")</f>
        <v/>
      </c>
      <c r="CM291" s="145" t="str">
        <f>IFERROR(IF(AND(CM$272=list!$D$3,'Box Calculation'!CM$279&lt;&gt;"h",$E291&lt;&gt;0),0,IF(AND(CM$273=list!$D$2,$E291&lt;&gt;0,TRUNC(VLOOKUP($E291,'Container Panel'!$B$41:$Z$100,$D291,0)/(VLOOKUP(CM$276,UI!$A$12:$O$51,VLOOKUP(CM$279,$B$276:$C$278,2,0),0)/1000))&gt;0),1,TRUNC(VLOOKUP($E291,'Container Panel'!$B$41:$Z$100,$D291,0)/(VLOOKUP(CM$276,UI!$A$12:$O$51,VLOOKUP(CM$279,$B$276:$C$278,2,0),0)/1000)))),"")</f>
        <v/>
      </c>
      <c r="CN291" s="145" t="str">
        <f>IFERROR(IF(AND(CN$272=list!$D$3,'Box Calculation'!CN$279&lt;&gt;"h",$E291&lt;&gt;0),0,IF(AND(CN$273=list!$D$2,$E291&lt;&gt;0,TRUNC(VLOOKUP($E291,'Container Panel'!$B$41:$Z$100,$D291,0)/(VLOOKUP(CN$276,UI!$A$12:$O$51,VLOOKUP(CN$279,$B$276:$C$278,2,0),0)/1000))&gt;0),1,TRUNC(VLOOKUP($E291,'Container Panel'!$B$41:$Z$100,$D291,0)/(VLOOKUP(CN$276,UI!$A$12:$O$51,VLOOKUP(CN$279,$B$276:$C$278,2,0),0)/1000)))),"")</f>
        <v/>
      </c>
      <c r="CO291" s="145" t="str">
        <f>IFERROR(IF(AND(CO$272=list!$D$3,'Box Calculation'!CO$279&lt;&gt;"h",$E291&lt;&gt;0),0,IF(AND(CO$273=list!$D$2,$E291&lt;&gt;0,TRUNC(VLOOKUP($E291,'Container Panel'!$B$41:$Z$100,$D291,0)/(VLOOKUP(CO$276,UI!$A$12:$O$51,VLOOKUP(CO$279,$B$276:$C$278,2,0),0)/1000))&gt;0),1,TRUNC(VLOOKUP($E291,'Container Panel'!$B$41:$Z$100,$D291,0)/(VLOOKUP(CO$276,UI!$A$12:$O$51,VLOOKUP(CO$279,$B$276:$C$278,2,0),0)/1000)))),"")</f>
        <v/>
      </c>
      <c r="CP291" s="145" t="str">
        <f>IFERROR(IF(AND(CP$272=list!$D$3,'Box Calculation'!CP$279&lt;&gt;"h",$E291&lt;&gt;0),0,IF(AND(CP$273=list!$D$2,$E291&lt;&gt;0,TRUNC(VLOOKUP($E291,'Container Panel'!$B$41:$Z$100,$D291,0)/(VLOOKUP(CP$276,UI!$A$12:$O$51,VLOOKUP(CP$279,$B$276:$C$278,2,0),0)/1000))&gt;0),1,TRUNC(VLOOKUP($E291,'Container Panel'!$B$41:$Z$100,$D291,0)/(VLOOKUP(CP$276,UI!$A$12:$O$51,VLOOKUP(CP$279,$B$276:$C$278,2,0),0)/1000)))),"")</f>
        <v/>
      </c>
      <c r="CQ291" s="145" t="str">
        <f>IFERROR(IF(AND(CQ$272=list!$D$3,'Box Calculation'!CQ$279&lt;&gt;"h",$E291&lt;&gt;0),0,IF(AND(CQ$273=list!$D$2,$E291&lt;&gt;0,TRUNC(VLOOKUP($E291,'Container Panel'!$B$41:$Z$100,$D291,0)/(VLOOKUP(CQ$276,UI!$A$12:$O$51,VLOOKUP(CQ$279,$B$276:$C$278,2,0),0)/1000))&gt;0),1,TRUNC(VLOOKUP($E291,'Container Panel'!$B$41:$Z$100,$D291,0)/(VLOOKUP(CQ$276,UI!$A$12:$O$51,VLOOKUP(CQ$279,$B$276:$C$278,2,0),0)/1000)))),"")</f>
        <v/>
      </c>
      <c r="CR291" s="145" t="str">
        <f>IFERROR(IF(AND(CR$272=list!$D$3,'Box Calculation'!CR$279&lt;&gt;"h",$E291&lt;&gt;0),0,IF(AND(CR$273=list!$D$2,$E291&lt;&gt;0,TRUNC(VLOOKUP($E291,'Container Panel'!$B$41:$Z$100,$D291,0)/(VLOOKUP(CR$276,UI!$A$12:$O$51,VLOOKUP(CR$279,$B$276:$C$278,2,0),0)/1000))&gt;0),1,TRUNC(VLOOKUP($E291,'Container Panel'!$B$41:$Z$100,$D291,0)/(VLOOKUP(CR$276,UI!$A$12:$O$51,VLOOKUP(CR$279,$B$276:$C$278,2,0),0)/1000)))),"")</f>
        <v/>
      </c>
      <c r="CS291" s="145" t="str">
        <f>IFERROR(IF(AND(CS$272=list!$D$3,'Box Calculation'!CS$279&lt;&gt;"h",$E291&lt;&gt;0),0,IF(AND(CS$273=list!$D$2,$E291&lt;&gt;0,TRUNC(VLOOKUP($E291,'Container Panel'!$B$41:$Z$100,$D291,0)/(VLOOKUP(CS$276,UI!$A$12:$O$51,VLOOKUP(CS$279,$B$276:$C$278,2,0),0)/1000))&gt;0),1,TRUNC(VLOOKUP($E291,'Container Panel'!$B$41:$Z$100,$D291,0)/(VLOOKUP(CS$276,UI!$A$12:$O$51,VLOOKUP(CS$279,$B$276:$C$278,2,0),0)/1000)))),"")</f>
        <v/>
      </c>
      <c r="CT291" s="145" t="str">
        <f>IFERROR(IF(AND(CT$272=list!$D$3,'Box Calculation'!CT$279&lt;&gt;"h",$E291&lt;&gt;0),0,IF(AND(CT$273=list!$D$2,$E291&lt;&gt;0,TRUNC(VLOOKUP($E291,'Container Panel'!$B$41:$Z$100,$D291,0)/(VLOOKUP(CT$276,UI!$A$12:$O$51,VLOOKUP(CT$279,$B$276:$C$278,2,0),0)/1000))&gt;0),1,TRUNC(VLOOKUP($E291,'Container Panel'!$B$41:$Z$100,$D291,0)/(VLOOKUP(CT$276,UI!$A$12:$O$51,VLOOKUP(CT$279,$B$276:$C$278,2,0),0)/1000)))),"")</f>
        <v/>
      </c>
      <c r="CU291" s="145" t="str">
        <f>IFERROR(IF(AND(CU$272=list!$D$3,'Box Calculation'!CU$279&lt;&gt;"h",$E291&lt;&gt;0),0,IF(AND(CU$273=list!$D$2,$E291&lt;&gt;0,TRUNC(VLOOKUP($E291,'Container Panel'!$B$41:$Z$100,$D291,0)/(VLOOKUP(CU$276,UI!$A$12:$O$51,VLOOKUP(CU$279,$B$276:$C$278,2,0),0)/1000))&gt;0),1,TRUNC(VLOOKUP($E291,'Container Panel'!$B$41:$Z$100,$D291,0)/(VLOOKUP(CU$276,UI!$A$12:$O$51,VLOOKUP(CU$279,$B$276:$C$278,2,0),0)/1000)))),"")</f>
        <v/>
      </c>
      <c r="CV291" s="145" t="str">
        <f>IFERROR(IF(AND(CV$272=list!$D$3,'Box Calculation'!CV$279&lt;&gt;"h",$E291&lt;&gt;0),0,IF(AND(CV$273=list!$D$2,$E291&lt;&gt;0,TRUNC(VLOOKUP($E291,'Container Panel'!$B$41:$Z$100,$D291,0)/(VLOOKUP(CV$276,UI!$A$12:$O$51,VLOOKUP(CV$279,$B$276:$C$278,2,0),0)/1000))&gt;0),1,TRUNC(VLOOKUP($E291,'Container Panel'!$B$41:$Z$100,$D291,0)/(VLOOKUP(CV$276,UI!$A$12:$O$51,VLOOKUP(CV$279,$B$276:$C$278,2,0),0)/1000)))),"")</f>
        <v/>
      </c>
      <c r="CW291" s="145" t="str">
        <f>IFERROR(IF(AND(CW$272=list!$D$3,'Box Calculation'!CW$279&lt;&gt;"h",$E291&lt;&gt;0),0,IF(AND(CW$273=list!$D$2,$E291&lt;&gt;0,TRUNC(VLOOKUP($E291,'Container Panel'!$B$41:$Z$100,$D291,0)/(VLOOKUP(CW$276,UI!$A$12:$O$51,VLOOKUP(CW$279,$B$276:$C$278,2,0),0)/1000))&gt;0),1,TRUNC(VLOOKUP($E291,'Container Panel'!$B$41:$Z$100,$D291,0)/(VLOOKUP(CW$276,UI!$A$12:$O$51,VLOOKUP(CW$279,$B$276:$C$278,2,0),0)/1000)))),"")</f>
        <v/>
      </c>
      <c r="CX291" s="145" t="str">
        <f>IFERROR(IF(AND(CX$272=list!$D$3,'Box Calculation'!CX$279&lt;&gt;"h",$E291&lt;&gt;0),0,IF(AND(CX$273=list!$D$2,$E291&lt;&gt;0,TRUNC(VLOOKUP($E291,'Container Panel'!$B$41:$Z$100,$D291,0)/(VLOOKUP(CX$276,UI!$A$12:$O$51,VLOOKUP(CX$279,$B$276:$C$278,2,0),0)/1000))&gt;0),1,TRUNC(VLOOKUP($E291,'Container Panel'!$B$41:$Z$100,$D291,0)/(VLOOKUP(CX$276,UI!$A$12:$O$51,VLOOKUP(CX$279,$B$276:$C$278,2,0),0)/1000)))),"")</f>
        <v/>
      </c>
      <c r="CY291" s="145" t="str">
        <f>IFERROR(IF(AND(CY$272=list!$D$3,'Box Calculation'!CY$279&lt;&gt;"h",$E291&lt;&gt;0),0,IF(AND(CY$273=list!$D$2,$E291&lt;&gt;0,TRUNC(VLOOKUP($E291,'Container Panel'!$B$41:$Z$100,$D291,0)/(VLOOKUP(CY$276,UI!$A$12:$O$51,VLOOKUP(CY$279,$B$276:$C$278,2,0),0)/1000))&gt;0),1,TRUNC(VLOOKUP($E291,'Container Panel'!$B$41:$Z$100,$D291,0)/(VLOOKUP(CY$276,UI!$A$12:$O$51,VLOOKUP(CY$279,$B$276:$C$278,2,0),0)/1000)))),"")</f>
        <v/>
      </c>
      <c r="CZ291" s="145" t="str">
        <f>IFERROR(IF(AND(CZ$272=list!$D$3,'Box Calculation'!CZ$279&lt;&gt;"h",$E291&lt;&gt;0),0,IF(AND(CZ$273=list!$D$2,$E291&lt;&gt;0,TRUNC(VLOOKUP($E291,'Container Panel'!$B$41:$Z$100,$D291,0)/(VLOOKUP(CZ$276,UI!$A$12:$O$51,VLOOKUP(CZ$279,$B$276:$C$278,2,0),0)/1000))&gt;0),1,TRUNC(VLOOKUP($E291,'Container Panel'!$B$41:$Z$100,$D291,0)/(VLOOKUP(CZ$276,UI!$A$12:$O$51,VLOOKUP(CZ$279,$B$276:$C$278,2,0),0)/1000)))),"")</f>
        <v/>
      </c>
      <c r="DA291" s="145" t="str">
        <f>IFERROR(IF(AND(DA$272=list!$D$3,'Box Calculation'!DA$279&lt;&gt;"h",$E291&lt;&gt;0),0,IF(AND(DA$273=list!$D$2,$E291&lt;&gt;0,TRUNC(VLOOKUP($E291,'Container Panel'!$B$41:$Z$100,$D291,0)/(VLOOKUP(DA$276,UI!$A$12:$O$51,VLOOKUP(DA$279,$B$276:$C$278,2,0),0)/1000))&gt;0),1,TRUNC(VLOOKUP($E291,'Container Panel'!$B$41:$Z$100,$D291,0)/(VLOOKUP(DA$276,UI!$A$12:$O$51,VLOOKUP(DA$279,$B$276:$C$278,2,0),0)/1000)))),"")</f>
        <v/>
      </c>
      <c r="DB291" s="145" t="str">
        <f>IFERROR(IF(AND(DB$272=list!$D$3,'Box Calculation'!DB$279&lt;&gt;"h",$E291&lt;&gt;0),0,IF(AND(DB$273=list!$D$2,$E291&lt;&gt;0,TRUNC(VLOOKUP($E291,'Container Panel'!$B$41:$Z$100,$D291,0)/(VLOOKUP(DB$276,UI!$A$12:$O$51,VLOOKUP(DB$279,$B$276:$C$278,2,0),0)/1000))&gt;0),1,TRUNC(VLOOKUP($E291,'Container Panel'!$B$41:$Z$100,$D291,0)/(VLOOKUP(DB$276,UI!$A$12:$O$51,VLOOKUP(DB$279,$B$276:$C$278,2,0),0)/1000)))),"")</f>
        <v/>
      </c>
      <c r="DC291" s="145" t="str">
        <f>IFERROR(IF(AND(DC$272=list!$D$3,'Box Calculation'!DC$279&lt;&gt;"h",$E291&lt;&gt;0),0,IF(AND(DC$273=list!$D$2,$E291&lt;&gt;0,TRUNC(VLOOKUP($E291,'Container Panel'!$B$41:$Z$100,$D291,0)/(VLOOKUP(DC$276,UI!$A$12:$O$51,VLOOKUP(DC$279,$B$276:$C$278,2,0),0)/1000))&gt;0),1,TRUNC(VLOOKUP($E291,'Container Panel'!$B$41:$Z$100,$D291,0)/(VLOOKUP(DC$276,UI!$A$12:$O$51,VLOOKUP(DC$279,$B$276:$C$278,2,0),0)/1000)))),"")</f>
        <v/>
      </c>
      <c r="DD291" s="145" t="str">
        <f>IFERROR(IF(AND(DD$272=list!$D$3,'Box Calculation'!DD$279&lt;&gt;"h",$E291&lt;&gt;0),0,IF(AND(DD$273=list!$D$2,$E291&lt;&gt;0,TRUNC(VLOOKUP($E291,'Container Panel'!$B$41:$Z$100,$D291,0)/(VLOOKUP(DD$276,UI!$A$12:$O$51,VLOOKUP(DD$279,$B$276:$C$278,2,0),0)/1000))&gt;0),1,TRUNC(VLOOKUP($E291,'Container Panel'!$B$41:$Z$100,$D291,0)/(VLOOKUP(DD$276,UI!$A$12:$O$51,VLOOKUP(DD$279,$B$276:$C$278,2,0),0)/1000)))),"")</f>
        <v/>
      </c>
      <c r="DE291" s="145" t="str">
        <f>IFERROR(IF(AND(DE$272=list!$D$3,'Box Calculation'!DE$279&lt;&gt;"h",$E291&lt;&gt;0),0,IF(AND(DE$273=list!$D$2,$E291&lt;&gt;0,TRUNC(VLOOKUP($E291,'Container Panel'!$B$41:$Z$100,$D291,0)/(VLOOKUP(DE$276,UI!$A$12:$O$51,VLOOKUP(DE$279,$B$276:$C$278,2,0),0)/1000))&gt;0),1,TRUNC(VLOOKUP($E291,'Container Panel'!$B$41:$Z$100,$D291,0)/(VLOOKUP(DE$276,UI!$A$12:$O$51,VLOOKUP(DE$279,$B$276:$C$278,2,0),0)/1000)))),"")</f>
        <v/>
      </c>
      <c r="DF291" s="145" t="str">
        <f>IFERROR(IF(AND(DF$272=list!$D$3,'Box Calculation'!DF$279&lt;&gt;"h",$E291&lt;&gt;0),0,IF(AND(DF$273=list!$D$2,$E291&lt;&gt;0,TRUNC(VLOOKUP($E291,'Container Panel'!$B$41:$Z$100,$D291,0)/(VLOOKUP(DF$276,UI!$A$12:$O$51,VLOOKUP(DF$279,$B$276:$C$278,2,0),0)/1000))&gt;0),1,TRUNC(VLOOKUP($E291,'Container Panel'!$B$41:$Z$100,$D291,0)/(VLOOKUP(DF$276,UI!$A$12:$O$51,VLOOKUP(DF$279,$B$276:$C$278,2,0),0)/1000)))),"")</f>
        <v/>
      </c>
      <c r="DG291" s="145" t="str">
        <f>IFERROR(IF(AND(DG$272=list!$D$3,'Box Calculation'!DG$279&lt;&gt;"h",$E291&lt;&gt;0),0,IF(AND(DG$273=list!$D$2,$E291&lt;&gt;0,TRUNC(VLOOKUP($E291,'Container Panel'!$B$41:$Z$100,$D291,0)/(VLOOKUP(DG$276,UI!$A$12:$O$51,VLOOKUP(DG$279,$B$276:$C$278,2,0),0)/1000))&gt;0),1,TRUNC(VLOOKUP($E291,'Container Panel'!$B$41:$Z$100,$D291,0)/(VLOOKUP(DG$276,UI!$A$12:$O$51,VLOOKUP(DG$279,$B$276:$C$278,2,0),0)/1000)))),"")</f>
        <v/>
      </c>
      <c r="DH291" s="145" t="str">
        <f>IFERROR(IF(AND(DH$272=list!$D$3,'Box Calculation'!DH$279&lt;&gt;"h",$E291&lt;&gt;0),0,IF(AND(DH$273=list!$D$2,$E291&lt;&gt;0,TRUNC(VLOOKUP($E291,'Container Panel'!$B$41:$Z$100,$D291,0)/(VLOOKUP(DH$276,UI!$A$12:$O$51,VLOOKUP(DH$279,$B$276:$C$278,2,0),0)/1000))&gt;0),1,TRUNC(VLOOKUP($E291,'Container Panel'!$B$41:$Z$100,$D291,0)/(VLOOKUP(DH$276,UI!$A$12:$O$51,VLOOKUP(DH$279,$B$276:$C$278,2,0),0)/1000)))),"")</f>
        <v/>
      </c>
      <c r="DI291" s="145" t="str">
        <f>IFERROR(IF(AND(DI$272=list!$D$3,'Box Calculation'!DI$279&lt;&gt;"h",$E291&lt;&gt;0),0,IF(AND(DI$273=list!$D$2,$E291&lt;&gt;0,TRUNC(VLOOKUP($E291,'Container Panel'!$B$41:$Z$100,$D291,0)/(VLOOKUP(DI$276,UI!$A$12:$O$51,VLOOKUP(DI$279,$B$276:$C$278,2,0),0)/1000))&gt;0),1,TRUNC(VLOOKUP($E291,'Container Panel'!$B$41:$Z$100,$D291,0)/(VLOOKUP(DI$276,UI!$A$12:$O$51,VLOOKUP(DI$279,$B$276:$C$278,2,0),0)/1000)))),"")</f>
        <v/>
      </c>
      <c r="DJ291" s="145" t="str">
        <f>IFERROR(IF(AND(DJ$272=list!$D$3,'Box Calculation'!DJ$279&lt;&gt;"h",$E291&lt;&gt;0),0,IF(AND(DJ$273=list!$D$2,$E291&lt;&gt;0,TRUNC(VLOOKUP($E291,'Container Panel'!$B$41:$Z$100,$D291,0)/(VLOOKUP(DJ$276,UI!$A$12:$O$51,VLOOKUP(DJ$279,$B$276:$C$278,2,0),0)/1000))&gt;0),1,TRUNC(VLOOKUP($E291,'Container Panel'!$B$41:$Z$100,$D291,0)/(VLOOKUP(DJ$276,UI!$A$12:$O$51,VLOOKUP(DJ$279,$B$276:$C$278,2,0),0)/1000)))),"")</f>
        <v/>
      </c>
      <c r="DK291" s="145" t="str">
        <f>IFERROR(IF(AND(DK$272=list!$D$3,'Box Calculation'!DK$279&lt;&gt;"h",$E291&lt;&gt;0),0,IF(AND(DK$273=list!$D$2,$E291&lt;&gt;0,TRUNC(VLOOKUP($E291,'Container Panel'!$B$41:$Z$100,$D291,0)/(VLOOKUP(DK$276,UI!$A$12:$O$51,VLOOKUP(DK$279,$B$276:$C$278,2,0),0)/1000))&gt;0),1,TRUNC(VLOOKUP($E291,'Container Panel'!$B$41:$Z$100,$D291,0)/(VLOOKUP(DK$276,UI!$A$12:$O$51,VLOOKUP(DK$279,$B$276:$C$278,2,0),0)/1000)))),"")</f>
        <v/>
      </c>
      <c r="DL291" s="145" t="str">
        <f>IFERROR(IF(AND(DL$272=list!$D$3,'Box Calculation'!DL$279&lt;&gt;"h",$E291&lt;&gt;0),0,IF(AND(DL$273=list!$D$2,$E291&lt;&gt;0,TRUNC(VLOOKUP($E291,'Container Panel'!$B$41:$Z$100,$D291,0)/(VLOOKUP(DL$276,UI!$A$12:$O$51,VLOOKUP(DL$279,$B$276:$C$278,2,0),0)/1000))&gt;0),1,TRUNC(VLOOKUP($E291,'Container Panel'!$B$41:$Z$100,$D291,0)/(VLOOKUP(DL$276,UI!$A$12:$O$51,VLOOKUP(DL$279,$B$276:$C$278,2,0),0)/1000)))),"")</f>
        <v/>
      </c>
      <c r="DM291" s="145" t="str">
        <f>IFERROR(IF(AND(DM$272=list!$D$3,'Box Calculation'!DM$279&lt;&gt;"h",$E291&lt;&gt;0),0,IF(AND(DM$273=list!$D$2,$E291&lt;&gt;0,TRUNC(VLOOKUP($E291,'Container Panel'!$B$41:$Z$100,$D291,0)/(VLOOKUP(DM$276,UI!$A$12:$O$51,VLOOKUP(DM$279,$B$276:$C$278,2,0),0)/1000))&gt;0),1,TRUNC(VLOOKUP($E291,'Container Panel'!$B$41:$Z$100,$D291,0)/(VLOOKUP(DM$276,UI!$A$12:$O$51,VLOOKUP(DM$279,$B$276:$C$278,2,0),0)/1000)))),"")</f>
        <v/>
      </c>
      <c r="DN291" s="145" t="str">
        <f>IFERROR(IF(AND(DN$272=list!$D$3,'Box Calculation'!DN$279&lt;&gt;"h",$E291&lt;&gt;0),0,IF(AND(DN$273=list!$D$2,$E291&lt;&gt;0,TRUNC(VLOOKUP($E291,'Container Panel'!$B$41:$Z$100,$D291,0)/(VLOOKUP(DN$276,UI!$A$12:$O$51,VLOOKUP(DN$279,$B$276:$C$278,2,0),0)/1000))&gt;0),1,TRUNC(VLOOKUP($E291,'Container Panel'!$B$41:$Z$100,$D291,0)/(VLOOKUP(DN$276,UI!$A$12:$O$51,VLOOKUP(DN$279,$B$276:$C$278,2,0),0)/1000)))),"")</f>
        <v/>
      </c>
      <c r="DO291" s="145" t="str">
        <f>IFERROR(IF(AND(DO$272=list!$D$3,'Box Calculation'!DO$279&lt;&gt;"h",$E291&lt;&gt;0),0,IF(AND(DO$273=list!$D$2,$E291&lt;&gt;0,TRUNC(VLOOKUP($E291,'Container Panel'!$B$41:$Z$100,$D291,0)/(VLOOKUP(DO$276,UI!$A$12:$O$51,VLOOKUP(DO$279,$B$276:$C$278,2,0),0)/1000))&gt;0),1,TRUNC(VLOOKUP($E291,'Container Panel'!$B$41:$Z$100,$D291,0)/(VLOOKUP(DO$276,UI!$A$12:$O$51,VLOOKUP(DO$279,$B$276:$C$278,2,0),0)/1000)))),"")</f>
        <v/>
      </c>
      <c r="DP291" s="145" t="str">
        <f>IFERROR(IF(AND(DP$272=list!$D$3,'Box Calculation'!DP$279&lt;&gt;"h",$E291&lt;&gt;0),0,IF(AND(DP$273=list!$D$2,$E291&lt;&gt;0,TRUNC(VLOOKUP($E291,'Container Panel'!$B$41:$Z$100,$D291,0)/(VLOOKUP(DP$276,UI!$A$12:$O$51,VLOOKUP(DP$279,$B$276:$C$278,2,0),0)/1000))&gt;0),1,TRUNC(VLOOKUP($E291,'Container Panel'!$B$41:$Z$100,$D291,0)/(VLOOKUP(DP$276,UI!$A$12:$O$51,VLOOKUP(DP$279,$B$276:$C$278,2,0),0)/1000)))),"")</f>
        <v/>
      </c>
      <c r="DQ291" s="145" t="str">
        <f>IFERROR(IF(AND(DQ$272=list!$D$3,'Box Calculation'!DQ$279&lt;&gt;"h",$E291&lt;&gt;0),0,IF(AND(DQ$273=list!$D$2,$E291&lt;&gt;0,TRUNC(VLOOKUP($E291,'Container Panel'!$B$41:$Z$100,$D291,0)/(VLOOKUP(DQ$276,UI!$A$12:$O$51,VLOOKUP(DQ$279,$B$276:$C$278,2,0),0)/1000))&gt;0),1,TRUNC(VLOOKUP($E291,'Container Panel'!$B$41:$Z$100,$D291,0)/(VLOOKUP(DQ$276,UI!$A$12:$O$51,VLOOKUP(DQ$279,$B$276:$C$278,2,0),0)/1000)))),"")</f>
        <v/>
      </c>
      <c r="DR291" s="145" t="str">
        <f>IFERROR(IF(AND(DR$272=list!$D$3,'Box Calculation'!DR$279&lt;&gt;"h",$E291&lt;&gt;0),0,IF(AND(DR$273=list!$D$2,$E291&lt;&gt;0,TRUNC(VLOOKUP($E291,'Container Panel'!$B$41:$Z$100,$D291,0)/(VLOOKUP(DR$276,UI!$A$12:$O$51,VLOOKUP(DR$279,$B$276:$C$278,2,0),0)/1000))&gt;0),1,TRUNC(VLOOKUP($E291,'Container Panel'!$B$41:$Z$100,$D291,0)/(VLOOKUP(DR$276,UI!$A$12:$O$51,VLOOKUP(DR$279,$B$276:$C$278,2,0),0)/1000)))),"")</f>
        <v/>
      </c>
      <c r="DS291" s="145" t="str">
        <f>IFERROR(IF(AND(DS$272=list!$D$3,'Box Calculation'!DS$279&lt;&gt;"h",$E291&lt;&gt;0),0,IF(AND(DS$273=list!$D$2,$E291&lt;&gt;0,TRUNC(VLOOKUP($E291,'Container Panel'!$B$41:$Z$100,$D291,0)/(VLOOKUP(DS$276,UI!$A$12:$O$51,VLOOKUP(DS$279,$B$276:$C$278,2,0),0)/1000))&gt;0),1,TRUNC(VLOOKUP($E291,'Container Panel'!$B$41:$Z$100,$D291,0)/(VLOOKUP(DS$276,UI!$A$12:$O$51,VLOOKUP(DS$279,$B$276:$C$278,2,0),0)/1000)))),"")</f>
        <v/>
      </c>
      <c r="DT291" s="145" t="str">
        <f>IFERROR(IF(AND(DT$272=list!$D$3,'Box Calculation'!DT$279&lt;&gt;"h",$E291&lt;&gt;0),0,IF(AND(DT$273=list!$D$2,$E291&lt;&gt;0,TRUNC(VLOOKUP($E291,'Container Panel'!$B$41:$Z$100,$D291,0)/(VLOOKUP(DT$276,UI!$A$12:$O$51,VLOOKUP(DT$279,$B$276:$C$278,2,0),0)/1000))&gt;0),1,TRUNC(VLOOKUP($E291,'Container Panel'!$B$41:$Z$100,$D291,0)/(VLOOKUP(DT$276,UI!$A$12:$O$51,VLOOKUP(DT$279,$B$276:$C$278,2,0),0)/1000)))),"")</f>
        <v/>
      </c>
      <c r="DU291" s="145" t="str">
        <f>IFERROR(IF(AND(DU$272=list!$D$3,'Box Calculation'!DU$279&lt;&gt;"h",$E291&lt;&gt;0),0,IF(AND(DU$273=list!$D$2,$E291&lt;&gt;0,TRUNC(VLOOKUP($E291,'Container Panel'!$B$41:$Z$100,$D291,0)/(VLOOKUP(DU$276,UI!$A$12:$O$51,VLOOKUP(DU$279,$B$276:$C$278,2,0),0)/1000))&gt;0),1,TRUNC(VLOOKUP($E291,'Container Panel'!$B$41:$Z$100,$D291,0)/(VLOOKUP(DU$276,UI!$A$12:$O$51,VLOOKUP(DU$279,$B$276:$C$278,2,0),0)/1000)))),"")</f>
        <v/>
      </c>
      <c r="DV291" s="145" t="str">
        <f>IFERROR(IF(AND(DV$272=list!$D$3,'Box Calculation'!DV$279&lt;&gt;"h",$E291&lt;&gt;0),0,IF(AND(DV$273=list!$D$2,$E291&lt;&gt;0,TRUNC(VLOOKUP($E291,'Container Panel'!$B$41:$Z$100,$D291,0)/(VLOOKUP(DV$276,UI!$A$12:$O$51,VLOOKUP(DV$279,$B$276:$C$278,2,0),0)/1000))&gt;0),1,TRUNC(VLOOKUP($E291,'Container Panel'!$B$41:$Z$100,$D291,0)/(VLOOKUP(DV$276,UI!$A$12:$O$51,VLOOKUP(DV$279,$B$276:$C$278,2,0),0)/1000)))),"")</f>
        <v/>
      </c>
      <c r="DW291" s="145" t="str">
        <f>IFERROR(IF(AND(DW$272=list!$D$3,'Box Calculation'!DW$279&lt;&gt;"h",$E291&lt;&gt;0),0,IF(AND(DW$273=list!$D$2,$E291&lt;&gt;0,TRUNC(VLOOKUP($E291,'Container Panel'!$B$41:$Z$100,$D291,0)/(VLOOKUP(DW$276,UI!$A$12:$O$51,VLOOKUP(DW$279,$B$276:$C$278,2,0),0)/1000))&gt;0),1,TRUNC(VLOOKUP($E291,'Container Panel'!$B$41:$Z$100,$D291,0)/(VLOOKUP(DW$276,UI!$A$12:$O$51,VLOOKUP(DW$279,$B$276:$C$278,2,0),0)/1000)))),"")</f>
        <v/>
      </c>
      <c r="DX291" s="145" t="str">
        <f>IFERROR(IF(AND(DX$272=list!$D$3,'Box Calculation'!DX$279&lt;&gt;"h",$E291&lt;&gt;0),0,IF(AND(DX$273=list!$D$2,$E291&lt;&gt;0,TRUNC(VLOOKUP($E291,'Container Panel'!$B$41:$Z$100,$D291,0)/(VLOOKUP(DX$276,UI!$A$12:$O$51,VLOOKUP(DX$279,$B$276:$C$278,2,0),0)/1000))&gt;0),1,TRUNC(VLOOKUP($E291,'Container Panel'!$B$41:$Z$100,$D291,0)/(VLOOKUP(DX$276,UI!$A$12:$O$51,VLOOKUP(DX$279,$B$276:$C$278,2,0),0)/1000)))),"")</f>
        <v/>
      </c>
      <c r="DY291" s="145" t="str">
        <f>IFERROR(IF(AND(DY$272=list!$D$3,'Box Calculation'!DY$279&lt;&gt;"h",$E291&lt;&gt;0),0,IF(AND(DY$273=list!$D$2,$E291&lt;&gt;0,TRUNC(VLOOKUP($E291,'Container Panel'!$B$41:$Z$100,$D291,0)/(VLOOKUP(DY$276,UI!$A$12:$O$51,VLOOKUP(DY$279,$B$276:$C$278,2,0),0)/1000))&gt;0),1,TRUNC(VLOOKUP($E291,'Container Panel'!$B$41:$Z$100,$D291,0)/(VLOOKUP(DY$276,UI!$A$12:$O$51,VLOOKUP(DY$279,$B$276:$C$278,2,0),0)/1000)))),"")</f>
        <v/>
      </c>
      <c r="DZ291" s="145" t="str">
        <f>IFERROR(IF(AND(DZ$272=list!$D$3,'Box Calculation'!DZ$279&lt;&gt;"h",$E291&lt;&gt;0),0,IF(AND(DZ$273=list!$D$2,$E291&lt;&gt;0,TRUNC(VLOOKUP($E291,'Container Panel'!$B$41:$Z$100,$D291,0)/(VLOOKUP(DZ$276,UI!$A$12:$O$51,VLOOKUP(DZ$279,$B$276:$C$278,2,0),0)/1000))&gt;0),1,TRUNC(VLOOKUP($E291,'Container Panel'!$B$41:$Z$100,$D291,0)/(VLOOKUP(DZ$276,UI!$A$12:$O$51,VLOOKUP(DZ$279,$B$276:$C$278,2,0),0)/1000)))),"")</f>
        <v/>
      </c>
      <c r="EA291" s="145" t="str">
        <f>IFERROR(IF(AND(EA$272=list!$D$3,'Box Calculation'!EA$279&lt;&gt;"h",$E291&lt;&gt;0),0,IF(AND(EA$273=list!$D$2,$E291&lt;&gt;0,TRUNC(VLOOKUP($E291,'Container Panel'!$B$41:$Z$100,$D291,0)/(VLOOKUP(EA$276,UI!$A$12:$O$51,VLOOKUP(EA$279,$B$276:$C$278,2,0),0)/1000))&gt;0),1,TRUNC(VLOOKUP($E291,'Container Panel'!$B$41:$Z$100,$D291,0)/(VLOOKUP(EA$276,UI!$A$12:$O$51,VLOOKUP(EA$279,$B$276:$C$278,2,0),0)/1000)))),"")</f>
        <v/>
      </c>
      <c r="EB291" s="145" t="str">
        <f>IFERROR(IF(AND(EB$272=list!$D$3,'Box Calculation'!EB$279&lt;&gt;"h",$E291&lt;&gt;0),0,IF(AND(EB$273=list!$D$2,$E291&lt;&gt;0,TRUNC(VLOOKUP($E291,'Container Panel'!$B$41:$Z$100,$D291,0)/(VLOOKUP(EB$276,UI!$A$12:$O$51,VLOOKUP(EB$279,$B$276:$C$278,2,0),0)/1000))&gt;0),1,TRUNC(VLOOKUP($E291,'Container Panel'!$B$41:$Z$100,$D291,0)/(VLOOKUP(EB$276,UI!$A$12:$O$51,VLOOKUP(EB$279,$B$276:$C$278,2,0),0)/1000)))),"")</f>
        <v/>
      </c>
      <c r="EC291" s="145" t="str">
        <f>IFERROR(IF(AND(EC$272=list!$D$3,'Box Calculation'!EC$279&lt;&gt;"h",$E291&lt;&gt;0),0,IF(AND(EC$273=list!$D$2,$E291&lt;&gt;0,TRUNC(VLOOKUP($E291,'Container Panel'!$B$41:$Z$100,$D291,0)/(VLOOKUP(EC$276,UI!$A$12:$O$51,VLOOKUP(EC$279,$B$276:$C$278,2,0),0)/1000))&gt;0),1,TRUNC(VLOOKUP($E291,'Container Panel'!$B$41:$Z$100,$D291,0)/(VLOOKUP(EC$276,UI!$A$12:$O$51,VLOOKUP(EC$279,$B$276:$C$278,2,0),0)/1000)))),"")</f>
        <v/>
      </c>
      <c r="ED291" s="145" t="str">
        <f>IFERROR(IF(AND(ED$272=list!$D$3,'Box Calculation'!ED$279&lt;&gt;"h",$E291&lt;&gt;0),0,IF(AND(ED$273=list!$D$2,$E291&lt;&gt;0,TRUNC(VLOOKUP($E291,'Container Panel'!$B$41:$Z$100,$D291,0)/(VLOOKUP(ED$276,UI!$A$12:$O$51,VLOOKUP(ED$279,$B$276:$C$278,2,0),0)/1000))&gt;0),1,TRUNC(VLOOKUP($E291,'Container Panel'!$B$41:$Z$100,$D291,0)/(VLOOKUP(ED$276,UI!$A$12:$O$51,VLOOKUP(ED$279,$B$276:$C$278,2,0),0)/1000)))),"")</f>
        <v/>
      </c>
      <c r="EE291" s="145" t="str">
        <f>IFERROR(IF(AND(EE$272=list!$D$3,'Box Calculation'!EE$279&lt;&gt;"h",$E291&lt;&gt;0),0,IF(AND(EE$273=list!$D$2,$E291&lt;&gt;0,TRUNC(VLOOKUP($E291,'Container Panel'!$B$41:$Z$100,$D291,0)/(VLOOKUP(EE$276,UI!$A$12:$O$51,VLOOKUP(EE$279,$B$276:$C$278,2,0),0)/1000))&gt;0),1,TRUNC(VLOOKUP($E291,'Container Panel'!$B$41:$Z$100,$D291,0)/(VLOOKUP(EE$276,UI!$A$12:$O$51,VLOOKUP(EE$279,$B$276:$C$278,2,0),0)/1000)))),"")</f>
        <v/>
      </c>
      <c r="EF291" s="145" t="str">
        <f>IFERROR(IF(AND(EF$272=list!$D$3,'Box Calculation'!EF$279&lt;&gt;"h",$E291&lt;&gt;0),0,IF(AND(EF$273=list!$D$2,$E291&lt;&gt;0,TRUNC(VLOOKUP($E291,'Container Panel'!$B$41:$Z$100,$D291,0)/(VLOOKUP(EF$276,UI!$A$12:$O$51,VLOOKUP(EF$279,$B$276:$C$278,2,0),0)/1000))&gt;0),1,TRUNC(VLOOKUP($E291,'Container Panel'!$B$41:$Z$100,$D291,0)/(VLOOKUP(EF$276,UI!$A$12:$O$51,VLOOKUP(EF$279,$B$276:$C$278,2,0),0)/1000)))),"")</f>
        <v/>
      </c>
      <c r="EG291" s="145" t="str">
        <f>IFERROR(IF(AND(EG$272=list!$D$3,'Box Calculation'!EG$279&lt;&gt;"h",$E291&lt;&gt;0),0,IF(AND(EG$273=list!$D$2,$E291&lt;&gt;0,TRUNC(VLOOKUP($E291,'Container Panel'!$B$41:$Z$100,$D291,0)/(VLOOKUP(EG$276,UI!$A$12:$O$51,VLOOKUP(EG$279,$B$276:$C$278,2,0),0)/1000))&gt;0),1,TRUNC(VLOOKUP($E291,'Container Panel'!$B$41:$Z$100,$D291,0)/(VLOOKUP(EG$276,UI!$A$12:$O$51,VLOOKUP(EG$279,$B$276:$C$278,2,0),0)/1000)))),"")</f>
        <v/>
      </c>
      <c r="EH291" s="145" t="str">
        <f>IFERROR(IF(AND(EH$272=list!$D$3,'Box Calculation'!EH$279&lt;&gt;"h",$E291&lt;&gt;0),0,IF(AND(EH$273=list!$D$2,$E291&lt;&gt;0,TRUNC(VLOOKUP($E291,'Container Panel'!$B$41:$Z$100,$D291,0)/(VLOOKUP(EH$276,UI!$A$12:$O$51,VLOOKUP(EH$279,$B$276:$C$278,2,0),0)/1000))&gt;0),1,TRUNC(VLOOKUP($E291,'Container Panel'!$B$41:$Z$100,$D291,0)/(VLOOKUP(EH$276,UI!$A$12:$O$51,VLOOKUP(EH$279,$B$276:$C$278,2,0),0)/1000)))),"")</f>
        <v/>
      </c>
      <c r="EI291" s="145" t="str">
        <f>IFERROR(IF(AND(EI$272=list!$D$3,'Box Calculation'!EI$279&lt;&gt;"h",$E291&lt;&gt;0),0,IF(AND(EI$273=list!$D$2,$E291&lt;&gt;0,TRUNC(VLOOKUP($E291,'Container Panel'!$B$41:$Z$100,$D291,0)/(VLOOKUP(EI$276,UI!$A$12:$O$51,VLOOKUP(EI$279,$B$276:$C$278,2,0),0)/1000))&gt;0),1,TRUNC(VLOOKUP($E291,'Container Panel'!$B$41:$Z$100,$D291,0)/(VLOOKUP(EI$276,UI!$A$12:$O$51,VLOOKUP(EI$279,$B$276:$C$278,2,0),0)/1000)))),"")</f>
        <v/>
      </c>
      <c r="EJ291" s="145" t="str">
        <f>IFERROR(IF(AND(EJ$272=list!$D$3,'Box Calculation'!EJ$279&lt;&gt;"h",$E291&lt;&gt;0),0,IF(AND(EJ$273=list!$D$2,$E291&lt;&gt;0,TRUNC(VLOOKUP($E291,'Container Panel'!$B$41:$Z$100,$D291,0)/(VLOOKUP(EJ$276,UI!$A$12:$O$51,VLOOKUP(EJ$279,$B$276:$C$278,2,0),0)/1000))&gt;0),1,TRUNC(VLOOKUP($E291,'Container Panel'!$B$41:$Z$100,$D291,0)/(VLOOKUP(EJ$276,UI!$A$12:$O$51,VLOOKUP(EJ$279,$B$276:$C$278,2,0),0)/1000)))),"")</f>
        <v/>
      </c>
      <c r="EK291" s="145" t="str">
        <f>IFERROR(IF(AND(EK$272=list!$D$3,'Box Calculation'!EK$279&lt;&gt;"h",$E291&lt;&gt;0),0,IF(AND(EK$273=list!$D$2,$E291&lt;&gt;0,TRUNC(VLOOKUP($E291,'Container Panel'!$B$41:$Z$100,$D291,0)/(VLOOKUP(EK$276,UI!$A$12:$O$51,VLOOKUP(EK$279,$B$276:$C$278,2,0),0)/1000))&gt;0),1,TRUNC(VLOOKUP($E291,'Container Panel'!$B$41:$Z$100,$D291,0)/(VLOOKUP(EK$276,UI!$A$12:$O$51,VLOOKUP(EK$279,$B$276:$C$278,2,0),0)/1000)))),"")</f>
        <v/>
      </c>
      <c r="EL291" s="145" t="str">
        <f>IFERROR(IF(AND(EL$272=list!$D$3,'Box Calculation'!EL$279&lt;&gt;"h",$E291&lt;&gt;0),0,IF(AND(EL$273=list!$D$2,$E291&lt;&gt;0,TRUNC(VLOOKUP($E291,'Container Panel'!$B$41:$Z$100,$D291,0)/(VLOOKUP(EL$276,UI!$A$12:$O$51,VLOOKUP(EL$279,$B$276:$C$278,2,0),0)/1000))&gt;0),1,TRUNC(VLOOKUP($E291,'Container Panel'!$B$41:$Z$100,$D291,0)/(VLOOKUP(EL$276,UI!$A$12:$O$51,VLOOKUP(EL$279,$B$276:$C$278,2,0),0)/1000)))),"")</f>
        <v/>
      </c>
      <c r="EM291" s="145" t="str">
        <f>IFERROR(IF(AND(EM$272=list!$D$3,'Box Calculation'!EM$279&lt;&gt;"h",$E291&lt;&gt;0),0,IF(AND(EM$273=list!$D$2,$E291&lt;&gt;0,TRUNC(VLOOKUP($E291,'Container Panel'!$B$41:$Z$100,$D291,0)/(VLOOKUP(EM$276,UI!$A$12:$O$51,VLOOKUP(EM$279,$B$276:$C$278,2,0),0)/1000))&gt;0),1,TRUNC(VLOOKUP($E291,'Container Panel'!$B$41:$Z$100,$D291,0)/(VLOOKUP(EM$276,UI!$A$12:$O$51,VLOOKUP(EM$279,$B$276:$C$278,2,0),0)/1000)))),"")</f>
        <v/>
      </c>
      <c r="EN291" s="145" t="str">
        <f>IFERROR(IF(AND(EN$272=list!$D$3,'Box Calculation'!EN$279&lt;&gt;"h",$E291&lt;&gt;0),0,IF(AND(EN$273=list!$D$2,$E291&lt;&gt;0,TRUNC(VLOOKUP($E291,'Container Panel'!$B$41:$Z$100,$D291,0)/(VLOOKUP(EN$276,UI!$A$12:$O$51,VLOOKUP(EN$279,$B$276:$C$278,2,0),0)/1000))&gt;0),1,TRUNC(VLOOKUP($E291,'Container Panel'!$B$41:$Z$100,$D291,0)/(VLOOKUP(EN$276,UI!$A$12:$O$51,VLOOKUP(EN$279,$B$276:$C$278,2,0),0)/1000)))),"")</f>
        <v/>
      </c>
      <c r="EO291" s="145" t="str">
        <f>IFERROR(IF(AND(EO$272=list!$D$3,'Box Calculation'!EO$279&lt;&gt;"h",$E291&lt;&gt;0),0,IF(AND(EO$273=list!$D$2,$E291&lt;&gt;0,TRUNC(VLOOKUP($E291,'Container Panel'!$B$41:$Z$100,$D291,0)/(VLOOKUP(EO$276,UI!$A$12:$O$51,VLOOKUP(EO$279,$B$276:$C$278,2,0),0)/1000))&gt;0),1,TRUNC(VLOOKUP($E291,'Container Panel'!$B$41:$Z$100,$D291,0)/(VLOOKUP(EO$276,UI!$A$12:$O$51,VLOOKUP(EO$279,$B$276:$C$278,2,0),0)/1000)))),"")</f>
        <v/>
      </c>
      <c r="EP291" s="145" t="str">
        <f>IFERROR(IF(AND(EP$272=list!$D$3,'Box Calculation'!EP$279&lt;&gt;"h",$E291&lt;&gt;0),0,IF(AND(EP$273=list!$D$2,$E291&lt;&gt;0,TRUNC(VLOOKUP($E291,'Container Panel'!$B$41:$Z$100,$D291,0)/(VLOOKUP(EP$276,UI!$A$12:$O$51,VLOOKUP(EP$279,$B$276:$C$278,2,0),0)/1000))&gt;0),1,TRUNC(VLOOKUP($E291,'Container Panel'!$B$41:$Z$100,$D291,0)/(VLOOKUP(EP$276,UI!$A$12:$O$51,VLOOKUP(EP$279,$B$276:$C$278,2,0),0)/1000)))),"")</f>
        <v/>
      </c>
      <c r="EQ291" s="145" t="str">
        <f>IFERROR(IF(AND(EQ$272=list!$D$3,'Box Calculation'!EQ$279&lt;&gt;"h",$E291&lt;&gt;0),0,IF(AND(EQ$273=list!$D$2,$E291&lt;&gt;0,TRUNC(VLOOKUP($E291,'Container Panel'!$B$41:$Z$100,$D291,0)/(VLOOKUP(EQ$276,UI!$A$12:$O$51,VLOOKUP(EQ$279,$B$276:$C$278,2,0),0)/1000))&gt;0),1,TRUNC(VLOOKUP($E291,'Container Panel'!$B$41:$Z$100,$D291,0)/(VLOOKUP(EQ$276,UI!$A$12:$O$51,VLOOKUP(EQ$279,$B$276:$C$278,2,0),0)/1000)))),"")</f>
        <v/>
      </c>
      <c r="ER291" s="145" t="str">
        <f>IFERROR(IF(AND(ER$272=list!$D$3,'Box Calculation'!ER$279&lt;&gt;"h",$E291&lt;&gt;0),0,IF(AND(ER$273=list!$D$2,$E291&lt;&gt;0,TRUNC(VLOOKUP($E291,'Container Panel'!$B$41:$Z$100,$D291,0)/(VLOOKUP(ER$276,UI!$A$12:$O$51,VLOOKUP(ER$279,$B$276:$C$278,2,0),0)/1000))&gt;0),1,TRUNC(VLOOKUP($E291,'Container Panel'!$B$41:$Z$100,$D291,0)/(VLOOKUP(ER$276,UI!$A$12:$O$51,VLOOKUP(ER$279,$B$276:$C$278,2,0),0)/1000)))),"")</f>
        <v/>
      </c>
      <c r="ES291" s="145" t="str">
        <f>IFERROR(IF(AND(ES$272=list!$D$3,'Box Calculation'!ES$279&lt;&gt;"h",$E291&lt;&gt;0),0,IF(AND(ES$273=list!$D$2,$E291&lt;&gt;0,TRUNC(VLOOKUP($E291,'Container Panel'!$B$41:$Z$100,$D291,0)/(VLOOKUP(ES$276,UI!$A$12:$O$51,VLOOKUP(ES$279,$B$276:$C$278,2,0),0)/1000))&gt;0),1,TRUNC(VLOOKUP($E291,'Container Panel'!$B$41:$Z$100,$D291,0)/(VLOOKUP(ES$276,UI!$A$12:$O$51,VLOOKUP(ES$279,$B$276:$C$278,2,0),0)/1000)))),"")</f>
        <v/>
      </c>
      <c r="ET291" s="145" t="str">
        <f>IFERROR(IF(AND(ET$272=list!$D$3,'Box Calculation'!ET$279&lt;&gt;"h",$E291&lt;&gt;0),0,IF(AND(ET$273=list!$D$2,$E291&lt;&gt;0,TRUNC(VLOOKUP($E291,'Container Panel'!$B$41:$Z$100,$D291,0)/(VLOOKUP(ET$276,UI!$A$12:$O$51,VLOOKUP(ET$279,$B$276:$C$278,2,0),0)/1000))&gt;0),1,TRUNC(VLOOKUP($E291,'Container Panel'!$B$41:$Z$100,$D291,0)/(VLOOKUP(ET$276,UI!$A$12:$O$51,VLOOKUP(ET$279,$B$276:$C$278,2,0),0)/1000)))),"")</f>
        <v/>
      </c>
      <c r="EU291" s="145" t="str">
        <f>IFERROR(IF(AND(EU$272=list!$D$3,'Box Calculation'!EU$279&lt;&gt;"h",$E291&lt;&gt;0),0,IF(AND(EU$273=list!$D$2,$E291&lt;&gt;0,TRUNC(VLOOKUP($E291,'Container Panel'!$B$41:$Z$100,$D291,0)/(VLOOKUP(EU$276,UI!$A$12:$O$51,VLOOKUP(EU$279,$B$276:$C$278,2,0),0)/1000))&gt;0),1,TRUNC(VLOOKUP($E291,'Container Panel'!$B$41:$Z$100,$D291,0)/(VLOOKUP(EU$276,UI!$A$12:$O$51,VLOOKUP(EU$279,$B$276:$C$278,2,0),0)/1000)))),"")</f>
        <v/>
      </c>
      <c r="EV291" s="145" t="str">
        <f>IFERROR(IF(AND(EV$272=list!$D$3,'Box Calculation'!EV$279&lt;&gt;"h",$E291&lt;&gt;0),0,IF(AND(EV$273=list!$D$2,$E291&lt;&gt;0,TRUNC(VLOOKUP($E291,'Container Panel'!$B$41:$Z$100,$D291,0)/(VLOOKUP(EV$276,UI!$A$12:$O$51,VLOOKUP(EV$279,$B$276:$C$278,2,0),0)/1000))&gt;0),1,TRUNC(VLOOKUP($E291,'Container Panel'!$B$41:$Z$100,$D291,0)/(VLOOKUP(EV$276,UI!$A$12:$O$51,VLOOKUP(EV$279,$B$276:$C$278,2,0),0)/1000)))),"")</f>
        <v/>
      </c>
      <c r="EW291" s="145" t="str">
        <f>IFERROR(IF(AND(EW$272=list!$D$3,'Box Calculation'!EW$279&lt;&gt;"h",$E291&lt;&gt;0),0,IF(AND(EW$273=list!$D$2,$E291&lt;&gt;0,TRUNC(VLOOKUP($E291,'Container Panel'!$B$41:$Z$100,$D291,0)/(VLOOKUP(EW$276,UI!$A$12:$O$51,VLOOKUP(EW$279,$B$276:$C$278,2,0),0)/1000))&gt;0),1,TRUNC(VLOOKUP($E291,'Container Panel'!$B$41:$Z$100,$D291,0)/(VLOOKUP(EW$276,UI!$A$12:$O$51,VLOOKUP(EW$279,$B$276:$C$278,2,0),0)/1000)))),"")</f>
        <v/>
      </c>
      <c r="EX291" s="145" t="str">
        <f>IFERROR(IF(AND(EX$272=list!$D$3,'Box Calculation'!EX$279&lt;&gt;"h",$E291&lt;&gt;0),0,IF(AND(EX$273=list!$D$2,$E291&lt;&gt;0,TRUNC(VLOOKUP($E291,'Container Panel'!$B$41:$Z$100,$D291,0)/(VLOOKUP(EX$276,UI!$A$12:$O$51,VLOOKUP(EX$279,$B$276:$C$278,2,0),0)/1000))&gt;0),1,TRUNC(VLOOKUP($E291,'Container Panel'!$B$41:$Z$100,$D291,0)/(VLOOKUP(EX$276,UI!$A$12:$O$51,VLOOKUP(EX$279,$B$276:$C$278,2,0),0)/1000)))),"")</f>
        <v/>
      </c>
      <c r="EY291" s="145" t="str">
        <f>IFERROR(IF(AND(EY$272=list!$D$3,'Box Calculation'!EY$279&lt;&gt;"h",$E291&lt;&gt;0),0,IF(AND(EY$273=list!$D$2,$E291&lt;&gt;0,TRUNC(VLOOKUP($E291,'Container Panel'!$B$41:$Z$100,$D291,0)/(VLOOKUP(EY$276,UI!$A$12:$O$51,VLOOKUP(EY$279,$B$276:$C$278,2,0),0)/1000))&gt;0),1,TRUNC(VLOOKUP($E291,'Container Panel'!$B$41:$Z$100,$D291,0)/(VLOOKUP(EY$276,UI!$A$12:$O$51,VLOOKUP(EY$279,$B$276:$C$278,2,0),0)/1000)))),"")</f>
        <v/>
      </c>
      <c r="EZ291" s="145" t="str">
        <f>IFERROR(IF(AND(EZ$272=list!$D$3,'Box Calculation'!EZ$279&lt;&gt;"h",$E291&lt;&gt;0),0,IF(AND(EZ$273=list!$D$2,$E291&lt;&gt;0,TRUNC(VLOOKUP($E291,'Container Panel'!$B$41:$Z$100,$D291,0)/(VLOOKUP(EZ$276,UI!$A$12:$O$51,VLOOKUP(EZ$279,$B$276:$C$278,2,0),0)/1000))&gt;0),1,TRUNC(VLOOKUP($E291,'Container Panel'!$B$41:$Z$100,$D291,0)/(VLOOKUP(EZ$276,UI!$A$12:$O$51,VLOOKUP(EZ$279,$B$276:$C$278,2,0),0)/1000)))),"")</f>
        <v/>
      </c>
      <c r="FA291" s="145" t="str">
        <f>IFERROR(IF(AND(FA$272=list!$D$3,'Box Calculation'!FA$279&lt;&gt;"h",$E291&lt;&gt;0),0,IF(AND(FA$273=list!$D$2,$E291&lt;&gt;0,TRUNC(VLOOKUP($E291,'Container Panel'!$B$41:$Z$100,$D291,0)/(VLOOKUP(FA$276,UI!$A$12:$O$51,VLOOKUP(FA$279,$B$276:$C$278,2,0),0)/1000))&gt;0),1,TRUNC(VLOOKUP($E291,'Container Panel'!$B$41:$Z$100,$D291,0)/(VLOOKUP(FA$276,UI!$A$12:$O$51,VLOOKUP(FA$279,$B$276:$C$278,2,0),0)/1000)))),"")</f>
        <v/>
      </c>
      <c r="FB291" s="145" t="str">
        <f>IFERROR(IF(AND(FB$272=list!$D$3,'Box Calculation'!FB$279&lt;&gt;"h",$E291&lt;&gt;0),0,IF(AND(FB$273=list!$D$2,$E291&lt;&gt;0,TRUNC(VLOOKUP($E291,'Container Panel'!$B$41:$Z$100,$D291,0)/(VLOOKUP(FB$276,UI!$A$12:$O$51,VLOOKUP(FB$279,$B$276:$C$278,2,0),0)/1000))&gt;0),1,TRUNC(VLOOKUP($E291,'Container Panel'!$B$41:$Z$100,$D291,0)/(VLOOKUP(FB$276,UI!$A$12:$O$51,VLOOKUP(FB$279,$B$276:$C$278,2,0),0)/1000)))),"")</f>
        <v/>
      </c>
      <c r="FC291" s="145" t="str">
        <f>IFERROR(IF(AND(FC$272=list!$D$3,'Box Calculation'!FC$279&lt;&gt;"h",$E291&lt;&gt;0),0,IF(AND(FC$273=list!$D$2,$E291&lt;&gt;0,TRUNC(VLOOKUP($E291,'Container Panel'!$B$41:$Z$100,$D291,0)/(VLOOKUP(FC$276,UI!$A$12:$O$51,VLOOKUP(FC$279,$B$276:$C$278,2,0),0)/1000))&gt;0),1,TRUNC(VLOOKUP($E291,'Container Panel'!$B$41:$Z$100,$D291,0)/(VLOOKUP(FC$276,UI!$A$12:$O$51,VLOOKUP(FC$279,$B$276:$C$278,2,0),0)/1000)))),"")</f>
        <v/>
      </c>
      <c r="FD291" s="145" t="str">
        <f>IFERROR(IF(AND(FD$272=list!$D$3,'Box Calculation'!FD$279&lt;&gt;"h",$E291&lt;&gt;0),0,IF(AND(FD$273=list!$D$2,$E291&lt;&gt;0,TRUNC(VLOOKUP($E291,'Container Panel'!$B$41:$Z$100,$D291,0)/(VLOOKUP(FD$276,UI!$A$12:$O$51,VLOOKUP(FD$279,$B$276:$C$278,2,0),0)/1000))&gt;0),1,TRUNC(VLOOKUP($E291,'Container Panel'!$B$41:$Z$100,$D291,0)/(VLOOKUP(FD$276,UI!$A$12:$O$51,VLOOKUP(FD$279,$B$276:$C$278,2,0),0)/1000)))),"")</f>
        <v/>
      </c>
      <c r="FE291" s="145" t="str">
        <f>IFERROR(IF(AND(FE$272=list!$D$3,'Box Calculation'!FE$279&lt;&gt;"h",$E291&lt;&gt;0),0,IF(AND(FE$273=list!$D$2,$E291&lt;&gt;0,TRUNC(VLOOKUP($E291,'Container Panel'!$B$41:$Z$100,$D291,0)/(VLOOKUP(FE$276,UI!$A$12:$O$51,VLOOKUP(FE$279,$B$276:$C$278,2,0),0)/1000))&gt;0),1,TRUNC(VLOOKUP($E291,'Container Panel'!$B$41:$Z$100,$D291,0)/(VLOOKUP(FE$276,UI!$A$12:$O$51,VLOOKUP(FE$279,$B$276:$C$278,2,0),0)/1000)))),"")</f>
        <v/>
      </c>
      <c r="FF291" s="145" t="str">
        <f>IFERROR(IF(AND(FF$272=list!$D$3,'Box Calculation'!FF$279&lt;&gt;"h",$E291&lt;&gt;0),0,IF(AND(FF$273=list!$D$2,$E291&lt;&gt;0,TRUNC(VLOOKUP($E291,'Container Panel'!$B$41:$Z$100,$D291,0)/(VLOOKUP(FF$276,UI!$A$12:$O$51,VLOOKUP(FF$279,$B$276:$C$278,2,0),0)/1000))&gt;0),1,TRUNC(VLOOKUP($E291,'Container Panel'!$B$41:$Z$100,$D291,0)/(VLOOKUP(FF$276,UI!$A$12:$O$51,VLOOKUP(FF$279,$B$276:$C$278,2,0),0)/1000)))),"")</f>
        <v/>
      </c>
      <c r="FG291" s="145" t="str">
        <f>IFERROR(IF(AND(FG$272=list!$D$3,'Box Calculation'!FG$279&lt;&gt;"h",$E291&lt;&gt;0),0,IF(AND(FG$273=list!$D$2,$E291&lt;&gt;0,TRUNC(VLOOKUP($E291,'Container Panel'!$B$41:$Z$100,$D291,0)/(VLOOKUP(FG$276,UI!$A$12:$O$51,VLOOKUP(FG$279,$B$276:$C$278,2,0),0)/1000))&gt;0),1,TRUNC(VLOOKUP($E291,'Container Panel'!$B$41:$Z$100,$D291,0)/(VLOOKUP(FG$276,UI!$A$12:$O$51,VLOOKUP(FG$279,$B$276:$C$278,2,0),0)/1000)))),"")</f>
        <v/>
      </c>
      <c r="FH291" s="145" t="str">
        <f>IFERROR(IF(AND(FH$272=list!$D$3,'Box Calculation'!FH$279&lt;&gt;"h",$E291&lt;&gt;0),0,IF(AND(FH$273=list!$D$2,$E291&lt;&gt;0,TRUNC(VLOOKUP($E291,'Container Panel'!$B$41:$Z$100,$D291,0)/(VLOOKUP(FH$276,UI!$A$12:$O$51,VLOOKUP(FH$279,$B$276:$C$278,2,0),0)/1000))&gt;0),1,TRUNC(VLOOKUP($E291,'Container Panel'!$B$41:$Z$100,$D291,0)/(VLOOKUP(FH$276,UI!$A$12:$O$51,VLOOKUP(FH$279,$B$276:$C$278,2,0),0)/1000)))),"")</f>
        <v/>
      </c>
      <c r="FI291" s="145" t="str">
        <f>IFERROR(IF(AND(FI$272=list!$D$3,'Box Calculation'!FI$279&lt;&gt;"h",$E291&lt;&gt;0),0,IF(AND(FI$273=list!$D$2,$E291&lt;&gt;0,TRUNC(VLOOKUP($E291,'Container Panel'!$B$41:$Z$100,$D291,0)/(VLOOKUP(FI$276,UI!$A$12:$O$51,VLOOKUP(FI$279,$B$276:$C$278,2,0),0)/1000))&gt;0),1,TRUNC(VLOOKUP($E291,'Container Panel'!$B$41:$Z$100,$D291,0)/(VLOOKUP(FI$276,UI!$A$12:$O$51,VLOOKUP(FI$279,$B$276:$C$278,2,0),0)/1000)))),"")</f>
        <v/>
      </c>
      <c r="FJ291" s="145" t="str">
        <f>IFERROR(IF(AND(FJ$272=list!$D$3,'Box Calculation'!FJ$279&lt;&gt;"h",$E291&lt;&gt;0),0,IF(AND(FJ$273=list!$D$2,$E291&lt;&gt;0,TRUNC(VLOOKUP($E291,'Container Panel'!$B$41:$Z$100,$D291,0)/(VLOOKUP(FJ$276,UI!$A$12:$O$51,VLOOKUP(FJ$279,$B$276:$C$278,2,0),0)/1000))&gt;0),1,TRUNC(VLOOKUP($E291,'Container Panel'!$B$41:$Z$100,$D291,0)/(VLOOKUP(FJ$276,UI!$A$12:$O$51,VLOOKUP(FJ$279,$B$276:$C$278,2,0),0)/1000)))),"")</f>
        <v/>
      </c>
      <c r="FK291" s="145" t="str">
        <f>IFERROR(IF(AND(FK$272=list!$D$3,'Box Calculation'!FK$279&lt;&gt;"h",$E291&lt;&gt;0),0,IF(AND(FK$273=list!$D$2,$E291&lt;&gt;0,TRUNC(VLOOKUP($E291,'Container Panel'!$B$41:$Z$100,$D291,0)/(VLOOKUP(FK$276,UI!$A$12:$O$51,VLOOKUP(FK$279,$B$276:$C$278,2,0),0)/1000))&gt;0),1,TRUNC(VLOOKUP($E291,'Container Panel'!$B$41:$Z$100,$D291,0)/(VLOOKUP(FK$276,UI!$A$12:$O$51,VLOOKUP(FK$279,$B$276:$C$278,2,0),0)/1000)))),"")</f>
        <v/>
      </c>
      <c r="FL291" s="145" t="str">
        <f>IFERROR(IF(AND(FL$272=list!$D$3,'Box Calculation'!FL$279&lt;&gt;"h",$E291&lt;&gt;0),0,IF(AND(FL$273=list!$D$2,$E291&lt;&gt;0,TRUNC(VLOOKUP($E291,'Container Panel'!$B$41:$Z$100,$D291,0)/(VLOOKUP(FL$276,UI!$A$12:$O$51,VLOOKUP(FL$279,$B$276:$C$278,2,0),0)/1000))&gt;0),1,TRUNC(VLOOKUP($E291,'Container Panel'!$B$41:$Z$100,$D291,0)/(VLOOKUP(FL$276,UI!$A$12:$O$51,VLOOKUP(FL$279,$B$276:$C$278,2,0),0)/1000)))),"")</f>
        <v/>
      </c>
      <c r="FM291" s="145" t="str">
        <f>IFERROR(IF(AND(FM$272=list!$D$3,'Box Calculation'!FM$279&lt;&gt;"h",$E291&lt;&gt;0),0,IF(AND(FM$273=list!$D$2,$E291&lt;&gt;0,TRUNC(VLOOKUP($E291,'Container Panel'!$B$41:$Z$100,$D291,0)/(VLOOKUP(FM$276,UI!$A$12:$O$51,VLOOKUP(FM$279,$B$276:$C$278,2,0),0)/1000))&gt;0),1,TRUNC(VLOOKUP($E291,'Container Panel'!$B$41:$Z$100,$D291,0)/(VLOOKUP(FM$276,UI!$A$12:$O$51,VLOOKUP(FM$279,$B$276:$C$278,2,0),0)/1000)))),"")</f>
        <v/>
      </c>
      <c r="FN291" s="145" t="str">
        <f>IFERROR(IF(AND(FN$272=list!$D$3,'Box Calculation'!FN$279&lt;&gt;"h",$E291&lt;&gt;0),0,IF(AND(FN$273=list!$D$2,$E291&lt;&gt;0,TRUNC(VLOOKUP($E291,'Container Panel'!$B$41:$Z$100,$D291,0)/(VLOOKUP(FN$276,UI!$A$12:$O$51,VLOOKUP(FN$279,$B$276:$C$278,2,0),0)/1000))&gt;0),1,TRUNC(VLOOKUP($E291,'Container Panel'!$B$41:$Z$100,$D291,0)/(VLOOKUP(FN$276,UI!$A$12:$O$51,VLOOKUP(FN$279,$B$276:$C$278,2,0),0)/1000)))),"")</f>
        <v/>
      </c>
      <c r="FO291" s="145" t="str">
        <f>IFERROR(IF(AND(FO$272=list!$D$3,'Box Calculation'!FO$279&lt;&gt;"h",$E291&lt;&gt;0),0,IF(AND(FO$273=list!$D$2,$E291&lt;&gt;0,TRUNC(VLOOKUP($E291,'Container Panel'!$B$41:$Z$100,$D291,0)/(VLOOKUP(FO$276,UI!$A$12:$O$51,VLOOKUP(FO$279,$B$276:$C$278,2,0),0)/1000))&gt;0),1,TRUNC(VLOOKUP($E291,'Container Panel'!$B$41:$Z$100,$D291,0)/(VLOOKUP(FO$276,UI!$A$12:$O$51,VLOOKUP(FO$279,$B$276:$C$278,2,0),0)/1000)))),"")</f>
        <v/>
      </c>
      <c r="FP291" s="145" t="str">
        <f>IFERROR(IF(AND(FP$272=list!$D$3,'Box Calculation'!FP$279&lt;&gt;"h",$E291&lt;&gt;0),0,IF(AND(FP$273=list!$D$2,$E291&lt;&gt;0,TRUNC(VLOOKUP($E291,'Container Panel'!$B$41:$Z$100,$D291,0)/(VLOOKUP(FP$276,UI!$A$12:$O$51,VLOOKUP(FP$279,$B$276:$C$278,2,0),0)/1000))&gt;0),1,TRUNC(VLOOKUP($E291,'Container Panel'!$B$41:$Z$100,$D291,0)/(VLOOKUP(FP$276,UI!$A$12:$O$51,VLOOKUP(FP$279,$B$276:$C$278,2,0),0)/1000)))),"")</f>
        <v/>
      </c>
      <c r="FQ291" s="145" t="str">
        <f>IFERROR(IF(AND(FQ$272=list!$D$3,'Box Calculation'!FQ$279&lt;&gt;"h",$E291&lt;&gt;0),0,IF(AND(FQ$273=list!$D$2,$E291&lt;&gt;0,TRUNC(VLOOKUP($E291,'Container Panel'!$B$41:$Z$100,$D291,0)/(VLOOKUP(FQ$276,UI!$A$12:$O$51,VLOOKUP(FQ$279,$B$276:$C$278,2,0),0)/1000))&gt;0),1,TRUNC(VLOOKUP($E291,'Container Panel'!$B$41:$Z$100,$D291,0)/(VLOOKUP(FQ$276,UI!$A$12:$O$51,VLOOKUP(FQ$279,$B$276:$C$278,2,0),0)/1000)))),"")</f>
        <v/>
      </c>
      <c r="FR291" s="145" t="str">
        <f>IFERROR(IF(AND(FR$272=list!$D$3,'Box Calculation'!FR$279&lt;&gt;"h",$E291&lt;&gt;0),0,IF(AND(FR$273=list!$D$2,$E291&lt;&gt;0,TRUNC(VLOOKUP($E291,'Container Panel'!$B$41:$Z$100,$D291,0)/(VLOOKUP(FR$276,UI!$A$12:$O$51,VLOOKUP(FR$279,$B$276:$C$278,2,0),0)/1000))&gt;0),1,TRUNC(VLOOKUP($E291,'Container Panel'!$B$41:$Z$100,$D291,0)/(VLOOKUP(FR$276,UI!$A$12:$O$51,VLOOKUP(FR$279,$B$276:$C$278,2,0),0)/1000)))),"")</f>
        <v/>
      </c>
      <c r="FS291" s="145" t="str">
        <f>IFERROR(IF(AND(FS$272=list!$D$3,'Box Calculation'!FS$279&lt;&gt;"h",$E291&lt;&gt;0),0,IF(AND(FS$273=list!$D$2,$E291&lt;&gt;0,TRUNC(VLOOKUP($E291,'Container Panel'!$B$41:$Z$100,$D291,0)/(VLOOKUP(FS$276,UI!$A$12:$O$51,VLOOKUP(FS$279,$B$276:$C$278,2,0),0)/1000))&gt;0),1,TRUNC(VLOOKUP($E291,'Container Panel'!$B$41:$Z$100,$D291,0)/(VLOOKUP(FS$276,UI!$A$12:$O$51,VLOOKUP(FS$279,$B$276:$C$278,2,0),0)/1000)))),"")</f>
        <v/>
      </c>
      <c r="FT291" s="145" t="str">
        <f>IFERROR(IF(AND(FT$272=list!$D$3,'Box Calculation'!FT$279&lt;&gt;"h",$E291&lt;&gt;0),0,IF(AND(FT$273=list!$D$2,$E291&lt;&gt;0,TRUNC(VLOOKUP($E291,'Container Panel'!$B$41:$Z$100,$D291,0)/(VLOOKUP(FT$276,UI!$A$12:$O$51,VLOOKUP(FT$279,$B$276:$C$278,2,0),0)/1000))&gt;0),1,TRUNC(VLOOKUP($E291,'Container Panel'!$B$41:$Z$100,$D291,0)/(VLOOKUP(FT$276,UI!$A$12:$O$51,VLOOKUP(FT$279,$B$276:$C$278,2,0),0)/1000)))),"")</f>
        <v/>
      </c>
      <c r="FU291" s="145" t="str">
        <f>IFERROR(IF(AND(FU$272=list!$D$3,'Box Calculation'!FU$279&lt;&gt;"h",$E291&lt;&gt;0),0,IF(AND(FU$273=list!$D$2,$E291&lt;&gt;0,TRUNC(VLOOKUP($E291,'Container Panel'!$B$41:$Z$100,$D291,0)/(VLOOKUP(FU$276,UI!$A$12:$O$51,VLOOKUP(FU$279,$B$276:$C$278,2,0),0)/1000))&gt;0),1,TRUNC(VLOOKUP($E291,'Container Panel'!$B$41:$Z$100,$D291,0)/(VLOOKUP(FU$276,UI!$A$12:$O$51,VLOOKUP(FU$279,$B$276:$C$278,2,0),0)/1000)))),"")</f>
        <v/>
      </c>
      <c r="FV291" s="145" t="str">
        <f>IFERROR(IF(AND(FV$272=list!$D$3,'Box Calculation'!FV$279&lt;&gt;"h",$E291&lt;&gt;0),0,IF(AND(FV$273=list!$D$2,$E291&lt;&gt;0,TRUNC(VLOOKUP($E291,'Container Panel'!$B$41:$Z$100,$D291,0)/(VLOOKUP(FV$276,UI!$A$12:$O$51,VLOOKUP(FV$279,$B$276:$C$278,2,0),0)/1000))&gt;0),1,TRUNC(VLOOKUP($E291,'Container Panel'!$B$41:$Z$100,$D291,0)/(VLOOKUP(FV$276,UI!$A$12:$O$51,VLOOKUP(FV$279,$B$276:$C$278,2,0),0)/1000)))),"")</f>
        <v/>
      </c>
      <c r="FW291" s="145" t="str">
        <f>IFERROR(IF(AND(FW$272=list!$D$3,'Box Calculation'!FW$279&lt;&gt;"h",$E291&lt;&gt;0),0,IF(AND(FW$273=list!$D$2,$E291&lt;&gt;0,TRUNC(VLOOKUP($E291,'Container Panel'!$B$41:$Z$100,$D291,0)/(VLOOKUP(FW$276,UI!$A$12:$O$51,VLOOKUP(FW$279,$B$276:$C$278,2,0),0)/1000))&gt;0),1,TRUNC(VLOOKUP($E291,'Container Panel'!$B$41:$Z$100,$D291,0)/(VLOOKUP(FW$276,UI!$A$12:$O$51,VLOOKUP(FW$279,$B$276:$C$278,2,0),0)/1000)))),"")</f>
        <v/>
      </c>
      <c r="FX291" s="145" t="str">
        <f>IFERROR(IF(AND(FX$272=list!$D$3,'Box Calculation'!FX$279&lt;&gt;"h",$E291&lt;&gt;0),0,IF(AND(FX$273=list!$D$2,$E291&lt;&gt;0,TRUNC(VLOOKUP($E291,'Container Panel'!$B$41:$Z$100,$D291,0)/(VLOOKUP(FX$276,UI!$A$12:$O$51,VLOOKUP(FX$279,$B$276:$C$278,2,0),0)/1000))&gt;0),1,TRUNC(VLOOKUP($E291,'Container Panel'!$B$41:$Z$100,$D291,0)/(VLOOKUP(FX$276,UI!$A$12:$O$51,VLOOKUP(FX$279,$B$276:$C$278,2,0),0)/1000)))),"")</f>
        <v/>
      </c>
      <c r="FY291" s="145" t="str">
        <f>IFERROR(IF(AND(FY$272=list!$D$3,'Box Calculation'!FY$279&lt;&gt;"h",$E291&lt;&gt;0),0,IF(AND(FY$273=list!$D$2,$E291&lt;&gt;0,TRUNC(VLOOKUP($E291,'Container Panel'!$B$41:$Z$100,$D291,0)/(VLOOKUP(FY$276,UI!$A$12:$O$51,VLOOKUP(FY$279,$B$276:$C$278,2,0),0)/1000))&gt;0),1,TRUNC(VLOOKUP($E291,'Container Panel'!$B$41:$Z$100,$D291,0)/(VLOOKUP(FY$276,UI!$A$12:$O$51,VLOOKUP(FY$279,$B$276:$C$278,2,0),0)/1000)))),"")</f>
        <v/>
      </c>
      <c r="FZ291" s="145" t="str">
        <f>IFERROR(IF(AND(FZ$272=list!$D$3,'Box Calculation'!FZ$279&lt;&gt;"h",$E291&lt;&gt;0),0,IF(AND(FZ$273=list!$D$2,$E291&lt;&gt;0,TRUNC(VLOOKUP($E291,'Container Panel'!$B$41:$Z$100,$D291,0)/(VLOOKUP(FZ$276,UI!$A$12:$O$51,VLOOKUP(FZ$279,$B$276:$C$278,2,0),0)/1000))&gt;0),1,TRUNC(VLOOKUP($E291,'Container Panel'!$B$41:$Z$100,$D291,0)/(VLOOKUP(FZ$276,UI!$A$12:$O$51,VLOOKUP(FZ$279,$B$276:$C$278,2,0),0)/1000)))),"")</f>
        <v/>
      </c>
      <c r="GA291" s="145" t="str">
        <f>IFERROR(IF(AND(GA$272=list!$D$3,'Box Calculation'!GA$279&lt;&gt;"h",$E291&lt;&gt;0),0,IF(AND(GA$273=list!$D$2,$E291&lt;&gt;0,TRUNC(VLOOKUP($E291,'Container Panel'!$B$41:$Z$100,$D291,0)/(VLOOKUP(GA$276,UI!$A$12:$O$51,VLOOKUP(GA$279,$B$276:$C$278,2,0),0)/1000))&gt;0),1,TRUNC(VLOOKUP($E291,'Container Panel'!$B$41:$Z$100,$D291,0)/(VLOOKUP(GA$276,UI!$A$12:$O$51,VLOOKUP(GA$279,$B$276:$C$278,2,0),0)/1000)))),"")</f>
        <v/>
      </c>
      <c r="GB291" s="145" t="str">
        <f>IFERROR(IF(AND(GB$272=list!$D$3,'Box Calculation'!GB$279&lt;&gt;"h",$E291&lt;&gt;0),0,IF(AND(GB$273=list!$D$2,$E291&lt;&gt;0,TRUNC(VLOOKUP($E291,'Container Panel'!$B$41:$Z$100,$D291,0)/(VLOOKUP(GB$276,UI!$A$12:$O$51,VLOOKUP(GB$279,$B$276:$C$278,2,0),0)/1000))&gt;0),1,TRUNC(VLOOKUP($E291,'Container Panel'!$B$41:$Z$100,$D291,0)/(VLOOKUP(GB$276,UI!$A$12:$O$51,VLOOKUP(GB$279,$B$276:$C$278,2,0),0)/1000)))),"")</f>
        <v/>
      </c>
      <c r="GC291" s="145" t="str">
        <f>IFERROR(IF(AND(GC$272=list!$D$3,'Box Calculation'!GC$279&lt;&gt;"h",$E291&lt;&gt;0),0,IF(AND(GC$273=list!$D$2,$E291&lt;&gt;0,TRUNC(VLOOKUP($E291,'Container Panel'!$B$41:$Z$100,$D291,0)/(VLOOKUP(GC$276,UI!$A$12:$O$51,VLOOKUP(GC$279,$B$276:$C$278,2,0),0)/1000))&gt;0),1,TRUNC(VLOOKUP($E291,'Container Panel'!$B$41:$Z$100,$D291,0)/(VLOOKUP(GC$276,UI!$A$12:$O$51,VLOOKUP(GC$279,$B$276:$C$278,2,0),0)/1000)))),"")</f>
        <v/>
      </c>
      <c r="GD291" s="145" t="str">
        <f>IFERROR(IF(AND(GD$272=list!$D$3,'Box Calculation'!GD$279&lt;&gt;"h",$E291&lt;&gt;0),0,IF(AND(GD$273=list!$D$2,$E291&lt;&gt;0,TRUNC(VLOOKUP($E291,'Container Panel'!$B$41:$Z$100,$D291,0)/(VLOOKUP(GD$276,UI!$A$12:$O$51,VLOOKUP(GD$279,$B$276:$C$278,2,0),0)/1000))&gt;0),1,TRUNC(VLOOKUP($E291,'Container Panel'!$B$41:$Z$100,$D291,0)/(VLOOKUP(GD$276,UI!$A$12:$O$51,VLOOKUP(GD$279,$B$276:$C$278,2,0),0)/1000)))),"")</f>
        <v/>
      </c>
      <c r="GE291" s="145" t="str">
        <f>IFERROR(IF(AND(GE$272=list!$D$3,'Box Calculation'!GE$279&lt;&gt;"h",$E291&lt;&gt;0),0,IF(AND(GE$273=list!$D$2,$E291&lt;&gt;0,TRUNC(VLOOKUP($E291,'Container Panel'!$B$41:$Z$100,$D291,0)/(VLOOKUP(GE$276,UI!$A$12:$O$51,VLOOKUP(GE$279,$B$276:$C$278,2,0),0)/1000))&gt;0),1,TRUNC(VLOOKUP($E291,'Container Panel'!$B$41:$Z$100,$D291,0)/(VLOOKUP(GE$276,UI!$A$12:$O$51,VLOOKUP(GE$279,$B$276:$C$278,2,0),0)/1000)))),"")</f>
        <v/>
      </c>
      <c r="GF291" s="145" t="str">
        <f>IFERROR(IF(AND(GF$272=list!$D$3,'Box Calculation'!GF$279&lt;&gt;"h",$E291&lt;&gt;0),0,IF(AND(GF$273=list!$D$2,$E291&lt;&gt;0,TRUNC(VLOOKUP($E291,'Container Panel'!$B$41:$Z$100,$D291,0)/(VLOOKUP(GF$276,UI!$A$12:$O$51,VLOOKUP(GF$279,$B$276:$C$278,2,0),0)/1000))&gt;0),1,TRUNC(VLOOKUP($E291,'Container Panel'!$B$41:$Z$100,$D291,0)/(VLOOKUP(GF$276,UI!$A$12:$O$51,VLOOKUP(GF$279,$B$276:$C$278,2,0),0)/1000)))),"")</f>
        <v/>
      </c>
      <c r="GG291" s="145" t="str">
        <f>IFERROR(IF(AND(GG$272=list!$D$3,'Box Calculation'!GG$279&lt;&gt;"h",$E291&lt;&gt;0),0,IF(AND(GG$273=list!$D$2,$E291&lt;&gt;0,TRUNC(VLOOKUP($E291,'Container Panel'!$B$41:$Z$100,$D291,0)/(VLOOKUP(GG$276,UI!$A$12:$O$51,VLOOKUP(GG$279,$B$276:$C$278,2,0),0)/1000))&gt;0),1,TRUNC(VLOOKUP($E291,'Container Panel'!$B$41:$Z$100,$D291,0)/(VLOOKUP(GG$276,UI!$A$12:$O$51,VLOOKUP(GG$279,$B$276:$C$278,2,0),0)/1000)))),"")</f>
        <v/>
      </c>
      <c r="GH291" s="145" t="str">
        <f>IFERROR(IF(AND(GH$272=list!$D$3,'Box Calculation'!GH$279&lt;&gt;"h",$E291&lt;&gt;0),0,IF(AND(GH$273=list!$D$2,$E291&lt;&gt;0,TRUNC(VLOOKUP($E291,'Container Panel'!$B$41:$Z$100,$D291,0)/(VLOOKUP(GH$276,UI!$A$12:$O$51,VLOOKUP(GH$279,$B$276:$C$278,2,0),0)/1000))&gt;0),1,TRUNC(VLOOKUP($E291,'Container Panel'!$B$41:$Z$100,$D291,0)/(VLOOKUP(GH$276,UI!$A$12:$O$51,VLOOKUP(GH$279,$B$276:$C$278,2,0),0)/1000)))),"")</f>
        <v/>
      </c>
      <c r="GI291" s="145" t="str">
        <f>IFERROR(IF(AND(GI$272=list!$D$3,'Box Calculation'!GI$279&lt;&gt;"h",$E291&lt;&gt;0),0,IF(AND(GI$273=list!$D$2,$E291&lt;&gt;0,TRUNC(VLOOKUP($E291,'Container Panel'!$B$41:$Z$100,$D291,0)/(VLOOKUP(GI$276,UI!$A$12:$O$51,VLOOKUP(GI$279,$B$276:$C$278,2,0),0)/1000))&gt;0),1,TRUNC(VLOOKUP($E291,'Container Panel'!$B$41:$Z$100,$D291,0)/(VLOOKUP(GI$276,UI!$A$12:$O$51,VLOOKUP(GI$279,$B$276:$C$278,2,0),0)/1000)))),"")</f>
        <v/>
      </c>
      <c r="GJ291" s="145" t="str">
        <f>IFERROR(IF(AND(GJ$272=list!$D$3,'Box Calculation'!GJ$279&lt;&gt;"h",$E291&lt;&gt;0),0,IF(AND(GJ$273=list!$D$2,$E291&lt;&gt;0,TRUNC(VLOOKUP($E291,'Container Panel'!$B$41:$Z$100,$D291,0)/(VLOOKUP(GJ$276,UI!$A$12:$O$51,VLOOKUP(GJ$279,$B$276:$C$278,2,0),0)/1000))&gt;0),1,TRUNC(VLOOKUP($E291,'Container Panel'!$B$41:$Z$100,$D291,0)/(VLOOKUP(GJ$276,UI!$A$12:$O$51,VLOOKUP(GJ$279,$B$276:$C$278,2,0),0)/1000)))),"")</f>
        <v/>
      </c>
      <c r="GK291" s="145" t="str">
        <f>IFERROR(IF(AND(GK$272=list!$D$3,'Box Calculation'!GK$279&lt;&gt;"h",$E291&lt;&gt;0),0,IF(AND(GK$273=list!$D$2,$E291&lt;&gt;0,TRUNC(VLOOKUP($E291,'Container Panel'!$B$41:$Z$100,$D291,0)/(VLOOKUP(GK$276,UI!$A$12:$O$51,VLOOKUP(GK$279,$B$276:$C$278,2,0),0)/1000))&gt;0),1,TRUNC(VLOOKUP($E291,'Container Panel'!$B$41:$Z$100,$D291,0)/(VLOOKUP(GK$276,UI!$A$12:$O$51,VLOOKUP(GK$279,$B$276:$C$278,2,0),0)/1000)))),"")</f>
        <v/>
      </c>
      <c r="GL291" s="145" t="str">
        <f>IFERROR(IF(AND(GL$272=list!$D$3,'Box Calculation'!GL$279&lt;&gt;"h",$E291&lt;&gt;0),0,IF(AND(GL$273=list!$D$2,$E291&lt;&gt;0,TRUNC(VLOOKUP($E291,'Container Panel'!$B$41:$Z$100,$D291,0)/(VLOOKUP(GL$276,UI!$A$12:$O$51,VLOOKUP(GL$279,$B$276:$C$278,2,0),0)/1000))&gt;0),1,TRUNC(VLOOKUP($E291,'Container Panel'!$B$41:$Z$100,$D291,0)/(VLOOKUP(GL$276,UI!$A$12:$O$51,VLOOKUP(GL$279,$B$276:$C$278,2,0),0)/1000)))),"")</f>
        <v/>
      </c>
      <c r="GM291" s="145" t="str">
        <f>IFERROR(IF(AND(GM$272=list!$D$3,'Box Calculation'!GM$279&lt;&gt;"h",$E291&lt;&gt;0),0,IF(AND(GM$273=list!$D$2,$E291&lt;&gt;0,TRUNC(VLOOKUP($E291,'Container Panel'!$B$41:$Z$100,$D291,0)/(VLOOKUP(GM$276,UI!$A$12:$O$51,VLOOKUP(GM$279,$B$276:$C$278,2,0),0)/1000))&gt;0),1,TRUNC(VLOOKUP($E291,'Container Panel'!$B$41:$Z$100,$D291,0)/(VLOOKUP(GM$276,UI!$A$12:$O$51,VLOOKUP(GM$279,$B$276:$C$278,2,0),0)/1000)))),"")</f>
        <v/>
      </c>
      <c r="GN291" s="145" t="str">
        <f>IFERROR(IF(AND(GN$272=list!$D$3,'Box Calculation'!GN$279&lt;&gt;"h",$E291&lt;&gt;0),0,IF(AND(GN$273=list!$D$2,$E291&lt;&gt;0,TRUNC(VLOOKUP($E291,'Container Panel'!$B$41:$Z$100,$D291,0)/(VLOOKUP(GN$276,UI!$A$12:$O$51,VLOOKUP(GN$279,$B$276:$C$278,2,0),0)/1000))&gt;0),1,TRUNC(VLOOKUP($E291,'Container Panel'!$B$41:$Z$100,$D291,0)/(VLOOKUP(GN$276,UI!$A$12:$O$51,VLOOKUP(GN$279,$B$276:$C$278,2,0),0)/1000)))),"")</f>
        <v/>
      </c>
      <c r="GO291" s="145" t="str">
        <f>IFERROR(IF(AND(GO$272=list!$D$3,'Box Calculation'!GO$279&lt;&gt;"h",$E291&lt;&gt;0),0,IF(AND(GO$273=list!$D$2,$E291&lt;&gt;0,TRUNC(VLOOKUP($E291,'Container Panel'!$B$41:$Z$100,$D291,0)/(VLOOKUP(GO$276,UI!$A$12:$O$51,VLOOKUP(GO$279,$B$276:$C$278,2,0),0)/1000))&gt;0),1,TRUNC(VLOOKUP($E291,'Container Panel'!$B$41:$Z$100,$D291,0)/(VLOOKUP(GO$276,UI!$A$12:$O$51,VLOOKUP(GO$279,$B$276:$C$278,2,0),0)/1000)))),"")</f>
        <v/>
      </c>
      <c r="GP291" s="145" t="str">
        <f>IFERROR(IF(AND(GP$272=list!$D$3,'Box Calculation'!GP$279&lt;&gt;"h",$E291&lt;&gt;0),0,IF(AND(GP$273=list!$D$2,$E291&lt;&gt;0,TRUNC(VLOOKUP($E291,'Container Panel'!$B$41:$Z$100,$D291,0)/(VLOOKUP(GP$276,UI!$A$12:$O$51,VLOOKUP(GP$279,$B$276:$C$278,2,0),0)/1000))&gt;0),1,TRUNC(VLOOKUP($E291,'Container Panel'!$B$41:$Z$100,$D291,0)/(VLOOKUP(GP$276,UI!$A$12:$O$51,VLOOKUP(GP$279,$B$276:$C$278,2,0),0)/1000)))),"")</f>
        <v/>
      </c>
      <c r="GQ291" s="145" t="str">
        <f>IFERROR(IF(AND(GQ$272=list!$D$3,'Box Calculation'!GQ$279&lt;&gt;"h",$E291&lt;&gt;0),0,IF(AND(GQ$273=list!$D$2,$E291&lt;&gt;0,TRUNC(VLOOKUP($E291,'Container Panel'!$B$41:$Z$100,$D291,0)/(VLOOKUP(GQ$276,UI!$A$12:$O$51,VLOOKUP(GQ$279,$B$276:$C$278,2,0),0)/1000))&gt;0),1,TRUNC(VLOOKUP($E291,'Container Panel'!$B$41:$Z$100,$D291,0)/(VLOOKUP(GQ$276,UI!$A$12:$O$51,VLOOKUP(GQ$279,$B$276:$C$278,2,0),0)/1000)))),"")</f>
        <v/>
      </c>
      <c r="GR291" s="145" t="str">
        <f>IFERROR(IF(AND(GR$272=list!$D$3,'Box Calculation'!GR$279&lt;&gt;"h",$E291&lt;&gt;0),0,IF(AND(GR$273=list!$D$2,$E291&lt;&gt;0,TRUNC(VLOOKUP($E291,'Container Panel'!$B$41:$Z$100,$D291,0)/(VLOOKUP(GR$276,UI!$A$12:$O$51,VLOOKUP(GR$279,$B$276:$C$278,2,0),0)/1000))&gt;0),1,TRUNC(VLOOKUP($E291,'Container Panel'!$B$41:$Z$100,$D291,0)/(VLOOKUP(GR$276,UI!$A$12:$O$51,VLOOKUP(GR$279,$B$276:$C$278,2,0),0)/1000)))),"")</f>
        <v/>
      </c>
      <c r="GS291" s="145" t="str">
        <f>IFERROR(IF(AND(GS$272=list!$D$3,'Box Calculation'!GS$279&lt;&gt;"h",$E291&lt;&gt;0),0,IF(AND(GS$273=list!$D$2,$E291&lt;&gt;0,TRUNC(VLOOKUP($E291,'Container Panel'!$B$41:$Z$100,$D291,0)/(VLOOKUP(GS$276,UI!$A$12:$O$51,VLOOKUP(GS$279,$B$276:$C$278,2,0),0)/1000))&gt;0),1,TRUNC(VLOOKUP($E291,'Container Panel'!$B$41:$Z$100,$D291,0)/(VLOOKUP(GS$276,UI!$A$12:$O$51,VLOOKUP(GS$279,$B$276:$C$278,2,0),0)/1000)))),"")</f>
        <v/>
      </c>
      <c r="GT291" s="145" t="str">
        <f>IFERROR(IF(AND(GT$272=list!$D$3,'Box Calculation'!GT$279&lt;&gt;"h",$E291&lt;&gt;0),0,IF(AND(GT$273=list!$D$2,$E291&lt;&gt;0,TRUNC(VLOOKUP($E291,'Container Panel'!$B$41:$Z$100,$D291,0)/(VLOOKUP(GT$276,UI!$A$12:$O$51,VLOOKUP(GT$279,$B$276:$C$278,2,0),0)/1000))&gt;0),1,TRUNC(VLOOKUP($E291,'Container Panel'!$B$41:$Z$100,$D291,0)/(VLOOKUP(GT$276,UI!$A$12:$O$51,VLOOKUP(GT$279,$B$276:$C$278,2,0),0)/1000)))),"")</f>
        <v/>
      </c>
      <c r="GU291" s="145" t="str">
        <f>IFERROR(IF(AND(GU$272=list!$D$3,'Box Calculation'!GU$279&lt;&gt;"h",$E291&lt;&gt;0),0,IF(AND(GU$273=list!$D$2,$E291&lt;&gt;0,TRUNC(VLOOKUP($E291,'Container Panel'!$B$41:$Z$100,$D291,0)/(VLOOKUP(GU$276,UI!$A$12:$O$51,VLOOKUP(GU$279,$B$276:$C$278,2,0),0)/1000))&gt;0),1,TRUNC(VLOOKUP($E291,'Container Panel'!$B$41:$Z$100,$D291,0)/(VLOOKUP(GU$276,UI!$A$12:$O$51,VLOOKUP(GU$279,$B$276:$C$278,2,0),0)/1000)))),"")</f>
        <v/>
      </c>
      <c r="GV291" s="145" t="str">
        <f>IFERROR(IF(AND(GV$272=list!$D$3,'Box Calculation'!GV$279&lt;&gt;"h",$E291&lt;&gt;0),0,IF(AND(GV$273=list!$D$2,$E291&lt;&gt;0,TRUNC(VLOOKUP($E291,'Container Panel'!$B$41:$Z$100,$D291,0)/(VLOOKUP(GV$276,UI!$A$12:$O$51,VLOOKUP(GV$279,$B$276:$C$278,2,0),0)/1000))&gt;0),1,TRUNC(VLOOKUP($E291,'Container Panel'!$B$41:$Z$100,$D291,0)/(VLOOKUP(GV$276,UI!$A$12:$O$51,VLOOKUP(GV$279,$B$276:$C$278,2,0),0)/1000)))),"")</f>
        <v/>
      </c>
      <c r="GW291" s="145" t="str">
        <f>IFERROR(IF(AND(GW$272=list!$D$3,'Box Calculation'!GW$279&lt;&gt;"h",$E291&lt;&gt;0),0,IF(AND(GW$273=list!$D$2,$E291&lt;&gt;0,TRUNC(VLOOKUP($E291,'Container Panel'!$B$41:$Z$100,$D291,0)/(VLOOKUP(GW$276,UI!$A$12:$O$51,VLOOKUP(GW$279,$B$276:$C$278,2,0),0)/1000))&gt;0),1,TRUNC(VLOOKUP($E291,'Container Panel'!$B$41:$Z$100,$D291,0)/(VLOOKUP(GW$276,UI!$A$12:$O$51,VLOOKUP(GW$279,$B$276:$C$278,2,0),0)/1000)))),"")</f>
        <v/>
      </c>
      <c r="GX291" s="145" t="str">
        <f>IFERROR(IF(AND(GX$272=list!$D$3,'Box Calculation'!GX$279&lt;&gt;"h",$E291&lt;&gt;0),0,IF(AND(GX$273=list!$D$2,$E291&lt;&gt;0,TRUNC(VLOOKUP($E291,'Container Panel'!$B$41:$Z$100,$D291,0)/(VLOOKUP(GX$276,UI!$A$12:$O$51,VLOOKUP(GX$279,$B$276:$C$278,2,0),0)/1000))&gt;0),1,TRUNC(VLOOKUP($E291,'Container Panel'!$B$41:$Z$100,$D291,0)/(VLOOKUP(GX$276,UI!$A$12:$O$51,VLOOKUP(GX$279,$B$276:$C$278,2,0),0)/1000)))),"")</f>
        <v/>
      </c>
      <c r="GY291" s="145" t="str">
        <f>IFERROR(IF(AND(GY$272=list!$D$3,'Box Calculation'!GY$279&lt;&gt;"h",$E291&lt;&gt;0),0,IF(AND(GY$273=list!$D$2,$E291&lt;&gt;0,TRUNC(VLOOKUP($E291,'Container Panel'!$B$41:$Z$100,$D291,0)/(VLOOKUP(GY$276,UI!$A$12:$O$51,VLOOKUP(GY$279,$B$276:$C$278,2,0),0)/1000))&gt;0),1,TRUNC(VLOOKUP($E291,'Container Panel'!$B$41:$Z$100,$D291,0)/(VLOOKUP(GY$276,UI!$A$12:$O$51,VLOOKUP(GY$279,$B$276:$C$278,2,0),0)/1000)))),"")</f>
        <v/>
      </c>
      <c r="GZ291" s="145" t="str">
        <f>IFERROR(IF(AND(GZ$272=list!$D$3,'Box Calculation'!GZ$279&lt;&gt;"h",$E291&lt;&gt;0),0,IF(AND(GZ$273=list!$D$2,$E291&lt;&gt;0,TRUNC(VLOOKUP($E291,'Container Panel'!$B$41:$Z$100,$D291,0)/(VLOOKUP(GZ$276,UI!$A$12:$O$51,VLOOKUP(GZ$279,$B$276:$C$278,2,0),0)/1000))&gt;0),1,TRUNC(VLOOKUP($E291,'Container Panel'!$B$41:$Z$100,$D291,0)/(VLOOKUP(GZ$276,UI!$A$12:$O$51,VLOOKUP(GZ$279,$B$276:$C$278,2,0),0)/1000)))),"")</f>
        <v/>
      </c>
      <c r="HA291" s="145" t="str">
        <f>IFERROR(IF(AND(HA$272=list!$D$3,'Box Calculation'!HA$279&lt;&gt;"h",$E291&lt;&gt;0),0,IF(AND(HA$273=list!$D$2,$E291&lt;&gt;0,TRUNC(VLOOKUP($E291,'Container Panel'!$B$41:$Z$100,$D291,0)/(VLOOKUP(HA$276,UI!$A$12:$O$51,VLOOKUP(HA$279,$B$276:$C$278,2,0),0)/1000))&gt;0),1,TRUNC(VLOOKUP($E291,'Container Panel'!$B$41:$Z$100,$D291,0)/(VLOOKUP(HA$276,UI!$A$12:$O$51,VLOOKUP(HA$279,$B$276:$C$278,2,0),0)/1000)))),"")</f>
        <v/>
      </c>
      <c r="HB291" s="145" t="str">
        <f>IFERROR(IF(AND(HB$272=list!$D$3,'Box Calculation'!HB$279&lt;&gt;"h",$E291&lt;&gt;0),0,IF(AND(HB$273=list!$D$2,$E291&lt;&gt;0,TRUNC(VLOOKUP($E291,'Container Panel'!$B$41:$Z$100,$D291,0)/(VLOOKUP(HB$276,UI!$A$12:$O$51,VLOOKUP(HB$279,$B$276:$C$278,2,0),0)/1000))&gt;0),1,TRUNC(VLOOKUP($E291,'Container Panel'!$B$41:$Z$100,$D291,0)/(VLOOKUP(HB$276,UI!$A$12:$O$51,VLOOKUP(HB$279,$B$276:$C$278,2,0),0)/1000)))),"")</f>
        <v/>
      </c>
      <c r="HC291" s="145" t="str">
        <f>IFERROR(IF(AND(HC$272=list!$D$3,'Box Calculation'!HC$279&lt;&gt;"h",$E291&lt;&gt;0),0,IF(AND(HC$273=list!$D$2,$E291&lt;&gt;0,TRUNC(VLOOKUP($E291,'Container Panel'!$B$41:$Z$100,$D291,0)/(VLOOKUP(HC$276,UI!$A$12:$O$51,VLOOKUP(HC$279,$B$276:$C$278,2,0),0)/1000))&gt;0),1,TRUNC(VLOOKUP($E291,'Container Panel'!$B$41:$Z$100,$D291,0)/(VLOOKUP(HC$276,UI!$A$12:$O$51,VLOOKUP(HC$279,$B$276:$C$278,2,0),0)/1000)))),"")</f>
        <v/>
      </c>
      <c r="HD291" s="145" t="str">
        <f>IFERROR(IF(AND(HD$272=list!$D$3,'Box Calculation'!HD$279&lt;&gt;"h",$E291&lt;&gt;0),0,IF(AND(HD$273=list!$D$2,$E291&lt;&gt;0,TRUNC(VLOOKUP($E291,'Container Panel'!$B$41:$Z$100,$D291,0)/(VLOOKUP(HD$276,UI!$A$12:$O$51,VLOOKUP(HD$279,$B$276:$C$278,2,0),0)/1000))&gt;0),1,TRUNC(VLOOKUP($E291,'Container Panel'!$B$41:$Z$100,$D291,0)/(VLOOKUP(HD$276,UI!$A$12:$O$51,VLOOKUP(HD$279,$B$276:$C$278,2,0),0)/1000)))),"")</f>
        <v/>
      </c>
      <c r="HE291" s="145" t="str">
        <f>IFERROR(IF(AND(HE$272=list!$D$3,'Box Calculation'!HE$279&lt;&gt;"h",$E291&lt;&gt;0),0,IF(AND(HE$273=list!$D$2,$E291&lt;&gt;0,TRUNC(VLOOKUP($E291,'Container Panel'!$B$41:$Z$100,$D291,0)/(VLOOKUP(HE$276,UI!$A$12:$O$51,VLOOKUP(HE$279,$B$276:$C$278,2,0),0)/1000))&gt;0),1,TRUNC(VLOOKUP($E291,'Container Panel'!$B$41:$Z$100,$D291,0)/(VLOOKUP(HE$276,UI!$A$12:$O$51,VLOOKUP(HE$279,$B$276:$C$278,2,0),0)/1000)))),"")</f>
        <v/>
      </c>
      <c r="HF291" s="145" t="str">
        <f>IFERROR(IF(AND(HF$272=list!$D$3,'Box Calculation'!HF$279&lt;&gt;"h",$E291&lt;&gt;0),0,IF(AND(HF$273=list!$D$2,$E291&lt;&gt;0,TRUNC(VLOOKUP($E291,'Container Panel'!$B$41:$Z$100,$D291,0)/(VLOOKUP(HF$276,UI!$A$12:$O$51,VLOOKUP(HF$279,$B$276:$C$278,2,0),0)/1000))&gt;0),1,TRUNC(VLOOKUP($E291,'Container Panel'!$B$41:$Z$100,$D291,0)/(VLOOKUP(HF$276,UI!$A$12:$O$51,VLOOKUP(HF$279,$B$276:$C$278,2,0),0)/1000)))),"")</f>
        <v/>
      </c>
      <c r="HG291" s="145" t="str">
        <f>IFERROR(IF(AND(HG$272=list!$D$3,'Box Calculation'!HG$279&lt;&gt;"h",$E291&lt;&gt;0),0,IF(AND(HG$273=list!$D$2,$E291&lt;&gt;0,TRUNC(VLOOKUP($E291,'Container Panel'!$B$41:$Z$100,$D291,0)/(VLOOKUP(HG$276,UI!$A$12:$O$51,VLOOKUP(HG$279,$B$276:$C$278,2,0),0)/1000))&gt;0),1,TRUNC(VLOOKUP($E291,'Container Panel'!$B$41:$Z$100,$D291,0)/(VLOOKUP(HG$276,UI!$A$12:$O$51,VLOOKUP(HG$279,$B$276:$C$278,2,0),0)/1000)))),"")</f>
        <v/>
      </c>
      <c r="HH291" s="145" t="str">
        <f>IFERROR(IF(AND(HH$272=list!$D$3,'Box Calculation'!HH$279&lt;&gt;"h",$E291&lt;&gt;0),0,IF(AND(HH$273=list!$D$2,$E291&lt;&gt;0,TRUNC(VLOOKUP($E291,'Container Panel'!$B$41:$Z$100,$D291,0)/(VLOOKUP(HH$276,UI!$A$12:$O$51,VLOOKUP(HH$279,$B$276:$C$278,2,0),0)/1000))&gt;0),1,TRUNC(VLOOKUP($E291,'Container Panel'!$B$41:$Z$100,$D291,0)/(VLOOKUP(HH$276,UI!$A$12:$O$51,VLOOKUP(HH$279,$B$276:$C$278,2,0),0)/1000)))),"")</f>
        <v/>
      </c>
      <c r="HI291" s="145" t="str">
        <f>IFERROR(IF(AND(HI$272=list!$D$3,'Box Calculation'!HI$279&lt;&gt;"h",$E291&lt;&gt;0),0,IF(AND(HI$273=list!$D$2,$E291&lt;&gt;0,TRUNC(VLOOKUP($E291,'Container Panel'!$B$41:$Z$100,$D291,0)/(VLOOKUP(HI$276,UI!$A$12:$O$51,VLOOKUP(HI$279,$B$276:$C$278,2,0),0)/1000))&gt;0),1,TRUNC(VLOOKUP($E291,'Container Panel'!$B$41:$Z$100,$D291,0)/(VLOOKUP(HI$276,UI!$A$12:$O$51,VLOOKUP(HI$279,$B$276:$C$278,2,0),0)/1000)))),"")</f>
        <v/>
      </c>
      <c r="HJ291" s="145" t="str">
        <f>IFERROR(IF(AND(HJ$272=list!$D$3,'Box Calculation'!HJ$279&lt;&gt;"h",$E291&lt;&gt;0),0,IF(AND(HJ$273=list!$D$2,$E291&lt;&gt;0,TRUNC(VLOOKUP($E291,'Container Panel'!$B$41:$Z$100,$D291,0)/(VLOOKUP(HJ$276,UI!$A$12:$O$51,VLOOKUP(HJ$279,$B$276:$C$278,2,0),0)/1000))&gt;0),1,TRUNC(VLOOKUP($E291,'Container Panel'!$B$41:$Z$100,$D291,0)/(VLOOKUP(HJ$276,UI!$A$12:$O$51,VLOOKUP(HJ$279,$B$276:$C$278,2,0),0)/1000)))),"")</f>
        <v/>
      </c>
      <c r="HK291" s="145" t="str">
        <f>IFERROR(IF(AND(HK$272=list!$D$3,'Box Calculation'!HK$279&lt;&gt;"h",$E291&lt;&gt;0),0,IF(AND(HK$273=list!$D$2,$E291&lt;&gt;0,TRUNC(VLOOKUP($E291,'Container Panel'!$B$41:$Z$100,$D291,0)/(VLOOKUP(HK$276,UI!$A$12:$O$51,VLOOKUP(HK$279,$B$276:$C$278,2,0),0)/1000))&gt;0),1,TRUNC(VLOOKUP($E291,'Container Panel'!$B$41:$Z$100,$D291,0)/(VLOOKUP(HK$276,UI!$A$12:$O$51,VLOOKUP(HK$279,$B$276:$C$278,2,0),0)/1000)))),"")</f>
        <v/>
      </c>
      <c r="HL291" s="145" t="str">
        <f>IFERROR(IF(AND(HL$272=list!$D$3,'Box Calculation'!HL$279&lt;&gt;"h",$E291&lt;&gt;0),0,IF(AND(HL$273=list!$D$2,$E291&lt;&gt;0,TRUNC(VLOOKUP($E291,'Container Panel'!$B$41:$Z$100,$D291,0)/(VLOOKUP(HL$276,UI!$A$12:$O$51,VLOOKUP(HL$279,$B$276:$C$278,2,0),0)/1000))&gt;0),1,TRUNC(VLOOKUP($E291,'Container Panel'!$B$41:$Z$100,$D291,0)/(VLOOKUP(HL$276,UI!$A$12:$O$51,VLOOKUP(HL$279,$B$276:$C$278,2,0),0)/1000)))),"")</f>
        <v/>
      </c>
      <c r="HM291" s="145" t="str">
        <f>IFERROR(IF(AND(HM$272=list!$D$3,'Box Calculation'!HM$279&lt;&gt;"h",$E291&lt;&gt;0),0,IF(AND(HM$273=list!$D$2,$E291&lt;&gt;0,TRUNC(VLOOKUP($E291,'Container Panel'!$B$41:$Z$100,$D291,0)/(VLOOKUP(HM$276,UI!$A$12:$O$51,VLOOKUP(HM$279,$B$276:$C$278,2,0),0)/1000))&gt;0),1,TRUNC(VLOOKUP($E291,'Container Panel'!$B$41:$Z$100,$D291,0)/(VLOOKUP(HM$276,UI!$A$12:$O$51,VLOOKUP(HM$279,$B$276:$C$278,2,0),0)/1000)))),"")</f>
        <v/>
      </c>
      <c r="HN291" s="145" t="str">
        <f>IFERROR(IF(AND(HN$272=list!$D$3,'Box Calculation'!HN$279&lt;&gt;"h",$E291&lt;&gt;0),0,IF(AND(HN$273=list!$D$2,$E291&lt;&gt;0,TRUNC(VLOOKUP($E291,'Container Panel'!$B$41:$Z$100,$D291,0)/(VLOOKUP(HN$276,UI!$A$12:$O$51,VLOOKUP(HN$279,$B$276:$C$278,2,0),0)/1000))&gt;0),1,TRUNC(VLOOKUP($E291,'Container Panel'!$B$41:$Z$100,$D291,0)/(VLOOKUP(HN$276,UI!$A$12:$O$51,VLOOKUP(HN$279,$B$276:$C$278,2,0),0)/1000)))),"")</f>
        <v/>
      </c>
      <c r="HO291" s="145" t="str">
        <f>IFERROR(IF(AND(HO$272=list!$D$3,'Box Calculation'!HO$279&lt;&gt;"h",$E291&lt;&gt;0),0,IF(AND(HO$273=list!$D$2,$E291&lt;&gt;0,TRUNC(VLOOKUP($E291,'Container Panel'!$B$41:$Z$100,$D291,0)/(VLOOKUP(HO$276,UI!$A$12:$O$51,VLOOKUP(HO$279,$B$276:$C$278,2,0),0)/1000))&gt;0),1,TRUNC(VLOOKUP($E291,'Container Panel'!$B$41:$Z$100,$D291,0)/(VLOOKUP(HO$276,UI!$A$12:$O$51,VLOOKUP(HO$279,$B$276:$C$278,2,0),0)/1000)))),"")</f>
        <v/>
      </c>
      <c r="HP291" s="145" t="str">
        <f>IFERROR(IF(AND(HP$272=list!$D$3,'Box Calculation'!HP$279&lt;&gt;"h",$E291&lt;&gt;0),0,IF(AND(HP$273=list!$D$2,$E291&lt;&gt;0,TRUNC(VLOOKUP($E291,'Container Panel'!$B$41:$Z$100,$D291,0)/(VLOOKUP(HP$276,UI!$A$12:$O$51,VLOOKUP(HP$279,$B$276:$C$278,2,0),0)/1000))&gt;0),1,TRUNC(VLOOKUP($E291,'Container Panel'!$B$41:$Z$100,$D291,0)/(VLOOKUP(HP$276,UI!$A$12:$O$51,VLOOKUP(HP$279,$B$276:$C$278,2,0),0)/1000)))),"")</f>
        <v/>
      </c>
      <c r="HQ291" s="145" t="str">
        <f>IFERROR(IF(AND(HQ$272=list!$D$3,'Box Calculation'!HQ$279&lt;&gt;"h",$E291&lt;&gt;0),0,IF(AND(HQ$273=list!$D$2,$E291&lt;&gt;0,TRUNC(VLOOKUP($E291,'Container Panel'!$B$41:$Z$100,$D291,0)/(VLOOKUP(HQ$276,UI!$A$12:$O$51,VLOOKUP(HQ$279,$B$276:$C$278,2,0),0)/1000))&gt;0),1,TRUNC(VLOOKUP($E291,'Container Panel'!$B$41:$Z$100,$D291,0)/(VLOOKUP(HQ$276,UI!$A$12:$O$51,VLOOKUP(HQ$279,$B$276:$C$278,2,0),0)/1000)))),"")</f>
        <v/>
      </c>
      <c r="HR291" s="145" t="str">
        <f>IFERROR(IF(AND(HR$272=list!$D$3,'Box Calculation'!HR$279&lt;&gt;"h",$E291&lt;&gt;0),0,IF(AND(HR$273=list!$D$2,$E291&lt;&gt;0,TRUNC(VLOOKUP($E291,'Container Panel'!$B$41:$Z$100,$D291,0)/(VLOOKUP(HR$276,UI!$A$12:$O$51,VLOOKUP(HR$279,$B$276:$C$278,2,0),0)/1000))&gt;0),1,TRUNC(VLOOKUP($E291,'Container Panel'!$B$41:$Z$100,$D291,0)/(VLOOKUP(HR$276,UI!$A$12:$O$51,VLOOKUP(HR$279,$B$276:$C$278,2,0),0)/1000)))),"")</f>
        <v/>
      </c>
      <c r="HS291" s="145" t="str">
        <f>IFERROR(IF(AND(HS$272=list!$D$3,'Box Calculation'!HS$279&lt;&gt;"h",$E291&lt;&gt;0),0,IF(AND(HS$273=list!$D$2,$E291&lt;&gt;0,TRUNC(VLOOKUP($E291,'Container Panel'!$B$41:$Z$100,$D291,0)/(VLOOKUP(HS$276,UI!$A$12:$O$51,VLOOKUP(HS$279,$B$276:$C$278,2,0),0)/1000))&gt;0),1,TRUNC(VLOOKUP($E291,'Container Panel'!$B$41:$Z$100,$D291,0)/(VLOOKUP(HS$276,UI!$A$12:$O$51,VLOOKUP(HS$279,$B$276:$C$278,2,0),0)/1000)))),"")</f>
        <v/>
      </c>
      <c r="HT291" s="145" t="str">
        <f>IFERROR(IF(AND(HT$272=list!$D$3,'Box Calculation'!HT$279&lt;&gt;"h",$E291&lt;&gt;0),0,IF(AND(HT$273=list!$D$2,$E291&lt;&gt;0,TRUNC(VLOOKUP($E291,'Container Panel'!$B$41:$Z$100,$D291,0)/(VLOOKUP(HT$276,UI!$A$12:$O$51,VLOOKUP(HT$279,$B$276:$C$278,2,0),0)/1000))&gt;0),1,TRUNC(VLOOKUP($E291,'Container Panel'!$B$41:$Z$100,$D291,0)/(VLOOKUP(HT$276,UI!$A$12:$O$51,VLOOKUP(HT$279,$B$276:$C$278,2,0),0)/1000)))),"")</f>
        <v/>
      </c>
      <c r="HU291" s="145" t="str">
        <f>IFERROR(IF(AND(HU$272=list!$D$3,'Box Calculation'!HU$279&lt;&gt;"h",$E291&lt;&gt;0),0,IF(AND(HU$273=list!$D$2,$E291&lt;&gt;0,TRUNC(VLOOKUP($E291,'Container Panel'!$B$41:$Z$100,$D291,0)/(VLOOKUP(HU$276,UI!$A$12:$O$51,VLOOKUP(HU$279,$B$276:$C$278,2,0),0)/1000))&gt;0),1,TRUNC(VLOOKUP($E291,'Container Panel'!$B$41:$Z$100,$D291,0)/(VLOOKUP(HU$276,UI!$A$12:$O$51,VLOOKUP(HU$279,$B$276:$C$278,2,0),0)/1000)))),"")</f>
        <v/>
      </c>
      <c r="HV291" s="145" t="str">
        <f>IFERROR(IF(AND(HV$272=list!$D$3,'Box Calculation'!HV$279&lt;&gt;"h",$E291&lt;&gt;0),0,IF(AND(HV$273=list!$D$2,$E291&lt;&gt;0,TRUNC(VLOOKUP($E291,'Container Panel'!$B$41:$Z$100,$D291,0)/(VLOOKUP(HV$276,UI!$A$12:$O$51,VLOOKUP(HV$279,$B$276:$C$278,2,0),0)/1000))&gt;0),1,TRUNC(VLOOKUP($E291,'Container Panel'!$B$41:$Z$100,$D291,0)/(VLOOKUP(HV$276,UI!$A$12:$O$51,VLOOKUP(HV$279,$B$276:$C$278,2,0),0)/1000)))),"")</f>
        <v/>
      </c>
      <c r="HW291" s="145" t="str">
        <f>IFERROR(IF(AND(HW$272=list!$D$3,'Box Calculation'!HW$279&lt;&gt;"h",$E291&lt;&gt;0),0,IF(AND(HW$273=list!$D$2,$E291&lt;&gt;0,TRUNC(VLOOKUP($E291,'Container Panel'!$B$41:$Z$100,$D291,0)/(VLOOKUP(HW$276,UI!$A$12:$O$51,VLOOKUP(HW$279,$B$276:$C$278,2,0),0)/1000))&gt;0),1,TRUNC(VLOOKUP($E291,'Container Panel'!$B$41:$Z$100,$D291,0)/(VLOOKUP(HW$276,UI!$A$12:$O$51,VLOOKUP(HW$279,$B$276:$C$278,2,0),0)/1000)))),"")</f>
        <v/>
      </c>
      <c r="HX291" s="145" t="str">
        <f>IFERROR(IF(AND(HX$272=list!$D$3,'Box Calculation'!HX$279&lt;&gt;"h",$E291&lt;&gt;0),0,IF(AND(HX$273=list!$D$2,$E291&lt;&gt;0,TRUNC(VLOOKUP($E291,'Container Panel'!$B$41:$Z$100,$D291,0)/(VLOOKUP(HX$276,UI!$A$12:$O$51,VLOOKUP(HX$279,$B$276:$C$278,2,0),0)/1000))&gt;0),1,TRUNC(VLOOKUP($E291,'Container Panel'!$B$41:$Z$100,$D291,0)/(VLOOKUP(HX$276,UI!$A$12:$O$51,VLOOKUP(HX$279,$B$276:$C$278,2,0),0)/1000)))),"")</f>
        <v/>
      </c>
      <c r="HY291" s="145" t="str">
        <f>IFERROR(IF(AND(HY$272=list!$D$3,'Box Calculation'!HY$279&lt;&gt;"h",$E291&lt;&gt;0),0,IF(AND(HY$273=list!$D$2,$E291&lt;&gt;0,TRUNC(VLOOKUP($E291,'Container Panel'!$B$41:$Z$100,$D291,0)/(VLOOKUP(HY$276,UI!$A$12:$O$51,VLOOKUP(HY$279,$B$276:$C$278,2,0),0)/1000))&gt;0),1,TRUNC(VLOOKUP($E291,'Container Panel'!$B$41:$Z$100,$D291,0)/(VLOOKUP(HY$276,UI!$A$12:$O$51,VLOOKUP(HY$279,$B$276:$C$278,2,0),0)/1000)))),"")</f>
        <v/>
      </c>
      <c r="HZ291" s="145" t="str">
        <f>IFERROR(IF(AND(HZ$272=list!$D$3,'Box Calculation'!HZ$279&lt;&gt;"h",$E291&lt;&gt;0),0,IF(AND(HZ$273=list!$D$2,$E291&lt;&gt;0,TRUNC(VLOOKUP($E291,'Container Panel'!$B$41:$Z$100,$D291,0)/(VLOOKUP(HZ$276,UI!$A$12:$O$51,VLOOKUP(HZ$279,$B$276:$C$278,2,0),0)/1000))&gt;0),1,TRUNC(VLOOKUP($E291,'Container Panel'!$B$41:$Z$100,$D291,0)/(VLOOKUP(HZ$276,UI!$A$12:$O$51,VLOOKUP(HZ$279,$B$276:$C$278,2,0),0)/1000)))),"")</f>
        <v/>
      </c>
      <c r="IA291" s="145" t="str">
        <f>IFERROR(IF(AND(IA$272=list!$D$3,'Box Calculation'!IA$279&lt;&gt;"h",$E291&lt;&gt;0),0,IF(AND(IA$273=list!$D$2,$E291&lt;&gt;0,TRUNC(VLOOKUP($E291,'Container Panel'!$B$41:$Z$100,$D291,0)/(VLOOKUP(IA$276,UI!$A$12:$O$51,VLOOKUP(IA$279,$B$276:$C$278,2,0),0)/1000))&gt;0),1,TRUNC(VLOOKUP($E291,'Container Panel'!$B$41:$Z$100,$D291,0)/(VLOOKUP(IA$276,UI!$A$12:$O$51,VLOOKUP(IA$279,$B$276:$C$278,2,0),0)/1000)))),"")</f>
        <v/>
      </c>
      <c r="IB291" s="145" t="str">
        <f>IFERROR(IF(AND(IB$272=list!$D$3,'Box Calculation'!IB$279&lt;&gt;"h",$E291&lt;&gt;0),0,IF(AND(IB$273=list!$D$2,$E291&lt;&gt;0,TRUNC(VLOOKUP($E291,'Container Panel'!$B$41:$Z$100,$D291,0)/(VLOOKUP(IB$276,UI!$A$12:$O$51,VLOOKUP(IB$279,$B$276:$C$278,2,0),0)/1000))&gt;0),1,TRUNC(VLOOKUP($E291,'Container Panel'!$B$41:$Z$100,$D291,0)/(VLOOKUP(IB$276,UI!$A$12:$O$51,VLOOKUP(IB$279,$B$276:$C$278,2,0),0)/1000)))),"")</f>
        <v/>
      </c>
      <c r="IC291" s="145" t="str">
        <f>IFERROR(IF(AND(IC$272=list!$D$3,'Box Calculation'!IC$279&lt;&gt;"h",$E291&lt;&gt;0),0,IF(AND(IC$273=list!$D$2,$E291&lt;&gt;0,TRUNC(VLOOKUP($E291,'Container Panel'!$B$41:$Z$100,$D291,0)/(VLOOKUP(IC$276,UI!$A$12:$O$51,VLOOKUP(IC$279,$B$276:$C$278,2,0),0)/1000))&gt;0),1,TRUNC(VLOOKUP($E291,'Container Panel'!$B$41:$Z$100,$D291,0)/(VLOOKUP(IC$276,UI!$A$12:$O$51,VLOOKUP(IC$279,$B$276:$C$278,2,0),0)/1000)))),"")</f>
        <v/>
      </c>
      <c r="ID291" s="145" t="str">
        <f>IFERROR(IF(AND(ID$272=list!$D$3,'Box Calculation'!ID$279&lt;&gt;"h",$E291&lt;&gt;0),0,IF(AND(ID$273=list!$D$2,$E291&lt;&gt;0,TRUNC(VLOOKUP($E291,'Container Panel'!$B$41:$Z$100,$D291,0)/(VLOOKUP(ID$276,UI!$A$12:$O$51,VLOOKUP(ID$279,$B$276:$C$278,2,0),0)/1000))&gt;0),1,TRUNC(VLOOKUP($E291,'Container Panel'!$B$41:$Z$100,$D291,0)/(VLOOKUP(ID$276,UI!$A$12:$O$51,VLOOKUP(ID$279,$B$276:$C$278,2,0),0)/1000)))),"")</f>
        <v/>
      </c>
      <c r="IE291" s="145" t="str">
        <f>IFERROR(IF(AND(IE$272=list!$D$3,'Box Calculation'!IE$279&lt;&gt;"h",$E291&lt;&gt;0),0,IF(AND(IE$273=list!$D$2,$E291&lt;&gt;0,TRUNC(VLOOKUP($E291,'Container Panel'!$B$41:$Z$100,$D291,0)/(VLOOKUP(IE$276,UI!$A$12:$O$51,VLOOKUP(IE$279,$B$276:$C$278,2,0),0)/1000))&gt;0),1,TRUNC(VLOOKUP($E291,'Container Panel'!$B$41:$Z$100,$D291,0)/(VLOOKUP(IE$276,UI!$A$12:$O$51,VLOOKUP(IE$279,$B$276:$C$278,2,0),0)/1000)))),"")</f>
        <v/>
      </c>
      <c r="IF291" s="145" t="str">
        <f>IFERROR(IF(AND(IF$272=list!$D$3,'Box Calculation'!IF$279&lt;&gt;"h",$E291&lt;&gt;0),0,IF(AND(IF$273=list!$D$2,$E291&lt;&gt;0,TRUNC(VLOOKUP($E291,'Container Panel'!$B$41:$Z$100,$D291,0)/(VLOOKUP(IF$276,UI!$A$12:$O$51,VLOOKUP(IF$279,$B$276:$C$278,2,0),0)/1000))&gt;0),1,TRUNC(VLOOKUP($E291,'Container Panel'!$B$41:$Z$100,$D291,0)/(VLOOKUP(IF$276,UI!$A$12:$O$51,VLOOKUP(IF$279,$B$276:$C$278,2,0),0)/1000)))),"")</f>
        <v/>
      </c>
      <c r="IG291" s="145" t="str">
        <f>IFERROR(IF(AND(IG$272=list!$D$3,'Box Calculation'!IG$279&lt;&gt;"h",$E291&lt;&gt;0),0,IF(AND(IG$273=list!$D$2,$E291&lt;&gt;0,TRUNC(VLOOKUP($E291,'Container Panel'!$B$41:$Z$100,$D291,0)/(VLOOKUP(IG$276,UI!$A$12:$O$51,VLOOKUP(IG$279,$B$276:$C$278,2,0),0)/1000))&gt;0),1,TRUNC(VLOOKUP($E291,'Container Panel'!$B$41:$Z$100,$D291,0)/(VLOOKUP(IG$276,UI!$A$12:$O$51,VLOOKUP(IG$279,$B$276:$C$278,2,0),0)/1000)))),"")</f>
        <v/>
      </c>
      <c r="IH291" s="145" t="str">
        <f>IFERROR(IF(AND(IH$272=list!$D$3,'Box Calculation'!IH$279&lt;&gt;"h",$E291&lt;&gt;0),0,IF(AND(IH$273=list!$D$2,$E291&lt;&gt;0,TRUNC(VLOOKUP($E291,'Container Panel'!$B$41:$Z$100,$D291,0)/(VLOOKUP(IH$276,UI!$A$12:$O$51,VLOOKUP(IH$279,$B$276:$C$278,2,0),0)/1000))&gt;0),1,TRUNC(VLOOKUP($E291,'Container Panel'!$B$41:$Z$100,$D291,0)/(VLOOKUP(IH$276,UI!$A$12:$O$51,VLOOKUP(IH$279,$B$276:$C$278,2,0),0)/1000)))),"")</f>
        <v/>
      </c>
      <c r="II291" s="145" t="str">
        <f>IFERROR(IF(AND(II$272=list!$D$3,'Box Calculation'!II$279&lt;&gt;"h",$E291&lt;&gt;0),0,IF(AND(II$273=list!$D$2,$E291&lt;&gt;0,TRUNC(VLOOKUP($E291,'Container Panel'!$B$41:$Z$100,$D291,0)/(VLOOKUP(II$276,UI!$A$12:$O$51,VLOOKUP(II$279,$B$276:$C$278,2,0),0)/1000))&gt;0),1,TRUNC(VLOOKUP($E291,'Container Panel'!$B$41:$Z$100,$D291,0)/(VLOOKUP(II$276,UI!$A$12:$O$51,VLOOKUP(II$279,$B$276:$C$278,2,0),0)/1000)))),"")</f>
        <v/>
      </c>
      <c r="IJ291" s="145" t="str">
        <f>IFERROR(IF(AND(IJ$272=list!$D$3,'Box Calculation'!IJ$279&lt;&gt;"h",$E291&lt;&gt;0),0,IF(AND(IJ$273=list!$D$2,$E291&lt;&gt;0,TRUNC(VLOOKUP($E291,'Container Panel'!$B$41:$Z$100,$D291,0)/(VLOOKUP(IJ$276,UI!$A$12:$O$51,VLOOKUP(IJ$279,$B$276:$C$278,2,0),0)/1000))&gt;0),1,TRUNC(VLOOKUP($E291,'Container Panel'!$B$41:$Z$100,$D291,0)/(VLOOKUP(IJ$276,UI!$A$12:$O$51,VLOOKUP(IJ$279,$B$276:$C$278,2,0),0)/1000)))),"")</f>
        <v/>
      </c>
      <c r="IK291" s="145" t="str">
        <f>IFERROR(IF(AND(IK$272=list!$D$3,'Box Calculation'!IK$279&lt;&gt;"h",$E291&lt;&gt;0),0,IF(AND(IK$273=list!$D$2,$E291&lt;&gt;0,TRUNC(VLOOKUP($E291,'Container Panel'!$B$41:$Z$100,$D291,0)/(VLOOKUP(IK$276,UI!$A$12:$O$51,VLOOKUP(IK$279,$B$276:$C$278,2,0),0)/1000))&gt;0),1,TRUNC(VLOOKUP($E291,'Container Panel'!$B$41:$Z$100,$D291,0)/(VLOOKUP(IK$276,UI!$A$12:$O$51,VLOOKUP(IK$279,$B$276:$C$278,2,0),0)/1000)))),"")</f>
        <v/>
      </c>
      <c r="IL291" s="145" t="str">
        <f>IFERROR(IF(AND(IL$272=list!$D$3,'Box Calculation'!IL$279&lt;&gt;"h",$E291&lt;&gt;0),0,IF(AND(IL$273=list!$D$2,$E291&lt;&gt;0,TRUNC(VLOOKUP($E291,'Container Panel'!$B$41:$Z$100,$D291,0)/(VLOOKUP(IL$276,UI!$A$12:$O$51,VLOOKUP(IL$279,$B$276:$C$278,2,0),0)/1000))&gt;0),1,TRUNC(VLOOKUP($E291,'Container Panel'!$B$41:$Z$100,$D291,0)/(VLOOKUP(IL$276,UI!$A$12:$O$51,VLOOKUP(IL$279,$B$276:$C$278,2,0),0)/1000)))),"")</f>
        <v/>
      </c>
    </row>
    <row r="292" spans="2:246">
      <c r="B292" s="74">
        <v>12</v>
      </c>
      <c r="C292" s="74">
        <f t="shared" si="191"/>
        <v>5</v>
      </c>
      <c r="D292" s="163">
        <f>MOD(B292,3)+'Container Panel'!$Q$38</f>
        <v>16</v>
      </c>
      <c r="E292" s="143" t="str">
        <f t="shared" si="192"/>
        <v>EU8623</v>
      </c>
      <c r="F292" s="144" t="s">
        <v>75</v>
      </c>
      <c r="G292" s="145">
        <f>IFERROR(TRUNC(VLOOKUP($E292,'Container Panel'!$B$41:$Z$100,$D292,0)/(VLOOKUP(G$276,UI!$A$12:$O$51,VLOOKUP(G$277,$B$276:$C$278,2,0),0)/1000)),"")</f>
        <v>4</v>
      </c>
      <c r="H292" s="145">
        <f>IFERROR(TRUNC(VLOOKUP($E292,'Container Panel'!$B$41:$Z$100,$D292,0)/(VLOOKUP(H$276,UI!$A$12:$O$51,VLOOKUP(H$277,$B$276:$C$278,2,0),0)/1000)),"")</f>
        <v>4</v>
      </c>
      <c r="I292" s="145">
        <f>IFERROR(TRUNC(VLOOKUP($E292,'Container Panel'!$B$41:$Z$100,$D292,0)/(VLOOKUP(I$276,UI!$A$12:$O$51,VLOOKUP(I$277,$B$276:$C$278,2,0),0)/1000)),"")</f>
        <v>12</v>
      </c>
      <c r="J292" s="145">
        <f>IFERROR(TRUNC(VLOOKUP($E292,'Container Panel'!$B$41:$Z$100,$D292,0)/(VLOOKUP(J$276,UI!$A$12:$O$51,VLOOKUP(J$277,$B$276:$C$278,2,0),0)/1000)),"")</f>
        <v>12</v>
      </c>
      <c r="K292" s="145">
        <f>IFERROR(TRUNC(VLOOKUP($E292,'Container Panel'!$B$41:$Z$100,$D292,0)/(VLOOKUP(K$276,UI!$A$12:$O$51,VLOOKUP(K$277,$B$276:$C$278,2,0),0)/1000)),"")</f>
        <v>5</v>
      </c>
      <c r="L292" s="145">
        <f>IFERROR(TRUNC(VLOOKUP($E292,'Container Panel'!$B$41:$Z$100,$D292,0)/(VLOOKUP(L$276,UI!$A$12:$O$51,VLOOKUP(L$277,$B$276:$C$278,2,0),0)/1000)),"")</f>
        <v>5</v>
      </c>
      <c r="M292" s="145">
        <f>IFERROR(TRUNC(VLOOKUP($E292,'Container Panel'!$B$41:$Z$100,$D292,0)/(VLOOKUP(M$276,UI!$A$12:$O$51,VLOOKUP(M$277,$B$276:$C$278,2,0),0)/1000)),"")</f>
        <v>2</v>
      </c>
      <c r="N292" s="145">
        <f>IFERROR(TRUNC(VLOOKUP($E292,'Container Panel'!$B$41:$Z$100,$D292,0)/(VLOOKUP(N$276,UI!$A$12:$O$51,VLOOKUP(N$277,$B$276:$C$278,2,0),0)/1000)),"")</f>
        <v>2</v>
      </c>
      <c r="O292" s="145">
        <f>IFERROR(TRUNC(VLOOKUP($E292,'Container Panel'!$B$41:$Z$100,$D292,0)/(VLOOKUP(O$276,UI!$A$12:$O$51,VLOOKUP(O$277,$B$276:$C$278,2,0),0)/1000)),"")</f>
        <v>3</v>
      </c>
      <c r="P292" s="145">
        <f>IFERROR(TRUNC(VLOOKUP($E292,'Container Panel'!$B$41:$Z$100,$D292,0)/(VLOOKUP(P$276,UI!$A$12:$O$51,VLOOKUP(P$277,$B$276:$C$278,2,0),0)/1000)),"")</f>
        <v>3</v>
      </c>
      <c r="Q292" s="145">
        <f>IFERROR(TRUNC(VLOOKUP($E292,'Container Panel'!$B$41:$Z$100,$D292,0)/(VLOOKUP(Q$276,UI!$A$12:$O$51,VLOOKUP(Q$277,$B$276:$C$278,2,0),0)/1000)),"")</f>
        <v>9</v>
      </c>
      <c r="R292" s="145">
        <f>IFERROR(TRUNC(VLOOKUP($E292,'Container Panel'!$B$41:$Z$100,$D292,0)/(VLOOKUP(R$276,UI!$A$12:$O$51,VLOOKUP(R$277,$B$276:$C$278,2,0),0)/1000)),"")</f>
        <v>9</v>
      </c>
      <c r="S292" s="145" t="str">
        <f>IFERROR(TRUNC(VLOOKUP($E292,'Container Panel'!$B$41:$Z$100,$D292,0)/(VLOOKUP(S$276,UI!$A$12:$O$51,VLOOKUP(S$277,$B$276:$C$278,2,0),0)/1000)),"")</f>
        <v/>
      </c>
      <c r="T292" s="145" t="str">
        <f>IFERROR(TRUNC(VLOOKUP($E292,'Container Panel'!$B$41:$Z$100,$D292,0)/(VLOOKUP(T$276,UI!$A$12:$O$51,VLOOKUP(T$277,$B$276:$C$278,2,0),0)/1000)),"")</f>
        <v/>
      </c>
      <c r="U292" s="145" t="str">
        <f>IFERROR(TRUNC(VLOOKUP($E292,'Container Panel'!$B$41:$Z$100,$D292,0)/(VLOOKUP(U$276,UI!$A$12:$O$51,VLOOKUP(U$277,$B$276:$C$278,2,0),0)/1000)),"")</f>
        <v/>
      </c>
      <c r="V292" s="145" t="str">
        <f>IFERROR(TRUNC(VLOOKUP($E292,'Container Panel'!$B$41:$Z$100,$D292,0)/(VLOOKUP(V$276,UI!$A$12:$O$51,VLOOKUP(V$277,$B$276:$C$278,2,0),0)/1000)),"")</f>
        <v/>
      </c>
      <c r="W292" s="145" t="str">
        <f>IFERROR(TRUNC(VLOOKUP($E292,'Container Panel'!$B$41:$Z$100,$D292,0)/(VLOOKUP(W$276,UI!$A$12:$O$51,VLOOKUP(W$277,$B$276:$C$278,2,0),0)/1000)),"")</f>
        <v/>
      </c>
      <c r="X292" s="145" t="str">
        <f>IFERROR(TRUNC(VLOOKUP($E292,'Container Panel'!$B$41:$Z$100,$D292,0)/(VLOOKUP(X$276,UI!$A$12:$O$51,VLOOKUP(X$277,$B$276:$C$278,2,0),0)/1000)),"")</f>
        <v/>
      </c>
      <c r="Y292" s="145" t="str">
        <f>IFERROR(TRUNC(VLOOKUP($E292,'Container Panel'!$B$41:$Z$100,$D292,0)/(VLOOKUP(Y$276,UI!$A$12:$O$51,VLOOKUP(Y$277,$B$276:$C$278,2,0),0)/1000)),"")</f>
        <v/>
      </c>
      <c r="Z292" s="145" t="str">
        <f>IFERROR(TRUNC(VLOOKUP($E292,'Container Panel'!$B$41:$Z$100,$D292,0)/(VLOOKUP(Z$276,UI!$A$12:$O$51,VLOOKUP(Z$277,$B$276:$C$278,2,0),0)/1000)),"")</f>
        <v/>
      </c>
      <c r="AA292" s="145" t="str">
        <f>IFERROR(TRUNC(VLOOKUP($E292,'Container Panel'!$B$41:$Z$100,$D292,0)/(VLOOKUP(AA$276,UI!$A$12:$O$51,VLOOKUP(AA$277,$B$276:$C$278,2,0),0)/1000)),"")</f>
        <v/>
      </c>
      <c r="AB292" s="145" t="str">
        <f>IFERROR(TRUNC(VLOOKUP($E292,'Container Panel'!$B$41:$Z$100,$D292,0)/(VLOOKUP(AB$276,UI!$A$12:$O$51,VLOOKUP(AB$277,$B$276:$C$278,2,0),0)/1000)),"")</f>
        <v/>
      </c>
      <c r="AC292" s="145" t="str">
        <f>IFERROR(TRUNC(VLOOKUP($E292,'Container Panel'!$B$41:$Z$100,$D292,0)/(VLOOKUP(AC$276,UI!$A$12:$O$51,VLOOKUP(AC$277,$B$276:$C$278,2,0),0)/1000)),"")</f>
        <v/>
      </c>
      <c r="AD292" s="145" t="str">
        <f>IFERROR(TRUNC(VLOOKUP($E292,'Container Panel'!$B$41:$Z$100,$D292,0)/(VLOOKUP(AD$276,UI!$A$12:$O$51,VLOOKUP(AD$277,$B$276:$C$278,2,0),0)/1000)),"")</f>
        <v/>
      </c>
      <c r="AE292" s="145" t="str">
        <f>IFERROR(TRUNC(VLOOKUP($E292,'Container Panel'!$B$41:$Z$100,$D292,0)/(VLOOKUP(AE$276,UI!$A$12:$O$51,VLOOKUP(AE$277,$B$276:$C$278,2,0),0)/1000)),"")</f>
        <v/>
      </c>
      <c r="AF292" s="145" t="str">
        <f>IFERROR(TRUNC(VLOOKUP($E292,'Container Panel'!$B$41:$Z$100,$D292,0)/(VLOOKUP(AF$276,UI!$A$12:$O$51,VLOOKUP(AF$277,$B$276:$C$278,2,0),0)/1000)),"")</f>
        <v/>
      </c>
      <c r="AG292" s="145" t="str">
        <f>IFERROR(TRUNC(VLOOKUP($E292,'Container Panel'!$B$41:$Z$100,$D292,0)/(VLOOKUP(AG$276,UI!$A$12:$O$51,VLOOKUP(AG$277,$B$276:$C$278,2,0),0)/1000)),"")</f>
        <v/>
      </c>
      <c r="AH292" s="145" t="str">
        <f>IFERROR(TRUNC(VLOOKUP($E292,'Container Panel'!$B$41:$Z$100,$D292,0)/(VLOOKUP(AH$276,UI!$A$12:$O$51,VLOOKUP(AH$277,$B$276:$C$278,2,0),0)/1000)),"")</f>
        <v/>
      </c>
      <c r="AI292" s="145" t="str">
        <f>IFERROR(TRUNC(VLOOKUP($E292,'Container Panel'!$B$41:$Z$100,$D292,0)/(VLOOKUP(AI$276,UI!$A$12:$O$51,VLOOKUP(AI$277,$B$276:$C$278,2,0),0)/1000)),"")</f>
        <v/>
      </c>
      <c r="AJ292" s="145" t="str">
        <f>IFERROR(TRUNC(VLOOKUP($E292,'Container Panel'!$B$41:$Z$100,$D292,0)/(VLOOKUP(AJ$276,UI!$A$12:$O$51,VLOOKUP(AJ$277,$B$276:$C$278,2,0),0)/1000)),"")</f>
        <v/>
      </c>
      <c r="AK292" s="145" t="str">
        <f>IFERROR(TRUNC(VLOOKUP($E292,'Container Panel'!$B$41:$Z$100,$D292,0)/(VLOOKUP(AK$276,UI!$A$12:$O$51,VLOOKUP(AK$277,$B$276:$C$278,2,0),0)/1000)),"")</f>
        <v/>
      </c>
      <c r="AL292" s="145" t="str">
        <f>IFERROR(TRUNC(VLOOKUP($E292,'Container Panel'!$B$41:$Z$100,$D292,0)/(VLOOKUP(AL$276,UI!$A$12:$O$51,VLOOKUP(AL$277,$B$276:$C$278,2,0),0)/1000)),"")</f>
        <v/>
      </c>
      <c r="AM292" s="145" t="str">
        <f>IFERROR(TRUNC(VLOOKUP($E292,'Container Panel'!$B$41:$Z$100,$D292,0)/(VLOOKUP(AM$276,UI!$A$12:$O$51,VLOOKUP(AM$277,$B$276:$C$278,2,0),0)/1000)),"")</f>
        <v/>
      </c>
      <c r="AN292" s="145" t="str">
        <f>IFERROR(TRUNC(VLOOKUP($E292,'Container Panel'!$B$41:$Z$100,$D292,0)/(VLOOKUP(AN$276,UI!$A$12:$O$51,VLOOKUP(AN$277,$B$276:$C$278,2,0),0)/1000)),"")</f>
        <v/>
      </c>
      <c r="AO292" s="145" t="str">
        <f>IFERROR(TRUNC(VLOOKUP($E292,'Container Panel'!$B$41:$Z$100,$D292,0)/(VLOOKUP(AO$276,UI!$A$12:$O$51,VLOOKUP(AO$277,$B$276:$C$278,2,0),0)/1000)),"")</f>
        <v/>
      </c>
      <c r="AP292" s="145" t="str">
        <f>IFERROR(TRUNC(VLOOKUP($E292,'Container Panel'!$B$41:$Z$100,$D292,0)/(VLOOKUP(AP$276,UI!$A$12:$O$51,VLOOKUP(AP$277,$B$276:$C$278,2,0),0)/1000)),"")</f>
        <v/>
      </c>
      <c r="AQ292" s="145" t="str">
        <f>IFERROR(TRUNC(VLOOKUP($E292,'Container Panel'!$B$41:$Z$100,$D292,0)/(VLOOKUP(AQ$276,UI!$A$12:$O$51,VLOOKUP(AQ$277,$B$276:$C$278,2,0),0)/1000)),"")</f>
        <v/>
      </c>
      <c r="AR292" s="145" t="str">
        <f>IFERROR(TRUNC(VLOOKUP($E292,'Container Panel'!$B$41:$Z$100,$D292,0)/(VLOOKUP(AR$276,UI!$A$12:$O$51,VLOOKUP(AR$277,$B$276:$C$278,2,0),0)/1000)),"")</f>
        <v/>
      </c>
      <c r="AS292" s="145" t="str">
        <f>IFERROR(TRUNC(VLOOKUP($E292,'Container Panel'!$B$41:$Z$100,$D292,0)/(VLOOKUP(AS$276,UI!$A$12:$O$51,VLOOKUP(AS$277,$B$276:$C$278,2,0),0)/1000)),"")</f>
        <v/>
      </c>
      <c r="AT292" s="145" t="str">
        <f>IFERROR(TRUNC(VLOOKUP($E292,'Container Panel'!$B$41:$Z$100,$D292,0)/(VLOOKUP(AT$276,UI!$A$12:$O$51,VLOOKUP(AT$277,$B$276:$C$278,2,0),0)/1000)),"")</f>
        <v/>
      </c>
      <c r="AU292" s="145" t="str">
        <f>IFERROR(TRUNC(VLOOKUP($E292,'Container Panel'!$B$41:$Z$100,$D292,0)/(VLOOKUP(AU$276,UI!$A$12:$O$51,VLOOKUP(AU$277,$B$276:$C$278,2,0),0)/1000)),"")</f>
        <v/>
      </c>
      <c r="AV292" s="145" t="str">
        <f>IFERROR(TRUNC(VLOOKUP($E292,'Container Panel'!$B$41:$Z$100,$D292,0)/(VLOOKUP(AV$276,UI!$A$12:$O$51,VLOOKUP(AV$277,$B$276:$C$278,2,0),0)/1000)),"")</f>
        <v/>
      </c>
      <c r="AW292" s="145" t="str">
        <f>IFERROR(TRUNC(VLOOKUP($E292,'Container Panel'!$B$41:$Z$100,$D292,0)/(VLOOKUP(AW$276,UI!$A$12:$O$51,VLOOKUP(AW$277,$B$276:$C$278,2,0),0)/1000)),"")</f>
        <v/>
      </c>
      <c r="AX292" s="145" t="str">
        <f>IFERROR(TRUNC(VLOOKUP($E292,'Container Panel'!$B$41:$Z$100,$D292,0)/(VLOOKUP(AX$276,UI!$A$12:$O$51,VLOOKUP(AX$277,$B$276:$C$278,2,0),0)/1000)),"")</f>
        <v/>
      </c>
      <c r="AY292" s="145" t="str">
        <f>IFERROR(TRUNC(VLOOKUP($E292,'Container Panel'!$B$41:$Z$100,$D292,0)/(VLOOKUP(AY$276,UI!$A$12:$O$51,VLOOKUP(AY$277,$B$276:$C$278,2,0),0)/1000)),"")</f>
        <v/>
      </c>
      <c r="AZ292" s="145" t="str">
        <f>IFERROR(TRUNC(VLOOKUP($E292,'Container Panel'!$B$41:$Z$100,$D292,0)/(VLOOKUP(AZ$276,UI!$A$12:$O$51,VLOOKUP(AZ$277,$B$276:$C$278,2,0),0)/1000)),"")</f>
        <v/>
      </c>
      <c r="BA292" s="145" t="str">
        <f>IFERROR(TRUNC(VLOOKUP($E292,'Container Panel'!$B$41:$Z$100,$D292,0)/(VLOOKUP(BA$276,UI!$A$12:$O$51,VLOOKUP(BA$277,$B$276:$C$278,2,0),0)/1000)),"")</f>
        <v/>
      </c>
      <c r="BB292" s="145" t="str">
        <f>IFERROR(TRUNC(VLOOKUP($E292,'Container Panel'!$B$41:$Z$100,$D292,0)/(VLOOKUP(BB$276,UI!$A$12:$O$51,VLOOKUP(BB$277,$B$276:$C$278,2,0),0)/1000)),"")</f>
        <v/>
      </c>
      <c r="BC292" s="145" t="str">
        <f>IFERROR(TRUNC(VLOOKUP($E292,'Container Panel'!$B$41:$Z$100,$D292,0)/(VLOOKUP(BC$276,UI!$A$12:$O$51,VLOOKUP(BC$277,$B$276:$C$278,2,0),0)/1000)),"")</f>
        <v/>
      </c>
      <c r="BD292" s="145" t="str">
        <f>IFERROR(TRUNC(VLOOKUP($E292,'Container Panel'!$B$41:$Z$100,$D292,0)/(VLOOKUP(BD$276,UI!$A$12:$O$51,VLOOKUP(BD$277,$B$276:$C$278,2,0),0)/1000)),"")</f>
        <v/>
      </c>
      <c r="BE292" s="145" t="str">
        <f>IFERROR(TRUNC(VLOOKUP($E292,'Container Panel'!$B$41:$Z$100,$D292,0)/(VLOOKUP(BE$276,UI!$A$12:$O$51,VLOOKUP(BE$277,$B$276:$C$278,2,0),0)/1000)),"")</f>
        <v/>
      </c>
      <c r="BF292" s="145" t="str">
        <f>IFERROR(TRUNC(VLOOKUP($E292,'Container Panel'!$B$41:$Z$100,$D292,0)/(VLOOKUP(BF$276,UI!$A$12:$O$51,VLOOKUP(BF$277,$B$276:$C$278,2,0),0)/1000)),"")</f>
        <v/>
      </c>
      <c r="BG292" s="145" t="str">
        <f>IFERROR(TRUNC(VLOOKUP($E292,'Container Panel'!$B$41:$Z$100,$D292,0)/(VLOOKUP(BG$276,UI!$A$12:$O$51,VLOOKUP(BG$277,$B$276:$C$278,2,0),0)/1000)),"")</f>
        <v/>
      </c>
      <c r="BH292" s="145" t="str">
        <f>IFERROR(TRUNC(VLOOKUP($E292,'Container Panel'!$B$41:$Z$100,$D292,0)/(VLOOKUP(BH$276,UI!$A$12:$O$51,VLOOKUP(BH$277,$B$276:$C$278,2,0),0)/1000)),"")</f>
        <v/>
      </c>
      <c r="BI292" s="145" t="str">
        <f>IFERROR(TRUNC(VLOOKUP($E292,'Container Panel'!$B$41:$Z$100,$D292,0)/(VLOOKUP(BI$276,UI!$A$12:$O$51,VLOOKUP(BI$277,$B$276:$C$278,2,0),0)/1000)),"")</f>
        <v/>
      </c>
      <c r="BJ292" s="145" t="str">
        <f>IFERROR(TRUNC(VLOOKUP($E292,'Container Panel'!$B$41:$Z$100,$D292,0)/(VLOOKUP(BJ$276,UI!$A$12:$O$51,VLOOKUP(BJ$277,$B$276:$C$278,2,0),0)/1000)),"")</f>
        <v/>
      </c>
      <c r="BK292" s="145" t="str">
        <f>IFERROR(TRUNC(VLOOKUP($E292,'Container Panel'!$B$41:$Z$100,$D292,0)/(VLOOKUP(BK$276,UI!$A$12:$O$51,VLOOKUP(BK$277,$B$276:$C$278,2,0),0)/1000)),"")</f>
        <v/>
      </c>
      <c r="BL292" s="145" t="str">
        <f>IFERROR(TRUNC(VLOOKUP($E292,'Container Panel'!$B$41:$Z$100,$D292,0)/(VLOOKUP(BL$276,UI!$A$12:$O$51,VLOOKUP(BL$277,$B$276:$C$278,2,0),0)/1000)),"")</f>
        <v/>
      </c>
      <c r="BM292" s="145" t="str">
        <f>IFERROR(TRUNC(VLOOKUP($E292,'Container Panel'!$B$41:$Z$100,$D292,0)/(VLOOKUP(BM$276,UI!$A$12:$O$51,VLOOKUP(BM$277,$B$276:$C$278,2,0),0)/1000)),"")</f>
        <v/>
      </c>
      <c r="BN292" s="145" t="str">
        <f>IFERROR(TRUNC(VLOOKUP($E292,'Container Panel'!$B$41:$Z$100,$D292,0)/(VLOOKUP(BN$276,UI!$A$12:$O$51,VLOOKUP(BN$277,$B$276:$C$278,2,0),0)/1000)),"")</f>
        <v/>
      </c>
      <c r="BO292" s="145" t="str">
        <f>IFERROR(TRUNC(VLOOKUP($E292,'Container Panel'!$B$41:$Z$100,$D292,0)/(VLOOKUP(BO$276,UI!$A$12:$O$51,VLOOKUP(BO$277,$B$276:$C$278,2,0),0)/1000)),"")</f>
        <v/>
      </c>
      <c r="BP292" s="145" t="str">
        <f>IFERROR(TRUNC(VLOOKUP($E292,'Container Panel'!$B$41:$Z$100,$D292,0)/(VLOOKUP(BP$276,UI!$A$12:$O$51,VLOOKUP(BP$277,$B$276:$C$278,2,0),0)/1000)),"")</f>
        <v/>
      </c>
      <c r="BQ292" s="145" t="str">
        <f>IFERROR(TRUNC(VLOOKUP($E292,'Container Panel'!$B$41:$Z$100,$D292,0)/(VLOOKUP(BQ$276,UI!$A$12:$O$51,VLOOKUP(BQ$277,$B$276:$C$278,2,0),0)/1000)),"")</f>
        <v/>
      </c>
      <c r="BR292" s="145" t="str">
        <f>IFERROR(TRUNC(VLOOKUP($E292,'Container Panel'!$B$41:$Z$100,$D292,0)/(VLOOKUP(BR$276,UI!$A$12:$O$51,VLOOKUP(BR$277,$B$276:$C$278,2,0),0)/1000)),"")</f>
        <v/>
      </c>
      <c r="BS292" s="145" t="str">
        <f>IFERROR(TRUNC(VLOOKUP($E292,'Container Panel'!$B$41:$Z$100,$D292,0)/(VLOOKUP(BS$276,UI!$A$12:$O$51,VLOOKUP(BS$277,$B$276:$C$278,2,0),0)/1000)),"")</f>
        <v/>
      </c>
      <c r="BT292" s="145" t="str">
        <f>IFERROR(TRUNC(VLOOKUP($E292,'Container Panel'!$B$41:$Z$100,$D292,0)/(VLOOKUP(BT$276,UI!$A$12:$O$51,VLOOKUP(BT$277,$B$276:$C$278,2,0),0)/1000)),"")</f>
        <v/>
      </c>
      <c r="BU292" s="145" t="str">
        <f>IFERROR(TRUNC(VLOOKUP($E292,'Container Panel'!$B$41:$Z$100,$D292,0)/(VLOOKUP(BU$276,UI!$A$12:$O$51,VLOOKUP(BU$277,$B$276:$C$278,2,0),0)/1000)),"")</f>
        <v/>
      </c>
      <c r="BV292" s="145" t="str">
        <f>IFERROR(TRUNC(VLOOKUP($E292,'Container Panel'!$B$41:$Z$100,$D292,0)/(VLOOKUP(BV$276,UI!$A$12:$O$51,VLOOKUP(BV$277,$B$276:$C$278,2,0),0)/1000)),"")</f>
        <v/>
      </c>
      <c r="BW292" s="145" t="str">
        <f>IFERROR(TRUNC(VLOOKUP($E292,'Container Panel'!$B$41:$Z$100,$D292,0)/(VLOOKUP(BW$276,UI!$A$12:$O$51,VLOOKUP(BW$277,$B$276:$C$278,2,0),0)/1000)),"")</f>
        <v/>
      </c>
      <c r="BX292" s="145" t="str">
        <f>IFERROR(TRUNC(VLOOKUP($E292,'Container Panel'!$B$41:$Z$100,$D292,0)/(VLOOKUP(BX$276,UI!$A$12:$O$51,VLOOKUP(BX$277,$B$276:$C$278,2,0),0)/1000)),"")</f>
        <v/>
      </c>
      <c r="BY292" s="145" t="str">
        <f>IFERROR(TRUNC(VLOOKUP($E292,'Container Panel'!$B$41:$Z$100,$D292,0)/(VLOOKUP(BY$276,UI!$A$12:$O$51,VLOOKUP(BY$277,$B$276:$C$278,2,0),0)/1000)),"")</f>
        <v/>
      </c>
      <c r="BZ292" s="145" t="str">
        <f>IFERROR(TRUNC(VLOOKUP($E292,'Container Panel'!$B$41:$Z$100,$D292,0)/(VLOOKUP(BZ$276,UI!$A$12:$O$51,VLOOKUP(BZ$277,$B$276:$C$278,2,0),0)/1000)),"")</f>
        <v/>
      </c>
      <c r="CA292" s="145" t="str">
        <f>IFERROR(TRUNC(VLOOKUP($E292,'Container Panel'!$B$41:$Z$100,$D292,0)/(VLOOKUP(CA$276,UI!$A$12:$O$51,VLOOKUP(CA$277,$B$276:$C$278,2,0),0)/1000)),"")</f>
        <v/>
      </c>
      <c r="CB292" s="145" t="str">
        <f>IFERROR(TRUNC(VLOOKUP($E292,'Container Panel'!$B$41:$Z$100,$D292,0)/(VLOOKUP(CB$276,UI!$A$12:$O$51,VLOOKUP(CB$277,$B$276:$C$278,2,0),0)/1000)),"")</f>
        <v/>
      </c>
      <c r="CC292" s="145" t="str">
        <f>IFERROR(TRUNC(VLOOKUP($E292,'Container Panel'!$B$41:$Z$100,$D292,0)/(VLOOKUP(CC$276,UI!$A$12:$O$51,VLOOKUP(CC$277,$B$276:$C$278,2,0),0)/1000)),"")</f>
        <v/>
      </c>
      <c r="CD292" s="145" t="str">
        <f>IFERROR(TRUNC(VLOOKUP($E292,'Container Panel'!$B$41:$Z$100,$D292,0)/(VLOOKUP(CD$276,UI!$A$12:$O$51,VLOOKUP(CD$277,$B$276:$C$278,2,0),0)/1000)),"")</f>
        <v/>
      </c>
      <c r="CE292" s="145" t="str">
        <f>IFERROR(TRUNC(VLOOKUP($E292,'Container Panel'!$B$41:$Z$100,$D292,0)/(VLOOKUP(CE$276,UI!$A$12:$O$51,VLOOKUP(CE$277,$B$276:$C$278,2,0),0)/1000)),"")</f>
        <v/>
      </c>
      <c r="CF292" s="145" t="str">
        <f>IFERROR(TRUNC(VLOOKUP($E292,'Container Panel'!$B$41:$Z$100,$D292,0)/(VLOOKUP(CF$276,UI!$A$12:$O$51,VLOOKUP(CF$277,$B$276:$C$278,2,0),0)/1000)),"")</f>
        <v/>
      </c>
      <c r="CG292" s="145" t="str">
        <f>IFERROR(TRUNC(VLOOKUP($E292,'Container Panel'!$B$41:$Z$100,$D292,0)/(VLOOKUP(CG$276,UI!$A$12:$O$51,VLOOKUP(CG$277,$B$276:$C$278,2,0),0)/1000)),"")</f>
        <v/>
      </c>
      <c r="CH292" s="145" t="str">
        <f>IFERROR(TRUNC(VLOOKUP($E292,'Container Panel'!$B$41:$Z$100,$D292,0)/(VLOOKUP(CH$276,UI!$A$12:$O$51,VLOOKUP(CH$277,$B$276:$C$278,2,0),0)/1000)),"")</f>
        <v/>
      </c>
      <c r="CI292" s="145" t="str">
        <f>IFERROR(TRUNC(VLOOKUP($E292,'Container Panel'!$B$41:$Z$100,$D292,0)/(VLOOKUP(CI$276,UI!$A$12:$O$51,VLOOKUP(CI$277,$B$276:$C$278,2,0),0)/1000)),"")</f>
        <v/>
      </c>
      <c r="CJ292" s="145" t="str">
        <f>IFERROR(TRUNC(VLOOKUP($E292,'Container Panel'!$B$41:$Z$100,$D292,0)/(VLOOKUP(CJ$276,UI!$A$12:$O$51,VLOOKUP(CJ$277,$B$276:$C$278,2,0),0)/1000)),"")</f>
        <v/>
      </c>
      <c r="CK292" s="145" t="str">
        <f>IFERROR(TRUNC(VLOOKUP($E292,'Container Panel'!$B$41:$Z$100,$D292,0)/(VLOOKUP(CK$276,UI!$A$12:$O$51,VLOOKUP(CK$277,$B$276:$C$278,2,0),0)/1000)),"")</f>
        <v/>
      </c>
      <c r="CL292" s="145" t="str">
        <f>IFERROR(TRUNC(VLOOKUP($E292,'Container Panel'!$B$41:$Z$100,$D292,0)/(VLOOKUP(CL$276,UI!$A$12:$O$51,VLOOKUP(CL$277,$B$276:$C$278,2,0),0)/1000)),"")</f>
        <v/>
      </c>
      <c r="CM292" s="145" t="str">
        <f>IFERROR(TRUNC(VLOOKUP($E292,'Container Panel'!$B$41:$Z$100,$D292,0)/(VLOOKUP(CM$276,UI!$A$12:$O$51,VLOOKUP(CM$277,$B$276:$C$278,2,0),0)/1000)),"")</f>
        <v/>
      </c>
      <c r="CN292" s="145" t="str">
        <f>IFERROR(TRUNC(VLOOKUP($E292,'Container Panel'!$B$41:$Z$100,$D292,0)/(VLOOKUP(CN$276,UI!$A$12:$O$51,VLOOKUP(CN$277,$B$276:$C$278,2,0),0)/1000)),"")</f>
        <v/>
      </c>
      <c r="CO292" s="145" t="str">
        <f>IFERROR(TRUNC(VLOOKUP($E292,'Container Panel'!$B$41:$Z$100,$D292,0)/(VLOOKUP(CO$276,UI!$A$12:$O$51,VLOOKUP(CO$277,$B$276:$C$278,2,0),0)/1000)),"")</f>
        <v/>
      </c>
      <c r="CP292" s="145" t="str">
        <f>IFERROR(TRUNC(VLOOKUP($E292,'Container Panel'!$B$41:$Z$100,$D292,0)/(VLOOKUP(CP$276,UI!$A$12:$O$51,VLOOKUP(CP$277,$B$276:$C$278,2,0),0)/1000)),"")</f>
        <v/>
      </c>
      <c r="CQ292" s="145" t="str">
        <f>IFERROR(TRUNC(VLOOKUP($E292,'Container Panel'!$B$41:$Z$100,$D292,0)/(VLOOKUP(CQ$276,UI!$A$12:$O$51,VLOOKUP(CQ$277,$B$276:$C$278,2,0),0)/1000)),"")</f>
        <v/>
      </c>
      <c r="CR292" s="145" t="str">
        <f>IFERROR(TRUNC(VLOOKUP($E292,'Container Panel'!$B$41:$Z$100,$D292,0)/(VLOOKUP(CR$276,UI!$A$12:$O$51,VLOOKUP(CR$277,$B$276:$C$278,2,0),0)/1000)),"")</f>
        <v/>
      </c>
      <c r="CS292" s="145" t="str">
        <f>IFERROR(TRUNC(VLOOKUP($E292,'Container Panel'!$B$41:$Z$100,$D292,0)/(VLOOKUP(CS$276,UI!$A$12:$O$51,VLOOKUP(CS$277,$B$276:$C$278,2,0),0)/1000)),"")</f>
        <v/>
      </c>
      <c r="CT292" s="145" t="str">
        <f>IFERROR(TRUNC(VLOOKUP($E292,'Container Panel'!$B$41:$Z$100,$D292,0)/(VLOOKUP(CT$276,UI!$A$12:$O$51,VLOOKUP(CT$277,$B$276:$C$278,2,0),0)/1000)),"")</f>
        <v/>
      </c>
      <c r="CU292" s="145" t="str">
        <f>IFERROR(TRUNC(VLOOKUP($E292,'Container Panel'!$B$41:$Z$100,$D292,0)/(VLOOKUP(CU$276,UI!$A$12:$O$51,VLOOKUP(CU$277,$B$276:$C$278,2,0),0)/1000)),"")</f>
        <v/>
      </c>
      <c r="CV292" s="145" t="str">
        <f>IFERROR(TRUNC(VLOOKUP($E292,'Container Panel'!$B$41:$Z$100,$D292,0)/(VLOOKUP(CV$276,UI!$A$12:$O$51,VLOOKUP(CV$277,$B$276:$C$278,2,0),0)/1000)),"")</f>
        <v/>
      </c>
      <c r="CW292" s="145" t="str">
        <f>IFERROR(TRUNC(VLOOKUP($E292,'Container Panel'!$B$41:$Z$100,$D292,0)/(VLOOKUP(CW$276,UI!$A$12:$O$51,VLOOKUP(CW$277,$B$276:$C$278,2,0),0)/1000)),"")</f>
        <v/>
      </c>
      <c r="CX292" s="145" t="str">
        <f>IFERROR(TRUNC(VLOOKUP($E292,'Container Panel'!$B$41:$Z$100,$D292,0)/(VLOOKUP(CX$276,UI!$A$12:$O$51,VLOOKUP(CX$277,$B$276:$C$278,2,0),0)/1000)),"")</f>
        <v/>
      </c>
      <c r="CY292" s="145" t="str">
        <f>IFERROR(TRUNC(VLOOKUP($E292,'Container Panel'!$B$41:$Z$100,$D292,0)/(VLOOKUP(CY$276,UI!$A$12:$O$51,VLOOKUP(CY$277,$B$276:$C$278,2,0),0)/1000)),"")</f>
        <v/>
      </c>
      <c r="CZ292" s="145" t="str">
        <f>IFERROR(TRUNC(VLOOKUP($E292,'Container Panel'!$B$41:$Z$100,$D292,0)/(VLOOKUP(CZ$276,UI!$A$12:$O$51,VLOOKUP(CZ$277,$B$276:$C$278,2,0),0)/1000)),"")</f>
        <v/>
      </c>
      <c r="DA292" s="145" t="str">
        <f>IFERROR(TRUNC(VLOOKUP($E292,'Container Panel'!$B$41:$Z$100,$D292,0)/(VLOOKUP(DA$276,UI!$A$12:$O$51,VLOOKUP(DA$277,$B$276:$C$278,2,0),0)/1000)),"")</f>
        <v/>
      </c>
      <c r="DB292" s="145" t="str">
        <f>IFERROR(TRUNC(VLOOKUP($E292,'Container Panel'!$B$41:$Z$100,$D292,0)/(VLOOKUP(DB$276,UI!$A$12:$O$51,VLOOKUP(DB$277,$B$276:$C$278,2,0),0)/1000)),"")</f>
        <v/>
      </c>
      <c r="DC292" s="145" t="str">
        <f>IFERROR(TRUNC(VLOOKUP($E292,'Container Panel'!$B$41:$Z$100,$D292,0)/(VLOOKUP(DC$276,UI!$A$12:$O$51,VLOOKUP(DC$277,$B$276:$C$278,2,0),0)/1000)),"")</f>
        <v/>
      </c>
      <c r="DD292" s="145" t="str">
        <f>IFERROR(TRUNC(VLOOKUP($E292,'Container Panel'!$B$41:$Z$100,$D292,0)/(VLOOKUP(DD$276,UI!$A$12:$O$51,VLOOKUP(DD$277,$B$276:$C$278,2,0),0)/1000)),"")</f>
        <v/>
      </c>
      <c r="DE292" s="145" t="str">
        <f>IFERROR(TRUNC(VLOOKUP($E292,'Container Panel'!$B$41:$Z$100,$D292,0)/(VLOOKUP(DE$276,UI!$A$12:$O$51,VLOOKUP(DE$277,$B$276:$C$278,2,0),0)/1000)),"")</f>
        <v/>
      </c>
      <c r="DF292" s="145" t="str">
        <f>IFERROR(TRUNC(VLOOKUP($E292,'Container Panel'!$B$41:$Z$100,$D292,0)/(VLOOKUP(DF$276,UI!$A$12:$O$51,VLOOKUP(DF$277,$B$276:$C$278,2,0),0)/1000)),"")</f>
        <v/>
      </c>
      <c r="DG292" s="145" t="str">
        <f>IFERROR(TRUNC(VLOOKUP($E292,'Container Panel'!$B$41:$Z$100,$D292,0)/(VLOOKUP(DG$276,UI!$A$12:$O$51,VLOOKUP(DG$277,$B$276:$C$278,2,0),0)/1000)),"")</f>
        <v/>
      </c>
      <c r="DH292" s="145" t="str">
        <f>IFERROR(TRUNC(VLOOKUP($E292,'Container Panel'!$B$41:$Z$100,$D292,0)/(VLOOKUP(DH$276,UI!$A$12:$O$51,VLOOKUP(DH$277,$B$276:$C$278,2,0),0)/1000)),"")</f>
        <v/>
      </c>
      <c r="DI292" s="145" t="str">
        <f>IFERROR(TRUNC(VLOOKUP($E292,'Container Panel'!$B$41:$Z$100,$D292,0)/(VLOOKUP(DI$276,UI!$A$12:$O$51,VLOOKUP(DI$277,$B$276:$C$278,2,0),0)/1000)),"")</f>
        <v/>
      </c>
      <c r="DJ292" s="145" t="str">
        <f>IFERROR(TRUNC(VLOOKUP($E292,'Container Panel'!$B$41:$Z$100,$D292,0)/(VLOOKUP(DJ$276,UI!$A$12:$O$51,VLOOKUP(DJ$277,$B$276:$C$278,2,0),0)/1000)),"")</f>
        <v/>
      </c>
      <c r="DK292" s="145" t="str">
        <f>IFERROR(TRUNC(VLOOKUP($E292,'Container Panel'!$B$41:$Z$100,$D292,0)/(VLOOKUP(DK$276,UI!$A$12:$O$51,VLOOKUP(DK$277,$B$276:$C$278,2,0),0)/1000)),"")</f>
        <v/>
      </c>
      <c r="DL292" s="145" t="str">
        <f>IFERROR(TRUNC(VLOOKUP($E292,'Container Panel'!$B$41:$Z$100,$D292,0)/(VLOOKUP(DL$276,UI!$A$12:$O$51,VLOOKUP(DL$277,$B$276:$C$278,2,0),0)/1000)),"")</f>
        <v/>
      </c>
      <c r="DM292" s="145" t="str">
        <f>IFERROR(TRUNC(VLOOKUP($E292,'Container Panel'!$B$41:$Z$100,$D292,0)/(VLOOKUP(DM$276,UI!$A$12:$O$51,VLOOKUP(DM$277,$B$276:$C$278,2,0),0)/1000)),"")</f>
        <v/>
      </c>
      <c r="DN292" s="145" t="str">
        <f>IFERROR(TRUNC(VLOOKUP($E292,'Container Panel'!$B$41:$Z$100,$D292,0)/(VLOOKUP(DN$276,UI!$A$12:$O$51,VLOOKUP(DN$277,$B$276:$C$278,2,0),0)/1000)),"")</f>
        <v/>
      </c>
      <c r="DO292" s="145" t="str">
        <f>IFERROR(TRUNC(VLOOKUP($E292,'Container Panel'!$B$41:$Z$100,$D292,0)/(VLOOKUP(DO$276,UI!$A$12:$O$51,VLOOKUP(DO$277,$B$276:$C$278,2,0),0)/1000)),"")</f>
        <v/>
      </c>
      <c r="DP292" s="145" t="str">
        <f>IFERROR(TRUNC(VLOOKUP($E292,'Container Panel'!$B$41:$Z$100,$D292,0)/(VLOOKUP(DP$276,UI!$A$12:$O$51,VLOOKUP(DP$277,$B$276:$C$278,2,0),0)/1000)),"")</f>
        <v/>
      </c>
      <c r="DQ292" s="145" t="str">
        <f>IFERROR(TRUNC(VLOOKUP($E292,'Container Panel'!$B$41:$Z$100,$D292,0)/(VLOOKUP(DQ$276,UI!$A$12:$O$51,VLOOKUP(DQ$277,$B$276:$C$278,2,0),0)/1000)),"")</f>
        <v/>
      </c>
      <c r="DR292" s="145" t="str">
        <f>IFERROR(TRUNC(VLOOKUP($E292,'Container Panel'!$B$41:$Z$100,$D292,0)/(VLOOKUP(DR$276,UI!$A$12:$O$51,VLOOKUP(DR$277,$B$276:$C$278,2,0),0)/1000)),"")</f>
        <v/>
      </c>
      <c r="DS292" s="145" t="str">
        <f>IFERROR(TRUNC(VLOOKUP($E292,'Container Panel'!$B$41:$Z$100,$D292,0)/(VLOOKUP(DS$276,UI!$A$12:$O$51,VLOOKUP(DS$277,$B$276:$C$278,2,0),0)/1000)),"")</f>
        <v/>
      </c>
      <c r="DT292" s="145" t="str">
        <f>IFERROR(TRUNC(VLOOKUP($E292,'Container Panel'!$B$41:$Z$100,$D292,0)/(VLOOKUP(DT$276,UI!$A$12:$O$51,VLOOKUP(DT$277,$B$276:$C$278,2,0),0)/1000)),"")</f>
        <v/>
      </c>
      <c r="DU292" s="145" t="str">
        <f>IFERROR(TRUNC(VLOOKUP($E292,'Container Panel'!$B$41:$Z$100,$D292,0)/(VLOOKUP(DU$276,UI!$A$12:$O$51,VLOOKUP(DU$277,$B$276:$C$278,2,0),0)/1000)),"")</f>
        <v/>
      </c>
      <c r="DV292" s="145" t="str">
        <f>IFERROR(TRUNC(VLOOKUP($E292,'Container Panel'!$B$41:$Z$100,$D292,0)/(VLOOKUP(DV$276,UI!$A$12:$O$51,VLOOKUP(DV$277,$B$276:$C$278,2,0),0)/1000)),"")</f>
        <v/>
      </c>
      <c r="DW292" s="145" t="str">
        <f>IFERROR(TRUNC(VLOOKUP($E292,'Container Panel'!$B$41:$Z$100,$D292,0)/(VLOOKUP(DW$276,UI!$A$12:$O$51,VLOOKUP(DW$277,$B$276:$C$278,2,0),0)/1000)),"")</f>
        <v/>
      </c>
      <c r="DX292" s="145" t="str">
        <f>IFERROR(TRUNC(VLOOKUP($E292,'Container Panel'!$B$41:$Z$100,$D292,0)/(VLOOKUP(DX$276,UI!$A$12:$O$51,VLOOKUP(DX$277,$B$276:$C$278,2,0),0)/1000)),"")</f>
        <v/>
      </c>
      <c r="DY292" s="145" t="str">
        <f>IFERROR(TRUNC(VLOOKUP($E292,'Container Panel'!$B$41:$Z$100,$D292,0)/(VLOOKUP(DY$276,UI!$A$12:$O$51,VLOOKUP(DY$277,$B$276:$C$278,2,0),0)/1000)),"")</f>
        <v/>
      </c>
      <c r="DZ292" s="145" t="str">
        <f>IFERROR(TRUNC(VLOOKUP($E292,'Container Panel'!$B$41:$Z$100,$D292,0)/(VLOOKUP(DZ$276,UI!$A$12:$O$51,VLOOKUP(DZ$277,$B$276:$C$278,2,0),0)/1000)),"")</f>
        <v/>
      </c>
      <c r="EA292" s="145" t="str">
        <f>IFERROR(TRUNC(VLOOKUP($E292,'Container Panel'!$B$41:$Z$100,$D292,0)/(VLOOKUP(EA$276,UI!$A$12:$O$51,VLOOKUP(EA$277,$B$276:$C$278,2,0),0)/1000)),"")</f>
        <v/>
      </c>
      <c r="EB292" s="145" t="str">
        <f>IFERROR(TRUNC(VLOOKUP($E292,'Container Panel'!$B$41:$Z$100,$D292,0)/(VLOOKUP(EB$276,UI!$A$12:$O$51,VLOOKUP(EB$277,$B$276:$C$278,2,0),0)/1000)),"")</f>
        <v/>
      </c>
      <c r="EC292" s="145" t="str">
        <f>IFERROR(TRUNC(VLOOKUP($E292,'Container Panel'!$B$41:$Z$100,$D292,0)/(VLOOKUP(EC$276,UI!$A$12:$O$51,VLOOKUP(EC$277,$B$276:$C$278,2,0),0)/1000)),"")</f>
        <v/>
      </c>
      <c r="ED292" s="145" t="str">
        <f>IFERROR(TRUNC(VLOOKUP($E292,'Container Panel'!$B$41:$Z$100,$D292,0)/(VLOOKUP(ED$276,UI!$A$12:$O$51,VLOOKUP(ED$277,$B$276:$C$278,2,0),0)/1000)),"")</f>
        <v/>
      </c>
      <c r="EE292" s="145" t="str">
        <f>IFERROR(TRUNC(VLOOKUP($E292,'Container Panel'!$B$41:$Z$100,$D292,0)/(VLOOKUP(EE$276,UI!$A$12:$O$51,VLOOKUP(EE$277,$B$276:$C$278,2,0),0)/1000)),"")</f>
        <v/>
      </c>
      <c r="EF292" s="145" t="str">
        <f>IFERROR(TRUNC(VLOOKUP($E292,'Container Panel'!$B$41:$Z$100,$D292,0)/(VLOOKUP(EF$276,UI!$A$12:$O$51,VLOOKUP(EF$277,$B$276:$C$278,2,0),0)/1000)),"")</f>
        <v/>
      </c>
      <c r="EG292" s="145" t="str">
        <f>IFERROR(TRUNC(VLOOKUP($E292,'Container Panel'!$B$41:$Z$100,$D292,0)/(VLOOKUP(EG$276,UI!$A$12:$O$51,VLOOKUP(EG$277,$B$276:$C$278,2,0),0)/1000)),"")</f>
        <v/>
      </c>
      <c r="EH292" s="145" t="str">
        <f>IFERROR(TRUNC(VLOOKUP($E292,'Container Panel'!$B$41:$Z$100,$D292,0)/(VLOOKUP(EH$276,UI!$A$12:$O$51,VLOOKUP(EH$277,$B$276:$C$278,2,0),0)/1000)),"")</f>
        <v/>
      </c>
      <c r="EI292" s="145" t="str">
        <f>IFERROR(TRUNC(VLOOKUP($E292,'Container Panel'!$B$41:$Z$100,$D292,0)/(VLOOKUP(EI$276,UI!$A$12:$O$51,VLOOKUP(EI$277,$B$276:$C$278,2,0),0)/1000)),"")</f>
        <v/>
      </c>
      <c r="EJ292" s="145" t="str">
        <f>IFERROR(TRUNC(VLOOKUP($E292,'Container Panel'!$B$41:$Z$100,$D292,0)/(VLOOKUP(EJ$276,UI!$A$12:$O$51,VLOOKUP(EJ$277,$B$276:$C$278,2,0),0)/1000)),"")</f>
        <v/>
      </c>
      <c r="EK292" s="145" t="str">
        <f>IFERROR(TRUNC(VLOOKUP($E292,'Container Panel'!$B$41:$Z$100,$D292,0)/(VLOOKUP(EK$276,UI!$A$12:$O$51,VLOOKUP(EK$277,$B$276:$C$278,2,0),0)/1000)),"")</f>
        <v/>
      </c>
      <c r="EL292" s="145" t="str">
        <f>IFERROR(TRUNC(VLOOKUP($E292,'Container Panel'!$B$41:$Z$100,$D292,0)/(VLOOKUP(EL$276,UI!$A$12:$O$51,VLOOKUP(EL$277,$B$276:$C$278,2,0),0)/1000)),"")</f>
        <v/>
      </c>
      <c r="EM292" s="145" t="str">
        <f>IFERROR(TRUNC(VLOOKUP($E292,'Container Panel'!$B$41:$Z$100,$D292,0)/(VLOOKUP(EM$276,UI!$A$12:$O$51,VLOOKUP(EM$277,$B$276:$C$278,2,0),0)/1000)),"")</f>
        <v/>
      </c>
      <c r="EN292" s="145" t="str">
        <f>IFERROR(TRUNC(VLOOKUP($E292,'Container Panel'!$B$41:$Z$100,$D292,0)/(VLOOKUP(EN$276,UI!$A$12:$O$51,VLOOKUP(EN$277,$B$276:$C$278,2,0),0)/1000)),"")</f>
        <v/>
      </c>
      <c r="EO292" s="145" t="str">
        <f>IFERROR(TRUNC(VLOOKUP($E292,'Container Panel'!$B$41:$Z$100,$D292,0)/(VLOOKUP(EO$276,UI!$A$12:$O$51,VLOOKUP(EO$277,$B$276:$C$278,2,0),0)/1000)),"")</f>
        <v/>
      </c>
      <c r="EP292" s="145" t="str">
        <f>IFERROR(TRUNC(VLOOKUP($E292,'Container Panel'!$B$41:$Z$100,$D292,0)/(VLOOKUP(EP$276,UI!$A$12:$O$51,VLOOKUP(EP$277,$B$276:$C$278,2,0),0)/1000)),"")</f>
        <v/>
      </c>
      <c r="EQ292" s="145" t="str">
        <f>IFERROR(TRUNC(VLOOKUP($E292,'Container Panel'!$B$41:$Z$100,$D292,0)/(VLOOKUP(EQ$276,UI!$A$12:$O$51,VLOOKUP(EQ$277,$B$276:$C$278,2,0),0)/1000)),"")</f>
        <v/>
      </c>
      <c r="ER292" s="145" t="str">
        <f>IFERROR(TRUNC(VLOOKUP($E292,'Container Panel'!$B$41:$Z$100,$D292,0)/(VLOOKUP(ER$276,UI!$A$12:$O$51,VLOOKUP(ER$277,$B$276:$C$278,2,0),0)/1000)),"")</f>
        <v/>
      </c>
      <c r="ES292" s="145" t="str">
        <f>IFERROR(TRUNC(VLOOKUP($E292,'Container Panel'!$B$41:$Z$100,$D292,0)/(VLOOKUP(ES$276,UI!$A$12:$O$51,VLOOKUP(ES$277,$B$276:$C$278,2,0),0)/1000)),"")</f>
        <v/>
      </c>
      <c r="ET292" s="145" t="str">
        <f>IFERROR(TRUNC(VLOOKUP($E292,'Container Panel'!$B$41:$Z$100,$D292,0)/(VLOOKUP(ET$276,UI!$A$12:$O$51,VLOOKUP(ET$277,$B$276:$C$278,2,0),0)/1000)),"")</f>
        <v/>
      </c>
      <c r="EU292" s="145" t="str">
        <f>IFERROR(TRUNC(VLOOKUP($E292,'Container Panel'!$B$41:$Z$100,$D292,0)/(VLOOKUP(EU$276,UI!$A$12:$O$51,VLOOKUP(EU$277,$B$276:$C$278,2,0),0)/1000)),"")</f>
        <v/>
      </c>
      <c r="EV292" s="145" t="str">
        <f>IFERROR(TRUNC(VLOOKUP($E292,'Container Panel'!$B$41:$Z$100,$D292,0)/(VLOOKUP(EV$276,UI!$A$12:$O$51,VLOOKUP(EV$277,$B$276:$C$278,2,0),0)/1000)),"")</f>
        <v/>
      </c>
      <c r="EW292" s="145" t="str">
        <f>IFERROR(TRUNC(VLOOKUP($E292,'Container Panel'!$B$41:$Z$100,$D292,0)/(VLOOKUP(EW$276,UI!$A$12:$O$51,VLOOKUP(EW$277,$B$276:$C$278,2,0),0)/1000)),"")</f>
        <v/>
      </c>
      <c r="EX292" s="145" t="str">
        <f>IFERROR(TRUNC(VLOOKUP($E292,'Container Panel'!$B$41:$Z$100,$D292,0)/(VLOOKUP(EX$276,UI!$A$12:$O$51,VLOOKUP(EX$277,$B$276:$C$278,2,0),0)/1000)),"")</f>
        <v/>
      </c>
      <c r="EY292" s="145" t="str">
        <f>IFERROR(TRUNC(VLOOKUP($E292,'Container Panel'!$B$41:$Z$100,$D292,0)/(VLOOKUP(EY$276,UI!$A$12:$O$51,VLOOKUP(EY$277,$B$276:$C$278,2,0),0)/1000)),"")</f>
        <v/>
      </c>
      <c r="EZ292" s="145" t="str">
        <f>IFERROR(TRUNC(VLOOKUP($E292,'Container Panel'!$B$41:$Z$100,$D292,0)/(VLOOKUP(EZ$276,UI!$A$12:$O$51,VLOOKUP(EZ$277,$B$276:$C$278,2,0),0)/1000)),"")</f>
        <v/>
      </c>
      <c r="FA292" s="145" t="str">
        <f>IFERROR(TRUNC(VLOOKUP($E292,'Container Panel'!$B$41:$Z$100,$D292,0)/(VLOOKUP(FA$276,UI!$A$12:$O$51,VLOOKUP(FA$277,$B$276:$C$278,2,0),0)/1000)),"")</f>
        <v/>
      </c>
      <c r="FB292" s="145" t="str">
        <f>IFERROR(TRUNC(VLOOKUP($E292,'Container Panel'!$B$41:$Z$100,$D292,0)/(VLOOKUP(FB$276,UI!$A$12:$O$51,VLOOKUP(FB$277,$B$276:$C$278,2,0),0)/1000)),"")</f>
        <v/>
      </c>
      <c r="FC292" s="145" t="str">
        <f>IFERROR(TRUNC(VLOOKUP($E292,'Container Panel'!$B$41:$Z$100,$D292,0)/(VLOOKUP(FC$276,UI!$A$12:$O$51,VLOOKUP(FC$277,$B$276:$C$278,2,0),0)/1000)),"")</f>
        <v/>
      </c>
      <c r="FD292" s="145" t="str">
        <f>IFERROR(TRUNC(VLOOKUP($E292,'Container Panel'!$B$41:$Z$100,$D292,0)/(VLOOKUP(FD$276,UI!$A$12:$O$51,VLOOKUP(FD$277,$B$276:$C$278,2,0),0)/1000)),"")</f>
        <v/>
      </c>
      <c r="FE292" s="145" t="str">
        <f>IFERROR(TRUNC(VLOOKUP($E292,'Container Panel'!$B$41:$Z$100,$D292,0)/(VLOOKUP(FE$276,UI!$A$12:$O$51,VLOOKUP(FE$277,$B$276:$C$278,2,0),0)/1000)),"")</f>
        <v/>
      </c>
      <c r="FF292" s="145" t="str">
        <f>IFERROR(TRUNC(VLOOKUP($E292,'Container Panel'!$B$41:$Z$100,$D292,0)/(VLOOKUP(FF$276,UI!$A$12:$O$51,VLOOKUP(FF$277,$B$276:$C$278,2,0),0)/1000)),"")</f>
        <v/>
      </c>
      <c r="FG292" s="145" t="str">
        <f>IFERROR(TRUNC(VLOOKUP($E292,'Container Panel'!$B$41:$Z$100,$D292,0)/(VLOOKUP(FG$276,UI!$A$12:$O$51,VLOOKUP(FG$277,$B$276:$C$278,2,0),0)/1000)),"")</f>
        <v/>
      </c>
      <c r="FH292" s="145" t="str">
        <f>IFERROR(TRUNC(VLOOKUP($E292,'Container Panel'!$B$41:$Z$100,$D292,0)/(VLOOKUP(FH$276,UI!$A$12:$O$51,VLOOKUP(FH$277,$B$276:$C$278,2,0),0)/1000)),"")</f>
        <v/>
      </c>
      <c r="FI292" s="145" t="str">
        <f>IFERROR(TRUNC(VLOOKUP($E292,'Container Panel'!$B$41:$Z$100,$D292,0)/(VLOOKUP(FI$276,UI!$A$12:$O$51,VLOOKUP(FI$277,$B$276:$C$278,2,0),0)/1000)),"")</f>
        <v/>
      </c>
      <c r="FJ292" s="145" t="str">
        <f>IFERROR(TRUNC(VLOOKUP($E292,'Container Panel'!$B$41:$Z$100,$D292,0)/(VLOOKUP(FJ$276,UI!$A$12:$O$51,VLOOKUP(FJ$277,$B$276:$C$278,2,0),0)/1000)),"")</f>
        <v/>
      </c>
      <c r="FK292" s="145" t="str">
        <f>IFERROR(TRUNC(VLOOKUP($E292,'Container Panel'!$B$41:$Z$100,$D292,0)/(VLOOKUP(FK$276,UI!$A$12:$O$51,VLOOKUP(FK$277,$B$276:$C$278,2,0),0)/1000)),"")</f>
        <v/>
      </c>
      <c r="FL292" s="145" t="str">
        <f>IFERROR(TRUNC(VLOOKUP($E292,'Container Panel'!$B$41:$Z$100,$D292,0)/(VLOOKUP(FL$276,UI!$A$12:$O$51,VLOOKUP(FL$277,$B$276:$C$278,2,0),0)/1000)),"")</f>
        <v/>
      </c>
      <c r="FM292" s="145" t="str">
        <f>IFERROR(TRUNC(VLOOKUP($E292,'Container Panel'!$B$41:$Z$100,$D292,0)/(VLOOKUP(FM$276,UI!$A$12:$O$51,VLOOKUP(FM$277,$B$276:$C$278,2,0),0)/1000)),"")</f>
        <v/>
      </c>
      <c r="FN292" s="145" t="str">
        <f>IFERROR(TRUNC(VLOOKUP($E292,'Container Panel'!$B$41:$Z$100,$D292,0)/(VLOOKUP(FN$276,UI!$A$12:$O$51,VLOOKUP(FN$277,$B$276:$C$278,2,0),0)/1000)),"")</f>
        <v/>
      </c>
      <c r="FO292" s="145" t="str">
        <f>IFERROR(TRUNC(VLOOKUP($E292,'Container Panel'!$B$41:$Z$100,$D292,0)/(VLOOKUP(FO$276,UI!$A$12:$O$51,VLOOKUP(FO$277,$B$276:$C$278,2,0),0)/1000)),"")</f>
        <v/>
      </c>
      <c r="FP292" s="145" t="str">
        <f>IFERROR(TRUNC(VLOOKUP($E292,'Container Panel'!$B$41:$Z$100,$D292,0)/(VLOOKUP(FP$276,UI!$A$12:$O$51,VLOOKUP(FP$277,$B$276:$C$278,2,0),0)/1000)),"")</f>
        <v/>
      </c>
      <c r="FQ292" s="145" t="str">
        <f>IFERROR(TRUNC(VLOOKUP($E292,'Container Panel'!$B$41:$Z$100,$D292,0)/(VLOOKUP(FQ$276,UI!$A$12:$O$51,VLOOKUP(FQ$277,$B$276:$C$278,2,0),0)/1000)),"")</f>
        <v/>
      </c>
      <c r="FR292" s="145" t="str">
        <f>IFERROR(TRUNC(VLOOKUP($E292,'Container Panel'!$B$41:$Z$100,$D292,0)/(VLOOKUP(FR$276,UI!$A$12:$O$51,VLOOKUP(FR$277,$B$276:$C$278,2,0),0)/1000)),"")</f>
        <v/>
      </c>
      <c r="FS292" s="145" t="str">
        <f>IFERROR(TRUNC(VLOOKUP($E292,'Container Panel'!$B$41:$Z$100,$D292,0)/(VLOOKUP(FS$276,UI!$A$12:$O$51,VLOOKUP(FS$277,$B$276:$C$278,2,0),0)/1000)),"")</f>
        <v/>
      </c>
      <c r="FT292" s="145" t="str">
        <f>IFERROR(TRUNC(VLOOKUP($E292,'Container Panel'!$B$41:$Z$100,$D292,0)/(VLOOKUP(FT$276,UI!$A$12:$O$51,VLOOKUP(FT$277,$B$276:$C$278,2,0),0)/1000)),"")</f>
        <v/>
      </c>
      <c r="FU292" s="145" t="str">
        <f>IFERROR(TRUNC(VLOOKUP($E292,'Container Panel'!$B$41:$Z$100,$D292,0)/(VLOOKUP(FU$276,UI!$A$12:$O$51,VLOOKUP(FU$277,$B$276:$C$278,2,0),0)/1000)),"")</f>
        <v/>
      </c>
      <c r="FV292" s="145" t="str">
        <f>IFERROR(TRUNC(VLOOKUP($E292,'Container Panel'!$B$41:$Z$100,$D292,0)/(VLOOKUP(FV$276,UI!$A$12:$O$51,VLOOKUP(FV$277,$B$276:$C$278,2,0),0)/1000)),"")</f>
        <v/>
      </c>
      <c r="FW292" s="145" t="str">
        <f>IFERROR(TRUNC(VLOOKUP($E292,'Container Panel'!$B$41:$Z$100,$D292,0)/(VLOOKUP(FW$276,UI!$A$12:$O$51,VLOOKUP(FW$277,$B$276:$C$278,2,0),0)/1000)),"")</f>
        <v/>
      </c>
      <c r="FX292" s="145" t="str">
        <f>IFERROR(TRUNC(VLOOKUP($E292,'Container Panel'!$B$41:$Z$100,$D292,0)/(VLOOKUP(FX$276,UI!$A$12:$O$51,VLOOKUP(FX$277,$B$276:$C$278,2,0),0)/1000)),"")</f>
        <v/>
      </c>
      <c r="FY292" s="145" t="str">
        <f>IFERROR(TRUNC(VLOOKUP($E292,'Container Panel'!$B$41:$Z$100,$D292,0)/(VLOOKUP(FY$276,UI!$A$12:$O$51,VLOOKUP(FY$277,$B$276:$C$278,2,0),0)/1000)),"")</f>
        <v/>
      </c>
      <c r="FZ292" s="145" t="str">
        <f>IFERROR(TRUNC(VLOOKUP($E292,'Container Panel'!$B$41:$Z$100,$D292,0)/(VLOOKUP(FZ$276,UI!$A$12:$O$51,VLOOKUP(FZ$277,$B$276:$C$278,2,0),0)/1000)),"")</f>
        <v/>
      </c>
      <c r="GA292" s="145" t="str">
        <f>IFERROR(TRUNC(VLOOKUP($E292,'Container Panel'!$B$41:$Z$100,$D292,0)/(VLOOKUP(GA$276,UI!$A$12:$O$51,VLOOKUP(GA$277,$B$276:$C$278,2,0),0)/1000)),"")</f>
        <v/>
      </c>
      <c r="GB292" s="145" t="str">
        <f>IFERROR(TRUNC(VLOOKUP($E292,'Container Panel'!$B$41:$Z$100,$D292,0)/(VLOOKUP(GB$276,UI!$A$12:$O$51,VLOOKUP(GB$277,$B$276:$C$278,2,0),0)/1000)),"")</f>
        <v/>
      </c>
      <c r="GC292" s="145" t="str">
        <f>IFERROR(TRUNC(VLOOKUP($E292,'Container Panel'!$B$41:$Z$100,$D292,0)/(VLOOKUP(GC$276,UI!$A$12:$O$51,VLOOKUP(GC$277,$B$276:$C$278,2,0),0)/1000)),"")</f>
        <v/>
      </c>
      <c r="GD292" s="145" t="str">
        <f>IFERROR(TRUNC(VLOOKUP($E292,'Container Panel'!$B$41:$Z$100,$D292,0)/(VLOOKUP(GD$276,UI!$A$12:$O$51,VLOOKUP(GD$277,$B$276:$C$278,2,0),0)/1000)),"")</f>
        <v/>
      </c>
      <c r="GE292" s="145" t="str">
        <f>IFERROR(TRUNC(VLOOKUP($E292,'Container Panel'!$B$41:$Z$100,$D292,0)/(VLOOKUP(GE$276,UI!$A$12:$O$51,VLOOKUP(GE$277,$B$276:$C$278,2,0),0)/1000)),"")</f>
        <v/>
      </c>
      <c r="GF292" s="145" t="str">
        <f>IFERROR(TRUNC(VLOOKUP($E292,'Container Panel'!$B$41:$Z$100,$D292,0)/(VLOOKUP(GF$276,UI!$A$12:$O$51,VLOOKUP(GF$277,$B$276:$C$278,2,0),0)/1000)),"")</f>
        <v/>
      </c>
      <c r="GG292" s="145" t="str">
        <f>IFERROR(TRUNC(VLOOKUP($E292,'Container Panel'!$B$41:$Z$100,$D292,0)/(VLOOKUP(GG$276,UI!$A$12:$O$51,VLOOKUP(GG$277,$B$276:$C$278,2,0),0)/1000)),"")</f>
        <v/>
      </c>
      <c r="GH292" s="145" t="str">
        <f>IFERROR(TRUNC(VLOOKUP($E292,'Container Panel'!$B$41:$Z$100,$D292,0)/(VLOOKUP(GH$276,UI!$A$12:$O$51,VLOOKUP(GH$277,$B$276:$C$278,2,0),0)/1000)),"")</f>
        <v/>
      </c>
      <c r="GI292" s="145" t="str">
        <f>IFERROR(TRUNC(VLOOKUP($E292,'Container Panel'!$B$41:$Z$100,$D292,0)/(VLOOKUP(GI$276,UI!$A$12:$O$51,VLOOKUP(GI$277,$B$276:$C$278,2,0),0)/1000)),"")</f>
        <v/>
      </c>
      <c r="GJ292" s="145" t="str">
        <f>IFERROR(TRUNC(VLOOKUP($E292,'Container Panel'!$B$41:$Z$100,$D292,0)/(VLOOKUP(GJ$276,UI!$A$12:$O$51,VLOOKUP(GJ$277,$B$276:$C$278,2,0),0)/1000)),"")</f>
        <v/>
      </c>
      <c r="GK292" s="145" t="str">
        <f>IFERROR(TRUNC(VLOOKUP($E292,'Container Panel'!$B$41:$Z$100,$D292,0)/(VLOOKUP(GK$276,UI!$A$12:$O$51,VLOOKUP(GK$277,$B$276:$C$278,2,0),0)/1000)),"")</f>
        <v/>
      </c>
      <c r="GL292" s="145" t="str">
        <f>IFERROR(TRUNC(VLOOKUP($E292,'Container Panel'!$B$41:$Z$100,$D292,0)/(VLOOKUP(GL$276,UI!$A$12:$O$51,VLOOKUP(GL$277,$B$276:$C$278,2,0),0)/1000)),"")</f>
        <v/>
      </c>
      <c r="GM292" s="145" t="str">
        <f>IFERROR(TRUNC(VLOOKUP($E292,'Container Panel'!$B$41:$Z$100,$D292,0)/(VLOOKUP(GM$276,UI!$A$12:$O$51,VLOOKUP(GM$277,$B$276:$C$278,2,0),0)/1000)),"")</f>
        <v/>
      </c>
      <c r="GN292" s="145" t="str">
        <f>IFERROR(TRUNC(VLOOKUP($E292,'Container Panel'!$B$41:$Z$100,$D292,0)/(VLOOKUP(GN$276,UI!$A$12:$O$51,VLOOKUP(GN$277,$B$276:$C$278,2,0),0)/1000)),"")</f>
        <v/>
      </c>
      <c r="GO292" s="145" t="str">
        <f>IFERROR(TRUNC(VLOOKUP($E292,'Container Panel'!$B$41:$Z$100,$D292,0)/(VLOOKUP(GO$276,UI!$A$12:$O$51,VLOOKUP(GO$277,$B$276:$C$278,2,0),0)/1000)),"")</f>
        <v/>
      </c>
      <c r="GP292" s="145" t="str">
        <f>IFERROR(TRUNC(VLOOKUP($E292,'Container Panel'!$B$41:$Z$100,$D292,0)/(VLOOKUP(GP$276,UI!$A$12:$O$51,VLOOKUP(GP$277,$B$276:$C$278,2,0),0)/1000)),"")</f>
        <v/>
      </c>
      <c r="GQ292" s="145" t="str">
        <f>IFERROR(TRUNC(VLOOKUP($E292,'Container Panel'!$B$41:$Z$100,$D292,0)/(VLOOKUP(GQ$276,UI!$A$12:$O$51,VLOOKUP(GQ$277,$B$276:$C$278,2,0),0)/1000)),"")</f>
        <v/>
      </c>
      <c r="GR292" s="145" t="str">
        <f>IFERROR(TRUNC(VLOOKUP($E292,'Container Panel'!$B$41:$Z$100,$D292,0)/(VLOOKUP(GR$276,UI!$A$12:$O$51,VLOOKUP(GR$277,$B$276:$C$278,2,0),0)/1000)),"")</f>
        <v/>
      </c>
      <c r="GS292" s="145" t="str">
        <f>IFERROR(TRUNC(VLOOKUP($E292,'Container Panel'!$B$41:$Z$100,$D292,0)/(VLOOKUP(GS$276,UI!$A$12:$O$51,VLOOKUP(GS$277,$B$276:$C$278,2,0),0)/1000)),"")</f>
        <v/>
      </c>
      <c r="GT292" s="145" t="str">
        <f>IFERROR(TRUNC(VLOOKUP($E292,'Container Panel'!$B$41:$Z$100,$D292,0)/(VLOOKUP(GT$276,UI!$A$12:$O$51,VLOOKUP(GT$277,$B$276:$C$278,2,0),0)/1000)),"")</f>
        <v/>
      </c>
      <c r="GU292" s="145" t="str">
        <f>IFERROR(TRUNC(VLOOKUP($E292,'Container Panel'!$B$41:$Z$100,$D292,0)/(VLOOKUP(GU$276,UI!$A$12:$O$51,VLOOKUP(GU$277,$B$276:$C$278,2,0),0)/1000)),"")</f>
        <v/>
      </c>
      <c r="GV292" s="145" t="str">
        <f>IFERROR(TRUNC(VLOOKUP($E292,'Container Panel'!$B$41:$Z$100,$D292,0)/(VLOOKUP(GV$276,UI!$A$12:$O$51,VLOOKUP(GV$277,$B$276:$C$278,2,0),0)/1000)),"")</f>
        <v/>
      </c>
      <c r="GW292" s="145" t="str">
        <f>IFERROR(TRUNC(VLOOKUP($E292,'Container Panel'!$B$41:$Z$100,$D292,0)/(VLOOKUP(GW$276,UI!$A$12:$O$51,VLOOKUP(GW$277,$B$276:$C$278,2,0),0)/1000)),"")</f>
        <v/>
      </c>
      <c r="GX292" s="145" t="str">
        <f>IFERROR(TRUNC(VLOOKUP($E292,'Container Panel'!$B$41:$Z$100,$D292,0)/(VLOOKUP(GX$276,UI!$A$12:$O$51,VLOOKUP(GX$277,$B$276:$C$278,2,0),0)/1000)),"")</f>
        <v/>
      </c>
      <c r="GY292" s="145" t="str">
        <f>IFERROR(TRUNC(VLOOKUP($E292,'Container Panel'!$B$41:$Z$100,$D292,0)/(VLOOKUP(GY$276,UI!$A$12:$O$51,VLOOKUP(GY$277,$B$276:$C$278,2,0),0)/1000)),"")</f>
        <v/>
      </c>
      <c r="GZ292" s="145" t="str">
        <f>IFERROR(TRUNC(VLOOKUP($E292,'Container Panel'!$B$41:$Z$100,$D292,0)/(VLOOKUP(GZ$276,UI!$A$12:$O$51,VLOOKUP(GZ$277,$B$276:$C$278,2,0),0)/1000)),"")</f>
        <v/>
      </c>
      <c r="HA292" s="145" t="str">
        <f>IFERROR(TRUNC(VLOOKUP($E292,'Container Panel'!$B$41:$Z$100,$D292,0)/(VLOOKUP(HA$276,UI!$A$12:$O$51,VLOOKUP(HA$277,$B$276:$C$278,2,0),0)/1000)),"")</f>
        <v/>
      </c>
      <c r="HB292" s="145" t="str">
        <f>IFERROR(TRUNC(VLOOKUP($E292,'Container Panel'!$B$41:$Z$100,$D292,0)/(VLOOKUP(HB$276,UI!$A$12:$O$51,VLOOKUP(HB$277,$B$276:$C$278,2,0),0)/1000)),"")</f>
        <v/>
      </c>
      <c r="HC292" s="145" t="str">
        <f>IFERROR(TRUNC(VLOOKUP($E292,'Container Panel'!$B$41:$Z$100,$D292,0)/(VLOOKUP(HC$276,UI!$A$12:$O$51,VLOOKUP(HC$277,$B$276:$C$278,2,0),0)/1000)),"")</f>
        <v/>
      </c>
      <c r="HD292" s="145" t="str">
        <f>IFERROR(TRUNC(VLOOKUP($E292,'Container Panel'!$B$41:$Z$100,$D292,0)/(VLOOKUP(HD$276,UI!$A$12:$O$51,VLOOKUP(HD$277,$B$276:$C$278,2,0),0)/1000)),"")</f>
        <v/>
      </c>
      <c r="HE292" s="145" t="str">
        <f>IFERROR(TRUNC(VLOOKUP($E292,'Container Panel'!$B$41:$Z$100,$D292,0)/(VLOOKUP(HE$276,UI!$A$12:$O$51,VLOOKUP(HE$277,$B$276:$C$278,2,0),0)/1000)),"")</f>
        <v/>
      </c>
      <c r="HF292" s="145" t="str">
        <f>IFERROR(TRUNC(VLOOKUP($E292,'Container Panel'!$B$41:$Z$100,$D292,0)/(VLOOKUP(HF$276,UI!$A$12:$O$51,VLOOKUP(HF$277,$B$276:$C$278,2,0),0)/1000)),"")</f>
        <v/>
      </c>
      <c r="HG292" s="145" t="str">
        <f>IFERROR(TRUNC(VLOOKUP($E292,'Container Panel'!$B$41:$Z$100,$D292,0)/(VLOOKUP(HG$276,UI!$A$12:$O$51,VLOOKUP(HG$277,$B$276:$C$278,2,0),0)/1000)),"")</f>
        <v/>
      </c>
      <c r="HH292" s="145" t="str">
        <f>IFERROR(TRUNC(VLOOKUP($E292,'Container Panel'!$B$41:$Z$100,$D292,0)/(VLOOKUP(HH$276,UI!$A$12:$O$51,VLOOKUP(HH$277,$B$276:$C$278,2,0),0)/1000)),"")</f>
        <v/>
      </c>
      <c r="HI292" s="145" t="str">
        <f>IFERROR(TRUNC(VLOOKUP($E292,'Container Panel'!$B$41:$Z$100,$D292,0)/(VLOOKUP(HI$276,UI!$A$12:$O$51,VLOOKUP(HI$277,$B$276:$C$278,2,0),0)/1000)),"")</f>
        <v/>
      </c>
      <c r="HJ292" s="145" t="str">
        <f>IFERROR(TRUNC(VLOOKUP($E292,'Container Panel'!$B$41:$Z$100,$D292,0)/(VLOOKUP(HJ$276,UI!$A$12:$O$51,VLOOKUP(HJ$277,$B$276:$C$278,2,0),0)/1000)),"")</f>
        <v/>
      </c>
      <c r="HK292" s="145" t="str">
        <f>IFERROR(TRUNC(VLOOKUP($E292,'Container Panel'!$B$41:$Z$100,$D292,0)/(VLOOKUP(HK$276,UI!$A$12:$O$51,VLOOKUP(HK$277,$B$276:$C$278,2,0),0)/1000)),"")</f>
        <v/>
      </c>
      <c r="HL292" s="145" t="str">
        <f>IFERROR(TRUNC(VLOOKUP($E292,'Container Panel'!$B$41:$Z$100,$D292,0)/(VLOOKUP(HL$276,UI!$A$12:$O$51,VLOOKUP(HL$277,$B$276:$C$278,2,0),0)/1000)),"")</f>
        <v/>
      </c>
      <c r="HM292" s="145" t="str">
        <f>IFERROR(TRUNC(VLOOKUP($E292,'Container Panel'!$B$41:$Z$100,$D292,0)/(VLOOKUP(HM$276,UI!$A$12:$O$51,VLOOKUP(HM$277,$B$276:$C$278,2,0),0)/1000)),"")</f>
        <v/>
      </c>
      <c r="HN292" s="145" t="str">
        <f>IFERROR(TRUNC(VLOOKUP($E292,'Container Panel'!$B$41:$Z$100,$D292,0)/(VLOOKUP(HN$276,UI!$A$12:$O$51,VLOOKUP(HN$277,$B$276:$C$278,2,0),0)/1000)),"")</f>
        <v/>
      </c>
      <c r="HO292" s="145" t="str">
        <f>IFERROR(TRUNC(VLOOKUP($E292,'Container Panel'!$B$41:$Z$100,$D292,0)/(VLOOKUP(HO$276,UI!$A$12:$O$51,VLOOKUP(HO$277,$B$276:$C$278,2,0),0)/1000)),"")</f>
        <v/>
      </c>
      <c r="HP292" s="145" t="str">
        <f>IFERROR(TRUNC(VLOOKUP($E292,'Container Panel'!$B$41:$Z$100,$D292,0)/(VLOOKUP(HP$276,UI!$A$12:$O$51,VLOOKUP(HP$277,$B$276:$C$278,2,0),0)/1000)),"")</f>
        <v/>
      </c>
      <c r="HQ292" s="145" t="str">
        <f>IFERROR(TRUNC(VLOOKUP($E292,'Container Panel'!$B$41:$Z$100,$D292,0)/(VLOOKUP(HQ$276,UI!$A$12:$O$51,VLOOKUP(HQ$277,$B$276:$C$278,2,0),0)/1000)),"")</f>
        <v/>
      </c>
      <c r="HR292" s="145" t="str">
        <f>IFERROR(TRUNC(VLOOKUP($E292,'Container Panel'!$B$41:$Z$100,$D292,0)/(VLOOKUP(HR$276,UI!$A$12:$O$51,VLOOKUP(HR$277,$B$276:$C$278,2,0),0)/1000)),"")</f>
        <v/>
      </c>
      <c r="HS292" s="145" t="str">
        <f>IFERROR(TRUNC(VLOOKUP($E292,'Container Panel'!$B$41:$Z$100,$D292,0)/(VLOOKUP(HS$276,UI!$A$12:$O$51,VLOOKUP(HS$277,$B$276:$C$278,2,0),0)/1000)),"")</f>
        <v/>
      </c>
      <c r="HT292" s="145" t="str">
        <f>IFERROR(TRUNC(VLOOKUP($E292,'Container Panel'!$B$41:$Z$100,$D292,0)/(VLOOKUP(HT$276,UI!$A$12:$O$51,VLOOKUP(HT$277,$B$276:$C$278,2,0),0)/1000)),"")</f>
        <v/>
      </c>
      <c r="HU292" s="145" t="str">
        <f>IFERROR(TRUNC(VLOOKUP($E292,'Container Panel'!$B$41:$Z$100,$D292,0)/(VLOOKUP(HU$276,UI!$A$12:$O$51,VLOOKUP(HU$277,$B$276:$C$278,2,0),0)/1000)),"")</f>
        <v/>
      </c>
      <c r="HV292" s="145" t="str">
        <f>IFERROR(TRUNC(VLOOKUP($E292,'Container Panel'!$B$41:$Z$100,$D292,0)/(VLOOKUP(HV$276,UI!$A$12:$O$51,VLOOKUP(HV$277,$B$276:$C$278,2,0),0)/1000)),"")</f>
        <v/>
      </c>
      <c r="HW292" s="145" t="str">
        <f>IFERROR(TRUNC(VLOOKUP($E292,'Container Panel'!$B$41:$Z$100,$D292,0)/(VLOOKUP(HW$276,UI!$A$12:$O$51,VLOOKUP(HW$277,$B$276:$C$278,2,0),0)/1000)),"")</f>
        <v/>
      </c>
      <c r="HX292" s="145" t="str">
        <f>IFERROR(TRUNC(VLOOKUP($E292,'Container Panel'!$B$41:$Z$100,$D292,0)/(VLOOKUP(HX$276,UI!$A$12:$O$51,VLOOKUP(HX$277,$B$276:$C$278,2,0),0)/1000)),"")</f>
        <v/>
      </c>
      <c r="HY292" s="145" t="str">
        <f>IFERROR(TRUNC(VLOOKUP($E292,'Container Panel'!$B$41:$Z$100,$D292,0)/(VLOOKUP(HY$276,UI!$A$12:$O$51,VLOOKUP(HY$277,$B$276:$C$278,2,0),0)/1000)),"")</f>
        <v/>
      </c>
      <c r="HZ292" s="145" t="str">
        <f>IFERROR(TRUNC(VLOOKUP($E292,'Container Panel'!$B$41:$Z$100,$D292,0)/(VLOOKUP(HZ$276,UI!$A$12:$O$51,VLOOKUP(HZ$277,$B$276:$C$278,2,0),0)/1000)),"")</f>
        <v/>
      </c>
      <c r="IA292" s="145" t="str">
        <f>IFERROR(TRUNC(VLOOKUP($E292,'Container Panel'!$B$41:$Z$100,$D292,0)/(VLOOKUP(IA$276,UI!$A$12:$O$51,VLOOKUP(IA$277,$B$276:$C$278,2,0),0)/1000)),"")</f>
        <v/>
      </c>
      <c r="IB292" s="145" t="str">
        <f>IFERROR(TRUNC(VLOOKUP($E292,'Container Panel'!$B$41:$Z$100,$D292,0)/(VLOOKUP(IB$276,UI!$A$12:$O$51,VLOOKUP(IB$277,$B$276:$C$278,2,0),0)/1000)),"")</f>
        <v/>
      </c>
      <c r="IC292" s="145" t="str">
        <f>IFERROR(TRUNC(VLOOKUP($E292,'Container Panel'!$B$41:$Z$100,$D292,0)/(VLOOKUP(IC$276,UI!$A$12:$O$51,VLOOKUP(IC$277,$B$276:$C$278,2,0),0)/1000)),"")</f>
        <v/>
      </c>
      <c r="ID292" s="145" t="str">
        <f>IFERROR(TRUNC(VLOOKUP($E292,'Container Panel'!$B$41:$Z$100,$D292,0)/(VLOOKUP(ID$276,UI!$A$12:$O$51,VLOOKUP(ID$277,$B$276:$C$278,2,0),0)/1000)),"")</f>
        <v/>
      </c>
      <c r="IE292" s="145" t="str">
        <f>IFERROR(TRUNC(VLOOKUP($E292,'Container Panel'!$B$41:$Z$100,$D292,0)/(VLOOKUP(IE$276,UI!$A$12:$O$51,VLOOKUP(IE$277,$B$276:$C$278,2,0),0)/1000)),"")</f>
        <v/>
      </c>
      <c r="IF292" s="145" t="str">
        <f>IFERROR(TRUNC(VLOOKUP($E292,'Container Panel'!$B$41:$Z$100,$D292,0)/(VLOOKUP(IF$276,UI!$A$12:$O$51,VLOOKUP(IF$277,$B$276:$C$278,2,0),0)/1000)),"")</f>
        <v/>
      </c>
      <c r="IG292" s="145" t="str">
        <f>IFERROR(TRUNC(VLOOKUP($E292,'Container Panel'!$B$41:$Z$100,$D292,0)/(VLOOKUP(IG$276,UI!$A$12:$O$51,VLOOKUP(IG$277,$B$276:$C$278,2,0),0)/1000)),"")</f>
        <v/>
      </c>
      <c r="IH292" s="145" t="str">
        <f>IFERROR(TRUNC(VLOOKUP($E292,'Container Panel'!$B$41:$Z$100,$D292,0)/(VLOOKUP(IH$276,UI!$A$12:$O$51,VLOOKUP(IH$277,$B$276:$C$278,2,0),0)/1000)),"")</f>
        <v/>
      </c>
      <c r="II292" s="145" t="str">
        <f>IFERROR(TRUNC(VLOOKUP($E292,'Container Panel'!$B$41:$Z$100,$D292,0)/(VLOOKUP(II$276,UI!$A$12:$O$51,VLOOKUP(II$277,$B$276:$C$278,2,0),0)/1000)),"")</f>
        <v/>
      </c>
      <c r="IJ292" s="145" t="str">
        <f>IFERROR(TRUNC(VLOOKUP($E292,'Container Panel'!$B$41:$Z$100,$D292,0)/(VLOOKUP(IJ$276,UI!$A$12:$O$51,VLOOKUP(IJ$277,$B$276:$C$278,2,0),0)/1000)),"")</f>
        <v/>
      </c>
      <c r="IK292" s="145" t="str">
        <f>IFERROR(TRUNC(VLOOKUP($E292,'Container Panel'!$B$41:$Z$100,$D292,0)/(VLOOKUP(IK$276,UI!$A$12:$O$51,VLOOKUP(IK$277,$B$276:$C$278,2,0),0)/1000)),"")</f>
        <v/>
      </c>
      <c r="IL292" s="145" t="str">
        <f>IFERROR(TRUNC(VLOOKUP($E292,'Container Panel'!$B$41:$Z$100,$D292,0)/(VLOOKUP(IL$276,UI!$A$12:$O$51,VLOOKUP(IL$277,$B$276:$C$278,2,0),0)/1000)),"")</f>
        <v/>
      </c>
    </row>
    <row r="293" spans="2:246">
      <c r="B293" s="74">
        <v>13</v>
      </c>
      <c r="C293" s="74">
        <f t="shared" si="191"/>
        <v>5</v>
      </c>
      <c r="D293" s="163">
        <f>MOD(B293,3)+'Container Panel'!$Q$38</f>
        <v>17</v>
      </c>
      <c r="E293" s="143" t="str">
        <f t="shared" si="192"/>
        <v>EU8623</v>
      </c>
      <c r="F293" s="144" t="s">
        <v>76</v>
      </c>
      <c r="G293" s="145">
        <f>IFERROR(TRUNC(VLOOKUP($E293,'Container Panel'!$B$41:$Z$100,$D293,0)/(VLOOKUP(G$276,UI!$A$12:$O$51,VLOOKUP(G$278,$B$276:$C$278,2,0),0)/1000)),"")</f>
        <v>9</v>
      </c>
      <c r="H293" s="145">
        <f>IFERROR(TRUNC(VLOOKUP($E293,'Container Panel'!$B$41:$Z$100,$D293,0)/(VLOOKUP(H$276,UI!$A$12:$O$51,VLOOKUP(H$278,$B$276:$C$278,2,0),0)/1000)),"")</f>
        <v>4</v>
      </c>
      <c r="I293" s="145">
        <f>IFERROR(TRUNC(VLOOKUP($E293,'Container Panel'!$B$41:$Z$100,$D293,0)/(VLOOKUP(I$276,UI!$A$12:$O$51,VLOOKUP(I$278,$B$276:$C$278,2,0),0)/1000)),"")</f>
        <v>3</v>
      </c>
      <c r="J293" s="145">
        <f>IFERROR(TRUNC(VLOOKUP($E293,'Container Panel'!$B$41:$Z$100,$D293,0)/(VLOOKUP(J$276,UI!$A$12:$O$51,VLOOKUP(J$278,$B$276:$C$278,2,0),0)/1000)),"")</f>
        <v>4</v>
      </c>
      <c r="K293" s="145">
        <f>IFERROR(TRUNC(VLOOKUP($E293,'Container Panel'!$B$41:$Z$100,$D293,0)/(VLOOKUP(K$276,UI!$A$12:$O$51,VLOOKUP(K$278,$B$276:$C$278,2,0),0)/1000)),"")</f>
        <v>9</v>
      </c>
      <c r="L293" s="145">
        <f>IFERROR(TRUNC(VLOOKUP($E293,'Container Panel'!$B$41:$Z$100,$D293,0)/(VLOOKUP(L$276,UI!$A$12:$O$51,VLOOKUP(L$278,$B$276:$C$278,2,0),0)/1000)),"")</f>
        <v>3</v>
      </c>
      <c r="M293" s="145">
        <f>IFERROR(TRUNC(VLOOKUP($E293,'Container Panel'!$B$41:$Z$100,$D293,0)/(VLOOKUP(M$276,UI!$A$12:$O$51,VLOOKUP(M$278,$B$276:$C$278,2,0),0)/1000)),"")</f>
        <v>2</v>
      </c>
      <c r="N293" s="145">
        <f>IFERROR(TRUNC(VLOOKUP($E293,'Container Panel'!$B$41:$Z$100,$D293,0)/(VLOOKUP(N$276,UI!$A$12:$O$51,VLOOKUP(N$278,$B$276:$C$278,2,0),0)/1000)),"")</f>
        <v>7</v>
      </c>
      <c r="O293" s="145">
        <f>IFERROR(TRUNC(VLOOKUP($E293,'Container Panel'!$B$41:$Z$100,$D293,0)/(VLOOKUP(O$276,UI!$A$12:$O$51,VLOOKUP(O$278,$B$276:$C$278,2,0),0)/1000)),"")</f>
        <v>2</v>
      </c>
      <c r="P293" s="145">
        <f>IFERROR(TRUNC(VLOOKUP($E293,'Container Panel'!$B$41:$Z$100,$D293,0)/(VLOOKUP(P$276,UI!$A$12:$O$51,VLOOKUP(P$278,$B$276:$C$278,2,0),0)/1000)),"")</f>
        <v>7</v>
      </c>
      <c r="Q293" s="145">
        <f>IFERROR(TRUNC(VLOOKUP($E293,'Container Panel'!$B$41:$Z$100,$D293,0)/(VLOOKUP(Q$276,UI!$A$12:$O$51,VLOOKUP(Q$278,$B$276:$C$278,2,0),0)/1000)),"")</f>
        <v>2</v>
      </c>
      <c r="R293" s="145">
        <f>IFERROR(TRUNC(VLOOKUP($E293,'Container Panel'!$B$41:$Z$100,$D293,0)/(VLOOKUP(R$276,UI!$A$12:$O$51,VLOOKUP(R$278,$B$276:$C$278,2,0),0)/1000)),"")</f>
        <v>2</v>
      </c>
      <c r="S293" s="145" t="str">
        <f>IFERROR(TRUNC(VLOOKUP($E293,'Container Panel'!$B$41:$Z$100,$D293,0)/(VLOOKUP(S$276,UI!$A$12:$O$51,VLOOKUP(S$278,$B$276:$C$278,2,0),0)/1000)),"")</f>
        <v/>
      </c>
      <c r="T293" s="145" t="str">
        <f>IFERROR(TRUNC(VLOOKUP($E293,'Container Panel'!$B$41:$Z$100,$D293,0)/(VLOOKUP(T$276,UI!$A$12:$O$51,VLOOKUP(T$278,$B$276:$C$278,2,0),0)/1000)),"")</f>
        <v/>
      </c>
      <c r="U293" s="145" t="str">
        <f>IFERROR(TRUNC(VLOOKUP($E293,'Container Panel'!$B$41:$Z$100,$D293,0)/(VLOOKUP(U$276,UI!$A$12:$O$51,VLOOKUP(U$278,$B$276:$C$278,2,0),0)/1000)),"")</f>
        <v/>
      </c>
      <c r="V293" s="145" t="str">
        <f>IFERROR(TRUNC(VLOOKUP($E293,'Container Panel'!$B$41:$Z$100,$D293,0)/(VLOOKUP(V$276,UI!$A$12:$O$51,VLOOKUP(V$278,$B$276:$C$278,2,0),0)/1000)),"")</f>
        <v/>
      </c>
      <c r="W293" s="145" t="str">
        <f>IFERROR(TRUNC(VLOOKUP($E293,'Container Panel'!$B$41:$Z$100,$D293,0)/(VLOOKUP(W$276,UI!$A$12:$O$51,VLOOKUP(W$278,$B$276:$C$278,2,0),0)/1000)),"")</f>
        <v/>
      </c>
      <c r="X293" s="145" t="str">
        <f>IFERROR(TRUNC(VLOOKUP($E293,'Container Panel'!$B$41:$Z$100,$D293,0)/(VLOOKUP(X$276,UI!$A$12:$O$51,VLOOKUP(X$278,$B$276:$C$278,2,0),0)/1000)),"")</f>
        <v/>
      </c>
      <c r="Y293" s="145" t="str">
        <f>IFERROR(TRUNC(VLOOKUP($E293,'Container Panel'!$B$41:$Z$100,$D293,0)/(VLOOKUP(Y$276,UI!$A$12:$O$51,VLOOKUP(Y$278,$B$276:$C$278,2,0),0)/1000)),"")</f>
        <v/>
      </c>
      <c r="Z293" s="145" t="str">
        <f>IFERROR(TRUNC(VLOOKUP($E293,'Container Panel'!$B$41:$Z$100,$D293,0)/(VLOOKUP(Z$276,UI!$A$12:$O$51,VLOOKUP(Z$278,$B$276:$C$278,2,0),0)/1000)),"")</f>
        <v/>
      </c>
      <c r="AA293" s="145" t="str">
        <f>IFERROR(TRUNC(VLOOKUP($E293,'Container Panel'!$B$41:$Z$100,$D293,0)/(VLOOKUP(AA$276,UI!$A$12:$O$51,VLOOKUP(AA$278,$B$276:$C$278,2,0),0)/1000)),"")</f>
        <v/>
      </c>
      <c r="AB293" s="145" t="str">
        <f>IFERROR(TRUNC(VLOOKUP($E293,'Container Panel'!$B$41:$Z$100,$D293,0)/(VLOOKUP(AB$276,UI!$A$12:$O$51,VLOOKUP(AB$278,$B$276:$C$278,2,0),0)/1000)),"")</f>
        <v/>
      </c>
      <c r="AC293" s="145" t="str">
        <f>IFERROR(TRUNC(VLOOKUP($E293,'Container Panel'!$B$41:$Z$100,$D293,0)/(VLOOKUP(AC$276,UI!$A$12:$O$51,VLOOKUP(AC$278,$B$276:$C$278,2,0),0)/1000)),"")</f>
        <v/>
      </c>
      <c r="AD293" s="145" t="str">
        <f>IFERROR(TRUNC(VLOOKUP($E293,'Container Panel'!$B$41:$Z$100,$D293,0)/(VLOOKUP(AD$276,UI!$A$12:$O$51,VLOOKUP(AD$278,$B$276:$C$278,2,0),0)/1000)),"")</f>
        <v/>
      </c>
      <c r="AE293" s="145" t="str">
        <f>IFERROR(TRUNC(VLOOKUP($E293,'Container Panel'!$B$41:$Z$100,$D293,0)/(VLOOKUP(AE$276,UI!$A$12:$O$51,VLOOKUP(AE$278,$B$276:$C$278,2,0),0)/1000)),"")</f>
        <v/>
      </c>
      <c r="AF293" s="145" t="str">
        <f>IFERROR(TRUNC(VLOOKUP($E293,'Container Panel'!$B$41:$Z$100,$D293,0)/(VLOOKUP(AF$276,UI!$A$12:$O$51,VLOOKUP(AF$278,$B$276:$C$278,2,0),0)/1000)),"")</f>
        <v/>
      </c>
      <c r="AG293" s="145" t="str">
        <f>IFERROR(TRUNC(VLOOKUP($E293,'Container Panel'!$B$41:$Z$100,$D293,0)/(VLOOKUP(AG$276,UI!$A$12:$O$51,VLOOKUP(AG$278,$B$276:$C$278,2,0),0)/1000)),"")</f>
        <v/>
      </c>
      <c r="AH293" s="145" t="str">
        <f>IFERROR(TRUNC(VLOOKUP($E293,'Container Panel'!$B$41:$Z$100,$D293,0)/(VLOOKUP(AH$276,UI!$A$12:$O$51,VLOOKUP(AH$278,$B$276:$C$278,2,0),0)/1000)),"")</f>
        <v/>
      </c>
      <c r="AI293" s="145" t="str">
        <f>IFERROR(TRUNC(VLOOKUP($E293,'Container Panel'!$B$41:$Z$100,$D293,0)/(VLOOKUP(AI$276,UI!$A$12:$O$51,VLOOKUP(AI$278,$B$276:$C$278,2,0),0)/1000)),"")</f>
        <v/>
      </c>
      <c r="AJ293" s="145" t="str">
        <f>IFERROR(TRUNC(VLOOKUP($E293,'Container Panel'!$B$41:$Z$100,$D293,0)/(VLOOKUP(AJ$276,UI!$A$12:$O$51,VLOOKUP(AJ$278,$B$276:$C$278,2,0),0)/1000)),"")</f>
        <v/>
      </c>
      <c r="AK293" s="145" t="str">
        <f>IFERROR(TRUNC(VLOOKUP($E293,'Container Panel'!$B$41:$Z$100,$D293,0)/(VLOOKUP(AK$276,UI!$A$12:$O$51,VLOOKUP(AK$278,$B$276:$C$278,2,0),0)/1000)),"")</f>
        <v/>
      </c>
      <c r="AL293" s="145" t="str">
        <f>IFERROR(TRUNC(VLOOKUP($E293,'Container Panel'!$B$41:$Z$100,$D293,0)/(VLOOKUP(AL$276,UI!$A$12:$O$51,VLOOKUP(AL$278,$B$276:$C$278,2,0),0)/1000)),"")</f>
        <v/>
      </c>
      <c r="AM293" s="145" t="str">
        <f>IFERROR(TRUNC(VLOOKUP($E293,'Container Panel'!$B$41:$Z$100,$D293,0)/(VLOOKUP(AM$276,UI!$A$12:$O$51,VLOOKUP(AM$278,$B$276:$C$278,2,0),0)/1000)),"")</f>
        <v/>
      </c>
      <c r="AN293" s="145" t="str">
        <f>IFERROR(TRUNC(VLOOKUP($E293,'Container Panel'!$B$41:$Z$100,$D293,0)/(VLOOKUP(AN$276,UI!$A$12:$O$51,VLOOKUP(AN$278,$B$276:$C$278,2,0),0)/1000)),"")</f>
        <v/>
      </c>
      <c r="AO293" s="145" t="str">
        <f>IFERROR(TRUNC(VLOOKUP($E293,'Container Panel'!$B$41:$Z$100,$D293,0)/(VLOOKUP(AO$276,UI!$A$12:$O$51,VLOOKUP(AO$278,$B$276:$C$278,2,0),0)/1000)),"")</f>
        <v/>
      </c>
      <c r="AP293" s="145" t="str">
        <f>IFERROR(TRUNC(VLOOKUP($E293,'Container Panel'!$B$41:$Z$100,$D293,0)/(VLOOKUP(AP$276,UI!$A$12:$O$51,VLOOKUP(AP$278,$B$276:$C$278,2,0),0)/1000)),"")</f>
        <v/>
      </c>
      <c r="AQ293" s="145" t="str">
        <f>IFERROR(TRUNC(VLOOKUP($E293,'Container Panel'!$B$41:$Z$100,$D293,0)/(VLOOKUP(AQ$276,UI!$A$12:$O$51,VLOOKUP(AQ$278,$B$276:$C$278,2,0),0)/1000)),"")</f>
        <v/>
      </c>
      <c r="AR293" s="145" t="str">
        <f>IFERROR(TRUNC(VLOOKUP($E293,'Container Panel'!$B$41:$Z$100,$D293,0)/(VLOOKUP(AR$276,UI!$A$12:$O$51,VLOOKUP(AR$278,$B$276:$C$278,2,0),0)/1000)),"")</f>
        <v/>
      </c>
      <c r="AS293" s="145" t="str">
        <f>IFERROR(TRUNC(VLOOKUP($E293,'Container Panel'!$B$41:$Z$100,$D293,0)/(VLOOKUP(AS$276,UI!$A$12:$O$51,VLOOKUP(AS$278,$B$276:$C$278,2,0),0)/1000)),"")</f>
        <v/>
      </c>
      <c r="AT293" s="145" t="str">
        <f>IFERROR(TRUNC(VLOOKUP($E293,'Container Panel'!$B$41:$Z$100,$D293,0)/(VLOOKUP(AT$276,UI!$A$12:$O$51,VLOOKUP(AT$278,$B$276:$C$278,2,0),0)/1000)),"")</f>
        <v/>
      </c>
      <c r="AU293" s="145" t="str">
        <f>IFERROR(TRUNC(VLOOKUP($E293,'Container Panel'!$B$41:$Z$100,$D293,0)/(VLOOKUP(AU$276,UI!$A$12:$O$51,VLOOKUP(AU$278,$B$276:$C$278,2,0),0)/1000)),"")</f>
        <v/>
      </c>
      <c r="AV293" s="145" t="str">
        <f>IFERROR(TRUNC(VLOOKUP($E293,'Container Panel'!$B$41:$Z$100,$D293,0)/(VLOOKUP(AV$276,UI!$A$12:$O$51,VLOOKUP(AV$278,$B$276:$C$278,2,0),0)/1000)),"")</f>
        <v/>
      </c>
      <c r="AW293" s="145" t="str">
        <f>IFERROR(TRUNC(VLOOKUP($E293,'Container Panel'!$B$41:$Z$100,$D293,0)/(VLOOKUP(AW$276,UI!$A$12:$O$51,VLOOKUP(AW$278,$B$276:$C$278,2,0),0)/1000)),"")</f>
        <v/>
      </c>
      <c r="AX293" s="145" t="str">
        <f>IFERROR(TRUNC(VLOOKUP($E293,'Container Panel'!$B$41:$Z$100,$D293,0)/(VLOOKUP(AX$276,UI!$A$12:$O$51,VLOOKUP(AX$278,$B$276:$C$278,2,0),0)/1000)),"")</f>
        <v/>
      </c>
      <c r="AY293" s="145" t="str">
        <f>IFERROR(TRUNC(VLOOKUP($E293,'Container Panel'!$B$41:$Z$100,$D293,0)/(VLOOKUP(AY$276,UI!$A$12:$O$51,VLOOKUP(AY$278,$B$276:$C$278,2,0),0)/1000)),"")</f>
        <v/>
      </c>
      <c r="AZ293" s="145" t="str">
        <f>IFERROR(TRUNC(VLOOKUP($E293,'Container Panel'!$B$41:$Z$100,$D293,0)/(VLOOKUP(AZ$276,UI!$A$12:$O$51,VLOOKUP(AZ$278,$B$276:$C$278,2,0),0)/1000)),"")</f>
        <v/>
      </c>
      <c r="BA293" s="145" t="str">
        <f>IFERROR(TRUNC(VLOOKUP($E293,'Container Panel'!$B$41:$Z$100,$D293,0)/(VLOOKUP(BA$276,UI!$A$12:$O$51,VLOOKUP(BA$278,$B$276:$C$278,2,0),0)/1000)),"")</f>
        <v/>
      </c>
      <c r="BB293" s="145" t="str">
        <f>IFERROR(TRUNC(VLOOKUP($E293,'Container Panel'!$B$41:$Z$100,$D293,0)/(VLOOKUP(BB$276,UI!$A$12:$O$51,VLOOKUP(BB$278,$B$276:$C$278,2,0),0)/1000)),"")</f>
        <v/>
      </c>
      <c r="BC293" s="145" t="str">
        <f>IFERROR(TRUNC(VLOOKUP($E293,'Container Panel'!$B$41:$Z$100,$D293,0)/(VLOOKUP(BC$276,UI!$A$12:$O$51,VLOOKUP(BC$278,$B$276:$C$278,2,0),0)/1000)),"")</f>
        <v/>
      </c>
      <c r="BD293" s="145" t="str">
        <f>IFERROR(TRUNC(VLOOKUP($E293,'Container Panel'!$B$41:$Z$100,$D293,0)/(VLOOKUP(BD$276,UI!$A$12:$O$51,VLOOKUP(BD$278,$B$276:$C$278,2,0),0)/1000)),"")</f>
        <v/>
      </c>
      <c r="BE293" s="145" t="str">
        <f>IFERROR(TRUNC(VLOOKUP($E293,'Container Panel'!$B$41:$Z$100,$D293,0)/(VLOOKUP(BE$276,UI!$A$12:$O$51,VLOOKUP(BE$278,$B$276:$C$278,2,0),0)/1000)),"")</f>
        <v/>
      </c>
      <c r="BF293" s="145" t="str">
        <f>IFERROR(TRUNC(VLOOKUP($E293,'Container Panel'!$B$41:$Z$100,$D293,0)/(VLOOKUP(BF$276,UI!$A$12:$O$51,VLOOKUP(BF$278,$B$276:$C$278,2,0),0)/1000)),"")</f>
        <v/>
      </c>
      <c r="BG293" s="145" t="str">
        <f>IFERROR(TRUNC(VLOOKUP($E293,'Container Panel'!$B$41:$Z$100,$D293,0)/(VLOOKUP(BG$276,UI!$A$12:$O$51,VLOOKUP(BG$278,$B$276:$C$278,2,0),0)/1000)),"")</f>
        <v/>
      </c>
      <c r="BH293" s="145" t="str">
        <f>IFERROR(TRUNC(VLOOKUP($E293,'Container Panel'!$B$41:$Z$100,$D293,0)/(VLOOKUP(BH$276,UI!$A$12:$O$51,VLOOKUP(BH$278,$B$276:$C$278,2,0),0)/1000)),"")</f>
        <v/>
      </c>
      <c r="BI293" s="145" t="str">
        <f>IFERROR(TRUNC(VLOOKUP($E293,'Container Panel'!$B$41:$Z$100,$D293,0)/(VLOOKUP(BI$276,UI!$A$12:$O$51,VLOOKUP(BI$278,$B$276:$C$278,2,0),0)/1000)),"")</f>
        <v/>
      </c>
      <c r="BJ293" s="145" t="str">
        <f>IFERROR(TRUNC(VLOOKUP($E293,'Container Panel'!$B$41:$Z$100,$D293,0)/(VLOOKUP(BJ$276,UI!$A$12:$O$51,VLOOKUP(BJ$278,$B$276:$C$278,2,0),0)/1000)),"")</f>
        <v/>
      </c>
      <c r="BK293" s="145" t="str">
        <f>IFERROR(TRUNC(VLOOKUP($E293,'Container Panel'!$B$41:$Z$100,$D293,0)/(VLOOKUP(BK$276,UI!$A$12:$O$51,VLOOKUP(BK$278,$B$276:$C$278,2,0),0)/1000)),"")</f>
        <v/>
      </c>
      <c r="BL293" s="145" t="str">
        <f>IFERROR(TRUNC(VLOOKUP($E293,'Container Panel'!$B$41:$Z$100,$D293,0)/(VLOOKUP(BL$276,UI!$A$12:$O$51,VLOOKUP(BL$278,$B$276:$C$278,2,0),0)/1000)),"")</f>
        <v/>
      </c>
      <c r="BM293" s="145" t="str">
        <f>IFERROR(TRUNC(VLOOKUP($E293,'Container Panel'!$B$41:$Z$100,$D293,0)/(VLOOKUP(BM$276,UI!$A$12:$O$51,VLOOKUP(BM$278,$B$276:$C$278,2,0),0)/1000)),"")</f>
        <v/>
      </c>
      <c r="BN293" s="145" t="str">
        <f>IFERROR(TRUNC(VLOOKUP($E293,'Container Panel'!$B$41:$Z$100,$D293,0)/(VLOOKUP(BN$276,UI!$A$12:$O$51,VLOOKUP(BN$278,$B$276:$C$278,2,0),0)/1000)),"")</f>
        <v/>
      </c>
      <c r="BO293" s="145" t="str">
        <f>IFERROR(TRUNC(VLOOKUP($E293,'Container Panel'!$B$41:$Z$100,$D293,0)/(VLOOKUP(BO$276,UI!$A$12:$O$51,VLOOKUP(BO$278,$B$276:$C$278,2,0),0)/1000)),"")</f>
        <v/>
      </c>
      <c r="BP293" s="145" t="str">
        <f>IFERROR(TRUNC(VLOOKUP($E293,'Container Panel'!$B$41:$Z$100,$D293,0)/(VLOOKUP(BP$276,UI!$A$12:$O$51,VLOOKUP(BP$278,$B$276:$C$278,2,0),0)/1000)),"")</f>
        <v/>
      </c>
      <c r="BQ293" s="145" t="str">
        <f>IFERROR(TRUNC(VLOOKUP($E293,'Container Panel'!$B$41:$Z$100,$D293,0)/(VLOOKUP(BQ$276,UI!$A$12:$O$51,VLOOKUP(BQ$278,$B$276:$C$278,2,0),0)/1000)),"")</f>
        <v/>
      </c>
      <c r="BR293" s="145" t="str">
        <f>IFERROR(TRUNC(VLOOKUP($E293,'Container Panel'!$B$41:$Z$100,$D293,0)/(VLOOKUP(BR$276,UI!$A$12:$O$51,VLOOKUP(BR$278,$B$276:$C$278,2,0),0)/1000)),"")</f>
        <v/>
      </c>
      <c r="BS293" s="145" t="str">
        <f>IFERROR(TRUNC(VLOOKUP($E293,'Container Panel'!$B$41:$Z$100,$D293,0)/(VLOOKUP(BS$276,UI!$A$12:$O$51,VLOOKUP(BS$278,$B$276:$C$278,2,0),0)/1000)),"")</f>
        <v/>
      </c>
      <c r="BT293" s="145" t="str">
        <f>IFERROR(TRUNC(VLOOKUP($E293,'Container Panel'!$B$41:$Z$100,$D293,0)/(VLOOKUP(BT$276,UI!$A$12:$O$51,VLOOKUP(BT$278,$B$276:$C$278,2,0),0)/1000)),"")</f>
        <v/>
      </c>
      <c r="BU293" s="145" t="str">
        <f>IFERROR(TRUNC(VLOOKUP($E293,'Container Panel'!$B$41:$Z$100,$D293,0)/(VLOOKUP(BU$276,UI!$A$12:$O$51,VLOOKUP(BU$278,$B$276:$C$278,2,0),0)/1000)),"")</f>
        <v/>
      </c>
      <c r="BV293" s="145" t="str">
        <f>IFERROR(TRUNC(VLOOKUP($E293,'Container Panel'!$B$41:$Z$100,$D293,0)/(VLOOKUP(BV$276,UI!$A$12:$O$51,VLOOKUP(BV$278,$B$276:$C$278,2,0),0)/1000)),"")</f>
        <v/>
      </c>
      <c r="BW293" s="145" t="str">
        <f>IFERROR(TRUNC(VLOOKUP($E293,'Container Panel'!$B$41:$Z$100,$D293,0)/(VLOOKUP(BW$276,UI!$A$12:$O$51,VLOOKUP(BW$278,$B$276:$C$278,2,0),0)/1000)),"")</f>
        <v/>
      </c>
      <c r="BX293" s="145" t="str">
        <f>IFERROR(TRUNC(VLOOKUP($E293,'Container Panel'!$B$41:$Z$100,$D293,0)/(VLOOKUP(BX$276,UI!$A$12:$O$51,VLOOKUP(BX$278,$B$276:$C$278,2,0),0)/1000)),"")</f>
        <v/>
      </c>
      <c r="BY293" s="145" t="str">
        <f>IFERROR(TRUNC(VLOOKUP($E293,'Container Panel'!$B$41:$Z$100,$D293,0)/(VLOOKUP(BY$276,UI!$A$12:$O$51,VLOOKUP(BY$278,$B$276:$C$278,2,0),0)/1000)),"")</f>
        <v/>
      </c>
      <c r="BZ293" s="145" t="str">
        <f>IFERROR(TRUNC(VLOOKUP($E293,'Container Panel'!$B$41:$Z$100,$D293,0)/(VLOOKUP(BZ$276,UI!$A$12:$O$51,VLOOKUP(BZ$278,$B$276:$C$278,2,0),0)/1000)),"")</f>
        <v/>
      </c>
      <c r="CA293" s="145" t="str">
        <f>IFERROR(TRUNC(VLOOKUP($E293,'Container Panel'!$B$41:$Z$100,$D293,0)/(VLOOKUP(CA$276,UI!$A$12:$O$51,VLOOKUP(CA$278,$B$276:$C$278,2,0),0)/1000)),"")</f>
        <v/>
      </c>
      <c r="CB293" s="145" t="str">
        <f>IFERROR(TRUNC(VLOOKUP($E293,'Container Panel'!$B$41:$Z$100,$D293,0)/(VLOOKUP(CB$276,UI!$A$12:$O$51,VLOOKUP(CB$278,$B$276:$C$278,2,0),0)/1000)),"")</f>
        <v/>
      </c>
      <c r="CC293" s="145" t="str">
        <f>IFERROR(TRUNC(VLOOKUP($E293,'Container Panel'!$B$41:$Z$100,$D293,0)/(VLOOKUP(CC$276,UI!$A$12:$O$51,VLOOKUP(CC$278,$B$276:$C$278,2,0),0)/1000)),"")</f>
        <v/>
      </c>
      <c r="CD293" s="145" t="str">
        <f>IFERROR(TRUNC(VLOOKUP($E293,'Container Panel'!$B$41:$Z$100,$D293,0)/(VLOOKUP(CD$276,UI!$A$12:$O$51,VLOOKUP(CD$278,$B$276:$C$278,2,0),0)/1000)),"")</f>
        <v/>
      </c>
      <c r="CE293" s="145" t="str">
        <f>IFERROR(TRUNC(VLOOKUP($E293,'Container Panel'!$B$41:$Z$100,$D293,0)/(VLOOKUP(CE$276,UI!$A$12:$O$51,VLOOKUP(CE$278,$B$276:$C$278,2,0),0)/1000)),"")</f>
        <v/>
      </c>
      <c r="CF293" s="145" t="str">
        <f>IFERROR(TRUNC(VLOOKUP($E293,'Container Panel'!$B$41:$Z$100,$D293,0)/(VLOOKUP(CF$276,UI!$A$12:$O$51,VLOOKUP(CF$278,$B$276:$C$278,2,0),0)/1000)),"")</f>
        <v/>
      </c>
      <c r="CG293" s="145" t="str">
        <f>IFERROR(TRUNC(VLOOKUP($E293,'Container Panel'!$B$41:$Z$100,$D293,0)/(VLOOKUP(CG$276,UI!$A$12:$O$51,VLOOKUP(CG$278,$B$276:$C$278,2,0),0)/1000)),"")</f>
        <v/>
      </c>
      <c r="CH293" s="145" t="str">
        <f>IFERROR(TRUNC(VLOOKUP($E293,'Container Panel'!$B$41:$Z$100,$D293,0)/(VLOOKUP(CH$276,UI!$A$12:$O$51,VLOOKUP(CH$278,$B$276:$C$278,2,0),0)/1000)),"")</f>
        <v/>
      </c>
      <c r="CI293" s="145" t="str">
        <f>IFERROR(TRUNC(VLOOKUP($E293,'Container Panel'!$B$41:$Z$100,$D293,0)/(VLOOKUP(CI$276,UI!$A$12:$O$51,VLOOKUP(CI$278,$B$276:$C$278,2,0),0)/1000)),"")</f>
        <v/>
      </c>
      <c r="CJ293" s="145" t="str">
        <f>IFERROR(TRUNC(VLOOKUP($E293,'Container Panel'!$B$41:$Z$100,$D293,0)/(VLOOKUP(CJ$276,UI!$A$12:$O$51,VLOOKUP(CJ$278,$B$276:$C$278,2,0),0)/1000)),"")</f>
        <v/>
      </c>
      <c r="CK293" s="145" t="str">
        <f>IFERROR(TRUNC(VLOOKUP($E293,'Container Panel'!$B$41:$Z$100,$D293,0)/(VLOOKUP(CK$276,UI!$A$12:$O$51,VLOOKUP(CK$278,$B$276:$C$278,2,0),0)/1000)),"")</f>
        <v/>
      </c>
      <c r="CL293" s="145" t="str">
        <f>IFERROR(TRUNC(VLOOKUP($E293,'Container Panel'!$B$41:$Z$100,$D293,0)/(VLOOKUP(CL$276,UI!$A$12:$O$51,VLOOKUP(CL$278,$B$276:$C$278,2,0),0)/1000)),"")</f>
        <v/>
      </c>
      <c r="CM293" s="145" t="str">
        <f>IFERROR(TRUNC(VLOOKUP($E293,'Container Panel'!$B$41:$Z$100,$D293,0)/(VLOOKUP(CM$276,UI!$A$12:$O$51,VLOOKUP(CM$278,$B$276:$C$278,2,0),0)/1000)),"")</f>
        <v/>
      </c>
      <c r="CN293" s="145" t="str">
        <f>IFERROR(TRUNC(VLOOKUP($E293,'Container Panel'!$B$41:$Z$100,$D293,0)/(VLOOKUP(CN$276,UI!$A$12:$O$51,VLOOKUP(CN$278,$B$276:$C$278,2,0),0)/1000)),"")</f>
        <v/>
      </c>
      <c r="CO293" s="145" t="str">
        <f>IFERROR(TRUNC(VLOOKUP($E293,'Container Panel'!$B$41:$Z$100,$D293,0)/(VLOOKUP(CO$276,UI!$A$12:$O$51,VLOOKUP(CO$278,$B$276:$C$278,2,0),0)/1000)),"")</f>
        <v/>
      </c>
      <c r="CP293" s="145" t="str">
        <f>IFERROR(TRUNC(VLOOKUP($E293,'Container Panel'!$B$41:$Z$100,$D293,0)/(VLOOKUP(CP$276,UI!$A$12:$O$51,VLOOKUP(CP$278,$B$276:$C$278,2,0),0)/1000)),"")</f>
        <v/>
      </c>
      <c r="CQ293" s="145" t="str">
        <f>IFERROR(TRUNC(VLOOKUP($E293,'Container Panel'!$B$41:$Z$100,$D293,0)/(VLOOKUP(CQ$276,UI!$A$12:$O$51,VLOOKUP(CQ$278,$B$276:$C$278,2,0),0)/1000)),"")</f>
        <v/>
      </c>
      <c r="CR293" s="145" t="str">
        <f>IFERROR(TRUNC(VLOOKUP($E293,'Container Panel'!$B$41:$Z$100,$D293,0)/(VLOOKUP(CR$276,UI!$A$12:$O$51,VLOOKUP(CR$278,$B$276:$C$278,2,0),0)/1000)),"")</f>
        <v/>
      </c>
      <c r="CS293" s="145" t="str">
        <f>IFERROR(TRUNC(VLOOKUP($E293,'Container Panel'!$B$41:$Z$100,$D293,0)/(VLOOKUP(CS$276,UI!$A$12:$O$51,VLOOKUP(CS$278,$B$276:$C$278,2,0),0)/1000)),"")</f>
        <v/>
      </c>
      <c r="CT293" s="145" t="str">
        <f>IFERROR(TRUNC(VLOOKUP($E293,'Container Panel'!$B$41:$Z$100,$D293,0)/(VLOOKUP(CT$276,UI!$A$12:$O$51,VLOOKUP(CT$278,$B$276:$C$278,2,0),0)/1000)),"")</f>
        <v/>
      </c>
      <c r="CU293" s="145" t="str">
        <f>IFERROR(TRUNC(VLOOKUP($E293,'Container Panel'!$B$41:$Z$100,$D293,0)/(VLOOKUP(CU$276,UI!$A$12:$O$51,VLOOKUP(CU$278,$B$276:$C$278,2,0),0)/1000)),"")</f>
        <v/>
      </c>
      <c r="CV293" s="145" t="str">
        <f>IFERROR(TRUNC(VLOOKUP($E293,'Container Panel'!$B$41:$Z$100,$D293,0)/(VLOOKUP(CV$276,UI!$A$12:$O$51,VLOOKUP(CV$278,$B$276:$C$278,2,0),0)/1000)),"")</f>
        <v/>
      </c>
      <c r="CW293" s="145" t="str">
        <f>IFERROR(TRUNC(VLOOKUP($E293,'Container Panel'!$B$41:$Z$100,$D293,0)/(VLOOKUP(CW$276,UI!$A$12:$O$51,VLOOKUP(CW$278,$B$276:$C$278,2,0),0)/1000)),"")</f>
        <v/>
      </c>
      <c r="CX293" s="145" t="str">
        <f>IFERROR(TRUNC(VLOOKUP($E293,'Container Panel'!$B$41:$Z$100,$D293,0)/(VLOOKUP(CX$276,UI!$A$12:$O$51,VLOOKUP(CX$278,$B$276:$C$278,2,0),0)/1000)),"")</f>
        <v/>
      </c>
      <c r="CY293" s="145" t="str">
        <f>IFERROR(TRUNC(VLOOKUP($E293,'Container Panel'!$B$41:$Z$100,$D293,0)/(VLOOKUP(CY$276,UI!$A$12:$O$51,VLOOKUP(CY$278,$B$276:$C$278,2,0),0)/1000)),"")</f>
        <v/>
      </c>
      <c r="CZ293" s="145" t="str">
        <f>IFERROR(TRUNC(VLOOKUP($E293,'Container Panel'!$B$41:$Z$100,$D293,0)/(VLOOKUP(CZ$276,UI!$A$12:$O$51,VLOOKUP(CZ$278,$B$276:$C$278,2,0),0)/1000)),"")</f>
        <v/>
      </c>
      <c r="DA293" s="145" t="str">
        <f>IFERROR(TRUNC(VLOOKUP($E293,'Container Panel'!$B$41:$Z$100,$D293,0)/(VLOOKUP(DA$276,UI!$A$12:$O$51,VLOOKUP(DA$278,$B$276:$C$278,2,0),0)/1000)),"")</f>
        <v/>
      </c>
      <c r="DB293" s="145" t="str">
        <f>IFERROR(TRUNC(VLOOKUP($E293,'Container Panel'!$B$41:$Z$100,$D293,0)/(VLOOKUP(DB$276,UI!$A$12:$O$51,VLOOKUP(DB$278,$B$276:$C$278,2,0),0)/1000)),"")</f>
        <v/>
      </c>
      <c r="DC293" s="145" t="str">
        <f>IFERROR(TRUNC(VLOOKUP($E293,'Container Panel'!$B$41:$Z$100,$D293,0)/(VLOOKUP(DC$276,UI!$A$12:$O$51,VLOOKUP(DC$278,$B$276:$C$278,2,0),0)/1000)),"")</f>
        <v/>
      </c>
      <c r="DD293" s="145" t="str">
        <f>IFERROR(TRUNC(VLOOKUP($E293,'Container Panel'!$B$41:$Z$100,$D293,0)/(VLOOKUP(DD$276,UI!$A$12:$O$51,VLOOKUP(DD$278,$B$276:$C$278,2,0),0)/1000)),"")</f>
        <v/>
      </c>
      <c r="DE293" s="145" t="str">
        <f>IFERROR(TRUNC(VLOOKUP($E293,'Container Panel'!$B$41:$Z$100,$D293,0)/(VLOOKUP(DE$276,UI!$A$12:$O$51,VLOOKUP(DE$278,$B$276:$C$278,2,0),0)/1000)),"")</f>
        <v/>
      </c>
      <c r="DF293" s="145" t="str">
        <f>IFERROR(TRUNC(VLOOKUP($E293,'Container Panel'!$B$41:$Z$100,$D293,0)/(VLOOKUP(DF$276,UI!$A$12:$O$51,VLOOKUP(DF$278,$B$276:$C$278,2,0),0)/1000)),"")</f>
        <v/>
      </c>
      <c r="DG293" s="145" t="str">
        <f>IFERROR(TRUNC(VLOOKUP($E293,'Container Panel'!$B$41:$Z$100,$D293,0)/(VLOOKUP(DG$276,UI!$A$12:$O$51,VLOOKUP(DG$278,$B$276:$C$278,2,0),0)/1000)),"")</f>
        <v/>
      </c>
      <c r="DH293" s="145" t="str">
        <f>IFERROR(TRUNC(VLOOKUP($E293,'Container Panel'!$B$41:$Z$100,$D293,0)/(VLOOKUP(DH$276,UI!$A$12:$O$51,VLOOKUP(DH$278,$B$276:$C$278,2,0),0)/1000)),"")</f>
        <v/>
      </c>
      <c r="DI293" s="145" t="str">
        <f>IFERROR(TRUNC(VLOOKUP($E293,'Container Panel'!$B$41:$Z$100,$D293,0)/(VLOOKUP(DI$276,UI!$A$12:$O$51,VLOOKUP(DI$278,$B$276:$C$278,2,0),0)/1000)),"")</f>
        <v/>
      </c>
      <c r="DJ293" s="145" t="str">
        <f>IFERROR(TRUNC(VLOOKUP($E293,'Container Panel'!$B$41:$Z$100,$D293,0)/(VLOOKUP(DJ$276,UI!$A$12:$O$51,VLOOKUP(DJ$278,$B$276:$C$278,2,0),0)/1000)),"")</f>
        <v/>
      </c>
      <c r="DK293" s="145" t="str">
        <f>IFERROR(TRUNC(VLOOKUP($E293,'Container Panel'!$B$41:$Z$100,$D293,0)/(VLOOKUP(DK$276,UI!$A$12:$O$51,VLOOKUP(DK$278,$B$276:$C$278,2,0),0)/1000)),"")</f>
        <v/>
      </c>
      <c r="DL293" s="145" t="str">
        <f>IFERROR(TRUNC(VLOOKUP($E293,'Container Panel'!$B$41:$Z$100,$D293,0)/(VLOOKUP(DL$276,UI!$A$12:$O$51,VLOOKUP(DL$278,$B$276:$C$278,2,0),0)/1000)),"")</f>
        <v/>
      </c>
      <c r="DM293" s="145" t="str">
        <f>IFERROR(TRUNC(VLOOKUP($E293,'Container Panel'!$B$41:$Z$100,$D293,0)/(VLOOKUP(DM$276,UI!$A$12:$O$51,VLOOKUP(DM$278,$B$276:$C$278,2,0),0)/1000)),"")</f>
        <v/>
      </c>
      <c r="DN293" s="145" t="str">
        <f>IFERROR(TRUNC(VLOOKUP($E293,'Container Panel'!$B$41:$Z$100,$D293,0)/(VLOOKUP(DN$276,UI!$A$12:$O$51,VLOOKUP(DN$278,$B$276:$C$278,2,0),0)/1000)),"")</f>
        <v/>
      </c>
      <c r="DO293" s="145" t="str">
        <f>IFERROR(TRUNC(VLOOKUP($E293,'Container Panel'!$B$41:$Z$100,$D293,0)/(VLOOKUP(DO$276,UI!$A$12:$O$51,VLOOKUP(DO$278,$B$276:$C$278,2,0),0)/1000)),"")</f>
        <v/>
      </c>
      <c r="DP293" s="145" t="str">
        <f>IFERROR(TRUNC(VLOOKUP($E293,'Container Panel'!$B$41:$Z$100,$D293,0)/(VLOOKUP(DP$276,UI!$A$12:$O$51,VLOOKUP(DP$278,$B$276:$C$278,2,0),0)/1000)),"")</f>
        <v/>
      </c>
      <c r="DQ293" s="145" t="str">
        <f>IFERROR(TRUNC(VLOOKUP($E293,'Container Panel'!$B$41:$Z$100,$D293,0)/(VLOOKUP(DQ$276,UI!$A$12:$O$51,VLOOKUP(DQ$278,$B$276:$C$278,2,0),0)/1000)),"")</f>
        <v/>
      </c>
      <c r="DR293" s="145" t="str">
        <f>IFERROR(TRUNC(VLOOKUP($E293,'Container Panel'!$B$41:$Z$100,$D293,0)/(VLOOKUP(DR$276,UI!$A$12:$O$51,VLOOKUP(DR$278,$B$276:$C$278,2,0),0)/1000)),"")</f>
        <v/>
      </c>
      <c r="DS293" s="145" t="str">
        <f>IFERROR(TRUNC(VLOOKUP($E293,'Container Panel'!$B$41:$Z$100,$D293,0)/(VLOOKUP(DS$276,UI!$A$12:$O$51,VLOOKUP(DS$278,$B$276:$C$278,2,0),0)/1000)),"")</f>
        <v/>
      </c>
      <c r="DT293" s="145" t="str">
        <f>IFERROR(TRUNC(VLOOKUP($E293,'Container Panel'!$B$41:$Z$100,$D293,0)/(VLOOKUP(DT$276,UI!$A$12:$O$51,VLOOKUP(DT$278,$B$276:$C$278,2,0),0)/1000)),"")</f>
        <v/>
      </c>
      <c r="DU293" s="145" t="str">
        <f>IFERROR(TRUNC(VLOOKUP($E293,'Container Panel'!$B$41:$Z$100,$D293,0)/(VLOOKUP(DU$276,UI!$A$12:$O$51,VLOOKUP(DU$278,$B$276:$C$278,2,0),0)/1000)),"")</f>
        <v/>
      </c>
      <c r="DV293" s="145" t="str">
        <f>IFERROR(TRUNC(VLOOKUP($E293,'Container Panel'!$B$41:$Z$100,$D293,0)/(VLOOKUP(DV$276,UI!$A$12:$O$51,VLOOKUP(DV$278,$B$276:$C$278,2,0),0)/1000)),"")</f>
        <v/>
      </c>
      <c r="DW293" s="145" t="str">
        <f>IFERROR(TRUNC(VLOOKUP($E293,'Container Panel'!$B$41:$Z$100,$D293,0)/(VLOOKUP(DW$276,UI!$A$12:$O$51,VLOOKUP(DW$278,$B$276:$C$278,2,0),0)/1000)),"")</f>
        <v/>
      </c>
      <c r="DX293" s="145" t="str">
        <f>IFERROR(TRUNC(VLOOKUP($E293,'Container Panel'!$B$41:$Z$100,$D293,0)/(VLOOKUP(DX$276,UI!$A$12:$O$51,VLOOKUP(DX$278,$B$276:$C$278,2,0),0)/1000)),"")</f>
        <v/>
      </c>
      <c r="DY293" s="145" t="str">
        <f>IFERROR(TRUNC(VLOOKUP($E293,'Container Panel'!$B$41:$Z$100,$D293,0)/(VLOOKUP(DY$276,UI!$A$12:$O$51,VLOOKUP(DY$278,$B$276:$C$278,2,0),0)/1000)),"")</f>
        <v/>
      </c>
      <c r="DZ293" s="145" t="str">
        <f>IFERROR(TRUNC(VLOOKUP($E293,'Container Panel'!$B$41:$Z$100,$D293,0)/(VLOOKUP(DZ$276,UI!$A$12:$O$51,VLOOKUP(DZ$278,$B$276:$C$278,2,0),0)/1000)),"")</f>
        <v/>
      </c>
      <c r="EA293" s="145" t="str">
        <f>IFERROR(TRUNC(VLOOKUP($E293,'Container Panel'!$B$41:$Z$100,$D293,0)/(VLOOKUP(EA$276,UI!$A$12:$O$51,VLOOKUP(EA$278,$B$276:$C$278,2,0),0)/1000)),"")</f>
        <v/>
      </c>
      <c r="EB293" s="145" t="str">
        <f>IFERROR(TRUNC(VLOOKUP($E293,'Container Panel'!$B$41:$Z$100,$D293,0)/(VLOOKUP(EB$276,UI!$A$12:$O$51,VLOOKUP(EB$278,$B$276:$C$278,2,0),0)/1000)),"")</f>
        <v/>
      </c>
      <c r="EC293" s="145" t="str">
        <f>IFERROR(TRUNC(VLOOKUP($E293,'Container Panel'!$B$41:$Z$100,$D293,0)/(VLOOKUP(EC$276,UI!$A$12:$O$51,VLOOKUP(EC$278,$B$276:$C$278,2,0),0)/1000)),"")</f>
        <v/>
      </c>
      <c r="ED293" s="145" t="str">
        <f>IFERROR(TRUNC(VLOOKUP($E293,'Container Panel'!$B$41:$Z$100,$D293,0)/(VLOOKUP(ED$276,UI!$A$12:$O$51,VLOOKUP(ED$278,$B$276:$C$278,2,0),0)/1000)),"")</f>
        <v/>
      </c>
      <c r="EE293" s="145" t="str">
        <f>IFERROR(TRUNC(VLOOKUP($E293,'Container Panel'!$B$41:$Z$100,$D293,0)/(VLOOKUP(EE$276,UI!$A$12:$O$51,VLOOKUP(EE$278,$B$276:$C$278,2,0),0)/1000)),"")</f>
        <v/>
      </c>
      <c r="EF293" s="145" t="str">
        <f>IFERROR(TRUNC(VLOOKUP($E293,'Container Panel'!$B$41:$Z$100,$D293,0)/(VLOOKUP(EF$276,UI!$A$12:$O$51,VLOOKUP(EF$278,$B$276:$C$278,2,0),0)/1000)),"")</f>
        <v/>
      </c>
      <c r="EG293" s="145" t="str">
        <f>IFERROR(TRUNC(VLOOKUP($E293,'Container Panel'!$B$41:$Z$100,$D293,0)/(VLOOKUP(EG$276,UI!$A$12:$O$51,VLOOKUP(EG$278,$B$276:$C$278,2,0),0)/1000)),"")</f>
        <v/>
      </c>
      <c r="EH293" s="145" t="str">
        <f>IFERROR(TRUNC(VLOOKUP($E293,'Container Panel'!$B$41:$Z$100,$D293,0)/(VLOOKUP(EH$276,UI!$A$12:$O$51,VLOOKUP(EH$278,$B$276:$C$278,2,0),0)/1000)),"")</f>
        <v/>
      </c>
      <c r="EI293" s="145" t="str">
        <f>IFERROR(TRUNC(VLOOKUP($E293,'Container Panel'!$B$41:$Z$100,$D293,0)/(VLOOKUP(EI$276,UI!$A$12:$O$51,VLOOKUP(EI$278,$B$276:$C$278,2,0),0)/1000)),"")</f>
        <v/>
      </c>
      <c r="EJ293" s="145" t="str">
        <f>IFERROR(TRUNC(VLOOKUP($E293,'Container Panel'!$B$41:$Z$100,$D293,0)/(VLOOKUP(EJ$276,UI!$A$12:$O$51,VLOOKUP(EJ$278,$B$276:$C$278,2,0),0)/1000)),"")</f>
        <v/>
      </c>
      <c r="EK293" s="145" t="str">
        <f>IFERROR(TRUNC(VLOOKUP($E293,'Container Panel'!$B$41:$Z$100,$D293,0)/(VLOOKUP(EK$276,UI!$A$12:$O$51,VLOOKUP(EK$278,$B$276:$C$278,2,0),0)/1000)),"")</f>
        <v/>
      </c>
      <c r="EL293" s="145" t="str">
        <f>IFERROR(TRUNC(VLOOKUP($E293,'Container Panel'!$B$41:$Z$100,$D293,0)/(VLOOKUP(EL$276,UI!$A$12:$O$51,VLOOKUP(EL$278,$B$276:$C$278,2,0),0)/1000)),"")</f>
        <v/>
      </c>
      <c r="EM293" s="145" t="str">
        <f>IFERROR(TRUNC(VLOOKUP($E293,'Container Panel'!$B$41:$Z$100,$D293,0)/(VLOOKUP(EM$276,UI!$A$12:$O$51,VLOOKUP(EM$278,$B$276:$C$278,2,0),0)/1000)),"")</f>
        <v/>
      </c>
      <c r="EN293" s="145" t="str">
        <f>IFERROR(TRUNC(VLOOKUP($E293,'Container Panel'!$B$41:$Z$100,$D293,0)/(VLOOKUP(EN$276,UI!$A$12:$O$51,VLOOKUP(EN$278,$B$276:$C$278,2,0),0)/1000)),"")</f>
        <v/>
      </c>
      <c r="EO293" s="145" t="str">
        <f>IFERROR(TRUNC(VLOOKUP($E293,'Container Panel'!$B$41:$Z$100,$D293,0)/(VLOOKUP(EO$276,UI!$A$12:$O$51,VLOOKUP(EO$278,$B$276:$C$278,2,0),0)/1000)),"")</f>
        <v/>
      </c>
      <c r="EP293" s="145" t="str">
        <f>IFERROR(TRUNC(VLOOKUP($E293,'Container Panel'!$B$41:$Z$100,$D293,0)/(VLOOKUP(EP$276,UI!$A$12:$O$51,VLOOKUP(EP$278,$B$276:$C$278,2,0),0)/1000)),"")</f>
        <v/>
      </c>
      <c r="EQ293" s="145" t="str">
        <f>IFERROR(TRUNC(VLOOKUP($E293,'Container Panel'!$B$41:$Z$100,$D293,0)/(VLOOKUP(EQ$276,UI!$A$12:$O$51,VLOOKUP(EQ$278,$B$276:$C$278,2,0),0)/1000)),"")</f>
        <v/>
      </c>
      <c r="ER293" s="145" t="str">
        <f>IFERROR(TRUNC(VLOOKUP($E293,'Container Panel'!$B$41:$Z$100,$D293,0)/(VLOOKUP(ER$276,UI!$A$12:$O$51,VLOOKUP(ER$278,$B$276:$C$278,2,0),0)/1000)),"")</f>
        <v/>
      </c>
      <c r="ES293" s="145" t="str">
        <f>IFERROR(TRUNC(VLOOKUP($E293,'Container Panel'!$B$41:$Z$100,$D293,0)/(VLOOKUP(ES$276,UI!$A$12:$O$51,VLOOKUP(ES$278,$B$276:$C$278,2,0),0)/1000)),"")</f>
        <v/>
      </c>
      <c r="ET293" s="145" t="str">
        <f>IFERROR(TRUNC(VLOOKUP($E293,'Container Panel'!$B$41:$Z$100,$D293,0)/(VLOOKUP(ET$276,UI!$A$12:$O$51,VLOOKUP(ET$278,$B$276:$C$278,2,0),0)/1000)),"")</f>
        <v/>
      </c>
      <c r="EU293" s="145" t="str">
        <f>IFERROR(TRUNC(VLOOKUP($E293,'Container Panel'!$B$41:$Z$100,$D293,0)/(VLOOKUP(EU$276,UI!$A$12:$O$51,VLOOKUP(EU$278,$B$276:$C$278,2,0),0)/1000)),"")</f>
        <v/>
      </c>
      <c r="EV293" s="145" t="str">
        <f>IFERROR(TRUNC(VLOOKUP($E293,'Container Panel'!$B$41:$Z$100,$D293,0)/(VLOOKUP(EV$276,UI!$A$12:$O$51,VLOOKUP(EV$278,$B$276:$C$278,2,0),0)/1000)),"")</f>
        <v/>
      </c>
      <c r="EW293" s="145" t="str">
        <f>IFERROR(TRUNC(VLOOKUP($E293,'Container Panel'!$B$41:$Z$100,$D293,0)/(VLOOKUP(EW$276,UI!$A$12:$O$51,VLOOKUP(EW$278,$B$276:$C$278,2,0),0)/1000)),"")</f>
        <v/>
      </c>
      <c r="EX293" s="145" t="str">
        <f>IFERROR(TRUNC(VLOOKUP($E293,'Container Panel'!$B$41:$Z$100,$D293,0)/(VLOOKUP(EX$276,UI!$A$12:$O$51,VLOOKUP(EX$278,$B$276:$C$278,2,0),0)/1000)),"")</f>
        <v/>
      </c>
      <c r="EY293" s="145" t="str">
        <f>IFERROR(TRUNC(VLOOKUP($E293,'Container Panel'!$B$41:$Z$100,$D293,0)/(VLOOKUP(EY$276,UI!$A$12:$O$51,VLOOKUP(EY$278,$B$276:$C$278,2,0),0)/1000)),"")</f>
        <v/>
      </c>
      <c r="EZ293" s="145" t="str">
        <f>IFERROR(TRUNC(VLOOKUP($E293,'Container Panel'!$B$41:$Z$100,$D293,0)/(VLOOKUP(EZ$276,UI!$A$12:$O$51,VLOOKUP(EZ$278,$B$276:$C$278,2,0),0)/1000)),"")</f>
        <v/>
      </c>
      <c r="FA293" s="145" t="str">
        <f>IFERROR(TRUNC(VLOOKUP($E293,'Container Panel'!$B$41:$Z$100,$D293,0)/(VLOOKUP(FA$276,UI!$A$12:$O$51,VLOOKUP(FA$278,$B$276:$C$278,2,0),0)/1000)),"")</f>
        <v/>
      </c>
      <c r="FB293" s="145" t="str">
        <f>IFERROR(TRUNC(VLOOKUP($E293,'Container Panel'!$B$41:$Z$100,$D293,0)/(VLOOKUP(FB$276,UI!$A$12:$O$51,VLOOKUP(FB$278,$B$276:$C$278,2,0),0)/1000)),"")</f>
        <v/>
      </c>
      <c r="FC293" s="145" t="str">
        <f>IFERROR(TRUNC(VLOOKUP($E293,'Container Panel'!$B$41:$Z$100,$D293,0)/(VLOOKUP(FC$276,UI!$A$12:$O$51,VLOOKUP(FC$278,$B$276:$C$278,2,0),0)/1000)),"")</f>
        <v/>
      </c>
      <c r="FD293" s="145" t="str">
        <f>IFERROR(TRUNC(VLOOKUP($E293,'Container Panel'!$B$41:$Z$100,$D293,0)/(VLOOKUP(FD$276,UI!$A$12:$O$51,VLOOKUP(FD$278,$B$276:$C$278,2,0),0)/1000)),"")</f>
        <v/>
      </c>
      <c r="FE293" s="145" t="str">
        <f>IFERROR(TRUNC(VLOOKUP($E293,'Container Panel'!$B$41:$Z$100,$D293,0)/(VLOOKUP(FE$276,UI!$A$12:$O$51,VLOOKUP(FE$278,$B$276:$C$278,2,0),0)/1000)),"")</f>
        <v/>
      </c>
      <c r="FF293" s="145" t="str">
        <f>IFERROR(TRUNC(VLOOKUP($E293,'Container Panel'!$B$41:$Z$100,$D293,0)/(VLOOKUP(FF$276,UI!$A$12:$O$51,VLOOKUP(FF$278,$B$276:$C$278,2,0),0)/1000)),"")</f>
        <v/>
      </c>
      <c r="FG293" s="145" t="str">
        <f>IFERROR(TRUNC(VLOOKUP($E293,'Container Panel'!$B$41:$Z$100,$D293,0)/(VLOOKUP(FG$276,UI!$A$12:$O$51,VLOOKUP(FG$278,$B$276:$C$278,2,0),0)/1000)),"")</f>
        <v/>
      </c>
      <c r="FH293" s="145" t="str">
        <f>IFERROR(TRUNC(VLOOKUP($E293,'Container Panel'!$B$41:$Z$100,$D293,0)/(VLOOKUP(FH$276,UI!$A$12:$O$51,VLOOKUP(FH$278,$B$276:$C$278,2,0),0)/1000)),"")</f>
        <v/>
      </c>
      <c r="FI293" s="145" t="str">
        <f>IFERROR(TRUNC(VLOOKUP($E293,'Container Panel'!$B$41:$Z$100,$D293,0)/(VLOOKUP(FI$276,UI!$A$12:$O$51,VLOOKUP(FI$278,$B$276:$C$278,2,0),0)/1000)),"")</f>
        <v/>
      </c>
      <c r="FJ293" s="145" t="str">
        <f>IFERROR(TRUNC(VLOOKUP($E293,'Container Panel'!$B$41:$Z$100,$D293,0)/(VLOOKUP(FJ$276,UI!$A$12:$O$51,VLOOKUP(FJ$278,$B$276:$C$278,2,0),0)/1000)),"")</f>
        <v/>
      </c>
      <c r="FK293" s="145" t="str">
        <f>IFERROR(TRUNC(VLOOKUP($E293,'Container Panel'!$B$41:$Z$100,$D293,0)/(VLOOKUP(FK$276,UI!$A$12:$O$51,VLOOKUP(FK$278,$B$276:$C$278,2,0),0)/1000)),"")</f>
        <v/>
      </c>
      <c r="FL293" s="145" t="str">
        <f>IFERROR(TRUNC(VLOOKUP($E293,'Container Panel'!$B$41:$Z$100,$D293,0)/(VLOOKUP(FL$276,UI!$A$12:$O$51,VLOOKUP(FL$278,$B$276:$C$278,2,0),0)/1000)),"")</f>
        <v/>
      </c>
      <c r="FM293" s="145" t="str">
        <f>IFERROR(TRUNC(VLOOKUP($E293,'Container Panel'!$B$41:$Z$100,$D293,0)/(VLOOKUP(FM$276,UI!$A$12:$O$51,VLOOKUP(FM$278,$B$276:$C$278,2,0),0)/1000)),"")</f>
        <v/>
      </c>
      <c r="FN293" s="145" t="str">
        <f>IFERROR(TRUNC(VLOOKUP($E293,'Container Panel'!$B$41:$Z$100,$D293,0)/(VLOOKUP(FN$276,UI!$A$12:$O$51,VLOOKUP(FN$278,$B$276:$C$278,2,0),0)/1000)),"")</f>
        <v/>
      </c>
      <c r="FO293" s="145" t="str">
        <f>IFERROR(TRUNC(VLOOKUP($E293,'Container Panel'!$B$41:$Z$100,$D293,0)/(VLOOKUP(FO$276,UI!$A$12:$O$51,VLOOKUP(FO$278,$B$276:$C$278,2,0),0)/1000)),"")</f>
        <v/>
      </c>
      <c r="FP293" s="145" t="str">
        <f>IFERROR(TRUNC(VLOOKUP($E293,'Container Panel'!$B$41:$Z$100,$D293,0)/(VLOOKUP(FP$276,UI!$A$12:$O$51,VLOOKUP(FP$278,$B$276:$C$278,2,0),0)/1000)),"")</f>
        <v/>
      </c>
      <c r="FQ293" s="145" t="str">
        <f>IFERROR(TRUNC(VLOOKUP($E293,'Container Panel'!$B$41:$Z$100,$D293,0)/(VLOOKUP(FQ$276,UI!$A$12:$O$51,VLOOKUP(FQ$278,$B$276:$C$278,2,0),0)/1000)),"")</f>
        <v/>
      </c>
      <c r="FR293" s="145" t="str">
        <f>IFERROR(TRUNC(VLOOKUP($E293,'Container Panel'!$B$41:$Z$100,$D293,0)/(VLOOKUP(FR$276,UI!$A$12:$O$51,VLOOKUP(FR$278,$B$276:$C$278,2,0),0)/1000)),"")</f>
        <v/>
      </c>
      <c r="FS293" s="145" t="str">
        <f>IFERROR(TRUNC(VLOOKUP($E293,'Container Panel'!$B$41:$Z$100,$D293,0)/(VLOOKUP(FS$276,UI!$A$12:$O$51,VLOOKUP(FS$278,$B$276:$C$278,2,0),0)/1000)),"")</f>
        <v/>
      </c>
      <c r="FT293" s="145" t="str">
        <f>IFERROR(TRUNC(VLOOKUP($E293,'Container Panel'!$B$41:$Z$100,$D293,0)/(VLOOKUP(FT$276,UI!$A$12:$O$51,VLOOKUP(FT$278,$B$276:$C$278,2,0),0)/1000)),"")</f>
        <v/>
      </c>
      <c r="FU293" s="145" t="str">
        <f>IFERROR(TRUNC(VLOOKUP($E293,'Container Panel'!$B$41:$Z$100,$D293,0)/(VLOOKUP(FU$276,UI!$A$12:$O$51,VLOOKUP(FU$278,$B$276:$C$278,2,0),0)/1000)),"")</f>
        <v/>
      </c>
      <c r="FV293" s="145" t="str">
        <f>IFERROR(TRUNC(VLOOKUP($E293,'Container Panel'!$B$41:$Z$100,$D293,0)/(VLOOKUP(FV$276,UI!$A$12:$O$51,VLOOKUP(FV$278,$B$276:$C$278,2,0),0)/1000)),"")</f>
        <v/>
      </c>
      <c r="FW293" s="145" t="str">
        <f>IFERROR(TRUNC(VLOOKUP($E293,'Container Panel'!$B$41:$Z$100,$D293,0)/(VLOOKUP(FW$276,UI!$A$12:$O$51,VLOOKUP(FW$278,$B$276:$C$278,2,0),0)/1000)),"")</f>
        <v/>
      </c>
      <c r="FX293" s="145" t="str">
        <f>IFERROR(TRUNC(VLOOKUP($E293,'Container Panel'!$B$41:$Z$100,$D293,0)/(VLOOKUP(FX$276,UI!$A$12:$O$51,VLOOKUP(FX$278,$B$276:$C$278,2,0),0)/1000)),"")</f>
        <v/>
      </c>
      <c r="FY293" s="145" t="str">
        <f>IFERROR(TRUNC(VLOOKUP($E293,'Container Panel'!$B$41:$Z$100,$D293,0)/(VLOOKUP(FY$276,UI!$A$12:$O$51,VLOOKUP(FY$278,$B$276:$C$278,2,0),0)/1000)),"")</f>
        <v/>
      </c>
      <c r="FZ293" s="145" t="str">
        <f>IFERROR(TRUNC(VLOOKUP($E293,'Container Panel'!$B$41:$Z$100,$D293,0)/(VLOOKUP(FZ$276,UI!$A$12:$O$51,VLOOKUP(FZ$278,$B$276:$C$278,2,0),0)/1000)),"")</f>
        <v/>
      </c>
      <c r="GA293" s="145" t="str">
        <f>IFERROR(TRUNC(VLOOKUP($E293,'Container Panel'!$B$41:$Z$100,$D293,0)/(VLOOKUP(GA$276,UI!$A$12:$O$51,VLOOKUP(GA$278,$B$276:$C$278,2,0),0)/1000)),"")</f>
        <v/>
      </c>
      <c r="GB293" s="145" t="str">
        <f>IFERROR(TRUNC(VLOOKUP($E293,'Container Panel'!$B$41:$Z$100,$D293,0)/(VLOOKUP(GB$276,UI!$A$12:$O$51,VLOOKUP(GB$278,$B$276:$C$278,2,0),0)/1000)),"")</f>
        <v/>
      </c>
      <c r="GC293" s="145" t="str">
        <f>IFERROR(TRUNC(VLOOKUP($E293,'Container Panel'!$B$41:$Z$100,$D293,0)/(VLOOKUP(GC$276,UI!$A$12:$O$51,VLOOKUP(GC$278,$B$276:$C$278,2,0),0)/1000)),"")</f>
        <v/>
      </c>
      <c r="GD293" s="145" t="str">
        <f>IFERROR(TRUNC(VLOOKUP($E293,'Container Panel'!$B$41:$Z$100,$D293,0)/(VLOOKUP(GD$276,UI!$A$12:$O$51,VLOOKUP(GD$278,$B$276:$C$278,2,0),0)/1000)),"")</f>
        <v/>
      </c>
      <c r="GE293" s="145" t="str">
        <f>IFERROR(TRUNC(VLOOKUP($E293,'Container Panel'!$B$41:$Z$100,$D293,0)/(VLOOKUP(GE$276,UI!$A$12:$O$51,VLOOKUP(GE$278,$B$276:$C$278,2,0),0)/1000)),"")</f>
        <v/>
      </c>
      <c r="GF293" s="145" t="str">
        <f>IFERROR(TRUNC(VLOOKUP($E293,'Container Panel'!$B$41:$Z$100,$D293,0)/(VLOOKUP(GF$276,UI!$A$12:$O$51,VLOOKUP(GF$278,$B$276:$C$278,2,0),0)/1000)),"")</f>
        <v/>
      </c>
      <c r="GG293" s="145" t="str">
        <f>IFERROR(TRUNC(VLOOKUP($E293,'Container Panel'!$B$41:$Z$100,$D293,0)/(VLOOKUP(GG$276,UI!$A$12:$O$51,VLOOKUP(GG$278,$B$276:$C$278,2,0),0)/1000)),"")</f>
        <v/>
      </c>
      <c r="GH293" s="145" t="str">
        <f>IFERROR(TRUNC(VLOOKUP($E293,'Container Panel'!$B$41:$Z$100,$D293,0)/(VLOOKUP(GH$276,UI!$A$12:$O$51,VLOOKUP(GH$278,$B$276:$C$278,2,0),0)/1000)),"")</f>
        <v/>
      </c>
      <c r="GI293" s="145" t="str">
        <f>IFERROR(TRUNC(VLOOKUP($E293,'Container Panel'!$B$41:$Z$100,$D293,0)/(VLOOKUP(GI$276,UI!$A$12:$O$51,VLOOKUP(GI$278,$B$276:$C$278,2,0),0)/1000)),"")</f>
        <v/>
      </c>
      <c r="GJ293" s="145" t="str">
        <f>IFERROR(TRUNC(VLOOKUP($E293,'Container Panel'!$B$41:$Z$100,$D293,0)/(VLOOKUP(GJ$276,UI!$A$12:$O$51,VLOOKUP(GJ$278,$B$276:$C$278,2,0),0)/1000)),"")</f>
        <v/>
      </c>
      <c r="GK293" s="145" t="str">
        <f>IFERROR(TRUNC(VLOOKUP($E293,'Container Panel'!$B$41:$Z$100,$D293,0)/(VLOOKUP(GK$276,UI!$A$12:$O$51,VLOOKUP(GK$278,$B$276:$C$278,2,0),0)/1000)),"")</f>
        <v/>
      </c>
      <c r="GL293" s="145" t="str">
        <f>IFERROR(TRUNC(VLOOKUP($E293,'Container Panel'!$B$41:$Z$100,$D293,0)/(VLOOKUP(GL$276,UI!$A$12:$O$51,VLOOKUP(GL$278,$B$276:$C$278,2,0),0)/1000)),"")</f>
        <v/>
      </c>
      <c r="GM293" s="145" t="str">
        <f>IFERROR(TRUNC(VLOOKUP($E293,'Container Panel'!$B$41:$Z$100,$D293,0)/(VLOOKUP(GM$276,UI!$A$12:$O$51,VLOOKUP(GM$278,$B$276:$C$278,2,0),0)/1000)),"")</f>
        <v/>
      </c>
      <c r="GN293" s="145" t="str">
        <f>IFERROR(TRUNC(VLOOKUP($E293,'Container Panel'!$B$41:$Z$100,$D293,0)/(VLOOKUP(GN$276,UI!$A$12:$O$51,VLOOKUP(GN$278,$B$276:$C$278,2,0),0)/1000)),"")</f>
        <v/>
      </c>
      <c r="GO293" s="145" t="str">
        <f>IFERROR(TRUNC(VLOOKUP($E293,'Container Panel'!$B$41:$Z$100,$D293,0)/(VLOOKUP(GO$276,UI!$A$12:$O$51,VLOOKUP(GO$278,$B$276:$C$278,2,0),0)/1000)),"")</f>
        <v/>
      </c>
      <c r="GP293" s="145" t="str">
        <f>IFERROR(TRUNC(VLOOKUP($E293,'Container Panel'!$B$41:$Z$100,$D293,0)/(VLOOKUP(GP$276,UI!$A$12:$O$51,VLOOKUP(GP$278,$B$276:$C$278,2,0),0)/1000)),"")</f>
        <v/>
      </c>
      <c r="GQ293" s="145" t="str">
        <f>IFERROR(TRUNC(VLOOKUP($E293,'Container Panel'!$B$41:$Z$100,$D293,0)/(VLOOKUP(GQ$276,UI!$A$12:$O$51,VLOOKUP(GQ$278,$B$276:$C$278,2,0),0)/1000)),"")</f>
        <v/>
      </c>
      <c r="GR293" s="145" t="str">
        <f>IFERROR(TRUNC(VLOOKUP($E293,'Container Panel'!$B$41:$Z$100,$D293,0)/(VLOOKUP(GR$276,UI!$A$12:$O$51,VLOOKUP(GR$278,$B$276:$C$278,2,0),0)/1000)),"")</f>
        <v/>
      </c>
      <c r="GS293" s="145" t="str">
        <f>IFERROR(TRUNC(VLOOKUP($E293,'Container Panel'!$B$41:$Z$100,$D293,0)/(VLOOKUP(GS$276,UI!$A$12:$O$51,VLOOKUP(GS$278,$B$276:$C$278,2,0),0)/1000)),"")</f>
        <v/>
      </c>
      <c r="GT293" s="145" t="str">
        <f>IFERROR(TRUNC(VLOOKUP($E293,'Container Panel'!$B$41:$Z$100,$D293,0)/(VLOOKUP(GT$276,UI!$A$12:$O$51,VLOOKUP(GT$278,$B$276:$C$278,2,0),0)/1000)),"")</f>
        <v/>
      </c>
      <c r="GU293" s="145" t="str">
        <f>IFERROR(TRUNC(VLOOKUP($E293,'Container Panel'!$B$41:$Z$100,$D293,0)/(VLOOKUP(GU$276,UI!$A$12:$O$51,VLOOKUP(GU$278,$B$276:$C$278,2,0),0)/1000)),"")</f>
        <v/>
      </c>
      <c r="GV293" s="145" t="str">
        <f>IFERROR(TRUNC(VLOOKUP($E293,'Container Panel'!$B$41:$Z$100,$D293,0)/(VLOOKUP(GV$276,UI!$A$12:$O$51,VLOOKUP(GV$278,$B$276:$C$278,2,0),0)/1000)),"")</f>
        <v/>
      </c>
      <c r="GW293" s="145" t="str">
        <f>IFERROR(TRUNC(VLOOKUP($E293,'Container Panel'!$B$41:$Z$100,$D293,0)/(VLOOKUP(GW$276,UI!$A$12:$O$51,VLOOKUP(GW$278,$B$276:$C$278,2,0),0)/1000)),"")</f>
        <v/>
      </c>
      <c r="GX293" s="145" t="str">
        <f>IFERROR(TRUNC(VLOOKUP($E293,'Container Panel'!$B$41:$Z$100,$D293,0)/(VLOOKUP(GX$276,UI!$A$12:$O$51,VLOOKUP(GX$278,$B$276:$C$278,2,0),0)/1000)),"")</f>
        <v/>
      </c>
      <c r="GY293" s="145" t="str">
        <f>IFERROR(TRUNC(VLOOKUP($E293,'Container Panel'!$B$41:$Z$100,$D293,0)/(VLOOKUP(GY$276,UI!$A$12:$O$51,VLOOKUP(GY$278,$B$276:$C$278,2,0),0)/1000)),"")</f>
        <v/>
      </c>
      <c r="GZ293" s="145" t="str">
        <f>IFERROR(TRUNC(VLOOKUP($E293,'Container Panel'!$B$41:$Z$100,$D293,0)/(VLOOKUP(GZ$276,UI!$A$12:$O$51,VLOOKUP(GZ$278,$B$276:$C$278,2,0),0)/1000)),"")</f>
        <v/>
      </c>
      <c r="HA293" s="145" t="str">
        <f>IFERROR(TRUNC(VLOOKUP($E293,'Container Panel'!$B$41:$Z$100,$D293,0)/(VLOOKUP(HA$276,UI!$A$12:$O$51,VLOOKUP(HA$278,$B$276:$C$278,2,0),0)/1000)),"")</f>
        <v/>
      </c>
      <c r="HB293" s="145" t="str">
        <f>IFERROR(TRUNC(VLOOKUP($E293,'Container Panel'!$B$41:$Z$100,$D293,0)/(VLOOKUP(HB$276,UI!$A$12:$O$51,VLOOKUP(HB$278,$B$276:$C$278,2,0),0)/1000)),"")</f>
        <v/>
      </c>
      <c r="HC293" s="145" t="str">
        <f>IFERROR(TRUNC(VLOOKUP($E293,'Container Panel'!$B$41:$Z$100,$D293,0)/(VLOOKUP(HC$276,UI!$A$12:$O$51,VLOOKUP(HC$278,$B$276:$C$278,2,0),0)/1000)),"")</f>
        <v/>
      </c>
      <c r="HD293" s="145" t="str">
        <f>IFERROR(TRUNC(VLOOKUP($E293,'Container Panel'!$B$41:$Z$100,$D293,0)/(VLOOKUP(HD$276,UI!$A$12:$O$51,VLOOKUP(HD$278,$B$276:$C$278,2,0),0)/1000)),"")</f>
        <v/>
      </c>
      <c r="HE293" s="145" t="str">
        <f>IFERROR(TRUNC(VLOOKUP($E293,'Container Panel'!$B$41:$Z$100,$D293,0)/(VLOOKUP(HE$276,UI!$A$12:$O$51,VLOOKUP(HE$278,$B$276:$C$278,2,0),0)/1000)),"")</f>
        <v/>
      </c>
      <c r="HF293" s="145" t="str">
        <f>IFERROR(TRUNC(VLOOKUP($E293,'Container Panel'!$B$41:$Z$100,$D293,0)/(VLOOKUP(HF$276,UI!$A$12:$O$51,VLOOKUP(HF$278,$B$276:$C$278,2,0),0)/1000)),"")</f>
        <v/>
      </c>
      <c r="HG293" s="145" t="str">
        <f>IFERROR(TRUNC(VLOOKUP($E293,'Container Panel'!$B$41:$Z$100,$D293,0)/(VLOOKUP(HG$276,UI!$A$12:$O$51,VLOOKUP(HG$278,$B$276:$C$278,2,0),0)/1000)),"")</f>
        <v/>
      </c>
      <c r="HH293" s="145" t="str">
        <f>IFERROR(TRUNC(VLOOKUP($E293,'Container Panel'!$B$41:$Z$100,$D293,0)/(VLOOKUP(HH$276,UI!$A$12:$O$51,VLOOKUP(HH$278,$B$276:$C$278,2,0),0)/1000)),"")</f>
        <v/>
      </c>
      <c r="HI293" s="145" t="str">
        <f>IFERROR(TRUNC(VLOOKUP($E293,'Container Panel'!$B$41:$Z$100,$D293,0)/(VLOOKUP(HI$276,UI!$A$12:$O$51,VLOOKUP(HI$278,$B$276:$C$278,2,0),0)/1000)),"")</f>
        <v/>
      </c>
      <c r="HJ293" s="145" t="str">
        <f>IFERROR(TRUNC(VLOOKUP($E293,'Container Panel'!$B$41:$Z$100,$D293,0)/(VLOOKUP(HJ$276,UI!$A$12:$O$51,VLOOKUP(HJ$278,$B$276:$C$278,2,0),0)/1000)),"")</f>
        <v/>
      </c>
      <c r="HK293" s="145" t="str">
        <f>IFERROR(TRUNC(VLOOKUP($E293,'Container Panel'!$B$41:$Z$100,$D293,0)/(VLOOKUP(HK$276,UI!$A$12:$O$51,VLOOKUP(HK$278,$B$276:$C$278,2,0),0)/1000)),"")</f>
        <v/>
      </c>
      <c r="HL293" s="145" t="str">
        <f>IFERROR(TRUNC(VLOOKUP($E293,'Container Panel'!$B$41:$Z$100,$D293,0)/(VLOOKUP(HL$276,UI!$A$12:$O$51,VLOOKUP(HL$278,$B$276:$C$278,2,0),0)/1000)),"")</f>
        <v/>
      </c>
      <c r="HM293" s="145" t="str">
        <f>IFERROR(TRUNC(VLOOKUP($E293,'Container Panel'!$B$41:$Z$100,$D293,0)/(VLOOKUP(HM$276,UI!$A$12:$O$51,VLOOKUP(HM$278,$B$276:$C$278,2,0),0)/1000)),"")</f>
        <v/>
      </c>
      <c r="HN293" s="145" t="str">
        <f>IFERROR(TRUNC(VLOOKUP($E293,'Container Panel'!$B$41:$Z$100,$D293,0)/(VLOOKUP(HN$276,UI!$A$12:$O$51,VLOOKUP(HN$278,$B$276:$C$278,2,0),0)/1000)),"")</f>
        <v/>
      </c>
      <c r="HO293" s="145" t="str">
        <f>IFERROR(TRUNC(VLOOKUP($E293,'Container Panel'!$B$41:$Z$100,$D293,0)/(VLOOKUP(HO$276,UI!$A$12:$O$51,VLOOKUP(HO$278,$B$276:$C$278,2,0),0)/1000)),"")</f>
        <v/>
      </c>
      <c r="HP293" s="145" t="str">
        <f>IFERROR(TRUNC(VLOOKUP($E293,'Container Panel'!$B$41:$Z$100,$D293,0)/(VLOOKUP(HP$276,UI!$A$12:$O$51,VLOOKUP(HP$278,$B$276:$C$278,2,0),0)/1000)),"")</f>
        <v/>
      </c>
      <c r="HQ293" s="145" t="str">
        <f>IFERROR(TRUNC(VLOOKUP($E293,'Container Panel'!$B$41:$Z$100,$D293,0)/(VLOOKUP(HQ$276,UI!$A$12:$O$51,VLOOKUP(HQ$278,$B$276:$C$278,2,0),0)/1000)),"")</f>
        <v/>
      </c>
      <c r="HR293" s="145" t="str">
        <f>IFERROR(TRUNC(VLOOKUP($E293,'Container Panel'!$B$41:$Z$100,$D293,0)/(VLOOKUP(HR$276,UI!$A$12:$O$51,VLOOKUP(HR$278,$B$276:$C$278,2,0),0)/1000)),"")</f>
        <v/>
      </c>
      <c r="HS293" s="145" t="str">
        <f>IFERROR(TRUNC(VLOOKUP($E293,'Container Panel'!$B$41:$Z$100,$D293,0)/(VLOOKUP(HS$276,UI!$A$12:$O$51,VLOOKUP(HS$278,$B$276:$C$278,2,0),0)/1000)),"")</f>
        <v/>
      </c>
      <c r="HT293" s="145" t="str">
        <f>IFERROR(TRUNC(VLOOKUP($E293,'Container Panel'!$B$41:$Z$100,$D293,0)/(VLOOKUP(HT$276,UI!$A$12:$O$51,VLOOKUP(HT$278,$B$276:$C$278,2,0),0)/1000)),"")</f>
        <v/>
      </c>
      <c r="HU293" s="145" t="str">
        <f>IFERROR(TRUNC(VLOOKUP($E293,'Container Panel'!$B$41:$Z$100,$D293,0)/(VLOOKUP(HU$276,UI!$A$12:$O$51,VLOOKUP(HU$278,$B$276:$C$278,2,0),0)/1000)),"")</f>
        <v/>
      </c>
      <c r="HV293" s="145" t="str">
        <f>IFERROR(TRUNC(VLOOKUP($E293,'Container Panel'!$B$41:$Z$100,$D293,0)/(VLOOKUP(HV$276,UI!$A$12:$O$51,VLOOKUP(HV$278,$B$276:$C$278,2,0),0)/1000)),"")</f>
        <v/>
      </c>
      <c r="HW293" s="145" t="str">
        <f>IFERROR(TRUNC(VLOOKUP($E293,'Container Panel'!$B$41:$Z$100,$D293,0)/(VLOOKUP(HW$276,UI!$A$12:$O$51,VLOOKUP(HW$278,$B$276:$C$278,2,0),0)/1000)),"")</f>
        <v/>
      </c>
      <c r="HX293" s="145" t="str">
        <f>IFERROR(TRUNC(VLOOKUP($E293,'Container Panel'!$B$41:$Z$100,$D293,0)/(VLOOKUP(HX$276,UI!$A$12:$O$51,VLOOKUP(HX$278,$B$276:$C$278,2,0),0)/1000)),"")</f>
        <v/>
      </c>
      <c r="HY293" s="145" t="str">
        <f>IFERROR(TRUNC(VLOOKUP($E293,'Container Panel'!$B$41:$Z$100,$D293,0)/(VLOOKUP(HY$276,UI!$A$12:$O$51,VLOOKUP(HY$278,$B$276:$C$278,2,0),0)/1000)),"")</f>
        <v/>
      </c>
      <c r="HZ293" s="145" t="str">
        <f>IFERROR(TRUNC(VLOOKUP($E293,'Container Panel'!$B$41:$Z$100,$D293,0)/(VLOOKUP(HZ$276,UI!$A$12:$O$51,VLOOKUP(HZ$278,$B$276:$C$278,2,0),0)/1000)),"")</f>
        <v/>
      </c>
      <c r="IA293" s="145" t="str">
        <f>IFERROR(TRUNC(VLOOKUP($E293,'Container Panel'!$B$41:$Z$100,$D293,0)/(VLOOKUP(IA$276,UI!$A$12:$O$51,VLOOKUP(IA$278,$B$276:$C$278,2,0),0)/1000)),"")</f>
        <v/>
      </c>
      <c r="IB293" s="145" t="str">
        <f>IFERROR(TRUNC(VLOOKUP($E293,'Container Panel'!$B$41:$Z$100,$D293,0)/(VLOOKUP(IB$276,UI!$A$12:$O$51,VLOOKUP(IB$278,$B$276:$C$278,2,0),0)/1000)),"")</f>
        <v/>
      </c>
      <c r="IC293" s="145" t="str">
        <f>IFERROR(TRUNC(VLOOKUP($E293,'Container Panel'!$B$41:$Z$100,$D293,0)/(VLOOKUP(IC$276,UI!$A$12:$O$51,VLOOKUP(IC$278,$B$276:$C$278,2,0),0)/1000)),"")</f>
        <v/>
      </c>
      <c r="ID293" s="145" t="str">
        <f>IFERROR(TRUNC(VLOOKUP($E293,'Container Panel'!$B$41:$Z$100,$D293,0)/(VLOOKUP(ID$276,UI!$A$12:$O$51,VLOOKUP(ID$278,$B$276:$C$278,2,0),0)/1000)),"")</f>
        <v/>
      </c>
      <c r="IE293" s="145" t="str">
        <f>IFERROR(TRUNC(VLOOKUP($E293,'Container Panel'!$B$41:$Z$100,$D293,0)/(VLOOKUP(IE$276,UI!$A$12:$O$51,VLOOKUP(IE$278,$B$276:$C$278,2,0),0)/1000)),"")</f>
        <v/>
      </c>
      <c r="IF293" s="145" t="str">
        <f>IFERROR(TRUNC(VLOOKUP($E293,'Container Panel'!$B$41:$Z$100,$D293,0)/(VLOOKUP(IF$276,UI!$A$12:$O$51,VLOOKUP(IF$278,$B$276:$C$278,2,0),0)/1000)),"")</f>
        <v/>
      </c>
      <c r="IG293" s="145" t="str">
        <f>IFERROR(TRUNC(VLOOKUP($E293,'Container Panel'!$B$41:$Z$100,$D293,0)/(VLOOKUP(IG$276,UI!$A$12:$O$51,VLOOKUP(IG$278,$B$276:$C$278,2,0),0)/1000)),"")</f>
        <v/>
      </c>
      <c r="IH293" s="145" t="str">
        <f>IFERROR(TRUNC(VLOOKUP($E293,'Container Panel'!$B$41:$Z$100,$D293,0)/(VLOOKUP(IH$276,UI!$A$12:$O$51,VLOOKUP(IH$278,$B$276:$C$278,2,0),0)/1000)),"")</f>
        <v/>
      </c>
      <c r="II293" s="145" t="str">
        <f>IFERROR(TRUNC(VLOOKUP($E293,'Container Panel'!$B$41:$Z$100,$D293,0)/(VLOOKUP(II$276,UI!$A$12:$O$51,VLOOKUP(II$278,$B$276:$C$278,2,0),0)/1000)),"")</f>
        <v/>
      </c>
      <c r="IJ293" s="145" t="str">
        <f>IFERROR(TRUNC(VLOOKUP($E293,'Container Panel'!$B$41:$Z$100,$D293,0)/(VLOOKUP(IJ$276,UI!$A$12:$O$51,VLOOKUP(IJ$278,$B$276:$C$278,2,0),0)/1000)),"")</f>
        <v/>
      </c>
      <c r="IK293" s="145" t="str">
        <f>IFERROR(TRUNC(VLOOKUP($E293,'Container Panel'!$B$41:$Z$100,$D293,0)/(VLOOKUP(IK$276,UI!$A$12:$O$51,VLOOKUP(IK$278,$B$276:$C$278,2,0),0)/1000)),"")</f>
        <v/>
      </c>
      <c r="IL293" s="145" t="str">
        <f>IFERROR(TRUNC(VLOOKUP($E293,'Container Panel'!$B$41:$Z$100,$D293,0)/(VLOOKUP(IL$276,UI!$A$12:$O$51,VLOOKUP(IL$278,$B$276:$C$278,2,0),0)/1000)),"")</f>
        <v/>
      </c>
    </row>
    <row r="294" spans="2:246">
      <c r="B294" s="74">
        <v>14</v>
      </c>
      <c r="C294" s="74">
        <f t="shared" si="191"/>
        <v>5</v>
      </c>
      <c r="D294" s="163">
        <f>MOD(B294,3)+'Container Panel'!$Q$38</f>
        <v>18</v>
      </c>
      <c r="E294" s="143" t="str">
        <f t="shared" si="192"/>
        <v>EU8623</v>
      </c>
      <c r="F294" s="144" t="s">
        <v>29</v>
      </c>
      <c r="G294" s="145">
        <f>IFERROR(IF(AND(G$272=list!$D$3,'Box Calculation'!G$279&lt;&gt;"h",$E294&lt;&gt;0),0,IF(AND(G$273=list!$D$2,$E294&lt;&gt;0,TRUNC(VLOOKUP($E294,'Container Panel'!$B$41:$Z$100,$D294,0)/(VLOOKUP(G$276,UI!$A$12:$O$51,VLOOKUP(G$279,$B$276:$C$278,2,0),0)/1000))&gt;0),1,TRUNC(VLOOKUP($E294,'Container Panel'!$B$41:$Z$100,$D294,0)/(VLOOKUP(G$276,UI!$A$12:$O$51,VLOOKUP(G$279,$B$276:$C$278,2,0),0)/1000)))),"")</f>
        <v>1</v>
      </c>
      <c r="H294" s="145">
        <f>IFERROR(IF(AND(H$272=list!$D$3,'Box Calculation'!H$279&lt;&gt;"h",$E294&lt;&gt;0),0,IF(AND(H$273=list!$D$2,$E294&lt;&gt;0,TRUNC(VLOOKUP($E294,'Container Panel'!$B$41:$Z$100,$D294,0)/(VLOOKUP(H$276,UI!$A$12:$O$51,VLOOKUP(H$279,$B$276:$C$278,2,0),0)/1000))&gt;0),1,TRUNC(VLOOKUP($E294,'Container Panel'!$B$41:$Z$100,$D294,0)/(VLOOKUP(H$276,UI!$A$12:$O$51,VLOOKUP(H$279,$B$276:$C$278,2,0),0)/1000)))),"")</f>
        <v>3</v>
      </c>
      <c r="I294" s="145">
        <f>IFERROR(IF(AND(I$272=list!$D$3,'Box Calculation'!I$279&lt;&gt;"h",$E294&lt;&gt;0),0,IF(AND(I$273=list!$D$2,$E294&lt;&gt;0,TRUNC(VLOOKUP($E294,'Container Panel'!$B$41:$Z$100,$D294,0)/(VLOOKUP(I$276,UI!$A$12:$O$51,VLOOKUP(I$279,$B$276:$C$278,2,0),0)/1000))&gt;0),1,TRUNC(VLOOKUP($E294,'Container Panel'!$B$41:$Z$100,$D294,0)/(VLOOKUP(I$276,UI!$A$12:$O$51,VLOOKUP(I$279,$B$276:$C$278,2,0),0)/1000)))),"")</f>
        <v>1</v>
      </c>
      <c r="J294" s="145">
        <f>IFERROR(IF(AND(J$272=list!$D$3,'Box Calculation'!J$279&lt;&gt;"h",$E294&lt;&gt;0),0,IF(AND(J$273=list!$D$2,$E294&lt;&gt;0,TRUNC(VLOOKUP($E294,'Container Panel'!$B$41:$Z$100,$D294,0)/(VLOOKUP(J$276,UI!$A$12:$O$51,VLOOKUP(J$279,$B$276:$C$278,2,0),0)/1000))&gt;0),1,TRUNC(VLOOKUP($E294,'Container Panel'!$B$41:$Z$100,$D294,0)/(VLOOKUP(J$276,UI!$A$12:$O$51,VLOOKUP(J$279,$B$276:$C$278,2,0),0)/1000)))),"")</f>
        <v>1</v>
      </c>
      <c r="K294" s="145">
        <f>IFERROR(IF(AND(K$272=list!$D$3,'Box Calculation'!K$279&lt;&gt;"h",$E294&lt;&gt;0),0,IF(AND(K$273=list!$D$2,$E294&lt;&gt;0,TRUNC(VLOOKUP($E294,'Container Panel'!$B$41:$Z$100,$D294,0)/(VLOOKUP(K$276,UI!$A$12:$O$51,VLOOKUP(K$279,$B$276:$C$278,2,0),0)/1000))&gt;0),1,TRUNC(VLOOKUP($E294,'Container Panel'!$B$41:$Z$100,$D294,0)/(VLOOKUP(K$276,UI!$A$12:$O$51,VLOOKUP(K$279,$B$276:$C$278,2,0),0)/1000)))),"")</f>
        <v>1</v>
      </c>
      <c r="L294" s="145">
        <f>IFERROR(IF(AND(L$272=list!$D$3,'Box Calculation'!L$279&lt;&gt;"h",$E294&lt;&gt;0),0,IF(AND(L$273=list!$D$2,$E294&lt;&gt;0,TRUNC(VLOOKUP($E294,'Container Panel'!$B$41:$Z$100,$D294,0)/(VLOOKUP(L$276,UI!$A$12:$O$51,VLOOKUP(L$279,$B$276:$C$278,2,0),0)/1000))&gt;0),1,TRUNC(VLOOKUP($E294,'Container Panel'!$B$41:$Z$100,$D294,0)/(VLOOKUP(L$276,UI!$A$12:$O$51,VLOOKUP(L$279,$B$276:$C$278,2,0),0)/1000)))),"")</f>
        <v>3</v>
      </c>
      <c r="M294" s="145">
        <f>IFERROR(IF(AND(M$272=list!$D$3,'Box Calculation'!M$279&lt;&gt;"h",$E294&lt;&gt;0),0,IF(AND(M$273=list!$D$2,$E294&lt;&gt;0,TRUNC(VLOOKUP($E294,'Container Panel'!$B$41:$Z$100,$D294,0)/(VLOOKUP(M$276,UI!$A$12:$O$51,VLOOKUP(M$279,$B$276:$C$278,2,0),0)/1000))&gt;0),1,TRUNC(VLOOKUP($E294,'Container Panel'!$B$41:$Z$100,$D294,0)/(VLOOKUP(M$276,UI!$A$12:$O$51,VLOOKUP(M$279,$B$276:$C$278,2,0),0)/1000)))),"")</f>
        <v>2</v>
      </c>
      <c r="N294" s="145">
        <f>IFERROR(IF(AND(N$272=list!$D$3,'Box Calculation'!N$279&lt;&gt;"h",$E294&lt;&gt;0),0,IF(AND(N$273=list!$D$2,$E294&lt;&gt;0,TRUNC(VLOOKUP($E294,'Container Panel'!$B$41:$Z$100,$D294,0)/(VLOOKUP(N$276,UI!$A$12:$O$51,VLOOKUP(N$279,$B$276:$C$278,2,0),0)/1000))&gt;0),1,TRUNC(VLOOKUP($E294,'Container Panel'!$B$41:$Z$100,$D294,0)/(VLOOKUP(N$276,UI!$A$12:$O$51,VLOOKUP(N$279,$B$276:$C$278,2,0),0)/1000)))),"")</f>
        <v>0</v>
      </c>
      <c r="O294" s="145">
        <f>IFERROR(IF(AND(O$272=list!$D$3,'Box Calculation'!O$279&lt;&gt;"h",$E294&lt;&gt;0),0,IF(AND(O$273=list!$D$2,$E294&lt;&gt;0,TRUNC(VLOOKUP($E294,'Container Panel'!$B$41:$Z$100,$D294,0)/(VLOOKUP(O$276,UI!$A$12:$O$51,VLOOKUP(O$279,$B$276:$C$278,2,0),0)/1000))&gt;0),1,TRUNC(VLOOKUP($E294,'Container Panel'!$B$41:$Z$100,$D294,0)/(VLOOKUP(O$276,UI!$A$12:$O$51,VLOOKUP(O$279,$B$276:$C$278,2,0),0)/1000)))),"")</f>
        <v>2</v>
      </c>
      <c r="P294" s="145">
        <f>IFERROR(IF(AND(P$272=list!$D$3,'Box Calculation'!P$279&lt;&gt;"h",$E294&lt;&gt;0),0,IF(AND(P$273=list!$D$2,$E294&lt;&gt;0,TRUNC(VLOOKUP($E294,'Container Panel'!$B$41:$Z$100,$D294,0)/(VLOOKUP(P$276,UI!$A$12:$O$51,VLOOKUP(P$279,$B$276:$C$278,2,0),0)/1000))&gt;0),1,TRUNC(VLOOKUP($E294,'Container Panel'!$B$41:$Z$100,$D294,0)/(VLOOKUP(P$276,UI!$A$12:$O$51,VLOOKUP(P$279,$B$276:$C$278,2,0),0)/1000)))),"")</f>
        <v>0</v>
      </c>
      <c r="Q294" s="145">
        <f>IFERROR(IF(AND(Q$272=list!$D$3,'Box Calculation'!Q$279&lt;&gt;"h",$E294&lt;&gt;0),0,IF(AND(Q$273=list!$D$2,$E294&lt;&gt;0,TRUNC(VLOOKUP($E294,'Container Panel'!$B$41:$Z$100,$D294,0)/(VLOOKUP(Q$276,UI!$A$12:$O$51,VLOOKUP(Q$279,$B$276:$C$278,2,0),0)/1000))&gt;0),1,TRUNC(VLOOKUP($E294,'Container Panel'!$B$41:$Z$100,$D294,0)/(VLOOKUP(Q$276,UI!$A$12:$O$51,VLOOKUP(Q$279,$B$276:$C$278,2,0),0)/1000)))),"")</f>
        <v>0</v>
      </c>
      <c r="R294" s="145">
        <f>IFERROR(IF(AND(R$272=list!$D$3,'Box Calculation'!R$279&lt;&gt;"h",$E294&lt;&gt;0),0,IF(AND(R$273=list!$D$2,$E294&lt;&gt;0,TRUNC(VLOOKUP($E294,'Container Panel'!$B$41:$Z$100,$D294,0)/(VLOOKUP(R$276,UI!$A$12:$O$51,VLOOKUP(R$279,$B$276:$C$278,2,0),0)/1000))&gt;0),1,TRUNC(VLOOKUP($E294,'Container Panel'!$B$41:$Z$100,$D294,0)/(VLOOKUP(R$276,UI!$A$12:$O$51,VLOOKUP(R$279,$B$276:$C$278,2,0),0)/1000)))),"")</f>
        <v>0</v>
      </c>
      <c r="S294" s="145" t="str">
        <f>IFERROR(IF(AND(S$272=list!$D$3,'Box Calculation'!S$279&lt;&gt;"h",$E294&lt;&gt;0),0,IF(AND(S$273=list!$D$2,$E294&lt;&gt;0,TRUNC(VLOOKUP($E294,'Container Panel'!$B$41:$Z$100,$D294,0)/(VLOOKUP(S$276,UI!$A$12:$O$51,VLOOKUP(S$279,$B$276:$C$278,2,0),0)/1000))&gt;0),1,TRUNC(VLOOKUP($E294,'Container Panel'!$B$41:$Z$100,$D294,0)/(VLOOKUP(S$276,UI!$A$12:$O$51,VLOOKUP(S$279,$B$276:$C$278,2,0),0)/1000)))),"")</f>
        <v/>
      </c>
      <c r="T294" s="145" t="str">
        <f>IFERROR(IF(AND(T$272=list!$D$3,'Box Calculation'!T$279&lt;&gt;"h",$E294&lt;&gt;0),0,IF(AND(T$273=list!$D$2,$E294&lt;&gt;0,TRUNC(VLOOKUP($E294,'Container Panel'!$B$41:$Z$100,$D294,0)/(VLOOKUP(T$276,UI!$A$12:$O$51,VLOOKUP(T$279,$B$276:$C$278,2,0),0)/1000))&gt;0),1,TRUNC(VLOOKUP($E294,'Container Panel'!$B$41:$Z$100,$D294,0)/(VLOOKUP(T$276,UI!$A$12:$O$51,VLOOKUP(T$279,$B$276:$C$278,2,0),0)/1000)))),"")</f>
        <v/>
      </c>
      <c r="U294" s="145" t="str">
        <f>IFERROR(IF(AND(U$272=list!$D$3,'Box Calculation'!U$279&lt;&gt;"h",$E294&lt;&gt;0),0,IF(AND(U$273=list!$D$2,$E294&lt;&gt;0,TRUNC(VLOOKUP($E294,'Container Panel'!$B$41:$Z$100,$D294,0)/(VLOOKUP(U$276,UI!$A$12:$O$51,VLOOKUP(U$279,$B$276:$C$278,2,0),0)/1000))&gt;0),1,TRUNC(VLOOKUP($E294,'Container Panel'!$B$41:$Z$100,$D294,0)/(VLOOKUP(U$276,UI!$A$12:$O$51,VLOOKUP(U$279,$B$276:$C$278,2,0),0)/1000)))),"")</f>
        <v/>
      </c>
      <c r="V294" s="145" t="str">
        <f>IFERROR(IF(AND(V$272=list!$D$3,'Box Calculation'!V$279&lt;&gt;"h",$E294&lt;&gt;0),0,IF(AND(V$273=list!$D$2,$E294&lt;&gt;0,TRUNC(VLOOKUP($E294,'Container Panel'!$B$41:$Z$100,$D294,0)/(VLOOKUP(V$276,UI!$A$12:$O$51,VLOOKUP(V$279,$B$276:$C$278,2,0),0)/1000))&gt;0),1,TRUNC(VLOOKUP($E294,'Container Panel'!$B$41:$Z$100,$D294,0)/(VLOOKUP(V$276,UI!$A$12:$O$51,VLOOKUP(V$279,$B$276:$C$278,2,0),0)/1000)))),"")</f>
        <v/>
      </c>
      <c r="W294" s="145" t="str">
        <f>IFERROR(IF(AND(W$272=list!$D$3,'Box Calculation'!W$279&lt;&gt;"h",$E294&lt;&gt;0),0,IF(AND(W$273=list!$D$2,$E294&lt;&gt;0,TRUNC(VLOOKUP($E294,'Container Panel'!$B$41:$Z$100,$D294,0)/(VLOOKUP(W$276,UI!$A$12:$O$51,VLOOKUP(W$279,$B$276:$C$278,2,0),0)/1000))&gt;0),1,TRUNC(VLOOKUP($E294,'Container Panel'!$B$41:$Z$100,$D294,0)/(VLOOKUP(W$276,UI!$A$12:$O$51,VLOOKUP(W$279,$B$276:$C$278,2,0),0)/1000)))),"")</f>
        <v/>
      </c>
      <c r="X294" s="145" t="str">
        <f>IFERROR(IF(AND(X$272=list!$D$3,'Box Calculation'!X$279&lt;&gt;"h",$E294&lt;&gt;0),0,IF(AND(X$273=list!$D$2,$E294&lt;&gt;0,TRUNC(VLOOKUP($E294,'Container Panel'!$B$41:$Z$100,$D294,0)/(VLOOKUP(X$276,UI!$A$12:$O$51,VLOOKUP(X$279,$B$276:$C$278,2,0),0)/1000))&gt;0),1,TRUNC(VLOOKUP($E294,'Container Panel'!$B$41:$Z$100,$D294,0)/(VLOOKUP(X$276,UI!$A$12:$O$51,VLOOKUP(X$279,$B$276:$C$278,2,0),0)/1000)))),"")</f>
        <v/>
      </c>
      <c r="Y294" s="145" t="str">
        <f>IFERROR(IF(AND(Y$272=list!$D$3,'Box Calculation'!Y$279&lt;&gt;"h",$E294&lt;&gt;0),0,IF(AND(Y$273=list!$D$2,$E294&lt;&gt;0,TRUNC(VLOOKUP($E294,'Container Panel'!$B$41:$Z$100,$D294,0)/(VLOOKUP(Y$276,UI!$A$12:$O$51,VLOOKUP(Y$279,$B$276:$C$278,2,0),0)/1000))&gt;0),1,TRUNC(VLOOKUP($E294,'Container Panel'!$B$41:$Z$100,$D294,0)/(VLOOKUP(Y$276,UI!$A$12:$O$51,VLOOKUP(Y$279,$B$276:$C$278,2,0),0)/1000)))),"")</f>
        <v/>
      </c>
      <c r="Z294" s="145" t="str">
        <f>IFERROR(IF(AND(Z$272=list!$D$3,'Box Calculation'!Z$279&lt;&gt;"h",$E294&lt;&gt;0),0,IF(AND(Z$273=list!$D$2,$E294&lt;&gt;0,TRUNC(VLOOKUP($E294,'Container Panel'!$B$41:$Z$100,$D294,0)/(VLOOKUP(Z$276,UI!$A$12:$O$51,VLOOKUP(Z$279,$B$276:$C$278,2,0),0)/1000))&gt;0),1,TRUNC(VLOOKUP($E294,'Container Panel'!$B$41:$Z$100,$D294,0)/(VLOOKUP(Z$276,UI!$A$12:$O$51,VLOOKUP(Z$279,$B$276:$C$278,2,0),0)/1000)))),"")</f>
        <v/>
      </c>
      <c r="AA294" s="145" t="str">
        <f>IFERROR(IF(AND(AA$272=list!$D$3,'Box Calculation'!AA$279&lt;&gt;"h",$E294&lt;&gt;0),0,IF(AND(AA$273=list!$D$2,$E294&lt;&gt;0,TRUNC(VLOOKUP($E294,'Container Panel'!$B$41:$Z$100,$D294,0)/(VLOOKUP(AA$276,UI!$A$12:$O$51,VLOOKUP(AA$279,$B$276:$C$278,2,0),0)/1000))&gt;0),1,TRUNC(VLOOKUP($E294,'Container Panel'!$B$41:$Z$100,$D294,0)/(VLOOKUP(AA$276,UI!$A$12:$O$51,VLOOKUP(AA$279,$B$276:$C$278,2,0),0)/1000)))),"")</f>
        <v/>
      </c>
      <c r="AB294" s="145" t="str">
        <f>IFERROR(IF(AND(AB$272=list!$D$3,'Box Calculation'!AB$279&lt;&gt;"h",$E294&lt;&gt;0),0,IF(AND(AB$273=list!$D$2,$E294&lt;&gt;0,TRUNC(VLOOKUP($E294,'Container Panel'!$B$41:$Z$100,$D294,0)/(VLOOKUP(AB$276,UI!$A$12:$O$51,VLOOKUP(AB$279,$B$276:$C$278,2,0),0)/1000))&gt;0),1,TRUNC(VLOOKUP($E294,'Container Panel'!$B$41:$Z$100,$D294,0)/(VLOOKUP(AB$276,UI!$A$12:$O$51,VLOOKUP(AB$279,$B$276:$C$278,2,0),0)/1000)))),"")</f>
        <v/>
      </c>
      <c r="AC294" s="145" t="str">
        <f>IFERROR(IF(AND(AC$272=list!$D$3,'Box Calculation'!AC$279&lt;&gt;"h",$E294&lt;&gt;0),0,IF(AND(AC$273=list!$D$2,$E294&lt;&gt;0,TRUNC(VLOOKUP($E294,'Container Panel'!$B$41:$Z$100,$D294,0)/(VLOOKUP(AC$276,UI!$A$12:$O$51,VLOOKUP(AC$279,$B$276:$C$278,2,0),0)/1000))&gt;0),1,TRUNC(VLOOKUP($E294,'Container Panel'!$B$41:$Z$100,$D294,0)/(VLOOKUP(AC$276,UI!$A$12:$O$51,VLOOKUP(AC$279,$B$276:$C$278,2,0),0)/1000)))),"")</f>
        <v/>
      </c>
      <c r="AD294" s="145" t="str">
        <f>IFERROR(IF(AND(AD$272=list!$D$3,'Box Calculation'!AD$279&lt;&gt;"h",$E294&lt;&gt;0),0,IF(AND(AD$273=list!$D$2,$E294&lt;&gt;0,TRUNC(VLOOKUP($E294,'Container Panel'!$B$41:$Z$100,$D294,0)/(VLOOKUP(AD$276,UI!$A$12:$O$51,VLOOKUP(AD$279,$B$276:$C$278,2,0),0)/1000))&gt;0),1,TRUNC(VLOOKUP($E294,'Container Panel'!$B$41:$Z$100,$D294,0)/(VLOOKUP(AD$276,UI!$A$12:$O$51,VLOOKUP(AD$279,$B$276:$C$278,2,0),0)/1000)))),"")</f>
        <v/>
      </c>
      <c r="AE294" s="145" t="str">
        <f>IFERROR(IF(AND(AE$272=list!$D$3,'Box Calculation'!AE$279&lt;&gt;"h",$E294&lt;&gt;0),0,IF(AND(AE$273=list!$D$2,$E294&lt;&gt;0,TRUNC(VLOOKUP($E294,'Container Panel'!$B$41:$Z$100,$D294,0)/(VLOOKUP(AE$276,UI!$A$12:$O$51,VLOOKUP(AE$279,$B$276:$C$278,2,0),0)/1000))&gt;0),1,TRUNC(VLOOKUP($E294,'Container Panel'!$B$41:$Z$100,$D294,0)/(VLOOKUP(AE$276,UI!$A$12:$O$51,VLOOKUP(AE$279,$B$276:$C$278,2,0),0)/1000)))),"")</f>
        <v/>
      </c>
      <c r="AF294" s="145" t="str">
        <f>IFERROR(IF(AND(AF$272=list!$D$3,'Box Calculation'!AF$279&lt;&gt;"h",$E294&lt;&gt;0),0,IF(AND(AF$273=list!$D$2,$E294&lt;&gt;0,TRUNC(VLOOKUP($E294,'Container Panel'!$B$41:$Z$100,$D294,0)/(VLOOKUP(AF$276,UI!$A$12:$O$51,VLOOKUP(AF$279,$B$276:$C$278,2,0),0)/1000))&gt;0),1,TRUNC(VLOOKUP($E294,'Container Panel'!$B$41:$Z$100,$D294,0)/(VLOOKUP(AF$276,UI!$A$12:$O$51,VLOOKUP(AF$279,$B$276:$C$278,2,0),0)/1000)))),"")</f>
        <v/>
      </c>
      <c r="AG294" s="145" t="str">
        <f>IFERROR(IF(AND(AG$272=list!$D$3,'Box Calculation'!AG$279&lt;&gt;"h",$E294&lt;&gt;0),0,IF(AND(AG$273=list!$D$2,$E294&lt;&gt;0,TRUNC(VLOOKUP($E294,'Container Panel'!$B$41:$Z$100,$D294,0)/(VLOOKUP(AG$276,UI!$A$12:$O$51,VLOOKUP(AG$279,$B$276:$C$278,2,0),0)/1000))&gt;0),1,TRUNC(VLOOKUP($E294,'Container Panel'!$B$41:$Z$100,$D294,0)/(VLOOKUP(AG$276,UI!$A$12:$O$51,VLOOKUP(AG$279,$B$276:$C$278,2,0),0)/1000)))),"")</f>
        <v/>
      </c>
      <c r="AH294" s="145" t="str">
        <f>IFERROR(IF(AND(AH$272=list!$D$3,'Box Calculation'!AH$279&lt;&gt;"h",$E294&lt;&gt;0),0,IF(AND(AH$273=list!$D$2,$E294&lt;&gt;0,TRUNC(VLOOKUP($E294,'Container Panel'!$B$41:$Z$100,$D294,0)/(VLOOKUP(AH$276,UI!$A$12:$O$51,VLOOKUP(AH$279,$B$276:$C$278,2,0),0)/1000))&gt;0),1,TRUNC(VLOOKUP($E294,'Container Panel'!$B$41:$Z$100,$D294,0)/(VLOOKUP(AH$276,UI!$A$12:$O$51,VLOOKUP(AH$279,$B$276:$C$278,2,0),0)/1000)))),"")</f>
        <v/>
      </c>
      <c r="AI294" s="145" t="str">
        <f>IFERROR(IF(AND(AI$272=list!$D$3,'Box Calculation'!AI$279&lt;&gt;"h",$E294&lt;&gt;0),0,IF(AND(AI$273=list!$D$2,$E294&lt;&gt;0,TRUNC(VLOOKUP($E294,'Container Panel'!$B$41:$Z$100,$D294,0)/(VLOOKUP(AI$276,UI!$A$12:$O$51,VLOOKUP(AI$279,$B$276:$C$278,2,0),0)/1000))&gt;0),1,TRUNC(VLOOKUP($E294,'Container Panel'!$B$41:$Z$100,$D294,0)/(VLOOKUP(AI$276,UI!$A$12:$O$51,VLOOKUP(AI$279,$B$276:$C$278,2,0),0)/1000)))),"")</f>
        <v/>
      </c>
      <c r="AJ294" s="145" t="str">
        <f>IFERROR(IF(AND(AJ$272=list!$D$3,'Box Calculation'!AJ$279&lt;&gt;"h",$E294&lt;&gt;0),0,IF(AND(AJ$273=list!$D$2,$E294&lt;&gt;0,TRUNC(VLOOKUP($E294,'Container Panel'!$B$41:$Z$100,$D294,0)/(VLOOKUP(AJ$276,UI!$A$12:$O$51,VLOOKUP(AJ$279,$B$276:$C$278,2,0),0)/1000))&gt;0),1,TRUNC(VLOOKUP($E294,'Container Panel'!$B$41:$Z$100,$D294,0)/(VLOOKUP(AJ$276,UI!$A$12:$O$51,VLOOKUP(AJ$279,$B$276:$C$278,2,0),0)/1000)))),"")</f>
        <v/>
      </c>
      <c r="AK294" s="145" t="str">
        <f>IFERROR(IF(AND(AK$272=list!$D$3,'Box Calculation'!AK$279&lt;&gt;"h",$E294&lt;&gt;0),0,IF(AND(AK$273=list!$D$2,$E294&lt;&gt;0,TRUNC(VLOOKUP($E294,'Container Panel'!$B$41:$Z$100,$D294,0)/(VLOOKUP(AK$276,UI!$A$12:$O$51,VLOOKUP(AK$279,$B$276:$C$278,2,0),0)/1000))&gt;0),1,TRUNC(VLOOKUP($E294,'Container Panel'!$B$41:$Z$100,$D294,0)/(VLOOKUP(AK$276,UI!$A$12:$O$51,VLOOKUP(AK$279,$B$276:$C$278,2,0),0)/1000)))),"")</f>
        <v/>
      </c>
      <c r="AL294" s="145" t="str">
        <f>IFERROR(IF(AND(AL$272=list!$D$3,'Box Calculation'!AL$279&lt;&gt;"h",$E294&lt;&gt;0),0,IF(AND(AL$273=list!$D$2,$E294&lt;&gt;0,TRUNC(VLOOKUP($E294,'Container Panel'!$B$41:$Z$100,$D294,0)/(VLOOKUP(AL$276,UI!$A$12:$O$51,VLOOKUP(AL$279,$B$276:$C$278,2,0),0)/1000))&gt;0),1,TRUNC(VLOOKUP($E294,'Container Panel'!$B$41:$Z$100,$D294,0)/(VLOOKUP(AL$276,UI!$A$12:$O$51,VLOOKUP(AL$279,$B$276:$C$278,2,0),0)/1000)))),"")</f>
        <v/>
      </c>
      <c r="AM294" s="145" t="str">
        <f>IFERROR(IF(AND(AM$272=list!$D$3,'Box Calculation'!AM$279&lt;&gt;"h",$E294&lt;&gt;0),0,IF(AND(AM$273=list!$D$2,$E294&lt;&gt;0,TRUNC(VLOOKUP($E294,'Container Panel'!$B$41:$Z$100,$D294,0)/(VLOOKUP(AM$276,UI!$A$12:$O$51,VLOOKUP(AM$279,$B$276:$C$278,2,0),0)/1000))&gt;0),1,TRUNC(VLOOKUP($E294,'Container Panel'!$B$41:$Z$100,$D294,0)/(VLOOKUP(AM$276,UI!$A$12:$O$51,VLOOKUP(AM$279,$B$276:$C$278,2,0),0)/1000)))),"")</f>
        <v/>
      </c>
      <c r="AN294" s="145" t="str">
        <f>IFERROR(IF(AND(AN$272=list!$D$3,'Box Calculation'!AN$279&lt;&gt;"h",$E294&lt;&gt;0),0,IF(AND(AN$273=list!$D$2,$E294&lt;&gt;0,TRUNC(VLOOKUP($E294,'Container Panel'!$B$41:$Z$100,$D294,0)/(VLOOKUP(AN$276,UI!$A$12:$O$51,VLOOKUP(AN$279,$B$276:$C$278,2,0),0)/1000))&gt;0),1,TRUNC(VLOOKUP($E294,'Container Panel'!$B$41:$Z$100,$D294,0)/(VLOOKUP(AN$276,UI!$A$12:$O$51,VLOOKUP(AN$279,$B$276:$C$278,2,0),0)/1000)))),"")</f>
        <v/>
      </c>
      <c r="AO294" s="145" t="str">
        <f>IFERROR(IF(AND(AO$272=list!$D$3,'Box Calculation'!AO$279&lt;&gt;"h",$E294&lt;&gt;0),0,IF(AND(AO$273=list!$D$2,$E294&lt;&gt;0,TRUNC(VLOOKUP($E294,'Container Panel'!$B$41:$Z$100,$D294,0)/(VLOOKUP(AO$276,UI!$A$12:$O$51,VLOOKUP(AO$279,$B$276:$C$278,2,0),0)/1000))&gt;0),1,TRUNC(VLOOKUP($E294,'Container Panel'!$B$41:$Z$100,$D294,0)/(VLOOKUP(AO$276,UI!$A$12:$O$51,VLOOKUP(AO$279,$B$276:$C$278,2,0),0)/1000)))),"")</f>
        <v/>
      </c>
      <c r="AP294" s="145" t="str">
        <f>IFERROR(IF(AND(AP$272=list!$D$3,'Box Calculation'!AP$279&lt;&gt;"h",$E294&lt;&gt;0),0,IF(AND(AP$273=list!$D$2,$E294&lt;&gt;0,TRUNC(VLOOKUP($E294,'Container Panel'!$B$41:$Z$100,$D294,0)/(VLOOKUP(AP$276,UI!$A$12:$O$51,VLOOKUP(AP$279,$B$276:$C$278,2,0),0)/1000))&gt;0),1,TRUNC(VLOOKUP($E294,'Container Panel'!$B$41:$Z$100,$D294,0)/(VLOOKUP(AP$276,UI!$A$12:$O$51,VLOOKUP(AP$279,$B$276:$C$278,2,0),0)/1000)))),"")</f>
        <v/>
      </c>
      <c r="AQ294" s="145" t="str">
        <f>IFERROR(IF(AND(AQ$272=list!$D$3,'Box Calculation'!AQ$279&lt;&gt;"h",$E294&lt;&gt;0),0,IF(AND(AQ$273=list!$D$2,$E294&lt;&gt;0,TRUNC(VLOOKUP($E294,'Container Panel'!$B$41:$Z$100,$D294,0)/(VLOOKUP(AQ$276,UI!$A$12:$O$51,VLOOKUP(AQ$279,$B$276:$C$278,2,0),0)/1000))&gt;0),1,TRUNC(VLOOKUP($E294,'Container Panel'!$B$41:$Z$100,$D294,0)/(VLOOKUP(AQ$276,UI!$A$12:$O$51,VLOOKUP(AQ$279,$B$276:$C$278,2,0),0)/1000)))),"")</f>
        <v/>
      </c>
      <c r="AR294" s="145" t="str">
        <f>IFERROR(IF(AND(AR$272=list!$D$3,'Box Calculation'!AR$279&lt;&gt;"h",$E294&lt;&gt;0),0,IF(AND(AR$273=list!$D$2,$E294&lt;&gt;0,TRUNC(VLOOKUP($E294,'Container Panel'!$B$41:$Z$100,$D294,0)/(VLOOKUP(AR$276,UI!$A$12:$O$51,VLOOKUP(AR$279,$B$276:$C$278,2,0),0)/1000))&gt;0),1,TRUNC(VLOOKUP($E294,'Container Panel'!$B$41:$Z$100,$D294,0)/(VLOOKUP(AR$276,UI!$A$12:$O$51,VLOOKUP(AR$279,$B$276:$C$278,2,0),0)/1000)))),"")</f>
        <v/>
      </c>
      <c r="AS294" s="145" t="str">
        <f>IFERROR(IF(AND(AS$272=list!$D$3,'Box Calculation'!AS$279&lt;&gt;"h",$E294&lt;&gt;0),0,IF(AND(AS$273=list!$D$2,$E294&lt;&gt;0,TRUNC(VLOOKUP($E294,'Container Panel'!$B$41:$Z$100,$D294,0)/(VLOOKUP(AS$276,UI!$A$12:$O$51,VLOOKUP(AS$279,$B$276:$C$278,2,0),0)/1000))&gt;0),1,TRUNC(VLOOKUP($E294,'Container Panel'!$B$41:$Z$100,$D294,0)/(VLOOKUP(AS$276,UI!$A$12:$O$51,VLOOKUP(AS$279,$B$276:$C$278,2,0),0)/1000)))),"")</f>
        <v/>
      </c>
      <c r="AT294" s="145" t="str">
        <f>IFERROR(IF(AND(AT$272=list!$D$3,'Box Calculation'!AT$279&lt;&gt;"h",$E294&lt;&gt;0),0,IF(AND(AT$273=list!$D$2,$E294&lt;&gt;0,TRUNC(VLOOKUP($E294,'Container Panel'!$B$41:$Z$100,$D294,0)/(VLOOKUP(AT$276,UI!$A$12:$O$51,VLOOKUP(AT$279,$B$276:$C$278,2,0),0)/1000))&gt;0),1,TRUNC(VLOOKUP($E294,'Container Panel'!$B$41:$Z$100,$D294,0)/(VLOOKUP(AT$276,UI!$A$12:$O$51,VLOOKUP(AT$279,$B$276:$C$278,2,0),0)/1000)))),"")</f>
        <v/>
      </c>
      <c r="AU294" s="145" t="str">
        <f>IFERROR(IF(AND(AU$272=list!$D$3,'Box Calculation'!AU$279&lt;&gt;"h",$E294&lt;&gt;0),0,IF(AND(AU$273=list!$D$2,$E294&lt;&gt;0,TRUNC(VLOOKUP($E294,'Container Panel'!$B$41:$Z$100,$D294,0)/(VLOOKUP(AU$276,UI!$A$12:$O$51,VLOOKUP(AU$279,$B$276:$C$278,2,0),0)/1000))&gt;0),1,TRUNC(VLOOKUP($E294,'Container Panel'!$B$41:$Z$100,$D294,0)/(VLOOKUP(AU$276,UI!$A$12:$O$51,VLOOKUP(AU$279,$B$276:$C$278,2,0),0)/1000)))),"")</f>
        <v/>
      </c>
      <c r="AV294" s="145" t="str">
        <f>IFERROR(IF(AND(AV$272=list!$D$3,'Box Calculation'!AV$279&lt;&gt;"h",$E294&lt;&gt;0),0,IF(AND(AV$273=list!$D$2,$E294&lt;&gt;0,TRUNC(VLOOKUP($E294,'Container Panel'!$B$41:$Z$100,$D294,0)/(VLOOKUP(AV$276,UI!$A$12:$O$51,VLOOKUP(AV$279,$B$276:$C$278,2,0),0)/1000))&gt;0),1,TRUNC(VLOOKUP($E294,'Container Panel'!$B$41:$Z$100,$D294,0)/(VLOOKUP(AV$276,UI!$A$12:$O$51,VLOOKUP(AV$279,$B$276:$C$278,2,0),0)/1000)))),"")</f>
        <v/>
      </c>
      <c r="AW294" s="145" t="str">
        <f>IFERROR(IF(AND(AW$272=list!$D$3,'Box Calculation'!AW$279&lt;&gt;"h",$E294&lt;&gt;0),0,IF(AND(AW$273=list!$D$2,$E294&lt;&gt;0,TRUNC(VLOOKUP($E294,'Container Panel'!$B$41:$Z$100,$D294,0)/(VLOOKUP(AW$276,UI!$A$12:$O$51,VLOOKUP(AW$279,$B$276:$C$278,2,0),0)/1000))&gt;0),1,TRUNC(VLOOKUP($E294,'Container Panel'!$B$41:$Z$100,$D294,0)/(VLOOKUP(AW$276,UI!$A$12:$O$51,VLOOKUP(AW$279,$B$276:$C$278,2,0),0)/1000)))),"")</f>
        <v/>
      </c>
      <c r="AX294" s="145" t="str">
        <f>IFERROR(IF(AND(AX$272=list!$D$3,'Box Calculation'!AX$279&lt;&gt;"h",$E294&lt;&gt;0),0,IF(AND(AX$273=list!$D$2,$E294&lt;&gt;0,TRUNC(VLOOKUP($E294,'Container Panel'!$B$41:$Z$100,$D294,0)/(VLOOKUP(AX$276,UI!$A$12:$O$51,VLOOKUP(AX$279,$B$276:$C$278,2,0),0)/1000))&gt;0),1,TRUNC(VLOOKUP($E294,'Container Panel'!$B$41:$Z$100,$D294,0)/(VLOOKUP(AX$276,UI!$A$12:$O$51,VLOOKUP(AX$279,$B$276:$C$278,2,0),0)/1000)))),"")</f>
        <v/>
      </c>
      <c r="AY294" s="145" t="str">
        <f>IFERROR(IF(AND(AY$272=list!$D$3,'Box Calculation'!AY$279&lt;&gt;"h",$E294&lt;&gt;0),0,IF(AND(AY$273=list!$D$2,$E294&lt;&gt;0,TRUNC(VLOOKUP($E294,'Container Panel'!$B$41:$Z$100,$D294,0)/(VLOOKUP(AY$276,UI!$A$12:$O$51,VLOOKUP(AY$279,$B$276:$C$278,2,0),0)/1000))&gt;0),1,TRUNC(VLOOKUP($E294,'Container Panel'!$B$41:$Z$100,$D294,0)/(VLOOKUP(AY$276,UI!$A$12:$O$51,VLOOKUP(AY$279,$B$276:$C$278,2,0),0)/1000)))),"")</f>
        <v/>
      </c>
      <c r="AZ294" s="145" t="str">
        <f>IFERROR(IF(AND(AZ$272=list!$D$3,'Box Calculation'!AZ$279&lt;&gt;"h",$E294&lt;&gt;0),0,IF(AND(AZ$273=list!$D$2,$E294&lt;&gt;0,TRUNC(VLOOKUP($E294,'Container Panel'!$B$41:$Z$100,$D294,0)/(VLOOKUP(AZ$276,UI!$A$12:$O$51,VLOOKUP(AZ$279,$B$276:$C$278,2,0),0)/1000))&gt;0),1,TRUNC(VLOOKUP($E294,'Container Panel'!$B$41:$Z$100,$D294,0)/(VLOOKUP(AZ$276,UI!$A$12:$O$51,VLOOKUP(AZ$279,$B$276:$C$278,2,0),0)/1000)))),"")</f>
        <v/>
      </c>
      <c r="BA294" s="145" t="str">
        <f>IFERROR(IF(AND(BA$272=list!$D$3,'Box Calculation'!BA$279&lt;&gt;"h",$E294&lt;&gt;0),0,IF(AND(BA$273=list!$D$2,$E294&lt;&gt;0,TRUNC(VLOOKUP($E294,'Container Panel'!$B$41:$Z$100,$D294,0)/(VLOOKUP(BA$276,UI!$A$12:$O$51,VLOOKUP(BA$279,$B$276:$C$278,2,0),0)/1000))&gt;0),1,TRUNC(VLOOKUP($E294,'Container Panel'!$B$41:$Z$100,$D294,0)/(VLOOKUP(BA$276,UI!$A$12:$O$51,VLOOKUP(BA$279,$B$276:$C$278,2,0),0)/1000)))),"")</f>
        <v/>
      </c>
      <c r="BB294" s="145" t="str">
        <f>IFERROR(IF(AND(BB$272=list!$D$3,'Box Calculation'!BB$279&lt;&gt;"h",$E294&lt;&gt;0),0,IF(AND(BB$273=list!$D$2,$E294&lt;&gt;0,TRUNC(VLOOKUP($E294,'Container Panel'!$B$41:$Z$100,$D294,0)/(VLOOKUP(BB$276,UI!$A$12:$O$51,VLOOKUP(BB$279,$B$276:$C$278,2,0),0)/1000))&gt;0),1,TRUNC(VLOOKUP($E294,'Container Panel'!$B$41:$Z$100,$D294,0)/(VLOOKUP(BB$276,UI!$A$12:$O$51,VLOOKUP(BB$279,$B$276:$C$278,2,0),0)/1000)))),"")</f>
        <v/>
      </c>
      <c r="BC294" s="145" t="str">
        <f>IFERROR(IF(AND(BC$272=list!$D$3,'Box Calculation'!BC$279&lt;&gt;"h",$E294&lt;&gt;0),0,IF(AND(BC$273=list!$D$2,$E294&lt;&gt;0,TRUNC(VLOOKUP($E294,'Container Panel'!$B$41:$Z$100,$D294,0)/(VLOOKUP(BC$276,UI!$A$12:$O$51,VLOOKUP(BC$279,$B$276:$C$278,2,0),0)/1000))&gt;0),1,TRUNC(VLOOKUP($E294,'Container Panel'!$B$41:$Z$100,$D294,0)/(VLOOKUP(BC$276,UI!$A$12:$O$51,VLOOKUP(BC$279,$B$276:$C$278,2,0),0)/1000)))),"")</f>
        <v/>
      </c>
      <c r="BD294" s="145" t="str">
        <f>IFERROR(IF(AND(BD$272=list!$D$3,'Box Calculation'!BD$279&lt;&gt;"h",$E294&lt;&gt;0),0,IF(AND(BD$273=list!$D$2,$E294&lt;&gt;0,TRUNC(VLOOKUP($E294,'Container Panel'!$B$41:$Z$100,$D294,0)/(VLOOKUP(BD$276,UI!$A$12:$O$51,VLOOKUP(BD$279,$B$276:$C$278,2,0),0)/1000))&gt;0),1,TRUNC(VLOOKUP($E294,'Container Panel'!$B$41:$Z$100,$D294,0)/(VLOOKUP(BD$276,UI!$A$12:$O$51,VLOOKUP(BD$279,$B$276:$C$278,2,0),0)/1000)))),"")</f>
        <v/>
      </c>
      <c r="BE294" s="145" t="str">
        <f>IFERROR(IF(AND(BE$272=list!$D$3,'Box Calculation'!BE$279&lt;&gt;"h",$E294&lt;&gt;0),0,IF(AND(BE$273=list!$D$2,$E294&lt;&gt;0,TRUNC(VLOOKUP($E294,'Container Panel'!$B$41:$Z$100,$D294,0)/(VLOOKUP(BE$276,UI!$A$12:$O$51,VLOOKUP(BE$279,$B$276:$C$278,2,0),0)/1000))&gt;0),1,TRUNC(VLOOKUP($E294,'Container Panel'!$B$41:$Z$100,$D294,0)/(VLOOKUP(BE$276,UI!$A$12:$O$51,VLOOKUP(BE$279,$B$276:$C$278,2,0),0)/1000)))),"")</f>
        <v/>
      </c>
      <c r="BF294" s="145" t="str">
        <f>IFERROR(IF(AND(BF$272=list!$D$3,'Box Calculation'!BF$279&lt;&gt;"h",$E294&lt;&gt;0),0,IF(AND(BF$273=list!$D$2,$E294&lt;&gt;0,TRUNC(VLOOKUP($E294,'Container Panel'!$B$41:$Z$100,$D294,0)/(VLOOKUP(BF$276,UI!$A$12:$O$51,VLOOKUP(BF$279,$B$276:$C$278,2,0),0)/1000))&gt;0),1,TRUNC(VLOOKUP($E294,'Container Panel'!$B$41:$Z$100,$D294,0)/(VLOOKUP(BF$276,UI!$A$12:$O$51,VLOOKUP(BF$279,$B$276:$C$278,2,0),0)/1000)))),"")</f>
        <v/>
      </c>
      <c r="BG294" s="145" t="str">
        <f>IFERROR(IF(AND(BG$272=list!$D$3,'Box Calculation'!BG$279&lt;&gt;"h",$E294&lt;&gt;0),0,IF(AND(BG$273=list!$D$2,$E294&lt;&gt;0,TRUNC(VLOOKUP($E294,'Container Panel'!$B$41:$Z$100,$D294,0)/(VLOOKUP(BG$276,UI!$A$12:$O$51,VLOOKUP(BG$279,$B$276:$C$278,2,0),0)/1000))&gt;0),1,TRUNC(VLOOKUP($E294,'Container Panel'!$B$41:$Z$100,$D294,0)/(VLOOKUP(BG$276,UI!$A$12:$O$51,VLOOKUP(BG$279,$B$276:$C$278,2,0),0)/1000)))),"")</f>
        <v/>
      </c>
      <c r="BH294" s="145" t="str">
        <f>IFERROR(IF(AND(BH$272=list!$D$3,'Box Calculation'!BH$279&lt;&gt;"h",$E294&lt;&gt;0),0,IF(AND(BH$273=list!$D$2,$E294&lt;&gt;0,TRUNC(VLOOKUP($E294,'Container Panel'!$B$41:$Z$100,$D294,0)/(VLOOKUP(BH$276,UI!$A$12:$O$51,VLOOKUP(BH$279,$B$276:$C$278,2,0),0)/1000))&gt;0),1,TRUNC(VLOOKUP($E294,'Container Panel'!$B$41:$Z$100,$D294,0)/(VLOOKUP(BH$276,UI!$A$12:$O$51,VLOOKUP(BH$279,$B$276:$C$278,2,0),0)/1000)))),"")</f>
        <v/>
      </c>
      <c r="BI294" s="145" t="str">
        <f>IFERROR(IF(AND(BI$272=list!$D$3,'Box Calculation'!BI$279&lt;&gt;"h",$E294&lt;&gt;0),0,IF(AND(BI$273=list!$D$2,$E294&lt;&gt;0,TRUNC(VLOOKUP($E294,'Container Panel'!$B$41:$Z$100,$D294,0)/(VLOOKUP(BI$276,UI!$A$12:$O$51,VLOOKUP(BI$279,$B$276:$C$278,2,0),0)/1000))&gt;0),1,TRUNC(VLOOKUP($E294,'Container Panel'!$B$41:$Z$100,$D294,0)/(VLOOKUP(BI$276,UI!$A$12:$O$51,VLOOKUP(BI$279,$B$276:$C$278,2,0),0)/1000)))),"")</f>
        <v/>
      </c>
      <c r="BJ294" s="145" t="str">
        <f>IFERROR(IF(AND(BJ$272=list!$D$3,'Box Calculation'!BJ$279&lt;&gt;"h",$E294&lt;&gt;0),0,IF(AND(BJ$273=list!$D$2,$E294&lt;&gt;0,TRUNC(VLOOKUP($E294,'Container Panel'!$B$41:$Z$100,$D294,0)/(VLOOKUP(BJ$276,UI!$A$12:$O$51,VLOOKUP(BJ$279,$B$276:$C$278,2,0),0)/1000))&gt;0),1,TRUNC(VLOOKUP($E294,'Container Panel'!$B$41:$Z$100,$D294,0)/(VLOOKUP(BJ$276,UI!$A$12:$O$51,VLOOKUP(BJ$279,$B$276:$C$278,2,0),0)/1000)))),"")</f>
        <v/>
      </c>
      <c r="BK294" s="145" t="str">
        <f>IFERROR(IF(AND(BK$272=list!$D$3,'Box Calculation'!BK$279&lt;&gt;"h",$E294&lt;&gt;0),0,IF(AND(BK$273=list!$D$2,$E294&lt;&gt;0,TRUNC(VLOOKUP($E294,'Container Panel'!$B$41:$Z$100,$D294,0)/(VLOOKUP(BK$276,UI!$A$12:$O$51,VLOOKUP(BK$279,$B$276:$C$278,2,0),0)/1000))&gt;0),1,TRUNC(VLOOKUP($E294,'Container Panel'!$B$41:$Z$100,$D294,0)/(VLOOKUP(BK$276,UI!$A$12:$O$51,VLOOKUP(BK$279,$B$276:$C$278,2,0),0)/1000)))),"")</f>
        <v/>
      </c>
      <c r="BL294" s="145" t="str">
        <f>IFERROR(IF(AND(BL$272=list!$D$3,'Box Calculation'!BL$279&lt;&gt;"h",$E294&lt;&gt;0),0,IF(AND(BL$273=list!$D$2,$E294&lt;&gt;0,TRUNC(VLOOKUP($E294,'Container Panel'!$B$41:$Z$100,$D294,0)/(VLOOKUP(BL$276,UI!$A$12:$O$51,VLOOKUP(BL$279,$B$276:$C$278,2,0),0)/1000))&gt;0),1,TRUNC(VLOOKUP($E294,'Container Panel'!$B$41:$Z$100,$D294,0)/(VLOOKUP(BL$276,UI!$A$12:$O$51,VLOOKUP(BL$279,$B$276:$C$278,2,0),0)/1000)))),"")</f>
        <v/>
      </c>
      <c r="BM294" s="145" t="str">
        <f>IFERROR(IF(AND(BM$272=list!$D$3,'Box Calculation'!BM$279&lt;&gt;"h",$E294&lt;&gt;0),0,IF(AND(BM$273=list!$D$2,$E294&lt;&gt;0,TRUNC(VLOOKUP($E294,'Container Panel'!$B$41:$Z$100,$D294,0)/(VLOOKUP(BM$276,UI!$A$12:$O$51,VLOOKUP(BM$279,$B$276:$C$278,2,0),0)/1000))&gt;0),1,TRUNC(VLOOKUP($E294,'Container Panel'!$B$41:$Z$100,$D294,0)/(VLOOKUP(BM$276,UI!$A$12:$O$51,VLOOKUP(BM$279,$B$276:$C$278,2,0),0)/1000)))),"")</f>
        <v/>
      </c>
      <c r="BN294" s="145" t="str">
        <f>IFERROR(IF(AND(BN$272=list!$D$3,'Box Calculation'!BN$279&lt;&gt;"h",$E294&lt;&gt;0),0,IF(AND(BN$273=list!$D$2,$E294&lt;&gt;0,TRUNC(VLOOKUP($E294,'Container Panel'!$B$41:$Z$100,$D294,0)/(VLOOKUP(BN$276,UI!$A$12:$O$51,VLOOKUP(BN$279,$B$276:$C$278,2,0),0)/1000))&gt;0),1,TRUNC(VLOOKUP($E294,'Container Panel'!$B$41:$Z$100,$D294,0)/(VLOOKUP(BN$276,UI!$A$12:$O$51,VLOOKUP(BN$279,$B$276:$C$278,2,0),0)/1000)))),"")</f>
        <v/>
      </c>
      <c r="BO294" s="145" t="str">
        <f>IFERROR(IF(AND(BO$272=list!$D$3,'Box Calculation'!BO$279&lt;&gt;"h",$E294&lt;&gt;0),0,IF(AND(BO$273=list!$D$2,$E294&lt;&gt;0,TRUNC(VLOOKUP($E294,'Container Panel'!$B$41:$Z$100,$D294,0)/(VLOOKUP(BO$276,UI!$A$12:$O$51,VLOOKUP(BO$279,$B$276:$C$278,2,0),0)/1000))&gt;0),1,TRUNC(VLOOKUP($E294,'Container Panel'!$B$41:$Z$100,$D294,0)/(VLOOKUP(BO$276,UI!$A$12:$O$51,VLOOKUP(BO$279,$B$276:$C$278,2,0),0)/1000)))),"")</f>
        <v/>
      </c>
      <c r="BP294" s="145" t="str">
        <f>IFERROR(IF(AND(BP$272=list!$D$3,'Box Calculation'!BP$279&lt;&gt;"h",$E294&lt;&gt;0),0,IF(AND(BP$273=list!$D$2,$E294&lt;&gt;0,TRUNC(VLOOKUP($E294,'Container Panel'!$B$41:$Z$100,$D294,0)/(VLOOKUP(BP$276,UI!$A$12:$O$51,VLOOKUP(BP$279,$B$276:$C$278,2,0),0)/1000))&gt;0),1,TRUNC(VLOOKUP($E294,'Container Panel'!$B$41:$Z$100,$D294,0)/(VLOOKUP(BP$276,UI!$A$12:$O$51,VLOOKUP(BP$279,$B$276:$C$278,2,0),0)/1000)))),"")</f>
        <v/>
      </c>
      <c r="BQ294" s="145" t="str">
        <f>IFERROR(IF(AND(BQ$272=list!$D$3,'Box Calculation'!BQ$279&lt;&gt;"h",$E294&lt;&gt;0),0,IF(AND(BQ$273=list!$D$2,$E294&lt;&gt;0,TRUNC(VLOOKUP($E294,'Container Panel'!$B$41:$Z$100,$D294,0)/(VLOOKUP(BQ$276,UI!$A$12:$O$51,VLOOKUP(BQ$279,$B$276:$C$278,2,0),0)/1000))&gt;0),1,TRUNC(VLOOKUP($E294,'Container Panel'!$B$41:$Z$100,$D294,0)/(VLOOKUP(BQ$276,UI!$A$12:$O$51,VLOOKUP(BQ$279,$B$276:$C$278,2,0),0)/1000)))),"")</f>
        <v/>
      </c>
      <c r="BR294" s="145" t="str">
        <f>IFERROR(IF(AND(BR$272=list!$D$3,'Box Calculation'!BR$279&lt;&gt;"h",$E294&lt;&gt;0),0,IF(AND(BR$273=list!$D$2,$E294&lt;&gt;0,TRUNC(VLOOKUP($E294,'Container Panel'!$B$41:$Z$100,$D294,0)/(VLOOKUP(BR$276,UI!$A$12:$O$51,VLOOKUP(BR$279,$B$276:$C$278,2,0),0)/1000))&gt;0),1,TRUNC(VLOOKUP($E294,'Container Panel'!$B$41:$Z$100,$D294,0)/(VLOOKUP(BR$276,UI!$A$12:$O$51,VLOOKUP(BR$279,$B$276:$C$278,2,0),0)/1000)))),"")</f>
        <v/>
      </c>
      <c r="BS294" s="145" t="str">
        <f>IFERROR(IF(AND(BS$272=list!$D$3,'Box Calculation'!BS$279&lt;&gt;"h",$E294&lt;&gt;0),0,IF(AND(BS$273=list!$D$2,$E294&lt;&gt;0,TRUNC(VLOOKUP($E294,'Container Panel'!$B$41:$Z$100,$D294,0)/(VLOOKUP(BS$276,UI!$A$12:$O$51,VLOOKUP(BS$279,$B$276:$C$278,2,0),0)/1000))&gt;0),1,TRUNC(VLOOKUP($E294,'Container Panel'!$B$41:$Z$100,$D294,0)/(VLOOKUP(BS$276,UI!$A$12:$O$51,VLOOKUP(BS$279,$B$276:$C$278,2,0),0)/1000)))),"")</f>
        <v/>
      </c>
      <c r="BT294" s="145" t="str">
        <f>IFERROR(IF(AND(BT$272=list!$D$3,'Box Calculation'!BT$279&lt;&gt;"h",$E294&lt;&gt;0),0,IF(AND(BT$273=list!$D$2,$E294&lt;&gt;0,TRUNC(VLOOKUP($E294,'Container Panel'!$B$41:$Z$100,$D294,0)/(VLOOKUP(BT$276,UI!$A$12:$O$51,VLOOKUP(BT$279,$B$276:$C$278,2,0),0)/1000))&gt;0),1,TRUNC(VLOOKUP($E294,'Container Panel'!$B$41:$Z$100,$D294,0)/(VLOOKUP(BT$276,UI!$A$12:$O$51,VLOOKUP(BT$279,$B$276:$C$278,2,0),0)/1000)))),"")</f>
        <v/>
      </c>
      <c r="BU294" s="145" t="str">
        <f>IFERROR(IF(AND(BU$272=list!$D$3,'Box Calculation'!BU$279&lt;&gt;"h",$E294&lt;&gt;0),0,IF(AND(BU$273=list!$D$2,$E294&lt;&gt;0,TRUNC(VLOOKUP($E294,'Container Panel'!$B$41:$Z$100,$D294,0)/(VLOOKUP(BU$276,UI!$A$12:$O$51,VLOOKUP(BU$279,$B$276:$C$278,2,0),0)/1000))&gt;0),1,TRUNC(VLOOKUP($E294,'Container Panel'!$B$41:$Z$100,$D294,0)/(VLOOKUP(BU$276,UI!$A$12:$O$51,VLOOKUP(BU$279,$B$276:$C$278,2,0),0)/1000)))),"")</f>
        <v/>
      </c>
      <c r="BV294" s="145" t="str">
        <f>IFERROR(IF(AND(BV$272=list!$D$3,'Box Calculation'!BV$279&lt;&gt;"h",$E294&lt;&gt;0),0,IF(AND(BV$273=list!$D$2,$E294&lt;&gt;0,TRUNC(VLOOKUP($E294,'Container Panel'!$B$41:$Z$100,$D294,0)/(VLOOKUP(BV$276,UI!$A$12:$O$51,VLOOKUP(BV$279,$B$276:$C$278,2,0),0)/1000))&gt;0),1,TRUNC(VLOOKUP($E294,'Container Panel'!$B$41:$Z$100,$D294,0)/(VLOOKUP(BV$276,UI!$A$12:$O$51,VLOOKUP(BV$279,$B$276:$C$278,2,0),0)/1000)))),"")</f>
        <v/>
      </c>
      <c r="BW294" s="145" t="str">
        <f>IFERROR(IF(AND(BW$272=list!$D$3,'Box Calculation'!BW$279&lt;&gt;"h",$E294&lt;&gt;0),0,IF(AND(BW$273=list!$D$2,$E294&lt;&gt;0,TRUNC(VLOOKUP($E294,'Container Panel'!$B$41:$Z$100,$D294,0)/(VLOOKUP(BW$276,UI!$A$12:$O$51,VLOOKUP(BW$279,$B$276:$C$278,2,0),0)/1000))&gt;0),1,TRUNC(VLOOKUP($E294,'Container Panel'!$B$41:$Z$100,$D294,0)/(VLOOKUP(BW$276,UI!$A$12:$O$51,VLOOKUP(BW$279,$B$276:$C$278,2,0),0)/1000)))),"")</f>
        <v/>
      </c>
      <c r="BX294" s="145" t="str">
        <f>IFERROR(IF(AND(BX$272=list!$D$3,'Box Calculation'!BX$279&lt;&gt;"h",$E294&lt;&gt;0),0,IF(AND(BX$273=list!$D$2,$E294&lt;&gt;0,TRUNC(VLOOKUP($E294,'Container Panel'!$B$41:$Z$100,$D294,0)/(VLOOKUP(BX$276,UI!$A$12:$O$51,VLOOKUP(BX$279,$B$276:$C$278,2,0),0)/1000))&gt;0),1,TRUNC(VLOOKUP($E294,'Container Panel'!$B$41:$Z$100,$D294,0)/(VLOOKUP(BX$276,UI!$A$12:$O$51,VLOOKUP(BX$279,$B$276:$C$278,2,0),0)/1000)))),"")</f>
        <v/>
      </c>
      <c r="BY294" s="145" t="str">
        <f>IFERROR(IF(AND(BY$272=list!$D$3,'Box Calculation'!BY$279&lt;&gt;"h",$E294&lt;&gt;0),0,IF(AND(BY$273=list!$D$2,$E294&lt;&gt;0,TRUNC(VLOOKUP($E294,'Container Panel'!$B$41:$Z$100,$D294,0)/(VLOOKUP(BY$276,UI!$A$12:$O$51,VLOOKUP(BY$279,$B$276:$C$278,2,0),0)/1000))&gt;0),1,TRUNC(VLOOKUP($E294,'Container Panel'!$B$41:$Z$100,$D294,0)/(VLOOKUP(BY$276,UI!$A$12:$O$51,VLOOKUP(BY$279,$B$276:$C$278,2,0),0)/1000)))),"")</f>
        <v/>
      </c>
      <c r="BZ294" s="145" t="str">
        <f>IFERROR(IF(AND(BZ$272=list!$D$3,'Box Calculation'!BZ$279&lt;&gt;"h",$E294&lt;&gt;0),0,IF(AND(BZ$273=list!$D$2,$E294&lt;&gt;0,TRUNC(VLOOKUP($E294,'Container Panel'!$B$41:$Z$100,$D294,0)/(VLOOKUP(BZ$276,UI!$A$12:$O$51,VLOOKUP(BZ$279,$B$276:$C$278,2,0),0)/1000))&gt;0),1,TRUNC(VLOOKUP($E294,'Container Panel'!$B$41:$Z$100,$D294,0)/(VLOOKUP(BZ$276,UI!$A$12:$O$51,VLOOKUP(BZ$279,$B$276:$C$278,2,0),0)/1000)))),"")</f>
        <v/>
      </c>
      <c r="CA294" s="145" t="str">
        <f>IFERROR(IF(AND(CA$272=list!$D$3,'Box Calculation'!CA$279&lt;&gt;"h",$E294&lt;&gt;0),0,IF(AND(CA$273=list!$D$2,$E294&lt;&gt;0,TRUNC(VLOOKUP($E294,'Container Panel'!$B$41:$Z$100,$D294,0)/(VLOOKUP(CA$276,UI!$A$12:$O$51,VLOOKUP(CA$279,$B$276:$C$278,2,0),0)/1000))&gt;0),1,TRUNC(VLOOKUP($E294,'Container Panel'!$B$41:$Z$100,$D294,0)/(VLOOKUP(CA$276,UI!$A$12:$O$51,VLOOKUP(CA$279,$B$276:$C$278,2,0),0)/1000)))),"")</f>
        <v/>
      </c>
      <c r="CB294" s="145" t="str">
        <f>IFERROR(IF(AND(CB$272=list!$D$3,'Box Calculation'!CB$279&lt;&gt;"h",$E294&lt;&gt;0),0,IF(AND(CB$273=list!$D$2,$E294&lt;&gt;0,TRUNC(VLOOKUP($E294,'Container Panel'!$B$41:$Z$100,$D294,0)/(VLOOKUP(CB$276,UI!$A$12:$O$51,VLOOKUP(CB$279,$B$276:$C$278,2,0),0)/1000))&gt;0),1,TRUNC(VLOOKUP($E294,'Container Panel'!$B$41:$Z$100,$D294,0)/(VLOOKUP(CB$276,UI!$A$12:$O$51,VLOOKUP(CB$279,$B$276:$C$278,2,0),0)/1000)))),"")</f>
        <v/>
      </c>
      <c r="CC294" s="145" t="str">
        <f>IFERROR(IF(AND(CC$272=list!$D$3,'Box Calculation'!CC$279&lt;&gt;"h",$E294&lt;&gt;0),0,IF(AND(CC$273=list!$D$2,$E294&lt;&gt;0,TRUNC(VLOOKUP($E294,'Container Panel'!$B$41:$Z$100,$D294,0)/(VLOOKUP(CC$276,UI!$A$12:$O$51,VLOOKUP(CC$279,$B$276:$C$278,2,0),0)/1000))&gt;0),1,TRUNC(VLOOKUP($E294,'Container Panel'!$B$41:$Z$100,$D294,0)/(VLOOKUP(CC$276,UI!$A$12:$O$51,VLOOKUP(CC$279,$B$276:$C$278,2,0),0)/1000)))),"")</f>
        <v/>
      </c>
      <c r="CD294" s="145" t="str">
        <f>IFERROR(IF(AND(CD$272=list!$D$3,'Box Calculation'!CD$279&lt;&gt;"h",$E294&lt;&gt;0),0,IF(AND(CD$273=list!$D$2,$E294&lt;&gt;0,TRUNC(VLOOKUP($E294,'Container Panel'!$B$41:$Z$100,$D294,0)/(VLOOKUP(CD$276,UI!$A$12:$O$51,VLOOKUP(CD$279,$B$276:$C$278,2,0),0)/1000))&gt;0),1,TRUNC(VLOOKUP($E294,'Container Panel'!$B$41:$Z$100,$D294,0)/(VLOOKUP(CD$276,UI!$A$12:$O$51,VLOOKUP(CD$279,$B$276:$C$278,2,0),0)/1000)))),"")</f>
        <v/>
      </c>
      <c r="CE294" s="145" t="str">
        <f>IFERROR(IF(AND(CE$272=list!$D$3,'Box Calculation'!CE$279&lt;&gt;"h",$E294&lt;&gt;0),0,IF(AND(CE$273=list!$D$2,$E294&lt;&gt;0,TRUNC(VLOOKUP($E294,'Container Panel'!$B$41:$Z$100,$D294,0)/(VLOOKUP(CE$276,UI!$A$12:$O$51,VLOOKUP(CE$279,$B$276:$C$278,2,0),0)/1000))&gt;0),1,TRUNC(VLOOKUP($E294,'Container Panel'!$B$41:$Z$100,$D294,0)/(VLOOKUP(CE$276,UI!$A$12:$O$51,VLOOKUP(CE$279,$B$276:$C$278,2,0),0)/1000)))),"")</f>
        <v/>
      </c>
      <c r="CF294" s="145" t="str">
        <f>IFERROR(IF(AND(CF$272=list!$D$3,'Box Calculation'!CF$279&lt;&gt;"h",$E294&lt;&gt;0),0,IF(AND(CF$273=list!$D$2,$E294&lt;&gt;0,TRUNC(VLOOKUP($E294,'Container Panel'!$B$41:$Z$100,$D294,0)/(VLOOKUP(CF$276,UI!$A$12:$O$51,VLOOKUP(CF$279,$B$276:$C$278,2,0),0)/1000))&gt;0),1,TRUNC(VLOOKUP($E294,'Container Panel'!$B$41:$Z$100,$D294,0)/(VLOOKUP(CF$276,UI!$A$12:$O$51,VLOOKUP(CF$279,$B$276:$C$278,2,0),0)/1000)))),"")</f>
        <v/>
      </c>
      <c r="CG294" s="145" t="str">
        <f>IFERROR(IF(AND(CG$272=list!$D$3,'Box Calculation'!CG$279&lt;&gt;"h",$E294&lt;&gt;0),0,IF(AND(CG$273=list!$D$2,$E294&lt;&gt;0,TRUNC(VLOOKUP($E294,'Container Panel'!$B$41:$Z$100,$D294,0)/(VLOOKUP(CG$276,UI!$A$12:$O$51,VLOOKUP(CG$279,$B$276:$C$278,2,0),0)/1000))&gt;0),1,TRUNC(VLOOKUP($E294,'Container Panel'!$B$41:$Z$100,$D294,0)/(VLOOKUP(CG$276,UI!$A$12:$O$51,VLOOKUP(CG$279,$B$276:$C$278,2,0),0)/1000)))),"")</f>
        <v/>
      </c>
      <c r="CH294" s="145" t="str">
        <f>IFERROR(IF(AND(CH$272=list!$D$3,'Box Calculation'!CH$279&lt;&gt;"h",$E294&lt;&gt;0),0,IF(AND(CH$273=list!$D$2,$E294&lt;&gt;0,TRUNC(VLOOKUP($E294,'Container Panel'!$B$41:$Z$100,$D294,0)/(VLOOKUP(CH$276,UI!$A$12:$O$51,VLOOKUP(CH$279,$B$276:$C$278,2,0),0)/1000))&gt;0),1,TRUNC(VLOOKUP($E294,'Container Panel'!$B$41:$Z$100,$D294,0)/(VLOOKUP(CH$276,UI!$A$12:$O$51,VLOOKUP(CH$279,$B$276:$C$278,2,0),0)/1000)))),"")</f>
        <v/>
      </c>
      <c r="CI294" s="145" t="str">
        <f>IFERROR(IF(AND(CI$272=list!$D$3,'Box Calculation'!CI$279&lt;&gt;"h",$E294&lt;&gt;0),0,IF(AND(CI$273=list!$D$2,$E294&lt;&gt;0,TRUNC(VLOOKUP($E294,'Container Panel'!$B$41:$Z$100,$D294,0)/(VLOOKUP(CI$276,UI!$A$12:$O$51,VLOOKUP(CI$279,$B$276:$C$278,2,0),0)/1000))&gt;0),1,TRUNC(VLOOKUP($E294,'Container Panel'!$B$41:$Z$100,$D294,0)/(VLOOKUP(CI$276,UI!$A$12:$O$51,VLOOKUP(CI$279,$B$276:$C$278,2,0),0)/1000)))),"")</f>
        <v/>
      </c>
      <c r="CJ294" s="145" t="str">
        <f>IFERROR(IF(AND(CJ$272=list!$D$3,'Box Calculation'!CJ$279&lt;&gt;"h",$E294&lt;&gt;0),0,IF(AND(CJ$273=list!$D$2,$E294&lt;&gt;0,TRUNC(VLOOKUP($E294,'Container Panel'!$B$41:$Z$100,$D294,0)/(VLOOKUP(CJ$276,UI!$A$12:$O$51,VLOOKUP(CJ$279,$B$276:$C$278,2,0),0)/1000))&gt;0),1,TRUNC(VLOOKUP($E294,'Container Panel'!$B$41:$Z$100,$D294,0)/(VLOOKUP(CJ$276,UI!$A$12:$O$51,VLOOKUP(CJ$279,$B$276:$C$278,2,0),0)/1000)))),"")</f>
        <v/>
      </c>
      <c r="CK294" s="145" t="str">
        <f>IFERROR(IF(AND(CK$272=list!$D$3,'Box Calculation'!CK$279&lt;&gt;"h",$E294&lt;&gt;0),0,IF(AND(CK$273=list!$D$2,$E294&lt;&gt;0,TRUNC(VLOOKUP($E294,'Container Panel'!$B$41:$Z$100,$D294,0)/(VLOOKUP(CK$276,UI!$A$12:$O$51,VLOOKUP(CK$279,$B$276:$C$278,2,0),0)/1000))&gt;0),1,TRUNC(VLOOKUP($E294,'Container Panel'!$B$41:$Z$100,$D294,0)/(VLOOKUP(CK$276,UI!$A$12:$O$51,VLOOKUP(CK$279,$B$276:$C$278,2,0),0)/1000)))),"")</f>
        <v/>
      </c>
      <c r="CL294" s="145" t="str">
        <f>IFERROR(IF(AND(CL$272=list!$D$3,'Box Calculation'!CL$279&lt;&gt;"h",$E294&lt;&gt;0),0,IF(AND(CL$273=list!$D$2,$E294&lt;&gt;0,TRUNC(VLOOKUP($E294,'Container Panel'!$B$41:$Z$100,$D294,0)/(VLOOKUP(CL$276,UI!$A$12:$O$51,VLOOKUP(CL$279,$B$276:$C$278,2,0),0)/1000))&gt;0),1,TRUNC(VLOOKUP($E294,'Container Panel'!$B$41:$Z$100,$D294,0)/(VLOOKUP(CL$276,UI!$A$12:$O$51,VLOOKUP(CL$279,$B$276:$C$278,2,0),0)/1000)))),"")</f>
        <v/>
      </c>
      <c r="CM294" s="145" t="str">
        <f>IFERROR(IF(AND(CM$272=list!$D$3,'Box Calculation'!CM$279&lt;&gt;"h",$E294&lt;&gt;0),0,IF(AND(CM$273=list!$D$2,$E294&lt;&gt;0,TRUNC(VLOOKUP($E294,'Container Panel'!$B$41:$Z$100,$D294,0)/(VLOOKUP(CM$276,UI!$A$12:$O$51,VLOOKUP(CM$279,$B$276:$C$278,2,0),0)/1000))&gt;0),1,TRUNC(VLOOKUP($E294,'Container Panel'!$B$41:$Z$100,$D294,0)/(VLOOKUP(CM$276,UI!$A$12:$O$51,VLOOKUP(CM$279,$B$276:$C$278,2,0),0)/1000)))),"")</f>
        <v/>
      </c>
      <c r="CN294" s="145" t="str">
        <f>IFERROR(IF(AND(CN$272=list!$D$3,'Box Calculation'!CN$279&lt;&gt;"h",$E294&lt;&gt;0),0,IF(AND(CN$273=list!$D$2,$E294&lt;&gt;0,TRUNC(VLOOKUP($E294,'Container Panel'!$B$41:$Z$100,$D294,0)/(VLOOKUP(CN$276,UI!$A$12:$O$51,VLOOKUP(CN$279,$B$276:$C$278,2,0),0)/1000))&gt;0),1,TRUNC(VLOOKUP($E294,'Container Panel'!$B$41:$Z$100,$D294,0)/(VLOOKUP(CN$276,UI!$A$12:$O$51,VLOOKUP(CN$279,$B$276:$C$278,2,0),0)/1000)))),"")</f>
        <v/>
      </c>
      <c r="CO294" s="145" t="str">
        <f>IFERROR(IF(AND(CO$272=list!$D$3,'Box Calculation'!CO$279&lt;&gt;"h",$E294&lt;&gt;0),0,IF(AND(CO$273=list!$D$2,$E294&lt;&gt;0,TRUNC(VLOOKUP($E294,'Container Panel'!$B$41:$Z$100,$D294,0)/(VLOOKUP(CO$276,UI!$A$12:$O$51,VLOOKUP(CO$279,$B$276:$C$278,2,0),0)/1000))&gt;0),1,TRUNC(VLOOKUP($E294,'Container Panel'!$B$41:$Z$100,$D294,0)/(VLOOKUP(CO$276,UI!$A$12:$O$51,VLOOKUP(CO$279,$B$276:$C$278,2,0),0)/1000)))),"")</f>
        <v/>
      </c>
      <c r="CP294" s="145" t="str">
        <f>IFERROR(IF(AND(CP$272=list!$D$3,'Box Calculation'!CP$279&lt;&gt;"h",$E294&lt;&gt;0),0,IF(AND(CP$273=list!$D$2,$E294&lt;&gt;0,TRUNC(VLOOKUP($E294,'Container Panel'!$B$41:$Z$100,$D294,0)/(VLOOKUP(CP$276,UI!$A$12:$O$51,VLOOKUP(CP$279,$B$276:$C$278,2,0),0)/1000))&gt;0),1,TRUNC(VLOOKUP($E294,'Container Panel'!$B$41:$Z$100,$D294,0)/(VLOOKUP(CP$276,UI!$A$12:$O$51,VLOOKUP(CP$279,$B$276:$C$278,2,0),0)/1000)))),"")</f>
        <v/>
      </c>
      <c r="CQ294" s="145" t="str">
        <f>IFERROR(IF(AND(CQ$272=list!$D$3,'Box Calculation'!CQ$279&lt;&gt;"h",$E294&lt;&gt;0),0,IF(AND(CQ$273=list!$D$2,$E294&lt;&gt;0,TRUNC(VLOOKUP($E294,'Container Panel'!$B$41:$Z$100,$D294,0)/(VLOOKUP(CQ$276,UI!$A$12:$O$51,VLOOKUP(CQ$279,$B$276:$C$278,2,0),0)/1000))&gt;0),1,TRUNC(VLOOKUP($E294,'Container Panel'!$B$41:$Z$100,$D294,0)/(VLOOKUP(CQ$276,UI!$A$12:$O$51,VLOOKUP(CQ$279,$B$276:$C$278,2,0),0)/1000)))),"")</f>
        <v/>
      </c>
      <c r="CR294" s="145" t="str">
        <f>IFERROR(IF(AND(CR$272=list!$D$3,'Box Calculation'!CR$279&lt;&gt;"h",$E294&lt;&gt;0),0,IF(AND(CR$273=list!$D$2,$E294&lt;&gt;0,TRUNC(VLOOKUP($E294,'Container Panel'!$B$41:$Z$100,$D294,0)/(VLOOKUP(CR$276,UI!$A$12:$O$51,VLOOKUP(CR$279,$B$276:$C$278,2,0),0)/1000))&gt;0),1,TRUNC(VLOOKUP($E294,'Container Panel'!$B$41:$Z$100,$D294,0)/(VLOOKUP(CR$276,UI!$A$12:$O$51,VLOOKUP(CR$279,$B$276:$C$278,2,0),0)/1000)))),"")</f>
        <v/>
      </c>
      <c r="CS294" s="145" t="str">
        <f>IFERROR(IF(AND(CS$272=list!$D$3,'Box Calculation'!CS$279&lt;&gt;"h",$E294&lt;&gt;0),0,IF(AND(CS$273=list!$D$2,$E294&lt;&gt;0,TRUNC(VLOOKUP($E294,'Container Panel'!$B$41:$Z$100,$D294,0)/(VLOOKUP(CS$276,UI!$A$12:$O$51,VLOOKUP(CS$279,$B$276:$C$278,2,0),0)/1000))&gt;0),1,TRUNC(VLOOKUP($E294,'Container Panel'!$B$41:$Z$100,$D294,0)/(VLOOKUP(CS$276,UI!$A$12:$O$51,VLOOKUP(CS$279,$B$276:$C$278,2,0),0)/1000)))),"")</f>
        <v/>
      </c>
      <c r="CT294" s="145" t="str">
        <f>IFERROR(IF(AND(CT$272=list!$D$3,'Box Calculation'!CT$279&lt;&gt;"h",$E294&lt;&gt;0),0,IF(AND(CT$273=list!$D$2,$E294&lt;&gt;0,TRUNC(VLOOKUP($E294,'Container Panel'!$B$41:$Z$100,$D294,0)/(VLOOKUP(CT$276,UI!$A$12:$O$51,VLOOKUP(CT$279,$B$276:$C$278,2,0),0)/1000))&gt;0),1,TRUNC(VLOOKUP($E294,'Container Panel'!$B$41:$Z$100,$D294,0)/(VLOOKUP(CT$276,UI!$A$12:$O$51,VLOOKUP(CT$279,$B$276:$C$278,2,0),0)/1000)))),"")</f>
        <v/>
      </c>
      <c r="CU294" s="145" t="str">
        <f>IFERROR(IF(AND(CU$272=list!$D$3,'Box Calculation'!CU$279&lt;&gt;"h",$E294&lt;&gt;0),0,IF(AND(CU$273=list!$D$2,$E294&lt;&gt;0,TRUNC(VLOOKUP($E294,'Container Panel'!$B$41:$Z$100,$D294,0)/(VLOOKUP(CU$276,UI!$A$12:$O$51,VLOOKUP(CU$279,$B$276:$C$278,2,0),0)/1000))&gt;0),1,TRUNC(VLOOKUP($E294,'Container Panel'!$B$41:$Z$100,$D294,0)/(VLOOKUP(CU$276,UI!$A$12:$O$51,VLOOKUP(CU$279,$B$276:$C$278,2,0),0)/1000)))),"")</f>
        <v/>
      </c>
      <c r="CV294" s="145" t="str">
        <f>IFERROR(IF(AND(CV$272=list!$D$3,'Box Calculation'!CV$279&lt;&gt;"h",$E294&lt;&gt;0),0,IF(AND(CV$273=list!$D$2,$E294&lt;&gt;0,TRUNC(VLOOKUP($E294,'Container Panel'!$B$41:$Z$100,$D294,0)/(VLOOKUP(CV$276,UI!$A$12:$O$51,VLOOKUP(CV$279,$B$276:$C$278,2,0),0)/1000))&gt;0),1,TRUNC(VLOOKUP($E294,'Container Panel'!$B$41:$Z$100,$D294,0)/(VLOOKUP(CV$276,UI!$A$12:$O$51,VLOOKUP(CV$279,$B$276:$C$278,2,0),0)/1000)))),"")</f>
        <v/>
      </c>
      <c r="CW294" s="145" t="str">
        <f>IFERROR(IF(AND(CW$272=list!$D$3,'Box Calculation'!CW$279&lt;&gt;"h",$E294&lt;&gt;0),0,IF(AND(CW$273=list!$D$2,$E294&lt;&gt;0,TRUNC(VLOOKUP($E294,'Container Panel'!$B$41:$Z$100,$D294,0)/(VLOOKUP(CW$276,UI!$A$12:$O$51,VLOOKUP(CW$279,$B$276:$C$278,2,0),0)/1000))&gt;0),1,TRUNC(VLOOKUP($E294,'Container Panel'!$B$41:$Z$100,$D294,0)/(VLOOKUP(CW$276,UI!$A$12:$O$51,VLOOKUP(CW$279,$B$276:$C$278,2,0),0)/1000)))),"")</f>
        <v/>
      </c>
      <c r="CX294" s="145" t="str">
        <f>IFERROR(IF(AND(CX$272=list!$D$3,'Box Calculation'!CX$279&lt;&gt;"h",$E294&lt;&gt;0),0,IF(AND(CX$273=list!$D$2,$E294&lt;&gt;0,TRUNC(VLOOKUP($E294,'Container Panel'!$B$41:$Z$100,$D294,0)/(VLOOKUP(CX$276,UI!$A$12:$O$51,VLOOKUP(CX$279,$B$276:$C$278,2,0),0)/1000))&gt;0),1,TRUNC(VLOOKUP($E294,'Container Panel'!$B$41:$Z$100,$D294,0)/(VLOOKUP(CX$276,UI!$A$12:$O$51,VLOOKUP(CX$279,$B$276:$C$278,2,0),0)/1000)))),"")</f>
        <v/>
      </c>
      <c r="CY294" s="145" t="str">
        <f>IFERROR(IF(AND(CY$272=list!$D$3,'Box Calculation'!CY$279&lt;&gt;"h",$E294&lt;&gt;0),0,IF(AND(CY$273=list!$D$2,$E294&lt;&gt;0,TRUNC(VLOOKUP($E294,'Container Panel'!$B$41:$Z$100,$D294,0)/(VLOOKUP(CY$276,UI!$A$12:$O$51,VLOOKUP(CY$279,$B$276:$C$278,2,0),0)/1000))&gt;0),1,TRUNC(VLOOKUP($E294,'Container Panel'!$B$41:$Z$100,$D294,0)/(VLOOKUP(CY$276,UI!$A$12:$O$51,VLOOKUP(CY$279,$B$276:$C$278,2,0),0)/1000)))),"")</f>
        <v/>
      </c>
      <c r="CZ294" s="145" t="str">
        <f>IFERROR(IF(AND(CZ$272=list!$D$3,'Box Calculation'!CZ$279&lt;&gt;"h",$E294&lt;&gt;0),0,IF(AND(CZ$273=list!$D$2,$E294&lt;&gt;0,TRUNC(VLOOKUP($E294,'Container Panel'!$B$41:$Z$100,$D294,0)/(VLOOKUP(CZ$276,UI!$A$12:$O$51,VLOOKUP(CZ$279,$B$276:$C$278,2,0),0)/1000))&gt;0),1,TRUNC(VLOOKUP($E294,'Container Panel'!$B$41:$Z$100,$D294,0)/(VLOOKUP(CZ$276,UI!$A$12:$O$51,VLOOKUP(CZ$279,$B$276:$C$278,2,0),0)/1000)))),"")</f>
        <v/>
      </c>
      <c r="DA294" s="145" t="str">
        <f>IFERROR(IF(AND(DA$272=list!$D$3,'Box Calculation'!DA$279&lt;&gt;"h",$E294&lt;&gt;0),0,IF(AND(DA$273=list!$D$2,$E294&lt;&gt;0,TRUNC(VLOOKUP($E294,'Container Panel'!$B$41:$Z$100,$D294,0)/(VLOOKUP(DA$276,UI!$A$12:$O$51,VLOOKUP(DA$279,$B$276:$C$278,2,0),0)/1000))&gt;0),1,TRUNC(VLOOKUP($E294,'Container Panel'!$B$41:$Z$100,$D294,0)/(VLOOKUP(DA$276,UI!$A$12:$O$51,VLOOKUP(DA$279,$B$276:$C$278,2,0),0)/1000)))),"")</f>
        <v/>
      </c>
      <c r="DB294" s="145" t="str">
        <f>IFERROR(IF(AND(DB$272=list!$D$3,'Box Calculation'!DB$279&lt;&gt;"h",$E294&lt;&gt;0),0,IF(AND(DB$273=list!$D$2,$E294&lt;&gt;0,TRUNC(VLOOKUP($E294,'Container Panel'!$B$41:$Z$100,$D294,0)/(VLOOKUP(DB$276,UI!$A$12:$O$51,VLOOKUP(DB$279,$B$276:$C$278,2,0),0)/1000))&gt;0),1,TRUNC(VLOOKUP($E294,'Container Panel'!$B$41:$Z$100,$D294,0)/(VLOOKUP(DB$276,UI!$A$12:$O$51,VLOOKUP(DB$279,$B$276:$C$278,2,0),0)/1000)))),"")</f>
        <v/>
      </c>
      <c r="DC294" s="145" t="str">
        <f>IFERROR(IF(AND(DC$272=list!$D$3,'Box Calculation'!DC$279&lt;&gt;"h",$E294&lt;&gt;0),0,IF(AND(DC$273=list!$D$2,$E294&lt;&gt;0,TRUNC(VLOOKUP($E294,'Container Panel'!$B$41:$Z$100,$D294,0)/(VLOOKUP(DC$276,UI!$A$12:$O$51,VLOOKUP(DC$279,$B$276:$C$278,2,0),0)/1000))&gt;0),1,TRUNC(VLOOKUP($E294,'Container Panel'!$B$41:$Z$100,$D294,0)/(VLOOKUP(DC$276,UI!$A$12:$O$51,VLOOKUP(DC$279,$B$276:$C$278,2,0),0)/1000)))),"")</f>
        <v/>
      </c>
      <c r="DD294" s="145" t="str">
        <f>IFERROR(IF(AND(DD$272=list!$D$3,'Box Calculation'!DD$279&lt;&gt;"h",$E294&lt;&gt;0),0,IF(AND(DD$273=list!$D$2,$E294&lt;&gt;0,TRUNC(VLOOKUP($E294,'Container Panel'!$B$41:$Z$100,$D294,0)/(VLOOKUP(DD$276,UI!$A$12:$O$51,VLOOKUP(DD$279,$B$276:$C$278,2,0),0)/1000))&gt;0),1,TRUNC(VLOOKUP($E294,'Container Panel'!$B$41:$Z$100,$D294,0)/(VLOOKUP(DD$276,UI!$A$12:$O$51,VLOOKUP(DD$279,$B$276:$C$278,2,0),0)/1000)))),"")</f>
        <v/>
      </c>
      <c r="DE294" s="145" t="str">
        <f>IFERROR(IF(AND(DE$272=list!$D$3,'Box Calculation'!DE$279&lt;&gt;"h",$E294&lt;&gt;0),0,IF(AND(DE$273=list!$D$2,$E294&lt;&gt;0,TRUNC(VLOOKUP($E294,'Container Panel'!$B$41:$Z$100,$D294,0)/(VLOOKUP(DE$276,UI!$A$12:$O$51,VLOOKUP(DE$279,$B$276:$C$278,2,0),0)/1000))&gt;0),1,TRUNC(VLOOKUP($E294,'Container Panel'!$B$41:$Z$100,$D294,0)/(VLOOKUP(DE$276,UI!$A$12:$O$51,VLOOKUP(DE$279,$B$276:$C$278,2,0),0)/1000)))),"")</f>
        <v/>
      </c>
      <c r="DF294" s="145" t="str">
        <f>IFERROR(IF(AND(DF$272=list!$D$3,'Box Calculation'!DF$279&lt;&gt;"h",$E294&lt;&gt;0),0,IF(AND(DF$273=list!$D$2,$E294&lt;&gt;0,TRUNC(VLOOKUP($E294,'Container Panel'!$B$41:$Z$100,$D294,0)/(VLOOKUP(DF$276,UI!$A$12:$O$51,VLOOKUP(DF$279,$B$276:$C$278,2,0),0)/1000))&gt;0),1,TRUNC(VLOOKUP($E294,'Container Panel'!$B$41:$Z$100,$D294,0)/(VLOOKUP(DF$276,UI!$A$12:$O$51,VLOOKUP(DF$279,$B$276:$C$278,2,0),0)/1000)))),"")</f>
        <v/>
      </c>
      <c r="DG294" s="145" t="str">
        <f>IFERROR(IF(AND(DG$272=list!$D$3,'Box Calculation'!DG$279&lt;&gt;"h",$E294&lt;&gt;0),0,IF(AND(DG$273=list!$D$2,$E294&lt;&gt;0,TRUNC(VLOOKUP($E294,'Container Panel'!$B$41:$Z$100,$D294,0)/(VLOOKUP(DG$276,UI!$A$12:$O$51,VLOOKUP(DG$279,$B$276:$C$278,2,0),0)/1000))&gt;0),1,TRUNC(VLOOKUP($E294,'Container Panel'!$B$41:$Z$100,$D294,0)/(VLOOKUP(DG$276,UI!$A$12:$O$51,VLOOKUP(DG$279,$B$276:$C$278,2,0),0)/1000)))),"")</f>
        <v/>
      </c>
      <c r="DH294" s="145" t="str">
        <f>IFERROR(IF(AND(DH$272=list!$D$3,'Box Calculation'!DH$279&lt;&gt;"h",$E294&lt;&gt;0),0,IF(AND(DH$273=list!$D$2,$E294&lt;&gt;0,TRUNC(VLOOKUP($E294,'Container Panel'!$B$41:$Z$100,$D294,0)/(VLOOKUP(DH$276,UI!$A$12:$O$51,VLOOKUP(DH$279,$B$276:$C$278,2,0),0)/1000))&gt;0),1,TRUNC(VLOOKUP($E294,'Container Panel'!$B$41:$Z$100,$D294,0)/(VLOOKUP(DH$276,UI!$A$12:$O$51,VLOOKUP(DH$279,$B$276:$C$278,2,0),0)/1000)))),"")</f>
        <v/>
      </c>
      <c r="DI294" s="145" t="str">
        <f>IFERROR(IF(AND(DI$272=list!$D$3,'Box Calculation'!DI$279&lt;&gt;"h",$E294&lt;&gt;0),0,IF(AND(DI$273=list!$D$2,$E294&lt;&gt;0,TRUNC(VLOOKUP($E294,'Container Panel'!$B$41:$Z$100,$D294,0)/(VLOOKUP(DI$276,UI!$A$12:$O$51,VLOOKUP(DI$279,$B$276:$C$278,2,0),0)/1000))&gt;0),1,TRUNC(VLOOKUP($E294,'Container Panel'!$B$41:$Z$100,$D294,0)/(VLOOKUP(DI$276,UI!$A$12:$O$51,VLOOKUP(DI$279,$B$276:$C$278,2,0),0)/1000)))),"")</f>
        <v/>
      </c>
      <c r="DJ294" s="145" t="str">
        <f>IFERROR(IF(AND(DJ$272=list!$D$3,'Box Calculation'!DJ$279&lt;&gt;"h",$E294&lt;&gt;0),0,IF(AND(DJ$273=list!$D$2,$E294&lt;&gt;0,TRUNC(VLOOKUP($E294,'Container Panel'!$B$41:$Z$100,$D294,0)/(VLOOKUP(DJ$276,UI!$A$12:$O$51,VLOOKUP(DJ$279,$B$276:$C$278,2,0),0)/1000))&gt;0),1,TRUNC(VLOOKUP($E294,'Container Panel'!$B$41:$Z$100,$D294,0)/(VLOOKUP(DJ$276,UI!$A$12:$O$51,VLOOKUP(DJ$279,$B$276:$C$278,2,0),0)/1000)))),"")</f>
        <v/>
      </c>
      <c r="DK294" s="145" t="str">
        <f>IFERROR(IF(AND(DK$272=list!$D$3,'Box Calculation'!DK$279&lt;&gt;"h",$E294&lt;&gt;0),0,IF(AND(DK$273=list!$D$2,$E294&lt;&gt;0,TRUNC(VLOOKUP($E294,'Container Panel'!$B$41:$Z$100,$D294,0)/(VLOOKUP(DK$276,UI!$A$12:$O$51,VLOOKUP(DK$279,$B$276:$C$278,2,0),0)/1000))&gt;0),1,TRUNC(VLOOKUP($E294,'Container Panel'!$B$41:$Z$100,$D294,0)/(VLOOKUP(DK$276,UI!$A$12:$O$51,VLOOKUP(DK$279,$B$276:$C$278,2,0),0)/1000)))),"")</f>
        <v/>
      </c>
      <c r="DL294" s="145" t="str">
        <f>IFERROR(IF(AND(DL$272=list!$D$3,'Box Calculation'!DL$279&lt;&gt;"h",$E294&lt;&gt;0),0,IF(AND(DL$273=list!$D$2,$E294&lt;&gt;0,TRUNC(VLOOKUP($E294,'Container Panel'!$B$41:$Z$100,$D294,0)/(VLOOKUP(DL$276,UI!$A$12:$O$51,VLOOKUP(DL$279,$B$276:$C$278,2,0),0)/1000))&gt;0),1,TRUNC(VLOOKUP($E294,'Container Panel'!$B$41:$Z$100,$D294,0)/(VLOOKUP(DL$276,UI!$A$12:$O$51,VLOOKUP(DL$279,$B$276:$C$278,2,0),0)/1000)))),"")</f>
        <v/>
      </c>
      <c r="DM294" s="145" t="str">
        <f>IFERROR(IF(AND(DM$272=list!$D$3,'Box Calculation'!DM$279&lt;&gt;"h",$E294&lt;&gt;0),0,IF(AND(DM$273=list!$D$2,$E294&lt;&gt;0,TRUNC(VLOOKUP($E294,'Container Panel'!$B$41:$Z$100,$D294,0)/(VLOOKUP(DM$276,UI!$A$12:$O$51,VLOOKUP(DM$279,$B$276:$C$278,2,0),0)/1000))&gt;0),1,TRUNC(VLOOKUP($E294,'Container Panel'!$B$41:$Z$100,$D294,0)/(VLOOKUP(DM$276,UI!$A$12:$O$51,VLOOKUP(DM$279,$B$276:$C$278,2,0),0)/1000)))),"")</f>
        <v/>
      </c>
      <c r="DN294" s="145" t="str">
        <f>IFERROR(IF(AND(DN$272=list!$D$3,'Box Calculation'!DN$279&lt;&gt;"h",$E294&lt;&gt;0),0,IF(AND(DN$273=list!$D$2,$E294&lt;&gt;0,TRUNC(VLOOKUP($E294,'Container Panel'!$B$41:$Z$100,$D294,0)/(VLOOKUP(DN$276,UI!$A$12:$O$51,VLOOKUP(DN$279,$B$276:$C$278,2,0),0)/1000))&gt;0),1,TRUNC(VLOOKUP($E294,'Container Panel'!$B$41:$Z$100,$D294,0)/(VLOOKUP(DN$276,UI!$A$12:$O$51,VLOOKUP(DN$279,$B$276:$C$278,2,0),0)/1000)))),"")</f>
        <v/>
      </c>
      <c r="DO294" s="145" t="str">
        <f>IFERROR(IF(AND(DO$272=list!$D$3,'Box Calculation'!DO$279&lt;&gt;"h",$E294&lt;&gt;0),0,IF(AND(DO$273=list!$D$2,$E294&lt;&gt;0,TRUNC(VLOOKUP($E294,'Container Panel'!$B$41:$Z$100,$D294,0)/(VLOOKUP(DO$276,UI!$A$12:$O$51,VLOOKUP(DO$279,$B$276:$C$278,2,0),0)/1000))&gt;0),1,TRUNC(VLOOKUP($E294,'Container Panel'!$B$41:$Z$100,$D294,0)/(VLOOKUP(DO$276,UI!$A$12:$O$51,VLOOKUP(DO$279,$B$276:$C$278,2,0),0)/1000)))),"")</f>
        <v/>
      </c>
      <c r="DP294" s="145" t="str">
        <f>IFERROR(IF(AND(DP$272=list!$D$3,'Box Calculation'!DP$279&lt;&gt;"h",$E294&lt;&gt;0),0,IF(AND(DP$273=list!$D$2,$E294&lt;&gt;0,TRUNC(VLOOKUP($E294,'Container Panel'!$B$41:$Z$100,$D294,0)/(VLOOKUP(DP$276,UI!$A$12:$O$51,VLOOKUP(DP$279,$B$276:$C$278,2,0),0)/1000))&gt;0),1,TRUNC(VLOOKUP($E294,'Container Panel'!$B$41:$Z$100,$D294,0)/(VLOOKUP(DP$276,UI!$A$12:$O$51,VLOOKUP(DP$279,$B$276:$C$278,2,0),0)/1000)))),"")</f>
        <v/>
      </c>
      <c r="DQ294" s="145" t="str">
        <f>IFERROR(IF(AND(DQ$272=list!$D$3,'Box Calculation'!DQ$279&lt;&gt;"h",$E294&lt;&gt;0),0,IF(AND(DQ$273=list!$D$2,$E294&lt;&gt;0,TRUNC(VLOOKUP($E294,'Container Panel'!$B$41:$Z$100,$D294,0)/(VLOOKUP(DQ$276,UI!$A$12:$O$51,VLOOKUP(DQ$279,$B$276:$C$278,2,0),0)/1000))&gt;0),1,TRUNC(VLOOKUP($E294,'Container Panel'!$B$41:$Z$100,$D294,0)/(VLOOKUP(DQ$276,UI!$A$12:$O$51,VLOOKUP(DQ$279,$B$276:$C$278,2,0),0)/1000)))),"")</f>
        <v/>
      </c>
      <c r="DR294" s="145" t="str">
        <f>IFERROR(IF(AND(DR$272=list!$D$3,'Box Calculation'!DR$279&lt;&gt;"h",$E294&lt;&gt;0),0,IF(AND(DR$273=list!$D$2,$E294&lt;&gt;0,TRUNC(VLOOKUP($E294,'Container Panel'!$B$41:$Z$100,$D294,0)/(VLOOKUP(DR$276,UI!$A$12:$O$51,VLOOKUP(DR$279,$B$276:$C$278,2,0),0)/1000))&gt;0),1,TRUNC(VLOOKUP($E294,'Container Panel'!$B$41:$Z$100,$D294,0)/(VLOOKUP(DR$276,UI!$A$12:$O$51,VLOOKUP(DR$279,$B$276:$C$278,2,0),0)/1000)))),"")</f>
        <v/>
      </c>
      <c r="DS294" s="145" t="str">
        <f>IFERROR(IF(AND(DS$272=list!$D$3,'Box Calculation'!DS$279&lt;&gt;"h",$E294&lt;&gt;0),0,IF(AND(DS$273=list!$D$2,$E294&lt;&gt;0,TRUNC(VLOOKUP($E294,'Container Panel'!$B$41:$Z$100,$D294,0)/(VLOOKUP(DS$276,UI!$A$12:$O$51,VLOOKUP(DS$279,$B$276:$C$278,2,0),0)/1000))&gt;0),1,TRUNC(VLOOKUP($E294,'Container Panel'!$B$41:$Z$100,$D294,0)/(VLOOKUP(DS$276,UI!$A$12:$O$51,VLOOKUP(DS$279,$B$276:$C$278,2,0),0)/1000)))),"")</f>
        <v/>
      </c>
      <c r="DT294" s="145" t="str">
        <f>IFERROR(IF(AND(DT$272=list!$D$3,'Box Calculation'!DT$279&lt;&gt;"h",$E294&lt;&gt;0),0,IF(AND(DT$273=list!$D$2,$E294&lt;&gt;0,TRUNC(VLOOKUP($E294,'Container Panel'!$B$41:$Z$100,$D294,0)/(VLOOKUP(DT$276,UI!$A$12:$O$51,VLOOKUP(DT$279,$B$276:$C$278,2,0),0)/1000))&gt;0),1,TRUNC(VLOOKUP($E294,'Container Panel'!$B$41:$Z$100,$D294,0)/(VLOOKUP(DT$276,UI!$A$12:$O$51,VLOOKUP(DT$279,$B$276:$C$278,2,0),0)/1000)))),"")</f>
        <v/>
      </c>
      <c r="DU294" s="145" t="str">
        <f>IFERROR(IF(AND(DU$272=list!$D$3,'Box Calculation'!DU$279&lt;&gt;"h",$E294&lt;&gt;0),0,IF(AND(DU$273=list!$D$2,$E294&lt;&gt;0,TRUNC(VLOOKUP($E294,'Container Panel'!$B$41:$Z$100,$D294,0)/(VLOOKUP(DU$276,UI!$A$12:$O$51,VLOOKUP(DU$279,$B$276:$C$278,2,0),0)/1000))&gt;0),1,TRUNC(VLOOKUP($E294,'Container Panel'!$B$41:$Z$100,$D294,0)/(VLOOKUP(DU$276,UI!$A$12:$O$51,VLOOKUP(DU$279,$B$276:$C$278,2,0),0)/1000)))),"")</f>
        <v/>
      </c>
      <c r="DV294" s="145" t="str">
        <f>IFERROR(IF(AND(DV$272=list!$D$3,'Box Calculation'!DV$279&lt;&gt;"h",$E294&lt;&gt;0),0,IF(AND(DV$273=list!$D$2,$E294&lt;&gt;0,TRUNC(VLOOKUP($E294,'Container Panel'!$B$41:$Z$100,$D294,0)/(VLOOKUP(DV$276,UI!$A$12:$O$51,VLOOKUP(DV$279,$B$276:$C$278,2,0),0)/1000))&gt;0),1,TRUNC(VLOOKUP($E294,'Container Panel'!$B$41:$Z$100,$D294,0)/(VLOOKUP(DV$276,UI!$A$12:$O$51,VLOOKUP(DV$279,$B$276:$C$278,2,0),0)/1000)))),"")</f>
        <v/>
      </c>
      <c r="DW294" s="145" t="str">
        <f>IFERROR(IF(AND(DW$272=list!$D$3,'Box Calculation'!DW$279&lt;&gt;"h",$E294&lt;&gt;0),0,IF(AND(DW$273=list!$D$2,$E294&lt;&gt;0,TRUNC(VLOOKUP($E294,'Container Panel'!$B$41:$Z$100,$D294,0)/(VLOOKUP(DW$276,UI!$A$12:$O$51,VLOOKUP(DW$279,$B$276:$C$278,2,0),0)/1000))&gt;0),1,TRUNC(VLOOKUP($E294,'Container Panel'!$B$41:$Z$100,$D294,0)/(VLOOKUP(DW$276,UI!$A$12:$O$51,VLOOKUP(DW$279,$B$276:$C$278,2,0),0)/1000)))),"")</f>
        <v/>
      </c>
      <c r="DX294" s="145" t="str">
        <f>IFERROR(IF(AND(DX$272=list!$D$3,'Box Calculation'!DX$279&lt;&gt;"h",$E294&lt;&gt;0),0,IF(AND(DX$273=list!$D$2,$E294&lt;&gt;0,TRUNC(VLOOKUP($E294,'Container Panel'!$B$41:$Z$100,$D294,0)/(VLOOKUP(DX$276,UI!$A$12:$O$51,VLOOKUP(DX$279,$B$276:$C$278,2,0),0)/1000))&gt;0),1,TRUNC(VLOOKUP($E294,'Container Panel'!$B$41:$Z$100,$D294,0)/(VLOOKUP(DX$276,UI!$A$12:$O$51,VLOOKUP(DX$279,$B$276:$C$278,2,0),0)/1000)))),"")</f>
        <v/>
      </c>
      <c r="DY294" s="145" t="str">
        <f>IFERROR(IF(AND(DY$272=list!$D$3,'Box Calculation'!DY$279&lt;&gt;"h",$E294&lt;&gt;0),0,IF(AND(DY$273=list!$D$2,$E294&lt;&gt;0,TRUNC(VLOOKUP($E294,'Container Panel'!$B$41:$Z$100,$D294,0)/(VLOOKUP(DY$276,UI!$A$12:$O$51,VLOOKUP(DY$279,$B$276:$C$278,2,0),0)/1000))&gt;0),1,TRUNC(VLOOKUP($E294,'Container Panel'!$B$41:$Z$100,$D294,0)/(VLOOKUP(DY$276,UI!$A$12:$O$51,VLOOKUP(DY$279,$B$276:$C$278,2,0),0)/1000)))),"")</f>
        <v/>
      </c>
      <c r="DZ294" s="145" t="str">
        <f>IFERROR(IF(AND(DZ$272=list!$D$3,'Box Calculation'!DZ$279&lt;&gt;"h",$E294&lt;&gt;0),0,IF(AND(DZ$273=list!$D$2,$E294&lt;&gt;0,TRUNC(VLOOKUP($E294,'Container Panel'!$B$41:$Z$100,$D294,0)/(VLOOKUP(DZ$276,UI!$A$12:$O$51,VLOOKUP(DZ$279,$B$276:$C$278,2,0),0)/1000))&gt;0),1,TRUNC(VLOOKUP($E294,'Container Panel'!$B$41:$Z$100,$D294,0)/(VLOOKUP(DZ$276,UI!$A$12:$O$51,VLOOKUP(DZ$279,$B$276:$C$278,2,0),0)/1000)))),"")</f>
        <v/>
      </c>
      <c r="EA294" s="145" t="str">
        <f>IFERROR(IF(AND(EA$272=list!$D$3,'Box Calculation'!EA$279&lt;&gt;"h",$E294&lt;&gt;0),0,IF(AND(EA$273=list!$D$2,$E294&lt;&gt;0,TRUNC(VLOOKUP($E294,'Container Panel'!$B$41:$Z$100,$D294,0)/(VLOOKUP(EA$276,UI!$A$12:$O$51,VLOOKUP(EA$279,$B$276:$C$278,2,0),0)/1000))&gt;0),1,TRUNC(VLOOKUP($E294,'Container Panel'!$B$41:$Z$100,$D294,0)/(VLOOKUP(EA$276,UI!$A$12:$O$51,VLOOKUP(EA$279,$B$276:$C$278,2,0),0)/1000)))),"")</f>
        <v/>
      </c>
      <c r="EB294" s="145" t="str">
        <f>IFERROR(IF(AND(EB$272=list!$D$3,'Box Calculation'!EB$279&lt;&gt;"h",$E294&lt;&gt;0),0,IF(AND(EB$273=list!$D$2,$E294&lt;&gt;0,TRUNC(VLOOKUP($E294,'Container Panel'!$B$41:$Z$100,$D294,0)/(VLOOKUP(EB$276,UI!$A$12:$O$51,VLOOKUP(EB$279,$B$276:$C$278,2,0),0)/1000))&gt;0),1,TRUNC(VLOOKUP($E294,'Container Panel'!$B$41:$Z$100,$D294,0)/(VLOOKUP(EB$276,UI!$A$12:$O$51,VLOOKUP(EB$279,$B$276:$C$278,2,0),0)/1000)))),"")</f>
        <v/>
      </c>
      <c r="EC294" s="145" t="str">
        <f>IFERROR(IF(AND(EC$272=list!$D$3,'Box Calculation'!EC$279&lt;&gt;"h",$E294&lt;&gt;0),0,IF(AND(EC$273=list!$D$2,$E294&lt;&gt;0,TRUNC(VLOOKUP($E294,'Container Panel'!$B$41:$Z$100,$D294,0)/(VLOOKUP(EC$276,UI!$A$12:$O$51,VLOOKUP(EC$279,$B$276:$C$278,2,0),0)/1000))&gt;0),1,TRUNC(VLOOKUP($E294,'Container Panel'!$B$41:$Z$100,$D294,0)/(VLOOKUP(EC$276,UI!$A$12:$O$51,VLOOKUP(EC$279,$B$276:$C$278,2,0),0)/1000)))),"")</f>
        <v/>
      </c>
      <c r="ED294" s="145" t="str">
        <f>IFERROR(IF(AND(ED$272=list!$D$3,'Box Calculation'!ED$279&lt;&gt;"h",$E294&lt;&gt;0),0,IF(AND(ED$273=list!$D$2,$E294&lt;&gt;0,TRUNC(VLOOKUP($E294,'Container Panel'!$B$41:$Z$100,$D294,0)/(VLOOKUP(ED$276,UI!$A$12:$O$51,VLOOKUP(ED$279,$B$276:$C$278,2,0),0)/1000))&gt;0),1,TRUNC(VLOOKUP($E294,'Container Panel'!$B$41:$Z$100,$D294,0)/(VLOOKUP(ED$276,UI!$A$12:$O$51,VLOOKUP(ED$279,$B$276:$C$278,2,0),0)/1000)))),"")</f>
        <v/>
      </c>
      <c r="EE294" s="145" t="str">
        <f>IFERROR(IF(AND(EE$272=list!$D$3,'Box Calculation'!EE$279&lt;&gt;"h",$E294&lt;&gt;0),0,IF(AND(EE$273=list!$D$2,$E294&lt;&gt;0,TRUNC(VLOOKUP($E294,'Container Panel'!$B$41:$Z$100,$D294,0)/(VLOOKUP(EE$276,UI!$A$12:$O$51,VLOOKUP(EE$279,$B$276:$C$278,2,0),0)/1000))&gt;0),1,TRUNC(VLOOKUP($E294,'Container Panel'!$B$41:$Z$100,$D294,0)/(VLOOKUP(EE$276,UI!$A$12:$O$51,VLOOKUP(EE$279,$B$276:$C$278,2,0),0)/1000)))),"")</f>
        <v/>
      </c>
      <c r="EF294" s="145" t="str">
        <f>IFERROR(IF(AND(EF$272=list!$D$3,'Box Calculation'!EF$279&lt;&gt;"h",$E294&lt;&gt;0),0,IF(AND(EF$273=list!$D$2,$E294&lt;&gt;0,TRUNC(VLOOKUP($E294,'Container Panel'!$B$41:$Z$100,$D294,0)/(VLOOKUP(EF$276,UI!$A$12:$O$51,VLOOKUP(EF$279,$B$276:$C$278,2,0),0)/1000))&gt;0),1,TRUNC(VLOOKUP($E294,'Container Panel'!$B$41:$Z$100,$D294,0)/(VLOOKUP(EF$276,UI!$A$12:$O$51,VLOOKUP(EF$279,$B$276:$C$278,2,0),0)/1000)))),"")</f>
        <v/>
      </c>
      <c r="EG294" s="145" t="str">
        <f>IFERROR(IF(AND(EG$272=list!$D$3,'Box Calculation'!EG$279&lt;&gt;"h",$E294&lt;&gt;0),0,IF(AND(EG$273=list!$D$2,$E294&lt;&gt;0,TRUNC(VLOOKUP($E294,'Container Panel'!$B$41:$Z$100,$D294,0)/(VLOOKUP(EG$276,UI!$A$12:$O$51,VLOOKUP(EG$279,$B$276:$C$278,2,0),0)/1000))&gt;0),1,TRUNC(VLOOKUP($E294,'Container Panel'!$B$41:$Z$100,$D294,0)/(VLOOKUP(EG$276,UI!$A$12:$O$51,VLOOKUP(EG$279,$B$276:$C$278,2,0),0)/1000)))),"")</f>
        <v/>
      </c>
      <c r="EH294" s="145" t="str">
        <f>IFERROR(IF(AND(EH$272=list!$D$3,'Box Calculation'!EH$279&lt;&gt;"h",$E294&lt;&gt;0),0,IF(AND(EH$273=list!$D$2,$E294&lt;&gt;0,TRUNC(VLOOKUP($E294,'Container Panel'!$B$41:$Z$100,$D294,0)/(VLOOKUP(EH$276,UI!$A$12:$O$51,VLOOKUP(EH$279,$B$276:$C$278,2,0),0)/1000))&gt;0),1,TRUNC(VLOOKUP($E294,'Container Panel'!$B$41:$Z$100,$D294,0)/(VLOOKUP(EH$276,UI!$A$12:$O$51,VLOOKUP(EH$279,$B$276:$C$278,2,0),0)/1000)))),"")</f>
        <v/>
      </c>
      <c r="EI294" s="145" t="str">
        <f>IFERROR(IF(AND(EI$272=list!$D$3,'Box Calculation'!EI$279&lt;&gt;"h",$E294&lt;&gt;0),0,IF(AND(EI$273=list!$D$2,$E294&lt;&gt;0,TRUNC(VLOOKUP($E294,'Container Panel'!$B$41:$Z$100,$D294,0)/(VLOOKUP(EI$276,UI!$A$12:$O$51,VLOOKUP(EI$279,$B$276:$C$278,2,0),0)/1000))&gt;0),1,TRUNC(VLOOKUP($E294,'Container Panel'!$B$41:$Z$100,$D294,0)/(VLOOKUP(EI$276,UI!$A$12:$O$51,VLOOKUP(EI$279,$B$276:$C$278,2,0),0)/1000)))),"")</f>
        <v/>
      </c>
      <c r="EJ294" s="145" t="str">
        <f>IFERROR(IF(AND(EJ$272=list!$D$3,'Box Calculation'!EJ$279&lt;&gt;"h",$E294&lt;&gt;0),0,IF(AND(EJ$273=list!$D$2,$E294&lt;&gt;0,TRUNC(VLOOKUP($E294,'Container Panel'!$B$41:$Z$100,$D294,0)/(VLOOKUP(EJ$276,UI!$A$12:$O$51,VLOOKUP(EJ$279,$B$276:$C$278,2,0),0)/1000))&gt;0),1,TRUNC(VLOOKUP($E294,'Container Panel'!$B$41:$Z$100,$D294,0)/(VLOOKUP(EJ$276,UI!$A$12:$O$51,VLOOKUP(EJ$279,$B$276:$C$278,2,0),0)/1000)))),"")</f>
        <v/>
      </c>
      <c r="EK294" s="145" t="str">
        <f>IFERROR(IF(AND(EK$272=list!$D$3,'Box Calculation'!EK$279&lt;&gt;"h",$E294&lt;&gt;0),0,IF(AND(EK$273=list!$D$2,$E294&lt;&gt;0,TRUNC(VLOOKUP($E294,'Container Panel'!$B$41:$Z$100,$D294,0)/(VLOOKUP(EK$276,UI!$A$12:$O$51,VLOOKUP(EK$279,$B$276:$C$278,2,0),0)/1000))&gt;0),1,TRUNC(VLOOKUP($E294,'Container Panel'!$B$41:$Z$100,$D294,0)/(VLOOKUP(EK$276,UI!$A$12:$O$51,VLOOKUP(EK$279,$B$276:$C$278,2,0),0)/1000)))),"")</f>
        <v/>
      </c>
      <c r="EL294" s="145" t="str">
        <f>IFERROR(IF(AND(EL$272=list!$D$3,'Box Calculation'!EL$279&lt;&gt;"h",$E294&lt;&gt;0),0,IF(AND(EL$273=list!$D$2,$E294&lt;&gt;0,TRUNC(VLOOKUP($E294,'Container Panel'!$B$41:$Z$100,$D294,0)/(VLOOKUP(EL$276,UI!$A$12:$O$51,VLOOKUP(EL$279,$B$276:$C$278,2,0),0)/1000))&gt;0),1,TRUNC(VLOOKUP($E294,'Container Panel'!$B$41:$Z$100,$D294,0)/(VLOOKUP(EL$276,UI!$A$12:$O$51,VLOOKUP(EL$279,$B$276:$C$278,2,0),0)/1000)))),"")</f>
        <v/>
      </c>
      <c r="EM294" s="145" t="str">
        <f>IFERROR(IF(AND(EM$272=list!$D$3,'Box Calculation'!EM$279&lt;&gt;"h",$E294&lt;&gt;0),0,IF(AND(EM$273=list!$D$2,$E294&lt;&gt;0,TRUNC(VLOOKUP($E294,'Container Panel'!$B$41:$Z$100,$D294,0)/(VLOOKUP(EM$276,UI!$A$12:$O$51,VLOOKUP(EM$279,$B$276:$C$278,2,0),0)/1000))&gt;0),1,TRUNC(VLOOKUP($E294,'Container Panel'!$B$41:$Z$100,$D294,0)/(VLOOKUP(EM$276,UI!$A$12:$O$51,VLOOKUP(EM$279,$B$276:$C$278,2,0),0)/1000)))),"")</f>
        <v/>
      </c>
      <c r="EN294" s="145" t="str">
        <f>IFERROR(IF(AND(EN$272=list!$D$3,'Box Calculation'!EN$279&lt;&gt;"h",$E294&lt;&gt;0),0,IF(AND(EN$273=list!$D$2,$E294&lt;&gt;0,TRUNC(VLOOKUP($E294,'Container Panel'!$B$41:$Z$100,$D294,0)/(VLOOKUP(EN$276,UI!$A$12:$O$51,VLOOKUP(EN$279,$B$276:$C$278,2,0),0)/1000))&gt;0),1,TRUNC(VLOOKUP($E294,'Container Panel'!$B$41:$Z$100,$D294,0)/(VLOOKUP(EN$276,UI!$A$12:$O$51,VLOOKUP(EN$279,$B$276:$C$278,2,0),0)/1000)))),"")</f>
        <v/>
      </c>
      <c r="EO294" s="145" t="str">
        <f>IFERROR(IF(AND(EO$272=list!$D$3,'Box Calculation'!EO$279&lt;&gt;"h",$E294&lt;&gt;0),0,IF(AND(EO$273=list!$D$2,$E294&lt;&gt;0,TRUNC(VLOOKUP($E294,'Container Panel'!$B$41:$Z$100,$D294,0)/(VLOOKUP(EO$276,UI!$A$12:$O$51,VLOOKUP(EO$279,$B$276:$C$278,2,0),0)/1000))&gt;0),1,TRUNC(VLOOKUP($E294,'Container Panel'!$B$41:$Z$100,$D294,0)/(VLOOKUP(EO$276,UI!$A$12:$O$51,VLOOKUP(EO$279,$B$276:$C$278,2,0),0)/1000)))),"")</f>
        <v/>
      </c>
      <c r="EP294" s="145" t="str">
        <f>IFERROR(IF(AND(EP$272=list!$D$3,'Box Calculation'!EP$279&lt;&gt;"h",$E294&lt;&gt;0),0,IF(AND(EP$273=list!$D$2,$E294&lt;&gt;0,TRUNC(VLOOKUP($E294,'Container Panel'!$B$41:$Z$100,$D294,0)/(VLOOKUP(EP$276,UI!$A$12:$O$51,VLOOKUP(EP$279,$B$276:$C$278,2,0),0)/1000))&gt;0),1,TRUNC(VLOOKUP($E294,'Container Panel'!$B$41:$Z$100,$D294,0)/(VLOOKUP(EP$276,UI!$A$12:$O$51,VLOOKUP(EP$279,$B$276:$C$278,2,0),0)/1000)))),"")</f>
        <v/>
      </c>
      <c r="EQ294" s="145" t="str">
        <f>IFERROR(IF(AND(EQ$272=list!$D$3,'Box Calculation'!EQ$279&lt;&gt;"h",$E294&lt;&gt;0),0,IF(AND(EQ$273=list!$D$2,$E294&lt;&gt;0,TRUNC(VLOOKUP($E294,'Container Panel'!$B$41:$Z$100,$D294,0)/(VLOOKUP(EQ$276,UI!$A$12:$O$51,VLOOKUP(EQ$279,$B$276:$C$278,2,0),0)/1000))&gt;0),1,TRUNC(VLOOKUP($E294,'Container Panel'!$B$41:$Z$100,$D294,0)/(VLOOKUP(EQ$276,UI!$A$12:$O$51,VLOOKUP(EQ$279,$B$276:$C$278,2,0),0)/1000)))),"")</f>
        <v/>
      </c>
      <c r="ER294" s="145" t="str">
        <f>IFERROR(IF(AND(ER$272=list!$D$3,'Box Calculation'!ER$279&lt;&gt;"h",$E294&lt;&gt;0),0,IF(AND(ER$273=list!$D$2,$E294&lt;&gt;0,TRUNC(VLOOKUP($E294,'Container Panel'!$B$41:$Z$100,$D294,0)/(VLOOKUP(ER$276,UI!$A$12:$O$51,VLOOKUP(ER$279,$B$276:$C$278,2,0),0)/1000))&gt;0),1,TRUNC(VLOOKUP($E294,'Container Panel'!$B$41:$Z$100,$D294,0)/(VLOOKUP(ER$276,UI!$A$12:$O$51,VLOOKUP(ER$279,$B$276:$C$278,2,0),0)/1000)))),"")</f>
        <v/>
      </c>
      <c r="ES294" s="145" t="str">
        <f>IFERROR(IF(AND(ES$272=list!$D$3,'Box Calculation'!ES$279&lt;&gt;"h",$E294&lt;&gt;0),0,IF(AND(ES$273=list!$D$2,$E294&lt;&gt;0,TRUNC(VLOOKUP($E294,'Container Panel'!$B$41:$Z$100,$D294,0)/(VLOOKUP(ES$276,UI!$A$12:$O$51,VLOOKUP(ES$279,$B$276:$C$278,2,0),0)/1000))&gt;0),1,TRUNC(VLOOKUP($E294,'Container Panel'!$B$41:$Z$100,$D294,0)/(VLOOKUP(ES$276,UI!$A$12:$O$51,VLOOKUP(ES$279,$B$276:$C$278,2,0),0)/1000)))),"")</f>
        <v/>
      </c>
      <c r="ET294" s="145" t="str">
        <f>IFERROR(IF(AND(ET$272=list!$D$3,'Box Calculation'!ET$279&lt;&gt;"h",$E294&lt;&gt;0),0,IF(AND(ET$273=list!$D$2,$E294&lt;&gt;0,TRUNC(VLOOKUP($E294,'Container Panel'!$B$41:$Z$100,$D294,0)/(VLOOKUP(ET$276,UI!$A$12:$O$51,VLOOKUP(ET$279,$B$276:$C$278,2,0),0)/1000))&gt;0),1,TRUNC(VLOOKUP($E294,'Container Panel'!$B$41:$Z$100,$D294,0)/(VLOOKUP(ET$276,UI!$A$12:$O$51,VLOOKUP(ET$279,$B$276:$C$278,2,0),0)/1000)))),"")</f>
        <v/>
      </c>
      <c r="EU294" s="145" t="str">
        <f>IFERROR(IF(AND(EU$272=list!$D$3,'Box Calculation'!EU$279&lt;&gt;"h",$E294&lt;&gt;0),0,IF(AND(EU$273=list!$D$2,$E294&lt;&gt;0,TRUNC(VLOOKUP($E294,'Container Panel'!$B$41:$Z$100,$D294,0)/(VLOOKUP(EU$276,UI!$A$12:$O$51,VLOOKUP(EU$279,$B$276:$C$278,2,0),0)/1000))&gt;0),1,TRUNC(VLOOKUP($E294,'Container Panel'!$B$41:$Z$100,$D294,0)/(VLOOKUP(EU$276,UI!$A$12:$O$51,VLOOKUP(EU$279,$B$276:$C$278,2,0),0)/1000)))),"")</f>
        <v/>
      </c>
      <c r="EV294" s="145" t="str">
        <f>IFERROR(IF(AND(EV$272=list!$D$3,'Box Calculation'!EV$279&lt;&gt;"h",$E294&lt;&gt;0),0,IF(AND(EV$273=list!$D$2,$E294&lt;&gt;0,TRUNC(VLOOKUP($E294,'Container Panel'!$B$41:$Z$100,$D294,0)/(VLOOKUP(EV$276,UI!$A$12:$O$51,VLOOKUP(EV$279,$B$276:$C$278,2,0),0)/1000))&gt;0),1,TRUNC(VLOOKUP($E294,'Container Panel'!$B$41:$Z$100,$D294,0)/(VLOOKUP(EV$276,UI!$A$12:$O$51,VLOOKUP(EV$279,$B$276:$C$278,2,0),0)/1000)))),"")</f>
        <v/>
      </c>
      <c r="EW294" s="145" t="str">
        <f>IFERROR(IF(AND(EW$272=list!$D$3,'Box Calculation'!EW$279&lt;&gt;"h",$E294&lt;&gt;0),0,IF(AND(EW$273=list!$D$2,$E294&lt;&gt;0,TRUNC(VLOOKUP($E294,'Container Panel'!$B$41:$Z$100,$D294,0)/(VLOOKUP(EW$276,UI!$A$12:$O$51,VLOOKUP(EW$279,$B$276:$C$278,2,0),0)/1000))&gt;0),1,TRUNC(VLOOKUP($E294,'Container Panel'!$B$41:$Z$100,$D294,0)/(VLOOKUP(EW$276,UI!$A$12:$O$51,VLOOKUP(EW$279,$B$276:$C$278,2,0),0)/1000)))),"")</f>
        <v/>
      </c>
      <c r="EX294" s="145" t="str">
        <f>IFERROR(IF(AND(EX$272=list!$D$3,'Box Calculation'!EX$279&lt;&gt;"h",$E294&lt;&gt;0),0,IF(AND(EX$273=list!$D$2,$E294&lt;&gt;0,TRUNC(VLOOKUP($E294,'Container Panel'!$B$41:$Z$100,$D294,0)/(VLOOKUP(EX$276,UI!$A$12:$O$51,VLOOKUP(EX$279,$B$276:$C$278,2,0),0)/1000))&gt;0),1,TRUNC(VLOOKUP($E294,'Container Panel'!$B$41:$Z$100,$D294,0)/(VLOOKUP(EX$276,UI!$A$12:$O$51,VLOOKUP(EX$279,$B$276:$C$278,2,0),0)/1000)))),"")</f>
        <v/>
      </c>
      <c r="EY294" s="145" t="str">
        <f>IFERROR(IF(AND(EY$272=list!$D$3,'Box Calculation'!EY$279&lt;&gt;"h",$E294&lt;&gt;0),0,IF(AND(EY$273=list!$D$2,$E294&lt;&gt;0,TRUNC(VLOOKUP($E294,'Container Panel'!$B$41:$Z$100,$D294,0)/(VLOOKUP(EY$276,UI!$A$12:$O$51,VLOOKUP(EY$279,$B$276:$C$278,2,0),0)/1000))&gt;0),1,TRUNC(VLOOKUP($E294,'Container Panel'!$B$41:$Z$100,$D294,0)/(VLOOKUP(EY$276,UI!$A$12:$O$51,VLOOKUP(EY$279,$B$276:$C$278,2,0),0)/1000)))),"")</f>
        <v/>
      </c>
      <c r="EZ294" s="145" t="str">
        <f>IFERROR(IF(AND(EZ$272=list!$D$3,'Box Calculation'!EZ$279&lt;&gt;"h",$E294&lt;&gt;0),0,IF(AND(EZ$273=list!$D$2,$E294&lt;&gt;0,TRUNC(VLOOKUP($E294,'Container Panel'!$B$41:$Z$100,$D294,0)/(VLOOKUP(EZ$276,UI!$A$12:$O$51,VLOOKUP(EZ$279,$B$276:$C$278,2,0),0)/1000))&gt;0),1,TRUNC(VLOOKUP($E294,'Container Panel'!$B$41:$Z$100,$D294,0)/(VLOOKUP(EZ$276,UI!$A$12:$O$51,VLOOKUP(EZ$279,$B$276:$C$278,2,0),0)/1000)))),"")</f>
        <v/>
      </c>
      <c r="FA294" s="145" t="str">
        <f>IFERROR(IF(AND(FA$272=list!$D$3,'Box Calculation'!FA$279&lt;&gt;"h",$E294&lt;&gt;0),0,IF(AND(FA$273=list!$D$2,$E294&lt;&gt;0,TRUNC(VLOOKUP($E294,'Container Panel'!$B$41:$Z$100,$D294,0)/(VLOOKUP(FA$276,UI!$A$12:$O$51,VLOOKUP(FA$279,$B$276:$C$278,2,0),0)/1000))&gt;0),1,TRUNC(VLOOKUP($E294,'Container Panel'!$B$41:$Z$100,$D294,0)/(VLOOKUP(FA$276,UI!$A$12:$O$51,VLOOKUP(FA$279,$B$276:$C$278,2,0),0)/1000)))),"")</f>
        <v/>
      </c>
      <c r="FB294" s="145" t="str">
        <f>IFERROR(IF(AND(FB$272=list!$D$3,'Box Calculation'!FB$279&lt;&gt;"h",$E294&lt;&gt;0),0,IF(AND(FB$273=list!$D$2,$E294&lt;&gt;0,TRUNC(VLOOKUP($E294,'Container Panel'!$B$41:$Z$100,$D294,0)/(VLOOKUP(FB$276,UI!$A$12:$O$51,VLOOKUP(FB$279,$B$276:$C$278,2,0),0)/1000))&gt;0),1,TRUNC(VLOOKUP($E294,'Container Panel'!$B$41:$Z$100,$D294,0)/(VLOOKUP(FB$276,UI!$A$12:$O$51,VLOOKUP(FB$279,$B$276:$C$278,2,0),0)/1000)))),"")</f>
        <v/>
      </c>
      <c r="FC294" s="145" t="str">
        <f>IFERROR(IF(AND(FC$272=list!$D$3,'Box Calculation'!FC$279&lt;&gt;"h",$E294&lt;&gt;0),0,IF(AND(FC$273=list!$D$2,$E294&lt;&gt;0,TRUNC(VLOOKUP($E294,'Container Panel'!$B$41:$Z$100,$D294,0)/(VLOOKUP(FC$276,UI!$A$12:$O$51,VLOOKUP(FC$279,$B$276:$C$278,2,0),0)/1000))&gt;0),1,TRUNC(VLOOKUP($E294,'Container Panel'!$B$41:$Z$100,$D294,0)/(VLOOKUP(FC$276,UI!$A$12:$O$51,VLOOKUP(FC$279,$B$276:$C$278,2,0),0)/1000)))),"")</f>
        <v/>
      </c>
      <c r="FD294" s="145" t="str">
        <f>IFERROR(IF(AND(FD$272=list!$D$3,'Box Calculation'!FD$279&lt;&gt;"h",$E294&lt;&gt;0),0,IF(AND(FD$273=list!$D$2,$E294&lt;&gt;0,TRUNC(VLOOKUP($E294,'Container Panel'!$B$41:$Z$100,$D294,0)/(VLOOKUP(FD$276,UI!$A$12:$O$51,VLOOKUP(FD$279,$B$276:$C$278,2,0),0)/1000))&gt;0),1,TRUNC(VLOOKUP($E294,'Container Panel'!$B$41:$Z$100,$D294,0)/(VLOOKUP(FD$276,UI!$A$12:$O$51,VLOOKUP(FD$279,$B$276:$C$278,2,0),0)/1000)))),"")</f>
        <v/>
      </c>
      <c r="FE294" s="145" t="str">
        <f>IFERROR(IF(AND(FE$272=list!$D$3,'Box Calculation'!FE$279&lt;&gt;"h",$E294&lt;&gt;0),0,IF(AND(FE$273=list!$D$2,$E294&lt;&gt;0,TRUNC(VLOOKUP($E294,'Container Panel'!$B$41:$Z$100,$D294,0)/(VLOOKUP(FE$276,UI!$A$12:$O$51,VLOOKUP(FE$279,$B$276:$C$278,2,0),0)/1000))&gt;0),1,TRUNC(VLOOKUP($E294,'Container Panel'!$B$41:$Z$100,$D294,0)/(VLOOKUP(FE$276,UI!$A$12:$O$51,VLOOKUP(FE$279,$B$276:$C$278,2,0),0)/1000)))),"")</f>
        <v/>
      </c>
      <c r="FF294" s="145" t="str">
        <f>IFERROR(IF(AND(FF$272=list!$D$3,'Box Calculation'!FF$279&lt;&gt;"h",$E294&lt;&gt;0),0,IF(AND(FF$273=list!$D$2,$E294&lt;&gt;0,TRUNC(VLOOKUP($E294,'Container Panel'!$B$41:$Z$100,$D294,0)/(VLOOKUP(FF$276,UI!$A$12:$O$51,VLOOKUP(FF$279,$B$276:$C$278,2,0),0)/1000))&gt;0),1,TRUNC(VLOOKUP($E294,'Container Panel'!$B$41:$Z$100,$D294,0)/(VLOOKUP(FF$276,UI!$A$12:$O$51,VLOOKUP(FF$279,$B$276:$C$278,2,0),0)/1000)))),"")</f>
        <v/>
      </c>
      <c r="FG294" s="145" t="str">
        <f>IFERROR(IF(AND(FG$272=list!$D$3,'Box Calculation'!FG$279&lt;&gt;"h",$E294&lt;&gt;0),0,IF(AND(FG$273=list!$D$2,$E294&lt;&gt;0,TRUNC(VLOOKUP($E294,'Container Panel'!$B$41:$Z$100,$D294,0)/(VLOOKUP(FG$276,UI!$A$12:$O$51,VLOOKUP(FG$279,$B$276:$C$278,2,0),0)/1000))&gt;0),1,TRUNC(VLOOKUP($E294,'Container Panel'!$B$41:$Z$100,$D294,0)/(VLOOKUP(FG$276,UI!$A$12:$O$51,VLOOKUP(FG$279,$B$276:$C$278,2,0),0)/1000)))),"")</f>
        <v/>
      </c>
      <c r="FH294" s="145" t="str">
        <f>IFERROR(IF(AND(FH$272=list!$D$3,'Box Calculation'!FH$279&lt;&gt;"h",$E294&lt;&gt;0),0,IF(AND(FH$273=list!$D$2,$E294&lt;&gt;0,TRUNC(VLOOKUP($E294,'Container Panel'!$B$41:$Z$100,$D294,0)/(VLOOKUP(FH$276,UI!$A$12:$O$51,VLOOKUP(FH$279,$B$276:$C$278,2,0),0)/1000))&gt;0),1,TRUNC(VLOOKUP($E294,'Container Panel'!$B$41:$Z$100,$D294,0)/(VLOOKUP(FH$276,UI!$A$12:$O$51,VLOOKUP(FH$279,$B$276:$C$278,2,0),0)/1000)))),"")</f>
        <v/>
      </c>
      <c r="FI294" s="145" t="str">
        <f>IFERROR(IF(AND(FI$272=list!$D$3,'Box Calculation'!FI$279&lt;&gt;"h",$E294&lt;&gt;0),0,IF(AND(FI$273=list!$D$2,$E294&lt;&gt;0,TRUNC(VLOOKUP($E294,'Container Panel'!$B$41:$Z$100,$D294,0)/(VLOOKUP(FI$276,UI!$A$12:$O$51,VLOOKUP(FI$279,$B$276:$C$278,2,0),0)/1000))&gt;0),1,TRUNC(VLOOKUP($E294,'Container Panel'!$B$41:$Z$100,$D294,0)/(VLOOKUP(FI$276,UI!$A$12:$O$51,VLOOKUP(FI$279,$B$276:$C$278,2,0),0)/1000)))),"")</f>
        <v/>
      </c>
      <c r="FJ294" s="145" t="str">
        <f>IFERROR(IF(AND(FJ$272=list!$D$3,'Box Calculation'!FJ$279&lt;&gt;"h",$E294&lt;&gt;0),0,IF(AND(FJ$273=list!$D$2,$E294&lt;&gt;0,TRUNC(VLOOKUP($E294,'Container Panel'!$B$41:$Z$100,$D294,0)/(VLOOKUP(FJ$276,UI!$A$12:$O$51,VLOOKUP(FJ$279,$B$276:$C$278,2,0),0)/1000))&gt;0),1,TRUNC(VLOOKUP($E294,'Container Panel'!$B$41:$Z$100,$D294,0)/(VLOOKUP(FJ$276,UI!$A$12:$O$51,VLOOKUP(FJ$279,$B$276:$C$278,2,0),0)/1000)))),"")</f>
        <v/>
      </c>
      <c r="FK294" s="145" t="str">
        <f>IFERROR(IF(AND(FK$272=list!$D$3,'Box Calculation'!FK$279&lt;&gt;"h",$E294&lt;&gt;0),0,IF(AND(FK$273=list!$D$2,$E294&lt;&gt;0,TRUNC(VLOOKUP($E294,'Container Panel'!$B$41:$Z$100,$D294,0)/(VLOOKUP(FK$276,UI!$A$12:$O$51,VLOOKUP(FK$279,$B$276:$C$278,2,0),0)/1000))&gt;0),1,TRUNC(VLOOKUP($E294,'Container Panel'!$B$41:$Z$100,$D294,0)/(VLOOKUP(FK$276,UI!$A$12:$O$51,VLOOKUP(FK$279,$B$276:$C$278,2,0),0)/1000)))),"")</f>
        <v/>
      </c>
      <c r="FL294" s="145" t="str">
        <f>IFERROR(IF(AND(FL$272=list!$D$3,'Box Calculation'!FL$279&lt;&gt;"h",$E294&lt;&gt;0),0,IF(AND(FL$273=list!$D$2,$E294&lt;&gt;0,TRUNC(VLOOKUP($E294,'Container Panel'!$B$41:$Z$100,$D294,0)/(VLOOKUP(FL$276,UI!$A$12:$O$51,VLOOKUP(FL$279,$B$276:$C$278,2,0),0)/1000))&gt;0),1,TRUNC(VLOOKUP($E294,'Container Panel'!$B$41:$Z$100,$D294,0)/(VLOOKUP(FL$276,UI!$A$12:$O$51,VLOOKUP(FL$279,$B$276:$C$278,2,0),0)/1000)))),"")</f>
        <v/>
      </c>
      <c r="FM294" s="145" t="str">
        <f>IFERROR(IF(AND(FM$272=list!$D$3,'Box Calculation'!FM$279&lt;&gt;"h",$E294&lt;&gt;0),0,IF(AND(FM$273=list!$D$2,$E294&lt;&gt;0,TRUNC(VLOOKUP($E294,'Container Panel'!$B$41:$Z$100,$D294,0)/(VLOOKUP(FM$276,UI!$A$12:$O$51,VLOOKUP(FM$279,$B$276:$C$278,2,0),0)/1000))&gt;0),1,TRUNC(VLOOKUP($E294,'Container Panel'!$B$41:$Z$100,$D294,0)/(VLOOKUP(FM$276,UI!$A$12:$O$51,VLOOKUP(FM$279,$B$276:$C$278,2,0),0)/1000)))),"")</f>
        <v/>
      </c>
      <c r="FN294" s="145" t="str">
        <f>IFERROR(IF(AND(FN$272=list!$D$3,'Box Calculation'!FN$279&lt;&gt;"h",$E294&lt;&gt;0),0,IF(AND(FN$273=list!$D$2,$E294&lt;&gt;0,TRUNC(VLOOKUP($E294,'Container Panel'!$B$41:$Z$100,$D294,0)/(VLOOKUP(FN$276,UI!$A$12:$O$51,VLOOKUP(FN$279,$B$276:$C$278,2,0),0)/1000))&gt;0),1,TRUNC(VLOOKUP($E294,'Container Panel'!$B$41:$Z$100,$D294,0)/(VLOOKUP(FN$276,UI!$A$12:$O$51,VLOOKUP(FN$279,$B$276:$C$278,2,0),0)/1000)))),"")</f>
        <v/>
      </c>
      <c r="FO294" s="145" t="str">
        <f>IFERROR(IF(AND(FO$272=list!$D$3,'Box Calculation'!FO$279&lt;&gt;"h",$E294&lt;&gt;0),0,IF(AND(FO$273=list!$D$2,$E294&lt;&gt;0,TRUNC(VLOOKUP($E294,'Container Panel'!$B$41:$Z$100,$D294,0)/(VLOOKUP(FO$276,UI!$A$12:$O$51,VLOOKUP(FO$279,$B$276:$C$278,2,0),0)/1000))&gt;0),1,TRUNC(VLOOKUP($E294,'Container Panel'!$B$41:$Z$100,$D294,0)/(VLOOKUP(FO$276,UI!$A$12:$O$51,VLOOKUP(FO$279,$B$276:$C$278,2,0),0)/1000)))),"")</f>
        <v/>
      </c>
      <c r="FP294" s="145" t="str">
        <f>IFERROR(IF(AND(FP$272=list!$D$3,'Box Calculation'!FP$279&lt;&gt;"h",$E294&lt;&gt;0),0,IF(AND(FP$273=list!$D$2,$E294&lt;&gt;0,TRUNC(VLOOKUP($E294,'Container Panel'!$B$41:$Z$100,$D294,0)/(VLOOKUP(FP$276,UI!$A$12:$O$51,VLOOKUP(FP$279,$B$276:$C$278,2,0),0)/1000))&gt;0),1,TRUNC(VLOOKUP($E294,'Container Panel'!$B$41:$Z$100,$D294,0)/(VLOOKUP(FP$276,UI!$A$12:$O$51,VLOOKUP(FP$279,$B$276:$C$278,2,0),0)/1000)))),"")</f>
        <v/>
      </c>
      <c r="FQ294" s="145" t="str">
        <f>IFERROR(IF(AND(FQ$272=list!$D$3,'Box Calculation'!FQ$279&lt;&gt;"h",$E294&lt;&gt;0),0,IF(AND(FQ$273=list!$D$2,$E294&lt;&gt;0,TRUNC(VLOOKUP($E294,'Container Panel'!$B$41:$Z$100,$D294,0)/(VLOOKUP(FQ$276,UI!$A$12:$O$51,VLOOKUP(FQ$279,$B$276:$C$278,2,0),0)/1000))&gt;0),1,TRUNC(VLOOKUP($E294,'Container Panel'!$B$41:$Z$100,$D294,0)/(VLOOKUP(FQ$276,UI!$A$12:$O$51,VLOOKUP(FQ$279,$B$276:$C$278,2,0),0)/1000)))),"")</f>
        <v/>
      </c>
      <c r="FR294" s="145" t="str">
        <f>IFERROR(IF(AND(FR$272=list!$D$3,'Box Calculation'!FR$279&lt;&gt;"h",$E294&lt;&gt;0),0,IF(AND(FR$273=list!$D$2,$E294&lt;&gt;0,TRUNC(VLOOKUP($E294,'Container Panel'!$B$41:$Z$100,$D294,0)/(VLOOKUP(FR$276,UI!$A$12:$O$51,VLOOKUP(FR$279,$B$276:$C$278,2,0),0)/1000))&gt;0),1,TRUNC(VLOOKUP($E294,'Container Panel'!$B$41:$Z$100,$D294,0)/(VLOOKUP(FR$276,UI!$A$12:$O$51,VLOOKUP(FR$279,$B$276:$C$278,2,0),0)/1000)))),"")</f>
        <v/>
      </c>
      <c r="FS294" s="145" t="str">
        <f>IFERROR(IF(AND(FS$272=list!$D$3,'Box Calculation'!FS$279&lt;&gt;"h",$E294&lt;&gt;0),0,IF(AND(FS$273=list!$D$2,$E294&lt;&gt;0,TRUNC(VLOOKUP($E294,'Container Panel'!$B$41:$Z$100,$D294,0)/(VLOOKUP(FS$276,UI!$A$12:$O$51,VLOOKUP(FS$279,$B$276:$C$278,2,0),0)/1000))&gt;0),1,TRUNC(VLOOKUP($E294,'Container Panel'!$B$41:$Z$100,$D294,0)/(VLOOKUP(FS$276,UI!$A$12:$O$51,VLOOKUP(FS$279,$B$276:$C$278,2,0),0)/1000)))),"")</f>
        <v/>
      </c>
      <c r="FT294" s="145" t="str">
        <f>IFERROR(IF(AND(FT$272=list!$D$3,'Box Calculation'!FT$279&lt;&gt;"h",$E294&lt;&gt;0),0,IF(AND(FT$273=list!$D$2,$E294&lt;&gt;0,TRUNC(VLOOKUP($E294,'Container Panel'!$B$41:$Z$100,$D294,0)/(VLOOKUP(FT$276,UI!$A$12:$O$51,VLOOKUP(FT$279,$B$276:$C$278,2,0),0)/1000))&gt;0),1,TRUNC(VLOOKUP($E294,'Container Panel'!$B$41:$Z$100,$D294,0)/(VLOOKUP(FT$276,UI!$A$12:$O$51,VLOOKUP(FT$279,$B$276:$C$278,2,0),0)/1000)))),"")</f>
        <v/>
      </c>
      <c r="FU294" s="145" t="str">
        <f>IFERROR(IF(AND(FU$272=list!$D$3,'Box Calculation'!FU$279&lt;&gt;"h",$E294&lt;&gt;0),0,IF(AND(FU$273=list!$D$2,$E294&lt;&gt;0,TRUNC(VLOOKUP($E294,'Container Panel'!$B$41:$Z$100,$D294,0)/(VLOOKUP(FU$276,UI!$A$12:$O$51,VLOOKUP(FU$279,$B$276:$C$278,2,0),0)/1000))&gt;0),1,TRUNC(VLOOKUP($E294,'Container Panel'!$B$41:$Z$100,$D294,0)/(VLOOKUP(FU$276,UI!$A$12:$O$51,VLOOKUP(FU$279,$B$276:$C$278,2,0),0)/1000)))),"")</f>
        <v/>
      </c>
      <c r="FV294" s="145" t="str">
        <f>IFERROR(IF(AND(FV$272=list!$D$3,'Box Calculation'!FV$279&lt;&gt;"h",$E294&lt;&gt;0),0,IF(AND(FV$273=list!$D$2,$E294&lt;&gt;0,TRUNC(VLOOKUP($E294,'Container Panel'!$B$41:$Z$100,$D294,0)/(VLOOKUP(FV$276,UI!$A$12:$O$51,VLOOKUP(FV$279,$B$276:$C$278,2,0),0)/1000))&gt;0),1,TRUNC(VLOOKUP($E294,'Container Panel'!$B$41:$Z$100,$D294,0)/(VLOOKUP(FV$276,UI!$A$12:$O$51,VLOOKUP(FV$279,$B$276:$C$278,2,0),0)/1000)))),"")</f>
        <v/>
      </c>
      <c r="FW294" s="145" t="str">
        <f>IFERROR(IF(AND(FW$272=list!$D$3,'Box Calculation'!FW$279&lt;&gt;"h",$E294&lt;&gt;0),0,IF(AND(FW$273=list!$D$2,$E294&lt;&gt;0,TRUNC(VLOOKUP($E294,'Container Panel'!$B$41:$Z$100,$D294,0)/(VLOOKUP(FW$276,UI!$A$12:$O$51,VLOOKUP(FW$279,$B$276:$C$278,2,0),0)/1000))&gt;0),1,TRUNC(VLOOKUP($E294,'Container Panel'!$B$41:$Z$100,$D294,0)/(VLOOKUP(FW$276,UI!$A$12:$O$51,VLOOKUP(FW$279,$B$276:$C$278,2,0),0)/1000)))),"")</f>
        <v/>
      </c>
      <c r="FX294" s="145" t="str">
        <f>IFERROR(IF(AND(FX$272=list!$D$3,'Box Calculation'!FX$279&lt;&gt;"h",$E294&lt;&gt;0),0,IF(AND(FX$273=list!$D$2,$E294&lt;&gt;0,TRUNC(VLOOKUP($E294,'Container Panel'!$B$41:$Z$100,$D294,0)/(VLOOKUP(FX$276,UI!$A$12:$O$51,VLOOKUP(FX$279,$B$276:$C$278,2,0),0)/1000))&gt;0),1,TRUNC(VLOOKUP($E294,'Container Panel'!$B$41:$Z$100,$D294,0)/(VLOOKUP(FX$276,UI!$A$12:$O$51,VLOOKUP(FX$279,$B$276:$C$278,2,0),0)/1000)))),"")</f>
        <v/>
      </c>
      <c r="FY294" s="145" t="str">
        <f>IFERROR(IF(AND(FY$272=list!$D$3,'Box Calculation'!FY$279&lt;&gt;"h",$E294&lt;&gt;0),0,IF(AND(FY$273=list!$D$2,$E294&lt;&gt;0,TRUNC(VLOOKUP($E294,'Container Panel'!$B$41:$Z$100,$D294,0)/(VLOOKUP(FY$276,UI!$A$12:$O$51,VLOOKUP(FY$279,$B$276:$C$278,2,0),0)/1000))&gt;0),1,TRUNC(VLOOKUP($E294,'Container Panel'!$B$41:$Z$100,$D294,0)/(VLOOKUP(FY$276,UI!$A$12:$O$51,VLOOKUP(FY$279,$B$276:$C$278,2,0),0)/1000)))),"")</f>
        <v/>
      </c>
      <c r="FZ294" s="145" t="str">
        <f>IFERROR(IF(AND(FZ$272=list!$D$3,'Box Calculation'!FZ$279&lt;&gt;"h",$E294&lt;&gt;0),0,IF(AND(FZ$273=list!$D$2,$E294&lt;&gt;0,TRUNC(VLOOKUP($E294,'Container Panel'!$B$41:$Z$100,$D294,0)/(VLOOKUP(FZ$276,UI!$A$12:$O$51,VLOOKUP(FZ$279,$B$276:$C$278,2,0),0)/1000))&gt;0),1,TRUNC(VLOOKUP($E294,'Container Panel'!$B$41:$Z$100,$D294,0)/(VLOOKUP(FZ$276,UI!$A$12:$O$51,VLOOKUP(FZ$279,$B$276:$C$278,2,0),0)/1000)))),"")</f>
        <v/>
      </c>
      <c r="GA294" s="145" t="str">
        <f>IFERROR(IF(AND(GA$272=list!$D$3,'Box Calculation'!GA$279&lt;&gt;"h",$E294&lt;&gt;0),0,IF(AND(GA$273=list!$D$2,$E294&lt;&gt;0,TRUNC(VLOOKUP($E294,'Container Panel'!$B$41:$Z$100,$D294,0)/(VLOOKUP(GA$276,UI!$A$12:$O$51,VLOOKUP(GA$279,$B$276:$C$278,2,0),0)/1000))&gt;0),1,TRUNC(VLOOKUP($E294,'Container Panel'!$B$41:$Z$100,$D294,0)/(VLOOKUP(GA$276,UI!$A$12:$O$51,VLOOKUP(GA$279,$B$276:$C$278,2,0),0)/1000)))),"")</f>
        <v/>
      </c>
      <c r="GB294" s="145" t="str">
        <f>IFERROR(IF(AND(GB$272=list!$D$3,'Box Calculation'!GB$279&lt;&gt;"h",$E294&lt;&gt;0),0,IF(AND(GB$273=list!$D$2,$E294&lt;&gt;0,TRUNC(VLOOKUP($E294,'Container Panel'!$B$41:$Z$100,$D294,0)/(VLOOKUP(GB$276,UI!$A$12:$O$51,VLOOKUP(GB$279,$B$276:$C$278,2,0),0)/1000))&gt;0),1,TRUNC(VLOOKUP($E294,'Container Panel'!$B$41:$Z$100,$D294,0)/(VLOOKUP(GB$276,UI!$A$12:$O$51,VLOOKUP(GB$279,$B$276:$C$278,2,0),0)/1000)))),"")</f>
        <v/>
      </c>
      <c r="GC294" s="145" t="str">
        <f>IFERROR(IF(AND(GC$272=list!$D$3,'Box Calculation'!GC$279&lt;&gt;"h",$E294&lt;&gt;0),0,IF(AND(GC$273=list!$D$2,$E294&lt;&gt;0,TRUNC(VLOOKUP($E294,'Container Panel'!$B$41:$Z$100,$D294,0)/(VLOOKUP(GC$276,UI!$A$12:$O$51,VLOOKUP(GC$279,$B$276:$C$278,2,0),0)/1000))&gt;0),1,TRUNC(VLOOKUP($E294,'Container Panel'!$B$41:$Z$100,$D294,0)/(VLOOKUP(GC$276,UI!$A$12:$O$51,VLOOKUP(GC$279,$B$276:$C$278,2,0),0)/1000)))),"")</f>
        <v/>
      </c>
      <c r="GD294" s="145" t="str">
        <f>IFERROR(IF(AND(GD$272=list!$D$3,'Box Calculation'!GD$279&lt;&gt;"h",$E294&lt;&gt;0),0,IF(AND(GD$273=list!$D$2,$E294&lt;&gt;0,TRUNC(VLOOKUP($E294,'Container Panel'!$B$41:$Z$100,$D294,0)/(VLOOKUP(GD$276,UI!$A$12:$O$51,VLOOKUP(GD$279,$B$276:$C$278,2,0),0)/1000))&gt;0),1,TRUNC(VLOOKUP($E294,'Container Panel'!$B$41:$Z$100,$D294,0)/(VLOOKUP(GD$276,UI!$A$12:$O$51,VLOOKUP(GD$279,$B$276:$C$278,2,0),0)/1000)))),"")</f>
        <v/>
      </c>
      <c r="GE294" s="145" t="str">
        <f>IFERROR(IF(AND(GE$272=list!$D$3,'Box Calculation'!GE$279&lt;&gt;"h",$E294&lt;&gt;0),0,IF(AND(GE$273=list!$D$2,$E294&lt;&gt;0,TRUNC(VLOOKUP($E294,'Container Panel'!$B$41:$Z$100,$D294,0)/(VLOOKUP(GE$276,UI!$A$12:$O$51,VLOOKUP(GE$279,$B$276:$C$278,2,0),0)/1000))&gt;0),1,TRUNC(VLOOKUP($E294,'Container Panel'!$B$41:$Z$100,$D294,0)/(VLOOKUP(GE$276,UI!$A$12:$O$51,VLOOKUP(GE$279,$B$276:$C$278,2,0),0)/1000)))),"")</f>
        <v/>
      </c>
      <c r="GF294" s="145" t="str">
        <f>IFERROR(IF(AND(GF$272=list!$D$3,'Box Calculation'!GF$279&lt;&gt;"h",$E294&lt;&gt;0),0,IF(AND(GF$273=list!$D$2,$E294&lt;&gt;0,TRUNC(VLOOKUP($E294,'Container Panel'!$B$41:$Z$100,$D294,0)/(VLOOKUP(GF$276,UI!$A$12:$O$51,VLOOKUP(GF$279,$B$276:$C$278,2,0),0)/1000))&gt;0),1,TRUNC(VLOOKUP($E294,'Container Panel'!$B$41:$Z$100,$D294,0)/(VLOOKUP(GF$276,UI!$A$12:$O$51,VLOOKUP(GF$279,$B$276:$C$278,2,0),0)/1000)))),"")</f>
        <v/>
      </c>
      <c r="GG294" s="145" t="str">
        <f>IFERROR(IF(AND(GG$272=list!$D$3,'Box Calculation'!GG$279&lt;&gt;"h",$E294&lt;&gt;0),0,IF(AND(GG$273=list!$D$2,$E294&lt;&gt;0,TRUNC(VLOOKUP($E294,'Container Panel'!$B$41:$Z$100,$D294,0)/(VLOOKUP(GG$276,UI!$A$12:$O$51,VLOOKUP(GG$279,$B$276:$C$278,2,0),0)/1000))&gt;0),1,TRUNC(VLOOKUP($E294,'Container Panel'!$B$41:$Z$100,$D294,0)/(VLOOKUP(GG$276,UI!$A$12:$O$51,VLOOKUP(GG$279,$B$276:$C$278,2,0),0)/1000)))),"")</f>
        <v/>
      </c>
      <c r="GH294" s="145" t="str">
        <f>IFERROR(IF(AND(GH$272=list!$D$3,'Box Calculation'!GH$279&lt;&gt;"h",$E294&lt;&gt;0),0,IF(AND(GH$273=list!$D$2,$E294&lt;&gt;0,TRUNC(VLOOKUP($E294,'Container Panel'!$B$41:$Z$100,$D294,0)/(VLOOKUP(GH$276,UI!$A$12:$O$51,VLOOKUP(GH$279,$B$276:$C$278,2,0),0)/1000))&gt;0),1,TRUNC(VLOOKUP($E294,'Container Panel'!$B$41:$Z$100,$D294,0)/(VLOOKUP(GH$276,UI!$A$12:$O$51,VLOOKUP(GH$279,$B$276:$C$278,2,0),0)/1000)))),"")</f>
        <v/>
      </c>
      <c r="GI294" s="145" t="str">
        <f>IFERROR(IF(AND(GI$272=list!$D$3,'Box Calculation'!GI$279&lt;&gt;"h",$E294&lt;&gt;0),0,IF(AND(GI$273=list!$D$2,$E294&lt;&gt;0,TRUNC(VLOOKUP($E294,'Container Panel'!$B$41:$Z$100,$D294,0)/(VLOOKUP(GI$276,UI!$A$12:$O$51,VLOOKUP(GI$279,$B$276:$C$278,2,0),0)/1000))&gt;0),1,TRUNC(VLOOKUP($E294,'Container Panel'!$B$41:$Z$100,$D294,0)/(VLOOKUP(GI$276,UI!$A$12:$O$51,VLOOKUP(GI$279,$B$276:$C$278,2,0),0)/1000)))),"")</f>
        <v/>
      </c>
      <c r="GJ294" s="145" t="str">
        <f>IFERROR(IF(AND(GJ$272=list!$D$3,'Box Calculation'!GJ$279&lt;&gt;"h",$E294&lt;&gt;0),0,IF(AND(GJ$273=list!$D$2,$E294&lt;&gt;0,TRUNC(VLOOKUP($E294,'Container Panel'!$B$41:$Z$100,$D294,0)/(VLOOKUP(GJ$276,UI!$A$12:$O$51,VLOOKUP(GJ$279,$B$276:$C$278,2,0),0)/1000))&gt;0),1,TRUNC(VLOOKUP($E294,'Container Panel'!$B$41:$Z$100,$D294,0)/(VLOOKUP(GJ$276,UI!$A$12:$O$51,VLOOKUP(GJ$279,$B$276:$C$278,2,0),0)/1000)))),"")</f>
        <v/>
      </c>
      <c r="GK294" s="145" t="str">
        <f>IFERROR(IF(AND(GK$272=list!$D$3,'Box Calculation'!GK$279&lt;&gt;"h",$E294&lt;&gt;0),0,IF(AND(GK$273=list!$D$2,$E294&lt;&gt;0,TRUNC(VLOOKUP($E294,'Container Panel'!$B$41:$Z$100,$D294,0)/(VLOOKUP(GK$276,UI!$A$12:$O$51,VLOOKUP(GK$279,$B$276:$C$278,2,0),0)/1000))&gt;0),1,TRUNC(VLOOKUP($E294,'Container Panel'!$B$41:$Z$100,$D294,0)/(VLOOKUP(GK$276,UI!$A$12:$O$51,VLOOKUP(GK$279,$B$276:$C$278,2,0),0)/1000)))),"")</f>
        <v/>
      </c>
      <c r="GL294" s="145" t="str">
        <f>IFERROR(IF(AND(GL$272=list!$D$3,'Box Calculation'!GL$279&lt;&gt;"h",$E294&lt;&gt;0),0,IF(AND(GL$273=list!$D$2,$E294&lt;&gt;0,TRUNC(VLOOKUP($E294,'Container Panel'!$B$41:$Z$100,$D294,0)/(VLOOKUP(GL$276,UI!$A$12:$O$51,VLOOKUP(GL$279,$B$276:$C$278,2,0),0)/1000))&gt;0),1,TRUNC(VLOOKUP($E294,'Container Panel'!$B$41:$Z$100,$D294,0)/(VLOOKUP(GL$276,UI!$A$12:$O$51,VLOOKUP(GL$279,$B$276:$C$278,2,0),0)/1000)))),"")</f>
        <v/>
      </c>
      <c r="GM294" s="145" t="str">
        <f>IFERROR(IF(AND(GM$272=list!$D$3,'Box Calculation'!GM$279&lt;&gt;"h",$E294&lt;&gt;0),0,IF(AND(GM$273=list!$D$2,$E294&lt;&gt;0,TRUNC(VLOOKUP($E294,'Container Panel'!$B$41:$Z$100,$D294,0)/(VLOOKUP(GM$276,UI!$A$12:$O$51,VLOOKUP(GM$279,$B$276:$C$278,2,0),0)/1000))&gt;0),1,TRUNC(VLOOKUP($E294,'Container Panel'!$B$41:$Z$100,$D294,0)/(VLOOKUP(GM$276,UI!$A$12:$O$51,VLOOKUP(GM$279,$B$276:$C$278,2,0),0)/1000)))),"")</f>
        <v/>
      </c>
      <c r="GN294" s="145" t="str">
        <f>IFERROR(IF(AND(GN$272=list!$D$3,'Box Calculation'!GN$279&lt;&gt;"h",$E294&lt;&gt;0),0,IF(AND(GN$273=list!$D$2,$E294&lt;&gt;0,TRUNC(VLOOKUP($E294,'Container Panel'!$B$41:$Z$100,$D294,0)/(VLOOKUP(GN$276,UI!$A$12:$O$51,VLOOKUP(GN$279,$B$276:$C$278,2,0),0)/1000))&gt;0),1,TRUNC(VLOOKUP($E294,'Container Panel'!$B$41:$Z$100,$D294,0)/(VLOOKUP(GN$276,UI!$A$12:$O$51,VLOOKUP(GN$279,$B$276:$C$278,2,0),0)/1000)))),"")</f>
        <v/>
      </c>
      <c r="GO294" s="145" t="str">
        <f>IFERROR(IF(AND(GO$272=list!$D$3,'Box Calculation'!GO$279&lt;&gt;"h",$E294&lt;&gt;0),0,IF(AND(GO$273=list!$D$2,$E294&lt;&gt;0,TRUNC(VLOOKUP($E294,'Container Panel'!$B$41:$Z$100,$D294,0)/(VLOOKUP(GO$276,UI!$A$12:$O$51,VLOOKUP(GO$279,$B$276:$C$278,2,0),0)/1000))&gt;0),1,TRUNC(VLOOKUP($E294,'Container Panel'!$B$41:$Z$100,$D294,0)/(VLOOKUP(GO$276,UI!$A$12:$O$51,VLOOKUP(GO$279,$B$276:$C$278,2,0),0)/1000)))),"")</f>
        <v/>
      </c>
      <c r="GP294" s="145" t="str">
        <f>IFERROR(IF(AND(GP$272=list!$D$3,'Box Calculation'!GP$279&lt;&gt;"h",$E294&lt;&gt;0),0,IF(AND(GP$273=list!$D$2,$E294&lt;&gt;0,TRUNC(VLOOKUP($E294,'Container Panel'!$B$41:$Z$100,$D294,0)/(VLOOKUP(GP$276,UI!$A$12:$O$51,VLOOKUP(GP$279,$B$276:$C$278,2,0),0)/1000))&gt;0),1,TRUNC(VLOOKUP($E294,'Container Panel'!$B$41:$Z$100,$D294,0)/(VLOOKUP(GP$276,UI!$A$12:$O$51,VLOOKUP(GP$279,$B$276:$C$278,2,0),0)/1000)))),"")</f>
        <v/>
      </c>
      <c r="GQ294" s="145" t="str">
        <f>IFERROR(IF(AND(GQ$272=list!$D$3,'Box Calculation'!GQ$279&lt;&gt;"h",$E294&lt;&gt;0),0,IF(AND(GQ$273=list!$D$2,$E294&lt;&gt;0,TRUNC(VLOOKUP($E294,'Container Panel'!$B$41:$Z$100,$D294,0)/(VLOOKUP(GQ$276,UI!$A$12:$O$51,VLOOKUP(GQ$279,$B$276:$C$278,2,0),0)/1000))&gt;0),1,TRUNC(VLOOKUP($E294,'Container Panel'!$B$41:$Z$100,$D294,0)/(VLOOKUP(GQ$276,UI!$A$12:$O$51,VLOOKUP(GQ$279,$B$276:$C$278,2,0),0)/1000)))),"")</f>
        <v/>
      </c>
      <c r="GR294" s="145" t="str">
        <f>IFERROR(IF(AND(GR$272=list!$D$3,'Box Calculation'!GR$279&lt;&gt;"h",$E294&lt;&gt;0),0,IF(AND(GR$273=list!$D$2,$E294&lt;&gt;0,TRUNC(VLOOKUP($E294,'Container Panel'!$B$41:$Z$100,$D294,0)/(VLOOKUP(GR$276,UI!$A$12:$O$51,VLOOKUP(GR$279,$B$276:$C$278,2,0),0)/1000))&gt;0),1,TRUNC(VLOOKUP($E294,'Container Panel'!$B$41:$Z$100,$D294,0)/(VLOOKUP(GR$276,UI!$A$12:$O$51,VLOOKUP(GR$279,$B$276:$C$278,2,0),0)/1000)))),"")</f>
        <v/>
      </c>
      <c r="GS294" s="145" t="str">
        <f>IFERROR(IF(AND(GS$272=list!$D$3,'Box Calculation'!GS$279&lt;&gt;"h",$E294&lt;&gt;0),0,IF(AND(GS$273=list!$D$2,$E294&lt;&gt;0,TRUNC(VLOOKUP($E294,'Container Panel'!$B$41:$Z$100,$D294,0)/(VLOOKUP(GS$276,UI!$A$12:$O$51,VLOOKUP(GS$279,$B$276:$C$278,2,0),0)/1000))&gt;0),1,TRUNC(VLOOKUP($E294,'Container Panel'!$B$41:$Z$100,$D294,0)/(VLOOKUP(GS$276,UI!$A$12:$O$51,VLOOKUP(GS$279,$B$276:$C$278,2,0),0)/1000)))),"")</f>
        <v/>
      </c>
      <c r="GT294" s="145" t="str">
        <f>IFERROR(IF(AND(GT$272=list!$D$3,'Box Calculation'!GT$279&lt;&gt;"h",$E294&lt;&gt;0),0,IF(AND(GT$273=list!$D$2,$E294&lt;&gt;0,TRUNC(VLOOKUP($E294,'Container Panel'!$B$41:$Z$100,$D294,0)/(VLOOKUP(GT$276,UI!$A$12:$O$51,VLOOKUP(GT$279,$B$276:$C$278,2,0),0)/1000))&gt;0),1,TRUNC(VLOOKUP($E294,'Container Panel'!$B$41:$Z$100,$D294,0)/(VLOOKUP(GT$276,UI!$A$12:$O$51,VLOOKUP(GT$279,$B$276:$C$278,2,0),0)/1000)))),"")</f>
        <v/>
      </c>
      <c r="GU294" s="145" t="str">
        <f>IFERROR(IF(AND(GU$272=list!$D$3,'Box Calculation'!GU$279&lt;&gt;"h",$E294&lt;&gt;0),0,IF(AND(GU$273=list!$D$2,$E294&lt;&gt;0,TRUNC(VLOOKUP($E294,'Container Panel'!$B$41:$Z$100,$D294,0)/(VLOOKUP(GU$276,UI!$A$12:$O$51,VLOOKUP(GU$279,$B$276:$C$278,2,0),0)/1000))&gt;0),1,TRUNC(VLOOKUP($E294,'Container Panel'!$B$41:$Z$100,$D294,0)/(VLOOKUP(GU$276,UI!$A$12:$O$51,VLOOKUP(GU$279,$B$276:$C$278,2,0),0)/1000)))),"")</f>
        <v/>
      </c>
      <c r="GV294" s="145" t="str">
        <f>IFERROR(IF(AND(GV$272=list!$D$3,'Box Calculation'!GV$279&lt;&gt;"h",$E294&lt;&gt;0),0,IF(AND(GV$273=list!$D$2,$E294&lt;&gt;0,TRUNC(VLOOKUP($E294,'Container Panel'!$B$41:$Z$100,$D294,0)/(VLOOKUP(GV$276,UI!$A$12:$O$51,VLOOKUP(GV$279,$B$276:$C$278,2,0),0)/1000))&gt;0),1,TRUNC(VLOOKUP($E294,'Container Panel'!$B$41:$Z$100,$D294,0)/(VLOOKUP(GV$276,UI!$A$12:$O$51,VLOOKUP(GV$279,$B$276:$C$278,2,0),0)/1000)))),"")</f>
        <v/>
      </c>
      <c r="GW294" s="145" t="str">
        <f>IFERROR(IF(AND(GW$272=list!$D$3,'Box Calculation'!GW$279&lt;&gt;"h",$E294&lt;&gt;0),0,IF(AND(GW$273=list!$D$2,$E294&lt;&gt;0,TRUNC(VLOOKUP($E294,'Container Panel'!$B$41:$Z$100,$D294,0)/(VLOOKUP(GW$276,UI!$A$12:$O$51,VLOOKUP(GW$279,$B$276:$C$278,2,0),0)/1000))&gt;0),1,TRUNC(VLOOKUP($E294,'Container Panel'!$B$41:$Z$100,$D294,0)/(VLOOKUP(GW$276,UI!$A$12:$O$51,VLOOKUP(GW$279,$B$276:$C$278,2,0),0)/1000)))),"")</f>
        <v/>
      </c>
      <c r="GX294" s="145" t="str">
        <f>IFERROR(IF(AND(GX$272=list!$D$3,'Box Calculation'!GX$279&lt;&gt;"h",$E294&lt;&gt;0),0,IF(AND(GX$273=list!$D$2,$E294&lt;&gt;0,TRUNC(VLOOKUP($E294,'Container Panel'!$B$41:$Z$100,$D294,0)/(VLOOKUP(GX$276,UI!$A$12:$O$51,VLOOKUP(GX$279,$B$276:$C$278,2,0),0)/1000))&gt;0),1,TRUNC(VLOOKUP($E294,'Container Panel'!$B$41:$Z$100,$D294,0)/(VLOOKUP(GX$276,UI!$A$12:$O$51,VLOOKUP(GX$279,$B$276:$C$278,2,0),0)/1000)))),"")</f>
        <v/>
      </c>
      <c r="GY294" s="145" t="str">
        <f>IFERROR(IF(AND(GY$272=list!$D$3,'Box Calculation'!GY$279&lt;&gt;"h",$E294&lt;&gt;0),0,IF(AND(GY$273=list!$D$2,$E294&lt;&gt;0,TRUNC(VLOOKUP($E294,'Container Panel'!$B$41:$Z$100,$D294,0)/(VLOOKUP(GY$276,UI!$A$12:$O$51,VLOOKUP(GY$279,$B$276:$C$278,2,0),0)/1000))&gt;0),1,TRUNC(VLOOKUP($E294,'Container Panel'!$B$41:$Z$100,$D294,0)/(VLOOKUP(GY$276,UI!$A$12:$O$51,VLOOKUP(GY$279,$B$276:$C$278,2,0),0)/1000)))),"")</f>
        <v/>
      </c>
      <c r="GZ294" s="145" t="str">
        <f>IFERROR(IF(AND(GZ$272=list!$D$3,'Box Calculation'!GZ$279&lt;&gt;"h",$E294&lt;&gt;0),0,IF(AND(GZ$273=list!$D$2,$E294&lt;&gt;0,TRUNC(VLOOKUP($E294,'Container Panel'!$B$41:$Z$100,$D294,0)/(VLOOKUP(GZ$276,UI!$A$12:$O$51,VLOOKUP(GZ$279,$B$276:$C$278,2,0),0)/1000))&gt;0),1,TRUNC(VLOOKUP($E294,'Container Panel'!$B$41:$Z$100,$D294,0)/(VLOOKUP(GZ$276,UI!$A$12:$O$51,VLOOKUP(GZ$279,$B$276:$C$278,2,0),0)/1000)))),"")</f>
        <v/>
      </c>
      <c r="HA294" s="145" t="str">
        <f>IFERROR(IF(AND(HA$272=list!$D$3,'Box Calculation'!HA$279&lt;&gt;"h",$E294&lt;&gt;0),0,IF(AND(HA$273=list!$D$2,$E294&lt;&gt;0,TRUNC(VLOOKUP($E294,'Container Panel'!$B$41:$Z$100,$D294,0)/(VLOOKUP(HA$276,UI!$A$12:$O$51,VLOOKUP(HA$279,$B$276:$C$278,2,0),0)/1000))&gt;0),1,TRUNC(VLOOKUP($E294,'Container Panel'!$B$41:$Z$100,$D294,0)/(VLOOKUP(HA$276,UI!$A$12:$O$51,VLOOKUP(HA$279,$B$276:$C$278,2,0),0)/1000)))),"")</f>
        <v/>
      </c>
      <c r="HB294" s="145" t="str">
        <f>IFERROR(IF(AND(HB$272=list!$D$3,'Box Calculation'!HB$279&lt;&gt;"h",$E294&lt;&gt;0),0,IF(AND(HB$273=list!$D$2,$E294&lt;&gt;0,TRUNC(VLOOKUP($E294,'Container Panel'!$B$41:$Z$100,$D294,0)/(VLOOKUP(HB$276,UI!$A$12:$O$51,VLOOKUP(HB$279,$B$276:$C$278,2,0),0)/1000))&gt;0),1,TRUNC(VLOOKUP($E294,'Container Panel'!$B$41:$Z$100,$D294,0)/(VLOOKUP(HB$276,UI!$A$12:$O$51,VLOOKUP(HB$279,$B$276:$C$278,2,0),0)/1000)))),"")</f>
        <v/>
      </c>
      <c r="HC294" s="145" t="str">
        <f>IFERROR(IF(AND(HC$272=list!$D$3,'Box Calculation'!HC$279&lt;&gt;"h",$E294&lt;&gt;0),0,IF(AND(HC$273=list!$D$2,$E294&lt;&gt;0,TRUNC(VLOOKUP($E294,'Container Panel'!$B$41:$Z$100,$D294,0)/(VLOOKUP(HC$276,UI!$A$12:$O$51,VLOOKUP(HC$279,$B$276:$C$278,2,0),0)/1000))&gt;0),1,TRUNC(VLOOKUP($E294,'Container Panel'!$B$41:$Z$100,$D294,0)/(VLOOKUP(HC$276,UI!$A$12:$O$51,VLOOKUP(HC$279,$B$276:$C$278,2,0),0)/1000)))),"")</f>
        <v/>
      </c>
      <c r="HD294" s="145" t="str">
        <f>IFERROR(IF(AND(HD$272=list!$D$3,'Box Calculation'!HD$279&lt;&gt;"h",$E294&lt;&gt;0),0,IF(AND(HD$273=list!$D$2,$E294&lt;&gt;0,TRUNC(VLOOKUP($E294,'Container Panel'!$B$41:$Z$100,$D294,0)/(VLOOKUP(HD$276,UI!$A$12:$O$51,VLOOKUP(HD$279,$B$276:$C$278,2,0),0)/1000))&gt;0),1,TRUNC(VLOOKUP($E294,'Container Panel'!$B$41:$Z$100,$D294,0)/(VLOOKUP(HD$276,UI!$A$12:$O$51,VLOOKUP(HD$279,$B$276:$C$278,2,0),0)/1000)))),"")</f>
        <v/>
      </c>
      <c r="HE294" s="145" t="str">
        <f>IFERROR(IF(AND(HE$272=list!$D$3,'Box Calculation'!HE$279&lt;&gt;"h",$E294&lt;&gt;0),0,IF(AND(HE$273=list!$D$2,$E294&lt;&gt;0,TRUNC(VLOOKUP($E294,'Container Panel'!$B$41:$Z$100,$D294,0)/(VLOOKUP(HE$276,UI!$A$12:$O$51,VLOOKUP(HE$279,$B$276:$C$278,2,0),0)/1000))&gt;0),1,TRUNC(VLOOKUP($E294,'Container Panel'!$B$41:$Z$100,$D294,0)/(VLOOKUP(HE$276,UI!$A$12:$O$51,VLOOKUP(HE$279,$B$276:$C$278,2,0),0)/1000)))),"")</f>
        <v/>
      </c>
      <c r="HF294" s="145" t="str">
        <f>IFERROR(IF(AND(HF$272=list!$D$3,'Box Calculation'!HF$279&lt;&gt;"h",$E294&lt;&gt;0),0,IF(AND(HF$273=list!$D$2,$E294&lt;&gt;0,TRUNC(VLOOKUP($E294,'Container Panel'!$B$41:$Z$100,$D294,0)/(VLOOKUP(HF$276,UI!$A$12:$O$51,VLOOKUP(HF$279,$B$276:$C$278,2,0),0)/1000))&gt;0),1,TRUNC(VLOOKUP($E294,'Container Panel'!$B$41:$Z$100,$D294,0)/(VLOOKUP(HF$276,UI!$A$12:$O$51,VLOOKUP(HF$279,$B$276:$C$278,2,0),0)/1000)))),"")</f>
        <v/>
      </c>
      <c r="HG294" s="145" t="str">
        <f>IFERROR(IF(AND(HG$272=list!$D$3,'Box Calculation'!HG$279&lt;&gt;"h",$E294&lt;&gt;0),0,IF(AND(HG$273=list!$D$2,$E294&lt;&gt;0,TRUNC(VLOOKUP($E294,'Container Panel'!$B$41:$Z$100,$D294,0)/(VLOOKUP(HG$276,UI!$A$12:$O$51,VLOOKUP(HG$279,$B$276:$C$278,2,0),0)/1000))&gt;0),1,TRUNC(VLOOKUP($E294,'Container Panel'!$B$41:$Z$100,$D294,0)/(VLOOKUP(HG$276,UI!$A$12:$O$51,VLOOKUP(HG$279,$B$276:$C$278,2,0),0)/1000)))),"")</f>
        <v/>
      </c>
      <c r="HH294" s="145" t="str">
        <f>IFERROR(IF(AND(HH$272=list!$D$3,'Box Calculation'!HH$279&lt;&gt;"h",$E294&lt;&gt;0),0,IF(AND(HH$273=list!$D$2,$E294&lt;&gt;0,TRUNC(VLOOKUP($E294,'Container Panel'!$B$41:$Z$100,$D294,0)/(VLOOKUP(HH$276,UI!$A$12:$O$51,VLOOKUP(HH$279,$B$276:$C$278,2,0),0)/1000))&gt;0),1,TRUNC(VLOOKUP($E294,'Container Panel'!$B$41:$Z$100,$D294,0)/(VLOOKUP(HH$276,UI!$A$12:$O$51,VLOOKUP(HH$279,$B$276:$C$278,2,0),0)/1000)))),"")</f>
        <v/>
      </c>
      <c r="HI294" s="145" t="str">
        <f>IFERROR(IF(AND(HI$272=list!$D$3,'Box Calculation'!HI$279&lt;&gt;"h",$E294&lt;&gt;0),0,IF(AND(HI$273=list!$D$2,$E294&lt;&gt;0,TRUNC(VLOOKUP($E294,'Container Panel'!$B$41:$Z$100,$D294,0)/(VLOOKUP(HI$276,UI!$A$12:$O$51,VLOOKUP(HI$279,$B$276:$C$278,2,0),0)/1000))&gt;0),1,TRUNC(VLOOKUP($E294,'Container Panel'!$B$41:$Z$100,$D294,0)/(VLOOKUP(HI$276,UI!$A$12:$O$51,VLOOKUP(HI$279,$B$276:$C$278,2,0),0)/1000)))),"")</f>
        <v/>
      </c>
      <c r="HJ294" s="145" t="str">
        <f>IFERROR(IF(AND(HJ$272=list!$D$3,'Box Calculation'!HJ$279&lt;&gt;"h",$E294&lt;&gt;0),0,IF(AND(HJ$273=list!$D$2,$E294&lt;&gt;0,TRUNC(VLOOKUP($E294,'Container Panel'!$B$41:$Z$100,$D294,0)/(VLOOKUP(HJ$276,UI!$A$12:$O$51,VLOOKUP(HJ$279,$B$276:$C$278,2,0),0)/1000))&gt;0),1,TRUNC(VLOOKUP($E294,'Container Panel'!$B$41:$Z$100,$D294,0)/(VLOOKUP(HJ$276,UI!$A$12:$O$51,VLOOKUP(HJ$279,$B$276:$C$278,2,0),0)/1000)))),"")</f>
        <v/>
      </c>
      <c r="HK294" s="145" t="str">
        <f>IFERROR(IF(AND(HK$272=list!$D$3,'Box Calculation'!HK$279&lt;&gt;"h",$E294&lt;&gt;0),0,IF(AND(HK$273=list!$D$2,$E294&lt;&gt;0,TRUNC(VLOOKUP($E294,'Container Panel'!$B$41:$Z$100,$D294,0)/(VLOOKUP(HK$276,UI!$A$12:$O$51,VLOOKUP(HK$279,$B$276:$C$278,2,0),0)/1000))&gt;0),1,TRUNC(VLOOKUP($E294,'Container Panel'!$B$41:$Z$100,$D294,0)/(VLOOKUP(HK$276,UI!$A$12:$O$51,VLOOKUP(HK$279,$B$276:$C$278,2,0),0)/1000)))),"")</f>
        <v/>
      </c>
      <c r="HL294" s="145" t="str">
        <f>IFERROR(IF(AND(HL$272=list!$D$3,'Box Calculation'!HL$279&lt;&gt;"h",$E294&lt;&gt;0),0,IF(AND(HL$273=list!$D$2,$E294&lt;&gt;0,TRUNC(VLOOKUP($E294,'Container Panel'!$B$41:$Z$100,$D294,0)/(VLOOKUP(HL$276,UI!$A$12:$O$51,VLOOKUP(HL$279,$B$276:$C$278,2,0),0)/1000))&gt;0),1,TRUNC(VLOOKUP($E294,'Container Panel'!$B$41:$Z$100,$D294,0)/(VLOOKUP(HL$276,UI!$A$12:$O$51,VLOOKUP(HL$279,$B$276:$C$278,2,0),0)/1000)))),"")</f>
        <v/>
      </c>
      <c r="HM294" s="145" t="str">
        <f>IFERROR(IF(AND(HM$272=list!$D$3,'Box Calculation'!HM$279&lt;&gt;"h",$E294&lt;&gt;0),0,IF(AND(HM$273=list!$D$2,$E294&lt;&gt;0,TRUNC(VLOOKUP($E294,'Container Panel'!$B$41:$Z$100,$D294,0)/(VLOOKUP(HM$276,UI!$A$12:$O$51,VLOOKUP(HM$279,$B$276:$C$278,2,0),0)/1000))&gt;0),1,TRUNC(VLOOKUP($E294,'Container Panel'!$B$41:$Z$100,$D294,0)/(VLOOKUP(HM$276,UI!$A$12:$O$51,VLOOKUP(HM$279,$B$276:$C$278,2,0),0)/1000)))),"")</f>
        <v/>
      </c>
      <c r="HN294" s="145" t="str">
        <f>IFERROR(IF(AND(HN$272=list!$D$3,'Box Calculation'!HN$279&lt;&gt;"h",$E294&lt;&gt;0),0,IF(AND(HN$273=list!$D$2,$E294&lt;&gt;0,TRUNC(VLOOKUP($E294,'Container Panel'!$B$41:$Z$100,$D294,0)/(VLOOKUP(HN$276,UI!$A$12:$O$51,VLOOKUP(HN$279,$B$276:$C$278,2,0),0)/1000))&gt;0),1,TRUNC(VLOOKUP($E294,'Container Panel'!$B$41:$Z$100,$D294,0)/(VLOOKUP(HN$276,UI!$A$12:$O$51,VLOOKUP(HN$279,$B$276:$C$278,2,0),0)/1000)))),"")</f>
        <v/>
      </c>
      <c r="HO294" s="145" t="str">
        <f>IFERROR(IF(AND(HO$272=list!$D$3,'Box Calculation'!HO$279&lt;&gt;"h",$E294&lt;&gt;0),0,IF(AND(HO$273=list!$D$2,$E294&lt;&gt;0,TRUNC(VLOOKUP($E294,'Container Panel'!$B$41:$Z$100,$D294,0)/(VLOOKUP(HO$276,UI!$A$12:$O$51,VLOOKUP(HO$279,$B$276:$C$278,2,0),0)/1000))&gt;0),1,TRUNC(VLOOKUP($E294,'Container Panel'!$B$41:$Z$100,$D294,0)/(VLOOKUP(HO$276,UI!$A$12:$O$51,VLOOKUP(HO$279,$B$276:$C$278,2,0),0)/1000)))),"")</f>
        <v/>
      </c>
      <c r="HP294" s="145" t="str">
        <f>IFERROR(IF(AND(HP$272=list!$D$3,'Box Calculation'!HP$279&lt;&gt;"h",$E294&lt;&gt;0),0,IF(AND(HP$273=list!$D$2,$E294&lt;&gt;0,TRUNC(VLOOKUP($E294,'Container Panel'!$B$41:$Z$100,$D294,0)/(VLOOKUP(HP$276,UI!$A$12:$O$51,VLOOKUP(HP$279,$B$276:$C$278,2,0),0)/1000))&gt;0),1,TRUNC(VLOOKUP($E294,'Container Panel'!$B$41:$Z$100,$D294,0)/(VLOOKUP(HP$276,UI!$A$12:$O$51,VLOOKUP(HP$279,$B$276:$C$278,2,0),0)/1000)))),"")</f>
        <v/>
      </c>
      <c r="HQ294" s="145" t="str">
        <f>IFERROR(IF(AND(HQ$272=list!$D$3,'Box Calculation'!HQ$279&lt;&gt;"h",$E294&lt;&gt;0),0,IF(AND(HQ$273=list!$D$2,$E294&lt;&gt;0,TRUNC(VLOOKUP($E294,'Container Panel'!$B$41:$Z$100,$D294,0)/(VLOOKUP(HQ$276,UI!$A$12:$O$51,VLOOKUP(HQ$279,$B$276:$C$278,2,0),0)/1000))&gt;0),1,TRUNC(VLOOKUP($E294,'Container Panel'!$B$41:$Z$100,$D294,0)/(VLOOKUP(HQ$276,UI!$A$12:$O$51,VLOOKUP(HQ$279,$B$276:$C$278,2,0),0)/1000)))),"")</f>
        <v/>
      </c>
      <c r="HR294" s="145" t="str">
        <f>IFERROR(IF(AND(HR$272=list!$D$3,'Box Calculation'!HR$279&lt;&gt;"h",$E294&lt;&gt;0),0,IF(AND(HR$273=list!$D$2,$E294&lt;&gt;0,TRUNC(VLOOKUP($E294,'Container Panel'!$B$41:$Z$100,$D294,0)/(VLOOKUP(HR$276,UI!$A$12:$O$51,VLOOKUP(HR$279,$B$276:$C$278,2,0),0)/1000))&gt;0),1,TRUNC(VLOOKUP($E294,'Container Panel'!$B$41:$Z$100,$D294,0)/(VLOOKUP(HR$276,UI!$A$12:$O$51,VLOOKUP(HR$279,$B$276:$C$278,2,0),0)/1000)))),"")</f>
        <v/>
      </c>
      <c r="HS294" s="145" t="str">
        <f>IFERROR(IF(AND(HS$272=list!$D$3,'Box Calculation'!HS$279&lt;&gt;"h",$E294&lt;&gt;0),0,IF(AND(HS$273=list!$D$2,$E294&lt;&gt;0,TRUNC(VLOOKUP($E294,'Container Panel'!$B$41:$Z$100,$D294,0)/(VLOOKUP(HS$276,UI!$A$12:$O$51,VLOOKUP(HS$279,$B$276:$C$278,2,0),0)/1000))&gt;0),1,TRUNC(VLOOKUP($E294,'Container Panel'!$B$41:$Z$100,$D294,0)/(VLOOKUP(HS$276,UI!$A$12:$O$51,VLOOKUP(HS$279,$B$276:$C$278,2,0),0)/1000)))),"")</f>
        <v/>
      </c>
      <c r="HT294" s="145" t="str">
        <f>IFERROR(IF(AND(HT$272=list!$D$3,'Box Calculation'!HT$279&lt;&gt;"h",$E294&lt;&gt;0),0,IF(AND(HT$273=list!$D$2,$E294&lt;&gt;0,TRUNC(VLOOKUP($E294,'Container Panel'!$B$41:$Z$100,$D294,0)/(VLOOKUP(HT$276,UI!$A$12:$O$51,VLOOKUP(HT$279,$B$276:$C$278,2,0),0)/1000))&gt;0),1,TRUNC(VLOOKUP($E294,'Container Panel'!$B$41:$Z$100,$D294,0)/(VLOOKUP(HT$276,UI!$A$12:$O$51,VLOOKUP(HT$279,$B$276:$C$278,2,0),0)/1000)))),"")</f>
        <v/>
      </c>
      <c r="HU294" s="145" t="str">
        <f>IFERROR(IF(AND(HU$272=list!$D$3,'Box Calculation'!HU$279&lt;&gt;"h",$E294&lt;&gt;0),0,IF(AND(HU$273=list!$D$2,$E294&lt;&gt;0,TRUNC(VLOOKUP($E294,'Container Panel'!$B$41:$Z$100,$D294,0)/(VLOOKUP(HU$276,UI!$A$12:$O$51,VLOOKUP(HU$279,$B$276:$C$278,2,0),0)/1000))&gt;0),1,TRUNC(VLOOKUP($E294,'Container Panel'!$B$41:$Z$100,$D294,0)/(VLOOKUP(HU$276,UI!$A$12:$O$51,VLOOKUP(HU$279,$B$276:$C$278,2,0),0)/1000)))),"")</f>
        <v/>
      </c>
      <c r="HV294" s="145" t="str">
        <f>IFERROR(IF(AND(HV$272=list!$D$3,'Box Calculation'!HV$279&lt;&gt;"h",$E294&lt;&gt;0),0,IF(AND(HV$273=list!$D$2,$E294&lt;&gt;0,TRUNC(VLOOKUP($E294,'Container Panel'!$B$41:$Z$100,$D294,0)/(VLOOKUP(HV$276,UI!$A$12:$O$51,VLOOKUP(HV$279,$B$276:$C$278,2,0),0)/1000))&gt;0),1,TRUNC(VLOOKUP($E294,'Container Panel'!$B$41:$Z$100,$D294,0)/(VLOOKUP(HV$276,UI!$A$12:$O$51,VLOOKUP(HV$279,$B$276:$C$278,2,0),0)/1000)))),"")</f>
        <v/>
      </c>
      <c r="HW294" s="145" t="str">
        <f>IFERROR(IF(AND(HW$272=list!$D$3,'Box Calculation'!HW$279&lt;&gt;"h",$E294&lt;&gt;0),0,IF(AND(HW$273=list!$D$2,$E294&lt;&gt;0,TRUNC(VLOOKUP($E294,'Container Panel'!$B$41:$Z$100,$D294,0)/(VLOOKUP(HW$276,UI!$A$12:$O$51,VLOOKUP(HW$279,$B$276:$C$278,2,0),0)/1000))&gt;0),1,TRUNC(VLOOKUP($E294,'Container Panel'!$B$41:$Z$100,$D294,0)/(VLOOKUP(HW$276,UI!$A$12:$O$51,VLOOKUP(HW$279,$B$276:$C$278,2,0),0)/1000)))),"")</f>
        <v/>
      </c>
      <c r="HX294" s="145" t="str">
        <f>IFERROR(IF(AND(HX$272=list!$D$3,'Box Calculation'!HX$279&lt;&gt;"h",$E294&lt;&gt;0),0,IF(AND(HX$273=list!$D$2,$E294&lt;&gt;0,TRUNC(VLOOKUP($E294,'Container Panel'!$B$41:$Z$100,$D294,0)/(VLOOKUP(HX$276,UI!$A$12:$O$51,VLOOKUP(HX$279,$B$276:$C$278,2,0),0)/1000))&gt;0),1,TRUNC(VLOOKUP($E294,'Container Panel'!$B$41:$Z$100,$D294,0)/(VLOOKUP(HX$276,UI!$A$12:$O$51,VLOOKUP(HX$279,$B$276:$C$278,2,0),0)/1000)))),"")</f>
        <v/>
      </c>
      <c r="HY294" s="145" t="str">
        <f>IFERROR(IF(AND(HY$272=list!$D$3,'Box Calculation'!HY$279&lt;&gt;"h",$E294&lt;&gt;0),0,IF(AND(HY$273=list!$D$2,$E294&lt;&gt;0,TRUNC(VLOOKUP($E294,'Container Panel'!$B$41:$Z$100,$D294,0)/(VLOOKUP(HY$276,UI!$A$12:$O$51,VLOOKUP(HY$279,$B$276:$C$278,2,0),0)/1000))&gt;0),1,TRUNC(VLOOKUP($E294,'Container Panel'!$B$41:$Z$100,$D294,0)/(VLOOKUP(HY$276,UI!$A$12:$O$51,VLOOKUP(HY$279,$B$276:$C$278,2,0),0)/1000)))),"")</f>
        <v/>
      </c>
      <c r="HZ294" s="145" t="str">
        <f>IFERROR(IF(AND(HZ$272=list!$D$3,'Box Calculation'!HZ$279&lt;&gt;"h",$E294&lt;&gt;0),0,IF(AND(HZ$273=list!$D$2,$E294&lt;&gt;0,TRUNC(VLOOKUP($E294,'Container Panel'!$B$41:$Z$100,$D294,0)/(VLOOKUP(HZ$276,UI!$A$12:$O$51,VLOOKUP(HZ$279,$B$276:$C$278,2,0),0)/1000))&gt;0),1,TRUNC(VLOOKUP($E294,'Container Panel'!$B$41:$Z$100,$D294,0)/(VLOOKUP(HZ$276,UI!$A$12:$O$51,VLOOKUP(HZ$279,$B$276:$C$278,2,0),0)/1000)))),"")</f>
        <v/>
      </c>
      <c r="IA294" s="145" t="str">
        <f>IFERROR(IF(AND(IA$272=list!$D$3,'Box Calculation'!IA$279&lt;&gt;"h",$E294&lt;&gt;0),0,IF(AND(IA$273=list!$D$2,$E294&lt;&gt;0,TRUNC(VLOOKUP($E294,'Container Panel'!$B$41:$Z$100,$D294,0)/(VLOOKUP(IA$276,UI!$A$12:$O$51,VLOOKUP(IA$279,$B$276:$C$278,2,0),0)/1000))&gt;0),1,TRUNC(VLOOKUP($E294,'Container Panel'!$B$41:$Z$100,$D294,0)/(VLOOKUP(IA$276,UI!$A$12:$O$51,VLOOKUP(IA$279,$B$276:$C$278,2,0),0)/1000)))),"")</f>
        <v/>
      </c>
      <c r="IB294" s="145" t="str">
        <f>IFERROR(IF(AND(IB$272=list!$D$3,'Box Calculation'!IB$279&lt;&gt;"h",$E294&lt;&gt;0),0,IF(AND(IB$273=list!$D$2,$E294&lt;&gt;0,TRUNC(VLOOKUP($E294,'Container Panel'!$B$41:$Z$100,$D294,0)/(VLOOKUP(IB$276,UI!$A$12:$O$51,VLOOKUP(IB$279,$B$276:$C$278,2,0),0)/1000))&gt;0),1,TRUNC(VLOOKUP($E294,'Container Panel'!$B$41:$Z$100,$D294,0)/(VLOOKUP(IB$276,UI!$A$12:$O$51,VLOOKUP(IB$279,$B$276:$C$278,2,0),0)/1000)))),"")</f>
        <v/>
      </c>
      <c r="IC294" s="145" t="str">
        <f>IFERROR(IF(AND(IC$272=list!$D$3,'Box Calculation'!IC$279&lt;&gt;"h",$E294&lt;&gt;0),0,IF(AND(IC$273=list!$D$2,$E294&lt;&gt;0,TRUNC(VLOOKUP($E294,'Container Panel'!$B$41:$Z$100,$D294,0)/(VLOOKUP(IC$276,UI!$A$12:$O$51,VLOOKUP(IC$279,$B$276:$C$278,2,0),0)/1000))&gt;0),1,TRUNC(VLOOKUP($E294,'Container Panel'!$B$41:$Z$100,$D294,0)/(VLOOKUP(IC$276,UI!$A$12:$O$51,VLOOKUP(IC$279,$B$276:$C$278,2,0),0)/1000)))),"")</f>
        <v/>
      </c>
      <c r="ID294" s="145" t="str">
        <f>IFERROR(IF(AND(ID$272=list!$D$3,'Box Calculation'!ID$279&lt;&gt;"h",$E294&lt;&gt;0),0,IF(AND(ID$273=list!$D$2,$E294&lt;&gt;0,TRUNC(VLOOKUP($E294,'Container Panel'!$B$41:$Z$100,$D294,0)/(VLOOKUP(ID$276,UI!$A$12:$O$51,VLOOKUP(ID$279,$B$276:$C$278,2,0),0)/1000))&gt;0),1,TRUNC(VLOOKUP($E294,'Container Panel'!$B$41:$Z$100,$D294,0)/(VLOOKUP(ID$276,UI!$A$12:$O$51,VLOOKUP(ID$279,$B$276:$C$278,2,0),0)/1000)))),"")</f>
        <v/>
      </c>
      <c r="IE294" s="145" t="str">
        <f>IFERROR(IF(AND(IE$272=list!$D$3,'Box Calculation'!IE$279&lt;&gt;"h",$E294&lt;&gt;0),0,IF(AND(IE$273=list!$D$2,$E294&lt;&gt;0,TRUNC(VLOOKUP($E294,'Container Panel'!$B$41:$Z$100,$D294,0)/(VLOOKUP(IE$276,UI!$A$12:$O$51,VLOOKUP(IE$279,$B$276:$C$278,2,0),0)/1000))&gt;0),1,TRUNC(VLOOKUP($E294,'Container Panel'!$B$41:$Z$100,$D294,0)/(VLOOKUP(IE$276,UI!$A$12:$O$51,VLOOKUP(IE$279,$B$276:$C$278,2,0),0)/1000)))),"")</f>
        <v/>
      </c>
      <c r="IF294" s="145" t="str">
        <f>IFERROR(IF(AND(IF$272=list!$D$3,'Box Calculation'!IF$279&lt;&gt;"h",$E294&lt;&gt;0),0,IF(AND(IF$273=list!$D$2,$E294&lt;&gt;0,TRUNC(VLOOKUP($E294,'Container Panel'!$B$41:$Z$100,$D294,0)/(VLOOKUP(IF$276,UI!$A$12:$O$51,VLOOKUP(IF$279,$B$276:$C$278,2,0),0)/1000))&gt;0),1,TRUNC(VLOOKUP($E294,'Container Panel'!$B$41:$Z$100,$D294,0)/(VLOOKUP(IF$276,UI!$A$12:$O$51,VLOOKUP(IF$279,$B$276:$C$278,2,0),0)/1000)))),"")</f>
        <v/>
      </c>
      <c r="IG294" s="145" t="str">
        <f>IFERROR(IF(AND(IG$272=list!$D$3,'Box Calculation'!IG$279&lt;&gt;"h",$E294&lt;&gt;0),0,IF(AND(IG$273=list!$D$2,$E294&lt;&gt;0,TRUNC(VLOOKUP($E294,'Container Panel'!$B$41:$Z$100,$D294,0)/(VLOOKUP(IG$276,UI!$A$12:$O$51,VLOOKUP(IG$279,$B$276:$C$278,2,0),0)/1000))&gt;0),1,TRUNC(VLOOKUP($E294,'Container Panel'!$B$41:$Z$100,$D294,0)/(VLOOKUP(IG$276,UI!$A$12:$O$51,VLOOKUP(IG$279,$B$276:$C$278,2,0),0)/1000)))),"")</f>
        <v/>
      </c>
      <c r="IH294" s="145" t="str">
        <f>IFERROR(IF(AND(IH$272=list!$D$3,'Box Calculation'!IH$279&lt;&gt;"h",$E294&lt;&gt;0),0,IF(AND(IH$273=list!$D$2,$E294&lt;&gt;0,TRUNC(VLOOKUP($E294,'Container Panel'!$B$41:$Z$100,$D294,0)/(VLOOKUP(IH$276,UI!$A$12:$O$51,VLOOKUP(IH$279,$B$276:$C$278,2,0),0)/1000))&gt;0),1,TRUNC(VLOOKUP($E294,'Container Panel'!$B$41:$Z$100,$D294,0)/(VLOOKUP(IH$276,UI!$A$12:$O$51,VLOOKUP(IH$279,$B$276:$C$278,2,0),0)/1000)))),"")</f>
        <v/>
      </c>
      <c r="II294" s="145" t="str">
        <f>IFERROR(IF(AND(II$272=list!$D$3,'Box Calculation'!II$279&lt;&gt;"h",$E294&lt;&gt;0),0,IF(AND(II$273=list!$D$2,$E294&lt;&gt;0,TRUNC(VLOOKUP($E294,'Container Panel'!$B$41:$Z$100,$D294,0)/(VLOOKUP(II$276,UI!$A$12:$O$51,VLOOKUP(II$279,$B$276:$C$278,2,0),0)/1000))&gt;0),1,TRUNC(VLOOKUP($E294,'Container Panel'!$B$41:$Z$100,$D294,0)/(VLOOKUP(II$276,UI!$A$12:$O$51,VLOOKUP(II$279,$B$276:$C$278,2,0),0)/1000)))),"")</f>
        <v/>
      </c>
      <c r="IJ294" s="145" t="str">
        <f>IFERROR(IF(AND(IJ$272=list!$D$3,'Box Calculation'!IJ$279&lt;&gt;"h",$E294&lt;&gt;0),0,IF(AND(IJ$273=list!$D$2,$E294&lt;&gt;0,TRUNC(VLOOKUP($E294,'Container Panel'!$B$41:$Z$100,$D294,0)/(VLOOKUP(IJ$276,UI!$A$12:$O$51,VLOOKUP(IJ$279,$B$276:$C$278,2,0),0)/1000))&gt;0),1,TRUNC(VLOOKUP($E294,'Container Panel'!$B$41:$Z$100,$D294,0)/(VLOOKUP(IJ$276,UI!$A$12:$O$51,VLOOKUP(IJ$279,$B$276:$C$278,2,0),0)/1000)))),"")</f>
        <v/>
      </c>
      <c r="IK294" s="145" t="str">
        <f>IFERROR(IF(AND(IK$272=list!$D$3,'Box Calculation'!IK$279&lt;&gt;"h",$E294&lt;&gt;0),0,IF(AND(IK$273=list!$D$2,$E294&lt;&gt;0,TRUNC(VLOOKUP($E294,'Container Panel'!$B$41:$Z$100,$D294,0)/(VLOOKUP(IK$276,UI!$A$12:$O$51,VLOOKUP(IK$279,$B$276:$C$278,2,0),0)/1000))&gt;0),1,TRUNC(VLOOKUP($E294,'Container Panel'!$B$41:$Z$100,$D294,0)/(VLOOKUP(IK$276,UI!$A$12:$O$51,VLOOKUP(IK$279,$B$276:$C$278,2,0),0)/1000)))),"")</f>
        <v/>
      </c>
      <c r="IL294" s="145" t="str">
        <f>IFERROR(IF(AND(IL$272=list!$D$3,'Box Calculation'!IL$279&lt;&gt;"h",$E294&lt;&gt;0),0,IF(AND(IL$273=list!$D$2,$E294&lt;&gt;0,TRUNC(VLOOKUP($E294,'Container Panel'!$B$41:$Z$100,$D294,0)/(VLOOKUP(IL$276,UI!$A$12:$O$51,VLOOKUP(IL$279,$B$276:$C$278,2,0),0)/1000))&gt;0),1,TRUNC(VLOOKUP($E294,'Container Panel'!$B$41:$Z$100,$D294,0)/(VLOOKUP(IL$276,UI!$A$12:$O$51,VLOOKUP(IL$279,$B$276:$C$278,2,0),0)/1000)))),"")</f>
        <v/>
      </c>
    </row>
    <row r="295" spans="2:246">
      <c r="B295" s="74">
        <v>15</v>
      </c>
      <c r="C295" s="74">
        <f t="shared" si="191"/>
        <v>6</v>
      </c>
      <c r="D295" s="163">
        <f>MOD(B295,3)+'Container Panel'!$Q$38</f>
        <v>16</v>
      </c>
      <c r="E295" s="143" t="str">
        <f t="shared" si="192"/>
        <v>EU12423</v>
      </c>
      <c r="F295" s="144" t="s">
        <v>75</v>
      </c>
      <c r="G295" s="145">
        <f>IFERROR(TRUNC(VLOOKUP($E295,'Container Panel'!$B$41:$Z$100,$D295,0)/(VLOOKUP(G$276,UI!$A$12:$O$51,VLOOKUP(G$277,$B$276:$C$278,2,0),0)/1000)),"")</f>
        <v>6</v>
      </c>
      <c r="H295" s="145">
        <f>IFERROR(TRUNC(VLOOKUP($E295,'Container Panel'!$B$41:$Z$100,$D295,0)/(VLOOKUP(H$276,UI!$A$12:$O$51,VLOOKUP(H$277,$B$276:$C$278,2,0),0)/1000)),"")</f>
        <v>6</v>
      </c>
      <c r="I295" s="145">
        <f>IFERROR(TRUNC(VLOOKUP($E295,'Container Panel'!$B$41:$Z$100,$D295,0)/(VLOOKUP(I$276,UI!$A$12:$O$51,VLOOKUP(I$277,$B$276:$C$278,2,0),0)/1000)),"")</f>
        <v>19</v>
      </c>
      <c r="J295" s="145">
        <f>IFERROR(TRUNC(VLOOKUP($E295,'Container Panel'!$B$41:$Z$100,$D295,0)/(VLOOKUP(J$276,UI!$A$12:$O$51,VLOOKUP(J$277,$B$276:$C$278,2,0),0)/1000)),"")</f>
        <v>19</v>
      </c>
      <c r="K295" s="145">
        <f>IFERROR(TRUNC(VLOOKUP($E295,'Container Panel'!$B$41:$Z$100,$D295,0)/(VLOOKUP(K$276,UI!$A$12:$O$51,VLOOKUP(K$277,$B$276:$C$278,2,0),0)/1000)),"")</f>
        <v>8</v>
      </c>
      <c r="L295" s="145">
        <f>IFERROR(TRUNC(VLOOKUP($E295,'Container Panel'!$B$41:$Z$100,$D295,0)/(VLOOKUP(L$276,UI!$A$12:$O$51,VLOOKUP(L$277,$B$276:$C$278,2,0),0)/1000)),"")</f>
        <v>8</v>
      </c>
      <c r="M295" s="145">
        <f>IFERROR(TRUNC(VLOOKUP($E295,'Container Panel'!$B$41:$Z$100,$D295,0)/(VLOOKUP(M$276,UI!$A$12:$O$51,VLOOKUP(M$277,$B$276:$C$278,2,0),0)/1000)),"")</f>
        <v>4</v>
      </c>
      <c r="N295" s="145">
        <f>IFERROR(TRUNC(VLOOKUP($E295,'Container Panel'!$B$41:$Z$100,$D295,0)/(VLOOKUP(N$276,UI!$A$12:$O$51,VLOOKUP(N$277,$B$276:$C$278,2,0),0)/1000)),"")</f>
        <v>4</v>
      </c>
      <c r="O295" s="145">
        <f>IFERROR(TRUNC(VLOOKUP($E295,'Container Panel'!$B$41:$Z$100,$D295,0)/(VLOOKUP(O$276,UI!$A$12:$O$51,VLOOKUP(O$277,$B$276:$C$278,2,0),0)/1000)),"")</f>
        <v>5</v>
      </c>
      <c r="P295" s="145">
        <f>IFERROR(TRUNC(VLOOKUP($E295,'Container Panel'!$B$41:$Z$100,$D295,0)/(VLOOKUP(P$276,UI!$A$12:$O$51,VLOOKUP(P$277,$B$276:$C$278,2,0),0)/1000)),"")</f>
        <v>5</v>
      </c>
      <c r="Q295" s="145">
        <f>IFERROR(TRUNC(VLOOKUP($E295,'Container Panel'!$B$41:$Z$100,$D295,0)/(VLOOKUP(Q$276,UI!$A$12:$O$51,VLOOKUP(Q$277,$B$276:$C$278,2,0),0)/1000)),"")</f>
        <v>15</v>
      </c>
      <c r="R295" s="145">
        <f>IFERROR(TRUNC(VLOOKUP($E295,'Container Panel'!$B$41:$Z$100,$D295,0)/(VLOOKUP(R$276,UI!$A$12:$O$51,VLOOKUP(R$277,$B$276:$C$278,2,0),0)/1000)),"")</f>
        <v>15</v>
      </c>
      <c r="S295" s="145" t="str">
        <f>IFERROR(TRUNC(VLOOKUP($E295,'Container Panel'!$B$41:$Z$100,$D295,0)/(VLOOKUP(S$276,UI!$A$12:$O$51,VLOOKUP(S$277,$B$276:$C$278,2,0),0)/1000)),"")</f>
        <v/>
      </c>
      <c r="T295" s="145" t="str">
        <f>IFERROR(TRUNC(VLOOKUP($E295,'Container Panel'!$B$41:$Z$100,$D295,0)/(VLOOKUP(T$276,UI!$A$12:$O$51,VLOOKUP(T$277,$B$276:$C$278,2,0),0)/1000)),"")</f>
        <v/>
      </c>
      <c r="U295" s="145" t="str">
        <f>IFERROR(TRUNC(VLOOKUP($E295,'Container Panel'!$B$41:$Z$100,$D295,0)/(VLOOKUP(U$276,UI!$A$12:$O$51,VLOOKUP(U$277,$B$276:$C$278,2,0),0)/1000)),"")</f>
        <v/>
      </c>
      <c r="V295" s="145" t="str">
        <f>IFERROR(TRUNC(VLOOKUP($E295,'Container Panel'!$B$41:$Z$100,$D295,0)/(VLOOKUP(V$276,UI!$A$12:$O$51,VLOOKUP(V$277,$B$276:$C$278,2,0),0)/1000)),"")</f>
        <v/>
      </c>
      <c r="W295" s="145" t="str">
        <f>IFERROR(TRUNC(VLOOKUP($E295,'Container Panel'!$B$41:$Z$100,$D295,0)/(VLOOKUP(W$276,UI!$A$12:$O$51,VLOOKUP(W$277,$B$276:$C$278,2,0),0)/1000)),"")</f>
        <v/>
      </c>
      <c r="X295" s="145" t="str">
        <f>IFERROR(TRUNC(VLOOKUP($E295,'Container Panel'!$B$41:$Z$100,$D295,0)/(VLOOKUP(X$276,UI!$A$12:$O$51,VLOOKUP(X$277,$B$276:$C$278,2,0),0)/1000)),"")</f>
        <v/>
      </c>
      <c r="Y295" s="145" t="str">
        <f>IFERROR(TRUNC(VLOOKUP($E295,'Container Panel'!$B$41:$Z$100,$D295,0)/(VLOOKUP(Y$276,UI!$A$12:$O$51,VLOOKUP(Y$277,$B$276:$C$278,2,0),0)/1000)),"")</f>
        <v/>
      </c>
      <c r="Z295" s="145" t="str">
        <f>IFERROR(TRUNC(VLOOKUP($E295,'Container Panel'!$B$41:$Z$100,$D295,0)/(VLOOKUP(Z$276,UI!$A$12:$O$51,VLOOKUP(Z$277,$B$276:$C$278,2,0),0)/1000)),"")</f>
        <v/>
      </c>
      <c r="AA295" s="145" t="str">
        <f>IFERROR(TRUNC(VLOOKUP($E295,'Container Panel'!$B$41:$Z$100,$D295,0)/(VLOOKUP(AA$276,UI!$A$12:$O$51,VLOOKUP(AA$277,$B$276:$C$278,2,0),0)/1000)),"")</f>
        <v/>
      </c>
      <c r="AB295" s="145" t="str">
        <f>IFERROR(TRUNC(VLOOKUP($E295,'Container Panel'!$B$41:$Z$100,$D295,0)/(VLOOKUP(AB$276,UI!$A$12:$O$51,VLOOKUP(AB$277,$B$276:$C$278,2,0),0)/1000)),"")</f>
        <v/>
      </c>
      <c r="AC295" s="145" t="str">
        <f>IFERROR(TRUNC(VLOOKUP($E295,'Container Panel'!$B$41:$Z$100,$D295,0)/(VLOOKUP(AC$276,UI!$A$12:$O$51,VLOOKUP(AC$277,$B$276:$C$278,2,0),0)/1000)),"")</f>
        <v/>
      </c>
      <c r="AD295" s="145" t="str">
        <f>IFERROR(TRUNC(VLOOKUP($E295,'Container Panel'!$B$41:$Z$100,$D295,0)/(VLOOKUP(AD$276,UI!$A$12:$O$51,VLOOKUP(AD$277,$B$276:$C$278,2,0),0)/1000)),"")</f>
        <v/>
      </c>
      <c r="AE295" s="145" t="str">
        <f>IFERROR(TRUNC(VLOOKUP($E295,'Container Panel'!$B$41:$Z$100,$D295,0)/(VLOOKUP(AE$276,UI!$A$12:$O$51,VLOOKUP(AE$277,$B$276:$C$278,2,0),0)/1000)),"")</f>
        <v/>
      </c>
      <c r="AF295" s="145" t="str">
        <f>IFERROR(TRUNC(VLOOKUP($E295,'Container Panel'!$B$41:$Z$100,$D295,0)/(VLOOKUP(AF$276,UI!$A$12:$O$51,VLOOKUP(AF$277,$B$276:$C$278,2,0),0)/1000)),"")</f>
        <v/>
      </c>
      <c r="AG295" s="145" t="str">
        <f>IFERROR(TRUNC(VLOOKUP($E295,'Container Panel'!$B$41:$Z$100,$D295,0)/(VLOOKUP(AG$276,UI!$A$12:$O$51,VLOOKUP(AG$277,$B$276:$C$278,2,0),0)/1000)),"")</f>
        <v/>
      </c>
      <c r="AH295" s="145" t="str">
        <f>IFERROR(TRUNC(VLOOKUP($E295,'Container Panel'!$B$41:$Z$100,$D295,0)/(VLOOKUP(AH$276,UI!$A$12:$O$51,VLOOKUP(AH$277,$B$276:$C$278,2,0),0)/1000)),"")</f>
        <v/>
      </c>
      <c r="AI295" s="145" t="str">
        <f>IFERROR(TRUNC(VLOOKUP($E295,'Container Panel'!$B$41:$Z$100,$D295,0)/(VLOOKUP(AI$276,UI!$A$12:$O$51,VLOOKUP(AI$277,$B$276:$C$278,2,0),0)/1000)),"")</f>
        <v/>
      </c>
      <c r="AJ295" s="145" t="str">
        <f>IFERROR(TRUNC(VLOOKUP($E295,'Container Panel'!$B$41:$Z$100,$D295,0)/(VLOOKUP(AJ$276,UI!$A$12:$O$51,VLOOKUP(AJ$277,$B$276:$C$278,2,0),0)/1000)),"")</f>
        <v/>
      </c>
      <c r="AK295" s="145" t="str">
        <f>IFERROR(TRUNC(VLOOKUP($E295,'Container Panel'!$B$41:$Z$100,$D295,0)/(VLOOKUP(AK$276,UI!$A$12:$O$51,VLOOKUP(AK$277,$B$276:$C$278,2,0),0)/1000)),"")</f>
        <v/>
      </c>
      <c r="AL295" s="145" t="str">
        <f>IFERROR(TRUNC(VLOOKUP($E295,'Container Panel'!$B$41:$Z$100,$D295,0)/(VLOOKUP(AL$276,UI!$A$12:$O$51,VLOOKUP(AL$277,$B$276:$C$278,2,0),0)/1000)),"")</f>
        <v/>
      </c>
      <c r="AM295" s="145" t="str">
        <f>IFERROR(TRUNC(VLOOKUP($E295,'Container Panel'!$B$41:$Z$100,$D295,0)/(VLOOKUP(AM$276,UI!$A$12:$O$51,VLOOKUP(AM$277,$B$276:$C$278,2,0),0)/1000)),"")</f>
        <v/>
      </c>
      <c r="AN295" s="145" t="str">
        <f>IFERROR(TRUNC(VLOOKUP($E295,'Container Panel'!$B$41:$Z$100,$D295,0)/(VLOOKUP(AN$276,UI!$A$12:$O$51,VLOOKUP(AN$277,$B$276:$C$278,2,0),0)/1000)),"")</f>
        <v/>
      </c>
      <c r="AO295" s="145" t="str">
        <f>IFERROR(TRUNC(VLOOKUP($E295,'Container Panel'!$B$41:$Z$100,$D295,0)/(VLOOKUP(AO$276,UI!$A$12:$O$51,VLOOKUP(AO$277,$B$276:$C$278,2,0),0)/1000)),"")</f>
        <v/>
      </c>
      <c r="AP295" s="145" t="str">
        <f>IFERROR(TRUNC(VLOOKUP($E295,'Container Panel'!$B$41:$Z$100,$D295,0)/(VLOOKUP(AP$276,UI!$A$12:$O$51,VLOOKUP(AP$277,$B$276:$C$278,2,0),0)/1000)),"")</f>
        <v/>
      </c>
      <c r="AQ295" s="145" t="str">
        <f>IFERROR(TRUNC(VLOOKUP($E295,'Container Panel'!$B$41:$Z$100,$D295,0)/(VLOOKUP(AQ$276,UI!$A$12:$O$51,VLOOKUP(AQ$277,$B$276:$C$278,2,0),0)/1000)),"")</f>
        <v/>
      </c>
      <c r="AR295" s="145" t="str">
        <f>IFERROR(TRUNC(VLOOKUP($E295,'Container Panel'!$B$41:$Z$100,$D295,0)/(VLOOKUP(AR$276,UI!$A$12:$O$51,VLOOKUP(AR$277,$B$276:$C$278,2,0),0)/1000)),"")</f>
        <v/>
      </c>
      <c r="AS295" s="145" t="str">
        <f>IFERROR(TRUNC(VLOOKUP($E295,'Container Panel'!$B$41:$Z$100,$D295,0)/(VLOOKUP(AS$276,UI!$A$12:$O$51,VLOOKUP(AS$277,$B$276:$C$278,2,0),0)/1000)),"")</f>
        <v/>
      </c>
      <c r="AT295" s="145" t="str">
        <f>IFERROR(TRUNC(VLOOKUP($E295,'Container Panel'!$B$41:$Z$100,$D295,0)/(VLOOKUP(AT$276,UI!$A$12:$O$51,VLOOKUP(AT$277,$B$276:$C$278,2,0),0)/1000)),"")</f>
        <v/>
      </c>
      <c r="AU295" s="145" t="str">
        <f>IFERROR(TRUNC(VLOOKUP($E295,'Container Panel'!$B$41:$Z$100,$D295,0)/(VLOOKUP(AU$276,UI!$A$12:$O$51,VLOOKUP(AU$277,$B$276:$C$278,2,0),0)/1000)),"")</f>
        <v/>
      </c>
      <c r="AV295" s="145" t="str">
        <f>IFERROR(TRUNC(VLOOKUP($E295,'Container Panel'!$B$41:$Z$100,$D295,0)/(VLOOKUP(AV$276,UI!$A$12:$O$51,VLOOKUP(AV$277,$B$276:$C$278,2,0),0)/1000)),"")</f>
        <v/>
      </c>
      <c r="AW295" s="145" t="str">
        <f>IFERROR(TRUNC(VLOOKUP($E295,'Container Panel'!$B$41:$Z$100,$D295,0)/(VLOOKUP(AW$276,UI!$A$12:$O$51,VLOOKUP(AW$277,$B$276:$C$278,2,0),0)/1000)),"")</f>
        <v/>
      </c>
      <c r="AX295" s="145" t="str">
        <f>IFERROR(TRUNC(VLOOKUP($E295,'Container Panel'!$B$41:$Z$100,$D295,0)/(VLOOKUP(AX$276,UI!$A$12:$O$51,VLOOKUP(AX$277,$B$276:$C$278,2,0),0)/1000)),"")</f>
        <v/>
      </c>
      <c r="AY295" s="145" t="str">
        <f>IFERROR(TRUNC(VLOOKUP($E295,'Container Panel'!$B$41:$Z$100,$D295,0)/(VLOOKUP(AY$276,UI!$A$12:$O$51,VLOOKUP(AY$277,$B$276:$C$278,2,0),0)/1000)),"")</f>
        <v/>
      </c>
      <c r="AZ295" s="145" t="str">
        <f>IFERROR(TRUNC(VLOOKUP($E295,'Container Panel'!$B$41:$Z$100,$D295,0)/(VLOOKUP(AZ$276,UI!$A$12:$O$51,VLOOKUP(AZ$277,$B$276:$C$278,2,0),0)/1000)),"")</f>
        <v/>
      </c>
      <c r="BA295" s="145" t="str">
        <f>IFERROR(TRUNC(VLOOKUP($E295,'Container Panel'!$B$41:$Z$100,$D295,0)/(VLOOKUP(BA$276,UI!$A$12:$O$51,VLOOKUP(BA$277,$B$276:$C$278,2,0),0)/1000)),"")</f>
        <v/>
      </c>
      <c r="BB295" s="145" t="str">
        <f>IFERROR(TRUNC(VLOOKUP($E295,'Container Panel'!$B$41:$Z$100,$D295,0)/(VLOOKUP(BB$276,UI!$A$12:$O$51,VLOOKUP(BB$277,$B$276:$C$278,2,0),0)/1000)),"")</f>
        <v/>
      </c>
      <c r="BC295" s="145" t="str">
        <f>IFERROR(TRUNC(VLOOKUP($E295,'Container Panel'!$B$41:$Z$100,$D295,0)/(VLOOKUP(BC$276,UI!$A$12:$O$51,VLOOKUP(BC$277,$B$276:$C$278,2,0),0)/1000)),"")</f>
        <v/>
      </c>
      <c r="BD295" s="145" t="str">
        <f>IFERROR(TRUNC(VLOOKUP($E295,'Container Panel'!$B$41:$Z$100,$D295,0)/(VLOOKUP(BD$276,UI!$A$12:$O$51,VLOOKUP(BD$277,$B$276:$C$278,2,0),0)/1000)),"")</f>
        <v/>
      </c>
      <c r="BE295" s="145" t="str">
        <f>IFERROR(TRUNC(VLOOKUP($E295,'Container Panel'!$B$41:$Z$100,$D295,0)/(VLOOKUP(BE$276,UI!$A$12:$O$51,VLOOKUP(BE$277,$B$276:$C$278,2,0),0)/1000)),"")</f>
        <v/>
      </c>
      <c r="BF295" s="145" t="str">
        <f>IFERROR(TRUNC(VLOOKUP($E295,'Container Panel'!$B$41:$Z$100,$D295,0)/(VLOOKUP(BF$276,UI!$A$12:$O$51,VLOOKUP(BF$277,$B$276:$C$278,2,0),0)/1000)),"")</f>
        <v/>
      </c>
      <c r="BG295" s="145" t="str">
        <f>IFERROR(TRUNC(VLOOKUP($E295,'Container Panel'!$B$41:$Z$100,$D295,0)/(VLOOKUP(BG$276,UI!$A$12:$O$51,VLOOKUP(BG$277,$B$276:$C$278,2,0),0)/1000)),"")</f>
        <v/>
      </c>
      <c r="BH295" s="145" t="str">
        <f>IFERROR(TRUNC(VLOOKUP($E295,'Container Panel'!$B$41:$Z$100,$D295,0)/(VLOOKUP(BH$276,UI!$A$12:$O$51,VLOOKUP(BH$277,$B$276:$C$278,2,0),0)/1000)),"")</f>
        <v/>
      </c>
      <c r="BI295" s="145" t="str">
        <f>IFERROR(TRUNC(VLOOKUP($E295,'Container Panel'!$B$41:$Z$100,$D295,0)/(VLOOKUP(BI$276,UI!$A$12:$O$51,VLOOKUP(BI$277,$B$276:$C$278,2,0),0)/1000)),"")</f>
        <v/>
      </c>
      <c r="BJ295" s="145" t="str">
        <f>IFERROR(TRUNC(VLOOKUP($E295,'Container Panel'!$B$41:$Z$100,$D295,0)/(VLOOKUP(BJ$276,UI!$A$12:$O$51,VLOOKUP(BJ$277,$B$276:$C$278,2,0),0)/1000)),"")</f>
        <v/>
      </c>
      <c r="BK295" s="145" t="str">
        <f>IFERROR(TRUNC(VLOOKUP($E295,'Container Panel'!$B$41:$Z$100,$D295,0)/(VLOOKUP(BK$276,UI!$A$12:$O$51,VLOOKUP(BK$277,$B$276:$C$278,2,0),0)/1000)),"")</f>
        <v/>
      </c>
      <c r="BL295" s="145" t="str">
        <f>IFERROR(TRUNC(VLOOKUP($E295,'Container Panel'!$B$41:$Z$100,$D295,0)/(VLOOKUP(BL$276,UI!$A$12:$O$51,VLOOKUP(BL$277,$B$276:$C$278,2,0),0)/1000)),"")</f>
        <v/>
      </c>
      <c r="BM295" s="145" t="str">
        <f>IFERROR(TRUNC(VLOOKUP($E295,'Container Panel'!$B$41:$Z$100,$D295,0)/(VLOOKUP(BM$276,UI!$A$12:$O$51,VLOOKUP(BM$277,$B$276:$C$278,2,0),0)/1000)),"")</f>
        <v/>
      </c>
      <c r="BN295" s="145" t="str">
        <f>IFERROR(TRUNC(VLOOKUP($E295,'Container Panel'!$B$41:$Z$100,$D295,0)/(VLOOKUP(BN$276,UI!$A$12:$O$51,VLOOKUP(BN$277,$B$276:$C$278,2,0),0)/1000)),"")</f>
        <v/>
      </c>
      <c r="BO295" s="145" t="str">
        <f>IFERROR(TRUNC(VLOOKUP($E295,'Container Panel'!$B$41:$Z$100,$D295,0)/(VLOOKUP(BO$276,UI!$A$12:$O$51,VLOOKUP(BO$277,$B$276:$C$278,2,0),0)/1000)),"")</f>
        <v/>
      </c>
      <c r="BP295" s="145" t="str">
        <f>IFERROR(TRUNC(VLOOKUP($E295,'Container Panel'!$B$41:$Z$100,$D295,0)/(VLOOKUP(BP$276,UI!$A$12:$O$51,VLOOKUP(BP$277,$B$276:$C$278,2,0),0)/1000)),"")</f>
        <v/>
      </c>
      <c r="BQ295" s="145" t="str">
        <f>IFERROR(TRUNC(VLOOKUP($E295,'Container Panel'!$B$41:$Z$100,$D295,0)/(VLOOKUP(BQ$276,UI!$A$12:$O$51,VLOOKUP(BQ$277,$B$276:$C$278,2,0),0)/1000)),"")</f>
        <v/>
      </c>
      <c r="BR295" s="145" t="str">
        <f>IFERROR(TRUNC(VLOOKUP($E295,'Container Panel'!$B$41:$Z$100,$D295,0)/(VLOOKUP(BR$276,UI!$A$12:$O$51,VLOOKUP(BR$277,$B$276:$C$278,2,0),0)/1000)),"")</f>
        <v/>
      </c>
      <c r="BS295" s="145" t="str">
        <f>IFERROR(TRUNC(VLOOKUP($E295,'Container Panel'!$B$41:$Z$100,$D295,0)/(VLOOKUP(BS$276,UI!$A$12:$O$51,VLOOKUP(BS$277,$B$276:$C$278,2,0),0)/1000)),"")</f>
        <v/>
      </c>
      <c r="BT295" s="145" t="str">
        <f>IFERROR(TRUNC(VLOOKUP($E295,'Container Panel'!$B$41:$Z$100,$D295,0)/(VLOOKUP(BT$276,UI!$A$12:$O$51,VLOOKUP(BT$277,$B$276:$C$278,2,0),0)/1000)),"")</f>
        <v/>
      </c>
      <c r="BU295" s="145" t="str">
        <f>IFERROR(TRUNC(VLOOKUP($E295,'Container Panel'!$B$41:$Z$100,$D295,0)/(VLOOKUP(BU$276,UI!$A$12:$O$51,VLOOKUP(BU$277,$B$276:$C$278,2,0),0)/1000)),"")</f>
        <v/>
      </c>
      <c r="BV295" s="145" t="str">
        <f>IFERROR(TRUNC(VLOOKUP($E295,'Container Panel'!$B$41:$Z$100,$D295,0)/(VLOOKUP(BV$276,UI!$A$12:$O$51,VLOOKUP(BV$277,$B$276:$C$278,2,0),0)/1000)),"")</f>
        <v/>
      </c>
      <c r="BW295" s="145" t="str">
        <f>IFERROR(TRUNC(VLOOKUP($E295,'Container Panel'!$B$41:$Z$100,$D295,0)/(VLOOKUP(BW$276,UI!$A$12:$O$51,VLOOKUP(BW$277,$B$276:$C$278,2,0),0)/1000)),"")</f>
        <v/>
      </c>
      <c r="BX295" s="145" t="str">
        <f>IFERROR(TRUNC(VLOOKUP($E295,'Container Panel'!$B$41:$Z$100,$D295,0)/(VLOOKUP(BX$276,UI!$A$12:$O$51,VLOOKUP(BX$277,$B$276:$C$278,2,0),0)/1000)),"")</f>
        <v/>
      </c>
      <c r="BY295" s="145" t="str">
        <f>IFERROR(TRUNC(VLOOKUP($E295,'Container Panel'!$B$41:$Z$100,$D295,0)/(VLOOKUP(BY$276,UI!$A$12:$O$51,VLOOKUP(BY$277,$B$276:$C$278,2,0),0)/1000)),"")</f>
        <v/>
      </c>
      <c r="BZ295" s="145" t="str">
        <f>IFERROR(TRUNC(VLOOKUP($E295,'Container Panel'!$B$41:$Z$100,$D295,0)/(VLOOKUP(BZ$276,UI!$A$12:$O$51,VLOOKUP(BZ$277,$B$276:$C$278,2,0),0)/1000)),"")</f>
        <v/>
      </c>
      <c r="CA295" s="145" t="str">
        <f>IFERROR(TRUNC(VLOOKUP($E295,'Container Panel'!$B$41:$Z$100,$D295,0)/(VLOOKUP(CA$276,UI!$A$12:$O$51,VLOOKUP(CA$277,$B$276:$C$278,2,0),0)/1000)),"")</f>
        <v/>
      </c>
      <c r="CB295" s="145" t="str">
        <f>IFERROR(TRUNC(VLOOKUP($E295,'Container Panel'!$B$41:$Z$100,$D295,0)/(VLOOKUP(CB$276,UI!$A$12:$O$51,VLOOKUP(CB$277,$B$276:$C$278,2,0),0)/1000)),"")</f>
        <v/>
      </c>
      <c r="CC295" s="145" t="str">
        <f>IFERROR(TRUNC(VLOOKUP($E295,'Container Panel'!$B$41:$Z$100,$D295,0)/(VLOOKUP(CC$276,UI!$A$12:$O$51,VLOOKUP(CC$277,$B$276:$C$278,2,0),0)/1000)),"")</f>
        <v/>
      </c>
      <c r="CD295" s="145" t="str">
        <f>IFERROR(TRUNC(VLOOKUP($E295,'Container Panel'!$B$41:$Z$100,$D295,0)/(VLOOKUP(CD$276,UI!$A$12:$O$51,VLOOKUP(CD$277,$B$276:$C$278,2,0),0)/1000)),"")</f>
        <v/>
      </c>
      <c r="CE295" s="145" t="str">
        <f>IFERROR(TRUNC(VLOOKUP($E295,'Container Panel'!$B$41:$Z$100,$D295,0)/(VLOOKUP(CE$276,UI!$A$12:$O$51,VLOOKUP(CE$277,$B$276:$C$278,2,0),0)/1000)),"")</f>
        <v/>
      </c>
      <c r="CF295" s="145" t="str">
        <f>IFERROR(TRUNC(VLOOKUP($E295,'Container Panel'!$B$41:$Z$100,$D295,0)/(VLOOKUP(CF$276,UI!$A$12:$O$51,VLOOKUP(CF$277,$B$276:$C$278,2,0),0)/1000)),"")</f>
        <v/>
      </c>
      <c r="CG295" s="145" t="str">
        <f>IFERROR(TRUNC(VLOOKUP($E295,'Container Panel'!$B$41:$Z$100,$D295,0)/(VLOOKUP(CG$276,UI!$A$12:$O$51,VLOOKUP(CG$277,$B$276:$C$278,2,0),0)/1000)),"")</f>
        <v/>
      </c>
      <c r="CH295" s="145" t="str">
        <f>IFERROR(TRUNC(VLOOKUP($E295,'Container Panel'!$B$41:$Z$100,$D295,0)/(VLOOKUP(CH$276,UI!$A$12:$O$51,VLOOKUP(CH$277,$B$276:$C$278,2,0),0)/1000)),"")</f>
        <v/>
      </c>
      <c r="CI295" s="145" t="str">
        <f>IFERROR(TRUNC(VLOOKUP($E295,'Container Panel'!$B$41:$Z$100,$D295,0)/(VLOOKUP(CI$276,UI!$A$12:$O$51,VLOOKUP(CI$277,$B$276:$C$278,2,0),0)/1000)),"")</f>
        <v/>
      </c>
      <c r="CJ295" s="145" t="str">
        <f>IFERROR(TRUNC(VLOOKUP($E295,'Container Panel'!$B$41:$Z$100,$D295,0)/(VLOOKUP(CJ$276,UI!$A$12:$O$51,VLOOKUP(CJ$277,$B$276:$C$278,2,0),0)/1000)),"")</f>
        <v/>
      </c>
      <c r="CK295" s="145" t="str">
        <f>IFERROR(TRUNC(VLOOKUP($E295,'Container Panel'!$B$41:$Z$100,$D295,0)/(VLOOKUP(CK$276,UI!$A$12:$O$51,VLOOKUP(CK$277,$B$276:$C$278,2,0),0)/1000)),"")</f>
        <v/>
      </c>
      <c r="CL295" s="145" t="str">
        <f>IFERROR(TRUNC(VLOOKUP($E295,'Container Panel'!$B$41:$Z$100,$D295,0)/(VLOOKUP(CL$276,UI!$A$12:$O$51,VLOOKUP(CL$277,$B$276:$C$278,2,0),0)/1000)),"")</f>
        <v/>
      </c>
      <c r="CM295" s="145" t="str">
        <f>IFERROR(TRUNC(VLOOKUP($E295,'Container Panel'!$B$41:$Z$100,$D295,0)/(VLOOKUP(CM$276,UI!$A$12:$O$51,VLOOKUP(CM$277,$B$276:$C$278,2,0),0)/1000)),"")</f>
        <v/>
      </c>
      <c r="CN295" s="145" t="str">
        <f>IFERROR(TRUNC(VLOOKUP($E295,'Container Panel'!$B$41:$Z$100,$D295,0)/(VLOOKUP(CN$276,UI!$A$12:$O$51,VLOOKUP(CN$277,$B$276:$C$278,2,0),0)/1000)),"")</f>
        <v/>
      </c>
      <c r="CO295" s="145" t="str">
        <f>IFERROR(TRUNC(VLOOKUP($E295,'Container Panel'!$B$41:$Z$100,$D295,0)/(VLOOKUP(CO$276,UI!$A$12:$O$51,VLOOKUP(CO$277,$B$276:$C$278,2,0),0)/1000)),"")</f>
        <v/>
      </c>
      <c r="CP295" s="145" t="str">
        <f>IFERROR(TRUNC(VLOOKUP($E295,'Container Panel'!$B$41:$Z$100,$D295,0)/(VLOOKUP(CP$276,UI!$A$12:$O$51,VLOOKUP(CP$277,$B$276:$C$278,2,0),0)/1000)),"")</f>
        <v/>
      </c>
      <c r="CQ295" s="145" t="str">
        <f>IFERROR(TRUNC(VLOOKUP($E295,'Container Panel'!$B$41:$Z$100,$D295,0)/(VLOOKUP(CQ$276,UI!$A$12:$O$51,VLOOKUP(CQ$277,$B$276:$C$278,2,0),0)/1000)),"")</f>
        <v/>
      </c>
      <c r="CR295" s="145" t="str">
        <f>IFERROR(TRUNC(VLOOKUP($E295,'Container Panel'!$B$41:$Z$100,$D295,0)/(VLOOKUP(CR$276,UI!$A$12:$O$51,VLOOKUP(CR$277,$B$276:$C$278,2,0),0)/1000)),"")</f>
        <v/>
      </c>
      <c r="CS295" s="145" t="str">
        <f>IFERROR(TRUNC(VLOOKUP($E295,'Container Panel'!$B$41:$Z$100,$D295,0)/(VLOOKUP(CS$276,UI!$A$12:$O$51,VLOOKUP(CS$277,$B$276:$C$278,2,0),0)/1000)),"")</f>
        <v/>
      </c>
      <c r="CT295" s="145" t="str">
        <f>IFERROR(TRUNC(VLOOKUP($E295,'Container Panel'!$B$41:$Z$100,$D295,0)/(VLOOKUP(CT$276,UI!$A$12:$O$51,VLOOKUP(CT$277,$B$276:$C$278,2,0),0)/1000)),"")</f>
        <v/>
      </c>
      <c r="CU295" s="145" t="str">
        <f>IFERROR(TRUNC(VLOOKUP($E295,'Container Panel'!$B$41:$Z$100,$D295,0)/(VLOOKUP(CU$276,UI!$A$12:$O$51,VLOOKUP(CU$277,$B$276:$C$278,2,0),0)/1000)),"")</f>
        <v/>
      </c>
      <c r="CV295" s="145" t="str">
        <f>IFERROR(TRUNC(VLOOKUP($E295,'Container Panel'!$B$41:$Z$100,$D295,0)/(VLOOKUP(CV$276,UI!$A$12:$O$51,VLOOKUP(CV$277,$B$276:$C$278,2,0),0)/1000)),"")</f>
        <v/>
      </c>
      <c r="CW295" s="145" t="str">
        <f>IFERROR(TRUNC(VLOOKUP($E295,'Container Panel'!$B$41:$Z$100,$D295,0)/(VLOOKUP(CW$276,UI!$A$12:$O$51,VLOOKUP(CW$277,$B$276:$C$278,2,0),0)/1000)),"")</f>
        <v/>
      </c>
      <c r="CX295" s="145" t="str">
        <f>IFERROR(TRUNC(VLOOKUP($E295,'Container Panel'!$B$41:$Z$100,$D295,0)/(VLOOKUP(CX$276,UI!$A$12:$O$51,VLOOKUP(CX$277,$B$276:$C$278,2,0),0)/1000)),"")</f>
        <v/>
      </c>
      <c r="CY295" s="145" t="str">
        <f>IFERROR(TRUNC(VLOOKUP($E295,'Container Panel'!$B$41:$Z$100,$D295,0)/(VLOOKUP(CY$276,UI!$A$12:$O$51,VLOOKUP(CY$277,$B$276:$C$278,2,0),0)/1000)),"")</f>
        <v/>
      </c>
      <c r="CZ295" s="145" t="str">
        <f>IFERROR(TRUNC(VLOOKUP($E295,'Container Panel'!$B$41:$Z$100,$D295,0)/(VLOOKUP(CZ$276,UI!$A$12:$O$51,VLOOKUP(CZ$277,$B$276:$C$278,2,0),0)/1000)),"")</f>
        <v/>
      </c>
      <c r="DA295" s="145" t="str">
        <f>IFERROR(TRUNC(VLOOKUP($E295,'Container Panel'!$B$41:$Z$100,$D295,0)/(VLOOKUP(DA$276,UI!$A$12:$O$51,VLOOKUP(DA$277,$B$276:$C$278,2,0),0)/1000)),"")</f>
        <v/>
      </c>
      <c r="DB295" s="145" t="str">
        <f>IFERROR(TRUNC(VLOOKUP($E295,'Container Panel'!$B$41:$Z$100,$D295,0)/(VLOOKUP(DB$276,UI!$A$12:$O$51,VLOOKUP(DB$277,$B$276:$C$278,2,0),0)/1000)),"")</f>
        <v/>
      </c>
      <c r="DC295" s="145" t="str">
        <f>IFERROR(TRUNC(VLOOKUP($E295,'Container Panel'!$B$41:$Z$100,$D295,0)/(VLOOKUP(DC$276,UI!$A$12:$O$51,VLOOKUP(DC$277,$B$276:$C$278,2,0),0)/1000)),"")</f>
        <v/>
      </c>
      <c r="DD295" s="145" t="str">
        <f>IFERROR(TRUNC(VLOOKUP($E295,'Container Panel'!$B$41:$Z$100,$D295,0)/(VLOOKUP(DD$276,UI!$A$12:$O$51,VLOOKUP(DD$277,$B$276:$C$278,2,0),0)/1000)),"")</f>
        <v/>
      </c>
      <c r="DE295" s="145" t="str">
        <f>IFERROR(TRUNC(VLOOKUP($E295,'Container Panel'!$B$41:$Z$100,$D295,0)/(VLOOKUP(DE$276,UI!$A$12:$O$51,VLOOKUP(DE$277,$B$276:$C$278,2,0),0)/1000)),"")</f>
        <v/>
      </c>
      <c r="DF295" s="145" t="str">
        <f>IFERROR(TRUNC(VLOOKUP($E295,'Container Panel'!$B$41:$Z$100,$D295,0)/(VLOOKUP(DF$276,UI!$A$12:$O$51,VLOOKUP(DF$277,$B$276:$C$278,2,0),0)/1000)),"")</f>
        <v/>
      </c>
      <c r="DG295" s="145" t="str">
        <f>IFERROR(TRUNC(VLOOKUP($E295,'Container Panel'!$B$41:$Z$100,$D295,0)/(VLOOKUP(DG$276,UI!$A$12:$O$51,VLOOKUP(DG$277,$B$276:$C$278,2,0),0)/1000)),"")</f>
        <v/>
      </c>
      <c r="DH295" s="145" t="str">
        <f>IFERROR(TRUNC(VLOOKUP($E295,'Container Panel'!$B$41:$Z$100,$D295,0)/(VLOOKUP(DH$276,UI!$A$12:$O$51,VLOOKUP(DH$277,$B$276:$C$278,2,0),0)/1000)),"")</f>
        <v/>
      </c>
      <c r="DI295" s="145" t="str">
        <f>IFERROR(TRUNC(VLOOKUP($E295,'Container Panel'!$B$41:$Z$100,$D295,0)/(VLOOKUP(DI$276,UI!$A$12:$O$51,VLOOKUP(DI$277,$B$276:$C$278,2,0),0)/1000)),"")</f>
        <v/>
      </c>
      <c r="DJ295" s="145" t="str">
        <f>IFERROR(TRUNC(VLOOKUP($E295,'Container Panel'!$B$41:$Z$100,$D295,0)/(VLOOKUP(DJ$276,UI!$A$12:$O$51,VLOOKUP(DJ$277,$B$276:$C$278,2,0),0)/1000)),"")</f>
        <v/>
      </c>
      <c r="DK295" s="145" t="str">
        <f>IFERROR(TRUNC(VLOOKUP($E295,'Container Panel'!$B$41:$Z$100,$D295,0)/(VLOOKUP(DK$276,UI!$A$12:$O$51,VLOOKUP(DK$277,$B$276:$C$278,2,0),0)/1000)),"")</f>
        <v/>
      </c>
      <c r="DL295" s="145" t="str">
        <f>IFERROR(TRUNC(VLOOKUP($E295,'Container Panel'!$B$41:$Z$100,$D295,0)/(VLOOKUP(DL$276,UI!$A$12:$O$51,VLOOKUP(DL$277,$B$276:$C$278,2,0),0)/1000)),"")</f>
        <v/>
      </c>
      <c r="DM295" s="145" t="str">
        <f>IFERROR(TRUNC(VLOOKUP($E295,'Container Panel'!$B$41:$Z$100,$D295,0)/(VLOOKUP(DM$276,UI!$A$12:$O$51,VLOOKUP(DM$277,$B$276:$C$278,2,0),0)/1000)),"")</f>
        <v/>
      </c>
      <c r="DN295" s="145" t="str">
        <f>IFERROR(TRUNC(VLOOKUP($E295,'Container Panel'!$B$41:$Z$100,$D295,0)/(VLOOKUP(DN$276,UI!$A$12:$O$51,VLOOKUP(DN$277,$B$276:$C$278,2,0),0)/1000)),"")</f>
        <v/>
      </c>
      <c r="DO295" s="145" t="str">
        <f>IFERROR(TRUNC(VLOOKUP($E295,'Container Panel'!$B$41:$Z$100,$D295,0)/(VLOOKUP(DO$276,UI!$A$12:$O$51,VLOOKUP(DO$277,$B$276:$C$278,2,0),0)/1000)),"")</f>
        <v/>
      </c>
      <c r="DP295" s="145" t="str">
        <f>IFERROR(TRUNC(VLOOKUP($E295,'Container Panel'!$B$41:$Z$100,$D295,0)/(VLOOKUP(DP$276,UI!$A$12:$O$51,VLOOKUP(DP$277,$B$276:$C$278,2,0),0)/1000)),"")</f>
        <v/>
      </c>
      <c r="DQ295" s="145" t="str">
        <f>IFERROR(TRUNC(VLOOKUP($E295,'Container Panel'!$B$41:$Z$100,$D295,0)/(VLOOKUP(DQ$276,UI!$A$12:$O$51,VLOOKUP(DQ$277,$B$276:$C$278,2,0),0)/1000)),"")</f>
        <v/>
      </c>
      <c r="DR295" s="145" t="str">
        <f>IFERROR(TRUNC(VLOOKUP($E295,'Container Panel'!$B$41:$Z$100,$D295,0)/(VLOOKUP(DR$276,UI!$A$12:$O$51,VLOOKUP(DR$277,$B$276:$C$278,2,0),0)/1000)),"")</f>
        <v/>
      </c>
      <c r="DS295" s="145" t="str">
        <f>IFERROR(TRUNC(VLOOKUP($E295,'Container Panel'!$B$41:$Z$100,$D295,0)/(VLOOKUP(DS$276,UI!$A$12:$O$51,VLOOKUP(DS$277,$B$276:$C$278,2,0),0)/1000)),"")</f>
        <v/>
      </c>
      <c r="DT295" s="145" t="str">
        <f>IFERROR(TRUNC(VLOOKUP($E295,'Container Panel'!$B$41:$Z$100,$D295,0)/(VLOOKUP(DT$276,UI!$A$12:$O$51,VLOOKUP(DT$277,$B$276:$C$278,2,0),0)/1000)),"")</f>
        <v/>
      </c>
      <c r="DU295" s="145" t="str">
        <f>IFERROR(TRUNC(VLOOKUP($E295,'Container Panel'!$B$41:$Z$100,$D295,0)/(VLOOKUP(DU$276,UI!$A$12:$O$51,VLOOKUP(DU$277,$B$276:$C$278,2,0),0)/1000)),"")</f>
        <v/>
      </c>
      <c r="DV295" s="145" t="str">
        <f>IFERROR(TRUNC(VLOOKUP($E295,'Container Panel'!$B$41:$Z$100,$D295,0)/(VLOOKUP(DV$276,UI!$A$12:$O$51,VLOOKUP(DV$277,$B$276:$C$278,2,0),0)/1000)),"")</f>
        <v/>
      </c>
      <c r="DW295" s="145" t="str">
        <f>IFERROR(TRUNC(VLOOKUP($E295,'Container Panel'!$B$41:$Z$100,$D295,0)/(VLOOKUP(DW$276,UI!$A$12:$O$51,VLOOKUP(DW$277,$B$276:$C$278,2,0),0)/1000)),"")</f>
        <v/>
      </c>
      <c r="DX295" s="145" t="str">
        <f>IFERROR(TRUNC(VLOOKUP($E295,'Container Panel'!$B$41:$Z$100,$D295,0)/(VLOOKUP(DX$276,UI!$A$12:$O$51,VLOOKUP(DX$277,$B$276:$C$278,2,0),0)/1000)),"")</f>
        <v/>
      </c>
      <c r="DY295" s="145" t="str">
        <f>IFERROR(TRUNC(VLOOKUP($E295,'Container Panel'!$B$41:$Z$100,$D295,0)/(VLOOKUP(DY$276,UI!$A$12:$O$51,VLOOKUP(DY$277,$B$276:$C$278,2,0),0)/1000)),"")</f>
        <v/>
      </c>
      <c r="DZ295" s="145" t="str">
        <f>IFERROR(TRUNC(VLOOKUP($E295,'Container Panel'!$B$41:$Z$100,$D295,0)/(VLOOKUP(DZ$276,UI!$A$12:$O$51,VLOOKUP(DZ$277,$B$276:$C$278,2,0),0)/1000)),"")</f>
        <v/>
      </c>
      <c r="EA295" s="145" t="str">
        <f>IFERROR(TRUNC(VLOOKUP($E295,'Container Panel'!$B$41:$Z$100,$D295,0)/(VLOOKUP(EA$276,UI!$A$12:$O$51,VLOOKUP(EA$277,$B$276:$C$278,2,0),0)/1000)),"")</f>
        <v/>
      </c>
      <c r="EB295" s="145" t="str">
        <f>IFERROR(TRUNC(VLOOKUP($E295,'Container Panel'!$B$41:$Z$100,$D295,0)/(VLOOKUP(EB$276,UI!$A$12:$O$51,VLOOKUP(EB$277,$B$276:$C$278,2,0),0)/1000)),"")</f>
        <v/>
      </c>
      <c r="EC295" s="145" t="str">
        <f>IFERROR(TRUNC(VLOOKUP($E295,'Container Panel'!$B$41:$Z$100,$D295,0)/(VLOOKUP(EC$276,UI!$A$12:$O$51,VLOOKUP(EC$277,$B$276:$C$278,2,0),0)/1000)),"")</f>
        <v/>
      </c>
      <c r="ED295" s="145" t="str">
        <f>IFERROR(TRUNC(VLOOKUP($E295,'Container Panel'!$B$41:$Z$100,$D295,0)/(VLOOKUP(ED$276,UI!$A$12:$O$51,VLOOKUP(ED$277,$B$276:$C$278,2,0),0)/1000)),"")</f>
        <v/>
      </c>
      <c r="EE295" s="145" t="str">
        <f>IFERROR(TRUNC(VLOOKUP($E295,'Container Panel'!$B$41:$Z$100,$D295,0)/(VLOOKUP(EE$276,UI!$A$12:$O$51,VLOOKUP(EE$277,$B$276:$C$278,2,0),0)/1000)),"")</f>
        <v/>
      </c>
      <c r="EF295" s="145" t="str">
        <f>IFERROR(TRUNC(VLOOKUP($E295,'Container Panel'!$B$41:$Z$100,$D295,0)/(VLOOKUP(EF$276,UI!$A$12:$O$51,VLOOKUP(EF$277,$B$276:$C$278,2,0),0)/1000)),"")</f>
        <v/>
      </c>
      <c r="EG295" s="145" t="str">
        <f>IFERROR(TRUNC(VLOOKUP($E295,'Container Panel'!$B$41:$Z$100,$D295,0)/(VLOOKUP(EG$276,UI!$A$12:$O$51,VLOOKUP(EG$277,$B$276:$C$278,2,0),0)/1000)),"")</f>
        <v/>
      </c>
      <c r="EH295" s="145" t="str">
        <f>IFERROR(TRUNC(VLOOKUP($E295,'Container Panel'!$B$41:$Z$100,$D295,0)/(VLOOKUP(EH$276,UI!$A$12:$O$51,VLOOKUP(EH$277,$B$276:$C$278,2,0),0)/1000)),"")</f>
        <v/>
      </c>
      <c r="EI295" s="145" t="str">
        <f>IFERROR(TRUNC(VLOOKUP($E295,'Container Panel'!$B$41:$Z$100,$D295,0)/(VLOOKUP(EI$276,UI!$A$12:$O$51,VLOOKUP(EI$277,$B$276:$C$278,2,0),0)/1000)),"")</f>
        <v/>
      </c>
      <c r="EJ295" s="145" t="str">
        <f>IFERROR(TRUNC(VLOOKUP($E295,'Container Panel'!$B$41:$Z$100,$D295,0)/(VLOOKUP(EJ$276,UI!$A$12:$O$51,VLOOKUP(EJ$277,$B$276:$C$278,2,0),0)/1000)),"")</f>
        <v/>
      </c>
      <c r="EK295" s="145" t="str">
        <f>IFERROR(TRUNC(VLOOKUP($E295,'Container Panel'!$B$41:$Z$100,$D295,0)/(VLOOKUP(EK$276,UI!$A$12:$O$51,VLOOKUP(EK$277,$B$276:$C$278,2,0),0)/1000)),"")</f>
        <v/>
      </c>
      <c r="EL295" s="145" t="str">
        <f>IFERROR(TRUNC(VLOOKUP($E295,'Container Panel'!$B$41:$Z$100,$D295,0)/(VLOOKUP(EL$276,UI!$A$12:$O$51,VLOOKUP(EL$277,$B$276:$C$278,2,0),0)/1000)),"")</f>
        <v/>
      </c>
      <c r="EM295" s="145" t="str">
        <f>IFERROR(TRUNC(VLOOKUP($E295,'Container Panel'!$B$41:$Z$100,$D295,0)/(VLOOKUP(EM$276,UI!$A$12:$O$51,VLOOKUP(EM$277,$B$276:$C$278,2,0),0)/1000)),"")</f>
        <v/>
      </c>
      <c r="EN295" s="145" t="str">
        <f>IFERROR(TRUNC(VLOOKUP($E295,'Container Panel'!$B$41:$Z$100,$D295,0)/(VLOOKUP(EN$276,UI!$A$12:$O$51,VLOOKUP(EN$277,$B$276:$C$278,2,0),0)/1000)),"")</f>
        <v/>
      </c>
      <c r="EO295" s="145" t="str">
        <f>IFERROR(TRUNC(VLOOKUP($E295,'Container Panel'!$B$41:$Z$100,$D295,0)/(VLOOKUP(EO$276,UI!$A$12:$O$51,VLOOKUP(EO$277,$B$276:$C$278,2,0),0)/1000)),"")</f>
        <v/>
      </c>
      <c r="EP295" s="145" t="str">
        <f>IFERROR(TRUNC(VLOOKUP($E295,'Container Panel'!$B$41:$Z$100,$D295,0)/(VLOOKUP(EP$276,UI!$A$12:$O$51,VLOOKUP(EP$277,$B$276:$C$278,2,0),0)/1000)),"")</f>
        <v/>
      </c>
      <c r="EQ295" s="145" t="str">
        <f>IFERROR(TRUNC(VLOOKUP($E295,'Container Panel'!$B$41:$Z$100,$D295,0)/(VLOOKUP(EQ$276,UI!$A$12:$O$51,VLOOKUP(EQ$277,$B$276:$C$278,2,0),0)/1000)),"")</f>
        <v/>
      </c>
      <c r="ER295" s="145" t="str">
        <f>IFERROR(TRUNC(VLOOKUP($E295,'Container Panel'!$B$41:$Z$100,$D295,0)/(VLOOKUP(ER$276,UI!$A$12:$O$51,VLOOKUP(ER$277,$B$276:$C$278,2,0),0)/1000)),"")</f>
        <v/>
      </c>
      <c r="ES295" s="145" t="str">
        <f>IFERROR(TRUNC(VLOOKUP($E295,'Container Panel'!$B$41:$Z$100,$D295,0)/(VLOOKUP(ES$276,UI!$A$12:$O$51,VLOOKUP(ES$277,$B$276:$C$278,2,0),0)/1000)),"")</f>
        <v/>
      </c>
      <c r="ET295" s="145" t="str">
        <f>IFERROR(TRUNC(VLOOKUP($E295,'Container Panel'!$B$41:$Z$100,$D295,0)/(VLOOKUP(ET$276,UI!$A$12:$O$51,VLOOKUP(ET$277,$B$276:$C$278,2,0),0)/1000)),"")</f>
        <v/>
      </c>
      <c r="EU295" s="145" t="str">
        <f>IFERROR(TRUNC(VLOOKUP($E295,'Container Panel'!$B$41:$Z$100,$D295,0)/(VLOOKUP(EU$276,UI!$A$12:$O$51,VLOOKUP(EU$277,$B$276:$C$278,2,0),0)/1000)),"")</f>
        <v/>
      </c>
      <c r="EV295" s="145" t="str">
        <f>IFERROR(TRUNC(VLOOKUP($E295,'Container Panel'!$B$41:$Z$100,$D295,0)/(VLOOKUP(EV$276,UI!$A$12:$O$51,VLOOKUP(EV$277,$B$276:$C$278,2,0),0)/1000)),"")</f>
        <v/>
      </c>
      <c r="EW295" s="145" t="str">
        <f>IFERROR(TRUNC(VLOOKUP($E295,'Container Panel'!$B$41:$Z$100,$D295,0)/(VLOOKUP(EW$276,UI!$A$12:$O$51,VLOOKUP(EW$277,$B$276:$C$278,2,0),0)/1000)),"")</f>
        <v/>
      </c>
      <c r="EX295" s="145" t="str">
        <f>IFERROR(TRUNC(VLOOKUP($E295,'Container Panel'!$B$41:$Z$100,$D295,0)/(VLOOKUP(EX$276,UI!$A$12:$O$51,VLOOKUP(EX$277,$B$276:$C$278,2,0),0)/1000)),"")</f>
        <v/>
      </c>
      <c r="EY295" s="145" t="str">
        <f>IFERROR(TRUNC(VLOOKUP($E295,'Container Panel'!$B$41:$Z$100,$D295,0)/(VLOOKUP(EY$276,UI!$A$12:$O$51,VLOOKUP(EY$277,$B$276:$C$278,2,0),0)/1000)),"")</f>
        <v/>
      </c>
      <c r="EZ295" s="145" t="str">
        <f>IFERROR(TRUNC(VLOOKUP($E295,'Container Panel'!$B$41:$Z$100,$D295,0)/(VLOOKUP(EZ$276,UI!$A$12:$O$51,VLOOKUP(EZ$277,$B$276:$C$278,2,0),0)/1000)),"")</f>
        <v/>
      </c>
      <c r="FA295" s="145" t="str">
        <f>IFERROR(TRUNC(VLOOKUP($E295,'Container Panel'!$B$41:$Z$100,$D295,0)/(VLOOKUP(FA$276,UI!$A$12:$O$51,VLOOKUP(FA$277,$B$276:$C$278,2,0),0)/1000)),"")</f>
        <v/>
      </c>
      <c r="FB295" s="145" t="str">
        <f>IFERROR(TRUNC(VLOOKUP($E295,'Container Panel'!$B$41:$Z$100,$D295,0)/(VLOOKUP(FB$276,UI!$A$12:$O$51,VLOOKUP(FB$277,$B$276:$C$278,2,0),0)/1000)),"")</f>
        <v/>
      </c>
      <c r="FC295" s="145" t="str">
        <f>IFERROR(TRUNC(VLOOKUP($E295,'Container Panel'!$B$41:$Z$100,$D295,0)/(VLOOKUP(FC$276,UI!$A$12:$O$51,VLOOKUP(FC$277,$B$276:$C$278,2,0),0)/1000)),"")</f>
        <v/>
      </c>
      <c r="FD295" s="145" t="str">
        <f>IFERROR(TRUNC(VLOOKUP($E295,'Container Panel'!$B$41:$Z$100,$D295,0)/(VLOOKUP(FD$276,UI!$A$12:$O$51,VLOOKUP(FD$277,$B$276:$C$278,2,0),0)/1000)),"")</f>
        <v/>
      </c>
      <c r="FE295" s="145" t="str">
        <f>IFERROR(TRUNC(VLOOKUP($E295,'Container Panel'!$B$41:$Z$100,$D295,0)/(VLOOKUP(FE$276,UI!$A$12:$O$51,VLOOKUP(FE$277,$B$276:$C$278,2,0),0)/1000)),"")</f>
        <v/>
      </c>
      <c r="FF295" s="145" t="str">
        <f>IFERROR(TRUNC(VLOOKUP($E295,'Container Panel'!$B$41:$Z$100,$D295,0)/(VLOOKUP(FF$276,UI!$A$12:$O$51,VLOOKUP(FF$277,$B$276:$C$278,2,0),0)/1000)),"")</f>
        <v/>
      </c>
      <c r="FG295" s="145" t="str">
        <f>IFERROR(TRUNC(VLOOKUP($E295,'Container Panel'!$B$41:$Z$100,$D295,0)/(VLOOKUP(FG$276,UI!$A$12:$O$51,VLOOKUP(FG$277,$B$276:$C$278,2,0),0)/1000)),"")</f>
        <v/>
      </c>
      <c r="FH295" s="145" t="str">
        <f>IFERROR(TRUNC(VLOOKUP($E295,'Container Panel'!$B$41:$Z$100,$D295,0)/(VLOOKUP(FH$276,UI!$A$12:$O$51,VLOOKUP(FH$277,$B$276:$C$278,2,0),0)/1000)),"")</f>
        <v/>
      </c>
      <c r="FI295" s="145" t="str">
        <f>IFERROR(TRUNC(VLOOKUP($E295,'Container Panel'!$B$41:$Z$100,$D295,0)/(VLOOKUP(FI$276,UI!$A$12:$O$51,VLOOKUP(FI$277,$B$276:$C$278,2,0),0)/1000)),"")</f>
        <v/>
      </c>
      <c r="FJ295" s="145" t="str">
        <f>IFERROR(TRUNC(VLOOKUP($E295,'Container Panel'!$B$41:$Z$100,$D295,0)/(VLOOKUP(FJ$276,UI!$A$12:$O$51,VLOOKUP(FJ$277,$B$276:$C$278,2,0),0)/1000)),"")</f>
        <v/>
      </c>
      <c r="FK295" s="145" t="str">
        <f>IFERROR(TRUNC(VLOOKUP($E295,'Container Panel'!$B$41:$Z$100,$D295,0)/(VLOOKUP(FK$276,UI!$A$12:$O$51,VLOOKUP(FK$277,$B$276:$C$278,2,0),0)/1000)),"")</f>
        <v/>
      </c>
      <c r="FL295" s="145" t="str">
        <f>IFERROR(TRUNC(VLOOKUP($E295,'Container Panel'!$B$41:$Z$100,$D295,0)/(VLOOKUP(FL$276,UI!$A$12:$O$51,VLOOKUP(FL$277,$B$276:$C$278,2,0),0)/1000)),"")</f>
        <v/>
      </c>
      <c r="FM295" s="145" t="str">
        <f>IFERROR(TRUNC(VLOOKUP($E295,'Container Panel'!$B$41:$Z$100,$D295,0)/(VLOOKUP(FM$276,UI!$A$12:$O$51,VLOOKUP(FM$277,$B$276:$C$278,2,0),0)/1000)),"")</f>
        <v/>
      </c>
      <c r="FN295" s="145" t="str">
        <f>IFERROR(TRUNC(VLOOKUP($E295,'Container Panel'!$B$41:$Z$100,$D295,0)/(VLOOKUP(FN$276,UI!$A$12:$O$51,VLOOKUP(FN$277,$B$276:$C$278,2,0),0)/1000)),"")</f>
        <v/>
      </c>
      <c r="FO295" s="145" t="str">
        <f>IFERROR(TRUNC(VLOOKUP($E295,'Container Panel'!$B$41:$Z$100,$D295,0)/(VLOOKUP(FO$276,UI!$A$12:$O$51,VLOOKUP(FO$277,$B$276:$C$278,2,0),0)/1000)),"")</f>
        <v/>
      </c>
      <c r="FP295" s="145" t="str">
        <f>IFERROR(TRUNC(VLOOKUP($E295,'Container Panel'!$B$41:$Z$100,$D295,0)/(VLOOKUP(FP$276,UI!$A$12:$O$51,VLOOKUP(FP$277,$B$276:$C$278,2,0),0)/1000)),"")</f>
        <v/>
      </c>
      <c r="FQ295" s="145" t="str">
        <f>IFERROR(TRUNC(VLOOKUP($E295,'Container Panel'!$B$41:$Z$100,$D295,0)/(VLOOKUP(FQ$276,UI!$A$12:$O$51,VLOOKUP(FQ$277,$B$276:$C$278,2,0),0)/1000)),"")</f>
        <v/>
      </c>
      <c r="FR295" s="145" t="str">
        <f>IFERROR(TRUNC(VLOOKUP($E295,'Container Panel'!$B$41:$Z$100,$D295,0)/(VLOOKUP(FR$276,UI!$A$12:$O$51,VLOOKUP(FR$277,$B$276:$C$278,2,0),0)/1000)),"")</f>
        <v/>
      </c>
      <c r="FS295" s="145" t="str">
        <f>IFERROR(TRUNC(VLOOKUP($E295,'Container Panel'!$B$41:$Z$100,$D295,0)/(VLOOKUP(FS$276,UI!$A$12:$O$51,VLOOKUP(FS$277,$B$276:$C$278,2,0),0)/1000)),"")</f>
        <v/>
      </c>
      <c r="FT295" s="145" t="str">
        <f>IFERROR(TRUNC(VLOOKUP($E295,'Container Panel'!$B$41:$Z$100,$D295,0)/(VLOOKUP(FT$276,UI!$A$12:$O$51,VLOOKUP(FT$277,$B$276:$C$278,2,0),0)/1000)),"")</f>
        <v/>
      </c>
      <c r="FU295" s="145" t="str">
        <f>IFERROR(TRUNC(VLOOKUP($E295,'Container Panel'!$B$41:$Z$100,$D295,0)/(VLOOKUP(FU$276,UI!$A$12:$O$51,VLOOKUP(FU$277,$B$276:$C$278,2,0),0)/1000)),"")</f>
        <v/>
      </c>
      <c r="FV295" s="145" t="str">
        <f>IFERROR(TRUNC(VLOOKUP($E295,'Container Panel'!$B$41:$Z$100,$D295,0)/(VLOOKUP(FV$276,UI!$A$12:$O$51,VLOOKUP(FV$277,$B$276:$C$278,2,0),0)/1000)),"")</f>
        <v/>
      </c>
      <c r="FW295" s="145" t="str">
        <f>IFERROR(TRUNC(VLOOKUP($E295,'Container Panel'!$B$41:$Z$100,$D295,0)/(VLOOKUP(FW$276,UI!$A$12:$O$51,VLOOKUP(FW$277,$B$276:$C$278,2,0),0)/1000)),"")</f>
        <v/>
      </c>
      <c r="FX295" s="145" t="str">
        <f>IFERROR(TRUNC(VLOOKUP($E295,'Container Panel'!$B$41:$Z$100,$D295,0)/(VLOOKUP(FX$276,UI!$A$12:$O$51,VLOOKUP(FX$277,$B$276:$C$278,2,0),0)/1000)),"")</f>
        <v/>
      </c>
      <c r="FY295" s="145" t="str">
        <f>IFERROR(TRUNC(VLOOKUP($E295,'Container Panel'!$B$41:$Z$100,$D295,0)/(VLOOKUP(FY$276,UI!$A$12:$O$51,VLOOKUP(FY$277,$B$276:$C$278,2,0),0)/1000)),"")</f>
        <v/>
      </c>
      <c r="FZ295" s="145" t="str">
        <f>IFERROR(TRUNC(VLOOKUP($E295,'Container Panel'!$B$41:$Z$100,$D295,0)/(VLOOKUP(FZ$276,UI!$A$12:$O$51,VLOOKUP(FZ$277,$B$276:$C$278,2,0),0)/1000)),"")</f>
        <v/>
      </c>
      <c r="GA295" s="145" t="str">
        <f>IFERROR(TRUNC(VLOOKUP($E295,'Container Panel'!$B$41:$Z$100,$D295,0)/(VLOOKUP(GA$276,UI!$A$12:$O$51,VLOOKUP(GA$277,$B$276:$C$278,2,0),0)/1000)),"")</f>
        <v/>
      </c>
      <c r="GB295" s="145" t="str">
        <f>IFERROR(TRUNC(VLOOKUP($E295,'Container Panel'!$B$41:$Z$100,$D295,0)/(VLOOKUP(GB$276,UI!$A$12:$O$51,VLOOKUP(GB$277,$B$276:$C$278,2,0),0)/1000)),"")</f>
        <v/>
      </c>
      <c r="GC295" s="145" t="str">
        <f>IFERROR(TRUNC(VLOOKUP($E295,'Container Panel'!$B$41:$Z$100,$D295,0)/(VLOOKUP(GC$276,UI!$A$12:$O$51,VLOOKUP(GC$277,$B$276:$C$278,2,0),0)/1000)),"")</f>
        <v/>
      </c>
      <c r="GD295" s="145" t="str">
        <f>IFERROR(TRUNC(VLOOKUP($E295,'Container Panel'!$B$41:$Z$100,$D295,0)/(VLOOKUP(GD$276,UI!$A$12:$O$51,VLOOKUP(GD$277,$B$276:$C$278,2,0),0)/1000)),"")</f>
        <v/>
      </c>
      <c r="GE295" s="145" t="str">
        <f>IFERROR(TRUNC(VLOOKUP($E295,'Container Panel'!$B$41:$Z$100,$D295,0)/(VLOOKUP(GE$276,UI!$A$12:$O$51,VLOOKUP(GE$277,$B$276:$C$278,2,0),0)/1000)),"")</f>
        <v/>
      </c>
      <c r="GF295" s="145" t="str">
        <f>IFERROR(TRUNC(VLOOKUP($E295,'Container Panel'!$B$41:$Z$100,$D295,0)/(VLOOKUP(GF$276,UI!$A$12:$O$51,VLOOKUP(GF$277,$B$276:$C$278,2,0),0)/1000)),"")</f>
        <v/>
      </c>
      <c r="GG295" s="145" t="str">
        <f>IFERROR(TRUNC(VLOOKUP($E295,'Container Panel'!$B$41:$Z$100,$D295,0)/(VLOOKUP(GG$276,UI!$A$12:$O$51,VLOOKUP(GG$277,$B$276:$C$278,2,0),0)/1000)),"")</f>
        <v/>
      </c>
      <c r="GH295" s="145" t="str">
        <f>IFERROR(TRUNC(VLOOKUP($E295,'Container Panel'!$B$41:$Z$100,$D295,0)/(VLOOKUP(GH$276,UI!$A$12:$O$51,VLOOKUP(GH$277,$B$276:$C$278,2,0),0)/1000)),"")</f>
        <v/>
      </c>
      <c r="GI295" s="145" t="str">
        <f>IFERROR(TRUNC(VLOOKUP($E295,'Container Panel'!$B$41:$Z$100,$D295,0)/(VLOOKUP(GI$276,UI!$A$12:$O$51,VLOOKUP(GI$277,$B$276:$C$278,2,0),0)/1000)),"")</f>
        <v/>
      </c>
      <c r="GJ295" s="145" t="str">
        <f>IFERROR(TRUNC(VLOOKUP($E295,'Container Panel'!$B$41:$Z$100,$D295,0)/(VLOOKUP(GJ$276,UI!$A$12:$O$51,VLOOKUP(GJ$277,$B$276:$C$278,2,0),0)/1000)),"")</f>
        <v/>
      </c>
      <c r="GK295" s="145" t="str">
        <f>IFERROR(TRUNC(VLOOKUP($E295,'Container Panel'!$B$41:$Z$100,$D295,0)/(VLOOKUP(GK$276,UI!$A$12:$O$51,VLOOKUP(GK$277,$B$276:$C$278,2,0),0)/1000)),"")</f>
        <v/>
      </c>
      <c r="GL295" s="145" t="str">
        <f>IFERROR(TRUNC(VLOOKUP($E295,'Container Panel'!$B$41:$Z$100,$D295,0)/(VLOOKUP(GL$276,UI!$A$12:$O$51,VLOOKUP(GL$277,$B$276:$C$278,2,0),0)/1000)),"")</f>
        <v/>
      </c>
      <c r="GM295" s="145" t="str">
        <f>IFERROR(TRUNC(VLOOKUP($E295,'Container Panel'!$B$41:$Z$100,$D295,0)/(VLOOKUP(GM$276,UI!$A$12:$O$51,VLOOKUP(GM$277,$B$276:$C$278,2,0),0)/1000)),"")</f>
        <v/>
      </c>
      <c r="GN295" s="145" t="str">
        <f>IFERROR(TRUNC(VLOOKUP($E295,'Container Panel'!$B$41:$Z$100,$D295,0)/(VLOOKUP(GN$276,UI!$A$12:$O$51,VLOOKUP(GN$277,$B$276:$C$278,2,0),0)/1000)),"")</f>
        <v/>
      </c>
      <c r="GO295" s="145" t="str">
        <f>IFERROR(TRUNC(VLOOKUP($E295,'Container Panel'!$B$41:$Z$100,$D295,0)/(VLOOKUP(GO$276,UI!$A$12:$O$51,VLOOKUP(GO$277,$B$276:$C$278,2,0),0)/1000)),"")</f>
        <v/>
      </c>
      <c r="GP295" s="145" t="str">
        <f>IFERROR(TRUNC(VLOOKUP($E295,'Container Panel'!$B$41:$Z$100,$D295,0)/(VLOOKUP(GP$276,UI!$A$12:$O$51,VLOOKUP(GP$277,$B$276:$C$278,2,0),0)/1000)),"")</f>
        <v/>
      </c>
      <c r="GQ295" s="145" t="str">
        <f>IFERROR(TRUNC(VLOOKUP($E295,'Container Panel'!$B$41:$Z$100,$D295,0)/(VLOOKUP(GQ$276,UI!$A$12:$O$51,VLOOKUP(GQ$277,$B$276:$C$278,2,0),0)/1000)),"")</f>
        <v/>
      </c>
      <c r="GR295" s="145" t="str">
        <f>IFERROR(TRUNC(VLOOKUP($E295,'Container Panel'!$B$41:$Z$100,$D295,0)/(VLOOKUP(GR$276,UI!$A$12:$O$51,VLOOKUP(GR$277,$B$276:$C$278,2,0),0)/1000)),"")</f>
        <v/>
      </c>
      <c r="GS295" s="145" t="str">
        <f>IFERROR(TRUNC(VLOOKUP($E295,'Container Panel'!$B$41:$Z$100,$D295,0)/(VLOOKUP(GS$276,UI!$A$12:$O$51,VLOOKUP(GS$277,$B$276:$C$278,2,0),0)/1000)),"")</f>
        <v/>
      </c>
      <c r="GT295" s="145" t="str">
        <f>IFERROR(TRUNC(VLOOKUP($E295,'Container Panel'!$B$41:$Z$100,$D295,0)/(VLOOKUP(GT$276,UI!$A$12:$O$51,VLOOKUP(GT$277,$B$276:$C$278,2,0),0)/1000)),"")</f>
        <v/>
      </c>
      <c r="GU295" s="145" t="str">
        <f>IFERROR(TRUNC(VLOOKUP($E295,'Container Panel'!$B$41:$Z$100,$D295,0)/(VLOOKUP(GU$276,UI!$A$12:$O$51,VLOOKUP(GU$277,$B$276:$C$278,2,0),0)/1000)),"")</f>
        <v/>
      </c>
      <c r="GV295" s="145" t="str">
        <f>IFERROR(TRUNC(VLOOKUP($E295,'Container Panel'!$B$41:$Z$100,$D295,0)/(VLOOKUP(GV$276,UI!$A$12:$O$51,VLOOKUP(GV$277,$B$276:$C$278,2,0),0)/1000)),"")</f>
        <v/>
      </c>
      <c r="GW295" s="145" t="str">
        <f>IFERROR(TRUNC(VLOOKUP($E295,'Container Panel'!$B$41:$Z$100,$D295,0)/(VLOOKUP(GW$276,UI!$A$12:$O$51,VLOOKUP(GW$277,$B$276:$C$278,2,0),0)/1000)),"")</f>
        <v/>
      </c>
      <c r="GX295" s="145" t="str">
        <f>IFERROR(TRUNC(VLOOKUP($E295,'Container Panel'!$B$41:$Z$100,$D295,0)/(VLOOKUP(GX$276,UI!$A$12:$O$51,VLOOKUP(GX$277,$B$276:$C$278,2,0),0)/1000)),"")</f>
        <v/>
      </c>
      <c r="GY295" s="145" t="str">
        <f>IFERROR(TRUNC(VLOOKUP($E295,'Container Panel'!$B$41:$Z$100,$D295,0)/(VLOOKUP(GY$276,UI!$A$12:$O$51,VLOOKUP(GY$277,$B$276:$C$278,2,0),0)/1000)),"")</f>
        <v/>
      </c>
      <c r="GZ295" s="145" t="str">
        <f>IFERROR(TRUNC(VLOOKUP($E295,'Container Panel'!$B$41:$Z$100,$D295,0)/(VLOOKUP(GZ$276,UI!$A$12:$O$51,VLOOKUP(GZ$277,$B$276:$C$278,2,0),0)/1000)),"")</f>
        <v/>
      </c>
      <c r="HA295" s="145" t="str">
        <f>IFERROR(TRUNC(VLOOKUP($E295,'Container Panel'!$B$41:$Z$100,$D295,0)/(VLOOKUP(HA$276,UI!$A$12:$O$51,VLOOKUP(HA$277,$B$276:$C$278,2,0),0)/1000)),"")</f>
        <v/>
      </c>
      <c r="HB295" s="145" t="str">
        <f>IFERROR(TRUNC(VLOOKUP($E295,'Container Panel'!$B$41:$Z$100,$D295,0)/(VLOOKUP(HB$276,UI!$A$12:$O$51,VLOOKUP(HB$277,$B$276:$C$278,2,0),0)/1000)),"")</f>
        <v/>
      </c>
      <c r="HC295" s="145" t="str">
        <f>IFERROR(TRUNC(VLOOKUP($E295,'Container Panel'!$B$41:$Z$100,$D295,0)/(VLOOKUP(HC$276,UI!$A$12:$O$51,VLOOKUP(HC$277,$B$276:$C$278,2,0),0)/1000)),"")</f>
        <v/>
      </c>
      <c r="HD295" s="145" t="str">
        <f>IFERROR(TRUNC(VLOOKUP($E295,'Container Panel'!$B$41:$Z$100,$D295,0)/(VLOOKUP(HD$276,UI!$A$12:$O$51,VLOOKUP(HD$277,$B$276:$C$278,2,0),0)/1000)),"")</f>
        <v/>
      </c>
      <c r="HE295" s="145" t="str">
        <f>IFERROR(TRUNC(VLOOKUP($E295,'Container Panel'!$B$41:$Z$100,$D295,0)/(VLOOKUP(HE$276,UI!$A$12:$O$51,VLOOKUP(HE$277,$B$276:$C$278,2,0),0)/1000)),"")</f>
        <v/>
      </c>
      <c r="HF295" s="145" t="str">
        <f>IFERROR(TRUNC(VLOOKUP($E295,'Container Panel'!$B$41:$Z$100,$D295,0)/(VLOOKUP(HF$276,UI!$A$12:$O$51,VLOOKUP(HF$277,$B$276:$C$278,2,0),0)/1000)),"")</f>
        <v/>
      </c>
      <c r="HG295" s="145" t="str">
        <f>IFERROR(TRUNC(VLOOKUP($E295,'Container Panel'!$B$41:$Z$100,$D295,0)/(VLOOKUP(HG$276,UI!$A$12:$O$51,VLOOKUP(HG$277,$B$276:$C$278,2,0),0)/1000)),"")</f>
        <v/>
      </c>
      <c r="HH295" s="145" t="str">
        <f>IFERROR(TRUNC(VLOOKUP($E295,'Container Panel'!$B$41:$Z$100,$D295,0)/(VLOOKUP(HH$276,UI!$A$12:$O$51,VLOOKUP(HH$277,$B$276:$C$278,2,0),0)/1000)),"")</f>
        <v/>
      </c>
      <c r="HI295" s="145" t="str">
        <f>IFERROR(TRUNC(VLOOKUP($E295,'Container Panel'!$B$41:$Z$100,$D295,0)/(VLOOKUP(HI$276,UI!$A$12:$O$51,VLOOKUP(HI$277,$B$276:$C$278,2,0),0)/1000)),"")</f>
        <v/>
      </c>
      <c r="HJ295" s="145" t="str">
        <f>IFERROR(TRUNC(VLOOKUP($E295,'Container Panel'!$B$41:$Z$100,$D295,0)/(VLOOKUP(HJ$276,UI!$A$12:$O$51,VLOOKUP(HJ$277,$B$276:$C$278,2,0),0)/1000)),"")</f>
        <v/>
      </c>
      <c r="HK295" s="145" t="str">
        <f>IFERROR(TRUNC(VLOOKUP($E295,'Container Panel'!$B$41:$Z$100,$D295,0)/(VLOOKUP(HK$276,UI!$A$12:$O$51,VLOOKUP(HK$277,$B$276:$C$278,2,0),0)/1000)),"")</f>
        <v/>
      </c>
      <c r="HL295" s="145" t="str">
        <f>IFERROR(TRUNC(VLOOKUP($E295,'Container Panel'!$B$41:$Z$100,$D295,0)/(VLOOKUP(HL$276,UI!$A$12:$O$51,VLOOKUP(HL$277,$B$276:$C$278,2,0),0)/1000)),"")</f>
        <v/>
      </c>
      <c r="HM295" s="145" t="str">
        <f>IFERROR(TRUNC(VLOOKUP($E295,'Container Panel'!$B$41:$Z$100,$D295,0)/(VLOOKUP(HM$276,UI!$A$12:$O$51,VLOOKUP(HM$277,$B$276:$C$278,2,0),0)/1000)),"")</f>
        <v/>
      </c>
      <c r="HN295" s="145" t="str">
        <f>IFERROR(TRUNC(VLOOKUP($E295,'Container Panel'!$B$41:$Z$100,$D295,0)/(VLOOKUP(HN$276,UI!$A$12:$O$51,VLOOKUP(HN$277,$B$276:$C$278,2,0),0)/1000)),"")</f>
        <v/>
      </c>
      <c r="HO295" s="145" t="str">
        <f>IFERROR(TRUNC(VLOOKUP($E295,'Container Panel'!$B$41:$Z$100,$D295,0)/(VLOOKUP(HO$276,UI!$A$12:$O$51,VLOOKUP(HO$277,$B$276:$C$278,2,0),0)/1000)),"")</f>
        <v/>
      </c>
      <c r="HP295" s="145" t="str">
        <f>IFERROR(TRUNC(VLOOKUP($E295,'Container Panel'!$B$41:$Z$100,$D295,0)/(VLOOKUP(HP$276,UI!$A$12:$O$51,VLOOKUP(HP$277,$B$276:$C$278,2,0),0)/1000)),"")</f>
        <v/>
      </c>
      <c r="HQ295" s="145" t="str">
        <f>IFERROR(TRUNC(VLOOKUP($E295,'Container Panel'!$B$41:$Z$100,$D295,0)/(VLOOKUP(HQ$276,UI!$A$12:$O$51,VLOOKUP(HQ$277,$B$276:$C$278,2,0),0)/1000)),"")</f>
        <v/>
      </c>
      <c r="HR295" s="145" t="str">
        <f>IFERROR(TRUNC(VLOOKUP($E295,'Container Panel'!$B$41:$Z$100,$D295,0)/(VLOOKUP(HR$276,UI!$A$12:$O$51,VLOOKUP(HR$277,$B$276:$C$278,2,0),0)/1000)),"")</f>
        <v/>
      </c>
      <c r="HS295" s="145" t="str">
        <f>IFERROR(TRUNC(VLOOKUP($E295,'Container Panel'!$B$41:$Z$100,$D295,0)/(VLOOKUP(HS$276,UI!$A$12:$O$51,VLOOKUP(HS$277,$B$276:$C$278,2,0),0)/1000)),"")</f>
        <v/>
      </c>
      <c r="HT295" s="145" t="str">
        <f>IFERROR(TRUNC(VLOOKUP($E295,'Container Panel'!$B$41:$Z$100,$D295,0)/(VLOOKUP(HT$276,UI!$A$12:$O$51,VLOOKUP(HT$277,$B$276:$C$278,2,0),0)/1000)),"")</f>
        <v/>
      </c>
      <c r="HU295" s="145" t="str">
        <f>IFERROR(TRUNC(VLOOKUP($E295,'Container Panel'!$B$41:$Z$100,$D295,0)/(VLOOKUP(HU$276,UI!$A$12:$O$51,VLOOKUP(HU$277,$B$276:$C$278,2,0),0)/1000)),"")</f>
        <v/>
      </c>
      <c r="HV295" s="145" t="str">
        <f>IFERROR(TRUNC(VLOOKUP($E295,'Container Panel'!$B$41:$Z$100,$D295,0)/(VLOOKUP(HV$276,UI!$A$12:$O$51,VLOOKUP(HV$277,$B$276:$C$278,2,0),0)/1000)),"")</f>
        <v/>
      </c>
      <c r="HW295" s="145" t="str">
        <f>IFERROR(TRUNC(VLOOKUP($E295,'Container Panel'!$B$41:$Z$100,$D295,0)/(VLOOKUP(HW$276,UI!$A$12:$O$51,VLOOKUP(HW$277,$B$276:$C$278,2,0),0)/1000)),"")</f>
        <v/>
      </c>
      <c r="HX295" s="145" t="str">
        <f>IFERROR(TRUNC(VLOOKUP($E295,'Container Panel'!$B$41:$Z$100,$D295,0)/(VLOOKUP(HX$276,UI!$A$12:$O$51,VLOOKUP(HX$277,$B$276:$C$278,2,0),0)/1000)),"")</f>
        <v/>
      </c>
      <c r="HY295" s="145" t="str">
        <f>IFERROR(TRUNC(VLOOKUP($E295,'Container Panel'!$B$41:$Z$100,$D295,0)/(VLOOKUP(HY$276,UI!$A$12:$O$51,VLOOKUP(HY$277,$B$276:$C$278,2,0),0)/1000)),"")</f>
        <v/>
      </c>
      <c r="HZ295" s="145" t="str">
        <f>IFERROR(TRUNC(VLOOKUP($E295,'Container Panel'!$B$41:$Z$100,$D295,0)/(VLOOKUP(HZ$276,UI!$A$12:$O$51,VLOOKUP(HZ$277,$B$276:$C$278,2,0),0)/1000)),"")</f>
        <v/>
      </c>
      <c r="IA295" s="145" t="str">
        <f>IFERROR(TRUNC(VLOOKUP($E295,'Container Panel'!$B$41:$Z$100,$D295,0)/(VLOOKUP(IA$276,UI!$A$12:$O$51,VLOOKUP(IA$277,$B$276:$C$278,2,0),0)/1000)),"")</f>
        <v/>
      </c>
      <c r="IB295" s="145" t="str">
        <f>IFERROR(TRUNC(VLOOKUP($E295,'Container Panel'!$B$41:$Z$100,$D295,0)/(VLOOKUP(IB$276,UI!$A$12:$O$51,VLOOKUP(IB$277,$B$276:$C$278,2,0),0)/1000)),"")</f>
        <v/>
      </c>
      <c r="IC295" s="145" t="str">
        <f>IFERROR(TRUNC(VLOOKUP($E295,'Container Panel'!$B$41:$Z$100,$D295,0)/(VLOOKUP(IC$276,UI!$A$12:$O$51,VLOOKUP(IC$277,$B$276:$C$278,2,0),0)/1000)),"")</f>
        <v/>
      </c>
      <c r="ID295" s="145" t="str">
        <f>IFERROR(TRUNC(VLOOKUP($E295,'Container Panel'!$B$41:$Z$100,$D295,0)/(VLOOKUP(ID$276,UI!$A$12:$O$51,VLOOKUP(ID$277,$B$276:$C$278,2,0),0)/1000)),"")</f>
        <v/>
      </c>
      <c r="IE295" s="145" t="str">
        <f>IFERROR(TRUNC(VLOOKUP($E295,'Container Panel'!$B$41:$Z$100,$D295,0)/(VLOOKUP(IE$276,UI!$A$12:$O$51,VLOOKUP(IE$277,$B$276:$C$278,2,0),0)/1000)),"")</f>
        <v/>
      </c>
      <c r="IF295" s="145" t="str">
        <f>IFERROR(TRUNC(VLOOKUP($E295,'Container Panel'!$B$41:$Z$100,$D295,0)/(VLOOKUP(IF$276,UI!$A$12:$O$51,VLOOKUP(IF$277,$B$276:$C$278,2,0),0)/1000)),"")</f>
        <v/>
      </c>
      <c r="IG295" s="145" t="str">
        <f>IFERROR(TRUNC(VLOOKUP($E295,'Container Panel'!$B$41:$Z$100,$D295,0)/(VLOOKUP(IG$276,UI!$A$12:$O$51,VLOOKUP(IG$277,$B$276:$C$278,2,0),0)/1000)),"")</f>
        <v/>
      </c>
      <c r="IH295" s="145" t="str">
        <f>IFERROR(TRUNC(VLOOKUP($E295,'Container Panel'!$B$41:$Z$100,$D295,0)/(VLOOKUP(IH$276,UI!$A$12:$O$51,VLOOKUP(IH$277,$B$276:$C$278,2,0),0)/1000)),"")</f>
        <v/>
      </c>
      <c r="II295" s="145" t="str">
        <f>IFERROR(TRUNC(VLOOKUP($E295,'Container Panel'!$B$41:$Z$100,$D295,0)/(VLOOKUP(II$276,UI!$A$12:$O$51,VLOOKUP(II$277,$B$276:$C$278,2,0),0)/1000)),"")</f>
        <v/>
      </c>
      <c r="IJ295" s="145" t="str">
        <f>IFERROR(TRUNC(VLOOKUP($E295,'Container Panel'!$B$41:$Z$100,$D295,0)/(VLOOKUP(IJ$276,UI!$A$12:$O$51,VLOOKUP(IJ$277,$B$276:$C$278,2,0),0)/1000)),"")</f>
        <v/>
      </c>
      <c r="IK295" s="145" t="str">
        <f>IFERROR(TRUNC(VLOOKUP($E295,'Container Panel'!$B$41:$Z$100,$D295,0)/(VLOOKUP(IK$276,UI!$A$12:$O$51,VLOOKUP(IK$277,$B$276:$C$278,2,0),0)/1000)),"")</f>
        <v/>
      </c>
      <c r="IL295" s="145" t="str">
        <f>IFERROR(TRUNC(VLOOKUP($E295,'Container Panel'!$B$41:$Z$100,$D295,0)/(VLOOKUP(IL$276,UI!$A$12:$O$51,VLOOKUP(IL$277,$B$276:$C$278,2,0),0)/1000)),"")</f>
        <v/>
      </c>
    </row>
    <row r="296" spans="2:246">
      <c r="B296" s="74">
        <v>16</v>
      </c>
      <c r="C296" s="74">
        <f t="shared" si="191"/>
        <v>6</v>
      </c>
      <c r="D296" s="163">
        <f>MOD(B296,3)+'Container Panel'!$Q$38</f>
        <v>17</v>
      </c>
      <c r="E296" s="143" t="str">
        <f t="shared" si="192"/>
        <v>EU12423</v>
      </c>
      <c r="F296" s="144" t="s">
        <v>76</v>
      </c>
      <c r="G296" s="145">
        <f>IFERROR(TRUNC(VLOOKUP($E296,'Container Panel'!$B$41:$Z$100,$D296,0)/(VLOOKUP(G$276,UI!$A$12:$O$51,VLOOKUP(G$278,$B$276:$C$278,2,0),0)/1000)),"")</f>
        <v>6</v>
      </c>
      <c r="H296" s="145">
        <f>IFERROR(TRUNC(VLOOKUP($E296,'Container Panel'!$B$41:$Z$100,$D296,0)/(VLOOKUP(H$276,UI!$A$12:$O$51,VLOOKUP(H$278,$B$276:$C$278,2,0),0)/1000)),"")</f>
        <v>2</v>
      </c>
      <c r="I296" s="145">
        <f>IFERROR(TRUNC(VLOOKUP($E296,'Container Panel'!$B$41:$Z$100,$D296,0)/(VLOOKUP(I$276,UI!$A$12:$O$51,VLOOKUP(I$278,$B$276:$C$278,2,0),0)/1000)),"")</f>
        <v>2</v>
      </c>
      <c r="J296" s="145">
        <f>IFERROR(TRUNC(VLOOKUP($E296,'Container Panel'!$B$41:$Z$100,$D296,0)/(VLOOKUP(J$276,UI!$A$12:$O$51,VLOOKUP(J$278,$B$276:$C$278,2,0),0)/1000)),"")</f>
        <v>2</v>
      </c>
      <c r="K296" s="145">
        <f>IFERROR(TRUNC(VLOOKUP($E296,'Container Panel'!$B$41:$Z$100,$D296,0)/(VLOOKUP(K$276,UI!$A$12:$O$51,VLOOKUP(K$278,$B$276:$C$278,2,0),0)/1000)),"")</f>
        <v>6</v>
      </c>
      <c r="L296" s="145">
        <f>IFERROR(TRUNC(VLOOKUP($E296,'Container Panel'!$B$41:$Z$100,$D296,0)/(VLOOKUP(L$276,UI!$A$12:$O$51,VLOOKUP(L$278,$B$276:$C$278,2,0),0)/1000)),"")</f>
        <v>2</v>
      </c>
      <c r="M296" s="145">
        <f>IFERROR(TRUNC(VLOOKUP($E296,'Container Panel'!$B$41:$Z$100,$D296,0)/(VLOOKUP(M$276,UI!$A$12:$O$51,VLOOKUP(M$278,$B$276:$C$278,2,0),0)/1000)),"")</f>
        <v>1</v>
      </c>
      <c r="N296" s="145">
        <f>IFERROR(TRUNC(VLOOKUP($E296,'Container Panel'!$B$41:$Z$100,$D296,0)/(VLOOKUP(N$276,UI!$A$12:$O$51,VLOOKUP(N$278,$B$276:$C$278,2,0),0)/1000)),"")</f>
        <v>4</v>
      </c>
      <c r="O296" s="145">
        <f>IFERROR(TRUNC(VLOOKUP($E296,'Container Panel'!$B$41:$Z$100,$D296,0)/(VLOOKUP(O$276,UI!$A$12:$O$51,VLOOKUP(O$278,$B$276:$C$278,2,0),0)/1000)),"")</f>
        <v>1</v>
      </c>
      <c r="P296" s="145">
        <f>IFERROR(TRUNC(VLOOKUP($E296,'Container Panel'!$B$41:$Z$100,$D296,0)/(VLOOKUP(P$276,UI!$A$12:$O$51,VLOOKUP(P$278,$B$276:$C$278,2,0),0)/1000)),"")</f>
        <v>4</v>
      </c>
      <c r="Q296" s="145">
        <f>IFERROR(TRUNC(VLOOKUP($E296,'Container Panel'!$B$41:$Z$100,$D296,0)/(VLOOKUP(Q$276,UI!$A$12:$O$51,VLOOKUP(Q$278,$B$276:$C$278,2,0),0)/1000)),"")</f>
        <v>1</v>
      </c>
      <c r="R296" s="145">
        <f>IFERROR(TRUNC(VLOOKUP($E296,'Container Panel'!$B$41:$Z$100,$D296,0)/(VLOOKUP(R$276,UI!$A$12:$O$51,VLOOKUP(R$278,$B$276:$C$278,2,0),0)/1000)),"")</f>
        <v>1</v>
      </c>
      <c r="S296" s="145" t="str">
        <f>IFERROR(TRUNC(VLOOKUP($E296,'Container Panel'!$B$41:$Z$100,$D296,0)/(VLOOKUP(S$276,UI!$A$12:$O$51,VLOOKUP(S$278,$B$276:$C$278,2,0),0)/1000)),"")</f>
        <v/>
      </c>
      <c r="T296" s="145" t="str">
        <f>IFERROR(TRUNC(VLOOKUP($E296,'Container Panel'!$B$41:$Z$100,$D296,0)/(VLOOKUP(T$276,UI!$A$12:$O$51,VLOOKUP(T$278,$B$276:$C$278,2,0),0)/1000)),"")</f>
        <v/>
      </c>
      <c r="U296" s="145" t="str">
        <f>IFERROR(TRUNC(VLOOKUP($E296,'Container Panel'!$B$41:$Z$100,$D296,0)/(VLOOKUP(U$276,UI!$A$12:$O$51,VLOOKUP(U$278,$B$276:$C$278,2,0),0)/1000)),"")</f>
        <v/>
      </c>
      <c r="V296" s="145" t="str">
        <f>IFERROR(TRUNC(VLOOKUP($E296,'Container Panel'!$B$41:$Z$100,$D296,0)/(VLOOKUP(V$276,UI!$A$12:$O$51,VLOOKUP(V$278,$B$276:$C$278,2,0),0)/1000)),"")</f>
        <v/>
      </c>
      <c r="W296" s="145" t="str">
        <f>IFERROR(TRUNC(VLOOKUP($E296,'Container Panel'!$B$41:$Z$100,$D296,0)/(VLOOKUP(W$276,UI!$A$12:$O$51,VLOOKUP(W$278,$B$276:$C$278,2,0),0)/1000)),"")</f>
        <v/>
      </c>
      <c r="X296" s="145" t="str">
        <f>IFERROR(TRUNC(VLOOKUP($E296,'Container Panel'!$B$41:$Z$100,$D296,0)/(VLOOKUP(X$276,UI!$A$12:$O$51,VLOOKUP(X$278,$B$276:$C$278,2,0),0)/1000)),"")</f>
        <v/>
      </c>
      <c r="Y296" s="145" t="str">
        <f>IFERROR(TRUNC(VLOOKUP($E296,'Container Panel'!$B$41:$Z$100,$D296,0)/(VLOOKUP(Y$276,UI!$A$12:$O$51,VLOOKUP(Y$278,$B$276:$C$278,2,0),0)/1000)),"")</f>
        <v/>
      </c>
      <c r="Z296" s="145" t="str">
        <f>IFERROR(TRUNC(VLOOKUP($E296,'Container Panel'!$B$41:$Z$100,$D296,0)/(VLOOKUP(Z$276,UI!$A$12:$O$51,VLOOKUP(Z$278,$B$276:$C$278,2,0),0)/1000)),"")</f>
        <v/>
      </c>
      <c r="AA296" s="145" t="str">
        <f>IFERROR(TRUNC(VLOOKUP($E296,'Container Panel'!$B$41:$Z$100,$D296,0)/(VLOOKUP(AA$276,UI!$A$12:$O$51,VLOOKUP(AA$278,$B$276:$C$278,2,0),0)/1000)),"")</f>
        <v/>
      </c>
      <c r="AB296" s="145" t="str">
        <f>IFERROR(TRUNC(VLOOKUP($E296,'Container Panel'!$B$41:$Z$100,$D296,0)/(VLOOKUP(AB$276,UI!$A$12:$O$51,VLOOKUP(AB$278,$B$276:$C$278,2,0),0)/1000)),"")</f>
        <v/>
      </c>
      <c r="AC296" s="145" t="str">
        <f>IFERROR(TRUNC(VLOOKUP($E296,'Container Panel'!$B$41:$Z$100,$D296,0)/(VLOOKUP(AC$276,UI!$A$12:$O$51,VLOOKUP(AC$278,$B$276:$C$278,2,0),0)/1000)),"")</f>
        <v/>
      </c>
      <c r="AD296" s="145" t="str">
        <f>IFERROR(TRUNC(VLOOKUP($E296,'Container Panel'!$B$41:$Z$100,$D296,0)/(VLOOKUP(AD$276,UI!$A$12:$O$51,VLOOKUP(AD$278,$B$276:$C$278,2,0),0)/1000)),"")</f>
        <v/>
      </c>
      <c r="AE296" s="145" t="str">
        <f>IFERROR(TRUNC(VLOOKUP($E296,'Container Panel'!$B$41:$Z$100,$D296,0)/(VLOOKUP(AE$276,UI!$A$12:$O$51,VLOOKUP(AE$278,$B$276:$C$278,2,0),0)/1000)),"")</f>
        <v/>
      </c>
      <c r="AF296" s="145" t="str">
        <f>IFERROR(TRUNC(VLOOKUP($E296,'Container Panel'!$B$41:$Z$100,$D296,0)/(VLOOKUP(AF$276,UI!$A$12:$O$51,VLOOKUP(AF$278,$B$276:$C$278,2,0),0)/1000)),"")</f>
        <v/>
      </c>
      <c r="AG296" s="145" t="str">
        <f>IFERROR(TRUNC(VLOOKUP($E296,'Container Panel'!$B$41:$Z$100,$D296,0)/(VLOOKUP(AG$276,UI!$A$12:$O$51,VLOOKUP(AG$278,$B$276:$C$278,2,0),0)/1000)),"")</f>
        <v/>
      </c>
      <c r="AH296" s="145" t="str">
        <f>IFERROR(TRUNC(VLOOKUP($E296,'Container Panel'!$B$41:$Z$100,$D296,0)/(VLOOKUP(AH$276,UI!$A$12:$O$51,VLOOKUP(AH$278,$B$276:$C$278,2,0),0)/1000)),"")</f>
        <v/>
      </c>
      <c r="AI296" s="145" t="str">
        <f>IFERROR(TRUNC(VLOOKUP($E296,'Container Panel'!$B$41:$Z$100,$D296,0)/(VLOOKUP(AI$276,UI!$A$12:$O$51,VLOOKUP(AI$278,$B$276:$C$278,2,0),0)/1000)),"")</f>
        <v/>
      </c>
      <c r="AJ296" s="145" t="str">
        <f>IFERROR(TRUNC(VLOOKUP($E296,'Container Panel'!$B$41:$Z$100,$D296,0)/(VLOOKUP(AJ$276,UI!$A$12:$O$51,VLOOKUP(AJ$278,$B$276:$C$278,2,0),0)/1000)),"")</f>
        <v/>
      </c>
      <c r="AK296" s="145" t="str">
        <f>IFERROR(TRUNC(VLOOKUP($E296,'Container Panel'!$B$41:$Z$100,$D296,0)/(VLOOKUP(AK$276,UI!$A$12:$O$51,VLOOKUP(AK$278,$B$276:$C$278,2,0),0)/1000)),"")</f>
        <v/>
      </c>
      <c r="AL296" s="145" t="str">
        <f>IFERROR(TRUNC(VLOOKUP($E296,'Container Panel'!$B$41:$Z$100,$D296,0)/(VLOOKUP(AL$276,UI!$A$12:$O$51,VLOOKUP(AL$278,$B$276:$C$278,2,0),0)/1000)),"")</f>
        <v/>
      </c>
      <c r="AM296" s="145" t="str">
        <f>IFERROR(TRUNC(VLOOKUP($E296,'Container Panel'!$B$41:$Z$100,$D296,0)/(VLOOKUP(AM$276,UI!$A$12:$O$51,VLOOKUP(AM$278,$B$276:$C$278,2,0),0)/1000)),"")</f>
        <v/>
      </c>
      <c r="AN296" s="145" t="str">
        <f>IFERROR(TRUNC(VLOOKUP($E296,'Container Panel'!$B$41:$Z$100,$D296,0)/(VLOOKUP(AN$276,UI!$A$12:$O$51,VLOOKUP(AN$278,$B$276:$C$278,2,0),0)/1000)),"")</f>
        <v/>
      </c>
      <c r="AO296" s="145" t="str">
        <f>IFERROR(TRUNC(VLOOKUP($E296,'Container Panel'!$B$41:$Z$100,$D296,0)/(VLOOKUP(AO$276,UI!$A$12:$O$51,VLOOKUP(AO$278,$B$276:$C$278,2,0),0)/1000)),"")</f>
        <v/>
      </c>
      <c r="AP296" s="145" t="str">
        <f>IFERROR(TRUNC(VLOOKUP($E296,'Container Panel'!$B$41:$Z$100,$D296,0)/(VLOOKUP(AP$276,UI!$A$12:$O$51,VLOOKUP(AP$278,$B$276:$C$278,2,0),0)/1000)),"")</f>
        <v/>
      </c>
      <c r="AQ296" s="145" t="str">
        <f>IFERROR(TRUNC(VLOOKUP($E296,'Container Panel'!$B$41:$Z$100,$D296,0)/(VLOOKUP(AQ$276,UI!$A$12:$O$51,VLOOKUP(AQ$278,$B$276:$C$278,2,0),0)/1000)),"")</f>
        <v/>
      </c>
      <c r="AR296" s="145" t="str">
        <f>IFERROR(TRUNC(VLOOKUP($E296,'Container Panel'!$B$41:$Z$100,$D296,0)/(VLOOKUP(AR$276,UI!$A$12:$O$51,VLOOKUP(AR$278,$B$276:$C$278,2,0),0)/1000)),"")</f>
        <v/>
      </c>
      <c r="AS296" s="145" t="str">
        <f>IFERROR(TRUNC(VLOOKUP($E296,'Container Panel'!$B$41:$Z$100,$D296,0)/(VLOOKUP(AS$276,UI!$A$12:$O$51,VLOOKUP(AS$278,$B$276:$C$278,2,0),0)/1000)),"")</f>
        <v/>
      </c>
      <c r="AT296" s="145" t="str">
        <f>IFERROR(TRUNC(VLOOKUP($E296,'Container Panel'!$B$41:$Z$100,$D296,0)/(VLOOKUP(AT$276,UI!$A$12:$O$51,VLOOKUP(AT$278,$B$276:$C$278,2,0),0)/1000)),"")</f>
        <v/>
      </c>
      <c r="AU296" s="145" t="str">
        <f>IFERROR(TRUNC(VLOOKUP($E296,'Container Panel'!$B$41:$Z$100,$D296,0)/(VLOOKUP(AU$276,UI!$A$12:$O$51,VLOOKUP(AU$278,$B$276:$C$278,2,0),0)/1000)),"")</f>
        <v/>
      </c>
      <c r="AV296" s="145" t="str">
        <f>IFERROR(TRUNC(VLOOKUP($E296,'Container Panel'!$B$41:$Z$100,$D296,0)/(VLOOKUP(AV$276,UI!$A$12:$O$51,VLOOKUP(AV$278,$B$276:$C$278,2,0),0)/1000)),"")</f>
        <v/>
      </c>
      <c r="AW296" s="145" t="str">
        <f>IFERROR(TRUNC(VLOOKUP($E296,'Container Panel'!$B$41:$Z$100,$D296,0)/(VLOOKUP(AW$276,UI!$A$12:$O$51,VLOOKUP(AW$278,$B$276:$C$278,2,0),0)/1000)),"")</f>
        <v/>
      </c>
      <c r="AX296" s="145" t="str">
        <f>IFERROR(TRUNC(VLOOKUP($E296,'Container Panel'!$B$41:$Z$100,$D296,0)/(VLOOKUP(AX$276,UI!$A$12:$O$51,VLOOKUP(AX$278,$B$276:$C$278,2,0),0)/1000)),"")</f>
        <v/>
      </c>
      <c r="AY296" s="145" t="str">
        <f>IFERROR(TRUNC(VLOOKUP($E296,'Container Panel'!$B$41:$Z$100,$D296,0)/(VLOOKUP(AY$276,UI!$A$12:$O$51,VLOOKUP(AY$278,$B$276:$C$278,2,0),0)/1000)),"")</f>
        <v/>
      </c>
      <c r="AZ296" s="145" t="str">
        <f>IFERROR(TRUNC(VLOOKUP($E296,'Container Panel'!$B$41:$Z$100,$D296,0)/(VLOOKUP(AZ$276,UI!$A$12:$O$51,VLOOKUP(AZ$278,$B$276:$C$278,2,0),0)/1000)),"")</f>
        <v/>
      </c>
      <c r="BA296" s="145" t="str">
        <f>IFERROR(TRUNC(VLOOKUP($E296,'Container Panel'!$B$41:$Z$100,$D296,0)/(VLOOKUP(BA$276,UI!$A$12:$O$51,VLOOKUP(BA$278,$B$276:$C$278,2,0),0)/1000)),"")</f>
        <v/>
      </c>
      <c r="BB296" s="145" t="str">
        <f>IFERROR(TRUNC(VLOOKUP($E296,'Container Panel'!$B$41:$Z$100,$D296,0)/(VLOOKUP(BB$276,UI!$A$12:$O$51,VLOOKUP(BB$278,$B$276:$C$278,2,0),0)/1000)),"")</f>
        <v/>
      </c>
      <c r="BC296" s="145" t="str">
        <f>IFERROR(TRUNC(VLOOKUP($E296,'Container Panel'!$B$41:$Z$100,$D296,0)/(VLOOKUP(BC$276,UI!$A$12:$O$51,VLOOKUP(BC$278,$B$276:$C$278,2,0),0)/1000)),"")</f>
        <v/>
      </c>
      <c r="BD296" s="145" t="str">
        <f>IFERROR(TRUNC(VLOOKUP($E296,'Container Panel'!$B$41:$Z$100,$D296,0)/(VLOOKUP(BD$276,UI!$A$12:$O$51,VLOOKUP(BD$278,$B$276:$C$278,2,0),0)/1000)),"")</f>
        <v/>
      </c>
      <c r="BE296" s="145" t="str">
        <f>IFERROR(TRUNC(VLOOKUP($E296,'Container Panel'!$B$41:$Z$100,$D296,0)/(VLOOKUP(BE$276,UI!$A$12:$O$51,VLOOKUP(BE$278,$B$276:$C$278,2,0),0)/1000)),"")</f>
        <v/>
      </c>
      <c r="BF296" s="145" t="str">
        <f>IFERROR(TRUNC(VLOOKUP($E296,'Container Panel'!$B$41:$Z$100,$D296,0)/(VLOOKUP(BF$276,UI!$A$12:$O$51,VLOOKUP(BF$278,$B$276:$C$278,2,0),0)/1000)),"")</f>
        <v/>
      </c>
      <c r="BG296" s="145" t="str">
        <f>IFERROR(TRUNC(VLOOKUP($E296,'Container Panel'!$B$41:$Z$100,$D296,0)/(VLOOKUP(BG$276,UI!$A$12:$O$51,VLOOKUP(BG$278,$B$276:$C$278,2,0),0)/1000)),"")</f>
        <v/>
      </c>
      <c r="BH296" s="145" t="str">
        <f>IFERROR(TRUNC(VLOOKUP($E296,'Container Panel'!$B$41:$Z$100,$D296,0)/(VLOOKUP(BH$276,UI!$A$12:$O$51,VLOOKUP(BH$278,$B$276:$C$278,2,0),0)/1000)),"")</f>
        <v/>
      </c>
      <c r="BI296" s="145" t="str">
        <f>IFERROR(TRUNC(VLOOKUP($E296,'Container Panel'!$B$41:$Z$100,$D296,0)/(VLOOKUP(BI$276,UI!$A$12:$O$51,VLOOKUP(BI$278,$B$276:$C$278,2,0),0)/1000)),"")</f>
        <v/>
      </c>
      <c r="BJ296" s="145" t="str">
        <f>IFERROR(TRUNC(VLOOKUP($E296,'Container Panel'!$B$41:$Z$100,$D296,0)/(VLOOKUP(BJ$276,UI!$A$12:$O$51,VLOOKUP(BJ$278,$B$276:$C$278,2,0),0)/1000)),"")</f>
        <v/>
      </c>
      <c r="BK296" s="145" t="str">
        <f>IFERROR(TRUNC(VLOOKUP($E296,'Container Panel'!$B$41:$Z$100,$D296,0)/(VLOOKUP(BK$276,UI!$A$12:$O$51,VLOOKUP(BK$278,$B$276:$C$278,2,0),0)/1000)),"")</f>
        <v/>
      </c>
      <c r="BL296" s="145" t="str">
        <f>IFERROR(TRUNC(VLOOKUP($E296,'Container Panel'!$B$41:$Z$100,$D296,0)/(VLOOKUP(BL$276,UI!$A$12:$O$51,VLOOKUP(BL$278,$B$276:$C$278,2,0),0)/1000)),"")</f>
        <v/>
      </c>
      <c r="BM296" s="145" t="str">
        <f>IFERROR(TRUNC(VLOOKUP($E296,'Container Panel'!$B$41:$Z$100,$D296,0)/(VLOOKUP(BM$276,UI!$A$12:$O$51,VLOOKUP(BM$278,$B$276:$C$278,2,0),0)/1000)),"")</f>
        <v/>
      </c>
      <c r="BN296" s="145" t="str">
        <f>IFERROR(TRUNC(VLOOKUP($E296,'Container Panel'!$B$41:$Z$100,$D296,0)/(VLOOKUP(BN$276,UI!$A$12:$O$51,VLOOKUP(BN$278,$B$276:$C$278,2,0),0)/1000)),"")</f>
        <v/>
      </c>
      <c r="BO296" s="145" t="str">
        <f>IFERROR(TRUNC(VLOOKUP($E296,'Container Panel'!$B$41:$Z$100,$D296,0)/(VLOOKUP(BO$276,UI!$A$12:$O$51,VLOOKUP(BO$278,$B$276:$C$278,2,0),0)/1000)),"")</f>
        <v/>
      </c>
      <c r="BP296" s="145" t="str">
        <f>IFERROR(TRUNC(VLOOKUP($E296,'Container Panel'!$B$41:$Z$100,$D296,0)/(VLOOKUP(BP$276,UI!$A$12:$O$51,VLOOKUP(BP$278,$B$276:$C$278,2,0),0)/1000)),"")</f>
        <v/>
      </c>
      <c r="BQ296" s="145" t="str">
        <f>IFERROR(TRUNC(VLOOKUP($E296,'Container Panel'!$B$41:$Z$100,$D296,0)/(VLOOKUP(BQ$276,UI!$A$12:$O$51,VLOOKUP(BQ$278,$B$276:$C$278,2,0),0)/1000)),"")</f>
        <v/>
      </c>
      <c r="BR296" s="145" t="str">
        <f>IFERROR(TRUNC(VLOOKUP($E296,'Container Panel'!$B$41:$Z$100,$D296,0)/(VLOOKUP(BR$276,UI!$A$12:$O$51,VLOOKUP(BR$278,$B$276:$C$278,2,0),0)/1000)),"")</f>
        <v/>
      </c>
      <c r="BS296" s="145" t="str">
        <f>IFERROR(TRUNC(VLOOKUP($E296,'Container Panel'!$B$41:$Z$100,$D296,0)/(VLOOKUP(BS$276,UI!$A$12:$O$51,VLOOKUP(BS$278,$B$276:$C$278,2,0),0)/1000)),"")</f>
        <v/>
      </c>
      <c r="BT296" s="145" t="str">
        <f>IFERROR(TRUNC(VLOOKUP($E296,'Container Panel'!$B$41:$Z$100,$D296,0)/(VLOOKUP(BT$276,UI!$A$12:$O$51,VLOOKUP(BT$278,$B$276:$C$278,2,0),0)/1000)),"")</f>
        <v/>
      </c>
      <c r="BU296" s="145" t="str">
        <f>IFERROR(TRUNC(VLOOKUP($E296,'Container Panel'!$B$41:$Z$100,$D296,0)/(VLOOKUP(BU$276,UI!$A$12:$O$51,VLOOKUP(BU$278,$B$276:$C$278,2,0),0)/1000)),"")</f>
        <v/>
      </c>
      <c r="BV296" s="145" t="str">
        <f>IFERROR(TRUNC(VLOOKUP($E296,'Container Panel'!$B$41:$Z$100,$D296,0)/(VLOOKUP(BV$276,UI!$A$12:$O$51,VLOOKUP(BV$278,$B$276:$C$278,2,0),0)/1000)),"")</f>
        <v/>
      </c>
      <c r="BW296" s="145" t="str">
        <f>IFERROR(TRUNC(VLOOKUP($E296,'Container Panel'!$B$41:$Z$100,$D296,0)/(VLOOKUP(BW$276,UI!$A$12:$O$51,VLOOKUP(BW$278,$B$276:$C$278,2,0),0)/1000)),"")</f>
        <v/>
      </c>
      <c r="BX296" s="145" t="str">
        <f>IFERROR(TRUNC(VLOOKUP($E296,'Container Panel'!$B$41:$Z$100,$D296,0)/(VLOOKUP(BX$276,UI!$A$12:$O$51,VLOOKUP(BX$278,$B$276:$C$278,2,0),0)/1000)),"")</f>
        <v/>
      </c>
      <c r="BY296" s="145" t="str">
        <f>IFERROR(TRUNC(VLOOKUP($E296,'Container Panel'!$B$41:$Z$100,$D296,0)/(VLOOKUP(BY$276,UI!$A$12:$O$51,VLOOKUP(BY$278,$B$276:$C$278,2,0),0)/1000)),"")</f>
        <v/>
      </c>
      <c r="BZ296" s="145" t="str">
        <f>IFERROR(TRUNC(VLOOKUP($E296,'Container Panel'!$B$41:$Z$100,$D296,0)/(VLOOKUP(BZ$276,UI!$A$12:$O$51,VLOOKUP(BZ$278,$B$276:$C$278,2,0),0)/1000)),"")</f>
        <v/>
      </c>
      <c r="CA296" s="145" t="str">
        <f>IFERROR(TRUNC(VLOOKUP($E296,'Container Panel'!$B$41:$Z$100,$D296,0)/(VLOOKUP(CA$276,UI!$A$12:$O$51,VLOOKUP(CA$278,$B$276:$C$278,2,0),0)/1000)),"")</f>
        <v/>
      </c>
      <c r="CB296" s="145" t="str">
        <f>IFERROR(TRUNC(VLOOKUP($E296,'Container Panel'!$B$41:$Z$100,$D296,0)/(VLOOKUP(CB$276,UI!$A$12:$O$51,VLOOKUP(CB$278,$B$276:$C$278,2,0),0)/1000)),"")</f>
        <v/>
      </c>
      <c r="CC296" s="145" t="str">
        <f>IFERROR(TRUNC(VLOOKUP($E296,'Container Panel'!$B$41:$Z$100,$D296,0)/(VLOOKUP(CC$276,UI!$A$12:$O$51,VLOOKUP(CC$278,$B$276:$C$278,2,0),0)/1000)),"")</f>
        <v/>
      </c>
      <c r="CD296" s="145" t="str">
        <f>IFERROR(TRUNC(VLOOKUP($E296,'Container Panel'!$B$41:$Z$100,$D296,0)/(VLOOKUP(CD$276,UI!$A$12:$O$51,VLOOKUP(CD$278,$B$276:$C$278,2,0),0)/1000)),"")</f>
        <v/>
      </c>
      <c r="CE296" s="145" t="str">
        <f>IFERROR(TRUNC(VLOOKUP($E296,'Container Panel'!$B$41:$Z$100,$D296,0)/(VLOOKUP(CE$276,UI!$A$12:$O$51,VLOOKUP(CE$278,$B$276:$C$278,2,0),0)/1000)),"")</f>
        <v/>
      </c>
      <c r="CF296" s="145" t="str">
        <f>IFERROR(TRUNC(VLOOKUP($E296,'Container Panel'!$B$41:$Z$100,$D296,0)/(VLOOKUP(CF$276,UI!$A$12:$O$51,VLOOKUP(CF$278,$B$276:$C$278,2,0),0)/1000)),"")</f>
        <v/>
      </c>
      <c r="CG296" s="145" t="str">
        <f>IFERROR(TRUNC(VLOOKUP($E296,'Container Panel'!$B$41:$Z$100,$D296,0)/(VLOOKUP(CG$276,UI!$A$12:$O$51,VLOOKUP(CG$278,$B$276:$C$278,2,0),0)/1000)),"")</f>
        <v/>
      </c>
      <c r="CH296" s="145" t="str">
        <f>IFERROR(TRUNC(VLOOKUP($E296,'Container Panel'!$B$41:$Z$100,$D296,0)/(VLOOKUP(CH$276,UI!$A$12:$O$51,VLOOKUP(CH$278,$B$276:$C$278,2,0),0)/1000)),"")</f>
        <v/>
      </c>
      <c r="CI296" s="145" t="str">
        <f>IFERROR(TRUNC(VLOOKUP($E296,'Container Panel'!$B$41:$Z$100,$D296,0)/(VLOOKUP(CI$276,UI!$A$12:$O$51,VLOOKUP(CI$278,$B$276:$C$278,2,0),0)/1000)),"")</f>
        <v/>
      </c>
      <c r="CJ296" s="145" t="str">
        <f>IFERROR(TRUNC(VLOOKUP($E296,'Container Panel'!$B$41:$Z$100,$D296,0)/(VLOOKUP(CJ$276,UI!$A$12:$O$51,VLOOKUP(CJ$278,$B$276:$C$278,2,0),0)/1000)),"")</f>
        <v/>
      </c>
      <c r="CK296" s="145" t="str">
        <f>IFERROR(TRUNC(VLOOKUP($E296,'Container Panel'!$B$41:$Z$100,$D296,0)/(VLOOKUP(CK$276,UI!$A$12:$O$51,VLOOKUP(CK$278,$B$276:$C$278,2,0),0)/1000)),"")</f>
        <v/>
      </c>
      <c r="CL296" s="145" t="str">
        <f>IFERROR(TRUNC(VLOOKUP($E296,'Container Panel'!$B$41:$Z$100,$D296,0)/(VLOOKUP(CL$276,UI!$A$12:$O$51,VLOOKUP(CL$278,$B$276:$C$278,2,0),0)/1000)),"")</f>
        <v/>
      </c>
      <c r="CM296" s="145" t="str">
        <f>IFERROR(TRUNC(VLOOKUP($E296,'Container Panel'!$B$41:$Z$100,$D296,0)/(VLOOKUP(CM$276,UI!$A$12:$O$51,VLOOKUP(CM$278,$B$276:$C$278,2,0),0)/1000)),"")</f>
        <v/>
      </c>
      <c r="CN296" s="145" t="str">
        <f>IFERROR(TRUNC(VLOOKUP($E296,'Container Panel'!$B$41:$Z$100,$D296,0)/(VLOOKUP(CN$276,UI!$A$12:$O$51,VLOOKUP(CN$278,$B$276:$C$278,2,0),0)/1000)),"")</f>
        <v/>
      </c>
      <c r="CO296" s="145" t="str">
        <f>IFERROR(TRUNC(VLOOKUP($E296,'Container Panel'!$B$41:$Z$100,$D296,0)/(VLOOKUP(CO$276,UI!$A$12:$O$51,VLOOKUP(CO$278,$B$276:$C$278,2,0),0)/1000)),"")</f>
        <v/>
      </c>
      <c r="CP296" s="145" t="str">
        <f>IFERROR(TRUNC(VLOOKUP($E296,'Container Panel'!$B$41:$Z$100,$D296,0)/(VLOOKUP(CP$276,UI!$A$12:$O$51,VLOOKUP(CP$278,$B$276:$C$278,2,0),0)/1000)),"")</f>
        <v/>
      </c>
      <c r="CQ296" s="145" t="str">
        <f>IFERROR(TRUNC(VLOOKUP($E296,'Container Panel'!$B$41:$Z$100,$D296,0)/(VLOOKUP(CQ$276,UI!$A$12:$O$51,VLOOKUP(CQ$278,$B$276:$C$278,2,0),0)/1000)),"")</f>
        <v/>
      </c>
      <c r="CR296" s="145" t="str">
        <f>IFERROR(TRUNC(VLOOKUP($E296,'Container Panel'!$B$41:$Z$100,$D296,0)/(VLOOKUP(CR$276,UI!$A$12:$O$51,VLOOKUP(CR$278,$B$276:$C$278,2,0),0)/1000)),"")</f>
        <v/>
      </c>
      <c r="CS296" s="145" t="str">
        <f>IFERROR(TRUNC(VLOOKUP($E296,'Container Panel'!$B$41:$Z$100,$D296,0)/(VLOOKUP(CS$276,UI!$A$12:$O$51,VLOOKUP(CS$278,$B$276:$C$278,2,0),0)/1000)),"")</f>
        <v/>
      </c>
      <c r="CT296" s="145" t="str">
        <f>IFERROR(TRUNC(VLOOKUP($E296,'Container Panel'!$B$41:$Z$100,$D296,0)/(VLOOKUP(CT$276,UI!$A$12:$O$51,VLOOKUP(CT$278,$B$276:$C$278,2,0),0)/1000)),"")</f>
        <v/>
      </c>
      <c r="CU296" s="145" t="str">
        <f>IFERROR(TRUNC(VLOOKUP($E296,'Container Panel'!$B$41:$Z$100,$D296,0)/(VLOOKUP(CU$276,UI!$A$12:$O$51,VLOOKUP(CU$278,$B$276:$C$278,2,0),0)/1000)),"")</f>
        <v/>
      </c>
      <c r="CV296" s="145" t="str">
        <f>IFERROR(TRUNC(VLOOKUP($E296,'Container Panel'!$B$41:$Z$100,$D296,0)/(VLOOKUP(CV$276,UI!$A$12:$O$51,VLOOKUP(CV$278,$B$276:$C$278,2,0),0)/1000)),"")</f>
        <v/>
      </c>
      <c r="CW296" s="145" t="str">
        <f>IFERROR(TRUNC(VLOOKUP($E296,'Container Panel'!$B$41:$Z$100,$D296,0)/(VLOOKUP(CW$276,UI!$A$12:$O$51,VLOOKUP(CW$278,$B$276:$C$278,2,0),0)/1000)),"")</f>
        <v/>
      </c>
      <c r="CX296" s="145" t="str">
        <f>IFERROR(TRUNC(VLOOKUP($E296,'Container Panel'!$B$41:$Z$100,$D296,0)/(VLOOKUP(CX$276,UI!$A$12:$O$51,VLOOKUP(CX$278,$B$276:$C$278,2,0),0)/1000)),"")</f>
        <v/>
      </c>
      <c r="CY296" s="145" t="str">
        <f>IFERROR(TRUNC(VLOOKUP($E296,'Container Panel'!$B$41:$Z$100,$D296,0)/(VLOOKUP(CY$276,UI!$A$12:$O$51,VLOOKUP(CY$278,$B$276:$C$278,2,0),0)/1000)),"")</f>
        <v/>
      </c>
      <c r="CZ296" s="145" t="str">
        <f>IFERROR(TRUNC(VLOOKUP($E296,'Container Panel'!$B$41:$Z$100,$D296,0)/(VLOOKUP(CZ$276,UI!$A$12:$O$51,VLOOKUP(CZ$278,$B$276:$C$278,2,0),0)/1000)),"")</f>
        <v/>
      </c>
      <c r="DA296" s="145" t="str">
        <f>IFERROR(TRUNC(VLOOKUP($E296,'Container Panel'!$B$41:$Z$100,$D296,0)/(VLOOKUP(DA$276,UI!$A$12:$O$51,VLOOKUP(DA$278,$B$276:$C$278,2,0),0)/1000)),"")</f>
        <v/>
      </c>
      <c r="DB296" s="145" t="str">
        <f>IFERROR(TRUNC(VLOOKUP($E296,'Container Panel'!$B$41:$Z$100,$D296,0)/(VLOOKUP(DB$276,UI!$A$12:$O$51,VLOOKUP(DB$278,$B$276:$C$278,2,0),0)/1000)),"")</f>
        <v/>
      </c>
      <c r="DC296" s="145" t="str">
        <f>IFERROR(TRUNC(VLOOKUP($E296,'Container Panel'!$B$41:$Z$100,$D296,0)/(VLOOKUP(DC$276,UI!$A$12:$O$51,VLOOKUP(DC$278,$B$276:$C$278,2,0),0)/1000)),"")</f>
        <v/>
      </c>
      <c r="DD296" s="145" t="str">
        <f>IFERROR(TRUNC(VLOOKUP($E296,'Container Panel'!$B$41:$Z$100,$D296,0)/(VLOOKUP(DD$276,UI!$A$12:$O$51,VLOOKUP(DD$278,$B$276:$C$278,2,0),0)/1000)),"")</f>
        <v/>
      </c>
      <c r="DE296" s="145" t="str">
        <f>IFERROR(TRUNC(VLOOKUP($E296,'Container Panel'!$B$41:$Z$100,$D296,0)/(VLOOKUP(DE$276,UI!$A$12:$O$51,VLOOKUP(DE$278,$B$276:$C$278,2,0),0)/1000)),"")</f>
        <v/>
      </c>
      <c r="DF296" s="145" t="str">
        <f>IFERROR(TRUNC(VLOOKUP($E296,'Container Panel'!$B$41:$Z$100,$D296,0)/(VLOOKUP(DF$276,UI!$A$12:$O$51,VLOOKUP(DF$278,$B$276:$C$278,2,0),0)/1000)),"")</f>
        <v/>
      </c>
      <c r="DG296" s="145" t="str">
        <f>IFERROR(TRUNC(VLOOKUP($E296,'Container Panel'!$B$41:$Z$100,$D296,0)/(VLOOKUP(DG$276,UI!$A$12:$O$51,VLOOKUP(DG$278,$B$276:$C$278,2,0),0)/1000)),"")</f>
        <v/>
      </c>
      <c r="DH296" s="145" t="str">
        <f>IFERROR(TRUNC(VLOOKUP($E296,'Container Panel'!$B$41:$Z$100,$D296,0)/(VLOOKUP(DH$276,UI!$A$12:$O$51,VLOOKUP(DH$278,$B$276:$C$278,2,0),0)/1000)),"")</f>
        <v/>
      </c>
      <c r="DI296" s="145" t="str">
        <f>IFERROR(TRUNC(VLOOKUP($E296,'Container Panel'!$B$41:$Z$100,$D296,0)/(VLOOKUP(DI$276,UI!$A$12:$O$51,VLOOKUP(DI$278,$B$276:$C$278,2,0),0)/1000)),"")</f>
        <v/>
      </c>
      <c r="DJ296" s="145" t="str">
        <f>IFERROR(TRUNC(VLOOKUP($E296,'Container Panel'!$B$41:$Z$100,$D296,0)/(VLOOKUP(DJ$276,UI!$A$12:$O$51,VLOOKUP(DJ$278,$B$276:$C$278,2,0),0)/1000)),"")</f>
        <v/>
      </c>
      <c r="DK296" s="145" t="str">
        <f>IFERROR(TRUNC(VLOOKUP($E296,'Container Panel'!$B$41:$Z$100,$D296,0)/(VLOOKUP(DK$276,UI!$A$12:$O$51,VLOOKUP(DK$278,$B$276:$C$278,2,0),0)/1000)),"")</f>
        <v/>
      </c>
      <c r="DL296" s="145" t="str">
        <f>IFERROR(TRUNC(VLOOKUP($E296,'Container Panel'!$B$41:$Z$100,$D296,0)/(VLOOKUP(DL$276,UI!$A$12:$O$51,VLOOKUP(DL$278,$B$276:$C$278,2,0),0)/1000)),"")</f>
        <v/>
      </c>
      <c r="DM296" s="145" t="str">
        <f>IFERROR(TRUNC(VLOOKUP($E296,'Container Panel'!$B$41:$Z$100,$D296,0)/(VLOOKUP(DM$276,UI!$A$12:$O$51,VLOOKUP(DM$278,$B$276:$C$278,2,0),0)/1000)),"")</f>
        <v/>
      </c>
      <c r="DN296" s="145" t="str">
        <f>IFERROR(TRUNC(VLOOKUP($E296,'Container Panel'!$B$41:$Z$100,$D296,0)/(VLOOKUP(DN$276,UI!$A$12:$O$51,VLOOKUP(DN$278,$B$276:$C$278,2,0),0)/1000)),"")</f>
        <v/>
      </c>
      <c r="DO296" s="145" t="str">
        <f>IFERROR(TRUNC(VLOOKUP($E296,'Container Panel'!$B$41:$Z$100,$D296,0)/(VLOOKUP(DO$276,UI!$A$12:$O$51,VLOOKUP(DO$278,$B$276:$C$278,2,0),0)/1000)),"")</f>
        <v/>
      </c>
      <c r="DP296" s="145" t="str">
        <f>IFERROR(TRUNC(VLOOKUP($E296,'Container Panel'!$B$41:$Z$100,$D296,0)/(VLOOKUP(DP$276,UI!$A$12:$O$51,VLOOKUP(DP$278,$B$276:$C$278,2,0),0)/1000)),"")</f>
        <v/>
      </c>
      <c r="DQ296" s="145" t="str">
        <f>IFERROR(TRUNC(VLOOKUP($E296,'Container Panel'!$B$41:$Z$100,$D296,0)/(VLOOKUP(DQ$276,UI!$A$12:$O$51,VLOOKUP(DQ$278,$B$276:$C$278,2,0),0)/1000)),"")</f>
        <v/>
      </c>
      <c r="DR296" s="145" t="str">
        <f>IFERROR(TRUNC(VLOOKUP($E296,'Container Panel'!$B$41:$Z$100,$D296,0)/(VLOOKUP(DR$276,UI!$A$12:$O$51,VLOOKUP(DR$278,$B$276:$C$278,2,0),0)/1000)),"")</f>
        <v/>
      </c>
      <c r="DS296" s="145" t="str">
        <f>IFERROR(TRUNC(VLOOKUP($E296,'Container Panel'!$B$41:$Z$100,$D296,0)/(VLOOKUP(DS$276,UI!$A$12:$O$51,VLOOKUP(DS$278,$B$276:$C$278,2,0),0)/1000)),"")</f>
        <v/>
      </c>
      <c r="DT296" s="145" t="str">
        <f>IFERROR(TRUNC(VLOOKUP($E296,'Container Panel'!$B$41:$Z$100,$D296,0)/(VLOOKUP(DT$276,UI!$A$12:$O$51,VLOOKUP(DT$278,$B$276:$C$278,2,0),0)/1000)),"")</f>
        <v/>
      </c>
      <c r="DU296" s="145" t="str">
        <f>IFERROR(TRUNC(VLOOKUP($E296,'Container Panel'!$B$41:$Z$100,$D296,0)/(VLOOKUP(DU$276,UI!$A$12:$O$51,VLOOKUP(DU$278,$B$276:$C$278,2,0),0)/1000)),"")</f>
        <v/>
      </c>
      <c r="DV296" s="145" t="str">
        <f>IFERROR(TRUNC(VLOOKUP($E296,'Container Panel'!$B$41:$Z$100,$D296,0)/(VLOOKUP(DV$276,UI!$A$12:$O$51,VLOOKUP(DV$278,$B$276:$C$278,2,0),0)/1000)),"")</f>
        <v/>
      </c>
      <c r="DW296" s="145" t="str">
        <f>IFERROR(TRUNC(VLOOKUP($E296,'Container Panel'!$B$41:$Z$100,$D296,0)/(VLOOKUP(DW$276,UI!$A$12:$O$51,VLOOKUP(DW$278,$B$276:$C$278,2,0),0)/1000)),"")</f>
        <v/>
      </c>
      <c r="DX296" s="145" t="str">
        <f>IFERROR(TRUNC(VLOOKUP($E296,'Container Panel'!$B$41:$Z$100,$D296,0)/(VLOOKUP(DX$276,UI!$A$12:$O$51,VLOOKUP(DX$278,$B$276:$C$278,2,0),0)/1000)),"")</f>
        <v/>
      </c>
      <c r="DY296" s="145" t="str">
        <f>IFERROR(TRUNC(VLOOKUP($E296,'Container Panel'!$B$41:$Z$100,$D296,0)/(VLOOKUP(DY$276,UI!$A$12:$O$51,VLOOKUP(DY$278,$B$276:$C$278,2,0),0)/1000)),"")</f>
        <v/>
      </c>
      <c r="DZ296" s="145" t="str">
        <f>IFERROR(TRUNC(VLOOKUP($E296,'Container Panel'!$B$41:$Z$100,$D296,0)/(VLOOKUP(DZ$276,UI!$A$12:$O$51,VLOOKUP(DZ$278,$B$276:$C$278,2,0),0)/1000)),"")</f>
        <v/>
      </c>
      <c r="EA296" s="145" t="str">
        <f>IFERROR(TRUNC(VLOOKUP($E296,'Container Panel'!$B$41:$Z$100,$D296,0)/(VLOOKUP(EA$276,UI!$A$12:$O$51,VLOOKUP(EA$278,$B$276:$C$278,2,0),0)/1000)),"")</f>
        <v/>
      </c>
      <c r="EB296" s="145" t="str">
        <f>IFERROR(TRUNC(VLOOKUP($E296,'Container Panel'!$B$41:$Z$100,$D296,0)/(VLOOKUP(EB$276,UI!$A$12:$O$51,VLOOKUP(EB$278,$B$276:$C$278,2,0),0)/1000)),"")</f>
        <v/>
      </c>
      <c r="EC296" s="145" t="str">
        <f>IFERROR(TRUNC(VLOOKUP($E296,'Container Panel'!$B$41:$Z$100,$D296,0)/(VLOOKUP(EC$276,UI!$A$12:$O$51,VLOOKUP(EC$278,$B$276:$C$278,2,0),0)/1000)),"")</f>
        <v/>
      </c>
      <c r="ED296" s="145" t="str">
        <f>IFERROR(TRUNC(VLOOKUP($E296,'Container Panel'!$B$41:$Z$100,$D296,0)/(VLOOKUP(ED$276,UI!$A$12:$O$51,VLOOKUP(ED$278,$B$276:$C$278,2,0),0)/1000)),"")</f>
        <v/>
      </c>
      <c r="EE296" s="145" t="str">
        <f>IFERROR(TRUNC(VLOOKUP($E296,'Container Panel'!$B$41:$Z$100,$D296,0)/(VLOOKUP(EE$276,UI!$A$12:$O$51,VLOOKUP(EE$278,$B$276:$C$278,2,0),0)/1000)),"")</f>
        <v/>
      </c>
      <c r="EF296" s="145" t="str">
        <f>IFERROR(TRUNC(VLOOKUP($E296,'Container Panel'!$B$41:$Z$100,$D296,0)/(VLOOKUP(EF$276,UI!$A$12:$O$51,VLOOKUP(EF$278,$B$276:$C$278,2,0),0)/1000)),"")</f>
        <v/>
      </c>
      <c r="EG296" s="145" t="str">
        <f>IFERROR(TRUNC(VLOOKUP($E296,'Container Panel'!$B$41:$Z$100,$D296,0)/(VLOOKUP(EG$276,UI!$A$12:$O$51,VLOOKUP(EG$278,$B$276:$C$278,2,0),0)/1000)),"")</f>
        <v/>
      </c>
      <c r="EH296" s="145" t="str">
        <f>IFERROR(TRUNC(VLOOKUP($E296,'Container Panel'!$B$41:$Z$100,$D296,0)/(VLOOKUP(EH$276,UI!$A$12:$O$51,VLOOKUP(EH$278,$B$276:$C$278,2,0),0)/1000)),"")</f>
        <v/>
      </c>
      <c r="EI296" s="145" t="str">
        <f>IFERROR(TRUNC(VLOOKUP($E296,'Container Panel'!$B$41:$Z$100,$D296,0)/(VLOOKUP(EI$276,UI!$A$12:$O$51,VLOOKUP(EI$278,$B$276:$C$278,2,0),0)/1000)),"")</f>
        <v/>
      </c>
      <c r="EJ296" s="145" t="str">
        <f>IFERROR(TRUNC(VLOOKUP($E296,'Container Panel'!$B$41:$Z$100,$D296,0)/(VLOOKUP(EJ$276,UI!$A$12:$O$51,VLOOKUP(EJ$278,$B$276:$C$278,2,0),0)/1000)),"")</f>
        <v/>
      </c>
      <c r="EK296" s="145" t="str">
        <f>IFERROR(TRUNC(VLOOKUP($E296,'Container Panel'!$B$41:$Z$100,$D296,0)/(VLOOKUP(EK$276,UI!$A$12:$O$51,VLOOKUP(EK$278,$B$276:$C$278,2,0),0)/1000)),"")</f>
        <v/>
      </c>
      <c r="EL296" s="145" t="str">
        <f>IFERROR(TRUNC(VLOOKUP($E296,'Container Panel'!$B$41:$Z$100,$D296,0)/(VLOOKUP(EL$276,UI!$A$12:$O$51,VLOOKUP(EL$278,$B$276:$C$278,2,0),0)/1000)),"")</f>
        <v/>
      </c>
      <c r="EM296" s="145" t="str">
        <f>IFERROR(TRUNC(VLOOKUP($E296,'Container Panel'!$B$41:$Z$100,$D296,0)/(VLOOKUP(EM$276,UI!$A$12:$O$51,VLOOKUP(EM$278,$B$276:$C$278,2,0),0)/1000)),"")</f>
        <v/>
      </c>
      <c r="EN296" s="145" t="str">
        <f>IFERROR(TRUNC(VLOOKUP($E296,'Container Panel'!$B$41:$Z$100,$D296,0)/(VLOOKUP(EN$276,UI!$A$12:$O$51,VLOOKUP(EN$278,$B$276:$C$278,2,0),0)/1000)),"")</f>
        <v/>
      </c>
      <c r="EO296" s="145" t="str">
        <f>IFERROR(TRUNC(VLOOKUP($E296,'Container Panel'!$B$41:$Z$100,$D296,0)/(VLOOKUP(EO$276,UI!$A$12:$O$51,VLOOKUP(EO$278,$B$276:$C$278,2,0),0)/1000)),"")</f>
        <v/>
      </c>
      <c r="EP296" s="145" t="str">
        <f>IFERROR(TRUNC(VLOOKUP($E296,'Container Panel'!$B$41:$Z$100,$D296,0)/(VLOOKUP(EP$276,UI!$A$12:$O$51,VLOOKUP(EP$278,$B$276:$C$278,2,0),0)/1000)),"")</f>
        <v/>
      </c>
      <c r="EQ296" s="145" t="str">
        <f>IFERROR(TRUNC(VLOOKUP($E296,'Container Panel'!$B$41:$Z$100,$D296,0)/(VLOOKUP(EQ$276,UI!$A$12:$O$51,VLOOKUP(EQ$278,$B$276:$C$278,2,0),0)/1000)),"")</f>
        <v/>
      </c>
      <c r="ER296" s="145" t="str">
        <f>IFERROR(TRUNC(VLOOKUP($E296,'Container Panel'!$B$41:$Z$100,$D296,0)/(VLOOKUP(ER$276,UI!$A$12:$O$51,VLOOKUP(ER$278,$B$276:$C$278,2,0),0)/1000)),"")</f>
        <v/>
      </c>
      <c r="ES296" s="145" t="str">
        <f>IFERROR(TRUNC(VLOOKUP($E296,'Container Panel'!$B$41:$Z$100,$D296,0)/(VLOOKUP(ES$276,UI!$A$12:$O$51,VLOOKUP(ES$278,$B$276:$C$278,2,0),0)/1000)),"")</f>
        <v/>
      </c>
      <c r="ET296" s="145" t="str">
        <f>IFERROR(TRUNC(VLOOKUP($E296,'Container Panel'!$B$41:$Z$100,$D296,0)/(VLOOKUP(ET$276,UI!$A$12:$O$51,VLOOKUP(ET$278,$B$276:$C$278,2,0),0)/1000)),"")</f>
        <v/>
      </c>
      <c r="EU296" s="145" t="str">
        <f>IFERROR(TRUNC(VLOOKUP($E296,'Container Panel'!$B$41:$Z$100,$D296,0)/(VLOOKUP(EU$276,UI!$A$12:$O$51,VLOOKUP(EU$278,$B$276:$C$278,2,0),0)/1000)),"")</f>
        <v/>
      </c>
      <c r="EV296" s="145" t="str">
        <f>IFERROR(TRUNC(VLOOKUP($E296,'Container Panel'!$B$41:$Z$100,$D296,0)/(VLOOKUP(EV$276,UI!$A$12:$O$51,VLOOKUP(EV$278,$B$276:$C$278,2,0),0)/1000)),"")</f>
        <v/>
      </c>
      <c r="EW296" s="145" t="str">
        <f>IFERROR(TRUNC(VLOOKUP($E296,'Container Panel'!$B$41:$Z$100,$D296,0)/(VLOOKUP(EW$276,UI!$A$12:$O$51,VLOOKUP(EW$278,$B$276:$C$278,2,0),0)/1000)),"")</f>
        <v/>
      </c>
      <c r="EX296" s="145" t="str">
        <f>IFERROR(TRUNC(VLOOKUP($E296,'Container Panel'!$B$41:$Z$100,$D296,0)/(VLOOKUP(EX$276,UI!$A$12:$O$51,VLOOKUP(EX$278,$B$276:$C$278,2,0),0)/1000)),"")</f>
        <v/>
      </c>
      <c r="EY296" s="145" t="str">
        <f>IFERROR(TRUNC(VLOOKUP($E296,'Container Panel'!$B$41:$Z$100,$D296,0)/(VLOOKUP(EY$276,UI!$A$12:$O$51,VLOOKUP(EY$278,$B$276:$C$278,2,0),0)/1000)),"")</f>
        <v/>
      </c>
      <c r="EZ296" s="145" t="str">
        <f>IFERROR(TRUNC(VLOOKUP($E296,'Container Panel'!$B$41:$Z$100,$D296,0)/(VLOOKUP(EZ$276,UI!$A$12:$O$51,VLOOKUP(EZ$278,$B$276:$C$278,2,0),0)/1000)),"")</f>
        <v/>
      </c>
      <c r="FA296" s="145" t="str">
        <f>IFERROR(TRUNC(VLOOKUP($E296,'Container Panel'!$B$41:$Z$100,$D296,0)/(VLOOKUP(FA$276,UI!$A$12:$O$51,VLOOKUP(FA$278,$B$276:$C$278,2,0),0)/1000)),"")</f>
        <v/>
      </c>
      <c r="FB296" s="145" t="str">
        <f>IFERROR(TRUNC(VLOOKUP($E296,'Container Panel'!$B$41:$Z$100,$D296,0)/(VLOOKUP(FB$276,UI!$A$12:$O$51,VLOOKUP(FB$278,$B$276:$C$278,2,0),0)/1000)),"")</f>
        <v/>
      </c>
      <c r="FC296" s="145" t="str">
        <f>IFERROR(TRUNC(VLOOKUP($E296,'Container Panel'!$B$41:$Z$100,$D296,0)/(VLOOKUP(FC$276,UI!$A$12:$O$51,VLOOKUP(FC$278,$B$276:$C$278,2,0),0)/1000)),"")</f>
        <v/>
      </c>
      <c r="FD296" s="145" t="str">
        <f>IFERROR(TRUNC(VLOOKUP($E296,'Container Panel'!$B$41:$Z$100,$D296,0)/(VLOOKUP(FD$276,UI!$A$12:$O$51,VLOOKUP(FD$278,$B$276:$C$278,2,0),0)/1000)),"")</f>
        <v/>
      </c>
      <c r="FE296" s="145" t="str">
        <f>IFERROR(TRUNC(VLOOKUP($E296,'Container Panel'!$B$41:$Z$100,$D296,0)/(VLOOKUP(FE$276,UI!$A$12:$O$51,VLOOKUP(FE$278,$B$276:$C$278,2,0),0)/1000)),"")</f>
        <v/>
      </c>
      <c r="FF296" s="145" t="str">
        <f>IFERROR(TRUNC(VLOOKUP($E296,'Container Panel'!$B$41:$Z$100,$D296,0)/(VLOOKUP(FF$276,UI!$A$12:$O$51,VLOOKUP(FF$278,$B$276:$C$278,2,0),0)/1000)),"")</f>
        <v/>
      </c>
      <c r="FG296" s="145" t="str">
        <f>IFERROR(TRUNC(VLOOKUP($E296,'Container Panel'!$B$41:$Z$100,$D296,0)/(VLOOKUP(FG$276,UI!$A$12:$O$51,VLOOKUP(FG$278,$B$276:$C$278,2,0),0)/1000)),"")</f>
        <v/>
      </c>
      <c r="FH296" s="145" t="str">
        <f>IFERROR(TRUNC(VLOOKUP($E296,'Container Panel'!$B$41:$Z$100,$D296,0)/(VLOOKUP(FH$276,UI!$A$12:$O$51,VLOOKUP(FH$278,$B$276:$C$278,2,0),0)/1000)),"")</f>
        <v/>
      </c>
      <c r="FI296" s="145" t="str">
        <f>IFERROR(TRUNC(VLOOKUP($E296,'Container Panel'!$B$41:$Z$100,$D296,0)/(VLOOKUP(FI$276,UI!$A$12:$O$51,VLOOKUP(FI$278,$B$276:$C$278,2,0),0)/1000)),"")</f>
        <v/>
      </c>
      <c r="FJ296" s="145" t="str">
        <f>IFERROR(TRUNC(VLOOKUP($E296,'Container Panel'!$B$41:$Z$100,$D296,0)/(VLOOKUP(FJ$276,UI!$A$12:$O$51,VLOOKUP(FJ$278,$B$276:$C$278,2,0),0)/1000)),"")</f>
        <v/>
      </c>
      <c r="FK296" s="145" t="str">
        <f>IFERROR(TRUNC(VLOOKUP($E296,'Container Panel'!$B$41:$Z$100,$D296,0)/(VLOOKUP(FK$276,UI!$A$12:$O$51,VLOOKUP(FK$278,$B$276:$C$278,2,0),0)/1000)),"")</f>
        <v/>
      </c>
      <c r="FL296" s="145" t="str">
        <f>IFERROR(TRUNC(VLOOKUP($E296,'Container Panel'!$B$41:$Z$100,$D296,0)/(VLOOKUP(FL$276,UI!$A$12:$O$51,VLOOKUP(FL$278,$B$276:$C$278,2,0),0)/1000)),"")</f>
        <v/>
      </c>
      <c r="FM296" s="145" t="str">
        <f>IFERROR(TRUNC(VLOOKUP($E296,'Container Panel'!$B$41:$Z$100,$D296,0)/(VLOOKUP(FM$276,UI!$A$12:$O$51,VLOOKUP(FM$278,$B$276:$C$278,2,0),0)/1000)),"")</f>
        <v/>
      </c>
      <c r="FN296" s="145" t="str">
        <f>IFERROR(TRUNC(VLOOKUP($E296,'Container Panel'!$B$41:$Z$100,$D296,0)/(VLOOKUP(FN$276,UI!$A$12:$O$51,VLOOKUP(FN$278,$B$276:$C$278,2,0),0)/1000)),"")</f>
        <v/>
      </c>
      <c r="FO296" s="145" t="str">
        <f>IFERROR(TRUNC(VLOOKUP($E296,'Container Panel'!$B$41:$Z$100,$D296,0)/(VLOOKUP(FO$276,UI!$A$12:$O$51,VLOOKUP(FO$278,$B$276:$C$278,2,0),0)/1000)),"")</f>
        <v/>
      </c>
      <c r="FP296" s="145" t="str">
        <f>IFERROR(TRUNC(VLOOKUP($E296,'Container Panel'!$B$41:$Z$100,$D296,0)/(VLOOKUP(FP$276,UI!$A$12:$O$51,VLOOKUP(FP$278,$B$276:$C$278,2,0),0)/1000)),"")</f>
        <v/>
      </c>
      <c r="FQ296" s="145" t="str">
        <f>IFERROR(TRUNC(VLOOKUP($E296,'Container Panel'!$B$41:$Z$100,$D296,0)/(VLOOKUP(FQ$276,UI!$A$12:$O$51,VLOOKUP(FQ$278,$B$276:$C$278,2,0),0)/1000)),"")</f>
        <v/>
      </c>
      <c r="FR296" s="145" t="str">
        <f>IFERROR(TRUNC(VLOOKUP($E296,'Container Panel'!$B$41:$Z$100,$D296,0)/(VLOOKUP(FR$276,UI!$A$12:$O$51,VLOOKUP(FR$278,$B$276:$C$278,2,0),0)/1000)),"")</f>
        <v/>
      </c>
      <c r="FS296" s="145" t="str">
        <f>IFERROR(TRUNC(VLOOKUP($E296,'Container Panel'!$B$41:$Z$100,$D296,0)/(VLOOKUP(FS$276,UI!$A$12:$O$51,VLOOKUP(FS$278,$B$276:$C$278,2,0),0)/1000)),"")</f>
        <v/>
      </c>
      <c r="FT296" s="145" t="str">
        <f>IFERROR(TRUNC(VLOOKUP($E296,'Container Panel'!$B$41:$Z$100,$D296,0)/(VLOOKUP(FT$276,UI!$A$12:$O$51,VLOOKUP(FT$278,$B$276:$C$278,2,0),0)/1000)),"")</f>
        <v/>
      </c>
      <c r="FU296" s="145" t="str">
        <f>IFERROR(TRUNC(VLOOKUP($E296,'Container Panel'!$B$41:$Z$100,$D296,0)/(VLOOKUP(FU$276,UI!$A$12:$O$51,VLOOKUP(FU$278,$B$276:$C$278,2,0),0)/1000)),"")</f>
        <v/>
      </c>
      <c r="FV296" s="145" t="str">
        <f>IFERROR(TRUNC(VLOOKUP($E296,'Container Panel'!$B$41:$Z$100,$D296,0)/(VLOOKUP(FV$276,UI!$A$12:$O$51,VLOOKUP(FV$278,$B$276:$C$278,2,0),0)/1000)),"")</f>
        <v/>
      </c>
      <c r="FW296" s="145" t="str">
        <f>IFERROR(TRUNC(VLOOKUP($E296,'Container Panel'!$B$41:$Z$100,$D296,0)/(VLOOKUP(FW$276,UI!$A$12:$O$51,VLOOKUP(FW$278,$B$276:$C$278,2,0),0)/1000)),"")</f>
        <v/>
      </c>
      <c r="FX296" s="145" t="str">
        <f>IFERROR(TRUNC(VLOOKUP($E296,'Container Panel'!$B$41:$Z$100,$D296,0)/(VLOOKUP(FX$276,UI!$A$12:$O$51,VLOOKUP(FX$278,$B$276:$C$278,2,0),0)/1000)),"")</f>
        <v/>
      </c>
      <c r="FY296" s="145" t="str">
        <f>IFERROR(TRUNC(VLOOKUP($E296,'Container Panel'!$B$41:$Z$100,$D296,0)/(VLOOKUP(FY$276,UI!$A$12:$O$51,VLOOKUP(FY$278,$B$276:$C$278,2,0),0)/1000)),"")</f>
        <v/>
      </c>
      <c r="FZ296" s="145" t="str">
        <f>IFERROR(TRUNC(VLOOKUP($E296,'Container Panel'!$B$41:$Z$100,$D296,0)/(VLOOKUP(FZ$276,UI!$A$12:$O$51,VLOOKUP(FZ$278,$B$276:$C$278,2,0),0)/1000)),"")</f>
        <v/>
      </c>
      <c r="GA296" s="145" t="str">
        <f>IFERROR(TRUNC(VLOOKUP($E296,'Container Panel'!$B$41:$Z$100,$D296,0)/(VLOOKUP(GA$276,UI!$A$12:$O$51,VLOOKUP(GA$278,$B$276:$C$278,2,0),0)/1000)),"")</f>
        <v/>
      </c>
      <c r="GB296" s="145" t="str">
        <f>IFERROR(TRUNC(VLOOKUP($E296,'Container Panel'!$B$41:$Z$100,$D296,0)/(VLOOKUP(GB$276,UI!$A$12:$O$51,VLOOKUP(GB$278,$B$276:$C$278,2,0),0)/1000)),"")</f>
        <v/>
      </c>
      <c r="GC296" s="145" t="str">
        <f>IFERROR(TRUNC(VLOOKUP($E296,'Container Panel'!$B$41:$Z$100,$D296,0)/(VLOOKUP(GC$276,UI!$A$12:$O$51,VLOOKUP(GC$278,$B$276:$C$278,2,0),0)/1000)),"")</f>
        <v/>
      </c>
      <c r="GD296" s="145" t="str">
        <f>IFERROR(TRUNC(VLOOKUP($E296,'Container Panel'!$B$41:$Z$100,$D296,0)/(VLOOKUP(GD$276,UI!$A$12:$O$51,VLOOKUP(GD$278,$B$276:$C$278,2,0),0)/1000)),"")</f>
        <v/>
      </c>
      <c r="GE296" s="145" t="str">
        <f>IFERROR(TRUNC(VLOOKUP($E296,'Container Panel'!$B$41:$Z$100,$D296,0)/(VLOOKUP(GE$276,UI!$A$12:$O$51,VLOOKUP(GE$278,$B$276:$C$278,2,0),0)/1000)),"")</f>
        <v/>
      </c>
      <c r="GF296" s="145" t="str">
        <f>IFERROR(TRUNC(VLOOKUP($E296,'Container Panel'!$B$41:$Z$100,$D296,0)/(VLOOKUP(GF$276,UI!$A$12:$O$51,VLOOKUP(GF$278,$B$276:$C$278,2,0),0)/1000)),"")</f>
        <v/>
      </c>
      <c r="GG296" s="145" t="str">
        <f>IFERROR(TRUNC(VLOOKUP($E296,'Container Panel'!$B$41:$Z$100,$D296,0)/(VLOOKUP(GG$276,UI!$A$12:$O$51,VLOOKUP(GG$278,$B$276:$C$278,2,0),0)/1000)),"")</f>
        <v/>
      </c>
      <c r="GH296" s="145" t="str">
        <f>IFERROR(TRUNC(VLOOKUP($E296,'Container Panel'!$B$41:$Z$100,$D296,0)/(VLOOKUP(GH$276,UI!$A$12:$O$51,VLOOKUP(GH$278,$B$276:$C$278,2,0),0)/1000)),"")</f>
        <v/>
      </c>
      <c r="GI296" s="145" t="str">
        <f>IFERROR(TRUNC(VLOOKUP($E296,'Container Panel'!$B$41:$Z$100,$D296,0)/(VLOOKUP(GI$276,UI!$A$12:$O$51,VLOOKUP(GI$278,$B$276:$C$278,2,0),0)/1000)),"")</f>
        <v/>
      </c>
      <c r="GJ296" s="145" t="str">
        <f>IFERROR(TRUNC(VLOOKUP($E296,'Container Panel'!$B$41:$Z$100,$D296,0)/(VLOOKUP(GJ$276,UI!$A$12:$O$51,VLOOKUP(GJ$278,$B$276:$C$278,2,0),0)/1000)),"")</f>
        <v/>
      </c>
      <c r="GK296" s="145" t="str">
        <f>IFERROR(TRUNC(VLOOKUP($E296,'Container Panel'!$B$41:$Z$100,$D296,0)/(VLOOKUP(GK$276,UI!$A$12:$O$51,VLOOKUP(GK$278,$B$276:$C$278,2,0),0)/1000)),"")</f>
        <v/>
      </c>
      <c r="GL296" s="145" t="str">
        <f>IFERROR(TRUNC(VLOOKUP($E296,'Container Panel'!$B$41:$Z$100,$D296,0)/(VLOOKUP(GL$276,UI!$A$12:$O$51,VLOOKUP(GL$278,$B$276:$C$278,2,0),0)/1000)),"")</f>
        <v/>
      </c>
      <c r="GM296" s="145" t="str">
        <f>IFERROR(TRUNC(VLOOKUP($E296,'Container Panel'!$B$41:$Z$100,$D296,0)/(VLOOKUP(GM$276,UI!$A$12:$O$51,VLOOKUP(GM$278,$B$276:$C$278,2,0),0)/1000)),"")</f>
        <v/>
      </c>
      <c r="GN296" s="145" t="str">
        <f>IFERROR(TRUNC(VLOOKUP($E296,'Container Panel'!$B$41:$Z$100,$D296,0)/(VLOOKUP(GN$276,UI!$A$12:$O$51,VLOOKUP(GN$278,$B$276:$C$278,2,0),0)/1000)),"")</f>
        <v/>
      </c>
      <c r="GO296" s="145" t="str">
        <f>IFERROR(TRUNC(VLOOKUP($E296,'Container Panel'!$B$41:$Z$100,$D296,0)/(VLOOKUP(GO$276,UI!$A$12:$O$51,VLOOKUP(GO$278,$B$276:$C$278,2,0),0)/1000)),"")</f>
        <v/>
      </c>
      <c r="GP296" s="145" t="str">
        <f>IFERROR(TRUNC(VLOOKUP($E296,'Container Panel'!$B$41:$Z$100,$D296,0)/(VLOOKUP(GP$276,UI!$A$12:$O$51,VLOOKUP(GP$278,$B$276:$C$278,2,0),0)/1000)),"")</f>
        <v/>
      </c>
      <c r="GQ296" s="145" t="str">
        <f>IFERROR(TRUNC(VLOOKUP($E296,'Container Panel'!$B$41:$Z$100,$D296,0)/(VLOOKUP(GQ$276,UI!$A$12:$O$51,VLOOKUP(GQ$278,$B$276:$C$278,2,0),0)/1000)),"")</f>
        <v/>
      </c>
      <c r="GR296" s="145" t="str">
        <f>IFERROR(TRUNC(VLOOKUP($E296,'Container Panel'!$B$41:$Z$100,$D296,0)/(VLOOKUP(GR$276,UI!$A$12:$O$51,VLOOKUP(GR$278,$B$276:$C$278,2,0),0)/1000)),"")</f>
        <v/>
      </c>
      <c r="GS296" s="145" t="str">
        <f>IFERROR(TRUNC(VLOOKUP($E296,'Container Panel'!$B$41:$Z$100,$D296,0)/(VLOOKUP(GS$276,UI!$A$12:$O$51,VLOOKUP(GS$278,$B$276:$C$278,2,0),0)/1000)),"")</f>
        <v/>
      </c>
      <c r="GT296" s="145" t="str">
        <f>IFERROR(TRUNC(VLOOKUP($E296,'Container Panel'!$B$41:$Z$100,$D296,0)/(VLOOKUP(GT$276,UI!$A$12:$O$51,VLOOKUP(GT$278,$B$276:$C$278,2,0),0)/1000)),"")</f>
        <v/>
      </c>
      <c r="GU296" s="145" t="str">
        <f>IFERROR(TRUNC(VLOOKUP($E296,'Container Panel'!$B$41:$Z$100,$D296,0)/(VLOOKUP(GU$276,UI!$A$12:$O$51,VLOOKUP(GU$278,$B$276:$C$278,2,0),0)/1000)),"")</f>
        <v/>
      </c>
      <c r="GV296" s="145" t="str">
        <f>IFERROR(TRUNC(VLOOKUP($E296,'Container Panel'!$B$41:$Z$100,$D296,0)/(VLOOKUP(GV$276,UI!$A$12:$O$51,VLOOKUP(GV$278,$B$276:$C$278,2,0),0)/1000)),"")</f>
        <v/>
      </c>
      <c r="GW296" s="145" t="str">
        <f>IFERROR(TRUNC(VLOOKUP($E296,'Container Panel'!$B$41:$Z$100,$D296,0)/(VLOOKUP(GW$276,UI!$A$12:$O$51,VLOOKUP(GW$278,$B$276:$C$278,2,0),0)/1000)),"")</f>
        <v/>
      </c>
      <c r="GX296" s="145" t="str">
        <f>IFERROR(TRUNC(VLOOKUP($E296,'Container Panel'!$B$41:$Z$100,$D296,0)/(VLOOKUP(GX$276,UI!$A$12:$O$51,VLOOKUP(GX$278,$B$276:$C$278,2,0),0)/1000)),"")</f>
        <v/>
      </c>
      <c r="GY296" s="145" t="str">
        <f>IFERROR(TRUNC(VLOOKUP($E296,'Container Panel'!$B$41:$Z$100,$D296,0)/(VLOOKUP(GY$276,UI!$A$12:$O$51,VLOOKUP(GY$278,$B$276:$C$278,2,0),0)/1000)),"")</f>
        <v/>
      </c>
      <c r="GZ296" s="145" t="str">
        <f>IFERROR(TRUNC(VLOOKUP($E296,'Container Panel'!$B$41:$Z$100,$D296,0)/(VLOOKUP(GZ$276,UI!$A$12:$O$51,VLOOKUP(GZ$278,$B$276:$C$278,2,0),0)/1000)),"")</f>
        <v/>
      </c>
      <c r="HA296" s="145" t="str">
        <f>IFERROR(TRUNC(VLOOKUP($E296,'Container Panel'!$B$41:$Z$100,$D296,0)/(VLOOKUP(HA$276,UI!$A$12:$O$51,VLOOKUP(HA$278,$B$276:$C$278,2,0),0)/1000)),"")</f>
        <v/>
      </c>
      <c r="HB296" s="145" t="str">
        <f>IFERROR(TRUNC(VLOOKUP($E296,'Container Panel'!$B$41:$Z$100,$D296,0)/(VLOOKUP(HB$276,UI!$A$12:$O$51,VLOOKUP(HB$278,$B$276:$C$278,2,0),0)/1000)),"")</f>
        <v/>
      </c>
      <c r="HC296" s="145" t="str">
        <f>IFERROR(TRUNC(VLOOKUP($E296,'Container Panel'!$B$41:$Z$100,$D296,0)/(VLOOKUP(HC$276,UI!$A$12:$O$51,VLOOKUP(HC$278,$B$276:$C$278,2,0),0)/1000)),"")</f>
        <v/>
      </c>
      <c r="HD296" s="145" t="str">
        <f>IFERROR(TRUNC(VLOOKUP($E296,'Container Panel'!$B$41:$Z$100,$D296,0)/(VLOOKUP(HD$276,UI!$A$12:$O$51,VLOOKUP(HD$278,$B$276:$C$278,2,0),0)/1000)),"")</f>
        <v/>
      </c>
      <c r="HE296" s="145" t="str">
        <f>IFERROR(TRUNC(VLOOKUP($E296,'Container Panel'!$B$41:$Z$100,$D296,0)/(VLOOKUP(HE$276,UI!$A$12:$O$51,VLOOKUP(HE$278,$B$276:$C$278,2,0),0)/1000)),"")</f>
        <v/>
      </c>
      <c r="HF296" s="145" t="str">
        <f>IFERROR(TRUNC(VLOOKUP($E296,'Container Panel'!$B$41:$Z$100,$D296,0)/(VLOOKUP(HF$276,UI!$A$12:$O$51,VLOOKUP(HF$278,$B$276:$C$278,2,0),0)/1000)),"")</f>
        <v/>
      </c>
      <c r="HG296" s="145" t="str">
        <f>IFERROR(TRUNC(VLOOKUP($E296,'Container Panel'!$B$41:$Z$100,$D296,0)/(VLOOKUP(HG$276,UI!$A$12:$O$51,VLOOKUP(HG$278,$B$276:$C$278,2,0),0)/1000)),"")</f>
        <v/>
      </c>
      <c r="HH296" s="145" t="str">
        <f>IFERROR(TRUNC(VLOOKUP($E296,'Container Panel'!$B$41:$Z$100,$D296,0)/(VLOOKUP(HH$276,UI!$A$12:$O$51,VLOOKUP(HH$278,$B$276:$C$278,2,0),0)/1000)),"")</f>
        <v/>
      </c>
      <c r="HI296" s="145" t="str">
        <f>IFERROR(TRUNC(VLOOKUP($E296,'Container Panel'!$B$41:$Z$100,$D296,0)/(VLOOKUP(HI$276,UI!$A$12:$O$51,VLOOKUP(HI$278,$B$276:$C$278,2,0),0)/1000)),"")</f>
        <v/>
      </c>
      <c r="HJ296" s="145" t="str">
        <f>IFERROR(TRUNC(VLOOKUP($E296,'Container Panel'!$B$41:$Z$100,$D296,0)/(VLOOKUP(HJ$276,UI!$A$12:$O$51,VLOOKUP(HJ$278,$B$276:$C$278,2,0),0)/1000)),"")</f>
        <v/>
      </c>
      <c r="HK296" s="145" t="str">
        <f>IFERROR(TRUNC(VLOOKUP($E296,'Container Panel'!$B$41:$Z$100,$D296,0)/(VLOOKUP(HK$276,UI!$A$12:$O$51,VLOOKUP(HK$278,$B$276:$C$278,2,0),0)/1000)),"")</f>
        <v/>
      </c>
      <c r="HL296" s="145" t="str">
        <f>IFERROR(TRUNC(VLOOKUP($E296,'Container Panel'!$B$41:$Z$100,$D296,0)/(VLOOKUP(HL$276,UI!$A$12:$O$51,VLOOKUP(HL$278,$B$276:$C$278,2,0),0)/1000)),"")</f>
        <v/>
      </c>
      <c r="HM296" s="145" t="str">
        <f>IFERROR(TRUNC(VLOOKUP($E296,'Container Panel'!$B$41:$Z$100,$D296,0)/(VLOOKUP(HM$276,UI!$A$12:$O$51,VLOOKUP(HM$278,$B$276:$C$278,2,0),0)/1000)),"")</f>
        <v/>
      </c>
      <c r="HN296" s="145" t="str">
        <f>IFERROR(TRUNC(VLOOKUP($E296,'Container Panel'!$B$41:$Z$100,$D296,0)/(VLOOKUP(HN$276,UI!$A$12:$O$51,VLOOKUP(HN$278,$B$276:$C$278,2,0),0)/1000)),"")</f>
        <v/>
      </c>
      <c r="HO296" s="145" t="str">
        <f>IFERROR(TRUNC(VLOOKUP($E296,'Container Panel'!$B$41:$Z$100,$D296,0)/(VLOOKUP(HO$276,UI!$A$12:$O$51,VLOOKUP(HO$278,$B$276:$C$278,2,0),0)/1000)),"")</f>
        <v/>
      </c>
      <c r="HP296" s="145" t="str">
        <f>IFERROR(TRUNC(VLOOKUP($E296,'Container Panel'!$B$41:$Z$100,$D296,0)/(VLOOKUP(HP$276,UI!$A$12:$O$51,VLOOKUP(HP$278,$B$276:$C$278,2,0),0)/1000)),"")</f>
        <v/>
      </c>
      <c r="HQ296" s="145" t="str">
        <f>IFERROR(TRUNC(VLOOKUP($E296,'Container Panel'!$B$41:$Z$100,$D296,0)/(VLOOKUP(HQ$276,UI!$A$12:$O$51,VLOOKUP(HQ$278,$B$276:$C$278,2,0),0)/1000)),"")</f>
        <v/>
      </c>
      <c r="HR296" s="145" t="str">
        <f>IFERROR(TRUNC(VLOOKUP($E296,'Container Panel'!$B$41:$Z$100,$D296,0)/(VLOOKUP(HR$276,UI!$A$12:$O$51,VLOOKUP(HR$278,$B$276:$C$278,2,0),0)/1000)),"")</f>
        <v/>
      </c>
      <c r="HS296" s="145" t="str">
        <f>IFERROR(TRUNC(VLOOKUP($E296,'Container Panel'!$B$41:$Z$100,$D296,0)/(VLOOKUP(HS$276,UI!$A$12:$O$51,VLOOKUP(HS$278,$B$276:$C$278,2,0),0)/1000)),"")</f>
        <v/>
      </c>
      <c r="HT296" s="145" t="str">
        <f>IFERROR(TRUNC(VLOOKUP($E296,'Container Panel'!$B$41:$Z$100,$D296,0)/(VLOOKUP(HT$276,UI!$A$12:$O$51,VLOOKUP(HT$278,$B$276:$C$278,2,0),0)/1000)),"")</f>
        <v/>
      </c>
      <c r="HU296" s="145" t="str">
        <f>IFERROR(TRUNC(VLOOKUP($E296,'Container Panel'!$B$41:$Z$100,$D296,0)/(VLOOKUP(HU$276,UI!$A$12:$O$51,VLOOKUP(HU$278,$B$276:$C$278,2,0),0)/1000)),"")</f>
        <v/>
      </c>
      <c r="HV296" s="145" t="str">
        <f>IFERROR(TRUNC(VLOOKUP($E296,'Container Panel'!$B$41:$Z$100,$D296,0)/(VLOOKUP(HV$276,UI!$A$12:$O$51,VLOOKUP(HV$278,$B$276:$C$278,2,0),0)/1000)),"")</f>
        <v/>
      </c>
      <c r="HW296" s="145" t="str">
        <f>IFERROR(TRUNC(VLOOKUP($E296,'Container Panel'!$B$41:$Z$100,$D296,0)/(VLOOKUP(HW$276,UI!$A$12:$O$51,VLOOKUP(HW$278,$B$276:$C$278,2,0),0)/1000)),"")</f>
        <v/>
      </c>
      <c r="HX296" s="145" t="str">
        <f>IFERROR(TRUNC(VLOOKUP($E296,'Container Panel'!$B$41:$Z$100,$D296,0)/(VLOOKUP(HX$276,UI!$A$12:$O$51,VLOOKUP(HX$278,$B$276:$C$278,2,0),0)/1000)),"")</f>
        <v/>
      </c>
      <c r="HY296" s="145" t="str">
        <f>IFERROR(TRUNC(VLOOKUP($E296,'Container Panel'!$B$41:$Z$100,$D296,0)/(VLOOKUP(HY$276,UI!$A$12:$O$51,VLOOKUP(HY$278,$B$276:$C$278,2,0),0)/1000)),"")</f>
        <v/>
      </c>
      <c r="HZ296" s="145" t="str">
        <f>IFERROR(TRUNC(VLOOKUP($E296,'Container Panel'!$B$41:$Z$100,$D296,0)/(VLOOKUP(HZ$276,UI!$A$12:$O$51,VLOOKUP(HZ$278,$B$276:$C$278,2,0),0)/1000)),"")</f>
        <v/>
      </c>
      <c r="IA296" s="145" t="str">
        <f>IFERROR(TRUNC(VLOOKUP($E296,'Container Panel'!$B$41:$Z$100,$D296,0)/(VLOOKUP(IA$276,UI!$A$12:$O$51,VLOOKUP(IA$278,$B$276:$C$278,2,0),0)/1000)),"")</f>
        <v/>
      </c>
      <c r="IB296" s="145" t="str">
        <f>IFERROR(TRUNC(VLOOKUP($E296,'Container Panel'!$B$41:$Z$100,$D296,0)/(VLOOKUP(IB$276,UI!$A$12:$O$51,VLOOKUP(IB$278,$B$276:$C$278,2,0),0)/1000)),"")</f>
        <v/>
      </c>
      <c r="IC296" s="145" t="str">
        <f>IFERROR(TRUNC(VLOOKUP($E296,'Container Panel'!$B$41:$Z$100,$D296,0)/(VLOOKUP(IC$276,UI!$A$12:$O$51,VLOOKUP(IC$278,$B$276:$C$278,2,0),0)/1000)),"")</f>
        <v/>
      </c>
      <c r="ID296" s="145" t="str">
        <f>IFERROR(TRUNC(VLOOKUP($E296,'Container Panel'!$B$41:$Z$100,$D296,0)/(VLOOKUP(ID$276,UI!$A$12:$O$51,VLOOKUP(ID$278,$B$276:$C$278,2,0),0)/1000)),"")</f>
        <v/>
      </c>
      <c r="IE296" s="145" t="str">
        <f>IFERROR(TRUNC(VLOOKUP($E296,'Container Panel'!$B$41:$Z$100,$D296,0)/(VLOOKUP(IE$276,UI!$A$12:$O$51,VLOOKUP(IE$278,$B$276:$C$278,2,0),0)/1000)),"")</f>
        <v/>
      </c>
      <c r="IF296" s="145" t="str">
        <f>IFERROR(TRUNC(VLOOKUP($E296,'Container Panel'!$B$41:$Z$100,$D296,0)/(VLOOKUP(IF$276,UI!$A$12:$O$51,VLOOKUP(IF$278,$B$276:$C$278,2,0),0)/1000)),"")</f>
        <v/>
      </c>
      <c r="IG296" s="145" t="str">
        <f>IFERROR(TRUNC(VLOOKUP($E296,'Container Panel'!$B$41:$Z$100,$D296,0)/(VLOOKUP(IG$276,UI!$A$12:$O$51,VLOOKUP(IG$278,$B$276:$C$278,2,0),0)/1000)),"")</f>
        <v/>
      </c>
      <c r="IH296" s="145" t="str">
        <f>IFERROR(TRUNC(VLOOKUP($E296,'Container Panel'!$B$41:$Z$100,$D296,0)/(VLOOKUP(IH$276,UI!$A$12:$O$51,VLOOKUP(IH$278,$B$276:$C$278,2,0),0)/1000)),"")</f>
        <v/>
      </c>
      <c r="II296" s="145" t="str">
        <f>IFERROR(TRUNC(VLOOKUP($E296,'Container Panel'!$B$41:$Z$100,$D296,0)/(VLOOKUP(II$276,UI!$A$12:$O$51,VLOOKUP(II$278,$B$276:$C$278,2,0),0)/1000)),"")</f>
        <v/>
      </c>
      <c r="IJ296" s="145" t="str">
        <f>IFERROR(TRUNC(VLOOKUP($E296,'Container Panel'!$B$41:$Z$100,$D296,0)/(VLOOKUP(IJ$276,UI!$A$12:$O$51,VLOOKUP(IJ$278,$B$276:$C$278,2,0),0)/1000)),"")</f>
        <v/>
      </c>
      <c r="IK296" s="145" t="str">
        <f>IFERROR(TRUNC(VLOOKUP($E296,'Container Panel'!$B$41:$Z$100,$D296,0)/(VLOOKUP(IK$276,UI!$A$12:$O$51,VLOOKUP(IK$278,$B$276:$C$278,2,0),0)/1000)),"")</f>
        <v/>
      </c>
      <c r="IL296" s="145" t="str">
        <f>IFERROR(TRUNC(VLOOKUP($E296,'Container Panel'!$B$41:$Z$100,$D296,0)/(VLOOKUP(IL$276,UI!$A$12:$O$51,VLOOKUP(IL$278,$B$276:$C$278,2,0),0)/1000)),"")</f>
        <v/>
      </c>
    </row>
    <row r="297" spans="2:246">
      <c r="B297" s="74">
        <v>17</v>
      </c>
      <c r="C297" s="74">
        <f t="shared" si="191"/>
        <v>6</v>
      </c>
      <c r="D297" s="163">
        <f>MOD(B297,3)+'Container Panel'!$Q$38</f>
        <v>18</v>
      </c>
      <c r="E297" s="143" t="str">
        <f t="shared" si="192"/>
        <v>EU12423</v>
      </c>
      <c r="F297" s="144" t="s">
        <v>29</v>
      </c>
      <c r="G297" s="145">
        <f>IFERROR(IF(AND(G$272=list!$D$3,'Box Calculation'!G$279&lt;&gt;"h",$E297&lt;&gt;0),0,IF(AND(G$273=list!$D$2,$E297&lt;&gt;0,TRUNC(VLOOKUP($E297,'Container Panel'!$B$41:$Z$100,$D297,0)/(VLOOKUP(G$276,UI!$A$12:$O$51,VLOOKUP(G$279,$B$276:$C$278,2,0),0)/1000))&gt;0),1,TRUNC(VLOOKUP($E297,'Container Panel'!$B$41:$Z$100,$D297,0)/(VLOOKUP(G$276,UI!$A$12:$O$51,VLOOKUP(G$279,$B$276:$C$278,2,0),0)/1000)))),"")</f>
        <v>1</v>
      </c>
      <c r="H297" s="145">
        <f>IFERROR(IF(AND(H$272=list!$D$3,'Box Calculation'!H$279&lt;&gt;"h",$E297&lt;&gt;0),0,IF(AND(H$273=list!$D$2,$E297&lt;&gt;0,TRUNC(VLOOKUP($E297,'Container Panel'!$B$41:$Z$100,$D297,0)/(VLOOKUP(H$276,UI!$A$12:$O$51,VLOOKUP(H$279,$B$276:$C$278,2,0),0)/1000))&gt;0),1,TRUNC(VLOOKUP($E297,'Container Panel'!$B$41:$Z$100,$D297,0)/(VLOOKUP(H$276,UI!$A$12:$O$51,VLOOKUP(H$279,$B$276:$C$278,2,0),0)/1000)))),"")</f>
        <v>3</v>
      </c>
      <c r="I297" s="145">
        <f>IFERROR(IF(AND(I$272=list!$D$3,'Box Calculation'!I$279&lt;&gt;"h",$E297&lt;&gt;0),0,IF(AND(I$273=list!$D$2,$E297&lt;&gt;0,TRUNC(VLOOKUP($E297,'Container Panel'!$B$41:$Z$100,$D297,0)/(VLOOKUP(I$276,UI!$A$12:$O$51,VLOOKUP(I$279,$B$276:$C$278,2,0),0)/1000))&gt;0),1,TRUNC(VLOOKUP($E297,'Container Panel'!$B$41:$Z$100,$D297,0)/(VLOOKUP(I$276,UI!$A$12:$O$51,VLOOKUP(I$279,$B$276:$C$278,2,0),0)/1000)))),"")</f>
        <v>1</v>
      </c>
      <c r="J297" s="145">
        <f>IFERROR(IF(AND(J$272=list!$D$3,'Box Calculation'!J$279&lt;&gt;"h",$E297&lt;&gt;0),0,IF(AND(J$273=list!$D$2,$E297&lt;&gt;0,TRUNC(VLOOKUP($E297,'Container Panel'!$B$41:$Z$100,$D297,0)/(VLOOKUP(J$276,UI!$A$12:$O$51,VLOOKUP(J$279,$B$276:$C$278,2,0),0)/1000))&gt;0),1,TRUNC(VLOOKUP($E297,'Container Panel'!$B$41:$Z$100,$D297,0)/(VLOOKUP(J$276,UI!$A$12:$O$51,VLOOKUP(J$279,$B$276:$C$278,2,0),0)/1000)))),"")</f>
        <v>1</v>
      </c>
      <c r="K297" s="145">
        <f>IFERROR(IF(AND(K$272=list!$D$3,'Box Calculation'!K$279&lt;&gt;"h",$E297&lt;&gt;0),0,IF(AND(K$273=list!$D$2,$E297&lt;&gt;0,TRUNC(VLOOKUP($E297,'Container Panel'!$B$41:$Z$100,$D297,0)/(VLOOKUP(K$276,UI!$A$12:$O$51,VLOOKUP(K$279,$B$276:$C$278,2,0),0)/1000))&gt;0),1,TRUNC(VLOOKUP($E297,'Container Panel'!$B$41:$Z$100,$D297,0)/(VLOOKUP(K$276,UI!$A$12:$O$51,VLOOKUP(K$279,$B$276:$C$278,2,0),0)/1000)))),"")</f>
        <v>1</v>
      </c>
      <c r="L297" s="145">
        <f>IFERROR(IF(AND(L$272=list!$D$3,'Box Calculation'!L$279&lt;&gt;"h",$E297&lt;&gt;0),0,IF(AND(L$273=list!$D$2,$E297&lt;&gt;0,TRUNC(VLOOKUP($E297,'Container Panel'!$B$41:$Z$100,$D297,0)/(VLOOKUP(L$276,UI!$A$12:$O$51,VLOOKUP(L$279,$B$276:$C$278,2,0),0)/1000))&gt;0),1,TRUNC(VLOOKUP($E297,'Container Panel'!$B$41:$Z$100,$D297,0)/(VLOOKUP(L$276,UI!$A$12:$O$51,VLOOKUP(L$279,$B$276:$C$278,2,0),0)/1000)))),"")</f>
        <v>3</v>
      </c>
      <c r="M297" s="145">
        <f>IFERROR(IF(AND(M$272=list!$D$3,'Box Calculation'!M$279&lt;&gt;"h",$E297&lt;&gt;0),0,IF(AND(M$273=list!$D$2,$E297&lt;&gt;0,TRUNC(VLOOKUP($E297,'Container Panel'!$B$41:$Z$100,$D297,0)/(VLOOKUP(M$276,UI!$A$12:$O$51,VLOOKUP(M$279,$B$276:$C$278,2,0),0)/1000))&gt;0),1,TRUNC(VLOOKUP($E297,'Container Panel'!$B$41:$Z$100,$D297,0)/(VLOOKUP(M$276,UI!$A$12:$O$51,VLOOKUP(M$279,$B$276:$C$278,2,0),0)/1000)))),"")</f>
        <v>2</v>
      </c>
      <c r="N297" s="145">
        <f>IFERROR(IF(AND(N$272=list!$D$3,'Box Calculation'!N$279&lt;&gt;"h",$E297&lt;&gt;0),0,IF(AND(N$273=list!$D$2,$E297&lt;&gt;0,TRUNC(VLOOKUP($E297,'Container Panel'!$B$41:$Z$100,$D297,0)/(VLOOKUP(N$276,UI!$A$12:$O$51,VLOOKUP(N$279,$B$276:$C$278,2,0),0)/1000))&gt;0),1,TRUNC(VLOOKUP($E297,'Container Panel'!$B$41:$Z$100,$D297,0)/(VLOOKUP(N$276,UI!$A$12:$O$51,VLOOKUP(N$279,$B$276:$C$278,2,0),0)/1000)))),"")</f>
        <v>0</v>
      </c>
      <c r="O297" s="145">
        <f>IFERROR(IF(AND(O$272=list!$D$3,'Box Calculation'!O$279&lt;&gt;"h",$E297&lt;&gt;0),0,IF(AND(O$273=list!$D$2,$E297&lt;&gt;0,TRUNC(VLOOKUP($E297,'Container Panel'!$B$41:$Z$100,$D297,0)/(VLOOKUP(O$276,UI!$A$12:$O$51,VLOOKUP(O$279,$B$276:$C$278,2,0),0)/1000))&gt;0),1,TRUNC(VLOOKUP($E297,'Container Panel'!$B$41:$Z$100,$D297,0)/(VLOOKUP(O$276,UI!$A$12:$O$51,VLOOKUP(O$279,$B$276:$C$278,2,0),0)/1000)))),"")</f>
        <v>2</v>
      </c>
      <c r="P297" s="145">
        <f>IFERROR(IF(AND(P$272=list!$D$3,'Box Calculation'!P$279&lt;&gt;"h",$E297&lt;&gt;0),0,IF(AND(P$273=list!$D$2,$E297&lt;&gt;0,TRUNC(VLOOKUP($E297,'Container Panel'!$B$41:$Z$100,$D297,0)/(VLOOKUP(P$276,UI!$A$12:$O$51,VLOOKUP(P$279,$B$276:$C$278,2,0),0)/1000))&gt;0),1,TRUNC(VLOOKUP($E297,'Container Panel'!$B$41:$Z$100,$D297,0)/(VLOOKUP(P$276,UI!$A$12:$O$51,VLOOKUP(P$279,$B$276:$C$278,2,0),0)/1000)))),"")</f>
        <v>0</v>
      </c>
      <c r="Q297" s="145">
        <f>IFERROR(IF(AND(Q$272=list!$D$3,'Box Calculation'!Q$279&lt;&gt;"h",$E297&lt;&gt;0),0,IF(AND(Q$273=list!$D$2,$E297&lt;&gt;0,TRUNC(VLOOKUP($E297,'Container Panel'!$B$41:$Z$100,$D297,0)/(VLOOKUP(Q$276,UI!$A$12:$O$51,VLOOKUP(Q$279,$B$276:$C$278,2,0),0)/1000))&gt;0),1,TRUNC(VLOOKUP($E297,'Container Panel'!$B$41:$Z$100,$D297,0)/(VLOOKUP(Q$276,UI!$A$12:$O$51,VLOOKUP(Q$279,$B$276:$C$278,2,0),0)/1000)))),"")</f>
        <v>0</v>
      </c>
      <c r="R297" s="145">
        <f>IFERROR(IF(AND(R$272=list!$D$3,'Box Calculation'!R$279&lt;&gt;"h",$E297&lt;&gt;0),0,IF(AND(R$273=list!$D$2,$E297&lt;&gt;0,TRUNC(VLOOKUP($E297,'Container Panel'!$B$41:$Z$100,$D297,0)/(VLOOKUP(R$276,UI!$A$12:$O$51,VLOOKUP(R$279,$B$276:$C$278,2,0),0)/1000))&gt;0),1,TRUNC(VLOOKUP($E297,'Container Panel'!$B$41:$Z$100,$D297,0)/(VLOOKUP(R$276,UI!$A$12:$O$51,VLOOKUP(R$279,$B$276:$C$278,2,0),0)/1000)))),"")</f>
        <v>0</v>
      </c>
      <c r="S297" s="145" t="str">
        <f>IFERROR(IF(AND(S$272=list!$D$3,'Box Calculation'!S$279&lt;&gt;"h",$E297&lt;&gt;0),0,IF(AND(S$273=list!$D$2,$E297&lt;&gt;0,TRUNC(VLOOKUP($E297,'Container Panel'!$B$41:$Z$100,$D297,0)/(VLOOKUP(S$276,UI!$A$12:$O$51,VLOOKUP(S$279,$B$276:$C$278,2,0),0)/1000))&gt;0),1,TRUNC(VLOOKUP($E297,'Container Panel'!$B$41:$Z$100,$D297,0)/(VLOOKUP(S$276,UI!$A$12:$O$51,VLOOKUP(S$279,$B$276:$C$278,2,0),0)/1000)))),"")</f>
        <v/>
      </c>
      <c r="T297" s="145" t="str">
        <f>IFERROR(IF(AND(T$272=list!$D$3,'Box Calculation'!T$279&lt;&gt;"h",$E297&lt;&gt;0),0,IF(AND(T$273=list!$D$2,$E297&lt;&gt;0,TRUNC(VLOOKUP($E297,'Container Panel'!$B$41:$Z$100,$D297,0)/(VLOOKUP(T$276,UI!$A$12:$O$51,VLOOKUP(T$279,$B$276:$C$278,2,0),0)/1000))&gt;0),1,TRUNC(VLOOKUP($E297,'Container Panel'!$B$41:$Z$100,$D297,0)/(VLOOKUP(T$276,UI!$A$12:$O$51,VLOOKUP(T$279,$B$276:$C$278,2,0),0)/1000)))),"")</f>
        <v/>
      </c>
      <c r="U297" s="145" t="str">
        <f>IFERROR(IF(AND(U$272=list!$D$3,'Box Calculation'!U$279&lt;&gt;"h",$E297&lt;&gt;0),0,IF(AND(U$273=list!$D$2,$E297&lt;&gt;0,TRUNC(VLOOKUP($E297,'Container Panel'!$B$41:$Z$100,$D297,0)/(VLOOKUP(U$276,UI!$A$12:$O$51,VLOOKUP(U$279,$B$276:$C$278,2,0),0)/1000))&gt;0),1,TRUNC(VLOOKUP($E297,'Container Panel'!$B$41:$Z$100,$D297,0)/(VLOOKUP(U$276,UI!$A$12:$O$51,VLOOKUP(U$279,$B$276:$C$278,2,0),0)/1000)))),"")</f>
        <v/>
      </c>
      <c r="V297" s="145" t="str">
        <f>IFERROR(IF(AND(V$272=list!$D$3,'Box Calculation'!V$279&lt;&gt;"h",$E297&lt;&gt;0),0,IF(AND(V$273=list!$D$2,$E297&lt;&gt;0,TRUNC(VLOOKUP($E297,'Container Panel'!$B$41:$Z$100,$D297,0)/(VLOOKUP(V$276,UI!$A$12:$O$51,VLOOKUP(V$279,$B$276:$C$278,2,0),0)/1000))&gt;0),1,TRUNC(VLOOKUP($E297,'Container Panel'!$B$41:$Z$100,$D297,0)/(VLOOKUP(V$276,UI!$A$12:$O$51,VLOOKUP(V$279,$B$276:$C$278,2,0),0)/1000)))),"")</f>
        <v/>
      </c>
      <c r="W297" s="145" t="str">
        <f>IFERROR(IF(AND(W$272=list!$D$3,'Box Calculation'!W$279&lt;&gt;"h",$E297&lt;&gt;0),0,IF(AND(W$273=list!$D$2,$E297&lt;&gt;0,TRUNC(VLOOKUP($E297,'Container Panel'!$B$41:$Z$100,$D297,0)/(VLOOKUP(W$276,UI!$A$12:$O$51,VLOOKUP(W$279,$B$276:$C$278,2,0),0)/1000))&gt;0),1,TRUNC(VLOOKUP($E297,'Container Panel'!$B$41:$Z$100,$D297,0)/(VLOOKUP(W$276,UI!$A$12:$O$51,VLOOKUP(W$279,$B$276:$C$278,2,0),0)/1000)))),"")</f>
        <v/>
      </c>
      <c r="X297" s="145" t="str">
        <f>IFERROR(IF(AND(X$272=list!$D$3,'Box Calculation'!X$279&lt;&gt;"h",$E297&lt;&gt;0),0,IF(AND(X$273=list!$D$2,$E297&lt;&gt;0,TRUNC(VLOOKUP($E297,'Container Panel'!$B$41:$Z$100,$D297,0)/(VLOOKUP(X$276,UI!$A$12:$O$51,VLOOKUP(X$279,$B$276:$C$278,2,0),0)/1000))&gt;0),1,TRUNC(VLOOKUP($E297,'Container Panel'!$B$41:$Z$100,$D297,0)/(VLOOKUP(X$276,UI!$A$12:$O$51,VLOOKUP(X$279,$B$276:$C$278,2,0),0)/1000)))),"")</f>
        <v/>
      </c>
      <c r="Y297" s="145" t="str">
        <f>IFERROR(IF(AND(Y$272=list!$D$3,'Box Calculation'!Y$279&lt;&gt;"h",$E297&lt;&gt;0),0,IF(AND(Y$273=list!$D$2,$E297&lt;&gt;0,TRUNC(VLOOKUP($E297,'Container Panel'!$B$41:$Z$100,$D297,0)/(VLOOKUP(Y$276,UI!$A$12:$O$51,VLOOKUP(Y$279,$B$276:$C$278,2,0),0)/1000))&gt;0),1,TRUNC(VLOOKUP($E297,'Container Panel'!$B$41:$Z$100,$D297,0)/(VLOOKUP(Y$276,UI!$A$12:$O$51,VLOOKUP(Y$279,$B$276:$C$278,2,0),0)/1000)))),"")</f>
        <v/>
      </c>
      <c r="Z297" s="145" t="str">
        <f>IFERROR(IF(AND(Z$272=list!$D$3,'Box Calculation'!Z$279&lt;&gt;"h",$E297&lt;&gt;0),0,IF(AND(Z$273=list!$D$2,$E297&lt;&gt;0,TRUNC(VLOOKUP($E297,'Container Panel'!$B$41:$Z$100,$D297,0)/(VLOOKUP(Z$276,UI!$A$12:$O$51,VLOOKUP(Z$279,$B$276:$C$278,2,0),0)/1000))&gt;0),1,TRUNC(VLOOKUP($E297,'Container Panel'!$B$41:$Z$100,$D297,0)/(VLOOKUP(Z$276,UI!$A$12:$O$51,VLOOKUP(Z$279,$B$276:$C$278,2,0),0)/1000)))),"")</f>
        <v/>
      </c>
      <c r="AA297" s="145" t="str">
        <f>IFERROR(IF(AND(AA$272=list!$D$3,'Box Calculation'!AA$279&lt;&gt;"h",$E297&lt;&gt;0),0,IF(AND(AA$273=list!$D$2,$E297&lt;&gt;0,TRUNC(VLOOKUP($E297,'Container Panel'!$B$41:$Z$100,$D297,0)/(VLOOKUP(AA$276,UI!$A$12:$O$51,VLOOKUP(AA$279,$B$276:$C$278,2,0),0)/1000))&gt;0),1,TRUNC(VLOOKUP($E297,'Container Panel'!$B$41:$Z$100,$D297,0)/(VLOOKUP(AA$276,UI!$A$12:$O$51,VLOOKUP(AA$279,$B$276:$C$278,2,0),0)/1000)))),"")</f>
        <v/>
      </c>
      <c r="AB297" s="145" t="str">
        <f>IFERROR(IF(AND(AB$272=list!$D$3,'Box Calculation'!AB$279&lt;&gt;"h",$E297&lt;&gt;0),0,IF(AND(AB$273=list!$D$2,$E297&lt;&gt;0,TRUNC(VLOOKUP($E297,'Container Panel'!$B$41:$Z$100,$D297,0)/(VLOOKUP(AB$276,UI!$A$12:$O$51,VLOOKUP(AB$279,$B$276:$C$278,2,0),0)/1000))&gt;0),1,TRUNC(VLOOKUP($E297,'Container Panel'!$B$41:$Z$100,$D297,0)/(VLOOKUP(AB$276,UI!$A$12:$O$51,VLOOKUP(AB$279,$B$276:$C$278,2,0),0)/1000)))),"")</f>
        <v/>
      </c>
      <c r="AC297" s="145" t="str">
        <f>IFERROR(IF(AND(AC$272=list!$D$3,'Box Calculation'!AC$279&lt;&gt;"h",$E297&lt;&gt;0),0,IF(AND(AC$273=list!$D$2,$E297&lt;&gt;0,TRUNC(VLOOKUP($E297,'Container Panel'!$B$41:$Z$100,$D297,0)/(VLOOKUP(AC$276,UI!$A$12:$O$51,VLOOKUP(AC$279,$B$276:$C$278,2,0),0)/1000))&gt;0),1,TRUNC(VLOOKUP($E297,'Container Panel'!$B$41:$Z$100,$D297,0)/(VLOOKUP(AC$276,UI!$A$12:$O$51,VLOOKUP(AC$279,$B$276:$C$278,2,0),0)/1000)))),"")</f>
        <v/>
      </c>
      <c r="AD297" s="145" t="str">
        <f>IFERROR(IF(AND(AD$272=list!$D$3,'Box Calculation'!AD$279&lt;&gt;"h",$E297&lt;&gt;0),0,IF(AND(AD$273=list!$D$2,$E297&lt;&gt;0,TRUNC(VLOOKUP($E297,'Container Panel'!$B$41:$Z$100,$D297,0)/(VLOOKUP(AD$276,UI!$A$12:$O$51,VLOOKUP(AD$279,$B$276:$C$278,2,0),0)/1000))&gt;0),1,TRUNC(VLOOKUP($E297,'Container Panel'!$B$41:$Z$100,$D297,0)/(VLOOKUP(AD$276,UI!$A$12:$O$51,VLOOKUP(AD$279,$B$276:$C$278,2,0),0)/1000)))),"")</f>
        <v/>
      </c>
      <c r="AE297" s="145" t="str">
        <f>IFERROR(IF(AND(AE$272=list!$D$3,'Box Calculation'!AE$279&lt;&gt;"h",$E297&lt;&gt;0),0,IF(AND(AE$273=list!$D$2,$E297&lt;&gt;0,TRUNC(VLOOKUP($E297,'Container Panel'!$B$41:$Z$100,$D297,0)/(VLOOKUP(AE$276,UI!$A$12:$O$51,VLOOKUP(AE$279,$B$276:$C$278,2,0),0)/1000))&gt;0),1,TRUNC(VLOOKUP($E297,'Container Panel'!$B$41:$Z$100,$D297,0)/(VLOOKUP(AE$276,UI!$A$12:$O$51,VLOOKUP(AE$279,$B$276:$C$278,2,0),0)/1000)))),"")</f>
        <v/>
      </c>
      <c r="AF297" s="145" t="str">
        <f>IFERROR(IF(AND(AF$272=list!$D$3,'Box Calculation'!AF$279&lt;&gt;"h",$E297&lt;&gt;0),0,IF(AND(AF$273=list!$D$2,$E297&lt;&gt;0,TRUNC(VLOOKUP($E297,'Container Panel'!$B$41:$Z$100,$D297,0)/(VLOOKUP(AF$276,UI!$A$12:$O$51,VLOOKUP(AF$279,$B$276:$C$278,2,0),0)/1000))&gt;0),1,TRUNC(VLOOKUP($E297,'Container Panel'!$B$41:$Z$100,$D297,0)/(VLOOKUP(AF$276,UI!$A$12:$O$51,VLOOKUP(AF$279,$B$276:$C$278,2,0),0)/1000)))),"")</f>
        <v/>
      </c>
      <c r="AG297" s="145" t="str">
        <f>IFERROR(IF(AND(AG$272=list!$D$3,'Box Calculation'!AG$279&lt;&gt;"h",$E297&lt;&gt;0),0,IF(AND(AG$273=list!$D$2,$E297&lt;&gt;0,TRUNC(VLOOKUP($E297,'Container Panel'!$B$41:$Z$100,$D297,0)/(VLOOKUP(AG$276,UI!$A$12:$O$51,VLOOKUP(AG$279,$B$276:$C$278,2,0),0)/1000))&gt;0),1,TRUNC(VLOOKUP($E297,'Container Panel'!$B$41:$Z$100,$D297,0)/(VLOOKUP(AG$276,UI!$A$12:$O$51,VLOOKUP(AG$279,$B$276:$C$278,2,0),0)/1000)))),"")</f>
        <v/>
      </c>
      <c r="AH297" s="145" t="str">
        <f>IFERROR(IF(AND(AH$272=list!$D$3,'Box Calculation'!AH$279&lt;&gt;"h",$E297&lt;&gt;0),0,IF(AND(AH$273=list!$D$2,$E297&lt;&gt;0,TRUNC(VLOOKUP($E297,'Container Panel'!$B$41:$Z$100,$D297,0)/(VLOOKUP(AH$276,UI!$A$12:$O$51,VLOOKUP(AH$279,$B$276:$C$278,2,0),0)/1000))&gt;0),1,TRUNC(VLOOKUP($E297,'Container Panel'!$B$41:$Z$100,$D297,0)/(VLOOKUP(AH$276,UI!$A$12:$O$51,VLOOKUP(AH$279,$B$276:$C$278,2,0),0)/1000)))),"")</f>
        <v/>
      </c>
      <c r="AI297" s="145" t="str">
        <f>IFERROR(IF(AND(AI$272=list!$D$3,'Box Calculation'!AI$279&lt;&gt;"h",$E297&lt;&gt;0),0,IF(AND(AI$273=list!$D$2,$E297&lt;&gt;0,TRUNC(VLOOKUP($E297,'Container Panel'!$B$41:$Z$100,$D297,0)/(VLOOKUP(AI$276,UI!$A$12:$O$51,VLOOKUP(AI$279,$B$276:$C$278,2,0),0)/1000))&gt;0),1,TRUNC(VLOOKUP($E297,'Container Panel'!$B$41:$Z$100,$D297,0)/(VLOOKUP(AI$276,UI!$A$12:$O$51,VLOOKUP(AI$279,$B$276:$C$278,2,0),0)/1000)))),"")</f>
        <v/>
      </c>
      <c r="AJ297" s="145" t="str">
        <f>IFERROR(IF(AND(AJ$272=list!$D$3,'Box Calculation'!AJ$279&lt;&gt;"h",$E297&lt;&gt;0),0,IF(AND(AJ$273=list!$D$2,$E297&lt;&gt;0,TRUNC(VLOOKUP($E297,'Container Panel'!$B$41:$Z$100,$D297,0)/(VLOOKUP(AJ$276,UI!$A$12:$O$51,VLOOKUP(AJ$279,$B$276:$C$278,2,0),0)/1000))&gt;0),1,TRUNC(VLOOKUP($E297,'Container Panel'!$B$41:$Z$100,$D297,0)/(VLOOKUP(AJ$276,UI!$A$12:$O$51,VLOOKUP(AJ$279,$B$276:$C$278,2,0),0)/1000)))),"")</f>
        <v/>
      </c>
      <c r="AK297" s="145" t="str">
        <f>IFERROR(IF(AND(AK$272=list!$D$3,'Box Calculation'!AK$279&lt;&gt;"h",$E297&lt;&gt;0),0,IF(AND(AK$273=list!$D$2,$E297&lt;&gt;0,TRUNC(VLOOKUP($E297,'Container Panel'!$B$41:$Z$100,$D297,0)/(VLOOKUP(AK$276,UI!$A$12:$O$51,VLOOKUP(AK$279,$B$276:$C$278,2,0),0)/1000))&gt;0),1,TRUNC(VLOOKUP($E297,'Container Panel'!$B$41:$Z$100,$D297,0)/(VLOOKUP(AK$276,UI!$A$12:$O$51,VLOOKUP(AK$279,$B$276:$C$278,2,0),0)/1000)))),"")</f>
        <v/>
      </c>
      <c r="AL297" s="145" t="str">
        <f>IFERROR(IF(AND(AL$272=list!$D$3,'Box Calculation'!AL$279&lt;&gt;"h",$E297&lt;&gt;0),0,IF(AND(AL$273=list!$D$2,$E297&lt;&gt;0,TRUNC(VLOOKUP($E297,'Container Panel'!$B$41:$Z$100,$D297,0)/(VLOOKUP(AL$276,UI!$A$12:$O$51,VLOOKUP(AL$279,$B$276:$C$278,2,0),0)/1000))&gt;0),1,TRUNC(VLOOKUP($E297,'Container Panel'!$B$41:$Z$100,$D297,0)/(VLOOKUP(AL$276,UI!$A$12:$O$51,VLOOKUP(AL$279,$B$276:$C$278,2,0),0)/1000)))),"")</f>
        <v/>
      </c>
      <c r="AM297" s="145" t="str">
        <f>IFERROR(IF(AND(AM$272=list!$D$3,'Box Calculation'!AM$279&lt;&gt;"h",$E297&lt;&gt;0),0,IF(AND(AM$273=list!$D$2,$E297&lt;&gt;0,TRUNC(VLOOKUP($E297,'Container Panel'!$B$41:$Z$100,$D297,0)/(VLOOKUP(AM$276,UI!$A$12:$O$51,VLOOKUP(AM$279,$B$276:$C$278,2,0),0)/1000))&gt;0),1,TRUNC(VLOOKUP($E297,'Container Panel'!$B$41:$Z$100,$D297,0)/(VLOOKUP(AM$276,UI!$A$12:$O$51,VLOOKUP(AM$279,$B$276:$C$278,2,0),0)/1000)))),"")</f>
        <v/>
      </c>
      <c r="AN297" s="145" t="str">
        <f>IFERROR(IF(AND(AN$272=list!$D$3,'Box Calculation'!AN$279&lt;&gt;"h",$E297&lt;&gt;0),0,IF(AND(AN$273=list!$D$2,$E297&lt;&gt;0,TRUNC(VLOOKUP($E297,'Container Panel'!$B$41:$Z$100,$D297,0)/(VLOOKUP(AN$276,UI!$A$12:$O$51,VLOOKUP(AN$279,$B$276:$C$278,2,0),0)/1000))&gt;0),1,TRUNC(VLOOKUP($E297,'Container Panel'!$B$41:$Z$100,$D297,0)/(VLOOKUP(AN$276,UI!$A$12:$O$51,VLOOKUP(AN$279,$B$276:$C$278,2,0),0)/1000)))),"")</f>
        <v/>
      </c>
      <c r="AO297" s="145" t="str">
        <f>IFERROR(IF(AND(AO$272=list!$D$3,'Box Calculation'!AO$279&lt;&gt;"h",$E297&lt;&gt;0),0,IF(AND(AO$273=list!$D$2,$E297&lt;&gt;0,TRUNC(VLOOKUP($E297,'Container Panel'!$B$41:$Z$100,$D297,0)/(VLOOKUP(AO$276,UI!$A$12:$O$51,VLOOKUP(AO$279,$B$276:$C$278,2,0),0)/1000))&gt;0),1,TRUNC(VLOOKUP($E297,'Container Panel'!$B$41:$Z$100,$D297,0)/(VLOOKUP(AO$276,UI!$A$12:$O$51,VLOOKUP(AO$279,$B$276:$C$278,2,0),0)/1000)))),"")</f>
        <v/>
      </c>
      <c r="AP297" s="145" t="str">
        <f>IFERROR(IF(AND(AP$272=list!$D$3,'Box Calculation'!AP$279&lt;&gt;"h",$E297&lt;&gt;0),0,IF(AND(AP$273=list!$D$2,$E297&lt;&gt;0,TRUNC(VLOOKUP($E297,'Container Panel'!$B$41:$Z$100,$D297,0)/(VLOOKUP(AP$276,UI!$A$12:$O$51,VLOOKUP(AP$279,$B$276:$C$278,2,0),0)/1000))&gt;0),1,TRUNC(VLOOKUP($E297,'Container Panel'!$B$41:$Z$100,$D297,0)/(VLOOKUP(AP$276,UI!$A$12:$O$51,VLOOKUP(AP$279,$B$276:$C$278,2,0),0)/1000)))),"")</f>
        <v/>
      </c>
      <c r="AQ297" s="145" t="str">
        <f>IFERROR(IF(AND(AQ$272=list!$D$3,'Box Calculation'!AQ$279&lt;&gt;"h",$E297&lt;&gt;0),0,IF(AND(AQ$273=list!$D$2,$E297&lt;&gt;0,TRUNC(VLOOKUP($E297,'Container Panel'!$B$41:$Z$100,$D297,0)/(VLOOKUP(AQ$276,UI!$A$12:$O$51,VLOOKUP(AQ$279,$B$276:$C$278,2,0),0)/1000))&gt;0),1,TRUNC(VLOOKUP($E297,'Container Panel'!$B$41:$Z$100,$D297,0)/(VLOOKUP(AQ$276,UI!$A$12:$O$51,VLOOKUP(AQ$279,$B$276:$C$278,2,0),0)/1000)))),"")</f>
        <v/>
      </c>
      <c r="AR297" s="145" t="str">
        <f>IFERROR(IF(AND(AR$272=list!$D$3,'Box Calculation'!AR$279&lt;&gt;"h",$E297&lt;&gt;0),0,IF(AND(AR$273=list!$D$2,$E297&lt;&gt;0,TRUNC(VLOOKUP($E297,'Container Panel'!$B$41:$Z$100,$D297,0)/(VLOOKUP(AR$276,UI!$A$12:$O$51,VLOOKUP(AR$279,$B$276:$C$278,2,0),0)/1000))&gt;0),1,TRUNC(VLOOKUP($E297,'Container Panel'!$B$41:$Z$100,$D297,0)/(VLOOKUP(AR$276,UI!$A$12:$O$51,VLOOKUP(AR$279,$B$276:$C$278,2,0),0)/1000)))),"")</f>
        <v/>
      </c>
      <c r="AS297" s="145" t="str">
        <f>IFERROR(IF(AND(AS$272=list!$D$3,'Box Calculation'!AS$279&lt;&gt;"h",$E297&lt;&gt;0),0,IF(AND(AS$273=list!$D$2,$E297&lt;&gt;0,TRUNC(VLOOKUP($E297,'Container Panel'!$B$41:$Z$100,$D297,0)/(VLOOKUP(AS$276,UI!$A$12:$O$51,VLOOKUP(AS$279,$B$276:$C$278,2,0),0)/1000))&gt;0),1,TRUNC(VLOOKUP($E297,'Container Panel'!$B$41:$Z$100,$D297,0)/(VLOOKUP(AS$276,UI!$A$12:$O$51,VLOOKUP(AS$279,$B$276:$C$278,2,0),0)/1000)))),"")</f>
        <v/>
      </c>
      <c r="AT297" s="145" t="str">
        <f>IFERROR(IF(AND(AT$272=list!$D$3,'Box Calculation'!AT$279&lt;&gt;"h",$E297&lt;&gt;0),0,IF(AND(AT$273=list!$D$2,$E297&lt;&gt;0,TRUNC(VLOOKUP($E297,'Container Panel'!$B$41:$Z$100,$D297,0)/(VLOOKUP(AT$276,UI!$A$12:$O$51,VLOOKUP(AT$279,$B$276:$C$278,2,0),0)/1000))&gt;0),1,TRUNC(VLOOKUP($E297,'Container Panel'!$B$41:$Z$100,$D297,0)/(VLOOKUP(AT$276,UI!$A$12:$O$51,VLOOKUP(AT$279,$B$276:$C$278,2,0),0)/1000)))),"")</f>
        <v/>
      </c>
      <c r="AU297" s="145" t="str">
        <f>IFERROR(IF(AND(AU$272=list!$D$3,'Box Calculation'!AU$279&lt;&gt;"h",$E297&lt;&gt;0),0,IF(AND(AU$273=list!$D$2,$E297&lt;&gt;0,TRUNC(VLOOKUP($E297,'Container Panel'!$B$41:$Z$100,$D297,0)/(VLOOKUP(AU$276,UI!$A$12:$O$51,VLOOKUP(AU$279,$B$276:$C$278,2,0),0)/1000))&gt;0),1,TRUNC(VLOOKUP($E297,'Container Panel'!$B$41:$Z$100,$D297,0)/(VLOOKUP(AU$276,UI!$A$12:$O$51,VLOOKUP(AU$279,$B$276:$C$278,2,0),0)/1000)))),"")</f>
        <v/>
      </c>
      <c r="AV297" s="145" t="str">
        <f>IFERROR(IF(AND(AV$272=list!$D$3,'Box Calculation'!AV$279&lt;&gt;"h",$E297&lt;&gt;0),0,IF(AND(AV$273=list!$D$2,$E297&lt;&gt;0,TRUNC(VLOOKUP($E297,'Container Panel'!$B$41:$Z$100,$D297,0)/(VLOOKUP(AV$276,UI!$A$12:$O$51,VLOOKUP(AV$279,$B$276:$C$278,2,0),0)/1000))&gt;0),1,TRUNC(VLOOKUP($E297,'Container Panel'!$B$41:$Z$100,$D297,0)/(VLOOKUP(AV$276,UI!$A$12:$O$51,VLOOKUP(AV$279,$B$276:$C$278,2,0),0)/1000)))),"")</f>
        <v/>
      </c>
      <c r="AW297" s="145" t="str">
        <f>IFERROR(IF(AND(AW$272=list!$D$3,'Box Calculation'!AW$279&lt;&gt;"h",$E297&lt;&gt;0),0,IF(AND(AW$273=list!$D$2,$E297&lt;&gt;0,TRUNC(VLOOKUP($E297,'Container Panel'!$B$41:$Z$100,$D297,0)/(VLOOKUP(AW$276,UI!$A$12:$O$51,VLOOKUP(AW$279,$B$276:$C$278,2,0),0)/1000))&gt;0),1,TRUNC(VLOOKUP($E297,'Container Panel'!$B$41:$Z$100,$D297,0)/(VLOOKUP(AW$276,UI!$A$12:$O$51,VLOOKUP(AW$279,$B$276:$C$278,2,0),0)/1000)))),"")</f>
        <v/>
      </c>
      <c r="AX297" s="145" t="str">
        <f>IFERROR(IF(AND(AX$272=list!$D$3,'Box Calculation'!AX$279&lt;&gt;"h",$E297&lt;&gt;0),0,IF(AND(AX$273=list!$D$2,$E297&lt;&gt;0,TRUNC(VLOOKUP($E297,'Container Panel'!$B$41:$Z$100,$D297,0)/(VLOOKUP(AX$276,UI!$A$12:$O$51,VLOOKUP(AX$279,$B$276:$C$278,2,0),0)/1000))&gt;0),1,TRUNC(VLOOKUP($E297,'Container Panel'!$B$41:$Z$100,$D297,0)/(VLOOKUP(AX$276,UI!$A$12:$O$51,VLOOKUP(AX$279,$B$276:$C$278,2,0),0)/1000)))),"")</f>
        <v/>
      </c>
      <c r="AY297" s="145" t="str">
        <f>IFERROR(IF(AND(AY$272=list!$D$3,'Box Calculation'!AY$279&lt;&gt;"h",$E297&lt;&gt;0),0,IF(AND(AY$273=list!$D$2,$E297&lt;&gt;0,TRUNC(VLOOKUP($E297,'Container Panel'!$B$41:$Z$100,$D297,0)/(VLOOKUP(AY$276,UI!$A$12:$O$51,VLOOKUP(AY$279,$B$276:$C$278,2,0),0)/1000))&gt;0),1,TRUNC(VLOOKUP($E297,'Container Panel'!$B$41:$Z$100,$D297,0)/(VLOOKUP(AY$276,UI!$A$12:$O$51,VLOOKUP(AY$279,$B$276:$C$278,2,0),0)/1000)))),"")</f>
        <v/>
      </c>
      <c r="AZ297" s="145" t="str">
        <f>IFERROR(IF(AND(AZ$272=list!$D$3,'Box Calculation'!AZ$279&lt;&gt;"h",$E297&lt;&gt;0),0,IF(AND(AZ$273=list!$D$2,$E297&lt;&gt;0,TRUNC(VLOOKUP($E297,'Container Panel'!$B$41:$Z$100,$D297,0)/(VLOOKUP(AZ$276,UI!$A$12:$O$51,VLOOKUP(AZ$279,$B$276:$C$278,2,0),0)/1000))&gt;0),1,TRUNC(VLOOKUP($E297,'Container Panel'!$B$41:$Z$100,$D297,0)/(VLOOKUP(AZ$276,UI!$A$12:$O$51,VLOOKUP(AZ$279,$B$276:$C$278,2,0),0)/1000)))),"")</f>
        <v/>
      </c>
      <c r="BA297" s="145" t="str">
        <f>IFERROR(IF(AND(BA$272=list!$D$3,'Box Calculation'!BA$279&lt;&gt;"h",$E297&lt;&gt;0),0,IF(AND(BA$273=list!$D$2,$E297&lt;&gt;0,TRUNC(VLOOKUP($E297,'Container Panel'!$B$41:$Z$100,$D297,0)/(VLOOKUP(BA$276,UI!$A$12:$O$51,VLOOKUP(BA$279,$B$276:$C$278,2,0),0)/1000))&gt;0),1,TRUNC(VLOOKUP($E297,'Container Panel'!$B$41:$Z$100,$D297,0)/(VLOOKUP(BA$276,UI!$A$12:$O$51,VLOOKUP(BA$279,$B$276:$C$278,2,0),0)/1000)))),"")</f>
        <v/>
      </c>
      <c r="BB297" s="145" t="str">
        <f>IFERROR(IF(AND(BB$272=list!$D$3,'Box Calculation'!BB$279&lt;&gt;"h",$E297&lt;&gt;0),0,IF(AND(BB$273=list!$D$2,$E297&lt;&gt;0,TRUNC(VLOOKUP($E297,'Container Panel'!$B$41:$Z$100,$D297,0)/(VLOOKUP(BB$276,UI!$A$12:$O$51,VLOOKUP(BB$279,$B$276:$C$278,2,0),0)/1000))&gt;0),1,TRUNC(VLOOKUP($E297,'Container Panel'!$B$41:$Z$100,$D297,0)/(VLOOKUP(BB$276,UI!$A$12:$O$51,VLOOKUP(BB$279,$B$276:$C$278,2,0),0)/1000)))),"")</f>
        <v/>
      </c>
      <c r="BC297" s="145" t="str">
        <f>IFERROR(IF(AND(BC$272=list!$D$3,'Box Calculation'!BC$279&lt;&gt;"h",$E297&lt;&gt;0),0,IF(AND(BC$273=list!$D$2,$E297&lt;&gt;0,TRUNC(VLOOKUP($E297,'Container Panel'!$B$41:$Z$100,$D297,0)/(VLOOKUP(BC$276,UI!$A$12:$O$51,VLOOKUP(BC$279,$B$276:$C$278,2,0),0)/1000))&gt;0),1,TRUNC(VLOOKUP($E297,'Container Panel'!$B$41:$Z$100,$D297,0)/(VLOOKUP(BC$276,UI!$A$12:$O$51,VLOOKUP(BC$279,$B$276:$C$278,2,0),0)/1000)))),"")</f>
        <v/>
      </c>
      <c r="BD297" s="145" t="str">
        <f>IFERROR(IF(AND(BD$272=list!$D$3,'Box Calculation'!BD$279&lt;&gt;"h",$E297&lt;&gt;0),0,IF(AND(BD$273=list!$D$2,$E297&lt;&gt;0,TRUNC(VLOOKUP($E297,'Container Panel'!$B$41:$Z$100,$D297,0)/(VLOOKUP(BD$276,UI!$A$12:$O$51,VLOOKUP(BD$279,$B$276:$C$278,2,0),0)/1000))&gt;0),1,TRUNC(VLOOKUP($E297,'Container Panel'!$B$41:$Z$100,$D297,0)/(VLOOKUP(BD$276,UI!$A$12:$O$51,VLOOKUP(BD$279,$B$276:$C$278,2,0),0)/1000)))),"")</f>
        <v/>
      </c>
      <c r="BE297" s="145" t="str">
        <f>IFERROR(IF(AND(BE$272=list!$D$3,'Box Calculation'!BE$279&lt;&gt;"h",$E297&lt;&gt;0),0,IF(AND(BE$273=list!$D$2,$E297&lt;&gt;0,TRUNC(VLOOKUP($E297,'Container Panel'!$B$41:$Z$100,$D297,0)/(VLOOKUP(BE$276,UI!$A$12:$O$51,VLOOKUP(BE$279,$B$276:$C$278,2,0),0)/1000))&gt;0),1,TRUNC(VLOOKUP($E297,'Container Panel'!$B$41:$Z$100,$D297,0)/(VLOOKUP(BE$276,UI!$A$12:$O$51,VLOOKUP(BE$279,$B$276:$C$278,2,0),0)/1000)))),"")</f>
        <v/>
      </c>
      <c r="BF297" s="145" t="str">
        <f>IFERROR(IF(AND(BF$272=list!$D$3,'Box Calculation'!BF$279&lt;&gt;"h",$E297&lt;&gt;0),0,IF(AND(BF$273=list!$D$2,$E297&lt;&gt;0,TRUNC(VLOOKUP($E297,'Container Panel'!$B$41:$Z$100,$D297,0)/(VLOOKUP(BF$276,UI!$A$12:$O$51,VLOOKUP(BF$279,$B$276:$C$278,2,0),0)/1000))&gt;0),1,TRUNC(VLOOKUP($E297,'Container Panel'!$B$41:$Z$100,$D297,0)/(VLOOKUP(BF$276,UI!$A$12:$O$51,VLOOKUP(BF$279,$B$276:$C$278,2,0),0)/1000)))),"")</f>
        <v/>
      </c>
      <c r="BG297" s="145" t="str">
        <f>IFERROR(IF(AND(BG$272=list!$D$3,'Box Calculation'!BG$279&lt;&gt;"h",$E297&lt;&gt;0),0,IF(AND(BG$273=list!$D$2,$E297&lt;&gt;0,TRUNC(VLOOKUP($E297,'Container Panel'!$B$41:$Z$100,$D297,0)/(VLOOKUP(BG$276,UI!$A$12:$O$51,VLOOKUP(BG$279,$B$276:$C$278,2,0),0)/1000))&gt;0),1,TRUNC(VLOOKUP($E297,'Container Panel'!$B$41:$Z$100,$D297,0)/(VLOOKUP(BG$276,UI!$A$12:$O$51,VLOOKUP(BG$279,$B$276:$C$278,2,0),0)/1000)))),"")</f>
        <v/>
      </c>
      <c r="BH297" s="145" t="str">
        <f>IFERROR(IF(AND(BH$272=list!$D$3,'Box Calculation'!BH$279&lt;&gt;"h",$E297&lt;&gt;0),0,IF(AND(BH$273=list!$D$2,$E297&lt;&gt;0,TRUNC(VLOOKUP($E297,'Container Panel'!$B$41:$Z$100,$D297,0)/(VLOOKUP(BH$276,UI!$A$12:$O$51,VLOOKUP(BH$279,$B$276:$C$278,2,0),0)/1000))&gt;0),1,TRUNC(VLOOKUP($E297,'Container Panel'!$B$41:$Z$100,$D297,0)/(VLOOKUP(BH$276,UI!$A$12:$O$51,VLOOKUP(BH$279,$B$276:$C$278,2,0),0)/1000)))),"")</f>
        <v/>
      </c>
      <c r="BI297" s="145" t="str">
        <f>IFERROR(IF(AND(BI$272=list!$D$3,'Box Calculation'!BI$279&lt;&gt;"h",$E297&lt;&gt;0),0,IF(AND(BI$273=list!$D$2,$E297&lt;&gt;0,TRUNC(VLOOKUP($E297,'Container Panel'!$B$41:$Z$100,$D297,0)/(VLOOKUP(BI$276,UI!$A$12:$O$51,VLOOKUP(BI$279,$B$276:$C$278,2,0),0)/1000))&gt;0),1,TRUNC(VLOOKUP($E297,'Container Panel'!$B$41:$Z$100,$D297,0)/(VLOOKUP(BI$276,UI!$A$12:$O$51,VLOOKUP(BI$279,$B$276:$C$278,2,0),0)/1000)))),"")</f>
        <v/>
      </c>
      <c r="BJ297" s="145" t="str">
        <f>IFERROR(IF(AND(BJ$272=list!$D$3,'Box Calculation'!BJ$279&lt;&gt;"h",$E297&lt;&gt;0),0,IF(AND(BJ$273=list!$D$2,$E297&lt;&gt;0,TRUNC(VLOOKUP($E297,'Container Panel'!$B$41:$Z$100,$D297,0)/(VLOOKUP(BJ$276,UI!$A$12:$O$51,VLOOKUP(BJ$279,$B$276:$C$278,2,0),0)/1000))&gt;0),1,TRUNC(VLOOKUP($E297,'Container Panel'!$B$41:$Z$100,$D297,0)/(VLOOKUP(BJ$276,UI!$A$12:$O$51,VLOOKUP(BJ$279,$B$276:$C$278,2,0),0)/1000)))),"")</f>
        <v/>
      </c>
      <c r="BK297" s="145" t="str">
        <f>IFERROR(IF(AND(BK$272=list!$D$3,'Box Calculation'!BK$279&lt;&gt;"h",$E297&lt;&gt;0),0,IF(AND(BK$273=list!$D$2,$E297&lt;&gt;0,TRUNC(VLOOKUP($E297,'Container Panel'!$B$41:$Z$100,$D297,0)/(VLOOKUP(BK$276,UI!$A$12:$O$51,VLOOKUP(BK$279,$B$276:$C$278,2,0),0)/1000))&gt;0),1,TRUNC(VLOOKUP($E297,'Container Panel'!$B$41:$Z$100,$D297,0)/(VLOOKUP(BK$276,UI!$A$12:$O$51,VLOOKUP(BK$279,$B$276:$C$278,2,0),0)/1000)))),"")</f>
        <v/>
      </c>
      <c r="BL297" s="145" t="str">
        <f>IFERROR(IF(AND(BL$272=list!$D$3,'Box Calculation'!BL$279&lt;&gt;"h",$E297&lt;&gt;0),0,IF(AND(BL$273=list!$D$2,$E297&lt;&gt;0,TRUNC(VLOOKUP($E297,'Container Panel'!$B$41:$Z$100,$D297,0)/(VLOOKUP(BL$276,UI!$A$12:$O$51,VLOOKUP(BL$279,$B$276:$C$278,2,0),0)/1000))&gt;0),1,TRUNC(VLOOKUP($E297,'Container Panel'!$B$41:$Z$100,$D297,0)/(VLOOKUP(BL$276,UI!$A$12:$O$51,VLOOKUP(BL$279,$B$276:$C$278,2,0),0)/1000)))),"")</f>
        <v/>
      </c>
      <c r="BM297" s="145" t="str">
        <f>IFERROR(IF(AND(BM$272=list!$D$3,'Box Calculation'!BM$279&lt;&gt;"h",$E297&lt;&gt;0),0,IF(AND(BM$273=list!$D$2,$E297&lt;&gt;0,TRUNC(VLOOKUP($E297,'Container Panel'!$B$41:$Z$100,$D297,0)/(VLOOKUP(BM$276,UI!$A$12:$O$51,VLOOKUP(BM$279,$B$276:$C$278,2,0),0)/1000))&gt;0),1,TRUNC(VLOOKUP($E297,'Container Panel'!$B$41:$Z$100,$D297,0)/(VLOOKUP(BM$276,UI!$A$12:$O$51,VLOOKUP(BM$279,$B$276:$C$278,2,0),0)/1000)))),"")</f>
        <v/>
      </c>
      <c r="BN297" s="145" t="str">
        <f>IFERROR(IF(AND(BN$272=list!$D$3,'Box Calculation'!BN$279&lt;&gt;"h",$E297&lt;&gt;0),0,IF(AND(BN$273=list!$D$2,$E297&lt;&gt;0,TRUNC(VLOOKUP($E297,'Container Panel'!$B$41:$Z$100,$D297,0)/(VLOOKUP(BN$276,UI!$A$12:$O$51,VLOOKUP(BN$279,$B$276:$C$278,2,0),0)/1000))&gt;0),1,TRUNC(VLOOKUP($E297,'Container Panel'!$B$41:$Z$100,$D297,0)/(VLOOKUP(BN$276,UI!$A$12:$O$51,VLOOKUP(BN$279,$B$276:$C$278,2,0),0)/1000)))),"")</f>
        <v/>
      </c>
      <c r="BO297" s="145" t="str">
        <f>IFERROR(IF(AND(BO$272=list!$D$3,'Box Calculation'!BO$279&lt;&gt;"h",$E297&lt;&gt;0),0,IF(AND(BO$273=list!$D$2,$E297&lt;&gt;0,TRUNC(VLOOKUP($E297,'Container Panel'!$B$41:$Z$100,$D297,0)/(VLOOKUP(BO$276,UI!$A$12:$O$51,VLOOKUP(BO$279,$B$276:$C$278,2,0),0)/1000))&gt;0),1,TRUNC(VLOOKUP($E297,'Container Panel'!$B$41:$Z$100,$D297,0)/(VLOOKUP(BO$276,UI!$A$12:$O$51,VLOOKUP(BO$279,$B$276:$C$278,2,0),0)/1000)))),"")</f>
        <v/>
      </c>
      <c r="BP297" s="145" t="str">
        <f>IFERROR(IF(AND(BP$272=list!$D$3,'Box Calculation'!BP$279&lt;&gt;"h",$E297&lt;&gt;0),0,IF(AND(BP$273=list!$D$2,$E297&lt;&gt;0,TRUNC(VLOOKUP($E297,'Container Panel'!$B$41:$Z$100,$D297,0)/(VLOOKUP(BP$276,UI!$A$12:$O$51,VLOOKUP(BP$279,$B$276:$C$278,2,0),0)/1000))&gt;0),1,TRUNC(VLOOKUP($E297,'Container Panel'!$B$41:$Z$100,$D297,0)/(VLOOKUP(BP$276,UI!$A$12:$O$51,VLOOKUP(BP$279,$B$276:$C$278,2,0),0)/1000)))),"")</f>
        <v/>
      </c>
      <c r="BQ297" s="145" t="str">
        <f>IFERROR(IF(AND(BQ$272=list!$D$3,'Box Calculation'!BQ$279&lt;&gt;"h",$E297&lt;&gt;0),0,IF(AND(BQ$273=list!$D$2,$E297&lt;&gt;0,TRUNC(VLOOKUP($E297,'Container Panel'!$B$41:$Z$100,$D297,0)/(VLOOKUP(BQ$276,UI!$A$12:$O$51,VLOOKUP(BQ$279,$B$276:$C$278,2,0),0)/1000))&gt;0),1,TRUNC(VLOOKUP($E297,'Container Panel'!$B$41:$Z$100,$D297,0)/(VLOOKUP(BQ$276,UI!$A$12:$O$51,VLOOKUP(BQ$279,$B$276:$C$278,2,0),0)/1000)))),"")</f>
        <v/>
      </c>
      <c r="BR297" s="145" t="str">
        <f>IFERROR(IF(AND(BR$272=list!$D$3,'Box Calculation'!BR$279&lt;&gt;"h",$E297&lt;&gt;0),0,IF(AND(BR$273=list!$D$2,$E297&lt;&gt;0,TRUNC(VLOOKUP($E297,'Container Panel'!$B$41:$Z$100,$D297,0)/(VLOOKUP(BR$276,UI!$A$12:$O$51,VLOOKUP(BR$279,$B$276:$C$278,2,0),0)/1000))&gt;0),1,TRUNC(VLOOKUP($E297,'Container Panel'!$B$41:$Z$100,$D297,0)/(VLOOKUP(BR$276,UI!$A$12:$O$51,VLOOKUP(BR$279,$B$276:$C$278,2,0),0)/1000)))),"")</f>
        <v/>
      </c>
      <c r="BS297" s="145" t="str">
        <f>IFERROR(IF(AND(BS$272=list!$D$3,'Box Calculation'!BS$279&lt;&gt;"h",$E297&lt;&gt;0),0,IF(AND(BS$273=list!$D$2,$E297&lt;&gt;0,TRUNC(VLOOKUP($E297,'Container Panel'!$B$41:$Z$100,$D297,0)/(VLOOKUP(BS$276,UI!$A$12:$O$51,VLOOKUP(BS$279,$B$276:$C$278,2,0),0)/1000))&gt;0),1,TRUNC(VLOOKUP($E297,'Container Panel'!$B$41:$Z$100,$D297,0)/(VLOOKUP(BS$276,UI!$A$12:$O$51,VLOOKUP(BS$279,$B$276:$C$278,2,0),0)/1000)))),"")</f>
        <v/>
      </c>
      <c r="BT297" s="145" t="str">
        <f>IFERROR(IF(AND(BT$272=list!$D$3,'Box Calculation'!BT$279&lt;&gt;"h",$E297&lt;&gt;0),0,IF(AND(BT$273=list!$D$2,$E297&lt;&gt;0,TRUNC(VLOOKUP($E297,'Container Panel'!$B$41:$Z$100,$D297,0)/(VLOOKUP(BT$276,UI!$A$12:$O$51,VLOOKUP(BT$279,$B$276:$C$278,2,0),0)/1000))&gt;0),1,TRUNC(VLOOKUP($E297,'Container Panel'!$B$41:$Z$100,$D297,0)/(VLOOKUP(BT$276,UI!$A$12:$O$51,VLOOKUP(BT$279,$B$276:$C$278,2,0),0)/1000)))),"")</f>
        <v/>
      </c>
      <c r="BU297" s="145" t="str">
        <f>IFERROR(IF(AND(BU$272=list!$D$3,'Box Calculation'!BU$279&lt;&gt;"h",$E297&lt;&gt;0),0,IF(AND(BU$273=list!$D$2,$E297&lt;&gt;0,TRUNC(VLOOKUP($E297,'Container Panel'!$B$41:$Z$100,$D297,0)/(VLOOKUP(BU$276,UI!$A$12:$O$51,VLOOKUP(BU$279,$B$276:$C$278,2,0),0)/1000))&gt;0),1,TRUNC(VLOOKUP($E297,'Container Panel'!$B$41:$Z$100,$D297,0)/(VLOOKUP(BU$276,UI!$A$12:$O$51,VLOOKUP(BU$279,$B$276:$C$278,2,0),0)/1000)))),"")</f>
        <v/>
      </c>
      <c r="BV297" s="145" t="str">
        <f>IFERROR(IF(AND(BV$272=list!$D$3,'Box Calculation'!BV$279&lt;&gt;"h",$E297&lt;&gt;0),0,IF(AND(BV$273=list!$D$2,$E297&lt;&gt;0,TRUNC(VLOOKUP($E297,'Container Panel'!$B$41:$Z$100,$D297,0)/(VLOOKUP(BV$276,UI!$A$12:$O$51,VLOOKUP(BV$279,$B$276:$C$278,2,0),0)/1000))&gt;0),1,TRUNC(VLOOKUP($E297,'Container Panel'!$B$41:$Z$100,$D297,0)/(VLOOKUP(BV$276,UI!$A$12:$O$51,VLOOKUP(BV$279,$B$276:$C$278,2,0),0)/1000)))),"")</f>
        <v/>
      </c>
      <c r="BW297" s="145" t="str">
        <f>IFERROR(IF(AND(BW$272=list!$D$3,'Box Calculation'!BW$279&lt;&gt;"h",$E297&lt;&gt;0),0,IF(AND(BW$273=list!$D$2,$E297&lt;&gt;0,TRUNC(VLOOKUP($E297,'Container Panel'!$B$41:$Z$100,$D297,0)/(VLOOKUP(BW$276,UI!$A$12:$O$51,VLOOKUP(BW$279,$B$276:$C$278,2,0),0)/1000))&gt;0),1,TRUNC(VLOOKUP($E297,'Container Panel'!$B$41:$Z$100,$D297,0)/(VLOOKUP(BW$276,UI!$A$12:$O$51,VLOOKUP(BW$279,$B$276:$C$278,2,0),0)/1000)))),"")</f>
        <v/>
      </c>
      <c r="BX297" s="145" t="str">
        <f>IFERROR(IF(AND(BX$272=list!$D$3,'Box Calculation'!BX$279&lt;&gt;"h",$E297&lt;&gt;0),0,IF(AND(BX$273=list!$D$2,$E297&lt;&gt;0,TRUNC(VLOOKUP($E297,'Container Panel'!$B$41:$Z$100,$D297,0)/(VLOOKUP(BX$276,UI!$A$12:$O$51,VLOOKUP(BX$279,$B$276:$C$278,2,0),0)/1000))&gt;0),1,TRUNC(VLOOKUP($E297,'Container Panel'!$B$41:$Z$100,$D297,0)/(VLOOKUP(BX$276,UI!$A$12:$O$51,VLOOKUP(BX$279,$B$276:$C$278,2,0),0)/1000)))),"")</f>
        <v/>
      </c>
      <c r="BY297" s="145" t="str">
        <f>IFERROR(IF(AND(BY$272=list!$D$3,'Box Calculation'!BY$279&lt;&gt;"h",$E297&lt;&gt;0),0,IF(AND(BY$273=list!$D$2,$E297&lt;&gt;0,TRUNC(VLOOKUP($E297,'Container Panel'!$B$41:$Z$100,$D297,0)/(VLOOKUP(BY$276,UI!$A$12:$O$51,VLOOKUP(BY$279,$B$276:$C$278,2,0),0)/1000))&gt;0),1,TRUNC(VLOOKUP($E297,'Container Panel'!$B$41:$Z$100,$D297,0)/(VLOOKUP(BY$276,UI!$A$12:$O$51,VLOOKUP(BY$279,$B$276:$C$278,2,0),0)/1000)))),"")</f>
        <v/>
      </c>
      <c r="BZ297" s="145" t="str">
        <f>IFERROR(IF(AND(BZ$272=list!$D$3,'Box Calculation'!BZ$279&lt;&gt;"h",$E297&lt;&gt;0),0,IF(AND(BZ$273=list!$D$2,$E297&lt;&gt;0,TRUNC(VLOOKUP($E297,'Container Panel'!$B$41:$Z$100,$D297,0)/(VLOOKUP(BZ$276,UI!$A$12:$O$51,VLOOKUP(BZ$279,$B$276:$C$278,2,0),0)/1000))&gt;0),1,TRUNC(VLOOKUP($E297,'Container Panel'!$B$41:$Z$100,$D297,0)/(VLOOKUP(BZ$276,UI!$A$12:$O$51,VLOOKUP(BZ$279,$B$276:$C$278,2,0),0)/1000)))),"")</f>
        <v/>
      </c>
      <c r="CA297" s="145" t="str">
        <f>IFERROR(IF(AND(CA$272=list!$D$3,'Box Calculation'!CA$279&lt;&gt;"h",$E297&lt;&gt;0),0,IF(AND(CA$273=list!$D$2,$E297&lt;&gt;0,TRUNC(VLOOKUP($E297,'Container Panel'!$B$41:$Z$100,$D297,0)/(VLOOKUP(CA$276,UI!$A$12:$O$51,VLOOKUP(CA$279,$B$276:$C$278,2,0),0)/1000))&gt;0),1,TRUNC(VLOOKUP($E297,'Container Panel'!$B$41:$Z$100,$D297,0)/(VLOOKUP(CA$276,UI!$A$12:$O$51,VLOOKUP(CA$279,$B$276:$C$278,2,0),0)/1000)))),"")</f>
        <v/>
      </c>
      <c r="CB297" s="145" t="str">
        <f>IFERROR(IF(AND(CB$272=list!$D$3,'Box Calculation'!CB$279&lt;&gt;"h",$E297&lt;&gt;0),0,IF(AND(CB$273=list!$D$2,$E297&lt;&gt;0,TRUNC(VLOOKUP($E297,'Container Panel'!$B$41:$Z$100,$D297,0)/(VLOOKUP(CB$276,UI!$A$12:$O$51,VLOOKUP(CB$279,$B$276:$C$278,2,0),0)/1000))&gt;0),1,TRUNC(VLOOKUP($E297,'Container Panel'!$B$41:$Z$100,$D297,0)/(VLOOKUP(CB$276,UI!$A$12:$O$51,VLOOKUP(CB$279,$B$276:$C$278,2,0),0)/1000)))),"")</f>
        <v/>
      </c>
      <c r="CC297" s="145" t="str">
        <f>IFERROR(IF(AND(CC$272=list!$D$3,'Box Calculation'!CC$279&lt;&gt;"h",$E297&lt;&gt;0),0,IF(AND(CC$273=list!$D$2,$E297&lt;&gt;0,TRUNC(VLOOKUP($E297,'Container Panel'!$B$41:$Z$100,$D297,0)/(VLOOKUP(CC$276,UI!$A$12:$O$51,VLOOKUP(CC$279,$B$276:$C$278,2,0),0)/1000))&gt;0),1,TRUNC(VLOOKUP($E297,'Container Panel'!$B$41:$Z$100,$D297,0)/(VLOOKUP(CC$276,UI!$A$12:$O$51,VLOOKUP(CC$279,$B$276:$C$278,2,0),0)/1000)))),"")</f>
        <v/>
      </c>
      <c r="CD297" s="145" t="str">
        <f>IFERROR(IF(AND(CD$272=list!$D$3,'Box Calculation'!CD$279&lt;&gt;"h",$E297&lt;&gt;0),0,IF(AND(CD$273=list!$D$2,$E297&lt;&gt;0,TRUNC(VLOOKUP($E297,'Container Panel'!$B$41:$Z$100,$D297,0)/(VLOOKUP(CD$276,UI!$A$12:$O$51,VLOOKUP(CD$279,$B$276:$C$278,2,0),0)/1000))&gt;0),1,TRUNC(VLOOKUP($E297,'Container Panel'!$B$41:$Z$100,$D297,0)/(VLOOKUP(CD$276,UI!$A$12:$O$51,VLOOKUP(CD$279,$B$276:$C$278,2,0),0)/1000)))),"")</f>
        <v/>
      </c>
      <c r="CE297" s="145" t="str">
        <f>IFERROR(IF(AND(CE$272=list!$D$3,'Box Calculation'!CE$279&lt;&gt;"h",$E297&lt;&gt;0),0,IF(AND(CE$273=list!$D$2,$E297&lt;&gt;0,TRUNC(VLOOKUP($E297,'Container Panel'!$B$41:$Z$100,$D297,0)/(VLOOKUP(CE$276,UI!$A$12:$O$51,VLOOKUP(CE$279,$B$276:$C$278,2,0),0)/1000))&gt;0),1,TRUNC(VLOOKUP($E297,'Container Panel'!$B$41:$Z$100,$D297,0)/(VLOOKUP(CE$276,UI!$A$12:$O$51,VLOOKUP(CE$279,$B$276:$C$278,2,0),0)/1000)))),"")</f>
        <v/>
      </c>
      <c r="CF297" s="145" t="str">
        <f>IFERROR(IF(AND(CF$272=list!$D$3,'Box Calculation'!CF$279&lt;&gt;"h",$E297&lt;&gt;0),0,IF(AND(CF$273=list!$D$2,$E297&lt;&gt;0,TRUNC(VLOOKUP($E297,'Container Panel'!$B$41:$Z$100,$D297,0)/(VLOOKUP(CF$276,UI!$A$12:$O$51,VLOOKUP(CF$279,$B$276:$C$278,2,0),0)/1000))&gt;0),1,TRUNC(VLOOKUP($E297,'Container Panel'!$B$41:$Z$100,$D297,0)/(VLOOKUP(CF$276,UI!$A$12:$O$51,VLOOKUP(CF$279,$B$276:$C$278,2,0),0)/1000)))),"")</f>
        <v/>
      </c>
      <c r="CG297" s="145" t="str">
        <f>IFERROR(IF(AND(CG$272=list!$D$3,'Box Calculation'!CG$279&lt;&gt;"h",$E297&lt;&gt;0),0,IF(AND(CG$273=list!$D$2,$E297&lt;&gt;0,TRUNC(VLOOKUP($E297,'Container Panel'!$B$41:$Z$100,$D297,0)/(VLOOKUP(CG$276,UI!$A$12:$O$51,VLOOKUP(CG$279,$B$276:$C$278,2,0),0)/1000))&gt;0),1,TRUNC(VLOOKUP($E297,'Container Panel'!$B$41:$Z$100,$D297,0)/(VLOOKUP(CG$276,UI!$A$12:$O$51,VLOOKUP(CG$279,$B$276:$C$278,2,0),0)/1000)))),"")</f>
        <v/>
      </c>
      <c r="CH297" s="145" t="str">
        <f>IFERROR(IF(AND(CH$272=list!$D$3,'Box Calculation'!CH$279&lt;&gt;"h",$E297&lt;&gt;0),0,IF(AND(CH$273=list!$D$2,$E297&lt;&gt;0,TRUNC(VLOOKUP($E297,'Container Panel'!$B$41:$Z$100,$D297,0)/(VLOOKUP(CH$276,UI!$A$12:$O$51,VLOOKUP(CH$279,$B$276:$C$278,2,0),0)/1000))&gt;0),1,TRUNC(VLOOKUP($E297,'Container Panel'!$B$41:$Z$100,$D297,0)/(VLOOKUP(CH$276,UI!$A$12:$O$51,VLOOKUP(CH$279,$B$276:$C$278,2,0),0)/1000)))),"")</f>
        <v/>
      </c>
      <c r="CI297" s="145" t="str">
        <f>IFERROR(IF(AND(CI$272=list!$D$3,'Box Calculation'!CI$279&lt;&gt;"h",$E297&lt;&gt;0),0,IF(AND(CI$273=list!$D$2,$E297&lt;&gt;0,TRUNC(VLOOKUP($E297,'Container Panel'!$B$41:$Z$100,$D297,0)/(VLOOKUP(CI$276,UI!$A$12:$O$51,VLOOKUP(CI$279,$B$276:$C$278,2,0),0)/1000))&gt;0),1,TRUNC(VLOOKUP($E297,'Container Panel'!$B$41:$Z$100,$D297,0)/(VLOOKUP(CI$276,UI!$A$12:$O$51,VLOOKUP(CI$279,$B$276:$C$278,2,0),0)/1000)))),"")</f>
        <v/>
      </c>
      <c r="CJ297" s="145" t="str">
        <f>IFERROR(IF(AND(CJ$272=list!$D$3,'Box Calculation'!CJ$279&lt;&gt;"h",$E297&lt;&gt;0),0,IF(AND(CJ$273=list!$D$2,$E297&lt;&gt;0,TRUNC(VLOOKUP($E297,'Container Panel'!$B$41:$Z$100,$D297,0)/(VLOOKUP(CJ$276,UI!$A$12:$O$51,VLOOKUP(CJ$279,$B$276:$C$278,2,0),0)/1000))&gt;0),1,TRUNC(VLOOKUP($E297,'Container Panel'!$B$41:$Z$100,$D297,0)/(VLOOKUP(CJ$276,UI!$A$12:$O$51,VLOOKUP(CJ$279,$B$276:$C$278,2,0),0)/1000)))),"")</f>
        <v/>
      </c>
      <c r="CK297" s="145" t="str">
        <f>IFERROR(IF(AND(CK$272=list!$D$3,'Box Calculation'!CK$279&lt;&gt;"h",$E297&lt;&gt;0),0,IF(AND(CK$273=list!$D$2,$E297&lt;&gt;0,TRUNC(VLOOKUP($E297,'Container Panel'!$B$41:$Z$100,$D297,0)/(VLOOKUP(CK$276,UI!$A$12:$O$51,VLOOKUP(CK$279,$B$276:$C$278,2,0),0)/1000))&gt;0),1,TRUNC(VLOOKUP($E297,'Container Panel'!$B$41:$Z$100,$D297,0)/(VLOOKUP(CK$276,UI!$A$12:$O$51,VLOOKUP(CK$279,$B$276:$C$278,2,0),0)/1000)))),"")</f>
        <v/>
      </c>
      <c r="CL297" s="145" t="str">
        <f>IFERROR(IF(AND(CL$272=list!$D$3,'Box Calculation'!CL$279&lt;&gt;"h",$E297&lt;&gt;0),0,IF(AND(CL$273=list!$D$2,$E297&lt;&gt;0,TRUNC(VLOOKUP($E297,'Container Panel'!$B$41:$Z$100,$D297,0)/(VLOOKUP(CL$276,UI!$A$12:$O$51,VLOOKUP(CL$279,$B$276:$C$278,2,0),0)/1000))&gt;0),1,TRUNC(VLOOKUP($E297,'Container Panel'!$B$41:$Z$100,$D297,0)/(VLOOKUP(CL$276,UI!$A$12:$O$51,VLOOKUP(CL$279,$B$276:$C$278,2,0),0)/1000)))),"")</f>
        <v/>
      </c>
      <c r="CM297" s="145" t="str">
        <f>IFERROR(IF(AND(CM$272=list!$D$3,'Box Calculation'!CM$279&lt;&gt;"h",$E297&lt;&gt;0),0,IF(AND(CM$273=list!$D$2,$E297&lt;&gt;0,TRUNC(VLOOKUP($E297,'Container Panel'!$B$41:$Z$100,$D297,0)/(VLOOKUP(CM$276,UI!$A$12:$O$51,VLOOKUP(CM$279,$B$276:$C$278,2,0),0)/1000))&gt;0),1,TRUNC(VLOOKUP($E297,'Container Panel'!$B$41:$Z$100,$D297,0)/(VLOOKUP(CM$276,UI!$A$12:$O$51,VLOOKUP(CM$279,$B$276:$C$278,2,0),0)/1000)))),"")</f>
        <v/>
      </c>
      <c r="CN297" s="145" t="str">
        <f>IFERROR(IF(AND(CN$272=list!$D$3,'Box Calculation'!CN$279&lt;&gt;"h",$E297&lt;&gt;0),0,IF(AND(CN$273=list!$D$2,$E297&lt;&gt;0,TRUNC(VLOOKUP($E297,'Container Panel'!$B$41:$Z$100,$D297,0)/(VLOOKUP(CN$276,UI!$A$12:$O$51,VLOOKUP(CN$279,$B$276:$C$278,2,0),0)/1000))&gt;0),1,TRUNC(VLOOKUP($E297,'Container Panel'!$B$41:$Z$100,$D297,0)/(VLOOKUP(CN$276,UI!$A$12:$O$51,VLOOKUP(CN$279,$B$276:$C$278,2,0),0)/1000)))),"")</f>
        <v/>
      </c>
      <c r="CO297" s="145" t="str">
        <f>IFERROR(IF(AND(CO$272=list!$D$3,'Box Calculation'!CO$279&lt;&gt;"h",$E297&lt;&gt;0),0,IF(AND(CO$273=list!$D$2,$E297&lt;&gt;0,TRUNC(VLOOKUP($E297,'Container Panel'!$B$41:$Z$100,$D297,0)/(VLOOKUP(CO$276,UI!$A$12:$O$51,VLOOKUP(CO$279,$B$276:$C$278,2,0),0)/1000))&gt;0),1,TRUNC(VLOOKUP($E297,'Container Panel'!$B$41:$Z$100,$D297,0)/(VLOOKUP(CO$276,UI!$A$12:$O$51,VLOOKUP(CO$279,$B$276:$C$278,2,0),0)/1000)))),"")</f>
        <v/>
      </c>
      <c r="CP297" s="145" t="str">
        <f>IFERROR(IF(AND(CP$272=list!$D$3,'Box Calculation'!CP$279&lt;&gt;"h",$E297&lt;&gt;0),0,IF(AND(CP$273=list!$D$2,$E297&lt;&gt;0,TRUNC(VLOOKUP($E297,'Container Panel'!$B$41:$Z$100,$D297,0)/(VLOOKUP(CP$276,UI!$A$12:$O$51,VLOOKUP(CP$279,$B$276:$C$278,2,0),0)/1000))&gt;0),1,TRUNC(VLOOKUP($E297,'Container Panel'!$B$41:$Z$100,$D297,0)/(VLOOKUP(CP$276,UI!$A$12:$O$51,VLOOKUP(CP$279,$B$276:$C$278,2,0),0)/1000)))),"")</f>
        <v/>
      </c>
      <c r="CQ297" s="145" t="str">
        <f>IFERROR(IF(AND(CQ$272=list!$D$3,'Box Calculation'!CQ$279&lt;&gt;"h",$E297&lt;&gt;0),0,IF(AND(CQ$273=list!$D$2,$E297&lt;&gt;0,TRUNC(VLOOKUP($E297,'Container Panel'!$B$41:$Z$100,$D297,0)/(VLOOKUP(CQ$276,UI!$A$12:$O$51,VLOOKUP(CQ$279,$B$276:$C$278,2,0),0)/1000))&gt;0),1,TRUNC(VLOOKUP($E297,'Container Panel'!$B$41:$Z$100,$D297,0)/(VLOOKUP(CQ$276,UI!$A$12:$O$51,VLOOKUP(CQ$279,$B$276:$C$278,2,0),0)/1000)))),"")</f>
        <v/>
      </c>
      <c r="CR297" s="145" t="str">
        <f>IFERROR(IF(AND(CR$272=list!$D$3,'Box Calculation'!CR$279&lt;&gt;"h",$E297&lt;&gt;0),0,IF(AND(CR$273=list!$D$2,$E297&lt;&gt;0,TRUNC(VLOOKUP($E297,'Container Panel'!$B$41:$Z$100,$D297,0)/(VLOOKUP(CR$276,UI!$A$12:$O$51,VLOOKUP(CR$279,$B$276:$C$278,2,0),0)/1000))&gt;0),1,TRUNC(VLOOKUP($E297,'Container Panel'!$B$41:$Z$100,$D297,0)/(VLOOKUP(CR$276,UI!$A$12:$O$51,VLOOKUP(CR$279,$B$276:$C$278,2,0),0)/1000)))),"")</f>
        <v/>
      </c>
      <c r="CS297" s="145" t="str">
        <f>IFERROR(IF(AND(CS$272=list!$D$3,'Box Calculation'!CS$279&lt;&gt;"h",$E297&lt;&gt;0),0,IF(AND(CS$273=list!$D$2,$E297&lt;&gt;0,TRUNC(VLOOKUP($E297,'Container Panel'!$B$41:$Z$100,$D297,0)/(VLOOKUP(CS$276,UI!$A$12:$O$51,VLOOKUP(CS$279,$B$276:$C$278,2,0),0)/1000))&gt;0),1,TRUNC(VLOOKUP($E297,'Container Panel'!$B$41:$Z$100,$D297,0)/(VLOOKUP(CS$276,UI!$A$12:$O$51,VLOOKUP(CS$279,$B$276:$C$278,2,0),0)/1000)))),"")</f>
        <v/>
      </c>
      <c r="CT297" s="145" t="str">
        <f>IFERROR(IF(AND(CT$272=list!$D$3,'Box Calculation'!CT$279&lt;&gt;"h",$E297&lt;&gt;0),0,IF(AND(CT$273=list!$D$2,$E297&lt;&gt;0,TRUNC(VLOOKUP($E297,'Container Panel'!$B$41:$Z$100,$D297,0)/(VLOOKUP(CT$276,UI!$A$12:$O$51,VLOOKUP(CT$279,$B$276:$C$278,2,0),0)/1000))&gt;0),1,TRUNC(VLOOKUP($E297,'Container Panel'!$B$41:$Z$100,$D297,0)/(VLOOKUP(CT$276,UI!$A$12:$O$51,VLOOKUP(CT$279,$B$276:$C$278,2,0),0)/1000)))),"")</f>
        <v/>
      </c>
      <c r="CU297" s="145" t="str">
        <f>IFERROR(IF(AND(CU$272=list!$D$3,'Box Calculation'!CU$279&lt;&gt;"h",$E297&lt;&gt;0),0,IF(AND(CU$273=list!$D$2,$E297&lt;&gt;0,TRUNC(VLOOKUP($E297,'Container Panel'!$B$41:$Z$100,$D297,0)/(VLOOKUP(CU$276,UI!$A$12:$O$51,VLOOKUP(CU$279,$B$276:$C$278,2,0),0)/1000))&gt;0),1,TRUNC(VLOOKUP($E297,'Container Panel'!$B$41:$Z$100,$D297,0)/(VLOOKUP(CU$276,UI!$A$12:$O$51,VLOOKUP(CU$279,$B$276:$C$278,2,0),0)/1000)))),"")</f>
        <v/>
      </c>
      <c r="CV297" s="145" t="str">
        <f>IFERROR(IF(AND(CV$272=list!$D$3,'Box Calculation'!CV$279&lt;&gt;"h",$E297&lt;&gt;0),0,IF(AND(CV$273=list!$D$2,$E297&lt;&gt;0,TRUNC(VLOOKUP($E297,'Container Panel'!$B$41:$Z$100,$D297,0)/(VLOOKUP(CV$276,UI!$A$12:$O$51,VLOOKUP(CV$279,$B$276:$C$278,2,0),0)/1000))&gt;0),1,TRUNC(VLOOKUP($E297,'Container Panel'!$B$41:$Z$100,$D297,0)/(VLOOKUP(CV$276,UI!$A$12:$O$51,VLOOKUP(CV$279,$B$276:$C$278,2,0),0)/1000)))),"")</f>
        <v/>
      </c>
      <c r="CW297" s="145" t="str">
        <f>IFERROR(IF(AND(CW$272=list!$D$3,'Box Calculation'!CW$279&lt;&gt;"h",$E297&lt;&gt;0),0,IF(AND(CW$273=list!$D$2,$E297&lt;&gt;0,TRUNC(VLOOKUP($E297,'Container Panel'!$B$41:$Z$100,$D297,0)/(VLOOKUP(CW$276,UI!$A$12:$O$51,VLOOKUP(CW$279,$B$276:$C$278,2,0),0)/1000))&gt;0),1,TRUNC(VLOOKUP($E297,'Container Panel'!$B$41:$Z$100,$D297,0)/(VLOOKUP(CW$276,UI!$A$12:$O$51,VLOOKUP(CW$279,$B$276:$C$278,2,0),0)/1000)))),"")</f>
        <v/>
      </c>
      <c r="CX297" s="145" t="str">
        <f>IFERROR(IF(AND(CX$272=list!$D$3,'Box Calculation'!CX$279&lt;&gt;"h",$E297&lt;&gt;0),0,IF(AND(CX$273=list!$D$2,$E297&lt;&gt;0,TRUNC(VLOOKUP($E297,'Container Panel'!$B$41:$Z$100,$D297,0)/(VLOOKUP(CX$276,UI!$A$12:$O$51,VLOOKUP(CX$279,$B$276:$C$278,2,0),0)/1000))&gt;0),1,TRUNC(VLOOKUP($E297,'Container Panel'!$B$41:$Z$100,$D297,0)/(VLOOKUP(CX$276,UI!$A$12:$O$51,VLOOKUP(CX$279,$B$276:$C$278,2,0),0)/1000)))),"")</f>
        <v/>
      </c>
      <c r="CY297" s="145" t="str">
        <f>IFERROR(IF(AND(CY$272=list!$D$3,'Box Calculation'!CY$279&lt;&gt;"h",$E297&lt;&gt;0),0,IF(AND(CY$273=list!$D$2,$E297&lt;&gt;0,TRUNC(VLOOKUP($E297,'Container Panel'!$B$41:$Z$100,$D297,0)/(VLOOKUP(CY$276,UI!$A$12:$O$51,VLOOKUP(CY$279,$B$276:$C$278,2,0),0)/1000))&gt;0),1,TRUNC(VLOOKUP($E297,'Container Panel'!$B$41:$Z$100,$D297,0)/(VLOOKUP(CY$276,UI!$A$12:$O$51,VLOOKUP(CY$279,$B$276:$C$278,2,0),0)/1000)))),"")</f>
        <v/>
      </c>
      <c r="CZ297" s="145" t="str">
        <f>IFERROR(IF(AND(CZ$272=list!$D$3,'Box Calculation'!CZ$279&lt;&gt;"h",$E297&lt;&gt;0),0,IF(AND(CZ$273=list!$D$2,$E297&lt;&gt;0,TRUNC(VLOOKUP($E297,'Container Panel'!$B$41:$Z$100,$D297,0)/(VLOOKUP(CZ$276,UI!$A$12:$O$51,VLOOKUP(CZ$279,$B$276:$C$278,2,0),0)/1000))&gt;0),1,TRUNC(VLOOKUP($E297,'Container Panel'!$B$41:$Z$100,$D297,0)/(VLOOKUP(CZ$276,UI!$A$12:$O$51,VLOOKUP(CZ$279,$B$276:$C$278,2,0),0)/1000)))),"")</f>
        <v/>
      </c>
      <c r="DA297" s="145" t="str">
        <f>IFERROR(IF(AND(DA$272=list!$D$3,'Box Calculation'!DA$279&lt;&gt;"h",$E297&lt;&gt;0),0,IF(AND(DA$273=list!$D$2,$E297&lt;&gt;0,TRUNC(VLOOKUP($E297,'Container Panel'!$B$41:$Z$100,$D297,0)/(VLOOKUP(DA$276,UI!$A$12:$O$51,VLOOKUP(DA$279,$B$276:$C$278,2,0),0)/1000))&gt;0),1,TRUNC(VLOOKUP($E297,'Container Panel'!$B$41:$Z$100,$D297,0)/(VLOOKUP(DA$276,UI!$A$12:$O$51,VLOOKUP(DA$279,$B$276:$C$278,2,0),0)/1000)))),"")</f>
        <v/>
      </c>
      <c r="DB297" s="145" t="str">
        <f>IFERROR(IF(AND(DB$272=list!$D$3,'Box Calculation'!DB$279&lt;&gt;"h",$E297&lt;&gt;0),0,IF(AND(DB$273=list!$D$2,$E297&lt;&gt;0,TRUNC(VLOOKUP($E297,'Container Panel'!$B$41:$Z$100,$D297,0)/(VLOOKUP(DB$276,UI!$A$12:$O$51,VLOOKUP(DB$279,$B$276:$C$278,2,0),0)/1000))&gt;0),1,TRUNC(VLOOKUP($E297,'Container Panel'!$B$41:$Z$100,$D297,0)/(VLOOKUP(DB$276,UI!$A$12:$O$51,VLOOKUP(DB$279,$B$276:$C$278,2,0),0)/1000)))),"")</f>
        <v/>
      </c>
      <c r="DC297" s="145" t="str">
        <f>IFERROR(IF(AND(DC$272=list!$D$3,'Box Calculation'!DC$279&lt;&gt;"h",$E297&lt;&gt;0),0,IF(AND(DC$273=list!$D$2,$E297&lt;&gt;0,TRUNC(VLOOKUP($E297,'Container Panel'!$B$41:$Z$100,$D297,0)/(VLOOKUP(DC$276,UI!$A$12:$O$51,VLOOKUP(DC$279,$B$276:$C$278,2,0),0)/1000))&gt;0),1,TRUNC(VLOOKUP($E297,'Container Panel'!$B$41:$Z$100,$D297,0)/(VLOOKUP(DC$276,UI!$A$12:$O$51,VLOOKUP(DC$279,$B$276:$C$278,2,0),0)/1000)))),"")</f>
        <v/>
      </c>
      <c r="DD297" s="145" t="str">
        <f>IFERROR(IF(AND(DD$272=list!$D$3,'Box Calculation'!DD$279&lt;&gt;"h",$E297&lt;&gt;0),0,IF(AND(DD$273=list!$D$2,$E297&lt;&gt;0,TRUNC(VLOOKUP($E297,'Container Panel'!$B$41:$Z$100,$D297,0)/(VLOOKUP(DD$276,UI!$A$12:$O$51,VLOOKUP(DD$279,$B$276:$C$278,2,0),0)/1000))&gt;0),1,TRUNC(VLOOKUP($E297,'Container Panel'!$B$41:$Z$100,$D297,0)/(VLOOKUP(DD$276,UI!$A$12:$O$51,VLOOKUP(DD$279,$B$276:$C$278,2,0),0)/1000)))),"")</f>
        <v/>
      </c>
      <c r="DE297" s="145" t="str">
        <f>IFERROR(IF(AND(DE$272=list!$D$3,'Box Calculation'!DE$279&lt;&gt;"h",$E297&lt;&gt;0),0,IF(AND(DE$273=list!$D$2,$E297&lt;&gt;0,TRUNC(VLOOKUP($E297,'Container Panel'!$B$41:$Z$100,$D297,0)/(VLOOKUP(DE$276,UI!$A$12:$O$51,VLOOKUP(DE$279,$B$276:$C$278,2,0),0)/1000))&gt;0),1,TRUNC(VLOOKUP($E297,'Container Panel'!$B$41:$Z$100,$D297,0)/(VLOOKUP(DE$276,UI!$A$12:$O$51,VLOOKUP(DE$279,$B$276:$C$278,2,0),0)/1000)))),"")</f>
        <v/>
      </c>
      <c r="DF297" s="145" t="str">
        <f>IFERROR(IF(AND(DF$272=list!$D$3,'Box Calculation'!DF$279&lt;&gt;"h",$E297&lt;&gt;0),0,IF(AND(DF$273=list!$D$2,$E297&lt;&gt;0,TRUNC(VLOOKUP($E297,'Container Panel'!$B$41:$Z$100,$D297,0)/(VLOOKUP(DF$276,UI!$A$12:$O$51,VLOOKUP(DF$279,$B$276:$C$278,2,0),0)/1000))&gt;0),1,TRUNC(VLOOKUP($E297,'Container Panel'!$B$41:$Z$100,$D297,0)/(VLOOKUP(DF$276,UI!$A$12:$O$51,VLOOKUP(DF$279,$B$276:$C$278,2,0),0)/1000)))),"")</f>
        <v/>
      </c>
      <c r="DG297" s="145" t="str">
        <f>IFERROR(IF(AND(DG$272=list!$D$3,'Box Calculation'!DG$279&lt;&gt;"h",$E297&lt;&gt;0),0,IF(AND(DG$273=list!$D$2,$E297&lt;&gt;0,TRUNC(VLOOKUP($E297,'Container Panel'!$B$41:$Z$100,$D297,0)/(VLOOKUP(DG$276,UI!$A$12:$O$51,VLOOKUP(DG$279,$B$276:$C$278,2,0),0)/1000))&gt;0),1,TRUNC(VLOOKUP($E297,'Container Panel'!$B$41:$Z$100,$D297,0)/(VLOOKUP(DG$276,UI!$A$12:$O$51,VLOOKUP(DG$279,$B$276:$C$278,2,0),0)/1000)))),"")</f>
        <v/>
      </c>
      <c r="DH297" s="145" t="str">
        <f>IFERROR(IF(AND(DH$272=list!$D$3,'Box Calculation'!DH$279&lt;&gt;"h",$E297&lt;&gt;0),0,IF(AND(DH$273=list!$D$2,$E297&lt;&gt;0,TRUNC(VLOOKUP($E297,'Container Panel'!$B$41:$Z$100,$D297,0)/(VLOOKUP(DH$276,UI!$A$12:$O$51,VLOOKUP(DH$279,$B$276:$C$278,2,0),0)/1000))&gt;0),1,TRUNC(VLOOKUP($E297,'Container Panel'!$B$41:$Z$100,$D297,0)/(VLOOKUP(DH$276,UI!$A$12:$O$51,VLOOKUP(DH$279,$B$276:$C$278,2,0),0)/1000)))),"")</f>
        <v/>
      </c>
      <c r="DI297" s="145" t="str">
        <f>IFERROR(IF(AND(DI$272=list!$D$3,'Box Calculation'!DI$279&lt;&gt;"h",$E297&lt;&gt;0),0,IF(AND(DI$273=list!$D$2,$E297&lt;&gt;0,TRUNC(VLOOKUP($E297,'Container Panel'!$B$41:$Z$100,$D297,0)/(VLOOKUP(DI$276,UI!$A$12:$O$51,VLOOKUP(DI$279,$B$276:$C$278,2,0),0)/1000))&gt;0),1,TRUNC(VLOOKUP($E297,'Container Panel'!$B$41:$Z$100,$D297,0)/(VLOOKUP(DI$276,UI!$A$12:$O$51,VLOOKUP(DI$279,$B$276:$C$278,2,0),0)/1000)))),"")</f>
        <v/>
      </c>
      <c r="DJ297" s="145" t="str">
        <f>IFERROR(IF(AND(DJ$272=list!$D$3,'Box Calculation'!DJ$279&lt;&gt;"h",$E297&lt;&gt;0),0,IF(AND(DJ$273=list!$D$2,$E297&lt;&gt;0,TRUNC(VLOOKUP($E297,'Container Panel'!$B$41:$Z$100,$D297,0)/(VLOOKUP(DJ$276,UI!$A$12:$O$51,VLOOKUP(DJ$279,$B$276:$C$278,2,0),0)/1000))&gt;0),1,TRUNC(VLOOKUP($E297,'Container Panel'!$B$41:$Z$100,$D297,0)/(VLOOKUP(DJ$276,UI!$A$12:$O$51,VLOOKUP(DJ$279,$B$276:$C$278,2,0),0)/1000)))),"")</f>
        <v/>
      </c>
      <c r="DK297" s="145" t="str">
        <f>IFERROR(IF(AND(DK$272=list!$D$3,'Box Calculation'!DK$279&lt;&gt;"h",$E297&lt;&gt;0),0,IF(AND(DK$273=list!$D$2,$E297&lt;&gt;0,TRUNC(VLOOKUP($E297,'Container Panel'!$B$41:$Z$100,$D297,0)/(VLOOKUP(DK$276,UI!$A$12:$O$51,VLOOKUP(DK$279,$B$276:$C$278,2,0),0)/1000))&gt;0),1,TRUNC(VLOOKUP($E297,'Container Panel'!$B$41:$Z$100,$D297,0)/(VLOOKUP(DK$276,UI!$A$12:$O$51,VLOOKUP(DK$279,$B$276:$C$278,2,0),0)/1000)))),"")</f>
        <v/>
      </c>
      <c r="DL297" s="145" t="str">
        <f>IFERROR(IF(AND(DL$272=list!$D$3,'Box Calculation'!DL$279&lt;&gt;"h",$E297&lt;&gt;0),0,IF(AND(DL$273=list!$D$2,$E297&lt;&gt;0,TRUNC(VLOOKUP($E297,'Container Panel'!$B$41:$Z$100,$D297,0)/(VLOOKUP(DL$276,UI!$A$12:$O$51,VLOOKUP(DL$279,$B$276:$C$278,2,0),0)/1000))&gt;0),1,TRUNC(VLOOKUP($E297,'Container Panel'!$B$41:$Z$100,$D297,0)/(VLOOKUP(DL$276,UI!$A$12:$O$51,VLOOKUP(DL$279,$B$276:$C$278,2,0),0)/1000)))),"")</f>
        <v/>
      </c>
      <c r="DM297" s="145" t="str">
        <f>IFERROR(IF(AND(DM$272=list!$D$3,'Box Calculation'!DM$279&lt;&gt;"h",$E297&lt;&gt;0),0,IF(AND(DM$273=list!$D$2,$E297&lt;&gt;0,TRUNC(VLOOKUP($E297,'Container Panel'!$B$41:$Z$100,$D297,0)/(VLOOKUP(DM$276,UI!$A$12:$O$51,VLOOKUP(DM$279,$B$276:$C$278,2,0),0)/1000))&gt;0),1,TRUNC(VLOOKUP($E297,'Container Panel'!$B$41:$Z$100,$D297,0)/(VLOOKUP(DM$276,UI!$A$12:$O$51,VLOOKUP(DM$279,$B$276:$C$278,2,0),0)/1000)))),"")</f>
        <v/>
      </c>
      <c r="DN297" s="145" t="str">
        <f>IFERROR(IF(AND(DN$272=list!$D$3,'Box Calculation'!DN$279&lt;&gt;"h",$E297&lt;&gt;0),0,IF(AND(DN$273=list!$D$2,$E297&lt;&gt;0,TRUNC(VLOOKUP($E297,'Container Panel'!$B$41:$Z$100,$D297,0)/(VLOOKUP(DN$276,UI!$A$12:$O$51,VLOOKUP(DN$279,$B$276:$C$278,2,0),0)/1000))&gt;0),1,TRUNC(VLOOKUP($E297,'Container Panel'!$B$41:$Z$100,$D297,0)/(VLOOKUP(DN$276,UI!$A$12:$O$51,VLOOKUP(DN$279,$B$276:$C$278,2,0),0)/1000)))),"")</f>
        <v/>
      </c>
      <c r="DO297" s="145" t="str">
        <f>IFERROR(IF(AND(DO$272=list!$D$3,'Box Calculation'!DO$279&lt;&gt;"h",$E297&lt;&gt;0),0,IF(AND(DO$273=list!$D$2,$E297&lt;&gt;0,TRUNC(VLOOKUP($E297,'Container Panel'!$B$41:$Z$100,$D297,0)/(VLOOKUP(DO$276,UI!$A$12:$O$51,VLOOKUP(DO$279,$B$276:$C$278,2,0),0)/1000))&gt;0),1,TRUNC(VLOOKUP($E297,'Container Panel'!$B$41:$Z$100,$D297,0)/(VLOOKUP(DO$276,UI!$A$12:$O$51,VLOOKUP(DO$279,$B$276:$C$278,2,0),0)/1000)))),"")</f>
        <v/>
      </c>
      <c r="DP297" s="145" t="str">
        <f>IFERROR(IF(AND(DP$272=list!$D$3,'Box Calculation'!DP$279&lt;&gt;"h",$E297&lt;&gt;0),0,IF(AND(DP$273=list!$D$2,$E297&lt;&gt;0,TRUNC(VLOOKUP($E297,'Container Panel'!$B$41:$Z$100,$D297,0)/(VLOOKUP(DP$276,UI!$A$12:$O$51,VLOOKUP(DP$279,$B$276:$C$278,2,0),0)/1000))&gt;0),1,TRUNC(VLOOKUP($E297,'Container Panel'!$B$41:$Z$100,$D297,0)/(VLOOKUP(DP$276,UI!$A$12:$O$51,VLOOKUP(DP$279,$B$276:$C$278,2,0),0)/1000)))),"")</f>
        <v/>
      </c>
      <c r="DQ297" s="145" t="str">
        <f>IFERROR(IF(AND(DQ$272=list!$D$3,'Box Calculation'!DQ$279&lt;&gt;"h",$E297&lt;&gt;0),0,IF(AND(DQ$273=list!$D$2,$E297&lt;&gt;0,TRUNC(VLOOKUP($E297,'Container Panel'!$B$41:$Z$100,$D297,0)/(VLOOKUP(DQ$276,UI!$A$12:$O$51,VLOOKUP(DQ$279,$B$276:$C$278,2,0),0)/1000))&gt;0),1,TRUNC(VLOOKUP($E297,'Container Panel'!$B$41:$Z$100,$D297,0)/(VLOOKUP(DQ$276,UI!$A$12:$O$51,VLOOKUP(DQ$279,$B$276:$C$278,2,0),0)/1000)))),"")</f>
        <v/>
      </c>
      <c r="DR297" s="145" t="str">
        <f>IFERROR(IF(AND(DR$272=list!$D$3,'Box Calculation'!DR$279&lt;&gt;"h",$E297&lt;&gt;0),0,IF(AND(DR$273=list!$D$2,$E297&lt;&gt;0,TRUNC(VLOOKUP($E297,'Container Panel'!$B$41:$Z$100,$D297,0)/(VLOOKUP(DR$276,UI!$A$12:$O$51,VLOOKUP(DR$279,$B$276:$C$278,2,0),0)/1000))&gt;0),1,TRUNC(VLOOKUP($E297,'Container Panel'!$B$41:$Z$100,$D297,0)/(VLOOKUP(DR$276,UI!$A$12:$O$51,VLOOKUP(DR$279,$B$276:$C$278,2,0),0)/1000)))),"")</f>
        <v/>
      </c>
      <c r="DS297" s="145" t="str">
        <f>IFERROR(IF(AND(DS$272=list!$D$3,'Box Calculation'!DS$279&lt;&gt;"h",$E297&lt;&gt;0),0,IF(AND(DS$273=list!$D$2,$E297&lt;&gt;0,TRUNC(VLOOKUP($E297,'Container Panel'!$B$41:$Z$100,$D297,0)/(VLOOKUP(DS$276,UI!$A$12:$O$51,VLOOKUP(DS$279,$B$276:$C$278,2,0),0)/1000))&gt;0),1,TRUNC(VLOOKUP($E297,'Container Panel'!$B$41:$Z$100,$D297,0)/(VLOOKUP(DS$276,UI!$A$12:$O$51,VLOOKUP(DS$279,$B$276:$C$278,2,0),0)/1000)))),"")</f>
        <v/>
      </c>
      <c r="DT297" s="145" t="str">
        <f>IFERROR(IF(AND(DT$272=list!$D$3,'Box Calculation'!DT$279&lt;&gt;"h",$E297&lt;&gt;0),0,IF(AND(DT$273=list!$D$2,$E297&lt;&gt;0,TRUNC(VLOOKUP($E297,'Container Panel'!$B$41:$Z$100,$D297,0)/(VLOOKUP(DT$276,UI!$A$12:$O$51,VLOOKUP(DT$279,$B$276:$C$278,2,0),0)/1000))&gt;0),1,TRUNC(VLOOKUP($E297,'Container Panel'!$B$41:$Z$100,$D297,0)/(VLOOKUP(DT$276,UI!$A$12:$O$51,VLOOKUP(DT$279,$B$276:$C$278,2,0),0)/1000)))),"")</f>
        <v/>
      </c>
      <c r="DU297" s="145" t="str">
        <f>IFERROR(IF(AND(DU$272=list!$D$3,'Box Calculation'!DU$279&lt;&gt;"h",$E297&lt;&gt;0),0,IF(AND(DU$273=list!$D$2,$E297&lt;&gt;0,TRUNC(VLOOKUP($E297,'Container Panel'!$B$41:$Z$100,$D297,0)/(VLOOKUP(DU$276,UI!$A$12:$O$51,VLOOKUP(DU$279,$B$276:$C$278,2,0),0)/1000))&gt;0),1,TRUNC(VLOOKUP($E297,'Container Panel'!$B$41:$Z$100,$D297,0)/(VLOOKUP(DU$276,UI!$A$12:$O$51,VLOOKUP(DU$279,$B$276:$C$278,2,0),0)/1000)))),"")</f>
        <v/>
      </c>
      <c r="DV297" s="145" t="str">
        <f>IFERROR(IF(AND(DV$272=list!$D$3,'Box Calculation'!DV$279&lt;&gt;"h",$E297&lt;&gt;0),0,IF(AND(DV$273=list!$D$2,$E297&lt;&gt;0,TRUNC(VLOOKUP($E297,'Container Panel'!$B$41:$Z$100,$D297,0)/(VLOOKUP(DV$276,UI!$A$12:$O$51,VLOOKUP(DV$279,$B$276:$C$278,2,0),0)/1000))&gt;0),1,TRUNC(VLOOKUP($E297,'Container Panel'!$B$41:$Z$100,$D297,0)/(VLOOKUP(DV$276,UI!$A$12:$O$51,VLOOKUP(DV$279,$B$276:$C$278,2,0),0)/1000)))),"")</f>
        <v/>
      </c>
      <c r="DW297" s="145" t="str">
        <f>IFERROR(IF(AND(DW$272=list!$D$3,'Box Calculation'!DW$279&lt;&gt;"h",$E297&lt;&gt;0),0,IF(AND(DW$273=list!$D$2,$E297&lt;&gt;0,TRUNC(VLOOKUP($E297,'Container Panel'!$B$41:$Z$100,$D297,0)/(VLOOKUP(DW$276,UI!$A$12:$O$51,VLOOKUP(DW$279,$B$276:$C$278,2,0),0)/1000))&gt;0),1,TRUNC(VLOOKUP($E297,'Container Panel'!$B$41:$Z$100,$D297,0)/(VLOOKUP(DW$276,UI!$A$12:$O$51,VLOOKUP(DW$279,$B$276:$C$278,2,0),0)/1000)))),"")</f>
        <v/>
      </c>
      <c r="DX297" s="145" t="str">
        <f>IFERROR(IF(AND(DX$272=list!$D$3,'Box Calculation'!DX$279&lt;&gt;"h",$E297&lt;&gt;0),0,IF(AND(DX$273=list!$D$2,$E297&lt;&gt;0,TRUNC(VLOOKUP($E297,'Container Panel'!$B$41:$Z$100,$D297,0)/(VLOOKUP(DX$276,UI!$A$12:$O$51,VLOOKUP(DX$279,$B$276:$C$278,2,0),0)/1000))&gt;0),1,TRUNC(VLOOKUP($E297,'Container Panel'!$B$41:$Z$100,$D297,0)/(VLOOKUP(DX$276,UI!$A$12:$O$51,VLOOKUP(DX$279,$B$276:$C$278,2,0),0)/1000)))),"")</f>
        <v/>
      </c>
      <c r="DY297" s="145" t="str">
        <f>IFERROR(IF(AND(DY$272=list!$D$3,'Box Calculation'!DY$279&lt;&gt;"h",$E297&lt;&gt;0),0,IF(AND(DY$273=list!$D$2,$E297&lt;&gt;0,TRUNC(VLOOKUP($E297,'Container Panel'!$B$41:$Z$100,$D297,0)/(VLOOKUP(DY$276,UI!$A$12:$O$51,VLOOKUP(DY$279,$B$276:$C$278,2,0),0)/1000))&gt;0),1,TRUNC(VLOOKUP($E297,'Container Panel'!$B$41:$Z$100,$D297,0)/(VLOOKUP(DY$276,UI!$A$12:$O$51,VLOOKUP(DY$279,$B$276:$C$278,2,0),0)/1000)))),"")</f>
        <v/>
      </c>
      <c r="DZ297" s="145" t="str">
        <f>IFERROR(IF(AND(DZ$272=list!$D$3,'Box Calculation'!DZ$279&lt;&gt;"h",$E297&lt;&gt;0),0,IF(AND(DZ$273=list!$D$2,$E297&lt;&gt;0,TRUNC(VLOOKUP($E297,'Container Panel'!$B$41:$Z$100,$D297,0)/(VLOOKUP(DZ$276,UI!$A$12:$O$51,VLOOKUP(DZ$279,$B$276:$C$278,2,0),0)/1000))&gt;0),1,TRUNC(VLOOKUP($E297,'Container Panel'!$B$41:$Z$100,$D297,0)/(VLOOKUP(DZ$276,UI!$A$12:$O$51,VLOOKUP(DZ$279,$B$276:$C$278,2,0),0)/1000)))),"")</f>
        <v/>
      </c>
      <c r="EA297" s="145" t="str">
        <f>IFERROR(IF(AND(EA$272=list!$D$3,'Box Calculation'!EA$279&lt;&gt;"h",$E297&lt;&gt;0),0,IF(AND(EA$273=list!$D$2,$E297&lt;&gt;0,TRUNC(VLOOKUP($E297,'Container Panel'!$B$41:$Z$100,$D297,0)/(VLOOKUP(EA$276,UI!$A$12:$O$51,VLOOKUP(EA$279,$B$276:$C$278,2,0),0)/1000))&gt;0),1,TRUNC(VLOOKUP($E297,'Container Panel'!$B$41:$Z$100,$D297,0)/(VLOOKUP(EA$276,UI!$A$12:$O$51,VLOOKUP(EA$279,$B$276:$C$278,2,0),0)/1000)))),"")</f>
        <v/>
      </c>
      <c r="EB297" s="145" t="str">
        <f>IFERROR(IF(AND(EB$272=list!$D$3,'Box Calculation'!EB$279&lt;&gt;"h",$E297&lt;&gt;0),0,IF(AND(EB$273=list!$D$2,$E297&lt;&gt;0,TRUNC(VLOOKUP($E297,'Container Panel'!$B$41:$Z$100,$D297,0)/(VLOOKUP(EB$276,UI!$A$12:$O$51,VLOOKUP(EB$279,$B$276:$C$278,2,0),0)/1000))&gt;0),1,TRUNC(VLOOKUP($E297,'Container Panel'!$B$41:$Z$100,$D297,0)/(VLOOKUP(EB$276,UI!$A$12:$O$51,VLOOKUP(EB$279,$B$276:$C$278,2,0),0)/1000)))),"")</f>
        <v/>
      </c>
      <c r="EC297" s="145" t="str">
        <f>IFERROR(IF(AND(EC$272=list!$D$3,'Box Calculation'!EC$279&lt;&gt;"h",$E297&lt;&gt;0),0,IF(AND(EC$273=list!$D$2,$E297&lt;&gt;0,TRUNC(VLOOKUP($E297,'Container Panel'!$B$41:$Z$100,$D297,0)/(VLOOKUP(EC$276,UI!$A$12:$O$51,VLOOKUP(EC$279,$B$276:$C$278,2,0),0)/1000))&gt;0),1,TRUNC(VLOOKUP($E297,'Container Panel'!$B$41:$Z$100,$D297,0)/(VLOOKUP(EC$276,UI!$A$12:$O$51,VLOOKUP(EC$279,$B$276:$C$278,2,0),0)/1000)))),"")</f>
        <v/>
      </c>
      <c r="ED297" s="145" t="str">
        <f>IFERROR(IF(AND(ED$272=list!$D$3,'Box Calculation'!ED$279&lt;&gt;"h",$E297&lt;&gt;0),0,IF(AND(ED$273=list!$D$2,$E297&lt;&gt;0,TRUNC(VLOOKUP($E297,'Container Panel'!$B$41:$Z$100,$D297,0)/(VLOOKUP(ED$276,UI!$A$12:$O$51,VLOOKUP(ED$279,$B$276:$C$278,2,0),0)/1000))&gt;0),1,TRUNC(VLOOKUP($E297,'Container Panel'!$B$41:$Z$100,$D297,0)/(VLOOKUP(ED$276,UI!$A$12:$O$51,VLOOKUP(ED$279,$B$276:$C$278,2,0),0)/1000)))),"")</f>
        <v/>
      </c>
      <c r="EE297" s="145" t="str">
        <f>IFERROR(IF(AND(EE$272=list!$D$3,'Box Calculation'!EE$279&lt;&gt;"h",$E297&lt;&gt;0),0,IF(AND(EE$273=list!$D$2,$E297&lt;&gt;0,TRUNC(VLOOKUP($E297,'Container Panel'!$B$41:$Z$100,$D297,0)/(VLOOKUP(EE$276,UI!$A$12:$O$51,VLOOKUP(EE$279,$B$276:$C$278,2,0),0)/1000))&gt;0),1,TRUNC(VLOOKUP($E297,'Container Panel'!$B$41:$Z$100,$D297,0)/(VLOOKUP(EE$276,UI!$A$12:$O$51,VLOOKUP(EE$279,$B$276:$C$278,2,0),0)/1000)))),"")</f>
        <v/>
      </c>
      <c r="EF297" s="145" t="str">
        <f>IFERROR(IF(AND(EF$272=list!$D$3,'Box Calculation'!EF$279&lt;&gt;"h",$E297&lt;&gt;0),0,IF(AND(EF$273=list!$D$2,$E297&lt;&gt;0,TRUNC(VLOOKUP($E297,'Container Panel'!$B$41:$Z$100,$D297,0)/(VLOOKUP(EF$276,UI!$A$12:$O$51,VLOOKUP(EF$279,$B$276:$C$278,2,0),0)/1000))&gt;0),1,TRUNC(VLOOKUP($E297,'Container Panel'!$B$41:$Z$100,$D297,0)/(VLOOKUP(EF$276,UI!$A$12:$O$51,VLOOKUP(EF$279,$B$276:$C$278,2,0),0)/1000)))),"")</f>
        <v/>
      </c>
      <c r="EG297" s="145" t="str">
        <f>IFERROR(IF(AND(EG$272=list!$D$3,'Box Calculation'!EG$279&lt;&gt;"h",$E297&lt;&gt;0),0,IF(AND(EG$273=list!$D$2,$E297&lt;&gt;0,TRUNC(VLOOKUP($E297,'Container Panel'!$B$41:$Z$100,$D297,0)/(VLOOKUP(EG$276,UI!$A$12:$O$51,VLOOKUP(EG$279,$B$276:$C$278,2,0),0)/1000))&gt;0),1,TRUNC(VLOOKUP($E297,'Container Panel'!$B$41:$Z$100,$D297,0)/(VLOOKUP(EG$276,UI!$A$12:$O$51,VLOOKUP(EG$279,$B$276:$C$278,2,0),0)/1000)))),"")</f>
        <v/>
      </c>
      <c r="EH297" s="145" t="str">
        <f>IFERROR(IF(AND(EH$272=list!$D$3,'Box Calculation'!EH$279&lt;&gt;"h",$E297&lt;&gt;0),0,IF(AND(EH$273=list!$D$2,$E297&lt;&gt;0,TRUNC(VLOOKUP($E297,'Container Panel'!$B$41:$Z$100,$D297,0)/(VLOOKUP(EH$276,UI!$A$12:$O$51,VLOOKUP(EH$279,$B$276:$C$278,2,0),0)/1000))&gt;0),1,TRUNC(VLOOKUP($E297,'Container Panel'!$B$41:$Z$100,$D297,0)/(VLOOKUP(EH$276,UI!$A$12:$O$51,VLOOKUP(EH$279,$B$276:$C$278,2,0),0)/1000)))),"")</f>
        <v/>
      </c>
      <c r="EI297" s="145" t="str">
        <f>IFERROR(IF(AND(EI$272=list!$D$3,'Box Calculation'!EI$279&lt;&gt;"h",$E297&lt;&gt;0),0,IF(AND(EI$273=list!$D$2,$E297&lt;&gt;0,TRUNC(VLOOKUP($E297,'Container Panel'!$B$41:$Z$100,$D297,0)/(VLOOKUP(EI$276,UI!$A$12:$O$51,VLOOKUP(EI$279,$B$276:$C$278,2,0),0)/1000))&gt;0),1,TRUNC(VLOOKUP($E297,'Container Panel'!$B$41:$Z$100,$D297,0)/(VLOOKUP(EI$276,UI!$A$12:$O$51,VLOOKUP(EI$279,$B$276:$C$278,2,0),0)/1000)))),"")</f>
        <v/>
      </c>
      <c r="EJ297" s="145" t="str">
        <f>IFERROR(IF(AND(EJ$272=list!$D$3,'Box Calculation'!EJ$279&lt;&gt;"h",$E297&lt;&gt;0),0,IF(AND(EJ$273=list!$D$2,$E297&lt;&gt;0,TRUNC(VLOOKUP($E297,'Container Panel'!$B$41:$Z$100,$D297,0)/(VLOOKUP(EJ$276,UI!$A$12:$O$51,VLOOKUP(EJ$279,$B$276:$C$278,2,0),0)/1000))&gt;0),1,TRUNC(VLOOKUP($E297,'Container Panel'!$B$41:$Z$100,$D297,0)/(VLOOKUP(EJ$276,UI!$A$12:$O$51,VLOOKUP(EJ$279,$B$276:$C$278,2,0),0)/1000)))),"")</f>
        <v/>
      </c>
      <c r="EK297" s="145" t="str">
        <f>IFERROR(IF(AND(EK$272=list!$D$3,'Box Calculation'!EK$279&lt;&gt;"h",$E297&lt;&gt;0),0,IF(AND(EK$273=list!$D$2,$E297&lt;&gt;0,TRUNC(VLOOKUP($E297,'Container Panel'!$B$41:$Z$100,$D297,0)/(VLOOKUP(EK$276,UI!$A$12:$O$51,VLOOKUP(EK$279,$B$276:$C$278,2,0),0)/1000))&gt;0),1,TRUNC(VLOOKUP($E297,'Container Panel'!$B$41:$Z$100,$D297,0)/(VLOOKUP(EK$276,UI!$A$12:$O$51,VLOOKUP(EK$279,$B$276:$C$278,2,0),0)/1000)))),"")</f>
        <v/>
      </c>
      <c r="EL297" s="145" t="str">
        <f>IFERROR(IF(AND(EL$272=list!$D$3,'Box Calculation'!EL$279&lt;&gt;"h",$E297&lt;&gt;0),0,IF(AND(EL$273=list!$D$2,$E297&lt;&gt;0,TRUNC(VLOOKUP($E297,'Container Panel'!$B$41:$Z$100,$D297,0)/(VLOOKUP(EL$276,UI!$A$12:$O$51,VLOOKUP(EL$279,$B$276:$C$278,2,0),0)/1000))&gt;0),1,TRUNC(VLOOKUP($E297,'Container Panel'!$B$41:$Z$100,$D297,0)/(VLOOKUP(EL$276,UI!$A$12:$O$51,VLOOKUP(EL$279,$B$276:$C$278,2,0),0)/1000)))),"")</f>
        <v/>
      </c>
      <c r="EM297" s="145" t="str">
        <f>IFERROR(IF(AND(EM$272=list!$D$3,'Box Calculation'!EM$279&lt;&gt;"h",$E297&lt;&gt;0),0,IF(AND(EM$273=list!$D$2,$E297&lt;&gt;0,TRUNC(VLOOKUP($E297,'Container Panel'!$B$41:$Z$100,$D297,0)/(VLOOKUP(EM$276,UI!$A$12:$O$51,VLOOKUP(EM$279,$B$276:$C$278,2,0),0)/1000))&gt;0),1,TRUNC(VLOOKUP($E297,'Container Panel'!$B$41:$Z$100,$D297,0)/(VLOOKUP(EM$276,UI!$A$12:$O$51,VLOOKUP(EM$279,$B$276:$C$278,2,0),0)/1000)))),"")</f>
        <v/>
      </c>
      <c r="EN297" s="145" t="str">
        <f>IFERROR(IF(AND(EN$272=list!$D$3,'Box Calculation'!EN$279&lt;&gt;"h",$E297&lt;&gt;0),0,IF(AND(EN$273=list!$D$2,$E297&lt;&gt;0,TRUNC(VLOOKUP($E297,'Container Panel'!$B$41:$Z$100,$D297,0)/(VLOOKUP(EN$276,UI!$A$12:$O$51,VLOOKUP(EN$279,$B$276:$C$278,2,0),0)/1000))&gt;0),1,TRUNC(VLOOKUP($E297,'Container Panel'!$B$41:$Z$100,$D297,0)/(VLOOKUP(EN$276,UI!$A$12:$O$51,VLOOKUP(EN$279,$B$276:$C$278,2,0),0)/1000)))),"")</f>
        <v/>
      </c>
      <c r="EO297" s="145" t="str">
        <f>IFERROR(IF(AND(EO$272=list!$D$3,'Box Calculation'!EO$279&lt;&gt;"h",$E297&lt;&gt;0),0,IF(AND(EO$273=list!$D$2,$E297&lt;&gt;0,TRUNC(VLOOKUP($E297,'Container Panel'!$B$41:$Z$100,$D297,0)/(VLOOKUP(EO$276,UI!$A$12:$O$51,VLOOKUP(EO$279,$B$276:$C$278,2,0),0)/1000))&gt;0),1,TRUNC(VLOOKUP($E297,'Container Panel'!$B$41:$Z$100,$D297,0)/(VLOOKUP(EO$276,UI!$A$12:$O$51,VLOOKUP(EO$279,$B$276:$C$278,2,0),0)/1000)))),"")</f>
        <v/>
      </c>
      <c r="EP297" s="145" t="str">
        <f>IFERROR(IF(AND(EP$272=list!$D$3,'Box Calculation'!EP$279&lt;&gt;"h",$E297&lt;&gt;0),0,IF(AND(EP$273=list!$D$2,$E297&lt;&gt;0,TRUNC(VLOOKUP($E297,'Container Panel'!$B$41:$Z$100,$D297,0)/(VLOOKUP(EP$276,UI!$A$12:$O$51,VLOOKUP(EP$279,$B$276:$C$278,2,0),0)/1000))&gt;0),1,TRUNC(VLOOKUP($E297,'Container Panel'!$B$41:$Z$100,$D297,0)/(VLOOKUP(EP$276,UI!$A$12:$O$51,VLOOKUP(EP$279,$B$276:$C$278,2,0),0)/1000)))),"")</f>
        <v/>
      </c>
      <c r="EQ297" s="145" t="str">
        <f>IFERROR(IF(AND(EQ$272=list!$D$3,'Box Calculation'!EQ$279&lt;&gt;"h",$E297&lt;&gt;0),0,IF(AND(EQ$273=list!$D$2,$E297&lt;&gt;0,TRUNC(VLOOKUP($E297,'Container Panel'!$B$41:$Z$100,$D297,0)/(VLOOKUP(EQ$276,UI!$A$12:$O$51,VLOOKUP(EQ$279,$B$276:$C$278,2,0),0)/1000))&gt;0),1,TRUNC(VLOOKUP($E297,'Container Panel'!$B$41:$Z$100,$D297,0)/(VLOOKUP(EQ$276,UI!$A$12:$O$51,VLOOKUP(EQ$279,$B$276:$C$278,2,0),0)/1000)))),"")</f>
        <v/>
      </c>
      <c r="ER297" s="145" t="str">
        <f>IFERROR(IF(AND(ER$272=list!$D$3,'Box Calculation'!ER$279&lt;&gt;"h",$E297&lt;&gt;0),0,IF(AND(ER$273=list!$D$2,$E297&lt;&gt;0,TRUNC(VLOOKUP($E297,'Container Panel'!$B$41:$Z$100,$D297,0)/(VLOOKUP(ER$276,UI!$A$12:$O$51,VLOOKUP(ER$279,$B$276:$C$278,2,0),0)/1000))&gt;0),1,TRUNC(VLOOKUP($E297,'Container Panel'!$B$41:$Z$100,$D297,0)/(VLOOKUP(ER$276,UI!$A$12:$O$51,VLOOKUP(ER$279,$B$276:$C$278,2,0),0)/1000)))),"")</f>
        <v/>
      </c>
      <c r="ES297" s="145" t="str">
        <f>IFERROR(IF(AND(ES$272=list!$D$3,'Box Calculation'!ES$279&lt;&gt;"h",$E297&lt;&gt;0),0,IF(AND(ES$273=list!$D$2,$E297&lt;&gt;0,TRUNC(VLOOKUP($E297,'Container Panel'!$B$41:$Z$100,$D297,0)/(VLOOKUP(ES$276,UI!$A$12:$O$51,VLOOKUP(ES$279,$B$276:$C$278,2,0),0)/1000))&gt;0),1,TRUNC(VLOOKUP($E297,'Container Panel'!$B$41:$Z$100,$D297,0)/(VLOOKUP(ES$276,UI!$A$12:$O$51,VLOOKUP(ES$279,$B$276:$C$278,2,0),0)/1000)))),"")</f>
        <v/>
      </c>
      <c r="ET297" s="145" t="str">
        <f>IFERROR(IF(AND(ET$272=list!$D$3,'Box Calculation'!ET$279&lt;&gt;"h",$E297&lt;&gt;0),0,IF(AND(ET$273=list!$D$2,$E297&lt;&gt;0,TRUNC(VLOOKUP($E297,'Container Panel'!$B$41:$Z$100,$D297,0)/(VLOOKUP(ET$276,UI!$A$12:$O$51,VLOOKUP(ET$279,$B$276:$C$278,2,0),0)/1000))&gt;0),1,TRUNC(VLOOKUP($E297,'Container Panel'!$B$41:$Z$100,$D297,0)/(VLOOKUP(ET$276,UI!$A$12:$O$51,VLOOKUP(ET$279,$B$276:$C$278,2,0),0)/1000)))),"")</f>
        <v/>
      </c>
      <c r="EU297" s="145" t="str">
        <f>IFERROR(IF(AND(EU$272=list!$D$3,'Box Calculation'!EU$279&lt;&gt;"h",$E297&lt;&gt;0),0,IF(AND(EU$273=list!$D$2,$E297&lt;&gt;0,TRUNC(VLOOKUP($E297,'Container Panel'!$B$41:$Z$100,$D297,0)/(VLOOKUP(EU$276,UI!$A$12:$O$51,VLOOKUP(EU$279,$B$276:$C$278,2,0),0)/1000))&gt;0),1,TRUNC(VLOOKUP($E297,'Container Panel'!$B$41:$Z$100,$D297,0)/(VLOOKUP(EU$276,UI!$A$12:$O$51,VLOOKUP(EU$279,$B$276:$C$278,2,0),0)/1000)))),"")</f>
        <v/>
      </c>
      <c r="EV297" s="145" t="str">
        <f>IFERROR(IF(AND(EV$272=list!$D$3,'Box Calculation'!EV$279&lt;&gt;"h",$E297&lt;&gt;0),0,IF(AND(EV$273=list!$D$2,$E297&lt;&gt;0,TRUNC(VLOOKUP($E297,'Container Panel'!$B$41:$Z$100,$D297,0)/(VLOOKUP(EV$276,UI!$A$12:$O$51,VLOOKUP(EV$279,$B$276:$C$278,2,0),0)/1000))&gt;0),1,TRUNC(VLOOKUP($E297,'Container Panel'!$B$41:$Z$100,$D297,0)/(VLOOKUP(EV$276,UI!$A$12:$O$51,VLOOKUP(EV$279,$B$276:$C$278,2,0),0)/1000)))),"")</f>
        <v/>
      </c>
      <c r="EW297" s="145" t="str">
        <f>IFERROR(IF(AND(EW$272=list!$D$3,'Box Calculation'!EW$279&lt;&gt;"h",$E297&lt;&gt;0),0,IF(AND(EW$273=list!$D$2,$E297&lt;&gt;0,TRUNC(VLOOKUP($E297,'Container Panel'!$B$41:$Z$100,$D297,0)/(VLOOKUP(EW$276,UI!$A$12:$O$51,VLOOKUP(EW$279,$B$276:$C$278,2,0),0)/1000))&gt;0),1,TRUNC(VLOOKUP($E297,'Container Panel'!$B$41:$Z$100,$D297,0)/(VLOOKUP(EW$276,UI!$A$12:$O$51,VLOOKUP(EW$279,$B$276:$C$278,2,0),0)/1000)))),"")</f>
        <v/>
      </c>
      <c r="EX297" s="145" t="str">
        <f>IFERROR(IF(AND(EX$272=list!$D$3,'Box Calculation'!EX$279&lt;&gt;"h",$E297&lt;&gt;0),0,IF(AND(EX$273=list!$D$2,$E297&lt;&gt;0,TRUNC(VLOOKUP($E297,'Container Panel'!$B$41:$Z$100,$D297,0)/(VLOOKUP(EX$276,UI!$A$12:$O$51,VLOOKUP(EX$279,$B$276:$C$278,2,0),0)/1000))&gt;0),1,TRUNC(VLOOKUP($E297,'Container Panel'!$B$41:$Z$100,$D297,0)/(VLOOKUP(EX$276,UI!$A$12:$O$51,VLOOKUP(EX$279,$B$276:$C$278,2,0),0)/1000)))),"")</f>
        <v/>
      </c>
      <c r="EY297" s="145" t="str">
        <f>IFERROR(IF(AND(EY$272=list!$D$3,'Box Calculation'!EY$279&lt;&gt;"h",$E297&lt;&gt;0),0,IF(AND(EY$273=list!$D$2,$E297&lt;&gt;0,TRUNC(VLOOKUP($E297,'Container Panel'!$B$41:$Z$100,$D297,0)/(VLOOKUP(EY$276,UI!$A$12:$O$51,VLOOKUP(EY$279,$B$276:$C$278,2,0),0)/1000))&gt;0),1,TRUNC(VLOOKUP($E297,'Container Panel'!$B$41:$Z$100,$D297,0)/(VLOOKUP(EY$276,UI!$A$12:$O$51,VLOOKUP(EY$279,$B$276:$C$278,2,0),0)/1000)))),"")</f>
        <v/>
      </c>
      <c r="EZ297" s="145" t="str">
        <f>IFERROR(IF(AND(EZ$272=list!$D$3,'Box Calculation'!EZ$279&lt;&gt;"h",$E297&lt;&gt;0),0,IF(AND(EZ$273=list!$D$2,$E297&lt;&gt;0,TRUNC(VLOOKUP($E297,'Container Panel'!$B$41:$Z$100,$D297,0)/(VLOOKUP(EZ$276,UI!$A$12:$O$51,VLOOKUP(EZ$279,$B$276:$C$278,2,0),0)/1000))&gt;0),1,TRUNC(VLOOKUP($E297,'Container Panel'!$B$41:$Z$100,$D297,0)/(VLOOKUP(EZ$276,UI!$A$12:$O$51,VLOOKUP(EZ$279,$B$276:$C$278,2,0),0)/1000)))),"")</f>
        <v/>
      </c>
      <c r="FA297" s="145" t="str">
        <f>IFERROR(IF(AND(FA$272=list!$D$3,'Box Calculation'!FA$279&lt;&gt;"h",$E297&lt;&gt;0),0,IF(AND(FA$273=list!$D$2,$E297&lt;&gt;0,TRUNC(VLOOKUP($E297,'Container Panel'!$B$41:$Z$100,$D297,0)/(VLOOKUP(FA$276,UI!$A$12:$O$51,VLOOKUP(FA$279,$B$276:$C$278,2,0),0)/1000))&gt;0),1,TRUNC(VLOOKUP($E297,'Container Panel'!$B$41:$Z$100,$D297,0)/(VLOOKUP(FA$276,UI!$A$12:$O$51,VLOOKUP(FA$279,$B$276:$C$278,2,0),0)/1000)))),"")</f>
        <v/>
      </c>
      <c r="FB297" s="145" t="str">
        <f>IFERROR(IF(AND(FB$272=list!$D$3,'Box Calculation'!FB$279&lt;&gt;"h",$E297&lt;&gt;0),0,IF(AND(FB$273=list!$D$2,$E297&lt;&gt;0,TRUNC(VLOOKUP($E297,'Container Panel'!$B$41:$Z$100,$D297,0)/(VLOOKUP(FB$276,UI!$A$12:$O$51,VLOOKUP(FB$279,$B$276:$C$278,2,0),0)/1000))&gt;0),1,TRUNC(VLOOKUP($E297,'Container Panel'!$B$41:$Z$100,$D297,0)/(VLOOKUP(FB$276,UI!$A$12:$O$51,VLOOKUP(FB$279,$B$276:$C$278,2,0),0)/1000)))),"")</f>
        <v/>
      </c>
      <c r="FC297" s="145" t="str">
        <f>IFERROR(IF(AND(FC$272=list!$D$3,'Box Calculation'!FC$279&lt;&gt;"h",$E297&lt;&gt;0),0,IF(AND(FC$273=list!$D$2,$E297&lt;&gt;0,TRUNC(VLOOKUP($E297,'Container Panel'!$B$41:$Z$100,$D297,0)/(VLOOKUP(FC$276,UI!$A$12:$O$51,VLOOKUP(FC$279,$B$276:$C$278,2,0),0)/1000))&gt;0),1,TRUNC(VLOOKUP($E297,'Container Panel'!$B$41:$Z$100,$D297,0)/(VLOOKUP(FC$276,UI!$A$12:$O$51,VLOOKUP(FC$279,$B$276:$C$278,2,0),0)/1000)))),"")</f>
        <v/>
      </c>
      <c r="FD297" s="145" t="str">
        <f>IFERROR(IF(AND(FD$272=list!$D$3,'Box Calculation'!FD$279&lt;&gt;"h",$E297&lt;&gt;0),0,IF(AND(FD$273=list!$D$2,$E297&lt;&gt;0,TRUNC(VLOOKUP($E297,'Container Panel'!$B$41:$Z$100,$D297,0)/(VLOOKUP(FD$276,UI!$A$12:$O$51,VLOOKUP(FD$279,$B$276:$C$278,2,0),0)/1000))&gt;0),1,TRUNC(VLOOKUP($E297,'Container Panel'!$B$41:$Z$100,$D297,0)/(VLOOKUP(FD$276,UI!$A$12:$O$51,VLOOKUP(FD$279,$B$276:$C$278,2,0),0)/1000)))),"")</f>
        <v/>
      </c>
      <c r="FE297" s="145" t="str">
        <f>IFERROR(IF(AND(FE$272=list!$D$3,'Box Calculation'!FE$279&lt;&gt;"h",$E297&lt;&gt;0),0,IF(AND(FE$273=list!$D$2,$E297&lt;&gt;0,TRUNC(VLOOKUP($E297,'Container Panel'!$B$41:$Z$100,$D297,0)/(VLOOKUP(FE$276,UI!$A$12:$O$51,VLOOKUP(FE$279,$B$276:$C$278,2,0),0)/1000))&gt;0),1,TRUNC(VLOOKUP($E297,'Container Panel'!$B$41:$Z$100,$D297,0)/(VLOOKUP(FE$276,UI!$A$12:$O$51,VLOOKUP(FE$279,$B$276:$C$278,2,0),0)/1000)))),"")</f>
        <v/>
      </c>
      <c r="FF297" s="145" t="str">
        <f>IFERROR(IF(AND(FF$272=list!$D$3,'Box Calculation'!FF$279&lt;&gt;"h",$E297&lt;&gt;0),0,IF(AND(FF$273=list!$D$2,$E297&lt;&gt;0,TRUNC(VLOOKUP($E297,'Container Panel'!$B$41:$Z$100,$D297,0)/(VLOOKUP(FF$276,UI!$A$12:$O$51,VLOOKUP(FF$279,$B$276:$C$278,2,0),0)/1000))&gt;0),1,TRUNC(VLOOKUP($E297,'Container Panel'!$B$41:$Z$100,$D297,0)/(VLOOKUP(FF$276,UI!$A$12:$O$51,VLOOKUP(FF$279,$B$276:$C$278,2,0),0)/1000)))),"")</f>
        <v/>
      </c>
      <c r="FG297" s="145" t="str">
        <f>IFERROR(IF(AND(FG$272=list!$D$3,'Box Calculation'!FG$279&lt;&gt;"h",$E297&lt;&gt;0),0,IF(AND(FG$273=list!$D$2,$E297&lt;&gt;0,TRUNC(VLOOKUP($E297,'Container Panel'!$B$41:$Z$100,$D297,0)/(VLOOKUP(FG$276,UI!$A$12:$O$51,VLOOKUP(FG$279,$B$276:$C$278,2,0),0)/1000))&gt;0),1,TRUNC(VLOOKUP($E297,'Container Panel'!$B$41:$Z$100,$D297,0)/(VLOOKUP(FG$276,UI!$A$12:$O$51,VLOOKUP(FG$279,$B$276:$C$278,2,0),0)/1000)))),"")</f>
        <v/>
      </c>
      <c r="FH297" s="145" t="str">
        <f>IFERROR(IF(AND(FH$272=list!$D$3,'Box Calculation'!FH$279&lt;&gt;"h",$E297&lt;&gt;0),0,IF(AND(FH$273=list!$D$2,$E297&lt;&gt;0,TRUNC(VLOOKUP($E297,'Container Panel'!$B$41:$Z$100,$D297,0)/(VLOOKUP(FH$276,UI!$A$12:$O$51,VLOOKUP(FH$279,$B$276:$C$278,2,0),0)/1000))&gt;0),1,TRUNC(VLOOKUP($E297,'Container Panel'!$B$41:$Z$100,$D297,0)/(VLOOKUP(FH$276,UI!$A$12:$O$51,VLOOKUP(FH$279,$B$276:$C$278,2,0),0)/1000)))),"")</f>
        <v/>
      </c>
      <c r="FI297" s="145" t="str">
        <f>IFERROR(IF(AND(FI$272=list!$D$3,'Box Calculation'!FI$279&lt;&gt;"h",$E297&lt;&gt;0),0,IF(AND(FI$273=list!$D$2,$E297&lt;&gt;0,TRUNC(VLOOKUP($E297,'Container Panel'!$B$41:$Z$100,$D297,0)/(VLOOKUP(FI$276,UI!$A$12:$O$51,VLOOKUP(FI$279,$B$276:$C$278,2,0),0)/1000))&gt;0),1,TRUNC(VLOOKUP($E297,'Container Panel'!$B$41:$Z$100,$D297,0)/(VLOOKUP(FI$276,UI!$A$12:$O$51,VLOOKUP(FI$279,$B$276:$C$278,2,0),0)/1000)))),"")</f>
        <v/>
      </c>
      <c r="FJ297" s="145" t="str">
        <f>IFERROR(IF(AND(FJ$272=list!$D$3,'Box Calculation'!FJ$279&lt;&gt;"h",$E297&lt;&gt;0),0,IF(AND(FJ$273=list!$D$2,$E297&lt;&gt;0,TRUNC(VLOOKUP($E297,'Container Panel'!$B$41:$Z$100,$D297,0)/(VLOOKUP(FJ$276,UI!$A$12:$O$51,VLOOKUP(FJ$279,$B$276:$C$278,2,0),0)/1000))&gt;0),1,TRUNC(VLOOKUP($E297,'Container Panel'!$B$41:$Z$100,$D297,0)/(VLOOKUP(FJ$276,UI!$A$12:$O$51,VLOOKUP(FJ$279,$B$276:$C$278,2,0),0)/1000)))),"")</f>
        <v/>
      </c>
      <c r="FK297" s="145" t="str">
        <f>IFERROR(IF(AND(FK$272=list!$D$3,'Box Calculation'!FK$279&lt;&gt;"h",$E297&lt;&gt;0),0,IF(AND(FK$273=list!$D$2,$E297&lt;&gt;0,TRUNC(VLOOKUP($E297,'Container Panel'!$B$41:$Z$100,$D297,0)/(VLOOKUP(FK$276,UI!$A$12:$O$51,VLOOKUP(FK$279,$B$276:$C$278,2,0),0)/1000))&gt;0),1,TRUNC(VLOOKUP($E297,'Container Panel'!$B$41:$Z$100,$D297,0)/(VLOOKUP(FK$276,UI!$A$12:$O$51,VLOOKUP(FK$279,$B$276:$C$278,2,0),0)/1000)))),"")</f>
        <v/>
      </c>
      <c r="FL297" s="145" t="str">
        <f>IFERROR(IF(AND(FL$272=list!$D$3,'Box Calculation'!FL$279&lt;&gt;"h",$E297&lt;&gt;0),0,IF(AND(FL$273=list!$D$2,$E297&lt;&gt;0,TRUNC(VLOOKUP($E297,'Container Panel'!$B$41:$Z$100,$D297,0)/(VLOOKUP(FL$276,UI!$A$12:$O$51,VLOOKUP(FL$279,$B$276:$C$278,2,0),0)/1000))&gt;0),1,TRUNC(VLOOKUP($E297,'Container Panel'!$B$41:$Z$100,$D297,0)/(VLOOKUP(FL$276,UI!$A$12:$O$51,VLOOKUP(FL$279,$B$276:$C$278,2,0),0)/1000)))),"")</f>
        <v/>
      </c>
      <c r="FM297" s="145" t="str">
        <f>IFERROR(IF(AND(FM$272=list!$D$3,'Box Calculation'!FM$279&lt;&gt;"h",$E297&lt;&gt;0),0,IF(AND(FM$273=list!$D$2,$E297&lt;&gt;0,TRUNC(VLOOKUP($E297,'Container Panel'!$B$41:$Z$100,$D297,0)/(VLOOKUP(FM$276,UI!$A$12:$O$51,VLOOKUP(FM$279,$B$276:$C$278,2,0),0)/1000))&gt;0),1,TRUNC(VLOOKUP($E297,'Container Panel'!$B$41:$Z$100,$D297,0)/(VLOOKUP(FM$276,UI!$A$12:$O$51,VLOOKUP(FM$279,$B$276:$C$278,2,0),0)/1000)))),"")</f>
        <v/>
      </c>
      <c r="FN297" s="145" t="str">
        <f>IFERROR(IF(AND(FN$272=list!$D$3,'Box Calculation'!FN$279&lt;&gt;"h",$E297&lt;&gt;0),0,IF(AND(FN$273=list!$D$2,$E297&lt;&gt;0,TRUNC(VLOOKUP($E297,'Container Panel'!$B$41:$Z$100,$D297,0)/(VLOOKUP(FN$276,UI!$A$12:$O$51,VLOOKUP(FN$279,$B$276:$C$278,2,0),0)/1000))&gt;0),1,TRUNC(VLOOKUP($E297,'Container Panel'!$B$41:$Z$100,$D297,0)/(VLOOKUP(FN$276,UI!$A$12:$O$51,VLOOKUP(FN$279,$B$276:$C$278,2,0),0)/1000)))),"")</f>
        <v/>
      </c>
      <c r="FO297" s="145" t="str">
        <f>IFERROR(IF(AND(FO$272=list!$D$3,'Box Calculation'!FO$279&lt;&gt;"h",$E297&lt;&gt;0),0,IF(AND(FO$273=list!$D$2,$E297&lt;&gt;0,TRUNC(VLOOKUP($E297,'Container Panel'!$B$41:$Z$100,$D297,0)/(VLOOKUP(FO$276,UI!$A$12:$O$51,VLOOKUP(FO$279,$B$276:$C$278,2,0),0)/1000))&gt;0),1,TRUNC(VLOOKUP($E297,'Container Panel'!$B$41:$Z$100,$D297,0)/(VLOOKUP(FO$276,UI!$A$12:$O$51,VLOOKUP(FO$279,$B$276:$C$278,2,0),0)/1000)))),"")</f>
        <v/>
      </c>
      <c r="FP297" s="145" t="str">
        <f>IFERROR(IF(AND(FP$272=list!$D$3,'Box Calculation'!FP$279&lt;&gt;"h",$E297&lt;&gt;0),0,IF(AND(FP$273=list!$D$2,$E297&lt;&gt;0,TRUNC(VLOOKUP($E297,'Container Panel'!$B$41:$Z$100,$D297,0)/(VLOOKUP(FP$276,UI!$A$12:$O$51,VLOOKUP(FP$279,$B$276:$C$278,2,0),0)/1000))&gt;0),1,TRUNC(VLOOKUP($E297,'Container Panel'!$B$41:$Z$100,$D297,0)/(VLOOKUP(FP$276,UI!$A$12:$O$51,VLOOKUP(FP$279,$B$276:$C$278,2,0),0)/1000)))),"")</f>
        <v/>
      </c>
      <c r="FQ297" s="145" t="str">
        <f>IFERROR(IF(AND(FQ$272=list!$D$3,'Box Calculation'!FQ$279&lt;&gt;"h",$E297&lt;&gt;0),0,IF(AND(FQ$273=list!$D$2,$E297&lt;&gt;0,TRUNC(VLOOKUP($E297,'Container Panel'!$B$41:$Z$100,$D297,0)/(VLOOKUP(FQ$276,UI!$A$12:$O$51,VLOOKUP(FQ$279,$B$276:$C$278,2,0),0)/1000))&gt;0),1,TRUNC(VLOOKUP($E297,'Container Panel'!$B$41:$Z$100,$D297,0)/(VLOOKUP(FQ$276,UI!$A$12:$O$51,VLOOKUP(FQ$279,$B$276:$C$278,2,0),0)/1000)))),"")</f>
        <v/>
      </c>
      <c r="FR297" s="145" t="str">
        <f>IFERROR(IF(AND(FR$272=list!$D$3,'Box Calculation'!FR$279&lt;&gt;"h",$E297&lt;&gt;0),0,IF(AND(FR$273=list!$D$2,$E297&lt;&gt;0,TRUNC(VLOOKUP($E297,'Container Panel'!$B$41:$Z$100,$D297,0)/(VLOOKUP(FR$276,UI!$A$12:$O$51,VLOOKUP(FR$279,$B$276:$C$278,2,0),0)/1000))&gt;0),1,TRUNC(VLOOKUP($E297,'Container Panel'!$B$41:$Z$100,$D297,0)/(VLOOKUP(FR$276,UI!$A$12:$O$51,VLOOKUP(FR$279,$B$276:$C$278,2,0),0)/1000)))),"")</f>
        <v/>
      </c>
      <c r="FS297" s="145" t="str">
        <f>IFERROR(IF(AND(FS$272=list!$D$3,'Box Calculation'!FS$279&lt;&gt;"h",$E297&lt;&gt;0),0,IF(AND(FS$273=list!$D$2,$E297&lt;&gt;0,TRUNC(VLOOKUP($E297,'Container Panel'!$B$41:$Z$100,$D297,0)/(VLOOKUP(FS$276,UI!$A$12:$O$51,VLOOKUP(FS$279,$B$276:$C$278,2,0),0)/1000))&gt;0),1,TRUNC(VLOOKUP($E297,'Container Panel'!$B$41:$Z$100,$D297,0)/(VLOOKUP(FS$276,UI!$A$12:$O$51,VLOOKUP(FS$279,$B$276:$C$278,2,0),0)/1000)))),"")</f>
        <v/>
      </c>
      <c r="FT297" s="145" t="str">
        <f>IFERROR(IF(AND(FT$272=list!$D$3,'Box Calculation'!FT$279&lt;&gt;"h",$E297&lt;&gt;0),0,IF(AND(FT$273=list!$D$2,$E297&lt;&gt;0,TRUNC(VLOOKUP($E297,'Container Panel'!$B$41:$Z$100,$D297,0)/(VLOOKUP(FT$276,UI!$A$12:$O$51,VLOOKUP(FT$279,$B$276:$C$278,2,0),0)/1000))&gt;0),1,TRUNC(VLOOKUP($E297,'Container Panel'!$B$41:$Z$100,$D297,0)/(VLOOKUP(FT$276,UI!$A$12:$O$51,VLOOKUP(FT$279,$B$276:$C$278,2,0),0)/1000)))),"")</f>
        <v/>
      </c>
      <c r="FU297" s="145" t="str">
        <f>IFERROR(IF(AND(FU$272=list!$D$3,'Box Calculation'!FU$279&lt;&gt;"h",$E297&lt;&gt;0),0,IF(AND(FU$273=list!$D$2,$E297&lt;&gt;0,TRUNC(VLOOKUP($E297,'Container Panel'!$B$41:$Z$100,$D297,0)/(VLOOKUP(FU$276,UI!$A$12:$O$51,VLOOKUP(FU$279,$B$276:$C$278,2,0),0)/1000))&gt;0),1,TRUNC(VLOOKUP($E297,'Container Panel'!$B$41:$Z$100,$D297,0)/(VLOOKUP(FU$276,UI!$A$12:$O$51,VLOOKUP(FU$279,$B$276:$C$278,2,0),0)/1000)))),"")</f>
        <v/>
      </c>
      <c r="FV297" s="145" t="str">
        <f>IFERROR(IF(AND(FV$272=list!$D$3,'Box Calculation'!FV$279&lt;&gt;"h",$E297&lt;&gt;0),0,IF(AND(FV$273=list!$D$2,$E297&lt;&gt;0,TRUNC(VLOOKUP($E297,'Container Panel'!$B$41:$Z$100,$D297,0)/(VLOOKUP(FV$276,UI!$A$12:$O$51,VLOOKUP(FV$279,$B$276:$C$278,2,0),0)/1000))&gt;0),1,TRUNC(VLOOKUP($E297,'Container Panel'!$B$41:$Z$100,$D297,0)/(VLOOKUP(FV$276,UI!$A$12:$O$51,VLOOKUP(FV$279,$B$276:$C$278,2,0),0)/1000)))),"")</f>
        <v/>
      </c>
      <c r="FW297" s="145" t="str">
        <f>IFERROR(IF(AND(FW$272=list!$D$3,'Box Calculation'!FW$279&lt;&gt;"h",$E297&lt;&gt;0),0,IF(AND(FW$273=list!$D$2,$E297&lt;&gt;0,TRUNC(VLOOKUP($E297,'Container Panel'!$B$41:$Z$100,$D297,0)/(VLOOKUP(FW$276,UI!$A$12:$O$51,VLOOKUP(FW$279,$B$276:$C$278,2,0),0)/1000))&gt;0),1,TRUNC(VLOOKUP($E297,'Container Panel'!$B$41:$Z$100,$D297,0)/(VLOOKUP(FW$276,UI!$A$12:$O$51,VLOOKUP(FW$279,$B$276:$C$278,2,0),0)/1000)))),"")</f>
        <v/>
      </c>
      <c r="FX297" s="145" t="str">
        <f>IFERROR(IF(AND(FX$272=list!$D$3,'Box Calculation'!FX$279&lt;&gt;"h",$E297&lt;&gt;0),0,IF(AND(FX$273=list!$D$2,$E297&lt;&gt;0,TRUNC(VLOOKUP($E297,'Container Panel'!$B$41:$Z$100,$D297,0)/(VLOOKUP(FX$276,UI!$A$12:$O$51,VLOOKUP(FX$279,$B$276:$C$278,2,0),0)/1000))&gt;0),1,TRUNC(VLOOKUP($E297,'Container Panel'!$B$41:$Z$100,$D297,0)/(VLOOKUP(FX$276,UI!$A$12:$O$51,VLOOKUP(FX$279,$B$276:$C$278,2,0),0)/1000)))),"")</f>
        <v/>
      </c>
      <c r="FY297" s="145" t="str">
        <f>IFERROR(IF(AND(FY$272=list!$D$3,'Box Calculation'!FY$279&lt;&gt;"h",$E297&lt;&gt;0),0,IF(AND(FY$273=list!$D$2,$E297&lt;&gt;0,TRUNC(VLOOKUP($E297,'Container Panel'!$B$41:$Z$100,$D297,0)/(VLOOKUP(FY$276,UI!$A$12:$O$51,VLOOKUP(FY$279,$B$276:$C$278,2,0),0)/1000))&gt;0),1,TRUNC(VLOOKUP($E297,'Container Panel'!$B$41:$Z$100,$D297,0)/(VLOOKUP(FY$276,UI!$A$12:$O$51,VLOOKUP(FY$279,$B$276:$C$278,2,0),0)/1000)))),"")</f>
        <v/>
      </c>
      <c r="FZ297" s="145" t="str">
        <f>IFERROR(IF(AND(FZ$272=list!$D$3,'Box Calculation'!FZ$279&lt;&gt;"h",$E297&lt;&gt;0),0,IF(AND(FZ$273=list!$D$2,$E297&lt;&gt;0,TRUNC(VLOOKUP($E297,'Container Panel'!$B$41:$Z$100,$D297,0)/(VLOOKUP(FZ$276,UI!$A$12:$O$51,VLOOKUP(FZ$279,$B$276:$C$278,2,0),0)/1000))&gt;0),1,TRUNC(VLOOKUP($E297,'Container Panel'!$B$41:$Z$100,$D297,0)/(VLOOKUP(FZ$276,UI!$A$12:$O$51,VLOOKUP(FZ$279,$B$276:$C$278,2,0),0)/1000)))),"")</f>
        <v/>
      </c>
      <c r="GA297" s="145" t="str">
        <f>IFERROR(IF(AND(GA$272=list!$D$3,'Box Calculation'!GA$279&lt;&gt;"h",$E297&lt;&gt;0),0,IF(AND(GA$273=list!$D$2,$E297&lt;&gt;0,TRUNC(VLOOKUP($E297,'Container Panel'!$B$41:$Z$100,$D297,0)/(VLOOKUP(GA$276,UI!$A$12:$O$51,VLOOKUP(GA$279,$B$276:$C$278,2,0),0)/1000))&gt;0),1,TRUNC(VLOOKUP($E297,'Container Panel'!$B$41:$Z$100,$D297,0)/(VLOOKUP(GA$276,UI!$A$12:$O$51,VLOOKUP(GA$279,$B$276:$C$278,2,0),0)/1000)))),"")</f>
        <v/>
      </c>
      <c r="GB297" s="145" t="str">
        <f>IFERROR(IF(AND(GB$272=list!$D$3,'Box Calculation'!GB$279&lt;&gt;"h",$E297&lt;&gt;0),0,IF(AND(GB$273=list!$D$2,$E297&lt;&gt;0,TRUNC(VLOOKUP($E297,'Container Panel'!$B$41:$Z$100,$D297,0)/(VLOOKUP(GB$276,UI!$A$12:$O$51,VLOOKUP(GB$279,$B$276:$C$278,2,0),0)/1000))&gt;0),1,TRUNC(VLOOKUP($E297,'Container Panel'!$B$41:$Z$100,$D297,0)/(VLOOKUP(GB$276,UI!$A$12:$O$51,VLOOKUP(GB$279,$B$276:$C$278,2,0),0)/1000)))),"")</f>
        <v/>
      </c>
      <c r="GC297" s="145" t="str">
        <f>IFERROR(IF(AND(GC$272=list!$D$3,'Box Calculation'!GC$279&lt;&gt;"h",$E297&lt;&gt;0),0,IF(AND(GC$273=list!$D$2,$E297&lt;&gt;0,TRUNC(VLOOKUP($E297,'Container Panel'!$B$41:$Z$100,$D297,0)/(VLOOKUP(GC$276,UI!$A$12:$O$51,VLOOKUP(GC$279,$B$276:$C$278,2,0),0)/1000))&gt;0),1,TRUNC(VLOOKUP($E297,'Container Panel'!$B$41:$Z$100,$D297,0)/(VLOOKUP(GC$276,UI!$A$12:$O$51,VLOOKUP(GC$279,$B$276:$C$278,2,0),0)/1000)))),"")</f>
        <v/>
      </c>
      <c r="GD297" s="145" t="str">
        <f>IFERROR(IF(AND(GD$272=list!$D$3,'Box Calculation'!GD$279&lt;&gt;"h",$E297&lt;&gt;0),0,IF(AND(GD$273=list!$D$2,$E297&lt;&gt;0,TRUNC(VLOOKUP($E297,'Container Panel'!$B$41:$Z$100,$D297,0)/(VLOOKUP(GD$276,UI!$A$12:$O$51,VLOOKUP(GD$279,$B$276:$C$278,2,0),0)/1000))&gt;0),1,TRUNC(VLOOKUP($E297,'Container Panel'!$B$41:$Z$100,$D297,0)/(VLOOKUP(GD$276,UI!$A$12:$O$51,VLOOKUP(GD$279,$B$276:$C$278,2,0),0)/1000)))),"")</f>
        <v/>
      </c>
      <c r="GE297" s="145" t="str">
        <f>IFERROR(IF(AND(GE$272=list!$D$3,'Box Calculation'!GE$279&lt;&gt;"h",$E297&lt;&gt;0),0,IF(AND(GE$273=list!$D$2,$E297&lt;&gt;0,TRUNC(VLOOKUP($E297,'Container Panel'!$B$41:$Z$100,$D297,0)/(VLOOKUP(GE$276,UI!$A$12:$O$51,VLOOKUP(GE$279,$B$276:$C$278,2,0),0)/1000))&gt;0),1,TRUNC(VLOOKUP($E297,'Container Panel'!$B$41:$Z$100,$D297,0)/(VLOOKUP(GE$276,UI!$A$12:$O$51,VLOOKUP(GE$279,$B$276:$C$278,2,0),0)/1000)))),"")</f>
        <v/>
      </c>
      <c r="GF297" s="145" t="str">
        <f>IFERROR(IF(AND(GF$272=list!$D$3,'Box Calculation'!GF$279&lt;&gt;"h",$E297&lt;&gt;0),0,IF(AND(GF$273=list!$D$2,$E297&lt;&gt;0,TRUNC(VLOOKUP($E297,'Container Panel'!$B$41:$Z$100,$D297,0)/(VLOOKUP(GF$276,UI!$A$12:$O$51,VLOOKUP(GF$279,$B$276:$C$278,2,0),0)/1000))&gt;0),1,TRUNC(VLOOKUP($E297,'Container Panel'!$B$41:$Z$100,$D297,0)/(VLOOKUP(GF$276,UI!$A$12:$O$51,VLOOKUP(GF$279,$B$276:$C$278,2,0),0)/1000)))),"")</f>
        <v/>
      </c>
      <c r="GG297" s="145" t="str">
        <f>IFERROR(IF(AND(GG$272=list!$D$3,'Box Calculation'!GG$279&lt;&gt;"h",$E297&lt;&gt;0),0,IF(AND(GG$273=list!$D$2,$E297&lt;&gt;0,TRUNC(VLOOKUP($E297,'Container Panel'!$B$41:$Z$100,$D297,0)/(VLOOKUP(GG$276,UI!$A$12:$O$51,VLOOKUP(GG$279,$B$276:$C$278,2,0),0)/1000))&gt;0),1,TRUNC(VLOOKUP($E297,'Container Panel'!$B$41:$Z$100,$D297,0)/(VLOOKUP(GG$276,UI!$A$12:$O$51,VLOOKUP(GG$279,$B$276:$C$278,2,0),0)/1000)))),"")</f>
        <v/>
      </c>
      <c r="GH297" s="145" t="str">
        <f>IFERROR(IF(AND(GH$272=list!$D$3,'Box Calculation'!GH$279&lt;&gt;"h",$E297&lt;&gt;0),0,IF(AND(GH$273=list!$D$2,$E297&lt;&gt;0,TRUNC(VLOOKUP($E297,'Container Panel'!$B$41:$Z$100,$D297,0)/(VLOOKUP(GH$276,UI!$A$12:$O$51,VLOOKUP(GH$279,$B$276:$C$278,2,0),0)/1000))&gt;0),1,TRUNC(VLOOKUP($E297,'Container Panel'!$B$41:$Z$100,$D297,0)/(VLOOKUP(GH$276,UI!$A$12:$O$51,VLOOKUP(GH$279,$B$276:$C$278,2,0),0)/1000)))),"")</f>
        <v/>
      </c>
      <c r="GI297" s="145" t="str">
        <f>IFERROR(IF(AND(GI$272=list!$D$3,'Box Calculation'!GI$279&lt;&gt;"h",$E297&lt;&gt;0),0,IF(AND(GI$273=list!$D$2,$E297&lt;&gt;0,TRUNC(VLOOKUP($E297,'Container Panel'!$B$41:$Z$100,$D297,0)/(VLOOKUP(GI$276,UI!$A$12:$O$51,VLOOKUP(GI$279,$B$276:$C$278,2,0),0)/1000))&gt;0),1,TRUNC(VLOOKUP($E297,'Container Panel'!$B$41:$Z$100,$D297,0)/(VLOOKUP(GI$276,UI!$A$12:$O$51,VLOOKUP(GI$279,$B$276:$C$278,2,0),0)/1000)))),"")</f>
        <v/>
      </c>
      <c r="GJ297" s="145" t="str">
        <f>IFERROR(IF(AND(GJ$272=list!$D$3,'Box Calculation'!GJ$279&lt;&gt;"h",$E297&lt;&gt;0),0,IF(AND(GJ$273=list!$D$2,$E297&lt;&gt;0,TRUNC(VLOOKUP($E297,'Container Panel'!$B$41:$Z$100,$D297,0)/(VLOOKUP(GJ$276,UI!$A$12:$O$51,VLOOKUP(GJ$279,$B$276:$C$278,2,0),0)/1000))&gt;0),1,TRUNC(VLOOKUP($E297,'Container Panel'!$B$41:$Z$100,$D297,0)/(VLOOKUP(GJ$276,UI!$A$12:$O$51,VLOOKUP(GJ$279,$B$276:$C$278,2,0),0)/1000)))),"")</f>
        <v/>
      </c>
      <c r="GK297" s="145" t="str">
        <f>IFERROR(IF(AND(GK$272=list!$D$3,'Box Calculation'!GK$279&lt;&gt;"h",$E297&lt;&gt;0),0,IF(AND(GK$273=list!$D$2,$E297&lt;&gt;0,TRUNC(VLOOKUP($E297,'Container Panel'!$B$41:$Z$100,$D297,0)/(VLOOKUP(GK$276,UI!$A$12:$O$51,VLOOKUP(GK$279,$B$276:$C$278,2,0),0)/1000))&gt;0),1,TRUNC(VLOOKUP($E297,'Container Panel'!$B$41:$Z$100,$D297,0)/(VLOOKUP(GK$276,UI!$A$12:$O$51,VLOOKUP(GK$279,$B$276:$C$278,2,0),0)/1000)))),"")</f>
        <v/>
      </c>
      <c r="GL297" s="145" t="str">
        <f>IFERROR(IF(AND(GL$272=list!$D$3,'Box Calculation'!GL$279&lt;&gt;"h",$E297&lt;&gt;0),0,IF(AND(GL$273=list!$D$2,$E297&lt;&gt;0,TRUNC(VLOOKUP($E297,'Container Panel'!$B$41:$Z$100,$D297,0)/(VLOOKUP(GL$276,UI!$A$12:$O$51,VLOOKUP(GL$279,$B$276:$C$278,2,0),0)/1000))&gt;0),1,TRUNC(VLOOKUP($E297,'Container Panel'!$B$41:$Z$100,$D297,0)/(VLOOKUP(GL$276,UI!$A$12:$O$51,VLOOKUP(GL$279,$B$276:$C$278,2,0),0)/1000)))),"")</f>
        <v/>
      </c>
      <c r="GM297" s="145" t="str">
        <f>IFERROR(IF(AND(GM$272=list!$D$3,'Box Calculation'!GM$279&lt;&gt;"h",$E297&lt;&gt;0),0,IF(AND(GM$273=list!$D$2,$E297&lt;&gt;0,TRUNC(VLOOKUP($E297,'Container Panel'!$B$41:$Z$100,$D297,0)/(VLOOKUP(GM$276,UI!$A$12:$O$51,VLOOKUP(GM$279,$B$276:$C$278,2,0),0)/1000))&gt;0),1,TRUNC(VLOOKUP($E297,'Container Panel'!$B$41:$Z$100,$D297,0)/(VLOOKUP(GM$276,UI!$A$12:$O$51,VLOOKUP(GM$279,$B$276:$C$278,2,0),0)/1000)))),"")</f>
        <v/>
      </c>
      <c r="GN297" s="145" t="str">
        <f>IFERROR(IF(AND(GN$272=list!$D$3,'Box Calculation'!GN$279&lt;&gt;"h",$E297&lt;&gt;0),0,IF(AND(GN$273=list!$D$2,$E297&lt;&gt;0,TRUNC(VLOOKUP($E297,'Container Panel'!$B$41:$Z$100,$D297,0)/(VLOOKUP(GN$276,UI!$A$12:$O$51,VLOOKUP(GN$279,$B$276:$C$278,2,0),0)/1000))&gt;0),1,TRUNC(VLOOKUP($E297,'Container Panel'!$B$41:$Z$100,$D297,0)/(VLOOKUP(GN$276,UI!$A$12:$O$51,VLOOKUP(GN$279,$B$276:$C$278,2,0),0)/1000)))),"")</f>
        <v/>
      </c>
      <c r="GO297" s="145" t="str">
        <f>IFERROR(IF(AND(GO$272=list!$D$3,'Box Calculation'!GO$279&lt;&gt;"h",$E297&lt;&gt;0),0,IF(AND(GO$273=list!$D$2,$E297&lt;&gt;0,TRUNC(VLOOKUP($E297,'Container Panel'!$B$41:$Z$100,$D297,0)/(VLOOKUP(GO$276,UI!$A$12:$O$51,VLOOKUP(GO$279,$B$276:$C$278,2,0),0)/1000))&gt;0),1,TRUNC(VLOOKUP($E297,'Container Panel'!$B$41:$Z$100,$D297,0)/(VLOOKUP(GO$276,UI!$A$12:$O$51,VLOOKUP(GO$279,$B$276:$C$278,2,0),0)/1000)))),"")</f>
        <v/>
      </c>
      <c r="GP297" s="145" t="str">
        <f>IFERROR(IF(AND(GP$272=list!$D$3,'Box Calculation'!GP$279&lt;&gt;"h",$E297&lt;&gt;0),0,IF(AND(GP$273=list!$D$2,$E297&lt;&gt;0,TRUNC(VLOOKUP($E297,'Container Panel'!$B$41:$Z$100,$D297,0)/(VLOOKUP(GP$276,UI!$A$12:$O$51,VLOOKUP(GP$279,$B$276:$C$278,2,0),0)/1000))&gt;0),1,TRUNC(VLOOKUP($E297,'Container Panel'!$B$41:$Z$100,$D297,0)/(VLOOKUP(GP$276,UI!$A$12:$O$51,VLOOKUP(GP$279,$B$276:$C$278,2,0),0)/1000)))),"")</f>
        <v/>
      </c>
      <c r="GQ297" s="145" t="str">
        <f>IFERROR(IF(AND(GQ$272=list!$D$3,'Box Calculation'!GQ$279&lt;&gt;"h",$E297&lt;&gt;0),0,IF(AND(GQ$273=list!$D$2,$E297&lt;&gt;0,TRUNC(VLOOKUP($E297,'Container Panel'!$B$41:$Z$100,$D297,0)/(VLOOKUP(GQ$276,UI!$A$12:$O$51,VLOOKUP(GQ$279,$B$276:$C$278,2,0),0)/1000))&gt;0),1,TRUNC(VLOOKUP($E297,'Container Panel'!$B$41:$Z$100,$D297,0)/(VLOOKUP(GQ$276,UI!$A$12:$O$51,VLOOKUP(GQ$279,$B$276:$C$278,2,0),0)/1000)))),"")</f>
        <v/>
      </c>
      <c r="GR297" s="145" t="str">
        <f>IFERROR(IF(AND(GR$272=list!$D$3,'Box Calculation'!GR$279&lt;&gt;"h",$E297&lt;&gt;0),0,IF(AND(GR$273=list!$D$2,$E297&lt;&gt;0,TRUNC(VLOOKUP($E297,'Container Panel'!$B$41:$Z$100,$D297,0)/(VLOOKUP(GR$276,UI!$A$12:$O$51,VLOOKUP(GR$279,$B$276:$C$278,2,0),0)/1000))&gt;0),1,TRUNC(VLOOKUP($E297,'Container Panel'!$B$41:$Z$100,$D297,0)/(VLOOKUP(GR$276,UI!$A$12:$O$51,VLOOKUP(GR$279,$B$276:$C$278,2,0),0)/1000)))),"")</f>
        <v/>
      </c>
      <c r="GS297" s="145" t="str">
        <f>IFERROR(IF(AND(GS$272=list!$D$3,'Box Calculation'!GS$279&lt;&gt;"h",$E297&lt;&gt;0),0,IF(AND(GS$273=list!$D$2,$E297&lt;&gt;0,TRUNC(VLOOKUP($E297,'Container Panel'!$B$41:$Z$100,$D297,0)/(VLOOKUP(GS$276,UI!$A$12:$O$51,VLOOKUP(GS$279,$B$276:$C$278,2,0),0)/1000))&gt;0),1,TRUNC(VLOOKUP($E297,'Container Panel'!$B$41:$Z$100,$D297,0)/(VLOOKUP(GS$276,UI!$A$12:$O$51,VLOOKUP(GS$279,$B$276:$C$278,2,0),0)/1000)))),"")</f>
        <v/>
      </c>
      <c r="GT297" s="145" t="str">
        <f>IFERROR(IF(AND(GT$272=list!$D$3,'Box Calculation'!GT$279&lt;&gt;"h",$E297&lt;&gt;0),0,IF(AND(GT$273=list!$D$2,$E297&lt;&gt;0,TRUNC(VLOOKUP($E297,'Container Panel'!$B$41:$Z$100,$D297,0)/(VLOOKUP(GT$276,UI!$A$12:$O$51,VLOOKUP(GT$279,$B$276:$C$278,2,0),0)/1000))&gt;0),1,TRUNC(VLOOKUP($E297,'Container Panel'!$B$41:$Z$100,$D297,0)/(VLOOKUP(GT$276,UI!$A$12:$O$51,VLOOKUP(GT$279,$B$276:$C$278,2,0),0)/1000)))),"")</f>
        <v/>
      </c>
      <c r="GU297" s="145" t="str">
        <f>IFERROR(IF(AND(GU$272=list!$D$3,'Box Calculation'!GU$279&lt;&gt;"h",$E297&lt;&gt;0),0,IF(AND(GU$273=list!$D$2,$E297&lt;&gt;0,TRUNC(VLOOKUP($E297,'Container Panel'!$B$41:$Z$100,$D297,0)/(VLOOKUP(GU$276,UI!$A$12:$O$51,VLOOKUP(GU$279,$B$276:$C$278,2,0),0)/1000))&gt;0),1,TRUNC(VLOOKUP($E297,'Container Panel'!$B$41:$Z$100,$D297,0)/(VLOOKUP(GU$276,UI!$A$12:$O$51,VLOOKUP(GU$279,$B$276:$C$278,2,0),0)/1000)))),"")</f>
        <v/>
      </c>
      <c r="GV297" s="145" t="str">
        <f>IFERROR(IF(AND(GV$272=list!$D$3,'Box Calculation'!GV$279&lt;&gt;"h",$E297&lt;&gt;0),0,IF(AND(GV$273=list!$D$2,$E297&lt;&gt;0,TRUNC(VLOOKUP($E297,'Container Panel'!$B$41:$Z$100,$D297,0)/(VLOOKUP(GV$276,UI!$A$12:$O$51,VLOOKUP(GV$279,$B$276:$C$278,2,0),0)/1000))&gt;0),1,TRUNC(VLOOKUP($E297,'Container Panel'!$B$41:$Z$100,$D297,0)/(VLOOKUP(GV$276,UI!$A$12:$O$51,VLOOKUP(GV$279,$B$276:$C$278,2,0),0)/1000)))),"")</f>
        <v/>
      </c>
      <c r="GW297" s="145" t="str">
        <f>IFERROR(IF(AND(GW$272=list!$D$3,'Box Calculation'!GW$279&lt;&gt;"h",$E297&lt;&gt;0),0,IF(AND(GW$273=list!$D$2,$E297&lt;&gt;0,TRUNC(VLOOKUP($E297,'Container Panel'!$B$41:$Z$100,$D297,0)/(VLOOKUP(GW$276,UI!$A$12:$O$51,VLOOKUP(GW$279,$B$276:$C$278,2,0),0)/1000))&gt;0),1,TRUNC(VLOOKUP($E297,'Container Panel'!$B$41:$Z$100,$D297,0)/(VLOOKUP(GW$276,UI!$A$12:$O$51,VLOOKUP(GW$279,$B$276:$C$278,2,0),0)/1000)))),"")</f>
        <v/>
      </c>
      <c r="GX297" s="145" t="str">
        <f>IFERROR(IF(AND(GX$272=list!$D$3,'Box Calculation'!GX$279&lt;&gt;"h",$E297&lt;&gt;0),0,IF(AND(GX$273=list!$D$2,$E297&lt;&gt;0,TRUNC(VLOOKUP($E297,'Container Panel'!$B$41:$Z$100,$D297,0)/(VLOOKUP(GX$276,UI!$A$12:$O$51,VLOOKUP(GX$279,$B$276:$C$278,2,0),0)/1000))&gt;0),1,TRUNC(VLOOKUP($E297,'Container Panel'!$B$41:$Z$100,$D297,0)/(VLOOKUP(GX$276,UI!$A$12:$O$51,VLOOKUP(GX$279,$B$276:$C$278,2,0),0)/1000)))),"")</f>
        <v/>
      </c>
      <c r="GY297" s="145" t="str">
        <f>IFERROR(IF(AND(GY$272=list!$D$3,'Box Calculation'!GY$279&lt;&gt;"h",$E297&lt;&gt;0),0,IF(AND(GY$273=list!$D$2,$E297&lt;&gt;0,TRUNC(VLOOKUP($E297,'Container Panel'!$B$41:$Z$100,$D297,0)/(VLOOKUP(GY$276,UI!$A$12:$O$51,VLOOKUP(GY$279,$B$276:$C$278,2,0),0)/1000))&gt;0),1,TRUNC(VLOOKUP($E297,'Container Panel'!$B$41:$Z$100,$D297,0)/(VLOOKUP(GY$276,UI!$A$12:$O$51,VLOOKUP(GY$279,$B$276:$C$278,2,0),0)/1000)))),"")</f>
        <v/>
      </c>
      <c r="GZ297" s="145" t="str">
        <f>IFERROR(IF(AND(GZ$272=list!$D$3,'Box Calculation'!GZ$279&lt;&gt;"h",$E297&lt;&gt;0),0,IF(AND(GZ$273=list!$D$2,$E297&lt;&gt;0,TRUNC(VLOOKUP($E297,'Container Panel'!$B$41:$Z$100,$D297,0)/(VLOOKUP(GZ$276,UI!$A$12:$O$51,VLOOKUP(GZ$279,$B$276:$C$278,2,0),0)/1000))&gt;0),1,TRUNC(VLOOKUP($E297,'Container Panel'!$B$41:$Z$100,$D297,0)/(VLOOKUP(GZ$276,UI!$A$12:$O$51,VLOOKUP(GZ$279,$B$276:$C$278,2,0),0)/1000)))),"")</f>
        <v/>
      </c>
      <c r="HA297" s="145" t="str">
        <f>IFERROR(IF(AND(HA$272=list!$D$3,'Box Calculation'!HA$279&lt;&gt;"h",$E297&lt;&gt;0),0,IF(AND(HA$273=list!$D$2,$E297&lt;&gt;0,TRUNC(VLOOKUP($E297,'Container Panel'!$B$41:$Z$100,$D297,0)/(VLOOKUP(HA$276,UI!$A$12:$O$51,VLOOKUP(HA$279,$B$276:$C$278,2,0),0)/1000))&gt;0),1,TRUNC(VLOOKUP($E297,'Container Panel'!$B$41:$Z$100,$D297,0)/(VLOOKUP(HA$276,UI!$A$12:$O$51,VLOOKUP(HA$279,$B$276:$C$278,2,0),0)/1000)))),"")</f>
        <v/>
      </c>
      <c r="HB297" s="145" t="str">
        <f>IFERROR(IF(AND(HB$272=list!$D$3,'Box Calculation'!HB$279&lt;&gt;"h",$E297&lt;&gt;0),0,IF(AND(HB$273=list!$D$2,$E297&lt;&gt;0,TRUNC(VLOOKUP($E297,'Container Panel'!$B$41:$Z$100,$D297,0)/(VLOOKUP(HB$276,UI!$A$12:$O$51,VLOOKUP(HB$279,$B$276:$C$278,2,0),0)/1000))&gt;0),1,TRUNC(VLOOKUP($E297,'Container Panel'!$B$41:$Z$100,$D297,0)/(VLOOKUP(HB$276,UI!$A$12:$O$51,VLOOKUP(HB$279,$B$276:$C$278,2,0),0)/1000)))),"")</f>
        <v/>
      </c>
      <c r="HC297" s="145" t="str">
        <f>IFERROR(IF(AND(HC$272=list!$D$3,'Box Calculation'!HC$279&lt;&gt;"h",$E297&lt;&gt;0),0,IF(AND(HC$273=list!$D$2,$E297&lt;&gt;0,TRUNC(VLOOKUP($E297,'Container Panel'!$B$41:$Z$100,$D297,0)/(VLOOKUP(HC$276,UI!$A$12:$O$51,VLOOKUP(HC$279,$B$276:$C$278,2,0),0)/1000))&gt;0),1,TRUNC(VLOOKUP($E297,'Container Panel'!$B$41:$Z$100,$D297,0)/(VLOOKUP(HC$276,UI!$A$12:$O$51,VLOOKUP(HC$279,$B$276:$C$278,2,0),0)/1000)))),"")</f>
        <v/>
      </c>
      <c r="HD297" s="145" t="str">
        <f>IFERROR(IF(AND(HD$272=list!$D$3,'Box Calculation'!HD$279&lt;&gt;"h",$E297&lt;&gt;0),0,IF(AND(HD$273=list!$D$2,$E297&lt;&gt;0,TRUNC(VLOOKUP($E297,'Container Panel'!$B$41:$Z$100,$D297,0)/(VLOOKUP(HD$276,UI!$A$12:$O$51,VLOOKUP(HD$279,$B$276:$C$278,2,0),0)/1000))&gt;0),1,TRUNC(VLOOKUP($E297,'Container Panel'!$B$41:$Z$100,$D297,0)/(VLOOKUP(HD$276,UI!$A$12:$O$51,VLOOKUP(HD$279,$B$276:$C$278,2,0),0)/1000)))),"")</f>
        <v/>
      </c>
      <c r="HE297" s="145" t="str">
        <f>IFERROR(IF(AND(HE$272=list!$D$3,'Box Calculation'!HE$279&lt;&gt;"h",$E297&lt;&gt;0),0,IF(AND(HE$273=list!$D$2,$E297&lt;&gt;0,TRUNC(VLOOKUP($E297,'Container Panel'!$B$41:$Z$100,$D297,0)/(VLOOKUP(HE$276,UI!$A$12:$O$51,VLOOKUP(HE$279,$B$276:$C$278,2,0),0)/1000))&gt;0),1,TRUNC(VLOOKUP($E297,'Container Panel'!$B$41:$Z$100,$D297,0)/(VLOOKUP(HE$276,UI!$A$12:$O$51,VLOOKUP(HE$279,$B$276:$C$278,2,0),0)/1000)))),"")</f>
        <v/>
      </c>
      <c r="HF297" s="145" t="str">
        <f>IFERROR(IF(AND(HF$272=list!$D$3,'Box Calculation'!HF$279&lt;&gt;"h",$E297&lt;&gt;0),0,IF(AND(HF$273=list!$D$2,$E297&lt;&gt;0,TRUNC(VLOOKUP($E297,'Container Panel'!$B$41:$Z$100,$D297,0)/(VLOOKUP(HF$276,UI!$A$12:$O$51,VLOOKUP(HF$279,$B$276:$C$278,2,0),0)/1000))&gt;0),1,TRUNC(VLOOKUP($E297,'Container Panel'!$B$41:$Z$100,$D297,0)/(VLOOKUP(HF$276,UI!$A$12:$O$51,VLOOKUP(HF$279,$B$276:$C$278,2,0),0)/1000)))),"")</f>
        <v/>
      </c>
      <c r="HG297" s="145" t="str">
        <f>IFERROR(IF(AND(HG$272=list!$D$3,'Box Calculation'!HG$279&lt;&gt;"h",$E297&lt;&gt;0),0,IF(AND(HG$273=list!$D$2,$E297&lt;&gt;0,TRUNC(VLOOKUP($E297,'Container Panel'!$B$41:$Z$100,$D297,0)/(VLOOKUP(HG$276,UI!$A$12:$O$51,VLOOKUP(HG$279,$B$276:$C$278,2,0),0)/1000))&gt;0),1,TRUNC(VLOOKUP($E297,'Container Panel'!$B$41:$Z$100,$D297,0)/(VLOOKUP(HG$276,UI!$A$12:$O$51,VLOOKUP(HG$279,$B$276:$C$278,2,0),0)/1000)))),"")</f>
        <v/>
      </c>
      <c r="HH297" s="145" t="str">
        <f>IFERROR(IF(AND(HH$272=list!$D$3,'Box Calculation'!HH$279&lt;&gt;"h",$E297&lt;&gt;0),0,IF(AND(HH$273=list!$D$2,$E297&lt;&gt;0,TRUNC(VLOOKUP($E297,'Container Panel'!$B$41:$Z$100,$D297,0)/(VLOOKUP(HH$276,UI!$A$12:$O$51,VLOOKUP(HH$279,$B$276:$C$278,2,0),0)/1000))&gt;0),1,TRUNC(VLOOKUP($E297,'Container Panel'!$B$41:$Z$100,$D297,0)/(VLOOKUP(HH$276,UI!$A$12:$O$51,VLOOKUP(HH$279,$B$276:$C$278,2,0),0)/1000)))),"")</f>
        <v/>
      </c>
      <c r="HI297" s="145" t="str">
        <f>IFERROR(IF(AND(HI$272=list!$D$3,'Box Calculation'!HI$279&lt;&gt;"h",$E297&lt;&gt;0),0,IF(AND(HI$273=list!$D$2,$E297&lt;&gt;0,TRUNC(VLOOKUP($E297,'Container Panel'!$B$41:$Z$100,$D297,0)/(VLOOKUP(HI$276,UI!$A$12:$O$51,VLOOKUP(HI$279,$B$276:$C$278,2,0),0)/1000))&gt;0),1,TRUNC(VLOOKUP($E297,'Container Panel'!$B$41:$Z$100,$D297,0)/(VLOOKUP(HI$276,UI!$A$12:$O$51,VLOOKUP(HI$279,$B$276:$C$278,2,0),0)/1000)))),"")</f>
        <v/>
      </c>
      <c r="HJ297" s="145" t="str">
        <f>IFERROR(IF(AND(HJ$272=list!$D$3,'Box Calculation'!HJ$279&lt;&gt;"h",$E297&lt;&gt;0),0,IF(AND(HJ$273=list!$D$2,$E297&lt;&gt;0,TRUNC(VLOOKUP($E297,'Container Panel'!$B$41:$Z$100,$D297,0)/(VLOOKUP(HJ$276,UI!$A$12:$O$51,VLOOKUP(HJ$279,$B$276:$C$278,2,0),0)/1000))&gt;0),1,TRUNC(VLOOKUP($E297,'Container Panel'!$B$41:$Z$100,$D297,0)/(VLOOKUP(HJ$276,UI!$A$12:$O$51,VLOOKUP(HJ$279,$B$276:$C$278,2,0),0)/1000)))),"")</f>
        <v/>
      </c>
      <c r="HK297" s="145" t="str">
        <f>IFERROR(IF(AND(HK$272=list!$D$3,'Box Calculation'!HK$279&lt;&gt;"h",$E297&lt;&gt;0),0,IF(AND(HK$273=list!$D$2,$E297&lt;&gt;0,TRUNC(VLOOKUP($E297,'Container Panel'!$B$41:$Z$100,$D297,0)/(VLOOKUP(HK$276,UI!$A$12:$O$51,VLOOKUP(HK$279,$B$276:$C$278,2,0),0)/1000))&gt;0),1,TRUNC(VLOOKUP($E297,'Container Panel'!$B$41:$Z$100,$D297,0)/(VLOOKUP(HK$276,UI!$A$12:$O$51,VLOOKUP(HK$279,$B$276:$C$278,2,0),0)/1000)))),"")</f>
        <v/>
      </c>
      <c r="HL297" s="145" t="str">
        <f>IFERROR(IF(AND(HL$272=list!$D$3,'Box Calculation'!HL$279&lt;&gt;"h",$E297&lt;&gt;0),0,IF(AND(HL$273=list!$D$2,$E297&lt;&gt;0,TRUNC(VLOOKUP($E297,'Container Panel'!$B$41:$Z$100,$D297,0)/(VLOOKUP(HL$276,UI!$A$12:$O$51,VLOOKUP(HL$279,$B$276:$C$278,2,0),0)/1000))&gt;0),1,TRUNC(VLOOKUP($E297,'Container Panel'!$B$41:$Z$100,$D297,0)/(VLOOKUP(HL$276,UI!$A$12:$O$51,VLOOKUP(HL$279,$B$276:$C$278,2,0),0)/1000)))),"")</f>
        <v/>
      </c>
      <c r="HM297" s="145" t="str">
        <f>IFERROR(IF(AND(HM$272=list!$D$3,'Box Calculation'!HM$279&lt;&gt;"h",$E297&lt;&gt;0),0,IF(AND(HM$273=list!$D$2,$E297&lt;&gt;0,TRUNC(VLOOKUP($E297,'Container Panel'!$B$41:$Z$100,$D297,0)/(VLOOKUP(HM$276,UI!$A$12:$O$51,VLOOKUP(HM$279,$B$276:$C$278,2,0),0)/1000))&gt;0),1,TRUNC(VLOOKUP($E297,'Container Panel'!$B$41:$Z$100,$D297,0)/(VLOOKUP(HM$276,UI!$A$12:$O$51,VLOOKUP(HM$279,$B$276:$C$278,2,0),0)/1000)))),"")</f>
        <v/>
      </c>
      <c r="HN297" s="145" t="str">
        <f>IFERROR(IF(AND(HN$272=list!$D$3,'Box Calculation'!HN$279&lt;&gt;"h",$E297&lt;&gt;0),0,IF(AND(HN$273=list!$D$2,$E297&lt;&gt;0,TRUNC(VLOOKUP($E297,'Container Panel'!$B$41:$Z$100,$D297,0)/(VLOOKUP(HN$276,UI!$A$12:$O$51,VLOOKUP(HN$279,$B$276:$C$278,2,0),0)/1000))&gt;0),1,TRUNC(VLOOKUP($E297,'Container Panel'!$B$41:$Z$100,$D297,0)/(VLOOKUP(HN$276,UI!$A$12:$O$51,VLOOKUP(HN$279,$B$276:$C$278,2,0),0)/1000)))),"")</f>
        <v/>
      </c>
      <c r="HO297" s="145" t="str">
        <f>IFERROR(IF(AND(HO$272=list!$D$3,'Box Calculation'!HO$279&lt;&gt;"h",$E297&lt;&gt;0),0,IF(AND(HO$273=list!$D$2,$E297&lt;&gt;0,TRUNC(VLOOKUP($E297,'Container Panel'!$B$41:$Z$100,$D297,0)/(VLOOKUP(HO$276,UI!$A$12:$O$51,VLOOKUP(HO$279,$B$276:$C$278,2,0),0)/1000))&gt;0),1,TRUNC(VLOOKUP($E297,'Container Panel'!$B$41:$Z$100,$D297,0)/(VLOOKUP(HO$276,UI!$A$12:$O$51,VLOOKUP(HO$279,$B$276:$C$278,2,0),0)/1000)))),"")</f>
        <v/>
      </c>
      <c r="HP297" s="145" t="str">
        <f>IFERROR(IF(AND(HP$272=list!$D$3,'Box Calculation'!HP$279&lt;&gt;"h",$E297&lt;&gt;0),0,IF(AND(HP$273=list!$D$2,$E297&lt;&gt;0,TRUNC(VLOOKUP($E297,'Container Panel'!$B$41:$Z$100,$D297,0)/(VLOOKUP(HP$276,UI!$A$12:$O$51,VLOOKUP(HP$279,$B$276:$C$278,2,0),0)/1000))&gt;0),1,TRUNC(VLOOKUP($E297,'Container Panel'!$B$41:$Z$100,$D297,0)/(VLOOKUP(HP$276,UI!$A$12:$O$51,VLOOKUP(HP$279,$B$276:$C$278,2,0),0)/1000)))),"")</f>
        <v/>
      </c>
      <c r="HQ297" s="145" t="str">
        <f>IFERROR(IF(AND(HQ$272=list!$D$3,'Box Calculation'!HQ$279&lt;&gt;"h",$E297&lt;&gt;0),0,IF(AND(HQ$273=list!$D$2,$E297&lt;&gt;0,TRUNC(VLOOKUP($E297,'Container Panel'!$B$41:$Z$100,$D297,0)/(VLOOKUP(HQ$276,UI!$A$12:$O$51,VLOOKUP(HQ$279,$B$276:$C$278,2,0),0)/1000))&gt;0),1,TRUNC(VLOOKUP($E297,'Container Panel'!$B$41:$Z$100,$D297,0)/(VLOOKUP(HQ$276,UI!$A$12:$O$51,VLOOKUP(HQ$279,$B$276:$C$278,2,0),0)/1000)))),"")</f>
        <v/>
      </c>
      <c r="HR297" s="145" t="str">
        <f>IFERROR(IF(AND(HR$272=list!$D$3,'Box Calculation'!HR$279&lt;&gt;"h",$E297&lt;&gt;0),0,IF(AND(HR$273=list!$D$2,$E297&lt;&gt;0,TRUNC(VLOOKUP($E297,'Container Panel'!$B$41:$Z$100,$D297,0)/(VLOOKUP(HR$276,UI!$A$12:$O$51,VLOOKUP(HR$279,$B$276:$C$278,2,0),0)/1000))&gt;0),1,TRUNC(VLOOKUP($E297,'Container Panel'!$B$41:$Z$100,$D297,0)/(VLOOKUP(HR$276,UI!$A$12:$O$51,VLOOKUP(HR$279,$B$276:$C$278,2,0),0)/1000)))),"")</f>
        <v/>
      </c>
      <c r="HS297" s="145" t="str">
        <f>IFERROR(IF(AND(HS$272=list!$D$3,'Box Calculation'!HS$279&lt;&gt;"h",$E297&lt;&gt;0),0,IF(AND(HS$273=list!$D$2,$E297&lt;&gt;0,TRUNC(VLOOKUP($E297,'Container Panel'!$B$41:$Z$100,$D297,0)/(VLOOKUP(HS$276,UI!$A$12:$O$51,VLOOKUP(HS$279,$B$276:$C$278,2,0),0)/1000))&gt;0),1,TRUNC(VLOOKUP($E297,'Container Panel'!$B$41:$Z$100,$D297,0)/(VLOOKUP(HS$276,UI!$A$12:$O$51,VLOOKUP(HS$279,$B$276:$C$278,2,0),0)/1000)))),"")</f>
        <v/>
      </c>
      <c r="HT297" s="145" t="str">
        <f>IFERROR(IF(AND(HT$272=list!$D$3,'Box Calculation'!HT$279&lt;&gt;"h",$E297&lt;&gt;0),0,IF(AND(HT$273=list!$D$2,$E297&lt;&gt;0,TRUNC(VLOOKUP($E297,'Container Panel'!$B$41:$Z$100,$D297,0)/(VLOOKUP(HT$276,UI!$A$12:$O$51,VLOOKUP(HT$279,$B$276:$C$278,2,0),0)/1000))&gt;0),1,TRUNC(VLOOKUP($E297,'Container Panel'!$B$41:$Z$100,$D297,0)/(VLOOKUP(HT$276,UI!$A$12:$O$51,VLOOKUP(HT$279,$B$276:$C$278,2,0),0)/1000)))),"")</f>
        <v/>
      </c>
      <c r="HU297" s="145" t="str">
        <f>IFERROR(IF(AND(HU$272=list!$D$3,'Box Calculation'!HU$279&lt;&gt;"h",$E297&lt;&gt;0),0,IF(AND(HU$273=list!$D$2,$E297&lt;&gt;0,TRUNC(VLOOKUP($E297,'Container Panel'!$B$41:$Z$100,$D297,0)/(VLOOKUP(HU$276,UI!$A$12:$O$51,VLOOKUP(HU$279,$B$276:$C$278,2,0),0)/1000))&gt;0),1,TRUNC(VLOOKUP($E297,'Container Panel'!$B$41:$Z$100,$D297,0)/(VLOOKUP(HU$276,UI!$A$12:$O$51,VLOOKUP(HU$279,$B$276:$C$278,2,0),0)/1000)))),"")</f>
        <v/>
      </c>
      <c r="HV297" s="145" t="str">
        <f>IFERROR(IF(AND(HV$272=list!$D$3,'Box Calculation'!HV$279&lt;&gt;"h",$E297&lt;&gt;0),0,IF(AND(HV$273=list!$D$2,$E297&lt;&gt;0,TRUNC(VLOOKUP($E297,'Container Panel'!$B$41:$Z$100,$D297,0)/(VLOOKUP(HV$276,UI!$A$12:$O$51,VLOOKUP(HV$279,$B$276:$C$278,2,0),0)/1000))&gt;0),1,TRUNC(VLOOKUP($E297,'Container Panel'!$B$41:$Z$100,$D297,0)/(VLOOKUP(HV$276,UI!$A$12:$O$51,VLOOKUP(HV$279,$B$276:$C$278,2,0),0)/1000)))),"")</f>
        <v/>
      </c>
      <c r="HW297" s="145" t="str">
        <f>IFERROR(IF(AND(HW$272=list!$D$3,'Box Calculation'!HW$279&lt;&gt;"h",$E297&lt;&gt;0),0,IF(AND(HW$273=list!$D$2,$E297&lt;&gt;0,TRUNC(VLOOKUP($E297,'Container Panel'!$B$41:$Z$100,$D297,0)/(VLOOKUP(HW$276,UI!$A$12:$O$51,VLOOKUP(HW$279,$B$276:$C$278,2,0),0)/1000))&gt;0),1,TRUNC(VLOOKUP($E297,'Container Panel'!$B$41:$Z$100,$D297,0)/(VLOOKUP(HW$276,UI!$A$12:$O$51,VLOOKUP(HW$279,$B$276:$C$278,2,0),0)/1000)))),"")</f>
        <v/>
      </c>
      <c r="HX297" s="145" t="str">
        <f>IFERROR(IF(AND(HX$272=list!$D$3,'Box Calculation'!HX$279&lt;&gt;"h",$E297&lt;&gt;0),0,IF(AND(HX$273=list!$D$2,$E297&lt;&gt;0,TRUNC(VLOOKUP($E297,'Container Panel'!$B$41:$Z$100,$D297,0)/(VLOOKUP(HX$276,UI!$A$12:$O$51,VLOOKUP(HX$279,$B$276:$C$278,2,0),0)/1000))&gt;0),1,TRUNC(VLOOKUP($E297,'Container Panel'!$B$41:$Z$100,$D297,0)/(VLOOKUP(HX$276,UI!$A$12:$O$51,VLOOKUP(HX$279,$B$276:$C$278,2,0),0)/1000)))),"")</f>
        <v/>
      </c>
      <c r="HY297" s="145" t="str">
        <f>IFERROR(IF(AND(HY$272=list!$D$3,'Box Calculation'!HY$279&lt;&gt;"h",$E297&lt;&gt;0),0,IF(AND(HY$273=list!$D$2,$E297&lt;&gt;0,TRUNC(VLOOKUP($E297,'Container Panel'!$B$41:$Z$100,$D297,0)/(VLOOKUP(HY$276,UI!$A$12:$O$51,VLOOKUP(HY$279,$B$276:$C$278,2,0),0)/1000))&gt;0),1,TRUNC(VLOOKUP($E297,'Container Panel'!$B$41:$Z$100,$D297,0)/(VLOOKUP(HY$276,UI!$A$12:$O$51,VLOOKUP(HY$279,$B$276:$C$278,2,0),0)/1000)))),"")</f>
        <v/>
      </c>
      <c r="HZ297" s="145" t="str">
        <f>IFERROR(IF(AND(HZ$272=list!$D$3,'Box Calculation'!HZ$279&lt;&gt;"h",$E297&lt;&gt;0),0,IF(AND(HZ$273=list!$D$2,$E297&lt;&gt;0,TRUNC(VLOOKUP($E297,'Container Panel'!$B$41:$Z$100,$D297,0)/(VLOOKUP(HZ$276,UI!$A$12:$O$51,VLOOKUP(HZ$279,$B$276:$C$278,2,0),0)/1000))&gt;0),1,TRUNC(VLOOKUP($E297,'Container Panel'!$B$41:$Z$100,$D297,0)/(VLOOKUP(HZ$276,UI!$A$12:$O$51,VLOOKUP(HZ$279,$B$276:$C$278,2,0),0)/1000)))),"")</f>
        <v/>
      </c>
      <c r="IA297" s="145" t="str">
        <f>IFERROR(IF(AND(IA$272=list!$D$3,'Box Calculation'!IA$279&lt;&gt;"h",$E297&lt;&gt;0),0,IF(AND(IA$273=list!$D$2,$E297&lt;&gt;0,TRUNC(VLOOKUP($E297,'Container Panel'!$B$41:$Z$100,$D297,0)/(VLOOKUP(IA$276,UI!$A$12:$O$51,VLOOKUP(IA$279,$B$276:$C$278,2,0),0)/1000))&gt;0),1,TRUNC(VLOOKUP($E297,'Container Panel'!$B$41:$Z$100,$D297,0)/(VLOOKUP(IA$276,UI!$A$12:$O$51,VLOOKUP(IA$279,$B$276:$C$278,2,0),0)/1000)))),"")</f>
        <v/>
      </c>
      <c r="IB297" s="145" t="str">
        <f>IFERROR(IF(AND(IB$272=list!$D$3,'Box Calculation'!IB$279&lt;&gt;"h",$E297&lt;&gt;0),0,IF(AND(IB$273=list!$D$2,$E297&lt;&gt;0,TRUNC(VLOOKUP($E297,'Container Panel'!$B$41:$Z$100,$D297,0)/(VLOOKUP(IB$276,UI!$A$12:$O$51,VLOOKUP(IB$279,$B$276:$C$278,2,0),0)/1000))&gt;0),1,TRUNC(VLOOKUP($E297,'Container Panel'!$B$41:$Z$100,$D297,0)/(VLOOKUP(IB$276,UI!$A$12:$O$51,VLOOKUP(IB$279,$B$276:$C$278,2,0),0)/1000)))),"")</f>
        <v/>
      </c>
      <c r="IC297" s="145" t="str">
        <f>IFERROR(IF(AND(IC$272=list!$D$3,'Box Calculation'!IC$279&lt;&gt;"h",$E297&lt;&gt;0),0,IF(AND(IC$273=list!$D$2,$E297&lt;&gt;0,TRUNC(VLOOKUP($E297,'Container Panel'!$B$41:$Z$100,$D297,0)/(VLOOKUP(IC$276,UI!$A$12:$O$51,VLOOKUP(IC$279,$B$276:$C$278,2,0),0)/1000))&gt;0),1,TRUNC(VLOOKUP($E297,'Container Panel'!$B$41:$Z$100,$D297,0)/(VLOOKUP(IC$276,UI!$A$12:$O$51,VLOOKUP(IC$279,$B$276:$C$278,2,0),0)/1000)))),"")</f>
        <v/>
      </c>
      <c r="ID297" s="145" t="str">
        <f>IFERROR(IF(AND(ID$272=list!$D$3,'Box Calculation'!ID$279&lt;&gt;"h",$E297&lt;&gt;0),0,IF(AND(ID$273=list!$D$2,$E297&lt;&gt;0,TRUNC(VLOOKUP($E297,'Container Panel'!$B$41:$Z$100,$D297,0)/(VLOOKUP(ID$276,UI!$A$12:$O$51,VLOOKUP(ID$279,$B$276:$C$278,2,0),0)/1000))&gt;0),1,TRUNC(VLOOKUP($E297,'Container Panel'!$B$41:$Z$100,$D297,0)/(VLOOKUP(ID$276,UI!$A$12:$O$51,VLOOKUP(ID$279,$B$276:$C$278,2,0),0)/1000)))),"")</f>
        <v/>
      </c>
      <c r="IE297" s="145" t="str">
        <f>IFERROR(IF(AND(IE$272=list!$D$3,'Box Calculation'!IE$279&lt;&gt;"h",$E297&lt;&gt;0),0,IF(AND(IE$273=list!$D$2,$E297&lt;&gt;0,TRUNC(VLOOKUP($E297,'Container Panel'!$B$41:$Z$100,$D297,0)/(VLOOKUP(IE$276,UI!$A$12:$O$51,VLOOKUP(IE$279,$B$276:$C$278,2,0),0)/1000))&gt;0),1,TRUNC(VLOOKUP($E297,'Container Panel'!$B$41:$Z$100,$D297,0)/(VLOOKUP(IE$276,UI!$A$12:$O$51,VLOOKUP(IE$279,$B$276:$C$278,2,0),0)/1000)))),"")</f>
        <v/>
      </c>
      <c r="IF297" s="145" t="str">
        <f>IFERROR(IF(AND(IF$272=list!$D$3,'Box Calculation'!IF$279&lt;&gt;"h",$E297&lt;&gt;0),0,IF(AND(IF$273=list!$D$2,$E297&lt;&gt;0,TRUNC(VLOOKUP($E297,'Container Panel'!$B$41:$Z$100,$D297,0)/(VLOOKUP(IF$276,UI!$A$12:$O$51,VLOOKUP(IF$279,$B$276:$C$278,2,0),0)/1000))&gt;0),1,TRUNC(VLOOKUP($E297,'Container Panel'!$B$41:$Z$100,$D297,0)/(VLOOKUP(IF$276,UI!$A$12:$O$51,VLOOKUP(IF$279,$B$276:$C$278,2,0),0)/1000)))),"")</f>
        <v/>
      </c>
      <c r="IG297" s="145" t="str">
        <f>IFERROR(IF(AND(IG$272=list!$D$3,'Box Calculation'!IG$279&lt;&gt;"h",$E297&lt;&gt;0),0,IF(AND(IG$273=list!$D$2,$E297&lt;&gt;0,TRUNC(VLOOKUP($E297,'Container Panel'!$B$41:$Z$100,$D297,0)/(VLOOKUP(IG$276,UI!$A$12:$O$51,VLOOKUP(IG$279,$B$276:$C$278,2,0),0)/1000))&gt;0),1,TRUNC(VLOOKUP($E297,'Container Panel'!$B$41:$Z$100,$D297,0)/(VLOOKUP(IG$276,UI!$A$12:$O$51,VLOOKUP(IG$279,$B$276:$C$278,2,0),0)/1000)))),"")</f>
        <v/>
      </c>
      <c r="IH297" s="145" t="str">
        <f>IFERROR(IF(AND(IH$272=list!$D$3,'Box Calculation'!IH$279&lt;&gt;"h",$E297&lt;&gt;0),0,IF(AND(IH$273=list!$D$2,$E297&lt;&gt;0,TRUNC(VLOOKUP($E297,'Container Panel'!$B$41:$Z$100,$D297,0)/(VLOOKUP(IH$276,UI!$A$12:$O$51,VLOOKUP(IH$279,$B$276:$C$278,2,0),0)/1000))&gt;0),1,TRUNC(VLOOKUP($E297,'Container Panel'!$B$41:$Z$100,$D297,0)/(VLOOKUP(IH$276,UI!$A$12:$O$51,VLOOKUP(IH$279,$B$276:$C$278,2,0),0)/1000)))),"")</f>
        <v/>
      </c>
      <c r="II297" s="145" t="str">
        <f>IFERROR(IF(AND(II$272=list!$D$3,'Box Calculation'!II$279&lt;&gt;"h",$E297&lt;&gt;0),0,IF(AND(II$273=list!$D$2,$E297&lt;&gt;0,TRUNC(VLOOKUP($E297,'Container Panel'!$B$41:$Z$100,$D297,0)/(VLOOKUP(II$276,UI!$A$12:$O$51,VLOOKUP(II$279,$B$276:$C$278,2,0),0)/1000))&gt;0),1,TRUNC(VLOOKUP($E297,'Container Panel'!$B$41:$Z$100,$D297,0)/(VLOOKUP(II$276,UI!$A$12:$O$51,VLOOKUP(II$279,$B$276:$C$278,2,0),0)/1000)))),"")</f>
        <v/>
      </c>
      <c r="IJ297" s="145" t="str">
        <f>IFERROR(IF(AND(IJ$272=list!$D$3,'Box Calculation'!IJ$279&lt;&gt;"h",$E297&lt;&gt;0),0,IF(AND(IJ$273=list!$D$2,$E297&lt;&gt;0,TRUNC(VLOOKUP($E297,'Container Panel'!$B$41:$Z$100,$D297,0)/(VLOOKUP(IJ$276,UI!$A$12:$O$51,VLOOKUP(IJ$279,$B$276:$C$278,2,0),0)/1000))&gt;0),1,TRUNC(VLOOKUP($E297,'Container Panel'!$B$41:$Z$100,$D297,0)/(VLOOKUP(IJ$276,UI!$A$12:$O$51,VLOOKUP(IJ$279,$B$276:$C$278,2,0),0)/1000)))),"")</f>
        <v/>
      </c>
      <c r="IK297" s="145" t="str">
        <f>IFERROR(IF(AND(IK$272=list!$D$3,'Box Calculation'!IK$279&lt;&gt;"h",$E297&lt;&gt;0),0,IF(AND(IK$273=list!$D$2,$E297&lt;&gt;0,TRUNC(VLOOKUP($E297,'Container Panel'!$B$41:$Z$100,$D297,0)/(VLOOKUP(IK$276,UI!$A$12:$O$51,VLOOKUP(IK$279,$B$276:$C$278,2,0),0)/1000))&gt;0),1,TRUNC(VLOOKUP($E297,'Container Panel'!$B$41:$Z$100,$D297,0)/(VLOOKUP(IK$276,UI!$A$12:$O$51,VLOOKUP(IK$279,$B$276:$C$278,2,0),0)/1000)))),"")</f>
        <v/>
      </c>
      <c r="IL297" s="145" t="str">
        <f>IFERROR(IF(AND(IL$272=list!$D$3,'Box Calculation'!IL$279&lt;&gt;"h",$E297&lt;&gt;0),0,IF(AND(IL$273=list!$D$2,$E297&lt;&gt;0,TRUNC(VLOOKUP($E297,'Container Panel'!$B$41:$Z$100,$D297,0)/(VLOOKUP(IL$276,UI!$A$12:$O$51,VLOOKUP(IL$279,$B$276:$C$278,2,0),0)/1000))&gt;0),1,TRUNC(VLOOKUP($E297,'Container Panel'!$B$41:$Z$100,$D297,0)/(VLOOKUP(IL$276,UI!$A$12:$O$51,VLOOKUP(IL$279,$B$276:$C$278,2,0),0)/1000)))),"")</f>
        <v/>
      </c>
    </row>
    <row r="298" spans="2:246">
      <c r="B298" s="74">
        <v>18</v>
      </c>
      <c r="C298" s="74">
        <f t="shared" si="191"/>
        <v>7</v>
      </c>
      <c r="D298" s="163">
        <f>MOD(B298,3)+'Container Panel'!$Q$38</f>
        <v>16</v>
      </c>
      <c r="E298" s="143" t="str">
        <f t="shared" si="192"/>
        <v>EU6434</v>
      </c>
      <c r="F298" s="144" t="s">
        <v>75</v>
      </c>
      <c r="G298" s="145">
        <f>IFERROR(TRUNC(VLOOKUP($E298,'Container Panel'!$B$41:$Z$100,$D298,0)/(VLOOKUP(G$276,UI!$A$12:$O$51,VLOOKUP(G$277,$B$276:$C$278,2,0),0)/1000)),"")</f>
        <v>3</v>
      </c>
      <c r="H298" s="145">
        <f>IFERROR(TRUNC(VLOOKUP($E298,'Container Panel'!$B$41:$Z$100,$D298,0)/(VLOOKUP(H$276,UI!$A$12:$O$51,VLOOKUP(H$277,$B$276:$C$278,2,0),0)/1000)),"")</f>
        <v>3</v>
      </c>
      <c r="I298" s="145">
        <f>IFERROR(TRUNC(VLOOKUP($E298,'Container Panel'!$B$41:$Z$100,$D298,0)/(VLOOKUP(I$276,UI!$A$12:$O$51,VLOOKUP(I$277,$B$276:$C$278,2,0),0)/1000)),"")</f>
        <v>9</v>
      </c>
      <c r="J298" s="145">
        <f>IFERROR(TRUNC(VLOOKUP($E298,'Container Panel'!$B$41:$Z$100,$D298,0)/(VLOOKUP(J$276,UI!$A$12:$O$51,VLOOKUP(J$277,$B$276:$C$278,2,0),0)/1000)),"")</f>
        <v>9</v>
      </c>
      <c r="K298" s="145">
        <f>IFERROR(TRUNC(VLOOKUP($E298,'Container Panel'!$B$41:$Z$100,$D298,0)/(VLOOKUP(K$276,UI!$A$12:$O$51,VLOOKUP(K$277,$B$276:$C$278,2,0),0)/1000)),"")</f>
        <v>4</v>
      </c>
      <c r="L298" s="145">
        <f>IFERROR(TRUNC(VLOOKUP($E298,'Container Panel'!$B$41:$Z$100,$D298,0)/(VLOOKUP(L$276,UI!$A$12:$O$51,VLOOKUP(L$277,$B$276:$C$278,2,0),0)/1000)),"")</f>
        <v>4</v>
      </c>
      <c r="M298" s="145">
        <f>IFERROR(TRUNC(VLOOKUP($E298,'Container Panel'!$B$41:$Z$100,$D298,0)/(VLOOKUP(M$276,UI!$A$12:$O$51,VLOOKUP(M$277,$B$276:$C$278,2,0),0)/1000)),"")</f>
        <v>2</v>
      </c>
      <c r="N298" s="145">
        <f>IFERROR(TRUNC(VLOOKUP($E298,'Container Panel'!$B$41:$Z$100,$D298,0)/(VLOOKUP(N$276,UI!$A$12:$O$51,VLOOKUP(N$277,$B$276:$C$278,2,0),0)/1000)),"")</f>
        <v>2</v>
      </c>
      <c r="O298" s="145">
        <f>IFERROR(TRUNC(VLOOKUP($E298,'Container Panel'!$B$41:$Z$100,$D298,0)/(VLOOKUP(O$276,UI!$A$12:$O$51,VLOOKUP(O$277,$B$276:$C$278,2,0),0)/1000)),"")</f>
        <v>2</v>
      </c>
      <c r="P298" s="145">
        <f>IFERROR(TRUNC(VLOOKUP($E298,'Container Panel'!$B$41:$Z$100,$D298,0)/(VLOOKUP(P$276,UI!$A$12:$O$51,VLOOKUP(P$277,$B$276:$C$278,2,0),0)/1000)),"")</f>
        <v>2</v>
      </c>
      <c r="Q298" s="145">
        <f>IFERROR(TRUNC(VLOOKUP($E298,'Container Panel'!$B$41:$Z$100,$D298,0)/(VLOOKUP(Q$276,UI!$A$12:$O$51,VLOOKUP(Q$277,$B$276:$C$278,2,0),0)/1000)),"")</f>
        <v>7</v>
      </c>
      <c r="R298" s="145">
        <f>IFERROR(TRUNC(VLOOKUP($E298,'Container Panel'!$B$41:$Z$100,$D298,0)/(VLOOKUP(R$276,UI!$A$12:$O$51,VLOOKUP(R$277,$B$276:$C$278,2,0),0)/1000)),"")</f>
        <v>7</v>
      </c>
      <c r="S298" s="145" t="str">
        <f>IFERROR(TRUNC(VLOOKUP($E298,'Container Panel'!$B$41:$Z$100,$D298,0)/(VLOOKUP(S$276,UI!$A$12:$O$51,VLOOKUP(S$277,$B$276:$C$278,2,0),0)/1000)),"")</f>
        <v/>
      </c>
      <c r="T298" s="145" t="str">
        <f>IFERROR(TRUNC(VLOOKUP($E298,'Container Panel'!$B$41:$Z$100,$D298,0)/(VLOOKUP(T$276,UI!$A$12:$O$51,VLOOKUP(T$277,$B$276:$C$278,2,0),0)/1000)),"")</f>
        <v/>
      </c>
      <c r="U298" s="145" t="str">
        <f>IFERROR(TRUNC(VLOOKUP($E298,'Container Panel'!$B$41:$Z$100,$D298,0)/(VLOOKUP(U$276,UI!$A$12:$O$51,VLOOKUP(U$277,$B$276:$C$278,2,0),0)/1000)),"")</f>
        <v/>
      </c>
      <c r="V298" s="145" t="str">
        <f>IFERROR(TRUNC(VLOOKUP($E298,'Container Panel'!$B$41:$Z$100,$D298,0)/(VLOOKUP(V$276,UI!$A$12:$O$51,VLOOKUP(V$277,$B$276:$C$278,2,0),0)/1000)),"")</f>
        <v/>
      </c>
      <c r="W298" s="145" t="str">
        <f>IFERROR(TRUNC(VLOOKUP($E298,'Container Panel'!$B$41:$Z$100,$D298,0)/(VLOOKUP(W$276,UI!$A$12:$O$51,VLOOKUP(W$277,$B$276:$C$278,2,0),0)/1000)),"")</f>
        <v/>
      </c>
      <c r="X298" s="145" t="str">
        <f>IFERROR(TRUNC(VLOOKUP($E298,'Container Panel'!$B$41:$Z$100,$D298,0)/(VLOOKUP(X$276,UI!$A$12:$O$51,VLOOKUP(X$277,$B$276:$C$278,2,0),0)/1000)),"")</f>
        <v/>
      </c>
      <c r="Y298" s="145" t="str">
        <f>IFERROR(TRUNC(VLOOKUP($E298,'Container Panel'!$B$41:$Z$100,$D298,0)/(VLOOKUP(Y$276,UI!$A$12:$O$51,VLOOKUP(Y$277,$B$276:$C$278,2,0),0)/1000)),"")</f>
        <v/>
      </c>
      <c r="Z298" s="145" t="str">
        <f>IFERROR(TRUNC(VLOOKUP($E298,'Container Panel'!$B$41:$Z$100,$D298,0)/(VLOOKUP(Z$276,UI!$A$12:$O$51,VLOOKUP(Z$277,$B$276:$C$278,2,0),0)/1000)),"")</f>
        <v/>
      </c>
      <c r="AA298" s="145" t="str">
        <f>IFERROR(TRUNC(VLOOKUP($E298,'Container Panel'!$B$41:$Z$100,$D298,0)/(VLOOKUP(AA$276,UI!$A$12:$O$51,VLOOKUP(AA$277,$B$276:$C$278,2,0),0)/1000)),"")</f>
        <v/>
      </c>
      <c r="AB298" s="145" t="str">
        <f>IFERROR(TRUNC(VLOOKUP($E298,'Container Panel'!$B$41:$Z$100,$D298,0)/(VLOOKUP(AB$276,UI!$A$12:$O$51,VLOOKUP(AB$277,$B$276:$C$278,2,0),0)/1000)),"")</f>
        <v/>
      </c>
      <c r="AC298" s="145" t="str">
        <f>IFERROR(TRUNC(VLOOKUP($E298,'Container Panel'!$B$41:$Z$100,$D298,0)/(VLOOKUP(AC$276,UI!$A$12:$O$51,VLOOKUP(AC$277,$B$276:$C$278,2,0),0)/1000)),"")</f>
        <v/>
      </c>
      <c r="AD298" s="145" t="str">
        <f>IFERROR(TRUNC(VLOOKUP($E298,'Container Panel'!$B$41:$Z$100,$D298,0)/(VLOOKUP(AD$276,UI!$A$12:$O$51,VLOOKUP(AD$277,$B$276:$C$278,2,0),0)/1000)),"")</f>
        <v/>
      </c>
      <c r="AE298" s="145" t="str">
        <f>IFERROR(TRUNC(VLOOKUP($E298,'Container Panel'!$B$41:$Z$100,$D298,0)/(VLOOKUP(AE$276,UI!$A$12:$O$51,VLOOKUP(AE$277,$B$276:$C$278,2,0),0)/1000)),"")</f>
        <v/>
      </c>
      <c r="AF298" s="145" t="str">
        <f>IFERROR(TRUNC(VLOOKUP($E298,'Container Panel'!$B$41:$Z$100,$D298,0)/(VLOOKUP(AF$276,UI!$A$12:$O$51,VLOOKUP(AF$277,$B$276:$C$278,2,0),0)/1000)),"")</f>
        <v/>
      </c>
      <c r="AG298" s="145" t="str">
        <f>IFERROR(TRUNC(VLOOKUP($E298,'Container Panel'!$B$41:$Z$100,$D298,0)/(VLOOKUP(AG$276,UI!$A$12:$O$51,VLOOKUP(AG$277,$B$276:$C$278,2,0),0)/1000)),"")</f>
        <v/>
      </c>
      <c r="AH298" s="145" t="str">
        <f>IFERROR(TRUNC(VLOOKUP($E298,'Container Panel'!$B$41:$Z$100,$D298,0)/(VLOOKUP(AH$276,UI!$A$12:$O$51,VLOOKUP(AH$277,$B$276:$C$278,2,0),0)/1000)),"")</f>
        <v/>
      </c>
      <c r="AI298" s="145" t="str">
        <f>IFERROR(TRUNC(VLOOKUP($E298,'Container Panel'!$B$41:$Z$100,$D298,0)/(VLOOKUP(AI$276,UI!$A$12:$O$51,VLOOKUP(AI$277,$B$276:$C$278,2,0),0)/1000)),"")</f>
        <v/>
      </c>
      <c r="AJ298" s="145" t="str">
        <f>IFERROR(TRUNC(VLOOKUP($E298,'Container Panel'!$B$41:$Z$100,$D298,0)/(VLOOKUP(AJ$276,UI!$A$12:$O$51,VLOOKUP(AJ$277,$B$276:$C$278,2,0),0)/1000)),"")</f>
        <v/>
      </c>
      <c r="AK298" s="145" t="str">
        <f>IFERROR(TRUNC(VLOOKUP($E298,'Container Panel'!$B$41:$Z$100,$D298,0)/(VLOOKUP(AK$276,UI!$A$12:$O$51,VLOOKUP(AK$277,$B$276:$C$278,2,0),0)/1000)),"")</f>
        <v/>
      </c>
      <c r="AL298" s="145" t="str">
        <f>IFERROR(TRUNC(VLOOKUP($E298,'Container Panel'!$B$41:$Z$100,$D298,0)/(VLOOKUP(AL$276,UI!$A$12:$O$51,VLOOKUP(AL$277,$B$276:$C$278,2,0),0)/1000)),"")</f>
        <v/>
      </c>
      <c r="AM298" s="145" t="str">
        <f>IFERROR(TRUNC(VLOOKUP($E298,'Container Panel'!$B$41:$Z$100,$D298,0)/(VLOOKUP(AM$276,UI!$A$12:$O$51,VLOOKUP(AM$277,$B$276:$C$278,2,0),0)/1000)),"")</f>
        <v/>
      </c>
      <c r="AN298" s="145" t="str">
        <f>IFERROR(TRUNC(VLOOKUP($E298,'Container Panel'!$B$41:$Z$100,$D298,0)/(VLOOKUP(AN$276,UI!$A$12:$O$51,VLOOKUP(AN$277,$B$276:$C$278,2,0),0)/1000)),"")</f>
        <v/>
      </c>
      <c r="AO298" s="145" t="str">
        <f>IFERROR(TRUNC(VLOOKUP($E298,'Container Panel'!$B$41:$Z$100,$D298,0)/(VLOOKUP(AO$276,UI!$A$12:$O$51,VLOOKUP(AO$277,$B$276:$C$278,2,0),0)/1000)),"")</f>
        <v/>
      </c>
      <c r="AP298" s="145" t="str">
        <f>IFERROR(TRUNC(VLOOKUP($E298,'Container Panel'!$B$41:$Z$100,$D298,0)/(VLOOKUP(AP$276,UI!$A$12:$O$51,VLOOKUP(AP$277,$B$276:$C$278,2,0),0)/1000)),"")</f>
        <v/>
      </c>
      <c r="AQ298" s="145" t="str">
        <f>IFERROR(TRUNC(VLOOKUP($E298,'Container Panel'!$B$41:$Z$100,$D298,0)/(VLOOKUP(AQ$276,UI!$A$12:$O$51,VLOOKUP(AQ$277,$B$276:$C$278,2,0),0)/1000)),"")</f>
        <v/>
      </c>
      <c r="AR298" s="145" t="str">
        <f>IFERROR(TRUNC(VLOOKUP($E298,'Container Panel'!$B$41:$Z$100,$D298,0)/(VLOOKUP(AR$276,UI!$A$12:$O$51,VLOOKUP(AR$277,$B$276:$C$278,2,0),0)/1000)),"")</f>
        <v/>
      </c>
      <c r="AS298" s="145" t="str">
        <f>IFERROR(TRUNC(VLOOKUP($E298,'Container Panel'!$B$41:$Z$100,$D298,0)/(VLOOKUP(AS$276,UI!$A$12:$O$51,VLOOKUP(AS$277,$B$276:$C$278,2,0),0)/1000)),"")</f>
        <v/>
      </c>
      <c r="AT298" s="145" t="str">
        <f>IFERROR(TRUNC(VLOOKUP($E298,'Container Panel'!$B$41:$Z$100,$D298,0)/(VLOOKUP(AT$276,UI!$A$12:$O$51,VLOOKUP(AT$277,$B$276:$C$278,2,0),0)/1000)),"")</f>
        <v/>
      </c>
      <c r="AU298" s="145" t="str">
        <f>IFERROR(TRUNC(VLOOKUP($E298,'Container Panel'!$B$41:$Z$100,$D298,0)/(VLOOKUP(AU$276,UI!$A$12:$O$51,VLOOKUP(AU$277,$B$276:$C$278,2,0),0)/1000)),"")</f>
        <v/>
      </c>
      <c r="AV298" s="145" t="str">
        <f>IFERROR(TRUNC(VLOOKUP($E298,'Container Panel'!$B$41:$Z$100,$D298,0)/(VLOOKUP(AV$276,UI!$A$12:$O$51,VLOOKUP(AV$277,$B$276:$C$278,2,0),0)/1000)),"")</f>
        <v/>
      </c>
      <c r="AW298" s="145" t="str">
        <f>IFERROR(TRUNC(VLOOKUP($E298,'Container Panel'!$B$41:$Z$100,$D298,0)/(VLOOKUP(AW$276,UI!$A$12:$O$51,VLOOKUP(AW$277,$B$276:$C$278,2,0),0)/1000)),"")</f>
        <v/>
      </c>
      <c r="AX298" s="145" t="str">
        <f>IFERROR(TRUNC(VLOOKUP($E298,'Container Panel'!$B$41:$Z$100,$D298,0)/(VLOOKUP(AX$276,UI!$A$12:$O$51,VLOOKUP(AX$277,$B$276:$C$278,2,0),0)/1000)),"")</f>
        <v/>
      </c>
      <c r="AY298" s="145" t="str">
        <f>IFERROR(TRUNC(VLOOKUP($E298,'Container Panel'!$B$41:$Z$100,$D298,0)/(VLOOKUP(AY$276,UI!$A$12:$O$51,VLOOKUP(AY$277,$B$276:$C$278,2,0),0)/1000)),"")</f>
        <v/>
      </c>
      <c r="AZ298" s="145" t="str">
        <f>IFERROR(TRUNC(VLOOKUP($E298,'Container Panel'!$B$41:$Z$100,$D298,0)/(VLOOKUP(AZ$276,UI!$A$12:$O$51,VLOOKUP(AZ$277,$B$276:$C$278,2,0),0)/1000)),"")</f>
        <v/>
      </c>
      <c r="BA298" s="145" t="str">
        <f>IFERROR(TRUNC(VLOOKUP($E298,'Container Panel'!$B$41:$Z$100,$D298,0)/(VLOOKUP(BA$276,UI!$A$12:$O$51,VLOOKUP(BA$277,$B$276:$C$278,2,0),0)/1000)),"")</f>
        <v/>
      </c>
      <c r="BB298" s="145" t="str">
        <f>IFERROR(TRUNC(VLOOKUP($E298,'Container Panel'!$B$41:$Z$100,$D298,0)/(VLOOKUP(BB$276,UI!$A$12:$O$51,VLOOKUP(BB$277,$B$276:$C$278,2,0),0)/1000)),"")</f>
        <v/>
      </c>
      <c r="BC298" s="145" t="str">
        <f>IFERROR(TRUNC(VLOOKUP($E298,'Container Panel'!$B$41:$Z$100,$D298,0)/(VLOOKUP(BC$276,UI!$A$12:$O$51,VLOOKUP(BC$277,$B$276:$C$278,2,0),0)/1000)),"")</f>
        <v/>
      </c>
      <c r="BD298" s="145" t="str">
        <f>IFERROR(TRUNC(VLOOKUP($E298,'Container Panel'!$B$41:$Z$100,$D298,0)/(VLOOKUP(BD$276,UI!$A$12:$O$51,VLOOKUP(BD$277,$B$276:$C$278,2,0),0)/1000)),"")</f>
        <v/>
      </c>
      <c r="BE298" s="145" t="str">
        <f>IFERROR(TRUNC(VLOOKUP($E298,'Container Panel'!$B$41:$Z$100,$D298,0)/(VLOOKUP(BE$276,UI!$A$12:$O$51,VLOOKUP(BE$277,$B$276:$C$278,2,0),0)/1000)),"")</f>
        <v/>
      </c>
      <c r="BF298" s="145" t="str">
        <f>IFERROR(TRUNC(VLOOKUP($E298,'Container Panel'!$B$41:$Z$100,$D298,0)/(VLOOKUP(BF$276,UI!$A$12:$O$51,VLOOKUP(BF$277,$B$276:$C$278,2,0),0)/1000)),"")</f>
        <v/>
      </c>
      <c r="BG298" s="145" t="str">
        <f>IFERROR(TRUNC(VLOOKUP($E298,'Container Panel'!$B$41:$Z$100,$D298,0)/(VLOOKUP(BG$276,UI!$A$12:$O$51,VLOOKUP(BG$277,$B$276:$C$278,2,0),0)/1000)),"")</f>
        <v/>
      </c>
      <c r="BH298" s="145" t="str">
        <f>IFERROR(TRUNC(VLOOKUP($E298,'Container Panel'!$B$41:$Z$100,$D298,0)/(VLOOKUP(BH$276,UI!$A$12:$O$51,VLOOKUP(BH$277,$B$276:$C$278,2,0),0)/1000)),"")</f>
        <v/>
      </c>
      <c r="BI298" s="145" t="str">
        <f>IFERROR(TRUNC(VLOOKUP($E298,'Container Panel'!$B$41:$Z$100,$D298,0)/(VLOOKUP(BI$276,UI!$A$12:$O$51,VLOOKUP(BI$277,$B$276:$C$278,2,0),0)/1000)),"")</f>
        <v/>
      </c>
      <c r="BJ298" s="145" t="str">
        <f>IFERROR(TRUNC(VLOOKUP($E298,'Container Panel'!$B$41:$Z$100,$D298,0)/(VLOOKUP(BJ$276,UI!$A$12:$O$51,VLOOKUP(BJ$277,$B$276:$C$278,2,0),0)/1000)),"")</f>
        <v/>
      </c>
      <c r="BK298" s="145" t="str">
        <f>IFERROR(TRUNC(VLOOKUP($E298,'Container Panel'!$B$41:$Z$100,$D298,0)/(VLOOKUP(BK$276,UI!$A$12:$O$51,VLOOKUP(BK$277,$B$276:$C$278,2,0),0)/1000)),"")</f>
        <v/>
      </c>
      <c r="BL298" s="145" t="str">
        <f>IFERROR(TRUNC(VLOOKUP($E298,'Container Panel'!$B$41:$Z$100,$D298,0)/(VLOOKUP(BL$276,UI!$A$12:$O$51,VLOOKUP(BL$277,$B$276:$C$278,2,0),0)/1000)),"")</f>
        <v/>
      </c>
      <c r="BM298" s="145" t="str">
        <f>IFERROR(TRUNC(VLOOKUP($E298,'Container Panel'!$B$41:$Z$100,$D298,0)/(VLOOKUP(BM$276,UI!$A$12:$O$51,VLOOKUP(BM$277,$B$276:$C$278,2,0),0)/1000)),"")</f>
        <v/>
      </c>
      <c r="BN298" s="145" t="str">
        <f>IFERROR(TRUNC(VLOOKUP($E298,'Container Panel'!$B$41:$Z$100,$D298,0)/(VLOOKUP(BN$276,UI!$A$12:$O$51,VLOOKUP(BN$277,$B$276:$C$278,2,0),0)/1000)),"")</f>
        <v/>
      </c>
      <c r="BO298" s="145" t="str">
        <f>IFERROR(TRUNC(VLOOKUP($E298,'Container Panel'!$B$41:$Z$100,$D298,0)/(VLOOKUP(BO$276,UI!$A$12:$O$51,VLOOKUP(BO$277,$B$276:$C$278,2,0),0)/1000)),"")</f>
        <v/>
      </c>
      <c r="BP298" s="145" t="str">
        <f>IFERROR(TRUNC(VLOOKUP($E298,'Container Panel'!$B$41:$Z$100,$D298,0)/(VLOOKUP(BP$276,UI!$A$12:$O$51,VLOOKUP(BP$277,$B$276:$C$278,2,0),0)/1000)),"")</f>
        <v/>
      </c>
      <c r="BQ298" s="145" t="str">
        <f>IFERROR(TRUNC(VLOOKUP($E298,'Container Panel'!$B$41:$Z$100,$D298,0)/(VLOOKUP(BQ$276,UI!$A$12:$O$51,VLOOKUP(BQ$277,$B$276:$C$278,2,0),0)/1000)),"")</f>
        <v/>
      </c>
      <c r="BR298" s="145" t="str">
        <f>IFERROR(TRUNC(VLOOKUP($E298,'Container Panel'!$B$41:$Z$100,$D298,0)/(VLOOKUP(BR$276,UI!$A$12:$O$51,VLOOKUP(BR$277,$B$276:$C$278,2,0),0)/1000)),"")</f>
        <v/>
      </c>
      <c r="BS298" s="145" t="str">
        <f>IFERROR(TRUNC(VLOOKUP($E298,'Container Panel'!$B$41:$Z$100,$D298,0)/(VLOOKUP(BS$276,UI!$A$12:$O$51,VLOOKUP(BS$277,$B$276:$C$278,2,0),0)/1000)),"")</f>
        <v/>
      </c>
      <c r="BT298" s="145" t="str">
        <f>IFERROR(TRUNC(VLOOKUP($E298,'Container Panel'!$B$41:$Z$100,$D298,0)/(VLOOKUP(BT$276,UI!$A$12:$O$51,VLOOKUP(BT$277,$B$276:$C$278,2,0),0)/1000)),"")</f>
        <v/>
      </c>
      <c r="BU298" s="145" t="str">
        <f>IFERROR(TRUNC(VLOOKUP($E298,'Container Panel'!$B$41:$Z$100,$D298,0)/(VLOOKUP(BU$276,UI!$A$12:$O$51,VLOOKUP(BU$277,$B$276:$C$278,2,0),0)/1000)),"")</f>
        <v/>
      </c>
      <c r="BV298" s="145" t="str">
        <f>IFERROR(TRUNC(VLOOKUP($E298,'Container Panel'!$B$41:$Z$100,$D298,0)/(VLOOKUP(BV$276,UI!$A$12:$O$51,VLOOKUP(BV$277,$B$276:$C$278,2,0),0)/1000)),"")</f>
        <v/>
      </c>
      <c r="BW298" s="145" t="str">
        <f>IFERROR(TRUNC(VLOOKUP($E298,'Container Panel'!$B$41:$Z$100,$D298,0)/(VLOOKUP(BW$276,UI!$A$12:$O$51,VLOOKUP(BW$277,$B$276:$C$278,2,0),0)/1000)),"")</f>
        <v/>
      </c>
      <c r="BX298" s="145" t="str">
        <f>IFERROR(TRUNC(VLOOKUP($E298,'Container Panel'!$B$41:$Z$100,$D298,0)/(VLOOKUP(BX$276,UI!$A$12:$O$51,VLOOKUP(BX$277,$B$276:$C$278,2,0),0)/1000)),"")</f>
        <v/>
      </c>
      <c r="BY298" s="145" t="str">
        <f>IFERROR(TRUNC(VLOOKUP($E298,'Container Panel'!$B$41:$Z$100,$D298,0)/(VLOOKUP(BY$276,UI!$A$12:$O$51,VLOOKUP(BY$277,$B$276:$C$278,2,0),0)/1000)),"")</f>
        <v/>
      </c>
      <c r="BZ298" s="145" t="str">
        <f>IFERROR(TRUNC(VLOOKUP($E298,'Container Panel'!$B$41:$Z$100,$D298,0)/(VLOOKUP(BZ$276,UI!$A$12:$O$51,VLOOKUP(BZ$277,$B$276:$C$278,2,0),0)/1000)),"")</f>
        <v/>
      </c>
      <c r="CA298" s="145" t="str">
        <f>IFERROR(TRUNC(VLOOKUP($E298,'Container Panel'!$B$41:$Z$100,$D298,0)/(VLOOKUP(CA$276,UI!$A$12:$O$51,VLOOKUP(CA$277,$B$276:$C$278,2,0),0)/1000)),"")</f>
        <v/>
      </c>
      <c r="CB298" s="145" t="str">
        <f>IFERROR(TRUNC(VLOOKUP($E298,'Container Panel'!$B$41:$Z$100,$D298,0)/(VLOOKUP(CB$276,UI!$A$12:$O$51,VLOOKUP(CB$277,$B$276:$C$278,2,0),0)/1000)),"")</f>
        <v/>
      </c>
      <c r="CC298" s="145" t="str">
        <f>IFERROR(TRUNC(VLOOKUP($E298,'Container Panel'!$B$41:$Z$100,$D298,0)/(VLOOKUP(CC$276,UI!$A$12:$O$51,VLOOKUP(CC$277,$B$276:$C$278,2,0),0)/1000)),"")</f>
        <v/>
      </c>
      <c r="CD298" s="145" t="str">
        <f>IFERROR(TRUNC(VLOOKUP($E298,'Container Panel'!$B$41:$Z$100,$D298,0)/(VLOOKUP(CD$276,UI!$A$12:$O$51,VLOOKUP(CD$277,$B$276:$C$278,2,0),0)/1000)),"")</f>
        <v/>
      </c>
      <c r="CE298" s="145" t="str">
        <f>IFERROR(TRUNC(VLOOKUP($E298,'Container Panel'!$B$41:$Z$100,$D298,0)/(VLOOKUP(CE$276,UI!$A$12:$O$51,VLOOKUP(CE$277,$B$276:$C$278,2,0),0)/1000)),"")</f>
        <v/>
      </c>
      <c r="CF298" s="145" t="str">
        <f>IFERROR(TRUNC(VLOOKUP($E298,'Container Panel'!$B$41:$Z$100,$D298,0)/(VLOOKUP(CF$276,UI!$A$12:$O$51,VLOOKUP(CF$277,$B$276:$C$278,2,0),0)/1000)),"")</f>
        <v/>
      </c>
      <c r="CG298" s="145" t="str">
        <f>IFERROR(TRUNC(VLOOKUP($E298,'Container Panel'!$B$41:$Z$100,$D298,0)/(VLOOKUP(CG$276,UI!$A$12:$O$51,VLOOKUP(CG$277,$B$276:$C$278,2,0),0)/1000)),"")</f>
        <v/>
      </c>
      <c r="CH298" s="145" t="str">
        <f>IFERROR(TRUNC(VLOOKUP($E298,'Container Panel'!$B$41:$Z$100,$D298,0)/(VLOOKUP(CH$276,UI!$A$12:$O$51,VLOOKUP(CH$277,$B$276:$C$278,2,0),0)/1000)),"")</f>
        <v/>
      </c>
      <c r="CI298" s="145" t="str">
        <f>IFERROR(TRUNC(VLOOKUP($E298,'Container Panel'!$B$41:$Z$100,$D298,0)/(VLOOKUP(CI$276,UI!$A$12:$O$51,VLOOKUP(CI$277,$B$276:$C$278,2,0),0)/1000)),"")</f>
        <v/>
      </c>
      <c r="CJ298" s="145" t="str">
        <f>IFERROR(TRUNC(VLOOKUP($E298,'Container Panel'!$B$41:$Z$100,$D298,0)/(VLOOKUP(CJ$276,UI!$A$12:$O$51,VLOOKUP(CJ$277,$B$276:$C$278,2,0),0)/1000)),"")</f>
        <v/>
      </c>
      <c r="CK298" s="145" t="str">
        <f>IFERROR(TRUNC(VLOOKUP($E298,'Container Panel'!$B$41:$Z$100,$D298,0)/(VLOOKUP(CK$276,UI!$A$12:$O$51,VLOOKUP(CK$277,$B$276:$C$278,2,0),0)/1000)),"")</f>
        <v/>
      </c>
      <c r="CL298" s="145" t="str">
        <f>IFERROR(TRUNC(VLOOKUP($E298,'Container Panel'!$B$41:$Z$100,$D298,0)/(VLOOKUP(CL$276,UI!$A$12:$O$51,VLOOKUP(CL$277,$B$276:$C$278,2,0),0)/1000)),"")</f>
        <v/>
      </c>
      <c r="CM298" s="145" t="str">
        <f>IFERROR(TRUNC(VLOOKUP($E298,'Container Panel'!$B$41:$Z$100,$D298,0)/(VLOOKUP(CM$276,UI!$A$12:$O$51,VLOOKUP(CM$277,$B$276:$C$278,2,0),0)/1000)),"")</f>
        <v/>
      </c>
      <c r="CN298" s="145" t="str">
        <f>IFERROR(TRUNC(VLOOKUP($E298,'Container Panel'!$B$41:$Z$100,$D298,0)/(VLOOKUP(CN$276,UI!$A$12:$O$51,VLOOKUP(CN$277,$B$276:$C$278,2,0),0)/1000)),"")</f>
        <v/>
      </c>
      <c r="CO298" s="145" t="str">
        <f>IFERROR(TRUNC(VLOOKUP($E298,'Container Panel'!$B$41:$Z$100,$D298,0)/(VLOOKUP(CO$276,UI!$A$12:$O$51,VLOOKUP(CO$277,$B$276:$C$278,2,0),0)/1000)),"")</f>
        <v/>
      </c>
      <c r="CP298" s="145" t="str">
        <f>IFERROR(TRUNC(VLOOKUP($E298,'Container Panel'!$B$41:$Z$100,$D298,0)/(VLOOKUP(CP$276,UI!$A$12:$O$51,VLOOKUP(CP$277,$B$276:$C$278,2,0),0)/1000)),"")</f>
        <v/>
      </c>
      <c r="CQ298" s="145" t="str">
        <f>IFERROR(TRUNC(VLOOKUP($E298,'Container Panel'!$B$41:$Z$100,$D298,0)/(VLOOKUP(CQ$276,UI!$A$12:$O$51,VLOOKUP(CQ$277,$B$276:$C$278,2,0),0)/1000)),"")</f>
        <v/>
      </c>
      <c r="CR298" s="145" t="str">
        <f>IFERROR(TRUNC(VLOOKUP($E298,'Container Panel'!$B$41:$Z$100,$D298,0)/(VLOOKUP(CR$276,UI!$A$12:$O$51,VLOOKUP(CR$277,$B$276:$C$278,2,0),0)/1000)),"")</f>
        <v/>
      </c>
      <c r="CS298" s="145" t="str">
        <f>IFERROR(TRUNC(VLOOKUP($E298,'Container Panel'!$B$41:$Z$100,$D298,0)/(VLOOKUP(CS$276,UI!$A$12:$O$51,VLOOKUP(CS$277,$B$276:$C$278,2,0),0)/1000)),"")</f>
        <v/>
      </c>
      <c r="CT298" s="145" t="str">
        <f>IFERROR(TRUNC(VLOOKUP($E298,'Container Panel'!$B$41:$Z$100,$D298,0)/(VLOOKUP(CT$276,UI!$A$12:$O$51,VLOOKUP(CT$277,$B$276:$C$278,2,0),0)/1000)),"")</f>
        <v/>
      </c>
      <c r="CU298" s="145" t="str">
        <f>IFERROR(TRUNC(VLOOKUP($E298,'Container Panel'!$B$41:$Z$100,$D298,0)/(VLOOKUP(CU$276,UI!$A$12:$O$51,VLOOKUP(CU$277,$B$276:$C$278,2,0),0)/1000)),"")</f>
        <v/>
      </c>
      <c r="CV298" s="145" t="str">
        <f>IFERROR(TRUNC(VLOOKUP($E298,'Container Panel'!$B$41:$Z$100,$D298,0)/(VLOOKUP(CV$276,UI!$A$12:$O$51,VLOOKUP(CV$277,$B$276:$C$278,2,0),0)/1000)),"")</f>
        <v/>
      </c>
      <c r="CW298" s="145" t="str">
        <f>IFERROR(TRUNC(VLOOKUP($E298,'Container Panel'!$B$41:$Z$100,$D298,0)/(VLOOKUP(CW$276,UI!$A$12:$O$51,VLOOKUP(CW$277,$B$276:$C$278,2,0),0)/1000)),"")</f>
        <v/>
      </c>
      <c r="CX298" s="145" t="str">
        <f>IFERROR(TRUNC(VLOOKUP($E298,'Container Panel'!$B$41:$Z$100,$D298,0)/(VLOOKUP(CX$276,UI!$A$12:$O$51,VLOOKUP(CX$277,$B$276:$C$278,2,0),0)/1000)),"")</f>
        <v/>
      </c>
      <c r="CY298" s="145" t="str">
        <f>IFERROR(TRUNC(VLOOKUP($E298,'Container Panel'!$B$41:$Z$100,$D298,0)/(VLOOKUP(CY$276,UI!$A$12:$O$51,VLOOKUP(CY$277,$B$276:$C$278,2,0),0)/1000)),"")</f>
        <v/>
      </c>
      <c r="CZ298" s="145" t="str">
        <f>IFERROR(TRUNC(VLOOKUP($E298,'Container Panel'!$B$41:$Z$100,$D298,0)/(VLOOKUP(CZ$276,UI!$A$12:$O$51,VLOOKUP(CZ$277,$B$276:$C$278,2,0),0)/1000)),"")</f>
        <v/>
      </c>
      <c r="DA298" s="145" t="str">
        <f>IFERROR(TRUNC(VLOOKUP($E298,'Container Panel'!$B$41:$Z$100,$D298,0)/(VLOOKUP(DA$276,UI!$A$12:$O$51,VLOOKUP(DA$277,$B$276:$C$278,2,0),0)/1000)),"")</f>
        <v/>
      </c>
      <c r="DB298" s="145" t="str">
        <f>IFERROR(TRUNC(VLOOKUP($E298,'Container Panel'!$B$41:$Z$100,$D298,0)/(VLOOKUP(DB$276,UI!$A$12:$O$51,VLOOKUP(DB$277,$B$276:$C$278,2,0),0)/1000)),"")</f>
        <v/>
      </c>
      <c r="DC298" s="145" t="str">
        <f>IFERROR(TRUNC(VLOOKUP($E298,'Container Panel'!$B$41:$Z$100,$D298,0)/(VLOOKUP(DC$276,UI!$A$12:$O$51,VLOOKUP(DC$277,$B$276:$C$278,2,0),0)/1000)),"")</f>
        <v/>
      </c>
      <c r="DD298" s="145" t="str">
        <f>IFERROR(TRUNC(VLOOKUP($E298,'Container Panel'!$B$41:$Z$100,$D298,0)/(VLOOKUP(DD$276,UI!$A$12:$O$51,VLOOKUP(DD$277,$B$276:$C$278,2,0),0)/1000)),"")</f>
        <v/>
      </c>
      <c r="DE298" s="145" t="str">
        <f>IFERROR(TRUNC(VLOOKUP($E298,'Container Panel'!$B$41:$Z$100,$D298,0)/(VLOOKUP(DE$276,UI!$A$12:$O$51,VLOOKUP(DE$277,$B$276:$C$278,2,0),0)/1000)),"")</f>
        <v/>
      </c>
      <c r="DF298" s="145" t="str">
        <f>IFERROR(TRUNC(VLOOKUP($E298,'Container Panel'!$B$41:$Z$100,$D298,0)/(VLOOKUP(DF$276,UI!$A$12:$O$51,VLOOKUP(DF$277,$B$276:$C$278,2,0),0)/1000)),"")</f>
        <v/>
      </c>
      <c r="DG298" s="145" t="str">
        <f>IFERROR(TRUNC(VLOOKUP($E298,'Container Panel'!$B$41:$Z$100,$D298,0)/(VLOOKUP(DG$276,UI!$A$12:$O$51,VLOOKUP(DG$277,$B$276:$C$278,2,0),0)/1000)),"")</f>
        <v/>
      </c>
      <c r="DH298" s="145" t="str">
        <f>IFERROR(TRUNC(VLOOKUP($E298,'Container Panel'!$B$41:$Z$100,$D298,0)/(VLOOKUP(DH$276,UI!$A$12:$O$51,VLOOKUP(DH$277,$B$276:$C$278,2,0),0)/1000)),"")</f>
        <v/>
      </c>
      <c r="DI298" s="145" t="str">
        <f>IFERROR(TRUNC(VLOOKUP($E298,'Container Panel'!$B$41:$Z$100,$D298,0)/(VLOOKUP(DI$276,UI!$A$12:$O$51,VLOOKUP(DI$277,$B$276:$C$278,2,0),0)/1000)),"")</f>
        <v/>
      </c>
      <c r="DJ298" s="145" t="str">
        <f>IFERROR(TRUNC(VLOOKUP($E298,'Container Panel'!$B$41:$Z$100,$D298,0)/(VLOOKUP(DJ$276,UI!$A$12:$O$51,VLOOKUP(DJ$277,$B$276:$C$278,2,0),0)/1000)),"")</f>
        <v/>
      </c>
      <c r="DK298" s="145" t="str">
        <f>IFERROR(TRUNC(VLOOKUP($E298,'Container Panel'!$B$41:$Z$100,$D298,0)/(VLOOKUP(DK$276,UI!$A$12:$O$51,VLOOKUP(DK$277,$B$276:$C$278,2,0),0)/1000)),"")</f>
        <v/>
      </c>
      <c r="DL298" s="145" t="str">
        <f>IFERROR(TRUNC(VLOOKUP($E298,'Container Panel'!$B$41:$Z$100,$D298,0)/(VLOOKUP(DL$276,UI!$A$12:$O$51,VLOOKUP(DL$277,$B$276:$C$278,2,0),0)/1000)),"")</f>
        <v/>
      </c>
      <c r="DM298" s="145" t="str">
        <f>IFERROR(TRUNC(VLOOKUP($E298,'Container Panel'!$B$41:$Z$100,$D298,0)/(VLOOKUP(DM$276,UI!$A$12:$O$51,VLOOKUP(DM$277,$B$276:$C$278,2,0),0)/1000)),"")</f>
        <v/>
      </c>
      <c r="DN298" s="145" t="str">
        <f>IFERROR(TRUNC(VLOOKUP($E298,'Container Panel'!$B$41:$Z$100,$D298,0)/(VLOOKUP(DN$276,UI!$A$12:$O$51,VLOOKUP(DN$277,$B$276:$C$278,2,0),0)/1000)),"")</f>
        <v/>
      </c>
      <c r="DO298" s="145" t="str">
        <f>IFERROR(TRUNC(VLOOKUP($E298,'Container Panel'!$B$41:$Z$100,$D298,0)/(VLOOKUP(DO$276,UI!$A$12:$O$51,VLOOKUP(DO$277,$B$276:$C$278,2,0),0)/1000)),"")</f>
        <v/>
      </c>
      <c r="DP298" s="145" t="str">
        <f>IFERROR(TRUNC(VLOOKUP($E298,'Container Panel'!$B$41:$Z$100,$D298,0)/(VLOOKUP(DP$276,UI!$A$12:$O$51,VLOOKUP(DP$277,$B$276:$C$278,2,0),0)/1000)),"")</f>
        <v/>
      </c>
      <c r="DQ298" s="145" t="str">
        <f>IFERROR(TRUNC(VLOOKUP($E298,'Container Panel'!$B$41:$Z$100,$D298,0)/(VLOOKUP(DQ$276,UI!$A$12:$O$51,VLOOKUP(DQ$277,$B$276:$C$278,2,0),0)/1000)),"")</f>
        <v/>
      </c>
      <c r="DR298" s="145" t="str">
        <f>IFERROR(TRUNC(VLOOKUP($E298,'Container Panel'!$B$41:$Z$100,$D298,0)/(VLOOKUP(DR$276,UI!$A$12:$O$51,VLOOKUP(DR$277,$B$276:$C$278,2,0),0)/1000)),"")</f>
        <v/>
      </c>
      <c r="DS298" s="145" t="str">
        <f>IFERROR(TRUNC(VLOOKUP($E298,'Container Panel'!$B$41:$Z$100,$D298,0)/(VLOOKUP(DS$276,UI!$A$12:$O$51,VLOOKUP(DS$277,$B$276:$C$278,2,0),0)/1000)),"")</f>
        <v/>
      </c>
      <c r="DT298" s="145" t="str">
        <f>IFERROR(TRUNC(VLOOKUP($E298,'Container Panel'!$B$41:$Z$100,$D298,0)/(VLOOKUP(DT$276,UI!$A$12:$O$51,VLOOKUP(DT$277,$B$276:$C$278,2,0),0)/1000)),"")</f>
        <v/>
      </c>
      <c r="DU298" s="145" t="str">
        <f>IFERROR(TRUNC(VLOOKUP($E298,'Container Panel'!$B$41:$Z$100,$D298,0)/(VLOOKUP(DU$276,UI!$A$12:$O$51,VLOOKUP(DU$277,$B$276:$C$278,2,0),0)/1000)),"")</f>
        <v/>
      </c>
      <c r="DV298" s="145" t="str">
        <f>IFERROR(TRUNC(VLOOKUP($E298,'Container Panel'!$B$41:$Z$100,$D298,0)/(VLOOKUP(DV$276,UI!$A$12:$O$51,VLOOKUP(DV$277,$B$276:$C$278,2,0),0)/1000)),"")</f>
        <v/>
      </c>
      <c r="DW298" s="145" t="str">
        <f>IFERROR(TRUNC(VLOOKUP($E298,'Container Panel'!$B$41:$Z$100,$D298,0)/(VLOOKUP(DW$276,UI!$A$12:$O$51,VLOOKUP(DW$277,$B$276:$C$278,2,0),0)/1000)),"")</f>
        <v/>
      </c>
      <c r="DX298" s="145" t="str">
        <f>IFERROR(TRUNC(VLOOKUP($E298,'Container Panel'!$B$41:$Z$100,$D298,0)/(VLOOKUP(DX$276,UI!$A$12:$O$51,VLOOKUP(DX$277,$B$276:$C$278,2,0),0)/1000)),"")</f>
        <v/>
      </c>
      <c r="DY298" s="145" t="str">
        <f>IFERROR(TRUNC(VLOOKUP($E298,'Container Panel'!$B$41:$Z$100,$D298,0)/(VLOOKUP(DY$276,UI!$A$12:$O$51,VLOOKUP(DY$277,$B$276:$C$278,2,0),0)/1000)),"")</f>
        <v/>
      </c>
      <c r="DZ298" s="145" t="str">
        <f>IFERROR(TRUNC(VLOOKUP($E298,'Container Panel'!$B$41:$Z$100,$D298,0)/(VLOOKUP(DZ$276,UI!$A$12:$O$51,VLOOKUP(DZ$277,$B$276:$C$278,2,0),0)/1000)),"")</f>
        <v/>
      </c>
      <c r="EA298" s="145" t="str">
        <f>IFERROR(TRUNC(VLOOKUP($E298,'Container Panel'!$B$41:$Z$100,$D298,0)/(VLOOKUP(EA$276,UI!$A$12:$O$51,VLOOKUP(EA$277,$B$276:$C$278,2,0),0)/1000)),"")</f>
        <v/>
      </c>
      <c r="EB298" s="145" t="str">
        <f>IFERROR(TRUNC(VLOOKUP($E298,'Container Panel'!$B$41:$Z$100,$D298,0)/(VLOOKUP(EB$276,UI!$A$12:$O$51,VLOOKUP(EB$277,$B$276:$C$278,2,0),0)/1000)),"")</f>
        <v/>
      </c>
      <c r="EC298" s="145" t="str">
        <f>IFERROR(TRUNC(VLOOKUP($E298,'Container Panel'!$B$41:$Z$100,$D298,0)/(VLOOKUP(EC$276,UI!$A$12:$O$51,VLOOKUP(EC$277,$B$276:$C$278,2,0),0)/1000)),"")</f>
        <v/>
      </c>
      <c r="ED298" s="145" t="str">
        <f>IFERROR(TRUNC(VLOOKUP($E298,'Container Panel'!$B$41:$Z$100,$D298,0)/(VLOOKUP(ED$276,UI!$A$12:$O$51,VLOOKUP(ED$277,$B$276:$C$278,2,0),0)/1000)),"")</f>
        <v/>
      </c>
      <c r="EE298" s="145" t="str">
        <f>IFERROR(TRUNC(VLOOKUP($E298,'Container Panel'!$B$41:$Z$100,$D298,0)/(VLOOKUP(EE$276,UI!$A$12:$O$51,VLOOKUP(EE$277,$B$276:$C$278,2,0),0)/1000)),"")</f>
        <v/>
      </c>
      <c r="EF298" s="145" t="str">
        <f>IFERROR(TRUNC(VLOOKUP($E298,'Container Panel'!$B$41:$Z$100,$D298,0)/(VLOOKUP(EF$276,UI!$A$12:$O$51,VLOOKUP(EF$277,$B$276:$C$278,2,0),0)/1000)),"")</f>
        <v/>
      </c>
      <c r="EG298" s="145" t="str">
        <f>IFERROR(TRUNC(VLOOKUP($E298,'Container Panel'!$B$41:$Z$100,$D298,0)/(VLOOKUP(EG$276,UI!$A$12:$O$51,VLOOKUP(EG$277,$B$276:$C$278,2,0),0)/1000)),"")</f>
        <v/>
      </c>
      <c r="EH298" s="145" t="str">
        <f>IFERROR(TRUNC(VLOOKUP($E298,'Container Panel'!$B$41:$Z$100,$D298,0)/(VLOOKUP(EH$276,UI!$A$12:$O$51,VLOOKUP(EH$277,$B$276:$C$278,2,0),0)/1000)),"")</f>
        <v/>
      </c>
      <c r="EI298" s="145" t="str">
        <f>IFERROR(TRUNC(VLOOKUP($E298,'Container Panel'!$B$41:$Z$100,$D298,0)/(VLOOKUP(EI$276,UI!$A$12:$O$51,VLOOKUP(EI$277,$B$276:$C$278,2,0),0)/1000)),"")</f>
        <v/>
      </c>
      <c r="EJ298" s="145" t="str">
        <f>IFERROR(TRUNC(VLOOKUP($E298,'Container Panel'!$B$41:$Z$100,$D298,0)/(VLOOKUP(EJ$276,UI!$A$12:$O$51,VLOOKUP(EJ$277,$B$276:$C$278,2,0),0)/1000)),"")</f>
        <v/>
      </c>
      <c r="EK298" s="145" t="str">
        <f>IFERROR(TRUNC(VLOOKUP($E298,'Container Panel'!$B$41:$Z$100,$D298,0)/(VLOOKUP(EK$276,UI!$A$12:$O$51,VLOOKUP(EK$277,$B$276:$C$278,2,0),0)/1000)),"")</f>
        <v/>
      </c>
      <c r="EL298" s="145" t="str">
        <f>IFERROR(TRUNC(VLOOKUP($E298,'Container Panel'!$B$41:$Z$100,$D298,0)/(VLOOKUP(EL$276,UI!$A$12:$O$51,VLOOKUP(EL$277,$B$276:$C$278,2,0),0)/1000)),"")</f>
        <v/>
      </c>
      <c r="EM298" s="145" t="str">
        <f>IFERROR(TRUNC(VLOOKUP($E298,'Container Panel'!$B$41:$Z$100,$D298,0)/(VLOOKUP(EM$276,UI!$A$12:$O$51,VLOOKUP(EM$277,$B$276:$C$278,2,0),0)/1000)),"")</f>
        <v/>
      </c>
      <c r="EN298" s="145" t="str">
        <f>IFERROR(TRUNC(VLOOKUP($E298,'Container Panel'!$B$41:$Z$100,$D298,0)/(VLOOKUP(EN$276,UI!$A$12:$O$51,VLOOKUP(EN$277,$B$276:$C$278,2,0),0)/1000)),"")</f>
        <v/>
      </c>
      <c r="EO298" s="145" t="str">
        <f>IFERROR(TRUNC(VLOOKUP($E298,'Container Panel'!$B$41:$Z$100,$D298,0)/(VLOOKUP(EO$276,UI!$A$12:$O$51,VLOOKUP(EO$277,$B$276:$C$278,2,0),0)/1000)),"")</f>
        <v/>
      </c>
      <c r="EP298" s="145" t="str">
        <f>IFERROR(TRUNC(VLOOKUP($E298,'Container Panel'!$B$41:$Z$100,$D298,0)/(VLOOKUP(EP$276,UI!$A$12:$O$51,VLOOKUP(EP$277,$B$276:$C$278,2,0),0)/1000)),"")</f>
        <v/>
      </c>
      <c r="EQ298" s="145" t="str">
        <f>IFERROR(TRUNC(VLOOKUP($E298,'Container Panel'!$B$41:$Z$100,$D298,0)/(VLOOKUP(EQ$276,UI!$A$12:$O$51,VLOOKUP(EQ$277,$B$276:$C$278,2,0),0)/1000)),"")</f>
        <v/>
      </c>
      <c r="ER298" s="145" t="str">
        <f>IFERROR(TRUNC(VLOOKUP($E298,'Container Panel'!$B$41:$Z$100,$D298,0)/(VLOOKUP(ER$276,UI!$A$12:$O$51,VLOOKUP(ER$277,$B$276:$C$278,2,0),0)/1000)),"")</f>
        <v/>
      </c>
      <c r="ES298" s="145" t="str">
        <f>IFERROR(TRUNC(VLOOKUP($E298,'Container Panel'!$B$41:$Z$100,$D298,0)/(VLOOKUP(ES$276,UI!$A$12:$O$51,VLOOKUP(ES$277,$B$276:$C$278,2,0),0)/1000)),"")</f>
        <v/>
      </c>
      <c r="ET298" s="145" t="str">
        <f>IFERROR(TRUNC(VLOOKUP($E298,'Container Panel'!$B$41:$Z$100,$D298,0)/(VLOOKUP(ET$276,UI!$A$12:$O$51,VLOOKUP(ET$277,$B$276:$C$278,2,0),0)/1000)),"")</f>
        <v/>
      </c>
      <c r="EU298" s="145" t="str">
        <f>IFERROR(TRUNC(VLOOKUP($E298,'Container Panel'!$B$41:$Z$100,$D298,0)/(VLOOKUP(EU$276,UI!$A$12:$O$51,VLOOKUP(EU$277,$B$276:$C$278,2,0),0)/1000)),"")</f>
        <v/>
      </c>
      <c r="EV298" s="145" t="str">
        <f>IFERROR(TRUNC(VLOOKUP($E298,'Container Panel'!$B$41:$Z$100,$D298,0)/(VLOOKUP(EV$276,UI!$A$12:$O$51,VLOOKUP(EV$277,$B$276:$C$278,2,0),0)/1000)),"")</f>
        <v/>
      </c>
      <c r="EW298" s="145" t="str">
        <f>IFERROR(TRUNC(VLOOKUP($E298,'Container Panel'!$B$41:$Z$100,$D298,0)/(VLOOKUP(EW$276,UI!$A$12:$O$51,VLOOKUP(EW$277,$B$276:$C$278,2,0),0)/1000)),"")</f>
        <v/>
      </c>
      <c r="EX298" s="145" t="str">
        <f>IFERROR(TRUNC(VLOOKUP($E298,'Container Panel'!$B$41:$Z$100,$D298,0)/(VLOOKUP(EX$276,UI!$A$12:$O$51,VLOOKUP(EX$277,$B$276:$C$278,2,0),0)/1000)),"")</f>
        <v/>
      </c>
      <c r="EY298" s="145" t="str">
        <f>IFERROR(TRUNC(VLOOKUP($E298,'Container Panel'!$B$41:$Z$100,$D298,0)/(VLOOKUP(EY$276,UI!$A$12:$O$51,VLOOKUP(EY$277,$B$276:$C$278,2,0),0)/1000)),"")</f>
        <v/>
      </c>
      <c r="EZ298" s="145" t="str">
        <f>IFERROR(TRUNC(VLOOKUP($E298,'Container Panel'!$B$41:$Z$100,$D298,0)/(VLOOKUP(EZ$276,UI!$A$12:$O$51,VLOOKUP(EZ$277,$B$276:$C$278,2,0),0)/1000)),"")</f>
        <v/>
      </c>
      <c r="FA298" s="145" t="str">
        <f>IFERROR(TRUNC(VLOOKUP($E298,'Container Panel'!$B$41:$Z$100,$D298,0)/(VLOOKUP(FA$276,UI!$A$12:$O$51,VLOOKUP(FA$277,$B$276:$C$278,2,0),0)/1000)),"")</f>
        <v/>
      </c>
      <c r="FB298" s="145" t="str">
        <f>IFERROR(TRUNC(VLOOKUP($E298,'Container Panel'!$B$41:$Z$100,$D298,0)/(VLOOKUP(FB$276,UI!$A$12:$O$51,VLOOKUP(FB$277,$B$276:$C$278,2,0),0)/1000)),"")</f>
        <v/>
      </c>
      <c r="FC298" s="145" t="str">
        <f>IFERROR(TRUNC(VLOOKUP($E298,'Container Panel'!$B$41:$Z$100,$D298,0)/(VLOOKUP(FC$276,UI!$A$12:$O$51,VLOOKUP(FC$277,$B$276:$C$278,2,0),0)/1000)),"")</f>
        <v/>
      </c>
      <c r="FD298" s="145" t="str">
        <f>IFERROR(TRUNC(VLOOKUP($E298,'Container Panel'!$B$41:$Z$100,$D298,0)/(VLOOKUP(FD$276,UI!$A$12:$O$51,VLOOKUP(FD$277,$B$276:$C$278,2,0),0)/1000)),"")</f>
        <v/>
      </c>
      <c r="FE298" s="145" t="str">
        <f>IFERROR(TRUNC(VLOOKUP($E298,'Container Panel'!$B$41:$Z$100,$D298,0)/(VLOOKUP(FE$276,UI!$A$12:$O$51,VLOOKUP(FE$277,$B$276:$C$278,2,0),0)/1000)),"")</f>
        <v/>
      </c>
      <c r="FF298" s="145" t="str">
        <f>IFERROR(TRUNC(VLOOKUP($E298,'Container Panel'!$B$41:$Z$100,$D298,0)/(VLOOKUP(FF$276,UI!$A$12:$O$51,VLOOKUP(FF$277,$B$276:$C$278,2,0),0)/1000)),"")</f>
        <v/>
      </c>
      <c r="FG298" s="145" t="str">
        <f>IFERROR(TRUNC(VLOOKUP($E298,'Container Panel'!$B$41:$Z$100,$D298,0)/(VLOOKUP(FG$276,UI!$A$12:$O$51,VLOOKUP(FG$277,$B$276:$C$278,2,0),0)/1000)),"")</f>
        <v/>
      </c>
      <c r="FH298" s="145" t="str">
        <f>IFERROR(TRUNC(VLOOKUP($E298,'Container Panel'!$B$41:$Z$100,$D298,0)/(VLOOKUP(FH$276,UI!$A$12:$O$51,VLOOKUP(FH$277,$B$276:$C$278,2,0),0)/1000)),"")</f>
        <v/>
      </c>
      <c r="FI298" s="145" t="str">
        <f>IFERROR(TRUNC(VLOOKUP($E298,'Container Panel'!$B$41:$Z$100,$D298,0)/(VLOOKUP(FI$276,UI!$A$12:$O$51,VLOOKUP(FI$277,$B$276:$C$278,2,0),0)/1000)),"")</f>
        <v/>
      </c>
      <c r="FJ298" s="145" t="str">
        <f>IFERROR(TRUNC(VLOOKUP($E298,'Container Panel'!$B$41:$Z$100,$D298,0)/(VLOOKUP(FJ$276,UI!$A$12:$O$51,VLOOKUP(FJ$277,$B$276:$C$278,2,0),0)/1000)),"")</f>
        <v/>
      </c>
      <c r="FK298" s="145" t="str">
        <f>IFERROR(TRUNC(VLOOKUP($E298,'Container Panel'!$B$41:$Z$100,$D298,0)/(VLOOKUP(FK$276,UI!$A$12:$O$51,VLOOKUP(FK$277,$B$276:$C$278,2,0),0)/1000)),"")</f>
        <v/>
      </c>
      <c r="FL298" s="145" t="str">
        <f>IFERROR(TRUNC(VLOOKUP($E298,'Container Panel'!$B$41:$Z$100,$D298,0)/(VLOOKUP(FL$276,UI!$A$12:$O$51,VLOOKUP(FL$277,$B$276:$C$278,2,0),0)/1000)),"")</f>
        <v/>
      </c>
      <c r="FM298" s="145" t="str">
        <f>IFERROR(TRUNC(VLOOKUP($E298,'Container Panel'!$B$41:$Z$100,$D298,0)/(VLOOKUP(FM$276,UI!$A$12:$O$51,VLOOKUP(FM$277,$B$276:$C$278,2,0),0)/1000)),"")</f>
        <v/>
      </c>
      <c r="FN298" s="145" t="str">
        <f>IFERROR(TRUNC(VLOOKUP($E298,'Container Panel'!$B$41:$Z$100,$D298,0)/(VLOOKUP(FN$276,UI!$A$12:$O$51,VLOOKUP(FN$277,$B$276:$C$278,2,0),0)/1000)),"")</f>
        <v/>
      </c>
      <c r="FO298" s="145" t="str">
        <f>IFERROR(TRUNC(VLOOKUP($E298,'Container Panel'!$B$41:$Z$100,$D298,0)/(VLOOKUP(FO$276,UI!$A$12:$O$51,VLOOKUP(FO$277,$B$276:$C$278,2,0),0)/1000)),"")</f>
        <v/>
      </c>
      <c r="FP298" s="145" t="str">
        <f>IFERROR(TRUNC(VLOOKUP($E298,'Container Panel'!$B$41:$Z$100,$D298,0)/(VLOOKUP(FP$276,UI!$A$12:$O$51,VLOOKUP(FP$277,$B$276:$C$278,2,0),0)/1000)),"")</f>
        <v/>
      </c>
      <c r="FQ298" s="145" t="str">
        <f>IFERROR(TRUNC(VLOOKUP($E298,'Container Panel'!$B$41:$Z$100,$D298,0)/(VLOOKUP(FQ$276,UI!$A$12:$O$51,VLOOKUP(FQ$277,$B$276:$C$278,2,0),0)/1000)),"")</f>
        <v/>
      </c>
      <c r="FR298" s="145" t="str">
        <f>IFERROR(TRUNC(VLOOKUP($E298,'Container Panel'!$B$41:$Z$100,$D298,0)/(VLOOKUP(FR$276,UI!$A$12:$O$51,VLOOKUP(FR$277,$B$276:$C$278,2,0),0)/1000)),"")</f>
        <v/>
      </c>
      <c r="FS298" s="145" t="str">
        <f>IFERROR(TRUNC(VLOOKUP($E298,'Container Panel'!$B$41:$Z$100,$D298,0)/(VLOOKUP(FS$276,UI!$A$12:$O$51,VLOOKUP(FS$277,$B$276:$C$278,2,0),0)/1000)),"")</f>
        <v/>
      </c>
      <c r="FT298" s="145" t="str">
        <f>IFERROR(TRUNC(VLOOKUP($E298,'Container Panel'!$B$41:$Z$100,$D298,0)/(VLOOKUP(FT$276,UI!$A$12:$O$51,VLOOKUP(FT$277,$B$276:$C$278,2,0),0)/1000)),"")</f>
        <v/>
      </c>
      <c r="FU298" s="145" t="str">
        <f>IFERROR(TRUNC(VLOOKUP($E298,'Container Panel'!$B$41:$Z$100,$D298,0)/(VLOOKUP(FU$276,UI!$A$12:$O$51,VLOOKUP(FU$277,$B$276:$C$278,2,0),0)/1000)),"")</f>
        <v/>
      </c>
      <c r="FV298" s="145" t="str">
        <f>IFERROR(TRUNC(VLOOKUP($E298,'Container Panel'!$B$41:$Z$100,$D298,0)/(VLOOKUP(FV$276,UI!$A$12:$O$51,VLOOKUP(FV$277,$B$276:$C$278,2,0),0)/1000)),"")</f>
        <v/>
      </c>
      <c r="FW298" s="145" t="str">
        <f>IFERROR(TRUNC(VLOOKUP($E298,'Container Panel'!$B$41:$Z$100,$D298,0)/(VLOOKUP(FW$276,UI!$A$12:$O$51,VLOOKUP(FW$277,$B$276:$C$278,2,0),0)/1000)),"")</f>
        <v/>
      </c>
      <c r="FX298" s="145" t="str">
        <f>IFERROR(TRUNC(VLOOKUP($E298,'Container Panel'!$B$41:$Z$100,$D298,0)/(VLOOKUP(FX$276,UI!$A$12:$O$51,VLOOKUP(FX$277,$B$276:$C$278,2,0),0)/1000)),"")</f>
        <v/>
      </c>
      <c r="FY298" s="145" t="str">
        <f>IFERROR(TRUNC(VLOOKUP($E298,'Container Panel'!$B$41:$Z$100,$D298,0)/(VLOOKUP(FY$276,UI!$A$12:$O$51,VLOOKUP(FY$277,$B$276:$C$278,2,0),0)/1000)),"")</f>
        <v/>
      </c>
      <c r="FZ298" s="145" t="str">
        <f>IFERROR(TRUNC(VLOOKUP($E298,'Container Panel'!$B$41:$Z$100,$D298,0)/(VLOOKUP(FZ$276,UI!$A$12:$O$51,VLOOKUP(FZ$277,$B$276:$C$278,2,0),0)/1000)),"")</f>
        <v/>
      </c>
      <c r="GA298" s="145" t="str">
        <f>IFERROR(TRUNC(VLOOKUP($E298,'Container Panel'!$B$41:$Z$100,$D298,0)/(VLOOKUP(GA$276,UI!$A$12:$O$51,VLOOKUP(GA$277,$B$276:$C$278,2,0),0)/1000)),"")</f>
        <v/>
      </c>
      <c r="GB298" s="145" t="str">
        <f>IFERROR(TRUNC(VLOOKUP($E298,'Container Panel'!$B$41:$Z$100,$D298,0)/(VLOOKUP(GB$276,UI!$A$12:$O$51,VLOOKUP(GB$277,$B$276:$C$278,2,0),0)/1000)),"")</f>
        <v/>
      </c>
      <c r="GC298" s="145" t="str">
        <f>IFERROR(TRUNC(VLOOKUP($E298,'Container Panel'!$B$41:$Z$100,$D298,0)/(VLOOKUP(GC$276,UI!$A$12:$O$51,VLOOKUP(GC$277,$B$276:$C$278,2,0),0)/1000)),"")</f>
        <v/>
      </c>
      <c r="GD298" s="145" t="str">
        <f>IFERROR(TRUNC(VLOOKUP($E298,'Container Panel'!$B$41:$Z$100,$D298,0)/(VLOOKUP(GD$276,UI!$A$12:$O$51,VLOOKUP(GD$277,$B$276:$C$278,2,0),0)/1000)),"")</f>
        <v/>
      </c>
      <c r="GE298" s="145" t="str">
        <f>IFERROR(TRUNC(VLOOKUP($E298,'Container Panel'!$B$41:$Z$100,$D298,0)/(VLOOKUP(GE$276,UI!$A$12:$O$51,VLOOKUP(GE$277,$B$276:$C$278,2,0),0)/1000)),"")</f>
        <v/>
      </c>
      <c r="GF298" s="145" t="str">
        <f>IFERROR(TRUNC(VLOOKUP($E298,'Container Panel'!$B$41:$Z$100,$D298,0)/(VLOOKUP(GF$276,UI!$A$12:$O$51,VLOOKUP(GF$277,$B$276:$C$278,2,0),0)/1000)),"")</f>
        <v/>
      </c>
      <c r="GG298" s="145" t="str">
        <f>IFERROR(TRUNC(VLOOKUP($E298,'Container Panel'!$B$41:$Z$100,$D298,0)/(VLOOKUP(GG$276,UI!$A$12:$O$51,VLOOKUP(GG$277,$B$276:$C$278,2,0),0)/1000)),"")</f>
        <v/>
      </c>
      <c r="GH298" s="145" t="str">
        <f>IFERROR(TRUNC(VLOOKUP($E298,'Container Panel'!$B$41:$Z$100,$D298,0)/(VLOOKUP(GH$276,UI!$A$12:$O$51,VLOOKUP(GH$277,$B$276:$C$278,2,0),0)/1000)),"")</f>
        <v/>
      </c>
      <c r="GI298" s="145" t="str">
        <f>IFERROR(TRUNC(VLOOKUP($E298,'Container Panel'!$B$41:$Z$100,$D298,0)/(VLOOKUP(GI$276,UI!$A$12:$O$51,VLOOKUP(GI$277,$B$276:$C$278,2,0),0)/1000)),"")</f>
        <v/>
      </c>
      <c r="GJ298" s="145" t="str">
        <f>IFERROR(TRUNC(VLOOKUP($E298,'Container Panel'!$B$41:$Z$100,$D298,0)/(VLOOKUP(GJ$276,UI!$A$12:$O$51,VLOOKUP(GJ$277,$B$276:$C$278,2,0),0)/1000)),"")</f>
        <v/>
      </c>
      <c r="GK298" s="145" t="str">
        <f>IFERROR(TRUNC(VLOOKUP($E298,'Container Panel'!$B$41:$Z$100,$D298,0)/(VLOOKUP(GK$276,UI!$A$12:$O$51,VLOOKUP(GK$277,$B$276:$C$278,2,0),0)/1000)),"")</f>
        <v/>
      </c>
      <c r="GL298" s="145" t="str">
        <f>IFERROR(TRUNC(VLOOKUP($E298,'Container Panel'!$B$41:$Z$100,$D298,0)/(VLOOKUP(GL$276,UI!$A$12:$O$51,VLOOKUP(GL$277,$B$276:$C$278,2,0),0)/1000)),"")</f>
        <v/>
      </c>
      <c r="GM298" s="145" t="str">
        <f>IFERROR(TRUNC(VLOOKUP($E298,'Container Panel'!$B$41:$Z$100,$D298,0)/(VLOOKUP(GM$276,UI!$A$12:$O$51,VLOOKUP(GM$277,$B$276:$C$278,2,0),0)/1000)),"")</f>
        <v/>
      </c>
      <c r="GN298" s="145" t="str">
        <f>IFERROR(TRUNC(VLOOKUP($E298,'Container Panel'!$B$41:$Z$100,$D298,0)/(VLOOKUP(GN$276,UI!$A$12:$O$51,VLOOKUP(GN$277,$B$276:$C$278,2,0),0)/1000)),"")</f>
        <v/>
      </c>
      <c r="GO298" s="145" t="str">
        <f>IFERROR(TRUNC(VLOOKUP($E298,'Container Panel'!$B$41:$Z$100,$D298,0)/(VLOOKUP(GO$276,UI!$A$12:$O$51,VLOOKUP(GO$277,$B$276:$C$278,2,0),0)/1000)),"")</f>
        <v/>
      </c>
      <c r="GP298" s="145" t="str">
        <f>IFERROR(TRUNC(VLOOKUP($E298,'Container Panel'!$B$41:$Z$100,$D298,0)/(VLOOKUP(GP$276,UI!$A$12:$O$51,VLOOKUP(GP$277,$B$276:$C$278,2,0),0)/1000)),"")</f>
        <v/>
      </c>
      <c r="GQ298" s="145" t="str">
        <f>IFERROR(TRUNC(VLOOKUP($E298,'Container Panel'!$B$41:$Z$100,$D298,0)/(VLOOKUP(GQ$276,UI!$A$12:$O$51,VLOOKUP(GQ$277,$B$276:$C$278,2,0),0)/1000)),"")</f>
        <v/>
      </c>
      <c r="GR298" s="145" t="str">
        <f>IFERROR(TRUNC(VLOOKUP($E298,'Container Panel'!$B$41:$Z$100,$D298,0)/(VLOOKUP(GR$276,UI!$A$12:$O$51,VLOOKUP(GR$277,$B$276:$C$278,2,0),0)/1000)),"")</f>
        <v/>
      </c>
      <c r="GS298" s="145" t="str">
        <f>IFERROR(TRUNC(VLOOKUP($E298,'Container Panel'!$B$41:$Z$100,$D298,0)/(VLOOKUP(GS$276,UI!$A$12:$O$51,VLOOKUP(GS$277,$B$276:$C$278,2,0),0)/1000)),"")</f>
        <v/>
      </c>
      <c r="GT298" s="145" t="str">
        <f>IFERROR(TRUNC(VLOOKUP($E298,'Container Panel'!$B$41:$Z$100,$D298,0)/(VLOOKUP(GT$276,UI!$A$12:$O$51,VLOOKUP(GT$277,$B$276:$C$278,2,0),0)/1000)),"")</f>
        <v/>
      </c>
      <c r="GU298" s="145" t="str">
        <f>IFERROR(TRUNC(VLOOKUP($E298,'Container Panel'!$B$41:$Z$100,$D298,0)/(VLOOKUP(GU$276,UI!$A$12:$O$51,VLOOKUP(GU$277,$B$276:$C$278,2,0),0)/1000)),"")</f>
        <v/>
      </c>
      <c r="GV298" s="145" t="str">
        <f>IFERROR(TRUNC(VLOOKUP($E298,'Container Panel'!$B$41:$Z$100,$D298,0)/(VLOOKUP(GV$276,UI!$A$12:$O$51,VLOOKUP(GV$277,$B$276:$C$278,2,0),0)/1000)),"")</f>
        <v/>
      </c>
      <c r="GW298" s="145" t="str">
        <f>IFERROR(TRUNC(VLOOKUP($E298,'Container Panel'!$B$41:$Z$100,$D298,0)/(VLOOKUP(GW$276,UI!$A$12:$O$51,VLOOKUP(GW$277,$B$276:$C$278,2,0),0)/1000)),"")</f>
        <v/>
      </c>
      <c r="GX298" s="145" t="str">
        <f>IFERROR(TRUNC(VLOOKUP($E298,'Container Panel'!$B$41:$Z$100,$D298,0)/(VLOOKUP(GX$276,UI!$A$12:$O$51,VLOOKUP(GX$277,$B$276:$C$278,2,0),0)/1000)),"")</f>
        <v/>
      </c>
      <c r="GY298" s="145" t="str">
        <f>IFERROR(TRUNC(VLOOKUP($E298,'Container Panel'!$B$41:$Z$100,$D298,0)/(VLOOKUP(GY$276,UI!$A$12:$O$51,VLOOKUP(GY$277,$B$276:$C$278,2,0),0)/1000)),"")</f>
        <v/>
      </c>
      <c r="GZ298" s="145" t="str">
        <f>IFERROR(TRUNC(VLOOKUP($E298,'Container Panel'!$B$41:$Z$100,$D298,0)/(VLOOKUP(GZ$276,UI!$A$12:$O$51,VLOOKUP(GZ$277,$B$276:$C$278,2,0),0)/1000)),"")</f>
        <v/>
      </c>
      <c r="HA298" s="145" t="str">
        <f>IFERROR(TRUNC(VLOOKUP($E298,'Container Panel'!$B$41:$Z$100,$D298,0)/(VLOOKUP(HA$276,UI!$A$12:$O$51,VLOOKUP(HA$277,$B$276:$C$278,2,0),0)/1000)),"")</f>
        <v/>
      </c>
      <c r="HB298" s="145" t="str">
        <f>IFERROR(TRUNC(VLOOKUP($E298,'Container Panel'!$B$41:$Z$100,$D298,0)/(VLOOKUP(HB$276,UI!$A$12:$O$51,VLOOKUP(HB$277,$B$276:$C$278,2,0),0)/1000)),"")</f>
        <v/>
      </c>
      <c r="HC298" s="145" t="str">
        <f>IFERROR(TRUNC(VLOOKUP($E298,'Container Panel'!$B$41:$Z$100,$D298,0)/(VLOOKUP(HC$276,UI!$A$12:$O$51,VLOOKUP(HC$277,$B$276:$C$278,2,0),0)/1000)),"")</f>
        <v/>
      </c>
      <c r="HD298" s="145" t="str">
        <f>IFERROR(TRUNC(VLOOKUP($E298,'Container Panel'!$B$41:$Z$100,$D298,0)/(VLOOKUP(HD$276,UI!$A$12:$O$51,VLOOKUP(HD$277,$B$276:$C$278,2,0),0)/1000)),"")</f>
        <v/>
      </c>
      <c r="HE298" s="145" t="str">
        <f>IFERROR(TRUNC(VLOOKUP($E298,'Container Panel'!$B$41:$Z$100,$D298,0)/(VLOOKUP(HE$276,UI!$A$12:$O$51,VLOOKUP(HE$277,$B$276:$C$278,2,0),0)/1000)),"")</f>
        <v/>
      </c>
      <c r="HF298" s="145" t="str">
        <f>IFERROR(TRUNC(VLOOKUP($E298,'Container Panel'!$B$41:$Z$100,$D298,0)/(VLOOKUP(HF$276,UI!$A$12:$O$51,VLOOKUP(HF$277,$B$276:$C$278,2,0),0)/1000)),"")</f>
        <v/>
      </c>
      <c r="HG298" s="145" t="str">
        <f>IFERROR(TRUNC(VLOOKUP($E298,'Container Panel'!$B$41:$Z$100,$D298,0)/(VLOOKUP(HG$276,UI!$A$12:$O$51,VLOOKUP(HG$277,$B$276:$C$278,2,0),0)/1000)),"")</f>
        <v/>
      </c>
      <c r="HH298" s="145" t="str">
        <f>IFERROR(TRUNC(VLOOKUP($E298,'Container Panel'!$B$41:$Z$100,$D298,0)/(VLOOKUP(HH$276,UI!$A$12:$O$51,VLOOKUP(HH$277,$B$276:$C$278,2,0),0)/1000)),"")</f>
        <v/>
      </c>
      <c r="HI298" s="145" t="str">
        <f>IFERROR(TRUNC(VLOOKUP($E298,'Container Panel'!$B$41:$Z$100,$D298,0)/(VLOOKUP(HI$276,UI!$A$12:$O$51,VLOOKUP(HI$277,$B$276:$C$278,2,0),0)/1000)),"")</f>
        <v/>
      </c>
      <c r="HJ298" s="145" t="str">
        <f>IFERROR(TRUNC(VLOOKUP($E298,'Container Panel'!$B$41:$Z$100,$D298,0)/(VLOOKUP(HJ$276,UI!$A$12:$O$51,VLOOKUP(HJ$277,$B$276:$C$278,2,0),0)/1000)),"")</f>
        <v/>
      </c>
      <c r="HK298" s="145" t="str">
        <f>IFERROR(TRUNC(VLOOKUP($E298,'Container Panel'!$B$41:$Z$100,$D298,0)/(VLOOKUP(HK$276,UI!$A$12:$O$51,VLOOKUP(HK$277,$B$276:$C$278,2,0),0)/1000)),"")</f>
        <v/>
      </c>
      <c r="HL298" s="145" t="str">
        <f>IFERROR(TRUNC(VLOOKUP($E298,'Container Panel'!$B$41:$Z$100,$D298,0)/(VLOOKUP(HL$276,UI!$A$12:$O$51,VLOOKUP(HL$277,$B$276:$C$278,2,0),0)/1000)),"")</f>
        <v/>
      </c>
      <c r="HM298" s="145" t="str">
        <f>IFERROR(TRUNC(VLOOKUP($E298,'Container Panel'!$B$41:$Z$100,$D298,0)/(VLOOKUP(HM$276,UI!$A$12:$O$51,VLOOKUP(HM$277,$B$276:$C$278,2,0),0)/1000)),"")</f>
        <v/>
      </c>
      <c r="HN298" s="145" t="str">
        <f>IFERROR(TRUNC(VLOOKUP($E298,'Container Panel'!$B$41:$Z$100,$D298,0)/(VLOOKUP(HN$276,UI!$A$12:$O$51,VLOOKUP(HN$277,$B$276:$C$278,2,0),0)/1000)),"")</f>
        <v/>
      </c>
      <c r="HO298" s="145" t="str">
        <f>IFERROR(TRUNC(VLOOKUP($E298,'Container Panel'!$B$41:$Z$100,$D298,0)/(VLOOKUP(HO$276,UI!$A$12:$O$51,VLOOKUP(HO$277,$B$276:$C$278,2,0),0)/1000)),"")</f>
        <v/>
      </c>
      <c r="HP298" s="145" t="str">
        <f>IFERROR(TRUNC(VLOOKUP($E298,'Container Panel'!$B$41:$Z$100,$D298,0)/(VLOOKUP(HP$276,UI!$A$12:$O$51,VLOOKUP(HP$277,$B$276:$C$278,2,0),0)/1000)),"")</f>
        <v/>
      </c>
      <c r="HQ298" s="145" t="str">
        <f>IFERROR(TRUNC(VLOOKUP($E298,'Container Panel'!$B$41:$Z$100,$D298,0)/(VLOOKUP(HQ$276,UI!$A$12:$O$51,VLOOKUP(HQ$277,$B$276:$C$278,2,0),0)/1000)),"")</f>
        <v/>
      </c>
      <c r="HR298" s="145" t="str">
        <f>IFERROR(TRUNC(VLOOKUP($E298,'Container Panel'!$B$41:$Z$100,$D298,0)/(VLOOKUP(HR$276,UI!$A$12:$O$51,VLOOKUP(HR$277,$B$276:$C$278,2,0),0)/1000)),"")</f>
        <v/>
      </c>
      <c r="HS298" s="145" t="str">
        <f>IFERROR(TRUNC(VLOOKUP($E298,'Container Panel'!$B$41:$Z$100,$D298,0)/(VLOOKUP(HS$276,UI!$A$12:$O$51,VLOOKUP(HS$277,$B$276:$C$278,2,0),0)/1000)),"")</f>
        <v/>
      </c>
      <c r="HT298" s="145" t="str">
        <f>IFERROR(TRUNC(VLOOKUP($E298,'Container Panel'!$B$41:$Z$100,$D298,0)/(VLOOKUP(HT$276,UI!$A$12:$O$51,VLOOKUP(HT$277,$B$276:$C$278,2,0),0)/1000)),"")</f>
        <v/>
      </c>
      <c r="HU298" s="145" t="str">
        <f>IFERROR(TRUNC(VLOOKUP($E298,'Container Panel'!$B$41:$Z$100,$D298,0)/(VLOOKUP(HU$276,UI!$A$12:$O$51,VLOOKUP(HU$277,$B$276:$C$278,2,0),0)/1000)),"")</f>
        <v/>
      </c>
      <c r="HV298" s="145" t="str">
        <f>IFERROR(TRUNC(VLOOKUP($E298,'Container Panel'!$B$41:$Z$100,$D298,0)/(VLOOKUP(HV$276,UI!$A$12:$O$51,VLOOKUP(HV$277,$B$276:$C$278,2,0),0)/1000)),"")</f>
        <v/>
      </c>
      <c r="HW298" s="145" t="str">
        <f>IFERROR(TRUNC(VLOOKUP($E298,'Container Panel'!$B$41:$Z$100,$D298,0)/(VLOOKUP(HW$276,UI!$A$12:$O$51,VLOOKUP(HW$277,$B$276:$C$278,2,0),0)/1000)),"")</f>
        <v/>
      </c>
      <c r="HX298" s="145" t="str">
        <f>IFERROR(TRUNC(VLOOKUP($E298,'Container Panel'!$B$41:$Z$100,$D298,0)/(VLOOKUP(HX$276,UI!$A$12:$O$51,VLOOKUP(HX$277,$B$276:$C$278,2,0),0)/1000)),"")</f>
        <v/>
      </c>
      <c r="HY298" s="145" t="str">
        <f>IFERROR(TRUNC(VLOOKUP($E298,'Container Panel'!$B$41:$Z$100,$D298,0)/(VLOOKUP(HY$276,UI!$A$12:$O$51,VLOOKUP(HY$277,$B$276:$C$278,2,0),0)/1000)),"")</f>
        <v/>
      </c>
      <c r="HZ298" s="145" t="str">
        <f>IFERROR(TRUNC(VLOOKUP($E298,'Container Panel'!$B$41:$Z$100,$D298,0)/(VLOOKUP(HZ$276,UI!$A$12:$O$51,VLOOKUP(HZ$277,$B$276:$C$278,2,0),0)/1000)),"")</f>
        <v/>
      </c>
      <c r="IA298" s="145" t="str">
        <f>IFERROR(TRUNC(VLOOKUP($E298,'Container Panel'!$B$41:$Z$100,$D298,0)/(VLOOKUP(IA$276,UI!$A$12:$O$51,VLOOKUP(IA$277,$B$276:$C$278,2,0),0)/1000)),"")</f>
        <v/>
      </c>
      <c r="IB298" s="145" t="str">
        <f>IFERROR(TRUNC(VLOOKUP($E298,'Container Panel'!$B$41:$Z$100,$D298,0)/(VLOOKUP(IB$276,UI!$A$12:$O$51,VLOOKUP(IB$277,$B$276:$C$278,2,0),0)/1000)),"")</f>
        <v/>
      </c>
      <c r="IC298" s="145" t="str">
        <f>IFERROR(TRUNC(VLOOKUP($E298,'Container Panel'!$B$41:$Z$100,$D298,0)/(VLOOKUP(IC$276,UI!$A$12:$O$51,VLOOKUP(IC$277,$B$276:$C$278,2,0),0)/1000)),"")</f>
        <v/>
      </c>
      <c r="ID298" s="145" t="str">
        <f>IFERROR(TRUNC(VLOOKUP($E298,'Container Panel'!$B$41:$Z$100,$D298,0)/(VLOOKUP(ID$276,UI!$A$12:$O$51,VLOOKUP(ID$277,$B$276:$C$278,2,0),0)/1000)),"")</f>
        <v/>
      </c>
      <c r="IE298" s="145" t="str">
        <f>IFERROR(TRUNC(VLOOKUP($E298,'Container Panel'!$B$41:$Z$100,$D298,0)/(VLOOKUP(IE$276,UI!$A$12:$O$51,VLOOKUP(IE$277,$B$276:$C$278,2,0),0)/1000)),"")</f>
        <v/>
      </c>
      <c r="IF298" s="145" t="str">
        <f>IFERROR(TRUNC(VLOOKUP($E298,'Container Panel'!$B$41:$Z$100,$D298,0)/(VLOOKUP(IF$276,UI!$A$12:$O$51,VLOOKUP(IF$277,$B$276:$C$278,2,0),0)/1000)),"")</f>
        <v/>
      </c>
      <c r="IG298" s="145" t="str">
        <f>IFERROR(TRUNC(VLOOKUP($E298,'Container Panel'!$B$41:$Z$100,$D298,0)/(VLOOKUP(IG$276,UI!$A$12:$O$51,VLOOKUP(IG$277,$B$276:$C$278,2,0),0)/1000)),"")</f>
        <v/>
      </c>
      <c r="IH298" s="145" t="str">
        <f>IFERROR(TRUNC(VLOOKUP($E298,'Container Panel'!$B$41:$Z$100,$D298,0)/(VLOOKUP(IH$276,UI!$A$12:$O$51,VLOOKUP(IH$277,$B$276:$C$278,2,0),0)/1000)),"")</f>
        <v/>
      </c>
      <c r="II298" s="145" t="str">
        <f>IFERROR(TRUNC(VLOOKUP($E298,'Container Panel'!$B$41:$Z$100,$D298,0)/(VLOOKUP(II$276,UI!$A$12:$O$51,VLOOKUP(II$277,$B$276:$C$278,2,0),0)/1000)),"")</f>
        <v/>
      </c>
      <c r="IJ298" s="145" t="str">
        <f>IFERROR(TRUNC(VLOOKUP($E298,'Container Panel'!$B$41:$Z$100,$D298,0)/(VLOOKUP(IJ$276,UI!$A$12:$O$51,VLOOKUP(IJ$277,$B$276:$C$278,2,0),0)/1000)),"")</f>
        <v/>
      </c>
      <c r="IK298" s="145" t="str">
        <f>IFERROR(TRUNC(VLOOKUP($E298,'Container Panel'!$B$41:$Z$100,$D298,0)/(VLOOKUP(IK$276,UI!$A$12:$O$51,VLOOKUP(IK$277,$B$276:$C$278,2,0),0)/1000)),"")</f>
        <v/>
      </c>
      <c r="IL298" s="145" t="str">
        <f>IFERROR(TRUNC(VLOOKUP($E298,'Container Panel'!$B$41:$Z$100,$D298,0)/(VLOOKUP(IL$276,UI!$A$12:$O$51,VLOOKUP(IL$277,$B$276:$C$278,2,0),0)/1000)),"")</f>
        <v/>
      </c>
    </row>
    <row r="299" spans="2:246">
      <c r="B299" s="74">
        <v>19</v>
      </c>
      <c r="C299" s="74">
        <f t="shared" si="191"/>
        <v>7</v>
      </c>
      <c r="D299" s="163">
        <f>MOD(B299,3)+'Container Panel'!$Q$38</f>
        <v>17</v>
      </c>
      <c r="E299" s="143" t="str">
        <f t="shared" si="192"/>
        <v>EU6434</v>
      </c>
      <c r="F299" s="144" t="s">
        <v>76</v>
      </c>
      <c r="G299" s="145">
        <f>IFERROR(TRUNC(VLOOKUP($E299,'Container Panel'!$B$41:$Z$100,$D299,0)/(VLOOKUP(G$276,UI!$A$12:$O$51,VLOOKUP(G$278,$B$276:$C$278,2,0),0)/1000)),"")</f>
        <v>6</v>
      </c>
      <c r="H299" s="145">
        <f>IFERROR(TRUNC(VLOOKUP($E299,'Container Panel'!$B$41:$Z$100,$D299,0)/(VLOOKUP(H$276,UI!$A$12:$O$51,VLOOKUP(H$278,$B$276:$C$278,2,0),0)/1000)),"")</f>
        <v>2</v>
      </c>
      <c r="I299" s="145">
        <f>IFERROR(TRUNC(VLOOKUP($E299,'Container Panel'!$B$41:$Z$100,$D299,0)/(VLOOKUP(I$276,UI!$A$12:$O$51,VLOOKUP(I$278,$B$276:$C$278,2,0),0)/1000)),"")</f>
        <v>2</v>
      </c>
      <c r="J299" s="145">
        <f>IFERROR(TRUNC(VLOOKUP($E299,'Container Panel'!$B$41:$Z$100,$D299,0)/(VLOOKUP(J$276,UI!$A$12:$O$51,VLOOKUP(J$278,$B$276:$C$278,2,0),0)/1000)),"")</f>
        <v>2</v>
      </c>
      <c r="K299" s="145">
        <f>IFERROR(TRUNC(VLOOKUP($E299,'Container Panel'!$B$41:$Z$100,$D299,0)/(VLOOKUP(K$276,UI!$A$12:$O$51,VLOOKUP(K$278,$B$276:$C$278,2,0),0)/1000)),"")</f>
        <v>6</v>
      </c>
      <c r="L299" s="145">
        <f>IFERROR(TRUNC(VLOOKUP($E299,'Container Panel'!$B$41:$Z$100,$D299,0)/(VLOOKUP(L$276,UI!$A$12:$O$51,VLOOKUP(L$278,$B$276:$C$278,2,0),0)/1000)),"")</f>
        <v>2</v>
      </c>
      <c r="M299" s="145">
        <f>IFERROR(TRUNC(VLOOKUP($E299,'Container Panel'!$B$41:$Z$100,$D299,0)/(VLOOKUP(M$276,UI!$A$12:$O$51,VLOOKUP(M$278,$B$276:$C$278,2,0),0)/1000)),"")</f>
        <v>1</v>
      </c>
      <c r="N299" s="145">
        <f>IFERROR(TRUNC(VLOOKUP($E299,'Container Panel'!$B$41:$Z$100,$D299,0)/(VLOOKUP(N$276,UI!$A$12:$O$51,VLOOKUP(N$278,$B$276:$C$278,2,0),0)/1000)),"")</f>
        <v>4</v>
      </c>
      <c r="O299" s="145">
        <f>IFERROR(TRUNC(VLOOKUP($E299,'Container Panel'!$B$41:$Z$100,$D299,0)/(VLOOKUP(O$276,UI!$A$12:$O$51,VLOOKUP(O$278,$B$276:$C$278,2,0),0)/1000)),"")</f>
        <v>1</v>
      </c>
      <c r="P299" s="145">
        <f>IFERROR(TRUNC(VLOOKUP($E299,'Container Panel'!$B$41:$Z$100,$D299,0)/(VLOOKUP(P$276,UI!$A$12:$O$51,VLOOKUP(P$278,$B$276:$C$278,2,0),0)/1000)),"")</f>
        <v>4</v>
      </c>
      <c r="Q299" s="145">
        <f>IFERROR(TRUNC(VLOOKUP($E299,'Container Panel'!$B$41:$Z$100,$D299,0)/(VLOOKUP(Q$276,UI!$A$12:$O$51,VLOOKUP(Q$278,$B$276:$C$278,2,0),0)/1000)),"")</f>
        <v>1</v>
      </c>
      <c r="R299" s="145">
        <f>IFERROR(TRUNC(VLOOKUP($E299,'Container Panel'!$B$41:$Z$100,$D299,0)/(VLOOKUP(R$276,UI!$A$12:$O$51,VLOOKUP(R$278,$B$276:$C$278,2,0),0)/1000)),"")</f>
        <v>1</v>
      </c>
      <c r="S299" s="145" t="str">
        <f>IFERROR(TRUNC(VLOOKUP($E299,'Container Panel'!$B$41:$Z$100,$D299,0)/(VLOOKUP(S$276,UI!$A$12:$O$51,VLOOKUP(S$278,$B$276:$C$278,2,0),0)/1000)),"")</f>
        <v/>
      </c>
      <c r="T299" s="145" t="str">
        <f>IFERROR(TRUNC(VLOOKUP($E299,'Container Panel'!$B$41:$Z$100,$D299,0)/(VLOOKUP(T$276,UI!$A$12:$O$51,VLOOKUP(T$278,$B$276:$C$278,2,0),0)/1000)),"")</f>
        <v/>
      </c>
      <c r="U299" s="145" t="str">
        <f>IFERROR(TRUNC(VLOOKUP($E299,'Container Panel'!$B$41:$Z$100,$D299,0)/(VLOOKUP(U$276,UI!$A$12:$O$51,VLOOKUP(U$278,$B$276:$C$278,2,0),0)/1000)),"")</f>
        <v/>
      </c>
      <c r="V299" s="145" t="str">
        <f>IFERROR(TRUNC(VLOOKUP($E299,'Container Panel'!$B$41:$Z$100,$D299,0)/(VLOOKUP(V$276,UI!$A$12:$O$51,VLOOKUP(V$278,$B$276:$C$278,2,0),0)/1000)),"")</f>
        <v/>
      </c>
      <c r="W299" s="145" t="str">
        <f>IFERROR(TRUNC(VLOOKUP($E299,'Container Panel'!$B$41:$Z$100,$D299,0)/(VLOOKUP(W$276,UI!$A$12:$O$51,VLOOKUP(W$278,$B$276:$C$278,2,0),0)/1000)),"")</f>
        <v/>
      </c>
      <c r="X299" s="145" t="str">
        <f>IFERROR(TRUNC(VLOOKUP($E299,'Container Panel'!$B$41:$Z$100,$D299,0)/(VLOOKUP(X$276,UI!$A$12:$O$51,VLOOKUP(X$278,$B$276:$C$278,2,0),0)/1000)),"")</f>
        <v/>
      </c>
      <c r="Y299" s="145" t="str">
        <f>IFERROR(TRUNC(VLOOKUP($E299,'Container Panel'!$B$41:$Z$100,$D299,0)/(VLOOKUP(Y$276,UI!$A$12:$O$51,VLOOKUP(Y$278,$B$276:$C$278,2,0),0)/1000)),"")</f>
        <v/>
      </c>
      <c r="Z299" s="145" t="str">
        <f>IFERROR(TRUNC(VLOOKUP($E299,'Container Panel'!$B$41:$Z$100,$D299,0)/(VLOOKUP(Z$276,UI!$A$12:$O$51,VLOOKUP(Z$278,$B$276:$C$278,2,0),0)/1000)),"")</f>
        <v/>
      </c>
      <c r="AA299" s="145" t="str">
        <f>IFERROR(TRUNC(VLOOKUP($E299,'Container Panel'!$B$41:$Z$100,$D299,0)/(VLOOKUP(AA$276,UI!$A$12:$O$51,VLOOKUP(AA$278,$B$276:$C$278,2,0),0)/1000)),"")</f>
        <v/>
      </c>
      <c r="AB299" s="145" t="str">
        <f>IFERROR(TRUNC(VLOOKUP($E299,'Container Panel'!$B$41:$Z$100,$D299,0)/(VLOOKUP(AB$276,UI!$A$12:$O$51,VLOOKUP(AB$278,$B$276:$C$278,2,0),0)/1000)),"")</f>
        <v/>
      </c>
      <c r="AC299" s="145" t="str">
        <f>IFERROR(TRUNC(VLOOKUP($E299,'Container Panel'!$B$41:$Z$100,$D299,0)/(VLOOKUP(AC$276,UI!$A$12:$O$51,VLOOKUP(AC$278,$B$276:$C$278,2,0),0)/1000)),"")</f>
        <v/>
      </c>
      <c r="AD299" s="145" t="str">
        <f>IFERROR(TRUNC(VLOOKUP($E299,'Container Panel'!$B$41:$Z$100,$D299,0)/(VLOOKUP(AD$276,UI!$A$12:$O$51,VLOOKUP(AD$278,$B$276:$C$278,2,0),0)/1000)),"")</f>
        <v/>
      </c>
      <c r="AE299" s="145" t="str">
        <f>IFERROR(TRUNC(VLOOKUP($E299,'Container Panel'!$B$41:$Z$100,$D299,0)/(VLOOKUP(AE$276,UI!$A$12:$O$51,VLOOKUP(AE$278,$B$276:$C$278,2,0),0)/1000)),"")</f>
        <v/>
      </c>
      <c r="AF299" s="145" t="str">
        <f>IFERROR(TRUNC(VLOOKUP($E299,'Container Panel'!$B$41:$Z$100,$D299,0)/(VLOOKUP(AF$276,UI!$A$12:$O$51,VLOOKUP(AF$278,$B$276:$C$278,2,0),0)/1000)),"")</f>
        <v/>
      </c>
      <c r="AG299" s="145" t="str">
        <f>IFERROR(TRUNC(VLOOKUP($E299,'Container Panel'!$B$41:$Z$100,$D299,0)/(VLOOKUP(AG$276,UI!$A$12:$O$51,VLOOKUP(AG$278,$B$276:$C$278,2,0),0)/1000)),"")</f>
        <v/>
      </c>
      <c r="AH299" s="145" t="str">
        <f>IFERROR(TRUNC(VLOOKUP($E299,'Container Panel'!$B$41:$Z$100,$D299,0)/(VLOOKUP(AH$276,UI!$A$12:$O$51,VLOOKUP(AH$278,$B$276:$C$278,2,0),0)/1000)),"")</f>
        <v/>
      </c>
      <c r="AI299" s="145" t="str">
        <f>IFERROR(TRUNC(VLOOKUP($E299,'Container Panel'!$B$41:$Z$100,$D299,0)/(VLOOKUP(AI$276,UI!$A$12:$O$51,VLOOKUP(AI$278,$B$276:$C$278,2,0),0)/1000)),"")</f>
        <v/>
      </c>
      <c r="AJ299" s="145" t="str">
        <f>IFERROR(TRUNC(VLOOKUP($E299,'Container Panel'!$B$41:$Z$100,$D299,0)/(VLOOKUP(AJ$276,UI!$A$12:$O$51,VLOOKUP(AJ$278,$B$276:$C$278,2,0),0)/1000)),"")</f>
        <v/>
      </c>
      <c r="AK299" s="145" t="str">
        <f>IFERROR(TRUNC(VLOOKUP($E299,'Container Panel'!$B$41:$Z$100,$D299,0)/(VLOOKUP(AK$276,UI!$A$12:$O$51,VLOOKUP(AK$278,$B$276:$C$278,2,0),0)/1000)),"")</f>
        <v/>
      </c>
      <c r="AL299" s="145" t="str">
        <f>IFERROR(TRUNC(VLOOKUP($E299,'Container Panel'!$B$41:$Z$100,$D299,0)/(VLOOKUP(AL$276,UI!$A$12:$O$51,VLOOKUP(AL$278,$B$276:$C$278,2,0),0)/1000)),"")</f>
        <v/>
      </c>
      <c r="AM299" s="145" t="str">
        <f>IFERROR(TRUNC(VLOOKUP($E299,'Container Panel'!$B$41:$Z$100,$D299,0)/(VLOOKUP(AM$276,UI!$A$12:$O$51,VLOOKUP(AM$278,$B$276:$C$278,2,0),0)/1000)),"")</f>
        <v/>
      </c>
      <c r="AN299" s="145" t="str">
        <f>IFERROR(TRUNC(VLOOKUP($E299,'Container Panel'!$B$41:$Z$100,$D299,0)/(VLOOKUP(AN$276,UI!$A$12:$O$51,VLOOKUP(AN$278,$B$276:$C$278,2,0),0)/1000)),"")</f>
        <v/>
      </c>
      <c r="AO299" s="145" t="str">
        <f>IFERROR(TRUNC(VLOOKUP($E299,'Container Panel'!$B$41:$Z$100,$D299,0)/(VLOOKUP(AO$276,UI!$A$12:$O$51,VLOOKUP(AO$278,$B$276:$C$278,2,0),0)/1000)),"")</f>
        <v/>
      </c>
      <c r="AP299" s="145" t="str">
        <f>IFERROR(TRUNC(VLOOKUP($E299,'Container Panel'!$B$41:$Z$100,$D299,0)/(VLOOKUP(AP$276,UI!$A$12:$O$51,VLOOKUP(AP$278,$B$276:$C$278,2,0),0)/1000)),"")</f>
        <v/>
      </c>
      <c r="AQ299" s="145" t="str">
        <f>IFERROR(TRUNC(VLOOKUP($E299,'Container Panel'!$B$41:$Z$100,$D299,0)/(VLOOKUP(AQ$276,UI!$A$12:$O$51,VLOOKUP(AQ$278,$B$276:$C$278,2,0),0)/1000)),"")</f>
        <v/>
      </c>
      <c r="AR299" s="145" t="str">
        <f>IFERROR(TRUNC(VLOOKUP($E299,'Container Panel'!$B$41:$Z$100,$D299,0)/(VLOOKUP(AR$276,UI!$A$12:$O$51,VLOOKUP(AR$278,$B$276:$C$278,2,0),0)/1000)),"")</f>
        <v/>
      </c>
      <c r="AS299" s="145" t="str">
        <f>IFERROR(TRUNC(VLOOKUP($E299,'Container Panel'!$B$41:$Z$100,$D299,0)/(VLOOKUP(AS$276,UI!$A$12:$O$51,VLOOKUP(AS$278,$B$276:$C$278,2,0),0)/1000)),"")</f>
        <v/>
      </c>
      <c r="AT299" s="145" t="str">
        <f>IFERROR(TRUNC(VLOOKUP($E299,'Container Panel'!$B$41:$Z$100,$D299,0)/(VLOOKUP(AT$276,UI!$A$12:$O$51,VLOOKUP(AT$278,$B$276:$C$278,2,0),0)/1000)),"")</f>
        <v/>
      </c>
      <c r="AU299" s="145" t="str">
        <f>IFERROR(TRUNC(VLOOKUP($E299,'Container Panel'!$B$41:$Z$100,$D299,0)/(VLOOKUP(AU$276,UI!$A$12:$O$51,VLOOKUP(AU$278,$B$276:$C$278,2,0),0)/1000)),"")</f>
        <v/>
      </c>
      <c r="AV299" s="145" t="str">
        <f>IFERROR(TRUNC(VLOOKUP($E299,'Container Panel'!$B$41:$Z$100,$D299,0)/(VLOOKUP(AV$276,UI!$A$12:$O$51,VLOOKUP(AV$278,$B$276:$C$278,2,0),0)/1000)),"")</f>
        <v/>
      </c>
      <c r="AW299" s="145" t="str">
        <f>IFERROR(TRUNC(VLOOKUP($E299,'Container Panel'!$B$41:$Z$100,$D299,0)/(VLOOKUP(AW$276,UI!$A$12:$O$51,VLOOKUP(AW$278,$B$276:$C$278,2,0),0)/1000)),"")</f>
        <v/>
      </c>
      <c r="AX299" s="145" t="str">
        <f>IFERROR(TRUNC(VLOOKUP($E299,'Container Panel'!$B$41:$Z$100,$D299,0)/(VLOOKUP(AX$276,UI!$A$12:$O$51,VLOOKUP(AX$278,$B$276:$C$278,2,0),0)/1000)),"")</f>
        <v/>
      </c>
      <c r="AY299" s="145" t="str">
        <f>IFERROR(TRUNC(VLOOKUP($E299,'Container Panel'!$B$41:$Z$100,$D299,0)/(VLOOKUP(AY$276,UI!$A$12:$O$51,VLOOKUP(AY$278,$B$276:$C$278,2,0),0)/1000)),"")</f>
        <v/>
      </c>
      <c r="AZ299" s="145" t="str">
        <f>IFERROR(TRUNC(VLOOKUP($E299,'Container Panel'!$B$41:$Z$100,$D299,0)/(VLOOKUP(AZ$276,UI!$A$12:$O$51,VLOOKUP(AZ$278,$B$276:$C$278,2,0),0)/1000)),"")</f>
        <v/>
      </c>
      <c r="BA299" s="145" t="str">
        <f>IFERROR(TRUNC(VLOOKUP($E299,'Container Panel'!$B$41:$Z$100,$D299,0)/(VLOOKUP(BA$276,UI!$A$12:$O$51,VLOOKUP(BA$278,$B$276:$C$278,2,0),0)/1000)),"")</f>
        <v/>
      </c>
      <c r="BB299" s="145" t="str">
        <f>IFERROR(TRUNC(VLOOKUP($E299,'Container Panel'!$B$41:$Z$100,$D299,0)/(VLOOKUP(BB$276,UI!$A$12:$O$51,VLOOKUP(BB$278,$B$276:$C$278,2,0),0)/1000)),"")</f>
        <v/>
      </c>
      <c r="BC299" s="145" t="str">
        <f>IFERROR(TRUNC(VLOOKUP($E299,'Container Panel'!$B$41:$Z$100,$D299,0)/(VLOOKUP(BC$276,UI!$A$12:$O$51,VLOOKUP(BC$278,$B$276:$C$278,2,0),0)/1000)),"")</f>
        <v/>
      </c>
      <c r="BD299" s="145" t="str">
        <f>IFERROR(TRUNC(VLOOKUP($E299,'Container Panel'!$B$41:$Z$100,$D299,0)/(VLOOKUP(BD$276,UI!$A$12:$O$51,VLOOKUP(BD$278,$B$276:$C$278,2,0),0)/1000)),"")</f>
        <v/>
      </c>
      <c r="BE299" s="145" t="str">
        <f>IFERROR(TRUNC(VLOOKUP($E299,'Container Panel'!$B$41:$Z$100,$D299,0)/(VLOOKUP(BE$276,UI!$A$12:$O$51,VLOOKUP(BE$278,$B$276:$C$278,2,0),0)/1000)),"")</f>
        <v/>
      </c>
      <c r="BF299" s="145" t="str">
        <f>IFERROR(TRUNC(VLOOKUP($E299,'Container Panel'!$B$41:$Z$100,$D299,0)/(VLOOKUP(BF$276,UI!$A$12:$O$51,VLOOKUP(BF$278,$B$276:$C$278,2,0),0)/1000)),"")</f>
        <v/>
      </c>
      <c r="BG299" s="145" t="str">
        <f>IFERROR(TRUNC(VLOOKUP($E299,'Container Panel'!$B$41:$Z$100,$D299,0)/(VLOOKUP(BG$276,UI!$A$12:$O$51,VLOOKUP(BG$278,$B$276:$C$278,2,0),0)/1000)),"")</f>
        <v/>
      </c>
      <c r="BH299" s="145" t="str">
        <f>IFERROR(TRUNC(VLOOKUP($E299,'Container Panel'!$B$41:$Z$100,$D299,0)/(VLOOKUP(BH$276,UI!$A$12:$O$51,VLOOKUP(BH$278,$B$276:$C$278,2,0),0)/1000)),"")</f>
        <v/>
      </c>
      <c r="BI299" s="145" t="str">
        <f>IFERROR(TRUNC(VLOOKUP($E299,'Container Panel'!$B$41:$Z$100,$D299,0)/(VLOOKUP(BI$276,UI!$A$12:$O$51,VLOOKUP(BI$278,$B$276:$C$278,2,0),0)/1000)),"")</f>
        <v/>
      </c>
      <c r="BJ299" s="145" t="str">
        <f>IFERROR(TRUNC(VLOOKUP($E299,'Container Panel'!$B$41:$Z$100,$D299,0)/(VLOOKUP(BJ$276,UI!$A$12:$O$51,VLOOKUP(BJ$278,$B$276:$C$278,2,0),0)/1000)),"")</f>
        <v/>
      </c>
      <c r="BK299" s="145" t="str">
        <f>IFERROR(TRUNC(VLOOKUP($E299,'Container Panel'!$B$41:$Z$100,$D299,0)/(VLOOKUP(BK$276,UI!$A$12:$O$51,VLOOKUP(BK$278,$B$276:$C$278,2,0),0)/1000)),"")</f>
        <v/>
      </c>
      <c r="BL299" s="145" t="str">
        <f>IFERROR(TRUNC(VLOOKUP($E299,'Container Panel'!$B$41:$Z$100,$D299,0)/(VLOOKUP(BL$276,UI!$A$12:$O$51,VLOOKUP(BL$278,$B$276:$C$278,2,0),0)/1000)),"")</f>
        <v/>
      </c>
      <c r="BM299" s="145" t="str">
        <f>IFERROR(TRUNC(VLOOKUP($E299,'Container Panel'!$B$41:$Z$100,$D299,0)/(VLOOKUP(BM$276,UI!$A$12:$O$51,VLOOKUP(BM$278,$B$276:$C$278,2,0),0)/1000)),"")</f>
        <v/>
      </c>
      <c r="BN299" s="145" t="str">
        <f>IFERROR(TRUNC(VLOOKUP($E299,'Container Panel'!$B$41:$Z$100,$D299,0)/(VLOOKUP(BN$276,UI!$A$12:$O$51,VLOOKUP(BN$278,$B$276:$C$278,2,0),0)/1000)),"")</f>
        <v/>
      </c>
      <c r="BO299" s="145" t="str">
        <f>IFERROR(TRUNC(VLOOKUP($E299,'Container Panel'!$B$41:$Z$100,$D299,0)/(VLOOKUP(BO$276,UI!$A$12:$O$51,VLOOKUP(BO$278,$B$276:$C$278,2,0),0)/1000)),"")</f>
        <v/>
      </c>
      <c r="BP299" s="145" t="str">
        <f>IFERROR(TRUNC(VLOOKUP($E299,'Container Panel'!$B$41:$Z$100,$D299,0)/(VLOOKUP(BP$276,UI!$A$12:$O$51,VLOOKUP(BP$278,$B$276:$C$278,2,0),0)/1000)),"")</f>
        <v/>
      </c>
      <c r="BQ299" s="145" t="str">
        <f>IFERROR(TRUNC(VLOOKUP($E299,'Container Panel'!$B$41:$Z$100,$D299,0)/(VLOOKUP(BQ$276,UI!$A$12:$O$51,VLOOKUP(BQ$278,$B$276:$C$278,2,0),0)/1000)),"")</f>
        <v/>
      </c>
      <c r="BR299" s="145" t="str">
        <f>IFERROR(TRUNC(VLOOKUP($E299,'Container Panel'!$B$41:$Z$100,$D299,0)/(VLOOKUP(BR$276,UI!$A$12:$O$51,VLOOKUP(BR$278,$B$276:$C$278,2,0),0)/1000)),"")</f>
        <v/>
      </c>
      <c r="BS299" s="145" t="str">
        <f>IFERROR(TRUNC(VLOOKUP($E299,'Container Panel'!$B$41:$Z$100,$D299,0)/(VLOOKUP(BS$276,UI!$A$12:$O$51,VLOOKUP(BS$278,$B$276:$C$278,2,0),0)/1000)),"")</f>
        <v/>
      </c>
      <c r="BT299" s="145" t="str">
        <f>IFERROR(TRUNC(VLOOKUP($E299,'Container Panel'!$B$41:$Z$100,$D299,0)/(VLOOKUP(BT$276,UI!$A$12:$O$51,VLOOKUP(BT$278,$B$276:$C$278,2,0),0)/1000)),"")</f>
        <v/>
      </c>
      <c r="BU299" s="145" t="str">
        <f>IFERROR(TRUNC(VLOOKUP($E299,'Container Panel'!$B$41:$Z$100,$D299,0)/(VLOOKUP(BU$276,UI!$A$12:$O$51,VLOOKUP(BU$278,$B$276:$C$278,2,0),0)/1000)),"")</f>
        <v/>
      </c>
      <c r="BV299" s="145" t="str">
        <f>IFERROR(TRUNC(VLOOKUP($E299,'Container Panel'!$B$41:$Z$100,$D299,0)/(VLOOKUP(BV$276,UI!$A$12:$O$51,VLOOKUP(BV$278,$B$276:$C$278,2,0),0)/1000)),"")</f>
        <v/>
      </c>
      <c r="BW299" s="145" t="str">
        <f>IFERROR(TRUNC(VLOOKUP($E299,'Container Panel'!$B$41:$Z$100,$D299,0)/(VLOOKUP(BW$276,UI!$A$12:$O$51,VLOOKUP(BW$278,$B$276:$C$278,2,0),0)/1000)),"")</f>
        <v/>
      </c>
      <c r="BX299" s="145" t="str">
        <f>IFERROR(TRUNC(VLOOKUP($E299,'Container Panel'!$B$41:$Z$100,$D299,0)/(VLOOKUP(BX$276,UI!$A$12:$O$51,VLOOKUP(BX$278,$B$276:$C$278,2,0),0)/1000)),"")</f>
        <v/>
      </c>
      <c r="BY299" s="145" t="str">
        <f>IFERROR(TRUNC(VLOOKUP($E299,'Container Panel'!$B$41:$Z$100,$D299,0)/(VLOOKUP(BY$276,UI!$A$12:$O$51,VLOOKUP(BY$278,$B$276:$C$278,2,0),0)/1000)),"")</f>
        <v/>
      </c>
      <c r="BZ299" s="145" t="str">
        <f>IFERROR(TRUNC(VLOOKUP($E299,'Container Panel'!$B$41:$Z$100,$D299,0)/(VLOOKUP(BZ$276,UI!$A$12:$O$51,VLOOKUP(BZ$278,$B$276:$C$278,2,0),0)/1000)),"")</f>
        <v/>
      </c>
      <c r="CA299" s="145" t="str">
        <f>IFERROR(TRUNC(VLOOKUP($E299,'Container Panel'!$B$41:$Z$100,$D299,0)/(VLOOKUP(CA$276,UI!$A$12:$O$51,VLOOKUP(CA$278,$B$276:$C$278,2,0),0)/1000)),"")</f>
        <v/>
      </c>
      <c r="CB299" s="145" t="str">
        <f>IFERROR(TRUNC(VLOOKUP($E299,'Container Panel'!$B$41:$Z$100,$D299,0)/(VLOOKUP(CB$276,UI!$A$12:$O$51,VLOOKUP(CB$278,$B$276:$C$278,2,0),0)/1000)),"")</f>
        <v/>
      </c>
      <c r="CC299" s="145" t="str">
        <f>IFERROR(TRUNC(VLOOKUP($E299,'Container Panel'!$B$41:$Z$100,$D299,0)/(VLOOKUP(CC$276,UI!$A$12:$O$51,VLOOKUP(CC$278,$B$276:$C$278,2,0),0)/1000)),"")</f>
        <v/>
      </c>
      <c r="CD299" s="145" t="str">
        <f>IFERROR(TRUNC(VLOOKUP($E299,'Container Panel'!$B$41:$Z$100,$D299,0)/(VLOOKUP(CD$276,UI!$A$12:$O$51,VLOOKUP(CD$278,$B$276:$C$278,2,0),0)/1000)),"")</f>
        <v/>
      </c>
      <c r="CE299" s="145" t="str">
        <f>IFERROR(TRUNC(VLOOKUP($E299,'Container Panel'!$B$41:$Z$100,$D299,0)/(VLOOKUP(CE$276,UI!$A$12:$O$51,VLOOKUP(CE$278,$B$276:$C$278,2,0),0)/1000)),"")</f>
        <v/>
      </c>
      <c r="CF299" s="145" t="str">
        <f>IFERROR(TRUNC(VLOOKUP($E299,'Container Panel'!$B$41:$Z$100,$D299,0)/(VLOOKUP(CF$276,UI!$A$12:$O$51,VLOOKUP(CF$278,$B$276:$C$278,2,0),0)/1000)),"")</f>
        <v/>
      </c>
      <c r="CG299" s="145" t="str">
        <f>IFERROR(TRUNC(VLOOKUP($E299,'Container Panel'!$B$41:$Z$100,$D299,0)/(VLOOKUP(CG$276,UI!$A$12:$O$51,VLOOKUP(CG$278,$B$276:$C$278,2,0),0)/1000)),"")</f>
        <v/>
      </c>
      <c r="CH299" s="145" t="str">
        <f>IFERROR(TRUNC(VLOOKUP($E299,'Container Panel'!$B$41:$Z$100,$D299,0)/(VLOOKUP(CH$276,UI!$A$12:$O$51,VLOOKUP(CH$278,$B$276:$C$278,2,0),0)/1000)),"")</f>
        <v/>
      </c>
      <c r="CI299" s="145" t="str">
        <f>IFERROR(TRUNC(VLOOKUP($E299,'Container Panel'!$B$41:$Z$100,$D299,0)/(VLOOKUP(CI$276,UI!$A$12:$O$51,VLOOKUP(CI$278,$B$276:$C$278,2,0),0)/1000)),"")</f>
        <v/>
      </c>
      <c r="CJ299" s="145" t="str">
        <f>IFERROR(TRUNC(VLOOKUP($E299,'Container Panel'!$B$41:$Z$100,$D299,0)/(VLOOKUP(CJ$276,UI!$A$12:$O$51,VLOOKUP(CJ$278,$B$276:$C$278,2,0),0)/1000)),"")</f>
        <v/>
      </c>
      <c r="CK299" s="145" t="str">
        <f>IFERROR(TRUNC(VLOOKUP($E299,'Container Panel'!$B$41:$Z$100,$D299,0)/(VLOOKUP(CK$276,UI!$A$12:$O$51,VLOOKUP(CK$278,$B$276:$C$278,2,0),0)/1000)),"")</f>
        <v/>
      </c>
      <c r="CL299" s="145" t="str">
        <f>IFERROR(TRUNC(VLOOKUP($E299,'Container Panel'!$B$41:$Z$100,$D299,0)/(VLOOKUP(CL$276,UI!$A$12:$O$51,VLOOKUP(CL$278,$B$276:$C$278,2,0),0)/1000)),"")</f>
        <v/>
      </c>
      <c r="CM299" s="145" t="str">
        <f>IFERROR(TRUNC(VLOOKUP($E299,'Container Panel'!$B$41:$Z$100,$D299,0)/(VLOOKUP(CM$276,UI!$A$12:$O$51,VLOOKUP(CM$278,$B$276:$C$278,2,0),0)/1000)),"")</f>
        <v/>
      </c>
      <c r="CN299" s="145" t="str">
        <f>IFERROR(TRUNC(VLOOKUP($E299,'Container Panel'!$B$41:$Z$100,$D299,0)/(VLOOKUP(CN$276,UI!$A$12:$O$51,VLOOKUP(CN$278,$B$276:$C$278,2,0),0)/1000)),"")</f>
        <v/>
      </c>
      <c r="CO299" s="145" t="str">
        <f>IFERROR(TRUNC(VLOOKUP($E299,'Container Panel'!$B$41:$Z$100,$D299,0)/(VLOOKUP(CO$276,UI!$A$12:$O$51,VLOOKUP(CO$278,$B$276:$C$278,2,0),0)/1000)),"")</f>
        <v/>
      </c>
      <c r="CP299" s="145" t="str">
        <f>IFERROR(TRUNC(VLOOKUP($E299,'Container Panel'!$B$41:$Z$100,$D299,0)/(VLOOKUP(CP$276,UI!$A$12:$O$51,VLOOKUP(CP$278,$B$276:$C$278,2,0),0)/1000)),"")</f>
        <v/>
      </c>
      <c r="CQ299" s="145" t="str">
        <f>IFERROR(TRUNC(VLOOKUP($E299,'Container Panel'!$B$41:$Z$100,$D299,0)/(VLOOKUP(CQ$276,UI!$A$12:$O$51,VLOOKUP(CQ$278,$B$276:$C$278,2,0),0)/1000)),"")</f>
        <v/>
      </c>
      <c r="CR299" s="145" t="str">
        <f>IFERROR(TRUNC(VLOOKUP($E299,'Container Panel'!$B$41:$Z$100,$D299,0)/(VLOOKUP(CR$276,UI!$A$12:$O$51,VLOOKUP(CR$278,$B$276:$C$278,2,0),0)/1000)),"")</f>
        <v/>
      </c>
      <c r="CS299" s="145" t="str">
        <f>IFERROR(TRUNC(VLOOKUP($E299,'Container Panel'!$B$41:$Z$100,$D299,0)/(VLOOKUP(CS$276,UI!$A$12:$O$51,VLOOKUP(CS$278,$B$276:$C$278,2,0),0)/1000)),"")</f>
        <v/>
      </c>
      <c r="CT299" s="145" t="str">
        <f>IFERROR(TRUNC(VLOOKUP($E299,'Container Panel'!$B$41:$Z$100,$D299,0)/(VLOOKUP(CT$276,UI!$A$12:$O$51,VLOOKUP(CT$278,$B$276:$C$278,2,0),0)/1000)),"")</f>
        <v/>
      </c>
      <c r="CU299" s="145" t="str">
        <f>IFERROR(TRUNC(VLOOKUP($E299,'Container Panel'!$B$41:$Z$100,$D299,0)/(VLOOKUP(CU$276,UI!$A$12:$O$51,VLOOKUP(CU$278,$B$276:$C$278,2,0),0)/1000)),"")</f>
        <v/>
      </c>
      <c r="CV299" s="145" t="str">
        <f>IFERROR(TRUNC(VLOOKUP($E299,'Container Panel'!$B$41:$Z$100,$D299,0)/(VLOOKUP(CV$276,UI!$A$12:$O$51,VLOOKUP(CV$278,$B$276:$C$278,2,0),0)/1000)),"")</f>
        <v/>
      </c>
      <c r="CW299" s="145" t="str">
        <f>IFERROR(TRUNC(VLOOKUP($E299,'Container Panel'!$B$41:$Z$100,$D299,0)/(VLOOKUP(CW$276,UI!$A$12:$O$51,VLOOKUP(CW$278,$B$276:$C$278,2,0),0)/1000)),"")</f>
        <v/>
      </c>
      <c r="CX299" s="145" t="str">
        <f>IFERROR(TRUNC(VLOOKUP($E299,'Container Panel'!$B$41:$Z$100,$D299,0)/(VLOOKUP(CX$276,UI!$A$12:$O$51,VLOOKUP(CX$278,$B$276:$C$278,2,0),0)/1000)),"")</f>
        <v/>
      </c>
      <c r="CY299" s="145" t="str">
        <f>IFERROR(TRUNC(VLOOKUP($E299,'Container Panel'!$B$41:$Z$100,$D299,0)/(VLOOKUP(CY$276,UI!$A$12:$O$51,VLOOKUP(CY$278,$B$276:$C$278,2,0),0)/1000)),"")</f>
        <v/>
      </c>
      <c r="CZ299" s="145" t="str">
        <f>IFERROR(TRUNC(VLOOKUP($E299,'Container Panel'!$B$41:$Z$100,$D299,0)/(VLOOKUP(CZ$276,UI!$A$12:$O$51,VLOOKUP(CZ$278,$B$276:$C$278,2,0),0)/1000)),"")</f>
        <v/>
      </c>
      <c r="DA299" s="145" t="str">
        <f>IFERROR(TRUNC(VLOOKUP($E299,'Container Panel'!$B$41:$Z$100,$D299,0)/(VLOOKUP(DA$276,UI!$A$12:$O$51,VLOOKUP(DA$278,$B$276:$C$278,2,0),0)/1000)),"")</f>
        <v/>
      </c>
      <c r="DB299" s="145" t="str">
        <f>IFERROR(TRUNC(VLOOKUP($E299,'Container Panel'!$B$41:$Z$100,$D299,0)/(VLOOKUP(DB$276,UI!$A$12:$O$51,VLOOKUP(DB$278,$B$276:$C$278,2,0),0)/1000)),"")</f>
        <v/>
      </c>
      <c r="DC299" s="145" t="str">
        <f>IFERROR(TRUNC(VLOOKUP($E299,'Container Panel'!$B$41:$Z$100,$D299,0)/(VLOOKUP(DC$276,UI!$A$12:$O$51,VLOOKUP(DC$278,$B$276:$C$278,2,0),0)/1000)),"")</f>
        <v/>
      </c>
      <c r="DD299" s="145" t="str">
        <f>IFERROR(TRUNC(VLOOKUP($E299,'Container Panel'!$B$41:$Z$100,$D299,0)/(VLOOKUP(DD$276,UI!$A$12:$O$51,VLOOKUP(DD$278,$B$276:$C$278,2,0),0)/1000)),"")</f>
        <v/>
      </c>
      <c r="DE299" s="145" t="str">
        <f>IFERROR(TRUNC(VLOOKUP($E299,'Container Panel'!$B$41:$Z$100,$D299,0)/(VLOOKUP(DE$276,UI!$A$12:$O$51,VLOOKUP(DE$278,$B$276:$C$278,2,0),0)/1000)),"")</f>
        <v/>
      </c>
      <c r="DF299" s="145" t="str">
        <f>IFERROR(TRUNC(VLOOKUP($E299,'Container Panel'!$B$41:$Z$100,$D299,0)/(VLOOKUP(DF$276,UI!$A$12:$O$51,VLOOKUP(DF$278,$B$276:$C$278,2,0),0)/1000)),"")</f>
        <v/>
      </c>
      <c r="DG299" s="145" t="str">
        <f>IFERROR(TRUNC(VLOOKUP($E299,'Container Panel'!$B$41:$Z$100,$D299,0)/(VLOOKUP(DG$276,UI!$A$12:$O$51,VLOOKUP(DG$278,$B$276:$C$278,2,0),0)/1000)),"")</f>
        <v/>
      </c>
      <c r="DH299" s="145" t="str">
        <f>IFERROR(TRUNC(VLOOKUP($E299,'Container Panel'!$B$41:$Z$100,$D299,0)/(VLOOKUP(DH$276,UI!$A$12:$O$51,VLOOKUP(DH$278,$B$276:$C$278,2,0),0)/1000)),"")</f>
        <v/>
      </c>
      <c r="DI299" s="145" t="str">
        <f>IFERROR(TRUNC(VLOOKUP($E299,'Container Panel'!$B$41:$Z$100,$D299,0)/(VLOOKUP(DI$276,UI!$A$12:$O$51,VLOOKUP(DI$278,$B$276:$C$278,2,0),0)/1000)),"")</f>
        <v/>
      </c>
      <c r="DJ299" s="145" t="str">
        <f>IFERROR(TRUNC(VLOOKUP($E299,'Container Panel'!$B$41:$Z$100,$D299,0)/(VLOOKUP(DJ$276,UI!$A$12:$O$51,VLOOKUP(DJ$278,$B$276:$C$278,2,0),0)/1000)),"")</f>
        <v/>
      </c>
      <c r="DK299" s="145" t="str">
        <f>IFERROR(TRUNC(VLOOKUP($E299,'Container Panel'!$B$41:$Z$100,$D299,0)/(VLOOKUP(DK$276,UI!$A$12:$O$51,VLOOKUP(DK$278,$B$276:$C$278,2,0),0)/1000)),"")</f>
        <v/>
      </c>
      <c r="DL299" s="145" t="str">
        <f>IFERROR(TRUNC(VLOOKUP($E299,'Container Panel'!$B$41:$Z$100,$D299,0)/(VLOOKUP(DL$276,UI!$A$12:$O$51,VLOOKUP(DL$278,$B$276:$C$278,2,0),0)/1000)),"")</f>
        <v/>
      </c>
      <c r="DM299" s="145" t="str">
        <f>IFERROR(TRUNC(VLOOKUP($E299,'Container Panel'!$B$41:$Z$100,$D299,0)/(VLOOKUP(DM$276,UI!$A$12:$O$51,VLOOKUP(DM$278,$B$276:$C$278,2,0),0)/1000)),"")</f>
        <v/>
      </c>
      <c r="DN299" s="145" t="str">
        <f>IFERROR(TRUNC(VLOOKUP($E299,'Container Panel'!$B$41:$Z$100,$D299,0)/(VLOOKUP(DN$276,UI!$A$12:$O$51,VLOOKUP(DN$278,$B$276:$C$278,2,0),0)/1000)),"")</f>
        <v/>
      </c>
      <c r="DO299" s="145" t="str">
        <f>IFERROR(TRUNC(VLOOKUP($E299,'Container Panel'!$B$41:$Z$100,$D299,0)/(VLOOKUP(DO$276,UI!$A$12:$O$51,VLOOKUP(DO$278,$B$276:$C$278,2,0),0)/1000)),"")</f>
        <v/>
      </c>
      <c r="DP299" s="145" t="str">
        <f>IFERROR(TRUNC(VLOOKUP($E299,'Container Panel'!$B$41:$Z$100,$D299,0)/(VLOOKUP(DP$276,UI!$A$12:$O$51,VLOOKUP(DP$278,$B$276:$C$278,2,0),0)/1000)),"")</f>
        <v/>
      </c>
      <c r="DQ299" s="145" t="str">
        <f>IFERROR(TRUNC(VLOOKUP($E299,'Container Panel'!$B$41:$Z$100,$D299,0)/(VLOOKUP(DQ$276,UI!$A$12:$O$51,VLOOKUP(DQ$278,$B$276:$C$278,2,0),0)/1000)),"")</f>
        <v/>
      </c>
      <c r="DR299" s="145" t="str">
        <f>IFERROR(TRUNC(VLOOKUP($E299,'Container Panel'!$B$41:$Z$100,$D299,0)/(VLOOKUP(DR$276,UI!$A$12:$O$51,VLOOKUP(DR$278,$B$276:$C$278,2,0),0)/1000)),"")</f>
        <v/>
      </c>
      <c r="DS299" s="145" t="str">
        <f>IFERROR(TRUNC(VLOOKUP($E299,'Container Panel'!$B$41:$Z$100,$D299,0)/(VLOOKUP(DS$276,UI!$A$12:$O$51,VLOOKUP(DS$278,$B$276:$C$278,2,0),0)/1000)),"")</f>
        <v/>
      </c>
      <c r="DT299" s="145" t="str">
        <f>IFERROR(TRUNC(VLOOKUP($E299,'Container Panel'!$B$41:$Z$100,$D299,0)/(VLOOKUP(DT$276,UI!$A$12:$O$51,VLOOKUP(DT$278,$B$276:$C$278,2,0),0)/1000)),"")</f>
        <v/>
      </c>
      <c r="DU299" s="145" t="str">
        <f>IFERROR(TRUNC(VLOOKUP($E299,'Container Panel'!$B$41:$Z$100,$D299,0)/(VLOOKUP(DU$276,UI!$A$12:$O$51,VLOOKUP(DU$278,$B$276:$C$278,2,0),0)/1000)),"")</f>
        <v/>
      </c>
      <c r="DV299" s="145" t="str">
        <f>IFERROR(TRUNC(VLOOKUP($E299,'Container Panel'!$B$41:$Z$100,$D299,0)/(VLOOKUP(DV$276,UI!$A$12:$O$51,VLOOKUP(DV$278,$B$276:$C$278,2,0),0)/1000)),"")</f>
        <v/>
      </c>
      <c r="DW299" s="145" t="str">
        <f>IFERROR(TRUNC(VLOOKUP($E299,'Container Panel'!$B$41:$Z$100,$D299,0)/(VLOOKUP(DW$276,UI!$A$12:$O$51,VLOOKUP(DW$278,$B$276:$C$278,2,0),0)/1000)),"")</f>
        <v/>
      </c>
      <c r="DX299" s="145" t="str">
        <f>IFERROR(TRUNC(VLOOKUP($E299,'Container Panel'!$B$41:$Z$100,$D299,0)/(VLOOKUP(DX$276,UI!$A$12:$O$51,VLOOKUP(DX$278,$B$276:$C$278,2,0),0)/1000)),"")</f>
        <v/>
      </c>
      <c r="DY299" s="145" t="str">
        <f>IFERROR(TRUNC(VLOOKUP($E299,'Container Panel'!$B$41:$Z$100,$D299,0)/(VLOOKUP(DY$276,UI!$A$12:$O$51,VLOOKUP(DY$278,$B$276:$C$278,2,0),0)/1000)),"")</f>
        <v/>
      </c>
      <c r="DZ299" s="145" t="str">
        <f>IFERROR(TRUNC(VLOOKUP($E299,'Container Panel'!$B$41:$Z$100,$D299,0)/(VLOOKUP(DZ$276,UI!$A$12:$O$51,VLOOKUP(DZ$278,$B$276:$C$278,2,0),0)/1000)),"")</f>
        <v/>
      </c>
      <c r="EA299" s="145" t="str">
        <f>IFERROR(TRUNC(VLOOKUP($E299,'Container Panel'!$B$41:$Z$100,$D299,0)/(VLOOKUP(EA$276,UI!$A$12:$O$51,VLOOKUP(EA$278,$B$276:$C$278,2,0),0)/1000)),"")</f>
        <v/>
      </c>
      <c r="EB299" s="145" t="str">
        <f>IFERROR(TRUNC(VLOOKUP($E299,'Container Panel'!$B$41:$Z$100,$D299,0)/(VLOOKUP(EB$276,UI!$A$12:$O$51,VLOOKUP(EB$278,$B$276:$C$278,2,0),0)/1000)),"")</f>
        <v/>
      </c>
      <c r="EC299" s="145" t="str">
        <f>IFERROR(TRUNC(VLOOKUP($E299,'Container Panel'!$B$41:$Z$100,$D299,0)/(VLOOKUP(EC$276,UI!$A$12:$O$51,VLOOKUP(EC$278,$B$276:$C$278,2,0),0)/1000)),"")</f>
        <v/>
      </c>
      <c r="ED299" s="145" t="str">
        <f>IFERROR(TRUNC(VLOOKUP($E299,'Container Panel'!$B$41:$Z$100,$D299,0)/(VLOOKUP(ED$276,UI!$A$12:$O$51,VLOOKUP(ED$278,$B$276:$C$278,2,0),0)/1000)),"")</f>
        <v/>
      </c>
      <c r="EE299" s="145" t="str">
        <f>IFERROR(TRUNC(VLOOKUP($E299,'Container Panel'!$B$41:$Z$100,$D299,0)/(VLOOKUP(EE$276,UI!$A$12:$O$51,VLOOKUP(EE$278,$B$276:$C$278,2,0),0)/1000)),"")</f>
        <v/>
      </c>
      <c r="EF299" s="145" t="str">
        <f>IFERROR(TRUNC(VLOOKUP($E299,'Container Panel'!$B$41:$Z$100,$D299,0)/(VLOOKUP(EF$276,UI!$A$12:$O$51,VLOOKUP(EF$278,$B$276:$C$278,2,0),0)/1000)),"")</f>
        <v/>
      </c>
      <c r="EG299" s="145" t="str">
        <f>IFERROR(TRUNC(VLOOKUP($E299,'Container Panel'!$B$41:$Z$100,$D299,0)/(VLOOKUP(EG$276,UI!$A$12:$O$51,VLOOKUP(EG$278,$B$276:$C$278,2,0),0)/1000)),"")</f>
        <v/>
      </c>
      <c r="EH299" s="145" t="str">
        <f>IFERROR(TRUNC(VLOOKUP($E299,'Container Panel'!$B$41:$Z$100,$D299,0)/(VLOOKUP(EH$276,UI!$A$12:$O$51,VLOOKUP(EH$278,$B$276:$C$278,2,0),0)/1000)),"")</f>
        <v/>
      </c>
      <c r="EI299" s="145" t="str">
        <f>IFERROR(TRUNC(VLOOKUP($E299,'Container Panel'!$B$41:$Z$100,$D299,0)/(VLOOKUP(EI$276,UI!$A$12:$O$51,VLOOKUP(EI$278,$B$276:$C$278,2,0),0)/1000)),"")</f>
        <v/>
      </c>
      <c r="EJ299" s="145" t="str">
        <f>IFERROR(TRUNC(VLOOKUP($E299,'Container Panel'!$B$41:$Z$100,$D299,0)/(VLOOKUP(EJ$276,UI!$A$12:$O$51,VLOOKUP(EJ$278,$B$276:$C$278,2,0),0)/1000)),"")</f>
        <v/>
      </c>
      <c r="EK299" s="145" t="str">
        <f>IFERROR(TRUNC(VLOOKUP($E299,'Container Panel'!$B$41:$Z$100,$D299,0)/(VLOOKUP(EK$276,UI!$A$12:$O$51,VLOOKUP(EK$278,$B$276:$C$278,2,0),0)/1000)),"")</f>
        <v/>
      </c>
      <c r="EL299" s="145" t="str">
        <f>IFERROR(TRUNC(VLOOKUP($E299,'Container Panel'!$B$41:$Z$100,$D299,0)/(VLOOKUP(EL$276,UI!$A$12:$O$51,VLOOKUP(EL$278,$B$276:$C$278,2,0),0)/1000)),"")</f>
        <v/>
      </c>
      <c r="EM299" s="145" t="str">
        <f>IFERROR(TRUNC(VLOOKUP($E299,'Container Panel'!$B$41:$Z$100,$D299,0)/(VLOOKUP(EM$276,UI!$A$12:$O$51,VLOOKUP(EM$278,$B$276:$C$278,2,0),0)/1000)),"")</f>
        <v/>
      </c>
      <c r="EN299" s="145" t="str">
        <f>IFERROR(TRUNC(VLOOKUP($E299,'Container Panel'!$B$41:$Z$100,$D299,0)/(VLOOKUP(EN$276,UI!$A$12:$O$51,VLOOKUP(EN$278,$B$276:$C$278,2,0),0)/1000)),"")</f>
        <v/>
      </c>
      <c r="EO299" s="145" t="str">
        <f>IFERROR(TRUNC(VLOOKUP($E299,'Container Panel'!$B$41:$Z$100,$D299,0)/(VLOOKUP(EO$276,UI!$A$12:$O$51,VLOOKUP(EO$278,$B$276:$C$278,2,0),0)/1000)),"")</f>
        <v/>
      </c>
      <c r="EP299" s="145" t="str">
        <f>IFERROR(TRUNC(VLOOKUP($E299,'Container Panel'!$B$41:$Z$100,$D299,0)/(VLOOKUP(EP$276,UI!$A$12:$O$51,VLOOKUP(EP$278,$B$276:$C$278,2,0),0)/1000)),"")</f>
        <v/>
      </c>
      <c r="EQ299" s="145" t="str">
        <f>IFERROR(TRUNC(VLOOKUP($E299,'Container Panel'!$B$41:$Z$100,$D299,0)/(VLOOKUP(EQ$276,UI!$A$12:$O$51,VLOOKUP(EQ$278,$B$276:$C$278,2,0),0)/1000)),"")</f>
        <v/>
      </c>
      <c r="ER299" s="145" t="str">
        <f>IFERROR(TRUNC(VLOOKUP($E299,'Container Panel'!$B$41:$Z$100,$D299,0)/(VLOOKUP(ER$276,UI!$A$12:$O$51,VLOOKUP(ER$278,$B$276:$C$278,2,0),0)/1000)),"")</f>
        <v/>
      </c>
      <c r="ES299" s="145" t="str">
        <f>IFERROR(TRUNC(VLOOKUP($E299,'Container Panel'!$B$41:$Z$100,$D299,0)/(VLOOKUP(ES$276,UI!$A$12:$O$51,VLOOKUP(ES$278,$B$276:$C$278,2,0),0)/1000)),"")</f>
        <v/>
      </c>
      <c r="ET299" s="145" t="str">
        <f>IFERROR(TRUNC(VLOOKUP($E299,'Container Panel'!$B$41:$Z$100,$D299,0)/(VLOOKUP(ET$276,UI!$A$12:$O$51,VLOOKUP(ET$278,$B$276:$C$278,2,0),0)/1000)),"")</f>
        <v/>
      </c>
      <c r="EU299" s="145" t="str">
        <f>IFERROR(TRUNC(VLOOKUP($E299,'Container Panel'!$B$41:$Z$100,$D299,0)/(VLOOKUP(EU$276,UI!$A$12:$O$51,VLOOKUP(EU$278,$B$276:$C$278,2,0),0)/1000)),"")</f>
        <v/>
      </c>
      <c r="EV299" s="145" t="str">
        <f>IFERROR(TRUNC(VLOOKUP($E299,'Container Panel'!$B$41:$Z$100,$D299,0)/(VLOOKUP(EV$276,UI!$A$12:$O$51,VLOOKUP(EV$278,$B$276:$C$278,2,0),0)/1000)),"")</f>
        <v/>
      </c>
      <c r="EW299" s="145" t="str">
        <f>IFERROR(TRUNC(VLOOKUP($E299,'Container Panel'!$B$41:$Z$100,$D299,0)/(VLOOKUP(EW$276,UI!$A$12:$O$51,VLOOKUP(EW$278,$B$276:$C$278,2,0),0)/1000)),"")</f>
        <v/>
      </c>
      <c r="EX299" s="145" t="str">
        <f>IFERROR(TRUNC(VLOOKUP($E299,'Container Panel'!$B$41:$Z$100,$D299,0)/(VLOOKUP(EX$276,UI!$A$12:$O$51,VLOOKUP(EX$278,$B$276:$C$278,2,0),0)/1000)),"")</f>
        <v/>
      </c>
      <c r="EY299" s="145" t="str">
        <f>IFERROR(TRUNC(VLOOKUP($E299,'Container Panel'!$B$41:$Z$100,$D299,0)/(VLOOKUP(EY$276,UI!$A$12:$O$51,VLOOKUP(EY$278,$B$276:$C$278,2,0),0)/1000)),"")</f>
        <v/>
      </c>
      <c r="EZ299" s="145" t="str">
        <f>IFERROR(TRUNC(VLOOKUP($E299,'Container Panel'!$B$41:$Z$100,$D299,0)/(VLOOKUP(EZ$276,UI!$A$12:$O$51,VLOOKUP(EZ$278,$B$276:$C$278,2,0),0)/1000)),"")</f>
        <v/>
      </c>
      <c r="FA299" s="145" t="str">
        <f>IFERROR(TRUNC(VLOOKUP($E299,'Container Panel'!$B$41:$Z$100,$D299,0)/(VLOOKUP(FA$276,UI!$A$12:$O$51,VLOOKUP(FA$278,$B$276:$C$278,2,0),0)/1000)),"")</f>
        <v/>
      </c>
      <c r="FB299" s="145" t="str">
        <f>IFERROR(TRUNC(VLOOKUP($E299,'Container Panel'!$B$41:$Z$100,$D299,0)/(VLOOKUP(FB$276,UI!$A$12:$O$51,VLOOKUP(FB$278,$B$276:$C$278,2,0),0)/1000)),"")</f>
        <v/>
      </c>
      <c r="FC299" s="145" t="str">
        <f>IFERROR(TRUNC(VLOOKUP($E299,'Container Panel'!$B$41:$Z$100,$D299,0)/(VLOOKUP(FC$276,UI!$A$12:$O$51,VLOOKUP(FC$278,$B$276:$C$278,2,0),0)/1000)),"")</f>
        <v/>
      </c>
      <c r="FD299" s="145" t="str">
        <f>IFERROR(TRUNC(VLOOKUP($E299,'Container Panel'!$B$41:$Z$100,$D299,0)/(VLOOKUP(FD$276,UI!$A$12:$O$51,VLOOKUP(FD$278,$B$276:$C$278,2,0),0)/1000)),"")</f>
        <v/>
      </c>
      <c r="FE299" s="145" t="str">
        <f>IFERROR(TRUNC(VLOOKUP($E299,'Container Panel'!$B$41:$Z$100,$D299,0)/(VLOOKUP(FE$276,UI!$A$12:$O$51,VLOOKUP(FE$278,$B$276:$C$278,2,0),0)/1000)),"")</f>
        <v/>
      </c>
      <c r="FF299" s="145" t="str">
        <f>IFERROR(TRUNC(VLOOKUP($E299,'Container Panel'!$B$41:$Z$100,$D299,0)/(VLOOKUP(FF$276,UI!$A$12:$O$51,VLOOKUP(FF$278,$B$276:$C$278,2,0),0)/1000)),"")</f>
        <v/>
      </c>
      <c r="FG299" s="145" t="str">
        <f>IFERROR(TRUNC(VLOOKUP($E299,'Container Panel'!$B$41:$Z$100,$D299,0)/(VLOOKUP(FG$276,UI!$A$12:$O$51,VLOOKUP(FG$278,$B$276:$C$278,2,0),0)/1000)),"")</f>
        <v/>
      </c>
      <c r="FH299" s="145" t="str">
        <f>IFERROR(TRUNC(VLOOKUP($E299,'Container Panel'!$B$41:$Z$100,$D299,0)/(VLOOKUP(FH$276,UI!$A$12:$O$51,VLOOKUP(FH$278,$B$276:$C$278,2,0),0)/1000)),"")</f>
        <v/>
      </c>
      <c r="FI299" s="145" t="str">
        <f>IFERROR(TRUNC(VLOOKUP($E299,'Container Panel'!$B$41:$Z$100,$D299,0)/(VLOOKUP(FI$276,UI!$A$12:$O$51,VLOOKUP(FI$278,$B$276:$C$278,2,0),0)/1000)),"")</f>
        <v/>
      </c>
      <c r="FJ299" s="145" t="str">
        <f>IFERROR(TRUNC(VLOOKUP($E299,'Container Panel'!$B$41:$Z$100,$D299,0)/(VLOOKUP(FJ$276,UI!$A$12:$O$51,VLOOKUP(FJ$278,$B$276:$C$278,2,0),0)/1000)),"")</f>
        <v/>
      </c>
      <c r="FK299" s="145" t="str">
        <f>IFERROR(TRUNC(VLOOKUP($E299,'Container Panel'!$B$41:$Z$100,$D299,0)/(VLOOKUP(FK$276,UI!$A$12:$O$51,VLOOKUP(FK$278,$B$276:$C$278,2,0),0)/1000)),"")</f>
        <v/>
      </c>
      <c r="FL299" s="145" t="str">
        <f>IFERROR(TRUNC(VLOOKUP($E299,'Container Panel'!$B$41:$Z$100,$D299,0)/(VLOOKUP(FL$276,UI!$A$12:$O$51,VLOOKUP(FL$278,$B$276:$C$278,2,0),0)/1000)),"")</f>
        <v/>
      </c>
      <c r="FM299" s="145" t="str">
        <f>IFERROR(TRUNC(VLOOKUP($E299,'Container Panel'!$B$41:$Z$100,$D299,0)/(VLOOKUP(FM$276,UI!$A$12:$O$51,VLOOKUP(FM$278,$B$276:$C$278,2,0),0)/1000)),"")</f>
        <v/>
      </c>
      <c r="FN299" s="145" t="str">
        <f>IFERROR(TRUNC(VLOOKUP($E299,'Container Panel'!$B$41:$Z$100,$D299,0)/(VLOOKUP(FN$276,UI!$A$12:$O$51,VLOOKUP(FN$278,$B$276:$C$278,2,0),0)/1000)),"")</f>
        <v/>
      </c>
      <c r="FO299" s="145" t="str">
        <f>IFERROR(TRUNC(VLOOKUP($E299,'Container Panel'!$B$41:$Z$100,$D299,0)/(VLOOKUP(FO$276,UI!$A$12:$O$51,VLOOKUP(FO$278,$B$276:$C$278,2,0),0)/1000)),"")</f>
        <v/>
      </c>
      <c r="FP299" s="145" t="str">
        <f>IFERROR(TRUNC(VLOOKUP($E299,'Container Panel'!$B$41:$Z$100,$D299,0)/(VLOOKUP(FP$276,UI!$A$12:$O$51,VLOOKUP(FP$278,$B$276:$C$278,2,0),0)/1000)),"")</f>
        <v/>
      </c>
      <c r="FQ299" s="145" t="str">
        <f>IFERROR(TRUNC(VLOOKUP($E299,'Container Panel'!$B$41:$Z$100,$D299,0)/(VLOOKUP(FQ$276,UI!$A$12:$O$51,VLOOKUP(FQ$278,$B$276:$C$278,2,0),0)/1000)),"")</f>
        <v/>
      </c>
      <c r="FR299" s="145" t="str">
        <f>IFERROR(TRUNC(VLOOKUP($E299,'Container Panel'!$B$41:$Z$100,$D299,0)/(VLOOKUP(FR$276,UI!$A$12:$O$51,VLOOKUP(FR$278,$B$276:$C$278,2,0),0)/1000)),"")</f>
        <v/>
      </c>
      <c r="FS299" s="145" t="str">
        <f>IFERROR(TRUNC(VLOOKUP($E299,'Container Panel'!$B$41:$Z$100,$D299,0)/(VLOOKUP(FS$276,UI!$A$12:$O$51,VLOOKUP(FS$278,$B$276:$C$278,2,0),0)/1000)),"")</f>
        <v/>
      </c>
      <c r="FT299" s="145" t="str">
        <f>IFERROR(TRUNC(VLOOKUP($E299,'Container Panel'!$B$41:$Z$100,$D299,0)/(VLOOKUP(FT$276,UI!$A$12:$O$51,VLOOKUP(FT$278,$B$276:$C$278,2,0),0)/1000)),"")</f>
        <v/>
      </c>
      <c r="FU299" s="145" t="str">
        <f>IFERROR(TRUNC(VLOOKUP($E299,'Container Panel'!$B$41:$Z$100,$D299,0)/(VLOOKUP(FU$276,UI!$A$12:$O$51,VLOOKUP(FU$278,$B$276:$C$278,2,0),0)/1000)),"")</f>
        <v/>
      </c>
      <c r="FV299" s="145" t="str">
        <f>IFERROR(TRUNC(VLOOKUP($E299,'Container Panel'!$B$41:$Z$100,$D299,0)/(VLOOKUP(FV$276,UI!$A$12:$O$51,VLOOKUP(FV$278,$B$276:$C$278,2,0),0)/1000)),"")</f>
        <v/>
      </c>
      <c r="FW299" s="145" t="str">
        <f>IFERROR(TRUNC(VLOOKUP($E299,'Container Panel'!$B$41:$Z$100,$D299,0)/(VLOOKUP(FW$276,UI!$A$12:$O$51,VLOOKUP(FW$278,$B$276:$C$278,2,0),0)/1000)),"")</f>
        <v/>
      </c>
      <c r="FX299" s="145" t="str">
        <f>IFERROR(TRUNC(VLOOKUP($E299,'Container Panel'!$B$41:$Z$100,$D299,0)/(VLOOKUP(FX$276,UI!$A$12:$O$51,VLOOKUP(FX$278,$B$276:$C$278,2,0),0)/1000)),"")</f>
        <v/>
      </c>
      <c r="FY299" s="145" t="str">
        <f>IFERROR(TRUNC(VLOOKUP($E299,'Container Panel'!$B$41:$Z$100,$D299,0)/(VLOOKUP(FY$276,UI!$A$12:$O$51,VLOOKUP(FY$278,$B$276:$C$278,2,0),0)/1000)),"")</f>
        <v/>
      </c>
      <c r="FZ299" s="145" t="str">
        <f>IFERROR(TRUNC(VLOOKUP($E299,'Container Panel'!$B$41:$Z$100,$D299,0)/(VLOOKUP(FZ$276,UI!$A$12:$O$51,VLOOKUP(FZ$278,$B$276:$C$278,2,0),0)/1000)),"")</f>
        <v/>
      </c>
      <c r="GA299" s="145" t="str">
        <f>IFERROR(TRUNC(VLOOKUP($E299,'Container Panel'!$B$41:$Z$100,$D299,0)/(VLOOKUP(GA$276,UI!$A$12:$O$51,VLOOKUP(GA$278,$B$276:$C$278,2,0),0)/1000)),"")</f>
        <v/>
      </c>
      <c r="GB299" s="145" t="str">
        <f>IFERROR(TRUNC(VLOOKUP($E299,'Container Panel'!$B$41:$Z$100,$D299,0)/(VLOOKUP(GB$276,UI!$A$12:$O$51,VLOOKUP(GB$278,$B$276:$C$278,2,0),0)/1000)),"")</f>
        <v/>
      </c>
      <c r="GC299" s="145" t="str">
        <f>IFERROR(TRUNC(VLOOKUP($E299,'Container Panel'!$B$41:$Z$100,$D299,0)/(VLOOKUP(GC$276,UI!$A$12:$O$51,VLOOKUP(GC$278,$B$276:$C$278,2,0),0)/1000)),"")</f>
        <v/>
      </c>
      <c r="GD299" s="145" t="str">
        <f>IFERROR(TRUNC(VLOOKUP($E299,'Container Panel'!$B$41:$Z$100,$D299,0)/(VLOOKUP(GD$276,UI!$A$12:$O$51,VLOOKUP(GD$278,$B$276:$C$278,2,0),0)/1000)),"")</f>
        <v/>
      </c>
      <c r="GE299" s="145" t="str">
        <f>IFERROR(TRUNC(VLOOKUP($E299,'Container Panel'!$B$41:$Z$100,$D299,0)/(VLOOKUP(GE$276,UI!$A$12:$O$51,VLOOKUP(GE$278,$B$276:$C$278,2,0),0)/1000)),"")</f>
        <v/>
      </c>
      <c r="GF299" s="145" t="str">
        <f>IFERROR(TRUNC(VLOOKUP($E299,'Container Panel'!$B$41:$Z$100,$D299,0)/(VLOOKUP(GF$276,UI!$A$12:$O$51,VLOOKUP(GF$278,$B$276:$C$278,2,0),0)/1000)),"")</f>
        <v/>
      </c>
      <c r="GG299" s="145" t="str">
        <f>IFERROR(TRUNC(VLOOKUP($E299,'Container Panel'!$B$41:$Z$100,$D299,0)/(VLOOKUP(GG$276,UI!$A$12:$O$51,VLOOKUP(GG$278,$B$276:$C$278,2,0),0)/1000)),"")</f>
        <v/>
      </c>
      <c r="GH299" s="145" t="str">
        <f>IFERROR(TRUNC(VLOOKUP($E299,'Container Panel'!$B$41:$Z$100,$D299,0)/(VLOOKUP(GH$276,UI!$A$12:$O$51,VLOOKUP(GH$278,$B$276:$C$278,2,0),0)/1000)),"")</f>
        <v/>
      </c>
      <c r="GI299" s="145" t="str">
        <f>IFERROR(TRUNC(VLOOKUP($E299,'Container Panel'!$B$41:$Z$100,$D299,0)/(VLOOKUP(GI$276,UI!$A$12:$O$51,VLOOKUP(GI$278,$B$276:$C$278,2,0),0)/1000)),"")</f>
        <v/>
      </c>
      <c r="GJ299" s="145" t="str">
        <f>IFERROR(TRUNC(VLOOKUP($E299,'Container Panel'!$B$41:$Z$100,$D299,0)/(VLOOKUP(GJ$276,UI!$A$12:$O$51,VLOOKUP(GJ$278,$B$276:$C$278,2,0),0)/1000)),"")</f>
        <v/>
      </c>
      <c r="GK299" s="145" t="str">
        <f>IFERROR(TRUNC(VLOOKUP($E299,'Container Panel'!$B$41:$Z$100,$D299,0)/(VLOOKUP(GK$276,UI!$A$12:$O$51,VLOOKUP(GK$278,$B$276:$C$278,2,0),0)/1000)),"")</f>
        <v/>
      </c>
      <c r="GL299" s="145" t="str">
        <f>IFERROR(TRUNC(VLOOKUP($E299,'Container Panel'!$B$41:$Z$100,$D299,0)/(VLOOKUP(GL$276,UI!$A$12:$O$51,VLOOKUP(GL$278,$B$276:$C$278,2,0),0)/1000)),"")</f>
        <v/>
      </c>
      <c r="GM299" s="145" t="str">
        <f>IFERROR(TRUNC(VLOOKUP($E299,'Container Panel'!$B$41:$Z$100,$D299,0)/(VLOOKUP(GM$276,UI!$A$12:$O$51,VLOOKUP(GM$278,$B$276:$C$278,2,0),0)/1000)),"")</f>
        <v/>
      </c>
      <c r="GN299" s="145" t="str">
        <f>IFERROR(TRUNC(VLOOKUP($E299,'Container Panel'!$B$41:$Z$100,$D299,0)/(VLOOKUP(GN$276,UI!$A$12:$O$51,VLOOKUP(GN$278,$B$276:$C$278,2,0),0)/1000)),"")</f>
        <v/>
      </c>
      <c r="GO299" s="145" t="str">
        <f>IFERROR(TRUNC(VLOOKUP($E299,'Container Panel'!$B$41:$Z$100,$D299,0)/(VLOOKUP(GO$276,UI!$A$12:$O$51,VLOOKUP(GO$278,$B$276:$C$278,2,0),0)/1000)),"")</f>
        <v/>
      </c>
      <c r="GP299" s="145" t="str">
        <f>IFERROR(TRUNC(VLOOKUP($E299,'Container Panel'!$B$41:$Z$100,$D299,0)/(VLOOKUP(GP$276,UI!$A$12:$O$51,VLOOKUP(GP$278,$B$276:$C$278,2,0),0)/1000)),"")</f>
        <v/>
      </c>
      <c r="GQ299" s="145" t="str">
        <f>IFERROR(TRUNC(VLOOKUP($E299,'Container Panel'!$B$41:$Z$100,$D299,0)/(VLOOKUP(GQ$276,UI!$A$12:$O$51,VLOOKUP(GQ$278,$B$276:$C$278,2,0),0)/1000)),"")</f>
        <v/>
      </c>
      <c r="GR299" s="145" t="str">
        <f>IFERROR(TRUNC(VLOOKUP($E299,'Container Panel'!$B$41:$Z$100,$D299,0)/(VLOOKUP(GR$276,UI!$A$12:$O$51,VLOOKUP(GR$278,$B$276:$C$278,2,0),0)/1000)),"")</f>
        <v/>
      </c>
      <c r="GS299" s="145" t="str">
        <f>IFERROR(TRUNC(VLOOKUP($E299,'Container Panel'!$B$41:$Z$100,$D299,0)/(VLOOKUP(GS$276,UI!$A$12:$O$51,VLOOKUP(GS$278,$B$276:$C$278,2,0),0)/1000)),"")</f>
        <v/>
      </c>
      <c r="GT299" s="145" t="str">
        <f>IFERROR(TRUNC(VLOOKUP($E299,'Container Panel'!$B$41:$Z$100,$D299,0)/(VLOOKUP(GT$276,UI!$A$12:$O$51,VLOOKUP(GT$278,$B$276:$C$278,2,0),0)/1000)),"")</f>
        <v/>
      </c>
      <c r="GU299" s="145" t="str">
        <f>IFERROR(TRUNC(VLOOKUP($E299,'Container Panel'!$B$41:$Z$100,$D299,0)/(VLOOKUP(GU$276,UI!$A$12:$O$51,VLOOKUP(GU$278,$B$276:$C$278,2,0),0)/1000)),"")</f>
        <v/>
      </c>
      <c r="GV299" s="145" t="str">
        <f>IFERROR(TRUNC(VLOOKUP($E299,'Container Panel'!$B$41:$Z$100,$D299,0)/(VLOOKUP(GV$276,UI!$A$12:$O$51,VLOOKUP(GV$278,$B$276:$C$278,2,0),0)/1000)),"")</f>
        <v/>
      </c>
      <c r="GW299" s="145" t="str">
        <f>IFERROR(TRUNC(VLOOKUP($E299,'Container Panel'!$B$41:$Z$100,$D299,0)/(VLOOKUP(GW$276,UI!$A$12:$O$51,VLOOKUP(GW$278,$B$276:$C$278,2,0),0)/1000)),"")</f>
        <v/>
      </c>
      <c r="GX299" s="145" t="str">
        <f>IFERROR(TRUNC(VLOOKUP($E299,'Container Panel'!$B$41:$Z$100,$D299,0)/(VLOOKUP(GX$276,UI!$A$12:$O$51,VLOOKUP(GX$278,$B$276:$C$278,2,0),0)/1000)),"")</f>
        <v/>
      </c>
      <c r="GY299" s="145" t="str">
        <f>IFERROR(TRUNC(VLOOKUP($E299,'Container Panel'!$B$41:$Z$100,$D299,0)/(VLOOKUP(GY$276,UI!$A$12:$O$51,VLOOKUP(GY$278,$B$276:$C$278,2,0),0)/1000)),"")</f>
        <v/>
      </c>
      <c r="GZ299" s="145" t="str">
        <f>IFERROR(TRUNC(VLOOKUP($E299,'Container Panel'!$B$41:$Z$100,$D299,0)/(VLOOKUP(GZ$276,UI!$A$12:$O$51,VLOOKUP(GZ$278,$B$276:$C$278,2,0),0)/1000)),"")</f>
        <v/>
      </c>
      <c r="HA299" s="145" t="str">
        <f>IFERROR(TRUNC(VLOOKUP($E299,'Container Panel'!$B$41:$Z$100,$D299,0)/(VLOOKUP(HA$276,UI!$A$12:$O$51,VLOOKUP(HA$278,$B$276:$C$278,2,0),0)/1000)),"")</f>
        <v/>
      </c>
      <c r="HB299" s="145" t="str">
        <f>IFERROR(TRUNC(VLOOKUP($E299,'Container Panel'!$B$41:$Z$100,$D299,0)/(VLOOKUP(HB$276,UI!$A$12:$O$51,VLOOKUP(HB$278,$B$276:$C$278,2,0),0)/1000)),"")</f>
        <v/>
      </c>
      <c r="HC299" s="145" t="str">
        <f>IFERROR(TRUNC(VLOOKUP($E299,'Container Panel'!$B$41:$Z$100,$D299,0)/(VLOOKUP(HC$276,UI!$A$12:$O$51,VLOOKUP(HC$278,$B$276:$C$278,2,0),0)/1000)),"")</f>
        <v/>
      </c>
      <c r="HD299" s="145" t="str">
        <f>IFERROR(TRUNC(VLOOKUP($E299,'Container Panel'!$B$41:$Z$100,$D299,0)/(VLOOKUP(HD$276,UI!$A$12:$O$51,VLOOKUP(HD$278,$B$276:$C$278,2,0),0)/1000)),"")</f>
        <v/>
      </c>
      <c r="HE299" s="145" t="str">
        <f>IFERROR(TRUNC(VLOOKUP($E299,'Container Panel'!$B$41:$Z$100,$D299,0)/(VLOOKUP(HE$276,UI!$A$12:$O$51,VLOOKUP(HE$278,$B$276:$C$278,2,0),0)/1000)),"")</f>
        <v/>
      </c>
      <c r="HF299" s="145" t="str">
        <f>IFERROR(TRUNC(VLOOKUP($E299,'Container Panel'!$B$41:$Z$100,$D299,0)/(VLOOKUP(HF$276,UI!$A$12:$O$51,VLOOKUP(HF$278,$B$276:$C$278,2,0),0)/1000)),"")</f>
        <v/>
      </c>
      <c r="HG299" s="145" t="str">
        <f>IFERROR(TRUNC(VLOOKUP($E299,'Container Panel'!$B$41:$Z$100,$D299,0)/(VLOOKUP(HG$276,UI!$A$12:$O$51,VLOOKUP(HG$278,$B$276:$C$278,2,0),0)/1000)),"")</f>
        <v/>
      </c>
      <c r="HH299" s="145" t="str">
        <f>IFERROR(TRUNC(VLOOKUP($E299,'Container Panel'!$B$41:$Z$100,$D299,0)/(VLOOKUP(HH$276,UI!$A$12:$O$51,VLOOKUP(HH$278,$B$276:$C$278,2,0),0)/1000)),"")</f>
        <v/>
      </c>
      <c r="HI299" s="145" t="str">
        <f>IFERROR(TRUNC(VLOOKUP($E299,'Container Panel'!$B$41:$Z$100,$D299,0)/(VLOOKUP(HI$276,UI!$A$12:$O$51,VLOOKUP(HI$278,$B$276:$C$278,2,0),0)/1000)),"")</f>
        <v/>
      </c>
      <c r="HJ299" s="145" t="str">
        <f>IFERROR(TRUNC(VLOOKUP($E299,'Container Panel'!$B$41:$Z$100,$D299,0)/(VLOOKUP(HJ$276,UI!$A$12:$O$51,VLOOKUP(HJ$278,$B$276:$C$278,2,0),0)/1000)),"")</f>
        <v/>
      </c>
      <c r="HK299" s="145" t="str">
        <f>IFERROR(TRUNC(VLOOKUP($E299,'Container Panel'!$B$41:$Z$100,$D299,0)/(VLOOKUP(HK$276,UI!$A$12:$O$51,VLOOKUP(HK$278,$B$276:$C$278,2,0),0)/1000)),"")</f>
        <v/>
      </c>
      <c r="HL299" s="145" t="str">
        <f>IFERROR(TRUNC(VLOOKUP($E299,'Container Panel'!$B$41:$Z$100,$D299,0)/(VLOOKUP(HL$276,UI!$A$12:$O$51,VLOOKUP(HL$278,$B$276:$C$278,2,0),0)/1000)),"")</f>
        <v/>
      </c>
      <c r="HM299" s="145" t="str">
        <f>IFERROR(TRUNC(VLOOKUP($E299,'Container Panel'!$B$41:$Z$100,$D299,0)/(VLOOKUP(HM$276,UI!$A$12:$O$51,VLOOKUP(HM$278,$B$276:$C$278,2,0),0)/1000)),"")</f>
        <v/>
      </c>
      <c r="HN299" s="145" t="str">
        <f>IFERROR(TRUNC(VLOOKUP($E299,'Container Panel'!$B$41:$Z$100,$D299,0)/(VLOOKUP(HN$276,UI!$A$12:$O$51,VLOOKUP(HN$278,$B$276:$C$278,2,0),0)/1000)),"")</f>
        <v/>
      </c>
      <c r="HO299" s="145" t="str">
        <f>IFERROR(TRUNC(VLOOKUP($E299,'Container Panel'!$B$41:$Z$100,$D299,0)/(VLOOKUP(HO$276,UI!$A$12:$O$51,VLOOKUP(HO$278,$B$276:$C$278,2,0),0)/1000)),"")</f>
        <v/>
      </c>
      <c r="HP299" s="145" t="str">
        <f>IFERROR(TRUNC(VLOOKUP($E299,'Container Panel'!$B$41:$Z$100,$D299,0)/(VLOOKUP(HP$276,UI!$A$12:$O$51,VLOOKUP(HP$278,$B$276:$C$278,2,0),0)/1000)),"")</f>
        <v/>
      </c>
      <c r="HQ299" s="145" t="str">
        <f>IFERROR(TRUNC(VLOOKUP($E299,'Container Panel'!$B$41:$Z$100,$D299,0)/(VLOOKUP(HQ$276,UI!$A$12:$O$51,VLOOKUP(HQ$278,$B$276:$C$278,2,0),0)/1000)),"")</f>
        <v/>
      </c>
      <c r="HR299" s="145" t="str">
        <f>IFERROR(TRUNC(VLOOKUP($E299,'Container Panel'!$B$41:$Z$100,$D299,0)/(VLOOKUP(HR$276,UI!$A$12:$O$51,VLOOKUP(HR$278,$B$276:$C$278,2,0),0)/1000)),"")</f>
        <v/>
      </c>
      <c r="HS299" s="145" t="str">
        <f>IFERROR(TRUNC(VLOOKUP($E299,'Container Panel'!$B$41:$Z$100,$D299,0)/(VLOOKUP(HS$276,UI!$A$12:$O$51,VLOOKUP(HS$278,$B$276:$C$278,2,0),0)/1000)),"")</f>
        <v/>
      </c>
      <c r="HT299" s="145" t="str">
        <f>IFERROR(TRUNC(VLOOKUP($E299,'Container Panel'!$B$41:$Z$100,$D299,0)/(VLOOKUP(HT$276,UI!$A$12:$O$51,VLOOKUP(HT$278,$B$276:$C$278,2,0),0)/1000)),"")</f>
        <v/>
      </c>
      <c r="HU299" s="145" t="str">
        <f>IFERROR(TRUNC(VLOOKUP($E299,'Container Panel'!$B$41:$Z$100,$D299,0)/(VLOOKUP(HU$276,UI!$A$12:$O$51,VLOOKUP(HU$278,$B$276:$C$278,2,0),0)/1000)),"")</f>
        <v/>
      </c>
      <c r="HV299" s="145" t="str">
        <f>IFERROR(TRUNC(VLOOKUP($E299,'Container Panel'!$B$41:$Z$100,$D299,0)/(VLOOKUP(HV$276,UI!$A$12:$O$51,VLOOKUP(HV$278,$B$276:$C$278,2,0),0)/1000)),"")</f>
        <v/>
      </c>
      <c r="HW299" s="145" t="str">
        <f>IFERROR(TRUNC(VLOOKUP($E299,'Container Panel'!$B$41:$Z$100,$D299,0)/(VLOOKUP(HW$276,UI!$A$12:$O$51,VLOOKUP(HW$278,$B$276:$C$278,2,0),0)/1000)),"")</f>
        <v/>
      </c>
      <c r="HX299" s="145" t="str">
        <f>IFERROR(TRUNC(VLOOKUP($E299,'Container Panel'!$B$41:$Z$100,$D299,0)/(VLOOKUP(HX$276,UI!$A$12:$O$51,VLOOKUP(HX$278,$B$276:$C$278,2,0),0)/1000)),"")</f>
        <v/>
      </c>
      <c r="HY299" s="145" t="str">
        <f>IFERROR(TRUNC(VLOOKUP($E299,'Container Panel'!$B$41:$Z$100,$D299,0)/(VLOOKUP(HY$276,UI!$A$12:$O$51,VLOOKUP(HY$278,$B$276:$C$278,2,0),0)/1000)),"")</f>
        <v/>
      </c>
      <c r="HZ299" s="145" t="str">
        <f>IFERROR(TRUNC(VLOOKUP($E299,'Container Panel'!$B$41:$Z$100,$D299,0)/(VLOOKUP(HZ$276,UI!$A$12:$O$51,VLOOKUP(HZ$278,$B$276:$C$278,2,0),0)/1000)),"")</f>
        <v/>
      </c>
      <c r="IA299" s="145" t="str">
        <f>IFERROR(TRUNC(VLOOKUP($E299,'Container Panel'!$B$41:$Z$100,$D299,0)/(VLOOKUP(IA$276,UI!$A$12:$O$51,VLOOKUP(IA$278,$B$276:$C$278,2,0),0)/1000)),"")</f>
        <v/>
      </c>
      <c r="IB299" s="145" t="str">
        <f>IFERROR(TRUNC(VLOOKUP($E299,'Container Panel'!$B$41:$Z$100,$D299,0)/(VLOOKUP(IB$276,UI!$A$12:$O$51,VLOOKUP(IB$278,$B$276:$C$278,2,0),0)/1000)),"")</f>
        <v/>
      </c>
      <c r="IC299" s="145" t="str">
        <f>IFERROR(TRUNC(VLOOKUP($E299,'Container Panel'!$B$41:$Z$100,$D299,0)/(VLOOKUP(IC$276,UI!$A$12:$O$51,VLOOKUP(IC$278,$B$276:$C$278,2,0),0)/1000)),"")</f>
        <v/>
      </c>
      <c r="ID299" s="145" t="str">
        <f>IFERROR(TRUNC(VLOOKUP($E299,'Container Panel'!$B$41:$Z$100,$D299,0)/(VLOOKUP(ID$276,UI!$A$12:$O$51,VLOOKUP(ID$278,$B$276:$C$278,2,0),0)/1000)),"")</f>
        <v/>
      </c>
      <c r="IE299" s="145" t="str">
        <f>IFERROR(TRUNC(VLOOKUP($E299,'Container Panel'!$B$41:$Z$100,$D299,0)/(VLOOKUP(IE$276,UI!$A$12:$O$51,VLOOKUP(IE$278,$B$276:$C$278,2,0),0)/1000)),"")</f>
        <v/>
      </c>
      <c r="IF299" s="145" t="str">
        <f>IFERROR(TRUNC(VLOOKUP($E299,'Container Panel'!$B$41:$Z$100,$D299,0)/(VLOOKUP(IF$276,UI!$A$12:$O$51,VLOOKUP(IF$278,$B$276:$C$278,2,0),0)/1000)),"")</f>
        <v/>
      </c>
      <c r="IG299" s="145" t="str">
        <f>IFERROR(TRUNC(VLOOKUP($E299,'Container Panel'!$B$41:$Z$100,$D299,0)/(VLOOKUP(IG$276,UI!$A$12:$O$51,VLOOKUP(IG$278,$B$276:$C$278,2,0),0)/1000)),"")</f>
        <v/>
      </c>
      <c r="IH299" s="145" t="str">
        <f>IFERROR(TRUNC(VLOOKUP($E299,'Container Panel'!$B$41:$Z$100,$D299,0)/(VLOOKUP(IH$276,UI!$A$12:$O$51,VLOOKUP(IH$278,$B$276:$C$278,2,0),0)/1000)),"")</f>
        <v/>
      </c>
      <c r="II299" s="145" t="str">
        <f>IFERROR(TRUNC(VLOOKUP($E299,'Container Panel'!$B$41:$Z$100,$D299,0)/(VLOOKUP(II$276,UI!$A$12:$O$51,VLOOKUP(II$278,$B$276:$C$278,2,0),0)/1000)),"")</f>
        <v/>
      </c>
      <c r="IJ299" s="145" t="str">
        <f>IFERROR(TRUNC(VLOOKUP($E299,'Container Panel'!$B$41:$Z$100,$D299,0)/(VLOOKUP(IJ$276,UI!$A$12:$O$51,VLOOKUP(IJ$278,$B$276:$C$278,2,0),0)/1000)),"")</f>
        <v/>
      </c>
      <c r="IK299" s="145" t="str">
        <f>IFERROR(TRUNC(VLOOKUP($E299,'Container Panel'!$B$41:$Z$100,$D299,0)/(VLOOKUP(IK$276,UI!$A$12:$O$51,VLOOKUP(IK$278,$B$276:$C$278,2,0),0)/1000)),"")</f>
        <v/>
      </c>
      <c r="IL299" s="145" t="str">
        <f>IFERROR(TRUNC(VLOOKUP($E299,'Container Panel'!$B$41:$Z$100,$D299,0)/(VLOOKUP(IL$276,UI!$A$12:$O$51,VLOOKUP(IL$278,$B$276:$C$278,2,0),0)/1000)),"")</f>
        <v/>
      </c>
    </row>
    <row r="300" spans="2:246">
      <c r="B300" s="74">
        <v>20</v>
      </c>
      <c r="C300" s="74">
        <f t="shared" si="191"/>
        <v>7</v>
      </c>
      <c r="D300" s="163">
        <f>MOD(B300,3)+'Container Panel'!$Q$38</f>
        <v>18</v>
      </c>
      <c r="E300" s="143" t="str">
        <f t="shared" si="192"/>
        <v>EU6434</v>
      </c>
      <c r="F300" s="144" t="s">
        <v>29</v>
      </c>
      <c r="G300" s="145">
        <f>IFERROR(IF(AND(G$272=list!$D$3,'Box Calculation'!G$279&lt;&gt;"h",$E300&lt;&gt;0),0,IF(AND(G$273=list!$D$2,$E300&lt;&gt;0,TRUNC(VLOOKUP($E300,'Container Panel'!$B$41:$Z$100,$D300,0)/(VLOOKUP(G$276,UI!$A$12:$O$51,VLOOKUP(G$279,$B$276:$C$278,2,0),0)/1000))&gt;0),1,TRUNC(VLOOKUP($E300,'Container Panel'!$B$41:$Z$100,$D300,0)/(VLOOKUP(G$276,UI!$A$12:$O$51,VLOOKUP(G$279,$B$276:$C$278,2,0),0)/1000)))),"")</f>
        <v>2</v>
      </c>
      <c r="H300" s="145">
        <f>IFERROR(IF(AND(H$272=list!$D$3,'Box Calculation'!H$279&lt;&gt;"h",$E300&lt;&gt;0),0,IF(AND(H$273=list!$D$2,$E300&lt;&gt;0,TRUNC(VLOOKUP($E300,'Container Panel'!$B$41:$Z$100,$D300,0)/(VLOOKUP(H$276,UI!$A$12:$O$51,VLOOKUP(H$279,$B$276:$C$278,2,0),0)/1000))&gt;0),1,TRUNC(VLOOKUP($E300,'Container Panel'!$B$41:$Z$100,$D300,0)/(VLOOKUP(H$276,UI!$A$12:$O$51,VLOOKUP(H$279,$B$276:$C$278,2,0),0)/1000)))),"")</f>
        <v>5</v>
      </c>
      <c r="I300" s="145">
        <f>IFERROR(IF(AND(I$272=list!$D$3,'Box Calculation'!I$279&lt;&gt;"h",$E300&lt;&gt;0),0,IF(AND(I$273=list!$D$2,$E300&lt;&gt;0,TRUNC(VLOOKUP($E300,'Container Panel'!$B$41:$Z$100,$D300,0)/(VLOOKUP(I$276,UI!$A$12:$O$51,VLOOKUP(I$279,$B$276:$C$278,2,0),0)/1000))&gt;0),1,TRUNC(VLOOKUP($E300,'Container Panel'!$B$41:$Z$100,$D300,0)/(VLOOKUP(I$276,UI!$A$12:$O$51,VLOOKUP(I$279,$B$276:$C$278,2,0),0)/1000)))),"")</f>
        <v>2</v>
      </c>
      <c r="J300" s="145">
        <f>IFERROR(IF(AND(J$272=list!$D$3,'Box Calculation'!J$279&lt;&gt;"h",$E300&lt;&gt;0),0,IF(AND(J$273=list!$D$2,$E300&lt;&gt;0,TRUNC(VLOOKUP($E300,'Container Panel'!$B$41:$Z$100,$D300,0)/(VLOOKUP(J$276,UI!$A$12:$O$51,VLOOKUP(J$279,$B$276:$C$278,2,0),0)/1000))&gt;0),1,TRUNC(VLOOKUP($E300,'Container Panel'!$B$41:$Z$100,$D300,0)/(VLOOKUP(J$276,UI!$A$12:$O$51,VLOOKUP(J$279,$B$276:$C$278,2,0),0)/1000)))),"")</f>
        <v>1</v>
      </c>
      <c r="K300" s="145">
        <f>IFERROR(IF(AND(K$272=list!$D$3,'Box Calculation'!K$279&lt;&gt;"h",$E300&lt;&gt;0),0,IF(AND(K$273=list!$D$2,$E300&lt;&gt;0,TRUNC(VLOOKUP($E300,'Container Panel'!$B$41:$Z$100,$D300,0)/(VLOOKUP(K$276,UI!$A$12:$O$51,VLOOKUP(K$279,$B$276:$C$278,2,0),0)/1000))&gt;0),1,TRUNC(VLOOKUP($E300,'Container Panel'!$B$41:$Z$100,$D300,0)/(VLOOKUP(K$276,UI!$A$12:$O$51,VLOOKUP(K$279,$B$276:$C$278,2,0),0)/1000)))),"")</f>
        <v>1</v>
      </c>
      <c r="L300" s="145">
        <f>IFERROR(IF(AND(L$272=list!$D$3,'Box Calculation'!L$279&lt;&gt;"h",$E300&lt;&gt;0),0,IF(AND(L$273=list!$D$2,$E300&lt;&gt;0,TRUNC(VLOOKUP($E300,'Container Panel'!$B$41:$Z$100,$D300,0)/(VLOOKUP(L$276,UI!$A$12:$O$51,VLOOKUP(L$279,$B$276:$C$278,2,0),0)/1000))&gt;0),1,TRUNC(VLOOKUP($E300,'Container Panel'!$B$41:$Z$100,$D300,0)/(VLOOKUP(L$276,UI!$A$12:$O$51,VLOOKUP(L$279,$B$276:$C$278,2,0),0)/1000)))),"")</f>
        <v>5</v>
      </c>
      <c r="M300" s="145">
        <f>IFERROR(IF(AND(M$272=list!$D$3,'Box Calculation'!M$279&lt;&gt;"h",$E300&lt;&gt;0),0,IF(AND(M$273=list!$D$2,$E300&lt;&gt;0,TRUNC(VLOOKUP($E300,'Container Panel'!$B$41:$Z$100,$D300,0)/(VLOOKUP(M$276,UI!$A$12:$O$51,VLOOKUP(M$279,$B$276:$C$278,2,0),0)/1000))&gt;0),1,TRUNC(VLOOKUP($E300,'Container Panel'!$B$41:$Z$100,$D300,0)/(VLOOKUP(M$276,UI!$A$12:$O$51,VLOOKUP(M$279,$B$276:$C$278,2,0),0)/1000)))),"")</f>
        <v>4</v>
      </c>
      <c r="N300" s="145">
        <f>IFERROR(IF(AND(N$272=list!$D$3,'Box Calculation'!N$279&lt;&gt;"h",$E300&lt;&gt;0),0,IF(AND(N$273=list!$D$2,$E300&lt;&gt;0,TRUNC(VLOOKUP($E300,'Container Panel'!$B$41:$Z$100,$D300,0)/(VLOOKUP(N$276,UI!$A$12:$O$51,VLOOKUP(N$279,$B$276:$C$278,2,0),0)/1000))&gt;0),1,TRUNC(VLOOKUP($E300,'Container Panel'!$B$41:$Z$100,$D300,0)/(VLOOKUP(N$276,UI!$A$12:$O$51,VLOOKUP(N$279,$B$276:$C$278,2,0),0)/1000)))),"")</f>
        <v>1</v>
      </c>
      <c r="O300" s="145">
        <f>IFERROR(IF(AND(O$272=list!$D$3,'Box Calculation'!O$279&lt;&gt;"h",$E300&lt;&gt;0),0,IF(AND(O$273=list!$D$2,$E300&lt;&gt;0,TRUNC(VLOOKUP($E300,'Container Panel'!$B$41:$Z$100,$D300,0)/(VLOOKUP(O$276,UI!$A$12:$O$51,VLOOKUP(O$279,$B$276:$C$278,2,0),0)/1000))&gt;0),1,TRUNC(VLOOKUP($E300,'Container Panel'!$B$41:$Z$100,$D300,0)/(VLOOKUP(O$276,UI!$A$12:$O$51,VLOOKUP(O$279,$B$276:$C$278,2,0),0)/1000)))),"")</f>
        <v>4</v>
      </c>
      <c r="P300" s="145">
        <f>IFERROR(IF(AND(P$272=list!$D$3,'Box Calculation'!P$279&lt;&gt;"h",$E300&lt;&gt;0),0,IF(AND(P$273=list!$D$2,$E300&lt;&gt;0,TRUNC(VLOOKUP($E300,'Container Panel'!$B$41:$Z$100,$D300,0)/(VLOOKUP(P$276,UI!$A$12:$O$51,VLOOKUP(P$279,$B$276:$C$278,2,0),0)/1000))&gt;0),1,TRUNC(VLOOKUP($E300,'Container Panel'!$B$41:$Z$100,$D300,0)/(VLOOKUP(P$276,UI!$A$12:$O$51,VLOOKUP(P$279,$B$276:$C$278,2,0),0)/1000)))),"")</f>
        <v>1</v>
      </c>
      <c r="Q300" s="145">
        <f>IFERROR(IF(AND(Q$272=list!$D$3,'Box Calculation'!Q$279&lt;&gt;"h",$E300&lt;&gt;0),0,IF(AND(Q$273=list!$D$2,$E300&lt;&gt;0,TRUNC(VLOOKUP($E300,'Container Panel'!$B$41:$Z$100,$D300,0)/(VLOOKUP(Q$276,UI!$A$12:$O$51,VLOOKUP(Q$279,$B$276:$C$278,2,0),0)/1000))&gt;0),1,TRUNC(VLOOKUP($E300,'Container Panel'!$B$41:$Z$100,$D300,0)/(VLOOKUP(Q$276,UI!$A$12:$O$51,VLOOKUP(Q$279,$B$276:$C$278,2,0),0)/1000)))),"")</f>
        <v>1</v>
      </c>
      <c r="R300" s="145">
        <f>IFERROR(IF(AND(R$272=list!$D$3,'Box Calculation'!R$279&lt;&gt;"h",$E300&lt;&gt;0),0,IF(AND(R$273=list!$D$2,$E300&lt;&gt;0,TRUNC(VLOOKUP($E300,'Container Panel'!$B$41:$Z$100,$D300,0)/(VLOOKUP(R$276,UI!$A$12:$O$51,VLOOKUP(R$279,$B$276:$C$278,2,0),0)/1000))&gt;0),1,TRUNC(VLOOKUP($E300,'Container Panel'!$B$41:$Z$100,$D300,0)/(VLOOKUP(R$276,UI!$A$12:$O$51,VLOOKUP(R$279,$B$276:$C$278,2,0),0)/1000)))),"")</f>
        <v>1</v>
      </c>
      <c r="S300" s="145" t="str">
        <f>IFERROR(IF(AND(S$272=list!$D$3,'Box Calculation'!S$279&lt;&gt;"h",$E300&lt;&gt;0),0,IF(AND(S$273=list!$D$2,$E300&lt;&gt;0,TRUNC(VLOOKUP($E300,'Container Panel'!$B$41:$Z$100,$D300,0)/(VLOOKUP(S$276,UI!$A$12:$O$51,VLOOKUP(S$279,$B$276:$C$278,2,0),0)/1000))&gt;0),1,TRUNC(VLOOKUP($E300,'Container Panel'!$B$41:$Z$100,$D300,0)/(VLOOKUP(S$276,UI!$A$12:$O$51,VLOOKUP(S$279,$B$276:$C$278,2,0),0)/1000)))),"")</f>
        <v/>
      </c>
      <c r="T300" s="145" t="str">
        <f>IFERROR(IF(AND(T$272=list!$D$3,'Box Calculation'!T$279&lt;&gt;"h",$E300&lt;&gt;0),0,IF(AND(T$273=list!$D$2,$E300&lt;&gt;0,TRUNC(VLOOKUP($E300,'Container Panel'!$B$41:$Z$100,$D300,0)/(VLOOKUP(T$276,UI!$A$12:$O$51,VLOOKUP(T$279,$B$276:$C$278,2,0),0)/1000))&gt;0),1,TRUNC(VLOOKUP($E300,'Container Panel'!$B$41:$Z$100,$D300,0)/(VLOOKUP(T$276,UI!$A$12:$O$51,VLOOKUP(T$279,$B$276:$C$278,2,0),0)/1000)))),"")</f>
        <v/>
      </c>
      <c r="U300" s="145" t="str">
        <f>IFERROR(IF(AND(U$272=list!$D$3,'Box Calculation'!U$279&lt;&gt;"h",$E300&lt;&gt;0),0,IF(AND(U$273=list!$D$2,$E300&lt;&gt;0,TRUNC(VLOOKUP($E300,'Container Panel'!$B$41:$Z$100,$D300,0)/(VLOOKUP(U$276,UI!$A$12:$O$51,VLOOKUP(U$279,$B$276:$C$278,2,0),0)/1000))&gt;0),1,TRUNC(VLOOKUP($E300,'Container Panel'!$B$41:$Z$100,$D300,0)/(VLOOKUP(U$276,UI!$A$12:$O$51,VLOOKUP(U$279,$B$276:$C$278,2,0),0)/1000)))),"")</f>
        <v/>
      </c>
      <c r="V300" s="145" t="str">
        <f>IFERROR(IF(AND(V$272=list!$D$3,'Box Calculation'!V$279&lt;&gt;"h",$E300&lt;&gt;0),0,IF(AND(V$273=list!$D$2,$E300&lt;&gt;0,TRUNC(VLOOKUP($E300,'Container Panel'!$B$41:$Z$100,$D300,0)/(VLOOKUP(V$276,UI!$A$12:$O$51,VLOOKUP(V$279,$B$276:$C$278,2,0),0)/1000))&gt;0),1,TRUNC(VLOOKUP($E300,'Container Panel'!$B$41:$Z$100,$D300,0)/(VLOOKUP(V$276,UI!$A$12:$O$51,VLOOKUP(V$279,$B$276:$C$278,2,0),0)/1000)))),"")</f>
        <v/>
      </c>
      <c r="W300" s="145" t="str">
        <f>IFERROR(IF(AND(W$272=list!$D$3,'Box Calculation'!W$279&lt;&gt;"h",$E300&lt;&gt;0),0,IF(AND(W$273=list!$D$2,$E300&lt;&gt;0,TRUNC(VLOOKUP($E300,'Container Panel'!$B$41:$Z$100,$D300,0)/(VLOOKUP(W$276,UI!$A$12:$O$51,VLOOKUP(W$279,$B$276:$C$278,2,0),0)/1000))&gt;0),1,TRUNC(VLOOKUP($E300,'Container Panel'!$B$41:$Z$100,$D300,0)/(VLOOKUP(W$276,UI!$A$12:$O$51,VLOOKUP(W$279,$B$276:$C$278,2,0),0)/1000)))),"")</f>
        <v/>
      </c>
      <c r="X300" s="145" t="str">
        <f>IFERROR(IF(AND(X$272=list!$D$3,'Box Calculation'!X$279&lt;&gt;"h",$E300&lt;&gt;0),0,IF(AND(X$273=list!$D$2,$E300&lt;&gt;0,TRUNC(VLOOKUP($E300,'Container Panel'!$B$41:$Z$100,$D300,0)/(VLOOKUP(X$276,UI!$A$12:$O$51,VLOOKUP(X$279,$B$276:$C$278,2,0),0)/1000))&gt;0),1,TRUNC(VLOOKUP($E300,'Container Panel'!$B$41:$Z$100,$D300,0)/(VLOOKUP(X$276,UI!$A$12:$O$51,VLOOKUP(X$279,$B$276:$C$278,2,0),0)/1000)))),"")</f>
        <v/>
      </c>
      <c r="Y300" s="145" t="str">
        <f>IFERROR(IF(AND(Y$272=list!$D$3,'Box Calculation'!Y$279&lt;&gt;"h",$E300&lt;&gt;0),0,IF(AND(Y$273=list!$D$2,$E300&lt;&gt;0,TRUNC(VLOOKUP($E300,'Container Panel'!$B$41:$Z$100,$D300,0)/(VLOOKUP(Y$276,UI!$A$12:$O$51,VLOOKUP(Y$279,$B$276:$C$278,2,0),0)/1000))&gt;0),1,TRUNC(VLOOKUP($E300,'Container Panel'!$B$41:$Z$100,$D300,0)/(VLOOKUP(Y$276,UI!$A$12:$O$51,VLOOKUP(Y$279,$B$276:$C$278,2,0),0)/1000)))),"")</f>
        <v/>
      </c>
      <c r="Z300" s="145" t="str">
        <f>IFERROR(IF(AND(Z$272=list!$D$3,'Box Calculation'!Z$279&lt;&gt;"h",$E300&lt;&gt;0),0,IF(AND(Z$273=list!$D$2,$E300&lt;&gt;0,TRUNC(VLOOKUP($E300,'Container Panel'!$B$41:$Z$100,$D300,0)/(VLOOKUP(Z$276,UI!$A$12:$O$51,VLOOKUP(Z$279,$B$276:$C$278,2,0),0)/1000))&gt;0),1,TRUNC(VLOOKUP($E300,'Container Panel'!$B$41:$Z$100,$D300,0)/(VLOOKUP(Z$276,UI!$A$12:$O$51,VLOOKUP(Z$279,$B$276:$C$278,2,0),0)/1000)))),"")</f>
        <v/>
      </c>
      <c r="AA300" s="145" t="str">
        <f>IFERROR(IF(AND(AA$272=list!$D$3,'Box Calculation'!AA$279&lt;&gt;"h",$E300&lt;&gt;0),0,IF(AND(AA$273=list!$D$2,$E300&lt;&gt;0,TRUNC(VLOOKUP($E300,'Container Panel'!$B$41:$Z$100,$D300,0)/(VLOOKUP(AA$276,UI!$A$12:$O$51,VLOOKUP(AA$279,$B$276:$C$278,2,0),0)/1000))&gt;0),1,TRUNC(VLOOKUP($E300,'Container Panel'!$B$41:$Z$100,$D300,0)/(VLOOKUP(AA$276,UI!$A$12:$O$51,VLOOKUP(AA$279,$B$276:$C$278,2,0),0)/1000)))),"")</f>
        <v/>
      </c>
      <c r="AB300" s="145" t="str">
        <f>IFERROR(IF(AND(AB$272=list!$D$3,'Box Calculation'!AB$279&lt;&gt;"h",$E300&lt;&gt;0),0,IF(AND(AB$273=list!$D$2,$E300&lt;&gt;0,TRUNC(VLOOKUP($E300,'Container Panel'!$B$41:$Z$100,$D300,0)/(VLOOKUP(AB$276,UI!$A$12:$O$51,VLOOKUP(AB$279,$B$276:$C$278,2,0),0)/1000))&gt;0),1,TRUNC(VLOOKUP($E300,'Container Panel'!$B$41:$Z$100,$D300,0)/(VLOOKUP(AB$276,UI!$A$12:$O$51,VLOOKUP(AB$279,$B$276:$C$278,2,0),0)/1000)))),"")</f>
        <v/>
      </c>
      <c r="AC300" s="145" t="str">
        <f>IFERROR(IF(AND(AC$272=list!$D$3,'Box Calculation'!AC$279&lt;&gt;"h",$E300&lt;&gt;0),0,IF(AND(AC$273=list!$D$2,$E300&lt;&gt;0,TRUNC(VLOOKUP($E300,'Container Panel'!$B$41:$Z$100,$D300,0)/(VLOOKUP(AC$276,UI!$A$12:$O$51,VLOOKUP(AC$279,$B$276:$C$278,2,0),0)/1000))&gt;0),1,TRUNC(VLOOKUP($E300,'Container Panel'!$B$41:$Z$100,$D300,0)/(VLOOKUP(AC$276,UI!$A$12:$O$51,VLOOKUP(AC$279,$B$276:$C$278,2,0),0)/1000)))),"")</f>
        <v/>
      </c>
      <c r="AD300" s="145" t="str">
        <f>IFERROR(IF(AND(AD$272=list!$D$3,'Box Calculation'!AD$279&lt;&gt;"h",$E300&lt;&gt;0),0,IF(AND(AD$273=list!$D$2,$E300&lt;&gt;0,TRUNC(VLOOKUP($E300,'Container Panel'!$B$41:$Z$100,$D300,0)/(VLOOKUP(AD$276,UI!$A$12:$O$51,VLOOKUP(AD$279,$B$276:$C$278,2,0),0)/1000))&gt;0),1,TRUNC(VLOOKUP($E300,'Container Panel'!$B$41:$Z$100,$D300,0)/(VLOOKUP(AD$276,UI!$A$12:$O$51,VLOOKUP(AD$279,$B$276:$C$278,2,0),0)/1000)))),"")</f>
        <v/>
      </c>
      <c r="AE300" s="145" t="str">
        <f>IFERROR(IF(AND(AE$272=list!$D$3,'Box Calculation'!AE$279&lt;&gt;"h",$E300&lt;&gt;0),0,IF(AND(AE$273=list!$D$2,$E300&lt;&gt;0,TRUNC(VLOOKUP($E300,'Container Panel'!$B$41:$Z$100,$D300,0)/(VLOOKUP(AE$276,UI!$A$12:$O$51,VLOOKUP(AE$279,$B$276:$C$278,2,0),0)/1000))&gt;0),1,TRUNC(VLOOKUP($E300,'Container Panel'!$B$41:$Z$100,$D300,0)/(VLOOKUP(AE$276,UI!$A$12:$O$51,VLOOKUP(AE$279,$B$276:$C$278,2,0),0)/1000)))),"")</f>
        <v/>
      </c>
      <c r="AF300" s="145" t="str">
        <f>IFERROR(IF(AND(AF$272=list!$D$3,'Box Calculation'!AF$279&lt;&gt;"h",$E300&lt;&gt;0),0,IF(AND(AF$273=list!$D$2,$E300&lt;&gt;0,TRUNC(VLOOKUP($E300,'Container Panel'!$B$41:$Z$100,$D300,0)/(VLOOKUP(AF$276,UI!$A$12:$O$51,VLOOKUP(AF$279,$B$276:$C$278,2,0),0)/1000))&gt;0),1,TRUNC(VLOOKUP($E300,'Container Panel'!$B$41:$Z$100,$D300,0)/(VLOOKUP(AF$276,UI!$A$12:$O$51,VLOOKUP(AF$279,$B$276:$C$278,2,0),0)/1000)))),"")</f>
        <v/>
      </c>
      <c r="AG300" s="145" t="str">
        <f>IFERROR(IF(AND(AG$272=list!$D$3,'Box Calculation'!AG$279&lt;&gt;"h",$E300&lt;&gt;0),0,IF(AND(AG$273=list!$D$2,$E300&lt;&gt;0,TRUNC(VLOOKUP($E300,'Container Panel'!$B$41:$Z$100,$D300,0)/(VLOOKUP(AG$276,UI!$A$12:$O$51,VLOOKUP(AG$279,$B$276:$C$278,2,0),0)/1000))&gt;0),1,TRUNC(VLOOKUP($E300,'Container Panel'!$B$41:$Z$100,$D300,0)/(VLOOKUP(AG$276,UI!$A$12:$O$51,VLOOKUP(AG$279,$B$276:$C$278,2,0),0)/1000)))),"")</f>
        <v/>
      </c>
      <c r="AH300" s="145" t="str">
        <f>IFERROR(IF(AND(AH$272=list!$D$3,'Box Calculation'!AH$279&lt;&gt;"h",$E300&lt;&gt;0),0,IF(AND(AH$273=list!$D$2,$E300&lt;&gt;0,TRUNC(VLOOKUP($E300,'Container Panel'!$B$41:$Z$100,$D300,0)/(VLOOKUP(AH$276,UI!$A$12:$O$51,VLOOKUP(AH$279,$B$276:$C$278,2,0),0)/1000))&gt;0),1,TRUNC(VLOOKUP($E300,'Container Panel'!$B$41:$Z$100,$D300,0)/(VLOOKUP(AH$276,UI!$A$12:$O$51,VLOOKUP(AH$279,$B$276:$C$278,2,0),0)/1000)))),"")</f>
        <v/>
      </c>
      <c r="AI300" s="145" t="str">
        <f>IFERROR(IF(AND(AI$272=list!$D$3,'Box Calculation'!AI$279&lt;&gt;"h",$E300&lt;&gt;0),0,IF(AND(AI$273=list!$D$2,$E300&lt;&gt;0,TRUNC(VLOOKUP($E300,'Container Panel'!$B$41:$Z$100,$D300,0)/(VLOOKUP(AI$276,UI!$A$12:$O$51,VLOOKUP(AI$279,$B$276:$C$278,2,0),0)/1000))&gt;0),1,TRUNC(VLOOKUP($E300,'Container Panel'!$B$41:$Z$100,$D300,0)/(VLOOKUP(AI$276,UI!$A$12:$O$51,VLOOKUP(AI$279,$B$276:$C$278,2,0),0)/1000)))),"")</f>
        <v/>
      </c>
      <c r="AJ300" s="145" t="str">
        <f>IFERROR(IF(AND(AJ$272=list!$D$3,'Box Calculation'!AJ$279&lt;&gt;"h",$E300&lt;&gt;0),0,IF(AND(AJ$273=list!$D$2,$E300&lt;&gt;0,TRUNC(VLOOKUP($E300,'Container Panel'!$B$41:$Z$100,$D300,0)/(VLOOKUP(AJ$276,UI!$A$12:$O$51,VLOOKUP(AJ$279,$B$276:$C$278,2,0),0)/1000))&gt;0),1,TRUNC(VLOOKUP($E300,'Container Panel'!$B$41:$Z$100,$D300,0)/(VLOOKUP(AJ$276,UI!$A$12:$O$51,VLOOKUP(AJ$279,$B$276:$C$278,2,0),0)/1000)))),"")</f>
        <v/>
      </c>
      <c r="AK300" s="145" t="str">
        <f>IFERROR(IF(AND(AK$272=list!$D$3,'Box Calculation'!AK$279&lt;&gt;"h",$E300&lt;&gt;0),0,IF(AND(AK$273=list!$D$2,$E300&lt;&gt;0,TRUNC(VLOOKUP($E300,'Container Panel'!$B$41:$Z$100,$D300,0)/(VLOOKUP(AK$276,UI!$A$12:$O$51,VLOOKUP(AK$279,$B$276:$C$278,2,0),0)/1000))&gt;0),1,TRUNC(VLOOKUP($E300,'Container Panel'!$B$41:$Z$100,$D300,0)/(VLOOKUP(AK$276,UI!$A$12:$O$51,VLOOKUP(AK$279,$B$276:$C$278,2,0),0)/1000)))),"")</f>
        <v/>
      </c>
      <c r="AL300" s="145" t="str">
        <f>IFERROR(IF(AND(AL$272=list!$D$3,'Box Calculation'!AL$279&lt;&gt;"h",$E300&lt;&gt;0),0,IF(AND(AL$273=list!$D$2,$E300&lt;&gt;0,TRUNC(VLOOKUP($E300,'Container Panel'!$B$41:$Z$100,$D300,0)/(VLOOKUP(AL$276,UI!$A$12:$O$51,VLOOKUP(AL$279,$B$276:$C$278,2,0),0)/1000))&gt;0),1,TRUNC(VLOOKUP($E300,'Container Panel'!$B$41:$Z$100,$D300,0)/(VLOOKUP(AL$276,UI!$A$12:$O$51,VLOOKUP(AL$279,$B$276:$C$278,2,0),0)/1000)))),"")</f>
        <v/>
      </c>
      <c r="AM300" s="145" t="str">
        <f>IFERROR(IF(AND(AM$272=list!$D$3,'Box Calculation'!AM$279&lt;&gt;"h",$E300&lt;&gt;0),0,IF(AND(AM$273=list!$D$2,$E300&lt;&gt;0,TRUNC(VLOOKUP($E300,'Container Panel'!$B$41:$Z$100,$D300,0)/(VLOOKUP(AM$276,UI!$A$12:$O$51,VLOOKUP(AM$279,$B$276:$C$278,2,0),0)/1000))&gt;0),1,TRUNC(VLOOKUP($E300,'Container Panel'!$B$41:$Z$100,$D300,0)/(VLOOKUP(AM$276,UI!$A$12:$O$51,VLOOKUP(AM$279,$B$276:$C$278,2,0),0)/1000)))),"")</f>
        <v/>
      </c>
      <c r="AN300" s="145" t="str">
        <f>IFERROR(IF(AND(AN$272=list!$D$3,'Box Calculation'!AN$279&lt;&gt;"h",$E300&lt;&gt;0),0,IF(AND(AN$273=list!$D$2,$E300&lt;&gt;0,TRUNC(VLOOKUP($E300,'Container Panel'!$B$41:$Z$100,$D300,0)/(VLOOKUP(AN$276,UI!$A$12:$O$51,VLOOKUP(AN$279,$B$276:$C$278,2,0),0)/1000))&gt;0),1,TRUNC(VLOOKUP($E300,'Container Panel'!$B$41:$Z$100,$D300,0)/(VLOOKUP(AN$276,UI!$A$12:$O$51,VLOOKUP(AN$279,$B$276:$C$278,2,0),0)/1000)))),"")</f>
        <v/>
      </c>
      <c r="AO300" s="145" t="str">
        <f>IFERROR(IF(AND(AO$272=list!$D$3,'Box Calculation'!AO$279&lt;&gt;"h",$E300&lt;&gt;0),0,IF(AND(AO$273=list!$D$2,$E300&lt;&gt;0,TRUNC(VLOOKUP($E300,'Container Panel'!$B$41:$Z$100,$D300,0)/(VLOOKUP(AO$276,UI!$A$12:$O$51,VLOOKUP(AO$279,$B$276:$C$278,2,0),0)/1000))&gt;0),1,TRUNC(VLOOKUP($E300,'Container Panel'!$B$41:$Z$100,$D300,0)/(VLOOKUP(AO$276,UI!$A$12:$O$51,VLOOKUP(AO$279,$B$276:$C$278,2,0),0)/1000)))),"")</f>
        <v/>
      </c>
      <c r="AP300" s="145" t="str">
        <f>IFERROR(IF(AND(AP$272=list!$D$3,'Box Calculation'!AP$279&lt;&gt;"h",$E300&lt;&gt;0),0,IF(AND(AP$273=list!$D$2,$E300&lt;&gt;0,TRUNC(VLOOKUP($E300,'Container Panel'!$B$41:$Z$100,$D300,0)/(VLOOKUP(AP$276,UI!$A$12:$O$51,VLOOKUP(AP$279,$B$276:$C$278,2,0),0)/1000))&gt;0),1,TRUNC(VLOOKUP($E300,'Container Panel'!$B$41:$Z$100,$D300,0)/(VLOOKUP(AP$276,UI!$A$12:$O$51,VLOOKUP(AP$279,$B$276:$C$278,2,0),0)/1000)))),"")</f>
        <v/>
      </c>
      <c r="AQ300" s="145" t="str">
        <f>IFERROR(IF(AND(AQ$272=list!$D$3,'Box Calculation'!AQ$279&lt;&gt;"h",$E300&lt;&gt;0),0,IF(AND(AQ$273=list!$D$2,$E300&lt;&gt;0,TRUNC(VLOOKUP($E300,'Container Panel'!$B$41:$Z$100,$D300,0)/(VLOOKUP(AQ$276,UI!$A$12:$O$51,VLOOKUP(AQ$279,$B$276:$C$278,2,0),0)/1000))&gt;0),1,TRUNC(VLOOKUP($E300,'Container Panel'!$B$41:$Z$100,$D300,0)/(VLOOKUP(AQ$276,UI!$A$12:$O$51,VLOOKUP(AQ$279,$B$276:$C$278,2,0),0)/1000)))),"")</f>
        <v/>
      </c>
      <c r="AR300" s="145" t="str">
        <f>IFERROR(IF(AND(AR$272=list!$D$3,'Box Calculation'!AR$279&lt;&gt;"h",$E300&lt;&gt;0),0,IF(AND(AR$273=list!$D$2,$E300&lt;&gt;0,TRUNC(VLOOKUP($E300,'Container Panel'!$B$41:$Z$100,$D300,0)/(VLOOKUP(AR$276,UI!$A$12:$O$51,VLOOKUP(AR$279,$B$276:$C$278,2,0),0)/1000))&gt;0),1,TRUNC(VLOOKUP($E300,'Container Panel'!$B$41:$Z$100,$D300,0)/(VLOOKUP(AR$276,UI!$A$12:$O$51,VLOOKUP(AR$279,$B$276:$C$278,2,0),0)/1000)))),"")</f>
        <v/>
      </c>
      <c r="AS300" s="145" t="str">
        <f>IFERROR(IF(AND(AS$272=list!$D$3,'Box Calculation'!AS$279&lt;&gt;"h",$E300&lt;&gt;0),0,IF(AND(AS$273=list!$D$2,$E300&lt;&gt;0,TRUNC(VLOOKUP($E300,'Container Panel'!$B$41:$Z$100,$D300,0)/(VLOOKUP(AS$276,UI!$A$12:$O$51,VLOOKUP(AS$279,$B$276:$C$278,2,0),0)/1000))&gt;0),1,TRUNC(VLOOKUP($E300,'Container Panel'!$B$41:$Z$100,$D300,0)/(VLOOKUP(AS$276,UI!$A$12:$O$51,VLOOKUP(AS$279,$B$276:$C$278,2,0),0)/1000)))),"")</f>
        <v/>
      </c>
      <c r="AT300" s="145" t="str">
        <f>IFERROR(IF(AND(AT$272=list!$D$3,'Box Calculation'!AT$279&lt;&gt;"h",$E300&lt;&gt;0),0,IF(AND(AT$273=list!$D$2,$E300&lt;&gt;0,TRUNC(VLOOKUP($E300,'Container Panel'!$B$41:$Z$100,$D300,0)/(VLOOKUP(AT$276,UI!$A$12:$O$51,VLOOKUP(AT$279,$B$276:$C$278,2,0),0)/1000))&gt;0),1,TRUNC(VLOOKUP($E300,'Container Panel'!$B$41:$Z$100,$D300,0)/(VLOOKUP(AT$276,UI!$A$12:$O$51,VLOOKUP(AT$279,$B$276:$C$278,2,0),0)/1000)))),"")</f>
        <v/>
      </c>
      <c r="AU300" s="145" t="str">
        <f>IFERROR(IF(AND(AU$272=list!$D$3,'Box Calculation'!AU$279&lt;&gt;"h",$E300&lt;&gt;0),0,IF(AND(AU$273=list!$D$2,$E300&lt;&gt;0,TRUNC(VLOOKUP($E300,'Container Panel'!$B$41:$Z$100,$D300,0)/(VLOOKUP(AU$276,UI!$A$12:$O$51,VLOOKUP(AU$279,$B$276:$C$278,2,0),0)/1000))&gt;0),1,TRUNC(VLOOKUP($E300,'Container Panel'!$B$41:$Z$100,$D300,0)/(VLOOKUP(AU$276,UI!$A$12:$O$51,VLOOKUP(AU$279,$B$276:$C$278,2,0),0)/1000)))),"")</f>
        <v/>
      </c>
      <c r="AV300" s="145" t="str">
        <f>IFERROR(IF(AND(AV$272=list!$D$3,'Box Calculation'!AV$279&lt;&gt;"h",$E300&lt;&gt;0),0,IF(AND(AV$273=list!$D$2,$E300&lt;&gt;0,TRUNC(VLOOKUP($E300,'Container Panel'!$B$41:$Z$100,$D300,0)/(VLOOKUP(AV$276,UI!$A$12:$O$51,VLOOKUP(AV$279,$B$276:$C$278,2,0),0)/1000))&gt;0),1,TRUNC(VLOOKUP($E300,'Container Panel'!$B$41:$Z$100,$D300,0)/(VLOOKUP(AV$276,UI!$A$12:$O$51,VLOOKUP(AV$279,$B$276:$C$278,2,0),0)/1000)))),"")</f>
        <v/>
      </c>
      <c r="AW300" s="145" t="str">
        <f>IFERROR(IF(AND(AW$272=list!$D$3,'Box Calculation'!AW$279&lt;&gt;"h",$E300&lt;&gt;0),0,IF(AND(AW$273=list!$D$2,$E300&lt;&gt;0,TRUNC(VLOOKUP($E300,'Container Panel'!$B$41:$Z$100,$D300,0)/(VLOOKUP(AW$276,UI!$A$12:$O$51,VLOOKUP(AW$279,$B$276:$C$278,2,0),0)/1000))&gt;0),1,TRUNC(VLOOKUP($E300,'Container Panel'!$B$41:$Z$100,$D300,0)/(VLOOKUP(AW$276,UI!$A$12:$O$51,VLOOKUP(AW$279,$B$276:$C$278,2,0),0)/1000)))),"")</f>
        <v/>
      </c>
      <c r="AX300" s="145" t="str">
        <f>IFERROR(IF(AND(AX$272=list!$D$3,'Box Calculation'!AX$279&lt;&gt;"h",$E300&lt;&gt;0),0,IF(AND(AX$273=list!$D$2,$E300&lt;&gt;0,TRUNC(VLOOKUP($E300,'Container Panel'!$B$41:$Z$100,$D300,0)/(VLOOKUP(AX$276,UI!$A$12:$O$51,VLOOKUP(AX$279,$B$276:$C$278,2,0),0)/1000))&gt;0),1,TRUNC(VLOOKUP($E300,'Container Panel'!$B$41:$Z$100,$D300,0)/(VLOOKUP(AX$276,UI!$A$12:$O$51,VLOOKUP(AX$279,$B$276:$C$278,2,0),0)/1000)))),"")</f>
        <v/>
      </c>
      <c r="AY300" s="145" t="str">
        <f>IFERROR(IF(AND(AY$272=list!$D$3,'Box Calculation'!AY$279&lt;&gt;"h",$E300&lt;&gt;0),0,IF(AND(AY$273=list!$D$2,$E300&lt;&gt;0,TRUNC(VLOOKUP($E300,'Container Panel'!$B$41:$Z$100,$D300,0)/(VLOOKUP(AY$276,UI!$A$12:$O$51,VLOOKUP(AY$279,$B$276:$C$278,2,0),0)/1000))&gt;0),1,TRUNC(VLOOKUP($E300,'Container Panel'!$B$41:$Z$100,$D300,0)/(VLOOKUP(AY$276,UI!$A$12:$O$51,VLOOKUP(AY$279,$B$276:$C$278,2,0),0)/1000)))),"")</f>
        <v/>
      </c>
      <c r="AZ300" s="145" t="str">
        <f>IFERROR(IF(AND(AZ$272=list!$D$3,'Box Calculation'!AZ$279&lt;&gt;"h",$E300&lt;&gt;0),0,IF(AND(AZ$273=list!$D$2,$E300&lt;&gt;0,TRUNC(VLOOKUP($E300,'Container Panel'!$B$41:$Z$100,$D300,0)/(VLOOKUP(AZ$276,UI!$A$12:$O$51,VLOOKUP(AZ$279,$B$276:$C$278,2,0),0)/1000))&gt;0),1,TRUNC(VLOOKUP($E300,'Container Panel'!$B$41:$Z$100,$D300,0)/(VLOOKUP(AZ$276,UI!$A$12:$O$51,VLOOKUP(AZ$279,$B$276:$C$278,2,0),0)/1000)))),"")</f>
        <v/>
      </c>
      <c r="BA300" s="145" t="str">
        <f>IFERROR(IF(AND(BA$272=list!$D$3,'Box Calculation'!BA$279&lt;&gt;"h",$E300&lt;&gt;0),0,IF(AND(BA$273=list!$D$2,$E300&lt;&gt;0,TRUNC(VLOOKUP($E300,'Container Panel'!$B$41:$Z$100,$D300,0)/(VLOOKUP(BA$276,UI!$A$12:$O$51,VLOOKUP(BA$279,$B$276:$C$278,2,0),0)/1000))&gt;0),1,TRUNC(VLOOKUP($E300,'Container Panel'!$B$41:$Z$100,$D300,0)/(VLOOKUP(BA$276,UI!$A$12:$O$51,VLOOKUP(BA$279,$B$276:$C$278,2,0),0)/1000)))),"")</f>
        <v/>
      </c>
      <c r="BB300" s="145" t="str">
        <f>IFERROR(IF(AND(BB$272=list!$D$3,'Box Calculation'!BB$279&lt;&gt;"h",$E300&lt;&gt;0),0,IF(AND(BB$273=list!$D$2,$E300&lt;&gt;0,TRUNC(VLOOKUP($E300,'Container Panel'!$B$41:$Z$100,$D300,0)/(VLOOKUP(BB$276,UI!$A$12:$O$51,VLOOKUP(BB$279,$B$276:$C$278,2,0),0)/1000))&gt;0),1,TRUNC(VLOOKUP($E300,'Container Panel'!$B$41:$Z$100,$D300,0)/(VLOOKUP(BB$276,UI!$A$12:$O$51,VLOOKUP(BB$279,$B$276:$C$278,2,0),0)/1000)))),"")</f>
        <v/>
      </c>
      <c r="BC300" s="145" t="str">
        <f>IFERROR(IF(AND(BC$272=list!$D$3,'Box Calculation'!BC$279&lt;&gt;"h",$E300&lt;&gt;0),0,IF(AND(BC$273=list!$D$2,$E300&lt;&gt;0,TRUNC(VLOOKUP($E300,'Container Panel'!$B$41:$Z$100,$D300,0)/(VLOOKUP(BC$276,UI!$A$12:$O$51,VLOOKUP(BC$279,$B$276:$C$278,2,0),0)/1000))&gt;0),1,TRUNC(VLOOKUP($E300,'Container Panel'!$B$41:$Z$100,$D300,0)/(VLOOKUP(BC$276,UI!$A$12:$O$51,VLOOKUP(BC$279,$B$276:$C$278,2,0),0)/1000)))),"")</f>
        <v/>
      </c>
      <c r="BD300" s="145" t="str">
        <f>IFERROR(IF(AND(BD$272=list!$D$3,'Box Calculation'!BD$279&lt;&gt;"h",$E300&lt;&gt;0),0,IF(AND(BD$273=list!$D$2,$E300&lt;&gt;0,TRUNC(VLOOKUP($E300,'Container Panel'!$B$41:$Z$100,$D300,0)/(VLOOKUP(BD$276,UI!$A$12:$O$51,VLOOKUP(BD$279,$B$276:$C$278,2,0),0)/1000))&gt;0),1,TRUNC(VLOOKUP($E300,'Container Panel'!$B$41:$Z$100,$D300,0)/(VLOOKUP(BD$276,UI!$A$12:$O$51,VLOOKUP(BD$279,$B$276:$C$278,2,0),0)/1000)))),"")</f>
        <v/>
      </c>
      <c r="BE300" s="145" t="str">
        <f>IFERROR(IF(AND(BE$272=list!$D$3,'Box Calculation'!BE$279&lt;&gt;"h",$E300&lt;&gt;0),0,IF(AND(BE$273=list!$D$2,$E300&lt;&gt;0,TRUNC(VLOOKUP($E300,'Container Panel'!$B$41:$Z$100,$D300,0)/(VLOOKUP(BE$276,UI!$A$12:$O$51,VLOOKUP(BE$279,$B$276:$C$278,2,0),0)/1000))&gt;0),1,TRUNC(VLOOKUP($E300,'Container Panel'!$B$41:$Z$100,$D300,0)/(VLOOKUP(BE$276,UI!$A$12:$O$51,VLOOKUP(BE$279,$B$276:$C$278,2,0),0)/1000)))),"")</f>
        <v/>
      </c>
      <c r="BF300" s="145" t="str">
        <f>IFERROR(IF(AND(BF$272=list!$D$3,'Box Calculation'!BF$279&lt;&gt;"h",$E300&lt;&gt;0),0,IF(AND(BF$273=list!$D$2,$E300&lt;&gt;0,TRUNC(VLOOKUP($E300,'Container Panel'!$B$41:$Z$100,$D300,0)/(VLOOKUP(BF$276,UI!$A$12:$O$51,VLOOKUP(BF$279,$B$276:$C$278,2,0),0)/1000))&gt;0),1,TRUNC(VLOOKUP($E300,'Container Panel'!$B$41:$Z$100,$D300,0)/(VLOOKUP(BF$276,UI!$A$12:$O$51,VLOOKUP(BF$279,$B$276:$C$278,2,0),0)/1000)))),"")</f>
        <v/>
      </c>
      <c r="BG300" s="145" t="str">
        <f>IFERROR(IF(AND(BG$272=list!$D$3,'Box Calculation'!BG$279&lt;&gt;"h",$E300&lt;&gt;0),0,IF(AND(BG$273=list!$D$2,$E300&lt;&gt;0,TRUNC(VLOOKUP($E300,'Container Panel'!$B$41:$Z$100,$D300,0)/(VLOOKUP(BG$276,UI!$A$12:$O$51,VLOOKUP(BG$279,$B$276:$C$278,2,0),0)/1000))&gt;0),1,TRUNC(VLOOKUP($E300,'Container Panel'!$B$41:$Z$100,$D300,0)/(VLOOKUP(BG$276,UI!$A$12:$O$51,VLOOKUP(BG$279,$B$276:$C$278,2,0),0)/1000)))),"")</f>
        <v/>
      </c>
      <c r="BH300" s="145" t="str">
        <f>IFERROR(IF(AND(BH$272=list!$D$3,'Box Calculation'!BH$279&lt;&gt;"h",$E300&lt;&gt;0),0,IF(AND(BH$273=list!$D$2,$E300&lt;&gt;0,TRUNC(VLOOKUP($E300,'Container Panel'!$B$41:$Z$100,$D300,0)/(VLOOKUP(BH$276,UI!$A$12:$O$51,VLOOKUP(BH$279,$B$276:$C$278,2,0),0)/1000))&gt;0),1,TRUNC(VLOOKUP($E300,'Container Panel'!$B$41:$Z$100,$D300,0)/(VLOOKUP(BH$276,UI!$A$12:$O$51,VLOOKUP(BH$279,$B$276:$C$278,2,0),0)/1000)))),"")</f>
        <v/>
      </c>
      <c r="BI300" s="145" t="str">
        <f>IFERROR(IF(AND(BI$272=list!$D$3,'Box Calculation'!BI$279&lt;&gt;"h",$E300&lt;&gt;0),0,IF(AND(BI$273=list!$D$2,$E300&lt;&gt;0,TRUNC(VLOOKUP($E300,'Container Panel'!$B$41:$Z$100,$D300,0)/(VLOOKUP(BI$276,UI!$A$12:$O$51,VLOOKUP(BI$279,$B$276:$C$278,2,0),0)/1000))&gt;0),1,TRUNC(VLOOKUP($E300,'Container Panel'!$B$41:$Z$100,$D300,0)/(VLOOKUP(BI$276,UI!$A$12:$O$51,VLOOKUP(BI$279,$B$276:$C$278,2,0),0)/1000)))),"")</f>
        <v/>
      </c>
      <c r="BJ300" s="145" t="str">
        <f>IFERROR(IF(AND(BJ$272=list!$D$3,'Box Calculation'!BJ$279&lt;&gt;"h",$E300&lt;&gt;0),0,IF(AND(BJ$273=list!$D$2,$E300&lt;&gt;0,TRUNC(VLOOKUP($E300,'Container Panel'!$B$41:$Z$100,$D300,0)/(VLOOKUP(BJ$276,UI!$A$12:$O$51,VLOOKUP(BJ$279,$B$276:$C$278,2,0),0)/1000))&gt;0),1,TRUNC(VLOOKUP($E300,'Container Panel'!$B$41:$Z$100,$D300,0)/(VLOOKUP(BJ$276,UI!$A$12:$O$51,VLOOKUP(BJ$279,$B$276:$C$278,2,0),0)/1000)))),"")</f>
        <v/>
      </c>
      <c r="BK300" s="145" t="str">
        <f>IFERROR(IF(AND(BK$272=list!$D$3,'Box Calculation'!BK$279&lt;&gt;"h",$E300&lt;&gt;0),0,IF(AND(BK$273=list!$D$2,$E300&lt;&gt;0,TRUNC(VLOOKUP($E300,'Container Panel'!$B$41:$Z$100,$D300,0)/(VLOOKUP(BK$276,UI!$A$12:$O$51,VLOOKUP(BK$279,$B$276:$C$278,2,0),0)/1000))&gt;0),1,TRUNC(VLOOKUP($E300,'Container Panel'!$B$41:$Z$100,$D300,0)/(VLOOKUP(BK$276,UI!$A$12:$O$51,VLOOKUP(BK$279,$B$276:$C$278,2,0),0)/1000)))),"")</f>
        <v/>
      </c>
      <c r="BL300" s="145" t="str">
        <f>IFERROR(IF(AND(BL$272=list!$D$3,'Box Calculation'!BL$279&lt;&gt;"h",$E300&lt;&gt;0),0,IF(AND(BL$273=list!$D$2,$E300&lt;&gt;0,TRUNC(VLOOKUP($E300,'Container Panel'!$B$41:$Z$100,$D300,0)/(VLOOKUP(BL$276,UI!$A$12:$O$51,VLOOKUP(BL$279,$B$276:$C$278,2,0),0)/1000))&gt;0),1,TRUNC(VLOOKUP($E300,'Container Panel'!$B$41:$Z$100,$D300,0)/(VLOOKUP(BL$276,UI!$A$12:$O$51,VLOOKUP(BL$279,$B$276:$C$278,2,0),0)/1000)))),"")</f>
        <v/>
      </c>
      <c r="BM300" s="145" t="str">
        <f>IFERROR(IF(AND(BM$272=list!$D$3,'Box Calculation'!BM$279&lt;&gt;"h",$E300&lt;&gt;0),0,IF(AND(BM$273=list!$D$2,$E300&lt;&gt;0,TRUNC(VLOOKUP($E300,'Container Panel'!$B$41:$Z$100,$D300,0)/(VLOOKUP(BM$276,UI!$A$12:$O$51,VLOOKUP(BM$279,$B$276:$C$278,2,0),0)/1000))&gt;0),1,TRUNC(VLOOKUP($E300,'Container Panel'!$B$41:$Z$100,$D300,0)/(VLOOKUP(BM$276,UI!$A$12:$O$51,VLOOKUP(BM$279,$B$276:$C$278,2,0),0)/1000)))),"")</f>
        <v/>
      </c>
      <c r="BN300" s="145" t="str">
        <f>IFERROR(IF(AND(BN$272=list!$D$3,'Box Calculation'!BN$279&lt;&gt;"h",$E300&lt;&gt;0),0,IF(AND(BN$273=list!$D$2,$E300&lt;&gt;0,TRUNC(VLOOKUP($E300,'Container Panel'!$B$41:$Z$100,$D300,0)/(VLOOKUP(BN$276,UI!$A$12:$O$51,VLOOKUP(BN$279,$B$276:$C$278,2,0),0)/1000))&gt;0),1,TRUNC(VLOOKUP($E300,'Container Panel'!$B$41:$Z$100,$D300,0)/(VLOOKUP(BN$276,UI!$A$12:$O$51,VLOOKUP(BN$279,$B$276:$C$278,2,0),0)/1000)))),"")</f>
        <v/>
      </c>
      <c r="BO300" s="145" t="str">
        <f>IFERROR(IF(AND(BO$272=list!$D$3,'Box Calculation'!BO$279&lt;&gt;"h",$E300&lt;&gt;0),0,IF(AND(BO$273=list!$D$2,$E300&lt;&gt;0,TRUNC(VLOOKUP($E300,'Container Panel'!$B$41:$Z$100,$D300,0)/(VLOOKUP(BO$276,UI!$A$12:$O$51,VLOOKUP(BO$279,$B$276:$C$278,2,0),0)/1000))&gt;0),1,TRUNC(VLOOKUP($E300,'Container Panel'!$B$41:$Z$100,$D300,0)/(VLOOKUP(BO$276,UI!$A$12:$O$51,VLOOKUP(BO$279,$B$276:$C$278,2,0),0)/1000)))),"")</f>
        <v/>
      </c>
      <c r="BP300" s="145" t="str">
        <f>IFERROR(IF(AND(BP$272=list!$D$3,'Box Calculation'!BP$279&lt;&gt;"h",$E300&lt;&gt;0),0,IF(AND(BP$273=list!$D$2,$E300&lt;&gt;0,TRUNC(VLOOKUP($E300,'Container Panel'!$B$41:$Z$100,$D300,0)/(VLOOKUP(BP$276,UI!$A$12:$O$51,VLOOKUP(BP$279,$B$276:$C$278,2,0),0)/1000))&gt;0),1,TRUNC(VLOOKUP($E300,'Container Panel'!$B$41:$Z$100,$D300,0)/(VLOOKUP(BP$276,UI!$A$12:$O$51,VLOOKUP(BP$279,$B$276:$C$278,2,0),0)/1000)))),"")</f>
        <v/>
      </c>
      <c r="BQ300" s="145" t="str">
        <f>IFERROR(IF(AND(BQ$272=list!$D$3,'Box Calculation'!BQ$279&lt;&gt;"h",$E300&lt;&gt;0),0,IF(AND(BQ$273=list!$D$2,$E300&lt;&gt;0,TRUNC(VLOOKUP($E300,'Container Panel'!$B$41:$Z$100,$D300,0)/(VLOOKUP(BQ$276,UI!$A$12:$O$51,VLOOKUP(BQ$279,$B$276:$C$278,2,0),0)/1000))&gt;0),1,TRUNC(VLOOKUP($E300,'Container Panel'!$B$41:$Z$100,$D300,0)/(VLOOKUP(BQ$276,UI!$A$12:$O$51,VLOOKUP(BQ$279,$B$276:$C$278,2,0),0)/1000)))),"")</f>
        <v/>
      </c>
      <c r="BR300" s="145" t="str">
        <f>IFERROR(IF(AND(BR$272=list!$D$3,'Box Calculation'!BR$279&lt;&gt;"h",$E300&lt;&gt;0),0,IF(AND(BR$273=list!$D$2,$E300&lt;&gt;0,TRUNC(VLOOKUP($E300,'Container Panel'!$B$41:$Z$100,$D300,0)/(VLOOKUP(BR$276,UI!$A$12:$O$51,VLOOKUP(BR$279,$B$276:$C$278,2,0),0)/1000))&gt;0),1,TRUNC(VLOOKUP($E300,'Container Panel'!$B$41:$Z$100,$D300,0)/(VLOOKUP(BR$276,UI!$A$12:$O$51,VLOOKUP(BR$279,$B$276:$C$278,2,0),0)/1000)))),"")</f>
        <v/>
      </c>
      <c r="BS300" s="145" t="str">
        <f>IFERROR(IF(AND(BS$272=list!$D$3,'Box Calculation'!BS$279&lt;&gt;"h",$E300&lt;&gt;0),0,IF(AND(BS$273=list!$D$2,$E300&lt;&gt;0,TRUNC(VLOOKUP($E300,'Container Panel'!$B$41:$Z$100,$D300,0)/(VLOOKUP(BS$276,UI!$A$12:$O$51,VLOOKUP(BS$279,$B$276:$C$278,2,0),0)/1000))&gt;0),1,TRUNC(VLOOKUP($E300,'Container Panel'!$B$41:$Z$100,$D300,0)/(VLOOKUP(BS$276,UI!$A$12:$O$51,VLOOKUP(BS$279,$B$276:$C$278,2,0),0)/1000)))),"")</f>
        <v/>
      </c>
      <c r="BT300" s="145" t="str">
        <f>IFERROR(IF(AND(BT$272=list!$D$3,'Box Calculation'!BT$279&lt;&gt;"h",$E300&lt;&gt;0),0,IF(AND(BT$273=list!$D$2,$E300&lt;&gt;0,TRUNC(VLOOKUP($E300,'Container Panel'!$B$41:$Z$100,$D300,0)/(VLOOKUP(BT$276,UI!$A$12:$O$51,VLOOKUP(BT$279,$B$276:$C$278,2,0),0)/1000))&gt;0),1,TRUNC(VLOOKUP($E300,'Container Panel'!$B$41:$Z$100,$D300,0)/(VLOOKUP(BT$276,UI!$A$12:$O$51,VLOOKUP(BT$279,$B$276:$C$278,2,0),0)/1000)))),"")</f>
        <v/>
      </c>
      <c r="BU300" s="145" t="str">
        <f>IFERROR(IF(AND(BU$272=list!$D$3,'Box Calculation'!BU$279&lt;&gt;"h",$E300&lt;&gt;0),0,IF(AND(BU$273=list!$D$2,$E300&lt;&gt;0,TRUNC(VLOOKUP($E300,'Container Panel'!$B$41:$Z$100,$D300,0)/(VLOOKUP(BU$276,UI!$A$12:$O$51,VLOOKUP(BU$279,$B$276:$C$278,2,0),0)/1000))&gt;0),1,TRUNC(VLOOKUP($E300,'Container Panel'!$B$41:$Z$100,$D300,0)/(VLOOKUP(BU$276,UI!$A$12:$O$51,VLOOKUP(BU$279,$B$276:$C$278,2,0),0)/1000)))),"")</f>
        <v/>
      </c>
      <c r="BV300" s="145" t="str">
        <f>IFERROR(IF(AND(BV$272=list!$D$3,'Box Calculation'!BV$279&lt;&gt;"h",$E300&lt;&gt;0),0,IF(AND(BV$273=list!$D$2,$E300&lt;&gt;0,TRUNC(VLOOKUP($E300,'Container Panel'!$B$41:$Z$100,$D300,0)/(VLOOKUP(BV$276,UI!$A$12:$O$51,VLOOKUP(BV$279,$B$276:$C$278,2,0),0)/1000))&gt;0),1,TRUNC(VLOOKUP($E300,'Container Panel'!$B$41:$Z$100,$D300,0)/(VLOOKUP(BV$276,UI!$A$12:$O$51,VLOOKUP(BV$279,$B$276:$C$278,2,0),0)/1000)))),"")</f>
        <v/>
      </c>
      <c r="BW300" s="145" t="str">
        <f>IFERROR(IF(AND(BW$272=list!$D$3,'Box Calculation'!BW$279&lt;&gt;"h",$E300&lt;&gt;0),0,IF(AND(BW$273=list!$D$2,$E300&lt;&gt;0,TRUNC(VLOOKUP($E300,'Container Panel'!$B$41:$Z$100,$D300,0)/(VLOOKUP(BW$276,UI!$A$12:$O$51,VLOOKUP(BW$279,$B$276:$C$278,2,0),0)/1000))&gt;0),1,TRUNC(VLOOKUP($E300,'Container Panel'!$B$41:$Z$100,$D300,0)/(VLOOKUP(BW$276,UI!$A$12:$O$51,VLOOKUP(BW$279,$B$276:$C$278,2,0),0)/1000)))),"")</f>
        <v/>
      </c>
      <c r="BX300" s="145" t="str">
        <f>IFERROR(IF(AND(BX$272=list!$D$3,'Box Calculation'!BX$279&lt;&gt;"h",$E300&lt;&gt;0),0,IF(AND(BX$273=list!$D$2,$E300&lt;&gt;0,TRUNC(VLOOKUP($E300,'Container Panel'!$B$41:$Z$100,$D300,0)/(VLOOKUP(BX$276,UI!$A$12:$O$51,VLOOKUP(BX$279,$B$276:$C$278,2,0),0)/1000))&gt;0),1,TRUNC(VLOOKUP($E300,'Container Panel'!$B$41:$Z$100,$D300,0)/(VLOOKUP(BX$276,UI!$A$12:$O$51,VLOOKUP(BX$279,$B$276:$C$278,2,0),0)/1000)))),"")</f>
        <v/>
      </c>
      <c r="BY300" s="145" t="str">
        <f>IFERROR(IF(AND(BY$272=list!$D$3,'Box Calculation'!BY$279&lt;&gt;"h",$E300&lt;&gt;0),0,IF(AND(BY$273=list!$D$2,$E300&lt;&gt;0,TRUNC(VLOOKUP($E300,'Container Panel'!$B$41:$Z$100,$D300,0)/(VLOOKUP(BY$276,UI!$A$12:$O$51,VLOOKUP(BY$279,$B$276:$C$278,2,0),0)/1000))&gt;0),1,TRUNC(VLOOKUP($E300,'Container Panel'!$B$41:$Z$100,$D300,0)/(VLOOKUP(BY$276,UI!$A$12:$O$51,VLOOKUP(BY$279,$B$276:$C$278,2,0),0)/1000)))),"")</f>
        <v/>
      </c>
      <c r="BZ300" s="145" t="str">
        <f>IFERROR(IF(AND(BZ$272=list!$D$3,'Box Calculation'!BZ$279&lt;&gt;"h",$E300&lt;&gt;0),0,IF(AND(BZ$273=list!$D$2,$E300&lt;&gt;0,TRUNC(VLOOKUP($E300,'Container Panel'!$B$41:$Z$100,$D300,0)/(VLOOKUP(BZ$276,UI!$A$12:$O$51,VLOOKUP(BZ$279,$B$276:$C$278,2,0),0)/1000))&gt;0),1,TRUNC(VLOOKUP($E300,'Container Panel'!$B$41:$Z$100,$D300,0)/(VLOOKUP(BZ$276,UI!$A$12:$O$51,VLOOKUP(BZ$279,$B$276:$C$278,2,0),0)/1000)))),"")</f>
        <v/>
      </c>
      <c r="CA300" s="145" t="str">
        <f>IFERROR(IF(AND(CA$272=list!$D$3,'Box Calculation'!CA$279&lt;&gt;"h",$E300&lt;&gt;0),0,IF(AND(CA$273=list!$D$2,$E300&lt;&gt;0,TRUNC(VLOOKUP($E300,'Container Panel'!$B$41:$Z$100,$D300,0)/(VLOOKUP(CA$276,UI!$A$12:$O$51,VLOOKUP(CA$279,$B$276:$C$278,2,0),0)/1000))&gt;0),1,TRUNC(VLOOKUP($E300,'Container Panel'!$B$41:$Z$100,$D300,0)/(VLOOKUP(CA$276,UI!$A$12:$O$51,VLOOKUP(CA$279,$B$276:$C$278,2,0),0)/1000)))),"")</f>
        <v/>
      </c>
      <c r="CB300" s="145" t="str">
        <f>IFERROR(IF(AND(CB$272=list!$D$3,'Box Calculation'!CB$279&lt;&gt;"h",$E300&lt;&gt;0),0,IF(AND(CB$273=list!$D$2,$E300&lt;&gt;0,TRUNC(VLOOKUP($E300,'Container Panel'!$B$41:$Z$100,$D300,0)/(VLOOKUP(CB$276,UI!$A$12:$O$51,VLOOKUP(CB$279,$B$276:$C$278,2,0),0)/1000))&gt;0),1,TRUNC(VLOOKUP($E300,'Container Panel'!$B$41:$Z$100,$D300,0)/(VLOOKUP(CB$276,UI!$A$12:$O$51,VLOOKUP(CB$279,$B$276:$C$278,2,0),0)/1000)))),"")</f>
        <v/>
      </c>
      <c r="CC300" s="145" t="str">
        <f>IFERROR(IF(AND(CC$272=list!$D$3,'Box Calculation'!CC$279&lt;&gt;"h",$E300&lt;&gt;0),0,IF(AND(CC$273=list!$D$2,$E300&lt;&gt;0,TRUNC(VLOOKUP($E300,'Container Panel'!$B$41:$Z$100,$D300,0)/(VLOOKUP(CC$276,UI!$A$12:$O$51,VLOOKUP(CC$279,$B$276:$C$278,2,0),0)/1000))&gt;0),1,TRUNC(VLOOKUP($E300,'Container Panel'!$B$41:$Z$100,$D300,0)/(VLOOKUP(CC$276,UI!$A$12:$O$51,VLOOKUP(CC$279,$B$276:$C$278,2,0),0)/1000)))),"")</f>
        <v/>
      </c>
      <c r="CD300" s="145" t="str">
        <f>IFERROR(IF(AND(CD$272=list!$D$3,'Box Calculation'!CD$279&lt;&gt;"h",$E300&lt;&gt;0),0,IF(AND(CD$273=list!$D$2,$E300&lt;&gt;0,TRUNC(VLOOKUP($E300,'Container Panel'!$B$41:$Z$100,$D300,0)/(VLOOKUP(CD$276,UI!$A$12:$O$51,VLOOKUP(CD$279,$B$276:$C$278,2,0),0)/1000))&gt;0),1,TRUNC(VLOOKUP($E300,'Container Panel'!$B$41:$Z$100,$D300,0)/(VLOOKUP(CD$276,UI!$A$12:$O$51,VLOOKUP(CD$279,$B$276:$C$278,2,0),0)/1000)))),"")</f>
        <v/>
      </c>
      <c r="CE300" s="145" t="str">
        <f>IFERROR(IF(AND(CE$272=list!$D$3,'Box Calculation'!CE$279&lt;&gt;"h",$E300&lt;&gt;0),0,IF(AND(CE$273=list!$D$2,$E300&lt;&gt;0,TRUNC(VLOOKUP($E300,'Container Panel'!$B$41:$Z$100,$D300,0)/(VLOOKUP(CE$276,UI!$A$12:$O$51,VLOOKUP(CE$279,$B$276:$C$278,2,0),0)/1000))&gt;0),1,TRUNC(VLOOKUP($E300,'Container Panel'!$B$41:$Z$100,$D300,0)/(VLOOKUP(CE$276,UI!$A$12:$O$51,VLOOKUP(CE$279,$B$276:$C$278,2,0),0)/1000)))),"")</f>
        <v/>
      </c>
      <c r="CF300" s="145" t="str">
        <f>IFERROR(IF(AND(CF$272=list!$D$3,'Box Calculation'!CF$279&lt;&gt;"h",$E300&lt;&gt;0),0,IF(AND(CF$273=list!$D$2,$E300&lt;&gt;0,TRUNC(VLOOKUP($E300,'Container Panel'!$B$41:$Z$100,$D300,0)/(VLOOKUP(CF$276,UI!$A$12:$O$51,VLOOKUP(CF$279,$B$276:$C$278,2,0),0)/1000))&gt;0),1,TRUNC(VLOOKUP($E300,'Container Panel'!$B$41:$Z$100,$D300,0)/(VLOOKUP(CF$276,UI!$A$12:$O$51,VLOOKUP(CF$279,$B$276:$C$278,2,0),0)/1000)))),"")</f>
        <v/>
      </c>
      <c r="CG300" s="145" t="str">
        <f>IFERROR(IF(AND(CG$272=list!$D$3,'Box Calculation'!CG$279&lt;&gt;"h",$E300&lt;&gt;0),0,IF(AND(CG$273=list!$D$2,$E300&lt;&gt;0,TRUNC(VLOOKUP($E300,'Container Panel'!$B$41:$Z$100,$D300,0)/(VLOOKUP(CG$276,UI!$A$12:$O$51,VLOOKUP(CG$279,$B$276:$C$278,2,0),0)/1000))&gt;0),1,TRUNC(VLOOKUP($E300,'Container Panel'!$B$41:$Z$100,$D300,0)/(VLOOKUP(CG$276,UI!$A$12:$O$51,VLOOKUP(CG$279,$B$276:$C$278,2,0),0)/1000)))),"")</f>
        <v/>
      </c>
      <c r="CH300" s="145" t="str">
        <f>IFERROR(IF(AND(CH$272=list!$D$3,'Box Calculation'!CH$279&lt;&gt;"h",$E300&lt;&gt;0),0,IF(AND(CH$273=list!$D$2,$E300&lt;&gt;0,TRUNC(VLOOKUP($E300,'Container Panel'!$B$41:$Z$100,$D300,0)/(VLOOKUP(CH$276,UI!$A$12:$O$51,VLOOKUP(CH$279,$B$276:$C$278,2,0),0)/1000))&gt;0),1,TRUNC(VLOOKUP($E300,'Container Panel'!$B$41:$Z$100,$D300,0)/(VLOOKUP(CH$276,UI!$A$12:$O$51,VLOOKUP(CH$279,$B$276:$C$278,2,0),0)/1000)))),"")</f>
        <v/>
      </c>
      <c r="CI300" s="145" t="str">
        <f>IFERROR(IF(AND(CI$272=list!$D$3,'Box Calculation'!CI$279&lt;&gt;"h",$E300&lt;&gt;0),0,IF(AND(CI$273=list!$D$2,$E300&lt;&gt;0,TRUNC(VLOOKUP($E300,'Container Panel'!$B$41:$Z$100,$D300,0)/(VLOOKUP(CI$276,UI!$A$12:$O$51,VLOOKUP(CI$279,$B$276:$C$278,2,0),0)/1000))&gt;0),1,TRUNC(VLOOKUP($E300,'Container Panel'!$B$41:$Z$100,$D300,0)/(VLOOKUP(CI$276,UI!$A$12:$O$51,VLOOKUP(CI$279,$B$276:$C$278,2,0),0)/1000)))),"")</f>
        <v/>
      </c>
      <c r="CJ300" s="145" t="str">
        <f>IFERROR(IF(AND(CJ$272=list!$D$3,'Box Calculation'!CJ$279&lt;&gt;"h",$E300&lt;&gt;0),0,IF(AND(CJ$273=list!$D$2,$E300&lt;&gt;0,TRUNC(VLOOKUP($E300,'Container Panel'!$B$41:$Z$100,$D300,0)/(VLOOKUP(CJ$276,UI!$A$12:$O$51,VLOOKUP(CJ$279,$B$276:$C$278,2,0),0)/1000))&gt;0),1,TRUNC(VLOOKUP($E300,'Container Panel'!$B$41:$Z$100,$D300,0)/(VLOOKUP(CJ$276,UI!$A$12:$O$51,VLOOKUP(CJ$279,$B$276:$C$278,2,0),0)/1000)))),"")</f>
        <v/>
      </c>
      <c r="CK300" s="145" t="str">
        <f>IFERROR(IF(AND(CK$272=list!$D$3,'Box Calculation'!CK$279&lt;&gt;"h",$E300&lt;&gt;0),0,IF(AND(CK$273=list!$D$2,$E300&lt;&gt;0,TRUNC(VLOOKUP($E300,'Container Panel'!$B$41:$Z$100,$D300,0)/(VLOOKUP(CK$276,UI!$A$12:$O$51,VLOOKUP(CK$279,$B$276:$C$278,2,0),0)/1000))&gt;0),1,TRUNC(VLOOKUP($E300,'Container Panel'!$B$41:$Z$100,$D300,0)/(VLOOKUP(CK$276,UI!$A$12:$O$51,VLOOKUP(CK$279,$B$276:$C$278,2,0),0)/1000)))),"")</f>
        <v/>
      </c>
      <c r="CL300" s="145" t="str">
        <f>IFERROR(IF(AND(CL$272=list!$D$3,'Box Calculation'!CL$279&lt;&gt;"h",$E300&lt;&gt;0),0,IF(AND(CL$273=list!$D$2,$E300&lt;&gt;0,TRUNC(VLOOKUP($E300,'Container Panel'!$B$41:$Z$100,$D300,0)/(VLOOKUP(CL$276,UI!$A$12:$O$51,VLOOKUP(CL$279,$B$276:$C$278,2,0),0)/1000))&gt;0),1,TRUNC(VLOOKUP($E300,'Container Panel'!$B$41:$Z$100,$D300,0)/(VLOOKUP(CL$276,UI!$A$12:$O$51,VLOOKUP(CL$279,$B$276:$C$278,2,0),0)/1000)))),"")</f>
        <v/>
      </c>
      <c r="CM300" s="145" t="str">
        <f>IFERROR(IF(AND(CM$272=list!$D$3,'Box Calculation'!CM$279&lt;&gt;"h",$E300&lt;&gt;0),0,IF(AND(CM$273=list!$D$2,$E300&lt;&gt;0,TRUNC(VLOOKUP($E300,'Container Panel'!$B$41:$Z$100,$D300,0)/(VLOOKUP(CM$276,UI!$A$12:$O$51,VLOOKUP(CM$279,$B$276:$C$278,2,0),0)/1000))&gt;0),1,TRUNC(VLOOKUP($E300,'Container Panel'!$B$41:$Z$100,$D300,0)/(VLOOKUP(CM$276,UI!$A$12:$O$51,VLOOKUP(CM$279,$B$276:$C$278,2,0),0)/1000)))),"")</f>
        <v/>
      </c>
      <c r="CN300" s="145" t="str">
        <f>IFERROR(IF(AND(CN$272=list!$D$3,'Box Calculation'!CN$279&lt;&gt;"h",$E300&lt;&gt;0),0,IF(AND(CN$273=list!$D$2,$E300&lt;&gt;0,TRUNC(VLOOKUP($E300,'Container Panel'!$B$41:$Z$100,$D300,0)/(VLOOKUP(CN$276,UI!$A$12:$O$51,VLOOKUP(CN$279,$B$276:$C$278,2,0),0)/1000))&gt;0),1,TRUNC(VLOOKUP($E300,'Container Panel'!$B$41:$Z$100,$D300,0)/(VLOOKUP(CN$276,UI!$A$12:$O$51,VLOOKUP(CN$279,$B$276:$C$278,2,0),0)/1000)))),"")</f>
        <v/>
      </c>
      <c r="CO300" s="145" t="str">
        <f>IFERROR(IF(AND(CO$272=list!$D$3,'Box Calculation'!CO$279&lt;&gt;"h",$E300&lt;&gt;0),0,IF(AND(CO$273=list!$D$2,$E300&lt;&gt;0,TRUNC(VLOOKUP($E300,'Container Panel'!$B$41:$Z$100,$D300,0)/(VLOOKUP(CO$276,UI!$A$12:$O$51,VLOOKUP(CO$279,$B$276:$C$278,2,0),0)/1000))&gt;0),1,TRUNC(VLOOKUP($E300,'Container Panel'!$B$41:$Z$100,$D300,0)/(VLOOKUP(CO$276,UI!$A$12:$O$51,VLOOKUP(CO$279,$B$276:$C$278,2,0),0)/1000)))),"")</f>
        <v/>
      </c>
      <c r="CP300" s="145" t="str">
        <f>IFERROR(IF(AND(CP$272=list!$D$3,'Box Calculation'!CP$279&lt;&gt;"h",$E300&lt;&gt;0),0,IF(AND(CP$273=list!$D$2,$E300&lt;&gt;0,TRUNC(VLOOKUP($E300,'Container Panel'!$B$41:$Z$100,$D300,0)/(VLOOKUP(CP$276,UI!$A$12:$O$51,VLOOKUP(CP$279,$B$276:$C$278,2,0),0)/1000))&gt;0),1,TRUNC(VLOOKUP($E300,'Container Panel'!$B$41:$Z$100,$D300,0)/(VLOOKUP(CP$276,UI!$A$12:$O$51,VLOOKUP(CP$279,$B$276:$C$278,2,0),0)/1000)))),"")</f>
        <v/>
      </c>
      <c r="CQ300" s="145" t="str">
        <f>IFERROR(IF(AND(CQ$272=list!$D$3,'Box Calculation'!CQ$279&lt;&gt;"h",$E300&lt;&gt;0),0,IF(AND(CQ$273=list!$D$2,$E300&lt;&gt;0,TRUNC(VLOOKUP($E300,'Container Panel'!$B$41:$Z$100,$D300,0)/(VLOOKUP(CQ$276,UI!$A$12:$O$51,VLOOKUP(CQ$279,$B$276:$C$278,2,0),0)/1000))&gt;0),1,TRUNC(VLOOKUP($E300,'Container Panel'!$B$41:$Z$100,$D300,0)/(VLOOKUP(CQ$276,UI!$A$12:$O$51,VLOOKUP(CQ$279,$B$276:$C$278,2,0),0)/1000)))),"")</f>
        <v/>
      </c>
      <c r="CR300" s="145" t="str">
        <f>IFERROR(IF(AND(CR$272=list!$D$3,'Box Calculation'!CR$279&lt;&gt;"h",$E300&lt;&gt;0),0,IF(AND(CR$273=list!$D$2,$E300&lt;&gt;0,TRUNC(VLOOKUP($E300,'Container Panel'!$B$41:$Z$100,$D300,0)/(VLOOKUP(CR$276,UI!$A$12:$O$51,VLOOKUP(CR$279,$B$276:$C$278,2,0),0)/1000))&gt;0),1,TRUNC(VLOOKUP($E300,'Container Panel'!$B$41:$Z$100,$D300,0)/(VLOOKUP(CR$276,UI!$A$12:$O$51,VLOOKUP(CR$279,$B$276:$C$278,2,0),0)/1000)))),"")</f>
        <v/>
      </c>
      <c r="CS300" s="145" t="str">
        <f>IFERROR(IF(AND(CS$272=list!$D$3,'Box Calculation'!CS$279&lt;&gt;"h",$E300&lt;&gt;0),0,IF(AND(CS$273=list!$D$2,$E300&lt;&gt;0,TRUNC(VLOOKUP($E300,'Container Panel'!$B$41:$Z$100,$D300,0)/(VLOOKUP(CS$276,UI!$A$12:$O$51,VLOOKUP(CS$279,$B$276:$C$278,2,0),0)/1000))&gt;0),1,TRUNC(VLOOKUP($E300,'Container Panel'!$B$41:$Z$100,$D300,0)/(VLOOKUP(CS$276,UI!$A$12:$O$51,VLOOKUP(CS$279,$B$276:$C$278,2,0),0)/1000)))),"")</f>
        <v/>
      </c>
      <c r="CT300" s="145" t="str">
        <f>IFERROR(IF(AND(CT$272=list!$D$3,'Box Calculation'!CT$279&lt;&gt;"h",$E300&lt;&gt;0),0,IF(AND(CT$273=list!$D$2,$E300&lt;&gt;0,TRUNC(VLOOKUP($E300,'Container Panel'!$B$41:$Z$100,$D300,0)/(VLOOKUP(CT$276,UI!$A$12:$O$51,VLOOKUP(CT$279,$B$276:$C$278,2,0),0)/1000))&gt;0),1,TRUNC(VLOOKUP($E300,'Container Panel'!$B$41:$Z$100,$D300,0)/(VLOOKUP(CT$276,UI!$A$12:$O$51,VLOOKUP(CT$279,$B$276:$C$278,2,0),0)/1000)))),"")</f>
        <v/>
      </c>
      <c r="CU300" s="145" t="str">
        <f>IFERROR(IF(AND(CU$272=list!$D$3,'Box Calculation'!CU$279&lt;&gt;"h",$E300&lt;&gt;0),0,IF(AND(CU$273=list!$D$2,$E300&lt;&gt;0,TRUNC(VLOOKUP($E300,'Container Panel'!$B$41:$Z$100,$D300,0)/(VLOOKUP(CU$276,UI!$A$12:$O$51,VLOOKUP(CU$279,$B$276:$C$278,2,0),0)/1000))&gt;0),1,TRUNC(VLOOKUP($E300,'Container Panel'!$B$41:$Z$100,$D300,0)/(VLOOKUP(CU$276,UI!$A$12:$O$51,VLOOKUP(CU$279,$B$276:$C$278,2,0),0)/1000)))),"")</f>
        <v/>
      </c>
      <c r="CV300" s="145" t="str">
        <f>IFERROR(IF(AND(CV$272=list!$D$3,'Box Calculation'!CV$279&lt;&gt;"h",$E300&lt;&gt;0),0,IF(AND(CV$273=list!$D$2,$E300&lt;&gt;0,TRUNC(VLOOKUP($E300,'Container Panel'!$B$41:$Z$100,$D300,0)/(VLOOKUP(CV$276,UI!$A$12:$O$51,VLOOKUP(CV$279,$B$276:$C$278,2,0),0)/1000))&gt;0),1,TRUNC(VLOOKUP($E300,'Container Panel'!$B$41:$Z$100,$D300,0)/(VLOOKUP(CV$276,UI!$A$12:$O$51,VLOOKUP(CV$279,$B$276:$C$278,2,0),0)/1000)))),"")</f>
        <v/>
      </c>
      <c r="CW300" s="145" t="str">
        <f>IFERROR(IF(AND(CW$272=list!$D$3,'Box Calculation'!CW$279&lt;&gt;"h",$E300&lt;&gt;0),0,IF(AND(CW$273=list!$D$2,$E300&lt;&gt;0,TRUNC(VLOOKUP($E300,'Container Panel'!$B$41:$Z$100,$D300,0)/(VLOOKUP(CW$276,UI!$A$12:$O$51,VLOOKUP(CW$279,$B$276:$C$278,2,0),0)/1000))&gt;0),1,TRUNC(VLOOKUP($E300,'Container Panel'!$B$41:$Z$100,$D300,0)/(VLOOKUP(CW$276,UI!$A$12:$O$51,VLOOKUP(CW$279,$B$276:$C$278,2,0),0)/1000)))),"")</f>
        <v/>
      </c>
      <c r="CX300" s="145" t="str">
        <f>IFERROR(IF(AND(CX$272=list!$D$3,'Box Calculation'!CX$279&lt;&gt;"h",$E300&lt;&gt;0),0,IF(AND(CX$273=list!$D$2,$E300&lt;&gt;0,TRUNC(VLOOKUP($E300,'Container Panel'!$B$41:$Z$100,$D300,0)/(VLOOKUP(CX$276,UI!$A$12:$O$51,VLOOKUP(CX$279,$B$276:$C$278,2,0),0)/1000))&gt;0),1,TRUNC(VLOOKUP($E300,'Container Panel'!$B$41:$Z$100,$D300,0)/(VLOOKUP(CX$276,UI!$A$12:$O$51,VLOOKUP(CX$279,$B$276:$C$278,2,0),0)/1000)))),"")</f>
        <v/>
      </c>
      <c r="CY300" s="145" t="str">
        <f>IFERROR(IF(AND(CY$272=list!$D$3,'Box Calculation'!CY$279&lt;&gt;"h",$E300&lt;&gt;0),0,IF(AND(CY$273=list!$D$2,$E300&lt;&gt;0,TRUNC(VLOOKUP($E300,'Container Panel'!$B$41:$Z$100,$D300,0)/(VLOOKUP(CY$276,UI!$A$12:$O$51,VLOOKUP(CY$279,$B$276:$C$278,2,0),0)/1000))&gt;0),1,TRUNC(VLOOKUP($E300,'Container Panel'!$B$41:$Z$100,$D300,0)/(VLOOKUP(CY$276,UI!$A$12:$O$51,VLOOKUP(CY$279,$B$276:$C$278,2,0),0)/1000)))),"")</f>
        <v/>
      </c>
      <c r="CZ300" s="145" t="str">
        <f>IFERROR(IF(AND(CZ$272=list!$D$3,'Box Calculation'!CZ$279&lt;&gt;"h",$E300&lt;&gt;0),0,IF(AND(CZ$273=list!$D$2,$E300&lt;&gt;0,TRUNC(VLOOKUP($E300,'Container Panel'!$B$41:$Z$100,$D300,0)/(VLOOKUP(CZ$276,UI!$A$12:$O$51,VLOOKUP(CZ$279,$B$276:$C$278,2,0),0)/1000))&gt;0),1,TRUNC(VLOOKUP($E300,'Container Panel'!$B$41:$Z$100,$D300,0)/(VLOOKUP(CZ$276,UI!$A$12:$O$51,VLOOKUP(CZ$279,$B$276:$C$278,2,0),0)/1000)))),"")</f>
        <v/>
      </c>
      <c r="DA300" s="145" t="str">
        <f>IFERROR(IF(AND(DA$272=list!$D$3,'Box Calculation'!DA$279&lt;&gt;"h",$E300&lt;&gt;0),0,IF(AND(DA$273=list!$D$2,$E300&lt;&gt;0,TRUNC(VLOOKUP($E300,'Container Panel'!$B$41:$Z$100,$D300,0)/(VLOOKUP(DA$276,UI!$A$12:$O$51,VLOOKUP(DA$279,$B$276:$C$278,2,0),0)/1000))&gt;0),1,TRUNC(VLOOKUP($E300,'Container Panel'!$B$41:$Z$100,$D300,0)/(VLOOKUP(DA$276,UI!$A$12:$O$51,VLOOKUP(DA$279,$B$276:$C$278,2,0),0)/1000)))),"")</f>
        <v/>
      </c>
      <c r="DB300" s="145" t="str">
        <f>IFERROR(IF(AND(DB$272=list!$D$3,'Box Calculation'!DB$279&lt;&gt;"h",$E300&lt;&gt;0),0,IF(AND(DB$273=list!$D$2,$E300&lt;&gt;0,TRUNC(VLOOKUP($E300,'Container Panel'!$B$41:$Z$100,$D300,0)/(VLOOKUP(DB$276,UI!$A$12:$O$51,VLOOKUP(DB$279,$B$276:$C$278,2,0),0)/1000))&gt;0),1,TRUNC(VLOOKUP($E300,'Container Panel'!$B$41:$Z$100,$D300,0)/(VLOOKUP(DB$276,UI!$A$12:$O$51,VLOOKUP(DB$279,$B$276:$C$278,2,0),0)/1000)))),"")</f>
        <v/>
      </c>
      <c r="DC300" s="145" t="str">
        <f>IFERROR(IF(AND(DC$272=list!$D$3,'Box Calculation'!DC$279&lt;&gt;"h",$E300&lt;&gt;0),0,IF(AND(DC$273=list!$D$2,$E300&lt;&gt;0,TRUNC(VLOOKUP($E300,'Container Panel'!$B$41:$Z$100,$D300,0)/(VLOOKUP(DC$276,UI!$A$12:$O$51,VLOOKUP(DC$279,$B$276:$C$278,2,0),0)/1000))&gt;0),1,TRUNC(VLOOKUP($E300,'Container Panel'!$B$41:$Z$100,$D300,0)/(VLOOKUP(DC$276,UI!$A$12:$O$51,VLOOKUP(DC$279,$B$276:$C$278,2,0),0)/1000)))),"")</f>
        <v/>
      </c>
      <c r="DD300" s="145" t="str">
        <f>IFERROR(IF(AND(DD$272=list!$D$3,'Box Calculation'!DD$279&lt;&gt;"h",$E300&lt;&gt;0),0,IF(AND(DD$273=list!$D$2,$E300&lt;&gt;0,TRUNC(VLOOKUP($E300,'Container Panel'!$B$41:$Z$100,$D300,0)/(VLOOKUP(DD$276,UI!$A$12:$O$51,VLOOKUP(DD$279,$B$276:$C$278,2,0),0)/1000))&gt;0),1,TRUNC(VLOOKUP($E300,'Container Panel'!$B$41:$Z$100,$D300,0)/(VLOOKUP(DD$276,UI!$A$12:$O$51,VLOOKUP(DD$279,$B$276:$C$278,2,0),0)/1000)))),"")</f>
        <v/>
      </c>
      <c r="DE300" s="145" t="str">
        <f>IFERROR(IF(AND(DE$272=list!$D$3,'Box Calculation'!DE$279&lt;&gt;"h",$E300&lt;&gt;0),0,IF(AND(DE$273=list!$D$2,$E300&lt;&gt;0,TRUNC(VLOOKUP($E300,'Container Panel'!$B$41:$Z$100,$D300,0)/(VLOOKUP(DE$276,UI!$A$12:$O$51,VLOOKUP(DE$279,$B$276:$C$278,2,0),0)/1000))&gt;0),1,TRUNC(VLOOKUP($E300,'Container Panel'!$B$41:$Z$100,$D300,0)/(VLOOKUP(DE$276,UI!$A$12:$O$51,VLOOKUP(DE$279,$B$276:$C$278,2,0),0)/1000)))),"")</f>
        <v/>
      </c>
      <c r="DF300" s="145" t="str">
        <f>IFERROR(IF(AND(DF$272=list!$D$3,'Box Calculation'!DF$279&lt;&gt;"h",$E300&lt;&gt;0),0,IF(AND(DF$273=list!$D$2,$E300&lt;&gt;0,TRUNC(VLOOKUP($E300,'Container Panel'!$B$41:$Z$100,$D300,0)/(VLOOKUP(DF$276,UI!$A$12:$O$51,VLOOKUP(DF$279,$B$276:$C$278,2,0),0)/1000))&gt;0),1,TRUNC(VLOOKUP($E300,'Container Panel'!$B$41:$Z$100,$D300,0)/(VLOOKUP(DF$276,UI!$A$12:$O$51,VLOOKUP(DF$279,$B$276:$C$278,2,0),0)/1000)))),"")</f>
        <v/>
      </c>
      <c r="DG300" s="145" t="str">
        <f>IFERROR(IF(AND(DG$272=list!$D$3,'Box Calculation'!DG$279&lt;&gt;"h",$E300&lt;&gt;0),0,IF(AND(DG$273=list!$D$2,$E300&lt;&gt;0,TRUNC(VLOOKUP($E300,'Container Panel'!$B$41:$Z$100,$D300,0)/(VLOOKUP(DG$276,UI!$A$12:$O$51,VLOOKUP(DG$279,$B$276:$C$278,2,0),0)/1000))&gt;0),1,TRUNC(VLOOKUP($E300,'Container Panel'!$B$41:$Z$100,$D300,0)/(VLOOKUP(DG$276,UI!$A$12:$O$51,VLOOKUP(DG$279,$B$276:$C$278,2,0),0)/1000)))),"")</f>
        <v/>
      </c>
      <c r="DH300" s="145" t="str">
        <f>IFERROR(IF(AND(DH$272=list!$D$3,'Box Calculation'!DH$279&lt;&gt;"h",$E300&lt;&gt;0),0,IF(AND(DH$273=list!$D$2,$E300&lt;&gt;0,TRUNC(VLOOKUP($E300,'Container Panel'!$B$41:$Z$100,$D300,0)/(VLOOKUP(DH$276,UI!$A$12:$O$51,VLOOKUP(DH$279,$B$276:$C$278,2,0),0)/1000))&gt;0),1,TRUNC(VLOOKUP($E300,'Container Panel'!$B$41:$Z$100,$D300,0)/(VLOOKUP(DH$276,UI!$A$12:$O$51,VLOOKUP(DH$279,$B$276:$C$278,2,0),0)/1000)))),"")</f>
        <v/>
      </c>
      <c r="DI300" s="145" t="str">
        <f>IFERROR(IF(AND(DI$272=list!$D$3,'Box Calculation'!DI$279&lt;&gt;"h",$E300&lt;&gt;0),0,IF(AND(DI$273=list!$D$2,$E300&lt;&gt;0,TRUNC(VLOOKUP($E300,'Container Panel'!$B$41:$Z$100,$D300,0)/(VLOOKUP(DI$276,UI!$A$12:$O$51,VLOOKUP(DI$279,$B$276:$C$278,2,0),0)/1000))&gt;0),1,TRUNC(VLOOKUP($E300,'Container Panel'!$B$41:$Z$100,$D300,0)/(VLOOKUP(DI$276,UI!$A$12:$O$51,VLOOKUP(DI$279,$B$276:$C$278,2,0),0)/1000)))),"")</f>
        <v/>
      </c>
      <c r="DJ300" s="145" t="str">
        <f>IFERROR(IF(AND(DJ$272=list!$D$3,'Box Calculation'!DJ$279&lt;&gt;"h",$E300&lt;&gt;0),0,IF(AND(DJ$273=list!$D$2,$E300&lt;&gt;0,TRUNC(VLOOKUP($E300,'Container Panel'!$B$41:$Z$100,$D300,0)/(VLOOKUP(DJ$276,UI!$A$12:$O$51,VLOOKUP(DJ$279,$B$276:$C$278,2,0),0)/1000))&gt;0),1,TRUNC(VLOOKUP($E300,'Container Panel'!$B$41:$Z$100,$D300,0)/(VLOOKUP(DJ$276,UI!$A$12:$O$51,VLOOKUP(DJ$279,$B$276:$C$278,2,0),0)/1000)))),"")</f>
        <v/>
      </c>
      <c r="DK300" s="145" t="str">
        <f>IFERROR(IF(AND(DK$272=list!$D$3,'Box Calculation'!DK$279&lt;&gt;"h",$E300&lt;&gt;0),0,IF(AND(DK$273=list!$D$2,$E300&lt;&gt;0,TRUNC(VLOOKUP($E300,'Container Panel'!$B$41:$Z$100,$D300,0)/(VLOOKUP(DK$276,UI!$A$12:$O$51,VLOOKUP(DK$279,$B$276:$C$278,2,0),0)/1000))&gt;0),1,TRUNC(VLOOKUP($E300,'Container Panel'!$B$41:$Z$100,$D300,0)/(VLOOKUP(DK$276,UI!$A$12:$O$51,VLOOKUP(DK$279,$B$276:$C$278,2,0),0)/1000)))),"")</f>
        <v/>
      </c>
      <c r="DL300" s="145" t="str">
        <f>IFERROR(IF(AND(DL$272=list!$D$3,'Box Calculation'!DL$279&lt;&gt;"h",$E300&lt;&gt;0),0,IF(AND(DL$273=list!$D$2,$E300&lt;&gt;0,TRUNC(VLOOKUP($E300,'Container Panel'!$B$41:$Z$100,$D300,0)/(VLOOKUP(DL$276,UI!$A$12:$O$51,VLOOKUP(DL$279,$B$276:$C$278,2,0),0)/1000))&gt;0),1,TRUNC(VLOOKUP($E300,'Container Panel'!$B$41:$Z$100,$D300,0)/(VLOOKUP(DL$276,UI!$A$12:$O$51,VLOOKUP(DL$279,$B$276:$C$278,2,0),0)/1000)))),"")</f>
        <v/>
      </c>
      <c r="DM300" s="145" t="str">
        <f>IFERROR(IF(AND(DM$272=list!$D$3,'Box Calculation'!DM$279&lt;&gt;"h",$E300&lt;&gt;0),0,IF(AND(DM$273=list!$D$2,$E300&lt;&gt;0,TRUNC(VLOOKUP($E300,'Container Panel'!$B$41:$Z$100,$D300,0)/(VLOOKUP(DM$276,UI!$A$12:$O$51,VLOOKUP(DM$279,$B$276:$C$278,2,0),0)/1000))&gt;0),1,TRUNC(VLOOKUP($E300,'Container Panel'!$B$41:$Z$100,$D300,0)/(VLOOKUP(DM$276,UI!$A$12:$O$51,VLOOKUP(DM$279,$B$276:$C$278,2,0),0)/1000)))),"")</f>
        <v/>
      </c>
      <c r="DN300" s="145" t="str">
        <f>IFERROR(IF(AND(DN$272=list!$D$3,'Box Calculation'!DN$279&lt;&gt;"h",$E300&lt;&gt;0),0,IF(AND(DN$273=list!$D$2,$E300&lt;&gt;0,TRUNC(VLOOKUP($E300,'Container Panel'!$B$41:$Z$100,$D300,0)/(VLOOKUP(DN$276,UI!$A$12:$O$51,VLOOKUP(DN$279,$B$276:$C$278,2,0),0)/1000))&gt;0),1,TRUNC(VLOOKUP($E300,'Container Panel'!$B$41:$Z$100,$D300,0)/(VLOOKUP(DN$276,UI!$A$12:$O$51,VLOOKUP(DN$279,$B$276:$C$278,2,0),0)/1000)))),"")</f>
        <v/>
      </c>
      <c r="DO300" s="145" t="str">
        <f>IFERROR(IF(AND(DO$272=list!$D$3,'Box Calculation'!DO$279&lt;&gt;"h",$E300&lt;&gt;0),0,IF(AND(DO$273=list!$D$2,$E300&lt;&gt;0,TRUNC(VLOOKUP($E300,'Container Panel'!$B$41:$Z$100,$D300,0)/(VLOOKUP(DO$276,UI!$A$12:$O$51,VLOOKUP(DO$279,$B$276:$C$278,2,0),0)/1000))&gt;0),1,TRUNC(VLOOKUP($E300,'Container Panel'!$B$41:$Z$100,$D300,0)/(VLOOKUP(DO$276,UI!$A$12:$O$51,VLOOKUP(DO$279,$B$276:$C$278,2,0),0)/1000)))),"")</f>
        <v/>
      </c>
      <c r="DP300" s="145" t="str">
        <f>IFERROR(IF(AND(DP$272=list!$D$3,'Box Calculation'!DP$279&lt;&gt;"h",$E300&lt;&gt;0),0,IF(AND(DP$273=list!$D$2,$E300&lt;&gt;0,TRUNC(VLOOKUP($E300,'Container Panel'!$B$41:$Z$100,$D300,0)/(VLOOKUP(DP$276,UI!$A$12:$O$51,VLOOKUP(DP$279,$B$276:$C$278,2,0),0)/1000))&gt;0),1,TRUNC(VLOOKUP($E300,'Container Panel'!$B$41:$Z$100,$D300,0)/(VLOOKUP(DP$276,UI!$A$12:$O$51,VLOOKUP(DP$279,$B$276:$C$278,2,0),0)/1000)))),"")</f>
        <v/>
      </c>
      <c r="DQ300" s="145" t="str">
        <f>IFERROR(IF(AND(DQ$272=list!$D$3,'Box Calculation'!DQ$279&lt;&gt;"h",$E300&lt;&gt;0),0,IF(AND(DQ$273=list!$D$2,$E300&lt;&gt;0,TRUNC(VLOOKUP($E300,'Container Panel'!$B$41:$Z$100,$D300,0)/(VLOOKUP(DQ$276,UI!$A$12:$O$51,VLOOKUP(DQ$279,$B$276:$C$278,2,0),0)/1000))&gt;0),1,TRUNC(VLOOKUP($E300,'Container Panel'!$B$41:$Z$100,$D300,0)/(VLOOKUP(DQ$276,UI!$A$12:$O$51,VLOOKUP(DQ$279,$B$276:$C$278,2,0),0)/1000)))),"")</f>
        <v/>
      </c>
      <c r="DR300" s="145" t="str">
        <f>IFERROR(IF(AND(DR$272=list!$D$3,'Box Calculation'!DR$279&lt;&gt;"h",$E300&lt;&gt;0),0,IF(AND(DR$273=list!$D$2,$E300&lt;&gt;0,TRUNC(VLOOKUP($E300,'Container Panel'!$B$41:$Z$100,$D300,0)/(VLOOKUP(DR$276,UI!$A$12:$O$51,VLOOKUP(DR$279,$B$276:$C$278,2,0),0)/1000))&gt;0),1,TRUNC(VLOOKUP($E300,'Container Panel'!$B$41:$Z$100,$D300,0)/(VLOOKUP(DR$276,UI!$A$12:$O$51,VLOOKUP(DR$279,$B$276:$C$278,2,0),0)/1000)))),"")</f>
        <v/>
      </c>
      <c r="DS300" s="145" t="str">
        <f>IFERROR(IF(AND(DS$272=list!$D$3,'Box Calculation'!DS$279&lt;&gt;"h",$E300&lt;&gt;0),0,IF(AND(DS$273=list!$D$2,$E300&lt;&gt;0,TRUNC(VLOOKUP($E300,'Container Panel'!$B$41:$Z$100,$D300,0)/(VLOOKUP(DS$276,UI!$A$12:$O$51,VLOOKUP(DS$279,$B$276:$C$278,2,0),0)/1000))&gt;0),1,TRUNC(VLOOKUP($E300,'Container Panel'!$B$41:$Z$100,$D300,0)/(VLOOKUP(DS$276,UI!$A$12:$O$51,VLOOKUP(DS$279,$B$276:$C$278,2,0),0)/1000)))),"")</f>
        <v/>
      </c>
      <c r="DT300" s="145" t="str">
        <f>IFERROR(IF(AND(DT$272=list!$D$3,'Box Calculation'!DT$279&lt;&gt;"h",$E300&lt;&gt;0),0,IF(AND(DT$273=list!$D$2,$E300&lt;&gt;0,TRUNC(VLOOKUP($E300,'Container Panel'!$B$41:$Z$100,$D300,0)/(VLOOKUP(DT$276,UI!$A$12:$O$51,VLOOKUP(DT$279,$B$276:$C$278,2,0),0)/1000))&gt;0),1,TRUNC(VLOOKUP($E300,'Container Panel'!$B$41:$Z$100,$D300,0)/(VLOOKUP(DT$276,UI!$A$12:$O$51,VLOOKUP(DT$279,$B$276:$C$278,2,0),0)/1000)))),"")</f>
        <v/>
      </c>
      <c r="DU300" s="145" t="str">
        <f>IFERROR(IF(AND(DU$272=list!$D$3,'Box Calculation'!DU$279&lt;&gt;"h",$E300&lt;&gt;0),0,IF(AND(DU$273=list!$D$2,$E300&lt;&gt;0,TRUNC(VLOOKUP($E300,'Container Panel'!$B$41:$Z$100,$D300,0)/(VLOOKUP(DU$276,UI!$A$12:$O$51,VLOOKUP(DU$279,$B$276:$C$278,2,0),0)/1000))&gt;0),1,TRUNC(VLOOKUP($E300,'Container Panel'!$B$41:$Z$100,$D300,0)/(VLOOKUP(DU$276,UI!$A$12:$O$51,VLOOKUP(DU$279,$B$276:$C$278,2,0),0)/1000)))),"")</f>
        <v/>
      </c>
      <c r="DV300" s="145" t="str">
        <f>IFERROR(IF(AND(DV$272=list!$D$3,'Box Calculation'!DV$279&lt;&gt;"h",$E300&lt;&gt;0),0,IF(AND(DV$273=list!$D$2,$E300&lt;&gt;0,TRUNC(VLOOKUP($E300,'Container Panel'!$B$41:$Z$100,$D300,0)/(VLOOKUP(DV$276,UI!$A$12:$O$51,VLOOKUP(DV$279,$B$276:$C$278,2,0),0)/1000))&gt;0),1,TRUNC(VLOOKUP($E300,'Container Panel'!$B$41:$Z$100,$D300,0)/(VLOOKUP(DV$276,UI!$A$12:$O$51,VLOOKUP(DV$279,$B$276:$C$278,2,0),0)/1000)))),"")</f>
        <v/>
      </c>
      <c r="DW300" s="145" t="str">
        <f>IFERROR(IF(AND(DW$272=list!$D$3,'Box Calculation'!DW$279&lt;&gt;"h",$E300&lt;&gt;0),0,IF(AND(DW$273=list!$D$2,$E300&lt;&gt;0,TRUNC(VLOOKUP($E300,'Container Panel'!$B$41:$Z$100,$D300,0)/(VLOOKUP(DW$276,UI!$A$12:$O$51,VLOOKUP(DW$279,$B$276:$C$278,2,0),0)/1000))&gt;0),1,TRUNC(VLOOKUP($E300,'Container Panel'!$B$41:$Z$100,$D300,0)/(VLOOKUP(DW$276,UI!$A$12:$O$51,VLOOKUP(DW$279,$B$276:$C$278,2,0),0)/1000)))),"")</f>
        <v/>
      </c>
      <c r="DX300" s="145" t="str">
        <f>IFERROR(IF(AND(DX$272=list!$D$3,'Box Calculation'!DX$279&lt;&gt;"h",$E300&lt;&gt;0),0,IF(AND(DX$273=list!$D$2,$E300&lt;&gt;0,TRUNC(VLOOKUP($E300,'Container Panel'!$B$41:$Z$100,$D300,0)/(VLOOKUP(DX$276,UI!$A$12:$O$51,VLOOKUP(DX$279,$B$276:$C$278,2,0),0)/1000))&gt;0),1,TRUNC(VLOOKUP($E300,'Container Panel'!$B$41:$Z$100,$D300,0)/(VLOOKUP(DX$276,UI!$A$12:$O$51,VLOOKUP(DX$279,$B$276:$C$278,2,0),0)/1000)))),"")</f>
        <v/>
      </c>
      <c r="DY300" s="145" t="str">
        <f>IFERROR(IF(AND(DY$272=list!$D$3,'Box Calculation'!DY$279&lt;&gt;"h",$E300&lt;&gt;0),0,IF(AND(DY$273=list!$D$2,$E300&lt;&gt;0,TRUNC(VLOOKUP($E300,'Container Panel'!$B$41:$Z$100,$D300,0)/(VLOOKUP(DY$276,UI!$A$12:$O$51,VLOOKUP(DY$279,$B$276:$C$278,2,0),0)/1000))&gt;0),1,TRUNC(VLOOKUP($E300,'Container Panel'!$B$41:$Z$100,$D300,0)/(VLOOKUP(DY$276,UI!$A$12:$O$51,VLOOKUP(DY$279,$B$276:$C$278,2,0),0)/1000)))),"")</f>
        <v/>
      </c>
      <c r="DZ300" s="145" t="str">
        <f>IFERROR(IF(AND(DZ$272=list!$D$3,'Box Calculation'!DZ$279&lt;&gt;"h",$E300&lt;&gt;0),0,IF(AND(DZ$273=list!$D$2,$E300&lt;&gt;0,TRUNC(VLOOKUP($E300,'Container Panel'!$B$41:$Z$100,$D300,0)/(VLOOKUP(DZ$276,UI!$A$12:$O$51,VLOOKUP(DZ$279,$B$276:$C$278,2,0),0)/1000))&gt;0),1,TRUNC(VLOOKUP($E300,'Container Panel'!$B$41:$Z$100,$D300,0)/(VLOOKUP(DZ$276,UI!$A$12:$O$51,VLOOKUP(DZ$279,$B$276:$C$278,2,0),0)/1000)))),"")</f>
        <v/>
      </c>
      <c r="EA300" s="145" t="str">
        <f>IFERROR(IF(AND(EA$272=list!$D$3,'Box Calculation'!EA$279&lt;&gt;"h",$E300&lt;&gt;0),0,IF(AND(EA$273=list!$D$2,$E300&lt;&gt;0,TRUNC(VLOOKUP($E300,'Container Panel'!$B$41:$Z$100,$D300,0)/(VLOOKUP(EA$276,UI!$A$12:$O$51,VLOOKUP(EA$279,$B$276:$C$278,2,0),0)/1000))&gt;0),1,TRUNC(VLOOKUP($E300,'Container Panel'!$B$41:$Z$100,$D300,0)/(VLOOKUP(EA$276,UI!$A$12:$O$51,VLOOKUP(EA$279,$B$276:$C$278,2,0),0)/1000)))),"")</f>
        <v/>
      </c>
      <c r="EB300" s="145" t="str">
        <f>IFERROR(IF(AND(EB$272=list!$D$3,'Box Calculation'!EB$279&lt;&gt;"h",$E300&lt;&gt;0),0,IF(AND(EB$273=list!$D$2,$E300&lt;&gt;0,TRUNC(VLOOKUP($E300,'Container Panel'!$B$41:$Z$100,$D300,0)/(VLOOKUP(EB$276,UI!$A$12:$O$51,VLOOKUP(EB$279,$B$276:$C$278,2,0),0)/1000))&gt;0),1,TRUNC(VLOOKUP($E300,'Container Panel'!$B$41:$Z$100,$D300,0)/(VLOOKUP(EB$276,UI!$A$12:$O$51,VLOOKUP(EB$279,$B$276:$C$278,2,0),0)/1000)))),"")</f>
        <v/>
      </c>
      <c r="EC300" s="145" t="str">
        <f>IFERROR(IF(AND(EC$272=list!$D$3,'Box Calculation'!EC$279&lt;&gt;"h",$E300&lt;&gt;0),0,IF(AND(EC$273=list!$D$2,$E300&lt;&gt;0,TRUNC(VLOOKUP($E300,'Container Panel'!$B$41:$Z$100,$D300,0)/(VLOOKUP(EC$276,UI!$A$12:$O$51,VLOOKUP(EC$279,$B$276:$C$278,2,0),0)/1000))&gt;0),1,TRUNC(VLOOKUP($E300,'Container Panel'!$B$41:$Z$100,$D300,0)/(VLOOKUP(EC$276,UI!$A$12:$O$51,VLOOKUP(EC$279,$B$276:$C$278,2,0),0)/1000)))),"")</f>
        <v/>
      </c>
      <c r="ED300" s="145" t="str">
        <f>IFERROR(IF(AND(ED$272=list!$D$3,'Box Calculation'!ED$279&lt;&gt;"h",$E300&lt;&gt;0),0,IF(AND(ED$273=list!$D$2,$E300&lt;&gt;0,TRUNC(VLOOKUP($E300,'Container Panel'!$B$41:$Z$100,$D300,0)/(VLOOKUP(ED$276,UI!$A$12:$O$51,VLOOKUP(ED$279,$B$276:$C$278,2,0),0)/1000))&gt;0),1,TRUNC(VLOOKUP($E300,'Container Panel'!$B$41:$Z$100,$D300,0)/(VLOOKUP(ED$276,UI!$A$12:$O$51,VLOOKUP(ED$279,$B$276:$C$278,2,0),0)/1000)))),"")</f>
        <v/>
      </c>
      <c r="EE300" s="145" t="str">
        <f>IFERROR(IF(AND(EE$272=list!$D$3,'Box Calculation'!EE$279&lt;&gt;"h",$E300&lt;&gt;0),0,IF(AND(EE$273=list!$D$2,$E300&lt;&gt;0,TRUNC(VLOOKUP($E300,'Container Panel'!$B$41:$Z$100,$D300,0)/(VLOOKUP(EE$276,UI!$A$12:$O$51,VLOOKUP(EE$279,$B$276:$C$278,2,0),0)/1000))&gt;0),1,TRUNC(VLOOKUP($E300,'Container Panel'!$B$41:$Z$100,$D300,0)/(VLOOKUP(EE$276,UI!$A$12:$O$51,VLOOKUP(EE$279,$B$276:$C$278,2,0),0)/1000)))),"")</f>
        <v/>
      </c>
      <c r="EF300" s="145" t="str">
        <f>IFERROR(IF(AND(EF$272=list!$D$3,'Box Calculation'!EF$279&lt;&gt;"h",$E300&lt;&gt;0),0,IF(AND(EF$273=list!$D$2,$E300&lt;&gt;0,TRUNC(VLOOKUP($E300,'Container Panel'!$B$41:$Z$100,$D300,0)/(VLOOKUP(EF$276,UI!$A$12:$O$51,VLOOKUP(EF$279,$B$276:$C$278,2,0),0)/1000))&gt;0),1,TRUNC(VLOOKUP($E300,'Container Panel'!$B$41:$Z$100,$D300,0)/(VLOOKUP(EF$276,UI!$A$12:$O$51,VLOOKUP(EF$279,$B$276:$C$278,2,0),0)/1000)))),"")</f>
        <v/>
      </c>
      <c r="EG300" s="145" t="str">
        <f>IFERROR(IF(AND(EG$272=list!$D$3,'Box Calculation'!EG$279&lt;&gt;"h",$E300&lt;&gt;0),0,IF(AND(EG$273=list!$D$2,$E300&lt;&gt;0,TRUNC(VLOOKUP($E300,'Container Panel'!$B$41:$Z$100,$D300,0)/(VLOOKUP(EG$276,UI!$A$12:$O$51,VLOOKUP(EG$279,$B$276:$C$278,2,0),0)/1000))&gt;0),1,TRUNC(VLOOKUP($E300,'Container Panel'!$B$41:$Z$100,$D300,0)/(VLOOKUP(EG$276,UI!$A$12:$O$51,VLOOKUP(EG$279,$B$276:$C$278,2,0),0)/1000)))),"")</f>
        <v/>
      </c>
      <c r="EH300" s="145" t="str">
        <f>IFERROR(IF(AND(EH$272=list!$D$3,'Box Calculation'!EH$279&lt;&gt;"h",$E300&lt;&gt;0),0,IF(AND(EH$273=list!$D$2,$E300&lt;&gt;0,TRUNC(VLOOKUP($E300,'Container Panel'!$B$41:$Z$100,$D300,0)/(VLOOKUP(EH$276,UI!$A$12:$O$51,VLOOKUP(EH$279,$B$276:$C$278,2,0),0)/1000))&gt;0),1,TRUNC(VLOOKUP($E300,'Container Panel'!$B$41:$Z$100,$D300,0)/(VLOOKUP(EH$276,UI!$A$12:$O$51,VLOOKUP(EH$279,$B$276:$C$278,2,0),0)/1000)))),"")</f>
        <v/>
      </c>
      <c r="EI300" s="145" t="str">
        <f>IFERROR(IF(AND(EI$272=list!$D$3,'Box Calculation'!EI$279&lt;&gt;"h",$E300&lt;&gt;0),0,IF(AND(EI$273=list!$D$2,$E300&lt;&gt;0,TRUNC(VLOOKUP($E300,'Container Panel'!$B$41:$Z$100,$D300,0)/(VLOOKUP(EI$276,UI!$A$12:$O$51,VLOOKUP(EI$279,$B$276:$C$278,2,0),0)/1000))&gt;0),1,TRUNC(VLOOKUP($E300,'Container Panel'!$B$41:$Z$100,$D300,0)/(VLOOKUP(EI$276,UI!$A$12:$O$51,VLOOKUP(EI$279,$B$276:$C$278,2,0),0)/1000)))),"")</f>
        <v/>
      </c>
      <c r="EJ300" s="145" t="str">
        <f>IFERROR(IF(AND(EJ$272=list!$D$3,'Box Calculation'!EJ$279&lt;&gt;"h",$E300&lt;&gt;0),0,IF(AND(EJ$273=list!$D$2,$E300&lt;&gt;0,TRUNC(VLOOKUP($E300,'Container Panel'!$B$41:$Z$100,$D300,0)/(VLOOKUP(EJ$276,UI!$A$12:$O$51,VLOOKUP(EJ$279,$B$276:$C$278,2,0),0)/1000))&gt;0),1,TRUNC(VLOOKUP($E300,'Container Panel'!$B$41:$Z$100,$D300,0)/(VLOOKUP(EJ$276,UI!$A$12:$O$51,VLOOKUP(EJ$279,$B$276:$C$278,2,0),0)/1000)))),"")</f>
        <v/>
      </c>
      <c r="EK300" s="145" t="str">
        <f>IFERROR(IF(AND(EK$272=list!$D$3,'Box Calculation'!EK$279&lt;&gt;"h",$E300&lt;&gt;0),0,IF(AND(EK$273=list!$D$2,$E300&lt;&gt;0,TRUNC(VLOOKUP($E300,'Container Panel'!$B$41:$Z$100,$D300,0)/(VLOOKUP(EK$276,UI!$A$12:$O$51,VLOOKUP(EK$279,$B$276:$C$278,2,0),0)/1000))&gt;0),1,TRUNC(VLOOKUP($E300,'Container Panel'!$B$41:$Z$100,$D300,0)/(VLOOKUP(EK$276,UI!$A$12:$O$51,VLOOKUP(EK$279,$B$276:$C$278,2,0),0)/1000)))),"")</f>
        <v/>
      </c>
      <c r="EL300" s="145" t="str">
        <f>IFERROR(IF(AND(EL$272=list!$D$3,'Box Calculation'!EL$279&lt;&gt;"h",$E300&lt;&gt;0),0,IF(AND(EL$273=list!$D$2,$E300&lt;&gt;0,TRUNC(VLOOKUP($E300,'Container Panel'!$B$41:$Z$100,$D300,0)/(VLOOKUP(EL$276,UI!$A$12:$O$51,VLOOKUP(EL$279,$B$276:$C$278,2,0),0)/1000))&gt;0),1,TRUNC(VLOOKUP($E300,'Container Panel'!$B$41:$Z$100,$D300,0)/(VLOOKUP(EL$276,UI!$A$12:$O$51,VLOOKUP(EL$279,$B$276:$C$278,2,0),0)/1000)))),"")</f>
        <v/>
      </c>
      <c r="EM300" s="145" t="str">
        <f>IFERROR(IF(AND(EM$272=list!$D$3,'Box Calculation'!EM$279&lt;&gt;"h",$E300&lt;&gt;0),0,IF(AND(EM$273=list!$D$2,$E300&lt;&gt;0,TRUNC(VLOOKUP($E300,'Container Panel'!$B$41:$Z$100,$D300,0)/(VLOOKUP(EM$276,UI!$A$12:$O$51,VLOOKUP(EM$279,$B$276:$C$278,2,0),0)/1000))&gt;0),1,TRUNC(VLOOKUP($E300,'Container Panel'!$B$41:$Z$100,$D300,0)/(VLOOKUP(EM$276,UI!$A$12:$O$51,VLOOKUP(EM$279,$B$276:$C$278,2,0),0)/1000)))),"")</f>
        <v/>
      </c>
      <c r="EN300" s="145" t="str">
        <f>IFERROR(IF(AND(EN$272=list!$D$3,'Box Calculation'!EN$279&lt;&gt;"h",$E300&lt;&gt;0),0,IF(AND(EN$273=list!$D$2,$E300&lt;&gt;0,TRUNC(VLOOKUP($E300,'Container Panel'!$B$41:$Z$100,$D300,0)/(VLOOKUP(EN$276,UI!$A$12:$O$51,VLOOKUP(EN$279,$B$276:$C$278,2,0),0)/1000))&gt;0),1,TRUNC(VLOOKUP($E300,'Container Panel'!$B$41:$Z$100,$D300,0)/(VLOOKUP(EN$276,UI!$A$12:$O$51,VLOOKUP(EN$279,$B$276:$C$278,2,0),0)/1000)))),"")</f>
        <v/>
      </c>
      <c r="EO300" s="145" t="str">
        <f>IFERROR(IF(AND(EO$272=list!$D$3,'Box Calculation'!EO$279&lt;&gt;"h",$E300&lt;&gt;0),0,IF(AND(EO$273=list!$D$2,$E300&lt;&gt;0,TRUNC(VLOOKUP($E300,'Container Panel'!$B$41:$Z$100,$D300,0)/(VLOOKUP(EO$276,UI!$A$12:$O$51,VLOOKUP(EO$279,$B$276:$C$278,2,0),0)/1000))&gt;0),1,TRUNC(VLOOKUP($E300,'Container Panel'!$B$41:$Z$100,$D300,0)/(VLOOKUP(EO$276,UI!$A$12:$O$51,VLOOKUP(EO$279,$B$276:$C$278,2,0),0)/1000)))),"")</f>
        <v/>
      </c>
      <c r="EP300" s="145" t="str">
        <f>IFERROR(IF(AND(EP$272=list!$D$3,'Box Calculation'!EP$279&lt;&gt;"h",$E300&lt;&gt;0),0,IF(AND(EP$273=list!$D$2,$E300&lt;&gt;0,TRUNC(VLOOKUP($E300,'Container Panel'!$B$41:$Z$100,$D300,0)/(VLOOKUP(EP$276,UI!$A$12:$O$51,VLOOKUP(EP$279,$B$276:$C$278,2,0),0)/1000))&gt;0),1,TRUNC(VLOOKUP($E300,'Container Panel'!$B$41:$Z$100,$D300,0)/(VLOOKUP(EP$276,UI!$A$12:$O$51,VLOOKUP(EP$279,$B$276:$C$278,2,0),0)/1000)))),"")</f>
        <v/>
      </c>
      <c r="EQ300" s="145" t="str">
        <f>IFERROR(IF(AND(EQ$272=list!$D$3,'Box Calculation'!EQ$279&lt;&gt;"h",$E300&lt;&gt;0),0,IF(AND(EQ$273=list!$D$2,$E300&lt;&gt;0,TRUNC(VLOOKUP($E300,'Container Panel'!$B$41:$Z$100,$D300,0)/(VLOOKUP(EQ$276,UI!$A$12:$O$51,VLOOKUP(EQ$279,$B$276:$C$278,2,0),0)/1000))&gt;0),1,TRUNC(VLOOKUP($E300,'Container Panel'!$B$41:$Z$100,$D300,0)/(VLOOKUP(EQ$276,UI!$A$12:$O$51,VLOOKUP(EQ$279,$B$276:$C$278,2,0),0)/1000)))),"")</f>
        <v/>
      </c>
      <c r="ER300" s="145" t="str">
        <f>IFERROR(IF(AND(ER$272=list!$D$3,'Box Calculation'!ER$279&lt;&gt;"h",$E300&lt;&gt;0),0,IF(AND(ER$273=list!$D$2,$E300&lt;&gt;0,TRUNC(VLOOKUP($E300,'Container Panel'!$B$41:$Z$100,$D300,0)/(VLOOKUP(ER$276,UI!$A$12:$O$51,VLOOKUP(ER$279,$B$276:$C$278,2,0),0)/1000))&gt;0),1,TRUNC(VLOOKUP($E300,'Container Panel'!$B$41:$Z$100,$D300,0)/(VLOOKUP(ER$276,UI!$A$12:$O$51,VLOOKUP(ER$279,$B$276:$C$278,2,0),0)/1000)))),"")</f>
        <v/>
      </c>
      <c r="ES300" s="145" t="str">
        <f>IFERROR(IF(AND(ES$272=list!$D$3,'Box Calculation'!ES$279&lt;&gt;"h",$E300&lt;&gt;0),0,IF(AND(ES$273=list!$D$2,$E300&lt;&gt;0,TRUNC(VLOOKUP($E300,'Container Panel'!$B$41:$Z$100,$D300,0)/(VLOOKUP(ES$276,UI!$A$12:$O$51,VLOOKUP(ES$279,$B$276:$C$278,2,0),0)/1000))&gt;0),1,TRUNC(VLOOKUP($E300,'Container Panel'!$B$41:$Z$100,$D300,0)/(VLOOKUP(ES$276,UI!$A$12:$O$51,VLOOKUP(ES$279,$B$276:$C$278,2,0),0)/1000)))),"")</f>
        <v/>
      </c>
      <c r="ET300" s="145" t="str">
        <f>IFERROR(IF(AND(ET$272=list!$D$3,'Box Calculation'!ET$279&lt;&gt;"h",$E300&lt;&gt;0),0,IF(AND(ET$273=list!$D$2,$E300&lt;&gt;0,TRUNC(VLOOKUP($E300,'Container Panel'!$B$41:$Z$100,$D300,0)/(VLOOKUP(ET$276,UI!$A$12:$O$51,VLOOKUP(ET$279,$B$276:$C$278,2,0),0)/1000))&gt;0),1,TRUNC(VLOOKUP($E300,'Container Panel'!$B$41:$Z$100,$D300,0)/(VLOOKUP(ET$276,UI!$A$12:$O$51,VLOOKUP(ET$279,$B$276:$C$278,2,0),0)/1000)))),"")</f>
        <v/>
      </c>
      <c r="EU300" s="145" t="str">
        <f>IFERROR(IF(AND(EU$272=list!$D$3,'Box Calculation'!EU$279&lt;&gt;"h",$E300&lt;&gt;0),0,IF(AND(EU$273=list!$D$2,$E300&lt;&gt;0,TRUNC(VLOOKUP($E300,'Container Panel'!$B$41:$Z$100,$D300,0)/(VLOOKUP(EU$276,UI!$A$12:$O$51,VLOOKUP(EU$279,$B$276:$C$278,2,0),0)/1000))&gt;0),1,TRUNC(VLOOKUP($E300,'Container Panel'!$B$41:$Z$100,$D300,0)/(VLOOKUP(EU$276,UI!$A$12:$O$51,VLOOKUP(EU$279,$B$276:$C$278,2,0),0)/1000)))),"")</f>
        <v/>
      </c>
      <c r="EV300" s="145" t="str">
        <f>IFERROR(IF(AND(EV$272=list!$D$3,'Box Calculation'!EV$279&lt;&gt;"h",$E300&lt;&gt;0),0,IF(AND(EV$273=list!$D$2,$E300&lt;&gt;0,TRUNC(VLOOKUP($E300,'Container Panel'!$B$41:$Z$100,$D300,0)/(VLOOKUP(EV$276,UI!$A$12:$O$51,VLOOKUP(EV$279,$B$276:$C$278,2,0),0)/1000))&gt;0),1,TRUNC(VLOOKUP($E300,'Container Panel'!$B$41:$Z$100,$D300,0)/(VLOOKUP(EV$276,UI!$A$12:$O$51,VLOOKUP(EV$279,$B$276:$C$278,2,0),0)/1000)))),"")</f>
        <v/>
      </c>
      <c r="EW300" s="145" t="str">
        <f>IFERROR(IF(AND(EW$272=list!$D$3,'Box Calculation'!EW$279&lt;&gt;"h",$E300&lt;&gt;0),0,IF(AND(EW$273=list!$D$2,$E300&lt;&gt;0,TRUNC(VLOOKUP($E300,'Container Panel'!$B$41:$Z$100,$D300,0)/(VLOOKUP(EW$276,UI!$A$12:$O$51,VLOOKUP(EW$279,$B$276:$C$278,2,0),0)/1000))&gt;0),1,TRUNC(VLOOKUP($E300,'Container Panel'!$B$41:$Z$100,$D300,0)/(VLOOKUP(EW$276,UI!$A$12:$O$51,VLOOKUP(EW$279,$B$276:$C$278,2,0),0)/1000)))),"")</f>
        <v/>
      </c>
      <c r="EX300" s="145" t="str">
        <f>IFERROR(IF(AND(EX$272=list!$D$3,'Box Calculation'!EX$279&lt;&gt;"h",$E300&lt;&gt;0),0,IF(AND(EX$273=list!$D$2,$E300&lt;&gt;0,TRUNC(VLOOKUP($E300,'Container Panel'!$B$41:$Z$100,$D300,0)/(VLOOKUP(EX$276,UI!$A$12:$O$51,VLOOKUP(EX$279,$B$276:$C$278,2,0),0)/1000))&gt;0),1,TRUNC(VLOOKUP($E300,'Container Panel'!$B$41:$Z$100,$D300,0)/(VLOOKUP(EX$276,UI!$A$12:$O$51,VLOOKUP(EX$279,$B$276:$C$278,2,0),0)/1000)))),"")</f>
        <v/>
      </c>
      <c r="EY300" s="145" t="str">
        <f>IFERROR(IF(AND(EY$272=list!$D$3,'Box Calculation'!EY$279&lt;&gt;"h",$E300&lt;&gt;0),0,IF(AND(EY$273=list!$D$2,$E300&lt;&gt;0,TRUNC(VLOOKUP($E300,'Container Panel'!$B$41:$Z$100,$D300,0)/(VLOOKUP(EY$276,UI!$A$12:$O$51,VLOOKUP(EY$279,$B$276:$C$278,2,0),0)/1000))&gt;0),1,TRUNC(VLOOKUP($E300,'Container Panel'!$B$41:$Z$100,$D300,0)/(VLOOKUP(EY$276,UI!$A$12:$O$51,VLOOKUP(EY$279,$B$276:$C$278,2,0),0)/1000)))),"")</f>
        <v/>
      </c>
      <c r="EZ300" s="145" t="str">
        <f>IFERROR(IF(AND(EZ$272=list!$D$3,'Box Calculation'!EZ$279&lt;&gt;"h",$E300&lt;&gt;0),0,IF(AND(EZ$273=list!$D$2,$E300&lt;&gt;0,TRUNC(VLOOKUP($E300,'Container Panel'!$B$41:$Z$100,$D300,0)/(VLOOKUP(EZ$276,UI!$A$12:$O$51,VLOOKUP(EZ$279,$B$276:$C$278,2,0),0)/1000))&gt;0),1,TRUNC(VLOOKUP($E300,'Container Panel'!$B$41:$Z$100,$D300,0)/(VLOOKUP(EZ$276,UI!$A$12:$O$51,VLOOKUP(EZ$279,$B$276:$C$278,2,0),0)/1000)))),"")</f>
        <v/>
      </c>
      <c r="FA300" s="145" t="str">
        <f>IFERROR(IF(AND(FA$272=list!$D$3,'Box Calculation'!FA$279&lt;&gt;"h",$E300&lt;&gt;0),0,IF(AND(FA$273=list!$D$2,$E300&lt;&gt;0,TRUNC(VLOOKUP($E300,'Container Panel'!$B$41:$Z$100,$D300,0)/(VLOOKUP(FA$276,UI!$A$12:$O$51,VLOOKUP(FA$279,$B$276:$C$278,2,0),0)/1000))&gt;0),1,TRUNC(VLOOKUP($E300,'Container Panel'!$B$41:$Z$100,$D300,0)/(VLOOKUP(FA$276,UI!$A$12:$O$51,VLOOKUP(FA$279,$B$276:$C$278,2,0),0)/1000)))),"")</f>
        <v/>
      </c>
      <c r="FB300" s="145" t="str">
        <f>IFERROR(IF(AND(FB$272=list!$D$3,'Box Calculation'!FB$279&lt;&gt;"h",$E300&lt;&gt;0),0,IF(AND(FB$273=list!$D$2,$E300&lt;&gt;0,TRUNC(VLOOKUP($E300,'Container Panel'!$B$41:$Z$100,$D300,0)/(VLOOKUP(FB$276,UI!$A$12:$O$51,VLOOKUP(FB$279,$B$276:$C$278,2,0),0)/1000))&gt;0),1,TRUNC(VLOOKUP($E300,'Container Panel'!$B$41:$Z$100,$D300,0)/(VLOOKUP(FB$276,UI!$A$12:$O$51,VLOOKUP(FB$279,$B$276:$C$278,2,0),0)/1000)))),"")</f>
        <v/>
      </c>
      <c r="FC300" s="145" t="str">
        <f>IFERROR(IF(AND(FC$272=list!$D$3,'Box Calculation'!FC$279&lt;&gt;"h",$E300&lt;&gt;0),0,IF(AND(FC$273=list!$D$2,$E300&lt;&gt;0,TRUNC(VLOOKUP($E300,'Container Panel'!$B$41:$Z$100,$D300,0)/(VLOOKUP(FC$276,UI!$A$12:$O$51,VLOOKUP(FC$279,$B$276:$C$278,2,0),0)/1000))&gt;0),1,TRUNC(VLOOKUP($E300,'Container Panel'!$B$41:$Z$100,$D300,0)/(VLOOKUP(FC$276,UI!$A$12:$O$51,VLOOKUP(FC$279,$B$276:$C$278,2,0),0)/1000)))),"")</f>
        <v/>
      </c>
      <c r="FD300" s="145" t="str">
        <f>IFERROR(IF(AND(FD$272=list!$D$3,'Box Calculation'!FD$279&lt;&gt;"h",$E300&lt;&gt;0),0,IF(AND(FD$273=list!$D$2,$E300&lt;&gt;0,TRUNC(VLOOKUP($E300,'Container Panel'!$B$41:$Z$100,$D300,0)/(VLOOKUP(FD$276,UI!$A$12:$O$51,VLOOKUP(FD$279,$B$276:$C$278,2,0),0)/1000))&gt;0),1,TRUNC(VLOOKUP($E300,'Container Panel'!$B$41:$Z$100,$D300,0)/(VLOOKUP(FD$276,UI!$A$12:$O$51,VLOOKUP(FD$279,$B$276:$C$278,2,0),0)/1000)))),"")</f>
        <v/>
      </c>
      <c r="FE300" s="145" t="str">
        <f>IFERROR(IF(AND(FE$272=list!$D$3,'Box Calculation'!FE$279&lt;&gt;"h",$E300&lt;&gt;0),0,IF(AND(FE$273=list!$D$2,$E300&lt;&gt;0,TRUNC(VLOOKUP($E300,'Container Panel'!$B$41:$Z$100,$D300,0)/(VLOOKUP(FE$276,UI!$A$12:$O$51,VLOOKUP(FE$279,$B$276:$C$278,2,0),0)/1000))&gt;0),1,TRUNC(VLOOKUP($E300,'Container Panel'!$B$41:$Z$100,$D300,0)/(VLOOKUP(FE$276,UI!$A$12:$O$51,VLOOKUP(FE$279,$B$276:$C$278,2,0),0)/1000)))),"")</f>
        <v/>
      </c>
      <c r="FF300" s="145" t="str">
        <f>IFERROR(IF(AND(FF$272=list!$D$3,'Box Calculation'!FF$279&lt;&gt;"h",$E300&lt;&gt;0),0,IF(AND(FF$273=list!$D$2,$E300&lt;&gt;0,TRUNC(VLOOKUP($E300,'Container Panel'!$B$41:$Z$100,$D300,0)/(VLOOKUP(FF$276,UI!$A$12:$O$51,VLOOKUP(FF$279,$B$276:$C$278,2,0),0)/1000))&gt;0),1,TRUNC(VLOOKUP($E300,'Container Panel'!$B$41:$Z$100,$D300,0)/(VLOOKUP(FF$276,UI!$A$12:$O$51,VLOOKUP(FF$279,$B$276:$C$278,2,0),0)/1000)))),"")</f>
        <v/>
      </c>
      <c r="FG300" s="145" t="str">
        <f>IFERROR(IF(AND(FG$272=list!$D$3,'Box Calculation'!FG$279&lt;&gt;"h",$E300&lt;&gt;0),0,IF(AND(FG$273=list!$D$2,$E300&lt;&gt;0,TRUNC(VLOOKUP($E300,'Container Panel'!$B$41:$Z$100,$D300,0)/(VLOOKUP(FG$276,UI!$A$12:$O$51,VLOOKUP(FG$279,$B$276:$C$278,2,0),0)/1000))&gt;0),1,TRUNC(VLOOKUP($E300,'Container Panel'!$B$41:$Z$100,$D300,0)/(VLOOKUP(FG$276,UI!$A$12:$O$51,VLOOKUP(FG$279,$B$276:$C$278,2,0),0)/1000)))),"")</f>
        <v/>
      </c>
      <c r="FH300" s="145" t="str">
        <f>IFERROR(IF(AND(FH$272=list!$D$3,'Box Calculation'!FH$279&lt;&gt;"h",$E300&lt;&gt;0),0,IF(AND(FH$273=list!$D$2,$E300&lt;&gt;0,TRUNC(VLOOKUP($E300,'Container Panel'!$B$41:$Z$100,$D300,0)/(VLOOKUP(FH$276,UI!$A$12:$O$51,VLOOKUP(FH$279,$B$276:$C$278,2,0),0)/1000))&gt;0),1,TRUNC(VLOOKUP($E300,'Container Panel'!$B$41:$Z$100,$D300,0)/(VLOOKUP(FH$276,UI!$A$12:$O$51,VLOOKUP(FH$279,$B$276:$C$278,2,0),0)/1000)))),"")</f>
        <v/>
      </c>
      <c r="FI300" s="145" t="str">
        <f>IFERROR(IF(AND(FI$272=list!$D$3,'Box Calculation'!FI$279&lt;&gt;"h",$E300&lt;&gt;0),0,IF(AND(FI$273=list!$D$2,$E300&lt;&gt;0,TRUNC(VLOOKUP($E300,'Container Panel'!$B$41:$Z$100,$D300,0)/(VLOOKUP(FI$276,UI!$A$12:$O$51,VLOOKUP(FI$279,$B$276:$C$278,2,0),0)/1000))&gt;0),1,TRUNC(VLOOKUP($E300,'Container Panel'!$B$41:$Z$100,$D300,0)/(VLOOKUP(FI$276,UI!$A$12:$O$51,VLOOKUP(FI$279,$B$276:$C$278,2,0),0)/1000)))),"")</f>
        <v/>
      </c>
      <c r="FJ300" s="145" t="str">
        <f>IFERROR(IF(AND(FJ$272=list!$D$3,'Box Calculation'!FJ$279&lt;&gt;"h",$E300&lt;&gt;0),0,IF(AND(FJ$273=list!$D$2,$E300&lt;&gt;0,TRUNC(VLOOKUP($E300,'Container Panel'!$B$41:$Z$100,$D300,0)/(VLOOKUP(FJ$276,UI!$A$12:$O$51,VLOOKUP(FJ$279,$B$276:$C$278,2,0),0)/1000))&gt;0),1,TRUNC(VLOOKUP($E300,'Container Panel'!$B$41:$Z$100,$D300,0)/(VLOOKUP(FJ$276,UI!$A$12:$O$51,VLOOKUP(FJ$279,$B$276:$C$278,2,0),0)/1000)))),"")</f>
        <v/>
      </c>
      <c r="FK300" s="145" t="str">
        <f>IFERROR(IF(AND(FK$272=list!$D$3,'Box Calculation'!FK$279&lt;&gt;"h",$E300&lt;&gt;0),0,IF(AND(FK$273=list!$D$2,$E300&lt;&gt;0,TRUNC(VLOOKUP($E300,'Container Panel'!$B$41:$Z$100,$D300,0)/(VLOOKUP(FK$276,UI!$A$12:$O$51,VLOOKUP(FK$279,$B$276:$C$278,2,0),0)/1000))&gt;0),1,TRUNC(VLOOKUP($E300,'Container Panel'!$B$41:$Z$100,$D300,0)/(VLOOKUP(FK$276,UI!$A$12:$O$51,VLOOKUP(FK$279,$B$276:$C$278,2,0),0)/1000)))),"")</f>
        <v/>
      </c>
      <c r="FL300" s="145" t="str">
        <f>IFERROR(IF(AND(FL$272=list!$D$3,'Box Calculation'!FL$279&lt;&gt;"h",$E300&lt;&gt;0),0,IF(AND(FL$273=list!$D$2,$E300&lt;&gt;0,TRUNC(VLOOKUP($E300,'Container Panel'!$B$41:$Z$100,$D300,0)/(VLOOKUP(FL$276,UI!$A$12:$O$51,VLOOKUP(FL$279,$B$276:$C$278,2,0),0)/1000))&gt;0),1,TRUNC(VLOOKUP($E300,'Container Panel'!$B$41:$Z$100,$D300,0)/(VLOOKUP(FL$276,UI!$A$12:$O$51,VLOOKUP(FL$279,$B$276:$C$278,2,0),0)/1000)))),"")</f>
        <v/>
      </c>
      <c r="FM300" s="145" t="str">
        <f>IFERROR(IF(AND(FM$272=list!$D$3,'Box Calculation'!FM$279&lt;&gt;"h",$E300&lt;&gt;0),0,IF(AND(FM$273=list!$D$2,$E300&lt;&gt;0,TRUNC(VLOOKUP($E300,'Container Panel'!$B$41:$Z$100,$D300,0)/(VLOOKUP(FM$276,UI!$A$12:$O$51,VLOOKUP(FM$279,$B$276:$C$278,2,0),0)/1000))&gt;0),1,TRUNC(VLOOKUP($E300,'Container Panel'!$B$41:$Z$100,$D300,0)/(VLOOKUP(FM$276,UI!$A$12:$O$51,VLOOKUP(FM$279,$B$276:$C$278,2,0),0)/1000)))),"")</f>
        <v/>
      </c>
      <c r="FN300" s="145" t="str">
        <f>IFERROR(IF(AND(FN$272=list!$D$3,'Box Calculation'!FN$279&lt;&gt;"h",$E300&lt;&gt;0),0,IF(AND(FN$273=list!$D$2,$E300&lt;&gt;0,TRUNC(VLOOKUP($E300,'Container Panel'!$B$41:$Z$100,$D300,0)/(VLOOKUP(FN$276,UI!$A$12:$O$51,VLOOKUP(FN$279,$B$276:$C$278,2,0),0)/1000))&gt;0),1,TRUNC(VLOOKUP($E300,'Container Panel'!$B$41:$Z$100,$D300,0)/(VLOOKUP(FN$276,UI!$A$12:$O$51,VLOOKUP(FN$279,$B$276:$C$278,2,0),0)/1000)))),"")</f>
        <v/>
      </c>
      <c r="FO300" s="145" t="str">
        <f>IFERROR(IF(AND(FO$272=list!$D$3,'Box Calculation'!FO$279&lt;&gt;"h",$E300&lt;&gt;0),0,IF(AND(FO$273=list!$D$2,$E300&lt;&gt;0,TRUNC(VLOOKUP($E300,'Container Panel'!$B$41:$Z$100,$D300,0)/(VLOOKUP(FO$276,UI!$A$12:$O$51,VLOOKUP(FO$279,$B$276:$C$278,2,0),0)/1000))&gt;0),1,TRUNC(VLOOKUP($E300,'Container Panel'!$B$41:$Z$100,$D300,0)/(VLOOKUP(FO$276,UI!$A$12:$O$51,VLOOKUP(FO$279,$B$276:$C$278,2,0),0)/1000)))),"")</f>
        <v/>
      </c>
      <c r="FP300" s="145" t="str">
        <f>IFERROR(IF(AND(FP$272=list!$D$3,'Box Calculation'!FP$279&lt;&gt;"h",$E300&lt;&gt;0),0,IF(AND(FP$273=list!$D$2,$E300&lt;&gt;0,TRUNC(VLOOKUP($E300,'Container Panel'!$B$41:$Z$100,$D300,0)/(VLOOKUP(FP$276,UI!$A$12:$O$51,VLOOKUP(FP$279,$B$276:$C$278,2,0),0)/1000))&gt;0),1,TRUNC(VLOOKUP($E300,'Container Panel'!$B$41:$Z$100,$D300,0)/(VLOOKUP(FP$276,UI!$A$12:$O$51,VLOOKUP(FP$279,$B$276:$C$278,2,0),0)/1000)))),"")</f>
        <v/>
      </c>
      <c r="FQ300" s="145" t="str">
        <f>IFERROR(IF(AND(FQ$272=list!$D$3,'Box Calculation'!FQ$279&lt;&gt;"h",$E300&lt;&gt;0),0,IF(AND(FQ$273=list!$D$2,$E300&lt;&gt;0,TRUNC(VLOOKUP($E300,'Container Panel'!$B$41:$Z$100,$D300,0)/(VLOOKUP(FQ$276,UI!$A$12:$O$51,VLOOKUP(FQ$279,$B$276:$C$278,2,0),0)/1000))&gt;0),1,TRUNC(VLOOKUP($E300,'Container Panel'!$B$41:$Z$100,$D300,0)/(VLOOKUP(FQ$276,UI!$A$12:$O$51,VLOOKUP(FQ$279,$B$276:$C$278,2,0),0)/1000)))),"")</f>
        <v/>
      </c>
      <c r="FR300" s="145" t="str">
        <f>IFERROR(IF(AND(FR$272=list!$D$3,'Box Calculation'!FR$279&lt;&gt;"h",$E300&lt;&gt;0),0,IF(AND(FR$273=list!$D$2,$E300&lt;&gt;0,TRUNC(VLOOKUP($E300,'Container Panel'!$B$41:$Z$100,$D300,0)/(VLOOKUP(FR$276,UI!$A$12:$O$51,VLOOKUP(FR$279,$B$276:$C$278,2,0),0)/1000))&gt;0),1,TRUNC(VLOOKUP($E300,'Container Panel'!$B$41:$Z$100,$D300,0)/(VLOOKUP(FR$276,UI!$A$12:$O$51,VLOOKUP(FR$279,$B$276:$C$278,2,0),0)/1000)))),"")</f>
        <v/>
      </c>
      <c r="FS300" s="145" t="str">
        <f>IFERROR(IF(AND(FS$272=list!$D$3,'Box Calculation'!FS$279&lt;&gt;"h",$E300&lt;&gt;0),0,IF(AND(FS$273=list!$D$2,$E300&lt;&gt;0,TRUNC(VLOOKUP($E300,'Container Panel'!$B$41:$Z$100,$D300,0)/(VLOOKUP(FS$276,UI!$A$12:$O$51,VLOOKUP(FS$279,$B$276:$C$278,2,0),0)/1000))&gt;0),1,TRUNC(VLOOKUP($E300,'Container Panel'!$B$41:$Z$100,$D300,0)/(VLOOKUP(FS$276,UI!$A$12:$O$51,VLOOKUP(FS$279,$B$276:$C$278,2,0),0)/1000)))),"")</f>
        <v/>
      </c>
      <c r="FT300" s="145" t="str">
        <f>IFERROR(IF(AND(FT$272=list!$D$3,'Box Calculation'!FT$279&lt;&gt;"h",$E300&lt;&gt;0),0,IF(AND(FT$273=list!$D$2,$E300&lt;&gt;0,TRUNC(VLOOKUP($E300,'Container Panel'!$B$41:$Z$100,$D300,0)/(VLOOKUP(FT$276,UI!$A$12:$O$51,VLOOKUP(FT$279,$B$276:$C$278,2,0),0)/1000))&gt;0),1,TRUNC(VLOOKUP($E300,'Container Panel'!$B$41:$Z$100,$D300,0)/(VLOOKUP(FT$276,UI!$A$12:$O$51,VLOOKUP(FT$279,$B$276:$C$278,2,0),0)/1000)))),"")</f>
        <v/>
      </c>
      <c r="FU300" s="145" t="str">
        <f>IFERROR(IF(AND(FU$272=list!$D$3,'Box Calculation'!FU$279&lt;&gt;"h",$E300&lt;&gt;0),0,IF(AND(FU$273=list!$D$2,$E300&lt;&gt;0,TRUNC(VLOOKUP($E300,'Container Panel'!$B$41:$Z$100,$D300,0)/(VLOOKUP(FU$276,UI!$A$12:$O$51,VLOOKUP(FU$279,$B$276:$C$278,2,0),0)/1000))&gt;0),1,TRUNC(VLOOKUP($E300,'Container Panel'!$B$41:$Z$100,$D300,0)/(VLOOKUP(FU$276,UI!$A$12:$O$51,VLOOKUP(FU$279,$B$276:$C$278,2,0),0)/1000)))),"")</f>
        <v/>
      </c>
      <c r="FV300" s="145" t="str">
        <f>IFERROR(IF(AND(FV$272=list!$D$3,'Box Calculation'!FV$279&lt;&gt;"h",$E300&lt;&gt;0),0,IF(AND(FV$273=list!$D$2,$E300&lt;&gt;0,TRUNC(VLOOKUP($E300,'Container Panel'!$B$41:$Z$100,$D300,0)/(VLOOKUP(FV$276,UI!$A$12:$O$51,VLOOKUP(FV$279,$B$276:$C$278,2,0),0)/1000))&gt;0),1,TRUNC(VLOOKUP($E300,'Container Panel'!$B$41:$Z$100,$D300,0)/(VLOOKUP(FV$276,UI!$A$12:$O$51,VLOOKUP(FV$279,$B$276:$C$278,2,0),0)/1000)))),"")</f>
        <v/>
      </c>
      <c r="FW300" s="145" t="str">
        <f>IFERROR(IF(AND(FW$272=list!$D$3,'Box Calculation'!FW$279&lt;&gt;"h",$E300&lt;&gt;0),0,IF(AND(FW$273=list!$D$2,$E300&lt;&gt;0,TRUNC(VLOOKUP($E300,'Container Panel'!$B$41:$Z$100,$D300,0)/(VLOOKUP(FW$276,UI!$A$12:$O$51,VLOOKUP(FW$279,$B$276:$C$278,2,0),0)/1000))&gt;0),1,TRUNC(VLOOKUP($E300,'Container Panel'!$B$41:$Z$100,$D300,0)/(VLOOKUP(FW$276,UI!$A$12:$O$51,VLOOKUP(FW$279,$B$276:$C$278,2,0),0)/1000)))),"")</f>
        <v/>
      </c>
      <c r="FX300" s="145" t="str">
        <f>IFERROR(IF(AND(FX$272=list!$D$3,'Box Calculation'!FX$279&lt;&gt;"h",$E300&lt;&gt;0),0,IF(AND(FX$273=list!$D$2,$E300&lt;&gt;0,TRUNC(VLOOKUP($E300,'Container Panel'!$B$41:$Z$100,$D300,0)/(VLOOKUP(FX$276,UI!$A$12:$O$51,VLOOKUP(FX$279,$B$276:$C$278,2,0),0)/1000))&gt;0),1,TRUNC(VLOOKUP($E300,'Container Panel'!$B$41:$Z$100,$D300,0)/(VLOOKUP(FX$276,UI!$A$12:$O$51,VLOOKUP(FX$279,$B$276:$C$278,2,0),0)/1000)))),"")</f>
        <v/>
      </c>
      <c r="FY300" s="145" t="str">
        <f>IFERROR(IF(AND(FY$272=list!$D$3,'Box Calculation'!FY$279&lt;&gt;"h",$E300&lt;&gt;0),0,IF(AND(FY$273=list!$D$2,$E300&lt;&gt;0,TRUNC(VLOOKUP($E300,'Container Panel'!$B$41:$Z$100,$D300,0)/(VLOOKUP(FY$276,UI!$A$12:$O$51,VLOOKUP(FY$279,$B$276:$C$278,2,0),0)/1000))&gt;0),1,TRUNC(VLOOKUP($E300,'Container Panel'!$B$41:$Z$100,$D300,0)/(VLOOKUP(FY$276,UI!$A$12:$O$51,VLOOKUP(FY$279,$B$276:$C$278,2,0),0)/1000)))),"")</f>
        <v/>
      </c>
      <c r="FZ300" s="145" t="str">
        <f>IFERROR(IF(AND(FZ$272=list!$D$3,'Box Calculation'!FZ$279&lt;&gt;"h",$E300&lt;&gt;0),0,IF(AND(FZ$273=list!$D$2,$E300&lt;&gt;0,TRUNC(VLOOKUP($E300,'Container Panel'!$B$41:$Z$100,$D300,0)/(VLOOKUP(FZ$276,UI!$A$12:$O$51,VLOOKUP(FZ$279,$B$276:$C$278,2,0),0)/1000))&gt;0),1,TRUNC(VLOOKUP($E300,'Container Panel'!$B$41:$Z$100,$D300,0)/(VLOOKUP(FZ$276,UI!$A$12:$O$51,VLOOKUP(FZ$279,$B$276:$C$278,2,0),0)/1000)))),"")</f>
        <v/>
      </c>
      <c r="GA300" s="145" t="str">
        <f>IFERROR(IF(AND(GA$272=list!$D$3,'Box Calculation'!GA$279&lt;&gt;"h",$E300&lt;&gt;0),0,IF(AND(GA$273=list!$D$2,$E300&lt;&gt;0,TRUNC(VLOOKUP($E300,'Container Panel'!$B$41:$Z$100,$D300,0)/(VLOOKUP(GA$276,UI!$A$12:$O$51,VLOOKUP(GA$279,$B$276:$C$278,2,0),0)/1000))&gt;0),1,TRUNC(VLOOKUP($E300,'Container Panel'!$B$41:$Z$100,$D300,0)/(VLOOKUP(GA$276,UI!$A$12:$O$51,VLOOKUP(GA$279,$B$276:$C$278,2,0),0)/1000)))),"")</f>
        <v/>
      </c>
      <c r="GB300" s="145" t="str">
        <f>IFERROR(IF(AND(GB$272=list!$D$3,'Box Calculation'!GB$279&lt;&gt;"h",$E300&lt;&gt;0),0,IF(AND(GB$273=list!$D$2,$E300&lt;&gt;0,TRUNC(VLOOKUP($E300,'Container Panel'!$B$41:$Z$100,$D300,0)/(VLOOKUP(GB$276,UI!$A$12:$O$51,VLOOKUP(GB$279,$B$276:$C$278,2,0),0)/1000))&gt;0),1,TRUNC(VLOOKUP($E300,'Container Panel'!$B$41:$Z$100,$D300,0)/(VLOOKUP(GB$276,UI!$A$12:$O$51,VLOOKUP(GB$279,$B$276:$C$278,2,0),0)/1000)))),"")</f>
        <v/>
      </c>
      <c r="GC300" s="145" t="str">
        <f>IFERROR(IF(AND(GC$272=list!$D$3,'Box Calculation'!GC$279&lt;&gt;"h",$E300&lt;&gt;0),0,IF(AND(GC$273=list!$D$2,$E300&lt;&gt;0,TRUNC(VLOOKUP($E300,'Container Panel'!$B$41:$Z$100,$D300,0)/(VLOOKUP(GC$276,UI!$A$12:$O$51,VLOOKUP(GC$279,$B$276:$C$278,2,0),0)/1000))&gt;0),1,TRUNC(VLOOKUP($E300,'Container Panel'!$B$41:$Z$100,$D300,0)/(VLOOKUP(GC$276,UI!$A$12:$O$51,VLOOKUP(GC$279,$B$276:$C$278,2,0),0)/1000)))),"")</f>
        <v/>
      </c>
      <c r="GD300" s="145" t="str">
        <f>IFERROR(IF(AND(GD$272=list!$D$3,'Box Calculation'!GD$279&lt;&gt;"h",$E300&lt;&gt;0),0,IF(AND(GD$273=list!$D$2,$E300&lt;&gt;0,TRUNC(VLOOKUP($E300,'Container Panel'!$B$41:$Z$100,$D300,0)/(VLOOKUP(GD$276,UI!$A$12:$O$51,VLOOKUP(GD$279,$B$276:$C$278,2,0),0)/1000))&gt;0),1,TRUNC(VLOOKUP($E300,'Container Panel'!$B$41:$Z$100,$D300,0)/(VLOOKUP(GD$276,UI!$A$12:$O$51,VLOOKUP(GD$279,$B$276:$C$278,2,0),0)/1000)))),"")</f>
        <v/>
      </c>
      <c r="GE300" s="145" t="str">
        <f>IFERROR(IF(AND(GE$272=list!$D$3,'Box Calculation'!GE$279&lt;&gt;"h",$E300&lt;&gt;0),0,IF(AND(GE$273=list!$D$2,$E300&lt;&gt;0,TRUNC(VLOOKUP($E300,'Container Panel'!$B$41:$Z$100,$D300,0)/(VLOOKUP(GE$276,UI!$A$12:$O$51,VLOOKUP(GE$279,$B$276:$C$278,2,0),0)/1000))&gt;0),1,TRUNC(VLOOKUP($E300,'Container Panel'!$B$41:$Z$100,$D300,0)/(VLOOKUP(GE$276,UI!$A$12:$O$51,VLOOKUP(GE$279,$B$276:$C$278,2,0),0)/1000)))),"")</f>
        <v/>
      </c>
      <c r="GF300" s="145" t="str">
        <f>IFERROR(IF(AND(GF$272=list!$D$3,'Box Calculation'!GF$279&lt;&gt;"h",$E300&lt;&gt;0),0,IF(AND(GF$273=list!$D$2,$E300&lt;&gt;0,TRUNC(VLOOKUP($E300,'Container Panel'!$B$41:$Z$100,$D300,0)/(VLOOKUP(GF$276,UI!$A$12:$O$51,VLOOKUP(GF$279,$B$276:$C$278,2,0),0)/1000))&gt;0),1,TRUNC(VLOOKUP($E300,'Container Panel'!$B$41:$Z$100,$D300,0)/(VLOOKUP(GF$276,UI!$A$12:$O$51,VLOOKUP(GF$279,$B$276:$C$278,2,0),0)/1000)))),"")</f>
        <v/>
      </c>
      <c r="GG300" s="145" t="str">
        <f>IFERROR(IF(AND(GG$272=list!$D$3,'Box Calculation'!GG$279&lt;&gt;"h",$E300&lt;&gt;0),0,IF(AND(GG$273=list!$D$2,$E300&lt;&gt;0,TRUNC(VLOOKUP($E300,'Container Panel'!$B$41:$Z$100,$D300,0)/(VLOOKUP(GG$276,UI!$A$12:$O$51,VLOOKUP(GG$279,$B$276:$C$278,2,0),0)/1000))&gt;0),1,TRUNC(VLOOKUP($E300,'Container Panel'!$B$41:$Z$100,$D300,0)/(VLOOKUP(GG$276,UI!$A$12:$O$51,VLOOKUP(GG$279,$B$276:$C$278,2,0),0)/1000)))),"")</f>
        <v/>
      </c>
      <c r="GH300" s="145" t="str">
        <f>IFERROR(IF(AND(GH$272=list!$D$3,'Box Calculation'!GH$279&lt;&gt;"h",$E300&lt;&gt;0),0,IF(AND(GH$273=list!$D$2,$E300&lt;&gt;0,TRUNC(VLOOKUP($E300,'Container Panel'!$B$41:$Z$100,$D300,0)/(VLOOKUP(GH$276,UI!$A$12:$O$51,VLOOKUP(GH$279,$B$276:$C$278,2,0),0)/1000))&gt;0),1,TRUNC(VLOOKUP($E300,'Container Panel'!$B$41:$Z$100,$D300,0)/(VLOOKUP(GH$276,UI!$A$12:$O$51,VLOOKUP(GH$279,$B$276:$C$278,2,0),0)/1000)))),"")</f>
        <v/>
      </c>
      <c r="GI300" s="145" t="str">
        <f>IFERROR(IF(AND(GI$272=list!$D$3,'Box Calculation'!GI$279&lt;&gt;"h",$E300&lt;&gt;0),0,IF(AND(GI$273=list!$D$2,$E300&lt;&gt;0,TRUNC(VLOOKUP($E300,'Container Panel'!$B$41:$Z$100,$D300,0)/(VLOOKUP(GI$276,UI!$A$12:$O$51,VLOOKUP(GI$279,$B$276:$C$278,2,0),0)/1000))&gt;0),1,TRUNC(VLOOKUP($E300,'Container Panel'!$B$41:$Z$100,$D300,0)/(VLOOKUP(GI$276,UI!$A$12:$O$51,VLOOKUP(GI$279,$B$276:$C$278,2,0),0)/1000)))),"")</f>
        <v/>
      </c>
      <c r="GJ300" s="145" t="str">
        <f>IFERROR(IF(AND(GJ$272=list!$D$3,'Box Calculation'!GJ$279&lt;&gt;"h",$E300&lt;&gt;0),0,IF(AND(GJ$273=list!$D$2,$E300&lt;&gt;0,TRUNC(VLOOKUP($E300,'Container Panel'!$B$41:$Z$100,$D300,0)/(VLOOKUP(GJ$276,UI!$A$12:$O$51,VLOOKUP(GJ$279,$B$276:$C$278,2,0),0)/1000))&gt;0),1,TRUNC(VLOOKUP($E300,'Container Panel'!$B$41:$Z$100,$D300,0)/(VLOOKUP(GJ$276,UI!$A$12:$O$51,VLOOKUP(GJ$279,$B$276:$C$278,2,0),0)/1000)))),"")</f>
        <v/>
      </c>
      <c r="GK300" s="145" t="str">
        <f>IFERROR(IF(AND(GK$272=list!$D$3,'Box Calculation'!GK$279&lt;&gt;"h",$E300&lt;&gt;0),0,IF(AND(GK$273=list!$D$2,$E300&lt;&gt;0,TRUNC(VLOOKUP($E300,'Container Panel'!$B$41:$Z$100,$D300,0)/(VLOOKUP(GK$276,UI!$A$12:$O$51,VLOOKUP(GK$279,$B$276:$C$278,2,0),0)/1000))&gt;0),1,TRUNC(VLOOKUP($E300,'Container Panel'!$B$41:$Z$100,$D300,0)/(VLOOKUP(GK$276,UI!$A$12:$O$51,VLOOKUP(GK$279,$B$276:$C$278,2,0),0)/1000)))),"")</f>
        <v/>
      </c>
      <c r="GL300" s="145" t="str">
        <f>IFERROR(IF(AND(GL$272=list!$D$3,'Box Calculation'!GL$279&lt;&gt;"h",$E300&lt;&gt;0),0,IF(AND(GL$273=list!$D$2,$E300&lt;&gt;0,TRUNC(VLOOKUP($E300,'Container Panel'!$B$41:$Z$100,$D300,0)/(VLOOKUP(GL$276,UI!$A$12:$O$51,VLOOKUP(GL$279,$B$276:$C$278,2,0),0)/1000))&gt;0),1,TRUNC(VLOOKUP($E300,'Container Panel'!$B$41:$Z$100,$D300,0)/(VLOOKUP(GL$276,UI!$A$12:$O$51,VLOOKUP(GL$279,$B$276:$C$278,2,0),0)/1000)))),"")</f>
        <v/>
      </c>
      <c r="GM300" s="145" t="str">
        <f>IFERROR(IF(AND(GM$272=list!$D$3,'Box Calculation'!GM$279&lt;&gt;"h",$E300&lt;&gt;0),0,IF(AND(GM$273=list!$D$2,$E300&lt;&gt;0,TRUNC(VLOOKUP($E300,'Container Panel'!$B$41:$Z$100,$D300,0)/(VLOOKUP(GM$276,UI!$A$12:$O$51,VLOOKUP(GM$279,$B$276:$C$278,2,0),0)/1000))&gt;0),1,TRUNC(VLOOKUP($E300,'Container Panel'!$B$41:$Z$100,$D300,0)/(VLOOKUP(GM$276,UI!$A$12:$O$51,VLOOKUP(GM$279,$B$276:$C$278,2,0),0)/1000)))),"")</f>
        <v/>
      </c>
      <c r="GN300" s="145" t="str">
        <f>IFERROR(IF(AND(GN$272=list!$D$3,'Box Calculation'!GN$279&lt;&gt;"h",$E300&lt;&gt;0),0,IF(AND(GN$273=list!$D$2,$E300&lt;&gt;0,TRUNC(VLOOKUP($E300,'Container Panel'!$B$41:$Z$100,$D300,0)/(VLOOKUP(GN$276,UI!$A$12:$O$51,VLOOKUP(GN$279,$B$276:$C$278,2,0),0)/1000))&gt;0),1,TRUNC(VLOOKUP($E300,'Container Panel'!$B$41:$Z$100,$D300,0)/(VLOOKUP(GN$276,UI!$A$12:$O$51,VLOOKUP(GN$279,$B$276:$C$278,2,0),0)/1000)))),"")</f>
        <v/>
      </c>
      <c r="GO300" s="145" t="str">
        <f>IFERROR(IF(AND(GO$272=list!$D$3,'Box Calculation'!GO$279&lt;&gt;"h",$E300&lt;&gt;0),0,IF(AND(GO$273=list!$D$2,$E300&lt;&gt;0,TRUNC(VLOOKUP($E300,'Container Panel'!$B$41:$Z$100,$D300,0)/(VLOOKUP(GO$276,UI!$A$12:$O$51,VLOOKUP(GO$279,$B$276:$C$278,2,0),0)/1000))&gt;0),1,TRUNC(VLOOKUP($E300,'Container Panel'!$B$41:$Z$100,$D300,0)/(VLOOKUP(GO$276,UI!$A$12:$O$51,VLOOKUP(GO$279,$B$276:$C$278,2,0),0)/1000)))),"")</f>
        <v/>
      </c>
      <c r="GP300" s="145" t="str">
        <f>IFERROR(IF(AND(GP$272=list!$D$3,'Box Calculation'!GP$279&lt;&gt;"h",$E300&lt;&gt;0),0,IF(AND(GP$273=list!$D$2,$E300&lt;&gt;0,TRUNC(VLOOKUP($E300,'Container Panel'!$B$41:$Z$100,$D300,0)/(VLOOKUP(GP$276,UI!$A$12:$O$51,VLOOKUP(GP$279,$B$276:$C$278,2,0),0)/1000))&gt;0),1,TRUNC(VLOOKUP($E300,'Container Panel'!$B$41:$Z$100,$D300,0)/(VLOOKUP(GP$276,UI!$A$12:$O$51,VLOOKUP(GP$279,$B$276:$C$278,2,0),0)/1000)))),"")</f>
        <v/>
      </c>
      <c r="GQ300" s="145" t="str">
        <f>IFERROR(IF(AND(GQ$272=list!$D$3,'Box Calculation'!GQ$279&lt;&gt;"h",$E300&lt;&gt;0),0,IF(AND(GQ$273=list!$D$2,$E300&lt;&gt;0,TRUNC(VLOOKUP($E300,'Container Panel'!$B$41:$Z$100,$D300,0)/(VLOOKUP(GQ$276,UI!$A$12:$O$51,VLOOKUP(GQ$279,$B$276:$C$278,2,0),0)/1000))&gt;0),1,TRUNC(VLOOKUP($E300,'Container Panel'!$B$41:$Z$100,$D300,0)/(VLOOKUP(GQ$276,UI!$A$12:$O$51,VLOOKUP(GQ$279,$B$276:$C$278,2,0),0)/1000)))),"")</f>
        <v/>
      </c>
      <c r="GR300" s="145" t="str">
        <f>IFERROR(IF(AND(GR$272=list!$D$3,'Box Calculation'!GR$279&lt;&gt;"h",$E300&lt;&gt;0),0,IF(AND(GR$273=list!$D$2,$E300&lt;&gt;0,TRUNC(VLOOKUP($E300,'Container Panel'!$B$41:$Z$100,$D300,0)/(VLOOKUP(GR$276,UI!$A$12:$O$51,VLOOKUP(GR$279,$B$276:$C$278,2,0),0)/1000))&gt;0),1,TRUNC(VLOOKUP($E300,'Container Panel'!$B$41:$Z$100,$D300,0)/(VLOOKUP(GR$276,UI!$A$12:$O$51,VLOOKUP(GR$279,$B$276:$C$278,2,0),0)/1000)))),"")</f>
        <v/>
      </c>
      <c r="GS300" s="145" t="str">
        <f>IFERROR(IF(AND(GS$272=list!$D$3,'Box Calculation'!GS$279&lt;&gt;"h",$E300&lt;&gt;0),0,IF(AND(GS$273=list!$D$2,$E300&lt;&gt;0,TRUNC(VLOOKUP($E300,'Container Panel'!$B$41:$Z$100,$D300,0)/(VLOOKUP(GS$276,UI!$A$12:$O$51,VLOOKUP(GS$279,$B$276:$C$278,2,0),0)/1000))&gt;0),1,TRUNC(VLOOKUP($E300,'Container Panel'!$B$41:$Z$100,$D300,0)/(VLOOKUP(GS$276,UI!$A$12:$O$51,VLOOKUP(GS$279,$B$276:$C$278,2,0),0)/1000)))),"")</f>
        <v/>
      </c>
      <c r="GT300" s="145" t="str">
        <f>IFERROR(IF(AND(GT$272=list!$D$3,'Box Calculation'!GT$279&lt;&gt;"h",$E300&lt;&gt;0),0,IF(AND(GT$273=list!$D$2,$E300&lt;&gt;0,TRUNC(VLOOKUP($E300,'Container Panel'!$B$41:$Z$100,$D300,0)/(VLOOKUP(GT$276,UI!$A$12:$O$51,VLOOKUP(GT$279,$B$276:$C$278,2,0),0)/1000))&gt;0),1,TRUNC(VLOOKUP($E300,'Container Panel'!$B$41:$Z$100,$D300,0)/(VLOOKUP(GT$276,UI!$A$12:$O$51,VLOOKUP(GT$279,$B$276:$C$278,2,0),0)/1000)))),"")</f>
        <v/>
      </c>
      <c r="GU300" s="145" t="str">
        <f>IFERROR(IF(AND(GU$272=list!$D$3,'Box Calculation'!GU$279&lt;&gt;"h",$E300&lt;&gt;0),0,IF(AND(GU$273=list!$D$2,$E300&lt;&gt;0,TRUNC(VLOOKUP($E300,'Container Panel'!$B$41:$Z$100,$D300,0)/(VLOOKUP(GU$276,UI!$A$12:$O$51,VLOOKUP(GU$279,$B$276:$C$278,2,0),0)/1000))&gt;0),1,TRUNC(VLOOKUP($E300,'Container Panel'!$B$41:$Z$100,$D300,0)/(VLOOKUP(GU$276,UI!$A$12:$O$51,VLOOKUP(GU$279,$B$276:$C$278,2,0),0)/1000)))),"")</f>
        <v/>
      </c>
      <c r="GV300" s="145" t="str">
        <f>IFERROR(IF(AND(GV$272=list!$D$3,'Box Calculation'!GV$279&lt;&gt;"h",$E300&lt;&gt;0),0,IF(AND(GV$273=list!$D$2,$E300&lt;&gt;0,TRUNC(VLOOKUP($E300,'Container Panel'!$B$41:$Z$100,$D300,0)/(VLOOKUP(GV$276,UI!$A$12:$O$51,VLOOKUP(GV$279,$B$276:$C$278,2,0),0)/1000))&gt;0),1,TRUNC(VLOOKUP($E300,'Container Panel'!$B$41:$Z$100,$D300,0)/(VLOOKUP(GV$276,UI!$A$12:$O$51,VLOOKUP(GV$279,$B$276:$C$278,2,0),0)/1000)))),"")</f>
        <v/>
      </c>
      <c r="GW300" s="145" t="str">
        <f>IFERROR(IF(AND(GW$272=list!$D$3,'Box Calculation'!GW$279&lt;&gt;"h",$E300&lt;&gt;0),0,IF(AND(GW$273=list!$D$2,$E300&lt;&gt;0,TRUNC(VLOOKUP($E300,'Container Panel'!$B$41:$Z$100,$D300,0)/(VLOOKUP(GW$276,UI!$A$12:$O$51,VLOOKUP(GW$279,$B$276:$C$278,2,0),0)/1000))&gt;0),1,TRUNC(VLOOKUP($E300,'Container Panel'!$B$41:$Z$100,$D300,0)/(VLOOKUP(GW$276,UI!$A$12:$O$51,VLOOKUP(GW$279,$B$276:$C$278,2,0),0)/1000)))),"")</f>
        <v/>
      </c>
      <c r="GX300" s="145" t="str">
        <f>IFERROR(IF(AND(GX$272=list!$D$3,'Box Calculation'!GX$279&lt;&gt;"h",$E300&lt;&gt;0),0,IF(AND(GX$273=list!$D$2,$E300&lt;&gt;0,TRUNC(VLOOKUP($E300,'Container Panel'!$B$41:$Z$100,$D300,0)/(VLOOKUP(GX$276,UI!$A$12:$O$51,VLOOKUP(GX$279,$B$276:$C$278,2,0),0)/1000))&gt;0),1,TRUNC(VLOOKUP($E300,'Container Panel'!$B$41:$Z$100,$D300,0)/(VLOOKUP(GX$276,UI!$A$12:$O$51,VLOOKUP(GX$279,$B$276:$C$278,2,0),0)/1000)))),"")</f>
        <v/>
      </c>
      <c r="GY300" s="145" t="str">
        <f>IFERROR(IF(AND(GY$272=list!$D$3,'Box Calculation'!GY$279&lt;&gt;"h",$E300&lt;&gt;0),0,IF(AND(GY$273=list!$D$2,$E300&lt;&gt;0,TRUNC(VLOOKUP($E300,'Container Panel'!$B$41:$Z$100,$D300,0)/(VLOOKUP(GY$276,UI!$A$12:$O$51,VLOOKUP(GY$279,$B$276:$C$278,2,0),0)/1000))&gt;0),1,TRUNC(VLOOKUP($E300,'Container Panel'!$B$41:$Z$100,$D300,0)/(VLOOKUP(GY$276,UI!$A$12:$O$51,VLOOKUP(GY$279,$B$276:$C$278,2,0),0)/1000)))),"")</f>
        <v/>
      </c>
      <c r="GZ300" s="145" t="str">
        <f>IFERROR(IF(AND(GZ$272=list!$D$3,'Box Calculation'!GZ$279&lt;&gt;"h",$E300&lt;&gt;0),0,IF(AND(GZ$273=list!$D$2,$E300&lt;&gt;0,TRUNC(VLOOKUP($E300,'Container Panel'!$B$41:$Z$100,$D300,0)/(VLOOKUP(GZ$276,UI!$A$12:$O$51,VLOOKUP(GZ$279,$B$276:$C$278,2,0),0)/1000))&gt;0),1,TRUNC(VLOOKUP($E300,'Container Panel'!$B$41:$Z$100,$D300,0)/(VLOOKUP(GZ$276,UI!$A$12:$O$51,VLOOKUP(GZ$279,$B$276:$C$278,2,0),0)/1000)))),"")</f>
        <v/>
      </c>
      <c r="HA300" s="145" t="str">
        <f>IFERROR(IF(AND(HA$272=list!$D$3,'Box Calculation'!HA$279&lt;&gt;"h",$E300&lt;&gt;0),0,IF(AND(HA$273=list!$D$2,$E300&lt;&gt;0,TRUNC(VLOOKUP($E300,'Container Panel'!$B$41:$Z$100,$D300,0)/(VLOOKUP(HA$276,UI!$A$12:$O$51,VLOOKUP(HA$279,$B$276:$C$278,2,0),0)/1000))&gt;0),1,TRUNC(VLOOKUP($E300,'Container Panel'!$B$41:$Z$100,$D300,0)/(VLOOKUP(HA$276,UI!$A$12:$O$51,VLOOKUP(HA$279,$B$276:$C$278,2,0),0)/1000)))),"")</f>
        <v/>
      </c>
      <c r="HB300" s="145" t="str">
        <f>IFERROR(IF(AND(HB$272=list!$D$3,'Box Calculation'!HB$279&lt;&gt;"h",$E300&lt;&gt;0),0,IF(AND(HB$273=list!$D$2,$E300&lt;&gt;0,TRUNC(VLOOKUP($E300,'Container Panel'!$B$41:$Z$100,$D300,0)/(VLOOKUP(HB$276,UI!$A$12:$O$51,VLOOKUP(HB$279,$B$276:$C$278,2,0),0)/1000))&gt;0),1,TRUNC(VLOOKUP($E300,'Container Panel'!$B$41:$Z$100,$D300,0)/(VLOOKUP(HB$276,UI!$A$12:$O$51,VLOOKUP(HB$279,$B$276:$C$278,2,0),0)/1000)))),"")</f>
        <v/>
      </c>
      <c r="HC300" s="145" t="str">
        <f>IFERROR(IF(AND(HC$272=list!$D$3,'Box Calculation'!HC$279&lt;&gt;"h",$E300&lt;&gt;0),0,IF(AND(HC$273=list!$D$2,$E300&lt;&gt;0,TRUNC(VLOOKUP($E300,'Container Panel'!$B$41:$Z$100,$D300,0)/(VLOOKUP(HC$276,UI!$A$12:$O$51,VLOOKUP(HC$279,$B$276:$C$278,2,0),0)/1000))&gt;0),1,TRUNC(VLOOKUP($E300,'Container Panel'!$B$41:$Z$100,$D300,0)/(VLOOKUP(HC$276,UI!$A$12:$O$51,VLOOKUP(HC$279,$B$276:$C$278,2,0),0)/1000)))),"")</f>
        <v/>
      </c>
      <c r="HD300" s="145" t="str">
        <f>IFERROR(IF(AND(HD$272=list!$D$3,'Box Calculation'!HD$279&lt;&gt;"h",$E300&lt;&gt;0),0,IF(AND(HD$273=list!$D$2,$E300&lt;&gt;0,TRUNC(VLOOKUP($E300,'Container Panel'!$B$41:$Z$100,$D300,0)/(VLOOKUP(HD$276,UI!$A$12:$O$51,VLOOKUP(HD$279,$B$276:$C$278,2,0),0)/1000))&gt;0),1,TRUNC(VLOOKUP($E300,'Container Panel'!$B$41:$Z$100,$D300,0)/(VLOOKUP(HD$276,UI!$A$12:$O$51,VLOOKUP(HD$279,$B$276:$C$278,2,0),0)/1000)))),"")</f>
        <v/>
      </c>
      <c r="HE300" s="145" t="str">
        <f>IFERROR(IF(AND(HE$272=list!$D$3,'Box Calculation'!HE$279&lt;&gt;"h",$E300&lt;&gt;0),0,IF(AND(HE$273=list!$D$2,$E300&lt;&gt;0,TRUNC(VLOOKUP($E300,'Container Panel'!$B$41:$Z$100,$D300,0)/(VLOOKUP(HE$276,UI!$A$12:$O$51,VLOOKUP(HE$279,$B$276:$C$278,2,0),0)/1000))&gt;0),1,TRUNC(VLOOKUP($E300,'Container Panel'!$B$41:$Z$100,$D300,0)/(VLOOKUP(HE$276,UI!$A$12:$O$51,VLOOKUP(HE$279,$B$276:$C$278,2,0),0)/1000)))),"")</f>
        <v/>
      </c>
      <c r="HF300" s="145" t="str">
        <f>IFERROR(IF(AND(HF$272=list!$D$3,'Box Calculation'!HF$279&lt;&gt;"h",$E300&lt;&gt;0),0,IF(AND(HF$273=list!$D$2,$E300&lt;&gt;0,TRUNC(VLOOKUP($E300,'Container Panel'!$B$41:$Z$100,$D300,0)/(VLOOKUP(HF$276,UI!$A$12:$O$51,VLOOKUP(HF$279,$B$276:$C$278,2,0),0)/1000))&gt;0),1,TRUNC(VLOOKUP($E300,'Container Panel'!$B$41:$Z$100,$D300,0)/(VLOOKUP(HF$276,UI!$A$12:$O$51,VLOOKUP(HF$279,$B$276:$C$278,2,0),0)/1000)))),"")</f>
        <v/>
      </c>
      <c r="HG300" s="145" t="str">
        <f>IFERROR(IF(AND(HG$272=list!$D$3,'Box Calculation'!HG$279&lt;&gt;"h",$E300&lt;&gt;0),0,IF(AND(HG$273=list!$D$2,$E300&lt;&gt;0,TRUNC(VLOOKUP($E300,'Container Panel'!$B$41:$Z$100,$D300,0)/(VLOOKUP(HG$276,UI!$A$12:$O$51,VLOOKUP(HG$279,$B$276:$C$278,2,0),0)/1000))&gt;0),1,TRUNC(VLOOKUP($E300,'Container Panel'!$B$41:$Z$100,$D300,0)/(VLOOKUP(HG$276,UI!$A$12:$O$51,VLOOKUP(HG$279,$B$276:$C$278,2,0),0)/1000)))),"")</f>
        <v/>
      </c>
      <c r="HH300" s="145" t="str">
        <f>IFERROR(IF(AND(HH$272=list!$D$3,'Box Calculation'!HH$279&lt;&gt;"h",$E300&lt;&gt;0),0,IF(AND(HH$273=list!$D$2,$E300&lt;&gt;0,TRUNC(VLOOKUP($E300,'Container Panel'!$B$41:$Z$100,$D300,0)/(VLOOKUP(HH$276,UI!$A$12:$O$51,VLOOKUP(HH$279,$B$276:$C$278,2,0),0)/1000))&gt;0),1,TRUNC(VLOOKUP($E300,'Container Panel'!$B$41:$Z$100,$D300,0)/(VLOOKUP(HH$276,UI!$A$12:$O$51,VLOOKUP(HH$279,$B$276:$C$278,2,0),0)/1000)))),"")</f>
        <v/>
      </c>
      <c r="HI300" s="145" t="str">
        <f>IFERROR(IF(AND(HI$272=list!$D$3,'Box Calculation'!HI$279&lt;&gt;"h",$E300&lt;&gt;0),0,IF(AND(HI$273=list!$D$2,$E300&lt;&gt;0,TRUNC(VLOOKUP($E300,'Container Panel'!$B$41:$Z$100,$D300,0)/(VLOOKUP(HI$276,UI!$A$12:$O$51,VLOOKUP(HI$279,$B$276:$C$278,2,0),0)/1000))&gt;0),1,TRUNC(VLOOKUP($E300,'Container Panel'!$B$41:$Z$100,$D300,0)/(VLOOKUP(HI$276,UI!$A$12:$O$51,VLOOKUP(HI$279,$B$276:$C$278,2,0),0)/1000)))),"")</f>
        <v/>
      </c>
      <c r="HJ300" s="145" t="str">
        <f>IFERROR(IF(AND(HJ$272=list!$D$3,'Box Calculation'!HJ$279&lt;&gt;"h",$E300&lt;&gt;0),0,IF(AND(HJ$273=list!$D$2,$E300&lt;&gt;0,TRUNC(VLOOKUP($E300,'Container Panel'!$B$41:$Z$100,$D300,0)/(VLOOKUP(HJ$276,UI!$A$12:$O$51,VLOOKUP(HJ$279,$B$276:$C$278,2,0),0)/1000))&gt;0),1,TRUNC(VLOOKUP($E300,'Container Panel'!$B$41:$Z$100,$D300,0)/(VLOOKUP(HJ$276,UI!$A$12:$O$51,VLOOKUP(HJ$279,$B$276:$C$278,2,0),0)/1000)))),"")</f>
        <v/>
      </c>
      <c r="HK300" s="145" t="str">
        <f>IFERROR(IF(AND(HK$272=list!$D$3,'Box Calculation'!HK$279&lt;&gt;"h",$E300&lt;&gt;0),0,IF(AND(HK$273=list!$D$2,$E300&lt;&gt;0,TRUNC(VLOOKUP($E300,'Container Panel'!$B$41:$Z$100,$D300,0)/(VLOOKUP(HK$276,UI!$A$12:$O$51,VLOOKUP(HK$279,$B$276:$C$278,2,0),0)/1000))&gt;0),1,TRUNC(VLOOKUP($E300,'Container Panel'!$B$41:$Z$100,$D300,0)/(VLOOKUP(HK$276,UI!$A$12:$O$51,VLOOKUP(HK$279,$B$276:$C$278,2,0),0)/1000)))),"")</f>
        <v/>
      </c>
      <c r="HL300" s="145" t="str">
        <f>IFERROR(IF(AND(HL$272=list!$D$3,'Box Calculation'!HL$279&lt;&gt;"h",$E300&lt;&gt;0),0,IF(AND(HL$273=list!$D$2,$E300&lt;&gt;0,TRUNC(VLOOKUP($E300,'Container Panel'!$B$41:$Z$100,$D300,0)/(VLOOKUP(HL$276,UI!$A$12:$O$51,VLOOKUP(HL$279,$B$276:$C$278,2,0),0)/1000))&gt;0),1,TRUNC(VLOOKUP($E300,'Container Panel'!$B$41:$Z$100,$D300,0)/(VLOOKUP(HL$276,UI!$A$12:$O$51,VLOOKUP(HL$279,$B$276:$C$278,2,0),0)/1000)))),"")</f>
        <v/>
      </c>
      <c r="HM300" s="145" t="str">
        <f>IFERROR(IF(AND(HM$272=list!$D$3,'Box Calculation'!HM$279&lt;&gt;"h",$E300&lt;&gt;0),0,IF(AND(HM$273=list!$D$2,$E300&lt;&gt;0,TRUNC(VLOOKUP($E300,'Container Panel'!$B$41:$Z$100,$D300,0)/(VLOOKUP(HM$276,UI!$A$12:$O$51,VLOOKUP(HM$279,$B$276:$C$278,2,0),0)/1000))&gt;0),1,TRUNC(VLOOKUP($E300,'Container Panel'!$B$41:$Z$100,$D300,0)/(VLOOKUP(HM$276,UI!$A$12:$O$51,VLOOKUP(HM$279,$B$276:$C$278,2,0),0)/1000)))),"")</f>
        <v/>
      </c>
      <c r="HN300" s="145" t="str">
        <f>IFERROR(IF(AND(HN$272=list!$D$3,'Box Calculation'!HN$279&lt;&gt;"h",$E300&lt;&gt;0),0,IF(AND(HN$273=list!$D$2,$E300&lt;&gt;0,TRUNC(VLOOKUP($E300,'Container Panel'!$B$41:$Z$100,$D300,0)/(VLOOKUP(HN$276,UI!$A$12:$O$51,VLOOKUP(HN$279,$B$276:$C$278,2,0),0)/1000))&gt;0),1,TRUNC(VLOOKUP($E300,'Container Panel'!$B$41:$Z$100,$D300,0)/(VLOOKUP(HN$276,UI!$A$12:$O$51,VLOOKUP(HN$279,$B$276:$C$278,2,0),0)/1000)))),"")</f>
        <v/>
      </c>
      <c r="HO300" s="145" t="str">
        <f>IFERROR(IF(AND(HO$272=list!$D$3,'Box Calculation'!HO$279&lt;&gt;"h",$E300&lt;&gt;0),0,IF(AND(HO$273=list!$D$2,$E300&lt;&gt;0,TRUNC(VLOOKUP($E300,'Container Panel'!$B$41:$Z$100,$D300,0)/(VLOOKUP(HO$276,UI!$A$12:$O$51,VLOOKUP(HO$279,$B$276:$C$278,2,0),0)/1000))&gt;0),1,TRUNC(VLOOKUP($E300,'Container Panel'!$B$41:$Z$100,$D300,0)/(VLOOKUP(HO$276,UI!$A$12:$O$51,VLOOKUP(HO$279,$B$276:$C$278,2,0),0)/1000)))),"")</f>
        <v/>
      </c>
      <c r="HP300" s="145" t="str">
        <f>IFERROR(IF(AND(HP$272=list!$D$3,'Box Calculation'!HP$279&lt;&gt;"h",$E300&lt;&gt;0),0,IF(AND(HP$273=list!$D$2,$E300&lt;&gt;0,TRUNC(VLOOKUP($E300,'Container Panel'!$B$41:$Z$100,$D300,0)/(VLOOKUP(HP$276,UI!$A$12:$O$51,VLOOKUP(HP$279,$B$276:$C$278,2,0),0)/1000))&gt;0),1,TRUNC(VLOOKUP($E300,'Container Panel'!$B$41:$Z$100,$D300,0)/(VLOOKUP(HP$276,UI!$A$12:$O$51,VLOOKUP(HP$279,$B$276:$C$278,2,0),0)/1000)))),"")</f>
        <v/>
      </c>
      <c r="HQ300" s="145" t="str">
        <f>IFERROR(IF(AND(HQ$272=list!$D$3,'Box Calculation'!HQ$279&lt;&gt;"h",$E300&lt;&gt;0),0,IF(AND(HQ$273=list!$D$2,$E300&lt;&gt;0,TRUNC(VLOOKUP($E300,'Container Panel'!$B$41:$Z$100,$D300,0)/(VLOOKUP(HQ$276,UI!$A$12:$O$51,VLOOKUP(HQ$279,$B$276:$C$278,2,0),0)/1000))&gt;0),1,TRUNC(VLOOKUP($E300,'Container Panel'!$B$41:$Z$100,$D300,0)/(VLOOKUP(HQ$276,UI!$A$12:$O$51,VLOOKUP(HQ$279,$B$276:$C$278,2,0),0)/1000)))),"")</f>
        <v/>
      </c>
      <c r="HR300" s="145" t="str">
        <f>IFERROR(IF(AND(HR$272=list!$D$3,'Box Calculation'!HR$279&lt;&gt;"h",$E300&lt;&gt;0),0,IF(AND(HR$273=list!$D$2,$E300&lt;&gt;0,TRUNC(VLOOKUP($E300,'Container Panel'!$B$41:$Z$100,$D300,0)/(VLOOKUP(HR$276,UI!$A$12:$O$51,VLOOKUP(HR$279,$B$276:$C$278,2,0),0)/1000))&gt;0),1,TRUNC(VLOOKUP($E300,'Container Panel'!$B$41:$Z$100,$D300,0)/(VLOOKUP(HR$276,UI!$A$12:$O$51,VLOOKUP(HR$279,$B$276:$C$278,2,0),0)/1000)))),"")</f>
        <v/>
      </c>
      <c r="HS300" s="145" t="str">
        <f>IFERROR(IF(AND(HS$272=list!$D$3,'Box Calculation'!HS$279&lt;&gt;"h",$E300&lt;&gt;0),0,IF(AND(HS$273=list!$D$2,$E300&lt;&gt;0,TRUNC(VLOOKUP($E300,'Container Panel'!$B$41:$Z$100,$D300,0)/(VLOOKUP(HS$276,UI!$A$12:$O$51,VLOOKUP(HS$279,$B$276:$C$278,2,0),0)/1000))&gt;0),1,TRUNC(VLOOKUP($E300,'Container Panel'!$B$41:$Z$100,$D300,0)/(VLOOKUP(HS$276,UI!$A$12:$O$51,VLOOKUP(HS$279,$B$276:$C$278,2,0),0)/1000)))),"")</f>
        <v/>
      </c>
      <c r="HT300" s="145" t="str">
        <f>IFERROR(IF(AND(HT$272=list!$D$3,'Box Calculation'!HT$279&lt;&gt;"h",$E300&lt;&gt;0),0,IF(AND(HT$273=list!$D$2,$E300&lt;&gt;0,TRUNC(VLOOKUP($E300,'Container Panel'!$B$41:$Z$100,$D300,0)/(VLOOKUP(HT$276,UI!$A$12:$O$51,VLOOKUP(HT$279,$B$276:$C$278,2,0),0)/1000))&gt;0),1,TRUNC(VLOOKUP($E300,'Container Panel'!$B$41:$Z$100,$D300,0)/(VLOOKUP(HT$276,UI!$A$12:$O$51,VLOOKUP(HT$279,$B$276:$C$278,2,0),0)/1000)))),"")</f>
        <v/>
      </c>
      <c r="HU300" s="145" t="str">
        <f>IFERROR(IF(AND(HU$272=list!$D$3,'Box Calculation'!HU$279&lt;&gt;"h",$E300&lt;&gt;0),0,IF(AND(HU$273=list!$D$2,$E300&lt;&gt;0,TRUNC(VLOOKUP($E300,'Container Panel'!$B$41:$Z$100,$D300,0)/(VLOOKUP(HU$276,UI!$A$12:$O$51,VLOOKUP(HU$279,$B$276:$C$278,2,0),0)/1000))&gt;0),1,TRUNC(VLOOKUP($E300,'Container Panel'!$B$41:$Z$100,$D300,0)/(VLOOKUP(HU$276,UI!$A$12:$O$51,VLOOKUP(HU$279,$B$276:$C$278,2,0),0)/1000)))),"")</f>
        <v/>
      </c>
      <c r="HV300" s="145" t="str">
        <f>IFERROR(IF(AND(HV$272=list!$D$3,'Box Calculation'!HV$279&lt;&gt;"h",$E300&lt;&gt;0),0,IF(AND(HV$273=list!$D$2,$E300&lt;&gt;0,TRUNC(VLOOKUP($E300,'Container Panel'!$B$41:$Z$100,$D300,0)/(VLOOKUP(HV$276,UI!$A$12:$O$51,VLOOKUP(HV$279,$B$276:$C$278,2,0),0)/1000))&gt;0),1,TRUNC(VLOOKUP($E300,'Container Panel'!$B$41:$Z$100,$D300,0)/(VLOOKUP(HV$276,UI!$A$12:$O$51,VLOOKUP(HV$279,$B$276:$C$278,2,0),0)/1000)))),"")</f>
        <v/>
      </c>
      <c r="HW300" s="145" t="str">
        <f>IFERROR(IF(AND(HW$272=list!$D$3,'Box Calculation'!HW$279&lt;&gt;"h",$E300&lt;&gt;0),0,IF(AND(HW$273=list!$D$2,$E300&lt;&gt;0,TRUNC(VLOOKUP($E300,'Container Panel'!$B$41:$Z$100,$D300,0)/(VLOOKUP(HW$276,UI!$A$12:$O$51,VLOOKUP(HW$279,$B$276:$C$278,2,0),0)/1000))&gt;0),1,TRUNC(VLOOKUP($E300,'Container Panel'!$B$41:$Z$100,$D300,0)/(VLOOKUP(HW$276,UI!$A$12:$O$51,VLOOKUP(HW$279,$B$276:$C$278,2,0),0)/1000)))),"")</f>
        <v/>
      </c>
      <c r="HX300" s="145" t="str">
        <f>IFERROR(IF(AND(HX$272=list!$D$3,'Box Calculation'!HX$279&lt;&gt;"h",$E300&lt;&gt;0),0,IF(AND(HX$273=list!$D$2,$E300&lt;&gt;0,TRUNC(VLOOKUP($E300,'Container Panel'!$B$41:$Z$100,$D300,0)/(VLOOKUP(HX$276,UI!$A$12:$O$51,VLOOKUP(HX$279,$B$276:$C$278,2,0),0)/1000))&gt;0),1,TRUNC(VLOOKUP($E300,'Container Panel'!$B$41:$Z$100,$D300,0)/(VLOOKUP(HX$276,UI!$A$12:$O$51,VLOOKUP(HX$279,$B$276:$C$278,2,0),0)/1000)))),"")</f>
        <v/>
      </c>
      <c r="HY300" s="145" t="str">
        <f>IFERROR(IF(AND(HY$272=list!$D$3,'Box Calculation'!HY$279&lt;&gt;"h",$E300&lt;&gt;0),0,IF(AND(HY$273=list!$D$2,$E300&lt;&gt;0,TRUNC(VLOOKUP($E300,'Container Panel'!$B$41:$Z$100,$D300,0)/(VLOOKUP(HY$276,UI!$A$12:$O$51,VLOOKUP(HY$279,$B$276:$C$278,2,0),0)/1000))&gt;0),1,TRUNC(VLOOKUP($E300,'Container Panel'!$B$41:$Z$100,$D300,0)/(VLOOKUP(HY$276,UI!$A$12:$O$51,VLOOKUP(HY$279,$B$276:$C$278,2,0),0)/1000)))),"")</f>
        <v/>
      </c>
      <c r="HZ300" s="145" t="str">
        <f>IFERROR(IF(AND(HZ$272=list!$D$3,'Box Calculation'!HZ$279&lt;&gt;"h",$E300&lt;&gt;0),0,IF(AND(HZ$273=list!$D$2,$E300&lt;&gt;0,TRUNC(VLOOKUP($E300,'Container Panel'!$B$41:$Z$100,$D300,0)/(VLOOKUP(HZ$276,UI!$A$12:$O$51,VLOOKUP(HZ$279,$B$276:$C$278,2,0),0)/1000))&gt;0),1,TRUNC(VLOOKUP($E300,'Container Panel'!$B$41:$Z$100,$D300,0)/(VLOOKUP(HZ$276,UI!$A$12:$O$51,VLOOKUP(HZ$279,$B$276:$C$278,2,0),0)/1000)))),"")</f>
        <v/>
      </c>
      <c r="IA300" s="145" t="str">
        <f>IFERROR(IF(AND(IA$272=list!$D$3,'Box Calculation'!IA$279&lt;&gt;"h",$E300&lt;&gt;0),0,IF(AND(IA$273=list!$D$2,$E300&lt;&gt;0,TRUNC(VLOOKUP($E300,'Container Panel'!$B$41:$Z$100,$D300,0)/(VLOOKUP(IA$276,UI!$A$12:$O$51,VLOOKUP(IA$279,$B$276:$C$278,2,0),0)/1000))&gt;0),1,TRUNC(VLOOKUP($E300,'Container Panel'!$B$41:$Z$100,$D300,0)/(VLOOKUP(IA$276,UI!$A$12:$O$51,VLOOKUP(IA$279,$B$276:$C$278,2,0),0)/1000)))),"")</f>
        <v/>
      </c>
      <c r="IB300" s="145" t="str">
        <f>IFERROR(IF(AND(IB$272=list!$D$3,'Box Calculation'!IB$279&lt;&gt;"h",$E300&lt;&gt;0),0,IF(AND(IB$273=list!$D$2,$E300&lt;&gt;0,TRUNC(VLOOKUP($E300,'Container Panel'!$B$41:$Z$100,$D300,0)/(VLOOKUP(IB$276,UI!$A$12:$O$51,VLOOKUP(IB$279,$B$276:$C$278,2,0),0)/1000))&gt;0),1,TRUNC(VLOOKUP($E300,'Container Panel'!$B$41:$Z$100,$D300,0)/(VLOOKUP(IB$276,UI!$A$12:$O$51,VLOOKUP(IB$279,$B$276:$C$278,2,0),0)/1000)))),"")</f>
        <v/>
      </c>
      <c r="IC300" s="145" t="str">
        <f>IFERROR(IF(AND(IC$272=list!$D$3,'Box Calculation'!IC$279&lt;&gt;"h",$E300&lt;&gt;0),0,IF(AND(IC$273=list!$D$2,$E300&lt;&gt;0,TRUNC(VLOOKUP($E300,'Container Panel'!$B$41:$Z$100,$D300,0)/(VLOOKUP(IC$276,UI!$A$12:$O$51,VLOOKUP(IC$279,$B$276:$C$278,2,0),0)/1000))&gt;0),1,TRUNC(VLOOKUP($E300,'Container Panel'!$B$41:$Z$100,$D300,0)/(VLOOKUP(IC$276,UI!$A$12:$O$51,VLOOKUP(IC$279,$B$276:$C$278,2,0),0)/1000)))),"")</f>
        <v/>
      </c>
      <c r="ID300" s="145" t="str">
        <f>IFERROR(IF(AND(ID$272=list!$D$3,'Box Calculation'!ID$279&lt;&gt;"h",$E300&lt;&gt;0),0,IF(AND(ID$273=list!$D$2,$E300&lt;&gt;0,TRUNC(VLOOKUP($E300,'Container Panel'!$B$41:$Z$100,$D300,0)/(VLOOKUP(ID$276,UI!$A$12:$O$51,VLOOKUP(ID$279,$B$276:$C$278,2,0),0)/1000))&gt;0),1,TRUNC(VLOOKUP($E300,'Container Panel'!$B$41:$Z$100,$D300,0)/(VLOOKUP(ID$276,UI!$A$12:$O$51,VLOOKUP(ID$279,$B$276:$C$278,2,0),0)/1000)))),"")</f>
        <v/>
      </c>
      <c r="IE300" s="145" t="str">
        <f>IFERROR(IF(AND(IE$272=list!$D$3,'Box Calculation'!IE$279&lt;&gt;"h",$E300&lt;&gt;0),0,IF(AND(IE$273=list!$D$2,$E300&lt;&gt;0,TRUNC(VLOOKUP($E300,'Container Panel'!$B$41:$Z$100,$D300,0)/(VLOOKUP(IE$276,UI!$A$12:$O$51,VLOOKUP(IE$279,$B$276:$C$278,2,0),0)/1000))&gt;0),1,TRUNC(VLOOKUP($E300,'Container Panel'!$B$41:$Z$100,$D300,0)/(VLOOKUP(IE$276,UI!$A$12:$O$51,VLOOKUP(IE$279,$B$276:$C$278,2,0),0)/1000)))),"")</f>
        <v/>
      </c>
      <c r="IF300" s="145" t="str">
        <f>IFERROR(IF(AND(IF$272=list!$D$3,'Box Calculation'!IF$279&lt;&gt;"h",$E300&lt;&gt;0),0,IF(AND(IF$273=list!$D$2,$E300&lt;&gt;0,TRUNC(VLOOKUP($E300,'Container Panel'!$B$41:$Z$100,$D300,0)/(VLOOKUP(IF$276,UI!$A$12:$O$51,VLOOKUP(IF$279,$B$276:$C$278,2,0),0)/1000))&gt;0),1,TRUNC(VLOOKUP($E300,'Container Panel'!$B$41:$Z$100,$D300,0)/(VLOOKUP(IF$276,UI!$A$12:$O$51,VLOOKUP(IF$279,$B$276:$C$278,2,0),0)/1000)))),"")</f>
        <v/>
      </c>
      <c r="IG300" s="145" t="str">
        <f>IFERROR(IF(AND(IG$272=list!$D$3,'Box Calculation'!IG$279&lt;&gt;"h",$E300&lt;&gt;0),0,IF(AND(IG$273=list!$D$2,$E300&lt;&gt;0,TRUNC(VLOOKUP($E300,'Container Panel'!$B$41:$Z$100,$D300,0)/(VLOOKUP(IG$276,UI!$A$12:$O$51,VLOOKUP(IG$279,$B$276:$C$278,2,0),0)/1000))&gt;0),1,TRUNC(VLOOKUP($E300,'Container Panel'!$B$41:$Z$100,$D300,0)/(VLOOKUP(IG$276,UI!$A$12:$O$51,VLOOKUP(IG$279,$B$276:$C$278,2,0),0)/1000)))),"")</f>
        <v/>
      </c>
      <c r="IH300" s="145" t="str">
        <f>IFERROR(IF(AND(IH$272=list!$D$3,'Box Calculation'!IH$279&lt;&gt;"h",$E300&lt;&gt;0),0,IF(AND(IH$273=list!$D$2,$E300&lt;&gt;0,TRUNC(VLOOKUP($E300,'Container Panel'!$B$41:$Z$100,$D300,0)/(VLOOKUP(IH$276,UI!$A$12:$O$51,VLOOKUP(IH$279,$B$276:$C$278,2,0),0)/1000))&gt;0),1,TRUNC(VLOOKUP($E300,'Container Panel'!$B$41:$Z$100,$D300,0)/(VLOOKUP(IH$276,UI!$A$12:$O$51,VLOOKUP(IH$279,$B$276:$C$278,2,0),0)/1000)))),"")</f>
        <v/>
      </c>
      <c r="II300" s="145" t="str">
        <f>IFERROR(IF(AND(II$272=list!$D$3,'Box Calculation'!II$279&lt;&gt;"h",$E300&lt;&gt;0),0,IF(AND(II$273=list!$D$2,$E300&lt;&gt;0,TRUNC(VLOOKUP($E300,'Container Panel'!$B$41:$Z$100,$D300,0)/(VLOOKUP(II$276,UI!$A$12:$O$51,VLOOKUP(II$279,$B$276:$C$278,2,0),0)/1000))&gt;0),1,TRUNC(VLOOKUP($E300,'Container Panel'!$B$41:$Z$100,$D300,0)/(VLOOKUP(II$276,UI!$A$12:$O$51,VLOOKUP(II$279,$B$276:$C$278,2,0),0)/1000)))),"")</f>
        <v/>
      </c>
      <c r="IJ300" s="145" t="str">
        <f>IFERROR(IF(AND(IJ$272=list!$D$3,'Box Calculation'!IJ$279&lt;&gt;"h",$E300&lt;&gt;0),0,IF(AND(IJ$273=list!$D$2,$E300&lt;&gt;0,TRUNC(VLOOKUP($E300,'Container Panel'!$B$41:$Z$100,$D300,0)/(VLOOKUP(IJ$276,UI!$A$12:$O$51,VLOOKUP(IJ$279,$B$276:$C$278,2,0),0)/1000))&gt;0),1,TRUNC(VLOOKUP($E300,'Container Panel'!$B$41:$Z$100,$D300,0)/(VLOOKUP(IJ$276,UI!$A$12:$O$51,VLOOKUP(IJ$279,$B$276:$C$278,2,0),0)/1000)))),"")</f>
        <v/>
      </c>
      <c r="IK300" s="145" t="str">
        <f>IFERROR(IF(AND(IK$272=list!$D$3,'Box Calculation'!IK$279&lt;&gt;"h",$E300&lt;&gt;0),0,IF(AND(IK$273=list!$D$2,$E300&lt;&gt;0,TRUNC(VLOOKUP($E300,'Container Panel'!$B$41:$Z$100,$D300,0)/(VLOOKUP(IK$276,UI!$A$12:$O$51,VLOOKUP(IK$279,$B$276:$C$278,2,0),0)/1000))&gt;0),1,TRUNC(VLOOKUP($E300,'Container Panel'!$B$41:$Z$100,$D300,0)/(VLOOKUP(IK$276,UI!$A$12:$O$51,VLOOKUP(IK$279,$B$276:$C$278,2,0),0)/1000)))),"")</f>
        <v/>
      </c>
      <c r="IL300" s="145" t="str">
        <f>IFERROR(IF(AND(IL$272=list!$D$3,'Box Calculation'!IL$279&lt;&gt;"h",$E300&lt;&gt;0),0,IF(AND(IL$273=list!$D$2,$E300&lt;&gt;0,TRUNC(VLOOKUP($E300,'Container Panel'!$B$41:$Z$100,$D300,0)/(VLOOKUP(IL$276,UI!$A$12:$O$51,VLOOKUP(IL$279,$B$276:$C$278,2,0),0)/1000))&gt;0),1,TRUNC(VLOOKUP($E300,'Container Panel'!$B$41:$Z$100,$D300,0)/(VLOOKUP(IL$276,UI!$A$12:$O$51,VLOOKUP(IL$279,$B$276:$C$278,2,0),0)/1000)))),"")</f>
        <v/>
      </c>
    </row>
    <row r="301" spans="2:246">
      <c r="B301" s="74">
        <v>21</v>
      </c>
      <c r="C301" s="74">
        <f t="shared" si="191"/>
        <v>8</v>
      </c>
      <c r="D301" s="163">
        <f>MOD(B301,3)+'Container Panel'!$Q$38</f>
        <v>16</v>
      </c>
      <c r="E301" s="143" t="str">
        <f t="shared" si="192"/>
        <v>D</v>
      </c>
      <c r="F301" s="144" t="s">
        <v>75</v>
      </c>
      <c r="G301" s="145">
        <f>IFERROR(TRUNC(VLOOKUP($E301,'Container Panel'!$B$41:$Z$100,$D301,0)/(VLOOKUP(G$276,UI!$A$12:$O$51,VLOOKUP(G$277,$B$276:$C$278,2,0),0)/1000)),"")</f>
        <v>3</v>
      </c>
      <c r="H301" s="145">
        <f>IFERROR(TRUNC(VLOOKUP($E301,'Container Panel'!$B$41:$Z$100,$D301,0)/(VLOOKUP(H$276,UI!$A$12:$O$51,VLOOKUP(H$277,$B$276:$C$278,2,0),0)/1000)),"")</f>
        <v>3</v>
      </c>
      <c r="I301" s="145">
        <f>IFERROR(TRUNC(VLOOKUP($E301,'Container Panel'!$B$41:$Z$100,$D301,0)/(VLOOKUP(I$276,UI!$A$12:$O$51,VLOOKUP(I$277,$B$276:$C$278,2,0),0)/1000)),"")</f>
        <v>9</v>
      </c>
      <c r="J301" s="145">
        <f>IFERROR(TRUNC(VLOOKUP($E301,'Container Panel'!$B$41:$Z$100,$D301,0)/(VLOOKUP(J$276,UI!$A$12:$O$51,VLOOKUP(J$277,$B$276:$C$278,2,0),0)/1000)),"")</f>
        <v>9</v>
      </c>
      <c r="K301" s="145">
        <f>IFERROR(TRUNC(VLOOKUP($E301,'Container Panel'!$B$41:$Z$100,$D301,0)/(VLOOKUP(K$276,UI!$A$12:$O$51,VLOOKUP(K$277,$B$276:$C$278,2,0),0)/1000)),"")</f>
        <v>4</v>
      </c>
      <c r="L301" s="145">
        <f>IFERROR(TRUNC(VLOOKUP($E301,'Container Panel'!$B$41:$Z$100,$D301,0)/(VLOOKUP(L$276,UI!$A$12:$O$51,VLOOKUP(L$277,$B$276:$C$278,2,0),0)/1000)),"")</f>
        <v>4</v>
      </c>
      <c r="M301" s="145">
        <f>IFERROR(TRUNC(VLOOKUP($E301,'Container Panel'!$B$41:$Z$100,$D301,0)/(VLOOKUP(M$276,UI!$A$12:$O$51,VLOOKUP(M$277,$B$276:$C$278,2,0),0)/1000)),"")</f>
        <v>2</v>
      </c>
      <c r="N301" s="145">
        <f>IFERROR(TRUNC(VLOOKUP($E301,'Container Panel'!$B$41:$Z$100,$D301,0)/(VLOOKUP(N$276,UI!$A$12:$O$51,VLOOKUP(N$277,$B$276:$C$278,2,0),0)/1000)),"")</f>
        <v>2</v>
      </c>
      <c r="O301" s="145">
        <f>IFERROR(TRUNC(VLOOKUP($E301,'Container Panel'!$B$41:$Z$100,$D301,0)/(VLOOKUP(O$276,UI!$A$12:$O$51,VLOOKUP(O$277,$B$276:$C$278,2,0),0)/1000)),"")</f>
        <v>2</v>
      </c>
      <c r="P301" s="145">
        <f>IFERROR(TRUNC(VLOOKUP($E301,'Container Panel'!$B$41:$Z$100,$D301,0)/(VLOOKUP(P$276,UI!$A$12:$O$51,VLOOKUP(P$277,$B$276:$C$278,2,0),0)/1000)),"")</f>
        <v>2</v>
      </c>
      <c r="Q301" s="145">
        <f>IFERROR(TRUNC(VLOOKUP($E301,'Container Panel'!$B$41:$Z$100,$D301,0)/(VLOOKUP(Q$276,UI!$A$12:$O$51,VLOOKUP(Q$277,$B$276:$C$278,2,0),0)/1000)),"")</f>
        <v>7</v>
      </c>
      <c r="R301" s="145">
        <f>IFERROR(TRUNC(VLOOKUP($E301,'Container Panel'!$B$41:$Z$100,$D301,0)/(VLOOKUP(R$276,UI!$A$12:$O$51,VLOOKUP(R$277,$B$276:$C$278,2,0),0)/1000)),"")</f>
        <v>7</v>
      </c>
      <c r="S301" s="145" t="str">
        <f>IFERROR(TRUNC(VLOOKUP($E301,'Container Panel'!$B$41:$Z$100,$D301,0)/(VLOOKUP(S$276,UI!$A$12:$O$51,VLOOKUP(S$277,$B$276:$C$278,2,0),0)/1000)),"")</f>
        <v/>
      </c>
      <c r="T301" s="145" t="str">
        <f>IFERROR(TRUNC(VLOOKUP($E301,'Container Panel'!$B$41:$Z$100,$D301,0)/(VLOOKUP(T$276,UI!$A$12:$O$51,VLOOKUP(T$277,$B$276:$C$278,2,0),0)/1000)),"")</f>
        <v/>
      </c>
      <c r="U301" s="145" t="str">
        <f>IFERROR(TRUNC(VLOOKUP($E301,'Container Panel'!$B$41:$Z$100,$D301,0)/(VLOOKUP(U$276,UI!$A$12:$O$51,VLOOKUP(U$277,$B$276:$C$278,2,0),0)/1000)),"")</f>
        <v/>
      </c>
      <c r="V301" s="145" t="str">
        <f>IFERROR(TRUNC(VLOOKUP($E301,'Container Panel'!$B$41:$Z$100,$D301,0)/(VLOOKUP(V$276,UI!$A$12:$O$51,VLOOKUP(V$277,$B$276:$C$278,2,0),0)/1000)),"")</f>
        <v/>
      </c>
      <c r="W301" s="145" t="str">
        <f>IFERROR(TRUNC(VLOOKUP($E301,'Container Panel'!$B$41:$Z$100,$D301,0)/(VLOOKUP(W$276,UI!$A$12:$O$51,VLOOKUP(W$277,$B$276:$C$278,2,0),0)/1000)),"")</f>
        <v/>
      </c>
      <c r="X301" s="145" t="str">
        <f>IFERROR(TRUNC(VLOOKUP($E301,'Container Panel'!$B$41:$Z$100,$D301,0)/(VLOOKUP(X$276,UI!$A$12:$O$51,VLOOKUP(X$277,$B$276:$C$278,2,0),0)/1000)),"")</f>
        <v/>
      </c>
      <c r="Y301" s="145" t="str">
        <f>IFERROR(TRUNC(VLOOKUP($E301,'Container Panel'!$B$41:$Z$100,$D301,0)/(VLOOKUP(Y$276,UI!$A$12:$O$51,VLOOKUP(Y$277,$B$276:$C$278,2,0),0)/1000)),"")</f>
        <v/>
      </c>
      <c r="Z301" s="145" t="str">
        <f>IFERROR(TRUNC(VLOOKUP($E301,'Container Panel'!$B$41:$Z$100,$D301,0)/(VLOOKUP(Z$276,UI!$A$12:$O$51,VLOOKUP(Z$277,$B$276:$C$278,2,0),0)/1000)),"")</f>
        <v/>
      </c>
      <c r="AA301" s="145" t="str">
        <f>IFERROR(TRUNC(VLOOKUP($E301,'Container Panel'!$B$41:$Z$100,$D301,0)/(VLOOKUP(AA$276,UI!$A$12:$O$51,VLOOKUP(AA$277,$B$276:$C$278,2,0),0)/1000)),"")</f>
        <v/>
      </c>
      <c r="AB301" s="145" t="str">
        <f>IFERROR(TRUNC(VLOOKUP($E301,'Container Panel'!$B$41:$Z$100,$D301,0)/(VLOOKUP(AB$276,UI!$A$12:$O$51,VLOOKUP(AB$277,$B$276:$C$278,2,0),0)/1000)),"")</f>
        <v/>
      </c>
      <c r="AC301" s="145" t="str">
        <f>IFERROR(TRUNC(VLOOKUP($E301,'Container Panel'!$B$41:$Z$100,$D301,0)/(VLOOKUP(AC$276,UI!$A$12:$O$51,VLOOKUP(AC$277,$B$276:$C$278,2,0),0)/1000)),"")</f>
        <v/>
      </c>
      <c r="AD301" s="145" t="str">
        <f>IFERROR(TRUNC(VLOOKUP($E301,'Container Panel'!$B$41:$Z$100,$D301,0)/(VLOOKUP(AD$276,UI!$A$12:$O$51,VLOOKUP(AD$277,$B$276:$C$278,2,0),0)/1000)),"")</f>
        <v/>
      </c>
      <c r="AE301" s="145" t="str">
        <f>IFERROR(TRUNC(VLOOKUP($E301,'Container Panel'!$B$41:$Z$100,$D301,0)/(VLOOKUP(AE$276,UI!$A$12:$O$51,VLOOKUP(AE$277,$B$276:$C$278,2,0),0)/1000)),"")</f>
        <v/>
      </c>
      <c r="AF301" s="145" t="str">
        <f>IFERROR(TRUNC(VLOOKUP($E301,'Container Panel'!$B$41:$Z$100,$D301,0)/(VLOOKUP(AF$276,UI!$A$12:$O$51,VLOOKUP(AF$277,$B$276:$C$278,2,0),0)/1000)),"")</f>
        <v/>
      </c>
      <c r="AG301" s="145" t="str">
        <f>IFERROR(TRUNC(VLOOKUP($E301,'Container Panel'!$B$41:$Z$100,$D301,0)/(VLOOKUP(AG$276,UI!$A$12:$O$51,VLOOKUP(AG$277,$B$276:$C$278,2,0),0)/1000)),"")</f>
        <v/>
      </c>
      <c r="AH301" s="145" t="str">
        <f>IFERROR(TRUNC(VLOOKUP($E301,'Container Panel'!$B$41:$Z$100,$D301,0)/(VLOOKUP(AH$276,UI!$A$12:$O$51,VLOOKUP(AH$277,$B$276:$C$278,2,0),0)/1000)),"")</f>
        <v/>
      </c>
      <c r="AI301" s="145" t="str">
        <f>IFERROR(TRUNC(VLOOKUP($E301,'Container Panel'!$B$41:$Z$100,$D301,0)/(VLOOKUP(AI$276,UI!$A$12:$O$51,VLOOKUP(AI$277,$B$276:$C$278,2,0),0)/1000)),"")</f>
        <v/>
      </c>
      <c r="AJ301" s="145" t="str">
        <f>IFERROR(TRUNC(VLOOKUP($E301,'Container Panel'!$B$41:$Z$100,$D301,0)/(VLOOKUP(AJ$276,UI!$A$12:$O$51,VLOOKUP(AJ$277,$B$276:$C$278,2,0),0)/1000)),"")</f>
        <v/>
      </c>
      <c r="AK301" s="145" t="str">
        <f>IFERROR(TRUNC(VLOOKUP($E301,'Container Panel'!$B$41:$Z$100,$D301,0)/(VLOOKUP(AK$276,UI!$A$12:$O$51,VLOOKUP(AK$277,$B$276:$C$278,2,0),0)/1000)),"")</f>
        <v/>
      </c>
      <c r="AL301" s="145" t="str">
        <f>IFERROR(TRUNC(VLOOKUP($E301,'Container Panel'!$B$41:$Z$100,$D301,0)/(VLOOKUP(AL$276,UI!$A$12:$O$51,VLOOKUP(AL$277,$B$276:$C$278,2,0),0)/1000)),"")</f>
        <v/>
      </c>
      <c r="AM301" s="145" t="str">
        <f>IFERROR(TRUNC(VLOOKUP($E301,'Container Panel'!$B$41:$Z$100,$D301,0)/(VLOOKUP(AM$276,UI!$A$12:$O$51,VLOOKUP(AM$277,$B$276:$C$278,2,0),0)/1000)),"")</f>
        <v/>
      </c>
      <c r="AN301" s="145" t="str">
        <f>IFERROR(TRUNC(VLOOKUP($E301,'Container Panel'!$B$41:$Z$100,$D301,0)/(VLOOKUP(AN$276,UI!$A$12:$O$51,VLOOKUP(AN$277,$B$276:$C$278,2,0),0)/1000)),"")</f>
        <v/>
      </c>
      <c r="AO301" s="145" t="str">
        <f>IFERROR(TRUNC(VLOOKUP($E301,'Container Panel'!$B$41:$Z$100,$D301,0)/(VLOOKUP(AO$276,UI!$A$12:$O$51,VLOOKUP(AO$277,$B$276:$C$278,2,0),0)/1000)),"")</f>
        <v/>
      </c>
      <c r="AP301" s="145" t="str">
        <f>IFERROR(TRUNC(VLOOKUP($E301,'Container Panel'!$B$41:$Z$100,$D301,0)/(VLOOKUP(AP$276,UI!$A$12:$O$51,VLOOKUP(AP$277,$B$276:$C$278,2,0),0)/1000)),"")</f>
        <v/>
      </c>
      <c r="AQ301" s="145" t="str">
        <f>IFERROR(TRUNC(VLOOKUP($E301,'Container Panel'!$B$41:$Z$100,$D301,0)/(VLOOKUP(AQ$276,UI!$A$12:$O$51,VLOOKUP(AQ$277,$B$276:$C$278,2,0),0)/1000)),"")</f>
        <v/>
      </c>
      <c r="AR301" s="145" t="str">
        <f>IFERROR(TRUNC(VLOOKUP($E301,'Container Panel'!$B$41:$Z$100,$D301,0)/(VLOOKUP(AR$276,UI!$A$12:$O$51,VLOOKUP(AR$277,$B$276:$C$278,2,0),0)/1000)),"")</f>
        <v/>
      </c>
      <c r="AS301" s="145" t="str">
        <f>IFERROR(TRUNC(VLOOKUP($E301,'Container Panel'!$B$41:$Z$100,$D301,0)/(VLOOKUP(AS$276,UI!$A$12:$O$51,VLOOKUP(AS$277,$B$276:$C$278,2,0),0)/1000)),"")</f>
        <v/>
      </c>
      <c r="AT301" s="145" t="str">
        <f>IFERROR(TRUNC(VLOOKUP($E301,'Container Panel'!$B$41:$Z$100,$D301,0)/(VLOOKUP(AT$276,UI!$A$12:$O$51,VLOOKUP(AT$277,$B$276:$C$278,2,0),0)/1000)),"")</f>
        <v/>
      </c>
      <c r="AU301" s="145" t="str">
        <f>IFERROR(TRUNC(VLOOKUP($E301,'Container Panel'!$B$41:$Z$100,$D301,0)/(VLOOKUP(AU$276,UI!$A$12:$O$51,VLOOKUP(AU$277,$B$276:$C$278,2,0),0)/1000)),"")</f>
        <v/>
      </c>
      <c r="AV301" s="145" t="str">
        <f>IFERROR(TRUNC(VLOOKUP($E301,'Container Panel'!$B$41:$Z$100,$D301,0)/(VLOOKUP(AV$276,UI!$A$12:$O$51,VLOOKUP(AV$277,$B$276:$C$278,2,0),0)/1000)),"")</f>
        <v/>
      </c>
      <c r="AW301" s="145" t="str">
        <f>IFERROR(TRUNC(VLOOKUP($E301,'Container Panel'!$B$41:$Z$100,$D301,0)/(VLOOKUP(AW$276,UI!$A$12:$O$51,VLOOKUP(AW$277,$B$276:$C$278,2,0),0)/1000)),"")</f>
        <v/>
      </c>
      <c r="AX301" s="145" t="str">
        <f>IFERROR(TRUNC(VLOOKUP($E301,'Container Panel'!$B$41:$Z$100,$D301,0)/(VLOOKUP(AX$276,UI!$A$12:$O$51,VLOOKUP(AX$277,$B$276:$C$278,2,0),0)/1000)),"")</f>
        <v/>
      </c>
      <c r="AY301" s="145" t="str">
        <f>IFERROR(TRUNC(VLOOKUP($E301,'Container Panel'!$B$41:$Z$100,$D301,0)/(VLOOKUP(AY$276,UI!$A$12:$O$51,VLOOKUP(AY$277,$B$276:$C$278,2,0),0)/1000)),"")</f>
        <v/>
      </c>
      <c r="AZ301" s="145" t="str">
        <f>IFERROR(TRUNC(VLOOKUP($E301,'Container Panel'!$B$41:$Z$100,$D301,0)/(VLOOKUP(AZ$276,UI!$A$12:$O$51,VLOOKUP(AZ$277,$B$276:$C$278,2,0),0)/1000)),"")</f>
        <v/>
      </c>
      <c r="BA301" s="145" t="str">
        <f>IFERROR(TRUNC(VLOOKUP($E301,'Container Panel'!$B$41:$Z$100,$D301,0)/(VLOOKUP(BA$276,UI!$A$12:$O$51,VLOOKUP(BA$277,$B$276:$C$278,2,0),0)/1000)),"")</f>
        <v/>
      </c>
      <c r="BB301" s="145" t="str">
        <f>IFERROR(TRUNC(VLOOKUP($E301,'Container Panel'!$B$41:$Z$100,$D301,0)/(VLOOKUP(BB$276,UI!$A$12:$O$51,VLOOKUP(BB$277,$B$276:$C$278,2,0),0)/1000)),"")</f>
        <v/>
      </c>
      <c r="BC301" s="145" t="str">
        <f>IFERROR(TRUNC(VLOOKUP($E301,'Container Panel'!$B$41:$Z$100,$D301,0)/(VLOOKUP(BC$276,UI!$A$12:$O$51,VLOOKUP(BC$277,$B$276:$C$278,2,0),0)/1000)),"")</f>
        <v/>
      </c>
      <c r="BD301" s="145" t="str">
        <f>IFERROR(TRUNC(VLOOKUP($E301,'Container Panel'!$B$41:$Z$100,$D301,0)/(VLOOKUP(BD$276,UI!$A$12:$O$51,VLOOKUP(BD$277,$B$276:$C$278,2,0),0)/1000)),"")</f>
        <v/>
      </c>
      <c r="BE301" s="145" t="str">
        <f>IFERROR(TRUNC(VLOOKUP($E301,'Container Panel'!$B$41:$Z$100,$D301,0)/(VLOOKUP(BE$276,UI!$A$12:$O$51,VLOOKUP(BE$277,$B$276:$C$278,2,0),0)/1000)),"")</f>
        <v/>
      </c>
      <c r="BF301" s="145" t="str">
        <f>IFERROR(TRUNC(VLOOKUP($E301,'Container Panel'!$B$41:$Z$100,$D301,0)/(VLOOKUP(BF$276,UI!$A$12:$O$51,VLOOKUP(BF$277,$B$276:$C$278,2,0),0)/1000)),"")</f>
        <v/>
      </c>
      <c r="BG301" s="145" t="str">
        <f>IFERROR(TRUNC(VLOOKUP($E301,'Container Panel'!$B$41:$Z$100,$D301,0)/(VLOOKUP(BG$276,UI!$A$12:$O$51,VLOOKUP(BG$277,$B$276:$C$278,2,0),0)/1000)),"")</f>
        <v/>
      </c>
      <c r="BH301" s="145" t="str">
        <f>IFERROR(TRUNC(VLOOKUP($E301,'Container Panel'!$B$41:$Z$100,$D301,0)/(VLOOKUP(BH$276,UI!$A$12:$O$51,VLOOKUP(BH$277,$B$276:$C$278,2,0),0)/1000)),"")</f>
        <v/>
      </c>
      <c r="BI301" s="145" t="str">
        <f>IFERROR(TRUNC(VLOOKUP($E301,'Container Panel'!$B$41:$Z$100,$D301,0)/(VLOOKUP(BI$276,UI!$A$12:$O$51,VLOOKUP(BI$277,$B$276:$C$278,2,0),0)/1000)),"")</f>
        <v/>
      </c>
      <c r="BJ301" s="145" t="str">
        <f>IFERROR(TRUNC(VLOOKUP($E301,'Container Panel'!$B$41:$Z$100,$D301,0)/(VLOOKUP(BJ$276,UI!$A$12:$O$51,VLOOKUP(BJ$277,$B$276:$C$278,2,0),0)/1000)),"")</f>
        <v/>
      </c>
      <c r="BK301" s="145" t="str">
        <f>IFERROR(TRUNC(VLOOKUP($E301,'Container Panel'!$B$41:$Z$100,$D301,0)/(VLOOKUP(BK$276,UI!$A$12:$O$51,VLOOKUP(BK$277,$B$276:$C$278,2,0),0)/1000)),"")</f>
        <v/>
      </c>
      <c r="BL301" s="145" t="str">
        <f>IFERROR(TRUNC(VLOOKUP($E301,'Container Panel'!$B$41:$Z$100,$D301,0)/(VLOOKUP(BL$276,UI!$A$12:$O$51,VLOOKUP(BL$277,$B$276:$C$278,2,0),0)/1000)),"")</f>
        <v/>
      </c>
      <c r="BM301" s="145" t="str">
        <f>IFERROR(TRUNC(VLOOKUP($E301,'Container Panel'!$B$41:$Z$100,$D301,0)/(VLOOKUP(BM$276,UI!$A$12:$O$51,VLOOKUP(BM$277,$B$276:$C$278,2,0),0)/1000)),"")</f>
        <v/>
      </c>
      <c r="BN301" s="145" t="str">
        <f>IFERROR(TRUNC(VLOOKUP($E301,'Container Panel'!$B$41:$Z$100,$D301,0)/(VLOOKUP(BN$276,UI!$A$12:$O$51,VLOOKUP(BN$277,$B$276:$C$278,2,0),0)/1000)),"")</f>
        <v/>
      </c>
      <c r="BO301" s="145" t="str">
        <f>IFERROR(TRUNC(VLOOKUP($E301,'Container Panel'!$B$41:$Z$100,$D301,0)/(VLOOKUP(BO$276,UI!$A$12:$O$51,VLOOKUP(BO$277,$B$276:$C$278,2,0),0)/1000)),"")</f>
        <v/>
      </c>
      <c r="BP301" s="145" t="str">
        <f>IFERROR(TRUNC(VLOOKUP($E301,'Container Panel'!$B$41:$Z$100,$D301,0)/(VLOOKUP(BP$276,UI!$A$12:$O$51,VLOOKUP(BP$277,$B$276:$C$278,2,0),0)/1000)),"")</f>
        <v/>
      </c>
      <c r="BQ301" s="145" t="str">
        <f>IFERROR(TRUNC(VLOOKUP($E301,'Container Panel'!$B$41:$Z$100,$D301,0)/(VLOOKUP(BQ$276,UI!$A$12:$O$51,VLOOKUP(BQ$277,$B$276:$C$278,2,0),0)/1000)),"")</f>
        <v/>
      </c>
      <c r="BR301" s="145" t="str">
        <f>IFERROR(TRUNC(VLOOKUP($E301,'Container Panel'!$B$41:$Z$100,$D301,0)/(VLOOKUP(BR$276,UI!$A$12:$O$51,VLOOKUP(BR$277,$B$276:$C$278,2,0),0)/1000)),"")</f>
        <v/>
      </c>
      <c r="BS301" s="145" t="str">
        <f>IFERROR(TRUNC(VLOOKUP($E301,'Container Panel'!$B$41:$Z$100,$D301,0)/(VLOOKUP(BS$276,UI!$A$12:$O$51,VLOOKUP(BS$277,$B$276:$C$278,2,0),0)/1000)),"")</f>
        <v/>
      </c>
      <c r="BT301" s="145" t="str">
        <f>IFERROR(TRUNC(VLOOKUP($E301,'Container Panel'!$B$41:$Z$100,$D301,0)/(VLOOKUP(BT$276,UI!$A$12:$O$51,VLOOKUP(BT$277,$B$276:$C$278,2,0),0)/1000)),"")</f>
        <v/>
      </c>
      <c r="BU301" s="145" t="str">
        <f>IFERROR(TRUNC(VLOOKUP($E301,'Container Panel'!$B$41:$Z$100,$D301,0)/(VLOOKUP(BU$276,UI!$A$12:$O$51,VLOOKUP(BU$277,$B$276:$C$278,2,0),0)/1000)),"")</f>
        <v/>
      </c>
      <c r="BV301" s="145" t="str">
        <f>IFERROR(TRUNC(VLOOKUP($E301,'Container Panel'!$B$41:$Z$100,$D301,0)/(VLOOKUP(BV$276,UI!$A$12:$O$51,VLOOKUP(BV$277,$B$276:$C$278,2,0),0)/1000)),"")</f>
        <v/>
      </c>
      <c r="BW301" s="145" t="str">
        <f>IFERROR(TRUNC(VLOOKUP($E301,'Container Panel'!$B$41:$Z$100,$D301,0)/(VLOOKUP(BW$276,UI!$A$12:$O$51,VLOOKUP(BW$277,$B$276:$C$278,2,0),0)/1000)),"")</f>
        <v/>
      </c>
      <c r="BX301" s="145" t="str">
        <f>IFERROR(TRUNC(VLOOKUP($E301,'Container Panel'!$B$41:$Z$100,$D301,0)/(VLOOKUP(BX$276,UI!$A$12:$O$51,VLOOKUP(BX$277,$B$276:$C$278,2,0),0)/1000)),"")</f>
        <v/>
      </c>
      <c r="BY301" s="145" t="str">
        <f>IFERROR(TRUNC(VLOOKUP($E301,'Container Panel'!$B$41:$Z$100,$D301,0)/(VLOOKUP(BY$276,UI!$A$12:$O$51,VLOOKUP(BY$277,$B$276:$C$278,2,0),0)/1000)),"")</f>
        <v/>
      </c>
      <c r="BZ301" s="145" t="str">
        <f>IFERROR(TRUNC(VLOOKUP($E301,'Container Panel'!$B$41:$Z$100,$D301,0)/(VLOOKUP(BZ$276,UI!$A$12:$O$51,VLOOKUP(BZ$277,$B$276:$C$278,2,0),0)/1000)),"")</f>
        <v/>
      </c>
      <c r="CA301" s="145" t="str">
        <f>IFERROR(TRUNC(VLOOKUP($E301,'Container Panel'!$B$41:$Z$100,$D301,0)/(VLOOKUP(CA$276,UI!$A$12:$O$51,VLOOKUP(CA$277,$B$276:$C$278,2,0),0)/1000)),"")</f>
        <v/>
      </c>
      <c r="CB301" s="145" t="str">
        <f>IFERROR(TRUNC(VLOOKUP($E301,'Container Panel'!$B$41:$Z$100,$D301,0)/(VLOOKUP(CB$276,UI!$A$12:$O$51,VLOOKUP(CB$277,$B$276:$C$278,2,0),0)/1000)),"")</f>
        <v/>
      </c>
      <c r="CC301" s="145" t="str">
        <f>IFERROR(TRUNC(VLOOKUP($E301,'Container Panel'!$B$41:$Z$100,$D301,0)/(VLOOKUP(CC$276,UI!$A$12:$O$51,VLOOKUP(CC$277,$B$276:$C$278,2,0),0)/1000)),"")</f>
        <v/>
      </c>
      <c r="CD301" s="145" t="str">
        <f>IFERROR(TRUNC(VLOOKUP($E301,'Container Panel'!$B$41:$Z$100,$D301,0)/(VLOOKUP(CD$276,UI!$A$12:$O$51,VLOOKUP(CD$277,$B$276:$C$278,2,0),0)/1000)),"")</f>
        <v/>
      </c>
      <c r="CE301" s="145" t="str">
        <f>IFERROR(TRUNC(VLOOKUP($E301,'Container Panel'!$B$41:$Z$100,$D301,0)/(VLOOKUP(CE$276,UI!$A$12:$O$51,VLOOKUP(CE$277,$B$276:$C$278,2,0),0)/1000)),"")</f>
        <v/>
      </c>
      <c r="CF301" s="145" t="str">
        <f>IFERROR(TRUNC(VLOOKUP($E301,'Container Panel'!$B$41:$Z$100,$D301,0)/(VLOOKUP(CF$276,UI!$A$12:$O$51,VLOOKUP(CF$277,$B$276:$C$278,2,0),0)/1000)),"")</f>
        <v/>
      </c>
      <c r="CG301" s="145" t="str">
        <f>IFERROR(TRUNC(VLOOKUP($E301,'Container Panel'!$B$41:$Z$100,$D301,0)/(VLOOKUP(CG$276,UI!$A$12:$O$51,VLOOKUP(CG$277,$B$276:$C$278,2,0),0)/1000)),"")</f>
        <v/>
      </c>
      <c r="CH301" s="145" t="str">
        <f>IFERROR(TRUNC(VLOOKUP($E301,'Container Panel'!$B$41:$Z$100,$D301,0)/(VLOOKUP(CH$276,UI!$A$12:$O$51,VLOOKUP(CH$277,$B$276:$C$278,2,0),0)/1000)),"")</f>
        <v/>
      </c>
      <c r="CI301" s="145" t="str">
        <f>IFERROR(TRUNC(VLOOKUP($E301,'Container Panel'!$B$41:$Z$100,$D301,0)/(VLOOKUP(CI$276,UI!$A$12:$O$51,VLOOKUP(CI$277,$B$276:$C$278,2,0),0)/1000)),"")</f>
        <v/>
      </c>
      <c r="CJ301" s="145" t="str">
        <f>IFERROR(TRUNC(VLOOKUP($E301,'Container Panel'!$B$41:$Z$100,$D301,0)/(VLOOKUP(CJ$276,UI!$A$12:$O$51,VLOOKUP(CJ$277,$B$276:$C$278,2,0),0)/1000)),"")</f>
        <v/>
      </c>
      <c r="CK301" s="145" t="str">
        <f>IFERROR(TRUNC(VLOOKUP($E301,'Container Panel'!$B$41:$Z$100,$D301,0)/(VLOOKUP(CK$276,UI!$A$12:$O$51,VLOOKUP(CK$277,$B$276:$C$278,2,0),0)/1000)),"")</f>
        <v/>
      </c>
      <c r="CL301" s="145" t="str">
        <f>IFERROR(TRUNC(VLOOKUP($E301,'Container Panel'!$B$41:$Z$100,$D301,0)/(VLOOKUP(CL$276,UI!$A$12:$O$51,VLOOKUP(CL$277,$B$276:$C$278,2,0),0)/1000)),"")</f>
        <v/>
      </c>
      <c r="CM301" s="145" t="str">
        <f>IFERROR(TRUNC(VLOOKUP($E301,'Container Panel'!$B$41:$Z$100,$D301,0)/(VLOOKUP(CM$276,UI!$A$12:$O$51,VLOOKUP(CM$277,$B$276:$C$278,2,0),0)/1000)),"")</f>
        <v/>
      </c>
      <c r="CN301" s="145" t="str">
        <f>IFERROR(TRUNC(VLOOKUP($E301,'Container Panel'!$B$41:$Z$100,$D301,0)/(VLOOKUP(CN$276,UI!$A$12:$O$51,VLOOKUP(CN$277,$B$276:$C$278,2,0),0)/1000)),"")</f>
        <v/>
      </c>
      <c r="CO301" s="145" t="str">
        <f>IFERROR(TRUNC(VLOOKUP($E301,'Container Panel'!$B$41:$Z$100,$D301,0)/(VLOOKUP(CO$276,UI!$A$12:$O$51,VLOOKUP(CO$277,$B$276:$C$278,2,0),0)/1000)),"")</f>
        <v/>
      </c>
      <c r="CP301" s="145" t="str">
        <f>IFERROR(TRUNC(VLOOKUP($E301,'Container Panel'!$B$41:$Z$100,$D301,0)/(VLOOKUP(CP$276,UI!$A$12:$O$51,VLOOKUP(CP$277,$B$276:$C$278,2,0),0)/1000)),"")</f>
        <v/>
      </c>
      <c r="CQ301" s="145" t="str">
        <f>IFERROR(TRUNC(VLOOKUP($E301,'Container Panel'!$B$41:$Z$100,$D301,0)/(VLOOKUP(CQ$276,UI!$A$12:$O$51,VLOOKUP(CQ$277,$B$276:$C$278,2,0),0)/1000)),"")</f>
        <v/>
      </c>
      <c r="CR301" s="145" t="str">
        <f>IFERROR(TRUNC(VLOOKUP($E301,'Container Panel'!$B$41:$Z$100,$D301,0)/(VLOOKUP(CR$276,UI!$A$12:$O$51,VLOOKUP(CR$277,$B$276:$C$278,2,0),0)/1000)),"")</f>
        <v/>
      </c>
      <c r="CS301" s="145" t="str">
        <f>IFERROR(TRUNC(VLOOKUP($E301,'Container Panel'!$B$41:$Z$100,$D301,0)/(VLOOKUP(CS$276,UI!$A$12:$O$51,VLOOKUP(CS$277,$B$276:$C$278,2,0),0)/1000)),"")</f>
        <v/>
      </c>
      <c r="CT301" s="145" t="str">
        <f>IFERROR(TRUNC(VLOOKUP($E301,'Container Panel'!$B$41:$Z$100,$D301,0)/(VLOOKUP(CT$276,UI!$A$12:$O$51,VLOOKUP(CT$277,$B$276:$C$278,2,0),0)/1000)),"")</f>
        <v/>
      </c>
      <c r="CU301" s="145" t="str">
        <f>IFERROR(TRUNC(VLOOKUP($E301,'Container Panel'!$B$41:$Z$100,$D301,0)/(VLOOKUP(CU$276,UI!$A$12:$O$51,VLOOKUP(CU$277,$B$276:$C$278,2,0),0)/1000)),"")</f>
        <v/>
      </c>
      <c r="CV301" s="145" t="str">
        <f>IFERROR(TRUNC(VLOOKUP($E301,'Container Panel'!$B$41:$Z$100,$D301,0)/(VLOOKUP(CV$276,UI!$A$12:$O$51,VLOOKUP(CV$277,$B$276:$C$278,2,0),0)/1000)),"")</f>
        <v/>
      </c>
      <c r="CW301" s="145" t="str">
        <f>IFERROR(TRUNC(VLOOKUP($E301,'Container Panel'!$B$41:$Z$100,$D301,0)/(VLOOKUP(CW$276,UI!$A$12:$O$51,VLOOKUP(CW$277,$B$276:$C$278,2,0),0)/1000)),"")</f>
        <v/>
      </c>
      <c r="CX301" s="145" t="str">
        <f>IFERROR(TRUNC(VLOOKUP($E301,'Container Panel'!$B$41:$Z$100,$D301,0)/(VLOOKUP(CX$276,UI!$A$12:$O$51,VLOOKUP(CX$277,$B$276:$C$278,2,0),0)/1000)),"")</f>
        <v/>
      </c>
      <c r="CY301" s="145" t="str">
        <f>IFERROR(TRUNC(VLOOKUP($E301,'Container Panel'!$B$41:$Z$100,$D301,0)/(VLOOKUP(CY$276,UI!$A$12:$O$51,VLOOKUP(CY$277,$B$276:$C$278,2,0),0)/1000)),"")</f>
        <v/>
      </c>
      <c r="CZ301" s="145" t="str">
        <f>IFERROR(TRUNC(VLOOKUP($E301,'Container Panel'!$B$41:$Z$100,$D301,0)/(VLOOKUP(CZ$276,UI!$A$12:$O$51,VLOOKUP(CZ$277,$B$276:$C$278,2,0),0)/1000)),"")</f>
        <v/>
      </c>
      <c r="DA301" s="145" t="str">
        <f>IFERROR(TRUNC(VLOOKUP($E301,'Container Panel'!$B$41:$Z$100,$D301,0)/(VLOOKUP(DA$276,UI!$A$12:$O$51,VLOOKUP(DA$277,$B$276:$C$278,2,0),0)/1000)),"")</f>
        <v/>
      </c>
      <c r="DB301" s="145" t="str">
        <f>IFERROR(TRUNC(VLOOKUP($E301,'Container Panel'!$B$41:$Z$100,$D301,0)/(VLOOKUP(DB$276,UI!$A$12:$O$51,VLOOKUP(DB$277,$B$276:$C$278,2,0),0)/1000)),"")</f>
        <v/>
      </c>
      <c r="DC301" s="145" t="str">
        <f>IFERROR(TRUNC(VLOOKUP($E301,'Container Panel'!$B$41:$Z$100,$D301,0)/(VLOOKUP(DC$276,UI!$A$12:$O$51,VLOOKUP(DC$277,$B$276:$C$278,2,0),0)/1000)),"")</f>
        <v/>
      </c>
      <c r="DD301" s="145" t="str">
        <f>IFERROR(TRUNC(VLOOKUP($E301,'Container Panel'!$B$41:$Z$100,$D301,0)/(VLOOKUP(DD$276,UI!$A$12:$O$51,VLOOKUP(DD$277,$B$276:$C$278,2,0),0)/1000)),"")</f>
        <v/>
      </c>
      <c r="DE301" s="145" t="str">
        <f>IFERROR(TRUNC(VLOOKUP($E301,'Container Panel'!$B$41:$Z$100,$D301,0)/(VLOOKUP(DE$276,UI!$A$12:$O$51,VLOOKUP(DE$277,$B$276:$C$278,2,0),0)/1000)),"")</f>
        <v/>
      </c>
      <c r="DF301" s="145" t="str">
        <f>IFERROR(TRUNC(VLOOKUP($E301,'Container Panel'!$B$41:$Z$100,$D301,0)/(VLOOKUP(DF$276,UI!$A$12:$O$51,VLOOKUP(DF$277,$B$276:$C$278,2,0),0)/1000)),"")</f>
        <v/>
      </c>
      <c r="DG301" s="145" t="str">
        <f>IFERROR(TRUNC(VLOOKUP($E301,'Container Panel'!$B$41:$Z$100,$D301,0)/(VLOOKUP(DG$276,UI!$A$12:$O$51,VLOOKUP(DG$277,$B$276:$C$278,2,0),0)/1000)),"")</f>
        <v/>
      </c>
      <c r="DH301" s="145" t="str">
        <f>IFERROR(TRUNC(VLOOKUP($E301,'Container Panel'!$B$41:$Z$100,$D301,0)/(VLOOKUP(DH$276,UI!$A$12:$O$51,VLOOKUP(DH$277,$B$276:$C$278,2,0),0)/1000)),"")</f>
        <v/>
      </c>
      <c r="DI301" s="145" t="str">
        <f>IFERROR(TRUNC(VLOOKUP($E301,'Container Panel'!$B$41:$Z$100,$D301,0)/(VLOOKUP(DI$276,UI!$A$12:$O$51,VLOOKUP(DI$277,$B$276:$C$278,2,0),0)/1000)),"")</f>
        <v/>
      </c>
      <c r="DJ301" s="145" t="str">
        <f>IFERROR(TRUNC(VLOOKUP($E301,'Container Panel'!$B$41:$Z$100,$D301,0)/(VLOOKUP(DJ$276,UI!$A$12:$O$51,VLOOKUP(DJ$277,$B$276:$C$278,2,0),0)/1000)),"")</f>
        <v/>
      </c>
      <c r="DK301" s="145" t="str">
        <f>IFERROR(TRUNC(VLOOKUP($E301,'Container Panel'!$B$41:$Z$100,$D301,0)/(VLOOKUP(DK$276,UI!$A$12:$O$51,VLOOKUP(DK$277,$B$276:$C$278,2,0),0)/1000)),"")</f>
        <v/>
      </c>
      <c r="DL301" s="145" t="str">
        <f>IFERROR(TRUNC(VLOOKUP($E301,'Container Panel'!$B$41:$Z$100,$D301,0)/(VLOOKUP(DL$276,UI!$A$12:$O$51,VLOOKUP(DL$277,$B$276:$C$278,2,0),0)/1000)),"")</f>
        <v/>
      </c>
      <c r="DM301" s="145" t="str">
        <f>IFERROR(TRUNC(VLOOKUP($E301,'Container Panel'!$B$41:$Z$100,$D301,0)/(VLOOKUP(DM$276,UI!$A$12:$O$51,VLOOKUP(DM$277,$B$276:$C$278,2,0),0)/1000)),"")</f>
        <v/>
      </c>
      <c r="DN301" s="145" t="str">
        <f>IFERROR(TRUNC(VLOOKUP($E301,'Container Panel'!$B$41:$Z$100,$D301,0)/(VLOOKUP(DN$276,UI!$A$12:$O$51,VLOOKUP(DN$277,$B$276:$C$278,2,0),0)/1000)),"")</f>
        <v/>
      </c>
      <c r="DO301" s="145" t="str">
        <f>IFERROR(TRUNC(VLOOKUP($E301,'Container Panel'!$B$41:$Z$100,$D301,0)/(VLOOKUP(DO$276,UI!$A$12:$O$51,VLOOKUP(DO$277,$B$276:$C$278,2,0),0)/1000)),"")</f>
        <v/>
      </c>
      <c r="DP301" s="145" t="str">
        <f>IFERROR(TRUNC(VLOOKUP($E301,'Container Panel'!$B$41:$Z$100,$D301,0)/(VLOOKUP(DP$276,UI!$A$12:$O$51,VLOOKUP(DP$277,$B$276:$C$278,2,0),0)/1000)),"")</f>
        <v/>
      </c>
      <c r="DQ301" s="145" t="str">
        <f>IFERROR(TRUNC(VLOOKUP($E301,'Container Panel'!$B$41:$Z$100,$D301,0)/(VLOOKUP(DQ$276,UI!$A$12:$O$51,VLOOKUP(DQ$277,$B$276:$C$278,2,0),0)/1000)),"")</f>
        <v/>
      </c>
      <c r="DR301" s="145" t="str">
        <f>IFERROR(TRUNC(VLOOKUP($E301,'Container Panel'!$B$41:$Z$100,$D301,0)/(VLOOKUP(DR$276,UI!$A$12:$O$51,VLOOKUP(DR$277,$B$276:$C$278,2,0),0)/1000)),"")</f>
        <v/>
      </c>
      <c r="DS301" s="145" t="str">
        <f>IFERROR(TRUNC(VLOOKUP($E301,'Container Panel'!$B$41:$Z$100,$D301,0)/(VLOOKUP(DS$276,UI!$A$12:$O$51,VLOOKUP(DS$277,$B$276:$C$278,2,0),0)/1000)),"")</f>
        <v/>
      </c>
      <c r="DT301" s="145" t="str">
        <f>IFERROR(TRUNC(VLOOKUP($E301,'Container Panel'!$B$41:$Z$100,$D301,0)/(VLOOKUP(DT$276,UI!$A$12:$O$51,VLOOKUP(DT$277,$B$276:$C$278,2,0),0)/1000)),"")</f>
        <v/>
      </c>
      <c r="DU301" s="145" t="str">
        <f>IFERROR(TRUNC(VLOOKUP($E301,'Container Panel'!$B$41:$Z$100,$D301,0)/(VLOOKUP(DU$276,UI!$A$12:$O$51,VLOOKUP(DU$277,$B$276:$C$278,2,0),0)/1000)),"")</f>
        <v/>
      </c>
      <c r="DV301" s="145" t="str">
        <f>IFERROR(TRUNC(VLOOKUP($E301,'Container Panel'!$B$41:$Z$100,$D301,0)/(VLOOKUP(DV$276,UI!$A$12:$O$51,VLOOKUP(DV$277,$B$276:$C$278,2,0),0)/1000)),"")</f>
        <v/>
      </c>
      <c r="DW301" s="145" t="str">
        <f>IFERROR(TRUNC(VLOOKUP($E301,'Container Panel'!$B$41:$Z$100,$D301,0)/(VLOOKUP(DW$276,UI!$A$12:$O$51,VLOOKUP(DW$277,$B$276:$C$278,2,0),0)/1000)),"")</f>
        <v/>
      </c>
      <c r="DX301" s="145" t="str">
        <f>IFERROR(TRUNC(VLOOKUP($E301,'Container Panel'!$B$41:$Z$100,$D301,0)/(VLOOKUP(DX$276,UI!$A$12:$O$51,VLOOKUP(DX$277,$B$276:$C$278,2,0),0)/1000)),"")</f>
        <v/>
      </c>
      <c r="DY301" s="145" t="str">
        <f>IFERROR(TRUNC(VLOOKUP($E301,'Container Panel'!$B$41:$Z$100,$D301,0)/(VLOOKUP(DY$276,UI!$A$12:$O$51,VLOOKUP(DY$277,$B$276:$C$278,2,0),0)/1000)),"")</f>
        <v/>
      </c>
      <c r="DZ301" s="145" t="str">
        <f>IFERROR(TRUNC(VLOOKUP($E301,'Container Panel'!$B$41:$Z$100,$D301,0)/(VLOOKUP(DZ$276,UI!$A$12:$O$51,VLOOKUP(DZ$277,$B$276:$C$278,2,0),0)/1000)),"")</f>
        <v/>
      </c>
      <c r="EA301" s="145" t="str">
        <f>IFERROR(TRUNC(VLOOKUP($E301,'Container Panel'!$B$41:$Z$100,$D301,0)/(VLOOKUP(EA$276,UI!$A$12:$O$51,VLOOKUP(EA$277,$B$276:$C$278,2,0),0)/1000)),"")</f>
        <v/>
      </c>
      <c r="EB301" s="145" t="str">
        <f>IFERROR(TRUNC(VLOOKUP($E301,'Container Panel'!$B$41:$Z$100,$D301,0)/(VLOOKUP(EB$276,UI!$A$12:$O$51,VLOOKUP(EB$277,$B$276:$C$278,2,0),0)/1000)),"")</f>
        <v/>
      </c>
      <c r="EC301" s="145" t="str">
        <f>IFERROR(TRUNC(VLOOKUP($E301,'Container Panel'!$B$41:$Z$100,$D301,0)/(VLOOKUP(EC$276,UI!$A$12:$O$51,VLOOKUP(EC$277,$B$276:$C$278,2,0),0)/1000)),"")</f>
        <v/>
      </c>
      <c r="ED301" s="145" t="str">
        <f>IFERROR(TRUNC(VLOOKUP($E301,'Container Panel'!$B$41:$Z$100,$D301,0)/(VLOOKUP(ED$276,UI!$A$12:$O$51,VLOOKUP(ED$277,$B$276:$C$278,2,0),0)/1000)),"")</f>
        <v/>
      </c>
      <c r="EE301" s="145" t="str">
        <f>IFERROR(TRUNC(VLOOKUP($E301,'Container Panel'!$B$41:$Z$100,$D301,0)/(VLOOKUP(EE$276,UI!$A$12:$O$51,VLOOKUP(EE$277,$B$276:$C$278,2,0),0)/1000)),"")</f>
        <v/>
      </c>
      <c r="EF301" s="145" t="str">
        <f>IFERROR(TRUNC(VLOOKUP($E301,'Container Panel'!$B$41:$Z$100,$D301,0)/(VLOOKUP(EF$276,UI!$A$12:$O$51,VLOOKUP(EF$277,$B$276:$C$278,2,0),0)/1000)),"")</f>
        <v/>
      </c>
      <c r="EG301" s="145" t="str">
        <f>IFERROR(TRUNC(VLOOKUP($E301,'Container Panel'!$B$41:$Z$100,$D301,0)/(VLOOKUP(EG$276,UI!$A$12:$O$51,VLOOKUP(EG$277,$B$276:$C$278,2,0),0)/1000)),"")</f>
        <v/>
      </c>
      <c r="EH301" s="145" t="str">
        <f>IFERROR(TRUNC(VLOOKUP($E301,'Container Panel'!$B$41:$Z$100,$D301,0)/(VLOOKUP(EH$276,UI!$A$12:$O$51,VLOOKUP(EH$277,$B$276:$C$278,2,0),0)/1000)),"")</f>
        <v/>
      </c>
      <c r="EI301" s="145" t="str">
        <f>IFERROR(TRUNC(VLOOKUP($E301,'Container Panel'!$B$41:$Z$100,$D301,0)/(VLOOKUP(EI$276,UI!$A$12:$O$51,VLOOKUP(EI$277,$B$276:$C$278,2,0),0)/1000)),"")</f>
        <v/>
      </c>
      <c r="EJ301" s="145" t="str">
        <f>IFERROR(TRUNC(VLOOKUP($E301,'Container Panel'!$B$41:$Z$100,$D301,0)/(VLOOKUP(EJ$276,UI!$A$12:$O$51,VLOOKUP(EJ$277,$B$276:$C$278,2,0),0)/1000)),"")</f>
        <v/>
      </c>
      <c r="EK301" s="145" t="str">
        <f>IFERROR(TRUNC(VLOOKUP($E301,'Container Panel'!$B$41:$Z$100,$D301,0)/(VLOOKUP(EK$276,UI!$A$12:$O$51,VLOOKUP(EK$277,$B$276:$C$278,2,0),0)/1000)),"")</f>
        <v/>
      </c>
      <c r="EL301" s="145" t="str">
        <f>IFERROR(TRUNC(VLOOKUP($E301,'Container Panel'!$B$41:$Z$100,$D301,0)/(VLOOKUP(EL$276,UI!$A$12:$O$51,VLOOKUP(EL$277,$B$276:$C$278,2,0),0)/1000)),"")</f>
        <v/>
      </c>
      <c r="EM301" s="145" t="str">
        <f>IFERROR(TRUNC(VLOOKUP($E301,'Container Panel'!$B$41:$Z$100,$D301,0)/(VLOOKUP(EM$276,UI!$A$12:$O$51,VLOOKUP(EM$277,$B$276:$C$278,2,0),0)/1000)),"")</f>
        <v/>
      </c>
      <c r="EN301" s="145" t="str">
        <f>IFERROR(TRUNC(VLOOKUP($E301,'Container Panel'!$B$41:$Z$100,$D301,0)/(VLOOKUP(EN$276,UI!$A$12:$O$51,VLOOKUP(EN$277,$B$276:$C$278,2,0),0)/1000)),"")</f>
        <v/>
      </c>
      <c r="EO301" s="145" t="str">
        <f>IFERROR(TRUNC(VLOOKUP($E301,'Container Panel'!$B$41:$Z$100,$D301,0)/(VLOOKUP(EO$276,UI!$A$12:$O$51,VLOOKUP(EO$277,$B$276:$C$278,2,0),0)/1000)),"")</f>
        <v/>
      </c>
      <c r="EP301" s="145" t="str">
        <f>IFERROR(TRUNC(VLOOKUP($E301,'Container Panel'!$B$41:$Z$100,$D301,0)/(VLOOKUP(EP$276,UI!$A$12:$O$51,VLOOKUP(EP$277,$B$276:$C$278,2,0),0)/1000)),"")</f>
        <v/>
      </c>
      <c r="EQ301" s="145" t="str">
        <f>IFERROR(TRUNC(VLOOKUP($E301,'Container Panel'!$B$41:$Z$100,$D301,0)/(VLOOKUP(EQ$276,UI!$A$12:$O$51,VLOOKUP(EQ$277,$B$276:$C$278,2,0),0)/1000)),"")</f>
        <v/>
      </c>
      <c r="ER301" s="145" t="str">
        <f>IFERROR(TRUNC(VLOOKUP($E301,'Container Panel'!$B$41:$Z$100,$D301,0)/(VLOOKUP(ER$276,UI!$A$12:$O$51,VLOOKUP(ER$277,$B$276:$C$278,2,0),0)/1000)),"")</f>
        <v/>
      </c>
      <c r="ES301" s="145" t="str">
        <f>IFERROR(TRUNC(VLOOKUP($E301,'Container Panel'!$B$41:$Z$100,$D301,0)/(VLOOKUP(ES$276,UI!$A$12:$O$51,VLOOKUP(ES$277,$B$276:$C$278,2,0),0)/1000)),"")</f>
        <v/>
      </c>
      <c r="ET301" s="145" t="str">
        <f>IFERROR(TRUNC(VLOOKUP($E301,'Container Panel'!$B$41:$Z$100,$D301,0)/(VLOOKUP(ET$276,UI!$A$12:$O$51,VLOOKUP(ET$277,$B$276:$C$278,2,0),0)/1000)),"")</f>
        <v/>
      </c>
      <c r="EU301" s="145" t="str">
        <f>IFERROR(TRUNC(VLOOKUP($E301,'Container Panel'!$B$41:$Z$100,$D301,0)/(VLOOKUP(EU$276,UI!$A$12:$O$51,VLOOKUP(EU$277,$B$276:$C$278,2,0),0)/1000)),"")</f>
        <v/>
      </c>
      <c r="EV301" s="145" t="str">
        <f>IFERROR(TRUNC(VLOOKUP($E301,'Container Panel'!$B$41:$Z$100,$D301,0)/(VLOOKUP(EV$276,UI!$A$12:$O$51,VLOOKUP(EV$277,$B$276:$C$278,2,0),0)/1000)),"")</f>
        <v/>
      </c>
      <c r="EW301" s="145" t="str">
        <f>IFERROR(TRUNC(VLOOKUP($E301,'Container Panel'!$B$41:$Z$100,$D301,0)/(VLOOKUP(EW$276,UI!$A$12:$O$51,VLOOKUP(EW$277,$B$276:$C$278,2,0),0)/1000)),"")</f>
        <v/>
      </c>
      <c r="EX301" s="145" t="str">
        <f>IFERROR(TRUNC(VLOOKUP($E301,'Container Panel'!$B$41:$Z$100,$D301,0)/(VLOOKUP(EX$276,UI!$A$12:$O$51,VLOOKUP(EX$277,$B$276:$C$278,2,0),0)/1000)),"")</f>
        <v/>
      </c>
      <c r="EY301" s="145" t="str">
        <f>IFERROR(TRUNC(VLOOKUP($E301,'Container Panel'!$B$41:$Z$100,$D301,0)/(VLOOKUP(EY$276,UI!$A$12:$O$51,VLOOKUP(EY$277,$B$276:$C$278,2,0),0)/1000)),"")</f>
        <v/>
      </c>
      <c r="EZ301" s="145" t="str">
        <f>IFERROR(TRUNC(VLOOKUP($E301,'Container Panel'!$B$41:$Z$100,$D301,0)/(VLOOKUP(EZ$276,UI!$A$12:$O$51,VLOOKUP(EZ$277,$B$276:$C$278,2,0),0)/1000)),"")</f>
        <v/>
      </c>
      <c r="FA301" s="145" t="str">
        <f>IFERROR(TRUNC(VLOOKUP($E301,'Container Panel'!$B$41:$Z$100,$D301,0)/(VLOOKUP(FA$276,UI!$A$12:$O$51,VLOOKUP(FA$277,$B$276:$C$278,2,0),0)/1000)),"")</f>
        <v/>
      </c>
      <c r="FB301" s="145" t="str">
        <f>IFERROR(TRUNC(VLOOKUP($E301,'Container Panel'!$B$41:$Z$100,$D301,0)/(VLOOKUP(FB$276,UI!$A$12:$O$51,VLOOKUP(FB$277,$B$276:$C$278,2,0),0)/1000)),"")</f>
        <v/>
      </c>
      <c r="FC301" s="145" t="str">
        <f>IFERROR(TRUNC(VLOOKUP($E301,'Container Panel'!$B$41:$Z$100,$D301,0)/(VLOOKUP(FC$276,UI!$A$12:$O$51,VLOOKUP(FC$277,$B$276:$C$278,2,0),0)/1000)),"")</f>
        <v/>
      </c>
      <c r="FD301" s="145" t="str">
        <f>IFERROR(TRUNC(VLOOKUP($E301,'Container Panel'!$B$41:$Z$100,$D301,0)/(VLOOKUP(FD$276,UI!$A$12:$O$51,VLOOKUP(FD$277,$B$276:$C$278,2,0),0)/1000)),"")</f>
        <v/>
      </c>
      <c r="FE301" s="145" t="str">
        <f>IFERROR(TRUNC(VLOOKUP($E301,'Container Panel'!$B$41:$Z$100,$D301,0)/(VLOOKUP(FE$276,UI!$A$12:$O$51,VLOOKUP(FE$277,$B$276:$C$278,2,0),0)/1000)),"")</f>
        <v/>
      </c>
      <c r="FF301" s="145" t="str">
        <f>IFERROR(TRUNC(VLOOKUP($E301,'Container Panel'!$B$41:$Z$100,$D301,0)/(VLOOKUP(FF$276,UI!$A$12:$O$51,VLOOKUP(FF$277,$B$276:$C$278,2,0),0)/1000)),"")</f>
        <v/>
      </c>
      <c r="FG301" s="145" t="str">
        <f>IFERROR(TRUNC(VLOOKUP($E301,'Container Panel'!$B$41:$Z$100,$D301,0)/(VLOOKUP(FG$276,UI!$A$12:$O$51,VLOOKUP(FG$277,$B$276:$C$278,2,0),0)/1000)),"")</f>
        <v/>
      </c>
      <c r="FH301" s="145" t="str">
        <f>IFERROR(TRUNC(VLOOKUP($E301,'Container Panel'!$B$41:$Z$100,$D301,0)/(VLOOKUP(FH$276,UI!$A$12:$O$51,VLOOKUP(FH$277,$B$276:$C$278,2,0),0)/1000)),"")</f>
        <v/>
      </c>
      <c r="FI301" s="145" t="str">
        <f>IFERROR(TRUNC(VLOOKUP($E301,'Container Panel'!$B$41:$Z$100,$D301,0)/(VLOOKUP(FI$276,UI!$A$12:$O$51,VLOOKUP(FI$277,$B$276:$C$278,2,0),0)/1000)),"")</f>
        <v/>
      </c>
      <c r="FJ301" s="145" t="str">
        <f>IFERROR(TRUNC(VLOOKUP($E301,'Container Panel'!$B$41:$Z$100,$D301,0)/(VLOOKUP(FJ$276,UI!$A$12:$O$51,VLOOKUP(FJ$277,$B$276:$C$278,2,0),0)/1000)),"")</f>
        <v/>
      </c>
      <c r="FK301" s="145" t="str">
        <f>IFERROR(TRUNC(VLOOKUP($E301,'Container Panel'!$B$41:$Z$100,$D301,0)/(VLOOKUP(FK$276,UI!$A$12:$O$51,VLOOKUP(FK$277,$B$276:$C$278,2,0),0)/1000)),"")</f>
        <v/>
      </c>
      <c r="FL301" s="145" t="str">
        <f>IFERROR(TRUNC(VLOOKUP($E301,'Container Panel'!$B$41:$Z$100,$D301,0)/(VLOOKUP(FL$276,UI!$A$12:$O$51,VLOOKUP(FL$277,$B$276:$C$278,2,0),0)/1000)),"")</f>
        <v/>
      </c>
      <c r="FM301" s="145" t="str">
        <f>IFERROR(TRUNC(VLOOKUP($E301,'Container Panel'!$B$41:$Z$100,$D301,0)/(VLOOKUP(FM$276,UI!$A$12:$O$51,VLOOKUP(FM$277,$B$276:$C$278,2,0),0)/1000)),"")</f>
        <v/>
      </c>
      <c r="FN301" s="145" t="str">
        <f>IFERROR(TRUNC(VLOOKUP($E301,'Container Panel'!$B$41:$Z$100,$D301,0)/(VLOOKUP(FN$276,UI!$A$12:$O$51,VLOOKUP(FN$277,$B$276:$C$278,2,0),0)/1000)),"")</f>
        <v/>
      </c>
      <c r="FO301" s="145" t="str">
        <f>IFERROR(TRUNC(VLOOKUP($E301,'Container Panel'!$B$41:$Z$100,$D301,0)/(VLOOKUP(FO$276,UI!$A$12:$O$51,VLOOKUP(FO$277,$B$276:$C$278,2,0),0)/1000)),"")</f>
        <v/>
      </c>
      <c r="FP301" s="145" t="str">
        <f>IFERROR(TRUNC(VLOOKUP($E301,'Container Panel'!$B$41:$Z$100,$D301,0)/(VLOOKUP(FP$276,UI!$A$12:$O$51,VLOOKUP(FP$277,$B$276:$C$278,2,0),0)/1000)),"")</f>
        <v/>
      </c>
      <c r="FQ301" s="145" t="str">
        <f>IFERROR(TRUNC(VLOOKUP($E301,'Container Panel'!$B$41:$Z$100,$D301,0)/(VLOOKUP(FQ$276,UI!$A$12:$O$51,VLOOKUP(FQ$277,$B$276:$C$278,2,0),0)/1000)),"")</f>
        <v/>
      </c>
      <c r="FR301" s="145" t="str">
        <f>IFERROR(TRUNC(VLOOKUP($E301,'Container Panel'!$B$41:$Z$100,$D301,0)/(VLOOKUP(FR$276,UI!$A$12:$O$51,VLOOKUP(FR$277,$B$276:$C$278,2,0),0)/1000)),"")</f>
        <v/>
      </c>
      <c r="FS301" s="145" t="str">
        <f>IFERROR(TRUNC(VLOOKUP($E301,'Container Panel'!$B$41:$Z$100,$D301,0)/(VLOOKUP(FS$276,UI!$A$12:$O$51,VLOOKUP(FS$277,$B$276:$C$278,2,0),0)/1000)),"")</f>
        <v/>
      </c>
      <c r="FT301" s="145" t="str">
        <f>IFERROR(TRUNC(VLOOKUP($E301,'Container Panel'!$B$41:$Z$100,$D301,0)/(VLOOKUP(FT$276,UI!$A$12:$O$51,VLOOKUP(FT$277,$B$276:$C$278,2,0),0)/1000)),"")</f>
        <v/>
      </c>
      <c r="FU301" s="145" t="str">
        <f>IFERROR(TRUNC(VLOOKUP($E301,'Container Panel'!$B$41:$Z$100,$D301,0)/(VLOOKUP(FU$276,UI!$A$12:$O$51,VLOOKUP(FU$277,$B$276:$C$278,2,0),0)/1000)),"")</f>
        <v/>
      </c>
      <c r="FV301" s="145" t="str">
        <f>IFERROR(TRUNC(VLOOKUP($E301,'Container Panel'!$B$41:$Z$100,$D301,0)/(VLOOKUP(FV$276,UI!$A$12:$O$51,VLOOKUP(FV$277,$B$276:$C$278,2,0),0)/1000)),"")</f>
        <v/>
      </c>
      <c r="FW301" s="145" t="str">
        <f>IFERROR(TRUNC(VLOOKUP($E301,'Container Panel'!$B$41:$Z$100,$D301,0)/(VLOOKUP(FW$276,UI!$A$12:$O$51,VLOOKUP(FW$277,$B$276:$C$278,2,0),0)/1000)),"")</f>
        <v/>
      </c>
      <c r="FX301" s="145" t="str">
        <f>IFERROR(TRUNC(VLOOKUP($E301,'Container Panel'!$B$41:$Z$100,$D301,0)/(VLOOKUP(FX$276,UI!$A$12:$O$51,VLOOKUP(FX$277,$B$276:$C$278,2,0),0)/1000)),"")</f>
        <v/>
      </c>
      <c r="FY301" s="145" t="str">
        <f>IFERROR(TRUNC(VLOOKUP($E301,'Container Panel'!$B$41:$Z$100,$D301,0)/(VLOOKUP(FY$276,UI!$A$12:$O$51,VLOOKUP(FY$277,$B$276:$C$278,2,0),0)/1000)),"")</f>
        <v/>
      </c>
      <c r="FZ301" s="145" t="str">
        <f>IFERROR(TRUNC(VLOOKUP($E301,'Container Panel'!$B$41:$Z$100,$D301,0)/(VLOOKUP(FZ$276,UI!$A$12:$O$51,VLOOKUP(FZ$277,$B$276:$C$278,2,0),0)/1000)),"")</f>
        <v/>
      </c>
      <c r="GA301" s="145" t="str">
        <f>IFERROR(TRUNC(VLOOKUP($E301,'Container Panel'!$B$41:$Z$100,$D301,0)/(VLOOKUP(GA$276,UI!$A$12:$O$51,VLOOKUP(GA$277,$B$276:$C$278,2,0),0)/1000)),"")</f>
        <v/>
      </c>
      <c r="GB301" s="145" t="str">
        <f>IFERROR(TRUNC(VLOOKUP($E301,'Container Panel'!$B$41:$Z$100,$D301,0)/(VLOOKUP(GB$276,UI!$A$12:$O$51,VLOOKUP(GB$277,$B$276:$C$278,2,0),0)/1000)),"")</f>
        <v/>
      </c>
      <c r="GC301" s="145" t="str">
        <f>IFERROR(TRUNC(VLOOKUP($E301,'Container Panel'!$B$41:$Z$100,$D301,0)/(VLOOKUP(GC$276,UI!$A$12:$O$51,VLOOKUP(GC$277,$B$276:$C$278,2,0),0)/1000)),"")</f>
        <v/>
      </c>
      <c r="GD301" s="145" t="str">
        <f>IFERROR(TRUNC(VLOOKUP($E301,'Container Panel'!$B$41:$Z$100,$D301,0)/(VLOOKUP(GD$276,UI!$A$12:$O$51,VLOOKUP(GD$277,$B$276:$C$278,2,0),0)/1000)),"")</f>
        <v/>
      </c>
      <c r="GE301" s="145" t="str">
        <f>IFERROR(TRUNC(VLOOKUP($E301,'Container Panel'!$B$41:$Z$100,$D301,0)/(VLOOKUP(GE$276,UI!$A$12:$O$51,VLOOKUP(GE$277,$B$276:$C$278,2,0),0)/1000)),"")</f>
        <v/>
      </c>
      <c r="GF301" s="145" t="str">
        <f>IFERROR(TRUNC(VLOOKUP($E301,'Container Panel'!$B$41:$Z$100,$D301,0)/(VLOOKUP(GF$276,UI!$A$12:$O$51,VLOOKUP(GF$277,$B$276:$C$278,2,0),0)/1000)),"")</f>
        <v/>
      </c>
      <c r="GG301" s="145" t="str">
        <f>IFERROR(TRUNC(VLOOKUP($E301,'Container Panel'!$B$41:$Z$100,$D301,0)/(VLOOKUP(GG$276,UI!$A$12:$O$51,VLOOKUP(GG$277,$B$276:$C$278,2,0),0)/1000)),"")</f>
        <v/>
      </c>
      <c r="GH301" s="145" t="str">
        <f>IFERROR(TRUNC(VLOOKUP($E301,'Container Panel'!$B$41:$Z$100,$D301,0)/(VLOOKUP(GH$276,UI!$A$12:$O$51,VLOOKUP(GH$277,$B$276:$C$278,2,0),0)/1000)),"")</f>
        <v/>
      </c>
      <c r="GI301" s="145" t="str">
        <f>IFERROR(TRUNC(VLOOKUP($E301,'Container Panel'!$B$41:$Z$100,$D301,0)/(VLOOKUP(GI$276,UI!$A$12:$O$51,VLOOKUP(GI$277,$B$276:$C$278,2,0),0)/1000)),"")</f>
        <v/>
      </c>
      <c r="GJ301" s="145" t="str">
        <f>IFERROR(TRUNC(VLOOKUP($E301,'Container Panel'!$B$41:$Z$100,$D301,0)/(VLOOKUP(GJ$276,UI!$A$12:$O$51,VLOOKUP(GJ$277,$B$276:$C$278,2,0),0)/1000)),"")</f>
        <v/>
      </c>
      <c r="GK301" s="145" t="str">
        <f>IFERROR(TRUNC(VLOOKUP($E301,'Container Panel'!$B$41:$Z$100,$D301,0)/(VLOOKUP(GK$276,UI!$A$12:$O$51,VLOOKUP(GK$277,$B$276:$C$278,2,0),0)/1000)),"")</f>
        <v/>
      </c>
      <c r="GL301" s="145" t="str">
        <f>IFERROR(TRUNC(VLOOKUP($E301,'Container Panel'!$B$41:$Z$100,$D301,0)/(VLOOKUP(GL$276,UI!$A$12:$O$51,VLOOKUP(GL$277,$B$276:$C$278,2,0),0)/1000)),"")</f>
        <v/>
      </c>
      <c r="GM301" s="145" t="str">
        <f>IFERROR(TRUNC(VLOOKUP($E301,'Container Panel'!$B$41:$Z$100,$D301,0)/(VLOOKUP(GM$276,UI!$A$12:$O$51,VLOOKUP(GM$277,$B$276:$C$278,2,0),0)/1000)),"")</f>
        <v/>
      </c>
      <c r="GN301" s="145" t="str">
        <f>IFERROR(TRUNC(VLOOKUP($E301,'Container Panel'!$B$41:$Z$100,$D301,0)/(VLOOKUP(GN$276,UI!$A$12:$O$51,VLOOKUP(GN$277,$B$276:$C$278,2,0),0)/1000)),"")</f>
        <v/>
      </c>
      <c r="GO301" s="145" t="str">
        <f>IFERROR(TRUNC(VLOOKUP($E301,'Container Panel'!$B$41:$Z$100,$D301,0)/(VLOOKUP(GO$276,UI!$A$12:$O$51,VLOOKUP(GO$277,$B$276:$C$278,2,0),0)/1000)),"")</f>
        <v/>
      </c>
      <c r="GP301" s="145" t="str">
        <f>IFERROR(TRUNC(VLOOKUP($E301,'Container Panel'!$B$41:$Z$100,$D301,0)/(VLOOKUP(GP$276,UI!$A$12:$O$51,VLOOKUP(GP$277,$B$276:$C$278,2,0),0)/1000)),"")</f>
        <v/>
      </c>
      <c r="GQ301" s="145" t="str">
        <f>IFERROR(TRUNC(VLOOKUP($E301,'Container Panel'!$B$41:$Z$100,$D301,0)/(VLOOKUP(GQ$276,UI!$A$12:$O$51,VLOOKUP(GQ$277,$B$276:$C$278,2,0),0)/1000)),"")</f>
        <v/>
      </c>
      <c r="GR301" s="145" t="str">
        <f>IFERROR(TRUNC(VLOOKUP($E301,'Container Panel'!$B$41:$Z$100,$D301,0)/(VLOOKUP(GR$276,UI!$A$12:$O$51,VLOOKUP(GR$277,$B$276:$C$278,2,0),0)/1000)),"")</f>
        <v/>
      </c>
      <c r="GS301" s="145" t="str">
        <f>IFERROR(TRUNC(VLOOKUP($E301,'Container Panel'!$B$41:$Z$100,$D301,0)/(VLOOKUP(GS$276,UI!$A$12:$O$51,VLOOKUP(GS$277,$B$276:$C$278,2,0),0)/1000)),"")</f>
        <v/>
      </c>
      <c r="GT301" s="145" t="str">
        <f>IFERROR(TRUNC(VLOOKUP($E301,'Container Panel'!$B$41:$Z$100,$D301,0)/(VLOOKUP(GT$276,UI!$A$12:$O$51,VLOOKUP(GT$277,$B$276:$C$278,2,0),0)/1000)),"")</f>
        <v/>
      </c>
      <c r="GU301" s="145" t="str">
        <f>IFERROR(TRUNC(VLOOKUP($E301,'Container Panel'!$B$41:$Z$100,$D301,0)/(VLOOKUP(GU$276,UI!$A$12:$O$51,VLOOKUP(GU$277,$B$276:$C$278,2,0),0)/1000)),"")</f>
        <v/>
      </c>
      <c r="GV301" s="145" t="str">
        <f>IFERROR(TRUNC(VLOOKUP($E301,'Container Panel'!$B$41:$Z$100,$D301,0)/(VLOOKUP(GV$276,UI!$A$12:$O$51,VLOOKUP(GV$277,$B$276:$C$278,2,0),0)/1000)),"")</f>
        <v/>
      </c>
      <c r="GW301" s="145" t="str">
        <f>IFERROR(TRUNC(VLOOKUP($E301,'Container Panel'!$B$41:$Z$100,$D301,0)/(VLOOKUP(GW$276,UI!$A$12:$O$51,VLOOKUP(GW$277,$B$276:$C$278,2,0),0)/1000)),"")</f>
        <v/>
      </c>
      <c r="GX301" s="145" t="str">
        <f>IFERROR(TRUNC(VLOOKUP($E301,'Container Panel'!$B$41:$Z$100,$D301,0)/(VLOOKUP(GX$276,UI!$A$12:$O$51,VLOOKUP(GX$277,$B$276:$C$278,2,0),0)/1000)),"")</f>
        <v/>
      </c>
      <c r="GY301" s="145" t="str">
        <f>IFERROR(TRUNC(VLOOKUP($E301,'Container Panel'!$B$41:$Z$100,$D301,0)/(VLOOKUP(GY$276,UI!$A$12:$O$51,VLOOKUP(GY$277,$B$276:$C$278,2,0),0)/1000)),"")</f>
        <v/>
      </c>
      <c r="GZ301" s="145" t="str">
        <f>IFERROR(TRUNC(VLOOKUP($E301,'Container Panel'!$B$41:$Z$100,$D301,0)/(VLOOKUP(GZ$276,UI!$A$12:$O$51,VLOOKUP(GZ$277,$B$276:$C$278,2,0),0)/1000)),"")</f>
        <v/>
      </c>
      <c r="HA301" s="145" t="str">
        <f>IFERROR(TRUNC(VLOOKUP($E301,'Container Panel'!$B$41:$Z$100,$D301,0)/(VLOOKUP(HA$276,UI!$A$12:$O$51,VLOOKUP(HA$277,$B$276:$C$278,2,0),0)/1000)),"")</f>
        <v/>
      </c>
      <c r="HB301" s="145" t="str">
        <f>IFERROR(TRUNC(VLOOKUP($E301,'Container Panel'!$B$41:$Z$100,$D301,0)/(VLOOKUP(HB$276,UI!$A$12:$O$51,VLOOKUP(HB$277,$B$276:$C$278,2,0),0)/1000)),"")</f>
        <v/>
      </c>
      <c r="HC301" s="145" t="str">
        <f>IFERROR(TRUNC(VLOOKUP($E301,'Container Panel'!$B$41:$Z$100,$D301,0)/(VLOOKUP(HC$276,UI!$A$12:$O$51,VLOOKUP(HC$277,$B$276:$C$278,2,0),0)/1000)),"")</f>
        <v/>
      </c>
      <c r="HD301" s="145" t="str">
        <f>IFERROR(TRUNC(VLOOKUP($E301,'Container Panel'!$B$41:$Z$100,$D301,0)/(VLOOKUP(HD$276,UI!$A$12:$O$51,VLOOKUP(HD$277,$B$276:$C$278,2,0),0)/1000)),"")</f>
        <v/>
      </c>
      <c r="HE301" s="145" t="str">
        <f>IFERROR(TRUNC(VLOOKUP($E301,'Container Panel'!$B$41:$Z$100,$D301,0)/(VLOOKUP(HE$276,UI!$A$12:$O$51,VLOOKUP(HE$277,$B$276:$C$278,2,0),0)/1000)),"")</f>
        <v/>
      </c>
      <c r="HF301" s="145" t="str">
        <f>IFERROR(TRUNC(VLOOKUP($E301,'Container Panel'!$B$41:$Z$100,$D301,0)/(VLOOKUP(HF$276,UI!$A$12:$O$51,VLOOKUP(HF$277,$B$276:$C$278,2,0),0)/1000)),"")</f>
        <v/>
      </c>
      <c r="HG301" s="145" t="str">
        <f>IFERROR(TRUNC(VLOOKUP($E301,'Container Panel'!$B$41:$Z$100,$D301,0)/(VLOOKUP(HG$276,UI!$A$12:$O$51,VLOOKUP(HG$277,$B$276:$C$278,2,0),0)/1000)),"")</f>
        <v/>
      </c>
      <c r="HH301" s="145" t="str">
        <f>IFERROR(TRUNC(VLOOKUP($E301,'Container Panel'!$B$41:$Z$100,$D301,0)/(VLOOKUP(HH$276,UI!$A$12:$O$51,VLOOKUP(HH$277,$B$276:$C$278,2,0),0)/1000)),"")</f>
        <v/>
      </c>
      <c r="HI301" s="145" t="str">
        <f>IFERROR(TRUNC(VLOOKUP($E301,'Container Panel'!$B$41:$Z$100,$D301,0)/(VLOOKUP(HI$276,UI!$A$12:$O$51,VLOOKUP(HI$277,$B$276:$C$278,2,0),0)/1000)),"")</f>
        <v/>
      </c>
      <c r="HJ301" s="145" t="str">
        <f>IFERROR(TRUNC(VLOOKUP($E301,'Container Panel'!$B$41:$Z$100,$D301,0)/(VLOOKUP(HJ$276,UI!$A$12:$O$51,VLOOKUP(HJ$277,$B$276:$C$278,2,0),0)/1000)),"")</f>
        <v/>
      </c>
      <c r="HK301" s="145" t="str">
        <f>IFERROR(TRUNC(VLOOKUP($E301,'Container Panel'!$B$41:$Z$100,$D301,0)/(VLOOKUP(HK$276,UI!$A$12:$O$51,VLOOKUP(HK$277,$B$276:$C$278,2,0),0)/1000)),"")</f>
        <v/>
      </c>
      <c r="HL301" s="145" t="str">
        <f>IFERROR(TRUNC(VLOOKUP($E301,'Container Panel'!$B$41:$Z$100,$D301,0)/(VLOOKUP(HL$276,UI!$A$12:$O$51,VLOOKUP(HL$277,$B$276:$C$278,2,0),0)/1000)),"")</f>
        <v/>
      </c>
      <c r="HM301" s="145" t="str">
        <f>IFERROR(TRUNC(VLOOKUP($E301,'Container Panel'!$B$41:$Z$100,$D301,0)/(VLOOKUP(HM$276,UI!$A$12:$O$51,VLOOKUP(HM$277,$B$276:$C$278,2,0),0)/1000)),"")</f>
        <v/>
      </c>
      <c r="HN301" s="145" t="str">
        <f>IFERROR(TRUNC(VLOOKUP($E301,'Container Panel'!$B$41:$Z$100,$D301,0)/(VLOOKUP(HN$276,UI!$A$12:$O$51,VLOOKUP(HN$277,$B$276:$C$278,2,0),0)/1000)),"")</f>
        <v/>
      </c>
      <c r="HO301" s="145" t="str">
        <f>IFERROR(TRUNC(VLOOKUP($E301,'Container Panel'!$B$41:$Z$100,$D301,0)/(VLOOKUP(HO$276,UI!$A$12:$O$51,VLOOKUP(HO$277,$B$276:$C$278,2,0),0)/1000)),"")</f>
        <v/>
      </c>
      <c r="HP301" s="145" t="str">
        <f>IFERROR(TRUNC(VLOOKUP($E301,'Container Panel'!$B$41:$Z$100,$D301,0)/(VLOOKUP(HP$276,UI!$A$12:$O$51,VLOOKUP(HP$277,$B$276:$C$278,2,0),0)/1000)),"")</f>
        <v/>
      </c>
      <c r="HQ301" s="145" t="str">
        <f>IFERROR(TRUNC(VLOOKUP($E301,'Container Panel'!$B$41:$Z$100,$D301,0)/(VLOOKUP(HQ$276,UI!$A$12:$O$51,VLOOKUP(HQ$277,$B$276:$C$278,2,0),0)/1000)),"")</f>
        <v/>
      </c>
      <c r="HR301" s="145" t="str">
        <f>IFERROR(TRUNC(VLOOKUP($E301,'Container Panel'!$B$41:$Z$100,$D301,0)/(VLOOKUP(HR$276,UI!$A$12:$O$51,VLOOKUP(HR$277,$B$276:$C$278,2,0),0)/1000)),"")</f>
        <v/>
      </c>
      <c r="HS301" s="145" t="str">
        <f>IFERROR(TRUNC(VLOOKUP($E301,'Container Panel'!$B$41:$Z$100,$D301,0)/(VLOOKUP(HS$276,UI!$A$12:$O$51,VLOOKUP(HS$277,$B$276:$C$278,2,0),0)/1000)),"")</f>
        <v/>
      </c>
      <c r="HT301" s="145" t="str">
        <f>IFERROR(TRUNC(VLOOKUP($E301,'Container Panel'!$B$41:$Z$100,$D301,0)/(VLOOKUP(HT$276,UI!$A$12:$O$51,VLOOKUP(HT$277,$B$276:$C$278,2,0),0)/1000)),"")</f>
        <v/>
      </c>
      <c r="HU301" s="145" t="str">
        <f>IFERROR(TRUNC(VLOOKUP($E301,'Container Panel'!$B$41:$Z$100,$D301,0)/(VLOOKUP(HU$276,UI!$A$12:$O$51,VLOOKUP(HU$277,$B$276:$C$278,2,0),0)/1000)),"")</f>
        <v/>
      </c>
      <c r="HV301" s="145" t="str">
        <f>IFERROR(TRUNC(VLOOKUP($E301,'Container Panel'!$B$41:$Z$100,$D301,0)/(VLOOKUP(HV$276,UI!$A$12:$O$51,VLOOKUP(HV$277,$B$276:$C$278,2,0),0)/1000)),"")</f>
        <v/>
      </c>
      <c r="HW301" s="145" t="str">
        <f>IFERROR(TRUNC(VLOOKUP($E301,'Container Panel'!$B$41:$Z$100,$D301,0)/(VLOOKUP(HW$276,UI!$A$12:$O$51,VLOOKUP(HW$277,$B$276:$C$278,2,0),0)/1000)),"")</f>
        <v/>
      </c>
      <c r="HX301" s="145" t="str">
        <f>IFERROR(TRUNC(VLOOKUP($E301,'Container Panel'!$B$41:$Z$100,$D301,0)/(VLOOKUP(HX$276,UI!$A$12:$O$51,VLOOKUP(HX$277,$B$276:$C$278,2,0),0)/1000)),"")</f>
        <v/>
      </c>
      <c r="HY301" s="145" t="str">
        <f>IFERROR(TRUNC(VLOOKUP($E301,'Container Panel'!$B$41:$Z$100,$D301,0)/(VLOOKUP(HY$276,UI!$A$12:$O$51,VLOOKUP(HY$277,$B$276:$C$278,2,0),0)/1000)),"")</f>
        <v/>
      </c>
      <c r="HZ301" s="145" t="str">
        <f>IFERROR(TRUNC(VLOOKUP($E301,'Container Panel'!$B$41:$Z$100,$D301,0)/(VLOOKUP(HZ$276,UI!$A$12:$O$51,VLOOKUP(HZ$277,$B$276:$C$278,2,0),0)/1000)),"")</f>
        <v/>
      </c>
      <c r="IA301" s="145" t="str">
        <f>IFERROR(TRUNC(VLOOKUP($E301,'Container Panel'!$B$41:$Z$100,$D301,0)/(VLOOKUP(IA$276,UI!$A$12:$O$51,VLOOKUP(IA$277,$B$276:$C$278,2,0),0)/1000)),"")</f>
        <v/>
      </c>
      <c r="IB301" s="145" t="str">
        <f>IFERROR(TRUNC(VLOOKUP($E301,'Container Panel'!$B$41:$Z$100,$D301,0)/(VLOOKUP(IB$276,UI!$A$12:$O$51,VLOOKUP(IB$277,$B$276:$C$278,2,0),0)/1000)),"")</f>
        <v/>
      </c>
      <c r="IC301" s="145" t="str">
        <f>IFERROR(TRUNC(VLOOKUP($E301,'Container Panel'!$B$41:$Z$100,$D301,0)/(VLOOKUP(IC$276,UI!$A$12:$O$51,VLOOKUP(IC$277,$B$276:$C$278,2,0),0)/1000)),"")</f>
        <v/>
      </c>
      <c r="ID301" s="145" t="str">
        <f>IFERROR(TRUNC(VLOOKUP($E301,'Container Panel'!$B$41:$Z$100,$D301,0)/(VLOOKUP(ID$276,UI!$A$12:$O$51,VLOOKUP(ID$277,$B$276:$C$278,2,0),0)/1000)),"")</f>
        <v/>
      </c>
      <c r="IE301" s="145" t="str">
        <f>IFERROR(TRUNC(VLOOKUP($E301,'Container Panel'!$B$41:$Z$100,$D301,0)/(VLOOKUP(IE$276,UI!$A$12:$O$51,VLOOKUP(IE$277,$B$276:$C$278,2,0),0)/1000)),"")</f>
        <v/>
      </c>
      <c r="IF301" s="145" t="str">
        <f>IFERROR(TRUNC(VLOOKUP($E301,'Container Panel'!$B$41:$Z$100,$D301,0)/(VLOOKUP(IF$276,UI!$A$12:$O$51,VLOOKUP(IF$277,$B$276:$C$278,2,0),0)/1000)),"")</f>
        <v/>
      </c>
      <c r="IG301" s="145" t="str">
        <f>IFERROR(TRUNC(VLOOKUP($E301,'Container Panel'!$B$41:$Z$100,$D301,0)/(VLOOKUP(IG$276,UI!$A$12:$O$51,VLOOKUP(IG$277,$B$276:$C$278,2,0),0)/1000)),"")</f>
        <v/>
      </c>
      <c r="IH301" s="145" t="str">
        <f>IFERROR(TRUNC(VLOOKUP($E301,'Container Panel'!$B$41:$Z$100,$D301,0)/(VLOOKUP(IH$276,UI!$A$12:$O$51,VLOOKUP(IH$277,$B$276:$C$278,2,0),0)/1000)),"")</f>
        <v/>
      </c>
      <c r="II301" s="145" t="str">
        <f>IFERROR(TRUNC(VLOOKUP($E301,'Container Panel'!$B$41:$Z$100,$D301,0)/(VLOOKUP(II$276,UI!$A$12:$O$51,VLOOKUP(II$277,$B$276:$C$278,2,0),0)/1000)),"")</f>
        <v/>
      </c>
      <c r="IJ301" s="145" t="str">
        <f>IFERROR(TRUNC(VLOOKUP($E301,'Container Panel'!$B$41:$Z$100,$D301,0)/(VLOOKUP(IJ$276,UI!$A$12:$O$51,VLOOKUP(IJ$277,$B$276:$C$278,2,0),0)/1000)),"")</f>
        <v/>
      </c>
      <c r="IK301" s="145" t="str">
        <f>IFERROR(TRUNC(VLOOKUP($E301,'Container Panel'!$B$41:$Z$100,$D301,0)/(VLOOKUP(IK$276,UI!$A$12:$O$51,VLOOKUP(IK$277,$B$276:$C$278,2,0),0)/1000)),"")</f>
        <v/>
      </c>
      <c r="IL301" s="145" t="str">
        <f>IFERROR(TRUNC(VLOOKUP($E301,'Container Panel'!$B$41:$Z$100,$D301,0)/(VLOOKUP(IL$276,UI!$A$12:$O$51,VLOOKUP(IL$277,$B$276:$C$278,2,0),0)/1000)),"")</f>
        <v/>
      </c>
    </row>
    <row r="302" spans="2:246">
      <c r="B302" s="74">
        <v>22</v>
      </c>
      <c r="C302" s="74">
        <f t="shared" si="191"/>
        <v>8</v>
      </c>
      <c r="D302" s="163">
        <f>MOD(B302,3)+'Container Panel'!$Q$38</f>
        <v>17</v>
      </c>
      <c r="E302" s="143" t="str">
        <f t="shared" si="192"/>
        <v>D</v>
      </c>
      <c r="F302" s="144" t="s">
        <v>76</v>
      </c>
      <c r="G302" s="145">
        <f>IFERROR(TRUNC(VLOOKUP($E302,'Container Panel'!$B$41:$Z$100,$D302,0)/(VLOOKUP(G$276,UI!$A$12:$O$51,VLOOKUP(G$278,$B$276:$C$278,2,0),0)/1000)),"")</f>
        <v>6</v>
      </c>
      <c r="H302" s="145">
        <f>IFERROR(TRUNC(VLOOKUP($E302,'Container Panel'!$B$41:$Z$100,$D302,0)/(VLOOKUP(H$276,UI!$A$12:$O$51,VLOOKUP(H$278,$B$276:$C$278,2,0),0)/1000)),"")</f>
        <v>2</v>
      </c>
      <c r="I302" s="145">
        <f>IFERROR(TRUNC(VLOOKUP($E302,'Container Panel'!$B$41:$Z$100,$D302,0)/(VLOOKUP(I$276,UI!$A$12:$O$51,VLOOKUP(I$278,$B$276:$C$278,2,0),0)/1000)),"")</f>
        <v>2</v>
      </c>
      <c r="J302" s="145">
        <f>IFERROR(TRUNC(VLOOKUP($E302,'Container Panel'!$B$41:$Z$100,$D302,0)/(VLOOKUP(J$276,UI!$A$12:$O$51,VLOOKUP(J$278,$B$276:$C$278,2,0),0)/1000)),"")</f>
        <v>2</v>
      </c>
      <c r="K302" s="145">
        <f>IFERROR(TRUNC(VLOOKUP($E302,'Container Panel'!$B$41:$Z$100,$D302,0)/(VLOOKUP(K$276,UI!$A$12:$O$51,VLOOKUP(K$278,$B$276:$C$278,2,0),0)/1000)),"")</f>
        <v>6</v>
      </c>
      <c r="L302" s="145">
        <f>IFERROR(TRUNC(VLOOKUP($E302,'Container Panel'!$B$41:$Z$100,$D302,0)/(VLOOKUP(L$276,UI!$A$12:$O$51,VLOOKUP(L$278,$B$276:$C$278,2,0),0)/1000)),"")</f>
        <v>2</v>
      </c>
      <c r="M302" s="145">
        <f>IFERROR(TRUNC(VLOOKUP($E302,'Container Panel'!$B$41:$Z$100,$D302,0)/(VLOOKUP(M$276,UI!$A$12:$O$51,VLOOKUP(M$278,$B$276:$C$278,2,0),0)/1000)),"")</f>
        <v>1</v>
      </c>
      <c r="N302" s="145">
        <f>IFERROR(TRUNC(VLOOKUP($E302,'Container Panel'!$B$41:$Z$100,$D302,0)/(VLOOKUP(N$276,UI!$A$12:$O$51,VLOOKUP(N$278,$B$276:$C$278,2,0),0)/1000)),"")</f>
        <v>4</v>
      </c>
      <c r="O302" s="145">
        <f>IFERROR(TRUNC(VLOOKUP($E302,'Container Panel'!$B$41:$Z$100,$D302,0)/(VLOOKUP(O$276,UI!$A$12:$O$51,VLOOKUP(O$278,$B$276:$C$278,2,0),0)/1000)),"")</f>
        <v>1</v>
      </c>
      <c r="P302" s="145">
        <f>IFERROR(TRUNC(VLOOKUP($E302,'Container Panel'!$B$41:$Z$100,$D302,0)/(VLOOKUP(P$276,UI!$A$12:$O$51,VLOOKUP(P$278,$B$276:$C$278,2,0),0)/1000)),"")</f>
        <v>4</v>
      </c>
      <c r="Q302" s="145">
        <f>IFERROR(TRUNC(VLOOKUP($E302,'Container Panel'!$B$41:$Z$100,$D302,0)/(VLOOKUP(Q$276,UI!$A$12:$O$51,VLOOKUP(Q$278,$B$276:$C$278,2,0),0)/1000)),"")</f>
        <v>1</v>
      </c>
      <c r="R302" s="145">
        <f>IFERROR(TRUNC(VLOOKUP($E302,'Container Panel'!$B$41:$Z$100,$D302,0)/(VLOOKUP(R$276,UI!$A$12:$O$51,VLOOKUP(R$278,$B$276:$C$278,2,0),0)/1000)),"")</f>
        <v>1</v>
      </c>
      <c r="S302" s="145" t="str">
        <f>IFERROR(TRUNC(VLOOKUP($E302,'Container Panel'!$B$41:$Z$100,$D302,0)/(VLOOKUP(S$276,UI!$A$12:$O$51,VLOOKUP(S$278,$B$276:$C$278,2,0),0)/1000)),"")</f>
        <v/>
      </c>
      <c r="T302" s="145" t="str">
        <f>IFERROR(TRUNC(VLOOKUP($E302,'Container Panel'!$B$41:$Z$100,$D302,0)/(VLOOKUP(T$276,UI!$A$12:$O$51,VLOOKUP(T$278,$B$276:$C$278,2,0),0)/1000)),"")</f>
        <v/>
      </c>
      <c r="U302" s="145" t="str">
        <f>IFERROR(TRUNC(VLOOKUP($E302,'Container Panel'!$B$41:$Z$100,$D302,0)/(VLOOKUP(U$276,UI!$A$12:$O$51,VLOOKUP(U$278,$B$276:$C$278,2,0),0)/1000)),"")</f>
        <v/>
      </c>
      <c r="V302" s="145" t="str">
        <f>IFERROR(TRUNC(VLOOKUP($E302,'Container Panel'!$B$41:$Z$100,$D302,0)/(VLOOKUP(V$276,UI!$A$12:$O$51,VLOOKUP(V$278,$B$276:$C$278,2,0),0)/1000)),"")</f>
        <v/>
      </c>
      <c r="W302" s="145" t="str">
        <f>IFERROR(TRUNC(VLOOKUP($E302,'Container Panel'!$B$41:$Z$100,$D302,0)/(VLOOKUP(W$276,UI!$A$12:$O$51,VLOOKUP(W$278,$B$276:$C$278,2,0),0)/1000)),"")</f>
        <v/>
      </c>
      <c r="X302" s="145" t="str">
        <f>IFERROR(TRUNC(VLOOKUP($E302,'Container Panel'!$B$41:$Z$100,$D302,0)/(VLOOKUP(X$276,UI!$A$12:$O$51,VLOOKUP(X$278,$B$276:$C$278,2,0),0)/1000)),"")</f>
        <v/>
      </c>
      <c r="Y302" s="145" t="str">
        <f>IFERROR(TRUNC(VLOOKUP($E302,'Container Panel'!$B$41:$Z$100,$D302,0)/(VLOOKUP(Y$276,UI!$A$12:$O$51,VLOOKUP(Y$278,$B$276:$C$278,2,0),0)/1000)),"")</f>
        <v/>
      </c>
      <c r="Z302" s="145" t="str">
        <f>IFERROR(TRUNC(VLOOKUP($E302,'Container Panel'!$B$41:$Z$100,$D302,0)/(VLOOKUP(Z$276,UI!$A$12:$O$51,VLOOKUP(Z$278,$B$276:$C$278,2,0),0)/1000)),"")</f>
        <v/>
      </c>
      <c r="AA302" s="145" t="str">
        <f>IFERROR(TRUNC(VLOOKUP($E302,'Container Panel'!$B$41:$Z$100,$D302,0)/(VLOOKUP(AA$276,UI!$A$12:$O$51,VLOOKUP(AA$278,$B$276:$C$278,2,0),0)/1000)),"")</f>
        <v/>
      </c>
      <c r="AB302" s="145" t="str">
        <f>IFERROR(TRUNC(VLOOKUP($E302,'Container Panel'!$B$41:$Z$100,$D302,0)/(VLOOKUP(AB$276,UI!$A$12:$O$51,VLOOKUP(AB$278,$B$276:$C$278,2,0),0)/1000)),"")</f>
        <v/>
      </c>
      <c r="AC302" s="145" t="str">
        <f>IFERROR(TRUNC(VLOOKUP($E302,'Container Panel'!$B$41:$Z$100,$D302,0)/(VLOOKUP(AC$276,UI!$A$12:$O$51,VLOOKUP(AC$278,$B$276:$C$278,2,0),0)/1000)),"")</f>
        <v/>
      </c>
      <c r="AD302" s="145" t="str">
        <f>IFERROR(TRUNC(VLOOKUP($E302,'Container Panel'!$B$41:$Z$100,$D302,0)/(VLOOKUP(AD$276,UI!$A$12:$O$51,VLOOKUP(AD$278,$B$276:$C$278,2,0),0)/1000)),"")</f>
        <v/>
      </c>
      <c r="AE302" s="145" t="str">
        <f>IFERROR(TRUNC(VLOOKUP($E302,'Container Panel'!$B$41:$Z$100,$D302,0)/(VLOOKUP(AE$276,UI!$A$12:$O$51,VLOOKUP(AE$278,$B$276:$C$278,2,0),0)/1000)),"")</f>
        <v/>
      </c>
      <c r="AF302" s="145" t="str">
        <f>IFERROR(TRUNC(VLOOKUP($E302,'Container Panel'!$B$41:$Z$100,$D302,0)/(VLOOKUP(AF$276,UI!$A$12:$O$51,VLOOKUP(AF$278,$B$276:$C$278,2,0),0)/1000)),"")</f>
        <v/>
      </c>
      <c r="AG302" s="145" t="str">
        <f>IFERROR(TRUNC(VLOOKUP($E302,'Container Panel'!$B$41:$Z$100,$D302,0)/(VLOOKUP(AG$276,UI!$A$12:$O$51,VLOOKUP(AG$278,$B$276:$C$278,2,0),0)/1000)),"")</f>
        <v/>
      </c>
      <c r="AH302" s="145" t="str">
        <f>IFERROR(TRUNC(VLOOKUP($E302,'Container Panel'!$B$41:$Z$100,$D302,0)/(VLOOKUP(AH$276,UI!$A$12:$O$51,VLOOKUP(AH$278,$B$276:$C$278,2,0),0)/1000)),"")</f>
        <v/>
      </c>
      <c r="AI302" s="145" t="str">
        <f>IFERROR(TRUNC(VLOOKUP($E302,'Container Panel'!$B$41:$Z$100,$D302,0)/(VLOOKUP(AI$276,UI!$A$12:$O$51,VLOOKUP(AI$278,$B$276:$C$278,2,0),0)/1000)),"")</f>
        <v/>
      </c>
      <c r="AJ302" s="145" t="str">
        <f>IFERROR(TRUNC(VLOOKUP($E302,'Container Panel'!$B$41:$Z$100,$D302,0)/(VLOOKUP(AJ$276,UI!$A$12:$O$51,VLOOKUP(AJ$278,$B$276:$C$278,2,0),0)/1000)),"")</f>
        <v/>
      </c>
      <c r="AK302" s="145" t="str">
        <f>IFERROR(TRUNC(VLOOKUP($E302,'Container Panel'!$B$41:$Z$100,$D302,0)/(VLOOKUP(AK$276,UI!$A$12:$O$51,VLOOKUP(AK$278,$B$276:$C$278,2,0),0)/1000)),"")</f>
        <v/>
      </c>
      <c r="AL302" s="145" t="str">
        <f>IFERROR(TRUNC(VLOOKUP($E302,'Container Panel'!$B$41:$Z$100,$D302,0)/(VLOOKUP(AL$276,UI!$A$12:$O$51,VLOOKUP(AL$278,$B$276:$C$278,2,0),0)/1000)),"")</f>
        <v/>
      </c>
      <c r="AM302" s="145" t="str">
        <f>IFERROR(TRUNC(VLOOKUP($E302,'Container Panel'!$B$41:$Z$100,$D302,0)/(VLOOKUP(AM$276,UI!$A$12:$O$51,VLOOKUP(AM$278,$B$276:$C$278,2,0),0)/1000)),"")</f>
        <v/>
      </c>
      <c r="AN302" s="145" t="str">
        <f>IFERROR(TRUNC(VLOOKUP($E302,'Container Panel'!$B$41:$Z$100,$D302,0)/(VLOOKUP(AN$276,UI!$A$12:$O$51,VLOOKUP(AN$278,$B$276:$C$278,2,0),0)/1000)),"")</f>
        <v/>
      </c>
      <c r="AO302" s="145" t="str">
        <f>IFERROR(TRUNC(VLOOKUP($E302,'Container Panel'!$B$41:$Z$100,$D302,0)/(VLOOKUP(AO$276,UI!$A$12:$O$51,VLOOKUP(AO$278,$B$276:$C$278,2,0),0)/1000)),"")</f>
        <v/>
      </c>
      <c r="AP302" s="145" t="str">
        <f>IFERROR(TRUNC(VLOOKUP($E302,'Container Panel'!$B$41:$Z$100,$D302,0)/(VLOOKUP(AP$276,UI!$A$12:$O$51,VLOOKUP(AP$278,$B$276:$C$278,2,0),0)/1000)),"")</f>
        <v/>
      </c>
      <c r="AQ302" s="145" t="str">
        <f>IFERROR(TRUNC(VLOOKUP($E302,'Container Panel'!$B$41:$Z$100,$D302,0)/(VLOOKUP(AQ$276,UI!$A$12:$O$51,VLOOKUP(AQ$278,$B$276:$C$278,2,0),0)/1000)),"")</f>
        <v/>
      </c>
      <c r="AR302" s="145" t="str">
        <f>IFERROR(TRUNC(VLOOKUP($E302,'Container Panel'!$B$41:$Z$100,$D302,0)/(VLOOKUP(AR$276,UI!$A$12:$O$51,VLOOKUP(AR$278,$B$276:$C$278,2,0),0)/1000)),"")</f>
        <v/>
      </c>
      <c r="AS302" s="145" t="str">
        <f>IFERROR(TRUNC(VLOOKUP($E302,'Container Panel'!$B$41:$Z$100,$D302,0)/(VLOOKUP(AS$276,UI!$A$12:$O$51,VLOOKUP(AS$278,$B$276:$C$278,2,0),0)/1000)),"")</f>
        <v/>
      </c>
      <c r="AT302" s="145" t="str">
        <f>IFERROR(TRUNC(VLOOKUP($E302,'Container Panel'!$B$41:$Z$100,$D302,0)/(VLOOKUP(AT$276,UI!$A$12:$O$51,VLOOKUP(AT$278,$B$276:$C$278,2,0),0)/1000)),"")</f>
        <v/>
      </c>
      <c r="AU302" s="145" t="str">
        <f>IFERROR(TRUNC(VLOOKUP($E302,'Container Panel'!$B$41:$Z$100,$D302,0)/(VLOOKUP(AU$276,UI!$A$12:$O$51,VLOOKUP(AU$278,$B$276:$C$278,2,0),0)/1000)),"")</f>
        <v/>
      </c>
      <c r="AV302" s="145" t="str">
        <f>IFERROR(TRUNC(VLOOKUP($E302,'Container Panel'!$B$41:$Z$100,$D302,0)/(VLOOKUP(AV$276,UI!$A$12:$O$51,VLOOKUP(AV$278,$B$276:$C$278,2,0),0)/1000)),"")</f>
        <v/>
      </c>
      <c r="AW302" s="145" t="str">
        <f>IFERROR(TRUNC(VLOOKUP($E302,'Container Panel'!$B$41:$Z$100,$D302,0)/(VLOOKUP(AW$276,UI!$A$12:$O$51,VLOOKUP(AW$278,$B$276:$C$278,2,0),0)/1000)),"")</f>
        <v/>
      </c>
      <c r="AX302" s="145" t="str">
        <f>IFERROR(TRUNC(VLOOKUP($E302,'Container Panel'!$B$41:$Z$100,$D302,0)/(VLOOKUP(AX$276,UI!$A$12:$O$51,VLOOKUP(AX$278,$B$276:$C$278,2,0),0)/1000)),"")</f>
        <v/>
      </c>
      <c r="AY302" s="145" t="str">
        <f>IFERROR(TRUNC(VLOOKUP($E302,'Container Panel'!$B$41:$Z$100,$D302,0)/(VLOOKUP(AY$276,UI!$A$12:$O$51,VLOOKUP(AY$278,$B$276:$C$278,2,0),0)/1000)),"")</f>
        <v/>
      </c>
      <c r="AZ302" s="145" t="str">
        <f>IFERROR(TRUNC(VLOOKUP($E302,'Container Panel'!$B$41:$Z$100,$D302,0)/(VLOOKUP(AZ$276,UI!$A$12:$O$51,VLOOKUP(AZ$278,$B$276:$C$278,2,0),0)/1000)),"")</f>
        <v/>
      </c>
      <c r="BA302" s="145" t="str">
        <f>IFERROR(TRUNC(VLOOKUP($E302,'Container Panel'!$B$41:$Z$100,$D302,0)/(VLOOKUP(BA$276,UI!$A$12:$O$51,VLOOKUP(BA$278,$B$276:$C$278,2,0),0)/1000)),"")</f>
        <v/>
      </c>
      <c r="BB302" s="145" t="str">
        <f>IFERROR(TRUNC(VLOOKUP($E302,'Container Panel'!$B$41:$Z$100,$D302,0)/(VLOOKUP(BB$276,UI!$A$12:$O$51,VLOOKUP(BB$278,$B$276:$C$278,2,0),0)/1000)),"")</f>
        <v/>
      </c>
      <c r="BC302" s="145" t="str">
        <f>IFERROR(TRUNC(VLOOKUP($E302,'Container Panel'!$B$41:$Z$100,$D302,0)/(VLOOKUP(BC$276,UI!$A$12:$O$51,VLOOKUP(BC$278,$B$276:$C$278,2,0),0)/1000)),"")</f>
        <v/>
      </c>
      <c r="BD302" s="145" t="str">
        <f>IFERROR(TRUNC(VLOOKUP($E302,'Container Panel'!$B$41:$Z$100,$D302,0)/(VLOOKUP(BD$276,UI!$A$12:$O$51,VLOOKUP(BD$278,$B$276:$C$278,2,0),0)/1000)),"")</f>
        <v/>
      </c>
      <c r="BE302" s="145" t="str">
        <f>IFERROR(TRUNC(VLOOKUP($E302,'Container Panel'!$B$41:$Z$100,$D302,0)/(VLOOKUP(BE$276,UI!$A$12:$O$51,VLOOKUP(BE$278,$B$276:$C$278,2,0),0)/1000)),"")</f>
        <v/>
      </c>
      <c r="BF302" s="145" t="str">
        <f>IFERROR(TRUNC(VLOOKUP($E302,'Container Panel'!$B$41:$Z$100,$D302,0)/(VLOOKUP(BF$276,UI!$A$12:$O$51,VLOOKUP(BF$278,$B$276:$C$278,2,0),0)/1000)),"")</f>
        <v/>
      </c>
      <c r="BG302" s="145" t="str">
        <f>IFERROR(TRUNC(VLOOKUP($E302,'Container Panel'!$B$41:$Z$100,$D302,0)/(VLOOKUP(BG$276,UI!$A$12:$O$51,VLOOKUP(BG$278,$B$276:$C$278,2,0),0)/1000)),"")</f>
        <v/>
      </c>
      <c r="BH302" s="145" t="str">
        <f>IFERROR(TRUNC(VLOOKUP($E302,'Container Panel'!$B$41:$Z$100,$D302,0)/(VLOOKUP(BH$276,UI!$A$12:$O$51,VLOOKUP(BH$278,$B$276:$C$278,2,0),0)/1000)),"")</f>
        <v/>
      </c>
      <c r="BI302" s="145" t="str">
        <f>IFERROR(TRUNC(VLOOKUP($E302,'Container Panel'!$B$41:$Z$100,$D302,0)/(VLOOKUP(BI$276,UI!$A$12:$O$51,VLOOKUP(BI$278,$B$276:$C$278,2,0),0)/1000)),"")</f>
        <v/>
      </c>
      <c r="BJ302" s="145" t="str">
        <f>IFERROR(TRUNC(VLOOKUP($E302,'Container Panel'!$B$41:$Z$100,$D302,0)/(VLOOKUP(BJ$276,UI!$A$12:$O$51,VLOOKUP(BJ$278,$B$276:$C$278,2,0),0)/1000)),"")</f>
        <v/>
      </c>
      <c r="BK302" s="145" t="str">
        <f>IFERROR(TRUNC(VLOOKUP($E302,'Container Panel'!$B$41:$Z$100,$D302,0)/(VLOOKUP(BK$276,UI!$A$12:$O$51,VLOOKUP(BK$278,$B$276:$C$278,2,0),0)/1000)),"")</f>
        <v/>
      </c>
      <c r="BL302" s="145" t="str">
        <f>IFERROR(TRUNC(VLOOKUP($E302,'Container Panel'!$B$41:$Z$100,$D302,0)/(VLOOKUP(BL$276,UI!$A$12:$O$51,VLOOKUP(BL$278,$B$276:$C$278,2,0),0)/1000)),"")</f>
        <v/>
      </c>
      <c r="BM302" s="145" t="str">
        <f>IFERROR(TRUNC(VLOOKUP($E302,'Container Panel'!$B$41:$Z$100,$D302,0)/(VLOOKUP(BM$276,UI!$A$12:$O$51,VLOOKUP(BM$278,$B$276:$C$278,2,0),0)/1000)),"")</f>
        <v/>
      </c>
      <c r="BN302" s="145" t="str">
        <f>IFERROR(TRUNC(VLOOKUP($E302,'Container Panel'!$B$41:$Z$100,$D302,0)/(VLOOKUP(BN$276,UI!$A$12:$O$51,VLOOKUP(BN$278,$B$276:$C$278,2,0),0)/1000)),"")</f>
        <v/>
      </c>
      <c r="BO302" s="145" t="str">
        <f>IFERROR(TRUNC(VLOOKUP($E302,'Container Panel'!$B$41:$Z$100,$D302,0)/(VLOOKUP(BO$276,UI!$A$12:$O$51,VLOOKUP(BO$278,$B$276:$C$278,2,0),0)/1000)),"")</f>
        <v/>
      </c>
      <c r="BP302" s="145" t="str">
        <f>IFERROR(TRUNC(VLOOKUP($E302,'Container Panel'!$B$41:$Z$100,$D302,0)/(VLOOKUP(BP$276,UI!$A$12:$O$51,VLOOKUP(BP$278,$B$276:$C$278,2,0),0)/1000)),"")</f>
        <v/>
      </c>
      <c r="BQ302" s="145" t="str">
        <f>IFERROR(TRUNC(VLOOKUP($E302,'Container Panel'!$B$41:$Z$100,$D302,0)/(VLOOKUP(BQ$276,UI!$A$12:$O$51,VLOOKUP(BQ$278,$B$276:$C$278,2,0),0)/1000)),"")</f>
        <v/>
      </c>
      <c r="BR302" s="145" t="str">
        <f>IFERROR(TRUNC(VLOOKUP($E302,'Container Panel'!$B$41:$Z$100,$D302,0)/(VLOOKUP(BR$276,UI!$A$12:$O$51,VLOOKUP(BR$278,$B$276:$C$278,2,0),0)/1000)),"")</f>
        <v/>
      </c>
      <c r="BS302" s="145" t="str">
        <f>IFERROR(TRUNC(VLOOKUP($E302,'Container Panel'!$B$41:$Z$100,$D302,0)/(VLOOKUP(BS$276,UI!$A$12:$O$51,VLOOKUP(BS$278,$B$276:$C$278,2,0),0)/1000)),"")</f>
        <v/>
      </c>
      <c r="BT302" s="145" t="str">
        <f>IFERROR(TRUNC(VLOOKUP($E302,'Container Panel'!$B$41:$Z$100,$D302,0)/(VLOOKUP(BT$276,UI!$A$12:$O$51,VLOOKUP(BT$278,$B$276:$C$278,2,0),0)/1000)),"")</f>
        <v/>
      </c>
      <c r="BU302" s="145" t="str">
        <f>IFERROR(TRUNC(VLOOKUP($E302,'Container Panel'!$B$41:$Z$100,$D302,0)/(VLOOKUP(BU$276,UI!$A$12:$O$51,VLOOKUP(BU$278,$B$276:$C$278,2,0),0)/1000)),"")</f>
        <v/>
      </c>
      <c r="BV302" s="145" t="str">
        <f>IFERROR(TRUNC(VLOOKUP($E302,'Container Panel'!$B$41:$Z$100,$D302,0)/(VLOOKUP(BV$276,UI!$A$12:$O$51,VLOOKUP(BV$278,$B$276:$C$278,2,0),0)/1000)),"")</f>
        <v/>
      </c>
      <c r="BW302" s="145" t="str">
        <f>IFERROR(TRUNC(VLOOKUP($E302,'Container Panel'!$B$41:$Z$100,$D302,0)/(VLOOKUP(BW$276,UI!$A$12:$O$51,VLOOKUP(BW$278,$B$276:$C$278,2,0),0)/1000)),"")</f>
        <v/>
      </c>
      <c r="BX302" s="145" t="str">
        <f>IFERROR(TRUNC(VLOOKUP($E302,'Container Panel'!$B$41:$Z$100,$D302,0)/(VLOOKUP(BX$276,UI!$A$12:$O$51,VLOOKUP(BX$278,$B$276:$C$278,2,0),0)/1000)),"")</f>
        <v/>
      </c>
      <c r="BY302" s="145" t="str">
        <f>IFERROR(TRUNC(VLOOKUP($E302,'Container Panel'!$B$41:$Z$100,$D302,0)/(VLOOKUP(BY$276,UI!$A$12:$O$51,VLOOKUP(BY$278,$B$276:$C$278,2,0),0)/1000)),"")</f>
        <v/>
      </c>
      <c r="BZ302" s="145" t="str">
        <f>IFERROR(TRUNC(VLOOKUP($E302,'Container Panel'!$B$41:$Z$100,$D302,0)/(VLOOKUP(BZ$276,UI!$A$12:$O$51,VLOOKUP(BZ$278,$B$276:$C$278,2,0),0)/1000)),"")</f>
        <v/>
      </c>
      <c r="CA302" s="145" t="str">
        <f>IFERROR(TRUNC(VLOOKUP($E302,'Container Panel'!$B$41:$Z$100,$D302,0)/(VLOOKUP(CA$276,UI!$A$12:$O$51,VLOOKUP(CA$278,$B$276:$C$278,2,0),0)/1000)),"")</f>
        <v/>
      </c>
      <c r="CB302" s="145" t="str">
        <f>IFERROR(TRUNC(VLOOKUP($E302,'Container Panel'!$B$41:$Z$100,$D302,0)/(VLOOKUP(CB$276,UI!$A$12:$O$51,VLOOKUP(CB$278,$B$276:$C$278,2,0),0)/1000)),"")</f>
        <v/>
      </c>
      <c r="CC302" s="145" t="str">
        <f>IFERROR(TRUNC(VLOOKUP($E302,'Container Panel'!$B$41:$Z$100,$D302,0)/(VLOOKUP(CC$276,UI!$A$12:$O$51,VLOOKUP(CC$278,$B$276:$C$278,2,0),0)/1000)),"")</f>
        <v/>
      </c>
      <c r="CD302" s="145" t="str">
        <f>IFERROR(TRUNC(VLOOKUP($E302,'Container Panel'!$B$41:$Z$100,$D302,0)/(VLOOKUP(CD$276,UI!$A$12:$O$51,VLOOKUP(CD$278,$B$276:$C$278,2,0),0)/1000)),"")</f>
        <v/>
      </c>
      <c r="CE302" s="145" t="str">
        <f>IFERROR(TRUNC(VLOOKUP($E302,'Container Panel'!$B$41:$Z$100,$D302,0)/(VLOOKUP(CE$276,UI!$A$12:$O$51,VLOOKUP(CE$278,$B$276:$C$278,2,0),0)/1000)),"")</f>
        <v/>
      </c>
      <c r="CF302" s="145" t="str">
        <f>IFERROR(TRUNC(VLOOKUP($E302,'Container Panel'!$B$41:$Z$100,$D302,0)/(VLOOKUP(CF$276,UI!$A$12:$O$51,VLOOKUP(CF$278,$B$276:$C$278,2,0),0)/1000)),"")</f>
        <v/>
      </c>
      <c r="CG302" s="145" t="str">
        <f>IFERROR(TRUNC(VLOOKUP($E302,'Container Panel'!$B$41:$Z$100,$D302,0)/(VLOOKUP(CG$276,UI!$A$12:$O$51,VLOOKUP(CG$278,$B$276:$C$278,2,0),0)/1000)),"")</f>
        <v/>
      </c>
      <c r="CH302" s="145" t="str">
        <f>IFERROR(TRUNC(VLOOKUP($E302,'Container Panel'!$B$41:$Z$100,$D302,0)/(VLOOKUP(CH$276,UI!$A$12:$O$51,VLOOKUP(CH$278,$B$276:$C$278,2,0),0)/1000)),"")</f>
        <v/>
      </c>
      <c r="CI302" s="145" t="str">
        <f>IFERROR(TRUNC(VLOOKUP($E302,'Container Panel'!$B$41:$Z$100,$D302,0)/(VLOOKUP(CI$276,UI!$A$12:$O$51,VLOOKUP(CI$278,$B$276:$C$278,2,0),0)/1000)),"")</f>
        <v/>
      </c>
      <c r="CJ302" s="145" t="str">
        <f>IFERROR(TRUNC(VLOOKUP($E302,'Container Panel'!$B$41:$Z$100,$D302,0)/(VLOOKUP(CJ$276,UI!$A$12:$O$51,VLOOKUP(CJ$278,$B$276:$C$278,2,0),0)/1000)),"")</f>
        <v/>
      </c>
      <c r="CK302" s="145" t="str">
        <f>IFERROR(TRUNC(VLOOKUP($E302,'Container Panel'!$B$41:$Z$100,$D302,0)/(VLOOKUP(CK$276,UI!$A$12:$O$51,VLOOKUP(CK$278,$B$276:$C$278,2,0),0)/1000)),"")</f>
        <v/>
      </c>
      <c r="CL302" s="145" t="str">
        <f>IFERROR(TRUNC(VLOOKUP($E302,'Container Panel'!$B$41:$Z$100,$D302,0)/(VLOOKUP(CL$276,UI!$A$12:$O$51,VLOOKUP(CL$278,$B$276:$C$278,2,0),0)/1000)),"")</f>
        <v/>
      </c>
      <c r="CM302" s="145" t="str">
        <f>IFERROR(TRUNC(VLOOKUP($E302,'Container Panel'!$B$41:$Z$100,$D302,0)/(VLOOKUP(CM$276,UI!$A$12:$O$51,VLOOKUP(CM$278,$B$276:$C$278,2,0),0)/1000)),"")</f>
        <v/>
      </c>
      <c r="CN302" s="145" t="str">
        <f>IFERROR(TRUNC(VLOOKUP($E302,'Container Panel'!$B$41:$Z$100,$D302,0)/(VLOOKUP(CN$276,UI!$A$12:$O$51,VLOOKUP(CN$278,$B$276:$C$278,2,0),0)/1000)),"")</f>
        <v/>
      </c>
      <c r="CO302" s="145" t="str">
        <f>IFERROR(TRUNC(VLOOKUP($E302,'Container Panel'!$B$41:$Z$100,$D302,0)/(VLOOKUP(CO$276,UI!$A$12:$O$51,VLOOKUP(CO$278,$B$276:$C$278,2,0),0)/1000)),"")</f>
        <v/>
      </c>
      <c r="CP302" s="145" t="str">
        <f>IFERROR(TRUNC(VLOOKUP($E302,'Container Panel'!$B$41:$Z$100,$D302,0)/(VLOOKUP(CP$276,UI!$A$12:$O$51,VLOOKUP(CP$278,$B$276:$C$278,2,0),0)/1000)),"")</f>
        <v/>
      </c>
      <c r="CQ302" s="145" t="str">
        <f>IFERROR(TRUNC(VLOOKUP($E302,'Container Panel'!$B$41:$Z$100,$D302,0)/(VLOOKUP(CQ$276,UI!$A$12:$O$51,VLOOKUP(CQ$278,$B$276:$C$278,2,0),0)/1000)),"")</f>
        <v/>
      </c>
      <c r="CR302" s="145" t="str">
        <f>IFERROR(TRUNC(VLOOKUP($E302,'Container Panel'!$B$41:$Z$100,$D302,0)/(VLOOKUP(CR$276,UI!$A$12:$O$51,VLOOKUP(CR$278,$B$276:$C$278,2,0),0)/1000)),"")</f>
        <v/>
      </c>
      <c r="CS302" s="145" t="str">
        <f>IFERROR(TRUNC(VLOOKUP($E302,'Container Panel'!$B$41:$Z$100,$D302,0)/(VLOOKUP(CS$276,UI!$A$12:$O$51,VLOOKUP(CS$278,$B$276:$C$278,2,0),0)/1000)),"")</f>
        <v/>
      </c>
      <c r="CT302" s="145" t="str">
        <f>IFERROR(TRUNC(VLOOKUP($E302,'Container Panel'!$B$41:$Z$100,$D302,0)/(VLOOKUP(CT$276,UI!$A$12:$O$51,VLOOKUP(CT$278,$B$276:$C$278,2,0),0)/1000)),"")</f>
        <v/>
      </c>
      <c r="CU302" s="145" t="str">
        <f>IFERROR(TRUNC(VLOOKUP($E302,'Container Panel'!$B$41:$Z$100,$D302,0)/(VLOOKUP(CU$276,UI!$A$12:$O$51,VLOOKUP(CU$278,$B$276:$C$278,2,0),0)/1000)),"")</f>
        <v/>
      </c>
      <c r="CV302" s="145" t="str">
        <f>IFERROR(TRUNC(VLOOKUP($E302,'Container Panel'!$B$41:$Z$100,$D302,0)/(VLOOKUP(CV$276,UI!$A$12:$O$51,VLOOKUP(CV$278,$B$276:$C$278,2,0),0)/1000)),"")</f>
        <v/>
      </c>
      <c r="CW302" s="145" t="str">
        <f>IFERROR(TRUNC(VLOOKUP($E302,'Container Panel'!$B$41:$Z$100,$D302,0)/(VLOOKUP(CW$276,UI!$A$12:$O$51,VLOOKUP(CW$278,$B$276:$C$278,2,0),0)/1000)),"")</f>
        <v/>
      </c>
      <c r="CX302" s="145" t="str">
        <f>IFERROR(TRUNC(VLOOKUP($E302,'Container Panel'!$B$41:$Z$100,$D302,0)/(VLOOKUP(CX$276,UI!$A$12:$O$51,VLOOKUP(CX$278,$B$276:$C$278,2,0),0)/1000)),"")</f>
        <v/>
      </c>
      <c r="CY302" s="145" t="str">
        <f>IFERROR(TRUNC(VLOOKUP($E302,'Container Panel'!$B$41:$Z$100,$D302,0)/(VLOOKUP(CY$276,UI!$A$12:$O$51,VLOOKUP(CY$278,$B$276:$C$278,2,0),0)/1000)),"")</f>
        <v/>
      </c>
      <c r="CZ302" s="145" t="str">
        <f>IFERROR(TRUNC(VLOOKUP($E302,'Container Panel'!$B$41:$Z$100,$D302,0)/(VLOOKUP(CZ$276,UI!$A$12:$O$51,VLOOKUP(CZ$278,$B$276:$C$278,2,0),0)/1000)),"")</f>
        <v/>
      </c>
      <c r="DA302" s="145" t="str">
        <f>IFERROR(TRUNC(VLOOKUP($E302,'Container Panel'!$B$41:$Z$100,$D302,0)/(VLOOKUP(DA$276,UI!$A$12:$O$51,VLOOKUP(DA$278,$B$276:$C$278,2,0),0)/1000)),"")</f>
        <v/>
      </c>
      <c r="DB302" s="145" t="str">
        <f>IFERROR(TRUNC(VLOOKUP($E302,'Container Panel'!$B$41:$Z$100,$D302,0)/(VLOOKUP(DB$276,UI!$A$12:$O$51,VLOOKUP(DB$278,$B$276:$C$278,2,0),0)/1000)),"")</f>
        <v/>
      </c>
      <c r="DC302" s="145" t="str">
        <f>IFERROR(TRUNC(VLOOKUP($E302,'Container Panel'!$B$41:$Z$100,$D302,0)/(VLOOKUP(DC$276,UI!$A$12:$O$51,VLOOKUP(DC$278,$B$276:$C$278,2,0),0)/1000)),"")</f>
        <v/>
      </c>
      <c r="DD302" s="145" t="str">
        <f>IFERROR(TRUNC(VLOOKUP($E302,'Container Panel'!$B$41:$Z$100,$D302,0)/(VLOOKUP(DD$276,UI!$A$12:$O$51,VLOOKUP(DD$278,$B$276:$C$278,2,0),0)/1000)),"")</f>
        <v/>
      </c>
      <c r="DE302" s="145" t="str">
        <f>IFERROR(TRUNC(VLOOKUP($E302,'Container Panel'!$B$41:$Z$100,$D302,0)/(VLOOKUP(DE$276,UI!$A$12:$O$51,VLOOKUP(DE$278,$B$276:$C$278,2,0),0)/1000)),"")</f>
        <v/>
      </c>
      <c r="DF302" s="145" t="str">
        <f>IFERROR(TRUNC(VLOOKUP($E302,'Container Panel'!$B$41:$Z$100,$D302,0)/(VLOOKUP(DF$276,UI!$A$12:$O$51,VLOOKUP(DF$278,$B$276:$C$278,2,0),0)/1000)),"")</f>
        <v/>
      </c>
      <c r="DG302" s="145" t="str">
        <f>IFERROR(TRUNC(VLOOKUP($E302,'Container Panel'!$B$41:$Z$100,$D302,0)/(VLOOKUP(DG$276,UI!$A$12:$O$51,VLOOKUP(DG$278,$B$276:$C$278,2,0),0)/1000)),"")</f>
        <v/>
      </c>
      <c r="DH302" s="145" t="str">
        <f>IFERROR(TRUNC(VLOOKUP($E302,'Container Panel'!$B$41:$Z$100,$D302,0)/(VLOOKUP(DH$276,UI!$A$12:$O$51,VLOOKUP(DH$278,$B$276:$C$278,2,0),0)/1000)),"")</f>
        <v/>
      </c>
      <c r="DI302" s="145" t="str">
        <f>IFERROR(TRUNC(VLOOKUP($E302,'Container Panel'!$B$41:$Z$100,$D302,0)/(VLOOKUP(DI$276,UI!$A$12:$O$51,VLOOKUP(DI$278,$B$276:$C$278,2,0),0)/1000)),"")</f>
        <v/>
      </c>
      <c r="DJ302" s="145" t="str">
        <f>IFERROR(TRUNC(VLOOKUP($E302,'Container Panel'!$B$41:$Z$100,$D302,0)/(VLOOKUP(DJ$276,UI!$A$12:$O$51,VLOOKUP(DJ$278,$B$276:$C$278,2,0),0)/1000)),"")</f>
        <v/>
      </c>
      <c r="DK302" s="145" t="str">
        <f>IFERROR(TRUNC(VLOOKUP($E302,'Container Panel'!$B$41:$Z$100,$D302,0)/(VLOOKUP(DK$276,UI!$A$12:$O$51,VLOOKUP(DK$278,$B$276:$C$278,2,0),0)/1000)),"")</f>
        <v/>
      </c>
      <c r="DL302" s="145" t="str">
        <f>IFERROR(TRUNC(VLOOKUP($E302,'Container Panel'!$B$41:$Z$100,$D302,0)/(VLOOKUP(DL$276,UI!$A$12:$O$51,VLOOKUP(DL$278,$B$276:$C$278,2,0),0)/1000)),"")</f>
        <v/>
      </c>
      <c r="DM302" s="145" t="str">
        <f>IFERROR(TRUNC(VLOOKUP($E302,'Container Panel'!$B$41:$Z$100,$D302,0)/(VLOOKUP(DM$276,UI!$A$12:$O$51,VLOOKUP(DM$278,$B$276:$C$278,2,0),0)/1000)),"")</f>
        <v/>
      </c>
      <c r="DN302" s="145" t="str">
        <f>IFERROR(TRUNC(VLOOKUP($E302,'Container Panel'!$B$41:$Z$100,$D302,0)/(VLOOKUP(DN$276,UI!$A$12:$O$51,VLOOKUP(DN$278,$B$276:$C$278,2,0),0)/1000)),"")</f>
        <v/>
      </c>
      <c r="DO302" s="145" t="str">
        <f>IFERROR(TRUNC(VLOOKUP($E302,'Container Panel'!$B$41:$Z$100,$D302,0)/(VLOOKUP(DO$276,UI!$A$12:$O$51,VLOOKUP(DO$278,$B$276:$C$278,2,0),0)/1000)),"")</f>
        <v/>
      </c>
      <c r="DP302" s="145" t="str">
        <f>IFERROR(TRUNC(VLOOKUP($E302,'Container Panel'!$B$41:$Z$100,$D302,0)/(VLOOKUP(DP$276,UI!$A$12:$O$51,VLOOKUP(DP$278,$B$276:$C$278,2,0),0)/1000)),"")</f>
        <v/>
      </c>
      <c r="DQ302" s="145" t="str">
        <f>IFERROR(TRUNC(VLOOKUP($E302,'Container Panel'!$B$41:$Z$100,$D302,0)/(VLOOKUP(DQ$276,UI!$A$12:$O$51,VLOOKUP(DQ$278,$B$276:$C$278,2,0),0)/1000)),"")</f>
        <v/>
      </c>
      <c r="DR302" s="145" t="str">
        <f>IFERROR(TRUNC(VLOOKUP($E302,'Container Panel'!$B$41:$Z$100,$D302,0)/(VLOOKUP(DR$276,UI!$A$12:$O$51,VLOOKUP(DR$278,$B$276:$C$278,2,0),0)/1000)),"")</f>
        <v/>
      </c>
      <c r="DS302" s="145" t="str">
        <f>IFERROR(TRUNC(VLOOKUP($E302,'Container Panel'!$B$41:$Z$100,$D302,0)/(VLOOKUP(DS$276,UI!$A$12:$O$51,VLOOKUP(DS$278,$B$276:$C$278,2,0),0)/1000)),"")</f>
        <v/>
      </c>
      <c r="DT302" s="145" t="str">
        <f>IFERROR(TRUNC(VLOOKUP($E302,'Container Panel'!$B$41:$Z$100,$D302,0)/(VLOOKUP(DT$276,UI!$A$12:$O$51,VLOOKUP(DT$278,$B$276:$C$278,2,0),0)/1000)),"")</f>
        <v/>
      </c>
      <c r="DU302" s="145" t="str">
        <f>IFERROR(TRUNC(VLOOKUP($E302,'Container Panel'!$B$41:$Z$100,$D302,0)/(VLOOKUP(DU$276,UI!$A$12:$O$51,VLOOKUP(DU$278,$B$276:$C$278,2,0),0)/1000)),"")</f>
        <v/>
      </c>
      <c r="DV302" s="145" t="str">
        <f>IFERROR(TRUNC(VLOOKUP($E302,'Container Panel'!$B$41:$Z$100,$D302,0)/(VLOOKUP(DV$276,UI!$A$12:$O$51,VLOOKUP(DV$278,$B$276:$C$278,2,0),0)/1000)),"")</f>
        <v/>
      </c>
      <c r="DW302" s="145" t="str">
        <f>IFERROR(TRUNC(VLOOKUP($E302,'Container Panel'!$B$41:$Z$100,$D302,0)/(VLOOKUP(DW$276,UI!$A$12:$O$51,VLOOKUP(DW$278,$B$276:$C$278,2,0),0)/1000)),"")</f>
        <v/>
      </c>
      <c r="DX302" s="145" t="str">
        <f>IFERROR(TRUNC(VLOOKUP($E302,'Container Panel'!$B$41:$Z$100,$D302,0)/(VLOOKUP(DX$276,UI!$A$12:$O$51,VLOOKUP(DX$278,$B$276:$C$278,2,0),0)/1000)),"")</f>
        <v/>
      </c>
      <c r="DY302" s="145" t="str">
        <f>IFERROR(TRUNC(VLOOKUP($E302,'Container Panel'!$B$41:$Z$100,$D302,0)/(VLOOKUP(DY$276,UI!$A$12:$O$51,VLOOKUP(DY$278,$B$276:$C$278,2,0),0)/1000)),"")</f>
        <v/>
      </c>
      <c r="DZ302" s="145" t="str">
        <f>IFERROR(TRUNC(VLOOKUP($E302,'Container Panel'!$B$41:$Z$100,$D302,0)/(VLOOKUP(DZ$276,UI!$A$12:$O$51,VLOOKUP(DZ$278,$B$276:$C$278,2,0),0)/1000)),"")</f>
        <v/>
      </c>
      <c r="EA302" s="145" t="str">
        <f>IFERROR(TRUNC(VLOOKUP($E302,'Container Panel'!$B$41:$Z$100,$D302,0)/(VLOOKUP(EA$276,UI!$A$12:$O$51,VLOOKUP(EA$278,$B$276:$C$278,2,0),0)/1000)),"")</f>
        <v/>
      </c>
      <c r="EB302" s="145" t="str">
        <f>IFERROR(TRUNC(VLOOKUP($E302,'Container Panel'!$B$41:$Z$100,$D302,0)/(VLOOKUP(EB$276,UI!$A$12:$O$51,VLOOKUP(EB$278,$B$276:$C$278,2,0),0)/1000)),"")</f>
        <v/>
      </c>
      <c r="EC302" s="145" t="str">
        <f>IFERROR(TRUNC(VLOOKUP($E302,'Container Panel'!$B$41:$Z$100,$D302,0)/(VLOOKUP(EC$276,UI!$A$12:$O$51,VLOOKUP(EC$278,$B$276:$C$278,2,0),0)/1000)),"")</f>
        <v/>
      </c>
      <c r="ED302" s="145" t="str">
        <f>IFERROR(TRUNC(VLOOKUP($E302,'Container Panel'!$B$41:$Z$100,$D302,0)/(VLOOKUP(ED$276,UI!$A$12:$O$51,VLOOKUP(ED$278,$B$276:$C$278,2,0),0)/1000)),"")</f>
        <v/>
      </c>
      <c r="EE302" s="145" t="str">
        <f>IFERROR(TRUNC(VLOOKUP($E302,'Container Panel'!$B$41:$Z$100,$D302,0)/(VLOOKUP(EE$276,UI!$A$12:$O$51,VLOOKUP(EE$278,$B$276:$C$278,2,0),0)/1000)),"")</f>
        <v/>
      </c>
      <c r="EF302" s="145" t="str">
        <f>IFERROR(TRUNC(VLOOKUP($E302,'Container Panel'!$B$41:$Z$100,$D302,0)/(VLOOKUP(EF$276,UI!$A$12:$O$51,VLOOKUP(EF$278,$B$276:$C$278,2,0),0)/1000)),"")</f>
        <v/>
      </c>
      <c r="EG302" s="145" t="str">
        <f>IFERROR(TRUNC(VLOOKUP($E302,'Container Panel'!$B$41:$Z$100,$D302,0)/(VLOOKUP(EG$276,UI!$A$12:$O$51,VLOOKUP(EG$278,$B$276:$C$278,2,0),0)/1000)),"")</f>
        <v/>
      </c>
      <c r="EH302" s="145" t="str">
        <f>IFERROR(TRUNC(VLOOKUP($E302,'Container Panel'!$B$41:$Z$100,$D302,0)/(VLOOKUP(EH$276,UI!$A$12:$O$51,VLOOKUP(EH$278,$B$276:$C$278,2,0),0)/1000)),"")</f>
        <v/>
      </c>
      <c r="EI302" s="145" t="str">
        <f>IFERROR(TRUNC(VLOOKUP($E302,'Container Panel'!$B$41:$Z$100,$D302,0)/(VLOOKUP(EI$276,UI!$A$12:$O$51,VLOOKUP(EI$278,$B$276:$C$278,2,0),0)/1000)),"")</f>
        <v/>
      </c>
      <c r="EJ302" s="145" t="str">
        <f>IFERROR(TRUNC(VLOOKUP($E302,'Container Panel'!$B$41:$Z$100,$D302,0)/(VLOOKUP(EJ$276,UI!$A$12:$O$51,VLOOKUP(EJ$278,$B$276:$C$278,2,0),0)/1000)),"")</f>
        <v/>
      </c>
      <c r="EK302" s="145" t="str">
        <f>IFERROR(TRUNC(VLOOKUP($E302,'Container Panel'!$B$41:$Z$100,$D302,0)/(VLOOKUP(EK$276,UI!$A$12:$O$51,VLOOKUP(EK$278,$B$276:$C$278,2,0),0)/1000)),"")</f>
        <v/>
      </c>
      <c r="EL302" s="145" t="str">
        <f>IFERROR(TRUNC(VLOOKUP($E302,'Container Panel'!$B$41:$Z$100,$D302,0)/(VLOOKUP(EL$276,UI!$A$12:$O$51,VLOOKUP(EL$278,$B$276:$C$278,2,0),0)/1000)),"")</f>
        <v/>
      </c>
      <c r="EM302" s="145" t="str">
        <f>IFERROR(TRUNC(VLOOKUP($E302,'Container Panel'!$B$41:$Z$100,$D302,0)/(VLOOKUP(EM$276,UI!$A$12:$O$51,VLOOKUP(EM$278,$B$276:$C$278,2,0),0)/1000)),"")</f>
        <v/>
      </c>
      <c r="EN302" s="145" t="str">
        <f>IFERROR(TRUNC(VLOOKUP($E302,'Container Panel'!$B$41:$Z$100,$D302,0)/(VLOOKUP(EN$276,UI!$A$12:$O$51,VLOOKUP(EN$278,$B$276:$C$278,2,0),0)/1000)),"")</f>
        <v/>
      </c>
      <c r="EO302" s="145" t="str">
        <f>IFERROR(TRUNC(VLOOKUP($E302,'Container Panel'!$B$41:$Z$100,$D302,0)/(VLOOKUP(EO$276,UI!$A$12:$O$51,VLOOKUP(EO$278,$B$276:$C$278,2,0),0)/1000)),"")</f>
        <v/>
      </c>
      <c r="EP302" s="145" t="str">
        <f>IFERROR(TRUNC(VLOOKUP($E302,'Container Panel'!$B$41:$Z$100,$D302,0)/(VLOOKUP(EP$276,UI!$A$12:$O$51,VLOOKUP(EP$278,$B$276:$C$278,2,0),0)/1000)),"")</f>
        <v/>
      </c>
      <c r="EQ302" s="145" t="str">
        <f>IFERROR(TRUNC(VLOOKUP($E302,'Container Panel'!$B$41:$Z$100,$D302,0)/(VLOOKUP(EQ$276,UI!$A$12:$O$51,VLOOKUP(EQ$278,$B$276:$C$278,2,0),0)/1000)),"")</f>
        <v/>
      </c>
      <c r="ER302" s="145" t="str">
        <f>IFERROR(TRUNC(VLOOKUP($E302,'Container Panel'!$B$41:$Z$100,$D302,0)/(VLOOKUP(ER$276,UI!$A$12:$O$51,VLOOKUP(ER$278,$B$276:$C$278,2,0),0)/1000)),"")</f>
        <v/>
      </c>
      <c r="ES302" s="145" t="str">
        <f>IFERROR(TRUNC(VLOOKUP($E302,'Container Panel'!$B$41:$Z$100,$D302,0)/(VLOOKUP(ES$276,UI!$A$12:$O$51,VLOOKUP(ES$278,$B$276:$C$278,2,0),0)/1000)),"")</f>
        <v/>
      </c>
      <c r="ET302" s="145" t="str">
        <f>IFERROR(TRUNC(VLOOKUP($E302,'Container Panel'!$B$41:$Z$100,$D302,0)/(VLOOKUP(ET$276,UI!$A$12:$O$51,VLOOKUP(ET$278,$B$276:$C$278,2,0),0)/1000)),"")</f>
        <v/>
      </c>
      <c r="EU302" s="145" t="str">
        <f>IFERROR(TRUNC(VLOOKUP($E302,'Container Panel'!$B$41:$Z$100,$D302,0)/(VLOOKUP(EU$276,UI!$A$12:$O$51,VLOOKUP(EU$278,$B$276:$C$278,2,0),0)/1000)),"")</f>
        <v/>
      </c>
      <c r="EV302" s="145" t="str">
        <f>IFERROR(TRUNC(VLOOKUP($E302,'Container Panel'!$B$41:$Z$100,$D302,0)/(VLOOKUP(EV$276,UI!$A$12:$O$51,VLOOKUP(EV$278,$B$276:$C$278,2,0),0)/1000)),"")</f>
        <v/>
      </c>
      <c r="EW302" s="145" t="str">
        <f>IFERROR(TRUNC(VLOOKUP($E302,'Container Panel'!$B$41:$Z$100,$D302,0)/(VLOOKUP(EW$276,UI!$A$12:$O$51,VLOOKUP(EW$278,$B$276:$C$278,2,0),0)/1000)),"")</f>
        <v/>
      </c>
      <c r="EX302" s="145" t="str">
        <f>IFERROR(TRUNC(VLOOKUP($E302,'Container Panel'!$B$41:$Z$100,$D302,0)/(VLOOKUP(EX$276,UI!$A$12:$O$51,VLOOKUP(EX$278,$B$276:$C$278,2,0),0)/1000)),"")</f>
        <v/>
      </c>
      <c r="EY302" s="145" t="str">
        <f>IFERROR(TRUNC(VLOOKUP($E302,'Container Panel'!$B$41:$Z$100,$D302,0)/(VLOOKUP(EY$276,UI!$A$12:$O$51,VLOOKUP(EY$278,$B$276:$C$278,2,0),0)/1000)),"")</f>
        <v/>
      </c>
      <c r="EZ302" s="145" t="str">
        <f>IFERROR(TRUNC(VLOOKUP($E302,'Container Panel'!$B$41:$Z$100,$D302,0)/(VLOOKUP(EZ$276,UI!$A$12:$O$51,VLOOKUP(EZ$278,$B$276:$C$278,2,0),0)/1000)),"")</f>
        <v/>
      </c>
      <c r="FA302" s="145" t="str">
        <f>IFERROR(TRUNC(VLOOKUP($E302,'Container Panel'!$B$41:$Z$100,$D302,0)/(VLOOKUP(FA$276,UI!$A$12:$O$51,VLOOKUP(FA$278,$B$276:$C$278,2,0),0)/1000)),"")</f>
        <v/>
      </c>
      <c r="FB302" s="145" t="str">
        <f>IFERROR(TRUNC(VLOOKUP($E302,'Container Panel'!$B$41:$Z$100,$D302,0)/(VLOOKUP(FB$276,UI!$A$12:$O$51,VLOOKUP(FB$278,$B$276:$C$278,2,0),0)/1000)),"")</f>
        <v/>
      </c>
      <c r="FC302" s="145" t="str">
        <f>IFERROR(TRUNC(VLOOKUP($E302,'Container Panel'!$B$41:$Z$100,$D302,0)/(VLOOKUP(FC$276,UI!$A$12:$O$51,VLOOKUP(FC$278,$B$276:$C$278,2,0),0)/1000)),"")</f>
        <v/>
      </c>
      <c r="FD302" s="145" t="str">
        <f>IFERROR(TRUNC(VLOOKUP($E302,'Container Panel'!$B$41:$Z$100,$D302,0)/(VLOOKUP(FD$276,UI!$A$12:$O$51,VLOOKUP(FD$278,$B$276:$C$278,2,0),0)/1000)),"")</f>
        <v/>
      </c>
      <c r="FE302" s="145" t="str">
        <f>IFERROR(TRUNC(VLOOKUP($E302,'Container Panel'!$B$41:$Z$100,$D302,0)/(VLOOKUP(FE$276,UI!$A$12:$O$51,VLOOKUP(FE$278,$B$276:$C$278,2,0),0)/1000)),"")</f>
        <v/>
      </c>
      <c r="FF302" s="145" t="str">
        <f>IFERROR(TRUNC(VLOOKUP($E302,'Container Panel'!$B$41:$Z$100,$D302,0)/(VLOOKUP(FF$276,UI!$A$12:$O$51,VLOOKUP(FF$278,$B$276:$C$278,2,0),0)/1000)),"")</f>
        <v/>
      </c>
      <c r="FG302" s="145" t="str">
        <f>IFERROR(TRUNC(VLOOKUP($E302,'Container Panel'!$B$41:$Z$100,$D302,0)/(VLOOKUP(FG$276,UI!$A$12:$O$51,VLOOKUP(FG$278,$B$276:$C$278,2,0),0)/1000)),"")</f>
        <v/>
      </c>
      <c r="FH302" s="145" t="str">
        <f>IFERROR(TRUNC(VLOOKUP($E302,'Container Panel'!$B$41:$Z$100,$D302,0)/(VLOOKUP(FH$276,UI!$A$12:$O$51,VLOOKUP(FH$278,$B$276:$C$278,2,0),0)/1000)),"")</f>
        <v/>
      </c>
      <c r="FI302" s="145" t="str">
        <f>IFERROR(TRUNC(VLOOKUP($E302,'Container Panel'!$B$41:$Z$100,$D302,0)/(VLOOKUP(FI$276,UI!$A$12:$O$51,VLOOKUP(FI$278,$B$276:$C$278,2,0),0)/1000)),"")</f>
        <v/>
      </c>
      <c r="FJ302" s="145" t="str">
        <f>IFERROR(TRUNC(VLOOKUP($E302,'Container Panel'!$B$41:$Z$100,$D302,0)/(VLOOKUP(FJ$276,UI!$A$12:$O$51,VLOOKUP(FJ$278,$B$276:$C$278,2,0),0)/1000)),"")</f>
        <v/>
      </c>
      <c r="FK302" s="145" t="str">
        <f>IFERROR(TRUNC(VLOOKUP($E302,'Container Panel'!$B$41:$Z$100,$D302,0)/(VLOOKUP(FK$276,UI!$A$12:$O$51,VLOOKUP(FK$278,$B$276:$C$278,2,0),0)/1000)),"")</f>
        <v/>
      </c>
      <c r="FL302" s="145" t="str">
        <f>IFERROR(TRUNC(VLOOKUP($E302,'Container Panel'!$B$41:$Z$100,$D302,0)/(VLOOKUP(FL$276,UI!$A$12:$O$51,VLOOKUP(FL$278,$B$276:$C$278,2,0),0)/1000)),"")</f>
        <v/>
      </c>
      <c r="FM302" s="145" t="str">
        <f>IFERROR(TRUNC(VLOOKUP($E302,'Container Panel'!$B$41:$Z$100,$D302,0)/(VLOOKUP(FM$276,UI!$A$12:$O$51,VLOOKUP(FM$278,$B$276:$C$278,2,0),0)/1000)),"")</f>
        <v/>
      </c>
      <c r="FN302" s="145" t="str">
        <f>IFERROR(TRUNC(VLOOKUP($E302,'Container Panel'!$B$41:$Z$100,$D302,0)/(VLOOKUP(FN$276,UI!$A$12:$O$51,VLOOKUP(FN$278,$B$276:$C$278,2,0),0)/1000)),"")</f>
        <v/>
      </c>
      <c r="FO302" s="145" t="str">
        <f>IFERROR(TRUNC(VLOOKUP($E302,'Container Panel'!$B$41:$Z$100,$D302,0)/(VLOOKUP(FO$276,UI!$A$12:$O$51,VLOOKUP(FO$278,$B$276:$C$278,2,0),0)/1000)),"")</f>
        <v/>
      </c>
      <c r="FP302" s="145" t="str">
        <f>IFERROR(TRUNC(VLOOKUP($E302,'Container Panel'!$B$41:$Z$100,$D302,0)/(VLOOKUP(FP$276,UI!$A$12:$O$51,VLOOKUP(FP$278,$B$276:$C$278,2,0),0)/1000)),"")</f>
        <v/>
      </c>
      <c r="FQ302" s="145" t="str">
        <f>IFERROR(TRUNC(VLOOKUP($E302,'Container Panel'!$B$41:$Z$100,$D302,0)/(VLOOKUP(FQ$276,UI!$A$12:$O$51,VLOOKUP(FQ$278,$B$276:$C$278,2,0),0)/1000)),"")</f>
        <v/>
      </c>
      <c r="FR302" s="145" t="str">
        <f>IFERROR(TRUNC(VLOOKUP($E302,'Container Panel'!$B$41:$Z$100,$D302,0)/(VLOOKUP(FR$276,UI!$A$12:$O$51,VLOOKUP(FR$278,$B$276:$C$278,2,0),0)/1000)),"")</f>
        <v/>
      </c>
      <c r="FS302" s="145" t="str">
        <f>IFERROR(TRUNC(VLOOKUP($E302,'Container Panel'!$B$41:$Z$100,$D302,0)/(VLOOKUP(FS$276,UI!$A$12:$O$51,VLOOKUP(FS$278,$B$276:$C$278,2,0),0)/1000)),"")</f>
        <v/>
      </c>
      <c r="FT302" s="145" t="str">
        <f>IFERROR(TRUNC(VLOOKUP($E302,'Container Panel'!$B$41:$Z$100,$D302,0)/(VLOOKUP(FT$276,UI!$A$12:$O$51,VLOOKUP(FT$278,$B$276:$C$278,2,0),0)/1000)),"")</f>
        <v/>
      </c>
      <c r="FU302" s="145" t="str">
        <f>IFERROR(TRUNC(VLOOKUP($E302,'Container Panel'!$B$41:$Z$100,$D302,0)/(VLOOKUP(FU$276,UI!$A$12:$O$51,VLOOKUP(FU$278,$B$276:$C$278,2,0),0)/1000)),"")</f>
        <v/>
      </c>
      <c r="FV302" s="145" t="str">
        <f>IFERROR(TRUNC(VLOOKUP($E302,'Container Panel'!$B$41:$Z$100,$D302,0)/(VLOOKUP(FV$276,UI!$A$12:$O$51,VLOOKUP(FV$278,$B$276:$C$278,2,0),0)/1000)),"")</f>
        <v/>
      </c>
      <c r="FW302" s="145" t="str">
        <f>IFERROR(TRUNC(VLOOKUP($E302,'Container Panel'!$B$41:$Z$100,$D302,0)/(VLOOKUP(FW$276,UI!$A$12:$O$51,VLOOKUP(FW$278,$B$276:$C$278,2,0),0)/1000)),"")</f>
        <v/>
      </c>
      <c r="FX302" s="145" t="str">
        <f>IFERROR(TRUNC(VLOOKUP($E302,'Container Panel'!$B$41:$Z$100,$D302,0)/(VLOOKUP(FX$276,UI!$A$12:$O$51,VLOOKUP(FX$278,$B$276:$C$278,2,0),0)/1000)),"")</f>
        <v/>
      </c>
      <c r="FY302" s="145" t="str">
        <f>IFERROR(TRUNC(VLOOKUP($E302,'Container Panel'!$B$41:$Z$100,$D302,0)/(VLOOKUP(FY$276,UI!$A$12:$O$51,VLOOKUP(FY$278,$B$276:$C$278,2,0),0)/1000)),"")</f>
        <v/>
      </c>
      <c r="FZ302" s="145" t="str">
        <f>IFERROR(TRUNC(VLOOKUP($E302,'Container Panel'!$B$41:$Z$100,$D302,0)/(VLOOKUP(FZ$276,UI!$A$12:$O$51,VLOOKUP(FZ$278,$B$276:$C$278,2,0),0)/1000)),"")</f>
        <v/>
      </c>
      <c r="GA302" s="145" t="str">
        <f>IFERROR(TRUNC(VLOOKUP($E302,'Container Panel'!$B$41:$Z$100,$D302,0)/(VLOOKUP(GA$276,UI!$A$12:$O$51,VLOOKUP(GA$278,$B$276:$C$278,2,0),0)/1000)),"")</f>
        <v/>
      </c>
      <c r="GB302" s="145" t="str">
        <f>IFERROR(TRUNC(VLOOKUP($E302,'Container Panel'!$B$41:$Z$100,$D302,0)/(VLOOKUP(GB$276,UI!$A$12:$O$51,VLOOKUP(GB$278,$B$276:$C$278,2,0),0)/1000)),"")</f>
        <v/>
      </c>
      <c r="GC302" s="145" t="str">
        <f>IFERROR(TRUNC(VLOOKUP($E302,'Container Panel'!$B$41:$Z$100,$D302,0)/(VLOOKUP(GC$276,UI!$A$12:$O$51,VLOOKUP(GC$278,$B$276:$C$278,2,0),0)/1000)),"")</f>
        <v/>
      </c>
      <c r="GD302" s="145" t="str">
        <f>IFERROR(TRUNC(VLOOKUP($E302,'Container Panel'!$B$41:$Z$100,$D302,0)/(VLOOKUP(GD$276,UI!$A$12:$O$51,VLOOKUP(GD$278,$B$276:$C$278,2,0),0)/1000)),"")</f>
        <v/>
      </c>
      <c r="GE302" s="145" t="str">
        <f>IFERROR(TRUNC(VLOOKUP($E302,'Container Panel'!$B$41:$Z$100,$D302,0)/(VLOOKUP(GE$276,UI!$A$12:$O$51,VLOOKUP(GE$278,$B$276:$C$278,2,0),0)/1000)),"")</f>
        <v/>
      </c>
      <c r="GF302" s="145" t="str">
        <f>IFERROR(TRUNC(VLOOKUP($E302,'Container Panel'!$B$41:$Z$100,$D302,0)/(VLOOKUP(GF$276,UI!$A$12:$O$51,VLOOKUP(GF$278,$B$276:$C$278,2,0),0)/1000)),"")</f>
        <v/>
      </c>
      <c r="GG302" s="145" t="str">
        <f>IFERROR(TRUNC(VLOOKUP($E302,'Container Panel'!$B$41:$Z$100,$D302,0)/(VLOOKUP(GG$276,UI!$A$12:$O$51,VLOOKUP(GG$278,$B$276:$C$278,2,0),0)/1000)),"")</f>
        <v/>
      </c>
      <c r="GH302" s="145" t="str">
        <f>IFERROR(TRUNC(VLOOKUP($E302,'Container Panel'!$B$41:$Z$100,$D302,0)/(VLOOKUP(GH$276,UI!$A$12:$O$51,VLOOKUP(GH$278,$B$276:$C$278,2,0),0)/1000)),"")</f>
        <v/>
      </c>
      <c r="GI302" s="145" t="str">
        <f>IFERROR(TRUNC(VLOOKUP($E302,'Container Panel'!$B$41:$Z$100,$D302,0)/(VLOOKUP(GI$276,UI!$A$12:$O$51,VLOOKUP(GI$278,$B$276:$C$278,2,0),0)/1000)),"")</f>
        <v/>
      </c>
      <c r="GJ302" s="145" t="str">
        <f>IFERROR(TRUNC(VLOOKUP($E302,'Container Panel'!$B$41:$Z$100,$D302,0)/(VLOOKUP(GJ$276,UI!$A$12:$O$51,VLOOKUP(GJ$278,$B$276:$C$278,2,0),0)/1000)),"")</f>
        <v/>
      </c>
      <c r="GK302" s="145" t="str">
        <f>IFERROR(TRUNC(VLOOKUP($E302,'Container Panel'!$B$41:$Z$100,$D302,0)/(VLOOKUP(GK$276,UI!$A$12:$O$51,VLOOKUP(GK$278,$B$276:$C$278,2,0),0)/1000)),"")</f>
        <v/>
      </c>
      <c r="GL302" s="145" t="str">
        <f>IFERROR(TRUNC(VLOOKUP($E302,'Container Panel'!$B$41:$Z$100,$D302,0)/(VLOOKUP(GL$276,UI!$A$12:$O$51,VLOOKUP(GL$278,$B$276:$C$278,2,0),0)/1000)),"")</f>
        <v/>
      </c>
      <c r="GM302" s="145" t="str">
        <f>IFERROR(TRUNC(VLOOKUP($E302,'Container Panel'!$B$41:$Z$100,$D302,0)/(VLOOKUP(GM$276,UI!$A$12:$O$51,VLOOKUP(GM$278,$B$276:$C$278,2,0),0)/1000)),"")</f>
        <v/>
      </c>
      <c r="GN302" s="145" t="str">
        <f>IFERROR(TRUNC(VLOOKUP($E302,'Container Panel'!$B$41:$Z$100,$D302,0)/(VLOOKUP(GN$276,UI!$A$12:$O$51,VLOOKUP(GN$278,$B$276:$C$278,2,0),0)/1000)),"")</f>
        <v/>
      </c>
      <c r="GO302" s="145" t="str">
        <f>IFERROR(TRUNC(VLOOKUP($E302,'Container Panel'!$B$41:$Z$100,$D302,0)/(VLOOKUP(GO$276,UI!$A$12:$O$51,VLOOKUP(GO$278,$B$276:$C$278,2,0),0)/1000)),"")</f>
        <v/>
      </c>
      <c r="GP302" s="145" t="str">
        <f>IFERROR(TRUNC(VLOOKUP($E302,'Container Panel'!$B$41:$Z$100,$D302,0)/(VLOOKUP(GP$276,UI!$A$12:$O$51,VLOOKUP(GP$278,$B$276:$C$278,2,0),0)/1000)),"")</f>
        <v/>
      </c>
      <c r="GQ302" s="145" t="str">
        <f>IFERROR(TRUNC(VLOOKUP($E302,'Container Panel'!$B$41:$Z$100,$D302,0)/(VLOOKUP(GQ$276,UI!$A$12:$O$51,VLOOKUP(GQ$278,$B$276:$C$278,2,0),0)/1000)),"")</f>
        <v/>
      </c>
      <c r="GR302" s="145" t="str">
        <f>IFERROR(TRUNC(VLOOKUP($E302,'Container Panel'!$B$41:$Z$100,$D302,0)/(VLOOKUP(GR$276,UI!$A$12:$O$51,VLOOKUP(GR$278,$B$276:$C$278,2,0),0)/1000)),"")</f>
        <v/>
      </c>
      <c r="GS302" s="145" t="str">
        <f>IFERROR(TRUNC(VLOOKUP($E302,'Container Panel'!$B$41:$Z$100,$D302,0)/(VLOOKUP(GS$276,UI!$A$12:$O$51,VLOOKUP(GS$278,$B$276:$C$278,2,0),0)/1000)),"")</f>
        <v/>
      </c>
      <c r="GT302" s="145" t="str">
        <f>IFERROR(TRUNC(VLOOKUP($E302,'Container Panel'!$B$41:$Z$100,$D302,0)/(VLOOKUP(GT$276,UI!$A$12:$O$51,VLOOKUP(GT$278,$B$276:$C$278,2,0),0)/1000)),"")</f>
        <v/>
      </c>
      <c r="GU302" s="145" t="str">
        <f>IFERROR(TRUNC(VLOOKUP($E302,'Container Panel'!$B$41:$Z$100,$D302,0)/(VLOOKUP(GU$276,UI!$A$12:$O$51,VLOOKUP(GU$278,$B$276:$C$278,2,0),0)/1000)),"")</f>
        <v/>
      </c>
      <c r="GV302" s="145" t="str">
        <f>IFERROR(TRUNC(VLOOKUP($E302,'Container Panel'!$B$41:$Z$100,$D302,0)/(VLOOKUP(GV$276,UI!$A$12:$O$51,VLOOKUP(GV$278,$B$276:$C$278,2,0),0)/1000)),"")</f>
        <v/>
      </c>
      <c r="GW302" s="145" t="str">
        <f>IFERROR(TRUNC(VLOOKUP($E302,'Container Panel'!$B$41:$Z$100,$D302,0)/(VLOOKUP(GW$276,UI!$A$12:$O$51,VLOOKUP(GW$278,$B$276:$C$278,2,0),0)/1000)),"")</f>
        <v/>
      </c>
      <c r="GX302" s="145" t="str">
        <f>IFERROR(TRUNC(VLOOKUP($E302,'Container Panel'!$B$41:$Z$100,$D302,0)/(VLOOKUP(GX$276,UI!$A$12:$O$51,VLOOKUP(GX$278,$B$276:$C$278,2,0),0)/1000)),"")</f>
        <v/>
      </c>
      <c r="GY302" s="145" t="str">
        <f>IFERROR(TRUNC(VLOOKUP($E302,'Container Panel'!$B$41:$Z$100,$D302,0)/(VLOOKUP(GY$276,UI!$A$12:$O$51,VLOOKUP(GY$278,$B$276:$C$278,2,0),0)/1000)),"")</f>
        <v/>
      </c>
      <c r="GZ302" s="145" t="str">
        <f>IFERROR(TRUNC(VLOOKUP($E302,'Container Panel'!$B$41:$Z$100,$D302,0)/(VLOOKUP(GZ$276,UI!$A$12:$O$51,VLOOKUP(GZ$278,$B$276:$C$278,2,0),0)/1000)),"")</f>
        <v/>
      </c>
      <c r="HA302" s="145" t="str">
        <f>IFERROR(TRUNC(VLOOKUP($E302,'Container Panel'!$B$41:$Z$100,$D302,0)/(VLOOKUP(HA$276,UI!$A$12:$O$51,VLOOKUP(HA$278,$B$276:$C$278,2,0),0)/1000)),"")</f>
        <v/>
      </c>
      <c r="HB302" s="145" t="str">
        <f>IFERROR(TRUNC(VLOOKUP($E302,'Container Panel'!$B$41:$Z$100,$D302,0)/(VLOOKUP(HB$276,UI!$A$12:$O$51,VLOOKUP(HB$278,$B$276:$C$278,2,0),0)/1000)),"")</f>
        <v/>
      </c>
      <c r="HC302" s="145" t="str">
        <f>IFERROR(TRUNC(VLOOKUP($E302,'Container Panel'!$B$41:$Z$100,$D302,0)/(VLOOKUP(HC$276,UI!$A$12:$O$51,VLOOKUP(HC$278,$B$276:$C$278,2,0),0)/1000)),"")</f>
        <v/>
      </c>
      <c r="HD302" s="145" t="str">
        <f>IFERROR(TRUNC(VLOOKUP($E302,'Container Panel'!$B$41:$Z$100,$D302,0)/(VLOOKUP(HD$276,UI!$A$12:$O$51,VLOOKUP(HD$278,$B$276:$C$278,2,0),0)/1000)),"")</f>
        <v/>
      </c>
      <c r="HE302" s="145" t="str">
        <f>IFERROR(TRUNC(VLOOKUP($E302,'Container Panel'!$B$41:$Z$100,$D302,0)/(VLOOKUP(HE$276,UI!$A$12:$O$51,VLOOKUP(HE$278,$B$276:$C$278,2,0),0)/1000)),"")</f>
        <v/>
      </c>
      <c r="HF302" s="145" t="str">
        <f>IFERROR(TRUNC(VLOOKUP($E302,'Container Panel'!$B$41:$Z$100,$D302,0)/(VLOOKUP(HF$276,UI!$A$12:$O$51,VLOOKUP(HF$278,$B$276:$C$278,2,0),0)/1000)),"")</f>
        <v/>
      </c>
      <c r="HG302" s="145" t="str">
        <f>IFERROR(TRUNC(VLOOKUP($E302,'Container Panel'!$B$41:$Z$100,$D302,0)/(VLOOKUP(HG$276,UI!$A$12:$O$51,VLOOKUP(HG$278,$B$276:$C$278,2,0),0)/1000)),"")</f>
        <v/>
      </c>
      <c r="HH302" s="145" t="str">
        <f>IFERROR(TRUNC(VLOOKUP($E302,'Container Panel'!$B$41:$Z$100,$D302,0)/(VLOOKUP(HH$276,UI!$A$12:$O$51,VLOOKUP(HH$278,$B$276:$C$278,2,0),0)/1000)),"")</f>
        <v/>
      </c>
      <c r="HI302" s="145" t="str">
        <f>IFERROR(TRUNC(VLOOKUP($E302,'Container Panel'!$B$41:$Z$100,$D302,0)/(VLOOKUP(HI$276,UI!$A$12:$O$51,VLOOKUP(HI$278,$B$276:$C$278,2,0),0)/1000)),"")</f>
        <v/>
      </c>
      <c r="HJ302" s="145" t="str">
        <f>IFERROR(TRUNC(VLOOKUP($E302,'Container Panel'!$B$41:$Z$100,$D302,0)/(VLOOKUP(HJ$276,UI!$A$12:$O$51,VLOOKUP(HJ$278,$B$276:$C$278,2,0),0)/1000)),"")</f>
        <v/>
      </c>
      <c r="HK302" s="145" t="str">
        <f>IFERROR(TRUNC(VLOOKUP($E302,'Container Panel'!$B$41:$Z$100,$D302,0)/(VLOOKUP(HK$276,UI!$A$12:$O$51,VLOOKUP(HK$278,$B$276:$C$278,2,0),0)/1000)),"")</f>
        <v/>
      </c>
      <c r="HL302" s="145" t="str">
        <f>IFERROR(TRUNC(VLOOKUP($E302,'Container Panel'!$B$41:$Z$100,$D302,0)/(VLOOKUP(HL$276,UI!$A$12:$O$51,VLOOKUP(HL$278,$B$276:$C$278,2,0),0)/1000)),"")</f>
        <v/>
      </c>
      <c r="HM302" s="145" t="str">
        <f>IFERROR(TRUNC(VLOOKUP($E302,'Container Panel'!$B$41:$Z$100,$D302,0)/(VLOOKUP(HM$276,UI!$A$12:$O$51,VLOOKUP(HM$278,$B$276:$C$278,2,0),0)/1000)),"")</f>
        <v/>
      </c>
      <c r="HN302" s="145" t="str">
        <f>IFERROR(TRUNC(VLOOKUP($E302,'Container Panel'!$B$41:$Z$100,$D302,0)/(VLOOKUP(HN$276,UI!$A$12:$O$51,VLOOKUP(HN$278,$B$276:$C$278,2,0),0)/1000)),"")</f>
        <v/>
      </c>
      <c r="HO302" s="145" t="str">
        <f>IFERROR(TRUNC(VLOOKUP($E302,'Container Panel'!$B$41:$Z$100,$D302,0)/(VLOOKUP(HO$276,UI!$A$12:$O$51,VLOOKUP(HO$278,$B$276:$C$278,2,0),0)/1000)),"")</f>
        <v/>
      </c>
      <c r="HP302" s="145" t="str">
        <f>IFERROR(TRUNC(VLOOKUP($E302,'Container Panel'!$B$41:$Z$100,$D302,0)/(VLOOKUP(HP$276,UI!$A$12:$O$51,VLOOKUP(HP$278,$B$276:$C$278,2,0),0)/1000)),"")</f>
        <v/>
      </c>
      <c r="HQ302" s="145" t="str">
        <f>IFERROR(TRUNC(VLOOKUP($E302,'Container Panel'!$B$41:$Z$100,$D302,0)/(VLOOKUP(HQ$276,UI!$A$12:$O$51,VLOOKUP(HQ$278,$B$276:$C$278,2,0),0)/1000)),"")</f>
        <v/>
      </c>
      <c r="HR302" s="145" t="str">
        <f>IFERROR(TRUNC(VLOOKUP($E302,'Container Panel'!$B$41:$Z$100,$D302,0)/(VLOOKUP(HR$276,UI!$A$12:$O$51,VLOOKUP(HR$278,$B$276:$C$278,2,0),0)/1000)),"")</f>
        <v/>
      </c>
      <c r="HS302" s="145" t="str">
        <f>IFERROR(TRUNC(VLOOKUP($E302,'Container Panel'!$B$41:$Z$100,$D302,0)/(VLOOKUP(HS$276,UI!$A$12:$O$51,VLOOKUP(HS$278,$B$276:$C$278,2,0),0)/1000)),"")</f>
        <v/>
      </c>
      <c r="HT302" s="145" t="str">
        <f>IFERROR(TRUNC(VLOOKUP($E302,'Container Panel'!$B$41:$Z$100,$D302,0)/(VLOOKUP(HT$276,UI!$A$12:$O$51,VLOOKUP(HT$278,$B$276:$C$278,2,0),0)/1000)),"")</f>
        <v/>
      </c>
      <c r="HU302" s="145" t="str">
        <f>IFERROR(TRUNC(VLOOKUP($E302,'Container Panel'!$B$41:$Z$100,$D302,0)/(VLOOKUP(HU$276,UI!$A$12:$O$51,VLOOKUP(HU$278,$B$276:$C$278,2,0),0)/1000)),"")</f>
        <v/>
      </c>
      <c r="HV302" s="145" t="str">
        <f>IFERROR(TRUNC(VLOOKUP($E302,'Container Panel'!$B$41:$Z$100,$D302,0)/(VLOOKUP(HV$276,UI!$A$12:$O$51,VLOOKUP(HV$278,$B$276:$C$278,2,0),0)/1000)),"")</f>
        <v/>
      </c>
      <c r="HW302" s="145" t="str">
        <f>IFERROR(TRUNC(VLOOKUP($E302,'Container Panel'!$B$41:$Z$100,$D302,0)/(VLOOKUP(HW$276,UI!$A$12:$O$51,VLOOKUP(HW$278,$B$276:$C$278,2,0),0)/1000)),"")</f>
        <v/>
      </c>
      <c r="HX302" s="145" t="str">
        <f>IFERROR(TRUNC(VLOOKUP($E302,'Container Panel'!$B$41:$Z$100,$D302,0)/(VLOOKUP(HX$276,UI!$A$12:$O$51,VLOOKUP(HX$278,$B$276:$C$278,2,0),0)/1000)),"")</f>
        <v/>
      </c>
      <c r="HY302" s="145" t="str">
        <f>IFERROR(TRUNC(VLOOKUP($E302,'Container Panel'!$B$41:$Z$100,$D302,0)/(VLOOKUP(HY$276,UI!$A$12:$O$51,VLOOKUP(HY$278,$B$276:$C$278,2,0),0)/1000)),"")</f>
        <v/>
      </c>
      <c r="HZ302" s="145" t="str">
        <f>IFERROR(TRUNC(VLOOKUP($E302,'Container Panel'!$B$41:$Z$100,$D302,0)/(VLOOKUP(HZ$276,UI!$A$12:$O$51,VLOOKUP(HZ$278,$B$276:$C$278,2,0),0)/1000)),"")</f>
        <v/>
      </c>
      <c r="IA302" s="145" t="str">
        <f>IFERROR(TRUNC(VLOOKUP($E302,'Container Panel'!$B$41:$Z$100,$D302,0)/(VLOOKUP(IA$276,UI!$A$12:$O$51,VLOOKUP(IA$278,$B$276:$C$278,2,0),0)/1000)),"")</f>
        <v/>
      </c>
      <c r="IB302" s="145" t="str">
        <f>IFERROR(TRUNC(VLOOKUP($E302,'Container Panel'!$B$41:$Z$100,$D302,0)/(VLOOKUP(IB$276,UI!$A$12:$O$51,VLOOKUP(IB$278,$B$276:$C$278,2,0),0)/1000)),"")</f>
        <v/>
      </c>
      <c r="IC302" s="145" t="str">
        <f>IFERROR(TRUNC(VLOOKUP($E302,'Container Panel'!$B$41:$Z$100,$D302,0)/(VLOOKUP(IC$276,UI!$A$12:$O$51,VLOOKUP(IC$278,$B$276:$C$278,2,0),0)/1000)),"")</f>
        <v/>
      </c>
      <c r="ID302" s="145" t="str">
        <f>IFERROR(TRUNC(VLOOKUP($E302,'Container Panel'!$B$41:$Z$100,$D302,0)/(VLOOKUP(ID$276,UI!$A$12:$O$51,VLOOKUP(ID$278,$B$276:$C$278,2,0),0)/1000)),"")</f>
        <v/>
      </c>
      <c r="IE302" s="145" t="str">
        <f>IFERROR(TRUNC(VLOOKUP($E302,'Container Panel'!$B$41:$Z$100,$D302,0)/(VLOOKUP(IE$276,UI!$A$12:$O$51,VLOOKUP(IE$278,$B$276:$C$278,2,0),0)/1000)),"")</f>
        <v/>
      </c>
      <c r="IF302" s="145" t="str">
        <f>IFERROR(TRUNC(VLOOKUP($E302,'Container Panel'!$B$41:$Z$100,$D302,0)/(VLOOKUP(IF$276,UI!$A$12:$O$51,VLOOKUP(IF$278,$B$276:$C$278,2,0),0)/1000)),"")</f>
        <v/>
      </c>
      <c r="IG302" s="145" t="str">
        <f>IFERROR(TRUNC(VLOOKUP($E302,'Container Panel'!$B$41:$Z$100,$D302,0)/(VLOOKUP(IG$276,UI!$A$12:$O$51,VLOOKUP(IG$278,$B$276:$C$278,2,0),0)/1000)),"")</f>
        <v/>
      </c>
      <c r="IH302" s="145" t="str">
        <f>IFERROR(TRUNC(VLOOKUP($E302,'Container Panel'!$B$41:$Z$100,$D302,0)/(VLOOKUP(IH$276,UI!$A$12:$O$51,VLOOKUP(IH$278,$B$276:$C$278,2,0),0)/1000)),"")</f>
        <v/>
      </c>
      <c r="II302" s="145" t="str">
        <f>IFERROR(TRUNC(VLOOKUP($E302,'Container Panel'!$B$41:$Z$100,$D302,0)/(VLOOKUP(II$276,UI!$A$12:$O$51,VLOOKUP(II$278,$B$276:$C$278,2,0),0)/1000)),"")</f>
        <v/>
      </c>
      <c r="IJ302" s="145" t="str">
        <f>IFERROR(TRUNC(VLOOKUP($E302,'Container Panel'!$B$41:$Z$100,$D302,0)/(VLOOKUP(IJ$276,UI!$A$12:$O$51,VLOOKUP(IJ$278,$B$276:$C$278,2,0),0)/1000)),"")</f>
        <v/>
      </c>
      <c r="IK302" s="145" t="str">
        <f>IFERROR(TRUNC(VLOOKUP($E302,'Container Panel'!$B$41:$Z$100,$D302,0)/(VLOOKUP(IK$276,UI!$A$12:$O$51,VLOOKUP(IK$278,$B$276:$C$278,2,0),0)/1000)),"")</f>
        <v/>
      </c>
      <c r="IL302" s="145" t="str">
        <f>IFERROR(TRUNC(VLOOKUP($E302,'Container Panel'!$B$41:$Z$100,$D302,0)/(VLOOKUP(IL$276,UI!$A$12:$O$51,VLOOKUP(IL$278,$B$276:$C$278,2,0),0)/1000)),"")</f>
        <v/>
      </c>
    </row>
    <row r="303" spans="2:246">
      <c r="B303" s="74">
        <v>23</v>
      </c>
      <c r="C303" s="74">
        <f t="shared" si="191"/>
        <v>8</v>
      </c>
      <c r="D303" s="163">
        <f>MOD(B303,3)+'Container Panel'!$Q$38</f>
        <v>18</v>
      </c>
      <c r="E303" s="143" t="str">
        <f t="shared" si="192"/>
        <v>D</v>
      </c>
      <c r="F303" s="144" t="s">
        <v>29</v>
      </c>
      <c r="G303" s="145">
        <f>IFERROR(IF(AND(G$272=list!$D$3,'Box Calculation'!G$279&lt;&gt;"h",$E303&lt;&gt;0),0,IF(AND(G$273=list!$D$2,$E303&lt;&gt;0,TRUNC(VLOOKUP($E303,'Container Panel'!$B$41:$Z$100,$D303,0)/(VLOOKUP(G$276,UI!$A$12:$O$51,VLOOKUP(G$279,$B$276:$C$278,2,0),0)/1000))&gt;0),1,TRUNC(VLOOKUP($E303,'Container Panel'!$B$41:$Z$100,$D303,0)/(VLOOKUP(G$276,UI!$A$12:$O$51,VLOOKUP(G$279,$B$276:$C$278,2,0),0)/1000)))),"")</f>
        <v>1</v>
      </c>
      <c r="H303" s="145">
        <f>IFERROR(IF(AND(H$272=list!$D$3,'Box Calculation'!H$279&lt;&gt;"h",$E303&lt;&gt;0),0,IF(AND(H$273=list!$D$2,$E303&lt;&gt;0,TRUNC(VLOOKUP($E303,'Container Panel'!$B$41:$Z$100,$D303,0)/(VLOOKUP(H$276,UI!$A$12:$O$51,VLOOKUP(H$279,$B$276:$C$278,2,0),0)/1000))&gt;0),1,TRUNC(VLOOKUP($E303,'Container Panel'!$B$41:$Z$100,$D303,0)/(VLOOKUP(H$276,UI!$A$12:$O$51,VLOOKUP(H$279,$B$276:$C$278,2,0),0)/1000)))),"")</f>
        <v>4</v>
      </c>
      <c r="I303" s="145">
        <f>IFERROR(IF(AND(I$272=list!$D$3,'Box Calculation'!I$279&lt;&gt;"h",$E303&lt;&gt;0),0,IF(AND(I$273=list!$D$2,$E303&lt;&gt;0,TRUNC(VLOOKUP($E303,'Container Panel'!$B$41:$Z$100,$D303,0)/(VLOOKUP(I$276,UI!$A$12:$O$51,VLOOKUP(I$279,$B$276:$C$278,2,0),0)/1000))&gt;0),1,TRUNC(VLOOKUP($E303,'Container Panel'!$B$41:$Z$100,$D303,0)/(VLOOKUP(I$276,UI!$A$12:$O$51,VLOOKUP(I$279,$B$276:$C$278,2,0),0)/1000)))),"")</f>
        <v>1</v>
      </c>
      <c r="J303" s="145">
        <f>IFERROR(IF(AND(J$272=list!$D$3,'Box Calculation'!J$279&lt;&gt;"h",$E303&lt;&gt;0),0,IF(AND(J$273=list!$D$2,$E303&lt;&gt;0,TRUNC(VLOOKUP($E303,'Container Panel'!$B$41:$Z$100,$D303,0)/(VLOOKUP(J$276,UI!$A$12:$O$51,VLOOKUP(J$279,$B$276:$C$278,2,0),0)/1000))&gt;0),1,TRUNC(VLOOKUP($E303,'Container Panel'!$B$41:$Z$100,$D303,0)/(VLOOKUP(J$276,UI!$A$12:$O$51,VLOOKUP(J$279,$B$276:$C$278,2,0),0)/1000)))),"")</f>
        <v>1</v>
      </c>
      <c r="K303" s="145">
        <f>IFERROR(IF(AND(K$272=list!$D$3,'Box Calculation'!K$279&lt;&gt;"h",$E303&lt;&gt;0),0,IF(AND(K$273=list!$D$2,$E303&lt;&gt;0,TRUNC(VLOOKUP($E303,'Container Panel'!$B$41:$Z$100,$D303,0)/(VLOOKUP(K$276,UI!$A$12:$O$51,VLOOKUP(K$279,$B$276:$C$278,2,0),0)/1000))&gt;0),1,TRUNC(VLOOKUP($E303,'Container Panel'!$B$41:$Z$100,$D303,0)/(VLOOKUP(K$276,UI!$A$12:$O$51,VLOOKUP(K$279,$B$276:$C$278,2,0),0)/1000)))),"")</f>
        <v>1</v>
      </c>
      <c r="L303" s="145">
        <f>IFERROR(IF(AND(L$272=list!$D$3,'Box Calculation'!L$279&lt;&gt;"h",$E303&lt;&gt;0),0,IF(AND(L$273=list!$D$2,$E303&lt;&gt;0,TRUNC(VLOOKUP($E303,'Container Panel'!$B$41:$Z$100,$D303,0)/(VLOOKUP(L$276,UI!$A$12:$O$51,VLOOKUP(L$279,$B$276:$C$278,2,0),0)/1000))&gt;0),1,TRUNC(VLOOKUP($E303,'Container Panel'!$B$41:$Z$100,$D303,0)/(VLOOKUP(L$276,UI!$A$12:$O$51,VLOOKUP(L$279,$B$276:$C$278,2,0),0)/1000)))),"")</f>
        <v>4</v>
      </c>
      <c r="M303" s="145">
        <f>IFERROR(IF(AND(M$272=list!$D$3,'Box Calculation'!M$279&lt;&gt;"h",$E303&lt;&gt;0),0,IF(AND(M$273=list!$D$2,$E303&lt;&gt;0,TRUNC(VLOOKUP($E303,'Container Panel'!$B$41:$Z$100,$D303,0)/(VLOOKUP(M$276,UI!$A$12:$O$51,VLOOKUP(M$279,$B$276:$C$278,2,0),0)/1000))&gt;0),1,TRUNC(VLOOKUP($E303,'Container Panel'!$B$41:$Z$100,$D303,0)/(VLOOKUP(M$276,UI!$A$12:$O$51,VLOOKUP(M$279,$B$276:$C$278,2,0),0)/1000)))),"")</f>
        <v>3</v>
      </c>
      <c r="N303" s="145">
        <f>IFERROR(IF(AND(N$272=list!$D$3,'Box Calculation'!N$279&lt;&gt;"h",$E303&lt;&gt;0),0,IF(AND(N$273=list!$D$2,$E303&lt;&gt;0,TRUNC(VLOOKUP($E303,'Container Panel'!$B$41:$Z$100,$D303,0)/(VLOOKUP(N$276,UI!$A$12:$O$51,VLOOKUP(N$279,$B$276:$C$278,2,0),0)/1000))&gt;0),1,TRUNC(VLOOKUP($E303,'Container Panel'!$B$41:$Z$100,$D303,0)/(VLOOKUP(N$276,UI!$A$12:$O$51,VLOOKUP(N$279,$B$276:$C$278,2,0),0)/1000)))),"")</f>
        <v>1</v>
      </c>
      <c r="O303" s="145">
        <f>IFERROR(IF(AND(O$272=list!$D$3,'Box Calculation'!O$279&lt;&gt;"h",$E303&lt;&gt;0),0,IF(AND(O$273=list!$D$2,$E303&lt;&gt;0,TRUNC(VLOOKUP($E303,'Container Panel'!$B$41:$Z$100,$D303,0)/(VLOOKUP(O$276,UI!$A$12:$O$51,VLOOKUP(O$279,$B$276:$C$278,2,0),0)/1000))&gt;0),1,TRUNC(VLOOKUP($E303,'Container Panel'!$B$41:$Z$100,$D303,0)/(VLOOKUP(O$276,UI!$A$12:$O$51,VLOOKUP(O$279,$B$276:$C$278,2,0),0)/1000)))),"")</f>
        <v>3</v>
      </c>
      <c r="P303" s="145">
        <f>IFERROR(IF(AND(P$272=list!$D$3,'Box Calculation'!P$279&lt;&gt;"h",$E303&lt;&gt;0),0,IF(AND(P$273=list!$D$2,$E303&lt;&gt;0,TRUNC(VLOOKUP($E303,'Container Panel'!$B$41:$Z$100,$D303,0)/(VLOOKUP(P$276,UI!$A$12:$O$51,VLOOKUP(P$279,$B$276:$C$278,2,0),0)/1000))&gt;0),1,TRUNC(VLOOKUP($E303,'Container Panel'!$B$41:$Z$100,$D303,0)/(VLOOKUP(P$276,UI!$A$12:$O$51,VLOOKUP(P$279,$B$276:$C$278,2,0),0)/1000)))),"")</f>
        <v>0</v>
      </c>
      <c r="Q303" s="145">
        <f>IFERROR(IF(AND(Q$272=list!$D$3,'Box Calculation'!Q$279&lt;&gt;"h",$E303&lt;&gt;0),0,IF(AND(Q$273=list!$D$2,$E303&lt;&gt;0,TRUNC(VLOOKUP($E303,'Container Panel'!$B$41:$Z$100,$D303,0)/(VLOOKUP(Q$276,UI!$A$12:$O$51,VLOOKUP(Q$279,$B$276:$C$278,2,0),0)/1000))&gt;0),1,TRUNC(VLOOKUP($E303,'Container Panel'!$B$41:$Z$100,$D303,0)/(VLOOKUP(Q$276,UI!$A$12:$O$51,VLOOKUP(Q$279,$B$276:$C$278,2,0),0)/1000)))),"")</f>
        <v>0</v>
      </c>
      <c r="R303" s="145">
        <f>IFERROR(IF(AND(R$272=list!$D$3,'Box Calculation'!R$279&lt;&gt;"h",$E303&lt;&gt;0),0,IF(AND(R$273=list!$D$2,$E303&lt;&gt;0,TRUNC(VLOOKUP($E303,'Container Panel'!$B$41:$Z$100,$D303,0)/(VLOOKUP(R$276,UI!$A$12:$O$51,VLOOKUP(R$279,$B$276:$C$278,2,0),0)/1000))&gt;0),1,TRUNC(VLOOKUP($E303,'Container Panel'!$B$41:$Z$100,$D303,0)/(VLOOKUP(R$276,UI!$A$12:$O$51,VLOOKUP(R$279,$B$276:$C$278,2,0),0)/1000)))),"")</f>
        <v>1</v>
      </c>
      <c r="S303" s="145" t="str">
        <f>IFERROR(IF(AND(S$272=list!$D$3,'Box Calculation'!S$279&lt;&gt;"h",$E303&lt;&gt;0),0,IF(AND(S$273=list!$D$2,$E303&lt;&gt;0,TRUNC(VLOOKUP($E303,'Container Panel'!$B$41:$Z$100,$D303,0)/(VLOOKUP(S$276,UI!$A$12:$O$51,VLOOKUP(S$279,$B$276:$C$278,2,0),0)/1000))&gt;0),1,TRUNC(VLOOKUP($E303,'Container Panel'!$B$41:$Z$100,$D303,0)/(VLOOKUP(S$276,UI!$A$12:$O$51,VLOOKUP(S$279,$B$276:$C$278,2,0),0)/1000)))),"")</f>
        <v/>
      </c>
      <c r="T303" s="145" t="str">
        <f>IFERROR(IF(AND(T$272=list!$D$3,'Box Calculation'!T$279&lt;&gt;"h",$E303&lt;&gt;0),0,IF(AND(T$273=list!$D$2,$E303&lt;&gt;0,TRUNC(VLOOKUP($E303,'Container Panel'!$B$41:$Z$100,$D303,0)/(VLOOKUP(T$276,UI!$A$12:$O$51,VLOOKUP(T$279,$B$276:$C$278,2,0),0)/1000))&gt;0),1,TRUNC(VLOOKUP($E303,'Container Panel'!$B$41:$Z$100,$D303,0)/(VLOOKUP(T$276,UI!$A$12:$O$51,VLOOKUP(T$279,$B$276:$C$278,2,0),0)/1000)))),"")</f>
        <v/>
      </c>
      <c r="U303" s="145" t="str">
        <f>IFERROR(IF(AND(U$272=list!$D$3,'Box Calculation'!U$279&lt;&gt;"h",$E303&lt;&gt;0),0,IF(AND(U$273=list!$D$2,$E303&lt;&gt;0,TRUNC(VLOOKUP($E303,'Container Panel'!$B$41:$Z$100,$D303,0)/(VLOOKUP(U$276,UI!$A$12:$O$51,VLOOKUP(U$279,$B$276:$C$278,2,0),0)/1000))&gt;0),1,TRUNC(VLOOKUP($E303,'Container Panel'!$B$41:$Z$100,$D303,0)/(VLOOKUP(U$276,UI!$A$12:$O$51,VLOOKUP(U$279,$B$276:$C$278,2,0),0)/1000)))),"")</f>
        <v/>
      </c>
      <c r="V303" s="145" t="str">
        <f>IFERROR(IF(AND(V$272=list!$D$3,'Box Calculation'!V$279&lt;&gt;"h",$E303&lt;&gt;0),0,IF(AND(V$273=list!$D$2,$E303&lt;&gt;0,TRUNC(VLOOKUP($E303,'Container Panel'!$B$41:$Z$100,$D303,0)/(VLOOKUP(V$276,UI!$A$12:$O$51,VLOOKUP(V$279,$B$276:$C$278,2,0),0)/1000))&gt;0),1,TRUNC(VLOOKUP($E303,'Container Panel'!$B$41:$Z$100,$D303,0)/(VLOOKUP(V$276,UI!$A$12:$O$51,VLOOKUP(V$279,$B$276:$C$278,2,0),0)/1000)))),"")</f>
        <v/>
      </c>
      <c r="W303" s="145" t="str">
        <f>IFERROR(IF(AND(W$272=list!$D$3,'Box Calculation'!W$279&lt;&gt;"h",$E303&lt;&gt;0),0,IF(AND(W$273=list!$D$2,$E303&lt;&gt;0,TRUNC(VLOOKUP($E303,'Container Panel'!$B$41:$Z$100,$D303,0)/(VLOOKUP(W$276,UI!$A$12:$O$51,VLOOKUP(W$279,$B$276:$C$278,2,0),0)/1000))&gt;0),1,TRUNC(VLOOKUP($E303,'Container Panel'!$B$41:$Z$100,$D303,0)/(VLOOKUP(W$276,UI!$A$12:$O$51,VLOOKUP(W$279,$B$276:$C$278,2,0),0)/1000)))),"")</f>
        <v/>
      </c>
      <c r="X303" s="145" t="str">
        <f>IFERROR(IF(AND(X$272=list!$D$3,'Box Calculation'!X$279&lt;&gt;"h",$E303&lt;&gt;0),0,IF(AND(X$273=list!$D$2,$E303&lt;&gt;0,TRUNC(VLOOKUP($E303,'Container Panel'!$B$41:$Z$100,$D303,0)/(VLOOKUP(X$276,UI!$A$12:$O$51,VLOOKUP(X$279,$B$276:$C$278,2,0),0)/1000))&gt;0),1,TRUNC(VLOOKUP($E303,'Container Panel'!$B$41:$Z$100,$D303,0)/(VLOOKUP(X$276,UI!$A$12:$O$51,VLOOKUP(X$279,$B$276:$C$278,2,0),0)/1000)))),"")</f>
        <v/>
      </c>
      <c r="Y303" s="145" t="str">
        <f>IFERROR(IF(AND(Y$272=list!$D$3,'Box Calculation'!Y$279&lt;&gt;"h",$E303&lt;&gt;0),0,IF(AND(Y$273=list!$D$2,$E303&lt;&gt;0,TRUNC(VLOOKUP($E303,'Container Panel'!$B$41:$Z$100,$D303,0)/(VLOOKUP(Y$276,UI!$A$12:$O$51,VLOOKUP(Y$279,$B$276:$C$278,2,0),0)/1000))&gt;0),1,TRUNC(VLOOKUP($E303,'Container Panel'!$B$41:$Z$100,$D303,0)/(VLOOKUP(Y$276,UI!$A$12:$O$51,VLOOKUP(Y$279,$B$276:$C$278,2,0),0)/1000)))),"")</f>
        <v/>
      </c>
      <c r="Z303" s="145" t="str">
        <f>IFERROR(IF(AND(Z$272=list!$D$3,'Box Calculation'!Z$279&lt;&gt;"h",$E303&lt;&gt;0),0,IF(AND(Z$273=list!$D$2,$E303&lt;&gt;0,TRUNC(VLOOKUP($E303,'Container Panel'!$B$41:$Z$100,$D303,0)/(VLOOKUP(Z$276,UI!$A$12:$O$51,VLOOKUP(Z$279,$B$276:$C$278,2,0),0)/1000))&gt;0),1,TRUNC(VLOOKUP($E303,'Container Panel'!$B$41:$Z$100,$D303,0)/(VLOOKUP(Z$276,UI!$A$12:$O$51,VLOOKUP(Z$279,$B$276:$C$278,2,0),0)/1000)))),"")</f>
        <v/>
      </c>
      <c r="AA303" s="145" t="str">
        <f>IFERROR(IF(AND(AA$272=list!$D$3,'Box Calculation'!AA$279&lt;&gt;"h",$E303&lt;&gt;0),0,IF(AND(AA$273=list!$D$2,$E303&lt;&gt;0,TRUNC(VLOOKUP($E303,'Container Panel'!$B$41:$Z$100,$D303,0)/(VLOOKUP(AA$276,UI!$A$12:$O$51,VLOOKUP(AA$279,$B$276:$C$278,2,0),0)/1000))&gt;0),1,TRUNC(VLOOKUP($E303,'Container Panel'!$B$41:$Z$100,$D303,0)/(VLOOKUP(AA$276,UI!$A$12:$O$51,VLOOKUP(AA$279,$B$276:$C$278,2,0),0)/1000)))),"")</f>
        <v/>
      </c>
      <c r="AB303" s="145" t="str">
        <f>IFERROR(IF(AND(AB$272=list!$D$3,'Box Calculation'!AB$279&lt;&gt;"h",$E303&lt;&gt;0),0,IF(AND(AB$273=list!$D$2,$E303&lt;&gt;0,TRUNC(VLOOKUP($E303,'Container Panel'!$B$41:$Z$100,$D303,0)/(VLOOKUP(AB$276,UI!$A$12:$O$51,VLOOKUP(AB$279,$B$276:$C$278,2,0),0)/1000))&gt;0),1,TRUNC(VLOOKUP($E303,'Container Panel'!$B$41:$Z$100,$D303,0)/(VLOOKUP(AB$276,UI!$A$12:$O$51,VLOOKUP(AB$279,$B$276:$C$278,2,0),0)/1000)))),"")</f>
        <v/>
      </c>
      <c r="AC303" s="145" t="str">
        <f>IFERROR(IF(AND(AC$272=list!$D$3,'Box Calculation'!AC$279&lt;&gt;"h",$E303&lt;&gt;0),0,IF(AND(AC$273=list!$D$2,$E303&lt;&gt;0,TRUNC(VLOOKUP($E303,'Container Panel'!$B$41:$Z$100,$D303,0)/(VLOOKUP(AC$276,UI!$A$12:$O$51,VLOOKUP(AC$279,$B$276:$C$278,2,0),0)/1000))&gt;0),1,TRUNC(VLOOKUP($E303,'Container Panel'!$B$41:$Z$100,$D303,0)/(VLOOKUP(AC$276,UI!$A$12:$O$51,VLOOKUP(AC$279,$B$276:$C$278,2,0),0)/1000)))),"")</f>
        <v/>
      </c>
      <c r="AD303" s="145" t="str">
        <f>IFERROR(IF(AND(AD$272=list!$D$3,'Box Calculation'!AD$279&lt;&gt;"h",$E303&lt;&gt;0),0,IF(AND(AD$273=list!$D$2,$E303&lt;&gt;0,TRUNC(VLOOKUP($E303,'Container Panel'!$B$41:$Z$100,$D303,0)/(VLOOKUP(AD$276,UI!$A$12:$O$51,VLOOKUP(AD$279,$B$276:$C$278,2,0),0)/1000))&gt;0),1,TRUNC(VLOOKUP($E303,'Container Panel'!$B$41:$Z$100,$D303,0)/(VLOOKUP(AD$276,UI!$A$12:$O$51,VLOOKUP(AD$279,$B$276:$C$278,2,0),0)/1000)))),"")</f>
        <v/>
      </c>
      <c r="AE303" s="145" t="str">
        <f>IFERROR(IF(AND(AE$272=list!$D$3,'Box Calculation'!AE$279&lt;&gt;"h",$E303&lt;&gt;0),0,IF(AND(AE$273=list!$D$2,$E303&lt;&gt;0,TRUNC(VLOOKUP($E303,'Container Panel'!$B$41:$Z$100,$D303,0)/(VLOOKUP(AE$276,UI!$A$12:$O$51,VLOOKUP(AE$279,$B$276:$C$278,2,0),0)/1000))&gt;0),1,TRUNC(VLOOKUP($E303,'Container Panel'!$B$41:$Z$100,$D303,0)/(VLOOKUP(AE$276,UI!$A$12:$O$51,VLOOKUP(AE$279,$B$276:$C$278,2,0),0)/1000)))),"")</f>
        <v/>
      </c>
      <c r="AF303" s="145" t="str">
        <f>IFERROR(IF(AND(AF$272=list!$D$3,'Box Calculation'!AF$279&lt;&gt;"h",$E303&lt;&gt;0),0,IF(AND(AF$273=list!$D$2,$E303&lt;&gt;0,TRUNC(VLOOKUP($E303,'Container Panel'!$B$41:$Z$100,$D303,0)/(VLOOKUP(AF$276,UI!$A$12:$O$51,VLOOKUP(AF$279,$B$276:$C$278,2,0),0)/1000))&gt;0),1,TRUNC(VLOOKUP($E303,'Container Panel'!$B$41:$Z$100,$D303,0)/(VLOOKUP(AF$276,UI!$A$12:$O$51,VLOOKUP(AF$279,$B$276:$C$278,2,0),0)/1000)))),"")</f>
        <v/>
      </c>
      <c r="AG303" s="145" t="str">
        <f>IFERROR(IF(AND(AG$272=list!$D$3,'Box Calculation'!AG$279&lt;&gt;"h",$E303&lt;&gt;0),0,IF(AND(AG$273=list!$D$2,$E303&lt;&gt;0,TRUNC(VLOOKUP($E303,'Container Panel'!$B$41:$Z$100,$D303,0)/(VLOOKUP(AG$276,UI!$A$12:$O$51,VLOOKUP(AG$279,$B$276:$C$278,2,0),0)/1000))&gt;0),1,TRUNC(VLOOKUP($E303,'Container Panel'!$B$41:$Z$100,$D303,0)/(VLOOKUP(AG$276,UI!$A$12:$O$51,VLOOKUP(AG$279,$B$276:$C$278,2,0),0)/1000)))),"")</f>
        <v/>
      </c>
      <c r="AH303" s="145" t="str">
        <f>IFERROR(IF(AND(AH$272=list!$D$3,'Box Calculation'!AH$279&lt;&gt;"h",$E303&lt;&gt;0),0,IF(AND(AH$273=list!$D$2,$E303&lt;&gt;0,TRUNC(VLOOKUP($E303,'Container Panel'!$B$41:$Z$100,$D303,0)/(VLOOKUP(AH$276,UI!$A$12:$O$51,VLOOKUP(AH$279,$B$276:$C$278,2,0),0)/1000))&gt;0),1,TRUNC(VLOOKUP($E303,'Container Panel'!$B$41:$Z$100,$D303,0)/(VLOOKUP(AH$276,UI!$A$12:$O$51,VLOOKUP(AH$279,$B$276:$C$278,2,0),0)/1000)))),"")</f>
        <v/>
      </c>
      <c r="AI303" s="145" t="str">
        <f>IFERROR(IF(AND(AI$272=list!$D$3,'Box Calculation'!AI$279&lt;&gt;"h",$E303&lt;&gt;0),0,IF(AND(AI$273=list!$D$2,$E303&lt;&gt;0,TRUNC(VLOOKUP($E303,'Container Panel'!$B$41:$Z$100,$D303,0)/(VLOOKUP(AI$276,UI!$A$12:$O$51,VLOOKUP(AI$279,$B$276:$C$278,2,0),0)/1000))&gt;0),1,TRUNC(VLOOKUP($E303,'Container Panel'!$B$41:$Z$100,$D303,0)/(VLOOKUP(AI$276,UI!$A$12:$O$51,VLOOKUP(AI$279,$B$276:$C$278,2,0),0)/1000)))),"")</f>
        <v/>
      </c>
      <c r="AJ303" s="145" t="str">
        <f>IFERROR(IF(AND(AJ$272=list!$D$3,'Box Calculation'!AJ$279&lt;&gt;"h",$E303&lt;&gt;0),0,IF(AND(AJ$273=list!$D$2,$E303&lt;&gt;0,TRUNC(VLOOKUP($E303,'Container Panel'!$B$41:$Z$100,$D303,0)/(VLOOKUP(AJ$276,UI!$A$12:$O$51,VLOOKUP(AJ$279,$B$276:$C$278,2,0),0)/1000))&gt;0),1,TRUNC(VLOOKUP($E303,'Container Panel'!$B$41:$Z$100,$D303,0)/(VLOOKUP(AJ$276,UI!$A$12:$O$51,VLOOKUP(AJ$279,$B$276:$C$278,2,0),0)/1000)))),"")</f>
        <v/>
      </c>
      <c r="AK303" s="145" t="str">
        <f>IFERROR(IF(AND(AK$272=list!$D$3,'Box Calculation'!AK$279&lt;&gt;"h",$E303&lt;&gt;0),0,IF(AND(AK$273=list!$D$2,$E303&lt;&gt;0,TRUNC(VLOOKUP($E303,'Container Panel'!$B$41:$Z$100,$D303,0)/(VLOOKUP(AK$276,UI!$A$12:$O$51,VLOOKUP(AK$279,$B$276:$C$278,2,0),0)/1000))&gt;0),1,TRUNC(VLOOKUP($E303,'Container Panel'!$B$41:$Z$100,$D303,0)/(VLOOKUP(AK$276,UI!$A$12:$O$51,VLOOKUP(AK$279,$B$276:$C$278,2,0),0)/1000)))),"")</f>
        <v/>
      </c>
      <c r="AL303" s="145" t="str">
        <f>IFERROR(IF(AND(AL$272=list!$D$3,'Box Calculation'!AL$279&lt;&gt;"h",$E303&lt;&gt;0),0,IF(AND(AL$273=list!$D$2,$E303&lt;&gt;0,TRUNC(VLOOKUP($E303,'Container Panel'!$B$41:$Z$100,$D303,0)/(VLOOKUP(AL$276,UI!$A$12:$O$51,VLOOKUP(AL$279,$B$276:$C$278,2,0),0)/1000))&gt;0),1,TRUNC(VLOOKUP($E303,'Container Panel'!$B$41:$Z$100,$D303,0)/(VLOOKUP(AL$276,UI!$A$12:$O$51,VLOOKUP(AL$279,$B$276:$C$278,2,0),0)/1000)))),"")</f>
        <v/>
      </c>
      <c r="AM303" s="145" t="str">
        <f>IFERROR(IF(AND(AM$272=list!$D$3,'Box Calculation'!AM$279&lt;&gt;"h",$E303&lt;&gt;0),0,IF(AND(AM$273=list!$D$2,$E303&lt;&gt;0,TRUNC(VLOOKUP($E303,'Container Panel'!$B$41:$Z$100,$D303,0)/(VLOOKUP(AM$276,UI!$A$12:$O$51,VLOOKUP(AM$279,$B$276:$C$278,2,0),0)/1000))&gt;0),1,TRUNC(VLOOKUP($E303,'Container Panel'!$B$41:$Z$100,$D303,0)/(VLOOKUP(AM$276,UI!$A$12:$O$51,VLOOKUP(AM$279,$B$276:$C$278,2,0),0)/1000)))),"")</f>
        <v/>
      </c>
      <c r="AN303" s="145" t="str">
        <f>IFERROR(IF(AND(AN$272=list!$D$3,'Box Calculation'!AN$279&lt;&gt;"h",$E303&lt;&gt;0),0,IF(AND(AN$273=list!$D$2,$E303&lt;&gt;0,TRUNC(VLOOKUP($E303,'Container Panel'!$B$41:$Z$100,$D303,0)/(VLOOKUP(AN$276,UI!$A$12:$O$51,VLOOKUP(AN$279,$B$276:$C$278,2,0),0)/1000))&gt;0),1,TRUNC(VLOOKUP($E303,'Container Panel'!$B$41:$Z$100,$D303,0)/(VLOOKUP(AN$276,UI!$A$12:$O$51,VLOOKUP(AN$279,$B$276:$C$278,2,0),0)/1000)))),"")</f>
        <v/>
      </c>
      <c r="AO303" s="145" t="str">
        <f>IFERROR(IF(AND(AO$272=list!$D$3,'Box Calculation'!AO$279&lt;&gt;"h",$E303&lt;&gt;0),0,IF(AND(AO$273=list!$D$2,$E303&lt;&gt;0,TRUNC(VLOOKUP($E303,'Container Panel'!$B$41:$Z$100,$D303,0)/(VLOOKUP(AO$276,UI!$A$12:$O$51,VLOOKUP(AO$279,$B$276:$C$278,2,0),0)/1000))&gt;0),1,TRUNC(VLOOKUP($E303,'Container Panel'!$B$41:$Z$100,$D303,0)/(VLOOKUP(AO$276,UI!$A$12:$O$51,VLOOKUP(AO$279,$B$276:$C$278,2,0),0)/1000)))),"")</f>
        <v/>
      </c>
      <c r="AP303" s="145" t="str">
        <f>IFERROR(IF(AND(AP$272=list!$D$3,'Box Calculation'!AP$279&lt;&gt;"h",$E303&lt;&gt;0),0,IF(AND(AP$273=list!$D$2,$E303&lt;&gt;0,TRUNC(VLOOKUP($E303,'Container Panel'!$B$41:$Z$100,$D303,0)/(VLOOKUP(AP$276,UI!$A$12:$O$51,VLOOKUP(AP$279,$B$276:$C$278,2,0),0)/1000))&gt;0),1,TRUNC(VLOOKUP($E303,'Container Panel'!$B$41:$Z$100,$D303,0)/(VLOOKUP(AP$276,UI!$A$12:$O$51,VLOOKUP(AP$279,$B$276:$C$278,2,0),0)/1000)))),"")</f>
        <v/>
      </c>
      <c r="AQ303" s="145" t="str">
        <f>IFERROR(IF(AND(AQ$272=list!$D$3,'Box Calculation'!AQ$279&lt;&gt;"h",$E303&lt;&gt;0),0,IF(AND(AQ$273=list!$D$2,$E303&lt;&gt;0,TRUNC(VLOOKUP($E303,'Container Panel'!$B$41:$Z$100,$D303,0)/(VLOOKUP(AQ$276,UI!$A$12:$O$51,VLOOKUP(AQ$279,$B$276:$C$278,2,0),0)/1000))&gt;0),1,TRUNC(VLOOKUP($E303,'Container Panel'!$B$41:$Z$100,$D303,0)/(VLOOKUP(AQ$276,UI!$A$12:$O$51,VLOOKUP(AQ$279,$B$276:$C$278,2,0),0)/1000)))),"")</f>
        <v/>
      </c>
      <c r="AR303" s="145" t="str">
        <f>IFERROR(IF(AND(AR$272=list!$D$3,'Box Calculation'!AR$279&lt;&gt;"h",$E303&lt;&gt;0),0,IF(AND(AR$273=list!$D$2,$E303&lt;&gt;0,TRUNC(VLOOKUP($E303,'Container Panel'!$B$41:$Z$100,$D303,0)/(VLOOKUP(AR$276,UI!$A$12:$O$51,VLOOKUP(AR$279,$B$276:$C$278,2,0),0)/1000))&gt;0),1,TRUNC(VLOOKUP($E303,'Container Panel'!$B$41:$Z$100,$D303,0)/(VLOOKUP(AR$276,UI!$A$12:$O$51,VLOOKUP(AR$279,$B$276:$C$278,2,0),0)/1000)))),"")</f>
        <v/>
      </c>
      <c r="AS303" s="145" t="str">
        <f>IFERROR(IF(AND(AS$272=list!$D$3,'Box Calculation'!AS$279&lt;&gt;"h",$E303&lt;&gt;0),0,IF(AND(AS$273=list!$D$2,$E303&lt;&gt;0,TRUNC(VLOOKUP($E303,'Container Panel'!$B$41:$Z$100,$D303,0)/(VLOOKUP(AS$276,UI!$A$12:$O$51,VLOOKUP(AS$279,$B$276:$C$278,2,0),0)/1000))&gt;0),1,TRUNC(VLOOKUP($E303,'Container Panel'!$B$41:$Z$100,$D303,0)/(VLOOKUP(AS$276,UI!$A$12:$O$51,VLOOKUP(AS$279,$B$276:$C$278,2,0),0)/1000)))),"")</f>
        <v/>
      </c>
      <c r="AT303" s="145" t="str">
        <f>IFERROR(IF(AND(AT$272=list!$D$3,'Box Calculation'!AT$279&lt;&gt;"h",$E303&lt;&gt;0),0,IF(AND(AT$273=list!$D$2,$E303&lt;&gt;0,TRUNC(VLOOKUP($E303,'Container Panel'!$B$41:$Z$100,$D303,0)/(VLOOKUP(AT$276,UI!$A$12:$O$51,VLOOKUP(AT$279,$B$276:$C$278,2,0),0)/1000))&gt;0),1,TRUNC(VLOOKUP($E303,'Container Panel'!$B$41:$Z$100,$D303,0)/(VLOOKUP(AT$276,UI!$A$12:$O$51,VLOOKUP(AT$279,$B$276:$C$278,2,0),0)/1000)))),"")</f>
        <v/>
      </c>
      <c r="AU303" s="145" t="str">
        <f>IFERROR(IF(AND(AU$272=list!$D$3,'Box Calculation'!AU$279&lt;&gt;"h",$E303&lt;&gt;0),0,IF(AND(AU$273=list!$D$2,$E303&lt;&gt;0,TRUNC(VLOOKUP($E303,'Container Panel'!$B$41:$Z$100,$D303,0)/(VLOOKUP(AU$276,UI!$A$12:$O$51,VLOOKUP(AU$279,$B$276:$C$278,2,0),0)/1000))&gt;0),1,TRUNC(VLOOKUP($E303,'Container Panel'!$B$41:$Z$100,$D303,0)/(VLOOKUP(AU$276,UI!$A$12:$O$51,VLOOKUP(AU$279,$B$276:$C$278,2,0),0)/1000)))),"")</f>
        <v/>
      </c>
      <c r="AV303" s="145" t="str">
        <f>IFERROR(IF(AND(AV$272=list!$D$3,'Box Calculation'!AV$279&lt;&gt;"h",$E303&lt;&gt;0),0,IF(AND(AV$273=list!$D$2,$E303&lt;&gt;0,TRUNC(VLOOKUP($E303,'Container Panel'!$B$41:$Z$100,$D303,0)/(VLOOKUP(AV$276,UI!$A$12:$O$51,VLOOKUP(AV$279,$B$276:$C$278,2,0),0)/1000))&gt;0),1,TRUNC(VLOOKUP($E303,'Container Panel'!$B$41:$Z$100,$D303,0)/(VLOOKUP(AV$276,UI!$A$12:$O$51,VLOOKUP(AV$279,$B$276:$C$278,2,0),0)/1000)))),"")</f>
        <v/>
      </c>
      <c r="AW303" s="145" t="str">
        <f>IFERROR(IF(AND(AW$272=list!$D$3,'Box Calculation'!AW$279&lt;&gt;"h",$E303&lt;&gt;0),0,IF(AND(AW$273=list!$D$2,$E303&lt;&gt;0,TRUNC(VLOOKUP($E303,'Container Panel'!$B$41:$Z$100,$D303,0)/(VLOOKUP(AW$276,UI!$A$12:$O$51,VLOOKUP(AW$279,$B$276:$C$278,2,0),0)/1000))&gt;0),1,TRUNC(VLOOKUP($E303,'Container Panel'!$B$41:$Z$100,$D303,0)/(VLOOKUP(AW$276,UI!$A$12:$O$51,VLOOKUP(AW$279,$B$276:$C$278,2,0),0)/1000)))),"")</f>
        <v/>
      </c>
      <c r="AX303" s="145" t="str">
        <f>IFERROR(IF(AND(AX$272=list!$D$3,'Box Calculation'!AX$279&lt;&gt;"h",$E303&lt;&gt;0),0,IF(AND(AX$273=list!$D$2,$E303&lt;&gt;0,TRUNC(VLOOKUP($E303,'Container Panel'!$B$41:$Z$100,$D303,0)/(VLOOKUP(AX$276,UI!$A$12:$O$51,VLOOKUP(AX$279,$B$276:$C$278,2,0),0)/1000))&gt;0),1,TRUNC(VLOOKUP($E303,'Container Panel'!$B$41:$Z$100,$D303,0)/(VLOOKUP(AX$276,UI!$A$12:$O$51,VLOOKUP(AX$279,$B$276:$C$278,2,0),0)/1000)))),"")</f>
        <v/>
      </c>
      <c r="AY303" s="145" t="str">
        <f>IFERROR(IF(AND(AY$272=list!$D$3,'Box Calculation'!AY$279&lt;&gt;"h",$E303&lt;&gt;0),0,IF(AND(AY$273=list!$D$2,$E303&lt;&gt;0,TRUNC(VLOOKUP($E303,'Container Panel'!$B$41:$Z$100,$D303,0)/(VLOOKUP(AY$276,UI!$A$12:$O$51,VLOOKUP(AY$279,$B$276:$C$278,2,0),0)/1000))&gt;0),1,TRUNC(VLOOKUP($E303,'Container Panel'!$B$41:$Z$100,$D303,0)/(VLOOKUP(AY$276,UI!$A$12:$O$51,VLOOKUP(AY$279,$B$276:$C$278,2,0),0)/1000)))),"")</f>
        <v/>
      </c>
      <c r="AZ303" s="145" t="str">
        <f>IFERROR(IF(AND(AZ$272=list!$D$3,'Box Calculation'!AZ$279&lt;&gt;"h",$E303&lt;&gt;0),0,IF(AND(AZ$273=list!$D$2,$E303&lt;&gt;0,TRUNC(VLOOKUP($E303,'Container Panel'!$B$41:$Z$100,$D303,0)/(VLOOKUP(AZ$276,UI!$A$12:$O$51,VLOOKUP(AZ$279,$B$276:$C$278,2,0),0)/1000))&gt;0),1,TRUNC(VLOOKUP($E303,'Container Panel'!$B$41:$Z$100,$D303,0)/(VLOOKUP(AZ$276,UI!$A$12:$O$51,VLOOKUP(AZ$279,$B$276:$C$278,2,0),0)/1000)))),"")</f>
        <v/>
      </c>
      <c r="BA303" s="145" t="str">
        <f>IFERROR(IF(AND(BA$272=list!$D$3,'Box Calculation'!BA$279&lt;&gt;"h",$E303&lt;&gt;0),0,IF(AND(BA$273=list!$D$2,$E303&lt;&gt;0,TRUNC(VLOOKUP($E303,'Container Panel'!$B$41:$Z$100,$D303,0)/(VLOOKUP(BA$276,UI!$A$12:$O$51,VLOOKUP(BA$279,$B$276:$C$278,2,0),0)/1000))&gt;0),1,TRUNC(VLOOKUP($E303,'Container Panel'!$B$41:$Z$100,$D303,0)/(VLOOKUP(BA$276,UI!$A$12:$O$51,VLOOKUP(BA$279,$B$276:$C$278,2,0),0)/1000)))),"")</f>
        <v/>
      </c>
      <c r="BB303" s="145" t="str">
        <f>IFERROR(IF(AND(BB$272=list!$D$3,'Box Calculation'!BB$279&lt;&gt;"h",$E303&lt;&gt;0),0,IF(AND(BB$273=list!$D$2,$E303&lt;&gt;0,TRUNC(VLOOKUP($E303,'Container Panel'!$B$41:$Z$100,$D303,0)/(VLOOKUP(BB$276,UI!$A$12:$O$51,VLOOKUP(BB$279,$B$276:$C$278,2,0),0)/1000))&gt;0),1,TRUNC(VLOOKUP($E303,'Container Panel'!$B$41:$Z$100,$D303,0)/(VLOOKUP(BB$276,UI!$A$12:$O$51,VLOOKUP(BB$279,$B$276:$C$278,2,0),0)/1000)))),"")</f>
        <v/>
      </c>
      <c r="BC303" s="145" t="str">
        <f>IFERROR(IF(AND(BC$272=list!$D$3,'Box Calculation'!BC$279&lt;&gt;"h",$E303&lt;&gt;0),0,IF(AND(BC$273=list!$D$2,$E303&lt;&gt;0,TRUNC(VLOOKUP($E303,'Container Panel'!$B$41:$Z$100,$D303,0)/(VLOOKUP(BC$276,UI!$A$12:$O$51,VLOOKUP(BC$279,$B$276:$C$278,2,0),0)/1000))&gt;0),1,TRUNC(VLOOKUP($E303,'Container Panel'!$B$41:$Z$100,$D303,0)/(VLOOKUP(BC$276,UI!$A$12:$O$51,VLOOKUP(BC$279,$B$276:$C$278,2,0),0)/1000)))),"")</f>
        <v/>
      </c>
      <c r="BD303" s="145" t="str">
        <f>IFERROR(IF(AND(BD$272=list!$D$3,'Box Calculation'!BD$279&lt;&gt;"h",$E303&lt;&gt;0),0,IF(AND(BD$273=list!$D$2,$E303&lt;&gt;0,TRUNC(VLOOKUP($E303,'Container Panel'!$B$41:$Z$100,$D303,0)/(VLOOKUP(BD$276,UI!$A$12:$O$51,VLOOKUP(BD$279,$B$276:$C$278,2,0),0)/1000))&gt;0),1,TRUNC(VLOOKUP($E303,'Container Panel'!$B$41:$Z$100,$D303,0)/(VLOOKUP(BD$276,UI!$A$12:$O$51,VLOOKUP(BD$279,$B$276:$C$278,2,0),0)/1000)))),"")</f>
        <v/>
      </c>
      <c r="BE303" s="145" t="str">
        <f>IFERROR(IF(AND(BE$272=list!$D$3,'Box Calculation'!BE$279&lt;&gt;"h",$E303&lt;&gt;0),0,IF(AND(BE$273=list!$D$2,$E303&lt;&gt;0,TRUNC(VLOOKUP($E303,'Container Panel'!$B$41:$Z$100,$D303,0)/(VLOOKUP(BE$276,UI!$A$12:$O$51,VLOOKUP(BE$279,$B$276:$C$278,2,0),0)/1000))&gt;0),1,TRUNC(VLOOKUP($E303,'Container Panel'!$B$41:$Z$100,$D303,0)/(VLOOKUP(BE$276,UI!$A$12:$O$51,VLOOKUP(BE$279,$B$276:$C$278,2,0),0)/1000)))),"")</f>
        <v/>
      </c>
      <c r="BF303" s="145" t="str">
        <f>IFERROR(IF(AND(BF$272=list!$D$3,'Box Calculation'!BF$279&lt;&gt;"h",$E303&lt;&gt;0),0,IF(AND(BF$273=list!$D$2,$E303&lt;&gt;0,TRUNC(VLOOKUP($E303,'Container Panel'!$B$41:$Z$100,$D303,0)/(VLOOKUP(BF$276,UI!$A$12:$O$51,VLOOKUP(BF$279,$B$276:$C$278,2,0),0)/1000))&gt;0),1,TRUNC(VLOOKUP($E303,'Container Panel'!$B$41:$Z$100,$D303,0)/(VLOOKUP(BF$276,UI!$A$12:$O$51,VLOOKUP(BF$279,$B$276:$C$278,2,0),0)/1000)))),"")</f>
        <v/>
      </c>
      <c r="BG303" s="145" t="str">
        <f>IFERROR(IF(AND(BG$272=list!$D$3,'Box Calculation'!BG$279&lt;&gt;"h",$E303&lt;&gt;0),0,IF(AND(BG$273=list!$D$2,$E303&lt;&gt;0,TRUNC(VLOOKUP($E303,'Container Panel'!$B$41:$Z$100,$D303,0)/(VLOOKUP(BG$276,UI!$A$12:$O$51,VLOOKUP(BG$279,$B$276:$C$278,2,0),0)/1000))&gt;0),1,TRUNC(VLOOKUP($E303,'Container Panel'!$B$41:$Z$100,$D303,0)/(VLOOKUP(BG$276,UI!$A$12:$O$51,VLOOKUP(BG$279,$B$276:$C$278,2,0),0)/1000)))),"")</f>
        <v/>
      </c>
      <c r="BH303" s="145" t="str">
        <f>IFERROR(IF(AND(BH$272=list!$D$3,'Box Calculation'!BH$279&lt;&gt;"h",$E303&lt;&gt;0),0,IF(AND(BH$273=list!$D$2,$E303&lt;&gt;0,TRUNC(VLOOKUP($E303,'Container Panel'!$B$41:$Z$100,$D303,0)/(VLOOKUP(BH$276,UI!$A$12:$O$51,VLOOKUP(BH$279,$B$276:$C$278,2,0),0)/1000))&gt;0),1,TRUNC(VLOOKUP($E303,'Container Panel'!$B$41:$Z$100,$D303,0)/(VLOOKUP(BH$276,UI!$A$12:$O$51,VLOOKUP(BH$279,$B$276:$C$278,2,0),0)/1000)))),"")</f>
        <v/>
      </c>
      <c r="BI303" s="145" t="str">
        <f>IFERROR(IF(AND(BI$272=list!$D$3,'Box Calculation'!BI$279&lt;&gt;"h",$E303&lt;&gt;0),0,IF(AND(BI$273=list!$D$2,$E303&lt;&gt;0,TRUNC(VLOOKUP($E303,'Container Panel'!$B$41:$Z$100,$D303,0)/(VLOOKUP(BI$276,UI!$A$12:$O$51,VLOOKUP(BI$279,$B$276:$C$278,2,0),0)/1000))&gt;0),1,TRUNC(VLOOKUP($E303,'Container Panel'!$B$41:$Z$100,$D303,0)/(VLOOKUP(BI$276,UI!$A$12:$O$51,VLOOKUP(BI$279,$B$276:$C$278,2,0),0)/1000)))),"")</f>
        <v/>
      </c>
      <c r="BJ303" s="145" t="str">
        <f>IFERROR(IF(AND(BJ$272=list!$D$3,'Box Calculation'!BJ$279&lt;&gt;"h",$E303&lt;&gt;0),0,IF(AND(BJ$273=list!$D$2,$E303&lt;&gt;0,TRUNC(VLOOKUP($E303,'Container Panel'!$B$41:$Z$100,$D303,0)/(VLOOKUP(BJ$276,UI!$A$12:$O$51,VLOOKUP(BJ$279,$B$276:$C$278,2,0),0)/1000))&gt;0),1,TRUNC(VLOOKUP($E303,'Container Panel'!$B$41:$Z$100,$D303,0)/(VLOOKUP(BJ$276,UI!$A$12:$O$51,VLOOKUP(BJ$279,$B$276:$C$278,2,0),0)/1000)))),"")</f>
        <v/>
      </c>
      <c r="BK303" s="145" t="str">
        <f>IFERROR(IF(AND(BK$272=list!$D$3,'Box Calculation'!BK$279&lt;&gt;"h",$E303&lt;&gt;0),0,IF(AND(BK$273=list!$D$2,$E303&lt;&gt;0,TRUNC(VLOOKUP($E303,'Container Panel'!$B$41:$Z$100,$D303,0)/(VLOOKUP(BK$276,UI!$A$12:$O$51,VLOOKUP(BK$279,$B$276:$C$278,2,0),0)/1000))&gt;0),1,TRUNC(VLOOKUP($E303,'Container Panel'!$B$41:$Z$100,$D303,0)/(VLOOKUP(BK$276,UI!$A$12:$O$51,VLOOKUP(BK$279,$B$276:$C$278,2,0),0)/1000)))),"")</f>
        <v/>
      </c>
      <c r="BL303" s="145" t="str">
        <f>IFERROR(IF(AND(BL$272=list!$D$3,'Box Calculation'!BL$279&lt;&gt;"h",$E303&lt;&gt;0),0,IF(AND(BL$273=list!$D$2,$E303&lt;&gt;0,TRUNC(VLOOKUP($E303,'Container Panel'!$B$41:$Z$100,$D303,0)/(VLOOKUP(BL$276,UI!$A$12:$O$51,VLOOKUP(BL$279,$B$276:$C$278,2,0),0)/1000))&gt;0),1,TRUNC(VLOOKUP($E303,'Container Panel'!$B$41:$Z$100,$D303,0)/(VLOOKUP(BL$276,UI!$A$12:$O$51,VLOOKUP(BL$279,$B$276:$C$278,2,0),0)/1000)))),"")</f>
        <v/>
      </c>
      <c r="BM303" s="145" t="str">
        <f>IFERROR(IF(AND(BM$272=list!$D$3,'Box Calculation'!BM$279&lt;&gt;"h",$E303&lt;&gt;0),0,IF(AND(BM$273=list!$D$2,$E303&lt;&gt;0,TRUNC(VLOOKUP($E303,'Container Panel'!$B$41:$Z$100,$D303,0)/(VLOOKUP(BM$276,UI!$A$12:$O$51,VLOOKUP(BM$279,$B$276:$C$278,2,0),0)/1000))&gt;0),1,TRUNC(VLOOKUP($E303,'Container Panel'!$B$41:$Z$100,$D303,0)/(VLOOKUP(BM$276,UI!$A$12:$O$51,VLOOKUP(BM$279,$B$276:$C$278,2,0),0)/1000)))),"")</f>
        <v/>
      </c>
      <c r="BN303" s="145" t="str">
        <f>IFERROR(IF(AND(BN$272=list!$D$3,'Box Calculation'!BN$279&lt;&gt;"h",$E303&lt;&gt;0),0,IF(AND(BN$273=list!$D$2,$E303&lt;&gt;0,TRUNC(VLOOKUP($E303,'Container Panel'!$B$41:$Z$100,$D303,0)/(VLOOKUP(BN$276,UI!$A$12:$O$51,VLOOKUP(BN$279,$B$276:$C$278,2,0),0)/1000))&gt;0),1,TRUNC(VLOOKUP($E303,'Container Panel'!$B$41:$Z$100,$D303,0)/(VLOOKUP(BN$276,UI!$A$12:$O$51,VLOOKUP(BN$279,$B$276:$C$278,2,0),0)/1000)))),"")</f>
        <v/>
      </c>
      <c r="BO303" s="145" t="str">
        <f>IFERROR(IF(AND(BO$272=list!$D$3,'Box Calculation'!BO$279&lt;&gt;"h",$E303&lt;&gt;0),0,IF(AND(BO$273=list!$D$2,$E303&lt;&gt;0,TRUNC(VLOOKUP($E303,'Container Panel'!$B$41:$Z$100,$D303,0)/(VLOOKUP(BO$276,UI!$A$12:$O$51,VLOOKUP(BO$279,$B$276:$C$278,2,0),0)/1000))&gt;0),1,TRUNC(VLOOKUP($E303,'Container Panel'!$B$41:$Z$100,$D303,0)/(VLOOKUP(BO$276,UI!$A$12:$O$51,VLOOKUP(BO$279,$B$276:$C$278,2,0),0)/1000)))),"")</f>
        <v/>
      </c>
      <c r="BP303" s="145" t="str">
        <f>IFERROR(IF(AND(BP$272=list!$D$3,'Box Calculation'!BP$279&lt;&gt;"h",$E303&lt;&gt;0),0,IF(AND(BP$273=list!$D$2,$E303&lt;&gt;0,TRUNC(VLOOKUP($E303,'Container Panel'!$B$41:$Z$100,$D303,0)/(VLOOKUP(BP$276,UI!$A$12:$O$51,VLOOKUP(BP$279,$B$276:$C$278,2,0),0)/1000))&gt;0),1,TRUNC(VLOOKUP($E303,'Container Panel'!$B$41:$Z$100,$D303,0)/(VLOOKUP(BP$276,UI!$A$12:$O$51,VLOOKUP(BP$279,$B$276:$C$278,2,0),0)/1000)))),"")</f>
        <v/>
      </c>
      <c r="BQ303" s="145" t="str">
        <f>IFERROR(IF(AND(BQ$272=list!$D$3,'Box Calculation'!BQ$279&lt;&gt;"h",$E303&lt;&gt;0),0,IF(AND(BQ$273=list!$D$2,$E303&lt;&gt;0,TRUNC(VLOOKUP($E303,'Container Panel'!$B$41:$Z$100,$D303,0)/(VLOOKUP(BQ$276,UI!$A$12:$O$51,VLOOKUP(BQ$279,$B$276:$C$278,2,0),0)/1000))&gt;0),1,TRUNC(VLOOKUP($E303,'Container Panel'!$B$41:$Z$100,$D303,0)/(VLOOKUP(BQ$276,UI!$A$12:$O$51,VLOOKUP(BQ$279,$B$276:$C$278,2,0),0)/1000)))),"")</f>
        <v/>
      </c>
      <c r="BR303" s="145" t="str">
        <f>IFERROR(IF(AND(BR$272=list!$D$3,'Box Calculation'!BR$279&lt;&gt;"h",$E303&lt;&gt;0),0,IF(AND(BR$273=list!$D$2,$E303&lt;&gt;0,TRUNC(VLOOKUP($E303,'Container Panel'!$B$41:$Z$100,$D303,0)/(VLOOKUP(BR$276,UI!$A$12:$O$51,VLOOKUP(BR$279,$B$276:$C$278,2,0),0)/1000))&gt;0),1,TRUNC(VLOOKUP($E303,'Container Panel'!$B$41:$Z$100,$D303,0)/(VLOOKUP(BR$276,UI!$A$12:$O$51,VLOOKUP(BR$279,$B$276:$C$278,2,0),0)/1000)))),"")</f>
        <v/>
      </c>
      <c r="BS303" s="145" t="str">
        <f>IFERROR(IF(AND(BS$272=list!$D$3,'Box Calculation'!BS$279&lt;&gt;"h",$E303&lt;&gt;0),0,IF(AND(BS$273=list!$D$2,$E303&lt;&gt;0,TRUNC(VLOOKUP($E303,'Container Panel'!$B$41:$Z$100,$D303,0)/(VLOOKUP(BS$276,UI!$A$12:$O$51,VLOOKUP(BS$279,$B$276:$C$278,2,0),0)/1000))&gt;0),1,TRUNC(VLOOKUP($E303,'Container Panel'!$B$41:$Z$100,$D303,0)/(VLOOKUP(BS$276,UI!$A$12:$O$51,VLOOKUP(BS$279,$B$276:$C$278,2,0),0)/1000)))),"")</f>
        <v/>
      </c>
      <c r="BT303" s="145" t="str">
        <f>IFERROR(IF(AND(BT$272=list!$D$3,'Box Calculation'!BT$279&lt;&gt;"h",$E303&lt;&gt;0),0,IF(AND(BT$273=list!$D$2,$E303&lt;&gt;0,TRUNC(VLOOKUP($E303,'Container Panel'!$B$41:$Z$100,$D303,0)/(VLOOKUP(BT$276,UI!$A$12:$O$51,VLOOKUP(BT$279,$B$276:$C$278,2,0),0)/1000))&gt;0),1,TRUNC(VLOOKUP($E303,'Container Panel'!$B$41:$Z$100,$D303,0)/(VLOOKUP(BT$276,UI!$A$12:$O$51,VLOOKUP(BT$279,$B$276:$C$278,2,0),0)/1000)))),"")</f>
        <v/>
      </c>
      <c r="BU303" s="145" t="str">
        <f>IFERROR(IF(AND(BU$272=list!$D$3,'Box Calculation'!BU$279&lt;&gt;"h",$E303&lt;&gt;0),0,IF(AND(BU$273=list!$D$2,$E303&lt;&gt;0,TRUNC(VLOOKUP($E303,'Container Panel'!$B$41:$Z$100,$D303,0)/(VLOOKUP(BU$276,UI!$A$12:$O$51,VLOOKUP(BU$279,$B$276:$C$278,2,0),0)/1000))&gt;0),1,TRUNC(VLOOKUP($E303,'Container Panel'!$B$41:$Z$100,$D303,0)/(VLOOKUP(BU$276,UI!$A$12:$O$51,VLOOKUP(BU$279,$B$276:$C$278,2,0),0)/1000)))),"")</f>
        <v/>
      </c>
      <c r="BV303" s="145" t="str">
        <f>IFERROR(IF(AND(BV$272=list!$D$3,'Box Calculation'!BV$279&lt;&gt;"h",$E303&lt;&gt;0),0,IF(AND(BV$273=list!$D$2,$E303&lt;&gt;0,TRUNC(VLOOKUP($E303,'Container Panel'!$B$41:$Z$100,$D303,0)/(VLOOKUP(BV$276,UI!$A$12:$O$51,VLOOKUP(BV$279,$B$276:$C$278,2,0),0)/1000))&gt;0),1,TRUNC(VLOOKUP($E303,'Container Panel'!$B$41:$Z$100,$D303,0)/(VLOOKUP(BV$276,UI!$A$12:$O$51,VLOOKUP(BV$279,$B$276:$C$278,2,0),0)/1000)))),"")</f>
        <v/>
      </c>
      <c r="BW303" s="145" t="str">
        <f>IFERROR(IF(AND(BW$272=list!$D$3,'Box Calculation'!BW$279&lt;&gt;"h",$E303&lt;&gt;0),0,IF(AND(BW$273=list!$D$2,$E303&lt;&gt;0,TRUNC(VLOOKUP($E303,'Container Panel'!$B$41:$Z$100,$D303,0)/(VLOOKUP(BW$276,UI!$A$12:$O$51,VLOOKUP(BW$279,$B$276:$C$278,2,0),0)/1000))&gt;0),1,TRUNC(VLOOKUP($E303,'Container Panel'!$B$41:$Z$100,$D303,0)/(VLOOKUP(BW$276,UI!$A$12:$O$51,VLOOKUP(BW$279,$B$276:$C$278,2,0),0)/1000)))),"")</f>
        <v/>
      </c>
      <c r="BX303" s="145" t="str">
        <f>IFERROR(IF(AND(BX$272=list!$D$3,'Box Calculation'!BX$279&lt;&gt;"h",$E303&lt;&gt;0),0,IF(AND(BX$273=list!$D$2,$E303&lt;&gt;0,TRUNC(VLOOKUP($E303,'Container Panel'!$B$41:$Z$100,$D303,0)/(VLOOKUP(BX$276,UI!$A$12:$O$51,VLOOKUP(BX$279,$B$276:$C$278,2,0),0)/1000))&gt;0),1,TRUNC(VLOOKUP($E303,'Container Panel'!$B$41:$Z$100,$D303,0)/(VLOOKUP(BX$276,UI!$A$12:$O$51,VLOOKUP(BX$279,$B$276:$C$278,2,0),0)/1000)))),"")</f>
        <v/>
      </c>
      <c r="BY303" s="145" t="str">
        <f>IFERROR(IF(AND(BY$272=list!$D$3,'Box Calculation'!BY$279&lt;&gt;"h",$E303&lt;&gt;0),0,IF(AND(BY$273=list!$D$2,$E303&lt;&gt;0,TRUNC(VLOOKUP($E303,'Container Panel'!$B$41:$Z$100,$D303,0)/(VLOOKUP(BY$276,UI!$A$12:$O$51,VLOOKUP(BY$279,$B$276:$C$278,2,0),0)/1000))&gt;0),1,TRUNC(VLOOKUP($E303,'Container Panel'!$B$41:$Z$100,$D303,0)/(VLOOKUP(BY$276,UI!$A$12:$O$51,VLOOKUP(BY$279,$B$276:$C$278,2,0),0)/1000)))),"")</f>
        <v/>
      </c>
      <c r="BZ303" s="145" t="str">
        <f>IFERROR(IF(AND(BZ$272=list!$D$3,'Box Calculation'!BZ$279&lt;&gt;"h",$E303&lt;&gt;0),0,IF(AND(BZ$273=list!$D$2,$E303&lt;&gt;0,TRUNC(VLOOKUP($E303,'Container Panel'!$B$41:$Z$100,$D303,0)/(VLOOKUP(BZ$276,UI!$A$12:$O$51,VLOOKUP(BZ$279,$B$276:$C$278,2,0),0)/1000))&gt;0),1,TRUNC(VLOOKUP($E303,'Container Panel'!$B$41:$Z$100,$D303,0)/(VLOOKUP(BZ$276,UI!$A$12:$O$51,VLOOKUP(BZ$279,$B$276:$C$278,2,0),0)/1000)))),"")</f>
        <v/>
      </c>
      <c r="CA303" s="145" t="str">
        <f>IFERROR(IF(AND(CA$272=list!$D$3,'Box Calculation'!CA$279&lt;&gt;"h",$E303&lt;&gt;0),0,IF(AND(CA$273=list!$D$2,$E303&lt;&gt;0,TRUNC(VLOOKUP($E303,'Container Panel'!$B$41:$Z$100,$D303,0)/(VLOOKUP(CA$276,UI!$A$12:$O$51,VLOOKUP(CA$279,$B$276:$C$278,2,0),0)/1000))&gt;0),1,TRUNC(VLOOKUP($E303,'Container Panel'!$B$41:$Z$100,$D303,0)/(VLOOKUP(CA$276,UI!$A$12:$O$51,VLOOKUP(CA$279,$B$276:$C$278,2,0),0)/1000)))),"")</f>
        <v/>
      </c>
      <c r="CB303" s="145" t="str">
        <f>IFERROR(IF(AND(CB$272=list!$D$3,'Box Calculation'!CB$279&lt;&gt;"h",$E303&lt;&gt;0),0,IF(AND(CB$273=list!$D$2,$E303&lt;&gt;0,TRUNC(VLOOKUP($E303,'Container Panel'!$B$41:$Z$100,$D303,0)/(VLOOKUP(CB$276,UI!$A$12:$O$51,VLOOKUP(CB$279,$B$276:$C$278,2,0),0)/1000))&gt;0),1,TRUNC(VLOOKUP($E303,'Container Panel'!$B$41:$Z$100,$D303,0)/(VLOOKUP(CB$276,UI!$A$12:$O$51,VLOOKUP(CB$279,$B$276:$C$278,2,0),0)/1000)))),"")</f>
        <v/>
      </c>
      <c r="CC303" s="145" t="str">
        <f>IFERROR(IF(AND(CC$272=list!$D$3,'Box Calculation'!CC$279&lt;&gt;"h",$E303&lt;&gt;0),0,IF(AND(CC$273=list!$D$2,$E303&lt;&gt;0,TRUNC(VLOOKUP($E303,'Container Panel'!$B$41:$Z$100,$D303,0)/(VLOOKUP(CC$276,UI!$A$12:$O$51,VLOOKUP(CC$279,$B$276:$C$278,2,0),0)/1000))&gt;0),1,TRUNC(VLOOKUP($E303,'Container Panel'!$B$41:$Z$100,$D303,0)/(VLOOKUP(CC$276,UI!$A$12:$O$51,VLOOKUP(CC$279,$B$276:$C$278,2,0),0)/1000)))),"")</f>
        <v/>
      </c>
      <c r="CD303" s="145" t="str">
        <f>IFERROR(IF(AND(CD$272=list!$D$3,'Box Calculation'!CD$279&lt;&gt;"h",$E303&lt;&gt;0),0,IF(AND(CD$273=list!$D$2,$E303&lt;&gt;0,TRUNC(VLOOKUP($E303,'Container Panel'!$B$41:$Z$100,$D303,0)/(VLOOKUP(CD$276,UI!$A$12:$O$51,VLOOKUP(CD$279,$B$276:$C$278,2,0),0)/1000))&gt;0),1,TRUNC(VLOOKUP($E303,'Container Panel'!$B$41:$Z$100,$D303,0)/(VLOOKUP(CD$276,UI!$A$12:$O$51,VLOOKUP(CD$279,$B$276:$C$278,2,0),0)/1000)))),"")</f>
        <v/>
      </c>
      <c r="CE303" s="145" t="str">
        <f>IFERROR(IF(AND(CE$272=list!$D$3,'Box Calculation'!CE$279&lt;&gt;"h",$E303&lt;&gt;0),0,IF(AND(CE$273=list!$D$2,$E303&lt;&gt;0,TRUNC(VLOOKUP($E303,'Container Panel'!$B$41:$Z$100,$D303,0)/(VLOOKUP(CE$276,UI!$A$12:$O$51,VLOOKUP(CE$279,$B$276:$C$278,2,0),0)/1000))&gt;0),1,TRUNC(VLOOKUP($E303,'Container Panel'!$B$41:$Z$100,$D303,0)/(VLOOKUP(CE$276,UI!$A$12:$O$51,VLOOKUP(CE$279,$B$276:$C$278,2,0),0)/1000)))),"")</f>
        <v/>
      </c>
      <c r="CF303" s="145" t="str">
        <f>IFERROR(IF(AND(CF$272=list!$D$3,'Box Calculation'!CF$279&lt;&gt;"h",$E303&lt;&gt;0),0,IF(AND(CF$273=list!$D$2,$E303&lt;&gt;0,TRUNC(VLOOKUP($E303,'Container Panel'!$B$41:$Z$100,$D303,0)/(VLOOKUP(CF$276,UI!$A$12:$O$51,VLOOKUP(CF$279,$B$276:$C$278,2,0),0)/1000))&gt;0),1,TRUNC(VLOOKUP($E303,'Container Panel'!$B$41:$Z$100,$D303,0)/(VLOOKUP(CF$276,UI!$A$12:$O$51,VLOOKUP(CF$279,$B$276:$C$278,2,0),0)/1000)))),"")</f>
        <v/>
      </c>
      <c r="CG303" s="145" t="str">
        <f>IFERROR(IF(AND(CG$272=list!$D$3,'Box Calculation'!CG$279&lt;&gt;"h",$E303&lt;&gt;0),0,IF(AND(CG$273=list!$D$2,$E303&lt;&gt;0,TRUNC(VLOOKUP($E303,'Container Panel'!$B$41:$Z$100,$D303,0)/(VLOOKUP(CG$276,UI!$A$12:$O$51,VLOOKUP(CG$279,$B$276:$C$278,2,0),0)/1000))&gt;0),1,TRUNC(VLOOKUP($E303,'Container Panel'!$B$41:$Z$100,$D303,0)/(VLOOKUP(CG$276,UI!$A$12:$O$51,VLOOKUP(CG$279,$B$276:$C$278,2,0),0)/1000)))),"")</f>
        <v/>
      </c>
      <c r="CH303" s="145" t="str">
        <f>IFERROR(IF(AND(CH$272=list!$D$3,'Box Calculation'!CH$279&lt;&gt;"h",$E303&lt;&gt;0),0,IF(AND(CH$273=list!$D$2,$E303&lt;&gt;0,TRUNC(VLOOKUP($E303,'Container Panel'!$B$41:$Z$100,$D303,0)/(VLOOKUP(CH$276,UI!$A$12:$O$51,VLOOKUP(CH$279,$B$276:$C$278,2,0),0)/1000))&gt;0),1,TRUNC(VLOOKUP($E303,'Container Panel'!$B$41:$Z$100,$D303,0)/(VLOOKUP(CH$276,UI!$A$12:$O$51,VLOOKUP(CH$279,$B$276:$C$278,2,0),0)/1000)))),"")</f>
        <v/>
      </c>
      <c r="CI303" s="145" t="str">
        <f>IFERROR(IF(AND(CI$272=list!$D$3,'Box Calculation'!CI$279&lt;&gt;"h",$E303&lt;&gt;0),0,IF(AND(CI$273=list!$D$2,$E303&lt;&gt;0,TRUNC(VLOOKUP($E303,'Container Panel'!$B$41:$Z$100,$D303,0)/(VLOOKUP(CI$276,UI!$A$12:$O$51,VLOOKUP(CI$279,$B$276:$C$278,2,0),0)/1000))&gt;0),1,TRUNC(VLOOKUP($E303,'Container Panel'!$B$41:$Z$100,$D303,0)/(VLOOKUP(CI$276,UI!$A$12:$O$51,VLOOKUP(CI$279,$B$276:$C$278,2,0),0)/1000)))),"")</f>
        <v/>
      </c>
      <c r="CJ303" s="145" t="str">
        <f>IFERROR(IF(AND(CJ$272=list!$D$3,'Box Calculation'!CJ$279&lt;&gt;"h",$E303&lt;&gt;0),0,IF(AND(CJ$273=list!$D$2,$E303&lt;&gt;0,TRUNC(VLOOKUP($E303,'Container Panel'!$B$41:$Z$100,$D303,0)/(VLOOKUP(CJ$276,UI!$A$12:$O$51,VLOOKUP(CJ$279,$B$276:$C$278,2,0),0)/1000))&gt;0),1,TRUNC(VLOOKUP($E303,'Container Panel'!$B$41:$Z$100,$D303,0)/(VLOOKUP(CJ$276,UI!$A$12:$O$51,VLOOKUP(CJ$279,$B$276:$C$278,2,0),0)/1000)))),"")</f>
        <v/>
      </c>
      <c r="CK303" s="145" t="str">
        <f>IFERROR(IF(AND(CK$272=list!$D$3,'Box Calculation'!CK$279&lt;&gt;"h",$E303&lt;&gt;0),0,IF(AND(CK$273=list!$D$2,$E303&lt;&gt;0,TRUNC(VLOOKUP($E303,'Container Panel'!$B$41:$Z$100,$D303,0)/(VLOOKUP(CK$276,UI!$A$12:$O$51,VLOOKUP(CK$279,$B$276:$C$278,2,0),0)/1000))&gt;0),1,TRUNC(VLOOKUP($E303,'Container Panel'!$B$41:$Z$100,$D303,0)/(VLOOKUP(CK$276,UI!$A$12:$O$51,VLOOKUP(CK$279,$B$276:$C$278,2,0),0)/1000)))),"")</f>
        <v/>
      </c>
      <c r="CL303" s="145" t="str">
        <f>IFERROR(IF(AND(CL$272=list!$D$3,'Box Calculation'!CL$279&lt;&gt;"h",$E303&lt;&gt;0),0,IF(AND(CL$273=list!$D$2,$E303&lt;&gt;0,TRUNC(VLOOKUP($E303,'Container Panel'!$B$41:$Z$100,$D303,0)/(VLOOKUP(CL$276,UI!$A$12:$O$51,VLOOKUP(CL$279,$B$276:$C$278,2,0),0)/1000))&gt;0),1,TRUNC(VLOOKUP($E303,'Container Panel'!$B$41:$Z$100,$D303,0)/(VLOOKUP(CL$276,UI!$A$12:$O$51,VLOOKUP(CL$279,$B$276:$C$278,2,0),0)/1000)))),"")</f>
        <v/>
      </c>
      <c r="CM303" s="145" t="str">
        <f>IFERROR(IF(AND(CM$272=list!$D$3,'Box Calculation'!CM$279&lt;&gt;"h",$E303&lt;&gt;0),0,IF(AND(CM$273=list!$D$2,$E303&lt;&gt;0,TRUNC(VLOOKUP($E303,'Container Panel'!$B$41:$Z$100,$D303,0)/(VLOOKUP(CM$276,UI!$A$12:$O$51,VLOOKUP(CM$279,$B$276:$C$278,2,0),0)/1000))&gt;0),1,TRUNC(VLOOKUP($E303,'Container Panel'!$B$41:$Z$100,$D303,0)/(VLOOKUP(CM$276,UI!$A$12:$O$51,VLOOKUP(CM$279,$B$276:$C$278,2,0),0)/1000)))),"")</f>
        <v/>
      </c>
      <c r="CN303" s="145" t="str">
        <f>IFERROR(IF(AND(CN$272=list!$D$3,'Box Calculation'!CN$279&lt;&gt;"h",$E303&lt;&gt;0),0,IF(AND(CN$273=list!$D$2,$E303&lt;&gt;0,TRUNC(VLOOKUP($E303,'Container Panel'!$B$41:$Z$100,$D303,0)/(VLOOKUP(CN$276,UI!$A$12:$O$51,VLOOKUP(CN$279,$B$276:$C$278,2,0),0)/1000))&gt;0),1,TRUNC(VLOOKUP($E303,'Container Panel'!$B$41:$Z$100,$D303,0)/(VLOOKUP(CN$276,UI!$A$12:$O$51,VLOOKUP(CN$279,$B$276:$C$278,2,0),0)/1000)))),"")</f>
        <v/>
      </c>
      <c r="CO303" s="145" t="str">
        <f>IFERROR(IF(AND(CO$272=list!$D$3,'Box Calculation'!CO$279&lt;&gt;"h",$E303&lt;&gt;0),0,IF(AND(CO$273=list!$D$2,$E303&lt;&gt;0,TRUNC(VLOOKUP($E303,'Container Panel'!$B$41:$Z$100,$D303,0)/(VLOOKUP(CO$276,UI!$A$12:$O$51,VLOOKUP(CO$279,$B$276:$C$278,2,0),0)/1000))&gt;0),1,TRUNC(VLOOKUP($E303,'Container Panel'!$B$41:$Z$100,$D303,0)/(VLOOKUP(CO$276,UI!$A$12:$O$51,VLOOKUP(CO$279,$B$276:$C$278,2,0),0)/1000)))),"")</f>
        <v/>
      </c>
      <c r="CP303" s="145" t="str">
        <f>IFERROR(IF(AND(CP$272=list!$D$3,'Box Calculation'!CP$279&lt;&gt;"h",$E303&lt;&gt;0),0,IF(AND(CP$273=list!$D$2,$E303&lt;&gt;0,TRUNC(VLOOKUP($E303,'Container Panel'!$B$41:$Z$100,$D303,0)/(VLOOKUP(CP$276,UI!$A$12:$O$51,VLOOKUP(CP$279,$B$276:$C$278,2,0),0)/1000))&gt;0),1,TRUNC(VLOOKUP($E303,'Container Panel'!$B$41:$Z$100,$D303,0)/(VLOOKUP(CP$276,UI!$A$12:$O$51,VLOOKUP(CP$279,$B$276:$C$278,2,0),0)/1000)))),"")</f>
        <v/>
      </c>
      <c r="CQ303" s="145" t="str">
        <f>IFERROR(IF(AND(CQ$272=list!$D$3,'Box Calculation'!CQ$279&lt;&gt;"h",$E303&lt;&gt;0),0,IF(AND(CQ$273=list!$D$2,$E303&lt;&gt;0,TRUNC(VLOOKUP($E303,'Container Panel'!$B$41:$Z$100,$D303,0)/(VLOOKUP(CQ$276,UI!$A$12:$O$51,VLOOKUP(CQ$279,$B$276:$C$278,2,0),0)/1000))&gt;0),1,TRUNC(VLOOKUP($E303,'Container Panel'!$B$41:$Z$100,$D303,0)/(VLOOKUP(CQ$276,UI!$A$12:$O$51,VLOOKUP(CQ$279,$B$276:$C$278,2,0),0)/1000)))),"")</f>
        <v/>
      </c>
      <c r="CR303" s="145" t="str">
        <f>IFERROR(IF(AND(CR$272=list!$D$3,'Box Calculation'!CR$279&lt;&gt;"h",$E303&lt;&gt;0),0,IF(AND(CR$273=list!$D$2,$E303&lt;&gt;0,TRUNC(VLOOKUP($E303,'Container Panel'!$B$41:$Z$100,$D303,0)/(VLOOKUP(CR$276,UI!$A$12:$O$51,VLOOKUP(CR$279,$B$276:$C$278,2,0),0)/1000))&gt;0),1,TRUNC(VLOOKUP($E303,'Container Panel'!$B$41:$Z$100,$D303,0)/(VLOOKUP(CR$276,UI!$A$12:$O$51,VLOOKUP(CR$279,$B$276:$C$278,2,0),0)/1000)))),"")</f>
        <v/>
      </c>
      <c r="CS303" s="145" t="str">
        <f>IFERROR(IF(AND(CS$272=list!$D$3,'Box Calculation'!CS$279&lt;&gt;"h",$E303&lt;&gt;0),0,IF(AND(CS$273=list!$D$2,$E303&lt;&gt;0,TRUNC(VLOOKUP($E303,'Container Panel'!$B$41:$Z$100,$D303,0)/(VLOOKUP(CS$276,UI!$A$12:$O$51,VLOOKUP(CS$279,$B$276:$C$278,2,0),0)/1000))&gt;0),1,TRUNC(VLOOKUP($E303,'Container Panel'!$B$41:$Z$100,$D303,0)/(VLOOKUP(CS$276,UI!$A$12:$O$51,VLOOKUP(CS$279,$B$276:$C$278,2,0),0)/1000)))),"")</f>
        <v/>
      </c>
      <c r="CT303" s="145" t="str">
        <f>IFERROR(IF(AND(CT$272=list!$D$3,'Box Calculation'!CT$279&lt;&gt;"h",$E303&lt;&gt;0),0,IF(AND(CT$273=list!$D$2,$E303&lt;&gt;0,TRUNC(VLOOKUP($E303,'Container Panel'!$B$41:$Z$100,$D303,0)/(VLOOKUP(CT$276,UI!$A$12:$O$51,VLOOKUP(CT$279,$B$276:$C$278,2,0),0)/1000))&gt;0),1,TRUNC(VLOOKUP($E303,'Container Panel'!$B$41:$Z$100,$D303,0)/(VLOOKUP(CT$276,UI!$A$12:$O$51,VLOOKUP(CT$279,$B$276:$C$278,2,0),0)/1000)))),"")</f>
        <v/>
      </c>
      <c r="CU303" s="145" t="str">
        <f>IFERROR(IF(AND(CU$272=list!$D$3,'Box Calculation'!CU$279&lt;&gt;"h",$E303&lt;&gt;0),0,IF(AND(CU$273=list!$D$2,$E303&lt;&gt;0,TRUNC(VLOOKUP($E303,'Container Panel'!$B$41:$Z$100,$D303,0)/(VLOOKUP(CU$276,UI!$A$12:$O$51,VLOOKUP(CU$279,$B$276:$C$278,2,0),0)/1000))&gt;0),1,TRUNC(VLOOKUP($E303,'Container Panel'!$B$41:$Z$100,$D303,0)/(VLOOKUP(CU$276,UI!$A$12:$O$51,VLOOKUP(CU$279,$B$276:$C$278,2,0),0)/1000)))),"")</f>
        <v/>
      </c>
      <c r="CV303" s="145" t="str">
        <f>IFERROR(IF(AND(CV$272=list!$D$3,'Box Calculation'!CV$279&lt;&gt;"h",$E303&lt;&gt;0),0,IF(AND(CV$273=list!$D$2,$E303&lt;&gt;0,TRUNC(VLOOKUP($E303,'Container Panel'!$B$41:$Z$100,$D303,0)/(VLOOKUP(CV$276,UI!$A$12:$O$51,VLOOKUP(CV$279,$B$276:$C$278,2,0),0)/1000))&gt;0),1,TRUNC(VLOOKUP($E303,'Container Panel'!$B$41:$Z$100,$D303,0)/(VLOOKUP(CV$276,UI!$A$12:$O$51,VLOOKUP(CV$279,$B$276:$C$278,2,0),0)/1000)))),"")</f>
        <v/>
      </c>
      <c r="CW303" s="145" t="str">
        <f>IFERROR(IF(AND(CW$272=list!$D$3,'Box Calculation'!CW$279&lt;&gt;"h",$E303&lt;&gt;0),0,IF(AND(CW$273=list!$D$2,$E303&lt;&gt;0,TRUNC(VLOOKUP($E303,'Container Panel'!$B$41:$Z$100,$D303,0)/(VLOOKUP(CW$276,UI!$A$12:$O$51,VLOOKUP(CW$279,$B$276:$C$278,2,0),0)/1000))&gt;0),1,TRUNC(VLOOKUP($E303,'Container Panel'!$B$41:$Z$100,$D303,0)/(VLOOKUP(CW$276,UI!$A$12:$O$51,VLOOKUP(CW$279,$B$276:$C$278,2,0),0)/1000)))),"")</f>
        <v/>
      </c>
      <c r="CX303" s="145" t="str">
        <f>IFERROR(IF(AND(CX$272=list!$D$3,'Box Calculation'!CX$279&lt;&gt;"h",$E303&lt;&gt;0),0,IF(AND(CX$273=list!$D$2,$E303&lt;&gt;0,TRUNC(VLOOKUP($E303,'Container Panel'!$B$41:$Z$100,$D303,0)/(VLOOKUP(CX$276,UI!$A$12:$O$51,VLOOKUP(CX$279,$B$276:$C$278,2,0),0)/1000))&gt;0),1,TRUNC(VLOOKUP($E303,'Container Panel'!$B$41:$Z$100,$D303,0)/(VLOOKUP(CX$276,UI!$A$12:$O$51,VLOOKUP(CX$279,$B$276:$C$278,2,0),0)/1000)))),"")</f>
        <v/>
      </c>
      <c r="CY303" s="145" t="str">
        <f>IFERROR(IF(AND(CY$272=list!$D$3,'Box Calculation'!CY$279&lt;&gt;"h",$E303&lt;&gt;0),0,IF(AND(CY$273=list!$D$2,$E303&lt;&gt;0,TRUNC(VLOOKUP($E303,'Container Panel'!$B$41:$Z$100,$D303,0)/(VLOOKUP(CY$276,UI!$A$12:$O$51,VLOOKUP(CY$279,$B$276:$C$278,2,0),0)/1000))&gt;0),1,TRUNC(VLOOKUP($E303,'Container Panel'!$B$41:$Z$100,$D303,0)/(VLOOKUP(CY$276,UI!$A$12:$O$51,VLOOKUP(CY$279,$B$276:$C$278,2,0),0)/1000)))),"")</f>
        <v/>
      </c>
      <c r="CZ303" s="145" t="str">
        <f>IFERROR(IF(AND(CZ$272=list!$D$3,'Box Calculation'!CZ$279&lt;&gt;"h",$E303&lt;&gt;0),0,IF(AND(CZ$273=list!$D$2,$E303&lt;&gt;0,TRUNC(VLOOKUP($E303,'Container Panel'!$B$41:$Z$100,$D303,0)/(VLOOKUP(CZ$276,UI!$A$12:$O$51,VLOOKUP(CZ$279,$B$276:$C$278,2,0),0)/1000))&gt;0),1,TRUNC(VLOOKUP($E303,'Container Panel'!$B$41:$Z$100,$D303,0)/(VLOOKUP(CZ$276,UI!$A$12:$O$51,VLOOKUP(CZ$279,$B$276:$C$278,2,0),0)/1000)))),"")</f>
        <v/>
      </c>
      <c r="DA303" s="145" t="str">
        <f>IFERROR(IF(AND(DA$272=list!$D$3,'Box Calculation'!DA$279&lt;&gt;"h",$E303&lt;&gt;0),0,IF(AND(DA$273=list!$D$2,$E303&lt;&gt;0,TRUNC(VLOOKUP($E303,'Container Panel'!$B$41:$Z$100,$D303,0)/(VLOOKUP(DA$276,UI!$A$12:$O$51,VLOOKUP(DA$279,$B$276:$C$278,2,0),0)/1000))&gt;0),1,TRUNC(VLOOKUP($E303,'Container Panel'!$B$41:$Z$100,$D303,0)/(VLOOKUP(DA$276,UI!$A$12:$O$51,VLOOKUP(DA$279,$B$276:$C$278,2,0),0)/1000)))),"")</f>
        <v/>
      </c>
      <c r="DB303" s="145" t="str">
        <f>IFERROR(IF(AND(DB$272=list!$D$3,'Box Calculation'!DB$279&lt;&gt;"h",$E303&lt;&gt;0),0,IF(AND(DB$273=list!$D$2,$E303&lt;&gt;0,TRUNC(VLOOKUP($E303,'Container Panel'!$B$41:$Z$100,$D303,0)/(VLOOKUP(DB$276,UI!$A$12:$O$51,VLOOKUP(DB$279,$B$276:$C$278,2,0),0)/1000))&gt;0),1,TRUNC(VLOOKUP($E303,'Container Panel'!$B$41:$Z$100,$D303,0)/(VLOOKUP(DB$276,UI!$A$12:$O$51,VLOOKUP(DB$279,$B$276:$C$278,2,0),0)/1000)))),"")</f>
        <v/>
      </c>
      <c r="DC303" s="145" t="str">
        <f>IFERROR(IF(AND(DC$272=list!$D$3,'Box Calculation'!DC$279&lt;&gt;"h",$E303&lt;&gt;0),0,IF(AND(DC$273=list!$D$2,$E303&lt;&gt;0,TRUNC(VLOOKUP($E303,'Container Panel'!$B$41:$Z$100,$D303,0)/(VLOOKUP(DC$276,UI!$A$12:$O$51,VLOOKUP(DC$279,$B$276:$C$278,2,0),0)/1000))&gt;0),1,TRUNC(VLOOKUP($E303,'Container Panel'!$B$41:$Z$100,$D303,0)/(VLOOKUP(DC$276,UI!$A$12:$O$51,VLOOKUP(DC$279,$B$276:$C$278,2,0),0)/1000)))),"")</f>
        <v/>
      </c>
      <c r="DD303" s="145" t="str">
        <f>IFERROR(IF(AND(DD$272=list!$D$3,'Box Calculation'!DD$279&lt;&gt;"h",$E303&lt;&gt;0),0,IF(AND(DD$273=list!$D$2,$E303&lt;&gt;0,TRUNC(VLOOKUP($E303,'Container Panel'!$B$41:$Z$100,$D303,0)/(VLOOKUP(DD$276,UI!$A$12:$O$51,VLOOKUP(DD$279,$B$276:$C$278,2,0),0)/1000))&gt;0),1,TRUNC(VLOOKUP($E303,'Container Panel'!$B$41:$Z$100,$D303,0)/(VLOOKUP(DD$276,UI!$A$12:$O$51,VLOOKUP(DD$279,$B$276:$C$278,2,0),0)/1000)))),"")</f>
        <v/>
      </c>
      <c r="DE303" s="145" t="str">
        <f>IFERROR(IF(AND(DE$272=list!$D$3,'Box Calculation'!DE$279&lt;&gt;"h",$E303&lt;&gt;0),0,IF(AND(DE$273=list!$D$2,$E303&lt;&gt;0,TRUNC(VLOOKUP($E303,'Container Panel'!$B$41:$Z$100,$D303,0)/(VLOOKUP(DE$276,UI!$A$12:$O$51,VLOOKUP(DE$279,$B$276:$C$278,2,0),0)/1000))&gt;0),1,TRUNC(VLOOKUP($E303,'Container Panel'!$B$41:$Z$100,$D303,0)/(VLOOKUP(DE$276,UI!$A$12:$O$51,VLOOKUP(DE$279,$B$276:$C$278,2,0),0)/1000)))),"")</f>
        <v/>
      </c>
      <c r="DF303" s="145" t="str">
        <f>IFERROR(IF(AND(DF$272=list!$D$3,'Box Calculation'!DF$279&lt;&gt;"h",$E303&lt;&gt;0),0,IF(AND(DF$273=list!$D$2,$E303&lt;&gt;0,TRUNC(VLOOKUP($E303,'Container Panel'!$B$41:$Z$100,$D303,0)/(VLOOKUP(DF$276,UI!$A$12:$O$51,VLOOKUP(DF$279,$B$276:$C$278,2,0),0)/1000))&gt;0),1,TRUNC(VLOOKUP($E303,'Container Panel'!$B$41:$Z$100,$D303,0)/(VLOOKUP(DF$276,UI!$A$12:$O$51,VLOOKUP(DF$279,$B$276:$C$278,2,0),0)/1000)))),"")</f>
        <v/>
      </c>
      <c r="DG303" s="145" t="str">
        <f>IFERROR(IF(AND(DG$272=list!$D$3,'Box Calculation'!DG$279&lt;&gt;"h",$E303&lt;&gt;0),0,IF(AND(DG$273=list!$D$2,$E303&lt;&gt;0,TRUNC(VLOOKUP($E303,'Container Panel'!$B$41:$Z$100,$D303,0)/(VLOOKUP(DG$276,UI!$A$12:$O$51,VLOOKUP(DG$279,$B$276:$C$278,2,0),0)/1000))&gt;0),1,TRUNC(VLOOKUP($E303,'Container Panel'!$B$41:$Z$100,$D303,0)/(VLOOKUP(DG$276,UI!$A$12:$O$51,VLOOKUP(DG$279,$B$276:$C$278,2,0),0)/1000)))),"")</f>
        <v/>
      </c>
      <c r="DH303" s="145" t="str">
        <f>IFERROR(IF(AND(DH$272=list!$D$3,'Box Calculation'!DH$279&lt;&gt;"h",$E303&lt;&gt;0),0,IF(AND(DH$273=list!$D$2,$E303&lt;&gt;0,TRUNC(VLOOKUP($E303,'Container Panel'!$B$41:$Z$100,$D303,0)/(VLOOKUP(DH$276,UI!$A$12:$O$51,VLOOKUP(DH$279,$B$276:$C$278,2,0),0)/1000))&gt;0),1,TRUNC(VLOOKUP($E303,'Container Panel'!$B$41:$Z$100,$D303,0)/(VLOOKUP(DH$276,UI!$A$12:$O$51,VLOOKUP(DH$279,$B$276:$C$278,2,0),0)/1000)))),"")</f>
        <v/>
      </c>
      <c r="DI303" s="145" t="str">
        <f>IFERROR(IF(AND(DI$272=list!$D$3,'Box Calculation'!DI$279&lt;&gt;"h",$E303&lt;&gt;0),0,IF(AND(DI$273=list!$D$2,$E303&lt;&gt;0,TRUNC(VLOOKUP($E303,'Container Panel'!$B$41:$Z$100,$D303,0)/(VLOOKUP(DI$276,UI!$A$12:$O$51,VLOOKUP(DI$279,$B$276:$C$278,2,0),0)/1000))&gt;0),1,TRUNC(VLOOKUP($E303,'Container Panel'!$B$41:$Z$100,$D303,0)/(VLOOKUP(DI$276,UI!$A$12:$O$51,VLOOKUP(DI$279,$B$276:$C$278,2,0),0)/1000)))),"")</f>
        <v/>
      </c>
      <c r="DJ303" s="145" t="str">
        <f>IFERROR(IF(AND(DJ$272=list!$D$3,'Box Calculation'!DJ$279&lt;&gt;"h",$E303&lt;&gt;0),0,IF(AND(DJ$273=list!$D$2,$E303&lt;&gt;0,TRUNC(VLOOKUP($E303,'Container Panel'!$B$41:$Z$100,$D303,0)/(VLOOKUP(DJ$276,UI!$A$12:$O$51,VLOOKUP(DJ$279,$B$276:$C$278,2,0),0)/1000))&gt;0),1,TRUNC(VLOOKUP($E303,'Container Panel'!$B$41:$Z$100,$D303,0)/(VLOOKUP(DJ$276,UI!$A$12:$O$51,VLOOKUP(DJ$279,$B$276:$C$278,2,0),0)/1000)))),"")</f>
        <v/>
      </c>
      <c r="DK303" s="145" t="str">
        <f>IFERROR(IF(AND(DK$272=list!$D$3,'Box Calculation'!DK$279&lt;&gt;"h",$E303&lt;&gt;0),0,IF(AND(DK$273=list!$D$2,$E303&lt;&gt;0,TRUNC(VLOOKUP($E303,'Container Panel'!$B$41:$Z$100,$D303,0)/(VLOOKUP(DK$276,UI!$A$12:$O$51,VLOOKUP(DK$279,$B$276:$C$278,2,0),0)/1000))&gt;0),1,TRUNC(VLOOKUP($E303,'Container Panel'!$B$41:$Z$100,$D303,0)/(VLOOKUP(DK$276,UI!$A$12:$O$51,VLOOKUP(DK$279,$B$276:$C$278,2,0),0)/1000)))),"")</f>
        <v/>
      </c>
      <c r="DL303" s="145" t="str">
        <f>IFERROR(IF(AND(DL$272=list!$D$3,'Box Calculation'!DL$279&lt;&gt;"h",$E303&lt;&gt;0),0,IF(AND(DL$273=list!$D$2,$E303&lt;&gt;0,TRUNC(VLOOKUP($E303,'Container Panel'!$B$41:$Z$100,$D303,0)/(VLOOKUP(DL$276,UI!$A$12:$O$51,VLOOKUP(DL$279,$B$276:$C$278,2,0),0)/1000))&gt;0),1,TRUNC(VLOOKUP($E303,'Container Panel'!$B$41:$Z$100,$D303,0)/(VLOOKUP(DL$276,UI!$A$12:$O$51,VLOOKUP(DL$279,$B$276:$C$278,2,0),0)/1000)))),"")</f>
        <v/>
      </c>
      <c r="DM303" s="145" t="str">
        <f>IFERROR(IF(AND(DM$272=list!$D$3,'Box Calculation'!DM$279&lt;&gt;"h",$E303&lt;&gt;0),0,IF(AND(DM$273=list!$D$2,$E303&lt;&gt;0,TRUNC(VLOOKUP($E303,'Container Panel'!$B$41:$Z$100,$D303,0)/(VLOOKUP(DM$276,UI!$A$12:$O$51,VLOOKUP(DM$279,$B$276:$C$278,2,0),0)/1000))&gt;0),1,TRUNC(VLOOKUP($E303,'Container Panel'!$B$41:$Z$100,$D303,0)/(VLOOKUP(DM$276,UI!$A$12:$O$51,VLOOKUP(DM$279,$B$276:$C$278,2,0),0)/1000)))),"")</f>
        <v/>
      </c>
      <c r="DN303" s="145" t="str">
        <f>IFERROR(IF(AND(DN$272=list!$D$3,'Box Calculation'!DN$279&lt;&gt;"h",$E303&lt;&gt;0),0,IF(AND(DN$273=list!$D$2,$E303&lt;&gt;0,TRUNC(VLOOKUP($E303,'Container Panel'!$B$41:$Z$100,$D303,0)/(VLOOKUP(DN$276,UI!$A$12:$O$51,VLOOKUP(DN$279,$B$276:$C$278,2,0),0)/1000))&gt;0),1,TRUNC(VLOOKUP($E303,'Container Panel'!$B$41:$Z$100,$D303,0)/(VLOOKUP(DN$276,UI!$A$12:$O$51,VLOOKUP(DN$279,$B$276:$C$278,2,0),0)/1000)))),"")</f>
        <v/>
      </c>
      <c r="DO303" s="145" t="str">
        <f>IFERROR(IF(AND(DO$272=list!$D$3,'Box Calculation'!DO$279&lt;&gt;"h",$E303&lt;&gt;0),0,IF(AND(DO$273=list!$D$2,$E303&lt;&gt;0,TRUNC(VLOOKUP($E303,'Container Panel'!$B$41:$Z$100,$D303,0)/(VLOOKUP(DO$276,UI!$A$12:$O$51,VLOOKUP(DO$279,$B$276:$C$278,2,0),0)/1000))&gt;0),1,TRUNC(VLOOKUP($E303,'Container Panel'!$B$41:$Z$100,$D303,0)/(VLOOKUP(DO$276,UI!$A$12:$O$51,VLOOKUP(DO$279,$B$276:$C$278,2,0),0)/1000)))),"")</f>
        <v/>
      </c>
      <c r="DP303" s="145" t="str">
        <f>IFERROR(IF(AND(DP$272=list!$D$3,'Box Calculation'!DP$279&lt;&gt;"h",$E303&lt;&gt;0),0,IF(AND(DP$273=list!$D$2,$E303&lt;&gt;0,TRUNC(VLOOKUP($E303,'Container Panel'!$B$41:$Z$100,$D303,0)/(VLOOKUP(DP$276,UI!$A$12:$O$51,VLOOKUP(DP$279,$B$276:$C$278,2,0),0)/1000))&gt;0),1,TRUNC(VLOOKUP($E303,'Container Panel'!$B$41:$Z$100,$D303,0)/(VLOOKUP(DP$276,UI!$A$12:$O$51,VLOOKUP(DP$279,$B$276:$C$278,2,0),0)/1000)))),"")</f>
        <v/>
      </c>
      <c r="DQ303" s="145" t="str">
        <f>IFERROR(IF(AND(DQ$272=list!$D$3,'Box Calculation'!DQ$279&lt;&gt;"h",$E303&lt;&gt;0),0,IF(AND(DQ$273=list!$D$2,$E303&lt;&gt;0,TRUNC(VLOOKUP($E303,'Container Panel'!$B$41:$Z$100,$D303,0)/(VLOOKUP(DQ$276,UI!$A$12:$O$51,VLOOKUP(DQ$279,$B$276:$C$278,2,0),0)/1000))&gt;0),1,TRUNC(VLOOKUP($E303,'Container Panel'!$B$41:$Z$100,$D303,0)/(VLOOKUP(DQ$276,UI!$A$12:$O$51,VLOOKUP(DQ$279,$B$276:$C$278,2,0),0)/1000)))),"")</f>
        <v/>
      </c>
      <c r="DR303" s="145" t="str">
        <f>IFERROR(IF(AND(DR$272=list!$D$3,'Box Calculation'!DR$279&lt;&gt;"h",$E303&lt;&gt;0),0,IF(AND(DR$273=list!$D$2,$E303&lt;&gt;0,TRUNC(VLOOKUP($E303,'Container Panel'!$B$41:$Z$100,$D303,0)/(VLOOKUP(DR$276,UI!$A$12:$O$51,VLOOKUP(DR$279,$B$276:$C$278,2,0),0)/1000))&gt;0),1,TRUNC(VLOOKUP($E303,'Container Panel'!$B$41:$Z$100,$D303,0)/(VLOOKUP(DR$276,UI!$A$12:$O$51,VLOOKUP(DR$279,$B$276:$C$278,2,0),0)/1000)))),"")</f>
        <v/>
      </c>
      <c r="DS303" s="145" t="str">
        <f>IFERROR(IF(AND(DS$272=list!$D$3,'Box Calculation'!DS$279&lt;&gt;"h",$E303&lt;&gt;0),0,IF(AND(DS$273=list!$D$2,$E303&lt;&gt;0,TRUNC(VLOOKUP($E303,'Container Panel'!$B$41:$Z$100,$D303,0)/(VLOOKUP(DS$276,UI!$A$12:$O$51,VLOOKUP(DS$279,$B$276:$C$278,2,0),0)/1000))&gt;0),1,TRUNC(VLOOKUP($E303,'Container Panel'!$B$41:$Z$100,$D303,0)/(VLOOKUP(DS$276,UI!$A$12:$O$51,VLOOKUP(DS$279,$B$276:$C$278,2,0),0)/1000)))),"")</f>
        <v/>
      </c>
      <c r="DT303" s="145" t="str">
        <f>IFERROR(IF(AND(DT$272=list!$D$3,'Box Calculation'!DT$279&lt;&gt;"h",$E303&lt;&gt;0),0,IF(AND(DT$273=list!$D$2,$E303&lt;&gt;0,TRUNC(VLOOKUP($E303,'Container Panel'!$B$41:$Z$100,$D303,0)/(VLOOKUP(DT$276,UI!$A$12:$O$51,VLOOKUP(DT$279,$B$276:$C$278,2,0),0)/1000))&gt;0),1,TRUNC(VLOOKUP($E303,'Container Panel'!$B$41:$Z$100,$D303,0)/(VLOOKUP(DT$276,UI!$A$12:$O$51,VLOOKUP(DT$279,$B$276:$C$278,2,0),0)/1000)))),"")</f>
        <v/>
      </c>
      <c r="DU303" s="145" t="str">
        <f>IFERROR(IF(AND(DU$272=list!$D$3,'Box Calculation'!DU$279&lt;&gt;"h",$E303&lt;&gt;0),0,IF(AND(DU$273=list!$D$2,$E303&lt;&gt;0,TRUNC(VLOOKUP($E303,'Container Panel'!$B$41:$Z$100,$D303,0)/(VLOOKUP(DU$276,UI!$A$12:$O$51,VLOOKUP(DU$279,$B$276:$C$278,2,0),0)/1000))&gt;0),1,TRUNC(VLOOKUP($E303,'Container Panel'!$B$41:$Z$100,$D303,0)/(VLOOKUP(DU$276,UI!$A$12:$O$51,VLOOKUP(DU$279,$B$276:$C$278,2,0),0)/1000)))),"")</f>
        <v/>
      </c>
      <c r="DV303" s="145" t="str">
        <f>IFERROR(IF(AND(DV$272=list!$D$3,'Box Calculation'!DV$279&lt;&gt;"h",$E303&lt;&gt;0),0,IF(AND(DV$273=list!$D$2,$E303&lt;&gt;0,TRUNC(VLOOKUP($E303,'Container Panel'!$B$41:$Z$100,$D303,0)/(VLOOKUP(DV$276,UI!$A$12:$O$51,VLOOKUP(DV$279,$B$276:$C$278,2,0),0)/1000))&gt;0),1,TRUNC(VLOOKUP($E303,'Container Panel'!$B$41:$Z$100,$D303,0)/(VLOOKUP(DV$276,UI!$A$12:$O$51,VLOOKUP(DV$279,$B$276:$C$278,2,0),0)/1000)))),"")</f>
        <v/>
      </c>
      <c r="DW303" s="145" t="str">
        <f>IFERROR(IF(AND(DW$272=list!$D$3,'Box Calculation'!DW$279&lt;&gt;"h",$E303&lt;&gt;0),0,IF(AND(DW$273=list!$D$2,$E303&lt;&gt;0,TRUNC(VLOOKUP($E303,'Container Panel'!$B$41:$Z$100,$D303,0)/(VLOOKUP(DW$276,UI!$A$12:$O$51,VLOOKUP(DW$279,$B$276:$C$278,2,0),0)/1000))&gt;0),1,TRUNC(VLOOKUP($E303,'Container Panel'!$B$41:$Z$100,$D303,0)/(VLOOKUP(DW$276,UI!$A$12:$O$51,VLOOKUP(DW$279,$B$276:$C$278,2,0),0)/1000)))),"")</f>
        <v/>
      </c>
      <c r="DX303" s="145" t="str">
        <f>IFERROR(IF(AND(DX$272=list!$D$3,'Box Calculation'!DX$279&lt;&gt;"h",$E303&lt;&gt;0),0,IF(AND(DX$273=list!$D$2,$E303&lt;&gt;0,TRUNC(VLOOKUP($E303,'Container Panel'!$B$41:$Z$100,$D303,0)/(VLOOKUP(DX$276,UI!$A$12:$O$51,VLOOKUP(DX$279,$B$276:$C$278,2,0),0)/1000))&gt;0),1,TRUNC(VLOOKUP($E303,'Container Panel'!$B$41:$Z$100,$D303,0)/(VLOOKUP(DX$276,UI!$A$12:$O$51,VLOOKUP(DX$279,$B$276:$C$278,2,0),0)/1000)))),"")</f>
        <v/>
      </c>
      <c r="DY303" s="145" t="str">
        <f>IFERROR(IF(AND(DY$272=list!$D$3,'Box Calculation'!DY$279&lt;&gt;"h",$E303&lt;&gt;0),0,IF(AND(DY$273=list!$D$2,$E303&lt;&gt;0,TRUNC(VLOOKUP($E303,'Container Panel'!$B$41:$Z$100,$D303,0)/(VLOOKUP(DY$276,UI!$A$12:$O$51,VLOOKUP(DY$279,$B$276:$C$278,2,0),0)/1000))&gt;0),1,TRUNC(VLOOKUP($E303,'Container Panel'!$B$41:$Z$100,$D303,0)/(VLOOKUP(DY$276,UI!$A$12:$O$51,VLOOKUP(DY$279,$B$276:$C$278,2,0),0)/1000)))),"")</f>
        <v/>
      </c>
      <c r="DZ303" s="145" t="str">
        <f>IFERROR(IF(AND(DZ$272=list!$D$3,'Box Calculation'!DZ$279&lt;&gt;"h",$E303&lt;&gt;0),0,IF(AND(DZ$273=list!$D$2,$E303&lt;&gt;0,TRUNC(VLOOKUP($E303,'Container Panel'!$B$41:$Z$100,$D303,0)/(VLOOKUP(DZ$276,UI!$A$12:$O$51,VLOOKUP(DZ$279,$B$276:$C$278,2,0),0)/1000))&gt;0),1,TRUNC(VLOOKUP($E303,'Container Panel'!$B$41:$Z$100,$D303,0)/(VLOOKUP(DZ$276,UI!$A$12:$O$51,VLOOKUP(DZ$279,$B$276:$C$278,2,0),0)/1000)))),"")</f>
        <v/>
      </c>
      <c r="EA303" s="145" t="str">
        <f>IFERROR(IF(AND(EA$272=list!$D$3,'Box Calculation'!EA$279&lt;&gt;"h",$E303&lt;&gt;0),0,IF(AND(EA$273=list!$D$2,$E303&lt;&gt;0,TRUNC(VLOOKUP($E303,'Container Panel'!$B$41:$Z$100,$D303,0)/(VLOOKUP(EA$276,UI!$A$12:$O$51,VLOOKUP(EA$279,$B$276:$C$278,2,0),0)/1000))&gt;0),1,TRUNC(VLOOKUP($E303,'Container Panel'!$B$41:$Z$100,$D303,0)/(VLOOKUP(EA$276,UI!$A$12:$O$51,VLOOKUP(EA$279,$B$276:$C$278,2,0),0)/1000)))),"")</f>
        <v/>
      </c>
      <c r="EB303" s="145" t="str">
        <f>IFERROR(IF(AND(EB$272=list!$D$3,'Box Calculation'!EB$279&lt;&gt;"h",$E303&lt;&gt;0),0,IF(AND(EB$273=list!$D$2,$E303&lt;&gt;0,TRUNC(VLOOKUP($E303,'Container Panel'!$B$41:$Z$100,$D303,0)/(VLOOKUP(EB$276,UI!$A$12:$O$51,VLOOKUP(EB$279,$B$276:$C$278,2,0),0)/1000))&gt;0),1,TRUNC(VLOOKUP($E303,'Container Panel'!$B$41:$Z$100,$D303,0)/(VLOOKUP(EB$276,UI!$A$12:$O$51,VLOOKUP(EB$279,$B$276:$C$278,2,0),0)/1000)))),"")</f>
        <v/>
      </c>
      <c r="EC303" s="145" t="str">
        <f>IFERROR(IF(AND(EC$272=list!$D$3,'Box Calculation'!EC$279&lt;&gt;"h",$E303&lt;&gt;0),0,IF(AND(EC$273=list!$D$2,$E303&lt;&gt;0,TRUNC(VLOOKUP($E303,'Container Panel'!$B$41:$Z$100,$D303,0)/(VLOOKUP(EC$276,UI!$A$12:$O$51,VLOOKUP(EC$279,$B$276:$C$278,2,0),0)/1000))&gt;0),1,TRUNC(VLOOKUP($E303,'Container Panel'!$B$41:$Z$100,$D303,0)/(VLOOKUP(EC$276,UI!$A$12:$O$51,VLOOKUP(EC$279,$B$276:$C$278,2,0),0)/1000)))),"")</f>
        <v/>
      </c>
      <c r="ED303" s="145" t="str">
        <f>IFERROR(IF(AND(ED$272=list!$D$3,'Box Calculation'!ED$279&lt;&gt;"h",$E303&lt;&gt;0),0,IF(AND(ED$273=list!$D$2,$E303&lt;&gt;0,TRUNC(VLOOKUP($E303,'Container Panel'!$B$41:$Z$100,$D303,0)/(VLOOKUP(ED$276,UI!$A$12:$O$51,VLOOKUP(ED$279,$B$276:$C$278,2,0),0)/1000))&gt;0),1,TRUNC(VLOOKUP($E303,'Container Panel'!$B$41:$Z$100,$D303,0)/(VLOOKUP(ED$276,UI!$A$12:$O$51,VLOOKUP(ED$279,$B$276:$C$278,2,0),0)/1000)))),"")</f>
        <v/>
      </c>
      <c r="EE303" s="145" t="str">
        <f>IFERROR(IF(AND(EE$272=list!$D$3,'Box Calculation'!EE$279&lt;&gt;"h",$E303&lt;&gt;0),0,IF(AND(EE$273=list!$D$2,$E303&lt;&gt;0,TRUNC(VLOOKUP($E303,'Container Panel'!$B$41:$Z$100,$D303,0)/(VLOOKUP(EE$276,UI!$A$12:$O$51,VLOOKUP(EE$279,$B$276:$C$278,2,0),0)/1000))&gt;0),1,TRUNC(VLOOKUP($E303,'Container Panel'!$B$41:$Z$100,$D303,0)/(VLOOKUP(EE$276,UI!$A$12:$O$51,VLOOKUP(EE$279,$B$276:$C$278,2,0),0)/1000)))),"")</f>
        <v/>
      </c>
      <c r="EF303" s="145" t="str">
        <f>IFERROR(IF(AND(EF$272=list!$D$3,'Box Calculation'!EF$279&lt;&gt;"h",$E303&lt;&gt;0),0,IF(AND(EF$273=list!$D$2,$E303&lt;&gt;0,TRUNC(VLOOKUP($E303,'Container Panel'!$B$41:$Z$100,$D303,0)/(VLOOKUP(EF$276,UI!$A$12:$O$51,VLOOKUP(EF$279,$B$276:$C$278,2,0),0)/1000))&gt;0),1,TRUNC(VLOOKUP($E303,'Container Panel'!$B$41:$Z$100,$D303,0)/(VLOOKUP(EF$276,UI!$A$12:$O$51,VLOOKUP(EF$279,$B$276:$C$278,2,0),0)/1000)))),"")</f>
        <v/>
      </c>
      <c r="EG303" s="145" t="str">
        <f>IFERROR(IF(AND(EG$272=list!$D$3,'Box Calculation'!EG$279&lt;&gt;"h",$E303&lt;&gt;0),0,IF(AND(EG$273=list!$D$2,$E303&lt;&gt;0,TRUNC(VLOOKUP($E303,'Container Panel'!$B$41:$Z$100,$D303,0)/(VLOOKUP(EG$276,UI!$A$12:$O$51,VLOOKUP(EG$279,$B$276:$C$278,2,0),0)/1000))&gt;0),1,TRUNC(VLOOKUP($E303,'Container Panel'!$B$41:$Z$100,$D303,0)/(VLOOKUP(EG$276,UI!$A$12:$O$51,VLOOKUP(EG$279,$B$276:$C$278,2,0),0)/1000)))),"")</f>
        <v/>
      </c>
      <c r="EH303" s="145" t="str">
        <f>IFERROR(IF(AND(EH$272=list!$D$3,'Box Calculation'!EH$279&lt;&gt;"h",$E303&lt;&gt;0),0,IF(AND(EH$273=list!$D$2,$E303&lt;&gt;0,TRUNC(VLOOKUP($E303,'Container Panel'!$B$41:$Z$100,$D303,0)/(VLOOKUP(EH$276,UI!$A$12:$O$51,VLOOKUP(EH$279,$B$276:$C$278,2,0),0)/1000))&gt;0),1,TRUNC(VLOOKUP($E303,'Container Panel'!$B$41:$Z$100,$D303,0)/(VLOOKUP(EH$276,UI!$A$12:$O$51,VLOOKUP(EH$279,$B$276:$C$278,2,0),0)/1000)))),"")</f>
        <v/>
      </c>
      <c r="EI303" s="145" t="str">
        <f>IFERROR(IF(AND(EI$272=list!$D$3,'Box Calculation'!EI$279&lt;&gt;"h",$E303&lt;&gt;0),0,IF(AND(EI$273=list!$D$2,$E303&lt;&gt;0,TRUNC(VLOOKUP($E303,'Container Panel'!$B$41:$Z$100,$D303,0)/(VLOOKUP(EI$276,UI!$A$12:$O$51,VLOOKUP(EI$279,$B$276:$C$278,2,0),0)/1000))&gt;0),1,TRUNC(VLOOKUP($E303,'Container Panel'!$B$41:$Z$100,$D303,0)/(VLOOKUP(EI$276,UI!$A$12:$O$51,VLOOKUP(EI$279,$B$276:$C$278,2,0),0)/1000)))),"")</f>
        <v/>
      </c>
      <c r="EJ303" s="145" t="str">
        <f>IFERROR(IF(AND(EJ$272=list!$D$3,'Box Calculation'!EJ$279&lt;&gt;"h",$E303&lt;&gt;0),0,IF(AND(EJ$273=list!$D$2,$E303&lt;&gt;0,TRUNC(VLOOKUP($E303,'Container Panel'!$B$41:$Z$100,$D303,0)/(VLOOKUP(EJ$276,UI!$A$12:$O$51,VLOOKUP(EJ$279,$B$276:$C$278,2,0),0)/1000))&gt;0),1,TRUNC(VLOOKUP($E303,'Container Panel'!$B$41:$Z$100,$D303,0)/(VLOOKUP(EJ$276,UI!$A$12:$O$51,VLOOKUP(EJ$279,$B$276:$C$278,2,0),0)/1000)))),"")</f>
        <v/>
      </c>
      <c r="EK303" s="145" t="str">
        <f>IFERROR(IF(AND(EK$272=list!$D$3,'Box Calculation'!EK$279&lt;&gt;"h",$E303&lt;&gt;0),0,IF(AND(EK$273=list!$D$2,$E303&lt;&gt;0,TRUNC(VLOOKUP($E303,'Container Panel'!$B$41:$Z$100,$D303,0)/(VLOOKUP(EK$276,UI!$A$12:$O$51,VLOOKUP(EK$279,$B$276:$C$278,2,0),0)/1000))&gt;0),1,TRUNC(VLOOKUP($E303,'Container Panel'!$B$41:$Z$100,$D303,0)/(VLOOKUP(EK$276,UI!$A$12:$O$51,VLOOKUP(EK$279,$B$276:$C$278,2,0),0)/1000)))),"")</f>
        <v/>
      </c>
      <c r="EL303" s="145" t="str">
        <f>IFERROR(IF(AND(EL$272=list!$D$3,'Box Calculation'!EL$279&lt;&gt;"h",$E303&lt;&gt;0),0,IF(AND(EL$273=list!$D$2,$E303&lt;&gt;0,TRUNC(VLOOKUP($E303,'Container Panel'!$B$41:$Z$100,$D303,0)/(VLOOKUP(EL$276,UI!$A$12:$O$51,VLOOKUP(EL$279,$B$276:$C$278,2,0),0)/1000))&gt;0),1,TRUNC(VLOOKUP($E303,'Container Panel'!$B$41:$Z$100,$D303,0)/(VLOOKUP(EL$276,UI!$A$12:$O$51,VLOOKUP(EL$279,$B$276:$C$278,2,0),0)/1000)))),"")</f>
        <v/>
      </c>
      <c r="EM303" s="145" t="str">
        <f>IFERROR(IF(AND(EM$272=list!$D$3,'Box Calculation'!EM$279&lt;&gt;"h",$E303&lt;&gt;0),0,IF(AND(EM$273=list!$D$2,$E303&lt;&gt;0,TRUNC(VLOOKUP($E303,'Container Panel'!$B$41:$Z$100,$D303,0)/(VLOOKUP(EM$276,UI!$A$12:$O$51,VLOOKUP(EM$279,$B$276:$C$278,2,0),0)/1000))&gt;0),1,TRUNC(VLOOKUP($E303,'Container Panel'!$B$41:$Z$100,$D303,0)/(VLOOKUP(EM$276,UI!$A$12:$O$51,VLOOKUP(EM$279,$B$276:$C$278,2,0),0)/1000)))),"")</f>
        <v/>
      </c>
      <c r="EN303" s="145" t="str">
        <f>IFERROR(IF(AND(EN$272=list!$D$3,'Box Calculation'!EN$279&lt;&gt;"h",$E303&lt;&gt;0),0,IF(AND(EN$273=list!$D$2,$E303&lt;&gt;0,TRUNC(VLOOKUP($E303,'Container Panel'!$B$41:$Z$100,$D303,0)/(VLOOKUP(EN$276,UI!$A$12:$O$51,VLOOKUP(EN$279,$B$276:$C$278,2,0),0)/1000))&gt;0),1,TRUNC(VLOOKUP($E303,'Container Panel'!$B$41:$Z$100,$D303,0)/(VLOOKUP(EN$276,UI!$A$12:$O$51,VLOOKUP(EN$279,$B$276:$C$278,2,0),0)/1000)))),"")</f>
        <v/>
      </c>
      <c r="EO303" s="145" t="str">
        <f>IFERROR(IF(AND(EO$272=list!$D$3,'Box Calculation'!EO$279&lt;&gt;"h",$E303&lt;&gt;0),0,IF(AND(EO$273=list!$D$2,$E303&lt;&gt;0,TRUNC(VLOOKUP($E303,'Container Panel'!$B$41:$Z$100,$D303,0)/(VLOOKUP(EO$276,UI!$A$12:$O$51,VLOOKUP(EO$279,$B$276:$C$278,2,0),0)/1000))&gt;0),1,TRUNC(VLOOKUP($E303,'Container Panel'!$B$41:$Z$100,$D303,0)/(VLOOKUP(EO$276,UI!$A$12:$O$51,VLOOKUP(EO$279,$B$276:$C$278,2,0),0)/1000)))),"")</f>
        <v/>
      </c>
      <c r="EP303" s="145" t="str">
        <f>IFERROR(IF(AND(EP$272=list!$D$3,'Box Calculation'!EP$279&lt;&gt;"h",$E303&lt;&gt;0),0,IF(AND(EP$273=list!$D$2,$E303&lt;&gt;0,TRUNC(VLOOKUP($E303,'Container Panel'!$B$41:$Z$100,$D303,0)/(VLOOKUP(EP$276,UI!$A$12:$O$51,VLOOKUP(EP$279,$B$276:$C$278,2,0),0)/1000))&gt;0),1,TRUNC(VLOOKUP($E303,'Container Panel'!$B$41:$Z$100,$D303,0)/(VLOOKUP(EP$276,UI!$A$12:$O$51,VLOOKUP(EP$279,$B$276:$C$278,2,0),0)/1000)))),"")</f>
        <v/>
      </c>
      <c r="EQ303" s="145" t="str">
        <f>IFERROR(IF(AND(EQ$272=list!$D$3,'Box Calculation'!EQ$279&lt;&gt;"h",$E303&lt;&gt;0),0,IF(AND(EQ$273=list!$D$2,$E303&lt;&gt;0,TRUNC(VLOOKUP($E303,'Container Panel'!$B$41:$Z$100,$D303,0)/(VLOOKUP(EQ$276,UI!$A$12:$O$51,VLOOKUP(EQ$279,$B$276:$C$278,2,0),0)/1000))&gt;0),1,TRUNC(VLOOKUP($E303,'Container Panel'!$B$41:$Z$100,$D303,0)/(VLOOKUP(EQ$276,UI!$A$12:$O$51,VLOOKUP(EQ$279,$B$276:$C$278,2,0),0)/1000)))),"")</f>
        <v/>
      </c>
      <c r="ER303" s="145" t="str">
        <f>IFERROR(IF(AND(ER$272=list!$D$3,'Box Calculation'!ER$279&lt;&gt;"h",$E303&lt;&gt;0),0,IF(AND(ER$273=list!$D$2,$E303&lt;&gt;0,TRUNC(VLOOKUP($E303,'Container Panel'!$B$41:$Z$100,$D303,0)/(VLOOKUP(ER$276,UI!$A$12:$O$51,VLOOKUP(ER$279,$B$276:$C$278,2,0),0)/1000))&gt;0),1,TRUNC(VLOOKUP($E303,'Container Panel'!$B$41:$Z$100,$D303,0)/(VLOOKUP(ER$276,UI!$A$12:$O$51,VLOOKUP(ER$279,$B$276:$C$278,2,0),0)/1000)))),"")</f>
        <v/>
      </c>
      <c r="ES303" s="145" t="str">
        <f>IFERROR(IF(AND(ES$272=list!$D$3,'Box Calculation'!ES$279&lt;&gt;"h",$E303&lt;&gt;0),0,IF(AND(ES$273=list!$D$2,$E303&lt;&gt;0,TRUNC(VLOOKUP($E303,'Container Panel'!$B$41:$Z$100,$D303,0)/(VLOOKUP(ES$276,UI!$A$12:$O$51,VLOOKUP(ES$279,$B$276:$C$278,2,0),0)/1000))&gt;0),1,TRUNC(VLOOKUP($E303,'Container Panel'!$B$41:$Z$100,$D303,0)/(VLOOKUP(ES$276,UI!$A$12:$O$51,VLOOKUP(ES$279,$B$276:$C$278,2,0),0)/1000)))),"")</f>
        <v/>
      </c>
      <c r="ET303" s="145" t="str">
        <f>IFERROR(IF(AND(ET$272=list!$D$3,'Box Calculation'!ET$279&lt;&gt;"h",$E303&lt;&gt;0),0,IF(AND(ET$273=list!$D$2,$E303&lt;&gt;0,TRUNC(VLOOKUP($E303,'Container Panel'!$B$41:$Z$100,$D303,0)/(VLOOKUP(ET$276,UI!$A$12:$O$51,VLOOKUP(ET$279,$B$276:$C$278,2,0),0)/1000))&gt;0),1,TRUNC(VLOOKUP($E303,'Container Panel'!$B$41:$Z$100,$D303,0)/(VLOOKUP(ET$276,UI!$A$12:$O$51,VLOOKUP(ET$279,$B$276:$C$278,2,0),0)/1000)))),"")</f>
        <v/>
      </c>
      <c r="EU303" s="145" t="str">
        <f>IFERROR(IF(AND(EU$272=list!$D$3,'Box Calculation'!EU$279&lt;&gt;"h",$E303&lt;&gt;0),0,IF(AND(EU$273=list!$D$2,$E303&lt;&gt;0,TRUNC(VLOOKUP($E303,'Container Panel'!$B$41:$Z$100,$D303,0)/(VLOOKUP(EU$276,UI!$A$12:$O$51,VLOOKUP(EU$279,$B$276:$C$278,2,0),0)/1000))&gt;0),1,TRUNC(VLOOKUP($E303,'Container Panel'!$B$41:$Z$100,$D303,0)/(VLOOKUP(EU$276,UI!$A$12:$O$51,VLOOKUP(EU$279,$B$276:$C$278,2,0),0)/1000)))),"")</f>
        <v/>
      </c>
      <c r="EV303" s="145" t="str">
        <f>IFERROR(IF(AND(EV$272=list!$D$3,'Box Calculation'!EV$279&lt;&gt;"h",$E303&lt;&gt;0),0,IF(AND(EV$273=list!$D$2,$E303&lt;&gt;0,TRUNC(VLOOKUP($E303,'Container Panel'!$B$41:$Z$100,$D303,0)/(VLOOKUP(EV$276,UI!$A$12:$O$51,VLOOKUP(EV$279,$B$276:$C$278,2,0),0)/1000))&gt;0),1,TRUNC(VLOOKUP($E303,'Container Panel'!$B$41:$Z$100,$D303,0)/(VLOOKUP(EV$276,UI!$A$12:$O$51,VLOOKUP(EV$279,$B$276:$C$278,2,0),0)/1000)))),"")</f>
        <v/>
      </c>
      <c r="EW303" s="145" t="str">
        <f>IFERROR(IF(AND(EW$272=list!$D$3,'Box Calculation'!EW$279&lt;&gt;"h",$E303&lt;&gt;0),0,IF(AND(EW$273=list!$D$2,$E303&lt;&gt;0,TRUNC(VLOOKUP($E303,'Container Panel'!$B$41:$Z$100,$D303,0)/(VLOOKUP(EW$276,UI!$A$12:$O$51,VLOOKUP(EW$279,$B$276:$C$278,2,0),0)/1000))&gt;0),1,TRUNC(VLOOKUP($E303,'Container Panel'!$B$41:$Z$100,$D303,0)/(VLOOKUP(EW$276,UI!$A$12:$O$51,VLOOKUP(EW$279,$B$276:$C$278,2,0),0)/1000)))),"")</f>
        <v/>
      </c>
      <c r="EX303" s="145" t="str">
        <f>IFERROR(IF(AND(EX$272=list!$D$3,'Box Calculation'!EX$279&lt;&gt;"h",$E303&lt;&gt;0),0,IF(AND(EX$273=list!$D$2,$E303&lt;&gt;0,TRUNC(VLOOKUP($E303,'Container Panel'!$B$41:$Z$100,$D303,0)/(VLOOKUP(EX$276,UI!$A$12:$O$51,VLOOKUP(EX$279,$B$276:$C$278,2,0),0)/1000))&gt;0),1,TRUNC(VLOOKUP($E303,'Container Panel'!$B$41:$Z$100,$D303,0)/(VLOOKUP(EX$276,UI!$A$12:$O$51,VLOOKUP(EX$279,$B$276:$C$278,2,0),0)/1000)))),"")</f>
        <v/>
      </c>
      <c r="EY303" s="145" t="str">
        <f>IFERROR(IF(AND(EY$272=list!$D$3,'Box Calculation'!EY$279&lt;&gt;"h",$E303&lt;&gt;0),0,IF(AND(EY$273=list!$D$2,$E303&lt;&gt;0,TRUNC(VLOOKUP($E303,'Container Panel'!$B$41:$Z$100,$D303,0)/(VLOOKUP(EY$276,UI!$A$12:$O$51,VLOOKUP(EY$279,$B$276:$C$278,2,0),0)/1000))&gt;0),1,TRUNC(VLOOKUP($E303,'Container Panel'!$B$41:$Z$100,$D303,0)/(VLOOKUP(EY$276,UI!$A$12:$O$51,VLOOKUP(EY$279,$B$276:$C$278,2,0),0)/1000)))),"")</f>
        <v/>
      </c>
      <c r="EZ303" s="145" t="str">
        <f>IFERROR(IF(AND(EZ$272=list!$D$3,'Box Calculation'!EZ$279&lt;&gt;"h",$E303&lt;&gt;0),0,IF(AND(EZ$273=list!$D$2,$E303&lt;&gt;0,TRUNC(VLOOKUP($E303,'Container Panel'!$B$41:$Z$100,$D303,0)/(VLOOKUP(EZ$276,UI!$A$12:$O$51,VLOOKUP(EZ$279,$B$276:$C$278,2,0),0)/1000))&gt;0),1,TRUNC(VLOOKUP($E303,'Container Panel'!$B$41:$Z$100,$D303,0)/(VLOOKUP(EZ$276,UI!$A$12:$O$51,VLOOKUP(EZ$279,$B$276:$C$278,2,0),0)/1000)))),"")</f>
        <v/>
      </c>
      <c r="FA303" s="145" t="str">
        <f>IFERROR(IF(AND(FA$272=list!$D$3,'Box Calculation'!FA$279&lt;&gt;"h",$E303&lt;&gt;0),0,IF(AND(FA$273=list!$D$2,$E303&lt;&gt;0,TRUNC(VLOOKUP($E303,'Container Panel'!$B$41:$Z$100,$D303,0)/(VLOOKUP(FA$276,UI!$A$12:$O$51,VLOOKUP(FA$279,$B$276:$C$278,2,0),0)/1000))&gt;0),1,TRUNC(VLOOKUP($E303,'Container Panel'!$B$41:$Z$100,$D303,0)/(VLOOKUP(FA$276,UI!$A$12:$O$51,VLOOKUP(FA$279,$B$276:$C$278,2,0),0)/1000)))),"")</f>
        <v/>
      </c>
      <c r="FB303" s="145" t="str">
        <f>IFERROR(IF(AND(FB$272=list!$D$3,'Box Calculation'!FB$279&lt;&gt;"h",$E303&lt;&gt;0),0,IF(AND(FB$273=list!$D$2,$E303&lt;&gt;0,TRUNC(VLOOKUP($E303,'Container Panel'!$B$41:$Z$100,$D303,0)/(VLOOKUP(FB$276,UI!$A$12:$O$51,VLOOKUP(FB$279,$B$276:$C$278,2,0),0)/1000))&gt;0),1,TRUNC(VLOOKUP($E303,'Container Panel'!$B$41:$Z$100,$D303,0)/(VLOOKUP(FB$276,UI!$A$12:$O$51,VLOOKUP(FB$279,$B$276:$C$278,2,0),0)/1000)))),"")</f>
        <v/>
      </c>
      <c r="FC303" s="145" t="str">
        <f>IFERROR(IF(AND(FC$272=list!$D$3,'Box Calculation'!FC$279&lt;&gt;"h",$E303&lt;&gt;0),0,IF(AND(FC$273=list!$D$2,$E303&lt;&gt;0,TRUNC(VLOOKUP($E303,'Container Panel'!$B$41:$Z$100,$D303,0)/(VLOOKUP(FC$276,UI!$A$12:$O$51,VLOOKUP(FC$279,$B$276:$C$278,2,0),0)/1000))&gt;0),1,TRUNC(VLOOKUP($E303,'Container Panel'!$B$41:$Z$100,$D303,0)/(VLOOKUP(FC$276,UI!$A$12:$O$51,VLOOKUP(FC$279,$B$276:$C$278,2,0),0)/1000)))),"")</f>
        <v/>
      </c>
      <c r="FD303" s="145" t="str">
        <f>IFERROR(IF(AND(FD$272=list!$D$3,'Box Calculation'!FD$279&lt;&gt;"h",$E303&lt;&gt;0),0,IF(AND(FD$273=list!$D$2,$E303&lt;&gt;0,TRUNC(VLOOKUP($E303,'Container Panel'!$B$41:$Z$100,$D303,0)/(VLOOKUP(FD$276,UI!$A$12:$O$51,VLOOKUP(FD$279,$B$276:$C$278,2,0),0)/1000))&gt;0),1,TRUNC(VLOOKUP($E303,'Container Panel'!$B$41:$Z$100,$D303,0)/(VLOOKUP(FD$276,UI!$A$12:$O$51,VLOOKUP(FD$279,$B$276:$C$278,2,0),0)/1000)))),"")</f>
        <v/>
      </c>
      <c r="FE303" s="145" t="str">
        <f>IFERROR(IF(AND(FE$272=list!$D$3,'Box Calculation'!FE$279&lt;&gt;"h",$E303&lt;&gt;0),0,IF(AND(FE$273=list!$D$2,$E303&lt;&gt;0,TRUNC(VLOOKUP($E303,'Container Panel'!$B$41:$Z$100,$D303,0)/(VLOOKUP(FE$276,UI!$A$12:$O$51,VLOOKUP(FE$279,$B$276:$C$278,2,0),0)/1000))&gt;0),1,TRUNC(VLOOKUP($E303,'Container Panel'!$B$41:$Z$100,$D303,0)/(VLOOKUP(FE$276,UI!$A$12:$O$51,VLOOKUP(FE$279,$B$276:$C$278,2,0),0)/1000)))),"")</f>
        <v/>
      </c>
      <c r="FF303" s="145" t="str">
        <f>IFERROR(IF(AND(FF$272=list!$D$3,'Box Calculation'!FF$279&lt;&gt;"h",$E303&lt;&gt;0),0,IF(AND(FF$273=list!$D$2,$E303&lt;&gt;0,TRUNC(VLOOKUP($E303,'Container Panel'!$B$41:$Z$100,$D303,0)/(VLOOKUP(FF$276,UI!$A$12:$O$51,VLOOKUP(FF$279,$B$276:$C$278,2,0),0)/1000))&gt;0),1,TRUNC(VLOOKUP($E303,'Container Panel'!$B$41:$Z$100,$D303,0)/(VLOOKUP(FF$276,UI!$A$12:$O$51,VLOOKUP(FF$279,$B$276:$C$278,2,0),0)/1000)))),"")</f>
        <v/>
      </c>
      <c r="FG303" s="145" t="str">
        <f>IFERROR(IF(AND(FG$272=list!$D$3,'Box Calculation'!FG$279&lt;&gt;"h",$E303&lt;&gt;0),0,IF(AND(FG$273=list!$D$2,$E303&lt;&gt;0,TRUNC(VLOOKUP($E303,'Container Panel'!$B$41:$Z$100,$D303,0)/(VLOOKUP(FG$276,UI!$A$12:$O$51,VLOOKUP(FG$279,$B$276:$C$278,2,0),0)/1000))&gt;0),1,TRUNC(VLOOKUP($E303,'Container Panel'!$B$41:$Z$100,$D303,0)/(VLOOKUP(FG$276,UI!$A$12:$O$51,VLOOKUP(FG$279,$B$276:$C$278,2,0),0)/1000)))),"")</f>
        <v/>
      </c>
      <c r="FH303" s="145" t="str">
        <f>IFERROR(IF(AND(FH$272=list!$D$3,'Box Calculation'!FH$279&lt;&gt;"h",$E303&lt;&gt;0),0,IF(AND(FH$273=list!$D$2,$E303&lt;&gt;0,TRUNC(VLOOKUP($E303,'Container Panel'!$B$41:$Z$100,$D303,0)/(VLOOKUP(FH$276,UI!$A$12:$O$51,VLOOKUP(FH$279,$B$276:$C$278,2,0),0)/1000))&gt;0),1,TRUNC(VLOOKUP($E303,'Container Panel'!$B$41:$Z$100,$D303,0)/(VLOOKUP(FH$276,UI!$A$12:$O$51,VLOOKUP(FH$279,$B$276:$C$278,2,0),0)/1000)))),"")</f>
        <v/>
      </c>
      <c r="FI303" s="145" t="str">
        <f>IFERROR(IF(AND(FI$272=list!$D$3,'Box Calculation'!FI$279&lt;&gt;"h",$E303&lt;&gt;0),0,IF(AND(FI$273=list!$D$2,$E303&lt;&gt;0,TRUNC(VLOOKUP($E303,'Container Panel'!$B$41:$Z$100,$D303,0)/(VLOOKUP(FI$276,UI!$A$12:$O$51,VLOOKUP(FI$279,$B$276:$C$278,2,0),0)/1000))&gt;0),1,TRUNC(VLOOKUP($E303,'Container Panel'!$B$41:$Z$100,$D303,0)/(VLOOKUP(FI$276,UI!$A$12:$O$51,VLOOKUP(FI$279,$B$276:$C$278,2,0),0)/1000)))),"")</f>
        <v/>
      </c>
      <c r="FJ303" s="145" t="str">
        <f>IFERROR(IF(AND(FJ$272=list!$D$3,'Box Calculation'!FJ$279&lt;&gt;"h",$E303&lt;&gt;0),0,IF(AND(FJ$273=list!$D$2,$E303&lt;&gt;0,TRUNC(VLOOKUP($E303,'Container Panel'!$B$41:$Z$100,$D303,0)/(VLOOKUP(FJ$276,UI!$A$12:$O$51,VLOOKUP(FJ$279,$B$276:$C$278,2,0),0)/1000))&gt;0),1,TRUNC(VLOOKUP($E303,'Container Panel'!$B$41:$Z$100,$D303,0)/(VLOOKUP(FJ$276,UI!$A$12:$O$51,VLOOKUP(FJ$279,$B$276:$C$278,2,0),0)/1000)))),"")</f>
        <v/>
      </c>
      <c r="FK303" s="145" t="str">
        <f>IFERROR(IF(AND(FK$272=list!$D$3,'Box Calculation'!FK$279&lt;&gt;"h",$E303&lt;&gt;0),0,IF(AND(FK$273=list!$D$2,$E303&lt;&gt;0,TRUNC(VLOOKUP($E303,'Container Panel'!$B$41:$Z$100,$D303,0)/(VLOOKUP(FK$276,UI!$A$12:$O$51,VLOOKUP(FK$279,$B$276:$C$278,2,0),0)/1000))&gt;0),1,TRUNC(VLOOKUP($E303,'Container Panel'!$B$41:$Z$100,$D303,0)/(VLOOKUP(FK$276,UI!$A$12:$O$51,VLOOKUP(FK$279,$B$276:$C$278,2,0),0)/1000)))),"")</f>
        <v/>
      </c>
      <c r="FL303" s="145" t="str">
        <f>IFERROR(IF(AND(FL$272=list!$D$3,'Box Calculation'!FL$279&lt;&gt;"h",$E303&lt;&gt;0),0,IF(AND(FL$273=list!$D$2,$E303&lt;&gt;0,TRUNC(VLOOKUP($E303,'Container Panel'!$B$41:$Z$100,$D303,0)/(VLOOKUP(FL$276,UI!$A$12:$O$51,VLOOKUP(FL$279,$B$276:$C$278,2,0),0)/1000))&gt;0),1,TRUNC(VLOOKUP($E303,'Container Panel'!$B$41:$Z$100,$D303,0)/(VLOOKUP(FL$276,UI!$A$12:$O$51,VLOOKUP(FL$279,$B$276:$C$278,2,0),0)/1000)))),"")</f>
        <v/>
      </c>
      <c r="FM303" s="145" t="str">
        <f>IFERROR(IF(AND(FM$272=list!$D$3,'Box Calculation'!FM$279&lt;&gt;"h",$E303&lt;&gt;0),0,IF(AND(FM$273=list!$D$2,$E303&lt;&gt;0,TRUNC(VLOOKUP($E303,'Container Panel'!$B$41:$Z$100,$D303,0)/(VLOOKUP(FM$276,UI!$A$12:$O$51,VLOOKUP(FM$279,$B$276:$C$278,2,0),0)/1000))&gt;0),1,TRUNC(VLOOKUP($E303,'Container Panel'!$B$41:$Z$100,$D303,0)/(VLOOKUP(FM$276,UI!$A$12:$O$51,VLOOKUP(FM$279,$B$276:$C$278,2,0),0)/1000)))),"")</f>
        <v/>
      </c>
      <c r="FN303" s="145" t="str">
        <f>IFERROR(IF(AND(FN$272=list!$D$3,'Box Calculation'!FN$279&lt;&gt;"h",$E303&lt;&gt;0),0,IF(AND(FN$273=list!$D$2,$E303&lt;&gt;0,TRUNC(VLOOKUP($E303,'Container Panel'!$B$41:$Z$100,$D303,0)/(VLOOKUP(FN$276,UI!$A$12:$O$51,VLOOKUP(FN$279,$B$276:$C$278,2,0),0)/1000))&gt;0),1,TRUNC(VLOOKUP($E303,'Container Panel'!$B$41:$Z$100,$D303,0)/(VLOOKUP(FN$276,UI!$A$12:$O$51,VLOOKUP(FN$279,$B$276:$C$278,2,0),0)/1000)))),"")</f>
        <v/>
      </c>
      <c r="FO303" s="145" t="str">
        <f>IFERROR(IF(AND(FO$272=list!$D$3,'Box Calculation'!FO$279&lt;&gt;"h",$E303&lt;&gt;0),0,IF(AND(FO$273=list!$D$2,$E303&lt;&gt;0,TRUNC(VLOOKUP($E303,'Container Panel'!$B$41:$Z$100,$D303,0)/(VLOOKUP(FO$276,UI!$A$12:$O$51,VLOOKUP(FO$279,$B$276:$C$278,2,0),0)/1000))&gt;0),1,TRUNC(VLOOKUP($E303,'Container Panel'!$B$41:$Z$100,$D303,0)/(VLOOKUP(FO$276,UI!$A$12:$O$51,VLOOKUP(FO$279,$B$276:$C$278,2,0),0)/1000)))),"")</f>
        <v/>
      </c>
      <c r="FP303" s="145" t="str">
        <f>IFERROR(IF(AND(FP$272=list!$D$3,'Box Calculation'!FP$279&lt;&gt;"h",$E303&lt;&gt;0),0,IF(AND(FP$273=list!$D$2,$E303&lt;&gt;0,TRUNC(VLOOKUP($E303,'Container Panel'!$B$41:$Z$100,$D303,0)/(VLOOKUP(FP$276,UI!$A$12:$O$51,VLOOKUP(FP$279,$B$276:$C$278,2,0),0)/1000))&gt;0),1,TRUNC(VLOOKUP($E303,'Container Panel'!$B$41:$Z$100,$D303,0)/(VLOOKUP(FP$276,UI!$A$12:$O$51,VLOOKUP(FP$279,$B$276:$C$278,2,0),0)/1000)))),"")</f>
        <v/>
      </c>
      <c r="FQ303" s="145" t="str">
        <f>IFERROR(IF(AND(FQ$272=list!$D$3,'Box Calculation'!FQ$279&lt;&gt;"h",$E303&lt;&gt;0),0,IF(AND(FQ$273=list!$D$2,$E303&lt;&gt;0,TRUNC(VLOOKUP($E303,'Container Panel'!$B$41:$Z$100,$D303,0)/(VLOOKUP(FQ$276,UI!$A$12:$O$51,VLOOKUP(FQ$279,$B$276:$C$278,2,0),0)/1000))&gt;0),1,TRUNC(VLOOKUP($E303,'Container Panel'!$B$41:$Z$100,$D303,0)/(VLOOKUP(FQ$276,UI!$A$12:$O$51,VLOOKUP(FQ$279,$B$276:$C$278,2,0),0)/1000)))),"")</f>
        <v/>
      </c>
      <c r="FR303" s="145" t="str">
        <f>IFERROR(IF(AND(FR$272=list!$D$3,'Box Calculation'!FR$279&lt;&gt;"h",$E303&lt;&gt;0),0,IF(AND(FR$273=list!$D$2,$E303&lt;&gt;0,TRUNC(VLOOKUP($E303,'Container Panel'!$B$41:$Z$100,$D303,0)/(VLOOKUP(FR$276,UI!$A$12:$O$51,VLOOKUP(FR$279,$B$276:$C$278,2,0),0)/1000))&gt;0),1,TRUNC(VLOOKUP($E303,'Container Panel'!$B$41:$Z$100,$D303,0)/(VLOOKUP(FR$276,UI!$A$12:$O$51,VLOOKUP(FR$279,$B$276:$C$278,2,0),0)/1000)))),"")</f>
        <v/>
      </c>
      <c r="FS303" s="145" t="str">
        <f>IFERROR(IF(AND(FS$272=list!$D$3,'Box Calculation'!FS$279&lt;&gt;"h",$E303&lt;&gt;0),0,IF(AND(FS$273=list!$D$2,$E303&lt;&gt;0,TRUNC(VLOOKUP($E303,'Container Panel'!$B$41:$Z$100,$D303,0)/(VLOOKUP(FS$276,UI!$A$12:$O$51,VLOOKUP(FS$279,$B$276:$C$278,2,0),0)/1000))&gt;0),1,TRUNC(VLOOKUP($E303,'Container Panel'!$B$41:$Z$100,$D303,0)/(VLOOKUP(FS$276,UI!$A$12:$O$51,VLOOKUP(FS$279,$B$276:$C$278,2,0),0)/1000)))),"")</f>
        <v/>
      </c>
      <c r="FT303" s="145" t="str">
        <f>IFERROR(IF(AND(FT$272=list!$D$3,'Box Calculation'!FT$279&lt;&gt;"h",$E303&lt;&gt;0),0,IF(AND(FT$273=list!$D$2,$E303&lt;&gt;0,TRUNC(VLOOKUP($E303,'Container Panel'!$B$41:$Z$100,$D303,0)/(VLOOKUP(FT$276,UI!$A$12:$O$51,VLOOKUP(FT$279,$B$276:$C$278,2,0),0)/1000))&gt;0),1,TRUNC(VLOOKUP($E303,'Container Panel'!$B$41:$Z$100,$D303,0)/(VLOOKUP(FT$276,UI!$A$12:$O$51,VLOOKUP(FT$279,$B$276:$C$278,2,0),0)/1000)))),"")</f>
        <v/>
      </c>
      <c r="FU303" s="145" t="str">
        <f>IFERROR(IF(AND(FU$272=list!$D$3,'Box Calculation'!FU$279&lt;&gt;"h",$E303&lt;&gt;0),0,IF(AND(FU$273=list!$D$2,$E303&lt;&gt;0,TRUNC(VLOOKUP($E303,'Container Panel'!$B$41:$Z$100,$D303,0)/(VLOOKUP(FU$276,UI!$A$12:$O$51,VLOOKUP(FU$279,$B$276:$C$278,2,0),0)/1000))&gt;0),1,TRUNC(VLOOKUP($E303,'Container Panel'!$B$41:$Z$100,$D303,0)/(VLOOKUP(FU$276,UI!$A$12:$O$51,VLOOKUP(FU$279,$B$276:$C$278,2,0),0)/1000)))),"")</f>
        <v/>
      </c>
      <c r="FV303" s="145" t="str">
        <f>IFERROR(IF(AND(FV$272=list!$D$3,'Box Calculation'!FV$279&lt;&gt;"h",$E303&lt;&gt;0),0,IF(AND(FV$273=list!$D$2,$E303&lt;&gt;0,TRUNC(VLOOKUP($E303,'Container Panel'!$B$41:$Z$100,$D303,0)/(VLOOKUP(FV$276,UI!$A$12:$O$51,VLOOKUP(FV$279,$B$276:$C$278,2,0),0)/1000))&gt;0),1,TRUNC(VLOOKUP($E303,'Container Panel'!$B$41:$Z$100,$D303,0)/(VLOOKUP(FV$276,UI!$A$12:$O$51,VLOOKUP(FV$279,$B$276:$C$278,2,0),0)/1000)))),"")</f>
        <v/>
      </c>
      <c r="FW303" s="145" t="str">
        <f>IFERROR(IF(AND(FW$272=list!$D$3,'Box Calculation'!FW$279&lt;&gt;"h",$E303&lt;&gt;0),0,IF(AND(FW$273=list!$D$2,$E303&lt;&gt;0,TRUNC(VLOOKUP($E303,'Container Panel'!$B$41:$Z$100,$D303,0)/(VLOOKUP(FW$276,UI!$A$12:$O$51,VLOOKUP(FW$279,$B$276:$C$278,2,0),0)/1000))&gt;0),1,TRUNC(VLOOKUP($E303,'Container Panel'!$B$41:$Z$100,$D303,0)/(VLOOKUP(FW$276,UI!$A$12:$O$51,VLOOKUP(FW$279,$B$276:$C$278,2,0),0)/1000)))),"")</f>
        <v/>
      </c>
      <c r="FX303" s="145" t="str">
        <f>IFERROR(IF(AND(FX$272=list!$D$3,'Box Calculation'!FX$279&lt;&gt;"h",$E303&lt;&gt;0),0,IF(AND(FX$273=list!$D$2,$E303&lt;&gt;0,TRUNC(VLOOKUP($E303,'Container Panel'!$B$41:$Z$100,$D303,0)/(VLOOKUP(FX$276,UI!$A$12:$O$51,VLOOKUP(FX$279,$B$276:$C$278,2,0),0)/1000))&gt;0),1,TRUNC(VLOOKUP($E303,'Container Panel'!$B$41:$Z$100,$D303,0)/(VLOOKUP(FX$276,UI!$A$12:$O$51,VLOOKUP(FX$279,$B$276:$C$278,2,0),0)/1000)))),"")</f>
        <v/>
      </c>
      <c r="FY303" s="145" t="str">
        <f>IFERROR(IF(AND(FY$272=list!$D$3,'Box Calculation'!FY$279&lt;&gt;"h",$E303&lt;&gt;0),0,IF(AND(FY$273=list!$D$2,$E303&lt;&gt;0,TRUNC(VLOOKUP($E303,'Container Panel'!$B$41:$Z$100,$D303,0)/(VLOOKUP(FY$276,UI!$A$12:$O$51,VLOOKUP(FY$279,$B$276:$C$278,2,0),0)/1000))&gt;0),1,TRUNC(VLOOKUP($E303,'Container Panel'!$B$41:$Z$100,$D303,0)/(VLOOKUP(FY$276,UI!$A$12:$O$51,VLOOKUP(FY$279,$B$276:$C$278,2,0),0)/1000)))),"")</f>
        <v/>
      </c>
      <c r="FZ303" s="145" t="str">
        <f>IFERROR(IF(AND(FZ$272=list!$D$3,'Box Calculation'!FZ$279&lt;&gt;"h",$E303&lt;&gt;0),0,IF(AND(FZ$273=list!$D$2,$E303&lt;&gt;0,TRUNC(VLOOKUP($E303,'Container Panel'!$B$41:$Z$100,$D303,0)/(VLOOKUP(FZ$276,UI!$A$12:$O$51,VLOOKUP(FZ$279,$B$276:$C$278,2,0),0)/1000))&gt;0),1,TRUNC(VLOOKUP($E303,'Container Panel'!$B$41:$Z$100,$D303,0)/(VLOOKUP(FZ$276,UI!$A$12:$O$51,VLOOKUP(FZ$279,$B$276:$C$278,2,0),0)/1000)))),"")</f>
        <v/>
      </c>
      <c r="GA303" s="145" t="str">
        <f>IFERROR(IF(AND(GA$272=list!$D$3,'Box Calculation'!GA$279&lt;&gt;"h",$E303&lt;&gt;0),0,IF(AND(GA$273=list!$D$2,$E303&lt;&gt;0,TRUNC(VLOOKUP($E303,'Container Panel'!$B$41:$Z$100,$D303,0)/(VLOOKUP(GA$276,UI!$A$12:$O$51,VLOOKUP(GA$279,$B$276:$C$278,2,0),0)/1000))&gt;0),1,TRUNC(VLOOKUP($E303,'Container Panel'!$B$41:$Z$100,$D303,0)/(VLOOKUP(GA$276,UI!$A$12:$O$51,VLOOKUP(GA$279,$B$276:$C$278,2,0),0)/1000)))),"")</f>
        <v/>
      </c>
      <c r="GB303" s="145" t="str">
        <f>IFERROR(IF(AND(GB$272=list!$D$3,'Box Calculation'!GB$279&lt;&gt;"h",$E303&lt;&gt;0),0,IF(AND(GB$273=list!$D$2,$E303&lt;&gt;0,TRUNC(VLOOKUP($E303,'Container Panel'!$B$41:$Z$100,$D303,0)/(VLOOKUP(GB$276,UI!$A$12:$O$51,VLOOKUP(GB$279,$B$276:$C$278,2,0),0)/1000))&gt;0),1,TRUNC(VLOOKUP($E303,'Container Panel'!$B$41:$Z$100,$D303,0)/(VLOOKUP(GB$276,UI!$A$12:$O$51,VLOOKUP(GB$279,$B$276:$C$278,2,0),0)/1000)))),"")</f>
        <v/>
      </c>
      <c r="GC303" s="145" t="str">
        <f>IFERROR(IF(AND(GC$272=list!$D$3,'Box Calculation'!GC$279&lt;&gt;"h",$E303&lt;&gt;0),0,IF(AND(GC$273=list!$D$2,$E303&lt;&gt;0,TRUNC(VLOOKUP($E303,'Container Panel'!$B$41:$Z$100,$D303,0)/(VLOOKUP(GC$276,UI!$A$12:$O$51,VLOOKUP(GC$279,$B$276:$C$278,2,0),0)/1000))&gt;0),1,TRUNC(VLOOKUP($E303,'Container Panel'!$B$41:$Z$100,$D303,0)/(VLOOKUP(GC$276,UI!$A$12:$O$51,VLOOKUP(GC$279,$B$276:$C$278,2,0),0)/1000)))),"")</f>
        <v/>
      </c>
      <c r="GD303" s="145" t="str">
        <f>IFERROR(IF(AND(GD$272=list!$D$3,'Box Calculation'!GD$279&lt;&gt;"h",$E303&lt;&gt;0),0,IF(AND(GD$273=list!$D$2,$E303&lt;&gt;0,TRUNC(VLOOKUP($E303,'Container Panel'!$B$41:$Z$100,$D303,0)/(VLOOKUP(GD$276,UI!$A$12:$O$51,VLOOKUP(GD$279,$B$276:$C$278,2,0),0)/1000))&gt;0),1,TRUNC(VLOOKUP($E303,'Container Panel'!$B$41:$Z$100,$D303,0)/(VLOOKUP(GD$276,UI!$A$12:$O$51,VLOOKUP(GD$279,$B$276:$C$278,2,0),0)/1000)))),"")</f>
        <v/>
      </c>
      <c r="GE303" s="145" t="str">
        <f>IFERROR(IF(AND(GE$272=list!$D$3,'Box Calculation'!GE$279&lt;&gt;"h",$E303&lt;&gt;0),0,IF(AND(GE$273=list!$D$2,$E303&lt;&gt;0,TRUNC(VLOOKUP($E303,'Container Panel'!$B$41:$Z$100,$D303,0)/(VLOOKUP(GE$276,UI!$A$12:$O$51,VLOOKUP(GE$279,$B$276:$C$278,2,0),0)/1000))&gt;0),1,TRUNC(VLOOKUP($E303,'Container Panel'!$B$41:$Z$100,$D303,0)/(VLOOKUP(GE$276,UI!$A$12:$O$51,VLOOKUP(GE$279,$B$276:$C$278,2,0),0)/1000)))),"")</f>
        <v/>
      </c>
      <c r="GF303" s="145" t="str">
        <f>IFERROR(IF(AND(GF$272=list!$D$3,'Box Calculation'!GF$279&lt;&gt;"h",$E303&lt;&gt;0),0,IF(AND(GF$273=list!$D$2,$E303&lt;&gt;0,TRUNC(VLOOKUP($E303,'Container Panel'!$B$41:$Z$100,$D303,0)/(VLOOKUP(GF$276,UI!$A$12:$O$51,VLOOKUP(GF$279,$B$276:$C$278,2,0),0)/1000))&gt;0),1,TRUNC(VLOOKUP($E303,'Container Panel'!$B$41:$Z$100,$D303,0)/(VLOOKUP(GF$276,UI!$A$12:$O$51,VLOOKUP(GF$279,$B$276:$C$278,2,0),0)/1000)))),"")</f>
        <v/>
      </c>
      <c r="GG303" s="145" t="str">
        <f>IFERROR(IF(AND(GG$272=list!$D$3,'Box Calculation'!GG$279&lt;&gt;"h",$E303&lt;&gt;0),0,IF(AND(GG$273=list!$D$2,$E303&lt;&gt;0,TRUNC(VLOOKUP($E303,'Container Panel'!$B$41:$Z$100,$D303,0)/(VLOOKUP(GG$276,UI!$A$12:$O$51,VLOOKUP(GG$279,$B$276:$C$278,2,0),0)/1000))&gt;0),1,TRUNC(VLOOKUP($E303,'Container Panel'!$B$41:$Z$100,$D303,0)/(VLOOKUP(GG$276,UI!$A$12:$O$51,VLOOKUP(GG$279,$B$276:$C$278,2,0),0)/1000)))),"")</f>
        <v/>
      </c>
      <c r="GH303" s="145" t="str">
        <f>IFERROR(IF(AND(GH$272=list!$D$3,'Box Calculation'!GH$279&lt;&gt;"h",$E303&lt;&gt;0),0,IF(AND(GH$273=list!$D$2,$E303&lt;&gt;0,TRUNC(VLOOKUP($E303,'Container Panel'!$B$41:$Z$100,$D303,0)/(VLOOKUP(GH$276,UI!$A$12:$O$51,VLOOKUP(GH$279,$B$276:$C$278,2,0),0)/1000))&gt;0),1,TRUNC(VLOOKUP($E303,'Container Panel'!$B$41:$Z$100,$D303,0)/(VLOOKUP(GH$276,UI!$A$12:$O$51,VLOOKUP(GH$279,$B$276:$C$278,2,0),0)/1000)))),"")</f>
        <v/>
      </c>
      <c r="GI303" s="145" t="str">
        <f>IFERROR(IF(AND(GI$272=list!$D$3,'Box Calculation'!GI$279&lt;&gt;"h",$E303&lt;&gt;0),0,IF(AND(GI$273=list!$D$2,$E303&lt;&gt;0,TRUNC(VLOOKUP($E303,'Container Panel'!$B$41:$Z$100,$D303,0)/(VLOOKUP(GI$276,UI!$A$12:$O$51,VLOOKUP(GI$279,$B$276:$C$278,2,0),0)/1000))&gt;0),1,TRUNC(VLOOKUP($E303,'Container Panel'!$B$41:$Z$100,$D303,0)/(VLOOKUP(GI$276,UI!$A$12:$O$51,VLOOKUP(GI$279,$B$276:$C$278,2,0),0)/1000)))),"")</f>
        <v/>
      </c>
      <c r="GJ303" s="145" t="str">
        <f>IFERROR(IF(AND(GJ$272=list!$D$3,'Box Calculation'!GJ$279&lt;&gt;"h",$E303&lt;&gt;0),0,IF(AND(GJ$273=list!$D$2,$E303&lt;&gt;0,TRUNC(VLOOKUP($E303,'Container Panel'!$B$41:$Z$100,$D303,0)/(VLOOKUP(GJ$276,UI!$A$12:$O$51,VLOOKUP(GJ$279,$B$276:$C$278,2,0),0)/1000))&gt;0),1,TRUNC(VLOOKUP($E303,'Container Panel'!$B$41:$Z$100,$D303,0)/(VLOOKUP(GJ$276,UI!$A$12:$O$51,VLOOKUP(GJ$279,$B$276:$C$278,2,0),0)/1000)))),"")</f>
        <v/>
      </c>
      <c r="GK303" s="145" t="str">
        <f>IFERROR(IF(AND(GK$272=list!$D$3,'Box Calculation'!GK$279&lt;&gt;"h",$E303&lt;&gt;0),0,IF(AND(GK$273=list!$D$2,$E303&lt;&gt;0,TRUNC(VLOOKUP($E303,'Container Panel'!$B$41:$Z$100,$D303,0)/(VLOOKUP(GK$276,UI!$A$12:$O$51,VLOOKUP(GK$279,$B$276:$C$278,2,0),0)/1000))&gt;0),1,TRUNC(VLOOKUP($E303,'Container Panel'!$B$41:$Z$100,$D303,0)/(VLOOKUP(GK$276,UI!$A$12:$O$51,VLOOKUP(GK$279,$B$276:$C$278,2,0),0)/1000)))),"")</f>
        <v/>
      </c>
      <c r="GL303" s="145" t="str">
        <f>IFERROR(IF(AND(GL$272=list!$D$3,'Box Calculation'!GL$279&lt;&gt;"h",$E303&lt;&gt;0),0,IF(AND(GL$273=list!$D$2,$E303&lt;&gt;0,TRUNC(VLOOKUP($E303,'Container Panel'!$B$41:$Z$100,$D303,0)/(VLOOKUP(GL$276,UI!$A$12:$O$51,VLOOKUP(GL$279,$B$276:$C$278,2,0),0)/1000))&gt;0),1,TRUNC(VLOOKUP($E303,'Container Panel'!$B$41:$Z$100,$D303,0)/(VLOOKUP(GL$276,UI!$A$12:$O$51,VLOOKUP(GL$279,$B$276:$C$278,2,0),0)/1000)))),"")</f>
        <v/>
      </c>
      <c r="GM303" s="145" t="str">
        <f>IFERROR(IF(AND(GM$272=list!$D$3,'Box Calculation'!GM$279&lt;&gt;"h",$E303&lt;&gt;0),0,IF(AND(GM$273=list!$D$2,$E303&lt;&gt;0,TRUNC(VLOOKUP($E303,'Container Panel'!$B$41:$Z$100,$D303,0)/(VLOOKUP(GM$276,UI!$A$12:$O$51,VLOOKUP(GM$279,$B$276:$C$278,2,0),0)/1000))&gt;0),1,TRUNC(VLOOKUP($E303,'Container Panel'!$B$41:$Z$100,$D303,0)/(VLOOKUP(GM$276,UI!$A$12:$O$51,VLOOKUP(GM$279,$B$276:$C$278,2,0),0)/1000)))),"")</f>
        <v/>
      </c>
      <c r="GN303" s="145" t="str">
        <f>IFERROR(IF(AND(GN$272=list!$D$3,'Box Calculation'!GN$279&lt;&gt;"h",$E303&lt;&gt;0),0,IF(AND(GN$273=list!$D$2,$E303&lt;&gt;0,TRUNC(VLOOKUP($E303,'Container Panel'!$B$41:$Z$100,$D303,0)/(VLOOKUP(GN$276,UI!$A$12:$O$51,VLOOKUP(GN$279,$B$276:$C$278,2,0),0)/1000))&gt;0),1,TRUNC(VLOOKUP($E303,'Container Panel'!$B$41:$Z$100,$D303,0)/(VLOOKUP(GN$276,UI!$A$12:$O$51,VLOOKUP(GN$279,$B$276:$C$278,2,0),0)/1000)))),"")</f>
        <v/>
      </c>
      <c r="GO303" s="145" t="str">
        <f>IFERROR(IF(AND(GO$272=list!$D$3,'Box Calculation'!GO$279&lt;&gt;"h",$E303&lt;&gt;0),0,IF(AND(GO$273=list!$D$2,$E303&lt;&gt;0,TRUNC(VLOOKUP($E303,'Container Panel'!$B$41:$Z$100,$D303,0)/(VLOOKUP(GO$276,UI!$A$12:$O$51,VLOOKUP(GO$279,$B$276:$C$278,2,0),0)/1000))&gt;0),1,TRUNC(VLOOKUP($E303,'Container Panel'!$B$41:$Z$100,$D303,0)/(VLOOKUP(GO$276,UI!$A$12:$O$51,VLOOKUP(GO$279,$B$276:$C$278,2,0),0)/1000)))),"")</f>
        <v/>
      </c>
      <c r="GP303" s="145" t="str">
        <f>IFERROR(IF(AND(GP$272=list!$D$3,'Box Calculation'!GP$279&lt;&gt;"h",$E303&lt;&gt;0),0,IF(AND(GP$273=list!$D$2,$E303&lt;&gt;0,TRUNC(VLOOKUP($E303,'Container Panel'!$B$41:$Z$100,$D303,0)/(VLOOKUP(GP$276,UI!$A$12:$O$51,VLOOKUP(GP$279,$B$276:$C$278,2,0),0)/1000))&gt;0),1,TRUNC(VLOOKUP($E303,'Container Panel'!$B$41:$Z$100,$D303,0)/(VLOOKUP(GP$276,UI!$A$12:$O$51,VLOOKUP(GP$279,$B$276:$C$278,2,0),0)/1000)))),"")</f>
        <v/>
      </c>
      <c r="GQ303" s="145" t="str">
        <f>IFERROR(IF(AND(GQ$272=list!$D$3,'Box Calculation'!GQ$279&lt;&gt;"h",$E303&lt;&gt;0),0,IF(AND(GQ$273=list!$D$2,$E303&lt;&gt;0,TRUNC(VLOOKUP($E303,'Container Panel'!$B$41:$Z$100,$D303,0)/(VLOOKUP(GQ$276,UI!$A$12:$O$51,VLOOKUP(GQ$279,$B$276:$C$278,2,0),0)/1000))&gt;0),1,TRUNC(VLOOKUP($E303,'Container Panel'!$B$41:$Z$100,$D303,0)/(VLOOKUP(GQ$276,UI!$A$12:$O$51,VLOOKUP(GQ$279,$B$276:$C$278,2,0),0)/1000)))),"")</f>
        <v/>
      </c>
      <c r="GR303" s="145" t="str">
        <f>IFERROR(IF(AND(GR$272=list!$D$3,'Box Calculation'!GR$279&lt;&gt;"h",$E303&lt;&gt;0),0,IF(AND(GR$273=list!$D$2,$E303&lt;&gt;0,TRUNC(VLOOKUP($E303,'Container Panel'!$B$41:$Z$100,$D303,0)/(VLOOKUP(GR$276,UI!$A$12:$O$51,VLOOKUP(GR$279,$B$276:$C$278,2,0),0)/1000))&gt;0),1,TRUNC(VLOOKUP($E303,'Container Panel'!$B$41:$Z$100,$D303,0)/(VLOOKUP(GR$276,UI!$A$12:$O$51,VLOOKUP(GR$279,$B$276:$C$278,2,0),0)/1000)))),"")</f>
        <v/>
      </c>
      <c r="GS303" s="145" t="str">
        <f>IFERROR(IF(AND(GS$272=list!$D$3,'Box Calculation'!GS$279&lt;&gt;"h",$E303&lt;&gt;0),0,IF(AND(GS$273=list!$D$2,$E303&lt;&gt;0,TRUNC(VLOOKUP($E303,'Container Panel'!$B$41:$Z$100,$D303,0)/(VLOOKUP(GS$276,UI!$A$12:$O$51,VLOOKUP(GS$279,$B$276:$C$278,2,0),0)/1000))&gt;0),1,TRUNC(VLOOKUP($E303,'Container Panel'!$B$41:$Z$100,$D303,0)/(VLOOKUP(GS$276,UI!$A$12:$O$51,VLOOKUP(GS$279,$B$276:$C$278,2,0),0)/1000)))),"")</f>
        <v/>
      </c>
      <c r="GT303" s="145" t="str">
        <f>IFERROR(IF(AND(GT$272=list!$D$3,'Box Calculation'!GT$279&lt;&gt;"h",$E303&lt;&gt;0),0,IF(AND(GT$273=list!$D$2,$E303&lt;&gt;0,TRUNC(VLOOKUP($E303,'Container Panel'!$B$41:$Z$100,$D303,0)/(VLOOKUP(GT$276,UI!$A$12:$O$51,VLOOKUP(GT$279,$B$276:$C$278,2,0),0)/1000))&gt;0),1,TRUNC(VLOOKUP($E303,'Container Panel'!$B$41:$Z$100,$D303,0)/(VLOOKUP(GT$276,UI!$A$12:$O$51,VLOOKUP(GT$279,$B$276:$C$278,2,0),0)/1000)))),"")</f>
        <v/>
      </c>
      <c r="GU303" s="145" t="str">
        <f>IFERROR(IF(AND(GU$272=list!$D$3,'Box Calculation'!GU$279&lt;&gt;"h",$E303&lt;&gt;0),0,IF(AND(GU$273=list!$D$2,$E303&lt;&gt;0,TRUNC(VLOOKUP($E303,'Container Panel'!$B$41:$Z$100,$D303,0)/(VLOOKUP(GU$276,UI!$A$12:$O$51,VLOOKUP(GU$279,$B$276:$C$278,2,0),0)/1000))&gt;0),1,TRUNC(VLOOKUP($E303,'Container Panel'!$B$41:$Z$100,$D303,0)/(VLOOKUP(GU$276,UI!$A$12:$O$51,VLOOKUP(GU$279,$B$276:$C$278,2,0),0)/1000)))),"")</f>
        <v/>
      </c>
      <c r="GV303" s="145" t="str">
        <f>IFERROR(IF(AND(GV$272=list!$D$3,'Box Calculation'!GV$279&lt;&gt;"h",$E303&lt;&gt;0),0,IF(AND(GV$273=list!$D$2,$E303&lt;&gt;0,TRUNC(VLOOKUP($E303,'Container Panel'!$B$41:$Z$100,$D303,0)/(VLOOKUP(GV$276,UI!$A$12:$O$51,VLOOKUP(GV$279,$B$276:$C$278,2,0),0)/1000))&gt;0),1,TRUNC(VLOOKUP($E303,'Container Panel'!$B$41:$Z$100,$D303,0)/(VLOOKUP(GV$276,UI!$A$12:$O$51,VLOOKUP(GV$279,$B$276:$C$278,2,0),0)/1000)))),"")</f>
        <v/>
      </c>
      <c r="GW303" s="145" t="str">
        <f>IFERROR(IF(AND(GW$272=list!$D$3,'Box Calculation'!GW$279&lt;&gt;"h",$E303&lt;&gt;0),0,IF(AND(GW$273=list!$D$2,$E303&lt;&gt;0,TRUNC(VLOOKUP($E303,'Container Panel'!$B$41:$Z$100,$D303,0)/(VLOOKUP(GW$276,UI!$A$12:$O$51,VLOOKUP(GW$279,$B$276:$C$278,2,0),0)/1000))&gt;0),1,TRUNC(VLOOKUP($E303,'Container Panel'!$B$41:$Z$100,$D303,0)/(VLOOKUP(GW$276,UI!$A$12:$O$51,VLOOKUP(GW$279,$B$276:$C$278,2,0),0)/1000)))),"")</f>
        <v/>
      </c>
      <c r="GX303" s="145" t="str">
        <f>IFERROR(IF(AND(GX$272=list!$D$3,'Box Calculation'!GX$279&lt;&gt;"h",$E303&lt;&gt;0),0,IF(AND(GX$273=list!$D$2,$E303&lt;&gt;0,TRUNC(VLOOKUP($E303,'Container Panel'!$B$41:$Z$100,$D303,0)/(VLOOKUP(GX$276,UI!$A$12:$O$51,VLOOKUP(GX$279,$B$276:$C$278,2,0),0)/1000))&gt;0),1,TRUNC(VLOOKUP($E303,'Container Panel'!$B$41:$Z$100,$D303,0)/(VLOOKUP(GX$276,UI!$A$12:$O$51,VLOOKUP(GX$279,$B$276:$C$278,2,0),0)/1000)))),"")</f>
        <v/>
      </c>
      <c r="GY303" s="145" t="str">
        <f>IFERROR(IF(AND(GY$272=list!$D$3,'Box Calculation'!GY$279&lt;&gt;"h",$E303&lt;&gt;0),0,IF(AND(GY$273=list!$D$2,$E303&lt;&gt;0,TRUNC(VLOOKUP($E303,'Container Panel'!$B$41:$Z$100,$D303,0)/(VLOOKUP(GY$276,UI!$A$12:$O$51,VLOOKUP(GY$279,$B$276:$C$278,2,0),0)/1000))&gt;0),1,TRUNC(VLOOKUP($E303,'Container Panel'!$B$41:$Z$100,$D303,0)/(VLOOKUP(GY$276,UI!$A$12:$O$51,VLOOKUP(GY$279,$B$276:$C$278,2,0),0)/1000)))),"")</f>
        <v/>
      </c>
      <c r="GZ303" s="145" t="str">
        <f>IFERROR(IF(AND(GZ$272=list!$D$3,'Box Calculation'!GZ$279&lt;&gt;"h",$E303&lt;&gt;0),0,IF(AND(GZ$273=list!$D$2,$E303&lt;&gt;0,TRUNC(VLOOKUP($E303,'Container Panel'!$B$41:$Z$100,$D303,0)/(VLOOKUP(GZ$276,UI!$A$12:$O$51,VLOOKUP(GZ$279,$B$276:$C$278,2,0),0)/1000))&gt;0),1,TRUNC(VLOOKUP($E303,'Container Panel'!$B$41:$Z$100,$D303,0)/(VLOOKUP(GZ$276,UI!$A$12:$O$51,VLOOKUP(GZ$279,$B$276:$C$278,2,0),0)/1000)))),"")</f>
        <v/>
      </c>
      <c r="HA303" s="145" t="str">
        <f>IFERROR(IF(AND(HA$272=list!$D$3,'Box Calculation'!HA$279&lt;&gt;"h",$E303&lt;&gt;0),0,IF(AND(HA$273=list!$D$2,$E303&lt;&gt;0,TRUNC(VLOOKUP($E303,'Container Panel'!$B$41:$Z$100,$D303,0)/(VLOOKUP(HA$276,UI!$A$12:$O$51,VLOOKUP(HA$279,$B$276:$C$278,2,0),0)/1000))&gt;0),1,TRUNC(VLOOKUP($E303,'Container Panel'!$B$41:$Z$100,$D303,0)/(VLOOKUP(HA$276,UI!$A$12:$O$51,VLOOKUP(HA$279,$B$276:$C$278,2,0),0)/1000)))),"")</f>
        <v/>
      </c>
      <c r="HB303" s="145" t="str">
        <f>IFERROR(IF(AND(HB$272=list!$D$3,'Box Calculation'!HB$279&lt;&gt;"h",$E303&lt;&gt;0),0,IF(AND(HB$273=list!$D$2,$E303&lt;&gt;0,TRUNC(VLOOKUP($E303,'Container Panel'!$B$41:$Z$100,$D303,0)/(VLOOKUP(HB$276,UI!$A$12:$O$51,VLOOKUP(HB$279,$B$276:$C$278,2,0),0)/1000))&gt;0),1,TRUNC(VLOOKUP($E303,'Container Panel'!$B$41:$Z$100,$D303,0)/(VLOOKUP(HB$276,UI!$A$12:$O$51,VLOOKUP(HB$279,$B$276:$C$278,2,0),0)/1000)))),"")</f>
        <v/>
      </c>
      <c r="HC303" s="145" t="str">
        <f>IFERROR(IF(AND(HC$272=list!$D$3,'Box Calculation'!HC$279&lt;&gt;"h",$E303&lt;&gt;0),0,IF(AND(HC$273=list!$D$2,$E303&lt;&gt;0,TRUNC(VLOOKUP($E303,'Container Panel'!$B$41:$Z$100,$D303,0)/(VLOOKUP(HC$276,UI!$A$12:$O$51,VLOOKUP(HC$279,$B$276:$C$278,2,0),0)/1000))&gt;0),1,TRUNC(VLOOKUP($E303,'Container Panel'!$B$41:$Z$100,$D303,0)/(VLOOKUP(HC$276,UI!$A$12:$O$51,VLOOKUP(HC$279,$B$276:$C$278,2,0),0)/1000)))),"")</f>
        <v/>
      </c>
      <c r="HD303" s="145" t="str">
        <f>IFERROR(IF(AND(HD$272=list!$D$3,'Box Calculation'!HD$279&lt;&gt;"h",$E303&lt;&gt;0),0,IF(AND(HD$273=list!$D$2,$E303&lt;&gt;0,TRUNC(VLOOKUP($E303,'Container Panel'!$B$41:$Z$100,$D303,0)/(VLOOKUP(HD$276,UI!$A$12:$O$51,VLOOKUP(HD$279,$B$276:$C$278,2,0),0)/1000))&gt;0),1,TRUNC(VLOOKUP($E303,'Container Panel'!$B$41:$Z$100,$D303,0)/(VLOOKUP(HD$276,UI!$A$12:$O$51,VLOOKUP(HD$279,$B$276:$C$278,2,0),0)/1000)))),"")</f>
        <v/>
      </c>
      <c r="HE303" s="145" t="str">
        <f>IFERROR(IF(AND(HE$272=list!$D$3,'Box Calculation'!HE$279&lt;&gt;"h",$E303&lt;&gt;0),0,IF(AND(HE$273=list!$D$2,$E303&lt;&gt;0,TRUNC(VLOOKUP($E303,'Container Panel'!$B$41:$Z$100,$D303,0)/(VLOOKUP(HE$276,UI!$A$12:$O$51,VLOOKUP(HE$279,$B$276:$C$278,2,0),0)/1000))&gt;0),1,TRUNC(VLOOKUP($E303,'Container Panel'!$B$41:$Z$100,$D303,0)/(VLOOKUP(HE$276,UI!$A$12:$O$51,VLOOKUP(HE$279,$B$276:$C$278,2,0),0)/1000)))),"")</f>
        <v/>
      </c>
      <c r="HF303" s="145" t="str">
        <f>IFERROR(IF(AND(HF$272=list!$D$3,'Box Calculation'!HF$279&lt;&gt;"h",$E303&lt;&gt;0),0,IF(AND(HF$273=list!$D$2,$E303&lt;&gt;0,TRUNC(VLOOKUP($E303,'Container Panel'!$B$41:$Z$100,$D303,0)/(VLOOKUP(HF$276,UI!$A$12:$O$51,VLOOKUP(HF$279,$B$276:$C$278,2,0),0)/1000))&gt;0),1,TRUNC(VLOOKUP($E303,'Container Panel'!$B$41:$Z$100,$D303,0)/(VLOOKUP(HF$276,UI!$A$12:$O$51,VLOOKUP(HF$279,$B$276:$C$278,2,0),0)/1000)))),"")</f>
        <v/>
      </c>
      <c r="HG303" s="145" t="str">
        <f>IFERROR(IF(AND(HG$272=list!$D$3,'Box Calculation'!HG$279&lt;&gt;"h",$E303&lt;&gt;0),0,IF(AND(HG$273=list!$D$2,$E303&lt;&gt;0,TRUNC(VLOOKUP($E303,'Container Panel'!$B$41:$Z$100,$D303,0)/(VLOOKUP(HG$276,UI!$A$12:$O$51,VLOOKUP(HG$279,$B$276:$C$278,2,0),0)/1000))&gt;0),1,TRUNC(VLOOKUP($E303,'Container Panel'!$B$41:$Z$100,$D303,0)/(VLOOKUP(HG$276,UI!$A$12:$O$51,VLOOKUP(HG$279,$B$276:$C$278,2,0),0)/1000)))),"")</f>
        <v/>
      </c>
      <c r="HH303" s="145" t="str">
        <f>IFERROR(IF(AND(HH$272=list!$D$3,'Box Calculation'!HH$279&lt;&gt;"h",$E303&lt;&gt;0),0,IF(AND(HH$273=list!$D$2,$E303&lt;&gt;0,TRUNC(VLOOKUP($E303,'Container Panel'!$B$41:$Z$100,$D303,0)/(VLOOKUP(HH$276,UI!$A$12:$O$51,VLOOKUP(HH$279,$B$276:$C$278,2,0),0)/1000))&gt;0),1,TRUNC(VLOOKUP($E303,'Container Panel'!$B$41:$Z$100,$D303,0)/(VLOOKUP(HH$276,UI!$A$12:$O$51,VLOOKUP(HH$279,$B$276:$C$278,2,0),0)/1000)))),"")</f>
        <v/>
      </c>
      <c r="HI303" s="145" t="str">
        <f>IFERROR(IF(AND(HI$272=list!$D$3,'Box Calculation'!HI$279&lt;&gt;"h",$E303&lt;&gt;0),0,IF(AND(HI$273=list!$D$2,$E303&lt;&gt;0,TRUNC(VLOOKUP($E303,'Container Panel'!$B$41:$Z$100,$D303,0)/(VLOOKUP(HI$276,UI!$A$12:$O$51,VLOOKUP(HI$279,$B$276:$C$278,2,0),0)/1000))&gt;0),1,TRUNC(VLOOKUP($E303,'Container Panel'!$B$41:$Z$100,$D303,0)/(VLOOKUP(HI$276,UI!$A$12:$O$51,VLOOKUP(HI$279,$B$276:$C$278,2,0),0)/1000)))),"")</f>
        <v/>
      </c>
      <c r="HJ303" s="145" t="str">
        <f>IFERROR(IF(AND(HJ$272=list!$D$3,'Box Calculation'!HJ$279&lt;&gt;"h",$E303&lt;&gt;0),0,IF(AND(HJ$273=list!$D$2,$E303&lt;&gt;0,TRUNC(VLOOKUP($E303,'Container Panel'!$B$41:$Z$100,$D303,0)/(VLOOKUP(HJ$276,UI!$A$12:$O$51,VLOOKUP(HJ$279,$B$276:$C$278,2,0),0)/1000))&gt;0),1,TRUNC(VLOOKUP($E303,'Container Panel'!$B$41:$Z$100,$D303,0)/(VLOOKUP(HJ$276,UI!$A$12:$O$51,VLOOKUP(HJ$279,$B$276:$C$278,2,0),0)/1000)))),"")</f>
        <v/>
      </c>
      <c r="HK303" s="145" t="str">
        <f>IFERROR(IF(AND(HK$272=list!$D$3,'Box Calculation'!HK$279&lt;&gt;"h",$E303&lt;&gt;0),0,IF(AND(HK$273=list!$D$2,$E303&lt;&gt;0,TRUNC(VLOOKUP($E303,'Container Panel'!$B$41:$Z$100,$D303,0)/(VLOOKUP(HK$276,UI!$A$12:$O$51,VLOOKUP(HK$279,$B$276:$C$278,2,0),0)/1000))&gt;0),1,TRUNC(VLOOKUP($E303,'Container Panel'!$B$41:$Z$100,$D303,0)/(VLOOKUP(HK$276,UI!$A$12:$O$51,VLOOKUP(HK$279,$B$276:$C$278,2,0),0)/1000)))),"")</f>
        <v/>
      </c>
      <c r="HL303" s="145" t="str">
        <f>IFERROR(IF(AND(HL$272=list!$D$3,'Box Calculation'!HL$279&lt;&gt;"h",$E303&lt;&gt;0),0,IF(AND(HL$273=list!$D$2,$E303&lt;&gt;0,TRUNC(VLOOKUP($E303,'Container Panel'!$B$41:$Z$100,$D303,0)/(VLOOKUP(HL$276,UI!$A$12:$O$51,VLOOKUP(HL$279,$B$276:$C$278,2,0),0)/1000))&gt;0),1,TRUNC(VLOOKUP($E303,'Container Panel'!$B$41:$Z$100,$D303,0)/(VLOOKUP(HL$276,UI!$A$12:$O$51,VLOOKUP(HL$279,$B$276:$C$278,2,0),0)/1000)))),"")</f>
        <v/>
      </c>
      <c r="HM303" s="145" t="str">
        <f>IFERROR(IF(AND(HM$272=list!$D$3,'Box Calculation'!HM$279&lt;&gt;"h",$E303&lt;&gt;0),0,IF(AND(HM$273=list!$D$2,$E303&lt;&gt;0,TRUNC(VLOOKUP($E303,'Container Panel'!$B$41:$Z$100,$D303,0)/(VLOOKUP(HM$276,UI!$A$12:$O$51,VLOOKUP(HM$279,$B$276:$C$278,2,0),0)/1000))&gt;0),1,TRUNC(VLOOKUP($E303,'Container Panel'!$B$41:$Z$100,$D303,0)/(VLOOKUP(HM$276,UI!$A$12:$O$51,VLOOKUP(HM$279,$B$276:$C$278,2,0),0)/1000)))),"")</f>
        <v/>
      </c>
      <c r="HN303" s="145" t="str">
        <f>IFERROR(IF(AND(HN$272=list!$D$3,'Box Calculation'!HN$279&lt;&gt;"h",$E303&lt;&gt;0),0,IF(AND(HN$273=list!$D$2,$E303&lt;&gt;0,TRUNC(VLOOKUP($E303,'Container Panel'!$B$41:$Z$100,$D303,0)/(VLOOKUP(HN$276,UI!$A$12:$O$51,VLOOKUP(HN$279,$B$276:$C$278,2,0),0)/1000))&gt;0),1,TRUNC(VLOOKUP($E303,'Container Panel'!$B$41:$Z$100,$D303,0)/(VLOOKUP(HN$276,UI!$A$12:$O$51,VLOOKUP(HN$279,$B$276:$C$278,2,0),0)/1000)))),"")</f>
        <v/>
      </c>
      <c r="HO303" s="145" t="str">
        <f>IFERROR(IF(AND(HO$272=list!$D$3,'Box Calculation'!HO$279&lt;&gt;"h",$E303&lt;&gt;0),0,IF(AND(HO$273=list!$D$2,$E303&lt;&gt;0,TRUNC(VLOOKUP($E303,'Container Panel'!$B$41:$Z$100,$D303,0)/(VLOOKUP(HO$276,UI!$A$12:$O$51,VLOOKUP(HO$279,$B$276:$C$278,2,0),0)/1000))&gt;0),1,TRUNC(VLOOKUP($E303,'Container Panel'!$B$41:$Z$100,$D303,0)/(VLOOKUP(HO$276,UI!$A$12:$O$51,VLOOKUP(HO$279,$B$276:$C$278,2,0),0)/1000)))),"")</f>
        <v/>
      </c>
      <c r="HP303" s="145" t="str">
        <f>IFERROR(IF(AND(HP$272=list!$D$3,'Box Calculation'!HP$279&lt;&gt;"h",$E303&lt;&gt;0),0,IF(AND(HP$273=list!$D$2,$E303&lt;&gt;0,TRUNC(VLOOKUP($E303,'Container Panel'!$B$41:$Z$100,$D303,0)/(VLOOKUP(HP$276,UI!$A$12:$O$51,VLOOKUP(HP$279,$B$276:$C$278,2,0),0)/1000))&gt;0),1,TRUNC(VLOOKUP($E303,'Container Panel'!$B$41:$Z$100,$D303,0)/(VLOOKUP(HP$276,UI!$A$12:$O$51,VLOOKUP(HP$279,$B$276:$C$278,2,0),0)/1000)))),"")</f>
        <v/>
      </c>
      <c r="HQ303" s="145" t="str">
        <f>IFERROR(IF(AND(HQ$272=list!$D$3,'Box Calculation'!HQ$279&lt;&gt;"h",$E303&lt;&gt;0),0,IF(AND(HQ$273=list!$D$2,$E303&lt;&gt;0,TRUNC(VLOOKUP($E303,'Container Panel'!$B$41:$Z$100,$D303,0)/(VLOOKUP(HQ$276,UI!$A$12:$O$51,VLOOKUP(HQ$279,$B$276:$C$278,2,0),0)/1000))&gt;0),1,TRUNC(VLOOKUP($E303,'Container Panel'!$B$41:$Z$100,$D303,0)/(VLOOKUP(HQ$276,UI!$A$12:$O$51,VLOOKUP(HQ$279,$B$276:$C$278,2,0),0)/1000)))),"")</f>
        <v/>
      </c>
      <c r="HR303" s="145" t="str">
        <f>IFERROR(IF(AND(HR$272=list!$D$3,'Box Calculation'!HR$279&lt;&gt;"h",$E303&lt;&gt;0),0,IF(AND(HR$273=list!$D$2,$E303&lt;&gt;0,TRUNC(VLOOKUP($E303,'Container Panel'!$B$41:$Z$100,$D303,0)/(VLOOKUP(HR$276,UI!$A$12:$O$51,VLOOKUP(HR$279,$B$276:$C$278,2,0),0)/1000))&gt;0),1,TRUNC(VLOOKUP($E303,'Container Panel'!$B$41:$Z$100,$D303,0)/(VLOOKUP(HR$276,UI!$A$12:$O$51,VLOOKUP(HR$279,$B$276:$C$278,2,0),0)/1000)))),"")</f>
        <v/>
      </c>
      <c r="HS303" s="145" t="str">
        <f>IFERROR(IF(AND(HS$272=list!$D$3,'Box Calculation'!HS$279&lt;&gt;"h",$E303&lt;&gt;0),0,IF(AND(HS$273=list!$D$2,$E303&lt;&gt;0,TRUNC(VLOOKUP($E303,'Container Panel'!$B$41:$Z$100,$D303,0)/(VLOOKUP(HS$276,UI!$A$12:$O$51,VLOOKUP(HS$279,$B$276:$C$278,2,0),0)/1000))&gt;0),1,TRUNC(VLOOKUP($E303,'Container Panel'!$B$41:$Z$100,$D303,0)/(VLOOKUP(HS$276,UI!$A$12:$O$51,VLOOKUP(HS$279,$B$276:$C$278,2,0),0)/1000)))),"")</f>
        <v/>
      </c>
      <c r="HT303" s="145" t="str">
        <f>IFERROR(IF(AND(HT$272=list!$D$3,'Box Calculation'!HT$279&lt;&gt;"h",$E303&lt;&gt;0),0,IF(AND(HT$273=list!$D$2,$E303&lt;&gt;0,TRUNC(VLOOKUP($E303,'Container Panel'!$B$41:$Z$100,$D303,0)/(VLOOKUP(HT$276,UI!$A$12:$O$51,VLOOKUP(HT$279,$B$276:$C$278,2,0),0)/1000))&gt;0),1,TRUNC(VLOOKUP($E303,'Container Panel'!$B$41:$Z$100,$D303,0)/(VLOOKUP(HT$276,UI!$A$12:$O$51,VLOOKUP(HT$279,$B$276:$C$278,2,0),0)/1000)))),"")</f>
        <v/>
      </c>
      <c r="HU303" s="145" t="str">
        <f>IFERROR(IF(AND(HU$272=list!$D$3,'Box Calculation'!HU$279&lt;&gt;"h",$E303&lt;&gt;0),0,IF(AND(HU$273=list!$D$2,$E303&lt;&gt;0,TRUNC(VLOOKUP($E303,'Container Panel'!$B$41:$Z$100,$D303,0)/(VLOOKUP(HU$276,UI!$A$12:$O$51,VLOOKUP(HU$279,$B$276:$C$278,2,0),0)/1000))&gt;0),1,TRUNC(VLOOKUP($E303,'Container Panel'!$B$41:$Z$100,$D303,0)/(VLOOKUP(HU$276,UI!$A$12:$O$51,VLOOKUP(HU$279,$B$276:$C$278,2,0),0)/1000)))),"")</f>
        <v/>
      </c>
      <c r="HV303" s="145" t="str">
        <f>IFERROR(IF(AND(HV$272=list!$D$3,'Box Calculation'!HV$279&lt;&gt;"h",$E303&lt;&gt;0),0,IF(AND(HV$273=list!$D$2,$E303&lt;&gt;0,TRUNC(VLOOKUP($E303,'Container Panel'!$B$41:$Z$100,$D303,0)/(VLOOKUP(HV$276,UI!$A$12:$O$51,VLOOKUP(HV$279,$B$276:$C$278,2,0),0)/1000))&gt;0),1,TRUNC(VLOOKUP($E303,'Container Panel'!$B$41:$Z$100,$D303,0)/(VLOOKUP(HV$276,UI!$A$12:$O$51,VLOOKUP(HV$279,$B$276:$C$278,2,0),0)/1000)))),"")</f>
        <v/>
      </c>
      <c r="HW303" s="145" t="str">
        <f>IFERROR(IF(AND(HW$272=list!$D$3,'Box Calculation'!HW$279&lt;&gt;"h",$E303&lt;&gt;0),0,IF(AND(HW$273=list!$D$2,$E303&lt;&gt;0,TRUNC(VLOOKUP($E303,'Container Panel'!$B$41:$Z$100,$D303,0)/(VLOOKUP(HW$276,UI!$A$12:$O$51,VLOOKUP(HW$279,$B$276:$C$278,2,0),0)/1000))&gt;0),1,TRUNC(VLOOKUP($E303,'Container Panel'!$B$41:$Z$100,$D303,0)/(VLOOKUP(HW$276,UI!$A$12:$O$51,VLOOKUP(HW$279,$B$276:$C$278,2,0),0)/1000)))),"")</f>
        <v/>
      </c>
      <c r="HX303" s="145" t="str">
        <f>IFERROR(IF(AND(HX$272=list!$D$3,'Box Calculation'!HX$279&lt;&gt;"h",$E303&lt;&gt;0),0,IF(AND(HX$273=list!$D$2,$E303&lt;&gt;0,TRUNC(VLOOKUP($E303,'Container Panel'!$B$41:$Z$100,$D303,0)/(VLOOKUP(HX$276,UI!$A$12:$O$51,VLOOKUP(HX$279,$B$276:$C$278,2,0),0)/1000))&gt;0),1,TRUNC(VLOOKUP($E303,'Container Panel'!$B$41:$Z$100,$D303,0)/(VLOOKUP(HX$276,UI!$A$12:$O$51,VLOOKUP(HX$279,$B$276:$C$278,2,0),0)/1000)))),"")</f>
        <v/>
      </c>
      <c r="HY303" s="145" t="str">
        <f>IFERROR(IF(AND(HY$272=list!$D$3,'Box Calculation'!HY$279&lt;&gt;"h",$E303&lt;&gt;0),0,IF(AND(HY$273=list!$D$2,$E303&lt;&gt;0,TRUNC(VLOOKUP($E303,'Container Panel'!$B$41:$Z$100,$D303,0)/(VLOOKUP(HY$276,UI!$A$12:$O$51,VLOOKUP(HY$279,$B$276:$C$278,2,0),0)/1000))&gt;0),1,TRUNC(VLOOKUP($E303,'Container Panel'!$B$41:$Z$100,$D303,0)/(VLOOKUP(HY$276,UI!$A$12:$O$51,VLOOKUP(HY$279,$B$276:$C$278,2,0),0)/1000)))),"")</f>
        <v/>
      </c>
      <c r="HZ303" s="145" t="str">
        <f>IFERROR(IF(AND(HZ$272=list!$D$3,'Box Calculation'!HZ$279&lt;&gt;"h",$E303&lt;&gt;0),0,IF(AND(HZ$273=list!$D$2,$E303&lt;&gt;0,TRUNC(VLOOKUP($E303,'Container Panel'!$B$41:$Z$100,$D303,0)/(VLOOKUP(HZ$276,UI!$A$12:$O$51,VLOOKUP(HZ$279,$B$276:$C$278,2,0),0)/1000))&gt;0),1,TRUNC(VLOOKUP($E303,'Container Panel'!$B$41:$Z$100,$D303,0)/(VLOOKUP(HZ$276,UI!$A$12:$O$51,VLOOKUP(HZ$279,$B$276:$C$278,2,0),0)/1000)))),"")</f>
        <v/>
      </c>
      <c r="IA303" s="145" t="str">
        <f>IFERROR(IF(AND(IA$272=list!$D$3,'Box Calculation'!IA$279&lt;&gt;"h",$E303&lt;&gt;0),0,IF(AND(IA$273=list!$D$2,$E303&lt;&gt;0,TRUNC(VLOOKUP($E303,'Container Panel'!$B$41:$Z$100,$D303,0)/(VLOOKUP(IA$276,UI!$A$12:$O$51,VLOOKUP(IA$279,$B$276:$C$278,2,0),0)/1000))&gt;0),1,TRUNC(VLOOKUP($E303,'Container Panel'!$B$41:$Z$100,$D303,0)/(VLOOKUP(IA$276,UI!$A$12:$O$51,VLOOKUP(IA$279,$B$276:$C$278,2,0),0)/1000)))),"")</f>
        <v/>
      </c>
      <c r="IB303" s="145" t="str">
        <f>IFERROR(IF(AND(IB$272=list!$D$3,'Box Calculation'!IB$279&lt;&gt;"h",$E303&lt;&gt;0),0,IF(AND(IB$273=list!$D$2,$E303&lt;&gt;0,TRUNC(VLOOKUP($E303,'Container Panel'!$B$41:$Z$100,$D303,0)/(VLOOKUP(IB$276,UI!$A$12:$O$51,VLOOKUP(IB$279,$B$276:$C$278,2,0),0)/1000))&gt;0),1,TRUNC(VLOOKUP($E303,'Container Panel'!$B$41:$Z$100,$D303,0)/(VLOOKUP(IB$276,UI!$A$12:$O$51,VLOOKUP(IB$279,$B$276:$C$278,2,0),0)/1000)))),"")</f>
        <v/>
      </c>
      <c r="IC303" s="145" t="str">
        <f>IFERROR(IF(AND(IC$272=list!$D$3,'Box Calculation'!IC$279&lt;&gt;"h",$E303&lt;&gt;0),0,IF(AND(IC$273=list!$D$2,$E303&lt;&gt;0,TRUNC(VLOOKUP($E303,'Container Panel'!$B$41:$Z$100,$D303,0)/(VLOOKUP(IC$276,UI!$A$12:$O$51,VLOOKUP(IC$279,$B$276:$C$278,2,0),0)/1000))&gt;0),1,TRUNC(VLOOKUP($E303,'Container Panel'!$B$41:$Z$100,$D303,0)/(VLOOKUP(IC$276,UI!$A$12:$O$51,VLOOKUP(IC$279,$B$276:$C$278,2,0),0)/1000)))),"")</f>
        <v/>
      </c>
      <c r="ID303" s="145" t="str">
        <f>IFERROR(IF(AND(ID$272=list!$D$3,'Box Calculation'!ID$279&lt;&gt;"h",$E303&lt;&gt;0),0,IF(AND(ID$273=list!$D$2,$E303&lt;&gt;0,TRUNC(VLOOKUP($E303,'Container Panel'!$B$41:$Z$100,$D303,0)/(VLOOKUP(ID$276,UI!$A$12:$O$51,VLOOKUP(ID$279,$B$276:$C$278,2,0),0)/1000))&gt;0),1,TRUNC(VLOOKUP($E303,'Container Panel'!$B$41:$Z$100,$D303,0)/(VLOOKUP(ID$276,UI!$A$12:$O$51,VLOOKUP(ID$279,$B$276:$C$278,2,0),0)/1000)))),"")</f>
        <v/>
      </c>
      <c r="IE303" s="145" t="str">
        <f>IFERROR(IF(AND(IE$272=list!$D$3,'Box Calculation'!IE$279&lt;&gt;"h",$E303&lt;&gt;0),0,IF(AND(IE$273=list!$D$2,$E303&lt;&gt;0,TRUNC(VLOOKUP($E303,'Container Panel'!$B$41:$Z$100,$D303,0)/(VLOOKUP(IE$276,UI!$A$12:$O$51,VLOOKUP(IE$279,$B$276:$C$278,2,0),0)/1000))&gt;0),1,TRUNC(VLOOKUP($E303,'Container Panel'!$B$41:$Z$100,$D303,0)/(VLOOKUP(IE$276,UI!$A$12:$O$51,VLOOKUP(IE$279,$B$276:$C$278,2,0),0)/1000)))),"")</f>
        <v/>
      </c>
      <c r="IF303" s="145" t="str">
        <f>IFERROR(IF(AND(IF$272=list!$D$3,'Box Calculation'!IF$279&lt;&gt;"h",$E303&lt;&gt;0),0,IF(AND(IF$273=list!$D$2,$E303&lt;&gt;0,TRUNC(VLOOKUP($E303,'Container Panel'!$B$41:$Z$100,$D303,0)/(VLOOKUP(IF$276,UI!$A$12:$O$51,VLOOKUP(IF$279,$B$276:$C$278,2,0),0)/1000))&gt;0),1,TRUNC(VLOOKUP($E303,'Container Panel'!$B$41:$Z$100,$D303,0)/(VLOOKUP(IF$276,UI!$A$12:$O$51,VLOOKUP(IF$279,$B$276:$C$278,2,0),0)/1000)))),"")</f>
        <v/>
      </c>
      <c r="IG303" s="145" t="str">
        <f>IFERROR(IF(AND(IG$272=list!$D$3,'Box Calculation'!IG$279&lt;&gt;"h",$E303&lt;&gt;0),0,IF(AND(IG$273=list!$D$2,$E303&lt;&gt;0,TRUNC(VLOOKUP($E303,'Container Panel'!$B$41:$Z$100,$D303,0)/(VLOOKUP(IG$276,UI!$A$12:$O$51,VLOOKUP(IG$279,$B$276:$C$278,2,0),0)/1000))&gt;0),1,TRUNC(VLOOKUP($E303,'Container Panel'!$B$41:$Z$100,$D303,0)/(VLOOKUP(IG$276,UI!$A$12:$O$51,VLOOKUP(IG$279,$B$276:$C$278,2,0),0)/1000)))),"")</f>
        <v/>
      </c>
      <c r="IH303" s="145" t="str">
        <f>IFERROR(IF(AND(IH$272=list!$D$3,'Box Calculation'!IH$279&lt;&gt;"h",$E303&lt;&gt;0),0,IF(AND(IH$273=list!$D$2,$E303&lt;&gt;0,TRUNC(VLOOKUP($E303,'Container Panel'!$B$41:$Z$100,$D303,0)/(VLOOKUP(IH$276,UI!$A$12:$O$51,VLOOKUP(IH$279,$B$276:$C$278,2,0),0)/1000))&gt;0),1,TRUNC(VLOOKUP($E303,'Container Panel'!$B$41:$Z$100,$D303,0)/(VLOOKUP(IH$276,UI!$A$12:$O$51,VLOOKUP(IH$279,$B$276:$C$278,2,0),0)/1000)))),"")</f>
        <v/>
      </c>
      <c r="II303" s="145" t="str">
        <f>IFERROR(IF(AND(II$272=list!$D$3,'Box Calculation'!II$279&lt;&gt;"h",$E303&lt;&gt;0),0,IF(AND(II$273=list!$D$2,$E303&lt;&gt;0,TRUNC(VLOOKUP($E303,'Container Panel'!$B$41:$Z$100,$D303,0)/(VLOOKUP(II$276,UI!$A$12:$O$51,VLOOKUP(II$279,$B$276:$C$278,2,0),0)/1000))&gt;0),1,TRUNC(VLOOKUP($E303,'Container Panel'!$B$41:$Z$100,$D303,0)/(VLOOKUP(II$276,UI!$A$12:$O$51,VLOOKUP(II$279,$B$276:$C$278,2,0),0)/1000)))),"")</f>
        <v/>
      </c>
      <c r="IJ303" s="145" t="str">
        <f>IFERROR(IF(AND(IJ$272=list!$D$3,'Box Calculation'!IJ$279&lt;&gt;"h",$E303&lt;&gt;0),0,IF(AND(IJ$273=list!$D$2,$E303&lt;&gt;0,TRUNC(VLOOKUP($E303,'Container Panel'!$B$41:$Z$100,$D303,0)/(VLOOKUP(IJ$276,UI!$A$12:$O$51,VLOOKUP(IJ$279,$B$276:$C$278,2,0),0)/1000))&gt;0),1,TRUNC(VLOOKUP($E303,'Container Panel'!$B$41:$Z$100,$D303,0)/(VLOOKUP(IJ$276,UI!$A$12:$O$51,VLOOKUP(IJ$279,$B$276:$C$278,2,0),0)/1000)))),"")</f>
        <v/>
      </c>
      <c r="IK303" s="145" t="str">
        <f>IFERROR(IF(AND(IK$272=list!$D$3,'Box Calculation'!IK$279&lt;&gt;"h",$E303&lt;&gt;0),0,IF(AND(IK$273=list!$D$2,$E303&lt;&gt;0,TRUNC(VLOOKUP($E303,'Container Panel'!$B$41:$Z$100,$D303,0)/(VLOOKUP(IK$276,UI!$A$12:$O$51,VLOOKUP(IK$279,$B$276:$C$278,2,0),0)/1000))&gt;0),1,TRUNC(VLOOKUP($E303,'Container Panel'!$B$41:$Z$100,$D303,0)/(VLOOKUP(IK$276,UI!$A$12:$O$51,VLOOKUP(IK$279,$B$276:$C$278,2,0),0)/1000)))),"")</f>
        <v/>
      </c>
      <c r="IL303" s="145" t="str">
        <f>IFERROR(IF(AND(IL$272=list!$D$3,'Box Calculation'!IL$279&lt;&gt;"h",$E303&lt;&gt;0),0,IF(AND(IL$273=list!$D$2,$E303&lt;&gt;0,TRUNC(VLOOKUP($E303,'Container Panel'!$B$41:$Z$100,$D303,0)/(VLOOKUP(IL$276,UI!$A$12:$O$51,VLOOKUP(IL$279,$B$276:$C$278,2,0),0)/1000))&gt;0),1,TRUNC(VLOOKUP($E303,'Container Panel'!$B$41:$Z$100,$D303,0)/(VLOOKUP(IL$276,UI!$A$12:$O$51,VLOOKUP(IL$279,$B$276:$C$278,2,0),0)/1000)))),"")</f>
        <v/>
      </c>
    </row>
    <row r="304" spans="2:246">
      <c r="B304" s="74">
        <v>24</v>
      </c>
      <c r="C304" s="74">
        <f t="shared" si="191"/>
        <v>9</v>
      </c>
      <c r="D304" s="163">
        <f>MOD(B304,3)+'Container Panel'!$Q$38</f>
        <v>16</v>
      </c>
      <c r="E304" s="143" t="str">
        <f t="shared" si="192"/>
        <v>EU6423</v>
      </c>
      <c r="F304" s="144" t="s">
        <v>75</v>
      </c>
      <c r="G304" s="145">
        <f>IFERROR(TRUNC(VLOOKUP($E304,'Container Panel'!$B$41:$Z$100,$D304,0)/(VLOOKUP(G$276,UI!$A$12:$O$51,VLOOKUP(G$277,$B$276:$C$278,2,0),0)/1000)),"")</f>
        <v>3</v>
      </c>
      <c r="H304" s="145">
        <f>IFERROR(TRUNC(VLOOKUP($E304,'Container Panel'!$B$41:$Z$100,$D304,0)/(VLOOKUP(H$276,UI!$A$12:$O$51,VLOOKUP(H$277,$B$276:$C$278,2,0),0)/1000)),"")</f>
        <v>3</v>
      </c>
      <c r="I304" s="145">
        <f>IFERROR(TRUNC(VLOOKUP($E304,'Container Panel'!$B$41:$Z$100,$D304,0)/(VLOOKUP(I$276,UI!$A$12:$O$51,VLOOKUP(I$277,$B$276:$C$278,2,0),0)/1000)),"")</f>
        <v>9</v>
      </c>
      <c r="J304" s="145">
        <f>IFERROR(TRUNC(VLOOKUP($E304,'Container Panel'!$B$41:$Z$100,$D304,0)/(VLOOKUP(J$276,UI!$A$12:$O$51,VLOOKUP(J$277,$B$276:$C$278,2,0),0)/1000)),"")</f>
        <v>9</v>
      </c>
      <c r="K304" s="145">
        <f>IFERROR(TRUNC(VLOOKUP($E304,'Container Panel'!$B$41:$Z$100,$D304,0)/(VLOOKUP(K$276,UI!$A$12:$O$51,VLOOKUP(K$277,$B$276:$C$278,2,0),0)/1000)),"")</f>
        <v>4</v>
      </c>
      <c r="L304" s="145">
        <f>IFERROR(TRUNC(VLOOKUP($E304,'Container Panel'!$B$41:$Z$100,$D304,0)/(VLOOKUP(L$276,UI!$A$12:$O$51,VLOOKUP(L$277,$B$276:$C$278,2,0),0)/1000)),"")</f>
        <v>4</v>
      </c>
      <c r="M304" s="145">
        <f>IFERROR(TRUNC(VLOOKUP($E304,'Container Panel'!$B$41:$Z$100,$D304,0)/(VLOOKUP(M$276,UI!$A$12:$O$51,VLOOKUP(M$277,$B$276:$C$278,2,0),0)/1000)),"")</f>
        <v>2</v>
      </c>
      <c r="N304" s="145">
        <f>IFERROR(TRUNC(VLOOKUP($E304,'Container Panel'!$B$41:$Z$100,$D304,0)/(VLOOKUP(N$276,UI!$A$12:$O$51,VLOOKUP(N$277,$B$276:$C$278,2,0),0)/1000)),"")</f>
        <v>2</v>
      </c>
      <c r="O304" s="145">
        <f>IFERROR(TRUNC(VLOOKUP($E304,'Container Panel'!$B$41:$Z$100,$D304,0)/(VLOOKUP(O$276,UI!$A$12:$O$51,VLOOKUP(O$277,$B$276:$C$278,2,0),0)/1000)),"")</f>
        <v>2</v>
      </c>
      <c r="P304" s="145">
        <f>IFERROR(TRUNC(VLOOKUP($E304,'Container Panel'!$B$41:$Z$100,$D304,0)/(VLOOKUP(P$276,UI!$A$12:$O$51,VLOOKUP(P$277,$B$276:$C$278,2,0),0)/1000)),"")</f>
        <v>2</v>
      </c>
      <c r="Q304" s="145">
        <f>IFERROR(TRUNC(VLOOKUP($E304,'Container Panel'!$B$41:$Z$100,$D304,0)/(VLOOKUP(Q$276,UI!$A$12:$O$51,VLOOKUP(Q$277,$B$276:$C$278,2,0),0)/1000)),"")</f>
        <v>7</v>
      </c>
      <c r="R304" s="145">
        <f>IFERROR(TRUNC(VLOOKUP($E304,'Container Panel'!$B$41:$Z$100,$D304,0)/(VLOOKUP(R$276,UI!$A$12:$O$51,VLOOKUP(R$277,$B$276:$C$278,2,0),0)/1000)),"")</f>
        <v>7</v>
      </c>
      <c r="S304" s="145" t="str">
        <f>IFERROR(TRUNC(VLOOKUP($E304,'Container Panel'!$B$41:$Z$100,$D304,0)/(VLOOKUP(S$276,UI!$A$12:$O$51,VLOOKUP(S$277,$B$276:$C$278,2,0),0)/1000)),"")</f>
        <v/>
      </c>
      <c r="T304" s="145" t="str">
        <f>IFERROR(TRUNC(VLOOKUP($E304,'Container Panel'!$B$41:$Z$100,$D304,0)/(VLOOKUP(T$276,UI!$A$12:$O$51,VLOOKUP(T$277,$B$276:$C$278,2,0),0)/1000)),"")</f>
        <v/>
      </c>
      <c r="U304" s="145" t="str">
        <f>IFERROR(TRUNC(VLOOKUP($E304,'Container Panel'!$B$41:$Z$100,$D304,0)/(VLOOKUP(U$276,UI!$A$12:$O$51,VLOOKUP(U$277,$B$276:$C$278,2,0),0)/1000)),"")</f>
        <v/>
      </c>
      <c r="V304" s="145" t="str">
        <f>IFERROR(TRUNC(VLOOKUP($E304,'Container Panel'!$B$41:$Z$100,$D304,0)/(VLOOKUP(V$276,UI!$A$12:$O$51,VLOOKUP(V$277,$B$276:$C$278,2,0),0)/1000)),"")</f>
        <v/>
      </c>
      <c r="W304" s="145" t="str">
        <f>IFERROR(TRUNC(VLOOKUP($E304,'Container Panel'!$B$41:$Z$100,$D304,0)/(VLOOKUP(W$276,UI!$A$12:$O$51,VLOOKUP(W$277,$B$276:$C$278,2,0),0)/1000)),"")</f>
        <v/>
      </c>
      <c r="X304" s="145" t="str">
        <f>IFERROR(TRUNC(VLOOKUP($E304,'Container Panel'!$B$41:$Z$100,$D304,0)/(VLOOKUP(X$276,UI!$A$12:$O$51,VLOOKUP(X$277,$B$276:$C$278,2,0),0)/1000)),"")</f>
        <v/>
      </c>
      <c r="Y304" s="145" t="str">
        <f>IFERROR(TRUNC(VLOOKUP($E304,'Container Panel'!$B$41:$Z$100,$D304,0)/(VLOOKUP(Y$276,UI!$A$12:$O$51,VLOOKUP(Y$277,$B$276:$C$278,2,0),0)/1000)),"")</f>
        <v/>
      </c>
      <c r="Z304" s="145" t="str">
        <f>IFERROR(TRUNC(VLOOKUP($E304,'Container Panel'!$B$41:$Z$100,$D304,0)/(VLOOKUP(Z$276,UI!$A$12:$O$51,VLOOKUP(Z$277,$B$276:$C$278,2,0),0)/1000)),"")</f>
        <v/>
      </c>
      <c r="AA304" s="145" t="str">
        <f>IFERROR(TRUNC(VLOOKUP($E304,'Container Panel'!$B$41:$Z$100,$D304,0)/(VLOOKUP(AA$276,UI!$A$12:$O$51,VLOOKUP(AA$277,$B$276:$C$278,2,0),0)/1000)),"")</f>
        <v/>
      </c>
      <c r="AB304" s="145" t="str">
        <f>IFERROR(TRUNC(VLOOKUP($E304,'Container Panel'!$B$41:$Z$100,$D304,0)/(VLOOKUP(AB$276,UI!$A$12:$O$51,VLOOKUP(AB$277,$B$276:$C$278,2,0),0)/1000)),"")</f>
        <v/>
      </c>
      <c r="AC304" s="145" t="str">
        <f>IFERROR(TRUNC(VLOOKUP($E304,'Container Panel'!$B$41:$Z$100,$D304,0)/(VLOOKUP(AC$276,UI!$A$12:$O$51,VLOOKUP(AC$277,$B$276:$C$278,2,0),0)/1000)),"")</f>
        <v/>
      </c>
      <c r="AD304" s="145" t="str">
        <f>IFERROR(TRUNC(VLOOKUP($E304,'Container Panel'!$B$41:$Z$100,$D304,0)/(VLOOKUP(AD$276,UI!$A$12:$O$51,VLOOKUP(AD$277,$B$276:$C$278,2,0),0)/1000)),"")</f>
        <v/>
      </c>
      <c r="AE304" s="145" t="str">
        <f>IFERROR(TRUNC(VLOOKUP($E304,'Container Panel'!$B$41:$Z$100,$D304,0)/(VLOOKUP(AE$276,UI!$A$12:$O$51,VLOOKUP(AE$277,$B$276:$C$278,2,0),0)/1000)),"")</f>
        <v/>
      </c>
      <c r="AF304" s="145" t="str">
        <f>IFERROR(TRUNC(VLOOKUP($E304,'Container Panel'!$B$41:$Z$100,$D304,0)/(VLOOKUP(AF$276,UI!$A$12:$O$51,VLOOKUP(AF$277,$B$276:$C$278,2,0),0)/1000)),"")</f>
        <v/>
      </c>
      <c r="AG304" s="145" t="str">
        <f>IFERROR(TRUNC(VLOOKUP($E304,'Container Panel'!$B$41:$Z$100,$D304,0)/(VLOOKUP(AG$276,UI!$A$12:$O$51,VLOOKUP(AG$277,$B$276:$C$278,2,0),0)/1000)),"")</f>
        <v/>
      </c>
      <c r="AH304" s="145" t="str">
        <f>IFERROR(TRUNC(VLOOKUP($E304,'Container Panel'!$B$41:$Z$100,$D304,0)/(VLOOKUP(AH$276,UI!$A$12:$O$51,VLOOKUP(AH$277,$B$276:$C$278,2,0),0)/1000)),"")</f>
        <v/>
      </c>
      <c r="AI304" s="145" t="str">
        <f>IFERROR(TRUNC(VLOOKUP($E304,'Container Panel'!$B$41:$Z$100,$D304,0)/(VLOOKUP(AI$276,UI!$A$12:$O$51,VLOOKUP(AI$277,$B$276:$C$278,2,0),0)/1000)),"")</f>
        <v/>
      </c>
      <c r="AJ304" s="145" t="str">
        <f>IFERROR(TRUNC(VLOOKUP($E304,'Container Panel'!$B$41:$Z$100,$D304,0)/(VLOOKUP(AJ$276,UI!$A$12:$O$51,VLOOKUP(AJ$277,$B$276:$C$278,2,0),0)/1000)),"")</f>
        <v/>
      </c>
      <c r="AK304" s="145" t="str">
        <f>IFERROR(TRUNC(VLOOKUP($E304,'Container Panel'!$B$41:$Z$100,$D304,0)/(VLOOKUP(AK$276,UI!$A$12:$O$51,VLOOKUP(AK$277,$B$276:$C$278,2,0),0)/1000)),"")</f>
        <v/>
      </c>
      <c r="AL304" s="145" t="str">
        <f>IFERROR(TRUNC(VLOOKUP($E304,'Container Panel'!$B$41:$Z$100,$D304,0)/(VLOOKUP(AL$276,UI!$A$12:$O$51,VLOOKUP(AL$277,$B$276:$C$278,2,0),0)/1000)),"")</f>
        <v/>
      </c>
      <c r="AM304" s="145" t="str">
        <f>IFERROR(TRUNC(VLOOKUP($E304,'Container Panel'!$B$41:$Z$100,$D304,0)/(VLOOKUP(AM$276,UI!$A$12:$O$51,VLOOKUP(AM$277,$B$276:$C$278,2,0),0)/1000)),"")</f>
        <v/>
      </c>
      <c r="AN304" s="145" t="str">
        <f>IFERROR(TRUNC(VLOOKUP($E304,'Container Panel'!$B$41:$Z$100,$D304,0)/(VLOOKUP(AN$276,UI!$A$12:$O$51,VLOOKUP(AN$277,$B$276:$C$278,2,0),0)/1000)),"")</f>
        <v/>
      </c>
      <c r="AO304" s="145" t="str">
        <f>IFERROR(TRUNC(VLOOKUP($E304,'Container Panel'!$B$41:$Z$100,$D304,0)/(VLOOKUP(AO$276,UI!$A$12:$O$51,VLOOKUP(AO$277,$B$276:$C$278,2,0),0)/1000)),"")</f>
        <v/>
      </c>
      <c r="AP304" s="145" t="str">
        <f>IFERROR(TRUNC(VLOOKUP($E304,'Container Panel'!$B$41:$Z$100,$D304,0)/(VLOOKUP(AP$276,UI!$A$12:$O$51,VLOOKUP(AP$277,$B$276:$C$278,2,0),0)/1000)),"")</f>
        <v/>
      </c>
      <c r="AQ304" s="145" t="str">
        <f>IFERROR(TRUNC(VLOOKUP($E304,'Container Panel'!$B$41:$Z$100,$D304,0)/(VLOOKUP(AQ$276,UI!$A$12:$O$51,VLOOKUP(AQ$277,$B$276:$C$278,2,0),0)/1000)),"")</f>
        <v/>
      </c>
      <c r="AR304" s="145" t="str">
        <f>IFERROR(TRUNC(VLOOKUP($E304,'Container Panel'!$B$41:$Z$100,$D304,0)/(VLOOKUP(AR$276,UI!$A$12:$O$51,VLOOKUP(AR$277,$B$276:$C$278,2,0),0)/1000)),"")</f>
        <v/>
      </c>
      <c r="AS304" s="145" t="str">
        <f>IFERROR(TRUNC(VLOOKUP($E304,'Container Panel'!$B$41:$Z$100,$D304,0)/(VLOOKUP(AS$276,UI!$A$12:$O$51,VLOOKUP(AS$277,$B$276:$C$278,2,0),0)/1000)),"")</f>
        <v/>
      </c>
      <c r="AT304" s="145" t="str">
        <f>IFERROR(TRUNC(VLOOKUP($E304,'Container Panel'!$B$41:$Z$100,$D304,0)/(VLOOKUP(AT$276,UI!$A$12:$O$51,VLOOKUP(AT$277,$B$276:$C$278,2,0),0)/1000)),"")</f>
        <v/>
      </c>
      <c r="AU304" s="145" t="str">
        <f>IFERROR(TRUNC(VLOOKUP($E304,'Container Panel'!$B$41:$Z$100,$D304,0)/(VLOOKUP(AU$276,UI!$A$12:$O$51,VLOOKUP(AU$277,$B$276:$C$278,2,0),0)/1000)),"")</f>
        <v/>
      </c>
      <c r="AV304" s="145" t="str">
        <f>IFERROR(TRUNC(VLOOKUP($E304,'Container Panel'!$B$41:$Z$100,$D304,0)/(VLOOKUP(AV$276,UI!$A$12:$O$51,VLOOKUP(AV$277,$B$276:$C$278,2,0),0)/1000)),"")</f>
        <v/>
      </c>
      <c r="AW304" s="145" t="str">
        <f>IFERROR(TRUNC(VLOOKUP($E304,'Container Panel'!$B$41:$Z$100,$D304,0)/(VLOOKUP(AW$276,UI!$A$12:$O$51,VLOOKUP(AW$277,$B$276:$C$278,2,0),0)/1000)),"")</f>
        <v/>
      </c>
      <c r="AX304" s="145" t="str">
        <f>IFERROR(TRUNC(VLOOKUP($E304,'Container Panel'!$B$41:$Z$100,$D304,0)/(VLOOKUP(AX$276,UI!$A$12:$O$51,VLOOKUP(AX$277,$B$276:$C$278,2,0),0)/1000)),"")</f>
        <v/>
      </c>
      <c r="AY304" s="145" t="str">
        <f>IFERROR(TRUNC(VLOOKUP($E304,'Container Panel'!$B$41:$Z$100,$D304,0)/(VLOOKUP(AY$276,UI!$A$12:$O$51,VLOOKUP(AY$277,$B$276:$C$278,2,0),0)/1000)),"")</f>
        <v/>
      </c>
      <c r="AZ304" s="145" t="str">
        <f>IFERROR(TRUNC(VLOOKUP($E304,'Container Panel'!$B$41:$Z$100,$D304,0)/(VLOOKUP(AZ$276,UI!$A$12:$O$51,VLOOKUP(AZ$277,$B$276:$C$278,2,0),0)/1000)),"")</f>
        <v/>
      </c>
      <c r="BA304" s="145" t="str">
        <f>IFERROR(TRUNC(VLOOKUP($E304,'Container Panel'!$B$41:$Z$100,$D304,0)/(VLOOKUP(BA$276,UI!$A$12:$O$51,VLOOKUP(BA$277,$B$276:$C$278,2,0),0)/1000)),"")</f>
        <v/>
      </c>
      <c r="BB304" s="145" t="str">
        <f>IFERROR(TRUNC(VLOOKUP($E304,'Container Panel'!$B$41:$Z$100,$D304,0)/(VLOOKUP(BB$276,UI!$A$12:$O$51,VLOOKUP(BB$277,$B$276:$C$278,2,0),0)/1000)),"")</f>
        <v/>
      </c>
      <c r="BC304" s="145" t="str">
        <f>IFERROR(TRUNC(VLOOKUP($E304,'Container Panel'!$B$41:$Z$100,$D304,0)/(VLOOKUP(BC$276,UI!$A$12:$O$51,VLOOKUP(BC$277,$B$276:$C$278,2,0),0)/1000)),"")</f>
        <v/>
      </c>
      <c r="BD304" s="145" t="str">
        <f>IFERROR(TRUNC(VLOOKUP($E304,'Container Panel'!$B$41:$Z$100,$D304,0)/(VLOOKUP(BD$276,UI!$A$12:$O$51,VLOOKUP(BD$277,$B$276:$C$278,2,0),0)/1000)),"")</f>
        <v/>
      </c>
      <c r="BE304" s="145" t="str">
        <f>IFERROR(TRUNC(VLOOKUP($E304,'Container Panel'!$B$41:$Z$100,$D304,0)/(VLOOKUP(BE$276,UI!$A$12:$O$51,VLOOKUP(BE$277,$B$276:$C$278,2,0),0)/1000)),"")</f>
        <v/>
      </c>
      <c r="BF304" s="145" t="str">
        <f>IFERROR(TRUNC(VLOOKUP($E304,'Container Panel'!$B$41:$Z$100,$D304,0)/(VLOOKUP(BF$276,UI!$A$12:$O$51,VLOOKUP(BF$277,$B$276:$C$278,2,0),0)/1000)),"")</f>
        <v/>
      </c>
      <c r="BG304" s="145" t="str">
        <f>IFERROR(TRUNC(VLOOKUP($E304,'Container Panel'!$B$41:$Z$100,$D304,0)/(VLOOKUP(BG$276,UI!$A$12:$O$51,VLOOKUP(BG$277,$B$276:$C$278,2,0),0)/1000)),"")</f>
        <v/>
      </c>
      <c r="BH304" s="145" t="str">
        <f>IFERROR(TRUNC(VLOOKUP($E304,'Container Panel'!$B$41:$Z$100,$D304,0)/(VLOOKUP(BH$276,UI!$A$12:$O$51,VLOOKUP(BH$277,$B$276:$C$278,2,0),0)/1000)),"")</f>
        <v/>
      </c>
      <c r="BI304" s="145" t="str">
        <f>IFERROR(TRUNC(VLOOKUP($E304,'Container Panel'!$B$41:$Z$100,$D304,0)/(VLOOKUP(BI$276,UI!$A$12:$O$51,VLOOKUP(BI$277,$B$276:$C$278,2,0),0)/1000)),"")</f>
        <v/>
      </c>
      <c r="BJ304" s="145" t="str">
        <f>IFERROR(TRUNC(VLOOKUP($E304,'Container Panel'!$B$41:$Z$100,$D304,0)/(VLOOKUP(BJ$276,UI!$A$12:$O$51,VLOOKUP(BJ$277,$B$276:$C$278,2,0),0)/1000)),"")</f>
        <v/>
      </c>
      <c r="BK304" s="145" t="str">
        <f>IFERROR(TRUNC(VLOOKUP($E304,'Container Panel'!$B$41:$Z$100,$D304,0)/(VLOOKUP(BK$276,UI!$A$12:$O$51,VLOOKUP(BK$277,$B$276:$C$278,2,0),0)/1000)),"")</f>
        <v/>
      </c>
      <c r="BL304" s="145" t="str">
        <f>IFERROR(TRUNC(VLOOKUP($E304,'Container Panel'!$B$41:$Z$100,$D304,0)/(VLOOKUP(BL$276,UI!$A$12:$O$51,VLOOKUP(BL$277,$B$276:$C$278,2,0),0)/1000)),"")</f>
        <v/>
      </c>
      <c r="BM304" s="145" t="str">
        <f>IFERROR(TRUNC(VLOOKUP($E304,'Container Panel'!$B$41:$Z$100,$D304,0)/(VLOOKUP(BM$276,UI!$A$12:$O$51,VLOOKUP(BM$277,$B$276:$C$278,2,0),0)/1000)),"")</f>
        <v/>
      </c>
      <c r="BN304" s="145" t="str">
        <f>IFERROR(TRUNC(VLOOKUP($E304,'Container Panel'!$B$41:$Z$100,$D304,0)/(VLOOKUP(BN$276,UI!$A$12:$O$51,VLOOKUP(BN$277,$B$276:$C$278,2,0),0)/1000)),"")</f>
        <v/>
      </c>
      <c r="BO304" s="145" t="str">
        <f>IFERROR(TRUNC(VLOOKUP($E304,'Container Panel'!$B$41:$Z$100,$D304,0)/(VLOOKUP(BO$276,UI!$A$12:$O$51,VLOOKUP(BO$277,$B$276:$C$278,2,0),0)/1000)),"")</f>
        <v/>
      </c>
      <c r="BP304" s="145" t="str">
        <f>IFERROR(TRUNC(VLOOKUP($E304,'Container Panel'!$B$41:$Z$100,$D304,0)/(VLOOKUP(BP$276,UI!$A$12:$O$51,VLOOKUP(BP$277,$B$276:$C$278,2,0),0)/1000)),"")</f>
        <v/>
      </c>
      <c r="BQ304" s="145" t="str">
        <f>IFERROR(TRUNC(VLOOKUP($E304,'Container Panel'!$B$41:$Z$100,$D304,0)/(VLOOKUP(BQ$276,UI!$A$12:$O$51,VLOOKUP(BQ$277,$B$276:$C$278,2,0),0)/1000)),"")</f>
        <v/>
      </c>
      <c r="BR304" s="145" t="str">
        <f>IFERROR(TRUNC(VLOOKUP($E304,'Container Panel'!$B$41:$Z$100,$D304,0)/(VLOOKUP(BR$276,UI!$A$12:$O$51,VLOOKUP(BR$277,$B$276:$C$278,2,0),0)/1000)),"")</f>
        <v/>
      </c>
      <c r="BS304" s="145" t="str">
        <f>IFERROR(TRUNC(VLOOKUP($E304,'Container Panel'!$B$41:$Z$100,$D304,0)/(VLOOKUP(BS$276,UI!$A$12:$O$51,VLOOKUP(BS$277,$B$276:$C$278,2,0),0)/1000)),"")</f>
        <v/>
      </c>
      <c r="BT304" s="145" t="str">
        <f>IFERROR(TRUNC(VLOOKUP($E304,'Container Panel'!$B$41:$Z$100,$D304,0)/(VLOOKUP(BT$276,UI!$A$12:$O$51,VLOOKUP(BT$277,$B$276:$C$278,2,0),0)/1000)),"")</f>
        <v/>
      </c>
      <c r="BU304" s="145" t="str">
        <f>IFERROR(TRUNC(VLOOKUP($E304,'Container Panel'!$B$41:$Z$100,$D304,0)/(VLOOKUP(BU$276,UI!$A$12:$O$51,VLOOKUP(BU$277,$B$276:$C$278,2,0),0)/1000)),"")</f>
        <v/>
      </c>
      <c r="BV304" s="145" t="str">
        <f>IFERROR(TRUNC(VLOOKUP($E304,'Container Panel'!$B$41:$Z$100,$D304,0)/(VLOOKUP(BV$276,UI!$A$12:$O$51,VLOOKUP(BV$277,$B$276:$C$278,2,0),0)/1000)),"")</f>
        <v/>
      </c>
      <c r="BW304" s="145" t="str">
        <f>IFERROR(TRUNC(VLOOKUP($E304,'Container Panel'!$B$41:$Z$100,$D304,0)/(VLOOKUP(BW$276,UI!$A$12:$O$51,VLOOKUP(BW$277,$B$276:$C$278,2,0),0)/1000)),"")</f>
        <v/>
      </c>
      <c r="BX304" s="145" t="str">
        <f>IFERROR(TRUNC(VLOOKUP($E304,'Container Panel'!$B$41:$Z$100,$D304,0)/(VLOOKUP(BX$276,UI!$A$12:$O$51,VLOOKUP(BX$277,$B$276:$C$278,2,0),0)/1000)),"")</f>
        <v/>
      </c>
      <c r="BY304" s="145" t="str">
        <f>IFERROR(TRUNC(VLOOKUP($E304,'Container Panel'!$B$41:$Z$100,$D304,0)/(VLOOKUP(BY$276,UI!$A$12:$O$51,VLOOKUP(BY$277,$B$276:$C$278,2,0),0)/1000)),"")</f>
        <v/>
      </c>
      <c r="BZ304" s="145" t="str">
        <f>IFERROR(TRUNC(VLOOKUP($E304,'Container Panel'!$B$41:$Z$100,$D304,0)/(VLOOKUP(BZ$276,UI!$A$12:$O$51,VLOOKUP(BZ$277,$B$276:$C$278,2,0),0)/1000)),"")</f>
        <v/>
      </c>
      <c r="CA304" s="145" t="str">
        <f>IFERROR(TRUNC(VLOOKUP($E304,'Container Panel'!$B$41:$Z$100,$D304,0)/(VLOOKUP(CA$276,UI!$A$12:$O$51,VLOOKUP(CA$277,$B$276:$C$278,2,0),0)/1000)),"")</f>
        <v/>
      </c>
      <c r="CB304" s="145" t="str">
        <f>IFERROR(TRUNC(VLOOKUP($E304,'Container Panel'!$B$41:$Z$100,$D304,0)/(VLOOKUP(CB$276,UI!$A$12:$O$51,VLOOKUP(CB$277,$B$276:$C$278,2,0),0)/1000)),"")</f>
        <v/>
      </c>
      <c r="CC304" s="145" t="str">
        <f>IFERROR(TRUNC(VLOOKUP($E304,'Container Panel'!$B$41:$Z$100,$D304,0)/(VLOOKUP(CC$276,UI!$A$12:$O$51,VLOOKUP(CC$277,$B$276:$C$278,2,0),0)/1000)),"")</f>
        <v/>
      </c>
      <c r="CD304" s="145" t="str">
        <f>IFERROR(TRUNC(VLOOKUP($E304,'Container Panel'!$B$41:$Z$100,$D304,0)/(VLOOKUP(CD$276,UI!$A$12:$O$51,VLOOKUP(CD$277,$B$276:$C$278,2,0),0)/1000)),"")</f>
        <v/>
      </c>
      <c r="CE304" s="145" t="str">
        <f>IFERROR(TRUNC(VLOOKUP($E304,'Container Panel'!$B$41:$Z$100,$D304,0)/(VLOOKUP(CE$276,UI!$A$12:$O$51,VLOOKUP(CE$277,$B$276:$C$278,2,0),0)/1000)),"")</f>
        <v/>
      </c>
      <c r="CF304" s="145" t="str">
        <f>IFERROR(TRUNC(VLOOKUP($E304,'Container Panel'!$B$41:$Z$100,$D304,0)/(VLOOKUP(CF$276,UI!$A$12:$O$51,VLOOKUP(CF$277,$B$276:$C$278,2,0),0)/1000)),"")</f>
        <v/>
      </c>
      <c r="CG304" s="145" t="str">
        <f>IFERROR(TRUNC(VLOOKUP($E304,'Container Panel'!$B$41:$Z$100,$D304,0)/(VLOOKUP(CG$276,UI!$A$12:$O$51,VLOOKUP(CG$277,$B$276:$C$278,2,0),0)/1000)),"")</f>
        <v/>
      </c>
      <c r="CH304" s="145" t="str">
        <f>IFERROR(TRUNC(VLOOKUP($E304,'Container Panel'!$B$41:$Z$100,$D304,0)/(VLOOKUP(CH$276,UI!$A$12:$O$51,VLOOKUP(CH$277,$B$276:$C$278,2,0),0)/1000)),"")</f>
        <v/>
      </c>
      <c r="CI304" s="145" t="str">
        <f>IFERROR(TRUNC(VLOOKUP($E304,'Container Panel'!$B$41:$Z$100,$D304,0)/(VLOOKUP(CI$276,UI!$A$12:$O$51,VLOOKUP(CI$277,$B$276:$C$278,2,0),0)/1000)),"")</f>
        <v/>
      </c>
      <c r="CJ304" s="145" t="str">
        <f>IFERROR(TRUNC(VLOOKUP($E304,'Container Panel'!$B$41:$Z$100,$D304,0)/(VLOOKUP(CJ$276,UI!$A$12:$O$51,VLOOKUP(CJ$277,$B$276:$C$278,2,0),0)/1000)),"")</f>
        <v/>
      </c>
      <c r="CK304" s="145" t="str">
        <f>IFERROR(TRUNC(VLOOKUP($E304,'Container Panel'!$B$41:$Z$100,$D304,0)/(VLOOKUP(CK$276,UI!$A$12:$O$51,VLOOKUP(CK$277,$B$276:$C$278,2,0),0)/1000)),"")</f>
        <v/>
      </c>
      <c r="CL304" s="145" t="str">
        <f>IFERROR(TRUNC(VLOOKUP($E304,'Container Panel'!$B$41:$Z$100,$D304,0)/(VLOOKUP(CL$276,UI!$A$12:$O$51,VLOOKUP(CL$277,$B$276:$C$278,2,0),0)/1000)),"")</f>
        <v/>
      </c>
      <c r="CM304" s="145" t="str">
        <f>IFERROR(TRUNC(VLOOKUP($E304,'Container Panel'!$B$41:$Z$100,$D304,0)/(VLOOKUP(CM$276,UI!$A$12:$O$51,VLOOKUP(CM$277,$B$276:$C$278,2,0),0)/1000)),"")</f>
        <v/>
      </c>
      <c r="CN304" s="145" t="str">
        <f>IFERROR(TRUNC(VLOOKUP($E304,'Container Panel'!$B$41:$Z$100,$D304,0)/(VLOOKUP(CN$276,UI!$A$12:$O$51,VLOOKUP(CN$277,$B$276:$C$278,2,0),0)/1000)),"")</f>
        <v/>
      </c>
      <c r="CO304" s="145" t="str">
        <f>IFERROR(TRUNC(VLOOKUP($E304,'Container Panel'!$B$41:$Z$100,$D304,0)/(VLOOKUP(CO$276,UI!$A$12:$O$51,VLOOKUP(CO$277,$B$276:$C$278,2,0),0)/1000)),"")</f>
        <v/>
      </c>
      <c r="CP304" s="145" t="str">
        <f>IFERROR(TRUNC(VLOOKUP($E304,'Container Panel'!$B$41:$Z$100,$D304,0)/(VLOOKUP(CP$276,UI!$A$12:$O$51,VLOOKUP(CP$277,$B$276:$C$278,2,0),0)/1000)),"")</f>
        <v/>
      </c>
      <c r="CQ304" s="145" t="str">
        <f>IFERROR(TRUNC(VLOOKUP($E304,'Container Panel'!$B$41:$Z$100,$D304,0)/(VLOOKUP(CQ$276,UI!$A$12:$O$51,VLOOKUP(CQ$277,$B$276:$C$278,2,0),0)/1000)),"")</f>
        <v/>
      </c>
      <c r="CR304" s="145" t="str">
        <f>IFERROR(TRUNC(VLOOKUP($E304,'Container Panel'!$B$41:$Z$100,$D304,0)/(VLOOKUP(CR$276,UI!$A$12:$O$51,VLOOKUP(CR$277,$B$276:$C$278,2,0),0)/1000)),"")</f>
        <v/>
      </c>
      <c r="CS304" s="145" t="str">
        <f>IFERROR(TRUNC(VLOOKUP($E304,'Container Panel'!$B$41:$Z$100,$D304,0)/(VLOOKUP(CS$276,UI!$A$12:$O$51,VLOOKUP(CS$277,$B$276:$C$278,2,0),0)/1000)),"")</f>
        <v/>
      </c>
      <c r="CT304" s="145" t="str">
        <f>IFERROR(TRUNC(VLOOKUP($E304,'Container Panel'!$B$41:$Z$100,$D304,0)/(VLOOKUP(CT$276,UI!$A$12:$O$51,VLOOKUP(CT$277,$B$276:$C$278,2,0),0)/1000)),"")</f>
        <v/>
      </c>
      <c r="CU304" s="145" t="str">
        <f>IFERROR(TRUNC(VLOOKUP($E304,'Container Panel'!$B$41:$Z$100,$D304,0)/(VLOOKUP(CU$276,UI!$A$12:$O$51,VLOOKUP(CU$277,$B$276:$C$278,2,0),0)/1000)),"")</f>
        <v/>
      </c>
      <c r="CV304" s="145" t="str">
        <f>IFERROR(TRUNC(VLOOKUP($E304,'Container Panel'!$B$41:$Z$100,$D304,0)/(VLOOKUP(CV$276,UI!$A$12:$O$51,VLOOKUP(CV$277,$B$276:$C$278,2,0),0)/1000)),"")</f>
        <v/>
      </c>
      <c r="CW304" s="145" t="str">
        <f>IFERROR(TRUNC(VLOOKUP($E304,'Container Panel'!$B$41:$Z$100,$D304,0)/(VLOOKUP(CW$276,UI!$A$12:$O$51,VLOOKUP(CW$277,$B$276:$C$278,2,0),0)/1000)),"")</f>
        <v/>
      </c>
      <c r="CX304" s="145" t="str">
        <f>IFERROR(TRUNC(VLOOKUP($E304,'Container Panel'!$B$41:$Z$100,$D304,0)/(VLOOKUP(CX$276,UI!$A$12:$O$51,VLOOKUP(CX$277,$B$276:$C$278,2,0),0)/1000)),"")</f>
        <v/>
      </c>
      <c r="CY304" s="145" t="str">
        <f>IFERROR(TRUNC(VLOOKUP($E304,'Container Panel'!$B$41:$Z$100,$D304,0)/(VLOOKUP(CY$276,UI!$A$12:$O$51,VLOOKUP(CY$277,$B$276:$C$278,2,0),0)/1000)),"")</f>
        <v/>
      </c>
      <c r="CZ304" s="145" t="str">
        <f>IFERROR(TRUNC(VLOOKUP($E304,'Container Panel'!$B$41:$Z$100,$D304,0)/(VLOOKUP(CZ$276,UI!$A$12:$O$51,VLOOKUP(CZ$277,$B$276:$C$278,2,0),0)/1000)),"")</f>
        <v/>
      </c>
      <c r="DA304" s="145" t="str">
        <f>IFERROR(TRUNC(VLOOKUP($E304,'Container Panel'!$B$41:$Z$100,$D304,0)/(VLOOKUP(DA$276,UI!$A$12:$O$51,VLOOKUP(DA$277,$B$276:$C$278,2,0),0)/1000)),"")</f>
        <v/>
      </c>
      <c r="DB304" s="145" t="str">
        <f>IFERROR(TRUNC(VLOOKUP($E304,'Container Panel'!$B$41:$Z$100,$D304,0)/(VLOOKUP(DB$276,UI!$A$12:$O$51,VLOOKUP(DB$277,$B$276:$C$278,2,0),0)/1000)),"")</f>
        <v/>
      </c>
      <c r="DC304" s="145" t="str">
        <f>IFERROR(TRUNC(VLOOKUP($E304,'Container Panel'!$B$41:$Z$100,$D304,0)/(VLOOKUP(DC$276,UI!$A$12:$O$51,VLOOKUP(DC$277,$B$276:$C$278,2,0),0)/1000)),"")</f>
        <v/>
      </c>
      <c r="DD304" s="145" t="str">
        <f>IFERROR(TRUNC(VLOOKUP($E304,'Container Panel'!$B$41:$Z$100,$D304,0)/(VLOOKUP(DD$276,UI!$A$12:$O$51,VLOOKUP(DD$277,$B$276:$C$278,2,0),0)/1000)),"")</f>
        <v/>
      </c>
      <c r="DE304" s="145" t="str">
        <f>IFERROR(TRUNC(VLOOKUP($E304,'Container Panel'!$B$41:$Z$100,$D304,0)/(VLOOKUP(DE$276,UI!$A$12:$O$51,VLOOKUP(DE$277,$B$276:$C$278,2,0),0)/1000)),"")</f>
        <v/>
      </c>
      <c r="DF304" s="145" t="str">
        <f>IFERROR(TRUNC(VLOOKUP($E304,'Container Panel'!$B$41:$Z$100,$D304,0)/(VLOOKUP(DF$276,UI!$A$12:$O$51,VLOOKUP(DF$277,$B$276:$C$278,2,0),0)/1000)),"")</f>
        <v/>
      </c>
      <c r="DG304" s="145" t="str">
        <f>IFERROR(TRUNC(VLOOKUP($E304,'Container Panel'!$B$41:$Z$100,$D304,0)/(VLOOKUP(DG$276,UI!$A$12:$O$51,VLOOKUP(DG$277,$B$276:$C$278,2,0),0)/1000)),"")</f>
        <v/>
      </c>
      <c r="DH304" s="145" t="str">
        <f>IFERROR(TRUNC(VLOOKUP($E304,'Container Panel'!$B$41:$Z$100,$D304,0)/(VLOOKUP(DH$276,UI!$A$12:$O$51,VLOOKUP(DH$277,$B$276:$C$278,2,0),0)/1000)),"")</f>
        <v/>
      </c>
      <c r="DI304" s="145" t="str">
        <f>IFERROR(TRUNC(VLOOKUP($E304,'Container Panel'!$B$41:$Z$100,$D304,0)/(VLOOKUP(DI$276,UI!$A$12:$O$51,VLOOKUP(DI$277,$B$276:$C$278,2,0),0)/1000)),"")</f>
        <v/>
      </c>
      <c r="DJ304" s="145" t="str">
        <f>IFERROR(TRUNC(VLOOKUP($E304,'Container Panel'!$B$41:$Z$100,$D304,0)/(VLOOKUP(DJ$276,UI!$A$12:$O$51,VLOOKUP(DJ$277,$B$276:$C$278,2,0),0)/1000)),"")</f>
        <v/>
      </c>
      <c r="DK304" s="145" t="str">
        <f>IFERROR(TRUNC(VLOOKUP($E304,'Container Panel'!$B$41:$Z$100,$D304,0)/(VLOOKUP(DK$276,UI!$A$12:$O$51,VLOOKUP(DK$277,$B$276:$C$278,2,0),0)/1000)),"")</f>
        <v/>
      </c>
      <c r="DL304" s="145" t="str">
        <f>IFERROR(TRUNC(VLOOKUP($E304,'Container Panel'!$B$41:$Z$100,$D304,0)/(VLOOKUP(DL$276,UI!$A$12:$O$51,VLOOKUP(DL$277,$B$276:$C$278,2,0),0)/1000)),"")</f>
        <v/>
      </c>
      <c r="DM304" s="145" t="str">
        <f>IFERROR(TRUNC(VLOOKUP($E304,'Container Panel'!$B$41:$Z$100,$D304,0)/(VLOOKUP(DM$276,UI!$A$12:$O$51,VLOOKUP(DM$277,$B$276:$C$278,2,0),0)/1000)),"")</f>
        <v/>
      </c>
      <c r="DN304" s="145" t="str">
        <f>IFERROR(TRUNC(VLOOKUP($E304,'Container Panel'!$B$41:$Z$100,$D304,0)/(VLOOKUP(DN$276,UI!$A$12:$O$51,VLOOKUP(DN$277,$B$276:$C$278,2,0),0)/1000)),"")</f>
        <v/>
      </c>
      <c r="DO304" s="145" t="str">
        <f>IFERROR(TRUNC(VLOOKUP($E304,'Container Panel'!$B$41:$Z$100,$D304,0)/(VLOOKUP(DO$276,UI!$A$12:$O$51,VLOOKUP(DO$277,$B$276:$C$278,2,0),0)/1000)),"")</f>
        <v/>
      </c>
      <c r="DP304" s="145" t="str">
        <f>IFERROR(TRUNC(VLOOKUP($E304,'Container Panel'!$B$41:$Z$100,$D304,0)/(VLOOKUP(DP$276,UI!$A$12:$O$51,VLOOKUP(DP$277,$B$276:$C$278,2,0),0)/1000)),"")</f>
        <v/>
      </c>
      <c r="DQ304" s="145" t="str">
        <f>IFERROR(TRUNC(VLOOKUP($E304,'Container Panel'!$B$41:$Z$100,$D304,0)/(VLOOKUP(DQ$276,UI!$A$12:$O$51,VLOOKUP(DQ$277,$B$276:$C$278,2,0),0)/1000)),"")</f>
        <v/>
      </c>
      <c r="DR304" s="145" t="str">
        <f>IFERROR(TRUNC(VLOOKUP($E304,'Container Panel'!$B$41:$Z$100,$D304,0)/(VLOOKUP(DR$276,UI!$A$12:$O$51,VLOOKUP(DR$277,$B$276:$C$278,2,0),0)/1000)),"")</f>
        <v/>
      </c>
      <c r="DS304" s="145" t="str">
        <f>IFERROR(TRUNC(VLOOKUP($E304,'Container Panel'!$B$41:$Z$100,$D304,0)/(VLOOKUP(DS$276,UI!$A$12:$O$51,VLOOKUP(DS$277,$B$276:$C$278,2,0),0)/1000)),"")</f>
        <v/>
      </c>
      <c r="DT304" s="145" t="str">
        <f>IFERROR(TRUNC(VLOOKUP($E304,'Container Panel'!$B$41:$Z$100,$D304,0)/(VLOOKUP(DT$276,UI!$A$12:$O$51,VLOOKUP(DT$277,$B$276:$C$278,2,0),0)/1000)),"")</f>
        <v/>
      </c>
      <c r="DU304" s="145" t="str">
        <f>IFERROR(TRUNC(VLOOKUP($E304,'Container Panel'!$B$41:$Z$100,$D304,0)/(VLOOKUP(DU$276,UI!$A$12:$O$51,VLOOKUP(DU$277,$B$276:$C$278,2,0),0)/1000)),"")</f>
        <v/>
      </c>
      <c r="DV304" s="145" t="str">
        <f>IFERROR(TRUNC(VLOOKUP($E304,'Container Panel'!$B$41:$Z$100,$D304,0)/(VLOOKUP(DV$276,UI!$A$12:$O$51,VLOOKUP(DV$277,$B$276:$C$278,2,0),0)/1000)),"")</f>
        <v/>
      </c>
      <c r="DW304" s="145" t="str">
        <f>IFERROR(TRUNC(VLOOKUP($E304,'Container Panel'!$B$41:$Z$100,$D304,0)/(VLOOKUP(DW$276,UI!$A$12:$O$51,VLOOKUP(DW$277,$B$276:$C$278,2,0),0)/1000)),"")</f>
        <v/>
      </c>
      <c r="DX304" s="145" t="str">
        <f>IFERROR(TRUNC(VLOOKUP($E304,'Container Panel'!$B$41:$Z$100,$D304,0)/(VLOOKUP(DX$276,UI!$A$12:$O$51,VLOOKUP(DX$277,$B$276:$C$278,2,0),0)/1000)),"")</f>
        <v/>
      </c>
      <c r="DY304" s="145" t="str">
        <f>IFERROR(TRUNC(VLOOKUP($E304,'Container Panel'!$B$41:$Z$100,$D304,0)/(VLOOKUP(DY$276,UI!$A$12:$O$51,VLOOKUP(DY$277,$B$276:$C$278,2,0),0)/1000)),"")</f>
        <v/>
      </c>
      <c r="DZ304" s="145" t="str">
        <f>IFERROR(TRUNC(VLOOKUP($E304,'Container Panel'!$B$41:$Z$100,$D304,0)/(VLOOKUP(DZ$276,UI!$A$12:$O$51,VLOOKUP(DZ$277,$B$276:$C$278,2,0),0)/1000)),"")</f>
        <v/>
      </c>
      <c r="EA304" s="145" t="str">
        <f>IFERROR(TRUNC(VLOOKUP($E304,'Container Panel'!$B$41:$Z$100,$D304,0)/(VLOOKUP(EA$276,UI!$A$12:$O$51,VLOOKUP(EA$277,$B$276:$C$278,2,0),0)/1000)),"")</f>
        <v/>
      </c>
      <c r="EB304" s="145" t="str">
        <f>IFERROR(TRUNC(VLOOKUP($E304,'Container Panel'!$B$41:$Z$100,$D304,0)/(VLOOKUP(EB$276,UI!$A$12:$O$51,VLOOKUP(EB$277,$B$276:$C$278,2,0),0)/1000)),"")</f>
        <v/>
      </c>
      <c r="EC304" s="145" t="str">
        <f>IFERROR(TRUNC(VLOOKUP($E304,'Container Panel'!$B$41:$Z$100,$D304,0)/(VLOOKUP(EC$276,UI!$A$12:$O$51,VLOOKUP(EC$277,$B$276:$C$278,2,0),0)/1000)),"")</f>
        <v/>
      </c>
      <c r="ED304" s="145" t="str">
        <f>IFERROR(TRUNC(VLOOKUP($E304,'Container Panel'!$B$41:$Z$100,$D304,0)/(VLOOKUP(ED$276,UI!$A$12:$O$51,VLOOKUP(ED$277,$B$276:$C$278,2,0),0)/1000)),"")</f>
        <v/>
      </c>
      <c r="EE304" s="145" t="str">
        <f>IFERROR(TRUNC(VLOOKUP($E304,'Container Panel'!$B$41:$Z$100,$D304,0)/(VLOOKUP(EE$276,UI!$A$12:$O$51,VLOOKUP(EE$277,$B$276:$C$278,2,0),0)/1000)),"")</f>
        <v/>
      </c>
      <c r="EF304" s="145" t="str">
        <f>IFERROR(TRUNC(VLOOKUP($E304,'Container Panel'!$B$41:$Z$100,$D304,0)/(VLOOKUP(EF$276,UI!$A$12:$O$51,VLOOKUP(EF$277,$B$276:$C$278,2,0),0)/1000)),"")</f>
        <v/>
      </c>
      <c r="EG304" s="145" t="str">
        <f>IFERROR(TRUNC(VLOOKUP($E304,'Container Panel'!$B$41:$Z$100,$D304,0)/(VLOOKUP(EG$276,UI!$A$12:$O$51,VLOOKUP(EG$277,$B$276:$C$278,2,0),0)/1000)),"")</f>
        <v/>
      </c>
      <c r="EH304" s="145" t="str">
        <f>IFERROR(TRUNC(VLOOKUP($E304,'Container Panel'!$B$41:$Z$100,$D304,0)/(VLOOKUP(EH$276,UI!$A$12:$O$51,VLOOKUP(EH$277,$B$276:$C$278,2,0),0)/1000)),"")</f>
        <v/>
      </c>
      <c r="EI304" s="145" t="str">
        <f>IFERROR(TRUNC(VLOOKUP($E304,'Container Panel'!$B$41:$Z$100,$D304,0)/(VLOOKUP(EI$276,UI!$A$12:$O$51,VLOOKUP(EI$277,$B$276:$C$278,2,0),0)/1000)),"")</f>
        <v/>
      </c>
      <c r="EJ304" s="145" t="str">
        <f>IFERROR(TRUNC(VLOOKUP($E304,'Container Panel'!$B$41:$Z$100,$D304,0)/(VLOOKUP(EJ$276,UI!$A$12:$O$51,VLOOKUP(EJ$277,$B$276:$C$278,2,0),0)/1000)),"")</f>
        <v/>
      </c>
      <c r="EK304" s="145" t="str">
        <f>IFERROR(TRUNC(VLOOKUP($E304,'Container Panel'!$B$41:$Z$100,$D304,0)/(VLOOKUP(EK$276,UI!$A$12:$O$51,VLOOKUP(EK$277,$B$276:$C$278,2,0),0)/1000)),"")</f>
        <v/>
      </c>
      <c r="EL304" s="145" t="str">
        <f>IFERROR(TRUNC(VLOOKUP($E304,'Container Panel'!$B$41:$Z$100,$D304,0)/(VLOOKUP(EL$276,UI!$A$12:$O$51,VLOOKUP(EL$277,$B$276:$C$278,2,0),0)/1000)),"")</f>
        <v/>
      </c>
      <c r="EM304" s="145" t="str">
        <f>IFERROR(TRUNC(VLOOKUP($E304,'Container Panel'!$B$41:$Z$100,$D304,0)/(VLOOKUP(EM$276,UI!$A$12:$O$51,VLOOKUP(EM$277,$B$276:$C$278,2,0),0)/1000)),"")</f>
        <v/>
      </c>
      <c r="EN304" s="145" t="str">
        <f>IFERROR(TRUNC(VLOOKUP($E304,'Container Panel'!$B$41:$Z$100,$D304,0)/(VLOOKUP(EN$276,UI!$A$12:$O$51,VLOOKUP(EN$277,$B$276:$C$278,2,0),0)/1000)),"")</f>
        <v/>
      </c>
      <c r="EO304" s="145" t="str">
        <f>IFERROR(TRUNC(VLOOKUP($E304,'Container Panel'!$B$41:$Z$100,$D304,0)/(VLOOKUP(EO$276,UI!$A$12:$O$51,VLOOKUP(EO$277,$B$276:$C$278,2,0),0)/1000)),"")</f>
        <v/>
      </c>
      <c r="EP304" s="145" t="str">
        <f>IFERROR(TRUNC(VLOOKUP($E304,'Container Panel'!$B$41:$Z$100,$D304,0)/(VLOOKUP(EP$276,UI!$A$12:$O$51,VLOOKUP(EP$277,$B$276:$C$278,2,0),0)/1000)),"")</f>
        <v/>
      </c>
      <c r="EQ304" s="145" t="str">
        <f>IFERROR(TRUNC(VLOOKUP($E304,'Container Panel'!$B$41:$Z$100,$D304,0)/(VLOOKUP(EQ$276,UI!$A$12:$O$51,VLOOKUP(EQ$277,$B$276:$C$278,2,0),0)/1000)),"")</f>
        <v/>
      </c>
      <c r="ER304" s="145" t="str">
        <f>IFERROR(TRUNC(VLOOKUP($E304,'Container Panel'!$B$41:$Z$100,$D304,0)/(VLOOKUP(ER$276,UI!$A$12:$O$51,VLOOKUP(ER$277,$B$276:$C$278,2,0),0)/1000)),"")</f>
        <v/>
      </c>
      <c r="ES304" s="145" t="str">
        <f>IFERROR(TRUNC(VLOOKUP($E304,'Container Panel'!$B$41:$Z$100,$D304,0)/(VLOOKUP(ES$276,UI!$A$12:$O$51,VLOOKUP(ES$277,$B$276:$C$278,2,0),0)/1000)),"")</f>
        <v/>
      </c>
      <c r="ET304" s="145" t="str">
        <f>IFERROR(TRUNC(VLOOKUP($E304,'Container Panel'!$B$41:$Z$100,$D304,0)/(VLOOKUP(ET$276,UI!$A$12:$O$51,VLOOKUP(ET$277,$B$276:$C$278,2,0),0)/1000)),"")</f>
        <v/>
      </c>
      <c r="EU304" s="145" t="str">
        <f>IFERROR(TRUNC(VLOOKUP($E304,'Container Panel'!$B$41:$Z$100,$D304,0)/(VLOOKUP(EU$276,UI!$A$12:$O$51,VLOOKUP(EU$277,$B$276:$C$278,2,0),0)/1000)),"")</f>
        <v/>
      </c>
      <c r="EV304" s="145" t="str">
        <f>IFERROR(TRUNC(VLOOKUP($E304,'Container Panel'!$B$41:$Z$100,$D304,0)/(VLOOKUP(EV$276,UI!$A$12:$O$51,VLOOKUP(EV$277,$B$276:$C$278,2,0),0)/1000)),"")</f>
        <v/>
      </c>
      <c r="EW304" s="145" t="str">
        <f>IFERROR(TRUNC(VLOOKUP($E304,'Container Panel'!$B$41:$Z$100,$D304,0)/(VLOOKUP(EW$276,UI!$A$12:$O$51,VLOOKUP(EW$277,$B$276:$C$278,2,0),0)/1000)),"")</f>
        <v/>
      </c>
      <c r="EX304" s="145" t="str">
        <f>IFERROR(TRUNC(VLOOKUP($E304,'Container Panel'!$B$41:$Z$100,$D304,0)/(VLOOKUP(EX$276,UI!$A$12:$O$51,VLOOKUP(EX$277,$B$276:$C$278,2,0),0)/1000)),"")</f>
        <v/>
      </c>
      <c r="EY304" s="145" t="str">
        <f>IFERROR(TRUNC(VLOOKUP($E304,'Container Panel'!$B$41:$Z$100,$D304,0)/(VLOOKUP(EY$276,UI!$A$12:$O$51,VLOOKUP(EY$277,$B$276:$C$278,2,0),0)/1000)),"")</f>
        <v/>
      </c>
      <c r="EZ304" s="145" t="str">
        <f>IFERROR(TRUNC(VLOOKUP($E304,'Container Panel'!$B$41:$Z$100,$D304,0)/(VLOOKUP(EZ$276,UI!$A$12:$O$51,VLOOKUP(EZ$277,$B$276:$C$278,2,0),0)/1000)),"")</f>
        <v/>
      </c>
      <c r="FA304" s="145" t="str">
        <f>IFERROR(TRUNC(VLOOKUP($E304,'Container Panel'!$B$41:$Z$100,$D304,0)/(VLOOKUP(FA$276,UI!$A$12:$O$51,VLOOKUP(FA$277,$B$276:$C$278,2,0),0)/1000)),"")</f>
        <v/>
      </c>
      <c r="FB304" s="145" t="str">
        <f>IFERROR(TRUNC(VLOOKUP($E304,'Container Panel'!$B$41:$Z$100,$D304,0)/(VLOOKUP(FB$276,UI!$A$12:$O$51,VLOOKUP(FB$277,$B$276:$C$278,2,0),0)/1000)),"")</f>
        <v/>
      </c>
      <c r="FC304" s="145" t="str">
        <f>IFERROR(TRUNC(VLOOKUP($E304,'Container Panel'!$B$41:$Z$100,$D304,0)/(VLOOKUP(FC$276,UI!$A$12:$O$51,VLOOKUP(FC$277,$B$276:$C$278,2,0),0)/1000)),"")</f>
        <v/>
      </c>
      <c r="FD304" s="145" t="str">
        <f>IFERROR(TRUNC(VLOOKUP($E304,'Container Panel'!$B$41:$Z$100,$D304,0)/(VLOOKUP(FD$276,UI!$A$12:$O$51,VLOOKUP(FD$277,$B$276:$C$278,2,0),0)/1000)),"")</f>
        <v/>
      </c>
      <c r="FE304" s="145" t="str">
        <f>IFERROR(TRUNC(VLOOKUP($E304,'Container Panel'!$B$41:$Z$100,$D304,0)/(VLOOKUP(FE$276,UI!$A$12:$O$51,VLOOKUP(FE$277,$B$276:$C$278,2,0),0)/1000)),"")</f>
        <v/>
      </c>
      <c r="FF304" s="145" t="str">
        <f>IFERROR(TRUNC(VLOOKUP($E304,'Container Panel'!$B$41:$Z$100,$D304,0)/(VLOOKUP(FF$276,UI!$A$12:$O$51,VLOOKUP(FF$277,$B$276:$C$278,2,0),0)/1000)),"")</f>
        <v/>
      </c>
      <c r="FG304" s="145" t="str">
        <f>IFERROR(TRUNC(VLOOKUP($E304,'Container Panel'!$B$41:$Z$100,$D304,0)/(VLOOKUP(FG$276,UI!$A$12:$O$51,VLOOKUP(FG$277,$B$276:$C$278,2,0),0)/1000)),"")</f>
        <v/>
      </c>
      <c r="FH304" s="145" t="str">
        <f>IFERROR(TRUNC(VLOOKUP($E304,'Container Panel'!$B$41:$Z$100,$D304,0)/(VLOOKUP(FH$276,UI!$A$12:$O$51,VLOOKUP(FH$277,$B$276:$C$278,2,0),0)/1000)),"")</f>
        <v/>
      </c>
      <c r="FI304" s="145" t="str">
        <f>IFERROR(TRUNC(VLOOKUP($E304,'Container Panel'!$B$41:$Z$100,$D304,0)/(VLOOKUP(FI$276,UI!$A$12:$O$51,VLOOKUP(FI$277,$B$276:$C$278,2,0),0)/1000)),"")</f>
        <v/>
      </c>
      <c r="FJ304" s="145" t="str">
        <f>IFERROR(TRUNC(VLOOKUP($E304,'Container Panel'!$B$41:$Z$100,$D304,0)/(VLOOKUP(FJ$276,UI!$A$12:$O$51,VLOOKUP(FJ$277,$B$276:$C$278,2,0),0)/1000)),"")</f>
        <v/>
      </c>
      <c r="FK304" s="145" t="str">
        <f>IFERROR(TRUNC(VLOOKUP($E304,'Container Panel'!$B$41:$Z$100,$D304,0)/(VLOOKUP(FK$276,UI!$A$12:$O$51,VLOOKUP(FK$277,$B$276:$C$278,2,0),0)/1000)),"")</f>
        <v/>
      </c>
      <c r="FL304" s="145" t="str">
        <f>IFERROR(TRUNC(VLOOKUP($E304,'Container Panel'!$B$41:$Z$100,$D304,0)/(VLOOKUP(FL$276,UI!$A$12:$O$51,VLOOKUP(FL$277,$B$276:$C$278,2,0),0)/1000)),"")</f>
        <v/>
      </c>
      <c r="FM304" s="145" t="str">
        <f>IFERROR(TRUNC(VLOOKUP($E304,'Container Panel'!$B$41:$Z$100,$D304,0)/(VLOOKUP(FM$276,UI!$A$12:$O$51,VLOOKUP(FM$277,$B$276:$C$278,2,0),0)/1000)),"")</f>
        <v/>
      </c>
      <c r="FN304" s="145" t="str">
        <f>IFERROR(TRUNC(VLOOKUP($E304,'Container Panel'!$B$41:$Z$100,$D304,0)/(VLOOKUP(FN$276,UI!$A$12:$O$51,VLOOKUP(FN$277,$B$276:$C$278,2,0),0)/1000)),"")</f>
        <v/>
      </c>
      <c r="FO304" s="145" t="str">
        <f>IFERROR(TRUNC(VLOOKUP($E304,'Container Panel'!$B$41:$Z$100,$D304,0)/(VLOOKUP(FO$276,UI!$A$12:$O$51,VLOOKUP(FO$277,$B$276:$C$278,2,0),0)/1000)),"")</f>
        <v/>
      </c>
      <c r="FP304" s="145" t="str">
        <f>IFERROR(TRUNC(VLOOKUP($E304,'Container Panel'!$B$41:$Z$100,$D304,0)/(VLOOKUP(FP$276,UI!$A$12:$O$51,VLOOKUP(FP$277,$B$276:$C$278,2,0),0)/1000)),"")</f>
        <v/>
      </c>
      <c r="FQ304" s="145" t="str">
        <f>IFERROR(TRUNC(VLOOKUP($E304,'Container Panel'!$B$41:$Z$100,$D304,0)/(VLOOKUP(FQ$276,UI!$A$12:$O$51,VLOOKUP(FQ$277,$B$276:$C$278,2,0),0)/1000)),"")</f>
        <v/>
      </c>
      <c r="FR304" s="145" t="str">
        <f>IFERROR(TRUNC(VLOOKUP($E304,'Container Panel'!$B$41:$Z$100,$D304,0)/(VLOOKUP(FR$276,UI!$A$12:$O$51,VLOOKUP(FR$277,$B$276:$C$278,2,0),0)/1000)),"")</f>
        <v/>
      </c>
      <c r="FS304" s="145" t="str">
        <f>IFERROR(TRUNC(VLOOKUP($E304,'Container Panel'!$B$41:$Z$100,$D304,0)/(VLOOKUP(FS$276,UI!$A$12:$O$51,VLOOKUP(FS$277,$B$276:$C$278,2,0),0)/1000)),"")</f>
        <v/>
      </c>
      <c r="FT304" s="145" t="str">
        <f>IFERROR(TRUNC(VLOOKUP($E304,'Container Panel'!$B$41:$Z$100,$D304,0)/(VLOOKUP(FT$276,UI!$A$12:$O$51,VLOOKUP(FT$277,$B$276:$C$278,2,0),0)/1000)),"")</f>
        <v/>
      </c>
      <c r="FU304" s="145" t="str">
        <f>IFERROR(TRUNC(VLOOKUP($E304,'Container Panel'!$B$41:$Z$100,$D304,0)/(VLOOKUP(FU$276,UI!$A$12:$O$51,VLOOKUP(FU$277,$B$276:$C$278,2,0),0)/1000)),"")</f>
        <v/>
      </c>
      <c r="FV304" s="145" t="str">
        <f>IFERROR(TRUNC(VLOOKUP($E304,'Container Panel'!$B$41:$Z$100,$D304,0)/(VLOOKUP(FV$276,UI!$A$12:$O$51,VLOOKUP(FV$277,$B$276:$C$278,2,0),0)/1000)),"")</f>
        <v/>
      </c>
      <c r="FW304" s="145" t="str">
        <f>IFERROR(TRUNC(VLOOKUP($E304,'Container Panel'!$B$41:$Z$100,$D304,0)/(VLOOKUP(FW$276,UI!$A$12:$O$51,VLOOKUP(FW$277,$B$276:$C$278,2,0),0)/1000)),"")</f>
        <v/>
      </c>
      <c r="FX304" s="145" t="str">
        <f>IFERROR(TRUNC(VLOOKUP($E304,'Container Panel'!$B$41:$Z$100,$D304,0)/(VLOOKUP(FX$276,UI!$A$12:$O$51,VLOOKUP(FX$277,$B$276:$C$278,2,0),0)/1000)),"")</f>
        <v/>
      </c>
      <c r="FY304" s="145" t="str">
        <f>IFERROR(TRUNC(VLOOKUP($E304,'Container Panel'!$B$41:$Z$100,$D304,0)/(VLOOKUP(FY$276,UI!$A$12:$O$51,VLOOKUP(FY$277,$B$276:$C$278,2,0),0)/1000)),"")</f>
        <v/>
      </c>
      <c r="FZ304" s="145" t="str">
        <f>IFERROR(TRUNC(VLOOKUP($E304,'Container Panel'!$B$41:$Z$100,$D304,0)/(VLOOKUP(FZ$276,UI!$A$12:$O$51,VLOOKUP(FZ$277,$B$276:$C$278,2,0),0)/1000)),"")</f>
        <v/>
      </c>
      <c r="GA304" s="145" t="str">
        <f>IFERROR(TRUNC(VLOOKUP($E304,'Container Panel'!$B$41:$Z$100,$D304,0)/(VLOOKUP(GA$276,UI!$A$12:$O$51,VLOOKUP(GA$277,$B$276:$C$278,2,0),0)/1000)),"")</f>
        <v/>
      </c>
      <c r="GB304" s="145" t="str">
        <f>IFERROR(TRUNC(VLOOKUP($E304,'Container Panel'!$B$41:$Z$100,$D304,0)/(VLOOKUP(GB$276,UI!$A$12:$O$51,VLOOKUP(GB$277,$B$276:$C$278,2,0),0)/1000)),"")</f>
        <v/>
      </c>
      <c r="GC304" s="145" t="str">
        <f>IFERROR(TRUNC(VLOOKUP($E304,'Container Panel'!$B$41:$Z$100,$D304,0)/(VLOOKUP(GC$276,UI!$A$12:$O$51,VLOOKUP(GC$277,$B$276:$C$278,2,0),0)/1000)),"")</f>
        <v/>
      </c>
      <c r="GD304" s="145" t="str">
        <f>IFERROR(TRUNC(VLOOKUP($E304,'Container Panel'!$B$41:$Z$100,$D304,0)/(VLOOKUP(GD$276,UI!$A$12:$O$51,VLOOKUP(GD$277,$B$276:$C$278,2,0),0)/1000)),"")</f>
        <v/>
      </c>
      <c r="GE304" s="145" t="str">
        <f>IFERROR(TRUNC(VLOOKUP($E304,'Container Panel'!$B$41:$Z$100,$D304,0)/(VLOOKUP(GE$276,UI!$A$12:$O$51,VLOOKUP(GE$277,$B$276:$C$278,2,0),0)/1000)),"")</f>
        <v/>
      </c>
      <c r="GF304" s="145" t="str">
        <f>IFERROR(TRUNC(VLOOKUP($E304,'Container Panel'!$B$41:$Z$100,$D304,0)/(VLOOKUP(GF$276,UI!$A$12:$O$51,VLOOKUP(GF$277,$B$276:$C$278,2,0),0)/1000)),"")</f>
        <v/>
      </c>
      <c r="GG304" s="145" t="str">
        <f>IFERROR(TRUNC(VLOOKUP($E304,'Container Panel'!$B$41:$Z$100,$D304,0)/(VLOOKUP(GG$276,UI!$A$12:$O$51,VLOOKUP(GG$277,$B$276:$C$278,2,0),0)/1000)),"")</f>
        <v/>
      </c>
      <c r="GH304" s="145" t="str">
        <f>IFERROR(TRUNC(VLOOKUP($E304,'Container Panel'!$B$41:$Z$100,$D304,0)/(VLOOKUP(GH$276,UI!$A$12:$O$51,VLOOKUP(GH$277,$B$276:$C$278,2,0),0)/1000)),"")</f>
        <v/>
      </c>
      <c r="GI304" s="145" t="str">
        <f>IFERROR(TRUNC(VLOOKUP($E304,'Container Panel'!$B$41:$Z$100,$D304,0)/(VLOOKUP(GI$276,UI!$A$12:$O$51,VLOOKUP(GI$277,$B$276:$C$278,2,0),0)/1000)),"")</f>
        <v/>
      </c>
      <c r="GJ304" s="145" t="str">
        <f>IFERROR(TRUNC(VLOOKUP($E304,'Container Panel'!$B$41:$Z$100,$D304,0)/(VLOOKUP(GJ$276,UI!$A$12:$O$51,VLOOKUP(GJ$277,$B$276:$C$278,2,0),0)/1000)),"")</f>
        <v/>
      </c>
      <c r="GK304" s="145" t="str">
        <f>IFERROR(TRUNC(VLOOKUP($E304,'Container Panel'!$B$41:$Z$100,$D304,0)/(VLOOKUP(GK$276,UI!$A$12:$O$51,VLOOKUP(GK$277,$B$276:$C$278,2,0),0)/1000)),"")</f>
        <v/>
      </c>
      <c r="GL304" s="145" t="str">
        <f>IFERROR(TRUNC(VLOOKUP($E304,'Container Panel'!$B$41:$Z$100,$D304,0)/(VLOOKUP(GL$276,UI!$A$12:$O$51,VLOOKUP(GL$277,$B$276:$C$278,2,0),0)/1000)),"")</f>
        <v/>
      </c>
      <c r="GM304" s="145" t="str">
        <f>IFERROR(TRUNC(VLOOKUP($E304,'Container Panel'!$B$41:$Z$100,$D304,0)/(VLOOKUP(GM$276,UI!$A$12:$O$51,VLOOKUP(GM$277,$B$276:$C$278,2,0),0)/1000)),"")</f>
        <v/>
      </c>
      <c r="GN304" s="145" t="str">
        <f>IFERROR(TRUNC(VLOOKUP($E304,'Container Panel'!$B$41:$Z$100,$D304,0)/(VLOOKUP(GN$276,UI!$A$12:$O$51,VLOOKUP(GN$277,$B$276:$C$278,2,0),0)/1000)),"")</f>
        <v/>
      </c>
      <c r="GO304" s="145" t="str">
        <f>IFERROR(TRUNC(VLOOKUP($E304,'Container Panel'!$B$41:$Z$100,$D304,0)/(VLOOKUP(GO$276,UI!$A$12:$O$51,VLOOKUP(GO$277,$B$276:$C$278,2,0),0)/1000)),"")</f>
        <v/>
      </c>
      <c r="GP304" s="145" t="str">
        <f>IFERROR(TRUNC(VLOOKUP($E304,'Container Panel'!$B$41:$Z$100,$D304,0)/(VLOOKUP(GP$276,UI!$A$12:$O$51,VLOOKUP(GP$277,$B$276:$C$278,2,0),0)/1000)),"")</f>
        <v/>
      </c>
      <c r="GQ304" s="145" t="str">
        <f>IFERROR(TRUNC(VLOOKUP($E304,'Container Panel'!$B$41:$Z$100,$D304,0)/(VLOOKUP(GQ$276,UI!$A$12:$O$51,VLOOKUP(GQ$277,$B$276:$C$278,2,0),0)/1000)),"")</f>
        <v/>
      </c>
      <c r="GR304" s="145" t="str">
        <f>IFERROR(TRUNC(VLOOKUP($E304,'Container Panel'!$B$41:$Z$100,$D304,0)/(VLOOKUP(GR$276,UI!$A$12:$O$51,VLOOKUP(GR$277,$B$276:$C$278,2,0),0)/1000)),"")</f>
        <v/>
      </c>
      <c r="GS304" s="145" t="str">
        <f>IFERROR(TRUNC(VLOOKUP($E304,'Container Panel'!$B$41:$Z$100,$D304,0)/(VLOOKUP(GS$276,UI!$A$12:$O$51,VLOOKUP(GS$277,$B$276:$C$278,2,0),0)/1000)),"")</f>
        <v/>
      </c>
      <c r="GT304" s="145" t="str">
        <f>IFERROR(TRUNC(VLOOKUP($E304,'Container Panel'!$B$41:$Z$100,$D304,0)/(VLOOKUP(GT$276,UI!$A$12:$O$51,VLOOKUP(GT$277,$B$276:$C$278,2,0),0)/1000)),"")</f>
        <v/>
      </c>
      <c r="GU304" s="145" t="str">
        <f>IFERROR(TRUNC(VLOOKUP($E304,'Container Panel'!$B$41:$Z$100,$D304,0)/(VLOOKUP(GU$276,UI!$A$12:$O$51,VLOOKUP(GU$277,$B$276:$C$278,2,0),0)/1000)),"")</f>
        <v/>
      </c>
      <c r="GV304" s="145" t="str">
        <f>IFERROR(TRUNC(VLOOKUP($E304,'Container Panel'!$B$41:$Z$100,$D304,0)/(VLOOKUP(GV$276,UI!$A$12:$O$51,VLOOKUP(GV$277,$B$276:$C$278,2,0),0)/1000)),"")</f>
        <v/>
      </c>
      <c r="GW304" s="145" t="str">
        <f>IFERROR(TRUNC(VLOOKUP($E304,'Container Panel'!$B$41:$Z$100,$D304,0)/(VLOOKUP(GW$276,UI!$A$12:$O$51,VLOOKUP(GW$277,$B$276:$C$278,2,0),0)/1000)),"")</f>
        <v/>
      </c>
      <c r="GX304" s="145" t="str">
        <f>IFERROR(TRUNC(VLOOKUP($E304,'Container Panel'!$B$41:$Z$100,$D304,0)/(VLOOKUP(GX$276,UI!$A$12:$O$51,VLOOKUP(GX$277,$B$276:$C$278,2,0),0)/1000)),"")</f>
        <v/>
      </c>
      <c r="GY304" s="145" t="str">
        <f>IFERROR(TRUNC(VLOOKUP($E304,'Container Panel'!$B$41:$Z$100,$D304,0)/(VLOOKUP(GY$276,UI!$A$12:$O$51,VLOOKUP(GY$277,$B$276:$C$278,2,0),0)/1000)),"")</f>
        <v/>
      </c>
      <c r="GZ304" s="145" t="str">
        <f>IFERROR(TRUNC(VLOOKUP($E304,'Container Panel'!$B$41:$Z$100,$D304,0)/(VLOOKUP(GZ$276,UI!$A$12:$O$51,VLOOKUP(GZ$277,$B$276:$C$278,2,0),0)/1000)),"")</f>
        <v/>
      </c>
      <c r="HA304" s="145" t="str">
        <f>IFERROR(TRUNC(VLOOKUP($E304,'Container Panel'!$B$41:$Z$100,$D304,0)/(VLOOKUP(HA$276,UI!$A$12:$O$51,VLOOKUP(HA$277,$B$276:$C$278,2,0),0)/1000)),"")</f>
        <v/>
      </c>
      <c r="HB304" s="145" t="str">
        <f>IFERROR(TRUNC(VLOOKUP($E304,'Container Panel'!$B$41:$Z$100,$D304,0)/(VLOOKUP(HB$276,UI!$A$12:$O$51,VLOOKUP(HB$277,$B$276:$C$278,2,0),0)/1000)),"")</f>
        <v/>
      </c>
      <c r="HC304" s="145" t="str">
        <f>IFERROR(TRUNC(VLOOKUP($E304,'Container Panel'!$B$41:$Z$100,$D304,0)/(VLOOKUP(HC$276,UI!$A$12:$O$51,VLOOKUP(HC$277,$B$276:$C$278,2,0),0)/1000)),"")</f>
        <v/>
      </c>
      <c r="HD304" s="145" t="str">
        <f>IFERROR(TRUNC(VLOOKUP($E304,'Container Panel'!$B$41:$Z$100,$D304,0)/(VLOOKUP(HD$276,UI!$A$12:$O$51,VLOOKUP(HD$277,$B$276:$C$278,2,0),0)/1000)),"")</f>
        <v/>
      </c>
      <c r="HE304" s="145" t="str">
        <f>IFERROR(TRUNC(VLOOKUP($E304,'Container Panel'!$B$41:$Z$100,$D304,0)/(VLOOKUP(HE$276,UI!$A$12:$O$51,VLOOKUP(HE$277,$B$276:$C$278,2,0),0)/1000)),"")</f>
        <v/>
      </c>
      <c r="HF304" s="145" t="str">
        <f>IFERROR(TRUNC(VLOOKUP($E304,'Container Panel'!$B$41:$Z$100,$D304,0)/(VLOOKUP(HF$276,UI!$A$12:$O$51,VLOOKUP(HF$277,$B$276:$C$278,2,0),0)/1000)),"")</f>
        <v/>
      </c>
      <c r="HG304" s="145" t="str">
        <f>IFERROR(TRUNC(VLOOKUP($E304,'Container Panel'!$B$41:$Z$100,$D304,0)/(VLOOKUP(HG$276,UI!$A$12:$O$51,VLOOKUP(HG$277,$B$276:$C$278,2,0),0)/1000)),"")</f>
        <v/>
      </c>
      <c r="HH304" s="145" t="str">
        <f>IFERROR(TRUNC(VLOOKUP($E304,'Container Panel'!$B$41:$Z$100,$D304,0)/(VLOOKUP(HH$276,UI!$A$12:$O$51,VLOOKUP(HH$277,$B$276:$C$278,2,0),0)/1000)),"")</f>
        <v/>
      </c>
      <c r="HI304" s="145" t="str">
        <f>IFERROR(TRUNC(VLOOKUP($E304,'Container Panel'!$B$41:$Z$100,$D304,0)/(VLOOKUP(HI$276,UI!$A$12:$O$51,VLOOKUP(HI$277,$B$276:$C$278,2,0),0)/1000)),"")</f>
        <v/>
      </c>
      <c r="HJ304" s="145" t="str">
        <f>IFERROR(TRUNC(VLOOKUP($E304,'Container Panel'!$B$41:$Z$100,$D304,0)/(VLOOKUP(HJ$276,UI!$A$12:$O$51,VLOOKUP(HJ$277,$B$276:$C$278,2,0),0)/1000)),"")</f>
        <v/>
      </c>
      <c r="HK304" s="145" t="str">
        <f>IFERROR(TRUNC(VLOOKUP($E304,'Container Panel'!$B$41:$Z$100,$D304,0)/(VLOOKUP(HK$276,UI!$A$12:$O$51,VLOOKUP(HK$277,$B$276:$C$278,2,0),0)/1000)),"")</f>
        <v/>
      </c>
      <c r="HL304" s="145" t="str">
        <f>IFERROR(TRUNC(VLOOKUP($E304,'Container Panel'!$B$41:$Z$100,$D304,0)/(VLOOKUP(HL$276,UI!$A$12:$O$51,VLOOKUP(HL$277,$B$276:$C$278,2,0),0)/1000)),"")</f>
        <v/>
      </c>
      <c r="HM304" s="145" t="str">
        <f>IFERROR(TRUNC(VLOOKUP($E304,'Container Panel'!$B$41:$Z$100,$D304,0)/(VLOOKUP(HM$276,UI!$A$12:$O$51,VLOOKUP(HM$277,$B$276:$C$278,2,0),0)/1000)),"")</f>
        <v/>
      </c>
      <c r="HN304" s="145" t="str">
        <f>IFERROR(TRUNC(VLOOKUP($E304,'Container Panel'!$B$41:$Z$100,$D304,0)/(VLOOKUP(HN$276,UI!$A$12:$O$51,VLOOKUP(HN$277,$B$276:$C$278,2,0),0)/1000)),"")</f>
        <v/>
      </c>
      <c r="HO304" s="145" t="str">
        <f>IFERROR(TRUNC(VLOOKUP($E304,'Container Panel'!$B$41:$Z$100,$D304,0)/(VLOOKUP(HO$276,UI!$A$12:$O$51,VLOOKUP(HO$277,$B$276:$C$278,2,0),0)/1000)),"")</f>
        <v/>
      </c>
      <c r="HP304" s="145" t="str">
        <f>IFERROR(TRUNC(VLOOKUP($E304,'Container Panel'!$B$41:$Z$100,$D304,0)/(VLOOKUP(HP$276,UI!$A$12:$O$51,VLOOKUP(HP$277,$B$276:$C$278,2,0),0)/1000)),"")</f>
        <v/>
      </c>
      <c r="HQ304" s="145" t="str">
        <f>IFERROR(TRUNC(VLOOKUP($E304,'Container Panel'!$B$41:$Z$100,$D304,0)/(VLOOKUP(HQ$276,UI!$A$12:$O$51,VLOOKUP(HQ$277,$B$276:$C$278,2,0),0)/1000)),"")</f>
        <v/>
      </c>
      <c r="HR304" s="145" t="str">
        <f>IFERROR(TRUNC(VLOOKUP($E304,'Container Panel'!$B$41:$Z$100,$D304,0)/(VLOOKUP(HR$276,UI!$A$12:$O$51,VLOOKUP(HR$277,$B$276:$C$278,2,0),0)/1000)),"")</f>
        <v/>
      </c>
      <c r="HS304" s="145" t="str">
        <f>IFERROR(TRUNC(VLOOKUP($E304,'Container Panel'!$B$41:$Z$100,$D304,0)/(VLOOKUP(HS$276,UI!$A$12:$O$51,VLOOKUP(HS$277,$B$276:$C$278,2,0),0)/1000)),"")</f>
        <v/>
      </c>
      <c r="HT304" s="145" t="str">
        <f>IFERROR(TRUNC(VLOOKUP($E304,'Container Panel'!$B$41:$Z$100,$D304,0)/(VLOOKUP(HT$276,UI!$A$12:$O$51,VLOOKUP(HT$277,$B$276:$C$278,2,0),0)/1000)),"")</f>
        <v/>
      </c>
      <c r="HU304" s="145" t="str">
        <f>IFERROR(TRUNC(VLOOKUP($E304,'Container Panel'!$B$41:$Z$100,$D304,0)/(VLOOKUP(HU$276,UI!$A$12:$O$51,VLOOKUP(HU$277,$B$276:$C$278,2,0),0)/1000)),"")</f>
        <v/>
      </c>
      <c r="HV304" s="145" t="str">
        <f>IFERROR(TRUNC(VLOOKUP($E304,'Container Panel'!$B$41:$Z$100,$D304,0)/(VLOOKUP(HV$276,UI!$A$12:$O$51,VLOOKUP(HV$277,$B$276:$C$278,2,0),0)/1000)),"")</f>
        <v/>
      </c>
      <c r="HW304" s="145" t="str">
        <f>IFERROR(TRUNC(VLOOKUP($E304,'Container Panel'!$B$41:$Z$100,$D304,0)/(VLOOKUP(HW$276,UI!$A$12:$O$51,VLOOKUP(HW$277,$B$276:$C$278,2,0),0)/1000)),"")</f>
        <v/>
      </c>
      <c r="HX304" s="145" t="str">
        <f>IFERROR(TRUNC(VLOOKUP($E304,'Container Panel'!$B$41:$Z$100,$D304,0)/(VLOOKUP(HX$276,UI!$A$12:$O$51,VLOOKUP(HX$277,$B$276:$C$278,2,0),0)/1000)),"")</f>
        <v/>
      </c>
      <c r="HY304" s="145" t="str">
        <f>IFERROR(TRUNC(VLOOKUP($E304,'Container Panel'!$B$41:$Z$100,$D304,0)/(VLOOKUP(HY$276,UI!$A$12:$O$51,VLOOKUP(HY$277,$B$276:$C$278,2,0),0)/1000)),"")</f>
        <v/>
      </c>
      <c r="HZ304" s="145" t="str">
        <f>IFERROR(TRUNC(VLOOKUP($E304,'Container Panel'!$B$41:$Z$100,$D304,0)/(VLOOKUP(HZ$276,UI!$A$12:$O$51,VLOOKUP(HZ$277,$B$276:$C$278,2,0),0)/1000)),"")</f>
        <v/>
      </c>
      <c r="IA304" s="145" t="str">
        <f>IFERROR(TRUNC(VLOOKUP($E304,'Container Panel'!$B$41:$Z$100,$D304,0)/(VLOOKUP(IA$276,UI!$A$12:$O$51,VLOOKUP(IA$277,$B$276:$C$278,2,0),0)/1000)),"")</f>
        <v/>
      </c>
      <c r="IB304" s="145" t="str">
        <f>IFERROR(TRUNC(VLOOKUP($E304,'Container Panel'!$B$41:$Z$100,$D304,0)/(VLOOKUP(IB$276,UI!$A$12:$O$51,VLOOKUP(IB$277,$B$276:$C$278,2,0),0)/1000)),"")</f>
        <v/>
      </c>
      <c r="IC304" s="145" t="str">
        <f>IFERROR(TRUNC(VLOOKUP($E304,'Container Panel'!$B$41:$Z$100,$D304,0)/(VLOOKUP(IC$276,UI!$A$12:$O$51,VLOOKUP(IC$277,$B$276:$C$278,2,0),0)/1000)),"")</f>
        <v/>
      </c>
      <c r="ID304" s="145" t="str">
        <f>IFERROR(TRUNC(VLOOKUP($E304,'Container Panel'!$B$41:$Z$100,$D304,0)/(VLOOKUP(ID$276,UI!$A$12:$O$51,VLOOKUP(ID$277,$B$276:$C$278,2,0),0)/1000)),"")</f>
        <v/>
      </c>
      <c r="IE304" s="145" t="str">
        <f>IFERROR(TRUNC(VLOOKUP($E304,'Container Panel'!$B$41:$Z$100,$D304,0)/(VLOOKUP(IE$276,UI!$A$12:$O$51,VLOOKUP(IE$277,$B$276:$C$278,2,0),0)/1000)),"")</f>
        <v/>
      </c>
      <c r="IF304" s="145" t="str">
        <f>IFERROR(TRUNC(VLOOKUP($E304,'Container Panel'!$B$41:$Z$100,$D304,0)/(VLOOKUP(IF$276,UI!$A$12:$O$51,VLOOKUP(IF$277,$B$276:$C$278,2,0),0)/1000)),"")</f>
        <v/>
      </c>
      <c r="IG304" s="145" t="str">
        <f>IFERROR(TRUNC(VLOOKUP($E304,'Container Panel'!$B$41:$Z$100,$D304,0)/(VLOOKUP(IG$276,UI!$A$12:$O$51,VLOOKUP(IG$277,$B$276:$C$278,2,0),0)/1000)),"")</f>
        <v/>
      </c>
      <c r="IH304" s="145" t="str">
        <f>IFERROR(TRUNC(VLOOKUP($E304,'Container Panel'!$B$41:$Z$100,$D304,0)/(VLOOKUP(IH$276,UI!$A$12:$O$51,VLOOKUP(IH$277,$B$276:$C$278,2,0),0)/1000)),"")</f>
        <v/>
      </c>
      <c r="II304" s="145" t="str">
        <f>IFERROR(TRUNC(VLOOKUP($E304,'Container Panel'!$B$41:$Z$100,$D304,0)/(VLOOKUP(II$276,UI!$A$12:$O$51,VLOOKUP(II$277,$B$276:$C$278,2,0),0)/1000)),"")</f>
        <v/>
      </c>
      <c r="IJ304" s="145" t="str">
        <f>IFERROR(TRUNC(VLOOKUP($E304,'Container Panel'!$B$41:$Z$100,$D304,0)/(VLOOKUP(IJ$276,UI!$A$12:$O$51,VLOOKUP(IJ$277,$B$276:$C$278,2,0),0)/1000)),"")</f>
        <v/>
      </c>
      <c r="IK304" s="145" t="str">
        <f>IFERROR(TRUNC(VLOOKUP($E304,'Container Panel'!$B$41:$Z$100,$D304,0)/(VLOOKUP(IK$276,UI!$A$12:$O$51,VLOOKUP(IK$277,$B$276:$C$278,2,0),0)/1000)),"")</f>
        <v/>
      </c>
      <c r="IL304" s="145" t="str">
        <f>IFERROR(TRUNC(VLOOKUP($E304,'Container Panel'!$B$41:$Z$100,$D304,0)/(VLOOKUP(IL$276,UI!$A$12:$O$51,VLOOKUP(IL$277,$B$276:$C$278,2,0),0)/1000)),"")</f>
        <v/>
      </c>
    </row>
    <row r="305" spans="2:246">
      <c r="B305" s="74">
        <v>25</v>
      </c>
      <c r="C305" s="74">
        <f t="shared" si="191"/>
        <v>9</v>
      </c>
      <c r="D305" s="163">
        <f>MOD(B305,3)+'Container Panel'!$Q$38</f>
        <v>17</v>
      </c>
      <c r="E305" s="143" t="str">
        <f t="shared" si="192"/>
        <v>EU6423</v>
      </c>
      <c r="F305" s="144" t="s">
        <v>76</v>
      </c>
      <c r="G305" s="145">
        <f>IFERROR(TRUNC(VLOOKUP($E305,'Container Panel'!$B$41:$Z$100,$D305,0)/(VLOOKUP(G$276,UI!$A$12:$O$51,VLOOKUP(G$278,$B$276:$C$278,2,0),0)/1000)),"")</f>
        <v>6</v>
      </c>
      <c r="H305" s="145">
        <f>IFERROR(TRUNC(VLOOKUP($E305,'Container Panel'!$B$41:$Z$100,$D305,0)/(VLOOKUP(H$276,UI!$A$12:$O$51,VLOOKUP(H$278,$B$276:$C$278,2,0),0)/1000)),"")</f>
        <v>2</v>
      </c>
      <c r="I305" s="145">
        <f>IFERROR(TRUNC(VLOOKUP($E305,'Container Panel'!$B$41:$Z$100,$D305,0)/(VLOOKUP(I$276,UI!$A$12:$O$51,VLOOKUP(I$278,$B$276:$C$278,2,0),0)/1000)),"")</f>
        <v>2</v>
      </c>
      <c r="J305" s="145">
        <f>IFERROR(TRUNC(VLOOKUP($E305,'Container Panel'!$B$41:$Z$100,$D305,0)/(VLOOKUP(J$276,UI!$A$12:$O$51,VLOOKUP(J$278,$B$276:$C$278,2,0),0)/1000)),"")</f>
        <v>2</v>
      </c>
      <c r="K305" s="145">
        <f>IFERROR(TRUNC(VLOOKUP($E305,'Container Panel'!$B$41:$Z$100,$D305,0)/(VLOOKUP(K$276,UI!$A$12:$O$51,VLOOKUP(K$278,$B$276:$C$278,2,0),0)/1000)),"")</f>
        <v>6</v>
      </c>
      <c r="L305" s="145">
        <f>IFERROR(TRUNC(VLOOKUP($E305,'Container Panel'!$B$41:$Z$100,$D305,0)/(VLOOKUP(L$276,UI!$A$12:$O$51,VLOOKUP(L$278,$B$276:$C$278,2,0),0)/1000)),"")</f>
        <v>2</v>
      </c>
      <c r="M305" s="145">
        <f>IFERROR(TRUNC(VLOOKUP($E305,'Container Panel'!$B$41:$Z$100,$D305,0)/(VLOOKUP(M$276,UI!$A$12:$O$51,VLOOKUP(M$278,$B$276:$C$278,2,0),0)/1000)),"")</f>
        <v>1</v>
      </c>
      <c r="N305" s="145">
        <f>IFERROR(TRUNC(VLOOKUP($E305,'Container Panel'!$B$41:$Z$100,$D305,0)/(VLOOKUP(N$276,UI!$A$12:$O$51,VLOOKUP(N$278,$B$276:$C$278,2,0),0)/1000)),"")</f>
        <v>4</v>
      </c>
      <c r="O305" s="145">
        <f>IFERROR(TRUNC(VLOOKUP($E305,'Container Panel'!$B$41:$Z$100,$D305,0)/(VLOOKUP(O$276,UI!$A$12:$O$51,VLOOKUP(O$278,$B$276:$C$278,2,0),0)/1000)),"")</f>
        <v>1</v>
      </c>
      <c r="P305" s="145">
        <f>IFERROR(TRUNC(VLOOKUP($E305,'Container Panel'!$B$41:$Z$100,$D305,0)/(VLOOKUP(P$276,UI!$A$12:$O$51,VLOOKUP(P$278,$B$276:$C$278,2,0),0)/1000)),"")</f>
        <v>4</v>
      </c>
      <c r="Q305" s="145">
        <f>IFERROR(TRUNC(VLOOKUP($E305,'Container Panel'!$B$41:$Z$100,$D305,0)/(VLOOKUP(Q$276,UI!$A$12:$O$51,VLOOKUP(Q$278,$B$276:$C$278,2,0),0)/1000)),"")</f>
        <v>1</v>
      </c>
      <c r="R305" s="145">
        <f>IFERROR(TRUNC(VLOOKUP($E305,'Container Panel'!$B$41:$Z$100,$D305,0)/(VLOOKUP(R$276,UI!$A$12:$O$51,VLOOKUP(R$278,$B$276:$C$278,2,0),0)/1000)),"")</f>
        <v>1</v>
      </c>
      <c r="S305" s="145" t="str">
        <f>IFERROR(TRUNC(VLOOKUP($E305,'Container Panel'!$B$41:$Z$100,$D305,0)/(VLOOKUP(S$276,UI!$A$12:$O$51,VLOOKUP(S$278,$B$276:$C$278,2,0),0)/1000)),"")</f>
        <v/>
      </c>
      <c r="T305" s="145" t="str">
        <f>IFERROR(TRUNC(VLOOKUP($E305,'Container Panel'!$B$41:$Z$100,$D305,0)/(VLOOKUP(T$276,UI!$A$12:$O$51,VLOOKUP(T$278,$B$276:$C$278,2,0),0)/1000)),"")</f>
        <v/>
      </c>
      <c r="U305" s="145" t="str">
        <f>IFERROR(TRUNC(VLOOKUP($E305,'Container Panel'!$B$41:$Z$100,$D305,0)/(VLOOKUP(U$276,UI!$A$12:$O$51,VLOOKUP(U$278,$B$276:$C$278,2,0),0)/1000)),"")</f>
        <v/>
      </c>
      <c r="V305" s="145" t="str">
        <f>IFERROR(TRUNC(VLOOKUP($E305,'Container Panel'!$B$41:$Z$100,$D305,0)/(VLOOKUP(V$276,UI!$A$12:$O$51,VLOOKUP(V$278,$B$276:$C$278,2,0),0)/1000)),"")</f>
        <v/>
      </c>
      <c r="W305" s="145" t="str">
        <f>IFERROR(TRUNC(VLOOKUP($E305,'Container Panel'!$B$41:$Z$100,$D305,0)/(VLOOKUP(W$276,UI!$A$12:$O$51,VLOOKUP(W$278,$B$276:$C$278,2,0),0)/1000)),"")</f>
        <v/>
      </c>
      <c r="X305" s="145" t="str">
        <f>IFERROR(TRUNC(VLOOKUP($E305,'Container Panel'!$B$41:$Z$100,$D305,0)/(VLOOKUP(X$276,UI!$A$12:$O$51,VLOOKUP(X$278,$B$276:$C$278,2,0),0)/1000)),"")</f>
        <v/>
      </c>
      <c r="Y305" s="145" t="str">
        <f>IFERROR(TRUNC(VLOOKUP($E305,'Container Panel'!$B$41:$Z$100,$D305,0)/(VLOOKUP(Y$276,UI!$A$12:$O$51,VLOOKUP(Y$278,$B$276:$C$278,2,0),0)/1000)),"")</f>
        <v/>
      </c>
      <c r="Z305" s="145" t="str">
        <f>IFERROR(TRUNC(VLOOKUP($E305,'Container Panel'!$B$41:$Z$100,$D305,0)/(VLOOKUP(Z$276,UI!$A$12:$O$51,VLOOKUP(Z$278,$B$276:$C$278,2,0),0)/1000)),"")</f>
        <v/>
      </c>
      <c r="AA305" s="145" t="str">
        <f>IFERROR(TRUNC(VLOOKUP($E305,'Container Panel'!$B$41:$Z$100,$D305,0)/(VLOOKUP(AA$276,UI!$A$12:$O$51,VLOOKUP(AA$278,$B$276:$C$278,2,0),0)/1000)),"")</f>
        <v/>
      </c>
      <c r="AB305" s="145" t="str">
        <f>IFERROR(TRUNC(VLOOKUP($E305,'Container Panel'!$B$41:$Z$100,$D305,0)/(VLOOKUP(AB$276,UI!$A$12:$O$51,VLOOKUP(AB$278,$B$276:$C$278,2,0),0)/1000)),"")</f>
        <v/>
      </c>
      <c r="AC305" s="145" t="str">
        <f>IFERROR(TRUNC(VLOOKUP($E305,'Container Panel'!$B$41:$Z$100,$D305,0)/(VLOOKUP(AC$276,UI!$A$12:$O$51,VLOOKUP(AC$278,$B$276:$C$278,2,0),0)/1000)),"")</f>
        <v/>
      </c>
      <c r="AD305" s="145" t="str">
        <f>IFERROR(TRUNC(VLOOKUP($E305,'Container Panel'!$B$41:$Z$100,$D305,0)/(VLOOKUP(AD$276,UI!$A$12:$O$51,VLOOKUP(AD$278,$B$276:$C$278,2,0),0)/1000)),"")</f>
        <v/>
      </c>
      <c r="AE305" s="145" t="str">
        <f>IFERROR(TRUNC(VLOOKUP($E305,'Container Panel'!$B$41:$Z$100,$D305,0)/(VLOOKUP(AE$276,UI!$A$12:$O$51,VLOOKUP(AE$278,$B$276:$C$278,2,0),0)/1000)),"")</f>
        <v/>
      </c>
      <c r="AF305" s="145" t="str">
        <f>IFERROR(TRUNC(VLOOKUP($E305,'Container Panel'!$B$41:$Z$100,$D305,0)/(VLOOKUP(AF$276,UI!$A$12:$O$51,VLOOKUP(AF$278,$B$276:$C$278,2,0),0)/1000)),"")</f>
        <v/>
      </c>
      <c r="AG305" s="145" t="str">
        <f>IFERROR(TRUNC(VLOOKUP($E305,'Container Panel'!$B$41:$Z$100,$D305,0)/(VLOOKUP(AG$276,UI!$A$12:$O$51,VLOOKUP(AG$278,$B$276:$C$278,2,0),0)/1000)),"")</f>
        <v/>
      </c>
      <c r="AH305" s="145" t="str">
        <f>IFERROR(TRUNC(VLOOKUP($E305,'Container Panel'!$B$41:$Z$100,$D305,0)/(VLOOKUP(AH$276,UI!$A$12:$O$51,VLOOKUP(AH$278,$B$276:$C$278,2,0),0)/1000)),"")</f>
        <v/>
      </c>
      <c r="AI305" s="145" t="str">
        <f>IFERROR(TRUNC(VLOOKUP($E305,'Container Panel'!$B$41:$Z$100,$D305,0)/(VLOOKUP(AI$276,UI!$A$12:$O$51,VLOOKUP(AI$278,$B$276:$C$278,2,0),0)/1000)),"")</f>
        <v/>
      </c>
      <c r="AJ305" s="145" t="str">
        <f>IFERROR(TRUNC(VLOOKUP($E305,'Container Panel'!$B$41:$Z$100,$D305,0)/(VLOOKUP(AJ$276,UI!$A$12:$O$51,VLOOKUP(AJ$278,$B$276:$C$278,2,0),0)/1000)),"")</f>
        <v/>
      </c>
      <c r="AK305" s="145" t="str">
        <f>IFERROR(TRUNC(VLOOKUP($E305,'Container Panel'!$B$41:$Z$100,$D305,0)/(VLOOKUP(AK$276,UI!$A$12:$O$51,VLOOKUP(AK$278,$B$276:$C$278,2,0),0)/1000)),"")</f>
        <v/>
      </c>
      <c r="AL305" s="145" t="str">
        <f>IFERROR(TRUNC(VLOOKUP($E305,'Container Panel'!$B$41:$Z$100,$D305,0)/(VLOOKUP(AL$276,UI!$A$12:$O$51,VLOOKUP(AL$278,$B$276:$C$278,2,0),0)/1000)),"")</f>
        <v/>
      </c>
      <c r="AM305" s="145" t="str">
        <f>IFERROR(TRUNC(VLOOKUP($E305,'Container Panel'!$B$41:$Z$100,$D305,0)/(VLOOKUP(AM$276,UI!$A$12:$O$51,VLOOKUP(AM$278,$B$276:$C$278,2,0),0)/1000)),"")</f>
        <v/>
      </c>
      <c r="AN305" s="145" t="str">
        <f>IFERROR(TRUNC(VLOOKUP($E305,'Container Panel'!$B$41:$Z$100,$D305,0)/(VLOOKUP(AN$276,UI!$A$12:$O$51,VLOOKUP(AN$278,$B$276:$C$278,2,0),0)/1000)),"")</f>
        <v/>
      </c>
      <c r="AO305" s="145" t="str">
        <f>IFERROR(TRUNC(VLOOKUP($E305,'Container Panel'!$B$41:$Z$100,$D305,0)/(VLOOKUP(AO$276,UI!$A$12:$O$51,VLOOKUP(AO$278,$B$276:$C$278,2,0),0)/1000)),"")</f>
        <v/>
      </c>
      <c r="AP305" s="145" t="str">
        <f>IFERROR(TRUNC(VLOOKUP($E305,'Container Panel'!$B$41:$Z$100,$D305,0)/(VLOOKUP(AP$276,UI!$A$12:$O$51,VLOOKUP(AP$278,$B$276:$C$278,2,0),0)/1000)),"")</f>
        <v/>
      </c>
      <c r="AQ305" s="145" t="str">
        <f>IFERROR(TRUNC(VLOOKUP($E305,'Container Panel'!$B$41:$Z$100,$D305,0)/(VLOOKUP(AQ$276,UI!$A$12:$O$51,VLOOKUP(AQ$278,$B$276:$C$278,2,0),0)/1000)),"")</f>
        <v/>
      </c>
      <c r="AR305" s="145" t="str">
        <f>IFERROR(TRUNC(VLOOKUP($E305,'Container Panel'!$B$41:$Z$100,$D305,0)/(VLOOKUP(AR$276,UI!$A$12:$O$51,VLOOKUP(AR$278,$B$276:$C$278,2,0),0)/1000)),"")</f>
        <v/>
      </c>
      <c r="AS305" s="145" t="str">
        <f>IFERROR(TRUNC(VLOOKUP($E305,'Container Panel'!$B$41:$Z$100,$D305,0)/(VLOOKUP(AS$276,UI!$A$12:$O$51,VLOOKUP(AS$278,$B$276:$C$278,2,0),0)/1000)),"")</f>
        <v/>
      </c>
      <c r="AT305" s="145" t="str">
        <f>IFERROR(TRUNC(VLOOKUP($E305,'Container Panel'!$B$41:$Z$100,$D305,0)/(VLOOKUP(AT$276,UI!$A$12:$O$51,VLOOKUP(AT$278,$B$276:$C$278,2,0),0)/1000)),"")</f>
        <v/>
      </c>
      <c r="AU305" s="145" t="str">
        <f>IFERROR(TRUNC(VLOOKUP($E305,'Container Panel'!$B$41:$Z$100,$D305,0)/(VLOOKUP(AU$276,UI!$A$12:$O$51,VLOOKUP(AU$278,$B$276:$C$278,2,0),0)/1000)),"")</f>
        <v/>
      </c>
      <c r="AV305" s="145" t="str">
        <f>IFERROR(TRUNC(VLOOKUP($E305,'Container Panel'!$B$41:$Z$100,$D305,0)/(VLOOKUP(AV$276,UI!$A$12:$O$51,VLOOKUP(AV$278,$B$276:$C$278,2,0),0)/1000)),"")</f>
        <v/>
      </c>
      <c r="AW305" s="145" t="str">
        <f>IFERROR(TRUNC(VLOOKUP($E305,'Container Panel'!$B$41:$Z$100,$D305,0)/(VLOOKUP(AW$276,UI!$A$12:$O$51,VLOOKUP(AW$278,$B$276:$C$278,2,0),0)/1000)),"")</f>
        <v/>
      </c>
      <c r="AX305" s="145" t="str">
        <f>IFERROR(TRUNC(VLOOKUP($E305,'Container Panel'!$B$41:$Z$100,$D305,0)/(VLOOKUP(AX$276,UI!$A$12:$O$51,VLOOKUP(AX$278,$B$276:$C$278,2,0),0)/1000)),"")</f>
        <v/>
      </c>
      <c r="AY305" s="145" t="str">
        <f>IFERROR(TRUNC(VLOOKUP($E305,'Container Panel'!$B$41:$Z$100,$D305,0)/(VLOOKUP(AY$276,UI!$A$12:$O$51,VLOOKUP(AY$278,$B$276:$C$278,2,0),0)/1000)),"")</f>
        <v/>
      </c>
      <c r="AZ305" s="145" t="str">
        <f>IFERROR(TRUNC(VLOOKUP($E305,'Container Panel'!$B$41:$Z$100,$D305,0)/(VLOOKUP(AZ$276,UI!$A$12:$O$51,VLOOKUP(AZ$278,$B$276:$C$278,2,0),0)/1000)),"")</f>
        <v/>
      </c>
      <c r="BA305" s="145" t="str">
        <f>IFERROR(TRUNC(VLOOKUP($E305,'Container Panel'!$B$41:$Z$100,$D305,0)/(VLOOKUP(BA$276,UI!$A$12:$O$51,VLOOKUP(BA$278,$B$276:$C$278,2,0),0)/1000)),"")</f>
        <v/>
      </c>
      <c r="BB305" s="145" t="str">
        <f>IFERROR(TRUNC(VLOOKUP($E305,'Container Panel'!$B$41:$Z$100,$D305,0)/(VLOOKUP(BB$276,UI!$A$12:$O$51,VLOOKUP(BB$278,$B$276:$C$278,2,0),0)/1000)),"")</f>
        <v/>
      </c>
      <c r="BC305" s="145" t="str">
        <f>IFERROR(TRUNC(VLOOKUP($E305,'Container Panel'!$B$41:$Z$100,$D305,0)/(VLOOKUP(BC$276,UI!$A$12:$O$51,VLOOKUP(BC$278,$B$276:$C$278,2,0),0)/1000)),"")</f>
        <v/>
      </c>
      <c r="BD305" s="145" t="str">
        <f>IFERROR(TRUNC(VLOOKUP($E305,'Container Panel'!$B$41:$Z$100,$D305,0)/(VLOOKUP(BD$276,UI!$A$12:$O$51,VLOOKUP(BD$278,$B$276:$C$278,2,0),0)/1000)),"")</f>
        <v/>
      </c>
      <c r="BE305" s="145" t="str">
        <f>IFERROR(TRUNC(VLOOKUP($E305,'Container Panel'!$B$41:$Z$100,$D305,0)/(VLOOKUP(BE$276,UI!$A$12:$O$51,VLOOKUP(BE$278,$B$276:$C$278,2,0),0)/1000)),"")</f>
        <v/>
      </c>
      <c r="BF305" s="145" t="str">
        <f>IFERROR(TRUNC(VLOOKUP($E305,'Container Panel'!$B$41:$Z$100,$D305,0)/(VLOOKUP(BF$276,UI!$A$12:$O$51,VLOOKUP(BF$278,$B$276:$C$278,2,0),0)/1000)),"")</f>
        <v/>
      </c>
      <c r="BG305" s="145" t="str">
        <f>IFERROR(TRUNC(VLOOKUP($E305,'Container Panel'!$B$41:$Z$100,$D305,0)/(VLOOKUP(BG$276,UI!$A$12:$O$51,VLOOKUP(BG$278,$B$276:$C$278,2,0),0)/1000)),"")</f>
        <v/>
      </c>
      <c r="BH305" s="145" t="str">
        <f>IFERROR(TRUNC(VLOOKUP($E305,'Container Panel'!$B$41:$Z$100,$D305,0)/(VLOOKUP(BH$276,UI!$A$12:$O$51,VLOOKUP(BH$278,$B$276:$C$278,2,0),0)/1000)),"")</f>
        <v/>
      </c>
      <c r="BI305" s="145" t="str">
        <f>IFERROR(TRUNC(VLOOKUP($E305,'Container Panel'!$B$41:$Z$100,$D305,0)/(VLOOKUP(BI$276,UI!$A$12:$O$51,VLOOKUP(BI$278,$B$276:$C$278,2,0),0)/1000)),"")</f>
        <v/>
      </c>
      <c r="BJ305" s="145" t="str">
        <f>IFERROR(TRUNC(VLOOKUP($E305,'Container Panel'!$B$41:$Z$100,$D305,0)/(VLOOKUP(BJ$276,UI!$A$12:$O$51,VLOOKUP(BJ$278,$B$276:$C$278,2,0),0)/1000)),"")</f>
        <v/>
      </c>
      <c r="BK305" s="145" t="str">
        <f>IFERROR(TRUNC(VLOOKUP($E305,'Container Panel'!$B$41:$Z$100,$D305,0)/(VLOOKUP(BK$276,UI!$A$12:$O$51,VLOOKUP(BK$278,$B$276:$C$278,2,0),0)/1000)),"")</f>
        <v/>
      </c>
      <c r="BL305" s="145" t="str">
        <f>IFERROR(TRUNC(VLOOKUP($E305,'Container Panel'!$B$41:$Z$100,$D305,0)/(VLOOKUP(BL$276,UI!$A$12:$O$51,VLOOKUP(BL$278,$B$276:$C$278,2,0),0)/1000)),"")</f>
        <v/>
      </c>
      <c r="BM305" s="145" t="str">
        <f>IFERROR(TRUNC(VLOOKUP($E305,'Container Panel'!$B$41:$Z$100,$D305,0)/(VLOOKUP(BM$276,UI!$A$12:$O$51,VLOOKUP(BM$278,$B$276:$C$278,2,0),0)/1000)),"")</f>
        <v/>
      </c>
      <c r="BN305" s="145" t="str">
        <f>IFERROR(TRUNC(VLOOKUP($E305,'Container Panel'!$B$41:$Z$100,$D305,0)/(VLOOKUP(BN$276,UI!$A$12:$O$51,VLOOKUP(BN$278,$B$276:$C$278,2,0),0)/1000)),"")</f>
        <v/>
      </c>
      <c r="BO305" s="145" t="str">
        <f>IFERROR(TRUNC(VLOOKUP($E305,'Container Panel'!$B$41:$Z$100,$D305,0)/(VLOOKUP(BO$276,UI!$A$12:$O$51,VLOOKUP(BO$278,$B$276:$C$278,2,0),0)/1000)),"")</f>
        <v/>
      </c>
      <c r="BP305" s="145" t="str">
        <f>IFERROR(TRUNC(VLOOKUP($E305,'Container Panel'!$B$41:$Z$100,$D305,0)/(VLOOKUP(BP$276,UI!$A$12:$O$51,VLOOKUP(BP$278,$B$276:$C$278,2,0),0)/1000)),"")</f>
        <v/>
      </c>
      <c r="BQ305" s="145" t="str">
        <f>IFERROR(TRUNC(VLOOKUP($E305,'Container Panel'!$B$41:$Z$100,$D305,0)/(VLOOKUP(BQ$276,UI!$A$12:$O$51,VLOOKUP(BQ$278,$B$276:$C$278,2,0),0)/1000)),"")</f>
        <v/>
      </c>
      <c r="BR305" s="145" t="str">
        <f>IFERROR(TRUNC(VLOOKUP($E305,'Container Panel'!$B$41:$Z$100,$D305,0)/(VLOOKUP(BR$276,UI!$A$12:$O$51,VLOOKUP(BR$278,$B$276:$C$278,2,0),0)/1000)),"")</f>
        <v/>
      </c>
      <c r="BS305" s="145" t="str">
        <f>IFERROR(TRUNC(VLOOKUP($E305,'Container Panel'!$B$41:$Z$100,$D305,0)/(VLOOKUP(BS$276,UI!$A$12:$O$51,VLOOKUP(BS$278,$B$276:$C$278,2,0),0)/1000)),"")</f>
        <v/>
      </c>
      <c r="BT305" s="145" t="str">
        <f>IFERROR(TRUNC(VLOOKUP($E305,'Container Panel'!$B$41:$Z$100,$D305,0)/(VLOOKUP(BT$276,UI!$A$12:$O$51,VLOOKUP(BT$278,$B$276:$C$278,2,0),0)/1000)),"")</f>
        <v/>
      </c>
      <c r="BU305" s="145" t="str">
        <f>IFERROR(TRUNC(VLOOKUP($E305,'Container Panel'!$B$41:$Z$100,$D305,0)/(VLOOKUP(BU$276,UI!$A$12:$O$51,VLOOKUP(BU$278,$B$276:$C$278,2,0),0)/1000)),"")</f>
        <v/>
      </c>
      <c r="BV305" s="145" t="str">
        <f>IFERROR(TRUNC(VLOOKUP($E305,'Container Panel'!$B$41:$Z$100,$D305,0)/(VLOOKUP(BV$276,UI!$A$12:$O$51,VLOOKUP(BV$278,$B$276:$C$278,2,0),0)/1000)),"")</f>
        <v/>
      </c>
      <c r="BW305" s="145" t="str">
        <f>IFERROR(TRUNC(VLOOKUP($E305,'Container Panel'!$B$41:$Z$100,$D305,0)/(VLOOKUP(BW$276,UI!$A$12:$O$51,VLOOKUP(BW$278,$B$276:$C$278,2,0),0)/1000)),"")</f>
        <v/>
      </c>
      <c r="BX305" s="145" t="str">
        <f>IFERROR(TRUNC(VLOOKUP($E305,'Container Panel'!$B$41:$Z$100,$D305,0)/(VLOOKUP(BX$276,UI!$A$12:$O$51,VLOOKUP(BX$278,$B$276:$C$278,2,0),0)/1000)),"")</f>
        <v/>
      </c>
      <c r="BY305" s="145" t="str">
        <f>IFERROR(TRUNC(VLOOKUP($E305,'Container Panel'!$B$41:$Z$100,$D305,0)/(VLOOKUP(BY$276,UI!$A$12:$O$51,VLOOKUP(BY$278,$B$276:$C$278,2,0),0)/1000)),"")</f>
        <v/>
      </c>
      <c r="BZ305" s="145" t="str">
        <f>IFERROR(TRUNC(VLOOKUP($E305,'Container Panel'!$B$41:$Z$100,$D305,0)/(VLOOKUP(BZ$276,UI!$A$12:$O$51,VLOOKUP(BZ$278,$B$276:$C$278,2,0),0)/1000)),"")</f>
        <v/>
      </c>
      <c r="CA305" s="145" t="str">
        <f>IFERROR(TRUNC(VLOOKUP($E305,'Container Panel'!$B$41:$Z$100,$D305,0)/(VLOOKUP(CA$276,UI!$A$12:$O$51,VLOOKUP(CA$278,$B$276:$C$278,2,0),0)/1000)),"")</f>
        <v/>
      </c>
      <c r="CB305" s="145" t="str">
        <f>IFERROR(TRUNC(VLOOKUP($E305,'Container Panel'!$B$41:$Z$100,$D305,0)/(VLOOKUP(CB$276,UI!$A$12:$O$51,VLOOKUP(CB$278,$B$276:$C$278,2,0),0)/1000)),"")</f>
        <v/>
      </c>
      <c r="CC305" s="145" t="str">
        <f>IFERROR(TRUNC(VLOOKUP($E305,'Container Panel'!$B$41:$Z$100,$D305,0)/(VLOOKUP(CC$276,UI!$A$12:$O$51,VLOOKUP(CC$278,$B$276:$C$278,2,0),0)/1000)),"")</f>
        <v/>
      </c>
      <c r="CD305" s="145" t="str">
        <f>IFERROR(TRUNC(VLOOKUP($E305,'Container Panel'!$B$41:$Z$100,$D305,0)/(VLOOKUP(CD$276,UI!$A$12:$O$51,VLOOKUP(CD$278,$B$276:$C$278,2,0),0)/1000)),"")</f>
        <v/>
      </c>
      <c r="CE305" s="145" t="str">
        <f>IFERROR(TRUNC(VLOOKUP($E305,'Container Panel'!$B$41:$Z$100,$D305,0)/(VLOOKUP(CE$276,UI!$A$12:$O$51,VLOOKUP(CE$278,$B$276:$C$278,2,0),0)/1000)),"")</f>
        <v/>
      </c>
      <c r="CF305" s="145" t="str">
        <f>IFERROR(TRUNC(VLOOKUP($E305,'Container Panel'!$B$41:$Z$100,$D305,0)/(VLOOKUP(CF$276,UI!$A$12:$O$51,VLOOKUP(CF$278,$B$276:$C$278,2,0),0)/1000)),"")</f>
        <v/>
      </c>
      <c r="CG305" s="145" t="str">
        <f>IFERROR(TRUNC(VLOOKUP($E305,'Container Panel'!$B$41:$Z$100,$D305,0)/(VLOOKUP(CG$276,UI!$A$12:$O$51,VLOOKUP(CG$278,$B$276:$C$278,2,0),0)/1000)),"")</f>
        <v/>
      </c>
      <c r="CH305" s="145" t="str">
        <f>IFERROR(TRUNC(VLOOKUP($E305,'Container Panel'!$B$41:$Z$100,$D305,0)/(VLOOKUP(CH$276,UI!$A$12:$O$51,VLOOKUP(CH$278,$B$276:$C$278,2,0),0)/1000)),"")</f>
        <v/>
      </c>
      <c r="CI305" s="145" t="str">
        <f>IFERROR(TRUNC(VLOOKUP($E305,'Container Panel'!$B$41:$Z$100,$D305,0)/(VLOOKUP(CI$276,UI!$A$12:$O$51,VLOOKUP(CI$278,$B$276:$C$278,2,0),0)/1000)),"")</f>
        <v/>
      </c>
      <c r="CJ305" s="145" t="str">
        <f>IFERROR(TRUNC(VLOOKUP($E305,'Container Panel'!$B$41:$Z$100,$D305,0)/(VLOOKUP(CJ$276,UI!$A$12:$O$51,VLOOKUP(CJ$278,$B$276:$C$278,2,0),0)/1000)),"")</f>
        <v/>
      </c>
      <c r="CK305" s="145" t="str">
        <f>IFERROR(TRUNC(VLOOKUP($E305,'Container Panel'!$B$41:$Z$100,$D305,0)/(VLOOKUP(CK$276,UI!$A$12:$O$51,VLOOKUP(CK$278,$B$276:$C$278,2,0),0)/1000)),"")</f>
        <v/>
      </c>
      <c r="CL305" s="145" t="str">
        <f>IFERROR(TRUNC(VLOOKUP($E305,'Container Panel'!$B$41:$Z$100,$D305,0)/(VLOOKUP(CL$276,UI!$A$12:$O$51,VLOOKUP(CL$278,$B$276:$C$278,2,0),0)/1000)),"")</f>
        <v/>
      </c>
      <c r="CM305" s="145" t="str">
        <f>IFERROR(TRUNC(VLOOKUP($E305,'Container Panel'!$B$41:$Z$100,$D305,0)/(VLOOKUP(CM$276,UI!$A$12:$O$51,VLOOKUP(CM$278,$B$276:$C$278,2,0),0)/1000)),"")</f>
        <v/>
      </c>
      <c r="CN305" s="145" t="str">
        <f>IFERROR(TRUNC(VLOOKUP($E305,'Container Panel'!$B$41:$Z$100,$D305,0)/(VLOOKUP(CN$276,UI!$A$12:$O$51,VLOOKUP(CN$278,$B$276:$C$278,2,0),0)/1000)),"")</f>
        <v/>
      </c>
      <c r="CO305" s="145" t="str">
        <f>IFERROR(TRUNC(VLOOKUP($E305,'Container Panel'!$B$41:$Z$100,$D305,0)/(VLOOKUP(CO$276,UI!$A$12:$O$51,VLOOKUP(CO$278,$B$276:$C$278,2,0),0)/1000)),"")</f>
        <v/>
      </c>
      <c r="CP305" s="145" t="str">
        <f>IFERROR(TRUNC(VLOOKUP($E305,'Container Panel'!$B$41:$Z$100,$D305,0)/(VLOOKUP(CP$276,UI!$A$12:$O$51,VLOOKUP(CP$278,$B$276:$C$278,2,0),0)/1000)),"")</f>
        <v/>
      </c>
      <c r="CQ305" s="145" t="str">
        <f>IFERROR(TRUNC(VLOOKUP($E305,'Container Panel'!$B$41:$Z$100,$D305,0)/(VLOOKUP(CQ$276,UI!$A$12:$O$51,VLOOKUP(CQ$278,$B$276:$C$278,2,0),0)/1000)),"")</f>
        <v/>
      </c>
      <c r="CR305" s="145" t="str">
        <f>IFERROR(TRUNC(VLOOKUP($E305,'Container Panel'!$B$41:$Z$100,$D305,0)/(VLOOKUP(CR$276,UI!$A$12:$O$51,VLOOKUP(CR$278,$B$276:$C$278,2,0),0)/1000)),"")</f>
        <v/>
      </c>
      <c r="CS305" s="145" t="str">
        <f>IFERROR(TRUNC(VLOOKUP($E305,'Container Panel'!$B$41:$Z$100,$D305,0)/(VLOOKUP(CS$276,UI!$A$12:$O$51,VLOOKUP(CS$278,$B$276:$C$278,2,0),0)/1000)),"")</f>
        <v/>
      </c>
      <c r="CT305" s="145" t="str">
        <f>IFERROR(TRUNC(VLOOKUP($E305,'Container Panel'!$B$41:$Z$100,$D305,0)/(VLOOKUP(CT$276,UI!$A$12:$O$51,VLOOKUP(CT$278,$B$276:$C$278,2,0),0)/1000)),"")</f>
        <v/>
      </c>
      <c r="CU305" s="145" t="str">
        <f>IFERROR(TRUNC(VLOOKUP($E305,'Container Panel'!$B$41:$Z$100,$D305,0)/(VLOOKUP(CU$276,UI!$A$12:$O$51,VLOOKUP(CU$278,$B$276:$C$278,2,0),0)/1000)),"")</f>
        <v/>
      </c>
      <c r="CV305" s="145" t="str">
        <f>IFERROR(TRUNC(VLOOKUP($E305,'Container Panel'!$B$41:$Z$100,$D305,0)/(VLOOKUP(CV$276,UI!$A$12:$O$51,VLOOKUP(CV$278,$B$276:$C$278,2,0),0)/1000)),"")</f>
        <v/>
      </c>
      <c r="CW305" s="145" t="str">
        <f>IFERROR(TRUNC(VLOOKUP($E305,'Container Panel'!$B$41:$Z$100,$D305,0)/(VLOOKUP(CW$276,UI!$A$12:$O$51,VLOOKUP(CW$278,$B$276:$C$278,2,0),0)/1000)),"")</f>
        <v/>
      </c>
      <c r="CX305" s="145" t="str">
        <f>IFERROR(TRUNC(VLOOKUP($E305,'Container Panel'!$B$41:$Z$100,$D305,0)/(VLOOKUP(CX$276,UI!$A$12:$O$51,VLOOKUP(CX$278,$B$276:$C$278,2,0),0)/1000)),"")</f>
        <v/>
      </c>
      <c r="CY305" s="145" t="str">
        <f>IFERROR(TRUNC(VLOOKUP($E305,'Container Panel'!$B$41:$Z$100,$D305,0)/(VLOOKUP(CY$276,UI!$A$12:$O$51,VLOOKUP(CY$278,$B$276:$C$278,2,0),0)/1000)),"")</f>
        <v/>
      </c>
      <c r="CZ305" s="145" t="str">
        <f>IFERROR(TRUNC(VLOOKUP($E305,'Container Panel'!$B$41:$Z$100,$D305,0)/(VLOOKUP(CZ$276,UI!$A$12:$O$51,VLOOKUP(CZ$278,$B$276:$C$278,2,0),0)/1000)),"")</f>
        <v/>
      </c>
      <c r="DA305" s="145" t="str">
        <f>IFERROR(TRUNC(VLOOKUP($E305,'Container Panel'!$B$41:$Z$100,$D305,0)/(VLOOKUP(DA$276,UI!$A$12:$O$51,VLOOKUP(DA$278,$B$276:$C$278,2,0),0)/1000)),"")</f>
        <v/>
      </c>
      <c r="DB305" s="145" t="str">
        <f>IFERROR(TRUNC(VLOOKUP($E305,'Container Panel'!$B$41:$Z$100,$D305,0)/(VLOOKUP(DB$276,UI!$A$12:$O$51,VLOOKUP(DB$278,$B$276:$C$278,2,0),0)/1000)),"")</f>
        <v/>
      </c>
      <c r="DC305" s="145" t="str">
        <f>IFERROR(TRUNC(VLOOKUP($E305,'Container Panel'!$B$41:$Z$100,$D305,0)/(VLOOKUP(DC$276,UI!$A$12:$O$51,VLOOKUP(DC$278,$B$276:$C$278,2,0),0)/1000)),"")</f>
        <v/>
      </c>
      <c r="DD305" s="145" t="str">
        <f>IFERROR(TRUNC(VLOOKUP($E305,'Container Panel'!$B$41:$Z$100,$D305,0)/(VLOOKUP(DD$276,UI!$A$12:$O$51,VLOOKUP(DD$278,$B$276:$C$278,2,0),0)/1000)),"")</f>
        <v/>
      </c>
      <c r="DE305" s="145" t="str">
        <f>IFERROR(TRUNC(VLOOKUP($E305,'Container Panel'!$B$41:$Z$100,$D305,0)/(VLOOKUP(DE$276,UI!$A$12:$O$51,VLOOKUP(DE$278,$B$276:$C$278,2,0),0)/1000)),"")</f>
        <v/>
      </c>
      <c r="DF305" s="145" t="str">
        <f>IFERROR(TRUNC(VLOOKUP($E305,'Container Panel'!$B$41:$Z$100,$D305,0)/(VLOOKUP(DF$276,UI!$A$12:$O$51,VLOOKUP(DF$278,$B$276:$C$278,2,0),0)/1000)),"")</f>
        <v/>
      </c>
      <c r="DG305" s="145" t="str">
        <f>IFERROR(TRUNC(VLOOKUP($E305,'Container Panel'!$B$41:$Z$100,$D305,0)/(VLOOKUP(DG$276,UI!$A$12:$O$51,VLOOKUP(DG$278,$B$276:$C$278,2,0),0)/1000)),"")</f>
        <v/>
      </c>
      <c r="DH305" s="145" t="str">
        <f>IFERROR(TRUNC(VLOOKUP($E305,'Container Panel'!$B$41:$Z$100,$D305,0)/(VLOOKUP(DH$276,UI!$A$12:$O$51,VLOOKUP(DH$278,$B$276:$C$278,2,0),0)/1000)),"")</f>
        <v/>
      </c>
      <c r="DI305" s="145" t="str">
        <f>IFERROR(TRUNC(VLOOKUP($E305,'Container Panel'!$B$41:$Z$100,$D305,0)/(VLOOKUP(DI$276,UI!$A$12:$O$51,VLOOKUP(DI$278,$B$276:$C$278,2,0),0)/1000)),"")</f>
        <v/>
      </c>
      <c r="DJ305" s="145" t="str">
        <f>IFERROR(TRUNC(VLOOKUP($E305,'Container Panel'!$B$41:$Z$100,$D305,0)/(VLOOKUP(DJ$276,UI!$A$12:$O$51,VLOOKUP(DJ$278,$B$276:$C$278,2,0),0)/1000)),"")</f>
        <v/>
      </c>
      <c r="DK305" s="145" t="str">
        <f>IFERROR(TRUNC(VLOOKUP($E305,'Container Panel'!$B$41:$Z$100,$D305,0)/(VLOOKUP(DK$276,UI!$A$12:$O$51,VLOOKUP(DK$278,$B$276:$C$278,2,0),0)/1000)),"")</f>
        <v/>
      </c>
      <c r="DL305" s="145" t="str">
        <f>IFERROR(TRUNC(VLOOKUP($E305,'Container Panel'!$B$41:$Z$100,$D305,0)/(VLOOKUP(DL$276,UI!$A$12:$O$51,VLOOKUP(DL$278,$B$276:$C$278,2,0),0)/1000)),"")</f>
        <v/>
      </c>
      <c r="DM305" s="145" t="str">
        <f>IFERROR(TRUNC(VLOOKUP($E305,'Container Panel'!$B$41:$Z$100,$D305,0)/(VLOOKUP(DM$276,UI!$A$12:$O$51,VLOOKUP(DM$278,$B$276:$C$278,2,0),0)/1000)),"")</f>
        <v/>
      </c>
      <c r="DN305" s="145" t="str">
        <f>IFERROR(TRUNC(VLOOKUP($E305,'Container Panel'!$B$41:$Z$100,$D305,0)/(VLOOKUP(DN$276,UI!$A$12:$O$51,VLOOKUP(DN$278,$B$276:$C$278,2,0),0)/1000)),"")</f>
        <v/>
      </c>
      <c r="DO305" s="145" t="str">
        <f>IFERROR(TRUNC(VLOOKUP($E305,'Container Panel'!$B$41:$Z$100,$D305,0)/(VLOOKUP(DO$276,UI!$A$12:$O$51,VLOOKUP(DO$278,$B$276:$C$278,2,0),0)/1000)),"")</f>
        <v/>
      </c>
      <c r="DP305" s="145" t="str">
        <f>IFERROR(TRUNC(VLOOKUP($E305,'Container Panel'!$B$41:$Z$100,$D305,0)/(VLOOKUP(DP$276,UI!$A$12:$O$51,VLOOKUP(DP$278,$B$276:$C$278,2,0),0)/1000)),"")</f>
        <v/>
      </c>
      <c r="DQ305" s="145" t="str">
        <f>IFERROR(TRUNC(VLOOKUP($E305,'Container Panel'!$B$41:$Z$100,$D305,0)/(VLOOKUP(DQ$276,UI!$A$12:$O$51,VLOOKUP(DQ$278,$B$276:$C$278,2,0),0)/1000)),"")</f>
        <v/>
      </c>
      <c r="DR305" s="145" t="str">
        <f>IFERROR(TRUNC(VLOOKUP($E305,'Container Panel'!$B$41:$Z$100,$D305,0)/(VLOOKUP(DR$276,UI!$A$12:$O$51,VLOOKUP(DR$278,$B$276:$C$278,2,0),0)/1000)),"")</f>
        <v/>
      </c>
      <c r="DS305" s="145" t="str">
        <f>IFERROR(TRUNC(VLOOKUP($E305,'Container Panel'!$B$41:$Z$100,$D305,0)/(VLOOKUP(DS$276,UI!$A$12:$O$51,VLOOKUP(DS$278,$B$276:$C$278,2,0),0)/1000)),"")</f>
        <v/>
      </c>
      <c r="DT305" s="145" t="str">
        <f>IFERROR(TRUNC(VLOOKUP($E305,'Container Panel'!$B$41:$Z$100,$D305,0)/(VLOOKUP(DT$276,UI!$A$12:$O$51,VLOOKUP(DT$278,$B$276:$C$278,2,0),0)/1000)),"")</f>
        <v/>
      </c>
      <c r="DU305" s="145" t="str">
        <f>IFERROR(TRUNC(VLOOKUP($E305,'Container Panel'!$B$41:$Z$100,$D305,0)/(VLOOKUP(DU$276,UI!$A$12:$O$51,VLOOKUP(DU$278,$B$276:$C$278,2,0),0)/1000)),"")</f>
        <v/>
      </c>
      <c r="DV305" s="145" t="str">
        <f>IFERROR(TRUNC(VLOOKUP($E305,'Container Panel'!$B$41:$Z$100,$D305,0)/(VLOOKUP(DV$276,UI!$A$12:$O$51,VLOOKUP(DV$278,$B$276:$C$278,2,0),0)/1000)),"")</f>
        <v/>
      </c>
      <c r="DW305" s="145" t="str">
        <f>IFERROR(TRUNC(VLOOKUP($E305,'Container Panel'!$B$41:$Z$100,$D305,0)/(VLOOKUP(DW$276,UI!$A$12:$O$51,VLOOKUP(DW$278,$B$276:$C$278,2,0),0)/1000)),"")</f>
        <v/>
      </c>
      <c r="DX305" s="145" t="str">
        <f>IFERROR(TRUNC(VLOOKUP($E305,'Container Panel'!$B$41:$Z$100,$D305,0)/(VLOOKUP(DX$276,UI!$A$12:$O$51,VLOOKUP(DX$278,$B$276:$C$278,2,0),0)/1000)),"")</f>
        <v/>
      </c>
      <c r="DY305" s="145" t="str">
        <f>IFERROR(TRUNC(VLOOKUP($E305,'Container Panel'!$B$41:$Z$100,$D305,0)/(VLOOKUP(DY$276,UI!$A$12:$O$51,VLOOKUP(DY$278,$B$276:$C$278,2,0),0)/1000)),"")</f>
        <v/>
      </c>
      <c r="DZ305" s="145" t="str">
        <f>IFERROR(TRUNC(VLOOKUP($E305,'Container Panel'!$B$41:$Z$100,$D305,0)/(VLOOKUP(DZ$276,UI!$A$12:$O$51,VLOOKUP(DZ$278,$B$276:$C$278,2,0),0)/1000)),"")</f>
        <v/>
      </c>
      <c r="EA305" s="145" t="str">
        <f>IFERROR(TRUNC(VLOOKUP($E305,'Container Panel'!$B$41:$Z$100,$D305,0)/(VLOOKUP(EA$276,UI!$A$12:$O$51,VLOOKUP(EA$278,$B$276:$C$278,2,0),0)/1000)),"")</f>
        <v/>
      </c>
      <c r="EB305" s="145" t="str">
        <f>IFERROR(TRUNC(VLOOKUP($E305,'Container Panel'!$B$41:$Z$100,$D305,0)/(VLOOKUP(EB$276,UI!$A$12:$O$51,VLOOKUP(EB$278,$B$276:$C$278,2,0),0)/1000)),"")</f>
        <v/>
      </c>
      <c r="EC305" s="145" t="str">
        <f>IFERROR(TRUNC(VLOOKUP($E305,'Container Panel'!$B$41:$Z$100,$D305,0)/(VLOOKUP(EC$276,UI!$A$12:$O$51,VLOOKUP(EC$278,$B$276:$C$278,2,0),0)/1000)),"")</f>
        <v/>
      </c>
      <c r="ED305" s="145" t="str">
        <f>IFERROR(TRUNC(VLOOKUP($E305,'Container Panel'!$B$41:$Z$100,$D305,0)/(VLOOKUP(ED$276,UI!$A$12:$O$51,VLOOKUP(ED$278,$B$276:$C$278,2,0),0)/1000)),"")</f>
        <v/>
      </c>
      <c r="EE305" s="145" t="str">
        <f>IFERROR(TRUNC(VLOOKUP($E305,'Container Panel'!$B$41:$Z$100,$D305,0)/(VLOOKUP(EE$276,UI!$A$12:$O$51,VLOOKUP(EE$278,$B$276:$C$278,2,0),0)/1000)),"")</f>
        <v/>
      </c>
      <c r="EF305" s="145" t="str">
        <f>IFERROR(TRUNC(VLOOKUP($E305,'Container Panel'!$B$41:$Z$100,$D305,0)/(VLOOKUP(EF$276,UI!$A$12:$O$51,VLOOKUP(EF$278,$B$276:$C$278,2,0),0)/1000)),"")</f>
        <v/>
      </c>
      <c r="EG305" s="145" t="str">
        <f>IFERROR(TRUNC(VLOOKUP($E305,'Container Panel'!$B$41:$Z$100,$D305,0)/(VLOOKUP(EG$276,UI!$A$12:$O$51,VLOOKUP(EG$278,$B$276:$C$278,2,0),0)/1000)),"")</f>
        <v/>
      </c>
      <c r="EH305" s="145" t="str">
        <f>IFERROR(TRUNC(VLOOKUP($E305,'Container Panel'!$B$41:$Z$100,$D305,0)/(VLOOKUP(EH$276,UI!$A$12:$O$51,VLOOKUP(EH$278,$B$276:$C$278,2,0),0)/1000)),"")</f>
        <v/>
      </c>
      <c r="EI305" s="145" t="str">
        <f>IFERROR(TRUNC(VLOOKUP($E305,'Container Panel'!$B$41:$Z$100,$D305,0)/(VLOOKUP(EI$276,UI!$A$12:$O$51,VLOOKUP(EI$278,$B$276:$C$278,2,0),0)/1000)),"")</f>
        <v/>
      </c>
      <c r="EJ305" s="145" t="str">
        <f>IFERROR(TRUNC(VLOOKUP($E305,'Container Panel'!$B$41:$Z$100,$D305,0)/(VLOOKUP(EJ$276,UI!$A$12:$O$51,VLOOKUP(EJ$278,$B$276:$C$278,2,0),0)/1000)),"")</f>
        <v/>
      </c>
      <c r="EK305" s="145" t="str">
        <f>IFERROR(TRUNC(VLOOKUP($E305,'Container Panel'!$B$41:$Z$100,$D305,0)/(VLOOKUP(EK$276,UI!$A$12:$O$51,VLOOKUP(EK$278,$B$276:$C$278,2,0),0)/1000)),"")</f>
        <v/>
      </c>
      <c r="EL305" s="145" t="str">
        <f>IFERROR(TRUNC(VLOOKUP($E305,'Container Panel'!$B$41:$Z$100,$D305,0)/(VLOOKUP(EL$276,UI!$A$12:$O$51,VLOOKUP(EL$278,$B$276:$C$278,2,0),0)/1000)),"")</f>
        <v/>
      </c>
      <c r="EM305" s="145" t="str">
        <f>IFERROR(TRUNC(VLOOKUP($E305,'Container Panel'!$B$41:$Z$100,$D305,0)/(VLOOKUP(EM$276,UI!$A$12:$O$51,VLOOKUP(EM$278,$B$276:$C$278,2,0),0)/1000)),"")</f>
        <v/>
      </c>
      <c r="EN305" s="145" t="str">
        <f>IFERROR(TRUNC(VLOOKUP($E305,'Container Panel'!$B$41:$Z$100,$D305,0)/(VLOOKUP(EN$276,UI!$A$12:$O$51,VLOOKUP(EN$278,$B$276:$C$278,2,0),0)/1000)),"")</f>
        <v/>
      </c>
      <c r="EO305" s="145" t="str">
        <f>IFERROR(TRUNC(VLOOKUP($E305,'Container Panel'!$B$41:$Z$100,$D305,0)/(VLOOKUP(EO$276,UI!$A$12:$O$51,VLOOKUP(EO$278,$B$276:$C$278,2,0),0)/1000)),"")</f>
        <v/>
      </c>
      <c r="EP305" s="145" t="str">
        <f>IFERROR(TRUNC(VLOOKUP($E305,'Container Panel'!$B$41:$Z$100,$D305,0)/(VLOOKUP(EP$276,UI!$A$12:$O$51,VLOOKUP(EP$278,$B$276:$C$278,2,0),0)/1000)),"")</f>
        <v/>
      </c>
      <c r="EQ305" s="145" t="str">
        <f>IFERROR(TRUNC(VLOOKUP($E305,'Container Panel'!$B$41:$Z$100,$D305,0)/(VLOOKUP(EQ$276,UI!$A$12:$O$51,VLOOKUP(EQ$278,$B$276:$C$278,2,0),0)/1000)),"")</f>
        <v/>
      </c>
      <c r="ER305" s="145" t="str">
        <f>IFERROR(TRUNC(VLOOKUP($E305,'Container Panel'!$B$41:$Z$100,$D305,0)/(VLOOKUP(ER$276,UI!$A$12:$O$51,VLOOKUP(ER$278,$B$276:$C$278,2,0),0)/1000)),"")</f>
        <v/>
      </c>
      <c r="ES305" s="145" t="str">
        <f>IFERROR(TRUNC(VLOOKUP($E305,'Container Panel'!$B$41:$Z$100,$D305,0)/(VLOOKUP(ES$276,UI!$A$12:$O$51,VLOOKUP(ES$278,$B$276:$C$278,2,0),0)/1000)),"")</f>
        <v/>
      </c>
      <c r="ET305" s="145" t="str">
        <f>IFERROR(TRUNC(VLOOKUP($E305,'Container Panel'!$B$41:$Z$100,$D305,0)/(VLOOKUP(ET$276,UI!$A$12:$O$51,VLOOKUP(ET$278,$B$276:$C$278,2,0),0)/1000)),"")</f>
        <v/>
      </c>
      <c r="EU305" s="145" t="str">
        <f>IFERROR(TRUNC(VLOOKUP($E305,'Container Panel'!$B$41:$Z$100,$D305,0)/(VLOOKUP(EU$276,UI!$A$12:$O$51,VLOOKUP(EU$278,$B$276:$C$278,2,0),0)/1000)),"")</f>
        <v/>
      </c>
      <c r="EV305" s="145" t="str">
        <f>IFERROR(TRUNC(VLOOKUP($E305,'Container Panel'!$B$41:$Z$100,$D305,0)/(VLOOKUP(EV$276,UI!$A$12:$O$51,VLOOKUP(EV$278,$B$276:$C$278,2,0),0)/1000)),"")</f>
        <v/>
      </c>
      <c r="EW305" s="145" t="str">
        <f>IFERROR(TRUNC(VLOOKUP($E305,'Container Panel'!$B$41:$Z$100,$D305,0)/(VLOOKUP(EW$276,UI!$A$12:$O$51,VLOOKUP(EW$278,$B$276:$C$278,2,0),0)/1000)),"")</f>
        <v/>
      </c>
      <c r="EX305" s="145" t="str">
        <f>IFERROR(TRUNC(VLOOKUP($E305,'Container Panel'!$B$41:$Z$100,$D305,0)/(VLOOKUP(EX$276,UI!$A$12:$O$51,VLOOKUP(EX$278,$B$276:$C$278,2,0),0)/1000)),"")</f>
        <v/>
      </c>
      <c r="EY305" s="145" t="str">
        <f>IFERROR(TRUNC(VLOOKUP($E305,'Container Panel'!$B$41:$Z$100,$D305,0)/(VLOOKUP(EY$276,UI!$A$12:$O$51,VLOOKUP(EY$278,$B$276:$C$278,2,0),0)/1000)),"")</f>
        <v/>
      </c>
      <c r="EZ305" s="145" t="str">
        <f>IFERROR(TRUNC(VLOOKUP($E305,'Container Panel'!$B$41:$Z$100,$D305,0)/(VLOOKUP(EZ$276,UI!$A$12:$O$51,VLOOKUP(EZ$278,$B$276:$C$278,2,0),0)/1000)),"")</f>
        <v/>
      </c>
      <c r="FA305" s="145" t="str">
        <f>IFERROR(TRUNC(VLOOKUP($E305,'Container Panel'!$B$41:$Z$100,$D305,0)/(VLOOKUP(FA$276,UI!$A$12:$O$51,VLOOKUP(FA$278,$B$276:$C$278,2,0),0)/1000)),"")</f>
        <v/>
      </c>
      <c r="FB305" s="145" t="str">
        <f>IFERROR(TRUNC(VLOOKUP($E305,'Container Panel'!$B$41:$Z$100,$D305,0)/(VLOOKUP(FB$276,UI!$A$12:$O$51,VLOOKUP(FB$278,$B$276:$C$278,2,0),0)/1000)),"")</f>
        <v/>
      </c>
      <c r="FC305" s="145" t="str">
        <f>IFERROR(TRUNC(VLOOKUP($E305,'Container Panel'!$B$41:$Z$100,$D305,0)/(VLOOKUP(FC$276,UI!$A$12:$O$51,VLOOKUP(FC$278,$B$276:$C$278,2,0),0)/1000)),"")</f>
        <v/>
      </c>
      <c r="FD305" s="145" t="str">
        <f>IFERROR(TRUNC(VLOOKUP($E305,'Container Panel'!$B$41:$Z$100,$D305,0)/(VLOOKUP(FD$276,UI!$A$12:$O$51,VLOOKUP(FD$278,$B$276:$C$278,2,0),0)/1000)),"")</f>
        <v/>
      </c>
      <c r="FE305" s="145" t="str">
        <f>IFERROR(TRUNC(VLOOKUP($E305,'Container Panel'!$B$41:$Z$100,$D305,0)/(VLOOKUP(FE$276,UI!$A$12:$O$51,VLOOKUP(FE$278,$B$276:$C$278,2,0),0)/1000)),"")</f>
        <v/>
      </c>
      <c r="FF305" s="145" t="str">
        <f>IFERROR(TRUNC(VLOOKUP($E305,'Container Panel'!$B$41:$Z$100,$D305,0)/(VLOOKUP(FF$276,UI!$A$12:$O$51,VLOOKUP(FF$278,$B$276:$C$278,2,0),0)/1000)),"")</f>
        <v/>
      </c>
      <c r="FG305" s="145" t="str">
        <f>IFERROR(TRUNC(VLOOKUP($E305,'Container Panel'!$B$41:$Z$100,$D305,0)/(VLOOKUP(FG$276,UI!$A$12:$O$51,VLOOKUP(FG$278,$B$276:$C$278,2,0),0)/1000)),"")</f>
        <v/>
      </c>
      <c r="FH305" s="145" t="str">
        <f>IFERROR(TRUNC(VLOOKUP($E305,'Container Panel'!$B$41:$Z$100,$D305,0)/(VLOOKUP(FH$276,UI!$A$12:$O$51,VLOOKUP(FH$278,$B$276:$C$278,2,0),0)/1000)),"")</f>
        <v/>
      </c>
      <c r="FI305" s="145" t="str">
        <f>IFERROR(TRUNC(VLOOKUP($E305,'Container Panel'!$B$41:$Z$100,$D305,0)/(VLOOKUP(FI$276,UI!$A$12:$O$51,VLOOKUP(FI$278,$B$276:$C$278,2,0),0)/1000)),"")</f>
        <v/>
      </c>
      <c r="FJ305" s="145" t="str">
        <f>IFERROR(TRUNC(VLOOKUP($E305,'Container Panel'!$B$41:$Z$100,$D305,0)/(VLOOKUP(FJ$276,UI!$A$12:$O$51,VLOOKUP(FJ$278,$B$276:$C$278,2,0),0)/1000)),"")</f>
        <v/>
      </c>
      <c r="FK305" s="145" t="str">
        <f>IFERROR(TRUNC(VLOOKUP($E305,'Container Panel'!$B$41:$Z$100,$D305,0)/(VLOOKUP(FK$276,UI!$A$12:$O$51,VLOOKUP(FK$278,$B$276:$C$278,2,0),0)/1000)),"")</f>
        <v/>
      </c>
      <c r="FL305" s="145" t="str">
        <f>IFERROR(TRUNC(VLOOKUP($E305,'Container Panel'!$B$41:$Z$100,$D305,0)/(VLOOKUP(FL$276,UI!$A$12:$O$51,VLOOKUP(FL$278,$B$276:$C$278,2,0),0)/1000)),"")</f>
        <v/>
      </c>
      <c r="FM305" s="145" t="str">
        <f>IFERROR(TRUNC(VLOOKUP($E305,'Container Panel'!$B$41:$Z$100,$D305,0)/(VLOOKUP(FM$276,UI!$A$12:$O$51,VLOOKUP(FM$278,$B$276:$C$278,2,0),0)/1000)),"")</f>
        <v/>
      </c>
      <c r="FN305" s="145" t="str">
        <f>IFERROR(TRUNC(VLOOKUP($E305,'Container Panel'!$B$41:$Z$100,$D305,0)/(VLOOKUP(FN$276,UI!$A$12:$O$51,VLOOKUP(FN$278,$B$276:$C$278,2,0),0)/1000)),"")</f>
        <v/>
      </c>
      <c r="FO305" s="145" t="str">
        <f>IFERROR(TRUNC(VLOOKUP($E305,'Container Panel'!$B$41:$Z$100,$D305,0)/(VLOOKUP(FO$276,UI!$A$12:$O$51,VLOOKUP(FO$278,$B$276:$C$278,2,0),0)/1000)),"")</f>
        <v/>
      </c>
      <c r="FP305" s="145" t="str">
        <f>IFERROR(TRUNC(VLOOKUP($E305,'Container Panel'!$B$41:$Z$100,$D305,0)/(VLOOKUP(FP$276,UI!$A$12:$O$51,VLOOKUP(FP$278,$B$276:$C$278,2,0),0)/1000)),"")</f>
        <v/>
      </c>
      <c r="FQ305" s="145" t="str">
        <f>IFERROR(TRUNC(VLOOKUP($E305,'Container Panel'!$B$41:$Z$100,$D305,0)/(VLOOKUP(FQ$276,UI!$A$12:$O$51,VLOOKUP(FQ$278,$B$276:$C$278,2,0),0)/1000)),"")</f>
        <v/>
      </c>
      <c r="FR305" s="145" t="str">
        <f>IFERROR(TRUNC(VLOOKUP($E305,'Container Panel'!$B$41:$Z$100,$D305,0)/(VLOOKUP(FR$276,UI!$A$12:$O$51,VLOOKUP(FR$278,$B$276:$C$278,2,0),0)/1000)),"")</f>
        <v/>
      </c>
      <c r="FS305" s="145" t="str">
        <f>IFERROR(TRUNC(VLOOKUP($E305,'Container Panel'!$B$41:$Z$100,$D305,0)/(VLOOKUP(FS$276,UI!$A$12:$O$51,VLOOKUP(FS$278,$B$276:$C$278,2,0),0)/1000)),"")</f>
        <v/>
      </c>
      <c r="FT305" s="145" t="str">
        <f>IFERROR(TRUNC(VLOOKUP($E305,'Container Panel'!$B$41:$Z$100,$D305,0)/(VLOOKUP(FT$276,UI!$A$12:$O$51,VLOOKUP(FT$278,$B$276:$C$278,2,0),0)/1000)),"")</f>
        <v/>
      </c>
      <c r="FU305" s="145" t="str">
        <f>IFERROR(TRUNC(VLOOKUP($E305,'Container Panel'!$B$41:$Z$100,$D305,0)/(VLOOKUP(FU$276,UI!$A$12:$O$51,VLOOKUP(FU$278,$B$276:$C$278,2,0),0)/1000)),"")</f>
        <v/>
      </c>
      <c r="FV305" s="145" t="str">
        <f>IFERROR(TRUNC(VLOOKUP($E305,'Container Panel'!$B$41:$Z$100,$D305,0)/(VLOOKUP(FV$276,UI!$A$12:$O$51,VLOOKUP(FV$278,$B$276:$C$278,2,0),0)/1000)),"")</f>
        <v/>
      </c>
      <c r="FW305" s="145" t="str">
        <f>IFERROR(TRUNC(VLOOKUP($E305,'Container Panel'!$B$41:$Z$100,$D305,0)/(VLOOKUP(FW$276,UI!$A$12:$O$51,VLOOKUP(FW$278,$B$276:$C$278,2,0),0)/1000)),"")</f>
        <v/>
      </c>
      <c r="FX305" s="145" t="str">
        <f>IFERROR(TRUNC(VLOOKUP($E305,'Container Panel'!$B$41:$Z$100,$D305,0)/(VLOOKUP(FX$276,UI!$A$12:$O$51,VLOOKUP(FX$278,$B$276:$C$278,2,0),0)/1000)),"")</f>
        <v/>
      </c>
      <c r="FY305" s="145" t="str">
        <f>IFERROR(TRUNC(VLOOKUP($E305,'Container Panel'!$B$41:$Z$100,$D305,0)/(VLOOKUP(FY$276,UI!$A$12:$O$51,VLOOKUP(FY$278,$B$276:$C$278,2,0),0)/1000)),"")</f>
        <v/>
      </c>
      <c r="FZ305" s="145" t="str">
        <f>IFERROR(TRUNC(VLOOKUP($E305,'Container Panel'!$B$41:$Z$100,$D305,0)/(VLOOKUP(FZ$276,UI!$A$12:$O$51,VLOOKUP(FZ$278,$B$276:$C$278,2,0),0)/1000)),"")</f>
        <v/>
      </c>
      <c r="GA305" s="145" t="str">
        <f>IFERROR(TRUNC(VLOOKUP($E305,'Container Panel'!$B$41:$Z$100,$D305,0)/(VLOOKUP(GA$276,UI!$A$12:$O$51,VLOOKUP(GA$278,$B$276:$C$278,2,0),0)/1000)),"")</f>
        <v/>
      </c>
      <c r="GB305" s="145" t="str">
        <f>IFERROR(TRUNC(VLOOKUP($E305,'Container Panel'!$B$41:$Z$100,$D305,0)/(VLOOKUP(GB$276,UI!$A$12:$O$51,VLOOKUP(GB$278,$B$276:$C$278,2,0),0)/1000)),"")</f>
        <v/>
      </c>
      <c r="GC305" s="145" t="str">
        <f>IFERROR(TRUNC(VLOOKUP($E305,'Container Panel'!$B$41:$Z$100,$D305,0)/(VLOOKUP(GC$276,UI!$A$12:$O$51,VLOOKUP(GC$278,$B$276:$C$278,2,0),0)/1000)),"")</f>
        <v/>
      </c>
      <c r="GD305" s="145" t="str">
        <f>IFERROR(TRUNC(VLOOKUP($E305,'Container Panel'!$B$41:$Z$100,$D305,0)/(VLOOKUP(GD$276,UI!$A$12:$O$51,VLOOKUP(GD$278,$B$276:$C$278,2,0),0)/1000)),"")</f>
        <v/>
      </c>
      <c r="GE305" s="145" t="str">
        <f>IFERROR(TRUNC(VLOOKUP($E305,'Container Panel'!$B$41:$Z$100,$D305,0)/(VLOOKUP(GE$276,UI!$A$12:$O$51,VLOOKUP(GE$278,$B$276:$C$278,2,0),0)/1000)),"")</f>
        <v/>
      </c>
      <c r="GF305" s="145" t="str">
        <f>IFERROR(TRUNC(VLOOKUP($E305,'Container Panel'!$B$41:$Z$100,$D305,0)/(VLOOKUP(GF$276,UI!$A$12:$O$51,VLOOKUP(GF$278,$B$276:$C$278,2,0),0)/1000)),"")</f>
        <v/>
      </c>
      <c r="GG305" s="145" t="str">
        <f>IFERROR(TRUNC(VLOOKUP($E305,'Container Panel'!$B$41:$Z$100,$D305,0)/(VLOOKUP(GG$276,UI!$A$12:$O$51,VLOOKUP(GG$278,$B$276:$C$278,2,0),0)/1000)),"")</f>
        <v/>
      </c>
      <c r="GH305" s="145" t="str">
        <f>IFERROR(TRUNC(VLOOKUP($E305,'Container Panel'!$B$41:$Z$100,$D305,0)/(VLOOKUP(GH$276,UI!$A$12:$O$51,VLOOKUP(GH$278,$B$276:$C$278,2,0),0)/1000)),"")</f>
        <v/>
      </c>
      <c r="GI305" s="145" t="str">
        <f>IFERROR(TRUNC(VLOOKUP($E305,'Container Panel'!$B$41:$Z$100,$D305,0)/(VLOOKUP(GI$276,UI!$A$12:$O$51,VLOOKUP(GI$278,$B$276:$C$278,2,0),0)/1000)),"")</f>
        <v/>
      </c>
      <c r="GJ305" s="145" t="str">
        <f>IFERROR(TRUNC(VLOOKUP($E305,'Container Panel'!$B$41:$Z$100,$D305,0)/(VLOOKUP(GJ$276,UI!$A$12:$O$51,VLOOKUP(GJ$278,$B$276:$C$278,2,0),0)/1000)),"")</f>
        <v/>
      </c>
      <c r="GK305" s="145" t="str">
        <f>IFERROR(TRUNC(VLOOKUP($E305,'Container Panel'!$B$41:$Z$100,$D305,0)/(VLOOKUP(GK$276,UI!$A$12:$O$51,VLOOKUP(GK$278,$B$276:$C$278,2,0),0)/1000)),"")</f>
        <v/>
      </c>
      <c r="GL305" s="145" t="str">
        <f>IFERROR(TRUNC(VLOOKUP($E305,'Container Panel'!$B$41:$Z$100,$D305,0)/(VLOOKUP(GL$276,UI!$A$12:$O$51,VLOOKUP(GL$278,$B$276:$C$278,2,0),0)/1000)),"")</f>
        <v/>
      </c>
      <c r="GM305" s="145" t="str">
        <f>IFERROR(TRUNC(VLOOKUP($E305,'Container Panel'!$B$41:$Z$100,$D305,0)/(VLOOKUP(GM$276,UI!$A$12:$O$51,VLOOKUP(GM$278,$B$276:$C$278,2,0),0)/1000)),"")</f>
        <v/>
      </c>
      <c r="GN305" s="145" t="str">
        <f>IFERROR(TRUNC(VLOOKUP($E305,'Container Panel'!$B$41:$Z$100,$D305,0)/(VLOOKUP(GN$276,UI!$A$12:$O$51,VLOOKUP(GN$278,$B$276:$C$278,2,0),0)/1000)),"")</f>
        <v/>
      </c>
      <c r="GO305" s="145" t="str">
        <f>IFERROR(TRUNC(VLOOKUP($E305,'Container Panel'!$B$41:$Z$100,$D305,0)/(VLOOKUP(GO$276,UI!$A$12:$O$51,VLOOKUP(GO$278,$B$276:$C$278,2,0),0)/1000)),"")</f>
        <v/>
      </c>
      <c r="GP305" s="145" t="str">
        <f>IFERROR(TRUNC(VLOOKUP($E305,'Container Panel'!$B$41:$Z$100,$D305,0)/(VLOOKUP(GP$276,UI!$A$12:$O$51,VLOOKUP(GP$278,$B$276:$C$278,2,0),0)/1000)),"")</f>
        <v/>
      </c>
      <c r="GQ305" s="145" t="str">
        <f>IFERROR(TRUNC(VLOOKUP($E305,'Container Panel'!$B$41:$Z$100,$D305,0)/(VLOOKUP(GQ$276,UI!$A$12:$O$51,VLOOKUP(GQ$278,$B$276:$C$278,2,0),0)/1000)),"")</f>
        <v/>
      </c>
      <c r="GR305" s="145" t="str">
        <f>IFERROR(TRUNC(VLOOKUP($E305,'Container Panel'!$B$41:$Z$100,$D305,0)/(VLOOKUP(GR$276,UI!$A$12:$O$51,VLOOKUP(GR$278,$B$276:$C$278,2,0),0)/1000)),"")</f>
        <v/>
      </c>
      <c r="GS305" s="145" t="str">
        <f>IFERROR(TRUNC(VLOOKUP($E305,'Container Panel'!$B$41:$Z$100,$D305,0)/(VLOOKUP(GS$276,UI!$A$12:$O$51,VLOOKUP(GS$278,$B$276:$C$278,2,0),0)/1000)),"")</f>
        <v/>
      </c>
      <c r="GT305" s="145" t="str">
        <f>IFERROR(TRUNC(VLOOKUP($E305,'Container Panel'!$B$41:$Z$100,$D305,0)/(VLOOKUP(GT$276,UI!$A$12:$O$51,VLOOKUP(GT$278,$B$276:$C$278,2,0),0)/1000)),"")</f>
        <v/>
      </c>
      <c r="GU305" s="145" t="str">
        <f>IFERROR(TRUNC(VLOOKUP($E305,'Container Panel'!$B$41:$Z$100,$D305,0)/(VLOOKUP(GU$276,UI!$A$12:$O$51,VLOOKUP(GU$278,$B$276:$C$278,2,0),0)/1000)),"")</f>
        <v/>
      </c>
      <c r="GV305" s="145" t="str">
        <f>IFERROR(TRUNC(VLOOKUP($E305,'Container Panel'!$B$41:$Z$100,$D305,0)/(VLOOKUP(GV$276,UI!$A$12:$O$51,VLOOKUP(GV$278,$B$276:$C$278,2,0),0)/1000)),"")</f>
        <v/>
      </c>
      <c r="GW305" s="145" t="str">
        <f>IFERROR(TRUNC(VLOOKUP($E305,'Container Panel'!$B$41:$Z$100,$D305,0)/(VLOOKUP(GW$276,UI!$A$12:$O$51,VLOOKUP(GW$278,$B$276:$C$278,2,0),0)/1000)),"")</f>
        <v/>
      </c>
      <c r="GX305" s="145" t="str">
        <f>IFERROR(TRUNC(VLOOKUP($E305,'Container Panel'!$B$41:$Z$100,$D305,0)/(VLOOKUP(GX$276,UI!$A$12:$O$51,VLOOKUP(GX$278,$B$276:$C$278,2,0),0)/1000)),"")</f>
        <v/>
      </c>
      <c r="GY305" s="145" t="str">
        <f>IFERROR(TRUNC(VLOOKUP($E305,'Container Panel'!$B$41:$Z$100,$D305,0)/(VLOOKUP(GY$276,UI!$A$12:$O$51,VLOOKUP(GY$278,$B$276:$C$278,2,0),0)/1000)),"")</f>
        <v/>
      </c>
      <c r="GZ305" s="145" t="str">
        <f>IFERROR(TRUNC(VLOOKUP($E305,'Container Panel'!$B$41:$Z$100,$D305,0)/(VLOOKUP(GZ$276,UI!$A$12:$O$51,VLOOKUP(GZ$278,$B$276:$C$278,2,0),0)/1000)),"")</f>
        <v/>
      </c>
      <c r="HA305" s="145" t="str">
        <f>IFERROR(TRUNC(VLOOKUP($E305,'Container Panel'!$B$41:$Z$100,$D305,0)/(VLOOKUP(HA$276,UI!$A$12:$O$51,VLOOKUP(HA$278,$B$276:$C$278,2,0),0)/1000)),"")</f>
        <v/>
      </c>
      <c r="HB305" s="145" t="str">
        <f>IFERROR(TRUNC(VLOOKUP($E305,'Container Panel'!$B$41:$Z$100,$D305,0)/(VLOOKUP(HB$276,UI!$A$12:$O$51,VLOOKUP(HB$278,$B$276:$C$278,2,0),0)/1000)),"")</f>
        <v/>
      </c>
      <c r="HC305" s="145" t="str">
        <f>IFERROR(TRUNC(VLOOKUP($E305,'Container Panel'!$B$41:$Z$100,$D305,0)/(VLOOKUP(HC$276,UI!$A$12:$O$51,VLOOKUP(HC$278,$B$276:$C$278,2,0),0)/1000)),"")</f>
        <v/>
      </c>
      <c r="HD305" s="145" t="str">
        <f>IFERROR(TRUNC(VLOOKUP($E305,'Container Panel'!$B$41:$Z$100,$D305,0)/(VLOOKUP(HD$276,UI!$A$12:$O$51,VLOOKUP(HD$278,$B$276:$C$278,2,0),0)/1000)),"")</f>
        <v/>
      </c>
      <c r="HE305" s="145" t="str">
        <f>IFERROR(TRUNC(VLOOKUP($E305,'Container Panel'!$B$41:$Z$100,$D305,0)/(VLOOKUP(HE$276,UI!$A$12:$O$51,VLOOKUP(HE$278,$B$276:$C$278,2,0),0)/1000)),"")</f>
        <v/>
      </c>
      <c r="HF305" s="145" t="str">
        <f>IFERROR(TRUNC(VLOOKUP($E305,'Container Panel'!$B$41:$Z$100,$D305,0)/(VLOOKUP(HF$276,UI!$A$12:$O$51,VLOOKUP(HF$278,$B$276:$C$278,2,0),0)/1000)),"")</f>
        <v/>
      </c>
      <c r="HG305" s="145" t="str">
        <f>IFERROR(TRUNC(VLOOKUP($E305,'Container Panel'!$B$41:$Z$100,$D305,0)/(VLOOKUP(HG$276,UI!$A$12:$O$51,VLOOKUP(HG$278,$B$276:$C$278,2,0),0)/1000)),"")</f>
        <v/>
      </c>
      <c r="HH305" s="145" t="str">
        <f>IFERROR(TRUNC(VLOOKUP($E305,'Container Panel'!$B$41:$Z$100,$D305,0)/(VLOOKUP(HH$276,UI!$A$12:$O$51,VLOOKUP(HH$278,$B$276:$C$278,2,0),0)/1000)),"")</f>
        <v/>
      </c>
      <c r="HI305" s="145" t="str">
        <f>IFERROR(TRUNC(VLOOKUP($E305,'Container Panel'!$B$41:$Z$100,$D305,0)/(VLOOKUP(HI$276,UI!$A$12:$O$51,VLOOKUP(HI$278,$B$276:$C$278,2,0),0)/1000)),"")</f>
        <v/>
      </c>
      <c r="HJ305" s="145" t="str">
        <f>IFERROR(TRUNC(VLOOKUP($E305,'Container Panel'!$B$41:$Z$100,$D305,0)/(VLOOKUP(HJ$276,UI!$A$12:$O$51,VLOOKUP(HJ$278,$B$276:$C$278,2,0),0)/1000)),"")</f>
        <v/>
      </c>
      <c r="HK305" s="145" t="str">
        <f>IFERROR(TRUNC(VLOOKUP($E305,'Container Panel'!$B$41:$Z$100,$D305,0)/(VLOOKUP(HK$276,UI!$A$12:$O$51,VLOOKUP(HK$278,$B$276:$C$278,2,0),0)/1000)),"")</f>
        <v/>
      </c>
      <c r="HL305" s="145" t="str">
        <f>IFERROR(TRUNC(VLOOKUP($E305,'Container Panel'!$B$41:$Z$100,$D305,0)/(VLOOKUP(HL$276,UI!$A$12:$O$51,VLOOKUP(HL$278,$B$276:$C$278,2,0),0)/1000)),"")</f>
        <v/>
      </c>
      <c r="HM305" s="145" t="str">
        <f>IFERROR(TRUNC(VLOOKUP($E305,'Container Panel'!$B$41:$Z$100,$D305,0)/(VLOOKUP(HM$276,UI!$A$12:$O$51,VLOOKUP(HM$278,$B$276:$C$278,2,0),0)/1000)),"")</f>
        <v/>
      </c>
      <c r="HN305" s="145" t="str">
        <f>IFERROR(TRUNC(VLOOKUP($E305,'Container Panel'!$B$41:$Z$100,$D305,0)/(VLOOKUP(HN$276,UI!$A$12:$O$51,VLOOKUP(HN$278,$B$276:$C$278,2,0),0)/1000)),"")</f>
        <v/>
      </c>
      <c r="HO305" s="145" t="str">
        <f>IFERROR(TRUNC(VLOOKUP($E305,'Container Panel'!$B$41:$Z$100,$D305,0)/(VLOOKUP(HO$276,UI!$A$12:$O$51,VLOOKUP(HO$278,$B$276:$C$278,2,0),0)/1000)),"")</f>
        <v/>
      </c>
      <c r="HP305" s="145" t="str">
        <f>IFERROR(TRUNC(VLOOKUP($E305,'Container Panel'!$B$41:$Z$100,$D305,0)/(VLOOKUP(HP$276,UI!$A$12:$O$51,VLOOKUP(HP$278,$B$276:$C$278,2,0),0)/1000)),"")</f>
        <v/>
      </c>
      <c r="HQ305" s="145" t="str">
        <f>IFERROR(TRUNC(VLOOKUP($E305,'Container Panel'!$B$41:$Z$100,$D305,0)/(VLOOKUP(HQ$276,UI!$A$12:$O$51,VLOOKUP(HQ$278,$B$276:$C$278,2,0),0)/1000)),"")</f>
        <v/>
      </c>
      <c r="HR305" s="145" t="str">
        <f>IFERROR(TRUNC(VLOOKUP($E305,'Container Panel'!$B$41:$Z$100,$D305,0)/(VLOOKUP(HR$276,UI!$A$12:$O$51,VLOOKUP(HR$278,$B$276:$C$278,2,0),0)/1000)),"")</f>
        <v/>
      </c>
      <c r="HS305" s="145" t="str">
        <f>IFERROR(TRUNC(VLOOKUP($E305,'Container Panel'!$B$41:$Z$100,$D305,0)/(VLOOKUP(HS$276,UI!$A$12:$O$51,VLOOKUP(HS$278,$B$276:$C$278,2,0),0)/1000)),"")</f>
        <v/>
      </c>
      <c r="HT305" s="145" t="str">
        <f>IFERROR(TRUNC(VLOOKUP($E305,'Container Panel'!$B$41:$Z$100,$D305,0)/(VLOOKUP(HT$276,UI!$A$12:$O$51,VLOOKUP(HT$278,$B$276:$C$278,2,0),0)/1000)),"")</f>
        <v/>
      </c>
      <c r="HU305" s="145" t="str">
        <f>IFERROR(TRUNC(VLOOKUP($E305,'Container Panel'!$B$41:$Z$100,$D305,0)/(VLOOKUP(HU$276,UI!$A$12:$O$51,VLOOKUP(HU$278,$B$276:$C$278,2,0),0)/1000)),"")</f>
        <v/>
      </c>
      <c r="HV305" s="145" t="str">
        <f>IFERROR(TRUNC(VLOOKUP($E305,'Container Panel'!$B$41:$Z$100,$D305,0)/(VLOOKUP(HV$276,UI!$A$12:$O$51,VLOOKUP(HV$278,$B$276:$C$278,2,0),0)/1000)),"")</f>
        <v/>
      </c>
      <c r="HW305" s="145" t="str">
        <f>IFERROR(TRUNC(VLOOKUP($E305,'Container Panel'!$B$41:$Z$100,$D305,0)/(VLOOKUP(HW$276,UI!$A$12:$O$51,VLOOKUP(HW$278,$B$276:$C$278,2,0),0)/1000)),"")</f>
        <v/>
      </c>
      <c r="HX305" s="145" t="str">
        <f>IFERROR(TRUNC(VLOOKUP($E305,'Container Panel'!$B$41:$Z$100,$D305,0)/(VLOOKUP(HX$276,UI!$A$12:$O$51,VLOOKUP(HX$278,$B$276:$C$278,2,0),0)/1000)),"")</f>
        <v/>
      </c>
      <c r="HY305" s="145" t="str">
        <f>IFERROR(TRUNC(VLOOKUP($E305,'Container Panel'!$B$41:$Z$100,$D305,0)/(VLOOKUP(HY$276,UI!$A$12:$O$51,VLOOKUP(HY$278,$B$276:$C$278,2,0),0)/1000)),"")</f>
        <v/>
      </c>
      <c r="HZ305" s="145" t="str">
        <f>IFERROR(TRUNC(VLOOKUP($E305,'Container Panel'!$B$41:$Z$100,$D305,0)/(VLOOKUP(HZ$276,UI!$A$12:$O$51,VLOOKUP(HZ$278,$B$276:$C$278,2,0),0)/1000)),"")</f>
        <v/>
      </c>
      <c r="IA305" s="145" t="str">
        <f>IFERROR(TRUNC(VLOOKUP($E305,'Container Panel'!$B$41:$Z$100,$D305,0)/(VLOOKUP(IA$276,UI!$A$12:$O$51,VLOOKUP(IA$278,$B$276:$C$278,2,0),0)/1000)),"")</f>
        <v/>
      </c>
      <c r="IB305" s="145" t="str">
        <f>IFERROR(TRUNC(VLOOKUP($E305,'Container Panel'!$B$41:$Z$100,$D305,0)/(VLOOKUP(IB$276,UI!$A$12:$O$51,VLOOKUP(IB$278,$B$276:$C$278,2,0),0)/1000)),"")</f>
        <v/>
      </c>
      <c r="IC305" s="145" t="str">
        <f>IFERROR(TRUNC(VLOOKUP($E305,'Container Panel'!$B$41:$Z$100,$D305,0)/(VLOOKUP(IC$276,UI!$A$12:$O$51,VLOOKUP(IC$278,$B$276:$C$278,2,0),0)/1000)),"")</f>
        <v/>
      </c>
      <c r="ID305" s="145" t="str">
        <f>IFERROR(TRUNC(VLOOKUP($E305,'Container Panel'!$B$41:$Z$100,$D305,0)/(VLOOKUP(ID$276,UI!$A$12:$O$51,VLOOKUP(ID$278,$B$276:$C$278,2,0),0)/1000)),"")</f>
        <v/>
      </c>
      <c r="IE305" s="145" t="str">
        <f>IFERROR(TRUNC(VLOOKUP($E305,'Container Panel'!$B$41:$Z$100,$D305,0)/(VLOOKUP(IE$276,UI!$A$12:$O$51,VLOOKUP(IE$278,$B$276:$C$278,2,0),0)/1000)),"")</f>
        <v/>
      </c>
      <c r="IF305" s="145" t="str">
        <f>IFERROR(TRUNC(VLOOKUP($E305,'Container Panel'!$B$41:$Z$100,$D305,0)/(VLOOKUP(IF$276,UI!$A$12:$O$51,VLOOKUP(IF$278,$B$276:$C$278,2,0),0)/1000)),"")</f>
        <v/>
      </c>
      <c r="IG305" s="145" t="str">
        <f>IFERROR(TRUNC(VLOOKUP($E305,'Container Panel'!$B$41:$Z$100,$D305,0)/(VLOOKUP(IG$276,UI!$A$12:$O$51,VLOOKUP(IG$278,$B$276:$C$278,2,0),0)/1000)),"")</f>
        <v/>
      </c>
      <c r="IH305" s="145" t="str">
        <f>IFERROR(TRUNC(VLOOKUP($E305,'Container Panel'!$B$41:$Z$100,$D305,0)/(VLOOKUP(IH$276,UI!$A$12:$O$51,VLOOKUP(IH$278,$B$276:$C$278,2,0),0)/1000)),"")</f>
        <v/>
      </c>
      <c r="II305" s="145" t="str">
        <f>IFERROR(TRUNC(VLOOKUP($E305,'Container Panel'!$B$41:$Z$100,$D305,0)/(VLOOKUP(II$276,UI!$A$12:$O$51,VLOOKUP(II$278,$B$276:$C$278,2,0),0)/1000)),"")</f>
        <v/>
      </c>
      <c r="IJ305" s="145" t="str">
        <f>IFERROR(TRUNC(VLOOKUP($E305,'Container Panel'!$B$41:$Z$100,$D305,0)/(VLOOKUP(IJ$276,UI!$A$12:$O$51,VLOOKUP(IJ$278,$B$276:$C$278,2,0),0)/1000)),"")</f>
        <v/>
      </c>
      <c r="IK305" s="145" t="str">
        <f>IFERROR(TRUNC(VLOOKUP($E305,'Container Panel'!$B$41:$Z$100,$D305,0)/(VLOOKUP(IK$276,UI!$A$12:$O$51,VLOOKUP(IK$278,$B$276:$C$278,2,0),0)/1000)),"")</f>
        <v/>
      </c>
      <c r="IL305" s="145" t="str">
        <f>IFERROR(TRUNC(VLOOKUP($E305,'Container Panel'!$B$41:$Z$100,$D305,0)/(VLOOKUP(IL$276,UI!$A$12:$O$51,VLOOKUP(IL$278,$B$276:$C$278,2,0),0)/1000)),"")</f>
        <v/>
      </c>
    </row>
    <row r="306" spans="2:246">
      <c r="B306" s="74">
        <v>26</v>
      </c>
      <c r="C306" s="74">
        <f t="shared" si="191"/>
        <v>9</v>
      </c>
      <c r="D306" s="163">
        <f>MOD(B306,3)+'Container Panel'!$Q$38</f>
        <v>18</v>
      </c>
      <c r="E306" s="143" t="str">
        <f t="shared" si="192"/>
        <v>EU6423</v>
      </c>
      <c r="F306" s="144" t="s">
        <v>29</v>
      </c>
      <c r="G306" s="145">
        <f>IFERROR(IF(AND(G$272=list!$D$3,'Box Calculation'!G$279&lt;&gt;"h",$E306&lt;&gt;0),0,IF(AND(G$273=list!$D$2,$E306&lt;&gt;0,TRUNC(VLOOKUP($E306,'Container Panel'!$B$41:$Z$100,$D306,0)/(VLOOKUP(G$276,UI!$A$12:$O$51,VLOOKUP(G$279,$B$276:$C$278,2,0),0)/1000))&gt;0),1,TRUNC(VLOOKUP($E306,'Container Panel'!$B$41:$Z$100,$D306,0)/(VLOOKUP(G$276,UI!$A$12:$O$51,VLOOKUP(G$279,$B$276:$C$278,2,0),0)/1000)))),"")</f>
        <v>1</v>
      </c>
      <c r="H306" s="145">
        <f>IFERROR(IF(AND(H$272=list!$D$3,'Box Calculation'!H$279&lt;&gt;"h",$E306&lt;&gt;0),0,IF(AND(H$273=list!$D$2,$E306&lt;&gt;0,TRUNC(VLOOKUP($E306,'Container Panel'!$B$41:$Z$100,$D306,0)/(VLOOKUP(H$276,UI!$A$12:$O$51,VLOOKUP(H$279,$B$276:$C$278,2,0),0)/1000))&gt;0),1,TRUNC(VLOOKUP($E306,'Container Panel'!$B$41:$Z$100,$D306,0)/(VLOOKUP(H$276,UI!$A$12:$O$51,VLOOKUP(H$279,$B$276:$C$278,2,0),0)/1000)))),"")</f>
        <v>3</v>
      </c>
      <c r="I306" s="145">
        <f>IFERROR(IF(AND(I$272=list!$D$3,'Box Calculation'!I$279&lt;&gt;"h",$E306&lt;&gt;0),0,IF(AND(I$273=list!$D$2,$E306&lt;&gt;0,TRUNC(VLOOKUP($E306,'Container Panel'!$B$41:$Z$100,$D306,0)/(VLOOKUP(I$276,UI!$A$12:$O$51,VLOOKUP(I$279,$B$276:$C$278,2,0),0)/1000))&gt;0),1,TRUNC(VLOOKUP($E306,'Container Panel'!$B$41:$Z$100,$D306,0)/(VLOOKUP(I$276,UI!$A$12:$O$51,VLOOKUP(I$279,$B$276:$C$278,2,0),0)/1000)))),"")</f>
        <v>1</v>
      </c>
      <c r="J306" s="145">
        <f>IFERROR(IF(AND(J$272=list!$D$3,'Box Calculation'!J$279&lt;&gt;"h",$E306&lt;&gt;0),0,IF(AND(J$273=list!$D$2,$E306&lt;&gt;0,TRUNC(VLOOKUP($E306,'Container Panel'!$B$41:$Z$100,$D306,0)/(VLOOKUP(J$276,UI!$A$12:$O$51,VLOOKUP(J$279,$B$276:$C$278,2,0),0)/1000))&gt;0),1,TRUNC(VLOOKUP($E306,'Container Panel'!$B$41:$Z$100,$D306,0)/(VLOOKUP(J$276,UI!$A$12:$O$51,VLOOKUP(J$279,$B$276:$C$278,2,0),0)/1000)))),"")</f>
        <v>1</v>
      </c>
      <c r="K306" s="145">
        <f>IFERROR(IF(AND(K$272=list!$D$3,'Box Calculation'!K$279&lt;&gt;"h",$E306&lt;&gt;0),0,IF(AND(K$273=list!$D$2,$E306&lt;&gt;0,TRUNC(VLOOKUP($E306,'Container Panel'!$B$41:$Z$100,$D306,0)/(VLOOKUP(K$276,UI!$A$12:$O$51,VLOOKUP(K$279,$B$276:$C$278,2,0),0)/1000))&gt;0),1,TRUNC(VLOOKUP($E306,'Container Panel'!$B$41:$Z$100,$D306,0)/(VLOOKUP(K$276,UI!$A$12:$O$51,VLOOKUP(K$279,$B$276:$C$278,2,0),0)/1000)))),"")</f>
        <v>1</v>
      </c>
      <c r="L306" s="145">
        <f>IFERROR(IF(AND(L$272=list!$D$3,'Box Calculation'!L$279&lt;&gt;"h",$E306&lt;&gt;0),0,IF(AND(L$273=list!$D$2,$E306&lt;&gt;0,TRUNC(VLOOKUP($E306,'Container Panel'!$B$41:$Z$100,$D306,0)/(VLOOKUP(L$276,UI!$A$12:$O$51,VLOOKUP(L$279,$B$276:$C$278,2,0),0)/1000))&gt;0),1,TRUNC(VLOOKUP($E306,'Container Panel'!$B$41:$Z$100,$D306,0)/(VLOOKUP(L$276,UI!$A$12:$O$51,VLOOKUP(L$279,$B$276:$C$278,2,0),0)/1000)))),"")</f>
        <v>3</v>
      </c>
      <c r="M306" s="145">
        <f>IFERROR(IF(AND(M$272=list!$D$3,'Box Calculation'!M$279&lt;&gt;"h",$E306&lt;&gt;0),0,IF(AND(M$273=list!$D$2,$E306&lt;&gt;0,TRUNC(VLOOKUP($E306,'Container Panel'!$B$41:$Z$100,$D306,0)/(VLOOKUP(M$276,UI!$A$12:$O$51,VLOOKUP(M$279,$B$276:$C$278,2,0),0)/1000))&gt;0),1,TRUNC(VLOOKUP($E306,'Container Panel'!$B$41:$Z$100,$D306,0)/(VLOOKUP(M$276,UI!$A$12:$O$51,VLOOKUP(M$279,$B$276:$C$278,2,0),0)/1000)))),"")</f>
        <v>2</v>
      </c>
      <c r="N306" s="145">
        <f>IFERROR(IF(AND(N$272=list!$D$3,'Box Calculation'!N$279&lt;&gt;"h",$E306&lt;&gt;0),0,IF(AND(N$273=list!$D$2,$E306&lt;&gt;0,TRUNC(VLOOKUP($E306,'Container Panel'!$B$41:$Z$100,$D306,0)/(VLOOKUP(N$276,UI!$A$12:$O$51,VLOOKUP(N$279,$B$276:$C$278,2,0),0)/1000))&gt;0),1,TRUNC(VLOOKUP($E306,'Container Panel'!$B$41:$Z$100,$D306,0)/(VLOOKUP(N$276,UI!$A$12:$O$51,VLOOKUP(N$279,$B$276:$C$278,2,0),0)/1000)))),"")</f>
        <v>0</v>
      </c>
      <c r="O306" s="145">
        <f>IFERROR(IF(AND(O$272=list!$D$3,'Box Calculation'!O$279&lt;&gt;"h",$E306&lt;&gt;0),0,IF(AND(O$273=list!$D$2,$E306&lt;&gt;0,TRUNC(VLOOKUP($E306,'Container Panel'!$B$41:$Z$100,$D306,0)/(VLOOKUP(O$276,UI!$A$12:$O$51,VLOOKUP(O$279,$B$276:$C$278,2,0),0)/1000))&gt;0),1,TRUNC(VLOOKUP($E306,'Container Panel'!$B$41:$Z$100,$D306,0)/(VLOOKUP(O$276,UI!$A$12:$O$51,VLOOKUP(O$279,$B$276:$C$278,2,0),0)/1000)))),"")</f>
        <v>2</v>
      </c>
      <c r="P306" s="145">
        <f>IFERROR(IF(AND(P$272=list!$D$3,'Box Calculation'!P$279&lt;&gt;"h",$E306&lt;&gt;0),0,IF(AND(P$273=list!$D$2,$E306&lt;&gt;0,TRUNC(VLOOKUP($E306,'Container Panel'!$B$41:$Z$100,$D306,0)/(VLOOKUP(P$276,UI!$A$12:$O$51,VLOOKUP(P$279,$B$276:$C$278,2,0),0)/1000))&gt;0),1,TRUNC(VLOOKUP($E306,'Container Panel'!$B$41:$Z$100,$D306,0)/(VLOOKUP(P$276,UI!$A$12:$O$51,VLOOKUP(P$279,$B$276:$C$278,2,0),0)/1000)))),"")</f>
        <v>0</v>
      </c>
      <c r="Q306" s="145">
        <f>IFERROR(IF(AND(Q$272=list!$D$3,'Box Calculation'!Q$279&lt;&gt;"h",$E306&lt;&gt;0),0,IF(AND(Q$273=list!$D$2,$E306&lt;&gt;0,TRUNC(VLOOKUP($E306,'Container Panel'!$B$41:$Z$100,$D306,0)/(VLOOKUP(Q$276,UI!$A$12:$O$51,VLOOKUP(Q$279,$B$276:$C$278,2,0),0)/1000))&gt;0),1,TRUNC(VLOOKUP($E306,'Container Panel'!$B$41:$Z$100,$D306,0)/(VLOOKUP(Q$276,UI!$A$12:$O$51,VLOOKUP(Q$279,$B$276:$C$278,2,0),0)/1000)))),"")</f>
        <v>0</v>
      </c>
      <c r="R306" s="145">
        <f>IFERROR(IF(AND(R$272=list!$D$3,'Box Calculation'!R$279&lt;&gt;"h",$E306&lt;&gt;0),0,IF(AND(R$273=list!$D$2,$E306&lt;&gt;0,TRUNC(VLOOKUP($E306,'Container Panel'!$B$41:$Z$100,$D306,0)/(VLOOKUP(R$276,UI!$A$12:$O$51,VLOOKUP(R$279,$B$276:$C$278,2,0),0)/1000))&gt;0),1,TRUNC(VLOOKUP($E306,'Container Panel'!$B$41:$Z$100,$D306,0)/(VLOOKUP(R$276,UI!$A$12:$O$51,VLOOKUP(R$279,$B$276:$C$278,2,0),0)/1000)))),"")</f>
        <v>0</v>
      </c>
      <c r="S306" s="145" t="str">
        <f>IFERROR(IF(AND(S$272=list!$D$3,'Box Calculation'!S$279&lt;&gt;"h",$E306&lt;&gt;0),0,IF(AND(S$273=list!$D$2,$E306&lt;&gt;0,TRUNC(VLOOKUP($E306,'Container Panel'!$B$41:$Z$100,$D306,0)/(VLOOKUP(S$276,UI!$A$12:$O$51,VLOOKUP(S$279,$B$276:$C$278,2,0),0)/1000))&gt;0),1,TRUNC(VLOOKUP($E306,'Container Panel'!$B$41:$Z$100,$D306,0)/(VLOOKUP(S$276,UI!$A$12:$O$51,VLOOKUP(S$279,$B$276:$C$278,2,0),0)/1000)))),"")</f>
        <v/>
      </c>
      <c r="T306" s="145" t="str">
        <f>IFERROR(IF(AND(T$272=list!$D$3,'Box Calculation'!T$279&lt;&gt;"h",$E306&lt;&gt;0),0,IF(AND(T$273=list!$D$2,$E306&lt;&gt;0,TRUNC(VLOOKUP($E306,'Container Panel'!$B$41:$Z$100,$D306,0)/(VLOOKUP(T$276,UI!$A$12:$O$51,VLOOKUP(T$279,$B$276:$C$278,2,0),0)/1000))&gt;0),1,TRUNC(VLOOKUP($E306,'Container Panel'!$B$41:$Z$100,$D306,0)/(VLOOKUP(T$276,UI!$A$12:$O$51,VLOOKUP(T$279,$B$276:$C$278,2,0),0)/1000)))),"")</f>
        <v/>
      </c>
      <c r="U306" s="145" t="str">
        <f>IFERROR(IF(AND(U$272=list!$D$3,'Box Calculation'!U$279&lt;&gt;"h",$E306&lt;&gt;0),0,IF(AND(U$273=list!$D$2,$E306&lt;&gt;0,TRUNC(VLOOKUP($E306,'Container Panel'!$B$41:$Z$100,$D306,0)/(VLOOKUP(U$276,UI!$A$12:$O$51,VLOOKUP(U$279,$B$276:$C$278,2,0),0)/1000))&gt;0),1,TRUNC(VLOOKUP($E306,'Container Panel'!$B$41:$Z$100,$D306,0)/(VLOOKUP(U$276,UI!$A$12:$O$51,VLOOKUP(U$279,$B$276:$C$278,2,0),0)/1000)))),"")</f>
        <v/>
      </c>
      <c r="V306" s="145" t="str">
        <f>IFERROR(IF(AND(V$272=list!$D$3,'Box Calculation'!V$279&lt;&gt;"h",$E306&lt;&gt;0),0,IF(AND(V$273=list!$D$2,$E306&lt;&gt;0,TRUNC(VLOOKUP($E306,'Container Panel'!$B$41:$Z$100,$D306,0)/(VLOOKUP(V$276,UI!$A$12:$O$51,VLOOKUP(V$279,$B$276:$C$278,2,0),0)/1000))&gt;0),1,TRUNC(VLOOKUP($E306,'Container Panel'!$B$41:$Z$100,$D306,0)/(VLOOKUP(V$276,UI!$A$12:$O$51,VLOOKUP(V$279,$B$276:$C$278,2,0),0)/1000)))),"")</f>
        <v/>
      </c>
      <c r="W306" s="145" t="str">
        <f>IFERROR(IF(AND(W$272=list!$D$3,'Box Calculation'!W$279&lt;&gt;"h",$E306&lt;&gt;0),0,IF(AND(W$273=list!$D$2,$E306&lt;&gt;0,TRUNC(VLOOKUP($E306,'Container Panel'!$B$41:$Z$100,$D306,0)/(VLOOKUP(W$276,UI!$A$12:$O$51,VLOOKUP(W$279,$B$276:$C$278,2,0),0)/1000))&gt;0),1,TRUNC(VLOOKUP($E306,'Container Panel'!$B$41:$Z$100,$D306,0)/(VLOOKUP(W$276,UI!$A$12:$O$51,VLOOKUP(W$279,$B$276:$C$278,2,0),0)/1000)))),"")</f>
        <v/>
      </c>
      <c r="X306" s="145" t="str">
        <f>IFERROR(IF(AND(X$272=list!$D$3,'Box Calculation'!X$279&lt;&gt;"h",$E306&lt;&gt;0),0,IF(AND(X$273=list!$D$2,$E306&lt;&gt;0,TRUNC(VLOOKUP($E306,'Container Panel'!$B$41:$Z$100,$D306,0)/(VLOOKUP(X$276,UI!$A$12:$O$51,VLOOKUP(X$279,$B$276:$C$278,2,0),0)/1000))&gt;0),1,TRUNC(VLOOKUP($E306,'Container Panel'!$B$41:$Z$100,$D306,0)/(VLOOKUP(X$276,UI!$A$12:$O$51,VLOOKUP(X$279,$B$276:$C$278,2,0),0)/1000)))),"")</f>
        <v/>
      </c>
      <c r="Y306" s="145" t="str">
        <f>IFERROR(IF(AND(Y$272=list!$D$3,'Box Calculation'!Y$279&lt;&gt;"h",$E306&lt;&gt;0),0,IF(AND(Y$273=list!$D$2,$E306&lt;&gt;0,TRUNC(VLOOKUP($E306,'Container Panel'!$B$41:$Z$100,$D306,0)/(VLOOKUP(Y$276,UI!$A$12:$O$51,VLOOKUP(Y$279,$B$276:$C$278,2,0),0)/1000))&gt;0),1,TRUNC(VLOOKUP($E306,'Container Panel'!$B$41:$Z$100,$D306,0)/(VLOOKUP(Y$276,UI!$A$12:$O$51,VLOOKUP(Y$279,$B$276:$C$278,2,0),0)/1000)))),"")</f>
        <v/>
      </c>
      <c r="Z306" s="145" t="str">
        <f>IFERROR(IF(AND(Z$272=list!$D$3,'Box Calculation'!Z$279&lt;&gt;"h",$E306&lt;&gt;0),0,IF(AND(Z$273=list!$D$2,$E306&lt;&gt;0,TRUNC(VLOOKUP($E306,'Container Panel'!$B$41:$Z$100,$D306,0)/(VLOOKUP(Z$276,UI!$A$12:$O$51,VLOOKUP(Z$279,$B$276:$C$278,2,0),0)/1000))&gt;0),1,TRUNC(VLOOKUP($E306,'Container Panel'!$B$41:$Z$100,$D306,0)/(VLOOKUP(Z$276,UI!$A$12:$O$51,VLOOKUP(Z$279,$B$276:$C$278,2,0),0)/1000)))),"")</f>
        <v/>
      </c>
      <c r="AA306" s="145" t="str">
        <f>IFERROR(IF(AND(AA$272=list!$D$3,'Box Calculation'!AA$279&lt;&gt;"h",$E306&lt;&gt;0),0,IF(AND(AA$273=list!$D$2,$E306&lt;&gt;0,TRUNC(VLOOKUP($E306,'Container Panel'!$B$41:$Z$100,$D306,0)/(VLOOKUP(AA$276,UI!$A$12:$O$51,VLOOKUP(AA$279,$B$276:$C$278,2,0),0)/1000))&gt;0),1,TRUNC(VLOOKUP($E306,'Container Panel'!$B$41:$Z$100,$D306,0)/(VLOOKUP(AA$276,UI!$A$12:$O$51,VLOOKUP(AA$279,$B$276:$C$278,2,0),0)/1000)))),"")</f>
        <v/>
      </c>
      <c r="AB306" s="145" t="str">
        <f>IFERROR(IF(AND(AB$272=list!$D$3,'Box Calculation'!AB$279&lt;&gt;"h",$E306&lt;&gt;0),0,IF(AND(AB$273=list!$D$2,$E306&lt;&gt;0,TRUNC(VLOOKUP($E306,'Container Panel'!$B$41:$Z$100,$D306,0)/(VLOOKUP(AB$276,UI!$A$12:$O$51,VLOOKUP(AB$279,$B$276:$C$278,2,0),0)/1000))&gt;0),1,TRUNC(VLOOKUP($E306,'Container Panel'!$B$41:$Z$100,$D306,0)/(VLOOKUP(AB$276,UI!$A$12:$O$51,VLOOKUP(AB$279,$B$276:$C$278,2,0),0)/1000)))),"")</f>
        <v/>
      </c>
      <c r="AC306" s="145" t="str">
        <f>IFERROR(IF(AND(AC$272=list!$D$3,'Box Calculation'!AC$279&lt;&gt;"h",$E306&lt;&gt;0),0,IF(AND(AC$273=list!$D$2,$E306&lt;&gt;0,TRUNC(VLOOKUP($E306,'Container Panel'!$B$41:$Z$100,$D306,0)/(VLOOKUP(AC$276,UI!$A$12:$O$51,VLOOKUP(AC$279,$B$276:$C$278,2,0),0)/1000))&gt;0),1,TRUNC(VLOOKUP($E306,'Container Panel'!$B$41:$Z$100,$D306,0)/(VLOOKUP(AC$276,UI!$A$12:$O$51,VLOOKUP(AC$279,$B$276:$C$278,2,0),0)/1000)))),"")</f>
        <v/>
      </c>
      <c r="AD306" s="145" t="str">
        <f>IFERROR(IF(AND(AD$272=list!$D$3,'Box Calculation'!AD$279&lt;&gt;"h",$E306&lt;&gt;0),0,IF(AND(AD$273=list!$D$2,$E306&lt;&gt;0,TRUNC(VLOOKUP($E306,'Container Panel'!$B$41:$Z$100,$D306,0)/(VLOOKUP(AD$276,UI!$A$12:$O$51,VLOOKUP(AD$279,$B$276:$C$278,2,0),0)/1000))&gt;0),1,TRUNC(VLOOKUP($E306,'Container Panel'!$B$41:$Z$100,$D306,0)/(VLOOKUP(AD$276,UI!$A$12:$O$51,VLOOKUP(AD$279,$B$276:$C$278,2,0),0)/1000)))),"")</f>
        <v/>
      </c>
      <c r="AE306" s="145" t="str">
        <f>IFERROR(IF(AND(AE$272=list!$D$3,'Box Calculation'!AE$279&lt;&gt;"h",$E306&lt;&gt;0),0,IF(AND(AE$273=list!$D$2,$E306&lt;&gt;0,TRUNC(VLOOKUP($E306,'Container Panel'!$B$41:$Z$100,$D306,0)/(VLOOKUP(AE$276,UI!$A$12:$O$51,VLOOKUP(AE$279,$B$276:$C$278,2,0),0)/1000))&gt;0),1,TRUNC(VLOOKUP($E306,'Container Panel'!$B$41:$Z$100,$D306,0)/(VLOOKUP(AE$276,UI!$A$12:$O$51,VLOOKUP(AE$279,$B$276:$C$278,2,0),0)/1000)))),"")</f>
        <v/>
      </c>
      <c r="AF306" s="145" t="str">
        <f>IFERROR(IF(AND(AF$272=list!$D$3,'Box Calculation'!AF$279&lt;&gt;"h",$E306&lt;&gt;0),0,IF(AND(AF$273=list!$D$2,$E306&lt;&gt;0,TRUNC(VLOOKUP($E306,'Container Panel'!$B$41:$Z$100,$D306,0)/(VLOOKUP(AF$276,UI!$A$12:$O$51,VLOOKUP(AF$279,$B$276:$C$278,2,0),0)/1000))&gt;0),1,TRUNC(VLOOKUP($E306,'Container Panel'!$B$41:$Z$100,$D306,0)/(VLOOKUP(AF$276,UI!$A$12:$O$51,VLOOKUP(AF$279,$B$276:$C$278,2,0),0)/1000)))),"")</f>
        <v/>
      </c>
      <c r="AG306" s="145" t="str">
        <f>IFERROR(IF(AND(AG$272=list!$D$3,'Box Calculation'!AG$279&lt;&gt;"h",$E306&lt;&gt;0),0,IF(AND(AG$273=list!$D$2,$E306&lt;&gt;0,TRUNC(VLOOKUP($E306,'Container Panel'!$B$41:$Z$100,$D306,0)/(VLOOKUP(AG$276,UI!$A$12:$O$51,VLOOKUP(AG$279,$B$276:$C$278,2,0),0)/1000))&gt;0),1,TRUNC(VLOOKUP($E306,'Container Panel'!$B$41:$Z$100,$D306,0)/(VLOOKUP(AG$276,UI!$A$12:$O$51,VLOOKUP(AG$279,$B$276:$C$278,2,0),0)/1000)))),"")</f>
        <v/>
      </c>
      <c r="AH306" s="145" t="str">
        <f>IFERROR(IF(AND(AH$272=list!$D$3,'Box Calculation'!AH$279&lt;&gt;"h",$E306&lt;&gt;0),0,IF(AND(AH$273=list!$D$2,$E306&lt;&gt;0,TRUNC(VLOOKUP($E306,'Container Panel'!$B$41:$Z$100,$D306,0)/(VLOOKUP(AH$276,UI!$A$12:$O$51,VLOOKUP(AH$279,$B$276:$C$278,2,0),0)/1000))&gt;0),1,TRUNC(VLOOKUP($E306,'Container Panel'!$B$41:$Z$100,$D306,0)/(VLOOKUP(AH$276,UI!$A$12:$O$51,VLOOKUP(AH$279,$B$276:$C$278,2,0),0)/1000)))),"")</f>
        <v/>
      </c>
      <c r="AI306" s="145" t="str">
        <f>IFERROR(IF(AND(AI$272=list!$D$3,'Box Calculation'!AI$279&lt;&gt;"h",$E306&lt;&gt;0),0,IF(AND(AI$273=list!$D$2,$E306&lt;&gt;0,TRUNC(VLOOKUP($E306,'Container Panel'!$B$41:$Z$100,$D306,0)/(VLOOKUP(AI$276,UI!$A$12:$O$51,VLOOKUP(AI$279,$B$276:$C$278,2,0),0)/1000))&gt;0),1,TRUNC(VLOOKUP($E306,'Container Panel'!$B$41:$Z$100,$D306,0)/(VLOOKUP(AI$276,UI!$A$12:$O$51,VLOOKUP(AI$279,$B$276:$C$278,2,0),0)/1000)))),"")</f>
        <v/>
      </c>
      <c r="AJ306" s="145" t="str">
        <f>IFERROR(IF(AND(AJ$272=list!$D$3,'Box Calculation'!AJ$279&lt;&gt;"h",$E306&lt;&gt;0),0,IF(AND(AJ$273=list!$D$2,$E306&lt;&gt;0,TRUNC(VLOOKUP($E306,'Container Panel'!$B$41:$Z$100,$D306,0)/(VLOOKUP(AJ$276,UI!$A$12:$O$51,VLOOKUP(AJ$279,$B$276:$C$278,2,0),0)/1000))&gt;0),1,TRUNC(VLOOKUP($E306,'Container Panel'!$B$41:$Z$100,$D306,0)/(VLOOKUP(AJ$276,UI!$A$12:$O$51,VLOOKUP(AJ$279,$B$276:$C$278,2,0),0)/1000)))),"")</f>
        <v/>
      </c>
      <c r="AK306" s="145" t="str">
        <f>IFERROR(IF(AND(AK$272=list!$D$3,'Box Calculation'!AK$279&lt;&gt;"h",$E306&lt;&gt;0),0,IF(AND(AK$273=list!$D$2,$E306&lt;&gt;0,TRUNC(VLOOKUP($E306,'Container Panel'!$B$41:$Z$100,$D306,0)/(VLOOKUP(AK$276,UI!$A$12:$O$51,VLOOKUP(AK$279,$B$276:$C$278,2,0),0)/1000))&gt;0),1,TRUNC(VLOOKUP($E306,'Container Panel'!$B$41:$Z$100,$D306,0)/(VLOOKUP(AK$276,UI!$A$12:$O$51,VLOOKUP(AK$279,$B$276:$C$278,2,0),0)/1000)))),"")</f>
        <v/>
      </c>
      <c r="AL306" s="145" t="str">
        <f>IFERROR(IF(AND(AL$272=list!$D$3,'Box Calculation'!AL$279&lt;&gt;"h",$E306&lt;&gt;0),0,IF(AND(AL$273=list!$D$2,$E306&lt;&gt;0,TRUNC(VLOOKUP($E306,'Container Panel'!$B$41:$Z$100,$D306,0)/(VLOOKUP(AL$276,UI!$A$12:$O$51,VLOOKUP(AL$279,$B$276:$C$278,2,0),0)/1000))&gt;0),1,TRUNC(VLOOKUP($E306,'Container Panel'!$B$41:$Z$100,$D306,0)/(VLOOKUP(AL$276,UI!$A$12:$O$51,VLOOKUP(AL$279,$B$276:$C$278,2,0),0)/1000)))),"")</f>
        <v/>
      </c>
      <c r="AM306" s="145" t="str">
        <f>IFERROR(IF(AND(AM$272=list!$D$3,'Box Calculation'!AM$279&lt;&gt;"h",$E306&lt;&gt;0),0,IF(AND(AM$273=list!$D$2,$E306&lt;&gt;0,TRUNC(VLOOKUP($E306,'Container Panel'!$B$41:$Z$100,$D306,0)/(VLOOKUP(AM$276,UI!$A$12:$O$51,VLOOKUP(AM$279,$B$276:$C$278,2,0),0)/1000))&gt;0),1,TRUNC(VLOOKUP($E306,'Container Panel'!$B$41:$Z$100,$D306,0)/(VLOOKUP(AM$276,UI!$A$12:$O$51,VLOOKUP(AM$279,$B$276:$C$278,2,0),0)/1000)))),"")</f>
        <v/>
      </c>
      <c r="AN306" s="145" t="str">
        <f>IFERROR(IF(AND(AN$272=list!$D$3,'Box Calculation'!AN$279&lt;&gt;"h",$E306&lt;&gt;0),0,IF(AND(AN$273=list!$D$2,$E306&lt;&gt;0,TRUNC(VLOOKUP($E306,'Container Panel'!$B$41:$Z$100,$D306,0)/(VLOOKUP(AN$276,UI!$A$12:$O$51,VLOOKUP(AN$279,$B$276:$C$278,2,0),0)/1000))&gt;0),1,TRUNC(VLOOKUP($E306,'Container Panel'!$B$41:$Z$100,$D306,0)/(VLOOKUP(AN$276,UI!$A$12:$O$51,VLOOKUP(AN$279,$B$276:$C$278,2,0),0)/1000)))),"")</f>
        <v/>
      </c>
      <c r="AO306" s="145" t="str">
        <f>IFERROR(IF(AND(AO$272=list!$D$3,'Box Calculation'!AO$279&lt;&gt;"h",$E306&lt;&gt;0),0,IF(AND(AO$273=list!$D$2,$E306&lt;&gt;0,TRUNC(VLOOKUP($E306,'Container Panel'!$B$41:$Z$100,$D306,0)/(VLOOKUP(AO$276,UI!$A$12:$O$51,VLOOKUP(AO$279,$B$276:$C$278,2,0),0)/1000))&gt;0),1,TRUNC(VLOOKUP($E306,'Container Panel'!$B$41:$Z$100,$D306,0)/(VLOOKUP(AO$276,UI!$A$12:$O$51,VLOOKUP(AO$279,$B$276:$C$278,2,0),0)/1000)))),"")</f>
        <v/>
      </c>
      <c r="AP306" s="145" t="str">
        <f>IFERROR(IF(AND(AP$272=list!$D$3,'Box Calculation'!AP$279&lt;&gt;"h",$E306&lt;&gt;0),0,IF(AND(AP$273=list!$D$2,$E306&lt;&gt;0,TRUNC(VLOOKUP($E306,'Container Panel'!$B$41:$Z$100,$D306,0)/(VLOOKUP(AP$276,UI!$A$12:$O$51,VLOOKUP(AP$279,$B$276:$C$278,2,0),0)/1000))&gt;0),1,TRUNC(VLOOKUP($E306,'Container Panel'!$B$41:$Z$100,$D306,0)/(VLOOKUP(AP$276,UI!$A$12:$O$51,VLOOKUP(AP$279,$B$276:$C$278,2,0),0)/1000)))),"")</f>
        <v/>
      </c>
      <c r="AQ306" s="145" t="str">
        <f>IFERROR(IF(AND(AQ$272=list!$D$3,'Box Calculation'!AQ$279&lt;&gt;"h",$E306&lt;&gt;0),0,IF(AND(AQ$273=list!$D$2,$E306&lt;&gt;0,TRUNC(VLOOKUP($E306,'Container Panel'!$B$41:$Z$100,$D306,0)/(VLOOKUP(AQ$276,UI!$A$12:$O$51,VLOOKUP(AQ$279,$B$276:$C$278,2,0),0)/1000))&gt;0),1,TRUNC(VLOOKUP($E306,'Container Panel'!$B$41:$Z$100,$D306,0)/(VLOOKUP(AQ$276,UI!$A$12:$O$51,VLOOKUP(AQ$279,$B$276:$C$278,2,0),0)/1000)))),"")</f>
        <v/>
      </c>
      <c r="AR306" s="145" t="str">
        <f>IFERROR(IF(AND(AR$272=list!$D$3,'Box Calculation'!AR$279&lt;&gt;"h",$E306&lt;&gt;0),0,IF(AND(AR$273=list!$D$2,$E306&lt;&gt;0,TRUNC(VLOOKUP($E306,'Container Panel'!$B$41:$Z$100,$D306,0)/(VLOOKUP(AR$276,UI!$A$12:$O$51,VLOOKUP(AR$279,$B$276:$C$278,2,0),0)/1000))&gt;0),1,TRUNC(VLOOKUP($E306,'Container Panel'!$B$41:$Z$100,$D306,0)/(VLOOKUP(AR$276,UI!$A$12:$O$51,VLOOKUP(AR$279,$B$276:$C$278,2,0),0)/1000)))),"")</f>
        <v/>
      </c>
      <c r="AS306" s="145" t="str">
        <f>IFERROR(IF(AND(AS$272=list!$D$3,'Box Calculation'!AS$279&lt;&gt;"h",$E306&lt;&gt;0),0,IF(AND(AS$273=list!$D$2,$E306&lt;&gt;0,TRUNC(VLOOKUP($E306,'Container Panel'!$B$41:$Z$100,$D306,0)/(VLOOKUP(AS$276,UI!$A$12:$O$51,VLOOKUP(AS$279,$B$276:$C$278,2,0),0)/1000))&gt;0),1,TRUNC(VLOOKUP($E306,'Container Panel'!$B$41:$Z$100,$D306,0)/(VLOOKUP(AS$276,UI!$A$12:$O$51,VLOOKUP(AS$279,$B$276:$C$278,2,0),0)/1000)))),"")</f>
        <v/>
      </c>
      <c r="AT306" s="145" t="str">
        <f>IFERROR(IF(AND(AT$272=list!$D$3,'Box Calculation'!AT$279&lt;&gt;"h",$E306&lt;&gt;0),0,IF(AND(AT$273=list!$D$2,$E306&lt;&gt;0,TRUNC(VLOOKUP($E306,'Container Panel'!$B$41:$Z$100,$D306,0)/(VLOOKUP(AT$276,UI!$A$12:$O$51,VLOOKUP(AT$279,$B$276:$C$278,2,0),0)/1000))&gt;0),1,TRUNC(VLOOKUP($E306,'Container Panel'!$B$41:$Z$100,$D306,0)/(VLOOKUP(AT$276,UI!$A$12:$O$51,VLOOKUP(AT$279,$B$276:$C$278,2,0),0)/1000)))),"")</f>
        <v/>
      </c>
      <c r="AU306" s="145" t="str">
        <f>IFERROR(IF(AND(AU$272=list!$D$3,'Box Calculation'!AU$279&lt;&gt;"h",$E306&lt;&gt;0),0,IF(AND(AU$273=list!$D$2,$E306&lt;&gt;0,TRUNC(VLOOKUP($E306,'Container Panel'!$B$41:$Z$100,$D306,0)/(VLOOKUP(AU$276,UI!$A$12:$O$51,VLOOKUP(AU$279,$B$276:$C$278,2,0),0)/1000))&gt;0),1,TRUNC(VLOOKUP($E306,'Container Panel'!$B$41:$Z$100,$D306,0)/(VLOOKUP(AU$276,UI!$A$12:$O$51,VLOOKUP(AU$279,$B$276:$C$278,2,0),0)/1000)))),"")</f>
        <v/>
      </c>
      <c r="AV306" s="145" t="str">
        <f>IFERROR(IF(AND(AV$272=list!$D$3,'Box Calculation'!AV$279&lt;&gt;"h",$E306&lt;&gt;0),0,IF(AND(AV$273=list!$D$2,$E306&lt;&gt;0,TRUNC(VLOOKUP($E306,'Container Panel'!$B$41:$Z$100,$D306,0)/(VLOOKUP(AV$276,UI!$A$12:$O$51,VLOOKUP(AV$279,$B$276:$C$278,2,0),0)/1000))&gt;0),1,TRUNC(VLOOKUP($E306,'Container Panel'!$B$41:$Z$100,$D306,0)/(VLOOKUP(AV$276,UI!$A$12:$O$51,VLOOKUP(AV$279,$B$276:$C$278,2,0),0)/1000)))),"")</f>
        <v/>
      </c>
      <c r="AW306" s="145" t="str">
        <f>IFERROR(IF(AND(AW$272=list!$D$3,'Box Calculation'!AW$279&lt;&gt;"h",$E306&lt;&gt;0),0,IF(AND(AW$273=list!$D$2,$E306&lt;&gt;0,TRUNC(VLOOKUP($E306,'Container Panel'!$B$41:$Z$100,$D306,0)/(VLOOKUP(AW$276,UI!$A$12:$O$51,VLOOKUP(AW$279,$B$276:$C$278,2,0),0)/1000))&gt;0),1,TRUNC(VLOOKUP($E306,'Container Panel'!$B$41:$Z$100,$D306,0)/(VLOOKUP(AW$276,UI!$A$12:$O$51,VLOOKUP(AW$279,$B$276:$C$278,2,0),0)/1000)))),"")</f>
        <v/>
      </c>
      <c r="AX306" s="145" t="str">
        <f>IFERROR(IF(AND(AX$272=list!$D$3,'Box Calculation'!AX$279&lt;&gt;"h",$E306&lt;&gt;0),0,IF(AND(AX$273=list!$D$2,$E306&lt;&gt;0,TRUNC(VLOOKUP($E306,'Container Panel'!$B$41:$Z$100,$D306,0)/(VLOOKUP(AX$276,UI!$A$12:$O$51,VLOOKUP(AX$279,$B$276:$C$278,2,0),0)/1000))&gt;0),1,TRUNC(VLOOKUP($E306,'Container Panel'!$B$41:$Z$100,$D306,0)/(VLOOKUP(AX$276,UI!$A$12:$O$51,VLOOKUP(AX$279,$B$276:$C$278,2,0),0)/1000)))),"")</f>
        <v/>
      </c>
      <c r="AY306" s="145" t="str">
        <f>IFERROR(IF(AND(AY$272=list!$D$3,'Box Calculation'!AY$279&lt;&gt;"h",$E306&lt;&gt;0),0,IF(AND(AY$273=list!$D$2,$E306&lt;&gt;0,TRUNC(VLOOKUP($E306,'Container Panel'!$B$41:$Z$100,$D306,0)/(VLOOKUP(AY$276,UI!$A$12:$O$51,VLOOKUP(AY$279,$B$276:$C$278,2,0),0)/1000))&gt;0),1,TRUNC(VLOOKUP($E306,'Container Panel'!$B$41:$Z$100,$D306,0)/(VLOOKUP(AY$276,UI!$A$12:$O$51,VLOOKUP(AY$279,$B$276:$C$278,2,0),0)/1000)))),"")</f>
        <v/>
      </c>
      <c r="AZ306" s="145" t="str">
        <f>IFERROR(IF(AND(AZ$272=list!$D$3,'Box Calculation'!AZ$279&lt;&gt;"h",$E306&lt;&gt;0),0,IF(AND(AZ$273=list!$D$2,$E306&lt;&gt;0,TRUNC(VLOOKUP($E306,'Container Panel'!$B$41:$Z$100,$D306,0)/(VLOOKUP(AZ$276,UI!$A$12:$O$51,VLOOKUP(AZ$279,$B$276:$C$278,2,0),0)/1000))&gt;0),1,TRUNC(VLOOKUP($E306,'Container Panel'!$B$41:$Z$100,$D306,0)/(VLOOKUP(AZ$276,UI!$A$12:$O$51,VLOOKUP(AZ$279,$B$276:$C$278,2,0),0)/1000)))),"")</f>
        <v/>
      </c>
      <c r="BA306" s="145" t="str">
        <f>IFERROR(IF(AND(BA$272=list!$D$3,'Box Calculation'!BA$279&lt;&gt;"h",$E306&lt;&gt;0),0,IF(AND(BA$273=list!$D$2,$E306&lt;&gt;0,TRUNC(VLOOKUP($E306,'Container Panel'!$B$41:$Z$100,$D306,0)/(VLOOKUP(BA$276,UI!$A$12:$O$51,VLOOKUP(BA$279,$B$276:$C$278,2,0),0)/1000))&gt;0),1,TRUNC(VLOOKUP($E306,'Container Panel'!$B$41:$Z$100,$D306,0)/(VLOOKUP(BA$276,UI!$A$12:$O$51,VLOOKUP(BA$279,$B$276:$C$278,2,0),0)/1000)))),"")</f>
        <v/>
      </c>
      <c r="BB306" s="145" t="str">
        <f>IFERROR(IF(AND(BB$272=list!$D$3,'Box Calculation'!BB$279&lt;&gt;"h",$E306&lt;&gt;0),0,IF(AND(BB$273=list!$D$2,$E306&lt;&gt;0,TRUNC(VLOOKUP($E306,'Container Panel'!$B$41:$Z$100,$D306,0)/(VLOOKUP(BB$276,UI!$A$12:$O$51,VLOOKUP(BB$279,$B$276:$C$278,2,0),0)/1000))&gt;0),1,TRUNC(VLOOKUP($E306,'Container Panel'!$B$41:$Z$100,$D306,0)/(VLOOKUP(BB$276,UI!$A$12:$O$51,VLOOKUP(BB$279,$B$276:$C$278,2,0),0)/1000)))),"")</f>
        <v/>
      </c>
      <c r="BC306" s="145" t="str">
        <f>IFERROR(IF(AND(BC$272=list!$D$3,'Box Calculation'!BC$279&lt;&gt;"h",$E306&lt;&gt;0),0,IF(AND(BC$273=list!$D$2,$E306&lt;&gt;0,TRUNC(VLOOKUP($E306,'Container Panel'!$B$41:$Z$100,$D306,0)/(VLOOKUP(BC$276,UI!$A$12:$O$51,VLOOKUP(BC$279,$B$276:$C$278,2,0),0)/1000))&gt;0),1,TRUNC(VLOOKUP($E306,'Container Panel'!$B$41:$Z$100,$D306,0)/(VLOOKUP(BC$276,UI!$A$12:$O$51,VLOOKUP(BC$279,$B$276:$C$278,2,0),0)/1000)))),"")</f>
        <v/>
      </c>
      <c r="BD306" s="145" t="str">
        <f>IFERROR(IF(AND(BD$272=list!$D$3,'Box Calculation'!BD$279&lt;&gt;"h",$E306&lt;&gt;0),0,IF(AND(BD$273=list!$D$2,$E306&lt;&gt;0,TRUNC(VLOOKUP($E306,'Container Panel'!$B$41:$Z$100,$D306,0)/(VLOOKUP(BD$276,UI!$A$12:$O$51,VLOOKUP(BD$279,$B$276:$C$278,2,0),0)/1000))&gt;0),1,TRUNC(VLOOKUP($E306,'Container Panel'!$B$41:$Z$100,$D306,0)/(VLOOKUP(BD$276,UI!$A$12:$O$51,VLOOKUP(BD$279,$B$276:$C$278,2,0),0)/1000)))),"")</f>
        <v/>
      </c>
      <c r="BE306" s="145" t="str">
        <f>IFERROR(IF(AND(BE$272=list!$D$3,'Box Calculation'!BE$279&lt;&gt;"h",$E306&lt;&gt;0),0,IF(AND(BE$273=list!$D$2,$E306&lt;&gt;0,TRUNC(VLOOKUP($E306,'Container Panel'!$B$41:$Z$100,$D306,0)/(VLOOKUP(BE$276,UI!$A$12:$O$51,VLOOKUP(BE$279,$B$276:$C$278,2,0),0)/1000))&gt;0),1,TRUNC(VLOOKUP($E306,'Container Panel'!$B$41:$Z$100,$D306,0)/(VLOOKUP(BE$276,UI!$A$12:$O$51,VLOOKUP(BE$279,$B$276:$C$278,2,0),0)/1000)))),"")</f>
        <v/>
      </c>
      <c r="BF306" s="145" t="str">
        <f>IFERROR(IF(AND(BF$272=list!$D$3,'Box Calculation'!BF$279&lt;&gt;"h",$E306&lt;&gt;0),0,IF(AND(BF$273=list!$D$2,$E306&lt;&gt;0,TRUNC(VLOOKUP($E306,'Container Panel'!$B$41:$Z$100,$D306,0)/(VLOOKUP(BF$276,UI!$A$12:$O$51,VLOOKUP(BF$279,$B$276:$C$278,2,0),0)/1000))&gt;0),1,TRUNC(VLOOKUP($E306,'Container Panel'!$B$41:$Z$100,$D306,0)/(VLOOKUP(BF$276,UI!$A$12:$O$51,VLOOKUP(BF$279,$B$276:$C$278,2,0),0)/1000)))),"")</f>
        <v/>
      </c>
      <c r="BG306" s="145" t="str">
        <f>IFERROR(IF(AND(BG$272=list!$D$3,'Box Calculation'!BG$279&lt;&gt;"h",$E306&lt;&gt;0),0,IF(AND(BG$273=list!$D$2,$E306&lt;&gt;0,TRUNC(VLOOKUP($E306,'Container Panel'!$B$41:$Z$100,$D306,0)/(VLOOKUP(BG$276,UI!$A$12:$O$51,VLOOKUP(BG$279,$B$276:$C$278,2,0),0)/1000))&gt;0),1,TRUNC(VLOOKUP($E306,'Container Panel'!$B$41:$Z$100,$D306,0)/(VLOOKUP(BG$276,UI!$A$12:$O$51,VLOOKUP(BG$279,$B$276:$C$278,2,0),0)/1000)))),"")</f>
        <v/>
      </c>
      <c r="BH306" s="145" t="str">
        <f>IFERROR(IF(AND(BH$272=list!$D$3,'Box Calculation'!BH$279&lt;&gt;"h",$E306&lt;&gt;0),0,IF(AND(BH$273=list!$D$2,$E306&lt;&gt;0,TRUNC(VLOOKUP($E306,'Container Panel'!$B$41:$Z$100,$D306,0)/(VLOOKUP(BH$276,UI!$A$12:$O$51,VLOOKUP(BH$279,$B$276:$C$278,2,0),0)/1000))&gt;0),1,TRUNC(VLOOKUP($E306,'Container Panel'!$B$41:$Z$100,$D306,0)/(VLOOKUP(BH$276,UI!$A$12:$O$51,VLOOKUP(BH$279,$B$276:$C$278,2,0),0)/1000)))),"")</f>
        <v/>
      </c>
      <c r="BI306" s="145" t="str">
        <f>IFERROR(IF(AND(BI$272=list!$D$3,'Box Calculation'!BI$279&lt;&gt;"h",$E306&lt;&gt;0),0,IF(AND(BI$273=list!$D$2,$E306&lt;&gt;0,TRUNC(VLOOKUP($E306,'Container Panel'!$B$41:$Z$100,$D306,0)/(VLOOKUP(BI$276,UI!$A$12:$O$51,VLOOKUP(BI$279,$B$276:$C$278,2,0),0)/1000))&gt;0),1,TRUNC(VLOOKUP($E306,'Container Panel'!$B$41:$Z$100,$D306,0)/(VLOOKUP(BI$276,UI!$A$12:$O$51,VLOOKUP(BI$279,$B$276:$C$278,2,0),0)/1000)))),"")</f>
        <v/>
      </c>
      <c r="BJ306" s="145" t="str">
        <f>IFERROR(IF(AND(BJ$272=list!$D$3,'Box Calculation'!BJ$279&lt;&gt;"h",$E306&lt;&gt;0),0,IF(AND(BJ$273=list!$D$2,$E306&lt;&gt;0,TRUNC(VLOOKUP($E306,'Container Panel'!$B$41:$Z$100,$D306,0)/(VLOOKUP(BJ$276,UI!$A$12:$O$51,VLOOKUP(BJ$279,$B$276:$C$278,2,0),0)/1000))&gt;0),1,TRUNC(VLOOKUP($E306,'Container Panel'!$B$41:$Z$100,$D306,0)/(VLOOKUP(BJ$276,UI!$A$12:$O$51,VLOOKUP(BJ$279,$B$276:$C$278,2,0),0)/1000)))),"")</f>
        <v/>
      </c>
      <c r="BK306" s="145" t="str">
        <f>IFERROR(IF(AND(BK$272=list!$D$3,'Box Calculation'!BK$279&lt;&gt;"h",$E306&lt;&gt;0),0,IF(AND(BK$273=list!$D$2,$E306&lt;&gt;0,TRUNC(VLOOKUP($E306,'Container Panel'!$B$41:$Z$100,$D306,0)/(VLOOKUP(BK$276,UI!$A$12:$O$51,VLOOKUP(BK$279,$B$276:$C$278,2,0),0)/1000))&gt;0),1,TRUNC(VLOOKUP($E306,'Container Panel'!$B$41:$Z$100,$D306,0)/(VLOOKUP(BK$276,UI!$A$12:$O$51,VLOOKUP(BK$279,$B$276:$C$278,2,0),0)/1000)))),"")</f>
        <v/>
      </c>
      <c r="BL306" s="145" t="str">
        <f>IFERROR(IF(AND(BL$272=list!$D$3,'Box Calculation'!BL$279&lt;&gt;"h",$E306&lt;&gt;0),0,IF(AND(BL$273=list!$D$2,$E306&lt;&gt;0,TRUNC(VLOOKUP($E306,'Container Panel'!$B$41:$Z$100,$D306,0)/(VLOOKUP(BL$276,UI!$A$12:$O$51,VLOOKUP(BL$279,$B$276:$C$278,2,0),0)/1000))&gt;0),1,TRUNC(VLOOKUP($E306,'Container Panel'!$B$41:$Z$100,$D306,0)/(VLOOKUP(BL$276,UI!$A$12:$O$51,VLOOKUP(BL$279,$B$276:$C$278,2,0),0)/1000)))),"")</f>
        <v/>
      </c>
      <c r="BM306" s="145" t="str">
        <f>IFERROR(IF(AND(BM$272=list!$D$3,'Box Calculation'!BM$279&lt;&gt;"h",$E306&lt;&gt;0),0,IF(AND(BM$273=list!$D$2,$E306&lt;&gt;0,TRUNC(VLOOKUP($E306,'Container Panel'!$B$41:$Z$100,$D306,0)/(VLOOKUP(BM$276,UI!$A$12:$O$51,VLOOKUP(BM$279,$B$276:$C$278,2,0),0)/1000))&gt;0),1,TRUNC(VLOOKUP($E306,'Container Panel'!$B$41:$Z$100,$D306,0)/(VLOOKUP(BM$276,UI!$A$12:$O$51,VLOOKUP(BM$279,$B$276:$C$278,2,0),0)/1000)))),"")</f>
        <v/>
      </c>
      <c r="BN306" s="145" t="str">
        <f>IFERROR(IF(AND(BN$272=list!$D$3,'Box Calculation'!BN$279&lt;&gt;"h",$E306&lt;&gt;0),0,IF(AND(BN$273=list!$D$2,$E306&lt;&gt;0,TRUNC(VLOOKUP($E306,'Container Panel'!$B$41:$Z$100,$D306,0)/(VLOOKUP(BN$276,UI!$A$12:$O$51,VLOOKUP(BN$279,$B$276:$C$278,2,0),0)/1000))&gt;0),1,TRUNC(VLOOKUP($E306,'Container Panel'!$B$41:$Z$100,$D306,0)/(VLOOKUP(BN$276,UI!$A$12:$O$51,VLOOKUP(BN$279,$B$276:$C$278,2,0),0)/1000)))),"")</f>
        <v/>
      </c>
      <c r="BO306" s="145" t="str">
        <f>IFERROR(IF(AND(BO$272=list!$D$3,'Box Calculation'!BO$279&lt;&gt;"h",$E306&lt;&gt;0),0,IF(AND(BO$273=list!$D$2,$E306&lt;&gt;0,TRUNC(VLOOKUP($E306,'Container Panel'!$B$41:$Z$100,$D306,0)/(VLOOKUP(BO$276,UI!$A$12:$O$51,VLOOKUP(BO$279,$B$276:$C$278,2,0),0)/1000))&gt;0),1,TRUNC(VLOOKUP($E306,'Container Panel'!$B$41:$Z$100,$D306,0)/(VLOOKUP(BO$276,UI!$A$12:$O$51,VLOOKUP(BO$279,$B$276:$C$278,2,0),0)/1000)))),"")</f>
        <v/>
      </c>
      <c r="BP306" s="145" t="str">
        <f>IFERROR(IF(AND(BP$272=list!$D$3,'Box Calculation'!BP$279&lt;&gt;"h",$E306&lt;&gt;0),0,IF(AND(BP$273=list!$D$2,$E306&lt;&gt;0,TRUNC(VLOOKUP($E306,'Container Panel'!$B$41:$Z$100,$D306,0)/(VLOOKUP(BP$276,UI!$A$12:$O$51,VLOOKUP(BP$279,$B$276:$C$278,2,0),0)/1000))&gt;0),1,TRUNC(VLOOKUP($E306,'Container Panel'!$B$41:$Z$100,$D306,0)/(VLOOKUP(BP$276,UI!$A$12:$O$51,VLOOKUP(BP$279,$B$276:$C$278,2,0),0)/1000)))),"")</f>
        <v/>
      </c>
      <c r="BQ306" s="145" t="str">
        <f>IFERROR(IF(AND(BQ$272=list!$D$3,'Box Calculation'!BQ$279&lt;&gt;"h",$E306&lt;&gt;0),0,IF(AND(BQ$273=list!$D$2,$E306&lt;&gt;0,TRUNC(VLOOKUP($E306,'Container Panel'!$B$41:$Z$100,$D306,0)/(VLOOKUP(BQ$276,UI!$A$12:$O$51,VLOOKUP(BQ$279,$B$276:$C$278,2,0),0)/1000))&gt;0),1,TRUNC(VLOOKUP($E306,'Container Panel'!$B$41:$Z$100,$D306,0)/(VLOOKUP(BQ$276,UI!$A$12:$O$51,VLOOKUP(BQ$279,$B$276:$C$278,2,0),0)/1000)))),"")</f>
        <v/>
      </c>
      <c r="BR306" s="145" t="str">
        <f>IFERROR(IF(AND(BR$272=list!$D$3,'Box Calculation'!BR$279&lt;&gt;"h",$E306&lt;&gt;0),0,IF(AND(BR$273=list!$D$2,$E306&lt;&gt;0,TRUNC(VLOOKUP($E306,'Container Panel'!$B$41:$Z$100,$D306,0)/(VLOOKUP(BR$276,UI!$A$12:$O$51,VLOOKUP(BR$279,$B$276:$C$278,2,0),0)/1000))&gt;0),1,TRUNC(VLOOKUP($E306,'Container Panel'!$B$41:$Z$100,$D306,0)/(VLOOKUP(BR$276,UI!$A$12:$O$51,VLOOKUP(BR$279,$B$276:$C$278,2,0),0)/1000)))),"")</f>
        <v/>
      </c>
      <c r="BS306" s="145" t="str">
        <f>IFERROR(IF(AND(BS$272=list!$D$3,'Box Calculation'!BS$279&lt;&gt;"h",$E306&lt;&gt;0),0,IF(AND(BS$273=list!$D$2,$E306&lt;&gt;0,TRUNC(VLOOKUP($E306,'Container Panel'!$B$41:$Z$100,$D306,0)/(VLOOKUP(BS$276,UI!$A$12:$O$51,VLOOKUP(BS$279,$B$276:$C$278,2,0),0)/1000))&gt;0),1,TRUNC(VLOOKUP($E306,'Container Panel'!$B$41:$Z$100,$D306,0)/(VLOOKUP(BS$276,UI!$A$12:$O$51,VLOOKUP(BS$279,$B$276:$C$278,2,0),0)/1000)))),"")</f>
        <v/>
      </c>
      <c r="BT306" s="145" t="str">
        <f>IFERROR(IF(AND(BT$272=list!$D$3,'Box Calculation'!BT$279&lt;&gt;"h",$E306&lt;&gt;0),0,IF(AND(BT$273=list!$D$2,$E306&lt;&gt;0,TRUNC(VLOOKUP($E306,'Container Panel'!$B$41:$Z$100,$D306,0)/(VLOOKUP(BT$276,UI!$A$12:$O$51,VLOOKUP(BT$279,$B$276:$C$278,2,0),0)/1000))&gt;0),1,TRUNC(VLOOKUP($E306,'Container Panel'!$B$41:$Z$100,$D306,0)/(VLOOKUP(BT$276,UI!$A$12:$O$51,VLOOKUP(BT$279,$B$276:$C$278,2,0),0)/1000)))),"")</f>
        <v/>
      </c>
      <c r="BU306" s="145" t="str">
        <f>IFERROR(IF(AND(BU$272=list!$D$3,'Box Calculation'!BU$279&lt;&gt;"h",$E306&lt;&gt;0),0,IF(AND(BU$273=list!$D$2,$E306&lt;&gt;0,TRUNC(VLOOKUP($E306,'Container Panel'!$B$41:$Z$100,$D306,0)/(VLOOKUP(BU$276,UI!$A$12:$O$51,VLOOKUP(BU$279,$B$276:$C$278,2,0),0)/1000))&gt;0),1,TRUNC(VLOOKUP($E306,'Container Panel'!$B$41:$Z$100,$D306,0)/(VLOOKUP(BU$276,UI!$A$12:$O$51,VLOOKUP(BU$279,$B$276:$C$278,2,0),0)/1000)))),"")</f>
        <v/>
      </c>
      <c r="BV306" s="145" t="str">
        <f>IFERROR(IF(AND(BV$272=list!$D$3,'Box Calculation'!BV$279&lt;&gt;"h",$E306&lt;&gt;0),0,IF(AND(BV$273=list!$D$2,$E306&lt;&gt;0,TRUNC(VLOOKUP($E306,'Container Panel'!$B$41:$Z$100,$D306,0)/(VLOOKUP(BV$276,UI!$A$12:$O$51,VLOOKUP(BV$279,$B$276:$C$278,2,0),0)/1000))&gt;0),1,TRUNC(VLOOKUP($E306,'Container Panel'!$B$41:$Z$100,$D306,0)/(VLOOKUP(BV$276,UI!$A$12:$O$51,VLOOKUP(BV$279,$B$276:$C$278,2,0),0)/1000)))),"")</f>
        <v/>
      </c>
      <c r="BW306" s="145" t="str">
        <f>IFERROR(IF(AND(BW$272=list!$D$3,'Box Calculation'!BW$279&lt;&gt;"h",$E306&lt;&gt;0),0,IF(AND(BW$273=list!$D$2,$E306&lt;&gt;0,TRUNC(VLOOKUP($E306,'Container Panel'!$B$41:$Z$100,$D306,0)/(VLOOKUP(BW$276,UI!$A$12:$O$51,VLOOKUP(BW$279,$B$276:$C$278,2,0),0)/1000))&gt;0),1,TRUNC(VLOOKUP($E306,'Container Panel'!$B$41:$Z$100,$D306,0)/(VLOOKUP(BW$276,UI!$A$12:$O$51,VLOOKUP(BW$279,$B$276:$C$278,2,0),0)/1000)))),"")</f>
        <v/>
      </c>
      <c r="BX306" s="145" t="str">
        <f>IFERROR(IF(AND(BX$272=list!$D$3,'Box Calculation'!BX$279&lt;&gt;"h",$E306&lt;&gt;0),0,IF(AND(BX$273=list!$D$2,$E306&lt;&gt;0,TRUNC(VLOOKUP($E306,'Container Panel'!$B$41:$Z$100,$D306,0)/(VLOOKUP(BX$276,UI!$A$12:$O$51,VLOOKUP(BX$279,$B$276:$C$278,2,0),0)/1000))&gt;0),1,TRUNC(VLOOKUP($E306,'Container Panel'!$B$41:$Z$100,$D306,0)/(VLOOKUP(BX$276,UI!$A$12:$O$51,VLOOKUP(BX$279,$B$276:$C$278,2,0),0)/1000)))),"")</f>
        <v/>
      </c>
      <c r="BY306" s="145" t="str">
        <f>IFERROR(IF(AND(BY$272=list!$D$3,'Box Calculation'!BY$279&lt;&gt;"h",$E306&lt;&gt;0),0,IF(AND(BY$273=list!$D$2,$E306&lt;&gt;0,TRUNC(VLOOKUP($E306,'Container Panel'!$B$41:$Z$100,$D306,0)/(VLOOKUP(BY$276,UI!$A$12:$O$51,VLOOKUP(BY$279,$B$276:$C$278,2,0),0)/1000))&gt;0),1,TRUNC(VLOOKUP($E306,'Container Panel'!$B$41:$Z$100,$D306,0)/(VLOOKUP(BY$276,UI!$A$12:$O$51,VLOOKUP(BY$279,$B$276:$C$278,2,0),0)/1000)))),"")</f>
        <v/>
      </c>
      <c r="BZ306" s="145" t="str">
        <f>IFERROR(IF(AND(BZ$272=list!$D$3,'Box Calculation'!BZ$279&lt;&gt;"h",$E306&lt;&gt;0),0,IF(AND(BZ$273=list!$D$2,$E306&lt;&gt;0,TRUNC(VLOOKUP($E306,'Container Panel'!$B$41:$Z$100,$D306,0)/(VLOOKUP(BZ$276,UI!$A$12:$O$51,VLOOKUP(BZ$279,$B$276:$C$278,2,0),0)/1000))&gt;0),1,TRUNC(VLOOKUP($E306,'Container Panel'!$B$41:$Z$100,$D306,0)/(VLOOKUP(BZ$276,UI!$A$12:$O$51,VLOOKUP(BZ$279,$B$276:$C$278,2,0),0)/1000)))),"")</f>
        <v/>
      </c>
      <c r="CA306" s="145" t="str">
        <f>IFERROR(IF(AND(CA$272=list!$D$3,'Box Calculation'!CA$279&lt;&gt;"h",$E306&lt;&gt;0),0,IF(AND(CA$273=list!$D$2,$E306&lt;&gt;0,TRUNC(VLOOKUP($E306,'Container Panel'!$B$41:$Z$100,$D306,0)/(VLOOKUP(CA$276,UI!$A$12:$O$51,VLOOKUP(CA$279,$B$276:$C$278,2,0),0)/1000))&gt;0),1,TRUNC(VLOOKUP($E306,'Container Panel'!$B$41:$Z$100,$D306,0)/(VLOOKUP(CA$276,UI!$A$12:$O$51,VLOOKUP(CA$279,$B$276:$C$278,2,0),0)/1000)))),"")</f>
        <v/>
      </c>
      <c r="CB306" s="145" t="str">
        <f>IFERROR(IF(AND(CB$272=list!$D$3,'Box Calculation'!CB$279&lt;&gt;"h",$E306&lt;&gt;0),0,IF(AND(CB$273=list!$D$2,$E306&lt;&gt;0,TRUNC(VLOOKUP($E306,'Container Panel'!$B$41:$Z$100,$D306,0)/(VLOOKUP(CB$276,UI!$A$12:$O$51,VLOOKUP(CB$279,$B$276:$C$278,2,0),0)/1000))&gt;0),1,TRUNC(VLOOKUP($E306,'Container Panel'!$B$41:$Z$100,$D306,0)/(VLOOKUP(CB$276,UI!$A$12:$O$51,VLOOKUP(CB$279,$B$276:$C$278,2,0),0)/1000)))),"")</f>
        <v/>
      </c>
      <c r="CC306" s="145" t="str">
        <f>IFERROR(IF(AND(CC$272=list!$D$3,'Box Calculation'!CC$279&lt;&gt;"h",$E306&lt;&gt;0),0,IF(AND(CC$273=list!$D$2,$E306&lt;&gt;0,TRUNC(VLOOKUP($E306,'Container Panel'!$B$41:$Z$100,$D306,0)/(VLOOKUP(CC$276,UI!$A$12:$O$51,VLOOKUP(CC$279,$B$276:$C$278,2,0),0)/1000))&gt;0),1,TRUNC(VLOOKUP($E306,'Container Panel'!$B$41:$Z$100,$D306,0)/(VLOOKUP(CC$276,UI!$A$12:$O$51,VLOOKUP(CC$279,$B$276:$C$278,2,0),0)/1000)))),"")</f>
        <v/>
      </c>
      <c r="CD306" s="145" t="str">
        <f>IFERROR(IF(AND(CD$272=list!$D$3,'Box Calculation'!CD$279&lt;&gt;"h",$E306&lt;&gt;0),0,IF(AND(CD$273=list!$D$2,$E306&lt;&gt;0,TRUNC(VLOOKUP($E306,'Container Panel'!$B$41:$Z$100,$D306,0)/(VLOOKUP(CD$276,UI!$A$12:$O$51,VLOOKUP(CD$279,$B$276:$C$278,2,0),0)/1000))&gt;0),1,TRUNC(VLOOKUP($E306,'Container Panel'!$B$41:$Z$100,$D306,0)/(VLOOKUP(CD$276,UI!$A$12:$O$51,VLOOKUP(CD$279,$B$276:$C$278,2,0),0)/1000)))),"")</f>
        <v/>
      </c>
      <c r="CE306" s="145" t="str">
        <f>IFERROR(IF(AND(CE$272=list!$D$3,'Box Calculation'!CE$279&lt;&gt;"h",$E306&lt;&gt;0),0,IF(AND(CE$273=list!$D$2,$E306&lt;&gt;0,TRUNC(VLOOKUP($E306,'Container Panel'!$B$41:$Z$100,$D306,0)/(VLOOKUP(CE$276,UI!$A$12:$O$51,VLOOKUP(CE$279,$B$276:$C$278,2,0),0)/1000))&gt;0),1,TRUNC(VLOOKUP($E306,'Container Panel'!$B$41:$Z$100,$D306,0)/(VLOOKUP(CE$276,UI!$A$12:$O$51,VLOOKUP(CE$279,$B$276:$C$278,2,0),0)/1000)))),"")</f>
        <v/>
      </c>
      <c r="CF306" s="145" t="str">
        <f>IFERROR(IF(AND(CF$272=list!$D$3,'Box Calculation'!CF$279&lt;&gt;"h",$E306&lt;&gt;0),0,IF(AND(CF$273=list!$D$2,$E306&lt;&gt;0,TRUNC(VLOOKUP($E306,'Container Panel'!$B$41:$Z$100,$D306,0)/(VLOOKUP(CF$276,UI!$A$12:$O$51,VLOOKUP(CF$279,$B$276:$C$278,2,0),0)/1000))&gt;0),1,TRUNC(VLOOKUP($E306,'Container Panel'!$B$41:$Z$100,$D306,0)/(VLOOKUP(CF$276,UI!$A$12:$O$51,VLOOKUP(CF$279,$B$276:$C$278,2,0),0)/1000)))),"")</f>
        <v/>
      </c>
      <c r="CG306" s="145" t="str">
        <f>IFERROR(IF(AND(CG$272=list!$D$3,'Box Calculation'!CG$279&lt;&gt;"h",$E306&lt;&gt;0),0,IF(AND(CG$273=list!$D$2,$E306&lt;&gt;0,TRUNC(VLOOKUP($E306,'Container Panel'!$B$41:$Z$100,$D306,0)/(VLOOKUP(CG$276,UI!$A$12:$O$51,VLOOKUP(CG$279,$B$276:$C$278,2,0),0)/1000))&gt;0),1,TRUNC(VLOOKUP($E306,'Container Panel'!$B$41:$Z$100,$D306,0)/(VLOOKUP(CG$276,UI!$A$12:$O$51,VLOOKUP(CG$279,$B$276:$C$278,2,0),0)/1000)))),"")</f>
        <v/>
      </c>
      <c r="CH306" s="145" t="str">
        <f>IFERROR(IF(AND(CH$272=list!$D$3,'Box Calculation'!CH$279&lt;&gt;"h",$E306&lt;&gt;0),0,IF(AND(CH$273=list!$D$2,$E306&lt;&gt;0,TRUNC(VLOOKUP($E306,'Container Panel'!$B$41:$Z$100,$D306,0)/(VLOOKUP(CH$276,UI!$A$12:$O$51,VLOOKUP(CH$279,$B$276:$C$278,2,0),0)/1000))&gt;0),1,TRUNC(VLOOKUP($E306,'Container Panel'!$B$41:$Z$100,$D306,0)/(VLOOKUP(CH$276,UI!$A$12:$O$51,VLOOKUP(CH$279,$B$276:$C$278,2,0),0)/1000)))),"")</f>
        <v/>
      </c>
      <c r="CI306" s="145" t="str">
        <f>IFERROR(IF(AND(CI$272=list!$D$3,'Box Calculation'!CI$279&lt;&gt;"h",$E306&lt;&gt;0),0,IF(AND(CI$273=list!$D$2,$E306&lt;&gt;0,TRUNC(VLOOKUP($E306,'Container Panel'!$B$41:$Z$100,$D306,0)/(VLOOKUP(CI$276,UI!$A$12:$O$51,VLOOKUP(CI$279,$B$276:$C$278,2,0),0)/1000))&gt;0),1,TRUNC(VLOOKUP($E306,'Container Panel'!$B$41:$Z$100,$D306,0)/(VLOOKUP(CI$276,UI!$A$12:$O$51,VLOOKUP(CI$279,$B$276:$C$278,2,0),0)/1000)))),"")</f>
        <v/>
      </c>
      <c r="CJ306" s="145" t="str">
        <f>IFERROR(IF(AND(CJ$272=list!$D$3,'Box Calculation'!CJ$279&lt;&gt;"h",$E306&lt;&gt;0),0,IF(AND(CJ$273=list!$D$2,$E306&lt;&gt;0,TRUNC(VLOOKUP($E306,'Container Panel'!$B$41:$Z$100,$D306,0)/(VLOOKUP(CJ$276,UI!$A$12:$O$51,VLOOKUP(CJ$279,$B$276:$C$278,2,0),0)/1000))&gt;0),1,TRUNC(VLOOKUP($E306,'Container Panel'!$B$41:$Z$100,$D306,0)/(VLOOKUP(CJ$276,UI!$A$12:$O$51,VLOOKUP(CJ$279,$B$276:$C$278,2,0),0)/1000)))),"")</f>
        <v/>
      </c>
      <c r="CK306" s="145" t="str">
        <f>IFERROR(IF(AND(CK$272=list!$D$3,'Box Calculation'!CK$279&lt;&gt;"h",$E306&lt;&gt;0),0,IF(AND(CK$273=list!$D$2,$E306&lt;&gt;0,TRUNC(VLOOKUP($E306,'Container Panel'!$B$41:$Z$100,$D306,0)/(VLOOKUP(CK$276,UI!$A$12:$O$51,VLOOKUP(CK$279,$B$276:$C$278,2,0),0)/1000))&gt;0),1,TRUNC(VLOOKUP($E306,'Container Panel'!$B$41:$Z$100,$D306,0)/(VLOOKUP(CK$276,UI!$A$12:$O$51,VLOOKUP(CK$279,$B$276:$C$278,2,0),0)/1000)))),"")</f>
        <v/>
      </c>
      <c r="CL306" s="145" t="str">
        <f>IFERROR(IF(AND(CL$272=list!$D$3,'Box Calculation'!CL$279&lt;&gt;"h",$E306&lt;&gt;0),0,IF(AND(CL$273=list!$D$2,$E306&lt;&gt;0,TRUNC(VLOOKUP($E306,'Container Panel'!$B$41:$Z$100,$D306,0)/(VLOOKUP(CL$276,UI!$A$12:$O$51,VLOOKUP(CL$279,$B$276:$C$278,2,0),0)/1000))&gt;0),1,TRUNC(VLOOKUP($E306,'Container Panel'!$B$41:$Z$100,$D306,0)/(VLOOKUP(CL$276,UI!$A$12:$O$51,VLOOKUP(CL$279,$B$276:$C$278,2,0),0)/1000)))),"")</f>
        <v/>
      </c>
      <c r="CM306" s="145" t="str">
        <f>IFERROR(IF(AND(CM$272=list!$D$3,'Box Calculation'!CM$279&lt;&gt;"h",$E306&lt;&gt;0),0,IF(AND(CM$273=list!$D$2,$E306&lt;&gt;0,TRUNC(VLOOKUP($E306,'Container Panel'!$B$41:$Z$100,$D306,0)/(VLOOKUP(CM$276,UI!$A$12:$O$51,VLOOKUP(CM$279,$B$276:$C$278,2,0),0)/1000))&gt;0),1,TRUNC(VLOOKUP($E306,'Container Panel'!$B$41:$Z$100,$D306,0)/(VLOOKUP(CM$276,UI!$A$12:$O$51,VLOOKUP(CM$279,$B$276:$C$278,2,0),0)/1000)))),"")</f>
        <v/>
      </c>
      <c r="CN306" s="145" t="str">
        <f>IFERROR(IF(AND(CN$272=list!$D$3,'Box Calculation'!CN$279&lt;&gt;"h",$E306&lt;&gt;0),0,IF(AND(CN$273=list!$D$2,$E306&lt;&gt;0,TRUNC(VLOOKUP($E306,'Container Panel'!$B$41:$Z$100,$D306,0)/(VLOOKUP(CN$276,UI!$A$12:$O$51,VLOOKUP(CN$279,$B$276:$C$278,2,0),0)/1000))&gt;0),1,TRUNC(VLOOKUP($E306,'Container Panel'!$B$41:$Z$100,$D306,0)/(VLOOKUP(CN$276,UI!$A$12:$O$51,VLOOKUP(CN$279,$B$276:$C$278,2,0),0)/1000)))),"")</f>
        <v/>
      </c>
      <c r="CO306" s="145" t="str">
        <f>IFERROR(IF(AND(CO$272=list!$D$3,'Box Calculation'!CO$279&lt;&gt;"h",$E306&lt;&gt;0),0,IF(AND(CO$273=list!$D$2,$E306&lt;&gt;0,TRUNC(VLOOKUP($E306,'Container Panel'!$B$41:$Z$100,$D306,0)/(VLOOKUP(CO$276,UI!$A$12:$O$51,VLOOKUP(CO$279,$B$276:$C$278,2,0),0)/1000))&gt;0),1,TRUNC(VLOOKUP($E306,'Container Panel'!$B$41:$Z$100,$D306,0)/(VLOOKUP(CO$276,UI!$A$12:$O$51,VLOOKUP(CO$279,$B$276:$C$278,2,0),0)/1000)))),"")</f>
        <v/>
      </c>
      <c r="CP306" s="145" t="str">
        <f>IFERROR(IF(AND(CP$272=list!$D$3,'Box Calculation'!CP$279&lt;&gt;"h",$E306&lt;&gt;0),0,IF(AND(CP$273=list!$D$2,$E306&lt;&gt;0,TRUNC(VLOOKUP($E306,'Container Panel'!$B$41:$Z$100,$D306,0)/(VLOOKUP(CP$276,UI!$A$12:$O$51,VLOOKUP(CP$279,$B$276:$C$278,2,0),0)/1000))&gt;0),1,TRUNC(VLOOKUP($E306,'Container Panel'!$B$41:$Z$100,$D306,0)/(VLOOKUP(CP$276,UI!$A$12:$O$51,VLOOKUP(CP$279,$B$276:$C$278,2,0),0)/1000)))),"")</f>
        <v/>
      </c>
      <c r="CQ306" s="145" t="str">
        <f>IFERROR(IF(AND(CQ$272=list!$D$3,'Box Calculation'!CQ$279&lt;&gt;"h",$E306&lt;&gt;0),0,IF(AND(CQ$273=list!$D$2,$E306&lt;&gt;0,TRUNC(VLOOKUP($E306,'Container Panel'!$B$41:$Z$100,$D306,0)/(VLOOKUP(CQ$276,UI!$A$12:$O$51,VLOOKUP(CQ$279,$B$276:$C$278,2,0),0)/1000))&gt;0),1,TRUNC(VLOOKUP($E306,'Container Panel'!$B$41:$Z$100,$D306,0)/(VLOOKUP(CQ$276,UI!$A$12:$O$51,VLOOKUP(CQ$279,$B$276:$C$278,2,0),0)/1000)))),"")</f>
        <v/>
      </c>
      <c r="CR306" s="145" t="str">
        <f>IFERROR(IF(AND(CR$272=list!$D$3,'Box Calculation'!CR$279&lt;&gt;"h",$E306&lt;&gt;0),0,IF(AND(CR$273=list!$D$2,$E306&lt;&gt;0,TRUNC(VLOOKUP($E306,'Container Panel'!$B$41:$Z$100,$D306,0)/(VLOOKUP(CR$276,UI!$A$12:$O$51,VLOOKUP(CR$279,$B$276:$C$278,2,0),0)/1000))&gt;0),1,TRUNC(VLOOKUP($E306,'Container Panel'!$B$41:$Z$100,$D306,0)/(VLOOKUP(CR$276,UI!$A$12:$O$51,VLOOKUP(CR$279,$B$276:$C$278,2,0),0)/1000)))),"")</f>
        <v/>
      </c>
      <c r="CS306" s="145" t="str">
        <f>IFERROR(IF(AND(CS$272=list!$D$3,'Box Calculation'!CS$279&lt;&gt;"h",$E306&lt;&gt;0),0,IF(AND(CS$273=list!$D$2,$E306&lt;&gt;0,TRUNC(VLOOKUP($E306,'Container Panel'!$B$41:$Z$100,$D306,0)/(VLOOKUP(CS$276,UI!$A$12:$O$51,VLOOKUP(CS$279,$B$276:$C$278,2,0),0)/1000))&gt;0),1,TRUNC(VLOOKUP($E306,'Container Panel'!$B$41:$Z$100,$D306,0)/(VLOOKUP(CS$276,UI!$A$12:$O$51,VLOOKUP(CS$279,$B$276:$C$278,2,0),0)/1000)))),"")</f>
        <v/>
      </c>
      <c r="CT306" s="145" t="str">
        <f>IFERROR(IF(AND(CT$272=list!$D$3,'Box Calculation'!CT$279&lt;&gt;"h",$E306&lt;&gt;0),0,IF(AND(CT$273=list!$D$2,$E306&lt;&gt;0,TRUNC(VLOOKUP($E306,'Container Panel'!$B$41:$Z$100,$D306,0)/(VLOOKUP(CT$276,UI!$A$12:$O$51,VLOOKUP(CT$279,$B$276:$C$278,2,0),0)/1000))&gt;0),1,TRUNC(VLOOKUP($E306,'Container Panel'!$B$41:$Z$100,$D306,0)/(VLOOKUP(CT$276,UI!$A$12:$O$51,VLOOKUP(CT$279,$B$276:$C$278,2,0),0)/1000)))),"")</f>
        <v/>
      </c>
      <c r="CU306" s="145" t="str">
        <f>IFERROR(IF(AND(CU$272=list!$D$3,'Box Calculation'!CU$279&lt;&gt;"h",$E306&lt;&gt;0),0,IF(AND(CU$273=list!$D$2,$E306&lt;&gt;0,TRUNC(VLOOKUP($E306,'Container Panel'!$B$41:$Z$100,$D306,0)/(VLOOKUP(CU$276,UI!$A$12:$O$51,VLOOKUP(CU$279,$B$276:$C$278,2,0),0)/1000))&gt;0),1,TRUNC(VLOOKUP($E306,'Container Panel'!$B$41:$Z$100,$D306,0)/(VLOOKUP(CU$276,UI!$A$12:$O$51,VLOOKUP(CU$279,$B$276:$C$278,2,0),0)/1000)))),"")</f>
        <v/>
      </c>
      <c r="CV306" s="145" t="str">
        <f>IFERROR(IF(AND(CV$272=list!$D$3,'Box Calculation'!CV$279&lt;&gt;"h",$E306&lt;&gt;0),0,IF(AND(CV$273=list!$D$2,$E306&lt;&gt;0,TRUNC(VLOOKUP($E306,'Container Panel'!$B$41:$Z$100,$D306,0)/(VLOOKUP(CV$276,UI!$A$12:$O$51,VLOOKUP(CV$279,$B$276:$C$278,2,0),0)/1000))&gt;0),1,TRUNC(VLOOKUP($E306,'Container Panel'!$B$41:$Z$100,$D306,0)/(VLOOKUP(CV$276,UI!$A$12:$O$51,VLOOKUP(CV$279,$B$276:$C$278,2,0),0)/1000)))),"")</f>
        <v/>
      </c>
      <c r="CW306" s="145" t="str">
        <f>IFERROR(IF(AND(CW$272=list!$D$3,'Box Calculation'!CW$279&lt;&gt;"h",$E306&lt;&gt;0),0,IF(AND(CW$273=list!$D$2,$E306&lt;&gt;0,TRUNC(VLOOKUP($E306,'Container Panel'!$B$41:$Z$100,$D306,0)/(VLOOKUP(CW$276,UI!$A$12:$O$51,VLOOKUP(CW$279,$B$276:$C$278,2,0),0)/1000))&gt;0),1,TRUNC(VLOOKUP($E306,'Container Panel'!$B$41:$Z$100,$D306,0)/(VLOOKUP(CW$276,UI!$A$12:$O$51,VLOOKUP(CW$279,$B$276:$C$278,2,0),0)/1000)))),"")</f>
        <v/>
      </c>
      <c r="CX306" s="145" t="str">
        <f>IFERROR(IF(AND(CX$272=list!$D$3,'Box Calculation'!CX$279&lt;&gt;"h",$E306&lt;&gt;0),0,IF(AND(CX$273=list!$D$2,$E306&lt;&gt;0,TRUNC(VLOOKUP($E306,'Container Panel'!$B$41:$Z$100,$D306,0)/(VLOOKUP(CX$276,UI!$A$12:$O$51,VLOOKUP(CX$279,$B$276:$C$278,2,0),0)/1000))&gt;0),1,TRUNC(VLOOKUP($E306,'Container Panel'!$B$41:$Z$100,$D306,0)/(VLOOKUP(CX$276,UI!$A$12:$O$51,VLOOKUP(CX$279,$B$276:$C$278,2,0),0)/1000)))),"")</f>
        <v/>
      </c>
      <c r="CY306" s="145" t="str">
        <f>IFERROR(IF(AND(CY$272=list!$D$3,'Box Calculation'!CY$279&lt;&gt;"h",$E306&lt;&gt;0),0,IF(AND(CY$273=list!$D$2,$E306&lt;&gt;0,TRUNC(VLOOKUP($E306,'Container Panel'!$B$41:$Z$100,$D306,0)/(VLOOKUP(CY$276,UI!$A$12:$O$51,VLOOKUP(CY$279,$B$276:$C$278,2,0),0)/1000))&gt;0),1,TRUNC(VLOOKUP($E306,'Container Panel'!$B$41:$Z$100,$D306,0)/(VLOOKUP(CY$276,UI!$A$12:$O$51,VLOOKUP(CY$279,$B$276:$C$278,2,0),0)/1000)))),"")</f>
        <v/>
      </c>
      <c r="CZ306" s="145" t="str">
        <f>IFERROR(IF(AND(CZ$272=list!$D$3,'Box Calculation'!CZ$279&lt;&gt;"h",$E306&lt;&gt;0),0,IF(AND(CZ$273=list!$D$2,$E306&lt;&gt;0,TRUNC(VLOOKUP($E306,'Container Panel'!$B$41:$Z$100,$D306,0)/(VLOOKUP(CZ$276,UI!$A$12:$O$51,VLOOKUP(CZ$279,$B$276:$C$278,2,0),0)/1000))&gt;0),1,TRUNC(VLOOKUP($E306,'Container Panel'!$B$41:$Z$100,$D306,0)/(VLOOKUP(CZ$276,UI!$A$12:$O$51,VLOOKUP(CZ$279,$B$276:$C$278,2,0),0)/1000)))),"")</f>
        <v/>
      </c>
      <c r="DA306" s="145" t="str">
        <f>IFERROR(IF(AND(DA$272=list!$D$3,'Box Calculation'!DA$279&lt;&gt;"h",$E306&lt;&gt;0),0,IF(AND(DA$273=list!$D$2,$E306&lt;&gt;0,TRUNC(VLOOKUP($E306,'Container Panel'!$B$41:$Z$100,$D306,0)/(VLOOKUP(DA$276,UI!$A$12:$O$51,VLOOKUP(DA$279,$B$276:$C$278,2,0),0)/1000))&gt;0),1,TRUNC(VLOOKUP($E306,'Container Panel'!$B$41:$Z$100,$D306,0)/(VLOOKUP(DA$276,UI!$A$12:$O$51,VLOOKUP(DA$279,$B$276:$C$278,2,0),0)/1000)))),"")</f>
        <v/>
      </c>
      <c r="DB306" s="145" t="str">
        <f>IFERROR(IF(AND(DB$272=list!$D$3,'Box Calculation'!DB$279&lt;&gt;"h",$E306&lt;&gt;0),0,IF(AND(DB$273=list!$D$2,$E306&lt;&gt;0,TRUNC(VLOOKUP($E306,'Container Panel'!$B$41:$Z$100,$D306,0)/(VLOOKUP(DB$276,UI!$A$12:$O$51,VLOOKUP(DB$279,$B$276:$C$278,2,0),0)/1000))&gt;0),1,TRUNC(VLOOKUP($E306,'Container Panel'!$B$41:$Z$100,$D306,0)/(VLOOKUP(DB$276,UI!$A$12:$O$51,VLOOKUP(DB$279,$B$276:$C$278,2,0),0)/1000)))),"")</f>
        <v/>
      </c>
      <c r="DC306" s="145" t="str">
        <f>IFERROR(IF(AND(DC$272=list!$D$3,'Box Calculation'!DC$279&lt;&gt;"h",$E306&lt;&gt;0),0,IF(AND(DC$273=list!$D$2,$E306&lt;&gt;0,TRUNC(VLOOKUP($E306,'Container Panel'!$B$41:$Z$100,$D306,0)/(VLOOKUP(DC$276,UI!$A$12:$O$51,VLOOKUP(DC$279,$B$276:$C$278,2,0),0)/1000))&gt;0),1,TRUNC(VLOOKUP($E306,'Container Panel'!$B$41:$Z$100,$D306,0)/(VLOOKUP(DC$276,UI!$A$12:$O$51,VLOOKUP(DC$279,$B$276:$C$278,2,0),0)/1000)))),"")</f>
        <v/>
      </c>
      <c r="DD306" s="145" t="str">
        <f>IFERROR(IF(AND(DD$272=list!$D$3,'Box Calculation'!DD$279&lt;&gt;"h",$E306&lt;&gt;0),0,IF(AND(DD$273=list!$D$2,$E306&lt;&gt;0,TRUNC(VLOOKUP($E306,'Container Panel'!$B$41:$Z$100,$D306,0)/(VLOOKUP(DD$276,UI!$A$12:$O$51,VLOOKUP(DD$279,$B$276:$C$278,2,0),0)/1000))&gt;0),1,TRUNC(VLOOKUP($E306,'Container Panel'!$B$41:$Z$100,$D306,0)/(VLOOKUP(DD$276,UI!$A$12:$O$51,VLOOKUP(DD$279,$B$276:$C$278,2,0),0)/1000)))),"")</f>
        <v/>
      </c>
      <c r="DE306" s="145" t="str">
        <f>IFERROR(IF(AND(DE$272=list!$D$3,'Box Calculation'!DE$279&lt;&gt;"h",$E306&lt;&gt;0),0,IF(AND(DE$273=list!$D$2,$E306&lt;&gt;0,TRUNC(VLOOKUP($E306,'Container Panel'!$B$41:$Z$100,$D306,0)/(VLOOKUP(DE$276,UI!$A$12:$O$51,VLOOKUP(DE$279,$B$276:$C$278,2,0),0)/1000))&gt;0),1,TRUNC(VLOOKUP($E306,'Container Panel'!$B$41:$Z$100,$D306,0)/(VLOOKUP(DE$276,UI!$A$12:$O$51,VLOOKUP(DE$279,$B$276:$C$278,2,0),0)/1000)))),"")</f>
        <v/>
      </c>
      <c r="DF306" s="145" t="str">
        <f>IFERROR(IF(AND(DF$272=list!$D$3,'Box Calculation'!DF$279&lt;&gt;"h",$E306&lt;&gt;0),0,IF(AND(DF$273=list!$D$2,$E306&lt;&gt;0,TRUNC(VLOOKUP($E306,'Container Panel'!$B$41:$Z$100,$D306,0)/(VLOOKUP(DF$276,UI!$A$12:$O$51,VLOOKUP(DF$279,$B$276:$C$278,2,0),0)/1000))&gt;0),1,TRUNC(VLOOKUP($E306,'Container Panel'!$B$41:$Z$100,$D306,0)/(VLOOKUP(DF$276,UI!$A$12:$O$51,VLOOKUP(DF$279,$B$276:$C$278,2,0),0)/1000)))),"")</f>
        <v/>
      </c>
      <c r="DG306" s="145" t="str">
        <f>IFERROR(IF(AND(DG$272=list!$D$3,'Box Calculation'!DG$279&lt;&gt;"h",$E306&lt;&gt;0),0,IF(AND(DG$273=list!$D$2,$E306&lt;&gt;0,TRUNC(VLOOKUP($E306,'Container Panel'!$B$41:$Z$100,$D306,0)/(VLOOKUP(DG$276,UI!$A$12:$O$51,VLOOKUP(DG$279,$B$276:$C$278,2,0),0)/1000))&gt;0),1,TRUNC(VLOOKUP($E306,'Container Panel'!$B$41:$Z$100,$D306,0)/(VLOOKUP(DG$276,UI!$A$12:$O$51,VLOOKUP(DG$279,$B$276:$C$278,2,0),0)/1000)))),"")</f>
        <v/>
      </c>
      <c r="DH306" s="145" t="str">
        <f>IFERROR(IF(AND(DH$272=list!$D$3,'Box Calculation'!DH$279&lt;&gt;"h",$E306&lt;&gt;0),0,IF(AND(DH$273=list!$D$2,$E306&lt;&gt;0,TRUNC(VLOOKUP($E306,'Container Panel'!$B$41:$Z$100,$D306,0)/(VLOOKUP(DH$276,UI!$A$12:$O$51,VLOOKUP(DH$279,$B$276:$C$278,2,0),0)/1000))&gt;0),1,TRUNC(VLOOKUP($E306,'Container Panel'!$B$41:$Z$100,$D306,0)/(VLOOKUP(DH$276,UI!$A$12:$O$51,VLOOKUP(DH$279,$B$276:$C$278,2,0),0)/1000)))),"")</f>
        <v/>
      </c>
      <c r="DI306" s="145" t="str">
        <f>IFERROR(IF(AND(DI$272=list!$D$3,'Box Calculation'!DI$279&lt;&gt;"h",$E306&lt;&gt;0),0,IF(AND(DI$273=list!$D$2,$E306&lt;&gt;0,TRUNC(VLOOKUP($E306,'Container Panel'!$B$41:$Z$100,$D306,0)/(VLOOKUP(DI$276,UI!$A$12:$O$51,VLOOKUP(DI$279,$B$276:$C$278,2,0),0)/1000))&gt;0),1,TRUNC(VLOOKUP($E306,'Container Panel'!$B$41:$Z$100,$D306,0)/(VLOOKUP(DI$276,UI!$A$12:$O$51,VLOOKUP(DI$279,$B$276:$C$278,2,0),0)/1000)))),"")</f>
        <v/>
      </c>
      <c r="DJ306" s="145" t="str">
        <f>IFERROR(IF(AND(DJ$272=list!$D$3,'Box Calculation'!DJ$279&lt;&gt;"h",$E306&lt;&gt;0),0,IF(AND(DJ$273=list!$D$2,$E306&lt;&gt;0,TRUNC(VLOOKUP($E306,'Container Panel'!$B$41:$Z$100,$D306,0)/(VLOOKUP(DJ$276,UI!$A$12:$O$51,VLOOKUP(DJ$279,$B$276:$C$278,2,0),0)/1000))&gt;0),1,TRUNC(VLOOKUP($E306,'Container Panel'!$B$41:$Z$100,$D306,0)/(VLOOKUP(DJ$276,UI!$A$12:$O$51,VLOOKUP(DJ$279,$B$276:$C$278,2,0),0)/1000)))),"")</f>
        <v/>
      </c>
      <c r="DK306" s="145" t="str">
        <f>IFERROR(IF(AND(DK$272=list!$D$3,'Box Calculation'!DK$279&lt;&gt;"h",$E306&lt;&gt;0),0,IF(AND(DK$273=list!$D$2,$E306&lt;&gt;0,TRUNC(VLOOKUP($E306,'Container Panel'!$B$41:$Z$100,$D306,0)/(VLOOKUP(DK$276,UI!$A$12:$O$51,VLOOKUP(DK$279,$B$276:$C$278,2,0),0)/1000))&gt;0),1,TRUNC(VLOOKUP($E306,'Container Panel'!$B$41:$Z$100,$D306,0)/(VLOOKUP(DK$276,UI!$A$12:$O$51,VLOOKUP(DK$279,$B$276:$C$278,2,0),0)/1000)))),"")</f>
        <v/>
      </c>
      <c r="DL306" s="145" t="str">
        <f>IFERROR(IF(AND(DL$272=list!$D$3,'Box Calculation'!DL$279&lt;&gt;"h",$E306&lt;&gt;0),0,IF(AND(DL$273=list!$D$2,$E306&lt;&gt;0,TRUNC(VLOOKUP($E306,'Container Panel'!$B$41:$Z$100,$D306,0)/(VLOOKUP(DL$276,UI!$A$12:$O$51,VLOOKUP(DL$279,$B$276:$C$278,2,0),0)/1000))&gt;0),1,TRUNC(VLOOKUP($E306,'Container Panel'!$B$41:$Z$100,$D306,0)/(VLOOKUP(DL$276,UI!$A$12:$O$51,VLOOKUP(DL$279,$B$276:$C$278,2,0),0)/1000)))),"")</f>
        <v/>
      </c>
      <c r="DM306" s="145" t="str">
        <f>IFERROR(IF(AND(DM$272=list!$D$3,'Box Calculation'!DM$279&lt;&gt;"h",$E306&lt;&gt;0),0,IF(AND(DM$273=list!$D$2,$E306&lt;&gt;0,TRUNC(VLOOKUP($E306,'Container Panel'!$B$41:$Z$100,$D306,0)/(VLOOKUP(DM$276,UI!$A$12:$O$51,VLOOKUP(DM$279,$B$276:$C$278,2,0),0)/1000))&gt;0),1,TRUNC(VLOOKUP($E306,'Container Panel'!$B$41:$Z$100,$D306,0)/(VLOOKUP(DM$276,UI!$A$12:$O$51,VLOOKUP(DM$279,$B$276:$C$278,2,0),0)/1000)))),"")</f>
        <v/>
      </c>
      <c r="DN306" s="145" t="str">
        <f>IFERROR(IF(AND(DN$272=list!$D$3,'Box Calculation'!DN$279&lt;&gt;"h",$E306&lt;&gt;0),0,IF(AND(DN$273=list!$D$2,$E306&lt;&gt;0,TRUNC(VLOOKUP($E306,'Container Panel'!$B$41:$Z$100,$D306,0)/(VLOOKUP(DN$276,UI!$A$12:$O$51,VLOOKUP(DN$279,$B$276:$C$278,2,0),0)/1000))&gt;0),1,TRUNC(VLOOKUP($E306,'Container Panel'!$B$41:$Z$100,$D306,0)/(VLOOKUP(DN$276,UI!$A$12:$O$51,VLOOKUP(DN$279,$B$276:$C$278,2,0),0)/1000)))),"")</f>
        <v/>
      </c>
      <c r="DO306" s="145" t="str">
        <f>IFERROR(IF(AND(DO$272=list!$D$3,'Box Calculation'!DO$279&lt;&gt;"h",$E306&lt;&gt;0),0,IF(AND(DO$273=list!$D$2,$E306&lt;&gt;0,TRUNC(VLOOKUP($E306,'Container Panel'!$B$41:$Z$100,$D306,0)/(VLOOKUP(DO$276,UI!$A$12:$O$51,VLOOKUP(DO$279,$B$276:$C$278,2,0),0)/1000))&gt;0),1,TRUNC(VLOOKUP($E306,'Container Panel'!$B$41:$Z$100,$D306,0)/(VLOOKUP(DO$276,UI!$A$12:$O$51,VLOOKUP(DO$279,$B$276:$C$278,2,0),0)/1000)))),"")</f>
        <v/>
      </c>
      <c r="DP306" s="145" t="str">
        <f>IFERROR(IF(AND(DP$272=list!$D$3,'Box Calculation'!DP$279&lt;&gt;"h",$E306&lt;&gt;0),0,IF(AND(DP$273=list!$D$2,$E306&lt;&gt;0,TRUNC(VLOOKUP($E306,'Container Panel'!$B$41:$Z$100,$D306,0)/(VLOOKUP(DP$276,UI!$A$12:$O$51,VLOOKUP(DP$279,$B$276:$C$278,2,0),0)/1000))&gt;0),1,TRUNC(VLOOKUP($E306,'Container Panel'!$B$41:$Z$100,$D306,0)/(VLOOKUP(DP$276,UI!$A$12:$O$51,VLOOKUP(DP$279,$B$276:$C$278,2,0),0)/1000)))),"")</f>
        <v/>
      </c>
      <c r="DQ306" s="145" t="str">
        <f>IFERROR(IF(AND(DQ$272=list!$D$3,'Box Calculation'!DQ$279&lt;&gt;"h",$E306&lt;&gt;0),0,IF(AND(DQ$273=list!$D$2,$E306&lt;&gt;0,TRUNC(VLOOKUP($E306,'Container Panel'!$B$41:$Z$100,$D306,0)/(VLOOKUP(DQ$276,UI!$A$12:$O$51,VLOOKUP(DQ$279,$B$276:$C$278,2,0),0)/1000))&gt;0),1,TRUNC(VLOOKUP($E306,'Container Panel'!$B$41:$Z$100,$D306,0)/(VLOOKUP(DQ$276,UI!$A$12:$O$51,VLOOKUP(DQ$279,$B$276:$C$278,2,0),0)/1000)))),"")</f>
        <v/>
      </c>
      <c r="DR306" s="145" t="str">
        <f>IFERROR(IF(AND(DR$272=list!$D$3,'Box Calculation'!DR$279&lt;&gt;"h",$E306&lt;&gt;0),0,IF(AND(DR$273=list!$D$2,$E306&lt;&gt;0,TRUNC(VLOOKUP($E306,'Container Panel'!$B$41:$Z$100,$D306,0)/(VLOOKUP(DR$276,UI!$A$12:$O$51,VLOOKUP(DR$279,$B$276:$C$278,2,0),0)/1000))&gt;0),1,TRUNC(VLOOKUP($E306,'Container Panel'!$B$41:$Z$100,$D306,0)/(VLOOKUP(DR$276,UI!$A$12:$O$51,VLOOKUP(DR$279,$B$276:$C$278,2,0),0)/1000)))),"")</f>
        <v/>
      </c>
      <c r="DS306" s="145" t="str">
        <f>IFERROR(IF(AND(DS$272=list!$D$3,'Box Calculation'!DS$279&lt;&gt;"h",$E306&lt;&gt;0),0,IF(AND(DS$273=list!$D$2,$E306&lt;&gt;0,TRUNC(VLOOKUP($E306,'Container Panel'!$B$41:$Z$100,$D306,0)/(VLOOKUP(DS$276,UI!$A$12:$O$51,VLOOKUP(DS$279,$B$276:$C$278,2,0),0)/1000))&gt;0),1,TRUNC(VLOOKUP($E306,'Container Panel'!$B$41:$Z$100,$D306,0)/(VLOOKUP(DS$276,UI!$A$12:$O$51,VLOOKUP(DS$279,$B$276:$C$278,2,0),0)/1000)))),"")</f>
        <v/>
      </c>
      <c r="DT306" s="145" t="str">
        <f>IFERROR(IF(AND(DT$272=list!$D$3,'Box Calculation'!DT$279&lt;&gt;"h",$E306&lt;&gt;0),0,IF(AND(DT$273=list!$D$2,$E306&lt;&gt;0,TRUNC(VLOOKUP($E306,'Container Panel'!$B$41:$Z$100,$D306,0)/(VLOOKUP(DT$276,UI!$A$12:$O$51,VLOOKUP(DT$279,$B$276:$C$278,2,0),0)/1000))&gt;0),1,TRUNC(VLOOKUP($E306,'Container Panel'!$B$41:$Z$100,$D306,0)/(VLOOKUP(DT$276,UI!$A$12:$O$51,VLOOKUP(DT$279,$B$276:$C$278,2,0),0)/1000)))),"")</f>
        <v/>
      </c>
      <c r="DU306" s="145" t="str">
        <f>IFERROR(IF(AND(DU$272=list!$D$3,'Box Calculation'!DU$279&lt;&gt;"h",$E306&lt;&gt;0),0,IF(AND(DU$273=list!$D$2,$E306&lt;&gt;0,TRUNC(VLOOKUP($E306,'Container Panel'!$B$41:$Z$100,$D306,0)/(VLOOKUP(DU$276,UI!$A$12:$O$51,VLOOKUP(DU$279,$B$276:$C$278,2,0),0)/1000))&gt;0),1,TRUNC(VLOOKUP($E306,'Container Panel'!$B$41:$Z$100,$D306,0)/(VLOOKUP(DU$276,UI!$A$12:$O$51,VLOOKUP(DU$279,$B$276:$C$278,2,0),0)/1000)))),"")</f>
        <v/>
      </c>
      <c r="DV306" s="145" t="str">
        <f>IFERROR(IF(AND(DV$272=list!$D$3,'Box Calculation'!DV$279&lt;&gt;"h",$E306&lt;&gt;0),0,IF(AND(DV$273=list!$D$2,$E306&lt;&gt;0,TRUNC(VLOOKUP($E306,'Container Panel'!$B$41:$Z$100,$D306,0)/(VLOOKUP(DV$276,UI!$A$12:$O$51,VLOOKUP(DV$279,$B$276:$C$278,2,0),0)/1000))&gt;0),1,TRUNC(VLOOKUP($E306,'Container Panel'!$B$41:$Z$100,$D306,0)/(VLOOKUP(DV$276,UI!$A$12:$O$51,VLOOKUP(DV$279,$B$276:$C$278,2,0),0)/1000)))),"")</f>
        <v/>
      </c>
      <c r="DW306" s="145" t="str">
        <f>IFERROR(IF(AND(DW$272=list!$D$3,'Box Calculation'!DW$279&lt;&gt;"h",$E306&lt;&gt;0),0,IF(AND(DW$273=list!$D$2,$E306&lt;&gt;0,TRUNC(VLOOKUP($E306,'Container Panel'!$B$41:$Z$100,$D306,0)/(VLOOKUP(DW$276,UI!$A$12:$O$51,VLOOKUP(DW$279,$B$276:$C$278,2,0),0)/1000))&gt;0),1,TRUNC(VLOOKUP($E306,'Container Panel'!$B$41:$Z$100,$D306,0)/(VLOOKUP(DW$276,UI!$A$12:$O$51,VLOOKUP(DW$279,$B$276:$C$278,2,0),0)/1000)))),"")</f>
        <v/>
      </c>
      <c r="DX306" s="145" t="str">
        <f>IFERROR(IF(AND(DX$272=list!$D$3,'Box Calculation'!DX$279&lt;&gt;"h",$E306&lt;&gt;0),0,IF(AND(DX$273=list!$D$2,$E306&lt;&gt;0,TRUNC(VLOOKUP($E306,'Container Panel'!$B$41:$Z$100,$D306,0)/(VLOOKUP(DX$276,UI!$A$12:$O$51,VLOOKUP(DX$279,$B$276:$C$278,2,0),0)/1000))&gt;0),1,TRUNC(VLOOKUP($E306,'Container Panel'!$B$41:$Z$100,$D306,0)/(VLOOKUP(DX$276,UI!$A$12:$O$51,VLOOKUP(DX$279,$B$276:$C$278,2,0),0)/1000)))),"")</f>
        <v/>
      </c>
      <c r="DY306" s="145" t="str">
        <f>IFERROR(IF(AND(DY$272=list!$D$3,'Box Calculation'!DY$279&lt;&gt;"h",$E306&lt;&gt;0),0,IF(AND(DY$273=list!$D$2,$E306&lt;&gt;0,TRUNC(VLOOKUP($E306,'Container Panel'!$B$41:$Z$100,$D306,0)/(VLOOKUP(DY$276,UI!$A$12:$O$51,VLOOKUP(DY$279,$B$276:$C$278,2,0),0)/1000))&gt;0),1,TRUNC(VLOOKUP($E306,'Container Panel'!$B$41:$Z$100,$D306,0)/(VLOOKUP(DY$276,UI!$A$12:$O$51,VLOOKUP(DY$279,$B$276:$C$278,2,0),0)/1000)))),"")</f>
        <v/>
      </c>
      <c r="DZ306" s="145" t="str">
        <f>IFERROR(IF(AND(DZ$272=list!$D$3,'Box Calculation'!DZ$279&lt;&gt;"h",$E306&lt;&gt;0),0,IF(AND(DZ$273=list!$D$2,$E306&lt;&gt;0,TRUNC(VLOOKUP($E306,'Container Panel'!$B$41:$Z$100,$D306,0)/(VLOOKUP(DZ$276,UI!$A$12:$O$51,VLOOKUP(DZ$279,$B$276:$C$278,2,0),0)/1000))&gt;0),1,TRUNC(VLOOKUP($E306,'Container Panel'!$B$41:$Z$100,$D306,0)/(VLOOKUP(DZ$276,UI!$A$12:$O$51,VLOOKUP(DZ$279,$B$276:$C$278,2,0),0)/1000)))),"")</f>
        <v/>
      </c>
      <c r="EA306" s="145" t="str">
        <f>IFERROR(IF(AND(EA$272=list!$D$3,'Box Calculation'!EA$279&lt;&gt;"h",$E306&lt;&gt;0),0,IF(AND(EA$273=list!$D$2,$E306&lt;&gt;0,TRUNC(VLOOKUP($E306,'Container Panel'!$B$41:$Z$100,$D306,0)/(VLOOKUP(EA$276,UI!$A$12:$O$51,VLOOKUP(EA$279,$B$276:$C$278,2,0),0)/1000))&gt;0),1,TRUNC(VLOOKUP($E306,'Container Panel'!$B$41:$Z$100,$D306,0)/(VLOOKUP(EA$276,UI!$A$12:$O$51,VLOOKUP(EA$279,$B$276:$C$278,2,0),0)/1000)))),"")</f>
        <v/>
      </c>
      <c r="EB306" s="145" t="str">
        <f>IFERROR(IF(AND(EB$272=list!$D$3,'Box Calculation'!EB$279&lt;&gt;"h",$E306&lt;&gt;0),0,IF(AND(EB$273=list!$D$2,$E306&lt;&gt;0,TRUNC(VLOOKUP($E306,'Container Panel'!$B$41:$Z$100,$D306,0)/(VLOOKUP(EB$276,UI!$A$12:$O$51,VLOOKUP(EB$279,$B$276:$C$278,2,0),0)/1000))&gt;0),1,TRUNC(VLOOKUP($E306,'Container Panel'!$B$41:$Z$100,$D306,0)/(VLOOKUP(EB$276,UI!$A$12:$O$51,VLOOKUP(EB$279,$B$276:$C$278,2,0),0)/1000)))),"")</f>
        <v/>
      </c>
      <c r="EC306" s="145" t="str">
        <f>IFERROR(IF(AND(EC$272=list!$D$3,'Box Calculation'!EC$279&lt;&gt;"h",$E306&lt;&gt;0),0,IF(AND(EC$273=list!$D$2,$E306&lt;&gt;0,TRUNC(VLOOKUP($E306,'Container Panel'!$B$41:$Z$100,$D306,0)/(VLOOKUP(EC$276,UI!$A$12:$O$51,VLOOKUP(EC$279,$B$276:$C$278,2,0),0)/1000))&gt;0),1,TRUNC(VLOOKUP($E306,'Container Panel'!$B$41:$Z$100,$D306,0)/(VLOOKUP(EC$276,UI!$A$12:$O$51,VLOOKUP(EC$279,$B$276:$C$278,2,0),0)/1000)))),"")</f>
        <v/>
      </c>
      <c r="ED306" s="145" t="str">
        <f>IFERROR(IF(AND(ED$272=list!$D$3,'Box Calculation'!ED$279&lt;&gt;"h",$E306&lt;&gt;0),0,IF(AND(ED$273=list!$D$2,$E306&lt;&gt;0,TRUNC(VLOOKUP($E306,'Container Panel'!$B$41:$Z$100,$D306,0)/(VLOOKUP(ED$276,UI!$A$12:$O$51,VLOOKUP(ED$279,$B$276:$C$278,2,0),0)/1000))&gt;0),1,TRUNC(VLOOKUP($E306,'Container Panel'!$B$41:$Z$100,$D306,0)/(VLOOKUP(ED$276,UI!$A$12:$O$51,VLOOKUP(ED$279,$B$276:$C$278,2,0),0)/1000)))),"")</f>
        <v/>
      </c>
      <c r="EE306" s="145" t="str">
        <f>IFERROR(IF(AND(EE$272=list!$D$3,'Box Calculation'!EE$279&lt;&gt;"h",$E306&lt;&gt;0),0,IF(AND(EE$273=list!$D$2,$E306&lt;&gt;0,TRUNC(VLOOKUP($E306,'Container Panel'!$B$41:$Z$100,$D306,0)/(VLOOKUP(EE$276,UI!$A$12:$O$51,VLOOKUP(EE$279,$B$276:$C$278,2,0),0)/1000))&gt;0),1,TRUNC(VLOOKUP($E306,'Container Panel'!$B$41:$Z$100,$D306,0)/(VLOOKUP(EE$276,UI!$A$12:$O$51,VLOOKUP(EE$279,$B$276:$C$278,2,0),0)/1000)))),"")</f>
        <v/>
      </c>
      <c r="EF306" s="145" t="str">
        <f>IFERROR(IF(AND(EF$272=list!$D$3,'Box Calculation'!EF$279&lt;&gt;"h",$E306&lt;&gt;0),0,IF(AND(EF$273=list!$D$2,$E306&lt;&gt;0,TRUNC(VLOOKUP($E306,'Container Panel'!$B$41:$Z$100,$D306,0)/(VLOOKUP(EF$276,UI!$A$12:$O$51,VLOOKUP(EF$279,$B$276:$C$278,2,0),0)/1000))&gt;0),1,TRUNC(VLOOKUP($E306,'Container Panel'!$B$41:$Z$100,$D306,0)/(VLOOKUP(EF$276,UI!$A$12:$O$51,VLOOKUP(EF$279,$B$276:$C$278,2,0),0)/1000)))),"")</f>
        <v/>
      </c>
      <c r="EG306" s="145" t="str">
        <f>IFERROR(IF(AND(EG$272=list!$D$3,'Box Calculation'!EG$279&lt;&gt;"h",$E306&lt;&gt;0),0,IF(AND(EG$273=list!$D$2,$E306&lt;&gt;0,TRUNC(VLOOKUP($E306,'Container Panel'!$B$41:$Z$100,$D306,0)/(VLOOKUP(EG$276,UI!$A$12:$O$51,VLOOKUP(EG$279,$B$276:$C$278,2,0),0)/1000))&gt;0),1,TRUNC(VLOOKUP($E306,'Container Panel'!$B$41:$Z$100,$D306,0)/(VLOOKUP(EG$276,UI!$A$12:$O$51,VLOOKUP(EG$279,$B$276:$C$278,2,0),0)/1000)))),"")</f>
        <v/>
      </c>
      <c r="EH306" s="145" t="str">
        <f>IFERROR(IF(AND(EH$272=list!$D$3,'Box Calculation'!EH$279&lt;&gt;"h",$E306&lt;&gt;0),0,IF(AND(EH$273=list!$D$2,$E306&lt;&gt;0,TRUNC(VLOOKUP($E306,'Container Panel'!$B$41:$Z$100,$D306,0)/(VLOOKUP(EH$276,UI!$A$12:$O$51,VLOOKUP(EH$279,$B$276:$C$278,2,0),0)/1000))&gt;0),1,TRUNC(VLOOKUP($E306,'Container Panel'!$B$41:$Z$100,$D306,0)/(VLOOKUP(EH$276,UI!$A$12:$O$51,VLOOKUP(EH$279,$B$276:$C$278,2,0),0)/1000)))),"")</f>
        <v/>
      </c>
      <c r="EI306" s="145" t="str">
        <f>IFERROR(IF(AND(EI$272=list!$D$3,'Box Calculation'!EI$279&lt;&gt;"h",$E306&lt;&gt;0),0,IF(AND(EI$273=list!$D$2,$E306&lt;&gt;0,TRUNC(VLOOKUP($E306,'Container Panel'!$B$41:$Z$100,$D306,0)/(VLOOKUP(EI$276,UI!$A$12:$O$51,VLOOKUP(EI$279,$B$276:$C$278,2,0),0)/1000))&gt;0),1,TRUNC(VLOOKUP($E306,'Container Panel'!$B$41:$Z$100,$D306,0)/(VLOOKUP(EI$276,UI!$A$12:$O$51,VLOOKUP(EI$279,$B$276:$C$278,2,0),0)/1000)))),"")</f>
        <v/>
      </c>
      <c r="EJ306" s="145" t="str">
        <f>IFERROR(IF(AND(EJ$272=list!$D$3,'Box Calculation'!EJ$279&lt;&gt;"h",$E306&lt;&gt;0),0,IF(AND(EJ$273=list!$D$2,$E306&lt;&gt;0,TRUNC(VLOOKUP($E306,'Container Panel'!$B$41:$Z$100,$D306,0)/(VLOOKUP(EJ$276,UI!$A$12:$O$51,VLOOKUP(EJ$279,$B$276:$C$278,2,0),0)/1000))&gt;0),1,TRUNC(VLOOKUP($E306,'Container Panel'!$B$41:$Z$100,$D306,0)/(VLOOKUP(EJ$276,UI!$A$12:$O$51,VLOOKUP(EJ$279,$B$276:$C$278,2,0),0)/1000)))),"")</f>
        <v/>
      </c>
      <c r="EK306" s="145" t="str">
        <f>IFERROR(IF(AND(EK$272=list!$D$3,'Box Calculation'!EK$279&lt;&gt;"h",$E306&lt;&gt;0),0,IF(AND(EK$273=list!$D$2,$E306&lt;&gt;0,TRUNC(VLOOKUP($E306,'Container Panel'!$B$41:$Z$100,$D306,0)/(VLOOKUP(EK$276,UI!$A$12:$O$51,VLOOKUP(EK$279,$B$276:$C$278,2,0),0)/1000))&gt;0),1,TRUNC(VLOOKUP($E306,'Container Panel'!$B$41:$Z$100,$D306,0)/(VLOOKUP(EK$276,UI!$A$12:$O$51,VLOOKUP(EK$279,$B$276:$C$278,2,0),0)/1000)))),"")</f>
        <v/>
      </c>
      <c r="EL306" s="145" t="str">
        <f>IFERROR(IF(AND(EL$272=list!$D$3,'Box Calculation'!EL$279&lt;&gt;"h",$E306&lt;&gt;0),0,IF(AND(EL$273=list!$D$2,$E306&lt;&gt;0,TRUNC(VLOOKUP($E306,'Container Panel'!$B$41:$Z$100,$D306,0)/(VLOOKUP(EL$276,UI!$A$12:$O$51,VLOOKUP(EL$279,$B$276:$C$278,2,0),0)/1000))&gt;0),1,TRUNC(VLOOKUP($E306,'Container Panel'!$B$41:$Z$100,$D306,0)/(VLOOKUP(EL$276,UI!$A$12:$O$51,VLOOKUP(EL$279,$B$276:$C$278,2,0),0)/1000)))),"")</f>
        <v/>
      </c>
      <c r="EM306" s="145" t="str">
        <f>IFERROR(IF(AND(EM$272=list!$D$3,'Box Calculation'!EM$279&lt;&gt;"h",$E306&lt;&gt;0),0,IF(AND(EM$273=list!$D$2,$E306&lt;&gt;0,TRUNC(VLOOKUP($E306,'Container Panel'!$B$41:$Z$100,$D306,0)/(VLOOKUP(EM$276,UI!$A$12:$O$51,VLOOKUP(EM$279,$B$276:$C$278,2,0),0)/1000))&gt;0),1,TRUNC(VLOOKUP($E306,'Container Panel'!$B$41:$Z$100,$D306,0)/(VLOOKUP(EM$276,UI!$A$12:$O$51,VLOOKUP(EM$279,$B$276:$C$278,2,0),0)/1000)))),"")</f>
        <v/>
      </c>
      <c r="EN306" s="145" t="str">
        <f>IFERROR(IF(AND(EN$272=list!$D$3,'Box Calculation'!EN$279&lt;&gt;"h",$E306&lt;&gt;0),0,IF(AND(EN$273=list!$D$2,$E306&lt;&gt;0,TRUNC(VLOOKUP($E306,'Container Panel'!$B$41:$Z$100,$D306,0)/(VLOOKUP(EN$276,UI!$A$12:$O$51,VLOOKUP(EN$279,$B$276:$C$278,2,0),0)/1000))&gt;0),1,TRUNC(VLOOKUP($E306,'Container Panel'!$B$41:$Z$100,$D306,0)/(VLOOKUP(EN$276,UI!$A$12:$O$51,VLOOKUP(EN$279,$B$276:$C$278,2,0),0)/1000)))),"")</f>
        <v/>
      </c>
      <c r="EO306" s="145" t="str">
        <f>IFERROR(IF(AND(EO$272=list!$D$3,'Box Calculation'!EO$279&lt;&gt;"h",$E306&lt;&gt;0),0,IF(AND(EO$273=list!$D$2,$E306&lt;&gt;0,TRUNC(VLOOKUP($E306,'Container Panel'!$B$41:$Z$100,$D306,0)/(VLOOKUP(EO$276,UI!$A$12:$O$51,VLOOKUP(EO$279,$B$276:$C$278,2,0),0)/1000))&gt;0),1,TRUNC(VLOOKUP($E306,'Container Panel'!$B$41:$Z$100,$D306,0)/(VLOOKUP(EO$276,UI!$A$12:$O$51,VLOOKUP(EO$279,$B$276:$C$278,2,0),0)/1000)))),"")</f>
        <v/>
      </c>
      <c r="EP306" s="145" t="str">
        <f>IFERROR(IF(AND(EP$272=list!$D$3,'Box Calculation'!EP$279&lt;&gt;"h",$E306&lt;&gt;0),0,IF(AND(EP$273=list!$D$2,$E306&lt;&gt;0,TRUNC(VLOOKUP($E306,'Container Panel'!$B$41:$Z$100,$D306,0)/(VLOOKUP(EP$276,UI!$A$12:$O$51,VLOOKUP(EP$279,$B$276:$C$278,2,0),0)/1000))&gt;0),1,TRUNC(VLOOKUP($E306,'Container Panel'!$B$41:$Z$100,$D306,0)/(VLOOKUP(EP$276,UI!$A$12:$O$51,VLOOKUP(EP$279,$B$276:$C$278,2,0),0)/1000)))),"")</f>
        <v/>
      </c>
      <c r="EQ306" s="145" t="str">
        <f>IFERROR(IF(AND(EQ$272=list!$D$3,'Box Calculation'!EQ$279&lt;&gt;"h",$E306&lt;&gt;0),0,IF(AND(EQ$273=list!$D$2,$E306&lt;&gt;0,TRUNC(VLOOKUP($E306,'Container Panel'!$B$41:$Z$100,$D306,0)/(VLOOKUP(EQ$276,UI!$A$12:$O$51,VLOOKUP(EQ$279,$B$276:$C$278,2,0),0)/1000))&gt;0),1,TRUNC(VLOOKUP($E306,'Container Panel'!$B$41:$Z$100,$D306,0)/(VLOOKUP(EQ$276,UI!$A$12:$O$51,VLOOKUP(EQ$279,$B$276:$C$278,2,0),0)/1000)))),"")</f>
        <v/>
      </c>
      <c r="ER306" s="145" t="str">
        <f>IFERROR(IF(AND(ER$272=list!$D$3,'Box Calculation'!ER$279&lt;&gt;"h",$E306&lt;&gt;0),0,IF(AND(ER$273=list!$D$2,$E306&lt;&gt;0,TRUNC(VLOOKUP($E306,'Container Panel'!$B$41:$Z$100,$D306,0)/(VLOOKUP(ER$276,UI!$A$12:$O$51,VLOOKUP(ER$279,$B$276:$C$278,2,0),0)/1000))&gt;0),1,TRUNC(VLOOKUP($E306,'Container Panel'!$B$41:$Z$100,$D306,0)/(VLOOKUP(ER$276,UI!$A$12:$O$51,VLOOKUP(ER$279,$B$276:$C$278,2,0),0)/1000)))),"")</f>
        <v/>
      </c>
      <c r="ES306" s="145" t="str">
        <f>IFERROR(IF(AND(ES$272=list!$D$3,'Box Calculation'!ES$279&lt;&gt;"h",$E306&lt;&gt;0),0,IF(AND(ES$273=list!$D$2,$E306&lt;&gt;0,TRUNC(VLOOKUP($E306,'Container Panel'!$B$41:$Z$100,$D306,0)/(VLOOKUP(ES$276,UI!$A$12:$O$51,VLOOKUP(ES$279,$B$276:$C$278,2,0),0)/1000))&gt;0),1,TRUNC(VLOOKUP($E306,'Container Panel'!$B$41:$Z$100,$D306,0)/(VLOOKUP(ES$276,UI!$A$12:$O$51,VLOOKUP(ES$279,$B$276:$C$278,2,0),0)/1000)))),"")</f>
        <v/>
      </c>
      <c r="ET306" s="145" t="str">
        <f>IFERROR(IF(AND(ET$272=list!$D$3,'Box Calculation'!ET$279&lt;&gt;"h",$E306&lt;&gt;0),0,IF(AND(ET$273=list!$D$2,$E306&lt;&gt;0,TRUNC(VLOOKUP($E306,'Container Panel'!$B$41:$Z$100,$D306,0)/(VLOOKUP(ET$276,UI!$A$12:$O$51,VLOOKUP(ET$279,$B$276:$C$278,2,0),0)/1000))&gt;0),1,TRUNC(VLOOKUP($E306,'Container Panel'!$B$41:$Z$100,$D306,0)/(VLOOKUP(ET$276,UI!$A$12:$O$51,VLOOKUP(ET$279,$B$276:$C$278,2,0),0)/1000)))),"")</f>
        <v/>
      </c>
      <c r="EU306" s="145" t="str">
        <f>IFERROR(IF(AND(EU$272=list!$D$3,'Box Calculation'!EU$279&lt;&gt;"h",$E306&lt;&gt;0),0,IF(AND(EU$273=list!$D$2,$E306&lt;&gt;0,TRUNC(VLOOKUP($E306,'Container Panel'!$B$41:$Z$100,$D306,0)/(VLOOKUP(EU$276,UI!$A$12:$O$51,VLOOKUP(EU$279,$B$276:$C$278,2,0),0)/1000))&gt;0),1,TRUNC(VLOOKUP($E306,'Container Panel'!$B$41:$Z$100,$D306,0)/(VLOOKUP(EU$276,UI!$A$12:$O$51,VLOOKUP(EU$279,$B$276:$C$278,2,0),0)/1000)))),"")</f>
        <v/>
      </c>
      <c r="EV306" s="145" t="str">
        <f>IFERROR(IF(AND(EV$272=list!$D$3,'Box Calculation'!EV$279&lt;&gt;"h",$E306&lt;&gt;0),0,IF(AND(EV$273=list!$D$2,$E306&lt;&gt;0,TRUNC(VLOOKUP($E306,'Container Panel'!$B$41:$Z$100,$D306,0)/(VLOOKUP(EV$276,UI!$A$12:$O$51,VLOOKUP(EV$279,$B$276:$C$278,2,0),0)/1000))&gt;0),1,TRUNC(VLOOKUP($E306,'Container Panel'!$B$41:$Z$100,$D306,0)/(VLOOKUP(EV$276,UI!$A$12:$O$51,VLOOKUP(EV$279,$B$276:$C$278,2,0),0)/1000)))),"")</f>
        <v/>
      </c>
      <c r="EW306" s="145" t="str">
        <f>IFERROR(IF(AND(EW$272=list!$D$3,'Box Calculation'!EW$279&lt;&gt;"h",$E306&lt;&gt;0),0,IF(AND(EW$273=list!$D$2,$E306&lt;&gt;0,TRUNC(VLOOKUP($E306,'Container Panel'!$B$41:$Z$100,$D306,0)/(VLOOKUP(EW$276,UI!$A$12:$O$51,VLOOKUP(EW$279,$B$276:$C$278,2,0),0)/1000))&gt;0),1,TRUNC(VLOOKUP($E306,'Container Panel'!$B$41:$Z$100,$D306,0)/(VLOOKUP(EW$276,UI!$A$12:$O$51,VLOOKUP(EW$279,$B$276:$C$278,2,0),0)/1000)))),"")</f>
        <v/>
      </c>
      <c r="EX306" s="145" t="str">
        <f>IFERROR(IF(AND(EX$272=list!$D$3,'Box Calculation'!EX$279&lt;&gt;"h",$E306&lt;&gt;0),0,IF(AND(EX$273=list!$D$2,$E306&lt;&gt;0,TRUNC(VLOOKUP($E306,'Container Panel'!$B$41:$Z$100,$D306,0)/(VLOOKUP(EX$276,UI!$A$12:$O$51,VLOOKUP(EX$279,$B$276:$C$278,2,0),0)/1000))&gt;0),1,TRUNC(VLOOKUP($E306,'Container Panel'!$B$41:$Z$100,$D306,0)/(VLOOKUP(EX$276,UI!$A$12:$O$51,VLOOKUP(EX$279,$B$276:$C$278,2,0),0)/1000)))),"")</f>
        <v/>
      </c>
      <c r="EY306" s="145" t="str">
        <f>IFERROR(IF(AND(EY$272=list!$D$3,'Box Calculation'!EY$279&lt;&gt;"h",$E306&lt;&gt;0),0,IF(AND(EY$273=list!$D$2,$E306&lt;&gt;0,TRUNC(VLOOKUP($E306,'Container Panel'!$B$41:$Z$100,$D306,0)/(VLOOKUP(EY$276,UI!$A$12:$O$51,VLOOKUP(EY$279,$B$276:$C$278,2,0),0)/1000))&gt;0),1,TRUNC(VLOOKUP($E306,'Container Panel'!$B$41:$Z$100,$D306,0)/(VLOOKUP(EY$276,UI!$A$12:$O$51,VLOOKUP(EY$279,$B$276:$C$278,2,0),0)/1000)))),"")</f>
        <v/>
      </c>
      <c r="EZ306" s="145" t="str">
        <f>IFERROR(IF(AND(EZ$272=list!$D$3,'Box Calculation'!EZ$279&lt;&gt;"h",$E306&lt;&gt;0),0,IF(AND(EZ$273=list!$D$2,$E306&lt;&gt;0,TRUNC(VLOOKUP($E306,'Container Panel'!$B$41:$Z$100,$D306,0)/(VLOOKUP(EZ$276,UI!$A$12:$O$51,VLOOKUP(EZ$279,$B$276:$C$278,2,0),0)/1000))&gt;0),1,TRUNC(VLOOKUP($E306,'Container Panel'!$B$41:$Z$100,$D306,0)/(VLOOKUP(EZ$276,UI!$A$12:$O$51,VLOOKUP(EZ$279,$B$276:$C$278,2,0),0)/1000)))),"")</f>
        <v/>
      </c>
      <c r="FA306" s="145" t="str">
        <f>IFERROR(IF(AND(FA$272=list!$D$3,'Box Calculation'!FA$279&lt;&gt;"h",$E306&lt;&gt;0),0,IF(AND(FA$273=list!$D$2,$E306&lt;&gt;0,TRUNC(VLOOKUP($E306,'Container Panel'!$B$41:$Z$100,$D306,0)/(VLOOKUP(FA$276,UI!$A$12:$O$51,VLOOKUP(FA$279,$B$276:$C$278,2,0),0)/1000))&gt;0),1,TRUNC(VLOOKUP($E306,'Container Panel'!$B$41:$Z$100,$D306,0)/(VLOOKUP(FA$276,UI!$A$12:$O$51,VLOOKUP(FA$279,$B$276:$C$278,2,0),0)/1000)))),"")</f>
        <v/>
      </c>
      <c r="FB306" s="145" t="str">
        <f>IFERROR(IF(AND(FB$272=list!$D$3,'Box Calculation'!FB$279&lt;&gt;"h",$E306&lt;&gt;0),0,IF(AND(FB$273=list!$D$2,$E306&lt;&gt;0,TRUNC(VLOOKUP($E306,'Container Panel'!$B$41:$Z$100,$D306,0)/(VLOOKUP(FB$276,UI!$A$12:$O$51,VLOOKUP(FB$279,$B$276:$C$278,2,0),0)/1000))&gt;0),1,TRUNC(VLOOKUP($E306,'Container Panel'!$B$41:$Z$100,$D306,0)/(VLOOKUP(FB$276,UI!$A$12:$O$51,VLOOKUP(FB$279,$B$276:$C$278,2,0),0)/1000)))),"")</f>
        <v/>
      </c>
      <c r="FC306" s="145" t="str">
        <f>IFERROR(IF(AND(FC$272=list!$D$3,'Box Calculation'!FC$279&lt;&gt;"h",$E306&lt;&gt;0),0,IF(AND(FC$273=list!$D$2,$E306&lt;&gt;0,TRUNC(VLOOKUP($E306,'Container Panel'!$B$41:$Z$100,$D306,0)/(VLOOKUP(FC$276,UI!$A$12:$O$51,VLOOKUP(FC$279,$B$276:$C$278,2,0),0)/1000))&gt;0),1,TRUNC(VLOOKUP($E306,'Container Panel'!$B$41:$Z$100,$D306,0)/(VLOOKUP(FC$276,UI!$A$12:$O$51,VLOOKUP(FC$279,$B$276:$C$278,2,0),0)/1000)))),"")</f>
        <v/>
      </c>
      <c r="FD306" s="145" t="str">
        <f>IFERROR(IF(AND(FD$272=list!$D$3,'Box Calculation'!FD$279&lt;&gt;"h",$E306&lt;&gt;0),0,IF(AND(FD$273=list!$D$2,$E306&lt;&gt;0,TRUNC(VLOOKUP($E306,'Container Panel'!$B$41:$Z$100,$D306,0)/(VLOOKUP(FD$276,UI!$A$12:$O$51,VLOOKUP(FD$279,$B$276:$C$278,2,0),0)/1000))&gt;0),1,TRUNC(VLOOKUP($E306,'Container Panel'!$B$41:$Z$100,$D306,0)/(VLOOKUP(FD$276,UI!$A$12:$O$51,VLOOKUP(FD$279,$B$276:$C$278,2,0),0)/1000)))),"")</f>
        <v/>
      </c>
      <c r="FE306" s="145" t="str">
        <f>IFERROR(IF(AND(FE$272=list!$D$3,'Box Calculation'!FE$279&lt;&gt;"h",$E306&lt;&gt;0),0,IF(AND(FE$273=list!$D$2,$E306&lt;&gt;0,TRUNC(VLOOKUP($E306,'Container Panel'!$B$41:$Z$100,$D306,0)/(VLOOKUP(FE$276,UI!$A$12:$O$51,VLOOKUP(FE$279,$B$276:$C$278,2,0),0)/1000))&gt;0),1,TRUNC(VLOOKUP($E306,'Container Panel'!$B$41:$Z$100,$D306,0)/(VLOOKUP(FE$276,UI!$A$12:$O$51,VLOOKUP(FE$279,$B$276:$C$278,2,0),0)/1000)))),"")</f>
        <v/>
      </c>
      <c r="FF306" s="145" t="str">
        <f>IFERROR(IF(AND(FF$272=list!$D$3,'Box Calculation'!FF$279&lt;&gt;"h",$E306&lt;&gt;0),0,IF(AND(FF$273=list!$D$2,$E306&lt;&gt;0,TRUNC(VLOOKUP($E306,'Container Panel'!$B$41:$Z$100,$D306,0)/(VLOOKUP(FF$276,UI!$A$12:$O$51,VLOOKUP(FF$279,$B$276:$C$278,2,0),0)/1000))&gt;0),1,TRUNC(VLOOKUP($E306,'Container Panel'!$B$41:$Z$100,$D306,0)/(VLOOKUP(FF$276,UI!$A$12:$O$51,VLOOKUP(FF$279,$B$276:$C$278,2,0),0)/1000)))),"")</f>
        <v/>
      </c>
      <c r="FG306" s="145" t="str">
        <f>IFERROR(IF(AND(FG$272=list!$D$3,'Box Calculation'!FG$279&lt;&gt;"h",$E306&lt;&gt;0),0,IF(AND(FG$273=list!$D$2,$E306&lt;&gt;0,TRUNC(VLOOKUP($E306,'Container Panel'!$B$41:$Z$100,$D306,0)/(VLOOKUP(FG$276,UI!$A$12:$O$51,VLOOKUP(FG$279,$B$276:$C$278,2,0),0)/1000))&gt;0),1,TRUNC(VLOOKUP($E306,'Container Panel'!$B$41:$Z$100,$D306,0)/(VLOOKUP(FG$276,UI!$A$12:$O$51,VLOOKUP(FG$279,$B$276:$C$278,2,0),0)/1000)))),"")</f>
        <v/>
      </c>
      <c r="FH306" s="145" t="str">
        <f>IFERROR(IF(AND(FH$272=list!$D$3,'Box Calculation'!FH$279&lt;&gt;"h",$E306&lt;&gt;0),0,IF(AND(FH$273=list!$D$2,$E306&lt;&gt;0,TRUNC(VLOOKUP($E306,'Container Panel'!$B$41:$Z$100,$D306,0)/(VLOOKUP(FH$276,UI!$A$12:$O$51,VLOOKUP(FH$279,$B$276:$C$278,2,0),0)/1000))&gt;0),1,TRUNC(VLOOKUP($E306,'Container Panel'!$B$41:$Z$100,$D306,0)/(VLOOKUP(FH$276,UI!$A$12:$O$51,VLOOKUP(FH$279,$B$276:$C$278,2,0),0)/1000)))),"")</f>
        <v/>
      </c>
      <c r="FI306" s="145" t="str">
        <f>IFERROR(IF(AND(FI$272=list!$D$3,'Box Calculation'!FI$279&lt;&gt;"h",$E306&lt;&gt;0),0,IF(AND(FI$273=list!$D$2,$E306&lt;&gt;0,TRUNC(VLOOKUP($E306,'Container Panel'!$B$41:$Z$100,$D306,0)/(VLOOKUP(FI$276,UI!$A$12:$O$51,VLOOKUP(FI$279,$B$276:$C$278,2,0),0)/1000))&gt;0),1,TRUNC(VLOOKUP($E306,'Container Panel'!$B$41:$Z$100,$D306,0)/(VLOOKUP(FI$276,UI!$A$12:$O$51,VLOOKUP(FI$279,$B$276:$C$278,2,0),0)/1000)))),"")</f>
        <v/>
      </c>
      <c r="FJ306" s="145" t="str">
        <f>IFERROR(IF(AND(FJ$272=list!$D$3,'Box Calculation'!FJ$279&lt;&gt;"h",$E306&lt;&gt;0),0,IF(AND(FJ$273=list!$D$2,$E306&lt;&gt;0,TRUNC(VLOOKUP($E306,'Container Panel'!$B$41:$Z$100,$D306,0)/(VLOOKUP(FJ$276,UI!$A$12:$O$51,VLOOKUP(FJ$279,$B$276:$C$278,2,0),0)/1000))&gt;0),1,TRUNC(VLOOKUP($E306,'Container Panel'!$B$41:$Z$100,$D306,0)/(VLOOKUP(FJ$276,UI!$A$12:$O$51,VLOOKUP(FJ$279,$B$276:$C$278,2,0),0)/1000)))),"")</f>
        <v/>
      </c>
      <c r="FK306" s="145" t="str">
        <f>IFERROR(IF(AND(FK$272=list!$D$3,'Box Calculation'!FK$279&lt;&gt;"h",$E306&lt;&gt;0),0,IF(AND(FK$273=list!$D$2,$E306&lt;&gt;0,TRUNC(VLOOKUP($E306,'Container Panel'!$B$41:$Z$100,$D306,0)/(VLOOKUP(FK$276,UI!$A$12:$O$51,VLOOKUP(FK$279,$B$276:$C$278,2,0),0)/1000))&gt;0),1,TRUNC(VLOOKUP($E306,'Container Panel'!$B$41:$Z$100,$D306,0)/(VLOOKUP(FK$276,UI!$A$12:$O$51,VLOOKUP(FK$279,$B$276:$C$278,2,0),0)/1000)))),"")</f>
        <v/>
      </c>
      <c r="FL306" s="145" t="str">
        <f>IFERROR(IF(AND(FL$272=list!$D$3,'Box Calculation'!FL$279&lt;&gt;"h",$E306&lt;&gt;0),0,IF(AND(FL$273=list!$D$2,$E306&lt;&gt;0,TRUNC(VLOOKUP($E306,'Container Panel'!$B$41:$Z$100,$D306,0)/(VLOOKUP(FL$276,UI!$A$12:$O$51,VLOOKUP(FL$279,$B$276:$C$278,2,0),0)/1000))&gt;0),1,TRUNC(VLOOKUP($E306,'Container Panel'!$B$41:$Z$100,$D306,0)/(VLOOKUP(FL$276,UI!$A$12:$O$51,VLOOKUP(FL$279,$B$276:$C$278,2,0),0)/1000)))),"")</f>
        <v/>
      </c>
      <c r="FM306" s="145" t="str">
        <f>IFERROR(IF(AND(FM$272=list!$D$3,'Box Calculation'!FM$279&lt;&gt;"h",$E306&lt;&gt;0),0,IF(AND(FM$273=list!$D$2,$E306&lt;&gt;0,TRUNC(VLOOKUP($E306,'Container Panel'!$B$41:$Z$100,$D306,0)/(VLOOKUP(FM$276,UI!$A$12:$O$51,VLOOKUP(FM$279,$B$276:$C$278,2,0),0)/1000))&gt;0),1,TRUNC(VLOOKUP($E306,'Container Panel'!$B$41:$Z$100,$D306,0)/(VLOOKUP(FM$276,UI!$A$12:$O$51,VLOOKUP(FM$279,$B$276:$C$278,2,0),0)/1000)))),"")</f>
        <v/>
      </c>
      <c r="FN306" s="145" t="str">
        <f>IFERROR(IF(AND(FN$272=list!$D$3,'Box Calculation'!FN$279&lt;&gt;"h",$E306&lt;&gt;0),0,IF(AND(FN$273=list!$D$2,$E306&lt;&gt;0,TRUNC(VLOOKUP($E306,'Container Panel'!$B$41:$Z$100,$D306,0)/(VLOOKUP(FN$276,UI!$A$12:$O$51,VLOOKUP(FN$279,$B$276:$C$278,2,0),0)/1000))&gt;0),1,TRUNC(VLOOKUP($E306,'Container Panel'!$B$41:$Z$100,$D306,0)/(VLOOKUP(FN$276,UI!$A$12:$O$51,VLOOKUP(FN$279,$B$276:$C$278,2,0),0)/1000)))),"")</f>
        <v/>
      </c>
      <c r="FO306" s="145" t="str">
        <f>IFERROR(IF(AND(FO$272=list!$D$3,'Box Calculation'!FO$279&lt;&gt;"h",$E306&lt;&gt;0),0,IF(AND(FO$273=list!$D$2,$E306&lt;&gt;0,TRUNC(VLOOKUP($E306,'Container Panel'!$B$41:$Z$100,$D306,0)/(VLOOKUP(FO$276,UI!$A$12:$O$51,VLOOKUP(FO$279,$B$276:$C$278,2,0),0)/1000))&gt;0),1,TRUNC(VLOOKUP($E306,'Container Panel'!$B$41:$Z$100,$D306,0)/(VLOOKUP(FO$276,UI!$A$12:$O$51,VLOOKUP(FO$279,$B$276:$C$278,2,0),0)/1000)))),"")</f>
        <v/>
      </c>
      <c r="FP306" s="145" t="str">
        <f>IFERROR(IF(AND(FP$272=list!$D$3,'Box Calculation'!FP$279&lt;&gt;"h",$E306&lt;&gt;0),0,IF(AND(FP$273=list!$D$2,$E306&lt;&gt;0,TRUNC(VLOOKUP($E306,'Container Panel'!$B$41:$Z$100,$D306,0)/(VLOOKUP(FP$276,UI!$A$12:$O$51,VLOOKUP(FP$279,$B$276:$C$278,2,0),0)/1000))&gt;0),1,TRUNC(VLOOKUP($E306,'Container Panel'!$B$41:$Z$100,$D306,0)/(VLOOKUP(FP$276,UI!$A$12:$O$51,VLOOKUP(FP$279,$B$276:$C$278,2,0),0)/1000)))),"")</f>
        <v/>
      </c>
      <c r="FQ306" s="145" t="str">
        <f>IFERROR(IF(AND(FQ$272=list!$D$3,'Box Calculation'!FQ$279&lt;&gt;"h",$E306&lt;&gt;0),0,IF(AND(FQ$273=list!$D$2,$E306&lt;&gt;0,TRUNC(VLOOKUP($E306,'Container Panel'!$B$41:$Z$100,$D306,0)/(VLOOKUP(FQ$276,UI!$A$12:$O$51,VLOOKUP(FQ$279,$B$276:$C$278,2,0),0)/1000))&gt;0),1,TRUNC(VLOOKUP($E306,'Container Panel'!$B$41:$Z$100,$D306,0)/(VLOOKUP(FQ$276,UI!$A$12:$O$51,VLOOKUP(FQ$279,$B$276:$C$278,2,0),0)/1000)))),"")</f>
        <v/>
      </c>
      <c r="FR306" s="145" t="str">
        <f>IFERROR(IF(AND(FR$272=list!$D$3,'Box Calculation'!FR$279&lt;&gt;"h",$E306&lt;&gt;0),0,IF(AND(FR$273=list!$D$2,$E306&lt;&gt;0,TRUNC(VLOOKUP($E306,'Container Panel'!$B$41:$Z$100,$D306,0)/(VLOOKUP(FR$276,UI!$A$12:$O$51,VLOOKUP(FR$279,$B$276:$C$278,2,0),0)/1000))&gt;0),1,TRUNC(VLOOKUP($E306,'Container Panel'!$B$41:$Z$100,$D306,0)/(VLOOKUP(FR$276,UI!$A$12:$O$51,VLOOKUP(FR$279,$B$276:$C$278,2,0),0)/1000)))),"")</f>
        <v/>
      </c>
      <c r="FS306" s="145" t="str">
        <f>IFERROR(IF(AND(FS$272=list!$D$3,'Box Calculation'!FS$279&lt;&gt;"h",$E306&lt;&gt;0),0,IF(AND(FS$273=list!$D$2,$E306&lt;&gt;0,TRUNC(VLOOKUP($E306,'Container Panel'!$B$41:$Z$100,$D306,0)/(VLOOKUP(FS$276,UI!$A$12:$O$51,VLOOKUP(FS$279,$B$276:$C$278,2,0),0)/1000))&gt;0),1,TRUNC(VLOOKUP($E306,'Container Panel'!$B$41:$Z$100,$D306,0)/(VLOOKUP(FS$276,UI!$A$12:$O$51,VLOOKUP(FS$279,$B$276:$C$278,2,0),0)/1000)))),"")</f>
        <v/>
      </c>
      <c r="FT306" s="145" t="str">
        <f>IFERROR(IF(AND(FT$272=list!$D$3,'Box Calculation'!FT$279&lt;&gt;"h",$E306&lt;&gt;0),0,IF(AND(FT$273=list!$D$2,$E306&lt;&gt;0,TRUNC(VLOOKUP($E306,'Container Panel'!$B$41:$Z$100,$D306,0)/(VLOOKUP(FT$276,UI!$A$12:$O$51,VLOOKUP(FT$279,$B$276:$C$278,2,0),0)/1000))&gt;0),1,TRUNC(VLOOKUP($E306,'Container Panel'!$B$41:$Z$100,$D306,0)/(VLOOKUP(FT$276,UI!$A$12:$O$51,VLOOKUP(FT$279,$B$276:$C$278,2,0),0)/1000)))),"")</f>
        <v/>
      </c>
      <c r="FU306" s="145" t="str">
        <f>IFERROR(IF(AND(FU$272=list!$D$3,'Box Calculation'!FU$279&lt;&gt;"h",$E306&lt;&gt;0),0,IF(AND(FU$273=list!$D$2,$E306&lt;&gt;0,TRUNC(VLOOKUP($E306,'Container Panel'!$B$41:$Z$100,$D306,0)/(VLOOKUP(FU$276,UI!$A$12:$O$51,VLOOKUP(FU$279,$B$276:$C$278,2,0),0)/1000))&gt;0),1,TRUNC(VLOOKUP($E306,'Container Panel'!$B$41:$Z$100,$D306,0)/(VLOOKUP(FU$276,UI!$A$12:$O$51,VLOOKUP(FU$279,$B$276:$C$278,2,0),0)/1000)))),"")</f>
        <v/>
      </c>
      <c r="FV306" s="145" t="str">
        <f>IFERROR(IF(AND(FV$272=list!$D$3,'Box Calculation'!FV$279&lt;&gt;"h",$E306&lt;&gt;0),0,IF(AND(FV$273=list!$D$2,$E306&lt;&gt;0,TRUNC(VLOOKUP($E306,'Container Panel'!$B$41:$Z$100,$D306,0)/(VLOOKUP(FV$276,UI!$A$12:$O$51,VLOOKUP(FV$279,$B$276:$C$278,2,0),0)/1000))&gt;0),1,TRUNC(VLOOKUP($E306,'Container Panel'!$B$41:$Z$100,$D306,0)/(VLOOKUP(FV$276,UI!$A$12:$O$51,VLOOKUP(FV$279,$B$276:$C$278,2,0),0)/1000)))),"")</f>
        <v/>
      </c>
      <c r="FW306" s="145" t="str">
        <f>IFERROR(IF(AND(FW$272=list!$D$3,'Box Calculation'!FW$279&lt;&gt;"h",$E306&lt;&gt;0),0,IF(AND(FW$273=list!$D$2,$E306&lt;&gt;0,TRUNC(VLOOKUP($E306,'Container Panel'!$B$41:$Z$100,$D306,0)/(VLOOKUP(FW$276,UI!$A$12:$O$51,VLOOKUP(FW$279,$B$276:$C$278,2,0),0)/1000))&gt;0),1,TRUNC(VLOOKUP($E306,'Container Panel'!$B$41:$Z$100,$D306,0)/(VLOOKUP(FW$276,UI!$A$12:$O$51,VLOOKUP(FW$279,$B$276:$C$278,2,0),0)/1000)))),"")</f>
        <v/>
      </c>
      <c r="FX306" s="145" t="str">
        <f>IFERROR(IF(AND(FX$272=list!$D$3,'Box Calculation'!FX$279&lt;&gt;"h",$E306&lt;&gt;0),0,IF(AND(FX$273=list!$D$2,$E306&lt;&gt;0,TRUNC(VLOOKUP($E306,'Container Panel'!$B$41:$Z$100,$D306,0)/(VLOOKUP(FX$276,UI!$A$12:$O$51,VLOOKUP(FX$279,$B$276:$C$278,2,0),0)/1000))&gt;0),1,TRUNC(VLOOKUP($E306,'Container Panel'!$B$41:$Z$100,$D306,0)/(VLOOKUP(FX$276,UI!$A$12:$O$51,VLOOKUP(FX$279,$B$276:$C$278,2,0),0)/1000)))),"")</f>
        <v/>
      </c>
      <c r="FY306" s="145" t="str">
        <f>IFERROR(IF(AND(FY$272=list!$D$3,'Box Calculation'!FY$279&lt;&gt;"h",$E306&lt;&gt;0),0,IF(AND(FY$273=list!$D$2,$E306&lt;&gt;0,TRUNC(VLOOKUP($E306,'Container Panel'!$B$41:$Z$100,$D306,0)/(VLOOKUP(FY$276,UI!$A$12:$O$51,VLOOKUP(FY$279,$B$276:$C$278,2,0),0)/1000))&gt;0),1,TRUNC(VLOOKUP($E306,'Container Panel'!$B$41:$Z$100,$D306,0)/(VLOOKUP(FY$276,UI!$A$12:$O$51,VLOOKUP(FY$279,$B$276:$C$278,2,0),0)/1000)))),"")</f>
        <v/>
      </c>
      <c r="FZ306" s="145" t="str">
        <f>IFERROR(IF(AND(FZ$272=list!$D$3,'Box Calculation'!FZ$279&lt;&gt;"h",$E306&lt;&gt;0),0,IF(AND(FZ$273=list!$D$2,$E306&lt;&gt;0,TRUNC(VLOOKUP($E306,'Container Panel'!$B$41:$Z$100,$D306,0)/(VLOOKUP(FZ$276,UI!$A$12:$O$51,VLOOKUP(FZ$279,$B$276:$C$278,2,0),0)/1000))&gt;0),1,TRUNC(VLOOKUP($E306,'Container Panel'!$B$41:$Z$100,$D306,0)/(VLOOKUP(FZ$276,UI!$A$12:$O$51,VLOOKUP(FZ$279,$B$276:$C$278,2,0),0)/1000)))),"")</f>
        <v/>
      </c>
      <c r="GA306" s="145" t="str">
        <f>IFERROR(IF(AND(GA$272=list!$D$3,'Box Calculation'!GA$279&lt;&gt;"h",$E306&lt;&gt;0),0,IF(AND(GA$273=list!$D$2,$E306&lt;&gt;0,TRUNC(VLOOKUP($E306,'Container Panel'!$B$41:$Z$100,$D306,0)/(VLOOKUP(GA$276,UI!$A$12:$O$51,VLOOKUP(GA$279,$B$276:$C$278,2,0),0)/1000))&gt;0),1,TRUNC(VLOOKUP($E306,'Container Panel'!$B$41:$Z$100,$D306,0)/(VLOOKUP(GA$276,UI!$A$12:$O$51,VLOOKUP(GA$279,$B$276:$C$278,2,0),0)/1000)))),"")</f>
        <v/>
      </c>
      <c r="GB306" s="145" t="str">
        <f>IFERROR(IF(AND(GB$272=list!$D$3,'Box Calculation'!GB$279&lt;&gt;"h",$E306&lt;&gt;0),0,IF(AND(GB$273=list!$D$2,$E306&lt;&gt;0,TRUNC(VLOOKUP($E306,'Container Panel'!$B$41:$Z$100,$D306,0)/(VLOOKUP(GB$276,UI!$A$12:$O$51,VLOOKUP(GB$279,$B$276:$C$278,2,0),0)/1000))&gt;0),1,TRUNC(VLOOKUP($E306,'Container Panel'!$B$41:$Z$100,$D306,0)/(VLOOKUP(GB$276,UI!$A$12:$O$51,VLOOKUP(GB$279,$B$276:$C$278,2,0),0)/1000)))),"")</f>
        <v/>
      </c>
      <c r="GC306" s="145" t="str">
        <f>IFERROR(IF(AND(GC$272=list!$D$3,'Box Calculation'!GC$279&lt;&gt;"h",$E306&lt;&gt;0),0,IF(AND(GC$273=list!$D$2,$E306&lt;&gt;0,TRUNC(VLOOKUP($E306,'Container Panel'!$B$41:$Z$100,$D306,0)/(VLOOKUP(GC$276,UI!$A$12:$O$51,VLOOKUP(GC$279,$B$276:$C$278,2,0),0)/1000))&gt;0),1,TRUNC(VLOOKUP($E306,'Container Panel'!$B$41:$Z$100,$D306,0)/(VLOOKUP(GC$276,UI!$A$12:$O$51,VLOOKUP(GC$279,$B$276:$C$278,2,0),0)/1000)))),"")</f>
        <v/>
      </c>
      <c r="GD306" s="145" t="str">
        <f>IFERROR(IF(AND(GD$272=list!$D$3,'Box Calculation'!GD$279&lt;&gt;"h",$E306&lt;&gt;0),0,IF(AND(GD$273=list!$D$2,$E306&lt;&gt;0,TRUNC(VLOOKUP($E306,'Container Panel'!$B$41:$Z$100,$D306,0)/(VLOOKUP(GD$276,UI!$A$12:$O$51,VLOOKUP(GD$279,$B$276:$C$278,2,0),0)/1000))&gt;0),1,TRUNC(VLOOKUP($E306,'Container Panel'!$B$41:$Z$100,$D306,0)/(VLOOKUP(GD$276,UI!$A$12:$O$51,VLOOKUP(GD$279,$B$276:$C$278,2,0),0)/1000)))),"")</f>
        <v/>
      </c>
      <c r="GE306" s="145" t="str">
        <f>IFERROR(IF(AND(GE$272=list!$D$3,'Box Calculation'!GE$279&lt;&gt;"h",$E306&lt;&gt;0),0,IF(AND(GE$273=list!$D$2,$E306&lt;&gt;0,TRUNC(VLOOKUP($E306,'Container Panel'!$B$41:$Z$100,$D306,0)/(VLOOKUP(GE$276,UI!$A$12:$O$51,VLOOKUP(GE$279,$B$276:$C$278,2,0),0)/1000))&gt;0),1,TRUNC(VLOOKUP($E306,'Container Panel'!$B$41:$Z$100,$D306,0)/(VLOOKUP(GE$276,UI!$A$12:$O$51,VLOOKUP(GE$279,$B$276:$C$278,2,0),0)/1000)))),"")</f>
        <v/>
      </c>
      <c r="GF306" s="145" t="str">
        <f>IFERROR(IF(AND(GF$272=list!$D$3,'Box Calculation'!GF$279&lt;&gt;"h",$E306&lt;&gt;0),0,IF(AND(GF$273=list!$D$2,$E306&lt;&gt;0,TRUNC(VLOOKUP($E306,'Container Panel'!$B$41:$Z$100,$D306,0)/(VLOOKUP(GF$276,UI!$A$12:$O$51,VLOOKUP(GF$279,$B$276:$C$278,2,0),0)/1000))&gt;0),1,TRUNC(VLOOKUP($E306,'Container Panel'!$B$41:$Z$100,$D306,0)/(VLOOKUP(GF$276,UI!$A$12:$O$51,VLOOKUP(GF$279,$B$276:$C$278,2,0),0)/1000)))),"")</f>
        <v/>
      </c>
      <c r="GG306" s="145" t="str">
        <f>IFERROR(IF(AND(GG$272=list!$D$3,'Box Calculation'!GG$279&lt;&gt;"h",$E306&lt;&gt;0),0,IF(AND(GG$273=list!$D$2,$E306&lt;&gt;0,TRUNC(VLOOKUP($E306,'Container Panel'!$B$41:$Z$100,$D306,0)/(VLOOKUP(GG$276,UI!$A$12:$O$51,VLOOKUP(GG$279,$B$276:$C$278,2,0),0)/1000))&gt;0),1,TRUNC(VLOOKUP($E306,'Container Panel'!$B$41:$Z$100,$D306,0)/(VLOOKUP(GG$276,UI!$A$12:$O$51,VLOOKUP(GG$279,$B$276:$C$278,2,0),0)/1000)))),"")</f>
        <v/>
      </c>
      <c r="GH306" s="145" t="str">
        <f>IFERROR(IF(AND(GH$272=list!$D$3,'Box Calculation'!GH$279&lt;&gt;"h",$E306&lt;&gt;0),0,IF(AND(GH$273=list!$D$2,$E306&lt;&gt;0,TRUNC(VLOOKUP($E306,'Container Panel'!$B$41:$Z$100,$D306,0)/(VLOOKUP(GH$276,UI!$A$12:$O$51,VLOOKUP(GH$279,$B$276:$C$278,2,0),0)/1000))&gt;0),1,TRUNC(VLOOKUP($E306,'Container Panel'!$B$41:$Z$100,$D306,0)/(VLOOKUP(GH$276,UI!$A$12:$O$51,VLOOKUP(GH$279,$B$276:$C$278,2,0),0)/1000)))),"")</f>
        <v/>
      </c>
      <c r="GI306" s="145" t="str">
        <f>IFERROR(IF(AND(GI$272=list!$D$3,'Box Calculation'!GI$279&lt;&gt;"h",$E306&lt;&gt;0),0,IF(AND(GI$273=list!$D$2,$E306&lt;&gt;0,TRUNC(VLOOKUP($E306,'Container Panel'!$B$41:$Z$100,$D306,0)/(VLOOKUP(GI$276,UI!$A$12:$O$51,VLOOKUP(GI$279,$B$276:$C$278,2,0),0)/1000))&gt;0),1,TRUNC(VLOOKUP($E306,'Container Panel'!$B$41:$Z$100,$D306,0)/(VLOOKUP(GI$276,UI!$A$12:$O$51,VLOOKUP(GI$279,$B$276:$C$278,2,0),0)/1000)))),"")</f>
        <v/>
      </c>
      <c r="GJ306" s="145" t="str">
        <f>IFERROR(IF(AND(GJ$272=list!$D$3,'Box Calculation'!GJ$279&lt;&gt;"h",$E306&lt;&gt;0),0,IF(AND(GJ$273=list!$D$2,$E306&lt;&gt;0,TRUNC(VLOOKUP($E306,'Container Panel'!$B$41:$Z$100,$D306,0)/(VLOOKUP(GJ$276,UI!$A$12:$O$51,VLOOKUP(GJ$279,$B$276:$C$278,2,0),0)/1000))&gt;0),1,TRUNC(VLOOKUP($E306,'Container Panel'!$B$41:$Z$100,$D306,0)/(VLOOKUP(GJ$276,UI!$A$12:$O$51,VLOOKUP(GJ$279,$B$276:$C$278,2,0),0)/1000)))),"")</f>
        <v/>
      </c>
      <c r="GK306" s="145" t="str">
        <f>IFERROR(IF(AND(GK$272=list!$D$3,'Box Calculation'!GK$279&lt;&gt;"h",$E306&lt;&gt;0),0,IF(AND(GK$273=list!$D$2,$E306&lt;&gt;0,TRUNC(VLOOKUP($E306,'Container Panel'!$B$41:$Z$100,$D306,0)/(VLOOKUP(GK$276,UI!$A$12:$O$51,VLOOKUP(GK$279,$B$276:$C$278,2,0),0)/1000))&gt;0),1,TRUNC(VLOOKUP($E306,'Container Panel'!$B$41:$Z$100,$D306,0)/(VLOOKUP(GK$276,UI!$A$12:$O$51,VLOOKUP(GK$279,$B$276:$C$278,2,0),0)/1000)))),"")</f>
        <v/>
      </c>
      <c r="GL306" s="145" t="str">
        <f>IFERROR(IF(AND(GL$272=list!$D$3,'Box Calculation'!GL$279&lt;&gt;"h",$E306&lt;&gt;0),0,IF(AND(GL$273=list!$D$2,$E306&lt;&gt;0,TRUNC(VLOOKUP($E306,'Container Panel'!$B$41:$Z$100,$D306,0)/(VLOOKUP(GL$276,UI!$A$12:$O$51,VLOOKUP(GL$279,$B$276:$C$278,2,0),0)/1000))&gt;0),1,TRUNC(VLOOKUP($E306,'Container Panel'!$B$41:$Z$100,$D306,0)/(VLOOKUP(GL$276,UI!$A$12:$O$51,VLOOKUP(GL$279,$B$276:$C$278,2,0),0)/1000)))),"")</f>
        <v/>
      </c>
      <c r="GM306" s="145" t="str">
        <f>IFERROR(IF(AND(GM$272=list!$D$3,'Box Calculation'!GM$279&lt;&gt;"h",$E306&lt;&gt;0),0,IF(AND(GM$273=list!$D$2,$E306&lt;&gt;0,TRUNC(VLOOKUP($E306,'Container Panel'!$B$41:$Z$100,$D306,0)/(VLOOKUP(GM$276,UI!$A$12:$O$51,VLOOKUP(GM$279,$B$276:$C$278,2,0),0)/1000))&gt;0),1,TRUNC(VLOOKUP($E306,'Container Panel'!$B$41:$Z$100,$D306,0)/(VLOOKUP(GM$276,UI!$A$12:$O$51,VLOOKUP(GM$279,$B$276:$C$278,2,0),0)/1000)))),"")</f>
        <v/>
      </c>
      <c r="GN306" s="145" t="str">
        <f>IFERROR(IF(AND(GN$272=list!$D$3,'Box Calculation'!GN$279&lt;&gt;"h",$E306&lt;&gt;0),0,IF(AND(GN$273=list!$D$2,$E306&lt;&gt;0,TRUNC(VLOOKUP($E306,'Container Panel'!$B$41:$Z$100,$D306,0)/(VLOOKUP(GN$276,UI!$A$12:$O$51,VLOOKUP(GN$279,$B$276:$C$278,2,0),0)/1000))&gt;0),1,TRUNC(VLOOKUP($E306,'Container Panel'!$B$41:$Z$100,$D306,0)/(VLOOKUP(GN$276,UI!$A$12:$O$51,VLOOKUP(GN$279,$B$276:$C$278,2,0),0)/1000)))),"")</f>
        <v/>
      </c>
      <c r="GO306" s="145" t="str">
        <f>IFERROR(IF(AND(GO$272=list!$D$3,'Box Calculation'!GO$279&lt;&gt;"h",$E306&lt;&gt;0),0,IF(AND(GO$273=list!$D$2,$E306&lt;&gt;0,TRUNC(VLOOKUP($E306,'Container Panel'!$B$41:$Z$100,$D306,0)/(VLOOKUP(GO$276,UI!$A$12:$O$51,VLOOKUP(GO$279,$B$276:$C$278,2,0),0)/1000))&gt;0),1,TRUNC(VLOOKUP($E306,'Container Panel'!$B$41:$Z$100,$D306,0)/(VLOOKUP(GO$276,UI!$A$12:$O$51,VLOOKUP(GO$279,$B$276:$C$278,2,0),0)/1000)))),"")</f>
        <v/>
      </c>
      <c r="GP306" s="145" t="str">
        <f>IFERROR(IF(AND(GP$272=list!$D$3,'Box Calculation'!GP$279&lt;&gt;"h",$E306&lt;&gt;0),0,IF(AND(GP$273=list!$D$2,$E306&lt;&gt;0,TRUNC(VLOOKUP($E306,'Container Panel'!$B$41:$Z$100,$D306,0)/(VLOOKUP(GP$276,UI!$A$12:$O$51,VLOOKUP(GP$279,$B$276:$C$278,2,0),0)/1000))&gt;0),1,TRUNC(VLOOKUP($E306,'Container Panel'!$B$41:$Z$100,$D306,0)/(VLOOKUP(GP$276,UI!$A$12:$O$51,VLOOKUP(GP$279,$B$276:$C$278,2,0),0)/1000)))),"")</f>
        <v/>
      </c>
      <c r="GQ306" s="145" t="str">
        <f>IFERROR(IF(AND(GQ$272=list!$D$3,'Box Calculation'!GQ$279&lt;&gt;"h",$E306&lt;&gt;0),0,IF(AND(GQ$273=list!$D$2,$E306&lt;&gt;0,TRUNC(VLOOKUP($E306,'Container Panel'!$B$41:$Z$100,$D306,0)/(VLOOKUP(GQ$276,UI!$A$12:$O$51,VLOOKUP(GQ$279,$B$276:$C$278,2,0),0)/1000))&gt;0),1,TRUNC(VLOOKUP($E306,'Container Panel'!$B$41:$Z$100,$D306,0)/(VLOOKUP(GQ$276,UI!$A$12:$O$51,VLOOKUP(GQ$279,$B$276:$C$278,2,0),0)/1000)))),"")</f>
        <v/>
      </c>
      <c r="GR306" s="145" t="str">
        <f>IFERROR(IF(AND(GR$272=list!$D$3,'Box Calculation'!GR$279&lt;&gt;"h",$E306&lt;&gt;0),0,IF(AND(GR$273=list!$D$2,$E306&lt;&gt;0,TRUNC(VLOOKUP($E306,'Container Panel'!$B$41:$Z$100,$D306,0)/(VLOOKUP(GR$276,UI!$A$12:$O$51,VLOOKUP(GR$279,$B$276:$C$278,2,0),0)/1000))&gt;0),1,TRUNC(VLOOKUP($E306,'Container Panel'!$B$41:$Z$100,$D306,0)/(VLOOKUP(GR$276,UI!$A$12:$O$51,VLOOKUP(GR$279,$B$276:$C$278,2,0),0)/1000)))),"")</f>
        <v/>
      </c>
      <c r="GS306" s="145" t="str">
        <f>IFERROR(IF(AND(GS$272=list!$D$3,'Box Calculation'!GS$279&lt;&gt;"h",$E306&lt;&gt;0),0,IF(AND(GS$273=list!$D$2,$E306&lt;&gt;0,TRUNC(VLOOKUP($E306,'Container Panel'!$B$41:$Z$100,$D306,0)/(VLOOKUP(GS$276,UI!$A$12:$O$51,VLOOKUP(GS$279,$B$276:$C$278,2,0),0)/1000))&gt;0),1,TRUNC(VLOOKUP($E306,'Container Panel'!$B$41:$Z$100,$D306,0)/(VLOOKUP(GS$276,UI!$A$12:$O$51,VLOOKUP(GS$279,$B$276:$C$278,2,0),0)/1000)))),"")</f>
        <v/>
      </c>
      <c r="GT306" s="145" t="str">
        <f>IFERROR(IF(AND(GT$272=list!$D$3,'Box Calculation'!GT$279&lt;&gt;"h",$E306&lt;&gt;0),0,IF(AND(GT$273=list!$D$2,$E306&lt;&gt;0,TRUNC(VLOOKUP($E306,'Container Panel'!$B$41:$Z$100,$D306,0)/(VLOOKUP(GT$276,UI!$A$12:$O$51,VLOOKUP(GT$279,$B$276:$C$278,2,0),0)/1000))&gt;0),1,TRUNC(VLOOKUP($E306,'Container Panel'!$B$41:$Z$100,$D306,0)/(VLOOKUP(GT$276,UI!$A$12:$O$51,VLOOKUP(GT$279,$B$276:$C$278,2,0),0)/1000)))),"")</f>
        <v/>
      </c>
      <c r="GU306" s="145" t="str">
        <f>IFERROR(IF(AND(GU$272=list!$D$3,'Box Calculation'!GU$279&lt;&gt;"h",$E306&lt;&gt;0),0,IF(AND(GU$273=list!$D$2,$E306&lt;&gt;0,TRUNC(VLOOKUP($E306,'Container Panel'!$B$41:$Z$100,$D306,0)/(VLOOKUP(GU$276,UI!$A$12:$O$51,VLOOKUP(GU$279,$B$276:$C$278,2,0),0)/1000))&gt;0),1,TRUNC(VLOOKUP($E306,'Container Panel'!$B$41:$Z$100,$D306,0)/(VLOOKUP(GU$276,UI!$A$12:$O$51,VLOOKUP(GU$279,$B$276:$C$278,2,0),0)/1000)))),"")</f>
        <v/>
      </c>
      <c r="GV306" s="145" t="str">
        <f>IFERROR(IF(AND(GV$272=list!$D$3,'Box Calculation'!GV$279&lt;&gt;"h",$E306&lt;&gt;0),0,IF(AND(GV$273=list!$D$2,$E306&lt;&gt;0,TRUNC(VLOOKUP($E306,'Container Panel'!$B$41:$Z$100,$D306,0)/(VLOOKUP(GV$276,UI!$A$12:$O$51,VLOOKUP(GV$279,$B$276:$C$278,2,0),0)/1000))&gt;0),1,TRUNC(VLOOKUP($E306,'Container Panel'!$B$41:$Z$100,$D306,0)/(VLOOKUP(GV$276,UI!$A$12:$O$51,VLOOKUP(GV$279,$B$276:$C$278,2,0),0)/1000)))),"")</f>
        <v/>
      </c>
      <c r="GW306" s="145" t="str">
        <f>IFERROR(IF(AND(GW$272=list!$D$3,'Box Calculation'!GW$279&lt;&gt;"h",$E306&lt;&gt;0),0,IF(AND(GW$273=list!$D$2,$E306&lt;&gt;0,TRUNC(VLOOKUP($E306,'Container Panel'!$B$41:$Z$100,$D306,0)/(VLOOKUP(GW$276,UI!$A$12:$O$51,VLOOKUP(GW$279,$B$276:$C$278,2,0),0)/1000))&gt;0),1,TRUNC(VLOOKUP($E306,'Container Panel'!$B$41:$Z$100,$D306,0)/(VLOOKUP(GW$276,UI!$A$12:$O$51,VLOOKUP(GW$279,$B$276:$C$278,2,0),0)/1000)))),"")</f>
        <v/>
      </c>
      <c r="GX306" s="145" t="str">
        <f>IFERROR(IF(AND(GX$272=list!$D$3,'Box Calculation'!GX$279&lt;&gt;"h",$E306&lt;&gt;0),0,IF(AND(GX$273=list!$D$2,$E306&lt;&gt;0,TRUNC(VLOOKUP($E306,'Container Panel'!$B$41:$Z$100,$D306,0)/(VLOOKUP(GX$276,UI!$A$12:$O$51,VLOOKUP(GX$279,$B$276:$C$278,2,0),0)/1000))&gt;0),1,TRUNC(VLOOKUP($E306,'Container Panel'!$B$41:$Z$100,$D306,0)/(VLOOKUP(GX$276,UI!$A$12:$O$51,VLOOKUP(GX$279,$B$276:$C$278,2,0),0)/1000)))),"")</f>
        <v/>
      </c>
      <c r="GY306" s="145" t="str">
        <f>IFERROR(IF(AND(GY$272=list!$D$3,'Box Calculation'!GY$279&lt;&gt;"h",$E306&lt;&gt;0),0,IF(AND(GY$273=list!$D$2,$E306&lt;&gt;0,TRUNC(VLOOKUP($E306,'Container Panel'!$B$41:$Z$100,$D306,0)/(VLOOKUP(GY$276,UI!$A$12:$O$51,VLOOKUP(GY$279,$B$276:$C$278,2,0),0)/1000))&gt;0),1,TRUNC(VLOOKUP($E306,'Container Panel'!$B$41:$Z$100,$D306,0)/(VLOOKUP(GY$276,UI!$A$12:$O$51,VLOOKUP(GY$279,$B$276:$C$278,2,0),0)/1000)))),"")</f>
        <v/>
      </c>
      <c r="GZ306" s="145" t="str">
        <f>IFERROR(IF(AND(GZ$272=list!$D$3,'Box Calculation'!GZ$279&lt;&gt;"h",$E306&lt;&gt;0),0,IF(AND(GZ$273=list!$D$2,$E306&lt;&gt;0,TRUNC(VLOOKUP($E306,'Container Panel'!$B$41:$Z$100,$D306,0)/(VLOOKUP(GZ$276,UI!$A$12:$O$51,VLOOKUP(GZ$279,$B$276:$C$278,2,0),0)/1000))&gt;0),1,TRUNC(VLOOKUP($E306,'Container Panel'!$B$41:$Z$100,$D306,0)/(VLOOKUP(GZ$276,UI!$A$12:$O$51,VLOOKUP(GZ$279,$B$276:$C$278,2,0),0)/1000)))),"")</f>
        <v/>
      </c>
      <c r="HA306" s="145" t="str">
        <f>IFERROR(IF(AND(HA$272=list!$D$3,'Box Calculation'!HA$279&lt;&gt;"h",$E306&lt;&gt;0),0,IF(AND(HA$273=list!$D$2,$E306&lt;&gt;0,TRUNC(VLOOKUP($E306,'Container Panel'!$B$41:$Z$100,$D306,0)/(VLOOKUP(HA$276,UI!$A$12:$O$51,VLOOKUP(HA$279,$B$276:$C$278,2,0),0)/1000))&gt;0),1,TRUNC(VLOOKUP($E306,'Container Panel'!$B$41:$Z$100,$D306,0)/(VLOOKUP(HA$276,UI!$A$12:$O$51,VLOOKUP(HA$279,$B$276:$C$278,2,0),0)/1000)))),"")</f>
        <v/>
      </c>
      <c r="HB306" s="145" t="str">
        <f>IFERROR(IF(AND(HB$272=list!$D$3,'Box Calculation'!HB$279&lt;&gt;"h",$E306&lt;&gt;0),0,IF(AND(HB$273=list!$D$2,$E306&lt;&gt;0,TRUNC(VLOOKUP($E306,'Container Panel'!$B$41:$Z$100,$D306,0)/(VLOOKUP(HB$276,UI!$A$12:$O$51,VLOOKUP(HB$279,$B$276:$C$278,2,0),0)/1000))&gt;0),1,TRUNC(VLOOKUP($E306,'Container Panel'!$B$41:$Z$100,$D306,0)/(VLOOKUP(HB$276,UI!$A$12:$O$51,VLOOKUP(HB$279,$B$276:$C$278,2,0),0)/1000)))),"")</f>
        <v/>
      </c>
      <c r="HC306" s="145" t="str">
        <f>IFERROR(IF(AND(HC$272=list!$D$3,'Box Calculation'!HC$279&lt;&gt;"h",$E306&lt;&gt;0),0,IF(AND(HC$273=list!$D$2,$E306&lt;&gt;0,TRUNC(VLOOKUP($E306,'Container Panel'!$B$41:$Z$100,$D306,0)/(VLOOKUP(HC$276,UI!$A$12:$O$51,VLOOKUP(HC$279,$B$276:$C$278,2,0),0)/1000))&gt;0),1,TRUNC(VLOOKUP($E306,'Container Panel'!$B$41:$Z$100,$D306,0)/(VLOOKUP(HC$276,UI!$A$12:$O$51,VLOOKUP(HC$279,$B$276:$C$278,2,0),0)/1000)))),"")</f>
        <v/>
      </c>
      <c r="HD306" s="145" t="str">
        <f>IFERROR(IF(AND(HD$272=list!$D$3,'Box Calculation'!HD$279&lt;&gt;"h",$E306&lt;&gt;0),0,IF(AND(HD$273=list!$D$2,$E306&lt;&gt;0,TRUNC(VLOOKUP($E306,'Container Panel'!$B$41:$Z$100,$D306,0)/(VLOOKUP(HD$276,UI!$A$12:$O$51,VLOOKUP(HD$279,$B$276:$C$278,2,0),0)/1000))&gt;0),1,TRUNC(VLOOKUP($E306,'Container Panel'!$B$41:$Z$100,$D306,0)/(VLOOKUP(HD$276,UI!$A$12:$O$51,VLOOKUP(HD$279,$B$276:$C$278,2,0),0)/1000)))),"")</f>
        <v/>
      </c>
      <c r="HE306" s="145" t="str">
        <f>IFERROR(IF(AND(HE$272=list!$D$3,'Box Calculation'!HE$279&lt;&gt;"h",$E306&lt;&gt;0),0,IF(AND(HE$273=list!$D$2,$E306&lt;&gt;0,TRUNC(VLOOKUP($E306,'Container Panel'!$B$41:$Z$100,$D306,0)/(VLOOKUP(HE$276,UI!$A$12:$O$51,VLOOKUP(HE$279,$B$276:$C$278,2,0),0)/1000))&gt;0),1,TRUNC(VLOOKUP($E306,'Container Panel'!$B$41:$Z$100,$D306,0)/(VLOOKUP(HE$276,UI!$A$12:$O$51,VLOOKUP(HE$279,$B$276:$C$278,2,0),0)/1000)))),"")</f>
        <v/>
      </c>
      <c r="HF306" s="145" t="str">
        <f>IFERROR(IF(AND(HF$272=list!$D$3,'Box Calculation'!HF$279&lt;&gt;"h",$E306&lt;&gt;0),0,IF(AND(HF$273=list!$D$2,$E306&lt;&gt;0,TRUNC(VLOOKUP($E306,'Container Panel'!$B$41:$Z$100,$D306,0)/(VLOOKUP(HF$276,UI!$A$12:$O$51,VLOOKUP(HF$279,$B$276:$C$278,2,0),0)/1000))&gt;0),1,TRUNC(VLOOKUP($E306,'Container Panel'!$B$41:$Z$100,$D306,0)/(VLOOKUP(HF$276,UI!$A$12:$O$51,VLOOKUP(HF$279,$B$276:$C$278,2,0),0)/1000)))),"")</f>
        <v/>
      </c>
      <c r="HG306" s="145" t="str">
        <f>IFERROR(IF(AND(HG$272=list!$D$3,'Box Calculation'!HG$279&lt;&gt;"h",$E306&lt;&gt;0),0,IF(AND(HG$273=list!$D$2,$E306&lt;&gt;0,TRUNC(VLOOKUP($E306,'Container Panel'!$B$41:$Z$100,$D306,0)/(VLOOKUP(HG$276,UI!$A$12:$O$51,VLOOKUP(HG$279,$B$276:$C$278,2,0),0)/1000))&gt;0),1,TRUNC(VLOOKUP($E306,'Container Panel'!$B$41:$Z$100,$D306,0)/(VLOOKUP(HG$276,UI!$A$12:$O$51,VLOOKUP(HG$279,$B$276:$C$278,2,0),0)/1000)))),"")</f>
        <v/>
      </c>
      <c r="HH306" s="145" t="str">
        <f>IFERROR(IF(AND(HH$272=list!$D$3,'Box Calculation'!HH$279&lt;&gt;"h",$E306&lt;&gt;0),0,IF(AND(HH$273=list!$D$2,$E306&lt;&gt;0,TRUNC(VLOOKUP($E306,'Container Panel'!$B$41:$Z$100,$D306,0)/(VLOOKUP(HH$276,UI!$A$12:$O$51,VLOOKUP(HH$279,$B$276:$C$278,2,0),0)/1000))&gt;0),1,TRUNC(VLOOKUP($E306,'Container Panel'!$B$41:$Z$100,$D306,0)/(VLOOKUP(HH$276,UI!$A$12:$O$51,VLOOKUP(HH$279,$B$276:$C$278,2,0),0)/1000)))),"")</f>
        <v/>
      </c>
      <c r="HI306" s="145" t="str">
        <f>IFERROR(IF(AND(HI$272=list!$D$3,'Box Calculation'!HI$279&lt;&gt;"h",$E306&lt;&gt;0),0,IF(AND(HI$273=list!$D$2,$E306&lt;&gt;0,TRUNC(VLOOKUP($E306,'Container Panel'!$B$41:$Z$100,$D306,0)/(VLOOKUP(HI$276,UI!$A$12:$O$51,VLOOKUP(HI$279,$B$276:$C$278,2,0),0)/1000))&gt;0),1,TRUNC(VLOOKUP($E306,'Container Panel'!$B$41:$Z$100,$D306,0)/(VLOOKUP(HI$276,UI!$A$12:$O$51,VLOOKUP(HI$279,$B$276:$C$278,2,0),0)/1000)))),"")</f>
        <v/>
      </c>
      <c r="HJ306" s="145" t="str">
        <f>IFERROR(IF(AND(HJ$272=list!$D$3,'Box Calculation'!HJ$279&lt;&gt;"h",$E306&lt;&gt;0),0,IF(AND(HJ$273=list!$D$2,$E306&lt;&gt;0,TRUNC(VLOOKUP($E306,'Container Panel'!$B$41:$Z$100,$D306,0)/(VLOOKUP(HJ$276,UI!$A$12:$O$51,VLOOKUP(HJ$279,$B$276:$C$278,2,0),0)/1000))&gt;0),1,TRUNC(VLOOKUP($E306,'Container Panel'!$B$41:$Z$100,$D306,0)/(VLOOKUP(HJ$276,UI!$A$12:$O$51,VLOOKUP(HJ$279,$B$276:$C$278,2,0),0)/1000)))),"")</f>
        <v/>
      </c>
      <c r="HK306" s="145" t="str">
        <f>IFERROR(IF(AND(HK$272=list!$D$3,'Box Calculation'!HK$279&lt;&gt;"h",$E306&lt;&gt;0),0,IF(AND(HK$273=list!$D$2,$E306&lt;&gt;0,TRUNC(VLOOKUP($E306,'Container Panel'!$B$41:$Z$100,$D306,0)/(VLOOKUP(HK$276,UI!$A$12:$O$51,VLOOKUP(HK$279,$B$276:$C$278,2,0),0)/1000))&gt;0),1,TRUNC(VLOOKUP($E306,'Container Panel'!$B$41:$Z$100,$D306,0)/(VLOOKUP(HK$276,UI!$A$12:$O$51,VLOOKUP(HK$279,$B$276:$C$278,2,0),0)/1000)))),"")</f>
        <v/>
      </c>
      <c r="HL306" s="145" t="str">
        <f>IFERROR(IF(AND(HL$272=list!$D$3,'Box Calculation'!HL$279&lt;&gt;"h",$E306&lt;&gt;0),0,IF(AND(HL$273=list!$D$2,$E306&lt;&gt;0,TRUNC(VLOOKUP($E306,'Container Panel'!$B$41:$Z$100,$D306,0)/(VLOOKUP(HL$276,UI!$A$12:$O$51,VLOOKUP(HL$279,$B$276:$C$278,2,0),0)/1000))&gt;0),1,TRUNC(VLOOKUP($E306,'Container Panel'!$B$41:$Z$100,$D306,0)/(VLOOKUP(HL$276,UI!$A$12:$O$51,VLOOKUP(HL$279,$B$276:$C$278,2,0),0)/1000)))),"")</f>
        <v/>
      </c>
      <c r="HM306" s="145" t="str">
        <f>IFERROR(IF(AND(HM$272=list!$D$3,'Box Calculation'!HM$279&lt;&gt;"h",$E306&lt;&gt;0),0,IF(AND(HM$273=list!$D$2,$E306&lt;&gt;0,TRUNC(VLOOKUP($E306,'Container Panel'!$B$41:$Z$100,$D306,0)/(VLOOKUP(HM$276,UI!$A$12:$O$51,VLOOKUP(HM$279,$B$276:$C$278,2,0),0)/1000))&gt;0),1,TRUNC(VLOOKUP($E306,'Container Panel'!$B$41:$Z$100,$D306,0)/(VLOOKUP(HM$276,UI!$A$12:$O$51,VLOOKUP(HM$279,$B$276:$C$278,2,0),0)/1000)))),"")</f>
        <v/>
      </c>
      <c r="HN306" s="145" t="str">
        <f>IFERROR(IF(AND(HN$272=list!$D$3,'Box Calculation'!HN$279&lt;&gt;"h",$E306&lt;&gt;0),0,IF(AND(HN$273=list!$D$2,$E306&lt;&gt;0,TRUNC(VLOOKUP($E306,'Container Panel'!$B$41:$Z$100,$D306,0)/(VLOOKUP(HN$276,UI!$A$12:$O$51,VLOOKUP(HN$279,$B$276:$C$278,2,0),0)/1000))&gt;0),1,TRUNC(VLOOKUP($E306,'Container Panel'!$B$41:$Z$100,$D306,0)/(VLOOKUP(HN$276,UI!$A$12:$O$51,VLOOKUP(HN$279,$B$276:$C$278,2,0),0)/1000)))),"")</f>
        <v/>
      </c>
      <c r="HO306" s="145" t="str">
        <f>IFERROR(IF(AND(HO$272=list!$D$3,'Box Calculation'!HO$279&lt;&gt;"h",$E306&lt;&gt;0),0,IF(AND(HO$273=list!$D$2,$E306&lt;&gt;0,TRUNC(VLOOKUP($E306,'Container Panel'!$B$41:$Z$100,$D306,0)/(VLOOKUP(HO$276,UI!$A$12:$O$51,VLOOKUP(HO$279,$B$276:$C$278,2,0),0)/1000))&gt;0),1,TRUNC(VLOOKUP($E306,'Container Panel'!$B$41:$Z$100,$D306,0)/(VLOOKUP(HO$276,UI!$A$12:$O$51,VLOOKUP(HO$279,$B$276:$C$278,2,0),0)/1000)))),"")</f>
        <v/>
      </c>
      <c r="HP306" s="145" t="str">
        <f>IFERROR(IF(AND(HP$272=list!$D$3,'Box Calculation'!HP$279&lt;&gt;"h",$E306&lt;&gt;0),0,IF(AND(HP$273=list!$D$2,$E306&lt;&gt;0,TRUNC(VLOOKUP($E306,'Container Panel'!$B$41:$Z$100,$D306,0)/(VLOOKUP(HP$276,UI!$A$12:$O$51,VLOOKUP(HP$279,$B$276:$C$278,2,0),0)/1000))&gt;0),1,TRUNC(VLOOKUP($E306,'Container Panel'!$B$41:$Z$100,$D306,0)/(VLOOKUP(HP$276,UI!$A$12:$O$51,VLOOKUP(HP$279,$B$276:$C$278,2,0),0)/1000)))),"")</f>
        <v/>
      </c>
      <c r="HQ306" s="145" t="str">
        <f>IFERROR(IF(AND(HQ$272=list!$D$3,'Box Calculation'!HQ$279&lt;&gt;"h",$E306&lt;&gt;0),0,IF(AND(HQ$273=list!$D$2,$E306&lt;&gt;0,TRUNC(VLOOKUP($E306,'Container Panel'!$B$41:$Z$100,$D306,0)/(VLOOKUP(HQ$276,UI!$A$12:$O$51,VLOOKUP(HQ$279,$B$276:$C$278,2,0),0)/1000))&gt;0),1,TRUNC(VLOOKUP($E306,'Container Panel'!$B$41:$Z$100,$D306,0)/(VLOOKUP(HQ$276,UI!$A$12:$O$51,VLOOKUP(HQ$279,$B$276:$C$278,2,0),0)/1000)))),"")</f>
        <v/>
      </c>
      <c r="HR306" s="145" t="str">
        <f>IFERROR(IF(AND(HR$272=list!$D$3,'Box Calculation'!HR$279&lt;&gt;"h",$E306&lt;&gt;0),0,IF(AND(HR$273=list!$D$2,$E306&lt;&gt;0,TRUNC(VLOOKUP($E306,'Container Panel'!$B$41:$Z$100,$D306,0)/(VLOOKUP(HR$276,UI!$A$12:$O$51,VLOOKUP(HR$279,$B$276:$C$278,2,0),0)/1000))&gt;0),1,TRUNC(VLOOKUP($E306,'Container Panel'!$B$41:$Z$100,$D306,0)/(VLOOKUP(HR$276,UI!$A$12:$O$51,VLOOKUP(HR$279,$B$276:$C$278,2,0),0)/1000)))),"")</f>
        <v/>
      </c>
      <c r="HS306" s="145" t="str">
        <f>IFERROR(IF(AND(HS$272=list!$D$3,'Box Calculation'!HS$279&lt;&gt;"h",$E306&lt;&gt;0),0,IF(AND(HS$273=list!$D$2,$E306&lt;&gt;0,TRUNC(VLOOKUP($E306,'Container Panel'!$B$41:$Z$100,$D306,0)/(VLOOKUP(HS$276,UI!$A$12:$O$51,VLOOKUP(HS$279,$B$276:$C$278,2,0),0)/1000))&gt;0),1,TRUNC(VLOOKUP($E306,'Container Panel'!$B$41:$Z$100,$D306,0)/(VLOOKUP(HS$276,UI!$A$12:$O$51,VLOOKUP(HS$279,$B$276:$C$278,2,0),0)/1000)))),"")</f>
        <v/>
      </c>
      <c r="HT306" s="145" t="str">
        <f>IFERROR(IF(AND(HT$272=list!$D$3,'Box Calculation'!HT$279&lt;&gt;"h",$E306&lt;&gt;0),0,IF(AND(HT$273=list!$D$2,$E306&lt;&gt;0,TRUNC(VLOOKUP($E306,'Container Panel'!$B$41:$Z$100,$D306,0)/(VLOOKUP(HT$276,UI!$A$12:$O$51,VLOOKUP(HT$279,$B$276:$C$278,2,0),0)/1000))&gt;0),1,TRUNC(VLOOKUP($E306,'Container Panel'!$B$41:$Z$100,$D306,0)/(VLOOKUP(HT$276,UI!$A$12:$O$51,VLOOKUP(HT$279,$B$276:$C$278,2,0),0)/1000)))),"")</f>
        <v/>
      </c>
      <c r="HU306" s="145" t="str">
        <f>IFERROR(IF(AND(HU$272=list!$D$3,'Box Calculation'!HU$279&lt;&gt;"h",$E306&lt;&gt;0),0,IF(AND(HU$273=list!$D$2,$E306&lt;&gt;0,TRUNC(VLOOKUP($E306,'Container Panel'!$B$41:$Z$100,$D306,0)/(VLOOKUP(HU$276,UI!$A$12:$O$51,VLOOKUP(HU$279,$B$276:$C$278,2,0),0)/1000))&gt;0),1,TRUNC(VLOOKUP($E306,'Container Panel'!$B$41:$Z$100,$D306,0)/(VLOOKUP(HU$276,UI!$A$12:$O$51,VLOOKUP(HU$279,$B$276:$C$278,2,0),0)/1000)))),"")</f>
        <v/>
      </c>
      <c r="HV306" s="145" t="str">
        <f>IFERROR(IF(AND(HV$272=list!$D$3,'Box Calculation'!HV$279&lt;&gt;"h",$E306&lt;&gt;0),0,IF(AND(HV$273=list!$D$2,$E306&lt;&gt;0,TRUNC(VLOOKUP($E306,'Container Panel'!$B$41:$Z$100,$D306,0)/(VLOOKUP(HV$276,UI!$A$12:$O$51,VLOOKUP(HV$279,$B$276:$C$278,2,0),0)/1000))&gt;0),1,TRUNC(VLOOKUP($E306,'Container Panel'!$B$41:$Z$100,$D306,0)/(VLOOKUP(HV$276,UI!$A$12:$O$51,VLOOKUP(HV$279,$B$276:$C$278,2,0),0)/1000)))),"")</f>
        <v/>
      </c>
      <c r="HW306" s="145" t="str">
        <f>IFERROR(IF(AND(HW$272=list!$D$3,'Box Calculation'!HW$279&lt;&gt;"h",$E306&lt;&gt;0),0,IF(AND(HW$273=list!$D$2,$E306&lt;&gt;0,TRUNC(VLOOKUP($E306,'Container Panel'!$B$41:$Z$100,$D306,0)/(VLOOKUP(HW$276,UI!$A$12:$O$51,VLOOKUP(HW$279,$B$276:$C$278,2,0),0)/1000))&gt;0),1,TRUNC(VLOOKUP($E306,'Container Panel'!$B$41:$Z$100,$D306,0)/(VLOOKUP(HW$276,UI!$A$12:$O$51,VLOOKUP(HW$279,$B$276:$C$278,2,0),0)/1000)))),"")</f>
        <v/>
      </c>
      <c r="HX306" s="145" t="str">
        <f>IFERROR(IF(AND(HX$272=list!$D$3,'Box Calculation'!HX$279&lt;&gt;"h",$E306&lt;&gt;0),0,IF(AND(HX$273=list!$D$2,$E306&lt;&gt;0,TRUNC(VLOOKUP($E306,'Container Panel'!$B$41:$Z$100,$D306,0)/(VLOOKUP(HX$276,UI!$A$12:$O$51,VLOOKUP(HX$279,$B$276:$C$278,2,0),0)/1000))&gt;0),1,TRUNC(VLOOKUP($E306,'Container Panel'!$B$41:$Z$100,$D306,0)/(VLOOKUP(HX$276,UI!$A$12:$O$51,VLOOKUP(HX$279,$B$276:$C$278,2,0),0)/1000)))),"")</f>
        <v/>
      </c>
      <c r="HY306" s="145" t="str">
        <f>IFERROR(IF(AND(HY$272=list!$D$3,'Box Calculation'!HY$279&lt;&gt;"h",$E306&lt;&gt;0),0,IF(AND(HY$273=list!$D$2,$E306&lt;&gt;0,TRUNC(VLOOKUP($E306,'Container Panel'!$B$41:$Z$100,$D306,0)/(VLOOKUP(HY$276,UI!$A$12:$O$51,VLOOKUP(HY$279,$B$276:$C$278,2,0),0)/1000))&gt;0),1,TRUNC(VLOOKUP($E306,'Container Panel'!$B$41:$Z$100,$D306,0)/(VLOOKUP(HY$276,UI!$A$12:$O$51,VLOOKUP(HY$279,$B$276:$C$278,2,0),0)/1000)))),"")</f>
        <v/>
      </c>
      <c r="HZ306" s="145" t="str">
        <f>IFERROR(IF(AND(HZ$272=list!$D$3,'Box Calculation'!HZ$279&lt;&gt;"h",$E306&lt;&gt;0),0,IF(AND(HZ$273=list!$D$2,$E306&lt;&gt;0,TRUNC(VLOOKUP($E306,'Container Panel'!$B$41:$Z$100,$D306,0)/(VLOOKUP(HZ$276,UI!$A$12:$O$51,VLOOKUP(HZ$279,$B$276:$C$278,2,0),0)/1000))&gt;0),1,TRUNC(VLOOKUP($E306,'Container Panel'!$B$41:$Z$100,$D306,0)/(VLOOKUP(HZ$276,UI!$A$12:$O$51,VLOOKUP(HZ$279,$B$276:$C$278,2,0),0)/1000)))),"")</f>
        <v/>
      </c>
      <c r="IA306" s="145" t="str">
        <f>IFERROR(IF(AND(IA$272=list!$D$3,'Box Calculation'!IA$279&lt;&gt;"h",$E306&lt;&gt;0),0,IF(AND(IA$273=list!$D$2,$E306&lt;&gt;0,TRUNC(VLOOKUP($E306,'Container Panel'!$B$41:$Z$100,$D306,0)/(VLOOKUP(IA$276,UI!$A$12:$O$51,VLOOKUP(IA$279,$B$276:$C$278,2,0),0)/1000))&gt;0),1,TRUNC(VLOOKUP($E306,'Container Panel'!$B$41:$Z$100,$D306,0)/(VLOOKUP(IA$276,UI!$A$12:$O$51,VLOOKUP(IA$279,$B$276:$C$278,2,0),0)/1000)))),"")</f>
        <v/>
      </c>
      <c r="IB306" s="145" t="str">
        <f>IFERROR(IF(AND(IB$272=list!$D$3,'Box Calculation'!IB$279&lt;&gt;"h",$E306&lt;&gt;0),0,IF(AND(IB$273=list!$D$2,$E306&lt;&gt;0,TRUNC(VLOOKUP($E306,'Container Panel'!$B$41:$Z$100,$D306,0)/(VLOOKUP(IB$276,UI!$A$12:$O$51,VLOOKUP(IB$279,$B$276:$C$278,2,0),0)/1000))&gt;0),1,TRUNC(VLOOKUP($E306,'Container Panel'!$B$41:$Z$100,$D306,0)/(VLOOKUP(IB$276,UI!$A$12:$O$51,VLOOKUP(IB$279,$B$276:$C$278,2,0),0)/1000)))),"")</f>
        <v/>
      </c>
      <c r="IC306" s="145" t="str">
        <f>IFERROR(IF(AND(IC$272=list!$D$3,'Box Calculation'!IC$279&lt;&gt;"h",$E306&lt;&gt;0),0,IF(AND(IC$273=list!$D$2,$E306&lt;&gt;0,TRUNC(VLOOKUP($E306,'Container Panel'!$B$41:$Z$100,$D306,0)/(VLOOKUP(IC$276,UI!$A$12:$O$51,VLOOKUP(IC$279,$B$276:$C$278,2,0),0)/1000))&gt;0),1,TRUNC(VLOOKUP($E306,'Container Panel'!$B$41:$Z$100,$D306,0)/(VLOOKUP(IC$276,UI!$A$12:$O$51,VLOOKUP(IC$279,$B$276:$C$278,2,0),0)/1000)))),"")</f>
        <v/>
      </c>
      <c r="ID306" s="145" t="str">
        <f>IFERROR(IF(AND(ID$272=list!$D$3,'Box Calculation'!ID$279&lt;&gt;"h",$E306&lt;&gt;0),0,IF(AND(ID$273=list!$D$2,$E306&lt;&gt;0,TRUNC(VLOOKUP($E306,'Container Panel'!$B$41:$Z$100,$D306,0)/(VLOOKUP(ID$276,UI!$A$12:$O$51,VLOOKUP(ID$279,$B$276:$C$278,2,0),0)/1000))&gt;0),1,TRUNC(VLOOKUP($E306,'Container Panel'!$B$41:$Z$100,$D306,0)/(VLOOKUP(ID$276,UI!$A$12:$O$51,VLOOKUP(ID$279,$B$276:$C$278,2,0),0)/1000)))),"")</f>
        <v/>
      </c>
      <c r="IE306" s="145" t="str">
        <f>IFERROR(IF(AND(IE$272=list!$D$3,'Box Calculation'!IE$279&lt;&gt;"h",$E306&lt;&gt;0),0,IF(AND(IE$273=list!$D$2,$E306&lt;&gt;0,TRUNC(VLOOKUP($E306,'Container Panel'!$B$41:$Z$100,$D306,0)/(VLOOKUP(IE$276,UI!$A$12:$O$51,VLOOKUP(IE$279,$B$276:$C$278,2,0),0)/1000))&gt;0),1,TRUNC(VLOOKUP($E306,'Container Panel'!$B$41:$Z$100,$D306,0)/(VLOOKUP(IE$276,UI!$A$12:$O$51,VLOOKUP(IE$279,$B$276:$C$278,2,0),0)/1000)))),"")</f>
        <v/>
      </c>
      <c r="IF306" s="145" t="str">
        <f>IFERROR(IF(AND(IF$272=list!$D$3,'Box Calculation'!IF$279&lt;&gt;"h",$E306&lt;&gt;0),0,IF(AND(IF$273=list!$D$2,$E306&lt;&gt;0,TRUNC(VLOOKUP($E306,'Container Panel'!$B$41:$Z$100,$D306,0)/(VLOOKUP(IF$276,UI!$A$12:$O$51,VLOOKUP(IF$279,$B$276:$C$278,2,0),0)/1000))&gt;0),1,TRUNC(VLOOKUP($E306,'Container Panel'!$B$41:$Z$100,$D306,0)/(VLOOKUP(IF$276,UI!$A$12:$O$51,VLOOKUP(IF$279,$B$276:$C$278,2,0),0)/1000)))),"")</f>
        <v/>
      </c>
      <c r="IG306" s="145" t="str">
        <f>IFERROR(IF(AND(IG$272=list!$D$3,'Box Calculation'!IG$279&lt;&gt;"h",$E306&lt;&gt;0),0,IF(AND(IG$273=list!$D$2,$E306&lt;&gt;0,TRUNC(VLOOKUP($E306,'Container Panel'!$B$41:$Z$100,$D306,0)/(VLOOKUP(IG$276,UI!$A$12:$O$51,VLOOKUP(IG$279,$B$276:$C$278,2,0),0)/1000))&gt;0),1,TRUNC(VLOOKUP($E306,'Container Panel'!$B$41:$Z$100,$D306,0)/(VLOOKUP(IG$276,UI!$A$12:$O$51,VLOOKUP(IG$279,$B$276:$C$278,2,0),0)/1000)))),"")</f>
        <v/>
      </c>
      <c r="IH306" s="145" t="str">
        <f>IFERROR(IF(AND(IH$272=list!$D$3,'Box Calculation'!IH$279&lt;&gt;"h",$E306&lt;&gt;0),0,IF(AND(IH$273=list!$D$2,$E306&lt;&gt;0,TRUNC(VLOOKUP($E306,'Container Panel'!$B$41:$Z$100,$D306,0)/(VLOOKUP(IH$276,UI!$A$12:$O$51,VLOOKUP(IH$279,$B$276:$C$278,2,0),0)/1000))&gt;0),1,TRUNC(VLOOKUP($E306,'Container Panel'!$B$41:$Z$100,$D306,0)/(VLOOKUP(IH$276,UI!$A$12:$O$51,VLOOKUP(IH$279,$B$276:$C$278,2,0),0)/1000)))),"")</f>
        <v/>
      </c>
      <c r="II306" s="145" t="str">
        <f>IFERROR(IF(AND(II$272=list!$D$3,'Box Calculation'!II$279&lt;&gt;"h",$E306&lt;&gt;0),0,IF(AND(II$273=list!$D$2,$E306&lt;&gt;0,TRUNC(VLOOKUP($E306,'Container Panel'!$B$41:$Z$100,$D306,0)/(VLOOKUP(II$276,UI!$A$12:$O$51,VLOOKUP(II$279,$B$276:$C$278,2,0),0)/1000))&gt;0),1,TRUNC(VLOOKUP($E306,'Container Panel'!$B$41:$Z$100,$D306,0)/(VLOOKUP(II$276,UI!$A$12:$O$51,VLOOKUP(II$279,$B$276:$C$278,2,0),0)/1000)))),"")</f>
        <v/>
      </c>
      <c r="IJ306" s="145" t="str">
        <f>IFERROR(IF(AND(IJ$272=list!$D$3,'Box Calculation'!IJ$279&lt;&gt;"h",$E306&lt;&gt;0),0,IF(AND(IJ$273=list!$D$2,$E306&lt;&gt;0,TRUNC(VLOOKUP($E306,'Container Panel'!$B$41:$Z$100,$D306,0)/(VLOOKUP(IJ$276,UI!$A$12:$O$51,VLOOKUP(IJ$279,$B$276:$C$278,2,0),0)/1000))&gt;0),1,TRUNC(VLOOKUP($E306,'Container Panel'!$B$41:$Z$100,$D306,0)/(VLOOKUP(IJ$276,UI!$A$12:$O$51,VLOOKUP(IJ$279,$B$276:$C$278,2,0),0)/1000)))),"")</f>
        <v/>
      </c>
      <c r="IK306" s="145" t="str">
        <f>IFERROR(IF(AND(IK$272=list!$D$3,'Box Calculation'!IK$279&lt;&gt;"h",$E306&lt;&gt;0),0,IF(AND(IK$273=list!$D$2,$E306&lt;&gt;0,TRUNC(VLOOKUP($E306,'Container Panel'!$B$41:$Z$100,$D306,0)/(VLOOKUP(IK$276,UI!$A$12:$O$51,VLOOKUP(IK$279,$B$276:$C$278,2,0),0)/1000))&gt;0),1,TRUNC(VLOOKUP($E306,'Container Panel'!$B$41:$Z$100,$D306,0)/(VLOOKUP(IK$276,UI!$A$12:$O$51,VLOOKUP(IK$279,$B$276:$C$278,2,0),0)/1000)))),"")</f>
        <v/>
      </c>
      <c r="IL306" s="145" t="str">
        <f>IFERROR(IF(AND(IL$272=list!$D$3,'Box Calculation'!IL$279&lt;&gt;"h",$E306&lt;&gt;0),0,IF(AND(IL$273=list!$D$2,$E306&lt;&gt;0,TRUNC(VLOOKUP($E306,'Container Panel'!$B$41:$Z$100,$D306,0)/(VLOOKUP(IL$276,UI!$A$12:$O$51,VLOOKUP(IL$279,$B$276:$C$278,2,0),0)/1000))&gt;0),1,TRUNC(VLOOKUP($E306,'Container Panel'!$B$41:$Z$100,$D306,0)/(VLOOKUP(IL$276,UI!$A$12:$O$51,VLOOKUP(IL$279,$B$276:$C$278,2,0),0)/1000)))),"")</f>
        <v/>
      </c>
    </row>
    <row r="307" spans="2:246">
      <c r="B307" s="74">
        <v>27</v>
      </c>
      <c r="C307" s="74">
        <f t="shared" si="191"/>
        <v>10</v>
      </c>
      <c r="D307" s="163">
        <f>MOD(B307,3)+'Container Panel'!$Q$38</f>
        <v>16</v>
      </c>
      <c r="E307" s="143" t="str">
        <f t="shared" si="192"/>
        <v>H</v>
      </c>
      <c r="F307" s="144" t="s">
        <v>75</v>
      </c>
      <c r="G307" s="145">
        <f>IFERROR(TRUNC(VLOOKUP($E307,'Container Panel'!$B$41:$Z$100,$D307,0)/(VLOOKUP(G$276,UI!$A$12:$O$51,VLOOKUP(G$277,$B$276:$C$278,2,0),0)/1000)),"")</f>
        <v>3</v>
      </c>
      <c r="H307" s="145">
        <f>IFERROR(TRUNC(VLOOKUP($E307,'Container Panel'!$B$41:$Z$100,$D307,0)/(VLOOKUP(H$276,UI!$A$12:$O$51,VLOOKUP(H$277,$B$276:$C$278,2,0),0)/1000)),"")</f>
        <v>3</v>
      </c>
      <c r="I307" s="145">
        <f>IFERROR(TRUNC(VLOOKUP($E307,'Container Panel'!$B$41:$Z$100,$D307,0)/(VLOOKUP(I$276,UI!$A$12:$O$51,VLOOKUP(I$277,$B$276:$C$278,2,0),0)/1000)),"")</f>
        <v>9</v>
      </c>
      <c r="J307" s="145">
        <f>IFERROR(TRUNC(VLOOKUP($E307,'Container Panel'!$B$41:$Z$100,$D307,0)/(VLOOKUP(J$276,UI!$A$12:$O$51,VLOOKUP(J$277,$B$276:$C$278,2,0),0)/1000)),"")</f>
        <v>9</v>
      </c>
      <c r="K307" s="145">
        <f>IFERROR(TRUNC(VLOOKUP($E307,'Container Panel'!$B$41:$Z$100,$D307,0)/(VLOOKUP(K$276,UI!$A$12:$O$51,VLOOKUP(K$277,$B$276:$C$278,2,0),0)/1000)),"")</f>
        <v>4</v>
      </c>
      <c r="L307" s="145">
        <f>IFERROR(TRUNC(VLOOKUP($E307,'Container Panel'!$B$41:$Z$100,$D307,0)/(VLOOKUP(L$276,UI!$A$12:$O$51,VLOOKUP(L$277,$B$276:$C$278,2,0),0)/1000)),"")</f>
        <v>4</v>
      </c>
      <c r="M307" s="145">
        <f>IFERROR(TRUNC(VLOOKUP($E307,'Container Panel'!$B$41:$Z$100,$D307,0)/(VLOOKUP(M$276,UI!$A$12:$O$51,VLOOKUP(M$277,$B$276:$C$278,2,0),0)/1000)),"")</f>
        <v>2</v>
      </c>
      <c r="N307" s="145">
        <f>IFERROR(TRUNC(VLOOKUP($E307,'Container Panel'!$B$41:$Z$100,$D307,0)/(VLOOKUP(N$276,UI!$A$12:$O$51,VLOOKUP(N$277,$B$276:$C$278,2,0),0)/1000)),"")</f>
        <v>2</v>
      </c>
      <c r="O307" s="145">
        <f>IFERROR(TRUNC(VLOOKUP($E307,'Container Panel'!$B$41:$Z$100,$D307,0)/(VLOOKUP(O$276,UI!$A$12:$O$51,VLOOKUP(O$277,$B$276:$C$278,2,0),0)/1000)),"")</f>
        <v>2</v>
      </c>
      <c r="P307" s="145">
        <f>IFERROR(TRUNC(VLOOKUP($E307,'Container Panel'!$B$41:$Z$100,$D307,0)/(VLOOKUP(P$276,UI!$A$12:$O$51,VLOOKUP(P$277,$B$276:$C$278,2,0),0)/1000)),"")</f>
        <v>2</v>
      </c>
      <c r="Q307" s="145">
        <f>IFERROR(TRUNC(VLOOKUP($E307,'Container Panel'!$B$41:$Z$100,$D307,0)/(VLOOKUP(Q$276,UI!$A$12:$O$51,VLOOKUP(Q$277,$B$276:$C$278,2,0),0)/1000)),"")</f>
        <v>7</v>
      </c>
      <c r="R307" s="145">
        <f>IFERROR(TRUNC(VLOOKUP($E307,'Container Panel'!$B$41:$Z$100,$D307,0)/(VLOOKUP(R$276,UI!$A$12:$O$51,VLOOKUP(R$277,$B$276:$C$278,2,0),0)/1000)),"")</f>
        <v>7</v>
      </c>
      <c r="S307" s="145" t="str">
        <f>IFERROR(TRUNC(VLOOKUP($E307,'Container Panel'!$B$41:$Z$100,$D307,0)/(VLOOKUP(S$276,UI!$A$12:$O$51,VLOOKUP(S$277,$B$276:$C$278,2,0),0)/1000)),"")</f>
        <v/>
      </c>
      <c r="T307" s="145" t="str">
        <f>IFERROR(TRUNC(VLOOKUP($E307,'Container Panel'!$B$41:$Z$100,$D307,0)/(VLOOKUP(T$276,UI!$A$12:$O$51,VLOOKUP(T$277,$B$276:$C$278,2,0),0)/1000)),"")</f>
        <v/>
      </c>
      <c r="U307" s="145" t="str">
        <f>IFERROR(TRUNC(VLOOKUP($E307,'Container Panel'!$B$41:$Z$100,$D307,0)/(VLOOKUP(U$276,UI!$A$12:$O$51,VLOOKUP(U$277,$B$276:$C$278,2,0),0)/1000)),"")</f>
        <v/>
      </c>
      <c r="V307" s="145" t="str">
        <f>IFERROR(TRUNC(VLOOKUP($E307,'Container Panel'!$B$41:$Z$100,$D307,0)/(VLOOKUP(V$276,UI!$A$12:$O$51,VLOOKUP(V$277,$B$276:$C$278,2,0),0)/1000)),"")</f>
        <v/>
      </c>
      <c r="W307" s="145" t="str">
        <f>IFERROR(TRUNC(VLOOKUP($E307,'Container Panel'!$B$41:$Z$100,$D307,0)/(VLOOKUP(W$276,UI!$A$12:$O$51,VLOOKUP(W$277,$B$276:$C$278,2,0),0)/1000)),"")</f>
        <v/>
      </c>
      <c r="X307" s="145" t="str">
        <f>IFERROR(TRUNC(VLOOKUP($E307,'Container Panel'!$B$41:$Z$100,$D307,0)/(VLOOKUP(X$276,UI!$A$12:$O$51,VLOOKUP(X$277,$B$276:$C$278,2,0),0)/1000)),"")</f>
        <v/>
      </c>
      <c r="Y307" s="145" t="str">
        <f>IFERROR(TRUNC(VLOOKUP($E307,'Container Panel'!$B$41:$Z$100,$D307,0)/(VLOOKUP(Y$276,UI!$A$12:$O$51,VLOOKUP(Y$277,$B$276:$C$278,2,0),0)/1000)),"")</f>
        <v/>
      </c>
      <c r="Z307" s="145" t="str">
        <f>IFERROR(TRUNC(VLOOKUP($E307,'Container Panel'!$B$41:$Z$100,$D307,0)/(VLOOKUP(Z$276,UI!$A$12:$O$51,VLOOKUP(Z$277,$B$276:$C$278,2,0),0)/1000)),"")</f>
        <v/>
      </c>
      <c r="AA307" s="145" t="str">
        <f>IFERROR(TRUNC(VLOOKUP($E307,'Container Panel'!$B$41:$Z$100,$D307,0)/(VLOOKUP(AA$276,UI!$A$12:$O$51,VLOOKUP(AA$277,$B$276:$C$278,2,0),0)/1000)),"")</f>
        <v/>
      </c>
      <c r="AB307" s="145" t="str">
        <f>IFERROR(TRUNC(VLOOKUP($E307,'Container Panel'!$B$41:$Z$100,$D307,0)/(VLOOKUP(AB$276,UI!$A$12:$O$51,VLOOKUP(AB$277,$B$276:$C$278,2,0),0)/1000)),"")</f>
        <v/>
      </c>
      <c r="AC307" s="145" t="str">
        <f>IFERROR(TRUNC(VLOOKUP($E307,'Container Panel'!$B$41:$Z$100,$D307,0)/(VLOOKUP(AC$276,UI!$A$12:$O$51,VLOOKUP(AC$277,$B$276:$C$278,2,0),0)/1000)),"")</f>
        <v/>
      </c>
      <c r="AD307" s="145" t="str">
        <f>IFERROR(TRUNC(VLOOKUP($E307,'Container Panel'!$B$41:$Z$100,$D307,0)/(VLOOKUP(AD$276,UI!$A$12:$O$51,VLOOKUP(AD$277,$B$276:$C$278,2,0),0)/1000)),"")</f>
        <v/>
      </c>
      <c r="AE307" s="145" t="str">
        <f>IFERROR(TRUNC(VLOOKUP($E307,'Container Panel'!$B$41:$Z$100,$D307,0)/(VLOOKUP(AE$276,UI!$A$12:$O$51,VLOOKUP(AE$277,$B$276:$C$278,2,0),0)/1000)),"")</f>
        <v/>
      </c>
      <c r="AF307" s="145" t="str">
        <f>IFERROR(TRUNC(VLOOKUP($E307,'Container Panel'!$B$41:$Z$100,$D307,0)/(VLOOKUP(AF$276,UI!$A$12:$O$51,VLOOKUP(AF$277,$B$276:$C$278,2,0),0)/1000)),"")</f>
        <v/>
      </c>
      <c r="AG307" s="145" t="str">
        <f>IFERROR(TRUNC(VLOOKUP($E307,'Container Panel'!$B$41:$Z$100,$D307,0)/(VLOOKUP(AG$276,UI!$A$12:$O$51,VLOOKUP(AG$277,$B$276:$C$278,2,0),0)/1000)),"")</f>
        <v/>
      </c>
      <c r="AH307" s="145" t="str">
        <f>IFERROR(TRUNC(VLOOKUP($E307,'Container Panel'!$B$41:$Z$100,$D307,0)/(VLOOKUP(AH$276,UI!$A$12:$O$51,VLOOKUP(AH$277,$B$276:$C$278,2,0),0)/1000)),"")</f>
        <v/>
      </c>
      <c r="AI307" s="145" t="str">
        <f>IFERROR(TRUNC(VLOOKUP($E307,'Container Panel'!$B$41:$Z$100,$D307,0)/(VLOOKUP(AI$276,UI!$A$12:$O$51,VLOOKUP(AI$277,$B$276:$C$278,2,0),0)/1000)),"")</f>
        <v/>
      </c>
      <c r="AJ307" s="145" t="str">
        <f>IFERROR(TRUNC(VLOOKUP($E307,'Container Panel'!$B$41:$Z$100,$D307,0)/(VLOOKUP(AJ$276,UI!$A$12:$O$51,VLOOKUP(AJ$277,$B$276:$C$278,2,0),0)/1000)),"")</f>
        <v/>
      </c>
      <c r="AK307" s="145" t="str">
        <f>IFERROR(TRUNC(VLOOKUP($E307,'Container Panel'!$B$41:$Z$100,$D307,0)/(VLOOKUP(AK$276,UI!$A$12:$O$51,VLOOKUP(AK$277,$B$276:$C$278,2,0),0)/1000)),"")</f>
        <v/>
      </c>
      <c r="AL307" s="145" t="str">
        <f>IFERROR(TRUNC(VLOOKUP($E307,'Container Panel'!$B$41:$Z$100,$D307,0)/(VLOOKUP(AL$276,UI!$A$12:$O$51,VLOOKUP(AL$277,$B$276:$C$278,2,0),0)/1000)),"")</f>
        <v/>
      </c>
      <c r="AM307" s="145" t="str">
        <f>IFERROR(TRUNC(VLOOKUP($E307,'Container Panel'!$B$41:$Z$100,$D307,0)/(VLOOKUP(AM$276,UI!$A$12:$O$51,VLOOKUP(AM$277,$B$276:$C$278,2,0),0)/1000)),"")</f>
        <v/>
      </c>
      <c r="AN307" s="145" t="str">
        <f>IFERROR(TRUNC(VLOOKUP($E307,'Container Panel'!$B$41:$Z$100,$D307,0)/(VLOOKUP(AN$276,UI!$A$12:$O$51,VLOOKUP(AN$277,$B$276:$C$278,2,0),0)/1000)),"")</f>
        <v/>
      </c>
      <c r="AO307" s="145" t="str">
        <f>IFERROR(TRUNC(VLOOKUP($E307,'Container Panel'!$B$41:$Z$100,$D307,0)/(VLOOKUP(AO$276,UI!$A$12:$O$51,VLOOKUP(AO$277,$B$276:$C$278,2,0),0)/1000)),"")</f>
        <v/>
      </c>
      <c r="AP307" s="145" t="str">
        <f>IFERROR(TRUNC(VLOOKUP($E307,'Container Panel'!$B$41:$Z$100,$D307,0)/(VLOOKUP(AP$276,UI!$A$12:$O$51,VLOOKUP(AP$277,$B$276:$C$278,2,0),0)/1000)),"")</f>
        <v/>
      </c>
      <c r="AQ307" s="145" t="str">
        <f>IFERROR(TRUNC(VLOOKUP($E307,'Container Panel'!$B$41:$Z$100,$D307,0)/(VLOOKUP(AQ$276,UI!$A$12:$O$51,VLOOKUP(AQ$277,$B$276:$C$278,2,0),0)/1000)),"")</f>
        <v/>
      </c>
      <c r="AR307" s="145" t="str">
        <f>IFERROR(TRUNC(VLOOKUP($E307,'Container Panel'!$B$41:$Z$100,$D307,0)/(VLOOKUP(AR$276,UI!$A$12:$O$51,VLOOKUP(AR$277,$B$276:$C$278,2,0),0)/1000)),"")</f>
        <v/>
      </c>
      <c r="AS307" s="145" t="str">
        <f>IFERROR(TRUNC(VLOOKUP($E307,'Container Panel'!$B$41:$Z$100,$D307,0)/(VLOOKUP(AS$276,UI!$A$12:$O$51,VLOOKUP(AS$277,$B$276:$C$278,2,0),0)/1000)),"")</f>
        <v/>
      </c>
      <c r="AT307" s="145" t="str">
        <f>IFERROR(TRUNC(VLOOKUP($E307,'Container Panel'!$B$41:$Z$100,$D307,0)/(VLOOKUP(AT$276,UI!$A$12:$O$51,VLOOKUP(AT$277,$B$276:$C$278,2,0),0)/1000)),"")</f>
        <v/>
      </c>
      <c r="AU307" s="145" t="str">
        <f>IFERROR(TRUNC(VLOOKUP($E307,'Container Panel'!$B$41:$Z$100,$D307,0)/(VLOOKUP(AU$276,UI!$A$12:$O$51,VLOOKUP(AU$277,$B$276:$C$278,2,0),0)/1000)),"")</f>
        <v/>
      </c>
      <c r="AV307" s="145" t="str">
        <f>IFERROR(TRUNC(VLOOKUP($E307,'Container Panel'!$B$41:$Z$100,$D307,0)/(VLOOKUP(AV$276,UI!$A$12:$O$51,VLOOKUP(AV$277,$B$276:$C$278,2,0),0)/1000)),"")</f>
        <v/>
      </c>
      <c r="AW307" s="145" t="str">
        <f>IFERROR(TRUNC(VLOOKUP($E307,'Container Panel'!$B$41:$Z$100,$D307,0)/(VLOOKUP(AW$276,UI!$A$12:$O$51,VLOOKUP(AW$277,$B$276:$C$278,2,0),0)/1000)),"")</f>
        <v/>
      </c>
      <c r="AX307" s="145" t="str">
        <f>IFERROR(TRUNC(VLOOKUP($E307,'Container Panel'!$B$41:$Z$100,$D307,0)/(VLOOKUP(AX$276,UI!$A$12:$O$51,VLOOKUP(AX$277,$B$276:$C$278,2,0),0)/1000)),"")</f>
        <v/>
      </c>
      <c r="AY307" s="145" t="str">
        <f>IFERROR(TRUNC(VLOOKUP($E307,'Container Panel'!$B$41:$Z$100,$D307,0)/(VLOOKUP(AY$276,UI!$A$12:$O$51,VLOOKUP(AY$277,$B$276:$C$278,2,0),0)/1000)),"")</f>
        <v/>
      </c>
      <c r="AZ307" s="145" t="str">
        <f>IFERROR(TRUNC(VLOOKUP($E307,'Container Panel'!$B$41:$Z$100,$D307,0)/(VLOOKUP(AZ$276,UI!$A$12:$O$51,VLOOKUP(AZ$277,$B$276:$C$278,2,0),0)/1000)),"")</f>
        <v/>
      </c>
      <c r="BA307" s="145" t="str">
        <f>IFERROR(TRUNC(VLOOKUP($E307,'Container Panel'!$B$41:$Z$100,$D307,0)/(VLOOKUP(BA$276,UI!$A$12:$O$51,VLOOKUP(BA$277,$B$276:$C$278,2,0),0)/1000)),"")</f>
        <v/>
      </c>
      <c r="BB307" s="145" t="str">
        <f>IFERROR(TRUNC(VLOOKUP($E307,'Container Panel'!$B$41:$Z$100,$D307,0)/(VLOOKUP(BB$276,UI!$A$12:$O$51,VLOOKUP(BB$277,$B$276:$C$278,2,0),0)/1000)),"")</f>
        <v/>
      </c>
      <c r="BC307" s="145" t="str">
        <f>IFERROR(TRUNC(VLOOKUP($E307,'Container Panel'!$B$41:$Z$100,$D307,0)/(VLOOKUP(BC$276,UI!$A$12:$O$51,VLOOKUP(BC$277,$B$276:$C$278,2,0),0)/1000)),"")</f>
        <v/>
      </c>
      <c r="BD307" s="145" t="str">
        <f>IFERROR(TRUNC(VLOOKUP($E307,'Container Panel'!$B$41:$Z$100,$D307,0)/(VLOOKUP(BD$276,UI!$A$12:$O$51,VLOOKUP(BD$277,$B$276:$C$278,2,0),0)/1000)),"")</f>
        <v/>
      </c>
      <c r="BE307" s="145" t="str">
        <f>IFERROR(TRUNC(VLOOKUP($E307,'Container Panel'!$B$41:$Z$100,$D307,0)/(VLOOKUP(BE$276,UI!$A$12:$O$51,VLOOKUP(BE$277,$B$276:$C$278,2,0),0)/1000)),"")</f>
        <v/>
      </c>
      <c r="BF307" s="145" t="str">
        <f>IFERROR(TRUNC(VLOOKUP($E307,'Container Panel'!$B$41:$Z$100,$D307,0)/(VLOOKUP(BF$276,UI!$A$12:$O$51,VLOOKUP(BF$277,$B$276:$C$278,2,0),0)/1000)),"")</f>
        <v/>
      </c>
      <c r="BG307" s="145" t="str">
        <f>IFERROR(TRUNC(VLOOKUP($E307,'Container Panel'!$B$41:$Z$100,$D307,0)/(VLOOKUP(BG$276,UI!$A$12:$O$51,VLOOKUP(BG$277,$B$276:$C$278,2,0),0)/1000)),"")</f>
        <v/>
      </c>
      <c r="BH307" s="145" t="str">
        <f>IFERROR(TRUNC(VLOOKUP($E307,'Container Panel'!$B$41:$Z$100,$D307,0)/(VLOOKUP(BH$276,UI!$A$12:$O$51,VLOOKUP(BH$277,$B$276:$C$278,2,0),0)/1000)),"")</f>
        <v/>
      </c>
      <c r="BI307" s="145" t="str">
        <f>IFERROR(TRUNC(VLOOKUP($E307,'Container Panel'!$B$41:$Z$100,$D307,0)/(VLOOKUP(BI$276,UI!$A$12:$O$51,VLOOKUP(BI$277,$B$276:$C$278,2,0),0)/1000)),"")</f>
        <v/>
      </c>
      <c r="BJ307" s="145" t="str">
        <f>IFERROR(TRUNC(VLOOKUP($E307,'Container Panel'!$B$41:$Z$100,$D307,0)/(VLOOKUP(BJ$276,UI!$A$12:$O$51,VLOOKUP(BJ$277,$B$276:$C$278,2,0),0)/1000)),"")</f>
        <v/>
      </c>
      <c r="BK307" s="145" t="str">
        <f>IFERROR(TRUNC(VLOOKUP($E307,'Container Panel'!$B$41:$Z$100,$D307,0)/(VLOOKUP(BK$276,UI!$A$12:$O$51,VLOOKUP(BK$277,$B$276:$C$278,2,0),0)/1000)),"")</f>
        <v/>
      </c>
      <c r="BL307" s="145" t="str">
        <f>IFERROR(TRUNC(VLOOKUP($E307,'Container Panel'!$B$41:$Z$100,$D307,0)/(VLOOKUP(BL$276,UI!$A$12:$O$51,VLOOKUP(BL$277,$B$276:$C$278,2,0),0)/1000)),"")</f>
        <v/>
      </c>
      <c r="BM307" s="145" t="str">
        <f>IFERROR(TRUNC(VLOOKUP($E307,'Container Panel'!$B$41:$Z$100,$D307,0)/(VLOOKUP(BM$276,UI!$A$12:$O$51,VLOOKUP(BM$277,$B$276:$C$278,2,0),0)/1000)),"")</f>
        <v/>
      </c>
      <c r="BN307" s="145" t="str">
        <f>IFERROR(TRUNC(VLOOKUP($E307,'Container Panel'!$B$41:$Z$100,$D307,0)/(VLOOKUP(BN$276,UI!$A$12:$O$51,VLOOKUP(BN$277,$B$276:$C$278,2,0),0)/1000)),"")</f>
        <v/>
      </c>
      <c r="BO307" s="145" t="str">
        <f>IFERROR(TRUNC(VLOOKUP($E307,'Container Panel'!$B$41:$Z$100,$D307,0)/(VLOOKUP(BO$276,UI!$A$12:$O$51,VLOOKUP(BO$277,$B$276:$C$278,2,0),0)/1000)),"")</f>
        <v/>
      </c>
      <c r="BP307" s="145" t="str">
        <f>IFERROR(TRUNC(VLOOKUP($E307,'Container Panel'!$B$41:$Z$100,$D307,0)/(VLOOKUP(BP$276,UI!$A$12:$O$51,VLOOKUP(BP$277,$B$276:$C$278,2,0),0)/1000)),"")</f>
        <v/>
      </c>
      <c r="BQ307" s="145" t="str">
        <f>IFERROR(TRUNC(VLOOKUP($E307,'Container Panel'!$B$41:$Z$100,$D307,0)/(VLOOKUP(BQ$276,UI!$A$12:$O$51,VLOOKUP(BQ$277,$B$276:$C$278,2,0),0)/1000)),"")</f>
        <v/>
      </c>
      <c r="BR307" s="145" t="str">
        <f>IFERROR(TRUNC(VLOOKUP($E307,'Container Panel'!$B$41:$Z$100,$D307,0)/(VLOOKUP(BR$276,UI!$A$12:$O$51,VLOOKUP(BR$277,$B$276:$C$278,2,0),0)/1000)),"")</f>
        <v/>
      </c>
      <c r="BS307" s="145" t="str">
        <f>IFERROR(TRUNC(VLOOKUP($E307,'Container Panel'!$B$41:$Z$100,$D307,0)/(VLOOKUP(BS$276,UI!$A$12:$O$51,VLOOKUP(BS$277,$B$276:$C$278,2,0),0)/1000)),"")</f>
        <v/>
      </c>
      <c r="BT307" s="145" t="str">
        <f>IFERROR(TRUNC(VLOOKUP($E307,'Container Panel'!$B$41:$Z$100,$D307,0)/(VLOOKUP(BT$276,UI!$A$12:$O$51,VLOOKUP(BT$277,$B$276:$C$278,2,0),0)/1000)),"")</f>
        <v/>
      </c>
      <c r="BU307" s="145" t="str">
        <f>IFERROR(TRUNC(VLOOKUP($E307,'Container Panel'!$B$41:$Z$100,$D307,0)/(VLOOKUP(BU$276,UI!$A$12:$O$51,VLOOKUP(BU$277,$B$276:$C$278,2,0),0)/1000)),"")</f>
        <v/>
      </c>
      <c r="BV307" s="145" t="str">
        <f>IFERROR(TRUNC(VLOOKUP($E307,'Container Panel'!$B$41:$Z$100,$D307,0)/(VLOOKUP(BV$276,UI!$A$12:$O$51,VLOOKUP(BV$277,$B$276:$C$278,2,0),0)/1000)),"")</f>
        <v/>
      </c>
      <c r="BW307" s="145" t="str">
        <f>IFERROR(TRUNC(VLOOKUP($E307,'Container Panel'!$B$41:$Z$100,$D307,0)/(VLOOKUP(BW$276,UI!$A$12:$O$51,VLOOKUP(BW$277,$B$276:$C$278,2,0),0)/1000)),"")</f>
        <v/>
      </c>
      <c r="BX307" s="145" t="str">
        <f>IFERROR(TRUNC(VLOOKUP($E307,'Container Panel'!$B$41:$Z$100,$D307,0)/(VLOOKUP(BX$276,UI!$A$12:$O$51,VLOOKUP(BX$277,$B$276:$C$278,2,0),0)/1000)),"")</f>
        <v/>
      </c>
      <c r="BY307" s="145" t="str">
        <f>IFERROR(TRUNC(VLOOKUP($E307,'Container Panel'!$B$41:$Z$100,$D307,0)/(VLOOKUP(BY$276,UI!$A$12:$O$51,VLOOKUP(BY$277,$B$276:$C$278,2,0),0)/1000)),"")</f>
        <v/>
      </c>
      <c r="BZ307" s="145" t="str">
        <f>IFERROR(TRUNC(VLOOKUP($E307,'Container Panel'!$B$41:$Z$100,$D307,0)/(VLOOKUP(BZ$276,UI!$A$12:$O$51,VLOOKUP(BZ$277,$B$276:$C$278,2,0),0)/1000)),"")</f>
        <v/>
      </c>
      <c r="CA307" s="145" t="str">
        <f>IFERROR(TRUNC(VLOOKUP($E307,'Container Panel'!$B$41:$Z$100,$D307,0)/(VLOOKUP(CA$276,UI!$A$12:$O$51,VLOOKUP(CA$277,$B$276:$C$278,2,0),0)/1000)),"")</f>
        <v/>
      </c>
      <c r="CB307" s="145" t="str">
        <f>IFERROR(TRUNC(VLOOKUP($E307,'Container Panel'!$B$41:$Z$100,$D307,0)/(VLOOKUP(CB$276,UI!$A$12:$O$51,VLOOKUP(CB$277,$B$276:$C$278,2,0),0)/1000)),"")</f>
        <v/>
      </c>
      <c r="CC307" s="145" t="str">
        <f>IFERROR(TRUNC(VLOOKUP($E307,'Container Panel'!$B$41:$Z$100,$D307,0)/(VLOOKUP(CC$276,UI!$A$12:$O$51,VLOOKUP(CC$277,$B$276:$C$278,2,0),0)/1000)),"")</f>
        <v/>
      </c>
      <c r="CD307" s="145" t="str">
        <f>IFERROR(TRUNC(VLOOKUP($E307,'Container Panel'!$B$41:$Z$100,$D307,0)/(VLOOKUP(CD$276,UI!$A$12:$O$51,VLOOKUP(CD$277,$B$276:$C$278,2,0),0)/1000)),"")</f>
        <v/>
      </c>
      <c r="CE307" s="145" t="str">
        <f>IFERROR(TRUNC(VLOOKUP($E307,'Container Panel'!$B$41:$Z$100,$D307,0)/(VLOOKUP(CE$276,UI!$A$12:$O$51,VLOOKUP(CE$277,$B$276:$C$278,2,0),0)/1000)),"")</f>
        <v/>
      </c>
      <c r="CF307" s="145" t="str">
        <f>IFERROR(TRUNC(VLOOKUP($E307,'Container Panel'!$B$41:$Z$100,$D307,0)/(VLOOKUP(CF$276,UI!$A$12:$O$51,VLOOKUP(CF$277,$B$276:$C$278,2,0),0)/1000)),"")</f>
        <v/>
      </c>
      <c r="CG307" s="145" t="str">
        <f>IFERROR(TRUNC(VLOOKUP($E307,'Container Panel'!$B$41:$Z$100,$D307,0)/(VLOOKUP(CG$276,UI!$A$12:$O$51,VLOOKUP(CG$277,$B$276:$C$278,2,0),0)/1000)),"")</f>
        <v/>
      </c>
      <c r="CH307" s="145" t="str">
        <f>IFERROR(TRUNC(VLOOKUP($E307,'Container Panel'!$B$41:$Z$100,$D307,0)/(VLOOKUP(CH$276,UI!$A$12:$O$51,VLOOKUP(CH$277,$B$276:$C$278,2,0),0)/1000)),"")</f>
        <v/>
      </c>
      <c r="CI307" s="145" t="str">
        <f>IFERROR(TRUNC(VLOOKUP($E307,'Container Panel'!$B$41:$Z$100,$D307,0)/(VLOOKUP(CI$276,UI!$A$12:$O$51,VLOOKUP(CI$277,$B$276:$C$278,2,0),0)/1000)),"")</f>
        <v/>
      </c>
      <c r="CJ307" s="145" t="str">
        <f>IFERROR(TRUNC(VLOOKUP($E307,'Container Panel'!$B$41:$Z$100,$D307,0)/(VLOOKUP(CJ$276,UI!$A$12:$O$51,VLOOKUP(CJ$277,$B$276:$C$278,2,0),0)/1000)),"")</f>
        <v/>
      </c>
      <c r="CK307" s="145" t="str">
        <f>IFERROR(TRUNC(VLOOKUP($E307,'Container Panel'!$B$41:$Z$100,$D307,0)/(VLOOKUP(CK$276,UI!$A$12:$O$51,VLOOKUP(CK$277,$B$276:$C$278,2,0),0)/1000)),"")</f>
        <v/>
      </c>
      <c r="CL307" s="145" t="str">
        <f>IFERROR(TRUNC(VLOOKUP($E307,'Container Panel'!$B$41:$Z$100,$D307,0)/(VLOOKUP(CL$276,UI!$A$12:$O$51,VLOOKUP(CL$277,$B$276:$C$278,2,0),0)/1000)),"")</f>
        <v/>
      </c>
      <c r="CM307" s="145" t="str">
        <f>IFERROR(TRUNC(VLOOKUP($E307,'Container Panel'!$B$41:$Z$100,$D307,0)/(VLOOKUP(CM$276,UI!$A$12:$O$51,VLOOKUP(CM$277,$B$276:$C$278,2,0),0)/1000)),"")</f>
        <v/>
      </c>
      <c r="CN307" s="145" t="str">
        <f>IFERROR(TRUNC(VLOOKUP($E307,'Container Panel'!$B$41:$Z$100,$D307,0)/(VLOOKUP(CN$276,UI!$A$12:$O$51,VLOOKUP(CN$277,$B$276:$C$278,2,0),0)/1000)),"")</f>
        <v/>
      </c>
      <c r="CO307" s="145" t="str">
        <f>IFERROR(TRUNC(VLOOKUP($E307,'Container Panel'!$B$41:$Z$100,$D307,0)/(VLOOKUP(CO$276,UI!$A$12:$O$51,VLOOKUP(CO$277,$B$276:$C$278,2,0),0)/1000)),"")</f>
        <v/>
      </c>
      <c r="CP307" s="145" t="str">
        <f>IFERROR(TRUNC(VLOOKUP($E307,'Container Panel'!$B$41:$Z$100,$D307,0)/(VLOOKUP(CP$276,UI!$A$12:$O$51,VLOOKUP(CP$277,$B$276:$C$278,2,0),0)/1000)),"")</f>
        <v/>
      </c>
      <c r="CQ307" s="145" t="str">
        <f>IFERROR(TRUNC(VLOOKUP($E307,'Container Panel'!$B$41:$Z$100,$D307,0)/(VLOOKUP(CQ$276,UI!$A$12:$O$51,VLOOKUP(CQ$277,$B$276:$C$278,2,0),0)/1000)),"")</f>
        <v/>
      </c>
      <c r="CR307" s="145" t="str">
        <f>IFERROR(TRUNC(VLOOKUP($E307,'Container Panel'!$B$41:$Z$100,$D307,0)/(VLOOKUP(CR$276,UI!$A$12:$O$51,VLOOKUP(CR$277,$B$276:$C$278,2,0),0)/1000)),"")</f>
        <v/>
      </c>
      <c r="CS307" s="145" t="str">
        <f>IFERROR(TRUNC(VLOOKUP($E307,'Container Panel'!$B$41:$Z$100,$D307,0)/(VLOOKUP(CS$276,UI!$A$12:$O$51,VLOOKUP(CS$277,$B$276:$C$278,2,0),0)/1000)),"")</f>
        <v/>
      </c>
      <c r="CT307" s="145" t="str">
        <f>IFERROR(TRUNC(VLOOKUP($E307,'Container Panel'!$B$41:$Z$100,$D307,0)/(VLOOKUP(CT$276,UI!$A$12:$O$51,VLOOKUP(CT$277,$B$276:$C$278,2,0),0)/1000)),"")</f>
        <v/>
      </c>
      <c r="CU307" s="145" t="str">
        <f>IFERROR(TRUNC(VLOOKUP($E307,'Container Panel'!$B$41:$Z$100,$D307,0)/(VLOOKUP(CU$276,UI!$A$12:$O$51,VLOOKUP(CU$277,$B$276:$C$278,2,0),0)/1000)),"")</f>
        <v/>
      </c>
      <c r="CV307" s="145" t="str">
        <f>IFERROR(TRUNC(VLOOKUP($E307,'Container Panel'!$B$41:$Z$100,$D307,0)/(VLOOKUP(CV$276,UI!$A$12:$O$51,VLOOKUP(CV$277,$B$276:$C$278,2,0),0)/1000)),"")</f>
        <v/>
      </c>
      <c r="CW307" s="145" t="str">
        <f>IFERROR(TRUNC(VLOOKUP($E307,'Container Panel'!$B$41:$Z$100,$D307,0)/(VLOOKUP(CW$276,UI!$A$12:$O$51,VLOOKUP(CW$277,$B$276:$C$278,2,0),0)/1000)),"")</f>
        <v/>
      </c>
      <c r="CX307" s="145" t="str">
        <f>IFERROR(TRUNC(VLOOKUP($E307,'Container Panel'!$B$41:$Z$100,$D307,0)/(VLOOKUP(CX$276,UI!$A$12:$O$51,VLOOKUP(CX$277,$B$276:$C$278,2,0),0)/1000)),"")</f>
        <v/>
      </c>
      <c r="CY307" s="145" t="str">
        <f>IFERROR(TRUNC(VLOOKUP($E307,'Container Panel'!$B$41:$Z$100,$D307,0)/(VLOOKUP(CY$276,UI!$A$12:$O$51,VLOOKUP(CY$277,$B$276:$C$278,2,0),0)/1000)),"")</f>
        <v/>
      </c>
      <c r="CZ307" s="145" t="str">
        <f>IFERROR(TRUNC(VLOOKUP($E307,'Container Panel'!$B$41:$Z$100,$D307,0)/(VLOOKUP(CZ$276,UI!$A$12:$O$51,VLOOKUP(CZ$277,$B$276:$C$278,2,0),0)/1000)),"")</f>
        <v/>
      </c>
      <c r="DA307" s="145" t="str">
        <f>IFERROR(TRUNC(VLOOKUP($E307,'Container Panel'!$B$41:$Z$100,$D307,0)/(VLOOKUP(DA$276,UI!$A$12:$O$51,VLOOKUP(DA$277,$B$276:$C$278,2,0),0)/1000)),"")</f>
        <v/>
      </c>
      <c r="DB307" s="145" t="str">
        <f>IFERROR(TRUNC(VLOOKUP($E307,'Container Panel'!$B$41:$Z$100,$D307,0)/(VLOOKUP(DB$276,UI!$A$12:$O$51,VLOOKUP(DB$277,$B$276:$C$278,2,0),0)/1000)),"")</f>
        <v/>
      </c>
      <c r="DC307" s="145" t="str">
        <f>IFERROR(TRUNC(VLOOKUP($E307,'Container Panel'!$B$41:$Z$100,$D307,0)/(VLOOKUP(DC$276,UI!$A$12:$O$51,VLOOKUP(DC$277,$B$276:$C$278,2,0),0)/1000)),"")</f>
        <v/>
      </c>
      <c r="DD307" s="145" t="str">
        <f>IFERROR(TRUNC(VLOOKUP($E307,'Container Panel'!$B$41:$Z$100,$D307,0)/(VLOOKUP(DD$276,UI!$A$12:$O$51,VLOOKUP(DD$277,$B$276:$C$278,2,0),0)/1000)),"")</f>
        <v/>
      </c>
      <c r="DE307" s="145" t="str">
        <f>IFERROR(TRUNC(VLOOKUP($E307,'Container Panel'!$B$41:$Z$100,$D307,0)/(VLOOKUP(DE$276,UI!$A$12:$O$51,VLOOKUP(DE$277,$B$276:$C$278,2,0),0)/1000)),"")</f>
        <v/>
      </c>
      <c r="DF307" s="145" t="str">
        <f>IFERROR(TRUNC(VLOOKUP($E307,'Container Panel'!$B$41:$Z$100,$D307,0)/(VLOOKUP(DF$276,UI!$A$12:$O$51,VLOOKUP(DF$277,$B$276:$C$278,2,0),0)/1000)),"")</f>
        <v/>
      </c>
      <c r="DG307" s="145" t="str">
        <f>IFERROR(TRUNC(VLOOKUP($E307,'Container Panel'!$B$41:$Z$100,$D307,0)/(VLOOKUP(DG$276,UI!$A$12:$O$51,VLOOKUP(DG$277,$B$276:$C$278,2,0),0)/1000)),"")</f>
        <v/>
      </c>
      <c r="DH307" s="145" t="str">
        <f>IFERROR(TRUNC(VLOOKUP($E307,'Container Panel'!$B$41:$Z$100,$D307,0)/(VLOOKUP(DH$276,UI!$A$12:$O$51,VLOOKUP(DH$277,$B$276:$C$278,2,0),0)/1000)),"")</f>
        <v/>
      </c>
      <c r="DI307" s="145" t="str">
        <f>IFERROR(TRUNC(VLOOKUP($E307,'Container Panel'!$B$41:$Z$100,$D307,0)/(VLOOKUP(DI$276,UI!$A$12:$O$51,VLOOKUP(DI$277,$B$276:$C$278,2,0),0)/1000)),"")</f>
        <v/>
      </c>
      <c r="DJ307" s="145" t="str">
        <f>IFERROR(TRUNC(VLOOKUP($E307,'Container Panel'!$B$41:$Z$100,$D307,0)/(VLOOKUP(DJ$276,UI!$A$12:$O$51,VLOOKUP(DJ$277,$B$276:$C$278,2,0),0)/1000)),"")</f>
        <v/>
      </c>
      <c r="DK307" s="145" t="str">
        <f>IFERROR(TRUNC(VLOOKUP($E307,'Container Panel'!$B$41:$Z$100,$D307,0)/(VLOOKUP(DK$276,UI!$A$12:$O$51,VLOOKUP(DK$277,$B$276:$C$278,2,0),0)/1000)),"")</f>
        <v/>
      </c>
      <c r="DL307" s="145" t="str">
        <f>IFERROR(TRUNC(VLOOKUP($E307,'Container Panel'!$B$41:$Z$100,$D307,0)/(VLOOKUP(DL$276,UI!$A$12:$O$51,VLOOKUP(DL$277,$B$276:$C$278,2,0),0)/1000)),"")</f>
        <v/>
      </c>
      <c r="DM307" s="145" t="str">
        <f>IFERROR(TRUNC(VLOOKUP($E307,'Container Panel'!$B$41:$Z$100,$D307,0)/(VLOOKUP(DM$276,UI!$A$12:$O$51,VLOOKUP(DM$277,$B$276:$C$278,2,0),0)/1000)),"")</f>
        <v/>
      </c>
      <c r="DN307" s="145" t="str">
        <f>IFERROR(TRUNC(VLOOKUP($E307,'Container Panel'!$B$41:$Z$100,$D307,0)/(VLOOKUP(DN$276,UI!$A$12:$O$51,VLOOKUP(DN$277,$B$276:$C$278,2,0),0)/1000)),"")</f>
        <v/>
      </c>
      <c r="DO307" s="145" t="str">
        <f>IFERROR(TRUNC(VLOOKUP($E307,'Container Panel'!$B$41:$Z$100,$D307,0)/(VLOOKUP(DO$276,UI!$A$12:$O$51,VLOOKUP(DO$277,$B$276:$C$278,2,0),0)/1000)),"")</f>
        <v/>
      </c>
      <c r="DP307" s="145" t="str">
        <f>IFERROR(TRUNC(VLOOKUP($E307,'Container Panel'!$B$41:$Z$100,$D307,0)/(VLOOKUP(DP$276,UI!$A$12:$O$51,VLOOKUP(DP$277,$B$276:$C$278,2,0),0)/1000)),"")</f>
        <v/>
      </c>
      <c r="DQ307" s="145" t="str">
        <f>IFERROR(TRUNC(VLOOKUP($E307,'Container Panel'!$B$41:$Z$100,$D307,0)/(VLOOKUP(DQ$276,UI!$A$12:$O$51,VLOOKUP(DQ$277,$B$276:$C$278,2,0),0)/1000)),"")</f>
        <v/>
      </c>
      <c r="DR307" s="145" t="str">
        <f>IFERROR(TRUNC(VLOOKUP($E307,'Container Panel'!$B$41:$Z$100,$D307,0)/(VLOOKUP(DR$276,UI!$A$12:$O$51,VLOOKUP(DR$277,$B$276:$C$278,2,0),0)/1000)),"")</f>
        <v/>
      </c>
      <c r="DS307" s="145" t="str">
        <f>IFERROR(TRUNC(VLOOKUP($E307,'Container Panel'!$B$41:$Z$100,$D307,0)/(VLOOKUP(DS$276,UI!$A$12:$O$51,VLOOKUP(DS$277,$B$276:$C$278,2,0),0)/1000)),"")</f>
        <v/>
      </c>
      <c r="DT307" s="145" t="str">
        <f>IFERROR(TRUNC(VLOOKUP($E307,'Container Panel'!$B$41:$Z$100,$D307,0)/(VLOOKUP(DT$276,UI!$A$12:$O$51,VLOOKUP(DT$277,$B$276:$C$278,2,0),0)/1000)),"")</f>
        <v/>
      </c>
      <c r="DU307" s="145" t="str">
        <f>IFERROR(TRUNC(VLOOKUP($E307,'Container Panel'!$B$41:$Z$100,$D307,0)/(VLOOKUP(DU$276,UI!$A$12:$O$51,VLOOKUP(DU$277,$B$276:$C$278,2,0),0)/1000)),"")</f>
        <v/>
      </c>
      <c r="DV307" s="145" t="str">
        <f>IFERROR(TRUNC(VLOOKUP($E307,'Container Panel'!$B$41:$Z$100,$D307,0)/(VLOOKUP(DV$276,UI!$A$12:$O$51,VLOOKUP(DV$277,$B$276:$C$278,2,0),0)/1000)),"")</f>
        <v/>
      </c>
      <c r="DW307" s="145" t="str">
        <f>IFERROR(TRUNC(VLOOKUP($E307,'Container Panel'!$B$41:$Z$100,$D307,0)/(VLOOKUP(DW$276,UI!$A$12:$O$51,VLOOKUP(DW$277,$B$276:$C$278,2,0),0)/1000)),"")</f>
        <v/>
      </c>
      <c r="DX307" s="145" t="str">
        <f>IFERROR(TRUNC(VLOOKUP($E307,'Container Panel'!$B$41:$Z$100,$D307,0)/(VLOOKUP(DX$276,UI!$A$12:$O$51,VLOOKUP(DX$277,$B$276:$C$278,2,0),0)/1000)),"")</f>
        <v/>
      </c>
      <c r="DY307" s="145" t="str">
        <f>IFERROR(TRUNC(VLOOKUP($E307,'Container Panel'!$B$41:$Z$100,$D307,0)/(VLOOKUP(DY$276,UI!$A$12:$O$51,VLOOKUP(DY$277,$B$276:$C$278,2,0),0)/1000)),"")</f>
        <v/>
      </c>
      <c r="DZ307" s="145" t="str">
        <f>IFERROR(TRUNC(VLOOKUP($E307,'Container Panel'!$B$41:$Z$100,$D307,0)/(VLOOKUP(DZ$276,UI!$A$12:$O$51,VLOOKUP(DZ$277,$B$276:$C$278,2,0),0)/1000)),"")</f>
        <v/>
      </c>
      <c r="EA307" s="145" t="str">
        <f>IFERROR(TRUNC(VLOOKUP($E307,'Container Panel'!$B$41:$Z$100,$D307,0)/(VLOOKUP(EA$276,UI!$A$12:$O$51,VLOOKUP(EA$277,$B$276:$C$278,2,0),0)/1000)),"")</f>
        <v/>
      </c>
      <c r="EB307" s="145" t="str">
        <f>IFERROR(TRUNC(VLOOKUP($E307,'Container Panel'!$B$41:$Z$100,$D307,0)/(VLOOKUP(EB$276,UI!$A$12:$O$51,VLOOKUP(EB$277,$B$276:$C$278,2,0),0)/1000)),"")</f>
        <v/>
      </c>
      <c r="EC307" s="145" t="str">
        <f>IFERROR(TRUNC(VLOOKUP($E307,'Container Panel'!$B$41:$Z$100,$D307,0)/(VLOOKUP(EC$276,UI!$A$12:$O$51,VLOOKUP(EC$277,$B$276:$C$278,2,0),0)/1000)),"")</f>
        <v/>
      </c>
      <c r="ED307" s="145" t="str">
        <f>IFERROR(TRUNC(VLOOKUP($E307,'Container Panel'!$B$41:$Z$100,$D307,0)/(VLOOKUP(ED$276,UI!$A$12:$O$51,VLOOKUP(ED$277,$B$276:$C$278,2,0),0)/1000)),"")</f>
        <v/>
      </c>
      <c r="EE307" s="145" t="str">
        <f>IFERROR(TRUNC(VLOOKUP($E307,'Container Panel'!$B$41:$Z$100,$D307,0)/(VLOOKUP(EE$276,UI!$A$12:$O$51,VLOOKUP(EE$277,$B$276:$C$278,2,0),0)/1000)),"")</f>
        <v/>
      </c>
      <c r="EF307" s="145" t="str">
        <f>IFERROR(TRUNC(VLOOKUP($E307,'Container Panel'!$B$41:$Z$100,$D307,0)/(VLOOKUP(EF$276,UI!$A$12:$O$51,VLOOKUP(EF$277,$B$276:$C$278,2,0),0)/1000)),"")</f>
        <v/>
      </c>
      <c r="EG307" s="145" t="str">
        <f>IFERROR(TRUNC(VLOOKUP($E307,'Container Panel'!$B$41:$Z$100,$D307,0)/(VLOOKUP(EG$276,UI!$A$12:$O$51,VLOOKUP(EG$277,$B$276:$C$278,2,0),0)/1000)),"")</f>
        <v/>
      </c>
      <c r="EH307" s="145" t="str">
        <f>IFERROR(TRUNC(VLOOKUP($E307,'Container Panel'!$B$41:$Z$100,$D307,0)/(VLOOKUP(EH$276,UI!$A$12:$O$51,VLOOKUP(EH$277,$B$276:$C$278,2,0),0)/1000)),"")</f>
        <v/>
      </c>
      <c r="EI307" s="145" t="str">
        <f>IFERROR(TRUNC(VLOOKUP($E307,'Container Panel'!$B$41:$Z$100,$D307,0)/(VLOOKUP(EI$276,UI!$A$12:$O$51,VLOOKUP(EI$277,$B$276:$C$278,2,0),0)/1000)),"")</f>
        <v/>
      </c>
      <c r="EJ307" s="145" t="str">
        <f>IFERROR(TRUNC(VLOOKUP($E307,'Container Panel'!$B$41:$Z$100,$D307,0)/(VLOOKUP(EJ$276,UI!$A$12:$O$51,VLOOKUP(EJ$277,$B$276:$C$278,2,0),0)/1000)),"")</f>
        <v/>
      </c>
      <c r="EK307" s="145" t="str">
        <f>IFERROR(TRUNC(VLOOKUP($E307,'Container Panel'!$B$41:$Z$100,$D307,0)/(VLOOKUP(EK$276,UI!$A$12:$O$51,VLOOKUP(EK$277,$B$276:$C$278,2,0),0)/1000)),"")</f>
        <v/>
      </c>
      <c r="EL307" s="145" t="str">
        <f>IFERROR(TRUNC(VLOOKUP($E307,'Container Panel'!$B$41:$Z$100,$D307,0)/(VLOOKUP(EL$276,UI!$A$12:$O$51,VLOOKUP(EL$277,$B$276:$C$278,2,0),0)/1000)),"")</f>
        <v/>
      </c>
      <c r="EM307" s="145" t="str">
        <f>IFERROR(TRUNC(VLOOKUP($E307,'Container Panel'!$B$41:$Z$100,$D307,0)/(VLOOKUP(EM$276,UI!$A$12:$O$51,VLOOKUP(EM$277,$B$276:$C$278,2,0),0)/1000)),"")</f>
        <v/>
      </c>
      <c r="EN307" s="145" t="str">
        <f>IFERROR(TRUNC(VLOOKUP($E307,'Container Panel'!$B$41:$Z$100,$D307,0)/(VLOOKUP(EN$276,UI!$A$12:$O$51,VLOOKUP(EN$277,$B$276:$C$278,2,0),0)/1000)),"")</f>
        <v/>
      </c>
      <c r="EO307" s="145" t="str">
        <f>IFERROR(TRUNC(VLOOKUP($E307,'Container Panel'!$B$41:$Z$100,$D307,0)/(VLOOKUP(EO$276,UI!$A$12:$O$51,VLOOKUP(EO$277,$B$276:$C$278,2,0),0)/1000)),"")</f>
        <v/>
      </c>
      <c r="EP307" s="145" t="str">
        <f>IFERROR(TRUNC(VLOOKUP($E307,'Container Panel'!$B$41:$Z$100,$D307,0)/(VLOOKUP(EP$276,UI!$A$12:$O$51,VLOOKUP(EP$277,$B$276:$C$278,2,0),0)/1000)),"")</f>
        <v/>
      </c>
      <c r="EQ307" s="145" t="str">
        <f>IFERROR(TRUNC(VLOOKUP($E307,'Container Panel'!$B$41:$Z$100,$D307,0)/(VLOOKUP(EQ$276,UI!$A$12:$O$51,VLOOKUP(EQ$277,$B$276:$C$278,2,0),0)/1000)),"")</f>
        <v/>
      </c>
      <c r="ER307" s="145" t="str">
        <f>IFERROR(TRUNC(VLOOKUP($E307,'Container Panel'!$B$41:$Z$100,$D307,0)/(VLOOKUP(ER$276,UI!$A$12:$O$51,VLOOKUP(ER$277,$B$276:$C$278,2,0),0)/1000)),"")</f>
        <v/>
      </c>
      <c r="ES307" s="145" t="str">
        <f>IFERROR(TRUNC(VLOOKUP($E307,'Container Panel'!$B$41:$Z$100,$D307,0)/(VLOOKUP(ES$276,UI!$A$12:$O$51,VLOOKUP(ES$277,$B$276:$C$278,2,0),0)/1000)),"")</f>
        <v/>
      </c>
      <c r="ET307" s="145" t="str">
        <f>IFERROR(TRUNC(VLOOKUP($E307,'Container Panel'!$B$41:$Z$100,$D307,0)/(VLOOKUP(ET$276,UI!$A$12:$O$51,VLOOKUP(ET$277,$B$276:$C$278,2,0),0)/1000)),"")</f>
        <v/>
      </c>
      <c r="EU307" s="145" t="str">
        <f>IFERROR(TRUNC(VLOOKUP($E307,'Container Panel'!$B$41:$Z$100,$D307,0)/(VLOOKUP(EU$276,UI!$A$12:$O$51,VLOOKUP(EU$277,$B$276:$C$278,2,0),0)/1000)),"")</f>
        <v/>
      </c>
      <c r="EV307" s="145" t="str">
        <f>IFERROR(TRUNC(VLOOKUP($E307,'Container Panel'!$B$41:$Z$100,$D307,0)/(VLOOKUP(EV$276,UI!$A$12:$O$51,VLOOKUP(EV$277,$B$276:$C$278,2,0),0)/1000)),"")</f>
        <v/>
      </c>
      <c r="EW307" s="145" t="str">
        <f>IFERROR(TRUNC(VLOOKUP($E307,'Container Panel'!$B$41:$Z$100,$D307,0)/(VLOOKUP(EW$276,UI!$A$12:$O$51,VLOOKUP(EW$277,$B$276:$C$278,2,0),0)/1000)),"")</f>
        <v/>
      </c>
      <c r="EX307" s="145" t="str">
        <f>IFERROR(TRUNC(VLOOKUP($E307,'Container Panel'!$B$41:$Z$100,$D307,0)/(VLOOKUP(EX$276,UI!$A$12:$O$51,VLOOKUP(EX$277,$B$276:$C$278,2,0),0)/1000)),"")</f>
        <v/>
      </c>
      <c r="EY307" s="145" t="str">
        <f>IFERROR(TRUNC(VLOOKUP($E307,'Container Panel'!$B$41:$Z$100,$D307,0)/(VLOOKUP(EY$276,UI!$A$12:$O$51,VLOOKUP(EY$277,$B$276:$C$278,2,0),0)/1000)),"")</f>
        <v/>
      </c>
      <c r="EZ307" s="145" t="str">
        <f>IFERROR(TRUNC(VLOOKUP($E307,'Container Panel'!$B$41:$Z$100,$D307,0)/(VLOOKUP(EZ$276,UI!$A$12:$O$51,VLOOKUP(EZ$277,$B$276:$C$278,2,0),0)/1000)),"")</f>
        <v/>
      </c>
      <c r="FA307" s="145" t="str">
        <f>IFERROR(TRUNC(VLOOKUP($E307,'Container Panel'!$B$41:$Z$100,$D307,0)/(VLOOKUP(FA$276,UI!$A$12:$O$51,VLOOKUP(FA$277,$B$276:$C$278,2,0),0)/1000)),"")</f>
        <v/>
      </c>
      <c r="FB307" s="145" t="str">
        <f>IFERROR(TRUNC(VLOOKUP($E307,'Container Panel'!$B$41:$Z$100,$D307,0)/(VLOOKUP(FB$276,UI!$A$12:$O$51,VLOOKUP(FB$277,$B$276:$C$278,2,0),0)/1000)),"")</f>
        <v/>
      </c>
      <c r="FC307" s="145" t="str">
        <f>IFERROR(TRUNC(VLOOKUP($E307,'Container Panel'!$B$41:$Z$100,$D307,0)/(VLOOKUP(FC$276,UI!$A$12:$O$51,VLOOKUP(FC$277,$B$276:$C$278,2,0),0)/1000)),"")</f>
        <v/>
      </c>
      <c r="FD307" s="145" t="str">
        <f>IFERROR(TRUNC(VLOOKUP($E307,'Container Panel'!$B$41:$Z$100,$D307,0)/(VLOOKUP(FD$276,UI!$A$12:$O$51,VLOOKUP(FD$277,$B$276:$C$278,2,0),0)/1000)),"")</f>
        <v/>
      </c>
      <c r="FE307" s="145" t="str">
        <f>IFERROR(TRUNC(VLOOKUP($E307,'Container Panel'!$B$41:$Z$100,$D307,0)/(VLOOKUP(FE$276,UI!$A$12:$O$51,VLOOKUP(FE$277,$B$276:$C$278,2,0),0)/1000)),"")</f>
        <v/>
      </c>
      <c r="FF307" s="145" t="str">
        <f>IFERROR(TRUNC(VLOOKUP($E307,'Container Panel'!$B$41:$Z$100,$D307,0)/(VLOOKUP(FF$276,UI!$A$12:$O$51,VLOOKUP(FF$277,$B$276:$C$278,2,0),0)/1000)),"")</f>
        <v/>
      </c>
      <c r="FG307" s="145" t="str">
        <f>IFERROR(TRUNC(VLOOKUP($E307,'Container Panel'!$B$41:$Z$100,$D307,0)/(VLOOKUP(FG$276,UI!$A$12:$O$51,VLOOKUP(FG$277,$B$276:$C$278,2,0),0)/1000)),"")</f>
        <v/>
      </c>
      <c r="FH307" s="145" t="str">
        <f>IFERROR(TRUNC(VLOOKUP($E307,'Container Panel'!$B$41:$Z$100,$D307,0)/(VLOOKUP(FH$276,UI!$A$12:$O$51,VLOOKUP(FH$277,$B$276:$C$278,2,0),0)/1000)),"")</f>
        <v/>
      </c>
      <c r="FI307" s="145" t="str">
        <f>IFERROR(TRUNC(VLOOKUP($E307,'Container Panel'!$B$41:$Z$100,$D307,0)/(VLOOKUP(FI$276,UI!$A$12:$O$51,VLOOKUP(FI$277,$B$276:$C$278,2,0),0)/1000)),"")</f>
        <v/>
      </c>
      <c r="FJ307" s="145" t="str">
        <f>IFERROR(TRUNC(VLOOKUP($E307,'Container Panel'!$B$41:$Z$100,$D307,0)/(VLOOKUP(FJ$276,UI!$A$12:$O$51,VLOOKUP(FJ$277,$B$276:$C$278,2,0),0)/1000)),"")</f>
        <v/>
      </c>
      <c r="FK307" s="145" t="str">
        <f>IFERROR(TRUNC(VLOOKUP($E307,'Container Panel'!$B$41:$Z$100,$D307,0)/(VLOOKUP(FK$276,UI!$A$12:$O$51,VLOOKUP(FK$277,$B$276:$C$278,2,0),0)/1000)),"")</f>
        <v/>
      </c>
      <c r="FL307" s="145" t="str">
        <f>IFERROR(TRUNC(VLOOKUP($E307,'Container Panel'!$B$41:$Z$100,$D307,0)/(VLOOKUP(FL$276,UI!$A$12:$O$51,VLOOKUP(FL$277,$B$276:$C$278,2,0),0)/1000)),"")</f>
        <v/>
      </c>
      <c r="FM307" s="145" t="str">
        <f>IFERROR(TRUNC(VLOOKUP($E307,'Container Panel'!$B$41:$Z$100,$D307,0)/(VLOOKUP(FM$276,UI!$A$12:$O$51,VLOOKUP(FM$277,$B$276:$C$278,2,0),0)/1000)),"")</f>
        <v/>
      </c>
      <c r="FN307" s="145" t="str">
        <f>IFERROR(TRUNC(VLOOKUP($E307,'Container Panel'!$B$41:$Z$100,$D307,0)/(VLOOKUP(FN$276,UI!$A$12:$O$51,VLOOKUP(FN$277,$B$276:$C$278,2,0),0)/1000)),"")</f>
        <v/>
      </c>
      <c r="FO307" s="145" t="str">
        <f>IFERROR(TRUNC(VLOOKUP($E307,'Container Panel'!$B$41:$Z$100,$D307,0)/(VLOOKUP(FO$276,UI!$A$12:$O$51,VLOOKUP(FO$277,$B$276:$C$278,2,0),0)/1000)),"")</f>
        <v/>
      </c>
      <c r="FP307" s="145" t="str">
        <f>IFERROR(TRUNC(VLOOKUP($E307,'Container Panel'!$B$41:$Z$100,$D307,0)/(VLOOKUP(FP$276,UI!$A$12:$O$51,VLOOKUP(FP$277,$B$276:$C$278,2,0),0)/1000)),"")</f>
        <v/>
      </c>
      <c r="FQ307" s="145" t="str">
        <f>IFERROR(TRUNC(VLOOKUP($E307,'Container Panel'!$B$41:$Z$100,$D307,0)/(VLOOKUP(FQ$276,UI!$A$12:$O$51,VLOOKUP(FQ$277,$B$276:$C$278,2,0),0)/1000)),"")</f>
        <v/>
      </c>
      <c r="FR307" s="145" t="str">
        <f>IFERROR(TRUNC(VLOOKUP($E307,'Container Panel'!$B$41:$Z$100,$D307,0)/(VLOOKUP(FR$276,UI!$A$12:$O$51,VLOOKUP(FR$277,$B$276:$C$278,2,0),0)/1000)),"")</f>
        <v/>
      </c>
      <c r="FS307" s="145" t="str">
        <f>IFERROR(TRUNC(VLOOKUP($E307,'Container Panel'!$B$41:$Z$100,$D307,0)/(VLOOKUP(FS$276,UI!$A$12:$O$51,VLOOKUP(FS$277,$B$276:$C$278,2,0),0)/1000)),"")</f>
        <v/>
      </c>
      <c r="FT307" s="145" t="str">
        <f>IFERROR(TRUNC(VLOOKUP($E307,'Container Panel'!$B$41:$Z$100,$D307,0)/(VLOOKUP(FT$276,UI!$A$12:$O$51,VLOOKUP(FT$277,$B$276:$C$278,2,0),0)/1000)),"")</f>
        <v/>
      </c>
      <c r="FU307" s="145" t="str">
        <f>IFERROR(TRUNC(VLOOKUP($E307,'Container Panel'!$B$41:$Z$100,$D307,0)/(VLOOKUP(FU$276,UI!$A$12:$O$51,VLOOKUP(FU$277,$B$276:$C$278,2,0),0)/1000)),"")</f>
        <v/>
      </c>
      <c r="FV307" s="145" t="str">
        <f>IFERROR(TRUNC(VLOOKUP($E307,'Container Panel'!$B$41:$Z$100,$D307,0)/(VLOOKUP(FV$276,UI!$A$12:$O$51,VLOOKUP(FV$277,$B$276:$C$278,2,0),0)/1000)),"")</f>
        <v/>
      </c>
      <c r="FW307" s="145" t="str">
        <f>IFERROR(TRUNC(VLOOKUP($E307,'Container Panel'!$B$41:$Z$100,$D307,0)/(VLOOKUP(FW$276,UI!$A$12:$O$51,VLOOKUP(FW$277,$B$276:$C$278,2,0),0)/1000)),"")</f>
        <v/>
      </c>
      <c r="FX307" s="145" t="str">
        <f>IFERROR(TRUNC(VLOOKUP($E307,'Container Panel'!$B$41:$Z$100,$D307,0)/(VLOOKUP(FX$276,UI!$A$12:$O$51,VLOOKUP(FX$277,$B$276:$C$278,2,0),0)/1000)),"")</f>
        <v/>
      </c>
      <c r="FY307" s="145" t="str">
        <f>IFERROR(TRUNC(VLOOKUP($E307,'Container Panel'!$B$41:$Z$100,$D307,0)/(VLOOKUP(FY$276,UI!$A$12:$O$51,VLOOKUP(FY$277,$B$276:$C$278,2,0),0)/1000)),"")</f>
        <v/>
      </c>
      <c r="FZ307" s="145" t="str">
        <f>IFERROR(TRUNC(VLOOKUP($E307,'Container Panel'!$B$41:$Z$100,$D307,0)/(VLOOKUP(FZ$276,UI!$A$12:$O$51,VLOOKUP(FZ$277,$B$276:$C$278,2,0),0)/1000)),"")</f>
        <v/>
      </c>
      <c r="GA307" s="145" t="str">
        <f>IFERROR(TRUNC(VLOOKUP($E307,'Container Panel'!$B$41:$Z$100,$D307,0)/(VLOOKUP(GA$276,UI!$A$12:$O$51,VLOOKUP(GA$277,$B$276:$C$278,2,0),0)/1000)),"")</f>
        <v/>
      </c>
      <c r="GB307" s="145" t="str">
        <f>IFERROR(TRUNC(VLOOKUP($E307,'Container Panel'!$B$41:$Z$100,$D307,0)/(VLOOKUP(GB$276,UI!$A$12:$O$51,VLOOKUP(GB$277,$B$276:$C$278,2,0),0)/1000)),"")</f>
        <v/>
      </c>
      <c r="GC307" s="145" t="str">
        <f>IFERROR(TRUNC(VLOOKUP($E307,'Container Panel'!$B$41:$Z$100,$D307,0)/(VLOOKUP(GC$276,UI!$A$12:$O$51,VLOOKUP(GC$277,$B$276:$C$278,2,0),0)/1000)),"")</f>
        <v/>
      </c>
      <c r="GD307" s="145" t="str">
        <f>IFERROR(TRUNC(VLOOKUP($E307,'Container Panel'!$B$41:$Z$100,$D307,0)/(VLOOKUP(GD$276,UI!$A$12:$O$51,VLOOKUP(GD$277,$B$276:$C$278,2,0),0)/1000)),"")</f>
        <v/>
      </c>
      <c r="GE307" s="145" t="str">
        <f>IFERROR(TRUNC(VLOOKUP($E307,'Container Panel'!$B$41:$Z$100,$D307,0)/(VLOOKUP(GE$276,UI!$A$12:$O$51,VLOOKUP(GE$277,$B$276:$C$278,2,0),0)/1000)),"")</f>
        <v/>
      </c>
      <c r="GF307" s="145" t="str">
        <f>IFERROR(TRUNC(VLOOKUP($E307,'Container Panel'!$B$41:$Z$100,$D307,0)/(VLOOKUP(GF$276,UI!$A$12:$O$51,VLOOKUP(GF$277,$B$276:$C$278,2,0),0)/1000)),"")</f>
        <v/>
      </c>
      <c r="GG307" s="145" t="str">
        <f>IFERROR(TRUNC(VLOOKUP($E307,'Container Panel'!$B$41:$Z$100,$D307,0)/(VLOOKUP(GG$276,UI!$A$12:$O$51,VLOOKUP(GG$277,$B$276:$C$278,2,0),0)/1000)),"")</f>
        <v/>
      </c>
      <c r="GH307" s="145" t="str">
        <f>IFERROR(TRUNC(VLOOKUP($E307,'Container Panel'!$B$41:$Z$100,$D307,0)/(VLOOKUP(GH$276,UI!$A$12:$O$51,VLOOKUP(GH$277,$B$276:$C$278,2,0),0)/1000)),"")</f>
        <v/>
      </c>
      <c r="GI307" s="145" t="str">
        <f>IFERROR(TRUNC(VLOOKUP($E307,'Container Panel'!$B$41:$Z$100,$D307,0)/(VLOOKUP(GI$276,UI!$A$12:$O$51,VLOOKUP(GI$277,$B$276:$C$278,2,0),0)/1000)),"")</f>
        <v/>
      </c>
      <c r="GJ307" s="145" t="str">
        <f>IFERROR(TRUNC(VLOOKUP($E307,'Container Panel'!$B$41:$Z$100,$D307,0)/(VLOOKUP(GJ$276,UI!$A$12:$O$51,VLOOKUP(GJ$277,$B$276:$C$278,2,0),0)/1000)),"")</f>
        <v/>
      </c>
      <c r="GK307" s="145" t="str">
        <f>IFERROR(TRUNC(VLOOKUP($E307,'Container Panel'!$B$41:$Z$100,$D307,0)/(VLOOKUP(GK$276,UI!$A$12:$O$51,VLOOKUP(GK$277,$B$276:$C$278,2,0),0)/1000)),"")</f>
        <v/>
      </c>
      <c r="GL307" s="145" t="str">
        <f>IFERROR(TRUNC(VLOOKUP($E307,'Container Panel'!$B$41:$Z$100,$D307,0)/(VLOOKUP(GL$276,UI!$A$12:$O$51,VLOOKUP(GL$277,$B$276:$C$278,2,0),0)/1000)),"")</f>
        <v/>
      </c>
      <c r="GM307" s="145" t="str">
        <f>IFERROR(TRUNC(VLOOKUP($E307,'Container Panel'!$B$41:$Z$100,$D307,0)/(VLOOKUP(GM$276,UI!$A$12:$O$51,VLOOKUP(GM$277,$B$276:$C$278,2,0),0)/1000)),"")</f>
        <v/>
      </c>
      <c r="GN307" s="145" t="str">
        <f>IFERROR(TRUNC(VLOOKUP($E307,'Container Panel'!$B$41:$Z$100,$D307,0)/(VLOOKUP(GN$276,UI!$A$12:$O$51,VLOOKUP(GN$277,$B$276:$C$278,2,0),0)/1000)),"")</f>
        <v/>
      </c>
      <c r="GO307" s="145" t="str">
        <f>IFERROR(TRUNC(VLOOKUP($E307,'Container Panel'!$B$41:$Z$100,$D307,0)/(VLOOKUP(GO$276,UI!$A$12:$O$51,VLOOKUP(GO$277,$B$276:$C$278,2,0),0)/1000)),"")</f>
        <v/>
      </c>
      <c r="GP307" s="145" t="str">
        <f>IFERROR(TRUNC(VLOOKUP($E307,'Container Panel'!$B$41:$Z$100,$D307,0)/(VLOOKUP(GP$276,UI!$A$12:$O$51,VLOOKUP(GP$277,$B$276:$C$278,2,0),0)/1000)),"")</f>
        <v/>
      </c>
      <c r="GQ307" s="145" t="str">
        <f>IFERROR(TRUNC(VLOOKUP($E307,'Container Panel'!$B$41:$Z$100,$D307,0)/(VLOOKUP(GQ$276,UI!$A$12:$O$51,VLOOKUP(GQ$277,$B$276:$C$278,2,0),0)/1000)),"")</f>
        <v/>
      </c>
      <c r="GR307" s="145" t="str">
        <f>IFERROR(TRUNC(VLOOKUP($E307,'Container Panel'!$B$41:$Z$100,$D307,0)/(VLOOKUP(GR$276,UI!$A$12:$O$51,VLOOKUP(GR$277,$B$276:$C$278,2,0),0)/1000)),"")</f>
        <v/>
      </c>
      <c r="GS307" s="145" t="str">
        <f>IFERROR(TRUNC(VLOOKUP($E307,'Container Panel'!$B$41:$Z$100,$D307,0)/(VLOOKUP(GS$276,UI!$A$12:$O$51,VLOOKUP(GS$277,$B$276:$C$278,2,0),0)/1000)),"")</f>
        <v/>
      </c>
      <c r="GT307" s="145" t="str">
        <f>IFERROR(TRUNC(VLOOKUP($E307,'Container Panel'!$B$41:$Z$100,$D307,0)/(VLOOKUP(GT$276,UI!$A$12:$O$51,VLOOKUP(GT$277,$B$276:$C$278,2,0),0)/1000)),"")</f>
        <v/>
      </c>
      <c r="GU307" s="145" t="str">
        <f>IFERROR(TRUNC(VLOOKUP($E307,'Container Panel'!$B$41:$Z$100,$D307,0)/(VLOOKUP(GU$276,UI!$A$12:$O$51,VLOOKUP(GU$277,$B$276:$C$278,2,0),0)/1000)),"")</f>
        <v/>
      </c>
      <c r="GV307" s="145" t="str">
        <f>IFERROR(TRUNC(VLOOKUP($E307,'Container Panel'!$B$41:$Z$100,$D307,0)/(VLOOKUP(GV$276,UI!$A$12:$O$51,VLOOKUP(GV$277,$B$276:$C$278,2,0),0)/1000)),"")</f>
        <v/>
      </c>
      <c r="GW307" s="145" t="str">
        <f>IFERROR(TRUNC(VLOOKUP($E307,'Container Panel'!$B$41:$Z$100,$D307,0)/(VLOOKUP(GW$276,UI!$A$12:$O$51,VLOOKUP(GW$277,$B$276:$C$278,2,0),0)/1000)),"")</f>
        <v/>
      </c>
      <c r="GX307" s="145" t="str">
        <f>IFERROR(TRUNC(VLOOKUP($E307,'Container Panel'!$B$41:$Z$100,$D307,0)/(VLOOKUP(GX$276,UI!$A$12:$O$51,VLOOKUP(GX$277,$B$276:$C$278,2,0),0)/1000)),"")</f>
        <v/>
      </c>
      <c r="GY307" s="145" t="str">
        <f>IFERROR(TRUNC(VLOOKUP($E307,'Container Panel'!$B$41:$Z$100,$D307,0)/(VLOOKUP(GY$276,UI!$A$12:$O$51,VLOOKUP(GY$277,$B$276:$C$278,2,0),0)/1000)),"")</f>
        <v/>
      </c>
      <c r="GZ307" s="145" t="str">
        <f>IFERROR(TRUNC(VLOOKUP($E307,'Container Panel'!$B$41:$Z$100,$D307,0)/(VLOOKUP(GZ$276,UI!$A$12:$O$51,VLOOKUP(GZ$277,$B$276:$C$278,2,0),0)/1000)),"")</f>
        <v/>
      </c>
      <c r="HA307" s="145" t="str">
        <f>IFERROR(TRUNC(VLOOKUP($E307,'Container Panel'!$B$41:$Z$100,$D307,0)/(VLOOKUP(HA$276,UI!$A$12:$O$51,VLOOKUP(HA$277,$B$276:$C$278,2,0),0)/1000)),"")</f>
        <v/>
      </c>
      <c r="HB307" s="145" t="str">
        <f>IFERROR(TRUNC(VLOOKUP($E307,'Container Panel'!$B$41:$Z$100,$D307,0)/(VLOOKUP(HB$276,UI!$A$12:$O$51,VLOOKUP(HB$277,$B$276:$C$278,2,0),0)/1000)),"")</f>
        <v/>
      </c>
      <c r="HC307" s="145" t="str">
        <f>IFERROR(TRUNC(VLOOKUP($E307,'Container Panel'!$B$41:$Z$100,$D307,0)/(VLOOKUP(HC$276,UI!$A$12:$O$51,VLOOKUP(HC$277,$B$276:$C$278,2,0),0)/1000)),"")</f>
        <v/>
      </c>
      <c r="HD307" s="145" t="str">
        <f>IFERROR(TRUNC(VLOOKUP($E307,'Container Panel'!$B$41:$Z$100,$D307,0)/(VLOOKUP(HD$276,UI!$A$12:$O$51,VLOOKUP(HD$277,$B$276:$C$278,2,0),0)/1000)),"")</f>
        <v/>
      </c>
      <c r="HE307" s="145" t="str">
        <f>IFERROR(TRUNC(VLOOKUP($E307,'Container Panel'!$B$41:$Z$100,$D307,0)/(VLOOKUP(HE$276,UI!$A$12:$O$51,VLOOKUP(HE$277,$B$276:$C$278,2,0),0)/1000)),"")</f>
        <v/>
      </c>
      <c r="HF307" s="145" t="str">
        <f>IFERROR(TRUNC(VLOOKUP($E307,'Container Panel'!$B$41:$Z$100,$D307,0)/(VLOOKUP(HF$276,UI!$A$12:$O$51,VLOOKUP(HF$277,$B$276:$C$278,2,0),0)/1000)),"")</f>
        <v/>
      </c>
      <c r="HG307" s="145" t="str">
        <f>IFERROR(TRUNC(VLOOKUP($E307,'Container Panel'!$B$41:$Z$100,$D307,0)/(VLOOKUP(HG$276,UI!$A$12:$O$51,VLOOKUP(HG$277,$B$276:$C$278,2,0),0)/1000)),"")</f>
        <v/>
      </c>
      <c r="HH307" s="145" t="str">
        <f>IFERROR(TRUNC(VLOOKUP($E307,'Container Panel'!$B$41:$Z$100,$D307,0)/(VLOOKUP(HH$276,UI!$A$12:$O$51,VLOOKUP(HH$277,$B$276:$C$278,2,0),0)/1000)),"")</f>
        <v/>
      </c>
      <c r="HI307" s="145" t="str">
        <f>IFERROR(TRUNC(VLOOKUP($E307,'Container Panel'!$B$41:$Z$100,$D307,0)/(VLOOKUP(HI$276,UI!$A$12:$O$51,VLOOKUP(HI$277,$B$276:$C$278,2,0),0)/1000)),"")</f>
        <v/>
      </c>
      <c r="HJ307" s="145" t="str">
        <f>IFERROR(TRUNC(VLOOKUP($E307,'Container Panel'!$B$41:$Z$100,$D307,0)/(VLOOKUP(HJ$276,UI!$A$12:$O$51,VLOOKUP(HJ$277,$B$276:$C$278,2,0),0)/1000)),"")</f>
        <v/>
      </c>
      <c r="HK307" s="145" t="str">
        <f>IFERROR(TRUNC(VLOOKUP($E307,'Container Panel'!$B$41:$Z$100,$D307,0)/(VLOOKUP(HK$276,UI!$A$12:$O$51,VLOOKUP(HK$277,$B$276:$C$278,2,0),0)/1000)),"")</f>
        <v/>
      </c>
      <c r="HL307" s="145" t="str">
        <f>IFERROR(TRUNC(VLOOKUP($E307,'Container Panel'!$B$41:$Z$100,$D307,0)/(VLOOKUP(HL$276,UI!$A$12:$O$51,VLOOKUP(HL$277,$B$276:$C$278,2,0),0)/1000)),"")</f>
        <v/>
      </c>
      <c r="HM307" s="145" t="str">
        <f>IFERROR(TRUNC(VLOOKUP($E307,'Container Panel'!$B$41:$Z$100,$D307,0)/(VLOOKUP(HM$276,UI!$A$12:$O$51,VLOOKUP(HM$277,$B$276:$C$278,2,0),0)/1000)),"")</f>
        <v/>
      </c>
      <c r="HN307" s="145" t="str">
        <f>IFERROR(TRUNC(VLOOKUP($E307,'Container Panel'!$B$41:$Z$100,$D307,0)/(VLOOKUP(HN$276,UI!$A$12:$O$51,VLOOKUP(HN$277,$B$276:$C$278,2,0),0)/1000)),"")</f>
        <v/>
      </c>
      <c r="HO307" s="145" t="str">
        <f>IFERROR(TRUNC(VLOOKUP($E307,'Container Panel'!$B$41:$Z$100,$D307,0)/(VLOOKUP(HO$276,UI!$A$12:$O$51,VLOOKUP(HO$277,$B$276:$C$278,2,0),0)/1000)),"")</f>
        <v/>
      </c>
      <c r="HP307" s="145" t="str">
        <f>IFERROR(TRUNC(VLOOKUP($E307,'Container Panel'!$B$41:$Z$100,$D307,0)/(VLOOKUP(HP$276,UI!$A$12:$O$51,VLOOKUP(HP$277,$B$276:$C$278,2,0),0)/1000)),"")</f>
        <v/>
      </c>
      <c r="HQ307" s="145" t="str">
        <f>IFERROR(TRUNC(VLOOKUP($E307,'Container Panel'!$B$41:$Z$100,$D307,0)/(VLOOKUP(HQ$276,UI!$A$12:$O$51,VLOOKUP(HQ$277,$B$276:$C$278,2,0),0)/1000)),"")</f>
        <v/>
      </c>
      <c r="HR307" s="145" t="str">
        <f>IFERROR(TRUNC(VLOOKUP($E307,'Container Panel'!$B$41:$Z$100,$D307,0)/(VLOOKUP(HR$276,UI!$A$12:$O$51,VLOOKUP(HR$277,$B$276:$C$278,2,0),0)/1000)),"")</f>
        <v/>
      </c>
      <c r="HS307" s="145" t="str">
        <f>IFERROR(TRUNC(VLOOKUP($E307,'Container Panel'!$B$41:$Z$100,$D307,0)/(VLOOKUP(HS$276,UI!$A$12:$O$51,VLOOKUP(HS$277,$B$276:$C$278,2,0),0)/1000)),"")</f>
        <v/>
      </c>
      <c r="HT307" s="145" t="str">
        <f>IFERROR(TRUNC(VLOOKUP($E307,'Container Panel'!$B$41:$Z$100,$D307,0)/(VLOOKUP(HT$276,UI!$A$12:$O$51,VLOOKUP(HT$277,$B$276:$C$278,2,0),0)/1000)),"")</f>
        <v/>
      </c>
      <c r="HU307" s="145" t="str">
        <f>IFERROR(TRUNC(VLOOKUP($E307,'Container Panel'!$B$41:$Z$100,$D307,0)/(VLOOKUP(HU$276,UI!$A$12:$O$51,VLOOKUP(HU$277,$B$276:$C$278,2,0),0)/1000)),"")</f>
        <v/>
      </c>
      <c r="HV307" s="145" t="str">
        <f>IFERROR(TRUNC(VLOOKUP($E307,'Container Panel'!$B$41:$Z$100,$D307,0)/(VLOOKUP(HV$276,UI!$A$12:$O$51,VLOOKUP(HV$277,$B$276:$C$278,2,0),0)/1000)),"")</f>
        <v/>
      </c>
      <c r="HW307" s="145" t="str">
        <f>IFERROR(TRUNC(VLOOKUP($E307,'Container Panel'!$B$41:$Z$100,$D307,0)/(VLOOKUP(HW$276,UI!$A$12:$O$51,VLOOKUP(HW$277,$B$276:$C$278,2,0),0)/1000)),"")</f>
        <v/>
      </c>
      <c r="HX307" s="145" t="str">
        <f>IFERROR(TRUNC(VLOOKUP($E307,'Container Panel'!$B$41:$Z$100,$D307,0)/(VLOOKUP(HX$276,UI!$A$12:$O$51,VLOOKUP(HX$277,$B$276:$C$278,2,0),0)/1000)),"")</f>
        <v/>
      </c>
      <c r="HY307" s="145" t="str">
        <f>IFERROR(TRUNC(VLOOKUP($E307,'Container Panel'!$B$41:$Z$100,$D307,0)/(VLOOKUP(HY$276,UI!$A$12:$O$51,VLOOKUP(HY$277,$B$276:$C$278,2,0),0)/1000)),"")</f>
        <v/>
      </c>
      <c r="HZ307" s="145" t="str">
        <f>IFERROR(TRUNC(VLOOKUP($E307,'Container Panel'!$B$41:$Z$100,$D307,0)/(VLOOKUP(HZ$276,UI!$A$12:$O$51,VLOOKUP(HZ$277,$B$276:$C$278,2,0),0)/1000)),"")</f>
        <v/>
      </c>
      <c r="IA307" s="145" t="str">
        <f>IFERROR(TRUNC(VLOOKUP($E307,'Container Panel'!$B$41:$Z$100,$D307,0)/(VLOOKUP(IA$276,UI!$A$12:$O$51,VLOOKUP(IA$277,$B$276:$C$278,2,0),0)/1000)),"")</f>
        <v/>
      </c>
      <c r="IB307" s="145" t="str">
        <f>IFERROR(TRUNC(VLOOKUP($E307,'Container Panel'!$B$41:$Z$100,$D307,0)/(VLOOKUP(IB$276,UI!$A$12:$O$51,VLOOKUP(IB$277,$B$276:$C$278,2,0),0)/1000)),"")</f>
        <v/>
      </c>
      <c r="IC307" s="145" t="str">
        <f>IFERROR(TRUNC(VLOOKUP($E307,'Container Panel'!$B$41:$Z$100,$D307,0)/(VLOOKUP(IC$276,UI!$A$12:$O$51,VLOOKUP(IC$277,$B$276:$C$278,2,0),0)/1000)),"")</f>
        <v/>
      </c>
      <c r="ID307" s="145" t="str">
        <f>IFERROR(TRUNC(VLOOKUP($E307,'Container Panel'!$B$41:$Z$100,$D307,0)/(VLOOKUP(ID$276,UI!$A$12:$O$51,VLOOKUP(ID$277,$B$276:$C$278,2,0),0)/1000)),"")</f>
        <v/>
      </c>
      <c r="IE307" s="145" t="str">
        <f>IFERROR(TRUNC(VLOOKUP($E307,'Container Panel'!$B$41:$Z$100,$D307,0)/(VLOOKUP(IE$276,UI!$A$12:$O$51,VLOOKUP(IE$277,$B$276:$C$278,2,0),0)/1000)),"")</f>
        <v/>
      </c>
      <c r="IF307" s="145" t="str">
        <f>IFERROR(TRUNC(VLOOKUP($E307,'Container Panel'!$B$41:$Z$100,$D307,0)/(VLOOKUP(IF$276,UI!$A$12:$O$51,VLOOKUP(IF$277,$B$276:$C$278,2,0),0)/1000)),"")</f>
        <v/>
      </c>
      <c r="IG307" s="145" t="str">
        <f>IFERROR(TRUNC(VLOOKUP($E307,'Container Panel'!$B$41:$Z$100,$D307,0)/(VLOOKUP(IG$276,UI!$A$12:$O$51,VLOOKUP(IG$277,$B$276:$C$278,2,0),0)/1000)),"")</f>
        <v/>
      </c>
      <c r="IH307" s="145" t="str">
        <f>IFERROR(TRUNC(VLOOKUP($E307,'Container Panel'!$B$41:$Z$100,$D307,0)/(VLOOKUP(IH$276,UI!$A$12:$O$51,VLOOKUP(IH$277,$B$276:$C$278,2,0),0)/1000)),"")</f>
        <v/>
      </c>
      <c r="II307" s="145" t="str">
        <f>IFERROR(TRUNC(VLOOKUP($E307,'Container Panel'!$B$41:$Z$100,$D307,0)/(VLOOKUP(II$276,UI!$A$12:$O$51,VLOOKUP(II$277,$B$276:$C$278,2,0),0)/1000)),"")</f>
        <v/>
      </c>
      <c r="IJ307" s="145" t="str">
        <f>IFERROR(TRUNC(VLOOKUP($E307,'Container Panel'!$B$41:$Z$100,$D307,0)/(VLOOKUP(IJ$276,UI!$A$12:$O$51,VLOOKUP(IJ$277,$B$276:$C$278,2,0),0)/1000)),"")</f>
        <v/>
      </c>
      <c r="IK307" s="145" t="str">
        <f>IFERROR(TRUNC(VLOOKUP($E307,'Container Panel'!$B$41:$Z$100,$D307,0)/(VLOOKUP(IK$276,UI!$A$12:$O$51,VLOOKUP(IK$277,$B$276:$C$278,2,0),0)/1000)),"")</f>
        <v/>
      </c>
      <c r="IL307" s="145" t="str">
        <f>IFERROR(TRUNC(VLOOKUP($E307,'Container Panel'!$B$41:$Z$100,$D307,0)/(VLOOKUP(IL$276,UI!$A$12:$O$51,VLOOKUP(IL$277,$B$276:$C$278,2,0),0)/1000)),"")</f>
        <v/>
      </c>
    </row>
    <row r="308" spans="2:246">
      <c r="B308" s="74">
        <v>28</v>
      </c>
      <c r="C308" s="74">
        <f t="shared" si="191"/>
        <v>10</v>
      </c>
      <c r="D308" s="163">
        <f>MOD(B308,3)+'Container Panel'!$Q$38</f>
        <v>17</v>
      </c>
      <c r="E308" s="143" t="str">
        <f t="shared" si="192"/>
        <v>H</v>
      </c>
      <c r="F308" s="144" t="s">
        <v>76</v>
      </c>
      <c r="G308" s="145">
        <f>IFERROR(TRUNC(VLOOKUP($E308,'Container Panel'!$B$41:$Z$100,$D308,0)/(VLOOKUP(G$276,UI!$A$12:$O$51,VLOOKUP(G$278,$B$276:$C$278,2,0),0)/1000)),"")</f>
        <v>6</v>
      </c>
      <c r="H308" s="145">
        <f>IFERROR(TRUNC(VLOOKUP($E308,'Container Panel'!$B$41:$Z$100,$D308,0)/(VLOOKUP(H$276,UI!$A$12:$O$51,VLOOKUP(H$278,$B$276:$C$278,2,0),0)/1000)),"")</f>
        <v>2</v>
      </c>
      <c r="I308" s="145">
        <f>IFERROR(TRUNC(VLOOKUP($E308,'Container Panel'!$B$41:$Z$100,$D308,0)/(VLOOKUP(I$276,UI!$A$12:$O$51,VLOOKUP(I$278,$B$276:$C$278,2,0),0)/1000)),"")</f>
        <v>2</v>
      </c>
      <c r="J308" s="145">
        <f>IFERROR(TRUNC(VLOOKUP($E308,'Container Panel'!$B$41:$Z$100,$D308,0)/(VLOOKUP(J$276,UI!$A$12:$O$51,VLOOKUP(J$278,$B$276:$C$278,2,0),0)/1000)),"")</f>
        <v>2</v>
      </c>
      <c r="K308" s="145">
        <f>IFERROR(TRUNC(VLOOKUP($E308,'Container Panel'!$B$41:$Z$100,$D308,0)/(VLOOKUP(K$276,UI!$A$12:$O$51,VLOOKUP(K$278,$B$276:$C$278,2,0),0)/1000)),"")</f>
        <v>6</v>
      </c>
      <c r="L308" s="145">
        <f>IFERROR(TRUNC(VLOOKUP($E308,'Container Panel'!$B$41:$Z$100,$D308,0)/(VLOOKUP(L$276,UI!$A$12:$O$51,VLOOKUP(L$278,$B$276:$C$278,2,0),0)/1000)),"")</f>
        <v>2</v>
      </c>
      <c r="M308" s="145">
        <f>IFERROR(TRUNC(VLOOKUP($E308,'Container Panel'!$B$41:$Z$100,$D308,0)/(VLOOKUP(M$276,UI!$A$12:$O$51,VLOOKUP(M$278,$B$276:$C$278,2,0),0)/1000)),"")</f>
        <v>1</v>
      </c>
      <c r="N308" s="145">
        <f>IFERROR(TRUNC(VLOOKUP($E308,'Container Panel'!$B$41:$Z$100,$D308,0)/(VLOOKUP(N$276,UI!$A$12:$O$51,VLOOKUP(N$278,$B$276:$C$278,2,0),0)/1000)),"")</f>
        <v>4</v>
      </c>
      <c r="O308" s="145">
        <f>IFERROR(TRUNC(VLOOKUP($E308,'Container Panel'!$B$41:$Z$100,$D308,0)/(VLOOKUP(O$276,UI!$A$12:$O$51,VLOOKUP(O$278,$B$276:$C$278,2,0),0)/1000)),"")</f>
        <v>1</v>
      </c>
      <c r="P308" s="145">
        <f>IFERROR(TRUNC(VLOOKUP($E308,'Container Panel'!$B$41:$Z$100,$D308,0)/(VLOOKUP(P$276,UI!$A$12:$O$51,VLOOKUP(P$278,$B$276:$C$278,2,0),0)/1000)),"")</f>
        <v>4</v>
      </c>
      <c r="Q308" s="145">
        <f>IFERROR(TRUNC(VLOOKUP($E308,'Container Panel'!$B$41:$Z$100,$D308,0)/(VLOOKUP(Q$276,UI!$A$12:$O$51,VLOOKUP(Q$278,$B$276:$C$278,2,0),0)/1000)),"")</f>
        <v>1</v>
      </c>
      <c r="R308" s="145">
        <f>IFERROR(TRUNC(VLOOKUP($E308,'Container Panel'!$B$41:$Z$100,$D308,0)/(VLOOKUP(R$276,UI!$A$12:$O$51,VLOOKUP(R$278,$B$276:$C$278,2,0),0)/1000)),"")</f>
        <v>1</v>
      </c>
      <c r="S308" s="145" t="str">
        <f>IFERROR(TRUNC(VLOOKUP($E308,'Container Panel'!$B$41:$Z$100,$D308,0)/(VLOOKUP(S$276,UI!$A$12:$O$51,VLOOKUP(S$278,$B$276:$C$278,2,0),0)/1000)),"")</f>
        <v/>
      </c>
      <c r="T308" s="145" t="str">
        <f>IFERROR(TRUNC(VLOOKUP($E308,'Container Panel'!$B$41:$Z$100,$D308,0)/(VLOOKUP(T$276,UI!$A$12:$O$51,VLOOKUP(T$278,$B$276:$C$278,2,0),0)/1000)),"")</f>
        <v/>
      </c>
      <c r="U308" s="145" t="str">
        <f>IFERROR(TRUNC(VLOOKUP($E308,'Container Panel'!$B$41:$Z$100,$D308,0)/(VLOOKUP(U$276,UI!$A$12:$O$51,VLOOKUP(U$278,$B$276:$C$278,2,0),0)/1000)),"")</f>
        <v/>
      </c>
      <c r="V308" s="145" t="str">
        <f>IFERROR(TRUNC(VLOOKUP($E308,'Container Panel'!$B$41:$Z$100,$D308,0)/(VLOOKUP(V$276,UI!$A$12:$O$51,VLOOKUP(V$278,$B$276:$C$278,2,0),0)/1000)),"")</f>
        <v/>
      </c>
      <c r="W308" s="145" t="str">
        <f>IFERROR(TRUNC(VLOOKUP($E308,'Container Panel'!$B$41:$Z$100,$D308,0)/(VLOOKUP(W$276,UI!$A$12:$O$51,VLOOKUP(W$278,$B$276:$C$278,2,0),0)/1000)),"")</f>
        <v/>
      </c>
      <c r="X308" s="145" t="str">
        <f>IFERROR(TRUNC(VLOOKUP($E308,'Container Panel'!$B$41:$Z$100,$D308,0)/(VLOOKUP(X$276,UI!$A$12:$O$51,VLOOKUP(X$278,$B$276:$C$278,2,0),0)/1000)),"")</f>
        <v/>
      </c>
      <c r="Y308" s="145" t="str">
        <f>IFERROR(TRUNC(VLOOKUP($E308,'Container Panel'!$B$41:$Z$100,$D308,0)/(VLOOKUP(Y$276,UI!$A$12:$O$51,VLOOKUP(Y$278,$B$276:$C$278,2,0),0)/1000)),"")</f>
        <v/>
      </c>
      <c r="Z308" s="145" t="str">
        <f>IFERROR(TRUNC(VLOOKUP($E308,'Container Panel'!$B$41:$Z$100,$D308,0)/(VLOOKUP(Z$276,UI!$A$12:$O$51,VLOOKUP(Z$278,$B$276:$C$278,2,0),0)/1000)),"")</f>
        <v/>
      </c>
      <c r="AA308" s="145" t="str">
        <f>IFERROR(TRUNC(VLOOKUP($E308,'Container Panel'!$B$41:$Z$100,$D308,0)/(VLOOKUP(AA$276,UI!$A$12:$O$51,VLOOKUP(AA$278,$B$276:$C$278,2,0),0)/1000)),"")</f>
        <v/>
      </c>
      <c r="AB308" s="145" t="str">
        <f>IFERROR(TRUNC(VLOOKUP($E308,'Container Panel'!$B$41:$Z$100,$D308,0)/(VLOOKUP(AB$276,UI!$A$12:$O$51,VLOOKUP(AB$278,$B$276:$C$278,2,0),0)/1000)),"")</f>
        <v/>
      </c>
      <c r="AC308" s="145" t="str">
        <f>IFERROR(TRUNC(VLOOKUP($E308,'Container Panel'!$B$41:$Z$100,$D308,0)/(VLOOKUP(AC$276,UI!$A$12:$O$51,VLOOKUP(AC$278,$B$276:$C$278,2,0),0)/1000)),"")</f>
        <v/>
      </c>
      <c r="AD308" s="145" t="str">
        <f>IFERROR(TRUNC(VLOOKUP($E308,'Container Panel'!$B$41:$Z$100,$D308,0)/(VLOOKUP(AD$276,UI!$A$12:$O$51,VLOOKUP(AD$278,$B$276:$C$278,2,0),0)/1000)),"")</f>
        <v/>
      </c>
      <c r="AE308" s="145" t="str">
        <f>IFERROR(TRUNC(VLOOKUP($E308,'Container Panel'!$B$41:$Z$100,$D308,0)/(VLOOKUP(AE$276,UI!$A$12:$O$51,VLOOKUP(AE$278,$B$276:$C$278,2,0),0)/1000)),"")</f>
        <v/>
      </c>
      <c r="AF308" s="145" t="str">
        <f>IFERROR(TRUNC(VLOOKUP($E308,'Container Panel'!$B$41:$Z$100,$D308,0)/(VLOOKUP(AF$276,UI!$A$12:$O$51,VLOOKUP(AF$278,$B$276:$C$278,2,0),0)/1000)),"")</f>
        <v/>
      </c>
      <c r="AG308" s="145" t="str">
        <f>IFERROR(TRUNC(VLOOKUP($E308,'Container Panel'!$B$41:$Z$100,$D308,0)/(VLOOKUP(AG$276,UI!$A$12:$O$51,VLOOKUP(AG$278,$B$276:$C$278,2,0),0)/1000)),"")</f>
        <v/>
      </c>
      <c r="AH308" s="145" t="str">
        <f>IFERROR(TRUNC(VLOOKUP($E308,'Container Panel'!$B$41:$Z$100,$D308,0)/(VLOOKUP(AH$276,UI!$A$12:$O$51,VLOOKUP(AH$278,$B$276:$C$278,2,0),0)/1000)),"")</f>
        <v/>
      </c>
      <c r="AI308" s="145" t="str">
        <f>IFERROR(TRUNC(VLOOKUP($E308,'Container Panel'!$B$41:$Z$100,$D308,0)/(VLOOKUP(AI$276,UI!$A$12:$O$51,VLOOKUP(AI$278,$B$276:$C$278,2,0),0)/1000)),"")</f>
        <v/>
      </c>
      <c r="AJ308" s="145" t="str">
        <f>IFERROR(TRUNC(VLOOKUP($E308,'Container Panel'!$B$41:$Z$100,$D308,0)/(VLOOKUP(AJ$276,UI!$A$12:$O$51,VLOOKUP(AJ$278,$B$276:$C$278,2,0),0)/1000)),"")</f>
        <v/>
      </c>
      <c r="AK308" s="145" t="str">
        <f>IFERROR(TRUNC(VLOOKUP($E308,'Container Panel'!$B$41:$Z$100,$D308,0)/(VLOOKUP(AK$276,UI!$A$12:$O$51,VLOOKUP(AK$278,$B$276:$C$278,2,0),0)/1000)),"")</f>
        <v/>
      </c>
      <c r="AL308" s="145" t="str">
        <f>IFERROR(TRUNC(VLOOKUP($E308,'Container Panel'!$B$41:$Z$100,$D308,0)/(VLOOKUP(AL$276,UI!$A$12:$O$51,VLOOKUP(AL$278,$B$276:$C$278,2,0),0)/1000)),"")</f>
        <v/>
      </c>
      <c r="AM308" s="145" t="str">
        <f>IFERROR(TRUNC(VLOOKUP($E308,'Container Panel'!$B$41:$Z$100,$D308,0)/(VLOOKUP(AM$276,UI!$A$12:$O$51,VLOOKUP(AM$278,$B$276:$C$278,2,0),0)/1000)),"")</f>
        <v/>
      </c>
      <c r="AN308" s="145" t="str">
        <f>IFERROR(TRUNC(VLOOKUP($E308,'Container Panel'!$B$41:$Z$100,$D308,0)/(VLOOKUP(AN$276,UI!$A$12:$O$51,VLOOKUP(AN$278,$B$276:$C$278,2,0),0)/1000)),"")</f>
        <v/>
      </c>
      <c r="AO308" s="145" t="str">
        <f>IFERROR(TRUNC(VLOOKUP($E308,'Container Panel'!$B$41:$Z$100,$D308,0)/(VLOOKUP(AO$276,UI!$A$12:$O$51,VLOOKUP(AO$278,$B$276:$C$278,2,0),0)/1000)),"")</f>
        <v/>
      </c>
      <c r="AP308" s="145" t="str">
        <f>IFERROR(TRUNC(VLOOKUP($E308,'Container Panel'!$B$41:$Z$100,$D308,0)/(VLOOKUP(AP$276,UI!$A$12:$O$51,VLOOKUP(AP$278,$B$276:$C$278,2,0),0)/1000)),"")</f>
        <v/>
      </c>
      <c r="AQ308" s="145" t="str">
        <f>IFERROR(TRUNC(VLOOKUP($E308,'Container Panel'!$B$41:$Z$100,$D308,0)/(VLOOKUP(AQ$276,UI!$A$12:$O$51,VLOOKUP(AQ$278,$B$276:$C$278,2,0),0)/1000)),"")</f>
        <v/>
      </c>
      <c r="AR308" s="145" t="str">
        <f>IFERROR(TRUNC(VLOOKUP($E308,'Container Panel'!$B$41:$Z$100,$D308,0)/(VLOOKUP(AR$276,UI!$A$12:$O$51,VLOOKUP(AR$278,$B$276:$C$278,2,0),0)/1000)),"")</f>
        <v/>
      </c>
      <c r="AS308" s="145" t="str">
        <f>IFERROR(TRUNC(VLOOKUP($E308,'Container Panel'!$B$41:$Z$100,$D308,0)/(VLOOKUP(AS$276,UI!$A$12:$O$51,VLOOKUP(AS$278,$B$276:$C$278,2,0),0)/1000)),"")</f>
        <v/>
      </c>
      <c r="AT308" s="145" t="str">
        <f>IFERROR(TRUNC(VLOOKUP($E308,'Container Panel'!$B$41:$Z$100,$D308,0)/(VLOOKUP(AT$276,UI!$A$12:$O$51,VLOOKUP(AT$278,$B$276:$C$278,2,0),0)/1000)),"")</f>
        <v/>
      </c>
      <c r="AU308" s="145" t="str">
        <f>IFERROR(TRUNC(VLOOKUP($E308,'Container Panel'!$B$41:$Z$100,$D308,0)/(VLOOKUP(AU$276,UI!$A$12:$O$51,VLOOKUP(AU$278,$B$276:$C$278,2,0),0)/1000)),"")</f>
        <v/>
      </c>
      <c r="AV308" s="145" t="str">
        <f>IFERROR(TRUNC(VLOOKUP($E308,'Container Panel'!$B$41:$Z$100,$D308,0)/(VLOOKUP(AV$276,UI!$A$12:$O$51,VLOOKUP(AV$278,$B$276:$C$278,2,0),0)/1000)),"")</f>
        <v/>
      </c>
      <c r="AW308" s="145" t="str">
        <f>IFERROR(TRUNC(VLOOKUP($E308,'Container Panel'!$B$41:$Z$100,$D308,0)/(VLOOKUP(AW$276,UI!$A$12:$O$51,VLOOKUP(AW$278,$B$276:$C$278,2,0),0)/1000)),"")</f>
        <v/>
      </c>
      <c r="AX308" s="145" t="str">
        <f>IFERROR(TRUNC(VLOOKUP($E308,'Container Panel'!$B$41:$Z$100,$D308,0)/(VLOOKUP(AX$276,UI!$A$12:$O$51,VLOOKUP(AX$278,$B$276:$C$278,2,0),0)/1000)),"")</f>
        <v/>
      </c>
      <c r="AY308" s="145" t="str">
        <f>IFERROR(TRUNC(VLOOKUP($E308,'Container Panel'!$B$41:$Z$100,$D308,0)/(VLOOKUP(AY$276,UI!$A$12:$O$51,VLOOKUP(AY$278,$B$276:$C$278,2,0),0)/1000)),"")</f>
        <v/>
      </c>
      <c r="AZ308" s="145" t="str">
        <f>IFERROR(TRUNC(VLOOKUP($E308,'Container Panel'!$B$41:$Z$100,$D308,0)/(VLOOKUP(AZ$276,UI!$A$12:$O$51,VLOOKUP(AZ$278,$B$276:$C$278,2,0),0)/1000)),"")</f>
        <v/>
      </c>
      <c r="BA308" s="145" t="str">
        <f>IFERROR(TRUNC(VLOOKUP($E308,'Container Panel'!$B$41:$Z$100,$D308,0)/(VLOOKUP(BA$276,UI!$A$12:$O$51,VLOOKUP(BA$278,$B$276:$C$278,2,0),0)/1000)),"")</f>
        <v/>
      </c>
      <c r="BB308" s="145" t="str">
        <f>IFERROR(TRUNC(VLOOKUP($E308,'Container Panel'!$B$41:$Z$100,$D308,0)/(VLOOKUP(BB$276,UI!$A$12:$O$51,VLOOKUP(BB$278,$B$276:$C$278,2,0),0)/1000)),"")</f>
        <v/>
      </c>
      <c r="BC308" s="145" t="str">
        <f>IFERROR(TRUNC(VLOOKUP($E308,'Container Panel'!$B$41:$Z$100,$D308,0)/(VLOOKUP(BC$276,UI!$A$12:$O$51,VLOOKUP(BC$278,$B$276:$C$278,2,0),0)/1000)),"")</f>
        <v/>
      </c>
      <c r="BD308" s="145" t="str">
        <f>IFERROR(TRUNC(VLOOKUP($E308,'Container Panel'!$B$41:$Z$100,$D308,0)/(VLOOKUP(BD$276,UI!$A$12:$O$51,VLOOKUP(BD$278,$B$276:$C$278,2,0),0)/1000)),"")</f>
        <v/>
      </c>
      <c r="BE308" s="145" t="str">
        <f>IFERROR(TRUNC(VLOOKUP($E308,'Container Panel'!$B$41:$Z$100,$D308,0)/(VLOOKUP(BE$276,UI!$A$12:$O$51,VLOOKUP(BE$278,$B$276:$C$278,2,0),0)/1000)),"")</f>
        <v/>
      </c>
      <c r="BF308" s="145" t="str">
        <f>IFERROR(TRUNC(VLOOKUP($E308,'Container Panel'!$B$41:$Z$100,$D308,0)/(VLOOKUP(BF$276,UI!$A$12:$O$51,VLOOKUP(BF$278,$B$276:$C$278,2,0),0)/1000)),"")</f>
        <v/>
      </c>
      <c r="BG308" s="145" t="str">
        <f>IFERROR(TRUNC(VLOOKUP($E308,'Container Panel'!$B$41:$Z$100,$D308,0)/(VLOOKUP(BG$276,UI!$A$12:$O$51,VLOOKUP(BG$278,$B$276:$C$278,2,0),0)/1000)),"")</f>
        <v/>
      </c>
      <c r="BH308" s="145" t="str">
        <f>IFERROR(TRUNC(VLOOKUP($E308,'Container Panel'!$B$41:$Z$100,$D308,0)/(VLOOKUP(BH$276,UI!$A$12:$O$51,VLOOKUP(BH$278,$B$276:$C$278,2,0),0)/1000)),"")</f>
        <v/>
      </c>
      <c r="BI308" s="145" t="str">
        <f>IFERROR(TRUNC(VLOOKUP($E308,'Container Panel'!$B$41:$Z$100,$D308,0)/(VLOOKUP(BI$276,UI!$A$12:$O$51,VLOOKUP(BI$278,$B$276:$C$278,2,0),0)/1000)),"")</f>
        <v/>
      </c>
      <c r="BJ308" s="145" t="str">
        <f>IFERROR(TRUNC(VLOOKUP($E308,'Container Panel'!$B$41:$Z$100,$D308,0)/(VLOOKUP(BJ$276,UI!$A$12:$O$51,VLOOKUP(BJ$278,$B$276:$C$278,2,0),0)/1000)),"")</f>
        <v/>
      </c>
      <c r="BK308" s="145" t="str">
        <f>IFERROR(TRUNC(VLOOKUP($E308,'Container Panel'!$B$41:$Z$100,$D308,0)/(VLOOKUP(BK$276,UI!$A$12:$O$51,VLOOKUP(BK$278,$B$276:$C$278,2,0),0)/1000)),"")</f>
        <v/>
      </c>
      <c r="BL308" s="145" t="str">
        <f>IFERROR(TRUNC(VLOOKUP($E308,'Container Panel'!$B$41:$Z$100,$D308,0)/(VLOOKUP(BL$276,UI!$A$12:$O$51,VLOOKUP(BL$278,$B$276:$C$278,2,0),0)/1000)),"")</f>
        <v/>
      </c>
      <c r="BM308" s="145" t="str">
        <f>IFERROR(TRUNC(VLOOKUP($E308,'Container Panel'!$B$41:$Z$100,$D308,0)/(VLOOKUP(BM$276,UI!$A$12:$O$51,VLOOKUP(BM$278,$B$276:$C$278,2,0),0)/1000)),"")</f>
        <v/>
      </c>
      <c r="BN308" s="145" t="str">
        <f>IFERROR(TRUNC(VLOOKUP($E308,'Container Panel'!$B$41:$Z$100,$D308,0)/(VLOOKUP(BN$276,UI!$A$12:$O$51,VLOOKUP(BN$278,$B$276:$C$278,2,0),0)/1000)),"")</f>
        <v/>
      </c>
      <c r="BO308" s="145" t="str">
        <f>IFERROR(TRUNC(VLOOKUP($E308,'Container Panel'!$B$41:$Z$100,$D308,0)/(VLOOKUP(BO$276,UI!$A$12:$O$51,VLOOKUP(BO$278,$B$276:$C$278,2,0),0)/1000)),"")</f>
        <v/>
      </c>
      <c r="BP308" s="145" t="str">
        <f>IFERROR(TRUNC(VLOOKUP($E308,'Container Panel'!$B$41:$Z$100,$D308,0)/(VLOOKUP(BP$276,UI!$A$12:$O$51,VLOOKUP(BP$278,$B$276:$C$278,2,0),0)/1000)),"")</f>
        <v/>
      </c>
      <c r="BQ308" s="145" t="str">
        <f>IFERROR(TRUNC(VLOOKUP($E308,'Container Panel'!$B$41:$Z$100,$D308,0)/(VLOOKUP(BQ$276,UI!$A$12:$O$51,VLOOKUP(BQ$278,$B$276:$C$278,2,0),0)/1000)),"")</f>
        <v/>
      </c>
      <c r="BR308" s="145" t="str">
        <f>IFERROR(TRUNC(VLOOKUP($E308,'Container Panel'!$B$41:$Z$100,$D308,0)/(VLOOKUP(BR$276,UI!$A$12:$O$51,VLOOKUP(BR$278,$B$276:$C$278,2,0),0)/1000)),"")</f>
        <v/>
      </c>
      <c r="BS308" s="145" t="str">
        <f>IFERROR(TRUNC(VLOOKUP($E308,'Container Panel'!$B$41:$Z$100,$D308,0)/(VLOOKUP(BS$276,UI!$A$12:$O$51,VLOOKUP(BS$278,$B$276:$C$278,2,0),0)/1000)),"")</f>
        <v/>
      </c>
      <c r="BT308" s="145" t="str">
        <f>IFERROR(TRUNC(VLOOKUP($E308,'Container Panel'!$B$41:$Z$100,$D308,0)/(VLOOKUP(BT$276,UI!$A$12:$O$51,VLOOKUP(BT$278,$B$276:$C$278,2,0),0)/1000)),"")</f>
        <v/>
      </c>
      <c r="BU308" s="145" t="str">
        <f>IFERROR(TRUNC(VLOOKUP($E308,'Container Panel'!$B$41:$Z$100,$D308,0)/(VLOOKUP(BU$276,UI!$A$12:$O$51,VLOOKUP(BU$278,$B$276:$C$278,2,0),0)/1000)),"")</f>
        <v/>
      </c>
      <c r="BV308" s="145" t="str">
        <f>IFERROR(TRUNC(VLOOKUP($E308,'Container Panel'!$B$41:$Z$100,$D308,0)/(VLOOKUP(BV$276,UI!$A$12:$O$51,VLOOKUP(BV$278,$B$276:$C$278,2,0),0)/1000)),"")</f>
        <v/>
      </c>
      <c r="BW308" s="145" t="str">
        <f>IFERROR(TRUNC(VLOOKUP($E308,'Container Panel'!$B$41:$Z$100,$D308,0)/(VLOOKUP(BW$276,UI!$A$12:$O$51,VLOOKUP(BW$278,$B$276:$C$278,2,0),0)/1000)),"")</f>
        <v/>
      </c>
      <c r="BX308" s="145" t="str">
        <f>IFERROR(TRUNC(VLOOKUP($E308,'Container Panel'!$B$41:$Z$100,$D308,0)/(VLOOKUP(BX$276,UI!$A$12:$O$51,VLOOKUP(BX$278,$B$276:$C$278,2,0),0)/1000)),"")</f>
        <v/>
      </c>
      <c r="BY308" s="145" t="str">
        <f>IFERROR(TRUNC(VLOOKUP($E308,'Container Panel'!$B$41:$Z$100,$D308,0)/(VLOOKUP(BY$276,UI!$A$12:$O$51,VLOOKUP(BY$278,$B$276:$C$278,2,0),0)/1000)),"")</f>
        <v/>
      </c>
      <c r="BZ308" s="145" t="str">
        <f>IFERROR(TRUNC(VLOOKUP($E308,'Container Panel'!$B$41:$Z$100,$D308,0)/(VLOOKUP(BZ$276,UI!$A$12:$O$51,VLOOKUP(BZ$278,$B$276:$C$278,2,0),0)/1000)),"")</f>
        <v/>
      </c>
      <c r="CA308" s="145" t="str">
        <f>IFERROR(TRUNC(VLOOKUP($E308,'Container Panel'!$B$41:$Z$100,$D308,0)/(VLOOKUP(CA$276,UI!$A$12:$O$51,VLOOKUP(CA$278,$B$276:$C$278,2,0),0)/1000)),"")</f>
        <v/>
      </c>
      <c r="CB308" s="145" t="str">
        <f>IFERROR(TRUNC(VLOOKUP($E308,'Container Panel'!$B$41:$Z$100,$D308,0)/(VLOOKUP(CB$276,UI!$A$12:$O$51,VLOOKUP(CB$278,$B$276:$C$278,2,0),0)/1000)),"")</f>
        <v/>
      </c>
      <c r="CC308" s="145" t="str">
        <f>IFERROR(TRUNC(VLOOKUP($E308,'Container Panel'!$B$41:$Z$100,$D308,0)/(VLOOKUP(CC$276,UI!$A$12:$O$51,VLOOKUP(CC$278,$B$276:$C$278,2,0),0)/1000)),"")</f>
        <v/>
      </c>
      <c r="CD308" s="145" t="str">
        <f>IFERROR(TRUNC(VLOOKUP($E308,'Container Panel'!$B$41:$Z$100,$D308,0)/(VLOOKUP(CD$276,UI!$A$12:$O$51,VLOOKUP(CD$278,$B$276:$C$278,2,0),0)/1000)),"")</f>
        <v/>
      </c>
      <c r="CE308" s="145" t="str">
        <f>IFERROR(TRUNC(VLOOKUP($E308,'Container Panel'!$B$41:$Z$100,$D308,0)/(VLOOKUP(CE$276,UI!$A$12:$O$51,VLOOKUP(CE$278,$B$276:$C$278,2,0),0)/1000)),"")</f>
        <v/>
      </c>
      <c r="CF308" s="145" t="str">
        <f>IFERROR(TRUNC(VLOOKUP($E308,'Container Panel'!$B$41:$Z$100,$D308,0)/(VLOOKUP(CF$276,UI!$A$12:$O$51,VLOOKUP(CF$278,$B$276:$C$278,2,0),0)/1000)),"")</f>
        <v/>
      </c>
      <c r="CG308" s="145" t="str">
        <f>IFERROR(TRUNC(VLOOKUP($E308,'Container Panel'!$B$41:$Z$100,$D308,0)/(VLOOKUP(CG$276,UI!$A$12:$O$51,VLOOKUP(CG$278,$B$276:$C$278,2,0),0)/1000)),"")</f>
        <v/>
      </c>
      <c r="CH308" s="145" t="str">
        <f>IFERROR(TRUNC(VLOOKUP($E308,'Container Panel'!$B$41:$Z$100,$D308,0)/(VLOOKUP(CH$276,UI!$A$12:$O$51,VLOOKUP(CH$278,$B$276:$C$278,2,0),0)/1000)),"")</f>
        <v/>
      </c>
      <c r="CI308" s="145" t="str">
        <f>IFERROR(TRUNC(VLOOKUP($E308,'Container Panel'!$B$41:$Z$100,$D308,0)/(VLOOKUP(CI$276,UI!$A$12:$O$51,VLOOKUP(CI$278,$B$276:$C$278,2,0),0)/1000)),"")</f>
        <v/>
      </c>
      <c r="CJ308" s="145" t="str">
        <f>IFERROR(TRUNC(VLOOKUP($E308,'Container Panel'!$B$41:$Z$100,$D308,0)/(VLOOKUP(CJ$276,UI!$A$12:$O$51,VLOOKUP(CJ$278,$B$276:$C$278,2,0),0)/1000)),"")</f>
        <v/>
      </c>
      <c r="CK308" s="145" t="str">
        <f>IFERROR(TRUNC(VLOOKUP($E308,'Container Panel'!$B$41:$Z$100,$D308,0)/(VLOOKUP(CK$276,UI!$A$12:$O$51,VLOOKUP(CK$278,$B$276:$C$278,2,0),0)/1000)),"")</f>
        <v/>
      </c>
      <c r="CL308" s="145" t="str">
        <f>IFERROR(TRUNC(VLOOKUP($E308,'Container Panel'!$B$41:$Z$100,$D308,0)/(VLOOKUP(CL$276,UI!$A$12:$O$51,VLOOKUP(CL$278,$B$276:$C$278,2,0),0)/1000)),"")</f>
        <v/>
      </c>
      <c r="CM308" s="145" t="str">
        <f>IFERROR(TRUNC(VLOOKUP($E308,'Container Panel'!$B$41:$Z$100,$D308,0)/(VLOOKUP(CM$276,UI!$A$12:$O$51,VLOOKUP(CM$278,$B$276:$C$278,2,0),0)/1000)),"")</f>
        <v/>
      </c>
      <c r="CN308" s="145" t="str">
        <f>IFERROR(TRUNC(VLOOKUP($E308,'Container Panel'!$B$41:$Z$100,$D308,0)/(VLOOKUP(CN$276,UI!$A$12:$O$51,VLOOKUP(CN$278,$B$276:$C$278,2,0),0)/1000)),"")</f>
        <v/>
      </c>
      <c r="CO308" s="145" t="str">
        <f>IFERROR(TRUNC(VLOOKUP($E308,'Container Panel'!$B$41:$Z$100,$D308,0)/(VLOOKUP(CO$276,UI!$A$12:$O$51,VLOOKUP(CO$278,$B$276:$C$278,2,0),0)/1000)),"")</f>
        <v/>
      </c>
      <c r="CP308" s="145" t="str">
        <f>IFERROR(TRUNC(VLOOKUP($E308,'Container Panel'!$B$41:$Z$100,$D308,0)/(VLOOKUP(CP$276,UI!$A$12:$O$51,VLOOKUP(CP$278,$B$276:$C$278,2,0),0)/1000)),"")</f>
        <v/>
      </c>
      <c r="CQ308" s="145" t="str">
        <f>IFERROR(TRUNC(VLOOKUP($E308,'Container Panel'!$B$41:$Z$100,$D308,0)/(VLOOKUP(CQ$276,UI!$A$12:$O$51,VLOOKUP(CQ$278,$B$276:$C$278,2,0),0)/1000)),"")</f>
        <v/>
      </c>
      <c r="CR308" s="145" t="str">
        <f>IFERROR(TRUNC(VLOOKUP($E308,'Container Panel'!$B$41:$Z$100,$D308,0)/(VLOOKUP(CR$276,UI!$A$12:$O$51,VLOOKUP(CR$278,$B$276:$C$278,2,0),0)/1000)),"")</f>
        <v/>
      </c>
      <c r="CS308" s="145" t="str">
        <f>IFERROR(TRUNC(VLOOKUP($E308,'Container Panel'!$B$41:$Z$100,$D308,0)/(VLOOKUP(CS$276,UI!$A$12:$O$51,VLOOKUP(CS$278,$B$276:$C$278,2,0),0)/1000)),"")</f>
        <v/>
      </c>
      <c r="CT308" s="145" t="str">
        <f>IFERROR(TRUNC(VLOOKUP($E308,'Container Panel'!$B$41:$Z$100,$D308,0)/(VLOOKUP(CT$276,UI!$A$12:$O$51,VLOOKUP(CT$278,$B$276:$C$278,2,0),0)/1000)),"")</f>
        <v/>
      </c>
      <c r="CU308" s="145" t="str">
        <f>IFERROR(TRUNC(VLOOKUP($E308,'Container Panel'!$B$41:$Z$100,$D308,0)/(VLOOKUP(CU$276,UI!$A$12:$O$51,VLOOKUP(CU$278,$B$276:$C$278,2,0),0)/1000)),"")</f>
        <v/>
      </c>
      <c r="CV308" s="145" t="str">
        <f>IFERROR(TRUNC(VLOOKUP($E308,'Container Panel'!$B$41:$Z$100,$D308,0)/(VLOOKUP(CV$276,UI!$A$12:$O$51,VLOOKUP(CV$278,$B$276:$C$278,2,0),0)/1000)),"")</f>
        <v/>
      </c>
      <c r="CW308" s="145" t="str">
        <f>IFERROR(TRUNC(VLOOKUP($E308,'Container Panel'!$B$41:$Z$100,$D308,0)/(VLOOKUP(CW$276,UI!$A$12:$O$51,VLOOKUP(CW$278,$B$276:$C$278,2,0),0)/1000)),"")</f>
        <v/>
      </c>
      <c r="CX308" s="145" t="str">
        <f>IFERROR(TRUNC(VLOOKUP($E308,'Container Panel'!$B$41:$Z$100,$D308,0)/(VLOOKUP(CX$276,UI!$A$12:$O$51,VLOOKUP(CX$278,$B$276:$C$278,2,0),0)/1000)),"")</f>
        <v/>
      </c>
      <c r="CY308" s="145" t="str">
        <f>IFERROR(TRUNC(VLOOKUP($E308,'Container Panel'!$B$41:$Z$100,$D308,0)/(VLOOKUP(CY$276,UI!$A$12:$O$51,VLOOKUP(CY$278,$B$276:$C$278,2,0),0)/1000)),"")</f>
        <v/>
      </c>
      <c r="CZ308" s="145" t="str">
        <f>IFERROR(TRUNC(VLOOKUP($E308,'Container Panel'!$B$41:$Z$100,$D308,0)/(VLOOKUP(CZ$276,UI!$A$12:$O$51,VLOOKUP(CZ$278,$B$276:$C$278,2,0),0)/1000)),"")</f>
        <v/>
      </c>
      <c r="DA308" s="145" t="str">
        <f>IFERROR(TRUNC(VLOOKUP($E308,'Container Panel'!$B$41:$Z$100,$D308,0)/(VLOOKUP(DA$276,UI!$A$12:$O$51,VLOOKUP(DA$278,$B$276:$C$278,2,0),0)/1000)),"")</f>
        <v/>
      </c>
      <c r="DB308" s="145" t="str">
        <f>IFERROR(TRUNC(VLOOKUP($E308,'Container Panel'!$B$41:$Z$100,$D308,0)/(VLOOKUP(DB$276,UI!$A$12:$O$51,VLOOKUP(DB$278,$B$276:$C$278,2,0),0)/1000)),"")</f>
        <v/>
      </c>
      <c r="DC308" s="145" t="str">
        <f>IFERROR(TRUNC(VLOOKUP($E308,'Container Panel'!$B$41:$Z$100,$D308,0)/(VLOOKUP(DC$276,UI!$A$12:$O$51,VLOOKUP(DC$278,$B$276:$C$278,2,0),0)/1000)),"")</f>
        <v/>
      </c>
      <c r="DD308" s="145" t="str">
        <f>IFERROR(TRUNC(VLOOKUP($E308,'Container Panel'!$B$41:$Z$100,$D308,0)/(VLOOKUP(DD$276,UI!$A$12:$O$51,VLOOKUP(DD$278,$B$276:$C$278,2,0),0)/1000)),"")</f>
        <v/>
      </c>
      <c r="DE308" s="145" t="str">
        <f>IFERROR(TRUNC(VLOOKUP($E308,'Container Panel'!$B$41:$Z$100,$D308,0)/(VLOOKUP(DE$276,UI!$A$12:$O$51,VLOOKUP(DE$278,$B$276:$C$278,2,0),0)/1000)),"")</f>
        <v/>
      </c>
      <c r="DF308" s="145" t="str">
        <f>IFERROR(TRUNC(VLOOKUP($E308,'Container Panel'!$B$41:$Z$100,$D308,0)/(VLOOKUP(DF$276,UI!$A$12:$O$51,VLOOKUP(DF$278,$B$276:$C$278,2,0),0)/1000)),"")</f>
        <v/>
      </c>
      <c r="DG308" s="145" t="str">
        <f>IFERROR(TRUNC(VLOOKUP($E308,'Container Panel'!$B$41:$Z$100,$D308,0)/(VLOOKUP(DG$276,UI!$A$12:$O$51,VLOOKUP(DG$278,$B$276:$C$278,2,0),0)/1000)),"")</f>
        <v/>
      </c>
      <c r="DH308" s="145" t="str">
        <f>IFERROR(TRUNC(VLOOKUP($E308,'Container Panel'!$B$41:$Z$100,$D308,0)/(VLOOKUP(DH$276,UI!$A$12:$O$51,VLOOKUP(DH$278,$B$276:$C$278,2,0),0)/1000)),"")</f>
        <v/>
      </c>
      <c r="DI308" s="145" t="str">
        <f>IFERROR(TRUNC(VLOOKUP($E308,'Container Panel'!$B$41:$Z$100,$D308,0)/(VLOOKUP(DI$276,UI!$A$12:$O$51,VLOOKUP(DI$278,$B$276:$C$278,2,0),0)/1000)),"")</f>
        <v/>
      </c>
      <c r="DJ308" s="145" t="str">
        <f>IFERROR(TRUNC(VLOOKUP($E308,'Container Panel'!$B$41:$Z$100,$D308,0)/(VLOOKUP(DJ$276,UI!$A$12:$O$51,VLOOKUP(DJ$278,$B$276:$C$278,2,0),0)/1000)),"")</f>
        <v/>
      </c>
      <c r="DK308" s="145" t="str">
        <f>IFERROR(TRUNC(VLOOKUP($E308,'Container Panel'!$B$41:$Z$100,$D308,0)/(VLOOKUP(DK$276,UI!$A$12:$O$51,VLOOKUP(DK$278,$B$276:$C$278,2,0),0)/1000)),"")</f>
        <v/>
      </c>
      <c r="DL308" s="145" t="str">
        <f>IFERROR(TRUNC(VLOOKUP($E308,'Container Panel'!$B$41:$Z$100,$D308,0)/(VLOOKUP(DL$276,UI!$A$12:$O$51,VLOOKUP(DL$278,$B$276:$C$278,2,0),0)/1000)),"")</f>
        <v/>
      </c>
      <c r="DM308" s="145" t="str">
        <f>IFERROR(TRUNC(VLOOKUP($E308,'Container Panel'!$B$41:$Z$100,$D308,0)/(VLOOKUP(DM$276,UI!$A$12:$O$51,VLOOKUP(DM$278,$B$276:$C$278,2,0),0)/1000)),"")</f>
        <v/>
      </c>
      <c r="DN308" s="145" t="str">
        <f>IFERROR(TRUNC(VLOOKUP($E308,'Container Panel'!$B$41:$Z$100,$D308,0)/(VLOOKUP(DN$276,UI!$A$12:$O$51,VLOOKUP(DN$278,$B$276:$C$278,2,0),0)/1000)),"")</f>
        <v/>
      </c>
      <c r="DO308" s="145" t="str">
        <f>IFERROR(TRUNC(VLOOKUP($E308,'Container Panel'!$B$41:$Z$100,$D308,0)/(VLOOKUP(DO$276,UI!$A$12:$O$51,VLOOKUP(DO$278,$B$276:$C$278,2,0),0)/1000)),"")</f>
        <v/>
      </c>
      <c r="DP308" s="145" t="str">
        <f>IFERROR(TRUNC(VLOOKUP($E308,'Container Panel'!$B$41:$Z$100,$D308,0)/(VLOOKUP(DP$276,UI!$A$12:$O$51,VLOOKUP(DP$278,$B$276:$C$278,2,0),0)/1000)),"")</f>
        <v/>
      </c>
      <c r="DQ308" s="145" t="str">
        <f>IFERROR(TRUNC(VLOOKUP($E308,'Container Panel'!$B$41:$Z$100,$D308,0)/(VLOOKUP(DQ$276,UI!$A$12:$O$51,VLOOKUP(DQ$278,$B$276:$C$278,2,0),0)/1000)),"")</f>
        <v/>
      </c>
      <c r="DR308" s="145" t="str">
        <f>IFERROR(TRUNC(VLOOKUP($E308,'Container Panel'!$B$41:$Z$100,$D308,0)/(VLOOKUP(DR$276,UI!$A$12:$O$51,VLOOKUP(DR$278,$B$276:$C$278,2,0),0)/1000)),"")</f>
        <v/>
      </c>
      <c r="DS308" s="145" t="str">
        <f>IFERROR(TRUNC(VLOOKUP($E308,'Container Panel'!$B$41:$Z$100,$D308,0)/(VLOOKUP(DS$276,UI!$A$12:$O$51,VLOOKUP(DS$278,$B$276:$C$278,2,0),0)/1000)),"")</f>
        <v/>
      </c>
      <c r="DT308" s="145" t="str">
        <f>IFERROR(TRUNC(VLOOKUP($E308,'Container Panel'!$B$41:$Z$100,$D308,0)/(VLOOKUP(DT$276,UI!$A$12:$O$51,VLOOKUP(DT$278,$B$276:$C$278,2,0),0)/1000)),"")</f>
        <v/>
      </c>
      <c r="DU308" s="145" t="str">
        <f>IFERROR(TRUNC(VLOOKUP($E308,'Container Panel'!$B$41:$Z$100,$D308,0)/(VLOOKUP(DU$276,UI!$A$12:$O$51,VLOOKUP(DU$278,$B$276:$C$278,2,0),0)/1000)),"")</f>
        <v/>
      </c>
      <c r="DV308" s="145" t="str">
        <f>IFERROR(TRUNC(VLOOKUP($E308,'Container Panel'!$B$41:$Z$100,$D308,0)/(VLOOKUP(DV$276,UI!$A$12:$O$51,VLOOKUP(DV$278,$B$276:$C$278,2,0),0)/1000)),"")</f>
        <v/>
      </c>
      <c r="DW308" s="145" t="str">
        <f>IFERROR(TRUNC(VLOOKUP($E308,'Container Panel'!$B$41:$Z$100,$D308,0)/(VLOOKUP(DW$276,UI!$A$12:$O$51,VLOOKUP(DW$278,$B$276:$C$278,2,0),0)/1000)),"")</f>
        <v/>
      </c>
      <c r="DX308" s="145" t="str">
        <f>IFERROR(TRUNC(VLOOKUP($E308,'Container Panel'!$B$41:$Z$100,$D308,0)/(VLOOKUP(DX$276,UI!$A$12:$O$51,VLOOKUP(DX$278,$B$276:$C$278,2,0),0)/1000)),"")</f>
        <v/>
      </c>
      <c r="DY308" s="145" t="str">
        <f>IFERROR(TRUNC(VLOOKUP($E308,'Container Panel'!$B$41:$Z$100,$D308,0)/(VLOOKUP(DY$276,UI!$A$12:$O$51,VLOOKUP(DY$278,$B$276:$C$278,2,0),0)/1000)),"")</f>
        <v/>
      </c>
      <c r="DZ308" s="145" t="str">
        <f>IFERROR(TRUNC(VLOOKUP($E308,'Container Panel'!$B$41:$Z$100,$D308,0)/(VLOOKUP(DZ$276,UI!$A$12:$O$51,VLOOKUP(DZ$278,$B$276:$C$278,2,0),0)/1000)),"")</f>
        <v/>
      </c>
      <c r="EA308" s="145" t="str">
        <f>IFERROR(TRUNC(VLOOKUP($E308,'Container Panel'!$B$41:$Z$100,$D308,0)/(VLOOKUP(EA$276,UI!$A$12:$O$51,VLOOKUP(EA$278,$B$276:$C$278,2,0),0)/1000)),"")</f>
        <v/>
      </c>
      <c r="EB308" s="145" t="str">
        <f>IFERROR(TRUNC(VLOOKUP($E308,'Container Panel'!$B$41:$Z$100,$D308,0)/(VLOOKUP(EB$276,UI!$A$12:$O$51,VLOOKUP(EB$278,$B$276:$C$278,2,0),0)/1000)),"")</f>
        <v/>
      </c>
      <c r="EC308" s="145" t="str">
        <f>IFERROR(TRUNC(VLOOKUP($E308,'Container Panel'!$B$41:$Z$100,$D308,0)/(VLOOKUP(EC$276,UI!$A$12:$O$51,VLOOKUP(EC$278,$B$276:$C$278,2,0),0)/1000)),"")</f>
        <v/>
      </c>
      <c r="ED308" s="145" t="str">
        <f>IFERROR(TRUNC(VLOOKUP($E308,'Container Panel'!$B$41:$Z$100,$D308,0)/(VLOOKUP(ED$276,UI!$A$12:$O$51,VLOOKUP(ED$278,$B$276:$C$278,2,0),0)/1000)),"")</f>
        <v/>
      </c>
      <c r="EE308" s="145" t="str">
        <f>IFERROR(TRUNC(VLOOKUP($E308,'Container Panel'!$B$41:$Z$100,$D308,0)/(VLOOKUP(EE$276,UI!$A$12:$O$51,VLOOKUP(EE$278,$B$276:$C$278,2,0),0)/1000)),"")</f>
        <v/>
      </c>
      <c r="EF308" s="145" t="str">
        <f>IFERROR(TRUNC(VLOOKUP($E308,'Container Panel'!$B$41:$Z$100,$D308,0)/(VLOOKUP(EF$276,UI!$A$12:$O$51,VLOOKUP(EF$278,$B$276:$C$278,2,0),0)/1000)),"")</f>
        <v/>
      </c>
      <c r="EG308" s="145" t="str">
        <f>IFERROR(TRUNC(VLOOKUP($E308,'Container Panel'!$B$41:$Z$100,$D308,0)/(VLOOKUP(EG$276,UI!$A$12:$O$51,VLOOKUP(EG$278,$B$276:$C$278,2,0),0)/1000)),"")</f>
        <v/>
      </c>
      <c r="EH308" s="145" t="str">
        <f>IFERROR(TRUNC(VLOOKUP($E308,'Container Panel'!$B$41:$Z$100,$D308,0)/(VLOOKUP(EH$276,UI!$A$12:$O$51,VLOOKUP(EH$278,$B$276:$C$278,2,0),0)/1000)),"")</f>
        <v/>
      </c>
      <c r="EI308" s="145" t="str">
        <f>IFERROR(TRUNC(VLOOKUP($E308,'Container Panel'!$B$41:$Z$100,$D308,0)/(VLOOKUP(EI$276,UI!$A$12:$O$51,VLOOKUP(EI$278,$B$276:$C$278,2,0),0)/1000)),"")</f>
        <v/>
      </c>
      <c r="EJ308" s="145" t="str">
        <f>IFERROR(TRUNC(VLOOKUP($E308,'Container Panel'!$B$41:$Z$100,$D308,0)/(VLOOKUP(EJ$276,UI!$A$12:$O$51,VLOOKUP(EJ$278,$B$276:$C$278,2,0),0)/1000)),"")</f>
        <v/>
      </c>
      <c r="EK308" s="145" t="str">
        <f>IFERROR(TRUNC(VLOOKUP($E308,'Container Panel'!$B$41:$Z$100,$D308,0)/(VLOOKUP(EK$276,UI!$A$12:$O$51,VLOOKUP(EK$278,$B$276:$C$278,2,0),0)/1000)),"")</f>
        <v/>
      </c>
      <c r="EL308" s="145" t="str">
        <f>IFERROR(TRUNC(VLOOKUP($E308,'Container Panel'!$B$41:$Z$100,$D308,0)/(VLOOKUP(EL$276,UI!$A$12:$O$51,VLOOKUP(EL$278,$B$276:$C$278,2,0),0)/1000)),"")</f>
        <v/>
      </c>
      <c r="EM308" s="145" t="str">
        <f>IFERROR(TRUNC(VLOOKUP($E308,'Container Panel'!$B$41:$Z$100,$D308,0)/(VLOOKUP(EM$276,UI!$A$12:$O$51,VLOOKUP(EM$278,$B$276:$C$278,2,0),0)/1000)),"")</f>
        <v/>
      </c>
      <c r="EN308" s="145" t="str">
        <f>IFERROR(TRUNC(VLOOKUP($E308,'Container Panel'!$B$41:$Z$100,$D308,0)/(VLOOKUP(EN$276,UI!$A$12:$O$51,VLOOKUP(EN$278,$B$276:$C$278,2,0),0)/1000)),"")</f>
        <v/>
      </c>
      <c r="EO308" s="145" t="str">
        <f>IFERROR(TRUNC(VLOOKUP($E308,'Container Panel'!$B$41:$Z$100,$D308,0)/(VLOOKUP(EO$276,UI!$A$12:$O$51,VLOOKUP(EO$278,$B$276:$C$278,2,0),0)/1000)),"")</f>
        <v/>
      </c>
      <c r="EP308" s="145" t="str">
        <f>IFERROR(TRUNC(VLOOKUP($E308,'Container Panel'!$B$41:$Z$100,$D308,0)/(VLOOKUP(EP$276,UI!$A$12:$O$51,VLOOKUP(EP$278,$B$276:$C$278,2,0),0)/1000)),"")</f>
        <v/>
      </c>
      <c r="EQ308" s="145" t="str">
        <f>IFERROR(TRUNC(VLOOKUP($E308,'Container Panel'!$B$41:$Z$100,$D308,0)/(VLOOKUP(EQ$276,UI!$A$12:$O$51,VLOOKUP(EQ$278,$B$276:$C$278,2,0),0)/1000)),"")</f>
        <v/>
      </c>
      <c r="ER308" s="145" t="str">
        <f>IFERROR(TRUNC(VLOOKUP($E308,'Container Panel'!$B$41:$Z$100,$D308,0)/(VLOOKUP(ER$276,UI!$A$12:$O$51,VLOOKUP(ER$278,$B$276:$C$278,2,0),0)/1000)),"")</f>
        <v/>
      </c>
      <c r="ES308" s="145" t="str">
        <f>IFERROR(TRUNC(VLOOKUP($E308,'Container Panel'!$B$41:$Z$100,$D308,0)/(VLOOKUP(ES$276,UI!$A$12:$O$51,VLOOKUP(ES$278,$B$276:$C$278,2,0),0)/1000)),"")</f>
        <v/>
      </c>
      <c r="ET308" s="145" t="str">
        <f>IFERROR(TRUNC(VLOOKUP($E308,'Container Panel'!$B$41:$Z$100,$D308,0)/(VLOOKUP(ET$276,UI!$A$12:$O$51,VLOOKUP(ET$278,$B$276:$C$278,2,0),0)/1000)),"")</f>
        <v/>
      </c>
      <c r="EU308" s="145" t="str">
        <f>IFERROR(TRUNC(VLOOKUP($E308,'Container Panel'!$B$41:$Z$100,$D308,0)/(VLOOKUP(EU$276,UI!$A$12:$O$51,VLOOKUP(EU$278,$B$276:$C$278,2,0),0)/1000)),"")</f>
        <v/>
      </c>
      <c r="EV308" s="145" t="str">
        <f>IFERROR(TRUNC(VLOOKUP($E308,'Container Panel'!$B$41:$Z$100,$D308,0)/(VLOOKUP(EV$276,UI!$A$12:$O$51,VLOOKUP(EV$278,$B$276:$C$278,2,0),0)/1000)),"")</f>
        <v/>
      </c>
      <c r="EW308" s="145" t="str">
        <f>IFERROR(TRUNC(VLOOKUP($E308,'Container Panel'!$B$41:$Z$100,$D308,0)/(VLOOKUP(EW$276,UI!$A$12:$O$51,VLOOKUP(EW$278,$B$276:$C$278,2,0),0)/1000)),"")</f>
        <v/>
      </c>
      <c r="EX308" s="145" t="str">
        <f>IFERROR(TRUNC(VLOOKUP($E308,'Container Panel'!$B$41:$Z$100,$D308,0)/(VLOOKUP(EX$276,UI!$A$12:$O$51,VLOOKUP(EX$278,$B$276:$C$278,2,0),0)/1000)),"")</f>
        <v/>
      </c>
      <c r="EY308" s="145" t="str">
        <f>IFERROR(TRUNC(VLOOKUP($E308,'Container Panel'!$B$41:$Z$100,$D308,0)/(VLOOKUP(EY$276,UI!$A$12:$O$51,VLOOKUP(EY$278,$B$276:$C$278,2,0),0)/1000)),"")</f>
        <v/>
      </c>
      <c r="EZ308" s="145" t="str">
        <f>IFERROR(TRUNC(VLOOKUP($E308,'Container Panel'!$B$41:$Z$100,$D308,0)/(VLOOKUP(EZ$276,UI!$A$12:$O$51,VLOOKUP(EZ$278,$B$276:$C$278,2,0),0)/1000)),"")</f>
        <v/>
      </c>
      <c r="FA308" s="145" t="str">
        <f>IFERROR(TRUNC(VLOOKUP($E308,'Container Panel'!$B$41:$Z$100,$D308,0)/(VLOOKUP(FA$276,UI!$A$12:$O$51,VLOOKUP(FA$278,$B$276:$C$278,2,0),0)/1000)),"")</f>
        <v/>
      </c>
      <c r="FB308" s="145" t="str">
        <f>IFERROR(TRUNC(VLOOKUP($E308,'Container Panel'!$B$41:$Z$100,$D308,0)/(VLOOKUP(FB$276,UI!$A$12:$O$51,VLOOKUP(FB$278,$B$276:$C$278,2,0),0)/1000)),"")</f>
        <v/>
      </c>
      <c r="FC308" s="145" t="str">
        <f>IFERROR(TRUNC(VLOOKUP($E308,'Container Panel'!$B$41:$Z$100,$D308,0)/(VLOOKUP(FC$276,UI!$A$12:$O$51,VLOOKUP(FC$278,$B$276:$C$278,2,0),0)/1000)),"")</f>
        <v/>
      </c>
      <c r="FD308" s="145" t="str">
        <f>IFERROR(TRUNC(VLOOKUP($E308,'Container Panel'!$B$41:$Z$100,$D308,0)/(VLOOKUP(FD$276,UI!$A$12:$O$51,VLOOKUP(FD$278,$B$276:$C$278,2,0),0)/1000)),"")</f>
        <v/>
      </c>
      <c r="FE308" s="145" t="str">
        <f>IFERROR(TRUNC(VLOOKUP($E308,'Container Panel'!$B$41:$Z$100,$D308,0)/(VLOOKUP(FE$276,UI!$A$12:$O$51,VLOOKUP(FE$278,$B$276:$C$278,2,0),0)/1000)),"")</f>
        <v/>
      </c>
      <c r="FF308" s="145" t="str">
        <f>IFERROR(TRUNC(VLOOKUP($E308,'Container Panel'!$B$41:$Z$100,$D308,0)/(VLOOKUP(FF$276,UI!$A$12:$O$51,VLOOKUP(FF$278,$B$276:$C$278,2,0),0)/1000)),"")</f>
        <v/>
      </c>
      <c r="FG308" s="145" t="str">
        <f>IFERROR(TRUNC(VLOOKUP($E308,'Container Panel'!$B$41:$Z$100,$D308,0)/(VLOOKUP(FG$276,UI!$A$12:$O$51,VLOOKUP(FG$278,$B$276:$C$278,2,0),0)/1000)),"")</f>
        <v/>
      </c>
      <c r="FH308" s="145" t="str">
        <f>IFERROR(TRUNC(VLOOKUP($E308,'Container Panel'!$B$41:$Z$100,$D308,0)/(VLOOKUP(FH$276,UI!$A$12:$O$51,VLOOKUP(FH$278,$B$276:$C$278,2,0),0)/1000)),"")</f>
        <v/>
      </c>
      <c r="FI308" s="145" t="str">
        <f>IFERROR(TRUNC(VLOOKUP($E308,'Container Panel'!$B$41:$Z$100,$D308,0)/(VLOOKUP(FI$276,UI!$A$12:$O$51,VLOOKUP(FI$278,$B$276:$C$278,2,0),0)/1000)),"")</f>
        <v/>
      </c>
      <c r="FJ308" s="145" t="str">
        <f>IFERROR(TRUNC(VLOOKUP($E308,'Container Panel'!$B$41:$Z$100,$D308,0)/(VLOOKUP(FJ$276,UI!$A$12:$O$51,VLOOKUP(FJ$278,$B$276:$C$278,2,0),0)/1000)),"")</f>
        <v/>
      </c>
      <c r="FK308" s="145" t="str">
        <f>IFERROR(TRUNC(VLOOKUP($E308,'Container Panel'!$B$41:$Z$100,$D308,0)/(VLOOKUP(FK$276,UI!$A$12:$O$51,VLOOKUP(FK$278,$B$276:$C$278,2,0),0)/1000)),"")</f>
        <v/>
      </c>
      <c r="FL308" s="145" t="str">
        <f>IFERROR(TRUNC(VLOOKUP($E308,'Container Panel'!$B$41:$Z$100,$D308,0)/(VLOOKUP(FL$276,UI!$A$12:$O$51,VLOOKUP(FL$278,$B$276:$C$278,2,0),0)/1000)),"")</f>
        <v/>
      </c>
      <c r="FM308" s="145" t="str">
        <f>IFERROR(TRUNC(VLOOKUP($E308,'Container Panel'!$B$41:$Z$100,$D308,0)/(VLOOKUP(FM$276,UI!$A$12:$O$51,VLOOKUP(FM$278,$B$276:$C$278,2,0),0)/1000)),"")</f>
        <v/>
      </c>
      <c r="FN308" s="145" t="str">
        <f>IFERROR(TRUNC(VLOOKUP($E308,'Container Panel'!$B$41:$Z$100,$D308,0)/(VLOOKUP(FN$276,UI!$A$12:$O$51,VLOOKUP(FN$278,$B$276:$C$278,2,0),0)/1000)),"")</f>
        <v/>
      </c>
      <c r="FO308" s="145" t="str">
        <f>IFERROR(TRUNC(VLOOKUP($E308,'Container Panel'!$B$41:$Z$100,$D308,0)/(VLOOKUP(FO$276,UI!$A$12:$O$51,VLOOKUP(FO$278,$B$276:$C$278,2,0),0)/1000)),"")</f>
        <v/>
      </c>
      <c r="FP308" s="145" t="str">
        <f>IFERROR(TRUNC(VLOOKUP($E308,'Container Panel'!$B$41:$Z$100,$D308,0)/(VLOOKUP(FP$276,UI!$A$12:$O$51,VLOOKUP(FP$278,$B$276:$C$278,2,0),0)/1000)),"")</f>
        <v/>
      </c>
      <c r="FQ308" s="145" t="str">
        <f>IFERROR(TRUNC(VLOOKUP($E308,'Container Panel'!$B$41:$Z$100,$D308,0)/(VLOOKUP(FQ$276,UI!$A$12:$O$51,VLOOKUP(FQ$278,$B$276:$C$278,2,0),0)/1000)),"")</f>
        <v/>
      </c>
      <c r="FR308" s="145" t="str">
        <f>IFERROR(TRUNC(VLOOKUP($E308,'Container Panel'!$B$41:$Z$100,$D308,0)/(VLOOKUP(FR$276,UI!$A$12:$O$51,VLOOKUP(FR$278,$B$276:$C$278,2,0),0)/1000)),"")</f>
        <v/>
      </c>
      <c r="FS308" s="145" t="str">
        <f>IFERROR(TRUNC(VLOOKUP($E308,'Container Panel'!$B$41:$Z$100,$D308,0)/(VLOOKUP(FS$276,UI!$A$12:$O$51,VLOOKUP(FS$278,$B$276:$C$278,2,0),0)/1000)),"")</f>
        <v/>
      </c>
      <c r="FT308" s="145" t="str">
        <f>IFERROR(TRUNC(VLOOKUP($E308,'Container Panel'!$B$41:$Z$100,$D308,0)/(VLOOKUP(FT$276,UI!$A$12:$O$51,VLOOKUP(FT$278,$B$276:$C$278,2,0),0)/1000)),"")</f>
        <v/>
      </c>
      <c r="FU308" s="145" t="str">
        <f>IFERROR(TRUNC(VLOOKUP($E308,'Container Panel'!$B$41:$Z$100,$D308,0)/(VLOOKUP(FU$276,UI!$A$12:$O$51,VLOOKUP(FU$278,$B$276:$C$278,2,0),0)/1000)),"")</f>
        <v/>
      </c>
      <c r="FV308" s="145" t="str">
        <f>IFERROR(TRUNC(VLOOKUP($E308,'Container Panel'!$B$41:$Z$100,$D308,0)/(VLOOKUP(FV$276,UI!$A$12:$O$51,VLOOKUP(FV$278,$B$276:$C$278,2,0),0)/1000)),"")</f>
        <v/>
      </c>
      <c r="FW308" s="145" t="str">
        <f>IFERROR(TRUNC(VLOOKUP($E308,'Container Panel'!$B$41:$Z$100,$D308,0)/(VLOOKUP(FW$276,UI!$A$12:$O$51,VLOOKUP(FW$278,$B$276:$C$278,2,0),0)/1000)),"")</f>
        <v/>
      </c>
      <c r="FX308" s="145" t="str">
        <f>IFERROR(TRUNC(VLOOKUP($E308,'Container Panel'!$B$41:$Z$100,$D308,0)/(VLOOKUP(FX$276,UI!$A$12:$O$51,VLOOKUP(FX$278,$B$276:$C$278,2,0),0)/1000)),"")</f>
        <v/>
      </c>
      <c r="FY308" s="145" t="str">
        <f>IFERROR(TRUNC(VLOOKUP($E308,'Container Panel'!$B$41:$Z$100,$D308,0)/(VLOOKUP(FY$276,UI!$A$12:$O$51,VLOOKUP(FY$278,$B$276:$C$278,2,0),0)/1000)),"")</f>
        <v/>
      </c>
      <c r="FZ308" s="145" t="str">
        <f>IFERROR(TRUNC(VLOOKUP($E308,'Container Panel'!$B$41:$Z$100,$D308,0)/(VLOOKUP(FZ$276,UI!$A$12:$O$51,VLOOKUP(FZ$278,$B$276:$C$278,2,0),0)/1000)),"")</f>
        <v/>
      </c>
      <c r="GA308" s="145" t="str">
        <f>IFERROR(TRUNC(VLOOKUP($E308,'Container Panel'!$B$41:$Z$100,$D308,0)/(VLOOKUP(GA$276,UI!$A$12:$O$51,VLOOKUP(GA$278,$B$276:$C$278,2,0),0)/1000)),"")</f>
        <v/>
      </c>
      <c r="GB308" s="145" t="str">
        <f>IFERROR(TRUNC(VLOOKUP($E308,'Container Panel'!$B$41:$Z$100,$D308,0)/(VLOOKUP(GB$276,UI!$A$12:$O$51,VLOOKUP(GB$278,$B$276:$C$278,2,0),0)/1000)),"")</f>
        <v/>
      </c>
      <c r="GC308" s="145" t="str">
        <f>IFERROR(TRUNC(VLOOKUP($E308,'Container Panel'!$B$41:$Z$100,$D308,0)/(VLOOKUP(GC$276,UI!$A$12:$O$51,VLOOKUP(GC$278,$B$276:$C$278,2,0),0)/1000)),"")</f>
        <v/>
      </c>
      <c r="GD308" s="145" t="str">
        <f>IFERROR(TRUNC(VLOOKUP($E308,'Container Panel'!$B$41:$Z$100,$D308,0)/(VLOOKUP(GD$276,UI!$A$12:$O$51,VLOOKUP(GD$278,$B$276:$C$278,2,0),0)/1000)),"")</f>
        <v/>
      </c>
      <c r="GE308" s="145" t="str">
        <f>IFERROR(TRUNC(VLOOKUP($E308,'Container Panel'!$B$41:$Z$100,$D308,0)/(VLOOKUP(GE$276,UI!$A$12:$O$51,VLOOKUP(GE$278,$B$276:$C$278,2,0),0)/1000)),"")</f>
        <v/>
      </c>
      <c r="GF308" s="145" t="str">
        <f>IFERROR(TRUNC(VLOOKUP($E308,'Container Panel'!$B$41:$Z$100,$D308,0)/(VLOOKUP(GF$276,UI!$A$12:$O$51,VLOOKUP(GF$278,$B$276:$C$278,2,0),0)/1000)),"")</f>
        <v/>
      </c>
      <c r="GG308" s="145" t="str">
        <f>IFERROR(TRUNC(VLOOKUP($E308,'Container Panel'!$B$41:$Z$100,$D308,0)/(VLOOKUP(GG$276,UI!$A$12:$O$51,VLOOKUP(GG$278,$B$276:$C$278,2,0),0)/1000)),"")</f>
        <v/>
      </c>
      <c r="GH308" s="145" t="str">
        <f>IFERROR(TRUNC(VLOOKUP($E308,'Container Panel'!$B$41:$Z$100,$D308,0)/(VLOOKUP(GH$276,UI!$A$12:$O$51,VLOOKUP(GH$278,$B$276:$C$278,2,0),0)/1000)),"")</f>
        <v/>
      </c>
      <c r="GI308" s="145" t="str">
        <f>IFERROR(TRUNC(VLOOKUP($E308,'Container Panel'!$B$41:$Z$100,$D308,0)/(VLOOKUP(GI$276,UI!$A$12:$O$51,VLOOKUP(GI$278,$B$276:$C$278,2,0),0)/1000)),"")</f>
        <v/>
      </c>
      <c r="GJ308" s="145" t="str">
        <f>IFERROR(TRUNC(VLOOKUP($E308,'Container Panel'!$B$41:$Z$100,$D308,0)/(VLOOKUP(GJ$276,UI!$A$12:$O$51,VLOOKUP(GJ$278,$B$276:$C$278,2,0),0)/1000)),"")</f>
        <v/>
      </c>
      <c r="GK308" s="145" t="str">
        <f>IFERROR(TRUNC(VLOOKUP($E308,'Container Panel'!$B$41:$Z$100,$D308,0)/(VLOOKUP(GK$276,UI!$A$12:$O$51,VLOOKUP(GK$278,$B$276:$C$278,2,0),0)/1000)),"")</f>
        <v/>
      </c>
      <c r="GL308" s="145" t="str">
        <f>IFERROR(TRUNC(VLOOKUP($E308,'Container Panel'!$B$41:$Z$100,$D308,0)/(VLOOKUP(GL$276,UI!$A$12:$O$51,VLOOKUP(GL$278,$B$276:$C$278,2,0),0)/1000)),"")</f>
        <v/>
      </c>
      <c r="GM308" s="145" t="str">
        <f>IFERROR(TRUNC(VLOOKUP($E308,'Container Panel'!$B$41:$Z$100,$D308,0)/(VLOOKUP(GM$276,UI!$A$12:$O$51,VLOOKUP(GM$278,$B$276:$C$278,2,0),0)/1000)),"")</f>
        <v/>
      </c>
      <c r="GN308" s="145" t="str">
        <f>IFERROR(TRUNC(VLOOKUP($E308,'Container Panel'!$B$41:$Z$100,$D308,0)/(VLOOKUP(GN$276,UI!$A$12:$O$51,VLOOKUP(GN$278,$B$276:$C$278,2,0),0)/1000)),"")</f>
        <v/>
      </c>
      <c r="GO308" s="145" t="str">
        <f>IFERROR(TRUNC(VLOOKUP($E308,'Container Panel'!$B$41:$Z$100,$D308,0)/(VLOOKUP(GO$276,UI!$A$12:$O$51,VLOOKUP(GO$278,$B$276:$C$278,2,0),0)/1000)),"")</f>
        <v/>
      </c>
      <c r="GP308" s="145" t="str">
        <f>IFERROR(TRUNC(VLOOKUP($E308,'Container Panel'!$B$41:$Z$100,$D308,0)/(VLOOKUP(GP$276,UI!$A$12:$O$51,VLOOKUP(GP$278,$B$276:$C$278,2,0),0)/1000)),"")</f>
        <v/>
      </c>
      <c r="GQ308" s="145" t="str">
        <f>IFERROR(TRUNC(VLOOKUP($E308,'Container Panel'!$B$41:$Z$100,$D308,0)/(VLOOKUP(GQ$276,UI!$A$12:$O$51,VLOOKUP(GQ$278,$B$276:$C$278,2,0),0)/1000)),"")</f>
        <v/>
      </c>
      <c r="GR308" s="145" t="str">
        <f>IFERROR(TRUNC(VLOOKUP($E308,'Container Panel'!$B$41:$Z$100,$D308,0)/(VLOOKUP(GR$276,UI!$A$12:$O$51,VLOOKUP(GR$278,$B$276:$C$278,2,0),0)/1000)),"")</f>
        <v/>
      </c>
      <c r="GS308" s="145" t="str">
        <f>IFERROR(TRUNC(VLOOKUP($E308,'Container Panel'!$B$41:$Z$100,$D308,0)/(VLOOKUP(GS$276,UI!$A$12:$O$51,VLOOKUP(GS$278,$B$276:$C$278,2,0),0)/1000)),"")</f>
        <v/>
      </c>
      <c r="GT308" s="145" t="str">
        <f>IFERROR(TRUNC(VLOOKUP($E308,'Container Panel'!$B$41:$Z$100,$D308,0)/(VLOOKUP(GT$276,UI!$A$12:$O$51,VLOOKUP(GT$278,$B$276:$C$278,2,0),0)/1000)),"")</f>
        <v/>
      </c>
      <c r="GU308" s="145" t="str">
        <f>IFERROR(TRUNC(VLOOKUP($E308,'Container Panel'!$B$41:$Z$100,$D308,0)/(VLOOKUP(GU$276,UI!$A$12:$O$51,VLOOKUP(GU$278,$B$276:$C$278,2,0),0)/1000)),"")</f>
        <v/>
      </c>
      <c r="GV308" s="145" t="str">
        <f>IFERROR(TRUNC(VLOOKUP($E308,'Container Panel'!$B$41:$Z$100,$D308,0)/(VLOOKUP(GV$276,UI!$A$12:$O$51,VLOOKUP(GV$278,$B$276:$C$278,2,0),0)/1000)),"")</f>
        <v/>
      </c>
      <c r="GW308" s="145" t="str">
        <f>IFERROR(TRUNC(VLOOKUP($E308,'Container Panel'!$B$41:$Z$100,$D308,0)/(VLOOKUP(GW$276,UI!$A$12:$O$51,VLOOKUP(GW$278,$B$276:$C$278,2,0),0)/1000)),"")</f>
        <v/>
      </c>
      <c r="GX308" s="145" t="str">
        <f>IFERROR(TRUNC(VLOOKUP($E308,'Container Panel'!$B$41:$Z$100,$D308,0)/(VLOOKUP(GX$276,UI!$A$12:$O$51,VLOOKUP(GX$278,$B$276:$C$278,2,0),0)/1000)),"")</f>
        <v/>
      </c>
      <c r="GY308" s="145" t="str">
        <f>IFERROR(TRUNC(VLOOKUP($E308,'Container Panel'!$B$41:$Z$100,$D308,0)/(VLOOKUP(GY$276,UI!$A$12:$O$51,VLOOKUP(GY$278,$B$276:$C$278,2,0),0)/1000)),"")</f>
        <v/>
      </c>
      <c r="GZ308" s="145" t="str">
        <f>IFERROR(TRUNC(VLOOKUP($E308,'Container Panel'!$B$41:$Z$100,$D308,0)/(VLOOKUP(GZ$276,UI!$A$12:$O$51,VLOOKUP(GZ$278,$B$276:$C$278,2,0),0)/1000)),"")</f>
        <v/>
      </c>
      <c r="HA308" s="145" t="str">
        <f>IFERROR(TRUNC(VLOOKUP($E308,'Container Panel'!$B$41:$Z$100,$D308,0)/(VLOOKUP(HA$276,UI!$A$12:$O$51,VLOOKUP(HA$278,$B$276:$C$278,2,0),0)/1000)),"")</f>
        <v/>
      </c>
      <c r="HB308" s="145" t="str">
        <f>IFERROR(TRUNC(VLOOKUP($E308,'Container Panel'!$B$41:$Z$100,$D308,0)/(VLOOKUP(HB$276,UI!$A$12:$O$51,VLOOKUP(HB$278,$B$276:$C$278,2,0),0)/1000)),"")</f>
        <v/>
      </c>
      <c r="HC308" s="145" t="str">
        <f>IFERROR(TRUNC(VLOOKUP($E308,'Container Panel'!$B$41:$Z$100,$D308,0)/(VLOOKUP(HC$276,UI!$A$12:$O$51,VLOOKUP(HC$278,$B$276:$C$278,2,0),0)/1000)),"")</f>
        <v/>
      </c>
      <c r="HD308" s="145" t="str">
        <f>IFERROR(TRUNC(VLOOKUP($E308,'Container Panel'!$B$41:$Z$100,$D308,0)/(VLOOKUP(HD$276,UI!$A$12:$O$51,VLOOKUP(HD$278,$B$276:$C$278,2,0),0)/1000)),"")</f>
        <v/>
      </c>
      <c r="HE308" s="145" t="str">
        <f>IFERROR(TRUNC(VLOOKUP($E308,'Container Panel'!$B$41:$Z$100,$D308,0)/(VLOOKUP(HE$276,UI!$A$12:$O$51,VLOOKUP(HE$278,$B$276:$C$278,2,0),0)/1000)),"")</f>
        <v/>
      </c>
      <c r="HF308" s="145" t="str">
        <f>IFERROR(TRUNC(VLOOKUP($E308,'Container Panel'!$B$41:$Z$100,$D308,0)/(VLOOKUP(HF$276,UI!$A$12:$O$51,VLOOKUP(HF$278,$B$276:$C$278,2,0),0)/1000)),"")</f>
        <v/>
      </c>
      <c r="HG308" s="145" t="str">
        <f>IFERROR(TRUNC(VLOOKUP($E308,'Container Panel'!$B$41:$Z$100,$D308,0)/(VLOOKUP(HG$276,UI!$A$12:$O$51,VLOOKUP(HG$278,$B$276:$C$278,2,0),0)/1000)),"")</f>
        <v/>
      </c>
      <c r="HH308" s="145" t="str">
        <f>IFERROR(TRUNC(VLOOKUP($E308,'Container Panel'!$B$41:$Z$100,$D308,0)/(VLOOKUP(HH$276,UI!$A$12:$O$51,VLOOKUP(HH$278,$B$276:$C$278,2,0),0)/1000)),"")</f>
        <v/>
      </c>
      <c r="HI308" s="145" t="str">
        <f>IFERROR(TRUNC(VLOOKUP($E308,'Container Panel'!$B$41:$Z$100,$D308,0)/(VLOOKUP(HI$276,UI!$A$12:$O$51,VLOOKUP(HI$278,$B$276:$C$278,2,0),0)/1000)),"")</f>
        <v/>
      </c>
      <c r="HJ308" s="145" t="str">
        <f>IFERROR(TRUNC(VLOOKUP($E308,'Container Panel'!$B$41:$Z$100,$D308,0)/(VLOOKUP(HJ$276,UI!$A$12:$O$51,VLOOKUP(HJ$278,$B$276:$C$278,2,0),0)/1000)),"")</f>
        <v/>
      </c>
      <c r="HK308" s="145" t="str">
        <f>IFERROR(TRUNC(VLOOKUP($E308,'Container Panel'!$B$41:$Z$100,$D308,0)/(VLOOKUP(HK$276,UI!$A$12:$O$51,VLOOKUP(HK$278,$B$276:$C$278,2,0),0)/1000)),"")</f>
        <v/>
      </c>
      <c r="HL308" s="145" t="str">
        <f>IFERROR(TRUNC(VLOOKUP($E308,'Container Panel'!$B$41:$Z$100,$D308,0)/(VLOOKUP(HL$276,UI!$A$12:$O$51,VLOOKUP(HL$278,$B$276:$C$278,2,0),0)/1000)),"")</f>
        <v/>
      </c>
      <c r="HM308" s="145" t="str">
        <f>IFERROR(TRUNC(VLOOKUP($E308,'Container Panel'!$B$41:$Z$100,$D308,0)/(VLOOKUP(HM$276,UI!$A$12:$O$51,VLOOKUP(HM$278,$B$276:$C$278,2,0),0)/1000)),"")</f>
        <v/>
      </c>
      <c r="HN308" s="145" t="str">
        <f>IFERROR(TRUNC(VLOOKUP($E308,'Container Panel'!$B$41:$Z$100,$D308,0)/(VLOOKUP(HN$276,UI!$A$12:$O$51,VLOOKUP(HN$278,$B$276:$C$278,2,0),0)/1000)),"")</f>
        <v/>
      </c>
      <c r="HO308" s="145" t="str">
        <f>IFERROR(TRUNC(VLOOKUP($E308,'Container Panel'!$B$41:$Z$100,$D308,0)/(VLOOKUP(HO$276,UI!$A$12:$O$51,VLOOKUP(HO$278,$B$276:$C$278,2,0),0)/1000)),"")</f>
        <v/>
      </c>
      <c r="HP308" s="145" t="str">
        <f>IFERROR(TRUNC(VLOOKUP($E308,'Container Panel'!$B$41:$Z$100,$D308,0)/(VLOOKUP(HP$276,UI!$A$12:$O$51,VLOOKUP(HP$278,$B$276:$C$278,2,0),0)/1000)),"")</f>
        <v/>
      </c>
      <c r="HQ308" s="145" t="str">
        <f>IFERROR(TRUNC(VLOOKUP($E308,'Container Panel'!$B$41:$Z$100,$D308,0)/(VLOOKUP(HQ$276,UI!$A$12:$O$51,VLOOKUP(HQ$278,$B$276:$C$278,2,0),0)/1000)),"")</f>
        <v/>
      </c>
      <c r="HR308" s="145" t="str">
        <f>IFERROR(TRUNC(VLOOKUP($E308,'Container Panel'!$B$41:$Z$100,$D308,0)/(VLOOKUP(HR$276,UI!$A$12:$O$51,VLOOKUP(HR$278,$B$276:$C$278,2,0),0)/1000)),"")</f>
        <v/>
      </c>
      <c r="HS308" s="145" t="str">
        <f>IFERROR(TRUNC(VLOOKUP($E308,'Container Panel'!$B$41:$Z$100,$D308,0)/(VLOOKUP(HS$276,UI!$A$12:$O$51,VLOOKUP(HS$278,$B$276:$C$278,2,0),0)/1000)),"")</f>
        <v/>
      </c>
      <c r="HT308" s="145" t="str">
        <f>IFERROR(TRUNC(VLOOKUP($E308,'Container Panel'!$B$41:$Z$100,$D308,0)/(VLOOKUP(HT$276,UI!$A$12:$O$51,VLOOKUP(HT$278,$B$276:$C$278,2,0),0)/1000)),"")</f>
        <v/>
      </c>
      <c r="HU308" s="145" t="str">
        <f>IFERROR(TRUNC(VLOOKUP($E308,'Container Panel'!$B$41:$Z$100,$D308,0)/(VLOOKUP(HU$276,UI!$A$12:$O$51,VLOOKUP(HU$278,$B$276:$C$278,2,0),0)/1000)),"")</f>
        <v/>
      </c>
      <c r="HV308" s="145" t="str">
        <f>IFERROR(TRUNC(VLOOKUP($E308,'Container Panel'!$B$41:$Z$100,$D308,0)/(VLOOKUP(HV$276,UI!$A$12:$O$51,VLOOKUP(HV$278,$B$276:$C$278,2,0),0)/1000)),"")</f>
        <v/>
      </c>
      <c r="HW308" s="145" t="str">
        <f>IFERROR(TRUNC(VLOOKUP($E308,'Container Panel'!$B$41:$Z$100,$D308,0)/(VLOOKUP(HW$276,UI!$A$12:$O$51,VLOOKUP(HW$278,$B$276:$C$278,2,0),0)/1000)),"")</f>
        <v/>
      </c>
      <c r="HX308" s="145" t="str">
        <f>IFERROR(TRUNC(VLOOKUP($E308,'Container Panel'!$B$41:$Z$100,$D308,0)/(VLOOKUP(HX$276,UI!$A$12:$O$51,VLOOKUP(HX$278,$B$276:$C$278,2,0),0)/1000)),"")</f>
        <v/>
      </c>
      <c r="HY308" s="145" t="str">
        <f>IFERROR(TRUNC(VLOOKUP($E308,'Container Panel'!$B$41:$Z$100,$D308,0)/(VLOOKUP(HY$276,UI!$A$12:$O$51,VLOOKUP(HY$278,$B$276:$C$278,2,0),0)/1000)),"")</f>
        <v/>
      </c>
      <c r="HZ308" s="145" t="str">
        <f>IFERROR(TRUNC(VLOOKUP($E308,'Container Panel'!$B$41:$Z$100,$D308,0)/(VLOOKUP(HZ$276,UI!$A$12:$O$51,VLOOKUP(HZ$278,$B$276:$C$278,2,0),0)/1000)),"")</f>
        <v/>
      </c>
      <c r="IA308" s="145" t="str">
        <f>IFERROR(TRUNC(VLOOKUP($E308,'Container Panel'!$B$41:$Z$100,$D308,0)/(VLOOKUP(IA$276,UI!$A$12:$O$51,VLOOKUP(IA$278,$B$276:$C$278,2,0),0)/1000)),"")</f>
        <v/>
      </c>
      <c r="IB308" s="145" t="str">
        <f>IFERROR(TRUNC(VLOOKUP($E308,'Container Panel'!$B$41:$Z$100,$D308,0)/(VLOOKUP(IB$276,UI!$A$12:$O$51,VLOOKUP(IB$278,$B$276:$C$278,2,0),0)/1000)),"")</f>
        <v/>
      </c>
      <c r="IC308" s="145" t="str">
        <f>IFERROR(TRUNC(VLOOKUP($E308,'Container Panel'!$B$41:$Z$100,$D308,0)/(VLOOKUP(IC$276,UI!$A$12:$O$51,VLOOKUP(IC$278,$B$276:$C$278,2,0),0)/1000)),"")</f>
        <v/>
      </c>
      <c r="ID308" s="145" t="str">
        <f>IFERROR(TRUNC(VLOOKUP($E308,'Container Panel'!$B$41:$Z$100,$D308,0)/(VLOOKUP(ID$276,UI!$A$12:$O$51,VLOOKUP(ID$278,$B$276:$C$278,2,0),0)/1000)),"")</f>
        <v/>
      </c>
      <c r="IE308" s="145" t="str">
        <f>IFERROR(TRUNC(VLOOKUP($E308,'Container Panel'!$B$41:$Z$100,$D308,0)/(VLOOKUP(IE$276,UI!$A$12:$O$51,VLOOKUP(IE$278,$B$276:$C$278,2,0),0)/1000)),"")</f>
        <v/>
      </c>
      <c r="IF308" s="145" t="str">
        <f>IFERROR(TRUNC(VLOOKUP($E308,'Container Panel'!$B$41:$Z$100,$D308,0)/(VLOOKUP(IF$276,UI!$A$12:$O$51,VLOOKUP(IF$278,$B$276:$C$278,2,0),0)/1000)),"")</f>
        <v/>
      </c>
      <c r="IG308" s="145" t="str">
        <f>IFERROR(TRUNC(VLOOKUP($E308,'Container Panel'!$B$41:$Z$100,$D308,0)/(VLOOKUP(IG$276,UI!$A$12:$O$51,VLOOKUP(IG$278,$B$276:$C$278,2,0),0)/1000)),"")</f>
        <v/>
      </c>
      <c r="IH308" s="145" t="str">
        <f>IFERROR(TRUNC(VLOOKUP($E308,'Container Panel'!$B$41:$Z$100,$D308,0)/(VLOOKUP(IH$276,UI!$A$12:$O$51,VLOOKUP(IH$278,$B$276:$C$278,2,0),0)/1000)),"")</f>
        <v/>
      </c>
      <c r="II308" s="145" t="str">
        <f>IFERROR(TRUNC(VLOOKUP($E308,'Container Panel'!$B$41:$Z$100,$D308,0)/(VLOOKUP(II$276,UI!$A$12:$O$51,VLOOKUP(II$278,$B$276:$C$278,2,0),0)/1000)),"")</f>
        <v/>
      </c>
      <c r="IJ308" s="145" t="str">
        <f>IFERROR(TRUNC(VLOOKUP($E308,'Container Panel'!$B$41:$Z$100,$D308,0)/(VLOOKUP(IJ$276,UI!$A$12:$O$51,VLOOKUP(IJ$278,$B$276:$C$278,2,0),0)/1000)),"")</f>
        <v/>
      </c>
      <c r="IK308" s="145" t="str">
        <f>IFERROR(TRUNC(VLOOKUP($E308,'Container Panel'!$B$41:$Z$100,$D308,0)/(VLOOKUP(IK$276,UI!$A$12:$O$51,VLOOKUP(IK$278,$B$276:$C$278,2,0),0)/1000)),"")</f>
        <v/>
      </c>
      <c r="IL308" s="145" t="str">
        <f>IFERROR(TRUNC(VLOOKUP($E308,'Container Panel'!$B$41:$Z$100,$D308,0)/(VLOOKUP(IL$276,UI!$A$12:$O$51,VLOOKUP(IL$278,$B$276:$C$278,2,0),0)/1000)),"")</f>
        <v/>
      </c>
    </row>
    <row r="309" spans="2:246">
      <c r="B309" s="74">
        <v>29</v>
      </c>
      <c r="C309" s="74">
        <f t="shared" si="191"/>
        <v>10</v>
      </c>
      <c r="D309" s="163">
        <f>MOD(B309,3)+'Container Panel'!$Q$38</f>
        <v>18</v>
      </c>
      <c r="E309" s="143" t="str">
        <f t="shared" si="192"/>
        <v>H</v>
      </c>
      <c r="F309" s="144" t="s">
        <v>29</v>
      </c>
      <c r="G309" s="145">
        <f>IFERROR(IF(AND(G$272=list!$D$3,'Box Calculation'!G$279&lt;&gt;"h",$E309&lt;&gt;0),0,IF(AND(G$273=list!$D$2,$E309&lt;&gt;0,TRUNC(VLOOKUP($E309,'Container Panel'!$B$41:$Z$100,$D309,0)/(VLOOKUP(G$276,UI!$A$12:$O$51,VLOOKUP(G$279,$B$276:$C$278,2,0),0)/1000))&gt;0),1,TRUNC(VLOOKUP($E309,'Container Panel'!$B$41:$Z$100,$D309,0)/(VLOOKUP(G$276,UI!$A$12:$O$51,VLOOKUP(G$279,$B$276:$C$278,2,0),0)/1000)))),"")</f>
        <v>0</v>
      </c>
      <c r="H309" s="145">
        <f>IFERROR(IF(AND(H$272=list!$D$3,'Box Calculation'!H$279&lt;&gt;"h",$E309&lt;&gt;0),0,IF(AND(H$273=list!$D$2,$E309&lt;&gt;0,TRUNC(VLOOKUP($E309,'Container Panel'!$B$41:$Z$100,$D309,0)/(VLOOKUP(H$276,UI!$A$12:$O$51,VLOOKUP(H$279,$B$276:$C$278,2,0),0)/1000))&gt;0),1,TRUNC(VLOOKUP($E309,'Container Panel'!$B$41:$Z$100,$D309,0)/(VLOOKUP(H$276,UI!$A$12:$O$51,VLOOKUP(H$279,$B$276:$C$278,2,0),0)/1000)))),"")</f>
        <v>2</v>
      </c>
      <c r="I309" s="145">
        <f>IFERROR(IF(AND(I$272=list!$D$3,'Box Calculation'!I$279&lt;&gt;"h",$E309&lt;&gt;0),0,IF(AND(I$273=list!$D$2,$E309&lt;&gt;0,TRUNC(VLOOKUP($E309,'Container Panel'!$B$41:$Z$100,$D309,0)/(VLOOKUP(I$276,UI!$A$12:$O$51,VLOOKUP(I$279,$B$276:$C$278,2,0),0)/1000))&gt;0),1,TRUNC(VLOOKUP($E309,'Container Panel'!$B$41:$Z$100,$D309,0)/(VLOOKUP(I$276,UI!$A$12:$O$51,VLOOKUP(I$279,$B$276:$C$278,2,0),0)/1000)))),"")</f>
        <v>0</v>
      </c>
      <c r="J309" s="145">
        <f>IFERROR(IF(AND(J$272=list!$D$3,'Box Calculation'!J$279&lt;&gt;"h",$E309&lt;&gt;0),0,IF(AND(J$273=list!$D$2,$E309&lt;&gt;0,TRUNC(VLOOKUP($E309,'Container Panel'!$B$41:$Z$100,$D309,0)/(VLOOKUP(J$276,UI!$A$12:$O$51,VLOOKUP(J$279,$B$276:$C$278,2,0),0)/1000))&gt;0),1,TRUNC(VLOOKUP($E309,'Container Panel'!$B$41:$Z$100,$D309,0)/(VLOOKUP(J$276,UI!$A$12:$O$51,VLOOKUP(J$279,$B$276:$C$278,2,0),0)/1000)))),"")</f>
        <v>0</v>
      </c>
      <c r="K309" s="145">
        <f>IFERROR(IF(AND(K$272=list!$D$3,'Box Calculation'!K$279&lt;&gt;"h",$E309&lt;&gt;0),0,IF(AND(K$273=list!$D$2,$E309&lt;&gt;0,TRUNC(VLOOKUP($E309,'Container Panel'!$B$41:$Z$100,$D309,0)/(VLOOKUP(K$276,UI!$A$12:$O$51,VLOOKUP(K$279,$B$276:$C$278,2,0),0)/1000))&gt;0),1,TRUNC(VLOOKUP($E309,'Container Panel'!$B$41:$Z$100,$D309,0)/(VLOOKUP(K$276,UI!$A$12:$O$51,VLOOKUP(K$279,$B$276:$C$278,2,0),0)/1000)))),"")</f>
        <v>0</v>
      </c>
      <c r="L309" s="145">
        <f>IFERROR(IF(AND(L$272=list!$D$3,'Box Calculation'!L$279&lt;&gt;"h",$E309&lt;&gt;0),0,IF(AND(L$273=list!$D$2,$E309&lt;&gt;0,TRUNC(VLOOKUP($E309,'Container Panel'!$B$41:$Z$100,$D309,0)/(VLOOKUP(L$276,UI!$A$12:$O$51,VLOOKUP(L$279,$B$276:$C$278,2,0),0)/1000))&gt;0),1,TRUNC(VLOOKUP($E309,'Container Panel'!$B$41:$Z$100,$D309,0)/(VLOOKUP(L$276,UI!$A$12:$O$51,VLOOKUP(L$279,$B$276:$C$278,2,0),0)/1000)))),"")</f>
        <v>2</v>
      </c>
      <c r="M309" s="145">
        <f>IFERROR(IF(AND(M$272=list!$D$3,'Box Calculation'!M$279&lt;&gt;"h",$E309&lt;&gt;0),0,IF(AND(M$273=list!$D$2,$E309&lt;&gt;0,TRUNC(VLOOKUP($E309,'Container Panel'!$B$41:$Z$100,$D309,0)/(VLOOKUP(M$276,UI!$A$12:$O$51,VLOOKUP(M$279,$B$276:$C$278,2,0),0)/1000))&gt;0),1,TRUNC(VLOOKUP($E309,'Container Panel'!$B$41:$Z$100,$D309,0)/(VLOOKUP(M$276,UI!$A$12:$O$51,VLOOKUP(M$279,$B$276:$C$278,2,0),0)/1000)))),"")</f>
        <v>1</v>
      </c>
      <c r="N309" s="145">
        <f>IFERROR(IF(AND(N$272=list!$D$3,'Box Calculation'!N$279&lt;&gt;"h",$E309&lt;&gt;0),0,IF(AND(N$273=list!$D$2,$E309&lt;&gt;0,TRUNC(VLOOKUP($E309,'Container Panel'!$B$41:$Z$100,$D309,0)/(VLOOKUP(N$276,UI!$A$12:$O$51,VLOOKUP(N$279,$B$276:$C$278,2,0),0)/1000))&gt;0),1,TRUNC(VLOOKUP($E309,'Container Panel'!$B$41:$Z$100,$D309,0)/(VLOOKUP(N$276,UI!$A$12:$O$51,VLOOKUP(N$279,$B$276:$C$278,2,0),0)/1000)))),"")</f>
        <v>0</v>
      </c>
      <c r="O309" s="145">
        <f>IFERROR(IF(AND(O$272=list!$D$3,'Box Calculation'!O$279&lt;&gt;"h",$E309&lt;&gt;0),0,IF(AND(O$273=list!$D$2,$E309&lt;&gt;0,TRUNC(VLOOKUP($E309,'Container Panel'!$B$41:$Z$100,$D309,0)/(VLOOKUP(O$276,UI!$A$12:$O$51,VLOOKUP(O$279,$B$276:$C$278,2,0),0)/1000))&gt;0),1,TRUNC(VLOOKUP($E309,'Container Panel'!$B$41:$Z$100,$D309,0)/(VLOOKUP(O$276,UI!$A$12:$O$51,VLOOKUP(O$279,$B$276:$C$278,2,0),0)/1000)))),"")</f>
        <v>1</v>
      </c>
      <c r="P309" s="145">
        <f>IFERROR(IF(AND(P$272=list!$D$3,'Box Calculation'!P$279&lt;&gt;"h",$E309&lt;&gt;0),0,IF(AND(P$273=list!$D$2,$E309&lt;&gt;0,TRUNC(VLOOKUP($E309,'Container Panel'!$B$41:$Z$100,$D309,0)/(VLOOKUP(P$276,UI!$A$12:$O$51,VLOOKUP(P$279,$B$276:$C$278,2,0),0)/1000))&gt;0),1,TRUNC(VLOOKUP($E309,'Container Panel'!$B$41:$Z$100,$D309,0)/(VLOOKUP(P$276,UI!$A$12:$O$51,VLOOKUP(P$279,$B$276:$C$278,2,0),0)/1000)))),"")</f>
        <v>0</v>
      </c>
      <c r="Q309" s="145">
        <f>IFERROR(IF(AND(Q$272=list!$D$3,'Box Calculation'!Q$279&lt;&gt;"h",$E309&lt;&gt;0),0,IF(AND(Q$273=list!$D$2,$E309&lt;&gt;0,TRUNC(VLOOKUP($E309,'Container Panel'!$B$41:$Z$100,$D309,0)/(VLOOKUP(Q$276,UI!$A$12:$O$51,VLOOKUP(Q$279,$B$276:$C$278,2,0),0)/1000))&gt;0),1,TRUNC(VLOOKUP($E309,'Container Panel'!$B$41:$Z$100,$D309,0)/(VLOOKUP(Q$276,UI!$A$12:$O$51,VLOOKUP(Q$279,$B$276:$C$278,2,0),0)/1000)))),"")</f>
        <v>0</v>
      </c>
      <c r="R309" s="145">
        <f>IFERROR(IF(AND(R$272=list!$D$3,'Box Calculation'!R$279&lt;&gt;"h",$E309&lt;&gt;0),0,IF(AND(R$273=list!$D$2,$E309&lt;&gt;0,TRUNC(VLOOKUP($E309,'Container Panel'!$B$41:$Z$100,$D309,0)/(VLOOKUP(R$276,UI!$A$12:$O$51,VLOOKUP(R$279,$B$276:$C$278,2,0),0)/1000))&gt;0),1,TRUNC(VLOOKUP($E309,'Container Panel'!$B$41:$Z$100,$D309,0)/(VLOOKUP(R$276,UI!$A$12:$O$51,VLOOKUP(R$279,$B$276:$C$278,2,0),0)/1000)))),"")</f>
        <v>0</v>
      </c>
      <c r="S309" s="145" t="str">
        <f>IFERROR(IF(AND(S$272=list!$D$3,'Box Calculation'!S$279&lt;&gt;"h",$E309&lt;&gt;0),0,IF(AND(S$273=list!$D$2,$E309&lt;&gt;0,TRUNC(VLOOKUP($E309,'Container Panel'!$B$41:$Z$100,$D309,0)/(VLOOKUP(S$276,UI!$A$12:$O$51,VLOOKUP(S$279,$B$276:$C$278,2,0),0)/1000))&gt;0),1,TRUNC(VLOOKUP($E309,'Container Panel'!$B$41:$Z$100,$D309,0)/(VLOOKUP(S$276,UI!$A$12:$O$51,VLOOKUP(S$279,$B$276:$C$278,2,0),0)/1000)))),"")</f>
        <v/>
      </c>
      <c r="T309" s="145" t="str">
        <f>IFERROR(IF(AND(T$272=list!$D$3,'Box Calculation'!T$279&lt;&gt;"h",$E309&lt;&gt;0),0,IF(AND(T$273=list!$D$2,$E309&lt;&gt;0,TRUNC(VLOOKUP($E309,'Container Panel'!$B$41:$Z$100,$D309,0)/(VLOOKUP(T$276,UI!$A$12:$O$51,VLOOKUP(T$279,$B$276:$C$278,2,0),0)/1000))&gt;0),1,TRUNC(VLOOKUP($E309,'Container Panel'!$B$41:$Z$100,$D309,0)/(VLOOKUP(T$276,UI!$A$12:$O$51,VLOOKUP(T$279,$B$276:$C$278,2,0),0)/1000)))),"")</f>
        <v/>
      </c>
      <c r="U309" s="145" t="str">
        <f>IFERROR(IF(AND(U$272=list!$D$3,'Box Calculation'!U$279&lt;&gt;"h",$E309&lt;&gt;0),0,IF(AND(U$273=list!$D$2,$E309&lt;&gt;0,TRUNC(VLOOKUP($E309,'Container Panel'!$B$41:$Z$100,$D309,0)/(VLOOKUP(U$276,UI!$A$12:$O$51,VLOOKUP(U$279,$B$276:$C$278,2,0),0)/1000))&gt;0),1,TRUNC(VLOOKUP($E309,'Container Panel'!$B$41:$Z$100,$D309,0)/(VLOOKUP(U$276,UI!$A$12:$O$51,VLOOKUP(U$279,$B$276:$C$278,2,0),0)/1000)))),"")</f>
        <v/>
      </c>
      <c r="V309" s="145" t="str">
        <f>IFERROR(IF(AND(V$272=list!$D$3,'Box Calculation'!V$279&lt;&gt;"h",$E309&lt;&gt;0),0,IF(AND(V$273=list!$D$2,$E309&lt;&gt;0,TRUNC(VLOOKUP($E309,'Container Panel'!$B$41:$Z$100,$D309,0)/(VLOOKUP(V$276,UI!$A$12:$O$51,VLOOKUP(V$279,$B$276:$C$278,2,0),0)/1000))&gt;0),1,TRUNC(VLOOKUP($E309,'Container Panel'!$B$41:$Z$100,$D309,0)/(VLOOKUP(V$276,UI!$A$12:$O$51,VLOOKUP(V$279,$B$276:$C$278,2,0),0)/1000)))),"")</f>
        <v/>
      </c>
      <c r="W309" s="145" t="str">
        <f>IFERROR(IF(AND(W$272=list!$D$3,'Box Calculation'!W$279&lt;&gt;"h",$E309&lt;&gt;0),0,IF(AND(W$273=list!$D$2,$E309&lt;&gt;0,TRUNC(VLOOKUP($E309,'Container Panel'!$B$41:$Z$100,$D309,0)/(VLOOKUP(W$276,UI!$A$12:$O$51,VLOOKUP(W$279,$B$276:$C$278,2,0),0)/1000))&gt;0),1,TRUNC(VLOOKUP($E309,'Container Panel'!$B$41:$Z$100,$D309,0)/(VLOOKUP(W$276,UI!$A$12:$O$51,VLOOKUP(W$279,$B$276:$C$278,2,0),0)/1000)))),"")</f>
        <v/>
      </c>
      <c r="X309" s="145" t="str">
        <f>IFERROR(IF(AND(X$272=list!$D$3,'Box Calculation'!X$279&lt;&gt;"h",$E309&lt;&gt;0),0,IF(AND(X$273=list!$D$2,$E309&lt;&gt;0,TRUNC(VLOOKUP($E309,'Container Panel'!$B$41:$Z$100,$D309,0)/(VLOOKUP(X$276,UI!$A$12:$O$51,VLOOKUP(X$279,$B$276:$C$278,2,0),0)/1000))&gt;0),1,TRUNC(VLOOKUP($E309,'Container Panel'!$B$41:$Z$100,$D309,0)/(VLOOKUP(X$276,UI!$A$12:$O$51,VLOOKUP(X$279,$B$276:$C$278,2,0),0)/1000)))),"")</f>
        <v/>
      </c>
      <c r="Y309" s="145" t="str">
        <f>IFERROR(IF(AND(Y$272=list!$D$3,'Box Calculation'!Y$279&lt;&gt;"h",$E309&lt;&gt;0),0,IF(AND(Y$273=list!$D$2,$E309&lt;&gt;0,TRUNC(VLOOKUP($E309,'Container Panel'!$B$41:$Z$100,$D309,0)/(VLOOKUP(Y$276,UI!$A$12:$O$51,VLOOKUP(Y$279,$B$276:$C$278,2,0),0)/1000))&gt;0),1,TRUNC(VLOOKUP($E309,'Container Panel'!$B$41:$Z$100,$D309,0)/(VLOOKUP(Y$276,UI!$A$12:$O$51,VLOOKUP(Y$279,$B$276:$C$278,2,0),0)/1000)))),"")</f>
        <v/>
      </c>
      <c r="Z309" s="145" t="str">
        <f>IFERROR(IF(AND(Z$272=list!$D$3,'Box Calculation'!Z$279&lt;&gt;"h",$E309&lt;&gt;0),0,IF(AND(Z$273=list!$D$2,$E309&lt;&gt;0,TRUNC(VLOOKUP($E309,'Container Panel'!$B$41:$Z$100,$D309,0)/(VLOOKUP(Z$276,UI!$A$12:$O$51,VLOOKUP(Z$279,$B$276:$C$278,2,0),0)/1000))&gt;0),1,TRUNC(VLOOKUP($E309,'Container Panel'!$B$41:$Z$100,$D309,0)/(VLOOKUP(Z$276,UI!$A$12:$O$51,VLOOKUP(Z$279,$B$276:$C$278,2,0),0)/1000)))),"")</f>
        <v/>
      </c>
      <c r="AA309" s="145" t="str">
        <f>IFERROR(IF(AND(AA$272=list!$D$3,'Box Calculation'!AA$279&lt;&gt;"h",$E309&lt;&gt;0),0,IF(AND(AA$273=list!$D$2,$E309&lt;&gt;0,TRUNC(VLOOKUP($E309,'Container Panel'!$B$41:$Z$100,$D309,0)/(VLOOKUP(AA$276,UI!$A$12:$O$51,VLOOKUP(AA$279,$B$276:$C$278,2,0),0)/1000))&gt;0),1,TRUNC(VLOOKUP($E309,'Container Panel'!$B$41:$Z$100,$D309,0)/(VLOOKUP(AA$276,UI!$A$12:$O$51,VLOOKUP(AA$279,$B$276:$C$278,2,0),0)/1000)))),"")</f>
        <v/>
      </c>
      <c r="AB309" s="145" t="str">
        <f>IFERROR(IF(AND(AB$272=list!$D$3,'Box Calculation'!AB$279&lt;&gt;"h",$E309&lt;&gt;0),0,IF(AND(AB$273=list!$D$2,$E309&lt;&gt;0,TRUNC(VLOOKUP($E309,'Container Panel'!$B$41:$Z$100,$D309,0)/(VLOOKUP(AB$276,UI!$A$12:$O$51,VLOOKUP(AB$279,$B$276:$C$278,2,0),0)/1000))&gt;0),1,TRUNC(VLOOKUP($E309,'Container Panel'!$B$41:$Z$100,$D309,0)/(VLOOKUP(AB$276,UI!$A$12:$O$51,VLOOKUP(AB$279,$B$276:$C$278,2,0),0)/1000)))),"")</f>
        <v/>
      </c>
      <c r="AC309" s="145" t="str">
        <f>IFERROR(IF(AND(AC$272=list!$D$3,'Box Calculation'!AC$279&lt;&gt;"h",$E309&lt;&gt;0),0,IF(AND(AC$273=list!$D$2,$E309&lt;&gt;0,TRUNC(VLOOKUP($E309,'Container Panel'!$B$41:$Z$100,$D309,0)/(VLOOKUP(AC$276,UI!$A$12:$O$51,VLOOKUP(AC$279,$B$276:$C$278,2,0),0)/1000))&gt;0),1,TRUNC(VLOOKUP($E309,'Container Panel'!$B$41:$Z$100,$D309,0)/(VLOOKUP(AC$276,UI!$A$12:$O$51,VLOOKUP(AC$279,$B$276:$C$278,2,0),0)/1000)))),"")</f>
        <v/>
      </c>
      <c r="AD309" s="145" t="str">
        <f>IFERROR(IF(AND(AD$272=list!$D$3,'Box Calculation'!AD$279&lt;&gt;"h",$E309&lt;&gt;0),0,IF(AND(AD$273=list!$D$2,$E309&lt;&gt;0,TRUNC(VLOOKUP($E309,'Container Panel'!$B$41:$Z$100,$D309,0)/(VLOOKUP(AD$276,UI!$A$12:$O$51,VLOOKUP(AD$279,$B$276:$C$278,2,0),0)/1000))&gt;0),1,TRUNC(VLOOKUP($E309,'Container Panel'!$B$41:$Z$100,$D309,0)/(VLOOKUP(AD$276,UI!$A$12:$O$51,VLOOKUP(AD$279,$B$276:$C$278,2,0),0)/1000)))),"")</f>
        <v/>
      </c>
      <c r="AE309" s="145" t="str">
        <f>IFERROR(IF(AND(AE$272=list!$D$3,'Box Calculation'!AE$279&lt;&gt;"h",$E309&lt;&gt;0),0,IF(AND(AE$273=list!$D$2,$E309&lt;&gt;0,TRUNC(VLOOKUP($E309,'Container Panel'!$B$41:$Z$100,$D309,0)/(VLOOKUP(AE$276,UI!$A$12:$O$51,VLOOKUP(AE$279,$B$276:$C$278,2,0),0)/1000))&gt;0),1,TRUNC(VLOOKUP($E309,'Container Panel'!$B$41:$Z$100,$D309,0)/(VLOOKUP(AE$276,UI!$A$12:$O$51,VLOOKUP(AE$279,$B$276:$C$278,2,0),0)/1000)))),"")</f>
        <v/>
      </c>
      <c r="AF309" s="145" t="str">
        <f>IFERROR(IF(AND(AF$272=list!$D$3,'Box Calculation'!AF$279&lt;&gt;"h",$E309&lt;&gt;0),0,IF(AND(AF$273=list!$D$2,$E309&lt;&gt;0,TRUNC(VLOOKUP($E309,'Container Panel'!$B$41:$Z$100,$D309,0)/(VLOOKUP(AF$276,UI!$A$12:$O$51,VLOOKUP(AF$279,$B$276:$C$278,2,0),0)/1000))&gt;0),1,TRUNC(VLOOKUP($E309,'Container Panel'!$B$41:$Z$100,$D309,0)/(VLOOKUP(AF$276,UI!$A$12:$O$51,VLOOKUP(AF$279,$B$276:$C$278,2,0),0)/1000)))),"")</f>
        <v/>
      </c>
      <c r="AG309" s="145" t="str">
        <f>IFERROR(IF(AND(AG$272=list!$D$3,'Box Calculation'!AG$279&lt;&gt;"h",$E309&lt;&gt;0),0,IF(AND(AG$273=list!$D$2,$E309&lt;&gt;0,TRUNC(VLOOKUP($E309,'Container Panel'!$B$41:$Z$100,$D309,0)/(VLOOKUP(AG$276,UI!$A$12:$O$51,VLOOKUP(AG$279,$B$276:$C$278,2,0),0)/1000))&gt;0),1,TRUNC(VLOOKUP($E309,'Container Panel'!$B$41:$Z$100,$D309,0)/(VLOOKUP(AG$276,UI!$A$12:$O$51,VLOOKUP(AG$279,$B$276:$C$278,2,0),0)/1000)))),"")</f>
        <v/>
      </c>
      <c r="AH309" s="145" t="str">
        <f>IFERROR(IF(AND(AH$272=list!$D$3,'Box Calculation'!AH$279&lt;&gt;"h",$E309&lt;&gt;0),0,IF(AND(AH$273=list!$D$2,$E309&lt;&gt;0,TRUNC(VLOOKUP($E309,'Container Panel'!$B$41:$Z$100,$D309,0)/(VLOOKUP(AH$276,UI!$A$12:$O$51,VLOOKUP(AH$279,$B$276:$C$278,2,0),0)/1000))&gt;0),1,TRUNC(VLOOKUP($E309,'Container Panel'!$B$41:$Z$100,$D309,0)/(VLOOKUP(AH$276,UI!$A$12:$O$51,VLOOKUP(AH$279,$B$276:$C$278,2,0),0)/1000)))),"")</f>
        <v/>
      </c>
      <c r="AI309" s="145" t="str">
        <f>IFERROR(IF(AND(AI$272=list!$D$3,'Box Calculation'!AI$279&lt;&gt;"h",$E309&lt;&gt;0),0,IF(AND(AI$273=list!$D$2,$E309&lt;&gt;0,TRUNC(VLOOKUP($E309,'Container Panel'!$B$41:$Z$100,$D309,0)/(VLOOKUP(AI$276,UI!$A$12:$O$51,VLOOKUP(AI$279,$B$276:$C$278,2,0),0)/1000))&gt;0),1,TRUNC(VLOOKUP($E309,'Container Panel'!$B$41:$Z$100,$D309,0)/(VLOOKUP(AI$276,UI!$A$12:$O$51,VLOOKUP(AI$279,$B$276:$C$278,2,0),0)/1000)))),"")</f>
        <v/>
      </c>
      <c r="AJ309" s="145" t="str">
        <f>IFERROR(IF(AND(AJ$272=list!$D$3,'Box Calculation'!AJ$279&lt;&gt;"h",$E309&lt;&gt;0),0,IF(AND(AJ$273=list!$D$2,$E309&lt;&gt;0,TRUNC(VLOOKUP($E309,'Container Panel'!$B$41:$Z$100,$D309,0)/(VLOOKUP(AJ$276,UI!$A$12:$O$51,VLOOKUP(AJ$279,$B$276:$C$278,2,0),0)/1000))&gt;0),1,TRUNC(VLOOKUP($E309,'Container Panel'!$B$41:$Z$100,$D309,0)/(VLOOKUP(AJ$276,UI!$A$12:$O$51,VLOOKUP(AJ$279,$B$276:$C$278,2,0),0)/1000)))),"")</f>
        <v/>
      </c>
      <c r="AK309" s="145" t="str">
        <f>IFERROR(IF(AND(AK$272=list!$D$3,'Box Calculation'!AK$279&lt;&gt;"h",$E309&lt;&gt;0),0,IF(AND(AK$273=list!$D$2,$E309&lt;&gt;0,TRUNC(VLOOKUP($E309,'Container Panel'!$B$41:$Z$100,$D309,0)/(VLOOKUP(AK$276,UI!$A$12:$O$51,VLOOKUP(AK$279,$B$276:$C$278,2,0),0)/1000))&gt;0),1,TRUNC(VLOOKUP($E309,'Container Panel'!$B$41:$Z$100,$D309,0)/(VLOOKUP(AK$276,UI!$A$12:$O$51,VLOOKUP(AK$279,$B$276:$C$278,2,0),0)/1000)))),"")</f>
        <v/>
      </c>
      <c r="AL309" s="145" t="str">
        <f>IFERROR(IF(AND(AL$272=list!$D$3,'Box Calculation'!AL$279&lt;&gt;"h",$E309&lt;&gt;0),0,IF(AND(AL$273=list!$D$2,$E309&lt;&gt;0,TRUNC(VLOOKUP($E309,'Container Panel'!$B$41:$Z$100,$D309,0)/(VLOOKUP(AL$276,UI!$A$12:$O$51,VLOOKUP(AL$279,$B$276:$C$278,2,0),0)/1000))&gt;0),1,TRUNC(VLOOKUP($E309,'Container Panel'!$B$41:$Z$100,$D309,0)/(VLOOKUP(AL$276,UI!$A$12:$O$51,VLOOKUP(AL$279,$B$276:$C$278,2,0),0)/1000)))),"")</f>
        <v/>
      </c>
      <c r="AM309" s="145" t="str">
        <f>IFERROR(IF(AND(AM$272=list!$D$3,'Box Calculation'!AM$279&lt;&gt;"h",$E309&lt;&gt;0),0,IF(AND(AM$273=list!$D$2,$E309&lt;&gt;0,TRUNC(VLOOKUP($E309,'Container Panel'!$B$41:$Z$100,$D309,0)/(VLOOKUP(AM$276,UI!$A$12:$O$51,VLOOKUP(AM$279,$B$276:$C$278,2,0),0)/1000))&gt;0),1,TRUNC(VLOOKUP($E309,'Container Panel'!$B$41:$Z$100,$D309,0)/(VLOOKUP(AM$276,UI!$A$12:$O$51,VLOOKUP(AM$279,$B$276:$C$278,2,0),0)/1000)))),"")</f>
        <v/>
      </c>
      <c r="AN309" s="145" t="str">
        <f>IFERROR(IF(AND(AN$272=list!$D$3,'Box Calculation'!AN$279&lt;&gt;"h",$E309&lt;&gt;0),0,IF(AND(AN$273=list!$D$2,$E309&lt;&gt;0,TRUNC(VLOOKUP($E309,'Container Panel'!$B$41:$Z$100,$D309,0)/(VLOOKUP(AN$276,UI!$A$12:$O$51,VLOOKUP(AN$279,$B$276:$C$278,2,0),0)/1000))&gt;0),1,TRUNC(VLOOKUP($E309,'Container Panel'!$B$41:$Z$100,$D309,0)/(VLOOKUP(AN$276,UI!$A$12:$O$51,VLOOKUP(AN$279,$B$276:$C$278,2,0),0)/1000)))),"")</f>
        <v/>
      </c>
      <c r="AO309" s="145" t="str">
        <f>IFERROR(IF(AND(AO$272=list!$D$3,'Box Calculation'!AO$279&lt;&gt;"h",$E309&lt;&gt;0),0,IF(AND(AO$273=list!$D$2,$E309&lt;&gt;0,TRUNC(VLOOKUP($E309,'Container Panel'!$B$41:$Z$100,$D309,0)/(VLOOKUP(AO$276,UI!$A$12:$O$51,VLOOKUP(AO$279,$B$276:$C$278,2,0),0)/1000))&gt;0),1,TRUNC(VLOOKUP($E309,'Container Panel'!$B$41:$Z$100,$D309,0)/(VLOOKUP(AO$276,UI!$A$12:$O$51,VLOOKUP(AO$279,$B$276:$C$278,2,0),0)/1000)))),"")</f>
        <v/>
      </c>
      <c r="AP309" s="145" t="str">
        <f>IFERROR(IF(AND(AP$272=list!$D$3,'Box Calculation'!AP$279&lt;&gt;"h",$E309&lt;&gt;0),0,IF(AND(AP$273=list!$D$2,$E309&lt;&gt;0,TRUNC(VLOOKUP($E309,'Container Panel'!$B$41:$Z$100,$D309,0)/(VLOOKUP(AP$276,UI!$A$12:$O$51,VLOOKUP(AP$279,$B$276:$C$278,2,0),0)/1000))&gt;0),1,TRUNC(VLOOKUP($E309,'Container Panel'!$B$41:$Z$100,$D309,0)/(VLOOKUP(AP$276,UI!$A$12:$O$51,VLOOKUP(AP$279,$B$276:$C$278,2,0),0)/1000)))),"")</f>
        <v/>
      </c>
      <c r="AQ309" s="145" t="str">
        <f>IFERROR(IF(AND(AQ$272=list!$D$3,'Box Calculation'!AQ$279&lt;&gt;"h",$E309&lt;&gt;0),0,IF(AND(AQ$273=list!$D$2,$E309&lt;&gt;0,TRUNC(VLOOKUP($E309,'Container Panel'!$B$41:$Z$100,$D309,0)/(VLOOKUP(AQ$276,UI!$A$12:$O$51,VLOOKUP(AQ$279,$B$276:$C$278,2,0),0)/1000))&gt;0),1,TRUNC(VLOOKUP($E309,'Container Panel'!$B$41:$Z$100,$D309,0)/(VLOOKUP(AQ$276,UI!$A$12:$O$51,VLOOKUP(AQ$279,$B$276:$C$278,2,0),0)/1000)))),"")</f>
        <v/>
      </c>
      <c r="AR309" s="145" t="str">
        <f>IFERROR(IF(AND(AR$272=list!$D$3,'Box Calculation'!AR$279&lt;&gt;"h",$E309&lt;&gt;0),0,IF(AND(AR$273=list!$D$2,$E309&lt;&gt;0,TRUNC(VLOOKUP($E309,'Container Panel'!$B$41:$Z$100,$D309,0)/(VLOOKUP(AR$276,UI!$A$12:$O$51,VLOOKUP(AR$279,$B$276:$C$278,2,0),0)/1000))&gt;0),1,TRUNC(VLOOKUP($E309,'Container Panel'!$B$41:$Z$100,$D309,0)/(VLOOKUP(AR$276,UI!$A$12:$O$51,VLOOKUP(AR$279,$B$276:$C$278,2,0),0)/1000)))),"")</f>
        <v/>
      </c>
      <c r="AS309" s="145" t="str">
        <f>IFERROR(IF(AND(AS$272=list!$D$3,'Box Calculation'!AS$279&lt;&gt;"h",$E309&lt;&gt;0),0,IF(AND(AS$273=list!$D$2,$E309&lt;&gt;0,TRUNC(VLOOKUP($E309,'Container Panel'!$B$41:$Z$100,$D309,0)/(VLOOKUP(AS$276,UI!$A$12:$O$51,VLOOKUP(AS$279,$B$276:$C$278,2,0),0)/1000))&gt;0),1,TRUNC(VLOOKUP($E309,'Container Panel'!$B$41:$Z$100,$D309,0)/(VLOOKUP(AS$276,UI!$A$12:$O$51,VLOOKUP(AS$279,$B$276:$C$278,2,0),0)/1000)))),"")</f>
        <v/>
      </c>
      <c r="AT309" s="145" t="str">
        <f>IFERROR(IF(AND(AT$272=list!$D$3,'Box Calculation'!AT$279&lt;&gt;"h",$E309&lt;&gt;0),0,IF(AND(AT$273=list!$D$2,$E309&lt;&gt;0,TRUNC(VLOOKUP($E309,'Container Panel'!$B$41:$Z$100,$D309,0)/(VLOOKUP(AT$276,UI!$A$12:$O$51,VLOOKUP(AT$279,$B$276:$C$278,2,0),0)/1000))&gt;0),1,TRUNC(VLOOKUP($E309,'Container Panel'!$B$41:$Z$100,$D309,0)/(VLOOKUP(AT$276,UI!$A$12:$O$51,VLOOKUP(AT$279,$B$276:$C$278,2,0),0)/1000)))),"")</f>
        <v/>
      </c>
      <c r="AU309" s="145" t="str">
        <f>IFERROR(IF(AND(AU$272=list!$D$3,'Box Calculation'!AU$279&lt;&gt;"h",$E309&lt;&gt;0),0,IF(AND(AU$273=list!$D$2,$E309&lt;&gt;0,TRUNC(VLOOKUP($E309,'Container Panel'!$B$41:$Z$100,$D309,0)/(VLOOKUP(AU$276,UI!$A$12:$O$51,VLOOKUP(AU$279,$B$276:$C$278,2,0),0)/1000))&gt;0),1,TRUNC(VLOOKUP($E309,'Container Panel'!$B$41:$Z$100,$D309,0)/(VLOOKUP(AU$276,UI!$A$12:$O$51,VLOOKUP(AU$279,$B$276:$C$278,2,0),0)/1000)))),"")</f>
        <v/>
      </c>
      <c r="AV309" s="145" t="str">
        <f>IFERROR(IF(AND(AV$272=list!$D$3,'Box Calculation'!AV$279&lt;&gt;"h",$E309&lt;&gt;0),0,IF(AND(AV$273=list!$D$2,$E309&lt;&gt;0,TRUNC(VLOOKUP($E309,'Container Panel'!$B$41:$Z$100,$D309,0)/(VLOOKUP(AV$276,UI!$A$12:$O$51,VLOOKUP(AV$279,$B$276:$C$278,2,0),0)/1000))&gt;0),1,TRUNC(VLOOKUP($E309,'Container Panel'!$B$41:$Z$100,$D309,0)/(VLOOKUP(AV$276,UI!$A$12:$O$51,VLOOKUP(AV$279,$B$276:$C$278,2,0),0)/1000)))),"")</f>
        <v/>
      </c>
      <c r="AW309" s="145" t="str">
        <f>IFERROR(IF(AND(AW$272=list!$D$3,'Box Calculation'!AW$279&lt;&gt;"h",$E309&lt;&gt;0),0,IF(AND(AW$273=list!$D$2,$E309&lt;&gt;0,TRUNC(VLOOKUP($E309,'Container Panel'!$B$41:$Z$100,$D309,0)/(VLOOKUP(AW$276,UI!$A$12:$O$51,VLOOKUP(AW$279,$B$276:$C$278,2,0),0)/1000))&gt;0),1,TRUNC(VLOOKUP($E309,'Container Panel'!$B$41:$Z$100,$D309,0)/(VLOOKUP(AW$276,UI!$A$12:$O$51,VLOOKUP(AW$279,$B$276:$C$278,2,0),0)/1000)))),"")</f>
        <v/>
      </c>
      <c r="AX309" s="145" t="str">
        <f>IFERROR(IF(AND(AX$272=list!$D$3,'Box Calculation'!AX$279&lt;&gt;"h",$E309&lt;&gt;0),0,IF(AND(AX$273=list!$D$2,$E309&lt;&gt;0,TRUNC(VLOOKUP($E309,'Container Panel'!$B$41:$Z$100,$D309,0)/(VLOOKUP(AX$276,UI!$A$12:$O$51,VLOOKUP(AX$279,$B$276:$C$278,2,0),0)/1000))&gt;0),1,TRUNC(VLOOKUP($E309,'Container Panel'!$B$41:$Z$100,$D309,0)/(VLOOKUP(AX$276,UI!$A$12:$O$51,VLOOKUP(AX$279,$B$276:$C$278,2,0),0)/1000)))),"")</f>
        <v/>
      </c>
      <c r="AY309" s="145" t="str">
        <f>IFERROR(IF(AND(AY$272=list!$D$3,'Box Calculation'!AY$279&lt;&gt;"h",$E309&lt;&gt;0),0,IF(AND(AY$273=list!$D$2,$E309&lt;&gt;0,TRUNC(VLOOKUP($E309,'Container Panel'!$B$41:$Z$100,$D309,0)/(VLOOKUP(AY$276,UI!$A$12:$O$51,VLOOKUP(AY$279,$B$276:$C$278,2,0),0)/1000))&gt;0),1,TRUNC(VLOOKUP($E309,'Container Panel'!$B$41:$Z$100,$D309,0)/(VLOOKUP(AY$276,UI!$A$12:$O$51,VLOOKUP(AY$279,$B$276:$C$278,2,0),0)/1000)))),"")</f>
        <v/>
      </c>
      <c r="AZ309" s="145" t="str">
        <f>IFERROR(IF(AND(AZ$272=list!$D$3,'Box Calculation'!AZ$279&lt;&gt;"h",$E309&lt;&gt;0),0,IF(AND(AZ$273=list!$D$2,$E309&lt;&gt;0,TRUNC(VLOOKUP($E309,'Container Panel'!$B$41:$Z$100,$D309,0)/(VLOOKUP(AZ$276,UI!$A$12:$O$51,VLOOKUP(AZ$279,$B$276:$C$278,2,0),0)/1000))&gt;0),1,TRUNC(VLOOKUP($E309,'Container Panel'!$B$41:$Z$100,$D309,0)/(VLOOKUP(AZ$276,UI!$A$12:$O$51,VLOOKUP(AZ$279,$B$276:$C$278,2,0),0)/1000)))),"")</f>
        <v/>
      </c>
      <c r="BA309" s="145" t="str">
        <f>IFERROR(IF(AND(BA$272=list!$D$3,'Box Calculation'!BA$279&lt;&gt;"h",$E309&lt;&gt;0),0,IF(AND(BA$273=list!$D$2,$E309&lt;&gt;0,TRUNC(VLOOKUP($E309,'Container Panel'!$B$41:$Z$100,$D309,0)/(VLOOKUP(BA$276,UI!$A$12:$O$51,VLOOKUP(BA$279,$B$276:$C$278,2,0),0)/1000))&gt;0),1,TRUNC(VLOOKUP($E309,'Container Panel'!$B$41:$Z$100,$D309,0)/(VLOOKUP(BA$276,UI!$A$12:$O$51,VLOOKUP(BA$279,$B$276:$C$278,2,0),0)/1000)))),"")</f>
        <v/>
      </c>
      <c r="BB309" s="145" t="str">
        <f>IFERROR(IF(AND(BB$272=list!$D$3,'Box Calculation'!BB$279&lt;&gt;"h",$E309&lt;&gt;0),0,IF(AND(BB$273=list!$D$2,$E309&lt;&gt;0,TRUNC(VLOOKUP($E309,'Container Panel'!$B$41:$Z$100,$D309,0)/(VLOOKUP(BB$276,UI!$A$12:$O$51,VLOOKUP(BB$279,$B$276:$C$278,2,0),0)/1000))&gt;0),1,TRUNC(VLOOKUP($E309,'Container Panel'!$B$41:$Z$100,$D309,0)/(VLOOKUP(BB$276,UI!$A$12:$O$51,VLOOKUP(BB$279,$B$276:$C$278,2,0),0)/1000)))),"")</f>
        <v/>
      </c>
      <c r="BC309" s="145" t="str">
        <f>IFERROR(IF(AND(BC$272=list!$D$3,'Box Calculation'!BC$279&lt;&gt;"h",$E309&lt;&gt;0),0,IF(AND(BC$273=list!$D$2,$E309&lt;&gt;0,TRUNC(VLOOKUP($E309,'Container Panel'!$B$41:$Z$100,$D309,0)/(VLOOKUP(BC$276,UI!$A$12:$O$51,VLOOKUP(BC$279,$B$276:$C$278,2,0),0)/1000))&gt;0),1,TRUNC(VLOOKUP($E309,'Container Panel'!$B$41:$Z$100,$D309,0)/(VLOOKUP(BC$276,UI!$A$12:$O$51,VLOOKUP(BC$279,$B$276:$C$278,2,0),0)/1000)))),"")</f>
        <v/>
      </c>
      <c r="BD309" s="145" t="str">
        <f>IFERROR(IF(AND(BD$272=list!$D$3,'Box Calculation'!BD$279&lt;&gt;"h",$E309&lt;&gt;0),0,IF(AND(BD$273=list!$D$2,$E309&lt;&gt;0,TRUNC(VLOOKUP($E309,'Container Panel'!$B$41:$Z$100,$D309,0)/(VLOOKUP(BD$276,UI!$A$12:$O$51,VLOOKUP(BD$279,$B$276:$C$278,2,0),0)/1000))&gt;0),1,TRUNC(VLOOKUP($E309,'Container Panel'!$B$41:$Z$100,$D309,0)/(VLOOKUP(BD$276,UI!$A$12:$O$51,VLOOKUP(BD$279,$B$276:$C$278,2,0),0)/1000)))),"")</f>
        <v/>
      </c>
      <c r="BE309" s="145" t="str">
        <f>IFERROR(IF(AND(BE$272=list!$D$3,'Box Calculation'!BE$279&lt;&gt;"h",$E309&lt;&gt;0),0,IF(AND(BE$273=list!$D$2,$E309&lt;&gt;0,TRUNC(VLOOKUP($E309,'Container Panel'!$B$41:$Z$100,$D309,0)/(VLOOKUP(BE$276,UI!$A$12:$O$51,VLOOKUP(BE$279,$B$276:$C$278,2,0),0)/1000))&gt;0),1,TRUNC(VLOOKUP($E309,'Container Panel'!$B$41:$Z$100,$D309,0)/(VLOOKUP(BE$276,UI!$A$12:$O$51,VLOOKUP(BE$279,$B$276:$C$278,2,0),0)/1000)))),"")</f>
        <v/>
      </c>
      <c r="BF309" s="145" t="str">
        <f>IFERROR(IF(AND(BF$272=list!$D$3,'Box Calculation'!BF$279&lt;&gt;"h",$E309&lt;&gt;0),0,IF(AND(BF$273=list!$D$2,$E309&lt;&gt;0,TRUNC(VLOOKUP($E309,'Container Panel'!$B$41:$Z$100,$D309,0)/(VLOOKUP(BF$276,UI!$A$12:$O$51,VLOOKUP(BF$279,$B$276:$C$278,2,0),0)/1000))&gt;0),1,TRUNC(VLOOKUP($E309,'Container Panel'!$B$41:$Z$100,$D309,0)/(VLOOKUP(BF$276,UI!$A$12:$O$51,VLOOKUP(BF$279,$B$276:$C$278,2,0),0)/1000)))),"")</f>
        <v/>
      </c>
      <c r="BG309" s="145" t="str">
        <f>IFERROR(IF(AND(BG$272=list!$D$3,'Box Calculation'!BG$279&lt;&gt;"h",$E309&lt;&gt;0),0,IF(AND(BG$273=list!$D$2,$E309&lt;&gt;0,TRUNC(VLOOKUP($E309,'Container Panel'!$B$41:$Z$100,$D309,0)/(VLOOKUP(BG$276,UI!$A$12:$O$51,VLOOKUP(BG$279,$B$276:$C$278,2,0),0)/1000))&gt;0),1,TRUNC(VLOOKUP($E309,'Container Panel'!$B$41:$Z$100,$D309,0)/(VLOOKUP(BG$276,UI!$A$12:$O$51,VLOOKUP(BG$279,$B$276:$C$278,2,0),0)/1000)))),"")</f>
        <v/>
      </c>
      <c r="BH309" s="145" t="str">
        <f>IFERROR(IF(AND(BH$272=list!$D$3,'Box Calculation'!BH$279&lt;&gt;"h",$E309&lt;&gt;0),0,IF(AND(BH$273=list!$D$2,$E309&lt;&gt;0,TRUNC(VLOOKUP($E309,'Container Panel'!$B$41:$Z$100,$D309,0)/(VLOOKUP(BH$276,UI!$A$12:$O$51,VLOOKUP(BH$279,$B$276:$C$278,2,0),0)/1000))&gt;0),1,TRUNC(VLOOKUP($E309,'Container Panel'!$B$41:$Z$100,$D309,0)/(VLOOKUP(BH$276,UI!$A$12:$O$51,VLOOKUP(BH$279,$B$276:$C$278,2,0),0)/1000)))),"")</f>
        <v/>
      </c>
      <c r="BI309" s="145" t="str">
        <f>IFERROR(IF(AND(BI$272=list!$D$3,'Box Calculation'!BI$279&lt;&gt;"h",$E309&lt;&gt;0),0,IF(AND(BI$273=list!$D$2,$E309&lt;&gt;0,TRUNC(VLOOKUP($E309,'Container Panel'!$B$41:$Z$100,$D309,0)/(VLOOKUP(BI$276,UI!$A$12:$O$51,VLOOKUP(BI$279,$B$276:$C$278,2,0),0)/1000))&gt;0),1,TRUNC(VLOOKUP($E309,'Container Panel'!$B$41:$Z$100,$D309,0)/(VLOOKUP(BI$276,UI!$A$12:$O$51,VLOOKUP(BI$279,$B$276:$C$278,2,0),0)/1000)))),"")</f>
        <v/>
      </c>
      <c r="BJ309" s="145" t="str">
        <f>IFERROR(IF(AND(BJ$272=list!$D$3,'Box Calculation'!BJ$279&lt;&gt;"h",$E309&lt;&gt;0),0,IF(AND(BJ$273=list!$D$2,$E309&lt;&gt;0,TRUNC(VLOOKUP($E309,'Container Panel'!$B$41:$Z$100,$D309,0)/(VLOOKUP(BJ$276,UI!$A$12:$O$51,VLOOKUP(BJ$279,$B$276:$C$278,2,0),0)/1000))&gt;0),1,TRUNC(VLOOKUP($E309,'Container Panel'!$B$41:$Z$100,$D309,0)/(VLOOKUP(BJ$276,UI!$A$12:$O$51,VLOOKUP(BJ$279,$B$276:$C$278,2,0),0)/1000)))),"")</f>
        <v/>
      </c>
      <c r="BK309" s="145" t="str">
        <f>IFERROR(IF(AND(BK$272=list!$D$3,'Box Calculation'!BK$279&lt;&gt;"h",$E309&lt;&gt;0),0,IF(AND(BK$273=list!$D$2,$E309&lt;&gt;0,TRUNC(VLOOKUP($E309,'Container Panel'!$B$41:$Z$100,$D309,0)/(VLOOKUP(BK$276,UI!$A$12:$O$51,VLOOKUP(BK$279,$B$276:$C$278,2,0),0)/1000))&gt;0),1,TRUNC(VLOOKUP($E309,'Container Panel'!$B$41:$Z$100,$D309,0)/(VLOOKUP(BK$276,UI!$A$12:$O$51,VLOOKUP(BK$279,$B$276:$C$278,2,0),0)/1000)))),"")</f>
        <v/>
      </c>
      <c r="BL309" s="145" t="str">
        <f>IFERROR(IF(AND(BL$272=list!$D$3,'Box Calculation'!BL$279&lt;&gt;"h",$E309&lt;&gt;0),0,IF(AND(BL$273=list!$D$2,$E309&lt;&gt;0,TRUNC(VLOOKUP($E309,'Container Panel'!$B$41:$Z$100,$D309,0)/(VLOOKUP(BL$276,UI!$A$12:$O$51,VLOOKUP(BL$279,$B$276:$C$278,2,0),0)/1000))&gt;0),1,TRUNC(VLOOKUP($E309,'Container Panel'!$B$41:$Z$100,$D309,0)/(VLOOKUP(BL$276,UI!$A$12:$O$51,VLOOKUP(BL$279,$B$276:$C$278,2,0),0)/1000)))),"")</f>
        <v/>
      </c>
      <c r="BM309" s="145" t="str">
        <f>IFERROR(IF(AND(BM$272=list!$D$3,'Box Calculation'!BM$279&lt;&gt;"h",$E309&lt;&gt;0),0,IF(AND(BM$273=list!$D$2,$E309&lt;&gt;0,TRUNC(VLOOKUP($E309,'Container Panel'!$B$41:$Z$100,$D309,0)/(VLOOKUP(BM$276,UI!$A$12:$O$51,VLOOKUP(BM$279,$B$276:$C$278,2,0),0)/1000))&gt;0),1,TRUNC(VLOOKUP($E309,'Container Panel'!$B$41:$Z$100,$D309,0)/(VLOOKUP(BM$276,UI!$A$12:$O$51,VLOOKUP(BM$279,$B$276:$C$278,2,0),0)/1000)))),"")</f>
        <v/>
      </c>
      <c r="BN309" s="145" t="str">
        <f>IFERROR(IF(AND(BN$272=list!$D$3,'Box Calculation'!BN$279&lt;&gt;"h",$E309&lt;&gt;0),0,IF(AND(BN$273=list!$D$2,$E309&lt;&gt;0,TRUNC(VLOOKUP($E309,'Container Panel'!$B$41:$Z$100,$D309,0)/(VLOOKUP(BN$276,UI!$A$12:$O$51,VLOOKUP(BN$279,$B$276:$C$278,2,0),0)/1000))&gt;0),1,TRUNC(VLOOKUP($E309,'Container Panel'!$B$41:$Z$100,$D309,0)/(VLOOKUP(BN$276,UI!$A$12:$O$51,VLOOKUP(BN$279,$B$276:$C$278,2,0),0)/1000)))),"")</f>
        <v/>
      </c>
      <c r="BO309" s="145" t="str">
        <f>IFERROR(IF(AND(BO$272=list!$D$3,'Box Calculation'!BO$279&lt;&gt;"h",$E309&lt;&gt;0),0,IF(AND(BO$273=list!$D$2,$E309&lt;&gt;0,TRUNC(VLOOKUP($E309,'Container Panel'!$B$41:$Z$100,$D309,0)/(VLOOKUP(BO$276,UI!$A$12:$O$51,VLOOKUP(BO$279,$B$276:$C$278,2,0),0)/1000))&gt;0),1,TRUNC(VLOOKUP($E309,'Container Panel'!$B$41:$Z$100,$D309,0)/(VLOOKUP(BO$276,UI!$A$12:$O$51,VLOOKUP(BO$279,$B$276:$C$278,2,0),0)/1000)))),"")</f>
        <v/>
      </c>
      <c r="BP309" s="145" t="str">
        <f>IFERROR(IF(AND(BP$272=list!$D$3,'Box Calculation'!BP$279&lt;&gt;"h",$E309&lt;&gt;0),0,IF(AND(BP$273=list!$D$2,$E309&lt;&gt;0,TRUNC(VLOOKUP($E309,'Container Panel'!$B$41:$Z$100,$D309,0)/(VLOOKUP(BP$276,UI!$A$12:$O$51,VLOOKUP(BP$279,$B$276:$C$278,2,0),0)/1000))&gt;0),1,TRUNC(VLOOKUP($E309,'Container Panel'!$B$41:$Z$100,$D309,0)/(VLOOKUP(BP$276,UI!$A$12:$O$51,VLOOKUP(BP$279,$B$276:$C$278,2,0),0)/1000)))),"")</f>
        <v/>
      </c>
      <c r="BQ309" s="145" t="str">
        <f>IFERROR(IF(AND(BQ$272=list!$D$3,'Box Calculation'!BQ$279&lt;&gt;"h",$E309&lt;&gt;0),0,IF(AND(BQ$273=list!$D$2,$E309&lt;&gt;0,TRUNC(VLOOKUP($E309,'Container Panel'!$B$41:$Z$100,$D309,0)/(VLOOKUP(BQ$276,UI!$A$12:$O$51,VLOOKUP(BQ$279,$B$276:$C$278,2,0),0)/1000))&gt;0),1,TRUNC(VLOOKUP($E309,'Container Panel'!$B$41:$Z$100,$D309,0)/(VLOOKUP(BQ$276,UI!$A$12:$O$51,VLOOKUP(BQ$279,$B$276:$C$278,2,0),0)/1000)))),"")</f>
        <v/>
      </c>
      <c r="BR309" s="145" t="str">
        <f>IFERROR(IF(AND(BR$272=list!$D$3,'Box Calculation'!BR$279&lt;&gt;"h",$E309&lt;&gt;0),0,IF(AND(BR$273=list!$D$2,$E309&lt;&gt;0,TRUNC(VLOOKUP($E309,'Container Panel'!$B$41:$Z$100,$D309,0)/(VLOOKUP(BR$276,UI!$A$12:$O$51,VLOOKUP(BR$279,$B$276:$C$278,2,0),0)/1000))&gt;0),1,TRUNC(VLOOKUP($E309,'Container Panel'!$B$41:$Z$100,$D309,0)/(VLOOKUP(BR$276,UI!$A$12:$O$51,VLOOKUP(BR$279,$B$276:$C$278,2,0),0)/1000)))),"")</f>
        <v/>
      </c>
      <c r="BS309" s="145" t="str">
        <f>IFERROR(IF(AND(BS$272=list!$D$3,'Box Calculation'!BS$279&lt;&gt;"h",$E309&lt;&gt;0),0,IF(AND(BS$273=list!$D$2,$E309&lt;&gt;0,TRUNC(VLOOKUP($E309,'Container Panel'!$B$41:$Z$100,$D309,0)/(VLOOKUP(BS$276,UI!$A$12:$O$51,VLOOKUP(BS$279,$B$276:$C$278,2,0),0)/1000))&gt;0),1,TRUNC(VLOOKUP($E309,'Container Panel'!$B$41:$Z$100,$D309,0)/(VLOOKUP(BS$276,UI!$A$12:$O$51,VLOOKUP(BS$279,$B$276:$C$278,2,0),0)/1000)))),"")</f>
        <v/>
      </c>
      <c r="BT309" s="145" t="str">
        <f>IFERROR(IF(AND(BT$272=list!$D$3,'Box Calculation'!BT$279&lt;&gt;"h",$E309&lt;&gt;0),0,IF(AND(BT$273=list!$D$2,$E309&lt;&gt;0,TRUNC(VLOOKUP($E309,'Container Panel'!$B$41:$Z$100,$D309,0)/(VLOOKUP(BT$276,UI!$A$12:$O$51,VLOOKUP(BT$279,$B$276:$C$278,2,0),0)/1000))&gt;0),1,TRUNC(VLOOKUP($E309,'Container Panel'!$B$41:$Z$100,$D309,0)/(VLOOKUP(BT$276,UI!$A$12:$O$51,VLOOKUP(BT$279,$B$276:$C$278,2,0),0)/1000)))),"")</f>
        <v/>
      </c>
      <c r="BU309" s="145" t="str">
        <f>IFERROR(IF(AND(BU$272=list!$D$3,'Box Calculation'!BU$279&lt;&gt;"h",$E309&lt;&gt;0),0,IF(AND(BU$273=list!$D$2,$E309&lt;&gt;0,TRUNC(VLOOKUP($E309,'Container Panel'!$B$41:$Z$100,$D309,0)/(VLOOKUP(BU$276,UI!$A$12:$O$51,VLOOKUP(BU$279,$B$276:$C$278,2,0),0)/1000))&gt;0),1,TRUNC(VLOOKUP($E309,'Container Panel'!$B$41:$Z$100,$D309,0)/(VLOOKUP(BU$276,UI!$A$12:$O$51,VLOOKUP(BU$279,$B$276:$C$278,2,0),0)/1000)))),"")</f>
        <v/>
      </c>
      <c r="BV309" s="145" t="str">
        <f>IFERROR(IF(AND(BV$272=list!$D$3,'Box Calculation'!BV$279&lt;&gt;"h",$E309&lt;&gt;0),0,IF(AND(BV$273=list!$D$2,$E309&lt;&gt;0,TRUNC(VLOOKUP($E309,'Container Panel'!$B$41:$Z$100,$D309,0)/(VLOOKUP(BV$276,UI!$A$12:$O$51,VLOOKUP(BV$279,$B$276:$C$278,2,0),0)/1000))&gt;0),1,TRUNC(VLOOKUP($E309,'Container Panel'!$B$41:$Z$100,$D309,0)/(VLOOKUP(BV$276,UI!$A$12:$O$51,VLOOKUP(BV$279,$B$276:$C$278,2,0),0)/1000)))),"")</f>
        <v/>
      </c>
      <c r="BW309" s="145" t="str">
        <f>IFERROR(IF(AND(BW$272=list!$D$3,'Box Calculation'!BW$279&lt;&gt;"h",$E309&lt;&gt;0),0,IF(AND(BW$273=list!$D$2,$E309&lt;&gt;0,TRUNC(VLOOKUP($E309,'Container Panel'!$B$41:$Z$100,$D309,0)/(VLOOKUP(BW$276,UI!$A$12:$O$51,VLOOKUP(BW$279,$B$276:$C$278,2,0),0)/1000))&gt;0),1,TRUNC(VLOOKUP($E309,'Container Panel'!$B$41:$Z$100,$D309,0)/(VLOOKUP(BW$276,UI!$A$12:$O$51,VLOOKUP(BW$279,$B$276:$C$278,2,0),0)/1000)))),"")</f>
        <v/>
      </c>
      <c r="BX309" s="145" t="str">
        <f>IFERROR(IF(AND(BX$272=list!$D$3,'Box Calculation'!BX$279&lt;&gt;"h",$E309&lt;&gt;0),0,IF(AND(BX$273=list!$D$2,$E309&lt;&gt;0,TRUNC(VLOOKUP($E309,'Container Panel'!$B$41:$Z$100,$D309,0)/(VLOOKUP(BX$276,UI!$A$12:$O$51,VLOOKUP(BX$279,$B$276:$C$278,2,0),0)/1000))&gt;0),1,TRUNC(VLOOKUP($E309,'Container Panel'!$B$41:$Z$100,$D309,0)/(VLOOKUP(BX$276,UI!$A$12:$O$51,VLOOKUP(BX$279,$B$276:$C$278,2,0),0)/1000)))),"")</f>
        <v/>
      </c>
      <c r="BY309" s="145" t="str">
        <f>IFERROR(IF(AND(BY$272=list!$D$3,'Box Calculation'!BY$279&lt;&gt;"h",$E309&lt;&gt;0),0,IF(AND(BY$273=list!$D$2,$E309&lt;&gt;0,TRUNC(VLOOKUP($E309,'Container Panel'!$B$41:$Z$100,$D309,0)/(VLOOKUP(BY$276,UI!$A$12:$O$51,VLOOKUP(BY$279,$B$276:$C$278,2,0),0)/1000))&gt;0),1,TRUNC(VLOOKUP($E309,'Container Panel'!$B$41:$Z$100,$D309,0)/(VLOOKUP(BY$276,UI!$A$12:$O$51,VLOOKUP(BY$279,$B$276:$C$278,2,0),0)/1000)))),"")</f>
        <v/>
      </c>
      <c r="BZ309" s="145" t="str">
        <f>IFERROR(IF(AND(BZ$272=list!$D$3,'Box Calculation'!BZ$279&lt;&gt;"h",$E309&lt;&gt;0),0,IF(AND(BZ$273=list!$D$2,$E309&lt;&gt;0,TRUNC(VLOOKUP($E309,'Container Panel'!$B$41:$Z$100,$D309,0)/(VLOOKUP(BZ$276,UI!$A$12:$O$51,VLOOKUP(BZ$279,$B$276:$C$278,2,0),0)/1000))&gt;0),1,TRUNC(VLOOKUP($E309,'Container Panel'!$B$41:$Z$100,$D309,0)/(VLOOKUP(BZ$276,UI!$A$12:$O$51,VLOOKUP(BZ$279,$B$276:$C$278,2,0),0)/1000)))),"")</f>
        <v/>
      </c>
      <c r="CA309" s="145" t="str">
        <f>IFERROR(IF(AND(CA$272=list!$D$3,'Box Calculation'!CA$279&lt;&gt;"h",$E309&lt;&gt;0),0,IF(AND(CA$273=list!$D$2,$E309&lt;&gt;0,TRUNC(VLOOKUP($E309,'Container Panel'!$B$41:$Z$100,$D309,0)/(VLOOKUP(CA$276,UI!$A$12:$O$51,VLOOKUP(CA$279,$B$276:$C$278,2,0),0)/1000))&gt;0),1,TRUNC(VLOOKUP($E309,'Container Panel'!$B$41:$Z$100,$D309,0)/(VLOOKUP(CA$276,UI!$A$12:$O$51,VLOOKUP(CA$279,$B$276:$C$278,2,0),0)/1000)))),"")</f>
        <v/>
      </c>
      <c r="CB309" s="145" t="str">
        <f>IFERROR(IF(AND(CB$272=list!$D$3,'Box Calculation'!CB$279&lt;&gt;"h",$E309&lt;&gt;0),0,IF(AND(CB$273=list!$D$2,$E309&lt;&gt;0,TRUNC(VLOOKUP($E309,'Container Panel'!$B$41:$Z$100,$D309,0)/(VLOOKUP(CB$276,UI!$A$12:$O$51,VLOOKUP(CB$279,$B$276:$C$278,2,0),0)/1000))&gt;0),1,TRUNC(VLOOKUP($E309,'Container Panel'!$B$41:$Z$100,$D309,0)/(VLOOKUP(CB$276,UI!$A$12:$O$51,VLOOKUP(CB$279,$B$276:$C$278,2,0),0)/1000)))),"")</f>
        <v/>
      </c>
      <c r="CC309" s="145" t="str">
        <f>IFERROR(IF(AND(CC$272=list!$D$3,'Box Calculation'!CC$279&lt;&gt;"h",$E309&lt;&gt;0),0,IF(AND(CC$273=list!$D$2,$E309&lt;&gt;0,TRUNC(VLOOKUP($E309,'Container Panel'!$B$41:$Z$100,$D309,0)/(VLOOKUP(CC$276,UI!$A$12:$O$51,VLOOKUP(CC$279,$B$276:$C$278,2,0),0)/1000))&gt;0),1,TRUNC(VLOOKUP($E309,'Container Panel'!$B$41:$Z$100,$D309,0)/(VLOOKUP(CC$276,UI!$A$12:$O$51,VLOOKUP(CC$279,$B$276:$C$278,2,0),0)/1000)))),"")</f>
        <v/>
      </c>
      <c r="CD309" s="145" t="str">
        <f>IFERROR(IF(AND(CD$272=list!$D$3,'Box Calculation'!CD$279&lt;&gt;"h",$E309&lt;&gt;0),0,IF(AND(CD$273=list!$D$2,$E309&lt;&gt;0,TRUNC(VLOOKUP($E309,'Container Panel'!$B$41:$Z$100,$D309,0)/(VLOOKUP(CD$276,UI!$A$12:$O$51,VLOOKUP(CD$279,$B$276:$C$278,2,0),0)/1000))&gt;0),1,TRUNC(VLOOKUP($E309,'Container Panel'!$B$41:$Z$100,$D309,0)/(VLOOKUP(CD$276,UI!$A$12:$O$51,VLOOKUP(CD$279,$B$276:$C$278,2,0),0)/1000)))),"")</f>
        <v/>
      </c>
      <c r="CE309" s="145" t="str">
        <f>IFERROR(IF(AND(CE$272=list!$D$3,'Box Calculation'!CE$279&lt;&gt;"h",$E309&lt;&gt;0),0,IF(AND(CE$273=list!$D$2,$E309&lt;&gt;0,TRUNC(VLOOKUP($E309,'Container Panel'!$B$41:$Z$100,$D309,0)/(VLOOKUP(CE$276,UI!$A$12:$O$51,VLOOKUP(CE$279,$B$276:$C$278,2,0),0)/1000))&gt;0),1,TRUNC(VLOOKUP($E309,'Container Panel'!$B$41:$Z$100,$D309,0)/(VLOOKUP(CE$276,UI!$A$12:$O$51,VLOOKUP(CE$279,$B$276:$C$278,2,0),0)/1000)))),"")</f>
        <v/>
      </c>
      <c r="CF309" s="145" t="str">
        <f>IFERROR(IF(AND(CF$272=list!$D$3,'Box Calculation'!CF$279&lt;&gt;"h",$E309&lt;&gt;0),0,IF(AND(CF$273=list!$D$2,$E309&lt;&gt;0,TRUNC(VLOOKUP($E309,'Container Panel'!$B$41:$Z$100,$D309,0)/(VLOOKUP(CF$276,UI!$A$12:$O$51,VLOOKUP(CF$279,$B$276:$C$278,2,0),0)/1000))&gt;0),1,TRUNC(VLOOKUP($E309,'Container Panel'!$B$41:$Z$100,$D309,0)/(VLOOKUP(CF$276,UI!$A$12:$O$51,VLOOKUP(CF$279,$B$276:$C$278,2,0),0)/1000)))),"")</f>
        <v/>
      </c>
      <c r="CG309" s="145" t="str">
        <f>IFERROR(IF(AND(CG$272=list!$D$3,'Box Calculation'!CG$279&lt;&gt;"h",$E309&lt;&gt;0),0,IF(AND(CG$273=list!$D$2,$E309&lt;&gt;0,TRUNC(VLOOKUP($E309,'Container Panel'!$B$41:$Z$100,$D309,0)/(VLOOKUP(CG$276,UI!$A$12:$O$51,VLOOKUP(CG$279,$B$276:$C$278,2,0),0)/1000))&gt;0),1,TRUNC(VLOOKUP($E309,'Container Panel'!$B$41:$Z$100,$D309,0)/(VLOOKUP(CG$276,UI!$A$12:$O$51,VLOOKUP(CG$279,$B$276:$C$278,2,0),0)/1000)))),"")</f>
        <v/>
      </c>
      <c r="CH309" s="145" t="str">
        <f>IFERROR(IF(AND(CH$272=list!$D$3,'Box Calculation'!CH$279&lt;&gt;"h",$E309&lt;&gt;0),0,IF(AND(CH$273=list!$D$2,$E309&lt;&gt;0,TRUNC(VLOOKUP($E309,'Container Panel'!$B$41:$Z$100,$D309,0)/(VLOOKUP(CH$276,UI!$A$12:$O$51,VLOOKUP(CH$279,$B$276:$C$278,2,0),0)/1000))&gt;0),1,TRUNC(VLOOKUP($E309,'Container Panel'!$B$41:$Z$100,$D309,0)/(VLOOKUP(CH$276,UI!$A$12:$O$51,VLOOKUP(CH$279,$B$276:$C$278,2,0),0)/1000)))),"")</f>
        <v/>
      </c>
      <c r="CI309" s="145" t="str">
        <f>IFERROR(IF(AND(CI$272=list!$D$3,'Box Calculation'!CI$279&lt;&gt;"h",$E309&lt;&gt;0),0,IF(AND(CI$273=list!$D$2,$E309&lt;&gt;0,TRUNC(VLOOKUP($E309,'Container Panel'!$B$41:$Z$100,$D309,0)/(VLOOKUP(CI$276,UI!$A$12:$O$51,VLOOKUP(CI$279,$B$276:$C$278,2,0),0)/1000))&gt;0),1,TRUNC(VLOOKUP($E309,'Container Panel'!$B$41:$Z$100,$D309,0)/(VLOOKUP(CI$276,UI!$A$12:$O$51,VLOOKUP(CI$279,$B$276:$C$278,2,0),0)/1000)))),"")</f>
        <v/>
      </c>
      <c r="CJ309" s="145" t="str">
        <f>IFERROR(IF(AND(CJ$272=list!$D$3,'Box Calculation'!CJ$279&lt;&gt;"h",$E309&lt;&gt;0),0,IF(AND(CJ$273=list!$D$2,$E309&lt;&gt;0,TRUNC(VLOOKUP($E309,'Container Panel'!$B$41:$Z$100,$D309,0)/(VLOOKUP(CJ$276,UI!$A$12:$O$51,VLOOKUP(CJ$279,$B$276:$C$278,2,0),0)/1000))&gt;0),1,TRUNC(VLOOKUP($E309,'Container Panel'!$B$41:$Z$100,$D309,0)/(VLOOKUP(CJ$276,UI!$A$12:$O$51,VLOOKUP(CJ$279,$B$276:$C$278,2,0),0)/1000)))),"")</f>
        <v/>
      </c>
      <c r="CK309" s="145" t="str">
        <f>IFERROR(IF(AND(CK$272=list!$D$3,'Box Calculation'!CK$279&lt;&gt;"h",$E309&lt;&gt;0),0,IF(AND(CK$273=list!$D$2,$E309&lt;&gt;0,TRUNC(VLOOKUP($E309,'Container Panel'!$B$41:$Z$100,$D309,0)/(VLOOKUP(CK$276,UI!$A$12:$O$51,VLOOKUP(CK$279,$B$276:$C$278,2,0),0)/1000))&gt;0),1,TRUNC(VLOOKUP($E309,'Container Panel'!$B$41:$Z$100,$D309,0)/(VLOOKUP(CK$276,UI!$A$12:$O$51,VLOOKUP(CK$279,$B$276:$C$278,2,0),0)/1000)))),"")</f>
        <v/>
      </c>
      <c r="CL309" s="145" t="str">
        <f>IFERROR(IF(AND(CL$272=list!$D$3,'Box Calculation'!CL$279&lt;&gt;"h",$E309&lt;&gt;0),0,IF(AND(CL$273=list!$D$2,$E309&lt;&gt;0,TRUNC(VLOOKUP($E309,'Container Panel'!$B$41:$Z$100,$D309,0)/(VLOOKUP(CL$276,UI!$A$12:$O$51,VLOOKUP(CL$279,$B$276:$C$278,2,0),0)/1000))&gt;0),1,TRUNC(VLOOKUP($E309,'Container Panel'!$B$41:$Z$100,$D309,0)/(VLOOKUP(CL$276,UI!$A$12:$O$51,VLOOKUP(CL$279,$B$276:$C$278,2,0),0)/1000)))),"")</f>
        <v/>
      </c>
      <c r="CM309" s="145" t="str">
        <f>IFERROR(IF(AND(CM$272=list!$D$3,'Box Calculation'!CM$279&lt;&gt;"h",$E309&lt;&gt;0),0,IF(AND(CM$273=list!$D$2,$E309&lt;&gt;0,TRUNC(VLOOKUP($E309,'Container Panel'!$B$41:$Z$100,$D309,0)/(VLOOKUP(CM$276,UI!$A$12:$O$51,VLOOKUP(CM$279,$B$276:$C$278,2,0),0)/1000))&gt;0),1,TRUNC(VLOOKUP($E309,'Container Panel'!$B$41:$Z$100,$D309,0)/(VLOOKUP(CM$276,UI!$A$12:$O$51,VLOOKUP(CM$279,$B$276:$C$278,2,0),0)/1000)))),"")</f>
        <v/>
      </c>
      <c r="CN309" s="145" t="str">
        <f>IFERROR(IF(AND(CN$272=list!$D$3,'Box Calculation'!CN$279&lt;&gt;"h",$E309&lt;&gt;0),0,IF(AND(CN$273=list!$D$2,$E309&lt;&gt;0,TRUNC(VLOOKUP($E309,'Container Panel'!$B$41:$Z$100,$D309,0)/(VLOOKUP(CN$276,UI!$A$12:$O$51,VLOOKUP(CN$279,$B$276:$C$278,2,0),0)/1000))&gt;0),1,TRUNC(VLOOKUP($E309,'Container Panel'!$B$41:$Z$100,$D309,0)/(VLOOKUP(CN$276,UI!$A$12:$O$51,VLOOKUP(CN$279,$B$276:$C$278,2,0),0)/1000)))),"")</f>
        <v/>
      </c>
      <c r="CO309" s="145" t="str">
        <f>IFERROR(IF(AND(CO$272=list!$D$3,'Box Calculation'!CO$279&lt;&gt;"h",$E309&lt;&gt;0),0,IF(AND(CO$273=list!$D$2,$E309&lt;&gt;0,TRUNC(VLOOKUP($E309,'Container Panel'!$B$41:$Z$100,$D309,0)/(VLOOKUP(CO$276,UI!$A$12:$O$51,VLOOKUP(CO$279,$B$276:$C$278,2,0),0)/1000))&gt;0),1,TRUNC(VLOOKUP($E309,'Container Panel'!$B$41:$Z$100,$D309,0)/(VLOOKUP(CO$276,UI!$A$12:$O$51,VLOOKUP(CO$279,$B$276:$C$278,2,0),0)/1000)))),"")</f>
        <v/>
      </c>
      <c r="CP309" s="145" t="str">
        <f>IFERROR(IF(AND(CP$272=list!$D$3,'Box Calculation'!CP$279&lt;&gt;"h",$E309&lt;&gt;0),0,IF(AND(CP$273=list!$D$2,$E309&lt;&gt;0,TRUNC(VLOOKUP($E309,'Container Panel'!$B$41:$Z$100,$D309,0)/(VLOOKUP(CP$276,UI!$A$12:$O$51,VLOOKUP(CP$279,$B$276:$C$278,2,0),0)/1000))&gt;0),1,TRUNC(VLOOKUP($E309,'Container Panel'!$B$41:$Z$100,$D309,0)/(VLOOKUP(CP$276,UI!$A$12:$O$51,VLOOKUP(CP$279,$B$276:$C$278,2,0),0)/1000)))),"")</f>
        <v/>
      </c>
      <c r="CQ309" s="145" t="str">
        <f>IFERROR(IF(AND(CQ$272=list!$D$3,'Box Calculation'!CQ$279&lt;&gt;"h",$E309&lt;&gt;0),0,IF(AND(CQ$273=list!$D$2,$E309&lt;&gt;0,TRUNC(VLOOKUP($E309,'Container Panel'!$B$41:$Z$100,$D309,0)/(VLOOKUP(CQ$276,UI!$A$12:$O$51,VLOOKUP(CQ$279,$B$276:$C$278,2,0),0)/1000))&gt;0),1,TRUNC(VLOOKUP($E309,'Container Panel'!$B$41:$Z$100,$D309,0)/(VLOOKUP(CQ$276,UI!$A$12:$O$51,VLOOKUP(CQ$279,$B$276:$C$278,2,0),0)/1000)))),"")</f>
        <v/>
      </c>
      <c r="CR309" s="145" t="str">
        <f>IFERROR(IF(AND(CR$272=list!$D$3,'Box Calculation'!CR$279&lt;&gt;"h",$E309&lt;&gt;0),0,IF(AND(CR$273=list!$D$2,$E309&lt;&gt;0,TRUNC(VLOOKUP($E309,'Container Panel'!$B$41:$Z$100,$D309,0)/(VLOOKUP(CR$276,UI!$A$12:$O$51,VLOOKUP(CR$279,$B$276:$C$278,2,0),0)/1000))&gt;0),1,TRUNC(VLOOKUP($E309,'Container Panel'!$B$41:$Z$100,$D309,0)/(VLOOKUP(CR$276,UI!$A$12:$O$51,VLOOKUP(CR$279,$B$276:$C$278,2,0),0)/1000)))),"")</f>
        <v/>
      </c>
      <c r="CS309" s="145" t="str">
        <f>IFERROR(IF(AND(CS$272=list!$D$3,'Box Calculation'!CS$279&lt;&gt;"h",$E309&lt;&gt;0),0,IF(AND(CS$273=list!$D$2,$E309&lt;&gt;0,TRUNC(VLOOKUP($E309,'Container Panel'!$B$41:$Z$100,$D309,0)/(VLOOKUP(CS$276,UI!$A$12:$O$51,VLOOKUP(CS$279,$B$276:$C$278,2,0),0)/1000))&gt;0),1,TRUNC(VLOOKUP($E309,'Container Panel'!$B$41:$Z$100,$D309,0)/(VLOOKUP(CS$276,UI!$A$12:$O$51,VLOOKUP(CS$279,$B$276:$C$278,2,0),0)/1000)))),"")</f>
        <v/>
      </c>
      <c r="CT309" s="145" t="str">
        <f>IFERROR(IF(AND(CT$272=list!$D$3,'Box Calculation'!CT$279&lt;&gt;"h",$E309&lt;&gt;0),0,IF(AND(CT$273=list!$D$2,$E309&lt;&gt;0,TRUNC(VLOOKUP($E309,'Container Panel'!$B$41:$Z$100,$D309,0)/(VLOOKUP(CT$276,UI!$A$12:$O$51,VLOOKUP(CT$279,$B$276:$C$278,2,0),0)/1000))&gt;0),1,TRUNC(VLOOKUP($E309,'Container Panel'!$B$41:$Z$100,$D309,0)/(VLOOKUP(CT$276,UI!$A$12:$O$51,VLOOKUP(CT$279,$B$276:$C$278,2,0),0)/1000)))),"")</f>
        <v/>
      </c>
      <c r="CU309" s="145" t="str">
        <f>IFERROR(IF(AND(CU$272=list!$D$3,'Box Calculation'!CU$279&lt;&gt;"h",$E309&lt;&gt;0),0,IF(AND(CU$273=list!$D$2,$E309&lt;&gt;0,TRUNC(VLOOKUP($E309,'Container Panel'!$B$41:$Z$100,$D309,0)/(VLOOKUP(CU$276,UI!$A$12:$O$51,VLOOKUP(CU$279,$B$276:$C$278,2,0),0)/1000))&gt;0),1,TRUNC(VLOOKUP($E309,'Container Panel'!$B$41:$Z$100,$D309,0)/(VLOOKUP(CU$276,UI!$A$12:$O$51,VLOOKUP(CU$279,$B$276:$C$278,2,0),0)/1000)))),"")</f>
        <v/>
      </c>
      <c r="CV309" s="145" t="str">
        <f>IFERROR(IF(AND(CV$272=list!$D$3,'Box Calculation'!CV$279&lt;&gt;"h",$E309&lt;&gt;0),0,IF(AND(CV$273=list!$D$2,$E309&lt;&gt;0,TRUNC(VLOOKUP($E309,'Container Panel'!$B$41:$Z$100,$D309,0)/(VLOOKUP(CV$276,UI!$A$12:$O$51,VLOOKUP(CV$279,$B$276:$C$278,2,0),0)/1000))&gt;0),1,TRUNC(VLOOKUP($E309,'Container Panel'!$B$41:$Z$100,$D309,0)/(VLOOKUP(CV$276,UI!$A$12:$O$51,VLOOKUP(CV$279,$B$276:$C$278,2,0),0)/1000)))),"")</f>
        <v/>
      </c>
      <c r="CW309" s="145" t="str">
        <f>IFERROR(IF(AND(CW$272=list!$D$3,'Box Calculation'!CW$279&lt;&gt;"h",$E309&lt;&gt;0),0,IF(AND(CW$273=list!$D$2,$E309&lt;&gt;0,TRUNC(VLOOKUP($E309,'Container Panel'!$B$41:$Z$100,$D309,0)/(VLOOKUP(CW$276,UI!$A$12:$O$51,VLOOKUP(CW$279,$B$276:$C$278,2,0),0)/1000))&gt;0),1,TRUNC(VLOOKUP($E309,'Container Panel'!$B$41:$Z$100,$D309,0)/(VLOOKUP(CW$276,UI!$A$12:$O$51,VLOOKUP(CW$279,$B$276:$C$278,2,0),0)/1000)))),"")</f>
        <v/>
      </c>
      <c r="CX309" s="145" t="str">
        <f>IFERROR(IF(AND(CX$272=list!$D$3,'Box Calculation'!CX$279&lt;&gt;"h",$E309&lt;&gt;0),0,IF(AND(CX$273=list!$D$2,$E309&lt;&gt;0,TRUNC(VLOOKUP($E309,'Container Panel'!$B$41:$Z$100,$D309,0)/(VLOOKUP(CX$276,UI!$A$12:$O$51,VLOOKUP(CX$279,$B$276:$C$278,2,0),0)/1000))&gt;0),1,TRUNC(VLOOKUP($E309,'Container Panel'!$B$41:$Z$100,$D309,0)/(VLOOKUP(CX$276,UI!$A$12:$O$51,VLOOKUP(CX$279,$B$276:$C$278,2,0),0)/1000)))),"")</f>
        <v/>
      </c>
      <c r="CY309" s="145" t="str">
        <f>IFERROR(IF(AND(CY$272=list!$D$3,'Box Calculation'!CY$279&lt;&gt;"h",$E309&lt;&gt;0),0,IF(AND(CY$273=list!$D$2,$E309&lt;&gt;0,TRUNC(VLOOKUP($E309,'Container Panel'!$B$41:$Z$100,$D309,0)/(VLOOKUP(CY$276,UI!$A$12:$O$51,VLOOKUP(CY$279,$B$276:$C$278,2,0),0)/1000))&gt;0),1,TRUNC(VLOOKUP($E309,'Container Panel'!$B$41:$Z$100,$D309,0)/(VLOOKUP(CY$276,UI!$A$12:$O$51,VLOOKUP(CY$279,$B$276:$C$278,2,0),0)/1000)))),"")</f>
        <v/>
      </c>
      <c r="CZ309" s="145" t="str">
        <f>IFERROR(IF(AND(CZ$272=list!$D$3,'Box Calculation'!CZ$279&lt;&gt;"h",$E309&lt;&gt;0),0,IF(AND(CZ$273=list!$D$2,$E309&lt;&gt;0,TRUNC(VLOOKUP($E309,'Container Panel'!$B$41:$Z$100,$D309,0)/(VLOOKUP(CZ$276,UI!$A$12:$O$51,VLOOKUP(CZ$279,$B$276:$C$278,2,0),0)/1000))&gt;0),1,TRUNC(VLOOKUP($E309,'Container Panel'!$B$41:$Z$100,$D309,0)/(VLOOKUP(CZ$276,UI!$A$12:$O$51,VLOOKUP(CZ$279,$B$276:$C$278,2,0),0)/1000)))),"")</f>
        <v/>
      </c>
      <c r="DA309" s="145" t="str">
        <f>IFERROR(IF(AND(DA$272=list!$D$3,'Box Calculation'!DA$279&lt;&gt;"h",$E309&lt;&gt;0),0,IF(AND(DA$273=list!$D$2,$E309&lt;&gt;0,TRUNC(VLOOKUP($E309,'Container Panel'!$B$41:$Z$100,$D309,0)/(VLOOKUP(DA$276,UI!$A$12:$O$51,VLOOKUP(DA$279,$B$276:$C$278,2,0),0)/1000))&gt;0),1,TRUNC(VLOOKUP($E309,'Container Panel'!$B$41:$Z$100,$D309,0)/(VLOOKUP(DA$276,UI!$A$12:$O$51,VLOOKUP(DA$279,$B$276:$C$278,2,0),0)/1000)))),"")</f>
        <v/>
      </c>
      <c r="DB309" s="145" t="str">
        <f>IFERROR(IF(AND(DB$272=list!$D$3,'Box Calculation'!DB$279&lt;&gt;"h",$E309&lt;&gt;0),0,IF(AND(DB$273=list!$D$2,$E309&lt;&gt;0,TRUNC(VLOOKUP($E309,'Container Panel'!$B$41:$Z$100,$D309,0)/(VLOOKUP(DB$276,UI!$A$12:$O$51,VLOOKUP(DB$279,$B$276:$C$278,2,0),0)/1000))&gt;0),1,TRUNC(VLOOKUP($E309,'Container Panel'!$B$41:$Z$100,$D309,0)/(VLOOKUP(DB$276,UI!$A$12:$O$51,VLOOKUP(DB$279,$B$276:$C$278,2,0),0)/1000)))),"")</f>
        <v/>
      </c>
      <c r="DC309" s="145" t="str">
        <f>IFERROR(IF(AND(DC$272=list!$D$3,'Box Calculation'!DC$279&lt;&gt;"h",$E309&lt;&gt;0),0,IF(AND(DC$273=list!$D$2,$E309&lt;&gt;0,TRUNC(VLOOKUP($E309,'Container Panel'!$B$41:$Z$100,$D309,0)/(VLOOKUP(DC$276,UI!$A$12:$O$51,VLOOKUP(DC$279,$B$276:$C$278,2,0),0)/1000))&gt;0),1,TRUNC(VLOOKUP($E309,'Container Panel'!$B$41:$Z$100,$D309,0)/(VLOOKUP(DC$276,UI!$A$12:$O$51,VLOOKUP(DC$279,$B$276:$C$278,2,0),0)/1000)))),"")</f>
        <v/>
      </c>
      <c r="DD309" s="145" t="str">
        <f>IFERROR(IF(AND(DD$272=list!$D$3,'Box Calculation'!DD$279&lt;&gt;"h",$E309&lt;&gt;0),0,IF(AND(DD$273=list!$D$2,$E309&lt;&gt;0,TRUNC(VLOOKUP($E309,'Container Panel'!$B$41:$Z$100,$D309,0)/(VLOOKUP(DD$276,UI!$A$12:$O$51,VLOOKUP(DD$279,$B$276:$C$278,2,0),0)/1000))&gt;0),1,TRUNC(VLOOKUP($E309,'Container Panel'!$B$41:$Z$100,$D309,0)/(VLOOKUP(DD$276,UI!$A$12:$O$51,VLOOKUP(DD$279,$B$276:$C$278,2,0),0)/1000)))),"")</f>
        <v/>
      </c>
      <c r="DE309" s="145" t="str">
        <f>IFERROR(IF(AND(DE$272=list!$D$3,'Box Calculation'!DE$279&lt;&gt;"h",$E309&lt;&gt;0),0,IF(AND(DE$273=list!$D$2,$E309&lt;&gt;0,TRUNC(VLOOKUP($E309,'Container Panel'!$B$41:$Z$100,$D309,0)/(VLOOKUP(DE$276,UI!$A$12:$O$51,VLOOKUP(DE$279,$B$276:$C$278,2,0),0)/1000))&gt;0),1,TRUNC(VLOOKUP($E309,'Container Panel'!$B$41:$Z$100,$D309,0)/(VLOOKUP(DE$276,UI!$A$12:$O$51,VLOOKUP(DE$279,$B$276:$C$278,2,0),0)/1000)))),"")</f>
        <v/>
      </c>
      <c r="DF309" s="145" t="str">
        <f>IFERROR(IF(AND(DF$272=list!$D$3,'Box Calculation'!DF$279&lt;&gt;"h",$E309&lt;&gt;0),0,IF(AND(DF$273=list!$D$2,$E309&lt;&gt;0,TRUNC(VLOOKUP($E309,'Container Panel'!$B$41:$Z$100,$D309,0)/(VLOOKUP(DF$276,UI!$A$12:$O$51,VLOOKUP(DF$279,$B$276:$C$278,2,0),0)/1000))&gt;0),1,TRUNC(VLOOKUP($E309,'Container Panel'!$B$41:$Z$100,$D309,0)/(VLOOKUP(DF$276,UI!$A$12:$O$51,VLOOKUP(DF$279,$B$276:$C$278,2,0),0)/1000)))),"")</f>
        <v/>
      </c>
      <c r="DG309" s="145" t="str">
        <f>IFERROR(IF(AND(DG$272=list!$D$3,'Box Calculation'!DG$279&lt;&gt;"h",$E309&lt;&gt;0),0,IF(AND(DG$273=list!$D$2,$E309&lt;&gt;0,TRUNC(VLOOKUP($E309,'Container Panel'!$B$41:$Z$100,$D309,0)/(VLOOKUP(DG$276,UI!$A$12:$O$51,VLOOKUP(DG$279,$B$276:$C$278,2,0),0)/1000))&gt;0),1,TRUNC(VLOOKUP($E309,'Container Panel'!$B$41:$Z$100,$D309,0)/(VLOOKUP(DG$276,UI!$A$12:$O$51,VLOOKUP(DG$279,$B$276:$C$278,2,0),0)/1000)))),"")</f>
        <v/>
      </c>
      <c r="DH309" s="145" t="str">
        <f>IFERROR(IF(AND(DH$272=list!$D$3,'Box Calculation'!DH$279&lt;&gt;"h",$E309&lt;&gt;0),0,IF(AND(DH$273=list!$D$2,$E309&lt;&gt;0,TRUNC(VLOOKUP($E309,'Container Panel'!$B$41:$Z$100,$D309,0)/(VLOOKUP(DH$276,UI!$A$12:$O$51,VLOOKUP(DH$279,$B$276:$C$278,2,0),0)/1000))&gt;0),1,TRUNC(VLOOKUP($E309,'Container Panel'!$B$41:$Z$100,$D309,0)/(VLOOKUP(DH$276,UI!$A$12:$O$51,VLOOKUP(DH$279,$B$276:$C$278,2,0),0)/1000)))),"")</f>
        <v/>
      </c>
      <c r="DI309" s="145" t="str">
        <f>IFERROR(IF(AND(DI$272=list!$D$3,'Box Calculation'!DI$279&lt;&gt;"h",$E309&lt;&gt;0),0,IF(AND(DI$273=list!$D$2,$E309&lt;&gt;0,TRUNC(VLOOKUP($E309,'Container Panel'!$B$41:$Z$100,$D309,0)/(VLOOKUP(DI$276,UI!$A$12:$O$51,VLOOKUP(DI$279,$B$276:$C$278,2,0),0)/1000))&gt;0),1,TRUNC(VLOOKUP($E309,'Container Panel'!$B$41:$Z$100,$D309,0)/(VLOOKUP(DI$276,UI!$A$12:$O$51,VLOOKUP(DI$279,$B$276:$C$278,2,0),0)/1000)))),"")</f>
        <v/>
      </c>
      <c r="DJ309" s="145" t="str">
        <f>IFERROR(IF(AND(DJ$272=list!$D$3,'Box Calculation'!DJ$279&lt;&gt;"h",$E309&lt;&gt;0),0,IF(AND(DJ$273=list!$D$2,$E309&lt;&gt;0,TRUNC(VLOOKUP($E309,'Container Panel'!$B$41:$Z$100,$D309,0)/(VLOOKUP(DJ$276,UI!$A$12:$O$51,VLOOKUP(DJ$279,$B$276:$C$278,2,0),0)/1000))&gt;0),1,TRUNC(VLOOKUP($E309,'Container Panel'!$B$41:$Z$100,$D309,0)/(VLOOKUP(DJ$276,UI!$A$12:$O$51,VLOOKUP(DJ$279,$B$276:$C$278,2,0),0)/1000)))),"")</f>
        <v/>
      </c>
      <c r="DK309" s="145" t="str">
        <f>IFERROR(IF(AND(DK$272=list!$D$3,'Box Calculation'!DK$279&lt;&gt;"h",$E309&lt;&gt;0),0,IF(AND(DK$273=list!$D$2,$E309&lt;&gt;0,TRUNC(VLOOKUP($E309,'Container Panel'!$B$41:$Z$100,$D309,0)/(VLOOKUP(DK$276,UI!$A$12:$O$51,VLOOKUP(DK$279,$B$276:$C$278,2,0),0)/1000))&gt;0),1,TRUNC(VLOOKUP($E309,'Container Panel'!$B$41:$Z$100,$D309,0)/(VLOOKUP(DK$276,UI!$A$12:$O$51,VLOOKUP(DK$279,$B$276:$C$278,2,0),0)/1000)))),"")</f>
        <v/>
      </c>
      <c r="DL309" s="145" t="str">
        <f>IFERROR(IF(AND(DL$272=list!$D$3,'Box Calculation'!DL$279&lt;&gt;"h",$E309&lt;&gt;0),0,IF(AND(DL$273=list!$D$2,$E309&lt;&gt;0,TRUNC(VLOOKUP($E309,'Container Panel'!$B$41:$Z$100,$D309,0)/(VLOOKUP(DL$276,UI!$A$12:$O$51,VLOOKUP(DL$279,$B$276:$C$278,2,0),0)/1000))&gt;0),1,TRUNC(VLOOKUP($E309,'Container Panel'!$B$41:$Z$100,$D309,0)/(VLOOKUP(DL$276,UI!$A$12:$O$51,VLOOKUP(DL$279,$B$276:$C$278,2,0),0)/1000)))),"")</f>
        <v/>
      </c>
      <c r="DM309" s="145" t="str">
        <f>IFERROR(IF(AND(DM$272=list!$D$3,'Box Calculation'!DM$279&lt;&gt;"h",$E309&lt;&gt;0),0,IF(AND(DM$273=list!$D$2,$E309&lt;&gt;0,TRUNC(VLOOKUP($E309,'Container Panel'!$B$41:$Z$100,$D309,0)/(VLOOKUP(DM$276,UI!$A$12:$O$51,VLOOKUP(DM$279,$B$276:$C$278,2,0),0)/1000))&gt;0),1,TRUNC(VLOOKUP($E309,'Container Panel'!$B$41:$Z$100,$D309,0)/(VLOOKUP(DM$276,UI!$A$12:$O$51,VLOOKUP(DM$279,$B$276:$C$278,2,0),0)/1000)))),"")</f>
        <v/>
      </c>
      <c r="DN309" s="145" t="str">
        <f>IFERROR(IF(AND(DN$272=list!$D$3,'Box Calculation'!DN$279&lt;&gt;"h",$E309&lt;&gt;0),0,IF(AND(DN$273=list!$D$2,$E309&lt;&gt;0,TRUNC(VLOOKUP($E309,'Container Panel'!$B$41:$Z$100,$D309,0)/(VLOOKUP(DN$276,UI!$A$12:$O$51,VLOOKUP(DN$279,$B$276:$C$278,2,0),0)/1000))&gt;0),1,TRUNC(VLOOKUP($E309,'Container Panel'!$B$41:$Z$100,$D309,0)/(VLOOKUP(DN$276,UI!$A$12:$O$51,VLOOKUP(DN$279,$B$276:$C$278,2,0),0)/1000)))),"")</f>
        <v/>
      </c>
      <c r="DO309" s="145" t="str">
        <f>IFERROR(IF(AND(DO$272=list!$D$3,'Box Calculation'!DO$279&lt;&gt;"h",$E309&lt;&gt;0),0,IF(AND(DO$273=list!$D$2,$E309&lt;&gt;0,TRUNC(VLOOKUP($E309,'Container Panel'!$B$41:$Z$100,$D309,0)/(VLOOKUP(DO$276,UI!$A$12:$O$51,VLOOKUP(DO$279,$B$276:$C$278,2,0),0)/1000))&gt;0),1,TRUNC(VLOOKUP($E309,'Container Panel'!$B$41:$Z$100,$D309,0)/(VLOOKUP(DO$276,UI!$A$12:$O$51,VLOOKUP(DO$279,$B$276:$C$278,2,0),0)/1000)))),"")</f>
        <v/>
      </c>
      <c r="DP309" s="145" t="str">
        <f>IFERROR(IF(AND(DP$272=list!$D$3,'Box Calculation'!DP$279&lt;&gt;"h",$E309&lt;&gt;0),0,IF(AND(DP$273=list!$D$2,$E309&lt;&gt;0,TRUNC(VLOOKUP($E309,'Container Panel'!$B$41:$Z$100,$D309,0)/(VLOOKUP(DP$276,UI!$A$12:$O$51,VLOOKUP(DP$279,$B$276:$C$278,2,0),0)/1000))&gt;0),1,TRUNC(VLOOKUP($E309,'Container Panel'!$B$41:$Z$100,$D309,0)/(VLOOKUP(DP$276,UI!$A$12:$O$51,VLOOKUP(DP$279,$B$276:$C$278,2,0),0)/1000)))),"")</f>
        <v/>
      </c>
      <c r="DQ309" s="145" t="str">
        <f>IFERROR(IF(AND(DQ$272=list!$D$3,'Box Calculation'!DQ$279&lt;&gt;"h",$E309&lt;&gt;0),0,IF(AND(DQ$273=list!$D$2,$E309&lt;&gt;0,TRUNC(VLOOKUP($E309,'Container Panel'!$B$41:$Z$100,$D309,0)/(VLOOKUP(DQ$276,UI!$A$12:$O$51,VLOOKUP(DQ$279,$B$276:$C$278,2,0),0)/1000))&gt;0),1,TRUNC(VLOOKUP($E309,'Container Panel'!$B$41:$Z$100,$D309,0)/(VLOOKUP(DQ$276,UI!$A$12:$O$51,VLOOKUP(DQ$279,$B$276:$C$278,2,0),0)/1000)))),"")</f>
        <v/>
      </c>
      <c r="DR309" s="145" t="str">
        <f>IFERROR(IF(AND(DR$272=list!$D$3,'Box Calculation'!DR$279&lt;&gt;"h",$E309&lt;&gt;0),0,IF(AND(DR$273=list!$D$2,$E309&lt;&gt;0,TRUNC(VLOOKUP($E309,'Container Panel'!$B$41:$Z$100,$D309,0)/(VLOOKUP(DR$276,UI!$A$12:$O$51,VLOOKUP(DR$279,$B$276:$C$278,2,0),0)/1000))&gt;0),1,TRUNC(VLOOKUP($E309,'Container Panel'!$B$41:$Z$100,$D309,0)/(VLOOKUP(DR$276,UI!$A$12:$O$51,VLOOKUP(DR$279,$B$276:$C$278,2,0),0)/1000)))),"")</f>
        <v/>
      </c>
      <c r="DS309" s="145" t="str">
        <f>IFERROR(IF(AND(DS$272=list!$D$3,'Box Calculation'!DS$279&lt;&gt;"h",$E309&lt;&gt;0),0,IF(AND(DS$273=list!$D$2,$E309&lt;&gt;0,TRUNC(VLOOKUP($E309,'Container Panel'!$B$41:$Z$100,$D309,0)/(VLOOKUP(DS$276,UI!$A$12:$O$51,VLOOKUP(DS$279,$B$276:$C$278,2,0),0)/1000))&gt;0),1,TRUNC(VLOOKUP($E309,'Container Panel'!$B$41:$Z$100,$D309,0)/(VLOOKUP(DS$276,UI!$A$12:$O$51,VLOOKUP(DS$279,$B$276:$C$278,2,0),0)/1000)))),"")</f>
        <v/>
      </c>
      <c r="DT309" s="145" t="str">
        <f>IFERROR(IF(AND(DT$272=list!$D$3,'Box Calculation'!DT$279&lt;&gt;"h",$E309&lt;&gt;0),0,IF(AND(DT$273=list!$D$2,$E309&lt;&gt;0,TRUNC(VLOOKUP($E309,'Container Panel'!$B$41:$Z$100,$D309,0)/(VLOOKUP(DT$276,UI!$A$12:$O$51,VLOOKUP(DT$279,$B$276:$C$278,2,0),0)/1000))&gt;0),1,TRUNC(VLOOKUP($E309,'Container Panel'!$B$41:$Z$100,$D309,0)/(VLOOKUP(DT$276,UI!$A$12:$O$51,VLOOKUP(DT$279,$B$276:$C$278,2,0),0)/1000)))),"")</f>
        <v/>
      </c>
      <c r="DU309" s="145" t="str">
        <f>IFERROR(IF(AND(DU$272=list!$D$3,'Box Calculation'!DU$279&lt;&gt;"h",$E309&lt;&gt;0),0,IF(AND(DU$273=list!$D$2,$E309&lt;&gt;0,TRUNC(VLOOKUP($E309,'Container Panel'!$B$41:$Z$100,$D309,0)/(VLOOKUP(DU$276,UI!$A$12:$O$51,VLOOKUP(DU$279,$B$276:$C$278,2,0),0)/1000))&gt;0),1,TRUNC(VLOOKUP($E309,'Container Panel'!$B$41:$Z$100,$D309,0)/(VLOOKUP(DU$276,UI!$A$12:$O$51,VLOOKUP(DU$279,$B$276:$C$278,2,0),0)/1000)))),"")</f>
        <v/>
      </c>
      <c r="DV309" s="145" t="str">
        <f>IFERROR(IF(AND(DV$272=list!$D$3,'Box Calculation'!DV$279&lt;&gt;"h",$E309&lt;&gt;0),0,IF(AND(DV$273=list!$D$2,$E309&lt;&gt;0,TRUNC(VLOOKUP($E309,'Container Panel'!$B$41:$Z$100,$D309,0)/(VLOOKUP(DV$276,UI!$A$12:$O$51,VLOOKUP(DV$279,$B$276:$C$278,2,0),0)/1000))&gt;0),1,TRUNC(VLOOKUP($E309,'Container Panel'!$B$41:$Z$100,$D309,0)/(VLOOKUP(DV$276,UI!$A$12:$O$51,VLOOKUP(DV$279,$B$276:$C$278,2,0),0)/1000)))),"")</f>
        <v/>
      </c>
      <c r="DW309" s="145" t="str">
        <f>IFERROR(IF(AND(DW$272=list!$D$3,'Box Calculation'!DW$279&lt;&gt;"h",$E309&lt;&gt;0),0,IF(AND(DW$273=list!$D$2,$E309&lt;&gt;0,TRUNC(VLOOKUP($E309,'Container Panel'!$B$41:$Z$100,$D309,0)/(VLOOKUP(DW$276,UI!$A$12:$O$51,VLOOKUP(DW$279,$B$276:$C$278,2,0),0)/1000))&gt;0),1,TRUNC(VLOOKUP($E309,'Container Panel'!$B$41:$Z$100,$D309,0)/(VLOOKUP(DW$276,UI!$A$12:$O$51,VLOOKUP(DW$279,$B$276:$C$278,2,0),0)/1000)))),"")</f>
        <v/>
      </c>
      <c r="DX309" s="145" t="str">
        <f>IFERROR(IF(AND(DX$272=list!$D$3,'Box Calculation'!DX$279&lt;&gt;"h",$E309&lt;&gt;0),0,IF(AND(DX$273=list!$D$2,$E309&lt;&gt;0,TRUNC(VLOOKUP($E309,'Container Panel'!$B$41:$Z$100,$D309,0)/(VLOOKUP(DX$276,UI!$A$12:$O$51,VLOOKUP(DX$279,$B$276:$C$278,2,0),0)/1000))&gt;0),1,TRUNC(VLOOKUP($E309,'Container Panel'!$B$41:$Z$100,$D309,0)/(VLOOKUP(DX$276,UI!$A$12:$O$51,VLOOKUP(DX$279,$B$276:$C$278,2,0),0)/1000)))),"")</f>
        <v/>
      </c>
      <c r="DY309" s="145" t="str">
        <f>IFERROR(IF(AND(DY$272=list!$D$3,'Box Calculation'!DY$279&lt;&gt;"h",$E309&lt;&gt;0),0,IF(AND(DY$273=list!$D$2,$E309&lt;&gt;0,TRUNC(VLOOKUP($E309,'Container Panel'!$B$41:$Z$100,$D309,0)/(VLOOKUP(DY$276,UI!$A$12:$O$51,VLOOKUP(DY$279,$B$276:$C$278,2,0),0)/1000))&gt;0),1,TRUNC(VLOOKUP($E309,'Container Panel'!$B$41:$Z$100,$D309,0)/(VLOOKUP(DY$276,UI!$A$12:$O$51,VLOOKUP(DY$279,$B$276:$C$278,2,0),0)/1000)))),"")</f>
        <v/>
      </c>
      <c r="DZ309" s="145" t="str">
        <f>IFERROR(IF(AND(DZ$272=list!$D$3,'Box Calculation'!DZ$279&lt;&gt;"h",$E309&lt;&gt;0),0,IF(AND(DZ$273=list!$D$2,$E309&lt;&gt;0,TRUNC(VLOOKUP($E309,'Container Panel'!$B$41:$Z$100,$D309,0)/(VLOOKUP(DZ$276,UI!$A$12:$O$51,VLOOKUP(DZ$279,$B$276:$C$278,2,0),0)/1000))&gt;0),1,TRUNC(VLOOKUP($E309,'Container Panel'!$B$41:$Z$100,$D309,0)/(VLOOKUP(DZ$276,UI!$A$12:$O$51,VLOOKUP(DZ$279,$B$276:$C$278,2,0),0)/1000)))),"")</f>
        <v/>
      </c>
      <c r="EA309" s="145" t="str">
        <f>IFERROR(IF(AND(EA$272=list!$D$3,'Box Calculation'!EA$279&lt;&gt;"h",$E309&lt;&gt;0),0,IF(AND(EA$273=list!$D$2,$E309&lt;&gt;0,TRUNC(VLOOKUP($E309,'Container Panel'!$B$41:$Z$100,$D309,0)/(VLOOKUP(EA$276,UI!$A$12:$O$51,VLOOKUP(EA$279,$B$276:$C$278,2,0),0)/1000))&gt;0),1,TRUNC(VLOOKUP($E309,'Container Panel'!$B$41:$Z$100,$D309,0)/(VLOOKUP(EA$276,UI!$A$12:$O$51,VLOOKUP(EA$279,$B$276:$C$278,2,0),0)/1000)))),"")</f>
        <v/>
      </c>
      <c r="EB309" s="145" t="str">
        <f>IFERROR(IF(AND(EB$272=list!$D$3,'Box Calculation'!EB$279&lt;&gt;"h",$E309&lt;&gt;0),0,IF(AND(EB$273=list!$D$2,$E309&lt;&gt;0,TRUNC(VLOOKUP($E309,'Container Panel'!$B$41:$Z$100,$D309,0)/(VLOOKUP(EB$276,UI!$A$12:$O$51,VLOOKUP(EB$279,$B$276:$C$278,2,0),0)/1000))&gt;0),1,TRUNC(VLOOKUP($E309,'Container Panel'!$B$41:$Z$100,$D309,0)/(VLOOKUP(EB$276,UI!$A$12:$O$51,VLOOKUP(EB$279,$B$276:$C$278,2,0),0)/1000)))),"")</f>
        <v/>
      </c>
      <c r="EC309" s="145" t="str">
        <f>IFERROR(IF(AND(EC$272=list!$D$3,'Box Calculation'!EC$279&lt;&gt;"h",$E309&lt;&gt;0),0,IF(AND(EC$273=list!$D$2,$E309&lt;&gt;0,TRUNC(VLOOKUP($E309,'Container Panel'!$B$41:$Z$100,$D309,0)/(VLOOKUP(EC$276,UI!$A$12:$O$51,VLOOKUP(EC$279,$B$276:$C$278,2,0),0)/1000))&gt;0),1,TRUNC(VLOOKUP($E309,'Container Panel'!$B$41:$Z$100,$D309,0)/(VLOOKUP(EC$276,UI!$A$12:$O$51,VLOOKUP(EC$279,$B$276:$C$278,2,0),0)/1000)))),"")</f>
        <v/>
      </c>
      <c r="ED309" s="145" t="str">
        <f>IFERROR(IF(AND(ED$272=list!$D$3,'Box Calculation'!ED$279&lt;&gt;"h",$E309&lt;&gt;0),0,IF(AND(ED$273=list!$D$2,$E309&lt;&gt;0,TRUNC(VLOOKUP($E309,'Container Panel'!$B$41:$Z$100,$D309,0)/(VLOOKUP(ED$276,UI!$A$12:$O$51,VLOOKUP(ED$279,$B$276:$C$278,2,0),0)/1000))&gt;0),1,TRUNC(VLOOKUP($E309,'Container Panel'!$B$41:$Z$100,$D309,0)/(VLOOKUP(ED$276,UI!$A$12:$O$51,VLOOKUP(ED$279,$B$276:$C$278,2,0),0)/1000)))),"")</f>
        <v/>
      </c>
      <c r="EE309" s="145" t="str">
        <f>IFERROR(IF(AND(EE$272=list!$D$3,'Box Calculation'!EE$279&lt;&gt;"h",$E309&lt;&gt;0),0,IF(AND(EE$273=list!$D$2,$E309&lt;&gt;0,TRUNC(VLOOKUP($E309,'Container Panel'!$B$41:$Z$100,$D309,0)/(VLOOKUP(EE$276,UI!$A$12:$O$51,VLOOKUP(EE$279,$B$276:$C$278,2,0),0)/1000))&gt;0),1,TRUNC(VLOOKUP($E309,'Container Panel'!$B$41:$Z$100,$D309,0)/(VLOOKUP(EE$276,UI!$A$12:$O$51,VLOOKUP(EE$279,$B$276:$C$278,2,0),0)/1000)))),"")</f>
        <v/>
      </c>
      <c r="EF309" s="145" t="str">
        <f>IFERROR(IF(AND(EF$272=list!$D$3,'Box Calculation'!EF$279&lt;&gt;"h",$E309&lt;&gt;0),0,IF(AND(EF$273=list!$D$2,$E309&lt;&gt;0,TRUNC(VLOOKUP($E309,'Container Panel'!$B$41:$Z$100,$D309,0)/(VLOOKUP(EF$276,UI!$A$12:$O$51,VLOOKUP(EF$279,$B$276:$C$278,2,0),0)/1000))&gt;0),1,TRUNC(VLOOKUP($E309,'Container Panel'!$B$41:$Z$100,$D309,0)/(VLOOKUP(EF$276,UI!$A$12:$O$51,VLOOKUP(EF$279,$B$276:$C$278,2,0),0)/1000)))),"")</f>
        <v/>
      </c>
      <c r="EG309" s="145" t="str">
        <f>IFERROR(IF(AND(EG$272=list!$D$3,'Box Calculation'!EG$279&lt;&gt;"h",$E309&lt;&gt;0),0,IF(AND(EG$273=list!$D$2,$E309&lt;&gt;0,TRUNC(VLOOKUP($E309,'Container Panel'!$B$41:$Z$100,$D309,0)/(VLOOKUP(EG$276,UI!$A$12:$O$51,VLOOKUP(EG$279,$B$276:$C$278,2,0),0)/1000))&gt;0),1,TRUNC(VLOOKUP($E309,'Container Panel'!$B$41:$Z$100,$D309,0)/(VLOOKUP(EG$276,UI!$A$12:$O$51,VLOOKUP(EG$279,$B$276:$C$278,2,0),0)/1000)))),"")</f>
        <v/>
      </c>
      <c r="EH309" s="145" t="str">
        <f>IFERROR(IF(AND(EH$272=list!$D$3,'Box Calculation'!EH$279&lt;&gt;"h",$E309&lt;&gt;0),0,IF(AND(EH$273=list!$D$2,$E309&lt;&gt;0,TRUNC(VLOOKUP($E309,'Container Panel'!$B$41:$Z$100,$D309,0)/(VLOOKUP(EH$276,UI!$A$12:$O$51,VLOOKUP(EH$279,$B$276:$C$278,2,0),0)/1000))&gt;0),1,TRUNC(VLOOKUP($E309,'Container Panel'!$B$41:$Z$100,$D309,0)/(VLOOKUP(EH$276,UI!$A$12:$O$51,VLOOKUP(EH$279,$B$276:$C$278,2,0),0)/1000)))),"")</f>
        <v/>
      </c>
      <c r="EI309" s="145" t="str">
        <f>IFERROR(IF(AND(EI$272=list!$D$3,'Box Calculation'!EI$279&lt;&gt;"h",$E309&lt;&gt;0),0,IF(AND(EI$273=list!$D$2,$E309&lt;&gt;0,TRUNC(VLOOKUP($E309,'Container Panel'!$B$41:$Z$100,$D309,0)/(VLOOKUP(EI$276,UI!$A$12:$O$51,VLOOKUP(EI$279,$B$276:$C$278,2,0),0)/1000))&gt;0),1,TRUNC(VLOOKUP($E309,'Container Panel'!$B$41:$Z$100,$D309,0)/(VLOOKUP(EI$276,UI!$A$12:$O$51,VLOOKUP(EI$279,$B$276:$C$278,2,0),0)/1000)))),"")</f>
        <v/>
      </c>
      <c r="EJ309" s="145" t="str">
        <f>IFERROR(IF(AND(EJ$272=list!$D$3,'Box Calculation'!EJ$279&lt;&gt;"h",$E309&lt;&gt;0),0,IF(AND(EJ$273=list!$D$2,$E309&lt;&gt;0,TRUNC(VLOOKUP($E309,'Container Panel'!$B$41:$Z$100,$D309,0)/(VLOOKUP(EJ$276,UI!$A$12:$O$51,VLOOKUP(EJ$279,$B$276:$C$278,2,0),0)/1000))&gt;0),1,TRUNC(VLOOKUP($E309,'Container Panel'!$B$41:$Z$100,$D309,0)/(VLOOKUP(EJ$276,UI!$A$12:$O$51,VLOOKUP(EJ$279,$B$276:$C$278,2,0),0)/1000)))),"")</f>
        <v/>
      </c>
      <c r="EK309" s="145" t="str">
        <f>IFERROR(IF(AND(EK$272=list!$D$3,'Box Calculation'!EK$279&lt;&gt;"h",$E309&lt;&gt;0),0,IF(AND(EK$273=list!$D$2,$E309&lt;&gt;0,TRUNC(VLOOKUP($E309,'Container Panel'!$B$41:$Z$100,$D309,0)/(VLOOKUP(EK$276,UI!$A$12:$O$51,VLOOKUP(EK$279,$B$276:$C$278,2,0),0)/1000))&gt;0),1,TRUNC(VLOOKUP($E309,'Container Panel'!$B$41:$Z$100,$D309,0)/(VLOOKUP(EK$276,UI!$A$12:$O$51,VLOOKUP(EK$279,$B$276:$C$278,2,0),0)/1000)))),"")</f>
        <v/>
      </c>
      <c r="EL309" s="145" t="str">
        <f>IFERROR(IF(AND(EL$272=list!$D$3,'Box Calculation'!EL$279&lt;&gt;"h",$E309&lt;&gt;0),0,IF(AND(EL$273=list!$D$2,$E309&lt;&gt;0,TRUNC(VLOOKUP($E309,'Container Panel'!$B$41:$Z$100,$D309,0)/(VLOOKUP(EL$276,UI!$A$12:$O$51,VLOOKUP(EL$279,$B$276:$C$278,2,0),0)/1000))&gt;0),1,TRUNC(VLOOKUP($E309,'Container Panel'!$B$41:$Z$100,$D309,0)/(VLOOKUP(EL$276,UI!$A$12:$O$51,VLOOKUP(EL$279,$B$276:$C$278,2,0),0)/1000)))),"")</f>
        <v/>
      </c>
      <c r="EM309" s="145" t="str">
        <f>IFERROR(IF(AND(EM$272=list!$D$3,'Box Calculation'!EM$279&lt;&gt;"h",$E309&lt;&gt;0),0,IF(AND(EM$273=list!$D$2,$E309&lt;&gt;0,TRUNC(VLOOKUP($E309,'Container Panel'!$B$41:$Z$100,$D309,0)/(VLOOKUP(EM$276,UI!$A$12:$O$51,VLOOKUP(EM$279,$B$276:$C$278,2,0),0)/1000))&gt;0),1,TRUNC(VLOOKUP($E309,'Container Panel'!$B$41:$Z$100,$D309,0)/(VLOOKUP(EM$276,UI!$A$12:$O$51,VLOOKUP(EM$279,$B$276:$C$278,2,0),0)/1000)))),"")</f>
        <v/>
      </c>
      <c r="EN309" s="145" t="str">
        <f>IFERROR(IF(AND(EN$272=list!$D$3,'Box Calculation'!EN$279&lt;&gt;"h",$E309&lt;&gt;0),0,IF(AND(EN$273=list!$D$2,$E309&lt;&gt;0,TRUNC(VLOOKUP($E309,'Container Panel'!$B$41:$Z$100,$D309,0)/(VLOOKUP(EN$276,UI!$A$12:$O$51,VLOOKUP(EN$279,$B$276:$C$278,2,0),0)/1000))&gt;0),1,TRUNC(VLOOKUP($E309,'Container Panel'!$B$41:$Z$100,$D309,0)/(VLOOKUP(EN$276,UI!$A$12:$O$51,VLOOKUP(EN$279,$B$276:$C$278,2,0),0)/1000)))),"")</f>
        <v/>
      </c>
      <c r="EO309" s="145" t="str">
        <f>IFERROR(IF(AND(EO$272=list!$D$3,'Box Calculation'!EO$279&lt;&gt;"h",$E309&lt;&gt;0),0,IF(AND(EO$273=list!$D$2,$E309&lt;&gt;0,TRUNC(VLOOKUP($E309,'Container Panel'!$B$41:$Z$100,$D309,0)/(VLOOKUP(EO$276,UI!$A$12:$O$51,VLOOKUP(EO$279,$B$276:$C$278,2,0),0)/1000))&gt;0),1,TRUNC(VLOOKUP($E309,'Container Panel'!$B$41:$Z$100,$D309,0)/(VLOOKUP(EO$276,UI!$A$12:$O$51,VLOOKUP(EO$279,$B$276:$C$278,2,0),0)/1000)))),"")</f>
        <v/>
      </c>
      <c r="EP309" s="145" t="str">
        <f>IFERROR(IF(AND(EP$272=list!$D$3,'Box Calculation'!EP$279&lt;&gt;"h",$E309&lt;&gt;0),0,IF(AND(EP$273=list!$D$2,$E309&lt;&gt;0,TRUNC(VLOOKUP($E309,'Container Panel'!$B$41:$Z$100,$D309,0)/(VLOOKUP(EP$276,UI!$A$12:$O$51,VLOOKUP(EP$279,$B$276:$C$278,2,0),0)/1000))&gt;0),1,TRUNC(VLOOKUP($E309,'Container Panel'!$B$41:$Z$100,$D309,0)/(VLOOKUP(EP$276,UI!$A$12:$O$51,VLOOKUP(EP$279,$B$276:$C$278,2,0),0)/1000)))),"")</f>
        <v/>
      </c>
      <c r="EQ309" s="145" t="str">
        <f>IFERROR(IF(AND(EQ$272=list!$D$3,'Box Calculation'!EQ$279&lt;&gt;"h",$E309&lt;&gt;0),0,IF(AND(EQ$273=list!$D$2,$E309&lt;&gt;0,TRUNC(VLOOKUP($E309,'Container Panel'!$B$41:$Z$100,$D309,0)/(VLOOKUP(EQ$276,UI!$A$12:$O$51,VLOOKUP(EQ$279,$B$276:$C$278,2,0),0)/1000))&gt;0),1,TRUNC(VLOOKUP($E309,'Container Panel'!$B$41:$Z$100,$D309,0)/(VLOOKUP(EQ$276,UI!$A$12:$O$51,VLOOKUP(EQ$279,$B$276:$C$278,2,0),0)/1000)))),"")</f>
        <v/>
      </c>
      <c r="ER309" s="145" t="str">
        <f>IFERROR(IF(AND(ER$272=list!$D$3,'Box Calculation'!ER$279&lt;&gt;"h",$E309&lt;&gt;0),0,IF(AND(ER$273=list!$D$2,$E309&lt;&gt;0,TRUNC(VLOOKUP($E309,'Container Panel'!$B$41:$Z$100,$D309,0)/(VLOOKUP(ER$276,UI!$A$12:$O$51,VLOOKUP(ER$279,$B$276:$C$278,2,0),0)/1000))&gt;0),1,TRUNC(VLOOKUP($E309,'Container Panel'!$B$41:$Z$100,$D309,0)/(VLOOKUP(ER$276,UI!$A$12:$O$51,VLOOKUP(ER$279,$B$276:$C$278,2,0),0)/1000)))),"")</f>
        <v/>
      </c>
      <c r="ES309" s="145" t="str">
        <f>IFERROR(IF(AND(ES$272=list!$D$3,'Box Calculation'!ES$279&lt;&gt;"h",$E309&lt;&gt;0),0,IF(AND(ES$273=list!$D$2,$E309&lt;&gt;0,TRUNC(VLOOKUP($E309,'Container Panel'!$B$41:$Z$100,$D309,0)/(VLOOKUP(ES$276,UI!$A$12:$O$51,VLOOKUP(ES$279,$B$276:$C$278,2,0),0)/1000))&gt;0),1,TRUNC(VLOOKUP($E309,'Container Panel'!$B$41:$Z$100,$D309,0)/(VLOOKUP(ES$276,UI!$A$12:$O$51,VLOOKUP(ES$279,$B$276:$C$278,2,0),0)/1000)))),"")</f>
        <v/>
      </c>
      <c r="ET309" s="145" t="str">
        <f>IFERROR(IF(AND(ET$272=list!$D$3,'Box Calculation'!ET$279&lt;&gt;"h",$E309&lt;&gt;0),0,IF(AND(ET$273=list!$D$2,$E309&lt;&gt;0,TRUNC(VLOOKUP($E309,'Container Panel'!$B$41:$Z$100,$D309,0)/(VLOOKUP(ET$276,UI!$A$12:$O$51,VLOOKUP(ET$279,$B$276:$C$278,2,0),0)/1000))&gt;0),1,TRUNC(VLOOKUP($E309,'Container Panel'!$B$41:$Z$100,$D309,0)/(VLOOKUP(ET$276,UI!$A$12:$O$51,VLOOKUP(ET$279,$B$276:$C$278,2,0),0)/1000)))),"")</f>
        <v/>
      </c>
      <c r="EU309" s="145" t="str">
        <f>IFERROR(IF(AND(EU$272=list!$D$3,'Box Calculation'!EU$279&lt;&gt;"h",$E309&lt;&gt;0),0,IF(AND(EU$273=list!$D$2,$E309&lt;&gt;0,TRUNC(VLOOKUP($E309,'Container Panel'!$B$41:$Z$100,$D309,0)/(VLOOKUP(EU$276,UI!$A$12:$O$51,VLOOKUP(EU$279,$B$276:$C$278,2,0),0)/1000))&gt;0),1,TRUNC(VLOOKUP($E309,'Container Panel'!$B$41:$Z$100,$D309,0)/(VLOOKUP(EU$276,UI!$A$12:$O$51,VLOOKUP(EU$279,$B$276:$C$278,2,0),0)/1000)))),"")</f>
        <v/>
      </c>
      <c r="EV309" s="145" t="str">
        <f>IFERROR(IF(AND(EV$272=list!$D$3,'Box Calculation'!EV$279&lt;&gt;"h",$E309&lt;&gt;0),0,IF(AND(EV$273=list!$D$2,$E309&lt;&gt;0,TRUNC(VLOOKUP($E309,'Container Panel'!$B$41:$Z$100,$D309,0)/(VLOOKUP(EV$276,UI!$A$12:$O$51,VLOOKUP(EV$279,$B$276:$C$278,2,0),0)/1000))&gt;0),1,TRUNC(VLOOKUP($E309,'Container Panel'!$B$41:$Z$100,$D309,0)/(VLOOKUP(EV$276,UI!$A$12:$O$51,VLOOKUP(EV$279,$B$276:$C$278,2,0),0)/1000)))),"")</f>
        <v/>
      </c>
      <c r="EW309" s="145" t="str">
        <f>IFERROR(IF(AND(EW$272=list!$D$3,'Box Calculation'!EW$279&lt;&gt;"h",$E309&lt;&gt;0),0,IF(AND(EW$273=list!$D$2,$E309&lt;&gt;0,TRUNC(VLOOKUP($E309,'Container Panel'!$B$41:$Z$100,$D309,0)/(VLOOKUP(EW$276,UI!$A$12:$O$51,VLOOKUP(EW$279,$B$276:$C$278,2,0),0)/1000))&gt;0),1,TRUNC(VLOOKUP($E309,'Container Panel'!$B$41:$Z$100,$D309,0)/(VLOOKUP(EW$276,UI!$A$12:$O$51,VLOOKUP(EW$279,$B$276:$C$278,2,0),0)/1000)))),"")</f>
        <v/>
      </c>
      <c r="EX309" s="145" t="str">
        <f>IFERROR(IF(AND(EX$272=list!$D$3,'Box Calculation'!EX$279&lt;&gt;"h",$E309&lt;&gt;0),0,IF(AND(EX$273=list!$D$2,$E309&lt;&gt;0,TRUNC(VLOOKUP($E309,'Container Panel'!$B$41:$Z$100,$D309,0)/(VLOOKUP(EX$276,UI!$A$12:$O$51,VLOOKUP(EX$279,$B$276:$C$278,2,0),0)/1000))&gt;0),1,TRUNC(VLOOKUP($E309,'Container Panel'!$B$41:$Z$100,$D309,0)/(VLOOKUP(EX$276,UI!$A$12:$O$51,VLOOKUP(EX$279,$B$276:$C$278,2,0),0)/1000)))),"")</f>
        <v/>
      </c>
      <c r="EY309" s="145" t="str">
        <f>IFERROR(IF(AND(EY$272=list!$D$3,'Box Calculation'!EY$279&lt;&gt;"h",$E309&lt;&gt;0),0,IF(AND(EY$273=list!$D$2,$E309&lt;&gt;0,TRUNC(VLOOKUP($E309,'Container Panel'!$B$41:$Z$100,$D309,0)/(VLOOKUP(EY$276,UI!$A$12:$O$51,VLOOKUP(EY$279,$B$276:$C$278,2,0),0)/1000))&gt;0),1,TRUNC(VLOOKUP($E309,'Container Panel'!$B$41:$Z$100,$D309,0)/(VLOOKUP(EY$276,UI!$A$12:$O$51,VLOOKUP(EY$279,$B$276:$C$278,2,0),0)/1000)))),"")</f>
        <v/>
      </c>
      <c r="EZ309" s="145" t="str">
        <f>IFERROR(IF(AND(EZ$272=list!$D$3,'Box Calculation'!EZ$279&lt;&gt;"h",$E309&lt;&gt;0),0,IF(AND(EZ$273=list!$D$2,$E309&lt;&gt;0,TRUNC(VLOOKUP($E309,'Container Panel'!$B$41:$Z$100,$D309,0)/(VLOOKUP(EZ$276,UI!$A$12:$O$51,VLOOKUP(EZ$279,$B$276:$C$278,2,0),0)/1000))&gt;0),1,TRUNC(VLOOKUP($E309,'Container Panel'!$B$41:$Z$100,$D309,0)/(VLOOKUP(EZ$276,UI!$A$12:$O$51,VLOOKUP(EZ$279,$B$276:$C$278,2,0),0)/1000)))),"")</f>
        <v/>
      </c>
      <c r="FA309" s="145" t="str">
        <f>IFERROR(IF(AND(FA$272=list!$D$3,'Box Calculation'!FA$279&lt;&gt;"h",$E309&lt;&gt;0),0,IF(AND(FA$273=list!$D$2,$E309&lt;&gt;0,TRUNC(VLOOKUP($E309,'Container Panel'!$B$41:$Z$100,$D309,0)/(VLOOKUP(FA$276,UI!$A$12:$O$51,VLOOKUP(FA$279,$B$276:$C$278,2,0),0)/1000))&gt;0),1,TRUNC(VLOOKUP($E309,'Container Panel'!$B$41:$Z$100,$D309,0)/(VLOOKUP(FA$276,UI!$A$12:$O$51,VLOOKUP(FA$279,$B$276:$C$278,2,0),0)/1000)))),"")</f>
        <v/>
      </c>
      <c r="FB309" s="145" t="str">
        <f>IFERROR(IF(AND(FB$272=list!$D$3,'Box Calculation'!FB$279&lt;&gt;"h",$E309&lt;&gt;0),0,IF(AND(FB$273=list!$D$2,$E309&lt;&gt;0,TRUNC(VLOOKUP($E309,'Container Panel'!$B$41:$Z$100,$D309,0)/(VLOOKUP(FB$276,UI!$A$12:$O$51,VLOOKUP(FB$279,$B$276:$C$278,2,0),0)/1000))&gt;0),1,TRUNC(VLOOKUP($E309,'Container Panel'!$B$41:$Z$100,$D309,0)/(VLOOKUP(FB$276,UI!$A$12:$O$51,VLOOKUP(FB$279,$B$276:$C$278,2,0),0)/1000)))),"")</f>
        <v/>
      </c>
      <c r="FC309" s="145" t="str">
        <f>IFERROR(IF(AND(FC$272=list!$D$3,'Box Calculation'!FC$279&lt;&gt;"h",$E309&lt;&gt;0),0,IF(AND(FC$273=list!$D$2,$E309&lt;&gt;0,TRUNC(VLOOKUP($E309,'Container Panel'!$B$41:$Z$100,$D309,0)/(VLOOKUP(FC$276,UI!$A$12:$O$51,VLOOKUP(FC$279,$B$276:$C$278,2,0),0)/1000))&gt;0),1,TRUNC(VLOOKUP($E309,'Container Panel'!$B$41:$Z$100,$D309,0)/(VLOOKUP(FC$276,UI!$A$12:$O$51,VLOOKUP(FC$279,$B$276:$C$278,2,0),0)/1000)))),"")</f>
        <v/>
      </c>
      <c r="FD309" s="145" t="str">
        <f>IFERROR(IF(AND(FD$272=list!$D$3,'Box Calculation'!FD$279&lt;&gt;"h",$E309&lt;&gt;0),0,IF(AND(FD$273=list!$D$2,$E309&lt;&gt;0,TRUNC(VLOOKUP($E309,'Container Panel'!$B$41:$Z$100,$D309,0)/(VLOOKUP(FD$276,UI!$A$12:$O$51,VLOOKUP(FD$279,$B$276:$C$278,2,0),0)/1000))&gt;0),1,TRUNC(VLOOKUP($E309,'Container Panel'!$B$41:$Z$100,$D309,0)/(VLOOKUP(FD$276,UI!$A$12:$O$51,VLOOKUP(FD$279,$B$276:$C$278,2,0),0)/1000)))),"")</f>
        <v/>
      </c>
      <c r="FE309" s="145" t="str">
        <f>IFERROR(IF(AND(FE$272=list!$D$3,'Box Calculation'!FE$279&lt;&gt;"h",$E309&lt;&gt;0),0,IF(AND(FE$273=list!$D$2,$E309&lt;&gt;0,TRUNC(VLOOKUP($E309,'Container Panel'!$B$41:$Z$100,$D309,0)/(VLOOKUP(FE$276,UI!$A$12:$O$51,VLOOKUP(FE$279,$B$276:$C$278,2,0),0)/1000))&gt;0),1,TRUNC(VLOOKUP($E309,'Container Panel'!$B$41:$Z$100,$D309,0)/(VLOOKUP(FE$276,UI!$A$12:$O$51,VLOOKUP(FE$279,$B$276:$C$278,2,0),0)/1000)))),"")</f>
        <v/>
      </c>
      <c r="FF309" s="145" t="str">
        <f>IFERROR(IF(AND(FF$272=list!$D$3,'Box Calculation'!FF$279&lt;&gt;"h",$E309&lt;&gt;0),0,IF(AND(FF$273=list!$D$2,$E309&lt;&gt;0,TRUNC(VLOOKUP($E309,'Container Panel'!$B$41:$Z$100,$D309,0)/(VLOOKUP(FF$276,UI!$A$12:$O$51,VLOOKUP(FF$279,$B$276:$C$278,2,0),0)/1000))&gt;0),1,TRUNC(VLOOKUP($E309,'Container Panel'!$B$41:$Z$100,$D309,0)/(VLOOKUP(FF$276,UI!$A$12:$O$51,VLOOKUP(FF$279,$B$276:$C$278,2,0),0)/1000)))),"")</f>
        <v/>
      </c>
      <c r="FG309" s="145" t="str">
        <f>IFERROR(IF(AND(FG$272=list!$D$3,'Box Calculation'!FG$279&lt;&gt;"h",$E309&lt;&gt;0),0,IF(AND(FG$273=list!$D$2,$E309&lt;&gt;0,TRUNC(VLOOKUP($E309,'Container Panel'!$B$41:$Z$100,$D309,0)/(VLOOKUP(FG$276,UI!$A$12:$O$51,VLOOKUP(FG$279,$B$276:$C$278,2,0),0)/1000))&gt;0),1,TRUNC(VLOOKUP($E309,'Container Panel'!$B$41:$Z$100,$D309,0)/(VLOOKUP(FG$276,UI!$A$12:$O$51,VLOOKUP(FG$279,$B$276:$C$278,2,0),0)/1000)))),"")</f>
        <v/>
      </c>
      <c r="FH309" s="145" t="str">
        <f>IFERROR(IF(AND(FH$272=list!$D$3,'Box Calculation'!FH$279&lt;&gt;"h",$E309&lt;&gt;0),0,IF(AND(FH$273=list!$D$2,$E309&lt;&gt;0,TRUNC(VLOOKUP($E309,'Container Panel'!$B$41:$Z$100,$D309,0)/(VLOOKUP(FH$276,UI!$A$12:$O$51,VLOOKUP(FH$279,$B$276:$C$278,2,0),0)/1000))&gt;0),1,TRUNC(VLOOKUP($E309,'Container Panel'!$B$41:$Z$100,$D309,0)/(VLOOKUP(FH$276,UI!$A$12:$O$51,VLOOKUP(FH$279,$B$276:$C$278,2,0),0)/1000)))),"")</f>
        <v/>
      </c>
      <c r="FI309" s="145" t="str">
        <f>IFERROR(IF(AND(FI$272=list!$D$3,'Box Calculation'!FI$279&lt;&gt;"h",$E309&lt;&gt;0),0,IF(AND(FI$273=list!$D$2,$E309&lt;&gt;0,TRUNC(VLOOKUP($E309,'Container Panel'!$B$41:$Z$100,$D309,0)/(VLOOKUP(FI$276,UI!$A$12:$O$51,VLOOKUP(FI$279,$B$276:$C$278,2,0),0)/1000))&gt;0),1,TRUNC(VLOOKUP($E309,'Container Panel'!$B$41:$Z$100,$D309,0)/(VLOOKUP(FI$276,UI!$A$12:$O$51,VLOOKUP(FI$279,$B$276:$C$278,2,0),0)/1000)))),"")</f>
        <v/>
      </c>
      <c r="FJ309" s="145" t="str">
        <f>IFERROR(IF(AND(FJ$272=list!$D$3,'Box Calculation'!FJ$279&lt;&gt;"h",$E309&lt;&gt;0),0,IF(AND(FJ$273=list!$D$2,$E309&lt;&gt;0,TRUNC(VLOOKUP($E309,'Container Panel'!$B$41:$Z$100,$D309,0)/(VLOOKUP(FJ$276,UI!$A$12:$O$51,VLOOKUP(FJ$279,$B$276:$C$278,2,0),0)/1000))&gt;0),1,TRUNC(VLOOKUP($E309,'Container Panel'!$B$41:$Z$100,$D309,0)/(VLOOKUP(FJ$276,UI!$A$12:$O$51,VLOOKUP(FJ$279,$B$276:$C$278,2,0),0)/1000)))),"")</f>
        <v/>
      </c>
      <c r="FK309" s="145" t="str">
        <f>IFERROR(IF(AND(FK$272=list!$D$3,'Box Calculation'!FK$279&lt;&gt;"h",$E309&lt;&gt;0),0,IF(AND(FK$273=list!$D$2,$E309&lt;&gt;0,TRUNC(VLOOKUP($E309,'Container Panel'!$B$41:$Z$100,$D309,0)/(VLOOKUP(FK$276,UI!$A$12:$O$51,VLOOKUP(FK$279,$B$276:$C$278,2,0),0)/1000))&gt;0),1,TRUNC(VLOOKUP($E309,'Container Panel'!$B$41:$Z$100,$D309,0)/(VLOOKUP(FK$276,UI!$A$12:$O$51,VLOOKUP(FK$279,$B$276:$C$278,2,0),0)/1000)))),"")</f>
        <v/>
      </c>
      <c r="FL309" s="145" t="str">
        <f>IFERROR(IF(AND(FL$272=list!$D$3,'Box Calculation'!FL$279&lt;&gt;"h",$E309&lt;&gt;0),0,IF(AND(FL$273=list!$D$2,$E309&lt;&gt;0,TRUNC(VLOOKUP($E309,'Container Panel'!$B$41:$Z$100,$D309,0)/(VLOOKUP(FL$276,UI!$A$12:$O$51,VLOOKUP(FL$279,$B$276:$C$278,2,0),0)/1000))&gt;0),1,TRUNC(VLOOKUP($E309,'Container Panel'!$B$41:$Z$100,$D309,0)/(VLOOKUP(FL$276,UI!$A$12:$O$51,VLOOKUP(FL$279,$B$276:$C$278,2,0),0)/1000)))),"")</f>
        <v/>
      </c>
      <c r="FM309" s="145" t="str">
        <f>IFERROR(IF(AND(FM$272=list!$D$3,'Box Calculation'!FM$279&lt;&gt;"h",$E309&lt;&gt;0),0,IF(AND(FM$273=list!$D$2,$E309&lt;&gt;0,TRUNC(VLOOKUP($E309,'Container Panel'!$B$41:$Z$100,$D309,0)/(VLOOKUP(FM$276,UI!$A$12:$O$51,VLOOKUP(FM$279,$B$276:$C$278,2,0),0)/1000))&gt;0),1,TRUNC(VLOOKUP($E309,'Container Panel'!$B$41:$Z$100,$D309,0)/(VLOOKUP(FM$276,UI!$A$12:$O$51,VLOOKUP(FM$279,$B$276:$C$278,2,0),0)/1000)))),"")</f>
        <v/>
      </c>
      <c r="FN309" s="145" t="str">
        <f>IFERROR(IF(AND(FN$272=list!$D$3,'Box Calculation'!FN$279&lt;&gt;"h",$E309&lt;&gt;0),0,IF(AND(FN$273=list!$D$2,$E309&lt;&gt;0,TRUNC(VLOOKUP($E309,'Container Panel'!$B$41:$Z$100,$D309,0)/(VLOOKUP(FN$276,UI!$A$12:$O$51,VLOOKUP(FN$279,$B$276:$C$278,2,0),0)/1000))&gt;0),1,TRUNC(VLOOKUP($E309,'Container Panel'!$B$41:$Z$100,$D309,0)/(VLOOKUP(FN$276,UI!$A$12:$O$51,VLOOKUP(FN$279,$B$276:$C$278,2,0),0)/1000)))),"")</f>
        <v/>
      </c>
      <c r="FO309" s="145" t="str">
        <f>IFERROR(IF(AND(FO$272=list!$D$3,'Box Calculation'!FO$279&lt;&gt;"h",$E309&lt;&gt;0),0,IF(AND(FO$273=list!$D$2,$E309&lt;&gt;0,TRUNC(VLOOKUP($E309,'Container Panel'!$B$41:$Z$100,$D309,0)/(VLOOKUP(FO$276,UI!$A$12:$O$51,VLOOKUP(FO$279,$B$276:$C$278,2,0),0)/1000))&gt;0),1,TRUNC(VLOOKUP($E309,'Container Panel'!$B$41:$Z$100,$D309,0)/(VLOOKUP(FO$276,UI!$A$12:$O$51,VLOOKUP(FO$279,$B$276:$C$278,2,0),0)/1000)))),"")</f>
        <v/>
      </c>
      <c r="FP309" s="145" t="str">
        <f>IFERROR(IF(AND(FP$272=list!$D$3,'Box Calculation'!FP$279&lt;&gt;"h",$E309&lt;&gt;0),0,IF(AND(FP$273=list!$D$2,$E309&lt;&gt;0,TRUNC(VLOOKUP($E309,'Container Panel'!$B$41:$Z$100,$D309,0)/(VLOOKUP(FP$276,UI!$A$12:$O$51,VLOOKUP(FP$279,$B$276:$C$278,2,0),0)/1000))&gt;0),1,TRUNC(VLOOKUP($E309,'Container Panel'!$B$41:$Z$100,$D309,0)/(VLOOKUP(FP$276,UI!$A$12:$O$51,VLOOKUP(FP$279,$B$276:$C$278,2,0),0)/1000)))),"")</f>
        <v/>
      </c>
      <c r="FQ309" s="145" t="str">
        <f>IFERROR(IF(AND(FQ$272=list!$D$3,'Box Calculation'!FQ$279&lt;&gt;"h",$E309&lt;&gt;0),0,IF(AND(FQ$273=list!$D$2,$E309&lt;&gt;0,TRUNC(VLOOKUP($E309,'Container Panel'!$B$41:$Z$100,$D309,0)/(VLOOKUP(FQ$276,UI!$A$12:$O$51,VLOOKUP(FQ$279,$B$276:$C$278,2,0),0)/1000))&gt;0),1,TRUNC(VLOOKUP($E309,'Container Panel'!$B$41:$Z$100,$D309,0)/(VLOOKUP(FQ$276,UI!$A$12:$O$51,VLOOKUP(FQ$279,$B$276:$C$278,2,0),0)/1000)))),"")</f>
        <v/>
      </c>
      <c r="FR309" s="145" t="str">
        <f>IFERROR(IF(AND(FR$272=list!$D$3,'Box Calculation'!FR$279&lt;&gt;"h",$E309&lt;&gt;0),0,IF(AND(FR$273=list!$D$2,$E309&lt;&gt;0,TRUNC(VLOOKUP($E309,'Container Panel'!$B$41:$Z$100,$D309,0)/(VLOOKUP(FR$276,UI!$A$12:$O$51,VLOOKUP(FR$279,$B$276:$C$278,2,0),0)/1000))&gt;0),1,TRUNC(VLOOKUP($E309,'Container Panel'!$B$41:$Z$100,$D309,0)/(VLOOKUP(FR$276,UI!$A$12:$O$51,VLOOKUP(FR$279,$B$276:$C$278,2,0),0)/1000)))),"")</f>
        <v/>
      </c>
      <c r="FS309" s="145" t="str">
        <f>IFERROR(IF(AND(FS$272=list!$D$3,'Box Calculation'!FS$279&lt;&gt;"h",$E309&lt;&gt;0),0,IF(AND(FS$273=list!$D$2,$E309&lt;&gt;0,TRUNC(VLOOKUP($E309,'Container Panel'!$B$41:$Z$100,$D309,0)/(VLOOKUP(FS$276,UI!$A$12:$O$51,VLOOKUP(FS$279,$B$276:$C$278,2,0),0)/1000))&gt;0),1,TRUNC(VLOOKUP($E309,'Container Panel'!$B$41:$Z$100,$D309,0)/(VLOOKUP(FS$276,UI!$A$12:$O$51,VLOOKUP(FS$279,$B$276:$C$278,2,0),0)/1000)))),"")</f>
        <v/>
      </c>
      <c r="FT309" s="145" t="str">
        <f>IFERROR(IF(AND(FT$272=list!$D$3,'Box Calculation'!FT$279&lt;&gt;"h",$E309&lt;&gt;0),0,IF(AND(FT$273=list!$D$2,$E309&lt;&gt;0,TRUNC(VLOOKUP($E309,'Container Panel'!$B$41:$Z$100,$D309,0)/(VLOOKUP(FT$276,UI!$A$12:$O$51,VLOOKUP(FT$279,$B$276:$C$278,2,0),0)/1000))&gt;0),1,TRUNC(VLOOKUP($E309,'Container Panel'!$B$41:$Z$100,$D309,0)/(VLOOKUP(FT$276,UI!$A$12:$O$51,VLOOKUP(FT$279,$B$276:$C$278,2,0),0)/1000)))),"")</f>
        <v/>
      </c>
      <c r="FU309" s="145" t="str">
        <f>IFERROR(IF(AND(FU$272=list!$D$3,'Box Calculation'!FU$279&lt;&gt;"h",$E309&lt;&gt;0),0,IF(AND(FU$273=list!$D$2,$E309&lt;&gt;0,TRUNC(VLOOKUP($E309,'Container Panel'!$B$41:$Z$100,$D309,0)/(VLOOKUP(FU$276,UI!$A$12:$O$51,VLOOKUP(FU$279,$B$276:$C$278,2,0),0)/1000))&gt;0),1,TRUNC(VLOOKUP($E309,'Container Panel'!$B$41:$Z$100,$D309,0)/(VLOOKUP(FU$276,UI!$A$12:$O$51,VLOOKUP(FU$279,$B$276:$C$278,2,0),0)/1000)))),"")</f>
        <v/>
      </c>
      <c r="FV309" s="145" t="str">
        <f>IFERROR(IF(AND(FV$272=list!$D$3,'Box Calculation'!FV$279&lt;&gt;"h",$E309&lt;&gt;0),0,IF(AND(FV$273=list!$D$2,$E309&lt;&gt;0,TRUNC(VLOOKUP($E309,'Container Panel'!$B$41:$Z$100,$D309,0)/(VLOOKUP(FV$276,UI!$A$12:$O$51,VLOOKUP(FV$279,$B$276:$C$278,2,0),0)/1000))&gt;0),1,TRUNC(VLOOKUP($E309,'Container Panel'!$B$41:$Z$100,$D309,0)/(VLOOKUP(FV$276,UI!$A$12:$O$51,VLOOKUP(FV$279,$B$276:$C$278,2,0),0)/1000)))),"")</f>
        <v/>
      </c>
      <c r="FW309" s="145" t="str">
        <f>IFERROR(IF(AND(FW$272=list!$D$3,'Box Calculation'!FW$279&lt;&gt;"h",$E309&lt;&gt;0),0,IF(AND(FW$273=list!$D$2,$E309&lt;&gt;0,TRUNC(VLOOKUP($E309,'Container Panel'!$B$41:$Z$100,$D309,0)/(VLOOKUP(FW$276,UI!$A$12:$O$51,VLOOKUP(FW$279,$B$276:$C$278,2,0),0)/1000))&gt;0),1,TRUNC(VLOOKUP($E309,'Container Panel'!$B$41:$Z$100,$D309,0)/(VLOOKUP(FW$276,UI!$A$12:$O$51,VLOOKUP(FW$279,$B$276:$C$278,2,0),0)/1000)))),"")</f>
        <v/>
      </c>
      <c r="FX309" s="145" t="str">
        <f>IFERROR(IF(AND(FX$272=list!$D$3,'Box Calculation'!FX$279&lt;&gt;"h",$E309&lt;&gt;0),0,IF(AND(FX$273=list!$D$2,$E309&lt;&gt;0,TRUNC(VLOOKUP($E309,'Container Panel'!$B$41:$Z$100,$D309,0)/(VLOOKUP(FX$276,UI!$A$12:$O$51,VLOOKUP(FX$279,$B$276:$C$278,2,0),0)/1000))&gt;0),1,TRUNC(VLOOKUP($E309,'Container Panel'!$B$41:$Z$100,$D309,0)/(VLOOKUP(FX$276,UI!$A$12:$O$51,VLOOKUP(FX$279,$B$276:$C$278,2,0),0)/1000)))),"")</f>
        <v/>
      </c>
      <c r="FY309" s="145" t="str">
        <f>IFERROR(IF(AND(FY$272=list!$D$3,'Box Calculation'!FY$279&lt;&gt;"h",$E309&lt;&gt;0),0,IF(AND(FY$273=list!$D$2,$E309&lt;&gt;0,TRUNC(VLOOKUP($E309,'Container Panel'!$B$41:$Z$100,$D309,0)/(VLOOKUP(FY$276,UI!$A$12:$O$51,VLOOKUP(FY$279,$B$276:$C$278,2,0),0)/1000))&gt;0),1,TRUNC(VLOOKUP($E309,'Container Panel'!$B$41:$Z$100,$D309,0)/(VLOOKUP(FY$276,UI!$A$12:$O$51,VLOOKUP(FY$279,$B$276:$C$278,2,0),0)/1000)))),"")</f>
        <v/>
      </c>
      <c r="FZ309" s="145" t="str">
        <f>IFERROR(IF(AND(FZ$272=list!$D$3,'Box Calculation'!FZ$279&lt;&gt;"h",$E309&lt;&gt;0),0,IF(AND(FZ$273=list!$D$2,$E309&lt;&gt;0,TRUNC(VLOOKUP($E309,'Container Panel'!$B$41:$Z$100,$D309,0)/(VLOOKUP(FZ$276,UI!$A$12:$O$51,VLOOKUP(FZ$279,$B$276:$C$278,2,0),0)/1000))&gt;0),1,TRUNC(VLOOKUP($E309,'Container Panel'!$B$41:$Z$100,$D309,0)/(VLOOKUP(FZ$276,UI!$A$12:$O$51,VLOOKUP(FZ$279,$B$276:$C$278,2,0),0)/1000)))),"")</f>
        <v/>
      </c>
      <c r="GA309" s="145" t="str">
        <f>IFERROR(IF(AND(GA$272=list!$D$3,'Box Calculation'!GA$279&lt;&gt;"h",$E309&lt;&gt;0),0,IF(AND(GA$273=list!$D$2,$E309&lt;&gt;0,TRUNC(VLOOKUP($E309,'Container Panel'!$B$41:$Z$100,$D309,0)/(VLOOKUP(GA$276,UI!$A$12:$O$51,VLOOKUP(GA$279,$B$276:$C$278,2,0),0)/1000))&gt;0),1,TRUNC(VLOOKUP($E309,'Container Panel'!$B$41:$Z$100,$D309,0)/(VLOOKUP(GA$276,UI!$A$12:$O$51,VLOOKUP(GA$279,$B$276:$C$278,2,0),0)/1000)))),"")</f>
        <v/>
      </c>
      <c r="GB309" s="145" t="str">
        <f>IFERROR(IF(AND(GB$272=list!$D$3,'Box Calculation'!GB$279&lt;&gt;"h",$E309&lt;&gt;0),0,IF(AND(GB$273=list!$D$2,$E309&lt;&gt;0,TRUNC(VLOOKUP($E309,'Container Panel'!$B$41:$Z$100,$D309,0)/(VLOOKUP(GB$276,UI!$A$12:$O$51,VLOOKUP(GB$279,$B$276:$C$278,2,0),0)/1000))&gt;0),1,TRUNC(VLOOKUP($E309,'Container Panel'!$B$41:$Z$100,$D309,0)/(VLOOKUP(GB$276,UI!$A$12:$O$51,VLOOKUP(GB$279,$B$276:$C$278,2,0),0)/1000)))),"")</f>
        <v/>
      </c>
      <c r="GC309" s="145" t="str">
        <f>IFERROR(IF(AND(GC$272=list!$D$3,'Box Calculation'!GC$279&lt;&gt;"h",$E309&lt;&gt;0),0,IF(AND(GC$273=list!$D$2,$E309&lt;&gt;0,TRUNC(VLOOKUP($E309,'Container Panel'!$B$41:$Z$100,$D309,0)/(VLOOKUP(GC$276,UI!$A$12:$O$51,VLOOKUP(GC$279,$B$276:$C$278,2,0),0)/1000))&gt;0),1,TRUNC(VLOOKUP($E309,'Container Panel'!$B$41:$Z$100,$D309,0)/(VLOOKUP(GC$276,UI!$A$12:$O$51,VLOOKUP(GC$279,$B$276:$C$278,2,0),0)/1000)))),"")</f>
        <v/>
      </c>
      <c r="GD309" s="145" t="str">
        <f>IFERROR(IF(AND(GD$272=list!$D$3,'Box Calculation'!GD$279&lt;&gt;"h",$E309&lt;&gt;0),0,IF(AND(GD$273=list!$D$2,$E309&lt;&gt;0,TRUNC(VLOOKUP($E309,'Container Panel'!$B$41:$Z$100,$D309,0)/(VLOOKUP(GD$276,UI!$A$12:$O$51,VLOOKUP(GD$279,$B$276:$C$278,2,0),0)/1000))&gt;0),1,TRUNC(VLOOKUP($E309,'Container Panel'!$B$41:$Z$100,$D309,0)/(VLOOKUP(GD$276,UI!$A$12:$O$51,VLOOKUP(GD$279,$B$276:$C$278,2,0),0)/1000)))),"")</f>
        <v/>
      </c>
      <c r="GE309" s="145" t="str">
        <f>IFERROR(IF(AND(GE$272=list!$D$3,'Box Calculation'!GE$279&lt;&gt;"h",$E309&lt;&gt;0),0,IF(AND(GE$273=list!$D$2,$E309&lt;&gt;0,TRUNC(VLOOKUP($E309,'Container Panel'!$B$41:$Z$100,$D309,0)/(VLOOKUP(GE$276,UI!$A$12:$O$51,VLOOKUP(GE$279,$B$276:$C$278,2,0),0)/1000))&gt;0),1,TRUNC(VLOOKUP($E309,'Container Panel'!$B$41:$Z$100,$D309,0)/(VLOOKUP(GE$276,UI!$A$12:$O$51,VLOOKUP(GE$279,$B$276:$C$278,2,0),0)/1000)))),"")</f>
        <v/>
      </c>
      <c r="GF309" s="145" t="str">
        <f>IFERROR(IF(AND(GF$272=list!$D$3,'Box Calculation'!GF$279&lt;&gt;"h",$E309&lt;&gt;0),0,IF(AND(GF$273=list!$D$2,$E309&lt;&gt;0,TRUNC(VLOOKUP($E309,'Container Panel'!$B$41:$Z$100,$D309,0)/(VLOOKUP(GF$276,UI!$A$12:$O$51,VLOOKUP(GF$279,$B$276:$C$278,2,0),0)/1000))&gt;0),1,TRUNC(VLOOKUP($E309,'Container Panel'!$B$41:$Z$100,$D309,0)/(VLOOKUP(GF$276,UI!$A$12:$O$51,VLOOKUP(GF$279,$B$276:$C$278,2,0),0)/1000)))),"")</f>
        <v/>
      </c>
      <c r="GG309" s="145" t="str">
        <f>IFERROR(IF(AND(GG$272=list!$D$3,'Box Calculation'!GG$279&lt;&gt;"h",$E309&lt;&gt;0),0,IF(AND(GG$273=list!$D$2,$E309&lt;&gt;0,TRUNC(VLOOKUP($E309,'Container Panel'!$B$41:$Z$100,$D309,0)/(VLOOKUP(GG$276,UI!$A$12:$O$51,VLOOKUP(GG$279,$B$276:$C$278,2,0),0)/1000))&gt;0),1,TRUNC(VLOOKUP($E309,'Container Panel'!$B$41:$Z$100,$D309,0)/(VLOOKUP(GG$276,UI!$A$12:$O$51,VLOOKUP(GG$279,$B$276:$C$278,2,0),0)/1000)))),"")</f>
        <v/>
      </c>
      <c r="GH309" s="145" t="str">
        <f>IFERROR(IF(AND(GH$272=list!$D$3,'Box Calculation'!GH$279&lt;&gt;"h",$E309&lt;&gt;0),0,IF(AND(GH$273=list!$D$2,$E309&lt;&gt;0,TRUNC(VLOOKUP($E309,'Container Panel'!$B$41:$Z$100,$D309,0)/(VLOOKUP(GH$276,UI!$A$12:$O$51,VLOOKUP(GH$279,$B$276:$C$278,2,0),0)/1000))&gt;0),1,TRUNC(VLOOKUP($E309,'Container Panel'!$B$41:$Z$100,$D309,0)/(VLOOKUP(GH$276,UI!$A$12:$O$51,VLOOKUP(GH$279,$B$276:$C$278,2,0),0)/1000)))),"")</f>
        <v/>
      </c>
      <c r="GI309" s="145" t="str">
        <f>IFERROR(IF(AND(GI$272=list!$D$3,'Box Calculation'!GI$279&lt;&gt;"h",$E309&lt;&gt;0),0,IF(AND(GI$273=list!$D$2,$E309&lt;&gt;0,TRUNC(VLOOKUP($E309,'Container Panel'!$B$41:$Z$100,$D309,0)/(VLOOKUP(GI$276,UI!$A$12:$O$51,VLOOKUP(GI$279,$B$276:$C$278,2,0),0)/1000))&gt;0),1,TRUNC(VLOOKUP($E309,'Container Panel'!$B$41:$Z$100,$D309,0)/(VLOOKUP(GI$276,UI!$A$12:$O$51,VLOOKUP(GI$279,$B$276:$C$278,2,0),0)/1000)))),"")</f>
        <v/>
      </c>
      <c r="GJ309" s="145" t="str">
        <f>IFERROR(IF(AND(GJ$272=list!$D$3,'Box Calculation'!GJ$279&lt;&gt;"h",$E309&lt;&gt;0),0,IF(AND(GJ$273=list!$D$2,$E309&lt;&gt;0,TRUNC(VLOOKUP($E309,'Container Panel'!$B$41:$Z$100,$D309,0)/(VLOOKUP(GJ$276,UI!$A$12:$O$51,VLOOKUP(GJ$279,$B$276:$C$278,2,0),0)/1000))&gt;0),1,TRUNC(VLOOKUP($E309,'Container Panel'!$B$41:$Z$100,$D309,0)/(VLOOKUP(GJ$276,UI!$A$12:$O$51,VLOOKUP(GJ$279,$B$276:$C$278,2,0),0)/1000)))),"")</f>
        <v/>
      </c>
      <c r="GK309" s="145" t="str">
        <f>IFERROR(IF(AND(GK$272=list!$D$3,'Box Calculation'!GK$279&lt;&gt;"h",$E309&lt;&gt;0),0,IF(AND(GK$273=list!$D$2,$E309&lt;&gt;0,TRUNC(VLOOKUP($E309,'Container Panel'!$B$41:$Z$100,$D309,0)/(VLOOKUP(GK$276,UI!$A$12:$O$51,VLOOKUP(GK$279,$B$276:$C$278,2,0),0)/1000))&gt;0),1,TRUNC(VLOOKUP($E309,'Container Panel'!$B$41:$Z$100,$D309,0)/(VLOOKUP(GK$276,UI!$A$12:$O$51,VLOOKUP(GK$279,$B$276:$C$278,2,0),0)/1000)))),"")</f>
        <v/>
      </c>
      <c r="GL309" s="145" t="str">
        <f>IFERROR(IF(AND(GL$272=list!$D$3,'Box Calculation'!GL$279&lt;&gt;"h",$E309&lt;&gt;0),0,IF(AND(GL$273=list!$D$2,$E309&lt;&gt;0,TRUNC(VLOOKUP($E309,'Container Panel'!$B$41:$Z$100,$D309,0)/(VLOOKUP(GL$276,UI!$A$12:$O$51,VLOOKUP(GL$279,$B$276:$C$278,2,0),0)/1000))&gt;0),1,TRUNC(VLOOKUP($E309,'Container Panel'!$B$41:$Z$100,$D309,0)/(VLOOKUP(GL$276,UI!$A$12:$O$51,VLOOKUP(GL$279,$B$276:$C$278,2,0),0)/1000)))),"")</f>
        <v/>
      </c>
      <c r="GM309" s="145" t="str">
        <f>IFERROR(IF(AND(GM$272=list!$D$3,'Box Calculation'!GM$279&lt;&gt;"h",$E309&lt;&gt;0),0,IF(AND(GM$273=list!$D$2,$E309&lt;&gt;0,TRUNC(VLOOKUP($E309,'Container Panel'!$B$41:$Z$100,$D309,0)/(VLOOKUP(GM$276,UI!$A$12:$O$51,VLOOKUP(GM$279,$B$276:$C$278,2,0),0)/1000))&gt;0),1,TRUNC(VLOOKUP($E309,'Container Panel'!$B$41:$Z$100,$D309,0)/(VLOOKUP(GM$276,UI!$A$12:$O$51,VLOOKUP(GM$279,$B$276:$C$278,2,0),0)/1000)))),"")</f>
        <v/>
      </c>
      <c r="GN309" s="145" t="str">
        <f>IFERROR(IF(AND(GN$272=list!$D$3,'Box Calculation'!GN$279&lt;&gt;"h",$E309&lt;&gt;0),0,IF(AND(GN$273=list!$D$2,$E309&lt;&gt;0,TRUNC(VLOOKUP($E309,'Container Panel'!$B$41:$Z$100,$D309,0)/(VLOOKUP(GN$276,UI!$A$12:$O$51,VLOOKUP(GN$279,$B$276:$C$278,2,0),0)/1000))&gt;0),1,TRUNC(VLOOKUP($E309,'Container Panel'!$B$41:$Z$100,$D309,0)/(VLOOKUP(GN$276,UI!$A$12:$O$51,VLOOKUP(GN$279,$B$276:$C$278,2,0),0)/1000)))),"")</f>
        <v/>
      </c>
      <c r="GO309" s="145" t="str">
        <f>IFERROR(IF(AND(GO$272=list!$D$3,'Box Calculation'!GO$279&lt;&gt;"h",$E309&lt;&gt;0),0,IF(AND(GO$273=list!$D$2,$E309&lt;&gt;0,TRUNC(VLOOKUP($E309,'Container Panel'!$B$41:$Z$100,$D309,0)/(VLOOKUP(GO$276,UI!$A$12:$O$51,VLOOKUP(GO$279,$B$276:$C$278,2,0),0)/1000))&gt;0),1,TRUNC(VLOOKUP($E309,'Container Panel'!$B$41:$Z$100,$D309,0)/(VLOOKUP(GO$276,UI!$A$12:$O$51,VLOOKUP(GO$279,$B$276:$C$278,2,0),0)/1000)))),"")</f>
        <v/>
      </c>
      <c r="GP309" s="145" t="str">
        <f>IFERROR(IF(AND(GP$272=list!$D$3,'Box Calculation'!GP$279&lt;&gt;"h",$E309&lt;&gt;0),0,IF(AND(GP$273=list!$D$2,$E309&lt;&gt;0,TRUNC(VLOOKUP($E309,'Container Panel'!$B$41:$Z$100,$D309,0)/(VLOOKUP(GP$276,UI!$A$12:$O$51,VLOOKUP(GP$279,$B$276:$C$278,2,0),0)/1000))&gt;0),1,TRUNC(VLOOKUP($E309,'Container Panel'!$B$41:$Z$100,$D309,0)/(VLOOKUP(GP$276,UI!$A$12:$O$51,VLOOKUP(GP$279,$B$276:$C$278,2,0),0)/1000)))),"")</f>
        <v/>
      </c>
      <c r="GQ309" s="145" t="str">
        <f>IFERROR(IF(AND(GQ$272=list!$D$3,'Box Calculation'!GQ$279&lt;&gt;"h",$E309&lt;&gt;0),0,IF(AND(GQ$273=list!$D$2,$E309&lt;&gt;0,TRUNC(VLOOKUP($E309,'Container Panel'!$B$41:$Z$100,$D309,0)/(VLOOKUP(GQ$276,UI!$A$12:$O$51,VLOOKUP(GQ$279,$B$276:$C$278,2,0),0)/1000))&gt;0),1,TRUNC(VLOOKUP($E309,'Container Panel'!$B$41:$Z$100,$D309,0)/(VLOOKUP(GQ$276,UI!$A$12:$O$51,VLOOKUP(GQ$279,$B$276:$C$278,2,0),0)/1000)))),"")</f>
        <v/>
      </c>
      <c r="GR309" s="145" t="str">
        <f>IFERROR(IF(AND(GR$272=list!$D$3,'Box Calculation'!GR$279&lt;&gt;"h",$E309&lt;&gt;0),0,IF(AND(GR$273=list!$D$2,$E309&lt;&gt;0,TRUNC(VLOOKUP($E309,'Container Panel'!$B$41:$Z$100,$D309,0)/(VLOOKUP(GR$276,UI!$A$12:$O$51,VLOOKUP(GR$279,$B$276:$C$278,2,0),0)/1000))&gt;0),1,TRUNC(VLOOKUP($E309,'Container Panel'!$B$41:$Z$100,$D309,0)/(VLOOKUP(GR$276,UI!$A$12:$O$51,VLOOKUP(GR$279,$B$276:$C$278,2,0),0)/1000)))),"")</f>
        <v/>
      </c>
      <c r="GS309" s="145" t="str">
        <f>IFERROR(IF(AND(GS$272=list!$D$3,'Box Calculation'!GS$279&lt;&gt;"h",$E309&lt;&gt;0),0,IF(AND(GS$273=list!$D$2,$E309&lt;&gt;0,TRUNC(VLOOKUP($E309,'Container Panel'!$B$41:$Z$100,$D309,0)/(VLOOKUP(GS$276,UI!$A$12:$O$51,VLOOKUP(GS$279,$B$276:$C$278,2,0),0)/1000))&gt;0),1,TRUNC(VLOOKUP($E309,'Container Panel'!$B$41:$Z$100,$D309,0)/(VLOOKUP(GS$276,UI!$A$12:$O$51,VLOOKUP(GS$279,$B$276:$C$278,2,0),0)/1000)))),"")</f>
        <v/>
      </c>
      <c r="GT309" s="145" t="str">
        <f>IFERROR(IF(AND(GT$272=list!$D$3,'Box Calculation'!GT$279&lt;&gt;"h",$E309&lt;&gt;0),0,IF(AND(GT$273=list!$D$2,$E309&lt;&gt;0,TRUNC(VLOOKUP($E309,'Container Panel'!$B$41:$Z$100,$D309,0)/(VLOOKUP(GT$276,UI!$A$12:$O$51,VLOOKUP(GT$279,$B$276:$C$278,2,0),0)/1000))&gt;0),1,TRUNC(VLOOKUP($E309,'Container Panel'!$B$41:$Z$100,$D309,0)/(VLOOKUP(GT$276,UI!$A$12:$O$51,VLOOKUP(GT$279,$B$276:$C$278,2,0),0)/1000)))),"")</f>
        <v/>
      </c>
      <c r="GU309" s="145" t="str">
        <f>IFERROR(IF(AND(GU$272=list!$D$3,'Box Calculation'!GU$279&lt;&gt;"h",$E309&lt;&gt;0),0,IF(AND(GU$273=list!$D$2,$E309&lt;&gt;0,TRUNC(VLOOKUP($E309,'Container Panel'!$B$41:$Z$100,$D309,0)/(VLOOKUP(GU$276,UI!$A$12:$O$51,VLOOKUP(GU$279,$B$276:$C$278,2,0),0)/1000))&gt;0),1,TRUNC(VLOOKUP($E309,'Container Panel'!$B$41:$Z$100,$D309,0)/(VLOOKUP(GU$276,UI!$A$12:$O$51,VLOOKUP(GU$279,$B$276:$C$278,2,0),0)/1000)))),"")</f>
        <v/>
      </c>
      <c r="GV309" s="145" t="str">
        <f>IFERROR(IF(AND(GV$272=list!$D$3,'Box Calculation'!GV$279&lt;&gt;"h",$E309&lt;&gt;0),0,IF(AND(GV$273=list!$D$2,$E309&lt;&gt;0,TRUNC(VLOOKUP($E309,'Container Panel'!$B$41:$Z$100,$D309,0)/(VLOOKUP(GV$276,UI!$A$12:$O$51,VLOOKUP(GV$279,$B$276:$C$278,2,0),0)/1000))&gt;0),1,TRUNC(VLOOKUP($E309,'Container Panel'!$B$41:$Z$100,$D309,0)/(VLOOKUP(GV$276,UI!$A$12:$O$51,VLOOKUP(GV$279,$B$276:$C$278,2,0),0)/1000)))),"")</f>
        <v/>
      </c>
      <c r="GW309" s="145" t="str">
        <f>IFERROR(IF(AND(GW$272=list!$D$3,'Box Calculation'!GW$279&lt;&gt;"h",$E309&lt;&gt;0),0,IF(AND(GW$273=list!$D$2,$E309&lt;&gt;0,TRUNC(VLOOKUP($E309,'Container Panel'!$B$41:$Z$100,$D309,0)/(VLOOKUP(GW$276,UI!$A$12:$O$51,VLOOKUP(GW$279,$B$276:$C$278,2,0),0)/1000))&gt;0),1,TRUNC(VLOOKUP($E309,'Container Panel'!$B$41:$Z$100,$D309,0)/(VLOOKUP(GW$276,UI!$A$12:$O$51,VLOOKUP(GW$279,$B$276:$C$278,2,0),0)/1000)))),"")</f>
        <v/>
      </c>
      <c r="GX309" s="145" t="str">
        <f>IFERROR(IF(AND(GX$272=list!$D$3,'Box Calculation'!GX$279&lt;&gt;"h",$E309&lt;&gt;0),0,IF(AND(GX$273=list!$D$2,$E309&lt;&gt;0,TRUNC(VLOOKUP($E309,'Container Panel'!$B$41:$Z$100,$D309,0)/(VLOOKUP(GX$276,UI!$A$12:$O$51,VLOOKUP(GX$279,$B$276:$C$278,2,0),0)/1000))&gt;0),1,TRUNC(VLOOKUP($E309,'Container Panel'!$B$41:$Z$100,$D309,0)/(VLOOKUP(GX$276,UI!$A$12:$O$51,VLOOKUP(GX$279,$B$276:$C$278,2,0),0)/1000)))),"")</f>
        <v/>
      </c>
      <c r="GY309" s="145" t="str">
        <f>IFERROR(IF(AND(GY$272=list!$D$3,'Box Calculation'!GY$279&lt;&gt;"h",$E309&lt;&gt;0),0,IF(AND(GY$273=list!$D$2,$E309&lt;&gt;0,TRUNC(VLOOKUP($E309,'Container Panel'!$B$41:$Z$100,$D309,0)/(VLOOKUP(GY$276,UI!$A$12:$O$51,VLOOKUP(GY$279,$B$276:$C$278,2,0),0)/1000))&gt;0),1,TRUNC(VLOOKUP($E309,'Container Panel'!$B$41:$Z$100,$D309,0)/(VLOOKUP(GY$276,UI!$A$12:$O$51,VLOOKUP(GY$279,$B$276:$C$278,2,0),0)/1000)))),"")</f>
        <v/>
      </c>
      <c r="GZ309" s="145" t="str">
        <f>IFERROR(IF(AND(GZ$272=list!$D$3,'Box Calculation'!GZ$279&lt;&gt;"h",$E309&lt;&gt;0),0,IF(AND(GZ$273=list!$D$2,$E309&lt;&gt;0,TRUNC(VLOOKUP($E309,'Container Panel'!$B$41:$Z$100,$D309,0)/(VLOOKUP(GZ$276,UI!$A$12:$O$51,VLOOKUP(GZ$279,$B$276:$C$278,2,0),0)/1000))&gt;0),1,TRUNC(VLOOKUP($E309,'Container Panel'!$B$41:$Z$100,$D309,0)/(VLOOKUP(GZ$276,UI!$A$12:$O$51,VLOOKUP(GZ$279,$B$276:$C$278,2,0),0)/1000)))),"")</f>
        <v/>
      </c>
      <c r="HA309" s="145" t="str">
        <f>IFERROR(IF(AND(HA$272=list!$D$3,'Box Calculation'!HA$279&lt;&gt;"h",$E309&lt;&gt;0),0,IF(AND(HA$273=list!$D$2,$E309&lt;&gt;0,TRUNC(VLOOKUP($E309,'Container Panel'!$B$41:$Z$100,$D309,0)/(VLOOKUP(HA$276,UI!$A$12:$O$51,VLOOKUP(HA$279,$B$276:$C$278,2,0),0)/1000))&gt;0),1,TRUNC(VLOOKUP($E309,'Container Panel'!$B$41:$Z$100,$D309,0)/(VLOOKUP(HA$276,UI!$A$12:$O$51,VLOOKUP(HA$279,$B$276:$C$278,2,0),0)/1000)))),"")</f>
        <v/>
      </c>
      <c r="HB309" s="145" t="str">
        <f>IFERROR(IF(AND(HB$272=list!$D$3,'Box Calculation'!HB$279&lt;&gt;"h",$E309&lt;&gt;0),0,IF(AND(HB$273=list!$D$2,$E309&lt;&gt;0,TRUNC(VLOOKUP($E309,'Container Panel'!$B$41:$Z$100,$D309,0)/(VLOOKUP(HB$276,UI!$A$12:$O$51,VLOOKUP(HB$279,$B$276:$C$278,2,0),0)/1000))&gt;0),1,TRUNC(VLOOKUP($E309,'Container Panel'!$B$41:$Z$100,$D309,0)/(VLOOKUP(HB$276,UI!$A$12:$O$51,VLOOKUP(HB$279,$B$276:$C$278,2,0),0)/1000)))),"")</f>
        <v/>
      </c>
      <c r="HC309" s="145" t="str">
        <f>IFERROR(IF(AND(HC$272=list!$D$3,'Box Calculation'!HC$279&lt;&gt;"h",$E309&lt;&gt;0),0,IF(AND(HC$273=list!$D$2,$E309&lt;&gt;0,TRUNC(VLOOKUP($E309,'Container Panel'!$B$41:$Z$100,$D309,0)/(VLOOKUP(HC$276,UI!$A$12:$O$51,VLOOKUP(HC$279,$B$276:$C$278,2,0),0)/1000))&gt;0),1,TRUNC(VLOOKUP($E309,'Container Panel'!$B$41:$Z$100,$D309,0)/(VLOOKUP(HC$276,UI!$A$12:$O$51,VLOOKUP(HC$279,$B$276:$C$278,2,0),0)/1000)))),"")</f>
        <v/>
      </c>
      <c r="HD309" s="145" t="str">
        <f>IFERROR(IF(AND(HD$272=list!$D$3,'Box Calculation'!HD$279&lt;&gt;"h",$E309&lt;&gt;0),0,IF(AND(HD$273=list!$D$2,$E309&lt;&gt;0,TRUNC(VLOOKUP($E309,'Container Panel'!$B$41:$Z$100,$D309,0)/(VLOOKUP(HD$276,UI!$A$12:$O$51,VLOOKUP(HD$279,$B$276:$C$278,2,0),0)/1000))&gt;0),1,TRUNC(VLOOKUP($E309,'Container Panel'!$B$41:$Z$100,$D309,0)/(VLOOKUP(HD$276,UI!$A$12:$O$51,VLOOKUP(HD$279,$B$276:$C$278,2,0),0)/1000)))),"")</f>
        <v/>
      </c>
      <c r="HE309" s="145" t="str">
        <f>IFERROR(IF(AND(HE$272=list!$D$3,'Box Calculation'!HE$279&lt;&gt;"h",$E309&lt;&gt;0),0,IF(AND(HE$273=list!$D$2,$E309&lt;&gt;0,TRUNC(VLOOKUP($E309,'Container Panel'!$B$41:$Z$100,$D309,0)/(VLOOKUP(HE$276,UI!$A$12:$O$51,VLOOKUP(HE$279,$B$276:$C$278,2,0),0)/1000))&gt;0),1,TRUNC(VLOOKUP($E309,'Container Panel'!$B$41:$Z$100,$D309,0)/(VLOOKUP(HE$276,UI!$A$12:$O$51,VLOOKUP(HE$279,$B$276:$C$278,2,0),0)/1000)))),"")</f>
        <v/>
      </c>
      <c r="HF309" s="145" t="str">
        <f>IFERROR(IF(AND(HF$272=list!$D$3,'Box Calculation'!HF$279&lt;&gt;"h",$E309&lt;&gt;0),0,IF(AND(HF$273=list!$D$2,$E309&lt;&gt;0,TRUNC(VLOOKUP($E309,'Container Panel'!$B$41:$Z$100,$D309,0)/(VLOOKUP(HF$276,UI!$A$12:$O$51,VLOOKUP(HF$279,$B$276:$C$278,2,0),0)/1000))&gt;0),1,TRUNC(VLOOKUP($E309,'Container Panel'!$B$41:$Z$100,$D309,0)/(VLOOKUP(HF$276,UI!$A$12:$O$51,VLOOKUP(HF$279,$B$276:$C$278,2,0),0)/1000)))),"")</f>
        <v/>
      </c>
      <c r="HG309" s="145" t="str">
        <f>IFERROR(IF(AND(HG$272=list!$D$3,'Box Calculation'!HG$279&lt;&gt;"h",$E309&lt;&gt;0),0,IF(AND(HG$273=list!$D$2,$E309&lt;&gt;0,TRUNC(VLOOKUP($E309,'Container Panel'!$B$41:$Z$100,$D309,0)/(VLOOKUP(HG$276,UI!$A$12:$O$51,VLOOKUP(HG$279,$B$276:$C$278,2,0),0)/1000))&gt;0),1,TRUNC(VLOOKUP($E309,'Container Panel'!$B$41:$Z$100,$D309,0)/(VLOOKUP(HG$276,UI!$A$12:$O$51,VLOOKUP(HG$279,$B$276:$C$278,2,0),0)/1000)))),"")</f>
        <v/>
      </c>
      <c r="HH309" s="145" t="str">
        <f>IFERROR(IF(AND(HH$272=list!$D$3,'Box Calculation'!HH$279&lt;&gt;"h",$E309&lt;&gt;0),0,IF(AND(HH$273=list!$D$2,$E309&lt;&gt;0,TRUNC(VLOOKUP($E309,'Container Panel'!$B$41:$Z$100,$D309,0)/(VLOOKUP(HH$276,UI!$A$12:$O$51,VLOOKUP(HH$279,$B$276:$C$278,2,0),0)/1000))&gt;0),1,TRUNC(VLOOKUP($E309,'Container Panel'!$B$41:$Z$100,$D309,0)/(VLOOKUP(HH$276,UI!$A$12:$O$51,VLOOKUP(HH$279,$B$276:$C$278,2,0),0)/1000)))),"")</f>
        <v/>
      </c>
      <c r="HI309" s="145" t="str">
        <f>IFERROR(IF(AND(HI$272=list!$D$3,'Box Calculation'!HI$279&lt;&gt;"h",$E309&lt;&gt;0),0,IF(AND(HI$273=list!$D$2,$E309&lt;&gt;0,TRUNC(VLOOKUP($E309,'Container Panel'!$B$41:$Z$100,$D309,0)/(VLOOKUP(HI$276,UI!$A$12:$O$51,VLOOKUP(HI$279,$B$276:$C$278,2,0),0)/1000))&gt;0),1,TRUNC(VLOOKUP($E309,'Container Panel'!$B$41:$Z$100,$D309,0)/(VLOOKUP(HI$276,UI!$A$12:$O$51,VLOOKUP(HI$279,$B$276:$C$278,2,0),0)/1000)))),"")</f>
        <v/>
      </c>
      <c r="HJ309" s="145" t="str">
        <f>IFERROR(IF(AND(HJ$272=list!$D$3,'Box Calculation'!HJ$279&lt;&gt;"h",$E309&lt;&gt;0),0,IF(AND(HJ$273=list!$D$2,$E309&lt;&gt;0,TRUNC(VLOOKUP($E309,'Container Panel'!$B$41:$Z$100,$D309,0)/(VLOOKUP(HJ$276,UI!$A$12:$O$51,VLOOKUP(HJ$279,$B$276:$C$278,2,0),0)/1000))&gt;0),1,TRUNC(VLOOKUP($E309,'Container Panel'!$B$41:$Z$100,$D309,0)/(VLOOKUP(HJ$276,UI!$A$12:$O$51,VLOOKUP(HJ$279,$B$276:$C$278,2,0),0)/1000)))),"")</f>
        <v/>
      </c>
      <c r="HK309" s="145" t="str">
        <f>IFERROR(IF(AND(HK$272=list!$D$3,'Box Calculation'!HK$279&lt;&gt;"h",$E309&lt;&gt;0),0,IF(AND(HK$273=list!$D$2,$E309&lt;&gt;0,TRUNC(VLOOKUP($E309,'Container Panel'!$B$41:$Z$100,$D309,0)/(VLOOKUP(HK$276,UI!$A$12:$O$51,VLOOKUP(HK$279,$B$276:$C$278,2,0),0)/1000))&gt;0),1,TRUNC(VLOOKUP($E309,'Container Panel'!$B$41:$Z$100,$D309,0)/(VLOOKUP(HK$276,UI!$A$12:$O$51,VLOOKUP(HK$279,$B$276:$C$278,2,0),0)/1000)))),"")</f>
        <v/>
      </c>
      <c r="HL309" s="145" t="str">
        <f>IFERROR(IF(AND(HL$272=list!$D$3,'Box Calculation'!HL$279&lt;&gt;"h",$E309&lt;&gt;0),0,IF(AND(HL$273=list!$D$2,$E309&lt;&gt;0,TRUNC(VLOOKUP($E309,'Container Panel'!$B$41:$Z$100,$D309,0)/(VLOOKUP(HL$276,UI!$A$12:$O$51,VLOOKUP(HL$279,$B$276:$C$278,2,0),0)/1000))&gt;0),1,TRUNC(VLOOKUP($E309,'Container Panel'!$B$41:$Z$100,$D309,0)/(VLOOKUP(HL$276,UI!$A$12:$O$51,VLOOKUP(HL$279,$B$276:$C$278,2,0),0)/1000)))),"")</f>
        <v/>
      </c>
      <c r="HM309" s="145" t="str">
        <f>IFERROR(IF(AND(HM$272=list!$D$3,'Box Calculation'!HM$279&lt;&gt;"h",$E309&lt;&gt;0),0,IF(AND(HM$273=list!$D$2,$E309&lt;&gt;0,TRUNC(VLOOKUP($E309,'Container Panel'!$B$41:$Z$100,$D309,0)/(VLOOKUP(HM$276,UI!$A$12:$O$51,VLOOKUP(HM$279,$B$276:$C$278,2,0),0)/1000))&gt;0),1,TRUNC(VLOOKUP($E309,'Container Panel'!$B$41:$Z$100,$D309,0)/(VLOOKUP(HM$276,UI!$A$12:$O$51,VLOOKUP(HM$279,$B$276:$C$278,2,0),0)/1000)))),"")</f>
        <v/>
      </c>
      <c r="HN309" s="145" t="str">
        <f>IFERROR(IF(AND(HN$272=list!$D$3,'Box Calculation'!HN$279&lt;&gt;"h",$E309&lt;&gt;0),0,IF(AND(HN$273=list!$D$2,$E309&lt;&gt;0,TRUNC(VLOOKUP($E309,'Container Panel'!$B$41:$Z$100,$D309,0)/(VLOOKUP(HN$276,UI!$A$12:$O$51,VLOOKUP(HN$279,$B$276:$C$278,2,0),0)/1000))&gt;0),1,TRUNC(VLOOKUP($E309,'Container Panel'!$B$41:$Z$100,$D309,0)/(VLOOKUP(HN$276,UI!$A$12:$O$51,VLOOKUP(HN$279,$B$276:$C$278,2,0),0)/1000)))),"")</f>
        <v/>
      </c>
      <c r="HO309" s="145" t="str">
        <f>IFERROR(IF(AND(HO$272=list!$D$3,'Box Calculation'!HO$279&lt;&gt;"h",$E309&lt;&gt;0),0,IF(AND(HO$273=list!$D$2,$E309&lt;&gt;0,TRUNC(VLOOKUP($E309,'Container Panel'!$B$41:$Z$100,$D309,0)/(VLOOKUP(HO$276,UI!$A$12:$O$51,VLOOKUP(HO$279,$B$276:$C$278,2,0),0)/1000))&gt;0),1,TRUNC(VLOOKUP($E309,'Container Panel'!$B$41:$Z$100,$D309,0)/(VLOOKUP(HO$276,UI!$A$12:$O$51,VLOOKUP(HO$279,$B$276:$C$278,2,0),0)/1000)))),"")</f>
        <v/>
      </c>
      <c r="HP309" s="145" t="str">
        <f>IFERROR(IF(AND(HP$272=list!$D$3,'Box Calculation'!HP$279&lt;&gt;"h",$E309&lt;&gt;0),0,IF(AND(HP$273=list!$D$2,$E309&lt;&gt;0,TRUNC(VLOOKUP($E309,'Container Panel'!$B$41:$Z$100,$D309,0)/(VLOOKUP(HP$276,UI!$A$12:$O$51,VLOOKUP(HP$279,$B$276:$C$278,2,0),0)/1000))&gt;0),1,TRUNC(VLOOKUP($E309,'Container Panel'!$B$41:$Z$100,$D309,0)/(VLOOKUP(HP$276,UI!$A$12:$O$51,VLOOKUP(HP$279,$B$276:$C$278,2,0),0)/1000)))),"")</f>
        <v/>
      </c>
      <c r="HQ309" s="145" t="str">
        <f>IFERROR(IF(AND(HQ$272=list!$D$3,'Box Calculation'!HQ$279&lt;&gt;"h",$E309&lt;&gt;0),0,IF(AND(HQ$273=list!$D$2,$E309&lt;&gt;0,TRUNC(VLOOKUP($E309,'Container Panel'!$B$41:$Z$100,$D309,0)/(VLOOKUP(HQ$276,UI!$A$12:$O$51,VLOOKUP(HQ$279,$B$276:$C$278,2,0),0)/1000))&gt;0),1,TRUNC(VLOOKUP($E309,'Container Panel'!$B$41:$Z$100,$D309,0)/(VLOOKUP(HQ$276,UI!$A$12:$O$51,VLOOKUP(HQ$279,$B$276:$C$278,2,0),0)/1000)))),"")</f>
        <v/>
      </c>
      <c r="HR309" s="145" t="str">
        <f>IFERROR(IF(AND(HR$272=list!$D$3,'Box Calculation'!HR$279&lt;&gt;"h",$E309&lt;&gt;0),0,IF(AND(HR$273=list!$D$2,$E309&lt;&gt;0,TRUNC(VLOOKUP($E309,'Container Panel'!$B$41:$Z$100,$D309,0)/(VLOOKUP(HR$276,UI!$A$12:$O$51,VLOOKUP(HR$279,$B$276:$C$278,2,0),0)/1000))&gt;0),1,TRUNC(VLOOKUP($E309,'Container Panel'!$B$41:$Z$100,$D309,0)/(VLOOKUP(HR$276,UI!$A$12:$O$51,VLOOKUP(HR$279,$B$276:$C$278,2,0),0)/1000)))),"")</f>
        <v/>
      </c>
      <c r="HS309" s="145" t="str">
        <f>IFERROR(IF(AND(HS$272=list!$D$3,'Box Calculation'!HS$279&lt;&gt;"h",$E309&lt;&gt;0),0,IF(AND(HS$273=list!$D$2,$E309&lt;&gt;0,TRUNC(VLOOKUP($E309,'Container Panel'!$B$41:$Z$100,$D309,0)/(VLOOKUP(HS$276,UI!$A$12:$O$51,VLOOKUP(HS$279,$B$276:$C$278,2,0),0)/1000))&gt;0),1,TRUNC(VLOOKUP($E309,'Container Panel'!$B$41:$Z$100,$D309,0)/(VLOOKUP(HS$276,UI!$A$12:$O$51,VLOOKUP(HS$279,$B$276:$C$278,2,0),0)/1000)))),"")</f>
        <v/>
      </c>
      <c r="HT309" s="145" t="str">
        <f>IFERROR(IF(AND(HT$272=list!$D$3,'Box Calculation'!HT$279&lt;&gt;"h",$E309&lt;&gt;0),0,IF(AND(HT$273=list!$D$2,$E309&lt;&gt;0,TRUNC(VLOOKUP($E309,'Container Panel'!$B$41:$Z$100,$D309,0)/(VLOOKUP(HT$276,UI!$A$12:$O$51,VLOOKUP(HT$279,$B$276:$C$278,2,0),0)/1000))&gt;0),1,TRUNC(VLOOKUP($E309,'Container Panel'!$B$41:$Z$100,$D309,0)/(VLOOKUP(HT$276,UI!$A$12:$O$51,VLOOKUP(HT$279,$B$276:$C$278,2,0),0)/1000)))),"")</f>
        <v/>
      </c>
      <c r="HU309" s="145" t="str">
        <f>IFERROR(IF(AND(HU$272=list!$D$3,'Box Calculation'!HU$279&lt;&gt;"h",$E309&lt;&gt;0),0,IF(AND(HU$273=list!$D$2,$E309&lt;&gt;0,TRUNC(VLOOKUP($E309,'Container Panel'!$B$41:$Z$100,$D309,0)/(VLOOKUP(HU$276,UI!$A$12:$O$51,VLOOKUP(HU$279,$B$276:$C$278,2,0),0)/1000))&gt;0),1,TRUNC(VLOOKUP($E309,'Container Panel'!$B$41:$Z$100,$D309,0)/(VLOOKUP(HU$276,UI!$A$12:$O$51,VLOOKUP(HU$279,$B$276:$C$278,2,0),0)/1000)))),"")</f>
        <v/>
      </c>
      <c r="HV309" s="145" t="str">
        <f>IFERROR(IF(AND(HV$272=list!$D$3,'Box Calculation'!HV$279&lt;&gt;"h",$E309&lt;&gt;0),0,IF(AND(HV$273=list!$D$2,$E309&lt;&gt;0,TRUNC(VLOOKUP($E309,'Container Panel'!$B$41:$Z$100,$D309,0)/(VLOOKUP(HV$276,UI!$A$12:$O$51,VLOOKUP(HV$279,$B$276:$C$278,2,0),0)/1000))&gt;0),1,TRUNC(VLOOKUP($E309,'Container Panel'!$B$41:$Z$100,$D309,0)/(VLOOKUP(HV$276,UI!$A$12:$O$51,VLOOKUP(HV$279,$B$276:$C$278,2,0),0)/1000)))),"")</f>
        <v/>
      </c>
      <c r="HW309" s="145" t="str">
        <f>IFERROR(IF(AND(HW$272=list!$D$3,'Box Calculation'!HW$279&lt;&gt;"h",$E309&lt;&gt;0),0,IF(AND(HW$273=list!$D$2,$E309&lt;&gt;0,TRUNC(VLOOKUP($E309,'Container Panel'!$B$41:$Z$100,$D309,0)/(VLOOKUP(HW$276,UI!$A$12:$O$51,VLOOKUP(HW$279,$B$276:$C$278,2,0),0)/1000))&gt;0),1,TRUNC(VLOOKUP($E309,'Container Panel'!$B$41:$Z$100,$D309,0)/(VLOOKUP(HW$276,UI!$A$12:$O$51,VLOOKUP(HW$279,$B$276:$C$278,2,0),0)/1000)))),"")</f>
        <v/>
      </c>
      <c r="HX309" s="145" t="str">
        <f>IFERROR(IF(AND(HX$272=list!$D$3,'Box Calculation'!HX$279&lt;&gt;"h",$E309&lt;&gt;0),0,IF(AND(HX$273=list!$D$2,$E309&lt;&gt;0,TRUNC(VLOOKUP($E309,'Container Panel'!$B$41:$Z$100,$D309,0)/(VLOOKUP(HX$276,UI!$A$12:$O$51,VLOOKUP(HX$279,$B$276:$C$278,2,0),0)/1000))&gt;0),1,TRUNC(VLOOKUP($E309,'Container Panel'!$B$41:$Z$100,$D309,0)/(VLOOKUP(HX$276,UI!$A$12:$O$51,VLOOKUP(HX$279,$B$276:$C$278,2,0),0)/1000)))),"")</f>
        <v/>
      </c>
      <c r="HY309" s="145" t="str">
        <f>IFERROR(IF(AND(HY$272=list!$D$3,'Box Calculation'!HY$279&lt;&gt;"h",$E309&lt;&gt;0),0,IF(AND(HY$273=list!$D$2,$E309&lt;&gt;0,TRUNC(VLOOKUP($E309,'Container Panel'!$B$41:$Z$100,$D309,0)/(VLOOKUP(HY$276,UI!$A$12:$O$51,VLOOKUP(HY$279,$B$276:$C$278,2,0),0)/1000))&gt;0),1,TRUNC(VLOOKUP($E309,'Container Panel'!$B$41:$Z$100,$D309,0)/(VLOOKUP(HY$276,UI!$A$12:$O$51,VLOOKUP(HY$279,$B$276:$C$278,2,0),0)/1000)))),"")</f>
        <v/>
      </c>
      <c r="HZ309" s="145" t="str">
        <f>IFERROR(IF(AND(HZ$272=list!$D$3,'Box Calculation'!HZ$279&lt;&gt;"h",$E309&lt;&gt;0),0,IF(AND(HZ$273=list!$D$2,$E309&lt;&gt;0,TRUNC(VLOOKUP($E309,'Container Panel'!$B$41:$Z$100,$D309,0)/(VLOOKUP(HZ$276,UI!$A$12:$O$51,VLOOKUP(HZ$279,$B$276:$C$278,2,0),0)/1000))&gt;0),1,TRUNC(VLOOKUP($E309,'Container Panel'!$B$41:$Z$100,$D309,0)/(VLOOKUP(HZ$276,UI!$A$12:$O$51,VLOOKUP(HZ$279,$B$276:$C$278,2,0),0)/1000)))),"")</f>
        <v/>
      </c>
      <c r="IA309" s="145" t="str">
        <f>IFERROR(IF(AND(IA$272=list!$D$3,'Box Calculation'!IA$279&lt;&gt;"h",$E309&lt;&gt;0),0,IF(AND(IA$273=list!$D$2,$E309&lt;&gt;0,TRUNC(VLOOKUP($E309,'Container Panel'!$B$41:$Z$100,$D309,0)/(VLOOKUP(IA$276,UI!$A$12:$O$51,VLOOKUP(IA$279,$B$276:$C$278,2,0),0)/1000))&gt;0),1,TRUNC(VLOOKUP($E309,'Container Panel'!$B$41:$Z$100,$D309,0)/(VLOOKUP(IA$276,UI!$A$12:$O$51,VLOOKUP(IA$279,$B$276:$C$278,2,0),0)/1000)))),"")</f>
        <v/>
      </c>
      <c r="IB309" s="145" t="str">
        <f>IFERROR(IF(AND(IB$272=list!$D$3,'Box Calculation'!IB$279&lt;&gt;"h",$E309&lt;&gt;0),0,IF(AND(IB$273=list!$D$2,$E309&lt;&gt;0,TRUNC(VLOOKUP($E309,'Container Panel'!$B$41:$Z$100,$D309,0)/(VLOOKUP(IB$276,UI!$A$12:$O$51,VLOOKUP(IB$279,$B$276:$C$278,2,0),0)/1000))&gt;0),1,TRUNC(VLOOKUP($E309,'Container Panel'!$B$41:$Z$100,$D309,0)/(VLOOKUP(IB$276,UI!$A$12:$O$51,VLOOKUP(IB$279,$B$276:$C$278,2,0),0)/1000)))),"")</f>
        <v/>
      </c>
      <c r="IC309" s="145" t="str">
        <f>IFERROR(IF(AND(IC$272=list!$D$3,'Box Calculation'!IC$279&lt;&gt;"h",$E309&lt;&gt;0),0,IF(AND(IC$273=list!$D$2,$E309&lt;&gt;0,TRUNC(VLOOKUP($E309,'Container Panel'!$B$41:$Z$100,$D309,0)/(VLOOKUP(IC$276,UI!$A$12:$O$51,VLOOKUP(IC$279,$B$276:$C$278,2,0),0)/1000))&gt;0),1,TRUNC(VLOOKUP($E309,'Container Panel'!$B$41:$Z$100,$D309,0)/(VLOOKUP(IC$276,UI!$A$12:$O$51,VLOOKUP(IC$279,$B$276:$C$278,2,0),0)/1000)))),"")</f>
        <v/>
      </c>
      <c r="ID309" s="145" t="str">
        <f>IFERROR(IF(AND(ID$272=list!$D$3,'Box Calculation'!ID$279&lt;&gt;"h",$E309&lt;&gt;0),0,IF(AND(ID$273=list!$D$2,$E309&lt;&gt;0,TRUNC(VLOOKUP($E309,'Container Panel'!$B$41:$Z$100,$D309,0)/(VLOOKUP(ID$276,UI!$A$12:$O$51,VLOOKUP(ID$279,$B$276:$C$278,2,0),0)/1000))&gt;0),1,TRUNC(VLOOKUP($E309,'Container Panel'!$B$41:$Z$100,$D309,0)/(VLOOKUP(ID$276,UI!$A$12:$O$51,VLOOKUP(ID$279,$B$276:$C$278,2,0),0)/1000)))),"")</f>
        <v/>
      </c>
      <c r="IE309" s="145" t="str">
        <f>IFERROR(IF(AND(IE$272=list!$D$3,'Box Calculation'!IE$279&lt;&gt;"h",$E309&lt;&gt;0),0,IF(AND(IE$273=list!$D$2,$E309&lt;&gt;0,TRUNC(VLOOKUP($E309,'Container Panel'!$B$41:$Z$100,$D309,0)/(VLOOKUP(IE$276,UI!$A$12:$O$51,VLOOKUP(IE$279,$B$276:$C$278,2,0),0)/1000))&gt;0),1,TRUNC(VLOOKUP($E309,'Container Panel'!$B$41:$Z$100,$D309,0)/(VLOOKUP(IE$276,UI!$A$12:$O$51,VLOOKUP(IE$279,$B$276:$C$278,2,0),0)/1000)))),"")</f>
        <v/>
      </c>
      <c r="IF309" s="145" t="str">
        <f>IFERROR(IF(AND(IF$272=list!$D$3,'Box Calculation'!IF$279&lt;&gt;"h",$E309&lt;&gt;0),0,IF(AND(IF$273=list!$D$2,$E309&lt;&gt;0,TRUNC(VLOOKUP($E309,'Container Panel'!$B$41:$Z$100,$D309,0)/(VLOOKUP(IF$276,UI!$A$12:$O$51,VLOOKUP(IF$279,$B$276:$C$278,2,0),0)/1000))&gt;0),1,TRUNC(VLOOKUP($E309,'Container Panel'!$B$41:$Z$100,$D309,0)/(VLOOKUP(IF$276,UI!$A$12:$O$51,VLOOKUP(IF$279,$B$276:$C$278,2,0),0)/1000)))),"")</f>
        <v/>
      </c>
      <c r="IG309" s="145" t="str">
        <f>IFERROR(IF(AND(IG$272=list!$D$3,'Box Calculation'!IG$279&lt;&gt;"h",$E309&lt;&gt;0),0,IF(AND(IG$273=list!$D$2,$E309&lt;&gt;0,TRUNC(VLOOKUP($E309,'Container Panel'!$B$41:$Z$100,$D309,0)/(VLOOKUP(IG$276,UI!$A$12:$O$51,VLOOKUP(IG$279,$B$276:$C$278,2,0),0)/1000))&gt;0),1,TRUNC(VLOOKUP($E309,'Container Panel'!$B$41:$Z$100,$D309,0)/(VLOOKUP(IG$276,UI!$A$12:$O$51,VLOOKUP(IG$279,$B$276:$C$278,2,0),0)/1000)))),"")</f>
        <v/>
      </c>
      <c r="IH309" s="145" t="str">
        <f>IFERROR(IF(AND(IH$272=list!$D$3,'Box Calculation'!IH$279&lt;&gt;"h",$E309&lt;&gt;0),0,IF(AND(IH$273=list!$D$2,$E309&lt;&gt;0,TRUNC(VLOOKUP($E309,'Container Panel'!$B$41:$Z$100,$D309,0)/(VLOOKUP(IH$276,UI!$A$12:$O$51,VLOOKUP(IH$279,$B$276:$C$278,2,0),0)/1000))&gt;0),1,TRUNC(VLOOKUP($E309,'Container Panel'!$B$41:$Z$100,$D309,0)/(VLOOKUP(IH$276,UI!$A$12:$O$51,VLOOKUP(IH$279,$B$276:$C$278,2,0),0)/1000)))),"")</f>
        <v/>
      </c>
      <c r="II309" s="145" t="str">
        <f>IFERROR(IF(AND(II$272=list!$D$3,'Box Calculation'!II$279&lt;&gt;"h",$E309&lt;&gt;0),0,IF(AND(II$273=list!$D$2,$E309&lt;&gt;0,TRUNC(VLOOKUP($E309,'Container Panel'!$B$41:$Z$100,$D309,0)/(VLOOKUP(II$276,UI!$A$12:$O$51,VLOOKUP(II$279,$B$276:$C$278,2,0),0)/1000))&gt;0),1,TRUNC(VLOOKUP($E309,'Container Panel'!$B$41:$Z$100,$D309,0)/(VLOOKUP(II$276,UI!$A$12:$O$51,VLOOKUP(II$279,$B$276:$C$278,2,0),0)/1000)))),"")</f>
        <v/>
      </c>
      <c r="IJ309" s="145" t="str">
        <f>IFERROR(IF(AND(IJ$272=list!$D$3,'Box Calculation'!IJ$279&lt;&gt;"h",$E309&lt;&gt;0),0,IF(AND(IJ$273=list!$D$2,$E309&lt;&gt;0,TRUNC(VLOOKUP($E309,'Container Panel'!$B$41:$Z$100,$D309,0)/(VLOOKUP(IJ$276,UI!$A$12:$O$51,VLOOKUP(IJ$279,$B$276:$C$278,2,0),0)/1000))&gt;0),1,TRUNC(VLOOKUP($E309,'Container Panel'!$B$41:$Z$100,$D309,0)/(VLOOKUP(IJ$276,UI!$A$12:$O$51,VLOOKUP(IJ$279,$B$276:$C$278,2,0),0)/1000)))),"")</f>
        <v/>
      </c>
      <c r="IK309" s="145" t="str">
        <f>IFERROR(IF(AND(IK$272=list!$D$3,'Box Calculation'!IK$279&lt;&gt;"h",$E309&lt;&gt;0),0,IF(AND(IK$273=list!$D$2,$E309&lt;&gt;0,TRUNC(VLOOKUP($E309,'Container Panel'!$B$41:$Z$100,$D309,0)/(VLOOKUP(IK$276,UI!$A$12:$O$51,VLOOKUP(IK$279,$B$276:$C$278,2,0),0)/1000))&gt;0),1,TRUNC(VLOOKUP($E309,'Container Panel'!$B$41:$Z$100,$D309,0)/(VLOOKUP(IK$276,UI!$A$12:$O$51,VLOOKUP(IK$279,$B$276:$C$278,2,0),0)/1000)))),"")</f>
        <v/>
      </c>
      <c r="IL309" s="145" t="str">
        <f>IFERROR(IF(AND(IL$272=list!$D$3,'Box Calculation'!IL$279&lt;&gt;"h",$E309&lt;&gt;0),0,IF(AND(IL$273=list!$D$2,$E309&lt;&gt;0,TRUNC(VLOOKUP($E309,'Container Panel'!$B$41:$Z$100,$D309,0)/(VLOOKUP(IL$276,UI!$A$12:$O$51,VLOOKUP(IL$279,$B$276:$C$278,2,0),0)/1000))&gt;0),1,TRUNC(VLOOKUP($E309,'Container Panel'!$B$41:$Z$100,$D309,0)/(VLOOKUP(IL$276,UI!$A$12:$O$51,VLOOKUP(IL$279,$B$276:$C$278,2,0),0)/1000)))),"")</f>
        <v/>
      </c>
    </row>
    <row r="310" spans="2:246">
      <c r="B310" s="74">
        <v>30</v>
      </c>
      <c r="C310" s="74">
        <f t="shared" si="191"/>
        <v>11</v>
      </c>
      <c r="D310" s="163">
        <f>MOD(B310,3)+'Container Panel'!$Q$38</f>
        <v>16</v>
      </c>
      <c r="E310" s="143" t="str">
        <f t="shared" si="192"/>
        <v>C</v>
      </c>
      <c r="F310" s="144" t="s">
        <v>75</v>
      </c>
      <c r="G310" s="145">
        <f>IFERROR(TRUNC(VLOOKUP($E310,'Container Panel'!$B$41:$Z$100,$D310,0)/(VLOOKUP(G$276,UI!$A$12:$O$51,VLOOKUP(G$277,$B$276:$C$278,2,0),0)/1000)),"")</f>
        <v>2</v>
      </c>
      <c r="H310" s="145">
        <f>IFERROR(TRUNC(VLOOKUP($E310,'Container Panel'!$B$41:$Z$100,$D310,0)/(VLOOKUP(H$276,UI!$A$12:$O$51,VLOOKUP(H$277,$B$276:$C$278,2,0),0)/1000)),"")</f>
        <v>2</v>
      </c>
      <c r="I310" s="145">
        <f>IFERROR(TRUNC(VLOOKUP($E310,'Container Panel'!$B$41:$Z$100,$D310,0)/(VLOOKUP(I$276,UI!$A$12:$O$51,VLOOKUP(I$277,$B$276:$C$278,2,0),0)/1000)),"")</f>
        <v>6</v>
      </c>
      <c r="J310" s="145">
        <f>IFERROR(TRUNC(VLOOKUP($E310,'Container Panel'!$B$41:$Z$100,$D310,0)/(VLOOKUP(J$276,UI!$A$12:$O$51,VLOOKUP(J$277,$B$276:$C$278,2,0),0)/1000)),"")</f>
        <v>6</v>
      </c>
      <c r="K310" s="145">
        <f>IFERROR(TRUNC(VLOOKUP($E310,'Container Panel'!$B$41:$Z$100,$D310,0)/(VLOOKUP(K$276,UI!$A$12:$O$51,VLOOKUP(K$277,$B$276:$C$278,2,0),0)/1000)),"")</f>
        <v>2</v>
      </c>
      <c r="L310" s="145">
        <f>IFERROR(TRUNC(VLOOKUP($E310,'Container Panel'!$B$41:$Z$100,$D310,0)/(VLOOKUP(L$276,UI!$A$12:$O$51,VLOOKUP(L$277,$B$276:$C$278,2,0),0)/1000)),"")</f>
        <v>2</v>
      </c>
      <c r="M310" s="145">
        <f>IFERROR(TRUNC(VLOOKUP($E310,'Container Panel'!$B$41:$Z$100,$D310,0)/(VLOOKUP(M$276,UI!$A$12:$O$51,VLOOKUP(M$277,$B$276:$C$278,2,0),0)/1000)),"")</f>
        <v>1</v>
      </c>
      <c r="N310" s="145">
        <f>IFERROR(TRUNC(VLOOKUP($E310,'Container Panel'!$B$41:$Z$100,$D310,0)/(VLOOKUP(N$276,UI!$A$12:$O$51,VLOOKUP(N$277,$B$276:$C$278,2,0),0)/1000)),"")</f>
        <v>1</v>
      </c>
      <c r="O310" s="145">
        <f>IFERROR(TRUNC(VLOOKUP($E310,'Container Panel'!$B$41:$Z$100,$D310,0)/(VLOOKUP(O$276,UI!$A$12:$O$51,VLOOKUP(O$277,$B$276:$C$278,2,0),0)/1000)),"")</f>
        <v>1</v>
      </c>
      <c r="P310" s="145">
        <f>IFERROR(TRUNC(VLOOKUP($E310,'Container Panel'!$B$41:$Z$100,$D310,0)/(VLOOKUP(P$276,UI!$A$12:$O$51,VLOOKUP(P$277,$B$276:$C$278,2,0),0)/1000)),"")</f>
        <v>1</v>
      </c>
      <c r="Q310" s="145">
        <f>IFERROR(TRUNC(VLOOKUP($E310,'Container Panel'!$B$41:$Z$100,$D310,0)/(VLOOKUP(Q$276,UI!$A$12:$O$51,VLOOKUP(Q$277,$B$276:$C$278,2,0),0)/1000)),"")</f>
        <v>4</v>
      </c>
      <c r="R310" s="145">
        <f>IFERROR(TRUNC(VLOOKUP($E310,'Container Panel'!$B$41:$Z$100,$D310,0)/(VLOOKUP(R$276,UI!$A$12:$O$51,VLOOKUP(R$277,$B$276:$C$278,2,0),0)/1000)),"")</f>
        <v>4</v>
      </c>
      <c r="S310" s="145" t="str">
        <f>IFERROR(TRUNC(VLOOKUP($E310,'Container Panel'!$B$41:$Z$100,$D310,0)/(VLOOKUP(S$276,UI!$A$12:$O$51,VLOOKUP(S$277,$B$276:$C$278,2,0),0)/1000)),"")</f>
        <v/>
      </c>
      <c r="T310" s="145" t="str">
        <f>IFERROR(TRUNC(VLOOKUP($E310,'Container Panel'!$B$41:$Z$100,$D310,0)/(VLOOKUP(T$276,UI!$A$12:$O$51,VLOOKUP(T$277,$B$276:$C$278,2,0),0)/1000)),"")</f>
        <v/>
      </c>
      <c r="U310" s="145" t="str">
        <f>IFERROR(TRUNC(VLOOKUP($E310,'Container Panel'!$B$41:$Z$100,$D310,0)/(VLOOKUP(U$276,UI!$A$12:$O$51,VLOOKUP(U$277,$B$276:$C$278,2,0),0)/1000)),"")</f>
        <v/>
      </c>
      <c r="V310" s="145" t="str">
        <f>IFERROR(TRUNC(VLOOKUP($E310,'Container Panel'!$B$41:$Z$100,$D310,0)/(VLOOKUP(V$276,UI!$A$12:$O$51,VLOOKUP(V$277,$B$276:$C$278,2,0),0)/1000)),"")</f>
        <v/>
      </c>
      <c r="W310" s="145" t="str">
        <f>IFERROR(TRUNC(VLOOKUP($E310,'Container Panel'!$B$41:$Z$100,$D310,0)/(VLOOKUP(W$276,UI!$A$12:$O$51,VLOOKUP(W$277,$B$276:$C$278,2,0),0)/1000)),"")</f>
        <v/>
      </c>
      <c r="X310" s="145" t="str">
        <f>IFERROR(TRUNC(VLOOKUP($E310,'Container Panel'!$B$41:$Z$100,$D310,0)/(VLOOKUP(X$276,UI!$A$12:$O$51,VLOOKUP(X$277,$B$276:$C$278,2,0),0)/1000)),"")</f>
        <v/>
      </c>
      <c r="Y310" s="145" t="str">
        <f>IFERROR(TRUNC(VLOOKUP($E310,'Container Panel'!$B$41:$Z$100,$D310,0)/(VLOOKUP(Y$276,UI!$A$12:$O$51,VLOOKUP(Y$277,$B$276:$C$278,2,0),0)/1000)),"")</f>
        <v/>
      </c>
      <c r="Z310" s="145" t="str">
        <f>IFERROR(TRUNC(VLOOKUP($E310,'Container Panel'!$B$41:$Z$100,$D310,0)/(VLOOKUP(Z$276,UI!$A$12:$O$51,VLOOKUP(Z$277,$B$276:$C$278,2,0),0)/1000)),"")</f>
        <v/>
      </c>
      <c r="AA310" s="145" t="str">
        <f>IFERROR(TRUNC(VLOOKUP($E310,'Container Panel'!$B$41:$Z$100,$D310,0)/(VLOOKUP(AA$276,UI!$A$12:$O$51,VLOOKUP(AA$277,$B$276:$C$278,2,0),0)/1000)),"")</f>
        <v/>
      </c>
      <c r="AB310" s="145" t="str">
        <f>IFERROR(TRUNC(VLOOKUP($E310,'Container Panel'!$B$41:$Z$100,$D310,0)/(VLOOKUP(AB$276,UI!$A$12:$O$51,VLOOKUP(AB$277,$B$276:$C$278,2,0),0)/1000)),"")</f>
        <v/>
      </c>
      <c r="AC310" s="145" t="str">
        <f>IFERROR(TRUNC(VLOOKUP($E310,'Container Panel'!$B$41:$Z$100,$D310,0)/(VLOOKUP(AC$276,UI!$A$12:$O$51,VLOOKUP(AC$277,$B$276:$C$278,2,0),0)/1000)),"")</f>
        <v/>
      </c>
      <c r="AD310" s="145" t="str">
        <f>IFERROR(TRUNC(VLOOKUP($E310,'Container Panel'!$B$41:$Z$100,$D310,0)/(VLOOKUP(AD$276,UI!$A$12:$O$51,VLOOKUP(AD$277,$B$276:$C$278,2,0),0)/1000)),"")</f>
        <v/>
      </c>
      <c r="AE310" s="145" t="str">
        <f>IFERROR(TRUNC(VLOOKUP($E310,'Container Panel'!$B$41:$Z$100,$D310,0)/(VLOOKUP(AE$276,UI!$A$12:$O$51,VLOOKUP(AE$277,$B$276:$C$278,2,0),0)/1000)),"")</f>
        <v/>
      </c>
      <c r="AF310" s="145" t="str">
        <f>IFERROR(TRUNC(VLOOKUP($E310,'Container Panel'!$B$41:$Z$100,$D310,0)/(VLOOKUP(AF$276,UI!$A$12:$O$51,VLOOKUP(AF$277,$B$276:$C$278,2,0),0)/1000)),"")</f>
        <v/>
      </c>
      <c r="AG310" s="145" t="str">
        <f>IFERROR(TRUNC(VLOOKUP($E310,'Container Panel'!$B$41:$Z$100,$D310,0)/(VLOOKUP(AG$276,UI!$A$12:$O$51,VLOOKUP(AG$277,$B$276:$C$278,2,0),0)/1000)),"")</f>
        <v/>
      </c>
      <c r="AH310" s="145" t="str">
        <f>IFERROR(TRUNC(VLOOKUP($E310,'Container Panel'!$B$41:$Z$100,$D310,0)/(VLOOKUP(AH$276,UI!$A$12:$O$51,VLOOKUP(AH$277,$B$276:$C$278,2,0),0)/1000)),"")</f>
        <v/>
      </c>
      <c r="AI310" s="145" t="str">
        <f>IFERROR(TRUNC(VLOOKUP($E310,'Container Panel'!$B$41:$Z$100,$D310,0)/(VLOOKUP(AI$276,UI!$A$12:$O$51,VLOOKUP(AI$277,$B$276:$C$278,2,0),0)/1000)),"")</f>
        <v/>
      </c>
      <c r="AJ310" s="145" t="str">
        <f>IFERROR(TRUNC(VLOOKUP($E310,'Container Panel'!$B$41:$Z$100,$D310,0)/(VLOOKUP(AJ$276,UI!$A$12:$O$51,VLOOKUP(AJ$277,$B$276:$C$278,2,0),0)/1000)),"")</f>
        <v/>
      </c>
      <c r="AK310" s="145" t="str">
        <f>IFERROR(TRUNC(VLOOKUP($E310,'Container Panel'!$B$41:$Z$100,$D310,0)/(VLOOKUP(AK$276,UI!$A$12:$O$51,VLOOKUP(AK$277,$B$276:$C$278,2,0),0)/1000)),"")</f>
        <v/>
      </c>
      <c r="AL310" s="145" t="str">
        <f>IFERROR(TRUNC(VLOOKUP($E310,'Container Panel'!$B$41:$Z$100,$D310,0)/(VLOOKUP(AL$276,UI!$A$12:$O$51,VLOOKUP(AL$277,$B$276:$C$278,2,0),0)/1000)),"")</f>
        <v/>
      </c>
      <c r="AM310" s="145" t="str">
        <f>IFERROR(TRUNC(VLOOKUP($E310,'Container Panel'!$B$41:$Z$100,$D310,0)/(VLOOKUP(AM$276,UI!$A$12:$O$51,VLOOKUP(AM$277,$B$276:$C$278,2,0),0)/1000)),"")</f>
        <v/>
      </c>
      <c r="AN310" s="145" t="str">
        <f>IFERROR(TRUNC(VLOOKUP($E310,'Container Panel'!$B$41:$Z$100,$D310,0)/(VLOOKUP(AN$276,UI!$A$12:$O$51,VLOOKUP(AN$277,$B$276:$C$278,2,0),0)/1000)),"")</f>
        <v/>
      </c>
      <c r="AO310" s="145" t="str">
        <f>IFERROR(TRUNC(VLOOKUP($E310,'Container Panel'!$B$41:$Z$100,$D310,0)/(VLOOKUP(AO$276,UI!$A$12:$O$51,VLOOKUP(AO$277,$B$276:$C$278,2,0),0)/1000)),"")</f>
        <v/>
      </c>
      <c r="AP310" s="145" t="str">
        <f>IFERROR(TRUNC(VLOOKUP($E310,'Container Panel'!$B$41:$Z$100,$D310,0)/(VLOOKUP(AP$276,UI!$A$12:$O$51,VLOOKUP(AP$277,$B$276:$C$278,2,0),0)/1000)),"")</f>
        <v/>
      </c>
      <c r="AQ310" s="145" t="str">
        <f>IFERROR(TRUNC(VLOOKUP($E310,'Container Panel'!$B$41:$Z$100,$D310,0)/(VLOOKUP(AQ$276,UI!$A$12:$O$51,VLOOKUP(AQ$277,$B$276:$C$278,2,0),0)/1000)),"")</f>
        <v/>
      </c>
      <c r="AR310" s="145" t="str">
        <f>IFERROR(TRUNC(VLOOKUP($E310,'Container Panel'!$B$41:$Z$100,$D310,0)/(VLOOKUP(AR$276,UI!$A$12:$O$51,VLOOKUP(AR$277,$B$276:$C$278,2,0),0)/1000)),"")</f>
        <v/>
      </c>
      <c r="AS310" s="145" t="str">
        <f>IFERROR(TRUNC(VLOOKUP($E310,'Container Panel'!$B$41:$Z$100,$D310,0)/(VLOOKUP(AS$276,UI!$A$12:$O$51,VLOOKUP(AS$277,$B$276:$C$278,2,0),0)/1000)),"")</f>
        <v/>
      </c>
      <c r="AT310" s="145" t="str">
        <f>IFERROR(TRUNC(VLOOKUP($E310,'Container Panel'!$B$41:$Z$100,$D310,0)/(VLOOKUP(AT$276,UI!$A$12:$O$51,VLOOKUP(AT$277,$B$276:$C$278,2,0),0)/1000)),"")</f>
        <v/>
      </c>
      <c r="AU310" s="145" t="str">
        <f>IFERROR(TRUNC(VLOOKUP($E310,'Container Panel'!$B$41:$Z$100,$D310,0)/(VLOOKUP(AU$276,UI!$A$12:$O$51,VLOOKUP(AU$277,$B$276:$C$278,2,0),0)/1000)),"")</f>
        <v/>
      </c>
      <c r="AV310" s="145" t="str">
        <f>IFERROR(TRUNC(VLOOKUP($E310,'Container Panel'!$B$41:$Z$100,$D310,0)/(VLOOKUP(AV$276,UI!$A$12:$O$51,VLOOKUP(AV$277,$B$276:$C$278,2,0),0)/1000)),"")</f>
        <v/>
      </c>
      <c r="AW310" s="145" t="str">
        <f>IFERROR(TRUNC(VLOOKUP($E310,'Container Panel'!$B$41:$Z$100,$D310,0)/(VLOOKUP(AW$276,UI!$A$12:$O$51,VLOOKUP(AW$277,$B$276:$C$278,2,0),0)/1000)),"")</f>
        <v/>
      </c>
      <c r="AX310" s="145" t="str">
        <f>IFERROR(TRUNC(VLOOKUP($E310,'Container Panel'!$B$41:$Z$100,$D310,0)/(VLOOKUP(AX$276,UI!$A$12:$O$51,VLOOKUP(AX$277,$B$276:$C$278,2,0),0)/1000)),"")</f>
        <v/>
      </c>
      <c r="AY310" s="145" t="str">
        <f>IFERROR(TRUNC(VLOOKUP($E310,'Container Panel'!$B$41:$Z$100,$D310,0)/(VLOOKUP(AY$276,UI!$A$12:$O$51,VLOOKUP(AY$277,$B$276:$C$278,2,0),0)/1000)),"")</f>
        <v/>
      </c>
      <c r="AZ310" s="145" t="str">
        <f>IFERROR(TRUNC(VLOOKUP($E310,'Container Panel'!$B$41:$Z$100,$D310,0)/(VLOOKUP(AZ$276,UI!$A$12:$O$51,VLOOKUP(AZ$277,$B$276:$C$278,2,0),0)/1000)),"")</f>
        <v/>
      </c>
      <c r="BA310" s="145" t="str">
        <f>IFERROR(TRUNC(VLOOKUP($E310,'Container Panel'!$B$41:$Z$100,$D310,0)/(VLOOKUP(BA$276,UI!$A$12:$O$51,VLOOKUP(BA$277,$B$276:$C$278,2,0),0)/1000)),"")</f>
        <v/>
      </c>
      <c r="BB310" s="145" t="str">
        <f>IFERROR(TRUNC(VLOOKUP($E310,'Container Panel'!$B$41:$Z$100,$D310,0)/(VLOOKUP(BB$276,UI!$A$12:$O$51,VLOOKUP(BB$277,$B$276:$C$278,2,0),0)/1000)),"")</f>
        <v/>
      </c>
      <c r="BC310" s="145" t="str">
        <f>IFERROR(TRUNC(VLOOKUP($E310,'Container Panel'!$B$41:$Z$100,$D310,0)/(VLOOKUP(BC$276,UI!$A$12:$O$51,VLOOKUP(BC$277,$B$276:$C$278,2,0),0)/1000)),"")</f>
        <v/>
      </c>
      <c r="BD310" s="145" t="str">
        <f>IFERROR(TRUNC(VLOOKUP($E310,'Container Panel'!$B$41:$Z$100,$D310,0)/(VLOOKUP(BD$276,UI!$A$12:$O$51,VLOOKUP(BD$277,$B$276:$C$278,2,0),0)/1000)),"")</f>
        <v/>
      </c>
      <c r="BE310" s="145" t="str">
        <f>IFERROR(TRUNC(VLOOKUP($E310,'Container Panel'!$B$41:$Z$100,$D310,0)/(VLOOKUP(BE$276,UI!$A$12:$O$51,VLOOKUP(BE$277,$B$276:$C$278,2,0),0)/1000)),"")</f>
        <v/>
      </c>
      <c r="BF310" s="145" t="str">
        <f>IFERROR(TRUNC(VLOOKUP($E310,'Container Panel'!$B$41:$Z$100,$D310,0)/(VLOOKUP(BF$276,UI!$A$12:$O$51,VLOOKUP(BF$277,$B$276:$C$278,2,0),0)/1000)),"")</f>
        <v/>
      </c>
      <c r="BG310" s="145" t="str">
        <f>IFERROR(TRUNC(VLOOKUP($E310,'Container Panel'!$B$41:$Z$100,$D310,0)/(VLOOKUP(BG$276,UI!$A$12:$O$51,VLOOKUP(BG$277,$B$276:$C$278,2,0),0)/1000)),"")</f>
        <v/>
      </c>
      <c r="BH310" s="145" t="str">
        <f>IFERROR(TRUNC(VLOOKUP($E310,'Container Panel'!$B$41:$Z$100,$D310,0)/(VLOOKUP(BH$276,UI!$A$12:$O$51,VLOOKUP(BH$277,$B$276:$C$278,2,0),0)/1000)),"")</f>
        <v/>
      </c>
      <c r="BI310" s="145" t="str">
        <f>IFERROR(TRUNC(VLOOKUP($E310,'Container Panel'!$B$41:$Z$100,$D310,0)/(VLOOKUP(BI$276,UI!$A$12:$O$51,VLOOKUP(BI$277,$B$276:$C$278,2,0),0)/1000)),"")</f>
        <v/>
      </c>
      <c r="BJ310" s="145" t="str">
        <f>IFERROR(TRUNC(VLOOKUP($E310,'Container Panel'!$B$41:$Z$100,$D310,0)/(VLOOKUP(BJ$276,UI!$A$12:$O$51,VLOOKUP(BJ$277,$B$276:$C$278,2,0),0)/1000)),"")</f>
        <v/>
      </c>
      <c r="BK310" s="145" t="str">
        <f>IFERROR(TRUNC(VLOOKUP($E310,'Container Panel'!$B$41:$Z$100,$D310,0)/(VLOOKUP(BK$276,UI!$A$12:$O$51,VLOOKUP(BK$277,$B$276:$C$278,2,0),0)/1000)),"")</f>
        <v/>
      </c>
      <c r="BL310" s="145" t="str">
        <f>IFERROR(TRUNC(VLOOKUP($E310,'Container Panel'!$B$41:$Z$100,$D310,0)/(VLOOKUP(BL$276,UI!$A$12:$O$51,VLOOKUP(BL$277,$B$276:$C$278,2,0),0)/1000)),"")</f>
        <v/>
      </c>
      <c r="BM310" s="145" t="str">
        <f>IFERROR(TRUNC(VLOOKUP($E310,'Container Panel'!$B$41:$Z$100,$D310,0)/(VLOOKUP(BM$276,UI!$A$12:$O$51,VLOOKUP(BM$277,$B$276:$C$278,2,0),0)/1000)),"")</f>
        <v/>
      </c>
      <c r="BN310" s="145" t="str">
        <f>IFERROR(TRUNC(VLOOKUP($E310,'Container Panel'!$B$41:$Z$100,$D310,0)/(VLOOKUP(BN$276,UI!$A$12:$O$51,VLOOKUP(BN$277,$B$276:$C$278,2,0),0)/1000)),"")</f>
        <v/>
      </c>
      <c r="BO310" s="145" t="str">
        <f>IFERROR(TRUNC(VLOOKUP($E310,'Container Panel'!$B$41:$Z$100,$D310,0)/(VLOOKUP(BO$276,UI!$A$12:$O$51,VLOOKUP(BO$277,$B$276:$C$278,2,0),0)/1000)),"")</f>
        <v/>
      </c>
      <c r="BP310" s="145" t="str">
        <f>IFERROR(TRUNC(VLOOKUP($E310,'Container Panel'!$B$41:$Z$100,$D310,0)/(VLOOKUP(BP$276,UI!$A$12:$O$51,VLOOKUP(BP$277,$B$276:$C$278,2,0),0)/1000)),"")</f>
        <v/>
      </c>
      <c r="BQ310" s="145" t="str">
        <f>IFERROR(TRUNC(VLOOKUP($E310,'Container Panel'!$B$41:$Z$100,$D310,0)/(VLOOKUP(BQ$276,UI!$A$12:$O$51,VLOOKUP(BQ$277,$B$276:$C$278,2,0),0)/1000)),"")</f>
        <v/>
      </c>
      <c r="BR310" s="145" t="str">
        <f>IFERROR(TRUNC(VLOOKUP($E310,'Container Panel'!$B$41:$Z$100,$D310,0)/(VLOOKUP(BR$276,UI!$A$12:$O$51,VLOOKUP(BR$277,$B$276:$C$278,2,0),0)/1000)),"")</f>
        <v/>
      </c>
      <c r="BS310" s="145" t="str">
        <f>IFERROR(TRUNC(VLOOKUP($E310,'Container Panel'!$B$41:$Z$100,$D310,0)/(VLOOKUP(BS$276,UI!$A$12:$O$51,VLOOKUP(BS$277,$B$276:$C$278,2,0),0)/1000)),"")</f>
        <v/>
      </c>
      <c r="BT310" s="145" t="str">
        <f>IFERROR(TRUNC(VLOOKUP($E310,'Container Panel'!$B$41:$Z$100,$D310,0)/(VLOOKUP(BT$276,UI!$A$12:$O$51,VLOOKUP(BT$277,$B$276:$C$278,2,0),0)/1000)),"")</f>
        <v/>
      </c>
      <c r="BU310" s="145" t="str">
        <f>IFERROR(TRUNC(VLOOKUP($E310,'Container Panel'!$B$41:$Z$100,$D310,0)/(VLOOKUP(BU$276,UI!$A$12:$O$51,VLOOKUP(BU$277,$B$276:$C$278,2,0),0)/1000)),"")</f>
        <v/>
      </c>
      <c r="BV310" s="145" t="str">
        <f>IFERROR(TRUNC(VLOOKUP($E310,'Container Panel'!$B$41:$Z$100,$D310,0)/(VLOOKUP(BV$276,UI!$A$12:$O$51,VLOOKUP(BV$277,$B$276:$C$278,2,0),0)/1000)),"")</f>
        <v/>
      </c>
      <c r="BW310" s="145" t="str">
        <f>IFERROR(TRUNC(VLOOKUP($E310,'Container Panel'!$B$41:$Z$100,$D310,0)/(VLOOKUP(BW$276,UI!$A$12:$O$51,VLOOKUP(BW$277,$B$276:$C$278,2,0),0)/1000)),"")</f>
        <v/>
      </c>
      <c r="BX310" s="145" t="str">
        <f>IFERROR(TRUNC(VLOOKUP($E310,'Container Panel'!$B$41:$Z$100,$D310,0)/(VLOOKUP(BX$276,UI!$A$12:$O$51,VLOOKUP(BX$277,$B$276:$C$278,2,0),0)/1000)),"")</f>
        <v/>
      </c>
      <c r="BY310" s="145" t="str">
        <f>IFERROR(TRUNC(VLOOKUP($E310,'Container Panel'!$B$41:$Z$100,$D310,0)/(VLOOKUP(BY$276,UI!$A$12:$O$51,VLOOKUP(BY$277,$B$276:$C$278,2,0),0)/1000)),"")</f>
        <v/>
      </c>
      <c r="BZ310" s="145" t="str">
        <f>IFERROR(TRUNC(VLOOKUP($E310,'Container Panel'!$B$41:$Z$100,$D310,0)/(VLOOKUP(BZ$276,UI!$A$12:$O$51,VLOOKUP(BZ$277,$B$276:$C$278,2,0),0)/1000)),"")</f>
        <v/>
      </c>
      <c r="CA310" s="145" t="str">
        <f>IFERROR(TRUNC(VLOOKUP($E310,'Container Panel'!$B$41:$Z$100,$D310,0)/(VLOOKUP(CA$276,UI!$A$12:$O$51,VLOOKUP(CA$277,$B$276:$C$278,2,0),0)/1000)),"")</f>
        <v/>
      </c>
      <c r="CB310" s="145" t="str">
        <f>IFERROR(TRUNC(VLOOKUP($E310,'Container Panel'!$B$41:$Z$100,$D310,0)/(VLOOKUP(CB$276,UI!$A$12:$O$51,VLOOKUP(CB$277,$B$276:$C$278,2,0),0)/1000)),"")</f>
        <v/>
      </c>
      <c r="CC310" s="145" t="str">
        <f>IFERROR(TRUNC(VLOOKUP($E310,'Container Panel'!$B$41:$Z$100,$D310,0)/(VLOOKUP(CC$276,UI!$A$12:$O$51,VLOOKUP(CC$277,$B$276:$C$278,2,0),0)/1000)),"")</f>
        <v/>
      </c>
      <c r="CD310" s="145" t="str">
        <f>IFERROR(TRUNC(VLOOKUP($E310,'Container Panel'!$B$41:$Z$100,$D310,0)/(VLOOKUP(CD$276,UI!$A$12:$O$51,VLOOKUP(CD$277,$B$276:$C$278,2,0),0)/1000)),"")</f>
        <v/>
      </c>
      <c r="CE310" s="145" t="str">
        <f>IFERROR(TRUNC(VLOOKUP($E310,'Container Panel'!$B$41:$Z$100,$D310,0)/(VLOOKUP(CE$276,UI!$A$12:$O$51,VLOOKUP(CE$277,$B$276:$C$278,2,0),0)/1000)),"")</f>
        <v/>
      </c>
      <c r="CF310" s="145" t="str">
        <f>IFERROR(TRUNC(VLOOKUP($E310,'Container Panel'!$B$41:$Z$100,$D310,0)/(VLOOKUP(CF$276,UI!$A$12:$O$51,VLOOKUP(CF$277,$B$276:$C$278,2,0),0)/1000)),"")</f>
        <v/>
      </c>
      <c r="CG310" s="145" t="str">
        <f>IFERROR(TRUNC(VLOOKUP($E310,'Container Panel'!$B$41:$Z$100,$D310,0)/(VLOOKUP(CG$276,UI!$A$12:$O$51,VLOOKUP(CG$277,$B$276:$C$278,2,0),0)/1000)),"")</f>
        <v/>
      </c>
      <c r="CH310" s="145" t="str">
        <f>IFERROR(TRUNC(VLOOKUP($E310,'Container Panel'!$B$41:$Z$100,$D310,0)/(VLOOKUP(CH$276,UI!$A$12:$O$51,VLOOKUP(CH$277,$B$276:$C$278,2,0),0)/1000)),"")</f>
        <v/>
      </c>
      <c r="CI310" s="145" t="str">
        <f>IFERROR(TRUNC(VLOOKUP($E310,'Container Panel'!$B$41:$Z$100,$D310,0)/(VLOOKUP(CI$276,UI!$A$12:$O$51,VLOOKUP(CI$277,$B$276:$C$278,2,0),0)/1000)),"")</f>
        <v/>
      </c>
      <c r="CJ310" s="145" t="str">
        <f>IFERROR(TRUNC(VLOOKUP($E310,'Container Panel'!$B$41:$Z$100,$D310,0)/(VLOOKUP(CJ$276,UI!$A$12:$O$51,VLOOKUP(CJ$277,$B$276:$C$278,2,0),0)/1000)),"")</f>
        <v/>
      </c>
      <c r="CK310" s="145" t="str">
        <f>IFERROR(TRUNC(VLOOKUP($E310,'Container Panel'!$B$41:$Z$100,$D310,0)/(VLOOKUP(CK$276,UI!$A$12:$O$51,VLOOKUP(CK$277,$B$276:$C$278,2,0),0)/1000)),"")</f>
        <v/>
      </c>
      <c r="CL310" s="145" t="str">
        <f>IFERROR(TRUNC(VLOOKUP($E310,'Container Panel'!$B$41:$Z$100,$D310,0)/(VLOOKUP(CL$276,UI!$A$12:$O$51,VLOOKUP(CL$277,$B$276:$C$278,2,0),0)/1000)),"")</f>
        <v/>
      </c>
      <c r="CM310" s="145" t="str">
        <f>IFERROR(TRUNC(VLOOKUP($E310,'Container Panel'!$B$41:$Z$100,$D310,0)/(VLOOKUP(CM$276,UI!$A$12:$O$51,VLOOKUP(CM$277,$B$276:$C$278,2,0),0)/1000)),"")</f>
        <v/>
      </c>
      <c r="CN310" s="145" t="str">
        <f>IFERROR(TRUNC(VLOOKUP($E310,'Container Panel'!$B$41:$Z$100,$D310,0)/(VLOOKUP(CN$276,UI!$A$12:$O$51,VLOOKUP(CN$277,$B$276:$C$278,2,0),0)/1000)),"")</f>
        <v/>
      </c>
      <c r="CO310" s="145" t="str">
        <f>IFERROR(TRUNC(VLOOKUP($E310,'Container Panel'!$B$41:$Z$100,$D310,0)/(VLOOKUP(CO$276,UI!$A$12:$O$51,VLOOKUP(CO$277,$B$276:$C$278,2,0),0)/1000)),"")</f>
        <v/>
      </c>
      <c r="CP310" s="145" t="str">
        <f>IFERROR(TRUNC(VLOOKUP($E310,'Container Panel'!$B$41:$Z$100,$D310,0)/(VLOOKUP(CP$276,UI!$A$12:$O$51,VLOOKUP(CP$277,$B$276:$C$278,2,0),0)/1000)),"")</f>
        <v/>
      </c>
      <c r="CQ310" s="145" t="str">
        <f>IFERROR(TRUNC(VLOOKUP($E310,'Container Panel'!$B$41:$Z$100,$D310,0)/(VLOOKUP(CQ$276,UI!$A$12:$O$51,VLOOKUP(CQ$277,$B$276:$C$278,2,0),0)/1000)),"")</f>
        <v/>
      </c>
      <c r="CR310" s="145" t="str">
        <f>IFERROR(TRUNC(VLOOKUP($E310,'Container Panel'!$B$41:$Z$100,$D310,0)/(VLOOKUP(CR$276,UI!$A$12:$O$51,VLOOKUP(CR$277,$B$276:$C$278,2,0),0)/1000)),"")</f>
        <v/>
      </c>
      <c r="CS310" s="145" t="str">
        <f>IFERROR(TRUNC(VLOOKUP($E310,'Container Panel'!$B$41:$Z$100,$D310,0)/(VLOOKUP(CS$276,UI!$A$12:$O$51,VLOOKUP(CS$277,$B$276:$C$278,2,0),0)/1000)),"")</f>
        <v/>
      </c>
      <c r="CT310" s="145" t="str">
        <f>IFERROR(TRUNC(VLOOKUP($E310,'Container Panel'!$B$41:$Z$100,$D310,0)/(VLOOKUP(CT$276,UI!$A$12:$O$51,VLOOKUP(CT$277,$B$276:$C$278,2,0),0)/1000)),"")</f>
        <v/>
      </c>
      <c r="CU310" s="145" t="str">
        <f>IFERROR(TRUNC(VLOOKUP($E310,'Container Panel'!$B$41:$Z$100,$D310,0)/(VLOOKUP(CU$276,UI!$A$12:$O$51,VLOOKUP(CU$277,$B$276:$C$278,2,0),0)/1000)),"")</f>
        <v/>
      </c>
      <c r="CV310" s="145" t="str">
        <f>IFERROR(TRUNC(VLOOKUP($E310,'Container Panel'!$B$41:$Z$100,$D310,0)/(VLOOKUP(CV$276,UI!$A$12:$O$51,VLOOKUP(CV$277,$B$276:$C$278,2,0),0)/1000)),"")</f>
        <v/>
      </c>
      <c r="CW310" s="145" t="str">
        <f>IFERROR(TRUNC(VLOOKUP($E310,'Container Panel'!$B$41:$Z$100,$D310,0)/(VLOOKUP(CW$276,UI!$A$12:$O$51,VLOOKUP(CW$277,$B$276:$C$278,2,0),0)/1000)),"")</f>
        <v/>
      </c>
      <c r="CX310" s="145" t="str">
        <f>IFERROR(TRUNC(VLOOKUP($E310,'Container Panel'!$B$41:$Z$100,$D310,0)/(VLOOKUP(CX$276,UI!$A$12:$O$51,VLOOKUP(CX$277,$B$276:$C$278,2,0),0)/1000)),"")</f>
        <v/>
      </c>
      <c r="CY310" s="145" t="str">
        <f>IFERROR(TRUNC(VLOOKUP($E310,'Container Panel'!$B$41:$Z$100,$D310,0)/(VLOOKUP(CY$276,UI!$A$12:$O$51,VLOOKUP(CY$277,$B$276:$C$278,2,0),0)/1000)),"")</f>
        <v/>
      </c>
      <c r="CZ310" s="145" t="str">
        <f>IFERROR(TRUNC(VLOOKUP($E310,'Container Panel'!$B$41:$Z$100,$D310,0)/(VLOOKUP(CZ$276,UI!$A$12:$O$51,VLOOKUP(CZ$277,$B$276:$C$278,2,0),0)/1000)),"")</f>
        <v/>
      </c>
      <c r="DA310" s="145" t="str">
        <f>IFERROR(TRUNC(VLOOKUP($E310,'Container Panel'!$B$41:$Z$100,$D310,0)/(VLOOKUP(DA$276,UI!$A$12:$O$51,VLOOKUP(DA$277,$B$276:$C$278,2,0),0)/1000)),"")</f>
        <v/>
      </c>
      <c r="DB310" s="145" t="str">
        <f>IFERROR(TRUNC(VLOOKUP($E310,'Container Panel'!$B$41:$Z$100,$D310,0)/(VLOOKUP(DB$276,UI!$A$12:$O$51,VLOOKUP(DB$277,$B$276:$C$278,2,0),0)/1000)),"")</f>
        <v/>
      </c>
      <c r="DC310" s="145" t="str">
        <f>IFERROR(TRUNC(VLOOKUP($E310,'Container Panel'!$B$41:$Z$100,$D310,0)/(VLOOKUP(DC$276,UI!$A$12:$O$51,VLOOKUP(DC$277,$B$276:$C$278,2,0),0)/1000)),"")</f>
        <v/>
      </c>
      <c r="DD310" s="145" t="str">
        <f>IFERROR(TRUNC(VLOOKUP($E310,'Container Panel'!$B$41:$Z$100,$D310,0)/(VLOOKUP(DD$276,UI!$A$12:$O$51,VLOOKUP(DD$277,$B$276:$C$278,2,0),0)/1000)),"")</f>
        <v/>
      </c>
      <c r="DE310" s="145" t="str">
        <f>IFERROR(TRUNC(VLOOKUP($E310,'Container Panel'!$B$41:$Z$100,$D310,0)/(VLOOKUP(DE$276,UI!$A$12:$O$51,VLOOKUP(DE$277,$B$276:$C$278,2,0),0)/1000)),"")</f>
        <v/>
      </c>
      <c r="DF310" s="145" t="str">
        <f>IFERROR(TRUNC(VLOOKUP($E310,'Container Panel'!$B$41:$Z$100,$D310,0)/(VLOOKUP(DF$276,UI!$A$12:$O$51,VLOOKUP(DF$277,$B$276:$C$278,2,0),0)/1000)),"")</f>
        <v/>
      </c>
      <c r="DG310" s="145" t="str">
        <f>IFERROR(TRUNC(VLOOKUP($E310,'Container Panel'!$B$41:$Z$100,$D310,0)/(VLOOKUP(DG$276,UI!$A$12:$O$51,VLOOKUP(DG$277,$B$276:$C$278,2,0),0)/1000)),"")</f>
        <v/>
      </c>
      <c r="DH310" s="145" t="str">
        <f>IFERROR(TRUNC(VLOOKUP($E310,'Container Panel'!$B$41:$Z$100,$D310,0)/(VLOOKUP(DH$276,UI!$A$12:$O$51,VLOOKUP(DH$277,$B$276:$C$278,2,0),0)/1000)),"")</f>
        <v/>
      </c>
      <c r="DI310" s="145" t="str">
        <f>IFERROR(TRUNC(VLOOKUP($E310,'Container Panel'!$B$41:$Z$100,$D310,0)/(VLOOKUP(DI$276,UI!$A$12:$O$51,VLOOKUP(DI$277,$B$276:$C$278,2,0),0)/1000)),"")</f>
        <v/>
      </c>
      <c r="DJ310" s="145" t="str">
        <f>IFERROR(TRUNC(VLOOKUP($E310,'Container Panel'!$B$41:$Z$100,$D310,0)/(VLOOKUP(DJ$276,UI!$A$12:$O$51,VLOOKUP(DJ$277,$B$276:$C$278,2,0),0)/1000)),"")</f>
        <v/>
      </c>
      <c r="DK310" s="145" t="str">
        <f>IFERROR(TRUNC(VLOOKUP($E310,'Container Panel'!$B$41:$Z$100,$D310,0)/(VLOOKUP(DK$276,UI!$A$12:$O$51,VLOOKUP(DK$277,$B$276:$C$278,2,0),0)/1000)),"")</f>
        <v/>
      </c>
      <c r="DL310" s="145" t="str">
        <f>IFERROR(TRUNC(VLOOKUP($E310,'Container Panel'!$B$41:$Z$100,$D310,0)/(VLOOKUP(DL$276,UI!$A$12:$O$51,VLOOKUP(DL$277,$B$276:$C$278,2,0),0)/1000)),"")</f>
        <v/>
      </c>
      <c r="DM310" s="145" t="str">
        <f>IFERROR(TRUNC(VLOOKUP($E310,'Container Panel'!$B$41:$Z$100,$D310,0)/(VLOOKUP(DM$276,UI!$A$12:$O$51,VLOOKUP(DM$277,$B$276:$C$278,2,0),0)/1000)),"")</f>
        <v/>
      </c>
      <c r="DN310" s="145" t="str">
        <f>IFERROR(TRUNC(VLOOKUP($E310,'Container Panel'!$B$41:$Z$100,$D310,0)/(VLOOKUP(DN$276,UI!$A$12:$O$51,VLOOKUP(DN$277,$B$276:$C$278,2,0),0)/1000)),"")</f>
        <v/>
      </c>
      <c r="DO310" s="145" t="str">
        <f>IFERROR(TRUNC(VLOOKUP($E310,'Container Panel'!$B$41:$Z$100,$D310,0)/(VLOOKUP(DO$276,UI!$A$12:$O$51,VLOOKUP(DO$277,$B$276:$C$278,2,0),0)/1000)),"")</f>
        <v/>
      </c>
      <c r="DP310" s="145" t="str">
        <f>IFERROR(TRUNC(VLOOKUP($E310,'Container Panel'!$B$41:$Z$100,$D310,0)/(VLOOKUP(DP$276,UI!$A$12:$O$51,VLOOKUP(DP$277,$B$276:$C$278,2,0),0)/1000)),"")</f>
        <v/>
      </c>
      <c r="DQ310" s="145" t="str">
        <f>IFERROR(TRUNC(VLOOKUP($E310,'Container Panel'!$B$41:$Z$100,$D310,0)/(VLOOKUP(DQ$276,UI!$A$12:$O$51,VLOOKUP(DQ$277,$B$276:$C$278,2,0),0)/1000)),"")</f>
        <v/>
      </c>
      <c r="DR310" s="145" t="str">
        <f>IFERROR(TRUNC(VLOOKUP($E310,'Container Panel'!$B$41:$Z$100,$D310,0)/(VLOOKUP(DR$276,UI!$A$12:$O$51,VLOOKUP(DR$277,$B$276:$C$278,2,0),0)/1000)),"")</f>
        <v/>
      </c>
      <c r="DS310" s="145" t="str">
        <f>IFERROR(TRUNC(VLOOKUP($E310,'Container Panel'!$B$41:$Z$100,$D310,0)/(VLOOKUP(DS$276,UI!$A$12:$O$51,VLOOKUP(DS$277,$B$276:$C$278,2,0),0)/1000)),"")</f>
        <v/>
      </c>
      <c r="DT310" s="145" t="str">
        <f>IFERROR(TRUNC(VLOOKUP($E310,'Container Panel'!$B$41:$Z$100,$D310,0)/(VLOOKUP(DT$276,UI!$A$12:$O$51,VLOOKUP(DT$277,$B$276:$C$278,2,0),0)/1000)),"")</f>
        <v/>
      </c>
      <c r="DU310" s="145" t="str">
        <f>IFERROR(TRUNC(VLOOKUP($E310,'Container Panel'!$B$41:$Z$100,$D310,0)/(VLOOKUP(DU$276,UI!$A$12:$O$51,VLOOKUP(DU$277,$B$276:$C$278,2,0),0)/1000)),"")</f>
        <v/>
      </c>
      <c r="DV310" s="145" t="str">
        <f>IFERROR(TRUNC(VLOOKUP($E310,'Container Panel'!$B$41:$Z$100,$D310,0)/(VLOOKUP(DV$276,UI!$A$12:$O$51,VLOOKUP(DV$277,$B$276:$C$278,2,0),0)/1000)),"")</f>
        <v/>
      </c>
      <c r="DW310" s="145" t="str">
        <f>IFERROR(TRUNC(VLOOKUP($E310,'Container Panel'!$B$41:$Z$100,$D310,0)/(VLOOKUP(DW$276,UI!$A$12:$O$51,VLOOKUP(DW$277,$B$276:$C$278,2,0),0)/1000)),"")</f>
        <v/>
      </c>
      <c r="DX310" s="145" t="str">
        <f>IFERROR(TRUNC(VLOOKUP($E310,'Container Panel'!$B$41:$Z$100,$D310,0)/(VLOOKUP(DX$276,UI!$A$12:$O$51,VLOOKUP(DX$277,$B$276:$C$278,2,0),0)/1000)),"")</f>
        <v/>
      </c>
      <c r="DY310" s="145" t="str">
        <f>IFERROR(TRUNC(VLOOKUP($E310,'Container Panel'!$B$41:$Z$100,$D310,0)/(VLOOKUP(DY$276,UI!$A$12:$O$51,VLOOKUP(DY$277,$B$276:$C$278,2,0),0)/1000)),"")</f>
        <v/>
      </c>
      <c r="DZ310" s="145" t="str">
        <f>IFERROR(TRUNC(VLOOKUP($E310,'Container Panel'!$B$41:$Z$100,$D310,0)/(VLOOKUP(DZ$276,UI!$A$12:$O$51,VLOOKUP(DZ$277,$B$276:$C$278,2,0),0)/1000)),"")</f>
        <v/>
      </c>
      <c r="EA310" s="145" t="str">
        <f>IFERROR(TRUNC(VLOOKUP($E310,'Container Panel'!$B$41:$Z$100,$D310,0)/(VLOOKUP(EA$276,UI!$A$12:$O$51,VLOOKUP(EA$277,$B$276:$C$278,2,0),0)/1000)),"")</f>
        <v/>
      </c>
      <c r="EB310" s="145" t="str">
        <f>IFERROR(TRUNC(VLOOKUP($E310,'Container Panel'!$B$41:$Z$100,$D310,0)/(VLOOKUP(EB$276,UI!$A$12:$O$51,VLOOKUP(EB$277,$B$276:$C$278,2,0),0)/1000)),"")</f>
        <v/>
      </c>
      <c r="EC310" s="145" t="str">
        <f>IFERROR(TRUNC(VLOOKUP($E310,'Container Panel'!$B$41:$Z$100,$D310,0)/(VLOOKUP(EC$276,UI!$A$12:$O$51,VLOOKUP(EC$277,$B$276:$C$278,2,0),0)/1000)),"")</f>
        <v/>
      </c>
      <c r="ED310" s="145" t="str">
        <f>IFERROR(TRUNC(VLOOKUP($E310,'Container Panel'!$B$41:$Z$100,$D310,0)/(VLOOKUP(ED$276,UI!$A$12:$O$51,VLOOKUP(ED$277,$B$276:$C$278,2,0),0)/1000)),"")</f>
        <v/>
      </c>
      <c r="EE310" s="145" t="str">
        <f>IFERROR(TRUNC(VLOOKUP($E310,'Container Panel'!$B$41:$Z$100,$D310,0)/(VLOOKUP(EE$276,UI!$A$12:$O$51,VLOOKUP(EE$277,$B$276:$C$278,2,0),0)/1000)),"")</f>
        <v/>
      </c>
      <c r="EF310" s="145" t="str">
        <f>IFERROR(TRUNC(VLOOKUP($E310,'Container Panel'!$B$41:$Z$100,$D310,0)/(VLOOKUP(EF$276,UI!$A$12:$O$51,VLOOKUP(EF$277,$B$276:$C$278,2,0),0)/1000)),"")</f>
        <v/>
      </c>
      <c r="EG310" s="145" t="str">
        <f>IFERROR(TRUNC(VLOOKUP($E310,'Container Panel'!$B$41:$Z$100,$D310,0)/(VLOOKUP(EG$276,UI!$A$12:$O$51,VLOOKUP(EG$277,$B$276:$C$278,2,0),0)/1000)),"")</f>
        <v/>
      </c>
      <c r="EH310" s="145" t="str">
        <f>IFERROR(TRUNC(VLOOKUP($E310,'Container Panel'!$B$41:$Z$100,$D310,0)/(VLOOKUP(EH$276,UI!$A$12:$O$51,VLOOKUP(EH$277,$B$276:$C$278,2,0),0)/1000)),"")</f>
        <v/>
      </c>
      <c r="EI310" s="145" t="str">
        <f>IFERROR(TRUNC(VLOOKUP($E310,'Container Panel'!$B$41:$Z$100,$D310,0)/(VLOOKUP(EI$276,UI!$A$12:$O$51,VLOOKUP(EI$277,$B$276:$C$278,2,0),0)/1000)),"")</f>
        <v/>
      </c>
      <c r="EJ310" s="145" t="str">
        <f>IFERROR(TRUNC(VLOOKUP($E310,'Container Panel'!$B$41:$Z$100,$D310,0)/(VLOOKUP(EJ$276,UI!$A$12:$O$51,VLOOKUP(EJ$277,$B$276:$C$278,2,0),0)/1000)),"")</f>
        <v/>
      </c>
      <c r="EK310" s="145" t="str">
        <f>IFERROR(TRUNC(VLOOKUP($E310,'Container Panel'!$B$41:$Z$100,$D310,0)/(VLOOKUP(EK$276,UI!$A$12:$O$51,VLOOKUP(EK$277,$B$276:$C$278,2,0),0)/1000)),"")</f>
        <v/>
      </c>
      <c r="EL310" s="145" t="str">
        <f>IFERROR(TRUNC(VLOOKUP($E310,'Container Panel'!$B$41:$Z$100,$D310,0)/(VLOOKUP(EL$276,UI!$A$12:$O$51,VLOOKUP(EL$277,$B$276:$C$278,2,0),0)/1000)),"")</f>
        <v/>
      </c>
      <c r="EM310" s="145" t="str">
        <f>IFERROR(TRUNC(VLOOKUP($E310,'Container Panel'!$B$41:$Z$100,$D310,0)/(VLOOKUP(EM$276,UI!$A$12:$O$51,VLOOKUP(EM$277,$B$276:$C$278,2,0),0)/1000)),"")</f>
        <v/>
      </c>
      <c r="EN310" s="145" t="str">
        <f>IFERROR(TRUNC(VLOOKUP($E310,'Container Panel'!$B$41:$Z$100,$D310,0)/(VLOOKUP(EN$276,UI!$A$12:$O$51,VLOOKUP(EN$277,$B$276:$C$278,2,0),0)/1000)),"")</f>
        <v/>
      </c>
      <c r="EO310" s="145" t="str">
        <f>IFERROR(TRUNC(VLOOKUP($E310,'Container Panel'!$B$41:$Z$100,$D310,0)/(VLOOKUP(EO$276,UI!$A$12:$O$51,VLOOKUP(EO$277,$B$276:$C$278,2,0),0)/1000)),"")</f>
        <v/>
      </c>
      <c r="EP310" s="145" t="str">
        <f>IFERROR(TRUNC(VLOOKUP($E310,'Container Panel'!$B$41:$Z$100,$D310,0)/(VLOOKUP(EP$276,UI!$A$12:$O$51,VLOOKUP(EP$277,$B$276:$C$278,2,0),0)/1000)),"")</f>
        <v/>
      </c>
      <c r="EQ310" s="145" t="str">
        <f>IFERROR(TRUNC(VLOOKUP($E310,'Container Panel'!$B$41:$Z$100,$D310,0)/(VLOOKUP(EQ$276,UI!$A$12:$O$51,VLOOKUP(EQ$277,$B$276:$C$278,2,0),0)/1000)),"")</f>
        <v/>
      </c>
      <c r="ER310" s="145" t="str">
        <f>IFERROR(TRUNC(VLOOKUP($E310,'Container Panel'!$B$41:$Z$100,$D310,0)/(VLOOKUP(ER$276,UI!$A$12:$O$51,VLOOKUP(ER$277,$B$276:$C$278,2,0),0)/1000)),"")</f>
        <v/>
      </c>
      <c r="ES310" s="145" t="str">
        <f>IFERROR(TRUNC(VLOOKUP($E310,'Container Panel'!$B$41:$Z$100,$D310,0)/(VLOOKUP(ES$276,UI!$A$12:$O$51,VLOOKUP(ES$277,$B$276:$C$278,2,0),0)/1000)),"")</f>
        <v/>
      </c>
      <c r="ET310" s="145" t="str">
        <f>IFERROR(TRUNC(VLOOKUP($E310,'Container Panel'!$B$41:$Z$100,$D310,0)/(VLOOKUP(ET$276,UI!$A$12:$O$51,VLOOKUP(ET$277,$B$276:$C$278,2,0),0)/1000)),"")</f>
        <v/>
      </c>
      <c r="EU310" s="145" t="str">
        <f>IFERROR(TRUNC(VLOOKUP($E310,'Container Panel'!$B$41:$Z$100,$D310,0)/(VLOOKUP(EU$276,UI!$A$12:$O$51,VLOOKUP(EU$277,$B$276:$C$278,2,0),0)/1000)),"")</f>
        <v/>
      </c>
      <c r="EV310" s="145" t="str">
        <f>IFERROR(TRUNC(VLOOKUP($E310,'Container Panel'!$B$41:$Z$100,$D310,0)/(VLOOKUP(EV$276,UI!$A$12:$O$51,VLOOKUP(EV$277,$B$276:$C$278,2,0),0)/1000)),"")</f>
        <v/>
      </c>
      <c r="EW310" s="145" t="str">
        <f>IFERROR(TRUNC(VLOOKUP($E310,'Container Panel'!$B$41:$Z$100,$D310,0)/(VLOOKUP(EW$276,UI!$A$12:$O$51,VLOOKUP(EW$277,$B$276:$C$278,2,0),0)/1000)),"")</f>
        <v/>
      </c>
      <c r="EX310" s="145" t="str">
        <f>IFERROR(TRUNC(VLOOKUP($E310,'Container Panel'!$B$41:$Z$100,$D310,0)/(VLOOKUP(EX$276,UI!$A$12:$O$51,VLOOKUP(EX$277,$B$276:$C$278,2,0),0)/1000)),"")</f>
        <v/>
      </c>
      <c r="EY310" s="145" t="str">
        <f>IFERROR(TRUNC(VLOOKUP($E310,'Container Panel'!$B$41:$Z$100,$D310,0)/(VLOOKUP(EY$276,UI!$A$12:$O$51,VLOOKUP(EY$277,$B$276:$C$278,2,0),0)/1000)),"")</f>
        <v/>
      </c>
      <c r="EZ310" s="145" t="str">
        <f>IFERROR(TRUNC(VLOOKUP($E310,'Container Panel'!$B$41:$Z$100,$D310,0)/(VLOOKUP(EZ$276,UI!$A$12:$O$51,VLOOKUP(EZ$277,$B$276:$C$278,2,0),0)/1000)),"")</f>
        <v/>
      </c>
      <c r="FA310" s="145" t="str">
        <f>IFERROR(TRUNC(VLOOKUP($E310,'Container Panel'!$B$41:$Z$100,$D310,0)/(VLOOKUP(FA$276,UI!$A$12:$O$51,VLOOKUP(FA$277,$B$276:$C$278,2,0),0)/1000)),"")</f>
        <v/>
      </c>
      <c r="FB310" s="145" t="str">
        <f>IFERROR(TRUNC(VLOOKUP($E310,'Container Panel'!$B$41:$Z$100,$D310,0)/(VLOOKUP(FB$276,UI!$A$12:$O$51,VLOOKUP(FB$277,$B$276:$C$278,2,0),0)/1000)),"")</f>
        <v/>
      </c>
      <c r="FC310" s="145" t="str">
        <f>IFERROR(TRUNC(VLOOKUP($E310,'Container Panel'!$B$41:$Z$100,$D310,0)/(VLOOKUP(FC$276,UI!$A$12:$O$51,VLOOKUP(FC$277,$B$276:$C$278,2,0),0)/1000)),"")</f>
        <v/>
      </c>
      <c r="FD310" s="145" t="str">
        <f>IFERROR(TRUNC(VLOOKUP($E310,'Container Panel'!$B$41:$Z$100,$D310,0)/(VLOOKUP(FD$276,UI!$A$12:$O$51,VLOOKUP(FD$277,$B$276:$C$278,2,0),0)/1000)),"")</f>
        <v/>
      </c>
      <c r="FE310" s="145" t="str">
        <f>IFERROR(TRUNC(VLOOKUP($E310,'Container Panel'!$B$41:$Z$100,$D310,0)/(VLOOKUP(FE$276,UI!$A$12:$O$51,VLOOKUP(FE$277,$B$276:$C$278,2,0),0)/1000)),"")</f>
        <v/>
      </c>
      <c r="FF310" s="145" t="str">
        <f>IFERROR(TRUNC(VLOOKUP($E310,'Container Panel'!$B$41:$Z$100,$D310,0)/(VLOOKUP(FF$276,UI!$A$12:$O$51,VLOOKUP(FF$277,$B$276:$C$278,2,0),0)/1000)),"")</f>
        <v/>
      </c>
      <c r="FG310" s="145" t="str">
        <f>IFERROR(TRUNC(VLOOKUP($E310,'Container Panel'!$B$41:$Z$100,$D310,0)/(VLOOKUP(FG$276,UI!$A$12:$O$51,VLOOKUP(FG$277,$B$276:$C$278,2,0),0)/1000)),"")</f>
        <v/>
      </c>
      <c r="FH310" s="145" t="str">
        <f>IFERROR(TRUNC(VLOOKUP($E310,'Container Panel'!$B$41:$Z$100,$D310,0)/(VLOOKUP(FH$276,UI!$A$12:$O$51,VLOOKUP(FH$277,$B$276:$C$278,2,0),0)/1000)),"")</f>
        <v/>
      </c>
      <c r="FI310" s="145" t="str">
        <f>IFERROR(TRUNC(VLOOKUP($E310,'Container Panel'!$B$41:$Z$100,$D310,0)/(VLOOKUP(FI$276,UI!$A$12:$O$51,VLOOKUP(FI$277,$B$276:$C$278,2,0),0)/1000)),"")</f>
        <v/>
      </c>
      <c r="FJ310" s="145" t="str">
        <f>IFERROR(TRUNC(VLOOKUP($E310,'Container Panel'!$B$41:$Z$100,$D310,0)/(VLOOKUP(FJ$276,UI!$A$12:$O$51,VLOOKUP(FJ$277,$B$276:$C$278,2,0),0)/1000)),"")</f>
        <v/>
      </c>
      <c r="FK310" s="145" t="str">
        <f>IFERROR(TRUNC(VLOOKUP($E310,'Container Panel'!$B$41:$Z$100,$D310,0)/(VLOOKUP(FK$276,UI!$A$12:$O$51,VLOOKUP(FK$277,$B$276:$C$278,2,0),0)/1000)),"")</f>
        <v/>
      </c>
      <c r="FL310" s="145" t="str">
        <f>IFERROR(TRUNC(VLOOKUP($E310,'Container Panel'!$B$41:$Z$100,$D310,0)/(VLOOKUP(FL$276,UI!$A$12:$O$51,VLOOKUP(FL$277,$B$276:$C$278,2,0),0)/1000)),"")</f>
        <v/>
      </c>
      <c r="FM310" s="145" t="str">
        <f>IFERROR(TRUNC(VLOOKUP($E310,'Container Panel'!$B$41:$Z$100,$D310,0)/(VLOOKUP(FM$276,UI!$A$12:$O$51,VLOOKUP(FM$277,$B$276:$C$278,2,0),0)/1000)),"")</f>
        <v/>
      </c>
      <c r="FN310" s="145" t="str">
        <f>IFERROR(TRUNC(VLOOKUP($E310,'Container Panel'!$B$41:$Z$100,$D310,0)/(VLOOKUP(FN$276,UI!$A$12:$O$51,VLOOKUP(FN$277,$B$276:$C$278,2,0),0)/1000)),"")</f>
        <v/>
      </c>
      <c r="FO310" s="145" t="str">
        <f>IFERROR(TRUNC(VLOOKUP($E310,'Container Panel'!$B$41:$Z$100,$D310,0)/(VLOOKUP(FO$276,UI!$A$12:$O$51,VLOOKUP(FO$277,$B$276:$C$278,2,0),0)/1000)),"")</f>
        <v/>
      </c>
      <c r="FP310" s="145" t="str">
        <f>IFERROR(TRUNC(VLOOKUP($E310,'Container Panel'!$B$41:$Z$100,$D310,0)/(VLOOKUP(FP$276,UI!$A$12:$O$51,VLOOKUP(FP$277,$B$276:$C$278,2,0),0)/1000)),"")</f>
        <v/>
      </c>
      <c r="FQ310" s="145" t="str">
        <f>IFERROR(TRUNC(VLOOKUP($E310,'Container Panel'!$B$41:$Z$100,$D310,0)/(VLOOKUP(FQ$276,UI!$A$12:$O$51,VLOOKUP(FQ$277,$B$276:$C$278,2,0),0)/1000)),"")</f>
        <v/>
      </c>
      <c r="FR310" s="145" t="str">
        <f>IFERROR(TRUNC(VLOOKUP($E310,'Container Panel'!$B$41:$Z$100,$D310,0)/(VLOOKUP(FR$276,UI!$A$12:$O$51,VLOOKUP(FR$277,$B$276:$C$278,2,0),0)/1000)),"")</f>
        <v/>
      </c>
      <c r="FS310" s="145" t="str">
        <f>IFERROR(TRUNC(VLOOKUP($E310,'Container Panel'!$B$41:$Z$100,$D310,0)/(VLOOKUP(FS$276,UI!$A$12:$O$51,VLOOKUP(FS$277,$B$276:$C$278,2,0),0)/1000)),"")</f>
        <v/>
      </c>
      <c r="FT310" s="145" t="str">
        <f>IFERROR(TRUNC(VLOOKUP($E310,'Container Panel'!$B$41:$Z$100,$D310,0)/(VLOOKUP(FT$276,UI!$A$12:$O$51,VLOOKUP(FT$277,$B$276:$C$278,2,0),0)/1000)),"")</f>
        <v/>
      </c>
      <c r="FU310" s="145" t="str">
        <f>IFERROR(TRUNC(VLOOKUP($E310,'Container Panel'!$B$41:$Z$100,$D310,0)/(VLOOKUP(FU$276,UI!$A$12:$O$51,VLOOKUP(FU$277,$B$276:$C$278,2,0),0)/1000)),"")</f>
        <v/>
      </c>
      <c r="FV310" s="145" t="str">
        <f>IFERROR(TRUNC(VLOOKUP($E310,'Container Panel'!$B$41:$Z$100,$D310,0)/(VLOOKUP(FV$276,UI!$A$12:$O$51,VLOOKUP(FV$277,$B$276:$C$278,2,0),0)/1000)),"")</f>
        <v/>
      </c>
      <c r="FW310" s="145" t="str">
        <f>IFERROR(TRUNC(VLOOKUP($E310,'Container Panel'!$B$41:$Z$100,$D310,0)/(VLOOKUP(FW$276,UI!$A$12:$O$51,VLOOKUP(FW$277,$B$276:$C$278,2,0),0)/1000)),"")</f>
        <v/>
      </c>
      <c r="FX310" s="145" t="str">
        <f>IFERROR(TRUNC(VLOOKUP($E310,'Container Panel'!$B$41:$Z$100,$D310,0)/(VLOOKUP(FX$276,UI!$A$12:$O$51,VLOOKUP(FX$277,$B$276:$C$278,2,0),0)/1000)),"")</f>
        <v/>
      </c>
      <c r="FY310" s="145" t="str">
        <f>IFERROR(TRUNC(VLOOKUP($E310,'Container Panel'!$B$41:$Z$100,$D310,0)/(VLOOKUP(FY$276,UI!$A$12:$O$51,VLOOKUP(FY$277,$B$276:$C$278,2,0),0)/1000)),"")</f>
        <v/>
      </c>
      <c r="FZ310" s="145" t="str">
        <f>IFERROR(TRUNC(VLOOKUP($E310,'Container Panel'!$B$41:$Z$100,$D310,0)/(VLOOKUP(FZ$276,UI!$A$12:$O$51,VLOOKUP(FZ$277,$B$276:$C$278,2,0),0)/1000)),"")</f>
        <v/>
      </c>
      <c r="GA310" s="145" t="str">
        <f>IFERROR(TRUNC(VLOOKUP($E310,'Container Panel'!$B$41:$Z$100,$D310,0)/(VLOOKUP(GA$276,UI!$A$12:$O$51,VLOOKUP(GA$277,$B$276:$C$278,2,0),0)/1000)),"")</f>
        <v/>
      </c>
      <c r="GB310" s="145" t="str">
        <f>IFERROR(TRUNC(VLOOKUP($E310,'Container Panel'!$B$41:$Z$100,$D310,0)/(VLOOKUP(GB$276,UI!$A$12:$O$51,VLOOKUP(GB$277,$B$276:$C$278,2,0),0)/1000)),"")</f>
        <v/>
      </c>
      <c r="GC310" s="145" t="str">
        <f>IFERROR(TRUNC(VLOOKUP($E310,'Container Panel'!$B$41:$Z$100,$D310,0)/(VLOOKUP(GC$276,UI!$A$12:$O$51,VLOOKUP(GC$277,$B$276:$C$278,2,0),0)/1000)),"")</f>
        <v/>
      </c>
      <c r="GD310" s="145" t="str">
        <f>IFERROR(TRUNC(VLOOKUP($E310,'Container Panel'!$B$41:$Z$100,$D310,0)/(VLOOKUP(GD$276,UI!$A$12:$O$51,VLOOKUP(GD$277,$B$276:$C$278,2,0),0)/1000)),"")</f>
        <v/>
      </c>
      <c r="GE310" s="145" t="str">
        <f>IFERROR(TRUNC(VLOOKUP($E310,'Container Panel'!$B$41:$Z$100,$D310,0)/(VLOOKUP(GE$276,UI!$A$12:$O$51,VLOOKUP(GE$277,$B$276:$C$278,2,0),0)/1000)),"")</f>
        <v/>
      </c>
      <c r="GF310" s="145" t="str">
        <f>IFERROR(TRUNC(VLOOKUP($E310,'Container Panel'!$B$41:$Z$100,$D310,0)/(VLOOKUP(GF$276,UI!$A$12:$O$51,VLOOKUP(GF$277,$B$276:$C$278,2,0),0)/1000)),"")</f>
        <v/>
      </c>
      <c r="GG310" s="145" t="str">
        <f>IFERROR(TRUNC(VLOOKUP($E310,'Container Panel'!$B$41:$Z$100,$D310,0)/(VLOOKUP(GG$276,UI!$A$12:$O$51,VLOOKUP(GG$277,$B$276:$C$278,2,0),0)/1000)),"")</f>
        <v/>
      </c>
      <c r="GH310" s="145" t="str">
        <f>IFERROR(TRUNC(VLOOKUP($E310,'Container Panel'!$B$41:$Z$100,$D310,0)/(VLOOKUP(GH$276,UI!$A$12:$O$51,VLOOKUP(GH$277,$B$276:$C$278,2,0),0)/1000)),"")</f>
        <v/>
      </c>
      <c r="GI310" s="145" t="str">
        <f>IFERROR(TRUNC(VLOOKUP($E310,'Container Panel'!$B$41:$Z$100,$D310,0)/(VLOOKUP(GI$276,UI!$A$12:$O$51,VLOOKUP(GI$277,$B$276:$C$278,2,0),0)/1000)),"")</f>
        <v/>
      </c>
      <c r="GJ310" s="145" t="str">
        <f>IFERROR(TRUNC(VLOOKUP($E310,'Container Panel'!$B$41:$Z$100,$D310,0)/(VLOOKUP(GJ$276,UI!$A$12:$O$51,VLOOKUP(GJ$277,$B$276:$C$278,2,0),0)/1000)),"")</f>
        <v/>
      </c>
      <c r="GK310" s="145" t="str">
        <f>IFERROR(TRUNC(VLOOKUP($E310,'Container Panel'!$B$41:$Z$100,$D310,0)/(VLOOKUP(GK$276,UI!$A$12:$O$51,VLOOKUP(GK$277,$B$276:$C$278,2,0),0)/1000)),"")</f>
        <v/>
      </c>
      <c r="GL310" s="145" t="str">
        <f>IFERROR(TRUNC(VLOOKUP($E310,'Container Panel'!$B$41:$Z$100,$D310,0)/(VLOOKUP(GL$276,UI!$A$12:$O$51,VLOOKUP(GL$277,$B$276:$C$278,2,0),0)/1000)),"")</f>
        <v/>
      </c>
      <c r="GM310" s="145" t="str">
        <f>IFERROR(TRUNC(VLOOKUP($E310,'Container Panel'!$B$41:$Z$100,$D310,0)/(VLOOKUP(GM$276,UI!$A$12:$O$51,VLOOKUP(GM$277,$B$276:$C$278,2,0),0)/1000)),"")</f>
        <v/>
      </c>
      <c r="GN310" s="145" t="str">
        <f>IFERROR(TRUNC(VLOOKUP($E310,'Container Panel'!$B$41:$Z$100,$D310,0)/(VLOOKUP(GN$276,UI!$A$12:$O$51,VLOOKUP(GN$277,$B$276:$C$278,2,0),0)/1000)),"")</f>
        <v/>
      </c>
      <c r="GO310" s="145" t="str">
        <f>IFERROR(TRUNC(VLOOKUP($E310,'Container Panel'!$B$41:$Z$100,$D310,0)/(VLOOKUP(GO$276,UI!$A$12:$O$51,VLOOKUP(GO$277,$B$276:$C$278,2,0),0)/1000)),"")</f>
        <v/>
      </c>
      <c r="GP310" s="145" t="str">
        <f>IFERROR(TRUNC(VLOOKUP($E310,'Container Panel'!$B$41:$Z$100,$D310,0)/(VLOOKUP(GP$276,UI!$A$12:$O$51,VLOOKUP(GP$277,$B$276:$C$278,2,0),0)/1000)),"")</f>
        <v/>
      </c>
      <c r="GQ310" s="145" t="str">
        <f>IFERROR(TRUNC(VLOOKUP($E310,'Container Panel'!$B$41:$Z$100,$D310,0)/(VLOOKUP(GQ$276,UI!$A$12:$O$51,VLOOKUP(GQ$277,$B$276:$C$278,2,0),0)/1000)),"")</f>
        <v/>
      </c>
      <c r="GR310" s="145" t="str">
        <f>IFERROR(TRUNC(VLOOKUP($E310,'Container Panel'!$B$41:$Z$100,$D310,0)/(VLOOKUP(GR$276,UI!$A$12:$O$51,VLOOKUP(GR$277,$B$276:$C$278,2,0),0)/1000)),"")</f>
        <v/>
      </c>
      <c r="GS310" s="145" t="str">
        <f>IFERROR(TRUNC(VLOOKUP($E310,'Container Panel'!$B$41:$Z$100,$D310,0)/(VLOOKUP(GS$276,UI!$A$12:$O$51,VLOOKUP(GS$277,$B$276:$C$278,2,0),0)/1000)),"")</f>
        <v/>
      </c>
      <c r="GT310" s="145" t="str">
        <f>IFERROR(TRUNC(VLOOKUP($E310,'Container Panel'!$B$41:$Z$100,$D310,0)/(VLOOKUP(GT$276,UI!$A$12:$O$51,VLOOKUP(GT$277,$B$276:$C$278,2,0),0)/1000)),"")</f>
        <v/>
      </c>
      <c r="GU310" s="145" t="str">
        <f>IFERROR(TRUNC(VLOOKUP($E310,'Container Panel'!$B$41:$Z$100,$D310,0)/(VLOOKUP(GU$276,UI!$A$12:$O$51,VLOOKUP(GU$277,$B$276:$C$278,2,0),0)/1000)),"")</f>
        <v/>
      </c>
      <c r="GV310" s="145" t="str">
        <f>IFERROR(TRUNC(VLOOKUP($E310,'Container Panel'!$B$41:$Z$100,$D310,0)/(VLOOKUP(GV$276,UI!$A$12:$O$51,VLOOKUP(GV$277,$B$276:$C$278,2,0),0)/1000)),"")</f>
        <v/>
      </c>
      <c r="GW310" s="145" t="str">
        <f>IFERROR(TRUNC(VLOOKUP($E310,'Container Panel'!$B$41:$Z$100,$D310,0)/(VLOOKUP(GW$276,UI!$A$12:$O$51,VLOOKUP(GW$277,$B$276:$C$278,2,0),0)/1000)),"")</f>
        <v/>
      </c>
      <c r="GX310" s="145" t="str">
        <f>IFERROR(TRUNC(VLOOKUP($E310,'Container Panel'!$B$41:$Z$100,$D310,0)/(VLOOKUP(GX$276,UI!$A$12:$O$51,VLOOKUP(GX$277,$B$276:$C$278,2,0),0)/1000)),"")</f>
        <v/>
      </c>
      <c r="GY310" s="145" t="str">
        <f>IFERROR(TRUNC(VLOOKUP($E310,'Container Panel'!$B$41:$Z$100,$D310,0)/(VLOOKUP(GY$276,UI!$A$12:$O$51,VLOOKUP(GY$277,$B$276:$C$278,2,0),0)/1000)),"")</f>
        <v/>
      </c>
      <c r="GZ310" s="145" t="str">
        <f>IFERROR(TRUNC(VLOOKUP($E310,'Container Panel'!$B$41:$Z$100,$D310,0)/(VLOOKUP(GZ$276,UI!$A$12:$O$51,VLOOKUP(GZ$277,$B$276:$C$278,2,0),0)/1000)),"")</f>
        <v/>
      </c>
      <c r="HA310" s="145" t="str">
        <f>IFERROR(TRUNC(VLOOKUP($E310,'Container Panel'!$B$41:$Z$100,$D310,0)/(VLOOKUP(HA$276,UI!$A$12:$O$51,VLOOKUP(HA$277,$B$276:$C$278,2,0),0)/1000)),"")</f>
        <v/>
      </c>
      <c r="HB310" s="145" t="str">
        <f>IFERROR(TRUNC(VLOOKUP($E310,'Container Panel'!$B$41:$Z$100,$D310,0)/(VLOOKUP(HB$276,UI!$A$12:$O$51,VLOOKUP(HB$277,$B$276:$C$278,2,0),0)/1000)),"")</f>
        <v/>
      </c>
      <c r="HC310" s="145" t="str">
        <f>IFERROR(TRUNC(VLOOKUP($E310,'Container Panel'!$B$41:$Z$100,$D310,0)/(VLOOKUP(HC$276,UI!$A$12:$O$51,VLOOKUP(HC$277,$B$276:$C$278,2,0),0)/1000)),"")</f>
        <v/>
      </c>
      <c r="HD310" s="145" t="str">
        <f>IFERROR(TRUNC(VLOOKUP($E310,'Container Panel'!$B$41:$Z$100,$D310,0)/(VLOOKUP(HD$276,UI!$A$12:$O$51,VLOOKUP(HD$277,$B$276:$C$278,2,0),0)/1000)),"")</f>
        <v/>
      </c>
      <c r="HE310" s="145" t="str">
        <f>IFERROR(TRUNC(VLOOKUP($E310,'Container Panel'!$B$41:$Z$100,$D310,0)/(VLOOKUP(HE$276,UI!$A$12:$O$51,VLOOKUP(HE$277,$B$276:$C$278,2,0),0)/1000)),"")</f>
        <v/>
      </c>
      <c r="HF310" s="145" t="str">
        <f>IFERROR(TRUNC(VLOOKUP($E310,'Container Panel'!$B$41:$Z$100,$D310,0)/(VLOOKUP(HF$276,UI!$A$12:$O$51,VLOOKUP(HF$277,$B$276:$C$278,2,0),0)/1000)),"")</f>
        <v/>
      </c>
      <c r="HG310" s="145" t="str">
        <f>IFERROR(TRUNC(VLOOKUP($E310,'Container Panel'!$B$41:$Z$100,$D310,0)/(VLOOKUP(HG$276,UI!$A$12:$O$51,VLOOKUP(HG$277,$B$276:$C$278,2,0),0)/1000)),"")</f>
        <v/>
      </c>
      <c r="HH310" s="145" t="str">
        <f>IFERROR(TRUNC(VLOOKUP($E310,'Container Panel'!$B$41:$Z$100,$D310,0)/(VLOOKUP(HH$276,UI!$A$12:$O$51,VLOOKUP(HH$277,$B$276:$C$278,2,0),0)/1000)),"")</f>
        <v/>
      </c>
      <c r="HI310" s="145" t="str">
        <f>IFERROR(TRUNC(VLOOKUP($E310,'Container Panel'!$B$41:$Z$100,$D310,0)/(VLOOKUP(HI$276,UI!$A$12:$O$51,VLOOKUP(HI$277,$B$276:$C$278,2,0),0)/1000)),"")</f>
        <v/>
      </c>
      <c r="HJ310" s="145" t="str">
        <f>IFERROR(TRUNC(VLOOKUP($E310,'Container Panel'!$B$41:$Z$100,$D310,0)/(VLOOKUP(HJ$276,UI!$A$12:$O$51,VLOOKUP(HJ$277,$B$276:$C$278,2,0),0)/1000)),"")</f>
        <v/>
      </c>
      <c r="HK310" s="145" t="str">
        <f>IFERROR(TRUNC(VLOOKUP($E310,'Container Panel'!$B$41:$Z$100,$D310,0)/(VLOOKUP(HK$276,UI!$A$12:$O$51,VLOOKUP(HK$277,$B$276:$C$278,2,0),0)/1000)),"")</f>
        <v/>
      </c>
      <c r="HL310" s="145" t="str">
        <f>IFERROR(TRUNC(VLOOKUP($E310,'Container Panel'!$B$41:$Z$100,$D310,0)/(VLOOKUP(HL$276,UI!$A$12:$O$51,VLOOKUP(HL$277,$B$276:$C$278,2,0),0)/1000)),"")</f>
        <v/>
      </c>
      <c r="HM310" s="145" t="str">
        <f>IFERROR(TRUNC(VLOOKUP($E310,'Container Panel'!$B$41:$Z$100,$D310,0)/(VLOOKUP(HM$276,UI!$A$12:$O$51,VLOOKUP(HM$277,$B$276:$C$278,2,0),0)/1000)),"")</f>
        <v/>
      </c>
      <c r="HN310" s="145" t="str">
        <f>IFERROR(TRUNC(VLOOKUP($E310,'Container Panel'!$B$41:$Z$100,$D310,0)/(VLOOKUP(HN$276,UI!$A$12:$O$51,VLOOKUP(HN$277,$B$276:$C$278,2,0),0)/1000)),"")</f>
        <v/>
      </c>
      <c r="HO310" s="145" t="str">
        <f>IFERROR(TRUNC(VLOOKUP($E310,'Container Panel'!$B$41:$Z$100,$D310,0)/(VLOOKUP(HO$276,UI!$A$12:$O$51,VLOOKUP(HO$277,$B$276:$C$278,2,0),0)/1000)),"")</f>
        <v/>
      </c>
      <c r="HP310" s="145" t="str">
        <f>IFERROR(TRUNC(VLOOKUP($E310,'Container Panel'!$B$41:$Z$100,$D310,0)/(VLOOKUP(HP$276,UI!$A$12:$O$51,VLOOKUP(HP$277,$B$276:$C$278,2,0),0)/1000)),"")</f>
        <v/>
      </c>
      <c r="HQ310" s="145" t="str">
        <f>IFERROR(TRUNC(VLOOKUP($E310,'Container Panel'!$B$41:$Z$100,$D310,0)/(VLOOKUP(HQ$276,UI!$A$12:$O$51,VLOOKUP(HQ$277,$B$276:$C$278,2,0),0)/1000)),"")</f>
        <v/>
      </c>
      <c r="HR310" s="145" t="str">
        <f>IFERROR(TRUNC(VLOOKUP($E310,'Container Panel'!$B$41:$Z$100,$D310,0)/(VLOOKUP(HR$276,UI!$A$12:$O$51,VLOOKUP(HR$277,$B$276:$C$278,2,0),0)/1000)),"")</f>
        <v/>
      </c>
      <c r="HS310" s="145" t="str">
        <f>IFERROR(TRUNC(VLOOKUP($E310,'Container Panel'!$B$41:$Z$100,$D310,0)/(VLOOKUP(HS$276,UI!$A$12:$O$51,VLOOKUP(HS$277,$B$276:$C$278,2,0),0)/1000)),"")</f>
        <v/>
      </c>
      <c r="HT310" s="145" t="str">
        <f>IFERROR(TRUNC(VLOOKUP($E310,'Container Panel'!$B$41:$Z$100,$D310,0)/(VLOOKUP(HT$276,UI!$A$12:$O$51,VLOOKUP(HT$277,$B$276:$C$278,2,0),0)/1000)),"")</f>
        <v/>
      </c>
      <c r="HU310" s="145" t="str">
        <f>IFERROR(TRUNC(VLOOKUP($E310,'Container Panel'!$B$41:$Z$100,$D310,0)/(VLOOKUP(HU$276,UI!$A$12:$O$51,VLOOKUP(HU$277,$B$276:$C$278,2,0),0)/1000)),"")</f>
        <v/>
      </c>
      <c r="HV310" s="145" t="str">
        <f>IFERROR(TRUNC(VLOOKUP($E310,'Container Panel'!$B$41:$Z$100,$D310,0)/(VLOOKUP(HV$276,UI!$A$12:$O$51,VLOOKUP(HV$277,$B$276:$C$278,2,0),0)/1000)),"")</f>
        <v/>
      </c>
      <c r="HW310" s="145" t="str">
        <f>IFERROR(TRUNC(VLOOKUP($E310,'Container Panel'!$B$41:$Z$100,$D310,0)/(VLOOKUP(HW$276,UI!$A$12:$O$51,VLOOKUP(HW$277,$B$276:$C$278,2,0),0)/1000)),"")</f>
        <v/>
      </c>
      <c r="HX310" s="145" t="str">
        <f>IFERROR(TRUNC(VLOOKUP($E310,'Container Panel'!$B$41:$Z$100,$D310,0)/(VLOOKUP(HX$276,UI!$A$12:$O$51,VLOOKUP(HX$277,$B$276:$C$278,2,0),0)/1000)),"")</f>
        <v/>
      </c>
      <c r="HY310" s="145" t="str">
        <f>IFERROR(TRUNC(VLOOKUP($E310,'Container Panel'!$B$41:$Z$100,$D310,0)/(VLOOKUP(HY$276,UI!$A$12:$O$51,VLOOKUP(HY$277,$B$276:$C$278,2,0),0)/1000)),"")</f>
        <v/>
      </c>
      <c r="HZ310" s="145" t="str">
        <f>IFERROR(TRUNC(VLOOKUP($E310,'Container Panel'!$B$41:$Z$100,$D310,0)/(VLOOKUP(HZ$276,UI!$A$12:$O$51,VLOOKUP(HZ$277,$B$276:$C$278,2,0),0)/1000)),"")</f>
        <v/>
      </c>
      <c r="IA310" s="145" t="str">
        <f>IFERROR(TRUNC(VLOOKUP($E310,'Container Panel'!$B$41:$Z$100,$D310,0)/(VLOOKUP(IA$276,UI!$A$12:$O$51,VLOOKUP(IA$277,$B$276:$C$278,2,0),0)/1000)),"")</f>
        <v/>
      </c>
      <c r="IB310" s="145" t="str">
        <f>IFERROR(TRUNC(VLOOKUP($E310,'Container Panel'!$B$41:$Z$100,$D310,0)/(VLOOKUP(IB$276,UI!$A$12:$O$51,VLOOKUP(IB$277,$B$276:$C$278,2,0),0)/1000)),"")</f>
        <v/>
      </c>
      <c r="IC310" s="145" t="str">
        <f>IFERROR(TRUNC(VLOOKUP($E310,'Container Panel'!$B$41:$Z$100,$D310,0)/(VLOOKUP(IC$276,UI!$A$12:$O$51,VLOOKUP(IC$277,$B$276:$C$278,2,0),0)/1000)),"")</f>
        <v/>
      </c>
      <c r="ID310" s="145" t="str">
        <f>IFERROR(TRUNC(VLOOKUP($E310,'Container Panel'!$B$41:$Z$100,$D310,0)/(VLOOKUP(ID$276,UI!$A$12:$O$51,VLOOKUP(ID$277,$B$276:$C$278,2,0),0)/1000)),"")</f>
        <v/>
      </c>
      <c r="IE310" s="145" t="str">
        <f>IFERROR(TRUNC(VLOOKUP($E310,'Container Panel'!$B$41:$Z$100,$D310,0)/(VLOOKUP(IE$276,UI!$A$12:$O$51,VLOOKUP(IE$277,$B$276:$C$278,2,0),0)/1000)),"")</f>
        <v/>
      </c>
      <c r="IF310" s="145" t="str">
        <f>IFERROR(TRUNC(VLOOKUP($E310,'Container Panel'!$B$41:$Z$100,$D310,0)/(VLOOKUP(IF$276,UI!$A$12:$O$51,VLOOKUP(IF$277,$B$276:$C$278,2,0),0)/1000)),"")</f>
        <v/>
      </c>
      <c r="IG310" s="145" t="str">
        <f>IFERROR(TRUNC(VLOOKUP($E310,'Container Panel'!$B$41:$Z$100,$D310,0)/(VLOOKUP(IG$276,UI!$A$12:$O$51,VLOOKUP(IG$277,$B$276:$C$278,2,0),0)/1000)),"")</f>
        <v/>
      </c>
      <c r="IH310" s="145" t="str">
        <f>IFERROR(TRUNC(VLOOKUP($E310,'Container Panel'!$B$41:$Z$100,$D310,0)/(VLOOKUP(IH$276,UI!$A$12:$O$51,VLOOKUP(IH$277,$B$276:$C$278,2,0),0)/1000)),"")</f>
        <v/>
      </c>
      <c r="II310" s="145" t="str">
        <f>IFERROR(TRUNC(VLOOKUP($E310,'Container Panel'!$B$41:$Z$100,$D310,0)/(VLOOKUP(II$276,UI!$A$12:$O$51,VLOOKUP(II$277,$B$276:$C$278,2,0),0)/1000)),"")</f>
        <v/>
      </c>
      <c r="IJ310" s="145" t="str">
        <f>IFERROR(TRUNC(VLOOKUP($E310,'Container Panel'!$B$41:$Z$100,$D310,0)/(VLOOKUP(IJ$276,UI!$A$12:$O$51,VLOOKUP(IJ$277,$B$276:$C$278,2,0),0)/1000)),"")</f>
        <v/>
      </c>
      <c r="IK310" s="145" t="str">
        <f>IFERROR(TRUNC(VLOOKUP($E310,'Container Panel'!$B$41:$Z$100,$D310,0)/(VLOOKUP(IK$276,UI!$A$12:$O$51,VLOOKUP(IK$277,$B$276:$C$278,2,0),0)/1000)),"")</f>
        <v/>
      </c>
      <c r="IL310" s="145" t="str">
        <f>IFERROR(TRUNC(VLOOKUP($E310,'Container Panel'!$B$41:$Z$100,$D310,0)/(VLOOKUP(IL$276,UI!$A$12:$O$51,VLOOKUP(IL$277,$B$276:$C$278,2,0),0)/1000)),"")</f>
        <v/>
      </c>
    </row>
    <row r="311" spans="2:246">
      <c r="B311" s="74">
        <v>31</v>
      </c>
      <c r="C311" s="74">
        <f t="shared" si="191"/>
        <v>11</v>
      </c>
      <c r="D311" s="163">
        <f>MOD(B311,3)+'Container Panel'!$Q$38</f>
        <v>17</v>
      </c>
      <c r="E311" s="143" t="str">
        <f t="shared" si="192"/>
        <v>C</v>
      </c>
      <c r="F311" s="144" t="s">
        <v>76</v>
      </c>
      <c r="G311" s="145">
        <f>IFERROR(TRUNC(VLOOKUP($E311,'Container Panel'!$B$41:$Z$100,$D311,0)/(VLOOKUP(G$276,UI!$A$12:$O$51,VLOOKUP(G$278,$B$276:$C$278,2,0),0)/1000)),"")</f>
        <v>4</v>
      </c>
      <c r="H311" s="145">
        <f>IFERROR(TRUNC(VLOOKUP($E311,'Container Panel'!$B$41:$Z$100,$D311,0)/(VLOOKUP(H$276,UI!$A$12:$O$51,VLOOKUP(H$278,$B$276:$C$278,2,0),0)/1000)),"")</f>
        <v>1</v>
      </c>
      <c r="I311" s="145">
        <f>IFERROR(TRUNC(VLOOKUP($E311,'Container Panel'!$B$41:$Z$100,$D311,0)/(VLOOKUP(I$276,UI!$A$12:$O$51,VLOOKUP(I$278,$B$276:$C$278,2,0),0)/1000)),"")</f>
        <v>1</v>
      </c>
      <c r="J311" s="145">
        <f>IFERROR(TRUNC(VLOOKUP($E311,'Container Panel'!$B$41:$Z$100,$D311,0)/(VLOOKUP(J$276,UI!$A$12:$O$51,VLOOKUP(J$278,$B$276:$C$278,2,0),0)/1000)),"")</f>
        <v>1</v>
      </c>
      <c r="K311" s="145">
        <f>IFERROR(TRUNC(VLOOKUP($E311,'Container Panel'!$B$41:$Z$100,$D311,0)/(VLOOKUP(K$276,UI!$A$12:$O$51,VLOOKUP(K$278,$B$276:$C$278,2,0),0)/1000)),"")</f>
        <v>4</v>
      </c>
      <c r="L311" s="145">
        <f>IFERROR(TRUNC(VLOOKUP($E311,'Container Panel'!$B$41:$Z$100,$D311,0)/(VLOOKUP(L$276,UI!$A$12:$O$51,VLOOKUP(L$278,$B$276:$C$278,2,0),0)/1000)),"")</f>
        <v>1</v>
      </c>
      <c r="M311" s="145">
        <f>IFERROR(TRUNC(VLOOKUP($E311,'Container Panel'!$B$41:$Z$100,$D311,0)/(VLOOKUP(M$276,UI!$A$12:$O$51,VLOOKUP(M$278,$B$276:$C$278,2,0),0)/1000)),"")</f>
        <v>1</v>
      </c>
      <c r="N311" s="145">
        <f>IFERROR(TRUNC(VLOOKUP($E311,'Container Panel'!$B$41:$Z$100,$D311,0)/(VLOOKUP(N$276,UI!$A$12:$O$51,VLOOKUP(N$278,$B$276:$C$278,2,0),0)/1000)),"")</f>
        <v>3</v>
      </c>
      <c r="O311" s="145">
        <f>IFERROR(TRUNC(VLOOKUP($E311,'Container Panel'!$B$41:$Z$100,$D311,0)/(VLOOKUP(O$276,UI!$A$12:$O$51,VLOOKUP(O$278,$B$276:$C$278,2,0),0)/1000)),"")</f>
        <v>0</v>
      </c>
      <c r="P311" s="145">
        <f>IFERROR(TRUNC(VLOOKUP($E311,'Container Panel'!$B$41:$Z$100,$D311,0)/(VLOOKUP(P$276,UI!$A$12:$O$51,VLOOKUP(P$278,$B$276:$C$278,2,0),0)/1000)),"")</f>
        <v>3</v>
      </c>
      <c r="Q311" s="145">
        <f>IFERROR(TRUNC(VLOOKUP($E311,'Container Panel'!$B$41:$Z$100,$D311,0)/(VLOOKUP(Q$276,UI!$A$12:$O$51,VLOOKUP(Q$278,$B$276:$C$278,2,0),0)/1000)),"")</f>
        <v>1</v>
      </c>
      <c r="R311" s="145">
        <f>IFERROR(TRUNC(VLOOKUP($E311,'Container Panel'!$B$41:$Z$100,$D311,0)/(VLOOKUP(R$276,UI!$A$12:$O$51,VLOOKUP(R$278,$B$276:$C$278,2,0),0)/1000)),"")</f>
        <v>0</v>
      </c>
      <c r="S311" s="145" t="str">
        <f>IFERROR(TRUNC(VLOOKUP($E311,'Container Panel'!$B$41:$Z$100,$D311,0)/(VLOOKUP(S$276,UI!$A$12:$O$51,VLOOKUP(S$278,$B$276:$C$278,2,0),0)/1000)),"")</f>
        <v/>
      </c>
      <c r="T311" s="145" t="str">
        <f>IFERROR(TRUNC(VLOOKUP($E311,'Container Panel'!$B$41:$Z$100,$D311,0)/(VLOOKUP(T$276,UI!$A$12:$O$51,VLOOKUP(T$278,$B$276:$C$278,2,0),0)/1000)),"")</f>
        <v/>
      </c>
      <c r="U311" s="145" t="str">
        <f>IFERROR(TRUNC(VLOOKUP($E311,'Container Panel'!$B$41:$Z$100,$D311,0)/(VLOOKUP(U$276,UI!$A$12:$O$51,VLOOKUP(U$278,$B$276:$C$278,2,0),0)/1000)),"")</f>
        <v/>
      </c>
      <c r="V311" s="145" t="str">
        <f>IFERROR(TRUNC(VLOOKUP($E311,'Container Panel'!$B$41:$Z$100,$D311,0)/(VLOOKUP(V$276,UI!$A$12:$O$51,VLOOKUP(V$278,$B$276:$C$278,2,0),0)/1000)),"")</f>
        <v/>
      </c>
      <c r="W311" s="145" t="str">
        <f>IFERROR(TRUNC(VLOOKUP($E311,'Container Panel'!$B$41:$Z$100,$D311,0)/(VLOOKUP(W$276,UI!$A$12:$O$51,VLOOKUP(W$278,$B$276:$C$278,2,0),0)/1000)),"")</f>
        <v/>
      </c>
      <c r="X311" s="145" t="str">
        <f>IFERROR(TRUNC(VLOOKUP($E311,'Container Panel'!$B$41:$Z$100,$D311,0)/(VLOOKUP(X$276,UI!$A$12:$O$51,VLOOKUP(X$278,$B$276:$C$278,2,0),0)/1000)),"")</f>
        <v/>
      </c>
      <c r="Y311" s="145" t="str">
        <f>IFERROR(TRUNC(VLOOKUP($E311,'Container Panel'!$B$41:$Z$100,$D311,0)/(VLOOKUP(Y$276,UI!$A$12:$O$51,VLOOKUP(Y$278,$B$276:$C$278,2,0),0)/1000)),"")</f>
        <v/>
      </c>
      <c r="Z311" s="145" t="str">
        <f>IFERROR(TRUNC(VLOOKUP($E311,'Container Panel'!$B$41:$Z$100,$D311,0)/(VLOOKUP(Z$276,UI!$A$12:$O$51,VLOOKUP(Z$278,$B$276:$C$278,2,0),0)/1000)),"")</f>
        <v/>
      </c>
      <c r="AA311" s="145" t="str">
        <f>IFERROR(TRUNC(VLOOKUP($E311,'Container Panel'!$B$41:$Z$100,$D311,0)/(VLOOKUP(AA$276,UI!$A$12:$O$51,VLOOKUP(AA$278,$B$276:$C$278,2,0),0)/1000)),"")</f>
        <v/>
      </c>
      <c r="AB311" s="145" t="str">
        <f>IFERROR(TRUNC(VLOOKUP($E311,'Container Panel'!$B$41:$Z$100,$D311,0)/(VLOOKUP(AB$276,UI!$A$12:$O$51,VLOOKUP(AB$278,$B$276:$C$278,2,0),0)/1000)),"")</f>
        <v/>
      </c>
      <c r="AC311" s="145" t="str">
        <f>IFERROR(TRUNC(VLOOKUP($E311,'Container Panel'!$B$41:$Z$100,$D311,0)/(VLOOKUP(AC$276,UI!$A$12:$O$51,VLOOKUP(AC$278,$B$276:$C$278,2,0),0)/1000)),"")</f>
        <v/>
      </c>
      <c r="AD311" s="145" t="str">
        <f>IFERROR(TRUNC(VLOOKUP($E311,'Container Panel'!$B$41:$Z$100,$D311,0)/(VLOOKUP(AD$276,UI!$A$12:$O$51,VLOOKUP(AD$278,$B$276:$C$278,2,0),0)/1000)),"")</f>
        <v/>
      </c>
      <c r="AE311" s="145" t="str">
        <f>IFERROR(TRUNC(VLOOKUP($E311,'Container Panel'!$B$41:$Z$100,$D311,0)/(VLOOKUP(AE$276,UI!$A$12:$O$51,VLOOKUP(AE$278,$B$276:$C$278,2,0),0)/1000)),"")</f>
        <v/>
      </c>
      <c r="AF311" s="145" t="str">
        <f>IFERROR(TRUNC(VLOOKUP($E311,'Container Panel'!$B$41:$Z$100,$D311,0)/(VLOOKUP(AF$276,UI!$A$12:$O$51,VLOOKUP(AF$278,$B$276:$C$278,2,0),0)/1000)),"")</f>
        <v/>
      </c>
      <c r="AG311" s="145" t="str">
        <f>IFERROR(TRUNC(VLOOKUP($E311,'Container Panel'!$B$41:$Z$100,$D311,0)/(VLOOKUP(AG$276,UI!$A$12:$O$51,VLOOKUP(AG$278,$B$276:$C$278,2,0),0)/1000)),"")</f>
        <v/>
      </c>
      <c r="AH311" s="145" t="str">
        <f>IFERROR(TRUNC(VLOOKUP($E311,'Container Panel'!$B$41:$Z$100,$D311,0)/(VLOOKUP(AH$276,UI!$A$12:$O$51,VLOOKUP(AH$278,$B$276:$C$278,2,0),0)/1000)),"")</f>
        <v/>
      </c>
      <c r="AI311" s="145" t="str">
        <f>IFERROR(TRUNC(VLOOKUP($E311,'Container Panel'!$B$41:$Z$100,$D311,0)/(VLOOKUP(AI$276,UI!$A$12:$O$51,VLOOKUP(AI$278,$B$276:$C$278,2,0),0)/1000)),"")</f>
        <v/>
      </c>
      <c r="AJ311" s="145" t="str">
        <f>IFERROR(TRUNC(VLOOKUP($E311,'Container Panel'!$B$41:$Z$100,$D311,0)/(VLOOKUP(AJ$276,UI!$A$12:$O$51,VLOOKUP(AJ$278,$B$276:$C$278,2,0),0)/1000)),"")</f>
        <v/>
      </c>
      <c r="AK311" s="145" t="str">
        <f>IFERROR(TRUNC(VLOOKUP($E311,'Container Panel'!$B$41:$Z$100,$D311,0)/(VLOOKUP(AK$276,UI!$A$12:$O$51,VLOOKUP(AK$278,$B$276:$C$278,2,0),0)/1000)),"")</f>
        <v/>
      </c>
      <c r="AL311" s="145" t="str">
        <f>IFERROR(TRUNC(VLOOKUP($E311,'Container Panel'!$B$41:$Z$100,$D311,0)/(VLOOKUP(AL$276,UI!$A$12:$O$51,VLOOKUP(AL$278,$B$276:$C$278,2,0),0)/1000)),"")</f>
        <v/>
      </c>
      <c r="AM311" s="145" t="str">
        <f>IFERROR(TRUNC(VLOOKUP($E311,'Container Panel'!$B$41:$Z$100,$D311,0)/(VLOOKUP(AM$276,UI!$A$12:$O$51,VLOOKUP(AM$278,$B$276:$C$278,2,0),0)/1000)),"")</f>
        <v/>
      </c>
      <c r="AN311" s="145" t="str">
        <f>IFERROR(TRUNC(VLOOKUP($E311,'Container Panel'!$B$41:$Z$100,$D311,0)/(VLOOKUP(AN$276,UI!$A$12:$O$51,VLOOKUP(AN$278,$B$276:$C$278,2,0),0)/1000)),"")</f>
        <v/>
      </c>
      <c r="AO311" s="145" t="str">
        <f>IFERROR(TRUNC(VLOOKUP($E311,'Container Panel'!$B$41:$Z$100,$D311,0)/(VLOOKUP(AO$276,UI!$A$12:$O$51,VLOOKUP(AO$278,$B$276:$C$278,2,0),0)/1000)),"")</f>
        <v/>
      </c>
      <c r="AP311" s="145" t="str">
        <f>IFERROR(TRUNC(VLOOKUP($E311,'Container Panel'!$B$41:$Z$100,$D311,0)/(VLOOKUP(AP$276,UI!$A$12:$O$51,VLOOKUP(AP$278,$B$276:$C$278,2,0),0)/1000)),"")</f>
        <v/>
      </c>
      <c r="AQ311" s="145" t="str">
        <f>IFERROR(TRUNC(VLOOKUP($E311,'Container Panel'!$B$41:$Z$100,$D311,0)/(VLOOKUP(AQ$276,UI!$A$12:$O$51,VLOOKUP(AQ$278,$B$276:$C$278,2,0),0)/1000)),"")</f>
        <v/>
      </c>
      <c r="AR311" s="145" t="str">
        <f>IFERROR(TRUNC(VLOOKUP($E311,'Container Panel'!$B$41:$Z$100,$D311,0)/(VLOOKUP(AR$276,UI!$A$12:$O$51,VLOOKUP(AR$278,$B$276:$C$278,2,0),0)/1000)),"")</f>
        <v/>
      </c>
      <c r="AS311" s="145" t="str">
        <f>IFERROR(TRUNC(VLOOKUP($E311,'Container Panel'!$B$41:$Z$100,$D311,0)/(VLOOKUP(AS$276,UI!$A$12:$O$51,VLOOKUP(AS$278,$B$276:$C$278,2,0),0)/1000)),"")</f>
        <v/>
      </c>
      <c r="AT311" s="145" t="str">
        <f>IFERROR(TRUNC(VLOOKUP($E311,'Container Panel'!$B$41:$Z$100,$D311,0)/(VLOOKUP(AT$276,UI!$A$12:$O$51,VLOOKUP(AT$278,$B$276:$C$278,2,0),0)/1000)),"")</f>
        <v/>
      </c>
      <c r="AU311" s="145" t="str">
        <f>IFERROR(TRUNC(VLOOKUP($E311,'Container Panel'!$B$41:$Z$100,$D311,0)/(VLOOKUP(AU$276,UI!$A$12:$O$51,VLOOKUP(AU$278,$B$276:$C$278,2,0),0)/1000)),"")</f>
        <v/>
      </c>
      <c r="AV311" s="145" t="str">
        <f>IFERROR(TRUNC(VLOOKUP($E311,'Container Panel'!$B$41:$Z$100,$D311,0)/(VLOOKUP(AV$276,UI!$A$12:$O$51,VLOOKUP(AV$278,$B$276:$C$278,2,0),0)/1000)),"")</f>
        <v/>
      </c>
      <c r="AW311" s="145" t="str">
        <f>IFERROR(TRUNC(VLOOKUP($E311,'Container Panel'!$B$41:$Z$100,$D311,0)/(VLOOKUP(AW$276,UI!$A$12:$O$51,VLOOKUP(AW$278,$B$276:$C$278,2,0),0)/1000)),"")</f>
        <v/>
      </c>
      <c r="AX311" s="145" t="str">
        <f>IFERROR(TRUNC(VLOOKUP($E311,'Container Panel'!$B$41:$Z$100,$D311,0)/(VLOOKUP(AX$276,UI!$A$12:$O$51,VLOOKUP(AX$278,$B$276:$C$278,2,0),0)/1000)),"")</f>
        <v/>
      </c>
      <c r="AY311" s="145" t="str">
        <f>IFERROR(TRUNC(VLOOKUP($E311,'Container Panel'!$B$41:$Z$100,$D311,0)/(VLOOKUP(AY$276,UI!$A$12:$O$51,VLOOKUP(AY$278,$B$276:$C$278,2,0),0)/1000)),"")</f>
        <v/>
      </c>
      <c r="AZ311" s="145" t="str">
        <f>IFERROR(TRUNC(VLOOKUP($E311,'Container Panel'!$B$41:$Z$100,$D311,0)/(VLOOKUP(AZ$276,UI!$A$12:$O$51,VLOOKUP(AZ$278,$B$276:$C$278,2,0),0)/1000)),"")</f>
        <v/>
      </c>
      <c r="BA311" s="145" t="str">
        <f>IFERROR(TRUNC(VLOOKUP($E311,'Container Panel'!$B$41:$Z$100,$D311,0)/(VLOOKUP(BA$276,UI!$A$12:$O$51,VLOOKUP(BA$278,$B$276:$C$278,2,0),0)/1000)),"")</f>
        <v/>
      </c>
      <c r="BB311" s="145" t="str">
        <f>IFERROR(TRUNC(VLOOKUP($E311,'Container Panel'!$B$41:$Z$100,$D311,0)/(VLOOKUP(BB$276,UI!$A$12:$O$51,VLOOKUP(BB$278,$B$276:$C$278,2,0),0)/1000)),"")</f>
        <v/>
      </c>
      <c r="BC311" s="145" t="str">
        <f>IFERROR(TRUNC(VLOOKUP($E311,'Container Panel'!$B$41:$Z$100,$D311,0)/(VLOOKUP(BC$276,UI!$A$12:$O$51,VLOOKUP(BC$278,$B$276:$C$278,2,0),0)/1000)),"")</f>
        <v/>
      </c>
      <c r="BD311" s="145" t="str">
        <f>IFERROR(TRUNC(VLOOKUP($E311,'Container Panel'!$B$41:$Z$100,$D311,0)/(VLOOKUP(BD$276,UI!$A$12:$O$51,VLOOKUP(BD$278,$B$276:$C$278,2,0),0)/1000)),"")</f>
        <v/>
      </c>
      <c r="BE311" s="145" t="str">
        <f>IFERROR(TRUNC(VLOOKUP($E311,'Container Panel'!$B$41:$Z$100,$D311,0)/(VLOOKUP(BE$276,UI!$A$12:$O$51,VLOOKUP(BE$278,$B$276:$C$278,2,0),0)/1000)),"")</f>
        <v/>
      </c>
      <c r="BF311" s="145" t="str">
        <f>IFERROR(TRUNC(VLOOKUP($E311,'Container Panel'!$B$41:$Z$100,$D311,0)/(VLOOKUP(BF$276,UI!$A$12:$O$51,VLOOKUP(BF$278,$B$276:$C$278,2,0),0)/1000)),"")</f>
        <v/>
      </c>
      <c r="BG311" s="145" t="str">
        <f>IFERROR(TRUNC(VLOOKUP($E311,'Container Panel'!$B$41:$Z$100,$D311,0)/(VLOOKUP(BG$276,UI!$A$12:$O$51,VLOOKUP(BG$278,$B$276:$C$278,2,0),0)/1000)),"")</f>
        <v/>
      </c>
      <c r="BH311" s="145" t="str">
        <f>IFERROR(TRUNC(VLOOKUP($E311,'Container Panel'!$B$41:$Z$100,$D311,0)/(VLOOKUP(BH$276,UI!$A$12:$O$51,VLOOKUP(BH$278,$B$276:$C$278,2,0),0)/1000)),"")</f>
        <v/>
      </c>
      <c r="BI311" s="145" t="str">
        <f>IFERROR(TRUNC(VLOOKUP($E311,'Container Panel'!$B$41:$Z$100,$D311,0)/(VLOOKUP(BI$276,UI!$A$12:$O$51,VLOOKUP(BI$278,$B$276:$C$278,2,0),0)/1000)),"")</f>
        <v/>
      </c>
      <c r="BJ311" s="145" t="str">
        <f>IFERROR(TRUNC(VLOOKUP($E311,'Container Panel'!$B$41:$Z$100,$D311,0)/(VLOOKUP(BJ$276,UI!$A$12:$O$51,VLOOKUP(BJ$278,$B$276:$C$278,2,0),0)/1000)),"")</f>
        <v/>
      </c>
      <c r="BK311" s="145" t="str">
        <f>IFERROR(TRUNC(VLOOKUP($E311,'Container Panel'!$B$41:$Z$100,$D311,0)/(VLOOKUP(BK$276,UI!$A$12:$O$51,VLOOKUP(BK$278,$B$276:$C$278,2,0),0)/1000)),"")</f>
        <v/>
      </c>
      <c r="BL311" s="145" t="str">
        <f>IFERROR(TRUNC(VLOOKUP($E311,'Container Panel'!$B$41:$Z$100,$D311,0)/(VLOOKUP(BL$276,UI!$A$12:$O$51,VLOOKUP(BL$278,$B$276:$C$278,2,0),0)/1000)),"")</f>
        <v/>
      </c>
      <c r="BM311" s="145" t="str">
        <f>IFERROR(TRUNC(VLOOKUP($E311,'Container Panel'!$B$41:$Z$100,$D311,0)/(VLOOKUP(BM$276,UI!$A$12:$O$51,VLOOKUP(BM$278,$B$276:$C$278,2,0),0)/1000)),"")</f>
        <v/>
      </c>
      <c r="BN311" s="145" t="str">
        <f>IFERROR(TRUNC(VLOOKUP($E311,'Container Panel'!$B$41:$Z$100,$D311,0)/(VLOOKUP(BN$276,UI!$A$12:$O$51,VLOOKUP(BN$278,$B$276:$C$278,2,0),0)/1000)),"")</f>
        <v/>
      </c>
      <c r="BO311" s="145" t="str">
        <f>IFERROR(TRUNC(VLOOKUP($E311,'Container Panel'!$B$41:$Z$100,$D311,0)/(VLOOKUP(BO$276,UI!$A$12:$O$51,VLOOKUP(BO$278,$B$276:$C$278,2,0),0)/1000)),"")</f>
        <v/>
      </c>
      <c r="BP311" s="145" t="str">
        <f>IFERROR(TRUNC(VLOOKUP($E311,'Container Panel'!$B$41:$Z$100,$D311,0)/(VLOOKUP(BP$276,UI!$A$12:$O$51,VLOOKUP(BP$278,$B$276:$C$278,2,0),0)/1000)),"")</f>
        <v/>
      </c>
      <c r="BQ311" s="145" t="str">
        <f>IFERROR(TRUNC(VLOOKUP($E311,'Container Panel'!$B$41:$Z$100,$D311,0)/(VLOOKUP(BQ$276,UI!$A$12:$O$51,VLOOKUP(BQ$278,$B$276:$C$278,2,0),0)/1000)),"")</f>
        <v/>
      </c>
      <c r="BR311" s="145" t="str">
        <f>IFERROR(TRUNC(VLOOKUP($E311,'Container Panel'!$B$41:$Z$100,$D311,0)/(VLOOKUP(BR$276,UI!$A$12:$O$51,VLOOKUP(BR$278,$B$276:$C$278,2,0),0)/1000)),"")</f>
        <v/>
      </c>
      <c r="BS311" s="145" t="str">
        <f>IFERROR(TRUNC(VLOOKUP($E311,'Container Panel'!$B$41:$Z$100,$D311,0)/(VLOOKUP(BS$276,UI!$A$12:$O$51,VLOOKUP(BS$278,$B$276:$C$278,2,0),0)/1000)),"")</f>
        <v/>
      </c>
      <c r="BT311" s="145" t="str">
        <f>IFERROR(TRUNC(VLOOKUP($E311,'Container Panel'!$B$41:$Z$100,$D311,0)/(VLOOKUP(BT$276,UI!$A$12:$O$51,VLOOKUP(BT$278,$B$276:$C$278,2,0),0)/1000)),"")</f>
        <v/>
      </c>
      <c r="BU311" s="145" t="str">
        <f>IFERROR(TRUNC(VLOOKUP($E311,'Container Panel'!$B$41:$Z$100,$D311,0)/(VLOOKUP(BU$276,UI!$A$12:$O$51,VLOOKUP(BU$278,$B$276:$C$278,2,0),0)/1000)),"")</f>
        <v/>
      </c>
      <c r="BV311" s="145" t="str">
        <f>IFERROR(TRUNC(VLOOKUP($E311,'Container Panel'!$B$41:$Z$100,$D311,0)/(VLOOKUP(BV$276,UI!$A$12:$O$51,VLOOKUP(BV$278,$B$276:$C$278,2,0),0)/1000)),"")</f>
        <v/>
      </c>
      <c r="BW311" s="145" t="str">
        <f>IFERROR(TRUNC(VLOOKUP($E311,'Container Panel'!$B$41:$Z$100,$D311,0)/(VLOOKUP(BW$276,UI!$A$12:$O$51,VLOOKUP(BW$278,$B$276:$C$278,2,0),0)/1000)),"")</f>
        <v/>
      </c>
      <c r="BX311" s="145" t="str">
        <f>IFERROR(TRUNC(VLOOKUP($E311,'Container Panel'!$B$41:$Z$100,$D311,0)/(VLOOKUP(BX$276,UI!$A$12:$O$51,VLOOKUP(BX$278,$B$276:$C$278,2,0),0)/1000)),"")</f>
        <v/>
      </c>
      <c r="BY311" s="145" t="str">
        <f>IFERROR(TRUNC(VLOOKUP($E311,'Container Panel'!$B$41:$Z$100,$D311,0)/(VLOOKUP(BY$276,UI!$A$12:$O$51,VLOOKUP(BY$278,$B$276:$C$278,2,0),0)/1000)),"")</f>
        <v/>
      </c>
      <c r="BZ311" s="145" t="str">
        <f>IFERROR(TRUNC(VLOOKUP($E311,'Container Panel'!$B$41:$Z$100,$D311,0)/(VLOOKUP(BZ$276,UI!$A$12:$O$51,VLOOKUP(BZ$278,$B$276:$C$278,2,0),0)/1000)),"")</f>
        <v/>
      </c>
      <c r="CA311" s="145" t="str">
        <f>IFERROR(TRUNC(VLOOKUP($E311,'Container Panel'!$B$41:$Z$100,$D311,0)/(VLOOKUP(CA$276,UI!$A$12:$O$51,VLOOKUP(CA$278,$B$276:$C$278,2,0),0)/1000)),"")</f>
        <v/>
      </c>
      <c r="CB311" s="145" t="str">
        <f>IFERROR(TRUNC(VLOOKUP($E311,'Container Panel'!$B$41:$Z$100,$D311,0)/(VLOOKUP(CB$276,UI!$A$12:$O$51,VLOOKUP(CB$278,$B$276:$C$278,2,0),0)/1000)),"")</f>
        <v/>
      </c>
      <c r="CC311" s="145" t="str">
        <f>IFERROR(TRUNC(VLOOKUP($E311,'Container Panel'!$B$41:$Z$100,$D311,0)/(VLOOKUP(CC$276,UI!$A$12:$O$51,VLOOKUP(CC$278,$B$276:$C$278,2,0),0)/1000)),"")</f>
        <v/>
      </c>
      <c r="CD311" s="145" t="str">
        <f>IFERROR(TRUNC(VLOOKUP($E311,'Container Panel'!$B$41:$Z$100,$D311,0)/(VLOOKUP(CD$276,UI!$A$12:$O$51,VLOOKUP(CD$278,$B$276:$C$278,2,0),0)/1000)),"")</f>
        <v/>
      </c>
      <c r="CE311" s="145" t="str">
        <f>IFERROR(TRUNC(VLOOKUP($E311,'Container Panel'!$B$41:$Z$100,$D311,0)/(VLOOKUP(CE$276,UI!$A$12:$O$51,VLOOKUP(CE$278,$B$276:$C$278,2,0),0)/1000)),"")</f>
        <v/>
      </c>
      <c r="CF311" s="145" t="str">
        <f>IFERROR(TRUNC(VLOOKUP($E311,'Container Panel'!$B$41:$Z$100,$D311,0)/(VLOOKUP(CF$276,UI!$A$12:$O$51,VLOOKUP(CF$278,$B$276:$C$278,2,0),0)/1000)),"")</f>
        <v/>
      </c>
      <c r="CG311" s="145" t="str">
        <f>IFERROR(TRUNC(VLOOKUP($E311,'Container Panel'!$B$41:$Z$100,$D311,0)/(VLOOKUP(CG$276,UI!$A$12:$O$51,VLOOKUP(CG$278,$B$276:$C$278,2,0),0)/1000)),"")</f>
        <v/>
      </c>
      <c r="CH311" s="145" t="str">
        <f>IFERROR(TRUNC(VLOOKUP($E311,'Container Panel'!$B$41:$Z$100,$D311,0)/(VLOOKUP(CH$276,UI!$A$12:$O$51,VLOOKUP(CH$278,$B$276:$C$278,2,0),0)/1000)),"")</f>
        <v/>
      </c>
      <c r="CI311" s="145" t="str">
        <f>IFERROR(TRUNC(VLOOKUP($E311,'Container Panel'!$B$41:$Z$100,$D311,0)/(VLOOKUP(CI$276,UI!$A$12:$O$51,VLOOKUP(CI$278,$B$276:$C$278,2,0),0)/1000)),"")</f>
        <v/>
      </c>
      <c r="CJ311" s="145" t="str">
        <f>IFERROR(TRUNC(VLOOKUP($E311,'Container Panel'!$B$41:$Z$100,$D311,0)/(VLOOKUP(CJ$276,UI!$A$12:$O$51,VLOOKUP(CJ$278,$B$276:$C$278,2,0),0)/1000)),"")</f>
        <v/>
      </c>
      <c r="CK311" s="145" t="str">
        <f>IFERROR(TRUNC(VLOOKUP($E311,'Container Panel'!$B$41:$Z$100,$D311,0)/(VLOOKUP(CK$276,UI!$A$12:$O$51,VLOOKUP(CK$278,$B$276:$C$278,2,0),0)/1000)),"")</f>
        <v/>
      </c>
      <c r="CL311" s="145" t="str">
        <f>IFERROR(TRUNC(VLOOKUP($E311,'Container Panel'!$B$41:$Z$100,$D311,0)/(VLOOKUP(CL$276,UI!$A$12:$O$51,VLOOKUP(CL$278,$B$276:$C$278,2,0),0)/1000)),"")</f>
        <v/>
      </c>
      <c r="CM311" s="145" t="str">
        <f>IFERROR(TRUNC(VLOOKUP($E311,'Container Panel'!$B$41:$Z$100,$D311,0)/(VLOOKUP(CM$276,UI!$A$12:$O$51,VLOOKUP(CM$278,$B$276:$C$278,2,0),0)/1000)),"")</f>
        <v/>
      </c>
      <c r="CN311" s="145" t="str">
        <f>IFERROR(TRUNC(VLOOKUP($E311,'Container Panel'!$B$41:$Z$100,$D311,0)/(VLOOKUP(CN$276,UI!$A$12:$O$51,VLOOKUP(CN$278,$B$276:$C$278,2,0),0)/1000)),"")</f>
        <v/>
      </c>
      <c r="CO311" s="145" t="str">
        <f>IFERROR(TRUNC(VLOOKUP($E311,'Container Panel'!$B$41:$Z$100,$D311,0)/(VLOOKUP(CO$276,UI!$A$12:$O$51,VLOOKUP(CO$278,$B$276:$C$278,2,0),0)/1000)),"")</f>
        <v/>
      </c>
      <c r="CP311" s="145" t="str">
        <f>IFERROR(TRUNC(VLOOKUP($E311,'Container Panel'!$B$41:$Z$100,$D311,0)/(VLOOKUP(CP$276,UI!$A$12:$O$51,VLOOKUP(CP$278,$B$276:$C$278,2,0),0)/1000)),"")</f>
        <v/>
      </c>
      <c r="CQ311" s="145" t="str">
        <f>IFERROR(TRUNC(VLOOKUP($E311,'Container Panel'!$B$41:$Z$100,$D311,0)/(VLOOKUP(CQ$276,UI!$A$12:$O$51,VLOOKUP(CQ$278,$B$276:$C$278,2,0),0)/1000)),"")</f>
        <v/>
      </c>
      <c r="CR311" s="145" t="str">
        <f>IFERROR(TRUNC(VLOOKUP($E311,'Container Panel'!$B$41:$Z$100,$D311,0)/(VLOOKUP(CR$276,UI!$A$12:$O$51,VLOOKUP(CR$278,$B$276:$C$278,2,0),0)/1000)),"")</f>
        <v/>
      </c>
      <c r="CS311" s="145" t="str">
        <f>IFERROR(TRUNC(VLOOKUP($E311,'Container Panel'!$B$41:$Z$100,$D311,0)/(VLOOKUP(CS$276,UI!$A$12:$O$51,VLOOKUP(CS$278,$B$276:$C$278,2,0),0)/1000)),"")</f>
        <v/>
      </c>
      <c r="CT311" s="145" t="str">
        <f>IFERROR(TRUNC(VLOOKUP($E311,'Container Panel'!$B$41:$Z$100,$D311,0)/(VLOOKUP(CT$276,UI!$A$12:$O$51,VLOOKUP(CT$278,$B$276:$C$278,2,0),0)/1000)),"")</f>
        <v/>
      </c>
      <c r="CU311" s="145" t="str">
        <f>IFERROR(TRUNC(VLOOKUP($E311,'Container Panel'!$B$41:$Z$100,$D311,0)/(VLOOKUP(CU$276,UI!$A$12:$O$51,VLOOKUP(CU$278,$B$276:$C$278,2,0),0)/1000)),"")</f>
        <v/>
      </c>
      <c r="CV311" s="145" t="str">
        <f>IFERROR(TRUNC(VLOOKUP($E311,'Container Panel'!$B$41:$Z$100,$D311,0)/(VLOOKUP(CV$276,UI!$A$12:$O$51,VLOOKUP(CV$278,$B$276:$C$278,2,0),0)/1000)),"")</f>
        <v/>
      </c>
      <c r="CW311" s="145" t="str">
        <f>IFERROR(TRUNC(VLOOKUP($E311,'Container Panel'!$B$41:$Z$100,$D311,0)/(VLOOKUP(CW$276,UI!$A$12:$O$51,VLOOKUP(CW$278,$B$276:$C$278,2,0),0)/1000)),"")</f>
        <v/>
      </c>
      <c r="CX311" s="145" t="str">
        <f>IFERROR(TRUNC(VLOOKUP($E311,'Container Panel'!$B$41:$Z$100,$D311,0)/(VLOOKUP(CX$276,UI!$A$12:$O$51,VLOOKUP(CX$278,$B$276:$C$278,2,0),0)/1000)),"")</f>
        <v/>
      </c>
      <c r="CY311" s="145" t="str">
        <f>IFERROR(TRUNC(VLOOKUP($E311,'Container Panel'!$B$41:$Z$100,$D311,0)/(VLOOKUP(CY$276,UI!$A$12:$O$51,VLOOKUP(CY$278,$B$276:$C$278,2,0),0)/1000)),"")</f>
        <v/>
      </c>
      <c r="CZ311" s="145" t="str">
        <f>IFERROR(TRUNC(VLOOKUP($E311,'Container Panel'!$B$41:$Z$100,$D311,0)/(VLOOKUP(CZ$276,UI!$A$12:$O$51,VLOOKUP(CZ$278,$B$276:$C$278,2,0),0)/1000)),"")</f>
        <v/>
      </c>
      <c r="DA311" s="145" t="str">
        <f>IFERROR(TRUNC(VLOOKUP($E311,'Container Panel'!$B$41:$Z$100,$D311,0)/(VLOOKUP(DA$276,UI!$A$12:$O$51,VLOOKUP(DA$278,$B$276:$C$278,2,0),0)/1000)),"")</f>
        <v/>
      </c>
      <c r="DB311" s="145" t="str">
        <f>IFERROR(TRUNC(VLOOKUP($E311,'Container Panel'!$B$41:$Z$100,$D311,0)/(VLOOKUP(DB$276,UI!$A$12:$O$51,VLOOKUP(DB$278,$B$276:$C$278,2,0),0)/1000)),"")</f>
        <v/>
      </c>
      <c r="DC311" s="145" t="str">
        <f>IFERROR(TRUNC(VLOOKUP($E311,'Container Panel'!$B$41:$Z$100,$D311,0)/(VLOOKUP(DC$276,UI!$A$12:$O$51,VLOOKUP(DC$278,$B$276:$C$278,2,0),0)/1000)),"")</f>
        <v/>
      </c>
      <c r="DD311" s="145" t="str">
        <f>IFERROR(TRUNC(VLOOKUP($E311,'Container Panel'!$B$41:$Z$100,$D311,0)/(VLOOKUP(DD$276,UI!$A$12:$O$51,VLOOKUP(DD$278,$B$276:$C$278,2,0),0)/1000)),"")</f>
        <v/>
      </c>
      <c r="DE311" s="145" t="str">
        <f>IFERROR(TRUNC(VLOOKUP($E311,'Container Panel'!$B$41:$Z$100,$D311,0)/(VLOOKUP(DE$276,UI!$A$12:$O$51,VLOOKUP(DE$278,$B$276:$C$278,2,0),0)/1000)),"")</f>
        <v/>
      </c>
      <c r="DF311" s="145" t="str">
        <f>IFERROR(TRUNC(VLOOKUP($E311,'Container Panel'!$B$41:$Z$100,$D311,0)/(VLOOKUP(DF$276,UI!$A$12:$O$51,VLOOKUP(DF$278,$B$276:$C$278,2,0),0)/1000)),"")</f>
        <v/>
      </c>
      <c r="DG311" s="145" t="str">
        <f>IFERROR(TRUNC(VLOOKUP($E311,'Container Panel'!$B$41:$Z$100,$D311,0)/(VLOOKUP(DG$276,UI!$A$12:$O$51,VLOOKUP(DG$278,$B$276:$C$278,2,0),0)/1000)),"")</f>
        <v/>
      </c>
      <c r="DH311" s="145" t="str">
        <f>IFERROR(TRUNC(VLOOKUP($E311,'Container Panel'!$B$41:$Z$100,$D311,0)/(VLOOKUP(DH$276,UI!$A$12:$O$51,VLOOKUP(DH$278,$B$276:$C$278,2,0),0)/1000)),"")</f>
        <v/>
      </c>
      <c r="DI311" s="145" t="str">
        <f>IFERROR(TRUNC(VLOOKUP($E311,'Container Panel'!$B$41:$Z$100,$D311,0)/(VLOOKUP(DI$276,UI!$A$12:$O$51,VLOOKUP(DI$278,$B$276:$C$278,2,0),0)/1000)),"")</f>
        <v/>
      </c>
      <c r="DJ311" s="145" t="str">
        <f>IFERROR(TRUNC(VLOOKUP($E311,'Container Panel'!$B$41:$Z$100,$D311,0)/(VLOOKUP(DJ$276,UI!$A$12:$O$51,VLOOKUP(DJ$278,$B$276:$C$278,2,0),0)/1000)),"")</f>
        <v/>
      </c>
      <c r="DK311" s="145" t="str">
        <f>IFERROR(TRUNC(VLOOKUP($E311,'Container Panel'!$B$41:$Z$100,$D311,0)/(VLOOKUP(DK$276,UI!$A$12:$O$51,VLOOKUP(DK$278,$B$276:$C$278,2,0),0)/1000)),"")</f>
        <v/>
      </c>
      <c r="DL311" s="145" t="str">
        <f>IFERROR(TRUNC(VLOOKUP($E311,'Container Panel'!$B$41:$Z$100,$D311,0)/(VLOOKUP(DL$276,UI!$A$12:$O$51,VLOOKUP(DL$278,$B$276:$C$278,2,0),0)/1000)),"")</f>
        <v/>
      </c>
      <c r="DM311" s="145" t="str">
        <f>IFERROR(TRUNC(VLOOKUP($E311,'Container Panel'!$B$41:$Z$100,$D311,0)/(VLOOKUP(DM$276,UI!$A$12:$O$51,VLOOKUP(DM$278,$B$276:$C$278,2,0),0)/1000)),"")</f>
        <v/>
      </c>
      <c r="DN311" s="145" t="str">
        <f>IFERROR(TRUNC(VLOOKUP($E311,'Container Panel'!$B$41:$Z$100,$D311,0)/(VLOOKUP(DN$276,UI!$A$12:$O$51,VLOOKUP(DN$278,$B$276:$C$278,2,0),0)/1000)),"")</f>
        <v/>
      </c>
      <c r="DO311" s="145" t="str">
        <f>IFERROR(TRUNC(VLOOKUP($E311,'Container Panel'!$B$41:$Z$100,$D311,0)/(VLOOKUP(DO$276,UI!$A$12:$O$51,VLOOKUP(DO$278,$B$276:$C$278,2,0),0)/1000)),"")</f>
        <v/>
      </c>
      <c r="DP311" s="145" t="str">
        <f>IFERROR(TRUNC(VLOOKUP($E311,'Container Panel'!$B$41:$Z$100,$D311,0)/(VLOOKUP(DP$276,UI!$A$12:$O$51,VLOOKUP(DP$278,$B$276:$C$278,2,0),0)/1000)),"")</f>
        <v/>
      </c>
      <c r="DQ311" s="145" t="str">
        <f>IFERROR(TRUNC(VLOOKUP($E311,'Container Panel'!$B$41:$Z$100,$D311,0)/(VLOOKUP(DQ$276,UI!$A$12:$O$51,VLOOKUP(DQ$278,$B$276:$C$278,2,0),0)/1000)),"")</f>
        <v/>
      </c>
      <c r="DR311" s="145" t="str">
        <f>IFERROR(TRUNC(VLOOKUP($E311,'Container Panel'!$B$41:$Z$100,$D311,0)/(VLOOKUP(DR$276,UI!$A$12:$O$51,VLOOKUP(DR$278,$B$276:$C$278,2,0),0)/1000)),"")</f>
        <v/>
      </c>
      <c r="DS311" s="145" t="str">
        <f>IFERROR(TRUNC(VLOOKUP($E311,'Container Panel'!$B$41:$Z$100,$D311,0)/(VLOOKUP(DS$276,UI!$A$12:$O$51,VLOOKUP(DS$278,$B$276:$C$278,2,0),0)/1000)),"")</f>
        <v/>
      </c>
      <c r="DT311" s="145" t="str">
        <f>IFERROR(TRUNC(VLOOKUP($E311,'Container Panel'!$B$41:$Z$100,$D311,0)/(VLOOKUP(DT$276,UI!$A$12:$O$51,VLOOKUP(DT$278,$B$276:$C$278,2,0),0)/1000)),"")</f>
        <v/>
      </c>
      <c r="DU311" s="145" t="str">
        <f>IFERROR(TRUNC(VLOOKUP($E311,'Container Panel'!$B$41:$Z$100,$D311,0)/(VLOOKUP(DU$276,UI!$A$12:$O$51,VLOOKUP(DU$278,$B$276:$C$278,2,0),0)/1000)),"")</f>
        <v/>
      </c>
      <c r="DV311" s="145" t="str">
        <f>IFERROR(TRUNC(VLOOKUP($E311,'Container Panel'!$B$41:$Z$100,$D311,0)/(VLOOKUP(DV$276,UI!$A$12:$O$51,VLOOKUP(DV$278,$B$276:$C$278,2,0),0)/1000)),"")</f>
        <v/>
      </c>
      <c r="DW311" s="145" t="str">
        <f>IFERROR(TRUNC(VLOOKUP($E311,'Container Panel'!$B$41:$Z$100,$D311,0)/(VLOOKUP(DW$276,UI!$A$12:$O$51,VLOOKUP(DW$278,$B$276:$C$278,2,0),0)/1000)),"")</f>
        <v/>
      </c>
      <c r="DX311" s="145" t="str">
        <f>IFERROR(TRUNC(VLOOKUP($E311,'Container Panel'!$B$41:$Z$100,$D311,0)/(VLOOKUP(DX$276,UI!$A$12:$O$51,VLOOKUP(DX$278,$B$276:$C$278,2,0),0)/1000)),"")</f>
        <v/>
      </c>
      <c r="DY311" s="145" t="str">
        <f>IFERROR(TRUNC(VLOOKUP($E311,'Container Panel'!$B$41:$Z$100,$D311,0)/(VLOOKUP(DY$276,UI!$A$12:$O$51,VLOOKUP(DY$278,$B$276:$C$278,2,0),0)/1000)),"")</f>
        <v/>
      </c>
      <c r="DZ311" s="145" t="str">
        <f>IFERROR(TRUNC(VLOOKUP($E311,'Container Panel'!$B$41:$Z$100,$D311,0)/(VLOOKUP(DZ$276,UI!$A$12:$O$51,VLOOKUP(DZ$278,$B$276:$C$278,2,0),0)/1000)),"")</f>
        <v/>
      </c>
      <c r="EA311" s="145" t="str">
        <f>IFERROR(TRUNC(VLOOKUP($E311,'Container Panel'!$B$41:$Z$100,$D311,0)/(VLOOKUP(EA$276,UI!$A$12:$O$51,VLOOKUP(EA$278,$B$276:$C$278,2,0),0)/1000)),"")</f>
        <v/>
      </c>
      <c r="EB311" s="145" t="str">
        <f>IFERROR(TRUNC(VLOOKUP($E311,'Container Panel'!$B$41:$Z$100,$D311,0)/(VLOOKUP(EB$276,UI!$A$12:$O$51,VLOOKUP(EB$278,$B$276:$C$278,2,0),0)/1000)),"")</f>
        <v/>
      </c>
      <c r="EC311" s="145" t="str">
        <f>IFERROR(TRUNC(VLOOKUP($E311,'Container Panel'!$B$41:$Z$100,$D311,0)/(VLOOKUP(EC$276,UI!$A$12:$O$51,VLOOKUP(EC$278,$B$276:$C$278,2,0),0)/1000)),"")</f>
        <v/>
      </c>
      <c r="ED311" s="145" t="str">
        <f>IFERROR(TRUNC(VLOOKUP($E311,'Container Panel'!$B$41:$Z$100,$D311,0)/(VLOOKUP(ED$276,UI!$A$12:$O$51,VLOOKUP(ED$278,$B$276:$C$278,2,0),0)/1000)),"")</f>
        <v/>
      </c>
      <c r="EE311" s="145" t="str">
        <f>IFERROR(TRUNC(VLOOKUP($E311,'Container Panel'!$B$41:$Z$100,$D311,0)/(VLOOKUP(EE$276,UI!$A$12:$O$51,VLOOKUP(EE$278,$B$276:$C$278,2,0),0)/1000)),"")</f>
        <v/>
      </c>
      <c r="EF311" s="145" t="str">
        <f>IFERROR(TRUNC(VLOOKUP($E311,'Container Panel'!$B$41:$Z$100,$D311,0)/(VLOOKUP(EF$276,UI!$A$12:$O$51,VLOOKUP(EF$278,$B$276:$C$278,2,0),0)/1000)),"")</f>
        <v/>
      </c>
      <c r="EG311" s="145" t="str">
        <f>IFERROR(TRUNC(VLOOKUP($E311,'Container Panel'!$B$41:$Z$100,$D311,0)/(VLOOKUP(EG$276,UI!$A$12:$O$51,VLOOKUP(EG$278,$B$276:$C$278,2,0),0)/1000)),"")</f>
        <v/>
      </c>
      <c r="EH311" s="145" t="str">
        <f>IFERROR(TRUNC(VLOOKUP($E311,'Container Panel'!$B$41:$Z$100,$D311,0)/(VLOOKUP(EH$276,UI!$A$12:$O$51,VLOOKUP(EH$278,$B$276:$C$278,2,0),0)/1000)),"")</f>
        <v/>
      </c>
      <c r="EI311" s="145" t="str">
        <f>IFERROR(TRUNC(VLOOKUP($E311,'Container Panel'!$B$41:$Z$100,$D311,0)/(VLOOKUP(EI$276,UI!$A$12:$O$51,VLOOKUP(EI$278,$B$276:$C$278,2,0),0)/1000)),"")</f>
        <v/>
      </c>
      <c r="EJ311" s="145" t="str">
        <f>IFERROR(TRUNC(VLOOKUP($E311,'Container Panel'!$B$41:$Z$100,$D311,0)/(VLOOKUP(EJ$276,UI!$A$12:$O$51,VLOOKUP(EJ$278,$B$276:$C$278,2,0),0)/1000)),"")</f>
        <v/>
      </c>
      <c r="EK311" s="145" t="str">
        <f>IFERROR(TRUNC(VLOOKUP($E311,'Container Panel'!$B$41:$Z$100,$D311,0)/(VLOOKUP(EK$276,UI!$A$12:$O$51,VLOOKUP(EK$278,$B$276:$C$278,2,0),0)/1000)),"")</f>
        <v/>
      </c>
      <c r="EL311" s="145" t="str">
        <f>IFERROR(TRUNC(VLOOKUP($E311,'Container Panel'!$B$41:$Z$100,$D311,0)/(VLOOKUP(EL$276,UI!$A$12:$O$51,VLOOKUP(EL$278,$B$276:$C$278,2,0),0)/1000)),"")</f>
        <v/>
      </c>
      <c r="EM311" s="145" t="str">
        <f>IFERROR(TRUNC(VLOOKUP($E311,'Container Panel'!$B$41:$Z$100,$D311,0)/(VLOOKUP(EM$276,UI!$A$12:$O$51,VLOOKUP(EM$278,$B$276:$C$278,2,0),0)/1000)),"")</f>
        <v/>
      </c>
      <c r="EN311" s="145" t="str">
        <f>IFERROR(TRUNC(VLOOKUP($E311,'Container Panel'!$B$41:$Z$100,$D311,0)/(VLOOKUP(EN$276,UI!$A$12:$O$51,VLOOKUP(EN$278,$B$276:$C$278,2,0),0)/1000)),"")</f>
        <v/>
      </c>
      <c r="EO311" s="145" t="str">
        <f>IFERROR(TRUNC(VLOOKUP($E311,'Container Panel'!$B$41:$Z$100,$D311,0)/(VLOOKUP(EO$276,UI!$A$12:$O$51,VLOOKUP(EO$278,$B$276:$C$278,2,0),0)/1000)),"")</f>
        <v/>
      </c>
      <c r="EP311" s="145" t="str">
        <f>IFERROR(TRUNC(VLOOKUP($E311,'Container Panel'!$B$41:$Z$100,$D311,0)/(VLOOKUP(EP$276,UI!$A$12:$O$51,VLOOKUP(EP$278,$B$276:$C$278,2,0),0)/1000)),"")</f>
        <v/>
      </c>
      <c r="EQ311" s="145" t="str">
        <f>IFERROR(TRUNC(VLOOKUP($E311,'Container Panel'!$B$41:$Z$100,$D311,0)/(VLOOKUP(EQ$276,UI!$A$12:$O$51,VLOOKUP(EQ$278,$B$276:$C$278,2,0),0)/1000)),"")</f>
        <v/>
      </c>
      <c r="ER311" s="145" t="str">
        <f>IFERROR(TRUNC(VLOOKUP($E311,'Container Panel'!$B$41:$Z$100,$D311,0)/(VLOOKUP(ER$276,UI!$A$12:$O$51,VLOOKUP(ER$278,$B$276:$C$278,2,0),0)/1000)),"")</f>
        <v/>
      </c>
      <c r="ES311" s="145" t="str">
        <f>IFERROR(TRUNC(VLOOKUP($E311,'Container Panel'!$B$41:$Z$100,$D311,0)/(VLOOKUP(ES$276,UI!$A$12:$O$51,VLOOKUP(ES$278,$B$276:$C$278,2,0),0)/1000)),"")</f>
        <v/>
      </c>
      <c r="ET311" s="145" t="str">
        <f>IFERROR(TRUNC(VLOOKUP($E311,'Container Panel'!$B$41:$Z$100,$D311,0)/(VLOOKUP(ET$276,UI!$A$12:$O$51,VLOOKUP(ET$278,$B$276:$C$278,2,0),0)/1000)),"")</f>
        <v/>
      </c>
      <c r="EU311" s="145" t="str">
        <f>IFERROR(TRUNC(VLOOKUP($E311,'Container Panel'!$B$41:$Z$100,$D311,0)/(VLOOKUP(EU$276,UI!$A$12:$O$51,VLOOKUP(EU$278,$B$276:$C$278,2,0),0)/1000)),"")</f>
        <v/>
      </c>
      <c r="EV311" s="145" t="str">
        <f>IFERROR(TRUNC(VLOOKUP($E311,'Container Panel'!$B$41:$Z$100,$D311,0)/(VLOOKUP(EV$276,UI!$A$12:$O$51,VLOOKUP(EV$278,$B$276:$C$278,2,0),0)/1000)),"")</f>
        <v/>
      </c>
      <c r="EW311" s="145" t="str">
        <f>IFERROR(TRUNC(VLOOKUP($E311,'Container Panel'!$B$41:$Z$100,$D311,0)/(VLOOKUP(EW$276,UI!$A$12:$O$51,VLOOKUP(EW$278,$B$276:$C$278,2,0),0)/1000)),"")</f>
        <v/>
      </c>
      <c r="EX311" s="145" t="str">
        <f>IFERROR(TRUNC(VLOOKUP($E311,'Container Panel'!$B$41:$Z$100,$D311,0)/(VLOOKUP(EX$276,UI!$A$12:$O$51,VLOOKUP(EX$278,$B$276:$C$278,2,0),0)/1000)),"")</f>
        <v/>
      </c>
      <c r="EY311" s="145" t="str">
        <f>IFERROR(TRUNC(VLOOKUP($E311,'Container Panel'!$B$41:$Z$100,$D311,0)/(VLOOKUP(EY$276,UI!$A$12:$O$51,VLOOKUP(EY$278,$B$276:$C$278,2,0),0)/1000)),"")</f>
        <v/>
      </c>
      <c r="EZ311" s="145" t="str">
        <f>IFERROR(TRUNC(VLOOKUP($E311,'Container Panel'!$B$41:$Z$100,$D311,0)/(VLOOKUP(EZ$276,UI!$A$12:$O$51,VLOOKUP(EZ$278,$B$276:$C$278,2,0),0)/1000)),"")</f>
        <v/>
      </c>
      <c r="FA311" s="145" t="str">
        <f>IFERROR(TRUNC(VLOOKUP($E311,'Container Panel'!$B$41:$Z$100,$D311,0)/(VLOOKUP(FA$276,UI!$A$12:$O$51,VLOOKUP(FA$278,$B$276:$C$278,2,0),0)/1000)),"")</f>
        <v/>
      </c>
      <c r="FB311" s="145" t="str">
        <f>IFERROR(TRUNC(VLOOKUP($E311,'Container Panel'!$B$41:$Z$100,$D311,0)/(VLOOKUP(FB$276,UI!$A$12:$O$51,VLOOKUP(FB$278,$B$276:$C$278,2,0),0)/1000)),"")</f>
        <v/>
      </c>
      <c r="FC311" s="145" t="str">
        <f>IFERROR(TRUNC(VLOOKUP($E311,'Container Panel'!$B$41:$Z$100,$D311,0)/(VLOOKUP(FC$276,UI!$A$12:$O$51,VLOOKUP(FC$278,$B$276:$C$278,2,0),0)/1000)),"")</f>
        <v/>
      </c>
      <c r="FD311" s="145" t="str">
        <f>IFERROR(TRUNC(VLOOKUP($E311,'Container Panel'!$B$41:$Z$100,$D311,0)/(VLOOKUP(FD$276,UI!$A$12:$O$51,VLOOKUP(FD$278,$B$276:$C$278,2,0),0)/1000)),"")</f>
        <v/>
      </c>
      <c r="FE311" s="145" t="str">
        <f>IFERROR(TRUNC(VLOOKUP($E311,'Container Panel'!$B$41:$Z$100,$D311,0)/(VLOOKUP(FE$276,UI!$A$12:$O$51,VLOOKUP(FE$278,$B$276:$C$278,2,0),0)/1000)),"")</f>
        <v/>
      </c>
      <c r="FF311" s="145" t="str">
        <f>IFERROR(TRUNC(VLOOKUP($E311,'Container Panel'!$B$41:$Z$100,$D311,0)/(VLOOKUP(FF$276,UI!$A$12:$O$51,VLOOKUP(FF$278,$B$276:$C$278,2,0),0)/1000)),"")</f>
        <v/>
      </c>
      <c r="FG311" s="145" t="str">
        <f>IFERROR(TRUNC(VLOOKUP($E311,'Container Panel'!$B$41:$Z$100,$D311,0)/(VLOOKUP(FG$276,UI!$A$12:$O$51,VLOOKUP(FG$278,$B$276:$C$278,2,0),0)/1000)),"")</f>
        <v/>
      </c>
      <c r="FH311" s="145" t="str">
        <f>IFERROR(TRUNC(VLOOKUP($E311,'Container Panel'!$B$41:$Z$100,$D311,0)/(VLOOKUP(FH$276,UI!$A$12:$O$51,VLOOKUP(FH$278,$B$276:$C$278,2,0),0)/1000)),"")</f>
        <v/>
      </c>
      <c r="FI311" s="145" t="str">
        <f>IFERROR(TRUNC(VLOOKUP($E311,'Container Panel'!$B$41:$Z$100,$D311,0)/(VLOOKUP(FI$276,UI!$A$12:$O$51,VLOOKUP(FI$278,$B$276:$C$278,2,0),0)/1000)),"")</f>
        <v/>
      </c>
      <c r="FJ311" s="145" t="str">
        <f>IFERROR(TRUNC(VLOOKUP($E311,'Container Panel'!$B$41:$Z$100,$D311,0)/(VLOOKUP(FJ$276,UI!$A$12:$O$51,VLOOKUP(FJ$278,$B$276:$C$278,2,0),0)/1000)),"")</f>
        <v/>
      </c>
      <c r="FK311" s="145" t="str">
        <f>IFERROR(TRUNC(VLOOKUP($E311,'Container Panel'!$B$41:$Z$100,$D311,0)/(VLOOKUP(FK$276,UI!$A$12:$O$51,VLOOKUP(FK$278,$B$276:$C$278,2,0),0)/1000)),"")</f>
        <v/>
      </c>
      <c r="FL311" s="145" t="str">
        <f>IFERROR(TRUNC(VLOOKUP($E311,'Container Panel'!$B$41:$Z$100,$D311,0)/(VLOOKUP(FL$276,UI!$A$12:$O$51,VLOOKUP(FL$278,$B$276:$C$278,2,0),0)/1000)),"")</f>
        <v/>
      </c>
      <c r="FM311" s="145" t="str">
        <f>IFERROR(TRUNC(VLOOKUP($E311,'Container Panel'!$B$41:$Z$100,$D311,0)/(VLOOKUP(FM$276,UI!$A$12:$O$51,VLOOKUP(FM$278,$B$276:$C$278,2,0),0)/1000)),"")</f>
        <v/>
      </c>
      <c r="FN311" s="145" t="str">
        <f>IFERROR(TRUNC(VLOOKUP($E311,'Container Panel'!$B$41:$Z$100,$D311,0)/(VLOOKUP(FN$276,UI!$A$12:$O$51,VLOOKUP(FN$278,$B$276:$C$278,2,0),0)/1000)),"")</f>
        <v/>
      </c>
      <c r="FO311" s="145" t="str">
        <f>IFERROR(TRUNC(VLOOKUP($E311,'Container Panel'!$B$41:$Z$100,$D311,0)/(VLOOKUP(FO$276,UI!$A$12:$O$51,VLOOKUP(FO$278,$B$276:$C$278,2,0),0)/1000)),"")</f>
        <v/>
      </c>
      <c r="FP311" s="145" t="str">
        <f>IFERROR(TRUNC(VLOOKUP($E311,'Container Panel'!$B$41:$Z$100,$D311,0)/(VLOOKUP(FP$276,UI!$A$12:$O$51,VLOOKUP(FP$278,$B$276:$C$278,2,0),0)/1000)),"")</f>
        <v/>
      </c>
      <c r="FQ311" s="145" t="str">
        <f>IFERROR(TRUNC(VLOOKUP($E311,'Container Panel'!$B$41:$Z$100,$D311,0)/(VLOOKUP(FQ$276,UI!$A$12:$O$51,VLOOKUP(FQ$278,$B$276:$C$278,2,0),0)/1000)),"")</f>
        <v/>
      </c>
      <c r="FR311" s="145" t="str">
        <f>IFERROR(TRUNC(VLOOKUP($E311,'Container Panel'!$B$41:$Z$100,$D311,0)/(VLOOKUP(FR$276,UI!$A$12:$O$51,VLOOKUP(FR$278,$B$276:$C$278,2,0),0)/1000)),"")</f>
        <v/>
      </c>
      <c r="FS311" s="145" t="str">
        <f>IFERROR(TRUNC(VLOOKUP($E311,'Container Panel'!$B$41:$Z$100,$D311,0)/(VLOOKUP(FS$276,UI!$A$12:$O$51,VLOOKUP(FS$278,$B$276:$C$278,2,0),0)/1000)),"")</f>
        <v/>
      </c>
      <c r="FT311" s="145" t="str">
        <f>IFERROR(TRUNC(VLOOKUP($E311,'Container Panel'!$B$41:$Z$100,$D311,0)/(VLOOKUP(FT$276,UI!$A$12:$O$51,VLOOKUP(FT$278,$B$276:$C$278,2,0),0)/1000)),"")</f>
        <v/>
      </c>
      <c r="FU311" s="145" t="str">
        <f>IFERROR(TRUNC(VLOOKUP($E311,'Container Panel'!$B$41:$Z$100,$D311,0)/(VLOOKUP(FU$276,UI!$A$12:$O$51,VLOOKUP(FU$278,$B$276:$C$278,2,0),0)/1000)),"")</f>
        <v/>
      </c>
      <c r="FV311" s="145" t="str">
        <f>IFERROR(TRUNC(VLOOKUP($E311,'Container Panel'!$B$41:$Z$100,$D311,0)/(VLOOKUP(FV$276,UI!$A$12:$O$51,VLOOKUP(FV$278,$B$276:$C$278,2,0),0)/1000)),"")</f>
        <v/>
      </c>
      <c r="FW311" s="145" t="str">
        <f>IFERROR(TRUNC(VLOOKUP($E311,'Container Panel'!$B$41:$Z$100,$D311,0)/(VLOOKUP(FW$276,UI!$A$12:$O$51,VLOOKUP(FW$278,$B$276:$C$278,2,0),0)/1000)),"")</f>
        <v/>
      </c>
      <c r="FX311" s="145" t="str">
        <f>IFERROR(TRUNC(VLOOKUP($E311,'Container Panel'!$B$41:$Z$100,$D311,0)/(VLOOKUP(FX$276,UI!$A$12:$O$51,VLOOKUP(FX$278,$B$276:$C$278,2,0),0)/1000)),"")</f>
        <v/>
      </c>
      <c r="FY311" s="145" t="str">
        <f>IFERROR(TRUNC(VLOOKUP($E311,'Container Panel'!$B$41:$Z$100,$D311,0)/(VLOOKUP(FY$276,UI!$A$12:$O$51,VLOOKUP(FY$278,$B$276:$C$278,2,0),0)/1000)),"")</f>
        <v/>
      </c>
      <c r="FZ311" s="145" t="str">
        <f>IFERROR(TRUNC(VLOOKUP($E311,'Container Panel'!$B$41:$Z$100,$D311,0)/(VLOOKUP(FZ$276,UI!$A$12:$O$51,VLOOKUP(FZ$278,$B$276:$C$278,2,0),0)/1000)),"")</f>
        <v/>
      </c>
      <c r="GA311" s="145" t="str">
        <f>IFERROR(TRUNC(VLOOKUP($E311,'Container Panel'!$B$41:$Z$100,$D311,0)/(VLOOKUP(GA$276,UI!$A$12:$O$51,VLOOKUP(GA$278,$B$276:$C$278,2,0),0)/1000)),"")</f>
        <v/>
      </c>
      <c r="GB311" s="145" t="str">
        <f>IFERROR(TRUNC(VLOOKUP($E311,'Container Panel'!$B$41:$Z$100,$D311,0)/(VLOOKUP(GB$276,UI!$A$12:$O$51,VLOOKUP(GB$278,$B$276:$C$278,2,0),0)/1000)),"")</f>
        <v/>
      </c>
      <c r="GC311" s="145" t="str">
        <f>IFERROR(TRUNC(VLOOKUP($E311,'Container Panel'!$B$41:$Z$100,$D311,0)/(VLOOKUP(GC$276,UI!$A$12:$O$51,VLOOKUP(GC$278,$B$276:$C$278,2,0),0)/1000)),"")</f>
        <v/>
      </c>
      <c r="GD311" s="145" t="str">
        <f>IFERROR(TRUNC(VLOOKUP($E311,'Container Panel'!$B$41:$Z$100,$D311,0)/(VLOOKUP(GD$276,UI!$A$12:$O$51,VLOOKUP(GD$278,$B$276:$C$278,2,0),0)/1000)),"")</f>
        <v/>
      </c>
      <c r="GE311" s="145" t="str">
        <f>IFERROR(TRUNC(VLOOKUP($E311,'Container Panel'!$B$41:$Z$100,$D311,0)/(VLOOKUP(GE$276,UI!$A$12:$O$51,VLOOKUP(GE$278,$B$276:$C$278,2,0),0)/1000)),"")</f>
        <v/>
      </c>
      <c r="GF311" s="145" t="str">
        <f>IFERROR(TRUNC(VLOOKUP($E311,'Container Panel'!$B$41:$Z$100,$D311,0)/(VLOOKUP(GF$276,UI!$A$12:$O$51,VLOOKUP(GF$278,$B$276:$C$278,2,0),0)/1000)),"")</f>
        <v/>
      </c>
      <c r="GG311" s="145" t="str">
        <f>IFERROR(TRUNC(VLOOKUP($E311,'Container Panel'!$B$41:$Z$100,$D311,0)/(VLOOKUP(GG$276,UI!$A$12:$O$51,VLOOKUP(GG$278,$B$276:$C$278,2,0),0)/1000)),"")</f>
        <v/>
      </c>
      <c r="GH311" s="145" t="str">
        <f>IFERROR(TRUNC(VLOOKUP($E311,'Container Panel'!$B$41:$Z$100,$D311,0)/(VLOOKUP(GH$276,UI!$A$12:$O$51,VLOOKUP(GH$278,$B$276:$C$278,2,0),0)/1000)),"")</f>
        <v/>
      </c>
      <c r="GI311" s="145" t="str">
        <f>IFERROR(TRUNC(VLOOKUP($E311,'Container Panel'!$B$41:$Z$100,$D311,0)/(VLOOKUP(GI$276,UI!$A$12:$O$51,VLOOKUP(GI$278,$B$276:$C$278,2,0),0)/1000)),"")</f>
        <v/>
      </c>
      <c r="GJ311" s="145" t="str">
        <f>IFERROR(TRUNC(VLOOKUP($E311,'Container Panel'!$B$41:$Z$100,$D311,0)/(VLOOKUP(GJ$276,UI!$A$12:$O$51,VLOOKUP(GJ$278,$B$276:$C$278,2,0),0)/1000)),"")</f>
        <v/>
      </c>
      <c r="GK311" s="145" t="str">
        <f>IFERROR(TRUNC(VLOOKUP($E311,'Container Panel'!$B$41:$Z$100,$D311,0)/(VLOOKUP(GK$276,UI!$A$12:$O$51,VLOOKUP(GK$278,$B$276:$C$278,2,0),0)/1000)),"")</f>
        <v/>
      </c>
      <c r="GL311" s="145" t="str">
        <f>IFERROR(TRUNC(VLOOKUP($E311,'Container Panel'!$B$41:$Z$100,$D311,0)/(VLOOKUP(GL$276,UI!$A$12:$O$51,VLOOKUP(GL$278,$B$276:$C$278,2,0),0)/1000)),"")</f>
        <v/>
      </c>
      <c r="GM311" s="145" t="str">
        <f>IFERROR(TRUNC(VLOOKUP($E311,'Container Panel'!$B$41:$Z$100,$D311,0)/(VLOOKUP(GM$276,UI!$A$12:$O$51,VLOOKUP(GM$278,$B$276:$C$278,2,0),0)/1000)),"")</f>
        <v/>
      </c>
      <c r="GN311" s="145" t="str">
        <f>IFERROR(TRUNC(VLOOKUP($E311,'Container Panel'!$B$41:$Z$100,$D311,0)/(VLOOKUP(GN$276,UI!$A$12:$O$51,VLOOKUP(GN$278,$B$276:$C$278,2,0),0)/1000)),"")</f>
        <v/>
      </c>
      <c r="GO311" s="145" t="str">
        <f>IFERROR(TRUNC(VLOOKUP($E311,'Container Panel'!$B$41:$Z$100,$D311,0)/(VLOOKUP(GO$276,UI!$A$12:$O$51,VLOOKUP(GO$278,$B$276:$C$278,2,0),0)/1000)),"")</f>
        <v/>
      </c>
      <c r="GP311" s="145" t="str">
        <f>IFERROR(TRUNC(VLOOKUP($E311,'Container Panel'!$B$41:$Z$100,$D311,0)/(VLOOKUP(GP$276,UI!$A$12:$O$51,VLOOKUP(GP$278,$B$276:$C$278,2,0),0)/1000)),"")</f>
        <v/>
      </c>
      <c r="GQ311" s="145" t="str">
        <f>IFERROR(TRUNC(VLOOKUP($E311,'Container Panel'!$B$41:$Z$100,$D311,0)/(VLOOKUP(GQ$276,UI!$A$12:$O$51,VLOOKUP(GQ$278,$B$276:$C$278,2,0),0)/1000)),"")</f>
        <v/>
      </c>
      <c r="GR311" s="145" t="str">
        <f>IFERROR(TRUNC(VLOOKUP($E311,'Container Panel'!$B$41:$Z$100,$D311,0)/(VLOOKUP(GR$276,UI!$A$12:$O$51,VLOOKUP(GR$278,$B$276:$C$278,2,0),0)/1000)),"")</f>
        <v/>
      </c>
      <c r="GS311" s="145" t="str">
        <f>IFERROR(TRUNC(VLOOKUP($E311,'Container Panel'!$B$41:$Z$100,$D311,0)/(VLOOKUP(GS$276,UI!$A$12:$O$51,VLOOKUP(GS$278,$B$276:$C$278,2,0),0)/1000)),"")</f>
        <v/>
      </c>
      <c r="GT311" s="145" t="str">
        <f>IFERROR(TRUNC(VLOOKUP($E311,'Container Panel'!$B$41:$Z$100,$D311,0)/(VLOOKUP(GT$276,UI!$A$12:$O$51,VLOOKUP(GT$278,$B$276:$C$278,2,0),0)/1000)),"")</f>
        <v/>
      </c>
      <c r="GU311" s="145" t="str">
        <f>IFERROR(TRUNC(VLOOKUP($E311,'Container Panel'!$B$41:$Z$100,$D311,0)/(VLOOKUP(GU$276,UI!$A$12:$O$51,VLOOKUP(GU$278,$B$276:$C$278,2,0),0)/1000)),"")</f>
        <v/>
      </c>
      <c r="GV311" s="145" t="str">
        <f>IFERROR(TRUNC(VLOOKUP($E311,'Container Panel'!$B$41:$Z$100,$D311,0)/(VLOOKUP(GV$276,UI!$A$12:$O$51,VLOOKUP(GV$278,$B$276:$C$278,2,0),0)/1000)),"")</f>
        <v/>
      </c>
      <c r="GW311" s="145" t="str">
        <f>IFERROR(TRUNC(VLOOKUP($E311,'Container Panel'!$B$41:$Z$100,$D311,0)/(VLOOKUP(GW$276,UI!$A$12:$O$51,VLOOKUP(GW$278,$B$276:$C$278,2,0),0)/1000)),"")</f>
        <v/>
      </c>
      <c r="GX311" s="145" t="str">
        <f>IFERROR(TRUNC(VLOOKUP($E311,'Container Panel'!$B$41:$Z$100,$D311,0)/(VLOOKUP(GX$276,UI!$A$12:$O$51,VLOOKUP(GX$278,$B$276:$C$278,2,0),0)/1000)),"")</f>
        <v/>
      </c>
      <c r="GY311" s="145" t="str">
        <f>IFERROR(TRUNC(VLOOKUP($E311,'Container Panel'!$B$41:$Z$100,$D311,0)/(VLOOKUP(GY$276,UI!$A$12:$O$51,VLOOKUP(GY$278,$B$276:$C$278,2,0),0)/1000)),"")</f>
        <v/>
      </c>
      <c r="GZ311" s="145" t="str">
        <f>IFERROR(TRUNC(VLOOKUP($E311,'Container Panel'!$B$41:$Z$100,$D311,0)/(VLOOKUP(GZ$276,UI!$A$12:$O$51,VLOOKUP(GZ$278,$B$276:$C$278,2,0),0)/1000)),"")</f>
        <v/>
      </c>
      <c r="HA311" s="145" t="str">
        <f>IFERROR(TRUNC(VLOOKUP($E311,'Container Panel'!$B$41:$Z$100,$D311,0)/(VLOOKUP(HA$276,UI!$A$12:$O$51,VLOOKUP(HA$278,$B$276:$C$278,2,0),0)/1000)),"")</f>
        <v/>
      </c>
      <c r="HB311" s="145" t="str">
        <f>IFERROR(TRUNC(VLOOKUP($E311,'Container Panel'!$B$41:$Z$100,$D311,0)/(VLOOKUP(HB$276,UI!$A$12:$O$51,VLOOKUP(HB$278,$B$276:$C$278,2,0),0)/1000)),"")</f>
        <v/>
      </c>
      <c r="HC311" s="145" t="str">
        <f>IFERROR(TRUNC(VLOOKUP($E311,'Container Panel'!$B$41:$Z$100,$D311,0)/(VLOOKUP(HC$276,UI!$A$12:$O$51,VLOOKUP(HC$278,$B$276:$C$278,2,0),0)/1000)),"")</f>
        <v/>
      </c>
      <c r="HD311" s="145" t="str">
        <f>IFERROR(TRUNC(VLOOKUP($E311,'Container Panel'!$B$41:$Z$100,$D311,0)/(VLOOKUP(HD$276,UI!$A$12:$O$51,VLOOKUP(HD$278,$B$276:$C$278,2,0),0)/1000)),"")</f>
        <v/>
      </c>
      <c r="HE311" s="145" t="str">
        <f>IFERROR(TRUNC(VLOOKUP($E311,'Container Panel'!$B$41:$Z$100,$D311,0)/(VLOOKUP(HE$276,UI!$A$12:$O$51,VLOOKUP(HE$278,$B$276:$C$278,2,0),0)/1000)),"")</f>
        <v/>
      </c>
      <c r="HF311" s="145" t="str">
        <f>IFERROR(TRUNC(VLOOKUP($E311,'Container Panel'!$B$41:$Z$100,$D311,0)/(VLOOKUP(HF$276,UI!$A$12:$O$51,VLOOKUP(HF$278,$B$276:$C$278,2,0),0)/1000)),"")</f>
        <v/>
      </c>
      <c r="HG311" s="145" t="str">
        <f>IFERROR(TRUNC(VLOOKUP($E311,'Container Panel'!$B$41:$Z$100,$D311,0)/(VLOOKUP(HG$276,UI!$A$12:$O$51,VLOOKUP(HG$278,$B$276:$C$278,2,0),0)/1000)),"")</f>
        <v/>
      </c>
      <c r="HH311" s="145" t="str">
        <f>IFERROR(TRUNC(VLOOKUP($E311,'Container Panel'!$B$41:$Z$100,$D311,0)/(VLOOKUP(HH$276,UI!$A$12:$O$51,VLOOKUP(HH$278,$B$276:$C$278,2,0),0)/1000)),"")</f>
        <v/>
      </c>
      <c r="HI311" s="145" t="str">
        <f>IFERROR(TRUNC(VLOOKUP($E311,'Container Panel'!$B$41:$Z$100,$D311,0)/(VLOOKUP(HI$276,UI!$A$12:$O$51,VLOOKUP(HI$278,$B$276:$C$278,2,0),0)/1000)),"")</f>
        <v/>
      </c>
      <c r="HJ311" s="145" t="str">
        <f>IFERROR(TRUNC(VLOOKUP($E311,'Container Panel'!$B$41:$Z$100,$D311,0)/(VLOOKUP(HJ$276,UI!$A$12:$O$51,VLOOKUP(HJ$278,$B$276:$C$278,2,0),0)/1000)),"")</f>
        <v/>
      </c>
      <c r="HK311" s="145" t="str">
        <f>IFERROR(TRUNC(VLOOKUP($E311,'Container Panel'!$B$41:$Z$100,$D311,0)/(VLOOKUP(HK$276,UI!$A$12:$O$51,VLOOKUP(HK$278,$B$276:$C$278,2,0),0)/1000)),"")</f>
        <v/>
      </c>
      <c r="HL311" s="145" t="str">
        <f>IFERROR(TRUNC(VLOOKUP($E311,'Container Panel'!$B$41:$Z$100,$D311,0)/(VLOOKUP(HL$276,UI!$A$12:$O$51,VLOOKUP(HL$278,$B$276:$C$278,2,0),0)/1000)),"")</f>
        <v/>
      </c>
      <c r="HM311" s="145" t="str">
        <f>IFERROR(TRUNC(VLOOKUP($E311,'Container Panel'!$B$41:$Z$100,$D311,0)/(VLOOKUP(HM$276,UI!$A$12:$O$51,VLOOKUP(HM$278,$B$276:$C$278,2,0),0)/1000)),"")</f>
        <v/>
      </c>
      <c r="HN311" s="145" t="str">
        <f>IFERROR(TRUNC(VLOOKUP($E311,'Container Panel'!$B$41:$Z$100,$D311,0)/(VLOOKUP(HN$276,UI!$A$12:$O$51,VLOOKUP(HN$278,$B$276:$C$278,2,0),0)/1000)),"")</f>
        <v/>
      </c>
      <c r="HO311" s="145" t="str">
        <f>IFERROR(TRUNC(VLOOKUP($E311,'Container Panel'!$B$41:$Z$100,$D311,0)/(VLOOKUP(HO$276,UI!$A$12:$O$51,VLOOKUP(HO$278,$B$276:$C$278,2,0),0)/1000)),"")</f>
        <v/>
      </c>
      <c r="HP311" s="145" t="str">
        <f>IFERROR(TRUNC(VLOOKUP($E311,'Container Panel'!$B$41:$Z$100,$D311,0)/(VLOOKUP(HP$276,UI!$A$12:$O$51,VLOOKUP(HP$278,$B$276:$C$278,2,0),0)/1000)),"")</f>
        <v/>
      </c>
      <c r="HQ311" s="145" t="str">
        <f>IFERROR(TRUNC(VLOOKUP($E311,'Container Panel'!$B$41:$Z$100,$D311,0)/(VLOOKUP(HQ$276,UI!$A$12:$O$51,VLOOKUP(HQ$278,$B$276:$C$278,2,0),0)/1000)),"")</f>
        <v/>
      </c>
      <c r="HR311" s="145" t="str">
        <f>IFERROR(TRUNC(VLOOKUP($E311,'Container Panel'!$B$41:$Z$100,$D311,0)/(VLOOKUP(HR$276,UI!$A$12:$O$51,VLOOKUP(HR$278,$B$276:$C$278,2,0),0)/1000)),"")</f>
        <v/>
      </c>
      <c r="HS311" s="145" t="str">
        <f>IFERROR(TRUNC(VLOOKUP($E311,'Container Panel'!$B$41:$Z$100,$D311,0)/(VLOOKUP(HS$276,UI!$A$12:$O$51,VLOOKUP(HS$278,$B$276:$C$278,2,0),0)/1000)),"")</f>
        <v/>
      </c>
      <c r="HT311" s="145" t="str">
        <f>IFERROR(TRUNC(VLOOKUP($E311,'Container Panel'!$B$41:$Z$100,$D311,0)/(VLOOKUP(HT$276,UI!$A$12:$O$51,VLOOKUP(HT$278,$B$276:$C$278,2,0),0)/1000)),"")</f>
        <v/>
      </c>
      <c r="HU311" s="145" t="str">
        <f>IFERROR(TRUNC(VLOOKUP($E311,'Container Panel'!$B$41:$Z$100,$D311,0)/(VLOOKUP(HU$276,UI!$A$12:$O$51,VLOOKUP(HU$278,$B$276:$C$278,2,0),0)/1000)),"")</f>
        <v/>
      </c>
      <c r="HV311" s="145" t="str">
        <f>IFERROR(TRUNC(VLOOKUP($E311,'Container Panel'!$B$41:$Z$100,$D311,0)/(VLOOKUP(HV$276,UI!$A$12:$O$51,VLOOKUP(HV$278,$B$276:$C$278,2,0),0)/1000)),"")</f>
        <v/>
      </c>
      <c r="HW311" s="145" t="str">
        <f>IFERROR(TRUNC(VLOOKUP($E311,'Container Panel'!$B$41:$Z$100,$D311,0)/(VLOOKUP(HW$276,UI!$A$12:$O$51,VLOOKUP(HW$278,$B$276:$C$278,2,0),0)/1000)),"")</f>
        <v/>
      </c>
      <c r="HX311" s="145" t="str">
        <f>IFERROR(TRUNC(VLOOKUP($E311,'Container Panel'!$B$41:$Z$100,$D311,0)/(VLOOKUP(HX$276,UI!$A$12:$O$51,VLOOKUP(HX$278,$B$276:$C$278,2,0),0)/1000)),"")</f>
        <v/>
      </c>
      <c r="HY311" s="145" t="str">
        <f>IFERROR(TRUNC(VLOOKUP($E311,'Container Panel'!$B$41:$Z$100,$D311,0)/(VLOOKUP(HY$276,UI!$A$12:$O$51,VLOOKUP(HY$278,$B$276:$C$278,2,0),0)/1000)),"")</f>
        <v/>
      </c>
      <c r="HZ311" s="145" t="str">
        <f>IFERROR(TRUNC(VLOOKUP($E311,'Container Panel'!$B$41:$Z$100,$D311,0)/(VLOOKUP(HZ$276,UI!$A$12:$O$51,VLOOKUP(HZ$278,$B$276:$C$278,2,0),0)/1000)),"")</f>
        <v/>
      </c>
      <c r="IA311" s="145" t="str">
        <f>IFERROR(TRUNC(VLOOKUP($E311,'Container Panel'!$B$41:$Z$100,$D311,0)/(VLOOKUP(IA$276,UI!$A$12:$O$51,VLOOKUP(IA$278,$B$276:$C$278,2,0),0)/1000)),"")</f>
        <v/>
      </c>
      <c r="IB311" s="145" t="str">
        <f>IFERROR(TRUNC(VLOOKUP($E311,'Container Panel'!$B$41:$Z$100,$D311,0)/(VLOOKUP(IB$276,UI!$A$12:$O$51,VLOOKUP(IB$278,$B$276:$C$278,2,0),0)/1000)),"")</f>
        <v/>
      </c>
      <c r="IC311" s="145" t="str">
        <f>IFERROR(TRUNC(VLOOKUP($E311,'Container Panel'!$B$41:$Z$100,$D311,0)/(VLOOKUP(IC$276,UI!$A$12:$O$51,VLOOKUP(IC$278,$B$276:$C$278,2,0),0)/1000)),"")</f>
        <v/>
      </c>
      <c r="ID311" s="145" t="str">
        <f>IFERROR(TRUNC(VLOOKUP($E311,'Container Panel'!$B$41:$Z$100,$D311,0)/(VLOOKUP(ID$276,UI!$A$12:$O$51,VLOOKUP(ID$278,$B$276:$C$278,2,0),0)/1000)),"")</f>
        <v/>
      </c>
      <c r="IE311" s="145" t="str">
        <f>IFERROR(TRUNC(VLOOKUP($E311,'Container Panel'!$B$41:$Z$100,$D311,0)/(VLOOKUP(IE$276,UI!$A$12:$O$51,VLOOKUP(IE$278,$B$276:$C$278,2,0),0)/1000)),"")</f>
        <v/>
      </c>
      <c r="IF311" s="145" t="str">
        <f>IFERROR(TRUNC(VLOOKUP($E311,'Container Panel'!$B$41:$Z$100,$D311,0)/(VLOOKUP(IF$276,UI!$A$12:$O$51,VLOOKUP(IF$278,$B$276:$C$278,2,0),0)/1000)),"")</f>
        <v/>
      </c>
      <c r="IG311" s="145" t="str">
        <f>IFERROR(TRUNC(VLOOKUP($E311,'Container Panel'!$B$41:$Z$100,$D311,0)/(VLOOKUP(IG$276,UI!$A$12:$O$51,VLOOKUP(IG$278,$B$276:$C$278,2,0),0)/1000)),"")</f>
        <v/>
      </c>
      <c r="IH311" s="145" t="str">
        <f>IFERROR(TRUNC(VLOOKUP($E311,'Container Panel'!$B$41:$Z$100,$D311,0)/(VLOOKUP(IH$276,UI!$A$12:$O$51,VLOOKUP(IH$278,$B$276:$C$278,2,0),0)/1000)),"")</f>
        <v/>
      </c>
      <c r="II311" s="145" t="str">
        <f>IFERROR(TRUNC(VLOOKUP($E311,'Container Panel'!$B$41:$Z$100,$D311,0)/(VLOOKUP(II$276,UI!$A$12:$O$51,VLOOKUP(II$278,$B$276:$C$278,2,0),0)/1000)),"")</f>
        <v/>
      </c>
      <c r="IJ311" s="145" t="str">
        <f>IFERROR(TRUNC(VLOOKUP($E311,'Container Panel'!$B$41:$Z$100,$D311,0)/(VLOOKUP(IJ$276,UI!$A$12:$O$51,VLOOKUP(IJ$278,$B$276:$C$278,2,0),0)/1000)),"")</f>
        <v/>
      </c>
      <c r="IK311" s="145" t="str">
        <f>IFERROR(TRUNC(VLOOKUP($E311,'Container Panel'!$B$41:$Z$100,$D311,0)/(VLOOKUP(IK$276,UI!$A$12:$O$51,VLOOKUP(IK$278,$B$276:$C$278,2,0),0)/1000)),"")</f>
        <v/>
      </c>
      <c r="IL311" s="145" t="str">
        <f>IFERROR(TRUNC(VLOOKUP($E311,'Container Panel'!$B$41:$Z$100,$D311,0)/(VLOOKUP(IL$276,UI!$A$12:$O$51,VLOOKUP(IL$278,$B$276:$C$278,2,0),0)/1000)),"")</f>
        <v/>
      </c>
    </row>
    <row r="312" spans="2:246">
      <c r="B312" s="74">
        <v>32</v>
      </c>
      <c r="C312" s="74">
        <f t="shared" si="191"/>
        <v>11</v>
      </c>
      <c r="D312" s="163">
        <f>MOD(B312,3)+'Container Panel'!$Q$38</f>
        <v>18</v>
      </c>
      <c r="E312" s="143" t="str">
        <f t="shared" ref="E312:E343" si="193">INDEX(Box,C312)</f>
        <v>C</v>
      </c>
      <c r="F312" s="144" t="s">
        <v>29</v>
      </c>
      <c r="G312" s="145">
        <f>IFERROR(IF(AND(G$272=list!$D$3,'Box Calculation'!G$279&lt;&gt;"h",$E312&lt;&gt;0),0,IF(AND(G$273=list!$D$2,$E312&lt;&gt;0,TRUNC(VLOOKUP($E312,'Container Panel'!$B$41:$Z$100,$D312,0)/(VLOOKUP(G$276,UI!$A$12:$O$51,VLOOKUP(G$279,$B$276:$C$278,2,0),0)/1000))&gt;0),1,TRUNC(VLOOKUP($E312,'Container Panel'!$B$41:$Z$100,$D312,0)/(VLOOKUP(G$276,UI!$A$12:$O$51,VLOOKUP(G$279,$B$276:$C$278,2,0),0)/1000)))),"")</f>
        <v>1</v>
      </c>
      <c r="H312" s="145">
        <f>IFERROR(IF(AND(H$272=list!$D$3,'Box Calculation'!H$279&lt;&gt;"h",$E312&lt;&gt;0),0,IF(AND(H$273=list!$D$2,$E312&lt;&gt;0,TRUNC(VLOOKUP($E312,'Container Panel'!$B$41:$Z$100,$D312,0)/(VLOOKUP(H$276,UI!$A$12:$O$51,VLOOKUP(H$279,$B$276:$C$278,2,0),0)/1000))&gt;0),1,TRUNC(VLOOKUP($E312,'Container Panel'!$B$41:$Z$100,$D312,0)/(VLOOKUP(H$276,UI!$A$12:$O$51,VLOOKUP(H$279,$B$276:$C$278,2,0),0)/1000)))),"")</f>
        <v>4</v>
      </c>
      <c r="I312" s="145">
        <f>IFERROR(IF(AND(I$272=list!$D$3,'Box Calculation'!I$279&lt;&gt;"h",$E312&lt;&gt;0),0,IF(AND(I$273=list!$D$2,$E312&lt;&gt;0,TRUNC(VLOOKUP($E312,'Container Panel'!$B$41:$Z$100,$D312,0)/(VLOOKUP(I$276,UI!$A$12:$O$51,VLOOKUP(I$279,$B$276:$C$278,2,0),0)/1000))&gt;0),1,TRUNC(VLOOKUP($E312,'Container Panel'!$B$41:$Z$100,$D312,0)/(VLOOKUP(I$276,UI!$A$12:$O$51,VLOOKUP(I$279,$B$276:$C$278,2,0),0)/1000)))),"")</f>
        <v>1</v>
      </c>
      <c r="J312" s="145">
        <f>IFERROR(IF(AND(J$272=list!$D$3,'Box Calculation'!J$279&lt;&gt;"h",$E312&lt;&gt;0),0,IF(AND(J$273=list!$D$2,$E312&lt;&gt;0,TRUNC(VLOOKUP($E312,'Container Panel'!$B$41:$Z$100,$D312,0)/(VLOOKUP(J$276,UI!$A$12:$O$51,VLOOKUP(J$279,$B$276:$C$278,2,0),0)/1000))&gt;0),1,TRUNC(VLOOKUP($E312,'Container Panel'!$B$41:$Z$100,$D312,0)/(VLOOKUP(J$276,UI!$A$12:$O$51,VLOOKUP(J$279,$B$276:$C$278,2,0),0)/1000)))),"")</f>
        <v>1</v>
      </c>
      <c r="K312" s="145">
        <f>IFERROR(IF(AND(K$272=list!$D$3,'Box Calculation'!K$279&lt;&gt;"h",$E312&lt;&gt;0),0,IF(AND(K$273=list!$D$2,$E312&lt;&gt;0,TRUNC(VLOOKUP($E312,'Container Panel'!$B$41:$Z$100,$D312,0)/(VLOOKUP(K$276,UI!$A$12:$O$51,VLOOKUP(K$279,$B$276:$C$278,2,0),0)/1000))&gt;0),1,TRUNC(VLOOKUP($E312,'Container Panel'!$B$41:$Z$100,$D312,0)/(VLOOKUP(K$276,UI!$A$12:$O$51,VLOOKUP(K$279,$B$276:$C$278,2,0),0)/1000)))),"")</f>
        <v>1</v>
      </c>
      <c r="L312" s="145">
        <f>IFERROR(IF(AND(L$272=list!$D$3,'Box Calculation'!L$279&lt;&gt;"h",$E312&lt;&gt;0),0,IF(AND(L$273=list!$D$2,$E312&lt;&gt;0,TRUNC(VLOOKUP($E312,'Container Panel'!$B$41:$Z$100,$D312,0)/(VLOOKUP(L$276,UI!$A$12:$O$51,VLOOKUP(L$279,$B$276:$C$278,2,0),0)/1000))&gt;0),1,TRUNC(VLOOKUP($E312,'Container Panel'!$B$41:$Z$100,$D312,0)/(VLOOKUP(L$276,UI!$A$12:$O$51,VLOOKUP(L$279,$B$276:$C$278,2,0),0)/1000)))),"")</f>
        <v>4</v>
      </c>
      <c r="M312" s="145">
        <f>IFERROR(IF(AND(M$272=list!$D$3,'Box Calculation'!M$279&lt;&gt;"h",$E312&lt;&gt;0),0,IF(AND(M$273=list!$D$2,$E312&lt;&gt;0,TRUNC(VLOOKUP($E312,'Container Panel'!$B$41:$Z$100,$D312,0)/(VLOOKUP(M$276,UI!$A$12:$O$51,VLOOKUP(M$279,$B$276:$C$278,2,0),0)/1000))&gt;0),1,TRUNC(VLOOKUP($E312,'Container Panel'!$B$41:$Z$100,$D312,0)/(VLOOKUP(M$276,UI!$A$12:$O$51,VLOOKUP(M$279,$B$276:$C$278,2,0),0)/1000)))),"")</f>
        <v>3</v>
      </c>
      <c r="N312" s="145">
        <f>IFERROR(IF(AND(N$272=list!$D$3,'Box Calculation'!N$279&lt;&gt;"h",$E312&lt;&gt;0),0,IF(AND(N$273=list!$D$2,$E312&lt;&gt;0,TRUNC(VLOOKUP($E312,'Container Panel'!$B$41:$Z$100,$D312,0)/(VLOOKUP(N$276,UI!$A$12:$O$51,VLOOKUP(N$279,$B$276:$C$278,2,0),0)/1000))&gt;0),1,TRUNC(VLOOKUP($E312,'Container Panel'!$B$41:$Z$100,$D312,0)/(VLOOKUP(N$276,UI!$A$12:$O$51,VLOOKUP(N$279,$B$276:$C$278,2,0),0)/1000)))),"")</f>
        <v>1</v>
      </c>
      <c r="O312" s="145">
        <f>IFERROR(IF(AND(O$272=list!$D$3,'Box Calculation'!O$279&lt;&gt;"h",$E312&lt;&gt;0),0,IF(AND(O$273=list!$D$2,$E312&lt;&gt;0,TRUNC(VLOOKUP($E312,'Container Panel'!$B$41:$Z$100,$D312,0)/(VLOOKUP(O$276,UI!$A$12:$O$51,VLOOKUP(O$279,$B$276:$C$278,2,0),0)/1000))&gt;0),1,TRUNC(VLOOKUP($E312,'Container Panel'!$B$41:$Z$100,$D312,0)/(VLOOKUP(O$276,UI!$A$12:$O$51,VLOOKUP(O$279,$B$276:$C$278,2,0),0)/1000)))),"")</f>
        <v>3</v>
      </c>
      <c r="P312" s="145">
        <f>IFERROR(IF(AND(P$272=list!$D$3,'Box Calculation'!P$279&lt;&gt;"h",$E312&lt;&gt;0),0,IF(AND(P$273=list!$D$2,$E312&lt;&gt;0,TRUNC(VLOOKUP($E312,'Container Panel'!$B$41:$Z$100,$D312,0)/(VLOOKUP(P$276,UI!$A$12:$O$51,VLOOKUP(P$279,$B$276:$C$278,2,0),0)/1000))&gt;0),1,TRUNC(VLOOKUP($E312,'Container Panel'!$B$41:$Z$100,$D312,0)/(VLOOKUP(P$276,UI!$A$12:$O$51,VLOOKUP(P$279,$B$276:$C$278,2,0),0)/1000)))),"")</f>
        <v>0</v>
      </c>
      <c r="Q312" s="145">
        <f>IFERROR(IF(AND(Q$272=list!$D$3,'Box Calculation'!Q$279&lt;&gt;"h",$E312&lt;&gt;0),0,IF(AND(Q$273=list!$D$2,$E312&lt;&gt;0,TRUNC(VLOOKUP($E312,'Container Panel'!$B$41:$Z$100,$D312,0)/(VLOOKUP(Q$276,UI!$A$12:$O$51,VLOOKUP(Q$279,$B$276:$C$278,2,0),0)/1000))&gt;0),1,TRUNC(VLOOKUP($E312,'Container Panel'!$B$41:$Z$100,$D312,0)/(VLOOKUP(Q$276,UI!$A$12:$O$51,VLOOKUP(Q$279,$B$276:$C$278,2,0),0)/1000)))),"")</f>
        <v>0</v>
      </c>
      <c r="R312" s="145">
        <f>IFERROR(IF(AND(R$272=list!$D$3,'Box Calculation'!R$279&lt;&gt;"h",$E312&lt;&gt;0),0,IF(AND(R$273=list!$D$2,$E312&lt;&gt;0,TRUNC(VLOOKUP($E312,'Container Panel'!$B$41:$Z$100,$D312,0)/(VLOOKUP(R$276,UI!$A$12:$O$51,VLOOKUP(R$279,$B$276:$C$278,2,0),0)/1000))&gt;0),1,TRUNC(VLOOKUP($E312,'Container Panel'!$B$41:$Z$100,$D312,0)/(VLOOKUP(R$276,UI!$A$12:$O$51,VLOOKUP(R$279,$B$276:$C$278,2,0),0)/1000)))),"")</f>
        <v>1</v>
      </c>
      <c r="S312" s="145" t="str">
        <f>IFERROR(IF(AND(S$272=list!$D$3,'Box Calculation'!S$279&lt;&gt;"h",$E312&lt;&gt;0),0,IF(AND(S$273=list!$D$2,$E312&lt;&gt;0,TRUNC(VLOOKUP($E312,'Container Panel'!$B$41:$Z$100,$D312,0)/(VLOOKUP(S$276,UI!$A$12:$O$51,VLOOKUP(S$279,$B$276:$C$278,2,0),0)/1000))&gt;0),1,TRUNC(VLOOKUP($E312,'Container Panel'!$B$41:$Z$100,$D312,0)/(VLOOKUP(S$276,UI!$A$12:$O$51,VLOOKUP(S$279,$B$276:$C$278,2,0),0)/1000)))),"")</f>
        <v/>
      </c>
      <c r="T312" s="145" t="str">
        <f>IFERROR(IF(AND(T$272=list!$D$3,'Box Calculation'!T$279&lt;&gt;"h",$E312&lt;&gt;0),0,IF(AND(T$273=list!$D$2,$E312&lt;&gt;0,TRUNC(VLOOKUP($E312,'Container Panel'!$B$41:$Z$100,$D312,0)/(VLOOKUP(T$276,UI!$A$12:$O$51,VLOOKUP(T$279,$B$276:$C$278,2,0),0)/1000))&gt;0),1,TRUNC(VLOOKUP($E312,'Container Panel'!$B$41:$Z$100,$D312,0)/(VLOOKUP(T$276,UI!$A$12:$O$51,VLOOKUP(T$279,$B$276:$C$278,2,0),0)/1000)))),"")</f>
        <v/>
      </c>
      <c r="U312" s="145" t="str">
        <f>IFERROR(IF(AND(U$272=list!$D$3,'Box Calculation'!U$279&lt;&gt;"h",$E312&lt;&gt;0),0,IF(AND(U$273=list!$D$2,$E312&lt;&gt;0,TRUNC(VLOOKUP($E312,'Container Panel'!$B$41:$Z$100,$D312,0)/(VLOOKUP(U$276,UI!$A$12:$O$51,VLOOKUP(U$279,$B$276:$C$278,2,0),0)/1000))&gt;0),1,TRUNC(VLOOKUP($E312,'Container Panel'!$B$41:$Z$100,$D312,0)/(VLOOKUP(U$276,UI!$A$12:$O$51,VLOOKUP(U$279,$B$276:$C$278,2,0),0)/1000)))),"")</f>
        <v/>
      </c>
      <c r="V312" s="145" t="str">
        <f>IFERROR(IF(AND(V$272=list!$D$3,'Box Calculation'!V$279&lt;&gt;"h",$E312&lt;&gt;0),0,IF(AND(V$273=list!$D$2,$E312&lt;&gt;0,TRUNC(VLOOKUP($E312,'Container Panel'!$B$41:$Z$100,$D312,0)/(VLOOKUP(V$276,UI!$A$12:$O$51,VLOOKUP(V$279,$B$276:$C$278,2,0),0)/1000))&gt;0),1,TRUNC(VLOOKUP($E312,'Container Panel'!$B$41:$Z$100,$D312,0)/(VLOOKUP(V$276,UI!$A$12:$O$51,VLOOKUP(V$279,$B$276:$C$278,2,0),0)/1000)))),"")</f>
        <v/>
      </c>
      <c r="W312" s="145" t="str">
        <f>IFERROR(IF(AND(W$272=list!$D$3,'Box Calculation'!W$279&lt;&gt;"h",$E312&lt;&gt;0),0,IF(AND(W$273=list!$D$2,$E312&lt;&gt;0,TRUNC(VLOOKUP($E312,'Container Panel'!$B$41:$Z$100,$D312,0)/(VLOOKUP(W$276,UI!$A$12:$O$51,VLOOKUP(W$279,$B$276:$C$278,2,0),0)/1000))&gt;0),1,TRUNC(VLOOKUP($E312,'Container Panel'!$B$41:$Z$100,$D312,0)/(VLOOKUP(W$276,UI!$A$12:$O$51,VLOOKUP(W$279,$B$276:$C$278,2,0),0)/1000)))),"")</f>
        <v/>
      </c>
      <c r="X312" s="145" t="str">
        <f>IFERROR(IF(AND(X$272=list!$D$3,'Box Calculation'!X$279&lt;&gt;"h",$E312&lt;&gt;0),0,IF(AND(X$273=list!$D$2,$E312&lt;&gt;0,TRUNC(VLOOKUP($E312,'Container Panel'!$B$41:$Z$100,$D312,0)/(VLOOKUP(X$276,UI!$A$12:$O$51,VLOOKUP(X$279,$B$276:$C$278,2,0),0)/1000))&gt;0),1,TRUNC(VLOOKUP($E312,'Container Panel'!$B$41:$Z$100,$D312,0)/(VLOOKUP(X$276,UI!$A$12:$O$51,VLOOKUP(X$279,$B$276:$C$278,2,0),0)/1000)))),"")</f>
        <v/>
      </c>
      <c r="Y312" s="145" t="str">
        <f>IFERROR(IF(AND(Y$272=list!$D$3,'Box Calculation'!Y$279&lt;&gt;"h",$E312&lt;&gt;0),0,IF(AND(Y$273=list!$D$2,$E312&lt;&gt;0,TRUNC(VLOOKUP($E312,'Container Panel'!$B$41:$Z$100,$D312,0)/(VLOOKUP(Y$276,UI!$A$12:$O$51,VLOOKUP(Y$279,$B$276:$C$278,2,0),0)/1000))&gt;0),1,TRUNC(VLOOKUP($E312,'Container Panel'!$B$41:$Z$100,$D312,0)/(VLOOKUP(Y$276,UI!$A$12:$O$51,VLOOKUP(Y$279,$B$276:$C$278,2,0),0)/1000)))),"")</f>
        <v/>
      </c>
      <c r="Z312" s="145" t="str">
        <f>IFERROR(IF(AND(Z$272=list!$D$3,'Box Calculation'!Z$279&lt;&gt;"h",$E312&lt;&gt;0),0,IF(AND(Z$273=list!$D$2,$E312&lt;&gt;0,TRUNC(VLOOKUP($E312,'Container Panel'!$B$41:$Z$100,$D312,0)/(VLOOKUP(Z$276,UI!$A$12:$O$51,VLOOKUP(Z$279,$B$276:$C$278,2,0),0)/1000))&gt;0),1,TRUNC(VLOOKUP($E312,'Container Panel'!$B$41:$Z$100,$D312,0)/(VLOOKUP(Z$276,UI!$A$12:$O$51,VLOOKUP(Z$279,$B$276:$C$278,2,0),0)/1000)))),"")</f>
        <v/>
      </c>
      <c r="AA312" s="145" t="str">
        <f>IFERROR(IF(AND(AA$272=list!$D$3,'Box Calculation'!AA$279&lt;&gt;"h",$E312&lt;&gt;0),0,IF(AND(AA$273=list!$D$2,$E312&lt;&gt;0,TRUNC(VLOOKUP($E312,'Container Panel'!$B$41:$Z$100,$D312,0)/(VLOOKUP(AA$276,UI!$A$12:$O$51,VLOOKUP(AA$279,$B$276:$C$278,2,0),0)/1000))&gt;0),1,TRUNC(VLOOKUP($E312,'Container Panel'!$B$41:$Z$100,$D312,0)/(VLOOKUP(AA$276,UI!$A$12:$O$51,VLOOKUP(AA$279,$B$276:$C$278,2,0),0)/1000)))),"")</f>
        <v/>
      </c>
      <c r="AB312" s="145" t="str">
        <f>IFERROR(IF(AND(AB$272=list!$D$3,'Box Calculation'!AB$279&lt;&gt;"h",$E312&lt;&gt;0),0,IF(AND(AB$273=list!$D$2,$E312&lt;&gt;0,TRUNC(VLOOKUP($E312,'Container Panel'!$B$41:$Z$100,$D312,0)/(VLOOKUP(AB$276,UI!$A$12:$O$51,VLOOKUP(AB$279,$B$276:$C$278,2,0),0)/1000))&gt;0),1,TRUNC(VLOOKUP($E312,'Container Panel'!$B$41:$Z$100,$D312,0)/(VLOOKUP(AB$276,UI!$A$12:$O$51,VLOOKUP(AB$279,$B$276:$C$278,2,0),0)/1000)))),"")</f>
        <v/>
      </c>
      <c r="AC312" s="145" t="str">
        <f>IFERROR(IF(AND(AC$272=list!$D$3,'Box Calculation'!AC$279&lt;&gt;"h",$E312&lt;&gt;0),0,IF(AND(AC$273=list!$D$2,$E312&lt;&gt;0,TRUNC(VLOOKUP($E312,'Container Panel'!$B$41:$Z$100,$D312,0)/(VLOOKUP(AC$276,UI!$A$12:$O$51,VLOOKUP(AC$279,$B$276:$C$278,2,0),0)/1000))&gt;0),1,TRUNC(VLOOKUP($E312,'Container Panel'!$B$41:$Z$100,$D312,0)/(VLOOKUP(AC$276,UI!$A$12:$O$51,VLOOKUP(AC$279,$B$276:$C$278,2,0),0)/1000)))),"")</f>
        <v/>
      </c>
      <c r="AD312" s="145" t="str">
        <f>IFERROR(IF(AND(AD$272=list!$D$3,'Box Calculation'!AD$279&lt;&gt;"h",$E312&lt;&gt;0),0,IF(AND(AD$273=list!$D$2,$E312&lt;&gt;0,TRUNC(VLOOKUP($E312,'Container Panel'!$B$41:$Z$100,$D312,0)/(VLOOKUP(AD$276,UI!$A$12:$O$51,VLOOKUP(AD$279,$B$276:$C$278,2,0),0)/1000))&gt;0),1,TRUNC(VLOOKUP($E312,'Container Panel'!$B$41:$Z$100,$D312,0)/(VLOOKUP(AD$276,UI!$A$12:$O$51,VLOOKUP(AD$279,$B$276:$C$278,2,0),0)/1000)))),"")</f>
        <v/>
      </c>
      <c r="AE312" s="145" t="str">
        <f>IFERROR(IF(AND(AE$272=list!$D$3,'Box Calculation'!AE$279&lt;&gt;"h",$E312&lt;&gt;0),0,IF(AND(AE$273=list!$D$2,$E312&lt;&gt;0,TRUNC(VLOOKUP($E312,'Container Panel'!$B$41:$Z$100,$D312,0)/(VLOOKUP(AE$276,UI!$A$12:$O$51,VLOOKUP(AE$279,$B$276:$C$278,2,0),0)/1000))&gt;0),1,TRUNC(VLOOKUP($E312,'Container Panel'!$B$41:$Z$100,$D312,0)/(VLOOKUP(AE$276,UI!$A$12:$O$51,VLOOKUP(AE$279,$B$276:$C$278,2,0),0)/1000)))),"")</f>
        <v/>
      </c>
      <c r="AF312" s="145" t="str">
        <f>IFERROR(IF(AND(AF$272=list!$D$3,'Box Calculation'!AF$279&lt;&gt;"h",$E312&lt;&gt;0),0,IF(AND(AF$273=list!$D$2,$E312&lt;&gt;0,TRUNC(VLOOKUP($E312,'Container Panel'!$B$41:$Z$100,$D312,0)/(VLOOKUP(AF$276,UI!$A$12:$O$51,VLOOKUP(AF$279,$B$276:$C$278,2,0),0)/1000))&gt;0),1,TRUNC(VLOOKUP($E312,'Container Panel'!$B$41:$Z$100,$D312,0)/(VLOOKUP(AF$276,UI!$A$12:$O$51,VLOOKUP(AF$279,$B$276:$C$278,2,0),0)/1000)))),"")</f>
        <v/>
      </c>
      <c r="AG312" s="145" t="str">
        <f>IFERROR(IF(AND(AG$272=list!$D$3,'Box Calculation'!AG$279&lt;&gt;"h",$E312&lt;&gt;0),0,IF(AND(AG$273=list!$D$2,$E312&lt;&gt;0,TRUNC(VLOOKUP($E312,'Container Panel'!$B$41:$Z$100,$D312,0)/(VLOOKUP(AG$276,UI!$A$12:$O$51,VLOOKUP(AG$279,$B$276:$C$278,2,0),0)/1000))&gt;0),1,TRUNC(VLOOKUP($E312,'Container Panel'!$B$41:$Z$100,$D312,0)/(VLOOKUP(AG$276,UI!$A$12:$O$51,VLOOKUP(AG$279,$B$276:$C$278,2,0),0)/1000)))),"")</f>
        <v/>
      </c>
      <c r="AH312" s="145" t="str">
        <f>IFERROR(IF(AND(AH$272=list!$D$3,'Box Calculation'!AH$279&lt;&gt;"h",$E312&lt;&gt;0),0,IF(AND(AH$273=list!$D$2,$E312&lt;&gt;0,TRUNC(VLOOKUP($E312,'Container Panel'!$B$41:$Z$100,$D312,0)/(VLOOKUP(AH$276,UI!$A$12:$O$51,VLOOKUP(AH$279,$B$276:$C$278,2,0),0)/1000))&gt;0),1,TRUNC(VLOOKUP($E312,'Container Panel'!$B$41:$Z$100,$D312,0)/(VLOOKUP(AH$276,UI!$A$12:$O$51,VLOOKUP(AH$279,$B$276:$C$278,2,0),0)/1000)))),"")</f>
        <v/>
      </c>
      <c r="AI312" s="145" t="str">
        <f>IFERROR(IF(AND(AI$272=list!$D$3,'Box Calculation'!AI$279&lt;&gt;"h",$E312&lt;&gt;0),0,IF(AND(AI$273=list!$D$2,$E312&lt;&gt;0,TRUNC(VLOOKUP($E312,'Container Panel'!$B$41:$Z$100,$D312,0)/(VLOOKUP(AI$276,UI!$A$12:$O$51,VLOOKUP(AI$279,$B$276:$C$278,2,0),0)/1000))&gt;0),1,TRUNC(VLOOKUP($E312,'Container Panel'!$B$41:$Z$100,$D312,0)/(VLOOKUP(AI$276,UI!$A$12:$O$51,VLOOKUP(AI$279,$B$276:$C$278,2,0),0)/1000)))),"")</f>
        <v/>
      </c>
      <c r="AJ312" s="145" t="str">
        <f>IFERROR(IF(AND(AJ$272=list!$D$3,'Box Calculation'!AJ$279&lt;&gt;"h",$E312&lt;&gt;0),0,IF(AND(AJ$273=list!$D$2,$E312&lt;&gt;0,TRUNC(VLOOKUP($E312,'Container Panel'!$B$41:$Z$100,$D312,0)/(VLOOKUP(AJ$276,UI!$A$12:$O$51,VLOOKUP(AJ$279,$B$276:$C$278,2,0),0)/1000))&gt;0),1,TRUNC(VLOOKUP($E312,'Container Panel'!$B$41:$Z$100,$D312,0)/(VLOOKUP(AJ$276,UI!$A$12:$O$51,VLOOKUP(AJ$279,$B$276:$C$278,2,0),0)/1000)))),"")</f>
        <v/>
      </c>
      <c r="AK312" s="145" t="str">
        <f>IFERROR(IF(AND(AK$272=list!$D$3,'Box Calculation'!AK$279&lt;&gt;"h",$E312&lt;&gt;0),0,IF(AND(AK$273=list!$D$2,$E312&lt;&gt;0,TRUNC(VLOOKUP($E312,'Container Panel'!$B$41:$Z$100,$D312,0)/(VLOOKUP(AK$276,UI!$A$12:$O$51,VLOOKUP(AK$279,$B$276:$C$278,2,0),0)/1000))&gt;0),1,TRUNC(VLOOKUP($E312,'Container Panel'!$B$41:$Z$100,$D312,0)/(VLOOKUP(AK$276,UI!$A$12:$O$51,VLOOKUP(AK$279,$B$276:$C$278,2,0),0)/1000)))),"")</f>
        <v/>
      </c>
      <c r="AL312" s="145" t="str">
        <f>IFERROR(IF(AND(AL$272=list!$D$3,'Box Calculation'!AL$279&lt;&gt;"h",$E312&lt;&gt;0),0,IF(AND(AL$273=list!$D$2,$E312&lt;&gt;0,TRUNC(VLOOKUP($E312,'Container Panel'!$B$41:$Z$100,$D312,0)/(VLOOKUP(AL$276,UI!$A$12:$O$51,VLOOKUP(AL$279,$B$276:$C$278,2,0),0)/1000))&gt;0),1,TRUNC(VLOOKUP($E312,'Container Panel'!$B$41:$Z$100,$D312,0)/(VLOOKUP(AL$276,UI!$A$12:$O$51,VLOOKUP(AL$279,$B$276:$C$278,2,0),0)/1000)))),"")</f>
        <v/>
      </c>
      <c r="AM312" s="145" t="str">
        <f>IFERROR(IF(AND(AM$272=list!$D$3,'Box Calculation'!AM$279&lt;&gt;"h",$E312&lt;&gt;0),0,IF(AND(AM$273=list!$D$2,$E312&lt;&gt;0,TRUNC(VLOOKUP($E312,'Container Panel'!$B$41:$Z$100,$D312,0)/(VLOOKUP(AM$276,UI!$A$12:$O$51,VLOOKUP(AM$279,$B$276:$C$278,2,0),0)/1000))&gt;0),1,TRUNC(VLOOKUP($E312,'Container Panel'!$B$41:$Z$100,$D312,0)/(VLOOKUP(AM$276,UI!$A$12:$O$51,VLOOKUP(AM$279,$B$276:$C$278,2,0),0)/1000)))),"")</f>
        <v/>
      </c>
      <c r="AN312" s="145" t="str">
        <f>IFERROR(IF(AND(AN$272=list!$D$3,'Box Calculation'!AN$279&lt;&gt;"h",$E312&lt;&gt;0),0,IF(AND(AN$273=list!$D$2,$E312&lt;&gt;0,TRUNC(VLOOKUP($E312,'Container Panel'!$B$41:$Z$100,$D312,0)/(VLOOKUP(AN$276,UI!$A$12:$O$51,VLOOKUP(AN$279,$B$276:$C$278,2,0),0)/1000))&gt;0),1,TRUNC(VLOOKUP($E312,'Container Panel'!$B$41:$Z$100,$D312,0)/(VLOOKUP(AN$276,UI!$A$12:$O$51,VLOOKUP(AN$279,$B$276:$C$278,2,0),0)/1000)))),"")</f>
        <v/>
      </c>
      <c r="AO312" s="145" t="str">
        <f>IFERROR(IF(AND(AO$272=list!$D$3,'Box Calculation'!AO$279&lt;&gt;"h",$E312&lt;&gt;0),0,IF(AND(AO$273=list!$D$2,$E312&lt;&gt;0,TRUNC(VLOOKUP($E312,'Container Panel'!$B$41:$Z$100,$D312,0)/(VLOOKUP(AO$276,UI!$A$12:$O$51,VLOOKUP(AO$279,$B$276:$C$278,2,0),0)/1000))&gt;0),1,TRUNC(VLOOKUP($E312,'Container Panel'!$B$41:$Z$100,$D312,0)/(VLOOKUP(AO$276,UI!$A$12:$O$51,VLOOKUP(AO$279,$B$276:$C$278,2,0),0)/1000)))),"")</f>
        <v/>
      </c>
      <c r="AP312" s="145" t="str">
        <f>IFERROR(IF(AND(AP$272=list!$D$3,'Box Calculation'!AP$279&lt;&gt;"h",$E312&lt;&gt;0),0,IF(AND(AP$273=list!$D$2,$E312&lt;&gt;0,TRUNC(VLOOKUP($E312,'Container Panel'!$B$41:$Z$100,$D312,0)/(VLOOKUP(AP$276,UI!$A$12:$O$51,VLOOKUP(AP$279,$B$276:$C$278,2,0),0)/1000))&gt;0),1,TRUNC(VLOOKUP($E312,'Container Panel'!$B$41:$Z$100,$D312,0)/(VLOOKUP(AP$276,UI!$A$12:$O$51,VLOOKUP(AP$279,$B$276:$C$278,2,0),0)/1000)))),"")</f>
        <v/>
      </c>
      <c r="AQ312" s="145" t="str">
        <f>IFERROR(IF(AND(AQ$272=list!$D$3,'Box Calculation'!AQ$279&lt;&gt;"h",$E312&lt;&gt;0),0,IF(AND(AQ$273=list!$D$2,$E312&lt;&gt;0,TRUNC(VLOOKUP($E312,'Container Panel'!$B$41:$Z$100,$D312,0)/(VLOOKUP(AQ$276,UI!$A$12:$O$51,VLOOKUP(AQ$279,$B$276:$C$278,2,0),0)/1000))&gt;0),1,TRUNC(VLOOKUP($E312,'Container Panel'!$B$41:$Z$100,$D312,0)/(VLOOKUP(AQ$276,UI!$A$12:$O$51,VLOOKUP(AQ$279,$B$276:$C$278,2,0),0)/1000)))),"")</f>
        <v/>
      </c>
      <c r="AR312" s="145" t="str">
        <f>IFERROR(IF(AND(AR$272=list!$D$3,'Box Calculation'!AR$279&lt;&gt;"h",$E312&lt;&gt;0),0,IF(AND(AR$273=list!$D$2,$E312&lt;&gt;0,TRUNC(VLOOKUP($E312,'Container Panel'!$B$41:$Z$100,$D312,0)/(VLOOKUP(AR$276,UI!$A$12:$O$51,VLOOKUP(AR$279,$B$276:$C$278,2,0),0)/1000))&gt;0),1,TRUNC(VLOOKUP($E312,'Container Panel'!$B$41:$Z$100,$D312,0)/(VLOOKUP(AR$276,UI!$A$12:$O$51,VLOOKUP(AR$279,$B$276:$C$278,2,0),0)/1000)))),"")</f>
        <v/>
      </c>
      <c r="AS312" s="145" t="str">
        <f>IFERROR(IF(AND(AS$272=list!$D$3,'Box Calculation'!AS$279&lt;&gt;"h",$E312&lt;&gt;0),0,IF(AND(AS$273=list!$D$2,$E312&lt;&gt;0,TRUNC(VLOOKUP($E312,'Container Panel'!$B$41:$Z$100,$D312,0)/(VLOOKUP(AS$276,UI!$A$12:$O$51,VLOOKUP(AS$279,$B$276:$C$278,2,0),0)/1000))&gt;0),1,TRUNC(VLOOKUP($E312,'Container Panel'!$B$41:$Z$100,$D312,0)/(VLOOKUP(AS$276,UI!$A$12:$O$51,VLOOKUP(AS$279,$B$276:$C$278,2,0),0)/1000)))),"")</f>
        <v/>
      </c>
      <c r="AT312" s="145" t="str">
        <f>IFERROR(IF(AND(AT$272=list!$D$3,'Box Calculation'!AT$279&lt;&gt;"h",$E312&lt;&gt;0),0,IF(AND(AT$273=list!$D$2,$E312&lt;&gt;0,TRUNC(VLOOKUP($E312,'Container Panel'!$B$41:$Z$100,$D312,0)/(VLOOKUP(AT$276,UI!$A$12:$O$51,VLOOKUP(AT$279,$B$276:$C$278,2,0),0)/1000))&gt;0),1,TRUNC(VLOOKUP($E312,'Container Panel'!$B$41:$Z$100,$D312,0)/(VLOOKUP(AT$276,UI!$A$12:$O$51,VLOOKUP(AT$279,$B$276:$C$278,2,0),0)/1000)))),"")</f>
        <v/>
      </c>
      <c r="AU312" s="145" t="str">
        <f>IFERROR(IF(AND(AU$272=list!$D$3,'Box Calculation'!AU$279&lt;&gt;"h",$E312&lt;&gt;0),0,IF(AND(AU$273=list!$D$2,$E312&lt;&gt;0,TRUNC(VLOOKUP($E312,'Container Panel'!$B$41:$Z$100,$D312,0)/(VLOOKUP(AU$276,UI!$A$12:$O$51,VLOOKUP(AU$279,$B$276:$C$278,2,0),0)/1000))&gt;0),1,TRUNC(VLOOKUP($E312,'Container Panel'!$B$41:$Z$100,$D312,0)/(VLOOKUP(AU$276,UI!$A$12:$O$51,VLOOKUP(AU$279,$B$276:$C$278,2,0),0)/1000)))),"")</f>
        <v/>
      </c>
      <c r="AV312" s="145" t="str">
        <f>IFERROR(IF(AND(AV$272=list!$D$3,'Box Calculation'!AV$279&lt;&gt;"h",$E312&lt;&gt;0),0,IF(AND(AV$273=list!$D$2,$E312&lt;&gt;0,TRUNC(VLOOKUP($E312,'Container Panel'!$B$41:$Z$100,$D312,0)/(VLOOKUP(AV$276,UI!$A$12:$O$51,VLOOKUP(AV$279,$B$276:$C$278,2,0),0)/1000))&gt;0),1,TRUNC(VLOOKUP($E312,'Container Panel'!$B$41:$Z$100,$D312,0)/(VLOOKUP(AV$276,UI!$A$12:$O$51,VLOOKUP(AV$279,$B$276:$C$278,2,0),0)/1000)))),"")</f>
        <v/>
      </c>
      <c r="AW312" s="145" t="str">
        <f>IFERROR(IF(AND(AW$272=list!$D$3,'Box Calculation'!AW$279&lt;&gt;"h",$E312&lt;&gt;0),0,IF(AND(AW$273=list!$D$2,$E312&lt;&gt;0,TRUNC(VLOOKUP($E312,'Container Panel'!$B$41:$Z$100,$D312,0)/(VLOOKUP(AW$276,UI!$A$12:$O$51,VLOOKUP(AW$279,$B$276:$C$278,2,0),0)/1000))&gt;0),1,TRUNC(VLOOKUP($E312,'Container Panel'!$B$41:$Z$100,$D312,0)/(VLOOKUP(AW$276,UI!$A$12:$O$51,VLOOKUP(AW$279,$B$276:$C$278,2,0),0)/1000)))),"")</f>
        <v/>
      </c>
      <c r="AX312" s="145" t="str">
        <f>IFERROR(IF(AND(AX$272=list!$D$3,'Box Calculation'!AX$279&lt;&gt;"h",$E312&lt;&gt;0),0,IF(AND(AX$273=list!$D$2,$E312&lt;&gt;0,TRUNC(VLOOKUP($E312,'Container Panel'!$B$41:$Z$100,$D312,0)/(VLOOKUP(AX$276,UI!$A$12:$O$51,VLOOKUP(AX$279,$B$276:$C$278,2,0),0)/1000))&gt;0),1,TRUNC(VLOOKUP($E312,'Container Panel'!$B$41:$Z$100,$D312,0)/(VLOOKUP(AX$276,UI!$A$12:$O$51,VLOOKUP(AX$279,$B$276:$C$278,2,0),0)/1000)))),"")</f>
        <v/>
      </c>
      <c r="AY312" s="145" t="str">
        <f>IFERROR(IF(AND(AY$272=list!$D$3,'Box Calculation'!AY$279&lt;&gt;"h",$E312&lt;&gt;0),0,IF(AND(AY$273=list!$D$2,$E312&lt;&gt;0,TRUNC(VLOOKUP($E312,'Container Panel'!$B$41:$Z$100,$D312,0)/(VLOOKUP(AY$276,UI!$A$12:$O$51,VLOOKUP(AY$279,$B$276:$C$278,2,0),0)/1000))&gt;0),1,TRUNC(VLOOKUP($E312,'Container Panel'!$B$41:$Z$100,$D312,0)/(VLOOKUP(AY$276,UI!$A$12:$O$51,VLOOKUP(AY$279,$B$276:$C$278,2,0),0)/1000)))),"")</f>
        <v/>
      </c>
      <c r="AZ312" s="145" t="str">
        <f>IFERROR(IF(AND(AZ$272=list!$D$3,'Box Calculation'!AZ$279&lt;&gt;"h",$E312&lt;&gt;0),0,IF(AND(AZ$273=list!$D$2,$E312&lt;&gt;0,TRUNC(VLOOKUP($E312,'Container Panel'!$B$41:$Z$100,$D312,0)/(VLOOKUP(AZ$276,UI!$A$12:$O$51,VLOOKUP(AZ$279,$B$276:$C$278,2,0),0)/1000))&gt;0),1,TRUNC(VLOOKUP($E312,'Container Panel'!$B$41:$Z$100,$D312,0)/(VLOOKUP(AZ$276,UI!$A$12:$O$51,VLOOKUP(AZ$279,$B$276:$C$278,2,0),0)/1000)))),"")</f>
        <v/>
      </c>
      <c r="BA312" s="145" t="str">
        <f>IFERROR(IF(AND(BA$272=list!$D$3,'Box Calculation'!BA$279&lt;&gt;"h",$E312&lt;&gt;0),0,IF(AND(BA$273=list!$D$2,$E312&lt;&gt;0,TRUNC(VLOOKUP($E312,'Container Panel'!$B$41:$Z$100,$D312,0)/(VLOOKUP(BA$276,UI!$A$12:$O$51,VLOOKUP(BA$279,$B$276:$C$278,2,0),0)/1000))&gt;0),1,TRUNC(VLOOKUP($E312,'Container Panel'!$B$41:$Z$100,$D312,0)/(VLOOKUP(BA$276,UI!$A$12:$O$51,VLOOKUP(BA$279,$B$276:$C$278,2,0),0)/1000)))),"")</f>
        <v/>
      </c>
      <c r="BB312" s="145" t="str">
        <f>IFERROR(IF(AND(BB$272=list!$D$3,'Box Calculation'!BB$279&lt;&gt;"h",$E312&lt;&gt;0),0,IF(AND(BB$273=list!$D$2,$E312&lt;&gt;0,TRUNC(VLOOKUP($E312,'Container Panel'!$B$41:$Z$100,$D312,0)/(VLOOKUP(BB$276,UI!$A$12:$O$51,VLOOKUP(BB$279,$B$276:$C$278,2,0),0)/1000))&gt;0),1,TRUNC(VLOOKUP($E312,'Container Panel'!$B$41:$Z$100,$D312,0)/(VLOOKUP(BB$276,UI!$A$12:$O$51,VLOOKUP(BB$279,$B$276:$C$278,2,0),0)/1000)))),"")</f>
        <v/>
      </c>
      <c r="BC312" s="145" t="str">
        <f>IFERROR(IF(AND(BC$272=list!$D$3,'Box Calculation'!BC$279&lt;&gt;"h",$E312&lt;&gt;0),0,IF(AND(BC$273=list!$D$2,$E312&lt;&gt;0,TRUNC(VLOOKUP($E312,'Container Panel'!$B$41:$Z$100,$D312,0)/(VLOOKUP(BC$276,UI!$A$12:$O$51,VLOOKUP(BC$279,$B$276:$C$278,2,0),0)/1000))&gt;0),1,TRUNC(VLOOKUP($E312,'Container Panel'!$B$41:$Z$100,$D312,0)/(VLOOKUP(BC$276,UI!$A$12:$O$51,VLOOKUP(BC$279,$B$276:$C$278,2,0),0)/1000)))),"")</f>
        <v/>
      </c>
      <c r="BD312" s="145" t="str">
        <f>IFERROR(IF(AND(BD$272=list!$D$3,'Box Calculation'!BD$279&lt;&gt;"h",$E312&lt;&gt;0),0,IF(AND(BD$273=list!$D$2,$E312&lt;&gt;0,TRUNC(VLOOKUP($E312,'Container Panel'!$B$41:$Z$100,$D312,0)/(VLOOKUP(BD$276,UI!$A$12:$O$51,VLOOKUP(BD$279,$B$276:$C$278,2,0),0)/1000))&gt;0),1,TRUNC(VLOOKUP($E312,'Container Panel'!$B$41:$Z$100,$D312,0)/(VLOOKUP(BD$276,UI!$A$12:$O$51,VLOOKUP(BD$279,$B$276:$C$278,2,0),0)/1000)))),"")</f>
        <v/>
      </c>
      <c r="BE312" s="145" t="str">
        <f>IFERROR(IF(AND(BE$272=list!$D$3,'Box Calculation'!BE$279&lt;&gt;"h",$E312&lt;&gt;0),0,IF(AND(BE$273=list!$D$2,$E312&lt;&gt;0,TRUNC(VLOOKUP($E312,'Container Panel'!$B$41:$Z$100,$D312,0)/(VLOOKUP(BE$276,UI!$A$12:$O$51,VLOOKUP(BE$279,$B$276:$C$278,2,0),0)/1000))&gt;0),1,TRUNC(VLOOKUP($E312,'Container Panel'!$B$41:$Z$100,$D312,0)/(VLOOKUP(BE$276,UI!$A$12:$O$51,VLOOKUP(BE$279,$B$276:$C$278,2,0),0)/1000)))),"")</f>
        <v/>
      </c>
      <c r="BF312" s="145" t="str">
        <f>IFERROR(IF(AND(BF$272=list!$D$3,'Box Calculation'!BF$279&lt;&gt;"h",$E312&lt;&gt;0),0,IF(AND(BF$273=list!$D$2,$E312&lt;&gt;0,TRUNC(VLOOKUP($E312,'Container Panel'!$B$41:$Z$100,$D312,0)/(VLOOKUP(BF$276,UI!$A$12:$O$51,VLOOKUP(BF$279,$B$276:$C$278,2,0),0)/1000))&gt;0),1,TRUNC(VLOOKUP($E312,'Container Panel'!$B$41:$Z$100,$D312,0)/(VLOOKUP(BF$276,UI!$A$12:$O$51,VLOOKUP(BF$279,$B$276:$C$278,2,0),0)/1000)))),"")</f>
        <v/>
      </c>
      <c r="BG312" s="145" t="str">
        <f>IFERROR(IF(AND(BG$272=list!$D$3,'Box Calculation'!BG$279&lt;&gt;"h",$E312&lt;&gt;0),0,IF(AND(BG$273=list!$D$2,$E312&lt;&gt;0,TRUNC(VLOOKUP($E312,'Container Panel'!$B$41:$Z$100,$D312,0)/(VLOOKUP(BG$276,UI!$A$12:$O$51,VLOOKUP(BG$279,$B$276:$C$278,2,0),0)/1000))&gt;0),1,TRUNC(VLOOKUP($E312,'Container Panel'!$B$41:$Z$100,$D312,0)/(VLOOKUP(BG$276,UI!$A$12:$O$51,VLOOKUP(BG$279,$B$276:$C$278,2,0),0)/1000)))),"")</f>
        <v/>
      </c>
      <c r="BH312" s="145" t="str">
        <f>IFERROR(IF(AND(BH$272=list!$D$3,'Box Calculation'!BH$279&lt;&gt;"h",$E312&lt;&gt;0),0,IF(AND(BH$273=list!$D$2,$E312&lt;&gt;0,TRUNC(VLOOKUP($E312,'Container Panel'!$B$41:$Z$100,$D312,0)/(VLOOKUP(BH$276,UI!$A$12:$O$51,VLOOKUP(BH$279,$B$276:$C$278,2,0),0)/1000))&gt;0),1,TRUNC(VLOOKUP($E312,'Container Panel'!$B$41:$Z$100,$D312,0)/(VLOOKUP(BH$276,UI!$A$12:$O$51,VLOOKUP(BH$279,$B$276:$C$278,2,0),0)/1000)))),"")</f>
        <v/>
      </c>
      <c r="BI312" s="145" t="str">
        <f>IFERROR(IF(AND(BI$272=list!$D$3,'Box Calculation'!BI$279&lt;&gt;"h",$E312&lt;&gt;0),0,IF(AND(BI$273=list!$D$2,$E312&lt;&gt;0,TRUNC(VLOOKUP($E312,'Container Panel'!$B$41:$Z$100,$D312,0)/(VLOOKUP(BI$276,UI!$A$12:$O$51,VLOOKUP(BI$279,$B$276:$C$278,2,0),0)/1000))&gt;0),1,TRUNC(VLOOKUP($E312,'Container Panel'!$B$41:$Z$100,$D312,0)/(VLOOKUP(BI$276,UI!$A$12:$O$51,VLOOKUP(BI$279,$B$276:$C$278,2,0),0)/1000)))),"")</f>
        <v/>
      </c>
      <c r="BJ312" s="145" t="str">
        <f>IFERROR(IF(AND(BJ$272=list!$D$3,'Box Calculation'!BJ$279&lt;&gt;"h",$E312&lt;&gt;0),0,IF(AND(BJ$273=list!$D$2,$E312&lt;&gt;0,TRUNC(VLOOKUP($E312,'Container Panel'!$B$41:$Z$100,$D312,0)/(VLOOKUP(BJ$276,UI!$A$12:$O$51,VLOOKUP(BJ$279,$B$276:$C$278,2,0),0)/1000))&gt;0),1,TRUNC(VLOOKUP($E312,'Container Panel'!$B$41:$Z$100,$D312,0)/(VLOOKUP(BJ$276,UI!$A$12:$O$51,VLOOKUP(BJ$279,$B$276:$C$278,2,0),0)/1000)))),"")</f>
        <v/>
      </c>
      <c r="BK312" s="145" t="str">
        <f>IFERROR(IF(AND(BK$272=list!$D$3,'Box Calculation'!BK$279&lt;&gt;"h",$E312&lt;&gt;0),0,IF(AND(BK$273=list!$D$2,$E312&lt;&gt;0,TRUNC(VLOOKUP($E312,'Container Panel'!$B$41:$Z$100,$D312,0)/(VLOOKUP(BK$276,UI!$A$12:$O$51,VLOOKUP(BK$279,$B$276:$C$278,2,0),0)/1000))&gt;0),1,TRUNC(VLOOKUP($E312,'Container Panel'!$B$41:$Z$100,$D312,0)/(VLOOKUP(BK$276,UI!$A$12:$O$51,VLOOKUP(BK$279,$B$276:$C$278,2,0),0)/1000)))),"")</f>
        <v/>
      </c>
      <c r="BL312" s="145" t="str">
        <f>IFERROR(IF(AND(BL$272=list!$D$3,'Box Calculation'!BL$279&lt;&gt;"h",$E312&lt;&gt;0),0,IF(AND(BL$273=list!$D$2,$E312&lt;&gt;0,TRUNC(VLOOKUP($E312,'Container Panel'!$B$41:$Z$100,$D312,0)/(VLOOKUP(BL$276,UI!$A$12:$O$51,VLOOKUP(BL$279,$B$276:$C$278,2,0),0)/1000))&gt;0),1,TRUNC(VLOOKUP($E312,'Container Panel'!$B$41:$Z$100,$D312,0)/(VLOOKUP(BL$276,UI!$A$12:$O$51,VLOOKUP(BL$279,$B$276:$C$278,2,0),0)/1000)))),"")</f>
        <v/>
      </c>
      <c r="BM312" s="145" t="str">
        <f>IFERROR(IF(AND(BM$272=list!$D$3,'Box Calculation'!BM$279&lt;&gt;"h",$E312&lt;&gt;0),0,IF(AND(BM$273=list!$D$2,$E312&lt;&gt;0,TRUNC(VLOOKUP($E312,'Container Panel'!$B$41:$Z$100,$D312,0)/(VLOOKUP(BM$276,UI!$A$12:$O$51,VLOOKUP(BM$279,$B$276:$C$278,2,0),0)/1000))&gt;0),1,TRUNC(VLOOKUP($E312,'Container Panel'!$B$41:$Z$100,$D312,0)/(VLOOKUP(BM$276,UI!$A$12:$O$51,VLOOKUP(BM$279,$B$276:$C$278,2,0),0)/1000)))),"")</f>
        <v/>
      </c>
      <c r="BN312" s="145" t="str">
        <f>IFERROR(IF(AND(BN$272=list!$D$3,'Box Calculation'!BN$279&lt;&gt;"h",$E312&lt;&gt;0),0,IF(AND(BN$273=list!$D$2,$E312&lt;&gt;0,TRUNC(VLOOKUP($E312,'Container Panel'!$B$41:$Z$100,$D312,0)/(VLOOKUP(BN$276,UI!$A$12:$O$51,VLOOKUP(BN$279,$B$276:$C$278,2,0),0)/1000))&gt;0),1,TRUNC(VLOOKUP($E312,'Container Panel'!$B$41:$Z$100,$D312,0)/(VLOOKUP(BN$276,UI!$A$12:$O$51,VLOOKUP(BN$279,$B$276:$C$278,2,0),0)/1000)))),"")</f>
        <v/>
      </c>
      <c r="BO312" s="145" t="str">
        <f>IFERROR(IF(AND(BO$272=list!$D$3,'Box Calculation'!BO$279&lt;&gt;"h",$E312&lt;&gt;0),0,IF(AND(BO$273=list!$D$2,$E312&lt;&gt;0,TRUNC(VLOOKUP($E312,'Container Panel'!$B$41:$Z$100,$D312,0)/(VLOOKUP(BO$276,UI!$A$12:$O$51,VLOOKUP(BO$279,$B$276:$C$278,2,0),0)/1000))&gt;0),1,TRUNC(VLOOKUP($E312,'Container Panel'!$B$41:$Z$100,$D312,0)/(VLOOKUP(BO$276,UI!$A$12:$O$51,VLOOKUP(BO$279,$B$276:$C$278,2,0),0)/1000)))),"")</f>
        <v/>
      </c>
      <c r="BP312" s="145" t="str">
        <f>IFERROR(IF(AND(BP$272=list!$D$3,'Box Calculation'!BP$279&lt;&gt;"h",$E312&lt;&gt;0),0,IF(AND(BP$273=list!$D$2,$E312&lt;&gt;0,TRUNC(VLOOKUP($E312,'Container Panel'!$B$41:$Z$100,$D312,0)/(VLOOKUP(BP$276,UI!$A$12:$O$51,VLOOKUP(BP$279,$B$276:$C$278,2,0),0)/1000))&gt;0),1,TRUNC(VLOOKUP($E312,'Container Panel'!$B$41:$Z$100,$D312,0)/(VLOOKUP(BP$276,UI!$A$12:$O$51,VLOOKUP(BP$279,$B$276:$C$278,2,0),0)/1000)))),"")</f>
        <v/>
      </c>
      <c r="BQ312" s="145" t="str">
        <f>IFERROR(IF(AND(BQ$272=list!$D$3,'Box Calculation'!BQ$279&lt;&gt;"h",$E312&lt;&gt;0),0,IF(AND(BQ$273=list!$D$2,$E312&lt;&gt;0,TRUNC(VLOOKUP($E312,'Container Panel'!$B$41:$Z$100,$D312,0)/(VLOOKUP(BQ$276,UI!$A$12:$O$51,VLOOKUP(BQ$279,$B$276:$C$278,2,0),0)/1000))&gt;0),1,TRUNC(VLOOKUP($E312,'Container Panel'!$B$41:$Z$100,$D312,0)/(VLOOKUP(BQ$276,UI!$A$12:$O$51,VLOOKUP(BQ$279,$B$276:$C$278,2,0),0)/1000)))),"")</f>
        <v/>
      </c>
      <c r="BR312" s="145" t="str">
        <f>IFERROR(IF(AND(BR$272=list!$D$3,'Box Calculation'!BR$279&lt;&gt;"h",$E312&lt;&gt;0),0,IF(AND(BR$273=list!$D$2,$E312&lt;&gt;0,TRUNC(VLOOKUP($E312,'Container Panel'!$B$41:$Z$100,$D312,0)/(VLOOKUP(BR$276,UI!$A$12:$O$51,VLOOKUP(BR$279,$B$276:$C$278,2,0),0)/1000))&gt;0),1,TRUNC(VLOOKUP($E312,'Container Panel'!$B$41:$Z$100,$D312,0)/(VLOOKUP(BR$276,UI!$A$12:$O$51,VLOOKUP(BR$279,$B$276:$C$278,2,0),0)/1000)))),"")</f>
        <v/>
      </c>
      <c r="BS312" s="145" t="str">
        <f>IFERROR(IF(AND(BS$272=list!$D$3,'Box Calculation'!BS$279&lt;&gt;"h",$E312&lt;&gt;0),0,IF(AND(BS$273=list!$D$2,$E312&lt;&gt;0,TRUNC(VLOOKUP($E312,'Container Panel'!$B$41:$Z$100,$D312,0)/(VLOOKUP(BS$276,UI!$A$12:$O$51,VLOOKUP(BS$279,$B$276:$C$278,2,0),0)/1000))&gt;0),1,TRUNC(VLOOKUP($E312,'Container Panel'!$B$41:$Z$100,$D312,0)/(VLOOKUP(BS$276,UI!$A$12:$O$51,VLOOKUP(BS$279,$B$276:$C$278,2,0),0)/1000)))),"")</f>
        <v/>
      </c>
      <c r="BT312" s="145" t="str">
        <f>IFERROR(IF(AND(BT$272=list!$D$3,'Box Calculation'!BT$279&lt;&gt;"h",$E312&lt;&gt;0),0,IF(AND(BT$273=list!$D$2,$E312&lt;&gt;0,TRUNC(VLOOKUP($E312,'Container Panel'!$B$41:$Z$100,$D312,0)/(VLOOKUP(BT$276,UI!$A$12:$O$51,VLOOKUP(BT$279,$B$276:$C$278,2,0),0)/1000))&gt;0),1,TRUNC(VLOOKUP($E312,'Container Panel'!$B$41:$Z$100,$D312,0)/(VLOOKUP(BT$276,UI!$A$12:$O$51,VLOOKUP(BT$279,$B$276:$C$278,2,0),0)/1000)))),"")</f>
        <v/>
      </c>
      <c r="BU312" s="145" t="str">
        <f>IFERROR(IF(AND(BU$272=list!$D$3,'Box Calculation'!BU$279&lt;&gt;"h",$E312&lt;&gt;0),0,IF(AND(BU$273=list!$D$2,$E312&lt;&gt;0,TRUNC(VLOOKUP($E312,'Container Panel'!$B$41:$Z$100,$D312,0)/(VLOOKUP(BU$276,UI!$A$12:$O$51,VLOOKUP(BU$279,$B$276:$C$278,2,0),0)/1000))&gt;0),1,TRUNC(VLOOKUP($E312,'Container Panel'!$B$41:$Z$100,$D312,0)/(VLOOKUP(BU$276,UI!$A$12:$O$51,VLOOKUP(BU$279,$B$276:$C$278,2,0),0)/1000)))),"")</f>
        <v/>
      </c>
      <c r="BV312" s="145" t="str">
        <f>IFERROR(IF(AND(BV$272=list!$D$3,'Box Calculation'!BV$279&lt;&gt;"h",$E312&lt;&gt;0),0,IF(AND(BV$273=list!$D$2,$E312&lt;&gt;0,TRUNC(VLOOKUP($E312,'Container Panel'!$B$41:$Z$100,$D312,0)/(VLOOKUP(BV$276,UI!$A$12:$O$51,VLOOKUP(BV$279,$B$276:$C$278,2,0),0)/1000))&gt;0),1,TRUNC(VLOOKUP($E312,'Container Panel'!$B$41:$Z$100,$D312,0)/(VLOOKUP(BV$276,UI!$A$12:$O$51,VLOOKUP(BV$279,$B$276:$C$278,2,0),0)/1000)))),"")</f>
        <v/>
      </c>
      <c r="BW312" s="145" t="str">
        <f>IFERROR(IF(AND(BW$272=list!$D$3,'Box Calculation'!BW$279&lt;&gt;"h",$E312&lt;&gt;0),0,IF(AND(BW$273=list!$D$2,$E312&lt;&gt;0,TRUNC(VLOOKUP($E312,'Container Panel'!$B$41:$Z$100,$D312,0)/(VLOOKUP(BW$276,UI!$A$12:$O$51,VLOOKUP(BW$279,$B$276:$C$278,2,0),0)/1000))&gt;0),1,TRUNC(VLOOKUP($E312,'Container Panel'!$B$41:$Z$100,$D312,0)/(VLOOKUP(BW$276,UI!$A$12:$O$51,VLOOKUP(BW$279,$B$276:$C$278,2,0),0)/1000)))),"")</f>
        <v/>
      </c>
      <c r="BX312" s="145" t="str">
        <f>IFERROR(IF(AND(BX$272=list!$D$3,'Box Calculation'!BX$279&lt;&gt;"h",$E312&lt;&gt;0),0,IF(AND(BX$273=list!$D$2,$E312&lt;&gt;0,TRUNC(VLOOKUP($E312,'Container Panel'!$B$41:$Z$100,$D312,0)/(VLOOKUP(BX$276,UI!$A$12:$O$51,VLOOKUP(BX$279,$B$276:$C$278,2,0),0)/1000))&gt;0),1,TRUNC(VLOOKUP($E312,'Container Panel'!$B$41:$Z$100,$D312,0)/(VLOOKUP(BX$276,UI!$A$12:$O$51,VLOOKUP(BX$279,$B$276:$C$278,2,0),0)/1000)))),"")</f>
        <v/>
      </c>
      <c r="BY312" s="145" t="str">
        <f>IFERROR(IF(AND(BY$272=list!$D$3,'Box Calculation'!BY$279&lt;&gt;"h",$E312&lt;&gt;0),0,IF(AND(BY$273=list!$D$2,$E312&lt;&gt;0,TRUNC(VLOOKUP($E312,'Container Panel'!$B$41:$Z$100,$D312,0)/(VLOOKUP(BY$276,UI!$A$12:$O$51,VLOOKUP(BY$279,$B$276:$C$278,2,0),0)/1000))&gt;0),1,TRUNC(VLOOKUP($E312,'Container Panel'!$B$41:$Z$100,$D312,0)/(VLOOKUP(BY$276,UI!$A$12:$O$51,VLOOKUP(BY$279,$B$276:$C$278,2,0),0)/1000)))),"")</f>
        <v/>
      </c>
      <c r="BZ312" s="145" t="str">
        <f>IFERROR(IF(AND(BZ$272=list!$D$3,'Box Calculation'!BZ$279&lt;&gt;"h",$E312&lt;&gt;0),0,IF(AND(BZ$273=list!$D$2,$E312&lt;&gt;0,TRUNC(VLOOKUP($E312,'Container Panel'!$B$41:$Z$100,$D312,0)/(VLOOKUP(BZ$276,UI!$A$12:$O$51,VLOOKUP(BZ$279,$B$276:$C$278,2,0),0)/1000))&gt;0),1,TRUNC(VLOOKUP($E312,'Container Panel'!$B$41:$Z$100,$D312,0)/(VLOOKUP(BZ$276,UI!$A$12:$O$51,VLOOKUP(BZ$279,$B$276:$C$278,2,0),0)/1000)))),"")</f>
        <v/>
      </c>
      <c r="CA312" s="145" t="str">
        <f>IFERROR(IF(AND(CA$272=list!$D$3,'Box Calculation'!CA$279&lt;&gt;"h",$E312&lt;&gt;0),0,IF(AND(CA$273=list!$D$2,$E312&lt;&gt;0,TRUNC(VLOOKUP($E312,'Container Panel'!$B$41:$Z$100,$D312,0)/(VLOOKUP(CA$276,UI!$A$12:$O$51,VLOOKUP(CA$279,$B$276:$C$278,2,0),0)/1000))&gt;0),1,TRUNC(VLOOKUP($E312,'Container Panel'!$B$41:$Z$100,$D312,0)/(VLOOKUP(CA$276,UI!$A$12:$O$51,VLOOKUP(CA$279,$B$276:$C$278,2,0),0)/1000)))),"")</f>
        <v/>
      </c>
      <c r="CB312" s="145" t="str">
        <f>IFERROR(IF(AND(CB$272=list!$D$3,'Box Calculation'!CB$279&lt;&gt;"h",$E312&lt;&gt;0),0,IF(AND(CB$273=list!$D$2,$E312&lt;&gt;0,TRUNC(VLOOKUP($E312,'Container Panel'!$B$41:$Z$100,$D312,0)/(VLOOKUP(CB$276,UI!$A$12:$O$51,VLOOKUP(CB$279,$B$276:$C$278,2,0),0)/1000))&gt;0),1,TRUNC(VLOOKUP($E312,'Container Panel'!$B$41:$Z$100,$D312,0)/(VLOOKUP(CB$276,UI!$A$12:$O$51,VLOOKUP(CB$279,$B$276:$C$278,2,0),0)/1000)))),"")</f>
        <v/>
      </c>
      <c r="CC312" s="145" t="str">
        <f>IFERROR(IF(AND(CC$272=list!$D$3,'Box Calculation'!CC$279&lt;&gt;"h",$E312&lt;&gt;0),0,IF(AND(CC$273=list!$D$2,$E312&lt;&gt;0,TRUNC(VLOOKUP($E312,'Container Panel'!$B$41:$Z$100,$D312,0)/(VLOOKUP(CC$276,UI!$A$12:$O$51,VLOOKUP(CC$279,$B$276:$C$278,2,0),0)/1000))&gt;0),1,TRUNC(VLOOKUP($E312,'Container Panel'!$B$41:$Z$100,$D312,0)/(VLOOKUP(CC$276,UI!$A$12:$O$51,VLOOKUP(CC$279,$B$276:$C$278,2,0),0)/1000)))),"")</f>
        <v/>
      </c>
      <c r="CD312" s="145" t="str">
        <f>IFERROR(IF(AND(CD$272=list!$D$3,'Box Calculation'!CD$279&lt;&gt;"h",$E312&lt;&gt;0),0,IF(AND(CD$273=list!$D$2,$E312&lt;&gt;0,TRUNC(VLOOKUP($E312,'Container Panel'!$B$41:$Z$100,$D312,0)/(VLOOKUP(CD$276,UI!$A$12:$O$51,VLOOKUP(CD$279,$B$276:$C$278,2,0),0)/1000))&gt;0),1,TRUNC(VLOOKUP($E312,'Container Panel'!$B$41:$Z$100,$D312,0)/(VLOOKUP(CD$276,UI!$A$12:$O$51,VLOOKUP(CD$279,$B$276:$C$278,2,0),0)/1000)))),"")</f>
        <v/>
      </c>
      <c r="CE312" s="145" t="str">
        <f>IFERROR(IF(AND(CE$272=list!$D$3,'Box Calculation'!CE$279&lt;&gt;"h",$E312&lt;&gt;0),0,IF(AND(CE$273=list!$D$2,$E312&lt;&gt;0,TRUNC(VLOOKUP($E312,'Container Panel'!$B$41:$Z$100,$D312,0)/(VLOOKUP(CE$276,UI!$A$12:$O$51,VLOOKUP(CE$279,$B$276:$C$278,2,0),0)/1000))&gt;0),1,TRUNC(VLOOKUP($E312,'Container Panel'!$B$41:$Z$100,$D312,0)/(VLOOKUP(CE$276,UI!$A$12:$O$51,VLOOKUP(CE$279,$B$276:$C$278,2,0),0)/1000)))),"")</f>
        <v/>
      </c>
      <c r="CF312" s="145" t="str">
        <f>IFERROR(IF(AND(CF$272=list!$D$3,'Box Calculation'!CF$279&lt;&gt;"h",$E312&lt;&gt;0),0,IF(AND(CF$273=list!$D$2,$E312&lt;&gt;0,TRUNC(VLOOKUP($E312,'Container Panel'!$B$41:$Z$100,$D312,0)/(VLOOKUP(CF$276,UI!$A$12:$O$51,VLOOKUP(CF$279,$B$276:$C$278,2,0),0)/1000))&gt;0),1,TRUNC(VLOOKUP($E312,'Container Panel'!$B$41:$Z$100,$D312,0)/(VLOOKUP(CF$276,UI!$A$12:$O$51,VLOOKUP(CF$279,$B$276:$C$278,2,0),0)/1000)))),"")</f>
        <v/>
      </c>
      <c r="CG312" s="145" t="str">
        <f>IFERROR(IF(AND(CG$272=list!$D$3,'Box Calculation'!CG$279&lt;&gt;"h",$E312&lt;&gt;0),0,IF(AND(CG$273=list!$D$2,$E312&lt;&gt;0,TRUNC(VLOOKUP($E312,'Container Panel'!$B$41:$Z$100,$D312,0)/(VLOOKUP(CG$276,UI!$A$12:$O$51,VLOOKUP(CG$279,$B$276:$C$278,2,0),0)/1000))&gt;0),1,TRUNC(VLOOKUP($E312,'Container Panel'!$B$41:$Z$100,$D312,0)/(VLOOKUP(CG$276,UI!$A$12:$O$51,VLOOKUP(CG$279,$B$276:$C$278,2,0),0)/1000)))),"")</f>
        <v/>
      </c>
      <c r="CH312" s="145" t="str">
        <f>IFERROR(IF(AND(CH$272=list!$D$3,'Box Calculation'!CH$279&lt;&gt;"h",$E312&lt;&gt;0),0,IF(AND(CH$273=list!$D$2,$E312&lt;&gt;0,TRUNC(VLOOKUP($E312,'Container Panel'!$B$41:$Z$100,$D312,0)/(VLOOKUP(CH$276,UI!$A$12:$O$51,VLOOKUP(CH$279,$B$276:$C$278,2,0),0)/1000))&gt;0),1,TRUNC(VLOOKUP($E312,'Container Panel'!$B$41:$Z$100,$D312,0)/(VLOOKUP(CH$276,UI!$A$12:$O$51,VLOOKUP(CH$279,$B$276:$C$278,2,0),0)/1000)))),"")</f>
        <v/>
      </c>
      <c r="CI312" s="145" t="str">
        <f>IFERROR(IF(AND(CI$272=list!$D$3,'Box Calculation'!CI$279&lt;&gt;"h",$E312&lt;&gt;0),0,IF(AND(CI$273=list!$D$2,$E312&lt;&gt;0,TRUNC(VLOOKUP($E312,'Container Panel'!$B$41:$Z$100,$D312,0)/(VLOOKUP(CI$276,UI!$A$12:$O$51,VLOOKUP(CI$279,$B$276:$C$278,2,0),0)/1000))&gt;0),1,TRUNC(VLOOKUP($E312,'Container Panel'!$B$41:$Z$100,$D312,0)/(VLOOKUP(CI$276,UI!$A$12:$O$51,VLOOKUP(CI$279,$B$276:$C$278,2,0),0)/1000)))),"")</f>
        <v/>
      </c>
      <c r="CJ312" s="145" t="str">
        <f>IFERROR(IF(AND(CJ$272=list!$D$3,'Box Calculation'!CJ$279&lt;&gt;"h",$E312&lt;&gt;0),0,IF(AND(CJ$273=list!$D$2,$E312&lt;&gt;0,TRUNC(VLOOKUP($E312,'Container Panel'!$B$41:$Z$100,$D312,0)/(VLOOKUP(CJ$276,UI!$A$12:$O$51,VLOOKUP(CJ$279,$B$276:$C$278,2,0),0)/1000))&gt;0),1,TRUNC(VLOOKUP($E312,'Container Panel'!$B$41:$Z$100,$D312,0)/(VLOOKUP(CJ$276,UI!$A$12:$O$51,VLOOKUP(CJ$279,$B$276:$C$278,2,0),0)/1000)))),"")</f>
        <v/>
      </c>
      <c r="CK312" s="145" t="str">
        <f>IFERROR(IF(AND(CK$272=list!$D$3,'Box Calculation'!CK$279&lt;&gt;"h",$E312&lt;&gt;0),0,IF(AND(CK$273=list!$D$2,$E312&lt;&gt;0,TRUNC(VLOOKUP($E312,'Container Panel'!$B$41:$Z$100,$D312,0)/(VLOOKUP(CK$276,UI!$A$12:$O$51,VLOOKUP(CK$279,$B$276:$C$278,2,0),0)/1000))&gt;0),1,TRUNC(VLOOKUP($E312,'Container Panel'!$B$41:$Z$100,$D312,0)/(VLOOKUP(CK$276,UI!$A$12:$O$51,VLOOKUP(CK$279,$B$276:$C$278,2,0),0)/1000)))),"")</f>
        <v/>
      </c>
      <c r="CL312" s="145" t="str">
        <f>IFERROR(IF(AND(CL$272=list!$D$3,'Box Calculation'!CL$279&lt;&gt;"h",$E312&lt;&gt;0),0,IF(AND(CL$273=list!$D$2,$E312&lt;&gt;0,TRUNC(VLOOKUP($E312,'Container Panel'!$B$41:$Z$100,$D312,0)/(VLOOKUP(CL$276,UI!$A$12:$O$51,VLOOKUP(CL$279,$B$276:$C$278,2,0),0)/1000))&gt;0),1,TRUNC(VLOOKUP($E312,'Container Panel'!$B$41:$Z$100,$D312,0)/(VLOOKUP(CL$276,UI!$A$12:$O$51,VLOOKUP(CL$279,$B$276:$C$278,2,0),0)/1000)))),"")</f>
        <v/>
      </c>
      <c r="CM312" s="145" t="str">
        <f>IFERROR(IF(AND(CM$272=list!$D$3,'Box Calculation'!CM$279&lt;&gt;"h",$E312&lt;&gt;0),0,IF(AND(CM$273=list!$D$2,$E312&lt;&gt;0,TRUNC(VLOOKUP($E312,'Container Panel'!$B$41:$Z$100,$D312,0)/(VLOOKUP(CM$276,UI!$A$12:$O$51,VLOOKUP(CM$279,$B$276:$C$278,2,0),0)/1000))&gt;0),1,TRUNC(VLOOKUP($E312,'Container Panel'!$B$41:$Z$100,$D312,0)/(VLOOKUP(CM$276,UI!$A$12:$O$51,VLOOKUP(CM$279,$B$276:$C$278,2,0),0)/1000)))),"")</f>
        <v/>
      </c>
      <c r="CN312" s="145" t="str">
        <f>IFERROR(IF(AND(CN$272=list!$D$3,'Box Calculation'!CN$279&lt;&gt;"h",$E312&lt;&gt;0),0,IF(AND(CN$273=list!$D$2,$E312&lt;&gt;0,TRUNC(VLOOKUP($E312,'Container Panel'!$B$41:$Z$100,$D312,0)/(VLOOKUP(CN$276,UI!$A$12:$O$51,VLOOKUP(CN$279,$B$276:$C$278,2,0),0)/1000))&gt;0),1,TRUNC(VLOOKUP($E312,'Container Panel'!$B$41:$Z$100,$D312,0)/(VLOOKUP(CN$276,UI!$A$12:$O$51,VLOOKUP(CN$279,$B$276:$C$278,2,0),0)/1000)))),"")</f>
        <v/>
      </c>
      <c r="CO312" s="145" t="str">
        <f>IFERROR(IF(AND(CO$272=list!$D$3,'Box Calculation'!CO$279&lt;&gt;"h",$E312&lt;&gt;0),0,IF(AND(CO$273=list!$D$2,$E312&lt;&gt;0,TRUNC(VLOOKUP($E312,'Container Panel'!$B$41:$Z$100,$D312,0)/(VLOOKUP(CO$276,UI!$A$12:$O$51,VLOOKUP(CO$279,$B$276:$C$278,2,0),0)/1000))&gt;0),1,TRUNC(VLOOKUP($E312,'Container Panel'!$B$41:$Z$100,$D312,0)/(VLOOKUP(CO$276,UI!$A$12:$O$51,VLOOKUP(CO$279,$B$276:$C$278,2,0),0)/1000)))),"")</f>
        <v/>
      </c>
      <c r="CP312" s="145" t="str">
        <f>IFERROR(IF(AND(CP$272=list!$D$3,'Box Calculation'!CP$279&lt;&gt;"h",$E312&lt;&gt;0),0,IF(AND(CP$273=list!$D$2,$E312&lt;&gt;0,TRUNC(VLOOKUP($E312,'Container Panel'!$B$41:$Z$100,$D312,0)/(VLOOKUP(CP$276,UI!$A$12:$O$51,VLOOKUP(CP$279,$B$276:$C$278,2,0),0)/1000))&gt;0),1,TRUNC(VLOOKUP($E312,'Container Panel'!$B$41:$Z$100,$D312,0)/(VLOOKUP(CP$276,UI!$A$12:$O$51,VLOOKUP(CP$279,$B$276:$C$278,2,0),0)/1000)))),"")</f>
        <v/>
      </c>
      <c r="CQ312" s="145" t="str">
        <f>IFERROR(IF(AND(CQ$272=list!$D$3,'Box Calculation'!CQ$279&lt;&gt;"h",$E312&lt;&gt;0),0,IF(AND(CQ$273=list!$D$2,$E312&lt;&gt;0,TRUNC(VLOOKUP($E312,'Container Panel'!$B$41:$Z$100,$D312,0)/(VLOOKUP(CQ$276,UI!$A$12:$O$51,VLOOKUP(CQ$279,$B$276:$C$278,2,0),0)/1000))&gt;0),1,TRUNC(VLOOKUP($E312,'Container Panel'!$B$41:$Z$100,$D312,0)/(VLOOKUP(CQ$276,UI!$A$12:$O$51,VLOOKUP(CQ$279,$B$276:$C$278,2,0),0)/1000)))),"")</f>
        <v/>
      </c>
      <c r="CR312" s="145" t="str">
        <f>IFERROR(IF(AND(CR$272=list!$D$3,'Box Calculation'!CR$279&lt;&gt;"h",$E312&lt;&gt;0),0,IF(AND(CR$273=list!$D$2,$E312&lt;&gt;0,TRUNC(VLOOKUP($E312,'Container Panel'!$B$41:$Z$100,$D312,0)/(VLOOKUP(CR$276,UI!$A$12:$O$51,VLOOKUP(CR$279,$B$276:$C$278,2,0),0)/1000))&gt;0),1,TRUNC(VLOOKUP($E312,'Container Panel'!$B$41:$Z$100,$D312,0)/(VLOOKUP(CR$276,UI!$A$12:$O$51,VLOOKUP(CR$279,$B$276:$C$278,2,0),0)/1000)))),"")</f>
        <v/>
      </c>
      <c r="CS312" s="145" t="str">
        <f>IFERROR(IF(AND(CS$272=list!$D$3,'Box Calculation'!CS$279&lt;&gt;"h",$E312&lt;&gt;0),0,IF(AND(CS$273=list!$D$2,$E312&lt;&gt;0,TRUNC(VLOOKUP($E312,'Container Panel'!$B$41:$Z$100,$D312,0)/(VLOOKUP(CS$276,UI!$A$12:$O$51,VLOOKUP(CS$279,$B$276:$C$278,2,0),0)/1000))&gt;0),1,TRUNC(VLOOKUP($E312,'Container Panel'!$B$41:$Z$100,$D312,0)/(VLOOKUP(CS$276,UI!$A$12:$O$51,VLOOKUP(CS$279,$B$276:$C$278,2,0),0)/1000)))),"")</f>
        <v/>
      </c>
      <c r="CT312" s="145" t="str">
        <f>IFERROR(IF(AND(CT$272=list!$D$3,'Box Calculation'!CT$279&lt;&gt;"h",$E312&lt;&gt;0),0,IF(AND(CT$273=list!$D$2,$E312&lt;&gt;0,TRUNC(VLOOKUP($E312,'Container Panel'!$B$41:$Z$100,$D312,0)/(VLOOKUP(CT$276,UI!$A$12:$O$51,VLOOKUP(CT$279,$B$276:$C$278,2,0),0)/1000))&gt;0),1,TRUNC(VLOOKUP($E312,'Container Panel'!$B$41:$Z$100,$D312,0)/(VLOOKUP(CT$276,UI!$A$12:$O$51,VLOOKUP(CT$279,$B$276:$C$278,2,0),0)/1000)))),"")</f>
        <v/>
      </c>
      <c r="CU312" s="145" t="str">
        <f>IFERROR(IF(AND(CU$272=list!$D$3,'Box Calculation'!CU$279&lt;&gt;"h",$E312&lt;&gt;0),0,IF(AND(CU$273=list!$D$2,$E312&lt;&gt;0,TRUNC(VLOOKUP($E312,'Container Panel'!$B$41:$Z$100,$D312,0)/(VLOOKUP(CU$276,UI!$A$12:$O$51,VLOOKUP(CU$279,$B$276:$C$278,2,0),0)/1000))&gt;0),1,TRUNC(VLOOKUP($E312,'Container Panel'!$B$41:$Z$100,$D312,0)/(VLOOKUP(CU$276,UI!$A$12:$O$51,VLOOKUP(CU$279,$B$276:$C$278,2,0),0)/1000)))),"")</f>
        <v/>
      </c>
      <c r="CV312" s="145" t="str">
        <f>IFERROR(IF(AND(CV$272=list!$D$3,'Box Calculation'!CV$279&lt;&gt;"h",$E312&lt;&gt;0),0,IF(AND(CV$273=list!$D$2,$E312&lt;&gt;0,TRUNC(VLOOKUP($E312,'Container Panel'!$B$41:$Z$100,$D312,0)/(VLOOKUP(CV$276,UI!$A$12:$O$51,VLOOKUP(CV$279,$B$276:$C$278,2,0),0)/1000))&gt;0),1,TRUNC(VLOOKUP($E312,'Container Panel'!$B$41:$Z$100,$D312,0)/(VLOOKUP(CV$276,UI!$A$12:$O$51,VLOOKUP(CV$279,$B$276:$C$278,2,0),0)/1000)))),"")</f>
        <v/>
      </c>
      <c r="CW312" s="145" t="str">
        <f>IFERROR(IF(AND(CW$272=list!$D$3,'Box Calculation'!CW$279&lt;&gt;"h",$E312&lt;&gt;0),0,IF(AND(CW$273=list!$D$2,$E312&lt;&gt;0,TRUNC(VLOOKUP($E312,'Container Panel'!$B$41:$Z$100,$D312,0)/(VLOOKUP(CW$276,UI!$A$12:$O$51,VLOOKUP(CW$279,$B$276:$C$278,2,0),0)/1000))&gt;0),1,TRUNC(VLOOKUP($E312,'Container Panel'!$B$41:$Z$100,$D312,0)/(VLOOKUP(CW$276,UI!$A$12:$O$51,VLOOKUP(CW$279,$B$276:$C$278,2,0),0)/1000)))),"")</f>
        <v/>
      </c>
      <c r="CX312" s="145" t="str">
        <f>IFERROR(IF(AND(CX$272=list!$D$3,'Box Calculation'!CX$279&lt;&gt;"h",$E312&lt;&gt;0),0,IF(AND(CX$273=list!$D$2,$E312&lt;&gt;0,TRUNC(VLOOKUP($E312,'Container Panel'!$B$41:$Z$100,$D312,0)/(VLOOKUP(CX$276,UI!$A$12:$O$51,VLOOKUP(CX$279,$B$276:$C$278,2,0),0)/1000))&gt;0),1,TRUNC(VLOOKUP($E312,'Container Panel'!$B$41:$Z$100,$D312,0)/(VLOOKUP(CX$276,UI!$A$12:$O$51,VLOOKUP(CX$279,$B$276:$C$278,2,0),0)/1000)))),"")</f>
        <v/>
      </c>
      <c r="CY312" s="145" t="str">
        <f>IFERROR(IF(AND(CY$272=list!$D$3,'Box Calculation'!CY$279&lt;&gt;"h",$E312&lt;&gt;0),0,IF(AND(CY$273=list!$D$2,$E312&lt;&gt;0,TRUNC(VLOOKUP($E312,'Container Panel'!$B$41:$Z$100,$D312,0)/(VLOOKUP(CY$276,UI!$A$12:$O$51,VLOOKUP(CY$279,$B$276:$C$278,2,0),0)/1000))&gt;0),1,TRUNC(VLOOKUP($E312,'Container Panel'!$B$41:$Z$100,$D312,0)/(VLOOKUP(CY$276,UI!$A$12:$O$51,VLOOKUP(CY$279,$B$276:$C$278,2,0),0)/1000)))),"")</f>
        <v/>
      </c>
      <c r="CZ312" s="145" t="str">
        <f>IFERROR(IF(AND(CZ$272=list!$D$3,'Box Calculation'!CZ$279&lt;&gt;"h",$E312&lt;&gt;0),0,IF(AND(CZ$273=list!$D$2,$E312&lt;&gt;0,TRUNC(VLOOKUP($E312,'Container Panel'!$B$41:$Z$100,$D312,0)/(VLOOKUP(CZ$276,UI!$A$12:$O$51,VLOOKUP(CZ$279,$B$276:$C$278,2,0),0)/1000))&gt;0),1,TRUNC(VLOOKUP($E312,'Container Panel'!$B$41:$Z$100,$D312,0)/(VLOOKUP(CZ$276,UI!$A$12:$O$51,VLOOKUP(CZ$279,$B$276:$C$278,2,0),0)/1000)))),"")</f>
        <v/>
      </c>
      <c r="DA312" s="145" t="str">
        <f>IFERROR(IF(AND(DA$272=list!$D$3,'Box Calculation'!DA$279&lt;&gt;"h",$E312&lt;&gt;0),0,IF(AND(DA$273=list!$D$2,$E312&lt;&gt;0,TRUNC(VLOOKUP($E312,'Container Panel'!$B$41:$Z$100,$D312,0)/(VLOOKUP(DA$276,UI!$A$12:$O$51,VLOOKUP(DA$279,$B$276:$C$278,2,0),0)/1000))&gt;0),1,TRUNC(VLOOKUP($E312,'Container Panel'!$B$41:$Z$100,$D312,0)/(VLOOKUP(DA$276,UI!$A$12:$O$51,VLOOKUP(DA$279,$B$276:$C$278,2,0),0)/1000)))),"")</f>
        <v/>
      </c>
      <c r="DB312" s="145" t="str">
        <f>IFERROR(IF(AND(DB$272=list!$D$3,'Box Calculation'!DB$279&lt;&gt;"h",$E312&lt;&gt;0),0,IF(AND(DB$273=list!$D$2,$E312&lt;&gt;0,TRUNC(VLOOKUP($E312,'Container Panel'!$B$41:$Z$100,$D312,0)/(VLOOKUP(DB$276,UI!$A$12:$O$51,VLOOKUP(DB$279,$B$276:$C$278,2,0),0)/1000))&gt;0),1,TRUNC(VLOOKUP($E312,'Container Panel'!$B$41:$Z$100,$D312,0)/(VLOOKUP(DB$276,UI!$A$12:$O$51,VLOOKUP(DB$279,$B$276:$C$278,2,0),0)/1000)))),"")</f>
        <v/>
      </c>
      <c r="DC312" s="145" t="str">
        <f>IFERROR(IF(AND(DC$272=list!$D$3,'Box Calculation'!DC$279&lt;&gt;"h",$E312&lt;&gt;0),0,IF(AND(DC$273=list!$D$2,$E312&lt;&gt;0,TRUNC(VLOOKUP($E312,'Container Panel'!$B$41:$Z$100,$D312,0)/(VLOOKUP(DC$276,UI!$A$12:$O$51,VLOOKUP(DC$279,$B$276:$C$278,2,0),0)/1000))&gt;0),1,TRUNC(VLOOKUP($E312,'Container Panel'!$B$41:$Z$100,$D312,0)/(VLOOKUP(DC$276,UI!$A$12:$O$51,VLOOKUP(DC$279,$B$276:$C$278,2,0),0)/1000)))),"")</f>
        <v/>
      </c>
      <c r="DD312" s="145" t="str">
        <f>IFERROR(IF(AND(DD$272=list!$D$3,'Box Calculation'!DD$279&lt;&gt;"h",$E312&lt;&gt;0),0,IF(AND(DD$273=list!$D$2,$E312&lt;&gt;0,TRUNC(VLOOKUP($E312,'Container Panel'!$B$41:$Z$100,$D312,0)/(VLOOKUP(DD$276,UI!$A$12:$O$51,VLOOKUP(DD$279,$B$276:$C$278,2,0),0)/1000))&gt;0),1,TRUNC(VLOOKUP($E312,'Container Panel'!$B$41:$Z$100,$D312,0)/(VLOOKUP(DD$276,UI!$A$12:$O$51,VLOOKUP(DD$279,$B$276:$C$278,2,0),0)/1000)))),"")</f>
        <v/>
      </c>
      <c r="DE312" s="145" t="str">
        <f>IFERROR(IF(AND(DE$272=list!$D$3,'Box Calculation'!DE$279&lt;&gt;"h",$E312&lt;&gt;0),0,IF(AND(DE$273=list!$D$2,$E312&lt;&gt;0,TRUNC(VLOOKUP($E312,'Container Panel'!$B$41:$Z$100,$D312,0)/(VLOOKUP(DE$276,UI!$A$12:$O$51,VLOOKUP(DE$279,$B$276:$C$278,2,0),0)/1000))&gt;0),1,TRUNC(VLOOKUP($E312,'Container Panel'!$B$41:$Z$100,$D312,0)/(VLOOKUP(DE$276,UI!$A$12:$O$51,VLOOKUP(DE$279,$B$276:$C$278,2,0),0)/1000)))),"")</f>
        <v/>
      </c>
      <c r="DF312" s="145" t="str">
        <f>IFERROR(IF(AND(DF$272=list!$D$3,'Box Calculation'!DF$279&lt;&gt;"h",$E312&lt;&gt;0),0,IF(AND(DF$273=list!$D$2,$E312&lt;&gt;0,TRUNC(VLOOKUP($E312,'Container Panel'!$B$41:$Z$100,$D312,0)/(VLOOKUP(DF$276,UI!$A$12:$O$51,VLOOKUP(DF$279,$B$276:$C$278,2,0),0)/1000))&gt;0),1,TRUNC(VLOOKUP($E312,'Container Panel'!$B$41:$Z$100,$D312,0)/(VLOOKUP(DF$276,UI!$A$12:$O$51,VLOOKUP(DF$279,$B$276:$C$278,2,0),0)/1000)))),"")</f>
        <v/>
      </c>
      <c r="DG312" s="145" t="str">
        <f>IFERROR(IF(AND(DG$272=list!$D$3,'Box Calculation'!DG$279&lt;&gt;"h",$E312&lt;&gt;0),0,IF(AND(DG$273=list!$D$2,$E312&lt;&gt;0,TRUNC(VLOOKUP($E312,'Container Panel'!$B$41:$Z$100,$D312,0)/(VLOOKUP(DG$276,UI!$A$12:$O$51,VLOOKUP(DG$279,$B$276:$C$278,2,0),0)/1000))&gt;0),1,TRUNC(VLOOKUP($E312,'Container Panel'!$B$41:$Z$100,$D312,0)/(VLOOKUP(DG$276,UI!$A$12:$O$51,VLOOKUP(DG$279,$B$276:$C$278,2,0),0)/1000)))),"")</f>
        <v/>
      </c>
      <c r="DH312" s="145" t="str">
        <f>IFERROR(IF(AND(DH$272=list!$D$3,'Box Calculation'!DH$279&lt;&gt;"h",$E312&lt;&gt;0),0,IF(AND(DH$273=list!$D$2,$E312&lt;&gt;0,TRUNC(VLOOKUP($E312,'Container Panel'!$B$41:$Z$100,$D312,0)/(VLOOKUP(DH$276,UI!$A$12:$O$51,VLOOKUP(DH$279,$B$276:$C$278,2,0),0)/1000))&gt;0),1,TRUNC(VLOOKUP($E312,'Container Panel'!$B$41:$Z$100,$D312,0)/(VLOOKUP(DH$276,UI!$A$12:$O$51,VLOOKUP(DH$279,$B$276:$C$278,2,0),0)/1000)))),"")</f>
        <v/>
      </c>
      <c r="DI312" s="145" t="str">
        <f>IFERROR(IF(AND(DI$272=list!$D$3,'Box Calculation'!DI$279&lt;&gt;"h",$E312&lt;&gt;0),0,IF(AND(DI$273=list!$D$2,$E312&lt;&gt;0,TRUNC(VLOOKUP($E312,'Container Panel'!$B$41:$Z$100,$D312,0)/(VLOOKUP(DI$276,UI!$A$12:$O$51,VLOOKUP(DI$279,$B$276:$C$278,2,0),0)/1000))&gt;0),1,TRUNC(VLOOKUP($E312,'Container Panel'!$B$41:$Z$100,$D312,0)/(VLOOKUP(DI$276,UI!$A$12:$O$51,VLOOKUP(DI$279,$B$276:$C$278,2,0),0)/1000)))),"")</f>
        <v/>
      </c>
      <c r="DJ312" s="145" t="str">
        <f>IFERROR(IF(AND(DJ$272=list!$D$3,'Box Calculation'!DJ$279&lt;&gt;"h",$E312&lt;&gt;0),0,IF(AND(DJ$273=list!$D$2,$E312&lt;&gt;0,TRUNC(VLOOKUP($E312,'Container Panel'!$B$41:$Z$100,$D312,0)/(VLOOKUP(DJ$276,UI!$A$12:$O$51,VLOOKUP(DJ$279,$B$276:$C$278,2,0),0)/1000))&gt;0),1,TRUNC(VLOOKUP($E312,'Container Panel'!$B$41:$Z$100,$D312,0)/(VLOOKUP(DJ$276,UI!$A$12:$O$51,VLOOKUP(DJ$279,$B$276:$C$278,2,0),0)/1000)))),"")</f>
        <v/>
      </c>
      <c r="DK312" s="145" t="str">
        <f>IFERROR(IF(AND(DK$272=list!$D$3,'Box Calculation'!DK$279&lt;&gt;"h",$E312&lt;&gt;0),0,IF(AND(DK$273=list!$D$2,$E312&lt;&gt;0,TRUNC(VLOOKUP($E312,'Container Panel'!$B$41:$Z$100,$D312,0)/(VLOOKUP(DK$276,UI!$A$12:$O$51,VLOOKUP(DK$279,$B$276:$C$278,2,0),0)/1000))&gt;0),1,TRUNC(VLOOKUP($E312,'Container Panel'!$B$41:$Z$100,$D312,0)/(VLOOKUP(DK$276,UI!$A$12:$O$51,VLOOKUP(DK$279,$B$276:$C$278,2,0),0)/1000)))),"")</f>
        <v/>
      </c>
      <c r="DL312" s="145" t="str">
        <f>IFERROR(IF(AND(DL$272=list!$D$3,'Box Calculation'!DL$279&lt;&gt;"h",$E312&lt;&gt;0),0,IF(AND(DL$273=list!$D$2,$E312&lt;&gt;0,TRUNC(VLOOKUP($E312,'Container Panel'!$B$41:$Z$100,$D312,0)/(VLOOKUP(DL$276,UI!$A$12:$O$51,VLOOKUP(DL$279,$B$276:$C$278,2,0),0)/1000))&gt;0),1,TRUNC(VLOOKUP($E312,'Container Panel'!$B$41:$Z$100,$D312,0)/(VLOOKUP(DL$276,UI!$A$12:$O$51,VLOOKUP(DL$279,$B$276:$C$278,2,0),0)/1000)))),"")</f>
        <v/>
      </c>
      <c r="DM312" s="145" t="str">
        <f>IFERROR(IF(AND(DM$272=list!$D$3,'Box Calculation'!DM$279&lt;&gt;"h",$E312&lt;&gt;0),0,IF(AND(DM$273=list!$D$2,$E312&lt;&gt;0,TRUNC(VLOOKUP($E312,'Container Panel'!$B$41:$Z$100,$D312,0)/(VLOOKUP(DM$276,UI!$A$12:$O$51,VLOOKUP(DM$279,$B$276:$C$278,2,0),0)/1000))&gt;0),1,TRUNC(VLOOKUP($E312,'Container Panel'!$B$41:$Z$100,$D312,0)/(VLOOKUP(DM$276,UI!$A$12:$O$51,VLOOKUP(DM$279,$B$276:$C$278,2,0),0)/1000)))),"")</f>
        <v/>
      </c>
      <c r="DN312" s="145" t="str">
        <f>IFERROR(IF(AND(DN$272=list!$D$3,'Box Calculation'!DN$279&lt;&gt;"h",$E312&lt;&gt;0),0,IF(AND(DN$273=list!$D$2,$E312&lt;&gt;0,TRUNC(VLOOKUP($E312,'Container Panel'!$B$41:$Z$100,$D312,0)/(VLOOKUP(DN$276,UI!$A$12:$O$51,VLOOKUP(DN$279,$B$276:$C$278,2,0),0)/1000))&gt;0),1,TRUNC(VLOOKUP($E312,'Container Panel'!$B$41:$Z$100,$D312,0)/(VLOOKUP(DN$276,UI!$A$12:$O$51,VLOOKUP(DN$279,$B$276:$C$278,2,0),0)/1000)))),"")</f>
        <v/>
      </c>
      <c r="DO312" s="145" t="str">
        <f>IFERROR(IF(AND(DO$272=list!$D$3,'Box Calculation'!DO$279&lt;&gt;"h",$E312&lt;&gt;0),0,IF(AND(DO$273=list!$D$2,$E312&lt;&gt;0,TRUNC(VLOOKUP($E312,'Container Panel'!$B$41:$Z$100,$D312,0)/(VLOOKUP(DO$276,UI!$A$12:$O$51,VLOOKUP(DO$279,$B$276:$C$278,2,0),0)/1000))&gt;0),1,TRUNC(VLOOKUP($E312,'Container Panel'!$B$41:$Z$100,$D312,0)/(VLOOKUP(DO$276,UI!$A$12:$O$51,VLOOKUP(DO$279,$B$276:$C$278,2,0),0)/1000)))),"")</f>
        <v/>
      </c>
      <c r="DP312" s="145" t="str">
        <f>IFERROR(IF(AND(DP$272=list!$D$3,'Box Calculation'!DP$279&lt;&gt;"h",$E312&lt;&gt;0),0,IF(AND(DP$273=list!$D$2,$E312&lt;&gt;0,TRUNC(VLOOKUP($E312,'Container Panel'!$B$41:$Z$100,$D312,0)/(VLOOKUP(DP$276,UI!$A$12:$O$51,VLOOKUP(DP$279,$B$276:$C$278,2,0),0)/1000))&gt;0),1,TRUNC(VLOOKUP($E312,'Container Panel'!$B$41:$Z$100,$D312,0)/(VLOOKUP(DP$276,UI!$A$12:$O$51,VLOOKUP(DP$279,$B$276:$C$278,2,0),0)/1000)))),"")</f>
        <v/>
      </c>
      <c r="DQ312" s="145" t="str">
        <f>IFERROR(IF(AND(DQ$272=list!$D$3,'Box Calculation'!DQ$279&lt;&gt;"h",$E312&lt;&gt;0),0,IF(AND(DQ$273=list!$D$2,$E312&lt;&gt;0,TRUNC(VLOOKUP($E312,'Container Panel'!$B$41:$Z$100,$D312,0)/(VLOOKUP(DQ$276,UI!$A$12:$O$51,VLOOKUP(DQ$279,$B$276:$C$278,2,0),0)/1000))&gt;0),1,TRUNC(VLOOKUP($E312,'Container Panel'!$B$41:$Z$100,$D312,0)/(VLOOKUP(DQ$276,UI!$A$12:$O$51,VLOOKUP(DQ$279,$B$276:$C$278,2,0),0)/1000)))),"")</f>
        <v/>
      </c>
      <c r="DR312" s="145" t="str">
        <f>IFERROR(IF(AND(DR$272=list!$D$3,'Box Calculation'!DR$279&lt;&gt;"h",$E312&lt;&gt;0),0,IF(AND(DR$273=list!$D$2,$E312&lt;&gt;0,TRUNC(VLOOKUP($E312,'Container Panel'!$B$41:$Z$100,$D312,0)/(VLOOKUP(DR$276,UI!$A$12:$O$51,VLOOKUP(DR$279,$B$276:$C$278,2,0),0)/1000))&gt;0),1,TRUNC(VLOOKUP($E312,'Container Panel'!$B$41:$Z$100,$D312,0)/(VLOOKUP(DR$276,UI!$A$12:$O$51,VLOOKUP(DR$279,$B$276:$C$278,2,0),0)/1000)))),"")</f>
        <v/>
      </c>
      <c r="DS312" s="145" t="str">
        <f>IFERROR(IF(AND(DS$272=list!$D$3,'Box Calculation'!DS$279&lt;&gt;"h",$E312&lt;&gt;0),0,IF(AND(DS$273=list!$D$2,$E312&lt;&gt;0,TRUNC(VLOOKUP($E312,'Container Panel'!$B$41:$Z$100,$D312,0)/(VLOOKUP(DS$276,UI!$A$12:$O$51,VLOOKUP(DS$279,$B$276:$C$278,2,0),0)/1000))&gt;0),1,TRUNC(VLOOKUP($E312,'Container Panel'!$B$41:$Z$100,$D312,0)/(VLOOKUP(DS$276,UI!$A$12:$O$51,VLOOKUP(DS$279,$B$276:$C$278,2,0),0)/1000)))),"")</f>
        <v/>
      </c>
      <c r="DT312" s="145" t="str">
        <f>IFERROR(IF(AND(DT$272=list!$D$3,'Box Calculation'!DT$279&lt;&gt;"h",$E312&lt;&gt;0),0,IF(AND(DT$273=list!$D$2,$E312&lt;&gt;0,TRUNC(VLOOKUP($E312,'Container Panel'!$B$41:$Z$100,$D312,0)/(VLOOKUP(DT$276,UI!$A$12:$O$51,VLOOKUP(DT$279,$B$276:$C$278,2,0),0)/1000))&gt;0),1,TRUNC(VLOOKUP($E312,'Container Panel'!$B$41:$Z$100,$D312,0)/(VLOOKUP(DT$276,UI!$A$12:$O$51,VLOOKUP(DT$279,$B$276:$C$278,2,0),0)/1000)))),"")</f>
        <v/>
      </c>
      <c r="DU312" s="145" t="str">
        <f>IFERROR(IF(AND(DU$272=list!$D$3,'Box Calculation'!DU$279&lt;&gt;"h",$E312&lt;&gt;0),0,IF(AND(DU$273=list!$D$2,$E312&lt;&gt;0,TRUNC(VLOOKUP($E312,'Container Panel'!$B$41:$Z$100,$D312,0)/(VLOOKUP(DU$276,UI!$A$12:$O$51,VLOOKUP(DU$279,$B$276:$C$278,2,0),0)/1000))&gt;0),1,TRUNC(VLOOKUP($E312,'Container Panel'!$B$41:$Z$100,$D312,0)/(VLOOKUP(DU$276,UI!$A$12:$O$51,VLOOKUP(DU$279,$B$276:$C$278,2,0),0)/1000)))),"")</f>
        <v/>
      </c>
      <c r="DV312" s="145" t="str">
        <f>IFERROR(IF(AND(DV$272=list!$D$3,'Box Calculation'!DV$279&lt;&gt;"h",$E312&lt;&gt;0),0,IF(AND(DV$273=list!$D$2,$E312&lt;&gt;0,TRUNC(VLOOKUP($E312,'Container Panel'!$B$41:$Z$100,$D312,0)/(VLOOKUP(DV$276,UI!$A$12:$O$51,VLOOKUP(DV$279,$B$276:$C$278,2,0),0)/1000))&gt;0),1,TRUNC(VLOOKUP($E312,'Container Panel'!$B$41:$Z$100,$D312,0)/(VLOOKUP(DV$276,UI!$A$12:$O$51,VLOOKUP(DV$279,$B$276:$C$278,2,0),0)/1000)))),"")</f>
        <v/>
      </c>
      <c r="DW312" s="145" t="str">
        <f>IFERROR(IF(AND(DW$272=list!$D$3,'Box Calculation'!DW$279&lt;&gt;"h",$E312&lt;&gt;0),0,IF(AND(DW$273=list!$D$2,$E312&lt;&gt;0,TRUNC(VLOOKUP($E312,'Container Panel'!$B$41:$Z$100,$D312,0)/(VLOOKUP(DW$276,UI!$A$12:$O$51,VLOOKUP(DW$279,$B$276:$C$278,2,0),0)/1000))&gt;0),1,TRUNC(VLOOKUP($E312,'Container Panel'!$B$41:$Z$100,$D312,0)/(VLOOKUP(DW$276,UI!$A$12:$O$51,VLOOKUP(DW$279,$B$276:$C$278,2,0),0)/1000)))),"")</f>
        <v/>
      </c>
      <c r="DX312" s="145" t="str">
        <f>IFERROR(IF(AND(DX$272=list!$D$3,'Box Calculation'!DX$279&lt;&gt;"h",$E312&lt;&gt;0),0,IF(AND(DX$273=list!$D$2,$E312&lt;&gt;0,TRUNC(VLOOKUP($E312,'Container Panel'!$B$41:$Z$100,$D312,0)/(VLOOKUP(DX$276,UI!$A$12:$O$51,VLOOKUP(DX$279,$B$276:$C$278,2,0),0)/1000))&gt;0),1,TRUNC(VLOOKUP($E312,'Container Panel'!$B$41:$Z$100,$D312,0)/(VLOOKUP(DX$276,UI!$A$12:$O$51,VLOOKUP(DX$279,$B$276:$C$278,2,0),0)/1000)))),"")</f>
        <v/>
      </c>
      <c r="DY312" s="145" t="str">
        <f>IFERROR(IF(AND(DY$272=list!$D$3,'Box Calculation'!DY$279&lt;&gt;"h",$E312&lt;&gt;0),0,IF(AND(DY$273=list!$D$2,$E312&lt;&gt;0,TRUNC(VLOOKUP($E312,'Container Panel'!$B$41:$Z$100,$D312,0)/(VLOOKUP(DY$276,UI!$A$12:$O$51,VLOOKUP(DY$279,$B$276:$C$278,2,0),0)/1000))&gt;0),1,TRUNC(VLOOKUP($E312,'Container Panel'!$B$41:$Z$100,$D312,0)/(VLOOKUP(DY$276,UI!$A$12:$O$51,VLOOKUP(DY$279,$B$276:$C$278,2,0),0)/1000)))),"")</f>
        <v/>
      </c>
      <c r="DZ312" s="145" t="str">
        <f>IFERROR(IF(AND(DZ$272=list!$D$3,'Box Calculation'!DZ$279&lt;&gt;"h",$E312&lt;&gt;0),0,IF(AND(DZ$273=list!$D$2,$E312&lt;&gt;0,TRUNC(VLOOKUP($E312,'Container Panel'!$B$41:$Z$100,$D312,0)/(VLOOKUP(DZ$276,UI!$A$12:$O$51,VLOOKUP(DZ$279,$B$276:$C$278,2,0),0)/1000))&gt;0),1,TRUNC(VLOOKUP($E312,'Container Panel'!$B$41:$Z$100,$D312,0)/(VLOOKUP(DZ$276,UI!$A$12:$O$51,VLOOKUP(DZ$279,$B$276:$C$278,2,0),0)/1000)))),"")</f>
        <v/>
      </c>
      <c r="EA312" s="145" t="str">
        <f>IFERROR(IF(AND(EA$272=list!$D$3,'Box Calculation'!EA$279&lt;&gt;"h",$E312&lt;&gt;0),0,IF(AND(EA$273=list!$D$2,$E312&lt;&gt;0,TRUNC(VLOOKUP($E312,'Container Panel'!$B$41:$Z$100,$D312,0)/(VLOOKUP(EA$276,UI!$A$12:$O$51,VLOOKUP(EA$279,$B$276:$C$278,2,0),0)/1000))&gt;0),1,TRUNC(VLOOKUP($E312,'Container Panel'!$B$41:$Z$100,$D312,0)/(VLOOKUP(EA$276,UI!$A$12:$O$51,VLOOKUP(EA$279,$B$276:$C$278,2,0),0)/1000)))),"")</f>
        <v/>
      </c>
      <c r="EB312" s="145" t="str">
        <f>IFERROR(IF(AND(EB$272=list!$D$3,'Box Calculation'!EB$279&lt;&gt;"h",$E312&lt;&gt;0),0,IF(AND(EB$273=list!$D$2,$E312&lt;&gt;0,TRUNC(VLOOKUP($E312,'Container Panel'!$B$41:$Z$100,$D312,0)/(VLOOKUP(EB$276,UI!$A$12:$O$51,VLOOKUP(EB$279,$B$276:$C$278,2,0),0)/1000))&gt;0),1,TRUNC(VLOOKUP($E312,'Container Panel'!$B$41:$Z$100,$D312,0)/(VLOOKUP(EB$276,UI!$A$12:$O$51,VLOOKUP(EB$279,$B$276:$C$278,2,0),0)/1000)))),"")</f>
        <v/>
      </c>
      <c r="EC312" s="145" t="str">
        <f>IFERROR(IF(AND(EC$272=list!$D$3,'Box Calculation'!EC$279&lt;&gt;"h",$E312&lt;&gt;0),0,IF(AND(EC$273=list!$D$2,$E312&lt;&gt;0,TRUNC(VLOOKUP($E312,'Container Panel'!$B$41:$Z$100,$D312,0)/(VLOOKUP(EC$276,UI!$A$12:$O$51,VLOOKUP(EC$279,$B$276:$C$278,2,0),0)/1000))&gt;0),1,TRUNC(VLOOKUP($E312,'Container Panel'!$B$41:$Z$100,$D312,0)/(VLOOKUP(EC$276,UI!$A$12:$O$51,VLOOKUP(EC$279,$B$276:$C$278,2,0),0)/1000)))),"")</f>
        <v/>
      </c>
      <c r="ED312" s="145" t="str">
        <f>IFERROR(IF(AND(ED$272=list!$D$3,'Box Calculation'!ED$279&lt;&gt;"h",$E312&lt;&gt;0),0,IF(AND(ED$273=list!$D$2,$E312&lt;&gt;0,TRUNC(VLOOKUP($E312,'Container Panel'!$B$41:$Z$100,$D312,0)/(VLOOKUP(ED$276,UI!$A$12:$O$51,VLOOKUP(ED$279,$B$276:$C$278,2,0),0)/1000))&gt;0),1,TRUNC(VLOOKUP($E312,'Container Panel'!$B$41:$Z$100,$D312,0)/(VLOOKUP(ED$276,UI!$A$12:$O$51,VLOOKUP(ED$279,$B$276:$C$278,2,0),0)/1000)))),"")</f>
        <v/>
      </c>
      <c r="EE312" s="145" t="str">
        <f>IFERROR(IF(AND(EE$272=list!$D$3,'Box Calculation'!EE$279&lt;&gt;"h",$E312&lt;&gt;0),0,IF(AND(EE$273=list!$D$2,$E312&lt;&gt;0,TRUNC(VLOOKUP($E312,'Container Panel'!$B$41:$Z$100,$D312,0)/(VLOOKUP(EE$276,UI!$A$12:$O$51,VLOOKUP(EE$279,$B$276:$C$278,2,0),0)/1000))&gt;0),1,TRUNC(VLOOKUP($E312,'Container Panel'!$B$41:$Z$100,$D312,0)/(VLOOKUP(EE$276,UI!$A$12:$O$51,VLOOKUP(EE$279,$B$276:$C$278,2,0),0)/1000)))),"")</f>
        <v/>
      </c>
      <c r="EF312" s="145" t="str">
        <f>IFERROR(IF(AND(EF$272=list!$D$3,'Box Calculation'!EF$279&lt;&gt;"h",$E312&lt;&gt;0),0,IF(AND(EF$273=list!$D$2,$E312&lt;&gt;0,TRUNC(VLOOKUP($E312,'Container Panel'!$B$41:$Z$100,$D312,0)/(VLOOKUP(EF$276,UI!$A$12:$O$51,VLOOKUP(EF$279,$B$276:$C$278,2,0),0)/1000))&gt;0),1,TRUNC(VLOOKUP($E312,'Container Panel'!$B$41:$Z$100,$D312,0)/(VLOOKUP(EF$276,UI!$A$12:$O$51,VLOOKUP(EF$279,$B$276:$C$278,2,0),0)/1000)))),"")</f>
        <v/>
      </c>
      <c r="EG312" s="145" t="str">
        <f>IFERROR(IF(AND(EG$272=list!$D$3,'Box Calculation'!EG$279&lt;&gt;"h",$E312&lt;&gt;0),0,IF(AND(EG$273=list!$D$2,$E312&lt;&gt;0,TRUNC(VLOOKUP($E312,'Container Panel'!$B$41:$Z$100,$D312,0)/(VLOOKUP(EG$276,UI!$A$12:$O$51,VLOOKUP(EG$279,$B$276:$C$278,2,0),0)/1000))&gt;0),1,TRUNC(VLOOKUP($E312,'Container Panel'!$B$41:$Z$100,$D312,0)/(VLOOKUP(EG$276,UI!$A$12:$O$51,VLOOKUP(EG$279,$B$276:$C$278,2,0),0)/1000)))),"")</f>
        <v/>
      </c>
      <c r="EH312" s="145" t="str">
        <f>IFERROR(IF(AND(EH$272=list!$D$3,'Box Calculation'!EH$279&lt;&gt;"h",$E312&lt;&gt;0),0,IF(AND(EH$273=list!$D$2,$E312&lt;&gt;0,TRUNC(VLOOKUP($E312,'Container Panel'!$B$41:$Z$100,$D312,0)/(VLOOKUP(EH$276,UI!$A$12:$O$51,VLOOKUP(EH$279,$B$276:$C$278,2,0),0)/1000))&gt;0),1,TRUNC(VLOOKUP($E312,'Container Panel'!$B$41:$Z$100,$D312,0)/(VLOOKUP(EH$276,UI!$A$12:$O$51,VLOOKUP(EH$279,$B$276:$C$278,2,0),0)/1000)))),"")</f>
        <v/>
      </c>
      <c r="EI312" s="145" t="str">
        <f>IFERROR(IF(AND(EI$272=list!$D$3,'Box Calculation'!EI$279&lt;&gt;"h",$E312&lt;&gt;0),0,IF(AND(EI$273=list!$D$2,$E312&lt;&gt;0,TRUNC(VLOOKUP($E312,'Container Panel'!$B$41:$Z$100,$D312,0)/(VLOOKUP(EI$276,UI!$A$12:$O$51,VLOOKUP(EI$279,$B$276:$C$278,2,0),0)/1000))&gt;0),1,TRUNC(VLOOKUP($E312,'Container Panel'!$B$41:$Z$100,$D312,0)/(VLOOKUP(EI$276,UI!$A$12:$O$51,VLOOKUP(EI$279,$B$276:$C$278,2,0),0)/1000)))),"")</f>
        <v/>
      </c>
      <c r="EJ312" s="145" t="str">
        <f>IFERROR(IF(AND(EJ$272=list!$D$3,'Box Calculation'!EJ$279&lt;&gt;"h",$E312&lt;&gt;0),0,IF(AND(EJ$273=list!$D$2,$E312&lt;&gt;0,TRUNC(VLOOKUP($E312,'Container Panel'!$B$41:$Z$100,$D312,0)/(VLOOKUP(EJ$276,UI!$A$12:$O$51,VLOOKUP(EJ$279,$B$276:$C$278,2,0),0)/1000))&gt;0),1,TRUNC(VLOOKUP($E312,'Container Panel'!$B$41:$Z$100,$D312,0)/(VLOOKUP(EJ$276,UI!$A$12:$O$51,VLOOKUP(EJ$279,$B$276:$C$278,2,0),0)/1000)))),"")</f>
        <v/>
      </c>
      <c r="EK312" s="145" t="str">
        <f>IFERROR(IF(AND(EK$272=list!$D$3,'Box Calculation'!EK$279&lt;&gt;"h",$E312&lt;&gt;0),0,IF(AND(EK$273=list!$D$2,$E312&lt;&gt;0,TRUNC(VLOOKUP($E312,'Container Panel'!$B$41:$Z$100,$D312,0)/(VLOOKUP(EK$276,UI!$A$12:$O$51,VLOOKUP(EK$279,$B$276:$C$278,2,0),0)/1000))&gt;0),1,TRUNC(VLOOKUP($E312,'Container Panel'!$B$41:$Z$100,$D312,0)/(VLOOKUP(EK$276,UI!$A$12:$O$51,VLOOKUP(EK$279,$B$276:$C$278,2,0),0)/1000)))),"")</f>
        <v/>
      </c>
      <c r="EL312" s="145" t="str">
        <f>IFERROR(IF(AND(EL$272=list!$D$3,'Box Calculation'!EL$279&lt;&gt;"h",$E312&lt;&gt;0),0,IF(AND(EL$273=list!$D$2,$E312&lt;&gt;0,TRUNC(VLOOKUP($E312,'Container Panel'!$B$41:$Z$100,$D312,0)/(VLOOKUP(EL$276,UI!$A$12:$O$51,VLOOKUP(EL$279,$B$276:$C$278,2,0),0)/1000))&gt;0),1,TRUNC(VLOOKUP($E312,'Container Panel'!$B$41:$Z$100,$D312,0)/(VLOOKUP(EL$276,UI!$A$12:$O$51,VLOOKUP(EL$279,$B$276:$C$278,2,0),0)/1000)))),"")</f>
        <v/>
      </c>
      <c r="EM312" s="145" t="str">
        <f>IFERROR(IF(AND(EM$272=list!$D$3,'Box Calculation'!EM$279&lt;&gt;"h",$E312&lt;&gt;0),0,IF(AND(EM$273=list!$D$2,$E312&lt;&gt;0,TRUNC(VLOOKUP($E312,'Container Panel'!$B$41:$Z$100,$D312,0)/(VLOOKUP(EM$276,UI!$A$12:$O$51,VLOOKUP(EM$279,$B$276:$C$278,2,0),0)/1000))&gt;0),1,TRUNC(VLOOKUP($E312,'Container Panel'!$B$41:$Z$100,$D312,0)/(VLOOKUP(EM$276,UI!$A$12:$O$51,VLOOKUP(EM$279,$B$276:$C$278,2,0),0)/1000)))),"")</f>
        <v/>
      </c>
      <c r="EN312" s="145" t="str">
        <f>IFERROR(IF(AND(EN$272=list!$D$3,'Box Calculation'!EN$279&lt;&gt;"h",$E312&lt;&gt;0),0,IF(AND(EN$273=list!$D$2,$E312&lt;&gt;0,TRUNC(VLOOKUP($E312,'Container Panel'!$B$41:$Z$100,$D312,0)/(VLOOKUP(EN$276,UI!$A$12:$O$51,VLOOKUP(EN$279,$B$276:$C$278,2,0),0)/1000))&gt;0),1,TRUNC(VLOOKUP($E312,'Container Panel'!$B$41:$Z$100,$D312,0)/(VLOOKUP(EN$276,UI!$A$12:$O$51,VLOOKUP(EN$279,$B$276:$C$278,2,0),0)/1000)))),"")</f>
        <v/>
      </c>
      <c r="EO312" s="145" t="str">
        <f>IFERROR(IF(AND(EO$272=list!$D$3,'Box Calculation'!EO$279&lt;&gt;"h",$E312&lt;&gt;0),0,IF(AND(EO$273=list!$D$2,$E312&lt;&gt;0,TRUNC(VLOOKUP($E312,'Container Panel'!$B$41:$Z$100,$D312,0)/(VLOOKUP(EO$276,UI!$A$12:$O$51,VLOOKUP(EO$279,$B$276:$C$278,2,0),0)/1000))&gt;0),1,TRUNC(VLOOKUP($E312,'Container Panel'!$B$41:$Z$100,$D312,0)/(VLOOKUP(EO$276,UI!$A$12:$O$51,VLOOKUP(EO$279,$B$276:$C$278,2,0),0)/1000)))),"")</f>
        <v/>
      </c>
      <c r="EP312" s="145" t="str">
        <f>IFERROR(IF(AND(EP$272=list!$D$3,'Box Calculation'!EP$279&lt;&gt;"h",$E312&lt;&gt;0),0,IF(AND(EP$273=list!$D$2,$E312&lt;&gt;0,TRUNC(VLOOKUP($E312,'Container Panel'!$B$41:$Z$100,$D312,0)/(VLOOKUP(EP$276,UI!$A$12:$O$51,VLOOKUP(EP$279,$B$276:$C$278,2,0),0)/1000))&gt;0),1,TRUNC(VLOOKUP($E312,'Container Panel'!$B$41:$Z$100,$D312,0)/(VLOOKUP(EP$276,UI!$A$12:$O$51,VLOOKUP(EP$279,$B$276:$C$278,2,0),0)/1000)))),"")</f>
        <v/>
      </c>
      <c r="EQ312" s="145" t="str">
        <f>IFERROR(IF(AND(EQ$272=list!$D$3,'Box Calculation'!EQ$279&lt;&gt;"h",$E312&lt;&gt;0),0,IF(AND(EQ$273=list!$D$2,$E312&lt;&gt;0,TRUNC(VLOOKUP($E312,'Container Panel'!$B$41:$Z$100,$D312,0)/(VLOOKUP(EQ$276,UI!$A$12:$O$51,VLOOKUP(EQ$279,$B$276:$C$278,2,0),0)/1000))&gt;0),1,TRUNC(VLOOKUP($E312,'Container Panel'!$B$41:$Z$100,$D312,0)/(VLOOKUP(EQ$276,UI!$A$12:$O$51,VLOOKUP(EQ$279,$B$276:$C$278,2,0),0)/1000)))),"")</f>
        <v/>
      </c>
      <c r="ER312" s="145" t="str">
        <f>IFERROR(IF(AND(ER$272=list!$D$3,'Box Calculation'!ER$279&lt;&gt;"h",$E312&lt;&gt;0),0,IF(AND(ER$273=list!$D$2,$E312&lt;&gt;0,TRUNC(VLOOKUP($E312,'Container Panel'!$B$41:$Z$100,$D312,0)/(VLOOKUP(ER$276,UI!$A$12:$O$51,VLOOKUP(ER$279,$B$276:$C$278,2,0),0)/1000))&gt;0),1,TRUNC(VLOOKUP($E312,'Container Panel'!$B$41:$Z$100,$D312,0)/(VLOOKUP(ER$276,UI!$A$12:$O$51,VLOOKUP(ER$279,$B$276:$C$278,2,0),0)/1000)))),"")</f>
        <v/>
      </c>
      <c r="ES312" s="145" t="str">
        <f>IFERROR(IF(AND(ES$272=list!$D$3,'Box Calculation'!ES$279&lt;&gt;"h",$E312&lt;&gt;0),0,IF(AND(ES$273=list!$D$2,$E312&lt;&gt;0,TRUNC(VLOOKUP($E312,'Container Panel'!$B$41:$Z$100,$D312,0)/(VLOOKUP(ES$276,UI!$A$12:$O$51,VLOOKUP(ES$279,$B$276:$C$278,2,0),0)/1000))&gt;0),1,TRUNC(VLOOKUP($E312,'Container Panel'!$B$41:$Z$100,$D312,0)/(VLOOKUP(ES$276,UI!$A$12:$O$51,VLOOKUP(ES$279,$B$276:$C$278,2,0),0)/1000)))),"")</f>
        <v/>
      </c>
      <c r="ET312" s="145" t="str">
        <f>IFERROR(IF(AND(ET$272=list!$D$3,'Box Calculation'!ET$279&lt;&gt;"h",$E312&lt;&gt;0),0,IF(AND(ET$273=list!$D$2,$E312&lt;&gt;0,TRUNC(VLOOKUP($E312,'Container Panel'!$B$41:$Z$100,$D312,0)/(VLOOKUP(ET$276,UI!$A$12:$O$51,VLOOKUP(ET$279,$B$276:$C$278,2,0),0)/1000))&gt;0),1,TRUNC(VLOOKUP($E312,'Container Panel'!$B$41:$Z$100,$D312,0)/(VLOOKUP(ET$276,UI!$A$12:$O$51,VLOOKUP(ET$279,$B$276:$C$278,2,0),0)/1000)))),"")</f>
        <v/>
      </c>
      <c r="EU312" s="145" t="str">
        <f>IFERROR(IF(AND(EU$272=list!$D$3,'Box Calculation'!EU$279&lt;&gt;"h",$E312&lt;&gt;0),0,IF(AND(EU$273=list!$D$2,$E312&lt;&gt;0,TRUNC(VLOOKUP($E312,'Container Panel'!$B$41:$Z$100,$D312,0)/(VLOOKUP(EU$276,UI!$A$12:$O$51,VLOOKUP(EU$279,$B$276:$C$278,2,0),0)/1000))&gt;0),1,TRUNC(VLOOKUP($E312,'Container Panel'!$B$41:$Z$100,$D312,0)/(VLOOKUP(EU$276,UI!$A$12:$O$51,VLOOKUP(EU$279,$B$276:$C$278,2,0),0)/1000)))),"")</f>
        <v/>
      </c>
      <c r="EV312" s="145" t="str">
        <f>IFERROR(IF(AND(EV$272=list!$D$3,'Box Calculation'!EV$279&lt;&gt;"h",$E312&lt;&gt;0),0,IF(AND(EV$273=list!$D$2,$E312&lt;&gt;0,TRUNC(VLOOKUP($E312,'Container Panel'!$B$41:$Z$100,$D312,0)/(VLOOKUP(EV$276,UI!$A$12:$O$51,VLOOKUP(EV$279,$B$276:$C$278,2,0),0)/1000))&gt;0),1,TRUNC(VLOOKUP($E312,'Container Panel'!$B$41:$Z$100,$D312,0)/(VLOOKUP(EV$276,UI!$A$12:$O$51,VLOOKUP(EV$279,$B$276:$C$278,2,0),0)/1000)))),"")</f>
        <v/>
      </c>
      <c r="EW312" s="145" t="str">
        <f>IFERROR(IF(AND(EW$272=list!$D$3,'Box Calculation'!EW$279&lt;&gt;"h",$E312&lt;&gt;0),0,IF(AND(EW$273=list!$D$2,$E312&lt;&gt;0,TRUNC(VLOOKUP($E312,'Container Panel'!$B$41:$Z$100,$D312,0)/(VLOOKUP(EW$276,UI!$A$12:$O$51,VLOOKUP(EW$279,$B$276:$C$278,2,0),0)/1000))&gt;0),1,TRUNC(VLOOKUP($E312,'Container Panel'!$B$41:$Z$100,$D312,0)/(VLOOKUP(EW$276,UI!$A$12:$O$51,VLOOKUP(EW$279,$B$276:$C$278,2,0),0)/1000)))),"")</f>
        <v/>
      </c>
      <c r="EX312" s="145" t="str">
        <f>IFERROR(IF(AND(EX$272=list!$D$3,'Box Calculation'!EX$279&lt;&gt;"h",$E312&lt;&gt;0),0,IF(AND(EX$273=list!$D$2,$E312&lt;&gt;0,TRUNC(VLOOKUP($E312,'Container Panel'!$B$41:$Z$100,$D312,0)/(VLOOKUP(EX$276,UI!$A$12:$O$51,VLOOKUP(EX$279,$B$276:$C$278,2,0),0)/1000))&gt;0),1,TRUNC(VLOOKUP($E312,'Container Panel'!$B$41:$Z$100,$D312,0)/(VLOOKUP(EX$276,UI!$A$12:$O$51,VLOOKUP(EX$279,$B$276:$C$278,2,0),0)/1000)))),"")</f>
        <v/>
      </c>
      <c r="EY312" s="145" t="str">
        <f>IFERROR(IF(AND(EY$272=list!$D$3,'Box Calculation'!EY$279&lt;&gt;"h",$E312&lt;&gt;0),0,IF(AND(EY$273=list!$D$2,$E312&lt;&gt;0,TRUNC(VLOOKUP($E312,'Container Panel'!$B$41:$Z$100,$D312,0)/(VLOOKUP(EY$276,UI!$A$12:$O$51,VLOOKUP(EY$279,$B$276:$C$278,2,0),0)/1000))&gt;0),1,TRUNC(VLOOKUP($E312,'Container Panel'!$B$41:$Z$100,$D312,0)/(VLOOKUP(EY$276,UI!$A$12:$O$51,VLOOKUP(EY$279,$B$276:$C$278,2,0),0)/1000)))),"")</f>
        <v/>
      </c>
      <c r="EZ312" s="145" t="str">
        <f>IFERROR(IF(AND(EZ$272=list!$D$3,'Box Calculation'!EZ$279&lt;&gt;"h",$E312&lt;&gt;0),0,IF(AND(EZ$273=list!$D$2,$E312&lt;&gt;0,TRUNC(VLOOKUP($E312,'Container Panel'!$B$41:$Z$100,$D312,0)/(VLOOKUP(EZ$276,UI!$A$12:$O$51,VLOOKUP(EZ$279,$B$276:$C$278,2,0),0)/1000))&gt;0),1,TRUNC(VLOOKUP($E312,'Container Panel'!$B$41:$Z$100,$D312,0)/(VLOOKUP(EZ$276,UI!$A$12:$O$51,VLOOKUP(EZ$279,$B$276:$C$278,2,0),0)/1000)))),"")</f>
        <v/>
      </c>
      <c r="FA312" s="145" t="str">
        <f>IFERROR(IF(AND(FA$272=list!$D$3,'Box Calculation'!FA$279&lt;&gt;"h",$E312&lt;&gt;0),0,IF(AND(FA$273=list!$D$2,$E312&lt;&gt;0,TRUNC(VLOOKUP($E312,'Container Panel'!$B$41:$Z$100,$D312,0)/(VLOOKUP(FA$276,UI!$A$12:$O$51,VLOOKUP(FA$279,$B$276:$C$278,2,0),0)/1000))&gt;0),1,TRUNC(VLOOKUP($E312,'Container Panel'!$B$41:$Z$100,$D312,0)/(VLOOKUP(FA$276,UI!$A$12:$O$51,VLOOKUP(FA$279,$B$276:$C$278,2,0),0)/1000)))),"")</f>
        <v/>
      </c>
      <c r="FB312" s="145" t="str">
        <f>IFERROR(IF(AND(FB$272=list!$D$3,'Box Calculation'!FB$279&lt;&gt;"h",$E312&lt;&gt;0),0,IF(AND(FB$273=list!$D$2,$E312&lt;&gt;0,TRUNC(VLOOKUP($E312,'Container Panel'!$B$41:$Z$100,$D312,0)/(VLOOKUP(FB$276,UI!$A$12:$O$51,VLOOKUP(FB$279,$B$276:$C$278,2,0),0)/1000))&gt;0),1,TRUNC(VLOOKUP($E312,'Container Panel'!$B$41:$Z$100,$D312,0)/(VLOOKUP(FB$276,UI!$A$12:$O$51,VLOOKUP(FB$279,$B$276:$C$278,2,0),0)/1000)))),"")</f>
        <v/>
      </c>
      <c r="FC312" s="145" t="str">
        <f>IFERROR(IF(AND(FC$272=list!$D$3,'Box Calculation'!FC$279&lt;&gt;"h",$E312&lt;&gt;0),0,IF(AND(FC$273=list!$D$2,$E312&lt;&gt;0,TRUNC(VLOOKUP($E312,'Container Panel'!$B$41:$Z$100,$D312,0)/(VLOOKUP(FC$276,UI!$A$12:$O$51,VLOOKUP(FC$279,$B$276:$C$278,2,0),0)/1000))&gt;0),1,TRUNC(VLOOKUP($E312,'Container Panel'!$B$41:$Z$100,$D312,0)/(VLOOKUP(FC$276,UI!$A$12:$O$51,VLOOKUP(FC$279,$B$276:$C$278,2,0),0)/1000)))),"")</f>
        <v/>
      </c>
      <c r="FD312" s="145" t="str">
        <f>IFERROR(IF(AND(FD$272=list!$D$3,'Box Calculation'!FD$279&lt;&gt;"h",$E312&lt;&gt;0),0,IF(AND(FD$273=list!$D$2,$E312&lt;&gt;0,TRUNC(VLOOKUP($E312,'Container Panel'!$B$41:$Z$100,$D312,0)/(VLOOKUP(FD$276,UI!$A$12:$O$51,VLOOKUP(FD$279,$B$276:$C$278,2,0),0)/1000))&gt;0),1,TRUNC(VLOOKUP($E312,'Container Panel'!$B$41:$Z$100,$D312,0)/(VLOOKUP(FD$276,UI!$A$12:$O$51,VLOOKUP(FD$279,$B$276:$C$278,2,0),0)/1000)))),"")</f>
        <v/>
      </c>
      <c r="FE312" s="145" t="str">
        <f>IFERROR(IF(AND(FE$272=list!$D$3,'Box Calculation'!FE$279&lt;&gt;"h",$E312&lt;&gt;0),0,IF(AND(FE$273=list!$D$2,$E312&lt;&gt;0,TRUNC(VLOOKUP($E312,'Container Panel'!$B$41:$Z$100,$D312,0)/(VLOOKUP(FE$276,UI!$A$12:$O$51,VLOOKUP(FE$279,$B$276:$C$278,2,0),0)/1000))&gt;0),1,TRUNC(VLOOKUP($E312,'Container Panel'!$B$41:$Z$100,$D312,0)/(VLOOKUP(FE$276,UI!$A$12:$O$51,VLOOKUP(FE$279,$B$276:$C$278,2,0),0)/1000)))),"")</f>
        <v/>
      </c>
      <c r="FF312" s="145" t="str">
        <f>IFERROR(IF(AND(FF$272=list!$D$3,'Box Calculation'!FF$279&lt;&gt;"h",$E312&lt;&gt;0),0,IF(AND(FF$273=list!$D$2,$E312&lt;&gt;0,TRUNC(VLOOKUP($E312,'Container Panel'!$B$41:$Z$100,$D312,0)/(VLOOKUP(FF$276,UI!$A$12:$O$51,VLOOKUP(FF$279,$B$276:$C$278,2,0),0)/1000))&gt;0),1,TRUNC(VLOOKUP($E312,'Container Panel'!$B$41:$Z$100,$D312,0)/(VLOOKUP(FF$276,UI!$A$12:$O$51,VLOOKUP(FF$279,$B$276:$C$278,2,0),0)/1000)))),"")</f>
        <v/>
      </c>
      <c r="FG312" s="145" t="str">
        <f>IFERROR(IF(AND(FG$272=list!$D$3,'Box Calculation'!FG$279&lt;&gt;"h",$E312&lt;&gt;0),0,IF(AND(FG$273=list!$D$2,$E312&lt;&gt;0,TRUNC(VLOOKUP($E312,'Container Panel'!$B$41:$Z$100,$D312,0)/(VLOOKUP(FG$276,UI!$A$12:$O$51,VLOOKUP(FG$279,$B$276:$C$278,2,0),0)/1000))&gt;0),1,TRUNC(VLOOKUP($E312,'Container Panel'!$B$41:$Z$100,$D312,0)/(VLOOKUP(FG$276,UI!$A$12:$O$51,VLOOKUP(FG$279,$B$276:$C$278,2,0),0)/1000)))),"")</f>
        <v/>
      </c>
      <c r="FH312" s="145" t="str">
        <f>IFERROR(IF(AND(FH$272=list!$D$3,'Box Calculation'!FH$279&lt;&gt;"h",$E312&lt;&gt;0),0,IF(AND(FH$273=list!$D$2,$E312&lt;&gt;0,TRUNC(VLOOKUP($E312,'Container Panel'!$B$41:$Z$100,$D312,0)/(VLOOKUP(FH$276,UI!$A$12:$O$51,VLOOKUP(FH$279,$B$276:$C$278,2,0),0)/1000))&gt;0),1,TRUNC(VLOOKUP($E312,'Container Panel'!$B$41:$Z$100,$D312,0)/(VLOOKUP(FH$276,UI!$A$12:$O$51,VLOOKUP(FH$279,$B$276:$C$278,2,0),0)/1000)))),"")</f>
        <v/>
      </c>
      <c r="FI312" s="145" t="str">
        <f>IFERROR(IF(AND(FI$272=list!$D$3,'Box Calculation'!FI$279&lt;&gt;"h",$E312&lt;&gt;0),0,IF(AND(FI$273=list!$D$2,$E312&lt;&gt;0,TRUNC(VLOOKUP($E312,'Container Panel'!$B$41:$Z$100,$D312,0)/(VLOOKUP(FI$276,UI!$A$12:$O$51,VLOOKUP(FI$279,$B$276:$C$278,2,0),0)/1000))&gt;0),1,TRUNC(VLOOKUP($E312,'Container Panel'!$B$41:$Z$100,$D312,0)/(VLOOKUP(FI$276,UI!$A$12:$O$51,VLOOKUP(FI$279,$B$276:$C$278,2,0),0)/1000)))),"")</f>
        <v/>
      </c>
      <c r="FJ312" s="145" t="str">
        <f>IFERROR(IF(AND(FJ$272=list!$D$3,'Box Calculation'!FJ$279&lt;&gt;"h",$E312&lt;&gt;0),0,IF(AND(FJ$273=list!$D$2,$E312&lt;&gt;0,TRUNC(VLOOKUP($E312,'Container Panel'!$B$41:$Z$100,$D312,0)/(VLOOKUP(FJ$276,UI!$A$12:$O$51,VLOOKUP(FJ$279,$B$276:$C$278,2,0),0)/1000))&gt;0),1,TRUNC(VLOOKUP($E312,'Container Panel'!$B$41:$Z$100,$D312,0)/(VLOOKUP(FJ$276,UI!$A$12:$O$51,VLOOKUP(FJ$279,$B$276:$C$278,2,0),0)/1000)))),"")</f>
        <v/>
      </c>
      <c r="FK312" s="145" t="str">
        <f>IFERROR(IF(AND(FK$272=list!$D$3,'Box Calculation'!FK$279&lt;&gt;"h",$E312&lt;&gt;0),0,IF(AND(FK$273=list!$D$2,$E312&lt;&gt;0,TRUNC(VLOOKUP($E312,'Container Panel'!$B$41:$Z$100,$D312,0)/(VLOOKUP(FK$276,UI!$A$12:$O$51,VLOOKUP(FK$279,$B$276:$C$278,2,0),0)/1000))&gt;0),1,TRUNC(VLOOKUP($E312,'Container Panel'!$B$41:$Z$100,$D312,0)/(VLOOKUP(FK$276,UI!$A$12:$O$51,VLOOKUP(FK$279,$B$276:$C$278,2,0),0)/1000)))),"")</f>
        <v/>
      </c>
      <c r="FL312" s="145" t="str">
        <f>IFERROR(IF(AND(FL$272=list!$D$3,'Box Calculation'!FL$279&lt;&gt;"h",$E312&lt;&gt;0),0,IF(AND(FL$273=list!$D$2,$E312&lt;&gt;0,TRUNC(VLOOKUP($E312,'Container Panel'!$B$41:$Z$100,$D312,0)/(VLOOKUP(FL$276,UI!$A$12:$O$51,VLOOKUP(FL$279,$B$276:$C$278,2,0),0)/1000))&gt;0),1,TRUNC(VLOOKUP($E312,'Container Panel'!$B$41:$Z$100,$D312,0)/(VLOOKUP(FL$276,UI!$A$12:$O$51,VLOOKUP(FL$279,$B$276:$C$278,2,0),0)/1000)))),"")</f>
        <v/>
      </c>
      <c r="FM312" s="145" t="str">
        <f>IFERROR(IF(AND(FM$272=list!$D$3,'Box Calculation'!FM$279&lt;&gt;"h",$E312&lt;&gt;0),0,IF(AND(FM$273=list!$D$2,$E312&lt;&gt;0,TRUNC(VLOOKUP($E312,'Container Panel'!$B$41:$Z$100,$D312,0)/(VLOOKUP(FM$276,UI!$A$12:$O$51,VLOOKUP(FM$279,$B$276:$C$278,2,0),0)/1000))&gt;0),1,TRUNC(VLOOKUP($E312,'Container Panel'!$B$41:$Z$100,$D312,0)/(VLOOKUP(FM$276,UI!$A$12:$O$51,VLOOKUP(FM$279,$B$276:$C$278,2,0),0)/1000)))),"")</f>
        <v/>
      </c>
      <c r="FN312" s="145" t="str">
        <f>IFERROR(IF(AND(FN$272=list!$D$3,'Box Calculation'!FN$279&lt;&gt;"h",$E312&lt;&gt;0),0,IF(AND(FN$273=list!$D$2,$E312&lt;&gt;0,TRUNC(VLOOKUP($E312,'Container Panel'!$B$41:$Z$100,$D312,0)/(VLOOKUP(FN$276,UI!$A$12:$O$51,VLOOKUP(FN$279,$B$276:$C$278,2,0),0)/1000))&gt;0),1,TRUNC(VLOOKUP($E312,'Container Panel'!$B$41:$Z$100,$D312,0)/(VLOOKUP(FN$276,UI!$A$12:$O$51,VLOOKUP(FN$279,$B$276:$C$278,2,0),0)/1000)))),"")</f>
        <v/>
      </c>
      <c r="FO312" s="145" t="str">
        <f>IFERROR(IF(AND(FO$272=list!$D$3,'Box Calculation'!FO$279&lt;&gt;"h",$E312&lt;&gt;0),0,IF(AND(FO$273=list!$D$2,$E312&lt;&gt;0,TRUNC(VLOOKUP($E312,'Container Panel'!$B$41:$Z$100,$D312,0)/(VLOOKUP(FO$276,UI!$A$12:$O$51,VLOOKUP(FO$279,$B$276:$C$278,2,0),0)/1000))&gt;0),1,TRUNC(VLOOKUP($E312,'Container Panel'!$B$41:$Z$100,$D312,0)/(VLOOKUP(FO$276,UI!$A$12:$O$51,VLOOKUP(FO$279,$B$276:$C$278,2,0),0)/1000)))),"")</f>
        <v/>
      </c>
      <c r="FP312" s="145" t="str">
        <f>IFERROR(IF(AND(FP$272=list!$D$3,'Box Calculation'!FP$279&lt;&gt;"h",$E312&lt;&gt;0),0,IF(AND(FP$273=list!$D$2,$E312&lt;&gt;0,TRUNC(VLOOKUP($E312,'Container Panel'!$B$41:$Z$100,$D312,0)/(VLOOKUP(FP$276,UI!$A$12:$O$51,VLOOKUP(FP$279,$B$276:$C$278,2,0),0)/1000))&gt;0),1,TRUNC(VLOOKUP($E312,'Container Panel'!$B$41:$Z$100,$D312,0)/(VLOOKUP(FP$276,UI!$A$12:$O$51,VLOOKUP(FP$279,$B$276:$C$278,2,0),0)/1000)))),"")</f>
        <v/>
      </c>
      <c r="FQ312" s="145" t="str">
        <f>IFERROR(IF(AND(FQ$272=list!$D$3,'Box Calculation'!FQ$279&lt;&gt;"h",$E312&lt;&gt;0),0,IF(AND(FQ$273=list!$D$2,$E312&lt;&gt;0,TRUNC(VLOOKUP($E312,'Container Panel'!$B$41:$Z$100,$D312,0)/(VLOOKUP(FQ$276,UI!$A$12:$O$51,VLOOKUP(FQ$279,$B$276:$C$278,2,0),0)/1000))&gt;0),1,TRUNC(VLOOKUP($E312,'Container Panel'!$B$41:$Z$100,$D312,0)/(VLOOKUP(FQ$276,UI!$A$12:$O$51,VLOOKUP(FQ$279,$B$276:$C$278,2,0),0)/1000)))),"")</f>
        <v/>
      </c>
      <c r="FR312" s="145" t="str">
        <f>IFERROR(IF(AND(FR$272=list!$D$3,'Box Calculation'!FR$279&lt;&gt;"h",$E312&lt;&gt;0),0,IF(AND(FR$273=list!$D$2,$E312&lt;&gt;0,TRUNC(VLOOKUP($E312,'Container Panel'!$B$41:$Z$100,$D312,0)/(VLOOKUP(FR$276,UI!$A$12:$O$51,VLOOKUP(FR$279,$B$276:$C$278,2,0),0)/1000))&gt;0),1,TRUNC(VLOOKUP($E312,'Container Panel'!$B$41:$Z$100,$D312,0)/(VLOOKUP(FR$276,UI!$A$12:$O$51,VLOOKUP(FR$279,$B$276:$C$278,2,0),0)/1000)))),"")</f>
        <v/>
      </c>
      <c r="FS312" s="145" t="str">
        <f>IFERROR(IF(AND(FS$272=list!$D$3,'Box Calculation'!FS$279&lt;&gt;"h",$E312&lt;&gt;0),0,IF(AND(FS$273=list!$D$2,$E312&lt;&gt;0,TRUNC(VLOOKUP($E312,'Container Panel'!$B$41:$Z$100,$D312,0)/(VLOOKUP(FS$276,UI!$A$12:$O$51,VLOOKUP(FS$279,$B$276:$C$278,2,0),0)/1000))&gt;0),1,TRUNC(VLOOKUP($E312,'Container Panel'!$B$41:$Z$100,$D312,0)/(VLOOKUP(FS$276,UI!$A$12:$O$51,VLOOKUP(FS$279,$B$276:$C$278,2,0),0)/1000)))),"")</f>
        <v/>
      </c>
      <c r="FT312" s="145" t="str">
        <f>IFERROR(IF(AND(FT$272=list!$D$3,'Box Calculation'!FT$279&lt;&gt;"h",$E312&lt;&gt;0),0,IF(AND(FT$273=list!$D$2,$E312&lt;&gt;0,TRUNC(VLOOKUP($E312,'Container Panel'!$B$41:$Z$100,$D312,0)/(VLOOKUP(FT$276,UI!$A$12:$O$51,VLOOKUP(FT$279,$B$276:$C$278,2,0),0)/1000))&gt;0),1,TRUNC(VLOOKUP($E312,'Container Panel'!$B$41:$Z$100,$D312,0)/(VLOOKUP(FT$276,UI!$A$12:$O$51,VLOOKUP(FT$279,$B$276:$C$278,2,0),0)/1000)))),"")</f>
        <v/>
      </c>
      <c r="FU312" s="145" t="str">
        <f>IFERROR(IF(AND(FU$272=list!$D$3,'Box Calculation'!FU$279&lt;&gt;"h",$E312&lt;&gt;0),0,IF(AND(FU$273=list!$D$2,$E312&lt;&gt;0,TRUNC(VLOOKUP($E312,'Container Panel'!$B$41:$Z$100,$D312,0)/(VLOOKUP(FU$276,UI!$A$12:$O$51,VLOOKUP(FU$279,$B$276:$C$278,2,0),0)/1000))&gt;0),1,TRUNC(VLOOKUP($E312,'Container Panel'!$B$41:$Z$100,$D312,0)/(VLOOKUP(FU$276,UI!$A$12:$O$51,VLOOKUP(FU$279,$B$276:$C$278,2,0),0)/1000)))),"")</f>
        <v/>
      </c>
      <c r="FV312" s="145" t="str">
        <f>IFERROR(IF(AND(FV$272=list!$D$3,'Box Calculation'!FV$279&lt;&gt;"h",$E312&lt;&gt;0),0,IF(AND(FV$273=list!$D$2,$E312&lt;&gt;0,TRUNC(VLOOKUP($E312,'Container Panel'!$B$41:$Z$100,$D312,0)/(VLOOKUP(FV$276,UI!$A$12:$O$51,VLOOKUP(FV$279,$B$276:$C$278,2,0),0)/1000))&gt;0),1,TRUNC(VLOOKUP($E312,'Container Panel'!$B$41:$Z$100,$D312,0)/(VLOOKUP(FV$276,UI!$A$12:$O$51,VLOOKUP(FV$279,$B$276:$C$278,2,0),0)/1000)))),"")</f>
        <v/>
      </c>
      <c r="FW312" s="145" t="str">
        <f>IFERROR(IF(AND(FW$272=list!$D$3,'Box Calculation'!FW$279&lt;&gt;"h",$E312&lt;&gt;0),0,IF(AND(FW$273=list!$D$2,$E312&lt;&gt;0,TRUNC(VLOOKUP($E312,'Container Panel'!$B$41:$Z$100,$D312,0)/(VLOOKUP(FW$276,UI!$A$12:$O$51,VLOOKUP(FW$279,$B$276:$C$278,2,0),0)/1000))&gt;0),1,TRUNC(VLOOKUP($E312,'Container Panel'!$B$41:$Z$100,$D312,0)/(VLOOKUP(FW$276,UI!$A$12:$O$51,VLOOKUP(FW$279,$B$276:$C$278,2,0),0)/1000)))),"")</f>
        <v/>
      </c>
      <c r="FX312" s="145" t="str">
        <f>IFERROR(IF(AND(FX$272=list!$D$3,'Box Calculation'!FX$279&lt;&gt;"h",$E312&lt;&gt;0),0,IF(AND(FX$273=list!$D$2,$E312&lt;&gt;0,TRUNC(VLOOKUP($E312,'Container Panel'!$B$41:$Z$100,$D312,0)/(VLOOKUP(FX$276,UI!$A$12:$O$51,VLOOKUP(FX$279,$B$276:$C$278,2,0),0)/1000))&gt;0),1,TRUNC(VLOOKUP($E312,'Container Panel'!$B$41:$Z$100,$D312,0)/(VLOOKUP(FX$276,UI!$A$12:$O$51,VLOOKUP(FX$279,$B$276:$C$278,2,0),0)/1000)))),"")</f>
        <v/>
      </c>
      <c r="FY312" s="145" t="str">
        <f>IFERROR(IF(AND(FY$272=list!$D$3,'Box Calculation'!FY$279&lt;&gt;"h",$E312&lt;&gt;0),0,IF(AND(FY$273=list!$D$2,$E312&lt;&gt;0,TRUNC(VLOOKUP($E312,'Container Panel'!$B$41:$Z$100,$D312,0)/(VLOOKUP(FY$276,UI!$A$12:$O$51,VLOOKUP(FY$279,$B$276:$C$278,2,0),0)/1000))&gt;0),1,TRUNC(VLOOKUP($E312,'Container Panel'!$B$41:$Z$100,$D312,0)/(VLOOKUP(FY$276,UI!$A$12:$O$51,VLOOKUP(FY$279,$B$276:$C$278,2,0),0)/1000)))),"")</f>
        <v/>
      </c>
      <c r="FZ312" s="145" t="str">
        <f>IFERROR(IF(AND(FZ$272=list!$D$3,'Box Calculation'!FZ$279&lt;&gt;"h",$E312&lt;&gt;0),0,IF(AND(FZ$273=list!$D$2,$E312&lt;&gt;0,TRUNC(VLOOKUP($E312,'Container Panel'!$B$41:$Z$100,$D312,0)/(VLOOKUP(FZ$276,UI!$A$12:$O$51,VLOOKUP(FZ$279,$B$276:$C$278,2,0),0)/1000))&gt;0),1,TRUNC(VLOOKUP($E312,'Container Panel'!$B$41:$Z$100,$D312,0)/(VLOOKUP(FZ$276,UI!$A$12:$O$51,VLOOKUP(FZ$279,$B$276:$C$278,2,0),0)/1000)))),"")</f>
        <v/>
      </c>
      <c r="GA312" s="145" t="str">
        <f>IFERROR(IF(AND(GA$272=list!$D$3,'Box Calculation'!GA$279&lt;&gt;"h",$E312&lt;&gt;0),0,IF(AND(GA$273=list!$D$2,$E312&lt;&gt;0,TRUNC(VLOOKUP($E312,'Container Panel'!$B$41:$Z$100,$D312,0)/(VLOOKUP(GA$276,UI!$A$12:$O$51,VLOOKUP(GA$279,$B$276:$C$278,2,0),0)/1000))&gt;0),1,TRUNC(VLOOKUP($E312,'Container Panel'!$B$41:$Z$100,$D312,0)/(VLOOKUP(GA$276,UI!$A$12:$O$51,VLOOKUP(GA$279,$B$276:$C$278,2,0),0)/1000)))),"")</f>
        <v/>
      </c>
      <c r="GB312" s="145" t="str">
        <f>IFERROR(IF(AND(GB$272=list!$D$3,'Box Calculation'!GB$279&lt;&gt;"h",$E312&lt;&gt;0),0,IF(AND(GB$273=list!$D$2,$E312&lt;&gt;0,TRUNC(VLOOKUP($E312,'Container Panel'!$B$41:$Z$100,$D312,0)/(VLOOKUP(GB$276,UI!$A$12:$O$51,VLOOKUP(GB$279,$B$276:$C$278,2,0),0)/1000))&gt;0),1,TRUNC(VLOOKUP($E312,'Container Panel'!$B$41:$Z$100,$D312,0)/(VLOOKUP(GB$276,UI!$A$12:$O$51,VLOOKUP(GB$279,$B$276:$C$278,2,0),0)/1000)))),"")</f>
        <v/>
      </c>
      <c r="GC312" s="145" t="str">
        <f>IFERROR(IF(AND(GC$272=list!$D$3,'Box Calculation'!GC$279&lt;&gt;"h",$E312&lt;&gt;0),0,IF(AND(GC$273=list!$D$2,$E312&lt;&gt;0,TRUNC(VLOOKUP($E312,'Container Panel'!$B$41:$Z$100,$D312,0)/(VLOOKUP(GC$276,UI!$A$12:$O$51,VLOOKUP(GC$279,$B$276:$C$278,2,0),0)/1000))&gt;0),1,TRUNC(VLOOKUP($E312,'Container Panel'!$B$41:$Z$100,$D312,0)/(VLOOKUP(GC$276,UI!$A$12:$O$51,VLOOKUP(GC$279,$B$276:$C$278,2,0),0)/1000)))),"")</f>
        <v/>
      </c>
      <c r="GD312" s="145" t="str">
        <f>IFERROR(IF(AND(GD$272=list!$D$3,'Box Calculation'!GD$279&lt;&gt;"h",$E312&lt;&gt;0),0,IF(AND(GD$273=list!$D$2,$E312&lt;&gt;0,TRUNC(VLOOKUP($E312,'Container Panel'!$B$41:$Z$100,$D312,0)/(VLOOKUP(GD$276,UI!$A$12:$O$51,VLOOKUP(GD$279,$B$276:$C$278,2,0),0)/1000))&gt;0),1,TRUNC(VLOOKUP($E312,'Container Panel'!$B$41:$Z$100,$D312,0)/(VLOOKUP(GD$276,UI!$A$12:$O$51,VLOOKUP(GD$279,$B$276:$C$278,2,0),0)/1000)))),"")</f>
        <v/>
      </c>
      <c r="GE312" s="145" t="str">
        <f>IFERROR(IF(AND(GE$272=list!$D$3,'Box Calculation'!GE$279&lt;&gt;"h",$E312&lt;&gt;0),0,IF(AND(GE$273=list!$D$2,$E312&lt;&gt;0,TRUNC(VLOOKUP($E312,'Container Panel'!$B$41:$Z$100,$D312,0)/(VLOOKUP(GE$276,UI!$A$12:$O$51,VLOOKUP(GE$279,$B$276:$C$278,2,0),0)/1000))&gt;0),1,TRUNC(VLOOKUP($E312,'Container Panel'!$B$41:$Z$100,$D312,0)/(VLOOKUP(GE$276,UI!$A$12:$O$51,VLOOKUP(GE$279,$B$276:$C$278,2,0),0)/1000)))),"")</f>
        <v/>
      </c>
      <c r="GF312" s="145" t="str">
        <f>IFERROR(IF(AND(GF$272=list!$D$3,'Box Calculation'!GF$279&lt;&gt;"h",$E312&lt;&gt;0),0,IF(AND(GF$273=list!$D$2,$E312&lt;&gt;0,TRUNC(VLOOKUP($E312,'Container Panel'!$B$41:$Z$100,$D312,0)/(VLOOKUP(GF$276,UI!$A$12:$O$51,VLOOKUP(GF$279,$B$276:$C$278,2,0),0)/1000))&gt;0),1,TRUNC(VLOOKUP($E312,'Container Panel'!$B$41:$Z$100,$D312,0)/(VLOOKUP(GF$276,UI!$A$12:$O$51,VLOOKUP(GF$279,$B$276:$C$278,2,0),0)/1000)))),"")</f>
        <v/>
      </c>
      <c r="GG312" s="145" t="str">
        <f>IFERROR(IF(AND(GG$272=list!$D$3,'Box Calculation'!GG$279&lt;&gt;"h",$E312&lt;&gt;0),0,IF(AND(GG$273=list!$D$2,$E312&lt;&gt;0,TRUNC(VLOOKUP($E312,'Container Panel'!$B$41:$Z$100,$D312,0)/(VLOOKUP(GG$276,UI!$A$12:$O$51,VLOOKUP(GG$279,$B$276:$C$278,2,0),0)/1000))&gt;0),1,TRUNC(VLOOKUP($E312,'Container Panel'!$B$41:$Z$100,$D312,0)/(VLOOKUP(GG$276,UI!$A$12:$O$51,VLOOKUP(GG$279,$B$276:$C$278,2,0),0)/1000)))),"")</f>
        <v/>
      </c>
      <c r="GH312" s="145" t="str">
        <f>IFERROR(IF(AND(GH$272=list!$D$3,'Box Calculation'!GH$279&lt;&gt;"h",$E312&lt;&gt;0),0,IF(AND(GH$273=list!$D$2,$E312&lt;&gt;0,TRUNC(VLOOKUP($E312,'Container Panel'!$B$41:$Z$100,$D312,0)/(VLOOKUP(GH$276,UI!$A$12:$O$51,VLOOKUP(GH$279,$B$276:$C$278,2,0),0)/1000))&gt;0),1,TRUNC(VLOOKUP($E312,'Container Panel'!$B$41:$Z$100,$D312,0)/(VLOOKUP(GH$276,UI!$A$12:$O$51,VLOOKUP(GH$279,$B$276:$C$278,2,0),0)/1000)))),"")</f>
        <v/>
      </c>
      <c r="GI312" s="145" t="str">
        <f>IFERROR(IF(AND(GI$272=list!$D$3,'Box Calculation'!GI$279&lt;&gt;"h",$E312&lt;&gt;0),0,IF(AND(GI$273=list!$D$2,$E312&lt;&gt;0,TRUNC(VLOOKUP($E312,'Container Panel'!$B$41:$Z$100,$D312,0)/(VLOOKUP(GI$276,UI!$A$12:$O$51,VLOOKUP(GI$279,$B$276:$C$278,2,0),0)/1000))&gt;0),1,TRUNC(VLOOKUP($E312,'Container Panel'!$B$41:$Z$100,$D312,0)/(VLOOKUP(GI$276,UI!$A$12:$O$51,VLOOKUP(GI$279,$B$276:$C$278,2,0),0)/1000)))),"")</f>
        <v/>
      </c>
      <c r="GJ312" s="145" t="str">
        <f>IFERROR(IF(AND(GJ$272=list!$D$3,'Box Calculation'!GJ$279&lt;&gt;"h",$E312&lt;&gt;0),0,IF(AND(GJ$273=list!$D$2,$E312&lt;&gt;0,TRUNC(VLOOKUP($E312,'Container Panel'!$B$41:$Z$100,$D312,0)/(VLOOKUP(GJ$276,UI!$A$12:$O$51,VLOOKUP(GJ$279,$B$276:$C$278,2,0),0)/1000))&gt;0),1,TRUNC(VLOOKUP($E312,'Container Panel'!$B$41:$Z$100,$D312,0)/(VLOOKUP(GJ$276,UI!$A$12:$O$51,VLOOKUP(GJ$279,$B$276:$C$278,2,0),0)/1000)))),"")</f>
        <v/>
      </c>
      <c r="GK312" s="145" t="str">
        <f>IFERROR(IF(AND(GK$272=list!$D$3,'Box Calculation'!GK$279&lt;&gt;"h",$E312&lt;&gt;0),0,IF(AND(GK$273=list!$D$2,$E312&lt;&gt;0,TRUNC(VLOOKUP($E312,'Container Panel'!$B$41:$Z$100,$D312,0)/(VLOOKUP(GK$276,UI!$A$12:$O$51,VLOOKUP(GK$279,$B$276:$C$278,2,0),0)/1000))&gt;0),1,TRUNC(VLOOKUP($E312,'Container Panel'!$B$41:$Z$100,$D312,0)/(VLOOKUP(GK$276,UI!$A$12:$O$51,VLOOKUP(GK$279,$B$276:$C$278,2,0),0)/1000)))),"")</f>
        <v/>
      </c>
      <c r="GL312" s="145" t="str">
        <f>IFERROR(IF(AND(GL$272=list!$D$3,'Box Calculation'!GL$279&lt;&gt;"h",$E312&lt;&gt;0),0,IF(AND(GL$273=list!$D$2,$E312&lt;&gt;0,TRUNC(VLOOKUP($E312,'Container Panel'!$B$41:$Z$100,$D312,0)/(VLOOKUP(GL$276,UI!$A$12:$O$51,VLOOKUP(GL$279,$B$276:$C$278,2,0),0)/1000))&gt;0),1,TRUNC(VLOOKUP($E312,'Container Panel'!$B$41:$Z$100,$D312,0)/(VLOOKUP(GL$276,UI!$A$12:$O$51,VLOOKUP(GL$279,$B$276:$C$278,2,0),0)/1000)))),"")</f>
        <v/>
      </c>
      <c r="GM312" s="145" t="str">
        <f>IFERROR(IF(AND(GM$272=list!$D$3,'Box Calculation'!GM$279&lt;&gt;"h",$E312&lt;&gt;0),0,IF(AND(GM$273=list!$D$2,$E312&lt;&gt;0,TRUNC(VLOOKUP($E312,'Container Panel'!$B$41:$Z$100,$D312,0)/(VLOOKUP(GM$276,UI!$A$12:$O$51,VLOOKUP(GM$279,$B$276:$C$278,2,0),0)/1000))&gt;0),1,TRUNC(VLOOKUP($E312,'Container Panel'!$B$41:$Z$100,$D312,0)/(VLOOKUP(GM$276,UI!$A$12:$O$51,VLOOKUP(GM$279,$B$276:$C$278,2,0),0)/1000)))),"")</f>
        <v/>
      </c>
      <c r="GN312" s="145" t="str">
        <f>IFERROR(IF(AND(GN$272=list!$D$3,'Box Calculation'!GN$279&lt;&gt;"h",$E312&lt;&gt;0),0,IF(AND(GN$273=list!$D$2,$E312&lt;&gt;0,TRUNC(VLOOKUP($E312,'Container Panel'!$B$41:$Z$100,$D312,0)/(VLOOKUP(GN$276,UI!$A$12:$O$51,VLOOKUP(GN$279,$B$276:$C$278,2,0),0)/1000))&gt;0),1,TRUNC(VLOOKUP($E312,'Container Panel'!$B$41:$Z$100,$D312,0)/(VLOOKUP(GN$276,UI!$A$12:$O$51,VLOOKUP(GN$279,$B$276:$C$278,2,0),0)/1000)))),"")</f>
        <v/>
      </c>
      <c r="GO312" s="145" t="str">
        <f>IFERROR(IF(AND(GO$272=list!$D$3,'Box Calculation'!GO$279&lt;&gt;"h",$E312&lt;&gt;0),0,IF(AND(GO$273=list!$D$2,$E312&lt;&gt;0,TRUNC(VLOOKUP($E312,'Container Panel'!$B$41:$Z$100,$D312,0)/(VLOOKUP(GO$276,UI!$A$12:$O$51,VLOOKUP(GO$279,$B$276:$C$278,2,0),0)/1000))&gt;0),1,TRUNC(VLOOKUP($E312,'Container Panel'!$B$41:$Z$100,$D312,0)/(VLOOKUP(GO$276,UI!$A$12:$O$51,VLOOKUP(GO$279,$B$276:$C$278,2,0),0)/1000)))),"")</f>
        <v/>
      </c>
      <c r="GP312" s="145" t="str">
        <f>IFERROR(IF(AND(GP$272=list!$D$3,'Box Calculation'!GP$279&lt;&gt;"h",$E312&lt;&gt;0),0,IF(AND(GP$273=list!$D$2,$E312&lt;&gt;0,TRUNC(VLOOKUP($E312,'Container Panel'!$B$41:$Z$100,$D312,0)/(VLOOKUP(GP$276,UI!$A$12:$O$51,VLOOKUP(GP$279,$B$276:$C$278,2,0),0)/1000))&gt;0),1,TRUNC(VLOOKUP($E312,'Container Panel'!$B$41:$Z$100,$D312,0)/(VLOOKUP(GP$276,UI!$A$12:$O$51,VLOOKUP(GP$279,$B$276:$C$278,2,0),0)/1000)))),"")</f>
        <v/>
      </c>
      <c r="GQ312" s="145" t="str">
        <f>IFERROR(IF(AND(GQ$272=list!$D$3,'Box Calculation'!GQ$279&lt;&gt;"h",$E312&lt;&gt;0),0,IF(AND(GQ$273=list!$D$2,$E312&lt;&gt;0,TRUNC(VLOOKUP($E312,'Container Panel'!$B$41:$Z$100,$D312,0)/(VLOOKUP(GQ$276,UI!$A$12:$O$51,VLOOKUP(GQ$279,$B$276:$C$278,2,0),0)/1000))&gt;0),1,TRUNC(VLOOKUP($E312,'Container Panel'!$B$41:$Z$100,$D312,0)/(VLOOKUP(GQ$276,UI!$A$12:$O$51,VLOOKUP(GQ$279,$B$276:$C$278,2,0),0)/1000)))),"")</f>
        <v/>
      </c>
      <c r="GR312" s="145" t="str">
        <f>IFERROR(IF(AND(GR$272=list!$D$3,'Box Calculation'!GR$279&lt;&gt;"h",$E312&lt;&gt;0),0,IF(AND(GR$273=list!$D$2,$E312&lt;&gt;0,TRUNC(VLOOKUP($E312,'Container Panel'!$B$41:$Z$100,$D312,0)/(VLOOKUP(GR$276,UI!$A$12:$O$51,VLOOKUP(GR$279,$B$276:$C$278,2,0),0)/1000))&gt;0),1,TRUNC(VLOOKUP($E312,'Container Panel'!$B$41:$Z$100,$D312,0)/(VLOOKUP(GR$276,UI!$A$12:$O$51,VLOOKUP(GR$279,$B$276:$C$278,2,0),0)/1000)))),"")</f>
        <v/>
      </c>
      <c r="GS312" s="145" t="str">
        <f>IFERROR(IF(AND(GS$272=list!$D$3,'Box Calculation'!GS$279&lt;&gt;"h",$E312&lt;&gt;0),0,IF(AND(GS$273=list!$D$2,$E312&lt;&gt;0,TRUNC(VLOOKUP($E312,'Container Panel'!$B$41:$Z$100,$D312,0)/(VLOOKUP(GS$276,UI!$A$12:$O$51,VLOOKUP(GS$279,$B$276:$C$278,2,0),0)/1000))&gt;0),1,TRUNC(VLOOKUP($E312,'Container Panel'!$B$41:$Z$100,$D312,0)/(VLOOKUP(GS$276,UI!$A$12:$O$51,VLOOKUP(GS$279,$B$276:$C$278,2,0),0)/1000)))),"")</f>
        <v/>
      </c>
      <c r="GT312" s="145" t="str">
        <f>IFERROR(IF(AND(GT$272=list!$D$3,'Box Calculation'!GT$279&lt;&gt;"h",$E312&lt;&gt;0),0,IF(AND(GT$273=list!$D$2,$E312&lt;&gt;0,TRUNC(VLOOKUP($E312,'Container Panel'!$B$41:$Z$100,$D312,0)/(VLOOKUP(GT$276,UI!$A$12:$O$51,VLOOKUP(GT$279,$B$276:$C$278,2,0),0)/1000))&gt;0),1,TRUNC(VLOOKUP($E312,'Container Panel'!$B$41:$Z$100,$D312,0)/(VLOOKUP(GT$276,UI!$A$12:$O$51,VLOOKUP(GT$279,$B$276:$C$278,2,0),0)/1000)))),"")</f>
        <v/>
      </c>
      <c r="GU312" s="145" t="str">
        <f>IFERROR(IF(AND(GU$272=list!$D$3,'Box Calculation'!GU$279&lt;&gt;"h",$E312&lt;&gt;0),0,IF(AND(GU$273=list!$D$2,$E312&lt;&gt;0,TRUNC(VLOOKUP($E312,'Container Panel'!$B$41:$Z$100,$D312,0)/(VLOOKUP(GU$276,UI!$A$12:$O$51,VLOOKUP(GU$279,$B$276:$C$278,2,0),0)/1000))&gt;0),1,TRUNC(VLOOKUP($E312,'Container Panel'!$B$41:$Z$100,$D312,0)/(VLOOKUP(GU$276,UI!$A$12:$O$51,VLOOKUP(GU$279,$B$276:$C$278,2,0),0)/1000)))),"")</f>
        <v/>
      </c>
      <c r="GV312" s="145" t="str">
        <f>IFERROR(IF(AND(GV$272=list!$D$3,'Box Calculation'!GV$279&lt;&gt;"h",$E312&lt;&gt;0),0,IF(AND(GV$273=list!$D$2,$E312&lt;&gt;0,TRUNC(VLOOKUP($E312,'Container Panel'!$B$41:$Z$100,$D312,0)/(VLOOKUP(GV$276,UI!$A$12:$O$51,VLOOKUP(GV$279,$B$276:$C$278,2,0),0)/1000))&gt;0),1,TRUNC(VLOOKUP($E312,'Container Panel'!$B$41:$Z$100,$D312,0)/(VLOOKUP(GV$276,UI!$A$12:$O$51,VLOOKUP(GV$279,$B$276:$C$278,2,0),0)/1000)))),"")</f>
        <v/>
      </c>
      <c r="GW312" s="145" t="str">
        <f>IFERROR(IF(AND(GW$272=list!$D$3,'Box Calculation'!GW$279&lt;&gt;"h",$E312&lt;&gt;0),0,IF(AND(GW$273=list!$D$2,$E312&lt;&gt;0,TRUNC(VLOOKUP($E312,'Container Panel'!$B$41:$Z$100,$D312,0)/(VLOOKUP(GW$276,UI!$A$12:$O$51,VLOOKUP(GW$279,$B$276:$C$278,2,0),0)/1000))&gt;0),1,TRUNC(VLOOKUP($E312,'Container Panel'!$B$41:$Z$100,$D312,0)/(VLOOKUP(GW$276,UI!$A$12:$O$51,VLOOKUP(GW$279,$B$276:$C$278,2,0),0)/1000)))),"")</f>
        <v/>
      </c>
      <c r="GX312" s="145" t="str">
        <f>IFERROR(IF(AND(GX$272=list!$D$3,'Box Calculation'!GX$279&lt;&gt;"h",$E312&lt;&gt;0),0,IF(AND(GX$273=list!$D$2,$E312&lt;&gt;0,TRUNC(VLOOKUP($E312,'Container Panel'!$B$41:$Z$100,$D312,0)/(VLOOKUP(GX$276,UI!$A$12:$O$51,VLOOKUP(GX$279,$B$276:$C$278,2,0),0)/1000))&gt;0),1,TRUNC(VLOOKUP($E312,'Container Panel'!$B$41:$Z$100,$D312,0)/(VLOOKUP(GX$276,UI!$A$12:$O$51,VLOOKUP(GX$279,$B$276:$C$278,2,0),0)/1000)))),"")</f>
        <v/>
      </c>
      <c r="GY312" s="145" t="str">
        <f>IFERROR(IF(AND(GY$272=list!$D$3,'Box Calculation'!GY$279&lt;&gt;"h",$E312&lt;&gt;0),0,IF(AND(GY$273=list!$D$2,$E312&lt;&gt;0,TRUNC(VLOOKUP($E312,'Container Panel'!$B$41:$Z$100,$D312,0)/(VLOOKUP(GY$276,UI!$A$12:$O$51,VLOOKUP(GY$279,$B$276:$C$278,2,0),0)/1000))&gt;0),1,TRUNC(VLOOKUP($E312,'Container Panel'!$B$41:$Z$100,$D312,0)/(VLOOKUP(GY$276,UI!$A$12:$O$51,VLOOKUP(GY$279,$B$276:$C$278,2,0),0)/1000)))),"")</f>
        <v/>
      </c>
      <c r="GZ312" s="145" t="str">
        <f>IFERROR(IF(AND(GZ$272=list!$D$3,'Box Calculation'!GZ$279&lt;&gt;"h",$E312&lt;&gt;0),0,IF(AND(GZ$273=list!$D$2,$E312&lt;&gt;0,TRUNC(VLOOKUP($E312,'Container Panel'!$B$41:$Z$100,$D312,0)/(VLOOKUP(GZ$276,UI!$A$12:$O$51,VLOOKUP(GZ$279,$B$276:$C$278,2,0),0)/1000))&gt;0),1,TRUNC(VLOOKUP($E312,'Container Panel'!$B$41:$Z$100,$D312,0)/(VLOOKUP(GZ$276,UI!$A$12:$O$51,VLOOKUP(GZ$279,$B$276:$C$278,2,0),0)/1000)))),"")</f>
        <v/>
      </c>
      <c r="HA312" s="145" t="str">
        <f>IFERROR(IF(AND(HA$272=list!$D$3,'Box Calculation'!HA$279&lt;&gt;"h",$E312&lt;&gt;0),0,IF(AND(HA$273=list!$D$2,$E312&lt;&gt;0,TRUNC(VLOOKUP($E312,'Container Panel'!$B$41:$Z$100,$D312,0)/(VLOOKUP(HA$276,UI!$A$12:$O$51,VLOOKUP(HA$279,$B$276:$C$278,2,0),0)/1000))&gt;0),1,TRUNC(VLOOKUP($E312,'Container Panel'!$B$41:$Z$100,$D312,0)/(VLOOKUP(HA$276,UI!$A$12:$O$51,VLOOKUP(HA$279,$B$276:$C$278,2,0),0)/1000)))),"")</f>
        <v/>
      </c>
      <c r="HB312" s="145" t="str">
        <f>IFERROR(IF(AND(HB$272=list!$D$3,'Box Calculation'!HB$279&lt;&gt;"h",$E312&lt;&gt;0),0,IF(AND(HB$273=list!$D$2,$E312&lt;&gt;0,TRUNC(VLOOKUP($E312,'Container Panel'!$B$41:$Z$100,$D312,0)/(VLOOKUP(HB$276,UI!$A$12:$O$51,VLOOKUP(HB$279,$B$276:$C$278,2,0),0)/1000))&gt;0),1,TRUNC(VLOOKUP($E312,'Container Panel'!$B$41:$Z$100,$D312,0)/(VLOOKUP(HB$276,UI!$A$12:$O$51,VLOOKUP(HB$279,$B$276:$C$278,2,0),0)/1000)))),"")</f>
        <v/>
      </c>
      <c r="HC312" s="145" t="str">
        <f>IFERROR(IF(AND(HC$272=list!$D$3,'Box Calculation'!HC$279&lt;&gt;"h",$E312&lt;&gt;0),0,IF(AND(HC$273=list!$D$2,$E312&lt;&gt;0,TRUNC(VLOOKUP($E312,'Container Panel'!$B$41:$Z$100,$D312,0)/(VLOOKUP(HC$276,UI!$A$12:$O$51,VLOOKUP(HC$279,$B$276:$C$278,2,0),0)/1000))&gt;0),1,TRUNC(VLOOKUP($E312,'Container Panel'!$B$41:$Z$100,$D312,0)/(VLOOKUP(HC$276,UI!$A$12:$O$51,VLOOKUP(HC$279,$B$276:$C$278,2,0),0)/1000)))),"")</f>
        <v/>
      </c>
      <c r="HD312" s="145" t="str">
        <f>IFERROR(IF(AND(HD$272=list!$D$3,'Box Calculation'!HD$279&lt;&gt;"h",$E312&lt;&gt;0),0,IF(AND(HD$273=list!$D$2,$E312&lt;&gt;0,TRUNC(VLOOKUP($E312,'Container Panel'!$B$41:$Z$100,$D312,0)/(VLOOKUP(HD$276,UI!$A$12:$O$51,VLOOKUP(HD$279,$B$276:$C$278,2,0),0)/1000))&gt;0),1,TRUNC(VLOOKUP($E312,'Container Panel'!$B$41:$Z$100,$D312,0)/(VLOOKUP(HD$276,UI!$A$12:$O$51,VLOOKUP(HD$279,$B$276:$C$278,2,0),0)/1000)))),"")</f>
        <v/>
      </c>
      <c r="HE312" s="145" t="str">
        <f>IFERROR(IF(AND(HE$272=list!$D$3,'Box Calculation'!HE$279&lt;&gt;"h",$E312&lt;&gt;0),0,IF(AND(HE$273=list!$D$2,$E312&lt;&gt;0,TRUNC(VLOOKUP($E312,'Container Panel'!$B$41:$Z$100,$D312,0)/(VLOOKUP(HE$276,UI!$A$12:$O$51,VLOOKUP(HE$279,$B$276:$C$278,2,0),0)/1000))&gt;0),1,TRUNC(VLOOKUP($E312,'Container Panel'!$B$41:$Z$100,$D312,0)/(VLOOKUP(HE$276,UI!$A$12:$O$51,VLOOKUP(HE$279,$B$276:$C$278,2,0),0)/1000)))),"")</f>
        <v/>
      </c>
      <c r="HF312" s="145" t="str">
        <f>IFERROR(IF(AND(HF$272=list!$D$3,'Box Calculation'!HF$279&lt;&gt;"h",$E312&lt;&gt;0),0,IF(AND(HF$273=list!$D$2,$E312&lt;&gt;0,TRUNC(VLOOKUP($E312,'Container Panel'!$B$41:$Z$100,$D312,0)/(VLOOKUP(HF$276,UI!$A$12:$O$51,VLOOKUP(HF$279,$B$276:$C$278,2,0),0)/1000))&gt;0),1,TRUNC(VLOOKUP($E312,'Container Panel'!$B$41:$Z$100,$D312,0)/(VLOOKUP(HF$276,UI!$A$12:$O$51,VLOOKUP(HF$279,$B$276:$C$278,2,0),0)/1000)))),"")</f>
        <v/>
      </c>
      <c r="HG312" s="145" t="str">
        <f>IFERROR(IF(AND(HG$272=list!$D$3,'Box Calculation'!HG$279&lt;&gt;"h",$E312&lt;&gt;0),0,IF(AND(HG$273=list!$D$2,$E312&lt;&gt;0,TRUNC(VLOOKUP($E312,'Container Panel'!$B$41:$Z$100,$D312,0)/(VLOOKUP(HG$276,UI!$A$12:$O$51,VLOOKUP(HG$279,$B$276:$C$278,2,0),0)/1000))&gt;0),1,TRUNC(VLOOKUP($E312,'Container Panel'!$B$41:$Z$100,$D312,0)/(VLOOKUP(HG$276,UI!$A$12:$O$51,VLOOKUP(HG$279,$B$276:$C$278,2,0),0)/1000)))),"")</f>
        <v/>
      </c>
      <c r="HH312" s="145" t="str">
        <f>IFERROR(IF(AND(HH$272=list!$D$3,'Box Calculation'!HH$279&lt;&gt;"h",$E312&lt;&gt;0),0,IF(AND(HH$273=list!$D$2,$E312&lt;&gt;0,TRUNC(VLOOKUP($E312,'Container Panel'!$B$41:$Z$100,$D312,0)/(VLOOKUP(HH$276,UI!$A$12:$O$51,VLOOKUP(HH$279,$B$276:$C$278,2,0),0)/1000))&gt;0),1,TRUNC(VLOOKUP($E312,'Container Panel'!$B$41:$Z$100,$D312,0)/(VLOOKUP(HH$276,UI!$A$12:$O$51,VLOOKUP(HH$279,$B$276:$C$278,2,0),0)/1000)))),"")</f>
        <v/>
      </c>
      <c r="HI312" s="145" t="str">
        <f>IFERROR(IF(AND(HI$272=list!$D$3,'Box Calculation'!HI$279&lt;&gt;"h",$E312&lt;&gt;0),0,IF(AND(HI$273=list!$D$2,$E312&lt;&gt;0,TRUNC(VLOOKUP($E312,'Container Panel'!$B$41:$Z$100,$D312,0)/(VLOOKUP(HI$276,UI!$A$12:$O$51,VLOOKUP(HI$279,$B$276:$C$278,2,0),0)/1000))&gt;0),1,TRUNC(VLOOKUP($E312,'Container Panel'!$B$41:$Z$100,$D312,0)/(VLOOKUP(HI$276,UI!$A$12:$O$51,VLOOKUP(HI$279,$B$276:$C$278,2,0),0)/1000)))),"")</f>
        <v/>
      </c>
      <c r="HJ312" s="145" t="str">
        <f>IFERROR(IF(AND(HJ$272=list!$D$3,'Box Calculation'!HJ$279&lt;&gt;"h",$E312&lt;&gt;0),0,IF(AND(HJ$273=list!$D$2,$E312&lt;&gt;0,TRUNC(VLOOKUP($E312,'Container Panel'!$B$41:$Z$100,$D312,0)/(VLOOKUP(HJ$276,UI!$A$12:$O$51,VLOOKUP(HJ$279,$B$276:$C$278,2,0),0)/1000))&gt;0),1,TRUNC(VLOOKUP($E312,'Container Panel'!$B$41:$Z$100,$D312,0)/(VLOOKUP(HJ$276,UI!$A$12:$O$51,VLOOKUP(HJ$279,$B$276:$C$278,2,0),0)/1000)))),"")</f>
        <v/>
      </c>
      <c r="HK312" s="145" t="str">
        <f>IFERROR(IF(AND(HK$272=list!$D$3,'Box Calculation'!HK$279&lt;&gt;"h",$E312&lt;&gt;0),0,IF(AND(HK$273=list!$D$2,$E312&lt;&gt;0,TRUNC(VLOOKUP($E312,'Container Panel'!$B$41:$Z$100,$D312,0)/(VLOOKUP(HK$276,UI!$A$12:$O$51,VLOOKUP(HK$279,$B$276:$C$278,2,0),0)/1000))&gt;0),1,TRUNC(VLOOKUP($E312,'Container Panel'!$B$41:$Z$100,$D312,0)/(VLOOKUP(HK$276,UI!$A$12:$O$51,VLOOKUP(HK$279,$B$276:$C$278,2,0),0)/1000)))),"")</f>
        <v/>
      </c>
      <c r="HL312" s="145" t="str">
        <f>IFERROR(IF(AND(HL$272=list!$D$3,'Box Calculation'!HL$279&lt;&gt;"h",$E312&lt;&gt;0),0,IF(AND(HL$273=list!$D$2,$E312&lt;&gt;0,TRUNC(VLOOKUP($E312,'Container Panel'!$B$41:$Z$100,$D312,0)/(VLOOKUP(HL$276,UI!$A$12:$O$51,VLOOKUP(HL$279,$B$276:$C$278,2,0),0)/1000))&gt;0),1,TRUNC(VLOOKUP($E312,'Container Panel'!$B$41:$Z$100,$D312,0)/(VLOOKUP(HL$276,UI!$A$12:$O$51,VLOOKUP(HL$279,$B$276:$C$278,2,0),0)/1000)))),"")</f>
        <v/>
      </c>
      <c r="HM312" s="145" t="str">
        <f>IFERROR(IF(AND(HM$272=list!$D$3,'Box Calculation'!HM$279&lt;&gt;"h",$E312&lt;&gt;0),0,IF(AND(HM$273=list!$D$2,$E312&lt;&gt;0,TRUNC(VLOOKUP($E312,'Container Panel'!$B$41:$Z$100,$D312,0)/(VLOOKUP(HM$276,UI!$A$12:$O$51,VLOOKUP(HM$279,$B$276:$C$278,2,0),0)/1000))&gt;0),1,TRUNC(VLOOKUP($E312,'Container Panel'!$B$41:$Z$100,$D312,0)/(VLOOKUP(HM$276,UI!$A$12:$O$51,VLOOKUP(HM$279,$B$276:$C$278,2,0),0)/1000)))),"")</f>
        <v/>
      </c>
      <c r="HN312" s="145" t="str">
        <f>IFERROR(IF(AND(HN$272=list!$D$3,'Box Calculation'!HN$279&lt;&gt;"h",$E312&lt;&gt;0),0,IF(AND(HN$273=list!$D$2,$E312&lt;&gt;0,TRUNC(VLOOKUP($E312,'Container Panel'!$B$41:$Z$100,$D312,0)/(VLOOKUP(HN$276,UI!$A$12:$O$51,VLOOKUP(HN$279,$B$276:$C$278,2,0),0)/1000))&gt;0),1,TRUNC(VLOOKUP($E312,'Container Panel'!$B$41:$Z$100,$D312,0)/(VLOOKUP(HN$276,UI!$A$12:$O$51,VLOOKUP(HN$279,$B$276:$C$278,2,0),0)/1000)))),"")</f>
        <v/>
      </c>
      <c r="HO312" s="145" t="str">
        <f>IFERROR(IF(AND(HO$272=list!$D$3,'Box Calculation'!HO$279&lt;&gt;"h",$E312&lt;&gt;0),0,IF(AND(HO$273=list!$D$2,$E312&lt;&gt;0,TRUNC(VLOOKUP($E312,'Container Panel'!$B$41:$Z$100,$D312,0)/(VLOOKUP(HO$276,UI!$A$12:$O$51,VLOOKUP(HO$279,$B$276:$C$278,2,0),0)/1000))&gt;0),1,TRUNC(VLOOKUP($E312,'Container Panel'!$B$41:$Z$100,$D312,0)/(VLOOKUP(HO$276,UI!$A$12:$O$51,VLOOKUP(HO$279,$B$276:$C$278,2,0),0)/1000)))),"")</f>
        <v/>
      </c>
      <c r="HP312" s="145" t="str">
        <f>IFERROR(IF(AND(HP$272=list!$D$3,'Box Calculation'!HP$279&lt;&gt;"h",$E312&lt;&gt;0),0,IF(AND(HP$273=list!$D$2,$E312&lt;&gt;0,TRUNC(VLOOKUP($E312,'Container Panel'!$B$41:$Z$100,$D312,0)/(VLOOKUP(HP$276,UI!$A$12:$O$51,VLOOKUP(HP$279,$B$276:$C$278,2,0),0)/1000))&gt;0),1,TRUNC(VLOOKUP($E312,'Container Panel'!$B$41:$Z$100,$D312,0)/(VLOOKUP(HP$276,UI!$A$12:$O$51,VLOOKUP(HP$279,$B$276:$C$278,2,0),0)/1000)))),"")</f>
        <v/>
      </c>
      <c r="HQ312" s="145" t="str">
        <f>IFERROR(IF(AND(HQ$272=list!$D$3,'Box Calculation'!HQ$279&lt;&gt;"h",$E312&lt;&gt;0),0,IF(AND(HQ$273=list!$D$2,$E312&lt;&gt;0,TRUNC(VLOOKUP($E312,'Container Panel'!$B$41:$Z$100,$D312,0)/(VLOOKUP(HQ$276,UI!$A$12:$O$51,VLOOKUP(HQ$279,$B$276:$C$278,2,0),0)/1000))&gt;0),1,TRUNC(VLOOKUP($E312,'Container Panel'!$B$41:$Z$100,$D312,0)/(VLOOKUP(HQ$276,UI!$A$12:$O$51,VLOOKUP(HQ$279,$B$276:$C$278,2,0),0)/1000)))),"")</f>
        <v/>
      </c>
      <c r="HR312" s="145" t="str">
        <f>IFERROR(IF(AND(HR$272=list!$D$3,'Box Calculation'!HR$279&lt;&gt;"h",$E312&lt;&gt;0),0,IF(AND(HR$273=list!$D$2,$E312&lt;&gt;0,TRUNC(VLOOKUP($E312,'Container Panel'!$B$41:$Z$100,$D312,0)/(VLOOKUP(HR$276,UI!$A$12:$O$51,VLOOKUP(HR$279,$B$276:$C$278,2,0),0)/1000))&gt;0),1,TRUNC(VLOOKUP($E312,'Container Panel'!$B$41:$Z$100,$D312,0)/(VLOOKUP(HR$276,UI!$A$12:$O$51,VLOOKUP(HR$279,$B$276:$C$278,2,0),0)/1000)))),"")</f>
        <v/>
      </c>
      <c r="HS312" s="145" t="str">
        <f>IFERROR(IF(AND(HS$272=list!$D$3,'Box Calculation'!HS$279&lt;&gt;"h",$E312&lt;&gt;0),0,IF(AND(HS$273=list!$D$2,$E312&lt;&gt;0,TRUNC(VLOOKUP($E312,'Container Panel'!$B$41:$Z$100,$D312,0)/(VLOOKUP(HS$276,UI!$A$12:$O$51,VLOOKUP(HS$279,$B$276:$C$278,2,0),0)/1000))&gt;0),1,TRUNC(VLOOKUP($E312,'Container Panel'!$B$41:$Z$100,$D312,0)/(VLOOKUP(HS$276,UI!$A$12:$O$51,VLOOKUP(HS$279,$B$276:$C$278,2,0),0)/1000)))),"")</f>
        <v/>
      </c>
      <c r="HT312" s="145" t="str">
        <f>IFERROR(IF(AND(HT$272=list!$D$3,'Box Calculation'!HT$279&lt;&gt;"h",$E312&lt;&gt;0),0,IF(AND(HT$273=list!$D$2,$E312&lt;&gt;0,TRUNC(VLOOKUP($E312,'Container Panel'!$B$41:$Z$100,$D312,0)/(VLOOKUP(HT$276,UI!$A$12:$O$51,VLOOKUP(HT$279,$B$276:$C$278,2,0),0)/1000))&gt;0),1,TRUNC(VLOOKUP($E312,'Container Panel'!$B$41:$Z$100,$D312,0)/(VLOOKUP(HT$276,UI!$A$12:$O$51,VLOOKUP(HT$279,$B$276:$C$278,2,0),0)/1000)))),"")</f>
        <v/>
      </c>
      <c r="HU312" s="145" t="str">
        <f>IFERROR(IF(AND(HU$272=list!$D$3,'Box Calculation'!HU$279&lt;&gt;"h",$E312&lt;&gt;0),0,IF(AND(HU$273=list!$D$2,$E312&lt;&gt;0,TRUNC(VLOOKUP($E312,'Container Panel'!$B$41:$Z$100,$D312,0)/(VLOOKUP(HU$276,UI!$A$12:$O$51,VLOOKUP(HU$279,$B$276:$C$278,2,0),0)/1000))&gt;0),1,TRUNC(VLOOKUP($E312,'Container Panel'!$B$41:$Z$100,$D312,0)/(VLOOKUP(HU$276,UI!$A$12:$O$51,VLOOKUP(HU$279,$B$276:$C$278,2,0),0)/1000)))),"")</f>
        <v/>
      </c>
      <c r="HV312" s="145" t="str">
        <f>IFERROR(IF(AND(HV$272=list!$D$3,'Box Calculation'!HV$279&lt;&gt;"h",$E312&lt;&gt;0),0,IF(AND(HV$273=list!$D$2,$E312&lt;&gt;0,TRUNC(VLOOKUP($E312,'Container Panel'!$B$41:$Z$100,$D312,0)/(VLOOKUP(HV$276,UI!$A$12:$O$51,VLOOKUP(HV$279,$B$276:$C$278,2,0),0)/1000))&gt;0),1,TRUNC(VLOOKUP($E312,'Container Panel'!$B$41:$Z$100,$D312,0)/(VLOOKUP(HV$276,UI!$A$12:$O$51,VLOOKUP(HV$279,$B$276:$C$278,2,0),0)/1000)))),"")</f>
        <v/>
      </c>
      <c r="HW312" s="145" t="str">
        <f>IFERROR(IF(AND(HW$272=list!$D$3,'Box Calculation'!HW$279&lt;&gt;"h",$E312&lt;&gt;0),0,IF(AND(HW$273=list!$D$2,$E312&lt;&gt;0,TRUNC(VLOOKUP($E312,'Container Panel'!$B$41:$Z$100,$D312,0)/(VLOOKUP(HW$276,UI!$A$12:$O$51,VLOOKUP(HW$279,$B$276:$C$278,2,0),0)/1000))&gt;0),1,TRUNC(VLOOKUP($E312,'Container Panel'!$B$41:$Z$100,$D312,0)/(VLOOKUP(HW$276,UI!$A$12:$O$51,VLOOKUP(HW$279,$B$276:$C$278,2,0),0)/1000)))),"")</f>
        <v/>
      </c>
      <c r="HX312" s="145" t="str">
        <f>IFERROR(IF(AND(HX$272=list!$D$3,'Box Calculation'!HX$279&lt;&gt;"h",$E312&lt;&gt;0),0,IF(AND(HX$273=list!$D$2,$E312&lt;&gt;0,TRUNC(VLOOKUP($E312,'Container Panel'!$B$41:$Z$100,$D312,0)/(VLOOKUP(HX$276,UI!$A$12:$O$51,VLOOKUP(HX$279,$B$276:$C$278,2,0),0)/1000))&gt;0),1,TRUNC(VLOOKUP($E312,'Container Panel'!$B$41:$Z$100,$D312,0)/(VLOOKUP(HX$276,UI!$A$12:$O$51,VLOOKUP(HX$279,$B$276:$C$278,2,0),0)/1000)))),"")</f>
        <v/>
      </c>
      <c r="HY312" s="145" t="str">
        <f>IFERROR(IF(AND(HY$272=list!$D$3,'Box Calculation'!HY$279&lt;&gt;"h",$E312&lt;&gt;0),0,IF(AND(HY$273=list!$D$2,$E312&lt;&gt;0,TRUNC(VLOOKUP($E312,'Container Panel'!$B$41:$Z$100,$D312,0)/(VLOOKUP(HY$276,UI!$A$12:$O$51,VLOOKUP(HY$279,$B$276:$C$278,2,0),0)/1000))&gt;0),1,TRUNC(VLOOKUP($E312,'Container Panel'!$B$41:$Z$100,$D312,0)/(VLOOKUP(HY$276,UI!$A$12:$O$51,VLOOKUP(HY$279,$B$276:$C$278,2,0),0)/1000)))),"")</f>
        <v/>
      </c>
      <c r="HZ312" s="145" t="str">
        <f>IFERROR(IF(AND(HZ$272=list!$D$3,'Box Calculation'!HZ$279&lt;&gt;"h",$E312&lt;&gt;0),0,IF(AND(HZ$273=list!$D$2,$E312&lt;&gt;0,TRUNC(VLOOKUP($E312,'Container Panel'!$B$41:$Z$100,$D312,0)/(VLOOKUP(HZ$276,UI!$A$12:$O$51,VLOOKUP(HZ$279,$B$276:$C$278,2,0),0)/1000))&gt;0),1,TRUNC(VLOOKUP($E312,'Container Panel'!$B$41:$Z$100,$D312,0)/(VLOOKUP(HZ$276,UI!$A$12:$O$51,VLOOKUP(HZ$279,$B$276:$C$278,2,0),0)/1000)))),"")</f>
        <v/>
      </c>
      <c r="IA312" s="145" t="str">
        <f>IFERROR(IF(AND(IA$272=list!$D$3,'Box Calculation'!IA$279&lt;&gt;"h",$E312&lt;&gt;0),0,IF(AND(IA$273=list!$D$2,$E312&lt;&gt;0,TRUNC(VLOOKUP($E312,'Container Panel'!$B$41:$Z$100,$D312,0)/(VLOOKUP(IA$276,UI!$A$12:$O$51,VLOOKUP(IA$279,$B$276:$C$278,2,0),0)/1000))&gt;0),1,TRUNC(VLOOKUP($E312,'Container Panel'!$B$41:$Z$100,$D312,0)/(VLOOKUP(IA$276,UI!$A$12:$O$51,VLOOKUP(IA$279,$B$276:$C$278,2,0),0)/1000)))),"")</f>
        <v/>
      </c>
      <c r="IB312" s="145" t="str">
        <f>IFERROR(IF(AND(IB$272=list!$D$3,'Box Calculation'!IB$279&lt;&gt;"h",$E312&lt;&gt;0),0,IF(AND(IB$273=list!$D$2,$E312&lt;&gt;0,TRUNC(VLOOKUP($E312,'Container Panel'!$B$41:$Z$100,$D312,0)/(VLOOKUP(IB$276,UI!$A$12:$O$51,VLOOKUP(IB$279,$B$276:$C$278,2,0),0)/1000))&gt;0),1,TRUNC(VLOOKUP($E312,'Container Panel'!$B$41:$Z$100,$D312,0)/(VLOOKUP(IB$276,UI!$A$12:$O$51,VLOOKUP(IB$279,$B$276:$C$278,2,0),0)/1000)))),"")</f>
        <v/>
      </c>
      <c r="IC312" s="145" t="str">
        <f>IFERROR(IF(AND(IC$272=list!$D$3,'Box Calculation'!IC$279&lt;&gt;"h",$E312&lt;&gt;0),0,IF(AND(IC$273=list!$D$2,$E312&lt;&gt;0,TRUNC(VLOOKUP($E312,'Container Panel'!$B$41:$Z$100,$D312,0)/(VLOOKUP(IC$276,UI!$A$12:$O$51,VLOOKUP(IC$279,$B$276:$C$278,2,0),0)/1000))&gt;0),1,TRUNC(VLOOKUP($E312,'Container Panel'!$B$41:$Z$100,$D312,0)/(VLOOKUP(IC$276,UI!$A$12:$O$51,VLOOKUP(IC$279,$B$276:$C$278,2,0),0)/1000)))),"")</f>
        <v/>
      </c>
      <c r="ID312" s="145" t="str">
        <f>IFERROR(IF(AND(ID$272=list!$D$3,'Box Calculation'!ID$279&lt;&gt;"h",$E312&lt;&gt;0),0,IF(AND(ID$273=list!$D$2,$E312&lt;&gt;0,TRUNC(VLOOKUP($E312,'Container Panel'!$B$41:$Z$100,$D312,0)/(VLOOKUP(ID$276,UI!$A$12:$O$51,VLOOKUP(ID$279,$B$276:$C$278,2,0),0)/1000))&gt;0),1,TRUNC(VLOOKUP($E312,'Container Panel'!$B$41:$Z$100,$D312,0)/(VLOOKUP(ID$276,UI!$A$12:$O$51,VLOOKUP(ID$279,$B$276:$C$278,2,0),0)/1000)))),"")</f>
        <v/>
      </c>
      <c r="IE312" s="145" t="str">
        <f>IFERROR(IF(AND(IE$272=list!$D$3,'Box Calculation'!IE$279&lt;&gt;"h",$E312&lt;&gt;0),0,IF(AND(IE$273=list!$D$2,$E312&lt;&gt;0,TRUNC(VLOOKUP($E312,'Container Panel'!$B$41:$Z$100,$D312,0)/(VLOOKUP(IE$276,UI!$A$12:$O$51,VLOOKUP(IE$279,$B$276:$C$278,2,0),0)/1000))&gt;0),1,TRUNC(VLOOKUP($E312,'Container Panel'!$B$41:$Z$100,$D312,0)/(VLOOKUP(IE$276,UI!$A$12:$O$51,VLOOKUP(IE$279,$B$276:$C$278,2,0),0)/1000)))),"")</f>
        <v/>
      </c>
      <c r="IF312" s="145" t="str">
        <f>IFERROR(IF(AND(IF$272=list!$D$3,'Box Calculation'!IF$279&lt;&gt;"h",$E312&lt;&gt;0),0,IF(AND(IF$273=list!$D$2,$E312&lt;&gt;0,TRUNC(VLOOKUP($E312,'Container Panel'!$B$41:$Z$100,$D312,0)/(VLOOKUP(IF$276,UI!$A$12:$O$51,VLOOKUP(IF$279,$B$276:$C$278,2,0),0)/1000))&gt;0),1,TRUNC(VLOOKUP($E312,'Container Panel'!$B$41:$Z$100,$D312,0)/(VLOOKUP(IF$276,UI!$A$12:$O$51,VLOOKUP(IF$279,$B$276:$C$278,2,0),0)/1000)))),"")</f>
        <v/>
      </c>
      <c r="IG312" s="145" t="str">
        <f>IFERROR(IF(AND(IG$272=list!$D$3,'Box Calculation'!IG$279&lt;&gt;"h",$E312&lt;&gt;0),0,IF(AND(IG$273=list!$D$2,$E312&lt;&gt;0,TRUNC(VLOOKUP($E312,'Container Panel'!$B$41:$Z$100,$D312,0)/(VLOOKUP(IG$276,UI!$A$12:$O$51,VLOOKUP(IG$279,$B$276:$C$278,2,0),0)/1000))&gt;0),1,TRUNC(VLOOKUP($E312,'Container Panel'!$B$41:$Z$100,$D312,0)/(VLOOKUP(IG$276,UI!$A$12:$O$51,VLOOKUP(IG$279,$B$276:$C$278,2,0),0)/1000)))),"")</f>
        <v/>
      </c>
      <c r="IH312" s="145" t="str">
        <f>IFERROR(IF(AND(IH$272=list!$D$3,'Box Calculation'!IH$279&lt;&gt;"h",$E312&lt;&gt;0),0,IF(AND(IH$273=list!$D$2,$E312&lt;&gt;0,TRUNC(VLOOKUP($E312,'Container Panel'!$B$41:$Z$100,$D312,0)/(VLOOKUP(IH$276,UI!$A$12:$O$51,VLOOKUP(IH$279,$B$276:$C$278,2,0),0)/1000))&gt;0),1,TRUNC(VLOOKUP($E312,'Container Panel'!$B$41:$Z$100,$D312,0)/(VLOOKUP(IH$276,UI!$A$12:$O$51,VLOOKUP(IH$279,$B$276:$C$278,2,0),0)/1000)))),"")</f>
        <v/>
      </c>
      <c r="II312" s="145" t="str">
        <f>IFERROR(IF(AND(II$272=list!$D$3,'Box Calculation'!II$279&lt;&gt;"h",$E312&lt;&gt;0),0,IF(AND(II$273=list!$D$2,$E312&lt;&gt;0,TRUNC(VLOOKUP($E312,'Container Panel'!$B$41:$Z$100,$D312,0)/(VLOOKUP(II$276,UI!$A$12:$O$51,VLOOKUP(II$279,$B$276:$C$278,2,0),0)/1000))&gt;0),1,TRUNC(VLOOKUP($E312,'Container Panel'!$B$41:$Z$100,$D312,0)/(VLOOKUP(II$276,UI!$A$12:$O$51,VLOOKUP(II$279,$B$276:$C$278,2,0),0)/1000)))),"")</f>
        <v/>
      </c>
      <c r="IJ312" s="145" t="str">
        <f>IFERROR(IF(AND(IJ$272=list!$D$3,'Box Calculation'!IJ$279&lt;&gt;"h",$E312&lt;&gt;0),0,IF(AND(IJ$273=list!$D$2,$E312&lt;&gt;0,TRUNC(VLOOKUP($E312,'Container Panel'!$B$41:$Z$100,$D312,0)/(VLOOKUP(IJ$276,UI!$A$12:$O$51,VLOOKUP(IJ$279,$B$276:$C$278,2,0),0)/1000))&gt;0),1,TRUNC(VLOOKUP($E312,'Container Panel'!$B$41:$Z$100,$D312,0)/(VLOOKUP(IJ$276,UI!$A$12:$O$51,VLOOKUP(IJ$279,$B$276:$C$278,2,0),0)/1000)))),"")</f>
        <v/>
      </c>
      <c r="IK312" s="145" t="str">
        <f>IFERROR(IF(AND(IK$272=list!$D$3,'Box Calculation'!IK$279&lt;&gt;"h",$E312&lt;&gt;0),0,IF(AND(IK$273=list!$D$2,$E312&lt;&gt;0,TRUNC(VLOOKUP($E312,'Container Panel'!$B$41:$Z$100,$D312,0)/(VLOOKUP(IK$276,UI!$A$12:$O$51,VLOOKUP(IK$279,$B$276:$C$278,2,0),0)/1000))&gt;0),1,TRUNC(VLOOKUP($E312,'Container Panel'!$B$41:$Z$100,$D312,0)/(VLOOKUP(IK$276,UI!$A$12:$O$51,VLOOKUP(IK$279,$B$276:$C$278,2,0),0)/1000)))),"")</f>
        <v/>
      </c>
      <c r="IL312" s="145" t="str">
        <f>IFERROR(IF(AND(IL$272=list!$D$3,'Box Calculation'!IL$279&lt;&gt;"h",$E312&lt;&gt;0),0,IF(AND(IL$273=list!$D$2,$E312&lt;&gt;0,TRUNC(VLOOKUP($E312,'Container Panel'!$B$41:$Z$100,$D312,0)/(VLOOKUP(IL$276,UI!$A$12:$O$51,VLOOKUP(IL$279,$B$276:$C$278,2,0),0)/1000))&gt;0),1,TRUNC(VLOOKUP($E312,'Container Panel'!$B$41:$Z$100,$D312,0)/(VLOOKUP(IL$276,UI!$A$12:$O$51,VLOOKUP(IL$279,$B$276:$C$278,2,0),0)/1000)))),"")</f>
        <v/>
      </c>
    </row>
    <row r="313" spans="2:246">
      <c r="B313" s="74">
        <v>33</v>
      </c>
      <c r="C313" s="74">
        <f t="shared" si="191"/>
        <v>12</v>
      </c>
      <c r="D313" s="163">
        <f>MOD(B313,3)+'Container Panel'!$Q$38</f>
        <v>16</v>
      </c>
      <c r="E313" s="143" t="str">
        <f t="shared" si="193"/>
        <v>EU6412</v>
      </c>
      <c r="F313" s="144" t="s">
        <v>75</v>
      </c>
      <c r="G313" s="145">
        <f>IFERROR(TRUNC(VLOOKUP($E313,'Container Panel'!$B$41:$Z$100,$D313,0)/(VLOOKUP(G$276,UI!$A$12:$O$51,VLOOKUP(G$277,$B$276:$C$278,2,0),0)/1000)),"")</f>
        <v>3</v>
      </c>
      <c r="H313" s="145">
        <f>IFERROR(TRUNC(VLOOKUP($E313,'Container Panel'!$B$41:$Z$100,$D313,0)/(VLOOKUP(H$276,UI!$A$12:$O$51,VLOOKUP(H$277,$B$276:$C$278,2,0),0)/1000)),"")</f>
        <v>3</v>
      </c>
      <c r="I313" s="145">
        <f>IFERROR(TRUNC(VLOOKUP($E313,'Container Panel'!$B$41:$Z$100,$D313,0)/(VLOOKUP(I$276,UI!$A$12:$O$51,VLOOKUP(I$277,$B$276:$C$278,2,0),0)/1000)),"")</f>
        <v>9</v>
      </c>
      <c r="J313" s="145">
        <f>IFERROR(TRUNC(VLOOKUP($E313,'Container Panel'!$B$41:$Z$100,$D313,0)/(VLOOKUP(J$276,UI!$A$12:$O$51,VLOOKUP(J$277,$B$276:$C$278,2,0),0)/1000)),"")</f>
        <v>9</v>
      </c>
      <c r="K313" s="145">
        <f>IFERROR(TRUNC(VLOOKUP($E313,'Container Panel'!$B$41:$Z$100,$D313,0)/(VLOOKUP(K$276,UI!$A$12:$O$51,VLOOKUP(K$277,$B$276:$C$278,2,0),0)/1000)),"")</f>
        <v>4</v>
      </c>
      <c r="L313" s="145">
        <f>IFERROR(TRUNC(VLOOKUP($E313,'Container Panel'!$B$41:$Z$100,$D313,0)/(VLOOKUP(L$276,UI!$A$12:$O$51,VLOOKUP(L$277,$B$276:$C$278,2,0),0)/1000)),"")</f>
        <v>4</v>
      </c>
      <c r="M313" s="145">
        <f>IFERROR(TRUNC(VLOOKUP($E313,'Container Panel'!$B$41:$Z$100,$D313,0)/(VLOOKUP(M$276,UI!$A$12:$O$51,VLOOKUP(M$277,$B$276:$C$278,2,0),0)/1000)),"")</f>
        <v>2</v>
      </c>
      <c r="N313" s="145">
        <f>IFERROR(TRUNC(VLOOKUP($E313,'Container Panel'!$B$41:$Z$100,$D313,0)/(VLOOKUP(N$276,UI!$A$12:$O$51,VLOOKUP(N$277,$B$276:$C$278,2,0),0)/1000)),"")</f>
        <v>2</v>
      </c>
      <c r="O313" s="145">
        <f>IFERROR(TRUNC(VLOOKUP($E313,'Container Panel'!$B$41:$Z$100,$D313,0)/(VLOOKUP(O$276,UI!$A$12:$O$51,VLOOKUP(O$277,$B$276:$C$278,2,0),0)/1000)),"")</f>
        <v>2</v>
      </c>
      <c r="P313" s="145">
        <f>IFERROR(TRUNC(VLOOKUP($E313,'Container Panel'!$B$41:$Z$100,$D313,0)/(VLOOKUP(P$276,UI!$A$12:$O$51,VLOOKUP(P$277,$B$276:$C$278,2,0),0)/1000)),"")</f>
        <v>2</v>
      </c>
      <c r="Q313" s="145">
        <f>IFERROR(TRUNC(VLOOKUP($E313,'Container Panel'!$B$41:$Z$100,$D313,0)/(VLOOKUP(Q$276,UI!$A$12:$O$51,VLOOKUP(Q$277,$B$276:$C$278,2,0),0)/1000)),"")</f>
        <v>7</v>
      </c>
      <c r="R313" s="145">
        <f>IFERROR(TRUNC(VLOOKUP($E313,'Container Panel'!$B$41:$Z$100,$D313,0)/(VLOOKUP(R$276,UI!$A$12:$O$51,VLOOKUP(R$277,$B$276:$C$278,2,0),0)/1000)),"")</f>
        <v>7</v>
      </c>
      <c r="S313" s="145" t="str">
        <f>IFERROR(TRUNC(VLOOKUP($E313,'Container Panel'!$B$41:$Z$100,$D313,0)/(VLOOKUP(S$276,UI!$A$12:$O$51,VLOOKUP(S$277,$B$276:$C$278,2,0),0)/1000)),"")</f>
        <v/>
      </c>
      <c r="T313" s="145" t="str">
        <f>IFERROR(TRUNC(VLOOKUP($E313,'Container Panel'!$B$41:$Z$100,$D313,0)/(VLOOKUP(T$276,UI!$A$12:$O$51,VLOOKUP(T$277,$B$276:$C$278,2,0),0)/1000)),"")</f>
        <v/>
      </c>
      <c r="U313" s="145" t="str">
        <f>IFERROR(TRUNC(VLOOKUP($E313,'Container Panel'!$B$41:$Z$100,$D313,0)/(VLOOKUP(U$276,UI!$A$12:$O$51,VLOOKUP(U$277,$B$276:$C$278,2,0),0)/1000)),"")</f>
        <v/>
      </c>
      <c r="V313" s="145" t="str">
        <f>IFERROR(TRUNC(VLOOKUP($E313,'Container Panel'!$B$41:$Z$100,$D313,0)/(VLOOKUP(V$276,UI!$A$12:$O$51,VLOOKUP(V$277,$B$276:$C$278,2,0),0)/1000)),"")</f>
        <v/>
      </c>
      <c r="W313" s="145" t="str">
        <f>IFERROR(TRUNC(VLOOKUP($E313,'Container Panel'!$B$41:$Z$100,$D313,0)/(VLOOKUP(W$276,UI!$A$12:$O$51,VLOOKUP(W$277,$B$276:$C$278,2,0),0)/1000)),"")</f>
        <v/>
      </c>
      <c r="X313" s="145" t="str">
        <f>IFERROR(TRUNC(VLOOKUP($E313,'Container Panel'!$B$41:$Z$100,$D313,0)/(VLOOKUP(X$276,UI!$A$12:$O$51,VLOOKUP(X$277,$B$276:$C$278,2,0),0)/1000)),"")</f>
        <v/>
      </c>
      <c r="Y313" s="145" t="str">
        <f>IFERROR(TRUNC(VLOOKUP($E313,'Container Panel'!$B$41:$Z$100,$D313,0)/(VLOOKUP(Y$276,UI!$A$12:$O$51,VLOOKUP(Y$277,$B$276:$C$278,2,0),0)/1000)),"")</f>
        <v/>
      </c>
      <c r="Z313" s="145" t="str">
        <f>IFERROR(TRUNC(VLOOKUP($E313,'Container Panel'!$B$41:$Z$100,$D313,0)/(VLOOKUP(Z$276,UI!$A$12:$O$51,VLOOKUP(Z$277,$B$276:$C$278,2,0),0)/1000)),"")</f>
        <v/>
      </c>
      <c r="AA313" s="145" t="str">
        <f>IFERROR(TRUNC(VLOOKUP($E313,'Container Panel'!$B$41:$Z$100,$D313,0)/(VLOOKUP(AA$276,UI!$A$12:$O$51,VLOOKUP(AA$277,$B$276:$C$278,2,0),0)/1000)),"")</f>
        <v/>
      </c>
      <c r="AB313" s="145" t="str">
        <f>IFERROR(TRUNC(VLOOKUP($E313,'Container Panel'!$B$41:$Z$100,$D313,0)/(VLOOKUP(AB$276,UI!$A$12:$O$51,VLOOKUP(AB$277,$B$276:$C$278,2,0),0)/1000)),"")</f>
        <v/>
      </c>
      <c r="AC313" s="145" t="str">
        <f>IFERROR(TRUNC(VLOOKUP($E313,'Container Panel'!$B$41:$Z$100,$D313,0)/(VLOOKUP(AC$276,UI!$A$12:$O$51,VLOOKUP(AC$277,$B$276:$C$278,2,0),0)/1000)),"")</f>
        <v/>
      </c>
      <c r="AD313" s="145" t="str">
        <f>IFERROR(TRUNC(VLOOKUP($E313,'Container Panel'!$B$41:$Z$100,$D313,0)/(VLOOKUP(AD$276,UI!$A$12:$O$51,VLOOKUP(AD$277,$B$276:$C$278,2,0),0)/1000)),"")</f>
        <v/>
      </c>
      <c r="AE313" s="145" t="str">
        <f>IFERROR(TRUNC(VLOOKUP($E313,'Container Panel'!$B$41:$Z$100,$D313,0)/(VLOOKUP(AE$276,UI!$A$12:$O$51,VLOOKUP(AE$277,$B$276:$C$278,2,0),0)/1000)),"")</f>
        <v/>
      </c>
      <c r="AF313" s="145" t="str">
        <f>IFERROR(TRUNC(VLOOKUP($E313,'Container Panel'!$B$41:$Z$100,$D313,0)/(VLOOKUP(AF$276,UI!$A$12:$O$51,VLOOKUP(AF$277,$B$276:$C$278,2,0),0)/1000)),"")</f>
        <v/>
      </c>
      <c r="AG313" s="145" t="str">
        <f>IFERROR(TRUNC(VLOOKUP($E313,'Container Panel'!$B$41:$Z$100,$D313,0)/(VLOOKUP(AG$276,UI!$A$12:$O$51,VLOOKUP(AG$277,$B$276:$C$278,2,0),0)/1000)),"")</f>
        <v/>
      </c>
      <c r="AH313" s="145" t="str">
        <f>IFERROR(TRUNC(VLOOKUP($E313,'Container Panel'!$B$41:$Z$100,$D313,0)/(VLOOKUP(AH$276,UI!$A$12:$O$51,VLOOKUP(AH$277,$B$276:$C$278,2,0),0)/1000)),"")</f>
        <v/>
      </c>
      <c r="AI313" s="145" t="str">
        <f>IFERROR(TRUNC(VLOOKUP($E313,'Container Panel'!$B$41:$Z$100,$D313,0)/(VLOOKUP(AI$276,UI!$A$12:$O$51,VLOOKUP(AI$277,$B$276:$C$278,2,0),0)/1000)),"")</f>
        <v/>
      </c>
      <c r="AJ313" s="145" t="str">
        <f>IFERROR(TRUNC(VLOOKUP($E313,'Container Panel'!$B$41:$Z$100,$D313,0)/(VLOOKUP(AJ$276,UI!$A$12:$O$51,VLOOKUP(AJ$277,$B$276:$C$278,2,0),0)/1000)),"")</f>
        <v/>
      </c>
      <c r="AK313" s="145" t="str">
        <f>IFERROR(TRUNC(VLOOKUP($E313,'Container Panel'!$B$41:$Z$100,$D313,0)/(VLOOKUP(AK$276,UI!$A$12:$O$51,VLOOKUP(AK$277,$B$276:$C$278,2,0),0)/1000)),"")</f>
        <v/>
      </c>
      <c r="AL313" s="145" t="str">
        <f>IFERROR(TRUNC(VLOOKUP($E313,'Container Panel'!$B$41:$Z$100,$D313,0)/(VLOOKUP(AL$276,UI!$A$12:$O$51,VLOOKUP(AL$277,$B$276:$C$278,2,0),0)/1000)),"")</f>
        <v/>
      </c>
      <c r="AM313" s="145" t="str">
        <f>IFERROR(TRUNC(VLOOKUP($E313,'Container Panel'!$B$41:$Z$100,$D313,0)/(VLOOKUP(AM$276,UI!$A$12:$O$51,VLOOKUP(AM$277,$B$276:$C$278,2,0),0)/1000)),"")</f>
        <v/>
      </c>
      <c r="AN313" s="145" t="str">
        <f>IFERROR(TRUNC(VLOOKUP($E313,'Container Panel'!$B$41:$Z$100,$D313,0)/(VLOOKUP(AN$276,UI!$A$12:$O$51,VLOOKUP(AN$277,$B$276:$C$278,2,0),0)/1000)),"")</f>
        <v/>
      </c>
      <c r="AO313" s="145" t="str">
        <f>IFERROR(TRUNC(VLOOKUP($E313,'Container Panel'!$B$41:$Z$100,$D313,0)/(VLOOKUP(AO$276,UI!$A$12:$O$51,VLOOKUP(AO$277,$B$276:$C$278,2,0),0)/1000)),"")</f>
        <v/>
      </c>
      <c r="AP313" s="145" t="str">
        <f>IFERROR(TRUNC(VLOOKUP($E313,'Container Panel'!$B$41:$Z$100,$D313,0)/(VLOOKUP(AP$276,UI!$A$12:$O$51,VLOOKUP(AP$277,$B$276:$C$278,2,0),0)/1000)),"")</f>
        <v/>
      </c>
      <c r="AQ313" s="145" t="str">
        <f>IFERROR(TRUNC(VLOOKUP($E313,'Container Panel'!$B$41:$Z$100,$D313,0)/(VLOOKUP(AQ$276,UI!$A$12:$O$51,VLOOKUP(AQ$277,$B$276:$C$278,2,0),0)/1000)),"")</f>
        <v/>
      </c>
      <c r="AR313" s="145" t="str">
        <f>IFERROR(TRUNC(VLOOKUP($E313,'Container Panel'!$B$41:$Z$100,$D313,0)/(VLOOKUP(AR$276,UI!$A$12:$O$51,VLOOKUP(AR$277,$B$276:$C$278,2,0),0)/1000)),"")</f>
        <v/>
      </c>
      <c r="AS313" s="145" t="str">
        <f>IFERROR(TRUNC(VLOOKUP($E313,'Container Panel'!$B$41:$Z$100,$D313,0)/(VLOOKUP(AS$276,UI!$A$12:$O$51,VLOOKUP(AS$277,$B$276:$C$278,2,0),0)/1000)),"")</f>
        <v/>
      </c>
      <c r="AT313" s="145" t="str">
        <f>IFERROR(TRUNC(VLOOKUP($E313,'Container Panel'!$B$41:$Z$100,$D313,0)/(VLOOKUP(AT$276,UI!$A$12:$O$51,VLOOKUP(AT$277,$B$276:$C$278,2,0),0)/1000)),"")</f>
        <v/>
      </c>
      <c r="AU313" s="145" t="str">
        <f>IFERROR(TRUNC(VLOOKUP($E313,'Container Panel'!$B$41:$Z$100,$D313,0)/(VLOOKUP(AU$276,UI!$A$12:$O$51,VLOOKUP(AU$277,$B$276:$C$278,2,0),0)/1000)),"")</f>
        <v/>
      </c>
      <c r="AV313" s="145" t="str">
        <f>IFERROR(TRUNC(VLOOKUP($E313,'Container Panel'!$B$41:$Z$100,$D313,0)/(VLOOKUP(AV$276,UI!$A$12:$O$51,VLOOKUP(AV$277,$B$276:$C$278,2,0),0)/1000)),"")</f>
        <v/>
      </c>
      <c r="AW313" s="145" t="str">
        <f>IFERROR(TRUNC(VLOOKUP($E313,'Container Panel'!$B$41:$Z$100,$D313,0)/(VLOOKUP(AW$276,UI!$A$12:$O$51,VLOOKUP(AW$277,$B$276:$C$278,2,0),0)/1000)),"")</f>
        <v/>
      </c>
      <c r="AX313" s="145" t="str">
        <f>IFERROR(TRUNC(VLOOKUP($E313,'Container Panel'!$B$41:$Z$100,$D313,0)/(VLOOKUP(AX$276,UI!$A$12:$O$51,VLOOKUP(AX$277,$B$276:$C$278,2,0),0)/1000)),"")</f>
        <v/>
      </c>
      <c r="AY313" s="145" t="str">
        <f>IFERROR(TRUNC(VLOOKUP($E313,'Container Panel'!$B$41:$Z$100,$D313,0)/(VLOOKUP(AY$276,UI!$A$12:$O$51,VLOOKUP(AY$277,$B$276:$C$278,2,0),0)/1000)),"")</f>
        <v/>
      </c>
      <c r="AZ313" s="145" t="str">
        <f>IFERROR(TRUNC(VLOOKUP($E313,'Container Panel'!$B$41:$Z$100,$D313,0)/(VLOOKUP(AZ$276,UI!$A$12:$O$51,VLOOKUP(AZ$277,$B$276:$C$278,2,0),0)/1000)),"")</f>
        <v/>
      </c>
      <c r="BA313" s="145" t="str">
        <f>IFERROR(TRUNC(VLOOKUP($E313,'Container Panel'!$B$41:$Z$100,$D313,0)/(VLOOKUP(BA$276,UI!$A$12:$O$51,VLOOKUP(BA$277,$B$276:$C$278,2,0),0)/1000)),"")</f>
        <v/>
      </c>
      <c r="BB313" s="145" t="str">
        <f>IFERROR(TRUNC(VLOOKUP($E313,'Container Panel'!$B$41:$Z$100,$D313,0)/(VLOOKUP(BB$276,UI!$A$12:$O$51,VLOOKUP(BB$277,$B$276:$C$278,2,0),0)/1000)),"")</f>
        <v/>
      </c>
      <c r="BC313" s="145" t="str">
        <f>IFERROR(TRUNC(VLOOKUP($E313,'Container Panel'!$B$41:$Z$100,$D313,0)/(VLOOKUP(BC$276,UI!$A$12:$O$51,VLOOKUP(BC$277,$B$276:$C$278,2,0),0)/1000)),"")</f>
        <v/>
      </c>
      <c r="BD313" s="145" t="str">
        <f>IFERROR(TRUNC(VLOOKUP($E313,'Container Panel'!$B$41:$Z$100,$D313,0)/(VLOOKUP(BD$276,UI!$A$12:$O$51,VLOOKUP(BD$277,$B$276:$C$278,2,0),0)/1000)),"")</f>
        <v/>
      </c>
      <c r="BE313" s="145" t="str">
        <f>IFERROR(TRUNC(VLOOKUP($E313,'Container Panel'!$B$41:$Z$100,$D313,0)/(VLOOKUP(BE$276,UI!$A$12:$O$51,VLOOKUP(BE$277,$B$276:$C$278,2,0),0)/1000)),"")</f>
        <v/>
      </c>
      <c r="BF313" s="145" t="str">
        <f>IFERROR(TRUNC(VLOOKUP($E313,'Container Panel'!$B$41:$Z$100,$D313,0)/(VLOOKUP(BF$276,UI!$A$12:$O$51,VLOOKUP(BF$277,$B$276:$C$278,2,0),0)/1000)),"")</f>
        <v/>
      </c>
      <c r="BG313" s="145" t="str">
        <f>IFERROR(TRUNC(VLOOKUP($E313,'Container Panel'!$B$41:$Z$100,$D313,0)/(VLOOKUP(BG$276,UI!$A$12:$O$51,VLOOKUP(BG$277,$B$276:$C$278,2,0),0)/1000)),"")</f>
        <v/>
      </c>
      <c r="BH313" s="145" t="str">
        <f>IFERROR(TRUNC(VLOOKUP($E313,'Container Panel'!$B$41:$Z$100,$D313,0)/(VLOOKUP(BH$276,UI!$A$12:$O$51,VLOOKUP(BH$277,$B$276:$C$278,2,0),0)/1000)),"")</f>
        <v/>
      </c>
      <c r="BI313" s="145" t="str">
        <f>IFERROR(TRUNC(VLOOKUP($E313,'Container Panel'!$B$41:$Z$100,$D313,0)/(VLOOKUP(BI$276,UI!$A$12:$O$51,VLOOKUP(BI$277,$B$276:$C$278,2,0),0)/1000)),"")</f>
        <v/>
      </c>
      <c r="BJ313" s="145" t="str">
        <f>IFERROR(TRUNC(VLOOKUP($E313,'Container Panel'!$B$41:$Z$100,$D313,0)/(VLOOKUP(BJ$276,UI!$A$12:$O$51,VLOOKUP(BJ$277,$B$276:$C$278,2,0),0)/1000)),"")</f>
        <v/>
      </c>
      <c r="BK313" s="145" t="str">
        <f>IFERROR(TRUNC(VLOOKUP($E313,'Container Panel'!$B$41:$Z$100,$D313,0)/(VLOOKUP(BK$276,UI!$A$12:$O$51,VLOOKUP(BK$277,$B$276:$C$278,2,0),0)/1000)),"")</f>
        <v/>
      </c>
      <c r="BL313" s="145" t="str">
        <f>IFERROR(TRUNC(VLOOKUP($E313,'Container Panel'!$B$41:$Z$100,$D313,0)/(VLOOKUP(BL$276,UI!$A$12:$O$51,VLOOKUP(BL$277,$B$276:$C$278,2,0),0)/1000)),"")</f>
        <v/>
      </c>
      <c r="BM313" s="145" t="str">
        <f>IFERROR(TRUNC(VLOOKUP($E313,'Container Panel'!$B$41:$Z$100,$D313,0)/(VLOOKUP(BM$276,UI!$A$12:$O$51,VLOOKUP(BM$277,$B$276:$C$278,2,0),0)/1000)),"")</f>
        <v/>
      </c>
      <c r="BN313" s="145" t="str">
        <f>IFERROR(TRUNC(VLOOKUP($E313,'Container Panel'!$B$41:$Z$100,$D313,0)/(VLOOKUP(BN$276,UI!$A$12:$O$51,VLOOKUP(BN$277,$B$276:$C$278,2,0),0)/1000)),"")</f>
        <v/>
      </c>
      <c r="BO313" s="145" t="str">
        <f>IFERROR(TRUNC(VLOOKUP($E313,'Container Panel'!$B$41:$Z$100,$D313,0)/(VLOOKUP(BO$276,UI!$A$12:$O$51,VLOOKUP(BO$277,$B$276:$C$278,2,0),0)/1000)),"")</f>
        <v/>
      </c>
      <c r="BP313" s="145" t="str">
        <f>IFERROR(TRUNC(VLOOKUP($E313,'Container Panel'!$B$41:$Z$100,$D313,0)/(VLOOKUP(BP$276,UI!$A$12:$O$51,VLOOKUP(BP$277,$B$276:$C$278,2,0),0)/1000)),"")</f>
        <v/>
      </c>
      <c r="BQ313" s="145" t="str">
        <f>IFERROR(TRUNC(VLOOKUP($E313,'Container Panel'!$B$41:$Z$100,$D313,0)/(VLOOKUP(BQ$276,UI!$A$12:$O$51,VLOOKUP(BQ$277,$B$276:$C$278,2,0),0)/1000)),"")</f>
        <v/>
      </c>
      <c r="BR313" s="145" t="str">
        <f>IFERROR(TRUNC(VLOOKUP($E313,'Container Panel'!$B$41:$Z$100,$D313,0)/(VLOOKUP(BR$276,UI!$A$12:$O$51,VLOOKUP(BR$277,$B$276:$C$278,2,0),0)/1000)),"")</f>
        <v/>
      </c>
      <c r="BS313" s="145" t="str">
        <f>IFERROR(TRUNC(VLOOKUP($E313,'Container Panel'!$B$41:$Z$100,$D313,0)/(VLOOKUP(BS$276,UI!$A$12:$O$51,VLOOKUP(BS$277,$B$276:$C$278,2,0),0)/1000)),"")</f>
        <v/>
      </c>
      <c r="BT313" s="145" t="str">
        <f>IFERROR(TRUNC(VLOOKUP($E313,'Container Panel'!$B$41:$Z$100,$D313,0)/(VLOOKUP(BT$276,UI!$A$12:$O$51,VLOOKUP(BT$277,$B$276:$C$278,2,0),0)/1000)),"")</f>
        <v/>
      </c>
      <c r="BU313" s="145" t="str">
        <f>IFERROR(TRUNC(VLOOKUP($E313,'Container Panel'!$B$41:$Z$100,$D313,0)/(VLOOKUP(BU$276,UI!$A$12:$O$51,VLOOKUP(BU$277,$B$276:$C$278,2,0),0)/1000)),"")</f>
        <v/>
      </c>
      <c r="BV313" s="145" t="str">
        <f>IFERROR(TRUNC(VLOOKUP($E313,'Container Panel'!$B$41:$Z$100,$D313,0)/(VLOOKUP(BV$276,UI!$A$12:$O$51,VLOOKUP(BV$277,$B$276:$C$278,2,0),0)/1000)),"")</f>
        <v/>
      </c>
      <c r="BW313" s="145" t="str">
        <f>IFERROR(TRUNC(VLOOKUP($E313,'Container Panel'!$B$41:$Z$100,$D313,0)/(VLOOKUP(BW$276,UI!$A$12:$O$51,VLOOKUP(BW$277,$B$276:$C$278,2,0),0)/1000)),"")</f>
        <v/>
      </c>
      <c r="BX313" s="145" t="str">
        <f>IFERROR(TRUNC(VLOOKUP($E313,'Container Panel'!$B$41:$Z$100,$D313,0)/(VLOOKUP(BX$276,UI!$A$12:$O$51,VLOOKUP(BX$277,$B$276:$C$278,2,0),0)/1000)),"")</f>
        <v/>
      </c>
      <c r="BY313" s="145" t="str">
        <f>IFERROR(TRUNC(VLOOKUP($E313,'Container Panel'!$B$41:$Z$100,$D313,0)/(VLOOKUP(BY$276,UI!$A$12:$O$51,VLOOKUP(BY$277,$B$276:$C$278,2,0),0)/1000)),"")</f>
        <v/>
      </c>
      <c r="BZ313" s="145" t="str">
        <f>IFERROR(TRUNC(VLOOKUP($E313,'Container Panel'!$B$41:$Z$100,$D313,0)/(VLOOKUP(BZ$276,UI!$A$12:$O$51,VLOOKUP(BZ$277,$B$276:$C$278,2,0),0)/1000)),"")</f>
        <v/>
      </c>
      <c r="CA313" s="145" t="str">
        <f>IFERROR(TRUNC(VLOOKUP($E313,'Container Panel'!$B$41:$Z$100,$D313,0)/(VLOOKUP(CA$276,UI!$A$12:$O$51,VLOOKUP(CA$277,$B$276:$C$278,2,0),0)/1000)),"")</f>
        <v/>
      </c>
      <c r="CB313" s="145" t="str">
        <f>IFERROR(TRUNC(VLOOKUP($E313,'Container Panel'!$B$41:$Z$100,$D313,0)/(VLOOKUP(CB$276,UI!$A$12:$O$51,VLOOKUP(CB$277,$B$276:$C$278,2,0),0)/1000)),"")</f>
        <v/>
      </c>
      <c r="CC313" s="145" t="str">
        <f>IFERROR(TRUNC(VLOOKUP($E313,'Container Panel'!$B$41:$Z$100,$D313,0)/(VLOOKUP(CC$276,UI!$A$12:$O$51,VLOOKUP(CC$277,$B$276:$C$278,2,0),0)/1000)),"")</f>
        <v/>
      </c>
      <c r="CD313" s="145" t="str">
        <f>IFERROR(TRUNC(VLOOKUP($E313,'Container Panel'!$B$41:$Z$100,$D313,0)/(VLOOKUP(CD$276,UI!$A$12:$O$51,VLOOKUP(CD$277,$B$276:$C$278,2,0),0)/1000)),"")</f>
        <v/>
      </c>
      <c r="CE313" s="145" t="str">
        <f>IFERROR(TRUNC(VLOOKUP($E313,'Container Panel'!$B$41:$Z$100,$D313,0)/(VLOOKUP(CE$276,UI!$A$12:$O$51,VLOOKUP(CE$277,$B$276:$C$278,2,0),0)/1000)),"")</f>
        <v/>
      </c>
      <c r="CF313" s="145" t="str">
        <f>IFERROR(TRUNC(VLOOKUP($E313,'Container Panel'!$B$41:$Z$100,$D313,0)/(VLOOKUP(CF$276,UI!$A$12:$O$51,VLOOKUP(CF$277,$B$276:$C$278,2,0),0)/1000)),"")</f>
        <v/>
      </c>
      <c r="CG313" s="145" t="str">
        <f>IFERROR(TRUNC(VLOOKUP($E313,'Container Panel'!$B$41:$Z$100,$D313,0)/(VLOOKUP(CG$276,UI!$A$12:$O$51,VLOOKUP(CG$277,$B$276:$C$278,2,0),0)/1000)),"")</f>
        <v/>
      </c>
      <c r="CH313" s="145" t="str">
        <f>IFERROR(TRUNC(VLOOKUP($E313,'Container Panel'!$B$41:$Z$100,$D313,0)/(VLOOKUP(CH$276,UI!$A$12:$O$51,VLOOKUP(CH$277,$B$276:$C$278,2,0),0)/1000)),"")</f>
        <v/>
      </c>
      <c r="CI313" s="145" t="str">
        <f>IFERROR(TRUNC(VLOOKUP($E313,'Container Panel'!$B$41:$Z$100,$D313,0)/(VLOOKUP(CI$276,UI!$A$12:$O$51,VLOOKUP(CI$277,$B$276:$C$278,2,0),0)/1000)),"")</f>
        <v/>
      </c>
      <c r="CJ313" s="145" t="str">
        <f>IFERROR(TRUNC(VLOOKUP($E313,'Container Panel'!$B$41:$Z$100,$D313,0)/(VLOOKUP(CJ$276,UI!$A$12:$O$51,VLOOKUP(CJ$277,$B$276:$C$278,2,0),0)/1000)),"")</f>
        <v/>
      </c>
      <c r="CK313" s="145" t="str">
        <f>IFERROR(TRUNC(VLOOKUP($E313,'Container Panel'!$B$41:$Z$100,$D313,0)/(VLOOKUP(CK$276,UI!$A$12:$O$51,VLOOKUP(CK$277,$B$276:$C$278,2,0),0)/1000)),"")</f>
        <v/>
      </c>
      <c r="CL313" s="145" t="str">
        <f>IFERROR(TRUNC(VLOOKUP($E313,'Container Panel'!$B$41:$Z$100,$D313,0)/(VLOOKUP(CL$276,UI!$A$12:$O$51,VLOOKUP(CL$277,$B$276:$C$278,2,0),0)/1000)),"")</f>
        <v/>
      </c>
      <c r="CM313" s="145" t="str">
        <f>IFERROR(TRUNC(VLOOKUP($E313,'Container Panel'!$B$41:$Z$100,$D313,0)/(VLOOKUP(CM$276,UI!$A$12:$O$51,VLOOKUP(CM$277,$B$276:$C$278,2,0),0)/1000)),"")</f>
        <v/>
      </c>
      <c r="CN313" s="145" t="str">
        <f>IFERROR(TRUNC(VLOOKUP($E313,'Container Panel'!$B$41:$Z$100,$D313,0)/(VLOOKUP(CN$276,UI!$A$12:$O$51,VLOOKUP(CN$277,$B$276:$C$278,2,0),0)/1000)),"")</f>
        <v/>
      </c>
      <c r="CO313" s="145" t="str">
        <f>IFERROR(TRUNC(VLOOKUP($E313,'Container Panel'!$B$41:$Z$100,$D313,0)/(VLOOKUP(CO$276,UI!$A$12:$O$51,VLOOKUP(CO$277,$B$276:$C$278,2,0),0)/1000)),"")</f>
        <v/>
      </c>
      <c r="CP313" s="145" t="str">
        <f>IFERROR(TRUNC(VLOOKUP($E313,'Container Panel'!$B$41:$Z$100,$D313,0)/(VLOOKUP(CP$276,UI!$A$12:$O$51,VLOOKUP(CP$277,$B$276:$C$278,2,0),0)/1000)),"")</f>
        <v/>
      </c>
      <c r="CQ313" s="145" t="str">
        <f>IFERROR(TRUNC(VLOOKUP($E313,'Container Panel'!$B$41:$Z$100,$D313,0)/(VLOOKUP(CQ$276,UI!$A$12:$O$51,VLOOKUP(CQ$277,$B$276:$C$278,2,0),0)/1000)),"")</f>
        <v/>
      </c>
      <c r="CR313" s="145" t="str">
        <f>IFERROR(TRUNC(VLOOKUP($E313,'Container Panel'!$B$41:$Z$100,$D313,0)/(VLOOKUP(CR$276,UI!$A$12:$O$51,VLOOKUP(CR$277,$B$276:$C$278,2,0),0)/1000)),"")</f>
        <v/>
      </c>
      <c r="CS313" s="145" t="str">
        <f>IFERROR(TRUNC(VLOOKUP($E313,'Container Panel'!$B$41:$Z$100,$D313,0)/(VLOOKUP(CS$276,UI!$A$12:$O$51,VLOOKUP(CS$277,$B$276:$C$278,2,0),0)/1000)),"")</f>
        <v/>
      </c>
      <c r="CT313" s="145" t="str">
        <f>IFERROR(TRUNC(VLOOKUP($E313,'Container Panel'!$B$41:$Z$100,$D313,0)/(VLOOKUP(CT$276,UI!$A$12:$O$51,VLOOKUP(CT$277,$B$276:$C$278,2,0),0)/1000)),"")</f>
        <v/>
      </c>
      <c r="CU313" s="145" t="str">
        <f>IFERROR(TRUNC(VLOOKUP($E313,'Container Panel'!$B$41:$Z$100,$D313,0)/(VLOOKUP(CU$276,UI!$A$12:$O$51,VLOOKUP(CU$277,$B$276:$C$278,2,0),0)/1000)),"")</f>
        <v/>
      </c>
      <c r="CV313" s="145" t="str">
        <f>IFERROR(TRUNC(VLOOKUP($E313,'Container Panel'!$B$41:$Z$100,$D313,0)/(VLOOKUP(CV$276,UI!$A$12:$O$51,VLOOKUP(CV$277,$B$276:$C$278,2,0),0)/1000)),"")</f>
        <v/>
      </c>
      <c r="CW313" s="145" t="str">
        <f>IFERROR(TRUNC(VLOOKUP($E313,'Container Panel'!$B$41:$Z$100,$D313,0)/(VLOOKUP(CW$276,UI!$A$12:$O$51,VLOOKUP(CW$277,$B$276:$C$278,2,0),0)/1000)),"")</f>
        <v/>
      </c>
      <c r="CX313" s="145" t="str">
        <f>IFERROR(TRUNC(VLOOKUP($E313,'Container Panel'!$B$41:$Z$100,$D313,0)/(VLOOKUP(CX$276,UI!$A$12:$O$51,VLOOKUP(CX$277,$B$276:$C$278,2,0),0)/1000)),"")</f>
        <v/>
      </c>
      <c r="CY313" s="145" t="str">
        <f>IFERROR(TRUNC(VLOOKUP($E313,'Container Panel'!$B$41:$Z$100,$D313,0)/(VLOOKUP(CY$276,UI!$A$12:$O$51,VLOOKUP(CY$277,$B$276:$C$278,2,0),0)/1000)),"")</f>
        <v/>
      </c>
      <c r="CZ313" s="145" t="str">
        <f>IFERROR(TRUNC(VLOOKUP($E313,'Container Panel'!$B$41:$Z$100,$D313,0)/(VLOOKUP(CZ$276,UI!$A$12:$O$51,VLOOKUP(CZ$277,$B$276:$C$278,2,0),0)/1000)),"")</f>
        <v/>
      </c>
      <c r="DA313" s="145" t="str">
        <f>IFERROR(TRUNC(VLOOKUP($E313,'Container Panel'!$B$41:$Z$100,$D313,0)/(VLOOKUP(DA$276,UI!$A$12:$O$51,VLOOKUP(DA$277,$B$276:$C$278,2,0),0)/1000)),"")</f>
        <v/>
      </c>
      <c r="DB313" s="145" t="str">
        <f>IFERROR(TRUNC(VLOOKUP($E313,'Container Panel'!$B$41:$Z$100,$D313,0)/(VLOOKUP(DB$276,UI!$A$12:$O$51,VLOOKUP(DB$277,$B$276:$C$278,2,0),0)/1000)),"")</f>
        <v/>
      </c>
      <c r="DC313" s="145" t="str">
        <f>IFERROR(TRUNC(VLOOKUP($E313,'Container Panel'!$B$41:$Z$100,$D313,0)/(VLOOKUP(DC$276,UI!$A$12:$O$51,VLOOKUP(DC$277,$B$276:$C$278,2,0),0)/1000)),"")</f>
        <v/>
      </c>
      <c r="DD313" s="145" t="str">
        <f>IFERROR(TRUNC(VLOOKUP($E313,'Container Panel'!$B$41:$Z$100,$D313,0)/(VLOOKUP(DD$276,UI!$A$12:$O$51,VLOOKUP(DD$277,$B$276:$C$278,2,0),0)/1000)),"")</f>
        <v/>
      </c>
      <c r="DE313" s="145" t="str">
        <f>IFERROR(TRUNC(VLOOKUP($E313,'Container Panel'!$B$41:$Z$100,$D313,0)/(VLOOKUP(DE$276,UI!$A$12:$O$51,VLOOKUP(DE$277,$B$276:$C$278,2,0),0)/1000)),"")</f>
        <v/>
      </c>
      <c r="DF313" s="145" t="str">
        <f>IFERROR(TRUNC(VLOOKUP($E313,'Container Panel'!$B$41:$Z$100,$D313,0)/(VLOOKUP(DF$276,UI!$A$12:$O$51,VLOOKUP(DF$277,$B$276:$C$278,2,0),0)/1000)),"")</f>
        <v/>
      </c>
      <c r="DG313" s="145" t="str">
        <f>IFERROR(TRUNC(VLOOKUP($E313,'Container Panel'!$B$41:$Z$100,$D313,0)/(VLOOKUP(DG$276,UI!$A$12:$O$51,VLOOKUP(DG$277,$B$276:$C$278,2,0),0)/1000)),"")</f>
        <v/>
      </c>
      <c r="DH313" s="145" t="str">
        <f>IFERROR(TRUNC(VLOOKUP($E313,'Container Panel'!$B$41:$Z$100,$D313,0)/(VLOOKUP(DH$276,UI!$A$12:$O$51,VLOOKUP(DH$277,$B$276:$C$278,2,0),0)/1000)),"")</f>
        <v/>
      </c>
      <c r="DI313" s="145" t="str">
        <f>IFERROR(TRUNC(VLOOKUP($E313,'Container Panel'!$B$41:$Z$100,$D313,0)/(VLOOKUP(DI$276,UI!$A$12:$O$51,VLOOKUP(DI$277,$B$276:$C$278,2,0),0)/1000)),"")</f>
        <v/>
      </c>
      <c r="DJ313" s="145" t="str">
        <f>IFERROR(TRUNC(VLOOKUP($E313,'Container Panel'!$B$41:$Z$100,$D313,0)/(VLOOKUP(DJ$276,UI!$A$12:$O$51,VLOOKUP(DJ$277,$B$276:$C$278,2,0),0)/1000)),"")</f>
        <v/>
      </c>
      <c r="DK313" s="145" t="str">
        <f>IFERROR(TRUNC(VLOOKUP($E313,'Container Panel'!$B$41:$Z$100,$D313,0)/(VLOOKUP(DK$276,UI!$A$12:$O$51,VLOOKUP(DK$277,$B$276:$C$278,2,0),0)/1000)),"")</f>
        <v/>
      </c>
      <c r="DL313" s="145" t="str">
        <f>IFERROR(TRUNC(VLOOKUP($E313,'Container Panel'!$B$41:$Z$100,$D313,0)/(VLOOKUP(DL$276,UI!$A$12:$O$51,VLOOKUP(DL$277,$B$276:$C$278,2,0),0)/1000)),"")</f>
        <v/>
      </c>
      <c r="DM313" s="145" t="str">
        <f>IFERROR(TRUNC(VLOOKUP($E313,'Container Panel'!$B$41:$Z$100,$D313,0)/(VLOOKUP(DM$276,UI!$A$12:$O$51,VLOOKUP(DM$277,$B$276:$C$278,2,0),0)/1000)),"")</f>
        <v/>
      </c>
      <c r="DN313" s="145" t="str">
        <f>IFERROR(TRUNC(VLOOKUP($E313,'Container Panel'!$B$41:$Z$100,$D313,0)/(VLOOKUP(DN$276,UI!$A$12:$O$51,VLOOKUP(DN$277,$B$276:$C$278,2,0),0)/1000)),"")</f>
        <v/>
      </c>
      <c r="DO313" s="145" t="str">
        <f>IFERROR(TRUNC(VLOOKUP($E313,'Container Panel'!$B$41:$Z$100,$D313,0)/(VLOOKUP(DO$276,UI!$A$12:$O$51,VLOOKUP(DO$277,$B$276:$C$278,2,0),0)/1000)),"")</f>
        <v/>
      </c>
      <c r="DP313" s="145" t="str">
        <f>IFERROR(TRUNC(VLOOKUP($E313,'Container Panel'!$B$41:$Z$100,$D313,0)/(VLOOKUP(DP$276,UI!$A$12:$O$51,VLOOKUP(DP$277,$B$276:$C$278,2,0),0)/1000)),"")</f>
        <v/>
      </c>
      <c r="DQ313" s="145" t="str">
        <f>IFERROR(TRUNC(VLOOKUP($E313,'Container Panel'!$B$41:$Z$100,$D313,0)/(VLOOKUP(DQ$276,UI!$A$12:$O$51,VLOOKUP(DQ$277,$B$276:$C$278,2,0),0)/1000)),"")</f>
        <v/>
      </c>
      <c r="DR313" s="145" t="str">
        <f>IFERROR(TRUNC(VLOOKUP($E313,'Container Panel'!$B$41:$Z$100,$D313,0)/(VLOOKUP(DR$276,UI!$A$12:$O$51,VLOOKUP(DR$277,$B$276:$C$278,2,0),0)/1000)),"")</f>
        <v/>
      </c>
      <c r="DS313" s="145" t="str">
        <f>IFERROR(TRUNC(VLOOKUP($E313,'Container Panel'!$B$41:$Z$100,$D313,0)/(VLOOKUP(DS$276,UI!$A$12:$O$51,VLOOKUP(DS$277,$B$276:$C$278,2,0),0)/1000)),"")</f>
        <v/>
      </c>
      <c r="DT313" s="145" t="str">
        <f>IFERROR(TRUNC(VLOOKUP($E313,'Container Panel'!$B$41:$Z$100,$D313,0)/(VLOOKUP(DT$276,UI!$A$12:$O$51,VLOOKUP(DT$277,$B$276:$C$278,2,0),0)/1000)),"")</f>
        <v/>
      </c>
      <c r="DU313" s="145" t="str">
        <f>IFERROR(TRUNC(VLOOKUP($E313,'Container Panel'!$B$41:$Z$100,$D313,0)/(VLOOKUP(DU$276,UI!$A$12:$O$51,VLOOKUP(DU$277,$B$276:$C$278,2,0),0)/1000)),"")</f>
        <v/>
      </c>
      <c r="DV313" s="145" t="str">
        <f>IFERROR(TRUNC(VLOOKUP($E313,'Container Panel'!$B$41:$Z$100,$D313,0)/(VLOOKUP(DV$276,UI!$A$12:$O$51,VLOOKUP(DV$277,$B$276:$C$278,2,0),0)/1000)),"")</f>
        <v/>
      </c>
      <c r="DW313" s="145" t="str">
        <f>IFERROR(TRUNC(VLOOKUP($E313,'Container Panel'!$B$41:$Z$100,$D313,0)/(VLOOKUP(DW$276,UI!$A$12:$O$51,VLOOKUP(DW$277,$B$276:$C$278,2,0),0)/1000)),"")</f>
        <v/>
      </c>
      <c r="DX313" s="145" t="str">
        <f>IFERROR(TRUNC(VLOOKUP($E313,'Container Panel'!$B$41:$Z$100,$D313,0)/(VLOOKUP(DX$276,UI!$A$12:$O$51,VLOOKUP(DX$277,$B$276:$C$278,2,0),0)/1000)),"")</f>
        <v/>
      </c>
      <c r="DY313" s="145" t="str">
        <f>IFERROR(TRUNC(VLOOKUP($E313,'Container Panel'!$B$41:$Z$100,$D313,0)/(VLOOKUP(DY$276,UI!$A$12:$O$51,VLOOKUP(DY$277,$B$276:$C$278,2,0),0)/1000)),"")</f>
        <v/>
      </c>
      <c r="DZ313" s="145" t="str">
        <f>IFERROR(TRUNC(VLOOKUP($E313,'Container Panel'!$B$41:$Z$100,$D313,0)/(VLOOKUP(DZ$276,UI!$A$12:$O$51,VLOOKUP(DZ$277,$B$276:$C$278,2,0),0)/1000)),"")</f>
        <v/>
      </c>
      <c r="EA313" s="145" t="str">
        <f>IFERROR(TRUNC(VLOOKUP($E313,'Container Panel'!$B$41:$Z$100,$D313,0)/(VLOOKUP(EA$276,UI!$A$12:$O$51,VLOOKUP(EA$277,$B$276:$C$278,2,0),0)/1000)),"")</f>
        <v/>
      </c>
      <c r="EB313" s="145" t="str">
        <f>IFERROR(TRUNC(VLOOKUP($E313,'Container Panel'!$B$41:$Z$100,$D313,0)/(VLOOKUP(EB$276,UI!$A$12:$O$51,VLOOKUP(EB$277,$B$276:$C$278,2,0),0)/1000)),"")</f>
        <v/>
      </c>
      <c r="EC313" s="145" t="str">
        <f>IFERROR(TRUNC(VLOOKUP($E313,'Container Panel'!$B$41:$Z$100,$D313,0)/(VLOOKUP(EC$276,UI!$A$12:$O$51,VLOOKUP(EC$277,$B$276:$C$278,2,0),0)/1000)),"")</f>
        <v/>
      </c>
      <c r="ED313" s="145" t="str">
        <f>IFERROR(TRUNC(VLOOKUP($E313,'Container Panel'!$B$41:$Z$100,$D313,0)/(VLOOKUP(ED$276,UI!$A$12:$O$51,VLOOKUP(ED$277,$B$276:$C$278,2,0),0)/1000)),"")</f>
        <v/>
      </c>
      <c r="EE313" s="145" t="str">
        <f>IFERROR(TRUNC(VLOOKUP($E313,'Container Panel'!$B$41:$Z$100,$D313,0)/(VLOOKUP(EE$276,UI!$A$12:$O$51,VLOOKUP(EE$277,$B$276:$C$278,2,0),0)/1000)),"")</f>
        <v/>
      </c>
      <c r="EF313" s="145" t="str">
        <f>IFERROR(TRUNC(VLOOKUP($E313,'Container Panel'!$B$41:$Z$100,$D313,0)/(VLOOKUP(EF$276,UI!$A$12:$O$51,VLOOKUP(EF$277,$B$276:$C$278,2,0),0)/1000)),"")</f>
        <v/>
      </c>
      <c r="EG313" s="145" t="str">
        <f>IFERROR(TRUNC(VLOOKUP($E313,'Container Panel'!$B$41:$Z$100,$D313,0)/(VLOOKUP(EG$276,UI!$A$12:$O$51,VLOOKUP(EG$277,$B$276:$C$278,2,0),0)/1000)),"")</f>
        <v/>
      </c>
      <c r="EH313" s="145" t="str">
        <f>IFERROR(TRUNC(VLOOKUP($E313,'Container Panel'!$B$41:$Z$100,$D313,0)/(VLOOKUP(EH$276,UI!$A$12:$O$51,VLOOKUP(EH$277,$B$276:$C$278,2,0),0)/1000)),"")</f>
        <v/>
      </c>
      <c r="EI313" s="145" t="str">
        <f>IFERROR(TRUNC(VLOOKUP($E313,'Container Panel'!$B$41:$Z$100,$D313,0)/(VLOOKUP(EI$276,UI!$A$12:$O$51,VLOOKUP(EI$277,$B$276:$C$278,2,0),0)/1000)),"")</f>
        <v/>
      </c>
      <c r="EJ313" s="145" t="str">
        <f>IFERROR(TRUNC(VLOOKUP($E313,'Container Panel'!$B$41:$Z$100,$D313,0)/(VLOOKUP(EJ$276,UI!$A$12:$O$51,VLOOKUP(EJ$277,$B$276:$C$278,2,0),0)/1000)),"")</f>
        <v/>
      </c>
      <c r="EK313" s="145" t="str">
        <f>IFERROR(TRUNC(VLOOKUP($E313,'Container Panel'!$B$41:$Z$100,$D313,0)/(VLOOKUP(EK$276,UI!$A$12:$O$51,VLOOKUP(EK$277,$B$276:$C$278,2,0),0)/1000)),"")</f>
        <v/>
      </c>
      <c r="EL313" s="145" t="str">
        <f>IFERROR(TRUNC(VLOOKUP($E313,'Container Panel'!$B$41:$Z$100,$D313,0)/(VLOOKUP(EL$276,UI!$A$12:$O$51,VLOOKUP(EL$277,$B$276:$C$278,2,0),0)/1000)),"")</f>
        <v/>
      </c>
      <c r="EM313" s="145" t="str">
        <f>IFERROR(TRUNC(VLOOKUP($E313,'Container Panel'!$B$41:$Z$100,$D313,0)/(VLOOKUP(EM$276,UI!$A$12:$O$51,VLOOKUP(EM$277,$B$276:$C$278,2,0),0)/1000)),"")</f>
        <v/>
      </c>
      <c r="EN313" s="145" t="str">
        <f>IFERROR(TRUNC(VLOOKUP($E313,'Container Panel'!$B$41:$Z$100,$D313,0)/(VLOOKUP(EN$276,UI!$A$12:$O$51,VLOOKUP(EN$277,$B$276:$C$278,2,0),0)/1000)),"")</f>
        <v/>
      </c>
      <c r="EO313" s="145" t="str">
        <f>IFERROR(TRUNC(VLOOKUP($E313,'Container Panel'!$B$41:$Z$100,$D313,0)/(VLOOKUP(EO$276,UI!$A$12:$O$51,VLOOKUP(EO$277,$B$276:$C$278,2,0),0)/1000)),"")</f>
        <v/>
      </c>
      <c r="EP313" s="145" t="str">
        <f>IFERROR(TRUNC(VLOOKUP($E313,'Container Panel'!$B$41:$Z$100,$D313,0)/(VLOOKUP(EP$276,UI!$A$12:$O$51,VLOOKUP(EP$277,$B$276:$C$278,2,0),0)/1000)),"")</f>
        <v/>
      </c>
      <c r="EQ313" s="145" t="str">
        <f>IFERROR(TRUNC(VLOOKUP($E313,'Container Panel'!$B$41:$Z$100,$D313,0)/(VLOOKUP(EQ$276,UI!$A$12:$O$51,VLOOKUP(EQ$277,$B$276:$C$278,2,0),0)/1000)),"")</f>
        <v/>
      </c>
      <c r="ER313" s="145" t="str">
        <f>IFERROR(TRUNC(VLOOKUP($E313,'Container Panel'!$B$41:$Z$100,$D313,0)/(VLOOKUP(ER$276,UI!$A$12:$O$51,VLOOKUP(ER$277,$B$276:$C$278,2,0),0)/1000)),"")</f>
        <v/>
      </c>
      <c r="ES313" s="145" t="str">
        <f>IFERROR(TRUNC(VLOOKUP($E313,'Container Panel'!$B$41:$Z$100,$D313,0)/(VLOOKUP(ES$276,UI!$A$12:$O$51,VLOOKUP(ES$277,$B$276:$C$278,2,0),0)/1000)),"")</f>
        <v/>
      </c>
      <c r="ET313" s="145" t="str">
        <f>IFERROR(TRUNC(VLOOKUP($E313,'Container Panel'!$B$41:$Z$100,$D313,0)/(VLOOKUP(ET$276,UI!$A$12:$O$51,VLOOKUP(ET$277,$B$276:$C$278,2,0),0)/1000)),"")</f>
        <v/>
      </c>
      <c r="EU313" s="145" t="str">
        <f>IFERROR(TRUNC(VLOOKUP($E313,'Container Panel'!$B$41:$Z$100,$D313,0)/(VLOOKUP(EU$276,UI!$A$12:$O$51,VLOOKUP(EU$277,$B$276:$C$278,2,0),0)/1000)),"")</f>
        <v/>
      </c>
      <c r="EV313" s="145" t="str">
        <f>IFERROR(TRUNC(VLOOKUP($E313,'Container Panel'!$B$41:$Z$100,$D313,0)/(VLOOKUP(EV$276,UI!$A$12:$O$51,VLOOKUP(EV$277,$B$276:$C$278,2,0),0)/1000)),"")</f>
        <v/>
      </c>
      <c r="EW313" s="145" t="str">
        <f>IFERROR(TRUNC(VLOOKUP($E313,'Container Panel'!$B$41:$Z$100,$D313,0)/(VLOOKUP(EW$276,UI!$A$12:$O$51,VLOOKUP(EW$277,$B$276:$C$278,2,0),0)/1000)),"")</f>
        <v/>
      </c>
      <c r="EX313" s="145" t="str">
        <f>IFERROR(TRUNC(VLOOKUP($E313,'Container Panel'!$B$41:$Z$100,$D313,0)/(VLOOKUP(EX$276,UI!$A$12:$O$51,VLOOKUP(EX$277,$B$276:$C$278,2,0),0)/1000)),"")</f>
        <v/>
      </c>
      <c r="EY313" s="145" t="str">
        <f>IFERROR(TRUNC(VLOOKUP($E313,'Container Panel'!$B$41:$Z$100,$D313,0)/(VLOOKUP(EY$276,UI!$A$12:$O$51,VLOOKUP(EY$277,$B$276:$C$278,2,0),0)/1000)),"")</f>
        <v/>
      </c>
      <c r="EZ313" s="145" t="str">
        <f>IFERROR(TRUNC(VLOOKUP($E313,'Container Panel'!$B$41:$Z$100,$D313,0)/(VLOOKUP(EZ$276,UI!$A$12:$O$51,VLOOKUP(EZ$277,$B$276:$C$278,2,0),0)/1000)),"")</f>
        <v/>
      </c>
      <c r="FA313" s="145" t="str">
        <f>IFERROR(TRUNC(VLOOKUP($E313,'Container Panel'!$B$41:$Z$100,$D313,0)/(VLOOKUP(FA$276,UI!$A$12:$O$51,VLOOKUP(FA$277,$B$276:$C$278,2,0),0)/1000)),"")</f>
        <v/>
      </c>
      <c r="FB313" s="145" t="str">
        <f>IFERROR(TRUNC(VLOOKUP($E313,'Container Panel'!$B$41:$Z$100,$D313,0)/(VLOOKUP(FB$276,UI!$A$12:$O$51,VLOOKUP(FB$277,$B$276:$C$278,2,0),0)/1000)),"")</f>
        <v/>
      </c>
      <c r="FC313" s="145" t="str">
        <f>IFERROR(TRUNC(VLOOKUP($E313,'Container Panel'!$B$41:$Z$100,$D313,0)/(VLOOKUP(FC$276,UI!$A$12:$O$51,VLOOKUP(FC$277,$B$276:$C$278,2,0),0)/1000)),"")</f>
        <v/>
      </c>
      <c r="FD313" s="145" t="str">
        <f>IFERROR(TRUNC(VLOOKUP($E313,'Container Panel'!$B$41:$Z$100,$D313,0)/(VLOOKUP(FD$276,UI!$A$12:$O$51,VLOOKUP(FD$277,$B$276:$C$278,2,0),0)/1000)),"")</f>
        <v/>
      </c>
      <c r="FE313" s="145" t="str">
        <f>IFERROR(TRUNC(VLOOKUP($E313,'Container Panel'!$B$41:$Z$100,$D313,0)/(VLOOKUP(FE$276,UI!$A$12:$O$51,VLOOKUP(FE$277,$B$276:$C$278,2,0),0)/1000)),"")</f>
        <v/>
      </c>
      <c r="FF313" s="145" t="str">
        <f>IFERROR(TRUNC(VLOOKUP($E313,'Container Panel'!$B$41:$Z$100,$D313,0)/(VLOOKUP(FF$276,UI!$A$12:$O$51,VLOOKUP(FF$277,$B$276:$C$278,2,0),0)/1000)),"")</f>
        <v/>
      </c>
      <c r="FG313" s="145" t="str">
        <f>IFERROR(TRUNC(VLOOKUP($E313,'Container Panel'!$B$41:$Z$100,$D313,0)/(VLOOKUP(FG$276,UI!$A$12:$O$51,VLOOKUP(FG$277,$B$276:$C$278,2,0),0)/1000)),"")</f>
        <v/>
      </c>
      <c r="FH313" s="145" t="str">
        <f>IFERROR(TRUNC(VLOOKUP($E313,'Container Panel'!$B$41:$Z$100,$D313,0)/(VLOOKUP(FH$276,UI!$A$12:$O$51,VLOOKUP(FH$277,$B$276:$C$278,2,0),0)/1000)),"")</f>
        <v/>
      </c>
      <c r="FI313" s="145" t="str">
        <f>IFERROR(TRUNC(VLOOKUP($E313,'Container Panel'!$B$41:$Z$100,$D313,0)/(VLOOKUP(FI$276,UI!$A$12:$O$51,VLOOKUP(FI$277,$B$276:$C$278,2,0),0)/1000)),"")</f>
        <v/>
      </c>
      <c r="FJ313" s="145" t="str">
        <f>IFERROR(TRUNC(VLOOKUP($E313,'Container Panel'!$B$41:$Z$100,$D313,0)/(VLOOKUP(FJ$276,UI!$A$12:$O$51,VLOOKUP(FJ$277,$B$276:$C$278,2,0),0)/1000)),"")</f>
        <v/>
      </c>
      <c r="FK313" s="145" t="str">
        <f>IFERROR(TRUNC(VLOOKUP($E313,'Container Panel'!$B$41:$Z$100,$D313,0)/(VLOOKUP(FK$276,UI!$A$12:$O$51,VLOOKUP(FK$277,$B$276:$C$278,2,0),0)/1000)),"")</f>
        <v/>
      </c>
      <c r="FL313" s="145" t="str">
        <f>IFERROR(TRUNC(VLOOKUP($E313,'Container Panel'!$B$41:$Z$100,$D313,0)/(VLOOKUP(FL$276,UI!$A$12:$O$51,VLOOKUP(FL$277,$B$276:$C$278,2,0),0)/1000)),"")</f>
        <v/>
      </c>
      <c r="FM313" s="145" t="str">
        <f>IFERROR(TRUNC(VLOOKUP($E313,'Container Panel'!$B$41:$Z$100,$D313,0)/(VLOOKUP(FM$276,UI!$A$12:$O$51,VLOOKUP(FM$277,$B$276:$C$278,2,0),0)/1000)),"")</f>
        <v/>
      </c>
      <c r="FN313" s="145" t="str">
        <f>IFERROR(TRUNC(VLOOKUP($E313,'Container Panel'!$B$41:$Z$100,$D313,0)/(VLOOKUP(FN$276,UI!$A$12:$O$51,VLOOKUP(FN$277,$B$276:$C$278,2,0),0)/1000)),"")</f>
        <v/>
      </c>
      <c r="FO313" s="145" t="str">
        <f>IFERROR(TRUNC(VLOOKUP($E313,'Container Panel'!$B$41:$Z$100,$D313,0)/(VLOOKUP(FO$276,UI!$A$12:$O$51,VLOOKUP(FO$277,$B$276:$C$278,2,0),0)/1000)),"")</f>
        <v/>
      </c>
      <c r="FP313" s="145" t="str">
        <f>IFERROR(TRUNC(VLOOKUP($E313,'Container Panel'!$B$41:$Z$100,$D313,0)/(VLOOKUP(FP$276,UI!$A$12:$O$51,VLOOKUP(FP$277,$B$276:$C$278,2,0),0)/1000)),"")</f>
        <v/>
      </c>
      <c r="FQ313" s="145" t="str">
        <f>IFERROR(TRUNC(VLOOKUP($E313,'Container Panel'!$B$41:$Z$100,$D313,0)/(VLOOKUP(FQ$276,UI!$A$12:$O$51,VLOOKUP(FQ$277,$B$276:$C$278,2,0),0)/1000)),"")</f>
        <v/>
      </c>
      <c r="FR313" s="145" t="str">
        <f>IFERROR(TRUNC(VLOOKUP($E313,'Container Panel'!$B$41:$Z$100,$D313,0)/(VLOOKUP(FR$276,UI!$A$12:$O$51,VLOOKUP(FR$277,$B$276:$C$278,2,0),0)/1000)),"")</f>
        <v/>
      </c>
      <c r="FS313" s="145" t="str">
        <f>IFERROR(TRUNC(VLOOKUP($E313,'Container Panel'!$B$41:$Z$100,$D313,0)/(VLOOKUP(FS$276,UI!$A$12:$O$51,VLOOKUP(FS$277,$B$276:$C$278,2,0),0)/1000)),"")</f>
        <v/>
      </c>
      <c r="FT313" s="145" t="str">
        <f>IFERROR(TRUNC(VLOOKUP($E313,'Container Panel'!$B$41:$Z$100,$D313,0)/(VLOOKUP(FT$276,UI!$A$12:$O$51,VLOOKUP(FT$277,$B$276:$C$278,2,0),0)/1000)),"")</f>
        <v/>
      </c>
      <c r="FU313" s="145" t="str">
        <f>IFERROR(TRUNC(VLOOKUP($E313,'Container Panel'!$B$41:$Z$100,$D313,0)/(VLOOKUP(FU$276,UI!$A$12:$O$51,VLOOKUP(FU$277,$B$276:$C$278,2,0),0)/1000)),"")</f>
        <v/>
      </c>
      <c r="FV313" s="145" t="str">
        <f>IFERROR(TRUNC(VLOOKUP($E313,'Container Panel'!$B$41:$Z$100,$D313,0)/(VLOOKUP(FV$276,UI!$A$12:$O$51,VLOOKUP(FV$277,$B$276:$C$278,2,0),0)/1000)),"")</f>
        <v/>
      </c>
      <c r="FW313" s="145" t="str">
        <f>IFERROR(TRUNC(VLOOKUP($E313,'Container Panel'!$B$41:$Z$100,$D313,0)/(VLOOKUP(FW$276,UI!$A$12:$O$51,VLOOKUP(FW$277,$B$276:$C$278,2,0),0)/1000)),"")</f>
        <v/>
      </c>
      <c r="FX313" s="145" t="str">
        <f>IFERROR(TRUNC(VLOOKUP($E313,'Container Panel'!$B$41:$Z$100,$D313,0)/(VLOOKUP(FX$276,UI!$A$12:$O$51,VLOOKUP(FX$277,$B$276:$C$278,2,0),0)/1000)),"")</f>
        <v/>
      </c>
      <c r="FY313" s="145" t="str">
        <f>IFERROR(TRUNC(VLOOKUP($E313,'Container Panel'!$B$41:$Z$100,$D313,0)/(VLOOKUP(FY$276,UI!$A$12:$O$51,VLOOKUP(FY$277,$B$276:$C$278,2,0),0)/1000)),"")</f>
        <v/>
      </c>
      <c r="FZ313" s="145" t="str">
        <f>IFERROR(TRUNC(VLOOKUP($E313,'Container Panel'!$B$41:$Z$100,$D313,0)/(VLOOKUP(FZ$276,UI!$A$12:$O$51,VLOOKUP(FZ$277,$B$276:$C$278,2,0),0)/1000)),"")</f>
        <v/>
      </c>
      <c r="GA313" s="145" t="str">
        <f>IFERROR(TRUNC(VLOOKUP($E313,'Container Panel'!$B$41:$Z$100,$D313,0)/(VLOOKUP(GA$276,UI!$A$12:$O$51,VLOOKUP(GA$277,$B$276:$C$278,2,0),0)/1000)),"")</f>
        <v/>
      </c>
      <c r="GB313" s="145" t="str">
        <f>IFERROR(TRUNC(VLOOKUP($E313,'Container Panel'!$B$41:$Z$100,$D313,0)/(VLOOKUP(GB$276,UI!$A$12:$O$51,VLOOKUP(GB$277,$B$276:$C$278,2,0),0)/1000)),"")</f>
        <v/>
      </c>
      <c r="GC313" s="145" t="str">
        <f>IFERROR(TRUNC(VLOOKUP($E313,'Container Panel'!$B$41:$Z$100,$D313,0)/(VLOOKUP(GC$276,UI!$A$12:$O$51,VLOOKUP(GC$277,$B$276:$C$278,2,0),0)/1000)),"")</f>
        <v/>
      </c>
      <c r="GD313" s="145" t="str">
        <f>IFERROR(TRUNC(VLOOKUP($E313,'Container Panel'!$B$41:$Z$100,$D313,0)/(VLOOKUP(GD$276,UI!$A$12:$O$51,VLOOKUP(GD$277,$B$276:$C$278,2,0),0)/1000)),"")</f>
        <v/>
      </c>
      <c r="GE313" s="145" t="str">
        <f>IFERROR(TRUNC(VLOOKUP($E313,'Container Panel'!$B$41:$Z$100,$D313,0)/(VLOOKUP(GE$276,UI!$A$12:$O$51,VLOOKUP(GE$277,$B$276:$C$278,2,0),0)/1000)),"")</f>
        <v/>
      </c>
      <c r="GF313" s="145" t="str">
        <f>IFERROR(TRUNC(VLOOKUP($E313,'Container Panel'!$B$41:$Z$100,$D313,0)/(VLOOKUP(GF$276,UI!$A$12:$O$51,VLOOKUP(GF$277,$B$276:$C$278,2,0),0)/1000)),"")</f>
        <v/>
      </c>
      <c r="GG313" s="145" t="str">
        <f>IFERROR(TRUNC(VLOOKUP($E313,'Container Panel'!$B$41:$Z$100,$D313,0)/(VLOOKUP(GG$276,UI!$A$12:$O$51,VLOOKUP(GG$277,$B$276:$C$278,2,0),0)/1000)),"")</f>
        <v/>
      </c>
      <c r="GH313" s="145" t="str">
        <f>IFERROR(TRUNC(VLOOKUP($E313,'Container Panel'!$B$41:$Z$100,$D313,0)/(VLOOKUP(GH$276,UI!$A$12:$O$51,VLOOKUP(GH$277,$B$276:$C$278,2,0),0)/1000)),"")</f>
        <v/>
      </c>
      <c r="GI313" s="145" t="str">
        <f>IFERROR(TRUNC(VLOOKUP($E313,'Container Panel'!$B$41:$Z$100,$D313,0)/(VLOOKUP(GI$276,UI!$A$12:$O$51,VLOOKUP(GI$277,$B$276:$C$278,2,0),0)/1000)),"")</f>
        <v/>
      </c>
      <c r="GJ313" s="145" t="str">
        <f>IFERROR(TRUNC(VLOOKUP($E313,'Container Panel'!$B$41:$Z$100,$D313,0)/(VLOOKUP(GJ$276,UI!$A$12:$O$51,VLOOKUP(GJ$277,$B$276:$C$278,2,0),0)/1000)),"")</f>
        <v/>
      </c>
      <c r="GK313" s="145" t="str">
        <f>IFERROR(TRUNC(VLOOKUP($E313,'Container Panel'!$B$41:$Z$100,$D313,0)/(VLOOKUP(GK$276,UI!$A$12:$O$51,VLOOKUP(GK$277,$B$276:$C$278,2,0),0)/1000)),"")</f>
        <v/>
      </c>
      <c r="GL313" s="145" t="str">
        <f>IFERROR(TRUNC(VLOOKUP($E313,'Container Panel'!$B$41:$Z$100,$D313,0)/(VLOOKUP(GL$276,UI!$A$12:$O$51,VLOOKUP(GL$277,$B$276:$C$278,2,0),0)/1000)),"")</f>
        <v/>
      </c>
      <c r="GM313" s="145" t="str">
        <f>IFERROR(TRUNC(VLOOKUP($E313,'Container Panel'!$B$41:$Z$100,$D313,0)/(VLOOKUP(GM$276,UI!$A$12:$O$51,VLOOKUP(GM$277,$B$276:$C$278,2,0),0)/1000)),"")</f>
        <v/>
      </c>
      <c r="GN313" s="145" t="str">
        <f>IFERROR(TRUNC(VLOOKUP($E313,'Container Panel'!$B$41:$Z$100,$D313,0)/(VLOOKUP(GN$276,UI!$A$12:$O$51,VLOOKUP(GN$277,$B$276:$C$278,2,0),0)/1000)),"")</f>
        <v/>
      </c>
      <c r="GO313" s="145" t="str">
        <f>IFERROR(TRUNC(VLOOKUP($E313,'Container Panel'!$B$41:$Z$100,$D313,0)/(VLOOKUP(GO$276,UI!$A$12:$O$51,VLOOKUP(GO$277,$B$276:$C$278,2,0),0)/1000)),"")</f>
        <v/>
      </c>
      <c r="GP313" s="145" t="str">
        <f>IFERROR(TRUNC(VLOOKUP($E313,'Container Panel'!$B$41:$Z$100,$D313,0)/(VLOOKUP(GP$276,UI!$A$12:$O$51,VLOOKUP(GP$277,$B$276:$C$278,2,0),0)/1000)),"")</f>
        <v/>
      </c>
      <c r="GQ313" s="145" t="str">
        <f>IFERROR(TRUNC(VLOOKUP($E313,'Container Panel'!$B$41:$Z$100,$D313,0)/(VLOOKUP(GQ$276,UI!$A$12:$O$51,VLOOKUP(GQ$277,$B$276:$C$278,2,0),0)/1000)),"")</f>
        <v/>
      </c>
      <c r="GR313" s="145" t="str">
        <f>IFERROR(TRUNC(VLOOKUP($E313,'Container Panel'!$B$41:$Z$100,$D313,0)/(VLOOKUP(GR$276,UI!$A$12:$O$51,VLOOKUP(GR$277,$B$276:$C$278,2,0),0)/1000)),"")</f>
        <v/>
      </c>
      <c r="GS313" s="145" t="str">
        <f>IFERROR(TRUNC(VLOOKUP($E313,'Container Panel'!$B$41:$Z$100,$D313,0)/(VLOOKUP(GS$276,UI!$A$12:$O$51,VLOOKUP(GS$277,$B$276:$C$278,2,0),0)/1000)),"")</f>
        <v/>
      </c>
      <c r="GT313" s="145" t="str">
        <f>IFERROR(TRUNC(VLOOKUP($E313,'Container Panel'!$B$41:$Z$100,$D313,0)/(VLOOKUP(GT$276,UI!$A$12:$O$51,VLOOKUP(GT$277,$B$276:$C$278,2,0),0)/1000)),"")</f>
        <v/>
      </c>
      <c r="GU313" s="145" t="str">
        <f>IFERROR(TRUNC(VLOOKUP($E313,'Container Panel'!$B$41:$Z$100,$D313,0)/(VLOOKUP(GU$276,UI!$A$12:$O$51,VLOOKUP(GU$277,$B$276:$C$278,2,0),0)/1000)),"")</f>
        <v/>
      </c>
      <c r="GV313" s="145" t="str">
        <f>IFERROR(TRUNC(VLOOKUP($E313,'Container Panel'!$B$41:$Z$100,$D313,0)/(VLOOKUP(GV$276,UI!$A$12:$O$51,VLOOKUP(GV$277,$B$276:$C$278,2,0),0)/1000)),"")</f>
        <v/>
      </c>
      <c r="GW313" s="145" t="str">
        <f>IFERROR(TRUNC(VLOOKUP($E313,'Container Panel'!$B$41:$Z$100,$D313,0)/(VLOOKUP(GW$276,UI!$A$12:$O$51,VLOOKUP(GW$277,$B$276:$C$278,2,0),0)/1000)),"")</f>
        <v/>
      </c>
      <c r="GX313" s="145" t="str">
        <f>IFERROR(TRUNC(VLOOKUP($E313,'Container Panel'!$B$41:$Z$100,$D313,0)/(VLOOKUP(GX$276,UI!$A$12:$O$51,VLOOKUP(GX$277,$B$276:$C$278,2,0),0)/1000)),"")</f>
        <v/>
      </c>
      <c r="GY313" s="145" t="str">
        <f>IFERROR(TRUNC(VLOOKUP($E313,'Container Panel'!$B$41:$Z$100,$D313,0)/(VLOOKUP(GY$276,UI!$A$12:$O$51,VLOOKUP(GY$277,$B$276:$C$278,2,0),0)/1000)),"")</f>
        <v/>
      </c>
      <c r="GZ313" s="145" t="str">
        <f>IFERROR(TRUNC(VLOOKUP($E313,'Container Panel'!$B$41:$Z$100,$D313,0)/(VLOOKUP(GZ$276,UI!$A$12:$O$51,VLOOKUP(GZ$277,$B$276:$C$278,2,0),0)/1000)),"")</f>
        <v/>
      </c>
      <c r="HA313" s="145" t="str">
        <f>IFERROR(TRUNC(VLOOKUP($E313,'Container Panel'!$B$41:$Z$100,$D313,0)/(VLOOKUP(HA$276,UI!$A$12:$O$51,VLOOKUP(HA$277,$B$276:$C$278,2,0),0)/1000)),"")</f>
        <v/>
      </c>
      <c r="HB313" s="145" t="str">
        <f>IFERROR(TRUNC(VLOOKUP($E313,'Container Panel'!$B$41:$Z$100,$D313,0)/(VLOOKUP(HB$276,UI!$A$12:$O$51,VLOOKUP(HB$277,$B$276:$C$278,2,0),0)/1000)),"")</f>
        <v/>
      </c>
      <c r="HC313" s="145" t="str">
        <f>IFERROR(TRUNC(VLOOKUP($E313,'Container Panel'!$B$41:$Z$100,$D313,0)/(VLOOKUP(HC$276,UI!$A$12:$O$51,VLOOKUP(HC$277,$B$276:$C$278,2,0),0)/1000)),"")</f>
        <v/>
      </c>
      <c r="HD313" s="145" t="str">
        <f>IFERROR(TRUNC(VLOOKUP($E313,'Container Panel'!$B$41:$Z$100,$D313,0)/(VLOOKUP(HD$276,UI!$A$12:$O$51,VLOOKUP(HD$277,$B$276:$C$278,2,0),0)/1000)),"")</f>
        <v/>
      </c>
      <c r="HE313" s="145" t="str">
        <f>IFERROR(TRUNC(VLOOKUP($E313,'Container Panel'!$B$41:$Z$100,$D313,0)/(VLOOKUP(HE$276,UI!$A$12:$O$51,VLOOKUP(HE$277,$B$276:$C$278,2,0),0)/1000)),"")</f>
        <v/>
      </c>
      <c r="HF313" s="145" t="str">
        <f>IFERROR(TRUNC(VLOOKUP($E313,'Container Panel'!$B$41:$Z$100,$D313,0)/(VLOOKUP(HF$276,UI!$A$12:$O$51,VLOOKUP(HF$277,$B$276:$C$278,2,0),0)/1000)),"")</f>
        <v/>
      </c>
      <c r="HG313" s="145" t="str">
        <f>IFERROR(TRUNC(VLOOKUP($E313,'Container Panel'!$B$41:$Z$100,$D313,0)/(VLOOKUP(HG$276,UI!$A$12:$O$51,VLOOKUP(HG$277,$B$276:$C$278,2,0),0)/1000)),"")</f>
        <v/>
      </c>
      <c r="HH313" s="145" t="str">
        <f>IFERROR(TRUNC(VLOOKUP($E313,'Container Panel'!$B$41:$Z$100,$D313,0)/(VLOOKUP(HH$276,UI!$A$12:$O$51,VLOOKUP(HH$277,$B$276:$C$278,2,0),0)/1000)),"")</f>
        <v/>
      </c>
      <c r="HI313" s="145" t="str">
        <f>IFERROR(TRUNC(VLOOKUP($E313,'Container Panel'!$B$41:$Z$100,$D313,0)/(VLOOKUP(HI$276,UI!$A$12:$O$51,VLOOKUP(HI$277,$B$276:$C$278,2,0),0)/1000)),"")</f>
        <v/>
      </c>
      <c r="HJ313" s="145" t="str">
        <f>IFERROR(TRUNC(VLOOKUP($E313,'Container Panel'!$B$41:$Z$100,$D313,0)/(VLOOKUP(HJ$276,UI!$A$12:$O$51,VLOOKUP(HJ$277,$B$276:$C$278,2,0),0)/1000)),"")</f>
        <v/>
      </c>
      <c r="HK313" s="145" t="str">
        <f>IFERROR(TRUNC(VLOOKUP($E313,'Container Panel'!$B$41:$Z$100,$D313,0)/(VLOOKUP(HK$276,UI!$A$12:$O$51,VLOOKUP(HK$277,$B$276:$C$278,2,0),0)/1000)),"")</f>
        <v/>
      </c>
      <c r="HL313" s="145" t="str">
        <f>IFERROR(TRUNC(VLOOKUP($E313,'Container Panel'!$B$41:$Z$100,$D313,0)/(VLOOKUP(HL$276,UI!$A$12:$O$51,VLOOKUP(HL$277,$B$276:$C$278,2,0),0)/1000)),"")</f>
        <v/>
      </c>
      <c r="HM313" s="145" t="str">
        <f>IFERROR(TRUNC(VLOOKUP($E313,'Container Panel'!$B$41:$Z$100,$D313,0)/(VLOOKUP(HM$276,UI!$A$12:$O$51,VLOOKUP(HM$277,$B$276:$C$278,2,0),0)/1000)),"")</f>
        <v/>
      </c>
      <c r="HN313" s="145" t="str">
        <f>IFERROR(TRUNC(VLOOKUP($E313,'Container Panel'!$B$41:$Z$100,$D313,0)/(VLOOKUP(HN$276,UI!$A$12:$O$51,VLOOKUP(HN$277,$B$276:$C$278,2,0),0)/1000)),"")</f>
        <v/>
      </c>
      <c r="HO313" s="145" t="str">
        <f>IFERROR(TRUNC(VLOOKUP($E313,'Container Panel'!$B$41:$Z$100,$D313,0)/(VLOOKUP(HO$276,UI!$A$12:$O$51,VLOOKUP(HO$277,$B$276:$C$278,2,0),0)/1000)),"")</f>
        <v/>
      </c>
      <c r="HP313" s="145" t="str">
        <f>IFERROR(TRUNC(VLOOKUP($E313,'Container Panel'!$B$41:$Z$100,$D313,0)/(VLOOKUP(HP$276,UI!$A$12:$O$51,VLOOKUP(HP$277,$B$276:$C$278,2,0),0)/1000)),"")</f>
        <v/>
      </c>
      <c r="HQ313" s="145" t="str">
        <f>IFERROR(TRUNC(VLOOKUP($E313,'Container Panel'!$B$41:$Z$100,$D313,0)/(VLOOKUP(HQ$276,UI!$A$12:$O$51,VLOOKUP(HQ$277,$B$276:$C$278,2,0),0)/1000)),"")</f>
        <v/>
      </c>
      <c r="HR313" s="145" t="str">
        <f>IFERROR(TRUNC(VLOOKUP($E313,'Container Panel'!$B$41:$Z$100,$D313,0)/(VLOOKUP(HR$276,UI!$A$12:$O$51,VLOOKUP(HR$277,$B$276:$C$278,2,0),0)/1000)),"")</f>
        <v/>
      </c>
      <c r="HS313" s="145" t="str">
        <f>IFERROR(TRUNC(VLOOKUP($E313,'Container Panel'!$B$41:$Z$100,$D313,0)/(VLOOKUP(HS$276,UI!$A$12:$O$51,VLOOKUP(HS$277,$B$276:$C$278,2,0),0)/1000)),"")</f>
        <v/>
      </c>
      <c r="HT313" s="145" t="str">
        <f>IFERROR(TRUNC(VLOOKUP($E313,'Container Panel'!$B$41:$Z$100,$D313,0)/(VLOOKUP(HT$276,UI!$A$12:$O$51,VLOOKUP(HT$277,$B$276:$C$278,2,0),0)/1000)),"")</f>
        <v/>
      </c>
      <c r="HU313" s="145" t="str">
        <f>IFERROR(TRUNC(VLOOKUP($E313,'Container Panel'!$B$41:$Z$100,$D313,0)/(VLOOKUP(HU$276,UI!$A$12:$O$51,VLOOKUP(HU$277,$B$276:$C$278,2,0),0)/1000)),"")</f>
        <v/>
      </c>
      <c r="HV313" s="145" t="str">
        <f>IFERROR(TRUNC(VLOOKUP($E313,'Container Panel'!$B$41:$Z$100,$D313,0)/(VLOOKUP(HV$276,UI!$A$12:$O$51,VLOOKUP(HV$277,$B$276:$C$278,2,0),0)/1000)),"")</f>
        <v/>
      </c>
      <c r="HW313" s="145" t="str">
        <f>IFERROR(TRUNC(VLOOKUP($E313,'Container Panel'!$B$41:$Z$100,$D313,0)/(VLOOKUP(HW$276,UI!$A$12:$O$51,VLOOKUP(HW$277,$B$276:$C$278,2,0),0)/1000)),"")</f>
        <v/>
      </c>
      <c r="HX313" s="145" t="str">
        <f>IFERROR(TRUNC(VLOOKUP($E313,'Container Panel'!$B$41:$Z$100,$D313,0)/(VLOOKUP(HX$276,UI!$A$12:$O$51,VLOOKUP(HX$277,$B$276:$C$278,2,0),0)/1000)),"")</f>
        <v/>
      </c>
      <c r="HY313" s="145" t="str">
        <f>IFERROR(TRUNC(VLOOKUP($E313,'Container Panel'!$B$41:$Z$100,$D313,0)/(VLOOKUP(HY$276,UI!$A$12:$O$51,VLOOKUP(HY$277,$B$276:$C$278,2,0),0)/1000)),"")</f>
        <v/>
      </c>
      <c r="HZ313" s="145" t="str">
        <f>IFERROR(TRUNC(VLOOKUP($E313,'Container Panel'!$B$41:$Z$100,$D313,0)/(VLOOKUP(HZ$276,UI!$A$12:$O$51,VLOOKUP(HZ$277,$B$276:$C$278,2,0),0)/1000)),"")</f>
        <v/>
      </c>
      <c r="IA313" s="145" t="str">
        <f>IFERROR(TRUNC(VLOOKUP($E313,'Container Panel'!$B$41:$Z$100,$D313,0)/(VLOOKUP(IA$276,UI!$A$12:$O$51,VLOOKUP(IA$277,$B$276:$C$278,2,0),0)/1000)),"")</f>
        <v/>
      </c>
      <c r="IB313" s="145" t="str">
        <f>IFERROR(TRUNC(VLOOKUP($E313,'Container Panel'!$B$41:$Z$100,$D313,0)/(VLOOKUP(IB$276,UI!$A$12:$O$51,VLOOKUP(IB$277,$B$276:$C$278,2,0),0)/1000)),"")</f>
        <v/>
      </c>
      <c r="IC313" s="145" t="str">
        <f>IFERROR(TRUNC(VLOOKUP($E313,'Container Panel'!$B$41:$Z$100,$D313,0)/(VLOOKUP(IC$276,UI!$A$12:$O$51,VLOOKUP(IC$277,$B$276:$C$278,2,0),0)/1000)),"")</f>
        <v/>
      </c>
      <c r="ID313" s="145" t="str">
        <f>IFERROR(TRUNC(VLOOKUP($E313,'Container Panel'!$B$41:$Z$100,$D313,0)/(VLOOKUP(ID$276,UI!$A$12:$O$51,VLOOKUP(ID$277,$B$276:$C$278,2,0),0)/1000)),"")</f>
        <v/>
      </c>
      <c r="IE313" s="145" t="str">
        <f>IFERROR(TRUNC(VLOOKUP($E313,'Container Panel'!$B$41:$Z$100,$D313,0)/(VLOOKUP(IE$276,UI!$A$12:$O$51,VLOOKUP(IE$277,$B$276:$C$278,2,0),0)/1000)),"")</f>
        <v/>
      </c>
      <c r="IF313" s="145" t="str">
        <f>IFERROR(TRUNC(VLOOKUP($E313,'Container Panel'!$B$41:$Z$100,$D313,0)/(VLOOKUP(IF$276,UI!$A$12:$O$51,VLOOKUP(IF$277,$B$276:$C$278,2,0),0)/1000)),"")</f>
        <v/>
      </c>
      <c r="IG313" s="145" t="str">
        <f>IFERROR(TRUNC(VLOOKUP($E313,'Container Panel'!$B$41:$Z$100,$D313,0)/(VLOOKUP(IG$276,UI!$A$12:$O$51,VLOOKUP(IG$277,$B$276:$C$278,2,0),0)/1000)),"")</f>
        <v/>
      </c>
      <c r="IH313" s="145" t="str">
        <f>IFERROR(TRUNC(VLOOKUP($E313,'Container Panel'!$B$41:$Z$100,$D313,0)/(VLOOKUP(IH$276,UI!$A$12:$O$51,VLOOKUP(IH$277,$B$276:$C$278,2,0),0)/1000)),"")</f>
        <v/>
      </c>
      <c r="II313" s="145" t="str">
        <f>IFERROR(TRUNC(VLOOKUP($E313,'Container Panel'!$B$41:$Z$100,$D313,0)/(VLOOKUP(II$276,UI!$A$12:$O$51,VLOOKUP(II$277,$B$276:$C$278,2,0),0)/1000)),"")</f>
        <v/>
      </c>
      <c r="IJ313" s="145" t="str">
        <f>IFERROR(TRUNC(VLOOKUP($E313,'Container Panel'!$B$41:$Z$100,$D313,0)/(VLOOKUP(IJ$276,UI!$A$12:$O$51,VLOOKUP(IJ$277,$B$276:$C$278,2,0),0)/1000)),"")</f>
        <v/>
      </c>
      <c r="IK313" s="145" t="str">
        <f>IFERROR(TRUNC(VLOOKUP($E313,'Container Panel'!$B$41:$Z$100,$D313,0)/(VLOOKUP(IK$276,UI!$A$12:$O$51,VLOOKUP(IK$277,$B$276:$C$278,2,0),0)/1000)),"")</f>
        <v/>
      </c>
      <c r="IL313" s="145" t="str">
        <f>IFERROR(TRUNC(VLOOKUP($E313,'Container Panel'!$B$41:$Z$100,$D313,0)/(VLOOKUP(IL$276,UI!$A$12:$O$51,VLOOKUP(IL$277,$B$276:$C$278,2,0),0)/1000)),"")</f>
        <v/>
      </c>
    </row>
    <row r="314" spans="2:246">
      <c r="B314" s="74">
        <v>34</v>
      </c>
      <c r="C314" s="74">
        <f t="shared" si="191"/>
        <v>12</v>
      </c>
      <c r="D314" s="163">
        <f>MOD(B314,3)+'Container Panel'!$Q$38</f>
        <v>17</v>
      </c>
      <c r="E314" s="143" t="str">
        <f t="shared" si="193"/>
        <v>EU6412</v>
      </c>
      <c r="F314" s="144" t="s">
        <v>76</v>
      </c>
      <c r="G314" s="145">
        <f>IFERROR(TRUNC(VLOOKUP($E314,'Container Panel'!$B$41:$Z$100,$D314,0)/(VLOOKUP(G$276,UI!$A$12:$O$51,VLOOKUP(G$278,$B$276:$C$278,2,0),0)/1000)),"")</f>
        <v>6</v>
      </c>
      <c r="H314" s="145">
        <f>IFERROR(TRUNC(VLOOKUP($E314,'Container Panel'!$B$41:$Z$100,$D314,0)/(VLOOKUP(H$276,UI!$A$12:$O$51,VLOOKUP(H$278,$B$276:$C$278,2,0),0)/1000)),"")</f>
        <v>2</v>
      </c>
      <c r="I314" s="145">
        <f>IFERROR(TRUNC(VLOOKUP($E314,'Container Panel'!$B$41:$Z$100,$D314,0)/(VLOOKUP(I$276,UI!$A$12:$O$51,VLOOKUP(I$278,$B$276:$C$278,2,0),0)/1000)),"")</f>
        <v>2</v>
      </c>
      <c r="J314" s="145">
        <f>IFERROR(TRUNC(VLOOKUP($E314,'Container Panel'!$B$41:$Z$100,$D314,0)/(VLOOKUP(J$276,UI!$A$12:$O$51,VLOOKUP(J$278,$B$276:$C$278,2,0),0)/1000)),"")</f>
        <v>2</v>
      </c>
      <c r="K314" s="145">
        <f>IFERROR(TRUNC(VLOOKUP($E314,'Container Panel'!$B$41:$Z$100,$D314,0)/(VLOOKUP(K$276,UI!$A$12:$O$51,VLOOKUP(K$278,$B$276:$C$278,2,0),0)/1000)),"")</f>
        <v>6</v>
      </c>
      <c r="L314" s="145">
        <f>IFERROR(TRUNC(VLOOKUP($E314,'Container Panel'!$B$41:$Z$100,$D314,0)/(VLOOKUP(L$276,UI!$A$12:$O$51,VLOOKUP(L$278,$B$276:$C$278,2,0),0)/1000)),"")</f>
        <v>2</v>
      </c>
      <c r="M314" s="145">
        <f>IFERROR(TRUNC(VLOOKUP($E314,'Container Panel'!$B$41:$Z$100,$D314,0)/(VLOOKUP(M$276,UI!$A$12:$O$51,VLOOKUP(M$278,$B$276:$C$278,2,0),0)/1000)),"")</f>
        <v>1</v>
      </c>
      <c r="N314" s="145">
        <f>IFERROR(TRUNC(VLOOKUP($E314,'Container Panel'!$B$41:$Z$100,$D314,0)/(VLOOKUP(N$276,UI!$A$12:$O$51,VLOOKUP(N$278,$B$276:$C$278,2,0),0)/1000)),"")</f>
        <v>4</v>
      </c>
      <c r="O314" s="145">
        <f>IFERROR(TRUNC(VLOOKUP($E314,'Container Panel'!$B$41:$Z$100,$D314,0)/(VLOOKUP(O$276,UI!$A$12:$O$51,VLOOKUP(O$278,$B$276:$C$278,2,0),0)/1000)),"")</f>
        <v>1</v>
      </c>
      <c r="P314" s="145">
        <f>IFERROR(TRUNC(VLOOKUP($E314,'Container Panel'!$B$41:$Z$100,$D314,0)/(VLOOKUP(P$276,UI!$A$12:$O$51,VLOOKUP(P$278,$B$276:$C$278,2,0),0)/1000)),"")</f>
        <v>4</v>
      </c>
      <c r="Q314" s="145">
        <f>IFERROR(TRUNC(VLOOKUP($E314,'Container Panel'!$B$41:$Z$100,$D314,0)/(VLOOKUP(Q$276,UI!$A$12:$O$51,VLOOKUP(Q$278,$B$276:$C$278,2,0),0)/1000)),"")</f>
        <v>1</v>
      </c>
      <c r="R314" s="145">
        <f>IFERROR(TRUNC(VLOOKUP($E314,'Container Panel'!$B$41:$Z$100,$D314,0)/(VLOOKUP(R$276,UI!$A$12:$O$51,VLOOKUP(R$278,$B$276:$C$278,2,0),0)/1000)),"")</f>
        <v>1</v>
      </c>
      <c r="S314" s="145" t="str">
        <f>IFERROR(TRUNC(VLOOKUP($E314,'Container Panel'!$B$41:$Z$100,$D314,0)/(VLOOKUP(S$276,UI!$A$12:$O$51,VLOOKUP(S$278,$B$276:$C$278,2,0),0)/1000)),"")</f>
        <v/>
      </c>
      <c r="T314" s="145" t="str">
        <f>IFERROR(TRUNC(VLOOKUP($E314,'Container Panel'!$B$41:$Z$100,$D314,0)/(VLOOKUP(T$276,UI!$A$12:$O$51,VLOOKUP(T$278,$B$276:$C$278,2,0),0)/1000)),"")</f>
        <v/>
      </c>
      <c r="U314" s="145" t="str">
        <f>IFERROR(TRUNC(VLOOKUP($E314,'Container Panel'!$B$41:$Z$100,$D314,0)/(VLOOKUP(U$276,UI!$A$12:$O$51,VLOOKUP(U$278,$B$276:$C$278,2,0),0)/1000)),"")</f>
        <v/>
      </c>
      <c r="V314" s="145" t="str">
        <f>IFERROR(TRUNC(VLOOKUP($E314,'Container Panel'!$B$41:$Z$100,$D314,0)/(VLOOKUP(V$276,UI!$A$12:$O$51,VLOOKUP(V$278,$B$276:$C$278,2,0),0)/1000)),"")</f>
        <v/>
      </c>
      <c r="W314" s="145" t="str">
        <f>IFERROR(TRUNC(VLOOKUP($E314,'Container Panel'!$B$41:$Z$100,$D314,0)/(VLOOKUP(W$276,UI!$A$12:$O$51,VLOOKUP(W$278,$B$276:$C$278,2,0),0)/1000)),"")</f>
        <v/>
      </c>
      <c r="X314" s="145" t="str">
        <f>IFERROR(TRUNC(VLOOKUP($E314,'Container Panel'!$B$41:$Z$100,$D314,0)/(VLOOKUP(X$276,UI!$A$12:$O$51,VLOOKUP(X$278,$B$276:$C$278,2,0),0)/1000)),"")</f>
        <v/>
      </c>
      <c r="Y314" s="145" t="str">
        <f>IFERROR(TRUNC(VLOOKUP($E314,'Container Panel'!$B$41:$Z$100,$D314,0)/(VLOOKUP(Y$276,UI!$A$12:$O$51,VLOOKUP(Y$278,$B$276:$C$278,2,0),0)/1000)),"")</f>
        <v/>
      </c>
      <c r="Z314" s="145" t="str">
        <f>IFERROR(TRUNC(VLOOKUP($E314,'Container Panel'!$B$41:$Z$100,$D314,0)/(VLOOKUP(Z$276,UI!$A$12:$O$51,VLOOKUP(Z$278,$B$276:$C$278,2,0),0)/1000)),"")</f>
        <v/>
      </c>
      <c r="AA314" s="145" t="str">
        <f>IFERROR(TRUNC(VLOOKUP($E314,'Container Panel'!$B$41:$Z$100,$D314,0)/(VLOOKUP(AA$276,UI!$A$12:$O$51,VLOOKUP(AA$278,$B$276:$C$278,2,0),0)/1000)),"")</f>
        <v/>
      </c>
      <c r="AB314" s="145" t="str">
        <f>IFERROR(TRUNC(VLOOKUP($E314,'Container Panel'!$B$41:$Z$100,$D314,0)/(VLOOKUP(AB$276,UI!$A$12:$O$51,VLOOKUP(AB$278,$B$276:$C$278,2,0),0)/1000)),"")</f>
        <v/>
      </c>
      <c r="AC314" s="145" t="str">
        <f>IFERROR(TRUNC(VLOOKUP($E314,'Container Panel'!$B$41:$Z$100,$D314,0)/(VLOOKUP(AC$276,UI!$A$12:$O$51,VLOOKUP(AC$278,$B$276:$C$278,2,0),0)/1000)),"")</f>
        <v/>
      </c>
      <c r="AD314" s="145" t="str">
        <f>IFERROR(TRUNC(VLOOKUP($E314,'Container Panel'!$B$41:$Z$100,$D314,0)/(VLOOKUP(AD$276,UI!$A$12:$O$51,VLOOKUP(AD$278,$B$276:$C$278,2,0),0)/1000)),"")</f>
        <v/>
      </c>
      <c r="AE314" s="145" t="str">
        <f>IFERROR(TRUNC(VLOOKUP($E314,'Container Panel'!$B$41:$Z$100,$D314,0)/(VLOOKUP(AE$276,UI!$A$12:$O$51,VLOOKUP(AE$278,$B$276:$C$278,2,0),0)/1000)),"")</f>
        <v/>
      </c>
      <c r="AF314" s="145" t="str">
        <f>IFERROR(TRUNC(VLOOKUP($E314,'Container Panel'!$B$41:$Z$100,$D314,0)/(VLOOKUP(AF$276,UI!$A$12:$O$51,VLOOKUP(AF$278,$B$276:$C$278,2,0),0)/1000)),"")</f>
        <v/>
      </c>
      <c r="AG314" s="145" t="str">
        <f>IFERROR(TRUNC(VLOOKUP($E314,'Container Panel'!$B$41:$Z$100,$D314,0)/(VLOOKUP(AG$276,UI!$A$12:$O$51,VLOOKUP(AG$278,$B$276:$C$278,2,0),0)/1000)),"")</f>
        <v/>
      </c>
      <c r="AH314" s="145" t="str">
        <f>IFERROR(TRUNC(VLOOKUP($E314,'Container Panel'!$B$41:$Z$100,$D314,0)/(VLOOKUP(AH$276,UI!$A$12:$O$51,VLOOKUP(AH$278,$B$276:$C$278,2,0),0)/1000)),"")</f>
        <v/>
      </c>
      <c r="AI314" s="145" t="str">
        <f>IFERROR(TRUNC(VLOOKUP($E314,'Container Panel'!$B$41:$Z$100,$D314,0)/(VLOOKUP(AI$276,UI!$A$12:$O$51,VLOOKUP(AI$278,$B$276:$C$278,2,0),0)/1000)),"")</f>
        <v/>
      </c>
      <c r="AJ314" s="145" t="str">
        <f>IFERROR(TRUNC(VLOOKUP($E314,'Container Panel'!$B$41:$Z$100,$D314,0)/(VLOOKUP(AJ$276,UI!$A$12:$O$51,VLOOKUP(AJ$278,$B$276:$C$278,2,0),0)/1000)),"")</f>
        <v/>
      </c>
      <c r="AK314" s="145" t="str">
        <f>IFERROR(TRUNC(VLOOKUP($E314,'Container Panel'!$B$41:$Z$100,$D314,0)/(VLOOKUP(AK$276,UI!$A$12:$O$51,VLOOKUP(AK$278,$B$276:$C$278,2,0),0)/1000)),"")</f>
        <v/>
      </c>
      <c r="AL314" s="145" t="str">
        <f>IFERROR(TRUNC(VLOOKUP($E314,'Container Panel'!$B$41:$Z$100,$D314,0)/(VLOOKUP(AL$276,UI!$A$12:$O$51,VLOOKUP(AL$278,$B$276:$C$278,2,0),0)/1000)),"")</f>
        <v/>
      </c>
      <c r="AM314" s="145" t="str">
        <f>IFERROR(TRUNC(VLOOKUP($E314,'Container Panel'!$B$41:$Z$100,$D314,0)/(VLOOKUP(AM$276,UI!$A$12:$O$51,VLOOKUP(AM$278,$B$276:$C$278,2,0),0)/1000)),"")</f>
        <v/>
      </c>
      <c r="AN314" s="145" t="str">
        <f>IFERROR(TRUNC(VLOOKUP($E314,'Container Panel'!$B$41:$Z$100,$D314,0)/(VLOOKUP(AN$276,UI!$A$12:$O$51,VLOOKUP(AN$278,$B$276:$C$278,2,0),0)/1000)),"")</f>
        <v/>
      </c>
      <c r="AO314" s="145" t="str">
        <f>IFERROR(TRUNC(VLOOKUP($E314,'Container Panel'!$B$41:$Z$100,$D314,0)/(VLOOKUP(AO$276,UI!$A$12:$O$51,VLOOKUP(AO$278,$B$276:$C$278,2,0),0)/1000)),"")</f>
        <v/>
      </c>
      <c r="AP314" s="145" t="str">
        <f>IFERROR(TRUNC(VLOOKUP($E314,'Container Panel'!$B$41:$Z$100,$D314,0)/(VLOOKUP(AP$276,UI!$A$12:$O$51,VLOOKUP(AP$278,$B$276:$C$278,2,0),0)/1000)),"")</f>
        <v/>
      </c>
      <c r="AQ314" s="145" t="str">
        <f>IFERROR(TRUNC(VLOOKUP($E314,'Container Panel'!$B$41:$Z$100,$D314,0)/(VLOOKUP(AQ$276,UI!$A$12:$O$51,VLOOKUP(AQ$278,$B$276:$C$278,2,0),0)/1000)),"")</f>
        <v/>
      </c>
      <c r="AR314" s="145" t="str">
        <f>IFERROR(TRUNC(VLOOKUP($E314,'Container Panel'!$B$41:$Z$100,$D314,0)/(VLOOKUP(AR$276,UI!$A$12:$O$51,VLOOKUP(AR$278,$B$276:$C$278,2,0),0)/1000)),"")</f>
        <v/>
      </c>
      <c r="AS314" s="145" t="str">
        <f>IFERROR(TRUNC(VLOOKUP($E314,'Container Panel'!$B$41:$Z$100,$D314,0)/(VLOOKUP(AS$276,UI!$A$12:$O$51,VLOOKUP(AS$278,$B$276:$C$278,2,0),0)/1000)),"")</f>
        <v/>
      </c>
      <c r="AT314" s="145" t="str">
        <f>IFERROR(TRUNC(VLOOKUP($E314,'Container Panel'!$B$41:$Z$100,$D314,0)/(VLOOKUP(AT$276,UI!$A$12:$O$51,VLOOKUP(AT$278,$B$276:$C$278,2,0),0)/1000)),"")</f>
        <v/>
      </c>
      <c r="AU314" s="145" t="str">
        <f>IFERROR(TRUNC(VLOOKUP($E314,'Container Panel'!$B$41:$Z$100,$D314,0)/(VLOOKUP(AU$276,UI!$A$12:$O$51,VLOOKUP(AU$278,$B$276:$C$278,2,0),0)/1000)),"")</f>
        <v/>
      </c>
      <c r="AV314" s="145" t="str">
        <f>IFERROR(TRUNC(VLOOKUP($E314,'Container Panel'!$B$41:$Z$100,$D314,0)/(VLOOKUP(AV$276,UI!$A$12:$O$51,VLOOKUP(AV$278,$B$276:$C$278,2,0),0)/1000)),"")</f>
        <v/>
      </c>
      <c r="AW314" s="145" t="str">
        <f>IFERROR(TRUNC(VLOOKUP($E314,'Container Panel'!$B$41:$Z$100,$D314,0)/(VLOOKUP(AW$276,UI!$A$12:$O$51,VLOOKUP(AW$278,$B$276:$C$278,2,0),0)/1000)),"")</f>
        <v/>
      </c>
      <c r="AX314" s="145" t="str">
        <f>IFERROR(TRUNC(VLOOKUP($E314,'Container Panel'!$B$41:$Z$100,$D314,0)/(VLOOKUP(AX$276,UI!$A$12:$O$51,VLOOKUP(AX$278,$B$276:$C$278,2,0),0)/1000)),"")</f>
        <v/>
      </c>
      <c r="AY314" s="145" t="str">
        <f>IFERROR(TRUNC(VLOOKUP($E314,'Container Panel'!$B$41:$Z$100,$D314,0)/(VLOOKUP(AY$276,UI!$A$12:$O$51,VLOOKUP(AY$278,$B$276:$C$278,2,0),0)/1000)),"")</f>
        <v/>
      </c>
      <c r="AZ314" s="145" t="str">
        <f>IFERROR(TRUNC(VLOOKUP($E314,'Container Panel'!$B$41:$Z$100,$D314,0)/(VLOOKUP(AZ$276,UI!$A$12:$O$51,VLOOKUP(AZ$278,$B$276:$C$278,2,0),0)/1000)),"")</f>
        <v/>
      </c>
      <c r="BA314" s="145" t="str">
        <f>IFERROR(TRUNC(VLOOKUP($E314,'Container Panel'!$B$41:$Z$100,$D314,0)/(VLOOKUP(BA$276,UI!$A$12:$O$51,VLOOKUP(BA$278,$B$276:$C$278,2,0),0)/1000)),"")</f>
        <v/>
      </c>
      <c r="BB314" s="145" t="str">
        <f>IFERROR(TRUNC(VLOOKUP($E314,'Container Panel'!$B$41:$Z$100,$D314,0)/(VLOOKUP(BB$276,UI!$A$12:$O$51,VLOOKUP(BB$278,$B$276:$C$278,2,0),0)/1000)),"")</f>
        <v/>
      </c>
      <c r="BC314" s="145" t="str">
        <f>IFERROR(TRUNC(VLOOKUP($E314,'Container Panel'!$B$41:$Z$100,$D314,0)/(VLOOKUP(BC$276,UI!$A$12:$O$51,VLOOKUP(BC$278,$B$276:$C$278,2,0),0)/1000)),"")</f>
        <v/>
      </c>
      <c r="BD314" s="145" t="str">
        <f>IFERROR(TRUNC(VLOOKUP($E314,'Container Panel'!$B$41:$Z$100,$D314,0)/(VLOOKUP(BD$276,UI!$A$12:$O$51,VLOOKUP(BD$278,$B$276:$C$278,2,0),0)/1000)),"")</f>
        <v/>
      </c>
      <c r="BE314" s="145" t="str">
        <f>IFERROR(TRUNC(VLOOKUP($E314,'Container Panel'!$B$41:$Z$100,$D314,0)/(VLOOKUP(BE$276,UI!$A$12:$O$51,VLOOKUP(BE$278,$B$276:$C$278,2,0),0)/1000)),"")</f>
        <v/>
      </c>
      <c r="BF314" s="145" t="str">
        <f>IFERROR(TRUNC(VLOOKUP($E314,'Container Panel'!$B$41:$Z$100,$D314,0)/(VLOOKUP(BF$276,UI!$A$12:$O$51,VLOOKUP(BF$278,$B$276:$C$278,2,0),0)/1000)),"")</f>
        <v/>
      </c>
      <c r="BG314" s="145" t="str">
        <f>IFERROR(TRUNC(VLOOKUP($E314,'Container Panel'!$B$41:$Z$100,$D314,0)/(VLOOKUP(BG$276,UI!$A$12:$O$51,VLOOKUP(BG$278,$B$276:$C$278,2,0),0)/1000)),"")</f>
        <v/>
      </c>
      <c r="BH314" s="145" t="str">
        <f>IFERROR(TRUNC(VLOOKUP($E314,'Container Panel'!$B$41:$Z$100,$D314,0)/(VLOOKUP(BH$276,UI!$A$12:$O$51,VLOOKUP(BH$278,$B$276:$C$278,2,0),0)/1000)),"")</f>
        <v/>
      </c>
      <c r="BI314" s="145" t="str">
        <f>IFERROR(TRUNC(VLOOKUP($E314,'Container Panel'!$B$41:$Z$100,$D314,0)/(VLOOKUP(BI$276,UI!$A$12:$O$51,VLOOKUP(BI$278,$B$276:$C$278,2,0),0)/1000)),"")</f>
        <v/>
      </c>
      <c r="BJ314" s="145" t="str">
        <f>IFERROR(TRUNC(VLOOKUP($E314,'Container Panel'!$B$41:$Z$100,$D314,0)/(VLOOKUP(BJ$276,UI!$A$12:$O$51,VLOOKUP(BJ$278,$B$276:$C$278,2,0),0)/1000)),"")</f>
        <v/>
      </c>
      <c r="BK314" s="145" t="str">
        <f>IFERROR(TRUNC(VLOOKUP($E314,'Container Panel'!$B$41:$Z$100,$D314,0)/(VLOOKUP(BK$276,UI!$A$12:$O$51,VLOOKUP(BK$278,$B$276:$C$278,2,0),0)/1000)),"")</f>
        <v/>
      </c>
      <c r="BL314" s="145" t="str">
        <f>IFERROR(TRUNC(VLOOKUP($E314,'Container Panel'!$B$41:$Z$100,$D314,0)/(VLOOKUP(BL$276,UI!$A$12:$O$51,VLOOKUP(BL$278,$B$276:$C$278,2,0),0)/1000)),"")</f>
        <v/>
      </c>
      <c r="BM314" s="145" t="str">
        <f>IFERROR(TRUNC(VLOOKUP($E314,'Container Panel'!$B$41:$Z$100,$D314,0)/(VLOOKUP(BM$276,UI!$A$12:$O$51,VLOOKUP(BM$278,$B$276:$C$278,2,0),0)/1000)),"")</f>
        <v/>
      </c>
      <c r="BN314" s="145" t="str">
        <f>IFERROR(TRUNC(VLOOKUP($E314,'Container Panel'!$B$41:$Z$100,$D314,0)/(VLOOKUP(BN$276,UI!$A$12:$O$51,VLOOKUP(BN$278,$B$276:$C$278,2,0),0)/1000)),"")</f>
        <v/>
      </c>
      <c r="BO314" s="145" t="str">
        <f>IFERROR(TRUNC(VLOOKUP($E314,'Container Panel'!$B$41:$Z$100,$D314,0)/(VLOOKUP(BO$276,UI!$A$12:$O$51,VLOOKUP(BO$278,$B$276:$C$278,2,0),0)/1000)),"")</f>
        <v/>
      </c>
      <c r="BP314" s="145" t="str">
        <f>IFERROR(TRUNC(VLOOKUP($E314,'Container Panel'!$B$41:$Z$100,$D314,0)/(VLOOKUP(BP$276,UI!$A$12:$O$51,VLOOKUP(BP$278,$B$276:$C$278,2,0),0)/1000)),"")</f>
        <v/>
      </c>
      <c r="BQ314" s="145" t="str">
        <f>IFERROR(TRUNC(VLOOKUP($E314,'Container Panel'!$B$41:$Z$100,$D314,0)/(VLOOKUP(BQ$276,UI!$A$12:$O$51,VLOOKUP(BQ$278,$B$276:$C$278,2,0),0)/1000)),"")</f>
        <v/>
      </c>
      <c r="BR314" s="145" t="str">
        <f>IFERROR(TRUNC(VLOOKUP($E314,'Container Panel'!$B$41:$Z$100,$D314,0)/(VLOOKUP(BR$276,UI!$A$12:$O$51,VLOOKUP(BR$278,$B$276:$C$278,2,0),0)/1000)),"")</f>
        <v/>
      </c>
      <c r="BS314" s="145" t="str">
        <f>IFERROR(TRUNC(VLOOKUP($E314,'Container Panel'!$B$41:$Z$100,$D314,0)/(VLOOKUP(BS$276,UI!$A$12:$O$51,VLOOKUP(BS$278,$B$276:$C$278,2,0),0)/1000)),"")</f>
        <v/>
      </c>
      <c r="BT314" s="145" t="str">
        <f>IFERROR(TRUNC(VLOOKUP($E314,'Container Panel'!$B$41:$Z$100,$D314,0)/(VLOOKUP(BT$276,UI!$A$12:$O$51,VLOOKUP(BT$278,$B$276:$C$278,2,0),0)/1000)),"")</f>
        <v/>
      </c>
      <c r="BU314" s="145" t="str">
        <f>IFERROR(TRUNC(VLOOKUP($E314,'Container Panel'!$B$41:$Z$100,$D314,0)/(VLOOKUP(BU$276,UI!$A$12:$O$51,VLOOKUP(BU$278,$B$276:$C$278,2,0),0)/1000)),"")</f>
        <v/>
      </c>
      <c r="BV314" s="145" t="str">
        <f>IFERROR(TRUNC(VLOOKUP($E314,'Container Panel'!$B$41:$Z$100,$D314,0)/(VLOOKUP(BV$276,UI!$A$12:$O$51,VLOOKUP(BV$278,$B$276:$C$278,2,0),0)/1000)),"")</f>
        <v/>
      </c>
      <c r="BW314" s="145" t="str">
        <f>IFERROR(TRUNC(VLOOKUP($E314,'Container Panel'!$B$41:$Z$100,$D314,0)/(VLOOKUP(BW$276,UI!$A$12:$O$51,VLOOKUP(BW$278,$B$276:$C$278,2,0),0)/1000)),"")</f>
        <v/>
      </c>
      <c r="BX314" s="145" t="str">
        <f>IFERROR(TRUNC(VLOOKUP($E314,'Container Panel'!$B$41:$Z$100,$D314,0)/(VLOOKUP(BX$276,UI!$A$12:$O$51,VLOOKUP(BX$278,$B$276:$C$278,2,0),0)/1000)),"")</f>
        <v/>
      </c>
      <c r="BY314" s="145" t="str">
        <f>IFERROR(TRUNC(VLOOKUP($E314,'Container Panel'!$B$41:$Z$100,$D314,0)/(VLOOKUP(BY$276,UI!$A$12:$O$51,VLOOKUP(BY$278,$B$276:$C$278,2,0),0)/1000)),"")</f>
        <v/>
      </c>
      <c r="BZ314" s="145" t="str">
        <f>IFERROR(TRUNC(VLOOKUP($E314,'Container Panel'!$B$41:$Z$100,$D314,0)/(VLOOKUP(BZ$276,UI!$A$12:$O$51,VLOOKUP(BZ$278,$B$276:$C$278,2,0),0)/1000)),"")</f>
        <v/>
      </c>
      <c r="CA314" s="145" t="str">
        <f>IFERROR(TRUNC(VLOOKUP($E314,'Container Panel'!$B$41:$Z$100,$D314,0)/(VLOOKUP(CA$276,UI!$A$12:$O$51,VLOOKUP(CA$278,$B$276:$C$278,2,0),0)/1000)),"")</f>
        <v/>
      </c>
      <c r="CB314" s="145" t="str">
        <f>IFERROR(TRUNC(VLOOKUP($E314,'Container Panel'!$B$41:$Z$100,$D314,0)/(VLOOKUP(CB$276,UI!$A$12:$O$51,VLOOKUP(CB$278,$B$276:$C$278,2,0),0)/1000)),"")</f>
        <v/>
      </c>
      <c r="CC314" s="145" t="str">
        <f>IFERROR(TRUNC(VLOOKUP($E314,'Container Panel'!$B$41:$Z$100,$D314,0)/(VLOOKUP(CC$276,UI!$A$12:$O$51,VLOOKUP(CC$278,$B$276:$C$278,2,0),0)/1000)),"")</f>
        <v/>
      </c>
      <c r="CD314" s="145" t="str">
        <f>IFERROR(TRUNC(VLOOKUP($E314,'Container Panel'!$B$41:$Z$100,$D314,0)/(VLOOKUP(CD$276,UI!$A$12:$O$51,VLOOKUP(CD$278,$B$276:$C$278,2,0),0)/1000)),"")</f>
        <v/>
      </c>
      <c r="CE314" s="145" t="str">
        <f>IFERROR(TRUNC(VLOOKUP($E314,'Container Panel'!$B$41:$Z$100,$D314,0)/(VLOOKUP(CE$276,UI!$A$12:$O$51,VLOOKUP(CE$278,$B$276:$C$278,2,0),0)/1000)),"")</f>
        <v/>
      </c>
      <c r="CF314" s="145" t="str">
        <f>IFERROR(TRUNC(VLOOKUP($E314,'Container Panel'!$B$41:$Z$100,$D314,0)/(VLOOKUP(CF$276,UI!$A$12:$O$51,VLOOKUP(CF$278,$B$276:$C$278,2,0),0)/1000)),"")</f>
        <v/>
      </c>
      <c r="CG314" s="145" t="str">
        <f>IFERROR(TRUNC(VLOOKUP($E314,'Container Panel'!$B$41:$Z$100,$D314,0)/(VLOOKUP(CG$276,UI!$A$12:$O$51,VLOOKUP(CG$278,$B$276:$C$278,2,0),0)/1000)),"")</f>
        <v/>
      </c>
      <c r="CH314" s="145" t="str">
        <f>IFERROR(TRUNC(VLOOKUP($E314,'Container Panel'!$B$41:$Z$100,$D314,0)/(VLOOKUP(CH$276,UI!$A$12:$O$51,VLOOKUP(CH$278,$B$276:$C$278,2,0),0)/1000)),"")</f>
        <v/>
      </c>
      <c r="CI314" s="145" t="str">
        <f>IFERROR(TRUNC(VLOOKUP($E314,'Container Panel'!$B$41:$Z$100,$D314,0)/(VLOOKUP(CI$276,UI!$A$12:$O$51,VLOOKUP(CI$278,$B$276:$C$278,2,0),0)/1000)),"")</f>
        <v/>
      </c>
      <c r="CJ314" s="145" t="str">
        <f>IFERROR(TRUNC(VLOOKUP($E314,'Container Panel'!$B$41:$Z$100,$D314,0)/(VLOOKUP(CJ$276,UI!$A$12:$O$51,VLOOKUP(CJ$278,$B$276:$C$278,2,0),0)/1000)),"")</f>
        <v/>
      </c>
      <c r="CK314" s="145" t="str">
        <f>IFERROR(TRUNC(VLOOKUP($E314,'Container Panel'!$B$41:$Z$100,$D314,0)/(VLOOKUP(CK$276,UI!$A$12:$O$51,VLOOKUP(CK$278,$B$276:$C$278,2,0),0)/1000)),"")</f>
        <v/>
      </c>
      <c r="CL314" s="145" t="str">
        <f>IFERROR(TRUNC(VLOOKUP($E314,'Container Panel'!$B$41:$Z$100,$D314,0)/(VLOOKUP(CL$276,UI!$A$12:$O$51,VLOOKUP(CL$278,$B$276:$C$278,2,0),0)/1000)),"")</f>
        <v/>
      </c>
      <c r="CM314" s="145" t="str">
        <f>IFERROR(TRUNC(VLOOKUP($E314,'Container Panel'!$B$41:$Z$100,$D314,0)/(VLOOKUP(CM$276,UI!$A$12:$O$51,VLOOKUP(CM$278,$B$276:$C$278,2,0),0)/1000)),"")</f>
        <v/>
      </c>
      <c r="CN314" s="145" t="str">
        <f>IFERROR(TRUNC(VLOOKUP($E314,'Container Panel'!$B$41:$Z$100,$D314,0)/(VLOOKUP(CN$276,UI!$A$12:$O$51,VLOOKUP(CN$278,$B$276:$C$278,2,0),0)/1000)),"")</f>
        <v/>
      </c>
      <c r="CO314" s="145" t="str">
        <f>IFERROR(TRUNC(VLOOKUP($E314,'Container Panel'!$B$41:$Z$100,$D314,0)/(VLOOKUP(CO$276,UI!$A$12:$O$51,VLOOKUP(CO$278,$B$276:$C$278,2,0),0)/1000)),"")</f>
        <v/>
      </c>
      <c r="CP314" s="145" t="str">
        <f>IFERROR(TRUNC(VLOOKUP($E314,'Container Panel'!$B$41:$Z$100,$D314,0)/(VLOOKUP(CP$276,UI!$A$12:$O$51,VLOOKUP(CP$278,$B$276:$C$278,2,0),0)/1000)),"")</f>
        <v/>
      </c>
      <c r="CQ314" s="145" t="str">
        <f>IFERROR(TRUNC(VLOOKUP($E314,'Container Panel'!$B$41:$Z$100,$D314,0)/(VLOOKUP(CQ$276,UI!$A$12:$O$51,VLOOKUP(CQ$278,$B$276:$C$278,2,0),0)/1000)),"")</f>
        <v/>
      </c>
      <c r="CR314" s="145" t="str">
        <f>IFERROR(TRUNC(VLOOKUP($E314,'Container Panel'!$B$41:$Z$100,$D314,0)/(VLOOKUP(CR$276,UI!$A$12:$O$51,VLOOKUP(CR$278,$B$276:$C$278,2,0),0)/1000)),"")</f>
        <v/>
      </c>
      <c r="CS314" s="145" t="str">
        <f>IFERROR(TRUNC(VLOOKUP($E314,'Container Panel'!$B$41:$Z$100,$D314,0)/(VLOOKUP(CS$276,UI!$A$12:$O$51,VLOOKUP(CS$278,$B$276:$C$278,2,0),0)/1000)),"")</f>
        <v/>
      </c>
      <c r="CT314" s="145" t="str">
        <f>IFERROR(TRUNC(VLOOKUP($E314,'Container Panel'!$B$41:$Z$100,$D314,0)/(VLOOKUP(CT$276,UI!$A$12:$O$51,VLOOKUP(CT$278,$B$276:$C$278,2,0),0)/1000)),"")</f>
        <v/>
      </c>
      <c r="CU314" s="145" t="str">
        <f>IFERROR(TRUNC(VLOOKUP($E314,'Container Panel'!$B$41:$Z$100,$D314,0)/(VLOOKUP(CU$276,UI!$A$12:$O$51,VLOOKUP(CU$278,$B$276:$C$278,2,0),0)/1000)),"")</f>
        <v/>
      </c>
      <c r="CV314" s="145" t="str">
        <f>IFERROR(TRUNC(VLOOKUP($E314,'Container Panel'!$B$41:$Z$100,$D314,0)/(VLOOKUP(CV$276,UI!$A$12:$O$51,VLOOKUP(CV$278,$B$276:$C$278,2,0),0)/1000)),"")</f>
        <v/>
      </c>
      <c r="CW314" s="145" t="str">
        <f>IFERROR(TRUNC(VLOOKUP($E314,'Container Panel'!$B$41:$Z$100,$D314,0)/(VLOOKUP(CW$276,UI!$A$12:$O$51,VLOOKUP(CW$278,$B$276:$C$278,2,0),0)/1000)),"")</f>
        <v/>
      </c>
      <c r="CX314" s="145" t="str">
        <f>IFERROR(TRUNC(VLOOKUP($E314,'Container Panel'!$B$41:$Z$100,$D314,0)/(VLOOKUP(CX$276,UI!$A$12:$O$51,VLOOKUP(CX$278,$B$276:$C$278,2,0),0)/1000)),"")</f>
        <v/>
      </c>
      <c r="CY314" s="145" t="str">
        <f>IFERROR(TRUNC(VLOOKUP($E314,'Container Panel'!$B$41:$Z$100,$D314,0)/(VLOOKUP(CY$276,UI!$A$12:$O$51,VLOOKUP(CY$278,$B$276:$C$278,2,0),0)/1000)),"")</f>
        <v/>
      </c>
      <c r="CZ314" s="145" t="str">
        <f>IFERROR(TRUNC(VLOOKUP($E314,'Container Panel'!$B$41:$Z$100,$D314,0)/(VLOOKUP(CZ$276,UI!$A$12:$O$51,VLOOKUP(CZ$278,$B$276:$C$278,2,0),0)/1000)),"")</f>
        <v/>
      </c>
      <c r="DA314" s="145" t="str">
        <f>IFERROR(TRUNC(VLOOKUP($E314,'Container Panel'!$B$41:$Z$100,$D314,0)/(VLOOKUP(DA$276,UI!$A$12:$O$51,VLOOKUP(DA$278,$B$276:$C$278,2,0),0)/1000)),"")</f>
        <v/>
      </c>
      <c r="DB314" s="145" t="str">
        <f>IFERROR(TRUNC(VLOOKUP($E314,'Container Panel'!$B$41:$Z$100,$D314,0)/(VLOOKUP(DB$276,UI!$A$12:$O$51,VLOOKUP(DB$278,$B$276:$C$278,2,0),0)/1000)),"")</f>
        <v/>
      </c>
      <c r="DC314" s="145" t="str">
        <f>IFERROR(TRUNC(VLOOKUP($E314,'Container Panel'!$B$41:$Z$100,$D314,0)/(VLOOKUP(DC$276,UI!$A$12:$O$51,VLOOKUP(DC$278,$B$276:$C$278,2,0),0)/1000)),"")</f>
        <v/>
      </c>
      <c r="DD314" s="145" t="str">
        <f>IFERROR(TRUNC(VLOOKUP($E314,'Container Panel'!$B$41:$Z$100,$D314,0)/(VLOOKUP(DD$276,UI!$A$12:$O$51,VLOOKUP(DD$278,$B$276:$C$278,2,0),0)/1000)),"")</f>
        <v/>
      </c>
      <c r="DE314" s="145" t="str">
        <f>IFERROR(TRUNC(VLOOKUP($E314,'Container Panel'!$B$41:$Z$100,$D314,0)/(VLOOKUP(DE$276,UI!$A$12:$O$51,VLOOKUP(DE$278,$B$276:$C$278,2,0),0)/1000)),"")</f>
        <v/>
      </c>
      <c r="DF314" s="145" t="str">
        <f>IFERROR(TRUNC(VLOOKUP($E314,'Container Panel'!$B$41:$Z$100,$D314,0)/(VLOOKUP(DF$276,UI!$A$12:$O$51,VLOOKUP(DF$278,$B$276:$C$278,2,0),0)/1000)),"")</f>
        <v/>
      </c>
      <c r="DG314" s="145" t="str">
        <f>IFERROR(TRUNC(VLOOKUP($E314,'Container Panel'!$B$41:$Z$100,$D314,0)/(VLOOKUP(DG$276,UI!$A$12:$O$51,VLOOKUP(DG$278,$B$276:$C$278,2,0),0)/1000)),"")</f>
        <v/>
      </c>
      <c r="DH314" s="145" t="str">
        <f>IFERROR(TRUNC(VLOOKUP($E314,'Container Panel'!$B$41:$Z$100,$D314,0)/(VLOOKUP(DH$276,UI!$A$12:$O$51,VLOOKUP(DH$278,$B$276:$C$278,2,0),0)/1000)),"")</f>
        <v/>
      </c>
      <c r="DI314" s="145" t="str">
        <f>IFERROR(TRUNC(VLOOKUP($E314,'Container Panel'!$B$41:$Z$100,$D314,0)/(VLOOKUP(DI$276,UI!$A$12:$O$51,VLOOKUP(DI$278,$B$276:$C$278,2,0),0)/1000)),"")</f>
        <v/>
      </c>
      <c r="DJ314" s="145" t="str">
        <f>IFERROR(TRUNC(VLOOKUP($E314,'Container Panel'!$B$41:$Z$100,$D314,0)/(VLOOKUP(DJ$276,UI!$A$12:$O$51,VLOOKUP(DJ$278,$B$276:$C$278,2,0),0)/1000)),"")</f>
        <v/>
      </c>
      <c r="DK314" s="145" t="str">
        <f>IFERROR(TRUNC(VLOOKUP($E314,'Container Panel'!$B$41:$Z$100,$D314,0)/(VLOOKUP(DK$276,UI!$A$12:$O$51,VLOOKUP(DK$278,$B$276:$C$278,2,0),0)/1000)),"")</f>
        <v/>
      </c>
      <c r="DL314" s="145" t="str">
        <f>IFERROR(TRUNC(VLOOKUP($E314,'Container Panel'!$B$41:$Z$100,$D314,0)/(VLOOKUP(DL$276,UI!$A$12:$O$51,VLOOKUP(DL$278,$B$276:$C$278,2,0),0)/1000)),"")</f>
        <v/>
      </c>
      <c r="DM314" s="145" t="str">
        <f>IFERROR(TRUNC(VLOOKUP($E314,'Container Panel'!$B$41:$Z$100,$D314,0)/(VLOOKUP(DM$276,UI!$A$12:$O$51,VLOOKUP(DM$278,$B$276:$C$278,2,0),0)/1000)),"")</f>
        <v/>
      </c>
      <c r="DN314" s="145" t="str">
        <f>IFERROR(TRUNC(VLOOKUP($E314,'Container Panel'!$B$41:$Z$100,$D314,0)/(VLOOKUP(DN$276,UI!$A$12:$O$51,VLOOKUP(DN$278,$B$276:$C$278,2,0),0)/1000)),"")</f>
        <v/>
      </c>
      <c r="DO314" s="145" t="str">
        <f>IFERROR(TRUNC(VLOOKUP($E314,'Container Panel'!$B$41:$Z$100,$D314,0)/(VLOOKUP(DO$276,UI!$A$12:$O$51,VLOOKUP(DO$278,$B$276:$C$278,2,0),0)/1000)),"")</f>
        <v/>
      </c>
      <c r="DP314" s="145" t="str">
        <f>IFERROR(TRUNC(VLOOKUP($E314,'Container Panel'!$B$41:$Z$100,$D314,0)/(VLOOKUP(DP$276,UI!$A$12:$O$51,VLOOKUP(DP$278,$B$276:$C$278,2,0),0)/1000)),"")</f>
        <v/>
      </c>
      <c r="DQ314" s="145" t="str">
        <f>IFERROR(TRUNC(VLOOKUP($E314,'Container Panel'!$B$41:$Z$100,$D314,0)/(VLOOKUP(DQ$276,UI!$A$12:$O$51,VLOOKUP(DQ$278,$B$276:$C$278,2,0),0)/1000)),"")</f>
        <v/>
      </c>
      <c r="DR314" s="145" t="str">
        <f>IFERROR(TRUNC(VLOOKUP($E314,'Container Panel'!$B$41:$Z$100,$D314,0)/(VLOOKUP(DR$276,UI!$A$12:$O$51,VLOOKUP(DR$278,$B$276:$C$278,2,0),0)/1000)),"")</f>
        <v/>
      </c>
      <c r="DS314" s="145" t="str">
        <f>IFERROR(TRUNC(VLOOKUP($E314,'Container Panel'!$B$41:$Z$100,$D314,0)/(VLOOKUP(DS$276,UI!$A$12:$O$51,VLOOKUP(DS$278,$B$276:$C$278,2,0),0)/1000)),"")</f>
        <v/>
      </c>
      <c r="DT314" s="145" t="str">
        <f>IFERROR(TRUNC(VLOOKUP($E314,'Container Panel'!$B$41:$Z$100,$D314,0)/(VLOOKUP(DT$276,UI!$A$12:$O$51,VLOOKUP(DT$278,$B$276:$C$278,2,0),0)/1000)),"")</f>
        <v/>
      </c>
      <c r="DU314" s="145" t="str">
        <f>IFERROR(TRUNC(VLOOKUP($E314,'Container Panel'!$B$41:$Z$100,$D314,0)/(VLOOKUP(DU$276,UI!$A$12:$O$51,VLOOKUP(DU$278,$B$276:$C$278,2,0),0)/1000)),"")</f>
        <v/>
      </c>
      <c r="DV314" s="145" t="str">
        <f>IFERROR(TRUNC(VLOOKUP($E314,'Container Panel'!$B$41:$Z$100,$D314,0)/(VLOOKUP(DV$276,UI!$A$12:$O$51,VLOOKUP(DV$278,$B$276:$C$278,2,0),0)/1000)),"")</f>
        <v/>
      </c>
      <c r="DW314" s="145" t="str">
        <f>IFERROR(TRUNC(VLOOKUP($E314,'Container Panel'!$B$41:$Z$100,$D314,0)/(VLOOKUP(DW$276,UI!$A$12:$O$51,VLOOKUP(DW$278,$B$276:$C$278,2,0),0)/1000)),"")</f>
        <v/>
      </c>
      <c r="DX314" s="145" t="str">
        <f>IFERROR(TRUNC(VLOOKUP($E314,'Container Panel'!$B$41:$Z$100,$D314,0)/(VLOOKUP(DX$276,UI!$A$12:$O$51,VLOOKUP(DX$278,$B$276:$C$278,2,0),0)/1000)),"")</f>
        <v/>
      </c>
      <c r="DY314" s="145" t="str">
        <f>IFERROR(TRUNC(VLOOKUP($E314,'Container Panel'!$B$41:$Z$100,$D314,0)/(VLOOKUP(DY$276,UI!$A$12:$O$51,VLOOKUP(DY$278,$B$276:$C$278,2,0),0)/1000)),"")</f>
        <v/>
      </c>
      <c r="DZ314" s="145" t="str">
        <f>IFERROR(TRUNC(VLOOKUP($E314,'Container Panel'!$B$41:$Z$100,$D314,0)/(VLOOKUP(DZ$276,UI!$A$12:$O$51,VLOOKUP(DZ$278,$B$276:$C$278,2,0),0)/1000)),"")</f>
        <v/>
      </c>
      <c r="EA314" s="145" t="str">
        <f>IFERROR(TRUNC(VLOOKUP($E314,'Container Panel'!$B$41:$Z$100,$D314,0)/(VLOOKUP(EA$276,UI!$A$12:$O$51,VLOOKUP(EA$278,$B$276:$C$278,2,0),0)/1000)),"")</f>
        <v/>
      </c>
      <c r="EB314" s="145" t="str">
        <f>IFERROR(TRUNC(VLOOKUP($E314,'Container Panel'!$B$41:$Z$100,$D314,0)/(VLOOKUP(EB$276,UI!$A$12:$O$51,VLOOKUP(EB$278,$B$276:$C$278,2,0),0)/1000)),"")</f>
        <v/>
      </c>
      <c r="EC314" s="145" t="str">
        <f>IFERROR(TRUNC(VLOOKUP($E314,'Container Panel'!$B$41:$Z$100,$D314,0)/(VLOOKUP(EC$276,UI!$A$12:$O$51,VLOOKUP(EC$278,$B$276:$C$278,2,0),0)/1000)),"")</f>
        <v/>
      </c>
      <c r="ED314" s="145" t="str">
        <f>IFERROR(TRUNC(VLOOKUP($E314,'Container Panel'!$B$41:$Z$100,$D314,0)/(VLOOKUP(ED$276,UI!$A$12:$O$51,VLOOKUP(ED$278,$B$276:$C$278,2,0),0)/1000)),"")</f>
        <v/>
      </c>
      <c r="EE314" s="145" t="str">
        <f>IFERROR(TRUNC(VLOOKUP($E314,'Container Panel'!$B$41:$Z$100,$D314,0)/(VLOOKUP(EE$276,UI!$A$12:$O$51,VLOOKUP(EE$278,$B$276:$C$278,2,0),0)/1000)),"")</f>
        <v/>
      </c>
      <c r="EF314" s="145" t="str">
        <f>IFERROR(TRUNC(VLOOKUP($E314,'Container Panel'!$B$41:$Z$100,$D314,0)/(VLOOKUP(EF$276,UI!$A$12:$O$51,VLOOKUP(EF$278,$B$276:$C$278,2,0),0)/1000)),"")</f>
        <v/>
      </c>
      <c r="EG314" s="145" t="str">
        <f>IFERROR(TRUNC(VLOOKUP($E314,'Container Panel'!$B$41:$Z$100,$D314,0)/(VLOOKUP(EG$276,UI!$A$12:$O$51,VLOOKUP(EG$278,$B$276:$C$278,2,0),0)/1000)),"")</f>
        <v/>
      </c>
      <c r="EH314" s="145" t="str">
        <f>IFERROR(TRUNC(VLOOKUP($E314,'Container Panel'!$B$41:$Z$100,$D314,0)/(VLOOKUP(EH$276,UI!$A$12:$O$51,VLOOKUP(EH$278,$B$276:$C$278,2,0),0)/1000)),"")</f>
        <v/>
      </c>
      <c r="EI314" s="145" t="str">
        <f>IFERROR(TRUNC(VLOOKUP($E314,'Container Panel'!$B$41:$Z$100,$D314,0)/(VLOOKUP(EI$276,UI!$A$12:$O$51,VLOOKUP(EI$278,$B$276:$C$278,2,0),0)/1000)),"")</f>
        <v/>
      </c>
      <c r="EJ314" s="145" t="str">
        <f>IFERROR(TRUNC(VLOOKUP($E314,'Container Panel'!$B$41:$Z$100,$D314,0)/(VLOOKUP(EJ$276,UI!$A$12:$O$51,VLOOKUP(EJ$278,$B$276:$C$278,2,0),0)/1000)),"")</f>
        <v/>
      </c>
      <c r="EK314" s="145" t="str">
        <f>IFERROR(TRUNC(VLOOKUP($E314,'Container Panel'!$B$41:$Z$100,$D314,0)/(VLOOKUP(EK$276,UI!$A$12:$O$51,VLOOKUP(EK$278,$B$276:$C$278,2,0),0)/1000)),"")</f>
        <v/>
      </c>
      <c r="EL314" s="145" t="str">
        <f>IFERROR(TRUNC(VLOOKUP($E314,'Container Panel'!$B$41:$Z$100,$D314,0)/(VLOOKUP(EL$276,UI!$A$12:$O$51,VLOOKUP(EL$278,$B$276:$C$278,2,0),0)/1000)),"")</f>
        <v/>
      </c>
      <c r="EM314" s="145" t="str">
        <f>IFERROR(TRUNC(VLOOKUP($E314,'Container Panel'!$B$41:$Z$100,$D314,0)/(VLOOKUP(EM$276,UI!$A$12:$O$51,VLOOKUP(EM$278,$B$276:$C$278,2,0),0)/1000)),"")</f>
        <v/>
      </c>
      <c r="EN314" s="145" t="str">
        <f>IFERROR(TRUNC(VLOOKUP($E314,'Container Panel'!$B$41:$Z$100,$D314,0)/(VLOOKUP(EN$276,UI!$A$12:$O$51,VLOOKUP(EN$278,$B$276:$C$278,2,0),0)/1000)),"")</f>
        <v/>
      </c>
      <c r="EO314" s="145" t="str">
        <f>IFERROR(TRUNC(VLOOKUP($E314,'Container Panel'!$B$41:$Z$100,$D314,0)/(VLOOKUP(EO$276,UI!$A$12:$O$51,VLOOKUP(EO$278,$B$276:$C$278,2,0),0)/1000)),"")</f>
        <v/>
      </c>
      <c r="EP314" s="145" t="str">
        <f>IFERROR(TRUNC(VLOOKUP($E314,'Container Panel'!$B$41:$Z$100,$D314,0)/(VLOOKUP(EP$276,UI!$A$12:$O$51,VLOOKUP(EP$278,$B$276:$C$278,2,0),0)/1000)),"")</f>
        <v/>
      </c>
      <c r="EQ314" s="145" t="str">
        <f>IFERROR(TRUNC(VLOOKUP($E314,'Container Panel'!$B$41:$Z$100,$D314,0)/(VLOOKUP(EQ$276,UI!$A$12:$O$51,VLOOKUP(EQ$278,$B$276:$C$278,2,0),0)/1000)),"")</f>
        <v/>
      </c>
      <c r="ER314" s="145" t="str">
        <f>IFERROR(TRUNC(VLOOKUP($E314,'Container Panel'!$B$41:$Z$100,$D314,0)/(VLOOKUP(ER$276,UI!$A$12:$O$51,VLOOKUP(ER$278,$B$276:$C$278,2,0),0)/1000)),"")</f>
        <v/>
      </c>
      <c r="ES314" s="145" t="str">
        <f>IFERROR(TRUNC(VLOOKUP($E314,'Container Panel'!$B$41:$Z$100,$D314,0)/(VLOOKUP(ES$276,UI!$A$12:$O$51,VLOOKUP(ES$278,$B$276:$C$278,2,0),0)/1000)),"")</f>
        <v/>
      </c>
      <c r="ET314" s="145" t="str">
        <f>IFERROR(TRUNC(VLOOKUP($E314,'Container Panel'!$B$41:$Z$100,$D314,0)/(VLOOKUP(ET$276,UI!$A$12:$O$51,VLOOKUP(ET$278,$B$276:$C$278,2,0),0)/1000)),"")</f>
        <v/>
      </c>
      <c r="EU314" s="145" t="str">
        <f>IFERROR(TRUNC(VLOOKUP($E314,'Container Panel'!$B$41:$Z$100,$D314,0)/(VLOOKUP(EU$276,UI!$A$12:$O$51,VLOOKUP(EU$278,$B$276:$C$278,2,0),0)/1000)),"")</f>
        <v/>
      </c>
      <c r="EV314" s="145" t="str">
        <f>IFERROR(TRUNC(VLOOKUP($E314,'Container Panel'!$B$41:$Z$100,$D314,0)/(VLOOKUP(EV$276,UI!$A$12:$O$51,VLOOKUP(EV$278,$B$276:$C$278,2,0),0)/1000)),"")</f>
        <v/>
      </c>
      <c r="EW314" s="145" t="str">
        <f>IFERROR(TRUNC(VLOOKUP($E314,'Container Panel'!$B$41:$Z$100,$D314,0)/(VLOOKUP(EW$276,UI!$A$12:$O$51,VLOOKUP(EW$278,$B$276:$C$278,2,0),0)/1000)),"")</f>
        <v/>
      </c>
      <c r="EX314" s="145" t="str">
        <f>IFERROR(TRUNC(VLOOKUP($E314,'Container Panel'!$B$41:$Z$100,$D314,0)/(VLOOKUP(EX$276,UI!$A$12:$O$51,VLOOKUP(EX$278,$B$276:$C$278,2,0),0)/1000)),"")</f>
        <v/>
      </c>
      <c r="EY314" s="145" t="str">
        <f>IFERROR(TRUNC(VLOOKUP($E314,'Container Panel'!$B$41:$Z$100,$D314,0)/(VLOOKUP(EY$276,UI!$A$12:$O$51,VLOOKUP(EY$278,$B$276:$C$278,2,0),0)/1000)),"")</f>
        <v/>
      </c>
      <c r="EZ314" s="145" t="str">
        <f>IFERROR(TRUNC(VLOOKUP($E314,'Container Panel'!$B$41:$Z$100,$D314,0)/(VLOOKUP(EZ$276,UI!$A$12:$O$51,VLOOKUP(EZ$278,$B$276:$C$278,2,0),0)/1000)),"")</f>
        <v/>
      </c>
      <c r="FA314" s="145" t="str">
        <f>IFERROR(TRUNC(VLOOKUP($E314,'Container Panel'!$B$41:$Z$100,$D314,0)/(VLOOKUP(FA$276,UI!$A$12:$O$51,VLOOKUP(FA$278,$B$276:$C$278,2,0),0)/1000)),"")</f>
        <v/>
      </c>
      <c r="FB314" s="145" t="str">
        <f>IFERROR(TRUNC(VLOOKUP($E314,'Container Panel'!$B$41:$Z$100,$D314,0)/(VLOOKUP(FB$276,UI!$A$12:$O$51,VLOOKUP(FB$278,$B$276:$C$278,2,0),0)/1000)),"")</f>
        <v/>
      </c>
      <c r="FC314" s="145" t="str">
        <f>IFERROR(TRUNC(VLOOKUP($E314,'Container Panel'!$B$41:$Z$100,$D314,0)/(VLOOKUP(FC$276,UI!$A$12:$O$51,VLOOKUP(FC$278,$B$276:$C$278,2,0),0)/1000)),"")</f>
        <v/>
      </c>
      <c r="FD314" s="145" t="str">
        <f>IFERROR(TRUNC(VLOOKUP($E314,'Container Panel'!$B$41:$Z$100,$D314,0)/(VLOOKUP(FD$276,UI!$A$12:$O$51,VLOOKUP(FD$278,$B$276:$C$278,2,0),0)/1000)),"")</f>
        <v/>
      </c>
      <c r="FE314" s="145" t="str">
        <f>IFERROR(TRUNC(VLOOKUP($E314,'Container Panel'!$B$41:$Z$100,$D314,0)/(VLOOKUP(FE$276,UI!$A$12:$O$51,VLOOKUP(FE$278,$B$276:$C$278,2,0),0)/1000)),"")</f>
        <v/>
      </c>
      <c r="FF314" s="145" t="str">
        <f>IFERROR(TRUNC(VLOOKUP($E314,'Container Panel'!$B$41:$Z$100,$D314,0)/(VLOOKUP(FF$276,UI!$A$12:$O$51,VLOOKUP(FF$278,$B$276:$C$278,2,0),0)/1000)),"")</f>
        <v/>
      </c>
      <c r="FG314" s="145" t="str">
        <f>IFERROR(TRUNC(VLOOKUP($E314,'Container Panel'!$B$41:$Z$100,$D314,0)/(VLOOKUP(FG$276,UI!$A$12:$O$51,VLOOKUP(FG$278,$B$276:$C$278,2,0),0)/1000)),"")</f>
        <v/>
      </c>
      <c r="FH314" s="145" t="str">
        <f>IFERROR(TRUNC(VLOOKUP($E314,'Container Panel'!$B$41:$Z$100,$D314,0)/(VLOOKUP(FH$276,UI!$A$12:$O$51,VLOOKUP(FH$278,$B$276:$C$278,2,0),0)/1000)),"")</f>
        <v/>
      </c>
      <c r="FI314" s="145" t="str">
        <f>IFERROR(TRUNC(VLOOKUP($E314,'Container Panel'!$B$41:$Z$100,$D314,0)/(VLOOKUP(FI$276,UI!$A$12:$O$51,VLOOKUP(FI$278,$B$276:$C$278,2,0),0)/1000)),"")</f>
        <v/>
      </c>
      <c r="FJ314" s="145" t="str">
        <f>IFERROR(TRUNC(VLOOKUP($E314,'Container Panel'!$B$41:$Z$100,$D314,0)/(VLOOKUP(FJ$276,UI!$A$12:$O$51,VLOOKUP(FJ$278,$B$276:$C$278,2,0),0)/1000)),"")</f>
        <v/>
      </c>
      <c r="FK314" s="145" t="str">
        <f>IFERROR(TRUNC(VLOOKUP($E314,'Container Panel'!$B$41:$Z$100,$D314,0)/(VLOOKUP(FK$276,UI!$A$12:$O$51,VLOOKUP(FK$278,$B$276:$C$278,2,0),0)/1000)),"")</f>
        <v/>
      </c>
      <c r="FL314" s="145" t="str">
        <f>IFERROR(TRUNC(VLOOKUP($E314,'Container Panel'!$B$41:$Z$100,$D314,0)/(VLOOKUP(FL$276,UI!$A$12:$O$51,VLOOKUP(FL$278,$B$276:$C$278,2,0),0)/1000)),"")</f>
        <v/>
      </c>
      <c r="FM314" s="145" t="str">
        <f>IFERROR(TRUNC(VLOOKUP($E314,'Container Panel'!$B$41:$Z$100,$D314,0)/(VLOOKUP(FM$276,UI!$A$12:$O$51,VLOOKUP(FM$278,$B$276:$C$278,2,0),0)/1000)),"")</f>
        <v/>
      </c>
      <c r="FN314" s="145" t="str">
        <f>IFERROR(TRUNC(VLOOKUP($E314,'Container Panel'!$B$41:$Z$100,$D314,0)/(VLOOKUP(FN$276,UI!$A$12:$O$51,VLOOKUP(FN$278,$B$276:$C$278,2,0),0)/1000)),"")</f>
        <v/>
      </c>
      <c r="FO314" s="145" t="str">
        <f>IFERROR(TRUNC(VLOOKUP($E314,'Container Panel'!$B$41:$Z$100,$D314,0)/(VLOOKUP(FO$276,UI!$A$12:$O$51,VLOOKUP(FO$278,$B$276:$C$278,2,0),0)/1000)),"")</f>
        <v/>
      </c>
      <c r="FP314" s="145" t="str">
        <f>IFERROR(TRUNC(VLOOKUP($E314,'Container Panel'!$B$41:$Z$100,$D314,0)/(VLOOKUP(FP$276,UI!$A$12:$O$51,VLOOKUP(FP$278,$B$276:$C$278,2,0),0)/1000)),"")</f>
        <v/>
      </c>
      <c r="FQ314" s="145" t="str">
        <f>IFERROR(TRUNC(VLOOKUP($E314,'Container Panel'!$B$41:$Z$100,$D314,0)/(VLOOKUP(FQ$276,UI!$A$12:$O$51,VLOOKUP(FQ$278,$B$276:$C$278,2,0),0)/1000)),"")</f>
        <v/>
      </c>
      <c r="FR314" s="145" t="str">
        <f>IFERROR(TRUNC(VLOOKUP($E314,'Container Panel'!$B$41:$Z$100,$D314,0)/(VLOOKUP(FR$276,UI!$A$12:$O$51,VLOOKUP(FR$278,$B$276:$C$278,2,0),0)/1000)),"")</f>
        <v/>
      </c>
      <c r="FS314" s="145" t="str">
        <f>IFERROR(TRUNC(VLOOKUP($E314,'Container Panel'!$B$41:$Z$100,$D314,0)/(VLOOKUP(FS$276,UI!$A$12:$O$51,VLOOKUP(FS$278,$B$276:$C$278,2,0),0)/1000)),"")</f>
        <v/>
      </c>
      <c r="FT314" s="145" t="str">
        <f>IFERROR(TRUNC(VLOOKUP($E314,'Container Panel'!$B$41:$Z$100,$D314,0)/(VLOOKUP(FT$276,UI!$A$12:$O$51,VLOOKUP(FT$278,$B$276:$C$278,2,0),0)/1000)),"")</f>
        <v/>
      </c>
      <c r="FU314" s="145" t="str">
        <f>IFERROR(TRUNC(VLOOKUP($E314,'Container Panel'!$B$41:$Z$100,$D314,0)/(VLOOKUP(FU$276,UI!$A$12:$O$51,VLOOKUP(FU$278,$B$276:$C$278,2,0),0)/1000)),"")</f>
        <v/>
      </c>
      <c r="FV314" s="145" t="str">
        <f>IFERROR(TRUNC(VLOOKUP($E314,'Container Panel'!$B$41:$Z$100,$D314,0)/(VLOOKUP(FV$276,UI!$A$12:$O$51,VLOOKUP(FV$278,$B$276:$C$278,2,0),0)/1000)),"")</f>
        <v/>
      </c>
      <c r="FW314" s="145" t="str">
        <f>IFERROR(TRUNC(VLOOKUP($E314,'Container Panel'!$B$41:$Z$100,$D314,0)/(VLOOKUP(FW$276,UI!$A$12:$O$51,VLOOKUP(FW$278,$B$276:$C$278,2,0),0)/1000)),"")</f>
        <v/>
      </c>
      <c r="FX314" s="145" t="str">
        <f>IFERROR(TRUNC(VLOOKUP($E314,'Container Panel'!$B$41:$Z$100,$D314,0)/(VLOOKUP(FX$276,UI!$A$12:$O$51,VLOOKUP(FX$278,$B$276:$C$278,2,0),0)/1000)),"")</f>
        <v/>
      </c>
      <c r="FY314" s="145" t="str">
        <f>IFERROR(TRUNC(VLOOKUP($E314,'Container Panel'!$B$41:$Z$100,$D314,0)/(VLOOKUP(FY$276,UI!$A$12:$O$51,VLOOKUP(FY$278,$B$276:$C$278,2,0),0)/1000)),"")</f>
        <v/>
      </c>
      <c r="FZ314" s="145" t="str">
        <f>IFERROR(TRUNC(VLOOKUP($E314,'Container Panel'!$B$41:$Z$100,$D314,0)/(VLOOKUP(FZ$276,UI!$A$12:$O$51,VLOOKUP(FZ$278,$B$276:$C$278,2,0),0)/1000)),"")</f>
        <v/>
      </c>
      <c r="GA314" s="145" t="str">
        <f>IFERROR(TRUNC(VLOOKUP($E314,'Container Panel'!$B$41:$Z$100,$D314,0)/(VLOOKUP(GA$276,UI!$A$12:$O$51,VLOOKUP(GA$278,$B$276:$C$278,2,0),0)/1000)),"")</f>
        <v/>
      </c>
      <c r="GB314" s="145" t="str">
        <f>IFERROR(TRUNC(VLOOKUP($E314,'Container Panel'!$B$41:$Z$100,$D314,0)/(VLOOKUP(GB$276,UI!$A$12:$O$51,VLOOKUP(GB$278,$B$276:$C$278,2,0),0)/1000)),"")</f>
        <v/>
      </c>
      <c r="GC314" s="145" t="str">
        <f>IFERROR(TRUNC(VLOOKUP($E314,'Container Panel'!$B$41:$Z$100,$D314,0)/(VLOOKUP(GC$276,UI!$A$12:$O$51,VLOOKUP(GC$278,$B$276:$C$278,2,0),0)/1000)),"")</f>
        <v/>
      </c>
      <c r="GD314" s="145" t="str">
        <f>IFERROR(TRUNC(VLOOKUP($E314,'Container Panel'!$B$41:$Z$100,$D314,0)/(VLOOKUP(GD$276,UI!$A$12:$O$51,VLOOKUP(GD$278,$B$276:$C$278,2,0),0)/1000)),"")</f>
        <v/>
      </c>
      <c r="GE314" s="145" t="str">
        <f>IFERROR(TRUNC(VLOOKUP($E314,'Container Panel'!$B$41:$Z$100,$D314,0)/(VLOOKUP(GE$276,UI!$A$12:$O$51,VLOOKUP(GE$278,$B$276:$C$278,2,0),0)/1000)),"")</f>
        <v/>
      </c>
      <c r="GF314" s="145" t="str">
        <f>IFERROR(TRUNC(VLOOKUP($E314,'Container Panel'!$B$41:$Z$100,$D314,0)/(VLOOKUP(GF$276,UI!$A$12:$O$51,VLOOKUP(GF$278,$B$276:$C$278,2,0),0)/1000)),"")</f>
        <v/>
      </c>
      <c r="GG314" s="145" t="str">
        <f>IFERROR(TRUNC(VLOOKUP($E314,'Container Panel'!$B$41:$Z$100,$D314,0)/(VLOOKUP(GG$276,UI!$A$12:$O$51,VLOOKUP(GG$278,$B$276:$C$278,2,0),0)/1000)),"")</f>
        <v/>
      </c>
      <c r="GH314" s="145" t="str">
        <f>IFERROR(TRUNC(VLOOKUP($E314,'Container Panel'!$B$41:$Z$100,$D314,0)/(VLOOKUP(GH$276,UI!$A$12:$O$51,VLOOKUP(GH$278,$B$276:$C$278,2,0),0)/1000)),"")</f>
        <v/>
      </c>
      <c r="GI314" s="145" t="str">
        <f>IFERROR(TRUNC(VLOOKUP($E314,'Container Panel'!$B$41:$Z$100,$D314,0)/(VLOOKUP(GI$276,UI!$A$12:$O$51,VLOOKUP(GI$278,$B$276:$C$278,2,0),0)/1000)),"")</f>
        <v/>
      </c>
      <c r="GJ314" s="145" t="str">
        <f>IFERROR(TRUNC(VLOOKUP($E314,'Container Panel'!$B$41:$Z$100,$D314,0)/(VLOOKUP(GJ$276,UI!$A$12:$O$51,VLOOKUP(GJ$278,$B$276:$C$278,2,0),0)/1000)),"")</f>
        <v/>
      </c>
      <c r="GK314" s="145" t="str">
        <f>IFERROR(TRUNC(VLOOKUP($E314,'Container Panel'!$B$41:$Z$100,$D314,0)/(VLOOKUP(GK$276,UI!$A$12:$O$51,VLOOKUP(GK$278,$B$276:$C$278,2,0),0)/1000)),"")</f>
        <v/>
      </c>
      <c r="GL314" s="145" t="str">
        <f>IFERROR(TRUNC(VLOOKUP($E314,'Container Panel'!$B$41:$Z$100,$D314,0)/(VLOOKUP(GL$276,UI!$A$12:$O$51,VLOOKUP(GL$278,$B$276:$C$278,2,0),0)/1000)),"")</f>
        <v/>
      </c>
      <c r="GM314" s="145" t="str">
        <f>IFERROR(TRUNC(VLOOKUP($E314,'Container Panel'!$B$41:$Z$100,$D314,0)/(VLOOKUP(GM$276,UI!$A$12:$O$51,VLOOKUP(GM$278,$B$276:$C$278,2,0),0)/1000)),"")</f>
        <v/>
      </c>
      <c r="GN314" s="145" t="str">
        <f>IFERROR(TRUNC(VLOOKUP($E314,'Container Panel'!$B$41:$Z$100,$D314,0)/(VLOOKUP(GN$276,UI!$A$12:$O$51,VLOOKUP(GN$278,$B$276:$C$278,2,0),0)/1000)),"")</f>
        <v/>
      </c>
      <c r="GO314" s="145" t="str">
        <f>IFERROR(TRUNC(VLOOKUP($E314,'Container Panel'!$B$41:$Z$100,$D314,0)/(VLOOKUP(GO$276,UI!$A$12:$O$51,VLOOKUP(GO$278,$B$276:$C$278,2,0),0)/1000)),"")</f>
        <v/>
      </c>
      <c r="GP314" s="145" t="str">
        <f>IFERROR(TRUNC(VLOOKUP($E314,'Container Panel'!$B$41:$Z$100,$D314,0)/(VLOOKUP(GP$276,UI!$A$12:$O$51,VLOOKUP(GP$278,$B$276:$C$278,2,0),0)/1000)),"")</f>
        <v/>
      </c>
      <c r="GQ314" s="145" t="str">
        <f>IFERROR(TRUNC(VLOOKUP($E314,'Container Panel'!$B$41:$Z$100,$D314,0)/(VLOOKUP(GQ$276,UI!$A$12:$O$51,VLOOKUP(GQ$278,$B$276:$C$278,2,0),0)/1000)),"")</f>
        <v/>
      </c>
      <c r="GR314" s="145" t="str">
        <f>IFERROR(TRUNC(VLOOKUP($E314,'Container Panel'!$B$41:$Z$100,$D314,0)/(VLOOKUP(GR$276,UI!$A$12:$O$51,VLOOKUP(GR$278,$B$276:$C$278,2,0),0)/1000)),"")</f>
        <v/>
      </c>
      <c r="GS314" s="145" t="str">
        <f>IFERROR(TRUNC(VLOOKUP($E314,'Container Panel'!$B$41:$Z$100,$D314,0)/(VLOOKUP(GS$276,UI!$A$12:$O$51,VLOOKUP(GS$278,$B$276:$C$278,2,0),0)/1000)),"")</f>
        <v/>
      </c>
      <c r="GT314" s="145" t="str">
        <f>IFERROR(TRUNC(VLOOKUP($E314,'Container Panel'!$B$41:$Z$100,$D314,0)/(VLOOKUP(GT$276,UI!$A$12:$O$51,VLOOKUP(GT$278,$B$276:$C$278,2,0),0)/1000)),"")</f>
        <v/>
      </c>
      <c r="GU314" s="145" t="str">
        <f>IFERROR(TRUNC(VLOOKUP($E314,'Container Panel'!$B$41:$Z$100,$D314,0)/(VLOOKUP(GU$276,UI!$A$12:$O$51,VLOOKUP(GU$278,$B$276:$C$278,2,0),0)/1000)),"")</f>
        <v/>
      </c>
      <c r="GV314" s="145" t="str">
        <f>IFERROR(TRUNC(VLOOKUP($E314,'Container Panel'!$B$41:$Z$100,$D314,0)/(VLOOKUP(GV$276,UI!$A$12:$O$51,VLOOKUP(GV$278,$B$276:$C$278,2,0),0)/1000)),"")</f>
        <v/>
      </c>
      <c r="GW314" s="145" t="str">
        <f>IFERROR(TRUNC(VLOOKUP($E314,'Container Panel'!$B$41:$Z$100,$D314,0)/(VLOOKUP(GW$276,UI!$A$12:$O$51,VLOOKUP(GW$278,$B$276:$C$278,2,0),0)/1000)),"")</f>
        <v/>
      </c>
      <c r="GX314" s="145" t="str">
        <f>IFERROR(TRUNC(VLOOKUP($E314,'Container Panel'!$B$41:$Z$100,$D314,0)/(VLOOKUP(GX$276,UI!$A$12:$O$51,VLOOKUP(GX$278,$B$276:$C$278,2,0),0)/1000)),"")</f>
        <v/>
      </c>
      <c r="GY314" s="145" t="str">
        <f>IFERROR(TRUNC(VLOOKUP($E314,'Container Panel'!$B$41:$Z$100,$D314,0)/(VLOOKUP(GY$276,UI!$A$12:$O$51,VLOOKUP(GY$278,$B$276:$C$278,2,0),0)/1000)),"")</f>
        <v/>
      </c>
      <c r="GZ314" s="145" t="str">
        <f>IFERROR(TRUNC(VLOOKUP($E314,'Container Panel'!$B$41:$Z$100,$D314,0)/(VLOOKUP(GZ$276,UI!$A$12:$O$51,VLOOKUP(GZ$278,$B$276:$C$278,2,0),0)/1000)),"")</f>
        <v/>
      </c>
      <c r="HA314" s="145" t="str">
        <f>IFERROR(TRUNC(VLOOKUP($E314,'Container Panel'!$B$41:$Z$100,$D314,0)/(VLOOKUP(HA$276,UI!$A$12:$O$51,VLOOKUP(HA$278,$B$276:$C$278,2,0),0)/1000)),"")</f>
        <v/>
      </c>
      <c r="HB314" s="145" t="str">
        <f>IFERROR(TRUNC(VLOOKUP($E314,'Container Panel'!$B$41:$Z$100,$D314,0)/(VLOOKUP(HB$276,UI!$A$12:$O$51,VLOOKUP(HB$278,$B$276:$C$278,2,0),0)/1000)),"")</f>
        <v/>
      </c>
      <c r="HC314" s="145" t="str">
        <f>IFERROR(TRUNC(VLOOKUP($E314,'Container Panel'!$B$41:$Z$100,$D314,0)/(VLOOKUP(HC$276,UI!$A$12:$O$51,VLOOKUP(HC$278,$B$276:$C$278,2,0),0)/1000)),"")</f>
        <v/>
      </c>
      <c r="HD314" s="145" t="str">
        <f>IFERROR(TRUNC(VLOOKUP($E314,'Container Panel'!$B$41:$Z$100,$D314,0)/(VLOOKUP(HD$276,UI!$A$12:$O$51,VLOOKUP(HD$278,$B$276:$C$278,2,0),0)/1000)),"")</f>
        <v/>
      </c>
      <c r="HE314" s="145" t="str">
        <f>IFERROR(TRUNC(VLOOKUP($E314,'Container Panel'!$B$41:$Z$100,$D314,0)/(VLOOKUP(HE$276,UI!$A$12:$O$51,VLOOKUP(HE$278,$B$276:$C$278,2,0),0)/1000)),"")</f>
        <v/>
      </c>
      <c r="HF314" s="145" t="str">
        <f>IFERROR(TRUNC(VLOOKUP($E314,'Container Panel'!$B$41:$Z$100,$D314,0)/(VLOOKUP(HF$276,UI!$A$12:$O$51,VLOOKUP(HF$278,$B$276:$C$278,2,0),0)/1000)),"")</f>
        <v/>
      </c>
      <c r="HG314" s="145" t="str">
        <f>IFERROR(TRUNC(VLOOKUP($E314,'Container Panel'!$B$41:$Z$100,$D314,0)/(VLOOKUP(HG$276,UI!$A$12:$O$51,VLOOKUP(HG$278,$B$276:$C$278,2,0),0)/1000)),"")</f>
        <v/>
      </c>
      <c r="HH314" s="145" t="str">
        <f>IFERROR(TRUNC(VLOOKUP($E314,'Container Panel'!$B$41:$Z$100,$D314,0)/(VLOOKUP(HH$276,UI!$A$12:$O$51,VLOOKUP(HH$278,$B$276:$C$278,2,0),0)/1000)),"")</f>
        <v/>
      </c>
      <c r="HI314" s="145" t="str">
        <f>IFERROR(TRUNC(VLOOKUP($E314,'Container Panel'!$B$41:$Z$100,$D314,0)/(VLOOKUP(HI$276,UI!$A$12:$O$51,VLOOKUP(HI$278,$B$276:$C$278,2,0),0)/1000)),"")</f>
        <v/>
      </c>
      <c r="HJ314" s="145" t="str">
        <f>IFERROR(TRUNC(VLOOKUP($E314,'Container Panel'!$B$41:$Z$100,$D314,0)/(VLOOKUP(HJ$276,UI!$A$12:$O$51,VLOOKUP(HJ$278,$B$276:$C$278,2,0),0)/1000)),"")</f>
        <v/>
      </c>
      <c r="HK314" s="145" t="str">
        <f>IFERROR(TRUNC(VLOOKUP($E314,'Container Panel'!$B$41:$Z$100,$D314,0)/(VLOOKUP(HK$276,UI!$A$12:$O$51,VLOOKUP(HK$278,$B$276:$C$278,2,0),0)/1000)),"")</f>
        <v/>
      </c>
      <c r="HL314" s="145" t="str">
        <f>IFERROR(TRUNC(VLOOKUP($E314,'Container Panel'!$B$41:$Z$100,$D314,0)/(VLOOKUP(HL$276,UI!$A$12:$O$51,VLOOKUP(HL$278,$B$276:$C$278,2,0),0)/1000)),"")</f>
        <v/>
      </c>
      <c r="HM314" s="145" t="str">
        <f>IFERROR(TRUNC(VLOOKUP($E314,'Container Panel'!$B$41:$Z$100,$D314,0)/(VLOOKUP(HM$276,UI!$A$12:$O$51,VLOOKUP(HM$278,$B$276:$C$278,2,0),0)/1000)),"")</f>
        <v/>
      </c>
      <c r="HN314" s="145" t="str">
        <f>IFERROR(TRUNC(VLOOKUP($E314,'Container Panel'!$B$41:$Z$100,$D314,0)/(VLOOKUP(HN$276,UI!$A$12:$O$51,VLOOKUP(HN$278,$B$276:$C$278,2,0),0)/1000)),"")</f>
        <v/>
      </c>
      <c r="HO314" s="145" t="str">
        <f>IFERROR(TRUNC(VLOOKUP($E314,'Container Panel'!$B$41:$Z$100,$D314,0)/(VLOOKUP(HO$276,UI!$A$12:$O$51,VLOOKUP(HO$278,$B$276:$C$278,2,0),0)/1000)),"")</f>
        <v/>
      </c>
      <c r="HP314" s="145" t="str">
        <f>IFERROR(TRUNC(VLOOKUP($E314,'Container Panel'!$B$41:$Z$100,$D314,0)/(VLOOKUP(HP$276,UI!$A$12:$O$51,VLOOKUP(HP$278,$B$276:$C$278,2,0),0)/1000)),"")</f>
        <v/>
      </c>
      <c r="HQ314" s="145" t="str">
        <f>IFERROR(TRUNC(VLOOKUP($E314,'Container Panel'!$B$41:$Z$100,$D314,0)/(VLOOKUP(HQ$276,UI!$A$12:$O$51,VLOOKUP(HQ$278,$B$276:$C$278,2,0),0)/1000)),"")</f>
        <v/>
      </c>
      <c r="HR314" s="145" t="str">
        <f>IFERROR(TRUNC(VLOOKUP($E314,'Container Panel'!$B$41:$Z$100,$D314,0)/(VLOOKUP(HR$276,UI!$A$12:$O$51,VLOOKUP(HR$278,$B$276:$C$278,2,0),0)/1000)),"")</f>
        <v/>
      </c>
      <c r="HS314" s="145" t="str">
        <f>IFERROR(TRUNC(VLOOKUP($E314,'Container Panel'!$B$41:$Z$100,$D314,0)/(VLOOKUP(HS$276,UI!$A$12:$O$51,VLOOKUP(HS$278,$B$276:$C$278,2,0),0)/1000)),"")</f>
        <v/>
      </c>
      <c r="HT314" s="145" t="str">
        <f>IFERROR(TRUNC(VLOOKUP($E314,'Container Panel'!$B$41:$Z$100,$D314,0)/(VLOOKUP(HT$276,UI!$A$12:$O$51,VLOOKUP(HT$278,$B$276:$C$278,2,0),0)/1000)),"")</f>
        <v/>
      </c>
      <c r="HU314" s="145" t="str">
        <f>IFERROR(TRUNC(VLOOKUP($E314,'Container Panel'!$B$41:$Z$100,$D314,0)/(VLOOKUP(HU$276,UI!$A$12:$O$51,VLOOKUP(HU$278,$B$276:$C$278,2,0),0)/1000)),"")</f>
        <v/>
      </c>
      <c r="HV314" s="145" t="str">
        <f>IFERROR(TRUNC(VLOOKUP($E314,'Container Panel'!$B$41:$Z$100,$D314,0)/(VLOOKUP(HV$276,UI!$A$12:$O$51,VLOOKUP(HV$278,$B$276:$C$278,2,0),0)/1000)),"")</f>
        <v/>
      </c>
      <c r="HW314" s="145" t="str">
        <f>IFERROR(TRUNC(VLOOKUP($E314,'Container Panel'!$B$41:$Z$100,$D314,0)/(VLOOKUP(HW$276,UI!$A$12:$O$51,VLOOKUP(HW$278,$B$276:$C$278,2,0),0)/1000)),"")</f>
        <v/>
      </c>
      <c r="HX314" s="145" t="str">
        <f>IFERROR(TRUNC(VLOOKUP($E314,'Container Panel'!$B$41:$Z$100,$D314,0)/(VLOOKUP(HX$276,UI!$A$12:$O$51,VLOOKUP(HX$278,$B$276:$C$278,2,0),0)/1000)),"")</f>
        <v/>
      </c>
      <c r="HY314" s="145" t="str">
        <f>IFERROR(TRUNC(VLOOKUP($E314,'Container Panel'!$B$41:$Z$100,$D314,0)/(VLOOKUP(HY$276,UI!$A$12:$O$51,VLOOKUP(HY$278,$B$276:$C$278,2,0),0)/1000)),"")</f>
        <v/>
      </c>
      <c r="HZ314" s="145" t="str">
        <f>IFERROR(TRUNC(VLOOKUP($E314,'Container Panel'!$B$41:$Z$100,$D314,0)/(VLOOKUP(HZ$276,UI!$A$12:$O$51,VLOOKUP(HZ$278,$B$276:$C$278,2,0),0)/1000)),"")</f>
        <v/>
      </c>
      <c r="IA314" s="145" t="str">
        <f>IFERROR(TRUNC(VLOOKUP($E314,'Container Panel'!$B$41:$Z$100,$D314,0)/(VLOOKUP(IA$276,UI!$A$12:$O$51,VLOOKUP(IA$278,$B$276:$C$278,2,0),0)/1000)),"")</f>
        <v/>
      </c>
      <c r="IB314" s="145" t="str">
        <f>IFERROR(TRUNC(VLOOKUP($E314,'Container Panel'!$B$41:$Z$100,$D314,0)/(VLOOKUP(IB$276,UI!$A$12:$O$51,VLOOKUP(IB$278,$B$276:$C$278,2,0),0)/1000)),"")</f>
        <v/>
      </c>
      <c r="IC314" s="145" t="str">
        <f>IFERROR(TRUNC(VLOOKUP($E314,'Container Panel'!$B$41:$Z$100,$D314,0)/(VLOOKUP(IC$276,UI!$A$12:$O$51,VLOOKUP(IC$278,$B$276:$C$278,2,0),0)/1000)),"")</f>
        <v/>
      </c>
      <c r="ID314" s="145" t="str">
        <f>IFERROR(TRUNC(VLOOKUP($E314,'Container Panel'!$B$41:$Z$100,$D314,0)/(VLOOKUP(ID$276,UI!$A$12:$O$51,VLOOKUP(ID$278,$B$276:$C$278,2,0),0)/1000)),"")</f>
        <v/>
      </c>
      <c r="IE314" s="145" t="str">
        <f>IFERROR(TRUNC(VLOOKUP($E314,'Container Panel'!$B$41:$Z$100,$D314,0)/(VLOOKUP(IE$276,UI!$A$12:$O$51,VLOOKUP(IE$278,$B$276:$C$278,2,0),0)/1000)),"")</f>
        <v/>
      </c>
      <c r="IF314" s="145" t="str">
        <f>IFERROR(TRUNC(VLOOKUP($E314,'Container Panel'!$B$41:$Z$100,$D314,0)/(VLOOKUP(IF$276,UI!$A$12:$O$51,VLOOKUP(IF$278,$B$276:$C$278,2,0),0)/1000)),"")</f>
        <v/>
      </c>
      <c r="IG314" s="145" t="str">
        <f>IFERROR(TRUNC(VLOOKUP($E314,'Container Panel'!$B$41:$Z$100,$D314,0)/(VLOOKUP(IG$276,UI!$A$12:$O$51,VLOOKUP(IG$278,$B$276:$C$278,2,0),0)/1000)),"")</f>
        <v/>
      </c>
      <c r="IH314" s="145" t="str">
        <f>IFERROR(TRUNC(VLOOKUP($E314,'Container Panel'!$B$41:$Z$100,$D314,0)/(VLOOKUP(IH$276,UI!$A$12:$O$51,VLOOKUP(IH$278,$B$276:$C$278,2,0),0)/1000)),"")</f>
        <v/>
      </c>
      <c r="II314" s="145" t="str">
        <f>IFERROR(TRUNC(VLOOKUP($E314,'Container Panel'!$B$41:$Z$100,$D314,0)/(VLOOKUP(II$276,UI!$A$12:$O$51,VLOOKUP(II$278,$B$276:$C$278,2,0),0)/1000)),"")</f>
        <v/>
      </c>
      <c r="IJ314" s="145" t="str">
        <f>IFERROR(TRUNC(VLOOKUP($E314,'Container Panel'!$B$41:$Z$100,$D314,0)/(VLOOKUP(IJ$276,UI!$A$12:$O$51,VLOOKUP(IJ$278,$B$276:$C$278,2,0),0)/1000)),"")</f>
        <v/>
      </c>
      <c r="IK314" s="145" t="str">
        <f>IFERROR(TRUNC(VLOOKUP($E314,'Container Panel'!$B$41:$Z$100,$D314,0)/(VLOOKUP(IK$276,UI!$A$12:$O$51,VLOOKUP(IK$278,$B$276:$C$278,2,0),0)/1000)),"")</f>
        <v/>
      </c>
      <c r="IL314" s="145" t="str">
        <f>IFERROR(TRUNC(VLOOKUP($E314,'Container Panel'!$B$41:$Z$100,$D314,0)/(VLOOKUP(IL$276,UI!$A$12:$O$51,VLOOKUP(IL$278,$B$276:$C$278,2,0),0)/1000)),"")</f>
        <v/>
      </c>
    </row>
    <row r="315" spans="2:246">
      <c r="B315" s="74">
        <v>35</v>
      </c>
      <c r="C315" s="74">
        <f t="shared" si="191"/>
        <v>12</v>
      </c>
      <c r="D315" s="163">
        <f>MOD(B315,3)+'Container Panel'!$Q$38</f>
        <v>18</v>
      </c>
      <c r="E315" s="143" t="str">
        <f t="shared" si="193"/>
        <v>EU6412</v>
      </c>
      <c r="F315" s="144" t="s">
        <v>29</v>
      </c>
      <c r="G315" s="145">
        <f>IFERROR(IF(AND(G$272=list!$D$3,'Box Calculation'!G$279&lt;&gt;"h",$E315&lt;&gt;0),0,IF(AND(G$273=list!$D$2,$E315&lt;&gt;0,TRUNC(VLOOKUP($E315,'Container Panel'!$B$41:$Z$100,$D315,0)/(VLOOKUP(G$276,UI!$A$12:$O$51,VLOOKUP(G$279,$B$276:$C$278,2,0),0)/1000))&gt;0),1,TRUNC(VLOOKUP($E315,'Container Panel'!$B$41:$Z$100,$D315,0)/(VLOOKUP(G$276,UI!$A$12:$O$51,VLOOKUP(G$279,$B$276:$C$278,2,0),0)/1000)))),"")</f>
        <v>0</v>
      </c>
      <c r="H315" s="145">
        <f>IFERROR(IF(AND(H$272=list!$D$3,'Box Calculation'!H$279&lt;&gt;"h",$E315&lt;&gt;0),0,IF(AND(H$273=list!$D$2,$E315&lt;&gt;0,TRUNC(VLOOKUP($E315,'Container Panel'!$B$41:$Z$100,$D315,0)/(VLOOKUP(H$276,UI!$A$12:$O$51,VLOOKUP(H$279,$B$276:$C$278,2,0),0)/1000))&gt;0),1,TRUNC(VLOOKUP($E315,'Container Panel'!$B$41:$Z$100,$D315,0)/(VLOOKUP(H$276,UI!$A$12:$O$51,VLOOKUP(H$279,$B$276:$C$278,2,0),0)/1000)))),"")</f>
        <v>1</v>
      </c>
      <c r="I315" s="145">
        <f>IFERROR(IF(AND(I$272=list!$D$3,'Box Calculation'!I$279&lt;&gt;"h",$E315&lt;&gt;0),0,IF(AND(I$273=list!$D$2,$E315&lt;&gt;0,TRUNC(VLOOKUP($E315,'Container Panel'!$B$41:$Z$100,$D315,0)/(VLOOKUP(I$276,UI!$A$12:$O$51,VLOOKUP(I$279,$B$276:$C$278,2,0),0)/1000))&gt;0),1,TRUNC(VLOOKUP($E315,'Container Panel'!$B$41:$Z$100,$D315,0)/(VLOOKUP(I$276,UI!$A$12:$O$51,VLOOKUP(I$279,$B$276:$C$278,2,0),0)/1000)))),"")</f>
        <v>0</v>
      </c>
      <c r="J315" s="145">
        <f>IFERROR(IF(AND(J$272=list!$D$3,'Box Calculation'!J$279&lt;&gt;"h",$E315&lt;&gt;0),0,IF(AND(J$273=list!$D$2,$E315&lt;&gt;0,TRUNC(VLOOKUP($E315,'Container Panel'!$B$41:$Z$100,$D315,0)/(VLOOKUP(J$276,UI!$A$12:$O$51,VLOOKUP(J$279,$B$276:$C$278,2,0),0)/1000))&gt;0),1,TRUNC(VLOOKUP($E315,'Container Panel'!$B$41:$Z$100,$D315,0)/(VLOOKUP(J$276,UI!$A$12:$O$51,VLOOKUP(J$279,$B$276:$C$278,2,0),0)/1000)))),"")</f>
        <v>0</v>
      </c>
      <c r="K315" s="145">
        <f>IFERROR(IF(AND(K$272=list!$D$3,'Box Calculation'!K$279&lt;&gt;"h",$E315&lt;&gt;0),0,IF(AND(K$273=list!$D$2,$E315&lt;&gt;0,TRUNC(VLOOKUP($E315,'Container Panel'!$B$41:$Z$100,$D315,0)/(VLOOKUP(K$276,UI!$A$12:$O$51,VLOOKUP(K$279,$B$276:$C$278,2,0),0)/1000))&gt;0),1,TRUNC(VLOOKUP($E315,'Container Panel'!$B$41:$Z$100,$D315,0)/(VLOOKUP(K$276,UI!$A$12:$O$51,VLOOKUP(K$279,$B$276:$C$278,2,0),0)/1000)))),"")</f>
        <v>0</v>
      </c>
      <c r="L315" s="145">
        <f>IFERROR(IF(AND(L$272=list!$D$3,'Box Calculation'!L$279&lt;&gt;"h",$E315&lt;&gt;0),0,IF(AND(L$273=list!$D$2,$E315&lt;&gt;0,TRUNC(VLOOKUP($E315,'Container Panel'!$B$41:$Z$100,$D315,0)/(VLOOKUP(L$276,UI!$A$12:$O$51,VLOOKUP(L$279,$B$276:$C$278,2,0),0)/1000))&gt;0),1,TRUNC(VLOOKUP($E315,'Container Panel'!$B$41:$Z$100,$D315,0)/(VLOOKUP(L$276,UI!$A$12:$O$51,VLOOKUP(L$279,$B$276:$C$278,2,0),0)/1000)))),"")</f>
        <v>1</v>
      </c>
      <c r="M315" s="145">
        <f>IFERROR(IF(AND(M$272=list!$D$3,'Box Calculation'!M$279&lt;&gt;"h",$E315&lt;&gt;0),0,IF(AND(M$273=list!$D$2,$E315&lt;&gt;0,TRUNC(VLOOKUP($E315,'Container Panel'!$B$41:$Z$100,$D315,0)/(VLOOKUP(M$276,UI!$A$12:$O$51,VLOOKUP(M$279,$B$276:$C$278,2,0),0)/1000))&gt;0),1,TRUNC(VLOOKUP($E315,'Container Panel'!$B$41:$Z$100,$D315,0)/(VLOOKUP(M$276,UI!$A$12:$O$51,VLOOKUP(M$279,$B$276:$C$278,2,0),0)/1000)))),"")</f>
        <v>1</v>
      </c>
      <c r="N315" s="145">
        <f>IFERROR(IF(AND(N$272=list!$D$3,'Box Calculation'!N$279&lt;&gt;"h",$E315&lt;&gt;0),0,IF(AND(N$273=list!$D$2,$E315&lt;&gt;0,TRUNC(VLOOKUP($E315,'Container Panel'!$B$41:$Z$100,$D315,0)/(VLOOKUP(N$276,UI!$A$12:$O$51,VLOOKUP(N$279,$B$276:$C$278,2,0),0)/1000))&gt;0),1,TRUNC(VLOOKUP($E315,'Container Panel'!$B$41:$Z$100,$D315,0)/(VLOOKUP(N$276,UI!$A$12:$O$51,VLOOKUP(N$279,$B$276:$C$278,2,0),0)/1000)))),"")</f>
        <v>0</v>
      </c>
      <c r="O315" s="145">
        <f>IFERROR(IF(AND(O$272=list!$D$3,'Box Calculation'!O$279&lt;&gt;"h",$E315&lt;&gt;0),0,IF(AND(O$273=list!$D$2,$E315&lt;&gt;0,TRUNC(VLOOKUP($E315,'Container Panel'!$B$41:$Z$100,$D315,0)/(VLOOKUP(O$276,UI!$A$12:$O$51,VLOOKUP(O$279,$B$276:$C$278,2,0),0)/1000))&gt;0),1,TRUNC(VLOOKUP($E315,'Container Panel'!$B$41:$Z$100,$D315,0)/(VLOOKUP(O$276,UI!$A$12:$O$51,VLOOKUP(O$279,$B$276:$C$278,2,0),0)/1000)))),"")</f>
        <v>1</v>
      </c>
      <c r="P315" s="145">
        <f>IFERROR(IF(AND(P$272=list!$D$3,'Box Calculation'!P$279&lt;&gt;"h",$E315&lt;&gt;0),0,IF(AND(P$273=list!$D$2,$E315&lt;&gt;0,TRUNC(VLOOKUP($E315,'Container Panel'!$B$41:$Z$100,$D315,0)/(VLOOKUP(P$276,UI!$A$12:$O$51,VLOOKUP(P$279,$B$276:$C$278,2,0),0)/1000))&gt;0),1,TRUNC(VLOOKUP($E315,'Container Panel'!$B$41:$Z$100,$D315,0)/(VLOOKUP(P$276,UI!$A$12:$O$51,VLOOKUP(P$279,$B$276:$C$278,2,0),0)/1000)))),"")</f>
        <v>0</v>
      </c>
      <c r="Q315" s="145">
        <f>IFERROR(IF(AND(Q$272=list!$D$3,'Box Calculation'!Q$279&lt;&gt;"h",$E315&lt;&gt;0),0,IF(AND(Q$273=list!$D$2,$E315&lt;&gt;0,TRUNC(VLOOKUP($E315,'Container Panel'!$B$41:$Z$100,$D315,0)/(VLOOKUP(Q$276,UI!$A$12:$O$51,VLOOKUP(Q$279,$B$276:$C$278,2,0),0)/1000))&gt;0),1,TRUNC(VLOOKUP($E315,'Container Panel'!$B$41:$Z$100,$D315,0)/(VLOOKUP(Q$276,UI!$A$12:$O$51,VLOOKUP(Q$279,$B$276:$C$278,2,0),0)/1000)))),"")</f>
        <v>0</v>
      </c>
      <c r="R315" s="145">
        <f>IFERROR(IF(AND(R$272=list!$D$3,'Box Calculation'!R$279&lt;&gt;"h",$E315&lt;&gt;0),0,IF(AND(R$273=list!$D$2,$E315&lt;&gt;0,TRUNC(VLOOKUP($E315,'Container Panel'!$B$41:$Z$100,$D315,0)/(VLOOKUP(R$276,UI!$A$12:$O$51,VLOOKUP(R$279,$B$276:$C$278,2,0),0)/1000))&gt;0),1,TRUNC(VLOOKUP($E315,'Container Panel'!$B$41:$Z$100,$D315,0)/(VLOOKUP(R$276,UI!$A$12:$O$51,VLOOKUP(R$279,$B$276:$C$278,2,0),0)/1000)))),"")</f>
        <v>0</v>
      </c>
      <c r="S315" s="145" t="str">
        <f>IFERROR(IF(AND(S$272=list!$D$3,'Box Calculation'!S$279&lt;&gt;"h",$E315&lt;&gt;0),0,IF(AND(S$273=list!$D$2,$E315&lt;&gt;0,TRUNC(VLOOKUP($E315,'Container Panel'!$B$41:$Z$100,$D315,0)/(VLOOKUP(S$276,UI!$A$12:$O$51,VLOOKUP(S$279,$B$276:$C$278,2,0),0)/1000))&gt;0),1,TRUNC(VLOOKUP($E315,'Container Panel'!$B$41:$Z$100,$D315,0)/(VLOOKUP(S$276,UI!$A$12:$O$51,VLOOKUP(S$279,$B$276:$C$278,2,0),0)/1000)))),"")</f>
        <v/>
      </c>
      <c r="T315" s="145" t="str">
        <f>IFERROR(IF(AND(T$272=list!$D$3,'Box Calculation'!T$279&lt;&gt;"h",$E315&lt;&gt;0),0,IF(AND(T$273=list!$D$2,$E315&lt;&gt;0,TRUNC(VLOOKUP($E315,'Container Panel'!$B$41:$Z$100,$D315,0)/(VLOOKUP(T$276,UI!$A$12:$O$51,VLOOKUP(T$279,$B$276:$C$278,2,0),0)/1000))&gt;0),1,TRUNC(VLOOKUP($E315,'Container Panel'!$B$41:$Z$100,$D315,0)/(VLOOKUP(T$276,UI!$A$12:$O$51,VLOOKUP(T$279,$B$276:$C$278,2,0),0)/1000)))),"")</f>
        <v/>
      </c>
      <c r="U315" s="145" t="str">
        <f>IFERROR(IF(AND(U$272=list!$D$3,'Box Calculation'!U$279&lt;&gt;"h",$E315&lt;&gt;0),0,IF(AND(U$273=list!$D$2,$E315&lt;&gt;0,TRUNC(VLOOKUP($E315,'Container Panel'!$B$41:$Z$100,$D315,0)/(VLOOKUP(U$276,UI!$A$12:$O$51,VLOOKUP(U$279,$B$276:$C$278,2,0),0)/1000))&gt;0),1,TRUNC(VLOOKUP($E315,'Container Panel'!$B$41:$Z$100,$D315,0)/(VLOOKUP(U$276,UI!$A$12:$O$51,VLOOKUP(U$279,$B$276:$C$278,2,0),0)/1000)))),"")</f>
        <v/>
      </c>
      <c r="V315" s="145" t="str">
        <f>IFERROR(IF(AND(V$272=list!$D$3,'Box Calculation'!V$279&lt;&gt;"h",$E315&lt;&gt;0),0,IF(AND(V$273=list!$D$2,$E315&lt;&gt;0,TRUNC(VLOOKUP($E315,'Container Panel'!$B$41:$Z$100,$D315,0)/(VLOOKUP(V$276,UI!$A$12:$O$51,VLOOKUP(V$279,$B$276:$C$278,2,0),0)/1000))&gt;0),1,TRUNC(VLOOKUP($E315,'Container Panel'!$B$41:$Z$100,$D315,0)/(VLOOKUP(V$276,UI!$A$12:$O$51,VLOOKUP(V$279,$B$276:$C$278,2,0),0)/1000)))),"")</f>
        <v/>
      </c>
      <c r="W315" s="145" t="str">
        <f>IFERROR(IF(AND(W$272=list!$D$3,'Box Calculation'!W$279&lt;&gt;"h",$E315&lt;&gt;0),0,IF(AND(W$273=list!$D$2,$E315&lt;&gt;0,TRUNC(VLOOKUP($E315,'Container Panel'!$B$41:$Z$100,$D315,0)/(VLOOKUP(W$276,UI!$A$12:$O$51,VLOOKUP(W$279,$B$276:$C$278,2,0),0)/1000))&gt;0),1,TRUNC(VLOOKUP($E315,'Container Panel'!$B$41:$Z$100,$D315,0)/(VLOOKUP(W$276,UI!$A$12:$O$51,VLOOKUP(W$279,$B$276:$C$278,2,0),0)/1000)))),"")</f>
        <v/>
      </c>
      <c r="X315" s="145" t="str">
        <f>IFERROR(IF(AND(X$272=list!$D$3,'Box Calculation'!X$279&lt;&gt;"h",$E315&lt;&gt;0),0,IF(AND(X$273=list!$D$2,$E315&lt;&gt;0,TRUNC(VLOOKUP($E315,'Container Panel'!$B$41:$Z$100,$D315,0)/(VLOOKUP(X$276,UI!$A$12:$O$51,VLOOKUP(X$279,$B$276:$C$278,2,0),0)/1000))&gt;0),1,TRUNC(VLOOKUP($E315,'Container Panel'!$B$41:$Z$100,$D315,0)/(VLOOKUP(X$276,UI!$A$12:$O$51,VLOOKUP(X$279,$B$276:$C$278,2,0),0)/1000)))),"")</f>
        <v/>
      </c>
      <c r="Y315" s="145" t="str">
        <f>IFERROR(IF(AND(Y$272=list!$D$3,'Box Calculation'!Y$279&lt;&gt;"h",$E315&lt;&gt;0),0,IF(AND(Y$273=list!$D$2,$E315&lt;&gt;0,TRUNC(VLOOKUP($E315,'Container Panel'!$B$41:$Z$100,$D315,0)/(VLOOKUP(Y$276,UI!$A$12:$O$51,VLOOKUP(Y$279,$B$276:$C$278,2,0),0)/1000))&gt;0),1,TRUNC(VLOOKUP($E315,'Container Panel'!$B$41:$Z$100,$D315,0)/(VLOOKUP(Y$276,UI!$A$12:$O$51,VLOOKUP(Y$279,$B$276:$C$278,2,0),0)/1000)))),"")</f>
        <v/>
      </c>
      <c r="Z315" s="145" t="str">
        <f>IFERROR(IF(AND(Z$272=list!$D$3,'Box Calculation'!Z$279&lt;&gt;"h",$E315&lt;&gt;0),0,IF(AND(Z$273=list!$D$2,$E315&lt;&gt;0,TRUNC(VLOOKUP($E315,'Container Panel'!$B$41:$Z$100,$D315,0)/(VLOOKUP(Z$276,UI!$A$12:$O$51,VLOOKUP(Z$279,$B$276:$C$278,2,0),0)/1000))&gt;0),1,TRUNC(VLOOKUP($E315,'Container Panel'!$B$41:$Z$100,$D315,0)/(VLOOKUP(Z$276,UI!$A$12:$O$51,VLOOKUP(Z$279,$B$276:$C$278,2,0),0)/1000)))),"")</f>
        <v/>
      </c>
      <c r="AA315" s="145" t="str">
        <f>IFERROR(IF(AND(AA$272=list!$D$3,'Box Calculation'!AA$279&lt;&gt;"h",$E315&lt;&gt;0),0,IF(AND(AA$273=list!$D$2,$E315&lt;&gt;0,TRUNC(VLOOKUP($E315,'Container Panel'!$B$41:$Z$100,$D315,0)/(VLOOKUP(AA$276,UI!$A$12:$O$51,VLOOKUP(AA$279,$B$276:$C$278,2,0),0)/1000))&gt;0),1,TRUNC(VLOOKUP($E315,'Container Panel'!$B$41:$Z$100,$D315,0)/(VLOOKUP(AA$276,UI!$A$12:$O$51,VLOOKUP(AA$279,$B$276:$C$278,2,0),0)/1000)))),"")</f>
        <v/>
      </c>
      <c r="AB315" s="145" t="str">
        <f>IFERROR(IF(AND(AB$272=list!$D$3,'Box Calculation'!AB$279&lt;&gt;"h",$E315&lt;&gt;0),0,IF(AND(AB$273=list!$D$2,$E315&lt;&gt;0,TRUNC(VLOOKUP($E315,'Container Panel'!$B$41:$Z$100,$D315,0)/(VLOOKUP(AB$276,UI!$A$12:$O$51,VLOOKUP(AB$279,$B$276:$C$278,2,0),0)/1000))&gt;0),1,TRUNC(VLOOKUP($E315,'Container Panel'!$B$41:$Z$100,$D315,0)/(VLOOKUP(AB$276,UI!$A$12:$O$51,VLOOKUP(AB$279,$B$276:$C$278,2,0),0)/1000)))),"")</f>
        <v/>
      </c>
      <c r="AC315" s="145" t="str">
        <f>IFERROR(IF(AND(AC$272=list!$D$3,'Box Calculation'!AC$279&lt;&gt;"h",$E315&lt;&gt;0),0,IF(AND(AC$273=list!$D$2,$E315&lt;&gt;0,TRUNC(VLOOKUP($E315,'Container Panel'!$B$41:$Z$100,$D315,0)/(VLOOKUP(AC$276,UI!$A$12:$O$51,VLOOKUP(AC$279,$B$276:$C$278,2,0),0)/1000))&gt;0),1,TRUNC(VLOOKUP($E315,'Container Panel'!$B$41:$Z$100,$D315,0)/(VLOOKUP(AC$276,UI!$A$12:$O$51,VLOOKUP(AC$279,$B$276:$C$278,2,0),0)/1000)))),"")</f>
        <v/>
      </c>
      <c r="AD315" s="145" t="str">
        <f>IFERROR(IF(AND(AD$272=list!$D$3,'Box Calculation'!AD$279&lt;&gt;"h",$E315&lt;&gt;0),0,IF(AND(AD$273=list!$D$2,$E315&lt;&gt;0,TRUNC(VLOOKUP($E315,'Container Panel'!$B$41:$Z$100,$D315,0)/(VLOOKUP(AD$276,UI!$A$12:$O$51,VLOOKUP(AD$279,$B$276:$C$278,2,0),0)/1000))&gt;0),1,TRUNC(VLOOKUP($E315,'Container Panel'!$B$41:$Z$100,$D315,0)/(VLOOKUP(AD$276,UI!$A$12:$O$51,VLOOKUP(AD$279,$B$276:$C$278,2,0),0)/1000)))),"")</f>
        <v/>
      </c>
      <c r="AE315" s="145" t="str">
        <f>IFERROR(IF(AND(AE$272=list!$D$3,'Box Calculation'!AE$279&lt;&gt;"h",$E315&lt;&gt;0),0,IF(AND(AE$273=list!$D$2,$E315&lt;&gt;0,TRUNC(VLOOKUP($E315,'Container Panel'!$B$41:$Z$100,$D315,0)/(VLOOKUP(AE$276,UI!$A$12:$O$51,VLOOKUP(AE$279,$B$276:$C$278,2,0),0)/1000))&gt;0),1,TRUNC(VLOOKUP($E315,'Container Panel'!$B$41:$Z$100,$D315,0)/(VLOOKUP(AE$276,UI!$A$12:$O$51,VLOOKUP(AE$279,$B$276:$C$278,2,0),0)/1000)))),"")</f>
        <v/>
      </c>
      <c r="AF315" s="145" t="str">
        <f>IFERROR(IF(AND(AF$272=list!$D$3,'Box Calculation'!AF$279&lt;&gt;"h",$E315&lt;&gt;0),0,IF(AND(AF$273=list!$D$2,$E315&lt;&gt;0,TRUNC(VLOOKUP($E315,'Container Panel'!$B$41:$Z$100,$D315,0)/(VLOOKUP(AF$276,UI!$A$12:$O$51,VLOOKUP(AF$279,$B$276:$C$278,2,0),0)/1000))&gt;0),1,TRUNC(VLOOKUP($E315,'Container Panel'!$B$41:$Z$100,$D315,0)/(VLOOKUP(AF$276,UI!$A$12:$O$51,VLOOKUP(AF$279,$B$276:$C$278,2,0),0)/1000)))),"")</f>
        <v/>
      </c>
      <c r="AG315" s="145" t="str">
        <f>IFERROR(IF(AND(AG$272=list!$D$3,'Box Calculation'!AG$279&lt;&gt;"h",$E315&lt;&gt;0),0,IF(AND(AG$273=list!$D$2,$E315&lt;&gt;0,TRUNC(VLOOKUP($E315,'Container Panel'!$B$41:$Z$100,$D315,0)/(VLOOKUP(AG$276,UI!$A$12:$O$51,VLOOKUP(AG$279,$B$276:$C$278,2,0),0)/1000))&gt;0),1,TRUNC(VLOOKUP($E315,'Container Panel'!$B$41:$Z$100,$D315,0)/(VLOOKUP(AG$276,UI!$A$12:$O$51,VLOOKUP(AG$279,$B$276:$C$278,2,0),0)/1000)))),"")</f>
        <v/>
      </c>
      <c r="AH315" s="145" t="str">
        <f>IFERROR(IF(AND(AH$272=list!$D$3,'Box Calculation'!AH$279&lt;&gt;"h",$E315&lt;&gt;0),0,IF(AND(AH$273=list!$D$2,$E315&lt;&gt;0,TRUNC(VLOOKUP($E315,'Container Panel'!$B$41:$Z$100,$D315,0)/(VLOOKUP(AH$276,UI!$A$12:$O$51,VLOOKUP(AH$279,$B$276:$C$278,2,0),0)/1000))&gt;0),1,TRUNC(VLOOKUP($E315,'Container Panel'!$B$41:$Z$100,$D315,0)/(VLOOKUP(AH$276,UI!$A$12:$O$51,VLOOKUP(AH$279,$B$276:$C$278,2,0),0)/1000)))),"")</f>
        <v/>
      </c>
      <c r="AI315" s="145" t="str">
        <f>IFERROR(IF(AND(AI$272=list!$D$3,'Box Calculation'!AI$279&lt;&gt;"h",$E315&lt;&gt;0),0,IF(AND(AI$273=list!$D$2,$E315&lt;&gt;0,TRUNC(VLOOKUP($E315,'Container Panel'!$B$41:$Z$100,$D315,0)/(VLOOKUP(AI$276,UI!$A$12:$O$51,VLOOKUP(AI$279,$B$276:$C$278,2,0),0)/1000))&gt;0),1,TRUNC(VLOOKUP($E315,'Container Panel'!$B$41:$Z$100,$D315,0)/(VLOOKUP(AI$276,UI!$A$12:$O$51,VLOOKUP(AI$279,$B$276:$C$278,2,0),0)/1000)))),"")</f>
        <v/>
      </c>
      <c r="AJ315" s="145" t="str">
        <f>IFERROR(IF(AND(AJ$272=list!$D$3,'Box Calculation'!AJ$279&lt;&gt;"h",$E315&lt;&gt;0),0,IF(AND(AJ$273=list!$D$2,$E315&lt;&gt;0,TRUNC(VLOOKUP($E315,'Container Panel'!$B$41:$Z$100,$D315,0)/(VLOOKUP(AJ$276,UI!$A$12:$O$51,VLOOKUP(AJ$279,$B$276:$C$278,2,0),0)/1000))&gt;0),1,TRUNC(VLOOKUP($E315,'Container Panel'!$B$41:$Z$100,$D315,0)/(VLOOKUP(AJ$276,UI!$A$12:$O$51,VLOOKUP(AJ$279,$B$276:$C$278,2,0),0)/1000)))),"")</f>
        <v/>
      </c>
      <c r="AK315" s="145" t="str">
        <f>IFERROR(IF(AND(AK$272=list!$D$3,'Box Calculation'!AK$279&lt;&gt;"h",$E315&lt;&gt;0),0,IF(AND(AK$273=list!$D$2,$E315&lt;&gt;0,TRUNC(VLOOKUP($E315,'Container Panel'!$B$41:$Z$100,$D315,0)/(VLOOKUP(AK$276,UI!$A$12:$O$51,VLOOKUP(AK$279,$B$276:$C$278,2,0),0)/1000))&gt;0),1,TRUNC(VLOOKUP($E315,'Container Panel'!$B$41:$Z$100,$D315,0)/(VLOOKUP(AK$276,UI!$A$12:$O$51,VLOOKUP(AK$279,$B$276:$C$278,2,0),0)/1000)))),"")</f>
        <v/>
      </c>
      <c r="AL315" s="145" t="str">
        <f>IFERROR(IF(AND(AL$272=list!$D$3,'Box Calculation'!AL$279&lt;&gt;"h",$E315&lt;&gt;0),0,IF(AND(AL$273=list!$D$2,$E315&lt;&gt;0,TRUNC(VLOOKUP($E315,'Container Panel'!$B$41:$Z$100,$D315,0)/(VLOOKUP(AL$276,UI!$A$12:$O$51,VLOOKUP(AL$279,$B$276:$C$278,2,0),0)/1000))&gt;0),1,TRUNC(VLOOKUP($E315,'Container Panel'!$B$41:$Z$100,$D315,0)/(VLOOKUP(AL$276,UI!$A$12:$O$51,VLOOKUP(AL$279,$B$276:$C$278,2,0),0)/1000)))),"")</f>
        <v/>
      </c>
      <c r="AM315" s="145" t="str">
        <f>IFERROR(IF(AND(AM$272=list!$D$3,'Box Calculation'!AM$279&lt;&gt;"h",$E315&lt;&gt;0),0,IF(AND(AM$273=list!$D$2,$E315&lt;&gt;0,TRUNC(VLOOKUP($E315,'Container Panel'!$B$41:$Z$100,$D315,0)/(VLOOKUP(AM$276,UI!$A$12:$O$51,VLOOKUP(AM$279,$B$276:$C$278,2,0),0)/1000))&gt;0),1,TRUNC(VLOOKUP($E315,'Container Panel'!$B$41:$Z$100,$D315,0)/(VLOOKUP(AM$276,UI!$A$12:$O$51,VLOOKUP(AM$279,$B$276:$C$278,2,0),0)/1000)))),"")</f>
        <v/>
      </c>
      <c r="AN315" s="145" t="str">
        <f>IFERROR(IF(AND(AN$272=list!$D$3,'Box Calculation'!AN$279&lt;&gt;"h",$E315&lt;&gt;0),0,IF(AND(AN$273=list!$D$2,$E315&lt;&gt;0,TRUNC(VLOOKUP($E315,'Container Panel'!$B$41:$Z$100,$D315,0)/(VLOOKUP(AN$276,UI!$A$12:$O$51,VLOOKUP(AN$279,$B$276:$C$278,2,0),0)/1000))&gt;0),1,TRUNC(VLOOKUP($E315,'Container Panel'!$B$41:$Z$100,$D315,0)/(VLOOKUP(AN$276,UI!$A$12:$O$51,VLOOKUP(AN$279,$B$276:$C$278,2,0),0)/1000)))),"")</f>
        <v/>
      </c>
      <c r="AO315" s="145" t="str">
        <f>IFERROR(IF(AND(AO$272=list!$D$3,'Box Calculation'!AO$279&lt;&gt;"h",$E315&lt;&gt;0),0,IF(AND(AO$273=list!$D$2,$E315&lt;&gt;0,TRUNC(VLOOKUP($E315,'Container Panel'!$B$41:$Z$100,$D315,0)/(VLOOKUP(AO$276,UI!$A$12:$O$51,VLOOKUP(AO$279,$B$276:$C$278,2,0),0)/1000))&gt;0),1,TRUNC(VLOOKUP($E315,'Container Panel'!$B$41:$Z$100,$D315,0)/(VLOOKUP(AO$276,UI!$A$12:$O$51,VLOOKUP(AO$279,$B$276:$C$278,2,0),0)/1000)))),"")</f>
        <v/>
      </c>
      <c r="AP315" s="145" t="str">
        <f>IFERROR(IF(AND(AP$272=list!$D$3,'Box Calculation'!AP$279&lt;&gt;"h",$E315&lt;&gt;0),0,IF(AND(AP$273=list!$D$2,$E315&lt;&gt;0,TRUNC(VLOOKUP($E315,'Container Panel'!$B$41:$Z$100,$D315,0)/(VLOOKUP(AP$276,UI!$A$12:$O$51,VLOOKUP(AP$279,$B$276:$C$278,2,0),0)/1000))&gt;0),1,TRUNC(VLOOKUP($E315,'Container Panel'!$B$41:$Z$100,$D315,0)/(VLOOKUP(AP$276,UI!$A$12:$O$51,VLOOKUP(AP$279,$B$276:$C$278,2,0),0)/1000)))),"")</f>
        <v/>
      </c>
      <c r="AQ315" s="145" t="str">
        <f>IFERROR(IF(AND(AQ$272=list!$D$3,'Box Calculation'!AQ$279&lt;&gt;"h",$E315&lt;&gt;0),0,IF(AND(AQ$273=list!$D$2,$E315&lt;&gt;0,TRUNC(VLOOKUP($E315,'Container Panel'!$B$41:$Z$100,$D315,0)/(VLOOKUP(AQ$276,UI!$A$12:$O$51,VLOOKUP(AQ$279,$B$276:$C$278,2,0),0)/1000))&gt;0),1,TRUNC(VLOOKUP($E315,'Container Panel'!$B$41:$Z$100,$D315,0)/(VLOOKUP(AQ$276,UI!$A$12:$O$51,VLOOKUP(AQ$279,$B$276:$C$278,2,0),0)/1000)))),"")</f>
        <v/>
      </c>
      <c r="AR315" s="145" t="str">
        <f>IFERROR(IF(AND(AR$272=list!$D$3,'Box Calculation'!AR$279&lt;&gt;"h",$E315&lt;&gt;0),0,IF(AND(AR$273=list!$D$2,$E315&lt;&gt;0,TRUNC(VLOOKUP($E315,'Container Panel'!$B$41:$Z$100,$D315,0)/(VLOOKUP(AR$276,UI!$A$12:$O$51,VLOOKUP(AR$279,$B$276:$C$278,2,0),0)/1000))&gt;0),1,TRUNC(VLOOKUP($E315,'Container Panel'!$B$41:$Z$100,$D315,0)/(VLOOKUP(AR$276,UI!$A$12:$O$51,VLOOKUP(AR$279,$B$276:$C$278,2,0),0)/1000)))),"")</f>
        <v/>
      </c>
      <c r="AS315" s="145" t="str">
        <f>IFERROR(IF(AND(AS$272=list!$D$3,'Box Calculation'!AS$279&lt;&gt;"h",$E315&lt;&gt;0),0,IF(AND(AS$273=list!$D$2,$E315&lt;&gt;0,TRUNC(VLOOKUP($E315,'Container Panel'!$B$41:$Z$100,$D315,0)/(VLOOKUP(AS$276,UI!$A$12:$O$51,VLOOKUP(AS$279,$B$276:$C$278,2,0),0)/1000))&gt;0),1,TRUNC(VLOOKUP($E315,'Container Panel'!$B$41:$Z$100,$D315,0)/(VLOOKUP(AS$276,UI!$A$12:$O$51,VLOOKUP(AS$279,$B$276:$C$278,2,0),0)/1000)))),"")</f>
        <v/>
      </c>
      <c r="AT315" s="145" t="str">
        <f>IFERROR(IF(AND(AT$272=list!$D$3,'Box Calculation'!AT$279&lt;&gt;"h",$E315&lt;&gt;0),0,IF(AND(AT$273=list!$D$2,$E315&lt;&gt;0,TRUNC(VLOOKUP($E315,'Container Panel'!$B$41:$Z$100,$D315,0)/(VLOOKUP(AT$276,UI!$A$12:$O$51,VLOOKUP(AT$279,$B$276:$C$278,2,0),0)/1000))&gt;0),1,TRUNC(VLOOKUP($E315,'Container Panel'!$B$41:$Z$100,$D315,0)/(VLOOKUP(AT$276,UI!$A$12:$O$51,VLOOKUP(AT$279,$B$276:$C$278,2,0),0)/1000)))),"")</f>
        <v/>
      </c>
      <c r="AU315" s="145" t="str">
        <f>IFERROR(IF(AND(AU$272=list!$D$3,'Box Calculation'!AU$279&lt;&gt;"h",$E315&lt;&gt;0),0,IF(AND(AU$273=list!$D$2,$E315&lt;&gt;0,TRUNC(VLOOKUP($E315,'Container Panel'!$B$41:$Z$100,$D315,0)/(VLOOKUP(AU$276,UI!$A$12:$O$51,VLOOKUP(AU$279,$B$276:$C$278,2,0),0)/1000))&gt;0),1,TRUNC(VLOOKUP($E315,'Container Panel'!$B$41:$Z$100,$D315,0)/(VLOOKUP(AU$276,UI!$A$12:$O$51,VLOOKUP(AU$279,$B$276:$C$278,2,0),0)/1000)))),"")</f>
        <v/>
      </c>
      <c r="AV315" s="145" t="str">
        <f>IFERROR(IF(AND(AV$272=list!$D$3,'Box Calculation'!AV$279&lt;&gt;"h",$E315&lt;&gt;0),0,IF(AND(AV$273=list!$D$2,$E315&lt;&gt;0,TRUNC(VLOOKUP($E315,'Container Panel'!$B$41:$Z$100,$D315,0)/(VLOOKUP(AV$276,UI!$A$12:$O$51,VLOOKUP(AV$279,$B$276:$C$278,2,0),0)/1000))&gt;0),1,TRUNC(VLOOKUP($E315,'Container Panel'!$B$41:$Z$100,$D315,0)/(VLOOKUP(AV$276,UI!$A$12:$O$51,VLOOKUP(AV$279,$B$276:$C$278,2,0),0)/1000)))),"")</f>
        <v/>
      </c>
      <c r="AW315" s="145" t="str">
        <f>IFERROR(IF(AND(AW$272=list!$D$3,'Box Calculation'!AW$279&lt;&gt;"h",$E315&lt;&gt;0),0,IF(AND(AW$273=list!$D$2,$E315&lt;&gt;0,TRUNC(VLOOKUP($E315,'Container Panel'!$B$41:$Z$100,$D315,0)/(VLOOKUP(AW$276,UI!$A$12:$O$51,VLOOKUP(AW$279,$B$276:$C$278,2,0),0)/1000))&gt;0),1,TRUNC(VLOOKUP($E315,'Container Panel'!$B$41:$Z$100,$D315,0)/(VLOOKUP(AW$276,UI!$A$12:$O$51,VLOOKUP(AW$279,$B$276:$C$278,2,0),0)/1000)))),"")</f>
        <v/>
      </c>
      <c r="AX315" s="145" t="str">
        <f>IFERROR(IF(AND(AX$272=list!$D$3,'Box Calculation'!AX$279&lt;&gt;"h",$E315&lt;&gt;0),0,IF(AND(AX$273=list!$D$2,$E315&lt;&gt;0,TRUNC(VLOOKUP($E315,'Container Panel'!$B$41:$Z$100,$D315,0)/(VLOOKUP(AX$276,UI!$A$12:$O$51,VLOOKUP(AX$279,$B$276:$C$278,2,0),0)/1000))&gt;0),1,TRUNC(VLOOKUP($E315,'Container Panel'!$B$41:$Z$100,$D315,0)/(VLOOKUP(AX$276,UI!$A$12:$O$51,VLOOKUP(AX$279,$B$276:$C$278,2,0),0)/1000)))),"")</f>
        <v/>
      </c>
      <c r="AY315" s="145" t="str">
        <f>IFERROR(IF(AND(AY$272=list!$D$3,'Box Calculation'!AY$279&lt;&gt;"h",$E315&lt;&gt;0),0,IF(AND(AY$273=list!$D$2,$E315&lt;&gt;0,TRUNC(VLOOKUP($E315,'Container Panel'!$B$41:$Z$100,$D315,0)/(VLOOKUP(AY$276,UI!$A$12:$O$51,VLOOKUP(AY$279,$B$276:$C$278,2,0),0)/1000))&gt;0),1,TRUNC(VLOOKUP($E315,'Container Panel'!$B$41:$Z$100,$D315,0)/(VLOOKUP(AY$276,UI!$A$12:$O$51,VLOOKUP(AY$279,$B$276:$C$278,2,0),0)/1000)))),"")</f>
        <v/>
      </c>
      <c r="AZ315" s="145" t="str">
        <f>IFERROR(IF(AND(AZ$272=list!$D$3,'Box Calculation'!AZ$279&lt;&gt;"h",$E315&lt;&gt;0),0,IF(AND(AZ$273=list!$D$2,$E315&lt;&gt;0,TRUNC(VLOOKUP($E315,'Container Panel'!$B$41:$Z$100,$D315,0)/(VLOOKUP(AZ$276,UI!$A$12:$O$51,VLOOKUP(AZ$279,$B$276:$C$278,2,0),0)/1000))&gt;0),1,TRUNC(VLOOKUP($E315,'Container Panel'!$B$41:$Z$100,$D315,0)/(VLOOKUP(AZ$276,UI!$A$12:$O$51,VLOOKUP(AZ$279,$B$276:$C$278,2,0),0)/1000)))),"")</f>
        <v/>
      </c>
      <c r="BA315" s="145" t="str">
        <f>IFERROR(IF(AND(BA$272=list!$D$3,'Box Calculation'!BA$279&lt;&gt;"h",$E315&lt;&gt;0),0,IF(AND(BA$273=list!$D$2,$E315&lt;&gt;0,TRUNC(VLOOKUP($E315,'Container Panel'!$B$41:$Z$100,$D315,0)/(VLOOKUP(BA$276,UI!$A$12:$O$51,VLOOKUP(BA$279,$B$276:$C$278,2,0),0)/1000))&gt;0),1,TRUNC(VLOOKUP($E315,'Container Panel'!$B$41:$Z$100,$D315,0)/(VLOOKUP(BA$276,UI!$A$12:$O$51,VLOOKUP(BA$279,$B$276:$C$278,2,0),0)/1000)))),"")</f>
        <v/>
      </c>
      <c r="BB315" s="145" t="str">
        <f>IFERROR(IF(AND(BB$272=list!$D$3,'Box Calculation'!BB$279&lt;&gt;"h",$E315&lt;&gt;0),0,IF(AND(BB$273=list!$D$2,$E315&lt;&gt;0,TRUNC(VLOOKUP($E315,'Container Panel'!$B$41:$Z$100,$D315,0)/(VLOOKUP(BB$276,UI!$A$12:$O$51,VLOOKUP(BB$279,$B$276:$C$278,2,0),0)/1000))&gt;0),1,TRUNC(VLOOKUP($E315,'Container Panel'!$B$41:$Z$100,$D315,0)/(VLOOKUP(BB$276,UI!$A$12:$O$51,VLOOKUP(BB$279,$B$276:$C$278,2,0),0)/1000)))),"")</f>
        <v/>
      </c>
      <c r="BC315" s="145" t="str">
        <f>IFERROR(IF(AND(BC$272=list!$D$3,'Box Calculation'!BC$279&lt;&gt;"h",$E315&lt;&gt;0),0,IF(AND(BC$273=list!$D$2,$E315&lt;&gt;0,TRUNC(VLOOKUP($E315,'Container Panel'!$B$41:$Z$100,$D315,0)/(VLOOKUP(BC$276,UI!$A$12:$O$51,VLOOKUP(BC$279,$B$276:$C$278,2,0),0)/1000))&gt;0),1,TRUNC(VLOOKUP($E315,'Container Panel'!$B$41:$Z$100,$D315,0)/(VLOOKUP(BC$276,UI!$A$12:$O$51,VLOOKUP(BC$279,$B$276:$C$278,2,0),0)/1000)))),"")</f>
        <v/>
      </c>
      <c r="BD315" s="145" t="str">
        <f>IFERROR(IF(AND(BD$272=list!$D$3,'Box Calculation'!BD$279&lt;&gt;"h",$E315&lt;&gt;0),0,IF(AND(BD$273=list!$D$2,$E315&lt;&gt;0,TRUNC(VLOOKUP($E315,'Container Panel'!$B$41:$Z$100,$D315,0)/(VLOOKUP(BD$276,UI!$A$12:$O$51,VLOOKUP(BD$279,$B$276:$C$278,2,0),0)/1000))&gt;0),1,TRUNC(VLOOKUP($E315,'Container Panel'!$B$41:$Z$100,$D315,0)/(VLOOKUP(BD$276,UI!$A$12:$O$51,VLOOKUP(BD$279,$B$276:$C$278,2,0),0)/1000)))),"")</f>
        <v/>
      </c>
      <c r="BE315" s="145" t="str">
        <f>IFERROR(IF(AND(BE$272=list!$D$3,'Box Calculation'!BE$279&lt;&gt;"h",$E315&lt;&gt;0),0,IF(AND(BE$273=list!$D$2,$E315&lt;&gt;0,TRUNC(VLOOKUP($E315,'Container Panel'!$B$41:$Z$100,$D315,0)/(VLOOKUP(BE$276,UI!$A$12:$O$51,VLOOKUP(BE$279,$B$276:$C$278,2,0),0)/1000))&gt;0),1,TRUNC(VLOOKUP($E315,'Container Panel'!$B$41:$Z$100,$D315,0)/(VLOOKUP(BE$276,UI!$A$12:$O$51,VLOOKUP(BE$279,$B$276:$C$278,2,0),0)/1000)))),"")</f>
        <v/>
      </c>
      <c r="BF315" s="145" t="str">
        <f>IFERROR(IF(AND(BF$272=list!$D$3,'Box Calculation'!BF$279&lt;&gt;"h",$E315&lt;&gt;0),0,IF(AND(BF$273=list!$D$2,$E315&lt;&gt;0,TRUNC(VLOOKUP($E315,'Container Panel'!$B$41:$Z$100,$D315,0)/(VLOOKUP(BF$276,UI!$A$12:$O$51,VLOOKUP(BF$279,$B$276:$C$278,2,0),0)/1000))&gt;0),1,TRUNC(VLOOKUP($E315,'Container Panel'!$B$41:$Z$100,$D315,0)/(VLOOKUP(BF$276,UI!$A$12:$O$51,VLOOKUP(BF$279,$B$276:$C$278,2,0),0)/1000)))),"")</f>
        <v/>
      </c>
      <c r="BG315" s="145" t="str">
        <f>IFERROR(IF(AND(BG$272=list!$D$3,'Box Calculation'!BG$279&lt;&gt;"h",$E315&lt;&gt;0),0,IF(AND(BG$273=list!$D$2,$E315&lt;&gt;0,TRUNC(VLOOKUP($E315,'Container Panel'!$B$41:$Z$100,$D315,0)/(VLOOKUP(BG$276,UI!$A$12:$O$51,VLOOKUP(BG$279,$B$276:$C$278,2,0),0)/1000))&gt;0),1,TRUNC(VLOOKUP($E315,'Container Panel'!$B$41:$Z$100,$D315,0)/(VLOOKUP(BG$276,UI!$A$12:$O$51,VLOOKUP(BG$279,$B$276:$C$278,2,0),0)/1000)))),"")</f>
        <v/>
      </c>
      <c r="BH315" s="145" t="str">
        <f>IFERROR(IF(AND(BH$272=list!$D$3,'Box Calculation'!BH$279&lt;&gt;"h",$E315&lt;&gt;0),0,IF(AND(BH$273=list!$D$2,$E315&lt;&gt;0,TRUNC(VLOOKUP($E315,'Container Panel'!$B$41:$Z$100,$D315,0)/(VLOOKUP(BH$276,UI!$A$12:$O$51,VLOOKUP(BH$279,$B$276:$C$278,2,0),0)/1000))&gt;0),1,TRUNC(VLOOKUP($E315,'Container Panel'!$B$41:$Z$100,$D315,0)/(VLOOKUP(BH$276,UI!$A$12:$O$51,VLOOKUP(BH$279,$B$276:$C$278,2,0),0)/1000)))),"")</f>
        <v/>
      </c>
      <c r="BI315" s="145" t="str">
        <f>IFERROR(IF(AND(BI$272=list!$D$3,'Box Calculation'!BI$279&lt;&gt;"h",$E315&lt;&gt;0),0,IF(AND(BI$273=list!$D$2,$E315&lt;&gt;0,TRUNC(VLOOKUP($E315,'Container Panel'!$B$41:$Z$100,$D315,0)/(VLOOKUP(BI$276,UI!$A$12:$O$51,VLOOKUP(BI$279,$B$276:$C$278,2,0),0)/1000))&gt;0),1,TRUNC(VLOOKUP($E315,'Container Panel'!$B$41:$Z$100,$D315,0)/(VLOOKUP(BI$276,UI!$A$12:$O$51,VLOOKUP(BI$279,$B$276:$C$278,2,0),0)/1000)))),"")</f>
        <v/>
      </c>
      <c r="BJ315" s="145" t="str">
        <f>IFERROR(IF(AND(BJ$272=list!$D$3,'Box Calculation'!BJ$279&lt;&gt;"h",$E315&lt;&gt;0),0,IF(AND(BJ$273=list!$D$2,$E315&lt;&gt;0,TRUNC(VLOOKUP($E315,'Container Panel'!$B$41:$Z$100,$D315,0)/(VLOOKUP(BJ$276,UI!$A$12:$O$51,VLOOKUP(BJ$279,$B$276:$C$278,2,0),0)/1000))&gt;0),1,TRUNC(VLOOKUP($E315,'Container Panel'!$B$41:$Z$100,$D315,0)/(VLOOKUP(BJ$276,UI!$A$12:$O$51,VLOOKUP(BJ$279,$B$276:$C$278,2,0),0)/1000)))),"")</f>
        <v/>
      </c>
      <c r="BK315" s="145" t="str">
        <f>IFERROR(IF(AND(BK$272=list!$D$3,'Box Calculation'!BK$279&lt;&gt;"h",$E315&lt;&gt;0),0,IF(AND(BK$273=list!$D$2,$E315&lt;&gt;0,TRUNC(VLOOKUP($E315,'Container Panel'!$B$41:$Z$100,$D315,0)/(VLOOKUP(BK$276,UI!$A$12:$O$51,VLOOKUP(BK$279,$B$276:$C$278,2,0),0)/1000))&gt;0),1,TRUNC(VLOOKUP($E315,'Container Panel'!$B$41:$Z$100,$D315,0)/(VLOOKUP(BK$276,UI!$A$12:$O$51,VLOOKUP(BK$279,$B$276:$C$278,2,0),0)/1000)))),"")</f>
        <v/>
      </c>
      <c r="BL315" s="145" t="str">
        <f>IFERROR(IF(AND(BL$272=list!$D$3,'Box Calculation'!BL$279&lt;&gt;"h",$E315&lt;&gt;0),0,IF(AND(BL$273=list!$D$2,$E315&lt;&gt;0,TRUNC(VLOOKUP($E315,'Container Panel'!$B$41:$Z$100,$D315,0)/(VLOOKUP(BL$276,UI!$A$12:$O$51,VLOOKUP(BL$279,$B$276:$C$278,2,0),0)/1000))&gt;0),1,TRUNC(VLOOKUP($E315,'Container Panel'!$B$41:$Z$100,$D315,0)/(VLOOKUP(BL$276,UI!$A$12:$O$51,VLOOKUP(BL$279,$B$276:$C$278,2,0),0)/1000)))),"")</f>
        <v/>
      </c>
      <c r="BM315" s="145" t="str">
        <f>IFERROR(IF(AND(BM$272=list!$D$3,'Box Calculation'!BM$279&lt;&gt;"h",$E315&lt;&gt;0),0,IF(AND(BM$273=list!$D$2,$E315&lt;&gt;0,TRUNC(VLOOKUP($E315,'Container Panel'!$B$41:$Z$100,$D315,0)/(VLOOKUP(BM$276,UI!$A$12:$O$51,VLOOKUP(BM$279,$B$276:$C$278,2,0),0)/1000))&gt;0),1,TRUNC(VLOOKUP($E315,'Container Panel'!$B$41:$Z$100,$D315,0)/(VLOOKUP(BM$276,UI!$A$12:$O$51,VLOOKUP(BM$279,$B$276:$C$278,2,0),0)/1000)))),"")</f>
        <v/>
      </c>
      <c r="BN315" s="145" t="str">
        <f>IFERROR(IF(AND(BN$272=list!$D$3,'Box Calculation'!BN$279&lt;&gt;"h",$E315&lt;&gt;0),0,IF(AND(BN$273=list!$D$2,$E315&lt;&gt;0,TRUNC(VLOOKUP($E315,'Container Panel'!$B$41:$Z$100,$D315,0)/(VLOOKUP(BN$276,UI!$A$12:$O$51,VLOOKUP(BN$279,$B$276:$C$278,2,0),0)/1000))&gt;0),1,TRUNC(VLOOKUP($E315,'Container Panel'!$B$41:$Z$100,$D315,0)/(VLOOKUP(BN$276,UI!$A$12:$O$51,VLOOKUP(BN$279,$B$276:$C$278,2,0),0)/1000)))),"")</f>
        <v/>
      </c>
      <c r="BO315" s="145" t="str">
        <f>IFERROR(IF(AND(BO$272=list!$D$3,'Box Calculation'!BO$279&lt;&gt;"h",$E315&lt;&gt;0),0,IF(AND(BO$273=list!$D$2,$E315&lt;&gt;0,TRUNC(VLOOKUP($E315,'Container Panel'!$B$41:$Z$100,$D315,0)/(VLOOKUP(BO$276,UI!$A$12:$O$51,VLOOKUP(BO$279,$B$276:$C$278,2,0),0)/1000))&gt;0),1,TRUNC(VLOOKUP($E315,'Container Panel'!$B$41:$Z$100,$D315,0)/(VLOOKUP(BO$276,UI!$A$12:$O$51,VLOOKUP(BO$279,$B$276:$C$278,2,0),0)/1000)))),"")</f>
        <v/>
      </c>
      <c r="BP315" s="145" t="str">
        <f>IFERROR(IF(AND(BP$272=list!$D$3,'Box Calculation'!BP$279&lt;&gt;"h",$E315&lt;&gt;0),0,IF(AND(BP$273=list!$D$2,$E315&lt;&gt;0,TRUNC(VLOOKUP($E315,'Container Panel'!$B$41:$Z$100,$D315,0)/(VLOOKUP(BP$276,UI!$A$12:$O$51,VLOOKUP(BP$279,$B$276:$C$278,2,0),0)/1000))&gt;0),1,TRUNC(VLOOKUP($E315,'Container Panel'!$B$41:$Z$100,$D315,0)/(VLOOKUP(BP$276,UI!$A$12:$O$51,VLOOKUP(BP$279,$B$276:$C$278,2,0),0)/1000)))),"")</f>
        <v/>
      </c>
      <c r="BQ315" s="145" t="str">
        <f>IFERROR(IF(AND(BQ$272=list!$D$3,'Box Calculation'!BQ$279&lt;&gt;"h",$E315&lt;&gt;0),0,IF(AND(BQ$273=list!$D$2,$E315&lt;&gt;0,TRUNC(VLOOKUP($E315,'Container Panel'!$B$41:$Z$100,$D315,0)/(VLOOKUP(BQ$276,UI!$A$12:$O$51,VLOOKUP(BQ$279,$B$276:$C$278,2,0),0)/1000))&gt;0),1,TRUNC(VLOOKUP($E315,'Container Panel'!$B$41:$Z$100,$D315,0)/(VLOOKUP(BQ$276,UI!$A$12:$O$51,VLOOKUP(BQ$279,$B$276:$C$278,2,0),0)/1000)))),"")</f>
        <v/>
      </c>
      <c r="BR315" s="145" t="str">
        <f>IFERROR(IF(AND(BR$272=list!$D$3,'Box Calculation'!BR$279&lt;&gt;"h",$E315&lt;&gt;0),0,IF(AND(BR$273=list!$D$2,$E315&lt;&gt;0,TRUNC(VLOOKUP($E315,'Container Panel'!$B$41:$Z$100,$D315,0)/(VLOOKUP(BR$276,UI!$A$12:$O$51,VLOOKUP(BR$279,$B$276:$C$278,2,0),0)/1000))&gt;0),1,TRUNC(VLOOKUP($E315,'Container Panel'!$B$41:$Z$100,$D315,0)/(VLOOKUP(BR$276,UI!$A$12:$O$51,VLOOKUP(BR$279,$B$276:$C$278,2,0),0)/1000)))),"")</f>
        <v/>
      </c>
      <c r="BS315" s="145" t="str">
        <f>IFERROR(IF(AND(BS$272=list!$D$3,'Box Calculation'!BS$279&lt;&gt;"h",$E315&lt;&gt;0),0,IF(AND(BS$273=list!$D$2,$E315&lt;&gt;0,TRUNC(VLOOKUP($E315,'Container Panel'!$B$41:$Z$100,$D315,0)/(VLOOKUP(BS$276,UI!$A$12:$O$51,VLOOKUP(BS$279,$B$276:$C$278,2,0),0)/1000))&gt;0),1,TRUNC(VLOOKUP($E315,'Container Panel'!$B$41:$Z$100,$D315,0)/(VLOOKUP(BS$276,UI!$A$12:$O$51,VLOOKUP(BS$279,$B$276:$C$278,2,0),0)/1000)))),"")</f>
        <v/>
      </c>
      <c r="BT315" s="145" t="str">
        <f>IFERROR(IF(AND(BT$272=list!$D$3,'Box Calculation'!BT$279&lt;&gt;"h",$E315&lt;&gt;0),0,IF(AND(BT$273=list!$D$2,$E315&lt;&gt;0,TRUNC(VLOOKUP($E315,'Container Panel'!$B$41:$Z$100,$D315,0)/(VLOOKUP(BT$276,UI!$A$12:$O$51,VLOOKUP(BT$279,$B$276:$C$278,2,0),0)/1000))&gt;0),1,TRUNC(VLOOKUP($E315,'Container Panel'!$B$41:$Z$100,$D315,0)/(VLOOKUP(BT$276,UI!$A$12:$O$51,VLOOKUP(BT$279,$B$276:$C$278,2,0),0)/1000)))),"")</f>
        <v/>
      </c>
      <c r="BU315" s="145" t="str">
        <f>IFERROR(IF(AND(BU$272=list!$D$3,'Box Calculation'!BU$279&lt;&gt;"h",$E315&lt;&gt;0),0,IF(AND(BU$273=list!$D$2,$E315&lt;&gt;0,TRUNC(VLOOKUP($E315,'Container Panel'!$B$41:$Z$100,$D315,0)/(VLOOKUP(BU$276,UI!$A$12:$O$51,VLOOKUP(BU$279,$B$276:$C$278,2,0),0)/1000))&gt;0),1,TRUNC(VLOOKUP($E315,'Container Panel'!$B$41:$Z$100,$D315,0)/(VLOOKUP(BU$276,UI!$A$12:$O$51,VLOOKUP(BU$279,$B$276:$C$278,2,0),0)/1000)))),"")</f>
        <v/>
      </c>
      <c r="BV315" s="145" t="str">
        <f>IFERROR(IF(AND(BV$272=list!$D$3,'Box Calculation'!BV$279&lt;&gt;"h",$E315&lt;&gt;0),0,IF(AND(BV$273=list!$D$2,$E315&lt;&gt;0,TRUNC(VLOOKUP($E315,'Container Panel'!$B$41:$Z$100,$D315,0)/(VLOOKUP(BV$276,UI!$A$12:$O$51,VLOOKUP(BV$279,$B$276:$C$278,2,0),0)/1000))&gt;0),1,TRUNC(VLOOKUP($E315,'Container Panel'!$B$41:$Z$100,$D315,0)/(VLOOKUP(BV$276,UI!$A$12:$O$51,VLOOKUP(BV$279,$B$276:$C$278,2,0),0)/1000)))),"")</f>
        <v/>
      </c>
      <c r="BW315" s="145" t="str">
        <f>IFERROR(IF(AND(BW$272=list!$D$3,'Box Calculation'!BW$279&lt;&gt;"h",$E315&lt;&gt;0),0,IF(AND(BW$273=list!$D$2,$E315&lt;&gt;0,TRUNC(VLOOKUP($E315,'Container Panel'!$B$41:$Z$100,$D315,0)/(VLOOKUP(BW$276,UI!$A$12:$O$51,VLOOKUP(BW$279,$B$276:$C$278,2,0),0)/1000))&gt;0),1,TRUNC(VLOOKUP($E315,'Container Panel'!$B$41:$Z$100,$D315,0)/(VLOOKUP(BW$276,UI!$A$12:$O$51,VLOOKUP(BW$279,$B$276:$C$278,2,0),0)/1000)))),"")</f>
        <v/>
      </c>
      <c r="BX315" s="145" t="str">
        <f>IFERROR(IF(AND(BX$272=list!$D$3,'Box Calculation'!BX$279&lt;&gt;"h",$E315&lt;&gt;0),0,IF(AND(BX$273=list!$D$2,$E315&lt;&gt;0,TRUNC(VLOOKUP($E315,'Container Panel'!$B$41:$Z$100,$D315,0)/(VLOOKUP(BX$276,UI!$A$12:$O$51,VLOOKUP(BX$279,$B$276:$C$278,2,0),0)/1000))&gt;0),1,TRUNC(VLOOKUP($E315,'Container Panel'!$B$41:$Z$100,$D315,0)/(VLOOKUP(BX$276,UI!$A$12:$O$51,VLOOKUP(BX$279,$B$276:$C$278,2,0),0)/1000)))),"")</f>
        <v/>
      </c>
      <c r="BY315" s="145" t="str">
        <f>IFERROR(IF(AND(BY$272=list!$D$3,'Box Calculation'!BY$279&lt;&gt;"h",$E315&lt;&gt;0),0,IF(AND(BY$273=list!$D$2,$E315&lt;&gt;0,TRUNC(VLOOKUP($E315,'Container Panel'!$B$41:$Z$100,$D315,0)/(VLOOKUP(BY$276,UI!$A$12:$O$51,VLOOKUP(BY$279,$B$276:$C$278,2,0),0)/1000))&gt;0),1,TRUNC(VLOOKUP($E315,'Container Panel'!$B$41:$Z$100,$D315,0)/(VLOOKUP(BY$276,UI!$A$12:$O$51,VLOOKUP(BY$279,$B$276:$C$278,2,0),0)/1000)))),"")</f>
        <v/>
      </c>
      <c r="BZ315" s="145" t="str">
        <f>IFERROR(IF(AND(BZ$272=list!$D$3,'Box Calculation'!BZ$279&lt;&gt;"h",$E315&lt;&gt;0),0,IF(AND(BZ$273=list!$D$2,$E315&lt;&gt;0,TRUNC(VLOOKUP($E315,'Container Panel'!$B$41:$Z$100,$D315,0)/(VLOOKUP(BZ$276,UI!$A$12:$O$51,VLOOKUP(BZ$279,$B$276:$C$278,2,0),0)/1000))&gt;0),1,TRUNC(VLOOKUP($E315,'Container Panel'!$B$41:$Z$100,$D315,0)/(VLOOKUP(BZ$276,UI!$A$12:$O$51,VLOOKUP(BZ$279,$B$276:$C$278,2,0),0)/1000)))),"")</f>
        <v/>
      </c>
      <c r="CA315" s="145" t="str">
        <f>IFERROR(IF(AND(CA$272=list!$D$3,'Box Calculation'!CA$279&lt;&gt;"h",$E315&lt;&gt;0),0,IF(AND(CA$273=list!$D$2,$E315&lt;&gt;0,TRUNC(VLOOKUP($E315,'Container Panel'!$B$41:$Z$100,$D315,0)/(VLOOKUP(CA$276,UI!$A$12:$O$51,VLOOKUP(CA$279,$B$276:$C$278,2,0),0)/1000))&gt;0),1,TRUNC(VLOOKUP($E315,'Container Panel'!$B$41:$Z$100,$D315,0)/(VLOOKUP(CA$276,UI!$A$12:$O$51,VLOOKUP(CA$279,$B$276:$C$278,2,0),0)/1000)))),"")</f>
        <v/>
      </c>
      <c r="CB315" s="145" t="str">
        <f>IFERROR(IF(AND(CB$272=list!$D$3,'Box Calculation'!CB$279&lt;&gt;"h",$E315&lt;&gt;0),0,IF(AND(CB$273=list!$D$2,$E315&lt;&gt;0,TRUNC(VLOOKUP($E315,'Container Panel'!$B$41:$Z$100,$D315,0)/(VLOOKUP(CB$276,UI!$A$12:$O$51,VLOOKUP(CB$279,$B$276:$C$278,2,0),0)/1000))&gt;0),1,TRUNC(VLOOKUP($E315,'Container Panel'!$B$41:$Z$100,$D315,0)/(VLOOKUP(CB$276,UI!$A$12:$O$51,VLOOKUP(CB$279,$B$276:$C$278,2,0),0)/1000)))),"")</f>
        <v/>
      </c>
      <c r="CC315" s="145" t="str">
        <f>IFERROR(IF(AND(CC$272=list!$D$3,'Box Calculation'!CC$279&lt;&gt;"h",$E315&lt;&gt;0),0,IF(AND(CC$273=list!$D$2,$E315&lt;&gt;0,TRUNC(VLOOKUP($E315,'Container Panel'!$B$41:$Z$100,$D315,0)/(VLOOKUP(CC$276,UI!$A$12:$O$51,VLOOKUP(CC$279,$B$276:$C$278,2,0),0)/1000))&gt;0),1,TRUNC(VLOOKUP($E315,'Container Panel'!$B$41:$Z$100,$D315,0)/(VLOOKUP(CC$276,UI!$A$12:$O$51,VLOOKUP(CC$279,$B$276:$C$278,2,0),0)/1000)))),"")</f>
        <v/>
      </c>
      <c r="CD315" s="145" t="str">
        <f>IFERROR(IF(AND(CD$272=list!$D$3,'Box Calculation'!CD$279&lt;&gt;"h",$E315&lt;&gt;0),0,IF(AND(CD$273=list!$D$2,$E315&lt;&gt;0,TRUNC(VLOOKUP($E315,'Container Panel'!$B$41:$Z$100,$D315,0)/(VLOOKUP(CD$276,UI!$A$12:$O$51,VLOOKUP(CD$279,$B$276:$C$278,2,0),0)/1000))&gt;0),1,TRUNC(VLOOKUP($E315,'Container Panel'!$B$41:$Z$100,$D315,0)/(VLOOKUP(CD$276,UI!$A$12:$O$51,VLOOKUP(CD$279,$B$276:$C$278,2,0),0)/1000)))),"")</f>
        <v/>
      </c>
      <c r="CE315" s="145" t="str">
        <f>IFERROR(IF(AND(CE$272=list!$D$3,'Box Calculation'!CE$279&lt;&gt;"h",$E315&lt;&gt;0),0,IF(AND(CE$273=list!$D$2,$E315&lt;&gt;0,TRUNC(VLOOKUP($E315,'Container Panel'!$B$41:$Z$100,$D315,0)/(VLOOKUP(CE$276,UI!$A$12:$O$51,VLOOKUP(CE$279,$B$276:$C$278,2,0),0)/1000))&gt;0),1,TRUNC(VLOOKUP($E315,'Container Panel'!$B$41:$Z$100,$D315,0)/(VLOOKUP(CE$276,UI!$A$12:$O$51,VLOOKUP(CE$279,$B$276:$C$278,2,0),0)/1000)))),"")</f>
        <v/>
      </c>
      <c r="CF315" s="145" t="str">
        <f>IFERROR(IF(AND(CF$272=list!$D$3,'Box Calculation'!CF$279&lt;&gt;"h",$E315&lt;&gt;0),0,IF(AND(CF$273=list!$D$2,$E315&lt;&gt;0,TRUNC(VLOOKUP($E315,'Container Panel'!$B$41:$Z$100,$D315,0)/(VLOOKUP(CF$276,UI!$A$12:$O$51,VLOOKUP(CF$279,$B$276:$C$278,2,0),0)/1000))&gt;0),1,TRUNC(VLOOKUP($E315,'Container Panel'!$B$41:$Z$100,$D315,0)/(VLOOKUP(CF$276,UI!$A$12:$O$51,VLOOKUP(CF$279,$B$276:$C$278,2,0),0)/1000)))),"")</f>
        <v/>
      </c>
      <c r="CG315" s="145" t="str">
        <f>IFERROR(IF(AND(CG$272=list!$D$3,'Box Calculation'!CG$279&lt;&gt;"h",$E315&lt;&gt;0),0,IF(AND(CG$273=list!$D$2,$E315&lt;&gt;0,TRUNC(VLOOKUP($E315,'Container Panel'!$B$41:$Z$100,$D315,0)/(VLOOKUP(CG$276,UI!$A$12:$O$51,VLOOKUP(CG$279,$B$276:$C$278,2,0),0)/1000))&gt;0),1,TRUNC(VLOOKUP($E315,'Container Panel'!$B$41:$Z$100,$D315,0)/(VLOOKUP(CG$276,UI!$A$12:$O$51,VLOOKUP(CG$279,$B$276:$C$278,2,0),0)/1000)))),"")</f>
        <v/>
      </c>
      <c r="CH315" s="145" t="str">
        <f>IFERROR(IF(AND(CH$272=list!$D$3,'Box Calculation'!CH$279&lt;&gt;"h",$E315&lt;&gt;0),0,IF(AND(CH$273=list!$D$2,$E315&lt;&gt;0,TRUNC(VLOOKUP($E315,'Container Panel'!$B$41:$Z$100,$D315,0)/(VLOOKUP(CH$276,UI!$A$12:$O$51,VLOOKUP(CH$279,$B$276:$C$278,2,0),0)/1000))&gt;0),1,TRUNC(VLOOKUP($E315,'Container Panel'!$B$41:$Z$100,$D315,0)/(VLOOKUP(CH$276,UI!$A$12:$O$51,VLOOKUP(CH$279,$B$276:$C$278,2,0),0)/1000)))),"")</f>
        <v/>
      </c>
      <c r="CI315" s="145" t="str">
        <f>IFERROR(IF(AND(CI$272=list!$D$3,'Box Calculation'!CI$279&lt;&gt;"h",$E315&lt;&gt;0),0,IF(AND(CI$273=list!$D$2,$E315&lt;&gt;0,TRUNC(VLOOKUP($E315,'Container Panel'!$B$41:$Z$100,$D315,0)/(VLOOKUP(CI$276,UI!$A$12:$O$51,VLOOKUP(CI$279,$B$276:$C$278,2,0),0)/1000))&gt;0),1,TRUNC(VLOOKUP($E315,'Container Panel'!$B$41:$Z$100,$D315,0)/(VLOOKUP(CI$276,UI!$A$12:$O$51,VLOOKUP(CI$279,$B$276:$C$278,2,0),0)/1000)))),"")</f>
        <v/>
      </c>
      <c r="CJ315" s="145" t="str">
        <f>IFERROR(IF(AND(CJ$272=list!$D$3,'Box Calculation'!CJ$279&lt;&gt;"h",$E315&lt;&gt;0),0,IF(AND(CJ$273=list!$D$2,$E315&lt;&gt;0,TRUNC(VLOOKUP($E315,'Container Panel'!$B$41:$Z$100,$D315,0)/(VLOOKUP(CJ$276,UI!$A$12:$O$51,VLOOKUP(CJ$279,$B$276:$C$278,2,0),0)/1000))&gt;0),1,TRUNC(VLOOKUP($E315,'Container Panel'!$B$41:$Z$100,$D315,0)/(VLOOKUP(CJ$276,UI!$A$12:$O$51,VLOOKUP(CJ$279,$B$276:$C$278,2,0),0)/1000)))),"")</f>
        <v/>
      </c>
      <c r="CK315" s="145" t="str">
        <f>IFERROR(IF(AND(CK$272=list!$D$3,'Box Calculation'!CK$279&lt;&gt;"h",$E315&lt;&gt;0),0,IF(AND(CK$273=list!$D$2,$E315&lt;&gt;0,TRUNC(VLOOKUP($E315,'Container Panel'!$B$41:$Z$100,$D315,0)/(VLOOKUP(CK$276,UI!$A$12:$O$51,VLOOKUP(CK$279,$B$276:$C$278,2,0),0)/1000))&gt;0),1,TRUNC(VLOOKUP($E315,'Container Panel'!$B$41:$Z$100,$D315,0)/(VLOOKUP(CK$276,UI!$A$12:$O$51,VLOOKUP(CK$279,$B$276:$C$278,2,0),0)/1000)))),"")</f>
        <v/>
      </c>
      <c r="CL315" s="145" t="str">
        <f>IFERROR(IF(AND(CL$272=list!$D$3,'Box Calculation'!CL$279&lt;&gt;"h",$E315&lt;&gt;0),0,IF(AND(CL$273=list!$D$2,$E315&lt;&gt;0,TRUNC(VLOOKUP($E315,'Container Panel'!$B$41:$Z$100,$D315,0)/(VLOOKUP(CL$276,UI!$A$12:$O$51,VLOOKUP(CL$279,$B$276:$C$278,2,0),0)/1000))&gt;0),1,TRUNC(VLOOKUP($E315,'Container Panel'!$B$41:$Z$100,$D315,0)/(VLOOKUP(CL$276,UI!$A$12:$O$51,VLOOKUP(CL$279,$B$276:$C$278,2,0),0)/1000)))),"")</f>
        <v/>
      </c>
      <c r="CM315" s="145" t="str">
        <f>IFERROR(IF(AND(CM$272=list!$D$3,'Box Calculation'!CM$279&lt;&gt;"h",$E315&lt;&gt;0),0,IF(AND(CM$273=list!$D$2,$E315&lt;&gt;0,TRUNC(VLOOKUP($E315,'Container Panel'!$B$41:$Z$100,$D315,0)/(VLOOKUP(CM$276,UI!$A$12:$O$51,VLOOKUP(CM$279,$B$276:$C$278,2,0),0)/1000))&gt;0),1,TRUNC(VLOOKUP($E315,'Container Panel'!$B$41:$Z$100,$D315,0)/(VLOOKUP(CM$276,UI!$A$12:$O$51,VLOOKUP(CM$279,$B$276:$C$278,2,0),0)/1000)))),"")</f>
        <v/>
      </c>
      <c r="CN315" s="145" t="str">
        <f>IFERROR(IF(AND(CN$272=list!$D$3,'Box Calculation'!CN$279&lt;&gt;"h",$E315&lt;&gt;0),0,IF(AND(CN$273=list!$D$2,$E315&lt;&gt;0,TRUNC(VLOOKUP($E315,'Container Panel'!$B$41:$Z$100,$D315,0)/(VLOOKUP(CN$276,UI!$A$12:$O$51,VLOOKUP(CN$279,$B$276:$C$278,2,0),0)/1000))&gt;0),1,TRUNC(VLOOKUP($E315,'Container Panel'!$B$41:$Z$100,$D315,0)/(VLOOKUP(CN$276,UI!$A$12:$O$51,VLOOKUP(CN$279,$B$276:$C$278,2,0),0)/1000)))),"")</f>
        <v/>
      </c>
      <c r="CO315" s="145" t="str">
        <f>IFERROR(IF(AND(CO$272=list!$D$3,'Box Calculation'!CO$279&lt;&gt;"h",$E315&lt;&gt;0),0,IF(AND(CO$273=list!$D$2,$E315&lt;&gt;0,TRUNC(VLOOKUP($E315,'Container Panel'!$B$41:$Z$100,$D315,0)/(VLOOKUP(CO$276,UI!$A$12:$O$51,VLOOKUP(CO$279,$B$276:$C$278,2,0),0)/1000))&gt;0),1,TRUNC(VLOOKUP($E315,'Container Panel'!$B$41:$Z$100,$D315,0)/(VLOOKUP(CO$276,UI!$A$12:$O$51,VLOOKUP(CO$279,$B$276:$C$278,2,0),0)/1000)))),"")</f>
        <v/>
      </c>
      <c r="CP315" s="145" t="str">
        <f>IFERROR(IF(AND(CP$272=list!$D$3,'Box Calculation'!CP$279&lt;&gt;"h",$E315&lt;&gt;0),0,IF(AND(CP$273=list!$D$2,$E315&lt;&gt;0,TRUNC(VLOOKUP($E315,'Container Panel'!$B$41:$Z$100,$D315,0)/(VLOOKUP(CP$276,UI!$A$12:$O$51,VLOOKUP(CP$279,$B$276:$C$278,2,0),0)/1000))&gt;0),1,TRUNC(VLOOKUP($E315,'Container Panel'!$B$41:$Z$100,$D315,0)/(VLOOKUP(CP$276,UI!$A$12:$O$51,VLOOKUP(CP$279,$B$276:$C$278,2,0),0)/1000)))),"")</f>
        <v/>
      </c>
      <c r="CQ315" s="145" t="str">
        <f>IFERROR(IF(AND(CQ$272=list!$D$3,'Box Calculation'!CQ$279&lt;&gt;"h",$E315&lt;&gt;0),0,IF(AND(CQ$273=list!$D$2,$E315&lt;&gt;0,TRUNC(VLOOKUP($E315,'Container Panel'!$B$41:$Z$100,$D315,0)/(VLOOKUP(CQ$276,UI!$A$12:$O$51,VLOOKUP(CQ$279,$B$276:$C$278,2,0),0)/1000))&gt;0),1,TRUNC(VLOOKUP($E315,'Container Panel'!$B$41:$Z$100,$D315,0)/(VLOOKUP(CQ$276,UI!$A$12:$O$51,VLOOKUP(CQ$279,$B$276:$C$278,2,0),0)/1000)))),"")</f>
        <v/>
      </c>
      <c r="CR315" s="145" t="str">
        <f>IFERROR(IF(AND(CR$272=list!$D$3,'Box Calculation'!CR$279&lt;&gt;"h",$E315&lt;&gt;0),0,IF(AND(CR$273=list!$D$2,$E315&lt;&gt;0,TRUNC(VLOOKUP($E315,'Container Panel'!$B$41:$Z$100,$D315,0)/(VLOOKUP(CR$276,UI!$A$12:$O$51,VLOOKUP(CR$279,$B$276:$C$278,2,0),0)/1000))&gt;0),1,TRUNC(VLOOKUP($E315,'Container Panel'!$B$41:$Z$100,$D315,0)/(VLOOKUP(CR$276,UI!$A$12:$O$51,VLOOKUP(CR$279,$B$276:$C$278,2,0),0)/1000)))),"")</f>
        <v/>
      </c>
      <c r="CS315" s="145" t="str">
        <f>IFERROR(IF(AND(CS$272=list!$D$3,'Box Calculation'!CS$279&lt;&gt;"h",$E315&lt;&gt;0),0,IF(AND(CS$273=list!$D$2,$E315&lt;&gt;0,TRUNC(VLOOKUP($E315,'Container Panel'!$B$41:$Z$100,$D315,0)/(VLOOKUP(CS$276,UI!$A$12:$O$51,VLOOKUP(CS$279,$B$276:$C$278,2,0),0)/1000))&gt;0),1,TRUNC(VLOOKUP($E315,'Container Panel'!$B$41:$Z$100,$D315,0)/(VLOOKUP(CS$276,UI!$A$12:$O$51,VLOOKUP(CS$279,$B$276:$C$278,2,0),0)/1000)))),"")</f>
        <v/>
      </c>
      <c r="CT315" s="145" t="str">
        <f>IFERROR(IF(AND(CT$272=list!$D$3,'Box Calculation'!CT$279&lt;&gt;"h",$E315&lt;&gt;0),0,IF(AND(CT$273=list!$D$2,$E315&lt;&gt;0,TRUNC(VLOOKUP($E315,'Container Panel'!$B$41:$Z$100,$D315,0)/(VLOOKUP(CT$276,UI!$A$12:$O$51,VLOOKUP(CT$279,$B$276:$C$278,2,0),0)/1000))&gt;0),1,TRUNC(VLOOKUP($E315,'Container Panel'!$B$41:$Z$100,$D315,0)/(VLOOKUP(CT$276,UI!$A$12:$O$51,VLOOKUP(CT$279,$B$276:$C$278,2,0),0)/1000)))),"")</f>
        <v/>
      </c>
      <c r="CU315" s="145" t="str">
        <f>IFERROR(IF(AND(CU$272=list!$D$3,'Box Calculation'!CU$279&lt;&gt;"h",$E315&lt;&gt;0),0,IF(AND(CU$273=list!$D$2,$E315&lt;&gt;0,TRUNC(VLOOKUP($E315,'Container Panel'!$B$41:$Z$100,$D315,0)/(VLOOKUP(CU$276,UI!$A$12:$O$51,VLOOKUP(CU$279,$B$276:$C$278,2,0),0)/1000))&gt;0),1,TRUNC(VLOOKUP($E315,'Container Panel'!$B$41:$Z$100,$D315,0)/(VLOOKUP(CU$276,UI!$A$12:$O$51,VLOOKUP(CU$279,$B$276:$C$278,2,0),0)/1000)))),"")</f>
        <v/>
      </c>
      <c r="CV315" s="145" t="str">
        <f>IFERROR(IF(AND(CV$272=list!$D$3,'Box Calculation'!CV$279&lt;&gt;"h",$E315&lt;&gt;0),0,IF(AND(CV$273=list!$D$2,$E315&lt;&gt;0,TRUNC(VLOOKUP($E315,'Container Panel'!$B$41:$Z$100,$D315,0)/(VLOOKUP(CV$276,UI!$A$12:$O$51,VLOOKUP(CV$279,$B$276:$C$278,2,0),0)/1000))&gt;0),1,TRUNC(VLOOKUP($E315,'Container Panel'!$B$41:$Z$100,$D315,0)/(VLOOKUP(CV$276,UI!$A$12:$O$51,VLOOKUP(CV$279,$B$276:$C$278,2,0),0)/1000)))),"")</f>
        <v/>
      </c>
      <c r="CW315" s="145" t="str">
        <f>IFERROR(IF(AND(CW$272=list!$D$3,'Box Calculation'!CW$279&lt;&gt;"h",$E315&lt;&gt;0),0,IF(AND(CW$273=list!$D$2,$E315&lt;&gt;0,TRUNC(VLOOKUP($E315,'Container Panel'!$B$41:$Z$100,$D315,0)/(VLOOKUP(CW$276,UI!$A$12:$O$51,VLOOKUP(CW$279,$B$276:$C$278,2,0),0)/1000))&gt;0),1,TRUNC(VLOOKUP($E315,'Container Panel'!$B$41:$Z$100,$D315,0)/(VLOOKUP(CW$276,UI!$A$12:$O$51,VLOOKUP(CW$279,$B$276:$C$278,2,0),0)/1000)))),"")</f>
        <v/>
      </c>
      <c r="CX315" s="145" t="str">
        <f>IFERROR(IF(AND(CX$272=list!$D$3,'Box Calculation'!CX$279&lt;&gt;"h",$E315&lt;&gt;0),0,IF(AND(CX$273=list!$D$2,$E315&lt;&gt;0,TRUNC(VLOOKUP($E315,'Container Panel'!$B$41:$Z$100,$D315,0)/(VLOOKUP(CX$276,UI!$A$12:$O$51,VLOOKUP(CX$279,$B$276:$C$278,2,0),0)/1000))&gt;0),1,TRUNC(VLOOKUP($E315,'Container Panel'!$B$41:$Z$100,$D315,0)/(VLOOKUP(CX$276,UI!$A$12:$O$51,VLOOKUP(CX$279,$B$276:$C$278,2,0),0)/1000)))),"")</f>
        <v/>
      </c>
      <c r="CY315" s="145" t="str">
        <f>IFERROR(IF(AND(CY$272=list!$D$3,'Box Calculation'!CY$279&lt;&gt;"h",$E315&lt;&gt;0),0,IF(AND(CY$273=list!$D$2,$E315&lt;&gt;0,TRUNC(VLOOKUP($E315,'Container Panel'!$B$41:$Z$100,$D315,0)/(VLOOKUP(CY$276,UI!$A$12:$O$51,VLOOKUP(CY$279,$B$276:$C$278,2,0),0)/1000))&gt;0),1,TRUNC(VLOOKUP($E315,'Container Panel'!$B$41:$Z$100,$D315,0)/(VLOOKUP(CY$276,UI!$A$12:$O$51,VLOOKUP(CY$279,$B$276:$C$278,2,0),0)/1000)))),"")</f>
        <v/>
      </c>
      <c r="CZ315" s="145" t="str">
        <f>IFERROR(IF(AND(CZ$272=list!$D$3,'Box Calculation'!CZ$279&lt;&gt;"h",$E315&lt;&gt;0),0,IF(AND(CZ$273=list!$D$2,$E315&lt;&gt;0,TRUNC(VLOOKUP($E315,'Container Panel'!$B$41:$Z$100,$D315,0)/(VLOOKUP(CZ$276,UI!$A$12:$O$51,VLOOKUP(CZ$279,$B$276:$C$278,2,0),0)/1000))&gt;0),1,TRUNC(VLOOKUP($E315,'Container Panel'!$B$41:$Z$100,$D315,0)/(VLOOKUP(CZ$276,UI!$A$12:$O$51,VLOOKUP(CZ$279,$B$276:$C$278,2,0),0)/1000)))),"")</f>
        <v/>
      </c>
      <c r="DA315" s="145" t="str">
        <f>IFERROR(IF(AND(DA$272=list!$D$3,'Box Calculation'!DA$279&lt;&gt;"h",$E315&lt;&gt;0),0,IF(AND(DA$273=list!$D$2,$E315&lt;&gt;0,TRUNC(VLOOKUP($E315,'Container Panel'!$B$41:$Z$100,$D315,0)/(VLOOKUP(DA$276,UI!$A$12:$O$51,VLOOKUP(DA$279,$B$276:$C$278,2,0),0)/1000))&gt;0),1,TRUNC(VLOOKUP($E315,'Container Panel'!$B$41:$Z$100,$D315,0)/(VLOOKUP(DA$276,UI!$A$12:$O$51,VLOOKUP(DA$279,$B$276:$C$278,2,0),0)/1000)))),"")</f>
        <v/>
      </c>
      <c r="DB315" s="145" t="str">
        <f>IFERROR(IF(AND(DB$272=list!$D$3,'Box Calculation'!DB$279&lt;&gt;"h",$E315&lt;&gt;0),0,IF(AND(DB$273=list!$D$2,$E315&lt;&gt;0,TRUNC(VLOOKUP($E315,'Container Panel'!$B$41:$Z$100,$D315,0)/(VLOOKUP(DB$276,UI!$A$12:$O$51,VLOOKUP(DB$279,$B$276:$C$278,2,0),0)/1000))&gt;0),1,TRUNC(VLOOKUP($E315,'Container Panel'!$B$41:$Z$100,$D315,0)/(VLOOKUP(DB$276,UI!$A$12:$O$51,VLOOKUP(DB$279,$B$276:$C$278,2,0),0)/1000)))),"")</f>
        <v/>
      </c>
      <c r="DC315" s="145" t="str">
        <f>IFERROR(IF(AND(DC$272=list!$D$3,'Box Calculation'!DC$279&lt;&gt;"h",$E315&lt;&gt;0),0,IF(AND(DC$273=list!$D$2,$E315&lt;&gt;0,TRUNC(VLOOKUP($E315,'Container Panel'!$B$41:$Z$100,$D315,0)/(VLOOKUP(DC$276,UI!$A$12:$O$51,VLOOKUP(DC$279,$B$276:$C$278,2,0),0)/1000))&gt;0),1,TRUNC(VLOOKUP($E315,'Container Panel'!$B$41:$Z$100,$D315,0)/(VLOOKUP(DC$276,UI!$A$12:$O$51,VLOOKUP(DC$279,$B$276:$C$278,2,0),0)/1000)))),"")</f>
        <v/>
      </c>
      <c r="DD315" s="145" t="str">
        <f>IFERROR(IF(AND(DD$272=list!$D$3,'Box Calculation'!DD$279&lt;&gt;"h",$E315&lt;&gt;0),0,IF(AND(DD$273=list!$D$2,$E315&lt;&gt;0,TRUNC(VLOOKUP($E315,'Container Panel'!$B$41:$Z$100,$D315,0)/(VLOOKUP(DD$276,UI!$A$12:$O$51,VLOOKUP(DD$279,$B$276:$C$278,2,0),0)/1000))&gt;0),1,TRUNC(VLOOKUP($E315,'Container Panel'!$B$41:$Z$100,$D315,0)/(VLOOKUP(DD$276,UI!$A$12:$O$51,VLOOKUP(DD$279,$B$276:$C$278,2,0),0)/1000)))),"")</f>
        <v/>
      </c>
      <c r="DE315" s="145" t="str">
        <f>IFERROR(IF(AND(DE$272=list!$D$3,'Box Calculation'!DE$279&lt;&gt;"h",$E315&lt;&gt;0),0,IF(AND(DE$273=list!$D$2,$E315&lt;&gt;0,TRUNC(VLOOKUP($E315,'Container Panel'!$B$41:$Z$100,$D315,0)/(VLOOKUP(DE$276,UI!$A$12:$O$51,VLOOKUP(DE$279,$B$276:$C$278,2,0),0)/1000))&gt;0),1,TRUNC(VLOOKUP($E315,'Container Panel'!$B$41:$Z$100,$D315,0)/(VLOOKUP(DE$276,UI!$A$12:$O$51,VLOOKUP(DE$279,$B$276:$C$278,2,0),0)/1000)))),"")</f>
        <v/>
      </c>
      <c r="DF315" s="145" t="str">
        <f>IFERROR(IF(AND(DF$272=list!$D$3,'Box Calculation'!DF$279&lt;&gt;"h",$E315&lt;&gt;0),0,IF(AND(DF$273=list!$D$2,$E315&lt;&gt;0,TRUNC(VLOOKUP($E315,'Container Panel'!$B$41:$Z$100,$D315,0)/(VLOOKUP(DF$276,UI!$A$12:$O$51,VLOOKUP(DF$279,$B$276:$C$278,2,0),0)/1000))&gt;0),1,TRUNC(VLOOKUP($E315,'Container Panel'!$B$41:$Z$100,$D315,0)/(VLOOKUP(DF$276,UI!$A$12:$O$51,VLOOKUP(DF$279,$B$276:$C$278,2,0),0)/1000)))),"")</f>
        <v/>
      </c>
      <c r="DG315" s="145" t="str">
        <f>IFERROR(IF(AND(DG$272=list!$D$3,'Box Calculation'!DG$279&lt;&gt;"h",$E315&lt;&gt;0),0,IF(AND(DG$273=list!$D$2,$E315&lt;&gt;0,TRUNC(VLOOKUP($E315,'Container Panel'!$B$41:$Z$100,$D315,0)/(VLOOKUP(DG$276,UI!$A$12:$O$51,VLOOKUP(DG$279,$B$276:$C$278,2,0),0)/1000))&gt;0),1,TRUNC(VLOOKUP($E315,'Container Panel'!$B$41:$Z$100,$D315,0)/(VLOOKUP(DG$276,UI!$A$12:$O$51,VLOOKUP(DG$279,$B$276:$C$278,2,0),0)/1000)))),"")</f>
        <v/>
      </c>
      <c r="DH315" s="145" t="str">
        <f>IFERROR(IF(AND(DH$272=list!$D$3,'Box Calculation'!DH$279&lt;&gt;"h",$E315&lt;&gt;0),0,IF(AND(DH$273=list!$D$2,$E315&lt;&gt;0,TRUNC(VLOOKUP($E315,'Container Panel'!$B$41:$Z$100,$D315,0)/(VLOOKUP(DH$276,UI!$A$12:$O$51,VLOOKUP(DH$279,$B$276:$C$278,2,0),0)/1000))&gt;0),1,TRUNC(VLOOKUP($E315,'Container Panel'!$B$41:$Z$100,$D315,0)/(VLOOKUP(DH$276,UI!$A$12:$O$51,VLOOKUP(DH$279,$B$276:$C$278,2,0),0)/1000)))),"")</f>
        <v/>
      </c>
      <c r="DI315" s="145" t="str">
        <f>IFERROR(IF(AND(DI$272=list!$D$3,'Box Calculation'!DI$279&lt;&gt;"h",$E315&lt;&gt;0),0,IF(AND(DI$273=list!$D$2,$E315&lt;&gt;0,TRUNC(VLOOKUP($E315,'Container Panel'!$B$41:$Z$100,$D315,0)/(VLOOKUP(DI$276,UI!$A$12:$O$51,VLOOKUP(DI$279,$B$276:$C$278,2,0),0)/1000))&gt;0),1,TRUNC(VLOOKUP($E315,'Container Panel'!$B$41:$Z$100,$D315,0)/(VLOOKUP(DI$276,UI!$A$12:$O$51,VLOOKUP(DI$279,$B$276:$C$278,2,0),0)/1000)))),"")</f>
        <v/>
      </c>
      <c r="DJ315" s="145" t="str">
        <f>IFERROR(IF(AND(DJ$272=list!$D$3,'Box Calculation'!DJ$279&lt;&gt;"h",$E315&lt;&gt;0),0,IF(AND(DJ$273=list!$D$2,$E315&lt;&gt;0,TRUNC(VLOOKUP($E315,'Container Panel'!$B$41:$Z$100,$D315,0)/(VLOOKUP(DJ$276,UI!$A$12:$O$51,VLOOKUP(DJ$279,$B$276:$C$278,2,0),0)/1000))&gt;0),1,TRUNC(VLOOKUP($E315,'Container Panel'!$B$41:$Z$100,$D315,0)/(VLOOKUP(DJ$276,UI!$A$12:$O$51,VLOOKUP(DJ$279,$B$276:$C$278,2,0),0)/1000)))),"")</f>
        <v/>
      </c>
      <c r="DK315" s="145" t="str">
        <f>IFERROR(IF(AND(DK$272=list!$D$3,'Box Calculation'!DK$279&lt;&gt;"h",$E315&lt;&gt;0),0,IF(AND(DK$273=list!$D$2,$E315&lt;&gt;0,TRUNC(VLOOKUP($E315,'Container Panel'!$B$41:$Z$100,$D315,0)/(VLOOKUP(DK$276,UI!$A$12:$O$51,VLOOKUP(DK$279,$B$276:$C$278,2,0),0)/1000))&gt;0),1,TRUNC(VLOOKUP($E315,'Container Panel'!$B$41:$Z$100,$D315,0)/(VLOOKUP(DK$276,UI!$A$12:$O$51,VLOOKUP(DK$279,$B$276:$C$278,2,0),0)/1000)))),"")</f>
        <v/>
      </c>
      <c r="DL315" s="145" t="str">
        <f>IFERROR(IF(AND(DL$272=list!$D$3,'Box Calculation'!DL$279&lt;&gt;"h",$E315&lt;&gt;0),0,IF(AND(DL$273=list!$D$2,$E315&lt;&gt;0,TRUNC(VLOOKUP($E315,'Container Panel'!$B$41:$Z$100,$D315,0)/(VLOOKUP(DL$276,UI!$A$12:$O$51,VLOOKUP(DL$279,$B$276:$C$278,2,0),0)/1000))&gt;0),1,TRUNC(VLOOKUP($E315,'Container Panel'!$B$41:$Z$100,$D315,0)/(VLOOKUP(DL$276,UI!$A$12:$O$51,VLOOKUP(DL$279,$B$276:$C$278,2,0),0)/1000)))),"")</f>
        <v/>
      </c>
      <c r="DM315" s="145" t="str">
        <f>IFERROR(IF(AND(DM$272=list!$D$3,'Box Calculation'!DM$279&lt;&gt;"h",$E315&lt;&gt;0),0,IF(AND(DM$273=list!$D$2,$E315&lt;&gt;0,TRUNC(VLOOKUP($E315,'Container Panel'!$B$41:$Z$100,$D315,0)/(VLOOKUP(DM$276,UI!$A$12:$O$51,VLOOKUP(DM$279,$B$276:$C$278,2,0),0)/1000))&gt;0),1,TRUNC(VLOOKUP($E315,'Container Panel'!$B$41:$Z$100,$D315,0)/(VLOOKUP(DM$276,UI!$A$12:$O$51,VLOOKUP(DM$279,$B$276:$C$278,2,0),0)/1000)))),"")</f>
        <v/>
      </c>
      <c r="DN315" s="145" t="str">
        <f>IFERROR(IF(AND(DN$272=list!$D$3,'Box Calculation'!DN$279&lt;&gt;"h",$E315&lt;&gt;0),0,IF(AND(DN$273=list!$D$2,$E315&lt;&gt;0,TRUNC(VLOOKUP($E315,'Container Panel'!$B$41:$Z$100,$D315,0)/(VLOOKUP(DN$276,UI!$A$12:$O$51,VLOOKUP(DN$279,$B$276:$C$278,2,0),0)/1000))&gt;0),1,TRUNC(VLOOKUP($E315,'Container Panel'!$B$41:$Z$100,$D315,0)/(VLOOKUP(DN$276,UI!$A$12:$O$51,VLOOKUP(DN$279,$B$276:$C$278,2,0),0)/1000)))),"")</f>
        <v/>
      </c>
      <c r="DO315" s="145" t="str">
        <f>IFERROR(IF(AND(DO$272=list!$D$3,'Box Calculation'!DO$279&lt;&gt;"h",$E315&lt;&gt;0),0,IF(AND(DO$273=list!$D$2,$E315&lt;&gt;0,TRUNC(VLOOKUP($E315,'Container Panel'!$B$41:$Z$100,$D315,0)/(VLOOKUP(DO$276,UI!$A$12:$O$51,VLOOKUP(DO$279,$B$276:$C$278,2,0),0)/1000))&gt;0),1,TRUNC(VLOOKUP($E315,'Container Panel'!$B$41:$Z$100,$D315,0)/(VLOOKUP(DO$276,UI!$A$12:$O$51,VLOOKUP(DO$279,$B$276:$C$278,2,0),0)/1000)))),"")</f>
        <v/>
      </c>
      <c r="DP315" s="145" t="str">
        <f>IFERROR(IF(AND(DP$272=list!$D$3,'Box Calculation'!DP$279&lt;&gt;"h",$E315&lt;&gt;0),0,IF(AND(DP$273=list!$D$2,$E315&lt;&gt;0,TRUNC(VLOOKUP($E315,'Container Panel'!$B$41:$Z$100,$D315,0)/(VLOOKUP(DP$276,UI!$A$12:$O$51,VLOOKUP(DP$279,$B$276:$C$278,2,0),0)/1000))&gt;0),1,TRUNC(VLOOKUP($E315,'Container Panel'!$B$41:$Z$100,$D315,0)/(VLOOKUP(DP$276,UI!$A$12:$O$51,VLOOKUP(DP$279,$B$276:$C$278,2,0),0)/1000)))),"")</f>
        <v/>
      </c>
      <c r="DQ315" s="145" t="str">
        <f>IFERROR(IF(AND(DQ$272=list!$D$3,'Box Calculation'!DQ$279&lt;&gt;"h",$E315&lt;&gt;0),0,IF(AND(DQ$273=list!$D$2,$E315&lt;&gt;0,TRUNC(VLOOKUP($E315,'Container Panel'!$B$41:$Z$100,$D315,0)/(VLOOKUP(DQ$276,UI!$A$12:$O$51,VLOOKUP(DQ$279,$B$276:$C$278,2,0),0)/1000))&gt;0),1,TRUNC(VLOOKUP($E315,'Container Panel'!$B$41:$Z$100,$D315,0)/(VLOOKUP(DQ$276,UI!$A$12:$O$51,VLOOKUP(DQ$279,$B$276:$C$278,2,0),0)/1000)))),"")</f>
        <v/>
      </c>
      <c r="DR315" s="145" t="str">
        <f>IFERROR(IF(AND(DR$272=list!$D$3,'Box Calculation'!DR$279&lt;&gt;"h",$E315&lt;&gt;0),0,IF(AND(DR$273=list!$D$2,$E315&lt;&gt;0,TRUNC(VLOOKUP($E315,'Container Panel'!$B$41:$Z$100,$D315,0)/(VLOOKUP(DR$276,UI!$A$12:$O$51,VLOOKUP(DR$279,$B$276:$C$278,2,0),0)/1000))&gt;0),1,TRUNC(VLOOKUP($E315,'Container Panel'!$B$41:$Z$100,$D315,0)/(VLOOKUP(DR$276,UI!$A$12:$O$51,VLOOKUP(DR$279,$B$276:$C$278,2,0),0)/1000)))),"")</f>
        <v/>
      </c>
      <c r="DS315" s="145" t="str">
        <f>IFERROR(IF(AND(DS$272=list!$D$3,'Box Calculation'!DS$279&lt;&gt;"h",$E315&lt;&gt;0),0,IF(AND(DS$273=list!$D$2,$E315&lt;&gt;0,TRUNC(VLOOKUP($E315,'Container Panel'!$B$41:$Z$100,$D315,0)/(VLOOKUP(DS$276,UI!$A$12:$O$51,VLOOKUP(DS$279,$B$276:$C$278,2,0),0)/1000))&gt;0),1,TRUNC(VLOOKUP($E315,'Container Panel'!$B$41:$Z$100,$D315,0)/(VLOOKUP(DS$276,UI!$A$12:$O$51,VLOOKUP(DS$279,$B$276:$C$278,2,0),0)/1000)))),"")</f>
        <v/>
      </c>
      <c r="DT315" s="145" t="str">
        <f>IFERROR(IF(AND(DT$272=list!$D$3,'Box Calculation'!DT$279&lt;&gt;"h",$E315&lt;&gt;0),0,IF(AND(DT$273=list!$D$2,$E315&lt;&gt;0,TRUNC(VLOOKUP($E315,'Container Panel'!$B$41:$Z$100,$D315,0)/(VLOOKUP(DT$276,UI!$A$12:$O$51,VLOOKUP(DT$279,$B$276:$C$278,2,0),0)/1000))&gt;0),1,TRUNC(VLOOKUP($E315,'Container Panel'!$B$41:$Z$100,$D315,0)/(VLOOKUP(DT$276,UI!$A$12:$O$51,VLOOKUP(DT$279,$B$276:$C$278,2,0),0)/1000)))),"")</f>
        <v/>
      </c>
      <c r="DU315" s="145" t="str">
        <f>IFERROR(IF(AND(DU$272=list!$D$3,'Box Calculation'!DU$279&lt;&gt;"h",$E315&lt;&gt;0),0,IF(AND(DU$273=list!$D$2,$E315&lt;&gt;0,TRUNC(VLOOKUP($E315,'Container Panel'!$B$41:$Z$100,$D315,0)/(VLOOKUP(DU$276,UI!$A$12:$O$51,VLOOKUP(DU$279,$B$276:$C$278,2,0),0)/1000))&gt;0),1,TRUNC(VLOOKUP($E315,'Container Panel'!$B$41:$Z$100,$D315,0)/(VLOOKUP(DU$276,UI!$A$12:$O$51,VLOOKUP(DU$279,$B$276:$C$278,2,0),0)/1000)))),"")</f>
        <v/>
      </c>
      <c r="DV315" s="145" t="str">
        <f>IFERROR(IF(AND(DV$272=list!$D$3,'Box Calculation'!DV$279&lt;&gt;"h",$E315&lt;&gt;0),0,IF(AND(DV$273=list!$D$2,$E315&lt;&gt;0,TRUNC(VLOOKUP($E315,'Container Panel'!$B$41:$Z$100,$D315,0)/(VLOOKUP(DV$276,UI!$A$12:$O$51,VLOOKUP(DV$279,$B$276:$C$278,2,0),0)/1000))&gt;0),1,TRUNC(VLOOKUP($E315,'Container Panel'!$B$41:$Z$100,$D315,0)/(VLOOKUP(DV$276,UI!$A$12:$O$51,VLOOKUP(DV$279,$B$276:$C$278,2,0),0)/1000)))),"")</f>
        <v/>
      </c>
      <c r="DW315" s="145" t="str">
        <f>IFERROR(IF(AND(DW$272=list!$D$3,'Box Calculation'!DW$279&lt;&gt;"h",$E315&lt;&gt;0),0,IF(AND(DW$273=list!$D$2,$E315&lt;&gt;0,TRUNC(VLOOKUP($E315,'Container Panel'!$B$41:$Z$100,$D315,0)/(VLOOKUP(DW$276,UI!$A$12:$O$51,VLOOKUP(DW$279,$B$276:$C$278,2,0),0)/1000))&gt;0),1,TRUNC(VLOOKUP($E315,'Container Panel'!$B$41:$Z$100,$D315,0)/(VLOOKUP(DW$276,UI!$A$12:$O$51,VLOOKUP(DW$279,$B$276:$C$278,2,0),0)/1000)))),"")</f>
        <v/>
      </c>
      <c r="DX315" s="145" t="str">
        <f>IFERROR(IF(AND(DX$272=list!$D$3,'Box Calculation'!DX$279&lt;&gt;"h",$E315&lt;&gt;0),0,IF(AND(DX$273=list!$D$2,$E315&lt;&gt;0,TRUNC(VLOOKUP($E315,'Container Panel'!$B$41:$Z$100,$D315,0)/(VLOOKUP(DX$276,UI!$A$12:$O$51,VLOOKUP(DX$279,$B$276:$C$278,2,0),0)/1000))&gt;0),1,TRUNC(VLOOKUP($E315,'Container Panel'!$B$41:$Z$100,$D315,0)/(VLOOKUP(DX$276,UI!$A$12:$O$51,VLOOKUP(DX$279,$B$276:$C$278,2,0),0)/1000)))),"")</f>
        <v/>
      </c>
      <c r="DY315" s="145" t="str">
        <f>IFERROR(IF(AND(DY$272=list!$D$3,'Box Calculation'!DY$279&lt;&gt;"h",$E315&lt;&gt;0),0,IF(AND(DY$273=list!$D$2,$E315&lt;&gt;0,TRUNC(VLOOKUP($E315,'Container Panel'!$B$41:$Z$100,$D315,0)/(VLOOKUP(DY$276,UI!$A$12:$O$51,VLOOKUP(DY$279,$B$276:$C$278,2,0),0)/1000))&gt;0),1,TRUNC(VLOOKUP($E315,'Container Panel'!$B$41:$Z$100,$D315,0)/(VLOOKUP(DY$276,UI!$A$12:$O$51,VLOOKUP(DY$279,$B$276:$C$278,2,0),0)/1000)))),"")</f>
        <v/>
      </c>
      <c r="DZ315" s="145" t="str">
        <f>IFERROR(IF(AND(DZ$272=list!$D$3,'Box Calculation'!DZ$279&lt;&gt;"h",$E315&lt;&gt;0),0,IF(AND(DZ$273=list!$D$2,$E315&lt;&gt;0,TRUNC(VLOOKUP($E315,'Container Panel'!$B$41:$Z$100,$D315,0)/(VLOOKUP(DZ$276,UI!$A$12:$O$51,VLOOKUP(DZ$279,$B$276:$C$278,2,0),0)/1000))&gt;0),1,TRUNC(VLOOKUP($E315,'Container Panel'!$B$41:$Z$100,$D315,0)/(VLOOKUP(DZ$276,UI!$A$12:$O$51,VLOOKUP(DZ$279,$B$276:$C$278,2,0),0)/1000)))),"")</f>
        <v/>
      </c>
      <c r="EA315" s="145" t="str">
        <f>IFERROR(IF(AND(EA$272=list!$D$3,'Box Calculation'!EA$279&lt;&gt;"h",$E315&lt;&gt;0),0,IF(AND(EA$273=list!$D$2,$E315&lt;&gt;0,TRUNC(VLOOKUP($E315,'Container Panel'!$B$41:$Z$100,$D315,0)/(VLOOKUP(EA$276,UI!$A$12:$O$51,VLOOKUP(EA$279,$B$276:$C$278,2,0),0)/1000))&gt;0),1,TRUNC(VLOOKUP($E315,'Container Panel'!$B$41:$Z$100,$D315,0)/(VLOOKUP(EA$276,UI!$A$12:$O$51,VLOOKUP(EA$279,$B$276:$C$278,2,0),0)/1000)))),"")</f>
        <v/>
      </c>
      <c r="EB315" s="145" t="str">
        <f>IFERROR(IF(AND(EB$272=list!$D$3,'Box Calculation'!EB$279&lt;&gt;"h",$E315&lt;&gt;0),0,IF(AND(EB$273=list!$D$2,$E315&lt;&gt;0,TRUNC(VLOOKUP($E315,'Container Panel'!$B$41:$Z$100,$D315,0)/(VLOOKUP(EB$276,UI!$A$12:$O$51,VLOOKUP(EB$279,$B$276:$C$278,2,0),0)/1000))&gt;0),1,TRUNC(VLOOKUP($E315,'Container Panel'!$B$41:$Z$100,$D315,0)/(VLOOKUP(EB$276,UI!$A$12:$O$51,VLOOKUP(EB$279,$B$276:$C$278,2,0),0)/1000)))),"")</f>
        <v/>
      </c>
      <c r="EC315" s="145" t="str">
        <f>IFERROR(IF(AND(EC$272=list!$D$3,'Box Calculation'!EC$279&lt;&gt;"h",$E315&lt;&gt;0),0,IF(AND(EC$273=list!$D$2,$E315&lt;&gt;0,TRUNC(VLOOKUP($E315,'Container Panel'!$B$41:$Z$100,$D315,0)/(VLOOKUP(EC$276,UI!$A$12:$O$51,VLOOKUP(EC$279,$B$276:$C$278,2,0),0)/1000))&gt;0),1,TRUNC(VLOOKUP($E315,'Container Panel'!$B$41:$Z$100,$D315,0)/(VLOOKUP(EC$276,UI!$A$12:$O$51,VLOOKUP(EC$279,$B$276:$C$278,2,0),0)/1000)))),"")</f>
        <v/>
      </c>
      <c r="ED315" s="145" t="str">
        <f>IFERROR(IF(AND(ED$272=list!$D$3,'Box Calculation'!ED$279&lt;&gt;"h",$E315&lt;&gt;0),0,IF(AND(ED$273=list!$D$2,$E315&lt;&gt;0,TRUNC(VLOOKUP($E315,'Container Panel'!$B$41:$Z$100,$D315,0)/(VLOOKUP(ED$276,UI!$A$12:$O$51,VLOOKUP(ED$279,$B$276:$C$278,2,0),0)/1000))&gt;0),1,TRUNC(VLOOKUP($E315,'Container Panel'!$B$41:$Z$100,$D315,0)/(VLOOKUP(ED$276,UI!$A$12:$O$51,VLOOKUP(ED$279,$B$276:$C$278,2,0),0)/1000)))),"")</f>
        <v/>
      </c>
      <c r="EE315" s="145" t="str">
        <f>IFERROR(IF(AND(EE$272=list!$D$3,'Box Calculation'!EE$279&lt;&gt;"h",$E315&lt;&gt;0),0,IF(AND(EE$273=list!$D$2,$E315&lt;&gt;0,TRUNC(VLOOKUP($E315,'Container Panel'!$B$41:$Z$100,$D315,0)/(VLOOKUP(EE$276,UI!$A$12:$O$51,VLOOKUP(EE$279,$B$276:$C$278,2,0),0)/1000))&gt;0),1,TRUNC(VLOOKUP($E315,'Container Panel'!$B$41:$Z$100,$D315,0)/(VLOOKUP(EE$276,UI!$A$12:$O$51,VLOOKUP(EE$279,$B$276:$C$278,2,0),0)/1000)))),"")</f>
        <v/>
      </c>
      <c r="EF315" s="145" t="str">
        <f>IFERROR(IF(AND(EF$272=list!$D$3,'Box Calculation'!EF$279&lt;&gt;"h",$E315&lt;&gt;0),0,IF(AND(EF$273=list!$D$2,$E315&lt;&gt;0,TRUNC(VLOOKUP($E315,'Container Panel'!$B$41:$Z$100,$D315,0)/(VLOOKUP(EF$276,UI!$A$12:$O$51,VLOOKUP(EF$279,$B$276:$C$278,2,0),0)/1000))&gt;0),1,TRUNC(VLOOKUP($E315,'Container Panel'!$B$41:$Z$100,$D315,0)/(VLOOKUP(EF$276,UI!$A$12:$O$51,VLOOKUP(EF$279,$B$276:$C$278,2,0),0)/1000)))),"")</f>
        <v/>
      </c>
      <c r="EG315" s="145" t="str">
        <f>IFERROR(IF(AND(EG$272=list!$D$3,'Box Calculation'!EG$279&lt;&gt;"h",$E315&lt;&gt;0),0,IF(AND(EG$273=list!$D$2,$E315&lt;&gt;0,TRUNC(VLOOKUP($E315,'Container Panel'!$B$41:$Z$100,$D315,0)/(VLOOKUP(EG$276,UI!$A$12:$O$51,VLOOKUP(EG$279,$B$276:$C$278,2,0),0)/1000))&gt;0),1,TRUNC(VLOOKUP($E315,'Container Panel'!$B$41:$Z$100,$D315,0)/(VLOOKUP(EG$276,UI!$A$12:$O$51,VLOOKUP(EG$279,$B$276:$C$278,2,0),0)/1000)))),"")</f>
        <v/>
      </c>
      <c r="EH315" s="145" t="str">
        <f>IFERROR(IF(AND(EH$272=list!$D$3,'Box Calculation'!EH$279&lt;&gt;"h",$E315&lt;&gt;0),0,IF(AND(EH$273=list!$D$2,$E315&lt;&gt;0,TRUNC(VLOOKUP($E315,'Container Panel'!$B$41:$Z$100,$D315,0)/(VLOOKUP(EH$276,UI!$A$12:$O$51,VLOOKUP(EH$279,$B$276:$C$278,2,0),0)/1000))&gt;0),1,TRUNC(VLOOKUP($E315,'Container Panel'!$B$41:$Z$100,$D315,0)/(VLOOKUP(EH$276,UI!$A$12:$O$51,VLOOKUP(EH$279,$B$276:$C$278,2,0),0)/1000)))),"")</f>
        <v/>
      </c>
      <c r="EI315" s="145" t="str">
        <f>IFERROR(IF(AND(EI$272=list!$D$3,'Box Calculation'!EI$279&lt;&gt;"h",$E315&lt;&gt;0),0,IF(AND(EI$273=list!$D$2,$E315&lt;&gt;0,TRUNC(VLOOKUP($E315,'Container Panel'!$B$41:$Z$100,$D315,0)/(VLOOKUP(EI$276,UI!$A$12:$O$51,VLOOKUP(EI$279,$B$276:$C$278,2,0),0)/1000))&gt;0),1,TRUNC(VLOOKUP($E315,'Container Panel'!$B$41:$Z$100,$D315,0)/(VLOOKUP(EI$276,UI!$A$12:$O$51,VLOOKUP(EI$279,$B$276:$C$278,2,0),0)/1000)))),"")</f>
        <v/>
      </c>
      <c r="EJ315" s="145" t="str">
        <f>IFERROR(IF(AND(EJ$272=list!$D$3,'Box Calculation'!EJ$279&lt;&gt;"h",$E315&lt;&gt;0),0,IF(AND(EJ$273=list!$D$2,$E315&lt;&gt;0,TRUNC(VLOOKUP($E315,'Container Panel'!$B$41:$Z$100,$D315,0)/(VLOOKUP(EJ$276,UI!$A$12:$O$51,VLOOKUP(EJ$279,$B$276:$C$278,2,0),0)/1000))&gt;0),1,TRUNC(VLOOKUP($E315,'Container Panel'!$B$41:$Z$100,$D315,0)/(VLOOKUP(EJ$276,UI!$A$12:$O$51,VLOOKUP(EJ$279,$B$276:$C$278,2,0),0)/1000)))),"")</f>
        <v/>
      </c>
      <c r="EK315" s="145" t="str">
        <f>IFERROR(IF(AND(EK$272=list!$D$3,'Box Calculation'!EK$279&lt;&gt;"h",$E315&lt;&gt;0),0,IF(AND(EK$273=list!$D$2,$E315&lt;&gt;0,TRUNC(VLOOKUP($E315,'Container Panel'!$B$41:$Z$100,$D315,0)/(VLOOKUP(EK$276,UI!$A$12:$O$51,VLOOKUP(EK$279,$B$276:$C$278,2,0),0)/1000))&gt;0),1,TRUNC(VLOOKUP($E315,'Container Panel'!$B$41:$Z$100,$D315,0)/(VLOOKUP(EK$276,UI!$A$12:$O$51,VLOOKUP(EK$279,$B$276:$C$278,2,0),0)/1000)))),"")</f>
        <v/>
      </c>
      <c r="EL315" s="145" t="str">
        <f>IFERROR(IF(AND(EL$272=list!$D$3,'Box Calculation'!EL$279&lt;&gt;"h",$E315&lt;&gt;0),0,IF(AND(EL$273=list!$D$2,$E315&lt;&gt;0,TRUNC(VLOOKUP($E315,'Container Panel'!$B$41:$Z$100,$D315,0)/(VLOOKUP(EL$276,UI!$A$12:$O$51,VLOOKUP(EL$279,$B$276:$C$278,2,0),0)/1000))&gt;0),1,TRUNC(VLOOKUP($E315,'Container Panel'!$B$41:$Z$100,$D315,0)/(VLOOKUP(EL$276,UI!$A$12:$O$51,VLOOKUP(EL$279,$B$276:$C$278,2,0),0)/1000)))),"")</f>
        <v/>
      </c>
      <c r="EM315" s="145" t="str">
        <f>IFERROR(IF(AND(EM$272=list!$D$3,'Box Calculation'!EM$279&lt;&gt;"h",$E315&lt;&gt;0),0,IF(AND(EM$273=list!$D$2,$E315&lt;&gt;0,TRUNC(VLOOKUP($E315,'Container Panel'!$B$41:$Z$100,$D315,0)/(VLOOKUP(EM$276,UI!$A$12:$O$51,VLOOKUP(EM$279,$B$276:$C$278,2,0),0)/1000))&gt;0),1,TRUNC(VLOOKUP($E315,'Container Panel'!$B$41:$Z$100,$D315,0)/(VLOOKUP(EM$276,UI!$A$12:$O$51,VLOOKUP(EM$279,$B$276:$C$278,2,0),0)/1000)))),"")</f>
        <v/>
      </c>
      <c r="EN315" s="145" t="str">
        <f>IFERROR(IF(AND(EN$272=list!$D$3,'Box Calculation'!EN$279&lt;&gt;"h",$E315&lt;&gt;0),0,IF(AND(EN$273=list!$D$2,$E315&lt;&gt;0,TRUNC(VLOOKUP($E315,'Container Panel'!$B$41:$Z$100,$D315,0)/(VLOOKUP(EN$276,UI!$A$12:$O$51,VLOOKUP(EN$279,$B$276:$C$278,2,0),0)/1000))&gt;0),1,TRUNC(VLOOKUP($E315,'Container Panel'!$B$41:$Z$100,$D315,0)/(VLOOKUP(EN$276,UI!$A$12:$O$51,VLOOKUP(EN$279,$B$276:$C$278,2,0),0)/1000)))),"")</f>
        <v/>
      </c>
      <c r="EO315" s="145" t="str">
        <f>IFERROR(IF(AND(EO$272=list!$D$3,'Box Calculation'!EO$279&lt;&gt;"h",$E315&lt;&gt;0),0,IF(AND(EO$273=list!$D$2,$E315&lt;&gt;0,TRUNC(VLOOKUP($E315,'Container Panel'!$B$41:$Z$100,$D315,0)/(VLOOKUP(EO$276,UI!$A$12:$O$51,VLOOKUP(EO$279,$B$276:$C$278,2,0),0)/1000))&gt;0),1,TRUNC(VLOOKUP($E315,'Container Panel'!$B$41:$Z$100,$D315,0)/(VLOOKUP(EO$276,UI!$A$12:$O$51,VLOOKUP(EO$279,$B$276:$C$278,2,0),0)/1000)))),"")</f>
        <v/>
      </c>
      <c r="EP315" s="145" t="str">
        <f>IFERROR(IF(AND(EP$272=list!$D$3,'Box Calculation'!EP$279&lt;&gt;"h",$E315&lt;&gt;0),0,IF(AND(EP$273=list!$D$2,$E315&lt;&gt;0,TRUNC(VLOOKUP($E315,'Container Panel'!$B$41:$Z$100,$D315,0)/(VLOOKUP(EP$276,UI!$A$12:$O$51,VLOOKUP(EP$279,$B$276:$C$278,2,0),0)/1000))&gt;0),1,TRUNC(VLOOKUP($E315,'Container Panel'!$B$41:$Z$100,$D315,0)/(VLOOKUP(EP$276,UI!$A$12:$O$51,VLOOKUP(EP$279,$B$276:$C$278,2,0),0)/1000)))),"")</f>
        <v/>
      </c>
      <c r="EQ315" s="145" t="str">
        <f>IFERROR(IF(AND(EQ$272=list!$D$3,'Box Calculation'!EQ$279&lt;&gt;"h",$E315&lt;&gt;0),0,IF(AND(EQ$273=list!$D$2,$E315&lt;&gt;0,TRUNC(VLOOKUP($E315,'Container Panel'!$B$41:$Z$100,$D315,0)/(VLOOKUP(EQ$276,UI!$A$12:$O$51,VLOOKUP(EQ$279,$B$276:$C$278,2,0),0)/1000))&gt;0),1,TRUNC(VLOOKUP($E315,'Container Panel'!$B$41:$Z$100,$D315,0)/(VLOOKUP(EQ$276,UI!$A$12:$O$51,VLOOKUP(EQ$279,$B$276:$C$278,2,0),0)/1000)))),"")</f>
        <v/>
      </c>
      <c r="ER315" s="145" t="str">
        <f>IFERROR(IF(AND(ER$272=list!$D$3,'Box Calculation'!ER$279&lt;&gt;"h",$E315&lt;&gt;0),0,IF(AND(ER$273=list!$D$2,$E315&lt;&gt;0,TRUNC(VLOOKUP($E315,'Container Panel'!$B$41:$Z$100,$D315,0)/(VLOOKUP(ER$276,UI!$A$12:$O$51,VLOOKUP(ER$279,$B$276:$C$278,2,0),0)/1000))&gt;0),1,TRUNC(VLOOKUP($E315,'Container Panel'!$B$41:$Z$100,$D315,0)/(VLOOKUP(ER$276,UI!$A$12:$O$51,VLOOKUP(ER$279,$B$276:$C$278,2,0),0)/1000)))),"")</f>
        <v/>
      </c>
      <c r="ES315" s="145" t="str">
        <f>IFERROR(IF(AND(ES$272=list!$D$3,'Box Calculation'!ES$279&lt;&gt;"h",$E315&lt;&gt;0),0,IF(AND(ES$273=list!$D$2,$E315&lt;&gt;0,TRUNC(VLOOKUP($E315,'Container Panel'!$B$41:$Z$100,$D315,0)/(VLOOKUP(ES$276,UI!$A$12:$O$51,VLOOKUP(ES$279,$B$276:$C$278,2,0),0)/1000))&gt;0),1,TRUNC(VLOOKUP($E315,'Container Panel'!$B$41:$Z$100,$D315,0)/(VLOOKUP(ES$276,UI!$A$12:$O$51,VLOOKUP(ES$279,$B$276:$C$278,2,0),0)/1000)))),"")</f>
        <v/>
      </c>
      <c r="ET315" s="145" t="str">
        <f>IFERROR(IF(AND(ET$272=list!$D$3,'Box Calculation'!ET$279&lt;&gt;"h",$E315&lt;&gt;0),0,IF(AND(ET$273=list!$D$2,$E315&lt;&gt;0,TRUNC(VLOOKUP($E315,'Container Panel'!$B$41:$Z$100,$D315,0)/(VLOOKUP(ET$276,UI!$A$12:$O$51,VLOOKUP(ET$279,$B$276:$C$278,2,0),0)/1000))&gt;0),1,TRUNC(VLOOKUP($E315,'Container Panel'!$B$41:$Z$100,$D315,0)/(VLOOKUP(ET$276,UI!$A$12:$O$51,VLOOKUP(ET$279,$B$276:$C$278,2,0),0)/1000)))),"")</f>
        <v/>
      </c>
      <c r="EU315" s="145" t="str">
        <f>IFERROR(IF(AND(EU$272=list!$D$3,'Box Calculation'!EU$279&lt;&gt;"h",$E315&lt;&gt;0),0,IF(AND(EU$273=list!$D$2,$E315&lt;&gt;0,TRUNC(VLOOKUP($E315,'Container Panel'!$B$41:$Z$100,$D315,0)/(VLOOKUP(EU$276,UI!$A$12:$O$51,VLOOKUP(EU$279,$B$276:$C$278,2,0),0)/1000))&gt;0),1,TRUNC(VLOOKUP($E315,'Container Panel'!$B$41:$Z$100,$D315,0)/(VLOOKUP(EU$276,UI!$A$12:$O$51,VLOOKUP(EU$279,$B$276:$C$278,2,0),0)/1000)))),"")</f>
        <v/>
      </c>
      <c r="EV315" s="145" t="str">
        <f>IFERROR(IF(AND(EV$272=list!$D$3,'Box Calculation'!EV$279&lt;&gt;"h",$E315&lt;&gt;0),0,IF(AND(EV$273=list!$D$2,$E315&lt;&gt;0,TRUNC(VLOOKUP($E315,'Container Panel'!$B$41:$Z$100,$D315,0)/(VLOOKUP(EV$276,UI!$A$12:$O$51,VLOOKUP(EV$279,$B$276:$C$278,2,0),0)/1000))&gt;0),1,TRUNC(VLOOKUP($E315,'Container Panel'!$B$41:$Z$100,$D315,0)/(VLOOKUP(EV$276,UI!$A$12:$O$51,VLOOKUP(EV$279,$B$276:$C$278,2,0),0)/1000)))),"")</f>
        <v/>
      </c>
      <c r="EW315" s="145" t="str">
        <f>IFERROR(IF(AND(EW$272=list!$D$3,'Box Calculation'!EW$279&lt;&gt;"h",$E315&lt;&gt;0),0,IF(AND(EW$273=list!$D$2,$E315&lt;&gt;0,TRUNC(VLOOKUP($E315,'Container Panel'!$B$41:$Z$100,$D315,0)/(VLOOKUP(EW$276,UI!$A$12:$O$51,VLOOKUP(EW$279,$B$276:$C$278,2,0),0)/1000))&gt;0),1,TRUNC(VLOOKUP($E315,'Container Panel'!$B$41:$Z$100,$D315,0)/(VLOOKUP(EW$276,UI!$A$12:$O$51,VLOOKUP(EW$279,$B$276:$C$278,2,0),0)/1000)))),"")</f>
        <v/>
      </c>
      <c r="EX315" s="145" t="str">
        <f>IFERROR(IF(AND(EX$272=list!$D$3,'Box Calculation'!EX$279&lt;&gt;"h",$E315&lt;&gt;0),0,IF(AND(EX$273=list!$D$2,$E315&lt;&gt;0,TRUNC(VLOOKUP($E315,'Container Panel'!$B$41:$Z$100,$D315,0)/(VLOOKUP(EX$276,UI!$A$12:$O$51,VLOOKUP(EX$279,$B$276:$C$278,2,0),0)/1000))&gt;0),1,TRUNC(VLOOKUP($E315,'Container Panel'!$B$41:$Z$100,$D315,0)/(VLOOKUP(EX$276,UI!$A$12:$O$51,VLOOKUP(EX$279,$B$276:$C$278,2,0),0)/1000)))),"")</f>
        <v/>
      </c>
      <c r="EY315" s="145" t="str">
        <f>IFERROR(IF(AND(EY$272=list!$D$3,'Box Calculation'!EY$279&lt;&gt;"h",$E315&lt;&gt;0),0,IF(AND(EY$273=list!$D$2,$E315&lt;&gt;0,TRUNC(VLOOKUP($E315,'Container Panel'!$B$41:$Z$100,$D315,0)/(VLOOKUP(EY$276,UI!$A$12:$O$51,VLOOKUP(EY$279,$B$276:$C$278,2,0),0)/1000))&gt;0),1,TRUNC(VLOOKUP($E315,'Container Panel'!$B$41:$Z$100,$D315,0)/(VLOOKUP(EY$276,UI!$A$12:$O$51,VLOOKUP(EY$279,$B$276:$C$278,2,0),0)/1000)))),"")</f>
        <v/>
      </c>
      <c r="EZ315" s="145" t="str">
        <f>IFERROR(IF(AND(EZ$272=list!$D$3,'Box Calculation'!EZ$279&lt;&gt;"h",$E315&lt;&gt;0),0,IF(AND(EZ$273=list!$D$2,$E315&lt;&gt;0,TRUNC(VLOOKUP($E315,'Container Panel'!$B$41:$Z$100,$D315,0)/(VLOOKUP(EZ$276,UI!$A$12:$O$51,VLOOKUP(EZ$279,$B$276:$C$278,2,0),0)/1000))&gt;0),1,TRUNC(VLOOKUP($E315,'Container Panel'!$B$41:$Z$100,$D315,0)/(VLOOKUP(EZ$276,UI!$A$12:$O$51,VLOOKUP(EZ$279,$B$276:$C$278,2,0),0)/1000)))),"")</f>
        <v/>
      </c>
      <c r="FA315" s="145" t="str">
        <f>IFERROR(IF(AND(FA$272=list!$D$3,'Box Calculation'!FA$279&lt;&gt;"h",$E315&lt;&gt;0),0,IF(AND(FA$273=list!$D$2,$E315&lt;&gt;0,TRUNC(VLOOKUP($E315,'Container Panel'!$B$41:$Z$100,$D315,0)/(VLOOKUP(FA$276,UI!$A$12:$O$51,VLOOKUP(FA$279,$B$276:$C$278,2,0),0)/1000))&gt;0),1,TRUNC(VLOOKUP($E315,'Container Panel'!$B$41:$Z$100,$D315,0)/(VLOOKUP(FA$276,UI!$A$12:$O$51,VLOOKUP(FA$279,$B$276:$C$278,2,0),0)/1000)))),"")</f>
        <v/>
      </c>
      <c r="FB315" s="145" t="str">
        <f>IFERROR(IF(AND(FB$272=list!$D$3,'Box Calculation'!FB$279&lt;&gt;"h",$E315&lt;&gt;0),0,IF(AND(FB$273=list!$D$2,$E315&lt;&gt;0,TRUNC(VLOOKUP($E315,'Container Panel'!$B$41:$Z$100,$D315,0)/(VLOOKUP(FB$276,UI!$A$12:$O$51,VLOOKUP(FB$279,$B$276:$C$278,2,0),0)/1000))&gt;0),1,TRUNC(VLOOKUP($E315,'Container Panel'!$B$41:$Z$100,$D315,0)/(VLOOKUP(FB$276,UI!$A$12:$O$51,VLOOKUP(FB$279,$B$276:$C$278,2,0),0)/1000)))),"")</f>
        <v/>
      </c>
      <c r="FC315" s="145" t="str">
        <f>IFERROR(IF(AND(FC$272=list!$D$3,'Box Calculation'!FC$279&lt;&gt;"h",$E315&lt;&gt;0),0,IF(AND(FC$273=list!$D$2,$E315&lt;&gt;0,TRUNC(VLOOKUP($E315,'Container Panel'!$B$41:$Z$100,$D315,0)/(VLOOKUP(FC$276,UI!$A$12:$O$51,VLOOKUP(FC$279,$B$276:$C$278,2,0),0)/1000))&gt;0),1,TRUNC(VLOOKUP($E315,'Container Panel'!$B$41:$Z$100,$D315,0)/(VLOOKUP(FC$276,UI!$A$12:$O$51,VLOOKUP(FC$279,$B$276:$C$278,2,0),0)/1000)))),"")</f>
        <v/>
      </c>
      <c r="FD315" s="145" t="str">
        <f>IFERROR(IF(AND(FD$272=list!$D$3,'Box Calculation'!FD$279&lt;&gt;"h",$E315&lt;&gt;0),0,IF(AND(FD$273=list!$D$2,$E315&lt;&gt;0,TRUNC(VLOOKUP($E315,'Container Panel'!$B$41:$Z$100,$D315,0)/(VLOOKUP(FD$276,UI!$A$12:$O$51,VLOOKUP(FD$279,$B$276:$C$278,2,0),0)/1000))&gt;0),1,TRUNC(VLOOKUP($E315,'Container Panel'!$B$41:$Z$100,$D315,0)/(VLOOKUP(FD$276,UI!$A$12:$O$51,VLOOKUP(FD$279,$B$276:$C$278,2,0),0)/1000)))),"")</f>
        <v/>
      </c>
      <c r="FE315" s="145" t="str">
        <f>IFERROR(IF(AND(FE$272=list!$D$3,'Box Calculation'!FE$279&lt;&gt;"h",$E315&lt;&gt;0),0,IF(AND(FE$273=list!$D$2,$E315&lt;&gt;0,TRUNC(VLOOKUP($E315,'Container Panel'!$B$41:$Z$100,$D315,0)/(VLOOKUP(FE$276,UI!$A$12:$O$51,VLOOKUP(FE$279,$B$276:$C$278,2,0),0)/1000))&gt;0),1,TRUNC(VLOOKUP($E315,'Container Panel'!$B$41:$Z$100,$D315,0)/(VLOOKUP(FE$276,UI!$A$12:$O$51,VLOOKUP(FE$279,$B$276:$C$278,2,0),0)/1000)))),"")</f>
        <v/>
      </c>
      <c r="FF315" s="145" t="str">
        <f>IFERROR(IF(AND(FF$272=list!$D$3,'Box Calculation'!FF$279&lt;&gt;"h",$E315&lt;&gt;0),0,IF(AND(FF$273=list!$D$2,$E315&lt;&gt;0,TRUNC(VLOOKUP($E315,'Container Panel'!$B$41:$Z$100,$D315,0)/(VLOOKUP(FF$276,UI!$A$12:$O$51,VLOOKUP(FF$279,$B$276:$C$278,2,0),0)/1000))&gt;0),1,TRUNC(VLOOKUP($E315,'Container Panel'!$B$41:$Z$100,$D315,0)/(VLOOKUP(FF$276,UI!$A$12:$O$51,VLOOKUP(FF$279,$B$276:$C$278,2,0),0)/1000)))),"")</f>
        <v/>
      </c>
      <c r="FG315" s="145" t="str">
        <f>IFERROR(IF(AND(FG$272=list!$D$3,'Box Calculation'!FG$279&lt;&gt;"h",$E315&lt;&gt;0),0,IF(AND(FG$273=list!$D$2,$E315&lt;&gt;0,TRUNC(VLOOKUP($E315,'Container Panel'!$B$41:$Z$100,$D315,0)/(VLOOKUP(FG$276,UI!$A$12:$O$51,VLOOKUP(FG$279,$B$276:$C$278,2,0),0)/1000))&gt;0),1,TRUNC(VLOOKUP($E315,'Container Panel'!$B$41:$Z$100,$D315,0)/(VLOOKUP(FG$276,UI!$A$12:$O$51,VLOOKUP(FG$279,$B$276:$C$278,2,0),0)/1000)))),"")</f>
        <v/>
      </c>
      <c r="FH315" s="145" t="str">
        <f>IFERROR(IF(AND(FH$272=list!$D$3,'Box Calculation'!FH$279&lt;&gt;"h",$E315&lt;&gt;0),0,IF(AND(FH$273=list!$D$2,$E315&lt;&gt;0,TRUNC(VLOOKUP($E315,'Container Panel'!$B$41:$Z$100,$D315,0)/(VLOOKUP(FH$276,UI!$A$12:$O$51,VLOOKUP(FH$279,$B$276:$C$278,2,0),0)/1000))&gt;0),1,TRUNC(VLOOKUP($E315,'Container Panel'!$B$41:$Z$100,$D315,0)/(VLOOKUP(FH$276,UI!$A$12:$O$51,VLOOKUP(FH$279,$B$276:$C$278,2,0),0)/1000)))),"")</f>
        <v/>
      </c>
      <c r="FI315" s="145" t="str">
        <f>IFERROR(IF(AND(FI$272=list!$D$3,'Box Calculation'!FI$279&lt;&gt;"h",$E315&lt;&gt;0),0,IF(AND(FI$273=list!$D$2,$E315&lt;&gt;0,TRUNC(VLOOKUP($E315,'Container Panel'!$B$41:$Z$100,$D315,0)/(VLOOKUP(FI$276,UI!$A$12:$O$51,VLOOKUP(FI$279,$B$276:$C$278,2,0),0)/1000))&gt;0),1,TRUNC(VLOOKUP($E315,'Container Panel'!$B$41:$Z$100,$D315,0)/(VLOOKUP(FI$276,UI!$A$12:$O$51,VLOOKUP(FI$279,$B$276:$C$278,2,0),0)/1000)))),"")</f>
        <v/>
      </c>
      <c r="FJ315" s="145" t="str">
        <f>IFERROR(IF(AND(FJ$272=list!$D$3,'Box Calculation'!FJ$279&lt;&gt;"h",$E315&lt;&gt;0),0,IF(AND(FJ$273=list!$D$2,$E315&lt;&gt;0,TRUNC(VLOOKUP($E315,'Container Panel'!$B$41:$Z$100,$D315,0)/(VLOOKUP(FJ$276,UI!$A$12:$O$51,VLOOKUP(FJ$279,$B$276:$C$278,2,0),0)/1000))&gt;0),1,TRUNC(VLOOKUP($E315,'Container Panel'!$B$41:$Z$100,$D315,0)/(VLOOKUP(FJ$276,UI!$A$12:$O$51,VLOOKUP(FJ$279,$B$276:$C$278,2,0),0)/1000)))),"")</f>
        <v/>
      </c>
      <c r="FK315" s="145" t="str">
        <f>IFERROR(IF(AND(FK$272=list!$D$3,'Box Calculation'!FK$279&lt;&gt;"h",$E315&lt;&gt;0),0,IF(AND(FK$273=list!$D$2,$E315&lt;&gt;0,TRUNC(VLOOKUP($E315,'Container Panel'!$B$41:$Z$100,$D315,0)/(VLOOKUP(FK$276,UI!$A$12:$O$51,VLOOKUP(FK$279,$B$276:$C$278,2,0),0)/1000))&gt;0),1,TRUNC(VLOOKUP($E315,'Container Panel'!$B$41:$Z$100,$D315,0)/(VLOOKUP(FK$276,UI!$A$12:$O$51,VLOOKUP(FK$279,$B$276:$C$278,2,0),0)/1000)))),"")</f>
        <v/>
      </c>
      <c r="FL315" s="145" t="str">
        <f>IFERROR(IF(AND(FL$272=list!$D$3,'Box Calculation'!FL$279&lt;&gt;"h",$E315&lt;&gt;0),0,IF(AND(FL$273=list!$D$2,$E315&lt;&gt;0,TRUNC(VLOOKUP($E315,'Container Panel'!$B$41:$Z$100,$D315,0)/(VLOOKUP(FL$276,UI!$A$12:$O$51,VLOOKUP(FL$279,$B$276:$C$278,2,0),0)/1000))&gt;0),1,TRUNC(VLOOKUP($E315,'Container Panel'!$B$41:$Z$100,$D315,0)/(VLOOKUP(FL$276,UI!$A$12:$O$51,VLOOKUP(FL$279,$B$276:$C$278,2,0),0)/1000)))),"")</f>
        <v/>
      </c>
      <c r="FM315" s="145" t="str">
        <f>IFERROR(IF(AND(FM$272=list!$D$3,'Box Calculation'!FM$279&lt;&gt;"h",$E315&lt;&gt;0),0,IF(AND(FM$273=list!$D$2,$E315&lt;&gt;0,TRUNC(VLOOKUP($E315,'Container Panel'!$B$41:$Z$100,$D315,0)/(VLOOKUP(FM$276,UI!$A$12:$O$51,VLOOKUP(FM$279,$B$276:$C$278,2,0),0)/1000))&gt;0),1,TRUNC(VLOOKUP($E315,'Container Panel'!$B$41:$Z$100,$D315,0)/(VLOOKUP(FM$276,UI!$A$12:$O$51,VLOOKUP(FM$279,$B$276:$C$278,2,0),0)/1000)))),"")</f>
        <v/>
      </c>
      <c r="FN315" s="145" t="str">
        <f>IFERROR(IF(AND(FN$272=list!$D$3,'Box Calculation'!FN$279&lt;&gt;"h",$E315&lt;&gt;0),0,IF(AND(FN$273=list!$D$2,$E315&lt;&gt;0,TRUNC(VLOOKUP($E315,'Container Panel'!$B$41:$Z$100,$D315,0)/(VLOOKUP(FN$276,UI!$A$12:$O$51,VLOOKUP(FN$279,$B$276:$C$278,2,0),0)/1000))&gt;0),1,TRUNC(VLOOKUP($E315,'Container Panel'!$B$41:$Z$100,$D315,0)/(VLOOKUP(FN$276,UI!$A$12:$O$51,VLOOKUP(FN$279,$B$276:$C$278,2,0),0)/1000)))),"")</f>
        <v/>
      </c>
      <c r="FO315" s="145" t="str">
        <f>IFERROR(IF(AND(FO$272=list!$D$3,'Box Calculation'!FO$279&lt;&gt;"h",$E315&lt;&gt;0),0,IF(AND(FO$273=list!$D$2,$E315&lt;&gt;0,TRUNC(VLOOKUP($E315,'Container Panel'!$B$41:$Z$100,$D315,0)/(VLOOKUP(FO$276,UI!$A$12:$O$51,VLOOKUP(FO$279,$B$276:$C$278,2,0),0)/1000))&gt;0),1,TRUNC(VLOOKUP($E315,'Container Panel'!$B$41:$Z$100,$D315,0)/(VLOOKUP(FO$276,UI!$A$12:$O$51,VLOOKUP(FO$279,$B$276:$C$278,2,0),0)/1000)))),"")</f>
        <v/>
      </c>
      <c r="FP315" s="145" t="str">
        <f>IFERROR(IF(AND(FP$272=list!$D$3,'Box Calculation'!FP$279&lt;&gt;"h",$E315&lt;&gt;0),0,IF(AND(FP$273=list!$D$2,$E315&lt;&gt;0,TRUNC(VLOOKUP($E315,'Container Panel'!$B$41:$Z$100,$D315,0)/(VLOOKUP(FP$276,UI!$A$12:$O$51,VLOOKUP(FP$279,$B$276:$C$278,2,0),0)/1000))&gt;0),1,TRUNC(VLOOKUP($E315,'Container Panel'!$B$41:$Z$100,$D315,0)/(VLOOKUP(FP$276,UI!$A$12:$O$51,VLOOKUP(FP$279,$B$276:$C$278,2,0),0)/1000)))),"")</f>
        <v/>
      </c>
      <c r="FQ315" s="145" t="str">
        <f>IFERROR(IF(AND(FQ$272=list!$D$3,'Box Calculation'!FQ$279&lt;&gt;"h",$E315&lt;&gt;0),0,IF(AND(FQ$273=list!$D$2,$E315&lt;&gt;0,TRUNC(VLOOKUP($E315,'Container Panel'!$B$41:$Z$100,$D315,0)/(VLOOKUP(FQ$276,UI!$A$12:$O$51,VLOOKUP(FQ$279,$B$276:$C$278,2,0),0)/1000))&gt;0),1,TRUNC(VLOOKUP($E315,'Container Panel'!$B$41:$Z$100,$D315,0)/(VLOOKUP(FQ$276,UI!$A$12:$O$51,VLOOKUP(FQ$279,$B$276:$C$278,2,0),0)/1000)))),"")</f>
        <v/>
      </c>
      <c r="FR315" s="145" t="str">
        <f>IFERROR(IF(AND(FR$272=list!$D$3,'Box Calculation'!FR$279&lt;&gt;"h",$E315&lt;&gt;0),0,IF(AND(FR$273=list!$D$2,$E315&lt;&gt;0,TRUNC(VLOOKUP($E315,'Container Panel'!$B$41:$Z$100,$D315,0)/(VLOOKUP(FR$276,UI!$A$12:$O$51,VLOOKUP(FR$279,$B$276:$C$278,2,0),0)/1000))&gt;0),1,TRUNC(VLOOKUP($E315,'Container Panel'!$B$41:$Z$100,$D315,0)/(VLOOKUP(FR$276,UI!$A$12:$O$51,VLOOKUP(FR$279,$B$276:$C$278,2,0),0)/1000)))),"")</f>
        <v/>
      </c>
      <c r="FS315" s="145" t="str">
        <f>IFERROR(IF(AND(FS$272=list!$D$3,'Box Calculation'!FS$279&lt;&gt;"h",$E315&lt;&gt;0),0,IF(AND(FS$273=list!$D$2,$E315&lt;&gt;0,TRUNC(VLOOKUP($E315,'Container Panel'!$B$41:$Z$100,$D315,0)/(VLOOKUP(FS$276,UI!$A$12:$O$51,VLOOKUP(FS$279,$B$276:$C$278,2,0),0)/1000))&gt;0),1,TRUNC(VLOOKUP($E315,'Container Panel'!$B$41:$Z$100,$D315,0)/(VLOOKUP(FS$276,UI!$A$12:$O$51,VLOOKUP(FS$279,$B$276:$C$278,2,0),0)/1000)))),"")</f>
        <v/>
      </c>
      <c r="FT315" s="145" t="str">
        <f>IFERROR(IF(AND(FT$272=list!$D$3,'Box Calculation'!FT$279&lt;&gt;"h",$E315&lt;&gt;0),0,IF(AND(FT$273=list!$D$2,$E315&lt;&gt;0,TRUNC(VLOOKUP($E315,'Container Panel'!$B$41:$Z$100,$D315,0)/(VLOOKUP(FT$276,UI!$A$12:$O$51,VLOOKUP(FT$279,$B$276:$C$278,2,0),0)/1000))&gt;0),1,TRUNC(VLOOKUP($E315,'Container Panel'!$B$41:$Z$100,$D315,0)/(VLOOKUP(FT$276,UI!$A$12:$O$51,VLOOKUP(FT$279,$B$276:$C$278,2,0),0)/1000)))),"")</f>
        <v/>
      </c>
      <c r="FU315" s="145" t="str">
        <f>IFERROR(IF(AND(FU$272=list!$D$3,'Box Calculation'!FU$279&lt;&gt;"h",$E315&lt;&gt;0),0,IF(AND(FU$273=list!$D$2,$E315&lt;&gt;0,TRUNC(VLOOKUP($E315,'Container Panel'!$B$41:$Z$100,$D315,0)/(VLOOKUP(FU$276,UI!$A$12:$O$51,VLOOKUP(FU$279,$B$276:$C$278,2,0),0)/1000))&gt;0),1,TRUNC(VLOOKUP($E315,'Container Panel'!$B$41:$Z$100,$D315,0)/(VLOOKUP(FU$276,UI!$A$12:$O$51,VLOOKUP(FU$279,$B$276:$C$278,2,0),0)/1000)))),"")</f>
        <v/>
      </c>
      <c r="FV315" s="145" t="str">
        <f>IFERROR(IF(AND(FV$272=list!$D$3,'Box Calculation'!FV$279&lt;&gt;"h",$E315&lt;&gt;0),0,IF(AND(FV$273=list!$D$2,$E315&lt;&gt;0,TRUNC(VLOOKUP($E315,'Container Panel'!$B$41:$Z$100,$D315,0)/(VLOOKUP(FV$276,UI!$A$12:$O$51,VLOOKUP(FV$279,$B$276:$C$278,2,0),0)/1000))&gt;0),1,TRUNC(VLOOKUP($E315,'Container Panel'!$B$41:$Z$100,$D315,0)/(VLOOKUP(FV$276,UI!$A$12:$O$51,VLOOKUP(FV$279,$B$276:$C$278,2,0),0)/1000)))),"")</f>
        <v/>
      </c>
      <c r="FW315" s="145" t="str">
        <f>IFERROR(IF(AND(FW$272=list!$D$3,'Box Calculation'!FW$279&lt;&gt;"h",$E315&lt;&gt;0),0,IF(AND(FW$273=list!$D$2,$E315&lt;&gt;0,TRUNC(VLOOKUP($E315,'Container Panel'!$B$41:$Z$100,$D315,0)/(VLOOKUP(FW$276,UI!$A$12:$O$51,VLOOKUP(FW$279,$B$276:$C$278,2,0),0)/1000))&gt;0),1,TRUNC(VLOOKUP($E315,'Container Panel'!$B$41:$Z$100,$D315,0)/(VLOOKUP(FW$276,UI!$A$12:$O$51,VLOOKUP(FW$279,$B$276:$C$278,2,0),0)/1000)))),"")</f>
        <v/>
      </c>
      <c r="FX315" s="145" t="str">
        <f>IFERROR(IF(AND(FX$272=list!$D$3,'Box Calculation'!FX$279&lt;&gt;"h",$E315&lt;&gt;0),0,IF(AND(FX$273=list!$D$2,$E315&lt;&gt;0,TRUNC(VLOOKUP($E315,'Container Panel'!$B$41:$Z$100,$D315,0)/(VLOOKUP(FX$276,UI!$A$12:$O$51,VLOOKUP(FX$279,$B$276:$C$278,2,0),0)/1000))&gt;0),1,TRUNC(VLOOKUP($E315,'Container Panel'!$B$41:$Z$100,$D315,0)/(VLOOKUP(FX$276,UI!$A$12:$O$51,VLOOKUP(FX$279,$B$276:$C$278,2,0),0)/1000)))),"")</f>
        <v/>
      </c>
      <c r="FY315" s="145" t="str">
        <f>IFERROR(IF(AND(FY$272=list!$D$3,'Box Calculation'!FY$279&lt;&gt;"h",$E315&lt;&gt;0),0,IF(AND(FY$273=list!$D$2,$E315&lt;&gt;0,TRUNC(VLOOKUP($E315,'Container Panel'!$B$41:$Z$100,$D315,0)/(VLOOKUP(FY$276,UI!$A$12:$O$51,VLOOKUP(FY$279,$B$276:$C$278,2,0),0)/1000))&gt;0),1,TRUNC(VLOOKUP($E315,'Container Panel'!$B$41:$Z$100,$D315,0)/(VLOOKUP(FY$276,UI!$A$12:$O$51,VLOOKUP(FY$279,$B$276:$C$278,2,0),0)/1000)))),"")</f>
        <v/>
      </c>
      <c r="FZ315" s="145" t="str">
        <f>IFERROR(IF(AND(FZ$272=list!$D$3,'Box Calculation'!FZ$279&lt;&gt;"h",$E315&lt;&gt;0),0,IF(AND(FZ$273=list!$D$2,$E315&lt;&gt;0,TRUNC(VLOOKUP($E315,'Container Panel'!$B$41:$Z$100,$D315,0)/(VLOOKUP(FZ$276,UI!$A$12:$O$51,VLOOKUP(FZ$279,$B$276:$C$278,2,0),0)/1000))&gt;0),1,TRUNC(VLOOKUP($E315,'Container Panel'!$B$41:$Z$100,$D315,0)/(VLOOKUP(FZ$276,UI!$A$12:$O$51,VLOOKUP(FZ$279,$B$276:$C$278,2,0),0)/1000)))),"")</f>
        <v/>
      </c>
      <c r="GA315" s="145" t="str">
        <f>IFERROR(IF(AND(GA$272=list!$D$3,'Box Calculation'!GA$279&lt;&gt;"h",$E315&lt;&gt;0),0,IF(AND(GA$273=list!$D$2,$E315&lt;&gt;0,TRUNC(VLOOKUP($E315,'Container Panel'!$B$41:$Z$100,$D315,0)/(VLOOKUP(GA$276,UI!$A$12:$O$51,VLOOKUP(GA$279,$B$276:$C$278,2,0),0)/1000))&gt;0),1,TRUNC(VLOOKUP($E315,'Container Panel'!$B$41:$Z$100,$D315,0)/(VLOOKUP(GA$276,UI!$A$12:$O$51,VLOOKUP(GA$279,$B$276:$C$278,2,0),0)/1000)))),"")</f>
        <v/>
      </c>
      <c r="GB315" s="145" t="str">
        <f>IFERROR(IF(AND(GB$272=list!$D$3,'Box Calculation'!GB$279&lt;&gt;"h",$E315&lt;&gt;0),0,IF(AND(GB$273=list!$D$2,$E315&lt;&gt;0,TRUNC(VLOOKUP($E315,'Container Panel'!$B$41:$Z$100,$D315,0)/(VLOOKUP(GB$276,UI!$A$12:$O$51,VLOOKUP(GB$279,$B$276:$C$278,2,0),0)/1000))&gt;0),1,TRUNC(VLOOKUP($E315,'Container Panel'!$B$41:$Z$100,$D315,0)/(VLOOKUP(GB$276,UI!$A$12:$O$51,VLOOKUP(GB$279,$B$276:$C$278,2,0),0)/1000)))),"")</f>
        <v/>
      </c>
      <c r="GC315" s="145" t="str">
        <f>IFERROR(IF(AND(GC$272=list!$D$3,'Box Calculation'!GC$279&lt;&gt;"h",$E315&lt;&gt;0),0,IF(AND(GC$273=list!$D$2,$E315&lt;&gt;0,TRUNC(VLOOKUP($E315,'Container Panel'!$B$41:$Z$100,$D315,0)/(VLOOKUP(GC$276,UI!$A$12:$O$51,VLOOKUP(GC$279,$B$276:$C$278,2,0),0)/1000))&gt;0),1,TRUNC(VLOOKUP($E315,'Container Panel'!$B$41:$Z$100,$D315,0)/(VLOOKUP(GC$276,UI!$A$12:$O$51,VLOOKUP(GC$279,$B$276:$C$278,2,0),0)/1000)))),"")</f>
        <v/>
      </c>
      <c r="GD315" s="145" t="str">
        <f>IFERROR(IF(AND(GD$272=list!$D$3,'Box Calculation'!GD$279&lt;&gt;"h",$E315&lt;&gt;0),0,IF(AND(GD$273=list!$D$2,$E315&lt;&gt;0,TRUNC(VLOOKUP($E315,'Container Panel'!$B$41:$Z$100,$D315,0)/(VLOOKUP(GD$276,UI!$A$12:$O$51,VLOOKUP(GD$279,$B$276:$C$278,2,0),0)/1000))&gt;0),1,TRUNC(VLOOKUP($E315,'Container Panel'!$B$41:$Z$100,$D315,0)/(VLOOKUP(GD$276,UI!$A$12:$O$51,VLOOKUP(GD$279,$B$276:$C$278,2,0),0)/1000)))),"")</f>
        <v/>
      </c>
      <c r="GE315" s="145" t="str">
        <f>IFERROR(IF(AND(GE$272=list!$D$3,'Box Calculation'!GE$279&lt;&gt;"h",$E315&lt;&gt;0),0,IF(AND(GE$273=list!$D$2,$E315&lt;&gt;0,TRUNC(VLOOKUP($E315,'Container Panel'!$B$41:$Z$100,$D315,0)/(VLOOKUP(GE$276,UI!$A$12:$O$51,VLOOKUP(GE$279,$B$276:$C$278,2,0),0)/1000))&gt;0),1,TRUNC(VLOOKUP($E315,'Container Panel'!$B$41:$Z$100,$D315,0)/(VLOOKUP(GE$276,UI!$A$12:$O$51,VLOOKUP(GE$279,$B$276:$C$278,2,0),0)/1000)))),"")</f>
        <v/>
      </c>
      <c r="GF315" s="145" t="str">
        <f>IFERROR(IF(AND(GF$272=list!$D$3,'Box Calculation'!GF$279&lt;&gt;"h",$E315&lt;&gt;0),0,IF(AND(GF$273=list!$D$2,$E315&lt;&gt;0,TRUNC(VLOOKUP($E315,'Container Panel'!$B$41:$Z$100,$D315,0)/(VLOOKUP(GF$276,UI!$A$12:$O$51,VLOOKUP(GF$279,$B$276:$C$278,2,0),0)/1000))&gt;0),1,TRUNC(VLOOKUP($E315,'Container Panel'!$B$41:$Z$100,$D315,0)/(VLOOKUP(GF$276,UI!$A$12:$O$51,VLOOKUP(GF$279,$B$276:$C$278,2,0),0)/1000)))),"")</f>
        <v/>
      </c>
      <c r="GG315" s="145" t="str">
        <f>IFERROR(IF(AND(GG$272=list!$D$3,'Box Calculation'!GG$279&lt;&gt;"h",$E315&lt;&gt;0),0,IF(AND(GG$273=list!$D$2,$E315&lt;&gt;0,TRUNC(VLOOKUP($E315,'Container Panel'!$B$41:$Z$100,$D315,0)/(VLOOKUP(GG$276,UI!$A$12:$O$51,VLOOKUP(GG$279,$B$276:$C$278,2,0),0)/1000))&gt;0),1,TRUNC(VLOOKUP($E315,'Container Panel'!$B$41:$Z$100,$D315,0)/(VLOOKUP(GG$276,UI!$A$12:$O$51,VLOOKUP(GG$279,$B$276:$C$278,2,0),0)/1000)))),"")</f>
        <v/>
      </c>
      <c r="GH315" s="145" t="str">
        <f>IFERROR(IF(AND(GH$272=list!$D$3,'Box Calculation'!GH$279&lt;&gt;"h",$E315&lt;&gt;0),0,IF(AND(GH$273=list!$D$2,$E315&lt;&gt;0,TRUNC(VLOOKUP($E315,'Container Panel'!$B$41:$Z$100,$D315,0)/(VLOOKUP(GH$276,UI!$A$12:$O$51,VLOOKUP(GH$279,$B$276:$C$278,2,0),0)/1000))&gt;0),1,TRUNC(VLOOKUP($E315,'Container Panel'!$B$41:$Z$100,$D315,0)/(VLOOKUP(GH$276,UI!$A$12:$O$51,VLOOKUP(GH$279,$B$276:$C$278,2,0),0)/1000)))),"")</f>
        <v/>
      </c>
      <c r="GI315" s="145" t="str">
        <f>IFERROR(IF(AND(GI$272=list!$D$3,'Box Calculation'!GI$279&lt;&gt;"h",$E315&lt;&gt;0),0,IF(AND(GI$273=list!$D$2,$E315&lt;&gt;0,TRUNC(VLOOKUP($E315,'Container Panel'!$B$41:$Z$100,$D315,0)/(VLOOKUP(GI$276,UI!$A$12:$O$51,VLOOKUP(GI$279,$B$276:$C$278,2,0),0)/1000))&gt;0),1,TRUNC(VLOOKUP($E315,'Container Panel'!$B$41:$Z$100,$D315,0)/(VLOOKUP(GI$276,UI!$A$12:$O$51,VLOOKUP(GI$279,$B$276:$C$278,2,0),0)/1000)))),"")</f>
        <v/>
      </c>
      <c r="GJ315" s="145" t="str">
        <f>IFERROR(IF(AND(GJ$272=list!$D$3,'Box Calculation'!GJ$279&lt;&gt;"h",$E315&lt;&gt;0),0,IF(AND(GJ$273=list!$D$2,$E315&lt;&gt;0,TRUNC(VLOOKUP($E315,'Container Panel'!$B$41:$Z$100,$D315,0)/(VLOOKUP(GJ$276,UI!$A$12:$O$51,VLOOKUP(GJ$279,$B$276:$C$278,2,0),0)/1000))&gt;0),1,TRUNC(VLOOKUP($E315,'Container Panel'!$B$41:$Z$100,$D315,0)/(VLOOKUP(GJ$276,UI!$A$12:$O$51,VLOOKUP(GJ$279,$B$276:$C$278,2,0),0)/1000)))),"")</f>
        <v/>
      </c>
      <c r="GK315" s="145" t="str">
        <f>IFERROR(IF(AND(GK$272=list!$D$3,'Box Calculation'!GK$279&lt;&gt;"h",$E315&lt;&gt;0),0,IF(AND(GK$273=list!$D$2,$E315&lt;&gt;0,TRUNC(VLOOKUP($E315,'Container Panel'!$B$41:$Z$100,$D315,0)/(VLOOKUP(GK$276,UI!$A$12:$O$51,VLOOKUP(GK$279,$B$276:$C$278,2,0),0)/1000))&gt;0),1,TRUNC(VLOOKUP($E315,'Container Panel'!$B$41:$Z$100,$D315,0)/(VLOOKUP(GK$276,UI!$A$12:$O$51,VLOOKUP(GK$279,$B$276:$C$278,2,0),0)/1000)))),"")</f>
        <v/>
      </c>
      <c r="GL315" s="145" t="str">
        <f>IFERROR(IF(AND(GL$272=list!$D$3,'Box Calculation'!GL$279&lt;&gt;"h",$E315&lt;&gt;0),0,IF(AND(GL$273=list!$D$2,$E315&lt;&gt;0,TRUNC(VLOOKUP($E315,'Container Panel'!$B$41:$Z$100,$D315,0)/(VLOOKUP(GL$276,UI!$A$12:$O$51,VLOOKUP(GL$279,$B$276:$C$278,2,0),0)/1000))&gt;0),1,TRUNC(VLOOKUP($E315,'Container Panel'!$B$41:$Z$100,$D315,0)/(VLOOKUP(GL$276,UI!$A$12:$O$51,VLOOKUP(GL$279,$B$276:$C$278,2,0),0)/1000)))),"")</f>
        <v/>
      </c>
      <c r="GM315" s="145" t="str">
        <f>IFERROR(IF(AND(GM$272=list!$D$3,'Box Calculation'!GM$279&lt;&gt;"h",$E315&lt;&gt;0),0,IF(AND(GM$273=list!$D$2,$E315&lt;&gt;0,TRUNC(VLOOKUP($E315,'Container Panel'!$B$41:$Z$100,$D315,0)/(VLOOKUP(GM$276,UI!$A$12:$O$51,VLOOKUP(GM$279,$B$276:$C$278,2,0),0)/1000))&gt;0),1,TRUNC(VLOOKUP($E315,'Container Panel'!$B$41:$Z$100,$D315,0)/(VLOOKUP(GM$276,UI!$A$12:$O$51,VLOOKUP(GM$279,$B$276:$C$278,2,0),0)/1000)))),"")</f>
        <v/>
      </c>
      <c r="GN315" s="145" t="str">
        <f>IFERROR(IF(AND(GN$272=list!$D$3,'Box Calculation'!GN$279&lt;&gt;"h",$E315&lt;&gt;0),0,IF(AND(GN$273=list!$D$2,$E315&lt;&gt;0,TRUNC(VLOOKUP($E315,'Container Panel'!$B$41:$Z$100,$D315,0)/(VLOOKUP(GN$276,UI!$A$12:$O$51,VLOOKUP(GN$279,$B$276:$C$278,2,0),0)/1000))&gt;0),1,TRUNC(VLOOKUP($E315,'Container Panel'!$B$41:$Z$100,$D315,0)/(VLOOKUP(GN$276,UI!$A$12:$O$51,VLOOKUP(GN$279,$B$276:$C$278,2,0),0)/1000)))),"")</f>
        <v/>
      </c>
      <c r="GO315" s="145" t="str">
        <f>IFERROR(IF(AND(GO$272=list!$D$3,'Box Calculation'!GO$279&lt;&gt;"h",$E315&lt;&gt;0),0,IF(AND(GO$273=list!$D$2,$E315&lt;&gt;0,TRUNC(VLOOKUP($E315,'Container Panel'!$B$41:$Z$100,$D315,0)/(VLOOKUP(GO$276,UI!$A$12:$O$51,VLOOKUP(GO$279,$B$276:$C$278,2,0),0)/1000))&gt;0),1,TRUNC(VLOOKUP($E315,'Container Panel'!$B$41:$Z$100,$D315,0)/(VLOOKUP(GO$276,UI!$A$12:$O$51,VLOOKUP(GO$279,$B$276:$C$278,2,0),0)/1000)))),"")</f>
        <v/>
      </c>
      <c r="GP315" s="145" t="str">
        <f>IFERROR(IF(AND(GP$272=list!$D$3,'Box Calculation'!GP$279&lt;&gt;"h",$E315&lt;&gt;0),0,IF(AND(GP$273=list!$D$2,$E315&lt;&gt;0,TRUNC(VLOOKUP($E315,'Container Panel'!$B$41:$Z$100,$D315,0)/(VLOOKUP(GP$276,UI!$A$12:$O$51,VLOOKUP(GP$279,$B$276:$C$278,2,0),0)/1000))&gt;0),1,TRUNC(VLOOKUP($E315,'Container Panel'!$B$41:$Z$100,$D315,0)/(VLOOKUP(GP$276,UI!$A$12:$O$51,VLOOKUP(GP$279,$B$276:$C$278,2,0),0)/1000)))),"")</f>
        <v/>
      </c>
      <c r="GQ315" s="145" t="str">
        <f>IFERROR(IF(AND(GQ$272=list!$D$3,'Box Calculation'!GQ$279&lt;&gt;"h",$E315&lt;&gt;0),0,IF(AND(GQ$273=list!$D$2,$E315&lt;&gt;0,TRUNC(VLOOKUP($E315,'Container Panel'!$B$41:$Z$100,$D315,0)/(VLOOKUP(GQ$276,UI!$A$12:$O$51,VLOOKUP(GQ$279,$B$276:$C$278,2,0),0)/1000))&gt;0),1,TRUNC(VLOOKUP($E315,'Container Panel'!$B$41:$Z$100,$D315,0)/(VLOOKUP(GQ$276,UI!$A$12:$O$51,VLOOKUP(GQ$279,$B$276:$C$278,2,0),0)/1000)))),"")</f>
        <v/>
      </c>
      <c r="GR315" s="145" t="str">
        <f>IFERROR(IF(AND(GR$272=list!$D$3,'Box Calculation'!GR$279&lt;&gt;"h",$E315&lt;&gt;0),0,IF(AND(GR$273=list!$D$2,$E315&lt;&gt;0,TRUNC(VLOOKUP($E315,'Container Panel'!$B$41:$Z$100,$D315,0)/(VLOOKUP(GR$276,UI!$A$12:$O$51,VLOOKUP(GR$279,$B$276:$C$278,2,0),0)/1000))&gt;0),1,TRUNC(VLOOKUP($E315,'Container Panel'!$B$41:$Z$100,$D315,0)/(VLOOKUP(GR$276,UI!$A$12:$O$51,VLOOKUP(GR$279,$B$276:$C$278,2,0),0)/1000)))),"")</f>
        <v/>
      </c>
      <c r="GS315" s="145" t="str">
        <f>IFERROR(IF(AND(GS$272=list!$D$3,'Box Calculation'!GS$279&lt;&gt;"h",$E315&lt;&gt;0),0,IF(AND(GS$273=list!$D$2,$E315&lt;&gt;0,TRUNC(VLOOKUP($E315,'Container Panel'!$B$41:$Z$100,$D315,0)/(VLOOKUP(GS$276,UI!$A$12:$O$51,VLOOKUP(GS$279,$B$276:$C$278,2,0),0)/1000))&gt;0),1,TRUNC(VLOOKUP($E315,'Container Panel'!$B$41:$Z$100,$D315,0)/(VLOOKUP(GS$276,UI!$A$12:$O$51,VLOOKUP(GS$279,$B$276:$C$278,2,0),0)/1000)))),"")</f>
        <v/>
      </c>
      <c r="GT315" s="145" t="str">
        <f>IFERROR(IF(AND(GT$272=list!$D$3,'Box Calculation'!GT$279&lt;&gt;"h",$E315&lt;&gt;0),0,IF(AND(GT$273=list!$D$2,$E315&lt;&gt;0,TRUNC(VLOOKUP($E315,'Container Panel'!$B$41:$Z$100,$D315,0)/(VLOOKUP(GT$276,UI!$A$12:$O$51,VLOOKUP(GT$279,$B$276:$C$278,2,0),0)/1000))&gt;0),1,TRUNC(VLOOKUP($E315,'Container Panel'!$B$41:$Z$100,$D315,0)/(VLOOKUP(GT$276,UI!$A$12:$O$51,VLOOKUP(GT$279,$B$276:$C$278,2,0),0)/1000)))),"")</f>
        <v/>
      </c>
      <c r="GU315" s="145" t="str">
        <f>IFERROR(IF(AND(GU$272=list!$D$3,'Box Calculation'!GU$279&lt;&gt;"h",$E315&lt;&gt;0),0,IF(AND(GU$273=list!$D$2,$E315&lt;&gt;0,TRUNC(VLOOKUP($E315,'Container Panel'!$B$41:$Z$100,$D315,0)/(VLOOKUP(GU$276,UI!$A$12:$O$51,VLOOKUP(GU$279,$B$276:$C$278,2,0),0)/1000))&gt;0),1,TRUNC(VLOOKUP($E315,'Container Panel'!$B$41:$Z$100,$D315,0)/(VLOOKUP(GU$276,UI!$A$12:$O$51,VLOOKUP(GU$279,$B$276:$C$278,2,0),0)/1000)))),"")</f>
        <v/>
      </c>
      <c r="GV315" s="145" t="str">
        <f>IFERROR(IF(AND(GV$272=list!$D$3,'Box Calculation'!GV$279&lt;&gt;"h",$E315&lt;&gt;0),0,IF(AND(GV$273=list!$D$2,$E315&lt;&gt;0,TRUNC(VLOOKUP($E315,'Container Panel'!$B$41:$Z$100,$D315,0)/(VLOOKUP(GV$276,UI!$A$12:$O$51,VLOOKUP(GV$279,$B$276:$C$278,2,0),0)/1000))&gt;0),1,TRUNC(VLOOKUP($E315,'Container Panel'!$B$41:$Z$100,$D315,0)/(VLOOKUP(GV$276,UI!$A$12:$O$51,VLOOKUP(GV$279,$B$276:$C$278,2,0),0)/1000)))),"")</f>
        <v/>
      </c>
      <c r="GW315" s="145" t="str">
        <f>IFERROR(IF(AND(GW$272=list!$D$3,'Box Calculation'!GW$279&lt;&gt;"h",$E315&lt;&gt;0),0,IF(AND(GW$273=list!$D$2,$E315&lt;&gt;0,TRUNC(VLOOKUP($E315,'Container Panel'!$B$41:$Z$100,$D315,0)/(VLOOKUP(GW$276,UI!$A$12:$O$51,VLOOKUP(GW$279,$B$276:$C$278,2,0),0)/1000))&gt;0),1,TRUNC(VLOOKUP($E315,'Container Panel'!$B$41:$Z$100,$D315,0)/(VLOOKUP(GW$276,UI!$A$12:$O$51,VLOOKUP(GW$279,$B$276:$C$278,2,0),0)/1000)))),"")</f>
        <v/>
      </c>
      <c r="GX315" s="145" t="str">
        <f>IFERROR(IF(AND(GX$272=list!$D$3,'Box Calculation'!GX$279&lt;&gt;"h",$E315&lt;&gt;0),0,IF(AND(GX$273=list!$D$2,$E315&lt;&gt;0,TRUNC(VLOOKUP($E315,'Container Panel'!$B$41:$Z$100,$D315,0)/(VLOOKUP(GX$276,UI!$A$12:$O$51,VLOOKUP(GX$279,$B$276:$C$278,2,0),0)/1000))&gt;0),1,TRUNC(VLOOKUP($E315,'Container Panel'!$B$41:$Z$100,$D315,0)/(VLOOKUP(GX$276,UI!$A$12:$O$51,VLOOKUP(GX$279,$B$276:$C$278,2,0),0)/1000)))),"")</f>
        <v/>
      </c>
      <c r="GY315" s="145" t="str">
        <f>IFERROR(IF(AND(GY$272=list!$D$3,'Box Calculation'!GY$279&lt;&gt;"h",$E315&lt;&gt;0),0,IF(AND(GY$273=list!$D$2,$E315&lt;&gt;0,TRUNC(VLOOKUP($E315,'Container Panel'!$B$41:$Z$100,$D315,0)/(VLOOKUP(GY$276,UI!$A$12:$O$51,VLOOKUP(GY$279,$B$276:$C$278,2,0),0)/1000))&gt;0),1,TRUNC(VLOOKUP($E315,'Container Panel'!$B$41:$Z$100,$D315,0)/(VLOOKUP(GY$276,UI!$A$12:$O$51,VLOOKUP(GY$279,$B$276:$C$278,2,0),0)/1000)))),"")</f>
        <v/>
      </c>
      <c r="GZ315" s="145" t="str">
        <f>IFERROR(IF(AND(GZ$272=list!$D$3,'Box Calculation'!GZ$279&lt;&gt;"h",$E315&lt;&gt;0),0,IF(AND(GZ$273=list!$D$2,$E315&lt;&gt;0,TRUNC(VLOOKUP($E315,'Container Panel'!$B$41:$Z$100,$D315,0)/(VLOOKUP(GZ$276,UI!$A$12:$O$51,VLOOKUP(GZ$279,$B$276:$C$278,2,0),0)/1000))&gt;0),1,TRUNC(VLOOKUP($E315,'Container Panel'!$B$41:$Z$100,$D315,0)/(VLOOKUP(GZ$276,UI!$A$12:$O$51,VLOOKUP(GZ$279,$B$276:$C$278,2,0),0)/1000)))),"")</f>
        <v/>
      </c>
      <c r="HA315" s="145" t="str">
        <f>IFERROR(IF(AND(HA$272=list!$D$3,'Box Calculation'!HA$279&lt;&gt;"h",$E315&lt;&gt;0),0,IF(AND(HA$273=list!$D$2,$E315&lt;&gt;0,TRUNC(VLOOKUP($E315,'Container Panel'!$B$41:$Z$100,$D315,0)/(VLOOKUP(HA$276,UI!$A$12:$O$51,VLOOKUP(HA$279,$B$276:$C$278,2,0),0)/1000))&gt;0),1,TRUNC(VLOOKUP($E315,'Container Panel'!$B$41:$Z$100,$D315,0)/(VLOOKUP(HA$276,UI!$A$12:$O$51,VLOOKUP(HA$279,$B$276:$C$278,2,0),0)/1000)))),"")</f>
        <v/>
      </c>
      <c r="HB315" s="145" t="str">
        <f>IFERROR(IF(AND(HB$272=list!$D$3,'Box Calculation'!HB$279&lt;&gt;"h",$E315&lt;&gt;0),0,IF(AND(HB$273=list!$D$2,$E315&lt;&gt;0,TRUNC(VLOOKUP($E315,'Container Panel'!$B$41:$Z$100,$D315,0)/(VLOOKUP(HB$276,UI!$A$12:$O$51,VLOOKUP(HB$279,$B$276:$C$278,2,0),0)/1000))&gt;0),1,TRUNC(VLOOKUP($E315,'Container Panel'!$B$41:$Z$100,$D315,0)/(VLOOKUP(HB$276,UI!$A$12:$O$51,VLOOKUP(HB$279,$B$276:$C$278,2,0),0)/1000)))),"")</f>
        <v/>
      </c>
      <c r="HC315" s="145" t="str">
        <f>IFERROR(IF(AND(HC$272=list!$D$3,'Box Calculation'!HC$279&lt;&gt;"h",$E315&lt;&gt;0),0,IF(AND(HC$273=list!$D$2,$E315&lt;&gt;0,TRUNC(VLOOKUP($E315,'Container Panel'!$B$41:$Z$100,$D315,0)/(VLOOKUP(HC$276,UI!$A$12:$O$51,VLOOKUP(HC$279,$B$276:$C$278,2,0),0)/1000))&gt;0),1,TRUNC(VLOOKUP($E315,'Container Panel'!$B$41:$Z$100,$D315,0)/(VLOOKUP(HC$276,UI!$A$12:$O$51,VLOOKUP(HC$279,$B$276:$C$278,2,0),0)/1000)))),"")</f>
        <v/>
      </c>
      <c r="HD315" s="145" t="str">
        <f>IFERROR(IF(AND(HD$272=list!$D$3,'Box Calculation'!HD$279&lt;&gt;"h",$E315&lt;&gt;0),0,IF(AND(HD$273=list!$D$2,$E315&lt;&gt;0,TRUNC(VLOOKUP($E315,'Container Panel'!$B$41:$Z$100,$D315,0)/(VLOOKUP(HD$276,UI!$A$12:$O$51,VLOOKUP(HD$279,$B$276:$C$278,2,0),0)/1000))&gt;0),1,TRUNC(VLOOKUP($E315,'Container Panel'!$B$41:$Z$100,$D315,0)/(VLOOKUP(HD$276,UI!$A$12:$O$51,VLOOKUP(HD$279,$B$276:$C$278,2,0),0)/1000)))),"")</f>
        <v/>
      </c>
      <c r="HE315" s="145" t="str">
        <f>IFERROR(IF(AND(HE$272=list!$D$3,'Box Calculation'!HE$279&lt;&gt;"h",$E315&lt;&gt;0),0,IF(AND(HE$273=list!$D$2,$E315&lt;&gt;0,TRUNC(VLOOKUP($E315,'Container Panel'!$B$41:$Z$100,$D315,0)/(VLOOKUP(HE$276,UI!$A$12:$O$51,VLOOKUP(HE$279,$B$276:$C$278,2,0),0)/1000))&gt;0),1,TRUNC(VLOOKUP($E315,'Container Panel'!$B$41:$Z$100,$D315,0)/(VLOOKUP(HE$276,UI!$A$12:$O$51,VLOOKUP(HE$279,$B$276:$C$278,2,0),0)/1000)))),"")</f>
        <v/>
      </c>
      <c r="HF315" s="145" t="str">
        <f>IFERROR(IF(AND(HF$272=list!$D$3,'Box Calculation'!HF$279&lt;&gt;"h",$E315&lt;&gt;0),0,IF(AND(HF$273=list!$D$2,$E315&lt;&gt;0,TRUNC(VLOOKUP($E315,'Container Panel'!$B$41:$Z$100,$D315,0)/(VLOOKUP(HF$276,UI!$A$12:$O$51,VLOOKUP(HF$279,$B$276:$C$278,2,0),0)/1000))&gt;0),1,TRUNC(VLOOKUP($E315,'Container Panel'!$B$41:$Z$100,$D315,0)/(VLOOKUP(HF$276,UI!$A$12:$O$51,VLOOKUP(HF$279,$B$276:$C$278,2,0),0)/1000)))),"")</f>
        <v/>
      </c>
      <c r="HG315" s="145" t="str">
        <f>IFERROR(IF(AND(HG$272=list!$D$3,'Box Calculation'!HG$279&lt;&gt;"h",$E315&lt;&gt;0),0,IF(AND(HG$273=list!$D$2,$E315&lt;&gt;0,TRUNC(VLOOKUP($E315,'Container Panel'!$B$41:$Z$100,$D315,0)/(VLOOKUP(HG$276,UI!$A$12:$O$51,VLOOKUP(HG$279,$B$276:$C$278,2,0),0)/1000))&gt;0),1,TRUNC(VLOOKUP($E315,'Container Panel'!$B$41:$Z$100,$D315,0)/(VLOOKUP(HG$276,UI!$A$12:$O$51,VLOOKUP(HG$279,$B$276:$C$278,2,0),0)/1000)))),"")</f>
        <v/>
      </c>
      <c r="HH315" s="145" t="str">
        <f>IFERROR(IF(AND(HH$272=list!$D$3,'Box Calculation'!HH$279&lt;&gt;"h",$E315&lt;&gt;0),0,IF(AND(HH$273=list!$D$2,$E315&lt;&gt;0,TRUNC(VLOOKUP($E315,'Container Panel'!$B$41:$Z$100,$D315,0)/(VLOOKUP(HH$276,UI!$A$12:$O$51,VLOOKUP(HH$279,$B$276:$C$278,2,0),0)/1000))&gt;0),1,TRUNC(VLOOKUP($E315,'Container Panel'!$B$41:$Z$100,$D315,0)/(VLOOKUP(HH$276,UI!$A$12:$O$51,VLOOKUP(HH$279,$B$276:$C$278,2,0),0)/1000)))),"")</f>
        <v/>
      </c>
      <c r="HI315" s="145" t="str">
        <f>IFERROR(IF(AND(HI$272=list!$D$3,'Box Calculation'!HI$279&lt;&gt;"h",$E315&lt;&gt;0),0,IF(AND(HI$273=list!$D$2,$E315&lt;&gt;0,TRUNC(VLOOKUP($E315,'Container Panel'!$B$41:$Z$100,$D315,0)/(VLOOKUP(HI$276,UI!$A$12:$O$51,VLOOKUP(HI$279,$B$276:$C$278,2,0),0)/1000))&gt;0),1,TRUNC(VLOOKUP($E315,'Container Panel'!$B$41:$Z$100,$D315,0)/(VLOOKUP(HI$276,UI!$A$12:$O$51,VLOOKUP(HI$279,$B$276:$C$278,2,0),0)/1000)))),"")</f>
        <v/>
      </c>
      <c r="HJ315" s="145" t="str">
        <f>IFERROR(IF(AND(HJ$272=list!$D$3,'Box Calculation'!HJ$279&lt;&gt;"h",$E315&lt;&gt;0),0,IF(AND(HJ$273=list!$D$2,$E315&lt;&gt;0,TRUNC(VLOOKUP($E315,'Container Panel'!$B$41:$Z$100,$D315,0)/(VLOOKUP(HJ$276,UI!$A$12:$O$51,VLOOKUP(HJ$279,$B$276:$C$278,2,0),0)/1000))&gt;0),1,TRUNC(VLOOKUP($E315,'Container Panel'!$B$41:$Z$100,$D315,0)/(VLOOKUP(HJ$276,UI!$A$12:$O$51,VLOOKUP(HJ$279,$B$276:$C$278,2,0),0)/1000)))),"")</f>
        <v/>
      </c>
      <c r="HK315" s="145" t="str">
        <f>IFERROR(IF(AND(HK$272=list!$D$3,'Box Calculation'!HK$279&lt;&gt;"h",$E315&lt;&gt;0),0,IF(AND(HK$273=list!$D$2,$E315&lt;&gt;0,TRUNC(VLOOKUP($E315,'Container Panel'!$B$41:$Z$100,$D315,0)/(VLOOKUP(HK$276,UI!$A$12:$O$51,VLOOKUP(HK$279,$B$276:$C$278,2,0),0)/1000))&gt;0),1,TRUNC(VLOOKUP($E315,'Container Panel'!$B$41:$Z$100,$D315,0)/(VLOOKUP(HK$276,UI!$A$12:$O$51,VLOOKUP(HK$279,$B$276:$C$278,2,0),0)/1000)))),"")</f>
        <v/>
      </c>
      <c r="HL315" s="145" t="str">
        <f>IFERROR(IF(AND(HL$272=list!$D$3,'Box Calculation'!HL$279&lt;&gt;"h",$E315&lt;&gt;0),0,IF(AND(HL$273=list!$D$2,$E315&lt;&gt;0,TRUNC(VLOOKUP($E315,'Container Panel'!$B$41:$Z$100,$D315,0)/(VLOOKUP(HL$276,UI!$A$12:$O$51,VLOOKUP(HL$279,$B$276:$C$278,2,0),0)/1000))&gt;0),1,TRUNC(VLOOKUP($E315,'Container Panel'!$B$41:$Z$100,$D315,0)/(VLOOKUP(HL$276,UI!$A$12:$O$51,VLOOKUP(HL$279,$B$276:$C$278,2,0),0)/1000)))),"")</f>
        <v/>
      </c>
      <c r="HM315" s="145" t="str">
        <f>IFERROR(IF(AND(HM$272=list!$D$3,'Box Calculation'!HM$279&lt;&gt;"h",$E315&lt;&gt;0),0,IF(AND(HM$273=list!$D$2,$E315&lt;&gt;0,TRUNC(VLOOKUP($E315,'Container Panel'!$B$41:$Z$100,$D315,0)/(VLOOKUP(HM$276,UI!$A$12:$O$51,VLOOKUP(HM$279,$B$276:$C$278,2,0),0)/1000))&gt;0),1,TRUNC(VLOOKUP($E315,'Container Panel'!$B$41:$Z$100,$D315,0)/(VLOOKUP(HM$276,UI!$A$12:$O$51,VLOOKUP(HM$279,$B$276:$C$278,2,0),0)/1000)))),"")</f>
        <v/>
      </c>
      <c r="HN315" s="145" t="str">
        <f>IFERROR(IF(AND(HN$272=list!$D$3,'Box Calculation'!HN$279&lt;&gt;"h",$E315&lt;&gt;0),0,IF(AND(HN$273=list!$D$2,$E315&lt;&gt;0,TRUNC(VLOOKUP($E315,'Container Panel'!$B$41:$Z$100,$D315,0)/(VLOOKUP(HN$276,UI!$A$12:$O$51,VLOOKUP(HN$279,$B$276:$C$278,2,0),0)/1000))&gt;0),1,TRUNC(VLOOKUP($E315,'Container Panel'!$B$41:$Z$100,$D315,0)/(VLOOKUP(HN$276,UI!$A$12:$O$51,VLOOKUP(HN$279,$B$276:$C$278,2,0),0)/1000)))),"")</f>
        <v/>
      </c>
      <c r="HO315" s="145" t="str">
        <f>IFERROR(IF(AND(HO$272=list!$D$3,'Box Calculation'!HO$279&lt;&gt;"h",$E315&lt;&gt;0),0,IF(AND(HO$273=list!$D$2,$E315&lt;&gt;0,TRUNC(VLOOKUP($E315,'Container Panel'!$B$41:$Z$100,$D315,0)/(VLOOKUP(HO$276,UI!$A$12:$O$51,VLOOKUP(HO$279,$B$276:$C$278,2,0),0)/1000))&gt;0),1,TRUNC(VLOOKUP($E315,'Container Panel'!$B$41:$Z$100,$D315,0)/(VLOOKUP(HO$276,UI!$A$12:$O$51,VLOOKUP(HO$279,$B$276:$C$278,2,0),0)/1000)))),"")</f>
        <v/>
      </c>
      <c r="HP315" s="145" t="str">
        <f>IFERROR(IF(AND(HP$272=list!$D$3,'Box Calculation'!HP$279&lt;&gt;"h",$E315&lt;&gt;0),0,IF(AND(HP$273=list!$D$2,$E315&lt;&gt;0,TRUNC(VLOOKUP($E315,'Container Panel'!$B$41:$Z$100,$D315,0)/(VLOOKUP(HP$276,UI!$A$12:$O$51,VLOOKUP(HP$279,$B$276:$C$278,2,0),0)/1000))&gt;0),1,TRUNC(VLOOKUP($E315,'Container Panel'!$B$41:$Z$100,$D315,0)/(VLOOKUP(HP$276,UI!$A$12:$O$51,VLOOKUP(HP$279,$B$276:$C$278,2,0),0)/1000)))),"")</f>
        <v/>
      </c>
      <c r="HQ315" s="145" t="str">
        <f>IFERROR(IF(AND(HQ$272=list!$D$3,'Box Calculation'!HQ$279&lt;&gt;"h",$E315&lt;&gt;0),0,IF(AND(HQ$273=list!$D$2,$E315&lt;&gt;0,TRUNC(VLOOKUP($E315,'Container Panel'!$B$41:$Z$100,$D315,0)/(VLOOKUP(HQ$276,UI!$A$12:$O$51,VLOOKUP(HQ$279,$B$276:$C$278,2,0),0)/1000))&gt;0),1,TRUNC(VLOOKUP($E315,'Container Panel'!$B$41:$Z$100,$D315,0)/(VLOOKUP(HQ$276,UI!$A$12:$O$51,VLOOKUP(HQ$279,$B$276:$C$278,2,0),0)/1000)))),"")</f>
        <v/>
      </c>
      <c r="HR315" s="145" t="str">
        <f>IFERROR(IF(AND(HR$272=list!$D$3,'Box Calculation'!HR$279&lt;&gt;"h",$E315&lt;&gt;0),0,IF(AND(HR$273=list!$D$2,$E315&lt;&gt;0,TRUNC(VLOOKUP($E315,'Container Panel'!$B$41:$Z$100,$D315,0)/(VLOOKUP(HR$276,UI!$A$12:$O$51,VLOOKUP(HR$279,$B$276:$C$278,2,0),0)/1000))&gt;0),1,TRUNC(VLOOKUP($E315,'Container Panel'!$B$41:$Z$100,$D315,0)/(VLOOKUP(HR$276,UI!$A$12:$O$51,VLOOKUP(HR$279,$B$276:$C$278,2,0),0)/1000)))),"")</f>
        <v/>
      </c>
      <c r="HS315" s="145" t="str">
        <f>IFERROR(IF(AND(HS$272=list!$D$3,'Box Calculation'!HS$279&lt;&gt;"h",$E315&lt;&gt;0),0,IF(AND(HS$273=list!$D$2,$E315&lt;&gt;0,TRUNC(VLOOKUP($E315,'Container Panel'!$B$41:$Z$100,$D315,0)/(VLOOKUP(HS$276,UI!$A$12:$O$51,VLOOKUP(HS$279,$B$276:$C$278,2,0),0)/1000))&gt;0),1,TRUNC(VLOOKUP($E315,'Container Panel'!$B$41:$Z$100,$D315,0)/(VLOOKUP(HS$276,UI!$A$12:$O$51,VLOOKUP(HS$279,$B$276:$C$278,2,0),0)/1000)))),"")</f>
        <v/>
      </c>
      <c r="HT315" s="145" t="str">
        <f>IFERROR(IF(AND(HT$272=list!$D$3,'Box Calculation'!HT$279&lt;&gt;"h",$E315&lt;&gt;0),0,IF(AND(HT$273=list!$D$2,$E315&lt;&gt;0,TRUNC(VLOOKUP($E315,'Container Panel'!$B$41:$Z$100,$D315,0)/(VLOOKUP(HT$276,UI!$A$12:$O$51,VLOOKUP(HT$279,$B$276:$C$278,2,0),0)/1000))&gt;0),1,TRUNC(VLOOKUP($E315,'Container Panel'!$B$41:$Z$100,$D315,0)/(VLOOKUP(HT$276,UI!$A$12:$O$51,VLOOKUP(HT$279,$B$276:$C$278,2,0),0)/1000)))),"")</f>
        <v/>
      </c>
      <c r="HU315" s="145" t="str">
        <f>IFERROR(IF(AND(HU$272=list!$D$3,'Box Calculation'!HU$279&lt;&gt;"h",$E315&lt;&gt;0),0,IF(AND(HU$273=list!$D$2,$E315&lt;&gt;0,TRUNC(VLOOKUP($E315,'Container Panel'!$B$41:$Z$100,$D315,0)/(VLOOKUP(HU$276,UI!$A$12:$O$51,VLOOKUP(HU$279,$B$276:$C$278,2,0),0)/1000))&gt;0),1,TRUNC(VLOOKUP($E315,'Container Panel'!$B$41:$Z$100,$D315,0)/(VLOOKUP(HU$276,UI!$A$12:$O$51,VLOOKUP(HU$279,$B$276:$C$278,2,0),0)/1000)))),"")</f>
        <v/>
      </c>
      <c r="HV315" s="145" t="str">
        <f>IFERROR(IF(AND(HV$272=list!$D$3,'Box Calculation'!HV$279&lt;&gt;"h",$E315&lt;&gt;0),0,IF(AND(HV$273=list!$D$2,$E315&lt;&gt;0,TRUNC(VLOOKUP($E315,'Container Panel'!$B$41:$Z$100,$D315,0)/(VLOOKUP(HV$276,UI!$A$12:$O$51,VLOOKUP(HV$279,$B$276:$C$278,2,0),0)/1000))&gt;0),1,TRUNC(VLOOKUP($E315,'Container Panel'!$B$41:$Z$100,$D315,0)/(VLOOKUP(HV$276,UI!$A$12:$O$51,VLOOKUP(HV$279,$B$276:$C$278,2,0),0)/1000)))),"")</f>
        <v/>
      </c>
      <c r="HW315" s="145" t="str">
        <f>IFERROR(IF(AND(HW$272=list!$D$3,'Box Calculation'!HW$279&lt;&gt;"h",$E315&lt;&gt;0),0,IF(AND(HW$273=list!$D$2,$E315&lt;&gt;0,TRUNC(VLOOKUP($E315,'Container Panel'!$B$41:$Z$100,$D315,0)/(VLOOKUP(HW$276,UI!$A$12:$O$51,VLOOKUP(HW$279,$B$276:$C$278,2,0),0)/1000))&gt;0),1,TRUNC(VLOOKUP($E315,'Container Panel'!$B$41:$Z$100,$D315,0)/(VLOOKUP(HW$276,UI!$A$12:$O$51,VLOOKUP(HW$279,$B$276:$C$278,2,0),0)/1000)))),"")</f>
        <v/>
      </c>
      <c r="HX315" s="145" t="str">
        <f>IFERROR(IF(AND(HX$272=list!$D$3,'Box Calculation'!HX$279&lt;&gt;"h",$E315&lt;&gt;0),0,IF(AND(HX$273=list!$D$2,$E315&lt;&gt;0,TRUNC(VLOOKUP($E315,'Container Panel'!$B$41:$Z$100,$D315,0)/(VLOOKUP(HX$276,UI!$A$12:$O$51,VLOOKUP(HX$279,$B$276:$C$278,2,0),0)/1000))&gt;0),1,TRUNC(VLOOKUP($E315,'Container Panel'!$B$41:$Z$100,$D315,0)/(VLOOKUP(HX$276,UI!$A$12:$O$51,VLOOKUP(HX$279,$B$276:$C$278,2,0),0)/1000)))),"")</f>
        <v/>
      </c>
      <c r="HY315" s="145" t="str">
        <f>IFERROR(IF(AND(HY$272=list!$D$3,'Box Calculation'!HY$279&lt;&gt;"h",$E315&lt;&gt;0),0,IF(AND(HY$273=list!$D$2,$E315&lt;&gt;0,TRUNC(VLOOKUP($E315,'Container Panel'!$B$41:$Z$100,$D315,0)/(VLOOKUP(HY$276,UI!$A$12:$O$51,VLOOKUP(HY$279,$B$276:$C$278,2,0),0)/1000))&gt;0),1,TRUNC(VLOOKUP($E315,'Container Panel'!$B$41:$Z$100,$D315,0)/(VLOOKUP(HY$276,UI!$A$12:$O$51,VLOOKUP(HY$279,$B$276:$C$278,2,0),0)/1000)))),"")</f>
        <v/>
      </c>
      <c r="HZ315" s="145" t="str">
        <f>IFERROR(IF(AND(HZ$272=list!$D$3,'Box Calculation'!HZ$279&lt;&gt;"h",$E315&lt;&gt;0),0,IF(AND(HZ$273=list!$D$2,$E315&lt;&gt;0,TRUNC(VLOOKUP($E315,'Container Panel'!$B$41:$Z$100,$D315,0)/(VLOOKUP(HZ$276,UI!$A$12:$O$51,VLOOKUP(HZ$279,$B$276:$C$278,2,0),0)/1000))&gt;0),1,TRUNC(VLOOKUP($E315,'Container Panel'!$B$41:$Z$100,$D315,0)/(VLOOKUP(HZ$276,UI!$A$12:$O$51,VLOOKUP(HZ$279,$B$276:$C$278,2,0),0)/1000)))),"")</f>
        <v/>
      </c>
      <c r="IA315" s="145" t="str">
        <f>IFERROR(IF(AND(IA$272=list!$D$3,'Box Calculation'!IA$279&lt;&gt;"h",$E315&lt;&gt;0),0,IF(AND(IA$273=list!$D$2,$E315&lt;&gt;0,TRUNC(VLOOKUP($E315,'Container Panel'!$B$41:$Z$100,$D315,0)/(VLOOKUP(IA$276,UI!$A$12:$O$51,VLOOKUP(IA$279,$B$276:$C$278,2,0),0)/1000))&gt;0),1,TRUNC(VLOOKUP($E315,'Container Panel'!$B$41:$Z$100,$D315,0)/(VLOOKUP(IA$276,UI!$A$12:$O$51,VLOOKUP(IA$279,$B$276:$C$278,2,0),0)/1000)))),"")</f>
        <v/>
      </c>
      <c r="IB315" s="145" t="str">
        <f>IFERROR(IF(AND(IB$272=list!$D$3,'Box Calculation'!IB$279&lt;&gt;"h",$E315&lt;&gt;0),0,IF(AND(IB$273=list!$D$2,$E315&lt;&gt;0,TRUNC(VLOOKUP($E315,'Container Panel'!$B$41:$Z$100,$D315,0)/(VLOOKUP(IB$276,UI!$A$12:$O$51,VLOOKUP(IB$279,$B$276:$C$278,2,0),0)/1000))&gt;0),1,TRUNC(VLOOKUP($E315,'Container Panel'!$B$41:$Z$100,$D315,0)/(VLOOKUP(IB$276,UI!$A$12:$O$51,VLOOKUP(IB$279,$B$276:$C$278,2,0),0)/1000)))),"")</f>
        <v/>
      </c>
      <c r="IC315" s="145" t="str">
        <f>IFERROR(IF(AND(IC$272=list!$D$3,'Box Calculation'!IC$279&lt;&gt;"h",$E315&lt;&gt;0),0,IF(AND(IC$273=list!$D$2,$E315&lt;&gt;0,TRUNC(VLOOKUP($E315,'Container Panel'!$B$41:$Z$100,$D315,0)/(VLOOKUP(IC$276,UI!$A$12:$O$51,VLOOKUP(IC$279,$B$276:$C$278,2,0),0)/1000))&gt;0),1,TRUNC(VLOOKUP($E315,'Container Panel'!$B$41:$Z$100,$D315,0)/(VLOOKUP(IC$276,UI!$A$12:$O$51,VLOOKUP(IC$279,$B$276:$C$278,2,0),0)/1000)))),"")</f>
        <v/>
      </c>
      <c r="ID315" s="145" t="str">
        <f>IFERROR(IF(AND(ID$272=list!$D$3,'Box Calculation'!ID$279&lt;&gt;"h",$E315&lt;&gt;0),0,IF(AND(ID$273=list!$D$2,$E315&lt;&gt;0,TRUNC(VLOOKUP($E315,'Container Panel'!$B$41:$Z$100,$D315,0)/(VLOOKUP(ID$276,UI!$A$12:$O$51,VLOOKUP(ID$279,$B$276:$C$278,2,0),0)/1000))&gt;0),1,TRUNC(VLOOKUP($E315,'Container Panel'!$B$41:$Z$100,$D315,0)/(VLOOKUP(ID$276,UI!$A$12:$O$51,VLOOKUP(ID$279,$B$276:$C$278,2,0),0)/1000)))),"")</f>
        <v/>
      </c>
      <c r="IE315" s="145" t="str">
        <f>IFERROR(IF(AND(IE$272=list!$D$3,'Box Calculation'!IE$279&lt;&gt;"h",$E315&lt;&gt;0),0,IF(AND(IE$273=list!$D$2,$E315&lt;&gt;0,TRUNC(VLOOKUP($E315,'Container Panel'!$B$41:$Z$100,$D315,0)/(VLOOKUP(IE$276,UI!$A$12:$O$51,VLOOKUP(IE$279,$B$276:$C$278,2,0),0)/1000))&gt;0),1,TRUNC(VLOOKUP($E315,'Container Panel'!$B$41:$Z$100,$D315,0)/(VLOOKUP(IE$276,UI!$A$12:$O$51,VLOOKUP(IE$279,$B$276:$C$278,2,0),0)/1000)))),"")</f>
        <v/>
      </c>
      <c r="IF315" s="145" t="str">
        <f>IFERROR(IF(AND(IF$272=list!$D$3,'Box Calculation'!IF$279&lt;&gt;"h",$E315&lt;&gt;0),0,IF(AND(IF$273=list!$D$2,$E315&lt;&gt;0,TRUNC(VLOOKUP($E315,'Container Panel'!$B$41:$Z$100,$D315,0)/(VLOOKUP(IF$276,UI!$A$12:$O$51,VLOOKUP(IF$279,$B$276:$C$278,2,0),0)/1000))&gt;0),1,TRUNC(VLOOKUP($E315,'Container Panel'!$B$41:$Z$100,$D315,0)/(VLOOKUP(IF$276,UI!$A$12:$O$51,VLOOKUP(IF$279,$B$276:$C$278,2,0),0)/1000)))),"")</f>
        <v/>
      </c>
      <c r="IG315" s="145" t="str">
        <f>IFERROR(IF(AND(IG$272=list!$D$3,'Box Calculation'!IG$279&lt;&gt;"h",$E315&lt;&gt;0),0,IF(AND(IG$273=list!$D$2,$E315&lt;&gt;0,TRUNC(VLOOKUP($E315,'Container Panel'!$B$41:$Z$100,$D315,0)/(VLOOKUP(IG$276,UI!$A$12:$O$51,VLOOKUP(IG$279,$B$276:$C$278,2,0),0)/1000))&gt;0),1,TRUNC(VLOOKUP($E315,'Container Panel'!$B$41:$Z$100,$D315,0)/(VLOOKUP(IG$276,UI!$A$12:$O$51,VLOOKUP(IG$279,$B$276:$C$278,2,0),0)/1000)))),"")</f>
        <v/>
      </c>
      <c r="IH315" s="145" t="str">
        <f>IFERROR(IF(AND(IH$272=list!$D$3,'Box Calculation'!IH$279&lt;&gt;"h",$E315&lt;&gt;0),0,IF(AND(IH$273=list!$D$2,$E315&lt;&gt;0,TRUNC(VLOOKUP($E315,'Container Panel'!$B$41:$Z$100,$D315,0)/(VLOOKUP(IH$276,UI!$A$12:$O$51,VLOOKUP(IH$279,$B$276:$C$278,2,0),0)/1000))&gt;0),1,TRUNC(VLOOKUP($E315,'Container Panel'!$B$41:$Z$100,$D315,0)/(VLOOKUP(IH$276,UI!$A$12:$O$51,VLOOKUP(IH$279,$B$276:$C$278,2,0),0)/1000)))),"")</f>
        <v/>
      </c>
      <c r="II315" s="145" t="str">
        <f>IFERROR(IF(AND(II$272=list!$D$3,'Box Calculation'!II$279&lt;&gt;"h",$E315&lt;&gt;0),0,IF(AND(II$273=list!$D$2,$E315&lt;&gt;0,TRUNC(VLOOKUP($E315,'Container Panel'!$B$41:$Z$100,$D315,0)/(VLOOKUP(II$276,UI!$A$12:$O$51,VLOOKUP(II$279,$B$276:$C$278,2,0),0)/1000))&gt;0),1,TRUNC(VLOOKUP($E315,'Container Panel'!$B$41:$Z$100,$D315,0)/(VLOOKUP(II$276,UI!$A$12:$O$51,VLOOKUP(II$279,$B$276:$C$278,2,0),0)/1000)))),"")</f>
        <v/>
      </c>
      <c r="IJ315" s="145" t="str">
        <f>IFERROR(IF(AND(IJ$272=list!$D$3,'Box Calculation'!IJ$279&lt;&gt;"h",$E315&lt;&gt;0),0,IF(AND(IJ$273=list!$D$2,$E315&lt;&gt;0,TRUNC(VLOOKUP($E315,'Container Panel'!$B$41:$Z$100,$D315,0)/(VLOOKUP(IJ$276,UI!$A$12:$O$51,VLOOKUP(IJ$279,$B$276:$C$278,2,0),0)/1000))&gt;0),1,TRUNC(VLOOKUP($E315,'Container Panel'!$B$41:$Z$100,$D315,0)/(VLOOKUP(IJ$276,UI!$A$12:$O$51,VLOOKUP(IJ$279,$B$276:$C$278,2,0),0)/1000)))),"")</f>
        <v/>
      </c>
      <c r="IK315" s="145" t="str">
        <f>IFERROR(IF(AND(IK$272=list!$D$3,'Box Calculation'!IK$279&lt;&gt;"h",$E315&lt;&gt;0),0,IF(AND(IK$273=list!$D$2,$E315&lt;&gt;0,TRUNC(VLOOKUP($E315,'Container Panel'!$B$41:$Z$100,$D315,0)/(VLOOKUP(IK$276,UI!$A$12:$O$51,VLOOKUP(IK$279,$B$276:$C$278,2,0),0)/1000))&gt;0),1,TRUNC(VLOOKUP($E315,'Container Panel'!$B$41:$Z$100,$D315,0)/(VLOOKUP(IK$276,UI!$A$12:$O$51,VLOOKUP(IK$279,$B$276:$C$278,2,0),0)/1000)))),"")</f>
        <v/>
      </c>
      <c r="IL315" s="145" t="str">
        <f>IFERROR(IF(AND(IL$272=list!$D$3,'Box Calculation'!IL$279&lt;&gt;"h",$E315&lt;&gt;0),0,IF(AND(IL$273=list!$D$2,$E315&lt;&gt;0,TRUNC(VLOOKUP($E315,'Container Panel'!$B$41:$Z$100,$D315,0)/(VLOOKUP(IL$276,UI!$A$12:$O$51,VLOOKUP(IL$279,$B$276:$C$278,2,0),0)/1000))&gt;0),1,TRUNC(VLOOKUP($E315,'Container Panel'!$B$41:$Z$100,$D315,0)/(VLOOKUP(IL$276,UI!$A$12:$O$51,VLOOKUP(IL$279,$B$276:$C$278,2,0),0)/1000)))),"")</f>
        <v/>
      </c>
    </row>
    <row r="316" spans="2:246">
      <c r="B316" s="74">
        <v>36</v>
      </c>
      <c r="C316" s="74">
        <f t="shared" si="191"/>
        <v>13</v>
      </c>
      <c r="D316" s="163">
        <f>MOD(B316,3)+'Container Panel'!$Q$38</f>
        <v>16</v>
      </c>
      <c r="E316" s="143" t="str">
        <f t="shared" si="193"/>
        <v>EU4323</v>
      </c>
      <c r="F316" s="144" t="s">
        <v>75</v>
      </c>
      <c r="G316" s="145">
        <f>IFERROR(TRUNC(VLOOKUP($E316,'Container Panel'!$B$41:$Z$100,$D316,0)/(VLOOKUP(G$276,UI!$A$12:$O$51,VLOOKUP(G$277,$B$276:$C$278,2,0),0)/1000)),"")</f>
        <v>2</v>
      </c>
      <c r="H316" s="145">
        <f>IFERROR(TRUNC(VLOOKUP($E316,'Container Panel'!$B$41:$Z$100,$D316,0)/(VLOOKUP(H$276,UI!$A$12:$O$51,VLOOKUP(H$277,$B$276:$C$278,2,0),0)/1000)),"")</f>
        <v>2</v>
      </c>
      <c r="I316" s="145">
        <f>IFERROR(TRUNC(VLOOKUP($E316,'Container Panel'!$B$41:$Z$100,$D316,0)/(VLOOKUP(I$276,UI!$A$12:$O$51,VLOOKUP(I$277,$B$276:$C$278,2,0),0)/1000)),"")</f>
        <v>6</v>
      </c>
      <c r="J316" s="145">
        <f>IFERROR(TRUNC(VLOOKUP($E316,'Container Panel'!$B$41:$Z$100,$D316,0)/(VLOOKUP(J$276,UI!$A$12:$O$51,VLOOKUP(J$277,$B$276:$C$278,2,0),0)/1000)),"")</f>
        <v>6</v>
      </c>
      <c r="K316" s="145">
        <f>IFERROR(TRUNC(VLOOKUP($E316,'Container Panel'!$B$41:$Z$100,$D316,0)/(VLOOKUP(K$276,UI!$A$12:$O$51,VLOOKUP(K$277,$B$276:$C$278,2,0),0)/1000)),"")</f>
        <v>2</v>
      </c>
      <c r="L316" s="145">
        <f>IFERROR(TRUNC(VLOOKUP($E316,'Container Panel'!$B$41:$Z$100,$D316,0)/(VLOOKUP(L$276,UI!$A$12:$O$51,VLOOKUP(L$277,$B$276:$C$278,2,0),0)/1000)),"")</f>
        <v>2</v>
      </c>
      <c r="M316" s="145">
        <f>IFERROR(TRUNC(VLOOKUP($E316,'Container Panel'!$B$41:$Z$100,$D316,0)/(VLOOKUP(M$276,UI!$A$12:$O$51,VLOOKUP(M$277,$B$276:$C$278,2,0),0)/1000)),"")</f>
        <v>1</v>
      </c>
      <c r="N316" s="145">
        <f>IFERROR(TRUNC(VLOOKUP($E316,'Container Panel'!$B$41:$Z$100,$D316,0)/(VLOOKUP(N$276,UI!$A$12:$O$51,VLOOKUP(N$277,$B$276:$C$278,2,0),0)/1000)),"")</f>
        <v>1</v>
      </c>
      <c r="O316" s="145">
        <f>IFERROR(TRUNC(VLOOKUP($E316,'Container Panel'!$B$41:$Z$100,$D316,0)/(VLOOKUP(O$276,UI!$A$12:$O$51,VLOOKUP(O$277,$B$276:$C$278,2,0),0)/1000)),"")</f>
        <v>1</v>
      </c>
      <c r="P316" s="145">
        <f>IFERROR(TRUNC(VLOOKUP($E316,'Container Panel'!$B$41:$Z$100,$D316,0)/(VLOOKUP(P$276,UI!$A$12:$O$51,VLOOKUP(P$277,$B$276:$C$278,2,0),0)/1000)),"")</f>
        <v>1</v>
      </c>
      <c r="Q316" s="145">
        <f>IFERROR(TRUNC(VLOOKUP($E316,'Container Panel'!$B$41:$Z$100,$D316,0)/(VLOOKUP(Q$276,UI!$A$12:$O$51,VLOOKUP(Q$277,$B$276:$C$278,2,0),0)/1000)),"")</f>
        <v>4</v>
      </c>
      <c r="R316" s="145">
        <f>IFERROR(TRUNC(VLOOKUP($E316,'Container Panel'!$B$41:$Z$100,$D316,0)/(VLOOKUP(R$276,UI!$A$12:$O$51,VLOOKUP(R$277,$B$276:$C$278,2,0),0)/1000)),"")</f>
        <v>4</v>
      </c>
      <c r="S316" s="145" t="str">
        <f>IFERROR(TRUNC(VLOOKUP($E316,'Container Panel'!$B$41:$Z$100,$D316,0)/(VLOOKUP(S$276,UI!$A$12:$O$51,VLOOKUP(S$277,$B$276:$C$278,2,0),0)/1000)),"")</f>
        <v/>
      </c>
      <c r="T316" s="145" t="str">
        <f>IFERROR(TRUNC(VLOOKUP($E316,'Container Panel'!$B$41:$Z$100,$D316,0)/(VLOOKUP(T$276,UI!$A$12:$O$51,VLOOKUP(T$277,$B$276:$C$278,2,0),0)/1000)),"")</f>
        <v/>
      </c>
      <c r="U316" s="145" t="str">
        <f>IFERROR(TRUNC(VLOOKUP($E316,'Container Panel'!$B$41:$Z$100,$D316,0)/(VLOOKUP(U$276,UI!$A$12:$O$51,VLOOKUP(U$277,$B$276:$C$278,2,0),0)/1000)),"")</f>
        <v/>
      </c>
      <c r="V316" s="145" t="str">
        <f>IFERROR(TRUNC(VLOOKUP($E316,'Container Panel'!$B$41:$Z$100,$D316,0)/(VLOOKUP(V$276,UI!$A$12:$O$51,VLOOKUP(V$277,$B$276:$C$278,2,0),0)/1000)),"")</f>
        <v/>
      </c>
      <c r="W316" s="145" t="str">
        <f>IFERROR(TRUNC(VLOOKUP($E316,'Container Panel'!$B$41:$Z$100,$D316,0)/(VLOOKUP(W$276,UI!$A$12:$O$51,VLOOKUP(W$277,$B$276:$C$278,2,0),0)/1000)),"")</f>
        <v/>
      </c>
      <c r="X316" s="145" t="str">
        <f>IFERROR(TRUNC(VLOOKUP($E316,'Container Panel'!$B$41:$Z$100,$D316,0)/(VLOOKUP(X$276,UI!$A$12:$O$51,VLOOKUP(X$277,$B$276:$C$278,2,0),0)/1000)),"")</f>
        <v/>
      </c>
      <c r="Y316" s="145" t="str">
        <f>IFERROR(TRUNC(VLOOKUP($E316,'Container Panel'!$B$41:$Z$100,$D316,0)/(VLOOKUP(Y$276,UI!$A$12:$O$51,VLOOKUP(Y$277,$B$276:$C$278,2,0),0)/1000)),"")</f>
        <v/>
      </c>
      <c r="Z316" s="145" t="str">
        <f>IFERROR(TRUNC(VLOOKUP($E316,'Container Panel'!$B$41:$Z$100,$D316,0)/(VLOOKUP(Z$276,UI!$A$12:$O$51,VLOOKUP(Z$277,$B$276:$C$278,2,0),0)/1000)),"")</f>
        <v/>
      </c>
      <c r="AA316" s="145" t="str">
        <f>IFERROR(TRUNC(VLOOKUP($E316,'Container Panel'!$B$41:$Z$100,$D316,0)/(VLOOKUP(AA$276,UI!$A$12:$O$51,VLOOKUP(AA$277,$B$276:$C$278,2,0),0)/1000)),"")</f>
        <v/>
      </c>
      <c r="AB316" s="145" t="str">
        <f>IFERROR(TRUNC(VLOOKUP($E316,'Container Panel'!$B$41:$Z$100,$D316,0)/(VLOOKUP(AB$276,UI!$A$12:$O$51,VLOOKUP(AB$277,$B$276:$C$278,2,0),0)/1000)),"")</f>
        <v/>
      </c>
      <c r="AC316" s="145" t="str">
        <f>IFERROR(TRUNC(VLOOKUP($E316,'Container Panel'!$B$41:$Z$100,$D316,0)/(VLOOKUP(AC$276,UI!$A$12:$O$51,VLOOKUP(AC$277,$B$276:$C$278,2,0),0)/1000)),"")</f>
        <v/>
      </c>
      <c r="AD316" s="145" t="str">
        <f>IFERROR(TRUNC(VLOOKUP($E316,'Container Panel'!$B$41:$Z$100,$D316,0)/(VLOOKUP(AD$276,UI!$A$12:$O$51,VLOOKUP(AD$277,$B$276:$C$278,2,0),0)/1000)),"")</f>
        <v/>
      </c>
      <c r="AE316" s="145" t="str">
        <f>IFERROR(TRUNC(VLOOKUP($E316,'Container Panel'!$B$41:$Z$100,$D316,0)/(VLOOKUP(AE$276,UI!$A$12:$O$51,VLOOKUP(AE$277,$B$276:$C$278,2,0),0)/1000)),"")</f>
        <v/>
      </c>
      <c r="AF316" s="145" t="str">
        <f>IFERROR(TRUNC(VLOOKUP($E316,'Container Panel'!$B$41:$Z$100,$D316,0)/(VLOOKUP(AF$276,UI!$A$12:$O$51,VLOOKUP(AF$277,$B$276:$C$278,2,0),0)/1000)),"")</f>
        <v/>
      </c>
      <c r="AG316" s="145" t="str">
        <f>IFERROR(TRUNC(VLOOKUP($E316,'Container Panel'!$B$41:$Z$100,$D316,0)/(VLOOKUP(AG$276,UI!$A$12:$O$51,VLOOKUP(AG$277,$B$276:$C$278,2,0),0)/1000)),"")</f>
        <v/>
      </c>
      <c r="AH316" s="145" t="str">
        <f>IFERROR(TRUNC(VLOOKUP($E316,'Container Panel'!$B$41:$Z$100,$D316,0)/(VLOOKUP(AH$276,UI!$A$12:$O$51,VLOOKUP(AH$277,$B$276:$C$278,2,0),0)/1000)),"")</f>
        <v/>
      </c>
      <c r="AI316" s="145" t="str">
        <f>IFERROR(TRUNC(VLOOKUP($E316,'Container Panel'!$B$41:$Z$100,$D316,0)/(VLOOKUP(AI$276,UI!$A$12:$O$51,VLOOKUP(AI$277,$B$276:$C$278,2,0),0)/1000)),"")</f>
        <v/>
      </c>
      <c r="AJ316" s="145" t="str">
        <f>IFERROR(TRUNC(VLOOKUP($E316,'Container Panel'!$B$41:$Z$100,$D316,0)/(VLOOKUP(AJ$276,UI!$A$12:$O$51,VLOOKUP(AJ$277,$B$276:$C$278,2,0),0)/1000)),"")</f>
        <v/>
      </c>
      <c r="AK316" s="145" t="str">
        <f>IFERROR(TRUNC(VLOOKUP($E316,'Container Panel'!$B$41:$Z$100,$D316,0)/(VLOOKUP(AK$276,UI!$A$12:$O$51,VLOOKUP(AK$277,$B$276:$C$278,2,0),0)/1000)),"")</f>
        <v/>
      </c>
      <c r="AL316" s="145" t="str">
        <f>IFERROR(TRUNC(VLOOKUP($E316,'Container Panel'!$B$41:$Z$100,$D316,0)/(VLOOKUP(AL$276,UI!$A$12:$O$51,VLOOKUP(AL$277,$B$276:$C$278,2,0),0)/1000)),"")</f>
        <v/>
      </c>
      <c r="AM316" s="145" t="str">
        <f>IFERROR(TRUNC(VLOOKUP($E316,'Container Panel'!$B$41:$Z$100,$D316,0)/(VLOOKUP(AM$276,UI!$A$12:$O$51,VLOOKUP(AM$277,$B$276:$C$278,2,0),0)/1000)),"")</f>
        <v/>
      </c>
      <c r="AN316" s="145" t="str">
        <f>IFERROR(TRUNC(VLOOKUP($E316,'Container Panel'!$B$41:$Z$100,$D316,0)/(VLOOKUP(AN$276,UI!$A$12:$O$51,VLOOKUP(AN$277,$B$276:$C$278,2,0),0)/1000)),"")</f>
        <v/>
      </c>
      <c r="AO316" s="145" t="str">
        <f>IFERROR(TRUNC(VLOOKUP($E316,'Container Panel'!$B$41:$Z$100,$D316,0)/(VLOOKUP(AO$276,UI!$A$12:$O$51,VLOOKUP(AO$277,$B$276:$C$278,2,0),0)/1000)),"")</f>
        <v/>
      </c>
      <c r="AP316" s="145" t="str">
        <f>IFERROR(TRUNC(VLOOKUP($E316,'Container Panel'!$B$41:$Z$100,$D316,0)/(VLOOKUP(AP$276,UI!$A$12:$O$51,VLOOKUP(AP$277,$B$276:$C$278,2,0),0)/1000)),"")</f>
        <v/>
      </c>
      <c r="AQ316" s="145" t="str">
        <f>IFERROR(TRUNC(VLOOKUP($E316,'Container Panel'!$B$41:$Z$100,$D316,0)/(VLOOKUP(AQ$276,UI!$A$12:$O$51,VLOOKUP(AQ$277,$B$276:$C$278,2,0),0)/1000)),"")</f>
        <v/>
      </c>
      <c r="AR316" s="145" t="str">
        <f>IFERROR(TRUNC(VLOOKUP($E316,'Container Panel'!$B$41:$Z$100,$D316,0)/(VLOOKUP(AR$276,UI!$A$12:$O$51,VLOOKUP(AR$277,$B$276:$C$278,2,0),0)/1000)),"")</f>
        <v/>
      </c>
      <c r="AS316" s="145" t="str">
        <f>IFERROR(TRUNC(VLOOKUP($E316,'Container Panel'!$B$41:$Z$100,$D316,0)/(VLOOKUP(AS$276,UI!$A$12:$O$51,VLOOKUP(AS$277,$B$276:$C$278,2,0),0)/1000)),"")</f>
        <v/>
      </c>
      <c r="AT316" s="145" t="str">
        <f>IFERROR(TRUNC(VLOOKUP($E316,'Container Panel'!$B$41:$Z$100,$D316,0)/(VLOOKUP(AT$276,UI!$A$12:$O$51,VLOOKUP(AT$277,$B$276:$C$278,2,0),0)/1000)),"")</f>
        <v/>
      </c>
      <c r="AU316" s="145" t="str">
        <f>IFERROR(TRUNC(VLOOKUP($E316,'Container Panel'!$B$41:$Z$100,$D316,0)/(VLOOKUP(AU$276,UI!$A$12:$O$51,VLOOKUP(AU$277,$B$276:$C$278,2,0),0)/1000)),"")</f>
        <v/>
      </c>
      <c r="AV316" s="145" t="str">
        <f>IFERROR(TRUNC(VLOOKUP($E316,'Container Panel'!$B$41:$Z$100,$D316,0)/(VLOOKUP(AV$276,UI!$A$12:$O$51,VLOOKUP(AV$277,$B$276:$C$278,2,0),0)/1000)),"")</f>
        <v/>
      </c>
      <c r="AW316" s="145" t="str">
        <f>IFERROR(TRUNC(VLOOKUP($E316,'Container Panel'!$B$41:$Z$100,$D316,0)/(VLOOKUP(AW$276,UI!$A$12:$O$51,VLOOKUP(AW$277,$B$276:$C$278,2,0),0)/1000)),"")</f>
        <v/>
      </c>
      <c r="AX316" s="145" t="str">
        <f>IFERROR(TRUNC(VLOOKUP($E316,'Container Panel'!$B$41:$Z$100,$D316,0)/(VLOOKUP(AX$276,UI!$A$12:$O$51,VLOOKUP(AX$277,$B$276:$C$278,2,0),0)/1000)),"")</f>
        <v/>
      </c>
      <c r="AY316" s="145" t="str">
        <f>IFERROR(TRUNC(VLOOKUP($E316,'Container Panel'!$B$41:$Z$100,$D316,0)/(VLOOKUP(AY$276,UI!$A$12:$O$51,VLOOKUP(AY$277,$B$276:$C$278,2,0),0)/1000)),"")</f>
        <v/>
      </c>
      <c r="AZ316" s="145" t="str">
        <f>IFERROR(TRUNC(VLOOKUP($E316,'Container Panel'!$B$41:$Z$100,$D316,0)/(VLOOKUP(AZ$276,UI!$A$12:$O$51,VLOOKUP(AZ$277,$B$276:$C$278,2,0),0)/1000)),"")</f>
        <v/>
      </c>
      <c r="BA316" s="145" t="str">
        <f>IFERROR(TRUNC(VLOOKUP($E316,'Container Panel'!$B$41:$Z$100,$D316,0)/(VLOOKUP(BA$276,UI!$A$12:$O$51,VLOOKUP(BA$277,$B$276:$C$278,2,0),0)/1000)),"")</f>
        <v/>
      </c>
      <c r="BB316" s="145" t="str">
        <f>IFERROR(TRUNC(VLOOKUP($E316,'Container Panel'!$B$41:$Z$100,$D316,0)/(VLOOKUP(BB$276,UI!$A$12:$O$51,VLOOKUP(BB$277,$B$276:$C$278,2,0),0)/1000)),"")</f>
        <v/>
      </c>
      <c r="BC316" s="145" t="str">
        <f>IFERROR(TRUNC(VLOOKUP($E316,'Container Panel'!$B$41:$Z$100,$D316,0)/(VLOOKUP(BC$276,UI!$A$12:$O$51,VLOOKUP(BC$277,$B$276:$C$278,2,0),0)/1000)),"")</f>
        <v/>
      </c>
      <c r="BD316" s="145" t="str">
        <f>IFERROR(TRUNC(VLOOKUP($E316,'Container Panel'!$B$41:$Z$100,$D316,0)/(VLOOKUP(BD$276,UI!$A$12:$O$51,VLOOKUP(BD$277,$B$276:$C$278,2,0),0)/1000)),"")</f>
        <v/>
      </c>
      <c r="BE316" s="145" t="str">
        <f>IFERROR(TRUNC(VLOOKUP($E316,'Container Panel'!$B$41:$Z$100,$D316,0)/(VLOOKUP(BE$276,UI!$A$12:$O$51,VLOOKUP(BE$277,$B$276:$C$278,2,0),0)/1000)),"")</f>
        <v/>
      </c>
      <c r="BF316" s="145" t="str">
        <f>IFERROR(TRUNC(VLOOKUP($E316,'Container Panel'!$B$41:$Z$100,$D316,0)/(VLOOKUP(BF$276,UI!$A$12:$O$51,VLOOKUP(BF$277,$B$276:$C$278,2,0),0)/1000)),"")</f>
        <v/>
      </c>
      <c r="BG316" s="145" t="str">
        <f>IFERROR(TRUNC(VLOOKUP($E316,'Container Panel'!$B$41:$Z$100,$D316,0)/(VLOOKUP(BG$276,UI!$A$12:$O$51,VLOOKUP(BG$277,$B$276:$C$278,2,0),0)/1000)),"")</f>
        <v/>
      </c>
      <c r="BH316" s="145" t="str">
        <f>IFERROR(TRUNC(VLOOKUP($E316,'Container Panel'!$B$41:$Z$100,$D316,0)/(VLOOKUP(BH$276,UI!$A$12:$O$51,VLOOKUP(BH$277,$B$276:$C$278,2,0),0)/1000)),"")</f>
        <v/>
      </c>
      <c r="BI316" s="145" t="str">
        <f>IFERROR(TRUNC(VLOOKUP($E316,'Container Panel'!$B$41:$Z$100,$D316,0)/(VLOOKUP(BI$276,UI!$A$12:$O$51,VLOOKUP(BI$277,$B$276:$C$278,2,0),0)/1000)),"")</f>
        <v/>
      </c>
      <c r="BJ316" s="145" t="str">
        <f>IFERROR(TRUNC(VLOOKUP($E316,'Container Panel'!$B$41:$Z$100,$D316,0)/(VLOOKUP(BJ$276,UI!$A$12:$O$51,VLOOKUP(BJ$277,$B$276:$C$278,2,0),0)/1000)),"")</f>
        <v/>
      </c>
      <c r="BK316" s="145" t="str">
        <f>IFERROR(TRUNC(VLOOKUP($E316,'Container Panel'!$B$41:$Z$100,$D316,0)/(VLOOKUP(BK$276,UI!$A$12:$O$51,VLOOKUP(BK$277,$B$276:$C$278,2,0),0)/1000)),"")</f>
        <v/>
      </c>
      <c r="BL316" s="145" t="str">
        <f>IFERROR(TRUNC(VLOOKUP($E316,'Container Panel'!$B$41:$Z$100,$D316,0)/(VLOOKUP(BL$276,UI!$A$12:$O$51,VLOOKUP(BL$277,$B$276:$C$278,2,0),0)/1000)),"")</f>
        <v/>
      </c>
      <c r="BM316" s="145" t="str">
        <f>IFERROR(TRUNC(VLOOKUP($E316,'Container Panel'!$B$41:$Z$100,$D316,0)/(VLOOKUP(BM$276,UI!$A$12:$O$51,VLOOKUP(BM$277,$B$276:$C$278,2,0),0)/1000)),"")</f>
        <v/>
      </c>
      <c r="BN316" s="145" t="str">
        <f>IFERROR(TRUNC(VLOOKUP($E316,'Container Panel'!$B$41:$Z$100,$D316,0)/(VLOOKUP(BN$276,UI!$A$12:$O$51,VLOOKUP(BN$277,$B$276:$C$278,2,0),0)/1000)),"")</f>
        <v/>
      </c>
      <c r="BO316" s="145" t="str">
        <f>IFERROR(TRUNC(VLOOKUP($E316,'Container Panel'!$B$41:$Z$100,$D316,0)/(VLOOKUP(BO$276,UI!$A$12:$O$51,VLOOKUP(BO$277,$B$276:$C$278,2,0),0)/1000)),"")</f>
        <v/>
      </c>
      <c r="BP316" s="145" t="str">
        <f>IFERROR(TRUNC(VLOOKUP($E316,'Container Panel'!$B$41:$Z$100,$D316,0)/(VLOOKUP(BP$276,UI!$A$12:$O$51,VLOOKUP(BP$277,$B$276:$C$278,2,0),0)/1000)),"")</f>
        <v/>
      </c>
      <c r="BQ316" s="145" t="str">
        <f>IFERROR(TRUNC(VLOOKUP($E316,'Container Panel'!$B$41:$Z$100,$D316,0)/(VLOOKUP(BQ$276,UI!$A$12:$O$51,VLOOKUP(BQ$277,$B$276:$C$278,2,0),0)/1000)),"")</f>
        <v/>
      </c>
      <c r="BR316" s="145" t="str">
        <f>IFERROR(TRUNC(VLOOKUP($E316,'Container Panel'!$B$41:$Z$100,$D316,0)/(VLOOKUP(BR$276,UI!$A$12:$O$51,VLOOKUP(BR$277,$B$276:$C$278,2,0),0)/1000)),"")</f>
        <v/>
      </c>
      <c r="BS316" s="145" t="str">
        <f>IFERROR(TRUNC(VLOOKUP($E316,'Container Panel'!$B$41:$Z$100,$D316,0)/(VLOOKUP(BS$276,UI!$A$12:$O$51,VLOOKUP(BS$277,$B$276:$C$278,2,0),0)/1000)),"")</f>
        <v/>
      </c>
      <c r="BT316" s="145" t="str">
        <f>IFERROR(TRUNC(VLOOKUP($E316,'Container Panel'!$B$41:$Z$100,$D316,0)/(VLOOKUP(BT$276,UI!$A$12:$O$51,VLOOKUP(BT$277,$B$276:$C$278,2,0),0)/1000)),"")</f>
        <v/>
      </c>
      <c r="BU316" s="145" t="str">
        <f>IFERROR(TRUNC(VLOOKUP($E316,'Container Panel'!$B$41:$Z$100,$D316,0)/(VLOOKUP(BU$276,UI!$A$12:$O$51,VLOOKUP(BU$277,$B$276:$C$278,2,0),0)/1000)),"")</f>
        <v/>
      </c>
      <c r="BV316" s="145" t="str">
        <f>IFERROR(TRUNC(VLOOKUP($E316,'Container Panel'!$B$41:$Z$100,$D316,0)/(VLOOKUP(BV$276,UI!$A$12:$O$51,VLOOKUP(BV$277,$B$276:$C$278,2,0),0)/1000)),"")</f>
        <v/>
      </c>
      <c r="BW316" s="145" t="str">
        <f>IFERROR(TRUNC(VLOOKUP($E316,'Container Panel'!$B$41:$Z$100,$D316,0)/(VLOOKUP(BW$276,UI!$A$12:$O$51,VLOOKUP(BW$277,$B$276:$C$278,2,0),0)/1000)),"")</f>
        <v/>
      </c>
      <c r="BX316" s="145" t="str">
        <f>IFERROR(TRUNC(VLOOKUP($E316,'Container Panel'!$B$41:$Z$100,$D316,0)/(VLOOKUP(BX$276,UI!$A$12:$O$51,VLOOKUP(BX$277,$B$276:$C$278,2,0),0)/1000)),"")</f>
        <v/>
      </c>
      <c r="BY316" s="145" t="str">
        <f>IFERROR(TRUNC(VLOOKUP($E316,'Container Panel'!$B$41:$Z$100,$D316,0)/(VLOOKUP(BY$276,UI!$A$12:$O$51,VLOOKUP(BY$277,$B$276:$C$278,2,0),0)/1000)),"")</f>
        <v/>
      </c>
      <c r="BZ316" s="145" t="str">
        <f>IFERROR(TRUNC(VLOOKUP($E316,'Container Panel'!$B$41:$Z$100,$D316,0)/(VLOOKUP(BZ$276,UI!$A$12:$O$51,VLOOKUP(BZ$277,$B$276:$C$278,2,0),0)/1000)),"")</f>
        <v/>
      </c>
      <c r="CA316" s="145" t="str">
        <f>IFERROR(TRUNC(VLOOKUP($E316,'Container Panel'!$B$41:$Z$100,$D316,0)/(VLOOKUP(CA$276,UI!$A$12:$O$51,VLOOKUP(CA$277,$B$276:$C$278,2,0),0)/1000)),"")</f>
        <v/>
      </c>
      <c r="CB316" s="145" t="str">
        <f>IFERROR(TRUNC(VLOOKUP($E316,'Container Panel'!$B$41:$Z$100,$D316,0)/(VLOOKUP(CB$276,UI!$A$12:$O$51,VLOOKUP(CB$277,$B$276:$C$278,2,0),0)/1000)),"")</f>
        <v/>
      </c>
      <c r="CC316" s="145" t="str">
        <f>IFERROR(TRUNC(VLOOKUP($E316,'Container Panel'!$B$41:$Z$100,$D316,0)/(VLOOKUP(CC$276,UI!$A$12:$O$51,VLOOKUP(CC$277,$B$276:$C$278,2,0),0)/1000)),"")</f>
        <v/>
      </c>
      <c r="CD316" s="145" t="str">
        <f>IFERROR(TRUNC(VLOOKUP($E316,'Container Panel'!$B$41:$Z$100,$D316,0)/(VLOOKUP(CD$276,UI!$A$12:$O$51,VLOOKUP(CD$277,$B$276:$C$278,2,0),0)/1000)),"")</f>
        <v/>
      </c>
      <c r="CE316" s="145" t="str">
        <f>IFERROR(TRUNC(VLOOKUP($E316,'Container Panel'!$B$41:$Z$100,$D316,0)/(VLOOKUP(CE$276,UI!$A$12:$O$51,VLOOKUP(CE$277,$B$276:$C$278,2,0),0)/1000)),"")</f>
        <v/>
      </c>
      <c r="CF316" s="145" t="str">
        <f>IFERROR(TRUNC(VLOOKUP($E316,'Container Panel'!$B$41:$Z$100,$D316,0)/(VLOOKUP(CF$276,UI!$A$12:$O$51,VLOOKUP(CF$277,$B$276:$C$278,2,0),0)/1000)),"")</f>
        <v/>
      </c>
      <c r="CG316" s="145" t="str">
        <f>IFERROR(TRUNC(VLOOKUP($E316,'Container Panel'!$B$41:$Z$100,$D316,0)/(VLOOKUP(CG$276,UI!$A$12:$O$51,VLOOKUP(CG$277,$B$276:$C$278,2,0),0)/1000)),"")</f>
        <v/>
      </c>
      <c r="CH316" s="145" t="str">
        <f>IFERROR(TRUNC(VLOOKUP($E316,'Container Panel'!$B$41:$Z$100,$D316,0)/(VLOOKUP(CH$276,UI!$A$12:$O$51,VLOOKUP(CH$277,$B$276:$C$278,2,0),0)/1000)),"")</f>
        <v/>
      </c>
      <c r="CI316" s="145" t="str">
        <f>IFERROR(TRUNC(VLOOKUP($E316,'Container Panel'!$B$41:$Z$100,$D316,0)/(VLOOKUP(CI$276,UI!$A$12:$O$51,VLOOKUP(CI$277,$B$276:$C$278,2,0),0)/1000)),"")</f>
        <v/>
      </c>
      <c r="CJ316" s="145" t="str">
        <f>IFERROR(TRUNC(VLOOKUP($E316,'Container Panel'!$B$41:$Z$100,$D316,0)/(VLOOKUP(CJ$276,UI!$A$12:$O$51,VLOOKUP(CJ$277,$B$276:$C$278,2,0),0)/1000)),"")</f>
        <v/>
      </c>
      <c r="CK316" s="145" t="str">
        <f>IFERROR(TRUNC(VLOOKUP($E316,'Container Panel'!$B$41:$Z$100,$D316,0)/(VLOOKUP(CK$276,UI!$A$12:$O$51,VLOOKUP(CK$277,$B$276:$C$278,2,0),0)/1000)),"")</f>
        <v/>
      </c>
      <c r="CL316" s="145" t="str">
        <f>IFERROR(TRUNC(VLOOKUP($E316,'Container Panel'!$B$41:$Z$100,$D316,0)/(VLOOKUP(CL$276,UI!$A$12:$O$51,VLOOKUP(CL$277,$B$276:$C$278,2,0),0)/1000)),"")</f>
        <v/>
      </c>
      <c r="CM316" s="145" t="str">
        <f>IFERROR(TRUNC(VLOOKUP($E316,'Container Panel'!$B$41:$Z$100,$D316,0)/(VLOOKUP(CM$276,UI!$A$12:$O$51,VLOOKUP(CM$277,$B$276:$C$278,2,0),0)/1000)),"")</f>
        <v/>
      </c>
      <c r="CN316" s="145" t="str">
        <f>IFERROR(TRUNC(VLOOKUP($E316,'Container Panel'!$B$41:$Z$100,$D316,0)/(VLOOKUP(CN$276,UI!$A$12:$O$51,VLOOKUP(CN$277,$B$276:$C$278,2,0),0)/1000)),"")</f>
        <v/>
      </c>
      <c r="CO316" s="145" t="str">
        <f>IFERROR(TRUNC(VLOOKUP($E316,'Container Panel'!$B$41:$Z$100,$D316,0)/(VLOOKUP(CO$276,UI!$A$12:$O$51,VLOOKUP(CO$277,$B$276:$C$278,2,0),0)/1000)),"")</f>
        <v/>
      </c>
      <c r="CP316" s="145" t="str">
        <f>IFERROR(TRUNC(VLOOKUP($E316,'Container Panel'!$B$41:$Z$100,$D316,0)/(VLOOKUP(CP$276,UI!$A$12:$O$51,VLOOKUP(CP$277,$B$276:$C$278,2,0),0)/1000)),"")</f>
        <v/>
      </c>
      <c r="CQ316" s="145" t="str">
        <f>IFERROR(TRUNC(VLOOKUP($E316,'Container Panel'!$B$41:$Z$100,$D316,0)/(VLOOKUP(CQ$276,UI!$A$12:$O$51,VLOOKUP(CQ$277,$B$276:$C$278,2,0),0)/1000)),"")</f>
        <v/>
      </c>
      <c r="CR316" s="145" t="str">
        <f>IFERROR(TRUNC(VLOOKUP($E316,'Container Panel'!$B$41:$Z$100,$D316,0)/(VLOOKUP(CR$276,UI!$A$12:$O$51,VLOOKUP(CR$277,$B$276:$C$278,2,0),0)/1000)),"")</f>
        <v/>
      </c>
      <c r="CS316" s="145" t="str">
        <f>IFERROR(TRUNC(VLOOKUP($E316,'Container Panel'!$B$41:$Z$100,$D316,0)/(VLOOKUP(CS$276,UI!$A$12:$O$51,VLOOKUP(CS$277,$B$276:$C$278,2,0),0)/1000)),"")</f>
        <v/>
      </c>
      <c r="CT316" s="145" t="str">
        <f>IFERROR(TRUNC(VLOOKUP($E316,'Container Panel'!$B$41:$Z$100,$D316,0)/(VLOOKUP(CT$276,UI!$A$12:$O$51,VLOOKUP(CT$277,$B$276:$C$278,2,0),0)/1000)),"")</f>
        <v/>
      </c>
      <c r="CU316" s="145" t="str">
        <f>IFERROR(TRUNC(VLOOKUP($E316,'Container Panel'!$B$41:$Z$100,$D316,0)/(VLOOKUP(CU$276,UI!$A$12:$O$51,VLOOKUP(CU$277,$B$276:$C$278,2,0),0)/1000)),"")</f>
        <v/>
      </c>
      <c r="CV316" s="145" t="str">
        <f>IFERROR(TRUNC(VLOOKUP($E316,'Container Panel'!$B$41:$Z$100,$D316,0)/(VLOOKUP(CV$276,UI!$A$12:$O$51,VLOOKUP(CV$277,$B$276:$C$278,2,0),0)/1000)),"")</f>
        <v/>
      </c>
      <c r="CW316" s="145" t="str">
        <f>IFERROR(TRUNC(VLOOKUP($E316,'Container Panel'!$B$41:$Z$100,$D316,0)/(VLOOKUP(CW$276,UI!$A$12:$O$51,VLOOKUP(CW$277,$B$276:$C$278,2,0),0)/1000)),"")</f>
        <v/>
      </c>
      <c r="CX316" s="145" t="str">
        <f>IFERROR(TRUNC(VLOOKUP($E316,'Container Panel'!$B$41:$Z$100,$D316,0)/(VLOOKUP(CX$276,UI!$A$12:$O$51,VLOOKUP(CX$277,$B$276:$C$278,2,0),0)/1000)),"")</f>
        <v/>
      </c>
      <c r="CY316" s="145" t="str">
        <f>IFERROR(TRUNC(VLOOKUP($E316,'Container Panel'!$B$41:$Z$100,$D316,0)/(VLOOKUP(CY$276,UI!$A$12:$O$51,VLOOKUP(CY$277,$B$276:$C$278,2,0),0)/1000)),"")</f>
        <v/>
      </c>
      <c r="CZ316" s="145" t="str">
        <f>IFERROR(TRUNC(VLOOKUP($E316,'Container Panel'!$B$41:$Z$100,$D316,0)/(VLOOKUP(CZ$276,UI!$A$12:$O$51,VLOOKUP(CZ$277,$B$276:$C$278,2,0),0)/1000)),"")</f>
        <v/>
      </c>
      <c r="DA316" s="145" t="str">
        <f>IFERROR(TRUNC(VLOOKUP($E316,'Container Panel'!$B$41:$Z$100,$D316,0)/(VLOOKUP(DA$276,UI!$A$12:$O$51,VLOOKUP(DA$277,$B$276:$C$278,2,0),0)/1000)),"")</f>
        <v/>
      </c>
      <c r="DB316" s="145" t="str">
        <f>IFERROR(TRUNC(VLOOKUP($E316,'Container Panel'!$B$41:$Z$100,$D316,0)/(VLOOKUP(DB$276,UI!$A$12:$O$51,VLOOKUP(DB$277,$B$276:$C$278,2,0),0)/1000)),"")</f>
        <v/>
      </c>
      <c r="DC316" s="145" t="str">
        <f>IFERROR(TRUNC(VLOOKUP($E316,'Container Panel'!$B$41:$Z$100,$D316,0)/(VLOOKUP(DC$276,UI!$A$12:$O$51,VLOOKUP(DC$277,$B$276:$C$278,2,0),0)/1000)),"")</f>
        <v/>
      </c>
      <c r="DD316" s="145" t="str">
        <f>IFERROR(TRUNC(VLOOKUP($E316,'Container Panel'!$B$41:$Z$100,$D316,0)/(VLOOKUP(DD$276,UI!$A$12:$O$51,VLOOKUP(DD$277,$B$276:$C$278,2,0),0)/1000)),"")</f>
        <v/>
      </c>
      <c r="DE316" s="145" t="str">
        <f>IFERROR(TRUNC(VLOOKUP($E316,'Container Panel'!$B$41:$Z$100,$D316,0)/(VLOOKUP(DE$276,UI!$A$12:$O$51,VLOOKUP(DE$277,$B$276:$C$278,2,0),0)/1000)),"")</f>
        <v/>
      </c>
      <c r="DF316" s="145" t="str">
        <f>IFERROR(TRUNC(VLOOKUP($E316,'Container Panel'!$B$41:$Z$100,$D316,0)/(VLOOKUP(DF$276,UI!$A$12:$O$51,VLOOKUP(DF$277,$B$276:$C$278,2,0),0)/1000)),"")</f>
        <v/>
      </c>
      <c r="DG316" s="145" t="str">
        <f>IFERROR(TRUNC(VLOOKUP($E316,'Container Panel'!$B$41:$Z$100,$D316,0)/(VLOOKUP(DG$276,UI!$A$12:$O$51,VLOOKUP(DG$277,$B$276:$C$278,2,0),0)/1000)),"")</f>
        <v/>
      </c>
      <c r="DH316" s="145" t="str">
        <f>IFERROR(TRUNC(VLOOKUP($E316,'Container Panel'!$B$41:$Z$100,$D316,0)/(VLOOKUP(DH$276,UI!$A$12:$O$51,VLOOKUP(DH$277,$B$276:$C$278,2,0),0)/1000)),"")</f>
        <v/>
      </c>
      <c r="DI316" s="145" t="str">
        <f>IFERROR(TRUNC(VLOOKUP($E316,'Container Panel'!$B$41:$Z$100,$D316,0)/(VLOOKUP(DI$276,UI!$A$12:$O$51,VLOOKUP(DI$277,$B$276:$C$278,2,0),0)/1000)),"")</f>
        <v/>
      </c>
      <c r="DJ316" s="145" t="str">
        <f>IFERROR(TRUNC(VLOOKUP($E316,'Container Panel'!$B$41:$Z$100,$D316,0)/(VLOOKUP(DJ$276,UI!$A$12:$O$51,VLOOKUP(DJ$277,$B$276:$C$278,2,0),0)/1000)),"")</f>
        <v/>
      </c>
      <c r="DK316" s="145" t="str">
        <f>IFERROR(TRUNC(VLOOKUP($E316,'Container Panel'!$B$41:$Z$100,$D316,0)/(VLOOKUP(DK$276,UI!$A$12:$O$51,VLOOKUP(DK$277,$B$276:$C$278,2,0),0)/1000)),"")</f>
        <v/>
      </c>
      <c r="DL316" s="145" t="str">
        <f>IFERROR(TRUNC(VLOOKUP($E316,'Container Panel'!$B$41:$Z$100,$D316,0)/(VLOOKUP(DL$276,UI!$A$12:$O$51,VLOOKUP(DL$277,$B$276:$C$278,2,0),0)/1000)),"")</f>
        <v/>
      </c>
      <c r="DM316" s="145" t="str">
        <f>IFERROR(TRUNC(VLOOKUP($E316,'Container Panel'!$B$41:$Z$100,$D316,0)/(VLOOKUP(DM$276,UI!$A$12:$O$51,VLOOKUP(DM$277,$B$276:$C$278,2,0),0)/1000)),"")</f>
        <v/>
      </c>
      <c r="DN316" s="145" t="str">
        <f>IFERROR(TRUNC(VLOOKUP($E316,'Container Panel'!$B$41:$Z$100,$D316,0)/(VLOOKUP(DN$276,UI!$A$12:$O$51,VLOOKUP(DN$277,$B$276:$C$278,2,0),0)/1000)),"")</f>
        <v/>
      </c>
      <c r="DO316" s="145" t="str">
        <f>IFERROR(TRUNC(VLOOKUP($E316,'Container Panel'!$B$41:$Z$100,$D316,0)/(VLOOKUP(DO$276,UI!$A$12:$O$51,VLOOKUP(DO$277,$B$276:$C$278,2,0),0)/1000)),"")</f>
        <v/>
      </c>
      <c r="DP316" s="145" t="str">
        <f>IFERROR(TRUNC(VLOOKUP($E316,'Container Panel'!$B$41:$Z$100,$D316,0)/(VLOOKUP(DP$276,UI!$A$12:$O$51,VLOOKUP(DP$277,$B$276:$C$278,2,0),0)/1000)),"")</f>
        <v/>
      </c>
      <c r="DQ316" s="145" t="str">
        <f>IFERROR(TRUNC(VLOOKUP($E316,'Container Panel'!$B$41:$Z$100,$D316,0)/(VLOOKUP(DQ$276,UI!$A$12:$O$51,VLOOKUP(DQ$277,$B$276:$C$278,2,0),0)/1000)),"")</f>
        <v/>
      </c>
      <c r="DR316" s="145" t="str">
        <f>IFERROR(TRUNC(VLOOKUP($E316,'Container Panel'!$B$41:$Z$100,$D316,0)/(VLOOKUP(DR$276,UI!$A$12:$O$51,VLOOKUP(DR$277,$B$276:$C$278,2,0),0)/1000)),"")</f>
        <v/>
      </c>
      <c r="DS316" s="145" t="str">
        <f>IFERROR(TRUNC(VLOOKUP($E316,'Container Panel'!$B$41:$Z$100,$D316,0)/(VLOOKUP(DS$276,UI!$A$12:$O$51,VLOOKUP(DS$277,$B$276:$C$278,2,0),0)/1000)),"")</f>
        <v/>
      </c>
      <c r="DT316" s="145" t="str">
        <f>IFERROR(TRUNC(VLOOKUP($E316,'Container Panel'!$B$41:$Z$100,$D316,0)/(VLOOKUP(DT$276,UI!$A$12:$O$51,VLOOKUP(DT$277,$B$276:$C$278,2,0),0)/1000)),"")</f>
        <v/>
      </c>
      <c r="DU316" s="145" t="str">
        <f>IFERROR(TRUNC(VLOOKUP($E316,'Container Panel'!$B$41:$Z$100,$D316,0)/(VLOOKUP(DU$276,UI!$A$12:$O$51,VLOOKUP(DU$277,$B$276:$C$278,2,0),0)/1000)),"")</f>
        <v/>
      </c>
      <c r="DV316" s="145" t="str">
        <f>IFERROR(TRUNC(VLOOKUP($E316,'Container Panel'!$B$41:$Z$100,$D316,0)/(VLOOKUP(DV$276,UI!$A$12:$O$51,VLOOKUP(DV$277,$B$276:$C$278,2,0),0)/1000)),"")</f>
        <v/>
      </c>
      <c r="DW316" s="145" t="str">
        <f>IFERROR(TRUNC(VLOOKUP($E316,'Container Panel'!$B$41:$Z$100,$D316,0)/(VLOOKUP(DW$276,UI!$A$12:$O$51,VLOOKUP(DW$277,$B$276:$C$278,2,0),0)/1000)),"")</f>
        <v/>
      </c>
      <c r="DX316" s="145" t="str">
        <f>IFERROR(TRUNC(VLOOKUP($E316,'Container Panel'!$B$41:$Z$100,$D316,0)/(VLOOKUP(DX$276,UI!$A$12:$O$51,VLOOKUP(DX$277,$B$276:$C$278,2,0),0)/1000)),"")</f>
        <v/>
      </c>
      <c r="DY316" s="145" t="str">
        <f>IFERROR(TRUNC(VLOOKUP($E316,'Container Panel'!$B$41:$Z$100,$D316,0)/(VLOOKUP(DY$276,UI!$A$12:$O$51,VLOOKUP(DY$277,$B$276:$C$278,2,0),0)/1000)),"")</f>
        <v/>
      </c>
      <c r="DZ316" s="145" t="str">
        <f>IFERROR(TRUNC(VLOOKUP($E316,'Container Panel'!$B$41:$Z$100,$D316,0)/(VLOOKUP(DZ$276,UI!$A$12:$O$51,VLOOKUP(DZ$277,$B$276:$C$278,2,0),0)/1000)),"")</f>
        <v/>
      </c>
      <c r="EA316" s="145" t="str">
        <f>IFERROR(TRUNC(VLOOKUP($E316,'Container Panel'!$B$41:$Z$100,$D316,0)/(VLOOKUP(EA$276,UI!$A$12:$O$51,VLOOKUP(EA$277,$B$276:$C$278,2,0),0)/1000)),"")</f>
        <v/>
      </c>
      <c r="EB316" s="145" t="str">
        <f>IFERROR(TRUNC(VLOOKUP($E316,'Container Panel'!$B$41:$Z$100,$D316,0)/(VLOOKUP(EB$276,UI!$A$12:$O$51,VLOOKUP(EB$277,$B$276:$C$278,2,0),0)/1000)),"")</f>
        <v/>
      </c>
      <c r="EC316" s="145" t="str">
        <f>IFERROR(TRUNC(VLOOKUP($E316,'Container Panel'!$B$41:$Z$100,$D316,0)/(VLOOKUP(EC$276,UI!$A$12:$O$51,VLOOKUP(EC$277,$B$276:$C$278,2,0),0)/1000)),"")</f>
        <v/>
      </c>
      <c r="ED316" s="145" t="str">
        <f>IFERROR(TRUNC(VLOOKUP($E316,'Container Panel'!$B$41:$Z$100,$D316,0)/(VLOOKUP(ED$276,UI!$A$12:$O$51,VLOOKUP(ED$277,$B$276:$C$278,2,0),0)/1000)),"")</f>
        <v/>
      </c>
      <c r="EE316" s="145" t="str">
        <f>IFERROR(TRUNC(VLOOKUP($E316,'Container Panel'!$B$41:$Z$100,$D316,0)/(VLOOKUP(EE$276,UI!$A$12:$O$51,VLOOKUP(EE$277,$B$276:$C$278,2,0),0)/1000)),"")</f>
        <v/>
      </c>
      <c r="EF316" s="145" t="str">
        <f>IFERROR(TRUNC(VLOOKUP($E316,'Container Panel'!$B$41:$Z$100,$D316,0)/(VLOOKUP(EF$276,UI!$A$12:$O$51,VLOOKUP(EF$277,$B$276:$C$278,2,0),0)/1000)),"")</f>
        <v/>
      </c>
      <c r="EG316" s="145" t="str">
        <f>IFERROR(TRUNC(VLOOKUP($E316,'Container Panel'!$B$41:$Z$100,$D316,0)/(VLOOKUP(EG$276,UI!$A$12:$O$51,VLOOKUP(EG$277,$B$276:$C$278,2,0),0)/1000)),"")</f>
        <v/>
      </c>
      <c r="EH316" s="145" t="str">
        <f>IFERROR(TRUNC(VLOOKUP($E316,'Container Panel'!$B$41:$Z$100,$D316,0)/(VLOOKUP(EH$276,UI!$A$12:$O$51,VLOOKUP(EH$277,$B$276:$C$278,2,0),0)/1000)),"")</f>
        <v/>
      </c>
      <c r="EI316" s="145" t="str">
        <f>IFERROR(TRUNC(VLOOKUP($E316,'Container Panel'!$B$41:$Z$100,$D316,0)/(VLOOKUP(EI$276,UI!$A$12:$O$51,VLOOKUP(EI$277,$B$276:$C$278,2,0),0)/1000)),"")</f>
        <v/>
      </c>
      <c r="EJ316" s="145" t="str">
        <f>IFERROR(TRUNC(VLOOKUP($E316,'Container Panel'!$B$41:$Z$100,$D316,0)/(VLOOKUP(EJ$276,UI!$A$12:$O$51,VLOOKUP(EJ$277,$B$276:$C$278,2,0),0)/1000)),"")</f>
        <v/>
      </c>
      <c r="EK316" s="145" t="str">
        <f>IFERROR(TRUNC(VLOOKUP($E316,'Container Panel'!$B$41:$Z$100,$D316,0)/(VLOOKUP(EK$276,UI!$A$12:$O$51,VLOOKUP(EK$277,$B$276:$C$278,2,0),0)/1000)),"")</f>
        <v/>
      </c>
      <c r="EL316" s="145" t="str">
        <f>IFERROR(TRUNC(VLOOKUP($E316,'Container Panel'!$B$41:$Z$100,$D316,0)/(VLOOKUP(EL$276,UI!$A$12:$O$51,VLOOKUP(EL$277,$B$276:$C$278,2,0),0)/1000)),"")</f>
        <v/>
      </c>
      <c r="EM316" s="145" t="str">
        <f>IFERROR(TRUNC(VLOOKUP($E316,'Container Panel'!$B$41:$Z$100,$D316,0)/(VLOOKUP(EM$276,UI!$A$12:$O$51,VLOOKUP(EM$277,$B$276:$C$278,2,0),0)/1000)),"")</f>
        <v/>
      </c>
      <c r="EN316" s="145" t="str">
        <f>IFERROR(TRUNC(VLOOKUP($E316,'Container Panel'!$B$41:$Z$100,$D316,0)/(VLOOKUP(EN$276,UI!$A$12:$O$51,VLOOKUP(EN$277,$B$276:$C$278,2,0),0)/1000)),"")</f>
        <v/>
      </c>
      <c r="EO316" s="145" t="str">
        <f>IFERROR(TRUNC(VLOOKUP($E316,'Container Panel'!$B$41:$Z$100,$D316,0)/(VLOOKUP(EO$276,UI!$A$12:$O$51,VLOOKUP(EO$277,$B$276:$C$278,2,0),0)/1000)),"")</f>
        <v/>
      </c>
      <c r="EP316" s="145" t="str">
        <f>IFERROR(TRUNC(VLOOKUP($E316,'Container Panel'!$B$41:$Z$100,$D316,0)/(VLOOKUP(EP$276,UI!$A$12:$O$51,VLOOKUP(EP$277,$B$276:$C$278,2,0),0)/1000)),"")</f>
        <v/>
      </c>
      <c r="EQ316" s="145" t="str">
        <f>IFERROR(TRUNC(VLOOKUP($E316,'Container Panel'!$B$41:$Z$100,$D316,0)/(VLOOKUP(EQ$276,UI!$A$12:$O$51,VLOOKUP(EQ$277,$B$276:$C$278,2,0),0)/1000)),"")</f>
        <v/>
      </c>
      <c r="ER316" s="145" t="str">
        <f>IFERROR(TRUNC(VLOOKUP($E316,'Container Panel'!$B$41:$Z$100,$D316,0)/(VLOOKUP(ER$276,UI!$A$12:$O$51,VLOOKUP(ER$277,$B$276:$C$278,2,0),0)/1000)),"")</f>
        <v/>
      </c>
      <c r="ES316" s="145" t="str">
        <f>IFERROR(TRUNC(VLOOKUP($E316,'Container Panel'!$B$41:$Z$100,$D316,0)/(VLOOKUP(ES$276,UI!$A$12:$O$51,VLOOKUP(ES$277,$B$276:$C$278,2,0),0)/1000)),"")</f>
        <v/>
      </c>
      <c r="ET316" s="145" t="str">
        <f>IFERROR(TRUNC(VLOOKUP($E316,'Container Panel'!$B$41:$Z$100,$D316,0)/(VLOOKUP(ET$276,UI!$A$12:$O$51,VLOOKUP(ET$277,$B$276:$C$278,2,0),0)/1000)),"")</f>
        <v/>
      </c>
      <c r="EU316" s="145" t="str">
        <f>IFERROR(TRUNC(VLOOKUP($E316,'Container Panel'!$B$41:$Z$100,$D316,0)/(VLOOKUP(EU$276,UI!$A$12:$O$51,VLOOKUP(EU$277,$B$276:$C$278,2,0),0)/1000)),"")</f>
        <v/>
      </c>
      <c r="EV316" s="145" t="str">
        <f>IFERROR(TRUNC(VLOOKUP($E316,'Container Panel'!$B$41:$Z$100,$D316,0)/(VLOOKUP(EV$276,UI!$A$12:$O$51,VLOOKUP(EV$277,$B$276:$C$278,2,0),0)/1000)),"")</f>
        <v/>
      </c>
      <c r="EW316" s="145" t="str">
        <f>IFERROR(TRUNC(VLOOKUP($E316,'Container Panel'!$B$41:$Z$100,$D316,0)/(VLOOKUP(EW$276,UI!$A$12:$O$51,VLOOKUP(EW$277,$B$276:$C$278,2,0),0)/1000)),"")</f>
        <v/>
      </c>
      <c r="EX316" s="145" t="str">
        <f>IFERROR(TRUNC(VLOOKUP($E316,'Container Panel'!$B$41:$Z$100,$D316,0)/(VLOOKUP(EX$276,UI!$A$12:$O$51,VLOOKUP(EX$277,$B$276:$C$278,2,0),0)/1000)),"")</f>
        <v/>
      </c>
      <c r="EY316" s="145" t="str">
        <f>IFERROR(TRUNC(VLOOKUP($E316,'Container Panel'!$B$41:$Z$100,$D316,0)/(VLOOKUP(EY$276,UI!$A$12:$O$51,VLOOKUP(EY$277,$B$276:$C$278,2,0),0)/1000)),"")</f>
        <v/>
      </c>
      <c r="EZ316" s="145" t="str">
        <f>IFERROR(TRUNC(VLOOKUP($E316,'Container Panel'!$B$41:$Z$100,$D316,0)/(VLOOKUP(EZ$276,UI!$A$12:$O$51,VLOOKUP(EZ$277,$B$276:$C$278,2,0),0)/1000)),"")</f>
        <v/>
      </c>
      <c r="FA316" s="145" t="str">
        <f>IFERROR(TRUNC(VLOOKUP($E316,'Container Panel'!$B$41:$Z$100,$D316,0)/(VLOOKUP(FA$276,UI!$A$12:$O$51,VLOOKUP(FA$277,$B$276:$C$278,2,0),0)/1000)),"")</f>
        <v/>
      </c>
      <c r="FB316" s="145" t="str">
        <f>IFERROR(TRUNC(VLOOKUP($E316,'Container Panel'!$B$41:$Z$100,$D316,0)/(VLOOKUP(FB$276,UI!$A$12:$O$51,VLOOKUP(FB$277,$B$276:$C$278,2,0),0)/1000)),"")</f>
        <v/>
      </c>
      <c r="FC316" s="145" t="str">
        <f>IFERROR(TRUNC(VLOOKUP($E316,'Container Panel'!$B$41:$Z$100,$D316,0)/(VLOOKUP(FC$276,UI!$A$12:$O$51,VLOOKUP(FC$277,$B$276:$C$278,2,0),0)/1000)),"")</f>
        <v/>
      </c>
      <c r="FD316" s="145" t="str">
        <f>IFERROR(TRUNC(VLOOKUP($E316,'Container Panel'!$B$41:$Z$100,$D316,0)/(VLOOKUP(FD$276,UI!$A$12:$O$51,VLOOKUP(FD$277,$B$276:$C$278,2,0),0)/1000)),"")</f>
        <v/>
      </c>
      <c r="FE316" s="145" t="str">
        <f>IFERROR(TRUNC(VLOOKUP($E316,'Container Panel'!$B$41:$Z$100,$D316,0)/(VLOOKUP(FE$276,UI!$A$12:$O$51,VLOOKUP(FE$277,$B$276:$C$278,2,0),0)/1000)),"")</f>
        <v/>
      </c>
      <c r="FF316" s="145" t="str">
        <f>IFERROR(TRUNC(VLOOKUP($E316,'Container Panel'!$B$41:$Z$100,$D316,0)/(VLOOKUP(FF$276,UI!$A$12:$O$51,VLOOKUP(FF$277,$B$276:$C$278,2,0),0)/1000)),"")</f>
        <v/>
      </c>
      <c r="FG316" s="145" t="str">
        <f>IFERROR(TRUNC(VLOOKUP($E316,'Container Panel'!$B$41:$Z$100,$D316,0)/(VLOOKUP(FG$276,UI!$A$12:$O$51,VLOOKUP(FG$277,$B$276:$C$278,2,0),0)/1000)),"")</f>
        <v/>
      </c>
      <c r="FH316" s="145" t="str">
        <f>IFERROR(TRUNC(VLOOKUP($E316,'Container Panel'!$B$41:$Z$100,$D316,0)/(VLOOKUP(FH$276,UI!$A$12:$O$51,VLOOKUP(FH$277,$B$276:$C$278,2,0),0)/1000)),"")</f>
        <v/>
      </c>
      <c r="FI316" s="145" t="str">
        <f>IFERROR(TRUNC(VLOOKUP($E316,'Container Panel'!$B$41:$Z$100,$D316,0)/(VLOOKUP(FI$276,UI!$A$12:$O$51,VLOOKUP(FI$277,$B$276:$C$278,2,0),0)/1000)),"")</f>
        <v/>
      </c>
      <c r="FJ316" s="145" t="str">
        <f>IFERROR(TRUNC(VLOOKUP($E316,'Container Panel'!$B$41:$Z$100,$D316,0)/(VLOOKUP(FJ$276,UI!$A$12:$O$51,VLOOKUP(FJ$277,$B$276:$C$278,2,0),0)/1000)),"")</f>
        <v/>
      </c>
      <c r="FK316" s="145" t="str">
        <f>IFERROR(TRUNC(VLOOKUP($E316,'Container Panel'!$B$41:$Z$100,$D316,0)/(VLOOKUP(FK$276,UI!$A$12:$O$51,VLOOKUP(FK$277,$B$276:$C$278,2,0),0)/1000)),"")</f>
        <v/>
      </c>
      <c r="FL316" s="145" t="str">
        <f>IFERROR(TRUNC(VLOOKUP($E316,'Container Panel'!$B$41:$Z$100,$D316,0)/(VLOOKUP(FL$276,UI!$A$12:$O$51,VLOOKUP(FL$277,$B$276:$C$278,2,0),0)/1000)),"")</f>
        <v/>
      </c>
      <c r="FM316" s="145" t="str">
        <f>IFERROR(TRUNC(VLOOKUP($E316,'Container Panel'!$B$41:$Z$100,$D316,0)/(VLOOKUP(FM$276,UI!$A$12:$O$51,VLOOKUP(FM$277,$B$276:$C$278,2,0),0)/1000)),"")</f>
        <v/>
      </c>
      <c r="FN316" s="145" t="str">
        <f>IFERROR(TRUNC(VLOOKUP($E316,'Container Panel'!$B$41:$Z$100,$D316,0)/(VLOOKUP(FN$276,UI!$A$12:$O$51,VLOOKUP(FN$277,$B$276:$C$278,2,0),0)/1000)),"")</f>
        <v/>
      </c>
      <c r="FO316" s="145" t="str">
        <f>IFERROR(TRUNC(VLOOKUP($E316,'Container Panel'!$B$41:$Z$100,$D316,0)/(VLOOKUP(FO$276,UI!$A$12:$O$51,VLOOKUP(FO$277,$B$276:$C$278,2,0),0)/1000)),"")</f>
        <v/>
      </c>
      <c r="FP316" s="145" t="str">
        <f>IFERROR(TRUNC(VLOOKUP($E316,'Container Panel'!$B$41:$Z$100,$D316,0)/(VLOOKUP(FP$276,UI!$A$12:$O$51,VLOOKUP(FP$277,$B$276:$C$278,2,0),0)/1000)),"")</f>
        <v/>
      </c>
      <c r="FQ316" s="145" t="str">
        <f>IFERROR(TRUNC(VLOOKUP($E316,'Container Panel'!$B$41:$Z$100,$D316,0)/(VLOOKUP(FQ$276,UI!$A$12:$O$51,VLOOKUP(FQ$277,$B$276:$C$278,2,0),0)/1000)),"")</f>
        <v/>
      </c>
      <c r="FR316" s="145" t="str">
        <f>IFERROR(TRUNC(VLOOKUP($E316,'Container Panel'!$B$41:$Z$100,$D316,0)/(VLOOKUP(FR$276,UI!$A$12:$O$51,VLOOKUP(FR$277,$B$276:$C$278,2,0),0)/1000)),"")</f>
        <v/>
      </c>
      <c r="FS316" s="145" t="str">
        <f>IFERROR(TRUNC(VLOOKUP($E316,'Container Panel'!$B$41:$Z$100,$D316,0)/(VLOOKUP(FS$276,UI!$A$12:$O$51,VLOOKUP(FS$277,$B$276:$C$278,2,0),0)/1000)),"")</f>
        <v/>
      </c>
      <c r="FT316" s="145" t="str">
        <f>IFERROR(TRUNC(VLOOKUP($E316,'Container Panel'!$B$41:$Z$100,$D316,0)/(VLOOKUP(FT$276,UI!$A$12:$O$51,VLOOKUP(FT$277,$B$276:$C$278,2,0),0)/1000)),"")</f>
        <v/>
      </c>
      <c r="FU316" s="145" t="str">
        <f>IFERROR(TRUNC(VLOOKUP($E316,'Container Panel'!$B$41:$Z$100,$D316,0)/(VLOOKUP(FU$276,UI!$A$12:$O$51,VLOOKUP(FU$277,$B$276:$C$278,2,0),0)/1000)),"")</f>
        <v/>
      </c>
      <c r="FV316" s="145" t="str">
        <f>IFERROR(TRUNC(VLOOKUP($E316,'Container Panel'!$B$41:$Z$100,$D316,0)/(VLOOKUP(FV$276,UI!$A$12:$O$51,VLOOKUP(FV$277,$B$276:$C$278,2,0),0)/1000)),"")</f>
        <v/>
      </c>
      <c r="FW316" s="145" t="str">
        <f>IFERROR(TRUNC(VLOOKUP($E316,'Container Panel'!$B$41:$Z$100,$D316,0)/(VLOOKUP(FW$276,UI!$A$12:$O$51,VLOOKUP(FW$277,$B$276:$C$278,2,0),0)/1000)),"")</f>
        <v/>
      </c>
      <c r="FX316" s="145" t="str">
        <f>IFERROR(TRUNC(VLOOKUP($E316,'Container Panel'!$B$41:$Z$100,$D316,0)/(VLOOKUP(FX$276,UI!$A$12:$O$51,VLOOKUP(FX$277,$B$276:$C$278,2,0),0)/1000)),"")</f>
        <v/>
      </c>
      <c r="FY316" s="145" t="str">
        <f>IFERROR(TRUNC(VLOOKUP($E316,'Container Panel'!$B$41:$Z$100,$D316,0)/(VLOOKUP(FY$276,UI!$A$12:$O$51,VLOOKUP(FY$277,$B$276:$C$278,2,0),0)/1000)),"")</f>
        <v/>
      </c>
      <c r="FZ316" s="145" t="str">
        <f>IFERROR(TRUNC(VLOOKUP($E316,'Container Panel'!$B$41:$Z$100,$D316,0)/(VLOOKUP(FZ$276,UI!$A$12:$O$51,VLOOKUP(FZ$277,$B$276:$C$278,2,0),0)/1000)),"")</f>
        <v/>
      </c>
      <c r="GA316" s="145" t="str">
        <f>IFERROR(TRUNC(VLOOKUP($E316,'Container Panel'!$B$41:$Z$100,$D316,0)/(VLOOKUP(GA$276,UI!$A$12:$O$51,VLOOKUP(GA$277,$B$276:$C$278,2,0),0)/1000)),"")</f>
        <v/>
      </c>
      <c r="GB316" s="145" t="str">
        <f>IFERROR(TRUNC(VLOOKUP($E316,'Container Panel'!$B$41:$Z$100,$D316,0)/(VLOOKUP(GB$276,UI!$A$12:$O$51,VLOOKUP(GB$277,$B$276:$C$278,2,0),0)/1000)),"")</f>
        <v/>
      </c>
      <c r="GC316" s="145" t="str">
        <f>IFERROR(TRUNC(VLOOKUP($E316,'Container Panel'!$B$41:$Z$100,$D316,0)/(VLOOKUP(GC$276,UI!$A$12:$O$51,VLOOKUP(GC$277,$B$276:$C$278,2,0),0)/1000)),"")</f>
        <v/>
      </c>
      <c r="GD316" s="145" t="str">
        <f>IFERROR(TRUNC(VLOOKUP($E316,'Container Panel'!$B$41:$Z$100,$D316,0)/(VLOOKUP(GD$276,UI!$A$12:$O$51,VLOOKUP(GD$277,$B$276:$C$278,2,0),0)/1000)),"")</f>
        <v/>
      </c>
      <c r="GE316" s="145" t="str">
        <f>IFERROR(TRUNC(VLOOKUP($E316,'Container Panel'!$B$41:$Z$100,$D316,0)/(VLOOKUP(GE$276,UI!$A$12:$O$51,VLOOKUP(GE$277,$B$276:$C$278,2,0),0)/1000)),"")</f>
        <v/>
      </c>
      <c r="GF316" s="145" t="str">
        <f>IFERROR(TRUNC(VLOOKUP($E316,'Container Panel'!$B$41:$Z$100,$D316,0)/(VLOOKUP(GF$276,UI!$A$12:$O$51,VLOOKUP(GF$277,$B$276:$C$278,2,0),0)/1000)),"")</f>
        <v/>
      </c>
      <c r="GG316" s="145" t="str">
        <f>IFERROR(TRUNC(VLOOKUP($E316,'Container Panel'!$B$41:$Z$100,$D316,0)/(VLOOKUP(GG$276,UI!$A$12:$O$51,VLOOKUP(GG$277,$B$276:$C$278,2,0),0)/1000)),"")</f>
        <v/>
      </c>
      <c r="GH316" s="145" t="str">
        <f>IFERROR(TRUNC(VLOOKUP($E316,'Container Panel'!$B$41:$Z$100,$D316,0)/(VLOOKUP(GH$276,UI!$A$12:$O$51,VLOOKUP(GH$277,$B$276:$C$278,2,0),0)/1000)),"")</f>
        <v/>
      </c>
      <c r="GI316" s="145" t="str">
        <f>IFERROR(TRUNC(VLOOKUP($E316,'Container Panel'!$B$41:$Z$100,$D316,0)/(VLOOKUP(GI$276,UI!$A$12:$O$51,VLOOKUP(GI$277,$B$276:$C$278,2,0),0)/1000)),"")</f>
        <v/>
      </c>
      <c r="GJ316" s="145" t="str">
        <f>IFERROR(TRUNC(VLOOKUP($E316,'Container Panel'!$B$41:$Z$100,$D316,0)/(VLOOKUP(GJ$276,UI!$A$12:$O$51,VLOOKUP(GJ$277,$B$276:$C$278,2,0),0)/1000)),"")</f>
        <v/>
      </c>
      <c r="GK316" s="145" t="str">
        <f>IFERROR(TRUNC(VLOOKUP($E316,'Container Panel'!$B$41:$Z$100,$D316,0)/(VLOOKUP(GK$276,UI!$A$12:$O$51,VLOOKUP(GK$277,$B$276:$C$278,2,0),0)/1000)),"")</f>
        <v/>
      </c>
      <c r="GL316" s="145" t="str">
        <f>IFERROR(TRUNC(VLOOKUP($E316,'Container Panel'!$B$41:$Z$100,$D316,0)/(VLOOKUP(GL$276,UI!$A$12:$O$51,VLOOKUP(GL$277,$B$276:$C$278,2,0),0)/1000)),"")</f>
        <v/>
      </c>
      <c r="GM316" s="145" t="str">
        <f>IFERROR(TRUNC(VLOOKUP($E316,'Container Panel'!$B$41:$Z$100,$D316,0)/(VLOOKUP(GM$276,UI!$A$12:$O$51,VLOOKUP(GM$277,$B$276:$C$278,2,0),0)/1000)),"")</f>
        <v/>
      </c>
      <c r="GN316" s="145" t="str">
        <f>IFERROR(TRUNC(VLOOKUP($E316,'Container Panel'!$B$41:$Z$100,$D316,0)/(VLOOKUP(GN$276,UI!$A$12:$O$51,VLOOKUP(GN$277,$B$276:$C$278,2,0),0)/1000)),"")</f>
        <v/>
      </c>
      <c r="GO316" s="145" t="str">
        <f>IFERROR(TRUNC(VLOOKUP($E316,'Container Panel'!$B$41:$Z$100,$D316,0)/(VLOOKUP(GO$276,UI!$A$12:$O$51,VLOOKUP(GO$277,$B$276:$C$278,2,0),0)/1000)),"")</f>
        <v/>
      </c>
      <c r="GP316" s="145" t="str">
        <f>IFERROR(TRUNC(VLOOKUP($E316,'Container Panel'!$B$41:$Z$100,$D316,0)/(VLOOKUP(GP$276,UI!$A$12:$O$51,VLOOKUP(GP$277,$B$276:$C$278,2,0),0)/1000)),"")</f>
        <v/>
      </c>
      <c r="GQ316" s="145" t="str">
        <f>IFERROR(TRUNC(VLOOKUP($E316,'Container Panel'!$B$41:$Z$100,$D316,0)/(VLOOKUP(GQ$276,UI!$A$12:$O$51,VLOOKUP(GQ$277,$B$276:$C$278,2,0),0)/1000)),"")</f>
        <v/>
      </c>
      <c r="GR316" s="145" t="str">
        <f>IFERROR(TRUNC(VLOOKUP($E316,'Container Panel'!$B$41:$Z$100,$D316,0)/(VLOOKUP(GR$276,UI!$A$12:$O$51,VLOOKUP(GR$277,$B$276:$C$278,2,0),0)/1000)),"")</f>
        <v/>
      </c>
      <c r="GS316" s="145" t="str">
        <f>IFERROR(TRUNC(VLOOKUP($E316,'Container Panel'!$B$41:$Z$100,$D316,0)/(VLOOKUP(GS$276,UI!$A$12:$O$51,VLOOKUP(GS$277,$B$276:$C$278,2,0),0)/1000)),"")</f>
        <v/>
      </c>
      <c r="GT316" s="145" t="str">
        <f>IFERROR(TRUNC(VLOOKUP($E316,'Container Panel'!$B$41:$Z$100,$D316,0)/(VLOOKUP(GT$276,UI!$A$12:$O$51,VLOOKUP(GT$277,$B$276:$C$278,2,0),0)/1000)),"")</f>
        <v/>
      </c>
      <c r="GU316" s="145" t="str">
        <f>IFERROR(TRUNC(VLOOKUP($E316,'Container Panel'!$B$41:$Z$100,$D316,0)/(VLOOKUP(GU$276,UI!$A$12:$O$51,VLOOKUP(GU$277,$B$276:$C$278,2,0),0)/1000)),"")</f>
        <v/>
      </c>
      <c r="GV316" s="145" t="str">
        <f>IFERROR(TRUNC(VLOOKUP($E316,'Container Panel'!$B$41:$Z$100,$D316,0)/(VLOOKUP(GV$276,UI!$A$12:$O$51,VLOOKUP(GV$277,$B$276:$C$278,2,0),0)/1000)),"")</f>
        <v/>
      </c>
      <c r="GW316" s="145" t="str">
        <f>IFERROR(TRUNC(VLOOKUP($E316,'Container Panel'!$B$41:$Z$100,$D316,0)/(VLOOKUP(GW$276,UI!$A$12:$O$51,VLOOKUP(GW$277,$B$276:$C$278,2,0),0)/1000)),"")</f>
        <v/>
      </c>
      <c r="GX316" s="145" t="str">
        <f>IFERROR(TRUNC(VLOOKUP($E316,'Container Panel'!$B$41:$Z$100,$D316,0)/(VLOOKUP(GX$276,UI!$A$12:$O$51,VLOOKUP(GX$277,$B$276:$C$278,2,0),0)/1000)),"")</f>
        <v/>
      </c>
      <c r="GY316" s="145" t="str">
        <f>IFERROR(TRUNC(VLOOKUP($E316,'Container Panel'!$B$41:$Z$100,$D316,0)/(VLOOKUP(GY$276,UI!$A$12:$O$51,VLOOKUP(GY$277,$B$276:$C$278,2,0),0)/1000)),"")</f>
        <v/>
      </c>
      <c r="GZ316" s="145" t="str">
        <f>IFERROR(TRUNC(VLOOKUP($E316,'Container Panel'!$B$41:$Z$100,$D316,0)/(VLOOKUP(GZ$276,UI!$A$12:$O$51,VLOOKUP(GZ$277,$B$276:$C$278,2,0),0)/1000)),"")</f>
        <v/>
      </c>
      <c r="HA316" s="145" t="str">
        <f>IFERROR(TRUNC(VLOOKUP($E316,'Container Panel'!$B$41:$Z$100,$D316,0)/(VLOOKUP(HA$276,UI!$A$12:$O$51,VLOOKUP(HA$277,$B$276:$C$278,2,0),0)/1000)),"")</f>
        <v/>
      </c>
      <c r="HB316" s="145" t="str">
        <f>IFERROR(TRUNC(VLOOKUP($E316,'Container Panel'!$B$41:$Z$100,$D316,0)/(VLOOKUP(HB$276,UI!$A$12:$O$51,VLOOKUP(HB$277,$B$276:$C$278,2,0),0)/1000)),"")</f>
        <v/>
      </c>
      <c r="HC316" s="145" t="str">
        <f>IFERROR(TRUNC(VLOOKUP($E316,'Container Panel'!$B$41:$Z$100,$D316,0)/(VLOOKUP(HC$276,UI!$A$12:$O$51,VLOOKUP(HC$277,$B$276:$C$278,2,0),0)/1000)),"")</f>
        <v/>
      </c>
      <c r="HD316" s="145" t="str">
        <f>IFERROR(TRUNC(VLOOKUP($E316,'Container Panel'!$B$41:$Z$100,$D316,0)/(VLOOKUP(HD$276,UI!$A$12:$O$51,VLOOKUP(HD$277,$B$276:$C$278,2,0),0)/1000)),"")</f>
        <v/>
      </c>
      <c r="HE316" s="145" t="str">
        <f>IFERROR(TRUNC(VLOOKUP($E316,'Container Panel'!$B$41:$Z$100,$D316,0)/(VLOOKUP(HE$276,UI!$A$12:$O$51,VLOOKUP(HE$277,$B$276:$C$278,2,0),0)/1000)),"")</f>
        <v/>
      </c>
      <c r="HF316" s="145" t="str">
        <f>IFERROR(TRUNC(VLOOKUP($E316,'Container Panel'!$B$41:$Z$100,$D316,0)/(VLOOKUP(HF$276,UI!$A$12:$O$51,VLOOKUP(HF$277,$B$276:$C$278,2,0),0)/1000)),"")</f>
        <v/>
      </c>
      <c r="HG316" s="145" t="str">
        <f>IFERROR(TRUNC(VLOOKUP($E316,'Container Panel'!$B$41:$Z$100,$D316,0)/(VLOOKUP(HG$276,UI!$A$12:$O$51,VLOOKUP(HG$277,$B$276:$C$278,2,0),0)/1000)),"")</f>
        <v/>
      </c>
      <c r="HH316" s="145" t="str">
        <f>IFERROR(TRUNC(VLOOKUP($E316,'Container Panel'!$B$41:$Z$100,$D316,0)/(VLOOKUP(HH$276,UI!$A$12:$O$51,VLOOKUP(HH$277,$B$276:$C$278,2,0),0)/1000)),"")</f>
        <v/>
      </c>
      <c r="HI316" s="145" t="str">
        <f>IFERROR(TRUNC(VLOOKUP($E316,'Container Panel'!$B$41:$Z$100,$D316,0)/(VLOOKUP(HI$276,UI!$A$12:$O$51,VLOOKUP(HI$277,$B$276:$C$278,2,0),0)/1000)),"")</f>
        <v/>
      </c>
      <c r="HJ316" s="145" t="str">
        <f>IFERROR(TRUNC(VLOOKUP($E316,'Container Panel'!$B$41:$Z$100,$D316,0)/(VLOOKUP(HJ$276,UI!$A$12:$O$51,VLOOKUP(HJ$277,$B$276:$C$278,2,0),0)/1000)),"")</f>
        <v/>
      </c>
      <c r="HK316" s="145" t="str">
        <f>IFERROR(TRUNC(VLOOKUP($E316,'Container Panel'!$B$41:$Z$100,$D316,0)/(VLOOKUP(HK$276,UI!$A$12:$O$51,VLOOKUP(HK$277,$B$276:$C$278,2,0),0)/1000)),"")</f>
        <v/>
      </c>
      <c r="HL316" s="145" t="str">
        <f>IFERROR(TRUNC(VLOOKUP($E316,'Container Panel'!$B$41:$Z$100,$D316,0)/(VLOOKUP(HL$276,UI!$A$12:$O$51,VLOOKUP(HL$277,$B$276:$C$278,2,0),0)/1000)),"")</f>
        <v/>
      </c>
      <c r="HM316" s="145" t="str">
        <f>IFERROR(TRUNC(VLOOKUP($E316,'Container Panel'!$B$41:$Z$100,$D316,0)/(VLOOKUP(HM$276,UI!$A$12:$O$51,VLOOKUP(HM$277,$B$276:$C$278,2,0),0)/1000)),"")</f>
        <v/>
      </c>
      <c r="HN316" s="145" t="str">
        <f>IFERROR(TRUNC(VLOOKUP($E316,'Container Panel'!$B$41:$Z$100,$D316,0)/(VLOOKUP(HN$276,UI!$A$12:$O$51,VLOOKUP(HN$277,$B$276:$C$278,2,0),0)/1000)),"")</f>
        <v/>
      </c>
      <c r="HO316" s="145" t="str">
        <f>IFERROR(TRUNC(VLOOKUP($E316,'Container Panel'!$B$41:$Z$100,$D316,0)/(VLOOKUP(HO$276,UI!$A$12:$O$51,VLOOKUP(HO$277,$B$276:$C$278,2,0),0)/1000)),"")</f>
        <v/>
      </c>
      <c r="HP316" s="145" t="str">
        <f>IFERROR(TRUNC(VLOOKUP($E316,'Container Panel'!$B$41:$Z$100,$D316,0)/(VLOOKUP(HP$276,UI!$A$12:$O$51,VLOOKUP(HP$277,$B$276:$C$278,2,0),0)/1000)),"")</f>
        <v/>
      </c>
      <c r="HQ316" s="145" t="str">
        <f>IFERROR(TRUNC(VLOOKUP($E316,'Container Panel'!$B$41:$Z$100,$D316,0)/(VLOOKUP(HQ$276,UI!$A$12:$O$51,VLOOKUP(HQ$277,$B$276:$C$278,2,0),0)/1000)),"")</f>
        <v/>
      </c>
      <c r="HR316" s="145" t="str">
        <f>IFERROR(TRUNC(VLOOKUP($E316,'Container Panel'!$B$41:$Z$100,$D316,0)/(VLOOKUP(HR$276,UI!$A$12:$O$51,VLOOKUP(HR$277,$B$276:$C$278,2,0),0)/1000)),"")</f>
        <v/>
      </c>
      <c r="HS316" s="145" t="str">
        <f>IFERROR(TRUNC(VLOOKUP($E316,'Container Panel'!$B$41:$Z$100,$D316,0)/(VLOOKUP(HS$276,UI!$A$12:$O$51,VLOOKUP(HS$277,$B$276:$C$278,2,0),0)/1000)),"")</f>
        <v/>
      </c>
      <c r="HT316" s="145" t="str">
        <f>IFERROR(TRUNC(VLOOKUP($E316,'Container Panel'!$B$41:$Z$100,$D316,0)/(VLOOKUP(HT$276,UI!$A$12:$O$51,VLOOKUP(HT$277,$B$276:$C$278,2,0),0)/1000)),"")</f>
        <v/>
      </c>
      <c r="HU316" s="145" t="str">
        <f>IFERROR(TRUNC(VLOOKUP($E316,'Container Panel'!$B$41:$Z$100,$D316,0)/(VLOOKUP(HU$276,UI!$A$12:$O$51,VLOOKUP(HU$277,$B$276:$C$278,2,0),0)/1000)),"")</f>
        <v/>
      </c>
      <c r="HV316" s="145" t="str">
        <f>IFERROR(TRUNC(VLOOKUP($E316,'Container Panel'!$B$41:$Z$100,$D316,0)/(VLOOKUP(HV$276,UI!$A$12:$O$51,VLOOKUP(HV$277,$B$276:$C$278,2,0),0)/1000)),"")</f>
        <v/>
      </c>
      <c r="HW316" s="145" t="str">
        <f>IFERROR(TRUNC(VLOOKUP($E316,'Container Panel'!$B$41:$Z$100,$D316,0)/(VLOOKUP(HW$276,UI!$A$12:$O$51,VLOOKUP(HW$277,$B$276:$C$278,2,0),0)/1000)),"")</f>
        <v/>
      </c>
      <c r="HX316" s="145" t="str">
        <f>IFERROR(TRUNC(VLOOKUP($E316,'Container Panel'!$B$41:$Z$100,$D316,0)/(VLOOKUP(HX$276,UI!$A$12:$O$51,VLOOKUP(HX$277,$B$276:$C$278,2,0),0)/1000)),"")</f>
        <v/>
      </c>
      <c r="HY316" s="145" t="str">
        <f>IFERROR(TRUNC(VLOOKUP($E316,'Container Panel'!$B$41:$Z$100,$D316,0)/(VLOOKUP(HY$276,UI!$A$12:$O$51,VLOOKUP(HY$277,$B$276:$C$278,2,0),0)/1000)),"")</f>
        <v/>
      </c>
      <c r="HZ316" s="145" t="str">
        <f>IFERROR(TRUNC(VLOOKUP($E316,'Container Panel'!$B$41:$Z$100,$D316,0)/(VLOOKUP(HZ$276,UI!$A$12:$O$51,VLOOKUP(HZ$277,$B$276:$C$278,2,0),0)/1000)),"")</f>
        <v/>
      </c>
      <c r="IA316" s="145" t="str">
        <f>IFERROR(TRUNC(VLOOKUP($E316,'Container Panel'!$B$41:$Z$100,$D316,0)/(VLOOKUP(IA$276,UI!$A$12:$O$51,VLOOKUP(IA$277,$B$276:$C$278,2,0),0)/1000)),"")</f>
        <v/>
      </c>
      <c r="IB316" s="145" t="str">
        <f>IFERROR(TRUNC(VLOOKUP($E316,'Container Panel'!$B$41:$Z$100,$D316,0)/(VLOOKUP(IB$276,UI!$A$12:$O$51,VLOOKUP(IB$277,$B$276:$C$278,2,0),0)/1000)),"")</f>
        <v/>
      </c>
      <c r="IC316" s="145" t="str">
        <f>IFERROR(TRUNC(VLOOKUP($E316,'Container Panel'!$B$41:$Z$100,$D316,0)/(VLOOKUP(IC$276,UI!$A$12:$O$51,VLOOKUP(IC$277,$B$276:$C$278,2,0),0)/1000)),"")</f>
        <v/>
      </c>
      <c r="ID316" s="145" t="str">
        <f>IFERROR(TRUNC(VLOOKUP($E316,'Container Panel'!$B$41:$Z$100,$D316,0)/(VLOOKUP(ID$276,UI!$A$12:$O$51,VLOOKUP(ID$277,$B$276:$C$278,2,0),0)/1000)),"")</f>
        <v/>
      </c>
      <c r="IE316" s="145" t="str">
        <f>IFERROR(TRUNC(VLOOKUP($E316,'Container Panel'!$B$41:$Z$100,$D316,0)/(VLOOKUP(IE$276,UI!$A$12:$O$51,VLOOKUP(IE$277,$B$276:$C$278,2,0),0)/1000)),"")</f>
        <v/>
      </c>
      <c r="IF316" s="145" t="str">
        <f>IFERROR(TRUNC(VLOOKUP($E316,'Container Panel'!$B$41:$Z$100,$D316,0)/(VLOOKUP(IF$276,UI!$A$12:$O$51,VLOOKUP(IF$277,$B$276:$C$278,2,0),0)/1000)),"")</f>
        <v/>
      </c>
      <c r="IG316" s="145" t="str">
        <f>IFERROR(TRUNC(VLOOKUP($E316,'Container Panel'!$B$41:$Z$100,$D316,0)/(VLOOKUP(IG$276,UI!$A$12:$O$51,VLOOKUP(IG$277,$B$276:$C$278,2,0),0)/1000)),"")</f>
        <v/>
      </c>
      <c r="IH316" s="145" t="str">
        <f>IFERROR(TRUNC(VLOOKUP($E316,'Container Panel'!$B$41:$Z$100,$D316,0)/(VLOOKUP(IH$276,UI!$A$12:$O$51,VLOOKUP(IH$277,$B$276:$C$278,2,0),0)/1000)),"")</f>
        <v/>
      </c>
      <c r="II316" s="145" t="str">
        <f>IFERROR(TRUNC(VLOOKUP($E316,'Container Panel'!$B$41:$Z$100,$D316,0)/(VLOOKUP(II$276,UI!$A$12:$O$51,VLOOKUP(II$277,$B$276:$C$278,2,0),0)/1000)),"")</f>
        <v/>
      </c>
      <c r="IJ316" s="145" t="str">
        <f>IFERROR(TRUNC(VLOOKUP($E316,'Container Panel'!$B$41:$Z$100,$D316,0)/(VLOOKUP(IJ$276,UI!$A$12:$O$51,VLOOKUP(IJ$277,$B$276:$C$278,2,0),0)/1000)),"")</f>
        <v/>
      </c>
      <c r="IK316" s="145" t="str">
        <f>IFERROR(TRUNC(VLOOKUP($E316,'Container Panel'!$B$41:$Z$100,$D316,0)/(VLOOKUP(IK$276,UI!$A$12:$O$51,VLOOKUP(IK$277,$B$276:$C$278,2,0),0)/1000)),"")</f>
        <v/>
      </c>
      <c r="IL316" s="145" t="str">
        <f>IFERROR(TRUNC(VLOOKUP($E316,'Container Panel'!$B$41:$Z$100,$D316,0)/(VLOOKUP(IL$276,UI!$A$12:$O$51,VLOOKUP(IL$277,$B$276:$C$278,2,0),0)/1000)),"")</f>
        <v/>
      </c>
    </row>
    <row r="317" spans="2:246">
      <c r="B317" s="74">
        <v>37</v>
      </c>
      <c r="C317" s="74">
        <f t="shared" si="191"/>
        <v>13</v>
      </c>
      <c r="D317" s="163">
        <f>MOD(B317,3)+'Container Panel'!$Q$38</f>
        <v>17</v>
      </c>
      <c r="E317" s="143" t="str">
        <f t="shared" si="193"/>
        <v>EU4323</v>
      </c>
      <c r="F317" s="144" t="s">
        <v>76</v>
      </c>
      <c r="G317" s="145">
        <f>IFERROR(TRUNC(VLOOKUP($E317,'Container Panel'!$B$41:$Z$100,$D317,0)/(VLOOKUP(G$276,UI!$A$12:$O$51,VLOOKUP(G$278,$B$276:$C$278,2,0),0)/1000)),"")</f>
        <v>4</v>
      </c>
      <c r="H317" s="145">
        <f>IFERROR(TRUNC(VLOOKUP($E317,'Container Panel'!$B$41:$Z$100,$D317,0)/(VLOOKUP(H$276,UI!$A$12:$O$51,VLOOKUP(H$278,$B$276:$C$278,2,0),0)/1000)),"")</f>
        <v>1</v>
      </c>
      <c r="I317" s="145">
        <f>IFERROR(TRUNC(VLOOKUP($E317,'Container Panel'!$B$41:$Z$100,$D317,0)/(VLOOKUP(I$276,UI!$A$12:$O$51,VLOOKUP(I$278,$B$276:$C$278,2,0),0)/1000)),"")</f>
        <v>1</v>
      </c>
      <c r="J317" s="145">
        <f>IFERROR(TRUNC(VLOOKUP($E317,'Container Panel'!$B$41:$Z$100,$D317,0)/(VLOOKUP(J$276,UI!$A$12:$O$51,VLOOKUP(J$278,$B$276:$C$278,2,0),0)/1000)),"")</f>
        <v>1</v>
      </c>
      <c r="K317" s="145">
        <f>IFERROR(TRUNC(VLOOKUP($E317,'Container Panel'!$B$41:$Z$100,$D317,0)/(VLOOKUP(K$276,UI!$A$12:$O$51,VLOOKUP(K$278,$B$276:$C$278,2,0),0)/1000)),"")</f>
        <v>4</v>
      </c>
      <c r="L317" s="145">
        <f>IFERROR(TRUNC(VLOOKUP($E317,'Container Panel'!$B$41:$Z$100,$D317,0)/(VLOOKUP(L$276,UI!$A$12:$O$51,VLOOKUP(L$278,$B$276:$C$278,2,0),0)/1000)),"")</f>
        <v>1</v>
      </c>
      <c r="M317" s="145">
        <f>IFERROR(TRUNC(VLOOKUP($E317,'Container Panel'!$B$41:$Z$100,$D317,0)/(VLOOKUP(M$276,UI!$A$12:$O$51,VLOOKUP(M$278,$B$276:$C$278,2,0),0)/1000)),"")</f>
        <v>1</v>
      </c>
      <c r="N317" s="145">
        <f>IFERROR(TRUNC(VLOOKUP($E317,'Container Panel'!$B$41:$Z$100,$D317,0)/(VLOOKUP(N$276,UI!$A$12:$O$51,VLOOKUP(N$278,$B$276:$C$278,2,0),0)/1000)),"")</f>
        <v>3</v>
      </c>
      <c r="O317" s="145">
        <f>IFERROR(TRUNC(VLOOKUP($E317,'Container Panel'!$B$41:$Z$100,$D317,0)/(VLOOKUP(O$276,UI!$A$12:$O$51,VLOOKUP(O$278,$B$276:$C$278,2,0),0)/1000)),"")</f>
        <v>0</v>
      </c>
      <c r="P317" s="145">
        <f>IFERROR(TRUNC(VLOOKUP($E317,'Container Panel'!$B$41:$Z$100,$D317,0)/(VLOOKUP(P$276,UI!$A$12:$O$51,VLOOKUP(P$278,$B$276:$C$278,2,0),0)/1000)),"")</f>
        <v>3</v>
      </c>
      <c r="Q317" s="145">
        <f>IFERROR(TRUNC(VLOOKUP($E317,'Container Panel'!$B$41:$Z$100,$D317,0)/(VLOOKUP(Q$276,UI!$A$12:$O$51,VLOOKUP(Q$278,$B$276:$C$278,2,0),0)/1000)),"")</f>
        <v>1</v>
      </c>
      <c r="R317" s="145">
        <f>IFERROR(TRUNC(VLOOKUP($E317,'Container Panel'!$B$41:$Z$100,$D317,0)/(VLOOKUP(R$276,UI!$A$12:$O$51,VLOOKUP(R$278,$B$276:$C$278,2,0),0)/1000)),"")</f>
        <v>0</v>
      </c>
      <c r="S317" s="145" t="str">
        <f>IFERROR(TRUNC(VLOOKUP($E317,'Container Panel'!$B$41:$Z$100,$D317,0)/(VLOOKUP(S$276,UI!$A$12:$O$51,VLOOKUP(S$278,$B$276:$C$278,2,0),0)/1000)),"")</f>
        <v/>
      </c>
      <c r="T317" s="145" t="str">
        <f>IFERROR(TRUNC(VLOOKUP($E317,'Container Panel'!$B$41:$Z$100,$D317,0)/(VLOOKUP(T$276,UI!$A$12:$O$51,VLOOKUP(T$278,$B$276:$C$278,2,0),0)/1000)),"")</f>
        <v/>
      </c>
      <c r="U317" s="145" t="str">
        <f>IFERROR(TRUNC(VLOOKUP($E317,'Container Panel'!$B$41:$Z$100,$D317,0)/(VLOOKUP(U$276,UI!$A$12:$O$51,VLOOKUP(U$278,$B$276:$C$278,2,0),0)/1000)),"")</f>
        <v/>
      </c>
      <c r="V317" s="145" t="str">
        <f>IFERROR(TRUNC(VLOOKUP($E317,'Container Panel'!$B$41:$Z$100,$D317,0)/(VLOOKUP(V$276,UI!$A$12:$O$51,VLOOKUP(V$278,$B$276:$C$278,2,0),0)/1000)),"")</f>
        <v/>
      </c>
      <c r="W317" s="145" t="str">
        <f>IFERROR(TRUNC(VLOOKUP($E317,'Container Panel'!$B$41:$Z$100,$D317,0)/(VLOOKUP(W$276,UI!$A$12:$O$51,VLOOKUP(W$278,$B$276:$C$278,2,0),0)/1000)),"")</f>
        <v/>
      </c>
      <c r="X317" s="145" t="str">
        <f>IFERROR(TRUNC(VLOOKUP($E317,'Container Panel'!$B$41:$Z$100,$D317,0)/(VLOOKUP(X$276,UI!$A$12:$O$51,VLOOKUP(X$278,$B$276:$C$278,2,0),0)/1000)),"")</f>
        <v/>
      </c>
      <c r="Y317" s="145" t="str">
        <f>IFERROR(TRUNC(VLOOKUP($E317,'Container Panel'!$B$41:$Z$100,$D317,0)/(VLOOKUP(Y$276,UI!$A$12:$O$51,VLOOKUP(Y$278,$B$276:$C$278,2,0),0)/1000)),"")</f>
        <v/>
      </c>
      <c r="Z317" s="145" t="str">
        <f>IFERROR(TRUNC(VLOOKUP($E317,'Container Panel'!$B$41:$Z$100,$D317,0)/(VLOOKUP(Z$276,UI!$A$12:$O$51,VLOOKUP(Z$278,$B$276:$C$278,2,0),0)/1000)),"")</f>
        <v/>
      </c>
      <c r="AA317" s="145" t="str">
        <f>IFERROR(TRUNC(VLOOKUP($E317,'Container Panel'!$B$41:$Z$100,$D317,0)/(VLOOKUP(AA$276,UI!$A$12:$O$51,VLOOKUP(AA$278,$B$276:$C$278,2,0),0)/1000)),"")</f>
        <v/>
      </c>
      <c r="AB317" s="145" t="str">
        <f>IFERROR(TRUNC(VLOOKUP($E317,'Container Panel'!$B$41:$Z$100,$D317,0)/(VLOOKUP(AB$276,UI!$A$12:$O$51,VLOOKUP(AB$278,$B$276:$C$278,2,0),0)/1000)),"")</f>
        <v/>
      </c>
      <c r="AC317" s="145" t="str">
        <f>IFERROR(TRUNC(VLOOKUP($E317,'Container Panel'!$B$41:$Z$100,$D317,0)/(VLOOKUP(AC$276,UI!$A$12:$O$51,VLOOKUP(AC$278,$B$276:$C$278,2,0),0)/1000)),"")</f>
        <v/>
      </c>
      <c r="AD317" s="145" t="str">
        <f>IFERROR(TRUNC(VLOOKUP($E317,'Container Panel'!$B$41:$Z$100,$D317,0)/(VLOOKUP(AD$276,UI!$A$12:$O$51,VLOOKUP(AD$278,$B$276:$C$278,2,0),0)/1000)),"")</f>
        <v/>
      </c>
      <c r="AE317" s="145" t="str">
        <f>IFERROR(TRUNC(VLOOKUP($E317,'Container Panel'!$B$41:$Z$100,$D317,0)/(VLOOKUP(AE$276,UI!$A$12:$O$51,VLOOKUP(AE$278,$B$276:$C$278,2,0),0)/1000)),"")</f>
        <v/>
      </c>
      <c r="AF317" s="145" t="str">
        <f>IFERROR(TRUNC(VLOOKUP($E317,'Container Panel'!$B$41:$Z$100,$D317,0)/(VLOOKUP(AF$276,UI!$A$12:$O$51,VLOOKUP(AF$278,$B$276:$C$278,2,0),0)/1000)),"")</f>
        <v/>
      </c>
      <c r="AG317" s="145" t="str">
        <f>IFERROR(TRUNC(VLOOKUP($E317,'Container Panel'!$B$41:$Z$100,$D317,0)/(VLOOKUP(AG$276,UI!$A$12:$O$51,VLOOKUP(AG$278,$B$276:$C$278,2,0),0)/1000)),"")</f>
        <v/>
      </c>
      <c r="AH317" s="145" t="str">
        <f>IFERROR(TRUNC(VLOOKUP($E317,'Container Panel'!$B$41:$Z$100,$D317,0)/(VLOOKUP(AH$276,UI!$A$12:$O$51,VLOOKUP(AH$278,$B$276:$C$278,2,0),0)/1000)),"")</f>
        <v/>
      </c>
      <c r="AI317" s="145" t="str">
        <f>IFERROR(TRUNC(VLOOKUP($E317,'Container Panel'!$B$41:$Z$100,$D317,0)/(VLOOKUP(AI$276,UI!$A$12:$O$51,VLOOKUP(AI$278,$B$276:$C$278,2,0),0)/1000)),"")</f>
        <v/>
      </c>
      <c r="AJ317" s="145" t="str">
        <f>IFERROR(TRUNC(VLOOKUP($E317,'Container Panel'!$B$41:$Z$100,$D317,0)/(VLOOKUP(AJ$276,UI!$A$12:$O$51,VLOOKUP(AJ$278,$B$276:$C$278,2,0),0)/1000)),"")</f>
        <v/>
      </c>
      <c r="AK317" s="145" t="str">
        <f>IFERROR(TRUNC(VLOOKUP($E317,'Container Panel'!$B$41:$Z$100,$D317,0)/(VLOOKUP(AK$276,UI!$A$12:$O$51,VLOOKUP(AK$278,$B$276:$C$278,2,0),0)/1000)),"")</f>
        <v/>
      </c>
      <c r="AL317" s="145" t="str">
        <f>IFERROR(TRUNC(VLOOKUP($E317,'Container Panel'!$B$41:$Z$100,$D317,0)/(VLOOKUP(AL$276,UI!$A$12:$O$51,VLOOKUP(AL$278,$B$276:$C$278,2,0),0)/1000)),"")</f>
        <v/>
      </c>
      <c r="AM317" s="145" t="str">
        <f>IFERROR(TRUNC(VLOOKUP($E317,'Container Panel'!$B$41:$Z$100,$D317,0)/(VLOOKUP(AM$276,UI!$A$12:$O$51,VLOOKUP(AM$278,$B$276:$C$278,2,0),0)/1000)),"")</f>
        <v/>
      </c>
      <c r="AN317" s="145" t="str">
        <f>IFERROR(TRUNC(VLOOKUP($E317,'Container Panel'!$B$41:$Z$100,$D317,0)/(VLOOKUP(AN$276,UI!$A$12:$O$51,VLOOKUP(AN$278,$B$276:$C$278,2,0),0)/1000)),"")</f>
        <v/>
      </c>
      <c r="AO317" s="145" t="str">
        <f>IFERROR(TRUNC(VLOOKUP($E317,'Container Panel'!$B$41:$Z$100,$D317,0)/(VLOOKUP(AO$276,UI!$A$12:$O$51,VLOOKUP(AO$278,$B$276:$C$278,2,0),0)/1000)),"")</f>
        <v/>
      </c>
      <c r="AP317" s="145" t="str">
        <f>IFERROR(TRUNC(VLOOKUP($E317,'Container Panel'!$B$41:$Z$100,$D317,0)/(VLOOKUP(AP$276,UI!$A$12:$O$51,VLOOKUP(AP$278,$B$276:$C$278,2,0),0)/1000)),"")</f>
        <v/>
      </c>
      <c r="AQ317" s="145" t="str">
        <f>IFERROR(TRUNC(VLOOKUP($E317,'Container Panel'!$B$41:$Z$100,$D317,0)/(VLOOKUP(AQ$276,UI!$A$12:$O$51,VLOOKUP(AQ$278,$B$276:$C$278,2,0),0)/1000)),"")</f>
        <v/>
      </c>
      <c r="AR317" s="145" t="str">
        <f>IFERROR(TRUNC(VLOOKUP($E317,'Container Panel'!$B$41:$Z$100,$D317,0)/(VLOOKUP(AR$276,UI!$A$12:$O$51,VLOOKUP(AR$278,$B$276:$C$278,2,0),0)/1000)),"")</f>
        <v/>
      </c>
      <c r="AS317" s="145" t="str">
        <f>IFERROR(TRUNC(VLOOKUP($E317,'Container Panel'!$B$41:$Z$100,$D317,0)/(VLOOKUP(AS$276,UI!$A$12:$O$51,VLOOKUP(AS$278,$B$276:$C$278,2,0),0)/1000)),"")</f>
        <v/>
      </c>
      <c r="AT317" s="145" t="str">
        <f>IFERROR(TRUNC(VLOOKUP($E317,'Container Panel'!$B$41:$Z$100,$D317,0)/(VLOOKUP(AT$276,UI!$A$12:$O$51,VLOOKUP(AT$278,$B$276:$C$278,2,0),0)/1000)),"")</f>
        <v/>
      </c>
      <c r="AU317" s="145" t="str">
        <f>IFERROR(TRUNC(VLOOKUP($E317,'Container Panel'!$B$41:$Z$100,$D317,0)/(VLOOKUP(AU$276,UI!$A$12:$O$51,VLOOKUP(AU$278,$B$276:$C$278,2,0),0)/1000)),"")</f>
        <v/>
      </c>
      <c r="AV317" s="145" t="str">
        <f>IFERROR(TRUNC(VLOOKUP($E317,'Container Panel'!$B$41:$Z$100,$D317,0)/(VLOOKUP(AV$276,UI!$A$12:$O$51,VLOOKUP(AV$278,$B$276:$C$278,2,0),0)/1000)),"")</f>
        <v/>
      </c>
      <c r="AW317" s="145" t="str">
        <f>IFERROR(TRUNC(VLOOKUP($E317,'Container Panel'!$B$41:$Z$100,$D317,0)/(VLOOKUP(AW$276,UI!$A$12:$O$51,VLOOKUP(AW$278,$B$276:$C$278,2,0),0)/1000)),"")</f>
        <v/>
      </c>
      <c r="AX317" s="145" t="str">
        <f>IFERROR(TRUNC(VLOOKUP($E317,'Container Panel'!$B$41:$Z$100,$D317,0)/(VLOOKUP(AX$276,UI!$A$12:$O$51,VLOOKUP(AX$278,$B$276:$C$278,2,0),0)/1000)),"")</f>
        <v/>
      </c>
      <c r="AY317" s="145" t="str">
        <f>IFERROR(TRUNC(VLOOKUP($E317,'Container Panel'!$B$41:$Z$100,$D317,0)/(VLOOKUP(AY$276,UI!$A$12:$O$51,VLOOKUP(AY$278,$B$276:$C$278,2,0),0)/1000)),"")</f>
        <v/>
      </c>
      <c r="AZ317" s="145" t="str">
        <f>IFERROR(TRUNC(VLOOKUP($E317,'Container Panel'!$B$41:$Z$100,$D317,0)/(VLOOKUP(AZ$276,UI!$A$12:$O$51,VLOOKUP(AZ$278,$B$276:$C$278,2,0),0)/1000)),"")</f>
        <v/>
      </c>
      <c r="BA317" s="145" t="str">
        <f>IFERROR(TRUNC(VLOOKUP($E317,'Container Panel'!$B$41:$Z$100,$D317,0)/(VLOOKUP(BA$276,UI!$A$12:$O$51,VLOOKUP(BA$278,$B$276:$C$278,2,0),0)/1000)),"")</f>
        <v/>
      </c>
      <c r="BB317" s="145" t="str">
        <f>IFERROR(TRUNC(VLOOKUP($E317,'Container Panel'!$B$41:$Z$100,$D317,0)/(VLOOKUP(BB$276,UI!$A$12:$O$51,VLOOKUP(BB$278,$B$276:$C$278,2,0),0)/1000)),"")</f>
        <v/>
      </c>
      <c r="BC317" s="145" t="str">
        <f>IFERROR(TRUNC(VLOOKUP($E317,'Container Panel'!$B$41:$Z$100,$D317,0)/(VLOOKUP(BC$276,UI!$A$12:$O$51,VLOOKUP(BC$278,$B$276:$C$278,2,0),0)/1000)),"")</f>
        <v/>
      </c>
      <c r="BD317" s="145" t="str">
        <f>IFERROR(TRUNC(VLOOKUP($E317,'Container Panel'!$B$41:$Z$100,$D317,0)/(VLOOKUP(BD$276,UI!$A$12:$O$51,VLOOKUP(BD$278,$B$276:$C$278,2,0),0)/1000)),"")</f>
        <v/>
      </c>
      <c r="BE317" s="145" t="str">
        <f>IFERROR(TRUNC(VLOOKUP($E317,'Container Panel'!$B$41:$Z$100,$D317,0)/(VLOOKUP(BE$276,UI!$A$12:$O$51,VLOOKUP(BE$278,$B$276:$C$278,2,0),0)/1000)),"")</f>
        <v/>
      </c>
      <c r="BF317" s="145" t="str">
        <f>IFERROR(TRUNC(VLOOKUP($E317,'Container Panel'!$B$41:$Z$100,$D317,0)/(VLOOKUP(BF$276,UI!$A$12:$O$51,VLOOKUP(BF$278,$B$276:$C$278,2,0),0)/1000)),"")</f>
        <v/>
      </c>
      <c r="BG317" s="145" t="str">
        <f>IFERROR(TRUNC(VLOOKUP($E317,'Container Panel'!$B$41:$Z$100,$D317,0)/(VLOOKUP(BG$276,UI!$A$12:$O$51,VLOOKUP(BG$278,$B$276:$C$278,2,0),0)/1000)),"")</f>
        <v/>
      </c>
      <c r="BH317" s="145" t="str">
        <f>IFERROR(TRUNC(VLOOKUP($E317,'Container Panel'!$B$41:$Z$100,$D317,0)/(VLOOKUP(BH$276,UI!$A$12:$O$51,VLOOKUP(BH$278,$B$276:$C$278,2,0),0)/1000)),"")</f>
        <v/>
      </c>
      <c r="BI317" s="145" t="str">
        <f>IFERROR(TRUNC(VLOOKUP($E317,'Container Panel'!$B$41:$Z$100,$D317,0)/(VLOOKUP(BI$276,UI!$A$12:$O$51,VLOOKUP(BI$278,$B$276:$C$278,2,0),0)/1000)),"")</f>
        <v/>
      </c>
      <c r="BJ317" s="145" t="str">
        <f>IFERROR(TRUNC(VLOOKUP($E317,'Container Panel'!$B$41:$Z$100,$D317,0)/(VLOOKUP(BJ$276,UI!$A$12:$O$51,VLOOKUP(BJ$278,$B$276:$C$278,2,0),0)/1000)),"")</f>
        <v/>
      </c>
      <c r="BK317" s="145" t="str">
        <f>IFERROR(TRUNC(VLOOKUP($E317,'Container Panel'!$B$41:$Z$100,$D317,0)/(VLOOKUP(BK$276,UI!$A$12:$O$51,VLOOKUP(BK$278,$B$276:$C$278,2,0),0)/1000)),"")</f>
        <v/>
      </c>
      <c r="BL317" s="145" t="str">
        <f>IFERROR(TRUNC(VLOOKUP($E317,'Container Panel'!$B$41:$Z$100,$D317,0)/(VLOOKUP(BL$276,UI!$A$12:$O$51,VLOOKUP(BL$278,$B$276:$C$278,2,0),0)/1000)),"")</f>
        <v/>
      </c>
      <c r="BM317" s="145" t="str">
        <f>IFERROR(TRUNC(VLOOKUP($E317,'Container Panel'!$B$41:$Z$100,$D317,0)/(VLOOKUP(BM$276,UI!$A$12:$O$51,VLOOKUP(BM$278,$B$276:$C$278,2,0),0)/1000)),"")</f>
        <v/>
      </c>
      <c r="BN317" s="145" t="str">
        <f>IFERROR(TRUNC(VLOOKUP($E317,'Container Panel'!$B$41:$Z$100,$D317,0)/(VLOOKUP(BN$276,UI!$A$12:$O$51,VLOOKUP(BN$278,$B$276:$C$278,2,0),0)/1000)),"")</f>
        <v/>
      </c>
      <c r="BO317" s="145" t="str">
        <f>IFERROR(TRUNC(VLOOKUP($E317,'Container Panel'!$B$41:$Z$100,$D317,0)/(VLOOKUP(BO$276,UI!$A$12:$O$51,VLOOKUP(BO$278,$B$276:$C$278,2,0),0)/1000)),"")</f>
        <v/>
      </c>
      <c r="BP317" s="145" t="str">
        <f>IFERROR(TRUNC(VLOOKUP($E317,'Container Panel'!$B$41:$Z$100,$D317,0)/(VLOOKUP(BP$276,UI!$A$12:$O$51,VLOOKUP(BP$278,$B$276:$C$278,2,0),0)/1000)),"")</f>
        <v/>
      </c>
      <c r="BQ317" s="145" t="str">
        <f>IFERROR(TRUNC(VLOOKUP($E317,'Container Panel'!$B$41:$Z$100,$D317,0)/(VLOOKUP(BQ$276,UI!$A$12:$O$51,VLOOKUP(BQ$278,$B$276:$C$278,2,0),0)/1000)),"")</f>
        <v/>
      </c>
      <c r="BR317" s="145" t="str">
        <f>IFERROR(TRUNC(VLOOKUP($E317,'Container Panel'!$B$41:$Z$100,$D317,0)/(VLOOKUP(BR$276,UI!$A$12:$O$51,VLOOKUP(BR$278,$B$276:$C$278,2,0),0)/1000)),"")</f>
        <v/>
      </c>
      <c r="BS317" s="145" t="str">
        <f>IFERROR(TRUNC(VLOOKUP($E317,'Container Panel'!$B$41:$Z$100,$D317,0)/(VLOOKUP(BS$276,UI!$A$12:$O$51,VLOOKUP(BS$278,$B$276:$C$278,2,0),0)/1000)),"")</f>
        <v/>
      </c>
      <c r="BT317" s="145" t="str">
        <f>IFERROR(TRUNC(VLOOKUP($E317,'Container Panel'!$B$41:$Z$100,$D317,0)/(VLOOKUP(BT$276,UI!$A$12:$O$51,VLOOKUP(BT$278,$B$276:$C$278,2,0),0)/1000)),"")</f>
        <v/>
      </c>
      <c r="BU317" s="145" t="str">
        <f>IFERROR(TRUNC(VLOOKUP($E317,'Container Panel'!$B$41:$Z$100,$D317,0)/(VLOOKUP(BU$276,UI!$A$12:$O$51,VLOOKUP(BU$278,$B$276:$C$278,2,0),0)/1000)),"")</f>
        <v/>
      </c>
      <c r="BV317" s="145" t="str">
        <f>IFERROR(TRUNC(VLOOKUP($E317,'Container Panel'!$B$41:$Z$100,$D317,0)/(VLOOKUP(BV$276,UI!$A$12:$O$51,VLOOKUP(BV$278,$B$276:$C$278,2,0),0)/1000)),"")</f>
        <v/>
      </c>
      <c r="BW317" s="145" t="str">
        <f>IFERROR(TRUNC(VLOOKUP($E317,'Container Panel'!$B$41:$Z$100,$D317,0)/(VLOOKUP(BW$276,UI!$A$12:$O$51,VLOOKUP(BW$278,$B$276:$C$278,2,0),0)/1000)),"")</f>
        <v/>
      </c>
      <c r="BX317" s="145" t="str">
        <f>IFERROR(TRUNC(VLOOKUP($E317,'Container Panel'!$B$41:$Z$100,$D317,0)/(VLOOKUP(BX$276,UI!$A$12:$O$51,VLOOKUP(BX$278,$B$276:$C$278,2,0),0)/1000)),"")</f>
        <v/>
      </c>
      <c r="BY317" s="145" t="str">
        <f>IFERROR(TRUNC(VLOOKUP($E317,'Container Panel'!$B$41:$Z$100,$D317,0)/(VLOOKUP(BY$276,UI!$A$12:$O$51,VLOOKUP(BY$278,$B$276:$C$278,2,0),0)/1000)),"")</f>
        <v/>
      </c>
      <c r="BZ317" s="145" t="str">
        <f>IFERROR(TRUNC(VLOOKUP($E317,'Container Panel'!$B$41:$Z$100,$D317,0)/(VLOOKUP(BZ$276,UI!$A$12:$O$51,VLOOKUP(BZ$278,$B$276:$C$278,2,0),0)/1000)),"")</f>
        <v/>
      </c>
      <c r="CA317" s="145" t="str">
        <f>IFERROR(TRUNC(VLOOKUP($E317,'Container Panel'!$B$41:$Z$100,$D317,0)/(VLOOKUP(CA$276,UI!$A$12:$O$51,VLOOKUP(CA$278,$B$276:$C$278,2,0),0)/1000)),"")</f>
        <v/>
      </c>
      <c r="CB317" s="145" t="str">
        <f>IFERROR(TRUNC(VLOOKUP($E317,'Container Panel'!$B$41:$Z$100,$D317,0)/(VLOOKUP(CB$276,UI!$A$12:$O$51,VLOOKUP(CB$278,$B$276:$C$278,2,0),0)/1000)),"")</f>
        <v/>
      </c>
      <c r="CC317" s="145" t="str">
        <f>IFERROR(TRUNC(VLOOKUP($E317,'Container Panel'!$B$41:$Z$100,$D317,0)/(VLOOKUP(CC$276,UI!$A$12:$O$51,VLOOKUP(CC$278,$B$276:$C$278,2,0),0)/1000)),"")</f>
        <v/>
      </c>
      <c r="CD317" s="145" t="str">
        <f>IFERROR(TRUNC(VLOOKUP($E317,'Container Panel'!$B$41:$Z$100,$D317,0)/(VLOOKUP(CD$276,UI!$A$12:$O$51,VLOOKUP(CD$278,$B$276:$C$278,2,0),0)/1000)),"")</f>
        <v/>
      </c>
      <c r="CE317" s="145" t="str">
        <f>IFERROR(TRUNC(VLOOKUP($E317,'Container Panel'!$B$41:$Z$100,$D317,0)/(VLOOKUP(CE$276,UI!$A$12:$O$51,VLOOKUP(CE$278,$B$276:$C$278,2,0),0)/1000)),"")</f>
        <v/>
      </c>
      <c r="CF317" s="145" t="str">
        <f>IFERROR(TRUNC(VLOOKUP($E317,'Container Panel'!$B$41:$Z$100,$D317,0)/(VLOOKUP(CF$276,UI!$A$12:$O$51,VLOOKUP(CF$278,$B$276:$C$278,2,0),0)/1000)),"")</f>
        <v/>
      </c>
      <c r="CG317" s="145" t="str">
        <f>IFERROR(TRUNC(VLOOKUP($E317,'Container Panel'!$B$41:$Z$100,$D317,0)/(VLOOKUP(CG$276,UI!$A$12:$O$51,VLOOKUP(CG$278,$B$276:$C$278,2,0),0)/1000)),"")</f>
        <v/>
      </c>
      <c r="CH317" s="145" t="str">
        <f>IFERROR(TRUNC(VLOOKUP($E317,'Container Panel'!$B$41:$Z$100,$D317,0)/(VLOOKUP(CH$276,UI!$A$12:$O$51,VLOOKUP(CH$278,$B$276:$C$278,2,0),0)/1000)),"")</f>
        <v/>
      </c>
      <c r="CI317" s="145" t="str">
        <f>IFERROR(TRUNC(VLOOKUP($E317,'Container Panel'!$B$41:$Z$100,$D317,0)/(VLOOKUP(CI$276,UI!$A$12:$O$51,VLOOKUP(CI$278,$B$276:$C$278,2,0),0)/1000)),"")</f>
        <v/>
      </c>
      <c r="CJ317" s="145" t="str">
        <f>IFERROR(TRUNC(VLOOKUP($E317,'Container Panel'!$B$41:$Z$100,$D317,0)/(VLOOKUP(CJ$276,UI!$A$12:$O$51,VLOOKUP(CJ$278,$B$276:$C$278,2,0),0)/1000)),"")</f>
        <v/>
      </c>
      <c r="CK317" s="145" t="str">
        <f>IFERROR(TRUNC(VLOOKUP($E317,'Container Panel'!$B$41:$Z$100,$D317,0)/(VLOOKUP(CK$276,UI!$A$12:$O$51,VLOOKUP(CK$278,$B$276:$C$278,2,0),0)/1000)),"")</f>
        <v/>
      </c>
      <c r="CL317" s="145" t="str">
        <f>IFERROR(TRUNC(VLOOKUP($E317,'Container Panel'!$B$41:$Z$100,$D317,0)/(VLOOKUP(CL$276,UI!$A$12:$O$51,VLOOKUP(CL$278,$B$276:$C$278,2,0),0)/1000)),"")</f>
        <v/>
      </c>
      <c r="CM317" s="145" t="str">
        <f>IFERROR(TRUNC(VLOOKUP($E317,'Container Panel'!$B$41:$Z$100,$D317,0)/(VLOOKUP(CM$276,UI!$A$12:$O$51,VLOOKUP(CM$278,$B$276:$C$278,2,0),0)/1000)),"")</f>
        <v/>
      </c>
      <c r="CN317" s="145" t="str">
        <f>IFERROR(TRUNC(VLOOKUP($E317,'Container Panel'!$B$41:$Z$100,$D317,0)/(VLOOKUP(CN$276,UI!$A$12:$O$51,VLOOKUP(CN$278,$B$276:$C$278,2,0),0)/1000)),"")</f>
        <v/>
      </c>
      <c r="CO317" s="145" t="str">
        <f>IFERROR(TRUNC(VLOOKUP($E317,'Container Panel'!$B$41:$Z$100,$D317,0)/(VLOOKUP(CO$276,UI!$A$12:$O$51,VLOOKUP(CO$278,$B$276:$C$278,2,0),0)/1000)),"")</f>
        <v/>
      </c>
      <c r="CP317" s="145" t="str">
        <f>IFERROR(TRUNC(VLOOKUP($E317,'Container Panel'!$B$41:$Z$100,$D317,0)/(VLOOKUP(CP$276,UI!$A$12:$O$51,VLOOKUP(CP$278,$B$276:$C$278,2,0),0)/1000)),"")</f>
        <v/>
      </c>
      <c r="CQ317" s="145" t="str">
        <f>IFERROR(TRUNC(VLOOKUP($E317,'Container Panel'!$B$41:$Z$100,$D317,0)/(VLOOKUP(CQ$276,UI!$A$12:$O$51,VLOOKUP(CQ$278,$B$276:$C$278,2,0),0)/1000)),"")</f>
        <v/>
      </c>
      <c r="CR317" s="145" t="str">
        <f>IFERROR(TRUNC(VLOOKUP($E317,'Container Panel'!$B$41:$Z$100,$D317,0)/(VLOOKUP(CR$276,UI!$A$12:$O$51,VLOOKUP(CR$278,$B$276:$C$278,2,0),0)/1000)),"")</f>
        <v/>
      </c>
      <c r="CS317" s="145" t="str">
        <f>IFERROR(TRUNC(VLOOKUP($E317,'Container Panel'!$B$41:$Z$100,$D317,0)/(VLOOKUP(CS$276,UI!$A$12:$O$51,VLOOKUP(CS$278,$B$276:$C$278,2,0),0)/1000)),"")</f>
        <v/>
      </c>
      <c r="CT317" s="145" t="str">
        <f>IFERROR(TRUNC(VLOOKUP($E317,'Container Panel'!$B$41:$Z$100,$D317,0)/(VLOOKUP(CT$276,UI!$A$12:$O$51,VLOOKUP(CT$278,$B$276:$C$278,2,0),0)/1000)),"")</f>
        <v/>
      </c>
      <c r="CU317" s="145" t="str">
        <f>IFERROR(TRUNC(VLOOKUP($E317,'Container Panel'!$B$41:$Z$100,$D317,0)/(VLOOKUP(CU$276,UI!$A$12:$O$51,VLOOKUP(CU$278,$B$276:$C$278,2,0),0)/1000)),"")</f>
        <v/>
      </c>
      <c r="CV317" s="145" t="str">
        <f>IFERROR(TRUNC(VLOOKUP($E317,'Container Panel'!$B$41:$Z$100,$D317,0)/(VLOOKUP(CV$276,UI!$A$12:$O$51,VLOOKUP(CV$278,$B$276:$C$278,2,0),0)/1000)),"")</f>
        <v/>
      </c>
      <c r="CW317" s="145" t="str">
        <f>IFERROR(TRUNC(VLOOKUP($E317,'Container Panel'!$B$41:$Z$100,$D317,0)/(VLOOKUP(CW$276,UI!$A$12:$O$51,VLOOKUP(CW$278,$B$276:$C$278,2,0),0)/1000)),"")</f>
        <v/>
      </c>
      <c r="CX317" s="145" t="str">
        <f>IFERROR(TRUNC(VLOOKUP($E317,'Container Panel'!$B$41:$Z$100,$D317,0)/(VLOOKUP(CX$276,UI!$A$12:$O$51,VLOOKUP(CX$278,$B$276:$C$278,2,0),0)/1000)),"")</f>
        <v/>
      </c>
      <c r="CY317" s="145" t="str">
        <f>IFERROR(TRUNC(VLOOKUP($E317,'Container Panel'!$B$41:$Z$100,$D317,0)/(VLOOKUP(CY$276,UI!$A$12:$O$51,VLOOKUP(CY$278,$B$276:$C$278,2,0),0)/1000)),"")</f>
        <v/>
      </c>
      <c r="CZ317" s="145" t="str">
        <f>IFERROR(TRUNC(VLOOKUP($E317,'Container Panel'!$B$41:$Z$100,$D317,0)/(VLOOKUP(CZ$276,UI!$A$12:$O$51,VLOOKUP(CZ$278,$B$276:$C$278,2,0),0)/1000)),"")</f>
        <v/>
      </c>
      <c r="DA317" s="145" t="str">
        <f>IFERROR(TRUNC(VLOOKUP($E317,'Container Panel'!$B$41:$Z$100,$D317,0)/(VLOOKUP(DA$276,UI!$A$12:$O$51,VLOOKUP(DA$278,$B$276:$C$278,2,0),0)/1000)),"")</f>
        <v/>
      </c>
      <c r="DB317" s="145" t="str">
        <f>IFERROR(TRUNC(VLOOKUP($E317,'Container Panel'!$B$41:$Z$100,$D317,0)/(VLOOKUP(DB$276,UI!$A$12:$O$51,VLOOKUP(DB$278,$B$276:$C$278,2,0),0)/1000)),"")</f>
        <v/>
      </c>
      <c r="DC317" s="145" t="str">
        <f>IFERROR(TRUNC(VLOOKUP($E317,'Container Panel'!$B$41:$Z$100,$D317,0)/(VLOOKUP(DC$276,UI!$A$12:$O$51,VLOOKUP(DC$278,$B$276:$C$278,2,0),0)/1000)),"")</f>
        <v/>
      </c>
      <c r="DD317" s="145" t="str">
        <f>IFERROR(TRUNC(VLOOKUP($E317,'Container Panel'!$B$41:$Z$100,$D317,0)/(VLOOKUP(DD$276,UI!$A$12:$O$51,VLOOKUP(DD$278,$B$276:$C$278,2,0),0)/1000)),"")</f>
        <v/>
      </c>
      <c r="DE317" s="145" t="str">
        <f>IFERROR(TRUNC(VLOOKUP($E317,'Container Panel'!$B$41:$Z$100,$D317,0)/(VLOOKUP(DE$276,UI!$A$12:$O$51,VLOOKUP(DE$278,$B$276:$C$278,2,0),0)/1000)),"")</f>
        <v/>
      </c>
      <c r="DF317" s="145" t="str">
        <f>IFERROR(TRUNC(VLOOKUP($E317,'Container Panel'!$B$41:$Z$100,$D317,0)/(VLOOKUP(DF$276,UI!$A$12:$O$51,VLOOKUP(DF$278,$B$276:$C$278,2,0),0)/1000)),"")</f>
        <v/>
      </c>
      <c r="DG317" s="145" t="str">
        <f>IFERROR(TRUNC(VLOOKUP($E317,'Container Panel'!$B$41:$Z$100,$D317,0)/(VLOOKUP(DG$276,UI!$A$12:$O$51,VLOOKUP(DG$278,$B$276:$C$278,2,0),0)/1000)),"")</f>
        <v/>
      </c>
      <c r="DH317" s="145" t="str">
        <f>IFERROR(TRUNC(VLOOKUP($E317,'Container Panel'!$B$41:$Z$100,$D317,0)/(VLOOKUP(DH$276,UI!$A$12:$O$51,VLOOKUP(DH$278,$B$276:$C$278,2,0),0)/1000)),"")</f>
        <v/>
      </c>
      <c r="DI317" s="145" t="str">
        <f>IFERROR(TRUNC(VLOOKUP($E317,'Container Panel'!$B$41:$Z$100,$D317,0)/(VLOOKUP(DI$276,UI!$A$12:$O$51,VLOOKUP(DI$278,$B$276:$C$278,2,0),0)/1000)),"")</f>
        <v/>
      </c>
      <c r="DJ317" s="145" t="str">
        <f>IFERROR(TRUNC(VLOOKUP($E317,'Container Panel'!$B$41:$Z$100,$D317,0)/(VLOOKUP(DJ$276,UI!$A$12:$O$51,VLOOKUP(DJ$278,$B$276:$C$278,2,0),0)/1000)),"")</f>
        <v/>
      </c>
      <c r="DK317" s="145" t="str">
        <f>IFERROR(TRUNC(VLOOKUP($E317,'Container Panel'!$B$41:$Z$100,$D317,0)/(VLOOKUP(DK$276,UI!$A$12:$O$51,VLOOKUP(DK$278,$B$276:$C$278,2,0),0)/1000)),"")</f>
        <v/>
      </c>
      <c r="DL317" s="145" t="str">
        <f>IFERROR(TRUNC(VLOOKUP($E317,'Container Panel'!$B$41:$Z$100,$D317,0)/(VLOOKUP(DL$276,UI!$A$12:$O$51,VLOOKUP(DL$278,$B$276:$C$278,2,0),0)/1000)),"")</f>
        <v/>
      </c>
      <c r="DM317" s="145" t="str">
        <f>IFERROR(TRUNC(VLOOKUP($E317,'Container Panel'!$B$41:$Z$100,$D317,0)/(VLOOKUP(DM$276,UI!$A$12:$O$51,VLOOKUP(DM$278,$B$276:$C$278,2,0),0)/1000)),"")</f>
        <v/>
      </c>
      <c r="DN317" s="145" t="str">
        <f>IFERROR(TRUNC(VLOOKUP($E317,'Container Panel'!$B$41:$Z$100,$D317,0)/(VLOOKUP(DN$276,UI!$A$12:$O$51,VLOOKUP(DN$278,$B$276:$C$278,2,0),0)/1000)),"")</f>
        <v/>
      </c>
      <c r="DO317" s="145" t="str">
        <f>IFERROR(TRUNC(VLOOKUP($E317,'Container Panel'!$B$41:$Z$100,$D317,0)/(VLOOKUP(DO$276,UI!$A$12:$O$51,VLOOKUP(DO$278,$B$276:$C$278,2,0),0)/1000)),"")</f>
        <v/>
      </c>
      <c r="DP317" s="145" t="str">
        <f>IFERROR(TRUNC(VLOOKUP($E317,'Container Panel'!$B$41:$Z$100,$D317,0)/(VLOOKUP(DP$276,UI!$A$12:$O$51,VLOOKUP(DP$278,$B$276:$C$278,2,0),0)/1000)),"")</f>
        <v/>
      </c>
      <c r="DQ317" s="145" t="str">
        <f>IFERROR(TRUNC(VLOOKUP($E317,'Container Panel'!$B$41:$Z$100,$D317,0)/(VLOOKUP(DQ$276,UI!$A$12:$O$51,VLOOKUP(DQ$278,$B$276:$C$278,2,0),0)/1000)),"")</f>
        <v/>
      </c>
      <c r="DR317" s="145" t="str">
        <f>IFERROR(TRUNC(VLOOKUP($E317,'Container Panel'!$B$41:$Z$100,$D317,0)/(VLOOKUP(DR$276,UI!$A$12:$O$51,VLOOKUP(DR$278,$B$276:$C$278,2,0),0)/1000)),"")</f>
        <v/>
      </c>
      <c r="DS317" s="145" t="str">
        <f>IFERROR(TRUNC(VLOOKUP($E317,'Container Panel'!$B$41:$Z$100,$D317,0)/(VLOOKUP(DS$276,UI!$A$12:$O$51,VLOOKUP(DS$278,$B$276:$C$278,2,0),0)/1000)),"")</f>
        <v/>
      </c>
      <c r="DT317" s="145" t="str">
        <f>IFERROR(TRUNC(VLOOKUP($E317,'Container Panel'!$B$41:$Z$100,$D317,0)/(VLOOKUP(DT$276,UI!$A$12:$O$51,VLOOKUP(DT$278,$B$276:$C$278,2,0),0)/1000)),"")</f>
        <v/>
      </c>
      <c r="DU317" s="145" t="str">
        <f>IFERROR(TRUNC(VLOOKUP($E317,'Container Panel'!$B$41:$Z$100,$D317,0)/(VLOOKUP(DU$276,UI!$A$12:$O$51,VLOOKUP(DU$278,$B$276:$C$278,2,0),0)/1000)),"")</f>
        <v/>
      </c>
      <c r="DV317" s="145" t="str">
        <f>IFERROR(TRUNC(VLOOKUP($E317,'Container Panel'!$B$41:$Z$100,$D317,0)/(VLOOKUP(DV$276,UI!$A$12:$O$51,VLOOKUP(DV$278,$B$276:$C$278,2,0),0)/1000)),"")</f>
        <v/>
      </c>
      <c r="DW317" s="145" t="str">
        <f>IFERROR(TRUNC(VLOOKUP($E317,'Container Panel'!$B$41:$Z$100,$D317,0)/(VLOOKUP(DW$276,UI!$A$12:$O$51,VLOOKUP(DW$278,$B$276:$C$278,2,0),0)/1000)),"")</f>
        <v/>
      </c>
      <c r="DX317" s="145" t="str">
        <f>IFERROR(TRUNC(VLOOKUP($E317,'Container Panel'!$B$41:$Z$100,$D317,0)/(VLOOKUP(DX$276,UI!$A$12:$O$51,VLOOKUP(DX$278,$B$276:$C$278,2,0),0)/1000)),"")</f>
        <v/>
      </c>
      <c r="DY317" s="145" t="str">
        <f>IFERROR(TRUNC(VLOOKUP($E317,'Container Panel'!$B$41:$Z$100,$D317,0)/(VLOOKUP(DY$276,UI!$A$12:$O$51,VLOOKUP(DY$278,$B$276:$C$278,2,0),0)/1000)),"")</f>
        <v/>
      </c>
      <c r="DZ317" s="145" t="str">
        <f>IFERROR(TRUNC(VLOOKUP($E317,'Container Panel'!$B$41:$Z$100,$D317,0)/(VLOOKUP(DZ$276,UI!$A$12:$O$51,VLOOKUP(DZ$278,$B$276:$C$278,2,0),0)/1000)),"")</f>
        <v/>
      </c>
      <c r="EA317" s="145" t="str">
        <f>IFERROR(TRUNC(VLOOKUP($E317,'Container Panel'!$B$41:$Z$100,$D317,0)/(VLOOKUP(EA$276,UI!$A$12:$O$51,VLOOKUP(EA$278,$B$276:$C$278,2,0),0)/1000)),"")</f>
        <v/>
      </c>
      <c r="EB317" s="145" t="str">
        <f>IFERROR(TRUNC(VLOOKUP($E317,'Container Panel'!$B$41:$Z$100,$D317,0)/(VLOOKUP(EB$276,UI!$A$12:$O$51,VLOOKUP(EB$278,$B$276:$C$278,2,0),0)/1000)),"")</f>
        <v/>
      </c>
      <c r="EC317" s="145" t="str">
        <f>IFERROR(TRUNC(VLOOKUP($E317,'Container Panel'!$B$41:$Z$100,$D317,0)/(VLOOKUP(EC$276,UI!$A$12:$O$51,VLOOKUP(EC$278,$B$276:$C$278,2,0),0)/1000)),"")</f>
        <v/>
      </c>
      <c r="ED317" s="145" t="str">
        <f>IFERROR(TRUNC(VLOOKUP($E317,'Container Panel'!$B$41:$Z$100,$D317,0)/(VLOOKUP(ED$276,UI!$A$12:$O$51,VLOOKUP(ED$278,$B$276:$C$278,2,0),0)/1000)),"")</f>
        <v/>
      </c>
      <c r="EE317" s="145" t="str">
        <f>IFERROR(TRUNC(VLOOKUP($E317,'Container Panel'!$B$41:$Z$100,$D317,0)/(VLOOKUP(EE$276,UI!$A$12:$O$51,VLOOKUP(EE$278,$B$276:$C$278,2,0),0)/1000)),"")</f>
        <v/>
      </c>
      <c r="EF317" s="145" t="str">
        <f>IFERROR(TRUNC(VLOOKUP($E317,'Container Panel'!$B$41:$Z$100,$D317,0)/(VLOOKUP(EF$276,UI!$A$12:$O$51,VLOOKUP(EF$278,$B$276:$C$278,2,0),0)/1000)),"")</f>
        <v/>
      </c>
      <c r="EG317" s="145" t="str">
        <f>IFERROR(TRUNC(VLOOKUP($E317,'Container Panel'!$B$41:$Z$100,$D317,0)/(VLOOKUP(EG$276,UI!$A$12:$O$51,VLOOKUP(EG$278,$B$276:$C$278,2,0),0)/1000)),"")</f>
        <v/>
      </c>
      <c r="EH317" s="145" t="str">
        <f>IFERROR(TRUNC(VLOOKUP($E317,'Container Panel'!$B$41:$Z$100,$D317,0)/(VLOOKUP(EH$276,UI!$A$12:$O$51,VLOOKUP(EH$278,$B$276:$C$278,2,0),0)/1000)),"")</f>
        <v/>
      </c>
      <c r="EI317" s="145" t="str">
        <f>IFERROR(TRUNC(VLOOKUP($E317,'Container Panel'!$B$41:$Z$100,$D317,0)/(VLOOKUP(EI$276,UI!$A$12:$O$51,VLOOKUP(EI$278,$B$276:$C$278,2,0),0)/1000)),"")</f>
        <v/>
      </c>
      <c r="EJ317" s="145" t="str">
        <f>IFERROR(TRUNC(VLOOKUP($E317,'Container Panel'!$B$41:$Z$100,$D317,0)/(VLOOKUP(EJ$276,UI!$A$12:$O$51,VLOOKUP(EJ$278,$B$276:$C$278,2,0),0)/1000)),"")</f>
        <v/>
      </c>
      <c r="EK317" s="145" t="str">
        <f>IFERROR(TRUNC(VLOOKUP($E317,'Container Panel'!$B$41:$Z$100,$D317,0)/(VLOOKUP(EK$276,UI!$A$12:$O$51,VLOOKUP(EK$278,$B$276:$C$278,2,0),0)/1000)),"")</f>
        <v/>
      </c>
      <c r="EL317" s="145" t="str">
        <f>IFERROR(TRUNC(VLOOKUP($E317,'Container Panel'!$B$41:$Z$100,$D317,0)/(VLOOKUP(EL$276,UI!$A$12:$O$51,VLOOKUP(EL$278,$B$276:$C$278,2,0),0)/1000)),"")</f>
        <v/>
      </c>
      <c r="EM317" s="145" t="str">
        <f>IFERROR(TRUNC(VLOOKUP($E317,'Container Panel'!$B$41:$Z$100,$D317,0)/(VLOOKUP(EM$276,UI!$A$12:$O$51,VLOOKUP(EM$278,$B$276:$C$278,2,0),0)/1000)),"")</f>
        <v/>
      </c>
      <c r="EN317" s="145" t="str">
        <f>IFERROR(TRUNC(VLOOKUP($E317,'Container Panel'!$B$41:$Z$100,$D317,0)/(VLOOKUP(EN$276,UI!$A$12:$O$51,VLOOKUP(EN$278,$B$276:$C$278,2,0),0)/1000)),"")</f>
        <v/>
      </c>
      <c r="EO317" s="145" t="str">
        <f>IFERROR(TRUNC(VLOOKUP($E317,'Container Panel'!$B$41:$Z$100,$D317,0)/(VLOOKUP(EO$276,UI!$A$12:$O$51,VLOOKUP(EO$278,$B$276:$C$278,2,0),0)/1000)),"")</f>
        <v/>
      </c>
      <c r="EP317" s="145" t="str">
        <f>IFERROR(TRUNC(VLOOKUP($E317,'Container Panel'!$B$41:$Z$100,$D317,0)/(VLOOKUP(EP$276,UI!$A$12:$O$51,VLOOKUP(EP$278,$B$276:$C$278,2,0),0)/1000)),"")</f>
        <v/>
      </c>
      <c r="EQ317" s="145" t="str">
        <f>IFERROR(TRUNC(VLOOKUP($E317,'Container Panel'!$B$41:$Z$100,$D317,0)/(VLOOKUP(EQ$276,UI!$A$12:$O$51,VLOOKUP(EQ$278,$B$276:$C$278,2,0),0)/1000)),"")</f>
        <v/>
      </c>
      <c r="ER317" s="145" t="str">
        <f>IFERROR(TRUNC(VLOOKUP($E317,'Container Panel'!$B$41:$Z$100,$D317,0)/(VLOOKUP(ER$276,UI!$A$12:$O$51,VLOOKUP(ER$278,$B$276:$C$278,2,0),0)/1000)),"")</f>
        <v/>
      </c>
      <c r="ES317" s="145" t="str">
        <f>IFERROR(TRUNC(VLOOKUP($E317,'Container Panel'!$B$41:$Z$100,$D317,0)/(VLOOKUP(ES$276,UI!$A$12:$O$51,VLOOKUP(ES$278,$B$276:$C$278,2,0),0)/1000)),"")</f>
        <v/>
      </c>
      <c r="ET317" s="145" t="str">
        <f>IFERROR(TRUNC(VLOOKUP($E317,'Container Panel'!$B$41:$Z$100,$D317,0)/(VLOOKUP(ET$276,UI!$A$12:$O$51,VLOOKUP(ET$278,$B$276:$C$278,2,0),0)/1000)),"")</f>
        <v/>
      </c>
      <c r="EU317" s="145" t="str">
        <f>IFERROR(TRUNC(VLOOKUP($E317,'Container Panel'!$B$41:$Z$100,$D317,0)/(VLOOKUP(EU$276,UI!$A$12:$O$51,VLOOKUP(EU$278,$B$276:$C$278,2,0),0)/1000)),"")</f>
        <v/>
      </c>
      <c r="EV317" s="145" t="str">
        <f>IFERROR(TRUNC(VLOOKUP($E317,'Container Panel'!$B$41:$Z$100,$D317,0)/(VLOOKUP(EV$276,UI!$A$12:$O$51,VLOOKUP(EV$278,$B$276:$C$278,2,0),0)/1000)),"")</f>
        <v/>
      </c>
      <c r="EW317" s="145" t="str">
        <f>IFERROR(TRUNC(VLOOKUP($E317,'Container Panel'!$B$41:$Z$100,$D317,0)/(VLOOKUP(EW$276,UI!$A$12:$O$51,VLOOKUP(EW$278,$B$276:$C$278,2,0),0)/1000)),"")</f>
        <v/>
      </c>
      <c r="EX317" s="145" t="str">
        <f>IFERROR(TRUNC(VLOOKUP($E317,'Container Panel'!$B$41:$Z$100,$D317,0)/(VLOOKUP(EX$276,UI!$A$12:$O$51,VLOOKUP(EX$278,$B$276:$C$278,2,0),0)/1000)),"")</f>
        <v/>
      </c>
      <c r="EY317" s="145" t="str">
        <f>IFERROR(TRUNC(VLOOKUP($E317,'Container Panel'!$B$41:$Z$100,$D317,0)/(VLOOKUP(EY$276,UI!$A$12:$O$51,VLOOKUP(EY$278,$B$276:$C$278,2,0),0)/1000)),"")</f>
        <v/>
      </c>
      <c r="EZ317" s="145" t="str">
        <f>IFERROR(TRUNC(VLOOKUP($E317,'Container Panel'!$B$41:$Z$100,$D317,0)/(VLOOKUP(EZ$276,UI!$A$12:$O$51,VLOOKUP(EZ$278,$B$276:$C$278,2,0),0)/1000)),"")</f>
        <v/>
      </c>
      <c r="FA317" s="145" t="str">
        <f>IFERROR(TRUNC(VLOOKUP($E317,'Container Panel'!$B$41:$Z$100,$D317,0)/(VLOOKUP(FA$276,UI!$A$12:$O$51,VLOOKUP(FA$278,$B$276:$C$278,2,0),0)/1000)),"")</f>
        <v/>
      </c>
      <c r="FB317" s="145" t="str">
        <f>IFERROR(TRUNC(VLOOKUP($E317,'Container Panel'!$B$41:$Z$100,$D317,0)/(VLOOKUP(FB$276,UI!$A$12:$O$51,VLOOKUP(FB$278,$B$276:$C$278,2,0),0)/1000)),"")</f>
        <v/>
      </c>
      <c r="FC317" s="145" t="str">
        <f>IFERROR(TRUNC(VLOOKUP($E317,'Container Panel'!$B$41:$Z$100,$D317,0)/(VLOOKUP(FC$276,UI!$A$12:$O$51,VLOOKUP(FC$278,$B$276:$C$278,2,0),0)/1000)),"")</f>
        <v/>
      </c>
      <c r="FD317" s="145" t="str">
        <f>IFERROR(TRUNC(VLOOKUP($E317,'Container Panel'!$B$41:$Z$100,$D317,0)/(VLOOKUP(FD$276,UI!$A$12:$O$51,VLOOKUP(FD$278,$B$276:$C$278,2,0),0)/1000)),"")</f>
        <v/>
      </c>
      <c r="FE317" s="145" t="str">
        <f>IFERROR(TRUNC(VLOOKUP($E317,'Container Panel'!$B$41:$Z$100,$D317,0)/(VLOOKUP(FE$276,UI!$A$12:$O$51,VLOOKUP(FE$278,$B$276:$C$278,2,0),0)/1000)),"")</f>
        <v/>
      </c>
      <c r="FF317" s="145" t="str">
        <f>IFERROR(TRUNC(VLOOKUP($E317,'Container Panel'!$B$41:$Z$100,$D317,0)/(VLOOKUP(FF$276,UI!$A$12:$O$51,VLOOKUP(FF$278,$B$276:$C$278,2,0),0)/1000)),"")</f>
        <v/>
      </c>
      <c r="FG317" s="145" t="str">
        <f>IFERROR(TRUNC(VLOOKUP($E317,'Container Panel'!$B$41:$Z$100,$D317,0)/(VLOOKUP(FG$276,UI!$A$12:$O$51,VLOOKUP(FG$278,$B$276:$C$278,2,0),0)/1000)),"")</f>
        <v/>
      </c>
      <c r="FH317" s="145" t="str">
        <f>IFERROR(TRUNC(VLOOKUP($E317,'Container Panel'!$B$41:$Z$100,$D317,0)/(VLOOKUP(FH$276,UI!$A$12:$O$51,VLOOKUP(FH$278,$B$276:$C$278,2,0),0)/1000)),"")</f>
        <v/>
      </c>
      <c r="FI317" s="145" t="str">
        <f>IFERROR(TRUNC(VLOOKUP($E317,'Container Panel'!$B$41:$Z$100,$D317,0)/(VLOOKUP(FI$276,UI!$A$12:$O$51,VLOOKUP(FI$278,$B$276:$C$278,2,0),0)/1000)),"")</f>
        <v/>
      </c>
      <c r="FJ317" s="145" t="str">
        <f>IFERROR(TRUNC(VLOOKUP($E317,'Container Panel'!$B$41:$Z$100,$D317,0)/(VLOOKUP(FJ$276,UI!$A$12:$O$51,VLOOKUP(FJ$278,$B$276:$C$278,2,0),0)/1000)),"")</f>
        <v/>
      </c>
      <c r="FK317" s="145" t="str">
        <f>IFERROR(TRUNC(VLOOKUP($E317,'Container Panel'!$B$41:$Z$100,$D317,0)/(VLOOKUP(FK$276,UI!$A$12:$O$51,VLOOKUP(FK$278,$B$276:$C$278,2,0),0)/1000)),"")</f>
        <v/>
      </c>
      <c r="FL317" s="145" t="str">
        <f>IFERROR(TRUNC(VLOOKUP($E317,'Container Panel'!$B$41:$Z$100,$D317,0)/(VLOOKUP(FL$276,UI!$A$12:$O$51,VLOOKUP(FL$278,$B$276:$C$278,2,0),0)/1000)),"")</f>
        <v/>
      </c>
      <c r="FM317" s="145" t="str">
        <f>IFERROR(TRUNC(VLOOKUP($E317,'Container Panel'!$B$41:$Z$100,$D317,0)/(VLOOKUP(FM$276,UI!$A$12:$O$51,VLOOKUP(FM$278,$B$276:$C$278,2,0),0)/1000)),"")</f>
        <v/>
      </c>
      <c r="FN317" s="145" t="str">
        <f>IFERROR(TRUNC(VLOOKUP($E317,'Container Panel'!$B$41:$Z$100,$D317,0)/(VLOOKUP(FN$276,UI!$A$12:$O$51,VLOOKUP(FN$278,$B$276:$C$278,2,0),0)/1000)),"")</f>
        <v/>
      </c>
      <c r="FO317" s="145" t="str">
        <f>IFERROR(TRUNC(VLOOKUP($E317,'Container Panel'!$B$41:$Z$100,$D317,0)/(VLOOKUP(FO$276,UI!$A$12:$O$51,VLOOKUP(FO$278,$B$276:$C$278,2,0),0)/1000)),"")</f>
        <v/>
      </c>
      <c r="FP317" s="145" t="str">
        <f>IFERROR(TRUNC(VLOOKUP($E317,'Container Panel'!$B$41:$Z$100,$D317,0)/(VLOOKUP(FP$276,UI!$A$12:$O$51,VLOOKUP(FP$278,$B$276:$C$278,2,0),0)/1000)),"")</f>
        <v/>
      </c>
      <c r="FQ317" s="145" t="str">
        <f>IFERROR(TRUNC(VLOOKUP($E317,'Container Panel'!$B$41:$Z$100,$D317,0)/(VLOOKUP(FQ$276,UI!$A$12:$O$51,VLOOKUP(FQ$278,$B$276:$C$278,2,0),0)/1000)),"")</f>
        <v/>
      </c>
      <c r="FR317" s="145" t="str">
        <f>IFERROR(TRUNC(VLOOKUP($E317,'Container Panel'!$B$41:$Z$100,$D317,0)/(VLOOKUP(FR$276,UI!$A$12:$O$51,VLOOKUP(FR$278,$B$276:$C$278,2,0),0)/1000)),"")</f>
        <v/>
      </c>
      <c r="FS317" s="145" t="str">
        <f>IFERROR(TRUNC(VLOOKUP($E317,'Container Panel'!$B$41:$Z$100,$D317,0)/(VLOOKUP(FS$276,UI!$A$12:$O$51,VLOOKUP(FS$278,$B$276:$C$278,2,0),0)/1000)),"")</f>
        <v/>
      </c>
      <c r="FT317" s="145" t="str">
        <f>IFERROR(TRUNC(VLOOKUP($E317,'Container Panel'!$B$41:$Z$100,$D317,0)/(VLOOKUP(FT$276,UI!$A$12:$O$51,VLOOKUP(FT$278,$B$276:$C$278,2,0),0)/1000)),"")</f>
        <v/>
      </c>
      <c r="FU317" s="145" t="str">
        <f>IFERROR(TRUNC(VLOOKUP($E317,'Container Panel'!$B$41:$Z$100,$D317,0)/(VLOOKUP(FU$276,UI!$A$12:$O$51,VLOOKUP(FU$278,$B$276:$C$278,2,0),0)/1000)),"")</f>
        <v/>
      </c>
      <c r="FV317" s="145" t="str">
        <f>IFERROR(TRUNC(VLOOKUP($E317,'Container Panel'!$B$41:$Z$100,$D317,0)/(VLOOKUP(FV$276,UI!$A$12:$O$51,VLOOKUP(FV$278,$B$276:$C$278,2,0),0)/1000)),"")</f>
        <v/>
      </c>
      <c r="FW317" s="145" t="str">
        <f>IFERROR(TRUNC(VLOOKUP($E317,'Container Panel'!$B$41:$Z$100,$D317,0)/(VLOOKUP(FW$276,UI!$A$12:$O$51,VLOOKUP(FW$278,$B$276:$C$278,2,0),0)/1000)),"")</f>
        <v/>
      </c>
      <c r="FX317" s="145" t="str">
        <f>IFERROR(TRUNC(VLOOKUP($E317,'Container Panel'!$B$41:$Z$100,$D317,0)/(VLOOKUP(FX$276,UI!$A$12:$O$51,VLOOKUP(FX$278,$B$276:$C$278,2,0),0)/1000)),"")</f>
        <v/>
      </c>
      <c r="FY317" s="145" t="str">
        <f>IFERROR(TRUNC(VLOOKUP($E317,'Container Panel'!$B$41:$Z$100,$D317,0)/(VLOOKUP(FY$276,UI!$A$12:$O$51,VLOOKUP(FY$278,$B$276:$C$278,2,0),0)/1000)),"")</f>
        <v/>
      </c>
      <c r="FZ317" s="145" t="str">
        <f>IFERROR(TRUNC(VLOOKUP($E317,'Container Panel'!$B$41:$Z$100,$D317,0)/(VLOOKUP(FZ$276,UI!$A$12:$O$51,VLOOKUP(FZ$278,$B$276:$C$278,2,0),0)/1000)),"")</f>
        <v/>
      </c>
      <c r="GA317" s="145" t="str">
        <f>IFERROR(TRUNC(VLOOKUP($E317,'Container Panel'!$B$41:$Z$100,$D317,0)/(VLOOKUP(GA$276,UI!$A$12:$O$51,VLOOKUP(GA$278,$B$276:$C$278,2,0),0)/1000)),"")</f>
        <v/>
      </c>
      <c r="GB317" s="145" t="str">
        <f>IFERROR(TRUNC(VLOOKUP($E317,'Container Panel'!$B$41:$Z$100,$D317,0)/(VLOOKUP(GB$276,UI!$A$12:$O$51,VLOOKUP(GB$278,$B$276:$C$278,2,0),0)/1000)),"")</f>
        <v/>
      </c>
      <c r="GC317" s="145" t="str">
        <f>IFERROR(TRUNC(VLOOKUP($E317,'Container Panel'!$B$41:$Z$100,$D317,0)/(VLOOKUP(GC$276,UI!$A$12:$O$51,VLOOKUP(GC$278,$B$276:$C$278,2,0),0)/1000)),"")</f>
        <v/>
      </c>
      <c r="GD317" s="145" t="str">
        <f>IFERROR(TRUNC(VLOOKUP($E317,'Container Panel'!$B$41:$Z$100,$D317,0)/(VLOOKUP(GD$276,UI!$A$12:$O$51,VLOOKUP(GD$278,$B$276:$C$278,2,0),0)/1000)),"")</f>
        <v/>
      </c>
      <c r="GE317" s="145" t="str">
        <f>IFERROR(TRUNC(VLOOKUP($E317,'Container Panel'!$B$41:$Z$100,$D317,0)/(VLOOKUP(GE$276,UI!$A$12:$O$51,VLOOKUP(GE$278,$B$276:$C$278,2,0),0)/1000)),"")</f>
        <v/>
      </c>
      <c r="GF317" s="145" t="str">
        <f>IFERROR(TRUNC(VLOOKUP($E317,'Container Panel'!$B$41:$Z$100,$D317,0)/(VLOOKUP(GF$276,UI!$A$12:$O$51,VLOOKUP(GF$278,$B$276:$C$278,2,0),0)/1000)),"")</f>
        <v/>
      </c>
      <c r="GG317" s="145" t="str">
        <f>IFERROR(TRUNC(VLOOKUP($E317,'Container Panel'!$B$41:$Z$100,$D317,0)/(VLOOKUP(GG$276,UI!$A$12:$O$51,VLOOKUP(GG$278,$B$276:$C$278,2,0),0)/1000)),"")</f>
        <v/>
      </c>
      <c r="GH317" s="145" t="str">
        <f>IFERROR(TRUNC(VLOOKUP($E317,'Container Panel'!$B$41:$Z$100,$D317,0)/(VLOOKUP(GH$276,UI!$A$12:$O$51,VLOOKUP(GH$278,$B$276:$C$278,2,0),0)/1000)),"")</f>
        <v/>
      </c>
      <c r="GI317" s="145" t="str">
        <f>IFERROR(TRUNC(VLOOKUP($E317,'Container Panel'!$B$41:$Z$100,$D317,0)/(VLOOKUP(GI$276,UI!$A$12:$O$51,VLOOKUP(GI$278,$B$276:$C$278,2,0),0)/1000)),"")</f>
        <v/>
      </c>
      <c r="GJ317" s="145" t="str">
        <f>IFERROR(TRUNC(VLOOKUP($E317,'Container Panel'!$B$41:$Z$100,$D317,0)/(VLOOKUP(GJ$276,UI!$A$12:$O$51,VLOOKUP(GJ$278,$B$276:$C$278,2,0),0)/1000)),"")</f>
        <v/>
      </c>
      <c r="GK317" s="145" t="str">
        <f>IFERROR(TRUNC(VLOOKUP($E317,'Container Panel'!$B$41:$Z$100,$D317,0)/(VLOOKUP(GK$276,UI!$A$12:$O$51,VLOOKUP(GK$278,$B$276:$C$278,2,0),0)/1000)),"")</f>
        <v/>
      </c>
      <c r="GL317" s="145" t="str">
        <f>IFERROR(TRUNC(VLOOKUP($E317,'Container Panel'!$B$41:$Z$100,$D317,0)/(VLOOKUP(GL$276,UI!$A$12:$O$51,VLOOKUP(GL$278,$B$276:$C$278,2,0),0)/1000)),"")</f>
        <v/>
      </c>
      <c r="GM317" s="145" t="str">
        <f>IFERROR(TRUNC(VLOOKUP($E317,'Container Panel'!$B$41:$Z$100,$D317,0)/(VLOOKUP(GM$276,UI!$A$12:$O$51,VLOOKUP(GM$278,$B$276:$C$278,2,0),0)/1000)),"")</f>
        <v/>
      </c>
      <c r="GN317" s="145" t="str">
        <f>IFERROR(TRUNC(VLOOKUP($E317,'Container Panel'!$B$41:$Z$100,$D317,0)/(VLOOKUP(GN$276,UI!$A$12:$O$51,VLOOKUP(GN$278,$B$276:$C$278,2,0),0)/1000)),"")</f>
        <v/>
      </c>
      <c r="GO317" s="145" t="str">
        <f>IFERROR(TRUNC(VLOOKUP($E317,'Container Panel'!$B$41:$Z$100,$D317,0)/(VLOOKUP(GO$276,UI!$A$12:$O$51,VLOOKUP(GO$278,$B$276:$C$278,2,0),0)/1000)),"")</f>
        <v/>
      </c>
      <c r="GP317" s="145" t="str">
        <f>IFERROR(TRUNC(VLOOKUP($E317,'Container Panel'!$B$41:$Z$100,$D317,0)/(VLOOKUP(GP$276,UI!$A$12:$O$51,VLOOKUP(GP$278,$B$276:$C$278,2,0),0)/1000)),"")</f>
        <v/>
      </c>
      <c r="GQ317" s="145" t="str">
        <f>IFERROR(TRUNC(VLOOKUP($E317,'Container Panel'!$B$41:$Z$100,$D317,0)/(VLOOKUP(GQ$276,UI!$A$12:$O$51,VLOOKUP(GQ$278,$B$276:$C$278,2,0),0)/1000)),"")</f>
        <v/>
      </c>
      <c r="GR317" s="145" t="str">
        <f>IFERROR(TRUNC(VLOOKUP($E317,'Container Panel'!$B$41:$Z$100,$D317,0)/(VLOOKUP(GR$276,UI!$A$12:$O$51,VLOOKUP(GR$278,$B$276:$C$278,2,0),0)/1000)),"")</f>
        <v/>
      </c>
      <c r="GS317" s="145" t="str">
        <f>IFERROR(TRUNC(VLOOKUP($E317,'Container Panel'!$B$41:$Z$100,$D317,0)/(VLOOKUP(GS$276,UI!$A$12:$O$51,VLOOKUP(GS$278,$B$276:$C$278,2,0),0)/1000)),"")</f>
        <v/>
      </c>
      <c r="GT317" s="145" t="str">
        <f>IFERROR(TRUNC(VLOOKUP($E317,'Container Panel'!$B$41:$Z$100,$D317,0)/(VLOOKUP(GT$276,UI!$A$12:$O$51,VLOOKUP(GT$278,$B$276:$C$278,2,0),0)/1000)),"")</f>
        <v/>
      </c>
      <c r="GU317" s="145" t="str">
        <f>IFERROR(TRUNC(VLOOKUP($E317,'Container Panel'!$B$41:$Z$100,$D317,0)/(VLOOKUP(GU$276,UI!$A$12:$O$51,VLOOKUP(GU$278,$B$276:$C$278,2,0),0)/1000)),"")</f>
        <v/>
      </c>
      <c r="GV317" s="145" t="str">
        <f>IFERROR(TRUNC(VLOOKUP($E317,'Container Panel'!$B$41:$Z$100,$D317,0)/(VLOOKUP(GV$276,UI!$A$12:$O$51,VLOOKUP(GV$278,$B$276:$C$278,2,0),0)/1000)),"")</f>
        <v/>
      </c>
      <c r="GW317" s="145" t="str">
        <f>IFERROR(TRUNC(VLOOKUP($E317,'Container Panel'!$B$41:$Z$100,$D317,0)/(VLOOKUP(GW$276,UI!$A$12:$O$51,VLOOKUP(GW$278,$B$276:$C$278,2,0),0)/1000)),"")</f>
        <v/>
      </c>
      <c r="GX317" s="145" t="str">
        <f>IFERROR(TRUNC(VLOOKUP($E317,'Container Panel'!$B$41:$Z$100,$D317,0)/(VLOOKUP(GX$276,UI!$A$12:$O$51,VLOOKUP(GX$278,$B$276:$C$278,2,0),0)/1000)),"")</f>
        <v/>
      </c>
      <c r="GY317" s="145" t="str">
        <f>IFERROR(TRUNC(VLOOKUP($E317,'Container Panel'!$B$41:$Z$100,$D317,0)/(VLOOKUP(GY$276,UI!$A$12:$O$51,VLOOKUP(GY$278,$B$276:$C$278,2,0),0)/1000)),"")</f>
        <v/>
      </c>
      <c r="GZ317" s="145" t="str">
        <f>IFERROR(TRUNC(VLOOKUP($E317,'Container Panel'!$B$41:$Z$100,$D317,0)/(VLOOKUP(GZ$276,UI!$A$12:$O$51,VLOOKUP(GZ$278,$B$276:$C$278,2,0),0)/1000)),"")</f>
        <v/>
      </c>
      <c r="HA317" s="145" t="str">
        <f>IFERROR(TRUNC(VLOOKUP($E317,'Container Panel'!$B$41:$Z$100,$D317,0)/(VLOOKUP(HA$276,UI!$A$12:$O$51,VLOOKUP(HA$278,$B$276:$C$278,2,0),0)/1000)),"")</f>
        <v/>
      </c>
      <c r="HB317" s="145" t="str">
        <f>IFERROR(TRUNC(VLOOKUP($E317,'Container Panel'!$B$41:$Z$100,$D317,0)/(VLOOKUP(HB$276,UI!$A$12:$O$51,VLOOKUP(HB$278,$B$276:$C$278,2,0),0)/1000)),"")</f>
        <v/>
      </c>
      <c r="HC317" s="145" t="str">
        <f>IFERROR(TRUNC(VLOOKUP($E317,'Container Panel'!$B$41:$Z$100,$D317,0)/(VLOOKUP(HC$276,UI!$A$12:$O$51,VLOOKUP(HC$278,$B$276:$C$278,2,0),0)/1000)),"")</f>
        <v/>
      </c>
      <c r="HD317" s="145" t="str">
        <f>IFERROR(TRUNC(VLOOKUP($E317,'Container Panel'!$B$41:$Z$100,$D317,0)/(VLOOKUP(HD$276,UI!$A$12:$O$51,VLOOKUP(HD$278,$B$276:$C$278,2,0),0)/1000)),"")</f>
        <v/>
      </c>
      <c r="HE317" s="145" t="str">
        <f>IFERROR(TRUNC(VLOOKUP($E317,'Container Panel'!$B$41:$Z$100,$D317,0)/(VLOOKUP(HE$276,UI!$A$12:$O$51,VLOOKUP(HE$278,$B$276:$C$278,2,0),0)/1000)),"")</f>
        <v/>
      </c>
      <c r="HF317" s="145" t="str">
        <f>IFERROR(TRUNC(VLOOKUP($E317,'Container Panel'!$B$41:$Z$100,$D317,0)/(VLOOKUP(HF$276,UI!$A$12:$O$51,VLOOKUP(HF$278,$B$276:$C$278,2,0),0)/1000)),"")</f>
        <v/>
      </c>
      <c r="HG317" s="145" t="str">
        <f>IFERROR(TRUNC(VLOOKUP($E317,'Container Panel'!$B$41:$Z$100,$D317,0)/(VLOOKUP(HG$276,UI!$A$12:$O$51,VLOOKUP(HG$278,$B$276:$C$278,2,0),0)/1000)),"")</f>
        <v/>
      </c>
      <c r="HH317" s="145" t="str">
        <f>IFERROR(TRUNC(VLOOKUP($E317,'Container Panel'!$B$41:$Z$100,$D317,0)/(VLOOKUP(HH$276,UI!$A$12:$O$51,VLOOKUP(HH$278,$B$276:$C$278,2,0),0)/1000)),"")</f>
        <v/>
      </c>
      <c r="HI317" s="145" t="str">
        <f>IFERROR(TRUNC(VLOOKUP($E317,'Container Panel'!$B$41:$Z$100,$D317,0)/(VLOOKUP(HI$276,UI!$A$12:$O$51,VLOOKUP(HI$278,$B$276:$C$278,2,0),0)/1000)),"")</f>
        <v/>
      </c>
      <c r="HJ317" s="145" t="str">
        <f>IFERROR(TRUNC(VLOOKUP($E317,'Container Panel'!$B$41:$Z$100,$D317,0)/(VLOOKUP(HJ$276,UI!$A$12:$O$51,VLOOKUP(HJ$278,$B$276:$C$278,2,0),0)/1000)),"")</f>
        <v/>
      </c>
      <c r="HK317" s="145" t="str">
        <f>IFERROR(TRUNC(VLOOKUP($E317,'Container Panel'!$B$41:$Z$100,$D317,0)/(VLOOKUP(HK$276,UI!$A$12:$O$51,VLOOKUP(HK$278,$B$276:$C$278,2,0),0)/1000)),"")</f>
        <v/>
      </c>
      <c r="HL317" s="145" t="str">
        <f>IFERROR(TRUNC(VLOOKUP($E317,'Container Panel'!$B$41:$Z$100,$D317,0)/(VLOOKUP(HL$276,UI!$A$12:$O$51,VLOOKUP(HL$278,$B$276:$C$278,2,0),0)/1000)),"")</f>
        <v/>
      </c>
      <c r="HM317" s="145" t="str">
        <f>IFERROR(TRUNC(VLOOKUP($E317,'Container Panel'!$B$41:$Z$100,$D317,0)/(VLOOKUP(HM$276,UI!$A$12:$O$51,VLOOKUP(HM$278,$B$276:$C$278,2,0),0)/1000)),"")</f>
        <v/>
      </c>
      <c r="HN317" s="145" t="str">
        <f>IFERROR(TRUNC(VLOOKUP($E317,'Container Panel'!$B$41:$Z$100,$D317,0)/(VLOOKUP(HN$276,UI!$A$12:$O$51,VLOOKUP(HN$278,$B$276:$C$278,2,0),0)/1000)),"")</f>
        <v/>
      </c>
      <c r="HO317" s="145" t="str">
        <f>IFERROR(TRUNC(VLOOKUP($E317,'Container Panel'!$B$41:$Z$100,$D317,0)/(VLOOKUP(HO$276,UI!$A$12:$O$51,VLOOKUP(HO$278,$B$276:$C$278,2,0),0)/1000)),"")</f>
        <v/>
      </c>
      <c r="HP317" s="145" t="str">
        <f>IFERROR(TRUNC(VLOOKUP($E317,'Container Panel'!$B$41:$Z$100,$D317,0)/(VLOOKUP(HP$276,UI!$A$12:$O$51,VLOOKUP(HP$278,$B$276:$C$278,2,0),0)/1000)),"")</f>
        <v/>
      </c>
      <c r="HQ317" s="145" t="str">
        <f>IFERROR(TRUNC(VLOOKUP($E317,'Container Panel'!$B$41:$Z$100,$D317,0)/(VLOOKUP(HQ$276,UI!$A$12:$O$51,VLOOKUP(HQ$278,$B$276:$C$278,2,0),0)/1000)),"")</f>
        <v/>
      </c>
      <c r="HR317" s="145" t="str">
        <f>IFERROR(TRUNC(VLOOKUP($E317,'Container Panel'!$B$41:$Z$100,$D317,0)/(VLOOKUP(HR$276,UI!$A$12:$O$51,VLOOKUP(HR$278,$B$276:$C$278,2,0),0)/1000)),"")</f>
        <v/>
      </c>
      <c r="HS317" s="145" t="str">
        <f>IFERROR(TRUNC(VLOOKUP($E317,'Container Panel'!$B$41:$Z$100,$D317,0)/(VLOOKUP(HS$276,UI!$A$12:$O$51,VLOOKUP(HS$278,$B$276:$C$278,2,0),0)/1000)),"")</f>
        <v/>
      </c>
      <c r="HT317" s="145" t="str">
        <f>IFERROR(TRUNC(VLOOKUP($E317,'Container Panel'!$B$41:$Z$100,$D317,0)/(VLOOKUP(HT$276,UI!$A$12:$O$51,VLOOKUP(HT$278,$B$276:$C$278,2,0),0)/1000)),"")</f>
        <v/>
      </c>
      <c r="HU317" s="145" t="str">
        <f>IFERROR(TRUNC(VLOOKUP($E317,'Container Panel'!$B$41:$Z$100,$D317,0)/(VLOOKUP(HU$276,UI!$A$12:$O$51,VLOOKUP(HU$278,$B$276:$C$278,2,0),0)/1000)),"")</f>
        <v/>
      </c>
      <c r="HV317" s="145" t="str">
        <f>IFERROR(TRUNC(VLOOKUP($E317,'Container Panel'!$B$41:$Z$100,$D317,0)/(VLOOKUP(HV$276,UI!$A$12:$O$51,VLOOKUP(HV$278,$B$276:$C$278,2,0),0)/1000)),"")</f>
        <v/>
      </c>
      <c r="HW317" s="145" t="str">
        <f>IFERROR(TRUNC(VLOOKUP($E317,'Container Panel'!$B$41:$Z$100,$D317,0)/(VLOOKUP(HW$276,UI!$A$12:$O$51,VLOOKUP(HW$278,$B$276:$C$278,2,0),0)/1000)),"")</f>
        <v/>
      </c>
      <c r="HX317" s="145" t="str">
        <f>IFERROR(TRUNC(VLOOKUP($E317,'Container Panel'!$B$41:$Z$100,$D317,0)/(VLOOKUP(HX$276,UI!$A$12:$O$51,VLOOKUP(HX$278,$B$276:$C$278,2,0),0)/1000)),"")</f>
        <v/>
      </c>
      <c r="HY317" s="145" t="str">
        <f>IFERROR(TRUNC(VLOOKUP($E317,'Container Panel'!$B$41:$Z$100,$D317,0)/(VLOOKUP(HY$276,UI!$A$12:$O$51,VLOOKUP(HY$278,$B$276:$C$278,2,0),0)/1000)),"")</f>
        <v/>
      </c>
      <c r="HZ317" s="145" t="str">
        <f>IFERROR(TRUNC(VLOOKUP($E317,'Container Panel'!$B$41:$Z$100,$D317,0)/(VLOOKUP(HZ$276,UI!$A$12:$O$51,VLOOKUP(HZ$278,$B$276:$C$278,2,0),0)/1000)),"")</f>
        <v/>
      </c>
      <c r="IA317" s="145" t="str">
        <f>IFERROR(TRUNC(VLOOKUP($E317,'Container Panel'!$B$41:$Z$100,$D317,0)/(VLOOKUP(IA$276,UI!$A$12:$O$51,VLOOKUP(IA$278,$B$276:$C$278,2,0),0)/1000)),"")</f>
        <v/>
      </c>
      <c r="IB317" s="145" t="str">
        <f>IFERROR(TRUNC(VLOOKUP($E317,'Container Panel'!$B$41:$Z$100,$D317,0)/(VLOOKUP(IB$276,UI!$A$12:$O$51,VLOOKUP(IB$278,$B$276:$C$278,2,0),0)/1000)),"")</f>
        <v/>
      </c>
      <c r="IC317" s="145" t="str">
        <f>IFERROR(TRUNC(VLOOKUP($E317,'Container Panel'!$B$41:$Z$100,$D317,0)/(VLOOKUP(IC$276,UI!$A$12:$O$51,VLOOKUP(IC$278,$B$276:$C$278,2,0),0)/1000)),"")</f>
        <v/>
      </c>
      <c r="ID317" s="145" t="str">
        <f>IFERROR(TRUNC(VLOOKUP($E317,'Container Panel'!$B$41:$Z$100,$D317,0)/(VLOOKUP(ID$276,UI!$A$12:$O$51,VLOOKUP(ID$278,$B$276:$C$278,2,0),0)/1000)),"")</f>
        <v/>
      </c>
      <c r="IE317" s="145" t="str">
        <f>IFERROR(TRUNC(VLOOKUP($E317,'Container Panel'!$B$41:$Z$100,$D317,0)/(VLOOKUP(IE$276,UI!$A$12:$O$51,VLOOKUP(IE$278,$B$276:$C$278,2,0),0)/1000)),"")</f>
        <v/>
      </c>
      <c r="IF317" s="145" t="str">
        <f>IFERROR(TRUNC(VLOOKUP($E317,'Container Panel'!$B$41:$Z$100,$D317,0)/(VLOOKUP(IF$276,UI!$A$12:$O$51,VLOOKUP(IF$278,$B$276:$C$278,2,0),0)/1000)),"")</f>
        <v/>
      </c>
      <c r="IG317" s="145" t="str">
        <f>IFERROR(TRUNC(VLOOKUP($E317,'Container Panel'!$B$41:$Z$100,$D317,0)/(VLOOKUP(IG$276,UI!$A$12:$O$51,VLOOKUP(IG$278,$B$276:$C$278,2,0),0)/1000)),"")</f>
        <v/>
      </c>
      <c r="IH317" s="145" t="str">
        <f>IFERROR(TRUNC(VLOOKUP($E317,'Container Panel'!$B$41:$Z$100,$D317,0)/(VLOOKUP(IH$276,UI!$A$12:$O$51,VLOOKUP(IH$278,$B$276:$C$278,2,0),0)/1000)),"")</f>
        <v/>
      </c>
      <c r="II317" s="145" t="str">
        <f>IFERROR(TRUNC(VLOOKUP($E317,'Container Panel'!$B$41:$Z$100,$D317,0)/(VLOOKUP(II$276,UI!$A$12:$O$51,VLOOKUP(II$278,$B$276:$C$278,2,0),0)/1000)),"")</f>
        <v/>
      </c>
      <c r="IJ317" s="145" t="str">
        <f>IFERROR(TRUNC(VLOOKUP($E317,'Container Panel'!$B$41:$Z$100,$D317,0)/(VLOOKUP(IJ$276,UI!$A$12:$O$51,VLOOKUP(IJ$278,$B$276:$C$278,2,0),0)/1000)),"")</f>
        <v/>
      </c>
      <c r="IK317" s="145" t="str">
        <f>IFERROR(TRUNC(VLOOKUP($E317,'Container Panel'!$B$41:$Z$100,$D317,0)/(VLOOKUP(IK$276,UI!$A$12:$O$51,VLOOKUP(IK$278,$B$276:$C$278,2,0),0)/1000)),"")</f>
        <v/>
      </c>
      <c r="IL317" s="145" t="str">
        <f>IFERROR(TRUNC(VLOOKUP($E317,'Container Panel'!$B$41:$Z$100,$D317,0)/(VLOOKUP(IL$276,UI!$A$12:$O$51,VLOOKUP(IL$278,$B$276:$C$278,2,0),0)/1000)),"")</f>
        <v/>
      </c>
    </row>
    <row r="318" spans="2:246">
      <c r="B318" s="74">
        <v>38</v>
      </c>
      <c r="C318" s="74">
        <f t="shared" si="191"/>
        <v>13</v>
      </c>
      <c r="D318" s="163">
        <f>MOD(B318,3)+'Container Panel'!$Q$38</f>
        <v>18</v>
      </c>
      <c r="E318" s="143" t="str">
        <f t="shared" si="193"/>
        <v>EU4323</v>
      </c>
      <c r="F318" s="144" t="s">
        <v>29</v>
      </c>
      <c r="G318" s="145">
        <f>IFERROR(IF(AND(G$272=list!$D$3,'Box Calculation'!G$279&lt;&gt;"h",$E318&lt;&gt;0),0,IF(AND(G$273=list!$D$2,$E318&lt;&gt;0,TRUNC(VLOOKUP($E318,'Container Panel'!$B$41:$Z$100,$D318,0)/(VLOOKUP(G$276,UI!$A$12:$O$51,VLOOKUP(G$279,$B$276:$C$278,2,0),0)/1000))&gt;0),1,TRUNC(VLOOKUP($E318,'Container Panel'!$B$41:$Z$100,$D318,0)/(VLOOKUP(G$276,UI!$A$12:$O$51,VLOOKUP(G$279,$B$276:$C$278,2,0),0)/1000)))),"")</f>
        <v>1</v>
      </c>
      <c r="H318" s="145">
        <f>IFERROR(IF(AND(H$272=list!$D$3,'Box Calculation'!H$279&lt;&gt;"h",$E318&lt;&gt;0),0,IF(AND(H$273=list!$D$2,$E318&lt;&gt;0,TRUNC(VLOOKUP($E318,'Container Panel'!$B$41:$Z$100,$D318,0)/(VLOOKUP(H$276,UI!$A$12:$O$51,VLOOKUP(H$279,$B$276:$C$278,2,0),0)/1000))&gt;0),1,TRUNC(VLOOKUP($E318,'Container Panel'!$B$41:$Z$100,$D318,0)/(VLOOKUP(H$276,UI!$A$12:$O$51,VLOOKUP(H$279,$B$276:$C$278,2,0),0)/1000)))),"")</f>
        <v>3</v>
      </c>
      <c r="I318" s="145">
        <f>IFERROR(IF(AND(I$272=list!$D$3,'Box Calculation'!I$279&lt;&gt;"h",$E318&lt;&gt;0),0,IF(AND(I$273=list!$D$2,$E318&lt;&gt;0,TRUNC(VLOOKUP($E318,'Container Panel'!$B$41:$Z$100,$D318,0)/(VLOOKUP(I$276,UI!$A$12:$O$51,VLOOKUP(I$279,$B$276:$C$278,2,0),0)/1000))&gt;0),1,TRUNC(VLOOKUP($E318,'Container Panel'!$B$41:$Z$100,$D318,0)/(VLOOKUP(I$276,UI!$A$12:$O$51,VLOOKUP(I$279,$B$276:$C$278,2,0),0)/1000)))),"")</f>
        <v>1</v>
      </c>
      <c r="J318" s="145">
        <f>IFERROR(IF(AND(J$272=list!$D$3,'Box Calculation'!J$279&lt;&gt;"h",$E318&lt;&gt;0),0,IF(AND(J$273=list!$D$2,$E318&lt;&gt;0,TRUNC(VLOOKUP($E318,'Container Panel'!$B$41:$Z$100,$D318,0)/(VLOOKUP(J$276,UI!$A$12:$O$51,VLOOKUP(J$279,$B$276:$C$278,2,0),0)/1000))&gt;0),1,TRUNC(VLOOKUP($E318,'Container Panel'!$B$41:$Z$100,$D318,0)/(VLOOKUP(J$276,UI!$A$12:$O$51,VLOOKUP(J$279,$B$276:$C$278,2,0),0)/1000)))),"")</f>
        <v>1</v>
      </c>
      <c r="K318" s="145">
        <f>IFERROR(IF(AND(K$272=list!$D$3,'Box Calculation'!K$279&lt;&gt;"h",$E318&lt;&gt;0),0,IF(AND(K$273=list!$D$2,$E318&lt;&gt;0,TRUNC(VLOOKUP($E318,'Container Panel'!$B$41:$Z$100,$D318,0)/(VLOOKUP(K$276,UI!$A$12:$O$51,VLOOKUP(K$279,$B$276:$C$278,2,0),0)/1000))&gt;0),1,TRUNC(VLOOKUP($E318,'Container Panel'!$B$41:$Z$100,$D318,0)/(VLOOKUP(K$276,UI!$A$12:$O$51,VLOOKUP(K$279,$B$276:$C$278,2,0),0)/1000)))),"")</f>
        <v>1</v>
      </c>
      <c r="L318" s="145">
        <f>IFERROR(IF(AND(L$272=list!$D$3,'Box Calculation'!L$279&lt;&gt;"h",$E318&lt;&gt;0),0,IF(AND(L$273=list!$D$2,$E318&lt;&gt;0,TRUNC(VLOOKUP($E318,'Container Panel'!$B$41:$Z$100,$D318,0)/(VLOOKUP(L$276,UI!$A$12:$O$51,VLOOKUP(L$279,$B$276:$C$278,2,0),0)/1000))&gt;0),1,TRUNC(VLOOKUP($E318,'Container Panel'!$B$41:$Z$100,$D318,0)/(VLOOKUP(L$276,UI!$A$12:$O$51,VLOOKUP(L$279,$B$276:$C$278,2,0),0)/1000)))),"")</f>
        <v>3</v>
      </c>
      <c r="M318" s="145">
        <f>IFERROR(IF(AND(M$272=list!$D$3,'Box Calculation'!M$279&lt;&gt;"h",$E318&lt;&gt;0),0,IF(AND(M$273=list!$D$2,$E318&lt;&gt;0,TRUNC(VLOOKUP($E318,'Container Panel'!$B$41:$Z$100,$D318,0)/(VLOOKUP(M$276,UI!$A$12:$O$51,VLOOKUP(M$279,$B$276:$C$278,2,0),0)/1000))&gt;0),1,TRUNC(VLOOKUP($E318,'Container Panel'!$B$41:$Z$100,$D318,0)/(VLOOKUP(M$276,UI!$A$12:$O$51,VLOOKUP(M$279,$B$276:$C$278,2,0),0)/1000)))),"")</f>
        <v>2</v>
      </c>
      <c r="N318" s="145">
        <f>IFERROR(IF(AND(N$272=list!$D$3,'Box Calculation'!N$279&lt;&gt;"h",$E318&lt;&gt;0),0,IF(AND(N$273=list!$D$2,$E318&lt;&gt;0,TRUNC(VLOOKUP($E318,'Container Panel'!$B$41:$Z$100,$D318,0)/(VLOOKUP(N$276,UI!$A$12:$O$51,VLOOKUP(N$279,$B$276:$C$278,2,0),0)/1000))&gt;0),1,TRUNC(VLOOKUP($E318,'Container Panel'!$B$41:$Z$100,$D318,0)/(VLOOKUP(N$276,UI!$A$12:$O$51,VLOOKUP(N$279,$B$276:$C$278,2,0),0)/1000)))),"")</f>
        <v>0</v>
      </c>
      <c r="O318" s="145">
        <f>IFERROR(IF(AND(O$272=list!$D$3,'Box Calculation'!O$279&lt;&gt;"h",$E318&lt;&gt;0),0,IF(AND(O$273=list!$D$2,$E318&lt;&gt;0,TRUNC(VLOOKUP($E318,'Container Panel'!$B$41:$Z$100,$D318,0)/(VLOOKUP(O$276,UI!$A$12:$O$51,VLOOKUP(O$279,$B$276:$C$278,2,0),0)/1000))&gt;0),1,TRUNC(VLOOKUP($E318,'Container Panel'!$B$41:$Z$100,$D318,0)/(VLOOKUP(O$276,UI!$A$12:$O$51,VLOOKUP(O$279,$B$276:$C$278,2,0),0)/1000)))),"")</f>
        <v>2</v>
      </c>
      <c r="P318" s="145">
        <f>IFERROR(IF(AND(P$272=list!$D$3,'Box Calculation'!P$279&lt;&gt;"h",$E318&lt;&gt;0),0,IF(AND(P$273=list!$D$2,$E318&lt;&gt;0,TRUNC(VLOOKUP($E318,'Container Panel'!$B$41:$Z$100,$D318,0)/(VLOOKUP(P$276,UI!$A$12:$O$51,VLOOKUP(P$279,$B$276:$C$278,2,0),0)/1000))&gt;0),1,TRUNC(VLOOKUP($E318,'Container Panel'!$B$41:$Z$100,$D318,0)/(VLOOKUP(P$276,UI!$A$12:$O$51,VLOOKUP(P$279,$B$276:$C$278,2,0),0)/1000)))),"")</f>
        <v>0</v>
      </c>
      <c r="Q318" s="145">
        <f>IFERROR(IF(AND(Q$272=list!$D$3,'Box Calculation'!Q$279&lt;&gt;"h",$E318&lt;&gt;0),0,IF(AND(Q$273=list!$D$2,$E318&lt;&gt;0,TRUNC(VLOOKUP($E318,'Container Panel'!$B$41:$Z$100,$D318,0)/(VLOOKUP(Q$276,UI!$A$12:$O$51,VLOOKUP(Q$279,$B$276:$C$278,2,0),0)/1000))&gt;0),1,TRUNC(VLOOKUP($E318,'Container Panel'!$B$41:$Z$100,$D318,0)/(VLOOKUP(Q$276,UI!$A$12:$O$51,VLOOKUP(Q$279,$B$276:$C$278,2,0),0)/1000)))),"")</f>
        <v>0</v>
      </c>
      <c r="R318" s="145">
        <f>IFERROR(IF(AND(R$272=list!$D$3,'Box Calculation'!R$279&lt;&gt;"h",$E318&lt;&gt;0),0,IF(AND(R$273=list!$D$2,$E318&lt;&gt;0,TRUNC(VLOOKUP($E318,'Container Panel'!$B$41:$Z$100,$D318,0)/(VLOOKUP(R$276,UI!$A$12:$O$51,VLOOKUP(R$279,$B$276:$C$278,2,0),0)/1000))&gt;0),1,TRUNC(VLOOKUP($E318,'Container Panel'!$B$41:$Z$100,$D318,0)/(VLOOKUP(R$276,UI!$A$12:$O$51,VLOOKUP(R$279,$B$276:$C$278,2,0),0)/1000)))),"")</f>
        <v>0</v>
      </c>
      <c r="S318" s="145" t="str">
        <f>IFERROR(IF(AND(S$272=list!$D$3,'Box Calculation'!S$279&lt;&gt;"h",$E318&lt;&gt;0),0,IF(AND(S$273=list!$D$2,$E318&lt;&gt;0,TRUNC(VLOOKUP($E318,'Container Panel'!$B$41:$Z$100,$D318,0)/(VLOOKUP(S$276,UI!$A$12:$O$51,VLOOKUP(S$279,$B$276:$C$278,2,0),0)/1000))&gt;0),1,TRUNC(VLOOKUP($E318,'Container Panel'!$B$41:$Z$100,$D318,0)/(VLOOKUP(S$276,UI!$A$12:$O$51,VLOOKUP(S$279,$B$276:$C$278,2,0),0)/1000)))),"")</f>
        <v/>
      </c>
      <c r="T318" s="145" t="str">
        <f>IFERROR(IF(AND(T$272=list!$D$3,'Box Calculation'!T$279&lt;&gt;"h",$E318&lt;&gt;0),0,IF(AND(T$273=list!$D$2,$E318&lt;&gt;0,TRUNC(VLOOKUP($E318,'Container Panel'!$B$41:$Z$100,$D318,0)/(VLOOKUP(T$276,UI!$A$12:$O$51,VLOOKUP(T$279,$B$276:$C$278,2,0),0)/1000))&gt;0),1,TRUNC(VLOOKUP($E318,'Container Panel'!$B$41:$Z$100,$D318,0)/(VLOOKUP(T$276,UI!$A$12:$O$51,VLOOKUP(T$279,$B$276:$C$278,2,0),0)/1000)))),"")</f>
        <v/>
      </c>
      <c r="U318" s="145" t="str">
        <f>IFERROR(IF(AND(U$272=list!$D$3,'Box Calculation'!U$279&lt;&gt;"h",$E318&lt;&gt;0),0,IF(AND(U$273=list!$D$2,$E318&lt;&gt;0,TRUNC(VLOOKUP($E318,'Container Panel'!$B$41:$Z$100,$D318,0)/(VLOOKUP(U$276,UI!$A$12:$O$51,VLOOKUP(U$279,$B$276:$C$278,2,0),0)/1000))&gt;0),1,TRUNC(VLOOKUP($E318,'Container Panel'!$B$41:$Z$100,$D318,0)/(VLOOKUP(U$276,UI!$A$12:$O$51,VLOOKUP(U$279,$B$276:$C$278,2,0),0)/1000)))),"")</f>
        <v/>
      </c>
      <c r="V318" s="145" t="str">
        <f>IFERROR(IF(AND(V$272=list!$D$3,'Box Calculation'!V$279&lt;&gt;"h",$E318&lt;&gt;0),0,IF(AND(V$273=list!$D$2,$E318&lt;&gt;0,TRUNC(VLOOKUP($E318,'Container Panel'!$B$41:$Z$100,$D318,0)/(VLOOKUP(V$276,UI!$A$12:$O$51,VLOOKUP(V$279,$B$276:$C$278,2,0),0)/1000))&gt;0),1,TRUNC(VLOOKUP($E318,'Container Panel'!$B$41:$Z$100,$D318,0)/(VLOOKUP(V$276,UI!$A$12:$O$51,VLOOKUP(V$279,$B$276:$C$278,2,0),0)/1000)))),"")</f>
        <v/>
      </c>
      <c r="W318" s="145" t="str">
        <f>IFERROR(IF(AND(W$272=list!$D$3,'Box Calculation'!W$279&lt;&gt;"h",$E318&lt;&gt;0),0,IF(AND(W$273=list!$D$2,$E318&lt;&gt;0,TRUNC(VLOOKUP($E318,'Container Panel'!$B$41:$Z$100,$D318,0)/(VLOOKUP(W$276,UI!$A$12:$O$51,VLOOKUP(W$279,$B$276:$C$278,2,0),0)/1000))&gt;0),1,TRUNC(VLOOKUP($E318,'Container Panel'!$B$41:$Z$100,$D318,0)/(VLOOKUP(W$276,UI!$A$12:$O$51,VLOOKUP(W$279,$B$276:$C$278,2,0),0)/1000)))),"")</f>
        <v/>
      </c>
      <c r="X318" s="145" t="str">
        <f>IFERROR(IF(AND(X$272=list!$D$3,'Box Calculation'!X$279&lt;&gt;"h",$E318&lt;&gt;0),0,IF(AND(X$273=list!$D$2,$E318&lt;&gt;0,TRUNC(VLOOKUP($E318,'Container Panel'!$B$41:$Z$100,$D318,0)/(VLOOKUP(X$276,UI!$A$12:$O$51,VLOOKUP(X$279,$B$276:$C$278,2,0),0)/1000))&gt;0),1,TRUNC(VLOOKUP($E318,'Container Panel'!$B$41:$Z$100,$D318,0)/(VLOOKUP(X$276,UI!$A$12:$O$51,VLOOKUP(X$279,$B$276:$C$278,2,0),0)/1000)))),"")</f>
        <v/>
      </c>
      <c r="Y318" s="145" t="str">
        <f>IFERROR(IF(AND(Y$272=list!$D$3,'Box Calculation'!Y$279&lt;&gt;"h",$E318&lt;&gt;0),0,IF(AND(Y$273=list!$D$2,$E318&lt;&gt;0,TRUNC(VLOOKUP($E318,'Container Panel'!$B$41:$Z$100,$D318,0)/(VLOOKUP(Y$276,UI!$A$12:$O$51,VLOOKUP(Y$279,$B$276:$C$278,2,0),0)/1000))&gt;0),1,TRUNC(VLOOKUP($E318,'Container Panel'!$B$41:$Z$100,$D318,0)/(VLOOKUP(Y$276,UI!$A$12:$O$51,VLOOKUP(Y$279,$B$276:$C$278,2,0),0)/1000)))),"")</f>
        <v/>
      </c>
      <c r="Z318" s="145" t="str">
        <f>IFERROR(IF(AND(Z$272=list!$D$3,'Box Calculation'!Z$279&lt;&gt;"h",$E318&lt;&gt;0),0,IF(AND(Z$273=list!$D$2,$E318&lt;&gt;0,TRUNC(VLOOKUP($E318,'Container Panel'!$B$41:$Z$100,$D318,0)/(VLOOKUP(Z$276,UI!$A$12:$O$51,VLOOKUP(Z$279,$B$276:$C$278,2,0),0)/1000))&gt;0),1,TRUNC(VLOOKUP($E318,'Container Panel'!$B$41:$Z$100,$D318,0)/(VLOOKUP(Z$276,UI!$A$12:$O$51,VLOOKUP(Z$279,$B$276:$C$278,2,0),0)/1000)))),"")</f>
        <v/>
      </c>
      <c r="AA318" s="145" t="str">
        <f>IFERROR(IF(AND(AA$272=list!$D$3,'Box Calculation'!AA$279&lt;&gt;"h",$E318&lt;&gt;0),0,IF(AND(AA$273=list!$D$2,$E318&lt;&gt;0,TRUNC(VLOOKUP($E318,'Container Panel'!$B$41:$Z$100,$D318,0)/(VLOOKUP(AA$276,UI!$A$12:$O$51,VLOOKUP(AA$279,$B$276:$C$278,2,0),0)/1000))&gt;0),1,TRUNC(VLOOKUP($E318,'Container Panel'!$B$41:$Z$100,$D318,0)/(VLOOKUP(AA$276,UI!$A$12:$O$51,VLOOKUP(AA$279,$B$276:$C$278,2,0),0)/1000)))),"")</f>
        <v/>
      </c>
      <c r="AB318" s="145" t="str">
        <f>IFERROR(IF(AND(AB$272=list!$D$3,'Box Calculation'!AB$279&lt;&gt;"h",$E318&lt;&gt;0),0,IF(AND(AB$273=list!$D$2,$E318&lt;&gt;0,TRUNC(VLOOKUP($E318,'Container Panel'!$B$41:$Z$100,$D318,0)/(VLOOKUP(AB$276,UI!$A$12:$O$51,VLOOKUP(AB$279,$B$276:$C$278,2,0),0)/1000))&gt;0),1,TRUNC(VLOOKUP($E318,'Container Panel'!$B$41:$Z$100,$D318,0)/(VLOOKUP(AB$276,UI!$A$12:$O$51,VLOOKUP(AB$279,$B$276:$C$278,2,0),0)/1000)))),"")</f>
        <v/>
      </c>
      <c r="AC318" s="145" t="str">
        <f>IFERROR(IF(AND(AC$272=list!$D$3,'Box Calculation'!AC$279&lt;&gt;"h",$E318&lt;&gt;0),0,IF(AND(AC$273=list!$D$2,$E318&lt;&gt;0,TRUNC(VLOOKUP($E318,'Container Panel'!$B$41:$Z$100,$D318,0)/(VLOOKUP(AC$276,UI!$A$12:$O$51,VLOOKUP(AC$279,$B$276:$C$278,2,0),0)/1000))&gt;0),1,TRUNC(VLOOKUP($E318,'Container Panel'!$B$41:$Z$100,$D318,0)/(VLOOKUP(AC$276,UI!$A$12:$O$51,VLOOKUP(AC$279,$B$276:$C$278,2,0),0)/1000)))),"")</f>
        <v/>
      </c>
      <c r="AD318" s="145" t="str">
        <f>IFERROR(IF(AND(AD$272=list!$D$3,'Box Calculation'!AD$279&lt;&gt;"h",$E318&lt;&gt;0),0,IF(AND(AD$273=list!$D$2,$E318&lt;&gt;0,TRUNC(VLOOKUP($E318,'Container Panel'!$B$41:$Z$100,$D318,0)/(VLOOKUP(AD$276,UI!$A$12:$O$51,VLOOKUP(AD$279,$B$276:$C$278,2,0),0)/1000))&gt;0),1,TRUNC(VLOOKUP($E318,'Container Panel'!$B$41:$Z$100,$D318,0)/(VLOOKUP(AD$276,UI!$A$12:$O$51,VLOOKUP(AD$279,$B$276:$C$278,2,0),0)/1000)))),"")</f>
        <v/>
      </c>
      <c r="AE318" s="145" t="str">
        <f>IFERROR(IF(AND(AE$272=list!$D$3,'Box Calculation'!AE$279&lt;&gt;"h",$E318&lt;&gt;0),0,IF(AND(AE$273=list!$D$2,$E318&lt;&gt;0,TRUNC(VLOOKUP($E318,'Container Panel'!$B$41:$Z$100,$D318,0)/(VLOOKUP(AE$276,UI!$A$12:$O$51,VLOOKUP(AE$279,$B$276:$C$278,2,0),0)/1000))&gt;0),1,TRUNC(VLOOKUP($E318,'Container Panel'!$B$41:$Z$100,$D318,0)/(VLOOKUP(AE$276,UI!$A$12:$O$51,VLOOKUP(AE$279,$B$276:$C$278,2,0),0)/1000)))),"")</f>
        <v/>
      </c>
      <c r="AF318" s="145" t="str">
        <f>IFERROR(IF(AND(AF$272=list!$D$3,'Box Calculation'!AF$279&lt;&gt;"h",$E318&lt;&gt;0),0,IF(AND(AF$273=list!$D$2,$E318&lt;&gt;0,TRUNC(VLOOKUP($E318,'Container Panel'!$B$41:$Z$100,$D318,0)/(VLOOKUP(AF$276,UI!$A$12:$O$51,VLOOKUP(AF$279,$B$276:$C$278,2,0),0)/1000))&gt;0),1,TRUNC(VLOOKUP($E318,'Container Panel'!$B$41:$Z$100,$D318,0)/(VLOOKUP(AF$276,UI!$A$12:$O$51,VLOOKUP(AF$279,$B$276:$C$278,2,0),0)/1000)))),"")</f>
        <v/>
      </c>
      <c r="AG318" s="145" t="str">
        <f>IFERROR(IF(AND(AG$272=list!$D$3,'Box Calculation'!AG$279&lt;&gt;"h",$E318&lt;&gt;0),0,IF(AND(AG$273=list!$D$2,$E318&lt;&gt;0,TRUNC(VLOOKUP($E318,'Container Panel'!$B$41:$Z$100,$D318,0)/(VLOOKUP(AG$276,UI!$A$12:$O$51,VLOOKUP(AG$279,$B$276:$C$278,2,0),0)/1000))&gt;0),1,TRUNC(VLOOKUP($E318,'Container Panel'!$B$41:$Z$100,$D318,0)/(VLOOKUP(AG$276,UI!$A$12:$O$51,VLOOKUP(AG$279,$B$276:$C$278,2,0),0)/1000)))),"")</f>
        <v/>
      </c>
      <c r="AH318" s="145" t="str">
        <f>IFERROR(IF(AND(AH$272=list!$D$3,'Box Calculation'!AH$279&lt;&gt;"h",$E318&lt;&gt;0),0,IF(AND(AH$273=list!$D$2,$E318&lt;&gt;0,TRUNC(VLOOKUP($E318,'Container Panel'!$B$41:$Z$100,$D318,0)/(VLOOKUP(AH$276,UI!$A$12:$O$51,VLOOKUP(AH$279,$B$276:$C$278,2,0),0)/1000))&gt;0),1,TRUNC(VLOOKUP($E318,'Container Panel'!$B$41:$Z$100,$D318,0)/(VLOOKUP(AH$276,UI!$A$12:$O$51,VLOOKUP(AH$279,$B$276:$C$278,2,0),0)/1000)))),"")</f>
        <v/>
      </c>
      <c r="AI318" s="145" t="str">
        <f>IFERROR(IF(AND(AI$272=list!$D$3,'Box Calculation'!AI$279&lt;&gt;"h",$E318&lt;&gt;0),0,IF(AND(AI$273=list!$D$2,$E318&lt;&gt;0,TRUNC(VLOOKUP($E318,'Container Panel'!$B$41:$Z$100,$D318,0)/(VLOOKUP(AI$276,UI!$A$12:$O$51,VLOOKUP(AI$279,$B$276:$C$278,2,0),0)/1000))&gt;0),1,TRUNC(VLOOKUP($E318,'Container Panel'!$B$41:$Z$100,$D318,0)/(VLOOKUP(AI$276,UI!$A$12:$O$51,VLOOKUP(AI$279,$B$276:$C$278,2,0),0)/1000)))),"")</f>
        <v/>
      </c>
      <c r="AJ318" s="145" t="str">
        <f>IFERROR(IF(AND(AJ$272=list!$D$3,'Box Calculation'!AJ$279&lt;&gt;"h",$E318&lt;&gt;0),0,IF(AND(AJ$273=list!$D$2,$E318&lt;&gt;0,TRUNC(VLOOKUP($E318,'Container Panel'!$B$41:$Z$100,$D318,0)/(VLOOKUP(AJ$276,UI!$A$12:$O$51,VLOOKUP(AJ$279,$B$276:$C$278,2,0),0)/1000))&gt;0),1,TRUNC(VLOOKUP($E318,'Container Panel'!$B$41:$Z$100,$D318,0)/(VLOOKUP(AJ$276,UI!$A$12:$O$51,VLOOKUP(AJ$279,$B$276:$C$278,2,0),0)/1000)))),"")</f>
        <v/>
      </c>
      <c r="AK318" s="145" t="str">
        <f>IFERROR(IF(AND(AK$272=list!$D$3,'Box Calculation'!AK$279&lt;&gt;"h",$E318&lt;&gt;0),0,IF(AND(AK$273=list!$D$2,$E318&lt;&gt;0,TRUNC(VLOOKUP($E318,'Container Panel'!$B$41:$Z$100,$D318,0)/(VLOOKUP(AK$276,UI!$A$12:$O$51,VLOOKUP(AK$279,$B$276:$C$278,2,0),0)/1000))&gt;0),1,TRUNC(VLOOKUP($E318,'Container Panel'!$B$41:$Z$100,$D318,0)/(VLOOKUP(AK$276,UI!$A$12:$O$51,VLOOKUP(AK$279,$B$276:$C$278,2,0),0)/1000)))),"")</f>
        <v/>
      </c>
      <c r="AL318" s="145" t="str">
        <f>IFERROR(IF(AND(AL$272=list!$D$3,'Box Calculation'!AL$279&lt;&gt;"h",$E318&lt;&gt;0),0,IF(AND(AL$273=list!$D$2,$E318&lt;&gt;0,TRUNC(VLOOKUP($E318,'Container Panel'!$B$41:$Z$100,$D318,0)/(VLOOKUP(AL$276,UI!$A$12:$O$51,VLOOKUP(AL$279,$B$276:$C$278,2,0),0)/1000))&gt;0),1,TRUNC(VLOOKUP($E318,'Container Panel'!$B$41:$Z$100,$D318,0)/(VLOOKUP(AL$276,UI!$A$12:$O$51,VLOOKUP(AL$279,$B$276:$C$278,2,0),0)/1000)))),"")</f>
        <v/>
      </c>
      <c r="AM318" s="145" t="str">
        <f>IFERROR(IF(AND(AM$272=list!$D$3,'Box Calculation'!AM$279&lt;&gt;"h",$E318&lt;&gt;0),0,IF(AND(AM$273=list!$D$2,$E318&lt;&gt;0,TRUNC(VLOOKUP($E318,'Container Panel'!$B$41:$Z$100,$D318,0)/(VLOOKUP(AM$276,UI!$A$12:$O$51,VLOOKUP(AM$279,$B$276:$C$278,2,0),0)/1000))&gt;0),1,TRUNC(VLOOKUP($E318,'Container Panel'!$B$41:$Z$100,$D318,0)/(VLOOKUP(AM$276,UI!$A$12:$O$51,VLOOKUP(AM$279,$B$276:$C$278,2,0),0)/1000)))),"")</f>
        <v/>
      </c>
      <c r="AN318" s="145" t="str">
        <f>IFERROR(IF(AND(AN$272=list!$D$3,'Box Calculation'!AN$279&lt;&gt;"h",$E318&lt;&gt;0),0,IF(AND(AN$273=list!$D$2,$E318&lt;&gt;0,TRUNC(VLOOKUP($E318,'Container Panel'!$B$41:$Z$100,$D318,0)/(VLOOKUP(AN$276,UI!$A$12:$O$51,VLOOKUP(AN$279,$B$276:$C$278,2,0),0)/1000))&gt;0),1,TRUNC(VLOOKUP($E318,'Container Panel'!$B$41:$Z$100,$D318,0)/(VLOOKUP(AN$276,UI!$A$12:$O$51,VLOOKUP(AN$279,$B$276:$C$278,2,0),0)/1000)))),"")</f>
        <v/>
      </c>
      <c r="AO318" s="145" t="str">
        <f>IFERROR(IF(AND(AO$272=list!$D$3,'Box Calculation'!AO$279&lt;&gt;"h",$E318&lt;&gt;0),0,IF(AND(AO$273=list!$D$2,$E318&lt;&gt;0,TRUNC(VLOOKUP($E318,'Container Panel'!$B$41:$Z$100,$D318,0)/(VLOOKUP(AO$276,UI!$A$12:$O$51,VLOOKUP(AO$279,$B$276:$C$278,2,0),0)/1000))&gt;0),1,TRUNC(VLOOKUP($E318,'Container Panel'!$B$41:$Z$100,$D318,0)/(VLOOKUP(AO$276,UI!$A$12:$O$51,VLOOKUP(AO$279,$B$276:$C$278,2,0),0)/1000)))),"")</f>
        <v/>
      </c>
      <c r="AP318" s="145" t="str">
        <f>IFERROR(IF(AND(AP$272=list!$D$3,'Box Calculation'!AP$279&lt;&gt;"h",$E318&lt;&gt;0),0,IF(AND(AP$273=list!$D$2,$E318&lt;&gt;0,TRUNC(VLOOKUP($E318,'Container Panel'!$B$41:$Z$100,$D318,0)/(VLOOKUP(AP$276,UI!$A$12:$O$51,VLOOKUP(AP$279,$B$276:$C$278,2,0),0)/1000))&gt;0),1,TRUNC(VLOOKUP($E318,'Container Panel'!$B$41:$Z$100,$D318,0)/(VLOOKUP(AP$276,UI!$A$12:$O$51,VLOOKUP(AP$279,$B$276:$C$278,2,0),0)/1000)))),"")</f>
        <v/>
      </c>
      <c r="AQ318" s="145" t="str">
        <f>IFERROR(IF(AND(AQ$272=list!$D$3,'Box Calculation'!AQ$279&lt;&gt;"h",$E318&lt;&gt;0),0,IF(AND(AQ$273=list!$D$2,$E318&lt;&gt;0,TRUNC(VLOOKUP($E318,'Container Panel'!$B$41:$Z$100,$D318,0)/(VLOOKUP(AQ$276,UI!$A$12:$O$51,VLOOKUP(AQ$279,$B$276:$C$278,2,0),0)/1000))&gt;0),1,TRUNC(VLOOKUP($E318,'Container Panel'!$B$41:$Z$100,$D318,0)/(VLOOKUP(AQ$276,UI!$A$12:$O$51,VLOOKUP(AQ$279,$B$276:$C$278,2,0),0)/1000)))),"")</f>
        <v/>
      </c>
      <c r="AR318" s="145" t="str">
        <f>IFERROR(IF(AND(AR$272=list!$D$3,'Box Calculation'!AR$279&lt;&gt;"h",$E318&lt;&gt;0),0,IF(AND(AR$273=list!$D$2,$E318&lt;&gt;0,TRUNC(VLOOKUP($E318,'Container Panel'!$B$41:$Z$100,$D318,0)/(VLOOKUP(AR$276,UI!$A$12:$O$51,VLOOKUP(AR$279,$B$276:$C$278,2,0),0)/1000))&gt;0),1,TRUNC(VLOOKUP($E318,'Container Panel'!$B$41:$Z$100,$D318,0)/(VLOOKUP(AR$276,UI!$A$12:$O$51,VLOOKUP(AR$279,$B$276:$C$278,2,0),0)/1000)))),"")</f>
        <v/>
      </c>
      <c r="AS318" s="145" t="str">
        <f>IFERROR(IF(AND(AS$272=list!$D$3,'Box Calculation'!AS$279&lt;&gt;"h",$E318&lt;&gt;0),0,IF(AND(AS$273=list!$D$2,$E318&lt;&gt;0,TRUNC(VLOOKUP($E318,'Container Panel'!$B$41:$Z$100,$D318,0)/(VLOOKUP(AS$276,UI!$A$12:$O$51,VLOOKUP(AS$279,$B$276:$C$278,2,0),0)/1000))&gt;0),1,TRUNC(VLOOKUP($E318,'Container Panel'!$B$41:$Z$100,$D318,0)/(VLOOKUP(AS$276,UI!$A$12:$O$51,VLOOKUP(AS$279,$B$276:$C$278,2,0),0)/1000)))),"")</f>
        <v/>
      </c>
      <c r="AT318" s="145" t="str">
        <f>IFERROR(IF(AND(AT$272=list!$D$3,'Box Calculation'!AT$279&lt;&gt;"h",$E318&lt;&gt;0),0,IF(AND(AT$273=list!$D$2,$E318&lt;&gt;0,TRUNC(VLOOKUP($E318,'Container Panel'!$B$41:$Z$100,$D318,0)/(VLOOKUP(AT$276,UI!$A$12:$O$51,VLOOKUP(AT$279,$B$276:$C$278,2,0),0)/1000))&gt;0),1,TRUNC(VLOOKUP($E318,'Container Panel'!$B$41:$Z$100,$D318,0)/(VLOOKUP(AT$276,UI!$A$12:$O$51,VLOOKUP(AT$279,$B$276:$C$278,2,0),0)/1000)))),"")</f>
        <v/>
      </c>
      <c r="AU318" s="145" t="str">
        <f>IFERROR(IF(AND(AU$272=list!$D$3,'Box Calculation'!AU$279&lt;&gt;"h",$E318&lt;&gt;0),0,IF(AND(AU$273=list!$D$2,$E318&lt;&gt;0,TRUNC(VLOOKUP($E318,'Container Panel'!$B$41:$Z$100,$D318,0)/(VLOOKUP(AU$276,UI!$A$12:$O$51,VLOOKUP(AU$279,$B$276:$C$278,2,0),0)/1000))&gt;0),1,TRUNC(VLOOKUP($E318,'Container Panel'!$B$41:$Z$100,$D318,0)/(VLOOKUP(AU$276,UI!$A$12:$O$51,VLOOKUP(AU$279,$B$276:$C$278,2,0),0)/1000)))),"")</f>
        <v/>
      </c>
      <c r="AV318" s="145" t="str">
        <f>IFERROR(IF(AND(AV$272=list!$D$3,'Box Calculation'!AV$279&lt;&gt;"h",$E318&lt;&gt;0),0,IF(AND(AV$273=list!$D$2,$E318&lt;&gt;0,TRUNC(VLOOKUP($E318,'Container Panel'!$B$41:$Z$100,$D318,0)/(VLOOKUP(AV$276,UI!$A$12:$O$51,VLOOKUP(AV$279,$B$276:$C$278,2,0),0)/1000))&gt;0),1,TRUNC(VLOOKUP($E318,'Container Panel'!$B$41:$Z$100,$D318,0)/(VLOOKUP(AV$276,UI!$A$12:$O$51,VLOOKUP(AV$279,$B$276:$C$278,2,0),0)/1000)))),"")</f>
        <v/>
      </c>
      <c r="AW318" s="145" t="str">
        <f>IFERROR(IF(AND(AW$272=list!$D$3,'Box Calculation'!AW$279&lt;&gt;"h",$E318&lt;&gt;0),0,IF(AND(AW$273=list!$D$2,$E318&lt;&gt;0,TRUNC(VLOOKUP($E318,'Container Panel'!$B$41:$Z$100,$D318,0)/(VLOOKUP(AW$276,UI!$A$12:$O$51,VLOOKUP(AW$279,$B$276:$C$278,2,0),0)/1000))&gt;0),1,TRUNC(VLOOKUP($E318,'Container Panel'!$B$41:$Z$100,$D318,0)/(VLOOKUP(AW$276,UI!$A$12:$O$51,VLOOKUP(AW$279,$B$276:$C$278,2,0),0)/1000)))),"")</f>
        <v/>
      </c>
      <c r="AX318" s="145" t="str">
        <f>IFERROR(IF(AND(AX$272=list!$D$3,'Box Calculation'!AX$279&lt;&gt;"h",$E318&lt;&gt;0),0,IF(AND(AX$273=list!$D$2,$E318&lt;&gt;0,TRUNC(VLOOKUP($E318,'Container Panel'!$B$41:$Z$100,$D318,0)/(VLOOKUP(AX$276,UI!$A$12:$O$51,VLOOKUP(AX$279,$B$276:$C$278,2,0),0)/1000))&gt;0),1,TRUNC(VLOOKUP($E318,'Container Panel'!$B$41:$Z$100,$D318,0)/(VLOOKUP(AX$276,UI!$A$12:$O$51,VLOOKUP(AX$279,$B$276:$C$278,2,0),0)/1000)))),"")</f>
        <v/>
      </c>
      <c r="AY318" s="145" t="str">
        <f>IFERROR(IF(AND(AY$272=list!$D$3,'Box Calculation'!AY$279&lt;&gt;"h",$E318&lt;&gt;0),0,IF(AND(AY$273=list!$D$2,$E318&lt;&gt;0,TRUNC(VLOOKUP($E318,'Container Panel'!$B$41:$Z$100,$D318,0)/(VLOOKUP(AY$276,UI!$A$12:$O$51,VLOOKUP(AY$279,$B$276:$C$278,2,0),0)/1000))&gt;0),1,TRUNC(VLOOKUP($E318,'Container Panel'!$B$41:$Z$100,$D318,0)/(VLOOKUP(AY$276,UI!$A$12:$O$51,VLOOKUP(AY$279,$B$276:$C$278,2,0),0)/1000)))),"")</f>
        <v/>
      </c>
      <c r="AZ318" s="145" t="str">
        <f>IFERROR(IF(AND(AZ$272=list!$D$3,'Box Calculation'!AZ$279&lt;&gt;"h",$E318&lt;&gt;0),0,IF(AND(AZ$273=list!$D$2,$E318&lt;&gt;0,TRUNC(VLOOKUP($E318,'Container Panel'!$B$41:$Z$100,$D318,0)/(VLOOKUP(AZ$276,UI!$A$12:$O$51,VLOOKUP(AZ$279,$B$276:$C$278,2,0),0)/1000))&gt;0),1,TRUNC(VLOOKUP($E318,'Container Panel'!$B$41:$Z$100,$D318,0)/(VLOOKUP(AZ$276,UI!$A$12:$O$51,VLOOKUP(AZ$279,$B$276:$C$278,2,0),0)/1000)))),"")</f>
        <v/>
      </c>
      <c r="BA318" s="145" t="str">
        <f>IFERROR(IF(AND(BA$272=list!$D$3,'Box Calculation'!BA$279&lt;&gt;"h",$E318&lt;&gt;0),0,IF(AND(BA$273=list!$D$2,$E318&lt;&gt;0,TRUNC(VLOOKUP($E318,'Container Panel'!$B$41:$Z$100,$D318,0)/(VLOOKUP(BA$276,UI!$A$12:$O$51,VLOOKUP(BA$279,$B$276:$C$278,2,0),0)/1000))&gt;0),1,TRUNC(VLOOKUP($E318,'Container Panel'!$B$41:$Z$100,$D318,0)/(VLOOKUP(BA$276,UI!$A$12:$O$51,VLOOKUP(BA$279,$B$276:$C$278,2,0),0)/1000)))),"")</f>
        <v/>
      </c>
      <c r="BB318" s="145" t="str">
        <f>IFERROR(IF(AND(BB$272=list!$D$3,'Box Calculation'!BB$279&lt;&gt;"h",$E318&lt;&gt;0),0,IF(AND(BB$273=list!$D$2,$E318&lt;&gt;0,TRUNC(VLOOKUP($E318,'Container Panel'!$B$41:$Z$100,$D318,0)/(VLOOKUP(BB$276,UI!$A$12:$O$51,VLOOKUP(BB$279,$B$276:$C$278,2,0),0)/1000))&gt;0),1,TRUNC(VLOOKUP($E318,'Container Panel'!$B$41:$Z$100,$D318,0)/(VLOOKUP(BB$276,UI!$A$12:$O$51,VLOOKUP(BB$279,$B$276:$C$278,2,0),0)/1000)))),"")</f>
        <v/>
      </c>
      <c r="BC318" s="145" t="str">
        <f>IFERROR(IF(AND(BC$272=list!$D$3,'Box Calculation'!BC$279&lt;&gt;"h",$E318&lt;&gt;0),0,IF(AND(BC$273=list!$D$2,$E318&lt;&gt;0,TRUNC(VLOOKUP($E318,'Container Panel'!$B$41:$Z$100,$D318,0)/(VLOOKUP(BC$276,UI!$A$12:$O$51,VLOOKUP(BC$279,$B$276:$C$278,2,0),0)/1000))&gt;0),1,TRUNC(VLOOKUP($E318,'Container Panel'!$B$41:$Z$100,$D318,0)/(VLOOKUP(BC$276,UI!$A$12:$O$51,VLOOKUP(BC$279,$B$276:$C$278,2,0),0)/1000)))),"")</f>
        <v/>
      </c>
      <c r="BD318" s="145" t="str">
        <f>IFERROR(IF(AND(BD$272=list!$D$3,'Box Calculation'!BD$279&lt;&gt;"h",$E318&lt;&gt;0),0,IF(AND(BD$273=list!$D$2,$E318&lt;&gt;0,TRUNC(VLOOKUP($E318,'Container Panel'!$B$41:$Z$100,$D318,0)/(VLOOKUP(BD$276,UI!$A$12:$O$51,VLOOKUP(BD$279,$B$276:$C$278,2,0),0)/1000))&gt;0),1,TRUNC(VLOOKUP($E318,'Container Panel'!$B$41:$Z$100,$D318,0)/(VLOOKUP(BD$276,UI!$A$12:$O$51,VLOOKUP(BD$279,$B$276:$C$278,2,0),0)/1000)))),"")</f>
        <v/>
      </c>
      <c r="BE318" s="145" t="str">
        <f>IFERROR(IF(AND(BE$272=list!$D$3,'Box Calculation'!BE$279&lt;&gt;"h",$E318&lt;&gt;0),0,IF(AND(BE$273=list!$D$2,$E318&lt;&gt;0,TRUNC(VLOOKUP($E318,'Container Panel'!$B$41:$Z$100,$D318,0)/(VLOOKUP(BE$276,UI!$A$12:$O$51,VLOOKUP(BE$279,$B$276:$C$278,2,0),0)/1000))&gt;0),1,TRUNC(VLOOKUP($E318,'Container Panel'!$B$41:$Z$100,$D318,0)/(VLOOKUP(BE$276,UI!$A$12:$O$51,VLOOKUP(BE$279,$B$276:$C$278,2,0),0)/1000)))),"")</f>
        <v/>
      </c>
      <c r="BF318" s="145" t="str">
        <f>IFERROR(IF(AND(BF$272=list!$D$3,'Box Calculation'!BF$279&lt;&gt;"h",$E318&lt;&gt;0),0,IF(AND(BF$273=list!$D$2,$E318&lt;&gt;0,TRUNC(VLOOKUP($E318,'Container Panel'!$B$41:$Z$100,$D318,0)/(VLOOKUP(BF$276,UI!$A$12:$O$51,VLOOKUP(BF$279,$B$276:$C$278,2,0),0)/1000))&gt;0),1,TRUNC(VLOOKUP($E318,'Container Panel'!$B$41:$Z$100,$D318,0)/(VLOOKUP(BF$276,UI!$A$12:$O$51,VLOOKUP(BF$279,$B$276:$C$278,2,0),0)/1000)))),"")</f>
        <v/>
      </c>
      <c r="BG318" s="145" t="str">
        <f>IFERROR(IF(AND(BG$272=list!$D$3,'Box Calculation'!BG$279&lt;&gt;"h",$E318&lt;&gt;0),0,IF(AND(BG$273=list!$D$2,$E318&lt;&gt;0,TRUNC(VLOOKUP($E318,'Container Panel'!$B$41:$Z$100,$D318,0)/(VLOOKUP(BG$276,UI!$A$12:$O$51,VLOOKUP(BG$279,$B$276:$C$278,2,0),0)/1000))&gt;0),1,TRUNC(VLOOKUP($E318,'Container Panel'!$B$41:$Z$100,$D318,0)/(VLOOKUP(BG$276,UI!$A$12:$O$51,VLOOKUP(BG$279,$B$276:$C$278,2,0),0)/1000)))),"")</f>
        <v/>
      </c>
      <c r="BH318" s="145" t="str">
        <f>IFERROR(IF(AND(BH$272=list!$D$3,'Box Calculation'!BH$279&lt;&gt;"h",$E318&lt;&gt;0),0,IF(AND(BH$273=list!$D$2,$E318&lt;&gt;0,TRUNC(VLOOKUP($E318,'Container Panel'!$B$41:$Z$100,$D318,0)/(VLOOKUP(BH$276,UI!$A$12:$O$51,VLOOKUP(BH$279,$B$276:$C$278,2,0),0)/1000))&gt;0),1,TRUNC(VLOOKUP($E318,'Container Panel'!$B$41:$Z$100,$D318,0)/(VLOOKUP(BH$276,UI!$A$12:$O$51,VLOOKUP(BH$279,$B$276:$C$278,2,0),0)/1000)))),"")</f>
        <v/>
      </c>
      <c r="BI318" s="145" t="str">
        <f>IFERROR(IF(AND(BI$272=list!$D$3,'Box Calculation'!BI$279&lt;&gt;"h",$E318&lt;&gt;0),0,IF(AND(BI$273=list!$D$2,$E318&lt;&gt;0,TRUNC(VLOOKUP($E318,'Container Panel'!$B$41:$Z$100,$D318,0)/(VLOOKUP(BI$276,UI!$A$12:$O$51,VLOOKUP(BI$279,$B$276:$C$278,2,0),0)/1000))&gt;0),1,TRUNC(VLOOKUP($E318,'Container Panel'!$B$41:$Z$100,$D318,0)/(VLOOKUP(BI$276,UI!$A$12:$O$51,VLOOKUP(BI$279,$B$276:$C$278,2,0),0)/1000)))),"")</f>
        <v/>
      </c>
      <c r="BJ318" s="145" t="str">
        <f>IFERROR(IF(AND(BJ$272=list!$D$3,'Box Calculation'!BJ$279&lt;&gt;"h",$E318&lt;&gt;0),0,IF(AND(BJ$273=list!$D$2,$E318&lt;&gt;0,TRUNC(VLOOKUP($E318,'Container Panel'!$B$41:$Z$100,$D318,0)/(VLOOKUP(BJ$276,UI!$A$12:$O$51,VLOOKUP(BJ$279,$B$276:$C$278,2,0),0)/1000))&gt;0),1,TRUNC(VLOOKUP($E318,'Container Panel'!$B$41:$Z$100,$D318,0)/(VLOOKUP(BJ$276,UI!$A$12:$O$51,VLOOKUP(BJ$279,$B$276:$C$278,2,0),0)/1000)))),"")</f>
        <v/>
      </c>
      <c r="BK318" s="145" t="str">
        <f>IFERROR(IF(AND(BK$272=list!$D$3,'Box Calculation'!BK$279&lt;&gt;"h",$E318&lt;&gt;0),0,IF(AND(BK$273=list!$D$2,$E318&lt;&gt;0,TRUNC(VLOOKUP($E318,'Container Panel'!$B$41:$Z$100,$D318,0)/(VLOOKUP(BK$276,UI!$A$12:$O$51,VLOOKUP(BK$279,$B$276:$C$278,2,0),0)/1000))&gt;0),1,TRUNC(VLOOKUP($E318,'Container Panel'!$B$41:$Z$100,$D318,0)/(VLOOKUP(BK$276,UI!$A$12:$O$51,VLOOKUP(BK$279,$B$276:$C$278,2,0),0)/1000)))),"")</f>
        <v/>
      </c>
      <c r="BL318" s="145" t="str">
        <f>IFERROR(IF(AND(BL$272=list!$D$3,'Box Calculation'!BL$279&lt;&gt;"h",$E318&lt;&gt;0),0,IF(AND(BL$273=list!$D$2,$E318&lt;&gt;0,TRUNC(VLOOKUP($E318,'Container Panel'!$B$41:$Z$100,$D318,0)/(VLOOKUP(BL$276,UI!$A$12:$O$51,VLOOKUP(BL$279,$B$276:$C$278,2,0),0)/1000))&gt;0),1,TRUNC(VLOOKUP($E318,'Container Panel'!$B$41:$Z$100,$D318,0)/(VLOOKUP(BL$276,UI!$A$12:$O$51,VLOOKUP(BL$279,$B$276:$C$278,2,0),0)/1000)))),"")</f>
        <v/>
      </c>
      <c r="BM318" s="145" t="str">
        <f>IFERROR(IF(AND(BM$272=list!$D$3,'Box Calculation'!BM$279&lt;&gt;"h",$E318&lt;&gt;0),0,IF(AND(BM$273=list!$D$2,$E318&lt;&gt;0,TRUNC(VLOOKUP($E318,'Container Panel'!$B$41:$Z$100,$D318,0)/(VLOOKUP(BM$276,UI!$A$12:$O$51,VLOOKUP(BM$279,$B$276:$C$278,2,0),0)/1000))&gt;0),1,TRUNC(VLOOKUP($E318,'Container Panel'!$B$41:$Z$100,$D318,0)/(VLOOKUP(BM$276,UI!$A$12:$O$51,VLOOKUP(BM$279,$B$276:$C$278,2,0),0)/1000)))),"")</f>
        <v/>
      </c>
      <c r="BN318" s="145" t="str">
        <f>IFERROR(IF(AND(BN$272=list!$D$3,'Box Calculation'!BN$279&lt;&gt;"h",$E318&lt;&gt;0),0,IF(AND(BN$273=list!$D$2,$E318&lt;&gt;0,TRUNC(VLOOKUP($E318,'Container Panel'!$B$41:$Z$100,$D318,0)/(VLOOKUP(BN$276,UI!$A$12:$O$51,VLOOKUP(BN$279,$B$276:$C$278,2,0),0)/1000))&gt;0),1,TRUNC(VLOOKUP($E318,'Container Panel'!$B$41:$Z$100,$D318,0)/(VLOOKUP(BN$276,UI!$A$12:$O$51,VLOOKUP(BN$279,$B$276:$C$278,2,0),0)/1000)))),"")</f>
        <v/>
      </c>
      <c r="BO318" s="145" t="str">
        <f>IFERROR(IF(AND(BO$272=list!$D$3,'Box Calculation'!BO$279&lt;&gt;"h",$E318&lt;&gt;0),0,IF(AND(BO$273=list!$D$2,$E318&lt;&gt;0,TRUNC(VLOOKUP($E318,'Container Panel'!$B$41:$Z$100,$D318,0)/(VLOOKUP(BO$276,UI!$A$12:$O$51,VLOOKUP(BO$279,$B$276:$C$278,2,0),0)/1000))&gt;0),1,TRUNC(VLOOKUP($E318,'Container Panel'!$B$41:$Z$100,$D318,0)/(VLOOKUP(BO$276,UI!$A$12:$O$51,VLOOKUP(BO$279,$B$276:$C$278,2,0),0)/1000)))),"")</f>
        <v/>
      </c>
      <c r="BP318" s="145" t="str">
        <f>IFERROR(IF(AND(BP$272=list!$D$3,'Box Calculation'!BP$279&lt;&gt;"h",$E318&lt;&gt;0),0,IF(AND(BP$273=list!$D$2,$E318&lt;&gt;0,TRUNC(VLOOKUP($E318,'Container Panel'!$B$41:$Z$100,$D318,0)/(VLOOKUP(BP$276,UI!$A$12:$O$51,VLOOKUP(BP$279,$B$276:$C$278,2,0),0)/1000))&gt;0),1,TRUNC(VLOOKUP($E318,'Container Panel'!$B$41:$Z$100,$D318,0)/(VLOOKUP(BP$276,UI!$A$12:$O$51,VLOOKUP(BP$279,$B$276:$C$278,2,0),0)/1000)))),"")</f>
        <v/>
      </c>
      <c r="BQ318" s="145" t="str">
        <f>IFERROR(IF(AND(BQ$272=list!$D$3,'Box Calculation'!BQ$279&lt;&gt;"h",$E318&lt;&gt;0),0,IF(AND(BQ$273=list!$D$2,$E318&lt;&gt;0,TRUNC(VLOOKUP($E318,'Container Panel'!$B$41:$Z$100,$D318,0)/(VLOOKUP(BQ$276,UI!$A$12:$O$51,VLOOKUP(BQ$279,$B$276:$C$278,2,0),0)/1000))&gt;0),1,TRUNC(VLOOKUP($E318,'Container Panel'!$B$41:$Z$100,$D318,0)/(VLOOKUP(BQ$276,UI!$A$12:$O$51,VLOOKUP(BQ$279,$B$276:$C$278,2,0),0)/1000)))),"")</f>
        <v/>
      </c>
      <c r="BR318" s="145" t="str">
        <f>IFERROR(IF(AND(BR$272=list!$D$3,'Box Calculation'!BR$279&lt;&gt;"h",$E318&lt;&gt;0),0,IF(AND(BR$273=list!$D$2,$E318&lt;&gt;0,TRUNC(VLOOKUP($E318,'Container Panel'!$B$41:$Z$100,$D318,0)/(VLOOKUP(BR$276,UI!$A$12:$O$51,VLOOKUP(BR$279,$B$276:$C$278,2,0),0)/1000))&gt;0),1,TRUNC(VLOOKUP($E318,'Container Panel'!$B$41:$Z$100,$D318,0)/(VLOOKUP(BR$276,UI!$A$12:$O$51,VLOOKUP(BR$279,$B$276:$C$278,2,0),0)/1000)))),"")</f>
        <v/>
      </c>
      <c r="BS318" s="145" t="str">
        <f>IFERROR(IF(AND(BS$272=list!$D$3,'Box Calculation'!BS$279&lt;&gt;"h",$E318&lt;&gt;0),0,IF(AND(BS$273=list!$D$2,$E318&lt;&gt;0,TRUNC(VLOOKUP($E318,'Container Panel'!$B$41:$Z$100,$D318,0)/(VLOOKUP(BS$276,UI!$A$12:$O$51,VLOOKUP(BS$279,$B$276:$C$278,2,0),0)/1000))&gt;0),1,TRUNC(VLOOKUP($E318,'Container Panel'!$B$41:$Z$100,$D318,0)/(VLOOKUP(BS$276,UI!$A$12:$O$51,VLOOKUP(BS$279,$B$276:$C$278,2,0),0)/1000)))),"")</f>
        <v/>
      </c>
      <c r="BT318" s="145" t="str">
        <f>IFERROR(IF(AND(BT$272=list!$D$3,'Box Calculation'!BT$279&lt;&gt;"h",$E318&lt;&gt;0),0,IF(AND(BT$273=list!$D$2,$E318&lt;&gt;0,TRUNC(VLOOKUP($E318,'Container Panel'!$B$41:$Z$100,$D318,0)/(VLOOKUP(BT$276,UI!$A$12:$O$51,VLOOKUP(BT$279,$B$276:$C$278,2,0),0)/1000))&gt;0),1,TRUNC(VLOOKUP($E318,'Container Panel'!$B$41:$Z$100,$D318,0)/(VLOOKUP(BT$276,UI!$A$12:$O$51,VLOOKUP(BT$279,$B$276:$C$278,2,0),0)/1000)))),"")</f>
        <v/>
      </c>
      <c r="BU318" s="145" t="str">
        <f>IFERROR(IF(AND(BU$272=list!$D$3,'Box Calculation'!BU$279&lt;&gt;"h",$E318&lt;&gt;0),0,IF(AND(BU$273=list!$D$2,$E318&lt;&gt;0,TRUNC(VLOOKUP($E318,'Container Panel'!$B$41:$Z$100,$D318,0)/(VLOOKUP(BU$276,UI!$A$12:$O$51,VLOOKUP(BU$279,$B$276:$C$278,2,0),0)/1000))&gt;0),1,TRUNC(VLOOKUP($E318,'Container Panel'!$B$41:$Z$100,$D318,0)/(VLOOKUP(BU$276,UI!$A$12:$O$51,VLOOKUP(BU$279,$B$276:$C$278,2,0),0)/1000)))),"")</f>
        <v/>
      </c>
      <c r="BV318" s="145" t="str">
        <f>IFERROR(IF(AND(BV$272=list!$D$3,'Box Calculation'!BV$279&lt;&gt;"h",$E318&lt;&gt;0),0,IF(AND(BV$273=list!$D$2,$E318&lt;&gt;0,TRUNC(VLOOKUP($E318,'Container Panel'!$B$41:$Z$100,$D318,0)/(VLOOKUP(BV$276,UI!$A$12:$O$51,VLOOKUP(BV$279,$B$276:$C$278,2,0),0)/1000))&gt;0),1,TRUNC(VLOOKUP($E318,'Container Panel'!$B$41:$Z$100,$D318,0)/(VLOOKUP(BV$276,UI!$A$12:$O$51,VLOOKUP(BV$279,$B$276:$C$278,2,0),0)/1000)))),"")</f>
        <v/>
      </c>
      <c r="BW318" s="145" t="str">
        <f>IFERROR(IF(AND(BW$272=list!$D$3,'Box Calculation'!BW$279&lt;&gt;"h",$E318&lt;&gt;0),0,IF(AND(BW$273=list!$D$2,$E318&lt;&gt;0,TRUNC(VLOOKUP($E318,'Container Panel'!$B$41:$Z$100,$D318,0)/(VLOOKUP(BW$276,UI!$A$12:$O$51,VLOOKUP(BW$279,$B$276:$C$278,2,0),0)/1000))&gt;0),1,TRUNC(VLOOKUP($E318,'Container Panel'!$B$41:$Z$100,$D318,0)/(VLOOKUP(BW$276,UI!$A$12:$O$51,VLOOKUP(BW$279,$B$276:$C$278,2,0),0)/1000)))),"")</f>
        <v/>
      </c>
      <c r="BX318" s="145" t="str">
        <f>IFERROR(IF(AND(BX$272=list!$D$3,'Box Calculation'!BX$279&lt;&gt;"h",$E318&lt;&gt;0),0,IF(AND(BX$273=list!$D$2,$E318&lt;&gt;0,TRUNC(VLOOKUP($E318,'Container Panel'!$B$41:$Z$100,$D318,0)/(VLOOKUP(BX$276,UI!$A$12:$O$51,VLOOKUP(BX$279,$B$276:$C$278,2,0),0)/1000))&gt;0),1,TRUNC(VLOOKUP($E318,'Container Panel'!$B$41:$Z$100,$D318,0)/(VLOOKUP(BX$276,UI!$A$12:$O$51,VLOOKUP(BX$279,$B$276:$C$278,2,0),0)/1000)))),"")</f>
        <v/>
      </c>
      <c r="BY318" s="145" t="str">
        <f>IFERROR(IF(AND(BY$272=list!$D$3,'Box Calculation'!BY$279&lt;&gt;"h",$E318&lt;&gt;0),0,IF(AND(BY$273=list!$D$2,$E318&lt;&gt;0,TRUNC(VLOOKUP($E318,'Container Panel'!$B$41:$Z$100,$D318,0)/(VLOOKUP(BY$276,UI!$A$12:$O$51,VLOOKUP(BY$279,$B$276:$C$278,2,0),0)/1000))&gt;0),1,TRUNC(VLOOKUP($E318,'Container Panel'!$B$41:$Z$100,$D318,0)/(VLOOKUP(BY$276,UI!$A$12:$O$51,VLOOKUP(BY$279,$B$276:$C$278,2,0),0)/1000)))),"")</f>
        <v/>
      </c>
      <c r="BZ318" s="145" t="str">
        <f>IFERROR(IF(AND(BZ$272=list!$D$3,'Box Calculation'!BZ$279&lt;&gt;"h",$E318&lt;&gt;0),0,IF(AND(BZ$273=list!$D$2,$E318&lt;&gt;0,TRUNC(VLOOKUP($E318,'Container Panel'!$B$41:$Z$100,$D318,0)/(VLOOKUP(BZ$276,UI!$A$12:$O$51,VLOOKUP(BZ$279,$B$276:$C$278,2,0),0)/1000))&gt;0),1,TRUNC(VLOOKUP($E318,'Container Panel'!$B$41:$Z$100,$D318,0)/(VLOOKUP(BZ$276,UI!$A$12:$O$51,VLOOKUP(BZ$279,$B$276:$C$278,2,0),0)/1000)))),"")</f>
        <v/>
      </c>
      <c r="CA318" s="145" t="str">
        <f>IFERROR(IF(AND(CA$272=list!$D$3,'Box Calculation'!CA$279&lt;&gt;"h",$E318&lt;&gt;0),0,IF(AND(CA$273=list!$D$2,$E318&lt;&gt;0,TRUNC(VLOOKUP($E318,'Container Panel'!$B$41:$Z$100,$D318,0)/(VLOOKUP(CA$276,UI!$A$12:$O$51,VLOOKUP(CA$279,$B$276:$C$278,2,0),0)/1000))&gt;0),1,TRUNC(VLOOKUP($E318,'Container Panel'!$B$41:$Z$100,$D318,0)/(VLOOKUP(CA$276,UI!$A$12:$O$51,VLOOKUP(CA$279,$B$276:$C$278,2,0),0)/1000)))),"")</f>
        <v/>
      </c>
      <c r="CB318" s="145" t="str">
        <f>IFERROR(IF(AND(CB$272=list!$D$3,'Box Calculation'!CB$279&lt;&gt;"h",$E318&lt;&gt;0),0,IF(AND(CB$273=list!$D$2,$E318&lt;&gt;0,TRUNC(VLOOKUP($E318,'Container Panel'!$B$41:$Z$100,$D318,0)/(VLOOKUP(CB$276,UI!$A$12:$O$51,VLOOKUP(CB$279,$B$276:$C$278,2,0),0)/1000))&gt;0),1,TRUNC(VLOOKUP($E318,'Container Panel'!$B$41:$Z$100,$D318,0)/(VLOOKUP(CB$276,UI!$A$12:$O$51,VLOOKUP(CB$279,$B$276:$C$278,2,0),0)/1000)))),"")</f>
        <v/>
      </c>
      <c r="CC318" s="145" t="str">
        <f>IFERROR(IF(AND(CC$272=list!$D$3,'Box Calculation'!CC$279&lt;&gt;"h",$E318&lt;&gt;0),0,IF(AND(CC$273=list!$D$2,$E318&lt;&gt;0,TRUNC(VLOOKUP($E318,'Container Panel'!$B$41:$Z$100,$D318,0)/(VLOOKUP(CC$276,UI!$A$12:$O$51,VLOOKUP(CC$279,$B$276:$C$278,2,0),0)/1000))&gt;0),1,TRUNC(VLOOKUP($E318,'Container Panel'!$B$41:$Z$100,$D318,0)/(VLOOKUP(CC$276,UI!$A$12:$O$51,VLOOKUP(CC$279,$B$276:$C$278,2,0),0)/1000)))),"")</f>
        <v/>
      </c>
      <c r="CD318" s="145" t="str">
        <f>IFERROR(IF(AND(CD$272=list!$D$3,'Box Calculation'!CD$279&lt;&gt;"h",$E318&lt;&gt;0),0,IF(AND(CD$273=list!$D$2,$E318&lt;&gt;0,TRUNC(VLOOKUP($E318,'Container Panel'!$B$41:$Z$100,$D318,0)/(VLOOKUP(CD$276,UI!$A$12:$O$51,VLOOKUP(CD$279,$B$276:$C$278,2,0),0)/1000))&gt;0),1,TRUNC(VLOOKUP($E318,'Container Panel'!$B$41:$Z$100,$D318,0)/(VLOOKUP(CD$276,UI!$A$12:$O$51,VLOOKUP(CD$279,$B$276:$C$278,2,0),0)/1000)))),"")</f>
        <v/>
      </c>
      <c r="CE318" s="145" t="str">
        <f>IFERROR(IF(AND(CE$272=list!$D$3,'Box Calculation'!CE$279&lt;&gt;"h",$E318&lt;&gt;0),0,IF(AND(CE$273=list!$D$2,$E318&lt;&gt;0,TRUNC(VLOOKUP($E318,'Container Panel'!$B$41:$Z$100,$D318,0)/(VLOOKUP(CE$276,UI!$A$12:$O$51,VLOOKUP(CE$279,$B$276:$C$278,2,0),0)/1000))&gt;0),1,TRUNC(VLOOKUP($E318,'Container Panel'!$B$41:$Z$100,$D318,0)/(VLOOKUP(CE$276,UI!$A$12:$O$51,VLOOKUP(CE$279,$B$276:$C$278,2,0),0)/1000)))),"")</f>
        <v/>
      </c>
      <c r="CF318" s="145" t="str">
        <f>IFERROR(IF(AND(CF$272=list!$D$3,'Box Calculation'!CF$279&lt;&gt;"h",$E318&lt;&gt;0),0,IF(AND(CF$273=list!$D$2,$E318&lt;&gt;0,TRUNC(VLOOKUP($E318,'Container Panel'!$B$41:$Z$100,$D318,0)/(VLOOKUP(CF$276,UI!$A$12:$O$51,VLOOKUP(CF$279,$B$276:$C$278,2,0),0)/1000))&gt;0),1,TRUNC(VLOOKUP($E318,'Container Panel'!$B$41:$Z$100,$D318,0)/(VLOOKUP(CF$276,UI!$A$12:$O$51,VLOOKUP(CF$279,$B$276:$C$278,2,0),0)/1000)))),"")</f>
        <v/>
      </c>
      <c r="CG318" s="145" t="str">
        <f>IFERROR(IF(AND(CG$272=list!$D$3,'Box Calculation'!CG$279&lt;&gt;"h",$E318&lt;&gt;0),0,IF(AND(CG$273=list!$D$2,$E318&lt;&gt;0,TRUNC(VLOOKUP($E318,'Container Panel'!$B$41:$Z$100,$D318,0)/(VLOOKUP(CG$276,UI!$A$12:$O$51,VLOOKUP(CG$279,$B$276:$C$278,2,0),0)/1000))&gt;0),1,TRUNC(VLOOKUP($E318,'Container Panel'!$B$41:$Z$100,$D318,0)/(VLOOKUP(CG$276,UI!$A$12:$O$51,VLOOKUP(CG$279,$B$276:$C$278,2,0),0)/1000)))),"")</f>
        <v/>
      </c>
      <c r="CH318" s="145" t="str">
        <f>IFERROR(IF(AND(CH$272=list!$D$3,'Box Calculation'!CH$279&lt;&gt;"h",$E318&lt;&gt;0),0,IF(AND(CH$273=list!$D$2,$E318&lt;&gt;0,TRUNC(VLOOKUP($E318,'Container Panel'!$B$41:$Z$100,$D318,0)/(VLOOKUP(CH$276,UI!$A$12:$O$51,VLOOKUP(CH$279,$B$276:$C$278,2,0),0)/1000))&gt;0),1,TRUNC(VLOOKUP($E318,'Container Panel'!$B$41:$Z$100,$D318,0)/(VLOOKUP(CH$276,UI!$A$12:$O$51,VLOOKUP(CH$279,$B$276:$C$278,2,0),0)/1000)))),"")</f>
        <v/>
      </c>
      <c r="CI318" s="145" t="str">
        <f>IFERROR(IF(AND(CI$272=list!$D$3,'Box Calculation'!CI$279&lt;&gt;"h",$E318&lt;&gt;0),0,IF(AND(CI$273=list!$D$2,$E318&lt;&gt;0,TRUNC(VLOOKUP($E318,'Container Panel'!$B$41:$Z$100,$D318,0)/(VLOOKUP(CI$276,UI!$A$12:$O$51,VLOOKUP(CI$279,$B$276:$C$278,2,0),0)/1000))&gt;0),1,TRUNC(VLOOKUP($E318,'Container Panel'!$B$41:$Z$100,$D318,0)/(VLOOKUP(CI$276,UI!$A$12:$O$51,VLOOKUP(CI$279,$B$276:$C$278,2,0),0)/1000)))),"")</f>
        <v/>
      </c>
      <c r="CJ318" s="145" t="str">
        <f>IFERROR(IF(AND(CJ$272=list!$D$3,'Box Calculation'!CJ$279&lt;&gt;"h",$E318&lt;&gt;0),0,IF(AND(CJ$273=list!$D$2,$E318&lt;&gt;0,TRUNC(VLOOKUP($E318,'Container Panel'!$B$41:$Z$100,$D318,0)/(VLOOKUP(CJ$276,UI!$A$12:$O$51,VLOOKUP(CJ$279,$B$276:$C$278,2,0),0)/1000))&gt;0),1,TRUNC(VLOOKUP($E318,'Container Panel'!$B$41:$Z$100,$D318,0)/(VLOOKUP(CJ$276,UI!$A$12:$O$51,VLOOKUP(CJ$279,$B$276:$C$278,2,0),0)/1000)))),"")</f>
        <v/>
      </c>
      <c r="CK318" s="145" t="str">
        <f>IFERROR(IF(AND(CK$272=list!$D$3,'Box Calculation'!CK$279&lt;&gt;"h",$E318&lt;&gt;0),0,IF(AND(CK$273=list!$D$2,$E318&lt;&gt;0,TRUNC(VLOOKUP($E318,'Container Panel'!$B$41:$Z$100,$D318,0)/(VLOOKUP(CK$276,UI!$A$12:$O$51,VLOOKUP(CK$279,$B$276:$C$278,2,0),0)/1000))&gt;0),1,TRUNC(VLOOKUP($E318,'Container Panel'!$B$41:$Z$100,$D318,0)/(VLOOKUP(CK$276,UI!$A$12:$O$51,VLOOKUP(CK$279,$B$276:$C$278,2,0),0)/1000)))),"")</f>
        <v/>
      </c>
      <c r="CL318" s="145" t="str">
        <f>IFERROR(IF(AND(CL$272=list!$D$3,'Box Calculation'!CL$279&lt;&gt;"h",$E318&lt;&gt;0),0,IF(AND(CL$273=list!$D$2,$E318&lt;&gt;0,TRUNC(VLOOKUP($E318,'Container Panel'!$B$41:$Z$100,$D318,0)/(VLOOKUP(CL$276,UI!$A$12:$O$51,VLOOKUP(CL$279,$B$276:$C$278,2,0),0)/1000))&gt;0),1,TRUNC(VLOOKUP($E318,'Container Panel'!$B$41:$Z$100,$D318,0)/(VLOOKUP(CL$276,UI!$A$12:$O$51,VLOOKUP(CL$279,$B$276:$C$278,2,0),0)/1000)))),"")</f>
        <v/>
      </c>
      <c r="CM318" s="145" t="str">
        <f>IFERROR(IF(AND(CM$272=list!$D$3,'Box Calculation'!CM$279&lt;&gt;"h",$E318&lt;&gt;0),0,IF(AND(CM$273=list!$D$2,$E318&lt;&gt;0,TRUNC(VLOOKUP($E318,'Container Panel'!$B$41:$Z$100,$D318,0)/(VLOOKUP(CM$276,UI!$A$12:$O$51,VLOOKUP(CM$279,$B$276:$C$278,2,0),0)/1000))&gt;0),1,TRUNC(VLOOKUP($E318,'Container Panel'!$B$41:$Z$100,$D318,0)/(VLOOKUP(CM$276,UI!$A$12:$O$51,VLOOKUP(CM$279,$B$276:$C$278,2,0),0)/1000)))),"")</f>
        <v/>
      </c>
      <c r="CN318" s="145" t="str">
        <f>IFERROR(IF(AND(CN$272=list!$D$3,'Box Calculation'!CN$279&lt;&gt;"h",$E318&lt;&gt;0),0,IF(AND(CN$273=list!$D$2,$E318&lt;&gt;0,TRUNC(VLOOKUP($E318,'Container Panel'!$B$41:$Z$100,$D318,0)/(VLOOKUP(CN$276,UI!$A$12:$O$51,VLOOKUP(CN$279,$B$276:$C$278,2,0),0)/1000))&gt;0),1,TRUNC(VLOOKUP($E318,'Container Panel'!$B$41:$Z$100,$D318,0)/(VLOOKUP(CN$276,UI!$A$12:$O$51,VLOOKUP(CN$279,$B$276:$C$278,2,0),0)/1000)))),"")</f>
        <v/>
      </c>
      <c r="CO318" s="145" t="str">
        <f>IFERROR(IF(AND(CO$272=list!$D$3,'Box Calculation'!CO$279&lt;&gt;"h",$E318&lt;&gt;0),0,IF(AND(CO$273=list!$D$2,$E318&lt;&gt;0,TRUNC(VLOOKUP($E318,'Container Panel'!$B$41:$Z$100,$D318,0)/(VLOOKUP(CO$276,UI!$A$12:$O$51,VLOOKUP(CO$279,$B$276:$C$278,2,0),0)/1000))&gt;0),1,TRUNC(VLOOKUP($E318,'Container Panel'!$B$41:$Z$100,$D318,0)/(VLOOKUP(CO$276,UI!$A$12:$O$51,VLOOKUP(CO$279,$B$276:$C$278,2,0),0)/1000)))),"")</f>
        <v/>
      </c>
      <c r="CP318" s="145" t="str">
        <f>IFERROR(IF(AND(CP$272=list!$D$3,'Box Calculation'!CP$279&lt;&gt;"h",$E318&lt;&gt;0),0,IF(AND(CP$273=list!$D$2,$E318&lt;&gt;0,TRUNC(VLOOKUP($E318,'Container Panel'!$B$41:$Z$100,$D318,0)/(VLOOKUP(CP$276,UI!$A$12:$O$51,VLOOKUP(CP$279,$B$276:$C$278,2,0),0)/1000))&gt;0),1,TRUNC(VLOOKUP($E318,'Container Panel'!$B$41:$Z$100,$D318,0)/(VLOOKUP(CP$276,UI!$A$12:$O$51,VLOOKUP(CP$279,$B$276:$C$278,2,0),0)/1000)))),"")</f>
        <v/>
      </c>
      <c r="CQ318" s="145" t="str">
        <f>IFERROR(IF(AND(CQ$272=list!$D$3,'Box Calculation'!CQ$279&lt;&gt;"h",$E318&lt;&gt;0),0,IF(AND(CQ$273=list!$D$2,$E318&lt;&gt;0,TRUNC(VLOOKUP($E318,'Container Panel'!$B$41:$Z$100,$D318,0)/(VLOOKUP(CQ$276,UI!$A$12:$O$51,VLOOKUP(CQ$279,$B$276:$C$278,2,0),0)/1000))&gt;0),1,TRUNC(VLOOKUP($E318,'Container Panel'!$B$41:$Z$100,$D318,0)/(VLOOKUP(CQ$276,UI!$A$12:$O$51,VLOOKUP(CQ$279,$B$276:$C$278,2,0),0)/1000)))),"")</f>
        <v/>
      </c>
      <c r="CR318" s="145" t="str">
        <f>IFERROR(IF(AND(CR$272=list!$D$3,'Box Calculation'!CR$279&lt;&gt;"h",$E318&lt;&gt;0),0,IF(AND(CR$273=list!$D$2,$E318&lt;&gt;0,TRUNC(VLOOKUP($E318,'Container Panel'!$B$41:$Z$100,$D318,0)/(VLOOKUP(CR$276,UI!$A$12:$O$51,VLOOKUP(CR$279,$B$276:$C$278,2,0),0)/1000))&gt;0),1,TRUNC(VLOOKUP($E318,'Container Panel'!$B$41:$Z$100,$D318,0)/(VLOOKUP(CR$276,UI!$A$12:$O$51,VLOOKUP(CR$279,$B$276:$C$278,2,0),0)/1000)))),"")</f>
        <v/>
      </c>
      <c r="CS318" s="145" t="str">
        <f>IFERROR(IF(AND(CS$272=list!$D$3,'Box Calculation'!CS$279&lt;&gt;"h",$E318&lt;&gt;0),0,IF(AND(CS$273=list!$D$2,$E318&lt;&gt;0,TRUNC(VLOOKUP($E318,'Container Panel'!$B$41:$Z$100,$D318,0)/(VLOOKUP(CS$276,UI!$A$12:$O$51,VLOOKUP(CS$279,$B$276:$C$278,2,0),0)/1000))&gt;0),1,TRUNC(VLOOKUP($E318,'Container Panel'!$B$41:$Z$100,$D318,0)/(VLOOKUP(CS$276,UI!$A$12:$O$51,VLOOKUP(CS$279,$B$276:$C$278,2,0),0)/1000)))),"")</f>
        <v/>
      </c>
      <c r="CT318" s="145" t="str">
        <f>IFERROR(IF(AND(CT$272=list!$D$3,'Box Calculation'!CT$279&lt;&gt;"h",$E318&lt;&gt;0),0,IF(AND(CT$273=list!$D$2,$E318&lt;&gt;0,TRUNC(VLOOKUP($E318,'Container Panel'!$B$41:$Z$100,$D318,0)/(VLOOKUP(CT$276,UI!$A$12:$O$51,VLOOKUP(CT$279,$B$276:$C$278,2,0),0)/1000))&gt;0),1,TRUNC(VLOOKUP($E318,'Container Panel'!$B$41:$Z$100,$D318,0)/(VLOOKUP(CT$276,UI!$A$12:$O$51,VLOOKUP(CT$279,$B$276:$C$278,2,0),0)/1000)))),"")</f>
        <v/>
      </c>
      <c r="CU318" s="145" t="str">
        <f>IFERROR(IF(AND(CU$272=list!$D$3,'Box Calculation'!CU$279&lt;&gt;"h",$E318&lt;&gt;0),0,IF(AND(CU$273=list!$D$2,$E318&lt;&gt;0,TRUNC(VLOOKUP($E318,'Container Panel'!$B$41:$Z$100,$D318,0)/(VLOOKUP(CU$276,UI!$A$12:$O$51,VLOOKUP(CU$279,$B$276:$C$278,2,0),0)/1000))&gt;0),1,TRUNC(VLOOKUP($E318,'Container Panel'!$B$41:$Z$100,$D318,0)/(VLOOKUP(CU$276,UI!$A$12:$O$51,VLOOKUP(CU$279,$B$276:$C$278,2,0),0)/1000)))),"")</f>
        <v/>
      </c>
      <c r="CV318" s="145" t="str">
        <f>IFERROR(IF(AND(CV$272=list!$D$3,'Box Calculation'!CV$279&lt;&gt;"h",$E318&lt;&gt;0),0,IF(AND(CV$273=list!$D$2,$E318&lt;&gt;0,TRUNC(VLOOKUP($E318,'Container Panel'!$B$41:$Z$100,$D318,0)/(VLOOKUP(CV$276,UI!$A$12:$O$51,VLOOKUP(CV$279,$B$276:$C$278,2,0),0)/1000))&gt;0),1,TRUNC(VLOOKUP($E318,'Container Panel'!$B$41:$Z$100,$D318,0)/(VLOOKUP(CV$276,UI!$A$12:$O$51,VLOOKUP(CV$279,$B$276:$C$278,2,0),0)/1000)))),"")</f>
        <v/>
      </c>
      <c r="CW318" s="145" t="str">
        <f>IFERROR(IF(AND(CW$272=list!$D$3,'Box Calculation'!CW$279&lt;&gt;"h",$E318&lt;&gt;0),0,IF(AND(CW$273=list!$D$2,$E318&lt;&gt;0,TRUNC(VLOOKUP($E318,'Container Panel'!$B$41:$Z$100,$D318,0)/(VLOOKUP(CW$276,UI!$A$12:$O$51,VLOOKUP(CW$279,$B$276:$C$278,2,0),0)/1000))&gt;0),1,TRUNC(VLOOKUP($E318,'Container Panel'!$B$41:$Z$100,$D318,0)/(VLOOKUP(CW$276,UI!$A$12:$O$51,VLOOKUP(CW$279,$B$276:$C$278,2,0),0)/1000)))),"")</f>
        <v/>
      </c>
      <c r="CX318" s="145" t="str">
        <f>IFERROR(IF(AND(CX$272=list!$D$3,'Box Calculation'!CX$279&lt;&gt;"h",$E318&lt;&gt;0),0,IF(AND(CX$273=list!$D$2,$E318&lt;&gt;0,TRUNC(VLOOKUP($E318,'Container Panel'!$B$41:$Z$100,$D318,0)/(VLOOKUP(CX$276,UI!$A$12:$O$51,VLOOKUP(CX$279,$B$276:$C$278,2,0),0)/1000))&gt;0),1,TRUNC(VLOOKUP($E318,'Container Panel'!$B$41:$Z$100,$D318,0)/(VLOOKUP(CX$276,UI!$A$12:$O$51,VLOOKUP(CX$279,$B$276:$C$278,2,0),0)/1000)))),"")</f>
        <v/>
      </c>
      <c r="CY318" s="145" t="str">
        <f>IFERROR(IF(AND(CY$272=list!$D$3,'Box Calculation'!CY$279&lt;&gt;"h",$E318&lt;&gt;0),0,IF(AND(CY$273=list!$D$2,$E318&lt;&gt;0,TRUNC(VLOOKUP($E318,'Container Panel'!$B$41:$Z$100,$D318,0)/(VLOOKUP(CY$276,UI!$A$12:$O$51,VLOOKUP(CY$279,$B$276:$C$278,2,0),0)/1000))&gt;0),1,TRUNC(VLOOKUP($E318,'Container Panel'!$B$41:$Z$100,$D318,0)/(VLOOKUP(CY$276,UI!$A$12:$O$51,VLOOKUP(CY$279,$B$276:$C$278,2,0),0)/1000)))),"")</f>
        <v/>
      </c>
      <c r="CZ318" s="145" t="str">
        <f>IFERROR(IF(AND(CZ$272=list!$D$3,'Box Calculation'!CZ$279&lt;&gt;"h",$E318&lt;&gt;0),0,IF(AND(CZ$273=list!$D$2,$E318&lt;&gt;0,TRUNC(VLOOKUP($E318,'Container Panel'!$B$41:$Z$100,$D318,0)/(VLOOKUP(CZ$276,UI!$A$12:$O$51,VLOOKUP(CZ$279,$B$276:$C$278,2,0),0)/1000))&gt;0),1,TRUNC(VLOOKUP($E318,'Container Panel'!$B$41:$Z$100,$D318,0)/(VLOOKUP(CZ$276,UI!$A$12:$O$51,VLOOKUP(CZ$279,$B$276:$C$278,2,0),0)/1000)))),"")</f>
        <v/>
      </c>
      <c r="DA318" s="145" t="str">
        <f>IFERROR(IF(AND(DA$272=list!$D$3,'Box Calculation'!DA$279&lt;&gt;"h",$E318&lt;&gt;0),0,IF(AND(DA$273=list!$D$2,$E318&lt;&gt;0,TRUNC(VLOOKUP($E318,'Container Panel'!$B$41:$Z$100,$D318,0)/(VLOOKUP(DA$276,UI!$A$12:$O$51,VLOOKUP(DA$279,$B$276:$C$278,2,0),0)/1000))&gt;0),1,TRUNC(VLOOKUP($E318,'Container Panel'!$B$41:$Z$100,$D318,0)/(VLOOKUP(DA$276,UI!$A$12:$O$51,VLOOKUP(DA$279,$B$276:$C$278,2,0),0)/1000)))),"")</f>
        <v/>
      </c>
      <c r="DB318" s="145" t="str">
        <f>IFERROR(IF(AND(DB$272=list!$D$3,'Box Calculation'!DB$279&lt;&gt;"h",$E318&lt;&gt;0),0,IF(AND(DB$273=list!$D$2,$E318&lt;&gt;0,TRUNC(VLOOKUP($E318,'Container Panel'!$B$41:$Z$100,$D318,0)/(VLOOKUP(DB$276,UI!$A$12:$O$51,VLOOKUP(DB$279,$B$276:$C$278,2,0),0)/1000))&gt;0),1,TRUNC(VLOOKUP($E318,'Container Panel'!$B$41:$Z$100,$D318,0)/(VLOOKUP(DB$276,UI!$A$12:$O$51,VLOOKUP(DB$279,$B$276:$C$278,2,0),0)/1000)))),"")</f>
        <v/>
      </c>
      <c r="DC318" s="145" t="str">
        <f>IFERROR(IF(AND(DC$272=list!$D$3,'Box Calculation'!DC$279&lt;&gt;"h",$E318&lt;&gt;0),0,IF(AND(DC$273=list!$D$2,$E318&lt;&gt;0,TRUNC(VLOOKUP($E318,'Container Panel'!$B$41:$Z$100,$D318,0)/(VLOOKUP(DC$276,UI!$A$12:$O$51,VLOOKUP(DC$279,$B$276:$C$278,2,0),0)/1000))&gt;0),1,TRUNC(VLOOKUP($E318,'Container Panel'!$B$41:$Z$100,$D318,0)/(VLOOKUP(DC$276,UI!$A$12:$O$51,VLOOKUP(DC$279,$B$276:$C$278,2,0),0)/1000)))),"")</f>
        <v/>
      </c>
      <c r="DD318" s="145" t="str">
        <f>IFERROR(IF(AND(DD$272=list!$D$3,'Box Calculation'!DD$279&lt;&gt;"h",$E318&lt;&gt;0),0,IF(AND(DD$273=list!$D$2,$E318&lt;&gt;0,TRUNC(VLOOKUP($E318,'Container Panel'!$B$41:$Z$100,$D318,0)/(VLOOKUP(DD$276,UI!$A$12:$O$51,VLOOKUP(DD$279,$B$276:$C$278,2,0),0)/1000))&gt;0),1,TRUNC(VLOOKUP($E318,'Container Panel'!$B$41:$Z$100,$D318,0)/(VLOOKUP(DD$276,UI!$A$12:$O$51,VLOOKUP(DD$279,$B$276:$C$278,2,0),0)/1000)))),"")</f>
        <v/>
      </c>
      <c r="DE318" s="145" t="str">
        <f>IFERROR(IF(AND(DE$272=list!$D$3,'Box Calculation'!DE$279&lt;&gt;"h",$E318&lt;&gt;0),0,IF(AND(DE$273=list!$D$2,$E318&lt;&gt;0,TRUNC(VLOOKUP($E318,'Container Panel'!$B$41:$Z$100,$D318,0)/(VLOOKUP(DE$276,UI!$A$12:$O$51,VLOOKUP(DE$279,$B$276:$C$278,2,0),0)/1000))&gt;0),1,TRUNC(VLOOKUP($E318,'Container Panel'!$B$41:$Z$100,$D318,0)/(VLOOKUP(DE$276,UI!$A$12:$O$51,VLOOKUP(DE$279,$B$276:$C$278,2,0),0)/1000)))),"")</f>
        <v/>
      </c>
      <c r="DF318" s="145" t="str">
        <f>IFERROR(IF(AND(DF$272=list!$D$3,'Box Calculation'!DF$279&lt;&gt;"h",$E318&lt;&gt;0),0,IF(AND(DF$273=list!$D$2,$E318&lt;&gt;0,TRUNC(VLOOKUP($E318,'Container Panel'!$B$41:$Z$100,$D318,0)/(VLOOKUP(DF$276,UI!$A$12:$O$51,VLOOKUP(DF$279,$B$276:$C$278,2,0),0)/1000))&gt;0),1,TRUNC(VLOOKUP($E318,'Container Panel'!$B$41:$Z$100,$D318,0)/(VLOOKUP(DF$276,UI!$A$12:$O$51,VLOOKUP(DF$279,$B$276:$C$278,2,0),0)/1000)))),"")</f>
        <v/>
      </c>
      <c r="DG318" s="145" t="str">
        <f>IFERROR(IF(AND(DG$272=list!$D$3,'Box Calculation'!DG$279&lt;&gt;"h",$E318&lt;&gt;0),0,IF(AND(DG$273=list!$D$2,$E318&lt;&gt;0,TRUNC(VLOOKUP($E318,'Container Panel'!$B$41:$Z$100,$D318,0)/(VLOOKUP(DG$276,UI!$A$12:$O$51,VLOOKUP(DG$279,$B$276:$C$278,2,0),0)/1000))&gt;0),1,TRUNC(VLOOKUP($E318,'Container Panel'!$B$41:$Z$100,$D318,0)/(VLOOKUP(DG$276,UI!$A$12:$O$51,VLOOKUP(DG$279,$B$276:$C$278,2,0),0)/1000)))),"")</f>
        <v/>
      </c>
      <c r="DH318" s="145" t="str">
        <f>IFERROR(IF(AND(DH$272=list!$D$3,'Box Calculation'!DH$279&lt;&gt;"h",$E318&lt;&gt;0),0,IF(AND(DH$273=list!$D$2,$E318&lt;&gt;0,TRUNC(VLOOKUP($E318,'Container Panel'!$B$41:$Z$100,$D318,0)/(VLOOKUP(DH$276,UI!$A$12:$O$51,VLOOKUP(DH$279,$B$276:$C$278,2,0),0)/1000))&gt;0),1,TRUNC(VLOOKUP($E318,'Container Panel'!$B$41:$Z$100,$D318,0)/(VLOOKUP(DH$276,UI!$A$12:$O$51,VLOOKUP(DH$279,$B$276:$C$278,2,0),0)/1000)))),"")</f>
        <v/>
      </c>
      <c r="DI318" s="145" t="str">
        <f>IFERROR(IF(AND(DI$272=list!$D$3,'Box Calculation'!DI$279&lt;&gt;"h",$E318&lt;&gt;0),0,IF(AND(DI$273=list!$D$2,$E318&lt;&gt;0,TRUNC(VLOOKUP($E318,'Container Panel'!$B$41:$Z$100,$D318,0)/(VLOOKUP(DI$276,UI!$A$12:$O$51,VLOOKUP(DI$279,$B$276:$C$278,2,0),0)/1000))&gt;0),1,TRUNC(VLOOKUP($E318,'Container Panel'!$B$41:$Z$100,$D318,0)/(VLOOKUP(DI$276,UI!$A$12:$O$51,VLOOKUP(DI$279,$B$276:$C$278,2,0),0)/1000)))),"")</f>
        <v/>
      </c>
      <c r="DJ318" s="145" t="str">
        <f>IFERROR(IF(AND(DJ$272=list!$D$3,'Box Calculation'!DJ$279&lt;&gt;"h",$E318&lt;&gt;0),0,IF(AND(DJ$273=list!$D$2,$E318&lt;&gt;0,TRUNC(VLOOKUP($E318,'Container Panel'!$B$41:$Z$100,$D318,0)/(VLOOKUP(DJ$276,UI!$A$12:$O$51,VLOOKUP(DJ$279,$B$276:$C$278,2,0),0)/1000))&gt;0),1,TRUNC(VLOOKUP($E318,'Container Panel'!$B$41:$Z$100,$D318,0)/(VLOOKUP(DJ$276,UI!$A$12:$O$51,VLOOKUP(DJ$279,$B$276:$C$278,2,0),0)/1000)))),"")</f>
        <v/>
      </c>
      <c r="DK318" s="145" t="str">
        <f>IFERROR(IF(AND(DK$272=list!$D$3,'Box Calculation'!DK$279&lt;&gt;"h",$E318&lt;&gt;0),0,IF(AND(DK$273=list!$D$2,$E318&lt;&gt;0,TRUNC(VLOOKUP($E318,'Container Panel'!$B$41:$Z$100,$D318,0)/(VLOOKUP(DK$276,UI!$A$12:$O$51,VLOOKUP(DK$279,$B$276:$C$278,2,0),0)/1000))&gt;0),1,TRUNC(VLOOKUP($E318,'Container Panel'!$B$41:$Z$100,$D318,0)/(VLOOKUP(DK$276,UI!$A$12:$O$51,VLOOKUP(DK$279,$B$276:$C$278,2,0),0)/1000)))),"")</f>
        <v/>
      </c>
      <c r="DL318" s="145" t="str">
        <f>IFERROR(IF(AND(DL$272=list!$D$3,'Box Calculation'!DL$279&lt;&gt;"h",$E318&lt;&gt;0),0,IF(AND(DL$273=list!$D$2,$E318&lt;&gt;0,TRUNC(VLOOKUP($E318,'Container Panel'!$B$41:$Z$100,$D318,0)/(VLOOKUP(DL$276,UI!$A$12:$O$51,VLOOKUP(DL$279,$B$276:$C$278,2,0),0)/1000))&gt;0),1,TRUNC(VLOOKUP($E318,'Container Panel'!$B$41:$Z$100,$D318,0)/(VLOOKUP(DL$276,UI!$A$12:$O$51,VLOOKUP(DL$279,$B$276:$C$278,2,0),0)/1000)))),"")</f>
        <v/>
      </c>
      <c r="DM318" s="145" t="str">
        <f>IFERROR(IF(AND(DM$272=list!$D$3,'Box Calculation'!DM$279&lt;&gt;"h",$E318&lt;&gt;0),0,IF(AND(DM$273=list!$D$2,$E318&lt;&gt;0,TRUNC(VLOOKUP($E318,'Container Panel'!$B$41:$Z$100,$D318,0)/(VLOOKUP(DM$276,UI!$A$12:$O$51,VLOOKUP(DM$279,$B$276:$C$278,2,0),0)/1000))&gt;0),1,TRUNC(VLOOKUP($E318,'Container Panel'!$B$41:$Z$100,$D318,0)/(VLOOKUP(DM$276,UI!$A$12:$O$51,VLOOKUP(DM$279,$B$276:$C$278,2,0),0)/1000)))),"")</f>
        <v/>
      </c>
      <c r="DN318" s="145" t="str">
        <f>IFERROR(IF(AND(DN$272=list!$D$3,'Box Calculation'!DN$279&lt;&gt;"h",$E318&lt;&gt;0),0,IF(AND(DN$273=list!$D$2,$E318&lt;&gt;0,TRUNC(VLOOKUP($E318,'Container Panel'!$B$41:$Z$100,$D318,0)/(VLOOKUP(DN$276,UI!$A$12:$O$51,VLOOKUP(DN$279,$B$276:$C$278,2,0),0)/1000))&gt;0),1,TRUNC(VLOOKUP($E318,'Container Panel'!$B$41:$Z$100,$D318,0)/(VLOOKUP(DN$276,UI!$A$12:$O$51,VLOOKUP(DN$279,$B$276:$C$278,2,0),0)/1000)))),"")</f>
        <v/>
      </c>
      <c r="DO318" s="145" t="str">
        <f>IFERROR(IF(AND(DO$272=list!$D$3,'Box Calculation'!DO$279&lt;&gt;"h",$E318&lt;&gt;0),0,IF(AND(DO$273=list!$D$2,$E318&lt;&gt;0,TRUNC(VLOOKUP($E318,'Container Panel'!$B$41:$Z$100,$D318,0)/(VLOOKUP(DO$276,UI!$A$12:$O$51,VLOOKUP(DO$279,$B$276:$C$278,2,0),0)/1000))&gt;0),1,TRUNC(VLOOKUP($E318,'Container Panel'!$B$41:$Z$100,$D318,0)/(VLOOKUP(DO$276,UI!$A$12:$O$51,VLOOKUP(DO$279,$B$276:$C$278,2,0),0)/1000)))),"")</f>
        <v/>
      </c>
      <c r="DP318" s="145" t="str">
        <f>IFERROR(IF(AND(DP$272=list!$D$3,'Box Calculation'!DP$279&lt;&gt;"h",$E318&lt;&gt;0),0,IF(AND(DP$273=list!$D$2,$E318&lt;&gt;0,TRUNC(VLOOKUP($E318,'Container Panel'!$B$41:$Z$100,$D318,0)/(VLOOKUP(DP$276,UI!$A$12:$O$51,VLOOKUP(DP$279,$B$276:$C$278,2,0),0)/1000))&gt;0),1,TRUNC(VLOOKUP($E318,'Container Panel'!$B$41:$Z$100,$D318,0)/(VLOOKUP(DP$276,UI!$A$12:$O$51,VLOOKUP(DP$279,$B$276:$C$278,2,0),0)/1000)))),"")</f>
        <v/>
      </c>
      <c r="DQ318" s="145" t="str">
        <f>IFERROR(IF(AND(DQ$272=list!$D$3,'Box Calculation'!DQ$279&lt;&gt;"h",$E318&lt;&gt;0),0,IF(AND(DQ$273=list!$D$2,$E318&lt;&gt;0,TRUNC(VLOOKUP($E318,'Container Panel'!$B$41:$Z$100,$D318,0)/(VLOOKUP(DQ$276,UI!$A$12:$O$51,VLOOKUP(DQ$279,$B$276:$C$278,2,0),0)/1000))&gt;0),1,TRUNC(VLOOKUP($E318,'Container Panel'!$B$41:$Z$100,$D318,0)/(VLOOKUP(DQ$276,UI!$A$12:$O$51,VLOOKUP(DQ$279,$B$276:$C$278,2,0),0)/1000)))),"")</f>
        <v/>
      </c>
      <c r="DR318" s="145" t="str">
        <f>IFERROR(IF(AND(DR$272=list!$D$3,'Box Calculation'!DR$279&lt;&gt;"h",$E318&lt;&gt;0),0,IF(AND(DR$273=list!$D$2,$E318&lt;&gt;0,TRUNC(VLOOKUP($E318,'Container Panel'!$B$41:$Z$100,$D318,0)/(VLOOKUP(DR$276,UI!$A$12:$O$51,VLOOKUP(DR$279,$B$276:$C$278,2,0),0)/1000))&gt;0),1,TRUNC(VLOOKUP($E318,'Container Panel'!$B$41:$Z$100,$D318,0)/(VLOOKUP(DR$276,UI!$A$12:$O$51,VLOOKUP(DR$279,$B$276:$C$278,2,0),0)/1000)))),"")</f>
        <v/>
      </c>
      <c r="DS318" s="145" t="str">
        <f>IFERROR(IF(AND(DS$272=list!$D$3,'Box Calculation'!DS$279&lt;&gt;"h",$E318&lt;&gt;0),0,IF(AND(DS$273=list!$D$2,$E318&lt;&gt;0,TRUNC(VLOOKUP($E318,'Container Panel'!$B$41:$Z$100,$D318,0)/(VLOOKUP(DS$276,UI!$A$12:$O$51,VLOOKUP(DS$279,$B$276:$C$278,2,0),0)/1000))&gt;0),1,TRUNC(VLOOKUP($E318,'Container Panel'!$B$41:$Z$100,$D318,0)/(VLOOKUP(DS$276,UI!$A$12:$O$51,VLOOKUP(DS$279,$B$276:$C$278,2,0),0)/1000)))),"")</f>
        <v/>
      </c>
      <c r="DT318" s="145" t="str">
        <f>IFERROR(IF(AND(DT$272=list!$D$3,'Box Calculation'!DT$279&lt;&gt;"h",$E318&lt;&gt;0),0,IF(AND(DT$273=list!$D$2,$E318&lt;&gt;0,TRUNC(VLOOKUP($E318,'Container Panel'!$B$41:$Z$100,$D318,0)/(VLOOKUP(DT$276,UI!$A$12:$O$51,VLOOKUP(DT$279,$B$276:$C$278,2,0),0)/1000))&gt;0),1,TRUNC(VLOOKUP($E318,'Container Panel'!$B$41:$Z$100,$D318,0)/(VLOOKUP(DT$276,UI!$A$12:$O$51,VLOOKUP(DT$279,$B$276:$C$278,2,0),0)/1000)))),"")</f>
        <v/>
      </c>
      <c r="DU318" s="145" t="str">
        <f>IFERROR(IF(AND(DU$272=list!$D$3,'Box Calculation'!DU$279&lt;&gt;"h",$E318&lt;&gt;0),0,IF(AND(DU$273=list!$D$2,$E318&lt;&gt;0,TRUNC(VLOOKUP($E318,'Container Panel'!$B$41:$Z$100,$D318,0)/(VLOOKUP(DU$276,UI!$A$12:$O$51,VLOOKUP(DU$279,$B$276:$C$278,2,0),0)/1000))&gt;0),1,TRUNC(VLOOKUP($E318,'Container Panel'!$B$41:$Z$100,$D318,0)/(VLOOKUP(DU$276,UI!$A$12:$O$51,VLOOKUP(DU$279,$B$276:$C$278,2,0),0)/1000)))),"")</f>
        <v/>
      </c>
      <c r="DV318" s="145" t="str">
        <f>IFERROR(IF(AND(DV$272=list!$D$3,'Box Calculation'!DV$279&lt;&gt;"h",$E318&lt;&gt;0),0,IF(AND(DV$273=list!$D$2,$E318&lt;&gt;0,TRUNC(VLOOKUP($E318,'Container Panel'!$B$41:$Z$100,$D318,0)/(VLOOKUP(DV$276,UI!$A$12:$O$51,VLOOKUP(DV$279,$B$276:$C$278,2,0),0)/1000))&gt;0),1,TRUNC(VLOOKUP($E318,'Container Panel'!$B$41:$Z$100,$D318,0)/(VLOOKUP(DV$276,UI!$A$12:$O$51,VLOOKUP(DV$279,$B$276:$C$278,2,0),0)/1000)))),"")</f>
        <v/>
      </c>
      <c r="DW318" s="145" t="str">
        <f>IFERROR(IF(AND(DW$272=list!$D$3,'Box Calculation'!DW$279&lt;&gt;"h",$E318&lt;&gt;0),0,IF(AND(DW$273=list!$D$2,$E318&lt;&gt;0,TRUNC(VLOOKUP($E318,'Container Panel'!$B$41:$Z$100,$D318,0)/(VLOOKUP(DW$276,UI!$A$12:$O$51,VLOOKUP(DW$279,$B$276:$C$278,2,0),0)/1000))&gt;0),1,TRUNC(VLOOKUP($E318,'Container Panel'!$B$41:$Z$100,$D318,0)/(VLOOKUP(DW$276,UI!$A$12:$O$51,VLOOKUP(DW$279,$B$276:$C$278,2,0),0)/1000)))),"")</f>
        <v/>
      </c>
      <c r="DX318" s="145" t="str">
        <f>IFERROR(IF(AND(DX$272=list!$D$3,'Box Calculation'!DX$279&lt;&gt;"h",$E318&lt;&gt;0),0,IF(AND(DX$273=list!$D$2,$E318&lt;&gt;0,TRUNC(VLOOKUP($E318,'Container Panel'!$B$41:$Z$100,$D318,0)/(VLOOKUP(DX$276,UI!$A$12:$O$51,VLOOKUP(DX$279,$B$276:$C$278,2,0),0)/1000))&gt;0),1,TRUNC(VLOOKUP($E318,'Container Panel'!$B$41:$Z$100,$D318,0)/(VLOOKUP(DX$276,UI!$A$12:$O$51,VLOOKUP(DX$279,$B$276:$C$278,2,0),0)/1000)))),"")</f>
        <v/>
      </c>
      <c r="DY318" s="145" t="str">
        <f>IFERROR(IF(AND(DY$272=list!$D$3,'Box Calculation'!DY$279&lt;&gt;"h",$E318&lt;&gt;0),0,IF(AND(DY$273=list!$D$2,$E318&lt;&gt;0,TRUNC(VLOOKUP($E318,'Container Panel'!$B$41:$Z$100,$D318,0)/(VLOOKUP(DY$276,UI!$A$12:$O$51,VLOOKUP(DY$279,$B$276:$C$278,2,0),0)/1000))&gt;0),1,TRUNC(VLOOKUP($E318,'Container Panel'!$B$41:$Z$100,$D318,0)/(VLOOKUP(DY$276,UI!$A$12:$O$51,VLOOKUP(DY$279,$B$276:$C$278,2,0),0)/1000)))),"")</f>
        <v/>
      </c>
      <c r="DZ318" s="145" t="str">
        <f>IFERROR(IF(AND(DZ$272=list!$D$3,'Box Calculation'!DZ$279&lt;&gt;"h",$E318&lt;&gt;0),0,IF(AND(DZ$273=list!$D$2,$E318&lt;&gt;0,TRUNC(VLOOKUP($E318,'Container Panel'!$B$41:$Z$100,$D318,0)/(VLOOKUP(DZ$276,UI!$A$12:$O$51,VLOOKUP(DZ$279,$B$276:$C$278,2,0),0)/1000))&gt;0),1,TRUNC(VLOOKUP($E318,'Container Panel'!$B$41:$Z$100,$D318,0)/(VLOOKUP(DZ$276,UI!$A$12:$O$51,VLOOKUP(DZ$279,$B$276:$C$278,2,0),0)/1000)))),"")</f>
        <v/>
      </c>
      <c r="EA318" s="145" t="str">
        <f>IFERROR(IF(AND(EA$272=list!$D$3,'Box Calculation'!EA$279&lt;&gt;"h",$E318&lt;&gt;0),0,IF(AND(EA$273=list!$D$2,$E318&lt;&gt;0,TRUNC(VLOOKUP($E318,'Container Panel'!$B$41:$Z$100,$D318,0)/(VLOOKUP(EA$276,UI!$A$12:$O$51,VLOOKUP(EA$279,$B$276:$C$278,2,0),0)/1000))&gt;0),1,TRUNC(VLOOKUP($E318,'Container Panel'!$B$41:$Z$100,$D318,0)/(VLOOKUP(EA$276,UI!$A$12:$O$51,VLOOKUP(EA$279,$B$276:$C$278,2,0),0)/1000)))),"")</f>
        <v/>
      </c>
      <c r="EB318" s="145" t="str">
        <f>IFERROR(IF(AND(EB$272=list!$D$3,'Box Calculation'!EB$279&lt;&gt;"h",$E318&lt;&gt;0),0,IF(AND(EB$273=list!$D$2,$E318&lt;&gt;0,TRUNC(VLOOKUP($E318,'Container Panel'!$B$41:$Z$100,$D318,0)/(VLOOKUP(EB$276,UI!$A$12:$O$51,VLOOKUP(EB$279,$B$276:$C$278,2,0),0)/1000))&gt;0),1,TRUNC(VLOOKUP($E318,'Container Panel'!$B$41:$Z$100,$D318,0)/(VLOOKUP(EB$276,UI!$A$12:$O$51,VLOOKUP(EB$279,$B$276:$C$278,2,0),0)/1000)))),"")</f>
        <v/>
      </c>
      <c r="EC318" s="145" t="str">
        <f>IFERROR(IF(AND(EC$272=list!$D$3,'Box Calculation'!EC$279&lt;&gt;"h",$E318&lt;&gt;0),0,IF(AND(EC$273=list!$D$2,$E318&lt;&gt;0,TRUNC(VLOOKUP($E318,'Container Panel'!$B$41:$Z$100,$D318,0)/(VLOOKUP(EC$276,UI!$A$12:$O$51,VLOOKUP(EC$279,$B$276:$C$278,2,0),0)/1000))&gt;0),1,TRUNC(VLOOKUP($E318,'Container Panel'!$B$41:$Z$100,$D318,0)/(VLOOKUP(EC$276,UI!$A$12:$O$51,VLOOKUP(EC$279,$B$276:$C$278,2,0),0)/1000)))),"")</f>
        <v/>
      </c>
      <c r="ED318" s="145" t="str">
        <f>IFERROR(IF(AND(ED$272=list!$D$3,'Box Calculation'!ED$279&lt;&gt;"h",$E318&lt;&gt;0),0,IF(AND(ED$273=list!$D$2,$E318&lt;&gt;0,TRUNC(VLOOKUP($E318,'Container Panel'!$B$41:$Z$100,$D318,0)/(VLOOKUP(ED$276,UI!$A$12:$O$51,VLOOKUP(ED$279,$B$276:$C$278,2,0),0)/1000))&gt;0),1,TRUNC(VLOOKUP($E318,'Container Panel'!$B$41:$Z$100,$D318,0)/(VLOOKUP(ED$276,UI!$A$12:$O$51,VLOOKUP(ED$279,$B$276:$C$278,2,0),0)/1000)))),"")</f>
        <v/>
      </c>
      <c r="EE318" s="145" t="str">
        <f>IFERROR(IF(AND(EE$272=list!$D$3,'Box Calculation'!EE$279&lt;&gt;"h",$E318&lt;&gt;0),0,IF(AND(EE$273=list!$D$2,$E318&lt;&gt;0,TRUNC(VLOOKUP($E318,'Container Panel'!$B$41:$Z$100,$D318,0)/(VLOOKUP(EE$276,UI!$A$12:$O$51,VLOOKUP(EE$279,$B$276:$C$278,2,0),0)/1000))&gt;0),1,TRUNC(VLOOKUP($E318,'Container Panel'!$B$41:$Z$100,$D318,0)/(VLOOKUP(EE$276,UI!$A$12:$O$51,VLOOKUP(EE$279,$B$276:$C$278,2,0),0)/1000)))),"")</f>
        <v/>
      </c>
      <c r="EF318" s="145" t="str">
        <f>IFERROR(IF(AND(EF$272=list!$D$3,'Box Calculation'!EF$279&lt;&gt;"h",$E318&lt;&gt;0),0,IF(AND(EF$273=list!$D$2,$E318&lt;&gt;0,TRUNC(VLOOKUP($E318,'Container Panel'!$B$41:$Z$100,$D318,0)/(VLOOKUP(EF$276,UI!$A$12:$O$51,VLOOKUP(EF$279,$B$276:$C$278,2,0),0)/1000))&gt;0),1,TRUNC(VLOOKUP($E318,'Container Panel'!$B$41:$Z$100,$D318,0)/(VLOOKUP(EF$276,UI!$A$12:$O$51,VLOOKUP(EF$279,$B$276:$C$278,2,0),0)/1000)))),"")</f>
        <v/>
      </c>
      <c r="EG318" s="145" t="str">
        <f>IFERROR(IF(AND(EG$272=list!$D$3,'Box Calculation'!EG$279&lt;&gt;"h",$E318&lt;&gt;0),0,IF(AND(EG$273=list!$D$2,$E318&lt;&gt;0,TRUNC(VLOOKUP($E318,'Container Panel'!$B$41:$Z$100,$D318,0)/(VLOOKUP(EG$276,UI!$A$12:$O$51,VLOOKUP(EG$279,$B$276:$C$278,2,0),0)/1000))&gt;0),1,TRUNC(VLOOKUP($E318,'Container Panel'!$B$41:$Z$100,$D318,0)/(VLOOKUP(EG$276,UI!$A$12:$O$51,VLOOKUP(EG$279,$B$276:$C$278,2,0),0)/1000)))),"")</f>
        <v/>
      </c>
      <c r="EH318" s="145" t="str">
        <f>IFERROR(IF(AND(EH$272=list!$D$3,'Box Calculation'!EH$279&lt;&gt;"h",$E318&lt;&gt;0),0,IF(AND(EH$273=list!$D$2,$E318&lt;&gt;0,TRUNC(VLOOKUP($E318,'Container Panel'!$B$41:$Z$100,$D318,0)/(VLOOKUP(EH$276,UI!$A$12:$O$51,VLOOKUP(EH$279,$B$276:$C$278,2,0),0)/1000))&gt;0),1,TRUNC(VLOOKUP($E318,'Container Panel'!$B$41:$Z$100,$D318,0)/(VLOOKUP(EH$276,UI!$A$12:$O$51,VLOOKUP(EH$279,$B$276:$C$278,2,0),0)/1000)))),"")</f>
        <v/>
      </c>
      <c r="EI318" s="145" t="str">
        <f>IFERROR(IF(AND(EI$272=list!$D$3,'Box Calculation'!EI$279&lt;&gt;"h",$E318&lt;&gt;0),0,IF(AND(EI$273=list!$D$2,$E318&lt;&gt;0,TRUNC(VLOOKUP($E318,'Container Panel'!$B$41:$Z$100,$D318,0)/(VLOOKUP(EI$276,UI!$A$12:$O$51,VLOOKUP(EI$279,$B$276:$C$278,2,0),0)/1000))&gt;0),1,TRUNC(VLOOKUP($E318,'Container Panel'!$B$41:$Z$100,$D318,0)/(VLOOKUP(EI$276,UI!$A$12:$O$51,VLOOKUP(EI$279,$B$276:$C$278,2,0),0)/1000)))),"")</f>
        <v/>
      </c>
      <c r="EJ318" s="145" t="str">
        <f>IFERROR(IF(AND(EJ$272=list!$D$3,'Box Calculation'!EJ$279&lt;&gt;"h",$E318&lt;&gt;0),0,IF(AND(EJ$273=list!$D$2,$E318&lt;&gt;0,TRUNC(VLOOKUP($E318,'Container Panel'!$B$41:$Z$100,$D318,0)/(VLOOKUP(EJ$276,UI!$A$12:$O$51,VLOOKUP(EJ$279,$B$276:$C$278,2,0),0)/1000))&gt;0),1,TRUNC(VLOOKUP($E318,'Container Panel'!$B$41:$Z$100,$D318,0)/(VLOOKUP(EJ$276,UI!$A$12:$O$51,VLOOKUP(EJ$279,$B$276:$C$278,2,0),0)/1000)))),"")</f>
        <v/>
      </c>
      <c r="EK318" s="145" t="str">
        <f>IFERROR(IF(AND(EK$272=list!$D$3,'Box Calculation'!EK$279&lt;&gt;"h",$E318&lt;&gt;0),0,IF(AND(EK$273=list!$D$2,$E318&lt;&gt;0,TRUNC(VLOOKUP($E318,'Container Panel'!$B$41:$Z$100,$D318,0)/(VLOOKUP(EK$276,UI!$A$12:$O$51,VLOOKUP(EK$279,$B$276:$C$278,2,0),0)/1000))&gt;0),1,TRUNC(VLOOKUP($E318,'Container Panel'!$B$41:$Z$100,$D318,0)/(VLOOKUP(EK$276,UI!$A$12:$O$51,VLOOKUP(EK$279,$B$276:$C$278,2,0),0)/1000)))),"")</f>
        <v/>
      </c>
      <c r="EL318" s="145" t="str">
        <f>IFERROR(IF(AND(EL$272=list!$D$3,'Box Calculation'!EL$279&lt;&gt;"h",$E318&lt;&gt;0),0,IF(AND(EL$273=list!$D$2,$E318&lt;&gt;0,TRUNC(VLOOKUP($E318,'Container Panel'!$B$41:$Z$100,$D318,0)/(VLOOKUP(EL$276,UI!$A$12:$O$51,VLOOKUP(EL$279,$B$276:$C$278,2,0),0)/1000))&gt;0),1,TRUNC(VLOOKUP($E318,'Container Panel'!$B$41:$Z$100,$D318,0)/(VLOOKUP(EL$276,UI!$A$12:$O$51,VLOOKUP(EL$279,$B$276:$C$278,2,0),0)/1000)))),"")</f>
        <v/>
      </c>
      <c r="EM318" s="145" t="str">
        <f>IFERROR(IF(AND(EM$272=list!$D$3,'Box Calculation'!EM$279&lt;&gt;"h",$E318&lt;&gt;0),0,IF(AND(EM$273=list!$D$2,$E318&lt;&gt;0,TRUNC(VLOOKUP($E318,'Container Panel'!$B$41:$Z$100,$D318,0)/(VLOOKUP(EM$276,UI!$A$12:$O$51,VLOOKUP(EM$279,$B$276:$C$278,2,0),0)/1000))&gt;0),1,TRUNC(VLOOKUP($E318,'Container Panel'!$B$41:$Z$100,$D318,0)/(VLOOKUP(EM$276,UI!$A$12:$O$51,VLOOKUP(EM$279,$B$276:$C$278,2,0),0)/1000)))),"")</f>
        <v/>
      </c>
      <c r="EN318" s="145" t="str">
        <f>IFERROR(IF(AND(EN$272=list!$D$3,'Box Calculation'!EN$279&lt;&gt;"h",$E318&lt;&gt;0),0,IF(AND(EN$273=list!$D$2,$E318&lt;&gt;0,TRUNC(VLOOKUP($E318,'Container Panel'!$B$41:$Z$100,$D318,0)/(VLOOKUP(EN$276,UI!$A$12:$O$51,VLOOKUP(EN$279,$B$276:$C$278,2,0),0)/1000))&gt;0),1,TRUNC(VLOOKUP($E318,'Container Panel'!$B$41:$Z$100,$D318,0)/(VLOOKUP(EN$276,UI!$A$12:$O$51,VLOOKUP(EN$279,$B$276:$C$278,2,0),0)/1000)))),"")</f>
        <v/>
      </c>
      <c r="EO318" s="145" t="str">
        <f>IFERROR(IF(AND(EO$272=list!$D$3,'Box Calculation'!EO$279&lt;&gt;"h",$E318&lt;&gt;0),0,IF(AND(EO$273=list!$D$2,$E318&lt;&gt;0,TRUNC(VLOOKUP($E318,'Container Panel'!$B$41:$Z$100,$D318,0)/(VLOOKUP(EO$276,UI!$A$12:$O$51,VLOOKUP(EO$279,$B$276:$C$278,2,0),0)/1000))&gt;0),1,TRUNC(VLOOKUP($E318,'Container Panel'!$B$41:$Z$100,$D318,0)/(VLOOKUP(EO$276,UI!$A$12:$O$51,VLOOKUP(EO$279,$B$276:$C$278,2,0),0)/1000)))),"")</f>
        <v/>
      </c>
      <c r="EP318" s="145" t="str">
        <f>IFERROR(IF(AND(EP$272=list!$D$3,'Box Calculation'!EP$279&lt;&gt;"h",$E318&lt;&gt;0),0,IF(AND(EP$273=list!$D$2,$E318&lt;&gt;0,TRUNC(VLOOKUP($E318,'Container Panel'!$B$41:$Z$100,$D318,0)/(VLOOKUP(EP$276,UI!$A$12:$O$51,VLOOKUP(EP$279,$B$276:$C$278,2,0),0)/1000))&gt;0),1,TRUNC(VLOOKUP($E318,'Container Panel'!$B$41:$Z$100,$D318,0)/(VLOOKUP(EP$276,UI!$A$12:$O$51,VLOOKUP(EP$279,$B$276:$C$278,2,0),0)/1000)))),"")</f>
        <v/>
      </c>
      <c r="EQ318" s="145" t="str">
        <f>IFERROR(IF(AND(EQ$272=list!$D$3,'Box Calculation'!EQ$279&lt;&gt;"h",$E318&lt;&gt;0),0,IF(AND(EQ$273=list!$D$2,$E318&lt;&gt;0,TRUNC(VLOOKUP($E318,'Container Panel'!$B$41:$Z$100,$D318,0)/(VLOOKUP(EQ$276,UI!$A$12:$O$51,VLOOKUP(EQ$279,$B$276:$C$278,2,0),0)/1000))&gt;0),1,TRUNC(VLOOKUP($E318,'Container Panel'!$B$41:$Z$100,$D318,0)/(VLOOKUP(EQ$276,UI!$A$12:$O$51,VLOOKUP(EQ$279,$B$276:$C$278,2,0),0)/1000)))),"")</f>
        <v/>
      </c>
      <c r="ER318" s="145" t="str">
        <f>IFERROR(IF(AND(ER$272=list!$D$3,'Box Calculation'!ER$279&lt;&gt;"h",$E318&lt;&gt;0),0,IF(AND(ER$273=list!$D$2,$E318&lt;&gt;0,TRUNC(VLOOKUP($E318,'Container Panel'!$B$41:$Z$100,$D318,0)/(VLOOKUP(ER$276,UI!$A$12:$O$51,VLOOKUP(ER$279,$B$276:$C$278,2,0),0)/1000))&gt;0),1,TRUNC(VLOOKUP($E318,'Container Panel'!$B$41:$Z$100,$D318,0)/(VLOOKUP(ER$276,UI!$A$12:$O$51,VLOOKUP(ER$279,$B$276:$C$278,2,0),0)/1000)))),"")</f>
        <v/>
      </c>
      <c r="ES318" s="145" t="str">
        <f>IFERROR(IF(AND(ES$272=list!$D$3,'Box Calculation'!ES$279&lt;&gt;"h",$E318&lt;&gt;0),0,IF(AND(ES$273=list!$D$2,$E318&lt;&gt;0,TRUNC(VLOOKUP($E318,'Container Panel'!$B$41:$Z$100,$D318,0)/(VLOOKUP(ES$276,UI!$A$12:$O$51,VLOOKUP(ES$279,$B$276:$C$278,2,0),0)/1000))&gt;0),1,TRUNC(VLOOKUP($E318,'Container Panel'!$B$41:$Z$100,$D318,0)/(VLOOKUP(ES$276,UI!$A$12:$O$51,VLOOKUP(ES$279,$B$276:$C$278,2,0),0)/1000)))),"")</f>
        <v/>
      </c>
      <c r="ET318" s="145" t="str">
        <f>IFERROR(IF(AND(ET$272=list!$D$3,'Box Calculation'!ET$279&lt;&gt;"h",$E318&lt;&gt;0),0,IF(AND(ET$273=list!$D$2,$E318&lt;&gt;0,TRUNC(VLOOKUP($E318,'Container Panel'!$B$41:$Z$100,$D318,0)/(VLOOKUP(ET$276,UI!$A$12:$O$51,VLOOKUP(ET$279,$B$276:$C$278,2,0),0)/1000))&gt;0),1,TRUNC(VLOOKUP($E318,'Container Panel'!$B$41:$Z$100,$D318,0)/(VLOOKUP(ET$276,UI!$A$12:$O$51,VLOOKUP(ET$279,$B$276:$C$278,2,0),0)/1000)))),"")</f>
        <v/>
      </c>
      <c r="EU318" s="145" t="str">
        <f>IFERROR(IF(AND(EU$272=list!$D$3,'Box Calculation'!EU$279&lt;&gt;"h",$E318&lt;&gt;0),0,IF(AND(EU$273=list!$D$2,$E318&lt;&gt;0,TRUNC(VLOOKUP($E318,'Container Panel'!$B$41:$Z$100,$D318,0)/(VLOOKUP(EU$276,UI!$A$12:$O$51,VLOOKUP(EU$279,$B$276:$C$278,2,0),0)/1000))&gt;0),1,TRUNC(VLOOKUP($E318,'Container Panel'!$B$41:$Z$100,$D318,0)/(VLOOKUP(EU$276,UI!$A$12:$O$51,VLOOKUP(EU$279,$B$276:$C$278,2,0),0)/1000)))),"")</f>
        <v/>
      </c>
      <c r="EV318" s="145" t="str">
        <f>IFERROR(IF(AND(EV$272=list!$D$3,'Box Calculation'!EV$279&lt;&gt;"h",$E318&lt;&gt;0),0,IF(AND(EV$273=list!$D$2,$E318&lt;&gt;0,TRUNC(VLOOKUP($E318,'Container Panel'!$B$41:$Z$100,$D318,0)/(VLOOKUP(EV$276,UI!$A$12:$O$51,VLOOKUP(EV$279,$B$276:$C$278,2,0),0)/1000))&gt;0),1,TRUNC(VLOOKUP($E318,'Container Panel'!$B$41:$Z$100,$D318,0)/(VLOOKUP(EV$276,UI!$A$12:$O$51,VLOOKUP(EV$279,$B$276:$C$278,2,0),0)/1000)))),"")</f>
        <v/>
      </c>
      <c r="EW318" s="145" t="str">
        <f>IFERROR(IF(AND(EW$272=list!$D$3,'Box Calculation'!EW$279&lt;&gt;"h",$E318&lt;&gt;0),0,IF(AND(EW$273=list!$D$2,$E318&lt;&gt;0,TRUNC(VLOOKUP($E318,'Container Panel'!$B$41:$Z$100,$D318,0)/(VLOOKUP(EW$276,UI!$A$12:$O$51,VLOOKUP(EW$279,$B$276:$C$278,2,0),0)/1000))&gt;0),1,TRUNC(VLOOKUP($E318,'Container Panel'!$B$41:$Z$100,$D318,0)/(VLOOKUP(EW$276,UI!$A$12:$O$51,VLOOKUP(EW$279,$B$276:$C$278,2,0),0)/1000)))),"")</f>
        <v/>
      </c>
      <c r="EX318" s="145" t="str">
        <f>IFERROR(IF(AND(EX$272=list!$D$3,'Box Calculation'!EX$279&lt;&gt;"h",$E318&lt;&gt;0),0,IF(AND(EX$273=list!$D$2,$E318&lt;&gt;0,TRUNC(VLOOKUP($E318,'Container Panel'!$B$41:$Z$100,$D318,0)/(VLOOKUP(EX$276,UI!$A$12:$O$51,VLOOKUP(EX$279,$B$276:$C$278,2,0),0)/1000))&gt;0),1,TRUNC(VLOOKUP($E318,'Container Panel'!$B$41:$Z$100,$D318,0)/(VLOOKUP(EX$276,UI!$A$12:$O$51,VLOOKUP(EX$279,$B$276:$C$278,2,0),0)/1000)))),"")</f>
        <v/>
      </c>
      <c r="EY318" s="145" t="str">
        <f>IFERROR(IF(AND(EY$272=list!$D$3,'Box Calculation'!EY$279&lt;&gt;"h",$E318&lt;&gt;0),0,IF(AND(EY$273=list!$D$2,$E318&lt;&gt;0,TRUNC(VLOOKUP($E318,'Container Panel'!$B$41:$Z$100,$D318,0)/(VLOOKUP(EY$276,UI!$A$12:$O$51,VLOOKUP(EY$279,$B$276:$C$278,2,0),0)/1000))&gt;0),1,TRUNC(VLOOKUP($E318,'Container Panel'!$B$41:$Z$100,$D318,0)/(VLOOKUP(EY$276,UI!$A$12:$O$51,VLOOKUP(EY$279,$B$276:$C$278,2,0),0)/1000)))),"")</f>
        <v/>
      </c>
      <c r="EZ318" s="145" t="str">
        <f>IFERROR(IF(AND(EZ$272=list!$D$3,'Box Calculation'!EZ$279&lt;&gt;"h",$E318&lt;&gt;0),0,IF(AND(EZ$273=list!$D$2,$E318&lt;&gt;0,TRUNC(VLOOKUP($E318,'Container Panel'!$B$41:$Z$100,$D318,0)/(VLOOKUP(EZ$276,UI!$A$12:$O$51,VLOOKUP(EZ$279,$B$276:$C$278,2,0),0)/1000))&gt;0),1,TRUNC(VLOOKUP($E318,'Container Panel'!$B$41:$Z$100,$D318,0)/(VLOOKUP(EZ$276,UI!$A$12:$O$51,VLOOKUP(EZ$279,$B$276:$C$278,2,0),0)/1000)))),"")</f>
        <v/>
      </c>
      <c r="FA318" s="145" t="str">
        <f>IFERROR(IF(AND(FA$272=list!$D$3,'Box Calculation'!FA$279&lt;&gt;"h",$E318&lt;&gt;0),0,IF(AND(FA$273=list!$D$2,$E318&lt;&gt;0,TRUNC(VLOOKUP($E318,'Container Panel'!$B$41:$Z$100,$D318,0)/(VLOOKUP(FA$276,UI!$A$12:$O$51,VLOOKUP(FA$279,$B$276:$C$278,2,0),0)/1000))&gt;0),1,TRUNC(VLOOKUP($E318,'Container Panel'!$B$41:$Z$100,$D318,0)/(VLOOKUP(FA$276,UI!$A$12:$O$51,VLOOKUP(FA$279,$B$276:$C$278,2,0),0)/1000)))),"")</f>
        <v/>
      </c>
      <c r="FB318" s="145" t="str">
        <f>IFERROR(IF(AND(FB$272=list!$D$3,'Box Calculation'!FB$279&lt;&gt;"h",$E318&lt;&gt;0),0,IF(AND(FB$273=list!$D$2,$E318&lt;&gt;0,TRUNC(VLOOKUP($E318,'Container Panel'!$B$41:$Z$100,$D318,0)/(VLOOKUP(FB$276,UI!$A$12:$O$51,VLOOKUP(FB$279,$B$276:$C$278,2,0),0)/1000))&gt;0),1,TRUNC(VLOOKUP($E318,'Container Panel'!$B$41:$Z$100,$D318,0)/(VLOOKUP(FB$276,UI!$A$12:$O$51,VLOOKUP(FB$279,$B$276:$C$278,2,0),0)/1000)))),"")</f>
        <v/>
      </c>
      <c r="FC318" s="145" t="str">
        <f>IFERROR(IF(AND(FC$272=list!$D$3,'Box Calculation'!FC$279&lt;&gt;"h",$E318&lt;&gt;0),0,IF(AND(FC$273=list!$D$2,$E318&lt;&gt;0,TRUNC(VLOOKUP($E318,'Container Panel'!$B$41:$Z$100,$D318,0)/(VLOOKUP(FC$276,UI!$A$12:$O$51,VLOOKUP(FC$279,$B$276:$C$278,2,0),0)/1000))&gt;0),1,TRUNC(VLOOKUP($E318,'Container Panel'!$B$41:$Z$100,$D318,0)/(VLOOKUP(FC$276,UI!$A$12:$O$51,VLOOKUP(FC$279,$B$276:$C$278,2,0),0)/1000)))),"")</f>
        <v/>
      </c>
      <c r="FD318" s="145" t="str">
        <f>IFERROR(IF(AND(FD$272=list!$D$3,'Box Calculation'!FD$279&lt;&gt;"h",$E318&lt;&gt;0),0,IF(AND(FD$273=list!$D$2,$E318&lt;&gt;0,TRUNC(VLOOKUP($E318,'Container Panel'!$B$41:$Z$100,$D318,0)/(VLOOKUP(FD$276,UI!$A$12:$O$51,VLOOKUP(FD$279,$B$276:$C$278,2,0),0)/1000))&gt;0),1,TRUNC(VLOOKUP($E318,'Container Panel'!$B$41:$Z$100,$D318,0)/(VLOOKUP(FD$276,UI!$A$12:$O$51,VLOOKUP(FD$279,$B$276:$C$278,2,0),0)/1000)))),"")</f>
        <v/>
      </c>
      <c r="FE318" s="145" t="str">
        <f>IFERROR(IF(AND(FE$272=list!$D$3,'Box Calculation'!FE$279&lt;&gt;"h",$E318&lt;&gt;0),0,IF(AND(FE$273=list!$D$2,$E318&lt;&gt;0,TRUNC(VLOOKUP($E318,'Container Panel'!$B$41:$Z$100,$D318,0)/(VLOOKUP(FE$276,UI!$A$12:$O$51,VLOOKUP(FE$279,$B$276:$C$278,2,0),0)/1000))&gt;0),1,TRUNC(VLOOKUP($E318,'Container Panel'!$B$41:$Z$100,$D318,0)/(VLOOKUP(FE$276,UI!$A$12:$O$51,VLOOKUP(FE$279,$B$276:$C$278,2,0),0)/1000)))),"")</f>
        <v/>
      </c>
      <c r="FF318" s="145" t="str">
        <f>IFERROR(IF(AND(FF$272=list!$D$3,'Box Calculation'!FF$279&lt;&gt;"h",$E318&lt;&gt;0),0,IF(AND(FF$273=list!$D$2,$E318&lt;&gt;0,TRUNC(VLOOKUP($E318,'Container Panel'!$B$41:$Z$100,$D318,0)/(VLOOKUP(FF$276,UI!$A$12:$O$51,VLOOKUP(FF$279,$B$276:$C$278,2,0),0)/1000))&gt;0),1,TRUNC(VLOOKUP($E318,'Container Panel'!$B$41:$Z$100,$D318,0)/(VLOOKUP(FF$276,UI!$A$12:$O$51,VLOOKUP(FF$279,$B$276:$C$278,2,0),0)/1000)))),"")</f>
        <v/>
      </c>
      <c r="FG318" s="145" t="str">
        <f>IFERROR(IF(AND(FG$272=list!$D$3,'Box Calculation'!FG$279&lt;&gt;"h",$E318&lt;&gt;0),0,IF(AND(FG$273=list!$D$2,$E318&lt;&gt;0,TRUNC(VLOOKUP($E318,'Container Panel'!$B$41:$Z$100,$D318,0)/(VLOOKUP(FG$276,UI!$A$12:$O$51,VLOOKUP(FG$279,$B$276:$C$278,2,0),0)/1000))&gt;0),1,TRUNC(VLOOKUP($E318,'Container Panel'!$B$41:$Z$100,$D318,0)/(VLOOKUP(FG$276,UI!$A$12:$O$51,VLOOKUP(FG$279,$B$276:$C$278,2,0),0)/1000)))),"")</f>
        <v/>
      </c>
      <c r="FH318" s="145" t="str">
        <f>IFERROR(IF(AND(FH$272=list!$D$3,'Box Calculation'!FH$279&lt;&gt;"h",$E318&lt;&gt;0),0,IF(AND(FH$273=list!$D$2,$E318&lt;&gt;0,TRUNC(VLOOKUP($E318,'Container Panel'!$B$41:$Z$100,$D318,0)/(VLOOKUP(FH$276,UI!$A$12:$O$51,VLOOKUP(FH$279,$B$276:$C$278,2,0),0)/1000))&gt;0),1,TRUNC(VLOOKUP($E318,'Container Panel'!$B$41:$Z$100,$D318,0)/(VLOOKUP(FH$276,UI!$A$12:$O$51,VLOOKUP(FH$279,$B$276:$C$278,2,0),0)/1000)))),"")</f>
        <v/>
      </c>
      <c r="FI318" s="145" t="str">
        <f>IFERROR(IF(AND(FI$272=list!$D$3,'Box Calculation'!FI$279&lt;&gt;"h",$E318&lt;&gt;0),0,IF(AND(FI$273=list!$D$2,$E318&lt;&gt;0,TRUNC(VLOOKUP($E318,'Container Panel'!$B$41:$Z$100,$D318,0)/(VLOOKUP(FI$276,UI!$A$12:$O$51,VLOOKUP(FI$279,$B$276:$C$278,2,0),0)/1000))&gt;0),1,TRUNC(VLOOKUP($E318,'Container Panel'!$B$41:$Z$100,$D318,0)/(VLOOKUP(FI$276,UI!$A$12:$O$51,VLOOKUP(FI$279,$B$276:$C$278,2,0),0)/1000)))),"")</f>
        <v/>
      </c>
      <c r="FJ318" s="145" t="str">
        <f>IFERROR(IF(AND(FJ$272=list!$D$3,'Box Calculation'!FJ$279&lt;&gt;"h",$E318&lt;&gt;0),0,IF(AND(FJ$273=list!$D$2,$E318&lt;&gt;0,TRUNC(VLOOKUP($E318,'Container Panel'!$B$41:$Z$100,$D318,0)/(VLOOKUP(FJ$276,UI!$A$12:$O$51,VLOOKUP(FJ$279,$B$276:$C$278,2,0),0)/1000))&gt;0),1,TRUNC(VLOOKUP($E318,'Container Panel'!$B$41:$Z$100,$D318,0)/(VLOOKUP(FJ$276,UI!$A$12:$O$51,VLOOKUP(FJ$279,$B$276:$C$278,2,0),0)/1000)))),"")</f>
        <v/>
      </c>
      <c r="FK318" s="145" t="str">
        <f>IFERROR(IF(AND(FK$272=list!$D$3,'Box Calculation'!FK$279&lt;&gt;"h",$E318&lt;&gt;0),0,IF(AND(FK$273=list!$D$2,$E318&lt;&gt;0,TRUNC(VLOOKUP($E318,'Container Panel'!$B$41:$Z$100,$D318,0)/(VLOOKUP(FK$276,UI!$A$12:$O$51,VLOOKUP(FK$279,$B$276:$C$278,2,0),0)/1000))&gt;0),1,TRUNC(VLOOKUP($E318,'Container Panel'!$B$41:$Z$100,$D318,0)/(VLOOKUP(FK$276,UI!$A$12:$O$51,VLOOKUP(FK$279,$B$276:$C$278,2,0),0)/1000)))),"")</f>
        <v/>
      </c>
      <c r="FL318" s="145" t="str">
        <f>IFERROR(IF(AND(FL$272=list!$D$3,'Box Calculation'!FL$279&lt;&gt;"h",$E318&lt;&gt;0),0,IF(AND(FL$273=list!$D$2,$E318&lt;&gt;0,TRUNC(VLOOKUP($E318,'Container Panel'!$B$41:$Z$100,$D318,0)/(VLOOKUP(FL$276,UI!$A$12:$O$51,VLOOKUP(FL$279,$B$276:$C$278,2,0),0)/1000))&gt;0),1,TRUNC(VLOOKUP($E318,'Container Panel'!$B$41:$Z$100,$D318,0)/(VLOOKUP(FL$276,UI!$A$12:$O$51,VLOOKUP(FL$279,$B$276:$C$278,2,0),0)/1000)))),"")</f>
        <v/>
      </c>
      <c r="FM318" s="145" t="str">
        <f>IFERROR(IF(AND(FM$272=list!$D$3,'Box Calculation'!FM$279&lt;&gt;"h",$E318&lt;&gt;0),0,IF(AND(FM$273=list!$D$2,$E318&lt;&gt;0,TRUNC(VLOOKUP($E318,'Container Panel'!$B$41:$Z$100,$D318,0)/(VLOOKUP(FM$276,UI!$A$12:$O$51,VLOOKUP(FM$279,$B$276:$C$278,2,0),0)/1000))&gt;0),1,TRUNC(VLOOKUP($E318,'Container Panel'!$B$41:$Z$100,$D318,0)/(VLOOKUP(FM$276,UI!$A$12:$O$51,VLOOKUP(FM$279,$B$276:$C$278,2,0),0)/1000)))),"")</f>
        <v/>
      </c>
      <c r="FN318" s="145" t="str">
        <f>IFERROR(IF(AND(FN$272=list!$D$3,'Box Calculation'!FN$279&lt;&gt;"h",$E318&lt;&gt;0),0,IF(AND(FN$273=list!$D$2,$E318&lt;&gt;0,TRUNC(VLOOKUP($E318,'Container Panel'!$B$41:$Z$100,$D318,0)/(VLOOKUP(FN$276,UI!$A$12:$O$51,VLOOKUP(FN$279,$B$276:$C$278,2,0),0)/1000))&gt;0),1,TRUNC(VLOOKUP($E318,'Container Panel'!$B$41:$Z$100,$D318,0)/(VLOOKUP(FN$276,UI!$A$12:$O$51,VLOOKUP(FN$279,$B$276:$C$278,2,0),0)/1000)))),"")</f>
        <v/>
      </c>
      <c r="FO318" s="145" t="str">
        <f>IFERROR(IF(AND(FO$272=list!$D$3,'Box Calculation'!FO$279&lt;&gt;"h",$E318&lt;&gt;0),0,IF(AND(FO$273=list!$D$2,$E318&lt;&gt;0,TRUNC(VLOOKUP($E318,'Container Panel'!$B$41:$Z$100,$D318,0)/(VLOOKUP(FO$276,UI!$A$12:$O$51,VLOOKUP(FO$279,$B$276:$C$278,2,0),0)/1000))&gt;0),1,TRUNC(VLOOKUP($E318,'Container Panel'!$B$41:$Z$100,$D318,0)/(VLOOKUP(FO$276,UI!$A$12:$O$51,VLOOKUP(FO$279,$B$276:$C$278,2,0),0)/1000)))),"")</f>
        <v/>
      </c>
      <c r="FP318" s="145" t="str">
        <f>IFERROR(IF(AND(FP$272=list!$D$3,'Box Calculation'!FP$279&lt;&gt;"h",$E318&lt;&gt;0),0,IF(AND(FP$273=list!$D$2,$E318&lt;&gt;0,TRUNC(VLOOKUP($E318,'Container Panel'!$B$41:$Z$100,$D318,0)/(VLOOKUP(FP$276,UI!$A$12:$O$51,VLOOKUP(FP$279,$B$276:$C$278,2,0),0)/1000))&gt;0),1,TRUNC(VLOOKUP($E318,'Container Panel'!$B$41:$Z$100,$D318,0)/(VLOOKUP(FP$276,UI!$A$12:$O$51,VLOOKUP(FP$279,$B$276:$C$278,2,0),0)/1000)))),"")</f>
        <v/>
      </c>
      <c r="FQ318" s="145" t="str">
        <f>IFERROR(IF(AND(FQ$272=list!$D$3,'Box Calculation'!FQ$279&lt;&gt;"h",$E318&lt;&gt;0),0,IF(AND(FQ$273=list!$D$2,$E318&lt;&gt;0,TRUNC(VLOOKUP($E318,'Container Panel'!$B$41:$Z$100,$D318,0)/(VLOOKUP(FQ$276,UI!$A$12:$O$51,VLOOKUP(FQ$279,$B$276:$C$278,2,0),0)/1000))&gt;0),1,TRUNC(VLOOKUP($E318,'Container Panel'!$B$41:$Z$100,$D318,0)/(VLOOKUP(FQ$276,UI!$A$12:$O$51,VLOOKUP(FQ$279,$B$276:$C$278,2,0),0)/1000)))),"")</f>
        <v/>
      </c>
      <c r="FR318" s="145" t="str">
        <f>IFERROR(IF(AND(FR$272=list!$D$3,'Box Calculation'!FR$279&lt;&gt;"h",$E318&lt;&gt;0),0,IF(AND(FR$273=list!$D$2,$E318&lt;&gt;0,TRUNC(VLOOKUP($E318,'Container Panel'!$B$41:$Z$100,$D318,0)/(VLOOKUP(FR$276,UI!$A$12:$O$51,VLOOKUP(FR$279,$B$276:$C$278,2,0),0)/1000))&gt;0),1,TRUNC(VLOOKUP($E318,'Container Panel'!$B$41:$Z$100,$D318,0)/(VLOOKUP(FR$276,UI!$A$12:$O$51,VLOOKUP(FR$279,$B$276:$C$278,2,0),0)/1000)))),"")</f>
        <v/>
      </c>
      <c r="FS318" s="145" t="str">
        <f>IFERROR(IF(AND(FS$272=list!$D$3,'Box Calculation'!FS$279&lt;&gt;"h",$E318&lt;&gt;0),0,IF(AND(FS$273=list!$D$2,$E318&lt;&gt;0,TRUNC(VLOOKUP($E318,'Container Panel'!$B$41:$Z$100,$D318,0)/(VLOOKUP(FS$276,UI!$A$12:$O$51,VLOOKUP(FS$279,$B$276:$C$278,2,0),0)/1000))&gt;0),1,TRUNC(VLOOKUP($E318,'Container Panel'!$B$41:$Z$100,$D318,0)/(VLOOKUP(FS$276,UI!$A$12:$O$51,VLOOKUP(FS$279,$B$276:$C$278,2,0),0)/1000)))),"")</f>
        <v/>
      </c>
      <c r="FT318" s="145" t="str">
        <f>IFERROR(IF(AND(FT$272=list!$D$3,'Box Calculation'!FT$279&lt;&gt;"h",$E318&lt;&gt;0),0,IF(AND(FT$273=list!$D$2,$E318&lt;&gt;0,TRUNC(VLOOKUP($E318,'Container Panel'!$B$41:$Z$100,$D318,0)/(VLOOKUP(FT$276,UI!$A$12:$O$51,VLOOKUP(FT$279,$B$276:$C$278,2,0),0)/1000))&gt;0),1,TRUNC(VLOOKUP($E318,'Container Panel'!$B$41:$Z$100,$D318,0)/(VLOOKUP(FT$276,UI!$A$12:$O$51,VLOOKUP(FT$279,$B$276:$C$278,2,0),0)/1000)))),"")</f>
        <v/>
      </c>
      <c r="FU318" s="145" t="str">
        <f>IFERROR(IF(AND(FU$272=list!$D$3,'Box Calculation'!FU$279&lt;&gt;"h",$E318&lt;&gt;0),0,IF(AND(FU$273=list!$D$2,$E318&lt;&gt;0,TRUNC(VLOOKUP($E318,'Container Panel'!$B$41:$Z$100,$D318,0)/(VLOOKUP(FU$276,UI!$A$12:$O$51,VLOOKUP(FU$279,$B$276:$C$278,2,0),0)/1000))&gt;0),1,TRUNC(VLOOKUP($E318,'Container Panel'!$B$41:$Z$100,$D318,0)/(VLOOKUP(FU$276,UI!$A$12:$O$51,VLOOKUP(FU$279,$B$276:$C$278,2,0),0)/1000)))),"")</f>
        <v/>
      </c>
      <c r="FV318" s="145" t="str">
        <f>IFERROR(IF(AND(FV$272=list!$D$3,'Box Calculation'!FV$279&lt;&gt;"h",$E318&lt;&gt;0),0,IF(AND(FV$273=list!$D$2,$E318&lt;&gt;0,TRUNC(VLOOKUP($E318,'Container Panel'!$B$41:$Z$100,$D318,0)/(VLOOKUP(FV$276,UI!$A$12:$O$51,VLOOKUP(FV$279,$B$276:$C$278,2,0),0)/1000))&gt;0),1,TRUNC(VLOOKUP($E318,'Container Panel'!$B$41:$Z$100,$D318,0)/(VLOOKUP(FV$276,UI!$A$12:$O$51,VLOOKUP(FV$279,$B$276:$C$278,2,0),0)/1000)))),"")</f>
        <v/>
      </c>
      <c r="FW318" s="145" t="str">
        <f>IFERROR(IF(AND(FW$272=list!$D$3,'Box Calculation'!FW$279&lt;&gt;"h",$E318&lt;&gt;0),0,IF(AND(FW$273=list!$D$2,$E318&lt;&gt;0,TRUNC(VLOOKUP($E318,'Container Panel'!$B$41:$Z$100,$D318,0)/(VLOOKUP(FW$276,UI!$A$12:$O$51,VLOOKUP(FW$279,$B$276:$C$278,2,0),0)/1000))&gt;0),1,TRUNC(VLOOKUP($E318,'Container Panel'!$B$41:$Z$100,$D318,0)/(VLOOKUP(FW$276,UI!$A$12:$O$51,VLOOKUP(FW$279,$B$276:$C$278,2,0),0)/1000)))),"")</f>
        <v/>
      </c>
      <c r="FX318" s="145" t="str">
        <f>IFERROR(IF(AND(FX$272=list!$D$3,'Box Calculation'!FX$279&lt;&gt;"h",$E318&lt;&gt;0),0,IF(AND(FX$273=list!$D$2,$E318&lt;&gt;0,TRUNC(VLOOKUP($E318,'Container Panel'!$B$41:$Z$100,$D318,0)/(VLOOKUP(FX$276,UI!$A$12:$O$51,VLOOKUP(FX$279,$B$276:$C$278,2,0),0)/1000))&gt;0),1,TRUNC(VLOOKUP($E318,'Container Panel'!$B$41:$Z$100,$D318,0)/(VLOOKUP(FX$276,UI!$A$12:$O$51,VLOOKUP(FX$279,$B$276:$C$278,2,0),0)/1000)))),"")</f>
        <v/>
      </c>
      <c r="FY318" s="145" t="str">
        <f>IFERROR(IF(AND(FY$272=list!$D$3,'Box Calculation'!FY$279&lt;&gt;"h",$E318&lt;&gt;0),0,IF(AND(FY$273=list!$D$2,$E318&lt;&gt;0,TRUNC(VLOOKUP($E318,'Container Panel'!$B$41:$Z$100,$D318,0)/(VLOOKUP(FY$276,UI!$A$12:$O$51,VLOOKUP(FY$279,$B$276:$C$278,2,0),0)/1000))&gt;0),1,TRUNC(VLOOKUP($E318,'Container Panel'!$B$41:$Z$100,$D318,0)/(VLOOKUP(FY$276,UI!$A$12:$O$51,VLOOKUP(FY$279,$B$276:$C$278,2,0),0)/1000)))),"")</f>
        <v/>
      </c>
      <c r="FZ318" s="145" t="str">
        <f>IFERROR(IF(AND(FZ$272=list!$D$3,'Box Calculation'!FZ$279&lt;&gt;"h",$E318&lt;&gt;0),0,IF(AND(FZ$273=list!$D$2,$E318&lt;&gt;0,TRUNC(VLOOKUP($E318,'Container Panel'!$B$41:$Z$100,$D318,0)/(VLOOKUP(FZ$276,UI!$A$12:$O$51,VLOOKUP(FZ$279,$B$276:$C$278,2,0),0)/1000))&gt;0),1,TRUNC(VLOOKUP($E318,'Container Panel'!$B$41:$Z$100,$D318,0)/(VLOOKUP(FZ$276,UI!$A$12:$O$51,VLOOKUP(FZ$279,$B$276:$C$278,2,0),0)/1000)))),"")</f>
        <v/>
      </c>
      <c r="GA318" s="145" t="str">
        <f>IFERROR(IF(AND(GA$272=list!$D$3,'Box Calculation'!GA$279&lt;&gt;"h",$E318&lt;&gt;0),0,IF(AND(GA$273=list!$D$2,$E318&lt;&gt;0,TRUNC(VLOOKUP($E318,'Container Panel'!$B$41:$Z$100,$D318,0)/(VLOOKUP(GA$276,UI!$A$12:$O$51,VLOOKUP(GA$279,$B$276:$C$278,2,0),0)/1000))&gt;0),1,TRUNC(VLOOKUP($E318,'Container Panel'!$B$41:$Z$100,$D318,0)/(VLOOKUP(GA$276,UI!$A$12:$O$51,VLOOKUP(GA$279,$B$276:$C$278,2,0),0)/1000)))),"")</f>
        <v/>
      </c>
      <c r="GB318" s="145" t="str">
        <f>IFERROR(IF(AND(GB$272=list!$D$3,'Box Calculation'!GB$279&lt;&gt;"h",$E318&lt;&gt;0),0,IF(AND(GB$273=list!$D$2,$E318&lt;&gt;0,TRUNC(VLOOKUP($E318,'Container Panel'!$B$41:$Z$100,$D318,0)/(VLOOKUP(GB$276,UI!$A$12:$O$51,VLOOKUP(GB$279,$B$276:$C$278,2,0),0)/1000))&gt;0),1,TRUNC(VLOOKUP($E318,'Container Panel'!$B$41:$Z$100,$D318,0)/(VLOOKUP(GB$276,UI!$A$12:$O$51,VLOOKUP(GB$279,$B$276:$C$278,2,0),0)/1000)))),"")</f>
        <v/>
      </c>
      <c r="GC318" s="145" t="str">
        <f>IFERROR(IF(AND(GC$272=list!$D$3,'Box Calculation'!GC$279&lt;&gt;"h",$E318&lt;&gt;0),0,IF(AND(GC$273=list!$D$2,$E318&lt;&gt;0,TRUNC(VLOOKUP($E318,'Container Panel'!$B$41:$Z$100,$D318,0)/(VLOOKUP(GC$276,UI!$A$12:$O$51,VLOOKUP(GC$279,$B$276:$C$278,2,0),0)/1000))&gt;0),1,TRUNC(VLOOKUP($E318,'Container Panel'!$B$41:$Z$100,$D318,0)/(VLOOKUP(GC$276,UI!$A$12:$O$51,VLOOKUP(GC$279,$B$276:$C$278,2,0),0)/1000)))),"")</f>
        <v/>
      </c>
      <c r="GD318" s="145" t="str">
        <f>IFERROR(IF(AND(GD$272=list!$D$3,'Box Calculation'!GD$279&lt;&gt;"h",$E318&lt;&gt;0),0,IF(AND(GD$273=list!$D$2,$E318&lt;&gt;0,TRUNC(VLOOKUP($E318,'Container Panel'!$B$41:$Z$100,$D318,0)/(VLOOKUP(GD$276,UI!$A$12:$O$51,VLOOKUP(GD$279,$B$276:$C$278,2,0),0)/1000))&gt;0),1,TRUNC(VLOOKUP($E318,'Container Panel'!$B$41:$Z$100,$D318,0)/(VLOOKUP(GD$276,UI!$A$12:$O$51,VLOOKUP(GD$279,$B$276:$C$278,2,0),0)/1000)))),"")</f>
        <v/>
      </c>
      <c r="GE318" s="145" t="str">
        <f>IFERROR(IF(AND(GE$272=list!$D$3,'Box Calculation'!GE$279&lt;&gt;"h",$E318&lt;&gt;0),0,IF(AND(GE$273=list!$D$2,$E318&lt;&gt;0,TRUNC(VLOOKUP($E318,'Container Panel'!$B$41:$Z$100,$D318,0)/(VLOOKUP(GE$276,UI!$A$12:$O$51,VLOOKUP(GE$279,$B$276:$C$278,2,0),0)/1000))&gt;0),1,TRUNC(VLOOKUP($E318,'Container Panel'!$B$41:$Z$100,$D318,0)/(VLOOKUP(GE$276,UI!$A$12:$O$51,VLOOKUP(GE$279,$B$276:$C$278,2,0),0)/1000)))),"")</f>
        <v/>
      </c>
      <c r="GF318" s="145" t="str">
        <f>IFERROR(IF(AND(GF$272=list!$D$3,'Box Calculation'!GF$279&lt;&gt;"h",$E318&lt;&gt;0),0,IF(AND(GF$273=list!$D$2,$E318&lt;&gt;0,TRUNC(VLOOKUP($E318,'Container Panel'!$B$41:$Z$100,$D318,0)/(VLOOKUP(GF$276,UI!$A$12:$O$51,VLOOKUP(GF$279,$B$276:$C$278,2,0),0)/1000))&gt;0),1,TRUNC(VLOOKUP($E318,'Container Panel'!$B$41:$Z$100,$D318,0)/(VLOOKUP(GF$276,UI!$A$12:$O$51,VLOOKUP(GF$279,$B$276:$C$278,2,0),0)/1000)))),"")</f>
        <v/>
      </c>
      <c r="GG318" s="145" t="str">
        <f>IFERROR(IF(AND(GG$272=list!$D$3,'Box Calculation'!GG$279&lt;&gt;"h",$E318&lt;&gt;0),0,IF(AND(GG$273=list!$D$2,$E318&lt;&gt;0,TRUNC(VLOOKUP($E318,'Container Panel'!$B$41:$Z$100,$D318,0)/(VLOOKUP(GG$276,UI!$A$12:$O$51,VLOOKUP(GG$279,$B$276:$C$278,2,0),0)/1000))&gt;0),1,TRUNC(VLOOKUP($E318,'Container Panel'!$B$41:$Z$100,$D318,0)/(VLOOKUP(GG$276,UI!$A$12:$O$51,VLOOKUP(GG$279,$B$276:$C$278,2,0),0)/1000)))),"")</f>
        <v/>
      </c>
      <c r="GH318" s="145" t="str">
        <f>IFERROR(IF(AND(GH$272=list!$D$3,'Box Calculation'!GH$279&lt;&gt;"h",$E318&lt;&gt;0),0,IF(AND(GH$273=list!$D$2,$E318&lt;&gt;0,TRUNC(VLOOKUP($E318,'Container Panel'!$B$41:$Z$100,$D318,0)/(VLOOKUP(GH$276,UI!$A$12:$O$51,VLOOKUP(GH$279,$B$276:$C$278,2,0),0)/1000))&gt;0),1,TRUNC(VLOOKUP($E318,'Container Panel'!$B$41:$Z$100,$D318,0)/(VLOOKUP(GH$276,UI!$A$12:$O$51,VLOOKUP(GH$279,$B$276:$C$278,2,0),0)/1000)))),"")</f>
        <v/>
      </c>
      <c r="GI318" s="145" t="str">
        <f>IFERROR(IF(AND(GI$272=list!$D$3,'Box Calculation'!GI$279&lt;&gt;"h",$E318&lt;&gt;0),0,IF(AND(GI$273=list!$D$2,$E318&lt;&gt;0,TRUNC(VLOOKUP($E318,'Container Panel'!$B$41:$Z$100,$D318,0)/(VLOOKUP(GI$276,UI!$A$12:$O$51,VLOOKUP(GI$279,$B$276:$C$278,2,0),0)/1000))&gt;0),1,TRUNC(VLOOKUP($E318,'Container Panel'!$B$41:$Z$100,$D318,0)/(VLOOKUP(GI$276,UI!$A$12:$O$51,VLOOKUP(GI$279,$B$276:$C$278,2,0),0)/1000)))),"")</f>
        <v/>
      </c>
      <c r="GJ318" s="145" t="str">
        <f>IFERROR(IF(AND(GJ$272=list!$D$3,'Box Calculation'!GJ$279&lt;&gt;"h",$E318&lt;&gt;0),0,IF(AND(GJ$273=list!$D$2,$E318&lt;&gt;0,TRUNC(VLOOKUP($E318,'Container Panel'!$B$41:$Z$100,$D318,0)/(VLOOKUP(GJ$276,UI!$A$12:$O$51,VLOOKUP(GJ$279,$B$276:$C$278,2,0),0)/1000))&gt;0),1,TRUNC(VLOOKUP($E318,'Container Panel'!$B$41:$Z$100,$D318,0)/(VLOOKUP(GJ$276,UI!$A$12:$O$51,VLOOKUP(GJ$279,$B$276:$C$278,2,0),0)/1000)))),"")</f>
        <v/>
      </c>
      <c r="GK318" s="145" t="str">
        <f>IFERROR(IF(AND(GK$272=list!$D$3,'Box Calculation'!GK$279&lt;&gt;"h",$E318&lt;&gt;0),0,IF(AND(GK$273=list!$D$2,$E318&lt;&gt;0,TRUNC(VLOOKUP($E318,'Container Panel'!$B$41:$Z$100,$D318,0)/(VLOOKUP(GK$276,UI!$A$12:$O$51,VLOOKUP(GK$279,$B$276:$C$278,2,0),0)/1000))&gt;0),1,TRUNC(VLOOKUP($E318,'Container Panel'!$B$41:$Z$100,$D318,0)/(VLOOKUP(GK$276,UI!$A$12:$O$51,VLOOKUP(GK$279,$B$276:$C$278,2,0),0)/1000)))),"")</f>
        <v/>
      </c>
      <c r="GL318" s="145" t="str">
        <f>IFERROR(IF(AND(GL$272=list!$D$3,'Box Calculation'!GL$279&lt;&gt;"h",$E318&lt;&gt;0),0,IF(AND(GL$273=list!$D$2,$E318&lt;&gt;0,TRUNC(VLOOKUP($E318,'Container Panel'!$B$41:$Z$100,$D318,0)/(VLOOKUP(GL$276,UI!$A$12:$O$51,VLOOKUP(GL$279,$B$276:$C$278,2,0),0)/1000))&gt;0),1,TRUNC(VLOOKUP($E318,'Container Panel'!$B$41:$Z$100,$D318,0)/(VLOOKUP(GL$276,UI!$A$12:$O$51,VLOOKUP(GL$279,$B$276:$C$278,2,0),0)/1000)))),"")</f>
        <v/>
      </c>
      <c r="GM318" s="145" t="str">
        <f>IFERROR(IF(AND(GM$272=list!$D$3,'Box Calculation'!GM$279&lt;&gt;"h",$E318&lt;&gt;0),0,IF(AND(GM$273=list!$D$2,$E318&lt;&gt;0,TRUNC(VLOOKUP($E318,'Container Panel'!$B$41:$Z$100,$D318,0)/(VLOOKUP(GM$276,UI!$A$12:$O$51,VLOOKUP(GM$279,$B$276:$C$278,2,0),0)/1000))&gt;0),1,TRUNC(VLOOKUP($E318,'Container Panel'!$B$41:$Z$100,$D318,0)/(VLOOKUP(GM$276,UI!$A$12:$O$51,VLOOKUP(GM$279,$B$276:$C$278,2,0),0)/1000)))),"")</f>
        <v/>
      </c>
      <c r="GN318" s="145" t="str">
        <f>IFERROR(IF(AND(GN$272=list!$D$3,'Box Calculation'!GN$279&lt;&gt;"h",$E318&lt;&gt;0),0,IF(AND(GN$273=list!$D$2,$E318&lt;&gt;0,TRUNC(VLOOKUP($E318,'Container Panel'!$B$41:$Z$100,$D318,0)/(VLOOKUP(GN$276,UI!$A$12:$O$51,VLOOKUP(GN$279,$B$276:$C$278,2,0),0)/1000))&gt;0),1,TRUNC(VLOOKUP($E318,'Container Panel'!$B$41:$Z$100,$D318,0)/(VLOOKUP(GN$276,UI!$A$12:$O$51,VLOOKUP(GN$279,$B$276:$C$278,2,0),0)/1000)))),"")</f>
        <v/>
      </c>
      <c r="GO318" s="145" t="str">
        <f>IFERROR(IF(AND(GO$272=list!$D$3,'Box Calculation'!GO$279&lt;&gt;"h",$E318&lt;&gt;0),0,IF(AND(GO$273=list!$D$2,$E318&lt;&gt;0,TRUNC(VLOOKUP($E318,'Container Panel'!$B$41:$Z$100,$D318,0)/(VLOOKUP(GO$276,UI!$A$12:$O$51,VLOOKUP(GO$279,$B$276:$C$278,2,0),0)/1000))&gt;0),1,TRUNC(VLOOKUP($E318,'Container Panel'!$B$41:$Z$100,$D318,0)/(VLOOKUP(GO$276,UI!$A$12:$O$51,VLOOKUP(GO$279,$B$276:$C$278,2,0),0)/1000)))),"")</f>
        <v/>
      </c>
      <c r="GP318" s="145" t="str">
        <f>IFERROR(IF(AND(GP$272=list!$D$3,'Box Calculation'!GP$279&lt;&gt;"h",$E318&lt;&gt;0),0,IF(AND(GP$273=list!$D$2,$E318&lt;&gt;0,TRUNC(VLOOKUP($E318,'Container Panel'!$B$41:$Z$100,$D318,0)/(VLOOKUP(GP$276,UI!$A$12:$O$51,VLOOKUP(GP$279,$B$276:$C$278,2,0),0)/1000))&gt;0),1,TRUNC(VLOOKUP($E318,'Container Panel'!$B$41:$Z$100,$D318,0)/(VLOOKUP(GP$276,UI!$A$12:$O$51,VLOOKUP(GP$279,$B$276:$C$278,2,0),0)/1000)))),"")</f>
        <v/>
      </c>
      <c r="GQ318" s="145" t="str">
        <f>IFERROR(IF(AND(GQ$272=list!$D$3,'Box Calculation'!GQ$279&lt;&gt;"h",$E318&lt;&gt;0),0,IF(AND(GQ$273=list!$D$2,$E318&lt;&gt;0,TRUNC(VLOOKUP($E318,'Container Panel'!$B$41:$Z$100,$D318,0)/(VLOOKUP(GQ$276,UI!$A$12:$O$51,VLOOKUP(GQ$279,$B$276:$C$278,2,0),0)/1000))&gt;0),1,TRUNC(VLOOKUP($E318,'Container Panel'!$B$41:$Z$100,$D318,0)/(VLOOKUP(GQ$276,UI!$A$12:$O$51,VLOOKUP(GQ$279,$B$276:$C$278,2,0),0)/1000)))),"")</f>
        <v/>
      </c>
      <c r="GR318" s="145" t="str">
        <f>IFERROR(IF(AND(GR$272=list!$D$3,'Box Calculation'!GR$279&lt;&gt;"h",$E318&lt;&gt;0),0,IF(AND(GR$273=list!$D$2,$E318&lt;&gt;0,TRUNC(VLOOKUP($E318,'Container Panel'!$B$41:$Z$100,$D318,0)/(VLOOKUP(GR$276,UI!$A$12:$O$51,VLOOKUP(GR$279,$B$276:$C$278,2,0),0)/1000))&gt;0),1,TRUNC(VLOOKUP($E318,'Container Panel'!$B$41:$Z$100,$D318,0)/(VLOOKUP(GR$276,UI!$A$12:$O$51,VLOOKUP(GR$279,$B$276:$C$278,2,0),0)/1000)))),"")</f>
        <v/>
      </c>
      <c r="GS318" s="145" t="str">
        <f>IFERROR(IF(AND(GS$272=list!$D$3,'Box Calculation'!GS$279&lt;&gt;"h",$E318&lt;&gt;0),0,IF(AND(GS$273=list!$D$2,$E318&lt;&gt;0,TRUNC(VLOOKUP($E318,'Container Panel'!$B$41:$Z$100,$D318,0)/(VLOOKUP(GS$276,UI!$A$12:$O$51,VLOOKUP(GS$279,$B$276:$C$278,2,0),0)/1000))&gt;0),1,TRUNC(VLOOKUP($E318,'Container Panel'!$B$41:$Z$100,$D318,0)/(VLOOKUP(GS$276,UI!$A$12:$O$51,VLOOKUP(GS$279,$B$276:$C$278,2,0),0)/1000)))),"")</f>
        <v/>
      </c>
      <c r="GT318" s="145" t="str">
        <f>IFERROR(IF(AND(GT$272=list!$D$3,'Box Calculation'!GT$279&lt;&gt;"h",$E318&lt;&gt;0),0,IF(AND(GT$273=list!$D$2,$E318&lt;&gt;0,TRUNC(VLOOKUP($E318,'Container Panel'!$B$41:$Z$100,$D318,0)/(VLOOKUP(GT$276,UI!$A$12:$O$51,VLOOKUP(GT$279,$B$276:$C$278,2,0),0)/1000))&gt;0),1,TRUNC(VLOOKUP($E318,'Container Panel'!$B$41:$Z$100,$D318,0)/(VLOOKUP(GT$276,UI!$A$12:$O$51,VLOOKUP(GT$279,$B$276:$C$278,2,0),0)/1000)))),"")</f>
        <v/>
      </c>
      <c r="GU318" s="145" t="str">
        <f>IFERROR(IF(AND(GU$272=list!$D$3,'Box Calculation'!GU$279&lt;&gt;"h",$E318&lt;&gt;0),0,IF(AND(GU$273=list!$D$2,$E318&lt;&gt;0,TRUNC(VLOOKUP($E318,'Container Panel'!$B$41:$Z$100,$D318,0)/(VLOOKUP(GU$276,UI!$A$12:$O$51,VLOOKUP(GU$279,$B$276:$C$278,2,0),0)/1000))&gt;0),1,TRUNC(VLOOKUP($E318,'Container Panel'!$B$41:$Z$100,$D318,0)/(VLOOKUP(GU$276,UI!$A$12:$O$51,VLOOKUP(GU$279,$B$276:$C$278,2,0),0)/1000)))),"")</f>
        <v/>
      </c>
      <c r="GV318" s="145" t="str">
        <f>IFERROR(IF(AND(GV$272=list!$D$3,'Box Calculation'!GV$279&lt;&gt;"h",$E318&lt;&gt;0),0,IF(AND(GV$273=list!$D$2,$E318&lt;&gt;0,TRUNC(VLOOKUP($E318,'Container Panel'!$B$41:$Z$100,$D318,0)/(VLOOKUP(GV$276,UI!$A$12:$O$51,VLOOKUP(GV$279,$B$276:$C$278,2,0),0)/1000))&gt;0),1,TRUNC(VLOOKUP($E318,'Container Panel'!$B$41:$Z$100,$D318,0)/(VLOOKUP(GV$276,UI!$A$12:$O$51,VLOOKUP(GV$279,$B$276:$C$278,2,0),0)/1000)))),"")</f>
        <v/>
      </c>
      <c r="GW318" s="145" t="str">
        <f>IFERROR(IF(AND(GW$272=list!$D$3,'Box Calculation'!GW$279&lt;&gt;"h",$E318&lt;&gt;0),0,IF(AND(GW$273=list!$D$2,$E318&lt;&gt;0,TRUNC(VLOOKUP($E318,'Container Panel'!$B$41:$Z$100,$D318,0)/(VLOOKUP(GW$276,UI!$A$12:$O$51,VLOOKUP(GW$279,$B$276:$C$278,2,0),0)/1000))&gt;0),1,TRUNC(VLOOKUP($E318,'Container Panel'!$B$41:$Z$100,$D318,0)/(VLOOKUP(GW$276,UI!$A$12:$O$51,VLOOKUP(GW$279,$B$276:$C$278,2,0),0)/1000)))),"")</f>
        <v/>
      </c>
      <c r="GX318" s="145" t="str">
        <f>IFERROR(IF(AND(GX$272=list!$D$3,'Box Calculation'!GX$279&lt;&gt;"h",$E318&lt;&gt;0),0,IF(AND(GX$273=list!$D$2,$E318&lt;&gt;0,TRUNC(VLOOKUP($E318,'Container Panel'!$B$41:$Z$100,$D318,0)/(VLOOKUP(GX$276,UI!$A$12:$O$51,VLOOKUP(GX$279,$B$276:$C$278,2,0),0)/1000))&gt;0),1,TRUNC(VLOOKUP($E318,'Container Panel'!$B$41:$Z$100,$D318,0)/(VLOOKUP(GX$276,UI!$A$12:$O$51,VLOOKUP(GX$279,$B$276:$C$278,2,0),0)/1000)))),"")</f>
        <v/>
      </c>
      <c r="GY318" s="145" t="str">
        <f>IFERROR(IF(AND(GY$272=list!$D$3,'Box Calculation'!GY$279&lt;&gt;"h",$E318&lt;&gt;0),0,IF(AND(GY$273=list!$D$2,$E318&lt;&gt;0,TRUNC(VLOOKUP($E318,'Container Panel'!$B$41:$Z$100,$D318,0)/(VLOOKUP(GY$276,UI!$A$12:$O$51,VLOOKUP(GY$279,$B$276:$C$278,2,0),0)/1000))&gt;0),1,TRUNC(VLOOKUP($E318,'Container Panel'!$B$41:$Z$100,$D318,0)/(VLOOKUP(GY$276,UI!$A$12:$O$51,VLOOKUP(GY$279,$B$276:$C$278,2,0),0)/1000)))),"")</f>
        <v/>
      </c>
      <c r="GZ318" s="145" t="str">
        <f>IFERROR(IF(AND(GZ$272=list!$D$3,'Box Calculation'!GZ$279&lt;&gt;"h",$E318&lt;&gt;0),0,IF(AND(GZ$273=list!$D$2,$E318&lt;&gt;0,TRUNC(VLOOKUP($E318,'Container Panel'!$B$41:$Z$100,$D318,0)/(VLOOKUP(GZ$276,UI!$A$12:$O$51,VLOOKUP(GZ$279,$B$276:$C$278,2,0),0)/1000))&gt;0),1,TRUNC(VLOOKUP($E318,'Container Panel'!$B$41:$Z$100,$D318,0)/(VLOOKUP(GZ$276,UI!$A$12:$O$51,VLOOKUP(GZ$279,$B$276:$C$278,2,0),0)/1000)))),"")</f>
        <v/>
      </c>
      <c r="HA318" s="145" t="str">
        <f>IFERROR(IF(AND(HA$272=list!$D$3,'Box Calculation'!HA$279&lt;&gt;"h",$E318&lt;&gt;0),0,IF(AND(HA$273=list!$D$2,$E318&lt;&gt;0,TRUNC(VLOOKUP($E318,'Container Panel'!$B$41:$Z$100,$D318,0)/(VLOOKUP(HA$276,UI!$A$12:$O$51,VLOOKUP(HA$279,$B$276:$C$278,2,0),0)/1000))&gt;0),1,TRUNC(VLOOKUP($E318,'Container Panel'!$B$41:$Z$100,$D318,0)/(VLOOKUP(HA$276,UI!$A$12:$O$51,VLOOKUP(HA$279,$B$276:$C$278,2,0),0)/1000)))),"")</f>
        <v/>
      </c>
      <c r="HB318" s="145" t="str">
        <f>IFERROR(IF(AND(HB$272=list!$D$3,'Box Calculation'!HB$279&lt;&gt;"h",$E318&lt;&gt;0),0,IF(AND(HB$273=list!$D$2,$E318&lt;&gt;0,TRUNC(VLOOKUP($E318,'Container Panel'!$B$41:$Z$100,$D318,0)/(VLOOKUP(HB$276,UI!$A$12:$O$51,VLOOKUP(HB$279,$B$276:$C$278,2,0),0)/1000))&gt;0),1,TRUNC(VLOOKUP($E318,'Container Panel'!$B$41:$Z$100,$D318,0)/(VLOOKUP(HB$276,UI!$A$12:$O$51,VLOOKUP(HB$279,$B$276:$C$278,2,0),0)/1000)))),"")</f>
        <v/>
      </c>
      <c r="HC318" s="145" t="str">
        <f>IFERROR(IF(AND(HC$272=list!$D$3,'Box Calculation'!HC$279&lt;&gt;"h",$E318&lt;&gt;0),0,IF(AND(HC$273=list!$D$2,$E318&lt;&gt;0,TRUNC(VLOOKUP($E318,'Container Panel'!$B$41:$Z$100,$D318,0)/(VLOOKUP(HC$276,UI!$A$12:$O$51,VLOOKUP(HC$279,$B$276:$C$278,2,0),0)/1000))&gt;0),1,TRUNC(VLOOKUP($E318,'Container Panel'!$B$41:$Z$100,$D318,0)/(VLOOKUP(HC$276,UI!$A$12:$O$51,VLOOKUP(HC$279,$B$276:$C$278,2,0),0)/1000)))),"")</f>
        <v/>
      </c>
      <c r="HD318" s="145" t="str">
        <f>IFERROR(IF(AND(HD$272=list!$D$3,'Box Calculation'!HD$279&lt;&gt;"h",$E318&lt;&gt;0),0,IF(AND(HD$273=list!$D$2,$E318&lt;&gt;0,TRUNC(VLOOKUP($E318,'Container Panel'!$B$41:$Z$100,$D318,0)/(VLOOKUP(HD$276,UI!$A$12:$O$51,VLOOKUP(HD$279,$B$276:$C$278,2,0),0)/1000))&gt;0),1,TRUNC(VLOOKUP($E318,'Container Panel'!$B$41:$Z$100,$D318,0)/(VLOOKUP(HD$276,UI!$A$12:$O$51,VLOOKUP(HD$279,$B$276:$C$278,2,0),0)/1000)))),"")</f>
        <v/>
      </c>
      <c r="HE318" s="145" t="str">
        <f>IFERROR(IF(AND(HE$272=list!$D$3,'Box Calculation'!HE$279&lt;&gt;"h",$E318&lt;&gt;0),0,IF(AND(HE$273=list!$D$2,$E318&lt;&gt;0,TRUNC(VLOOKUP($E318,'Container Panel'!$B$41:$Z$100,$D318,0)/(VLOOKUP(HE$276,UI!$A$12:$O$51,VLOOKUP(HE$279,$B$276:$C$278,2,0),0)/1000))&gt;0),1,TRUNC(VLOOKUP($E318,'Container Panel'!$B$41:$Z$100,$D318,0)/(VLOOKUP(HE$276,UI!$A$12:$O$51,VLOOKUP(HE$279,$B$276:$C$278,2,0),0)/1000)))),"")</f>
        <v/>
      </c>
      <c r="HF318" s="145" t="str">
        <f>IFERROR(IF(AND(HF$272=list!$D$3,'Box Calculation'!HF$279&lt;&gt;"h",$E318&lt;&gt;0),0,IF(AND(HF$273=list!$D$2,$E318&lt;&gt;0,TRUNC(VLOOKUP($E318,'Container Panel'!$B$41:$Z$100,$D318,0)/(VLOOKUP(HF$276,UI!$A$12:$O$51,VLOOKUP(HF$279,$B$276:$C$278,2,0),0)/1000))&gt;0),1,TRUNC(VLOOKUP($E318,'Container Panel'!$B$41:$Z$100,$D318,0)/(VLOOKUP(HF$276,UI!$A$12:$O$51,VLOOKUP(HF$279,$B$276:$C$278,2,0),0)/1000)))),"")</f>
        <v/>
      </c>
      <c r="HG318" s="145" t="str">
        <f>IFERROR(IF(AND(HG$272=list!$D$3,'Box Calculation'!HG$279&lt;&gt;"h",$E318&lt;&gt;0),0,IF(AND(HG$273=list!$D$2,$E318&lt;&gt;0,TRUNC(VLOOKUP($E318,'Container Panel'!$B$41:$Z$100,$D318,0)/(VLOOKUP(HG$276,UI!$A$12:$O$51,VLOOKUP(HG$279,$B$276:$C$278,2,0),0)/1000))&gt;0),1,TRUNC(VLOOKUP($E318,'Container Panel'!$B$41:$Z$100,$D318,0)/(VLOOKUP(HG$276,UI!$A$12:$O$51,VLOOKUP(HG$279,$B$276:$C$278,2,0),0)/1000)))),"")</f>
        <v/>
      </c>
      <c r="HH318" s="145" t="str">
        <f>IFERROR(IF(AND(HH$272=list!$D$3,'Box Calculation'!HH$279&lt;&gt;"h",$E318&lt;&gt;0),0,IF(AND(HH$273=list!$D$2,$E318&lt;&gt;0,TRUNC(VLOOKUP($E318,'Container Panel'!$B$41:$Z$100,$D318,0)/(VLOOKUP(HH$276,UI!$A$12:$O$51,VLOOKUP(HH$279,$B$276:$C$278,2,0),0)/1000))&gt;0),1,TRUNC(VLOOKUP($E318,'Container Panel'!$B$41:$Z$100,$D318,0)/(VLOOKUP(HH$276,UI!$A$12:$O$51,VLOOKUP(HH$279,$B$276:$C$278,2,0),0)/1000)))),"")</f>
        <v/>
      </c>
      <c r="HI318" s="145" t="str">
        <f>IFERROR(IF(AND(HI$272=list!$D$3,'Box Calculation'!HI$279&lt;&gt;"h",$E318&lt;&gt;0),0,IF(AND(HI$273=list!$D$2,$E318&lt;&gt;0,TRUNC(VLOOKUP($E318,'Container Panel'!$B$41:$Z$100,$D318,0)/(VLOOKUP(HI$276,UI!$A$12:$O$51,VLOOKUP(HI$279,$B$276:$C$278,2,0),0)/1000))&gt;0),1,TRUNC(VLOOKUP($E318,'Container Panel'!$B$41:$Z$100,$D318,0)/(VLOOKUP(HI$276,UI!$A$12:$O$51,VLOOKUP(HI$279,$B$276:$C$278,2,0),0)/1000)))),"")</f>
        <v/>
      </c>
      <c r="HJ318" s="145" t="str">
        <f>IFERROR(IF(AND(HJ$272=list!$D$3,'Box Calculation'!HJ$279&lt;&gt;"h",$E318&lt;&gt;0),0,IF(AND(HJ$273=list!$D$2,$E318&lt;&gt;0,TRUNC(VLOOKUP($E318,'Container Panel'!$B$41:$Z$100,$D318,0)/(VLOOKUP(HJ$276,UI!$A$12:$O$51,VLOOKUP(HJ$279,$B$276:$C$278,2,0),0)/1000))&gt;0),1,TRUNC(VLOOKUP($E318,'Container Panel'!$B$41:$Z$100,$D318,0)/(VLOOKUP(HJ$276,UI!$A$12:$O$51,VLOOKUP(HJ$279,$B$276:$C$278,2,0),0)/1000)))),"")</f>
        <v/>
      </c>
      <c r="HK318" s="145" t="str">
        <f>IFERROR(IF(AND(HK$272=list!$D$3,'Box Calculation'!HK$279&lt;&gt;"h",$E318&lt;&gt;0),0,IF(AND(HK$273=list!$D$2,$E318&lt;&gt;0,TRUNC(VLOOKUP($E318,'Container Panel'!$B$41:$Z$100,$D318,0)/(VLOOKUP(HK$276,UI!$A$12:$O$51,VLOOKUP(HK$279,$B$276:$C$278,2,0),0)/1000))&gt;0),1,TRUNC(VLOOKUP($E318,'Container Panel'!$B$41:$Z$100,$D318,0)/(VLOOKUP(HK$276,UI!$A$12:$O$51,VLOOKUP(HK$279,$B$276:$C$278,2,0),0)/1000)))),"")</f>
        <v/>
      </c>
      <c r="HL318" s="145" t="str">
        <f>IFERROR(IF(AND(HL$272=list!$D$3,'Box Calculation'!HL$279&lt;&gt;"h",$E318&lt;&gt;0),0,IF(AND(HL$273=list!$D$2,$E318&lt;&gt;0,TRUNC(VLOOKUP($E318,'Container Panel'!$B$41:$Z$100,$D318,0)/(VLOOKUP(HL$276,UI!$A$12:$O$51,VLOOKUP(HL$279,$B$276:$C$278,2,0),0)/1000))&gt;0),1,TRUNC(VLOOKUP($E318,'Container Panel'!$B$41:$Z$100,$D318,0)/(VLOOKUP(HL$276,UI!$A$12:$O$51,VLOOKUP(HL$279,$B$276:$C$278,2,0),0)/1000)))),"")</f>
        <v/>
      </c>
      <c r="HM318" s="145" t="str">
        <f>IFERROR(IF(AND(HM$272=list!$D$3,'Box Calculation'!HM$279&lt;&gt;"h",$E318&lt;&gt;0),0,IF(AND(HM$273=list!$D$2,$E318&lt;&gt;0,TRUNC(VLOOKUP($E318,'Container Panel'!$B$41:$Z$100,$D318,0)/(VLOOKUP(HM$276,UI!$A$12:$O$51,VLOOKUP(HM$279,$B$276:$C$278,2,0),0)/1000))&gt;0),1,TRUNC(VLOOKUP($E318,'Container Panel'!$B$41:$Z$100,$D318,0)/(VLOOKUP(HM$276,UI!$A$12:$O$51,VLOOKUP(HM$279,$B$276:$C$278,2,0),0)/1000)))),"")</f>
        <v/>
      </c>
      <c r="HN318" s="145" t="str">
        <f>IFERROR(IF(AND(HN$272=list!$D$3,'Box Calculation'!HN$279&lt;&gt;"h",$E318&lt;&gt;0),0,IF(AND(HN$273=list!$D$2,$E318&lt;&gt;0,TRUNC(VLOOKUP($E318,'Container Panel'!$B$41:$Z$100,$D318,0)/(VLOOKUP(HN$276,UI!$A$12:$O$51,VLOOKUP(HN$279,$B$276:$C$278,2,0),0)/1000))&gt;0),1,TRUNC(VLOOKUP($E318,'Container Panel'!$B$41:$Z$100,$D318,0)/(VLOOKUP(HN$276,UI!$A$12:$O$51,VLOOKUP(HN$279,$B$276:$C$278,2,0),0)/1000)))),"")</f>
        <v/>
      </c>
      <c r="HO318" s="145" t="str">
        <f>IFERROR(IF(AND(HO$272=list!$D$3,'Box Calculation'!HO$279&lt;&gt;"h",$E318&lt;&gt;0),0,IF(AND(HO$273=list!$D$2,$E318&lt;&gt;0,TRUNC(VLOOKUP($E318,'Container Panel'!$B$41:$Z$100,$D318,0)/(VLOOKUP(HO$276,UI!$A$12:$O$51,VLOOKUP(HO$279,$B$276:$C$278,2,0),0)/1000))&gt;0),1,TRUNC(VLOOKUP($E318,'Container Panel'!$B$41:$Z$100,$D318,0)/(VLOOKUP(HO$276,UI!$A$12:$O$51,VLOOKUP(HO$279,$B$276:$C$278,2,0),0)/1000)))),"")</f>
        <v/>
      </c>
      <c r="HP318" s="145" t="str">
        <f>IFERROR(IF(AND(HP$272=list!$D$3,'Box Calculation'!HP$279&lt;&gt;"h",$E318&lt;&gt;0),0,IF(AND(HP$273=list!$D$2,$E318&lt;&gt;0,TRUNC(VLOOKUP($E318,'Container Panel'!$B$41:$Z$100,$D318,0)/(VLOOKUP(HP$276,UI!$A$12:$O$51,VLOOKUP(HP$279,$B$276:$C$278,2,0),0)/1000))&gt;0),1,TRUNC(VLOOKUP($E318,'Container Panel'!$B$41:$Z$100,$D318,0)/(VLOOKUP(HP$276,UI!$A$12:$O$51,VLOOKUP(HP$279,$B$276:$C$278,2,0),0)/1000)))),"")</f>
        <v/>
      </c>
      <c r="HQ318" s="145" t="str">
        <f>IFERROR(IF(AND(HQ$272=list!$D$3,'Box Calculation'!HQ$279&lt;&gt;"h",$E318&lt;&gt;0),0,IF(AND(HQ$273=list!$D$2,$E318&lt;&gt;0,TRUNC(VLOOKUP($E318,'Container Panel'!$B$41:$Z$100,$D318,0)/(VLOOKUP(HQ$276,UI!$A$12:$O$51,VLOOKUP(HQ$279,$B$276:$C$278,2,0),0)/1000))&gt;0),1,TRUNC(VLOOKUP($E318,'Container Panel'!$B$41:$Z$100,$D318,0)/(VLOOKUP(HQ$276,UI!$A$12:$O$51,VLOOKUP(HQ$279,$B$276:$C$278,2,0),0)/1000)))),"")</f>
        <v/>
      </c>
      <c r="HR318" s="145" t="str">
        <f>IFERROR(IF(AND(HR$272=list!$D$3,'Box Calculation'!HR$279&lt;&gt;"h",$E318&lt;&gt;0),0,IF(AND(HR$273=list!$D$2,$E318&lt;&gt;0,TRUNC(VLOOKUP($E318,'Container Panel'!$B$41:$Z$100,$D318,0)/(VLOOKUP(HR$276,UI!$A$12:$O$51,VLOOKUP(HR$279,$B$276:$C$278,2,0),0)/1000))&gt;0),1,TRUNC(VLOOKUP($E318,'Container Panel'!$B$41:$Z$100,$D318,0)/(VLOOKUP(HR$276,UI!$A$12:$O$51,VLOOKUP(HR$279,$B$276:$C$278,2,0),0)/1000)))),"")</f>
        <v/>
      </c>
      <c r="HS318" s="145" t="str">
        <f>IFERROR(IF(AND(HS$272=list!$D$3,'Box Calculation'!HS$279&lt;&gt;"h",$E318&lt;&gt;0),0,IF(AND(HS$273=list!$D$2,$E318&lt;&gt;0,TRUNC(VLOOKUP($E318,'Container Panel'!$B$41:$Z$100,$D318,0)/(VLOOKUP(HS$276,UI!$A$12:$O$51,VLOOKUP(HS$279,$B$276:$C$278,2,0),0)/1000))&gt;0),1,TRUNC(VLOOKUP($E318,'Container Panel'!$B$41:$Z$100,$D318,0)/(VLOOKUP(HS$276,UI!$A$12:$O$51,VLOOKUP(HS$279,$B$276:$C$278,2,0),0)/1000)))),"")</f>
        <v/>
      </c>
      <c r="HT318" s="145" t="str">
        <f>IFERROR(IF(AND(HT$272=list!$D$3,'Box Calculation'!HT$279&lt;&gt;"h",$E318&lt;&gt;0),0,IF(AND(HT$273=list!$D$2,$E318&lt;&gt;0,TRUNC(VLOOKUP($E318,'Container Panel'!$B$41:$Z$100,$D318,0)/(VLOOKUP(HT$276,UI!$A$12:$O$51,VLOOKUP(HT$279,$B$276:$C$278,2,0),0)/1000))&gt;0),1,TRUNC(VLOOKUP($E318,'Container Panel'!$B$41:$Z$100,$D318,0)/(VLOOKUP(HT$276,UI!$A$12:$O$51,VLOOKUP(HT$279,$B$276:$C$278,2,0),0)/1000)))),"")</f>
        <v/>
      </c>
      <c r="HU318" s="145" t="str">
        <f>IFERROR(IF(AND(HU$272=list!$D$3,'Box Calculation'!HU$279&lt;&gt;"h",$E318&lt;&gt;0),0,IF(AND(HU$273=list!$D$2,$E318&lt;&gt;0,TRUNC(VLOOKUP($E318,'Container Panel'!$B$41:$Z$100,$D318,0)/(VLOOKUP(HU$276,UI!$A$12:$O$51,VLOOKUP(HU$279,$B$276:$C$278,2,0),0)/1000))&gt;0),1,TRUNC(VLOOKUP($E318,'Container Panel'!$B$41:$Z$100,$D318,0)/(VLOOKUP(HU$276,UI!$A$12:$O$51,VLOOKUP(HU$279,$B$276:$C$278,2,0),0)/1000)))),"")</f>
        <v/>
      </c>
      <c r="HV318" s="145" t="str">
        <f>IFERROR(IF(AND(HV$272=list!$D$3,'Box Calculation'!HV$279&lt;&gt;"h",$E318&lt;&gt;0),0,IF(AND(HV$273=list!$D$2,$E318&lt;&gt;0,TRUNC(VLOOKUP($E318,'Container Panel'!$B$41:$Z$100,$D318,0)/(VLOOKUP(HV$276,UI!$A$12:$O$51,VLOOKUP(HV$279,$B$276:$C$278,2,0),0)/1000))&gt;0),1,TRUNC(VLOOKUP($E318,'Container Panel'!$B$41:$Z$100,$D318,0)/(VLOOKUP(HV$276,UI!$A$12:$O$51,VLOOKUP(HV$279,$B$276:$C$278,2,0),0)/1000)))),"")</f>
        <v/>
      </c>
      <c r="HW318" s="145" t="str">
        <f>IFERROR(IF(AND(HW$272=list!$D$3,'Box Calculation'!HW$279&lt;&gt;"h",$E318&lt;&gt;0),0,IF(AND(HW$273=list!$D$2,$E318&lt;&gt;0,TRUNC(VLOOKUP($E318,'Container Panel'!$B$41:$Z$100,$D318,0)/(VLOOKUP(HW$276,UI!$A$12:$O$51,VLOOKUP(HW$279,$B$276:$C$278,2,0),0)/1000))&gt;0),1,TRUNC(VLOOKUP($E318,'Container Panel'!$B$41:$Z$100,$D318,0)/(VLOOKUP(HW$276,UI!$A$12:$O$51,VLOOKUP(HW$279,$B$276:$C$278,2,0),0)/1000)))),"")</f>
        <v/>
      </c>
      <c r="HX318" s="145" t="str">
        <f>IFERROR(IF(AND(HX$272=list!$D$3,'Box Calculation'!HX$279&lt;&gt;"h",$E318&lt;&gt;0),0,IF(AND(HX$273=list!$D$2,$E318&lt;&gt;0,TRUNC(VLOOKUP($E318,'Container Panel'!$B$41:$Z$100,$D318,0)/(VLOOKUP(HX$276,UI!$A$12:$O$51,VLOOKUP(HX$279,$B$276:$C$278,2,0),0)/1000))&gt;0),1,TRUNC(VLOOKUP($E318,'Container Panel'!$B$41:$Z$100,$D318,0)/(VLOOKUP(HX$276,UI!$A$12:$O$51,VLOOKUP(HX$279,$B$276:$C$278,2,0),0)/1000)))),"")</f>
        <v/>
      </c>
      <c r="HY318" s="145" t="str">
        <f>IFERROR(IF(AND(HY$272=list!$D$3,'Box Calculation'!HY$279&lt;&gt;"h",$E318&lt;&gt;0),0,IF(AND(HY$273=list!$D$2,$E318&lt;&gt;0,TRUNC(VLOOKUP($E318,'Container Panel'!$B$41:$Z$100,$D318,0)/(VLOOKUP(HY$276,UI!$A$12:$O$51,VLOOKUP(HY$279,$B$276:$C$278,2,0),0)/1000))&gt;0),1,TRUNC(VLOOKUP($E318,'Container Panel'!$B$41:$Z$100,$D318,0)/(VLOOKUP(HY$276,UI!$A$12:$O$51,VLOOKUP(HY$279,$B$276:$C$278,2,0),0)/1000)))),"")</f>
        <v/>
      </c>
      <c r="HZ318" s="145" t="str">
        <f>IFERROR(IF(AND(HZ$272=list!$D$3,'Box Calculation'!HZ$279&lt;&gt;"h",$E318&lt;&gt;0),0,IF(AND(HZ$273=list!$D$2,$E318&lt;&gt;0,TRUNC(VLOOKUP($E318,'Container Panel'!$B$41:$Z$100,$D318,0)/(VLOOKUP(HZ$276,UI!$A$12:$O$51,VLOOKUP(HZ$279,$B$276:$C$278,2,0),0)/1000))&gt;0),1,TRUNC(VLOOKUP($E318,'Container Panel'!$B$41:$Z$100,$D318,0)/(VLOOKUP(HZ$276,UI!$A$12:$O$51,VLOOKUP(HZ$279,$B$276:$C$278,2,0),0)/1000)))),"")</f>
        <v/>
      </c>
      <c r="IA318" s="145" t="str">
        <f>IFERROR(IF(AND(IA$272=list!$D$3,'Box Calculation'!IA$279&lt;&gt;"h",$E318&lt;&gt;0),0,IF(AND(IA$273=list!$D$2,$E318&lt;&gt;0,TRUNC(VLOOKUP($E318,'Container Panel'!$B$41:$Z$100,$D318,0)/(VLOOKUP(IA$276,UI!$A$12:$O$51,VLOOKUP(IA$279,$B$276:$C$278,2,0),0)/1000))&gt;0),1,TRUNC(VLOOKUP($E318,'Container Panel'!$B$41:$Z$100,$D318,0)/(VLOOKUP(IA$276,UI!$A$12:$O$51,VLOOKUP(IA$279,$B$276:$C$278,2,0),0)/1000)))),"")</f>
        <v/>
      </c>
      <c r="IB318" s="145" t="str">
        <f>IFERROR(IF(AND(IB$272=list!$D$3,'Box Calculation'!IB$279&lt;&gt;"h",$E318&lt;&gt;0),0,IF(AND(IB$273=list!$D$2,$E318&lt;&gt;0,TRUNC(VLOOKUP($E318,'Container Panel'!$B$41:$Z$100,$D318,0)/(VLOOKUP(IB$276,UI!$A$12:$O$51,VLOOKUP(IB$279,$B$276:$C$278,2,0),0)/1000))&gt;0),1,TRUNC(VLOOKUP($E318,'Container Panel'!$B$41:$Z$100,$D318,0)/(VLOOKUP(IB$276,UI!$A$12:$O$51,VLOOKUP(IB$279,$B$276:$C$278,2,0),0)/1000)))),"")</f>
        <v/>
      </c>
      <c r="IC318" s="145" t="str">
        <f>IFERROR(IF(AND(IC$272=list!$D$3,'Box Calculation'!IC$279&lt;&gt;"h",$E318&lt;&gt;0),0,IF(AND(IC$273=list!$D$2,$E318&lt;&gt;0,TRUNC(VLOOKUP($E318,'Container Panel'!$B$41:$Z$100,$D318,0)/(VLOOKUP(IC$276,UI!$A$12:$O$51,VLOOKUP(IC$279,$B$276:$C$278,2,0),0)/1000))&gt;0),1,TRUNC(VLOOKUP($E318,'Container Panel'!$B$41:$Z$100,$D318,0)/(VLOOKUP(IC$276,UI!$A$12:$O$51,VLOOKUP(IC$279,$B$276:$C$278,2,0),0)/1000)))),"")</f>
        <v/>
      </c>
      <c r="ID318" s="145" t="str">
        <f>IFERROR(IF(AND(ID$272=list!$D$3,'Box Calculation'!ID$279&lt;&gt;"h",$E318&lt;&gt;0),0,IF(AND(ID$273=list!$D$2,$E318&lt;&gt;0,TRUNC(VLOOKUP($E318,'Container Panel'!$B$41:$Z$100,$D318,0)/(VLOOKUP(ID$276,UI!$A$12:$O$51,VLOOKUP(ID$279,$B$276:$C$278,2,0),0)/1000))&gt;0),1,TRUNC(VLOOKUP($E318,'Container Panel'!$B$41:$Z$100,$D318,0)/(VLOOKUP(ID$276,UI!$A$12:$O$51,VLOOKUP(ID$279,$B$276:$C$278,2,0),0)/1000)))),"")</f>
        <v/>
      </c>
      <c r="IE318" s="145" t="str">
        <f>IFERROR(IF(AND(IE$272=list!$D$3,'Box Calculation'!IE$279&lt;&gt;"h",$E318&lt;&gt;0),0,IF(AND(IE$273=list!$D$2,$E318&lt;&gt;0,TRUNC(VLOOKUP($E318,'Container Panel'!$B$41:$Z$100,$D318,0)/(VLOOKUP(IE$276,UI!$A$12:$O$51,VLOOKUP(IE$279,$B$276:$C$278,2,0),0)/1000))&gt;0),1,TRUNC(VLOOKUP($E318,'Container Panel'!$B$41:$Z$100,$D318,0)/(VLOOKUP(IE$276,UI!$A$12:$O$51,VLOOKUP(IE$279,$B$276:$C$278,2,0),0)/1000)))),"")</f>
        <v/>
      </c>
      <c r="IF318" s="145" t="str">
        <f>IFERROR(IF(AND(IF$272=list!$D$3,'Box Calculation'!IF$279&lt;&gt;"h",$E318&lt;&gt;0),0,IF(AND(IF$273=list!$D$2,$E318&lt;&gt;0,TRUNC(VLOOKUP($E318,'Container Panel'!$B$41:$Z$100,$D318,0)/(VLOOKUP(IF$276,UI!$A$12:$O$51,VLOOKUP(IF$279,$B$276:$C$278,2,0),0)/1000))&gt;0),1,TRUNC(VLOOKUP($E318,'Container Panel'!$B$41:$Z$100,$D318,0)/(VLOOKUP(IF$276,UI!$A$12:$O$51,VLOOKUP(IF$279,$B$276:$C$278,2,0),0)/1000)))),"")</f>
        <v/>
      </c>
      <c r="IG318" s="145" t="str">
        <f>IFERROR(IF(AND(IG$272=list!$D$3,'Box Calculation'!IG$279&lt;&gt;"h",$E318&lt;&gt;0),0,IF(AND(IG$273=list!$D$2,$E318&lt;&gt;0,TRUNC(VLOOKUP($E318,'Container Panel'!$B$41:$Z$100,$D318,0)/(VLOOKUP(IG$276,UI!$A$12:$O$51,VLOOKUP(IG$279,$B$276:$C$278,2,0),0)/1000))&gt;0),1,TRUNC(VLOOKUP($E318,'Container Panel'!$B$41:$Z$100,$D318,0)/(VLOOKUP(IG$276,UI!$A$12:$O$51,VLOOKUP(IG$279,$B$276:$C$278,2,0),0)/1000)))),"")</f>
        <v/>
      </c>
      <c r="IH318" s="145" t="str">
        <f>IFERROR(IF(AND(IH$272=list!$D$3,'Box Calculation'!IH$279&lt;&gt;"h",$E318&lt;&gt;0),0,IF(AND(IH$273=list!$D$2,$E318&lt;&gt;0,TRUNC(VLOOKUP($E318,'Container Panel'!$B$41:$Z$100,$D318,0)/(VLOOKUP(IH$276,UI!$A$12:$O$51,VLOOKUP(IH$279,$B$276:$C$278,2,0),0)/1000))&gt;0),1,TRUNC(VLOOKUP($E318,'Container Panel'!$B$41:$Z$100,$D318,0)/(VLOOKUP(IH$276,UI!$A$12:$O$51,VLOOKUP(IH$279,$B$276:$C$278,2,0),0)/1000)))),"")</f>
        <v/>
      </c>
      <c r="II318" s="145" t="str">
        <f>IFERROR(IF(AND(II$272=list!$D$3,'Box Calculation'!II$279&lt;&gt;"h",$E318&lt;&gt;0),0,IF(AND(II$273=list!$D$2,$E318&lt;&gt;0,TRUNC(VLOOKUP($E318,'Container Panel'!$B$41:$Z$100,$D318,0)/(VLOOKUP(II$276,UI!$A$12:$O$51,VLOOKUP(II$279,$B$276:$C$278,2,0),0)/1000))&gt;0),1,TRUNC(VLOOKUP($E318,'Container Panel'!$B$41:$Z$100,$D318,0)/(VLOOKUP(II$276,UI!$A$12:$O$51,VLOOKUP(II$279,$B$276:$C$278,2,0),0)/1000)))),"")</f>
        <v/>
      </c>
      <c r="IJ318" s="145" t="str">
        <f>IFERROR(IF(AND(IJ$272=list!$D$3,'Box Calculation'!IJ$279&lt;&gt;"h",$E318&lt;&gt;0),0,IF(AND(IJ$273=list!$D$2,$E318&lt;&gt;0,TRUNC(VLOOKUP($E318,'Container Panel'!$B$41:$Z$100,$D318,0)/(VLOOKUP(IJ$276,UI!$A$12:$O$51,VLOOKUP(IJ$279,$B$276:$C$278,2,0),0)/1000))&gt;0),1,TRUNC(VLOOKUP($E318,'Container Panel'!$B$41:$Z$100,$D318,0)/(VLOOKUP(IJ$276,UI!$A$12:$O$51,VLOOKUP(IJ$279,$B$276:$C$278,2,0),0)/1000)))),"")</f>
        <v/>
      </c>
      <c r="IK318" s="145" t="str">
        <f>IFERROR(IF(AND(IK$272=list!$D$3,'Box Calculation'!IK$279&lt;&gt;"h",$E318&lt;&gt;0),0,IF(AND(IK$273=list!$D$2,$E318&lt;&gt;0,TRUNC(VLOOKUP($E318,'Container Panel'!$B$41:$Z$100,$D318,0)/(VLOOKUP(IK$276,UI!$A$12:$O$51,VLOOKUP(IK$279,$B$276:$C$278,2,0),0)/1000))&gt;0),1,TRUNC(VLOOKUP($E318,'Container Panel'!$B$41:$Z$100,$D318,0)/(VLOOKUP(IK$276,UI!$A$12:$O$51,VLOOKUP(IK$279,$B$276:$C$278,2,0),0)/1000)))),"")</f>
        <v/>
      </c>
      <c r="IL318" s="145" t="str">
        <f>IFERROR(IF(AND(IL$272=list!$D$3,'Box Calculation'!IL$279&lt;&gt;"h",$E318&lt;&gt;0),0,IF(AND(IL$273=list!$D$2,$E318&lt;&gt;0,TRUNC(VLOOKUP($E318,'Container Panel'!$B$41:$Z$100,$D318,0)/(VLOOKUP(IL$276,UI!$A$12:$O$51,VLOOKUP(IL$279,$B$276:$C$278,2,0),0)/1000))&gt;0),1,TRUNC(VLOOKUP($E318,'Container Panel'!$B$41:$Z$100,$D318,0)/(VLOOKUP(IL$276,UI!$A$12:$O$51,VLOOKUP(IL$279,$B$276:$C$278,2,0),0)/1000)))),"")</f>
        <v/>
      </c>
    </row>
    <row r="319" spans="2:246">
      <c r="B319" s="74">
        <v>39</v>
      </c>
      <c r="C319" s="74">
        <f t="shared" si="191"/>
        <v>14</v>
      </c>
      <c r="D319" s="163">
        <f>MOD(B319,3)+'Container Panel'!$Q$38</f>
        <v>16</v>
      </c>
      <c r="E319" s="143" t="str">
        <f t="shared" si="193"/>
        <v>B</v>
      </c>
      <c r="F319" s="144" t="s">
        <v>75</v>
      </c>
      <c r="G319" s="145">
        <f>IFERROR(TRUNC(VLOOKUP($E319,'Container Panel'!$B$41:$Z$100,$D319,0)/(VLOOKUP(G$276,UI!$A$12:$O$51,VLOOKUP(G$277,$B$276:$C$278,2,0),0)/1000)),"")</f>
        <v>2</v>
      </c>
      <c r="H319" s="145">
        <f>IFERROR(TRUNC(VLOOKUP($E319,'Container Panel'!$B$41:$Z$100,$D319,0)/(VLOOKUP(H$276,UI!$A$12:$O$51,VLOOKUP(H$277,$B$276:$C$278,2,0),0)/1000)),"")</f>
        <v>2</v>
      </c>
      <c r="I319" s="145">
        <f>IFERROR(TRUNC(VLOOKUP($E319,'Container Panel'!$B$41:$Z$100,$D319,0)/(VLOOKUP(I$276,UI!$A$12:$O$51,VLOOKUP(I$277,$B$276:$C$278,2,0),0)/1000)),"")</f>
        <v>6</v>
      </c>
      <c r="J319" s="145">
        <f>IFERROR(TRUNC(VLOOKUP($E319,'Container Panel'!$B$41:$Z$100,$D319,0)/(VLOOKUP(J$276,UI!$A$12:$O$51,VLOOKUP(J$277,$B$276:$C$278,2,0),0)/1000)),"")</f>
        <v>6</v>
      </c>
      <c r="K319" s="145">
        <f>IFERROR(TRUNC(VLOOKUP($E319,'Container Panel'!$B$41:$Z$100,$D319,0)/(VLOOKUP(K$276,UI!$A$12:$O$51,VLOOKUP(K$277,$B$276:$C$278,2,0),0)/1000)),"")</f>
        <v>2</v>
      </c>
      <c r="L319" s="145">
        <f>IFERROR(TRUNC(VLOOKUP($E319,'Container Panel'!$B$41:$Z$100,$D319,0)/(VLOOKUP(L$276,UI!$A$12:$O$51,VLOOKUP(L$277,$B$276:$C$278,2,0),0)/1000)),"")</f>
        <v>2</v>
      </c>
      <c r="M319" s="145">
        <f>IFERROR(TRUNC(VLOOKUP($E319,'Container Panel'!$B$41:$Z$100,$D319,0)/(VLOOKUP(M$276,UI!$A$12:$O$51,VLOOKUP(M$277,$B$276:$C$278,2,0),0)/1000)),"")</f>
        <v>1</v>
      </c>
      <c r="N319" s="145">
        <f>IFERROR(TRUNC(VLOOKUP($E319,'Container Panel'!$B$41:$Z$100,$D319,0)/(VLOOKUP(N$276,UI!$A$12:$O$51,VLOOKUP(N$277,$B$276:$C$278,2,0),0)/1000)),"")</f>
        <v>1</v>
      </c>
      <c r="O319" s="145">
        <f>IFERROR(TRUNC(VLOOKUP($E319,'Container Panel'!$B$41:$Z$100,$D319,0)/(VLOOKUP(O$276,UI!$A$12:$O$51,VLOOKUP(O$277,$B$276:$C$278,2,0),0)/1000)),"")</f>
        <v>1</v>
      </c>
      <c r="P319" s="145">
        <f>IFERROR(TRUNC(VLOOKUP($E319,'Container Panel'!$B$41:$Z$100,$D319,0)/(VLOOKUP(P$276,UI!$A$12:$O$51,VLOOKUP(P$277,$B$276:$C$278,2,0),0)/1000)),"")</f>
        <v>1</v>
      </c>
      <c r="Q319" s="145">
        <f>IFERROR(TRUNC(VLOOKUP($E319,'Container Panel'!$B$41:$Z$100,$D319,0)/(VLOOKUP(Q$276,UI!$A$12:$O$51,VLOOKUP(Q$277,$B$276:$C$278,2,0),0)/1000)),"")</f>
        <v>4</v>
      </c>
      <c r="R319" s="145">
        <f>IFERROR(TRUNC(VLOOKUP($E319,'Container Panel'!$B$41:$Z$100,$D319,0)/(VLOOKUP(R$276,UI!$A$12:$O$51,VLOOKUP(R$277,$B$276:$C$278,2,0),0)/1000)),"")</f>
        <v>4</v>
      </c>
      <c r="S319" s="145" t="str">
        <f>IFERROR(TRUNC(VLOOKUP($E319,'Container Panel'!$B$41:$Z$100,$D319,0)/(VLOOKUP(S$276,UI!$A$12:$O$51,VLOOKUP(S$277,$B$276:$C$278,2,0),0)/1000)),"")</f>
        <v/>
      </c>
      <c r="T319" s="145" t="str">
        <f>IFERROR(TRUNC(VLOOKUP($E319,'Container Panel'!$B$41:$Z$100,$D319,0)/(VLOOKUP(T$276,UI!$A$12:$O$51,VLOOKUP(T$277,$B$276:$C$278,2,0),0)/1000)),"")</f>
        <v/>
      </c>
      <c r="U319" s="145" t="str">
        <f>IFERROR(TRUNC(VLOOKUP($E319,'Container Panel'!$B$41:$Z$100,$D319,0)/(VLOOKUP(U$276,UI!$A$12:$O$51,VLOOKUP(U$277,$B$276:$C$278,2,0),0)/1000)),"")</f>
        <v/>
      </c>
      <c r="V319" s="145" t="str">
        <f>IFERROR(TRUNC(VLOOKUP($E319,'Container Panel'!$B$41:$Z$100,$D319,0)/(VLOOKUP(V$276,UI!$A$12:$O$51,VLOOKUP(V$277,$B$276:$C$278,2,0),0)/1000)),"")</f>
        <v/>
      </c>
      <c r="W319" s="145" t="str">
        <f>IFERROR(TRUNC(VLOOKUP($E319,'Container Panel'!$B$41:$Z$100,$D319,0)/(VLOOKUP(W$276,UI!$A$12:$O$51,VLOOKUP(W$277,$B$276:$C$278,2,0),0)/1000)),"")</f>
        <v/>
      </c>
      <c r="X319" s="145" t="str">
        <f>IFERROR(TRUNC(VLOOKUP($E319,'Container Panel'!$B$41:$Z$100,$D319,0)/(VLOOKUP(X$276,UI!$A$12:$O$51,VLOOKUP(X$277,$B$276:$C$278,2,0),0)/1000)),"")</f>
        <v/>
      </c>
      <c r="Y319" s="145" t="str">
        <f>IFERROR(TRUNC(VLOOKUP($E319,'Container Panel'!$B$41:$Z$100,$D319,0)/(VLOOKUP(Y$276,UI!$A$12:$O$51,VLOOKUP(Y$277,$B$276:$C$278,2,0),0)/1000)),"")</f>
        <v/>
      </c>
      <c r="Z319" s="145" t="str">
        <f>IFERROR(TRUNC(VLOOKUP($E319,'Container Panel'!$B$41:$Z$100,$D319,0)/(VLOOKUP(Z$276,UI!$A$12:$O$51,VLOOKUP(Z$277,$B$276:$C$278,2,0),0)/1000)),"")</f>
        <v/>
      </c>
      <c r="AA319" s="145" t="str">
        <f>IFERROR(TRUNC(VLOOKUP($E319,'Container Panel'!$B$41:$Z$100,$D319,0)/(VLOOKUP(AA$276,UI!$A$12:$O$51,VLOOKUP(AA$277,$B$276:$C$278,2,0),0)/1000)),"")</f>
        <v/>
      </c>
      <c r="AB319" s="145" t="str">
        <f>IFERROR(TRUNC(VLOOKUP($E319,'Container Panel'!$B$41:$Z$100,$D319,0)/(VLOOKUP(AB$276,UI!$A$12:$O$51,VLOOKUP(AB$277,$B$276:$C$278,2,0),0)/1000)),"")</f>
        <v/>
      </c>
      <c r="AC319" s="145" t="str">
        <f>IFERROR(TRUNC(VLOOKUP($E319,'Container Panel'!$B$41:$Z$100,$D319,0)/(VLOOKUP(AC$276,UI!$A$12:$O$51,VLOOKUP(AC$277,$B$276:$C$278,2,0),0)/1000)),"")</f>
        <v/>
      </c>
      <c r="AD319" s="145" t="str">
        <f>IFERROR(TRUNC(VLOOKUP($E319,'Container Panel'!$B$41:$Z$100,$D319,0)/(VLOOKUP(AD$276,UI!$A$12:$O$51,VLOOKUP(AD$277,$B$276:$C$278,2,0),0)/1000)),"")</f>
        <v/>
      </c>
      <c r="AE319" s="145" t="str">
        <f>IFERROR(TRUNC(VLOOKUP($E319,'Container Panel'!$B$41:$Z$100,$D319,0)/(VLOOKUP(AE$276,UI!$A$12:$O$51,VLOOKUP(AE$277,$B$276:$C$278,2,0),0)/1000)),"")</f>
        <v/>
      </c>
      <c r="AF319" s="145" t="str">
        <f>IFERROR(TRUNC(VLOOKUP($E319,'Container Panel'!$B$41:$Z$100,$D319,0)/(VLOOKUP(AF$276,UI!$A$12:$O$51,VLOOKUP(AF$277,$B$276:$C$278,2,0),0)/1000)),"")</f>
        <v/>
      </c>
      <c r="AG319" s="145" t="str">
        <f>IFERROR(TRUNC(VLOOKUP($E319,'Container Panel'!$B$41:$Z$100,$D319,0)/(VLOOKUP(AG$276,UI!$A$12:$O$51,VLOOKUP(AG$277,$B$276:$C$278,2,0),0)/1000)),"")</f>
        <v/>
      </c>
      <c r="AH319" s="145" t="str">
        <f>IFERROR(TRUNC(VLOOKUP($E319,'Container Panel'!$B$41:$Z$100,$D319,0)/(VLOOKUP(AH$276,UI!$A$12:$O$51,VLOOKUP(AH$277,$B$276:$C$278,2,0),0)/1000)),"")</f>
        <v/>
      </c>
      <c r="AI319" s="145" t="str">
        <f>IFERROR(TRUNC(VLOOKUP($E319,'Container Panel'!$B$41:$Z$100,$D319,0)/(VLOOKUP(AI$276,UI!$A$12:$O$51,VLOOKUP(AI$277,$B$276:$C$278,2,0),0)/1000)),"")</f>
        <v/>
      </c>
      <c r="AJ319" s="145" t="str">
        <f>IFERROR(TRUNC(VLOOKUP($E319,'Container Panel'!$B$41:$Z$100,$D319,0)/(VLOOKUP(AJ$276,UI!$A$12:$O$51,VLOOKUP(AJ$277,$B$276:$C$278,2,0),0)/1000)),"")</f>
        <v/>
      </c>
      <c r="AK319" s="145" t="str">
        <f>IFERROR(TRUNC(VLOOKUP($E319,'Container Panel'!$B$41:$Z$100,$D319,0)/(VLOOKUP(AK$276,UI!$A$12:$O$51,VLOOKUP(AK$277,$B$276:$C$278,2,0),0)/1000)),"")</f>
        <v/>
      </c>
      <c r="AL319" s="145" t="str">
        <f>IFERROR(TRUNC(VLOOKUP($E319,'Container Panel'!$B$41:$Z$100,$D319,0)/(VLOOKUP(AL$276,UI!$A$12:$O$51,VLOOKUP(AL$277,$B$276:$C$278,2,0),0)/1000)),"")</f>
        <v/>
      </c>
      <c r="AM319" s="145" t="str">
        <f>IFERROR(TRUNC(VLOOKUP($E319,'Container Panel'!$B$41:$Z$100,$D319,0)/(VLOOKUP(AM$276,UI!$A$12:$O$51,VLOOKUP(AM$277,$B$276:$C$278,2,0),0)/1000)),"")</f>
        <v/>
      </c>
      <c r="AN319" s="145" t="str">
        <f>IFERROR(TRUNC(VLOOKUP($E319,'Container Panel'!$B$41:$Z$100,$D319,0)/(VLOOKUP(AN$276,UI!$A$12:$O$51,VLOOKUP(AN$277,$B$276:$C$278,2,0),0)/1000)),"")</f>
        <v/>
      </c>
      <c r="AO319" s="145" t="str">
        <f>IFERROR(TRUNC(VLOOKUP($E319,'Container Panel'!$B$41:$Z$100,$D319,0)/(VLOOKUP(AO$276,UI!$A$12:$O$51,VLOOKUP(AO$277,$B$276:$C$278,2,0),0)/1000)),"")</f>
        <v/>
      </c>
      <c r="AP319" s="145" t="str">
        <f>IFERROR(TRUNC(VLOOKUP($E319,'Container Panel'!$B$41:$Z$100,$D319,0)/(VLOOKUP(AP$276,UI!$A$12:$O$51,VLOOKUP(AP$277,$B$276:$C$278,2,0),0)/1000)),"")</f>
        <v/>
      </c>
      <c r="AQ319" s="145" t="str">
        <f>IFERROR(TRUNC(VLOOKUP($E319,'Container Panel'!$B$41:$Z$100,$D319,0)/(VLOOKUP(AQ$276,UI!$A$12:$O$51,VLOOKUP(AQ$277,$B$276:$C$278,2,0),0)/1000)),"")</f>
        <v/>
      </c>
      <c r="AR319" s="145" t="str">
        <f>IFERROR(TRUNC(VLOOKUP($E319,'Container Panel'!$B$41:$Z$100,$D319,0)/(VLOOKUP(AR$276,UI!$A$12:$O$51,VLOOKUP(AR$277,$B$276:$C$278,2,0),0)/1000)),"")</f>
        <v/>
      </c>
      <c r="AS319" s="145" t="str">
        <f>IFERROR(TRUNC(VLOOKUP($E319,'Container Panel'!$B$41:$Z$100,$D319,0)/(VLOOKUP(AS$276,UI!$A$12:$O$51,VLOOKUP(AS$277,$B$276:$C$278,2,0),0)/1000)),"")</f>
        <v/>
      </c>
      <c r="AT319" s="145" t="str">
        <f>IFERROR(TRUNC(VLOOKUP($E319,'Container Panel'!$B$41:$Z$100,$D319,0)/(VLOOKUP(AT$276,UI!$A$12:$O$51,VLOOKUP(AT$277,$B$276:$C$278,2,0),0)/1000)),"")</f>
        <v/>
      </c>
      <c r="AU319" s="145" t="str">
        <f>IFERROR(TRUNC(VLOOKUP($E319,'Container Panel'!$B$41:$Z$100,$D319,0)/(VLOOKUP(AU$276,UI!$A$12:$O$51,VLOOKUP(AU$277,$B$276:$C$278,2,0),0)/1000)),"")</f>
        <v/>
      </c>
      <c r="AV319" s="145" t="str">
        <f>IFERROR(TRUNC(VLOOKUP($E319,'Container Panel'!$B$41:$Z$100,$D319,0)/(VLOOKUP(AV$276,UI!$A$12:$O$51,VLOOKUP(AV$277,$B$276:$C$278,2,0),0)/1000)),"")</f>
        <v/>
      </c>
      <c r="AW319" s="145" t="str">
        <f>IFERROR(TRUNC(VLOOKUP($E319,'Container Panel'!$B$41:$Z$100,$D319,0)/(VLOOKUP(AW$276,UI!$A$12:$O$51,VLOOKUP(AW$277,$B$276:$C$278,2,0),0)/1000)),"")</f>
        <v/>
      </c>
      <c r="AX319" s="145" t="str">
        <f>IFERROR(TRUNC(VLOOKUP($E319,'Container Panel'!$B$41:$Z$100,$D319,0)/(VLOOKUP(AX$276,UI!$A$12:$O$51,VLOOKUP(AX$277,$B$276:$C$278,2,0),0)/1000)),"")</f>
        <v/>
      </c>
      <c r="AY319" s="145" t="str">
        <f>IFERROR(TRUNC(VLOOKUP($E319,'Container Panel'!$B$41:$Z$100,$D319,0)/(VLOOKUP(AY$276,UI!$A$12:$O$51,VLOOKUP(AY$277,$B$276:$C$278,2,0),0)/1000)),"")</f>
        <v/>
      </c>
      <c r="AZ319" s="145" t="str">
        <f>IFERROR(TRUNC(VLOOKUP($E319,'Container Panel'!$B$41:$Z$100,$D319,0)/(VLOOKUP(AZ$276,UI!$A$12:$O$51,VLOOKUP(AZ$277,$B$276:$C$278,2,0),0)/1000)),"")</f>
        <v/>
      </c>
      <c r="BA319" s="145" t="str">
        <f>IFERROR(TRUNC(VLOOKUP($E319,'Container Panel'!$B$41:$Z$100,$D319,0)/(VLOOKUP(BA$276,UI!$A$12:$O$51,VLOOKUP(BA$277,$B$276:$C$278,2,0),0)/1000)),"")</f>
        <v/>
      </c>
      <c r="BB319" s="145" t="str">
        <f>IFERROR(TRUNC(VLOOKUP($E319,'Container Panel'!$B$41:$Z$100,$D319,0)/(VLOOKUP(BB$276,UI!$A$12:$O$51,VLOOKUP(BB$277,$B$276:$C$278,2,0),0)/1000)),"")</f>
        <v/>
      </c>
      <c r="BC319" s="145" t="str">
        <f>IFERROR(TRUNC(VLOOKUP($E319,'Container Panel'!$B$41:$Z$100,$D319,0)/(VLOOKUP(BC$276,UI!$A$12:$O$51,VLOOKUP(BC$277,$B$276:$C$278,2,0),0)/1000)),"")</f>
        <v/>
      </c>
      <c r="BD319" s="145" t="str">
        <f>IFERROR(TRUNC(VLOOKUP($E319,'Container Panel'!$B$41:$Z$100,$D319,0)/(VLOOKUP(BD$276,UI!$A$12:$O$51,VLOOKUP(BD$277,$B$276:$C$278,2,0),0)/1000)),"")</f>
        <v/>
      </c>
      <c r="BE319" s="145" t="str">
        <f>IFERROR(TRUNC(VLOOKUP($E319,'Container Panel'!$B$41:$Z$100,$D319,0)/(VLOOKUP(BE$276,UI!$A$12:$O$51,VLOOKUP(BE$277,$B$276:$C$278,2,0),0)/1000)),"")</f>
        <v/>
      </c>
      <c r="BF319" s="145" t="str">
        <f>IFERROR(TRUNC(VLOOKUP($E319,'Container Panel'!$B$41:$Z$100,$D319,0)/(VLOOKUP(BF$276,UI!$A$12:$O$51,VLOOKUP(BF$277,$B$276:$C$278,2,0),0)/1000)),"")</f>
        <v/>
      </c>
      <c r="BG319" s="145" t="str">
        <f>IFERROR(TRUNC(VLOOKUP($E319,'Container Panel'!$B$41:$Z$100,$D319,0)/(VLOOKUP(BG$276,UI!$A$12:$O$51,VLOOKUP(BG$277,$B$276:$C$278,2,0),0)/1000)),"")</f>
        <v/>
      </c>
      <c r="BH319" s="145" t="str">
        <f>IFERROR(TRUNC(VLOOKUP($E319,'Container Panel'!$B$41:$Z$100,$D319,0)/(VLOOKUP(BH$276,UI!$A$12:$O$51,VLOOKUP(BH$277,$B$276:$C$278,2,0),0)/1000)),"")</f>
        <v/>
      </c>
      <c r="BI319" s="145" t="str">
        <f>IFERROR(TRUNC(VLOOKUP($E319,'Container Panel'!$B$41:$Z$100,$D319,0)/(VLOOKUP(BI$276,UI!$A$12:$O$51,VLOOKUP(BI$277,$B$276:$C$278,2,0),0)/1000)),"")</f>
        <v/>
      </c>
      <c r="BJ319" s="145" t="str">
        <f>IFERROR(TRUNC(VLOOKUP($E319,'Container Panel'!$B$41:$Z$100,$D319,0)/(VLOOKUP(BJ$276,UI!$A$12:$O$51,VLOOKUP(BJ$277,$B$276:$C$278,2,0),0)/1000)),"")</f>
        <v/>
      </c>
      <c r="BK319" s="145" t="str">
        <f>IFERROR(TRUNC(VLOOKUP($E319,'Container Panel'!$B$41:$Z$100,$D319,0)/(VLOOKUP(BK$276,UI!$A$12:$O$51,VLOOKUP(BK$277,$B$276:$C$278,2,0),0)/1000)),"")</f>
        <v/>
      </c>
      <c r="BL319" s="145" t="str">
        <f>IFERROR(TRUNC(VLOOKUP($E319,'Container Panel'!$B$41:$Z$100,$D319,0)/(VLOOKUP(BL$276,UI!$A$12:$O$51,VLOOKUP(BL$277,$B$276:$C$278,2,0),0)/1000)),"")</f>
        <v/>
      </c>
      <c r="BM319" s="145" t="str">
        <f>IFERROR(TRUNC(VLOOKUP($E319,'Container Panel'!$B$41:$Z$100,$D319,0)/(VLOOKUP(BM$276,UI!$A$12:$O$51,VLOOKUP(BM$277,$B$276:$C$278,2,0),0)/1000)),"")</f>
        <v/>
      </c>
      <c r="BN319" s="145" t="str">
        <f>IFERROR(TRUNC(VLOOKUP($E319,'Container Panel'!$B$41:$Z$100,$D319,0)/(VLOOKUP(BN$276,UI!$A$12:$O$51,VLOOKUP(BN$277,$B$276:$C$278,2,0),0)/1000)),"")</f>
        <v/>
      </c>
      <c r="BO319" s="145" t="str">
        <f>IFERROR(TRUNC(VLOOKUP($E319,'Container Panel'!$B$41:$Z$100,$D319,0)/(VLOOKUP(BO$276,UI!$A$12:$O$51,VLOOKUP(BO$277,$B$276:$C$278,2,0),0)/1000)),"")</f>
        <v/>
      </c>
      <c r="BP319" s="145" t="str">
        <f>IFERROR(TRUNC(VLOOKUP($E319,'Container Panel'!$B$41:$Z$100,$D319,0)/(VLOOKUP(BP$276,UI!$A$12:$O$51,VLOOKUP(BP$277,$B$276:$C$278,2,0),0)/1000)),"")</f>
        <v/>
      </c>
      <c r="BQ319" s="145" t="str">
        <f>IFERROR(TRUNC(VLOOKUP($E319,'Container Panel'!$B$41:$Z$100,$D319,0)/(VLOOKUP(BQ$276,UI!$A$12:$O$51,VLOOKUP(BQ$277,$B$276:$C$278,2,0),0)/1000)),"")</f>
        <v/>
      </c>
      <c r="BR319" s="145" t="str">
        <f>IFERROR(TRUNC(VLOOKUP($E319,'Container Panel'!$B$41:$Z$100,$D319,0)/(VLOOKUP(BR$276,UI!$A$12:$O$51,VLOOKUP(BR$277,$B$276:$C$278,2,0),0)/1000)),"")</f>
        <v/>
      </c>
      <c r="BS319" s="145" t="str">
        <f>IFERROR(TRUNC(VLOOKUP($E319,'Container Panel'!$B$41:$Z$100,$D319,0)/(VLOOKUP(BS$276,UI!$A$12:$O$51,VLOOKUP(BS$277,$B$276:$C$278,2,0),0)/1000)),"")</f>
        <v/>
      </c>
      <c r="BT319" s="145" t="str">
        <f>IFERROR(TRUNC(VLOOKUP($E319,'Container Panel'!$B$41:$Z$100,$D319,0)/(VLOOKUP(BT$276,UI!$A$12:$O$51,VLOOKUP(BT$277,$B$276:$C$278,2,0),0)/1000)),"")</f>
        <v/>
      </c>
      <c r="BU319" s="145" t="str">
        <f>IFERROR(TRUNC(VLOOKUP($E319,'Container Panel'!$B$41:$Z$100,$D319,0)/(VLOOKUP(BU$276,UI!$A$12:$O$51,VLOOKUP(BU$277,$B$276:$C$278,2,0),0)/1000)),"")</f>
        <v/>
      </c>
      <c r="BV319" s="145" t="str">
        <f>IFERROR(TRUNC(VLOOKUP($E319,'Container Panel'!$B$41:$Z$100,$D319,0)/(VLOOKUP(BV$276,UI!$A$12:$O$51,VLOOKUP(BV$277,$B$276:$C$278,2,0),0)/1000)),"")</f>
        <v/>
      </c>
      <c r="BW319" s="145" t="str">
        <f>IFERROR(TRUNC(VLOOKUP($E319,'Container Panel'!$B$41:$Z$100,$D319,0)/(VLOOKUP(BW$276,UI!$A$12:$O$51,VLOOKUP(BW$277,$B$276:$C$278,2,0),0)/1000)),"")</f>
        <v/>
      </c>
      <c r="BX319" s="145" t="str">
        <f>IFERROR(TRUNC(VLOOKUP($E319,'Container Panel'!$B$41:$Z$100,$D319,0)/(VLOOKUP(BX$276,UI!$A$12:$O$51,VLOOKUP(BX$277,$B$276:$C$278,2,0),0)/1000)),"")</f>
        <v/>
      </c>
      <c r="BY319" s="145" t="str">
        <f>IFERROR(TRUNC(VLOOKUP($E319,'Container Panel'!$B$41:$Z$100,$D319,0)/(VLOOKUP(BY$276,UI!$A$12:$O$51,VLOOKUP(BY$277,$B$276:$C$278,2,0),0)/1000)),"")</f>
        <v/>
      </c>
      <c r="BZ319" s="145" t="str">
        <f>IFERROR(TRUNC(VLOOKUP($E319,'Container Panel'!$B$41:$Z$100,$D319,0)/(VLOOKUP(BZ$276,UI!$A$12:$O$51,VLOOKUP(BZ$277,$B$276:$C$278,2,0),0)/1000)),"")</f>
        <v/>
      </c>
      <c r="CA319" s="145" t="str">
        <f>IFERROR(TRUNC(VLOOKUP($E319,'Container Panel'!$B$41:$Z$100,$D319,0)/(VLOOKUP(CA$276,UI!$A$12:$O$51,VLOOKUP(CA$277,$B$276:$C$278,2,0),0)/1000)),"")</f>
        <v/>
      </c>
      <c r="CB319" s="145" t="str">
        <f>IFERROR(TRUNC(VLOOKUP($E319,'Container Panel'!$B$41:$Z$100,$D319,0)/(VLOOKUP(CB$276,UI!$A$12:$O$51,VLOOKUP(CB$277,$B$276:$C$278,2,0),0)/1000)),"")</f>
        <v/>
      </c>
      <c r="CC319" s="145" t="str">
        <f>IFERROR(TRUNC(VLOOKUP($E319,'Container Panel'!$B$41:$Z$100,$D319,0)/(VLOOKUP(CC$276,UI!$A$12:$O$51,VLOOKUP(CC$277,$B$276:$C$278,2,0),0)/1000)),"")</f>
        <v/>
      </c>
      <c r="CD319" s="145" t="str">
        <f>IFERROR(TRUNC(VLOOKUP($E319,'Container Panel'!$B$41:$Z$100,$D319,0)/(VLOOKUP(CD$276,UI!$A$12:$O$51,VLOOKUP(CD$277,$B$276:$C$278,2,0),0)/1000)),"")</f>
        <v/>
      </c>
      <c r="CE319" s="145" t="str">
        <f>IFERROR(TRUNC(VLOOKUP($E319,'Container Panel'!$B$41:$Z$100,$D319,0)/(VLOOKUP(CE$276,UI!$A$12:$O$51,VLOOKUP(CE$277,$B$276:$C$278,2,0),0)/1000)),"")</f>
        <v/>
      </c>
      <c r="CF319" s="145" t="str">
        <f>IFERROR(TRUNC(VLOOKUP($E319,'Container Panel'!$B$41:$Z$100,$D319,0)/(VLOOKUP(CF$276,UI!$A$12:$O$51,VLOOKUP(CF$277,$B$276:$C$278,2,0),0)/1000)),"")</f>
        <v/>
      </c>
      <c r="CG319" s="145" t="str">
        <f>IFERROR(TRUNC(VLOOKUP($E319,'Container Panel'!$B$41:$Z$100,$D319,0)/(VLOOKUP(CG$276,UI!$A$12:$O$51,VLOOKUP(CG$277,$B$276:$C$278,2,0),0)/1000)),"")</f>
        <v/>
      </c>
      <c r="CH319" s="145" t="str">
        <f>IFERROR(TRUNC(VLOOKUP($E319,'Container Panel'!$B$41:$Z$100,$D319,0)/(VLOOKUP(CH$276,UI!$A$12:$O$51,VLOOKUP(CH$277,$B$276:$C$278,2,0),0)/1000)),"")</f>
        <v/>
      </c>
      <c r="CI319" s="145" t="str">
        <f>IFERROR(TRUNC(VLOOKUP($E319,'Container Panel'!$B$41:$Z$100,$D319,0)/(VLOOKUP(CI$276,UI!$A$12:$O$51,VLOOKUP(CI$277,$B$276:$C$278,2,0),0)/1000)),"")</f>
        <v/>
      </c>
      <c r="CJ319" s="145" t="str">
        <f>IFERROR(TRUNC(VLOOKUP($E319,'Container Panel'!$B$41:$Z$100,$D319,0)/(VLOOKUP(CJ$276,UI!$A$12:$O$51,VLOOKUP(CJ$277,$B$276:$C$278,2,0),0)/1000)),"")</f>
        <v/>
      </c>
      <c r="CK319" s="145" t="str">
        <f>IFERROR(TRUNC(VLOOKUP($E319,'Container Panel'!$B$41:$Z$100,$D319,0)/(VLOOKUP(CK$276,UI!$A$12:$O$51,VLOOKUP(CK$277,$B$276:$C$278,2,0),0)/1000)),"")</f>
        <v/>
      </c>
      <c r="CL319" s="145" t="str">
        <f>IFERROR(TRUNC(VLOOKUP($E319,'Container Panel'!$B$41:$Z$100,$D319,0)/(VLOOKUP(CL$276,UI!$A$12:$O$51,VLOOKUP(CL$277,$B$276:$C$278,2,0),0)/1000)),"")</f>
        <v/>
      </c>
      <c r="CM319" s="145" t="str">
        <f>IFERROR(TRUNC(VLOOKUP($E319,'Container Panel'!$B$41:$Z$100,$D319,0)/(VLOOKUP(CM$276,UI!$A$12:$O$51,VLOOKUP(CM$277,$B$276:$C$278,2,0),0)/1000)),"")</f>
        <v/>
      </c>
      <c r="CN319" s="145" t="str">
        <f>IFERROR(TRUNC(VLOOKUP($E319,'Container Panel'!$B$41:$Z$100,$D319,0)/(VLOOKUP(CN$276,UI!$A$12:$O$51,VLOOKUP(CN$277,$B$276:$C$278,2,0),0)/1000)),"")</f>
        <v/>
      </c>
      <c r="CO319" s="145" t="str">
        <f>IFERROR(TRUNC(VLOOKUP($E319,'Container Panel'!$B$41:$Z$100,$D319,0)/(VLOOKUP(CO$276,UI!$A$12:$O$51,VLOOKUP(CO$277,$B$276:$C$278,2,0),0)/1000)),"")</f>
        <v/>
      </c>
      <c r="CP319" s="145" t="str">
        <f>IFERROR(TRUNC(VLOOKUP($E319,'Container Panel'!$B$41:$Z$100,$D319,0)/(VLOOKUP(CP$276,UI!$A$12:$O$51,VLOOKUP(CP$277,$B$276:$C$278,2,0),0)/1000)),"")</f>
        <v/>
      </c>
      <c r="CQ319" s="145" t="str">
        <f>IFERROR(TRUNC(VLOOKUP($E319,'Container Panel'!$B$41:$Z$100,$D319,0)/(VLOOKUP(CQ$276,UI!$A$12:$O$51,VLOOKUP(CQ$277,$B$276:$C$278,2,0),0)/1000)),"")</f>
        <v/>
      </c>
      <c r="CR319" s="145" t="str">
        <f>IFERROR(TRUNC(VLOOKUP($E319,'Container Panel'!$B$41:$Z$100,$D319,0)/(VLOOKUP(CR$276,UI!$A$12:$O$51,VLOOKUP(CR$277,$B$276:$C$278,2,0),0)/1000)),"")</f>
        <v/>
      </c>
      <c r="CS319" s="145" t="str">
        <f>IFERROR(TRUNC(VLOOKUP($E319,'Container Panel'!$B$41:$Z$100,$D319,0)/(VLOOKUP(CS$276,UI!$A$12:$O$51,VLOOKUP(CS$277,$B$276:$C$278,2,0),0)/1000)),"")</f>
        <v/>
      </c>
      <c r="CT319" s="145" t="str">
        <f>IFERROR(TRUNC(VLOOKUP($E319,'Container Panel'!$B$41:$Z$100,$D319,0)/(VLOOKUP(CT$276,UI!$A$12:$O$51,VLOOKUP(CT$277,$B$276:$C$278,2,0),0)/1000)),"")</f>
        <v/>
      </c>
      <c r="CU319" s="145" t="str">
        <f>IFERROR(TRUNC(VLOOKUP($E319,'Container Panel'!$B$41:$Z$100,$D319,0)/(VLOOKUP(CU$276,UI!$A$12:$O$51,VLOOKUP(CU$277,$B$276:$C$278,2,0),0)/1000)),"")</f>
        <v/>
      </c>
      <c r="CV319" s="145" t="str">
        <f>IFERROR(TRUNC(VLOOKUP($E319,'Container Panel'!$B$41:$Z$100,$D319,0)/(VLOOKUP(CV$276,UI!$A$12:$O$51,VLOOKUP(CV$277,$B$276:$C$278,2,0),0)/1000)),"")</f>
        <v/>
      </c>
      <c r="CW319" s="145" t="str">
        <f>IFERROR(TRUNC(VLOOKUP($E319,'Container Panel'!$B$41:$Z$100,$D319,0)/(VLOOKUP(CW$276,UI!$A$12:$O$51,VLOOKUP(CW$277,$B$276:$C$278,2,0),0)/1000)),"")</f>
        <v/>
      </c>
      <c r="CX319" s="145" t="str">
        <f>IFERROR(TRUNC(VLOOKUP($E319,'Container Panel'!$B$41:$Z$100,$D319,0)/(VLOOKUP(CX$276,UI!$A$12:$O$51,VLOOKUP(CX$277,$B$276:$C$278,2,0),0)/1000)),"")</f>
        <v/>
      </c>
      <c r="CY319" s="145" t="str">
        <f>IFERROR(TRUNC(VLOOKUP($E319,'Container Panel'!$B$41:$Z$100,$D319,0)/(VLOOKUP(CY$276,UI!$A$12:$O$51,VLOOKUP(CY$277,$B$276:$C$278,2,0),0)/1000)),"")</f>
        <v/>
      </c>
      <c r="CZ319" s="145" t="str">
        <f>IFERROR(TRUNC(VLOOKUP($E319,'Container Panel'!$B$41:$Z$100,$D319,0)/(VLOOKUP(CZ$276,UI!$A$12:$O$51,VLOOKUP(CZ$277,$B$276:$C$278,2,0),0)/1000)),"")</f>
        <v/>
      </c>
      <c r="DA319" s="145" t="str">
        <f>IFERROR(TRUNC(VLOOKUP($E319,'Container Panel'!$B$41:$Z$100,$D319,0)/(VLOOKUP(DA$276,UI!$A$12:$O$51,VLOOKUP(DA$277,$B$276:$C$278,2,0),0)/1000)),"")</f>
        <v/>
      </c>
      <c r="DB319" s="145" t="str">
        <f>IFERROR(TRUNC(VLOOKUP($E319,'Container Panel'!$B$41:$Z$100,$D319,0)/(VLOOKUP(DB$276,UI!$A$12:$O$51,VLOOKUP(DB$277,$B$276:$C$278,2,0),0)/1000)),"")</f>
        <v/>
      </c>
      <c r="DC319" s="145" t="str">
        <f>IFERROR(TRUNC(VLOOKUP($E319,'Container Panel'!$B$41:$Z$100,$D319,0)/(VLOOKUP(DC$276,UI!$A$12:$O$51,VLOOKUP(DC$277,$B$276:$C$278,2,0),0)/1000)),"")</f>
        <v/>
      </c>
      <c r="DD319" s="145" t="str">
        <f>IFERROR(TRUNC(VLOOKUP($E319,'Container Panel'!$B$41:$Z$100,$D319,0)/(VLOOKUP(DD$276,UI!$A$12:$O$51,VLOOKUP(DD$277,$B$276:$C$278,2,0),0)/1000)),"")</f>
        <v/>
      </c>
      <c r="DE319" s="145" t="str">
        <f>IFERROR(TRUNC(VLOOKUP($E319,'Container Panel'!$B$41:$Z$100,$D319,0)/(VLOOKUP(DE$276,UI!$A$12:$O$51,VLOOKUP(DE$277,$B$276:$C$278,2,0),0)/1000)),"")</f>
        <v/>
      </c>
      <c r="DF319" s="145" t="str">
        <f>IFERROR(TRUNC(VLOOKUP($E319,'Container Panel'!$B$41:$Z$100,$D319,0)/(VLOOKUP(DF$276,UI!$A$12:$O$51,VLOOKUP(DF$277,$B$276:$C$278,2,0),0)/1000)),"")</f>
        <v/>
      </c>
      <c r="DG319" s="145" t="str">
        <f>IFERROR(TRUNC(VLOOKUP($E319,'Container Panel'!$B$41:$Z$100,$D319,0)/(VLOOKUP(DG$276,UI!$A$12:$O$51,VLOOKUP(DG$277,$B$276:$C$278,2,0),0)/1000)),"")</f>
        <v/>
      </c>
      <c r="DH319" s="145" t="str">
        <f>IFERROR(TRUNC(VLOOKUP($E319,'Container Panel'!$B$41:$Z$100,$D319,0)/(VLOOKUP(DH$276,UI!$A$12:$O$51,VLOOKUP(DH$277,$B$276:$C$278,2,0),0)/1000)),"")</f>
        <v/>
      </c>
      <c r="DI319" s="145" t="str">
        <f>IFERROR(TRUNC(VLOOKUP($E319,'Container Panel'!$B$41:$Z$100,$D319,0)/(VLOOKUP(DI$276,UI!$A$12:$O$51,VLOOKUP(DI$277,$B$276:$C$278,2,0),0)/1000)),"")</f>
        <v/>
      </c>
      <c r="DJ319" s="145" t="str">
        <f>IFERROR(TRUNC(VLOOKUP($E319,'Container Panel'!$B$41:$Z$100,$D319,0)/(VLOOKUP(DJ$276,UI!$A$12:$O$51,VLOOKUP(DJ$277,$B$276:$C$278,2,0),0)/1000)),"")</f>
        <v/>
      </c>
      <c r="DK319" s="145" t="str">
        <f>IFERROR(TRUNC(VLOOKUP($E319,'Container Panel'!$B$41:$Z$100,$D319,0)/(VLOOKUP(DK$276,UI!$A$12:$O$51,VLOOKUP(DK$277,$B$276:$C$278,2,0),0)/1000)),"")</f>
        <v/>
      </c>
      <c r="DL319" s="145" t="str">
        <f>IFERROR(TRUNC(VLOOKUP($E319,'Container Panel'!$B$41:$Z$100,$D319,0)/(VLOOKUP(DL$276,UI!$A$12:$O$51,VLOOKUP(DL$277,$B$276:$C$278,2,0),0)/1000)),"")</f>
        <v/>
      </c>
      <c r="DM319" s="145" t="str">
        <f>IFERROR(TRUNC(VLOOKUP($E319,'Container Panel'!$B$41:$Z$100,$D319,0)/(VLOOKUP(DM$276,UI!$A$12:$O$51,VLOOKUP(DM$277,$B$276:$C$278,2,0),0)/1000)),"")</f>
        <v/>
      </c>
      <c r="DN319" s="145" t="str">
        <f>IFERROR(TRUNC(VLOOKUP($E319,'Container Panel'!$B$41:$Z$100,$D319,0)/(VLOOKUP(DN$276,UI!$A$12:$O$51,VLOOKUP(DN$277,$B$276:$C$278,2,0),0)/1000)),"")</f>
        <v/>
      </c>
      <c r="DO319" s="145" t="str">
        <f>IFERROR(TRUNC(VLOOKUP($E319,'Container Panel'!$B$41:$Z$100,$D319,0)/(VLOOKUP(DO$276,UI!$A$12:$O$51,VLOOKUP(DO$277,$B$276:$C$278,2,0),0)/1000)),"")</f>
        <v/>
      </c>
      <c r="DP319" s="145" t="str">
        <f>IFERROR(TRUNC(VLOOKUP($E319,'Container Panel'!$B$41:$Z$100,$D319,0)/(VLOOKUP(DP$276,UI!$A$12:$O$51,VLOOKUP(DP$277,$B$276:$C$278,2,0),0)/1000)),"")</f>
        <v/>
      </c>
      <c r="DQ319" s="145" t="str">
        <f>IFERROR(TRUNC(VLOOKUP($E319,'Container Panel'!$B$41:$Z$100,$D319,0)/(VLOOKUP(DQ$276,UI!$A$12:$O$51,VLOOKUP(DQ$277,$B$276:$C$278,2,0),0)/1000)),"")</f>
        <v/>
      </c>
      <c r="DR319" s="145" t="str">
        <f>IFERROR(TRUNC(VLOOKUP($E319,'Container Panel'!$B$41:$Z$100,$D319,0)/(VLOOKUP(DR$276,UI!$A$12:$O$51,VLOOKUP(DR$277,$B$276:$C$278,2,0),0)/1000)),"")</f>
        <v/>
      </c>
      <c r="DS319" s="145" t="str">
        <f>IFERROR(TRUNC(VLOOKUP($E319,'Container Panel'!$B$41:$Z$100,$D319,0)/(VLOOKUP(DS$276,UI!$A$12:$O$51,VLOOKUP(DS$277,$B$276:$C$278,2,0),0)/1000)),"")</f>
        <v/>
      </c>
      <c r="DT319" s="145" t="str">
        <f>IFERROR(TRUNC(VLOOKUP($E319,'Container Panel'!$B$41:$Z$100,$D319,0)/(VLOOKUP(DT$276,UI!$A$12:$O$51,VLOOKUP(DT$277,$B$276:$C$278,2,0),0)/1000)),"")</f>
        <v/>
      </c>
      <c r="DU319" s="145" t="str">
        <f>IFERROR(TRUNC(VLOOKUP($E319,'Container Panel'!$B$41:$Z$100,$D319,0)/(VLOOKUP(DU$276,UI!$A$12:$O$51,VLOOKUP(DU$277,$B$276:$C$278,2,0),0)/1000)),"")</f>
        <v/>
      </c>
      <c r="DV319" s="145" t="str">
        <f>IFERROR(TRUNC(VLOOKUP($E319,'Container Panel'!$B$41:$Z$100,$D319,0)/(VLOOKUP(DV$276,UI!$A$12:$O$51,VLOOKUP(DV$277,$B$276:$C$278,2,0),0)/1000)),"")</f>
        <v/>
      </c>
      <c r="DW319" s="145" t="str">
        <f>IFERROR(TRUNC(VLOOKUP($E319,'Container Panel'!$B$41:$Z$100,$D319,0)/(VLOOKUP(DW$276,UI!$A$12:$O$51,VLOOKUP(DW$277,$B$276:$C$278,2,0),0)/1000)),"")</f>
        <v/>
      </c>
      <c r="DX319" s="145" t="str">
        <f>IFERROR(TRUNC(VLOOKUP($E319,'Container Panel'!$B$41:$Z$100,$D319,0)/(VLOOKUP(DX$276,UI!$A$12:$O$51,VLOOKUP(DX$277,$B$276:$C$278,2,0),0)/1000)),"")</f>
        <v/>
      </c>
      <c r="DY319" s="145" t="str">
        <f>IFERROR(TRUNC(VLOOKUP($E319,'Container Panel'!$B$41:$Z$100,$D319,0)/(VLOOKUP(DY$276,UI!$A$12:$O$51,VLOOKUP(DY$277,$B$276:$C$278,2,0),0)/1000)),"")</f>
        <v/>
      </c>
      <c r="DZ319" s="145" t="str">
        <f>IFERROR(TRUNC(VLOOKUP($E319,'Container Panel'!$B$41:$Z$100,$D319,0)/(VLOOKUP(DZ$276,UI!$A$12:$O$51,VLOOKUP(DZ$277,$B$276:$C$278,2,0),0)/1000)),"")</f>
        <v/>
      </c>
      <c r="EA319" s="145" t="str">
        <f>IFERROR(TRUNC(VLOOKUP($E319,'Container Panel'!$B$41:$Z$100,$D319,0)/(VLOOKUP(EA$276,UI!$A$12:$O$51,VLOOKUP(EA$277,$B$276:$C$278,2,0),0)/1000)),"")</f>
        <v/>
      </c>
      <c r="EB319" s="145" t="str">
        <f>IFERROR(TRUNC(VLOOKUP($E319,'Container Panel'!$B$41:$Z$100,$D319,0)/(VLOOKUP(EB$276,UI!$A$12:$O$51,VLOOKUP(EB$277,$B$276:$C$278,2,0),0)/1000)),"")</f>
        <v/>
      </c>
      <c r="EC319" s="145" t="str">
        <f>IFERROR(TRUNC(VLOOKUP($E319,'Container Panel'!$B$41:$Z$100,$D319,0)/(VLOOKUP(EC$276,UI!$A$12:$O$51,VLOOKUP(EC$277,$B$276:$C$278,2,0),0)/1000)),"")</f>
        <v/>
      </c>
      <c r="ED319" s="145" t="str">
        <f>IFERROR(TRUNC(VLOOKUP($E319,'Container Panel'!$B$41:$Z$100,$D319,0)/(VLOOKUP(ED$276,UI!$A$12:$O$51,VLOOKUP(ED$277,$B$276:$C$278,2,0),0)/1000)),"")</f>
        <v/>
      </c>
      <c r="EE319" s="145" t="str">
        <f>IFERROR(TRUNC(VLOOKUP($E319,'Container Panel'!$B$41:$Z$100,$D319,0)/(VLOOKUP(EE$276,UI!$A$12:$O$51,VLOOKUP(EE$277,$B$276:$C$278,2,0),0)/1000)),"")</f>
        <v/>
      </c>
      <c r="EF319" s="145" t="str">
        <f>IFERROR(TRUNC(VLOOKUP($E319,'Container Panel'!$B$41:$Z$100,$D319,0)/(VLOOKUP(EF$276,UI!$A$12:$O$51,VLOOKUP(EF$277,$B$276:$C$278,2,0),0)/1000)),"")</f>
        <v/>
      </c>
      <c r="EG319" s="145" t="str">
        <f>IFERROR(TRUNC(VLOOKUP($E319,'Container Panel'!$B$41:$Z$100,$D319,0)/(VLOOKUP(EG$276,UI!$A$12:$O$51,VLOOKUP(EG$277,$B$276:$C$278,2,0),0)/1000)),"")</f>
        <v/>
      </c>
      <c r="EH319" s="145" t="str">
        <f>IFERROR(TRUNC(VLOOKUP($E319,'Container Panel'!$B$41:$Z$100,$D319,0)/(VLOOKUP(EH$276,UI!$A$12:$O$51,VLOOKUP(EH$277,$B$276:$C$278,2,0),0)/1000)),"")</f>
        <v/>
      </c>
      <c r="EI319" s="145" t="str">
        <f>IFERROR(TRUNC(VLOOKUP($E319,'Container Panel'!$B$41:$Z$100,$D319,0)/(VLOOKUP(EI$276,UI!$A$12:$O$51,VLOOKUP(EI$277,$B$276:$C$278,2,0),0)/1000)),"")</f>
        <v/>
      </c>
      <c r="EJ319" s="145" t="str">
        <f>IFERROR(TRUNC(VLOOKUP($E319,'Container Panel'!$B$41:$Z$100,$D319,0)/(VLOOKUP(EJ$276,UI!$A$12:$O$51,VLOOKUP(EJ$277,$B$276:$C$278,2,0),0)/1000)),"")</f>
        <v/>
      </c>
      <c r="EK319" s="145" t="str">
        <f>IFERROR(TRUNC(VLOOKUP($E319,'Container Panel'!$B$41:$Z$100,$D319,0)/(VLOOKUP(EK$276,UI!$A$12:$O$51,VLOOKUP(EK$277,$B$276:$C$278,2,0),0)/1000)),"")</f>
        <v/>
      </c>
      <c r="EL319" s="145" t="str">
        <f>IFERROR(TRUNC(VLOOKUP($E319,'Container Panel'!$B$41:$Z$100,$D319,0)/(VLOOKUP(EL$276,UI!$A$12:$O$51,VLOOKUP(EL$277,$B$276:$C$278,2,0),0)/1000)),"")</f>
        <v/>
      </c>
      <c r="EM319" s="145" t="str">
        <f>IFERROR(TRUNC(VLOOKUP($E319,'Container Panel'!$B$41:$Z$100,$D319,0)/(VLOOKUP(EM$276,UI!$A$12:$O$51,VLOOKUP(EM$277,$B$276:$C$278,2,0),0)/1000)),"")</f>
        <v/>
      </c>
      <c r="EN319" s="145" t="str">
        <f>IFERROR(TRUNC(VLOOKUP($E319,'Container Panel'!$B$41:$Z$100,$D319,0)/(VLOOKUP(EN$276,UI!$A$12:$O$51,VLOOKUP(EN$277,$B$276:$C$278,2,0),0)/1000)),"")</f>
        <v/>
      </c>
      <c r="EO319" s="145" t="str">
        <f>IFERROR(TRUNC(VLOOKUP($E319,'Container Panel'!$B$41:$Z$100,$D319,0)/(VLOOKUP(EO$276,UI!$A$12:$O$51,VLOOKUP(EO$277,$B$276:$C$278,2,0),0)/1000)),"")</f>
        <v/>
      </c>
      <c r="EP319" s="145" t="str">
        <f>IFERROR(TRUNC(VLOOKUP($E319,'Container Panel'!$B$41:$Z$100,$D319,0)/(VLOOKUP(EP$276,UI!$A$12:$O$51,VLOOKUP(EP$277,$B$276:$C$278,2,0),0)/1000)),"")</f>
        <v/>
      </c>
      <c r="EQ319" s="145" t="str">
        <f>IFERROR(TRUNC(VLOOKUP($E319,'Container Panel'!$B$41:$Z$100,$D319,0)/(VLOOKUP(EQ$276,UI!$A$12:$O$51,VLOOKUP(EQ$277,$B$276:$C$278,2,0),0)/1000)),"")</f>
        <v/>
      </c>
      <c r="ER319" s="145" t="str">
        <f>IFERROR(TRUNC(VLOOKUP($E319,'Container Panel'!$B$41:$Z$100,$D319,0)/(VLOOKUP(ER$276,UI!$A$12:$O$51,VLOOKUP(ER$277,$B$276:$C$278,2,0),0)/1000)),"")</f>
        <v/>
      </c>
      <c r="ES319" s="145" t="str">
        <f>IFERROR(TRUNC(VLOOKUP($E319,'Container Panel'!$B$41:$Z$100,$D319,0)/(VLOOKUP(ES$276,UI!$A$12:$O$51,VLOOKUP(ES$277,$B$276:$C$278,2,0),0)/1000)),"")</f>
        <v/>
      </c>
      <c r="ET319" s="145" t="str">
        <f>IFERROR(TRUNC(VLOOKUP($E319,'Container Panel'!$B$41:$Z$100,$D319,0)/(VLOOKUP(ET$276,UI!$A$12:$O$51,VLOOKUP(ET$277,$B$276:$C$278,2,0),0)/1000)),"")</f>
        <v/>
      </c>
      <c r="EU319" s="145" t="str">
        <f>IFERROR(TRUNC(VLOOKUP($E319,'Container Panel'!$B$41:$Z$100,$D319,0)/(VLOOKUP(EU$276,UI!$A$12:$O$51,VLOOKUP(EU$277,$B$276:$C$278,2,0),0)/1000)),"")</f>
        <v/>
      </c>
      <c r="EV319" s="145" t="str">
        <f>IFERROR(TRUNC(VLOOKUP($E319,'Container Panel'!$B$41:$Z$100,$D319,0)/(VLOOKUP(EV$276,UI!$A$12:$O$51,VLOOKUP(EV$277,$B$276:$C$278,2,0),0)/1000)),"")</f>
        <v/>
      </c>
      <c r="EW319" s="145" t="str">
        <f>IFERROR(TRUNC(VLOOKUP($E319,'Container Panel'!$B$41:$Z$100,$D319,0)/(VLOOKUP(EW$276,UI!$A$12:$O$51,VLOOKUP(EW$277,$B$276:$C$278,2,0),0)/1000)),"")</f>
        <v/>
      </c>
      <c r="EX319" s="145" t="str">
        <f>IFERROR(TRUNC(VLOOKUP($E319,'Container Panel'!$B$41:$Z$100,$D319,0)/(VLOOKUP(EX$276,UI!$A$12:$O$51,VLOOKUP(EX$277,$B$276:$C$278,2,0),0)/1000)),"")</f>
        <v/>
      </c>
      <c r="EY319" s="145" t="str">
        <f>IFERROR(TRUNC(VLOOKUP($E319,'Container Panel'!$B$41:$Z$100,$D319,0)/(VLOOKUP(EY$276,UI!$A$12:$O$51,VLOOKUP(EY$277,$B$276:$C$278,2,0),0)/1000)),"")</f>
        <v/>
      </c>
      <c r="EZ319" s="145" t="str">
        <f>IFERROR(TRUNC(VLOOKUP($E319,'Container Panel'!$B$41:$Z$100,$D319,0)/(VLOOKUP(EZ$276,UI!$A$12:$O$51,VLOOKUP(EZ$277,$B$276:$C$278,2,0),0)/1000)),"")</f>
        <v/>
      </c>
      <c r="FA319" s="145" t="str">
        <f>IFERROR(TRUNC(VLOOKUP($E319,'Container Panel'!$B$41:$Z$100,$D319,0)/(VLOOKUP(FA$276,UI!$A$12:$O$51,VLOOKUP(FA$277,$B$276:$C$278,2,0),0)/1000)),"")</f>
        <v/>
      </c>
      <c r="FB319" s="145" t="str">
        <f>IFERROR(TRUNC(VLOOKUP($E319,'Container Panel'!$B$41:$Z$100,$D319,0)/(VLOOKUP(FB$276,UI!$A$12:$O$51,VLOOKUP(FB$277,$B$276:$C$278,2,0),0)/1000)),"")</f>
        <v/>
      </c>
      <c r="FC319" s="145" t="str">
        <f>IFERROR(TRUNC(VLOOKUP($E319,'Container Panel'!$B$41:$Z$100,$D319,0)/(VLOOKUP(FC$276,UI!$A$12:$O$51,VLOOKUP(FC$277,$B$276:$C$278,2,0),0)/1000)),"")</f>
        <v/>
      </c>
      <c r="FD319" s="145" t="str">
        <f>IFERROR(TRUNC(VLOOKUP($E319,'Container Panel'!$B$41:$Z$100,$D319,0)/(VLOOKUP(FD$276,UI!$A$12:$O$51,VLOOKUP(FD$277,$B$276:$C$278,2,0),0)/1000)),"")</f>
        <v/>
      </c>
      <c r="FE319" s="145" t="str">
        <f>IFERROR(TRUNC(VLOOKUP($E319,'Container Panel'!$B$41:$Z$100,$D319,0)/(VLOOKUP(FE$276,UI!$A$12:$O$51,VLOOKUP(FE$277,$B$276:$C$278,2,0),0)/1000)),"")</f>
        <v/>
      </c>
      <c r="FF319" s="145" t="str">
        <f>IFERROR(TRUNC(VLOOKUP($E319,'Container Panel'!$B$41:$Z$100,$D319,0)/(VLOOKUP(FF$276,UI!$A$12:$O$51,VLOOKUP(FF$277,$B$276:$C$278,2,0),0)/1000)),"")</f>
        <v/>
      </c>
      <c r="FG319" s="145" t="str">
        <f>IFERROR(TRUNC(VLOOKUP($E319,'Container Panel'!$B$41:$Z$100,$D319,0)/(VLOOKUP(FG$276,UI!$A$12:$O$51,VLOOKUP(FG$277,$B$276:$C$278,2,0),0)/1000)),"")</f>
        <v/>
      </c>
      <c r="FH319" s="145" t="str">
        <f>IFERROR(TRUNC(VLOOKUP($E319,'Container Panel'!$B$41:$Z$100,$D319,0)/(VLOOKUP(FH$276,UI!$A$12:$O$51,VLOOKUP(FH$277,$B$276:$C$278,2,0),0)/1000)),"")</f>
        <v/>
      </c>
      <c r="FI319" s="145" t="str">
        <f>IFERROR(TRUNC(VLOOKUP($E319,'Container Panel'!$B$41:$Z$100,$D319,0)/(VLOOKUP(FI$276,UI!$A$12:$O$51,VLOOKUP(FI$277,$B$276:$C$278,2,0),0)/1000)),"")</f>
        <v/>
      </c>
      <c r="FJ319" s="145" t="str">
        <f>IFERROR(TRUNC(VLOOKUP($E319,'Container Panel'!$B$41:$Z$100,$D319,0)/(VLOOKUP(FJ$276,UI!$A$12:$O$51,VLOOKUP(FJ$277,$B$276:$C$278,2,0),0)/1000)),"")</f>
        <v/>
      </c>
      <c r="FK319" s="145" t="str">
        <f>IFERROR(TRUNC(VLOOKUP($E319,'Container Panel'!$B$41:$Z$100,$D319,0)/(VLOOKUP(FK$276,UI!$A$12:$O$51,VLOOKUP(FK$277,$B$276:$C$278,2,0),0)/1000)),"")</f>
        <v/>
      </c>
      <c r="FL319" s="145" t="str">
        <f>IFERROR(TRUNC(VLOOKUP($E319,'Container Panel'!$B$41:$Z$100,$D319,0)/(VLOOKUP(FL$276,UI!$A$12:$O$51,VLOOKUP(FL$277,$B$276:$C$278,2,0),0)/1000)),"")</f>
        <v/>
      </c>
      <c r="FM319" s="145" t="str">
        <f>IFERROR(TRUNC(VLOOKUP($E319,'Container Panel'!$B$41:$Z$100,$D319,0)/(VLOOKUP(FM$276,UI!$A$12:$O$51,VLOOKUP(FM$277,$B$276:$C$278,2,0),0)/1000)),"")</f>
        <v/>
      </c>
      <c r="FN319" s="145" t="str">
        <f>IFERROR(TRUNC(VLOOKUP($E319,'Container Panel'!$B$41:$Z$100,$D319,0)/(VLOOKUP(FN$276,UI!$A$12:$O$51,VLOOKUP(FN$277,$B$276:$C$278,2,0),0)/1000)),"")</f>
        <v/>
      </c>
      <c r="FO319" s="145" t="str">
        <f>IFERROR(TRUNC(VLOOKUP($E319,'Container Panel'!$B$41:$Z$100,$D319,0)/(VLOOKUP(FO$276,UI!$A$12:$O$51,VLOOKUP(FO$277,$B$276:$C$278,2,0),0)/1000)),"")</f>
        <v/>
      </c>
      <c r="FP319" s="145" t="str">
        <f>IFERROR(TRUNC(VLOOKUP($E319,'Container Panel'!$B$41:$Z$100,$D319,0)/(VLOOKUP(FP$276,UI!$A$12:$O$51,VLOOKUP(FP$277,$B$276:$C$278,2,0),0)/1000)),"")</f>
        <v/>
      </c>
      <c r="FQ319" s="145" t="str">
        <f>IFERROR(TRUNC(VLOOKUP($E319,'Container Panel'!$B$41:$Z$100,$D319,0)/(VLOOKUP(FQ$276,UI!$A$12:$O$51,VLOOKUP(FQ$277,$B$276:$C$278,2,0),0)/1000)),"")</f>
        <v/>
      </c>
      <c r="FR319" s="145" t="str">
        <f>IFERROR(TRUNC(VLOOKUP($E319,'Container Panel'!$B$41:$Z$100,$D319,0)/(VLOOKUP(FR$276,UI!$A$12:$O$51,VLOOKUP(FR$277,$B$276:$C$278,2,0),0)/1000)),"")</f>
        <v/>
      </c>
      <c r="FS319" s="145" t="str">
        <f>IFERROR(TRUNC(VLOOKUP($E319,'Container Panel'!$B$41:$Z$100,$D319,0)/(VLOOKUP(FS$276,UI!$A$12:$O$51,VLOOKUP(FS$277,$B$276:$C$278,2,0),0)/1000)),"")</f>
        <v/>
      </c>
      <c r="FT319" s="145" t="str">
        <f>IFERROR(TRUNC(VLOOKUP($E319,'Container Panel'!$B$41:$Z$100,$D319,0)/(VLOOKUP(FT$276,UI!$A$12:$O$51,VLOOKUP(FT$277,$B$276:$C$278,2,0),0)/1000)),"")</f>
        <v/>
      </c>
      <c r="FU319" s="145" t="str">
        <f>IFERROR(TRUNC(VLOOKUP($E319,'Container Panel'!$B$41:$Z$100,$D319,0)/(VLOOKUP(FU$276,UI!$A$12:$O$51,VLOOKUP(FU$277,$B$276:$C$278,2,0),0)/1000)),"")</f>
        <v/>
      </c>
      <c r="FV319" s="145" t="str">
        <f>IFERROR(TRUNC(VLOOKUP($E319,'Container Panel'!$B$41:$Z$100,$D319,0)/(VLOOKUP(FV$276,UI!$A$12:$O$51,VLOOKUP(FV$277,$B$276:$C$278,2,0),0)/1000)),"")</f>
        <v/>
      </c>
      <c r="FW319" s="145" t="str">
        <f>IFERROR(TRUNC(VLOOKUP($E319,'Container Panel'!$B$41:$Z$100,$D319,0)/(VLOOKUP(FW$276,UI!$A$12:$O$51,VLOOKUP(FW$277,$B$276:$C$278,2,0),0)/1000)),"")</f>
        <v/>
      </c>
      <c r="FX319" s="145" t="str">
        <f>IFERROR(TRUNC(VLOOKUP($E319,'Container Panel'!$B$41:$Z$100,$D319,0)/(VLOOKUP(FX$276,UI!$A$12:$O$51,VLOOKUP(FX$277,$B$276:$C$278,2,0),0)/1000)),"")</f>
        <v/>
      </c>
      <c r="FY319" s="145" t="str">
        <f>IFERROR(TRUNC(VLOOKUP($E319,'Container Panel'!$B$41:$Z$100,$D319,0)/(VLOOKUP(FY$276,UI!$A$12:$O$51,VLOOKUP(FY$277,$B$276:$C$278,2,0),0)/1000)),"")</f>
        <v/>
      </c>
      <c r="FZ319" s="145" t="str">
        <f>IFERROR(TRUNC(VLOOKUP($E319,'Container Panel'!$B$41:$Z$100,$D319,0)/(VLOOKUP(FZ$276,UI!$A$12:$O$51,VLOOKUP(FZ$277,$B$276:$C$278,2,0),0)/1000)),"")</f>
        <v/>
      </c>
      <c r="GA319" s="145" t="str">
        <f>IFERROR(TRUNC(VLOOKUP($E319,'Container Panel'!$B$41:$Z$100,$D319,0)/(VLOOKUP(GA$276,UI!$A$12:$O$51,VLOOKUP(GA$277,$B$276:$C$278,2,0),0)/1000)),"")</f>
        <v/>
      </c>
      <c r="GB319" s="145" t="str">
        <f>IFERROR(TRUNC(VLOOKUP($E319,'Container Panel'!$B$41:$Z$100,$D319,0)/(VLOOKUP(GB$276,UI!$A$12:$O$51,VLOOKUP(GB$277,$B$276:$C$278,2,0),0)/1000)),"")</f>
        <v/>
      </c>
      <c r="GC319" s="145" t="str">
        <f>IFERROR(TRUNC(VLOOKUP($E319,'Container Panel'!$B$41:$Z$100,$D319,0)/(VLOOKUP(GC$276,UI!$A$12:$O$51,VLOOKUP(GC$277,$B$276:$C$278,2,0),0)/1000)),"")</f>
        <v/>
      </c>
      <c r="GD319" s="145" t="str">
        <f>IFERROR(TRUNC(VLOOKUP($E319,'Container Panel'!$B$41:$Z$100,$D319,0)/(VLOOKUP(GD$276,UI!$A$12:$O$51,VLOOKUP(GD$277,$B$276:$C$278,2,0),0)/1000)),"")</f>
        <v/>
      </c>
      <c r="GE319" s="145" t="str">
        <f>IFERROR(TRUNC(VLOOKUP($E319,'Container Panel'!$B$41:$Z$100,$D319,0)/(VLOOKUP(GE$276,UI!$A$12:$O$51,VLOOKUP(GE$277,$B$276:$C$278,2,0),0)/1000)),"")</f>
        <v/>
      </c>
      <c r="GF319" s="145" t="str">
        <f>IFERROR(TRUNC(VLOOKUP($E319,'Container Panel'!$B$41:$Z$100,$D319,0)/(VLOOKUP(GF$276,UI!$A$12:$O$51,VLOOKUP(GF$277,$B$276:$C$278,2,0),0)/1000)),"")</f>
        <v/>
      </c>
      <c r="GG319" s="145" t="str">
        <f>IFERROR(TRUNC(VLOOKUP($E319,'Container Panel'!$B$41:$Z$100,$D319,0)/(VLOOKUP(GG$276,UI!$A$12:$O$51,VLOOKUP(GG$277,$B$276:$C$278,2,0),0)/1000)),"")</f>
        <v/>
      </c>
      <c r="GH319" s="145" t="str">
        <f>IFERROR(TRUNC(VLOOKUP($E319,'Container Panel'!$B$41:$Z$100,$D319,0)/(VLOOKUP(GH$276,UI!$A$12:$O$51,VLOOKUP(GH$277,$B$276:$C$278,2,0),0)/1000)),"")</f>
        <v/>
      </c>
      <c r="GI319" s="145" t="str">
        <f>IFERROR(TRUNC(VLOOKUP($E319,'Container Panel'!$B$41:$Z$100,$D319,0)/(VLOOKUP(GI$276,UI!$A$12:$O$51,VLOOKUP(GI$277,$B$276:$C$278,2,0),0)/1000)),"")</f>
        <v/>
      </c>
      <c r="GJ319" s="145" t="str">
        <f>IFERROR(TRUNC(VLOOKUP($E319,'Container Panel'!$B$41:$Z$100,$D319,0)/(VLOOKUP(GJ$276,UI!$A$12:$O$51,VLOOKUP(GJ$277,$B$276:$C$278,2,0),0)/1000)),"")</f>
        <v/>
      </c>
      <c r="GK319" s="145" t="str">
        <f>IFERROR(TRUNC(VLOOKUP($E319,'Container Panel'!$B$41:$Z$100,$D319,0)/(VLOOKUP(GK$276,UI!$A$12:$O$51,VLOOKUP(GK$277,$B$276:$C$278,2,0),0)/1000)),"")</f>
        <v/>
      </c>
      <c r="GL319" s="145" t="str">
        <f>IFERROR(TRUNC(VLOOKUP($E319,'Container Panel'!$B$41:$Z$100,$D319,0)/(VLOOKUP(GL$276,UI!$A$12:$O$51,VLOOKUP(GL$277,$B$276:$C$278,2,0),0)/1000)),"")</f>
        <v/>
      </c>
      <c r="GM319" s="145" t="str">
        <f>IFERROR(TRUNC(VLOOKUP($E319,'Container Panel'!$B$41:$Z$100,$D319,0)/(VLOOKUP(GM$276,UI!$A$12:$O$51,VLOOKUP(GM$277,$B$276:$C$278,2,0),0)/1000)),"")</f>
        <v/>
      </c>
      <c r="GN319" s="145" t="str">
        <f>IFERROR(TRUNC(VLOOKUP($E319,'Container Panel'!$B$41:$Z$100,$D319,0)/(VLOOKUP(GN$276,UI!$A$12:$O$51,VLOOKUP(GN$277,$B$276:$C$278,2,0),0)/1000)),"")</f>
        <v/>
      </c>
      <c r="GO319" s="145" t="str">
        <f>IFERROR(TRUNC(VLOOKUP($E319,'Container Panel'!$B$41:$Z$100,$D319,0)/(VLOOKUP(GO$276,UI!$A$12:$O$51,VLOOKUP(GO$277,$B$276:$C$278,2,0),0)/1000)),"")</f>
        <v/>
      </c>
      <c r="GP319" s="145" t="str">
        <f>IFERROR(TRUNC(VLOOKUP($E319,'Container Panel'!$B$41:$Z$100,$D319,0)/(VLOOKUP(GP$276,UI!$A$12:$O$51,VLOOKUP(GP$277,$B$276:$C$278,2,0),0)/1000)),"")</f>
        <v/>
      </c>
      <c r="GQ319" s="145" t="str">
        <f>IFERROR(TRUNC(VLOOKUP($E319,'Container Panel'!$B$41:$Z$100,$D319,0)/(VLOOKUP(GQ$276,UI!$A$12:$O$51,VLOOKUP(GQ$277,$B$276:$C$278,2,0),0)/1000)),"")</f>
        <v/>
      </c>
      <c r="GR319" s="145" t="str">
        <f>IFERROR(TRUNC(VLOOKUP($E319,'Container Panel'!$B$41:$Z$100,$D319,0)/(VLOOKUP(GR$276,UI!$A$12:$O$51,VLOOKUP(GR$277,$B$276:$C$278,2,0),0)/1000)),"")</f>
        <v/>
      </c>
      <c r="GS319" s="145" t="str">
        <f>IFERROR(TRUNC(VLOOKUP($E319,'Container Panel'!$B$41:$Z$100,$D319,0)/(VLOOKUP(GS$276,UI!$A$12:$O$51,VLOOKUP(GS$277,$B$276:$C$278,2,0),0)/1000)),"")</f>
        <v/>
      </c>
      <c r="GT319" s="145" t="str">
        <f>IFERROR(TRUNC(VLOOKUP($E319,'Container Panel'!$B$41:$Z$100,$D319,0)/(VLOOKUP(GT$276,UI!$A$12:$O$51,VLOOKUP(GT$277,$B$276:$C$278,2,0),0)/1000)),"")</f>
        <v/>
      </c>
      <c r="GU319" s="145" t="str">
        <f>IFERROR(TRUNC(VLOOKUP($E319,'Container Panel'!$B$41:$Z$100,$D319,0)/(VLOOKUP(GU$276,UI!$A$12:$O$51,VLOOKUP(GU$277,$B$276:$C$278,2,0),0)/1000)),"")</f>
        <v/>
      </c>
      <c r="GV319" s="145" t="str">
        <f>IFERROR(TRUNC(VLOOKUP($E319,'Container Panel'!$B$41:$Z$100,$D319,0)/(VLOOKUP(GV$276,UI!$A$12:$O$51,VLOOKUP(GV$277,$B$276:$C$278,2,0),0)/1000)),"")</f>
        <v/>
      </c>
      <c r="GW319" s="145" t="str">
        <f>IFERROR(TRUNC(VLOOKUP($E319,'Container Panel'!$B$41:$Z$100,$D319,0)/(VLOOKUP(GW$276,UI!$A$12:$O$51,VLOOKUP(GW$277,$B$276:$C$278,2,0),0)/1000)),"")</f>
        <v/>
      </c>
      <c r="GX319" s="145" t="str">
        <f>IFERROR(TRUNC(VLOOKUP($E319,'Container Panel'!$B$41:$Z$100,$D319,0)/(VLOOKUP(GX$276,UI!$A$12:$O$51,VLOOKUP(GX$277,$B$276:$C$278,2,0),0)/1000)),"")</f>
        <v/>
      </c>
      <c r="GY319" s="145" t="str">
        <f>IFERROR(TRUNC(VLOOKUP($E319,'Container Panel'!$B$41:$Z$100,$D319,0)/(VLOOKUP(GY$276,UI!$A$12:$O$51,VLOOKUP(GY$277,$B$276:$C$278,2,0),0)/1000)),"")</f>
        <v/>
      </c>
      <c r="GZ319" s="145" t="str">
        <f>IFERROR(TRUNC(VLOOKUP($E319,'Container Panel'!$B$41:$Z$100,$D319,0)/(VLOOKUP(GZ$276,UI!$A$12:$O$51,VLOOKUP(GZ$277,$B$276:$C$278,2,0),0)/1000)),"")</f>
        <v/>
      </c>
      <c r="HA319" s="145" t="str">
        <f>IFERROR(TRUNC(VLOOKUP($E319,'Container Panel'!$B$41:$Z$100,$D319,0)/(VLOOKUP(HA$276,UI!$A$12:$O$51,VLOOKUP(HA$277,$B$276:$C$278,2,0),0)/1000)),"")</f>
        <v/>
      </c>
      <c r="HB319" s="145" t="str">
        <f>IFERROR(TRUNC(VLOOKUP($E319,'Container Panel'!$B$41:$Z$100,$D319,0)/(VLOOKUP(HB$276,UI!$A$12:$O$51,VLOOKUP(HB$277,$B$276:$C$278,2,0),0)/1000)),"")</f>
        <v/>
      </c>
      <c r="HC319" s="145" t="str">
        <f>IFERROR(TRUNC(VLOOKUP($E319,'Container Panel'!$B$41:$Z$100,$D319,0)/(VLOOKUP(HC$276,UI!$A$12:$O$51,VLOOKUP(HC$277,$B$276:$C$278,2,0),0)/1000)),"")</f>
        <v/>
      </c>
      <c r="HD319" s="145" t="str">
        <f>IFERROR(TRUNC(VLOOKUP($E319,'Container Panel'!$B$41:$Z$100,$D319,0)/(VLOOKUP(HD$276,UI!$A$12:$O$51,VLOOKUP(HD$277,$B$276:$C$278,2,0),0)/1000)),"")</f>
        <v/>
      </c>
      <c r="HE319" s="145" t="str">
        <f>IFERROR(TRUNC(VLOOKUP($E319,'Container Panel'!$B$41:$Z$100,$D319,0)/(VLOOKUP(HE$276,UI!$A$12:$O$51,VLOOKUP(HE$277,$B$276:$C$278,2,0),0)/1000)),"")</f>
        <v/>
      </c>
      <c r="HF319" s="145" t="str">
        <f>IFERROR(TRUNC(VLOOKUP($E319,'Container Panel'!$B$41:$Z$100,$D319,0)/(VLOOKUP(HF$276,UI!$A$12:$O$51,VLOOKUP(HF$277,$B$276:$C$278,2,0),0)/1000)),"")</f>
        <v/>
      </c>
      <c r="HG319" s="145" t="str">
        <f>IFERROR(TRUNC(VLOOKUP($E319,'Container Panel'!$B$41:$Z$100,$D319,0)/(VLOOKUP(HG$276,UI!$A$12:$O$51,VLOOKUP(HG$277,$B$276:$C$278,2,0),0)/1000)),"")</f>
        <v/>
      </c>
      <c r="HH319" s="145" t="str">
        <f>IFERROR(TRUNC(VLOOKUP($E319,'Container Panel'!$B$41:$Z$100,$D319,0)/(VLOOKUP(HH$276,UI!$A$12:$O$51,VLOOKUP(HH$277,$B$276:$C$278,2,0),0)/1000)),"")</f>
        <v/>
      </c>
      <c r="HI319" s="145" t="str">
        <f>IFERROR(TRUNC(VLOOKUP($E319,'Container Panel'!$B$41:$Z$100,$D319,0)/(VLOOKUP(HI$276,UI!$A$12:$O$51,VLOOKUP(HI$277,$B$276:$C$278,2,0),0)/1000)),"")</f>
        <v/>
      </c>
      <c r="HJ319" s="145" t="str">
        <f>IFERROR(TRUNC(VLOOKUP($E319,'Container Panel'!$B$41:$Z$100,$D319,0)/(VLOOKUP(HJ$276,UI!$A$12:$O$51,VLOOKUP(HJ$277,$B$276:$C$278,2,0),0)/1000)),"")</f>
        <v/>
      </c>
      <c r="HK319" s="145" t="str">
        <f>IFERROR(TRUNC(VLOOKUP($E319,'Container Panel'!$B$41:$Z$100,$D319,0)/(VLOOKUP(HK$276,UI!$A$12:$O$51,VLOOKUP(HK$277,$B$276:$C$278,2,0),0)/1000)),"")</f>
        <v/>
      </c>
      <c r="HL319" s="145" t="str">
        <f>IFERROR(TRUNC(VLOOKUP($E319,'Container Panel'!$B$41:$Z$100,$D319,0)/(VLOOKUP(HL$276,UI!$A$12:$O$51,VLOOKUP(HL$277,$B$276:$C$278,2,0),0)/1000)),"")</f>
        <v/>
      </c>
      <c r="HM319" s="145" t="str">
        <f>IFERROR(TRUNC(VLOOKUP($E319,'Container Panel'!$B$41:$Z$100,$D319,0)/(VLOOKUP(HM$276,UI!$A$12:$O$51,VLOOKUP(HM$277,$B$276:$C$278,2,0),0)/1000)),"")</f>
        <v/>
      </c>
      <c r="HN319" s="145" t="str">
        <f>IFERROR(TRUNC(VLOOKUP($E319,'Container Panel'!$B$41:$Z$100,$D319,0)/(VLOOKUP(HN$276,UI!$A$12:$O$51,VLOOKUP(HN$277,$B$276:$C$278,2,0),0)/1000)),"")</f>
        <v/>
      </c>
      <c r="HO319" s="145" t="str">
        <f>IFERROR(TRUNC(VLOOKUP($E319,'Container Panel'!$B$41:$Z$100,$D319,0)/(VLOOKUP(HO$276,UI!$A$12:$O$51,VLOOKUP(HO$277,$B$276:$C$278,2,0),0)/1000)),"")</f>
        <v/>
      </c>
      <c r="HP319" s="145" t="str">
        <f>IFERROR(TRUNC(VLOOKUP($E319,'Container Panel'!$B$41:$Z$100,$D319,0)/(VLOOKUP(HP$276,UI!$A$12:$O$51,VLOOKUP(HP$277,$B$276:$C$278,2,0),0)/1000)),"")</f>
        <v/>
      </c>
      <c r="HQ319" s="145" t="str">
        <f>IFERROR(TRUNC(VLOOKUP($E319,'Container Panel'!$B$41:$Z$100,$D319,0)/(VLOOKUP(HQ$276,UI!$A$12:$O$51,VLOOKUP(HQ$277,$B$276:$C$278,2,0),0)/1000)),"")</f>
        <v/>
      </c>
      <c r="HR319" s="145" t="str">
        <f>IFERROR(TRUNC(VLOOKUP($E319,'Container Panel'!$B$41:$Z$100,$D319,0)/(VLOOKUP(HR$276,UI!$A$12:$O$51,VLOOKUP(HR$277,$B$276:$C$278,2,0),0)/1000)),"")</f>
        <v/>
      </c>
      <c r="HS319" s="145" t="str">
        <f>IFERROR(TRUNC(VLOOKUP($E319,'Container Panel'!$B$41:$Z$100,$D319,0)/(VLOOKUP(HS$276,UI!$A$12:$O$51,VLOOKUP(HS$277,$B$276:$C$278,2,0),0)/1000)),"")</f>
        <v/>
      </c>
      <c r="HT319" s="145" t="str">
        <f>IFERROR(TRUNC(VLOOKUP($E319,'Container Panel'!$B$41:$Z$100,$D319,0)/(VLOOKUP(HT$276,UI!$A$12:$O$51,VLOOKUP(HT$277,$B$276:$C$278,2,0),0)/1000)),"")</f>
        <v/>
      </c>
      <c r="HU319" s="145" t="str">
        <f>IFERROR(TRUNC(VLOOKUP($E319,'Container Panel'!$B$41:$Z$100,$D319,0)/(VLOOKUP(HU$276,UI!$A$12:$O$51,VLOOKUP(HU$277,$B$276:$C$278,2,0),0)/1000)),"")</f>
        <v/>
      </c>
      <c r="HV319" s="145" t="str">
        <f>IFERROR(TRUNC(VLOOKUP($E319,'Container Panel'!$B$41:$Z$100,$D319,0)/(VLOOKUP(HV$276,UI!$A$12:$O$51,VLOOKUP(HV$277,$B$276:$C$278,2,0),0)/1000)),"")</f>
        <v/>
      </c>
      <c r="HW319" s="145" t="str">
        <f>IFERROR(TRUNC(VLOOKUP($E319,'Container Panel'!$B$41:$Z$100,$D319,0)/(VLOOKUP(HW$276,UI!$A$12:$O$51,VLOOKUP(HW$277,$B$276:$C$278,2,0),0)/1000)),"")</f>
        <v/>
      </c>
      <c r="HX319" s="145" t="str">
        <f>IFERROR(TRUNC(VLOOKUP($E319,'Container Panel'!$B$41:$Z$100,$D319,0)/(VLOOKUP(HX$276,UI!$A$12:$O$51,VLOOKUP(HX$277,$B$276:$C$278,2,0),0)/1000)),"")</f>
        <v/>
      </c>
      <c r="HY319" s="145" t="str">
        <f>IFERROR(TRUNC(VLOOKUP($E319,'Container Panel'!$B$41:$Z$100,$D319,0)/(VLOOKUP(HY$276,UI!$A$12:$O$51,VLOOKUP(HY$277,$B$276:$C$278,2,0),0)/1000)),"")</f>
        <v/>
      </c>
      <c r="HZ319" s="145" t="str">
        <f>IFERROR(TRUNC(VLOOKUP($E319,'Container Panel'!$B$41:$Z$100,$D319,0)/(VLOOKUP(HZ$276,UI!$A$12:$O$51,VLOOKUP(HZ$277,$B$276:$C$278,2,0),0)/1000)),"")</f>
        <v/>
      </c>
      <c r="IA319" s="145" t="str">
        <f>IFERROR(TRUNC(VLOOKUP($E319,'Container Panel'!$B$41:$Z$100,$D319,0)/(VLOOKUP(IA$276,UI!$A$12:$O$51,VLOOKUP(IA$277,$B$276:$C$278,2,0),0)/1000)),"")</f>
        <v/>
      </c>
      <c r="IB319" s="145" t="str">
        <f>IFERROR(TRUNC(VLOOKUP($E319,'Container Panel'!$B$41:$Z$100,$D319,0)/(VLOOKUP(IB$276,UI!$A$12:$O$51,VLOOKUP(IB$277,$B$276:$C$278,2,0),0)/1000)),"")</f>
        <v/>
      </c>
      <c r="IC319" s="145" t="str">
        <f>IFERROR(TRUNC(VLOOKUP($E319,'Container Panel'!$B$41:$Z$100,$D319,0)/(VLOOKUP(IC$276,UI!$A$12:$O$51,VLOOKUP(IC$277,$B$276:$C$278,2,0),0)/1000)),"")</f>
        <v/>
      </c>
      <c r="ID319" s="145" t="str">
        <f>IFERROR(TRUNC(VLOOKUP($E319,'Container Panel'!$B$41:$Z$100,$D319,0)/(VLOOKUP(ID$276,UI!$A$12:$O$51,VLOOKUP(ID$277,$B$276:$C$278,2,0),0)/1000)),"")</f>
        <v/>
      </c>
      <c r="IE319" s="145" t="str">
        <f>IFERROR(TRUNC(VLOOKUP($E319,'Container Panel'!$B$41:$Z$100,$D319,0)/(VLOOKUP(IE$276,UI!$A$12:$O$51,VLOOKUP(IE$277,$B$276:$C$278,2,0),0)/1000)),"")</f>
        <v/>
      </c>
      <c r="IF319" s="145" t="str">
        <f>IFERROR(TRUNC(VLOOKUP($E319,'Container Panel'!$B$41:$Z$100,$D319,0)/(VLOOKUP(IF$276,UI!$A$12:$O$51,VLOOKUP(IF$277,$B$276:$C$278,2,0),0)/1000)),"")</f>
        <v/>
      </c>
      <c r="IG319" s="145" t="str">
        <f>IFERROR(TRUNC(VLOOKUP($E319,'Container Panel'!$B$41:$Z$100,$D319,0)/(VLOOKUP(IG$276,UI!$A$12:$O$51,VLOOKUP(IG$277,$B$276:$C$278,2,0),0)/1000)),"")</f>
        <v/>
      </c>
      <c r="IH319" s="145" t="str">
        <f>IFERROR(TRUNC(VLOOKUP($E319,'Container Panel'!$B$41:$Z$100,$D319,0)/(VLOOKUP(IH$276,UI!$A$12:$O$51,VLOOKUP(IH$277,$B$276:$C$278,2,0),0)/1000)),"")</f>
        <v/>
      </c>
      <c r="II319" s="145" t="str">
        <f>IFERROR(TRUNC(VLOOKUP($E319,'Container Panel'!$B$41:$Z$100,$D319,0)/(VLOOKUP(II$276,UI!$A$12:$O$51,VLOOKUP(II$277,$B$276:$C$278,2,0),0)/1000)),"")</f>
        <v/>
      </c>
      <c r="IJ319" s="145" t="str">
        <f>IFERROR(TRUNC(VLOOKUP($E319,'Container Panel'!$B$41:$Z$100,$D319,0)/(VLOOKUP(IJ$276,UI!$A$12:$O$51,VLOOKUP(IJ$277,$B$276:$C$278,2,0),0)/1000)),"")</f>
        <v/>
      </c>
      <c r="IK319" s="145" t="str">
        <f>IFERROR(TRUNC(VLOOKUP($E319,'Container Panel'!$B$41:$Z$100,$D319,0)/(VLOOKUP(IK$276,UI!$A$12:$O$51,VLOOKUP(IK$277,$B$276:$C$278,2,0),0)/1000)),"")</f>
        <v/>
      </c>
      <c r="IL319" s="145" t="str">
        <f>IFERROR(TRUNC(VLOOKUP($E319,'Container Panel'!$B$41:$Z$100,$D319,0)/(VLOOKUP(IL$276,UI!$A$12:$O$51,VLOOKUP(IL$277,$B$276:$C$278,2,0),0)/1000)),"")</f>
        <v/>
      </c>
    </row>
    <row r="320" spans="2:246">
      <c r="B320" s="74">
        <v>40</v>
      </c>
      <c r="C320" s="74">
        <f t="shared" si="191"/>
        <v>14</v>
      </c>
      <c r="D320" s="163">
        <f>MOD(B320,3)+'Container Panel'!$Q$38</f>
        <v>17</v>
      </c>
      <c r="E320" s="143" t="str">
        <f t="shared" si="193"/>
        <v>B</v>
      </c>
      <c r="F320" s="144" t="s">
        <v>76</v>
      </c>
      <c r="G320" s="145">
        <f>IFERROR(TRUNC(VLOOKUP($E320,'Container Panel'!$B$41:$Z$100,$D320,0)/(VLOOKUP(G$276,UI!$A$12:$O$51,VLOOKUP(G$278,$B$276:$C$278,2,0),0)/1000)),"")</f>
        <v>4</v>
      </c>
      <c r="H320" s="145">
        <f>IFERROR(TRUNC(VLOOKUP($E320,'Container Panel'!$B$41:$Z$100,$D320,0)/(VLOOKUP(H$276,UI!$A$12:$O$51,VLOOKUP(H$278,$B$276:$C$278,2,0),0)/1000)),"")</f>
        <v>1</v>
      </c>
      <c r="I320" s="145">
        <f>IFERROR(TRUNC(VLOOKUP($E320,'Container Panel'!$B$41:$Z$100,$D320,0)/(VLOOKUP(I$276,UI!$A$12:$O$51,VLOOKUP(I$278,$B$276:$C$278,2,0),0)/1000)),"")</f>
        <v>1</v>
      </c>
      <c r="J320" s="145">
        <f>IFERROR(TRUNC(VLOOKUP($E320,'Container Panel'!$B$41:$Z$100,$D320,0)/(VLOOKUP(J$276,UI!$A$12:$O$51,VLOOKUP(J$278,$B$276:$C$278,2,0),0)/1000)),"")</f>
        <v>1</v>
      </c>
      <c r="K320" s="145">
        <f>IFERROR(TRUNC(VLOOKUP($E320,'Container Panel'!$B$41:$Z$100,$D320,0)/(VLOOKUP(K$276,UI!$A$12:$O$51,VLOOKUP(K$278,$B$276:$C$278,2,0),0)/1000)),"")</f>
        <v>4</v>
      </c>
      <c r="L320" s="145">
        <f>IFERROR(TRUNC(VLOOKUP($E320,'Container Panel'!$B$41:$Z$100,$D320,0)/(VLOOKUP(L$276,UI!$A$12:$O$51,VLOOKUP(L$278,$B$276:$C$278,2,0),0)/1000)),"")</f>
        <v>1</v>
      </c>
      <c r="M320" s="145">
        <f>IFERROR(TRUNC(VLOOKUP($E320,'Container Panel'!$B$41:$Z$100,$D320,0)/(VLOOKUP(M$276,UI!$A$12:$O$51,VLOOKUP(M$278,$B$276:$C$278,2,0),0)/1000)),"")</f>
        <v>1</v>
      </c>
      <c r="N320" s="145">
        <f>IFERROR(TRUNC(VLOOKUP($E320,'Container Panel'!$B$41:$Z$100,$D320,0)/(VLOOKUP(N$276,UI!$A$12:$O$51,VLOOKUP(N$278,$B$276:$C$278,2,0),0)/1000)),"")</f>
        <v>3</v>
      </c>
      <c r="O320" s="145">
        <f>IFERROR(TRUNC(VLOOKUP($E320,'Container Panel'!$B$41:$Z$100,$D320,0)/(VLOOKUP(O$276,UI!$A$12:$O$51,VLOOKUP(O$278,$B$276:$C$278,2,0),0)/1000)),"")</f>
        <v>0</v>
      </c>
      <c r="P320" s="145">
        <f>IFERROR(TRUNC(VLOOKUP($E320,'Container Panel'!$B$41:$Z$100,$D320,0)/(VLOOKUP(P$276,UI!$A$12:$O$51,VLOOKUP(P$278,$B$276:$C$278,2,0),0)/1000)),"")</f>
        <v>3</v>
      </c>
      <c r="Q320" s="145">
        <f>IFERROR(TRUNC(VLOOKUP($E320,'Container Panel'!$B$41:$Z$100,$D320,0)/(VLOOKUP(Q$276,UI!$A$12:$O$51,VLOOKUP(Q$278,$B$276:$C$278,2,0),0)/1000)),"")</f>
        <v>1</v>
      </c>
      <c r="R320" s="145">
        <f>IFERROR(TRUNC(VLOOKUP($E320,'Container Panel'!$B$41:$Z$100,$D320,0)/(VLOOKUP(R$276,UI!$A$12:$O$51,VLOOKUP(R$278,$B$276:$C$278,2,0),0)/1000)),"")</f>
        <v>0</v>
      </c>
      <c r="S320" s="145" t="str">
        <f>IFERROR(TRUNC(VLOOKUP($E320,'Container Panel'!$B$41:$Z$100,$D320,0)/(VLOOKUP(S$276,UI!$A$12:$O$51,VLOOKUP(S$278,$B$276:$C$278,2,0),0)/1000)),"")</f>
        <v/>
      </c>
      <c r="T320" s="145" t="str">
        <f>IFERROR(TRUNC(VLOOKUP($E320,'Container Panel'!$B$41:$Z$100,$D320,0)/(VLOOKUP(T$276,UI!$A$12:$O$51,VLOOKUP(T$278,$B$276:$C$278,2,0),0)/1000)),"")</f>
        <v/>
      </c>
      <c r="U320" s="145" t="str">
        <f>IFERROR(TRUNC(VLOOKUP($E320,'Container Panel'!$B$41:$Z$100,$D320,0)/(VLOOKUP(U$276,UI!$A$12:$O$51,VLOOKUP(U$278,$B$276:$C$278,2,0),0)/1000)),"")</f>
        <v/>
      </c>
      <c r="V320" s="145" t="str">
        <f>IFERROR(TRUNC(VLOOKUP($E320,'Container Panel'!$B$41:$Z$100,$D320,0)/(VLOOKUP(V$276,UI!$A$12:$O$51,VLOOKUP(V$278,$B$276:$C$278,2,0),0)/1000)),"")</f>
        <v/>
      </c>
      <c r="W320" s="145" t="str">
        <f>IFERROR(TRUNC(VLOOKUP($E320,'Container Panel'!$B$41:$Z$100,$D320,0)/(VLOOKUP(W$276,UI!$A$12:$O$51,VLOOKUP(W$278,$B$276:$C$278,2,0),0)/1000)),"")</f>
        <v/>
      </c>
      <c r="X320" s="145" t="str">
        <f>IFERROR(TRUNC(VLOOKUP($E320,'Container Panel'!$B$41:$Z$100,$D320,0)/(VLOOKUP(X$276,UI!$A$12:$O$51,VLOOKUP(X$278,$B$276:$C$278,2,0),0)/1000)),"")</f>
        <v/>
      </c>
      <c r="Y320" s="145" t="str">
        <f>IFERROR(TRUNC(VLOOKUP($E320,'Container Panel'!$B$41:$Z$100,$D320,0)/(VLOOKUP(Y$276,UI!$A$12:$O$51,VLOOKUP(Y$278,$B$276:$C$278,2,0),0)/1000)),"")</f>
        <v/>
      </c>
      <c r="Z320" s="145" t="str">
        <f>IFERROR(TRUNC(VLOOKUP($E320,'Container Panel'!$B$41:$Z$100,$D320,0)/(VLOOKUP(Z$276,UI!$A$12:$O$51,VLOOKUP(Z$278,$B$276:$C$278,2,0),0)/1000)),"")</f>
        <v/>
      </c>
      <c r="AA320" s="145" t="str">
        <f>IFERROR(TRUNC(VLOOKUP($E320,'Container Panel'!$B$41:$Z$100,$D320,0)/(VLOOKUP(AA$276,UI!$A$12:$O$51,VLOOKUP(AA$278,$B$276:$C$278,2,0),0)/1000)),"")</f>
        <v/>
      </c>
      <c r="AB320" s="145" t="str">
        <f>IFERROR(TRUNC(VLOOKUP($E320,'Container Panel'!$B$41:$Z$100,$D320,0)/(VLOOKUP(AB$276,UI!$A$12:$O$51,VLOOKUP(AB$278,$B$276:$C$278,2,0),0)/1000)),"")</f>
        <v/>
      </c>
      <c r="AC320" s="145" t="str">
        <f>IFERROR(TRUNC(VLOOKUP($E320,'Container Panel'!$B$41:$Z$100,$D320,0)/(VLOOKUP(AC$276,UI!$A$12:$O$51,VLOOKUP(AC$278,$B$276:$C$278,2,0),0)/1000)),"")</f>
        <v/>
      </c>
      <c r="AD320" s="145" t="str">
        <f>IFERROR(TRUNC(VLOOKUP($E320,'Container Panel'!$B$41:$Z$100,$D320,0)/(VLOOKUP(AD$276,UI!$A$12:$O$51,VLOOKUP(AD$278,$B$276:$C$278,2,0),0)/1000)),"")</f>
        <v/>
      </c>
      <c r="AE320" s="145" t="str">
        <f>IFERROR(TRUNC(VLOOKUP($E320,'Container Panel'!$B$41:$Z$100,$D320,0)/(VLOOKUP(AE$276,UI!$A$12:$O$51,VLOOKUP(AE$278,$B$276:$C$278,2,0),0)/1000)),"")</f>
        <v/>
      </c>
      <c r="AF320" s="145" t="str">
        <f>IFERROR(TRUNC(VLOOKUP($E320,'Container Panel'!$B$41:$Z$100,$D320,0)/(VLOOKUP(AF$276,UI!$A$12:$O$51,VLOOKUP(AF$278,$B$276:$C$278,2,0),0)/1000)),"")</f>
        <v/>
      </c>
      <c r="AG320" s="145" t="str">
        <f>IFERROR(TRUNC(VLOOKUP($E320,'Container Panel'!$B$41:$Z$100,$D320,0)/(VLOOKUP(AG$276,UI!$A$12:$O$51,VLOOKUP(AG$278,$B$276:$C$278,2,0),0)/1000)),"")</f>
        <v/>
      </c>
      <c r="AH320" s="145" t="str">
        <f>IFERROR(TRUNC(VLOOKUP($E320,'Container Panel'!$B$41:$Z$100,$D320,0)/(VLOOKUP(AH$276,UI!$A$12:$O$51,VLOOKUP(AH$278,$B$276:$C$278,2,0),0)/1000)),"")</f>
        <v/>
      </c>
      <c r="AI320" s="145" t="str">
        <f>IFERROR(TRUNC(VLOOKUP($E320,'Container Panel'!$B$41:$Z$100,$D320,0)/(VLOOKUP(AI$276,UI!$A$12:$O$51,VLOOKUP(AI$278,$B$276:$C$278,2,0),0)/1000)),"")</f>
        <v/>
      </c>
      <c r="AJ320" s="145" t="str">
        <f>IFERROR(TRUNC(VLOOKUP($E320,'Container Panel'!$B$41:$Z$100,$D320,0)/(VLOOKUP(AJ$276,UI!$A$12:$O$51,VLOOKUP(AJ$278,$B$276:$C$278,2,0),0)/1000)),"")</f>
        <v/>
      </c>
      <c r="AK320" s="145" t="str">
        <f>IFERROR(TRUNC(VLOOKUP($E320,'Container Panel'!$B$41:$Z$100,$D320,0)/(VLOOKUP(AK$276,UI!$A$12:$O$51,VLOOKUP(AK$278,$B$276:$C$278,2,0),0)/1000)),"")</f>
        <v/>
      </c>
      <c r="AL320" s="145" t="str">
        <f>IFERROR(TRUNC(VLOOKUP($E320,'Container Panel'!$B$41:$Z$100,$D320,0)/(VLOOKUP(AL$276,UI!$A$12:$O$51,VLOOKUP(AL$278,$B$276:$C$278,2,0),0)/1000)),"")</f>
        <v/>
      </c>
      <c r="AM320" s="145" t="str">
        <f>IFERROR(TRUNC(VLOOKUP($E320,'Container Panel'!$B$41:$Z$100,$D320,0)/(VLOOKUP(AM$276,UI!$A$12:$O$51,VLOOKUP(AM$278,$B$276:$C$278,2,0),0)/1000)),"")</f>
        <v/>
      </c>
      <c r="AN320" s="145" t="str">
        <f>IFERROR(TRUNC(VLOOKUP($E320,'Container Panel'!$B$41:$Z$100,$D320,0)/(VLOOKUP(AN$276,UI!$A$12:$O$51,VLOOKUP(AN$278,$B$276:$C$278,2,0),0)/1000)),"")</f>
        <v/>
      </c>
      <c r="AO320" s="145" t="str">
        <f>IFERROR(TRUNC(VLOOKUP($E320,'Container Panel'!$B$41:$Z$100,$D320,0)/(VLOOKUP(AO$276,UI!$A$12:$O$51,VLOOKUP(AO$278,$B$276:$C$278,2,0),0)/1000)),"")</f>
        <v/>
      </c>
      <c r="AP320" s="145" t="str">
        <f>IFERROR(TRUNC(VLOOKUP($E320,'Container Panel'!$B$41:$Z$100,$D320,0)/(VLOOKUP(AP$276,UI!$A$12:$O$51,VLOOKUP(AP$278,$B$276:$C$278,2,0),0)/1000)),"")</f>
        <v/>
      </c>
      <c r="AQ320" s="145" t="str">
        <f>IFERROR(TRUNC(VLOOKUP($E320,'Container Panel'!$B$41:$Z$100,$D320,0)/(VLOOKUP(AQ$276,UI!$A$12:$O$51,VLOOKUP(AQ$278,$B$276:$C$278,2,0),0)/1000)),"")</f>
        <v/>
      </c>
      <c r="AR320" s="145" t="str">
        <f>IFERROR(TRUNC(VLOOKUP($E320,'Container Panel'!$B$41:$Z$100,$D320,0)/(VLOOKUP(AR$276,UI!$A$12:$O$51,VLOOKUP(AR$278,$B$276:$C$278,2,0),0)/1000)),"")</f>
        <v/>
      </c>
      <c r="AS320" s="145" t="str">
        <f>IFERROR(TRUNC(VLOOKUP($E320,'Container Panel'!$B$41:$Z$100,$D320,0)/(VLOOKUP(AS$276,UI!$A$12:$O$51,VLOOKUP(AS$278,$B$276:$C$278,2,0),0)/1000)),"")</f>
        <v/>
      </c>
      <c r="AT320" s="145" t="str">
        <f>IFERROR(TRUNC(VLOOKUP($E320,'Container Panel'!$B$41:$Z$100,$D320,0)/(VLOOKUP(AT$276,UI!$A$12:$O$51,VLOOKUP(AT$278,$B$276:$C$278,2,0),0)/1000)),"")</f>
        <v/>
      </c>
      <c r="AU320" s="145" t="str">
        <f>IFERROR(TRUNC(VLOOKUP($E320,'Container Panel'!$B$41:$Z$100,$D320,0)/(VLOOKUP(AU$276,UI!$A$12:$O$51,VLOOKUP(AU$278,$B$276:$C$278,2,0),0)/1000)),"")</f>
        <v/>
      </c>
      <c r="AV320" s="145" t="str">
        <f>IFERROR(TRUNC(VLOOKUP($E320,'Container Panel'!$B$41:$Z$100,$D320,0)/(VLOOKUP(AV$276,UI!$A$12:$O$51,VLOOKUP(AV$278,$B$276:$C$278,2,0),0)/1000)),"")</f>
        <v/>
      </c>
      <c r="AW320" s="145" t="str">
        <f>IFERROR(TRUNC(VLOOKUP($E320,'Container Panel'!$B$41:$Z$100,$D320,0)/(VLOOKUP(AW$276,UI!$A$12:$O$51,VLOOKUP(AW$278,$B$276:$C$278,2,0),0)/1000)),"")</f>
        <v/>
      </c>
      <c r="AX320" s="145" t="str">
        <f>IFERROR(TRUNC(VLOOKUP($E320,'Container Panel'!$B$41:$Z$100,$D320,0)/(VLOOKUP(AX$276,UI!$A$12:$O$51,VLOOKUP(AX$278,$B$276:$C$278,2,0),0)/1000)),"")</f>
        <v/>
      </c>
      <c r="AY320" s="145" t="str">
        <f>IFERROR(TRUNC(VLOOKUP($E320,'Container Panel'!$B$41:$Z$100,$D320,0)/(VLOOKUP(AY$276,UI!$A$12:$O$51,VLOOKUP(AY$278,$B$276:$C$278,2,0),0)/1000)),"")</f>
        <v/>
      </c>
      <c r="AZ320" s="145" t="str">
        <f>IFERROR(TRUNC(VLOOKUP($E320,'Container Panel'!$B$41:$Z$100,$D320,0)/(VLOOKUP(AZ$276,UI!$A$12:$O$51,VLOOKUP(AZ$278,$B$276:$C$278,2,0),0)/1000)),"")</f>
        <v/>
      </c>
      <c r="BA320" s="145" t="str">
        <f>IFERROR(TRUNC(VLOOKUP($E320,'Container Panel'!$B$41:$Z$100,$D320,0)/(VLOOKUP(BA$276,UI!$A$12:$O$51,VLOOKUP(BA$278,$B$276:$C$278,2,0),0)/1000)),"")</f>
        <v/>
      </c>
      <c r="BB320" s="145" t="str">
        <f>IFERROR(TRUNC(VLOOKUP($E320,'Container Panel'!$B$41:$Z$100,$D320,0)/(VLOOKUP(BB$276,UI!$A$12:$O$51,VLOOKUP(BB$278,$B$276:$C$278,2,0),0)/1000)),"")</f>
        <v/>
      </c>
      <c r="BC320" s="145" t="str">
        <f>IFERROR(TRUNC(VLOOKUP($E320,'Container Panel'!$B$41:$Z$100,$D320,0)/(VLOOKUP(BC$276,UI!$A$12:$O$51,VLOOKUP(BC$278,$B$276:$C$278,2,0),0)/1000)),"")</f>
        <v/>
      </c>
      <c r="BD320" s="145" t="str">
        <f>IFERROR(TRUNC(VLOOKUP($E320,'Container Panel'!$B$41:$Z$100,$D320,0)/(VLOOKUP(BD$276,UI!$A$12:$O$51,VLOOKUP(BD$278,$B$276:$C$278,2,0),0)/1000)),"")</f>
        <v/>
      </c>
      <c r="BE320" s="145" t="str">
        <f>IFERROR(TRUNC(VLOOKUP($E320,'Container Panel'!$B$41:$Z$100,$D320,0)/(VLOOKUP(BE$276,UI!$A$12:$O$51,VLOOKUP(BE$278,$B$276:$C$278,2,0),0)/1000)),"")</f>
        <v/>
      </c>
      <c r="BF320" s="145" t="str">
        <f>IFERROR(TRUNC(VLOOKUP($E320,'Container Panel'!$B$41:$Z$100,$D320,0)/(VLOOKUP(BF$276,UI!$A$12:$O$51,VLOOKUP(BF$278,$B$276:$C$278,2,0),0)/1000)),"")</f>
        <v/>
      </c>
      <c r="BG320" s="145" t="str">
        <f>IFERROR(TRUNC(VLOOKUP($E320,'Container Panel'!$B$41:$Z$100,$D320,0)/(VLOOKUP(BG$276,UI!$A$12:$O$51,VLOOKUP(BG$278,$B$276:$C$278,2,0),0)/1000)),"")</f>
        <v/>
      </c>
      <c r="BH320" s="145" t="str">
        <f>IFERROR(TRUNC(VLOOKUP($E320,'Container Panel'!$B$41:$Z$100,$D320,0)/(VLOOKUP(BH$276,UI!$A$12:$O$51,VLOOKUP(BH$278,$B$276:$C$278,2,0),0)/1000)),"")</f>
        <v/>
      </c>
      <c r="BI320" s="145" t="str">
        <f>IFERROR(TRUNC(VLOOKUP($E320,'Container Panel'!$B$41:$Z$100,$D320,0)/(VLOOKUP(BI$276,UI!$A$12:$O$51,VLOOKUP(BI$278,$B$276:$C$278,2,0),0)/1000)),"")</f>
        <v/>
      </c>
      <c r="BJ320" s="145" t="str">
        <f>IFERROR(TRUNC(VLOOKUP($E320,'Container Panel'!$B$41:$Z$100,$D320,0)/(VLOOKUP(BJ$276,UI!$A$12:$O$51,VLOOKUP(BJ$278,$B$276:$C$278,2,0),0)/1000)),"")</f>
        <v/>
      </c>
      <c r="BK320" s="145" t="str">
        <f>IFERROR(TRUNC(VLOOKUP($E320,'Container Panel'!$B$41:$Z$100,$D320,0)/(VLOOKUP(BK$276,UI!$A$12:$O$51,VLOOKUP(BK$278,$B$276:$C$278,2,0),0)/1000)),"")</f>
        <v/>
      </c>
      <c r="BL320" s="145" t="str">
        <f>IFERROR(TRUNC(VLOOKUP($E320,'Container Panel'!$B$41:$Z$100,$D320,0)/(VLOOKUP(BL$276,UI!$A$12:$O$51,VLOOKUP(BL$278,$B$276:$C$278,2,0),0)/1000)),"")</f>
        <v/>
      </c>
      <c r="BM320" s="145" t="str">
        <f>IFERROR(TRUNC(VLOOKUP($E320,'Container Panel'!$B$41:$Z$100,$D320,0)/(VLOOKUP(BM$276,UI!$A$12:$O$51,VLOOKUP(BM$278,$B$276:$C$278,2,0),0)/1000)),"")</f>
        <v/>
      </c>
      <c r="BN320" s="145" t="str">
        <f>IFERROR(TRUNC(VLOOKUP($E320,'Container Panel'!$B$41:$Z$100,$D320,0)/(VLOOKUP(BN$276,UI!$A$12:$O$51,VLOOKUP(BN$278,$B$276:$C$278,2,0),0)/1000)),"")</f>
        <v/>
      </c>
      <c r="BO320" s="145" t="str">
        <f>IFERROR(TRUNC(VLOOKUP($E320,'Container Panel'!$B$41:$Z$100,$D320,0)/(VLOOKUP(BO$276,UI!$A$12:$O$51,VLOOKUP(BO$278,$B$276:$C$278,2,0),0)/1000)),"")</f>
        <v/>
      </c>
      <c r="BP320" s="145" t="str">
        <f>IFERROR(TRUNC(VLOOKUP($E320,'Container Panel'!$B$41:$Z$100,$D320,0)/(VLOOKUP(BP$276,UI!$A$12:$O$51,VLOOKUP(BP$278,$B$276:$C$278,2,0),0)/1000)),"")</f>
        <v/>
      </c>
      <c r="BQ320" s="145" t="str">
        <f>IFERROR(TRUNC(VLOOKUP($E320,'Container Panel'!$B$41:$Z$100,$D320,0)/(VLOOKUP(BQ$276,UI!$A$12:$O$51,VLOOKUP(BQ$278,$B$276:$C$278,2,0),0)/1000)),"")</f>
        <v/>
      </c>
      <c r="BR320" s="145" t="str">
        <f>IFERROR(TRUNC(VLOOKUP($E320,'Container Panel'!$B$41:$Z$100,$D320,0)/(VLOOKUP(BR$276,UI!$A$12:$O$51,VLOOKUP(BR$278,$B$276:$C$278,2,0),0)/1000)),"")</f>
        <v/>
      </c>
      <c r="BS320" s="145" t="str">
        <f>IFERROR(TRUNC(VLOOKUP($E320,'Container Panel'!$B$41:$Z$100,$D320,0)/(VLOOKUP(BS$276,UI!$A$12:$O$51,VLOOKUP(BS$278,$B$276:$C$278,2,0),0)/1000)),"")</f>
        <v/>
      </c>
      <c r="BT320" s="145" t="str">
        <f>IFERROR(TRUNC(VLOOKUP($E320,'Container Panel'!$B$41:$Z$100,$D320,0)/(VLOOKUP(BT$276,UI!$A$12:$O$51,VLOOKUP(BT$278,$B$276:$C$278,2,0),0)/1000)),"")</f>
        <v/>
      </c>
      <c r="BU320" s="145" t="str">
        <f>IFERROR(TRUNC(VLOOKUP($E320,'Container Panel'!$B$41:$Z$100,$D320,0)/(VLOOKUP(BU$276,UI!$A$12:$O$51,VLOOKUP(BU$278,$B$276:$C$278,2,0),0)/1000)),"")</f>
        <v/>
      </c>
      <c r="BV320" s="145" t="str">
        <f>IFERROR(TRUNC(VLOOKUP($E320,'Container Panel'!$B$41:$Z$100,$D320,0)/(VLOOKUP(BV$276,UI!$A$12:$O$51,VLOOKUP(BV$278,$B$276:$C$278,2,0),0)/1000)),"")</f>
        <v/>
      </c>
      <c r="BW320" s="145" t="str">
        <f>IFERROR(TRUNC(VLOOKUP($E320,'Container Panel'!$B$41:$Z$100,$D320,0)/(VLOOKUP(BW$276,UI!$A$12:$O$51,VLOOKUP(BW$278,$B$276:$C$278,2,0),0)/1000)),"")</f>
        <v/>
      </c>
      <c r="BX320" s="145" t="str">
        <f>IFERROR(TRUNC(VLOOKUP($E320,'Container Panel'!$B$41:$Z$100,$D320,0)/(VLOOKUP(BX$276,UI!$A$12:$O$51,VLOOKUP(BX$278,$B$276:$C$278,2,0),0)/1000)),"")</f>
        <v/>
      </c>
      <c r="BY320" s="145" t="str">
        <f>IFERROR(TRUNC(VLOOKUP($E320,'Container Panel'!$B$41:$Z$100,$D320,0)/(VLOOKUP(BY$276,UI!$A$12:$O$51,VLOOKUP(BY$278,$B$276:$C$278,2,0),0)/1000)),"")</f>
        <v/>
      </c>
      <c r="BZ320" s="145" t="str">
        <f>IFERROR(TRUNC(VLOOKUP($E320,'Container Panel'!$B$41:$Z$100,$D320,0)/(VLOOKUP(BZ$276,UI!$A$12:$O$51,VLOOKUP(BZ$278,$B$276:$C$278,2,0),0)/1000)),"")</f>
        <v/>
      </c>
      <c r="CA320" s="145" t="str">
        <f>IFERROR(TRUNC(VLOOKUP($E320,'Container Panel'!$B$41:$Z$100,$D320,0)/(VLOOKUP(CA$276,UI!$A$12:$O$51,VLOOKUP(CA$278,$B$276:$C$278,2,0),0)/1000)),"")</f>
        <v/>
      </c>
      <c r="CB320" s="145" t="str">
        <f>IFERROR(TRUNC(VLOOKUP($E320,'Container Panel'!$B$41:$Z$100,$D320,0)/(VLOOKUP(CB$276,UI!$A$12:$O$51,VLOOKUP(CB$278,$B$276:$C$278,2,0),0)/1000)),"")</f>
        <v/>
      </c>
      <c r="CC320" s="145" t="str">
        <f>IFERROR(TRUNC(VLOOKUP($E320,'Container Panel'!$B$41:$Z$100,$D320,0)/(VLOOKUP(CC$276,UI!$A$12:$O$51,VLOOKUP(CC$278,$B$276:$C$278,2,0),0)/1000)),"")</f>
        <v/>
      </c>
      <c r="CD320" s="145" t="str">
        <f>IFERROR(TRUNC(VLOOKUP($E320,'Container Panel'!$B$41:$Z$100,$D320,0)/(VLOOKUP(CD$276,UI!$A$12:$O$51,VLOOKUP(CD$278,$B$276:$C$278,2,0),0)/1000)),"")</f>
        <v/>
      </c>
      <c r="CE320" s="145" t="str">
        <f>IFERROR(TRUNC(VLOOKUP($E320,'Container Panel'!$B$41:$Z$100,$D320,0)/(VLOOKUP(CE$276,UI!$A$12:$O$51,VLOOKUP(CE$278,$B$276:$C$278,2,0),0)/1000)),"")</f>
        <v/>
      </c>
      <c r="CF320" s="145" t="str">
        <f>IFERROR(TRUNC(VLOOKUP($E320,'Container Panel'!$B$41:$Z$100,$D320,0)/(VLOOKUP(CF$276,UI!$A$12:$O$51,VLOOKUP(CF$278,$B$276:$C$278,2,0),0)/1000)),"")</f>
        <v/>
      </c>
      <c r="CG320" s="145" t="str">
        <f>IFERROR(TRUNC(VLOOKUP($E320,'Container Panel'!$B$41:$Z$100,$D320,0)/(VLOOKUP(CG$276,UI!$A$12:$O$51,VLOOKUP(CG$278,$B$276:$C$278,2,0),0)/1000)),"")</f>
        <v/>
      </c>
      <c r="CH320" s="145" t="str">
        <f>IFERROR(TRUNC(VLOOKUP($E320,'Container Panel'!$B$41:$Z$100,$D320,0)/(VLOOKUP(CH$276,UI!$A$12:$O$51,VLOOKUP(CH$278,$B$276:$C$278,2,0),0)/1000)),"")</f>
        <v/>
      </c>
      <c r="CI320" s="145" t="str">
        <f>IFERROR(TRUNC(VLOOKUP($E320,'Container Panel'!$B$41:$Z$100,$D320,0)/(VLOOKUP(CI$276,UI!$A$12:$O$51,VLOOKUP(CI$278,$B$276:$C$278,2,0),0)/1000)),"")</f>
        <v/>
      </c>
      <c r="CJ320" s="145" t="str">
        <f>IFERROR(TRUNC(VLOOKUP($E320,'Container Panel'!$B$41:$Z$100,$D320,0)/(VLOOKUP(CJ$276,UI!$A$12:$O$51,VLOOKUP(CJ$278,$B$276:$C$278,2,0),0)/1000)),"")</f>
        <v/>
      </c>
      <c r="CK320" s="145" t="str">
        <f>IFERROR(TRUNC(VLOOKUP($E320,'Container Panel'!$B$41:$Z$100,$D320,0)/(VLOOKUP(CK$276,UI!$A$12:$O$51,VLOOKUP(CK$278,$B$276:$C$278,2,0),0)/1000)),"")</f>
        <v/>
      </c>
      <c r="CL320" s="145" t="str">
        <f>IFERROR(TRUNC(VLOOKUP($E320,'Container Panel'!$B$41:$Z$100,$D320,0)/(VLOOKUP(CL$276,UI!$A$12:$O$51,VLOOKUP(CL$278,$B$276:$C$278,2,0),0)/1000)),"")</f>
        <v/>
      </c>
      <c r="CM320" s="145" t="str">
        <f>IFERROR(TRUNC(VLOOKUP($E320,'Container Panel'!$B$41:$Z$100,$D320,0)/(VLOOKUP(CM$276,UI!$A$12:$O$51,VLOOKUP(CM$278,$B$276:$C$278,2,0),0)/1000)),"")</f>
        <v/>
      </c>
      <c r="CN320" s="145" t="str">
        <f>IFERROR(TRUNC(VLOOKUP($E320,'Container Panel'!$B$41:$Z$100,$D320,0)/(VLOOKUP(CN$276,UI!$A$12:$O$51,VLOOKUP(CN$278,$B$276:$C$278,2,0),0)/1000)),"")</f>
        <v/>
      </c>
      <c r="CO320" s="145" t="str">
        <f>IFERROR(TRUNC(VLOOKUP($E320,'Container Panel'!$B$41:$Z$100,$D320,0)/(VLOOKUP(CO$276,UI!$A$12:$O$51,VLOOKUP(CO$278,$B$276:$C$278,2,0),0)/1000)),"")</f>
        <v/>
      </c>
      <c r="CP320" s="145" t="str">
        <f>IFERROR(TRUNC(VLOOKUP($E320,'Container Panel'!$B$41:$Z$100,$D320,0)/(VLOOKUP(CP$276,UI!$A$12:$O$51,VLOOKUP(CP$278,$B$276:$C$278,2,0),0)/1000)),"")</f>
        <v/>
      </c>
      <c r="CQ320" s="145" t="str">
        <f>IFERROR(TRUNC(VLOOKUP($E320,'Container Panel'!$B$41:$Z$100,$D320,0)/(VLOOKUP(CQ$276,UI!$A$12:$O$51,VLOOKUP(CQ$278,$B$276:$C$278,2,0),0)/1000)),"")</f>
        <v/>
      </c>
      <c r="CR320" s="145" t="str">
        <f>IFERROR(TRUNC(VLOOKUP($E320,'Container Panel'!$B$41:$Z$100,$D320,0)/(VLOOKUP(CR$276,UI!$A$12:$O$51,VLOOKUP(CR$278,$B$276:$C$278,2,0),0)/1000)),"")</f>
        <v/>
      </c>
      <c r="CS320" s="145" t="str">
        <f>IFERROR(TRUNC(VLOOKUP($E320,'Container Panel'!$B$41:$Z$100,$D320,0)/(VLOOKUP(CS$276,UI!$A$12:$O$51,VLOOKUP(CS$278,$B$276:$C$278,2,0),0)/1000)),"")</f>
        <v/>
      </c>
      <c r="CT320" s="145" t="str">
        <f>IFERROR(TRUNC(VLOOKUP($E320,'Container Panel'!$B$41:$Z$100,$D320,0)/(VLOOKUP(CT$276,UI!$A$12:$O$51,VLOOKUP(CT$278,$B$276:$C$278,2,0),0)/1000)),"")</f>
        <v/>
      </c>
      <c r="CU320" s="145" t="str">
        <f>IFERROR(TRUNC(VLOOKUP($E320,'Container Panel'!$B$41:$Z$100,$D320,0)/(VLOOKUP(CU$276,UI!$A$12:$O$51,VLOOKUP(CU$278,$B$276:$C$278,2,0),0)/1000)),"")</f>
        <v/>
      </c>
      <c r="CV320" s="145" t="str">
        <f>IFERROR(TRUNC(VLOOKUP($E320,'Container Panel'!$B$41:$Z$100,$D320,0)/(VLOOKUP(CV$276,UI!$A$12:$O$51,VLOOKUP(CV$278,$B$276:$C$278,2,0),0)/1000)),"")</f>
        <v/>
      </c>
      <c r="CW320" s="145" t="str">
        <f>IFERROR(TRUNC(VLOOKUP($E320,'Container Panel'!$B$41:$Z$100,$D320,0)/(VLOOKUP(CW$276,UI!$A$12:$O$51,VLOOKUP(CW$278,$B$276:$C$278,2,0),0)/1000)),"")</f>
        <v/>
      </c>
      <c r="CX320" s="145" t="str">
        <f>IFERROR(TRUNC(VLOOKUP($E320,'Container Panel'!$B$41:$Z$100,$D320,0)/(VLOOKUP(CX$276,UI!$A$12:$O$51,VLOOKUP(CX$278,$B$276:$C$278,2,0),0)/1000)),"")</f>
        <v/>
      </c>
      <c r="CY320" s="145" t="str">
        <f>IFERROR(TRUNC(VLOOKUP($E320,'Container Panel'!$B$41:$Z$100,$D320,0)/(VLOOKUP(CY$276,UI!$A$12:$O$51,VLOOKUP(CY$278,$B$276:$C$278,2,0),0)/1000)),"")</f>
        <v/>
      </c>
      <c r="CZ320" s="145" t="str">
        <f>IFERROR(TRUNC(VLOOKUP($E320,'Container Panel'!$B$41:$Z$100,$D320,0)/(VLOOKUP(CZ$276,UI!$A$12:$O$51,VLOOKUP(CZ$278,$B$276:$C$278,2,0),0)/1000)),"")</f>
        <v/>
      </c>
      <c r="DA320" s="145" t="str">
        <f>IFERROR(TRUNC(VLOOKUP($E320,'Container Panel'!$B$41:$Z$100,$D320,0)/(VLOOKUP(DA$276,UI!$A$12:$O$51,VLOOKUP(DA$278,$B$276:$C$278,2,0),0)/1000)),"")</f>
        <v/>
      </c>
      <c r="DB320" s="145" t="str">
        <f>IFERROR(TRUNC(VLOOKUP($E320,'Container Panel'!$B$41:$Z$100,$D320,0)/(VLOOKUP(DB$276,UI!$A$12:$O$51,VLOOKUP(DB$278,$B$276:$C$278,2,0),0)/1000)),"")</f>
        <v/>
      </c>
      <c r="DC320" s="145" t="str">
        <f>IFERROR(TRUNC(VLOOKUP($E320,'Container Panel'!$B$41:$Z$100,$D320,0)/(VLOOKUP(DC$276,UI!$A$12:$O$51,VLOOKUP(DC$278,$B$276:$C$278,2,0),0)/1000)),"")</f>
        <v/>
      </c>
      <c r="DD320" s="145" t="str">
        <f>IFERROR(TRUNC(VLOOKUP($E320,'Container Panel'!$B$41:$Z$100,$D320,0)/(VLOOKUP(DD$276,UI!$A$12:$O$51,VLOOKUP(DD$278,$B$276:$C$278,2,0),0)/1000)),"")</f>
        <v/>
      </c>
      <c r="DE320" s="145" t="str">
        <f>IFERROR(TRUNC(VLOOKUP($E320,'Container Panel'!$B$41:$Z$100,$D320,0)/(VLOOKUP(DE$276,UI!$A$12:$O$51,VLOOKUP(DE$278,$B$276:$C$278,2,0),0)/1000)),"")</f>
        <v/>
      </c>
      <c r="DF320" s="145" t="str">
        <f>IFERROR(TRUNC(VLOOKUP($E320,'Container Panel'!$B$41:$Z$100,$D320,0)/(VLOOKUP(DF$276,UI!$A$12:$O$51,VLOOKUP(DF$278,$B$276:$C$278,2,0),0)/1000)),"")</f>
        <v/>
      </c>
      <c r="DG320" s="145" t="str">
        <f>IFERROR(TRUNC(VLOOKUP($E320,'Container Panel'!$B$41:$Z$100,$D320,0)/(VLOOKUP(DG$276,UI!$A$12:$O$51,VLOOKUP(DG$278,$B$276:$C$278,2,0),0)/1000)),"")</f>
        <v/>
      </c>
      <c r="DH320" s="145" t="str">
        <f>IFERROR(TRUNC(VLOOKUP($E320,'Container Panel'!$B$41:$Z$100,$D320,0)/(VLOOKUP(DH$276,UI!$A$12:$O$51,VLOOKUP(DH$278,$B$276:$C$278,2,0),0)/1000)),"")</f>
        <v/>
      </c>
      <c r="DI320" s="145" t="str">
        <f>IFERROR(TRUNC(VLOOKUP($E320,'Container Panel'!$B$41:$Z$100,$D320,0)/(VLOOKUP(DI$276,UI!$A$12:$O$51,VLOOKUP(DI$278,$B$276:$C$278,2,0),0)/1000)),"")</f>
        <v/>
      </c>
      <c r="DJ320" s="145" t="str">
        <f>IFERROR(TRUNC(VLOOKUP($E320,'Container Panel'!$B$41:$Z$100,$D320,0)/(VLOOKUP(DJ$276,UI!$A$12:$O$51,VLOOKUP(DJ$278,$B$276:$C$278,2,0),0)/1000)),"")</f>
        <v/>
      </c>
      <c r="DK320" s="145" t="str">
        <f>IFERROR(TRUNC(VLOOKUP($E320,'Container Panel'!$B$41:$Z$100,$D320,0)/(VLOOKUP(DK$276,UI!$A$12:$O$51,VLOOKUP(DK$278,$B$276:$C$278,2,0),0)/1000)),"")</f>
        <v/>
      </c>
      <c r="DL320" s="145" t="str">
        <f>IFERROR(TRUNC(VLOOKUP($E320,'Container Panel'!$B$41:$Z$100,$D320,0)/(VLOOKUP(DL$276,UI!$A$12:$O$51,VLOOKUP(DL$278,$B$276:$C$278,2,0),0)/1000)),"")</f>
        <v/>
      </c>
      <c r="DM320" s="145" t="str">
        <f>IFERROR(TRUNC(VLOOKUP($E320,'Container Panel'!$B$41:$Z$100,$D320,0)/(VLOOKUP(DM$276,UI!$A$12:$O$51,VLOOKUP(DM$278,$B$276:$C$278,2,0),0)/1000)),"")</f>
        <v/>
      </c>
      <c r="DN320" s="145" t="str">
        <f>IFERROR(TRUNC(VLOOKUP($E320,'Container Panel'!$B$41:$Z$100,$D320,0)/(VLOOKUP(DN$276,UI!$A$12:$O$51,VLOOKUP(DN$278,$B$276:$C$278,2,0),0)/1000)),"")</f>
        <v/>
      </c>
      <c r="DO320" s="145" t="str">
        <f>IFERROR(TRUNC(VLOOKUP($E320,'Container Panel'!$B$41:$Z$100,$D320,0)/(VLOOKUP(DO$276,UI!$A$12:$O$51,VLOOKUP(DO$278,$B$276:$C$278,2,0),0)/1000)),"")</f>
        <v/>
      </c>
      <c r="DP320" s="145" t="str">
        <f>IFERROR(TRUNC(VLOOKUP($E320,'Container Panel'!$B$41:$Z$100,$D320,0)/(VLOOKUP(DP$276,UI!$A$12:$O$51,VLOOKUP(DP$278,$B$276:$C$278,2,0),0)/1000)),"")</f>
        <v/>
      </c>
      <c r="DQ320" s="145" t="str">
        <f>IFERROR(TRUNC(VLOOKUP($E320,'Container Panel'!$B$41:$Z$100,$D320,0)/(VLOOKUP(DQ$276,UI!$A$12:$O$51,VLOOKUP(DQ$278,$B$276:$C$278,2,0),0)/1000)),"")</f>
        <v/>
      </c>
      <c r="DR320" s="145" t="str">
        <f>IFERROR(TRUNC(VLOOKUP($E320,'Container Panel'!$B$41:$Z$100,$D320,0)/(VLOOKUP(DR$276,UI!$A$12:$O$51,VLOOKUP(DR$278,$B$276:$C$278,2,0),0)/1000)),"")</f>
        <v/>
      </c>
      <c r="DS320" s="145" t="str">
        <f>IFERROR(TRUNC(VLOOKUP($E320,'Container Panel'!$B$41:$Z$100,$D320,0)/(VLOOKUP(DS$276,UI!$A$12:$O$51,VLOOKUP(DS$278,$B$276:$C$278,2,0),0)/1000)),"")</f>
        <v/>
      </c>
      <c r="DT320" s="145" t="str">
        <f>IFERROR(TRUNC(VLOOKUP($E320,'Container Panel'!$B$41:$Z$100,$D320,0)/(VLOOKUP(DT$276,UI!$A$12:$O$51,VLOOKUP(DT$278,$B$276:$C$278,2,0),0)/1000)),"")</f>
        <v/>
      </c>
      <c r="DU320" s="145" t="str">
        <f>IFERROR(TRUNC(VLOOKUP($E320,'Container Panel'!$B$41:$Z$100,$D320,0)/(VLOOKUP(DU$276,UI!$A$12:$O$51,VLOOKUP(DU$278,$B$276:$C$278,2,0),0)/1000)),"")</f>
        <v/>
      </c>
      <c r="DV320" s="145" t="str">
        <f>IFERROR(TRUNC(VLOOKUP($E320,'Container Panel'!$B$41:$Z$100,$D320,0)/(VLOOKUP(DV$276,UI!$A$12:$O$51,VLOOKUP(DV$278,$B$276:$C$278,2,0),0)/1000)),"")</f>
        <v/>
      </c>
      <c r="DW320" s="145" t="str">
        <f>IFERROR(TRUNC(VLOOKUP($E320,'Container Panel'!$B$41:$Z$100,$D320,0)/(VLOOKUP(DW$276,UI!$A$12:$O$51,VLOOKUP(DW$278,$B$276:$C$278,2,0),0)/1000)),"")</f>
        <v/>
      </c>
      <c r="DX320" s="145" t="str">
        <f>IFERROR(TRUNC(VLOOKUP($E320,'Container Panel'!$B$41:$Z$100,$D320,0)/(VLOOKUP(DX$276,UI!$A$12:$O$51,VLOOKUP(DX$278,$B$276:$C$278,2,0),0)/1000)),"")</f>
        <v/>
      </c>
      <c r="DY320" s="145" t="str">
        <f>IFERROR(TRUNC(VLOOKUP($E320,'Container Panel'!$B$41:$Z$100,$D320,0)/(VLOOKUP(DY$276,UI!$A$12:$O$51,VLOOKUP(DY$278,$B$276:$C$278,2,0),0)/1000)),"")</f>
        <v/>
      </c>
      <c r="DZ320" s="145" t="str">
        <f>IFERROR(TRUNC(VLOOKUP($E320,'Container Panel'!$B$41:$Z$100,$D320,0)/(VLOOKUP(DZ$276,UI!$A$12:$O$51,VLOOKUP(DZ$278,$B$276:$C$278,2,0),0)/1000)),"")</f>
        <v/>
      </c>
      <c r="EA320" s="145" t="str">
        <f>IFERROR(TRUNC(VLOOKUP($E320,'Container Panel'!$B$41:$Z$100,$D320,0)/(VLOOKUP(EA$276,UI!$A$12:$O$51,VLOOKUP(EA$278,$B$276:$C$278,2,0),0)/1000)),"")</f>
        <v/>
      </c>
      <c r="EB320" s="145" t="str">
        <f>IFERROR(TRUNC(VLOOKUP($E320,'Container Panel'!$B$41:$Z$100,$D320,0)/(VLOOKUP(EB$276,UI!$A$12:$O$51,VLOOKUP(EB$278,$B$276:$C$278,2,0),0)/1000)),"")</f>
        <v/>
      </c>
      <c r="EC320" s="145" t="str">
        <f>IFERROR(TRUNC(VLOOKUP($E320,'Container Panel'!$B$41:$Z$100,$D320,0)/(VLOOKUP(EC$276,UI!$A$12:$O$51,VLOOKUP(EC$278,$B$276:$C$278,2,0),0)/1000)),"")</f>
        <v/>
      </c>
      <c r="ED320" s="145" t="str">
        <f>IFERROR(TRUNC(VLOOKUP($E320,'Container Panel'!$B$41:$Z$100,$D320,0)/(VLOOKUP(ED$276,UI!$A$12:$O$51,VLOOKUP(ED$278,$B$276:$C$278,2,0),0)/1000)),"")</f>
        <v/>
      </c>
      <c r="EE320" s="145" t="str">
        <f>IFERROR(TRUNC(VLOOKUP($E320,'Container Panel'!$B$41:$Z$100,$D320,0)/(VLOOKUP(EE$276,UI!$A$12:$O$51,VLOOKUP(EE$278,$B$276:$C$278,2,0),0)/1000)),"")</f>
        <v/>
      </c>
      <c r="EF320" s="145" t="str">
        <f>IFERROR(TRUNC(VLOOKUP($E320,'Container Panel'!$B$41:$Z$100,$D320,0)/(VLOOKUP(EF$276,UI!$A$12:$O$51,VLOOKUP(EF$278,$B$276:$C$278,2,0),0)/1000)),"")</f>
        <v/>
      </c>
      <c r="EG320" s="145" t="str">
        <f>IFERROR(TRUNC(VLOOKUP($E320,'Container Panel'!$B$41:$Z$100,$D320,0)/(VLOOKUP(EG$276,UI!$A$12:$O$51,VLOOKUP(EG$278,$B$276:$C$278,2,0),0)/1000)),"")</f>
        <v/>
      </c>
      <c r="EH320" s="145" t="str">
        <f>IFERROR(TRUNC(VLOOKUP($E320,'Container Panel'!$B$41:$Z$100,$D320,0)/(VLOOKUP(EH$276,UI!$A$12:$O$51,VLOOKUP(EH$278,$B$276:$C$278,2,0),0)/1000)),"")</f>
        <v/>
      </c>
      <c r="EI320" s="145" t="str">
        <f>IFERROR(TRUNC(VLOOKUP($E320,'Container Panel'!$B$41:$Z$100,$D320,0)/(VLOOKUP(EI$276,UI!$A$12:$O$51,VLOOKUP(EI$278,$B$276:$C$278,2,0),0)/1000)),"")</f>
        <v/>
      </c>
      <c r="EJ320" s="145" t="str">
        <f>IFERROR(TRUNC(VLOOKUP($E320,'Container Panel'!$B$41:$Z$100,$D320,0)/(VLOOKUP(EJ$276,UI!$A$12:$O$51,VLOOKUP(EJ$278,$B$276:$C$278,2,0),0)/1000)),"")</f>
        <v/>
      </c>
      <c r="EK320" s="145" t="str">
        <f>IFERROR(TRUNC(VLOOKUP($E320,'Container Panel'!$B$41:$Z$100,$D320,0)/(VLOOKUP(EK$276,UI!$A$12:$O$51,VLOOKUP(EK$278,$B$276:$C$278,2,0),0)/1000)),"")</f>
        <v/>
      </c>
      <c r="EL320" s="145" t="str">
        <f>IFERROR(TRUNC(VLOOKUP($E320,'Container Panel'!$B$41:$Z$100,$D320,0)/(VLOOKUP(EL$276,UI!$A$12:$O$51,VLOOKUP(EL$278,$B$276:$C$278,2,0),0)/1000)),"")</f>
        <v/>
      </c>
      <c r="EM320" s="145" t="str">
        <f>IFERROR(TRUNC(VLOOKUP($E320,'Container Panel'!$B$41:$Z$100,$D320,0)/(VLOOKUP(EM$276,UI!$A$12:$O$51,VLOOKUP(EM$278,$B$276:$C$278,2,0),0)/1000)),"")</f>
        <v/>
      </c>
      <c r="EN320" s="145" t="str">
        <f>IFERROR(TRUNC(VLOOKUP($E320,'Container Panel'!$B$41:$Z$100,$D320,0)/(VLOOKUP(EN$276,UI!$A$12:$O$51,VLOOKUP(EN$278,$B$276:$C$278,2,0),0)/1000)),"")</f>
        <v/>
      </c>
      <c r="EO320" s="145" t="str">
        <f>IFERROR(TRUNC(VLOOKUP($E320,'Container Panel'!$B$41:$Z$100,$D320,0)/(VLOOKUP(EO$276,UI!$A$12:$O$51,VLOOKUP(EO$278,$B$276:$C$278,2,0),0)/1000)),"")</f>
        <v/>
      </c>
      <c r="EP320" s="145" t="str">
        <f>IFERROR(TRUNC(VLOOKUP($E320,'Container Panel'!$B$41:$Z$100,$D320,0)/(VLOOKUP(EP$276,UI!$A$12:$O$51,VLOOKUP(EP$278,$B$276:$C$278,2,0),0)/1000)),"")</f>
        <v/>
      </c>
      <c r="EQ320" s="145" t="str">
        <f>IFERROR(TRUNC(VLOOKUP($E320,'Container Panel'!$B$41:$Z$100,$D320,0)/(VLOOKUP(EQ$276,UI!$A$12:$O$51,VLOOKUP(EQ$278,$B$276:$C$278,2,0),0)/1000)),"")</f>
        <v/>
      </c>
      <c r="ER320" s="145" t="str">
        <f>IFERROR(TRUNC(VLOOKUP($E320,'Container Panel'!$B$41:$Z$100,$D320,0)/(VLOOKUP(ER$276,UI!$A$12:$O$51,VLOOKUP(ER$278,$B$276:$C$278,2,0),0)/1000)),"")</f>
        <v/>
      </c>
      <c r="ES320" s="145" t="str">
        <f>IFERROR(TRUNC(VLOOKUP($E320,'Container Panel'!$B$41:$Z$100,$D320,0)/(VLOOKUP(ES$276,UI!$A$12:$O$51,VLOOKUP(ES$278,$B$276:$C$278,2,0),0)/1000)),"")</f>
        <v/>
      </c>
      <c r="ET320" s="145" t="str">
        <f>IFERROR(TRUNC(VLOOKUP($E320,'Container Panel'!$B$41:$Z$100,$D320,0)/(VLOOKUP(ET$276,UI!$A$12:$O$51,VLOOKUP(ET$278,$B$276:$C$278,2,0),0)/1000)),"")</f>
        <v/>
      </c>
      <c r="EU320" s="145" t="str">
        <f>IFERROR(TRUNC(VLOOKUP($E320,'Container Panel'!$B$41:$Z$100,$D320,0)/(VLOOKUP(EU$276,UI!$A$12:$O$51,VLOOKUP(EU$278,$B$276:$C$278,2,0),0)/1000)),"")</f>
        <v/>
      </c>
      <c r="EV320" s="145" t="str">
        <f>IFERROR(TRUNC(VLOOKUP($E320,'Container Panel'!$B$41:$Z$100,$D320,0)/(VLOOKUP(EV$276,UI!$A$12:$O$51,VLOOKUP(EV$278,$B$276:$C$278,2,0),0)/1000)),"")</f>
        <v/>
      </c>
      <c r="EW320" s="145" t="str">
        <f>IFERROR(TRUNC(VLOOKUP($E320,'Container Panel'!$B$41:$Z$100,$D320,0)/(VLOOKUP(EW$276,UI!$A$12:$O$51,VLOOKUP(EW$278,$B$276:$C$278,2,0),0)/1000)),"")</f>
        <v/>
      </c>
      <c r="EX320" s="145" t="str">
        <f>IFERROR(TRUNC(VLOOKUP($E320,'Container Panel'!$B$41:$Z$100,$D320,0)/(VLOOKUP(EX$276,UI!$A$12:$O$51,VLOOKUP(EX$278,$B$276:$C$278,2,0),0)/1000)),"")</f>
        <v/>
      </c>
      <c r="EY320" s="145" t="str">
        <f>IFERROR(TRUNC(VLOOKUP($E320,'Container Panel'!$B$41:$Z$100,$D320,0)/(VLOOKUP(EY$276,UI!$A$12:$O$51,VLOOKUP(EY$278,$B$276:$C$278,2,0),0)/1000)),"")</f>
        <v/>
      </c>
      <c r="EZ320" s="145" t="str">
        <f>IFERROR(TRUNC(VLOOKUP($E320,'Container Panel'!$B$41:$Z$100,$D320,0)/(VLOOKUP(EZ$276,UI!$A$12:$O$51,VLOOKUP(EZ$278,$B$276:$C$278,2,0),0)/1000)),"")</f>
        <v/>
      </c>
      <c r="FA320" s="145" t="str">
        <f>IFERROR(TRUNC(VLOOKUP($E320,'Container Panel'!$B$41:$Z$100,$D320,0)/(VLOOKUP(FA$276,UI!$A$12:$O$51,VLOOKUP(FA$278,$B$276:$C$278,2,0),0)/1000)),"")</f>
        <v/>
      </c>
      <c r="FB320" s="145" t="str">
        <f>IFERROR(TRUNC(VLOOKUP($E320,'Container Panel'!$B$41:$Z$100,$D320,0)/(VLOOKUP(FB$276,UI!$A$12:$O$51,VLOOKUP(FB$278,$B$276:$C$278,2,0),0)/1000)),"")</f>
        <v/>
      </c>
      <c r="FC320" s="145" t="str">
        <f>IFERROR(TRUNC(VLOOKUP($E320,'Container Panel'!$B$41:$Z$100,$D320,0)/(VLOOKUP(FC$276,UI!$A$12:$O$51,VLOOKUP(FC$278,$B$276:$C$278,2,0),0)/1000)),"")</f>
        <v/>
      </c>
      <c r="FD320" s="145" t="str">
        <f>IFERROR(TRUNC(VLOOKUP($E320,'Container Panel'!$B$41:$Z$100,$D320,0)/(VLOOKUP(FD$276,UI!$A$12:$O$51,VLOOKUP(FD$278,$B$276:$C$278,2,0),0)/1000)),"")</f>
        <v/>
      </c>
      <c r="FE320" s="145" t="str">
        <f>IFERROR(TRUNC(VLOOKUP($E320,'Container Panel'!$B$41:$Z$100,$D320,0)/(VLOOKUP(FE$276,UI!$A$12:$O$51,VLOOKUP(FE$278,$B$276:$C$278,2,0),0)/1000)),"")</f>
        <v/>
      </c>
      <c r="FF320" s="145" t="str">
        <f>IFERROR(TRUNC(VLOOKUP($E320,'Container Panel'!$B$41:$Z$100,$D320,0)/(VLOOKUP(FF$276,UI!$A$12:$O$51,VLOOKUP(FF$278,$B$276:$C$278,2,0),0)/1000)),"")</f>
        <v/>
      </c>
      <c r="FG320" s="145" t="str">
        <f>IFERROR(TRUNC(VLOOKUP($E320,'Container Panel'!$B$41:$Z$100,$D320,0)/(VLOOKUP(FG$276,UI!$A$12:$O$51,VLOOKUP(FG$278,$B$276:$C$278,2,0),0)/1000)),"")</f>
        <v/>
      </c>
      <c r="FH320" s="145" t="str">
        <f>IFERROR(TRUNC(VLOOKUP($E320,'Container Panel'!$B$41:$Z$100,$D320,0)/(VLOOKUP(FH$276,UI!$A$12:$O$51,VLOOKUP(FH$278,$B$276:$C$278,2,0),0)/1000)),"")</f>
        <v/>
      </c>
      <c r="FI320" s="145" t="str">
        <f>IFERROR(TRUNC(VLOOKUP($E320,'Container Panel'!$B$41:$Z$100,$D320,0)/(VLOOKUP(FI$276,UI!$A$12:$O$51,VLOOKUP(FI$278,$B$276:$C$278,2,0),0)/1000)),"")</f>
        <v/>
      </c>
      <c r="FJ320" s="145" t="str">
        <f>IFERROR(TRUNC(VLOOKUP($E320,'Container Panel'!$B$41:$Z$100,$D320,0)/(VLOOKUP(FJ$276,UI!$A$12:$O$51,VLOOKUP(FJ$278,$B$276:$C$278,2,0),0)/1000)),"")</f>
        <v/>
      </c>
      <c r="FK320" s="145" t="str">
        <f>IFERROR(TRUNC(VLOOKUP($E320,'Container Panel'!$B$41:$Z$100,$D320,0)/(VLOOKUP(FK$276,UI!$A$12:$O$51,VLOOKUP(FK$278,$B$276:$C$278,2,0),0)/1000)),"")</f>
        <v/>
      </c>
      <c r="FL320" s="145" t="str">
        <f>IFERROR(TRUNC(VLOOKUP($E320,'Container Panel'!$B$41:$Z$100,$D320,0)/(VLOOKUP(FL$276,UI!$A$12:$O$51,VLOOKUP(FL$278,$B$276:$C$278,2,0),0)/1000)),"")</f>
        <v/>
      </c>
      <c r="FM320" s="145" t="str">
        <f>IFERROR(TRUNC(VLOOKUP($E320,'Container Panel'!$B$41:$Z$100,$D320,0)/(VLOOKUP(FM$276,UI!$A$12:$O$51,VLOOKUP(FM$278,$B$276:$C$278,2,0),0)/1000)),"")</f>
        <v/>
      </c>
      <c r="FN320" s="145" t="str">
        <f>IFERROR(TRUNC(VLOOKUP($E320,'Container Panel'!$B$41:$Z$100,$D320,0)/(VLOOKUP(FN$276,UI!$A$12:$O$51,VLOOKUP(FN$278,$B$276:$C$278,2,0),0)/1000)),"")</f>
        <v/>
      </c>
      <c r="FO320" s="145" t="str">
        <f>IFERROR(TRUNC(VLOOKUP($E320,'Container Panel'!$B$41:$Z$100,$D320,0)/(VLOOKUP(FO$276,UI!$A$12:$O$51,VLOOKUP(FO$278,$B$276:$C$278,2,0),0)/1000)),"")</f>
        <v/>
      </c>
      <c r="FP320" s="145" t="str">
        <f>IFERROR(TRUNC(VLOOKUP($E320,'Container Panel'!$B$41:$Z$100,$D320,0)/(VLOOKUP(FP$276,UI!$A$12:$O$51,VLOOKUP(FP$278,$B$276:$C$278,2,0),0)/1000)),"")</f>
        <v/>
      </c>
      <c r="FQ320" s="145" t="str">
        <f>IFERROR(TRUNC(VLOOKUP($E320,'Container Panel'!$B$41:$Z$100,$D320,0)/(VLOOKUP(FQ$276,UI!$A$12:$O$51,VLOOKUP(FQ$278,$B$276:$C$278,2,0),0)/1000)),"")</f>
        <v/>
      </c>
      <c r="FR320" s="145" t="str">
        <f>IFERROR(TRUNC(VLOOKUP($E320,'Container Panel'!$B$41:$Z$100,$D320,0)/(VLOOKUP(FR$276,UI!$A$12:$O$51,VLOOKUP(FR$278,$B$276:$C$278,2,0),0)/1000)),"")</f>
        <v/>
      </c>
      <c r="FS320" s="145" t="str">
        <f>IFERROR(TRUNC(VLOOKUP($E320,'Container Panel'!$B$41:$Z$100,$D320,0)/(VLOOKUP(FS$276,UI!$A$12:$O$51,VLOOKUP(FS$278,$B$276:$C$278,2,0),0)/1000)),"")</f>
        <v/>
      </c>
      <c r="FT320" s="145" t="str">
        <f>IFERROR(TRUNC(VLOOKUP($E320,'Container Panel'!$B$41:$Z$100,$D320,0)/(VLOOKUP(FT$276,UI!$A$12:$O$51,VLOOKUP(FT$278,$B$276:$C$278,2,0),0)/1000)),"")</f>
        <v/>
      </c>
      <c r="FU320" s="145" t="str">
        <f>IFERROR(TRUNC(VLOOKUP($E320,'Container Panel'!$B$41:$Z$100,$D320,0)/(VLOOKUP(FU$276,UI!$A$12:$O$51,VLOOKUP(FU$278,$B$276:$C$278,2,0),0)/1000)),"")</f>
        <v/>
      </c>
      <c r="FV320" s="145" t="str">
        <f>IFERROR(TRUNC(VLOOKUP($E320,'Container Panel'!$B$41:$Z$100,$D320,0)/(VLOOKUP(FV$276,UI!$A$12:$O$51,VLOOKUP(FV$278,$B$276:$C$278,2,0),0)/1000)),"")</f>
        <v/>
      </c>
      <c r="FW320" s="145" t="str">
        <f>IFERROR(TRUNC(VLOOKUP($E320,'Container Panel'!$B$41:$Z$100,$D320,0)/(VLOOKUP(FW$276,UI!$A$12:$O$51,VLOOKUP(FW$278,$B$276:$C$278,2,0),0)/1000)),"")</f>
        <v/>
      </c>
      <c r="FX320" s="145" t="str">
        <f>IFERROR(TRUNC(VLOOKUP($E320,'Container Panel'!$B$41:$Z$100,$D320,0)/(VLOOKUP(FX$276,UI!$A$12:$O$51,VLOOKUP(FX$278,$B$276:$C$278,2,0),0)/1000)),"")</f>
        <v/>
      </c>
      <c r="FY320" s="145" t="str">
        <f>IFERROR(TRUNC(VLOOKUP($E320,'Container Panel'!$B$41:$Z$100,$D320,0)/(VLOOKUP(FY$276,UI!$A$12:$O$51,VLOOKUP(FY$278,$B$276:$C$278,2,0),0)/1000)),"")</f>
        <v/>
      </c>
      <c r="FZ320" s="145" t="str">
        <f>IFERROR(TRUNC(VLOOKUP($E320,'Container Panel'!$B$41:$Z$100,$D320,0)/(VLOOKUP(FZ$276,UI!$A$12:$O$51,VLOOKUP(FZ$278,$B$276:$C$278,2,0),0)/1000)),"")</f>
        <v/>
      </c>
      <c r="GA320" s="145" t="str">
        <f>IFERROR(TRUNC(VLOOKUP($E320,'Container Panel'!$B$41:$Z$100,$D320,0)/(VLOOKUP(GA$276,UI!$A$12:$O$51,VLOOKUP(GA$278,$B$276:$C$278,2,0),0)/1000)),"")</f>
        <v/>
      </c>
      <c r="GB320" s="145" t="str">
        <f>IFERROR(TRUNC(VLOOKUP($E320,'Container Panel'!$B$41:$Z$100,$D320,0)/(VLOOKUP(GB$276,UI!$A$12:$O$51,VLOOKUP(GB$278,$B$276:$C$278,2,0),0)/1000)),"")</f>
        <v/>
      </c>
      <c r="GC320" s="145" t="str">
        <f>IFERROR(TRUNC(VLOOKUP($E320,'Container Panel'!$B$41:$Z$100,$D320,0)/(VLOOKUP(GC$276,UI!$A$12:$O$51,VLOOKUP(GC$278,$B$276:$C$278,2,0),0)/1000)),"")</f>
        <v/>
      </c>
      <c r="GD320" s="145" t="str">
        <f>IFERROR(TRUNC(VLOOKUP($E320,'Container Panel'!$B$41:$Z$100,$D320,0)/(VLOOKUP(GD$276,UI!$A$12:$O$51,VLOOKUP(GD$278,$B$276:$C$278,2,0),0)/1000)),"")</f>
        <v/>
      </c>
      <c r="GE320" s="145" t="str">
        <f>IFERROR(TRUNC(VLOOKUP($E320,'Container Panel'!$B$41:$Z$100,$D320,0)/(VLOOKUP(GE$276,UI!$A$12:$O$51,VLOOKUP(GE$278,$B$276:$C$278,2,0),0)/1000)),"")</f>
        <v/>
      </c>
      <c r="GF320" s="145" t="str">
        <f>IFERROR(TRUNC(VLOOKUP($E320,'Container Panel'!$B$41:$Z$100,$D320,0)/(VLOOKUP(GF$276,UI!$A$12:$O$51,VLOOKUP(GF$278,$B$276:$C$278,2,0),0)/1000)),"")</f>
        <v/>
      </c>
      <c r="GG320" s="145" t="str">
        <f>IFERROR(TRUNC(VLOOKUP($E320,'Container Panel'!$B$41:$Z$100,$D320,0)/(VLOOKUP(GG$276,UI!$A$12:$O$51,VLOOKUP(GG$278,$B$276:$C$278,2,0),0)/1000)),"")</f>
        <v/>
      </c>
      <c r="GH320" s="145" t="str">
        <f>IFERROR(TRUNC(VLOOKUP($E320,'Container Panel'!$B$41:$Z$100,$D320,0)/(VLOOKUP(GH$276,UI!$A$12:$O$51,VLOOKUP(GH$278,$B$276:$C$278,2,0),0)/1000)),"")</f>
        <v/>
      </c>
      <c r="GI320" s="145" t="str">
        <f>IFERROR(TRUNC(VLOOKUP($E320,'Container Panel'!$B$41:$Z$100,$D320,0)/(VLOOKUP(GI$276,UI!$A$12:$O$51,VLOOKUP(GI$278,$B$276:$C$278,2,0),0)/1000)),"")</f>
        <v/>
      </c>
      <c r="GJ320" s="145" t="str">
        <f>IFERROR(TRUNC(VLOOKUP($E320,'Container Panel'!$B$41:$Z$100,$D320,0)/(VLOOKUP(GJ$276,UI!$A$12:$O$51,VLOOKUP(GJ$278,$B$276:$C$278,2,0),0)/1000)),"")</f>
        <v/>
      </c>
      <c r="GK320" s="145" t="str">
        <f>IFERROR(TRUNC(VLOOKUP($E320,'Container Panel'!$B$41:$Z$100,$D320,0)/(VLOOKUP(GK$276,UI!$A$12:$O$51,VLOOKUP(GK$278,$B$276:$C$278,2,0),0)/1000)),"")</f>
        <v/>
      </c>
      <c r="GL320" s="145" t="str">
        <f>IFERROR(TRUNC(VLOOKUP($E320,'Container Panel'!$B$41:$Z$100,$D320,0)/(VLOOKUP(GL$276,UI!$A$12:$O$51,VLOOKUP(GL$278,$B$276:$C$278,2,0),0)/1000)),"")</f>
        <v/>
      </c>
      <c r="GM320" s="145" t="str">
        <f>IFERROR(TRUNC(VLOOKUP($E320,'Container Panel'!$B$41:$Z$100,$D320,0)/(VLOOKUP(GM$276,UI!$A$12:$O$51,VLOOKUP(GM$278,$B$276:$C$278,2,0),0)/1000)),"")</f>
        <v/>
      </c>
      <c r="GN320" s="145" t="str">
        <f>IFERROR(TRUNC(VLOOKUP($E320,'Container Panel'!$B$41:$Z$100,$D320,0)/(VLOOKUP(GN$276,UI!$A$12:$O$51,VLOOKUP(GN$278,$B$276:$C$278,2,0),0)/1000)),"")</f>
        <v/>
      </c>
      <c r="GO320" s="145" t="str">
        <f>IFERROR(TRUNC(VLOOKUP($E320,'Container Panel'!$B$41:$Z$100,$D320,0)/(VLOOKUP(GO$276,UI!$A$12:$O$51,VLOOKUP(GO$278,$B$276:$C$278,2,0),0)/1000)),"")</f>
        <v/>
      </c>
      <c r="GP320" s="145" t="str">
        <f>IFERROR(TRUNC(VLOOKUP($E320,'Container Panel'!$B$41:$Z$100,$D320,0)/(VLOOKUP(GP$276,UI!$A$12:$O$51,VLOOKUP(GP$278,$B$276:$C$278,2,0),0)/1000)),"")</f>
        <v/>
      </c>
      <c r="GQ320" s="145" t="str">
        <f>IFERROR(TRUNC(VLOOKUP($E320,'Container Panel'!$B$41:$Z$100,$D320,0)/(VLOOKUP(GQ$276,UI!$A$12:$O$51,VLOOKUP(GQ$278,$B$276:$C$278,2,0),0)/1000)),"")</f>
        <v/>
      </c>
      <c r="GR320" s="145" t="str">
        <f>IFERROR(TRUNC(VLOOKUP($E320,'Container Panel'!$B$41:$Z$100,$D320,0)/(VLOOKUP(GR$276,UI!$A$12:$O$51,VLOOKUP(GR$278,$B$276:$C$278,2,0),0)/1000)),"")</f>
        <v/>
      </c>
      <c r="GS320" s="145" t="str">
        <f>IFERROR(TRUNC(VLOOKUP($E320,'Container Panel'!$B$41:$Z$100,$D320,0)/(VLOOKUP(GS$276,UI!$A$12:$O$51,VLOOKUP(GS$278,$B$276:$C$278,2,0),0)/1000)),"")</f>
        <v/>
      </c>
      <c r="GT320" s="145" t="str">
        <f>IFERROR(TRUNC(VLOOKUP($E320,'Container Panel'!$B$41:$Z$100,$D320,0)/(VLOOKUP(GT$276,UI!$A$12:$O$51,VLOOKUP(GT$278,$B$276:$C$278,2,0),0)/1000)),"")</f>
        <v/>
      </c>
      <c r="GU320" s="145" t="str">
        <f>IFERROR(TRUNC(VLOOKUP($E320,'Container Panel'!$B$41:$Z$100,$D320,0)/(VLOOKUP(GU$276,UI!$A$12:$O$51,VLOOKUP(GU$278,$B$276:$C$278,2,0),0)/1000)),"")</f>
        <v/>
      </c>
      <c r="GV320" s="145" t="str">
        <f>IFERROR(TRUNC(VLOOKUP($E320,'Container Panel'!$B$41:$Z$100,$D320,0)/(VLOOKUP(GV$276,UI!$A$12:$O$51,VLOOKUP(GV$278,$B$276:$C$278,2,0),0)/1000)),"")</f>
        <v/>
      </c>
      <c r="GW320" s="145" t="str">
        <f>IFERROR(TRUNC(VLOOKUP($E320,'Container Panel'!$B$41:$Z$100,$D320,0)/(VLOOKUP(GW$276,UI!$A$12:$O$51,VLOOKUP(GW$278,$B$276:$C$278,2,0),0)/1000)),"")</f>
        <v/>
      </c>
      <c r="GX320" s="145" t="str">
        <f>IFERROR(TRUNC(VLOOKUP($E320,'Container Panel'!$B$41:$Z$100,$D320,0)/(VLOOKUP(GX$276,UI!$A$12:$O$51,VLOOKUP(GX$278,$B$276:$C$278,2,0),0)/1000)),"")</f>
        <v/>
      </c>
      <c r="GY320" s="145" t="str">
        <f>IFERROR(TRUNC(VLOOKUP($E320,'Container Panel'!$B$41:$Z$100,$D320,0)/(VLOOKUP(GY$276,UI!$A$12:$O$51,VLOOKUP(GY$278,$B$276:$C$278,2,0),0)/1000)),"")</f>
        <v/>
      </c>
      <c r="GZ320" s="145" t="str">
        <f>IFERROR(TRUNC(VLOOKUP($E320,'Container Panel'!$B$41:$Z$100,$D320,0)/(VLOOKUP(GZ$276,UI!$A$12:$O$51,VLOOKUP(GZ$278,$B$276:$C$278,2,0),0)/1000)),"")</f>
        <v/>
      </c>
      <c r="HA320" s="145" t="str">
        <f>IFERROR(TRUNC(VLOOKUP($E320,'Container Panel'!$B$41:$Z$100,$D320,0)/(VLOOKUP(HA$276,UI!$A$12:$O$51,VLOOKUP(HA$278,$B$276:$C$278,2,0),0)/1000)),"")</f>
        <v/>
      </c>
      <c r="HB320" s="145" t="str">
        <f>IFERROR(TRUNC(VLOOKUP($E320,'Container Panel'!$B$41:$Z$100,$D320,0)/(VLOOKUP(HB$276,UI!$A$12:$O$51,VLOOKUP(HB$278,$B$276:$C$278,2,0),0)/1000)),"")</f>
        <v/>
      </c>
      <c r="HC320" s="145" t="str">
        <f>IFERROR(TRUNC(VLOOKUP($E320,'Container Panel'!$B$41:$Z$100,$D320,0)/(VLOOKUP(HC$276,UI!$A$12:$O$51,VLOOKUP(HC$278,$B$276:$C$278,2,0),0)/1000)),"")</f>
        <v/>
      </c>
      <c r="HD320" s="145" t="str">
        <f>IFERROR(TRUNC(VLOOKUP($E320,'Container Panel'!$B$41:$Z$100,$D320,0)/(VLOOKUP(HD$276,UI!$A$12:$O$51,VLOOKUP(HD$278,$B$276:$C$278,2,0),0)/1000)),"")</f>
        <v/>
      </c>
      <c r="HE320" s="145" t="str">
        <f>IFERROR(TRUNC(VLOOKUP($E320,'Container Panel'!$B$41:$Z$100,$D320,0)/(VLOOKUP(HE$276,UI!$A$12:$O$51,VLOOKUP(HE$278,$B$276:$C$278,2,0),0)/1000)),"")</f>
        <v/>
      </c>
      <c r="HF320" s="145" t="str">
        <f>IFERROR(TRUNC(VLOOKUP($E320,'Container Panel'!$B$41:$Z$100,$D320,0)/(VLOOKUP(HF$276,UI!$A$12:$O$51,VLOOKUP(HF$278,$B$276:$C$278,2,0),0)/1000)),"")</f>
        <v/>
      </c>
      <c r="HG320" s="145" t="str">
        <f>IFERROR(TRUNC(VLOOKUP($E320,'Container Panel'!$B$41:$Z$100,$D320,0)/(VLOOKUP(HG$276,UI!$A$12:$O$51,VLOOKUP(HG$278,$B$276:$C$278,2,0),0)/1000)),"")</f>
        <v/>
      </c>
      <c r="HH320" s="145" t="str">
        <f>IFERROR(TRUNC(VLOOKUP($E320,'Container Panel'!$B$41:$Z$100,$D320,0)/(VLOOKUP(HH$276,UI!$A$12:$O$51,VLOOKUP(HH$278,$B$276:$C$278,2,0),0)/1000)),"")</f>
        <v/>
      </c>
      <c r="HI320" s="145" t="str">
        <f>IFERROR(TRUNC(VLOOKUP($E320,'Container Panel'!$B$41:$Z$100,$D320,0)/(VLOOKUP(HI$276,UI!$A$12:$O$51,VLOOKUP(HI$278,$B$276:$C$278,2,0),0)/1000)),"")</f>
        <v/>
      </c>
      <c r="HJ320" s="145" t="str">
        <f>IFERROR(TRUNC(VLOOKUP($E320,'Container Panel'!$B$41:$Z$100,$D320,0)/(VLOOKUP(HJ$276,UI!$A$12:$O$51,VLOOKUP(HJ$278,$B$276:$C$278,2,0),0)/1000)),"")</f>
        <v/>
      </c>
      <c r="HK320" s="145" t="str">
        <f>IFERROR(TRUNC(VLOOKUP($E320,'Container Panel'!$B$41:$Z$100,$D320,0)/(VLOOKUP(HK$276,UI!$A$12:$O$51,VLOOKUP(HK$278,$B$276:$C$278,2,0),0)/1000)),"")</f>
        <v/>
      </c>
      <c r="HL320" s="145" t="str">
        <f>IFERROR(TRUNC(VLOOKUP($E320,'Container Panel'!$B$41:$Z$100,$D320,0)/(VLOOKUP(HL$276,UI!$A$12:$O$51,VLOOKUP(HL$278,$B$276:$C$278,2,0),0)/1000)),"")</f>
        <v/>
      </c>
      <c r="HM320" s="145" t="str">
        <f>IFERROR(TRUNC(VLOOKUP($E320,'Container Panel'!$B$41:$Z$100,$D320,0)/(VLOOKUP(HM$276,UI!$A$12:$O$51,VLOOKUP(HM$278,$B$276:$C$278,2,0),0)/1000)),"")</f>
        <v/>
      </c>
      <c r="HN320" s="145" t="str">
        <f>IFERROR(TRUNC(VLOOKUP($E320,'Container Panel'!$B$41:$Z$100,$D320,0)/(VLOOKUP(HN$276,UI!$A$12:$O$51,VLOOKUP(HN$278,$B$276:$C$278,2,0),0)/1000)),"")</f>
        <v/>
      </c>
      <c r="HO320" s="145" t="str">
        <f>IFERROR(TRUNC(VLOOKUP($E320,'Container Panel'!$B$41:$Z$100,$D320,0)/(VLOOKUP(HO$276,UI!$A$12:$O$51,VLOOKUP(HO$278,$B$276:$C$278,2,0),0)/1000)),"")</f>
        <v/>
      </c>
      <c r="HP320" s="145" t="str">
        <f>IFERROR(TRUNC(VLOOKUP($E320,'Container Panel'!$B$41:$Z$100,$D320,0)/(VLOOKUP(HP$276,UI!$A$12:$O$51,VLOOKUP(HP$278,$B$276:$C$278,2,0),0)/1000)),"")</f>
        <v/>
      </c>
      <c r="HQ320" s="145" t="str">
        <f>IFERROR(TRUNC(VLOOKUP($E320,'Container Panel'!$B$41:$Z$100,$D320,0)/(VLOOKUP(HQ$276,UI!$A$12:$O$51,VLOOKUP(HQ$278,$B$276:$C$278,2,0),0)/1000)),"")</f>
        <v/>
      </c>
      <c r="HR320" s="145" t="str">
        <f>IFERROR(TRUNC(VLOOKUP($E320,'Container Panel'!$B$41:$Z$100,$D320,0)/(VLOOKUP(HR$276,UI!$A$12:$O$51,VLOOKUP(HR$278,$B$276:$C$278,2,0),0)/1000)),"")</f>
        <v/>
      </c>
      <c r="HS320" s="145" t="str">
        <f>IFERROR(TRUNC(VLOOKUP($E320,'Container Panel'!$B$41:$Z$100,$D320,0)/(VLOOKUP(HS$276,UI!$A$12:$O$51,VLOOKUP(HS$278,$B$276:$C$278,2,0),0)/1000)),"")</f>
        <v/>
      </c>
      <c r="HT320" s="145" t="str">
        <f>IFERROR(TRUNC(VLOOKUP($E320,'Container Panel'!$B$41:$Z$100,$D320,0)/(VLOOKUP(HT$276,UI!$A$12:$O$51,VLOOKUP(HT$278,$B$276:$C$278,2,0),0)/1000)),"")</f>
        <v/>
      </c>
      <c r="HU320" s="145" t="str">
        <f>IFERROR(TRUNC(VLOOKUP($E320,'Container Panel'!$B$41:$Z$100,$D320,0)/(VLOOKUP(HU$276,UI!$A$12:$O$51,VLOOKUP(HU$278,$B$276:$C$278,2,0),0)/1000)),"")</f>
        <v/>
      </c>
      <c r="HV320" s="145" t="str">
        <f>IFERROR(TRUNC(VLOOKUP($E320,'Container Panel'!$B$41:$Z$100,$D320,0)/(VLOOKUP(HV$276,UI!$A$12:$O$51,VLOOKUP(HV$278,$B$276:$C$278,2,0),0)/1000)),"")</f>
        <v/>
      </c>
      <c r="HW320" s="145" t="str">
        <f>IFERROR(TRUNC(VLOOKUP($E320,'Container Panel'!$B$41:$Z$100,$D320,0)/(VLOOKUP(HW$276,UI!$A$12:$O$51,VLOOKUP(HW$278,$B$276:$C$278,2,0),0)/1000)),"")</f>
        <v/>
      </c>
      <c r="HX320" s="145" t="str">
        <f>IFERROR(TRUNC(VLOOKUP($E320,'Container Panel'!$B$41:$Z$100,$D320,0)/(VLOOKUP(HX$276,UI!$A$12:$O$51,VLOOKUP(HX$278,$B$276:$C$278,2,0),0)/1000)),"")</f>
        <v/>
      </c>
      <c r="HY320" s="145" t="str">
        <f>IFERROR(TRUNC(VLOOKUP($E320,'Container Panel'!$B$41:$Z$100,$D320,0)/(VLOOKUP(HY$276,UI!$A$12:$O$51,VLOOKUP(HY$278,$B$276:$C$278,2,0),0)/1000)),"")</f>
        <v/>
      </c>
      <c r="HZ320" s="145" t="str">
        <f>IFERROR(TRUNC(VLOOKUP($E320,'Container Panel'!$B$41:$Z$100,$D320,0)/(VLOOKUP(HZ$276,UI!$A$12:$O$51,VLOOKUP(HZ$278,$B$276:$C$278,2,0),0)/1000)),"")</f>
        <v/>
      </c>
      <c r="IA320" s="145" t="str">
        <f>IFERROR(TRUNC(VLOOKUP($E320,'Container Panel'!$B$41:$Z$100,$D320,0)/(VLOOKUP(IA$276,UI!$A$12:$O$51,VLOOKUP(IA$278,$B$276:$C$278,2,0),0)/1000)),"")</f>
        <v/>
      </c>
      <c r="IB320" s="145" t="str">
        <f>IFERROR(TRUNC(VLOOKUP($E320,'Container Panel'!$B$41:$Z$100,$D320,0)/(VLOOKUP(IB$276,UI!$A$12:$O$51,VLOOKUP(IB$278,$B$276:$C$278,2,0),0)/1000)),"")</f>
        <v/>
      </c>
      <c r="IC320" s="145" t="str">
        <f>IFERROR(TRUNC(VLOOKUP($E320,'Container Panel'!$B$41:$Z$100,$D320,0)/(VLOOKUP(IC$276,UI!$A$12:$O$51,VLOOKUP(IC$278,$B$276:$C$278,2,0),0)/1000)),"")</f>
        <v/>
      </c>
      <c r="ID320" s="145" t="str">
        <f>IFERROR(TRUNC(VLOOKUP($E320,'Container Panel'!$B$41:$Z$100,$D320,0)/(VLOOKUP(ID$276,UI!$A$12:$O$51,VLOOKUP(ID$278,$B$276:$C$278,2,0),0)/1000)),"")</f>
        <v/>
      </c>
      <c r="IE320" s="145" t="str">
        <f>IFERROR(TRUNC(VLOOKUP($E320,'Container Panel'!$B$41:$Z$100,$D320,0)/(VLOOKUP(IE$276,UI!$A$12:$O$51,VLOOKUP(IE$278,$B$276:$C$278,2,0),0)/1000)),"")</f>
        <v/>
      </c>
      <c r="IF320" s="145" t="str">
        <f>IFERROR(TRUNC(VLOOKUP($E320,'Container Panel'!$B$41:$Z$100,$D320,0)/(VLOOKUP(IF$276,UI!$A$12:$O$51,VLOOKUP(IF$278,$B$276:$C$278,2,0),0)/1000)),"")</f>
        <v/>
      </c>
      <c r="IG320" s="145" t="str">
        <f>IFERROR(TRUNC(VLOOKUP($E320,'Container Panel'!$B$41:$Z$100,$D320,0)/(VLOOKUP(IG$276,UI!$A$12:$O$51,VLOOKUP(IG$278,$B$276:$C$278,2,0),0)/1000)),"")</f>
        <v/>
      </c>
      <c r="IH320" s="145" t="str">
        <f>IFERROR(TRUNC(VLOOKUP($E320,'Container Panel'!$B$41:$Z$100,$D320,0)/(VLOOKUP(IH$276,UI!$A$12:$O$51,VLOOKUP(IH$278,$B$276:$C$278,2,0),0)/1000)),"")</f>
        <v/>
      </c>
      <c r="II320" s="145" t="str">
        <f>IFERROR(TRUNC(VLOOKUP($E320,'Container Panel'!$B$41:$Z$100,$D320,0)/(VLOOKUP(II$276,UI!$A$12:$O$51,VLOOKUP(II$278,$B$276:$C$278,2,0),0)/1000)),"")</f>
        <v/>
      </c>
      <c r="IJ320" s="145" t="str">
        <f>IFERROR(TRUNC(VLOOKUP($E320,'Container Panel'!$B$41:$Z$100,$D320,0)/(VLOOKUP(IJ$276,UI!$A$12:$O$51,VLOOKUP(IJ$278,$B$276:$C$278,2,0),0)/1000)),"")</f>
        <v/>
      </c>
      <c r="IK320" s="145" t="str">
        <f>IFERROR(TRUNC(VLOOKUP($E320,'Container Panel'!$B$41:$Z$100,$D320,0)/(VLOOKUP(IK$276,UI!$A$12:$O$51,VLOOKUP(IK$278,$B$276:$C$278,2,0),0)/1000)),"")</f>
        <v/>
      </c>
      <c r="IL320" s="145" t="str">
        <f>IFERROR(TRUNC(VLOOKUP($E320,'Container Panel'!$B$41:$Z$100,$D320,0)/(VLOOKUP(IL$276,UI!$A$12:$O$51,VLOOKUP(IL$278,$B$276:$C$278,2,0),0)/1000)),"")</f>
        <v/>
      </c>
    </row>
    <row r="321" spans="2:246">
      <c r="B321" s="74">
        <v>41</v>
      </c>
      <c r="C321" s="74">
        <f t="shared" si="191"/>
        <v>14</v>
      </c>
      <c r="D321" s="163">
        <f>MOD(B321,3)+'Container Panel'!$Q$38</f>
        <v>18</v>
      </c>
      <c r="E321" s="143" t="str">
        <f t="shared" si="193"/>
        <v>B</v>
      </c>
      <c r="F321" s="144" t="s">
        <v>29</v>
      </c>
      <c r="G321" s="145">
        <f>IFERROR(IF(AND(G$272=list!$D$3,'Box Calculation'!G$279&lt;&gt;"h",$E321&lt;&gt;0),0,IF(AND(G$273=list!$D$2,$E321&lt;&gt;0,TRUNC(VLOOKUP($E321,'Container Panel'!$B$41:$Z$100,$D321,0)/(VLOOKUP(G$276,UI!$A$12:$O$51,VLOOKUP(G$279,$B$276:$C$278,2,0),0)/1000))&gt;0),1,TRUNC(VLOOKUP($E321,'Container Panel'!$B$41:$Z$100,$D321,0)/(VLOOKUP(G$276,UI!$A$12:$O$51,VLOOKUP(G$279,$B$276:$C$278,2,0),0)/1000)))),"")</f>
        <v>0</v>
      </c>
      <c r="H321" s="145">
        <f>IFERROR(IF(AND(H$272=list!$D$3,'Box Calculation'!H$279&lt;&gt;"h",$E321&lt;&gt;0),0,IF(AND(H$273=list!$D$2,$E321&lt;&gt;0,TRUNC(VLOOKUP($E321,'Container Panel'!$B$41:$Z$100,$D321,0)/(VLOOKUP(H$276,UI!$A$12:$O$51,VLOOKUP(H$279,$B$276:$C$278,2,0),0)/1000))&gt;0),1,TRUNC(VLOOKUP($E321,'Container Panel'!$B$41:$Z$100,$D321,0)/(VLOOKUP(H$276,UI!$A$12:$O$51,VLOOKUP(H$279,$B$276:$C$278,2,0),0)/1000)))),"")</f>
        <v>2</v>
      </c>
      <c r="I321" s="145">
        <f>IFERROR(IF(AND(I$272=list!$D$3,'Box Calculation'!I$279&lt;&gt;"h",$E321&lt;&gt;0),0,IF(AND(I$273=list!$D$2,$E321&lt;&gt;0,TRUNC(VLOOKUP($E321,'Container Panel'!$B$41:$Z$100,$D321,0)/(VLOOKUP(I$276,UI!$A$12:$O$51,VLOOKUP(I$279,$B$276:$C$278,2,0),0)/1000))&gt;0),1,TRUNC(VLOOKUP($E321,'Container Panel'!$B$41:$Z$100,$D321,0)/(VLOOKUP(I$276,UI!$A$12:$O$51,VLOOKUP(I$279,$B$276:$C$278,2,0),0)/1000)))),"")</f>
        <v>0</v>
      </c>
      <c r="J321" s="145">
        <f>IFERROR(IF(AND(J$272=list!$D$3,'Box Calculation'!J$279&lt;&gt;"h",$E321&lt;&gt;0),0,IF(AND(J$273=list!$D$2,$E321&lt;&gt;0,TRUNC(VLOOKUP($E321,'Container Panel'!$B$41:$Z$100,$D321,0)/(VLOOKUP(J$276,UI!$A$12:$O$51,VLOOKUP(J$279,$B$276:$C$278,2,0),0)/1000))&gt;0),1,TRUNC(VLOOKUP($E321,'Container Panel'!$B$41:$Z$100,$D321,0)/(VLOOKUP(J$276,UI!$A$12:$O$51,VLOOKUP(J$279,$B$276:$C$278,2,0),0)/1000)))),"")</f>
        <v>0</v>
      </c>
      <c r="K321" s="145">
        <f>IFERROR(IF(AND(K$272=list!$D$3,'Box Calculation'!K$279&lt;&gt;"h",$E321&lt;&gt;0),0,IF(AND(K$273=list!$D$2,$E321&lt;&gt;0,TRUNC(VLOOKUP($E321,'Container Panel'!$B$41:$Z$100,$D321,0)/(VLOOKUP(K$276,UI!$A$12:$O$51,VLOOKUP(K$279,$B$276:$C$278,2,0),0)/1000))&gt;0),1,TRUNC(VLOOKUP($E321,'Container Panel'!$B$41:$Z$100,$D321,0)/(VLOOKUP(K$276,UI!$A$12:$O$51,VLOOKUP(K$279,$B$276:$C$278,2,0),0)/1000)))),"")</f>
        <v>0</v>
      </c>
      <c r="L321" s="145">
        <f>IFERROR(IF(AND(L$272=list!$D$3,'Box Calculation'!L$279&lt;&gt;"h",$E321&lt;&gt;0),0,IF(AND(L$273=list!$D$2,$E321&lt;&gt;0,TRUNC(VLOOKUP($E321,'Container Panel'!$B$41:$Z$100,$D321,0)/(VLOOKUP(L$276,UI!$A$12:$O$51,VLOOKUP(L$279,$B$276:$C$278,2,0),0)/1000))&gt;0),1,TRUNC(VLOOKUP($E321,'Container Panel'!$B$41:$Z$100,$D321,0)/(VLOOKUP(L$276,UI!$A$12:$O$51,VLOOKUP(L$279,$B$276:$C$278,2,0),0)/1000)))),"")</f>
        <v>2</v>
      </c>
      <c r="M321" s="145">
        <f>IFERROR(IF(AND(M$272=list!$D$3,'Box Calculation'!M$279&lt;&gt;"h",$E321&lt;&gt;0),0,IF(AND(M$273=list!$D$2,$E321&lt;&gt;0,TRUNC(VLOOKUP($E321,'Container Panel'!$B$41:$Z$100,$D321,0)/(VLOOKUP(M$276,UI!$A$12:$O$51,VLOOKUP(M$279,$B$276:$C$278,2,0),0)/1000))&gt;0),1,TRUNC(VLOOKUP($E321,'Container Panel'!$B$41:$Z$100,$D321,0)/(VLOOKUP(M$276,UI!$A$12:$O$51,VLOOKUP(M$279,$B$276:$C$278,2,0),0)/1000)))),"")</f>
        <v>1</v>
      </c>
      <c r="N321" s="145">
        <f>IFERROR(IF(AND(N$272=list!$D$3,'Box Calculation'!N$279&lt;&gt;"h",$E321&lt;&gt;0),0,IF(AND(N$273=list!$D$2,$E321&lt;&gt;0,TRUNC(VLOOKUP($E321,'Container Panel'!$B$41:$Z$100,$D321,0)/(VLOOKUP(N$276,UI!$A$12:$O$51,VLOOKUP(N$279,$B$276:$C$278,2,0),0)/1000))&gt;0),1,TRUNC(VLOOKUP($E321,'Container Panel'!$B$41:$Z$100,$D321,0)/(VLOOKUP(N$276,UI!$A$12:$O$51,VLOOKUP(N$279,$B$276:$C$278,2,0),0)/1000)))),"")</f>
        <v>0</v>
      </c>
      <c r="O321" s="145">
        <f>IFERROR(IF(AND(O$272=list!$D$3,'Box Calculation'!O$279&lt;&gt;"h",$E321&lt;&gt;0),0,IF(AND(O$273=list!$D$2,$E321&lt;&gt;0,TRUNC(VLOOKUP($E321,'Container Panel'!$B$41:$Z$100,$D321,0)/(VLOOKUP(O$276,UI!$A$12:$O$51,VLOOKUP(O$279,$B$276:$C$278,2,0),0)/1000))&gt;0),1,TRUNC(VLOOKUP($E321,'Container Panel'!$B$41:$Z$100,$D321,0)/(VLOOKUP(O$276,UI!$A$12:$O$51,VLOOKUP(O$279,$B$276:$C$278,2,0),0)/1000)))),"")</f>
        <v>1</v>
      </c>
      <c r="P321" s="145">
        <f>IFERROR(IF(AND(P$272=list!$D$3,'Box Calculation'!P$279&lt;&gt;"h",$E321&lt;&gt;0),0,IF(AND(P$273=list!$D$2,$E321&lt;&gt;0,TRUNC(VLOOKUP($E321,'Container Panel'!$B$41:$Z$100,$D321,0)/(VLOOKUP(P$276,UI!$A$12:$O$51,VLOOKUP(P$279,$B$276:$C$278,2,0),0)/1000))&gt;0),1,TRUNC(VLOOKUP($E321,'Container Panel'!$B$41:$Z$100,$D321,0)/(VLOOKUP(P$276,UI!$A$12:$O$51,VLOOKUP(P$279,$B$276:$C$278,2,0),0)/1000)))),"")</f>
        <v>0</v>
      </c>
      <c r="Q321" s="145">
        <f>IFERROR(IF(AND(Q$272=list!$D$3,'Box Calculation'!Q$279&lt;&gt;"h",$E321&lt;&gt;0),0,IF(AND(Q$273=list!$D$2,$E321&lt;&gt;0,TRUNC(VLOOKUP($E321,'Container Panel'!$B$41:$Z$100,$D321,0)/(VLOOKUP(Q$276,UI!$A$12:$O$51,VLOOKUP(Q$279,$B$276:$C$278,2,0),0)/1000))&gt;0),1,TRUNC(VLOOKUP($E321,'Container Panel'!$B$41:$Z$100,$D321,0)/(VLOOKUP(Q$276,UI!$A$12:$O$51,VLOOKUP(Q$279,$B$276:$C$278,2,0),0)/1000)))),"")</f>
        <v>0</v>
      </c>
      <c r="R321" s="145">
        <f>IFERROR(IF(AND(R$272=list!$D$3,'Box Calculation'!R$279&lt;&gt;"h",$E321&lt;&gt;0),0,IF(AND(R$273=list!$D$2,$E321&lt;&gt;0,TRUNC(VLOOKUP($E321,'Container Panel'!$B$41:$Z$100,$D321,0)/(VLOOKUP(R$276,UI!$A$12:$O$51,VLOOKUP(R$279,$B$276:$C$278,2,0),0)/1000))&gt;0),1,TRUNC(VLOOKUP($E321,'Container Panel'!$B$41:$Z$100,$D321,0)/(VLOOKUP(R$276,UI!$A$12:$O$51,VLOOKUP(R$279,$B$276:$C$278,2,0),0)/1000)))),"")</f>
        <v>0</v>
      </c>
      <c r="S321" s="145" t="str">
        <f>IFERROR(IF(AND(S$272=list!$D$3,'Box Calculation'!S$279&lt;&gt;"h",$E321&lt;&gt;0),0,IF(AND(S$273=list!$D$2,$E321&lt;&gt;0,TRUNC(VLOOKUP($E321,'Container Panel'!$B$41:$Z$100,$D321,0)/(VLOOKUP(S$276,UI!$A$12:$O$51,VLOOKUP(S$279,$B$276:$C$278,2,0),0)/1000))&gt;0),1,TRUNC(VLOOKUP($E321,'Container Panel'!$B$41:$Z$100,$D321,0)/(VLOOKUP(S$276,UI!$A$12:$O$51,VLOOKUP(S$279,$B$276:$C$278,2,0),0)/1000)))),"")</f>
        <v/>
      </c>
      <c r="T321" s="145" t="str">
        <f>IFERROR(IF(AND(T$272=list!$D$3,'Box Calculation'!T$279&lt;&gt;"h",$E321&lt;&gt;0),0,IF(AND(T$273=list!$D$2,$E321&lt;&gt;0,TRUNC(VLOOKUP($E321,'Container Panel'!$B$41:$Z$100,$D321,0)/(VLOOKUP(T$276,UI!$A$12:$O$51,VLOOKUP(T$279,$B$276:$C$278,2,0),0)/1000))&gt;0),1,TRUNC(VLOOKUP($E321,'Container Panel'!$B$41:$Z$100,$D321,0)/(VLOOKUP(T$276,UI!$A$12:$O$51,VLOOKUP(T$279,$B$276:$C$278,2,0),0)/1000)))),"")</f>
        <v/>
      </c>
      <c r="U321" s="145" t="str">
        <f>IFERROR(IF(AND(U$272=list!$D$3,'Box Calculation'!U$279&lt;&gt;"h",$E321&lt;&gt;0),0,IF(AND(U$273=list!$D$2,$E321&lt;&gt;0,TRUNC(VLOOKUP($E321,'Container Panel'!$B$41:$Z$100,$D321,0)/(VLOOKUP(U$276,UI!$A$12:$O$51,VLOOKUP(U$279,$B$276:$C$278,2,0),0)/1000))&gt;0),1,TRUNC(VLOOKUP($E321,'Container Panel'!$B$41:$Z$100,$D321,0)/(VLOOKUP(U$276,UI!$A$12:$O$51,VLOOKUP(U$279,$B$276:$C$278,2,0),0)/1000)))),"")</f>
        <v/>
      </c>
      <c r="V321" s="145" t="str">
        <f>IFERROR(IF(AND(V$272=list!$D$3,'Box Calculation'!V$279&lt;&gt;"h",$E321&lt;&gt;0),0,IF(AND(V$273=list!$D$2,$E321&lt;&gt;0,TRUNC(VLOOKUP($E321,'Container Panel'!$B$41:$Z$100,$D321,0)/(VLOOKUP(V$276,UI!$A$12:$O$51,VLOOKUP(V$279,$B$276:$C$278,2,0),0)/1000))&gt;0),1,TRUNC(VLOOKUP($E321,'Container Panel'!$B$41:$Z$100,$D321,0)/(VLOOKUP(V$276,UI!$A$12:$O$51,VLOOKUP(V$279,$B$276:$C$278,2,0),0)/1000)))),"")</f>
        <v/>
      </c>
      <c r="W321" s="145" t="str">
        <f>IFERROR(IF(AND(W$272=list!$D$3,'Box Calculation'!W$279&lt;&gt;"h",$E321&lt;&gt;0),0,IF(AND(W$273=list!$D$2,$E321&lt;&gt;0,TRUNC(VLOOKUP($E321,'Container Panel'!$B$41:$Z$100,$D321,0)/(VLOOKUP(W$276,UI!$A$12:$O$51,VLOOKUP(W$279,$B$276:$C$278,2,0),0)/1000))&gt;0),1,TRUNC(VLOOKUP($E321,'Container Panel'!$B$41:$Z$100,$D321,0)/(VLOOKUP(W$276,UI!$A$12:$O$51,VLOOKUP(W$279,$B$276:$C$278,2,0),0)/1000)))),"")</f>
        <v/>
      </c>
      <c r="X321" s="145" t="str">
        <f>IFERROR(IF(AND(X$272=list!$D$3,'Box Calculation'!X$279&lt;&gt;"h",$E321&lt;&gt;0),0,IF(AND(X$273=list!$D$2,$E321&lt;&gt;0,TRUNC(VLOOKUP($E321,'Container Panel'!$B$41:$Z$100,$D321,0)/(VLOOKUP(X$276,UI!$A$12:$O$51,VLOOKUP(X$279,$B$276:$C$278,2,0),0)/1000))&gt;0),1,TRUNC(VLOOKUP($E321,'Container Panel'!$B$41:$Z$100,$D321,0)/(VLOOKUP(X$276,UI!$A$12:$O$51,VLOOKUP(X$279,$B$276:$C$278,2,0),0)/1000)))),"")</f>
        <v/>
      </c>
      <c r="Y321" s="145" t="str">
        <f>IFERROR(IF(AND(Y$272=list!$D$3,'Box Calculation'!Y$279&lt;&gt;"h",$E321&lt;&gt;0),0,IF(AND(Y$273=list!$D$2,$E321&lt;&gt;0,TRUNC(VLOOKUP($E321,'Container Panel'!$B$41:$Z$100,$D321,0)/(VLOOKUP(Y$276,UI!$A$12:$O$51,VLOOKUP(Y$279,$B$276:$C$278,2,0),0)/1000))&gt;0),1,TRUNC(VLOOKUP($E321,'Container Panel'!$B$41:$Z$100,$D321,0)/(VLOOKUP(Y$276,UI!$A$12:$O$51,VLOOKUP(Y$279,$B$276:$C$278,2,0),0)/1000)))),"")</f>
        <v/>
      </c>
      <c r="Z321" s="145" t="str">
        <f>IFERROR(IF(AND(Z$272=list!$D$3,'Box Calculation'!Z$279&lt;&gt;"h",$E321&lt;&gt;0),0,IF(AND(Z$273=list!$D$2,$E321&lt;&gt;0,TRUNC(VLOOKUP($E321,'Container Panel'!$B$41:$Z$100,$D321,0)/(VLOOKUP(Z$276,UI!$A$12:$O$51,VLOOKUP(Z$279,$B$276:$C$278,2,0),0)/1000))&gt;0),1,TRUNC(VLOOKUP($E321,'Container Panel'!$B$41:$Z$100,$D321,0)/(VLOOKUP(Z$276,UI!$A$12:$O$51,VLOOKUP(Z$279,$B$276:$C$278,2,0),0)/1000)))),"")</f>
        <v/>
      </c>
      <c r="AA321" s="145" t="str">
        <f>IFERROR(IF(AND(AA$272=list!$D$3,'Box Calculation'!AA$279&lt;&gt;"h",$E321&lt;&gt;0),0,IF(AND(AA$273=list!$D$2,$E321&lt;&gt;0,TRUNC(VLOOKUP($E321,'Container Panel'!$B$41:$Z$100,$D321,0)/(VLOOKUP(AA$276,UI!$A$12:$O$51,VLOOKUP(AA$279,$B$276:$C$278,2,0),0)/1000))&gt;0),1,TRUNC(VLOOKUP($E321,'Container Panel'!$B$41:$Z$100,$D321,0)/(VLOOKUP(AA$276,UI!$A$12:$O$51,VLOOKUP(AA$279,$B$276:$C$278,2,0),0)/1000)))),"")</f>
        <v/>
      </c>
      <c r="AB321" s="145" t="str">
        <f>IFERROR(IF(AND(AB$272=list!$D$3,'Box Calculation'!AB$279&lt;&gt;"h",$E321&lt;&gt;0),0,IF(AND(AB$273=list!$D$2,$E321&lt;&gt;0,TRUNC(VLOOKUP($E321,'Container Panel'!$B$41:$Z$100,$D321,0)/(VLOOKUP(AB$276,UI!$A$12:$O$51,VLOOKUP(AB$279,$B$276:$C$278,2,0),0)/1000))&gt;0),1,TRUNC(VLOOKUP($E321,'Container Panel'!$B$41:$Z$100,$D321,0)/(VLOOKUP(AB$276,UI!$A$12:$O$51,VLOOKUP(AB$279,$B$276:$C$278,2,0),0)/1000)))),"")</f>
        <v/>
      </c>
      <c r="AC321" s="145" t="str">
        <f>IFERROR(IF(AND(AC$272=list!$D$3,'Box Calculation'!AC$279&lt;&gt;"h",$E321&lt;&gt;0),0,IF(AND(AC$273=list!$D$2,$E321&lt;&gt;0,TRUNC(VLOOKUP($E321,'Container Panel'!$B$41:$Z$100,$D321,0)/(VLOOKUP(AC$276,UI!$A$12:$O$51,VLOOKUP(AC$279,$B$276:$C$278,2,0),0)/1000))&gt;0),1,TRUNC(VLOOKUP($E321,'Container Panel'!$B$41:$Z$100,$D321,0)/(VLOOKUP(AC$276,UI!$A$12:$O$51,VLOOKUP(AC$279,$B$276:$C$278,2,0),0)/1000)))),"")</f>
        <v/>
      </c>
      <c r="AD321" s="145" t="str">
        <f>IFERROR(IF(AND(AD$272=list!$D$3,'Box Calculation'!AD$279&lt;&gt;"h",$E321&lt;&gt;0),0,IF(AND(AD$273=list!$D$2,$E321&lt;&gt;0,TRUNC(VLOOKUP($E321,'Container Panel'!$B$41:$Z$100,$D321,0)/(VLOOKUP(AD$276,UI!$A$12:$O$51,VLOOKUP(AD$279,$B$276:$C$278,2,0),0)/1000))&gt;0),1,TRUNC(VLOOKUP($E321,'Container Panel'!$B$41:$Z$100,$D321,0)/(VLOOKUP(AD$276,UI!$A$12:$O$51,VLOOKUP(AD$279,$B$276:$C$278,2,0),0)/1000)))),"")</f>
        <v/>
      </c>
      <c r="AE321" s="145" t="str">
        <f>IFERROR(IF(AND(AE$272=list!$D$3,'Box Calculation'!AE$279&lt;&gt;"h",$E321&lt;&gt;0),0,IF(AND(AE$273=list!$D$2,$E321&lt;&gt;0,TRUNC(VLOOKUP($E321,'Container Panel'!$B$41:$Z$100,$D321,0)/(VLOOKUP(AE$276,UI!$A$12:$O$51,VLOOKUP(AE$279,$B$276:$C$278,2,0),0)/1000))&gt;0),1,TRUNC(VLOOKUP($E321,'Container Panel'!$B$41:$Z$100,$D321,0)/(VLOOKUP(AE$276,UI!$A$12:$O$51,VLOOKUP(AE$279,$B$276:$C$278,2,0),0)/1000)))),"")</f>
        <v/>
      </c>
      <c r="AF321" s="145" t="str">
        <f>IFERROR(IF(AND(AF$272=list!$D$3,'Box Calculation'!AF$279&lt;&gt;"h",$E321&lt;&gt;0),0,IF(AND(AF$273=list!$D$2,$E321&lt;&gt;0,TRUNC(VLOOKUP($E321,'Container Panel'!$B$41:$Z$100,$D321,0)/(VLOOKUP(AF$276,UI!$A$12:$O$51,VLOOKUP(AF$279,$B$276:$C$278,2,0),0)/1000))&gt;0),1,TRUNC(VLOOKUP($E321,'Container Panel'!$B$41:$Z$100,$D321,0)/(VLOOKUP(AF$276,UI!$A$12:$O$51,VLOOKUP(AF$279,$B$276:$C$278,2,0),0)/1000)))),"")</f>
        <v/>
      </c>
      <c r="AG321" s="145" t="str">
        <f>IFERROR(IF(AND(AG$272=list!$D$3,'Box Calculation'!AG$279&lt;&gt;"h",$E321&lt;&gt;0),0,IF(AND(AG$273=list!$D$2,$E321&lt;&gt;0,TRUNC(VLOOKUP($E321,'Container Panel'!$B$41:$Z$100,$D321,0)/(VLOOKUP(AG$276,UI!$A$12:$O$51,VLOOKUP(AG$279,$B$276:$C$278,2,0),0)/1000))&gt;0),1,TRUNC(VLOOKUP($E321,'Container Panel'!$B$41:$Z$100,$D321,0)/(VLOOKUP(AG$276,UI!$A$12:$O$51,VLOOKUP(AG$279,$B$276:$C$278,2,0),0)/1000)))),"")</f>
        <v/>
      </c>
      <c r="AH321" s="145" t="str">
        <f>IFERROR(IF(AND(AH$272=list!$D$3,'Box Calculation'!AH$279&lt;&gt;"h",$E321&lt;&gt;0),0,IF(AND(AH$273=list!$D$2,$E321&lt;&gt;0,TRUNC(VLOOKUP($E321,'Container Panel'!$B$41:$Z$100,$D321,0)/(VLOOKUP(AH$276,UI!$A$12:$O$51,VLOOKUP(AH$279,$B$276:$C$278,2,0),0)/1000))&gt;0),1,TRUNC(VLOOKUP($E321,'Container Panel'!$B$41:$Z$100,$D321,0)/(VLOOKUP(AH$276,UI!$A$12:$O$51,VLOOKUP(AH$279,$B$276:$C$278,2,0),0)/1000)))),"")</f>
        <v/>
      </c>
      <c r="AI321" s="145" t="str">
        <f>IFERROR(IF(AND(AI$272=list!$D$3,'Box Calculation'!AI$279&lt;&gt;"h",$E321&lt;&gt;0),0,IF(AND(AI$273=list!$D$2,$E321&lt;&gt;0,TRUNC(VLOOKUP($E321,'Container Panel'!$B$41:$Z$100,$D321,0)/(VLOOKUP(AI$276,UI!$A$12:$O$51,VLOOKUP(AI$279,$B$276:$C$278,2,0),0)/1000))&gt;0),1,TRUNC(VLOOKUP($E321,'Container Panel'!$B$41:$Z$100,$D321,0)/(VLOOKUP(AI$276,UI!$A$12:$O$51,VLOOKUP(AI$279,$B$276:$C$278,2,0),0)/1000)))),"")</f>
        <v/>
      </c>
      <c r="AJ321" s="145" t="str">
        <f>IFERROR(IF(AND(AJ$272=list!$D$3,'Box Calculation'!AJ$279&lt;&gt;"h",$E321&lt;&gt;0),0,IF(AND(AJ$273=list!$D$2,$E321&lt;&gt;0,TRUNC(VLOOKUP($E321,'Container Panel'!$B$41:$Z$100,$D321,0)/(VLOOKUP(AJ$276,UI!$A$12:$O$51,VLOOKUP(AJ$279,$B$276:$C$278,2,0),0)/1000))&gt;0),1,TRUNC(VLOOKUP($E321,'Container Panel'!$B$41:$Z$100,$D321,0)/(VLOOKUP(AJ$276,UI!$A$12:$O$51,VLOOKUP(AJ$279,$B$276:$C$278,2,0),0)/1000)))),"")</f>
        <v/>
      </c>
      <c r="AK321" s="145" t="str">
        <f>IFERROR(IF(AND(AK$272=list!$D$3,'Box Calculation'!AK$279&lt;&gt;"h",$E321&lt;&gt;0),0,IF(AND(AK$273=list!$D$2,$E321&lt;&gt;0,TRUNC(VLOOKUP($E321,'Container Panel'!$B$41:$Z$100,$D321,0)/(VLOOKUP(AK$276,UI!$A$12:$O$51,VLOOKUP(AK$279,$B$276:$C$278,2,0),0)/1000))&gt;0),1,TRUNC(VLOOKUP($E321,'Container Panel'!$B$41:$Z$100,$D321,0)/(VLOOKUP(AK$276,UI!$A$12:$O$51,VLOOKUP(AK$279,$B$276:$C$278,2,0),0)/1000)))),"")</f>
        <v/>
      </c>
      <c r="AL321" s="145" t="str">
        <f>IFERROR(IF(AND(AL$272=list!$D$3,'Box Calculation'!AL$279&lt;&gt;"h",$E321&lt;&gt;0),0,IF(AND(AL$273=list!$D$2,$E321&lt;&gt;0,TRUNC(VLOOKUP($E321,'Container Panel'!$B$41:$Z$100,$D321,0)/(VLOOKUP(AL$276,UI!$A$12:$O$51,VLOOKUP(AL$279,$B$276:$C$278,2,0),0)/1000))&gt;0),1,TRUNC(VLOOKUP($E321,'Container Panel'!$B$41:$Z$100,$D321,0)/(VLOOKUP(AL$276,UI!$A$12:$O$51,VLOOKUP(AL$279,$B$276:$C$278,2,0),0)/1000)))),"")</f>
        <v/>
      </c>
      <c r="AM321" s="145" t="str">
        <f>IFERROR(IF(AND(AM$272=list!$D$3,'Box Calculation'!AM$279&lt;&gt;"h",$E321&lt;&gt;0),0,IF(AND(AM$273=list!$D$2,$E321&lt;&gt;0,TRUNC(VLOOKUP($E321,'Container Panel'!$B$41:$Z$100,$D321,0)/(VLOOKUP(AM$276,UI!$A$12:$O$51,VLOOKUP(AM$279,$B$276:$C$278,2,0),0)/1000))&gt;0),1,TRUNC(VLOOKUP($E321,'Container Panel'!$B$41:$Z$100,$D321,0)/(VLOOKUP(AM$276,UI!$A$12:$O$51,VLOOKUP(AM$279,$B$276:$C$278,2,0),0)/1000)))),"")</f>
        <v/>
      </c>
      <c r="AN321" s="145" t="str">
        <f>IFERROR(IF(AND(AN$272=list!$D$3,'Box Calculation'!AN$279&lt;&gt;"h",$E321&lt;&gt;0),0,IF(AND(AN$273=list!$D$2,$E321&lt;&gt;0,TRUNC(VLOOKUP($E321,'Container Panel'!$B$41:$Z$100,$D321,0)/(VLOOKUP(AN$276,UI!$A$12:$O$51,VLOOKUP(AN$279,$B$276:$C$278,2,0),0)/1000))&gt;0),1,TRUNC(VLOOKUP($E321,'Container Panel'!$B$41:$Z$100,$D321,0)/(VLOOKUP(AN$276,UI!$A$12:$O$51,VLOOKUP(AN$279,$B$276:$C$278,2,0),0)/1000)))),"")</f>
        <v/>
      </c>
      <c r="AO321" s="145" t="str">
        <f>IFERROR(IF(AND(AO$272=list!$D$3,'Box Calculation'!AO$279&lt;&gt;"h",$E321&lt;&gt;0),0,IF(AND(AO$273=list!$D$2,$E321&lt;&gt;0,TRUNC(VLOOKUP($E321,'Container Panel'!$B$41:$Z$100,$D321,0)/(VLOOKUP(AO$276,UI!$A$12:$O$51,VLOOKUP(AO$279,$B$276:$C$278,2,0),0)/1000))&gt;0),1,TRUNC(VLOOKUP($E321,'Container Panel'!$B$41:$Z$100,$D321,0)/(VLOOKUP(AO$276,UI!$A$12:$O$51,VLOOKUP(AO$279,$B$276:$C$278,2,0),0)/1000)))),"")</f>
        <v/>
      </c>
      <c r="AP321" s="145" t="str">
        <f>IFERROR(IF(AND(AP$272=list!$D$3,'Box Calculation'!AP$279&lt;&gt;"h",$E321&lt;&gt;0),0,IF(AND(AP$273=list!$D$2,$E321&lt;&gt;0,TRUNC(VLOOKUP($E321,'Container Panel'!$B$41:$Z$100,$D321,0)/(VLOOKUP(AP$276,UI!$A$12:$O$51,VLOOKUP(AP$279,$B$276:$C$278,2,0),0)/1000))&gt;0),1,TRUNC(VLOOKUP($E321,'Container Panel'!$B$41:$Z$100,$D321,0)/(VLOOKUP(AP$276,UI!$A$12:$O$51,VLOOKUP(AP$279,$B$276:$C$278,2,0),0)/1000)))),"")</f>
        <v/>
      </c>
      <c r="AQ321" s="145" t="str">
        <f>IFERROR(IF(AND(AQ$272=list!$D$3,'Box Calculation'!AQ$279&lt;&gt;"h",$E321&lt;&gt;0),0,IF(AND(AQ$273=list!$D$2,$E321&lt;&gt;0,TRUNC(VLOOKUP($E321,'Container Panel'!$B$41:$Z$100,$D321,0)/(VLOOKUP(AQ$276,UI!$A$12:$O$51,VLOOKUP(AQ$279,$B$276:$C$278,2,0),0)/1000))&gt;0),1,TRUNC(VLOOKUP($E321,'Container Panel'!$B$41:$Z$100,$D321,0)/(VLOOKUP(AQ$276,UI!$A$12:$O$51,VLOOKUP(AQ$279,$B$276:$C$278,2,0),0)/1000)))),"")</f>
        <v/>
      </c>
      <c r="AR321" s="145" t="str">
        <f>IFERROR(IF(AND(AR$272=list!$D$3,'Box Calculation'!AR$279&lt;&gt;"h",$E321&lt;&gt;0),0,IF(AND(AR$273=list!$D$2,$E321&lt;&gt;0,TRUNC(VLOOKUP($E321,'Container Panel'!$B$41:$Z$100,$D321,0)/(VLOOKUP(AR$276,UI!$A$12:$O$51,VLOOKUP(AR$279,$B$276:$C$278,2,0),0)/1000))&gt;0),1,TRUNC(VLOOKUP($E321,'Container Panel'!$B$41:$Z$100,$D321,0)/(VLOOKUP(AR$276,UI!$A$12:$O$51,VLOOKUP(AR$279,$B$276:$C$278,2,0),0)/1000)))),"")</f>
        <v/>
      </c>
      <c r="AS321" s="145" t="str">
        <f>IFERROR(IF(AND(AS$272=list!$D$3,'Box Calculation'!AS$279&lt;&gt;"h",$E321&lt;&gt;0),0,IF(AND(AS$273=list!$D$2,$E321&lt;&gt;0,TRUNC(VLOOKUP($E321,'Container Panel'!$B$41:$Z$100,$D321,0)/(VLOOKUP(AS$276,UI!$A$12:$O$51,VLOOKUP(AS$279,$B$276:$C$278,2,0),0)/1000))&gt;0),1,TRUNC(VLOOKUP($E321,'Container Panel'!$B$41:$Z$100,$D321,0)/(VLOOKUP(AS$276,UI!$A$12:$O$51,VLOOKUP(AS$279,$B$276:$C$278,2,0),0)/1000)))),"")</f>
        <v/>
      </c>
      <c r="AT321" s="145" t="str">
        <f>IFERROR(IF(AND(AT$272=list!$D$3,'Box Calculation'!AT$279&lt;&gt;"h",$E321&lt;&gt;0),0,IF(AND(AT$273=list!$D$2,$E321&lt;&gt;0,TRUNC(VLOOKUP($E321,'Container Panel'!$B$41:$Z$100,$D321,0)/(VLOOKUP(AT$276,UI!$A$12:$O$51,VLOOKUP(AT$279,$B$276:$C$278,2,0),0)/1000))&gt;0),1,TRUNC(VLOOKUP($E321,'Container Panel'!$B$41:$Z$100,$D321,0)/(VLOOKUP(AT$276,UI!$A$12:$O$51,VLOOKUP(AT$279,$B$276:$C$278,2,0),0)/1000)))),"")</f>
        <v/>
      </c>
      <c r="AU321" s="145" t="str">
        <f>IFERROR(IF(AND(AU$272=list!$D$3,'Box Calculation'!AU$279&lt;&gt;"h",$E321&lt;&gt;0),0,IF(AND(AU$273=list!$D$2,$E321&lt;&gt;0,TRUNC(VLOOKUP($E321,'Container Panel'!$B$41:$Z$100,$D321,0)/(VLOOKUP(AU$276,UI!$A$12:$O$51,VLOOKUP(AU$279,$B$276:$C$278,2,0),0)/1000))&gt;0),1,TRUNC(VLOOKUP($E321,'Container Panel'!$B$41:$Z$100,$D321,0)/(VLOOKUP(AU$276,UI!$A$12:$O$51,VLOOKUP(AU$279,$B$276:$C$278,2,0),0)/1000)))),"")</f>
        <v/>
      </c>
      <c r="AV321" s="145" t="str">
        <f>IFERROR(IF(AND(AV$272=list!$D$3,'Box Calculation'!AV$279&lt;&gt;"h",$E321&lt;&gt;0),0,IF(AND(AV$273=list!$D$2,$E321&lt;&gt;0,TRUNC(VLOOKUP($E321,'Container Panel'!$B$41:$Z$100,$D321,0)/(VLOOKUP(AV$276,UI!$A$12:$O$51,VLOOKUP(AV$279,$B$276:$C$278,2,0),0)/1000))&gt;0),1,TRUNC(VLOOKUP($E321,'Container Panel'!$B$41:$Z$100,$D321,0)/(VLOOKUP(AV$276,UI!$A$12:$O$51,VLOOKUP(AV$279,$B$276:$C$278,2,0),0)/1000)))),"")</f>
        <v/>
      </c>
      <c r="AW321" s="145" t="str">
        <f>IFERROR(IF(AND(AW$272=list!$D$3,'Box Calculation'!AW$279&lt;&gt;"h",$E321&lt;&gt;0),0,IF(AND(AW$273=list!$D$2,$E321&lt;&gt;0,TRUNC(VLOOKUP($E321,'Container Panel'!$B$41:$Z$100,$D321,0)/(VLOOKUP(AW$276,UI!$A$12:$O$51,VLOOKUP(AW$279,$B$276:$C$278,2,0),0)/1000))&gt;0),1,TRUNC(VLOOKUP($E321,'Container Panel'!$B$41:$Z$100,$D321,0)/(VLOOKUP(AW$276,UI!$A$12:$O$51,VLOOKUP(AW$279,$B$276:$C$278,2,0),0)/1000)))),"")</f>
        <v/>
      </c>
      <c r="AX321" s="145" t="str">
        <f>IFERROR(IF(AND(AX$272=list!$D$3,'Box Calculation'!AX$279&lt;&gt;"h",$E321&lt;&gt;0),0,IF(AND(AX$273=list!$D$2,$E321&lt;&gt;0,TRUNC(VLOOKUP($E321,'Container Panel'!$B$41:$Z$100,$D321,0)/(VLOOKUP(AX$276,UI!$A$12:$O$51,VLOOKUP(AX$279,$B$276:$C$278,2,0),0)/1000))&gt;0),1,TRUNC(VLOOKUP($E321,'Container Panel'!$B$41:$Z$100,$D321,0)/(VLOOKUP(AX$276,UI!$A$12:$O$51,VLOOKUP(AX$279,$B$276:$C$278,2,0),0)/1000)))),"")</f>
        <v/>
      </c>
      <c r="AY321" s="145" t="str">
        <f>IFERROR(IF(AND(AY$272=list!$D$3,'Box Calculation'!AY$279&lt;&gt;"h",$E321&lt;&gt;0),0,IF(AND(AY$273=list!$D$2,$E321&lt;&gt;0,TRUNC(VLOOKUP($E321,'Container Panel'!$B$41:$Z$100,$D321,0)/(VLOOKUP(AY$276,UI!$A$12:$O$51,VLOOKUP(AY$279,$B$276:$C$278,2,0),0)/1000))&gt;0),1,TRUNC(VLOOKUP($E321,'Container Panel'!$B$41:$Z$100,$D321,0)/(VLOOKUP(AY$276,UI!$A$12:$O$51,VLOOKUP(AY$279,$B$276:$C$278,2,0),0)/1000)))),"")</f>
        <v/>
      </c>
      <c r="AZ321" s="145" t="str">
        <f>IFERROR(IF(AND(AZ$272=list!$D$3,'Box Calculation'!AZ$279&lt;&gt;"h",$E321&lt;&gt;0),0,IF(AND(AZ$273=list!$D$2,$E321&lt;&gt;0,TRUNC(VLOOKUP($E321,'Container Panel'!$B$41:$Z$100,$D321,0)/(VLOOKUP(AZ$276,UI!$A$12:$O$51,VLOOKUP(AZ$279,$B$276:$C$278,2,0),0)/1000))&gt;0),1,TRUNC(VLOOKUP($E321,'Container Panel'!$B$41:$Z$100,$D321,0)/(VLOOKUP(AZ$276,UI!$A$12:$O$51,VLOOKUP(AZ$279,$B$276:$C$278,2,0),0)/1000)))),"")</f>
        <v/>
      </c>
      <c r="BA321" s="145" t="str">
        <f>IFERROR(IF(AND(BA$272=list!$D$3,'Box Calculation'!BA$279&lt;&gt;"h",$E321&lt;&gt;0),0,IF(AND(BA$273=list!$D$2,$E321&lt;&gt;0,TRUNC(VLOOKUP($E321,'Container Panel'!$B$41:$Z$100,$D321,0)/(VLOOKUP(BA$276,UI!$A$12:$O$51,VLOOKUP(BA$279,$B$276:$C$278,2,0),0)/1000))&gt;0),1,TRUNC(VLOOKUP($E321,'Container Panel'!$B$41:$Z$100,$D321,0)/(VLOOKUP(BA$276,UI!$A$12:$O$51,VLOOKUP(BA$279,$B$276:$C$278,2,0),0)/1000)))),"")</f>
        <v/>
      </c>
      <c r="BB321" s="145" t="str">
        <f>IFERROR(IF(AND(BB$272=list!$D$3,'Box Calculation'!BB$279&lt;&gt;"h",$E321&lt;&gt;0),0,IF(AND(BB$273=list!$D$2,$E321&lt;&gt;0,TRUNC(VLOOKUP($E321,'Container Panel'!$B$41:$Z$100,$D321,0)/(VLOOKUP(BB$276,UI!$A$12:$O$51,VLOOKUP(BB$279,$B$276:$C$278,2,0),0)/1000))&gt;0),1,TRUNC(VLOOKUP($E321,'Container Panel'!$B$41:$Z$100,$D321,0)/(VLOOKUP(BB$276,UI!$A$12:$O$51,VLOOKUP(BB$279,$B$276:$C$278,2,0),0)/1000)))),"")</f>
        <v/>
      </c>
      <c r="BC321" s="145" t="str">
        <f>IFERROR(IF(AND(BC$272=list!$D$3,'Box Calculation'!BC$279&lt;&gt;"h",$E321&lt;&gt;0),0,IF(AND(BC$273=list!$D$2,$E321&lt;&gt;0,TRUNC(VLOOKUP($E321,'Container Panel'!$B$41:$Z$100,$D321,0)/(VLOOKUP(BC$276,UI!$A$12:$O$51,VLOOKUP(BC$279,$B$276:$C$278,2,0),0)/1000))&gt;0),1,TRUNC(VLOOKUP($E321,'Container Panel'!$B$41:$Z$100,$D321,0)/(VLOOKUP(BC$276,UI!$A$12:$O$51,VLOOKUP(BC$279,$B$276:$C$278,2,0),0)/1000)))),"")</f>
        <v/>
      </c>
      <c r="BD321" s="145" t="str">
        <f>IFERROR(IF(AND(BD$272=list!$D$3,'Box Calculation'!BD$279&lt;&gt;"h",$E321&lt;&gt;0),0,IF(AND(BD$273=list!$D$2,$E321&lt;&gt;0,TRUNC(VLOOKUP($E321,'Container Panel'!$B$41:$Z$100,$D321,0)/(VLOOKUP(BD$276,UI!$A$12:$O$51,VLOOKUP(BD$279,$B$276:$C$278,2,0),0)/1000))&gt;0),1,TRUNC(VLOOKUP($E321,'Container Panel'!$B$41:$Z$100,$D321,0)/(VLOOKUP(BD$276,UI!$A$12:$O$51,VLOOKUP(BD$279,$B$276:$C$278,2,0),0)/1000)))),"")</f>
        <v/>
      </c>
      <c r="BE321" s="145" t="str">
        <f>IFERROR(IF(AND(BE$272=list!$D$3,'Box Calculation'!BE$279&lt;&gt;"h",$E321&lt;&gt;0),0,IF(AND(BE$273=list!$D$2,$E321&lt;&gt;0,TRUNC(VLOOKUP($E321,'Container Panel'!$B$41:$Z$100,$D321,0)/(VLOOKUP(BE$276,UI!$A$12:$O$51,VLOOKUP(BE$279,$B$276:$C$278,2,0),0)/1000))&gt;0),1,TRUNC(VLOOKUP($E321,'Container Panel'!$B$41:$Z$100,$D321,0)/(VLOOKUP(BE$276,UI!$A$12:$O$51,VLOOKUP(BE$279,$B$276:$C$278,2,0),0)/1000)))),"")</f>
        <v/>
      </c>
      <c r="BF321" s="145" t="str">
        <f>IFERROR(IF(AND(BF$272=list!$D$3,'Box Calculation'!BF$279&lt;&gt;"h",$E321&lt;&gt;0),0,IF(AND(BF$273=list!$D$2,$E321&lt;&gt;0,TRUNC(VLOOKUP($E321,'Container Panel'!$B$41:$Z$100,$D321,0)/(VLOOKUP(BF$276,UI!$A$12:$O$51,VLOOKUP(BF$279,$B$276:$C$278,2,0),0)/1000))&gt;0),1,TRUNC(VLOOKUP($E321,'Container Panel'!$B$41:$Z$100,$D321,0)/(VLOOKUP(BF$276,UI!$A$12:$O$51,VLOOKUP(BF$279,$B$276:$C$278,2,0),0)/1000)))),"")</f>
        <v/>
      </c>
      <c r="BG321" s="145" t="str">
        <f>IFERROR(IF(AND(BG$272=list!$D$3,'Box Calculation'!BG$279&lt;&gt;"h",$E321&lt;&gt;0),0,IF(AND(BG$273=list!$D$2,$E321&lt;&gt;0,TRUNC(VLOOKUP($E321,'Container Panel'!$B$41:$Z$100,$D321,0)/(VLOOKUP(BG$276,UI!$A$12:$O$51,VLOOKUP(BG$279,$B$276:$C$278,2,0),0)/1000))&gt;0),1,TRUNC(VLOOKUP($E321,'Container Panel'!$B$41:$Z$100,$D321,0)/(VLOOKUP(BG$276,UI!$A$12:$O$51,VLOOKUP(BG$279,$B$276:$C$278,2,0),0)/1000)))),"")</f>
        <v/>
      </c>
      <c r="BH321" s="145" t="str">
        <f>IFERROR(IF(AND(BH$272=list!$D$3,'Box Calculation'!BH$279&lt;&gt;"h",$E321&lt;&gt;0),0,IF(AND(BH$273=list!$D$2,$E321&lt;&gt;0,TRUNC(VLOOKUP($E321,'Container Panel'!$B$41:$Z$100,$D321,0)/(VLOOKUP(BH$276,UI!$A$12:$O$51,VLOOKUP(BH$279,$B$276:$C$278,2,0),0)/1000))&gt;0),1,TRUNC(VLOOKUP($E321,'Container Panel'!$B$41:$Z$100,$D321,0)/(VLOOKUP(BH$276,UI!$A$12:$O$51,VLOOKUP(BH$279,$B$276:$C$278,2,0),0)/1000)))),"")</f>
        <v/>
      </c>
      <c r="BI321" s="145" t="str">
        <f>IFERROR(IF(AND(BI$272=list!$D$3,'Box Calculation'!BI$279&lt;&gt;"h",$E321&lt;&gt;0),0,IF(AND(BI$273=list!$D$2,$E321&lt;&gt;0,TRUNC(VLOOKUP($E321,'Container Panel'!$B$41:$Z$100,$D321,0)/(VLOOKUP(BI$276,UI!$A$12:$O$51,VLOOKUP(BI$279,$B$276:$C$278,2,0),0)/1000))&gt;0),1,TRUNC(VLOOKUP($E321,'Container Panel'!$B$41:$Z$100,$D321,0)/(VLOOKUP(BI$276,UI!$A$12:$O$51,VLOOKUP(BI$279,$B$276:$C$278,2,0),0)/1000)))),"")</f>
        <v/>
      </c>
      <c r="BJ321" s="145" t="str">
        <f>IFERROR(IF(AND(BJ$272=list!$D$3,'Box Calculation'!BJ$279&lt;&gt;"h",$E321&lt;&gt;0),0,IF(AND(BJ$273=list!$D$2,$E321&lt;&gt;0,TRUNC(VLOOKUP($E321,'Container Panel'!$B$41:$Z$100,$D321,0)/(VLOOKUP(BJ$276,UI!$A$12:$O$51,VLOOKUP(BJ$279,$B$276:$C$278,2,0),0)/1000))&gt;0),1,TRUNC(VLOOKUP($E321,'Container Panel'!$B$41:$Z$100,$D321,0)/(VLOOKUP(BJ$276,UI!$A$12:$O$51,VLOOKUP(BJ$279,$B$276:$C$278,2,0),0)/1000)))),"")</f>
        <v/>
      </c>
      <c r="BK321" s="145" t="str">
        <f>IFERROR(IF(AND(BK$272=list!$D$3,'Box Calculation'!BK$279&lt;&gt;"h",$E321&lt;&gt;0),0,IF(AND(BK$273=list!$D$2,$E321&lt;&gt;0,TRUNC(VLOOKUP($E321,'Container Panel'!$B$41:$Z$100,$D321,0)/(VLOOKUP(BK$276,UI!$A$12:$O$51,VLOOKUP(BK$279,$B$276:$C$278,2,0),0)/1000))&gt;0),1,TRUNC(VLOOKUP($E321,'Container Panel'!$B$41:$Z$100,$D321,0)/(VLOOKUP(BK$276,UI!$A$12:$O$51,VLOOKUP(BK$279,$B$276:$C$278,2,0),0)/1000)))),"")</f>
        <v/>
      </c>
      <c r="BL321" s="145" t="str">
        <f>IFERROR(IF(AND(BL$272=list!$D$3,'Box Calculation'!BL$279&lt;&gt;"h",$E321&lt;&gt;0),0,IF(AND(BL$273=list!$D$2,$E321&lt;&gt;0,TRUNC(VLOOKUP($E321,'Container Panel'!$B$41:$Z$100,$D321,0)/(VLOOKUP(BL$276,UI!$A$12:$O$51,VLOOKUP(BL$279,$B$276:$C$278,2,0),0)/1000))&gt;0),1,TRUNC(VLOOKUP($E321,'Container Panel'!$B$41:$Z$100,$D321,0)/(VLOOKUP(BL$276,UI!$A$12:$O$51,VLOOKUP(BL$279,$B$276:$C$278,2,0),0)/1000)))),"")</f>
        <v/>
      </c>
      <c r="BM321" s="145" t="str">
        <f>IFERROR(IF(AND(BM$272=list!$D$3,'Box Calculation'!BM$279&lt;&gt;"h",$E321&lt;&gt;0),0,IF(AND(BM$273=list!$D$2,$E321&lt;&gt;0,TRUNC(VLOOKUP($E321,'Container Panel'!$B$41:$Z$100,$D321,0)/(VLOOKUP(BM$276,UI!$A$12:$O$51,VLOOKUP(BM$279,$B$276:$C$278,2,0),0)/1000))&gt;0),1,TRUNC(VLOOKUP($E321,'Container Panel'!$B$41:$Z$100,$D321,0)/(VLOOKUP(BM$276,UI!$A$12:$O$51,VLOOKUP(BM$279,$B$276:$C$278,2,0),0)/1000)))),"")</f>
        <v/>
      </c>
      <c r="BN321" s="145" t="str">
        <f>IFERROR(IF(AND(BN$272=list!$D$3,'Box Calculation'!BN$279&lt;&gt;"h",$E321&lt;&gt;0),0,IF(AND(BN$273=list!$D$2,$E321&lt;&gt;0,TRUNC(VLOOKUP($E321,'Container Panel'!$B$41:$Z$100,$D321,0)/(VLOOKUP(BN$276,UI!$A$12:$O$51,VLOOKUP(BN$279,$B$276:$C$278,2,0),0)/1000))&gt;0),1,TRUNC(VLOOKUP($E321,'Container Panel'!$B$41:$Z$100,$D321,0)/(VLOOKUP(BN$276,UI!$A$12:$O$51,VLOOKUP(BN$279,$B$276:$C$278,2,0),0)/1000)))),"")</f>
        <v/>
      </c>
      <c r="BO321" s="145" t="str">
        <f>IFERROR(IF(AND(BO$272=list!$D$3,'Box Calculation'!BO$279&lt;&gt;"h",$E321&lt;&gt;0),0,IF(AND(BO$273=list!$D$2,$E321&lt;&gt;0,TRUNC(VLOOKUP($E321,'Container Panel'!$B$41:$Z$100,$D321,0)/(VLOOKUP(BO$276,UI!$A$12:$O$51,VLOOKUP(BO$279,$B$276:$C$278,2,0),0)/1000))&gt;0),1,TRUNC(VLOOKUP($E321,'Container Panel'!$B$41:$Z$100,$D321,0)/(VLOOKUP(BO$276,UI!$A$12:$O$51,VLOOKUP(BO$279,$B$276:$C$278,2,0),0)/1000)))),"")</f>
        <v/>
      </c>
      <c r="BP321" s="145" t="str">
        <f>IFERROR(IF(AND(BP$272=list!$D$3,'Box Calculation'!BP$279&lt;&gt;"h",$E321&lt;&gt;0),0,IF(AND(BP$273=list!$D$2,$E321&lt;&gt;0,TRUNC(VLOOKUP($E321,'Container Panel'!$B$41:$Z$100,$D321,0)/(VLOOKUP(BP$276,UI!$A$12:$O$51,VLOOKUP(BP$279,$B$276:$C$278,2,0),0)/1000))&gt;0),1,TRUNC(VLOOKUP($E321,'Container Panel'!$B$41:$Z$100,$D321,0)/(VLOOKUP(BP$276,UI!$A$12:$O$51,VLOOKUP(BP$279,$B$276:$C$278,2,0),0)/1000)))),"")</f>
        <v/>
      </c>
      <c r="BQ321" s="145" t="str">
        <f>IFERROR(IF(AND(BQ$272=list!$D$3,'Box Calculation'!BQ$279&lt;&gt;"h",$E321&lt;&gt;0),0,IF(AND(BQ$273=list!$D$2,$E321&lt;&gt;0,TRUNC(VLOOKUP($E321,'Container Panel'!$B$41:$Z$100,$D321,0)/(VLOOKUP(BQ$276,UI!$A$12:$O$51,VLOOKUP(BQ$279,$B$276:$C$278,2,0),0)/1000))&gt;0),1,TRUNC(VLOOKUP($E321,'Container Panel'!$B$41:$Z$100,$D321,0)/(VLOOKUP(BQ$276,UI!$A$12:$O$51,VLOOKUP(BQ$279,$B$276:$C$278,2,0),0)/1000)))),"")</f>
        <v/>
      </c>
      <c r="BR321" s="145" t="str">
        <f>IFERROR(IF(AND(BR$272=list!$D$3,'Box Calculation'!BR$279&lt;&gt;"h",$E321&lt;&gt;0),0,IF(AND(BR$273=list!$D$2,$E321&lt;&gt;0,TRUNC(VLOOKUP($E321,'Container Panel'!$B$41:$Z$100,$D321,0)/(VLOOKUP(BR$276,UI!$A$12:$O$51,VLOOKUP(BR$279,$B$276:$C$278,2,0),0)/1000))&gt;0),1,TRUNC(VLOOKUP($E321,'Container Panel'!$B$41:$Z$100,$D321,0)/(VLOOKUP(BR$276,UI!$A$12:$O$51,VLOOKUP(BR$279,$B$276:$C$278,2,0),0)/1000)))),"")</f>
        <v/>
      </c>
      <c r="BS321" s="145" t="str">
        <f>IFERROR(IF(AND(BS$272=list!$D$3,'Box Calculation'!BS$279&lt;&gt;"h",$E321&lt;&gt;0),0,IF(AND(BS$273=list!$D$2,$E321&lt;&gt;0,TRUNC(VLOOKUP($E321,'Container Panel'!$B$41:$Z$100,$D321,0)/(VLOOKUP(BS$276,UI!$A$12:$O$51,VLOOKUP(BS$279,$B$276:$C$278,2,0),0)/1000))&gt;0),1,TRUNC(VLOOKUP($E321,'Container Panel'!$B$41:$Z$100,$D321,0)/(VLOOKUP(BS$276,UI!$A$12:$O$51,VLOOKUP(BS$279,$B$276:$C$278,2,0),0)/1000)))),"")</f>
        <v/>
      </c>
      <c r="BT321" s="145" t="str">
        <f>IFERROR(IF(AND(BT$272=list!$D$3,'Box Calculation'!BT$279&lt;&gt;"h",$E321&lt;&gt;0),0,IF(AND(BT$273=list!$D$2,$E321&lt;&gt;0,TRUNC(VLOOKUP($E321,'Container Panel'!$B$41:$Z$100,$D321,0)/(VLOOKUP(BT$276,UI!$A$12:$O$51,VLOOKUP(BT$279,$B$276:$C$278,2,0),0)/1000))&gt;0),1,TRUNC(VLOOKUP($E321,'Container Panel'!$B$41:$Z$100,$D321,0)/(VLOOKUP(BT$276,UI!$A$12:$O$51,VLOOKUP(BT$279,$B$276:$C$278,2,0),0)/1000)))),"")</f>
        <v/>
      </c>
      <c r="BU321" s="145" t="str">
        <f>IFERROR(IF(AND(BU$272=list!$D$3,'Box Calculation'!BU$279&lt;&gt;"h",$E321&lt;&gt;0),0,IF(AND(BU$273=list!$D$2,$E321&lt;&gt;0,TRUNC(VLOOKUP($E321,'Container Panel'!$B$41:$Z$100,$D321,0)/(VLOOKUP(BU$276,UI!$A$12:$O$51,VLOOKUP(BU$279,$B$276:$C$278,2,0),0)/1000))&gt;0),1,TRUNC(VLOOKUP($E321,'Container Panel'!$B$41:$Z$100,$D321,0)/(VLOOKUP(BU$276,UI!$A$12:$O$51,VLOOKUP(BU$279,$B$276:$C$278,2,0),0)/1000)))),"")</f>
        <v/>
      </c>
      <c r="BV321" s="145" t="str">
        <f>IFERROR(IF(AND(BV$272=list!$D$3,'Box Calculation'!BV$279&lt;&gt;"h",$E321&lt;&gt;0),0,IF(AND(BV$273=list!$D$2,$E321&lt;&gt;0,TRUNC(VLOOKUP($E321,'Container Panel'!$B$41:$Z$100,$D321,0)/(VLOOKUP(BV$276,UI!$A$12:$O$51,VLOOKUP(BV$279,$B$276:$C$278,2,0),0)/1000))&gt;0),1,TRUNC(VLOOKUP($E321,'Container Panel'!$B$41:$Z$100,$D321,0)/(VLOOKUP(BV$276,UI!$A$12:$O$51,VLOOKUP(BV$279,$B$276:$C$278,2,0),0)/1000)))),"")</f>
        <v/>
      </c>
      <c r="BW321" s="145" t="str">
        <f>IFERROR(IF(AND(BW$272=list!$D$3,'Box Calculation'!BW$279&lt;&gt;"h",$E321&lt;&gt;0),0,IF(AND(BW$273=list!$D$2,$E321&lt;&gt;0,TRUNC(VLOOKUP($E321,'Container Panel'!$B$41:$Z$100,$D321,0)/(VLOOKUP(BW$276,UI!$A$12:$O$51,VLOOKUP(BW$279,$B$276:$C$278,2,0),0)/1000))&gt;0),1,TRUNC(VLOOKUP($E321,'Container Panel'!$B$41:$Z$100,$D321,0)/(VLOOKUP(BW$276,UI!$A$12:$O$51,VLOOKUP(BW$279,$B$276:$C$278,2,0),0)/1000)))),"")</f>
        <v/>
      </c>
      <c r="BX321" s="145" t="str">
        <f>IFERROR(IF(AND(BX$272=list!$D$3,'Box Calculation'!BX$279&lt;&gt;"h",$E321&lt;&gt;0),0,IF(AND(BX$273=list!$D$2,$E321&lt;&gt;0,TRUNC(VLOOKUP($E321,'Container Panel'!$B$41:$Z$100,$D321,0)/(VLOOKUP(BX$276,UI!$A$12:$O$51,VLOOKUP(BX$279,$B$276:$C$278,2,0),0)/1000))&gt;0),1,TRUNC(VLOOKUP($E321,'Container Panel'!$B$41:$Z$100,$D321,0)/(VLOOKUP(BX$276,UI!$A$12:$O$51,VLOOKUP(BX$279,$B$276:$C$278,2,0),0)/1000)))),"")</f>
        <v/>
      </c>
      <c r="BY321" s="145" t="str">
        <f>IFERROR(IF(AND(BY$272=list!$D$3,'Box Calculation'!BY$279&lt;&gt;"h",$E321&lt;&gt;0),0,IF(AND(BY$273=list!$D$2,$E321&lt;&gt;0,TRUNC(VLOOKUP($E321,'Container Panel'!$B$41:$Z$100,$D321,0)/(VLOOKUP(BY$276,UI!$A$12:$O$51,VLOOKUP(BY$279,$B$276:$C$278,2,0),0)/1000))&gt;0),1,TRUNC(VLOOKUP($E321,'Container Panel'!$B$41:$Z$100,$D321,0)/(VLOOKUP(BY$276,UI!$A$12:$O$51,VLOOKUP(BY$279,$B$276:$C$278,2,0),0)/1000)))),"")</f>
        <v/>
      </c>
      <c r="BZ321" s="145" t="str">
        <f>IFERROR(IF(AND(BZ$272=list!$D$3,'Box Calculation'!BZ$279&lt;&gt;"h",$E321&lt;&gt;0),0,IF(AND(BZ$273=list!$D$2,$E321&lt;&gt;0,TRUNC(VLOOKUP($E321,'Container Panel'!$B$41:$Z$100,$D321,0)/(VLOOKUP(BZ$276,UI!$A$12:$O$51,VLOOKUP(BZ$279,$B$276:$C$278,2,0),0)/1000))&gt;0),1,TRUNC(VLOOKUP($E321,'Container Panel'!$B$41:$Z$100,$D321,0)/(VLOOKUP(BZ$276,UI!$A$12:$O$51,VLOOKUP(BZ$279,$B$276:$C$278,2,0),0)/1000)))),"")</f>
        <v/>
      </c>
      <c r="CA321" s="145" t="str">
        <f>IFERROR(IF(AND(CA$272=list!$D$3,'Box Calculation'!CA$279&lt;&gt;"h",$E321&lt;&gt;0),0,IF(AND(CA$273=list!$D$2,$E321&lt;&gt;0,TRUNC(VLOOKUP($E321,'Container Panel'!$B$41:$Z$100,$D321,0)/(VLOOKUP(CA$276,UI!$A$12:$O$51,VLOOKUP(CA$279,$B$276:$C$278,2,0),0)/1000))&gt;0),1,TRUNC(VLOOKUP($E321,'Container Panel'!$B$41:$Z$100,$D321,0)/(VLOOKUP(CA$276,UI!$A$12:$O$51,VLOOKUP(CA$279,$B$276:$C$278,2,0),0)/1000)))),"")</f>
        <v/>
      </c>
      <c r="CB321" s="145" t="str">
        <f>IFERROR(IF(AND(CB$272=list!$D$3,'Box Calculation'!CB$279&lt;&gt;"h",$E321&lt;&gt;0),0,IF(AND(CB$273=list!$D$2,$E321&lt;&gt;0,TRUNC(VLOOKUP($E321,'Container Panel'!$B$41:$Z$100,$D321,0)/(VLOOKUP(CB$276,UI!$A$12:$O$51,VLOOKUP(CB$279,$B$276:$C$278,2,0),0)/1000))&gt;0),1,TRUNC(VLOOKUP($E321,'Container Panel'!$B$41:$Z$100,$D321,0)/(VLOOKUP(CB$276,UI!$A$12:$O$51,VLOOKUP(CB$279,$B$276:$C$278,2,0),0)/1000)))),"")</f>
        <v/>
      </c>
      <c r="CC321" s="145" t="str">
        <f>IFERROR(IF(AND(CC$272=list!$D$3,'Box Calculation'!CC$279&lt;&gt;"h",$E321&lt;&gt;0),0,IF(AND(CC$273=list!$D$2,$E321&lt;&gt;0,TRUNC(VLOOKUP($E321,'Container Panel'!$B$41:$Z$100,$D321,0)/(VLOOKUP(CC$276,UI!$A$12:$O$51,VLOOKUP(CC$279,$B$276:$C$278,2,0),0)/1000))&gt;0),1,TRUNC(VLOOKUP($E321,'Container Panel'!$B$41:$Z$100,$D321,0)/(VLOOKUP(CC$276,UI!$A$12:$O$51,VLOOKUP(CC$279,$B$276:$C$278,2,0),0)/1000)))),"")</f>
        <v/>
      </c>
      <c r="CD321" s="145" t="str">
        <f>IFERROR(IF(AND(CD$272=list!$D$3,'Box Calculation'!CD$279&lt;&gt;"h",$E321&lt;&gt;0),0,IF(AND(CD$273=list!$D$2,$E321&lt;&gt;0,TRUNC(VLOOKUP($E321,'Container Panel'!$B$41:$Z$100,$D321,0)/(VLOOKUP(CD$276,UI!$A$12:$O$51,VLOOKUP(CD$279,$B$276:$C$278,2,0),0)/1000))&gt;0),1,TRUNC(VLOOKUP($E321,'Container Panel'!$B$41:$Z$100,$D321,0)/(VLOOKUP(CD$276,UI!$A$12:$O$51,VLOOKUP(CD$279,$B$276:$C$278,2,0),0)/1000)))),"")</f>
        <v/>
      </c>
      <c r="CE321" s="145" t="str">
        <f>IFERROR(IF(AND(CE$272=list!$D$3,'Box Calculation'!CE$279&lt;&gt;"h",$E321&lt;&gt;0),0,IF(AND(CE$273=list!$D$2,$E321&lt;&gt;0,TRUNC(VLOOKUP($E321,'Container Panel'!$B$41:$Z$100,$D321,0)/(VLOOKUP(CE$276,UI!$A$12:$O$51,VLOOKUP(CE$279,$B$276:$C$278,2,0),0)/1000))&gt;0),1,TRUNC(VLOOKUP($E321,'Container Panel'!$B$41:$Z$100,$D321,0)/(VLOOKUP(CE$276,UI!$A$12:$O$51,VLOOKUP(CE$279,$B$276:$C$278,2,0),0)/1000)))),"")</f>
        <v/>
      </c>
      <c r="CF321" s="145" t="str">
        <f>IFERROR(IF(AND(CF$272=list!$D$3,'Box Calculation'!CF$279&lt;&gt;"h",$E321&lt;&gt;0),0,IF(AND(CF$273=list!$D$2,$E321&lt;&gt;0,TRUNC(VLOOKUP($E321,'Container Panel'!$B$41:$Z$100,$D321,0)/(VLOOKUP(CF$276,UI!$A$12:$O$51,VLOOKUP(CF$279,$B$276:$C$278,2,0),0)/1000))&gt;0),1,TRUNC(VLOOKUP($E321,'Container Panel'!$B$41:$Z$100,$D321,0)/(VLOOKUP(CF$276,UI!$A$12:$O$51,VLOOKUP(CF$279,$B$276:$C$278,2,0),0)/1000)))),"")</f>
        <v/>
      </c>
      <c r="CG321" s="145" t="str">
        <f>IFERROR(IF(AND(CG$272=list!$D$3,'Box Calculation'!CG$279&lt;&gt;"h",$E321&lt;&gt;0),0,IF(AND(CG$273=list!$D$2,$E321&lt;&gt;0,TRUNC(VLOOKUP($E321,'Container Panel'!$B$41:$Z$100,$D321,0)/(VLOOKUP(CG$276,UI!$A$12:$O$51,VLOOKUP(CG$279,$B$276:$C$278,2,0),0)/1000))&gt;0),1,TRUNC(VLOOKUP($E321,'Container Panel'!$B$41:$Z$100,$D321,0)/(VLOOKUP(CG$276,UI!$A$12:$O$51,VLOOKUP(CG$279,$B$276:$C$278,2,0),0)/1000)))),"")</f>
        <v/>
      </c>
      <c r="CH321" s="145" t="str">
        <f>IFERROR(IF(AND(CH$272=list!$D$3,'Box Calculation'!CH$279&lt;&gt;"h",$E321&lt;&gt;0),0,IF(AND(CH$273=list!$D$2,$E321&lt;&gt;0,TRUNC(VLOOKUP($E321,'Container Panel'!$B$41:$Z$100,$D321,0)/(VLOOKUP(CH$276,UI!$A$12:$O$51,VLOOKUP(CH$279,$B$276:$C$278,2,0),0)/1000))&gt;0),1,TRUNC(VLOOKUP($E321,'Container Panel'!$B$41:$Z$100,$D321,0)/(VLOOKUP(CH$276,UI!$A$12:$O$51,VLOOKUP(CH$279,$B$276:$C$278,2,0),0)/1000)))),"")</f>
        <v/>
      </c>
      <c r="CI321" s="145" t="str">
        <f>IFERROR(IF(AND(CI$272=list!$D$3,'Box Calculation'!CI$279&lt;&gt;"h",$E321&lt;&gt;0),0,IF(AND(CI$273=list!$D$2,$E321&lt;&gt;0,TRUNC(VLOOKUP($E321,'Container Panel'!$B$41:$Z$100,$D321,0)/(VLOOKUP(CI$276,UI!$A$12:$O$51,VLOOKUP(CI$279,$B$276:$C$278,2,0),0)/1000))&gt;0),1,TRUNC(VLOOKUP($E321,'Container Panel'!$B$41:$Z$100,$D321,0)/(VLOOKUP(CI$276,UI!$A$12:$O$51,VLOOKUP(CI$279,$B$276:$C$278,2,0),0)/1000)))),"")</f>
        <v/>
      </c>
      <c r="CJ321" s="145" t="str">
        <f>IFERROR(IF(AND(CJ$272=list!$D$3,'Box Calculation'!CJ$279&lt;&gt;"h",$E321&lt;&gt;0),0,IF(AND(CJ$273=list!$D$2,$E321&lt;&gt;0,TRUNC(VLOOKUP($E321,'Container Panel'!$B$41:$Z$100,$D321,0)/(VLOOKUP(CJ$276,UI!$A$12:$O$51,VLOOKUP(CJ$279,$B$276:$C$278,2,0),0)/1000))&gt;0),1,TRUNC(VLOOKUP($E321,'Container Panel'!$B$41:$Z$100,$D321,0)/(VLOOKUP(CJ$276,UI!$A$12:$O$51,VLOOKUP(CJ$279,$B$276:$C$278,2,0),0)/1000)))),"")</f>
        <v/>
      </c>
      <c r="CK321" s="145" t="str">
        <f>IFERROR(IF(AND(CK$272=list!$D$3,'Box Calculation'!CK$279&lt;&gt;"h",$E321&lt;&gt;0),0,IF(AND(CK$273=list!$D$2,$E321&lt;&gt;0,TRUNC(VLOOKUP($E321,'Container Panel'!$B$41:$Z$100,$D321,0)/(VLOOKUP(CK$276,UI!$A$12:$O$51,VLOOKUP(CK$279,$B$276:$C$278,2,0),0)/1000))&gt;0),1,TRUNC(VLOOKUP($E321,'Container Panel'!$B$41:$Z$100,$D321,0)/(VLOOKUP(CK$276,UI!$A$12:$O$51,VLOOKUP(CK$279,$B$276:$C$278,2,0),0)/1000)))),"")</f>
        <v/>
      </c>
      <c r="CL321" s="145" t="str">
        <f>IFERROR(IF(AND(CL$272=list!$D$3,'Box Calculation'!CL$279&lt;&gt;"h",$E321&lt;&gt;0),0,IF(AND(CL$273=list!$D$2,$E321&lt;&gt;0,TRUNC(VLOOKUP($E321,'Container Panel'!$B$41:$Z$100,$D321,0)/(VLOOKUP(CL$276,UI!$A$12:$O$51,VLOOKUP(CL$279,$B$276:$C$278,2,0),0)/1000))&gt;0),1,TRUNC(VLOOKUP($E321,'Container Panel'!$B$41:$Z$100,$D321,0)/(VLOOKUP(CL$276,UI!$A$12:$O$51,VLOOKUP(CL$279,$B$276:$C$278,2,0),0)/1000)))),"")</f>
        <v/>
      </c>
      <c r="CM321" s="145" t="str">
        <f>IFERROR(IF(AND(CM$272=list!$D$3,'Box Calculation'!CM$279&lt;&gt;"h",$E321&lt;&gt;0),0,IF(AND(CM$273=list!$D$2,$E321&lt;&gt;0,TRUNC(VLOOKUP($E321,'Container Panel'!$B$41:$Z$100,$D321,0)/(VLOOKUP(CM$276,UI!$A$12:$O$51,VLOOKUP(CM$279,$B$276:$C$278,2,0),0)/1000))&gt;0),1,TRUNC(VLOOKUP($E321,'Container Panel'!$B$41:$Z$100,$D321,0)/(VLOOKUP(CM$276,UI!$A$12:$O$51,VLOOKUP(CM$279,$B$276:$C$278,2,0),0)/1000)))),"")</f>
        <v/>
      </c>
      <c r="CN321" s="145" t="str">
        <f>IFERROR(IF(AND(CN$272=list!$D$3,'Box Calculation'!CN$279&lt;&gt;"h",$E321&lt;&gt;0),0,IF(AND(CN$273=list!$D$2,$E321&lt;&gt;0,TRUNC(VLOOKUP($E321,'Container Panel'!$B$41:$Z$100,$D321,0)/(VLOOKUP(CN$276,UI!$A$12:$O$51,VLOOKUP(CN$279,$B$276:$C$278,2,0),0)/1000))&gt;0),1,TRUNC(VLOOKUP($E321,'Container Panel'!$B$41:$Z$100,$D321,0)/(VLOOKUP(CN$276,UI!$A$12:$O$51,VLOOKUP(CN$279,$B$276:$C$278,2,0),0)/1000)))),"")</f>
        <v/>
      </c>
      <c r="CO321" s="145" t="str">
        <f>IFERROR(IF(AND(CO$272=list!$D$3,'Box Calculation'!CO$279&lt;&gt;"h",$E321&lt;&gt;0),0,IF(AND(CO$273=list!$D$2,$E321&lt;&gt;0,TRUNC(VLOOKUP($E321,'Container Panel'!$B$41:$Z$100,$D321,0)/(VLOOKUP(CO$276,UI!$A$12:$O$51,VLOOKUP(CO$279,$B$276:$C$278,2,0),0)/1000))&gt;0),1,TRUNC(VLOOKUP($E321,'Container Panel'!$B$41:$Z$100,$D321,0)/(VLOOKUP(CO$276,UI!$A$12:$O$51,VLOOKUP(CO$279,$B$276:$C$278,2,0),0)/1000)))),"")</f>
        <v/>
      </c>
      <c r="CP321" s="145" t="str">
        <f>IFERROR(IF(AND(CP$272=list!$D$3,'Box Calculation'!CP$279&lt;&gt;"h",$E321&lt;&gt;0),0,IF(AND(CP$273=list!$D$2,$E321&lt;&gt;0,TRUNC(VLOOKUP($E321,'Container Panel'!$B$41:$Z$100,$D321,0)/(VLOOKUP(CP$276,UI!$A$12:$O$51,VLOOKUP(CP$279,$B$276:$C$278,2,0),0)/1000))&gt;0),1,TRUNC(VLOOKUP($E321,'Container Panel'!$B$41:$Z$100,$D321,0)/(VLOOKUP(CP$276,UI!$A$12:$O$51,VLOOKUP(CP$279,$B$276:$C$278,2,0),0)/1000)))),"")</f>
        <v/>
      </c>
      <c r="CQ321" s="145" t="str">
        <f>IFERROR(IF(AND(CQ$272=list!$D$3,'Box Calculation'!CQ$279&lt;&gt;"h",$E321&lt;&gt;0),0,IF(AND(CQ$273=list!$D$2,$E321&lt;&gt;0,TRUNC(VLOOKUP($E321,'Container Panel'!$B$41:$Z$100,$D321,0)/(VLOOKUP(CQ$276,UI!$A$12:$O$51,VLOOKUP(CQ$279,$B$276:$C$278,2,0),0)/1000))&gt;0),1,TRUNC(VLOOKUP($E321,'Container Panel'!$B$41:$Z$100,$D321,0)/(VLOOKUP(CQ$276,UI!$A$12:$O$51,VLOOKUP(CQ$279,$B$276:$C$278,2,0),0)/1000)))),"")</f>
        <v/>
      </c>
      <c r="CR321" s="145" t="str">
        <f>IFERROR(IF(AND(CR$272=list!$D$3,'Box Calculation'!CR$279&lt;&gt;"h",$E321&lt;&gt;0),0,IF(AND(CR$273=list!$D$2,$E321&lt;&gt;0,TRUNC(VLOOKUP($E321,'Container Panel'!$B$41:$Z$100,$D321,0)/(VLOOKUP(CR$276,UI!$A$12:$O$51,VLOOKUP(CR$279,$B$276:$C$278,2,0),0)/1000))&gt;0),1,TRUNC(VLOOKUP($E321,'Container Panel'!$B$41:$Z$100,$D321,0)/(VLOOKUP(CR$276,UI!$A$12:$O$51,VLOOKUP(CR$279,$B$276:$C$278,2,0),0)/1000)))),"")</f>
        <v/>
      </c>
      <c r="CS321" s="145" t="str">
        <f>IFERROR(IF(AND(CS$272=list!$D$3,'Box Calculation'!CS$279&lt;&gt;"h",$E321&lt;&gt;0),0,IF(AND(CS$273=list!$D$2,$E321&lt;&gt;0,TRUNC(VLOOKUP($E321,'Container Panel'!$B$41:$Z$100,$D321,0)/(VLOOKUP(CS$276,UI!$A$12:$O$51,VLOOKUP(CS$279,$B$276:$C$278,2,0),0)/1000))&gt;0),1,TRUNC(VLOOKUP($E321,'Container Panel'!$B$41:$Z$100,$D321,0)/(VLOOKUP(CS$276,UI!$A$12:$O$51,VLOOKUP(CS$279,$B$276:$C$278,2,0),0)/1000)))),"")</f>
        <v/>
      </c>
      <c r="CT321" s="145" t="str">
        <f>IFERROR(IF(AND(CT$272=list!$D$3,'Box Calculation'!CT$279&lt;&gt;"h",$E321&lt;&gt;0),0,IF(AND(CT$273=list!$D$2,$E321&lt;&gt;0,TRUNC(VLOOKUP($E321,'Container Panel'!$B$41:$Z$100,$D321,0)/(VLOOKUP(CT$276,UI!$A$12:$O$51,VLOOKUP(CT$279,$B$276:$C$278,2,0),0)/1000))&gt;0),1,TRUNC(VLOOKUP($E321,'Container Panel'!$B$41:$Z$100,$D321,0)/(VLOOKUP(CT$276,UI!$A$12:$O$51,VLOOKUP(CT$279,$B$276:$C$278,2,0),0)/1000)))),"")</f>
        <v/>
      </c>
      <c r="CU321" s="145" t="str">
        <f>IFERROR(IF(AND(CU$272=list!$D$3,'Box Calculation'!CU$279&lt;&gt;"h",$E321&lt;&gt;0),0,IF(AND(CU$273=list!$D$2,$E321&lt;&gt;0,TRUNC(VLOOKUP($E321,'Container Panel'!$B$41:$Z$100,$D321,0)/(VLOOKUP(CU$276,UI!$A$12:$O$51,VLOOKUP(CU$279,$B$276:$C$278,2,0),0)/1000))&gt;0),1,TRUNC(VLOOKUP($E321,'Container Panel'!$B$41:$Z$100,$D321,0)/(VLOOKUP(CU$276,UI!$A$12:$O$51,VLOOKUP(CU$279,$B$276:$C$278,2,0),0)/1000)))),"")</f>
        <v/>
      </c>
      <c r="CV321" s="145" t="str">
        <f>IFERROR(IF(AND(CV$272=list!$D$3,'Box Calculation'!CV$279&lt;&gt;"h",$E321&lt;&gt;0),0,IF(AND(CV$273=list!$D$2,$E321&lt;&gt;0,TRUNC(VLOOKUP($E321,'Container Panel'!$B$41:$Z$100,$D321,0)/(VLOOKUP(CV$276,UI!$A$12:$O$51,VLOOKUP(CV$279,$B$276:$C$278,2,0),0)/1000))&gt;0),1,TRUNC(VLOOKUP($E321,'Container Panel'!$B$41:$Z$100,$D321,0)/(VLOOKUP(CV$276,UI!$A$12:$O$51,VLOOKUP(CV$279,$B$276:$C$278,2,0),0)/1000)))),"")</f>
        <v/>
      </c>
      <c r="CW321" s="145" t="str">
        <f>IFERROR(IF(AND(CW$272=list!$D$3,'Box Calculation'!CW$279&lt;&gt;"h",$E321&lt;&gt;0),0,IF(AND(CW$273=list!$D$2,$E321&lt;&gt;0,TRUNC(VLOOKUP($E321,'Container Panel'!$B$41:$Z$100,$D321,0)/(VLOOKUP(CW$276,UI!$A$12:$O$51,VLOOKUP(CW$279,$B$276:$C$278,2,0),0)/1000))&gt;0),1,TRUNC(VLOOKUP($E321,'Container Panel'!$B$41:$Z$100,$D321,0)/(VLOOKUP(CW$276,UI!$A$12:$O$51,VLOOKUP(CW$279,$B$276:$C$278,2,0),0)/1000)))),"")</f>
        <v/>
      </c>
      <c r="CX321" s="145" t="str">
        <f>IFERROR(IF(AND(CX$272=list!$D$3,'Box Calculation'!CX$279&lt;&gt;"h",$E321&lt;&gt;0),0,IF(AND(CX$273=list!$D$2,$E321&lt;&gt;0,TRUNC(VLOOKUP($E321,'Container Panel'!$B$41:$Z$100,$D321,0)/(VLOOKUP(CX$276,UI!$A$12:$O$51,VLOOKUP(CX$279,$B$276:$C$278,2,0),0)/1000))&gt;0),1,TRUNC(VLOOKUP($E321,'Container Panel'!$B$41:$Z$100,$D321,0)/(VLOOKUP(CX$276,UI!$A$12:$O$51,VLOOKUP(CX$279,$B$276:$C$278,2,0),0)/1000)))),"")</f>
        <v/>
      </c>
      <c r="CY321" s="145" t="str">
        <f>IFERROR(IF(AND(CY$272=list!$D$3,'Box Calculation'!CY$279&lt;&gt;"h",$E321&lt;&gt;0),0,IF(AND(CY$273=list!$D$2,$E321&lt;&gt;0,TRUNC(VLOOKUP($E321,'Container Panel'!$B$41:$Z$100,$D321,0)/(VLOOKUP(CY$276,UI!$A$12:$O$51,VLOOKUP(CY$279,$B$276:$C$278,2,0),0)/1000))&gt;0),1,TRUNC(VLOOKUP($E321,'Container Panel'!$B$41:$Z$100,$D321,0)/(VLOOKUP(CY$276,UI!$A$12:$O$51,VLOOKUP(CY$279,$B$276:$C$278,2,0),0)/1000)))),"")</f>
        <v/>
      </c>
      <c r="CZ321" s="145" t="str">
        <f>IFERROR(IF(AND(CZ$272=list!$D$3,'Box Calculation'!CZ$279&lt;&gt;"h",$E321&lt;&gt;0),0,IF(AND(CZ$273=list!$D$2,$E321&lt;&gt;0,TRUNC(VLOOKUP($E321,'Container Panel'!$B$41:$Z$100,$D321,0)/(VLOOKUP(CZ$276,UI!$A$12:$O$51,VLOOKUP(CZ$279,$B$276:$C$278,2,0),0)/1000))&gt;0),1,TRUNC(VLOOKUP($E321,'Container Panel'!$B$41:$Z$100,$D321,0)/(VLOOKUP(CZ$276,UI!$A$12:$O$51,VLOOKUP(CZ$279,$B$276:$C$278,2,0),0)/1000)))),"")</f>
        <v/>
      </c>
      <c r="DA321" s="145" t="str">
        <f>IFERROR(IF(AND(DA$272=list!$D$3,'Box Calculation'!DA$279&lt;&gt;"h",$E321&lt;&gt;0),0,IF(AND(DA$273=list!$D$2,$E321&lt;&gt;0,TRUNC(VLOOKUP($E321,'Container Panel'!$B$41:$Z$100,$D321,0)/(VLOOKUP(DA$276,UI!$A$12:$O$51,VLOOKUP(DA$279,$B$276:$C$278,2,0),0)/1000))&gt;0),1,TRUNC(VLOOKUP($E321,'Container Panel'!$B$41:$Z$100,$D321,0)/(VLOOKUP(DA$276,UI!$A$12:$O$51,VLOOKUP(DA$279,$B$276:$C$278,2,0),0)/1000)))),"")</f>
        <v/>
      </c>
      <c r="DB321" s="145" t="str">
        <f>IFERROR(IF(AND(DB$272=list!$D$3,'Box Calculation'!DB$279&lt;&gt;"h",$E321&lt;&gt;0),0,IF(AND(DB$273=list!$D$2,$E321&lt;&gt;0,TRUNC(VLOOKUP($E321,'Container Panel'!$B$41:$Z$100,$D321,0)/(VLOOKUP(DB$276,UI!$A$12:$O$51,VLOOKUP(DB$279,$B$276:$C$278,2,0),0)/1000))&gt;0),1,TRUNC(VLOOKUP($E321,'Container Panel'!$B$41:$Z$100,$D321,0)/(VLOOKUP(DB$276,UI!$A$12:$O$51,VLOOKUP(DB$279,$B$276:$C$278,2,0),0)/1000)))),"")</f>
        <v/>
      </c>
      <c r="DC321" s="145" t="str">
        <f>IFERROR(IF(AND(DC$272=list!$D$3,'Box Calculation'!DC$279&lt;&gt;"h",$E321&lt;&gt;0),0,IF(AND(DC$273=list!$D$2,$E321&lt;&gt;0,TRUNC(VLOOKUP($E321,'Container Panel'!$B$41:$Z$100,$D321,0)/(VLOOKUP(DC$276,UI!$A$12:$O$51,VLOOKUP(DC$279,$B$276:$C$278,2,0),0)/1000))&gt;0),1,TRUNC(VLOOKUP($E321,'Container Panel'!$B$41:$Z$100,$D321,0)/(VLOOKUP(DC$276,UI!$A$12:$O$51,VLOOKUP(DC$279,$B$276:$C$278,2,0),0)/1000)))),"")</f>
        <v/>
      </c>
      <c r="DD321" s="145" t="str">
        <f>IFERROR(IF(AND(DD$272=list!$D$3,'Box Calculation'!DD$279&lt;&gt;"h",$E321&lt;&gt;0),0,IF(AND(DD$273=list!$D$2,$E321&lt;&gt;0,TRUNC(VLOOKUP($E321,'Container Panel'!$B$41:$Z$100,$D321,0)/(VLOOKUP(DD$276,UI!$A$12:$O$51,VLOOKUP(DD$279,$B$276:$C$278,2,0),0)/1000))&gt;0),1,TRUNC(VLOOKUP($E321,'Container Panel'!$B$41:$Z$100,$D321,0)/(VLOOKUP(DD$276,UI!$A$12:$O$51,VLOOKUP(DD$279,$B$276:$C$278,2,0),0)/1000)))),"")</f>
        <v/>
      </c>
      <c r="DE321" s="145" t="str">
        <f>IFERROR(IF(AND(DE$272=list!$D$3,'Box Calculation'!DE$279&lt;&gt;"h",$E321&lt;&gt;0),0,IF(AND(DE$273=list!$D$2,$E321&lt;&gt;0,TRUNC(VLOOKUP($E321,'Container Panel'!$B$41:$Z$100,$D321,0)/(VLOOKUP(DE$276,UI!$A$12:$O$51,VLOOKUP(DE$279,$B$276:$C$278,2,0),0)/1000))&gt;0),1,TRUNC(VLOOKUP($E321,'Container Panel'!$B$41:$Z$100,$D321,0)/(VLOOKUP(DE$276,UI!$A$12:$O$51,VLOOKUP(DE$279,$B$276:$C$278,2,0),0)/1000)))),"")</f>
        <v/>
      </c>
      <c r="DF321" s="145" t="str">
        <f>IFERROR(IF(AND(DF$272=list!$D$3,'Box Calculation'!DF$279&lt;&gt;"h",$E321&lt;&gt;0),0,IF(AND(DF$273=list!$D$2,$E321&lt;&gt;0,TRUNC(VLOOKUP($E321,'Container Panel'!$B$41:$Z$100,$D321,0)/(VLOOKUP(DF$276,UI!$A$12:$O$51,VLOOKUP(DF$279,$B$276:$C$278,2,0),0)/1000))&gt;0),1,TRUNC(VLOOKUP($E321,'Container Panel'!$B$41:$Z$100,$D321,0)/(VLOOKUP(DF$276,UI!$A$12:$O$51,VLOOKUP(DF$279,$B$276:$C$278,2,0),0)/1000)))),"")</f>
        <v/>
      </c>
      <c r="DG321" s="145" t="str">
        <f>IFERROR(IF(AND(DG$272=list!$D$3,'Box Calculation'!DG$279&lt;&gt;"h",$E321&lt;&gt;0),0,IF(AND(DG$273=list!$D$2,$E321&lt;&gt;0,TRUNC(VLOOKUP($E321,'Container Panel'!$B$41:$Z$100,$D321,0)/(VLOOKUP(DG$276,UI!$A$12:$O$51,VLOOKUP(DG$279,$B$276:$C$278,2,0),0)/1000))&gt;0),1,TRUNC(VLOOKUP($E321,'Container Panel'!$B$41:$Z$100,$D321,0)/(VLOOKUP(DG$276,UI!$A$12:$O$51,VLOOKUP(DG$279,$B$276:$C$278,2,0),0)/1000)))),"")</f>
        <v/>
      </c>
      <c r="DH321" s="145" t="str">
        <f>IFERROR(IF(AND(DH$272=list!$D$3,'Box Calculation'!DH$279&lt;&gt;"h",$E321&lt;&gt;0),0,IF(AND(DH$273=list!$D$2,$E321&lt;&gt;0,TRUNC(VLOOKUP($E321,'Container Panel'!$B$41:$Z$100,$D321,0)/(VLOOKUP(DH$276,UI!$A$12:$O$51,VLOOKUP(DH$279,$B$276:$C$278,2,0),0)/1000))&gt;0),1,TRUNC(VLOOKUP($E321,'Container Panel'!$B$41:$Z$100,$D321,0)/(VLOOKUP(DH$276,UI!$A$12:$O$51,VLOOKUP(DH$279,$B$276:$C$278,2,0),0)/1000)))),"")</f>
        <v/>
      </c>
      <c r="DI321" s="145" t="str">
        <f>IFERROR(IF(AND(DI$272=list!$D$3,'Box Calculation'!DI$279&lt;&gt;"h",$E321&lt;&gt;0),0,IF(AND(DI$273=list!$D$2,$E321&lt;&gt;0,TRUNC(VLOOKUP($E321,'Container Panel'!$B$41:$Z$100,$D321,0)/(VLOOKUP(DI$276,UI!$A$12:$O$51,VLOOKUP(DI$279,$B$276:$C$278,2,0),0)/1000))&gt;0),1,TRUNC(VLOOKUP($E321,'Container Panel'!$B$41:$Z$100,$D321,0)/(VLOOKUP(DI$276,UI!$A$12:$O$51,VLOOKUP(DI$279,$B$276:$C$278,2,0),0)/1000)))),"")</f>
        <v/>
      </c>
      <c r="DJ321" s="145" t="str">
        <f>IFERROR(IF(AND(DJ$272=list!$D$3,'Box Calculation'!DJ$279&lt;&gt;"h",$E321&lt;&gt;0),0,IF(AND(DJ$273=list!$D$2,$E321&lt;&gt;0,TRUNC(VLOOKUP($E321,'Container Panel'!$B$41:$Z$100,$D321,0)/(VLOOKUP(DJ$276,UI!$A$12:$O$51,VLOOKUP(DJ$279,$B$276:$C$278,2,0),0)/1000))&gt;0),1,TRUNC(VLOOKUP($E321,'Container Panel'!$B$41:$Z$100,$D321,0)/(VLOOKUP(DJ$276,UI!$A$12:$O$51,VLOOKUP(DJ$279,$B$276:$C$278,2,0),0)/1000)))),"")</f>
        <v/>
      </c>
      <c r="DK321" s="145" t="str">
        <f>IFERROR(IF(AND(DK$272=list!$D$3,'Box Calculation'!DK$279&lt;&gt;"h",$E321&lt;&gt;0),0,IF(AND(DK$273=list!$D$2,$E321&lt;&gt;0,TRUNC(VLOOKUP($E321,'Container Panel'!$B$41:$Z$100,$D321,0)/(VLOOKUP(DK$276,UI!$A$12:$O$51,VLOOKUP(DK$279,$B$276:$C$278,2,0),0)/1000))&gt;0),1,TRUNC(VLOOKUP($E321,'Container Panel'!$B$41:$Z$100,$D321,0)/(VLOOKUP(DK$276,UI!$A$12:$O$51,VLOOKUP(DK$279,$B$276:$C$278,2,0),0)/1000)))),"")</f>
        <v/>
      </c>
      <c r="DL321" s="145" t="str">
        <f>IFERROR(IF(AND(DL$272=list!$D$3,'Box Calculation'!DL$279&lt;&gt;"h",$E321&lt;&gt;0),0,IF(AND(DL$273=list!$D$2,$E321&lt;&gt;0,TRUNC(VLOOKUP($E321,'Container Panel'!$B$41:$Z$100,$D321,0)/(VLOOKUP(DL$276,UI!$A$12:$O$51,VLOOKUP(DL$279,$B$276:$C$278,2,0),0)/1000))&gt;0),1,TRUNC(VLOOKUP($E321,'Container Panel'!$B$41:$Z$100,$D321,0)/(VLOOKUP(DL$276,UI!$A$12:$O$51,VLOOKUP(DL$279,$B$276:$C$278,2,0),0)/1000)))),"")</f>
        <v/>
      </c>
      <c r="DM321" s="145" t="str">
        <f>IFERROR(IF(AND(DM$272=list!$D$3,'Box Calculation'!DM$279&lt;&gt;"h",$E321&lt;&gt;0),0,IF(AND(DM$273=list!$D$2,$E321&lt;&gt;0,TRUNC(VLOOKUP($E321,'Container Panel'!$B$41:$Z$100,$D321,0)/(VLOOKUP(DM$276,UI!$A$12:$O$51,VLOOKUP(DM$279,$B$276:$C$278,2,0),0)/1000))&gt;0),1,TRUNC(VLOOKUP($E321,'Container Panel'!$B$41:$Z$100,$D321,0)/(VLOOKUP(DM$276,UI!$A$12:$O$51,VLOOKUP(DM$279,$B$276:$C$278,2,0),0)/1000)))),"")</f>
        <v/>
      </c>
      <c r="DN321" s="145" t="str">
        <f>IFERROR(IF(AND(DN$272=list!$D$3,'Box Calculation'!DN$279&lt;&gt;"h",$E321&lt;&gt;0),0,IF(AND(DN$273=list!$D$2,$E321&lt;&gt;0,TRUNC(VLOOKUP($E321,'Container Panel'!$B$41:$Z$100,$D321,0)/(VLOOKUP(DN$276,UI!$A$12:$O$51,VLOOKUP(DN$279,$B$276:$C$278,2,0),0)/1000))&gt;0),1,TRUNC(VLOOKUP($E321,'Container Panel'!$B$41:$Z$100,$D321,0)/(VLOOKUP(DN$276,UI!$A$12:$O$51,VLOOKUP(DN$279,$B$276:$C$278,2,0),0)/1000)))),"")</f>
        <v/>
      </c>
      <c r="DO321" s="145" t="str">
        <f>IFERROR(IF(AND(DO$272=list!$D$3,'Box Calculation'!DO$279&lt;&gt;"h",$E321&lt;&gt;0),0,IF(AND(DO$273=list!$D$2,$E321&lt;&gt;0,TRUNC(VLOOKUP($E321,'Container Panel'!$B$41:$Z$100,$D321,0)/(VLOOKUP(DO$276,UI!$A$12:$O$51,VLOOKUP(DO$279,$B$276:$C$278,2,0),0)/1000))&gt;0),1,TRUNC(VLOOKUP($E321,'Container Panel'!$B$41:$Z$100,$D321,0)/(VLOOKUP(DO$276,UI!$A$12:$O$51,VLOOKUP(DO$279,$B$276:$C$278,2,0),0)/1000)))),"")</f>
        <v/>
      </c>
      <c r="DP321" s="145" t="str">
        <f>IFERROR(IF(AND(DP$272=list!$D$3,'Box Calculation'!DP$279&lt;&gt;"h",$E321&lt;&gt;0),0,IF(AND(DP$273=list!$D$2,$E321&lt;&gt;0,TRUNC(VLOOKUP($E321,'Container Panel'!$B$41:$Z$100,$D321,0)/(VLOOKUP(DP$276,UI!$A$12:$O$51,VLOOKUP(DP$279,$B$276:$C$278,2,0),0)/1000))&gt;0),1,TRUNC(VLOOKUP($E321,'Container Panel'!$B$41:$Z$100,$D321,0)/(VLOOKUP(DP$276,UI!$A$12:$O$51,VLOOKUP(DP$279,$B$276:$C$278,2,0),0)/1000)))),"")</f>
        <v/>
      </c>
      <c r="DQ321" s="145" t="str">
        <f>IFERROR(IF(AND(DQ$272=list!$D$3,'Box Calculation'!DQ$279&lt;&gt;"h",$E321&lt;&gt;0),0,IF(AND(DQ$273=list!$D$2,$E321&lt;&gt;0,TRUNC(VLOOKUP($E321,'Container Panel'!$B$41:$Z$100,$D321,0)/(VLOOKUP(DQ$276,UI!$A$12:$O$51,VLOOKUP(DQ$279,$B$276:$C$278,2,0),0)/1000))&gt;0),1,TRUNC(VLOOKUP($E321,'Container Panel'!$B$41:$Z$100,$D321,0)/(VLOOKUP(DQ$276,UI!$A$12:$O$51,VLOOKUP(DQ$279,$B$276:$C$278,2,0),0)/1000)))),"")</f>
        <v/>
      </c>
      <c r="DR321" s="145" t="str">
        <f>IFERROR(IF(AND(DR$272=list!$D$3,'Box Calculation'!DR$279&lt;&gt;"h",$E321&lt;&gt;0),0,IF(AND(DR$273=list!$D$2,$E321&lt;&gt;0,TRUNC(VLOOKUP($E321,'Container Panel'!$B$41:$Z$100,$D321,0)/(VLOOKUP(DR$276,UI!$A$12:$O$51,VLOOKUP(DR$279,$B$276:$C$278,2,0),0)/1000))&gt;0),1,TRUNC(VLOOKUP($E321,'Container Panel'!$B$41:$Z$100,$D321,0)/(VLOOKUP(DR$276,UI!$A$12:$O$51,VLOOKUP(DR$279,$B$276:$C$278,2,0),0)/1000)))),"")</f>
        <v/>
      </c>
      <c r="DS321" s="145" t="str">
        <f>IFERROR(IF(AND(DS$272=list!$D$3,'Box Calculation'!DS$279&lt;&gt;"h",$E321&lt;&gt;0),0,IF(AND(DS$273=list!$D$2,$E321&lt;&gt;0,TRUNC(VLOOKUP($E321,'Container Panel'!$B$41:$Z$100,$D321,0)/(VLOOKUP(DS$276,UI!$A$12:$O$51,VLOOKUP(DS$279,$B$276:$C$278,2,0),0)/1000))&gt;0),1,TRUNC(VLOOKUP($E321,'Container Panel'!$B$41:$Z$100,$D321,0)/(VLOOKUP(DS$276,UI!$A$12:$O$51,VLOOKUP(DS$279,$B$276:$C$278,2,0),0)/1000)))),"")</f>
        <v/>
      </c>
      <c r="DT321" s="145" t="str">
        <f>IFERROR(IF(AND(DT$272=list!$D$3,'Box Calculation'!DT$279&lt;&gt;"h",$E321&lt;&gt;0),0,IF(AND(DT$273=list!$D$2,$E321&lt;&gt;0,TRUNC(VLOOKUP($E321,'Container Panel'!$B$41:$Z$100,$D321,0)/(VLOOKUP(DT$276,UI!$A$12:$O$51,VLOOKUP(DT$279,$B$276:$C$278,2,0),0)/1000))&gt;0),1,TRUNC(VLOOKUP($E321,'Container Panel'!$B$41:$Z$100,$D321,0)/(VLOOKUP(DT$276,UI!$A$12:$O$51,VLOOKUP(DT$279,$B$276:$C$278,2,0),0)/1000)))),"")</f>
        <v/>
      </c>
      <c r="DU321" s="145" t="str">
        <f>IFERROR(IF(AND(DU$272=list!$D$3,'Box Calculation'!DU$279&lt;&gt;"h",$E321&lt;&gt;0),0,IF(AND(DU$273=list!$D$2,$E321&lt;&gt;0,TRUNC(VLOOKUP($E321,'Container Panel'!$B$41:$Z$100,$D321,0)/(VLOOKUP(DU$276,UI!$A$12:$O$51,VLOOKUP(DU$279,$B$276:$C$278,2,0),0)/1000))&gt;0),1,TRUNC(VLOOKUP($E321,'Container Panel'!$B$41:$Z$100,$D321,0)/(VLOOKUP(DU$276,UI!$A$12:$O$51,VLOOKUP(DU$279,$B$276:$C$278,2,0),0)/1000)))),"")</f>
        <v/>
      </c>
      <c r="DV321" s="145" t="str">
        <f>IFERROR(IF(AND(DV$272=list!$D$3,'Box Calculation'!DV$279&lt;&gt;"h",$E321&lt;&gt;0),0,IF(AND(DV$273=list!$D$2,$E321&lt;&gt;0,TRUNC(VLOOKUP($E321,'Container Panel'!$B$41:$Z$100,$D321,0)/(VLOOKUP(DV$276,UI!$A$12:$O$51,VLOOKUP(DV$279,$B$276:$C$278,2,0),0)/1000))&gt;0),1,TRUNC(VLOOKUP($E321,'Container Panel'!$B$41:$Z$100,$D321,0)/(VLOOKUP(DV$276,UI!$A$12:$O$51,VLOOKUP(DV$279,$B$276:$C$278,2,0),0)/1000)))),"")</f>
        <v/>
      </c>
      <c r="DW321" s="145" t="str">
        <f>IFERROR(IF(AND(DW$272=list!$D$3,'Box Calculation'!DW$279&lt;&gt;"h",$E321&lt;&gt;0),0,IF(AND(DW$273=list!$D$2,$E321&lt;&gt;0,TRUNC(VLOOKUP($E321,'Container Panel'!$B$41:$Z$100,$D321,0)/(VLOOKUP(DW$276,UI!$A$12:$O$51,VLOOKUP(DW$279,$B$276:$C$278,2,0),0)/1000))&gt;0),1,TRUNC(VLOOKUP($E321,'Container Panel'!$B$41:$Z$100,$D321,0)/(VLOOKUP(DW$276,UI!$A$12:$O$51,VLOOKUP(DW$279,$B$276:$C$278,2,0),0)/1000)))),"")</f>
        <v/>
      </c>
      <c r="DX321" s="145" t="str">
        <f>IFERROR(IF(AND(DX$272=list!$D$3,'Box Calculation'!DX$279&lt;&gt;"h",$E321&lt;&gt;0),0,IF(AND(DX$273=list!$D$2,$E321&lt;&gt;0,TRUNC(VLOOKUP($E321,'Container Panel'!$B$41:$Z$100,$D321,0)/(VLOOKUP(DX$276,UI!$A$12:$O$51,VLOOKUP(DX$279,$B$276:$C$278,2,0),0)/1000))&gt;0),1,TRUNC(VLOOKUP($E321,'Container Panel'!$B$41:$Z$100,$D321,0)/(VLOOKUP(DX$276,UI!$A$12:$O$51,VLOOKUP(DX$279,$B$276:$C$278,2,0),0)/1000)))),"")</f>
        <v/>
      </c>
      <c r="DY321" s="145" t="str">
        <f>IFERROR(IF(AND(DY$272=list!$D$3,'Box Calculation'!DY$279&lt;&gt;"h",$E321&lt;&gt;0),0,IF(AND(DY$273=list!$D$2,$E321&lt;&gt;0,TRUNC(VLOOKUP($E321,'Container Panel'!$B$41:$Z$100,$D321,0)/(VLOOKUP(DY$276,UI!$A$12:$O$51,VLOOKUP(DY$279,$B$276:$C$278,2,0),0)/1000))&gt;0),1,TRUNC(VLOOKUP($E321,'Container Panel'!$B$41:$Z$100,$D321,0)/(VLOOKUP(DY$276,UI!$A$12:$O$51,VLOOKUP(DY$279,$B$276:$C$278,2,0),0)/1000)))),"")</f>
        <v/>
      </c>
      <c r="DZ321" s="145" t="str">
        <f>IFERROR(IF(AND(DZ$272=list!$D$3,'Box Calculation'!DZ$279&lt;&gt;"h",$E321&lt;&gt;0),0,IF(AND(DZ$273=list!$D$2,$E321&lt;&gt;0,TRUNC(VLOOKUP($E321,'Container Panel'!$B$41:$Z$100,$D321,0)/(VLOOKUP(DZ$276,UI!$A$12:$O$51,VLOOKUP(DZ$279,$B$276:$C$278,2,0),0)/1000))&gt;0),1,TRUNC(VLOOKUP($E321,'Container Panel'!$B$41:$Z$100,$D321,0)/(VLOOKUP(DZ$276,UI!$A$12:$O$51,VLOOKUP(DZ$279,$B$276:$C$278,2,0),0)/1000)))),"")</f>
        <v/>
      </c>
      <c r="EA321" s="145" t="str">
        <f>IFERROR(IF(AND(EA$272=list!$D$3,'Box Calculation'!EA$279&lt;&gt;"h",$E321&lt;&gt;0),0,IF(AND(EA$273=list!$D$2,$E321&lt;&gt;0,TRUNC(VLOOKUP($E321,'Container Panel'!$B$41:$Z$100,$D321,0)/(VLOOKUP(EA$276,UI!$A$12:$O$51,VLOOKUP(EA$279,$B$276:$C$278,2,0),0)/1000))&gt;0),1,TRUNC(VLOOKUP($E321,'Container Panel'!$B$41:$Z$100,$D321,0)/(VLOOKUP(EA$276,UI!$A$12:$O$51,VLOOKUP(EA$279,$B$276:$C$278,2,0),0)/1000)))),"")</f>
        <v/>
      </c>
      <c r="EB321" s="145" t="str">
        <f>IFERROR(IF(AND(EB$272=list!$D$3,'Box Calculation'!EB$279&lt;&gt;"h",$E321&lt;&gt;0),0,IF(AND(EB$273=list!$D$2,$E321&lt;&gt;0,TRUNC(VLOOKUP($E321,'Container Panel'!$B$41:$Z$100,$D321,0)/(VLOOKUP(EB$276,UI!$A$12:$O$51,VLOOKUP(EB$279,$B$276:$C$278,2,0),0)/1000))&gt;0),1,TRUNC(VLOOKUP($E321,'Container Panel'!$B$41:$Z$100,$D321,0)/(VLOOKUP(EB$276,UI!$A$12:$O$51,VLOOKUP(EB$279,$B$276:$C$278,2,0),0)/1000)))),"")</f>
        <v/>
      </c>
      <c r="EC321" s="145" t="str">
        <f>IFERROR(IF(AND(EC$272=list!$D$3,'Box Calculation'!EC$279&lt;&gt;"h",$E321&lt;&gt;0),0,IF(AND(EC$273=list!$D$2,$E321&lt;&gt;0,TRUNC(VLOOKUP($E321,'Container Panel'!$B$41:$Z$100,$D321,0)/(VLOOKUP(EC$276,UI!$A$12:$O$51,VLOOKUP(EC$279,$B$276:$C$278,2,0),0)/1000))&gt;0),1,TRUNC(VLOOKUP($E321,'Container Panel'!$B$41:$Z$100,$D321,0)/(VLOOKUP(EC$276,UI!$A$12:$O$51,VLOOKUP(EC$279,$B$276:$C$278,2,0),0)/1000)))),"")</f>
        <v/>
      </c>
      <c r="ED321" s="145" t="str">
        <f>IFERROR(IF(AND(ED$272=list!$D$3,'Box Calculation'!ED$279&lt;&gt;"h",$E321&lt;&gt;0),0,IF(AND(ED$273=list!$D$2,$E321&lt;&gt;0,TRUNC(VLOOKUP($E321,'Container Panel'!$B$41:$Z$100,$D321,0)/(VLOOKUP(ED$276,UI!$A$12:$O$51,VLOOKUP(ED$279,$B$276:$C$278,2,0),0)/1000))&gt;0),1,TRUNC(VLOOKUP($E321,'Container Panel'!$B$41:$Z$100,$D321,0)/(VLOOKUP(ED$276,UI!$A$12:$O$51,VLOOKUP(ED$279,$B$276:$C$278,2,0),0)/1000)))),"")</f>
        <v/>
      </c>
      <c r="EE321" s="145" t="str">
        <f>IFERROR(IF(AND(EE$272=list!$D$3,'Box Calculation'!EE$279&lt;&gt;"h",$E321&lt;&gt;0),0,IF(AND(EE$273=list!$D$2,$E321&lt;&gt;0,TRUNC(VLOOKUP($E321,'Container Panel'!$B$41:$Z$100,$D321,0)/(VLOOKUP(EE$276,UI!$A$12:$O$51,VLOOKUP(EE$279,$B$276:$C$278,2,0),0)/1000))&gt;0),1,TRUNC(VLOOKUP($E321,'Container Panel'!$B$41:$Z$100,$D321,0)/(VLOOKUP(EE$276,UI!$A$12:$O$51,VLOOKUP(EE$279,$B$276:$C$278,2,0),0)/1000)))),"")</f>
        <v/>
      </c>
      <c r="EF321" s="145" t="str">
        <f>IFERROR(IF(AND(EF$272=list!$D$3,'Box Calculation'!EF$279&lt;&gt;"h",$E321&lt;&gt;0),0,IF(AND(EF$273=list!$D$2,$E321&lt;&gt;0,TRUNC(VLOOKUP($E321,'Container Panel'!$B$41:$Z$100,$D321,0)/(VLOOKUP(EF$276,UI!$A$12:$O$51,VLOOKUP(EF$279,$B$276:$C$278,2,0),0)/1000))&gt;0),1,TRUNC(VLOOKUP($E321,'Container Panel'!$B$41:$Z$100,$D321,0)/(VLOOKUP(EF$276,UI!$A$12:$O$51,VLOOKUP(EF$279,$B$276:$C$278,2,0),0)/1000)))),"")</f>
        <v/>
      </c>
      <c r="EG321" s="145" t="str">
        <f>IFERROR(IF(AND(EG$272=list!$D$3,'Box Calculation'!EG$279&lt;&gt;"h",$E321&lt;&gt;0),0,IF(AND(EG$273=list!$D$2,$E321&lt;&gt;0,TRUNC(VLOOKUP($E321,'Container Panel'!$B$41:$Z$100,$D321,0)/(VLOOKUP(EG$276,UI!$A$12:$O$51,VLOOKUP(EG$279,$B$276:$C$278,2,0),0)/1000))&gt;0),1,TRUNC(VLOOKUP($E321,'Container Panel'!$B$41:$Z$100,$D321,0)/(VLOOKUP(EG$276,UI!$A$12:$O$51,VLOOKUP(EG$279,$B$276:$C$278,2,0),0)/1000)))),"")</f>
        <v/>
      </c>
      <c r="EH321" s="145" t="str">
        <f>IFERROR(IF(AND(EH$272=list!$D$3,'Box Calculation'!EH$279&lt;&gt;"h",$E321&lt;&gt;0),0,IF(AND(EH$273=list!$D$2,$E321&lt;&gt;0,TRUNC(VLOOKUP($E321,'Container Panel'!$B$41:$Z$100,$D321,0)/(VLOOKUP(EH$276,UI!$A$12:$O$51,VLOOKUP(EH$279,$B$276:$C$278,2,0),0)/1000))&gt;0),1,TRUNC(VLOOKUP($E321,'Container Panel'!$B$41:$Z$100,$D321,0)/(VLOOKUP(EH$276,UI!$A$12:$O$51,VLOOKUP(EH$279,$B$276:$C$278,2,0),0)/1000)))),"")</f>
        <v/>
      </c>
      <c r="EI321" s="145" t="str">
        <f>IFERROR(IF(AND(EI$272=list!$D$3,'Box Calculation'!EI$279&lt;&gt;"h",$E321&lt;&gt;0),0,IF(AND(EI$273=list!$D$2,$E321&lt;&gt;0,TRUNC(VLOOKUP($E321,'Container Panel'!$B$41:$Z$100,$D321,0)/(VLOOKUP(EI$276,UI!$A$12:$O$51,VLOOKUP(EI$279,$B$276:$C$278,2,0),0)/1000))&gt;0),1,TRUNC(VLOOKUP($E321,'Container Panel'!$B$41:$Z$100,$D321,0)/(VLOOKUP(EI$276,UI!$A$12:$O$51,VLOOKUP(EI$279,$B$276:$C$278,2,0),0)/1000)))),"")</f>
        <v/>
      </c>
      <c r="EJ321" s="145" t="str">
        <f>IFERROR(IF(AND(EJ$272=list!$D$3,'Box Calculation'!EJ$279&lt;&gt;"h",$E321&lt;&gt;0),0,IF(AND(EJ$273=list!$D$2,$E321&lt;&gt;0,TRUNC(VLOOKUP($E321,'Container Panel'!$B$41:$Z$100,$D321,0)/(VLOOKUP(EJ$276,UI!$A$12:$O$51,VLOOKUP(EJ$279,$B$276:$C$278,2,0),0)/1000))&gt;0),1,TRUNC(VLOOKUP($E321,'Container Panel'!$B$41:$Z$100,$D321,0)/(VLOOKUP(EJ$276,UI!$A$12:$O$51,VLOOKUP(EJ$279,$B$276:$C$278,2,0),0)/1000)))),"")</f>
        <v/>
      </c>
      <c r="EK321" s="145" t="str">
        <f>IFERROR(IF(AND(EK$272=list!$D$3,'Box Calculation'!EK$279&lt;&gt;"h",$E321&lt;&gt;0),0,IF(AND(EK$273=list!$D$2,$E321&lt;&gt;0,TRUNC(VLOOKUP($E321,'Container Panel'!$B$41:$Z$100,$D321,0)/(VLOOKUP(EK$276,UI!$A$12:$O$51,VLOOKUP(EK$279,$B$276:$C$278,2,0),0)/1000))&gt;0),1,TRUNC(VLOOKUP($E321,'Container Panel'!$B$41:$Z$100,$D321,0)/(VLOOKUP(EK$276,UI!$A$12:$O$51,VLOOKUP(EK$279,$B$276:$C$278,2,0),0)/1000)))),"")</f>
        <v/>
      </c>
      <c r="EL321" s="145" t="str">
        <f>IFERROR(IF(AND(EL$272=list!$D$3,'Box Calculation'!EL$279&lt;&gt;"h",$E321&lt;&gt;0),0,IF(AND(EL$273=list!$D$2,$E321&lt;&gt;0,TRUNC(VLOOKUP($E321,'Container Panel'!$B$41:$Z$100,$D321,0)/(VLOOKUP(EL$276,UI!$A$12:$O$51,VLOOKUP(EL$279,$B$276:$C$278,2,0),0)/1000))&gt;0),1,TRUNC(VLOOKUP($E321,'Container Panel'!$B$41:$Z$100,$D321,0)/(VLOOKUP(EL$276,UI!$A$12:$O$51,VLOOKUP(EL$279,$B$276:$C$278,2,0),0)/1000)))),"")</f>
        <v/>
      </c>
      <c r="EM321" s="145" t="str">
        <f>IFERROR(IF(AND(EM$272=list!$D$3,'Box Calculation'!EM$279&lt;&gt;"h",$E321&lt;&gt;0),0,IF(AND(EM$273=list!$D$2,$E321&lt;&gt;0,TRUNC(VLOOKUP($E321,'Container Panel'!$B$41:$Z$100,$D321,0)/(VLOOKUP(EM$276,UI!$A$12:$O$51,VLOOKUP(EM$279,$B$276:$C$278,2,0),0)/1000))&gt;0),1,TRUNC(VLOOKUP($E321,'Container Panel'!$B$41:$Z$100,$D321,0)/(VLOOKUP(EM$276,UI!$A$12:$O$51,VLOOKUP(EM$279,$B$276:$C$278,2,0),0)/1000)))),"")</f>
        <v/>
      </c>
      <c r="EN321" s="145" t="str">
        <f>IFERROR(IF(AND(EN$272=list!$D$3,'Box Calculation'!EN$279&lt;&gt;"h",$E321&lt;&gt;0),0,IF(AND(EN$273=list!$D$2,$E321&lt;&gt;0,TRUNC(VLOOKUP($E321,'Container Panel'!$B$41:$Z$100,$D321,0)/(VLOOKUP(EN$276,UI!$A$12:$O$51,VLOOKUP(EN$279,$B$276:$C$278,2,0),0)/1000))&gt;0),1,TRUNC(VLOOKUP($E321,'Container Panel'!$B$41:$Z$100,$D321,0)/(VLOOKUP(EN$276,UI!$A$12:$O$51,VLOOKUP(EN$279,$B$276:$C$278,2,0),0)/1000)))),"")</f>
        <v/>
      </c>
      <c r="EO321" s="145" t="str">
        <f>IFERROR(IF(AND(EO$272=list!$D$3,'Box Calculation'!EO$279&lt;&gt;"h",$E321&lt;&gt;0),0,IF(AND(EO$273=list!$D$2,$E321&lt;&gt;0,TRUNC(VLOOKUP($E321,'Container Panel'!$B$41:$Z$100,$D321,0)/(VLOOKUP(EO$276,UI!$A$12:$O$51,VLOOKUP(EO$279,$B$276:$C$278,2,0),0)/1000))&gt;0),1,TRUNC(VLOOKUP($E321,'Container Panel'!$B$41:$Z$100,$D321,0)/(VLOOKUP(EO$276,UI!$A$12:$O$51,VLOOKUP(EO$279,$B$276:$C$278,2,0),0)/1000)))),"")</f>
        <v/>
      </c>
      <c r="EP321" s="145" t="str">
        <f>IFERROR(IF(AND(EP$272=list!$D$3,'Box Calculation'!EP$279&lt;&gt;"h",$E321&lt;&gt;0),0,IF(AND(EP$273=list!$D$2,$E321&lt;&gt;0,TRUNC(VLOOKUP($E321,'Container Panel'!$B$41:$Z$100,$D321,0)/(VLOOKUP(EP$276,UI!$A$12:$O$51,VLOOKUP(EP$279,$B$276:$C$278,2,0),0)/1000))&gt;0),1,TRUNC(VLOOKUP($E321,'Container Panel'!$B$41:$Z$100,$D321,0)/(VLOOKUP(EP$276,UI!$A$12:$O$51,VLOOKUP(EP$279,$B$276:$C$278,2,0),0)/1000)))),"")</f>
        <v/>
      </c>
      <c r="EQ321" s="145" t="str">
        <f>IFERROR(IF(AND(EQ$272=list!$D$3,'Box Calculation'!EQ$279&lt;&gt;"h",$E321&lt;&gt;0),0,IF(AND(EQ$273=list!$D$2,$E321&lt;&gt;0,TRUNC(VLOOKUP($E321,'Container Panel'!$B$41:$Z$100,$D321,0)/(VLOOKUP(EQ$276,UI!$A$12:$O$51,VLOOKUP(EQ$279,$B$276:$C$278,2,0),0)/1000))&gt;0),1,TRUNC(VLOOKUP($E321,'Container Panel'!$B$41:$Z$100,$D321,0)/(VLOOKUP(EQ$276,UI!$A$12:$O$51,VLOOKUP(EQ$279,$B$276:$C$278,2,0),0)/1000)))),"")</f>
        <v/>
      </c>
      <c r="ER321" s="145" t="str">
        <f>IFERROR(IF(AND(ER$272=list!$D$3,'Box Calculation'!ER$279&lt;&gt;"h",$E321&lt;&gt;0),0,IF(AND(ER$273=list!$D$2,$E321&lt;&gt;0,TRUNC(VLOOKUP($E321,'Container Panel'!$B$41:$Z$100,$D321,0)/(VLOOKUP(ER$276,UI!$A$12:$O$51,VLOOKUP(ER$279,$B$276:$C$278,2,0),0)/1000))&gt;0),1,TRUNC(VLOOKUP($E321,'Container Panel'!$B$41:$Z$100,$D321,0)/(VLOOKUP(ER$276,UI!$A$12:$O$51,VLOOKUP(ER$279,$B$276:$C$278,2,0),0)/1000)))),"")</f>
        <v/>
      </c>
      <c r="ES321" s="145" t="str">
        <f>IFERROR(IF(AND(ES$272=list!$D$3,'Box Calculation'!ES$279&lt;&gt;"h",$E321&lt;&gt;0),0,IF(AND(ES$273=list!$D$2,$E321&lt;&gt;0,TRUNC(VLOOKUP($E321,'Container Panel'!$B$41:$Z$100,$D321,0)/(VLOOKUP(ES$276,UI!$A$12:$O$51,VLOOKUP(ES$279,$B$276:$C$278,2,0),0)/1000))&gt;0),1,TRUNC(VLOOKUP($E321,'Container Panel'!$B$41:$Z$100,$D321,0)/(VLOOKUP(ES$276,UI!$A$12:$O$51,VLOOKUP(ES$279,$B$276:$C$278,2,0),0)/1000)))),"")</f>
        <v/>
      </c>
      <c r="ET321" s="145" t="str">
        <f>IFERROR(IF(AND(ET$272=list!$D$3,'Box Calculation'!ET$279&lt;&gt;"h",$E321&lt;&gt;0),0,IF(AND(ET$273=list!$D$2,$E321&lt;&gt;0,TRUNC(VLOOKUP($E321,'Container Panel'!$B$41:$Z$100,$D321,0)/(VLOOKUP(ET$276,UI!$A$12:$O$51,VLOOKUP(ET$279,$B$276:$C$278,2,0),0)/1000))&gt;0),1,TRUNC(VLOOKUP($E321,'Container Panel'!$B$41:$Z$100,$D321,0)/(VLOOKUP(ET$276,UI!$A$12:$O$51,VLOOKUP(ET$279,$B$276:$C$278,2,0),0)/1000)))),"")</f>
        <v/>
      </c>
      <c r="EU321" s="145" t="str">
        <f>IFERROR(IF(AND(EU$272=list!$D$3,'Box Calculation'!EU$279&lt;&gt;"h",$E321&lt;&gt;0),0,IF(AND(EU$273=list!$D$2,$E321&lt;&gt;0,TRUNC(VLOOKUP($E321,'Container Panel'!$B$41:$Z$100,$D321,0)/(VLOOKUP(EU$276,UI!$A$12:$O$51,VLOOKUP(EU$279,$B$276:$C$278,2,0),0)/1000))&gt;0),1,TRUNC(VLOOKUP($E321,'Container Panel'!$B$41:$Z$100,$D321,0)/(VLOOKUP(EU$276,UI!$A$12:$O$51,VLOOKUP(EU$279,$B$276:$C$278,2,0),0)/1000)))),"")</f>
        <v/>
      </c>
      <c r="EV321" s="145" t="str">
        <f>IFERROR(IF(AND(EV$272=list!$D$3,'Box Calculation'!EV$279&lt;&gt;"h",$E321&lt;&gt;0),0,IF(AND(EV$273=list!$D$2,$E321&lt;&gt;0,TRUNC(VLOOKUP($E321,'Container Panel'!$B$41:$Z$100,$D321,0)/(VLOOKUP(EV$276,UI!$A$12:$O$51,VLOOKUP(EV$279,$B$276:$C$278,2,0),0)/1000))&gt;0),1,TRUNC(VLOOKUP($E321,'Container Panel'!$B$41:$Z$100,$D321,0)/(VLOOKUP(EV$276,UI!$A$12:$O$51,VLOOKUP(EV$279,$B$276:$C$278,2,0),0)/1000)))),"")</f>
        <v/>
      </c>
      <c r="EW321" s="145" t="str">
        <f>IFERROR(IF(AND(EW$272=list!$D$3,'Box Calculation'!EW$279&lt;&gt;"h",$E321&lt;&gt;0),0,IF(AND(EW$273=list!$D$2,$E321&lt;&gt;0,TRUNC(VLOOKUP($E321,'Container Panel'!$B$41:$Z$100,$D321,0)/(VLOOKUP(EW$276,UI!$A$12:$O$51,VLOOKUP(EW$279,$B$276:$C$278,2,0),0)/1000))&gt;0),1,TRUNC(VLOOKUP($E321,'Container Panel'!$B$41:$Z$100,$D321,0)/(VLOOKUP(EW$276,UI!$A$12:$O$51,VLOOKUP(EW$279,$B$276:$C$278,2,0),0)/1000)))),"")</f>
        <v/>
      </c>
      <c r="EX321" s="145" t="str">
        <f>IFERROR(IF(AND(EX$272=list!$D$3,'Box Calculation'!EX$279&lt;&gt;"h",$E321&lt;&gt;0),0,IF(AND(EX$273=list!$D$2,$E321&lt;&gt;0,TRUNC(VLOOKUP($E321,'Container Panel'!$B$41:$Z$100,$D321,0)/(VLOOKUP(EX$276,UI!$A$12:$O$51,VLOOKUP(EX$279,$B$276:$C$278,2,0),0)/1000))&gt;0),1,TRUNC(VLOOKUP($E321,'Container Panel'!$B$41:$Z$100,$D321,0)/(VLOOKUP(EX$276,UI!$A$12:$O$51,VLOOKUP(EX$279,$B$276:$C$278,2,0),0)/1000)))),"")</f>
        <v/>
      </c>
      <c r="EY321" s="145" t="str">
        <f>IFERROR(IF(AND(EY$272=list!$D$3,'Box Calculation'!EY$279&lt;&gt;"h",$E321&lt;&gt;0),0,IF(AND(EY$273=list!$D$2,$E321&lt;&gt;0,TRUNC(VLOOKUP($E321,'Container Panel'!$B$41:$Z$100,$D321,0)/(VLOOKUP(EY$276,UI!$A$12:$O$51,VLOOKUP(EY$279,$B$276:$C$278,2,0),0)/1000))&gt;0),1,TRUNC(VLOOKUP($E321,'Container Panel'!$B$41:$Z$100,$D321,0)/(VLOOKUP(EY$276,UI!$A$12:$O$51,VLOOKUP(EY$279,$B$276:$C$278,2,0),0)/1000)))),"")</f>
        <v/>
      </c>
      <c r="EZ321" s="145" t="str">
        <f>IFERROR(IF(AND(EZ$272=list!$D$3,'Box Calculation'!EZ$279&lt;&gt;"h",$E321&lt;&gt;0),0,IF(AND(EZ$273=list!$D$2,$E321&lt;&gt;0,TRUNC(VLOOKUP($E321,'Container Panel'!$B$41:$Z$100,$D321,0)/(VLOOKUP(EZ$276,UI!$A$12:$O$51,VLOOKUP(EZ$279,$B$276:$C$278,2,0),0)/1000))&gt;0),1,TRUNC(VLOOKUP($E321,'Container Panel'!$B$41:$Z$100,$D321,0)/(VLOOKUP(EZ$276,UI!$A$12:$O$51,VLOOKUP(EZ$279,$B$276:$C$278,2,0),0)/1000)))),"")</f>
        <v/>
      </c>
      <c r="FA321" s="145" t="str">
        <f>IFERROR(IF(AND(FA$272=list!$D$3,'Box Calculation'!FA$279&lt;&gt;"h",$E321&lt;&gt;0),0,IF(AND(FA$273=list!$D$2,$E321&lt;&gt;0,TRUNC(VLOOKUP($E321,'Container Panel'!$B$41:$Z$100,$D321,0)/(VLOOKUP(FA$276,UI!$A$12:$O$51,VLOOKUP(FA$279,$B$276:$C$278,2,0),0)/1000))&gt;0),1,TRUNC(VLOOKUP($E321,'Container Panel'!$B$41:$Z$100,$D321,0)/(VLOOKUP(FA$276,UI!$A$12:$O$51,VLOOKUP(FA$279,$B$276:$C$278,2,0),0)/1000)))),"")</f>
        <v/>
      </c>
      <c r="FB321" s="145" t="str">
        <f>IFERROR(IF(AND(FB$272=list!$D$3,'Box Calculation'!FB$279&lt;&gt;"h",$E321&lt;&gt;0),0,IF(AND(FB$273=list!$D$2,$E321&lt;&gt;0,TRUNC(VLOOKUP($E321,'Container Panel'!$B$41:$Z$100,$D321,0)/(VLOOKUP(FB$276,UI!$A$12:$O$51,VLOOKUP(FB$279,$B$276:$C$278,2,0),0)/1000))&gt;0),1,TRUNC(VLOOKUP($E321,'Container Panel'!$B$41:$Z$100,$D321,0)/(VLOOKUP(FB$276,UI!$A$12:$O$51,VLOOKUP(FB$279,$B$276:$C$278,2,0),0)/1000)))),"")</f>
        <v/>
      </c>
      <c r="FC321" s="145" t="str">
        <f>IFERROR(IF(AND(FC$272=list!$D$3,'Box Calculation'!FC$279&lt;&gt;"h",$E321&lt;&gt;0),0,IF(AND(FC$273=list!$D$2,$E321&lt;&gt;0,TRUNC(VLOOKUP($E321,'Container Panel'!$B$41:$Z$100,$D321,0)/(VLOOKUP(FC$276,UI!$A$12:$O$51,VLOOKUP(FC$279,$B$276:$C$278,2,0),0)/1000))&gt;0),1,TRUNC(VLOOKUP($E321,'Container Panel'!$B$41:$Z$100,$D321,0)/(VLOOKUP(FC$276,UI!$A$12:$O$51,VLOOKUP(FC$279,$B$276:$C$278,2,0),0)/1000)))),"")</f>
        <v/>
      </c>
      <c r="FD321" s="145" t="str">
        <f>IFERROR(IF(AND(FD$272=list!$D$3,'Box Calculation'!FD$279&lt;&gt;"h",$E321&lt;&gt;0),0,IF(AND(FD$273=list!$D$2,$E321&lt;&gt;0,TRUNC(VLOOKUP($E321,'Container Panel'!$B$41:$Z$100,$D321,0)/(VLOOKUP(FD$276,UI!$A$12:$O$51,VLOOKUP(FD$279,$B$276:$C$278,2,0),0)/1000))&gt;0),1,TRUNC(VLOOKUP($E321,'Container Panel'!$B$41:$Z$100,$D321,0)/(VLOOKUP(FD$276,UI!$A$12:$O$51,VLOOKUP(FD$279,$B$276:$C$278,2,0),0)/1000)))),"")</f>
        <v/>
      </c>
      <c r="FE321" s="145" t="str">
        <f>IFERROR(IF(AND(FE$272=list!$D$3,'Box Calculation'!FE$279&lt;&gt;"h",$E321&lt;&gt;0),0,IF(AND(FE$273=list!$D$2,$E321&lt;&gt;0,TRUNC(VLOOKUP($E321,'Container Panel'!$B$41:$Z$100,$D321,0)/(VLOOKUP(FE$276,UI!$A$12:$O$51,VLOOKUP(FE$279,$B$276:$C$278,2,0),0)/1000))&gt;0),1,TRUNC(VLOOKUP($E321,'Container Panel'!$B$41:$Z$100,$D321,0)/(VLOOKUP(FE$276,UI!$A$12:$O$51,VLOOKUP(FE$279,$B$276:$C$278,2,0),0)/1000)))),"")</f>
        <v/>
      </c>
      <c r="FF321" s="145" t="str">
        <f>IFERROR(IF(AND(FF$272=list!$D$3,'Box Calculation'!FF$279&lt;&gt;"h",$E321&lt;&gt;0),0,IF(AND(FF$273=list!$D$2,$E321&lt;&gt;0,TRUNC(VLOOKUP($E321,'Container Panel'!$B$41:$Z$100,$D321,0)/(VLOOKUP(FF$276,UI!$A$12:$O$51,VLOOKUP(FF$279,$B$276:$C$278,2,0),0)/1000))&gt;0),1,TRUNC(VLOOKUP($E321,'Container Panel'!$B$41:$Z$100,$D321,0)/(VLOOKUP(FF$276,UI!$A$12:$O$51,VLOOKUP(FF$279,$B$276:$C$278,2,0),0)/1000)))),"")</f>
        <v/>
      </c>
      <c r="FG321" s="145" t="str">
        <f>IFERROR(IF(AND(FG$272=list!$D$3,'Box Calculation'!FG$279&lt;&gt;"h",$E321&lt;&gt;0),0,IF(AND(FG$273=list!$D$2,$E321&lt;&gt;0,TRUNC(VLOOKUP($E321,'Container Panel'!$B$41:$Z$100,$D321,0)/(VLOOKUP(FG$276,UI!$A$12:$O$51,VLOOKUP(FG$279,$B$276:$C$278,2,0),0)/1000))&gt;0),1,TRUNC(VLOOKUP($E321,'Container Panel'!$B$41:$Z$100,$D321,0)/(VLOOKUP(FG$276,UI!$A$12:$O$51,VLOOKUP(FG$279,$B$276:$C$278,2,0),0)/1000)))),"")</f>
        <v/>
      </c>
      <c r="FH321" s="145" t="str">
        <f>IFERROR(IF(AND(FH$272=list!$D$3,'Box Calculation'!FH$279&lt;&gt;"h",$E321&lt;&gt;0),0,IF(AND(FH$273=list!$D$2,$E321&lt;&gt;0,TRUNC(VLOOKUP($E321,'Container Panel'!$B$41:$Z$100,$D321,0)/(VLOOKUP(FH$276,UI!$A$12:$O$51,VLOOKUP(FH$279,$B$276:$C$278,2,0),0)/1000))&gt;0),1,TRUNC(VLOOKUP($E321,'Container Panel'!$B$41:$Z$100,$D321,0)/(VLOOKUP(FH$276,UI!$A$12:$O$51,VLOOKUP(FH$279,$B$276:$C$278,2,0),0)/1000)))),"")</f>
        <v/>
      </c>
      <c r="FI321" s="145" t="str">
        <f>IFERROR(IF(AND(FI$272=list!$D$3,'Box Calculation'!FI$279&lt;&gt;"h",$E321&lt;&gt;0),0,IF(AND(FI$273=list!$D$2,$E321&lt;&gt;0,TRUNC(VLOOKUP($E321,'Container Panel'!$B$41:$Z$100,$D321,0)/(VLOOKUP(FI$276,UI!$A$12:$O$51,VLOOKUP(FI$279,$B$276:$C$278,2,0),0)/1000))&gt;0),1,TRUNC(VLOOKUP($E321,'Container Panel'!$B$41:$Z$100,$D321,0)/(VLOOKUP(FI$276,UI!$A$12:$O$51,VLOOKUP(FI$279,$B$276:$C$278,2,0),0)/1000)))),"")</f>
        <v/>
      </c>
      <c r="FJ321" s="145" t="str">
        <f>IFERROR(IF(AND(FJ$272=list!$D$3,'Box Calculation'!FJ$279&lt;&gt;"h",$E321&lt;&gt;0),0,IF(AND(FJ$273=list!$D$2,$E321&lt;&gt;0,TRUNC(VLOOKUP($E321,'Container Panel'!$B$41:$Z$100,$D321,0)/(VLOOKUP(FJ$276,UI!$A$12:$O$51,VLOOKUP(FJ$279,$B$276:$C$278,2,0),0)/1000))&gt;0),1,TRUNC(VLOOKUP($E321,'Container Panel'!$B$41:$Z$100,$D321,0)/(VLOOKUP(FJ$276,UI!$A$12:$O$51,VLOOKUP(FJ$279,$B$276:$C$278,2,0),0)/1000)))),"")</f>
        <v/>
      </c>
      <c r="FK321" s="145" t="str">
        <f>IFERROR(IF(AND(FK$272=list!$D$3,'Box Calculation'!FK$279&lt;&gt;"h",$E321&lt;&gt;0),0,IF(AND(FK$273=list!$D$2,$E321&lt;&gt;0,TRUNC(VLOOKUP($E321,'Container Panel'!$B$41:$Z$100,$D321,0)/(VLOOKUP(FK$276,UI!$A$12:$O$51,VLOOKUP(FK$279,$B$276:$C$278,2,0),0)/1000))&gt;0),1,TRUNC(VLOOKUP($E321,'Container Panel'!$B$41:$Z$100,$D321,0)/(VLOOKUP(FK$276,UI!$A$12:$O$51,VLOOKUP(FK$279,$B$276:$C$278,2,0),0)/1000)))),"")</f>
        <v/>
      </c>
      <c r="FL321" s="145" t="str">
        <f>IFERROR(IF(AND(FL$272=list!$D$3,'Box Calculation'!FL$279&lt;&gt;"h",$E321&lt;&gt;0),0,IF(AND(FL$273=list!$D$2,$E321&lt;&gt;0,TRUNC(VLOOKUP($E321,'Container Panel'!$B$41:$Z$100,$D321,0)/(VLOOKUP(FL$276,UI!$A$12:$O$51,VLOOKUP(FL$279,$B$276:$C$278,2,0),0)/1000))&gt;0),1,TRUNC(VLOOKUP($E321,'Container Panel'!$B$41:$Z$100,$D321,0)/(VLOOKUP(FL$276,UI!$A$12:$O$51,VLOOKUP(FL$279,$B$276:$C$278,2,0),0)/1000)))),"")</f>
        <v/>
      </c>
      <c r="FM321" s="145" t="str">
        <f>IFERROR(IF(AND(FM$272=list!$D$3,'Box Calculation'!FM$279&lt;&gt;"h",$E321&lt;&gt;0),0,IF(AND(FM$273=list!$D$2,$E321&lt;&gt;0,TRUNC(VLOOKUP($E321,'Container Panel'!$B$41:$Z$100,$D321,0)/(VLOOKUP(FM$276,UI!$A$12:$O$51,VLOOKUP(FM$279,$B$276:$C$278,2,0),0)/1000))&gt;0),1,TRUNC(VLOOKUP($E321,'Container Panel'!$B$41:$Z$100,$D321,0)/(VLOOKUP(FM$276,UI!$A$12:$O$51,VLOOKUP(FM$279,$B$276:$C$278,2,0),0)/1000)))),"")</f>
        <v/>
      </c>
      <c r="FN321" s="145" t="str">
        <f>IFERROR(IF(AND(FN$272=list!$D$3,'Box Calculation'!FN$279&lt;&gt;"h",$E321&lt;&gt;0),0,IF(AND(FN$273=list!$D$2,$E321&lt;&gt;0,TRUNC(VLOOKUP($E321,'Container Panel'!$B$41:$Z$100,$D321,0)/(VLOOKUP(FN$276,UI!$A$12:$O$51,VLOOKUP(FN$279,$B$276:$C$278,2,0),0)/1000))&gt;0),1,TRUNC(VLOOKUP($E321,'Container Panel'!$B$41:$Z$100,$D321,0)/(VLOOKUP(FN$276,UI!$A$12:$O$51,VLOOKUP(FN$279,$B$276:$C$278,2,0),0)/1000)))),"")</f>
        <v/>
      </c>
      <c r="FO321" s="145" t="str">
        <f>IFERROR(IF(AND(FO$272=list!$D$3,'Box Calculation'!FO$279&lt;&gt;"h",$E321&lt;&gt;0),0,IF(AND(FO$273=list!$D$2,$E321&lt;&gt;0,TRUNC(VLOOKUP($E321,'Container Panel'!$B$41:$Z$100,$D321,0)/(VLOOKUP(FO$276,UI!$A$12:$O$51,VLOOKUP(FO$279,$B$276:$C$278,2,0),0)/1000))&gt;0),1,TRUNC(VLOOKUP($E321,'Container Panel'!$B$41:$Z$100,$D321,0)/(VLOOKUP(FO$276,UI!$A$12:$O$51,VLOOKUP(FO$279,$B$276:$C$278,2,0),0)/1000)))),"")</f>
        <v/>
      </c>
      <c r="FP321" s="145" t="str">
        <f>IFERROR(IF(AND(FP$272=list!$D$3,'Box Calculation'!FP$279&lt;&gt;"h",$E321&lt;&gt;0),0,IF(AND(FP$273=list!$D$2,$E321&lt;&gt;0,TRUNC(VLOOKUP($E321,'Container Panel'!$B$41:$Z$100,$D321,0)/(VLOOKUP(FP$276,UI!$A$12:$O$51,VLOOKUP(FP$279,$B$276:$C$278,2,0),0)/1000))&gt;0),1,TRUNC(VLOOKUP($E321,'Container Panel'!$B$41:$Z$100,$D321,0)/(VLOOKUP(FP$276,UI!$A$12:$O$51,VLOOKUP(FP$279,$B$276:$C$278,2,0),0)/1000)))),"")</f>
        <v/>
      </c>
      <c r="FQ321" s="145" t="str">
        <f>IFERROR(IF(AND(FQ$272=list!$D$3,'Box Calculation'!FQ$279&lt;&gt;"h",$E321&lt;&gt;0),0,IF(AND(FQ$273=list!$D$2,$E321&lt;&gt;0,TRUNC(VLOOKUP($E321,'Container Panel'!$B$41:$Z$100,$D321,0)/(VLOOKUP(FQ$276,UI!$A$12:$O$51,VLOOKUP(FQ$279,$B$276:$C$278,2,0),0)/1000))&gt;0),1,TRUNC(VLOOKUP($E321,'Container Panel'!$B$41:$Z$100,$D321,0)/(VLOOKUP(FQ$276,UI!$A$12:$O$51,VLOOKUP(FQ$279,$B$276:$C$278,2,0),0)/1000)))),"")</f>
        <v/>
      </c>
      <c r="FR321" s="145" t="str">
        <f>IFERROR(IF(AND(FR$272=list!$D$3,'Box Calculation'!FR$279&lt;&gt;"h",$E321&lt;&gt;0),0,IF(AND(FR$273=list!$D$2,$E321&lt;&gt;0,TRUNC(VLOOKUP($E321,'Container Panel'!$B$41:$Z$100,$D321,0)/(VLOOKUP(FR$276,UI!$A$12:$O$51,VLOOKUP(FR$279,$B$276:$C$278,2,0),0)/1000))&gt;0),1,TRUNC(VLOOKUP($E321,'Container Panel'!$B$41:$Z$100,$D321,0)/(VLOOKUP(FR$276,UI!$A$12:$O$51,VLOOKUP(FR$279,$B$276:$C$278,2,0),0)/1000)))),"")</f>
        <v/>
      </c>
      <c r="FS321" s="145" t="str">
        <f>IFERROR(IF(AND(FS$272=list!$D$3,'Box Calculation'!FS$279&lt;&gt;"h",$E321&lt;&gt;0),0,IF(AND(FS$273=list!$D$2,$E321&lt;&gt;0,TRUNC(VLOOKUP($E321,'Container Panel'!$B$41:$Z$100,$D321,0)/(VLOOKUP(FS$276,UI!$A$12:$O$51,VLOOKUP(FS$279,$B$276:$C$278,2,0),0)/1000))&gt;0),1,TRUNC(VLOOKUP($E321,'Container Panel'!$B$41:$Z$100,$D321,0)/(VLOOKUP(FS$276,UI!$A$12:$O$51,VLOOKUP(FS$279,$B$276:$C$278,2,0),0)/1000)))),"")</f>
        <v/>
      </c>
      <c r="FT321" s="145" t="str">
        <f>IFERROR(IF(AND(FT$272=list!$D$3,'Box Calculation'!FT$279&lt;&gt;"h",$E321&lt;&gt;0),0,IF(AND(FT$273=list!$D$2,$E321&lt;&gt;0,TRUNC(VLOOKUP($E321,'Container Panel'!$B$41:$Z$100,$D321,0)/(VLOOKUP(FT$276,UI!$A$12:$O$51,VLOOKUP(FT$279,$B$276:$C$278,2,0),0)/1000))&gt;0),1,TRUNC(VLOOKUP($E321,'Container Panel'!$B$41:$Z$100,$D321,0)/(VLOOKUP(FT$276,UI!$A$12:$O$51,VLOOKUP(FT$279,$B$276:$C$278,2,0),0)/1000)))),"")</f>
        <v/>
      </c>
      <c r="FU321" s="145" t="str">
        <f>IFERROR(IF(AND(FU$272=list!$D$3,'Box Calculation'!FU$279&lt;&gt;"h",$E321&lt;&gt;0),0,IF(AND(FU$273=list!$D$2,$E321&lt;&gt;0,TRUNC(VLOOKUP($E321,'Container Panel'!$B$41:$Z$100,$D321,0)/(VLOOKUP(FU$276,UI!$A$12:$O$51,VLOOKUP(FU$279,$B$276:$C$278,2,0),0)/1000))&gt;0),1,TRUNC(VLOOKUP($E321,'Container Panel'!$B$41:$Z$100,$D321,0)/(VLOOKUP(FU$276,UI!$A$12:$O$51,VLOOKUP(FU$279,$B$276:$C$278,2,0),0)/1000)))),"")</f>
        <v/>
      </c>
      <c r="FV321" s="145" t="str">
        <f>IFERROR(IF(AND(FV$272=list!$D$3,'Box Calculation'!FV$279&lt;&gt;"h",$E321&lt;&gt;0),0,IF(AND(FV$273=list!$D$2,$E321&lt;&gt;0,TRUNC(VLOOKUP($E321,'Container Panel'!$B$41:$Z$100,$D321,0)/(VLOOKUP(FV$276,UI!$A$12:$O$51,VLOOKUP(FV$279,$B$276:$C$278,2,0),0)/1000))&gt;0),1,TRUNC(VLOOKUP($E321,'Container Panel'!$B$41:$Z$100,$D321,0)/(VLOOKUP(FV$276,UI!$A$12:$O$51,VLOOKUP(FV$279,$B$276:$C$278,2,0),0)/1000)))),"")</f>
        <v/>
      </c>
      <c r="FW321" s="145" t="str">
        <f>IFERROR(IF(AND(FW$272=list!$D$3,'Box Calculation'!FW$279&lt;&gt;"h",$E321&lt;&gt;0),0,IF(AND(FW$273=list!$D$2,$E321&lt;&gt;0,TRUNC(VLOOKUP($E321,'Container Panel'!$B$41:$Z$100,$D321,0)/(VLOOKUP(FW$276,UI!$A$12:$O$51,VLOOKUP(FW$279,$B$276:$C$278,2,0),0)/1000))&gt;0),1,TRUNC(VLOOKUP($E321,'Container Panel'!$B$41:$Z$100,$D321,0)/(VLOOKUP(FW$276,UI!$A$12:$O$51,VLOOKUP(FW$279,$B$276:$C$278,2,0),0)/1000)))),"")</f>
        <v/>
      </c>
      <c r="FX321" s="145" t="str">
        <f>IFERROR(IF(AND(FX$272=list!$D$3,'Box Calculation'!FX$279&lt;&gt;"h",$E321&lt;&gt;0),0,IF(AND(FX$273=list!$D$2,$E321&lt;&gt;0,TRUNC(VLOOKUP($E321,'Container Panel'!$B$41:$Z$100,$D321,0)/(VLOOKUP(FX$276,UI!$A$12:$O$51,VLOOKUP(FX$279,$B$276:$C$278,2,0),0)/1000))&gt;0),1,TRUNC(VLOOKUP($E321,'Container Panel'!$B$41:$Z$100,$D321,0)/(VLOOKUP(FX$276,UI!$A$12:$O$51,VLOOKUP(FX$279,$B$276:$C$278,2,0),0)/1000)))),"")</f>
        <v/>
      </c>
      <c r="FY321" s="145" t="str">
        <f>IFERROR(IF(AND(FY$272=list!$D$3,'Box Calculation'!FY$279&lt;&gt;"h",$E321&lt;&gt;0),0,IF(AND(FY$273=list!$D$2,$E321&lt;&gt;0,TRUNC(VLOOKUP($E321,'Container Panel'!$B$41:$Z$100,$D321,0)/(VLOOKUP(FY$276,UI!$A$12:$O$51,VLOOKUP(FY$279,$B$276:$C$278,2,0),0)/1000))&gt;0),1,TRUNC(VLOOKUP($E321,'Container Panel'!$B$41:$Z$100,$D321,0)/(VLOOKUP(FY$276,UI!$A$12:$O$51,VLOOKUP(FY$279,$B$276:$C$278,2,0),0)/1000)))),"")</f>
        <v/>
      </c>
      <c r="FZ321" s="145" t="str">
        <f>IFERROR(IF(AND(FZ$272=list!$D$3,'Box Calculation'!FZ$279&lt;&gt;"h",$E321&lt;&gt;0),0,IF(AND(FZ$273=list!$D$2,$E321&lt;&gt;0,TRUNC(VLOOKUP($E321,'Container Panel'!$B$41:$Z$100,$D321,0)/(VLOOKUP(FZ$276,UI!$A$12:$O$51,VLOOKUP(FZ$279,$B$276:$C$278,2,0),0)/1000))&gt;0),1,TRUNC(VLOOKUP($E321,'Container Panel'!$B$41:$Z$100,$D321,0)/(VLOOKUP(FZ$276,UI!$A$12:$O$51,VLOOKUP(FZ$279,$B$276:$C$278,2,0),0)/1000)))),"")</f>
        <v/>
      </c>
      <c r="GA321" s="145" t="str">
        <f>IFERROR(IF(AND(GA$272=list!$D$3,'Box Calculation'!GA$279&lt;&gt;"h",$E321&lt;&gt;0),0,IF(AND(GA$273=list!$D$2,$E321&lt;&gt;0,TRUNC(VLOOKUP($E321,'Container Panel'!$B$41:$Z$100,$D321,0)/(VLOOKUP(GA$276,UI!$A$12:$O$51,VLOOKUP(GA$279,$B$276:$C$278,2,0),0)/1000))&gt;0),1,TRUNC(VLOOKUP($E321,'Container Panel'!$B$41:$Z$100,$D321,0)/(VLOOKUP(GA$276,UI!$A$12:$O$51,VLOOKUP(GA$279,$B$276:$C$278,2,0),0)/1000)))),"")</f>
        <v/>
      </c>
      <c r="GB321" s="145" t="str">
        <f>IFERROR(IF(AND(GB$272=list!$D$3,'Box Calculation'!GB$279&lt;&gt;"h",$E321&lt;&gt;0),0,IF(AND(GB$273=list!$D$2,$E321&lt;&gt;0,TRUNC(VLOOKUP($E321,'Container Panel'!$B$41:$Z$100,$D321,0)/(VLOOKUP(GB$276,UI!$A$12:$O$51,VLOOKUP(GB$279,$B$276:$C$278,2,0),0)/1000))&gt;0),1,TRUNC(VLOOKUP($E321,'Container Panel'!$B$41:$Z$100,$D321,0)/(VLOOKUP(GB$276,UI!$A$12:$O$51,VLOOKUP(GB$279,$B$276:$C$278,2,0),0)/1000)))),"")</f>
        <v/>
      </c>
      <c r="GC321" s="145" t="str">
        <f>IFERROR(IF(AND(GC$272=list!$D$3,'Box Calculation'!GC$279&lt;&gt;"h",$E321&lt;&gt;0),0,IF(AND(GC$273=list!$D$2,$E321&lt;&gt;0,TRUNC(VLOOKUP($E321,'Container Panel'!$B$41:$Z$100,$D321,0)/(VLOOKUP(GC$276,UI!$A$12:$O$51,VLOOKUP(GC$279,$B$276:$C$278,2,0),0)/1000))&gt;0),1,TRUNC(VLOOKUP($E321,'Container Panel'!$B$41:$Z$100,$D321,0)/(VLOOKUP(GC$276,UI!$A$12:$O$51,VLOOKUP(GC$279,$B$276:$C$278,2,0),0)/1000)))),"")</f>
        <v/>
      </c>
      <c r="GD321" s="145" t="str">
        <f>IFERROR(IF(AND(GD$272=list!$D$3,'Box Calculation'!GD$279&lt;&gt;"h",$E321&lt;&gt;0),0,IF(AND(GD$273=list!$D$2,$E321&lt;&gt;0,TRUNC(VLOOKUP($E321,'Container Panel'!$B$41:$Z$100,$D321,0)/(VLOOKUP(GD$276,UI!$A$12:$O$51,VLOOKUP(GD$279,$B$276:$C$278,2,0),0)/1000))&gt;0),1,TRUNC(VLOOKUP($E321,'Container Panel'!$B$41:$Z$100,$D321,0)/(VLOOKUP(GD$276,UI!$A$12:$O$51,VLOOKUP(GD$279,$B$276:$C$278,2,0),0)/1000)))),"")</f>
        <v/>
      </c>
      <c r="GE321" s="145" t="str">
        <f>IFERROR(IF(AND(GE$272=list!$D$3,'Box Calculation'!GE$279&lt;&gt;"h",$E321&lt;&gt;0),0,IF(AND(GE$273=list!$D$2,$E321&lt;&gt;0,TRUNC(VLOOKUP($E321,'Container Panel'!$B$41:$Z$100,$D321,0)/(VLOOKUP(GE$276,UI!$A$12:$O$51,VLOOKUP(GE$279,$B$276:$C$278,2,0),0)/1000))&gt;0),1,TRUNC(VLOOKUP($E321,'Container Panel'!$B$41:$Z$100,$D321,0)/(VLOOKUP(GE$276,UI!$A$12:$O$51,VLOOKUP(GE$279,$B$276:$C$278,2,0),0)/1000)))),"")</f>
        <v/>
      </c>
      <c r="GF321" s="145" t="str">
        <f>IFERROR(IF(AND(GF$272=list!$D$3,'Box Calculation'!GF$279&lt;&gt;"h",$E321&lt;&gt;0),0,IF(AND(GF$273=list!$D$2,$E321&lt;&gt;0,TRUNC(VLOOKUP($E321,'Container Panel'!$B$41:$Z$100,$D321,0)/(VLOOKUP(GF$276,UI!$A$12:$O$51,VLOOKUP(GF$279,$B$276:$C$278,2,0),0)/1000))&gt;0),1,TRUNC(VLOOKUP($E321,'Container Panel'!$B$41:$Z$100,$D321,0)/(VLOOKUP(GF$276,UI!$A$12:$O$51,VLOOKUP(GF$279,$B$276:$C$278,2,0),0)/1000)))),"")</f>
        <v/>
      </c>
      <c r="GG321" s="145" t="str">
        <f>IFERROR(IF(AND(GG$272=list!$D$3,'Box Calculation'!GG$279&lt;&gt;"h",$E321&lt;&gt;0),0,IF(AND(GG$273=list!$D$2,$E321&lt;&gt;0,TRUNC(VLOOKUP($E321,'Container Panel'!$B$41:$Z$100,$D321,0)/(VLOOKUP(GG$276,UI!$A$12:$O$51,VLOOKUP(GG$279,$B$276:$C$278,2,0),0)/1000))&gt;0),1,TRUNC(VLOOKUP($E321,'Container Panel'!$B$41:$Z$100,$D321,0)/(VLOOKUP(GG$276,UI!$A$12:$O$51,VLOOKUP(GG$279,$B$276:$C$278,2,0),0)/1000)))),"")</f>
        <v/>
      </c>
      <c r="GH321" s="145" t="str">
        <f>IFERROR(IF(AND(GH$272=list!$D$3,'Box Calculation'!GH$279&lt;&gt;"h",$E321&lt;&gt;0),0,IF(AND(GH$273=list!$D$2,$E321&lt;&gt;0,TRUNC(VLOOKUP($E321,'Container Panel'!$B$41:$Z$100,$D321,0)/(VLOOKUP(GH$276,UI!$A$12:$O$51,VLOOKUP(GH$279,$B$276:$C$278,2,0),0)/1000))&gt;0),1,TRUNC(VLOOKUP($E321,'Container Panel'!$B$41:$Z$100,$D321,0)/(VLOOKUP(GH$276,UI!$A$12:$O$51,VLOOKUP(GH$279,$B$276:$C$278,2,0),0)/1000)))),"")</f>
        <v/>
      </c>
      <c r="GI321" s="145" t="str">
        <f>IFERROR(IF(AND(GI$272=list!$D$3,'Box Calculation'!GI$279&lt;&gt;"h",$E321&lt;&gt;0),0,IF(AND(GI$273=list!$D$2,$E321&lt;&gt;0,TRUNC(VLOOKUP($E321,'Container Panel'!$B$41:$Z$100,$D321,0)/(VLOOKUP(GI$276,UI!$A$12:$O$51,VLOOKUP(GI$279,$B$276:$C$278,2,0),0)/1000))&gt;0),1,TRUNC(VLOOKUP($E321,'Container Panel'!$B$41:$Z$100,$D321,0)/(VLOOKUP(GI$276,UI!$A$12:$O$51,VLOOKUP(GI$279,$B$276:$C$278,2,0),0)/1000)))),"")</f>
        <v/>
      </c>
      <c r="GJ321" s="145" t="str">
        <f>IFERROR(IF(AND(GJ$272=list!$D$3,'Box Calculation'!GJ$279&lt;&gt;"h",$E321&lt;&gt;0),0,IF(AND(GJ$273=list!$D$2,$E321&lt;&gt;0,TRUNC(VLOOKUP($E321,'Container Panel'!$B$41:$Z$100,$D321,0)/(VLOOKUP(GJ$276,UI!$A$12:$O$51,VLOOKUP(GJ$279,$B$276:$C$278,2,0),0)/1000))&gt;0),1,TRUNC(VLOOKUP($E321,'Container Panel'!$B$41:$Z$100,$D321,0)/(VLOOKUP(GJ$276,UI!$A$12:$O$51,VLOOKUP(GJ$279,$B$276:$C$278,2,0),0)/1000)))),"")</f>
        <v/>
      </c>
      <c r="GK321" s="145" t="str">
        <f>IFERROR(IF(AND(GK$272=list!$D$3,'Box Calculation'!GK$279&lt;&gt;"h",$E321&lt;&gt;0),0,IF(AND(GK$273=list!$D$2,$E321&lt;&gt;0,TRUNC(VLOOKUP($E321,'Container Panel'!$B$41:$Z$100,$D321,0)/(VLOOKUP(GK$276,UI!$A$12:$O$51,VLOOKUP(GK$279,$B$276:$C$278,2,0),0)/1000))&gt;0),1,TRUNC(VLOOKUP($E321,'Container Panel'!$B$41:$Z$100,$D321,0)/(VLOOKUP(GK$276,UI!$A$12:$O$51,VLOOKUP(GK$279,$B$276:$C$278,2,0),0)/1000)))),"")</f>
        <v/>
      </c>
      <c r="GL321" s="145" t="str">
        <f>IFERROR(IF(AND(GL$272=list!$D$3,'Box Calculation'!GL$279&lt;&gt;"h",$E321&lt;&gt;0),0,IF(AND(GL$273=list!$D$2,$E321&lt;&gt;0,TRUNC(VLOOKUP($E321,'Container Panel'!$B$41:$Z$100,$D321,0)/(VLOOKUP(GL$276,UI!$A$12:$O$51,VLOOKUP(GL$279,$B$276:$C$278,2,0),0)/1000))&gt;0),1,TRUNC(VLOOKUP($E321,'Container Panel'!$B$41:$Z$100,$D321,0)/(VLOOKUP(GL$276,UI!$A$12:$O$51,VLOOKUP(GL$279,$B$276:$C$278,2,0),0)/1000)))),"")</f>
        <v/>
      </c>
      <c r="GM321" s="145" t="str">
        <f>IFERROR(IF(AND(GM$272=list!$D$3,'Box Calculation'!GM$279&lt;&gt;"h",$E321&lt;&gt;0),0,IF(AND(GM$273=list!$D$2,$E321&lt;&gt;0,TRUNC(VLOOKUP($E321,'Container Panel'!$B$41:$Z$100,$D321,0)/(VLOOKUP(GM$276,UI!$A$12:$O$51,VLOOKUP(GM$279,$B$276:$C$278,2,0),0)/1000))&gt;0),1,TRUNC(VLOOKUP($E321,'Container Panel'!$B$41:$Z$100,$D321,0)/(VLOOKUP(GM$276,UI!$A$12:$O$51,VLOOKUP(GM$279,$B$276:$C$278,2,0),0)/1000)))),"")</f>
        <v/>
      </c>
      <c r="GN321" s="145" t="str">
        <f>IFERROR(IF(AND(GN$272=list!$D$3,'Box Calculation'!GN$279&lt;&gt;"h",$E321&lt;&gt;0),0,IF(AND(GN$273=list!$D$2,$E321&lt;&gt;0,TRUNC(VLOOKUP($E321,'Container Panel'!$B$41:$Z$100,$D321,0)/(VLOOKUP(GN$276,UI!$A$12:$O$51,VLOOKUP(GN$279,$B$276:$C$278,2,0),0)/1000))&gt;0),1,TRUNC(VLOOKUP($E321,'Container Panel'!$B$41:$Z$100,$D321,0)/(VLOOKUP(GN$276,UI!$A$12:$O$51,VLOOKUP(GN$279,$B$276:$C$278,2,0),0)/1000)))),"")</f>
        <v/>
      </c>
      <c r="GO321" s="145" t="str">
        <f>IFERROR(IF(AND(GO$272=list!$D$3,'Box Calculation'!GO$279&lt;&gt;"h",$E321&lt;&gt;0),0,IF(AND(GO$273=list!$D$2,$E321&lt;&gt;0,TRUNC(VLOOKUP($E321,'Container Panel'!$B$41:$Z$100,$D321,0)/(VLOOKUP(GO$276,UI!$A$12:$O$51,VLOOKUP(GO$279,$B$276:$C$278,2,0),0)/1000))&gt;0),1,TRUNC(VLOOKUP($E321,'Container Panel'!$B$41:$Z$100,$D321,0)/(VLOOKUP(GO$276,UI!$A$12:$O$51,VLOOKUP(GO$279,$B$276:$C$278,2,0),0)/1000)))),"")</f>
        <v/>
      </c>
      <c r="GP321" s="145" t="str">
        <f>IFERROR(IF(AND(GP$272=list!$D$3,'Box Calculation'!GP$279&lt;&gt;"h",$E321&lt;&gt;0),0,IF(AND(GP$273=list!$D$2,$E321&lt;&gt;0,TRUNC(VLOOKUP($E321,'Container Panel'!$B$41:$Z$100,$D321,0)/(VLOOKUP(GP$276,UI!$A$12:$O$51,VLOOKUP(GP$279,$B$276:$C$278,2,0),0)/1000))&gt;0),1,TRUNC(VLOOKUP($E321,'Container Panel'!$B$41:$Z$100,$D321,0)/(VLOOKUP(GP$276,UI!$A$12:$O$51,VLOOKUP(GP$279,$B$276:$C$278,2,0),0)/1000)))),"")</f>
        <v/>
      </c>
      <c r="GQ321" s="145" t="str">
        <f>IFERROR(IF(AND(GQ$272=list!$D$3,'Box Calculation'!GQ$279&lt;&gt;"h",$E321&lt;&gt;0),0,IF(AND(GQ$273=list!$D$2,$E321&lt;&gt;0,TRUNC(VLOOKUP($E321,'Container Panel'!$B$41:$Z$100,$D321,0)/(VLOOKUP(GQ$276,UI!$A$12:$O$51,VLOOKUP(GQ$279,$B$276:$C$278,2,0),0)/1000))&gt;0),1,TRUNC(VLOOKUP($E321,'Container Panel'!$B$41:$Z$100,$D321,0)/(VLOOKUP(GQ$276,UI!$A$12:$O$51,VLOOKUP(GQ$279,$B$276:$C$278,2,0),0)/1000)))),"")</f>
        <v/>
      </c>
      <c r="GR321" s="145" t="str">
        <f>IFERROR(IF(AND(GR$272=list!$D$3,'Box Calculation'!GR$279&lt;&gt;"h",$E321&lt;&gt;0),0,IF(AND(GR$273=list!$D$2,$E321&lt;&gt;0,TRUNC(VLOOKUP($E321,'Container Panel'!$B$41:$Z$100,$D321,0)/(VLOOKUP(GR$276,UI!$A$12:$O$51,VLOOKUP(GR$279,$B$276:$C$278,2,0),0)/1000))&gt;0),1,TRUNC(VLOOKUP($E321,'Container Panel'!$B$41:$Z$100,$D321,0)/(VLOOKUP(GR$276,UI!$A$12:$O$51,VLOOKUP(GR$279,$B$276:$C$278,2,0),0)/1000)))),"")</f>
        <v/>
      </c>
      <c r="GS321" s="145" t="str">
        <f>IFERROR(IF(AND(GS$272=list!$D$3,'Box Calculation'!GS$279&lt;&gt;"h",$E321&lt;&gt;0),0,IF(AND(GS$273=list!$D$2,$E321&lt;&gt;0,TRUNC(VLOOKUP($E321,'Container Panel'!$B$41:$Z$100,$D321,0)/(VLOOKUP(GS$276,UI!$A$12:$O$51,VLOOKUP(GS$279,$B$276:$C$278,2,0),0)/1000))&gt;0),1,TRUNC(VLOOKUP($E321,'Container Panel'!$B$41:$Z$100,$D321,0)/(VLOOKUP(GS$276,UI!$A$12:$O$51,VLOOKUP(GS$279,$B$276:$C$278,2,0),0)/1000)))),"")</f>
        <v/>
      </c>
      <c r="GT321" s="145" t="str">
        <f>IFERROR(IF(AND(GT$272=list!$D$3,'Box Calculation'!GT$279&lt;&gt;"h",$E321&lt;&gt;0),0,IF(AND(GT$273=list!$D$2,$E321&lt;&gt;0,TRUNC(VLOOKUP($E321,'Container Panel'!$B$41:$Z$100,$D321,0)/(VLOOKUP(GT$276,UI!$A$12:$O$51,VLOOKUP(GT$279,$B$276:$C$278,2,0),0)/1000))&gt;0),1,TRUNC(VLOOKUP($E321,'Container Panel'!$B$41:$Z$100,$D321,0)/(VLOOKUP(GT$276,UI!$A$12:$O$51,VLOOKUP(GT$279,$B$276:$C$278,2,0),0)/1000)))),"")</f>
        <v/>
      </c>
      <c r="GU321" s="145" t="str">
        <f>IFERROR(IF(AND(GU$272=list!$D$3,'Box Calculation'!GU$279&lt;&gt;"h",$E321&lt;&gt;0),0,IF(AND(GU$273=list!$D$2,$E321&lt;&gt;0,TRUNC(VLOOKUP($E321,'Container Panel'!$B$41:$Z$100,$D321,0)/(VLOOKUP(GU$276,UI!$A$12:$O$51,VLOOKUP(GU$279,$B$276:$C$278,2,0),0)/1000))&gt;0),1,TRUNC(VLOOKUP($E321,'Container Panel'!$B$41:$Z$100,$D321,0)/(VLOOKUP(GU$276,UI!$A$12:$O$51,VLOOKUP(GU$279,$B$276:$C$278,2,0),0)/1000)))),"")</f>
        <v/>
      </c>
      <c r="GV321" s="145" t="str">
        <f>IFERROR(IF(AND(GV$272=list!$D$3,'Box Calculation'!GV$279&lt;&gt;"h",$E321&lt;&gt;0),0,IF(AND(GV$273=list!$D$2,$E321&lt;&gt;0,TRUNC(VLOOKUP($E321,'Container Panel'!$B$41:$Z$100,$D321,0)/(VLOOKUP(GV$276,UI!$A$12:$O$51,VLOOKUP(GV$279,$B$276:$C$278,2,0),0)/1000))&gt;0),1,TRUNC(VLOOKUP($E321,'Container Panel'!$B$41:$Z$100,$D321,0)/(VLOOKUP(GV$276,UI!$A$12:$O$51,VLOOKUP(GV$279,$B$276:$C$278,2,0),0)/1000)))),"")</f>
        <v/>
      </c>
      <c r="GW321" s="145" t="str">
        <f>IFERROR(IF(AND(GW$272=list!$D$3,'Box Calculation'!GW$279&lt;&gt;"h",$E321&lt;&gt;0),0,IF(AND(GW$273=list!$D$2,$E321&lt;&gt;0,TRUNC(VLOOKUP($E321,'Container Panel'!$B$41:$Z$100,$D321,0)/(VLOOKUP(GW$276,UI!$A$12:$O$51,VLOOKUP(GW$279,$B$276:$C$278,2,0),0)/1000))&gt;0),1,TRUNC(VLOOKUP($E321,'Container Panel'!$B$41:$Z$100,$D321,0)/(VLOOKUP(GW$276,UI!$A$12:$O$51,VLOOKUP(GW$279,$B$276:$C$278,2,0),0)/1000)))),"")</f>
        <v/>
      </c>
      <c r="GX321" s="145" t="str">
        <f>IFERROR(IF(AND(GX$272=list!$D$3,'Box Calculation'!GX$279&lt;&gt;"h",$E321&lt;&gt;0),0,IF(AND(GX$273=list!$D$2,$E321&lt;&gt;0,TRUNC(VLOOKUP($E321,'Container Panel'!$B$41:$Z$100,$D321,0)/(VLOOKUP(GX$276,UI!$A$12:$O$51,VLOOKUP(GX$279,$B$276:$C$278,2,0),0)/1000))&gt;0),1,TRUNC(VLOOKUP($E321,'Container Panel'!$B$41:$Z$100,$D321,0)/(VLOOKUP(GX$276,UI!$A$12:$O$51,VLOOKUP(GX$279,$B$276:$C$278,2,0),0)/1000)))),"")</f>
        <v/>
      </c>
      <c r="GY321" s="145" t="str">
        <f>IFERROR(IF(AND(GY$272=list!$D$3,'Box Calculation'!GY$279&lt;&gt;"h",$E321&lt;&gt;0),0,IF(AND(GY$273=list!$D$2,$E321&lt;&gt;0,TRUNC(VLOOKUP($E321,'Container Panel'!$B$41:$Z$100,$D321,0)/(VLOOKUP(GY$276,UI!$A$12:$O$51,VLOOKUP(GY$279,$B$276:$C$278,2,0),0)/1000))&gt;0),1,TRUNC(VLOOKUP($E321,'Container Panel'!$B$41:$Z$100,$D321,0)/(VLOOKUP(GY$276,UI!$A$12:$O$51,VLOOKUP(GY$279,$B$276:$C$278,2,0),0)/1000)))),"")</f>
        <v/>
      </c>
      <c r="GZ321" s="145" t="str">
        <f>IFERROR(IF(AND(GZ$272=list!$D$3,'Box Calculation'!GZ$279&lt;&gt;"h",$E321&lt;&gt;0),0,IF(AND(GZ$273=list!$D$2,$E321&lt;&gt;0,TRUNC(VLOOKUP($E321,'Container Panel'!$B$41:$Z$100,$D321,0)/(VLOOKUP(GZ$276,UI!$A$12:$O$51,VLOOKUP(GZ$279,$B$276:$C$278,2,0),0)/1000))&gt;0),1,TRUNC(VLOOKUP($E321,'Container Panel'!$B$41:$Z$100,$D321,0)/(VLOOKUP(GZ$276,UI!$A$12:$O$51,VLOOKUP(GZ$279,$B$276:$C$278,2,0),0)/1000)))),"")</f>
        <v/>
      </c>
      <c r="HA321" s="145" t="str">
        <f>IFERROR(IF(AND(HA$272=list!$D$3,'Box Calculation'!HA$279&lt;&gt;"h",$E321&lt;&gt;0),0,IF(AND(HA$273=list!$D$2,$E321&lt;&gt;0,TRUNC(VLOOKUP($E321,'Container Panel'!$B$41:$Z$100,$D321,0)/(VLOOKUP(HA$276,UI!$A$12:$O$51,VLOOKUP(HA$279,$B$276:$C$278,2,0),0)/1000))&gt;0),1,TRUNC(VLOOKUP($E321,'Container Panel'!$B$41:$Z$100,$D321,0)/(VLOOKUP(HA$276,UI!$A$12:$O$51,VLOOKUP(HA$279,$B$276:$C$278,2,0),0)/1000)))),"")</f>
        <v/>
      </c>
      <c r="HB321" s="145" t="str">
        <f>IFERROR(IF(AND(HB$272=list!$D$3,'Box Calculation'!HB$279&lt;&gt;"h",$E321&lt;&gt;0),0,IF(AND(HB$273=list!$D$2,$E321&lt;&gt;0,TRUNC(VLOOKUP($E321,'Container Panel'!$B$41:$Z$100,$D321,0)/(VLOOKUP(HB$276,UI!$A$12:$O$51,VLOOKUP(HB$279,$B$276:$C$278,2,0),0)/1000))&gt;0),1,TRUNC(VLOOKUP($E321,'Container Panel'!$B$41:$Z$100,$D321,0)/(VLOOKUP(HB$276,UI!$A$12:$O$51,VLOOKUP(HB$279,$B$276:$C$278,2,0),0)/1000)))),"")</f>
        <v/>
      </c>
      <c r="HC321" s="145" t="str">
        <f>IFERROR(IF(AND(HC$272=list!$D$3,'Box Calculation'!HC$279&lt;&gt;"h",$E321&lt;&gt;0),0,IF(AND(HC$273=list!$D$2,$E321&lt;&gt;0,TRUNC(VLOOKUP($E321,'Container Panel'!$B$41:$Z$100,$D321,0)/(VLOOKUP(HC$276,UI!$A$12:$O$51,VLOOKUP(HC$279,$B$276:$C$278,2,0),0)/1000))&gt;0),1,TRUNC(VLOOKUP($E321,'Container Panel'!$B$41:$Z$100,$D321,0)/(VLOOKUP(HC$276,UI!$A$12:$O$51,VLOOKUP(HC$279,$B$276:$C$278,2,0),0)/1000)))),"")</f>
        <v/>
      </c>
      <c r="HD321" s="145" t="str">
        <f>IFERROR(IF(AND(HD$272=list!$D$3,'Box Calculation'!HD$279&lt;&gt;"h",$E321&lt;&gt;0),0,IF(AND(HD$273=list!$D$2,$E321&lt;&gt;0,TRUNC(VLOOKUP($E321,'Container Panel'!$B$41:$Z$100,$D321,0)/(VLOOKUP(HD$276,UI!$A$12:$O$51,VLOOKUP(HD$279,$B$276:$C$278,2,0),0)/1000))&gt;0),1,TRUNC(VLOOKUP($E321,'Container Panel'!$B$41:$Z$100,$D321,0)/(VLOOKUP(HD$276,UI!$A$12:$O$51,VLOOKUP(HD$279,$B$276:$C$278,2,0),0)/1000)))),"")</f>
        <v/>
      </c>
      <c r="HE321" s="145" t="str">
        <f>IFERROR(IF(AND(HE$272=list!$D$3,'Box Calculation'!HE$279&lt;&gt;"h",$E321&lt;&gt;0),0,IF(AND(HE$273=list!$D$2,$E321&lt;&gt;0,TRUNC(VLOOKUP($E321,'Container Panel'!$B$41:$Z$100,$D321,0)/(VLOOKUP(HE$276,UI!$A$12:$O$51,VLOOKUP(HE$279,$B$276:$C$278,2,0),0)/1000))&gt;0),1,TRUNC(VLOOKUP($E321,'Container Panel'!$B$41:$Z$100,$D321,0)/(VLOOKUP(HE$276,UI!$A$12:$O$51,VLOOKUP(HE$279,$B$276:$C$278,2,0),0)/1000)))),"")</f>
        <v/>
      </c>
      <c r="HF321" s="145" t="str">
        <f>IFERROR(IF(AND(HF$272=list!$D$3,'Box Calculation'!HF$279&lt;&gt;"h",$E321&lt;&gt;0),0,IF(AND(HF$273=list!$D$2,$E321&lt;&gt;0,TRUNC(VLOOKUP($E321,'Container Panel'!$B$41:$Z$100,$D321,0)/(VLOOKUP(HF$276,UI!$A$12:$O$51,VLOOKUP(HF$279,$B$276:$C$278,2,0),0)/1000))&gt;0),1,TRUNC(VLOOKUP($E321,'Container Panel'!$B$41:$Z$100,$D321,0)/(VLOOKUP(HF$276,UI!$A$12:$O$51,VLOOKUP(HF$279,$B$276:$C$278,2,0),0)/1000)))),"")</f>
        <v/>
      </c>
      <c r="HG321" s="145" t="str">
        <f>IFERROR(IF(AND(HG$272=list!$D$3,'Box Calculation'!HG$279&lt;&gt;"h",$E321&lt;&gt;0),0,IF(AND(HG$273=list!$D$2,$E321&lt;&gt;0,TRUNC(VLOOKUP($E321,'Container Panel'!$B$41:$Z$100,$D321,0)/(VLOOKUP(HG$276,UI!$A$12:$O$51,VLOOKUP(HG$279,$B$276:$C$278,2,0),0)/1000))&gt;0),1,TRUNC(VLOOKUP($E321,'Container Panel'!$B$41:$Z$100,$D321,0)/(VLOOKUP(HG$276,UI!$A$12:$O$51,VLOOKUP(HG$279,$B$276:$C$278,2,0),0)/1000)))),"")</f>
        <v/>
      </c>
      <c r="HH321" s="145" t="str">
        <f>IFERROR(IF(AND(HH$272=list!$D$3,'Box Calculation'!HH$279&lt;&gt;"h",$E321&lt;&gt;0),0,IF(AND(HH$273=list!$D$2,$E321&lt;&gt;0,TRUNC(VLOOKUP($E321,'Container Panel'!$B$41:$Z$100,$D321,0)/(VLOOKUP(HH$276,UI!$A$12:$O$51,VLOOKUP(HH$279,$B$276:$C$278,2,0),0)/1000))&gt;0),1,TRUNC(VLOOKUP($E321,'Container Panel'!$B$41:$Z$100,$D321,0)/(VLOOKUP(HH$276,UI!$A$12:$O$51,VLOOKUP(HH$279,$B$276:$C$278,2,0),0)/1000)))),"")</f>
        <v/>
      </c>
      <c r="HI321" s="145" t="str">
        <f>IFERROR(IF(AND(HI$272=list!$D$3,'Box Calculation'!HI$279&lt;&gt;"h",$E321&lt;&gt;0),0,IF(AND(HI$273=list!$D$2,$E321&lt;&gt;0,TRUNC(VLOOKUP($E321,'Container Panel'!$B$41:$Z$100,$D321,0)/(VLOOKUP(HI$276,UI!$A$12:$O$51,VLOOKUP(HI$279,$B$276:$C$278,2,0),0)/1000))&gt;0),1,TRUNC(VLOOKUP($E321,'Container Panel'!$B$41:$Z$100,$D321,0)/(VLOOKUP(HI$276,UI!$A$12:$O$51,VLOOKUP(HI$279,$B$276:$C$278,2,0),0)/1000)))),"")</f>
        <v/>
      </c>
      <c r="HJ321" s="145" t="str">
        <f>IFERROR(IF(AND(HJ$272=list!$D$3,'Box Calculation'!HJ$279&lt;&gt;"h",$E321&lt;&gt;0),0,IF(AND(HJ$273=list!$D$2,$E321&lt;&gt;0,TRUNC(VLOOKUP($E321,'Container Panel'!$B$41:$Z$100,$D321,0)/(VLOOKUP(HJ$276,UI!$A$12:$O$51,VLOOKUP(HJ$279,$B$276:$C$278,2,0),0)/1000))&gt;0),1,TRUNC(VLOOKUP($E321,'Container Panel'!$B$41:$Z$100,$D321,0)/(VLOOKUP(HJ$276,UI!$A$12:$O$51,VLOOKUP(HJ$279,$B$276:$C$278,2,0),0)/1000)))),"")</f>
        <v/>
      </c>
      <c r="HK321" s="145" t="str">
        <f>IFERROR(IF(AND(HK$272=list!$D$3,'Box Calculation'!HK$279&lt;&gt;"h",$E321&lt;&gt;0),0,IF(AND(HK$273=list!$D$2,$E321&lt;&gt;0,TRUNC(VLOOKUP($E321,'Container Panel'!$B$41:$Z$100,$D321,0)/(VLOOKUP(HK$276,UI!$A$12:$O$51,VLOOKUP(HK$279,$B$276:$C$278,2,0),0)/1000))&gt;0),1,TRUNC(VLOOKUP($E321,'Container Panel'!$B$41:$Z$100,$D321,0)/(VLOOKUP(HK$276,UI!$A$12:$O$51,VLOOKUP(HK$279,$B$276:$C$278,2,0),0)/1000)))),"")</f>
        <v/>
      </c>
      <c r="HL321" s="145" t="str">
        <f>IFERROR(IF(AND(HL$272=list!$D$3,'Box Calculation'!HL$279&lt;&gt;"h",$E321&lt;&gt;0),0,IF(AND(HL$273=list!$D$2,$E321&lt;&gt;0,TRUNC(VLOOKUP($E321,'Container Panel'!$B$41:$Z$100,$D321,0)/(VLOOKUP(HL$276,UI!$A$12:$O$51,VLOOKUP(HL$279,$B$276:$C$278,2,0),0)/1000))&gt;0),1,TRUNC(VLOOKUP($E321,'Container Panel'!$B$41:$Z$100,$D321,0)/(VLOOKUP(HL$276,UI!$A$12:$O$51,VLOOKUP(HL$279,$B$276:$C$278,2,0),0)/1000)))),"")</f>
        <v/>
      </c>
      <c r="HM321" s="145" t="str">
        <f>IFERROR(IF(AND(HM$272=list!$D$3,'Box Calculation'!HM$279&lt;&gt;"h",$E321&lt;&gt;0),0,IF(AND(HM$273=list!$D$2,$E321&lt;&gt;0,TRUNC(VLOOKUP($E321,'Container Panel'!$B$41:$Z$100,$D321,0)/(VLOOKUP(HM$276,UI!$A$12:$O$51,VLOOKUP(HM$279,$B$276:$C$278,2,0),0)/1000))&gt;0),1,TRUNC(VLOOKUP($E321,'Container Panel'!$B$41:$Z$100,$D321,0)/(VLOOKUP(HM$276,UI!$A$12:$O$51,VLOOKUP(HM$279,$B$276:$C$278,2,0),0)/1000)))),"")</f>
        <v/>
      </c>
      <c r="HN321" s="145" t="str">
        <f>IFERROR(IF(AND(HN$272=list!$D$3,'Box Calculation'!HN$279&lt;&gt;"h",$E321&lt;&gt;0),0,IF(AND(HN$273=list!$D$2,$E321&lt;&gt;0,TRUNC(VLOOKUP($E321,'Container Panel'!$B$41:$Z$100,$D321,0)/(VLOOKUP(HN$276,UI!$A$12:$O$51,VLOOKUP(HN$279,$B$276:$C$278,2,0),0)/1000))&gt;0),1,TRUNC(VLOOKUP($E321,'Container Panel'!$B$41:$Z$100,$D321,0)/(VLOOKUP(HN$276,UI!$A$12:$O$51,VLOOKUP(HN$279,$B$276:$C$278,2,0),0)/1000)))),"")</f>
        <v/>
      </c>
      <c r="HO321" s="145" t="str">
        <f>IFERROR(IF(AND(HO$272=list!$D$3,'Box Calculation'!HO$279&lt;&gt;"h",$E321&lt;&gt;0),0,IF(AND(HO$273=list!$D$2,$E321&lt;&gt;0,TRUNC(VLOOKUP($E321,'Container Panel'!$B$41:$Z$100,$D321,0)/(VLOOKUP(HO$276,UI!$A$12:$O$51,VLOOKUP(HO$279,$B$276:$C$278,2,0),0)/1000))&gt;0),1,TRUNC(VLOOKUP($E321,'Container Panel'!$B$41:$Z$100,$D321,0)/(VLOOKUP(HO$276,UI!$A$12:$O$51,VLOOKUP(HO$279,$B$276:$C$278,2,0),0)/1000)))),"")</f>
        <v/>
      </c>
      <c r="HP321" s="145" t="str">
        <f>IFERROR(IF(AND(HP$272=list!$D$3,'Box Calculation'!HP$279&lt;&gt;"h",$E321&lt;&gt;0),0,IF(AND(HP$273=list!$D$2,$E321&lt;&gt;0,TRUNC(VLOOKUP($E321,'Container Panel'!$B$41:$Z$100,$D321,0)/(VLOOKUP(HP$276,UI!$A$12:$O$51,VLOOKUP(HP$279,$B$276:$C$278,2,0),0)/1000))&gt;0),1,TRUNC(VLOOKUP($E321,'Container Panel'!$B$41:$Z$100,$D321,0)/(VLOOKUP(HP$276,UI!$A$12:$O$51,VLOOKUP(HP$279,$B$276:$C$278,2,0),0)/1000)))),"")</f>
        <v/>
      </c>
      <c r="HQ321" s="145" t="str">
        <f>IFERROR(IF(AND(HQ$272=list!$D$3,'Box Calculation'!HQ$279&lt;&gt;"h",$E321&lt;&gt;0),0,IF(AND(HQ$273=list!$D$2,$E321&lt;&gt;0,TRUNC(VLOOKUP($E321,'Container Panel'!$B$41:$Z$100,$D321,0)/(VLOOKUP(HQ$276,UI!$A$12:$O$51,VLOOKUP(HQ$279,$B$276:$C$278,2,0),0)/1000))&gt;0),1,TRUNC(VLOOKUP($E321,'Container Panel'!$B$41:$Z$100,$D321,0)/(VLOOKUP(HQ$276,UI!$A$12:$O$51,VLOOKUP(HQ$279,$B$276:$C$278,2,0),0)/1000)))),"")</f>
        <v/>
      </c>
      <c r="HR321" s="145" t="str">
        <f>IFERROR(IF(AND(HR$272=list!$D$3,'Box Calculation'!HR$279&lt;&gt;"h",$E321&lt;&gt;0),0,IF(AND(HR$273=list!$D$2,$E321&lt;&gt;0,TRUNC(VLOOKUP($E321,'Container Panel'!$B$41:$Z$100,$D321,0)/(VLOOKUP(HR$276,UI!$A$12:$O$51,VLOOKUP(HR$279,$B$276:$C$278,2,0),0)/1000))&gt;0),1,TRUNC(VLOOKUP($E321,'Container Panel'!$B$41:$Z$100,$D321,0)/(VLOOKUP(HR$276,UI!$A$12:$O$51,VLOOKUP(HR$279,$B$276:$C$278,2,0),0)/1000)))),"")</f>
        <v/>
      </c>
      <c r="HS321" s="145" t="str">
        <f>IFERROR(IF(AND(HS$272=list!$D$3,'Box Calculation'!HS$279&lt;&gt;"h",$E321&lt;&gt;0),0,IF(AND(HS$273=list!$D$2,$E321&lt;&gt;0,TRUNC(VLOOKUP($E321,'Container Panel'!$B$41:$Z$100,$D321,0)/(VLOOKUP(HS$276,UI!$A$12:$O$51,VLOOKUP(HS$279,$B$276:$C$278,2,0),0)/1000))&gt;0),1,TRUNC(VLOOKUP($E321,'Container Panel'!$B$41:$Z$100,$D321,0)/(VLOOKUP(HS$276,UI!$A$12:$O$51,VLOOKUP(HS$279,$B$276:$C$278,2,0),0)/1000)))),"")</f>
        <v/>
      </c>
      <c r="HT321" s="145" t="str">
        <f>IFERROR(IF(AND(HT$272=list!$D$3,'Box Calculation'!HT$279&lt;&gt;"h",$E321&lt;&gt;0),0,IF(AND(HT$273=list!$D$2,$E321&lt;&gt;0,TRUNC(VLOOKUP($E321,'Container Panel'!$B$41:$Z$100,$D321,0)/(VLOOKUP(HT$276,UI!$A$12:$O$51,VLOOKUP(HT$279,$B$276:$C$278,2,0),0)/1000))&gt;0),1,TRUNC(VLOOKUP($E321,'Container Panel'!$B$41:$Z$100,$D321,0)/(VLOOKUP(HT$276,UI!$A$12:$O$51,VLOOKUP(HT$279,$B$276:$C$278,2,0),0)/1000)))),"")</f>
        <v/>
      </c>
      <c r="HU321" s="145" t="str">
        <f>IFERROR(IF(AND(HU$272=list!$D$3,'Box Calculation'!HU$279&lt;&gt;"h",$E321&lt;&gt;0),0,IF(AND(HU$273=list!$D$2,$E321&lt;&gt;0,TRUNC(VLOOKUP($E321,'Container Panel'!$B$41:$Z$100,$D321,0)/(VLOOKUP(HU$276,UI!$A$12:$O$51,VLOOKUP(HU$279,$B$276:$C$278,2,0),0)/1000))&gt;0),1,TRUNC(VLOOKUP($E321,'Container Panel'!$B$41:$Z$100,$D321,0)/(VLOOKUP(HU$276,UI!$A$12:$O$51,VLOOKUP(HU$279,$B$276:$C$278,2,0),0)/1000)))),"")</f>
        <v/>
      </c>
      <c r="HV321" s="145" t="str">
        <f>IFERROR(IF(AND(HV$272=list!$D$3,'Box Calculation'!HV$279&lt;&gt;"h",$E321&lt;&gt;0),0,IF(AND(HV$273=list!$D$2,$E321&lt;&gt;0,TRUNC(VLOOKUP($E321,'Container Panel'!$B$41:$Z$100,$D321,0)/(VLOOKUP(HV$276,UI!$A$12:$O$51,VLOOKUP(HV$279,$B$276:$C$278,2,0),0)/1000))&gt;0),1,TRUNC(VLOOKUP($E321,'Container Panel'!$B$41:$Z$100,$D321,0)/(VLOOKUP(HV$276,UI!$A$12:$O$51,VLOOKUP(HV$279,$B$276:$C$278,2,0),0)/1000)))),"")</f>
        <v/>
      </c>
      <c r="HW321" s="145" t="str">
        <f>IFERROR(IF(AND(HW$272=list!$D$3,'Box Calculation'!HW$279&lt;&gt;"h",$E321&lt;&gt;0),0,IF(AND(HW$273=list!$D$2,$E321&lt;&gt;0,TRUNC(VLOOKUP($E321,'Container Panel'!$B$41:$Z$100,$D321,0)/(VLOOKUP(HW$276,UI!$A$12:$O$51,VLOOKUP(HW$279,$B$276:$C$278,2,0),0)/1000))&gt;0),1,TRUNC(VLOOKUP($E321,'Container Panel'!$B$41:$Z$100,$D321,0)/(VLOOKUP(HW$276,UI!$A$12:$O$51,VLOOKUP(HW$279,$B$276:$C$278,2,0),0)/1000)))),"")</f>
        <v/>
      </c>
      <c r="HX321" s="145" t="str">
        <f>IFERROR(IF(AND(HX$272=list!$D$3,'Box Calculation'!HX$279&lt;&gt;"h",$E321&lt;&gt;0),0,IF(AND(HX$273=list!$D$2,$E321&lt;&gt;0,TRUNC(VLOOKUP($E321,'Container Panel'!$B$41:$Z$100,$D321,0)/(VLOOKUP(HX$276,UI!$A$12:$O$51,VLOOKUP(HX$279,$B$276:$C$278,2,0),0)/1000))&gt;0),1,TRUNC(VLOOKUP($E321,'Container Panel'!$B$41:$Z$100,$D321,0)/(VLOOKUP(HX$276,UI!$A$12:$O$51,VLOOKUP(HX$279,$B$276:$C$278,2,0),0)/1000)))),"")</f>
        <v/>
      </c>
      <c r="HY321" s="145" t="str">
        <f>IFERROR(IF(AND(HY$272=list!$D$3,'Box Calculation'!HY$279&lt;&gt;"h",$E321&lt;&gt;0),0,IF(AND(HY$273=list!$D$2,$E321&lt;&gt;0,TRUNC(VLOOKUP($E321,'Container Panel'!$B$41:$Z$100,$D321,0)/(VLOOKUP(HY$276,UI!$A$12:$O$51,VLOOKUP(HY$279,$B$276:$C$278,2,0),0)/1000))&gt;0),1,TRUNC(VLOOKUP($E321,'Container Panel'!$B$41:$Z$100,$D321,0)/(VLOOKUP(HY$276,UI!$A$12:$O$51,VLOOKUP(HY$279,$B$276:$C$278,2,0),0)/1000)))),"")</f>
        <v/>
      </c>
      <c r="HZ321" s="145" t="str">
        <f>IFERROR(IF(AND(HZ$272=list!$D$3,'Box Calculation'!HZ$279&lt;&gt;"h",$E321&lt;&gt;0),0,IF(AND(HZ$273=list!$D$2,$E321&lt;&gt;0,TRUNC(VLOOKUP($E321,'Container Panel'!$B$41:$Z$100,$D321,0)/(VLOOKUP(HZ$276,UI!$A$12:$O$51,VLOOKUP(HZ$279,$B$276:$C$278,2,0),0)/1000))&gt;0),1,TRUNC(VLOOKUP($E321,'Container Panel'!$B$41:$Z$100,$D321,0)/(VLOOKUP(HZ$276,UI!$A$12:$O$51,VLOOKUP(HZ$279,$B$276:$C$278,2,0),0)/1000)))),"")</f>
        <v/>
      </c>
      <c r="IA321" s="145" t="str">
        <f>IFERROR(IF(AND(IA$272=list!$D$3,'Box Calculation'!IA$279&lt;&gt;"h",$E321&lt;&gt;0),0,IF(AND(IA$273=list!$D$2,$E321&lt;&gt;0,TRUNC(VLOOKUP($E321,'Container Panel'!$B$41:$Z$100,$D321,0)/(VLOOKUP(IA$276,UI!$A$12:$O$51,VLOOKUP(IA$279,$B$276:$C$278,2,0),0)/1000))&gt;0),1,TRUNC(VLOOKUP($E321,'Container Panel'!$B$41:$Z$100,$D321,0)/(VLOOKUP(IA$276,UI!$A$12:$O$51,VLOOKUP(IA$279,$B$276:$C$278,2,0),0)/1000)))),"")</f>
        <v/>
      </c>
      <c r="IB321" s="145" t="str">
        <f>IFERROR(IF(AND(IB$272=list!$D$3,'Box Calculation'!IB$279&lt;&gt;"h",$E321&lt;&gt;0),0,IF(AND(IB$273=list!$D$2,$E321&lt;&gt;0,TRUNC(VLOOKUP($E321,'Container Panel'!$B$41:$Z$100,$D321,0)/(VLOOKUP(IB$276,UI!$A$12:$O$51,VLOOKUP(IB$279,$B$276:$C$278,2,0),0)/1000))&gt;0),1,TRUNC(VLOOKUP($E321,'Container Panel'!$B$41:$Z$100,$D321,0)/(VLOOKUP(IB$276,UI!$A$12:$O$51,VLOOKUP(IB$279,$B$276:$C$278,2,0),0)/1000)))),"")</f>
        <v/>
      </c>
      <c r="IC321" s="145" t="str">
        <f>IFERROR(IF(AND(IC$272=list!$D$3,'Box Calculation'!IC$279&lt;&gt;"h",$E321&lt;&gt;0),0,IF(AND(IC$273=list!$D$2,$E321&lt;&gt;0,TRUNC(VLOOKUP($E321,'Container Panel'!$B$41:$Z$100,$D321,0)/(VLOOKUP(IC$276,UI!$A$12:$O$51,VLOOKUP(IC$279,$B$276:$C$278,2,0),0)/1000))&gt;0),1,TRUNC(VLOOKUP($E321,'Container Panel'!$B$41:$Z$100,$D321,0)/(VLOOKUP(IC$276,UI!$A$12:$O$51,VLOOKUP(IC$279,$B$276:$C$278,2,0),0)/1000)))),"")</f>
        <v/>
      </c>
      <c r="ID321" s="145" t="str">
        <f>IFERROR(IF(AND(ID$272=list!$D$3,'Box Calculation'!ID$279&lt;&gt;"h",$E321&lt;&gt;0),0,IF(AND(ID$273=list!$D$2,$E321&lt;&gt;0,TRUNC(VLOOKUP($E321,'Container Panel'!$B$41:$Z$100,$D321,0)/(VLOOKUP(ID$276,UI!$A$12:$O$51,VLOOKUP(ID$279,$B$276:$C$278,2,0),0)/1000))&gt;0),1,TRUNC(VLOOKUP($E321,'Container Panel'!$B$41:$Z$100,$D321,0)/(VLOOKUP(ID$276,UI!$A$12:$O$51,VLOOKUP(ID$279,$B$276:$C$278,2,0),0)/1000)))),"")</f>
        <v/>
      </c>
      <c r="IE321" s="145" t="str">
        <f>IFERROR(IF(AND(IE$272=list!$D$3,'Box Calculation'!IE$279&lt;&gt;"h",$E321&lt;&gt;0),0,IF(AND(IE$273=list!$D$2,$E321&lt;&gt;0,TRUNC(VLOOKUP($E321,'Container Panel'!$B$41:$Z$100,$D321,0)/(VLOOKUP(IE$276,UI!$A$12:$O$51,VLOOKUP(IE$279,$B$276:$C$278,2,0),0)/1000))&gt;0),1,TRUNC(VLOOKUP($E321,'Container Panel'!$B$41:$Z$100,$D321,0)/(VLOOKUP(IE$276,UI!$A$12:$O$51,VLOOKUP(IE$279,$B$276:$C$278,2,0),0)/1000)))),"")</f>
        <v/>
      </c>
      <c r="IF321" s="145" t="str">
        <f>IFERROR(IF(AND(IF$272=list!$D$3,'Box Calculation'!IF$279&lt;&gt;"h",$E321&lt;&gt;0),0,IF(AND(IF$273=list!$D$2,$E321&lt;&gt;0,TRUNC(VLOOKUP($E321,'Container Panel'!$B$41:$Z$100,$D321,0)/(VLOOKUP(IF$276,UI!$A$12:$O$51,VLOOKUP(IF$279,$B$276:$C$278,2,0),0)/1000))&gt;0),1,TRUNC(VLOOKUP($E321,'Container Panel'!$B$41:$Z$100,$D321,0)/(VLOOKUP(IF$276,UI!$A$12:$O$51,VLOOKUP(IF$279,$B$276:$C$278,2,0),0)/1000)))),"")</f>
        <v/>
      </c>
      <c r="IG321" s="145" t="str">
        <f>IFERROR(IF(AND(IG$272=list!$D$3,'Box Calculation'!IG$279&lt;&gt;"h",$E321&lt;&gt;0),0,IF(AND(IG$273=list!$D$2,$E321&lt;&gt;0,TRUNC(VLOOKUP($E321,'Container Panel'!$B$41:$Z$100,$D321,0)/(VLOOKUP(IG$276,UI!$A$12:$O$51,VLOOKUP(IG$279,$B$276:$C$278,2,0),0)/1000))&gt;0),1,TRUNC(VLOOKUP($E321,'Container Panel'!$B$41:$Z$100,$D321,0)/(VLOOKUP(IG$276,UI!$A$12:$O$51,VLOOKUP(IG$279,$B$276:$C$278,2,0),0)/1000)))),"")</f>
        <v/>
      </c>
      <c r="IH321" s="145" t="str">
        <f>IFERROR(IF(AND(IH$272=list!$D$3,'Box Calculation'!IH$279&lt;&gt;"h",$E321&lt;&gt;0),0,IF(AND(IH$273=list!$D$2,$E321&lt;&gt;0,TRUNC(VLOOKUP($E321,'Container Panel'!$B$41:$Z$100,$D321,0)/(VLOOKUP(IH$276,UI!$A$12:$O$51,VLOOKUP(IH$279,$B$276:$C$278,2,0),0)/1000))&gt;0),1,TRUNC(VLOOKUP($E321,'Container Panel'!$B$41:$Z$100,$D321,0)/(VLOOKUP(IH$276,UI!$A$12:$O$51,VLOOKUP(IH$279,$B$276:$C$278,2,0),0)/1000)))),"")</f>
        <v/>
      </c>
      <c r="II321" s="145" t="str">
        <f>IFERROR(IF(AND(II$272=list!$D$3,'Box Calculation'!II$279&lt;&gt;"h",$E321&lt;&gt;0),0,IF(AND(II$273=list!$D$2,$E321&lt;&gt;0,TRUNC(VLOOKUP($E321,'Container Panel'!$B$41:$Z$100,$D321,0)/(VLOOKUP(II$276,UI!$A$12:$O$51,VLOOKUP(II$279,$B$276:$C$278,2,0),0)/1000))&gt;0),1,TRUNC(VLOOKUP($E321,'Container Panel'!$B$41:$Z$100,$D321,0)/(VLOOKUP(II$276,UI!$A$12:$O$51,VLOOKUP(II$279,$B$276:$C$278,2,0),0)/1000)))),"")</f>
        <v/>
      </c>
      <c r="IJ321" s="145" t="str">
        <f>IFERROR(IF(AND(IJ$272=list!$D$3,'Box Calculation'!IJ$279&lt;&gt;"h",$E321&lt;&gt;0),0,IF(AND(IJ$273=list!$D$2,$E321&lt;&gt;0,TRUNC(VLOOKUP($E321,'Container Panel'!$B$41:$Z$100,$D321,0)/(VLOOKUP(IJ$276,UI!$A$12:$O$51,VLOOKUP(IJ$279,$B$276:$C$278,2,0),0)/1000))&gt;0),1,TRUNC(VLOOKUP($E321,'Container Panel'!$B$41:$Z$100,$D321,0)/(VLOOKUP(IJ$276,UI!$A$12:$O$51,VLOOKUP(IJ$279,$B$276:$C$278,2,0),0)/1000)))),"")</f>
        <v/>
      </c>
      <c r="IK321" s="145" t="str">
        <f>IFERROR(IF(AND(IK$272=list!$D$3,'Box Calculation'!IK$279&lt;&gt;"h",$E321&lt;&gt;0),0,IF(AND(IK$273=list!$D$2,$E321&lt;&gt;0,TRUNC(VLOOKUP($E321,'Container Panel'!$B$41:$Z$100,$D321,0)/(VLOOKUP(IK$276,UI!$A$12:$O$51,VLOOKUP(IK$279,$B$276:$C$278,2,0),0)/1000))&gt;0),1,TRUNC(VLOOKUP($E321,'Container Panel'!$B$41:$Z$100,$D321,0)/(VLOOKUP(IK$276,UI!$A$12:$O$51,VLOOKUP(IK$279,$B$276:$C$278,2,0),0)/1000)))),"")</f>
        <v/>
      </c>
      <c r="IL321" s="145" t="str">
        <f>IFERROR(IF(AND(IL$272=list!$D$3,'Box Calculation'!IL$279&lt;&gt;"h",$E321&lt;&gt;0),0,IF(AND(IL$273=list!$D$2,$E321&lt;&gt;0,TRUNC(VLOOKUP($E321,'Container Panel'!$B$41:$Z$100,$D321,0)/(VLOOKUP(IL$276,UI!$A$12:$O$51,VLOOKUP(IL$279,$B$276:$C$278,2,0),0)/1000))&gt;0),1,TRUNC(VLOOKUP($E321,'Container Panel'!$B$41:$Z$100,$D321,0)/(VLOOKUP(IL$276,UI!$A$12:$O$51,VLOOKUP(IL$279,$B$276:$C$278,2,0),0)/1000)))),"")</f>
        <v/>
      </c>
    </row>
    <row r="322" spans="2:246">
      <c r="B322" s="74">
        <v>42</v>
      </c>
      <c r="C322" s="74">
        <f t="shared" si="191"/>
        <v>15</v>
      </c>
      <c r="D322" s="163">
        <f>MOD(B322,3)+'Container Panel'!$Q$38</f>
        <v>16</v>
      </c>
      <c r="E322" s="143" t="str">
        <f t="shared" si="193"/>
        <v>EU4312</v>
      </c>
      <c r="F322" s="144" t="s">
        <v>75</v>
      </c>
      <c r="G322" s="145">
        <f>IFERROR(TRUNC(VLOOKUP($E322,'Container Panel'!$B$41:$Z$100,$D322,0)/(VLOOKUP(G$276,UI!$A$12:$O$51,VLOOKUP(G$277,$B$276:$C$278,2,0),0)/1000)),"")</f>
        <v>2</v>
      </c>
      <c r="H322" s="145">
        <f>IFERROR(TRUNC(VLOOKUP($E322,'Container Panel'!$B$41:$Z$100,$D322,0)/(VLOOKUP(H$276,UI!$A$12:$O$51,VLOOKUP(H$277,$B$276:$C$278,2,0),0)/1000)),"")</f>
        <v>2</v>
      </c>
      <c r="I322" s="145">
        <f>IFERROR(TRUNC(VLOOKUP($E322,'Container Panel'!$B$41:$Z$100,$D322,0)/(VLOOKUP(I$276,UI!$A$12:$O$51,VLOOKUP(I$277,$B$276:$C$278,2,0),0)/1000)),"")</f>
        <v>6</v>
      </c>
      <c r="J322" s="145">
        <f>IFERROR(TRUNC(VLOOKUP($E322,'Container Panel'!$B$41:$Z$100,$D322,0)/(VLOOKUP(J$276,UI!$A$12:$O$51,VLOOKUP(J$277,$B$276:$C$278,2,0),0)/1000)),"")</f>
        <v>6</v>
      </c>
      <c r="K322" s="145">
        <f>IFERROR(TRUNC(VLOOKUP($E322,'Container Panel'!$B$41:$Z$100,$D322,0)/(VLOOKUP(K$276,UI!$A$12:$O$51,VLOOKUP(K$277,$B$276:$C$278,2,0),0)/1000)),"")</f>
        <v>2</v>
      </c>
      <c r="L322" s="145">
        <f>IFERROR(TRUNC(VLOOKUP($E322,'Container Panel'!$B$41:$Z$100,$D322,0)/(VLOOKUP(L$276,UI!$A$12:$O$51,VLOOKUP(L$277,$B$276:$C$278,2,0),0)/1000)),"")</f>
        <v>2</v>
      </c>
      <c r="M322" s="145">
        <f>IFERROR(TRUNC(VLOOKUP($E322,'Container Panel'!$B$41:$Z$100,$D322,0)/(VLOOKUP(M$276,UI!$A$12:$O$51,VLOOKUP(M$277,$B$276:$C$278,2,0),0)/1000)),"")</f>
        <v>1</v>
      </c>
      <c r="N322" s="145">
        <f>IFERROR(TRUNC(VLOOKUP($E322,'Container Panel'!$B$41:$Z$100,$D322,0)/(VLOOKUP(N$276,UI!$A$12:$O$51,VLOOKUP(N$277,$B$276:$C$278,2,0),0)/1000)),"")</f>
        <v>1</v>
      </c>
      <c r="O322" s="145">
        <f>IFERROR(TRUNC(VLOOKUP($E322,'Container Panel'!$B$41:$Z$100,$D322,0)/(VLOOKUP(O$276,UI!$A$12:$O$51,VLOOKUP(O$277,$B$276:$C$278,2,0),0)/1000)),"")</f>
        <v>1</v>
      </c>
      <c r="P322" s="145">
        <f>IFERROR(TRUNC(VLOOKUP($E322,'Container Panel'!$B$41:$Z$100,$D322,0)/(VLOOKUP(P$276,UI!$A$12:$O$51,VLOOKUP(P$277,$B$276:$C$278,2,0),0)/1000)),"")</f>
        <v>1</v>
      </c>
      <c r="Q322" s="145">
        <f>IFERROR(TRUNC(VLOOKUP($E322,'Container Panel'!$B$41:$Z$100,$D322,0)/(VLOOKUP(Q$276,UI!$A$12:$O$51,VLOOKUP(Q$277,$B$276:$C$278,2,0),0)/1000)),"")</f>
        <v>4</v>
      </c>
      <c r="R322" s="145">
        <f>IFERROR(TRUNC(VLOOKUP($E322,'Container Panel'!$B$41:$Z$100,$D322,0)/(VLOOKUP(R$276,UI!$A$12:$O$51,VLOOKUP(R$277,$B$276:$C$278,2,0),0)/1000)),"")</f>
        <v>4</v>
      </c>
      <c r="S322" s="145" t="str">
        <f>IFERROR(TRUNC(VLOOKUP($E322,'Container Panel'!$B$41:$Z$100,$D322,0)/(VLOOKUP(S$276,UI!$A$12:$O$51,VLOOKUP(S$277,$B$276:$C$278,2,0),0)/1000)),"")</f>
        <v/>
      </c>
      <c r="T322" s="145" t="str">
        <f>IFERROR(TRUNC(VLOOKUP($E322,'Container Panel'!$B$41:$Z$100,$D322,0)/(VLOOKUP(T$276,UI!$A$12:$O$51,VLOOKUP(T$277,$B$276:$C$278,2,0),0)/1000)),"")</f>
        <v/>
      </c>
      <c r="U322" s="145" t="str">
        <f>IFERROR(TRUNC(VLOOKUP($E322,'Container Panel'!$B$41:$Z$100,$D322,0)/(VLOOKUP(U$276,UI!$A$12:$O$51,VLOOKUP(U$277,$B$276:$C$278,2,0),0)/1000)),"")</f>
        <v/>
      </c>
      <c r="V322" s="145" t="str">
        <f>IFERROR(TRUNC(VLOOKUP($E322,'Container Panel'!$B$41:$Z$100,$D322,0)/(VLOOKUP(V$276,UI!$A$12:$O$51,VLOOKUP(V$277,$B$276:$C$278,2,0),0)/1000)),"")</f>
        <v/>
      </c>
      <c r="W322" s="145" t="str">
        <f>IFERROR(TRUNC(VLOOKUP($E322,'Container Panel'!$B$41:$Z$100,$D322,0)/(VLOOKUP(W$276,UI!$A$12:$O$51,VLOOKUP(W$277,$B$276:$C$278,2,0),0)/1000)),"")</f>
        <v/>
      </c>
      <c r="X322" s="145" t="str">
        <f>IFERROR(TRUNC(VLOOKUP($E322,'Container Panel'!$B$41:$Z$100,$D322,0)/(VLOOKUP(X$276,UI!$A$12:$O$51,VLOOKUP(X$277,$B$276:$C$278,2,0),0)/1000)),"")</f>
        <v/>
      </c>
      <c r="Y322" s="145" t="str">
        <f>IFERROR(TRUNC(VLOOKUP($E322,'Container Panel'!$B$41:$Z$100,$D322,0)/(VLOOKUP(Y$276,UI!$A$12:$O$51,VLOOKUP(Y$277,$B$276:$C$278,2,0),0)/1000)),"")</f>
        <v/>
      </c>
      <c r="Z322" s="145" t="str">
        <f>IFERROR(TRUNC(VLOOKUP($E322,'Container Panel'!$B$41:$Z$100,$D322,0)/(VLOOKUP(Z$276,UI!$A$12:$O$51,VLOOKUP(Z$277,$B$276:$C$278,2,0),0)/1000)),"")</f>
        <v/>
      </c>
      <c r="AA322" s="145" t="str">
        <f>IFERROR(TRUNC(VLOOKUP($E322,'Container Panel'!$B$41:$Z$100,$D322,0)/(VLOOKUP(AA$276,UI!$A$12:$O$51,VLOOKUP(AA$277,$B$276:$C$278,2,0),0)/1000)),"")</f>
        <v/>
      </c>
      <c r="AB322" s="145" t="str">
        <f>IFERROR(TRUNC(VLOOKUP($E322,'Container Panel'!$B$41:$Z$100,$D322,0)/(VLOOKUP(AB$276,UI!$A$12:$O$51,VLOOKUP(AB$277,$B$276:$C$278,2,0),0)/1000)),"")</f>
        <v/>
      </c>
      <c r="AC322" s="145" t="str">
        <f>IFERROR(TRUNC(VLOOKUP($E322,'Container Panel'!$B$41:$Z$100,$D322,0)/(VLOOKUP(AC$276,UI!$A$12:$O$51,VLOOKUP(AC$277,$B$276:$C$278,2,0),0)/1000)),"")</f>
        <v/>
      </c>
      <c r="AD322" s="145" t="str">
        <f>IFERROR(TRUNC(VLOOKUP($E322,'Container Panel'!$B$41:$Z$100,$D322,0)/(VLOOKUP(AD$276,UI!$A$12:$O$51,VLOOKUP(AD$277,$B$276:$C$278,2,0),0)/1000)),"")</f>
        <v/>
      </c>
      <c r="AE322" s="145" t="str">
        <f>IFERROR(TRUNC(VLOOKUP($E322,'Container Panel'!$B$41:$Z$100,$D322,0)/(VLOOKUP(AE$276,UI!$A$12:$O$51,VLOOKUP(AE$277,$B$276:$C$278,2,0),0)/1000)),"")</f>
        <v/>
      </c>
      <c r="AF322" s="145" t="str">
        <f>IFERROR(TRUNC(VLOOKUP($E322,'Container Panel'!$B$41:$Z$100,$D322,0)/(VLOOKUP(AF$276,UI!$A$12:$O$51,VLOOKUP(AF$277,$B$276:$C$278,2,0),0)/1000)),"")</f>
        <v/>
      </c>
      <c r="AG322" s="145" t="str">
        <f>IFERROR(TRUNC(VLOOKUP($E322,'Container Panel'!$B$41:$Z$100,$D322,0)/(VLOOKUP(AG$276,UI!$A$12:$O$51,VLOOKUP(AG$277,$B$276:$C$278,2,0),0)/1000)),"")</f>
        <v/>
      </c>
      <c r="AH322" s="145" t="str">
        <f>IFERROR(TRUNC(VLOOKUP($E322,'Container Panel'!$B$41:$Z$100,$D322,0)/(VLOOKUP(AH$276,UI!$A$12:$O$51,VLOOKUP(AH$277,$B$276:$C$278,2,0),0)/1000)),"")</f>
        <v/>
      </c>
      <c r="AI322" s="145" t="str">
        <f>IFERROR(TRUNC(VLOOKUP($E322,'Container Panel'!$B$41:$Z$100,$D322,0)/(VLOOKUP(AI$276,UI!$A$12:$O$51,VLOOKUP(AI$277,$B$276:$C$278,2,0),0)/1000)),"")</f>
        <v/>
      </c>
      <c r="AJ322" s="145" t="str">
        <f>IFERROR(TRUNC(VLOOKUP($E322,'Container Panel'!$B$41:$Z$100,$D322,0)/(VLOOKUP(AJ$276,UI!$A$12:$O$51,VLOOKUP(AJ$277,$B$276:$C$278,2,0),0)/1000)),"")</f>
        <v/>
      </c>
      <c r="AK322" s="145" t="str">
        <f>IFERROR(TRUNC(VLOOKUP($E322,'Container Panel'!$B$41:$Z$100,$D322,0)/(VLOOKUP(AK$276,UI!$A$12:$O$51,VLOOKUP(AK$277,$B$276:$C$278,2,0),0)/1000)),"")</f>
        <v/>
      </c>
      <c r="AL322" s="145" t="str">
        <f>IFERROR(TRUNC(VLOOKUP($E322,'Container Panel'!$B$41:$Z$100,$D322,0)/(VLOOKUP(AL$276,UI!$A$12:$O$51,VLOOKUP(AL$277,$B$276:$C$278,2,0),0)/1000)),"")</f>
        <v/>
      </c>
      <c r="AM322" s="145" t="str">
        <f>IFERROR(TRUNC(VLOOKUP($E322,'Container Panel'!$B$41:$Z$100,$D322,0)/(VLOOKUP(AM$276,UI!$A$12:$O$51,VLOOKUP(AM$277,$B$276:$C$278,2,0),0)/1000)),"")</f>
        <v/>
      </c>
      <c r="AN322" s="145" t="str">
        <f>IFERROR(TRUNC(VLOOKUP($E322,'Container Panel'!$B$41:$Z$100,$D322,0)/(VLOOKUP(AN$276,UI!$A$12:$O$51,VLOOKUP(AN$277,$B$276:$C$278,2,0),0)/1000)),"")</f>
        <v/>
      </c>
      <c r="AO322" s="145" t="str">
        <f>IFERROR(TRUNC(VLOOKUP($E322,'Container Panel'!$B$41:$Z$100,$D322,0)/(VLOOKUP(AO$276,UI!$A$12:$O$51,VLOOKUP(AO$277,$B$276:$C$278,2,0),0)/1000)),"")</f>
        <v/>
      </c>
      <c r="AP322" s="145" t="str">
        <f>IFERROR(TRUNC(VLOOKUP($E322,'Container Panel'!$B$41:$Z$100,$D322,0)/(VLOOKUP(AP$276,UI!$A$12:$O$51,VLOOKUP(AP$277,$B$276:$C$278,2,0),0)/1000)),"")</f>
        <v/>
      </c>
      <c r="AQ322" s="145" t="str">
        <f>IFERROR(TRUNC(VLOOKUP($E322,'Container Panel'!$B$41:$Z$100,$D322,0)/(VLOOKUP(AQ$276,UI!$A$12:$O$51,VLOOKUP(AQ$277,$B$276:$C$278,2,0),0)/1000)),"")</f>
        <v/>
      </c>
      <c r="AR322" s="145" t="str">
        <f>IFERROR(TRUNC(VLOOKUP($E322,'Container Panel'!$B$41:$Z$100,$D322,0)/(VLOOKUP(AR$276,UI!$A$12:$O$51,VLOOKUP(AR$277,$B$276:$C$278,2,0),0)/1000)),"")</f>
        <v/>
      </c>
      <c r="AS322" s="145" t="str">
        <f>IFERROR(TRUNC(VLOOKUP($E322,'Container Panel'!$B$41:$Z$100,$D322,0)/(VLOOKUP(AS$276,UI!$A$12:$O$51,VLOOKUP(AS$277,$B$276:$C$278,2,0),0)/1000)),"")</f>
        <v/>
      </c>
      <c r="AT322" s="145" t="str">
        <f>IFERROR(TRUNC(VLOOKUP($E322,'Container Panel'!$B$41:$Z$100,$D322,0)/(VLOOKUP(AT$276,UI!$A$12:$O$51,VLOOKUP(AT$277,$B$276:$C$278,2,0),0)/1000)),"")</f>
        <v/>
      </c>
      <c r="AU322" s="145" t="str">
        <f>IFERROR(TRUNC(VLOOKUP($E322,'Container Panel'!$B$41:$Z$100,$D322,0)/(VLOOKUP(AU$276,UI!$A$12:$O$51,VLOOKUP(AU$277,$B$276:$C$278,2,0),0)/1000)),"")</f>
        <v/>
      </c>
      <c r="AV322" s="145" t="str">
        <f>IFERROR(TRUNC(VLOOKUP($E322,'Container Panel'!$B$41:$Z$100,$D322,0)/(VLOOKUP(AV$276,UI!$A$12:$O$51,VLOOKUP(AV$277,$B$276:$C$278,2,0),0)/1000)),"")</f>
        <v/>
      </c>
      <c r="AW322" s="145" t="str">
        <f>IFERROR(TRUNC(VLOOKUP($E322,'Container Panel'!$B$41:$Z$100,$D322,0)/(VLOOKUP(AW$276,UI!$A$12:$O$51,VLOOKUP(AW$277,$B$276:$C$278,2,0),0)/1000)),"")</f>
        <v/>
      </c>
      <c r="AX322" s="145" t="str">
        <f>IFERROR(TRUNC(VLOOKUP($E322,'Container Panel'!$B$41:$Z$100,$D322,0)/(VLOOKUP(AX$276,UI!$A$12:$O$51,VLOOKUP(AX$277,$B$276:$C$278,2,0),0)/1000)),"")</f>
        <v/>
      </c>
      <c r="AY322" s="145" t="str">
        <f>IFERROR(TRUNC(VLOOKUP($E322,'Container Panel'!$B$41:$Z$100,$D322,0)/(VLOOKUP(AY$276,UI!$A$12:$O$51,VLOOKUP(AY$277,$B$276:$C$278,2,0),0)/1000)),"")</f>
        <v/>
      </c>
      <c r="AZ322" s="145" t="str">
        <f>IFERROR(TRUNC(VLOOKUP($E322,'Container Panel'!$B$41:$Z$100,$D322,0)/(VLOOKUP(AZ$276,UI!$A$12:$O$51,VLOOKUP(AZ$277,$B$276:$C$278,2,0),0)/1000)),"")</f>
        <v/>
      </c>
      <c r="BA322" s="145" t="str">
        <f>IFERROR(TRUNC(VLOOKUP($E322,'Container Panel'!$B$41:$Z$100,$D322,0)/(VLOOKUP(BA$276,UI!$A$12:$O$51,VLOOKUP(BA$277,$B$276:$C$278,2,0),0)/1000)),"")</f>
        <v/>
      </c>
      <c r="BB322" s="145" t="str">
        <f>IFERROR(TRUNC(VLOOKUP($E322,'Container Panel'!$B$41:$Z$100,$D322,0)/(VLOOKUP(BB$276,UI!$A$12:$O$51,VLOOKUP(BB$277,$B$276:$C$278,2,0),0)/1000)),"")</f>
        <v/>
      </c>
      <c r="BC322" s="145" t="str">
        <f>IFERROR(TRUNC(VLOOKUP($E322,'Container Panel'!$B$41:$Z$100,$D322,0)/(VLOOKUP(BC$276,UI!$A$12:$O$51,VLOOKUP(BC$277,$B$276:$C$278,2,0),0)/1000)),"")</f>
        <v/>
      </c>
      <c r="BD322" s="145" t="str">
        <f>IFERROR(TRUNC(VLOOKUP($E322,'Container Panel'!$B$41:$Z$100,$D322,0)/(VLOOKUP(BD$276,UI!$A$12:$O$51,VLOOKUP(BD$277,$B$276:$C$278,2,0),0)/1000)),"")</f>
        <v/>
      </c>
      <c r="BE322" s="145" t="str">
        <f>IFERROR(TRUNC(VLOOKUP($E322,'Container Panel'!$B$41:$Z$100,$D322,0)/(VLOOKUP(BE$276,UI!$A$12:$O$51,VLOOKUP(BE$277,$B$276:$C$278,2,0),0)/1000)),"")</f>
        <v/>
      </c>
      <c r="BF322" s="145" t="str">
        <f>IFERROR(TRUNC(VLOOKUP($E322,'Container Panel'!$B$41:$Z$100,$D322,0)/(VLOOKUP(BF$276,UI!$A$12:$O$51,VLOOKUP(BF$277,$B$276:$C$278,2,0),0)/1000)),"")</f>
        <v/>
      </c>
      <c r="BG322" s="145" t="str">
        <f>IFERROR(TRUNC(VLOOKUP($E322,'Container Panel'!$B$41:$Z$100,$D322,0)/(VLOOKUP(BG$276,UI!$A$12:$O$51,VLOOKUP(BG$277,$B$276:$C$278,2,0),0)/1000)),"")</f>
        <v/>
      </c>
      <c r="BH322" s="145" t="str">
        <f>IFERROR(TRUNC(VLOOKUP($E322,'Container Panel'!$B$41:$Z$100,$D322,0)/(VLOOKUP(BH$276,UI!$A$12:$O$51,VLOOKUP(BH$277,$B$276:$C$278,2,0),0)/1000)),"")</f>
        <v/>
      </c>
      <c r="BI322" s="145" t="str">
        <f>IFERROR(TRUNC(VLOOKUP($E322,'Container Panel'!$B$41:$Z$100,$D322,0)/(VLOOKUP(BI$276,UI!$A$12:$O$51,VLOOKUP(BI$277,$B$276:$C$278,2,0),0)/1000)),"")</f>
        <v/>
      </c>
      <c r="BJ322" s="145" t="str">
        <f>IFERROR(TRUNC(VLOOKUP($E322,'Container Panel'!$B$41:$Z$100,$D322,0)/(VLOOKUP(BJ$276,UI!$A$12:$O$51,VLOOKUP(BJ$277,$B$276:$C$278,2,0),0)/1000)),"")</f>
        <v/>
      </c>
      <c r="BK322" s="145" t="str">
        <f>IFERROR(TRUNC(VLOOKUP($E322,'Container Panel'!$B$41:$Z$100,$D322,0)/(VLOOKUP(BK$276,UI!$A$12:$O$51,VLOOKUP(BK$277,$B$276:$C$278,2,0),0)/1000)),"")</f>
        <v/>
      </c>
      <c r="BL322" s="145" t="str">
        <f>IFERROR(TRUNC(VLOOKUP($E322,'Container Panel'!$B$41:$Z$100,$D322,0)/(VLOOKUP(BL$276,UI!$A$12:$O$51,VLOOKUP(BL$277,$B$276:$C$278,2,0),0)/1000)),"")</f>
        <v/>
      </c>
      <c r="BM322" s="145" t="str">
        <f>IFERROR(TRUNC(VLOOKUP($E322,'Container Panel'!$B$41:$Z$100,$D322,0)/(VLOOKUP(BM$276,UI!$A$12:$O$51,VLOOKUP(BM$277,$B$276:$C$278,2,0),0)/1000)),"")</f>
        <v/>
      </c>
      <c r="BN322" s="145" t="str">
        <f>IFERROR(TRUNC(VLOOKUP($E322,'Container Panel'!$B$41:$Z$100,$D322,0)/(VLOOKUP(BN$276,UI!$A$12:$O$51,VLOOKUP(BN$277,$B$276:$C$278,2,0),0)/1000)),"")</f>
        <v/>
      </c>
      <c r="BO322" s="145" t="str">
        <f>IFERROR(TRUNC(VLOOKUP($E322,'Container Panel'!$B$41:$Z$100,$D322,0)/(VLOOKUP(BO$276,UI!$A$12:$O$51,VLOOKUP(BO$277,$B$276:$C$278,2,0),0)/1000)),"")</f>
        <v/>
      </c>
      <c r="BP322" s="145" t="str">
        <f>IFERROR(TRUNC(VLOOKUP($E322,'Container Panel'!$B$41:$Z$100,$D322,0)/(VLOOKUP(BP$276,UI!$A$12:$O$51,VLOOKUP(BP$277,$B$276:$C$278,2,0),0)/1000)),"")</f>
        <v/>
      </c>
      <c r="BQ322" s="145" t="str">
        <f>IFERROR(TRUNC(VLOOKUP($E322,'Container Panel'!$B$41:$Z$100,$D322,0)/(VLOOKUP(BQ$276,UI!$A$12:$O$51,VLOOKUP(BQ$277,$B$276:$C$278,2,0),0)/1000)),"")</f>
        <v/>
      </c>
      <c r="BR322" s="145" t="str">
        <f>IFERROR(TRUNC(VLOOKUP($E322,'Container Panel'!$B$41:$Z$100,$D322,0)/(VLOOKUP(BR$276,UI!$A$12:$O$51,VLOOKUP(BR$277,$B$276:$C$278,2,0),0)/1000)),"")</f>
        <v/>
      </c>
      <c r="BS322" s="145" t="str">
        <f>IFERROR(TRUNC(VLOOKUP($E322,'Container Panel'!$B$41:$Z$100,$D322,0)/(VLOOKUP(BS$276,UI!$A$12:$O$51,VLOOKUP(BS$277,$B$276:$C$278,2,0),0)/1000)),"")</f>
        <v/>
      </c>
      <c r="BT322" s="145" t="str">
        <f>IFERROR(TRUNC(VLOOKUP($E322,'Container Panel'!$B$41:$Z$100,$D322,0)/(VLOOKUP(BT$276,UI!$A$12:$O$51,VLOOKUP(BT$277,$B$276:$C$278,2,0),0)/1000)),"")</f>
        <v/>
      </c>
      <c r="BU322" s="145" t="str">
        <f>IFERROR(TRUNC(VLOOKUP($E322,'Container Panel'!$B$41:$Z$100,$D322,0)/(VLOOKUP(BU$276,UI!$A$12:$O$51,VLOOKUP(BU$277,$B$276:$C$278,2,0),0)/1000)),"")</f>
        <v/>
      </c>
      <c r="BV322" s="145" t="str">
        <f>IFERROR(TRUNC(VLOOKUP($E322,'Container Panel'!$B$41:$Z$100,$D322,0)/(VLOOKUP(BV$276,UI!$A$12:$O$51,VLOOKUP(BV$277,$B$276:$C$278,2,0),0)/1000)),"")</f>
        <v/>
      </c>
      <c r="BW322" s="145" t="str">
        <f>IFERROR(TRUNC(VLOOKUP($E322,'Container Panel'!$B$41:$Z$100,$D322,0)/(VLOOKUP(BW$276,UI!$A$12:$O$51,VLOOKUP(BW$277,$B$276:$C$278,2,0),0)/1000)),"")</f>
        <v/>
      </c>
      <c r="BX322" s="145" t="str">
        <f>IFERROR(TRUNC(VLOOKUP($E322,'Container Panel'!$B$41:$Z$100,$D322,0)/(VLOOKUP(BX$276,UI!$A$12:$O$51,VLOOKUP(BX$277,$B$276:$C$278,2,0),0)/1000)),"")</f>
        <v/>
      </c>
      <c r="BY322" s="145" t="str">
        <f>IFERROR(TRUNC(VLOOKUP($E322,'Container Panel'!$B$41:$Z$100,$D322,0)/(VLOOKUP(BY$276,UI!$A$12:$O$51,VLOOKUP(BY$277,$B$276:$C$278,2,0),0)/1000)),"")</f>
        <v/>
      </c>
      <c r="BZ322" s="145" t="str">
        <f>IFERROR(TRUNC(VLOOKUP($E322,'Container Panel'!$B$41:$Z$100,$D322,0)/(VLOOKUP(BZ$276,UI!$A$12:$O$51,VLOOKUP(BZ$277,$B$276:$C$278,2,0),0)/1000)),"")</f>
        <v/>
      </c>
      <c r="CA322" s="145" t="str">
        <f>IFERROR(TRUNC(VLOOKUP($E322,'Container Panel'!$B$41:$Z$100,$D322,0)/(VLOOKUP(CA$276,UI!$A$12:$O$51,VLOOKUP(CA$277,$B$276:$C$278,2,0),0)/1000)),"")</f>
        <v/>
      </c>
      <c r="CB322" s="145" t="str">
        <f>IFERROR(TRUNC(VLOOKUP($E322,'Container Panel'!$B$41:$Z$100,$D322,0)/(VLOOKUP(CB$276,UI!$A$12:$O$51,VLOOKUP(CB$277,$B$276:$C$278,2,0),0)/1000)),"")</f>
        <v/>
      </c>
      <c r="CC322" s="145" t="str">
        <f>IFERROR(TRUNC(VLOOKUP($E322,'Container Panel'!$B$41:$Z$100,$D322,0)/(VLOOKUP(CC$276,UI!$A$12:$O$51,VLOOKUP(CC$277,$B$276:$C$278,2,0),0)/1000)),"")</f>
        <v/>
      </c>
      <c r="CD322" s="145" t="str">
        <f>IFERROR(TRUNC(VLOOKUP($E322,'Container Panel'!$B$41:$Z$100,$D322,0)/(VLOOKUP(CD$276,UI!$A$12:$O$51,VLOOKUP(CD$277,$B$276:$C$278,2,0),0)/1000)),"")</f>
        <v/>
      </c>
      <c r="CE322" s="145" t="str">
        <f>IFERROR(TRUNC(VLOOKUP($E322,'Container Panel'!$B$41:$Z$100,$D322,0)/(VLOOKUP(CE$276,UI!$A$12:$O$51,VLOOKUP(CE$277,$B$276:$C$278,2,0),0)/1000)),"")</f>
        <v/>
      </c>
      <c r="CF322" s="145" t="str">
        <f>IFERROR(TRUNC(VLOOKUP($E322,'Container Panel'!$B$41:$Z$100,$D322,0)/(VLOOKUP(CF$276,UI!$A$12:$O$51,VLOOKUP(CF$277,$B$276:$C$278,2,0),0)/1000)),"")</f>
        <v/>
      </c>
      <c r="CG322" s="145" t="str">
        <f>IFERROR(TRUNC(VLOOKUP($E322,'Container Panel'!$B$41:$Z$100,$D322,0)/(VLOOKUP(CG$276,UI!$A$12:$O$51,VLOOKUP(CG$277,$B$276:$C$278,2,0),0)/1000)),"")</f>
        <v/>
      </c>
      <c r="CH322" s="145" t="str">
        <f>IFERROR(TRUNC(VLOOKUP($E322,'Container Panel'!$B$41:$Z$100,$D322,0)/(VLOOKUP(CH$276,UI!$A$12:$O$51,VLOOKUP(CH$277,$B$276:$C$278,2,0),0)/1000)),"")</f>
        <v/>
      </c>
      <c r="CI322" s="145" t="str">
        <f>IFERROR(TRUNC(VLOOKUP($E322,'Container Panel'!$B$41:$Z$100,$D322,0)/(VLOOKUP(CI$276,UI!$A$12:$O$51,VLOOKUP(CI$277,$B$276:$C$278,2,0),0)/1000)),"")</f>
        <v/>
      </c>
      <c r="CJ322" s="145" t="str">
        <f>IFERROR(TRUNC(VLOOKUP($E322,'Container Panel'!$B$41:$Z$100,$D322,0)/(VLOOKUP(CJ$276,UI!$A$12:$O$51,VLOOKUP(CJ$277,$B$276:$C$278,2,0),0)/1000)),"")</f>
        <v/>
      </c>
      <c r="CK322" s="145" t="str">
        <f>IFERROR(TRUNC(VLOOKUP($E322,'Container Panel'!$B$41:$Z$100,$D322,0)/(VLOOKUP(CK$276,UI!$A$12:$O$51,VLOOKUP(CK$277,$B$276:$C$278,2,0),0)/1000)),"")</f>
        <v/>
      </c>
      <c r="CL322" s="145" t="str">
        <f>IFERROR(TRUNC(VLOOKUP($E322,'Container Panel'!$B$41:$Z$100,$D322,0)/(VLOOKUP(CL$276,UI!$A$12:$O$51,VLOOKUP(CL$277,$B$276:$C$278,2,0),0)/1000)),"")</f>
        <v/>
      </c>
      <c r="CM322" s="145" t="str">
        <f>IFERROR(TRUNC(VLOOKUP($E322,'Container Panel'!$B$41:$Z$100,$D322,0)/(VLOOKUP(CM$276,UI!$A$12:$O$51,VLOOKUP(CM$277,$B$276:$C$278,2,0),0)/1000)),"")</f>
        <v/>
      </c>
      <c r="CN322" s="145" t="str">
        <f>IFERROR(TRUNC(VLOOKUP($E322,'Container Panel'!$B$41:$Z$100,$D322,0)/(VLOOKUP(CN$276,UI!$A$12:$O$51,VLOOKUP(CN$277,$B$276:$C$278,2,0),0)/1000)),"")</f>
        <v/>
      </c>
      <c r="CO322" s="145" t="str">
        <f>IFERROR(TRUNC(VLOOKUP($E322,'Container Panel'!$B$41:$Z$100,$D322,0)/(VLOOKUP(CO$276,UI!$A$12:$O$51,VLOOKUP(CO$277,$B$276:$C$278,2,0),0)/1000)),"")</f>
        <v/>
      </c>
      <c r="CP322" s="145" t="str">
        <f>IFERROR(TRUNC(VLOOKUP($E322,'Container Panel'!$B$41:$Z$100,$D322,0)/(VLOOKUP(CP$276,UI!$A$12:$O$51,VLOOKUP(CP$277,$B$276:$C$278,2,0),0)/1000)),"")</f>
        <v/>
      </c>
      <c r="CQ322" s="145" t="str">
        <f>IFERROR(TRUNC(VLOOKUP($E322,'Container Panel'!$B$41:$Z$100,$D322,0)/(VLOOKUP(CQ$276,UI!$A$12:$O$51,VLOOKUP(CQ$277,$B$276:$C$278,2,0),0)/1000)),"")</f>
        <v/>
      </c>
      <c r="CR322" s="145" t="str">
        <f>IFERROR(TRUNC(VLOOKUP($E322,'Container Panel'!$B$41:$Z$100,$D322,0)/(VLOOKUP(CR$276,UI!$A$12:$O$51,VLOOKUP(CR$277,$B$276:$C$278,2,0),0)/1000)),"")</f>
        <v/>
      </c>
      <c r="CS322" s="145" t="str">
        <f>IFERROR(TRUNC(VLOOKUP($E322,'Container Panel'!$B$41:$Z$100,$D322,0)/(VLOOKUP(CS$276,UI!$A$12:$O$51,VLOOKUP(CS$277,$B$276:$C$278,2,0),0)/1000)),"")</f>
        <v/>
      </c>
      <c r="CT322" s="145" t="str">
        <f>IFERROR(TRUNC(VLOOKUP($E322,'Container Panel'!$B$41:$Z$100,$D322,0)/(VLOOKUP(CT$276,UI!$A$12:$O$51,VLOOKUP(CT$277,$B$276:$C$278,2,0),0)/1000)),"")</f>
        <v/>
      </c>
      <c r="CU322" s="145" t="str">
        <f>IFERROR(TRUNC(VLOOKUP($E322,'Container Panel'!$B$41:$Z$100,$D322,0)/(VLOOKUP(CU$276,UI!$A$12:$O$51,VLOOKUP(CU$277,$B$276:$C$278,2,0),0)/1000)),"")</f>
        <v/>
      </c>
      <c r="CV322" s="145" t="str">
        <f>IFERROR(TRUNC(VLOOKUP($E322,'Container Panel'!$B$41:$Z$100,$D322,0)/(VLOOKUP(CV$276,UI!$A$12:$O$51,VLOOKUP(CV$277,$B$276:$C$278,2,0),0)/1000)),"")</f>
        <v/>
      </c>
      <c r="CW322" s="145" t="str">
        <f>IFERROR(TRUNC(VLOOKUP($E322,'Container Panel'!$B$41:$Z$100,$D322,0)/(VLOOKUP(CW$276,UI!$A$12:$O$51,VLOOKUP(CW$277,$B$276:$C$278,2,0),0)/1000)),"")</f>
        <v/>
      </c>
      <c r="CX322" s="145" t="str">
        <f>IFERROR(TRUNC(VLOOKUP($E322,'Container Panel'!$B$41:$Z$100,$D322,0)/(VLOOKUP(CX$276,UI!$A$12:$O$51,VLOOKUP(CX$277,$B$276:$C$278,2,0),0)/1000)),"")</f>
        <v/>
      </c>
      <c r="CY322" s="145" t="str">
        <f>IFERROR(TRUNC(VLOOKUP($E322,'Container Panel'!$B$41:$Z$100,$D322,0)/(VLOOKUP(CY$276,UI!$A$12:$O$51,VLOOKUP(CY$277,$B$276:$C$278,2,0),0)/1000)),"")</f>
        <v/>
      </c>
      <c r="CZ322" s="145" t="str">
        <f>IFERROR(TRUNC(VLOOKUP($E322,'Container Panel'!$B$41:$Z$100,$D322,0)/(VLOOKUP(CZ$276,UI!$A$12:$O$51,VLOOKUP(CZ$277,$B$276:$C$278,2,0),0)/1000)),"")</f>
        <v/>
      </c>
      <c r="DA322" s="145" t="str">
        <f>IFERROR(TRUNC(VLOOKUP($E322,'Container Panel'!$B$41:$Z$100,$D322,0)/(VLOOKUP(DA$276,UI!$A$12:$O$51,VLOOKUP(DA$277,$B$276:$C$278,2,0),0)/1000)),"")</f>
        <v/>
      </c>
      <c r="DB322" s="145" t="str">
        <f>IFERROR(TRUNC(VLOOKUP($E322,'Container Panel'!$B$41:$Z$100,$D322,0)/(VLOOKUP(DB$276,UI!$A$12:$O$51,VLOOKUP(DB$277,$B$276:$C$278,2,0),0)/1000)),"")</f>
        <v/>
      </c>
      <c r="DC322" s="145" t="str">
        <f>IFERROR(TRUNC(VLOOKUP($E322,'Container Panel'!$B$41:$Z$100,$D322,0)/(VLOOKUP(DC$276,UI!$A$12:$O$51,VLOOKUP(DC$277,$B$276:$C$278,2,0),0)/1000)),"")</f>
        <v/>
      </c>
      <c r="DD322" s="145" t="str">
        <f>IFERROR(TRUNC(VLOOKUP($E322,'Container Panel'!$B$41:$Z$100,$D322,0)/(VLOOKUP(DD$276,UI!$A$12:$O$51,VLOOKUP(DD$277,$B$276:$C$278,2,0),0)/1000)),"")</f>
        <v/>
      </c>
      <c r="DE322" s="145" t="str">
        <f>IFERROR(TRUNC(VLOOKUP($E322,'Container Panel'!$B$41:$Z$100,$D322,0)/(VLOOKUP(DE$276,UI!$A$12:$O$51,VLOOKUP(DE$277,$B$276:$C$278,2,0),0)/1000)),"")</f>
        <v/>
      </c>
      <c r="DF322" s="145" t="str">
        <f>IFERROR(TRUNC(VLOOKUP($E322,'Container Panel'!$B$41:$Z$100,$D322,0)/(VLOOKUP(DF$276,UI!$A$12:$O$51,VLOOKUP(DF$277,$B$276:$C$278,2,0),0)/1000)),"")</f>
        <v/>
      </c>
      <c r="DG322" s="145" t="str">
        <f>IFERROR(TRUNC(VLOOKUP($E322,'Container Panel'!$B$41:$Z$100,$D322,0)/(VLOOKUP(DG$276,UI!$A$12:$O$51,VLOOKUP(DG$277,$B$276:$C$278,2,0),0)/1000)),"")</f>
        <v/>
      </c>
      <c r="DH322" s="145" t="str">
        <f>IFERROR(TRUNC(VLOOKUP($E322,'Container Panel'!$B$41:$Z$100,$D322,0)/(VLOOKUP(DH$276,UI!$A$12:$O$51,VLOOKUP(DH$277,$B$276:$C$278,2,0),0)/1000)),"")</f>
        <v/>
      </c>
      <c r="DI322" s="145" t="str">
        <f>IFERROR(TRUNC(VLOOKUP($E322,'Container Panel'!$B$41:$Z$100,$D322,0)/(VLOOKUP(DI$276,UI!$A$12:$O$51,VLOOKUP(DI$277,$B$276:$C$278,2,0),0)/1000)),"")</f>
        <v/>
      </c>
      <c r="DJ322" s="145" t="str">
        <f>IFERROR(TRUNC(VLOOKUP($E322,'Container Panel'!$B$41:$Z$100,$D322,0)/(VLOOKUP(DJ$276,UI!$A$12:$O$51,VLOOKUP(DJ$277,$B$276:$C$278,2,0),0)/1000)),"")</f>
        <v/>
      </c>
      <c r="DK322" s="145" t="str">
        <f>IFERROR(TRUNC(VLOOKUP($E322,'Container Panel'!$B$41:$Z$100,$D322,0)/(VLOOKUP(DK$276,UI!$A$12:$O$51,VLOOKUP(DK$277,$B$276:$C$278,2,0),0)/1000)),"")</f>
        <v/>
      </c>
      <c r="DL322" s="145" t="str">
        <f>IFERROR(TRUNC(VLOOKUP($E322,'Container Panel'!$B$41:$Z$100,$D322,0)/(VLOOKUP(DL$276,UI!$A$12:$O$51,VLOOKUP(DL$277,$B$276:$C$278,2,0),0)/1000)),"")</f>
        <v/>
      </c>
      <c r="DM322" s="145" t="str">
        <f>IFERROR(TRUNC(VLOOKUP($E322,'Container Panel'!$B$41:$Z$100,$D322,0)/(VLOOKUP(DM$276,UI!$A$12:$O$51,VLOOKUP(DM$277,$B$276:$C$278,2,0),0)/1000)),"")</f>
        <v/>
      </c>
      <c r="DN322" s="145" t="str">
        <f>IFERROR(TRUNC(VLOOKUP($E322,'Container Panel'!$B$41:$Z$100,$D322,0)/(VLOOKUP(DN$276,UI!$A$12:$O$51,VLOOKUP(DN$277,$B$276:$C$278,2,0),0)/1000)),"")</f>
        <v/>
      </c>
      <c r="DO322" s="145" t="str">
        <f>IFERROR(TRUNC(VLOOKUP($E322,'Container Panel'!$B$41:$Z$100,$D322,0)/(VLOOKUP(DO$276,UI!$A$12:$O$51,VLOOKUP(DO$277,$B$276:$C$278,2,0),0)/1000)),"")</f>
        <v/>
      </c>
      <c r="DP322" s="145" t="str">
        <f>IFERROR(TRUNC(VLOOKUP($E322,'Container Panel'!$B$41:$Z$100,$D322,0)/(VLOOKUP(DP$276,UI!$A$12:$O$51,VLOOKUP(DP$277,$B$276:$C$278,2,0),0)/1000)),"")</f>
        <v/>
      </c>
      <c r="DQ322" s="145" t="str">
        <f>IFERROR(TRUNC(VLOOKUP($E322,'Container Panel'!$B$41:$Z$100,$D322,0)/(VLOOKUP(DQ$276,UI!$A$12:$O$51,VLOOKUP(DQ$277,$B$276:$C$278,2,0),0)/1000)),"")</f>
        <v/>
      </c>
      <c r="DR322" s="145" t="str">
        <f>IFERROR(TRUNC(VLOOKUP($E322,'Container Panel'!$B$41:$Z$100,$D322,0)/(VLOOKUP(DR$276,UI!$A$12:$O$51,VLOOKUP(DR$277,$B$276:$C$278,2,0),0)/1000)),"")</f>
        <v/>
      </c>
      <c r="DS322" s="145" t="str">
        <f>IFERROR(TRUNC(VLOOKUP($E322,'Container Panel'!$B$41:$Z$100,$D322,0)/(VLOOKUP(DS$276,UI!$A$12:$O$51,VLOOKUP(DS$277,$B$276:$C$278,2,0),0)/1000)),"")</f>
        <v/>
      </c>
      <c r="DT322" s="145" t="str">
        <f>IFERROR(TRUNC(VLOOKUP($E322,'Container Panel'!$B$41:$Z$100,$D322,0)/(VLOOKUP(DT$276,UI!$A$12:$O$51,VLOOKUP(DT$277,$B$276:$C$278,2,0),0)/1000)),"")</f>
        <v/>
      </c>
      <c r="DU322" s="145" t="str">
        <f>IFERROR(TRUNC(VLOOKUP($E322,'Container Panel'!$B$41:$Z$100,$D322,0)/(VLOOKUP(DU$276,UI!$A$12:$O$51,VLOOKUP(DU$277,$B$276:$C$278,2,0),0)/1000)),"")</f>
        <v/>
      </c>
      <c r="DV322" s="145" t="str">
        <f>IFERROR(TRUNC(VLOOKUP($E322,'Container Panel'!$B$41:$Z$100,$D322,0)/(VLOOKUP(DV$276,UI!$A$12:$O$51,VLOOKUP(DV$277,$B$276:$C$278,2,0),0)/1000)),"")</f>
        <v/>
      </c>
      <c r="DW322" s="145" t="str">
        <f>IFERROR(TRUNC(VLOOKUP($E322,'Container Panel'!$B$41:$Z$100,$D322,0)/(VLOOKUP(DW$276,UI!$A$12:$O$51,VLOOKUP(DW$277,$B$276:$C$278,2,0),0)/1000)),"")</f>
        <v/>
      </c>
      <c r="DX322" s="145" t="str">
        <f>IFERROR(TRUNC(VLOOKUP($E322,'Container Panel'!$B$41:$Z$100,$D322,0)/(VLOOKUP(DX$276,UI!$A$12:$O$51,VLOOKUP(DX$277,$B$276:$C$278,2,0),0)/1000)),"")</f>
        <v/>
      </c>
      <c r="DY322" s="145" t="str">
        <f>IFERROR(TRUNC(VLOOKUP($E322,'Container Panel'!$B$41:$Z$100,$D322,0)/(VLOOKUP(DY$276,UI!$A$12:$O$51,VLOOKUP(DY$277,$B$276:$C$278,2,0),0)/1000)),"")</f>
        <v/>
      </c>
      <c r="DZ322" s="145" t="str">
        <f>IFERROR(TRUNC(VLOOKUP($E322,'Container Panel'!$B$41:$Z$100,$D322,0)/(VLOOKUP(DZ$276,UI!$A$12:$O$51,VLOOKUP(DZ$277,$B$276:$C$278,2,0),0)/1000)),"")</f>
        <v/>
      </c>
      <c r="EA322" s="145" t="str">
        <f>IFERROR(TRUNC(VLOOKUP($E322,'Container Panel'!$B$41:$Z$100,$D322,0)/(VLOOKUP(EA$276,UI!$A$12:$O$51,VLOOKUP(EA$277,$B$276:$C$278,2,0),0)/1000)),"")</f>
        <v/>
      </c>
      <c r="EB322" s="145" t="str">
        <f>IFERROR(TRUNC(VLOOKUP($E322,'Container Panel'!$B$41:$Z$100,$D322,0)/(VLOOKUP(EB$276,UI!$A$12:$O$51,VLOOKUP(EB$277,$B$276:$C$278,2,0),0)/1000)),"")</f>
        <v/>
      </c>
      <c r="EC322" s="145" t="str">
        <f>IFERROR(TRUNC(VLOOKUP($E322,'Container Panel'!$B$41:$Z$100,$D322,0)/(VLOOKUP(EC$276,UI!$A$12:$O$51,VLOOKUP(EC$277,$B$276:$C$278,2,0),0)/1000)),"")</f>
        <v/>
      </c>
      <c r="ED322" s="145" t="str">
        <f>IFERROR(TRUNC(VLOOKUP($E322,'Container Panel'!$B$41:$Z$100,$D322,0)/(VLOOKUP(ED$276,UI!$A$12:$O$51,VLOOKUP(ED$277,$B$276:$C$278,2,0),0)/1000)),"")</f>
        <v/>
      </c>
      <c r="EE322" s="145" t="str">
        <f>IFERROR(TRUNC(VLOOKUP($E322,'Container Panel'!$B$41:$Z$100,$D322,0)/(VLOOKUP(EE$276,UI!$A$12:$O$51,VLOOKUP(EE$277,$B$276:$C$278,2,0),0)/1000)),"")</f>
        <v/>
      </c>
      <c r="EF322" s="145" t="str">
        <f>IFERROR(TRUNC(VLOOKUP($E322,'Container Panel'!$B$41:$Z$100,$D322,0)/(VLOOKUP(EF$276,UI!$A$12:$O$51,VLOOKUP(EF$277,$B$276:$C$278,2,0),0)/1000)),"")</f>
        <v/>
      </c>
      <c r="EG322" s="145" t="str">
        <f>IFERROR(TRUNC(VLOOKUP($E322,'Container Panel'!$B$41:$Z$100,$D322,0)/(VLOOKUP(EG$276,UI!$A$12:$O$51,VLOOKUP(EG$277,$B$276:$C$278,2,0),0)/1000)),"")</f>
        <v/>
      </c>
      <c r="EH322" s="145" t="str">
        <f>IFERROR(TRUNC(VLOOKUP($E322,'Container Panel'!$B$41:$Z$100,$D322,0)/(VLOOKUP(EH$276,UI!$A$12:$O$51,VLOOKUP(EH$277,$B$276:$C$278,2,0),0)/1000)),"")</f>
        <v/>
      </c>
      <c r="EI322" s="145" t="str">
        <f>IFERROR(TRUNC(VLOOKUP($E322,'Container Panel'!$B$41:$Z$100,$D322,0)/(VLOOKUP(EI$276,UI!$A$12:$O$51,VLOOKUP(EI$277,$B$276:$C$278,2,0),0)/1000)),"")</f>
        <v/>
      </c>
      <c r="EJ322" s="145" t="str">
        <f>IFERROR(TRUNC(VLOOKUP($E322,'Container Panel'!$B$41:$Z$100,$D322,0)/(VLOOKUP(EJ$276,UI!$A$12:$O$51,VLOOKUP(EJ$277,$B$276:$C$278,2,0),0)/1000)),"")</f>
        <v/>
      </c>
      <c r="EK322" s="145" t="str">
        <f>IFERROR(TRUNC(VLOOKUP($E322,'Container Panel'!$B$41:$Z$100,$D322,0)/(VLOOKUP(EK$276,UI!$A$12:$O$51,VLOOKUP(EK$277,$B$276:$C$278,2,0),0)/1000)),"")</f>
        <v/>
      </c>
      <c r="EL322" s="145" t="str">
        <f>IFERROR(TRUNC(VLOOKUP($E322,'Container Panel'!$B$41:$Z$100,$D322,0)/(VLOOKUP(EL$276,UI!$A$12:$O$51,VLOOKUP(EL$277,$B$276:$C$278,2,0),0)/1000)),"")</f>
        <v/>
      </c>
      <c r="EM322" s="145" t="str">
        <f>IFERROR(TRUNC(VLOOKUP($E322,'Container Panel'!$B$41:$Z$100,$D322,0)/(VLOOKUP(EM$276,UI!$A$12:$O$51,VLOOKUP(EM$277,$B$276:$C$278,2,0),0)/1000)),"")</f>
        <v/>
      </c>
      <c r="EN322" s="145" t="str">
        <f>IFERROR(TRUNC(VLOOKUP($E322,'Container Panel'!$B$41:$Z$100,$D322,0)/(VLOOKUP(EN$276,UI!$A$12:$O$51,VLOOKUP(EN$277,$B$276:$C$278,2,0),0)/1000)),"")</f>
        <v/>
      </c>
      <c r="EO322" s="145" t="str">
        <f>IFERROR(TRUNC(VLOOKUP($E322,'Container Panel'!$B$41:$Z$100,$D322,0)/(VLOOKUP(EO$276,UI!$A$12:$O$51,VLOOKUP(EO$277,$B$276:$C$278,2,0),0)/1000)),"")</f>
        <v/>
      </c>
      <c r="EP322" s="145" t="str">
        <f>IFERROR(TRUNC(VLOOKUP($E322,'Container Panel'!$B$41:$Z$100,$D322,0)/(VLOOKUP(EP$276,UI!$A$12:$O$51,VLOOKUP(EP$277,$B$276:$C$278,2,0),0)/1000)),"")</f>
        <v/>
      </c>
      <c r="EQ322" s="145" t="str">
        <f>IFERROR(TRUNC(VLOOKUP($E322,'Container Panel'!$B$41:$Z$100,$D322,0)/(VLOOKUP(EQ$276,UI!$A$12:$O$51,VLOOKUP(EQ$277,$B$276:$C$278,2,0),0)/1000)),"")</f>
        <v/>
      </c>
      <c r="ER322" s="145" t="str">
        <f>IFERROR(TRUNC(VLOOKUP($E322,'Container Panel'!$B$41:$Z$100,$D322,0)/(VLOOKUP(ER$276,UI!$A$12:$O$51,VLOOKUP(ER$277,$B$276:$C$278,2,0),0)/1000)),"")</f>
        <v/>
      </c>
      <c r="ES322" s="145" t="str">
        <f>IFERROR(TRUNC(VLOOKUP($E322,'Container Panel'!$B$41:$Z$100,$D322,0)/(VLOOKUP(ES$276,UI!$A$12:$O$51,VLOOKUP(ES$277,$B$276:$C$278,2,0),0)/1000)),"")</f>
        <v/>
      </c>
      <c r="ET322" s="145" t="str">
        <f>IFERROR(TRUNC(VLOOKUP($E322,'Container Panel'!$B$41:$Z$100,$D322,0)/(VLOOKUP(ET$276,UI!$A$12:$O$51,VLOOKUP(ET$277,$B$276:$C$278,2,0),0)/1000)),"")</f>
        <v/>
      </c>
      <c r="EU322" s="145" t="str">
        <f>IFERROR(TRUNC(VLOOKUP($E322,'Container Panel'!$B$41:$Z$100,$D322,0)/(VLOOKUP(EU$276,UI!$A$12:$O$51,VLOOKUP(EU$277,$B$276:$C$278,2,0),0)/1000)),"")</f>
        <v/>
      </c>
      <c r="EV322" s="145" t="str">
        <f>IFERROR(TRUNC(VLOOKUP($E322,'Container Panel'!$B$41:$Z$100,$D322,0)/(VLOOKUP(EV$276,UI!$A$12:$O$51,VLOOKUP(EV$277,$B$276:$C$278,2,0),0)/1000)),"")</f>
        <v/>
      </c>
      <c r="EW322" s="145" t="str">
        <f>IFERROR(TRUNC(VLOOKUP($E322,'Container Panel'!$B$41:$Z$100,$D322,0)/(VLOOKUP(EW$276,UI!$A$12:$O$51,VLOOKUP(EW$277,$B$276:$C$278,2,0),0)/1000)),"")</f>
        <v/>
      </c>
      <c r="EX322" s="145" t="str">
        <f>IFERROR(TRUNC(VLOOKUP($E322,'Container Panel'!$B$41:$Z$100,$D322,0)/(VLOOKUP(EX$276,UI!$A$12:$O$51,VLOOKUP(EX$277,$B$276:$C$278,2,0),0)/1000)),"")</f>
        <v/>
      </c>
      <c r="EY322" s="145" t="str">
        <f>IFERROR(TRUNC(VLOOKUP($E322,'Container Panel'!$B$41:$Z$100,$D322,0)/(VLOOKUP(EY$276,UI!$A$12:$O$51,VLOOKUP(EY$277,$B$276:$C$278,2,0),0)/1000)),"")</f>
        <v/>
      </c>
      <c r="EZ322" s="145" t="str">
        <f>IFERROR(TRUNC(VLOOKUP($E322,'Container Panel'!$B$41:$Z$100,$D322,0)/(VLOOKUP(EZ$276,UI!$A$12:$O$51,VLOOKUP(EZ$277,$B$276:$C$278,2,0),0)/1000)),"")</f>
        <v/>
      </c>
      <c r="FA322" s="145" t="str">
        <f>IFERROR(TRUNC(VLOOKUP($E322,'Container Panel'!$B$41:$Z$100,$D322,0)/(VLOOKUP(FA$276,UI!$A$12:$O$51,VLOOKUP(FA$277,$B$276:$C$278,2,0),0)/1000)),"")</f>
        <v/>
      </c>
      <c r="FB322" s="145" t="str">
        <f>IFERROR(TRUNC(VLOOKUP($E322,'Container Panel'!$B$41:$Z$100,$D322,0)/(VLOOKUP(FB$276,UI!$A$12:$O$51,VLOOKUP(FB$277,$B$276:$C$278,2,0),0)/1000)),"")</f>
        <v/>
      </c>
      <c r="FC322" s="145" t="str">
        <f>IFERROR(TRUNC(VLOOKUP($E322,'Container Panel'!$B$41:$Z$100,$D322,0)/(VLOOKUP(FC$276,UI!$A$12:$O$51,VLOOKUP(FC$277,$B$276:$C$278,2,0),0)/1000)),"")</f>
        <v/>
      </c>
      <c r="FD322" s="145" t="str">
        <f>IFERROR(TRUNC(VLOOKUP($E322,'Container Panel'!$B$41:$Z$100,$D322,0)/(VLOOKUP(FD$276,UI!$A$12:$O$51,VLOOKUP(FD$277,$B$276:$C$278,2,0),0)/1000)),"")</f>
        <v/>
      </c>
      <c r="FE322" s="145" t="str">
        <f>IFERROR(TRUNC(VLOOKUP($E322,'Container Panel'!$B$41:$Z$100,$D322,0)/(VLOOKUP(FE$276,UI!$A$12:$O$51,VLOOKUP(FE$277,$B$276:$C$278,2,0),0)/1000)),"")</f>
        <v/>
      </c>
      <c r="FF322" s="145" t="str">
        <f>IFERROR(TRUNC(VLOOKUP($E322,'Container Panel'!$B$41:$Z$100,$D322,0)/(VLOOKUP(FF$276,UI!$A$12:$O$51,VLOOKUP(FF$277,$B$276:$C$278,2,0),0)/1000)),"")</f>
        <v/>
      </c>
      <c r="FG322" s="145" t="str">
        <f>IFERROR(TRUNC(VLOOKUP($E322,'Container Panel'!$B$41:$Z$100,$D322,0)/(VLOOKUP(FG$276,UI!$A$12:$O$51,VLOOKUP(FG$277,$B$276:$C$278,2,0),0)/1000)),"")</f>
        <v/>
      </c>
      <c r="FH322" s="145" t="str">
        <f>IFERROR(TRUNC(VLOOKUP($E322,'Container Panel'!$B$41:$Z$100,$D322,0)/(VLOOKUP(FH$276,UI!$A$12:$O$51,VLOOKUP(FH$277,$B$276:$C$278,2,0),0)/1000)),"")</f>
        <v/>
      </c>
      <c r="FI322" s="145" t="str">
        <f>IFERROR(TRUNC(VLOOKUP($E322,'Container Panel'!$B$41:$Z$100,$D322,0)/(VLOOKUP(FI$276,UI!$A$12:$O$51,VLOOKUP(FI$277,$B$276:$C$278,2,0),0)/1000)),"")</f>
        <v/>
      </c>
      <c r="FJ322" s="145" t="str">
        <f>IFERROR(TRUNC(VLOOKUP($E322,'Container Panel'!$B$41:$Z$100,$D322,0)/(VLOOKUP(FJ$276,UI!$A$12:$O$51,VLOOKUP(FJ$277,$B$276:$C$278,2,0),0)/1000)),"")</f>
        <v/>
      </c>
      <c r="FK322" s="145" t="str">
        <f>IFERROR(TRUNC(VLOOKUP($E322,'Container Panel'!$B$41:$Z$100,$D322,0)/(VLOOKUP(FK$276,UI!$A$12:$O$51,VLOOKUP(FK$277,$B$276:$C$278,2,0),0)/1000)),"")</f>
        <v/>
      </c>
      <c r="FL322" s="145" t="str">
        <f>IFERROR(TRUNC(VLOOKUP($E322,'Container Panel'!$B$41:$Z$100,$D322,0)/(VLOOKUP(FL$276,UI!$A$12:$O$51,VLOOKUP(FL$277,$B$276:$C$278,2,0),0)/1000)),"")</f>
        <v/>
      </c>
      <c r="FM322" s="145" t="str">
        <f>IFERROR(TRUNC(VLOOKUP($E322,'Container Panel'!$B$41:$Z$100,$D322,0)/(VLOOKUP(FM$276,UI!$A$12:$O$51,VLOOKUP(FM$277,$B$276:$C$278,2,0),0)/1000)),"")</f>
        <v/>
      </c>
      <c r="FN322" s="145" t="str">
        <f>IFERROR(TRUNC(VLOOKUP($E322,'Container Panel'!$B$41:$Z$100,$D322,0)/(VLOOKUP(FN$276,UI!$A$12:$O$51,VLOOKUP(FN$277,$B$276:$C$278,2,0),0)/1000)),"")</f>
        <v/>
      </c>
      <c r="FO322" s="145" t="str">
        <f>IFERROR(TRUNC(VLOOKUP($E322,'Container Panel'!$B$41:$Z$100,$D322,0)/(VLOOKUP(FO$276,UI!$A$12:$O$51,VLOOKUP(FO$277,$B$276:$C$278,2,0),0)/1000)),"")</f>
        <v/>
      </c>
      <c r="FP322" s="145" t="str">
        <f>IFERROR(TRUNC(VLOOKUP($E322,'Container Panel'!$B$41:$Z$100,$D322,0)/(VLOOKUP(FP$276,UI!$A$12:$O$51,VLOOKUP(FP$277,$B$276:$C$278,2,0),0)/1000)),"")</f>
        <v/>
      </c>
      <c r="FQ322" s="145" t="str">
        <f>IFERROR(TRUNC(VLOOKUP($E322,'Container Panel'!$B$41:$Z$100,$D322,0)/(VLOOKUP(FQ$276,UI!$A$12:$O$51,VLOOKUP(FQ$277,$B$276:$C$278,2,0),0)/1000)),"")</f>
        <v/>
      </c>
      <c r="FR322" s="145" t="str">
        <f>IFERROR(TRUNC(VLOOKUP($E322,'Container Panel'!$B$41:$Z$100,$D322,0)/(VLOOKUP(FR$276,UI!$A$12:$O$51,VLOOKUP(FR$277,$B$276:$C$278,2,0),0)/1000)),"")</f>
        <v/>
      </c>
      <c r="FS322" s="145" t="str">
        <f>IFERROR(TRUNC(VLOOKUP($E322,'Container Panel'!$B$41:$Z$100,$D322,0)/(VLOOKUP(FS$276,UI!$A$12:$O$51,VLOOKUP(FS$277,$B$276:$C$278,2,0),0)/1000)),"")</f>
        <v/>
      </c>
      <c r="FT322" s="145" t="str">
        <f>IFERROR(TRUNC(VLOOKUP($E322,'Container Panel'!$B$41:$Z$100,$D322,0)/(VLOOKUP(FT$276,UI!$A$12:$O$51,VLOOKUP(FT$277,$B$276:$C$278,2,0),0)/1000)),"")</f>
        <v/>
      </c>
      <c r="FU322" s="145" t="str">
        <f>IFERROR(TRUNC(VLOOKUP($E322,'Container Panel'!$B$41:$Z$100,$D322,0)/(VLOOKUP(FU$276,UI!$A$12:$O$51,VLOOKUP(FU$277,$B$276:$C$278,2,0),0)/1000)),"")</f>
        <v/>
      </c>
      <c r="FV322" s="145" t="str">
        <f>IFERROR(TRUNC(VLOOKUP($E322,'Container Panel'!$B$41:$Z$100,$D322,0)/(VLOOKUP(FV$276,UI!$A$12:$O$51,VLOOKUP(FV$277,$B$276:$C$278,2,0),0)/1000)),"")</f>
        <v/>
      </c>
      <c r="FW322" s="145" t="str">
        <f>IFERROR(TRUNC(VLOOKUP($E322,'Container Panel'!$B$41:$Z$100,$D322,0)/(VLOOKUP(FW$276,UI!$A$12:$O$51,VLOOKUP(FW$277,$B$276:$C$278,2,0),0)/1000)),"")</f>
        <v/>
      </c>
      <c r="FX322" s="145" t="str">
        <f>IFERROR(TRUNC(VLOOKUP($E322,'Container Panel'!$B$41:$Z$100,$D322,0)/(VLOOKUP(FX$276,UI!$A$12:$O$51,VLOOKUP(FX$277,$B$276:$C$278,2,0),0)/1000)),"")</f>
        <v/>
      </c>
      <c r="FY322" s="145" t="str">
        <f>IFERROR(TRUNC(VLOOKUP($E322,'Container Panel'!$B$41:$Z$100,$D322,0)/(VLOOKUP(FY$276,UI!$A$12:$O$51,VLOOKUP(FY$277,$B$276:$C$278,2,0),0)/1000)),"")</f>
        <v/>
      </c>
      <c r="FZ322" s="145" t="str">
        <f>IFERROR(TRUNC(VLOOKUP($E322,'Container Panel'!$B$41:$Z$100,$D322,0)/(VLOOKUP(FZ$276,UI!$A$12:$O$51,VLOOKUP(FZ$277,$B$276:$C$278,2,0),0)/1000)),"")</f>
        <v/>
      </c>
      <c r="GA322" s="145" t="str">
        <f>IFERROR(TRUNC(VLOOKUP($E322,'Container Panel'!$B$41:$Z$100,$D322,0)/(VLOOKUP(GA$276,UI!$A$12:$O$51,VLOOKUP(GA$277,$B$276:$C$278,2,0),0)/1000)),"")</f>
        <v/>
      </c>
      <c r="GB322" s="145" t="str">
        <f>IFERROR(TRUNC(VLOOKUP($E322,'Container Panel'!$B$41:$Z$100,$D322,0)/(VLOOKUP(GB$276,UI!$A$12:$O$51,VLOOKUP(GB$277,$B$276:$C$278,2,0),0)/1000)),"")</f>
        <v/>
      </c>
      <c r="GC322" s="145" t="str">
        <f>IFERROR(TRUNC(VLOOKUP($E322,'Container Panel'!$B$41:$Z$100,$D322,0)/(VLOOKUP(GC$276,UI!$A$12:$O$51,VLOOKUP(GC$277,$B$276:$C$278,2,0),0)/1000)),"")</f>
        <v/>
      </c>
      <c r="GD322" s="145" t="str">
        <f>IFERROR(TRUNC(VLOOKUP($E322,'Container Panel'!$B$41:$Z$100,$D322,0)/(VLOOKUP(GD$276,UI!$A$12:$O$51,VLOOKUP(GD$277,$B$276:$C$278,2,0),0)/1000)),"")</f>
        <v/>
      </c>
      <c r="GE322" s="145" t="str">
        <f>IFERROR(TRUNC(VLOOKUP($E322,'Container Panel'!$B$41:$Z$100,$D322,0)/(VLOOKUP(GE$276,UI!$A$12:$O$51,VLOOKUP(GE$277,$B$276:$C$278,2,0),0)/1000)),"")</f>
        <v/>
      </c>
      <c r="GF322" s="145" t="str">
        <f>IFERROR(TRUNC(VLOOKUP($E322,'Container Panel'!$B$41:$Z$100,$D322,0)/(VLOOKUP(GF$276,UI!$A$12:$O$51,VLOOKUP(GF$277,$B$276:$C$278,2,0),0)/1000)),"")</f>
        <v/>
      </c>
      <c r="GG322" s="145" t="str">
        <f>IFERROR(TRUNC(VLOOKUP($E322,'Container Panel'!$B$41:$Z$100,$D322,0)/(VLOOKUP(GG$276,UI!$A$12:$O$51,VLOOKUP(GG$277,$B$276:$C$278,2,0),0)/1000)),"")</f>
        <v/>
      </c>
      <c r="GH322" s="145" t="str">
        <f>IFERROR(TRUNC(VLOOKUP($E322,'Container Panel'!$B$41:$Z$100,$D322,0)/(VLOOKUP(GH$276,UI!$A$12:$O$51,VLOOKUP(GH$277,$B$276:$C$278,2,0),0)/1000)),"")</f>
        <v/>
      </c>
      <c r="GI322" s="145" t="str">
        <f>IFERROR(TRUNC(VLOOKUP($E322,'Container Panel'!$B$41:$Z$100,$D322,0)/(VLOOKUP(GI$276,UI!$A$12:$O$51,VLOOKUP(GI$277,$B$276:$C$278,2,0),0)/1000)),"")</f>
        <v/>
      </c>
      <c r="GJ322" s="145" t="str">
        <f>IFERROR(TRUNC(VLOOKUP($E322,'Container Panel'!$B$41:$Z$100,$D322,0)/(VLOOKUP(GJ$276,UI!$A$12:$O$51,VLOOKUP(GJ$277,$B$276:$C$278,2,0),0)/1000)),"")</f>
        <v/>
      </c>
      <c r="GK322" s="145" t="str">
        <f>IFERROR(TRUNC(VLOOKUP($E322,'Container Panel'!$B$41:$Z$100,$D322,0)/(VLOOKUP(GK$276,UI!$A$12:$O$51,VLOOKUP(GK$277,$B$276:$C$278,2,0),0)/1000)),"")</f>
        <v/>
      </c>
      <c r="GL322" s="145" t="str">
        <f>IFERROR(TRUNC(VLOOKUP($E322,'Container Panel'!$B$41:$Z$100,$D322,0)/(VLOOKUP(GL$276,UI!$A$12:$O$51,VLOOKUP(GL$277,$B$276:$C$278,2,0),0)/1000)),"")</f>
        <v/>
      </c>
      <c r="GM322" s="145" t="str">
        <f>IFERROR(TRUNC(VLOOKUP($E322,'Container Panel'!$B$41:$Z$100,$D322,0)/(VLOOKUP(GM$276,UI!$A$12:$O$51,VLOOKUP(GM$277,$B$276:$C$278,2,0),0)/1000)),"")</f>
        <v/>
      </c>
      <c r="GN322" s="145" t="str">
        <f>IFERROR(TRUNC(VLOOKUP($E322,'Container Panel'!$B$41:$Z$100,$D322,0)/(VLOOKUP(GN$276,UI!$A$12:$O$51,VLOOKUP(GN$277,$B$276:$C$278,2,0),0)/1000)),"")</f>
        <v/>
      </c>
      <c r="GO322" s="145" t="str">
        <f>IFERROR(TRUNC(VLOOKUP($E322,'Container Panel'!$B$41:$Z$100,$D322,0)/(VLOOKUP(GO$276,UI!$A$12:$O$51,VLOOKUP(GO$277,$B$276:$C$278,2,0),0)/1000)),"")</f>
        <v/>
      </c>
      <c r="GP322" s="145" t="str">
        <f>IFERROR(TRUNC(VLOOKUP($E322,'Container Panel'!$B$41:$Z$100,$D322,0)/(VLOOKUP(GP$276,UI!$A$12:$O$51,VLOOKUP(GP$277,$B$276:$C$278,2,0),0)/1000)),"")</f>
        <v/>
      </c>
      <c r="GQ322" s="145" t="str">
        <f>IFERROR(TRUNC(VLOOKUP($E322,'Container Panel'!$B$41:$Z$100,$D322,0)/(VLOOKUP(GQ$276,UI!$A$12:$O$51,VLOOKUP(GQ$277,$B$276:$C$278,2,0),0)/1000)),"")</f>
        <v/>
      </c>
      <c r="GR322" s="145" t="str">
        <f>IFERROR(TRUNC(VLOOKUP($E322,'Container Panel'!$B$41:$Z$100,$D322,0)/(VLOOKUP(GR$276,UI!$A$12:$O$51,VLOOKUP(GR$277,$B$276:$C$278,2,0),0)/1000)),"")</f>
        <v/>
      </c>
      <c r="GS322" s="145" t="str">
        <f>IFERROR(TRUNC(VLOOKUP($E322,'Container Panel'!$B$41:$Z$100,$D322,0)/(VLOOKUP(GS$276,UI!$A$12:$O$51,VLOOKUP(GS$277,$B$276:$C$278,2,0),0)/1000)),"")</f>
        <v/>
      </c>
      <c r="GT322" s="145" t="str">
        <f>IFERROR(TRUNC(VLOOKUP($E322,'Container Panel'!$B$41:$Z$100,$D322,0)/(VLOOKUP(GT$276,UI!$A$12:$O$51,VLOOKUP(GT$277,$B$276:$C$278,2,0),0)/1000)),"")</f>
        <v/>
      </c>
      <c r="GU322" s="145" t="str">
        <f>IFERROR(TRUNC(VLOOKUP($E322,'Container Panel'!$B$41:$Z$100,$D322,0)/(VLOOKUP(GU$276,UI!$A$12:$O$51,VLOOKUP(GU$277,$B$276:$C$278,2,0),0)/1000)),"")</f>
        <v/>
      </c>
      <c r="GV322" s="145" t="str">
        <f>IFERROR(TRUNC(VLOOKUP($E322,'Container Panel'!$B$41:$Z$100,$D322,0)/(VLOOKUP(GV$276,UI!$A$12:$O$51,VLOOKUP(GV$277,$B$276:$C$278,2,0),0)/1000)),"")</f>
        <v/>
      </c>
      <c r="GW322" s="145" t="str">
        <f>IFERROR(TRUNC(VLOOKUP($E322,'Container Panel'!$B$41:$Z$100,$D322,0)/(VLOOKUP(GW$276,UI!$A$12:$O$51,VLOOKUP(GW$277,$B$276:$C$278,2,0),0)/1000)),"")</f>
        <v/>
      </c>
      <c r="GX322" s="145" t="str">
        <f>IFERROR(TRUNC(VLOOKUP($E322,'Container Panel'!$B$41:$Z$100,$D322,0)/(VLOOKUP(GX$276,UI!$A$12:$O$51,VLOOKUP(GX$277,$B$276:$C$278,2,0),0)/1000)),"")</f>
        <v/>
      </c>
      <c r="GY322" s="145" t="str">
        <f>IFERROR(TRUNC(VLOOKUP($E322,'Container Panel'!$B$41:$Z$100,$D322,0)/(VLOOKUP(GY$276,UI!$A$12:$O$51,VLOOKUP(GY$277,$B$276:$C$278,2,0),0)/1000)),"")</f>
        <v/>
      </c>
      <c r="GZ322" s="145" t="str">
        <f>IFERROR(TRUNC(VLOOKUP($E322,'Container Panel'!$B$41:$Z$100,$D322,0)/(VLOOKUP(GZ$276,UI!$A$12:$O$51,VLOOKUP(GZ$277,$B$276:$C$278,2,0),0)/1000)),"")</f>
        <v/>
      </c>
      <c r="HA322" s="145" t="str">
        <f>IFERROR(TRUNC(VLOOKUP($E322,'Container Panel'!$B$41:$Z$100,$D322,0)/(VLOOKUP(HA$276,UI!$A$12:$O$51,VLOOKUP(HA$277,$B$276:$C$278,2,0),0)/1000)),"")</f>
        <v/>
      </c>
      <c r="HB322" s="145" t="str">
        <f>IFERROR(TRUNC(VLOOKUP($E322,'Container Panel'!$B$41:$Z$100,$D322,0)/(VLOOKUP(HB$276,UI!$A$12:$O$51,VLOOKUP(HB$277,$B$276:$C$278,2,0),0)/1000)),"")</f>
        <v/>
      </c>
      <c r="HC322" s="145" t="str">
        <f>IFERROR(TRUNC(VLOOKUP($E322,'Container Panel'!$B$41:$Z$100,$D322,0)/(VLOOKUP(HC$276,UI!$A$12:$O$51,VLOOKUP(HC$277,$B$276:$C$278,2,0),0)/1000)),"")</f>
        <v/>
      </c>
      <c r="HD322" s="145" t="str">
        <f>IFERROR(TRUNC(VLOOKUP($E322,'Container Panel'!$B$41:$Z$100,$D322,0)/(VLOOKUP(HD$276,UI!$A$12:$O$51,VLOOKUP(HD$277,$B$276:$C$278,2,0),0)/1000)),"")</f>
        <v/>
      </c>
      <c r="HE322" s="145" t="str">
        <f>IFERROR(TRUNC(VLOOKUP($E322,'Container Panel'!$B$41:$Z$100,$D322,0)/(VLOOKUP(HE$276,UI!$A$12:$O$51,VLOOKUP(HE$277,$B$276:$C$278,2,0),0)/1000)),"")</f>
        <v/>
      </c>
      <c r="HF322" s="145" t="str">
        <f>IFERROR(TRUNC(VLOOKUP($E322,'Container Panel'!$B$41:$Z$100,$D322,0)/(VLOOKUP(HF$276,UI!$A$12:$O$51,VLOOKUP(HF$277,$B$276:$C$278,2,0),0)/1000)),"")</f>
        <v/>
      </c>
      <c r="HG322" s="145" t="str">
        <f>IFERROR(TRUNC(VLOOKUP($E322,'Container Panel'!$B$41:$Z$100,$D322,0)/(VLOOKUP(HG$276,UI!$A$12:$O$51,VLOOKUP(HG$277,$B$276:$C$278,2,0),0)/1000)),"")</f>
        <v/>
      </c>
      <c r="HH322" s="145" t="str">
        <f>IFERROR(TRUNC(VLOOKUP($E322,'Container Panel'!$B$41:$Z$100,$D322,0)/(VLOOKUP(HH$276,UI!$A$12:$O$51,VLOOKUP(HH$277,$B$276:$C$278,2,0),0)/1000)),"")</f>
        <v/>
      </c>
      <c r="HI322" s="145" t="str">
        <f>IFERROR(TRUNC(VLOOKUP($E322,'Container Panel'!$B$41:$Z$100,$D322,0)/(VLOOKUP(HI$276,UI!$A$12:$O$51,VLOOKUP(HI$277,$B$276:$C$278,2,0),0)/1000)),"")</f>
        <v/>
      </c>
      <c r="HJ322" s="145" t="str">
        <f>IFERROR(TRUNC(VLOOKUP($E322,'Container Panel'!$B$41:$Z$100,$D322,0)/(VLOOKUP(HJ$276,UI!$A$12:$O$51,VLOOKUP(HJ$277,$B$276:$C$278,2,0),0)/1000)),"")</f>
        <v/>
      </c>
      <c r="HK322" s="145" t="str">
        <f>IFERROR(TRUNC(VLOOKUP($E322,'Container Panel'!$B$41:$Z$100,$D322,0)/(VLOOKUP(HK$276,UI!$A$12:$O$51,VLOOKUP(HK$277,$B$276:$C$278,2,0),0)/1000)),"")</f>
        <v/>
      </c>
      <c r="HL322" s="145" t="str">
        <f>IFERROR(TRUNC(VLOOKUP($E322,'Container Panel'!$B$41:$Z$100,$D322,0)/(VLOOKUP(HL$276,UI!$A$12:$O$51,VLOOKUP(HL$277,$B$276:$C$278,2,0),0)/1000)),"")</f>
        <v/>
      </c>
      <c r="HM322" s="145" t="str">
        <f>IFERROR(TRUNC(VLOOKUP($E322,'Container Panel'!$B$41:$Z$100,$D322,0)/(VLOOKUP(HM$276,UI!$A$12:$O$51,VLOOKUP(HM$277,$B$276:$C$278,2,0),0)/1000)),"")</f>
        <v/>
      </c>
      <c r="HN322" s="145" t="str">
        <f>IFERROR(TRUNC(VLOOKUP($E322,'Container Panel'!$B$41:$Z$100,$D322,0)/(VLOOKUP(HN$276,UI!$A$12:$O$51,VLOOKUP(HN$277,$B$276:$C$278,2,0),0)/1000)),"")</f>
        <v/>
      </c>
      <c r="HO322" s="145" t="str">
        <f>IFERROR(TRUNC(VLOOKUP($E322,'Container Panel'!$B$41:$Z$100,$D322,0)/(VLOOKUP(HO$276,UI!$A$12:$O$51,VLOOKUP(HO$277,$B$276:$C$278,2,0),0)/1000)),"")</f>
        <v/>
      </c>
      <c r="HP322" s="145" t="str">
        <f>IFERROR(TRUNC(VLOOKUP($E322,'Container Panel'!$B$41:$Z$100,$D322,0)/(VLOOKUP(HP$276,UI!$A$12:$O$51,VLOOKUP(HP$277,$B$276:$C$278,2,0),0)/1000)),"")</f>
        <v/>
      </c>
      <c r="HQ322" s="145" t="str">
        <f>IFERROR(TRUNC(VLOOKUP($E322,'Container Panel'!$B$41:$Z$100,$D322,0)/(VLOOKUP(HQ$276,UI!$A$12:$O$51,VLOOKUP(HQ$277,$B$276:$C$278,2,0),0)/1000)),"")</f>
        <v/>
      </c>
      <c r="HR322" s="145" t="str">
        <f>IFERROR(TRUNC(VLOOKUP($E322,'Container Panel'!$B$41:$Z$100,$D322,0)/(VLOOKUP(HR$276,UI!$A$12:$O$51,VLOOKUP(HR$277,$B$276:$C$278,2,0),0)/1000)),"")</f>
        <v/>
      </c>
      <c r="HS322" s="145" t="str">
        <f>IFERROR(TRUNC(VLOOKUP($E322,'Container Panel'!$B$41:$Z$100,$D322,0)/(VLOOKUP(HS$276,UI!$A$12:$O$51,VLOOKUP(HS$277,$B$276:$C$278,2,0),0)/1000)),"")</f>
        <v/>
      </c>
      <c r="HT322" s="145" t="str">
        <f>IFERROR(TRUNC(VLOOKUP($E322,'Container Panel'!$B$41:$Z$100,$D322,0)/(VLOOKUP(HT$276,UI!$A$12:$O$51,VLOOKUP(HT$277,$B$276:$C$278,2,0),0)/1000)),"")</f>
        <v/>
      </c>
      <c r="HU322" s="145" t="str">
        <f>IFERROR(TRUNC(VLOOKUP($E322,'Container Panel'!$B$41:$Z$100,$D322,0)/(VLOOKUP(HU$276,UI!$A$12:$O$51,VLOOKUP(HU$277,$B$276:$C$278,2,0),0)/1000)),"")</f>
        <v/>
      </c>
      <c r="HV322" s="145" t="str">
        <f>IFERROR(TRUNC(VLOOKUP($E322,'Container Panel'!$B$41:$Z$100,$D322,0)/(VLOOKUP(HV$276,UI!$A$12:$O$51,VLOOKUP(HV$277,$B$276:$C$278,2,0),0)/1000)),"")</f>
        <v/>
      </c>
      <c r="HW322" s="145" t="str">
        <f>IFERROR(TRUNC(VLOOKUP($E322,'Container Panel'!$B$41:$Z$100,$D322,0)/(VLOOKUP(HW$276,UI!$A$12:$O$51,VLOOKUP(HW$277,$B$276:$C$278,2,0),0)/1000)),"")</f>
        <v/>
      </c>
      <c r="HX322" s="145" t="str">
        <f>IFERROR(TRUNC(VLOOKUP($E322,'Container Panel'!$B$41:$Z$100,$D322,0)/(VLOOKUP(HX$276,UI!$A$12:$O$51,VLOOKUP(HX$277,$B$276:$C$278,2,0),0)/1000)),"")</f>
        <v/>
      </c>
      <c r="HY322" s="145" t="str">
        <f>IFERROR(TRUNC(VLOOKUP($E322,'Container Panel'!$B$41:$Z$100,$D322,0)/(VLOOKUP(HY$276,UI!$A$12:$O$51,VLOOKUP(HY$277,$B$276:$C$278,2,0),0)/1000)),"")</f>
        <v/>
      </c>
      <c r="HZ322" s="145" t="str">
        <f>IFERROR(TRUNC(VLOOKUP($E322,'Container Panel'!$B$41:$Z$100,$D322,0)/(VLOOKUP(HZ$276,UI!$A$12:$O$51,VLOOKUP(HZ$277,$B$276:$C$278,2,0),0)/1000)),"")</f>
        <v/>
      </c>
      <c r="IA322" s="145" t="str">
        <f>IFERROR(TRUNC(VLOOKUP($E322,'Container Panel'!$B$41:$Z$100,$D322,0)/(VLOOKUP(IA$276,UI!$A$12:$O$51,VLOOKUP(IA$277,$B$276:$C$278,2,0),0)/1000)),"")</f>
        <v/>
      </c>
      <c r="IB322" s="145" t="str">
        <f>IFERROR(TRUNC(VLOOKUP($E322,'Container Panel'!$B$41:$Z$100,$D322,0)/(VLOOKUP(IB$276,UI!$A$12:$O$51,VLOOKUP(IB$277,$B$276:$C$278,2,0),0)/1000)),"")</f>
        <v/>
      </c>
      <c r="IC322" s="145" t="str">
        <f>IFERROR(TRUNC(VLOOKUP($E322,'Container Panel'!$B$41:$Z$100,$D322,0)/(VLOOKUP(IC$276,UI!$A$12:$O$51,VLOOKUP(IC$277,$B$276:$C$278,2,0),0)/1000)),"")</f>
        <v/>
      </c>
      <c r="ID322" s="145" t="str">
        <f>IFERROR(TRUNC(VLOOKUP($E322,'Container Panel'!$B$41:$Z$100,$D322,0)/(VLOOKUP(ID$276,UI!$A$12:$O$51,VLOOKUP(ID$277,$B$276:$C$278,2,0),0)/1000)),"")</f>
        <v/>
      </c>
      <c r="IE322" s="145" t="str">
        <f>IFERROR(TRUNC(VLOOKUP($E322,'Container Panel'!$B$41:$Z$100,$D322,0)/(VLOOKUP(IE$276,UI!$A$12:$O$51,VLOOKUP(IE$277,$B$276:$C$278,2,0),0)/1000)),"")</f>
        <v/>
      </c>
      <c r="IF322" s="145" t="str">
        <f>IFERROR(TRUNC(VLOOKUP($E322,'Container Panel'!$B$41:$Z$100,$D322,0)/(VLOOKUP(IF$276,UI!$A$12:$O$51,VLOOKUP(IF$277,$B$276:$C$278,2,0),0)/1000)),"")</f>
        <v/>
      </c>
      <c r="IG322" s="145" t="str">
        <f>IFERROR(TRUNC(VLOOKUP($E322,'Container Panel'!$B$41:$Z$100,$D322,0)/(VLOOKUP(IG$276,UI!$A$12:$O$51,VLOOKUP(IG$277,$B$276:$C$278,2,0),0)/1000)),"")</f>
        <v/>
      </c>
      <c r="IH322" s="145" t="str">
        <f>IFERROR(TRUNC(VLOOKUP($E322,'Container Panel'!$B$41:$Z$100,$D322,0)/(VLOOKUP(IH$276,UI!$A$12:$O$51,VLOOKUP(IH$277,$B$276:$C$278,2,0),0)/1000)),"")</f>
        <v/>
      </c>
      <c r="II322" s="145" t="str">
        <f>IFERROR(TRUNC(VLOOKUP($E322,'Container Panel'!$B$41:$Z$100,$D322,0)/(VLOOKUP(II$276,UI!$A$12:$O$51,VLOOKUP(II$277,$B$276:$C$278,2,0),0)/1000)),"")</f>
        <v/>
      </c>
      <c r="IJ322" s="145" t="str">
        <f>IFERROR(TRUNC(VLOOKUP($E322,'Container Panel'!$B$41:$Z$100,$D322,0)/(VLOOKUP(IJ$276,UI!$A$12:$O$51,VLOOKUP(IJ$277,$B$276:$C$278,2,0),0)/1000)),"")</f>
        <v/>
      </c>
      <c r="IK322" s="145" t="str">
        <f>IFERROR(TRUNC(VLOOKUP($E322,'Container Panel'!$B$41:$Z$100,$D322,0)/(VLOOKUP(IK$276,UI!$A$12:$O$51,VLOOKUP(IK$277,$B$276:$C$278,2,0),0)/1000)),"")</f>
        <v/>
      </c>
      <c r="IL322" s="145" t="str">
        <f>IFERROR(TRUNC(VLOOKUP($E322,'Container Panel'!$B$41:$Z$100,$D322,0)/(VLOOKUP(IL$276,UI!$A$12:$O$51,VLOOKUP(IL$277,$B$276:$C$278,2,0),0)/1000)),"")</f>
        <v/>
      </c>
    </row>
    <row r="323" spans="2:246">
      <c r="B323" s="74">
        <v>43</v>
      </c>
      <c r="C323" s="74">
        <f t="shared" si="191"/>
        <v>15</v>
      </c>
      <c r="D323" s="163">
        <f>MOD(B323,3)+'Container Panel'!$Q$38</f>
        <v>17</v>
      </c>
      <c r="E323" s="143" t="str">
        <f t="shared" si="193"/>
        <v>EU4312</v>
      </c>
      <c r="F323" s="144" t="s">
        <v>76</v>
      </c>
      <c r="G323" s="145">
        <f>IFERROR(TRUNC(VLOOKUP($E323,'Container Panel'!$B$41:$Z$100,$D323,0)/(VLOOKUP(G$276,UI!$A$12:$O$51,VLOOKUP(G$278,$B$276:$C$278,2,0),0)/1000)),"")</f>
        <v>4</v>
      </c>
      <c r="H323" s="145">
        <f>IFERROR(TRUNC(VLOOKUP($E323,'Container Panel'!$B$41:$Z$100,$D323,0)/(VLOOKUP(H$276,UI!$A$12:$O$51,VLOOKUP(H$278,$B$276:$C$278,2,0),0)/1000)),"")</f>
        <v>1</v>
      </c>
      <c r="I323" s="145">
        <f>IFERROR(TRUNC(VLOOKUP($E323,'Container Panel'!$B$41:$Z$100,$D323,0)/(VLOOKUP(I$276,UI!$A$12:$O$51,VLOOKUP(I$278,$B$276:$C$278,2,0),0)/1000)),"")</f>
        <v>1</v>
      </c>
      <c r="J323" s="145">
        <f>IFERROR(TRUNC(VLOOKUP($E323,'Container Panel'!$B$41:$Z$100,$D323,0)/(VLOOKUP(J$276,UI!$A$12:$O$51,VLOOKUP(J$278,$B$276:$C$278,2,0),0)/1000)),"")</f>
        <v>1</v>
      </c>
      <c r="K323" s="145">
        <f>IFERROR(TRUNC(VLOOKUP($E323,'Container Panel'!$B$41:$Z$100,$D323,0)/(VLOOKUP(K$276,UI!$A$12:$O$51,VLOOKUP(K$278,$B$276:$C$278,2,0),0)/1000)),"")</f>
        <v>4</v>
      </c>
      <c r="L323" s="145">
        <f>IFERROR(TRUNC(VLOOKUP($E323,'Container Panel'!$B$41:$Z$100,$D323,0)/(VLOOKUP(L$276,UI!$A$12:$O$51,VLOOKUP(L$278,$B$276:$C$278,2,0),0)/1000)),"")</f>
        <v>1</v>
      </c>
      <c r="M323" s="145">
        <f>IFERROR(TRUNC(VLOOKUP($E323,'Container Panel'!$B$41:$Z$100,$D323,0)/(VLOOKUP(M$276,UI!$A$12:$O$51,VLOOKUP(M$278,$B$276:$C$278,2,0),0)/1000)),"")</f>
        <v>1</v>
      </c>
      <c r="N323" s="145">
        <f>IFERROR(TRUNC(VLOOKUP($E323,'Container Panel'!$B$41:$Z$100,$D323,0)/(VLOOKUP(N$276,UI!$A$12:$O$51,VLOOKUP(N$278,$B$276:$C$278,2,0),0)/1000)),"")</f>
        <v>3</v>
      </c>
      <c r="O323" s="145">
        <f>IFERROR(TRUNC(VLOOKUP($E323,'Container Panel'!$B$41:$Z$100,$D323,0)/(VLOOKUP(O$276,UI!$A$12:$O$51,VLOOKUP(O$278,$B$276:$C$278,2,0),0)/1000)),"")</f>
        <v>0</v>
      </c>
      <c r="P323" s="145">
        <f>IFERROR(TRUNC(VLOOKUP($E323,'Container Panel'!$B$41:$Z$100,$D323,0)/(VLOOKUP(P$276,UI!$A$12:$O$51,VLOOKUP(P$278,$B$276:$C$278,2,0),0)/1000)),"")</f>
        <v>3</v>
      </c>
      <c r="Q323" s="145">
        <f>IFERROR(TRUNC(VLOOKUP($E323,'Container Panel'!$B$41:$Z$100,$D323,0)/(VLOOKUP(Q$276,UI!$A$12:$O$51,VLOOKUP(Q$278,$B$276:$C$278,2,0),0)/1000)),"")</f>
        <v>1</v>
      </c>
      <c r="R323" s="145">
        <f>IFERROR(TRUNC(VLOOKUP($E323,'Container Panel'!$B$41:$Z$100,$D323,0)/(VLOOKUP(R$276,UI!$A$12:$O$51,VLOOKUP(R$278,$B$276:$C$278,2,0),0)/1000)),"")</f>
        <v>0</v>
      </c>
      <c r="S323" s="145" t="str">
        <f>IFERROR(TRUNC(VLOOKUP($E323,'Container Panel'!$B$41:$Z$100,$D323,0)/(VLOOKUP(S$276,UI!$A$12:$O$51,VLOOKUP(S$278,$B$276:$C$278,2,0),0)/1000)),"")</f>
        <v/>
      </c>
      <c r="T323" s="145" t="str">
        <f>IFERROR(TRUNC(VLOOKUP($E323,'Container Panel'!$B$41:$Z$100,$D323,0)/(VLOOKUP(T$276,UI!$A$12:$O$51,VLOOKUP(T$278,$B$276:$C$278,2,0),0)/1000)),"")</f>
        <v/>
      </c>
      <c r="U323" s="145" t="str">
        <f>IFERROR(TRUNC(VLOOKUP($E323,'Container Panel'!$B$41:$Z$100,$D323,0)/(VLOOKUP(U$276,UI!$A$12:$O$51,VLOOKUP(U$278,$B$276:$C$278,2,0),0)/1000)),"")</f>
        <v/>
      </c>
      <c r="V323" s="145" t="str">
        <f>IFERROR(TRUNC(VLOOKUP($E323,'Container Panel'!$B$41:$Z$100,$D323,0)/(VLOOKUP(V$276,UI!$A$12:$O$51,VLOOKUP(V$278,$B$276:$C$278,2,0),0)/1000)),"")</f>
        <v/>
      </c>
      <c r="W323" s="145" t="str">
        <f>IFERROR(TRUNC(VLOOKUP($E323,'Container Panel'!$B$41:$Z$100,$D323,0)/(VLOOKUP(W$276,UI!$A$12:$O$51,VLOOKUP(W$278,$B$276:$C$278,2,0),0)/1000)),"")</f>
        <v/>
      </c>
      <c r="X323" s="145" t="str">
        <f>IFERROR(TRUNC(VLOOKUP($E323,'Container Panel'!$B$41:$Z$100,$D323,0)/(VLOOKUP(X$276,UI!$A$12:$O$51,VLOOKUP(X$278,$B$276:$C$278,2,0),0)/1000)),"")</f>
        <v/>
      </c>
      <c r="Y323" s="145" t="str">
        <f>IFERROR(TRUNC(VLOOKUP($E323,'Container Panel'!$B$41:$Z$100,$D323,0)/(VLOOKUP(Y$276,UI!$A$12:$O$51,VLOOKUP(Y$278,$B$276:$C$278,2,0),0)/1000)),"")</f>
        <v/>
      </c>
      <c r="Z323" s="145" t="str">
        <f>IFERROR(TRUNC(VLOOKUP($E323,'Container Panel'!$B$41:$Z$100,$D323,0)/(VLOOKUP(Z$276,UI!$A$12:$O$51,VLOOKUP(Z$278,$B$276:$C$278,2,0),0)/1000)),"")</f>
        <v/>
      </c>
      <c r="AA323" s="145" t="str">
        <f>IFERROR(TRUNC(VLOOKUP($E323,'Container Panel'!$B$41:$Z$100,$D323,0)/(VLOOKUP(AA$276,UI!$A$12:$O$51,VLOOKUP(AA$278,$B$276:$C$278,2,0),0)/1000)),"")</f>
        <v/>
      </c>
      <c r="AB323" s="145" t="str">
        <f>IFERROR(TRUNC(VLOOKUP($E323,'Container Panel'!$B$41:$Z$100,$D323,0)/(VLOOKUP(AB$276,UI!$A$12:$O$51,VLOOKUP(AB$278,$B$276:$C$278,2,0),0)/1000)),"")</f>
        <v/>
      </c>
      <c r="AC323" s="145" t="str">
        <f>IFERROR(TRUNC(VLOOKUP($E323,'Container Panel'!$B$41:$Z$100,$D323,0)/(VLOOKUP(AC$276,UI!$A$12:$O$51,VLOOKUP(AC$278,$B$276:$C$278,2,0),0)/1000)),"")</f>
        <v/>
      </c>
      <c r="AD323" s="145" t="str">
        <f>IFERROR(TRUNC(VLOOKUP($E323,'Container Panel'!$B$41:$Z$100,$D323,0)/(VLOOKUP(AD$276,UI!$A$12:$O$51,VLOOKUP(AD$278,$B$276:$C$278,2,0),0)/1000)),"")</f>
        <v/>
      </c>
      <c r="AE323" s="145" t="str">
        <f>IFERROR(TRUNC(VLOOKUP($E323,'Container Panel'!$B$41:$Z$100,$D323,0)/(VLOOKUP(AE$276,UI!$A$12:$O$51,VLOOKUP(AE$278,$B$276:$C$278,2,0),0)/1000)),"")</f>
        <v/>
      </c>
      <c r="AF323" s="145" t="str">
        <f>IFERROR(TRUNC(VLOOKUP($E323,'Container Panel'!$B$41:$Z$100,$D323,0)/(VLOOKUP(AF$276,UI!$A$12:$O$51,VLOOKUP(AF$278,$B$276:$C$278,2,0),0)/1000)),"")</f>
        <v/>
      </c>
      <c r="AG323" s="145" t="str">
        <f>IFERROR(TRUNC(VLOOKUP($E323,'Container Panel'!$B$41:$Z$100,$D323,0)/(VLOOKUP(AG$276,UI!$A$12:$O$51,VLOOKUP(AG$278,$B$276:$C$278,2,0),0)/1000)),"")</f>
        <v/>
      </c>
      <c r="AH323" s="145" t="str">
        <f>IFERROR(TRUNC(VLOOKUP($E323,'Container Panel'!$B$41:$Z$100,$D323,0)/(VLOOKUP(AH$276,UI!$A$12:$O$51,VLOOKUP(AH$278,$B$276:$C$278,2,0),0)/1000)),"")</f>
        <v/>
      </c>
      <c r="AI323" s="145" t="str">
        <f>IFERROR(TRUNC(VLOOKUP($E323,'Container Panel'!$B$41:$Z$100,$D323,0)/(VLOOKUP(AI$276,UI!$A$12:$O$51,VLOOKUP(AI$278,$B$276:$C$278,2,0),0)/1000)),"")</f>
        <v/>
      </c>
      <c r="AJ323" s="145" t="str">
        <f>IFERROR(TRUNC(VLOOKUP($E323,'Container Panel'!$B$41:$Z$100,$D323,0)/(VLOOKUP(AJ$276,UI!$A$12:$O$51,VLOOKUP(AJ$278,$B$276:$C$278,2,0),0)/1000)),"")</f>
        <v/>
      </c>
      <c r="AK323" s="145" t="str">
        <f>IFERROR(TRUNC(VLOOKUP($E323,'Container Panel'!$B$41:$Z$100,$D323,0)/(VLOOKUP(AK$276,UI!$A$12:$O$51,VLOOKUP(AK$278,$B$276:$C$278,2,0),0)/1000)),"")</f>
        <v/>
      </c>
      <c r="AL323" s="145" t="str">
        <f>IFERROR(TRUNC(VLOOKUP($E323,'Container Panel'!$B$41:$Z$100,$D323,0)/(VLOOKUP(AL$276,UI!$A$12:$O$51,VLOOKUP(AL$278,$B$276:$C$278,2,0),0)/1000)),"")</f>
        <v/>
      </c>
      <c r="AM323" s="145" t="str">
        <f>IFERROR(TRUNC(VLOOKUP($E323,'Container Panel'!$B$41:$Z$100,$D323,0)/(VLOOKUP(AM$276,UI!$A$12:$O$51,VLOOKUP(AM$278,$B$276:$C$278,2,0),0)/1000)),"")</f>
        <v/>
      </c>
      <c r="AN323" s="145" t="str">
        <f>IFERROR(TRUNC(VLOOKUP($E323,'Container Panel'!$B$41:$Z$100,$D323,0)/(VLOOKUP(AN$276,UI!$A$12:$O$51,VLOOKUP(AN$278,$B$276:$C$278,2,0),0)/1000)),"")</f>
        <v/>
      </c>
      <c r="AO323" s="145" t="str">
        <f>IFERROR(TRUNC(VLOOKUP($E323,'Container Panel'!$B$41:$Z$100,$D323,0)/(VLOOKUP(AO$276,UI!$A$12:$O$51,VLOOKUP(AO$278,$B$276:$C$278,2,0),0)/1000)),"")</f>
        <v/>
      </c>
      <c r="AP323" s="145" t="str">
        <f>IFERROR(TRUNC(VLOOKUP($E323,'Container Panel'!$B$41:$Z$100,$D323,0)/(VLOOKUP(AP$276,UI!$A$12:$O$51,VLOOKUP(AP$278,$B$276:$C$278,2,0),0)/1000)),"")</f>
        <v/>
      </c>
      <c r="AQ323" s="145" t="str">
        <f>IFERROR(TRUNC(VLOOKUP($E323,'Container Panel'!$B$41:$Z$100,$D323,0)/(VLOOKUP(AQ$276,UI!$A$12:$O$51,VLOOKUP(AQ$278,$B$276:$C$278,2,0),0)/1000)),"")</f>
        <v/>
      </c>
      <c r="AR323" s="145" t="str">
        <f>IFERROR(TRUNC(VLOOKUP($E323,'Container Panel'!$B$41:$Z$100,$D323,0)/(VLOOKUP(AR$276,UI!$A$12:$O$51,VLOOKUP(AR$278,$B$276:$C$278,2,0),0)/1000)),"")</f>
        <v/>
      </c>
      <c r="AS323" s="145" t="str">
        <f>IFERROR(TRUNC(VLOOKUP($E323,'Container Panel'!$B$41:$Z$100,$D323,0)/(VLOOKUP(AS$276,UI!$A$12:$O$51,VLOOKUP(AS$278,$B$276:$C$278,2,0),0)/1000)),"")</f>
        <v/>
      </c>
      <c r="AT323" s="145" t="str">
        <f>IFERROR(TRUNC(VLOOKUP($E323,'Container Panel'!$B$41:$Z$100,$D323,0)/(VLOOKUP(AT$276,UI!$A$12:$O$51,VLOOKUP(AT$278,$B$276:$C$278,2,0),0)/1000)),"")</f>
        <v/>
      </c>
      <c r="AU323" s="145" t="str">
        <f>IFERROR(TRUNC(VLOOKUP($E323,'Container Panel'!$B$41:$Z$100,$D323,0)/(VLOOKUP(AU$276,UI!$A$12:$O$51,VLOOKUP(AU$278,$B$276:$C$278,2,0),0)/1000)),"")</f>
        <v/>
      </c>
      <c r="AV323" s="145" t="str">
        <f>IFERROR(TRUNC(VLOOKUP($E323,'Container Panel'!$B$41:$Z$100,$D323,0)/(VLOOKUP(AV$276,UI!$A$12:$O$51,VLOOKUP(AV$278,$B$276:$C$278,2,0),0)/1000)),"")</f>
        <v/>
      </c>
      <c r="AW323" s="145" t="str">
        <f>IFERROR(TRUNC(VLOOKUP($E323,'Container Panel'!$B$41:$Z$100,$D323,0)/(VLOOKUP(AW$276,UI!$A$12:$O$51,VLOOKUP(AW$278,$B$276:$C$278,2,0),0)/1000)),"")</f>
        <v/>
      </c>
      <c r="AX323" s="145" t="str">
        <f>IFERROR(TRUNC(VLOOKUP($E323,'Container Panel'!$B$41:$Z$100,$D323,0)/(VLOOKUP(AX$276,UI!$A$12:$O$51,VLOOKUP(AX$278,$B$276:$C$278,2,0),0)/1000)),"")</f>
        <v/>
      </c>
      <c r="AY323" s="145" t="str">
        <f>IFERROR(TRUNC(VLOOKUP($E323,'Container Panel'!$B$41:$Z$100,$D323,0)/(VLOOKUP(AY$276,UI!$A$12:$O$51,VLOOKUP(AY$278,$B$276:$C$278,2,0),0)/1000)),"")</f>
        <v/>
      </c>
      <c r="AZ323" s="145" t="str">
        <f>IFERROR(TRUNC(VLOOKUP($E323,'Container Panel'!$B$41:$Z$100,$D323,0)/(VLOOKUP(AZ$276,UI!$A$12:$O$51,VLOOKUP(AZ$278,$B$276:$C$278,2,0),0)/1000)),"")</f>
        <v/>
      </c>
      <c r="BA323" s="145" t="str">
        <f>IFERROR(TRUNC(VLOOKUP($E323,'Container Panel'!$B$41:$Z$100,$D323,0)/(VLOOKUP(BA$276,UI!$A$12:$O$51,VLOOKUP(BA$278,$B$276:$C$278,2,0),0)/1000)),"")</f>
        <v/>
      </c>
      <c r="BB323" s="145" t="str">
        <f>IFERROR(TRUNC(VLOOKUP($E323,'Container Panel'!$B$41:$Z$100,$D323,0)/(VLOOKUP(BB$276,UI!$A$12:$O$51,VLOOKUP(BB$278,$B$276:$C$278,2,0),0)/1000)),"")</f>
        <v/>
      </c>
      <c r="BC323" s="145" t="str">
        <f>IFERROR(TRUNC(VLOOKUP($E323,'Container Panel'!$B$41:$Z$100,$D323,0)/(VLOOKUP(BC$276,UI!$A$12:$O$51,VLOOKUP(BC$278,$B$276:$C$278,2,0),0)/1000)),"")</f>
        <v/>
      </c>
      <c r="BD323" s="145" t="str">
        <f>IFERROR(TRUNC(VLOOKUP($E323,'Container Panel'!$B$41:$Z$100,$D323,0)/(VLOOKUP(BD$276,UI!$A$12:$O$51,VLOOKUP(BD$278,$B$276:$C$278,2,0),0)/1000)),"")</f>
        <v/>
      </c>
      <c r="BE323" s="145" t="str">
        <f>IFERROR(TRUNC(VLOOKUP($E323,'Container Panel'!$B$41:$Z$100,$D323,0)/(VLOOKUP(BE$276,UI!$A$12:$O$51,VLOOKUP(BE$278,$B$276:$C$278,2,0),0)/1000)),"")</f>
        <v/>
      </c>
      <c r="BF323" s="145" t="str">
        <f>IFERROR(TRUNC(VLOOKUP($E323,'Container Panel'!$B$41:$Z$100,$D323,0)/(VLOOKUP(BF$276,UI!$A$12:$O$51,VLOOKUP(BF$278,$B$276:$C$278,2,0),0)/1000)),"")</f>
        <v/>
      </c>
      <c r="BG323" s="145" t="str">
        <f>IFERROR(TRUNC(VLOOKUP($E323,'Container Panel'!$B$41:$Z$100,$D323,0)/(VLOOKUP(BG$276,UI!$A$12:$O$51,VLOOKUP(BG$278,$B$276:$C$278,2,0),0)/1000)),"")</f>
        <v/>
      </c>
      <c r="BH323" s="145" t="str">
        <f>IFERROR(TRUNC(VLOOKUP($E323,'Container Panel'!$B$41:$Z$100,$D323,0)/(VLOOKUP(BH$276,UI!$A$12:$O$51,VLOOKUP(BH$278,$B$276:$C$278,2,0),0)/1000)),"")</f>
        <v/>
      </c>
      <c r="BI323" s="145" t="str">
        <f>IFERROR(TRUNC(VLOOKUP($E323,'Container Panel'!$B$41:$Z$100,$D323,0)/(VLOOKUP(BI$276,UI!$A$12:$O$51,VLOOKUP(BI$278,$B$276:$C$278,2,0),0)/1000)),"")</f>
        <v/>
      </c>
      <c r="BJ323" s="145" t="str">
        <f>IFERROR(TRUNC(VLOOKUP($E323,'Container Panel'!$B$41:$Z$100,$D323,0)/(VLOOKUP(BJ$276,UI!$A$12:$O$51,VLOOKUP(BJ$278,$B$276:$C$278,2,0),0)/1000)),"")</f>
        <v/>
      </c>
      <c r="BK323" s="145" t="str">
        <f>IFERROR(TRUNC(VLOOKUP($E323,'Container Panel'!$B$41:$Z$100,$D323,0)/(VLOOKUP(BK$276,UI!$A$12:$O$51,VLOOKUP(BK$278,$B$276:$C$278,2,0),0)/1000)),"")</f>
        <v/>
      </c>
      <c r="BL323" s="145" t="str">
        <f>IFERROR(TRUNC(VLOOKUP($E323,'Container Panel'!$B$41:$Z$100,$D323,0)/(VLOOKUP(BL$276,UI!$A$12:$O$51,VLOOKUP(BL$278,$B$276:$C$278,2,0),0)/1000)),"")</f>
        <v/>
      </c>
      <c r="BM323" s="145" t="str">
        <f>IFERROR(TRUNC(VLOOKUP($E323,'Container Panel'!$B$41:$Z$100,$D323,0)/(VLOOKUP(BM$276,UI!$A$12:$O$51,VLOOKUP(BM$278,$B$276:$C$278,2,0),0)/1000)),"")</f>
        <v/>
      </c>
      <c r="BN323" s="145" t="str">
        <f>IFERROR(TRUNC(VLOOKUP($E323,'Container Panel'!$B$41:$Z$100,$D323,0)/(VLOOKUP(BN$276,UI!$A$12:$O$51,VLOOKUP(BN$278,$B$276:$C$278,2,0),0)/1000)),"")</f>
        <v/>
      </c>
      <c r="BO323" s="145" t="str">
        <f>IFERROR(TRUNC(VLOOKUP($E323,'Container Panel'!$B$41:$Z$100,$D323,0)/(VLOOKUP(BO$276,UI!$A$12:$O$51,VLOOKUP(BO$278,$B$276:$C$278,2,0),0)/1000)),"")</f>
        <v/>
      </c>
      <c r="BP323" s="145" t="str">
        <f>IFERROR(TRUNC(VLOOKUP($E323,'Container Panel'!$B$41:$Z$100,$D323,0)/(VLOOKUP(BP$276,UI!$A$12:$O$51,VLOOKUP(BP$278,$B$276:$C$278,2,0),0)/1000)),"")</f>
        <v/>
      </c>
      <c r="BQ323" s="145" t="str">
        <f>IFERROR(TRUNC(VLOOKUP($E323,'Container Panel'!$B$41:$Z$100,$D323,0)/(VLOOKUP(BQ$276,UI!$A$12:$O$51,VLOOKUP(BQ$278,$B$276:$C$278,2,0),0)/1000)),"")</f>
        <v/>
      </c>
      <c r="BR323" s="145" t="str">
        <f>IFERROR(TRUNC(VLOOKUP($E323,'Container Panel'!$B$41:$Z$100,$D323,0)/(VLOOKUP(BR$276,UI!$A$12:$O$51,VLOOKUP(BR$278,$B$276:$C$278,2,0),0)/1000)),"")</f>
        <v/>
      </c>
      <c r="BS323" s="145" t="str">
        <f>IFERROR(TRUNC(VLOOKUP($E323,'Container Panel'!$B$41:$Z$100,$D323,0)/(VLOOKUP(BS$276,UI!$A$12:$O$51,VLOOKUP(BS$278,$B$276:$C$278,2,0),0)/1000)),"")</f>
        <v/>
      </c>
      <c r="BT323" s="145" t="str">
        <f>IFERROR(TRUNC(VLOOKUP($E323,'Container Panel'!$B$41:$Z$100,$D323,0)/(VLOOKUP(BT$276,UI!$A$12:$O$51,VLOOKUP(BT$278,$B$276:$C$278,2,0),0)/1000)),"")</f>
        <v/>
      </c>
      <c r="BU323" s="145" t="str">
        <f>IFERROR(TRUNC(VLOOKUP($E323,'Container Panel'!$B$41:$Z$100,$D323,0)/(VLOOKUP(BU$276,UI!$A$12:$O$51,VLOOKUP(BU$278,$B$276:$C$278,2,0),0)/1000)),"")</f>
        <v/>
      </c>
      <c r="BV323" s="145" t="str">
        <f>IFERROR(TRUNC(VLOOKUP($E323,'Container Panel'!$B$41:$Z$100,$D323,0)/(VLOOKUP(BV$276,UI!$A$12:$O$51,VLOOKUP(BV$278,$B$276:$C$278,2,0),0)/1000)),"")</f>
        <v/>
      </c>
      <c r="BW323" s="145" t="str">
        <f>IFERROR(TRUNC(VLOOKUP($E323,'Container Panel'!$B$41:$Z$100,$D323,0)/(VLOOKUP(BW$276,UI!$A$12:$O$51,VLOOKUP(BW$278,$B$276:$C$278,2,0),0)/1000)),"")</f>
        <v/>
      </c>
      <c r="BX323" s="145" t="str">
        <f>IFERROR(TRUNC(VLOOKUP($E323,'Container Panel'!$B$41:$Z$100,$D323,0)/(VLOOKUP(BX$276,UI!$A$12:$O$51,VLOOKUP(BX$278,$B$276:$C$278,2,0),0)/1000)),"")</f>
        <v/>
      </c>
      <c r="BY323" s="145" t="str">
        <f>IFERROR(TRUNC(VLOOKUP($E323,'Container Panel'!$B$41:$Z$100,$D323,0)/(VLOOKUP(BY$276,UI!$A$12:$O$51,VLOOKUP(BY$278,$B$276:$C$278,2,0),0)/1000)),"")</f>
        <v/>
      </c>
      <c r="BZ323" s="145" t="str">
        <f>IFERROR(TRUNC(VLOOKUP($E323,'Container Panel'!$B$41:$Z$100,$D323,0)/(VLOOKUP(BZ$276,UI!$A$12:$O$51,VLOOKUP(BZ$278,$B$276:$C$278,2,0),0)/1000)),"")</f>
        <v/>
      </c>
      <c r="CA323" s="145" t="str">
        <f>IFERROR(TRUNC(VLOOKUP($E323,'Container Panel'!$B$41:$Z$100,$D323,0)/(VLOOKUP(CA$276,UI!$A$12:$O$51,VLOOKUP(CA$278,$B$276:$C$278,2,0),0)/1000)),"")</f>
        <v/>
      </c>
      <c r="CB323" s="145" t="str">
        <f>IFERROR(TRUNC(VLOOKUP($E323,'Container Panel'!$B$41:$Z$100,$D323,0)/(VLOOKUP(CB$276,UI!$A$12:$O$51,VLOOKUP(CB$278,$B$276:$C$278,2,0),0)/1000)),"")</f>
        <v/>
      </c>
      <c r="CC323" s="145" t="str">
        <f>IFERROR(TRUNC(VLOOKUP($E323,'Container Panel'!$B$41:$Z$100,$D323,0)/(VLOOKUP(CC$276,UI!$A$12:$O$51,VLOOKUP(CC$278,$B$276:$C$278,2,0),0)/1000)),"")</f>
        <v/>
      </c>
      <c r="CD323" s="145" t="str">
        <f>IFERROR(TRUNC(VLOOKUP($E323,'Container Panel'!$B$41:$Z$100,$D323,0)/(VLOOKUP(CD$276,UI!$A$12:$O$51,VLOOKUP(CD$278,$B$276:$C$278,2,0),0)/1000)),"")</f>
        <v/>
      </c>
      <c r="CE323" s="145" t="str">
        <f>IFERROR(TRUNC(VLOOKUP($E323,'Container Panel'!$B$41:$Z$100,$D323,0)/(VLOOKUP(CE$276,UI!$A$12:$O$51,VLOOKUP(CE$278,$B$276:$C$278,2,0),0)/1000)),"")</f>
        <v/>
      </c>
      <c r="CF323" s="145" t="str">
        <f>IFERROR(TRUNC(VLOOKUP($E323,'Container Panel'!$B$41:$Z$100,$D323,0)/(VLOOKUP(CF$276,UI!$A$12:$O$51,VLOOKUP(CF$278,$B$276:$C$278,2,0),0)/1000)),"")</f>
        <v/>
      </c>
      <c r="CG323" s="145" t="str">
        <f>IFERROR(TRUNC(VLOOKUP($E323,'Container Panel'!$B$41:$Z$100,$D323,0)/(VLOOKUP(CG$276,UI!$A$12:$O$51,VLOOKUP(CG$278,$B$276:$C$278,2,0),0)/1000)),"")</f>
        <v/>
      </c>
      <c r="CH323" s="145" t="str">
        <f>IFERROR(TRUNC(VLOOKUP($E323,'Container Panel'!$B$41:$Z$100,$D323,0)/(VLOOKUP(CH$276,UI!$A$12:$O$51,VLOOKUP(CH$278,$B$276:$C$278,2,0),0)/1000)),"")</f>
        <v/>
      </c>
      <c r="CI323" s="145" t="str">
        <f>IFERROR(TRUNC(VLOOKUP($E323,'Container Panel'!$B$41:$Z$100,$D323,0)/(VLOOKUP(CI$276,UI!$A$12:$O$51,VLOOKUP(CI$278,$B$276:$C$278,2,0),0)/1000)),"")</f>
        <v/>
      </c>
      <c r="CJ323" s="145" t="str">
        <f>IFERROR(TRUNC(VLOOKUP($E323,'Container Panel'!$B$41:$Z$100,$D323,0)/(VLOOKUP(CJ$276,UI!$A$12:$O$51,VLOOKUP(CJ$278,$B$276:$C$278,2,0),0)/1000)),"")</f>
        <v/>
      </c>
      <c r="CK323" s="145" t="str">
        <f>IFERROR(TRUNC(VLOOKUP($E323,'Container Panel'!$B$41:$Z$100,$D323,0)/(VLOOKUP(CK$276,UI!$A$12:$O$51,VLOOKUP(CK$278,$B$276:$C$278,2,0),0)/1000)),"")</f>
        <v/>
      </c>
      <c r="CL323" s="145" t="str">
        <f>IFERROR(TRUNC(VLOOKUP($E323,'Container Panel'!$B$41:$Z$100,$D323,0)/(VLOOKUP(CL$276,UI!$A$12:$O$51,VLOOKUP(CL$278,$B$276:$C$278,2,0),0)/1000)),"")</f>
        <v/>
      </c>
      <c r="CM323" s="145" t="str">
        <f>IFERROR(TRUNC(VLOOKUP($E323,'Container Panel'!$B$41:$Z$100,$D323,0)/(VLOOKUP(CM$276,UI!$A$12:$O$51,VLOOKUP(CM$278,$B$276:$C$278,2,0),0)/1000)),"")</f>
        <v/>
      </c>
      <c r="CN323" s="145" t="str">
        <f>IFERROR(TRUNC(VLOOKUP($E323,'Container Panel'!$B$41:$Z$100,$D323,0)/(VLOOKUP(CN$276,UI!$A$12:$O$51,VLOOKUP(CN$278,$B$276:$C$278,2,0),0)/1000)),"")</f>
        <v/>
      </c>
      <c r="CO323" s="145" t="str">
        <f>IFERROR(TRUNC(VLOOKUP($E323,'Container Panel'!$B$41:$Z$100,$D323,0)/(VLOOKUP(CO$276,UI!$A$12:$O$51,VLOOKUP(CO$278,$B$276:$C$278,2,0),0)/1000)),"")</f>
        <v/>
      </c>
      <c r="CP323" s="145" t="str">
        <f>IFERROR(TRUNC(VLOOKUP($E323,'Container Panel'!$B$41:$Z$100,$D323,0)/(VLOOKUP(CP$276,UI!$A$12:$O$51,VLOOKUP(CP$278,$B$276:$C$278,2,0),0)/1000)),"")</f>
        <v/>
      </c>
      <c r="CQ323" s="145" t="str">
        <f>IFERROR(TRUNC(VLOOKUP($E323,'Container Panel'!$B$41:$Z$100,$D323,0)/(VLOOKUP(CQ$276,UI!$A$12:$O$51,VLOOKUP(CQ$278,$B$276:$C$278,2,0),0)/1000)),"")</f>
        <v/>
      </c>
      <c r="CR323" s="145" t="str">
        <f>IFERROR(TRUNC(VLOOKUP($E323,'Container Panel'!$B$41:$Z$100,$D323,0)/(VLOOKUP(CR$276,UI!$A$12:$O$51,VLOOKUP(CR$278,$B$276:$C$278,2,0),0)/1000)),"")</f>
        <v/>
      </c>
      <c r="CS323" s="145" t="str">
        <f>IFERROR(TRUNC(VLOOKUP($E323,'Container Panel'!$B$41:$Z$100,$D323,0)/(VLOOKUP(CS$276,UI!$A$12:$O$51,VLOOKUP(CS$278,$B$276:$C$278,2,0),0)/1000)),"")</f>
        <v/>
      </c>
      <c r="CT323" s="145" t="str">
        <f>IFERROR(TRUNC(VLOOKUP($E323,'Container Panel'!$B$41:$Z$100,$D323,0)/(VLOOKUP(CT$276,UI!$A$12:$O$51,VLOOKUP(CT$278,$B$276:$C$278,2,0),0)/1000)),"")</f>
        <v/>
      </c>
      <c r="CU323" s="145" t="str">
        <f>IFERROR(TRUNC(VLOOKUP($E323,'Container Panel'!$B$41:$Z$100,$D323,0)/(VLOOKUP(CU$276,UI!$A$12:$O$51,VLOOKUP(CU$278,$B$276:$C$278,2,0),0)/1000)),"")</f>
        <v/>
      </c>
      <c r="CV323" s="145" t="str">
        <f>IFERROR(TRUNC(VLOOKUP($E323,'Container Panel'!$B$41:$Z$100,$D323,0)/(VLOOKUP(CV$276,UI!$A$12:$O$51,VLOOKUP(CV$278,$B$276:$C$278,2,0),0)/1000)),"")</f>
        <v/>
      </c>
      <c r="CW323" s="145" t="str">
        <f>IFERROR(TRUNC(VLOOKUP($E323,'Container Panel'!$B$41:$Z$100,$D323,0)/(VLOOKUP(CW$276,UI!$A$12:$O$51,VLOOKUP(CW$278,$B$276:$C$278,2,0),0)/1000)),"")</f>
        <v/>
      </c>
      <c r="CX323" s="145" t="str">
        <f>IFERROR(TRUNC(VLOOKUP($E323,'Container Panel'!$B$41:$Z$100,$D323,0)/(VLOOKUP(CX$276,UI!$A$12:$O$51,VLOOKUP(CX$278,$B$276:$C$278,2,0),0)/1000)),"")</f>
        <v/>
      </c>
      <c r="CY323" s="145" t="str">
        <f>IFERROR(TRUNC(VLOOKUP($E323,'Container Panel'!$B$41:$Z$100,$D323,0)/(VLOOKUP(CY$276,UI!$A$12:$O$51,VLOOKUP(CY$278,$B$276:$C$278,2,0),0)/1000)),"")</f>
        <v/>
      </c>
      <c r="CZ323" s="145" t="str">
        <f>IFERROR(TRUNC(VLOOKUP($E323,'Container Panel'!$B$41:$Z$100,$D323,0)/(VLOOKUP(CZ$276,UI!$A$12:$O$51,VLOOKUP(CZ$278,$B$276:$C$278,2,0),0)/1000)),"")</f>
        <v/>
      </c>
      <c r="DA323" s="145" t="str">
        <f>IFERROR(TRUNC(VLOOKUP($E323,'Container Panel'!$B$41:$Z$100,$D323,0)/(VLOOKUP(DA$276,UI!$A$12:$O$51,VLOOKUP(DA$278,$B$276:$C$278,2,0),0)/1000)),"")</f>
        <v/>
      </c>
      <c r="DB323" s="145" t="str">
        <f>IFERROR(TRUNC(VLOOKUP($E323,'Container Panel'!$B$41:$Z$100,$D323,0)/(VLOOKUP(DB$276,UI!$A$12:$O$51,VLOOKUP(DB$278,$B$276:$C$278,2,0),0)/1000)),"")</f>
        <v/>
      </c>
      <c r="DC323" s="145" t="str">
        <f>IFERROR(TRUNC(VLOOKUP($E323,'Container Panel'!$B$41:$Z$100,$D323,0)/(VLOOKUP(DC$276,UI!$A$12:$O$51,VLOOKUP(DC$278,$B$276:$C$278,2,0),0)/1000)),"")</f>
        <v/>
      </c>
      <c r="DD323" s="145" t="str">
        <f>IFERROR(TRUNC(VLOOKUP($E323,'Container Panel'!$B$41:$Z$100,$D323,0)/(VLOOKUP(DD$276,UI!$A$12:$O$51,VLOOKUP(DD$278,$B$276:$C$278,2,0),0)/1000)),"")</f>
        <v/>
      </c>
      <c r="DE323" s="145" t="str">
        <f>IFERROR(TRUNC(VLOOKUP($E323,'Container Panel'!$B$41:$Z$100,$D323,0)/(VLOOKUP(DE$276,UI!$A$12:$O$51,VLOOKUP(DE$278,$B$276:$C$278,2,0),0)/1000)),"")</f>
        <v/>
      </c>
      <c r="DF323" s="145" t="str">
        <f>IFERROR(TRUNC(VLOOKUP($E323,'Container Panel'!$B$41:$Z$100,$D323,0)/(VLOOKUP(DF$276,UI!$A$12:$O$51,VLOOKUP(DF$278,$B$276:$C$278,2,0),0)/1000)),"")</f>
        <v/>
      </c>
      <c r="DG323" s="145" t="str">
        <f>IFERROR(TRUNC(VLOOKUP($E323,'Container Panel'!$B$41:$Z$100,$D323,0)/(VLOOKUP(DG$276,UI!$A$12:$O$51,VLOOKUP(DG$278,$B$276:$C$278,2,0),0)/1000)),"")</f>
        <v/>
      </c>
      <c r="DH323" s="145" t="str">
        <f>IFERROR(TRUNC(VLOOKUP($E323,'Container Panel'!$B$41:$Z$100,$D323,0)/(VLOOKUP(DH$276,UI!$A$12:$O$51,VLOOKUP(DH$278,$B$276:$C$278,2,0),0)/1000)),"")</f>
        <v/>
      </c>
      <c r="DI323" s="145" t="str">
        <f>IFERROR(TRUNC(VLOOKUP($E323,'Container Panel'!$B$41:$Z$100,$D323,0)/(VLOOKUP(DI$276,UI!$A$12:$O$51,VLOOKUP(DI$278,$B$276:$C$278,2,0),0)/1000)),"")</f>
        <v/>
      </c>
      <c r="DJ323" s="145" t="str">
        <f>IFERROR(TRUNC(VLOOKUP($E323,'Container Panel'!$B$41:$Z$100,$D323,0)/(VLOOKUP(DJ$276,UI!$A$12:$O$51,VLOOKUP(DJ$278,$B$276:$C$278,2,0),0)/1000)),"")</f>
        <v/>
      </c>
      <c r="DK323" s="145" t="str">
        <f>IFERROR(TRUNC(VLOOKUP($E323,'Container Panel'!$B$41:$Z$100,$D323,0)/(VLOOKUP(DK$276,UI!$A$12:$O$51,VLOOKUP(DK$278,$B$276:$C$278,2,0),0)/1000)),"")</f>
        <v/>
      </c>
      <c r="DL323" s="145" t="str">
        <f>IFERROR(TRUNC(VLOOKUP($E323,'Container Panel'!$B$41:$Z$100,$D323,0)/(VLOOKUP(DL$276,UI!$A$12:$O$51,VLOOKUP(DL$278,$B$276:$C$278,2,0),0)/1000)),"")</f>
        <v/>
      </c>
      <c r="DM323" s="145" t="str">
        <f>IFERROR(TRUNC(VLOOKUP($E323,'Container Panel'!$B$41:$Z$100,$D323,0)/(VLOOKUP(DM$276,UI!$A$12:$O$51,VLOOKUP(DM$278,$B$276:$C$278,2,0),0)/1000)),"")</f>
        <v/>
      </c>
      <c r="DN323" s="145" t="str">
        <f>IFERROR(TRUNC(VLOOKUP($E323,'Container Panel'!$B$41:$Z$100,$D323,0)/(VLOOKUP(DN$276,UI!$A$12:$O$51,VLOOKUP(DN$278,$B$276:$C$278,2,0),0)/1000)),"")</f>
        <v/>
      </c>
      <c r="DO323" s="145" t="str">
        <f>IFERROR(TRUNC(VLOOKUP($E323,'Container Panel'!$B$41:$Z$100,$D323,0)/(VLOOKUP(DO$276,UI!$A$12:$O$51,VLOOKUP(DO$278,$B$276:$C$278,2,0),0)/1000)),"")</f>
        <v/>
      </c>
      <c r="DP323" s="145" t="str">
        <f>IFERROR(TRUNC(VLOOKUP($E323,'Container Panel'!$B$41:$Z$100,$D323,0)/(VLOOKUP(DP$276,UI!$A$12:$O$51,VLOOKUP(DP$278,$B$276:$C$278,2,0),0)/1000)),"")</f>
        <v/>
      </c>
      <c r="DQ323" s="145" t="str">
        <f>IFERROR(TRUNC(VLOOKUP($E323,'Container Panel'!$B$41:$Z$100,$D323,0)/(VLOOKUP(DQ$276,UI!$A$12:$O$51,VLOOKUP(DQ$278,$B$276:$C$278,2,0),0)/1000)),"")</f>
        <v/>
      </c>
      <c r="DR323" s="145" t="str">
        <f>IFERROR(TRUNC(VLOOKUP($E323,'Container Panel'!$B$41:$Z$100,$D323,0)/(VLOOKUP(DR$276,UI!$A$12:$O$51,VLOOKUP(DR$278,$B$276:$C$278,2,0),0)/1000)),"")</f>
        <v/>
      </c>
      <c r="DS323" s="145" t="str">
        <f>IFERROR(TRUNC(VLOOKUP($E323,'Container Panel'!$B$41:$Z$100,$D323,0)/(VLOOKUP(DS$276,UI!$A$12:$O$51,VLOOKUP(DS$278,$B$276:$C$278,2,0),0)/1000)),"")</f>
        <v/>
      </c>
      <c r="DT323" s="145" t="str">
        <f>IFERROR(TRUNC(VLOOKUP($E323,'Container Panel'!$B$41:$Z$100,$D323,0)/(VLOOKUP(DT$276,UI!$A$12:$O$51,VLOOKUP(DT$278,$B$276:$C$278,2,0),0)/1000)),"")</f>
        <v/>
      </c>
      <c r="DU323" s="145" t="str">
        <f>IFERROR(TRUNC(VLOOKUP($E323,'Container Panel'!$B$41:$Z$100,$D323,0)/(VLOOKUP(DU$276,UI!$A$12:$O$51,VLOOKUP(DU$278,$B$276:$C$278,2,0),0)/1000)),"")</f>
        <v/>
      </c>
      <c r="DV323" s="145" t="str">
        <f>IFERROR(TRUNC(VLOOKUP($E323,'Container Panel'!$B$41:$Z$100,$D323,0)/(VLOOKUP(DV$276,UI!$A$12:$O$51,VLOOKUP(DV$278,$B$276:$C$278,2,0),0)/1000)),"")</f>
        <v/>
      </c>
      <c r="DW323" s="145" t="str">
        <f>IFERROR(TRUNC(VLOOKUP($E323,'Container Panel'!$B$41:$Z$100,$D323,0)/(VLOOKUP(DW$276,UI!$A$12:$O$51,VLOOKUP(DW$278,$B$276:$C$278,2,0),0)/1000)),"")</f>
        <v/>
      </c>
      <c r="DX323" s="145" t="str">
        <f>IFERROR(TRUNC(VLOOKUP($E323,'Container Panel'!$B$41:$Z$100,$D323,0)/(VLOOKUP(DX$276,UI!$A$12:$O$51,VLOOKUP(DX$278,$B$276:$C$278,2,0),0)/1000)),"")</f>
        <v/>
      </c>
      <c r="DY323" s="145" t="str">
        <f>IFERROR(TRUNC(VLOOKUP($E323,'Container Panel'!$B$41:$Z$100,$D323,0)/(VLOOKUP(DY$276,UI!$A$12:$O$51,VLOOKUP(DY$278,$B$276:$C$278,2,0),0)/1000)),"")</f>
        <v/>
      </c>
      <c r="DZ323" s="145" t="str">
        <f>IFERROR(TRUNC(VLOOKUP($E323,'Container Panel'!$B$41:$Z$100,$D323,0)/(VLOOKUP(DZ$276,UI!$A$12:$O$51,VLOOKUP(DZ$278,$B$276:$C$278,2,0),0)/1000)),"")</f>
        <v/>
      </c>
      <c r="EA323" s="145" t="str">
        <f>IFERROR(TRUNC(VLOOKUP($E323,'Container Panel'!$B$41:$Z$100,$D323,0)/(VLOOKUP(EA$276,UI!$A$12:$O$51,VLOOKUP(EA$278,$B$276:$C$278,2,0),0)/1000)),"")</f>
        <v/>
      </c>
      <c r="EB323" s="145" t="str">
        <f>IFERROR(TRUNC(VLOOKUP($E323,'Container Panel'!$B$41:$Z$100,$D323,0)/(VLOOKUP(EB$276,UI!$A$12:$O$51,VLOOKUP(EB$278,$B$276:$C$278,2,0),0)/1000)),"")</f>
        <v/>
      </c>
      <c r="EC323" s="145" t="str">
        <f>IFERROR(TRUNC(VLOOKUP($E323,'Container Panel'!$B$41:$Z$100,$D323,0)/(VLOOKUP(EC$276,UI!$A$12:$O$51,VLOOKUP(EC$278,$B$276:$C$278,2,0),0)/1000)),"")</f>
        <v/>
      </c>
      <c r="ED323" s="145" t="str">
        <f>IFERROR(TRUNC(VLOOKUP($E323,'Container Panel'!$B$41:$Z$100,$D323,0)/(VLOOKUP(ED$276,UI!$A$12:$O$51,VLOOKUP(ED$278,$B$276:$C$278,2,0),0)/1000)),"")</f>
        <v/>
      </c>
      <c r="EE323" s="145" t="str">
        <f>IFERROR(TRUNC(VLOOKUP($E323,'Container Panel'!$B$41:$Z$100,$D323,0)/(VLOOKUP(EE$276,UI!$A$12:$O$51,VLOOKUP(EE$278,$B$276:$C$278,2,0),0)/1000)),"")</f>
        <v/>
      </c>
      <c r="EF323" s="145" t="str">
        <f>IFERROR(TRUNC(VLOOKUP($E323,'Container Panel'!$B$41:$Z$100,$D323,0)/(VLOOKUP(EF$276,UI!$A$12:$O$51,VLOOKUP(EF$278,$B$276:$C$278,2,0),0)/1000)),"")</f>
        <v/>
      </c>
      <c r="EG323" s="145" t="str">
        <f>IFERROR(TRUNC(VLOOKUP($E323,'Container Panel'!$B$41:$Z$100,$D323,0)/(VLOOKUP(EG$276,UI!$A$12:$O$51,VLOOKUP(EG$278,$B$276:$C$278,2,0),0)/1000)),"")</f>
        <v/>
      </c>
      <c r="EH323" s="145" t="str">
        <f>IFERROR(TRUNC(VLOOKUP($E323,'Container Panel'!$B$41:$Z$100,$D323,0)/(VLOOKUP(EH$276,UI!$A$12:$O$51,VLOOKUP(EH$278,$B$276:$C$278,2,0),0)/1000)),"")</f>
        <v/>
      </c>
      <c r="EI323" s="145" t="str">
        <f>IFERROR(TRUNC(VLOOKUP($E323,'Container Panel'!$B$41:$Z$100,$D323,0)/(VLOOKUP(EI$276,UI!$A$12:$O$51,VLOOKUP(EI$278,$B$276:$C$278,2,0),0)/1000)),"")</f>
        <v/>
      </c>
      <c r="EJ323" s="145" t="str">
        <f>IFERROR(TRUNC(VLOOKUP($E323,'Container Panel'!$B$41:$Z$100,$D323,0)/(VLOOKUP(EJ$276,UI!$A$12:$O$51,VLOOKUP(EJ$278,$B$276:$C$278,2,0),0)/1000)),"")</f>
        <v/>
      </c>
      <c r="EK323" s="145" t="str">
        <f>IFERROR(TRUNC(VLOOKUP($E323,'Container Panel'!$B$41:$Z$100,$D323,0)/(VLOOKUP(EK$276,UI!$A$12:$O$51,VLOOKUP(EK$278,$B$276:$C$278,2,0),0)/1000)),"")</f>
        <v/>
      </c>
      <c r="EL323" s="145" t="str">
        <f>IFERROR(TRUNC(VLOOKUP($E323,'Container Panel'!$B$41:$Z$100,$D323,0)/(VLOOKUP(EL$276,UI!$A$12:$O$51,VLOOKUP(EL$278,$B$276:$C$278,2,0),0)/1000)),"")</f>
        <v/>
      </c>
      <c r="EM323" s="145" t="str">
        <f>IFERROR(TRUNC(VLOOKUP($E323,'Container Panel'!$B$41:$Z$100,$D323,0)/(VLOOKUP(EM$276,UI!$A$12:$O$51,VLOOKUP(EM$278,$B$276:$C$278,2,0),0)/1000)),"")</f>
        <v/>
      </c>
      <c r="EN323" s="145" t="str">
        <f>IFERROR(TRUNC(VLOOKUP($E323,'Container Panel'!$B$41:$Z$100,$D323,0)/(VLOOKUP(EN$276,UI!$A$12:$O$51,VLOOKUP(EN$278,$B$276:$C$278,2,0),0)/1000)),"")</f>
        <v/>
      </c>
      <c r="EO323" s="145" t="str">
        <f>IFERROR(TRUNC(VLOOKUP($E323,'Container Panel'!$B$41:$Z$100,$D323,0)/(VLOOKUP(EO$276,UI!$A$12:$O$51,VLOOKUP(EO$278,$B$276:$C$278,2,0),0)/1000)),"")</f>
        <v/>
      </c>
      <c r="EP323" s="145" t="str">
        <f>IFERROR(TRUNC(VLOOKUP($E323,'Container Panel'!$B$41:$Z$100,$D323,0)/(VLOOKUP(EP$276,UI!$A$12:$O$51,VLOOKUP(EP$278,$B$276:$C$278,2,0),0)/1000)),"")</f>
        <v/>
      </c>
      <c r="EQ323" s="145" t="str">
        <f>IFERROR(TRUNC(VLOOKUP($E323,'Container Panel'!$B$41:$Z$100,$D323,0)/(VLOOKUP(EQ$276,UI!$A$12:$O$51,VLOOKUP(EQ$278,$B$276:$C$278,2,0),0)/1000)),"")</f>
        <v/>
      </c>
      <c r="ER323" s="145" t="str">
        <f>IFERROR(TRUNC(VLOOKUP($E323,'Container Panel'!$B$41:$Z$100,$D323,0)/(VLOOKUP(ER$276,UI!$A$12:$O$51,VLOOKUP(ER$278,$B$276:$C$278,2,0),0)/1000)),"")</f>
        <v/>
      </c>
      <c r="ES323" s="145" t="str">
        <f>IFERROR(TRUNC(VLOOKUP($E323,'Container Panel'!$B$41:$Z$100,$D323,0)/(VLOOKUP(ES$276,UI!$A$12:$O$51,VLOOKUP(ES$278,$B$276:$C$278,2,0),0)/1000)),"")</f>
        <v/>
      </c>
      <c r="ET323" s="145" t="str">
        <f>IFERROR(TRUNC(VLOOKUP($E323,'Container Panel'!$B$41:$Z$100,$D323,0)/(VLOOKUP(ET$276,UI!$A$12:$O$51,VLOOKUP(ET$278,$B$276:$C$278,2,0),0)/1000)),"")</f>
        <v/>
      </c>
      <c r="EU323" s="145" t="str">
        <f>IFERROR(TRUNC(VLOOKUP($E323,'Container Panel'!$B$41:$Z$100,$D323,0)/(VLOOKUP(EU$276,UI!$A$12:$O$51,VLOOKUP(EU$278,$B$276:$C$278,2,0),0)/1000)),"")</f>
        <v/>
      </c>
      <c r="EV323" s="145" t="str">
        <f>IFERROR(TRUNC(VLOOKUP($E323,'Container Panel'!$B$41:$Z$100,$D323,0)/(VLOOKUP(EV$276,UI!$A$12:$O$51,VLOOKUP(EV$278,$B$276:$C$278,2,0),0)/1000)),"")</f>
        <v/>
      </c>
      <c r="EW323" s="145" t="str">
        <f>IFERROR(TRUNC(VLOOKUP($E323,'Container Panel'!$B$41:$Z$100,$D323,0)/(VLOOKUP(EW$276,UI!$A$12:$O$51,VLOOKUP(EW$278,$B$276:$C$278,2,0),0)/1000)),"")</f>
        <v/>
      </c>
      <c r="EX323" s="145" t="str">
        <f>IFERROR(TRUNC(VLOOKUP($E323,'Container Panel'!$B$41:$Z$100,$D323,0)/(VLOOKUP(EX$276,UI!$A$12:$O$51,VLOOKUP(EX$278,$B$276:$C$278,2,0),0)/1000)),"")</f>
        <v/>
      </c>
      <c r="EY323" s="145" t="str">
        <f>IFERROR(TRUNC(VLOOKUP($E323,'Container Panel'!$B$41:$Z$100,$D323,0)/(VLOOKUP(EY$276,UI!$A$12:$O$51,VLOOKUP(EY$278,$B$276:$C$278,2,0),0)/1000)),"")</f>
        <v/>
      </c>
      <c r="EZ323" s="145" t="str">
        <f>IFERROR(TRUNC(VLOOKUP($E323,'Container Panel'!$B$41:$Z$100,$D323,0)/(VLOOKUP(EZ$276,UI!$A$12:$O$51,VLOOKUP(EZ$278,$B$276:$C$278,2,0),0)/1000)),"")</f>
        <v/>
      </c>
      <c r="FA323" s="145" t="str">
        <f>IFERROR(TRUNC(VLOOKUP($E323,'Container Panel'!$B$41:$Z$100,$D323,0)/(VLOOKUP(FA$276,UI!$A$12:$O$51,VLOOKUP(FA$278,$B$276:$C$278,2,0),0)/1000)),"")</f>
        <v/>
      </c>
      <c r="FB323" s="145" t="str">
        <f>IFERROR(TRUNC(VLOOKUP($E323,'Container Panel'!$B$41:$Z$100,$D323,0)/(VLOOKUP(FB$276,UI!$A$12:$O$51,VLOOKUP(FB$278,$B$276:$C$278,2,0),0)/1000)),"")</f>
        <v/>
      </c>
      <c r="FC323" s="145" t="str">
        <f>IFERROR(TRUNC(VLOOKUP($E323,'Container Panel'!$B$41:$Z$100,$D323,0)/(VLOOKUP(FC$276,UI!$A$12:$O$51,VLOOKUP(FC$278,$B$276:$C$278,2,0),0)/1000)),"")</f>
        <v/>
      </c>
      <c r="FD323" s="145" t="str">
        <f>IFERROR(TRUNC(VLOOKUP($E323,'Container Panel'!$B$41:$Z$100,$D323,0)/(VLOOKUP(FD$276,UI!$A$12:$O$51,VLOOKUP(FD$278,$B$276:$C$278,2,0),0)/1000)),"")</f>
        <v/>
      </c>
      <c r="FE323" s="145" t="str">
        <f>IFERROR(TRUNC(VLOOKUP($E323,'Container Panel'!$B$41:$Z$100,$D323,0)/(VLOOKUP(FE$276,UI!$A$12:$O$51,VLOOKUP(FE$278,$B$276:$C$278,2,0),0)/1000)),"")</f>
        <v/>
      </c>
      <c r="FF323" s="145" t="str">
        <f>IFERROR(TRUNC(VLOOKUP($E323,'Container Panel'!$B$41:$Z$100,$D323,0)/(VLOOKUP(FF$276,UI!$A$12:$O$51,VLOOKUP(FF$278,$B$276:$C$278,2,0),0)/1000)),"")</f>
        <v/>
      </c>
      <c r="FG323" s="145" t="str">
        <f>IFERROR(TRUNC(VLOOKUP($E323,'Container Panel'!$B$41:$Z$100,$D323,0)/(VLOOKUP(FG$276,UI!$A$12:$O$51,VLOOKUP(FG$278,$B$276:$C$278,2,0),0)/1000)),"")</f>
        <v/>
      </c>
      <c r="FH323" s="145" t="str">
        <f>IFERROR(TRUNC(VLOOKUP($E323,'Container Panel'!$B$41:$Z$100,$D323,0)/(VLOOKUP(FH$276,UI!$A$12:$O$51,VLOOKUP(FH$278,$B$276:$C$278,2,0),0)/1000)),"")</f>
        <v/>
      </c>
      <c r="FI323" s="145" t="str">
        <f>IFERROR(TRUNC(VLOOKUP($E323,'Container Panel'!$B$41:$Z$100,$D323,0)/(VLOOKUP(FI$276,UI!$A$12:$O$51,VLOOKUP(FI$278,$B$276:$C$278,2,0),0)/1000)),"")</f>
        <v/>
      </c>
      <c r="FJ323" s="145" t="str">
        <f>IFERROR(TRUNC(VLOOKUP($E323,'Container Panel'!$B$41:$Z$100,$D323,0)/(VLOOKUP(FJ$276,UI!$A$12:$O$51,VLOOKUP(FJ$278,$B$276:$C$278,2,0),0)/1000)),"")</f>
        <v/>
      </c>
      <c r="FK323" s="145" t="str">
        <f>IFERROR(TRUNC(VLOOKUP($E323,'Container Panel'!$B$41:$Z$100,$D323,0)/(VLOOKUP(FK$276,UI!$A$12:$O$51,VLOOKUP(FK$278,$B$276:$C$278,2,0),0)/1000)),"")</f>
        <v/>
      </c>
      <c r="FL323" s="145" t="str">
        <f>IFERROR(TRUNC(VLOOKUP($E323,'Container Panel'!$B$41:$Z$100,$D323,0)/(VLOOKUP(FL$276,UI!$A$12:$O$51,VLOOKUP(FL$278,$B$276:$C$278,2,0),0)/1000)),"")</f>
        <v/>
      </c>
      <c r="FM323" s="145" t="str">
        <f>IFERROR(TRUNC(VLOOKUP($E323,'Container Panel'!$B$41:$Z$100,$D323,0)/(VLOOKUP(FM$276,UI!$A$12:$O$51,VLOOKUP(FM$278,$B$276:$C$278,2,0),0)/1000)),"")</f>
        <v/>
      </c>
      <c r="FN323" s="145" t="str">
        <f>IFERROR(TRUNC(VLOOKUP($E323,'Container Panel'!$B$41:$Z$100,$D323,0)/(VLOOKUP(FN$276,UI!$A$12:$O$51,VLOOKUP(FN$278,$B$276:$C$278,2,0),0)/1000)),"")</f>
        <v/>
      </c>
      <c r="FO323" s="145" t="str">
        <f>IFERROR(TRUNC(VLOOKUP($E323,'Container Panel'!$B$41:$Z$100,$D323,0)/(VLOOKUP(FO$276,UI!$A$12:$O$51,VLOOKUP(FO$278,$B$276:$C$278,2,0),0)/1000)),"")</f>
        <v/>
      </c>
      <c r="FP323" s="145" t="str">
        <f>IFERROR(TRUNC(VLOOKUP($E323,'Container Panel'!$B$41:$Z$100,$D323,0)/(VLOOKUP(FP$276,UI!$A$12:$O$51,VLOOKUP(FP$278,$B$276:$C$278,2,0),0)/1000)),"")</f>
        <v/>
      </c>
      <c r="FQ323" s="145" t="str">
        <f>IFERROR(TRUNC(VLOOKUP($E323,'Container Panel'!$B$41:$Z$100,$D323,0)/(VLOOKUP(FQ$276,UI!$A$12:$O$51,VLOOKUP(FQ$278,$B$276:$C$278,2,0),0)/1000)),"")</f>
        <v/>
      </c>
      <c r="FR323" s="145" t="str">
        <f>IFERROR(TRUNC(VLOOKUP($E323,'Container Panel'!$B$41:$Z$100,$D323,0)/(VLOOKUP(FR$276,UI!$A$12:$O$51,VLOOKUP(FR$278,$B$276:$C$278,2,0),0)/1000)),"")</f>
        <v/>
      </c>
      <c r="FS323" s="145" t="str">
        <f>IFERROR(TRUNC(VLOOKUP($E323,'Container Panel'!$B$41:$Z$100,$D323,0)/(VLOOKUP(FS$276,UI!$A$12:$O$51,VLOOKUP(FS$278,$B$276:$C$278,2,0),0)/1000)),"")</f>
        <v/>
      </c>
      <c r="FT323" s="145" t="str">
        <f>IFERROR(TRUNC(VLOOKUP($E323,'Container Panel'!$B$41:$Z$100,$D323,0)/(VLOOKUP(FT$276,UI!$A$12:$O$51,VLOOKUP(FT$278,$B$276:$C$278,2,0),0)/1000)),"")</f>
        <v/>
      </c>
      <c r="FU323" s="145" t="str">
        <f>IFERROR(TRUNC(VLOOKUP($E323,'Container Panel'!$B$41:$Z$100,$D323,0)/(VLOOKUP(FU$276,UI!$A$12:$O$51,VLOOKUP(FU$278,$B$276:$C$278,2,0),0)/1000)),"")</f>
        <v/>
      </c>
      <c r="FV323" s="145" t="str">
        <f>IFERROR(TRUNC(VLOOKUP($E323,'Container Panel'!$B$41:$Z$100,$D323,0)/(VLOOKUP(FV$276,UI!$A$12:$O$51,VLOOKUP(FV$278,$B$276:$C$278,2,0),0)/1000)),"")</f>
        <v/>
      </c>
      <c r="FW323" s="145" t="str">
        <f>IFERROR(TRUNC(VLOOKUP($E323,'Container Panel'!$B$41:$Z$100,$D323,0)/(VLOOKUP(FW$276,UI!$A$12:$O$51,VLOOKUP(FW$278,$B$276:$C$278,2,0),0)/1000)),"")</f>
        <v/>
      </c>
      <c r="FX323" s="145" t="str">
        <f>IFERROR(TRUNC(VLOOKUP($E323,'Container Panel'!$B$41:$Z$100,$D323,0)/(VLOOKUP(FX$276,UI!$A$12:$O$51,VLOOKUP(FX$278,$B$276:$C$278,2,0),0)/1000)),"")</f>
        <v/>
      </c>
      <c r="FY323" s="145" t="str">
        <f>IFERROR(TRUNC(VLOOKUP($E323,'Container Panel'!$B$41:$Z$100,$D323,0)/(VLOOKUP(FY$276,UI!$A$12:$O$51,VLOOKUP(FY$278,$B$276:$C$278,2,0),0)/1000)),"")</f>
        <v/>
      </c>
      <c r="FZ323" s="145" t="str">
        <f>IFERROR(TRUNC(VLOOKUP($E323,'Container Panel'!$B$41:$Z$100,$D323,0)/(VLOOKUP(FZ$276,UI!$A$12:$O$51,VLOOKUP(FZ$278,$B$276:$C$278,2,0),0)/1000)),"")</f>
        <v/>
      </c>
      <c r="GA323" s="145" t="str">
        <f>IFERROR(TRUNC(VLOOKUP($E323,'Container Panel'!$B$41:$Z$100,$D323,0)/(VLOOKUP(GA$276,UI!$A$12:$O$51,VLOOKUP(GA$278,$B$276:$C$278,2,0),0)/1000)),"")</f>
        <v/>
      </c>
      <c r="GB323" s="145" t="str">
        <f>IFERROR(TRUNC(VLOOKUP($E323,'Container Panel'!$B$41:$Z$100,$D323,0)/(VLOOKUP(GB$276,UI!$A$12:$O$51,VLOOKUP(GB$278,$B$276:$C$278,2,0),0)/1000)),"")</f>
        <v/>
      </c>
      <c r="GC323" s="145" t="str">
        <f>IFERROR(TRUNC(VLOOKUP($E323,'Container Panel'!$B$41:$Z$100,$D323,0)/(VLOOKUP(GC$276,UI!$A$12:$O$51,VLOOKUP(GC$278,$B$276:$C$278,2,0),0)/1000)),"")</f>
        <v/>
      </c>
      <c r="GD323" s="145" t="str">
        <f>IFERROR(TRUNC(VLOOKUP($E323,'Container Panel'!$B$41:$Z$100,$D323,0)/(VLOOKUP(GD$276,UI!$A$12:$O$51,VLOOKUP(GD$278,$B$276:$C$278,2,0),0)/1000)),"")</f>
        <v/>
      </c>
      <c r="GE323" s="145" t="str">
        <f>IFERROR(TRUNC(VLOOKUP($E323,'Container Panel'!$B$41:$Z$100,$D323,0)/(VLOOKUP(GE$276,UI!$A$12:$O$51,VLOOKUP(GE$278,$B$276:$C$278,2,0),0)/1000)),"")</f>
        <v/>
      </c>
      <c r="GF323" s="145" t="str">
        <f>IFERROR(TRUNC(VLOOKUP($E323,'Container Panel'!$B$41:$Z$100,$D323,0)/(VLOOKUP(GF$276,UI!$A$12:$O$51,VLOOKUP(GF$278,$B$276:$C$278,2,0),0)/1000)),"")</f>
        <v/>
      </c>
      <c r="GG323" s="145" t="str">
        <f>IFERROR(TRUNC(VLOOKUP($E323,'Container Panel'!$B$41:$Z$100,$D323,0)/(VLOOKUP(GG$276,UI!$A$12:$O$51,VLOOKUP(GG$278,$B$276:$C$278,2,0),0)/1000)),"")</f>
        <v/>
      </c>
      <c r="GH323" s="145" t="str">
        <f>IFERROR(TRUNC(VLOOKUP($E323,'Container Panel'!$B$41:$Z$100,$D323,0)/(VLOOKUP(GH$276,UI!$A$12:$O$51,VLOOKUP(GH$278,$B$276:$C$278,2,0),0)/1000)),"")</f>
        <v/>
      </c>
      <c r="GI323" s="145" t="str">
        <f>IFERROR(TRUNC(VLOOKUP($E323,'Container Panel'!$B$41:$Z$100,$D323,0)/(VLOOKUP(GI$276,UI!$A$12:$O$51,VLOOKUP(GI$278,$B$276:$C$278,2,0),0)/1000)),"")</f>
        <v/>
      </c>
      <c r="GJ323" s="145" t="str">
        <f>IFERROR(TRUNC(VLOOKUP($E323,'Container Panel'!$B$41:$Z$100,$D323,0)/(VLOOKUP(GJ$276,UI!$A$12:$O$51,VLOOKUP(GJ$278,$B$276:$C$278,2,0),0)/1000)),"")</f>
        <v/>
      </c>
      <c r="GK323" s="145" t="str">
        <f>IFERROR(TRUNC(VLOOKUP($E323,'Container Panel'!$B$41:$Z$100,$D323,0)/(VLOOKUP(GK$276,UI!$A$12:$O$51,VLOOKUP(GK$278,$B$276:$C$278,2,0),0)/1000)),"")</f>
        <v/>
      </c>
      <c r="GL323" s="145" t="str">
        <f>IFERROR(TRUNC(VLOOKUP($E323,'Container Panel'!$B$41:$Z$100,$D323,0)/(VLOOKUP(GL$276,UI!$A$12:$O$51,VLOOKUP(GL$278,$B$276:$C$278,2,0),0)/1000)),"")</f>
        <v/>
      </c>
      <c r="GM323" s="145" t="str">
        <f>IFERROR(TRUNC(VLOOKUP($E323,'Container Panel'!$B$41:$Z$100,$D323,0)/(VLOOKUP(GM$276,UI!$A$12:$O$51,VLOOKUP(GM$278,$B$276:$C$278,2,0),0)/1000)),"")</f>
        <v/>
      </c>
      <c r="GN323" s="145" t="str">
        <f>IFERROR(TRUNC(VLOOKUP($E323,'Container Panel'!$B$41:$Z$100,$D323,0)/(VLOOKUP(GN$276,UI!$A$12:$O$51,VLOOKUP(GN$278,$B$276:$C$278,2,0),0)/1000)),"")</f>
        <v/>
      </c>
      <c r="GO323" s="145" t="str">
        <f>IFERROR(TRUNC(VLOOKUP($E323,'Container Panel'!$B$41:$Z$100,$D323,0)/(VLOOKUP(GO$276,UI!$A$12:$O$51,VLOOKUP(GO$278,$B$276:$C$278,2,0),0)/1000)),"")</f>
        <v/>
      </c>
      <c r="GP323" s="145" t="str">
        <f>IFERROR(TRUNC(VLOOKUP($E323,'Container Panel'!$B$41:$Z$100,$D323,0)/(VLOOKUP(GP$276,UI!$A$12:$O$51,VLOOKUP(GP$278,$B$276:$C$278,2,0),0)/1000)),"")</f>
        <v/>
      </c>
      <c r="GQ323" s="145" t="str">
        <f>IFERROR(TRUNC(VLOOKUP($E323,'Container Panel'!$B$41:$Z$100,$D323,0)/(VLOOKUP(GQ$276,UI!$A$12:$O$51,VLOOKUP(GQ$278,$B$276:$C$278,2,0),0)/1000)),"")</f>
        <v/>
      </c>
      <c r="GR323" s="145" t="str">
        <f>IFERROR(TRUNC(VLOOKUP($E323,'Container Panel'!$B$41:$Z$100,$D323,0)/(VLOOKUP(GR$276,UI!$A$12:$O$51,VLOOKUP(GR$278,$B$276:$C$278,2,0),0)/1000)),"")</f>
        <v/>
      </c>
      <c r="GS323" s="145" t="str">
        <f>IFERROR(TRUNC(VLOOKUP($E323,'Container Panel'!$B$41:$Z$100,$D323,0)/(VLOOKUP(GS$276,UI!$A$12:$O$51,VLOOKUP(GS$278,$B$276:$C$278,2,0),0)/1000)),"")</f>
        <v/>
      </c>
      <c r="GT323" s="145" t="str">
        <f>IFERROR(TRUNC(VLOOKUP($E323,'Container Panel'!$B$41:$Z$100,$D323,0)/(VLOOKUP(GT$276,UI!$A$12:$O$51,VLOOKUP(GT$278,$B$276:$C$278,2,0),0)/1000)),"")</f>
        <v/>
      </c>
      <c r="GU323" s="145" t="str">
        <f>IFERROR(TRUNC(VLOOKUP($E323,'Container Panel'!$B$41:$Z$100,$D323,0)/(VLOOKUP(GU$276,UI!$A$12:$O$51,VLOOKUP(GU$278,$B$276:$C$278,2,0),0)/1000)),"")</f>
        <v/>
      </c>
      <c r="GV323" s="145" t="str">
        <f>IFERROR(TRUNC(VLOOKUP($E323,'Container Panel'!$B$41:$Z$100,$D323,0)/(VLOOKUP(GV$276,UI!$A$12:$O$51,VLOOKUP(GV$278,$B$276:$C$278,2,0),0)/1000)),"")</f>
        <v/>
      </c>
      <c r="GW323" s="145" t="str">
        <f>IFERROR(TRUNC(VLOOKUP($E323,'Container Panel'!$B$41:$Z$100,$D323,0)/(VLOOKUP(GW$276,UI!$A$12:$O$51,VLOOKUP(GW$278,$B$276:$C$278,2,0),0)/1000)),"")</f>
        <v/>
      </c>
      <c r="GX323" s="145" t="str">
        <f>IFERROR(TRUNC(VLOOKUP($E323,'Container Panel'!$B$41:$Z$100,$D323,0)/(VLOOKUP(GX$276,UI!$A$12:$O$51,VLOOKUP(GX$278,$B$276:$C$278,2,0),0)/1000)),"")</f>
        <v/>
      </c>
      <c r="GY323" s="145" t="str">
        <f>IFERROR(TRUNC(VLOOKUP($E323,'Container Panel'!$B$41:$Z$100,$D323,0)/(VLOOKUP(GY$276,UI!$A$12:$O$51,VLOOKUP(GY$278,$B$276:$C$278,2,0),0)/1000)),"")</f>
        <v/>
      </c>
      <c r="GZ323" s="145" t="str">
        <f>IFERROR(TRUNC(VLOOKUP($E323,'Container Panel'!$B$41:$Z$100,$D323,0)/(VLOOKUP(GZ$276,UI!$A$12:$O$51,VLOOKUP(GZ$278,$B$276:$C$278,2,0),0)/1000)),"")</f>
        <v/>
      </c>
      <c r="HA323" s="145" t="str">
        <f>IFERROR(TRUNC(VLOOKUP($E323,'Container Panel'!$B$41:$Z$100,$D323,0)/(VLOOKUP(HA$276,UI!$A$12:$O$51,VLOOKUP(HA$278,$B$276:$C$278,2,0),0)/1000)),"")</f>
        <v/>
      </c>
      <c r="HB323" s="145" t="str">
        <f>IFERROR(TRUNC(VLOOKUP($E323,'Container Panel'!$B$41:$Z$100,$D323,0)/(VLOOKUP(HB$276,UI!$A$12:$O$51,VLOOKUP(HB$278,$B$276:$C$278,2,0),0)/1000)),"")</f>
        <v/>
      </c>
      <c r="HC323" s="145" t="str">
        <f>IFERROR(TRUNC(VLOOKUP($E323,'Container Panel'!$B$41:$Z$100,$D323,0)/(VLOOKUP(HC$276,UI!$A$12:$O$51,VLOOKUP(HC$278,$B$276:$C$278,2,0),0)/1000)),"")</f>
        <v/>
      </c>
      <c r="HD323" s="145" t="str">
        <f>IFERROR(TRUNC(VLOOKUP($E323,'Container Panel'!$B$41:$Z$100,$D323,0)/(VLOOKUP(HD$276,UI!$A$12:$O$51,VLOOKUP(HD$278,$B$276:$C$278,2,0),0)/1000)),"")</f>
        <v/>
      </c>
      <c r="HE323" s="145" t="str">
        <f>IFERROR(TRUNC(VLOOKUP($E323,'Container Panel'!$B$41:$Z$100,$D323,0)/(VLOOKUP(HE$276,UI!$A$12:$O$51,VLOOKUP(HE$278,$B$276:$C$278,2,0),0)/1000)),"")</f>
        <v/>
      </c>
      <c r="HF323" s="145" t="str">
        <f>IFERROR(TRUNC(VLOOKUP($E323,'Container Panel'!$B$41:$Z$100,$D323,0)/(VLOOKUP(HF$276,UI!$A$12:$O$51,VLOOKUP(HF$278,$B$276:$C$278,2,0),0)/1000)),"")</f>
        <v/>
      </c>
      <c r="HG323" s="145" t="str">
        <f>IFERROR(TRUNC(VLOOKUP($E323,'Container Panel'!$B$41:$Z$100,$D323,0)/(VLOOKUP(HG$276,UI!$A$12:$O$51,VLOOKUP(HG$278,$B$276:$C$278,2,0),0)/1000)),"")</f>
        <v/>
      </c>
      <c r="HH323" s="145" t="str">
        <f>IFERROR(TRUNC(VLOOKUP($E323,'Container Panel'!$B$41:$Z$100,$D323,0)/(VLOOKUP(HH$276,UI!$A$12:$O$51,VLOOKUP(HH$278,$B$276:$C$278,2,0),0)/1000)),"")</f>
        <v/>
      </c>
      <c r="HI323" s="145" t="str">
        <f>IFERROR(TRUNC(VLOOKUP($E323,'Container Panel'!$B$41:$Z$100,$D323,0)/(VLOOKUP(HI$276,UI!$A$12:$O$51,VLOOKUP(HI$278,$B$276:$C$278,2,0),0)/1000)),"")</f>
        <v/>
      </c>
      <c r="HJ323" s="145" t="str">
        <f>IFERROR(TRUNC(VLOOKUP($E323,'Container Panel'!$B$41:$Z$100,$D323,0)/(VLOOKUP(HJ$276,UI!$A$12:$O$51,VLOOKUP(HJ$278,$B$276:$C$278,2,0),0)/1000)),"")</f>
        <v/>
      </c>
      <c r="HK323" s="145" t="str">
        <f>IFERROR(TRUNC(VLOOKUP($E323,'Container Panel'!$B$41:$Z$100,$D323,0)/(VLOOKUP(HK$276,UI!$A$12:$O$51,VLOOKUP(HK$278,$B$276:$C$278,2,0),0)/1000)),"")</f>
        <v/>
      </c>
      <c r="HL323" s="145" t="str">
        <f>IFERROR(TRUNC(VLOOKUP($E323,'Container Panel'!$B$41:$Z$100,$D323,0)/(VLOOKUP(HL$276,UI!$A$12:$O$51,VLOOKUP(HL$278,$B$276:$C$278,2,0),0)/1000)),"")</f>
        <v/>
      </c>
      <c r="HM323" s="145" t="str">
        <f>IFERROR(TRUNC(VLOOKUP($E323,'Container Panel'!$B$41:$Z$100,$D323,0)/(VLOOKUP(HM$276,UI!$A$12:$O$51,VLOOKUP(HM$278,$B$276:$C$278,2,0),0)/1000)),"")</f>
        <v/>
      </c>
      <c r="HN323" s="145" t="str">
        <f>IFERROR(TRUNC(VLOOKUP($E323,'Container Panel'!$B$41:$Z$100,$D323,0)/(VLOOKUP(HN$276,UI!$A$12:$O$51,VLOOKUP(HN$278,$B$276:$C$278,2,0),0)/1000)),"")</f>
        <v/>
      </c>
      <c r="HO323" s="145" t="str">
        <f>IFERROR(TRUNC(VLOOKUP($E323,'Container Panel'!$B$41:$Z$100,$D323,0)/(VLOOKUP(HO$276,UI!$A$12:$O$51,VLOOKUP(HO$278,$B$276:$C$278,2,0),0)/1000)),"")</f>
        <v/>
      </c>
      <c r="HP323" s="145" t="str">
        <f>IFERROR(TRUNC(VLOOKUP($E323,'Container Panel'!$B$41:$Z$100,$D323,0)/(VLOOKUP(HP$276,UI!$A$12:$O$51,VLOOKUP(HP$278,$B$276:$C$278,2,0),0)/1000)),"")</f>
        <v/>
      </c>
      <c r="HQ323" s="145" t="str">
        <f>IFERROR(TRUNC(VLOOKUP($E323,'Container Panel'!$B$41:$Z$100,$D323,0)/(VLOOKUP(HQ$276,UI!$A$12:$O$51,VLOOKUP(HQ$278,$B$276:$C$278,2,0),0)/1000)),"")</f>
        <v/>
      </c>
      <c r="HR323" s="145" t="str">
        <f>IFERROR(TRUNC(VLOOKUP($E323,'Container Panel'!$B$41:$Z$100,$D323,0)/(VLOOKUP(HR$276,UI!$A$12:$O$51,VLOOKUP(HR$278,$B$276:$C$278,2,0),0)/1000)),"")</f>
        <v/>
      </c>
      <c r="HS323" s="145" t="str">
        <f>IFERROR(TRUNC(VLOOKUP($E323,'Container Panel'!$B$41:$Z$100,$D323,0)/(VLOOKUP(HS$276,UI!$A$12:$O$51,VLOOKUP(HS$278,$B$276:$C$278,2,0),0)/1000)),"")</f>
        <v/>
      </c>
      <c r="HT323" s="145" t="str">
        <f>IFERROR(TRUNC(VLOOKUP($E323,'Container Panel'!$B$41:$Z$100,$D323,0)/(VLOOKUP(HT$276,UI!$A$12:$O$51,VLOOKUP(HT$278,$B$276:$C$278,2,0),0)/1000)),"")</f>
        <v/>
      </c>
      <c r="HU323" s="145" t="str">
        <f>IFERROR(TRUNC(VLOOKUP($E323,'Container Panel'!$B$41:$Z$100,$D323,0)/(VLOOKUP(HU$276,UI!$A$12:$O$51,VLOOKUP(HU$278,$B$276:$C$278,2,0),0)/1000)),"")</f>
        <v/>
      </c>
      <c r="HV323" s="145" t="str">
        <f>IFERROR(TRUNC(VLOOKUP($E323,'Container Panel'!$B$41:$Z$100,$D323,0)/(VLOOKUP(HV$276,UI!$A$12:$O$51,VLOOKUP(HV$278,$B$276:$C$278,2,0),0)/1000)),"")</f>
        <v/>
      </c>
      <c r="HW323" s="145" t="str">
        <f>IFERROR(TRUNC(VLOOKUP($E323,'Container Panel'!$B$41:$Z$100,$D323,0)/(VLOOKUP(HW$276,UI!$A$12:$O$51,VLOOKUP(HW$278,$B$276:$C$278,2,0),0)/1000)),"")</f>
        <v/>
      </c>
      <c r="HX323" s="145" t="str">
        <f>IFERROR(TRUNC(VLOOKUP($E323,'Container Panel'!$B$41:$Z$100,$D323,0)/(VLOOKUP(HX$276,UI!$A$12:$O$51,VLOOKUP(HX$278,$B$276:$C$278,2,0),0)/1000)),"")</f>
        <v/>
      </c>
      <c r="HY323" s="145" t="str">
        <f>IFERROR(TRUNC(VLOOKUP($E323,'Container Panel'!$B$41:$Z$100,$D323,0)/(VLOOKUP(HY$276,UI!$A$12:$O$51,VLOOKUP(HY$278,$B$276:$C$278,2,0),0)/1000)),"")</f>
        <v/>
      </c>
      <c r="HZ323" s="145" t="str">
        <f>IFERROR(TRUNC(VLOOKUP($E323,'Container Panel'!$B$41:$Z$100,$D323,0)/(VLOOKUP(HZ$276,UI!$A$12:$O$51,VLOOKUP(HZ$278,$B$276:$C$278,2,0),0)/1000)),"")</f>
        <v/>
      </c>
      <c r="IA323" s="145" t="str">
        <f>IFERROR(TRUNC(VLOOKUP($E323,'Container Panel'!$B$41:$Z$100,$D323,0)/(VLOOKUP(IA$276,UI!$A$12:$O$51,VLOOKUP(IA$278,$B$276:$C$278,2,0),0)/1000)),"")</f>
        <v/>
      </c>
      <c r="IB323" s="145" t="str">
        <f>IFERROR(TRUNC(VLOOKUP($E323,'Container Panel'!$B$41:$Z$100,$D323,0)/(VLOOKUP(IB$276,UI!$A$12:$O$51,VLOOKUP(IB$278,$B$276:$C$278,2,0),0)/1000)),"")</f>
        <v/>
      </c>
      <c r="IC323" s="145" t="str">
        <f>IFERROR(TRUNC(VLOOKUP($E323,'Container Panel'!$B$41:$Z$100,$D323,0)/(VLOOKUP(IC$276,UI!$A$12:$O$51,VLOOKUP(IC$278,$B$276:$C$278,2,0),0)/1000)),"")</f>
        <v/>
      </c>
      <c r="ID323" s="145" t="str">
        <f>IFERROR(TRUNC(VLOOKUP($E323,'Container Panel'!$B$41:$Z$100,$D323,0)/(VLOOKUP(ID$276,UI!$A$12:$O$51,VLOOKUP(ID$278,$B$276:$C$278,2,0),0)/1000)),"")</f>
        <v/>
      </c>
      <c r="IE323" s="145" t="str">
        <f>IFERROR(TRUNC(VLOOKUP($E323,'Container Panel'!$B$41:$Z$100,$D323,0)/(VLOOKUP(IE$276,UI!$A$12:$O$51,VLOOKUP(IE$278,$B$276:$C$278,2,0),0)/1000)),"")</f>
        <v/>
      </c>
      <c r="IF323" s="145" t="str">
        <f>IFERROR(TRUNC(VLOOKUP($E323,'Container Panel'!$B$41:$Z$100,$D323,0)/(VLOOKUP(IF$276,UI!$A$12:$O$51,VLOOKUP(IF$278,$B$276:$C$278,2,0),0)/1000)),"")</f>
        <v/>
      </c>
      <c r="IG323" s="145" t="str">
        <f>IFERROR(TRUNC(VLOOKUP($E323,'Container Panel'!$B$41:$Z$100,$D323,0)/(VLOOKUP(IG$276,UI!$A$12:$O$51,VLOOKUP(IG$278,$B$276:$C$278,2,0),0)/1000)),"")</f>
        <v/>
      </c>
      <c r="IH323" s="145" t="str">
        <f>IFERROR(TRUNC(VLOOKUP($E323,'Container Panel'!$B$41:$Z$100,$D323,0)/(VLOOKUP(IH$276,UI!$A$12:$O$51,VLOOKUP(IH$278,$B$276:$C$278,2,0),0)/1000)),"")</f>
        <v/>
      </c>
      <c r="II323" s="145" t="str">
        <f>IFERROR(TRUNC(VLOOKUP($E323,'Container Panel'!$B$41:$Z$100,$D323,0)/(VLOOKUP(II$276,UI!$A$12:$O$51,VLOOKUP(II$278,$B$276:$C$278,2,0),0)/1000)),"")</f>
        <v/>
      </c>
      <c r="IJ323" s="145" t="str">
        <f>IFERROR(TRUNC(VLOOKUP($E323,'Container Panel'!$B$41:$Z$100,$D323,0)/(VLOOKUP(IJ$276,UI!$A$12:$O$51,VLOOKUP(IJ$278,$B$276:$C$278,2,0),0)/1000)),"")</f>
        <v/>
      </c>
      <c r="IK323" s="145" t="str">
        <f>IFERROR(TRUNC(VLOOKUP($E323,'Container Panel'!$B$41:$Z$100,$D323,0)/(VLOOKUP(IK$276,UI!$A$12:$O$51,VLOOKUP(IK$278,$B$276:$C$278,2,0),0)/1000)),"")</f>
        <v/>
      </c>
      <c r="IL323" s="145" t="str">
        <f>IFERROR(TRUNC(VLOOKUP($E323,'Container Panel'!$B$41:$Z$100,$D323,0)/(VLOOKUP(IL$276,UI!$A$12:$O$51,VLOOKUP(IL$278,$B$276:$C$278,2,0),0)/1000)),"")</f>
        <v/>
      </c>
    </row>
    <row r="324" spans="2:246">
      <c r="B324" s="74">
        <v>44</v>
      </c>
      <c r="C324" s="74">
        <f t="shared" si="191"/>
        <v>15</v>
      </c>
      <c r="D324" s="163">
        <f>MOD(B324,3)+'Container Panel'!$Q$38</f>
        <v>18</v>
      </c>
      <c r="E324" s="143" t="str">
        <f t="shared" si="193"/>
        <v>EU4312</v>
      </c>
      <c r="F324" s="144" t="s">
        <v>29</v>
      </c>
      <c r="G324" s="145">
        <f>IFERROR(IF(AND(G$272=list!$D$3,'Box Calculation'!G$279&lt;&gt;"h",$E324&lt;&gt;0),0,IF(AND(G$273=list!$D$2,$E324&lt;&gt;0,TRUNC(VLOOKUP($E324,'Container Panel'!$B$41:$Z$100,$D324,0)/(VLOOKUP(G$276,UI!$A$12:$O$51,VLOOKUP(G$279,$B$276:$C$278,2,0),0)/1000))&gt;0),1,TRUNC(VLOOKUP($E324,'Container Panel'!$B$41:$Z$100,$D324,0)/(VLOOKUP(G$276,UI!$A$12:$O$51,VLOOKUP(G$279,$B$276:$C$278,2,0),0)/1000)))),"")</f>
        <v>0</v>
      </c>
      <c r="H324" s="145">
        <f>IFERROR(IF(AND(H$272=list!$D$3,'Box Calculation'!H$279&lt;&gt;"h",$E324&lt;&gt;0),0,IF(AND(H$273=list!$D$2,$E324&lt;&gt;0,TRUNC(VLOOKUP($E324,'Container Panel'!$B$41:$Z$100,$D324,0)/(VLOOKUP(H$276,UI!$A$12:$O$51,VLOOKUP(H$279,$B$276:$C$278,2,0),0)/1000))&gt;0),1,TRUNC(VLOOKUP($E324,'Container Panel'!$B$41:$Z$100,$D324,0)/(VLOOKUP(H$276,UI!$A$12:$O$51,VLOOKUP(H$279,$B$276:$C$278,2,0),0)/1000)))),"")</f>
        <v>1</v>
      </c>
      <c r="I324" s="145">
        <f>IFERROR(IF(AND(I$272=list!$D$3,'Box Calculation'!I$279&lt;&gt;"h",$E324&lt;&gt;0),0,IF(AND(I$273=list!$D$2,$E324&lt;&gt;0,TRUNC(VLOOKUP($E324,'Container Panel'!$B$41:$Z$100,$D324,0)/(VLOOKUP(I$276,UI!$A$12:$O$51,VLOOKUP(I$279,$B$276:$C$278,2,0),0)/1000))&gt;0),1,TRUNC(VLOOKUP($E324,'Container Panel'!$B$41:$Z$100,$D324,0)/(VLOOKUP(I$276,UI!$A$12:$O$51,VLOOKUP(I$279,$B$276:$C$278,2,0),0)/1000)))),"")</f>
        <v>0</v>
      </c>
      <c r="J324" s="145">
        <f>IFERROR(IF(AND(J$272=list!$D$3,'Box Calculation'!J$279&lt;&gt;"h",$E324&lt;&gt;0),0,IF(AND(J$273=list!$D$2,$E324&lt;&gt;0,TRUNC(VLOOKUP($E324,'Container Panel'!$B$41:$Z$100,$D324,0)/(VLOOKUP(J$276,UI!$A$12:$O$51,VLOOKUP(J$279,$B$276:$C$278,2,0),0)/1000))&gt;0),1,TRUNC(VLOOKUP($E324,'Container Panel'!$B$41:$Z$100,$D324,0)/(VLOOKUP(J$276,UI!$A$12:$O$51,VLOOKUP(J$279,$B$276:$C$278,2,0),0)/1000)))),"")</f>
        <v>0</v>
      </c>
      <c r="K324" s="145">
        <f>IFERROR(IF(AND(K$272=list!$D$3,'Box Calculation'!K$279&lt;&gt;"h",$E324&lt;&gt;0),0,IF(AND(K$273=list!$D$2,$E324&lt;&gt;0,TRUNC(VLOOKUP($E324,'Container Panel'!$B$41:$Z$100,$D324,0)/(VLOOKUP(K$276,UI!$A$12:$O$51,VLOOKUP(K$279,$B$276:$C$278,2,0),0)/1000))&gt;0),1,TRUNC(VLOOKUP($E324,'Container Panel'!$B$41:$Z$100,$D324,0)/(VLOOKUP(K$276,UI!$A$12:$O$51,VLOOKUP(K$279,$B$276:$C$278,2,0),0)/1000)))),"")</f>
        <v>0</v>
      </c>
      <c r="L324" s="145">
        <f>IFERROR(IF(AND(L$272=list!$D$3,'Box Calculation'!L$279&lt;&gt;"h",$E324&lt;&gt;0),0,IF(AND(L$273=list!$D$2,$E324&lt;&gt;0,TRUNC(VLOOKUP($E324,'Container Panel'!$B$41:$Z$100,$D324,0)/(VLOOKUP(L$276,UI!$A$12:$O$51,VLOOKUP(L$279,$B$276:$C$278,2,0),0)/1000))&gt;0),1,TRUNC(VLOOKUP($E324,'Container Panel'!$B$41:$Z$100,$D324,0)/(VLOOKUP(L$276,UI!$A$12:$O$51,VLOOKUP(L$279,$B$276:$C$278,2,0),0)/1000)))),"")</f>
        <v>1</v>
      </c>
      <c r="M324" s="145">
        <f>IFERROR(IF(AND(M$272=list!$D$3,'Box Calculation'!M$279&lt;&gt;"h",$E324&lt;&gt;0),0,IF(AND(M$273=list!$D$2,$E324&lt;&gt;0,TRUNC(VLOOKUP($E324,'Container Panel'!$B$41:$Z$100,$D324,0)/(VLOOKUP(M$276,UI!$A$12:$O$51,VLOOKUP(M$279,$B$276:$C$278,2,0),0)/1000))&gt;0),1,TRUNC(VLOOKUP($E324,'Container Panel'!$B$41:$Z$100,$D324,0)/(VLOOKUP(M$276,UI!$A$12:$O$51,VLOOKUP(M$279,$B$276:$C$278,2,0),0)/1000)))),"")</f>
        <v>1</v>
      </c>
      <c r="N324" s="145">
        <f>IFERROR(IF(AND(N$272=list!$D$3,'Box Calculation'!N$279&lt;&gt;"h",$E324&lt;&gt;0),0,IF(AND(N$273=list!$D$2,$E324&lt;&gt;0,TRUNC(VLOOKUP($E324,'Container Panel'!$B$41:$Z$100,$D324,0)/(VLOOKUP(N$276,UI!$A$12:$O$51,VLOOKUP(N$279,$B$276:$C$278,2,0),0)/1000))&gt;0),1,TRUNC(VLOOKUP($E324,'Container Panel'!$B$41:$Z$100,$D324,0)/(VLOOKUP(N$276,UI!$A$12:$O$51,VLOOKUP(N$279,$B$276:$C$278,2,0),0)/1000)))),"")</f>
        <v>0</v>
      </c>
      <c r="O324" s="145">
        <f>IFERROR(IF(AND(O$272=list!$D$3,'Box Calculation'!O$279&lt;&gt;"h",$E324&lt;&gt;0),0,IF(AND(O$273=list!$D$2,$E324&lt;&gt;0,TRUNC(VLOOKUP($E324,'Container Panel'!$B$41:$Z$100,$D324,0)/(VLOOKUP(O$276,UI!$A$12:$O$51,VLOOKUP(O$279,$B$276:$C$278,2,0),0)/1000))&gt;0),1,TRUNC(VLOOKUP($E324,'Container Panel'!$B$41:$Z$100,$D324,0)/(VLOOKUP(O$276,UI!$A$12:$O$51,VLOOKUP(O$279,$B$276:$C$278,2,0),0)/1000)))),"")</f>
        <v>1</v>
      </c>
      <c r="P324" s="145">
        <f>IFERROR(IF(AND(P$272=list!$D$3,'Box Calculation'!P$279&lt;&gt;"h",$E324&lt;&gt;0),0,IF(AND(P$273=list!$D$2,$E324&lt;&gt;0,TRUNC(VLOOKUP($E324,'Container Panel'!$B$41:$Z$100,$D324,0)/(VLOOKUP(P$276,UI!$A$12:$O$51,VLOOKUP(P$279,$B$276:$C$278,2,0),0)/1000))&gt;0),1,TRUNC(VLOOKUP($E324,'Container Panel'!$B$41:$Z$100,$D324,0)/(VLOOKUP(P$276,UI!$A$12:$O$51,VLOOKUP(P$279,$B$276:$C$278,2,0),0)/1000)))),"")</f>
        <v>0</v>
      </c>
      <c r="Q324" s="145">
        <f>IFERROR(IF(AND(Q$272=list!$D$3,'Box Calculation'!Q$279&lt;&gt;"h",$E324&lt;&gt;0),0,IF(AND(Q$273=list!$D$2,$E324&lt;&gt;0,TRUNC(VLOOKUP($E324,'Container Panel'!$B$41:$Z$100,$D324,0)/(VLOOKUP(Q$276,UI!$A$12:$O$51,VLOOKUP(Q$279,$B$276:$C$278,2,0),0)/1000))&gt;0),1,TRUNC(VLOOKUP($E324,'Container Panel'!$B$41:$Z$100,$D324,0)/(VLOOKUP(Q$276,UI!$A$12:$O$51,VLOOKUP(Q$279,$B$276:$C$278,2,0),0)/1000)))),"")</f>
        <v>0</v>
      </c>
      <c r="R324" s="145">
        <f>IFERROR(IF(AND(R$272=list!$D$3,'Box Calculation'!R$279&lt;&gt;"h",$E324&lt;&gt;0),0,IF(AND(R$273=list!$D$2,$E324&lt;&gt;0,TRUNC(VLOOKUP($E324,'Container Panel'!$B$41:$Z$100,$D324,0)/(VLOOKUP(R$276,UI!$A$12:$O$51,VLOOKUP(R$279,$B$276:$C$278,2,0),0)/1000))&gt;0),1,TRUNC(VLOOKUP($E324,'Container Panel'!$B$41:$Z$100,$D324,0)/(VLOOKUP(R$276,UI!$A$12:$O$51,VLOOKUP(R$279,$B$276:$C$278,2,0),0)/1000)))),"")</f>
        <v>0</v>
      </c>
      <c r="S324" s="145" t="str">
        <f>IFERROR(IF(AND(S$272=list!$D$3,'Box Calculation'!S$279&lt;&gt;"h",$E324&lt;&gt;0),0,IF(AND(S$273=list!$D$2,$E324&lt;&gt;0,TRUNC(VLOOKUP($E324,'Container Panel'!$B$41:$Z$100,$D324,0)/(VLOOKUP(S$276,UI!$A$12:$O$51,VLOOKUP(S$279,$B$276:$C$278,2,0),0)/1000))&gt;0),1,TRUNC(VLOOKUP($E324,'Container Panel'!$B$41:$Z$100,$D324,0)/(VLOOKUP(S$276,UI!$A$12:$O$51,VLOOKUP(S$279,$B$276:$C$278,2,0),0)/1000)))),"")</f>
        <v/>
      </c>
      <c r="T324" s="145" t="str">
        <f>IFERROR(IF(AND(T$272=list!$D$3,'Box Calculation'!T$279&lt;&gt;"h",$E324&lt;&gt;0),0,IF(AND(T$273=list!$D$2,$E324&lt;&gt;0,TRUNC(VLOOKUP($E324,'Container Panel'!$B$41:$Z$100,$D324,0)/(VLOOKUP(T$276,UI!$A$12:$O$51,VLOOKUP(T$279,$B$276:$C$278,2,0),0)/1000))&gt;0),1,TRUNC(VLOOKUP($E324,'Container Panel'!$B$41:$Z$100,$D324,0)/(VLOOKUP(T$276,UI!$A$12:$O$51,VLOOKUP(T$279,$B$276:$C$278,2,0),0)/1000)))),"")</f>
        <v/>
      </c>
      <c r="U324" s="145" t="str">
        <f>IFERROR(IF(AND(U$272=list!$D$3,'Box Calculation'!U$279&lt;&gt;"h",$E324&lt;&gt;0),0,IF(AND(U$273=list!$D$2,$E324&lt;&gt;0,TRUNC(VLOOKUP($E324,'Container Panel'!$B$41:$Z$100,$D324,0)/(VLOOKUP(U$276,UI!$A$12:$O$51,VLOOKUP(U$279,$B$276:$C$278,2,0),0)/1000))&gt;0),1,TRUNC(VLOOKUP($E324,'Container Panel'!$B$41:$Z$100,$D324,0)/(VLOOKUP(U$276,UI!$A$12:$O$51,VLOOKUP(U$279,$B$276:$C$278,2,0),0)/1000)))),"")</f>
        <v/>
      </c>
      <c r="V324" s="145" t="str">
        <f>IFERROR(IF(AND(V$272=list!$D$3,'Box Calculation'!V$279&lt;&gt;"h",$E324&lt;&gt;0),0,IF(AND(V$273=list!$D$2,$E324&lt;&gt;0,TRUNC(VLOOKUP($E324,'Container Panel'!$B$41:$Z$100,$D324,0)/(VLOOKUP(V$276,UI!$A$12:$O$51,VLOOKUP(V$279,$B$276:$C$278,2,0),0)/1000))&gt;0),1,TRUNC(VLOOKUP($E324,'Container Panel'!$B$41:$Z$100,$D324,0)/(VLOOKUP(V$276,UI!$A$12:$O$51,VLOOKUP(V$279,$B$276:$C$278,2,0),0)/1000)))),"")</f>
        <v/>
      </c>
      <c r="W324" s="145" t="str">
        <f>IFERROR(IF(AND(W$272=list!$D$3,'Box Calculation'!W$279&lt;&gt;"h",$E324&lt;&gt;0),0,IF(AND(W$273=list!$D$2,$E324&lt;&gt;0,TRUNC(VLOOKUP($E324,'Container Panel'!$B$41:$Z$100,$D324,0)/(VLOOKUP(W$276,UI!$A$12:$O$51,VLOOKUP(W$279,$B$276:$C$278,2,0),0)/1000))&gt;0),1,TRUNC(VLOOKUP($E324,'Container Panel'!$B$41:$Z$100,$D324,0)/(VLOOKUP(W$276,UI!$A$12:$O$51,VLOOKUP(W$279,$B$276:$C$278,2,0),0)/1000)))),"")</f>
        <v/>
      </c>
      <c r="X324" s="145" t="str">
        <f>IFERROR(IF(AND(X$272=list!$D$3,'Box Calculation'!X$279&lt;&gt;"h",$E324&lt;&gt;0),0,IF(AND(X$273=list!$D$2,$E324&lt;&gt;0,TRUNC(VLOOKUP($E324,'Container Panel'!$B$41:$Z$100,$D324,0)/(VLOOKUP(X$276,UI!$A$12:$O$51,VLOOKUP(X$279,$B$276:$C$278,2,0),0)/1000))&gt;0),1,TRUNC(VLOOKUP($E324,'Container Panel'!$B$41:$Z$100,$D324,0)/(VLOOKUP(X$276,UI!$A$12:$O$51,VLOOKUP(X$279,$B$276:$C$278,2,0),0)/1000)))),"")</f>
        <v/>
      </c>
      <c r="Y324" s="145" t="str">
        <f>IFERROR(IF(AND(Y$272=list!$D$3,'Box Calculation'!Y$279&lt;&gt;"h",$E324&lt;&gt;0),0,IF(AND(Y$273=list!$D$2,$E324&lt;&gt;0,TRUNC(VLOOKUP($E324,'Container Panel'!$B$41:$Z$100,$D324,0)/(VLOOKUP(Y$276,UI!$A$12:$O$51,VLOOKUP(Y$279,$B$276:$C$278,2,0),0)/1000))&gt;0),1,TRUNC(VLOOKUP($E324,'Container Panel'!$B$41:$Z$100,$D324,0)/(VLOOKUP(Y$276,UI!$A$12:$O$51,VLOOKUP(Y$279,$B$276:$C$278,2,0),0)/1000)))),"")</f>
        <v/>
      </c>
      <c r="Z324" s="145" t="str">
        <f>IFERROR(IF(AND(Z$272=list!$D$3,'Box Calculation'!Z$279&lt;&gt;"h",$E324&lt;&gt;0),0,IF(AND(Z$273=list!$D$2,$E324&lt;&gt;0,TRUNC(VLOOKUP($E324,'Container Panel'!$B$41:$Z$100,$D324,0)/(VLOOKUP(Z$276,UI!$A$12:$O$51,VLOOKUP(Z$279,$B$276:$C$278,2,0),0)/1000))&gt;0),1,TRUNC(VLOOKUP($E324,'Container Panel'!$B$41:$Z$100,$D324,0)/(VLOOKUP(Z$276,UI!$A$12:$O$51,VLOOKUP(Z$279,$B$276:$C$278,2,0),0)/1000)))),"")</f>
        <v/>
      </c>
      <c r="AA324" s="145" t="str">
        <f>IFERROR(IF(AND(AA$272=list!$D$3,'Box Calculation'!AA$279&lt;&gt;"h",$E324&lt;&gt;0),0,IF(AND(AA$273=list!$D$2,$E324&lt;&gt;0,TRUNC(VLOOKUP($E324,'Container Panel'!$B$41:$Z$100,$D324,0)/(VLOOKUP(AA$276,UI!$A$12:$O$51,VLOOKUP(AA$279,$B$276:$C$278,2,0),0)/1000))&gt;0),1,TRUNC(VLOOKUP($E324,'Container Panel'!$B$41:$Z$100,$D324,0)/(VLOOKUP(AA$276,UI!$A$12:$O$51,VLOOKUP(AA$279,$B$276:$C$278,2,0),0)/1000)))),"")</f>
        <v/>
      </c>
      <c r="AB324" s="145" t="str">
        <f>IFERROR(IF(AND(AB$272=list!$D$3,'Box Calculation'!AB$279&lt;&gt;"h",$E324&lt;&gt;0),0,IF(AND(AB$273=list!$D$2,$E324&lt;&gt;0,TRUNC(VLOOKUP($E324,'Container Panel'!$B$41:$Z$100,$D324,0)/(VLOOKUP(AB$276,UI!$A$12:$O$51,VLOOKUP(AB$279,$B$276:$C$278,2,0),0)/1000))&gt;0),1,TRUNC(VLOOKUP($E324,'Container Panel'!$B$41:$Z$100,$D324,0)/(VLOOKUP(AB$276,UI!$A$12:$O$51,VLOOKUP(AB$279,$B$276:$C$278,2,0),0)/1000)))),"")</f>
        <v/>
      </c>
      <c r="AC324" s="145" t="str">
        <f>IFERROR(IF(AND(AC$272=list!$D$3,'Box Calculation'!AC$279&lt;&gt;"h",$E324&lt;&gt;0),0,IF(AND(AC$273=list!$D$2,$E324&lt;&gt;0,TRUNC(VLOOKUP($E324,'Container Panel'!$B$41:$Z$100,$D324,0)/(VLOOKUP(AC$276,UI!$A$12:$O$51,VLOOKUP(AC$279,$B$276:$C$278,2,0),0)/1000))&gt;0),1,TRUNC(VLOOKUP($E324,'Container Panel'!$B$41:$Z$100,$D324,0)/(VLOOKUP(AC$276,UI!$A$12:$O$51,VLOOKUP(AC$279,$B$276:$C$278,2,0),0)/1000)))),"")</f>
        <v/>
      </c>
      <c r="AD324" s="145" t="str">
        <f>IFERROR(IF(AND(AD$272=list!$D$3,'Box Calculation'!AD$279&lt;&gt;"h",$E324&lt;&gt;0),0,IF(AND(AD$273=list!$D$2,$E324&lt;&gt;0,TRUNC(VLOOKUP($E324,'Container Panel'!$B$41:$Z$100,$D324,0)/(VLOOKUP(AD$276,UI!$A$12:$O$51,VLOOKUP(AD$279,$B$276:$C$278,2,0),0)/1000))&gt;0),1,TRUNC(VLOOKUP($E324,'Container Panel'!$B$41:$Z$100,$D324,0)/(VLOOKUP(AD$276,UI!$A$12:$O$51,VLOOKUP(AD$279,$B$276:$C$278,2,0),0)/1000)))),"")</f>
        <v/>
      </c>
      <c r="AE324" s="145" t="str">
        <f>IFERROR(IF(AND(AE$272=list!$D$3,'Box Calculation'!AE$279&lt;&gt;"h",$E324&lt;&gt;0),0,IF(AND(AE$273=list!$D$2,$E324&lt;&gt;0,TRUNC(VLOOKUP($E324,'Container Panel'!$B$41:$Z$100,$D324,0)/(VLOOKUP(AE$276,UI!$A$12:$O$51,VLOOKUP(AE$279,$B$276:$C$278,2,0),0)/1000))&gt;0),1,TRUNC(VLOOKUP($E324,'Container Panel'!$B$41:$Z$100,$D324,0)/(VLOOKUP(AE$276,UI!$A$12:$O$51,VLOOKUP(AE$279,$B$276:$C$278,2,0),0)/1000)))),"")</f>
        <v/>
      </c>
      <c r="AF324" s="145" t="str">
        <f>IFERROR(IF(AND(AF$272=list!$D$3,'Box Calculation'!AF$279&lt;&gt;"h",$E324&lt;&gt;0),0,IF(AND(AF$273=list!$D$2,$E324&lt;&gt;0,TRUNC(VLOOKUP($E324,'Container Panel'!$B$41:$Z$100,$D324,0)/(VLOOKUP(AF$276,UI!$A$12:$O$51,VLOOKUP(AF$279,$B$276:$C$278,2,0),0)/1000))&gt;0),1,TRUNC(VLOOKUP($E324,'Container Panel'!$B$41:$Z$100,$D324,0)/(VLOOKUP(AF$276,UI!$A$12:$O$51,VLOOKUP(AF$279,$B$276:$C$278,2,0),0)/1000)))),"")</f>
        <v/>
      </c>
      <c r="AG324" s="145" t="str">
        <f>IFERROR(IF(AND(AG$272=list!$D$3,'Box Calculation'!AG$279&lt;&gt;"h",$E324&lt;&gt;0),0,IF(AND(AG$273=list!$D$2,$E324&lt;&gt;0,TRUNC(VLOOKUP($E324,'Container Panel'!$B$41:$Z$100,$D324,0)/(VLOOKUP(AG$276,UI!$A$12:$O$51,VLOOKUP(AG$279,$B$276:$C$278,2,0),0)/1000))&gt;0),1,TRUNC(VLOOKUP($E324,'Container Panel'!$B$41:$Z$100,$D324,0)/(VLOOKUP(AG$276,UI!$A$12:$O$51,VLOOKUP(AG$279,$B$276:$C$278,2,0),0)/1000)))),"")</f>
        <v/>
      </c>
      <c r="AH324" s="145" t="str">
        <f>IFERROR(IF(AND(AH$272=list!$D$3,'Box Calculation'!AH$279&lt;&gt;"h",$E324&lt;&gt;0),0,IF(AND(AH$273=list!$D$2,$E324&lt;&gt;0,TRUNC(VLOOKUP($E324,'Container Panel'!$B$41:$Z$100,$D324,0)/(VLOOKUP(AH$276,UI!$A$12:$O$51,VLOOKUP(AH$279,$B$276:$C$278,2,0),0)/1000))&gt;0),1,TRUNC(VLOOKUP($E324,'Container Panel'!$B$41:$Z$100,$D324,0)/(VLOOKUP(AH$276,UI!$A$12:$O$51,VLOOKUP(AH$279,$B$276:$C$278,2,0),0)/1000)))),"")</f>
        <v/>
      </c>
      <c r="AI324" s="145" t="str">
        <f>IFERROR(IF(AND(AI$272=list!$D$3,'Box Calculation'!AI$279&lt;&gt;"h",$E324&lt;&gt;0),0,IF(AND(AI$273=list!$D$2,$E324&lt;&gt;0,TRUNC(VLOOKUP($E324,'Container Panel'!$B$41:$Z$100,$D324,0)/(VLOOKUP(AI$276,UI!$A$12:$O$51,VLOOKUP(AI$279,$B$276:$C$278,2,0),0)/1000))&gt;0),1,TRUNC(VLOOKUP($E324,'Container Panel'!$B$41:$Z$100,$D324,0)/(VLOOKUP(AI$276,UI!$A$12:$O$51,VLOOKUP(AI$279,$B$276:$C$278,2,0),0)/1000)))),"")</f>
        <v/>
      </c>
      <c r="AJ324" s="145" t="str">
        <f>IFERROR(IF(AND(AJ$272=list!$D$3,'Box Calculation'!AJ$279&lt;&gt;"h",$E324&lt;&gt;0),0,IF(AND(AJ$273=list!$D$2,$E324&lt;&gt;0,TRUNC(VLOOKUP($E324,'Container Panel'!$B$41:$Z$100,$D324,0)/(VLOOKUP(AJ$276,UI!$A$12:$O$51,VLOOKUP(AJ$279,$B$276:$C$278,2,0),0)/1000))&gt;0),1,TRUNC(VLOOKUP($E324,'Container Panel'!$B$41:$Z$100,$D324,0)/(VLOOKUP(AJ$276,UI!$A$12:$O$51,VLOOKUP(AJ$279,$B$276:$C$278,2,0),0)/1000)))),"")</f>
        <v/>
      </c>
      <c r="AK324" s="145" t="str">
        <f>IFERROR(IF(AND(AK$272=list!$D$3,'Box Calculation'!AK$279&lt;&gt;"h",$E324&lt;&gt;0),0,IF(AND(AK$273=list!$D$2,$E324&lt;&gt;0,TRUNC(VLOOKUP($E324,'Container Panel'!$B$41:$Z$100,$D324,0)/(VLOOKUP(AK$276,UI!$A$12:$O$51,VLOOKUP(AK$279,$B$276:$C$278,2,0),0)/1000))&gt;0),1,TRUNC(VLOOKUP($E324,'Container Panel'!$B$41:$Z$100,$D324,0)/(VLOOKUP(AK$276,UI!$A$12:$O$51,VLOOKUP(AK$279,$B$276:$C$278,2,0),0)/1000)))),"")</f>
        <v/>
      </c>
      <c r="AL324" s="145" t="str">
        <f>IFERROR(IF(AND(AL$272=list!$D$3,'Box Calculation'!AL$279&lt;&gt;"h",$E324&lt;&gt;0),0,IF(AND(AL$273=list!$D$2,$E324&lt;&gt;0,TRUNC(VLOOKUP($E324,'Container Panel'!$B$41:$Z$100,$D324,0)/(VLOOKUP(AL$276,UI!$A$12:$O$51,VLOOKUP(AL$279,$B$276:$C$278,2,0),0)/1000))&gt;0),1,TRUNC(VLOOKUP($E324,'Container Panel'!$B$41:$Z$100,$D324,0)/(VLOOKUP(AL$276,UI!$A$12:$O$51,VLOOKUP(AL$279,$B$276:$C$278,2,0),0)/1000)))),"")</f>
        <v/>
      </c>
      <c r="AM324" s="145" t="str">
        <f>IFERROR(IF(AND(AM$272=list!$D$3,'Box Calculation'!AM$279&lt;&gt;"h",$E324&lt;&gt;0),0,IF(AND(AM$273=list!$D$2,$E324&lt;&gt;0,TRUNC(VLOOKUP($E324,'Container Panel'!$B$41:$Z$100,$D324,0)/(VLOOKUP(AM$276,UI!$A$12:$O$51,VLOOKUP(AM$279,$B$276:$C$278,2,0),0)/1000))&gt;0),1,TRUNC(VLOOKUP($E324,'Container Panel'!$B$41:$Z$100,$D324,0)/(VLOOKUP(AM$276,UI!$A$12:$O$51,VLOOKUP(AM$279,$B$276:$C$278,2,0),0)/1000)))),"")</f>
        <v/>
      </c>
      <c r="AN324" s="145" t="str">
        <f>IFERROR(IF(AND(AN$272=list!$D$3,'Box Calculation'!AN$279&lt;&gt;"h",$E324&lt;&gt;0),0,IF(AND(AN$273=list!$D$2,$E324&lt;&gt;0,TRUNC(VLOOKUP($E324,'Container Panel'!$B$41:$Z$100,$D324,0)/(VLOOKUP(AN$276,UI!$A$12:$O$51,VLOOKUP(AN$279,$B$276:$C$278,2,0),0)/1000))&gt;0),1,TRUNC(VLOOKUP($E324,'Container Panel'!$B$41:$Z$100,$D324,0)/(VLOOKUP(AN$276,UI!$A$12:$O$51,VLOOKUP(AN$279,$B$276:$C$278,2,0),0)/1000)))),"")</f>
        <v/>
      </c>
      <c r="AO324" s="145" t="str">
        <f>IFERROR(IF(AND(AO$272=list!$D$3,'Box Calculation'!AO$279&lt;&gt;"h",$E324&lt;&gt;0),0,IF(AND(AO$273=list!$D$2,$E324&lt;&gt;0,TRUNC(VLOOKUP($E324,'Container Panel'!$B$41:$Z$100,$D324,0)/(VLOOKUP(AO$276,UI!$A$12:$O$51,VLOOKUP(AO$279,$B$276:$C$278,2,0),0)/1000))&gt;0),1,TRUNC(VLOOKUP($E324,'Container Panel'!$B$41:$Z$100,$D324,0)/(VLOOKUP(AO$276,UI!$A$12:$O$51,VLOOKUP(AO$279,$B$276:$C$278,2,0),0)/1000)))),"")</f>
        <v/>
      </c>
      <c r="AP324" s="145" t="str">
        <f>IFERROR(IF(AND(AP$272=list!$D$3,'Box Calculation'!AP$279&lt;&gt;"h",$E324&lt;&gt;0),0,IF(AND(AP$273=list!$D$2,$E324&lt;&gt;0,TRUNC(VLOOKUP($E324,'Container Panel'!$B$41:$Z$100,$D324,0)/(VLOOKUP(AP$276,UI!$A$12:$O$51,VLOOKUP(AP$279,$B$276:$C$278,2,0),0)/1000))&gt;0),1,TRUNC(VLOOKUP($E324,'Container Panel'!$B$41:$Z$100,$D324,0)/(VLOOKUP(AP$276,UI!$A$12:$O$51,VLOOKUP(AP$279,$B$276:$C$278,2,0),0)/1000)))),"")</f>
        <v/>
      </c>
      <c r="AQ324" s="145" t="str">
        <f>IFERROR(IF(AND(AQ$272=list!$D$3,'Box Calculation'!AQ$279&lt;&gt;"h",$E324&lt;&gt;0),0,IF(AND(AQ$273=list!$D$2,$E324&lt;&gt;0,TRUNC(VLOOKUP($E324,'Container Panel'!$B$41:$Z$100,$D324,0)/(VLOOKUP(AQ$276,UI!$A$12:$O$51,VLOOKUP(AQ$279,$B$276:$C$278,2,0),0)/1000))&gt;0),1,TRUNC(VLOOKUP($E324,'Container Panel'!$B$41:$Z$100,$D324,0)/(VLOOKUP(AQ$276,UI!$A$12:$O$51,VLOOKUP(AQ$279,$B$276:$C$278,2,0),0)/1000)))),"")</f>
        <v/>
      </c>
      <c r="AR324" s="145" t="str">
        <f>IFERROR(IF(AND(AR$272=list!$D$3,'Box Calculation'!AR$279&lt;&gt;"h",$E324&lt;&gt;0),0,IF(AND(AR$273=list!$D$2,$E324&lt;&gt;0,TRUNC(VLOOKUP($E324,'Container Panel'!$B$41:$Z$100,$D324,0)/(VLOOKUP(AR$276,UI!$A$12:$O$51,VLOOKUP(AR$279,$B$276:$C$278,2,0),0)/1000))&gt;0),1,TRUNC(VLOOKUP($E324,'Container Panel'!$B$41:$Z$100,$D324,0)/(VLOOKUP(AR$276,UI!$A$12:$O$51,VLOOKUP(AR$279,$B$276:$C$278,2,0),0)/1000)))),"")</f>
        <v/>
      </c>
      <c r="AS324" s="145" t="str">
        <f>IFERROR(IF(AND(AS$272=list!$D$3,'Box Calculation'!AS$279&lt;&gt;"h",$E324&lt;&gt;0),0,IF(AND(AS$273=list!$D$2,$E324&lt;&gt;0,TRUNC(VLOOKUP($E324,'Container Panel'!$B$41:$Z$100,$D324,0)/(VLOOKUP(AS$276,UI!$A$12:$O$51,VLOOKUP(AS$279,$B$276:$C$278,2,0),0)/1000))&gt;0),1,TRUNC(VLOOKUP($E324,'Container Panel'!$B$41:$Z$100,$D324,0)/(VLOOKUP(AS$276,UI!$A$12:$O$51,VLOOKUP(AS$279,$B$276:$C$278,2,0),0)/1000)))),"")</f>
        <v/>
      </c>
      <c r="AT324" s="145" t="str">
        <f>IFERROR(IF(AND(AT$272=list!$D$3,'Box Calculation'!AT$279&lt;&gt;"h",$E324&lt;&gt;0),0,IF(AND(AT$273=list!$D$2,$E324&lt;&gt;0,TRUNC(VLOOKUP($E324,'Container Panel'!$B$41:$Z$100,$D324,0)/(VLOOKUP(AT$276,UI!$A$12:$O$51,VLOOKUP(AT$279,$B$276:$C$278,2,0),0)/1000))&gt;0),1,TRUNC(VLOOKUP($E324,'Container Panel'!$B$41:$Z$100,$D324,0)/(VLOOKUP(AT$276,UI!$A$12:$O$51,VLOOKUP(AT$279,$B$276:$C$278,2,0),0)/1000)))),"")</f>
        <v/>
      </c>
      <c r="AU324" s="145" t="str">
        <f>IFERROR(IF(AND(AU$272=list!$D$3,'Box Calculation'!AU$279&lt;&gt;"h",$E324&lt;&gt;0),0,IF(AND(AU$273=list!$D$2,$E324&lt;&gt;0,TRUNC(VLOOKUP($E324,'Container Panel'!$B$41:$Z$100,$D324,0)/(VLOOKUP(AU$276,UI!$A$12:$O$51,VLOOKUP(AU$279,$B$276:$C$278,2,0),0)/1000))&gt;0),1,TRUNC(VLOOKUP($E324,'Container Panel'!$B$41:$Z$100,$D324,0)/(VLOOKUP(AU$276,UI!$A$12:$O$51,VLOOKUP(AU$279,$B$276:$C$278,2,0),0)/1000)))),"")</f>
        <v/>
      </c>
      <c r="AV324" s="145" t="str">
        <f>IFERROR(IF(AND(AV$272=list!$D$3,'Box Calculation'!AV$279&lt;&gt;"h",$E324&lt;&gt;0),0,IF(AND(AV$273=list!$D$2,$E324&lt;&gt;0,TRUNC(VLOOKUP($E324,'Container Panel'!$B$41:$Z$100,$D324,0)/(VLOOKUP(AV$276,UI!$A$12:$O$51,VLOOKUP(AV$279,$B$276:$C$278,2,0),0)/1000))&gt;0),1,TRUNC(VLOOKUP($E324,'Container Panel'!$B$41:$Z$100,$D324,0)/(VLOOKUP(AV$276,UI!$A$12:$O$51,VLOOKUP(AV$279,$B$276:$C$278,2,0),0)/1000)))),"")</f>
        <v/>
      </c>
      <c r="AW324" s="145" t="str">
        <f>IFERROR(IF(AND(AW$272=list!$D$3,'Box Calculation'!AW$279&lt;&gt;"h",$E324&lt;&gt;0),0,IF(AND(AW$273=list!$D$2,$E324&lt;&gt;0,TRUNC(VLOOKUP($E324,'Container Panel'!$B$41:$Z$100,$D324,0)/(VLOOKUP(AW$276,UI!$A$12:$O$51,VLOOKUP(AW$279,$B$276:$C$278,2,0),0)/1000))&gt;0),1,TRUNC(VLOOKUP($E324,'Container Panel'!$B$41:$Z$100,$D324,0)/(VLOOKUP(AW$276,UI!$A$12:$O$51,VLOOKUP(AW$279,$B$276:$C$278,2,0),0)/1000)))),"")</f>
        <v/>
      </c>
      <c r="AX324" s="145" t="str">
        <f>IFERROR(IF(AND(AX$272=list!$D$3,'Box Calculation'!AX$279&lt;&gt;"h",$E324&lt;&gt;0),0,IF(AND(AX$273=list!$D$2,$E324&lt;&gt;0,TRUNC(VLOOKUP($E324,'Container Panel'!$B$41:$Z$100,$D324,0)/(VLOOKUP(AX$276,UI!$A$12:$O$51,VLOOKUP(AX$279,$B$276:$C$278,2,0),0)/1000))&gt;0),1,TRUNC(VLOOKUP($E324,'Container Panel'!$B$41:$Z$100,$D324,0)/(VLOOKUP(AX$276,UI!$A$12:$O$51,VLOOKUP(AX$279,$B$276:$C$278,2,0),0)/1000)))),"")</f>
        <v/>
      </c>
      <c r="AY324" s="145" t="str">
        <f>IFERROR(IF(AND(AY$272=list!$D$3,'Box Calculation'!AY$279&lt;&gt;"h",$E324&lt;&gt;0),0,IF(AND(AY$273=list!$D$2,$E324&lt;&gt;0,TRUNC(VLOOKUP($E324,'Container Panel'!$B$41:$Z$100,$D324,0)/(VLOOKUP(AY$276,UI!$A$12:$O$51,VLOOKUP(AY$279,$B$276:$C$278,2,0),0)/1000))&gt;0),1,TRUNC(VLOOKUP($E324,'Container Panel'!$B$41:$Z$100,$D324,0)/(VLOOKUP(AY$276,UI!$A$12:$O$51,VLOOKUP(AY$279,$B$276:$C$278,2,0),0)/1000)))),"")</f>
        <v/>
      </c>
      <c r="AZ324" s="145" t="str">
        <f>IFERROR(IF(AND(AZ$272=list!$D$3,'Box Calculation'!AZ$279&lt;&gt;"h",$E324&lt;&gt;0),0,IF(AND(AZ$273=list!$D$2,$E324&lt;&gt;0,TRUNC(VLOOKUP($E324,'Container Panel'!$B$41:$Z$100,$D324,0)/(VLOOKUP(AZ$276,UI!$A$12:$O$51,VLOOKUP(AZ$279,$B$276:$C$278,2,0),0)/1000))&gt;0),1,TRUNC(VLOOKUP($E324,'Container Panel'!$B$41:$Z$100,$D324,0)/(VLOOKUP(AZ$276,UI!$A$12:$O$51,VLOOKUP(AZ$279,$B$276:$C$278,2,0),0)/1000)))),"")</f>
        <v/>
      </c>
      <c r="BA324" s="145" t="str">
        <f>IFERROR(IF(AND(BA$272=list!$D$3,'Box Calculation'!BA$279&lt;&gt;"h",$E324&lt;&gt;0),0,IF(AND(BA$273=list!$D$2,$E324&lt;&gt;0,TRUNC(VLOOKUP($E324,'Container Panel'!$B$41:$Z$100,$D324,0)/(VLOOKUP(BA$276,UI!$A$12:$O$51,VLOOKUP(BA$279,$B$276:$C$278,2,0),0)/1000))&gt;0),1,TRUNC(VLOOKUP($E324,'Container Panel'!$B$41:$Z$100,$D324,0)/(VLOOKUP(BA$276,UI!$A$12:$O$51,VLOOKUP(BA$279,$B$276:$C$278,2,0),0)/1000)))),"")</f>
        <v/>
      </c>
      <c r="BB324" s="145" t="str">
        <f>IFERROR(IF(AND(BB$272=list!$D$3,'Box Calculation'!BB$279&lt;&gt;"h",$E324&lt;&gt;0),0,IF(AND(BB$273=list!$D$2,$E324&lt;&gt;0,TRUNC(VLOOKUP($E324,'Container Panel'!$B$41:$Z$100,$D324,0)/(VLOOKUP(BB$276,UI!$A$12:$O$51,VLOOKUP(BB$279,$B$276:$C$278,2,0),0)/1000))&gt;0),1,TRUNC(VLOOKUP($E324,'Container Panel'!$B$41:$Z$100,$D324,0)/(VLOOKUP(BB$276,UI!$A$12:$O$51,VLOOKUP(BB$279,$B$276:$C$278,2,0),0)/1000)))),"")</f>
        <v/>
      </c>
      <c r="BC324" s="145" t="str">
        <f>IFERROR(IF(AND(BC$272=list!$D$3,'Box Calculation'!BC$279&lt;&gt;"h",$E324&lt;&gt;0),0,IF(AND(BC$273=list!$D$2,$E324&lt;&gt;0,TRUNC(VLOOKUP($E324,'Container Panel'!$B$41:$Z$100,$D324,0)/(VLOOKUP(BC$276,UI!$A$12:$O$51,VLOOKUP(BC$279,$B$276:$C$278,2,0),0)/1000))&gt;0),1,TRUNC(VLOOKUP($E324,'Container Panel'!$B$41:$Z$100,$D324,0)/(VLOOKUP(BC$276,UI!$A$12:$O$51,VLOOKUP(BC$279,$B$276:$C$278,2,0),0)/1000)))),"")</f>
        <v/>
      </c>
      <c r="BD324" s="145" t="str">
        <f>IFERROR(IF(AND(BD$272=list!$D$3,'Box Calculation'!BD$279&lt;&gt;"h",$E324&lt;&gt;0),0,IF(AND(BD$273=list!$D$2,$E324&lt;&gt;0,TRUNC(VLOOKUP($E324,'Container Panel'!$B$41:$Z$100,$D324,0)/(VLOOKUP(BD$276,UI!$A$12:$O$51,VLOOKUP(BD$279,$B$276:$C$278,2,0),0)/1000))&gt;0),1,TRUNC(VLOOKUP($E324,'Container Panel'!$B$41:$Z$100,$D324,0)/(VLOOKUP(BD$276,UI!$A$12:$O$51,VLOOKUP(BD$279,$B$276:$C$278,2,0),0)/1000)))),"")</f>
        <v/>
      </c>
      <c r="BE324" s="145" t="str">
        <f>IFERROR(IF(AND(BE$272=list!$D$3,'Box Calculation'!BE$279&lt;&gt;"h",$E324&lt;&gt;0),0,IF(AND(BE$273=list!$D$2,$E324&lt;&gt;0,TRUNC(VLOOKUP($E324,'Container Panel'!$B$41:$Z$100,$D324,0)/(VLOOKUP(BE$276,UI!$A$12:$O$51,VLOOKUP(BE$279,$B$276:$C$278,2,0),0)/1000))&gt;0),1,TRUNC(VLOOKUP($E324,'Container Panel'!$B$41:$Z$100,$D324,0)/(VLOOKUP(BE$276,UI!$A$12:$O$51,VLOOKUP(BE$279,$B$276:$C$278,2,0),0)/1000)))),"")</f>
        <v/>
      </c>
      <c r="BF324" s="145" t="str">
        <f>IFERROR(IF(AND(BF$272=list!$D$3,'Box Calculation'!BF$279&lt;&gt;"h",$E324&lt;&gt;0),0,IF(AND(BF$273=list!$D$2,$E324&lt;&gt;0,TRUNC(VLOOKUP($E324,'Container Panel'!$B$41:$Z$100,$D324,0)/(VLOOKUP(BF$276,UI!$A$12:$O$51,VLOOKUP(BF$279,$B$276:$C$278,2,0),0)/1000))&gt;0),1,TRUNC(VLOOKUP($E324,'Container Panel'!$B$41:$Z$100,$D324,0)/(VLOOKUP(BF$276,UI!$A$12:$O$51,VLOOKUP(BF$279,$B$276:$C$278,2,0),0)/1000)))),"")</f>
        <v/>
      </c>
      <c r="BG324" s="145" t="str">
        <f>IFERROR(IF(AND(BG$272=list!$D$3,'Box Calculation'!BG$279&lt;&gt;"h",$E324&lt;&gt;0),0,IF(AND(BG$273=list!$D$2,$E324&lt;&gt;0,TRUNC(VLOOKUP($E324,'Container Panel'!$B$41:$Z$100,$D324,0)/(VLOOKUP(BG$276,UI!$A$12:$O$51,VLOOKUP(BG$279,$B$276:$C$278,2,0),0)/1000))&gt;0),1,TRUNC(VLOOKUP($E324,'Container Panel'!$B$41:$Z$100,$D324,0)/(VLOOKUP(BG$276,UI!$A$12:$O$51,VLOOKUP(BG$279,$B$276:$C$278,2,0),0)/1000)))),"")</f>
        <v/>
      </c>
      <c r="BH324" s="145" t="str">
        <f>IFERROR(IF(AND(BH$272=list!$D$3,'Box Calculation'!BH$279&lt;&gt;"h",$E324&lt;&gt;0),0,IF(AND(BH$273=list!$D$2,$E324&lt;&gt;0,TRUNC(VLOOKUP($E324,'Container Panel'!$B$41:$Z$100,$D324,0)/(VLOOKUP(BH$276,UI!$A$12:$O$51,VLOOKUP(BH$279,$B$276:$C$278,2,0),0)/1000))&gt;0),1,TRUNC(VLOOKUP($E324,'Container Panel'!$B$41:$Z$100,$D324,0)/(VLOOKUP(BH$276,UI!$A$12:$O$51,VLOOKUP(BH$279,$B$276:$C$278,2,0),0)/1000)))),"")</f>
        <v/>
      </c>
      <c r="BI324" s="145" t="str">
        <f>IFERROR(IF(AND(BI$272=list!$D$3,'Box Calculation'!BI$279&lt;&gt;"h",$E324&lt;&gt;0),0,IF(AND(BI$273=list!$D$2,$E324&lt;&gt;0,TRUNC(VLOOKUP($E324,'Container Panel'!$B$41:$Z$100,$D324,0)/(VLOOKUP(BI$276,UI!$A$12:$O$51,VLOOKUP(BI$279,$B$276:$C$278,2,0),0)/1000))&gt;0),1,TRUNC(VLOOKUP($E324,'Container Panel'!$B$41:$Z$100,$D324,0)/(VLOOKUP(BI$276,UI!$A$12:$O$51,VLOOKUP(BI$279,$B$276:$C$278,2,0),0)/1000)))),"")</f>
        <v/>
      </c>
      <c r="BJ324" s="145" t="str">
        <f>IFERROR(IF(AND(BJ$272=list!$D$3,'Box Calculation'!BJ$279&lt;&gt;"h",$E324&lt;&gt;0),0,IF(AND(BJ$273=list!$D$2,$E324&lt;&gt;0,TRUNC(VLOOKUP($E324,'Container Panel'!$B$41:$Z$100,$D324,0)/(VLOOKUP(BJ$276,UI!$A$12:$O$51,VLOOKUP(BJ$279,$B$276:$C$278,2,0),0)/1000))&gt;0),1,TRUNC(VLOOKUP($E324,'Container Panel'!$B$41:$Z$100,$D324,0)/(VLOOKUP(BJ$276,UI!$A$12:$O$51,VLOOKUP(BJ$279,$B$276:$C$278,2,0),0)/1000)))),"")</f>
        <v/>
      </c>
      <c r="BK324" s="145" t="str">
        <f>IFERROR(IF(AND(BK$272=list!$D$3,'Box Calculation'!BK$279&lt;&gt;"h",$E324&lt;&gt;0),0,IF(AND(BK$273=list!$D$2,$E324&lt;&gt;0,TRUNC(VLOOKUP($E324,'Container Panel'!$B$41:$Z$100,$D324,0)/(VLOOKUP(BK$276,UI!$A$12:$O$51,VLOOKUP(BK$279,$B$276:$C$278,2,0),0)/1000))&gt;0),1,TRUNC(VLOOKUP($E324,'Container Panel'!$B$41:$Z$100,$D324,0)/(VLOOKUP(BK$276,UI!$A$12:$O$51,VLOOKUP(BK$279,$B$276:$C$278,2,0),0)/1000)))),"")</f>
        <v/>
      </c>
      <c r="BL324" s="145" t="str">
        <f>IFERROR(IF(AND(BL$272=list!$D$3,'Box Calculation'!BL$279&lt;&gt;"h",$E324&lt;&gt;0),0,IF(AND(BL$273=list!$D$2,$E324&lt;&gt;0,TRUNC(VLOOKUP($E324,'Container Panel'!$B$41:$Z$100,$D324,0)/(VLOOKUP(BL$276,UI!$A$12:$O$51,VLOOKUP(BL$279,$B$276:$C$278,2,0),0)/1000))&gt;0),1,TRUNC(VLOOKUP($E324,'Container Panel'!$B$41:$Z$100,$D324,0)/(VLOOKUP(BL$276,UI!$A$12:$O$51,VLOOKUP(BL$279,$B$276:$C$278,2,0),0)/1000)))),"")</f>
        <v/>
      </c>
      <c r="BM324" s="145" t="str">
        <f>IFERROR(IF(AND(BM$272=list!$D$3,'Box Calculation'!BM$279&lt;&gt;"h",$E324&lt;&gt;0),0,IF(AND(BM$273=list!$D$2,$E324&lt;&gt;0,TRUNC(VLOOKUP($E324,'Container Panel'!$B$41:$Z$100,$D324,0)/(VLOOKUP(BM$276,UI!$A$12:$O$51,VLOOKUP(BM$279,$B$276:$C$278,2,0),0)/1000))&gt;0),1,TRUNC(VLOOKUP($E324,'Container Panel'!$B$41:$Z$100,$D324,0)/(VLOOKUP(BM$276,UI!$A$12:$O$51,VLOOKUP(BM$279,$B$276:$C$278,2,0),0)/1000)))),"")</f>
        <v/>
      </c>
      <c r="BN324" s="145" t="str">
        <f>IFERROR(IF(AND(BN$272=list!$D$3,'Box Calculation'!BN$279&lt;&gt;"h",$E324&lt;&gt;0),0,IF(AND(BN$273=list!$D$2,$E324&lt;&gt;0,TRUNC(VLOOKUP($E324,'Container Panel'!$B$41:$Z$100,$D324,0)/(VLOOKUP(BN$276,UI!$A$12:$O$51,VLOOKUP(BN$279,$B$276:$C$278,2,0),0)/1000))&gt;0),1,TRUNC(VLOOKUP($E324,'Container Panel'!$B$41:$Z$100,$D324,0)/(VLOOKUP(BN$276,UI!$A$12:$O$51,VLOOKUP(BN$279,$B$276:$C$278,2,0),0)/1000)))),"")</f>
        <v/>
      </c>
      <c r="BO324" s="145" t="str">
        <f>IFERROR(IF(AND(BO$272=list!$D$3,'Box Calculation'!BO$279&lt;&gt;"h",$E324&lt;&gt;0),0,IF(AND(BO$273=list!$D$2,$E324&lt;&gt;0,TRUNC(VLOOKUP($E324,'Container Panel'!$B$41:$Z$100,$D324,0)/(VLOOKUP(BO$276,UI!$A$12:$O$51,VLOOKUP(BO$279,$B$276:$C$278,2,0),0)/1000))&gt;0),1,TRUNC(VLOOKUP($E324,'Container Panel'!$B$41:$Z$100,$D324,0)/(VLOOKUP(BO$276,UI!$A$12:$O$51,VLOOKUP(BO$279,$B$276:$C$278,2,0),0)/1000)))),"")</f>
        <v/>
      </c>
      <c r="BP324" s="145" t="str">
        <f>IFERROR(IF(AND(BP$272=list!$D$3,'Box Calculation'!BP$279&lt;&gt;"h",$E324&lt;&gt;0),0,IF(AND(BP$273=list!$D$2,$E324&lt;&gt;0,TRUNC(VLOOKUP($E324,'Container Panel'!$B$41:$Z$100,$D324,0)/(VLOOKUP(BP$276,UI!$A$12:$O$51,VLOOKUP(BP$279,$B$276:$C$278,2,0),0)/1000))&gt;0),1,TRUNC(VLOOKUP($E324,'Container Panel'!$B$41:$Z$100,$D324,0)/(VLOOKUP(BP$276,UI!$A$12:$O$51,VLOOKUP(BP$279,$B$276:$C$278,2,0),0)/1000)))),"")</f>
        <v/>
      </c>
      <c r="BQ324" s="145" t="str">
        <f>IFERROR(IF(AND(BQ$272=list!$D$3,'Box Calculation'!BQ$279&lt;&gt;"h",$E324&lt;&gt;0),0,IF(AND(BQ$273=list!$D$2,$E324&lt;&gt;0,TRUNC(VLOOKUP($E324,'Container Panel'!$B$41:$Z$100,$D324,0)/(VLOOKUP(BQ$276,UI!$A$12:$O$51,VLOOKUP(BQ$279,$B$276:$C$278,2,0),0)/1000))&gt;0),1,TRUNC(VLOOKUP($E324,'Container Panel'!$B$41:$Z$100,$D324,0)/(VLOOKUP(BQ$276,UI!$A$12:$O$51,VLOOKUP(BQ$279,$B$276:$C$278,2,0),0)/1000)))),"")</f>
        <v/>
      </c>
      <c r="BR324" s="145" t="str">
        <f>IFERROR(IF(AND(BR$272=list!$D$3,'Box Calculation'!BR$279&lt;&gt;"h",$E324&lt;&gt;0),0,IF(AND(BR$273=list!$D$2,$E324&lt;&gt;0,TRUNC(VLOOKUP($E324,'Container Panel'!$B$41:$Z$100,$D324,0)/(VLOOKUP(BR$276,UI!$A$12:$O$51,VLOOKUP(BR$279,$B$276:$C$278,2,0),0)/1000))&gt;0),1,TRUNC(VLOOKUP($E324,'Container Panel'!$B$41:$Z$100,$D324,0)/(VLOOKUP(BR$276,UI!$A$12:$O$51,VLOOKUP(BR$279,$B$276:$C$278,2,0),0)/1000)))),"")</f>
        <v/>
      </c>
      <c r="BS324" s="145" t="str">
        <f>IFERROR(IF(AND(BS$272=list!$D$3,'Box Calculation'!BS$279&lt;&gt;"h",$E324&lt;&gt;0),0,IF(AND(BS$273=list!$D$2,$E324&lt;&gt;0,TRUNC(VLOOKUP($E324,'Container Panel'!$B$41:$Z$100,$D324,0)/(VLOOKUP(BS$276,UI!$A$12:$O$51,VLOOKUP(BS$279,$B$276:$C$278,2,0),0)/1000))&gt;0),1,TRUNC(VLOOKUP($E324,'Container Panel'!$B$41:$Z$100,$D324,0)/(VLOOKUP(BS$276,UI!$A$12:$O$51,VLOOKUP(BS$279,$B$276:$C$278,2,0),0)/1000)))),"")</f>
        <v/>
      </c>
      <c r="BT324" s="145" t="str">
        <f>IFERROR(IF(AND(BT$272=list!$D$3,'Box Calculation'!BT$279&lt;&gt;"h",$E324&lt;&gt;0),0,IF(AND(BT$273=list!$D$2,$E324&lt;&gt;0,TRUNC(VLOOKUP($E324,'Container Panel'!$B$41:$Z$100,$D324,0)/(VLOOKUP(BT$276,UI!$A$12:$O$51,VLOOKUP(BT$279,$B$276:$C$278,2,0),0)/1000))&gt;0),1,TRUNC(VLOOKUP($E324,'Container Panel'!$B$41:$Z$100,$D324,0)/(VLOOKUP(BT$276,UI!$A$12:$O$51,VLOOKUP(BT$279,$B$276:$C$278,2,0),0)/1000)))),"")</f>
        <v/>
      </c>
      <c r="BU324" s="145" t="str">
        <f>IFERROR(IF(AND(BU$272=list!$D$3,'Box Calculation'!BU$279&lt;&gt;"h",$E324&lt;&gt;0),0,IF(AND(BU$273=list!$D$2,$E324&lt;&gt;0,TRUNC(VLOOKUP($E324,'Container Panel'!$B$41:$Z$100,$D324,0)/(VLOOKUP(BU$276,UI!$A$12:$O$51,VLOOKUP(BU$279,$B$276:$C$278,2,0),0)/1000))&gt;0),1,TRUNC(VLOOKUP($E324,'Container Panel'!$B$41:$Z$100,$D324,0)/(VLOOKUP(BU$276,UI!$A$12:$O$51,VLOOKUP(BU$279,$B$276:$C$278,2,0),0)/1000)))),"")</f>
        <v/>
      </c>
      <c r="BV324" s="145" t="str">
        <f>IFERROR(IF(AND(BV$272=list!$D$3,'Box Calculation'!BV$279&lt;&gt;"h",$E324&lt;&gt;0),0,IF(AND(BV$273=list!$D$2,$E324&lt;&gt;0,TRUNC(VLOOKUP($E324,'Container Panel'!$B$41:$Z$100,$D324,0)/(VLOOKUP(BV$276,UI!$A$12:$O$51,VLOOKUP(BV$279,$B$276:$C$278,2,0),0)/1000))&gt;0),1,TRUNC(VLOOKUP($E324,'Container Panel'!$B$41:$Z$100,$D324,0)/(VLOOKUP(BV$276,UI!$A$12:$O$51,VLOOKUP(BV$279,$B$276:$C$278,2,0),0)/1000)))),"")</f>
        <v/>
      </c>
      <c r="BW324" s="145" t="str">
        <f>IFERROR(IF(AND(BW$272=list!$D$3,'Box Calculation'!BW$279&lt;&gt;"h",$E324&lt;&gt;0),0,IF(AND(BW$273=list!$D$2,$E324&lt;&gt;0,TRUNC(VLOOKUP($E324,'Container Panel'!$B$41:$Z$100,$D324,0)/(VLOOKUP(BW$276,UI!$A$12:$O$51,VLOOKUP(BW$279,$B$276:$C$278,2,0),0)/1000))&gt;0),1,TRUNC(VLOOKUP($E324,'Container Panel'!$B$41:$Z$100,$D324,0)/(VLOOKUP(BW$276,UI!$A$12:$O$51,VLOOKUP(BW$279,$B$276:$C$278,2,0),0)/1000)))),"")</f>
        <v/>
      </c>
      <c r="BX324" s="145" t="str">
        <f>IFERROR(IF(AND(BX$272=list!$D$3,'Box Calculation'!BX$279&lt;&gt;"h",$E324&lt;&gt;0),0,IF(AND(BX$273=list!$D$2,$E324&lt;&gt;0,TRUNC(VLOOKUP($E324,'Container Panel'!$B$41:$Z$100,$D324,0)/(VLOOKUP(BX$276,UI!$A$12:$O$51,VLOOKUP(BX$279,$B$276:$C$278,2,0),0)/1000))&gt;0),1,TRUNC(VLOOKUP($E324,'Container Panel'!$B$41:$Z$100,$D324,0)/(VLOOKUP(BX$276,UI!$A$12:$O$51,VLOOKUP(BX$279,$B$276:$C$278,2,0),0)/1000)))),"")</f>
        <v/>
      </c>
      <c r="BY324" s="145" t="str">
        <f>IFERROR(IF(AND(BY$272=list!$D$3,'Box Calculation'!BY$279&lt;&gt;"h",$E324&lt;&gt;0),0,IF(AND(BY$273=list!$D$2,$E324&lt;&gt;0,TRUNC(VLOOKUP($E324,'Container Panel'!$B$41:$Z$100,$D324,0)/(VLOOKUP(BY$276,UI!$A$12:$O$51,VLOOKUP(BY$279,$B$276:$C$278,2,0),0)/1000))&gt;0),1,TRUNC(VLOOKUP($E324,'Container Panel'!$B$41:$Z$100,$D324,0)/(VLOOKUP(BY$276,UI!$A$12:$O$51,VLOOKUP(BY$279,$B$276:$C$278,2,0),0)/1000)))),"")</f>
        <v/>
      </c>
      <c r="BZ324" s="145" t="str">
        <f>IFERROR(IF(AND(BZ$272=list!$D$3,'Box Calculation'!BZ$279&lt;&gt;"h",$E324&lt;&gt;0),0,IF(AND(BZ$273=list!$D$2,$E324&lt;&gt;0,TRUNC(VLOOKUP($E324,'Container Panel'!$B$41:$Z$100,$D324,0)/(VLOOKUP(BZ$276,UI!$A$12:$O$51,VLOOKUP(BZ$279,$B$276:$C$278,2,0),0)/1000))&gt;0),1,TRUNC(VLOOKUP($E324,'Container Panel'!$B$41:$Z$100,$D324,0)/(VLOOKUP(BZ$276,UI!$A$12:$O$51,VLOOKUP(BZ$279,$B$276:$C$278,2,0),0)/1000)))),"")</f>
        <v/>
      </c>
      <c r="CA324" s="145" t="str">
        <f>IFERROR(IF(AND(CA$272=list!$D$3,'Box Calculation'!CA$279&lt;&gt;"h",$E324&lt;&gt;0),0,IF(AND(CA$273=list!$D$2,$E324&lt;&gt;0,TRUNC(VLOOKUP($E324,'Container Panel'!$B$41:$Z$100,$D324,0)/(VLOOKUP(CA$276,UI!$A$12:$O$51,VLOOKUP(CA$279,$B$276:$C$278,2,0),0)/1000))&gt;0),1,TRUNC(VLOOKUP($E324,'Container Panel'!$B$41:$Z$100,$D324,0)/(VLOOKUP(CA$276,UI!$A$12:$O$51,VLOOKUP(CA$279,$B$276:$C$278,2,0),0)/1000)))),"")</f>
        <v/>
      </c>
      <c r="CB324" s="145" t="str">
        <f>IFERROR(IF(AND(CB$272=list!$D$3,'Box Calculation'!CB$279&lt;&gt;"h",$E324&lt;&gt;0),0,IF(AND(CB$273=list!$D$2,$E324&lt;&gt;0,TRUNC(VLOOKUP($E324,'Container Panel'!$B$41:$Z$100,$D324,0)/(VLOOKUP(CB$276,UI!$A$12:$O$51,VLOOKUP(CB$279,$B$276:$C$278,2,0),0)/1000))&gt;0),1,TRUNC(VLOOKUP($E324,'Container Panel'!$B$41:$Z$100,$D324,0)/(VLOOKUP(CB$276,UI!$A$12:$O$51,VLOOKUP(CB$279,$B$276:$C$278,2,0),0)/1000)))),"")</f>
        <v/>
      </c>
      <c r="CC324" s="145" t="str">
        <f>IFERROR(IF(AND(CC$272=list!$D$3,'Box Calculation'!CC$279&lt;&gt;"h",$E324&lt;&gt;0),0,IF(AND(CC$273=list!$D$2,$E324&lt;&gt;0,TRUNC(VLOOKUP($E324,'Container Panel'!$B$41:$Z$100,$D324,0)/(VLOOKUP(CC$276,UI!$A$12:$O$51,VLOOKUP(CC$279,$B$276:$C$278,2,0),0)/1000))&gt;0),1,TRUNC(VLOOKUP($E324,'Container Panel'!$B$41:$Z$100,$D324,0)/(VLOOKUP(CC$276,UI!$A$12:$O$51,VLOOKUP(CC$279,$B$276:$C$278,2,0),0)/1000)))),"")</f>
        <v/>
      </c>
      <c r="CD324" s="145" t="str">
        <f>IFERROR(IF(AND(CD$272=list!$D$3,'Box Calculation'!CD$279&lt;&gt;"h",$E324&lt;&gt;0),0,IF(AND(CD$273=list!$D$2,$E324&lt;&gt;0,TRUNC(VLOOKUP($E324,'Container Panel'!$B$41:$Z$100,$D324,0)/(VLOOKUP(CD$276,UI!$A$12:$O$51,VLOOKUP(CD$279,$B$276:$C$278,2,0),0)/1000))&gt;0),1,TRUNC(VLOOKUP($E324,'Container Panel'!$B$41:$Z$100,$D324,0)/(VLOOKUP(CD$276,UI!$A$12:$O$51,VLOOKUP(CD$279,$B$276:$C$278,2,0),0)/1000)))),"")</f>
        <v/>
      </c>
      <c r="CE324" s="145" t="str">
        <f>IFERROR(IF(AND(CE$272=list!$D$3,'Box Calculation'!CE$279&lt;&gt;"h",$E324&lt;&gt;0),0,IF(AND(CE$273=list!$D$2,$E324&lt;&gt;0,TRUNC(VLOOKUP($E324,'Container Panel'!$B$41:$Z$100,$D324,0)/(VLOOKUP(CE$276,UI!$A$12:$O$51,VLOOKUP(CE$279,$B$276:$C$278,2,0),0)/1000))&gt;0),1,TRUNC(VLOOKUP($E324,'Container Panel'!$B$41:$Z$100,$D324,0)/(VLOOKUP(CE$276,UI!$A$12:$O$51,VLOOKUP(CE$279,$B$276:$C$278,2,0),0)/1000)))),"")</f>
        <v/>
      </c>
      <c r="CF324" s="145" t="str">
        <f>IFERROR(IF(AND(CF$272=list!$D$3,'Box Calculation'!CF$279&lt;&gt;"h",$E324&lt;&gt;0),0,IF(AND(CF$273=list!$D$2,$E324&lt;&gt;0,TRUNC(VLOOKUP($E324,'Container Panel'!$B$41:$Z$100,$D324,0)/(VLOOKUP(CF$276,UI!$A$12:$O$51,VLOOKUP(CF$279,$B$276:$C$278,2,0),0)/1000))&gt;0),1,TRUNC(VLOOKUP($E324,'Container Panel'!$B$41:$Z$100,$D324,0)/(VLOOKUP(CF$276,UI!$A$12:$O$51,VLOOKUP(CF$279,$B$276:$C$278,2,0),0)/1000)))),"")</f>
        <v/>
      </c>
      <c r="CG324" s="145" t="str">
        <f>IFERROR(IF(AND(CG$272=list!$D$3,'Box Calculation'!CG$279&lt;&gt;"h",$E324&lt;&gt;0),0,IF(AND(CG$273=list!$D$2,$E324&lt;&gt;0,TRUNC(VLOOKUP($E324,'Container Panel'!$B$41:$Z$100,$D324,0)/(VLOOKUP(CG$276,UI!$A$12:$O$51,VLOOKUP(CG$279,$B$276:$C$278,2,0),0)/1000))&gt;0),1,TRUNC(VLOOKUP($E324,'Container Panel'!$B$41:$Z$100,$D324,0)/(VLOOKUP(CG$276,UI!$A$12:$O$51,VLOOKUP(CG$279,$B$276:$C$278,2,0),0)/1000)))),"")</f>
        <v/>
      </c>
      <c r="CH324" s="145" t="str">
        <f>IFERROR(IF(AND(CH$272=list!$D$3,'Box Calculation'!CH$279&lt;&gt;"h",$E324&lt;&gt;0),0,IF(AND(CH$273=list!$D$2,$E324&lt;&gt;0,TRUNC(VLOOKUP($E324,'Container Panel'!$B$41:$Z$100,$D324,0)/(VLOOKUP(CH$276,UI!$A$12:$O$51,VLOOKUP(CH$279,$B$276:$C$278,2,0),0)/1000))&gt;0),1,TRUNC(VLOOKUP($E324,'Container Panel'!$B$41:$Z$100,$D324,0)/(VLOOKUP(CH$276,UI!$A$12:$O$51,VLOOKUP(CH$279,$B$276:$C$278,2,0),0)/1000)))),"")</f>
        <v/>
      </c>
      <c r="CI324" s="145" t="str">
        <f>IFERROR(IF(AND(CI$272=list!$D$3,'Box Calculation'!CI$279&lt;&gt;"h",$E324&lt;&gt;0),0,IF(AND(CI$273=list!$D$2,$E324&lt;&gt;0,TRUNC(VLOOKUP($E324,'Container Panel'!$B$41:$Z$100,$D324,0)/(VLOOKUP(CI$276,UI!$A$12:$O$51,VLOOKUP(CI$279,$B$276:$C$278,2,0),0)/1000))&gt;0),1,TRUNC(VLOOKUP($E324,'Container Panel'!$B$41:$Z$100,$D324,0)/(VLOOKUP(CI$276,UI!$A$12:$O$51,VLOOKUP(CI$279,$B$276:$C$278,2,0),0)/1000)))),"")</f>
        <v/>
      </c>
      <c r="CJ324" s="145" t="str">
        <f>IFERROR(IF(AND(CJ$272=list!$D$3,'Box Calculation'!CJ$279&lt;&gt;"h",$E324&lt;&gt;0),0,IF(AND(CJ$273=list!$D$2,$E324&lt;&gt;0,TRUNC(VLOOKUP($E324,'Container Panel'!$B$41:$Z$100,$D324,0)/(VLOOKUP(CJ$276,UI!$A$12:$O$51,VLOOKUP(CJ$279,$B$276:$C$278,2,0),0)/1000))&gt;0),1,TRUNC(VLOOKUP($E324,'Container Panel'!$B$41:$Z$100,$D324,0)/(VLOOKUP(CJ$276,UI!$A$12:$O$51,VLOOKUP(CJ$279,$B$276:$C$278,2,0),0)/1000)))),"")</f>
        <v/>
      </c>
      <c r="CK324" s="145" t="str">
        <f>IFERROR(IF(AND(CK$272=list!$D$3,'Box Calculation'!CK$279&lt;&gt;"h",$E324&lt;&gt;0),0,IF(AND(CK$273=list!$D$2,$E324&lt;&gt;0,TRUNC(VLOOKUP($E324,'Container Panel'!$B$41:$Z$100,$D324,0)/(VLOOKUP(CK$276,UI!$A$12:$O$51,VLOOKUP(CK$279,$B$276:$C$278,2,0),0)/1000))&gt;0),1,TRUNC(VLOOKUP($E324,'Container Panel'!$B$41:$Z$100,$D324,0)/(VLOOKUP(CK$276,UI!$A$12:$O$51,VLOOKUP(CK$279,$B$276:$C$278,2,0),0)/1000)))),"")</f>
        <v/>
      </c>
      <c r="CL324" s="145" t="str">
        <f>IFERROR(IF(AND(CL$272=list!$D$3,'Box Calculation'!CL$279&lt;&gt;"h",$E324&lt;&gt;0),0,IF(AND(CL$273=list!$D$2,$E324&lt;&gt;0,TRUNC(VLOOKUP($E324,'Container Panel'!$B$41:$Z$100,$D324,0)/(VLOOKUP(CL$276,UI!$A$12:$O$51,VLOOKUP(CL$279,$B$276:$C$278,2,0),0)/1000))&gt;0),1,TRUNC(VLOOKUP($E324,'Container Panel'!$B$41:$Z$100,$D324,0)/(VLOOKUP(CL$276,UI!$A$12:$O$51,VLOOKUP(CL$279,$B$276:$C$278,2,0),0)/1000)))),"")</f>
        <v/>
      </c>
      <c r="CM324" s="145" t="str">
        <f>IFERROR(IF(AND(CM$272=list!$D$3,'Box Calculation'!CM$279&lt;&gt;"h",$E324&lt;&gt;0),0,IF(AND(CM$273=list!$D$2,$E324&lt;&gt;0,TRUNC(VLOOKUP($E324,'Container Panel'!$B$41:$Z$100,$D324,0)/(VLOOKUP(CM$276,UI!$A$12:$O$51,VLOOKUP(CM$279,$B$276:$C$278,2,0),0)/1000))&gt;0),1,TRUNC(VLOOKUP($E324,'Container Panel'!$B$41:$Z$100,$D324,0)/(VLOOKUP(CM$276,UI!$A$12:$O$51,VLOOKUP(CM$279,$B$276:$C$278,2,0),0)/1000)))),"")</f>
        <v/>
      </c>
      <c r="CN324" s="145" t="str">
        <f>IFERROR(IF(AND(CN$272=list!$D$3,'Box Calculation'!CN$279&lt;&gt;"h",$E324&lt;&gt;0),0,IF(AND(CN$273=list!$D$2,$E324&lt;&gt;0,TRUNC(VLOOKUP($E324,'Container Panel'!$B$41:$Z$100,$D324,0)/(VLOOKUP(CN$276,UI!$A$12:$O$51,VLOOKUP(CN$279,$B$276:$C$278,2,0),0)/1000))&gt;0),1,TRUNC(VLOOKUP($E324,'Container Panel'!$B$41:$Z$100,$D324,0)/(VLOOKUP(CN$276,UI!$A$12:$O$51,VLOOKUP(CN$279,$B$276:$C$278,2,0),0)/1000)))),"")</f>
        <v/>
      </c>
      <c r="CO324" s="145" t="str">
        <f>IFERROR(IF(AND(CO$272=list!$D$3,'Box Calculation'!CO$279&lt;&gt;"h",$E324&lt;&gt;0),0,IF(AND(CO$273=list!$D$2,$E324&lt;&gt;0,TRUNC(VLOOKUP($E324,'Container Panel'!$B$41:$Z$100,$D324,0)/(VLOOKUP(CO$276,UI!$A$12:$O$51,VLOOKUP(CO$279,$B$276:$C$278,2,0),0)/1000))&gt;0),1,TRUNC(VLOOKUP($E324,'Container Panel'!$B$41:$Z$100,$D324,0)/(VLOOKUP(CO$276,UI!$A$12:$O$51,VLOOKUP(CO$279,$B$276:$C$278,2,0),0)/1000)))),"")</f>
        <v/>
      </c>
      <c r="CP324" s="145" t="str">
        <f>IFERROR(IF(AND(CP$272=list!$D$3,'Box Calculation'!CP$279&lt;&gt;"h",$E324&lt;&gt;0),0,IF(AND(CP$273=list!$D$2,$E324&lt;&gt;0,TRUNC(VLOOKUP($E324,'Container Panel'!$B$41:$Z$100,$D324,0)/(VLOOKUP(CP$276,UI!$A$12:$O$51,VLOOKUP(CP$279,$B$276:$C$278,2,0),0)/1000))&gt;0),1,TRUNC(VLOOKUP($E324,'Container Panel'!$B$41:$Z$100,$D324,0)/(VLOOKUP(CP$276,UI!$A$12:$O$51,VLOOKUP(CP$279,$B$276:$C$278,2,0),0)/1000)))),"")</f>
        <v/>
      </c>
      <c r="CQ324" s="145" t="str">
        <f>IFERROR(IF(AND(CQ$272=list!$D$3,'Box Calculation'!CQ$279&lt;&gt;"h",$E324&lt;&gt;0),0,IF(AND(CQ$273=list!$D$2,$E324&lt;&gt;0,TRUNC(VLOOKUP($E324,'Container Panel'!$B$41:$Z$100,$D324,0)/(VLOOKUP(CQ$276,UI!$A$12:$O$51,VLOOKUP(CQ$279,$B$276:$C$278,2,0),0)/1000))&gt;0),1,TRUNC(VLOOKUP($E324,'Container Panel'!$B$41:$Z$100,$D324,0)/(VLOOKUP(CQ$276,UI!$A$12:$O$51,VLOOKUP(CQ$279,$B$276:$C$278,2,0),0)/1000)))),"")</f>
        <v/>
      </c>
      <c r="CR324" s="145" t="str">
        <f>IFERROR(IF(AND(CR$272=list!$D$3,'Box Calculation'!CR$279&lt;&gt;"h",$E324&lt;&gt;0),0,IF(AND(CR$273=list!$D$2,$E324&lt;&gt;0,TRUNC(VLOOKUP($E324,'Container Panel'!$B$41:$Z$100,$D324,0)/(VLOOKUP(CR$276,UI!$A$12:$O$51,VLOOKUP(CR$279,$B$276:$C$278,2,0),0)/1000))&gt;0),1,TRUNC(VLOOKUP($E324,'Container Panel'!$B$41:$Z$100,$D324,0)/(VLOOKUP(CR$276,UI!$A$12:$O$51,VLOOKUP(CR$279,$B$276:$C$278,2,0),0)/1000)))),"")</f>
        <v/>
      </c>
      <c r="CS324" s="145" t="str">
        <f>IFERROR(IF(AND(CS$272=list!$D$3,'Box Calculation'!CS$279&lt;&gt;"h",$E324&lt;&gt;0),0,IF(AND(CS$273=list!$D$2,$E324&lt;&gt;0,TRUNC(VLOOKUP($E324,'Container Panel'!$B$41:$Z$100,$D324,0)/(VLOOKUP(CS$276,UI!$A$12:$O$51,VLOOKUP(CS$279,$B$276:$C$278,2,0),0)/1000))&gt;0),1,TRUNC(VLOOKUP($E324,'Container Panel'!$B$41:$Z$100,$D324,0)/(VLOOKUP(CS$276,UI!$A$12:$O$51,VLOOKUP(CS$279,$B$276:$C$278,2,0),0)/1000)))),"")</f>
        <v/>
      </c>
      <c r="CT324" s="145" t="str">
        <f>IFERROR(IF(AND(CT$272=list!$D$3,'Box Calculation'!CT$279&lt;&gt;"h",$E324&lt;&gt;0),0,IF(AND(CT$273=list!$D$2,$E324&lt;&gt;0,TRUNC(VLOOKUP($E324,'Container Panel'!$B$41:$Z$100,$D324,0)/(VLOOKUP(CT$276,UI!$A$12:$O$51,VLOOKUP(CT$279,$B$276:$C$278,2,0),0)/1000))&gt;0),1,TRUNC(VLOOKUP($E324,'Container Panel'!$B$41:$Z$100,$D324,0)/(VLOOKUP(CT$276,UI!$A$12:$O$51,VLOOKUP(CT$279,$B$276:$C$278,2,0),0)/1000)))),"")</f>
        <v/>
      </c>
      <c r="CU324" s="145" t="str">
        <f>IFERROR(IF(AND(CU$272=list!$D$3,'Box Calculation'!CU$279&lt;&gt;"h",$E324&lt;&gt;0),0,IF(AND(CU$273=list!$D$2,$E324&lt;&gt;0,TRUNC(VLOOKUP($E324,'Container Panel'!$B$41:$Z$100,$D324,0)/(VLOOKUP(CU$276,UI!$A$12:$O$51,VLOOKUP(CU$279,$B$276:$C$278,2,0),0)/1000))&gt;0),1,TRUNC(VLOOKUP($E324,'Container Panel'!$B$41:$Z$100,$D324,0)/(VLOOKUP(CU$276,UI!$A$12:$O$51,VLOOKUP(CU$279,$B$276:$C$278,2,0),0)/1000)))),"")</f>
        <v/>
      </c>
      <c r="CV324" s="145" t="str">
        <f>IFERROR(IF(AND(CV$272=list!$D$3,'Box Calculation'!CV$279&lt;&gt;"h",$E324&lt;&gt;0),0,IF(AND(CV$273=list!$D$2,$E324&lt;&gt;0,TRUNC(VLOOKUP($E324,'Container Panel'!$B$41:$Z$100,$D324,0)/(VLOOKUP(CV$276,UI!$A$12:$O$51,VLOOKUP(CV$279,$B$276:$C$278,2,0),0)/1000))&gt;0),1,TRUNC(VLOOKUP($E324,'Container Panel'!$B$41:$Z$100,$D324,0)/(VLOOKUP(CV$276,UI!$A$12:$O$51,VLOOKUP(CV$279,$B$276:$C$278,2,0),0)/1000)))),"")</f>
        <v/>
      </c>
      <c r="CW324" s="145" t="str">
        <f>IFERROR(IF(AND(CW$272=list!$D$3,'Box Calculation'!CW$279&lt;&gt;"h",$E324&lt;&gt;0),0,IF(AND(CW$273=list!$D$2,$E324&lt;&gt;0,TRUNC(VLOOKUP($E324,'Container Panel'!$B$41:$Z$100,$D324,0)/(VLOOKUP(CW$276,UI!$A$12:$O$51,VLOOKUP(CW$279,$B$276:$C$278,2,0),0)/1000))&gt;0),1,TRUNC(VLOOKUP($E324,'Container Panel'!$B$41:$Z$100,$D324,0)/(VLOOKUP(CW$276,UI!$A$12:$O$51,VLOOKUP(CW$279,$B$276:$C$278,2,0),0)/1000)))),"")</f>
        <v/>
      </c>
      <c r="CX324" s="145" t="str">
        <f>IFERROR(IF(AND(CX$272=list!$D$3,'Box Calculation'!CX$279&lt;&gt;"h",$E324&lt;&gt;0),0,IF(AND(CX$273=list!$D$2,$E324&lt;&gt;0,TRUNC(VLOOKUP($E324,'Container Panel'!$B$41:$Z$100,$D324,0)/(VLOOKUP(CX$276,UI!$A$12:$O$51,VLOOKUP(CX$279,$B$276:$C$278,2,0),0)/1000))&gt;0),1,TRUNC(VLOOKUP($E324,'Container Panel'!$B$41:$Z$100,$D324,0)/(VLOOKUP(CX$276,UI!$A$12:$O$51,VLOOKUP(CX$279,$B$276:$C$278,2,0),0)/1000)))),"")</f>
        <v/>
      </c>
      <c r="CY324" s="145" t="str">
        <f>IFERROR(IF(AND(CY$272=list!$D$3,'Box Calculation'!CY$279&lt;&gt;"h",$E324&lt;&gt;0),0,IF(AND(CY$273=list!$D$2,$E324&lt;&gt;0,TRUNC(VLOOKUP($E324,'Container Panel'!$B$41:$Z$100,$D324,0)/(VLOOKUP(CY$276,UI!$A$12:$O$51,VLOOKUP(CY$279,$B$276:$C$278,2,0),0)/1000))&gt;0),1,TRUNC(VLOOKUP($E324,'Container Panel'!$B$41:$Z$100,$D324,0)/(VLOOKUP(CY$276,UI!$A$12:$O$51,VLOOKUP(CY$279,$B$276:$C$278,2,0),0)/1000)))),"")</f>
        <v/>
      </c>
      <c r="CZ324" s="145" t="str">
        <f>IFERROR(IF(AND(CZ$272=list!$D$3,'Box Calculation'!CZ$279&lt;&gt;"h",$E324&lt;&gt;0),0,IF(AND(CZ$273=list!$D$2,$E324&lt;&gt;0,TRUNC(VLOOKUP($E324,'Container Panel'!$B$41:$Z$100,$D324,0)/(VLOOKUP(CZ$276,UI!$A$12:$O$51,VLOOKUP(CZ$279,$B$276:$C$278,2,0),0)/1000))&gt;0),1,TRUNC(VLOOKUP($E324,'Container Panel'!$B$41:$Z$100,$D324,0)/(VLOOKUP(CZ$276,UI!$A$12:$O$51,VLOOKUP(CZ$279,$B$276:$C$278,2,0),0)/1000)))),"")</f>
        <v/>
      </c>
      <c r="DA324" s="145" t="str">
        <f>IFERROR(IF(AND(DA$272=list!$D$3,'Box Calculation'!DA$279&lt;&gt;"h",$E324&lt;&gt;0),0,IF(AND(DA$273=list!$D$2,$E324&lt;&gt;0,TRUNC(VLOOKUP($E324,'Container Panel'!$B$41:$Z$100,$D324,0)/(VLOOKUP(DA$276,UI!$A$12:$O$51,VLOOKUP(DA$279,$B$276:$C$278,2,0),0)/1000))&gt;0),1,TRUNC(VLOOKUP($E324,'Container Panel'!$B$41:$Z$100,$D324,0)/(VLOOKUP(DA$276,UI!$A$12:$O$51,VLOOKUP(DA$279,$B$276:$C$278,2,0),0)/1000)))),"")</f>
        <v/>
      </c>
      <c r="DB324" s="145" t="str">
        <f>IFERROR(IF(AND(DB$272=list!$D$3,'Box Calculation'!DB$279&lt;&gt;"h",$E324&lt;&gt;0),0,IF(AND(DB$273=list!$D$2,$E324&lt;&gt;0,TRUNC(VLOOKUP($E324,'Container Panel'!$B$41:$Z$100,$D324,0)/(VLOOKUP(DB$276,UI!$A$12:$O$51,VLOOKUP(DB$279,$B$276:$C$278,2,0),0)/1000))&gt;0),1,TRUNC(VLOOKUP($E324,'Container Panel'!$B$41:$Z$100,$D324,0)/(VLOOKUP(DB$276,UI!$A$12:$O$51,VLOOKUP(DB$279,$B$276:$C$278,2,0),0)/1000)))),"")</f>
        <v/>
      </c>
      <c r="DC324" s="145" t="str">
        <f>IFERROR(IF(AND(DC$272=list!$D$3,'Box Calculation'!DC$279&lt;&gt;"h",$E324&lt;&gt;0),0,IF(AND(DC$273=list!$D$2,$E324&lt;&gt;0,TRUNC(VLOOKUP($E324,'Container Panel'!$B$41:$Z$100,$D324,0)/(VLOOKUP(DC$276,UI!$A$12:$O$51,VLOOKUP(DC$279,$B$276:$C$278,2,0),0)/1000))&gt;0),1,TRUNC(VLOOKUP($E324,'Container Panel'!$B$41:$Z$100,$D324,0)/(VLOOKUP(DC$276,UI!$A$12:$O$51,VLOOKUP(DC$279,$B$276:$C$278,2,0),0)/1000)))),"")</f>
        <v/>
      </c>
      <c r="DD324" s="145" t="str">
        <f>IFERROR(IF(AND(DD$272=list!$D$3,'Box Calculation'!DD$279&lt;&gt;"h",$E324&lt;&gt;0),0,IF(AND(DD$273=list!$D$2,$E324&lt;&gt;0,TRUNC(VLOOKUP($E324,'Container Panel'!$B$41:$Z$100,$D324,0)/(VLOOKUP(DD$276,UI!$A$12:$O$51,VLOOKUP(DD$279,$B$276:$C$278,2,0),0)/1000))&gt;0),1,TRUNC(VLOOKUP($E324,'Container Panel'!$B$41:$Z$100,$D324,0)/(VLOOKUP(DD$276,UI!$A$12:$O$51,VLOOKUP(DD$279,$B$276:$C$278,2,0),0)/1000)))),"")</f>
        <v/>
      </c>
      <c r="DE324" s="145" t="str">
        <f>IFERROR(IF(AND(DE$272=list!$D$3,'Box Calculation'!DE$279&lt;&gt;"h",$E324&lt;&gt;0),0,IF(AND(DE$273=list!$D$2,$E324&lt;&gt;0,TRUNC(VLOOKUP($E324,'Container Panel'!$B$41:$Z$100,$D324,0)/(VLOOKUP(DE$276,UI!$A$12:$O$51,VLOOKUP(DE$279,$B$276:$C$278,2,0),0)/1000))&gt;0),1,TRUNC(VLOOKUP($E324,'Container Panel'!$B$41:$Z$100,$D324,0)/(VLOOKUP(DE$276,UI!$A$12:$O$51,VLOOKUP(DE$279,$B$276:$C$278,2,0),0)/1000)))),"")</f>
        <v/>
      </c>
      <c r="DF324" s="145" t="str">
        <f>IFERROR(IF(AND(DF$272=list!$D$3,'Box Calculation'!DF$279&lt;&gt;"h",$E324&lt;&gt;0),0,IF(AND(DF$273=list!$D$2,$E324&lt;&gt;0,TRUNC(VLOOKUP($E324,'Container Panel'!$B$41:$Z$100,$D324,0)/(VLOOKUP(DF$276,UI!$A$12:$O$51,VLOOKUP(DF$279,$B$276:$C$278,2,0),0)/1000))&gt;0),1,TRUNC(VLOOKUP($E324,'Container Panel'!$B$41:$Z$100,$D324,0)/(VLOOKUP(DF$276,UI!$A$12:$O$51,VLOOKUP(DF$279,$B$276:$C$278,2,0),0)/1000)))),"")</f>
        <v/>
      </c>
      <c r="DG324" s="145" t="str">
        <f>IFERROR(IF(AND(DG$272=list!$D$3,'Box Calculation'!DG$279&lt;&gt;"h",$E324&lt;&gt;0),0,IF(AND(DG$273=list!$D$2,$E324&lt;&gt;0,TRUNC(VLOOKUP($E324,'Container Panel'!$B$41:$Z$100,$D324,0)/(VLOOKUP(DG$276,UI!$A$12:$O$51,VLOOKUP(DG$279,$B$276:$C$278,2,0),0)/1000))&gt;0),1,TRUNC(VLOOKUP($E324,'Container Panel'!$B$41:$Z$100,$D324,0)/(VLOOKUP(DG$276,UI!$A$12:$O$51,VLOOKUP(DG$279,$B$276:$C$278,2,0),0)/1000)))),"")</f>
        <v/>
      </c>
      <c r="DH324" s="145" t="str">
        <f>IFERROR(IF(AND(DH$272=list!$D$3,'Box Calculation'!DH$279&lt;&gt;"h",$E324&lt;&gt;0),0,IF(AND(DH$273=list!$D$2,$E324&lt;&gt;0,TRUNC(VLOOKUP($E324,'Container Panel'!$B$41:$Z$100,$D324,0)/(VLOOKUP(DH$276,UI!$A$12:$O$51,VLOOKUP(DH$279,$B$276:$C$278,2,0),0)/1000))&gt;0),1,TRUNC(VLOOKUP($E324,'Container Panel'!$B$41:$Z$100,$D324,0)/(VLOOKUP(DH$276,UI!$A$12:$O$51,VLOOKUP(DH$279,$B$276:$C$278,2,0),0)/1000)))),"")</f>
        <v/>
      </c>
      <c r="DI324" s="145" t="str">
        <f>IFERROR(IF(AND(DI$272=list!$D$3,'Box Calculation'!DI$279&lt;&gt;"h",$E324&lt;&gt;0),0,IF(AND(DI$273=list!$D$2,$E324&lt;&gt;0,TRUNC(VLOOKUP($E324,'Container Panel'!$B$41:$Z$100,$D324,0)/(VLOOKUP(DI$276,UI!$A$12:$O$51,VLOOKUP(DI$279,$B$276:$C$278,2,0),0)/1000))&gt;0),1,TRUNC(VLOOKUP($E324,'Container Panel'!$B$41:$Z$100,$D324,0)/(VLOOKUP(DI$276,UI!$A$12:$O$51,VLOOKUP(DI$279,$B$276:$C$278,2,0),0)/1000)))),"")</f>
        <v/>
      </c>
      <c r="DJ324" s="145" t="str">
        <f>IFERROR(IF(AND(DJ$272=list!$D$3,'Box Calculation'!DJ$279&lt;&gt;"h",$E324&lt;&gt;0),0,IF(AND(DJ$273=list!$D$2,$E324&lt;&gt;0,TRUNC(VLOOKUP($E324,'Container Panel'!$B$41:$Z$100,$D324,0)/(VLOOKUP(DJ$276,UI!$A$12:$O$51,VLOOKUP(DJ$279,$B$276:$C$278,2,0),0)/1000))&gt;0),1,TRUNC(VLOOKUP($E324,'Container Panel'!$B$41:$Z$100,$D324,0)/(VLOOKUP(DJ$276,UI!$A$12:$O$51,VLOOKUP(DJ$279,$B$276:$C$278,2,0),0)/1000)))),"")</f>
        <v/>
      </c>
      <c r="DK324" s="145" t="str">
        <f>IFERROR(IF(AND(DK$272=list!$D$3,'Box Calculation'!DK$279&lt;&gt;"h",$E324&lt;&gt;0),0,IF(AND(DK$273=list!$D$2,$E324&lt;&gt;0,TRUNC(VLOOKUP($E324,'Container Panel'!$B$41:$Z$100,$D324,0)/(VLOOKUP(DK$276,UI!$A$12:$O$51,VLOOKUP(DK$279,$B$276:$C$278,2,0),0)/1000))&gt;0),1,TRUNC(VLOOKUP($E324,'Container Panel'!$B$41:$Z$100,$D324,0)/(VLOOKUP(DK$276,UI!$A$12:$O$51,VLOOKUP(DK$279,$B$276:$C$278,2,0),0)/1000)))),"")</f>
        <v/>
      </c>
      <c r="DL324" s="145" t="str">
        <f>IFERROR(IF(AND(DL$272=list!$D$3,'Box Calculation'!DL$279&lt;&gt;"h",$E324&lt;&gt;0),0,IF(AND(DL$273=list!$D$2,$E324&lt;&gt;0,TRUNC(VLOOKUP($E324,'Container Panel'!$B$41:$Z$100,$D324,0)/(VLOOKUP(DL$276,UI!$A$12:$O$51,VLOOKUP(DL$279,$B$276:$C$278,2,0),0)/1000))&gt;0),1,TRUNC(VLOOKUP($E324,'Container Panel'!$B$41:$Z$100,$D324,0)/(VLOOKUP(DL$276,UI!$A$12:$O$51,VLOOKUP(DL$279,$B$276:$C$278,2,0),0)/1000)))),"")</f>
        <v/>
      </c>
      <c r="DM324" s="145" t="str">
        <f>IFERROR(IF(AND(DM$272=list!$D$3,'Box Calculation'!DM$279&lt;&gt;"h",$E324&lt;&gt;0),0,IF(AND(DM$273=list!$D$2,$E324&lt;&gt;0,TRUNC(VLOOKUP($E324,'Container Panel'!$B$41:$Z$100,$D324,0)/(VLOOKUP(DM$276,UI!$A$12:$O$51,VLOOKUP(DM$279,$B$276:$C$278,2,0),0)/1000))&gt;0),1,TRUNC(VLOOKUP($E324,'Container Panel'!$B$41:$Z$100,$D324,0)/(VLOOKUP(DM$276,UI!$A$12:$O$51,VLOOKUP(DM$279,$B$276:$C$278,2,0),0)/1000)))),"")</f>
        <v/>
      </c>
      <c r="DN324" s="145" t="str">
        <f>IFERROR(IF(AND(DN$272=list!$D$3,'Box Calculation'!DN$279&lt;&gt;"h",$E324&lt;&gt;0),0,IF(AND(DN$273=list!$D$2,$E324&lt;&gt;0,TRUNC(VLOOKUP($E324,'Container Panel'!$B$41:$Z$100,$D324,0)/(VLOOKUP(DN$276,UI!$A$12:$O$51,VLOOKUP(DN$279,$B$276:$C$278,2,0),0)/1000))&gt;0),1,TRUNC(VLOOKUP($E324,'Container Panel'!$B$41:$Z$100,$D324,0)/(VLOOKUP(DN$276,UI!$A$12:$O$51,VLOOKUP(DN$279,$B$276:$C$278,2,0),0)/1000)))),"")</f>
        <v/>
      </c>
      <c r="DO324" s="145" t="str">
        <f>IFERROR(IF(AND(DO$272=list!$D$3,'Box Calculation'!DO$279&lt;&gt;"h",$E324&lt;&gt;0),0,IF(AND(DO$273=list!$D$2,$E324&lt;&gt;0,TRUNC(VLOOKUP($E324,'Container Panel'!$B$41:$Z$100,$D324,0)/(VLOOKUP(DO$276,UI!$A$12:$O$51,VLOOKUP(DO$279,$B$276:$C$278,2,0),0)/1000))&gt;0),1,TRUNC(VLOOKUP($E324,'Container Panel'!$B$41:$Z$100,$D324,0)/(VLOOKUP(DO$276,UI!$A$12:$O$51,VLOOKUP(DO$279,$B$276:$C$278,2,0),0)/1000)))),"")</f>
        <v/>
      </c>
      <c r="DP324" s="145" t="str">
        <f>IFERROR(IF(AND(DP$272=list!$D$3,'Box Calculation'!DP$279&lt;&gt;"h",$E324&lt;&gt;0),0,IF(AND(DP$273=list!$D$2,$E324&lt;&gt;0,TRUNC(VLOOKUP($E324,'Container Panel'!$B$41:$Z$100,$D324,0)/(VLOOKUP(DP$276,UI!$A$12:$O$51,VLOOKUP(DP$279,$B$276:$C$278,2,0),0)/1000))&gt;0),1,TRUNC(VLOOKUP($E324,'Container Panel'!$B$41:$Z$100,$D324,0)/(VLOOKUP(DP$276,UI!$A$12:$O$51,VLOOKUP(DP$279,$B$276:$C$278,2,0),0)/1000)))),"")</f>
        <v/>
      </c>
      <c r="DQ324" s="145" t="str">
        <f>IFERROR(IF(AND(DQ$272=list!$D$3,'Box Calculation'!DQ$279&lt;&gt;"h",$E324&lt;&gt;0),0,IF(AND(DQ$273=list!$D$2,$E324&lt;&gt;0,TRUNC(VLOOKUP($E324,'Container Panel'!$B$41:$Z$100,$D324,0)/(VLOOKUP(DQ$276,UI!$A$12:$O$51,VLOOKUP(DQ$279,$B$276:$C$278,2,0),0)/1000))&gt;0),1,TRUNC(VLOOKUP($E324,'Container Panel'!$B$41:$Z$100,$D324,0)/(VLOOKUP(DQ$276,UI!$A$12:$O$51,VLOOKUP(DQ$279,$B$276:$C$278,2,0),0)/1000)))),"")</f>
        <v/>
      </c>
      <c r="DR324" s="145" t="str">
        <f>IFERROR(IF(AND(DR$272=list!$D$3,'Box Calculation'!DR$279&lt;&gt;"h",$E324&lt;&gt;0),0,IF(AND(DR$273=list!$D$2,$E324&lt;&gt;0,TRUNC(VLOOKUP($E324,'Container Panel'!$B$41:$Z$100,$D324,0)/(VLOOKUP(DR$276,UI!$A$12:$O$51,VLOOKUP(DR$279,$B$276:$C$278,2,0),0)/1000))&gt;0),1,TRUNC(VLOOKUP($E324,'Container Panel'!$B$41:$Z$100,$D324,0)/(VLOOKUP(DR$276,UI!$A$12:$O$51,VLOOKUP(DR$279,$B$276:$C$278,2,0),0)/1000)))),"")</f>
        <v/>
      </c>
      <c r="DS324" s="145" t="str">
        <f>IFERROR(IF(AND(DS$272=list!$D$3,'Box Calculation'!DS$279&lt;&gt;"h",$E324&lt;&gt;0),0,IF(AND(DS$273=list!$D$2,$E324&lt;&gt;0,TRUNC(VLOOKUP($E324,'Container Panel'!$B$41:$Z$100,$D324,0)/(VLOOKUP(DS$276,UI!$A$12:$O$51,VLOOKUP(DS$279,$B$276:$C$278,2,0),0)/1000))&gt;0),1,TRUNC(VLOOKUP($E324,'Container Panel'!$B$41:$Z$100,$D324,0)/(VLOOKUP(DS$276,UI!$A$12:$O$51,VLOOKUP(DS$279,$B$276:$C$278,2,0),0)/1000)))),"")</f>
        <v/>
      </c>
      <c r="DT324" s="145" t="str">
        <f>IFERROR(IF(AND(DT$272=list!$D$3,'Box Calculation'!DT$279&lt;&gt;"h",$E324&lt;&gt;0),0,IF(AND(DT$273=list!$D$2,$E324&lt;&gt;0,TRUNC(VLOOKUP($E324,'Container Panel'!$B$41:$Z$100,$D324,0)/(VLOOKUP(DT$276,UI!$A$12:$O$51,VLOOKUP(DT$279,$B$276:$C$278,2,0),0)/1000))&gt;0),1,TRUNC(VLOOKUP($E324,'Container Panel'!$B$41:$Z$100,$D324,0)/(VLOOKUP(DT$276,UI!$A$12:$O$51,VLOOKUP(DT$279,$B$276:$C$278,2,0),0)/1000)))),"")</f>
        <v/>
      </c>
      <c r="DU324" s="145" t="str">
        <f>IFERROR(IF(AND(DU$272=list!$D$3,'Box Calculation'!DU$279&lt;&gt;"h",$E324&lt;&gt;0),0,IF(AND(DU$273=list!$D$2,$E324&lt;&gt;0,TRUNC(VLOOKUP($E324,'Container Panel'!$B$41:$Z$100,$D324,0)/(VLOOKUP(DU$276,UI!$A$12:$O$51,VLOOKUP(DU$279,$B$276:$C$278,2,0),0)/1000))&gt;0),1,TRUNC(VLOOKUP($E324,'Container Panel'!$B$41:$Z$100,$D324,0)/(VLOOKUP(DU$276,UI!$A$12:$O$51,VLOOKUP(DU$279,$B$276:$C$278,2,0),0)/1000)))),"")</f>
        <v/>
      </c>
      <c r="DV324" s="145" t="str">
        <f>IFERROR(IF(AND(DV$272=list!$D$3,'Box Calculation'!DV$279&lt;&gt;"h",$E324&lt;&gt;0),0,IF(AND(DV$273=list!$D$2,$E324&lt;&gt;0,TRUNC(VLOOKUP($E324,'Container Panel'!$B$41:$Z$100,$D324,0)/(VLOOKUP(DV$276,UI!$A$12:$O$51,VLOOKUP(DV$279,$B$276:$C$278,2,0),0)/1000))&gt;0),1,TRUNC(VLOOKUP($E324,'Container Panel'!$B$41:$Z$100,$D324,0)/(VLOOKUP(DV$276,UI!$A$12:$O$51,VLOOKUP(DV$279,$B$276:$C$278,2,0),0)/1000)))),"")</f>
        <v/>
      </c>
      <c r="DW324" s="145" t="str">
        <f>IFERROR(IF(AND(DW$272=list!$D$3,'Box Calculation'!DW$279&lt;&gt;"h",$E324&lt;&gt;0),0,IF(AND(DW$273=list!$D$2,$E324&lt;&gt;0,TRUNC(VLOOKUP($E324,'Container Panel'!$B$41:$Z$100,$D324,0)/(VLOOKUP(DW$276,UI!$A$12:$O$51,VLOOKUP(DW$279,$B$276:$C$278,2,0),0)/1000))&gt;0),1,TRUNC(VLOOKUP($E324,'Container Panel'!$B$41:$Z$100,$D324,0)/(VLOOKUP(DW$276,UI!$A$12:$O$51,VLOOKUP(DW$279,$B$276:$C$278,2,0),0)/1000)))),"")</f>
        <v/>
      </c>
      <c r="DX324" s="145" t="str">
        <f>IFERROR(IF(AND(DX$272=list!$D$3,'Box Calculation'!DX$279&lt;&gt;"h",$E324&lt;&gt;0),0,IF(AND(DX$273=list!$D$2,$E324&lt;&gt;0,TRUNC(VLOOKUP($E324,'Container Panel'!$B$41:$Z$100,$D324,0)/(VLOOKUP(DX$276,UI!$A$12:$O$51,VLOOKUP(DX$279,$B$276:$C$278,2,0),0)/1000))&gt;0),1,TRUNC(VLOOKUP($E324,'Container Panel'!$B$41:$Z$100,$D324,0)/(VLOOKUP(DX$276,UI!$A$12:$O$51,VLOOKUP(DX$279,$B$276:$C$278,2,0),0)/1000)))),"")</f>
        <v/>
      </c>
      <c r="DY324" s="145" t="str">
        <f>IFERROR(IF(AND(DY$272=list!$D$3,'Box Calculation'!DY$279&lt;&gt;"h",$E324&lt;&gt;0),0,IF(AND(DY$273=list!$D$2,$E324&lt;&gt;0,TRUNC(VLOOKUP($E324,'Container Panel'!$B$41:$Z$100,$D324,0)/(VLOOKUP(DY$276,UI!$A$12:$O$51,VLOOKUP(DY$279,$B$276:$C$278,2,0),0)/1000))&gt;0),1,TRUNC(VLOOKUP($E324,'Container Panel'!$B$41:$Z$100,$D324,0)/(VLOOKUP(DY$276,UI!$A$12:$O$51,VLOOKUP(DY$279,$B$276:$C$278,2,0),0)/1000)))),"")</f>
        <v/>
      </c>
      <c r="DZ324" s="145" t="str">
        <f>IFERROR(IF(AND(DZ$272=list!$D$3,'Box Calculation'!DZ$279&lt;&gt;"h",$E324&lt;&gt;0),0,IF(AND(DZ$273=list!$D$2,$E324&lt;&gt;0,TRUNC(VLOOKUP($E324,'Container Panel'!$B$41:$Z$100,$D324,0)/(VLOOKUP(DZ$276,UI!$A$12:$O$51,VLOOKUP(DZ$279,$B$276:$C$278,2,0),0)/1000))&gt;0),1,TRUNC(VLOOKUP($E324,'Container Panel'!$B$41:$Z$100,$D324,0)/(VLOOKUP(DZ$276,UI!$A$12:$O$51,VLOOKUP(DZ$279,$B$276:$C$278,2,0),0)/1000)))),"")</f>
        <v/>
      </c>
      <c r="EA324" s="145" t="str">
        <f>IFERROR(IF(AND(EA$272=list!$D$3,'Box Calculation'!EA$279&lt;&gt;"h",$E324&lt;&gt;0),0,IF(AND(EA$273=list!$D$2,$E324&lt;&gt;0,TRUNC(VLOOKUP($E324,'Container Panel'!$B$41:$Z$100,$D324,0)/(VLOOKUP(EA$276,UI!$A$12:$O$51,VLOOKUP(EA$279,$B$276:$C$278,2,0),0)/1000))&gt;0),1,TRUNC(VLOOKUP($E324,'Container Panel'!$B$41:$Z$100,$D324,0)/(VLOOKUP(EA$276,UI!$A$12:$O$51,VLOOKUP(EA$279,$B$276:$C$278,2,0),0)/1000)))),"")</f>
        <v/>
      </c>
      <c r="EB324" s="145" t="str">
        <f>IFERROR(IF(AND(EB$272=list!$D$3,'Box Calculation'!EB$279&lt;&gt;"h",$E324&lt;&gt;0),0,IF(AND(EB$273=list!$D$2,$E324&lt;&gt;0,TRUNC(VLOOKUP($E324,'Container Panel'!$B$41:$Z$100,$D324,0)/(VLOOKUP(EB$276,UI!$A$12:$O$51,VLOOKUP(EB$279,$B$276:$C$278,2,0),0)/1000))&gt;0),1,TRUNC(VLOOKUP($E324,'Container Panel'!$B$41:$Z$100,$D324,0)/(VLOOKUP(EB$276,UI!$A$12:$O$51,VLOOKUP(EB$279,$B$276:$C$278,2,0),0)/1000)))),"")</f>
        <v/>
      </c>
      <c r="EC324" s="145" t="str">
        <f>IFERROR(IF(AND(EC$272=list!$D$3,'Box Calculation'!EC$279&lt;&gt;"h",$E324&lt;&gt;0),0,IF(AND(EC$273=list!$D$2,$E324&lt;&gt;0,TRUNC(VLOOKUP($E324,'Container Panel'!$B$41:$Z$100,$D324,0)/(VLOOKUP(EC$276,UI!$A$12:$O$51,VLOOKUP(EC$279,$B$276:$C$278,2,0),0)/1000))&gt;0),1,TRUNC(VLOOKUP($E324,'Container Panel'!$B$41:$Z$100,$D324,0)/(VLOOKUP(EC$276,UI!$A$12:$O$51,VLOOKUP(EC$279,$B$276:$C$278,2,0),0)/1000)))),"")</f>
        <v/>
      </c>
      <c r="ED324" s="145" t="str">
        <f>IFERROR(IF(AND(ED$272=list!$D$3,'Box Calculation'!ED$279&lt;&gt;"h",$E324&lt;&gt;0),0,IF(AND(ED$273=list!$D$2,$E324&lt;&gt;0,TRUNC(VLOOKUP($E324,'Container Panel'!$B$41:$Z$100,$D324,0)/(VLOOKUP(ED$276,UI!$A$12:$O$51,VLOOKUP(ED$279,$B$276:$C$278,2,0),0)/1000))&gt;0),1,TRUNC(VLOOKUP($E324,'Container Panel'!$B$41:$Z$100,$D324,0)/(VLOOKUP(ED$276,UI!$A$12:$O$51,VLOOKUP(ED$279,$B$276:$C$278,2,0),0)/1000)))),"")</f>
        <v/>
      </c>
      <c r="EE324" s="145" t="str">
        <f>IFERROR(IF(AND(EE$272=list!$D$3,'Box Calculation'!EE$279&lt;&gt;"h",$E324&lt;&gt;0),0,IF(AND(EE$273=list!$D$2,$E324&lt;&gt;0,TRUNC(VLOOKUP($E324,'Container Panel'!$B$41:$Z$100,$D324,0)/(VLOOKUP(EE$276,UI!$A$12:$O$51,VLOOKUP(EE$279,$B$276:$C$278,2,0),0)/1000))&gt;0),1,TRUNC(VLOOKUP($E324,'Container Panel'!$B$41:$Z$100,$D324,0)/(VLOOKUP(EE$276,UI!$A$12:$O$51,VLOOKUP(EE$279,$B$276:$C$278,2,0),0)/1000)))),"")</f>
        <v/>
      </c>
      <c r="EF324" s="145" t="str">
        <f>IFERROR(IF(AND(EF$272=list!$D$3,'Box Calculation'!EF$279&lt;&gt;"h",$E324&lt;&gt;0),0,IF(AND(EF$273=list!$D$2,$E324&lt;&gt;0,TRUNC(VLOOKUP($E324,'Container Panel'!$B$41:$Z$100,$D324,0)/(VLOOKUP(EF$276,UI!$A$12:$O$51,VLOOKUP(EF$279,$B$276:$C$278,2,0),0)/1000))&gt;0),1,TRUNC(VLOOKUP($E324,'Container Panel'!$B$41:$Z$100,$D324,0)/(VLOOKUP(EF$276,UI!$A$12:$O$51,VLOOKUP(EF$279,$B$276:$C$278,2,0),0)/1000)))),"")</f>
        <v/>
      </c>
      <c r="EG324" s="145" t="str">
        <f>IFERROR(IF(AND(EG$272=list!$D$3,'Box Calculation'!EG$279&lt;&gt;"h",$E324&lt;&gt;0),0,IF(AND(EG$273=list!$D$2,$E324&lt;&gt;0,TRUNC(VLOOKUP($E324,'Container Panel'!$B$41:$Z$100,$D324,0)/(VLOOKUP(EG$276,UI!$A$12:$O$51,VLOOKUP(EG$279,$B$276:$C$278,2,0),0)/1000))&gt;0),1,TRUNC(VLOOKUP($E324,'Container Panel'!$B$41:$Z$100,$D324,0)/(VLOOKUP(EG$276,UI!$A$12:$O$51,VLOOKUP(EG$279,$B$276:$C$278,2,0),0)/1000)))),"")</f>
        <v/>
      </c>
      <c r="EH324" s="145" t="str">
        <f>IFERROR(IF(AND(EH$272=list!$D$3,'Box Calculation'!EH$279&lt;&gt;"h",$E324&lt;&gt;0),0,IF(AND(EH$273=list!$D$2,$E324&lt;&gt;0,TRUNC(VLOOKUP($E324,'Container Panel'!$B$41:$Z$100,$D324,0)/(VLOOKUP(EH$276,UI!$A$12:$O$51,VLOOKUP(EH$279,$B$276:$C$278,2,0),0)/1000))&gt;0),1,TRUNC(VLOOKUP($E324,'Container Panel'!$B$41:$Z$100,$D324,0)/(VLOOKUP(EH$276,UI!$A$12:$O$51,VLOOKUP(EH$279,$B$276:$C$278,2,0),0)/1000)))),"")</f>
        <v/>
      </c>
      <c r="EI324" s="145" t="str">
        <f>IFERROR(IF(AND(EI$272=list!$D$3,'Box Calculation'!EI$279&lt;&gt;"h",$E324&lt;&gt;0),0,IF(AND(EI$273=list!$D$2,$E324&lt;&gt;0,TRUNC(VLOOKUP($E324,'Container Panel'!$B$41:$Z$100,$D324,0)/(VLOOKUP(EI$276,UI!$A$12:$O$51,VLOOKUP(EI$279,$B$276:$C$278,2,0),0)/1000))&gt;0),1,TRUNC(VLOOKUP($E324,'Container Panel'!$B$41:$Z$100,$D324,0)/(VLOOKUP(EI$276,UI!$A$12:$O$51,VLOOKUP(EI$279,$B$276:$C$278,2,0),0)/1000)))),"")</f>
        <v/>
      </c>
      <c r="EJ324" s="145" t="str">
        <f>IFERROR(IF(AND(EJ$272=list!$D$3,'Box Calculation'!EJ$279&lt;&gt;"h",$E324&lt;&gt;0),0,IF(AND(EJ$273=list!$D$2,$E324&lt;&gt;0,TRUNC(VLOOKUP($E324,'Container Panel'!$B$41:$Z$100,$D324,0)/(VLOOKUP(EJ$276,UI!$A$12:$O$51,VLOOKUP(EJ$279,$B$276:$C$278,2,0),0)/1000))&gt;0),1,TRUNC(VLOOKUP($E324,'Container Panel'!$B$41:$Z$100,$D324,0)/(VLOOKUP(EJ$276,UI!$A$12:$O$51,VLOOKUP(EJ$279,$B$276:$C$278,2,0),0)/1000)))),"")</f>
        <v/>
      </c>
      <c r="EK324" s="145" t="str">
        <f>IFERROR(IF(AND(EK$272=list!$D$3,'Box Calculation'!EK$279&lt;&gt;"h",$E324&lt;&gt;0),0,IF(AND(EK$273=list!$D$2,$E324&lt;&gt;0,TRUNC(VLOOKUP($E324,'Container Panel'!$B$41:$Z$100,$D324,0)/(VLOOKUP(EK$276,UI!$A$12:$O$51,VLOOKUP(EK$279,$B$276:$C$278,2,0),0)/1000))&gt;0),1,TRUNC(VLOOKUP($E324,'Container Panel'!$B$41:$Z$100,$D324,0)/(VLOOKUP(EK$276,UI!$A$12:$O$51,VLOOKUP(EK$279,$B$276:$C$278,2,0),0)/1000)))),"")</f>
        <v/>
      </c>
      <c r="EL324" s="145" t="str">
        <f>IFERROR(IF(AND(EL$272=list!$D$3,'Box Calculation'!EL$279&lt;&gt;"h",$E324&lt;&gt;0),0,IF(AND(EL$273=list!$D$2,$E324&lt;&gt;0,TRUNC(VLOOKUP($E324,'Container Panel'!$B$41:$Z$100,$D324,0)/(VLOOKUP(EL$276,UI!$A$12:$O$51,VLOOKUP(EL$279,$B$276:$C$278,2,0),0)/1000))&gt;0),1,TRUNC(VLOOKUP($E324,'Container Panel'!$B$41:$Z$100,$D324,0)/(VLOOKUP(EL$276,UI!$A$12:$O$51,VLOOKUP(EL$279,$B$276:$C$278,2,0),0)/1000)))),"")</f>
        <v/>
      </c>
      <c r="EM324" s="145" t="str">
        <f>IFERROR(IF(AND(EM$272=list!$D$3,'Box Calculation'!EM$279&lt;&gt;"h",$E324&lt;&gt;0),0,IF(AND(EM$273=list!$D$2,$E324&lt;&gt;0,TRUNC(VLOOKUP($E324,'Container Panel'!$B$41:$Z$100,$D324,0)/(VLOOKUP(EM$276,UI!$A$12:$O$51,VLOOKUP(EM$279,$B$276:$C$278,2,0),0)/1000))&gt;0),1,TRUNC(VLOOKUP($E324,'Container Panel'!$B$41:$Z$100,$D324,0)/(VLOOKUP(EM$276,UI!$A$12:$O$51,VLOOKUP(EM$279,$B$276:$C$278,2,0),0)/1000)))),"")</f>
        <v/>
      </c>
      <c r="EN324" s="145" t="str">
        <f>IFERROR(IF(AND(EN$272=list!$D$3,'Box Calculation'!EN$279&lt;&gt;"h",$E324&lt;&gt;0),0,IF(AND(EN$273=list!$D$2,$E324&lt;&gt;0,TRUNC(VLOOKUP($E324,'Container Panel'!$B$41:$Z$100,$D324,0)/(VLOOKUP(EN$276,UI!$A$12:$O$51,VLOOKUP(EN$279,$B$276:$C$278,2,0),0)/1000))&gt;0),1,TRUNC(VLOOKUP($E324,'Container Panel'!$B$41:$Z$100,$D324,0)/(VLOOKUP(EN$276,UI!$A$12:$O$51,VLOOKUP(EN$279,$B$276:$C$278,2,0),0)/1000)))),"")</f>
        <v/>
      </c>
      <c r="EO324" s="145" t="str">
        <f>IFERROR(IF(AND(EO$272=list!$D$3,'Box Calculation'!EO$279&lt;&gt;"h",$E324&lt;&gt;0),0,IF(AND(EO$273=list!$D$2,$E324&lt;&gt;0,TRUNC(VLOOKUP($E324,'Container Panel'!$B$41:$Z$100,$D324,0)/(VLOOKUP(EO$276,UI!$A$12:$O$51,VLOOKUP(EO$279,$B$276:$C$278,2,0),0)/1000))&gt;0),1,TRUNC(VLOOKUP($E324,'Container Panel'!$B$41:$Z$100,$D324,0)/(VLOOKUP(EO$276,UI!$A$12:$O$51,VLOOKUP(EO$279,$B$276:$C$278,2,0),0)/1000)))),"")</f>
        <v/>
      </c>
      <c r="EP324" s="145" t="str">
        <f>IFERROR(IF(AND(EP$272=list!$D$3,'Box Calculation'!EP$279&lt;&gt;"h",$E324&lt;&gt;0),0,IF(AND(EP$273=list!$D$2,$E324&lt;&gt;0,TRUNC(VLOOKUP($E324,'Container Panel'!$B$41:$Z$100,$D324,0)/(VLOOKUP(EP$276,UI!$A$12:$O$51,VLOOKUP(EP$279,$B$276:$C$278,2,0),0)/1000))&gt;0),1,TRUNC(VLOOKUP($E324,'Container Panel'!$B$41:$Z$100,$D324,0)/(VLOOKUP(EP$276,UI!$A$12:$O$51,VLOOKUP(EP$279,$B$276:$C$278,2,0),0)/1000)))),"")</f>
        <v/>
      </c>
      <c r="EQ324" s="145" t="str">
        <f>IFERROR(IF(AND(EQ$272=list!$D$3,'Box Calculation'!EQ$279&lt;&gt;"h",$E324&lt;&gt;0),0,IF(AND(EQ$273=list!$D$2,$E324&lt;&gt;0,TRUNC(VLOOKUP($E324,'Container Panel'!$B$41:$Z$100,$D324,0)/(VLOOKUP(EQ$276,UI!$A$12:$O$51,VLOOKUP(EQ$279,$B$276:$C$278,2,0),0)/1000))&gt;0),1,TRUNC(VLOOKUP($E324,'Container Panel'!$B$41:$Z$100,$D324,0)/(VLOOKUP(EQ$276,UI!$A$12:$O$51,VLOOKUP(EQ$279,$B$276:$C$278,2,0),0)/1000)))),"")</f>
        <v/>
      </c>
      <c r="ER324" s="145" t="str">
        <f>IFERROR(IF(AND(ER$272=list!$D$3,'Box Calculation'!ER$279&lt;&gt;"h",$E324&lt;&gt;0),0,IF(AND(ER$273=list!$D$2,$E324&lt;&gt;0,TRUNC(VLOOKUP($E324,'Container Panel'!$B$41:$Z$100,$D324,0)/(VLOOKUP(ER$276,UI!$A$12:$O$51,VLOOKUP(ER$279,$B$276:$C$278,2,0),0)/1000))&gt;0),1,TRUNC(VLOOKUP($E324,'Container Panel'!$B$41:$Z$100,$D324,0)/(VLOOKUP(ER$276,UI!$A$12:$O$51,VLOOKUP(ER$279,$B$276:$C$278,2,0),0)/1000)))),"")</f>
        <v/>
      </c>
      <c r="ES324" s="145" t="str">
        <f>IFERROR(IF(AND(ES$272=list!$D$3,'Box Calculation'!ES$279&lt;&gt;"h",$E324&lt;&gt;0),0,IF(AND(ES$273=list!$D$2,$E324&lt;&gt;0,TRUNC(VLOOKUP($E324,'Container Panel'!$B$41:$Z$100,$D324,0)/(VLOOKUP(ES$276,UI!$A$12:$O$51,VLOOKUP(ES$279,$B$276:$C$278,2,0),0)/1000))&gt;0),1,TRUNC(VLOOKUP($E324,'Container Panel'!$B$41:$Z$100,$D324,0)/(VLOOKUP(ES$276,UI!$A$12:$O$51,VLOOKUP(ES$279,$B$276:$C$278,2,0),0)/1000)))),"")</f>
        <v/>
      </c>
      <c r="ET324" s="145" t="str">
        <f>IFERROR(IF(AND(ET$272=list!$D$3,'Box Calculation'!ET$279&lt;&gt;"h",$E324&lt;&gt;0),0,IF(AND(ET$273=list!$D$2,$E324&lt;&gt;0,TRUNC(VLOOKUP($E324,'Container Panel'!$B$41:$Z$100,$D324,0)/(VLOOKUP(ET$276,UI!$A$12:$O$51,VLOOKUP(ET$279,$B$276:$C$278,2,0),0)/1000))&gt;0),1,TRUNC(VLOOKUP($E324,'Container Panel'!$B$41:$Z$100,$D324,0)/(VLOOKUP(ET$276,UI!$A$12:$O$51,VLOOKUP(ET$279,$B$276:$C$278,2,0),0)/1000)))),"")</f>
        <v/>
      </c>
      <c r="EU324" s="145" t="str">
        <f>IFERROR(IF(AND(EU$272=list!$D$3,'Box Calculation'!EU$279&lt;&gt;"h",$E324&lt;&gt;0),0,IF(AND(EU$273=list!$D$2,$E324&lt;&gt;0,TRUNC(VLOOKUP($E324,'Container Panel'!$B$41:$Z$100,$D324,0)/(VLOOKUP(EU$276,UI!$A$12:$O$51,VLOOKUP(EU$279,$B$276:$C$278,2,0),0)/1000))&gt;0),1,TRUNC(VLOOKUP($E324,'Container Panel'!$B$41:$Z$100,$D324,0)/(VLOOKUP(EU$276,UI!$A$12:$O$51,VLOOKUP(EU$279,$B$276:$C$278,2,0),0)/1000)))),"")</f>
        <v/>
      </c>
      <c r="EV324" s="145" t="str">
        <f>IFERROR(IF(AND(EV$272=list!$D$3,'Box Calculation'!EV$279&lt;&gt;"h",$E324&lt;&gt;0),0,IF(AND(EV$273=list!$D$2,$E324&lt;&gt;0,TRUNC(VLOOKUP($E324,'Container Panel'!$B$41:$Z$100,$D324,0)/(VLOOKUP(EV$276,UI!$A$12:$O$51,VLOOKUP(EV$279,$B$276:$C$278,2,0),0)/1000))&gt;0),1,TRUNC(VLOOKUP($E324,'Container Panel'!$B$41:$Z$100,$D324,0)/(VLOOKUP(EV$276,UI!$A$12:$O$51,VLOOKUP(EV$279,$B$276:$C$278,2,0),0)/1000)))),"")</f>
        <v/>
      </c>
      <c r="EW324" s="145" t="str">
        <f>IFERROR(IF(AND(EW$272=list!$D$3,'Box Calculation'!EW$279&lt;&gt;"h",$E324&lt;&gt;0),0,IF(AND(EW$273=list!$D$2,$E324&lt;&gt;0,TRUNC(VLOOKUP($E324,'Container Panel'!$B$41:$Z$100,$D324,0)/(VLOOKUP(EW$276,UI!$A$12:$O$51,VLOOKUP(EW$279,$B$276:$C$278,2,0),0)/1000))&gt;0),1,TRUNC(VLOOKUP($E324,'Container Panel'!$B$41:$Z$100,$D324,0)/(VLOOKUP(EW$276,UI!$A$12:$O$51,VLOOKUP(EW$279,$B$276:$C$278,2,0),0)/1000)))),"")</f>
        <v/>
      </c>
      <c r="EX324" s="145" t="str">
        <f>IFERROR(IF(AND(EX$272=list!$D$3,'Box Calculation'!EX$279&lt;&gt;"h",$E324&lt;&gt;0),0,IF(AND(EX$273=list!$D$2,$E324&lt;&gt;0,TRUNC(VLOOKUP($E324,'Container Panel'!$B$41:$Z$100,$D324,0)/(VLOOKUP(EX$276,UI!$A$12:$O$51,VLOOKUP(EX$279,$B$276:$C$278,2,0),0)/1000))&gt;0),1,TRUNC(VLOOKUP($E324,'Container Panel'!$B$41:$Z$100,$D324,0)/(VLOOKUP(EX$276,UI!$A$12:$O$51,VLOOKUP(EX$279,$B$276:$C$278,2,0),0)/1000)))),"")</f>
        <v/>
      </c>
      <c r="EY324" s="145" t="str">
        <f>IFERROR(IF(AND(EY$272=list!$D$3,'Box Calculation'!EY$279&lt;&gt;"h",$E324&lt;&gt;0),0,IF(AND(EY$273=list!$D$2,$E324&lt;&gt;0,TRUNC(VLOOKUP($E324,'Container Panel'!$B$41:$Z$100,$D324,0)/(VLOOKUP(EY$276,UI!$A$12:$O$51,VLOOKUP(EY$279,$B$276:$C$278,2,0),0)/1000))&gt;0),1,TRUNC(VLOOKUP($E324,'Container Panel'!$B$41:$Z$100,$D324,0)/(VLOOKUP(EY$276,UI!$A$12:$O$51,VLOOKUP(EY$279,$B$276:$C$278,2,0),0)/1000)))),"")</f>
        <v/>
      </c>
      <c r="EZ324" s="145" t="str">
        <f>IFERROR(IF(AND(EZ$272=list!$D$3,'Box Calculation'!EZ$279&lt;&gt;"h",$E324&lt;&gt;0),0,IF(AND(EZ$273=list!$D$2,$E324&lt;&gt;0,TRUNC(VLOOKUP($E324,'Container Panel'!$B$41:$Z$100,$D324,0)/(VLOOKUP(EZ$276,UI!$A$12:$O$51,VLOOKUP(EZ$279,$B$276:$C$278,2,0),0)/1000))&gt;0),1,TRUNC(VLOOKUP($E324,'Container Panel'!$B$41:$Z$100,$D324,0)/(VLOOKUP(EZ$276,UI!$A$12:$O$51,VLOOKUP(EZ$279,$B$276:$C$278,2,0),0)/1000)))),"")</f>
        <v/>
      </c>
      <c r="FA324" s="145" t="str">
        <f>IFERROR(IF(AND(FA$272=list!$D$3,'Box Calculation'!FA$279&lt;&gt;"h",$E324&lt;&gt;0),0,IF(AND(FA$273=list!$D$2,$E324&lt;&gt;0,TRUNC(VLOOKUP($E324,'Container Panel'!$B$41:$Z$100,$D324,0)/(VLOOKUP(FA$276,UI!$A$12:$O$51,VLOOKUP(FA$279,$B$276:$C$278,2,0),0)/1000))&gt;0),1,TRUNC(VLOOKUP($E324,'Container Panel'!$B$41:$Z$100,$D324,0)/(VLOOKUP(FA$276,UI!$A$12:$O$51,VLOOKUP(FA$279,$B$276:$C$278,2,0),0)/1000)))),"")</f>
        <v/>
      </c>
      <c r="FB324" s="145" t="str">
        <f>IFERROR(IF(AND(FB$272=list!$D$3,'Box Calculation'!FB$279&lt;&gt;"h",$E324&lt;&gt;0),0,IF(AND(FB$273=list!$D$2,$E324&lt;&gt;0,TRUNC(VLOOKUP($E324,'Container Panel'!$B$41:$Z$100,$D324,0)/(VLOOKUP(FB$276,UI!$A$12:$O$51,VLOOKUP(FB$279,$B$276:$C$278,2,0),0)/1000))&gt;0),1,TRUNC(VLOOKUP($E324,'Container Panel'!$B$41:$Z$100,$D324,0)/(VLOOKUP(FB$276,UI!$A$12:$O$51,VLOOKUP(FB$279,$B$276:$C$278,2,0),0)/1000)))),"")</f>
        <v/>
      </c>
      <c r="FC324" s="145" t="str">
        <f>IFERROR(IF(AND(FC$272=list!$D$3,'Box Calculation'!FC$279&lt;&gt;"h",$E324&lt;&gt;0),0,IF(AND(FC$273=list!$D$2,$E324&lt;&gt;0,TRUNC(VLOOKUP($E324,'Container Panel'!$B$41:$Z$100,$D324,0)/(VLOOKUP(FC$276,UI!$A$12:$O$51,VLOOKUP(FC$279,$B$276:$C$278,2,0),0)/1000))&gt;0),1,TRUNC(VLOOKUP($E324,'Container Panel'!$B$41:$Z$100,$D324,0)/(VLOOKUP(FC$276,UI!$A$12:$O$51,VLOOKUP(FC$279,$B$276:$C$278,2,0),0)/1000)))),"")</f>
        <v/>
      </c>
      <c r="FD324" s="145" t="str">
        <f>IFERROR(IF(AND(FD$272=list!$D$3,'Box Calculation'!FD$279&lt;&gt;"h",$E324&lt;&gt;0),0,IF(AND(FD$273=list!$D$2,$E324&lt;&gt;0,TRUNC(VLOOKUP($E324,'Container Panel'!$B$41:$Z$100,$D324,0)/(VLOOKUP(FD$276,UI!$A$12:$O$51,VLOOKUP(FD$279,$B$276:$C$278,2,0),0)/1000))&gt;0),1,TRUNC(VLOOKUP($E324,'Container Panel'!$B$41:$Z$100,$D324,0)/(VLOOKUP(FD$276,UI!$A$12:$O$51,VLOOKUP(FD$279,$B$276:$C$278,2,0),0)/1000)))),"")</f>
        <v/>
      </c>
      <c r="FE324" s="145" t="str">
        <f>IFERROR(IF(AND(FE$272=list!$D$3,'Box Calculation'!FE$279&lt;&gt;"h",$E324&lt;&gt;0),0,IF(AND(FE$273=list!$D$2,$E324&lt;&gt;0,TRUNC(VLOOKUP($E324,'Container Panel'!$B$41:$Z$100,$D324,0)/(VLOOKUP(FE$276,UI!$A$12:$O$51,VLOOKUP(FE$279,$B$276:$C$278,2,0),0)/1000))&gt;0),1,TRUNC(VLOOKUP($E324,'Container Panel'!$B$41:$Z$100,$D324,0)/(VLOOKUP(FE$276,UI!$A$12:$O$51,VLOOKUP(FE$279,$B$276:$C$278,2,0),0)/1000)))),"")</f>
        <v/>
      </c>
      <c r="FF324" s="145" t="str">
        <f>IFERROR(IF(AND(FF$272=list!$D$3,'Box Calculation'!FF$279&lt;&gt;"h",$E324&lt;&gt;0),0,IF(AND(FF$273=list!$D$2,$E324&lt;&gt;0,TRUNC(VLOOKUP($E324,'Container Panel'!$B$41:$Z$100,$D324,0)/(VLOOKUP(FF$276,UI!$A$12:$O$51,VLOOKUP(FF$279,$B$276:$C$278,2,0),0)/1000))&gt;0),1,TRUNC(VLOOKUP($E324,'Container Panel'!$B$41:$Z$100,$D324,0)/(VLOOKUP(FF$276,UI!$A$12:$O$51,VLOOKUP(FF$279,$B$276:$C$278,2,0),0)/1000)))),"")</f>
        <v/>
      </c>
      <c r="FG324" s="145" t="str">
        <f>IFERROR(IF(AND(FG$272=list!$D$3,'Box Calculation'!FG$279&lt;&gt;"h",$E324&lt;&gt;0),0,IF(AND(FG$273=list!$D$2,$E324&lt;&gt;0,TRUNC(VLOOKUP($E324,'Container Panel'!$B$41:$Z$100,$D324,0)/(VLOOKUP(FG$276,UI!$A$12:$O$51,VLOOKUP(FG$279,$B$276:$C$278,2,0),0)/1000))&gt;0),1,TRUNC(VLOOKUP($E324,'Container Panel'!$B$41:$Z$100,$D324,0)/(VLOOKUP(FG$276,UI!$A$12:$O$51,VLOOKUP(FG$279,$B$276:$C$278,2,0),0)/1000)))),"")</f>
        <v/>
      </c>
      <c r="FH324" s="145" t="str">
        <f>IFERROR(IF(AND(FH$272=list!$D$3,'Box Calculation'!FH$279&lt;&gt;"h",$E324&lt;&gt;0),0,IF(AND(FH$273=list!$D$2,$E324&lt;&gt;0,TRUNC(VLOOKUP($E324,'Container Panel'!$B$41:$Z$100,$D324,0)/(VLOOKUP(FH$276,UI!$A$12:$O$51,VLOOKUP(FH$279,$B$276:$C$278,2,0),0)/1000))&gt;0),1,TRUNC(VLOOKUP($E324,'Container Panel'!$B$41:$Z$100,$D324,0)/(VLOOKUP(FH$276,UI!$A$12:$O$51,VLOOKUP(FH$279,$B$276:$C$278,2,0),0)/1000)))),"")</f>
        <v/>
      </c>
      <c r="FI324" s="145" t="str">
        <f>IFERROR(IF(AND(FI$272=list!$D$3,'Box Calculation'!FI$279&lt;&gt;"h",$E324&lt;&gt;0),0,IF(AND(FI$273=list!$D$2,$E324&lt;&gt;0,TRUNC(VLOOKUP($E324,'Container Panel'!$B$41:$Z$100,$D324,0)/(VLOOKUP(FI$276,UI!$A$12:$O$51,VLOOKUP(FI$279,$B$276:$C$278,2,0),0)/1000))&gt;0),1,TRUNC(VLOOKUP($E324,'Container Panel'!$B$41:$Z$100,$D324,0)/(VLOOKUP(FI$276,UI!$A$12:$O$51,VLOOKUP(FI$279,$B$276:$C$278,2,0),0)/1000)))),"")</f>
        <v/>
      </c>
      <c r="FJ324" s="145" t="str">
        <f>IFERROR(IF(AND(FJ$272=list!$D$3,'Box Calculation'!FJ$279&lt;&gt;"h",$E324&lt;&gt;0),0,IF(AND(FJ$273=list!$D$2,$E324&lt;&gt;0,TRUNC(VLOOKUP($E324,'Container Panel'!$B$41:$Z$100,$D324,0)/(VLOOKUP(FJ$276,UI!$A$12:$O$51,VLOOKUP(FJ$279,$B$276:$C$278,2,0),0)/1000))&gt;0),1,TRUNC(VLOOKUP($E324,'Container Panel'!$B$41:$Z$100,$D324,0)/(VLOOKUP(FJ$276,UI!$A$12:$O$51,VLOOKUP(FJ$279,$B$276:$C$278,2,0),0)/1000)))),"")</f>
        <v/>
      </c>
      <c r="FK324" s="145" t="str">
        <f>IFERROR(IF(AND(FK$272=list!$D$3,'Box Calculation'!FK$279&lt;&gt;"h",$E324&lt;&gt;0),0,IF(AND(FK$273=list!$D$2,$E324&lt;&gt;0,TRUNC(VLOOKUP($E324,'Container Panel'!$B$41:$Z$100,$D324,0)/(VLOOKUP(FK$276,UI!$A$12:$O$51,VLOOKUP(FK$279,$B$276:$C$278,2,0),0)/1000))&gt;0),1,TRUNC(VLOOKUP($E324,'Container Panel'!$B$41:$Z$100,$D324,0)/(VLOOKUP(FK$276,UI!$A$12:$O$51,VLOOKUP(FK$279,$B$276:$C$278,2,0),0)/1000)))),"")</f>
        <v/>
      </c>
      <c r="FL324" s="145" t="str">
        <f>IFERROR(IF(AND(FL$272=list!$D$3,'Box Calculation'!FL$279&lt;&gt;"h",$E324&lt;&gt;0),0,IF(AND(FL$273=list!$D$2,$E324&lt;&gt;0,TRUNC(VLOOKUP($E324,'Container Panel'!$B$41:$Z$100,$D324,0)/(VLOOKUP(FL$276,UI!$A$12:$O$51,VLOOKUP(FL$279,$B$276:$C$278,2,0),0)/1000))&gt;0),1,TRUNC(VLOOKUP($E324,'Container Panel'!$B$41:$Z$100,$D324,0)/(VLOOKUP(FL$276,UI!$A$12:$O$51,VLOOKUP(FL$279,$B$276:$C$278,2,0),0)/1000)))),"")</f>
        <v/>
      </c>
      <c r="FM324" s="145" t="str">
        <f>IFERROR(IF(AND(FM$272=list!$D$3,'Box Calculation'!FM$279&lt;&gt;"h",$E324&lt;&gt;0),0,IF(AND(FM$273=list!$D$2,$E324&lt;&gt;0,TRUNC(VLOOKUP($E324,'Container Panel'!$B$41:$Z$100,$D324,0)/(VLOOKUP(FM$276,UI!$A$12:$O$51,VLOOKUP(FM$279,$B$276:$C$278,2,0),0)/1000))&gt;0),1,TRUNC(VLOOKUP($E324,'Container Panel'!$B$41:$Z$100,$D324,0)/(VLOOKUP(FM$276,UI!$A$12:$O$51,VLOOKUP(FM$279,$B$276:$C$278,2,0),0)/1000)))),"")</f>
        <v/>
      </c>
      <c r="FN324" s="145" t="str">
        <f>IFERROR(IF(AND(FN$272=list!$D$3,'Box Calculation'!FN$279&lt;&gt;"h",$E324&lt;&gt;0),0,IF(AND(FN$273=list!$D$2,$E324&lt;&gt;0,TRUNC(VLOOKUP($E324,'Container Panel'!$B$41:$Z$100,$D324,0)/(VLOOKUP(FN$276,UI!$A$12:$O$51,VLOOKUP(FN$279,$B$276:$C$278,2,0),0)/1000))&gt;0),1,TRUNC(VLOOKUP($E324,'Container Panel'!$B$41:$Z$100,$D324,0)/(VLOOKUP(FN$276,UI!$A$12:$O$51,VLOOKUP(FN$279,$B$276:$C$278,2,0),0)/1000)))),"")</f>
        <v/>
      </c>
      <c r="FO324" s="145" t="str">
        <f>IFERROR(IF(AND(FO$272=list!$D$3,'Box Calculation'!FO$279&lt;&gt;"h",$E324&lt;&gt;0),0,IF(AND(FO$273=list!$D$2,$E324&lt;&gt;0,TRUNC(VLOOKUP($E324,'Container Panel'!$B$41:$Z$100,$D324,0)/(VLOOKUP(FO$276,UI!$A$12:$O$51,VLOOKUP(FO$279,$B$276:$C$278,2,0),0)/1000))&gt;0),1,TRUNC(VLOOKUP($E324,'Container Panel'!$B$41:$Z$100,$D324,0)/(VLOOKUP(FO$276,UI!$A$12:$O$51,VLOOKUP(FO$279,$B$276:$C$278,2,0),0)/1000)))),"")</f>
        <v/>
      </c>
      <c r="FP324" s="145" t="str">
        <f>IFERROR(IF(AND(FP$272=list!$D$3,'Box Calculation'!FP$279&lt;&gt;"h",$E324&lt;&gt;0),0,IF(AND(FP$273=list!$D$2,$E324&lt;&gt;0,TRUNC(VLOOKUP($E324,'Container Panel'!$B$41:$Z$100,$D324,0)/(VLOOKUP(FP$276,UI!$A$12:$O$51,VLOOKUP(FP$279,$B$276:$C$278,2,0),0)/1000))&gt;0),1,TRUNC(VLOOKUP($E324,'Container Panel'!$B$41:$Z$100,$D324,0)/(VLOOKUP(FP$276,UI!$A$12:$O$51,VLOOKUP(FP$279,$B$276:$C$278,2,0),0)/1000)))),"")</f>
        <v/>
      </c>
      <c r="FQ324" s="145" t="str">
        <f>IFERROR(IF(AND(FQ$272=list!$D$3,'Box Calculation'!FQ$279&lt;&gt;"h",$E324&lt;&gt;0),0,IF(AND(FQ$273=list!$D$2,$E324&lt;&gt;0,TRUNC(VLOOKUP($E324,'Container Panel'!$B$41:$Z$100,$D324,0)/(VLOOKUP(FQ$276,UI!$A$12:$O$51,VLOOKUP(FQ$279,$B$276:$C$278,2,0),0)/1000))&gt;0),1,TRUNC(VLOOKUP($E324,'Container Panel'!$B$41:$Z$100,$D324,0)/(VLOOKUP(FQ$276,UI!$A$12:$O$51,VLOOKUP(FQ$279,$B$276:$C$278,2,0),0)/1000)))),"")</f>
        <v/>
      </c>
      <c r="FR324" s="145" t="str">
        <f>IFERROR(IF(AND(FR$272=list!$D$3,'Box Calculation'!FR$279&lt;&gt;"h",$E324&lt;&gt;0),0,IF(AND(FR$273=list!$D$2,$E324&lt;&gt;0,TRUNC(VLOOKUP($E324,'Container Panel'!$B$41:$Z$100,$D324,0)/(VLOOKUP(FR$276,UI!$A$12:$O$51,VLOOKUP(FR$279,$B$276:$C$278,2,0),0)/1000))&gt;0),1,TRUNC(VLOOKUP($E324,'Container Panel'!$B$41:$Z$100,$D324,0)/(VLOOKUP(FR$276,UI!$A$12:$O$51,VLOOKUP(FR$279,$B$276:$C$278,2,0),0)/1000)))),"")</f>
        <v/>
      </c>
      <c r="FS324" s="145" t="str">
        <f>IFERROR(IF(AND(FS$272=list!$D$3,'Box Calculation'!FS$279&lt;&gt;"h",$E324&lt;&gt;0),0,IF(AND(FS$273=list!$D$2,$E324&lt;&gt;0,TRUNC(VLOOKUP($E324,'Container Panel'!$B$41:$Z$100,$D324,0)/(VLOOKUP(FS$276,UI!$A$12:$O$51,VLOOKUP(FS$279,$B$276:$C$278,2,0),0)/1000))&gt;0),1,TRUNC(VLOOKUP($E324,'Container Panel'!$B$41:$Z$100,$D324,0)/(VLOOKUP(FS$276,UI!$A$12:$O$51,VLOOKUP(FS$279,$B$276:$C$278,2,0),0)/1000)))),"")</f>
        <v/>
      </c>
      <c r="FT324" s="145" t="str">
        <f>IFERROR(IF(AND(FT$272=list!$D$3,'Box Calculation'!FT$279&lt;&gt;"h",$E324&lt;&gt;0),0,IF(AND(FT$273=list!$D$2,$E324&lt;&gt;0,TRUNC(VLOOKUP($E324,'Container Panel'!$B$41:$Z$100,$D324,0)/(VLOOKUP(FT$276,UI!$A$12:$O$51,VLOOKUP(FT$279,$B$276:$C$278,2,0),0)/1000))&gt;0),1,TRUNC(VLOOKUP($E324,'Container Panel'!$B$41:$Z$100,$D324,0)/(VLOOKUP(FT$276,UI!$A$12:$O$51,VLOOKUP(FT$279,$B$276:$C$278,2,0),0)/1000)))),"")</f>
        <v/>
      </c>
      <c r="FU324" s="145" t="str">
        <f>IFERROR(IF(AND(FU$272=list!$D$3,'Box Calculation'!FU$279&lt;&gt;"h",$E324&lt;&gt;0),0,IF(AND(FU$273=list!$D$2,$E324&lt;&gt;0,TRUNC(VLOOKUP($E324,'Container Panel'!$B$41:$Z$100,$D324,0)/(VLOOKUP(FU$276,UI!$A$12:$O$51,VLOOKUP(FU$279,$B$276:$C$278,2,0),0)/1000))&gt;0),1,TRUNC(VLOOKUP($E324,'Container Panel'!$B$41:$Z$100,$D324,0)/(VLOOKUP(FU$276,UI!$A$12:$O$51,VLOOKUP(FU$279,$B$276:$C$278,2,0),0)/1000)))),"")</f>
        <v/>
      </c>
      <c r="FV324" s="145" t="str">
        <f>IFERROR(IF(AND(FV$272=list!$D$3,'Box Calculation'!FV$279&lt;&gt;"h",$E324&lt;&gt;0),0,IF(AND(FV$273=list!$D$2,$E324&lt;&gt;0,TRUNC(VLOOKUP($E324,'Container Panel'!$B$41:$Z$100,$D324,0)/(VLOOKUP(FV$276,UI!$A$12:$O$51,VLOOKUP(FV$279,$B$276:$C$278,2,0),0)/1000))&gt;0),1,TRUNC(VLOOKUP($E324,'Container Panel'!$B$41:$Z$100,$D324,0)/(VLOOKUP(FV$276,UI!$A$12:$O$51,VLOOKUP(FV$279,$B$276:$C$278,2,0),0)/1000)))),"")</f>
        <v/>
      </c>
      <c r="FW324" s="145" t="str">
        <f>IFERROR(IF(AND(FW$272=list!$D$3,'Box Calculation'!FW$279&lt;&gt;"h",$E324&lt;&gt;0),0,IF(AND(FW$273=list!$D$2,$E324&lt;&gt;0,TRUNC(VLOOKUP($E324,'Container Panel'!$B$41:$Z$100,$D324,0)/(VLOOKUP(FW$276,UI!$A$12:$O$51,VLOOKUP(FW$279,$B$276:$C$278,2,0),0)/1000))&gt;0),1,TRUNC(VLOOKUP($E324,'Container Panel'!$B$41:$Z$100,$D324,0)/(VLOOKUP(FW$276,UI!$A$12:$O$51,VLOOKUP(FW$279,$B$276:$C$278,2,0),0)/1000)))),"")</f>
        <v/>
      </c>
      <c r="FX324" s="145" t="str">
        <f>IFERROR(IF(AND(FX$272=list!$D$3,'Box Calculation'!FX$279&lt;&gt;"h",$E324&lt;&gt;0),0,IF(AND(FX$273=list!$D$2,$E324&lt;&gt;0,TRUNC(VLOOKUP($E324,'Container Panel'!$B$41:$Z$100,$D324,0)/(VLOOKUP(FX$276,UI!$A$12:$O$51,VLOOKUP(FX$279,$B$276:$C$278,2,0),0)/1000))&gt;0),1,TRUNC(VLOOKUP($E324,'Container Panel'!$B$41:$Z$100,$D324,0)/(VLOOKUP(FX$276,UI!$A$12:$O$51,VLOOKUP(FX$279,$B$276:$C$278,2,0),0)/1000)))),"")</f>
        <v/>
      </c>
      <c r="FY324" s="145" t="str">
        <f>IFERROR(IF(AND(FY$272=list!$D$3,'Box Calculation'!FY$279&lt;&gt;"h",$E324&lt;&gt;0),0,IF(AND(FY$273=list!$D$2,$E324&lt;&gt;0,TRUNC(VLOOKUP($E324,'Container Panel'!$B$41:$Z$100,$D324,0)/(VLOOKUP(FY$276,UI!$A$12:$O$51,VLOOKUP(FY$279,$B$276:$C$278,2,0),0)/1000))&gt;0),1,TRUNC(VLOOKUP($E324,'Container Panel'!$B$41:$Z$100,$D324,0)/(VLOOKUP(FY$276,UI!$A$12:$O$51,VLOOKUP(FY$279,$B$276:$C$278,2,0),0)/1000)))),"")</f>
        <v/>
      </c>
      <c r="FZ324" s="145" t="str">
        <f>IFERROR(IF(AND(FZ$272=list!$D$3,'Box Calculation'!FZ$279&lt;&gt;"h",$E324&lt;&gt;0),0,IF(AND(FZ$273=list!$D$2,$E324&lt;&gt;0,TRUNC(VLOOKUP($E324,'Container Panel'!$B$41:$Z$100,$D324,0)/(VLOOKUP(FZ$276,UI!$A$12:$O$51,VLOOKUP(FZ$279,$B$276:$C$278,2,0),0)/1000))&gt;0),1,TRUNC(VLOOKUP($E324,'Container Panel'!$B$41:$Z$100,$D324,0)/(VLOOKUP(FZ$276,UI!$A$12:$O$51,VLOOKUP(FZ$279,$B$276:$C$278,2,0),0)/1000)))),"")</f>
        <v/>
      </c>
      <c r="GA324" s="145" t="str">
        <f>IFERROR(IF(AND(GA$272=list!$D$3,'Box Calculation'!GA$279&lt;&gt;"h",$E324&lt;&gt;0),0,IF(AND(GA$273=list!$D$2,$E324&lt;&gt;0,TRUNC(VLOOKUP($E324,'Container Panel'!$B$41:$Z$100,$D324,0)/(VLOOKUP(GA$276,UI!$A$12:$O$51,VLOOKUP(GA$279,$B$276:$C$278,2,0),0)/1000))&gt;0),1,TRUNC(VLOOKUP($E324,'Container Panel'!$B$41:$Z$100,$D324,0)/(VLOOKUP(GA$276,UI!$A$12:$O$51,VLOOKUP(GA$279,$B$276:$C$278,2,0),0)/1000)))),"")</f>
        <v/>
      </c>
      <c r="GB324" s="145" t="str">
        <f>IFERROR(IF(AND(GB$272=list!$D$3,'Box Calculation'!GB$279&lt;&gt;"h",$E324&lt;&gt;0),0,IF(AND(GB$273=list!$D$2,$E324&lt;&gt;0,TRUNC(VLOOKUP($E324,'Container Panel'!$B$41:$Z$100,$D324,0)/(VLOOKUP(GB$276,UI!$A$12:$O$51,VLOOKUP(GB$279,$B$276:$C$278,2,0),0)/1000))&gt;0),1,TRUNC(VLOOKUP($E324,'Container Panel'!$B$41:$Z$100,$D324,0)/(VLOOKUP(GB$276,UI!$A$12:$O$51,VLOOKUP(GB$279,$B$276:$C$278,2,0),0)/1000)))),"")</f>
        <v/>
      </c>
      <c r="GC324" s="145" t="str">
        <f>IFERROR(IF(AND(GC$272=list!$D$3,'Box Calculation'!GC$279&lt;&gt;"h",$E324&lt;&gt;0),0,IF(AND(GC$273=list!$D$2,$E324&lt;&gt;0,TRUNC(VLOOKUP($E324,'Container Panel'!$B$41:$Z$100,$D324,0)/(VLOOKUP(GC$276,UI!$A$12:$O$51,VLOOKUP(GC$279,$B$276:$C$278,2,0),0)/1000))&gt;0),1,TRUNC(VLOOKUP($E324,'Container Panel'!$B$41:$Z$100,$D324,0)/(VLOOKUP(GC$276,UI!$A$12:$O$51,VLOOKUP(GC$279,$B$276:$C$278,2,0),0)/1000)))),"")</f>
        <v/>
      </c>
      <c r="GD324" s="145" t="str">
        <f>IFERROR(IF(AND(GD$272=list!$D$3,'Box Calculation'!GD$279&lt;&gt;"h",$E324&lt;&gt;0),0,IF(AND(GD$273=list!$D$2,$E324&lt;&gt;0,TRUNC(VLOOKUP($E324,'Container Panel'!$B$41:$Z$100,$D324,0)/(VLOOKUP(GD$276,UI!$A$12:$O$51,VLOOKUP(GD$279,$B$276:$C$278,2,0),0)/1000))&gt;0),1,TRUNC(VLOOKUP($E324,'Container Panel'!$B$41:$Z$100,$D324,0)/(VLOOKUP(GD$276,UI!$A$12:$O$51,VLOOKUP(GD$279,$B$276:$C$278,2,0),0)/1000)))),"")</f>
        <v/>
      </c>
      <c r="GE324" s="145" t="str">
        <f>IFERROR(IF(AND(GE$272=list!$D$3,'Box Calculation'!GE$279&lt;&gt;"h",$E324&lt;&gt;0),0,IF(AND(GE$273=list!$D$2,$E324&lt;&gt;0,TRUNC(VLOOKUP($E324,'Container Panel'!$B$41:$Z$100,$D324,0)/(VLOOKUP(GE$276,UI!$A$12:$O$51,VLOOKUP(GE$279,$B$276:$C$278,2,0),0)/1000))&gt;0),1,TRUNC(VLOOKUP($E324,'Container Panel'!$B$41:$Z$100,$D324,0)/(VLOOKUP(GE$276,UI!$A$12:$O$51,VLOOKUP(GE$279,$B$276:$C$278,2,0),0)/1000)))),"")</f>
        <v/>
      </c>
      <c r="GF324" s="145" t="str">
        <f>IFERROR(IF(AND(GF$272=list!$D$3,'Box Calculation'!GF$279&lt;&gt;"h",$E324&lt;&gt;0),0,IF(AND(GF$273=list!$D$2,$E324&lt;&gt;0,TRUNC(VLOOKUP($E324,'Container Panel'!$B$41:$Z$100,$D324,0)/(VLOOKUP(GF$276,UI!$A$12:$O$51,VLOOKUP(GF$279,$B$276:$C$278,2,0),0)/1000))&gt;0),1,TRUNC(VLOOKUP($E324,'Container Panel'!$B$41:$Z$100,$D324,0)/(VLOOKUP(GF$276,UI!$A$12:$O$51,VLOOKUP(GF$279,$B$276:$C$278,2,0),0)/1000)))),"")</f>
        <v/>
      </c>
      <c r="GG324" s="145" t="str">
        <f>IFERROR(IF(AND(GG$272=list!$D$3,'Box Calculation'!GG$279&lt;&gt;"h",$E324&lt;&gt;0),0,IF(AND(GG$273=list!$D$2,$E324&lt;&gt;0,TRUNC(VLOOKUP($E324,'Container Panel'!$B$41:$Z$100,$D324,0)/(VLOOKUP(GG$276,UI!$A$12:$O$51,VLOOKUP(GG$279,$B$276:$C$278,2,0),0)/1000))&gt;0),1,TRUNC(VLOOKUP($E324,'Container Panel'!$B$41:$Z$100,$D324,0)/(VLOOKUP(GG$276,UI!$A$12:$O$51,VLOOKUP(GG$279,$B$276:$C$278,2,0),0)/1000)))),"")</f>
        <v/>
      </c>
      <c r="GH324" s="145" t="str">
        <f>IFERROR(IF(AND(GH$272=list!$D$3,'Box Calculation'!GH$279&lt;&gt;"h",$E324&lt;&gt;0),0,IF(AND(GH$273=list!$D$2,$E324&lt;&gt;0,TRUNC(VLOOKUP($E324,'Container Panel'!$B$41:$Z$100,$D324,0)/(VLOOKUP(GH$276,UI!$A$12:$O$51,VLOOKUP(GH$279,$B$276:$C$278,2,0),0)/1000))&gt;0),1,TRUNC(VLOOKUP($E324,'Container Panel'!$B$41:$Z$100,$D324,0)/(VLOOKUP(GH$276,UI!$A$12:$O$51,VLOOKUP(GH$279,$B$276:$C$278,2,0),0)/1000)))),"")</f>
        <v/>
      </c>
      <c r="GI324" s="145" t="str">
        <f>IFERROR(IF(AND(GI$272=list!$D$3,'Box Calculation'!GI$279&lt;&gt;"h",$E324&lt;&gt;0),0,IF(AND(GI$273=list!$D$2,$E324&lt;&gt;0,TRUNC(VLOOKUP($E324,'Container Panel'!$B$41:$Z$100,$D324,0)/(VLOOKUP(GI$276,UI!$A$12:$O$51,VLOOKUP(GI$279,$B$276:$C$278,2,0),0)/1000))&gt;0),1,TRUNC(VLOOKUP($E324,'Container Panel'!$B$41:$Z$100,$D324,0)/(VLOOKUP(GI$276,UI!$A$12:$O$51,VLOOKUP(GI$279,$B$276:$C$278,2,0),0)/1000)))),"")</f>
        <v/>
      </c>
      <c r="GJ324" s="145" t="str">
        <f>IFERROR(IF(AND(GJ$272=list!$D$3,'Box Calculation'!GJ$279&lt;&gt;"h",$E324&lt;&gt;0),0,IF(AND(GJ$273=list!$D$2,$E324&lt;&gt;0,TRUNC(VLOOKUP($E324,'Container Panel'!$B$41:$Z$100,$D324,0)/(VLOOKUP(GJ$276,UI!$A$12:$O$51,VLOOKUP(GJ$279,$B$276:$C$278,2,0),0)/1000))&gt;0),1,TRUNC(VLOOKUP($E324,'Container Panel'!$B$41:$Z$100,$D324,0)/(VLOOKUP(GJ$276,UI!$A$12:$O$51,VLOOKUP(GJ$279,$B$276:$C$278,2,0),0)/1000)))),"")</f>
        <v/>
      </c>
      <c r="GK324" s="145" t="str">
        <f>IFERROR(IF(AND(GK$272=list!$D$3,'Box Calculation'!GK$279&lt;&gt;"h",$E324&lt;&gt;0),0,IF(AND(GK$273=list!$D$2,$E324&lt;&gt;0,TRUNC(VLOOKUP($E324,'Container Panel'!$B$41:$Z$100,$D324,0)/(VLOOKUP(GK$276,UI!$A$12:$O$51,VLOOKUP(GK$279,$B$276:$C$278,2,0),0)/1000))&gt;0),1,TRUNC(VLOOKUP($E324,'Container Panel'!$B$41:$Z$100,$D324,0)/(VLOOKUP(GK$276,UI!$A$12:$O$51,VLOOKUP(GK$279,$B$276:$C$278,2,0),0)/1000)))),"")</f>
        <v/>
      </c>
      <c r="GL324" s="145" t="str">
        <f>IFERROR(IF(AND(GL$272=list!$D$3,'Box Calculation'!GL$279&lt;&gt;"h",$E324&lt;&gt;0),0,IF(AND(GL$273=list!$D$2,$E324&lt;&gt;0,TRUNC(VLOOKUP($E324,'Container Panel'!$B$41:$Z$100,$D324,0)/(VLOOKUP(GL$276,UI!$A$12:$O$51,VLOOKUP(GL$279,$B$276:$C$278,2,0),0)/1000))&gt;0),1,TRUNC(VLOOKUP($E324,'Container Panel'!$B$41:$Z$100,$D324,0)/(VLOOKUP(GL$276,UI!$A$12:$O$51,VLOOKUP(GL$279,$B$276:$C$278,2,0),0)/1000)))),"")</f>
        <v/>
      </c>
      <c r="GM324" s="145" t="str">
        <f>IFERROR(IF(AND(GM$272=list!$D$3,'Box Calculation'!GM$279&lt;&gt;"h",$E324&lt;&gt;0),0,IF(AND(GM$273=list!$D$2,$E324&lt;&gt;0,TRUNC(VLOOKUP($E324,'Container Panel'!$B$41:$Z$100,$D324,0)/(VLOOKUP(GM$276,UI!$A$12:$O$51,VLOOKUP(GM$279,$B$276:$C$278,2,0),0)/1000))&gt;0),1,TRUNC(VLOOKUP($E324,'Container Panel'!$B$41:$Z$100,$D324,0)/(VLOOKUP(GM$276,UI!$A$12:$O$51,VLOOKUP(GM$279,$B$276:$C$278,2,0),0)/1000)))),"")</f>
        <v/>
      </c>
      <c r="GN324" s="145" t="str">
        <f>IFERROR(IF(AND(GN$272=list!$D$3,'Box Calculation'!GN$279&lt;&gt;"h",$E324&lt;&gt;0),0,IF(AND(GN$273=list!$D$2,$E324&lt;&gt;0,TRUNC(VLOOKUP($E324,'Container Panel'!$B$41:$Z$100,$D324,0)/(VLOOKUP(GN$276,UI!$A$12:$O$51,VLOOKUP(GN$279,$B$276:$C$278,2,0),0)/1000))&gt;0),1,TRUNC(VLOOKUP($E324,'Container Panel'!$B$41:$Z$100,$D324,0)/(VLOOKUP(GN$276,UI!$A$12:$O$51,VLOOKUP(GN$279,$B$276:$C$278,2,0),0)/1000)))),"")</f>
        <v/>
      </c>
      <c r="GO324" s="145" t="str">
        <f>IFERROR(IF(AND(GO$272=list!$D$3,'Box Calculation'!GO$279&lt;&gt;"h",$E324&lt;&gt;0),0,IF(AND(GO$273=list!$D$2,$E324&lt;&gt;0,TRUNC(VLOOKUP($E324,'Container Panel'!$B$41:$Z$100,$D324,0)/(VLOOKUP(GO$276,UI!$A$12:$O$51,VLOOKUP(GO$279,$B$276:$C$278,2,0),0)/1000))&gt;0),1,TRUNC(VLOOKUP($E324,'Container Panel'!$B$41:$Z$100,$D324,0)/(VLOOKUP(GO$276,UI!$A$12:$O$51,VLOOKUP(GO$279,$B$276:$C$278,2,0),0)/1000)))),"")</f>
        <v/>
      </c>
      <c r="GP324" s="145" t="str">
        <f>IFERROR(IF(AND(GP$272=list!$D$3,'Box Calculation'!GP$279&lt;&gt;"h",$E324&lt;&gt;0),0,IF(AND(GP$273=list!$D$2,$E324&lt;&gt;0,TRUNC(VLOOKUP($E324,'Container Panel'!$B$41:$Z$100,$D324,0)/(VLOOKUP(GP$276,UI!$A$12:$O$51,VLOOKUP(GP$279,$B$276:$C$278,2,0),0)/1000))&gt;0),1,TRUNC(VLOOKUP($E324,'Container Panel'!$B$41:$Z$100,$D324,0)/(VLOOKUP(GP$276,UI!$A$12:$O$51,VLOOKUP(GP$279,$B$276:$C$278,2,0),0)/1000)))),"")</f>
        <v/>
      </c>
      <c r="GQ324" s="145" t="str">
        <f>IFERROR(IF(AND(GQ$272=list!$D$3,'Box Calculation'!GQ$279&lt;&gt;"h",$E324&lt;&gt;0),0,IF(AND(GQ$273=list!$D$2,$E324&lt;&gt;0,TRUNC(VLOOKUP($E324,'Container Panel'!$B$41:$Z$100,$D324,0)/(VLOOKUP(GQ$276,UI!$A$12:$O$51,VLOOKUP(GQ$279,$B$276:$C$278,2,0),0)/1000))&gt;0),1,TRUNC(VLOOKUP($E324,'Container Panel'!$B$41:$Z$100,$D324,0)/(VLOOKUP(GQ$276,UI!$A$12:$O$51,VLOOKUP(GQ$279,$B$276:$C$278,2,0),0)/1000)))),"")</f>
        <v/>
      </c>
      <c r="GR324" s="145" t="str">
        <f>IFERROR(IF(AND(GR$272=list!$D$3,'Box Calculation'!GR$279&lt;&gt;"h",$E324&lt;&gt;0),0,IF(AND(GR$273=list!$D$2,$E324&lt;&gt;0,TRUNC(VLOOKUP($E324,'Container Panel'!$B$41:$Z$100,$D324,0)/(VLOOKUP(GR$276,UI!$A$12:$O$51,VLOOKUP(GR$279,$B$276:$C$278,2,0),0)/1000))&gt;0),1,TRUNC(VLOOKUP($E324,'Container Panel'!$B$41:$Z$100,$D324,0)/(VLOOKUP(GR$276,UI!$A$12:$O$51,VLOOKUP(GR$279,$B$276:$C$278,2,0),0)/1000)))),"")</f>
        <v/>
      </c>
      <c r="GS324" s="145" t="str">
        <f>IFERROR(IF(AND(GS$272=list!$D$3,'Box Calculation'!GS$279&lt;&gt;"h",$E324&lt;&gt;0),0,IF(AND(GS$273=list!$D$2,$E324&lt;&gt;0,TRUNC(VLOOKUP($E324,'Container Panel'!$B$41:$Z$100,$D324,0)/(VLOOKUP(GS$276,UI!$A$12:$O$51,VLOOKUP(GS$279,$B$276:$C$278,2,0),0)/1000))&gt;0),1,TRUNC(VLOOKUP($E324,'Container Panel'!$B$41:$Z$100,$D324,0)/(VLOOKUP(GS$276,UI!$A$12:$O$51,VLOOKUP(GS$279,$B$276:$C$278,2,0),0)/1000)))),"")</f>
        <v/>
      </c>
      <c r="GT324" s="145" t="str">
        <f>IFERROR(IF(AND(GT$272=list!$D$3,'Box Calculation'!GT$279&lt;&gt;"h",$E324&lt;&gt;0),0,IF(AND(GT$273=list!$D$2,$E324&lt;&gt;0,TRUNC(VLOOKUP($E324,'Container Panel'!$B$41:$Z$100,$D324,0)/(VLOOKUP(GT$276,UI!$A$12:$O$51,VLOOKUP(GT$279,$B$276:$C$278,2,0),0)/1000))&gt;0),1,TRUNC(VLOOKUP($E324,'Container Panel'!$B$41:$Z$100,$D324,0)/(VLOOKUP(GT$276,UI!$A$12:$O$51,VLOOKUP(GT$279,$B$276:$C$278,2,0),0)/1000)))),"")</f>
        <v/>
      </c>
      <c r="GU324" s="145" t="str">
        <f>IFERROR(IF(AND(GU$272=list!$D$3,'Box Calculation'!GU$279&lt;&gt;"h",$E324&lt;&gt;0),0,IF(AND(GU$273=list!$D$2,$E324&lt;&gt;0,TRUNC(VLOOKUP($E324,'Container Panel'!$B$41:$Z$100,$D324,0)/(VLOOKUP(GU$276,UI!$A$12:$O$51,VLOOKUP(GU$279,$B$276:$C$278,2,0),0)/1000))&gt;0),1,TRUNC(VLOOKUP($E324,'Container Panel'!$B$41:$Z$100,$D324,0)/(VLOOKUP(GU$276,UI!$A$12:$O$51,VLOOKUP(GU$279,$B$276:$C$278,2,0),0)/1000)))),"")</f>
        <v/>
      </c>
      <c r="GV324" s="145" t="str">
        <f>IFERROR(IF(AND(GV$272=list!$D$3,'Box Calculation'!GV$279&lt;&gt;"h",$E324&lt;&gt;0),0,IF(AND(GV$273=list!$D$2,$E324&lt;&gt;0,TRUNC(VLOOKUP($E324,'Container Panel'!$B$41:$Z$100,$D324,0)/(VLOOKUP(GV$276,UI!$A$12:$O$51,VLOOKUP(GV$279,$B$276:$C$278,2,0),0)/1000))&gt;0),1,TRUNC(VLOOKUP($E324,'Container Panel'!$B$41:$Z$100,$D324,0)/(VLOOKUP(GV$276,UI!$A$12:$O$51,VLOOKUP(GV$279,$B$276:$C$278,2,0),0)/1000)))),"")</f>
        <v/>
      </c>
      <c r="GW324" s="145" t="str">
        <f>IFERROR(IF(AND(GW$272=list!$D$3,'Box Calculation'!GW$279&lt;&gt;"h",$E324&lt;&gt;0),0,IF(AND(GW$273=list!$D$2,$E324&lt;&gt;0,TRUNC(VLOOKUP($E324,'Container Panel'!$B$41:$Z$100,$D324,0)/(VLOOKUP(GW$276,UI!$A$12:$O$51,VLOOKUP(GW$279,$B$276:$C$278,2,0),0)/1000))&gt;0),1,TRUNC(VLOOKUP($E324,'Container Panel'!$B$41:$Z$100,$D324,0)/(VLOOKUP(GW$276,UI!$A$12:$O$51,VLOOKUP(GW$279,$B$276:$C$278,2,0),0)/1000)))),"")</f>
        <v/>
      </c>
      <c r="GX324" s="145" t="str">
        <f>IFERROR(IF(AND(GX$272=list!$D$3,'Box Calculation'!GX$279&lt;&gt;"h",$E324&lt;&gt;0),0,IF(AND(GX$273=list!$D$2,$E324&lt;&gt;0,TRUNC(VLOOKUP($E324,'Container Panel'!$B$41:$Z$100,$D324,0)/(VLOOKUP(GX$276,UI!$A$12:$O$51,VLOOKUP(GX$279,$B$276:$C$278,2,0),0)/1000))&gt;0),1,TRUNC(VLOOKUP($E324,'Container Panel'!$B$41:$Z$100,$D324,0)/(VLOOKUP(GX$276,UI!$A$12:$O$51,VLOOKUP(GX$279,$B$276:$C$278,2,0),0)/1000)))),"")</f>
        <v/>
      </c>
      <c r="GY324" s="145" t="str">
        <f>IFERROR(IF(AND(GY$272=list!$D$3,'Box Calculation'!GY$279&lt;&gt;"h",$E324&lt;&gt;0),0,IF(AND(GY$273=list!$D$2,$E324&lt;&gt;0,TRUNC(VLOOKUP($E324,'Container Panel'!$B$41:$Z$100,$D324,0)/(VLOOKUP(GY$276,UI!$A$12:$O$51,VLOOKUP(GY$279,$B$276:$C$278,2,0),0)/1000))&gt;0),1,TRUNC(VLOOKUP($E324,'Container Panel'!$B$41:$Z$100,$D324,0)/(VLOOKUP(GY$276,UI!$A$12:$O$51,VLOOKUP(GY$279,$B$276:$C$278,2,0),0)/1000)))),"")</f>
        <v/>
      </c>
      <c r="GZ324" s="145" t="str">
        <f>IFERROR(IF(AND(GZ$272=list!$D$3,'Box Calculation'!GZ$279&lt;&gt;"h",$E324&lt;&gt;0),0,IF(AND(GZ$273=list!$D$2,$E324&lt;&gt;0,TRUNC(VLOOKUP($E324,'Container Panel'!$B$41:$Z$100,$D324,0)/(VLOOKUP(GZ$276,UI!$A$12:$O$51,VLOOKUP(GZ$279,$B$276:$C$278,2,0),0)/1000))&gt;0),1,TRUNC(VLOOKUP($E324,'Container Panel'!$B$41:$Z$100,$D324,0)/(VLOOKUP(GZ$276,UI!$A$12:$O$51,VLOOKUP(GZ$279,$B$276:$C$278,2,0),0)/1000)))),"")</f>
        <v/>
      </c>
      <c r="HA324" s="145" t="str">
        <f>IFERROR(IF(AND(HA$272=list!$D$3,'Box Calculation'!HA$279&lt;&gt;"h",$E324&lt;&gt;0),0,IF(AND(HA$273=list!$D$2,$E324&lt;&gt;0,TRUNC(VLOOKUP($E324,'Container Panel'!$B$41:$Z$100,$D324,0)/(VLOOKUP(HA$276,UI!$A$12:$O$51,VLOOKUP(HA$279,$B$276:$C$278,2,0),0)/1000))&gt;0),1,TRUNC(VLOOKUP($E324,'Container Panel'!$B$41:$Z$100,$D324,0)/(VLOOKUP(HA$276,UI!$A$12:$O$51,VLOOKUP(HA$279,$B$276:$C$278,2,0),0)/1000)))),"")</f>
        <v/>
      </c>
      <c r="HB324" s="145" t="str">
        <f>IFERROR(IF(AND(HB$272=list!$D$3,'Box Calculation'!HB$279&lt;&gt;"h",$E324&lt;&gt;0),0,IF(AND(HB$273=list!$D$2,$E324&lt;&gt;0,TRUNC(VLOOKUP($E324,'Container Panel'!$B$41:$Z$100,$D324,0)/(VLOOKUP(HB$276,UI!$A$12:$O$51,VLOOKUP(HB$279,$B$276:$C$278,2,0),0)/1000))&gt;0),1,TRUNC(VLOOKUP($E324,'Container Panel'!$B$41:$Z$100,$D324,0)/(VLOOKUP(HB$276,UI!$A$12:$O$51,VLOOKUP(HB$279,$B$276:$C$278,2,0),0)/1000)))),"")</f>
        <v/>
      </c>
      <c r="HC324" s="145" t="str">
        <f>IFERROR(IF(AND(HC$272=list!$D$3,'Box Calculation'!HC$279&lt;&gt;"h",$E324&lt;&gt;0),0,IF(AND(HC$273=list!$D$2,$E324&lt;&gt;0,TRUNC(VLOOKUP($E324,'Container Panel'!$B$41:$Z$100,$D324,0)/(VLOOKUP(HC$276,UI!$A$12:$O$51,VLOOKUP(HC$279,$B$276:$C$278,2,0),0)/1000))&gt;0),1,TRUNC(VLOOKUP($E324,'Container Panel'!$B$41:$Z$100,$D324,0)/(VLOOKUP(HC$276,UI!$A$12:$O$51,VLOOKUP(HC$279,$B$276:$C$278,2,0),0)/1000)))),"")</f>
        <v/>
      </c>
      <c r="HD324" s="145" t="str">
        <f>IFERROR(IF(AND(HD$272=list!$D$3,'Box Calculation'!HD$279&lt;&gt;"h",$E324&lt;&gt;0),0,IF(AND(HD$273=list!$D$2,$E324&lt;&gt;0,TRUNC(VLOOKUP($E324,'Container Panel'!$B$41:$Z$100,$D324,0)/(VLOOKUP(HD$276,UI!$A$12:$O$51,VLOOKUP(HD$279,$B$276:$C$278,2,0),0)/1000))&gt;0),1,TRUNC(VLOOKUP($E324,'Container Panel'!$B$41:$Z$100,$D324,0)/(VLOOKUP(HD$276,UI!$A$12:$O$51,VLOOKUP(HD$279,$B$276:$C$278,2,0),0)/1000)))),"")</f>
        <v/>
      </c>
      <c r="HE324" s="145" t="str">
        <f>IFERROR(IF(AND(HE$272=list!$D$3,'Box Calculation'!HE$279&lt;&gt;"h",$E324&lt;&gt;0),0,IF(AND(HE$273=list!$D$2,$E324&lt;&gt;0,TRUNC(VLOOKUP($E324,'Container Panel'!$B$41:$Z$100,$D324,0)/(VLOOKUP(HE$276,UI!$A$12:$O$51,VLOOKUP(HE$279,$B$276:$C$278,2,0),0)/1000))&gt;0),1,TRUNC(VLOOKUP($E324,'Container Panel'!$B$41:$Z$100,$D324,0)/(VLOOKUP(HE$276,UI!$A$12:$O$51,VLOOKUP(HE$279,$B$276:$C$278,2,0),0)/1000)))),"")</f>
        <v/>
      </c>
      <c r="HF324" s="145" t="str">
        <f>IFERROR(IF(AND(HF$272=list!$D$3,'Box Calculation'!HF$279&lt;&gt;"h",$E324&lt;&gt;0),0,IF(AND(HF$273=list!$D$2,$E324&lt;&gt;0,TRUNC(VLOOKUP($E324,'Container Panel'!$B$41:$Z$100,$D324,0)/(VLOOKUP(HF$276,UI!$A$12:$O$51,VLOOKUP(HF$279,$B$276:$C$278,2,0),0)/1000))&gt;0),1,TRUNC(VLOOKUP($E324,'Container Panel'!$B$41:$Z$100,$D324,0)/(VLOOKUP(HF$276,UI!$A$12:$O$51,VLOOKUP(HF$279,$B$276:$C$278,2,0),0)/1000)))),"")</f>
        <v/>
      </c>
      <c r="HG324" s="145" t="str">
        <f>IFERROR(IF(AND(HG$272=list!$D$3,'Box Calculation'!HG$279&lt;&gt;"h",$E324&lt;&gt;0),0,IF(AND(HG$273=list!$D$2,$E324&lt;&gt;0,TRUNC(VLOOKUP($E324,'Container Panel'!$B$41:$Z$100,$D324,0)/(VLOOKUP(HG$276,UI!$A$12:$O$51,VLOOKUP(HG$279,$B$276:$C$278,2,0),0)/1000))&gt;0),1,TRUNC(VLOOKUP($E324,'Container Panel'!$B$41:$Z$100,$D324,0)/(VLOOKUP(HG$276,UI!$A$12:$O$51,VLOOKUP(HG$279,$B$276:$C$278,2,0),0)/1000)))),"")</f>
        <v/>
      </c>
      <c r="HH324" s="145" t="str">
        <f>IFERROR(IF(AND(HH$272=list!$D$3,'Box Calculation'!HH$279&lt;&gt;"h",$E324&lt;&gt;0),0,IF(AND(HH$273=list!$D$2,$E324&lt;&gt;0,TRUNC(VLOOKUP($E324,'Container Panel'!$B$41:$Z$100,$D324,0)/(VLOOKUP(HH$276,UI!$A$12:$O$51,VLOOKUP(HH$279,$B$276:$C$278,2,0),0)/1000))&gt;0),1,TRUNC(VLOOKUP($E324,'Container Panel'!$B$41:$Z$100,$D324,0)/(VLOOKUP(HH$276,UI!$A$12:$O$51,VLOOKUP(HH$279,$B$276:$C$278,2,0),0)/1000)))),"")</f>
        <v/>
      </c>
      <c r="HI324" s="145" t="str">
        <f>IFERROR(IF(AND(HI$272=list!$D$3,'Box Calculation'!HI$279&lt;&gt;"h",$E324&lt;&gt;0),0,IF(AND(HI$273=list!$D$2,$E324&lt;&gt;0,TRUNC(VLOOKUP($E324,'Container Panel'!$B$41:$Z$100,$D324,0)/(VLOOKUP(HI$276,UI!$A$12:$O$51,VLOOKUP(HI$279,$B$276:$C$278,2,0),0)/1000))&gt;0),1,TRUNC(VLOOKUP($E324,'Container Panel'!$B$41:$Z$100,$D324,0)/(VLOOKUP(HI$276,UI!$A$12:$O$51,VLOOKUP(HI$279,$B$276:$C$278,2,0),0)/1000)))),"")</f>
        <v/>
      </c>
      <c r="HJ324" s="145" t="str">
        <f>IFERROR(IF(AND(HJ$272=list!$D$3,'Box Calculation'!HJ$279&lt;&gt;"h",$E324&lt;&gt;0),0,IF(AND(HJ$273=list!$D$2,$E324&lt;&gt;0,TRUNC(VLOOKUP($E324,'Container Panel'!$B$41:$Z$100,$D324,0)/(VLOOKUP(HJ$276,UI!$A$12:$O$51,VLOOKUP(HJ$279,$B$276:$C$278,2,0),0)/1000))&gt;0),1,TRUNC(VLOOKUP($E324,'Container Panel'!$B$41:$Z$100,$D324,0)/(VLOOKUP(HJ$276,UI!$A$12:$O$51,VLOOKUP(HJ$279,$B$276:$C$278,2,0),0)/1000)))),"")</f>
        <v/>
      </c>
      <c r="HK324" s="145" t="str">
        <f>IFERROR(IF(AND(HK$272=list!$D$3,'Box Calculation'!HK$279&lt;&gt;"h",$E324&lt;&gt;0),0,IF(AND(HK$273=list!$D$2,$E324&lt;&gt;0,TRUNC(VLOOKUP($E324,'Container Panel'!$B$41:$Z$100,$D324,0)/(VLOOKUP(HK$276,UI!$A$12:$O$51,VLOOKUP(HK$279,$B$276:$C$278,2,0),0)/1000))&gt;0),1,TRUNC(VLOOKUP($E324,'Container Panel'!$B$41:$Z$100,$D324,0)/(VLOOKUP(HK$276,UI!$A$12:$O$51,VLOOKUP(HK$279,$B$276:$C$278,2,0),0)/1000)))),"")</f>
        <v/>
      </c>
      <c r="HL324" s="145" t="str">
        <f>IFERROR(IF(AND(HL$272=list!$D$3,'Box Calculation'!HL$279&lt;&gt;"h",$E324&lt;&gt;0),0,IF(AND(HL$273=list!$D$2,$E324&lt;&gt;0,TRUNC(VLOOKUP($E324,'Container Panel'!$B$41:$Z$100,$D324,0)/(VLOOKUP(HL$276,UI!$A$12:$O$51,VLOOKUP(HL$279,$B$276:$C$278,2,0),0)/1000))&gt;0),1,TRUNC(VLOOKUP($E324,'Container Panel'!$B$41:$Z$100,$D324,0)/(VLOOKUP(HL$276,UI!$A$12:$O$51,VLOOKUP(HL$279,$B$276:$C$278,2,0),0)/1000)))),"")</f>
        <v/>
      </c>
      <c r="HM324" s="145" t="str">
        <f>IFERROR(IF(AND(HM$272=list!$D$3,'Box Calculation'!HM$279&lt;&gt;"h",$E324&lt;&gt;0),0,IF(AND(HM$273=list!$D$2,$E324&lt;&gt;0,TRUNC(VLOOKUP($E324,'Container Panel'!$B$41:$Z$100,$D324,0)/(VLOOKUP(HM$276,UI!$A$12:$O$51,VLOOKUP(HM$279,$B$276:$C$278,2,0),0)/1000))&gt;0),1,TRUNC(VLOOKUP($E324,'Container Panel'!$B$41:$Z$100,$D324,0)/(VLOOKUP(HM$276,UI!$A$12:$O$51,VLOOKUP(HM$279,$B$276:$C$278,2,0),0)/1000)))),"")</f>
        <v/>
      </c>
      <c r="HN324" s="145" t="str">
        <f>IFERROR(IF(AND(HN$272=list!$D$3,'Box Calculation'!HN$279&lt;&gt;"h",$E324&lt;&gt;0),0,IF(AND(HN$273=list!$D$2,$E324&lt;&gt;0,TRUNC(VLOOKUP($E324,'Container Panel'!$B$41:$Z$100,$D324,0)/(VLOOKUP(HN$276,UI!$A$12:$O$51,VLOOKUP(HN$279,$B$276:$C$278,2,0),0)/1000))&gt;0),1,TRUNC(VLOOKUP($E324,'Container Panel'!$B$41:$Z$100,$D324,0)/(VLOOKUP(HN$276,UI!$A$12:$O$51,VLOOKUP(HN$279,$B$276:$C$278,2,0),0)/1000)))),"")</f>
        <v/>
      </c>
      <c r="HO324" s="145" t="str">
        <f>IFERROR(IF(AND(HO$272=list!$D$3,'Box Calculation'!HO$279&lt;&gt;"h",$E324&lt;&gt;0),0,IF(AND(HO$273=list!$D$2,$E324&lt;&gt;0,TRUNC(VLOOKUP($E324,'Container Panel'!$B$41:$Z$100,$D324,0)/(VLOOKUP(HO$276,UI!$A$12:$O$51,VLOOKUP(HO$279,$B$276:$C$278,2,0),0)/1000))&gt;0),1,TRUNC(VLOOKUP($E324,'Container Panel'!$B$41:$Z$100,$D324,0)/(VLOOKUP(HO$276,UI!$A$12:$O$51,VLOOKUP(HO$279,$B$276:$C$278,2,0),0)/1000)))),"")</f>
        <v/>
      </c>
      <c r="HP324" s="145" t="str">
        <f>IFERROR(IF(AND(HP$272=list!$D$3,'Box Calculation'!HP$279&lt;&gt;"h",$E324&lt;&gt;0),0,IF(AND(HP$273=list!$D$2,$E324&lt;&gt;0,TRUNC(VLOOKUP($E324,'Container Panel'!$B$41:$Z$100,$D324,0)/(VLOOKUP(HP$276,UI!$A$12:$O$51,VLOOKUP(HP$279,$B$276:$C$278,2,0),0)/1000))&gt;0),1,TRUNC(VLOOKUP($E324,'Container Panel'!$B$41:$Z$100,$D324,0)/(VLOOKUP(HP$276,UI!$A$12:$O$51,VLOOKUP(HP$279,$B$276:$C$278,2,0),0)/1000)))),"")</f>
        <v/>
      </c>
      <c r="HQ324" s="145" t="str">
        <f>IFERROR(IF(AND(HQ$272=list!$D$3,'Box Calculation'!HQ$279&lt;&gt;"h",$E324&lt;&gt;0),0,IF(AND(HQ$273=list!$D$2,$E324&lt;&gt;0,TRUNC(VLOOKUP($E324,'Container Panel'!$B$41:$Z$100,$D324,0)/(VLOOKUP(HQ$276,UI!$A$12:$O$51,VLOOKUP(HQ$279,$B$276:$C$278,2,0),0)/1000))&gt;0),1,TRUNC(VLOOKUP($E324,'Container Panel'!$B$41:$Z$100,$D324,0)/(VLOOKUP(HQ$276,UI!$A$12:$O$51,VLOOKUP(HQ$279,$B$276:$C$278,2,0),0)/1000)))),"")</f>
        <v/>
      </c>
      <c r="HR324" s="145" t="str">
        <f>IFERROR(IF(AND(HR$272=list!$D$3,'Box Calculation'!HR$279&lt;&gt;"h",$E324&lt;&gt;0),0,IF(AND(HR$273=list!$D$2,$E324&lt;&gt;0,TRUNC(VLOOKUP($E324,'Container Panel'!$B$41:$Z$100,$D324,0)/(VLOOKUP(HR$276,UI!$A$12:$O$51,VLOOKUP(HR$279,$B$276:$C$278,2,0),0)/1000))&gt;0),1,TRUNC(VLOOKUP($E324,'Container Panel'!$B$41:$Z$100,$D324,0)/(VLOOKUP(HR$276,UI!$A$12:$O$51,VLOOKUP(HR$279,$B$276:$C$278,2,0),0)/1000)))),"")</f>
        <v/>
      </c>
      <c r="HS324" s="145" t="str">
        <f>IFERROR(IF(AND(HS$272=list!$D$3,'Box Calculation'!HS$279&lt;&gt;"h",$E324&lt;&gt;0),0,IF(AND(HS$273=list!$D$2,$E324&lt;&gt;0,TRUNC(VLOOKUP($E324,'Container Panel'!$B$41:$Z$100,$D324,0)/(VLOOKUP(HS$276,UI!$A$12:$O$51,VLOOKUP(HS$279,$B$276:$C$278,2,0),0)/1000))&gt;0),1,TRUNC(VLOOKUP($E324,'Container Panel'!$B$41:$Z$100,$D324,0)/(VLOOKUP(HS$276,UI!$A$12:$O$51,VLOOKUP(HS$279,$B$276:$C$278,2,0),0)/1000)))),"")</f>
        <v/>
      </c>
      <c r="HT324" s="145" t="str">
        <f>IFERROR(IF(AND(HT$272=list!$D$3,'Box Calculation'!HT$279&lt;&gt;"h",$E324&lt;&gt;0),0,IF(AND(HT$273=list!$D$2,$E324&lt;&gt;0,TRUNC(VLOOKUP($E324,'Container Panel'!$B$41:$Z$100,$D324,0)/(VLOOKUP(HT$276,UI!$A$12:$O$51,VLOOKUP(HT$279,$B$276:$C$278,2,0),0)/1000))&gt;0),1,TRUNC(VLOOKUP($E324,'Container Panel'!$B$41:$Z$100,$D324,0)/(VLOOKUP(HT$276,UI!$A$12:$O$51,VLOOKUP(HT$279,$B$276:$C$278,2,0),0)/1000)))),"")</f>
        <v/>
      </c>
      <c r="HU324" s="145" t="str">
        <f>IFERROR(IF(AND(HU$272=list!$D$3,'Box Calculation'!HU$279&lt;&gt;"h",$E324&lt;&gt;0),0,IF(AND(HU$273=list!$D$2,$E324&lt;&gt;0,TRUNC(VLOOKUP($E324,'Container Panel'!$B$41:$Z$100,$D324,0)/(VLOOKUP(HU$276,UI!$A$12:$O$51,VLOOKUP(HU$279,$B$276:$C$278,2,0),0)/1000))&gt;0),1,TRUNC(VLOOKUP($E324,'Container Panel'!$B$41:$Z$100,$D324,0)/(VLOOKUP(HU$276,UI!$A$12:$O$51,VLOOKUP(HU$279,$B$276:$C$278,2,0),0)/1000)))),"")</f>
        <v/>
      </c>
      <c r="HV324" s="145" t="str">
        <f>IFERROR(IF(AND(HV$272=list!$D$3,'Box Calculation'!HV$279&lt;&gt;"h",$E324&lt;&gt;0),0,IF(AND(HV$273=list!$D$2,$E324&lt;&gt;0,TRUNC(VLOOKUP($E324,'Container Panel'!$B$41:$Z$100,$D324,0)/(VLOOKUP(HV$276,UI!$A$12:$O$51,VLOOKUP(HV$279,$B$276:$C$278,2,0),0)/1000))&gt;0),1,TRUNC(VLOOKUP($E324,'Container Panel'!$B$41:$Z$100,$D324,0)/(VLOOKUP(HV$276,UI!$A$12:$O$51,VLOOKUP(HV$279,$B$276:$C$278,2,0),0)/1000)))),"")</f>
        <v/>
      </c>
      <c r="HW324" s="145" t="str">
        <f>IFERROR(IF(AND(HW$272=list!$D$3,'Box Calculation'!HW$279&lt;&gt;"h",$E324&lt;&gt;0),0,IF(AND(HW$273=list!$D$2,$E324&lt;&gt;0,TRUNC(VLOOKUP($E324,'Container Panel'!$B$41:$Z$100,$D324,0)/(VLOOKUP(HW$276,UI!$A$12:$O$51,VLOOKUP(HW$279,$B$276:$C$278,2,0),0)/1000))&gt;0),1,TRUNC(VLOOKUP($E324,'Container Panel'!$B$41:$Z$100,$D324,0)/(VLOOKUP(HW$276,UI!$A$12:$O$51,VLOOKUP(HW$279,$B$276:$C$278,2,0),0)/1000)))),"")</f>
        <v/>
      </c>
      <c r="HX324" s="145" t="str">
        <f>IFERROR(IF(AND(HX$272=list!$D$3,'Box Calculation'!HX$279&lt;&gt;"h",$E324&lt;&gt;0),0,IF(AND(HX$273=list!$D$2,$E324&lt;&gt;0,TRUNC(VLOOKUP($E324,'Container Panel'!$B$41:$Z$100,$D324,0)/(VLOOKUP(HX$276,UI!$A$12:$O$51,VLOOKUP(HX$279,$B$276:$C$278,2,0),0)/1000))&gt;0),1,TRUNC(VLOOKUP($E324,'Container Panel'!$B$41:$Z$100,$D324,0)/(VLOOKUP(HX$276,UI!$A$12:$O$51,VLOOKUP(HX$279,$B$276:$C$278,2,0),0)/1000)))),"")</f>
        <v/>
      </c>
      <c r="HY324" s="145" t="str">
        <f>IFERROR(IF(AND(HY$272=list!$D$3,'Box Calculation'!HY$279&lt;&gt;"h",$E324&lt;&gt;0),0,IF(AND(HY$273=list!$D$2,$E324&lt;&gt;0,TRUNC(VLOOKUP($E324,'Container Panel'!$B$41:$Z$100,$D324,0)/(VLOOKUP(HY$276,UI!$A$12:$O$51,VLOOKUP(HY$279,$B$276:$C$278,2,0),0)/1000))&gt;0),1,TRUNC(VLOOKUP($E324,'Container Panel'!$B$41:$Z$100,$D324,0)/(VLOOKUP(HY$276,UI!$A$12:$O$51,VLOOKUP(HY$279,$B$276:$C$278,2,0),0)/1000)))),"")</f>
        <v/>
      </c>
      <c r="HZ324" s="145" t="str">
        <f>IFERROR(IF(AND(HZ$272=list!$D$3,'Box Calculation'!HZ$279&lt;&gt;"h",$E324&lt;&gt;0),0,IF(AND(HZ$273=list!$D$2,$E324&lt;&gt;0,TRUNC(VLOOKUP($E324,'Container Panel'!$B$41:$Z$100,$D324,0)/(VLOOKUP(HZ$276,UI!$A$12:$O$51,VLOOKUP(HZ$279,$B$276:$C$278,2,0),0)/1000))&gt;0),1,TRUNC(VLOOKUP($E324,'Container Panel'!$B$41:$Z$100,$D324,0)/(VLOOKUP(HZ$276,UI!$A$12:$O$51,VLOOKUP(HZ$279,$B$276:$C$278,2,0),0)/1000)))),"")</f>
        <v/>
      </c>
      <c r="IA324" s="145" t="str">
        <f>IFERROR(IF(AND(IA$272=list!$D$3,'Box Calculation'!IA$279&lt;&gt;"h",$E324&lt;&gt;0),0,IF(AND(IA$273=list!$D$2,$E324&lt;&gt;0,TRUNC(VLOOKUP($E324,'Container Panel'!$B$41:$Z$100,$D324,0)/(VLOOKUP(IA$276,UI!$A$12:$O$51,VLOOKUP(IA$279,$B$276:$C$278,2,0),0)/1000))&gt;0),1,TRUNC(VLOOKUP($E324,'Container Panel'!$B$41:$Z$100,$D324,0)/(VLOOKUP(IA$276,UI!$A$12:$O$51,VLOOKUP(IA$279,$B$276:$C$278,2,0),0)/1000)))),"")</f>
        <v/>
      </c>
      <c r="IB324" s="145" t="str">
        <f>IFERROR(IF(AND(IB$272=list!$D$3,'Box Calculation'!IB$279&lt;&gt;"h",$E324&lt;&gt;0),0,IF(AND(IB$273=list!$D$2,$E324&lt;&gt;0,TRUNC(VLOOKUP($E324,'Container Panel'!$B$41:$Z$100,$D324,0)/(VLOOKUP(IB$276,UI!$A$12:$O$51,VLOOKUP(IB$279,$B$276:$C$278,2,0),0)/1000))&gt;0),1,TRUNC(VLOOKUP($E324,'Container Panel'!$B$41:$Z$100,$D324,0)/(VLOOKUP(IB$276,UI!$A$12:$O$51,VLOOKUP(IB$279,$B$276:$C$278,2,0),0)/1000)))),"")</f>
        <v/>
      </c>
      <c r="IC324" s="145" t="str">
        <f>IFERROR(IF(AND(IC$272=list!$D$3,'Box Calculation'!IC$279&lt;&gt;"h",$E324&lt;&gt;0),0,IF(AND(IC$273=list!$D$2,$E324&lt;&gt;0,TRUNC(VLOOKUP($E324,'Container Panel'!$B$41:$Z$100,$D324,0)/(VLOOKUP(IC$276,UI!$A$12:$O$51,VLOOKUP(IC$279,$B$276:$C$278,2,0),0)/1000))&gt;0),1,TRUNC(VLOOKUP($E324,'Container Panel'!$B$41:$Z$100,$D324,0)/(VLOOKUP(IC$276,UI!$A$12:$O$51,VLOOKUP(IC$279,$B$276:$C$278,2,0),0)/1000)))),"")</f>
        <v/>
      </c>
      <c r="ID324" s="145" t="str">
        <f>IFERROR(IF(AND(ID$272=list!$D$3,'Box Calculation'!ID$279&lt;&gt;"h",$E324&lt;&gt;0),0,IF(AND(ID$273=list!$D$2,$E324&lt;&gt;0,TRUNC(VLOOKUP($E324,'Container Panel'!$B$41:$Z$100,$D324,0)/(VLOOKUP(ID$276,UI!$A$12:$O$51,VLOOKUP(ID$279,$B$276:$C$278,2,0),0)/1000))&gt;0),1,TRUNC(VLOOKUP($E324,'Container Panel'!$B$41:$Z$100,$D324,0)/(VLOOKUP(ID$276,UI!$A$12:$O$51,VLOOKUP(ID$279,$B$276:$C$278,2,0),0)/1000)))),"")</f>
        <v/>
      </c>
      <c r="IE324" s="145" t="str">
        <f>IFERROR(IF(AND(IE$272=list!$D$3,'Box Calculation'!IE$279&lt;&gt;"h",$E324&lt;&gt;0),0,IF(AND(IE$273=list!$D$2,$E324&lt;&gt;0,TRUNC(VLOOKUP($E324,'Container Panel'!$B$41:$Z$100,$D324,0)/(VLOOKUP(IE$276,UI!$A$12:$O$51,VLOOKUP(IE$279,$B$276:$C$278,2,0),0)/1000))&gt;0),1,TRUNC(VLOOKUP($E324,'Container Panel'!$B$41:$Z$100,$D324,0)/(VLOOKUP(IE$276,UI!$A$12:$O$51,VLOOKUP(IE$279,$B$276:$C$278,2,0),0)/1000)))),"")</f>
        <v/>
      </c>
      <c r="IF324" s="145" t="str">
        <f>IFERROR(IF(AND(IF$272=list!$D$3,'Box Calculation'!IF$279&lt;&gt;"h",$E324&lt;&gt;0),0,IF(AND(IF$273=list!$D$2,$E324&lt;&gt;0,TRUNC(VLOOKUP($E324,'Container Panel'!$B$41:$Z$100,$D324,0)/(VLOOKUP(IF$276,UI!$A$12:$O$51,VLOOKUP(IF$279,$B$276:$C$278,2,0),0)/1000))&gt;0),1,TRUNC(VLOOKUP($E324,'Container Panel'!$B$41:$Z$100,$D324,0)/(VLOOKUP(IF$276,UI!$A$12:$O$51,VLOOKUP(IF$279,$B$276:$C$278,2,0),0)/1000)))),"")</f>
        <v/>
      </c>
      <c r="IG324" s="145" t="str">
        <f>IFERROR(IF(AND(IG$272=list!$D$3,'Box Calculation'!IG$279&lt;&gt;"h",$E324&lt;&gt;0),0,IF(AND(IG$273=list!$D$2,$E324&lt;&gt;0,TRUNC(VLOOKUP($E324,'Container Panel'!$B$41:$Z$100,$D324,0)/(VLOOKUP(IG$276,UI!$A$12:$O$51,VLOOKUP(IG$279,$B$276:$C$278,2,0),0)/1000))&gt;0),1,TRUNC(VLOOKUP($E324,'Container Panel'!$B$41:$Z$100,$D324,0)/(VLOOKUP(IG$276,UI!$A$12:$O$51,VLOOKUP(IG$279,$B$276:$C$278,2,0),0)/1000)))),"")</f>
        <v/>
      </c>
      <c r="IH324" s="145" t="str">
        <f>IFERROR(IF(AND(IH$272=list!$D$3,'Box Calculation'!IH$279&lt;&gt;"h",$E324&lt;&gt;0),0,IF(AND(IH$273=list!$D$2,$E324&lt;&gt;0,TRUNC(VLOOKUP($E324,'Container Panel'!$B$41:$Z$100,$D324,0)/(VLOOKUP(IH$276,UI!$A$12:$O$51,VLOOKUP(IH$279,$B$276:$C$278,2,0),0)/1000))&gt;0),1,TRUNC(VLOOKUP($E324,'Container Panel'!$B$41:$Z$100,$D324,0)/(VLOOKUP(IH$276,UI!$A$12:$O$51,VLOOKUP(IH$279,$B$276:$C$278,2,0),0)/1000)))),"")</f>
        <v/>
      </c>
      <c r="II324" s="145" t="str">
        <f>IFERROR(IF(AND(II$272=list!$D$3,'Box Calculation'!II$279&lt;&gt;"h",$E324&lt;&gt;0),0,IF(AND(II$273=list!$D$2,$E324&lt;&gt;0,TRUNC(VLOOKUP($E324,'Container Panel'!$B$41:$Z$100,$D324,0)/(VLOOKUP(II$276,UI!$A$12:$O$51,VLOOKUP(II$279,$B$276:$C$278,2,0),0)/1000))&gt;0),1,TRUNC(VLOOKUP($E324,'Container Panel'!$B$41:$Z$100,$D324,0)/(VLOOKUP(II$276,UI!$A$12:$O$51,VLOOKUP(II$279,$B$276:$C$278,2,0),0)/1000)))),"")</f>
        <v/>
      </c>
      <c r="IJ324" s="145" t="str">
        <f>IFERROR(IF(AND(IJ$272=list!$D$3,'Box Calculation'!IJ$279&lt;&gt;"h",$E324&lt;&gt;0),0,IF(AND(IJ$273=list!$D$2,$E324&lt;&gt;0,TRUNC(VLOOKUP($E324,'Container Panel'!$B$41:$Z$100,$D324,0)/(VLOOKUP(IJ$276,UI!$A$12:$O$51,VLOOKUP(IJ$279,$B$276:$C$278,2,0),0)/1000))&gt;0),1,TRUNC(VLOOKUP($E324,'Container Panel'!$B$41:$Z$100,$D324,0)/(VLOOKUP(IJ$276,UI!$A$12:$O$51,VLOOKUP(IJ$279,$B$276:$C$278,2,0),0)/1000)))),"")</f>
        <v/>
      </c>
      <c r="IK324" s="145" t="str">
        <f>IFERROR(IF(AND(IK$272=list!$D$3,'Box Calculation'!IK$279&lt;&gt;"h",$E324&lt;&gt;0),0,IF(AND(IK$273=list!$D$2,$E324&lt;&gt;0,TRUNC(VLOOKUP($E324,'Container Panel'!$B$41:$Z$100,$D324,0)/(VLOOKUP(IK$276,UI!$A$12:$O$51,VLOOKUP(IK$279,$B$276:$C$278,2,0),0)/1000))&gt;0),1,TRUNC(VLOOKUP($E324,'Container Panel'!$B$41:$Z$100,$D324,0)/(VLOOKUP(IK$276,UI!$A$12:$O$51,VLOOKUP(IK$279,$B$276:$C$278,2,0),0)/1000)))),"")</f>
        <v/>
      </c>
      <c r="IL324" s="145" t="str">
        <f>IFERROR(IF(AND(IL$272=list!$D$3,'Box Calculation'!IL$279&lt;&gt;"h",$E324&lt;&gt;0),0,IF(AND(IL$273=list!$D$2,$E324&lt;&gt;0,TRUNC(VLOOKUP($E324,'Container Panel'!$B$41:$Z$100,$D324,0)/(VLOOKUP(IL$276,UI!$A$12:$O$51,VLOOKUP(IL$279,$B$276:$C$278,2,0),0)/1000))&gt;0),1,TRUNC(VLOOKUP($E324,'Container Panel'!$B$41:$Z$100,$D324,0)/(VLOOKUP(IL$276,UI!$A$12:$O$51,VLOOKUP(IL$279,$B$276:$C$278,2,0),0)/1000)))),"")</f>
        <v/>
      </c>
    </row>
    <row r="325" spans="2:246">
      <c r="B325" s="74">
        <v>45</v>
      </c>
      <c r="C325" s="74">
        <f t="shared" si="191"/>
        <v>16</v>
      </c>
      <c r="D325" s="163">
        <f>MOD(B325,3)+'Container Panel'!$Q$38</f>
        <v>16</v>
      </c>
      <c r="E325" s="143" t="str">
        <f t="shared" si="193"/>
        <v>A</v>
      </c>
      <c r="F325" s="144" t="s">
        <v>75</v>
      </c>
      <c r="G325" s="145">
        <f>IFERROR(TRUNC(VLOOKUP($E325,'Container Panel'!$B$41:$Z$100,$D325,0)/(VLOOKUP(G$276,UI!$A$12:$O$51,VLOOKUP(G$277,$B$276:$C$278,2,0),0)/1000)),"")</f>
        <v>1</v>
      </c>
      <c r="H325" s="145">
        <f>IFERROR(TRUNC(VLOOKUP($E325,'Container Panel'!$B$41:$Z$100,$D325,0)/(VLOOKUP(H$276,UI!$A$12:$O$51,VLOOKUP(H$277,$B$276:$C$278,2,0),0)/1000)),"")</f>
        <v>1</v>
      </c>
      <c r="I325" s="145">
        <f>IFERROR(TRUNC(VLOOKUP($E325,'Container Panel'!$B$41:$Z$100,$D325,0)/(VLOOKUP(I$276,UI!$A$12:$O$51,VLOOKUP(I$277,$B$276:$C$278,2,0),0)/1000)),"")</f>
        <v>4</v>
      </c>
      <c r="J325" s="145">
        <f>IFERROR(TRUNC(VLOOKUP($E325,'Container Panel'!$B$41:$Z$100,$D325,0)/(VLOOKUP(J$276,UI!$A$12:$O$51,VLOOKUP(J$277,$B$276:$C$278,2,0),0)/1000)),"")</f>
        <v>4</v>
      </c>
      <c r="K325" s="145">
        <f>IFERROR(TRUNC(VLOOKUP($E325,'Container Panel'!$B$41:$Z$100,$D325,0)/(VLOOKUP(K$276,UI!$A$12:$O$51,VLOOKUP(K$277,$B$276:$C$278,2,0),0)/1000)),"")</f>
        <v>1</v>
      </c>
      <c r="L325" s="145">
        <f>IFERROR(TRUNC(VLOOKUP($E325,'Container Panel'!$B$41:$Z$100,$D325,0)/(VLOOKUP(L$276,UI!$A$12:$O$51,VLOOKUP(L$277,$B$276:$C$278,2,0),0)/1000)),"")</f>
        <v>1</v>
      </c>
      <c r="M325" s="145">
        <f>IFERROR(TRUNC(VLOOKUP($E325,'Container Panel'!$B$41:$Z$100,$D325,0)/(VLOOKUP(M$276,UI!$A$12:$O$51,VLOOKUP(M$277,$B$276:$C$278,2,0),0)/1000)),"")</f>
        <v>0</v>
      </c>
      <c r="N325" s="145">
        <f>IFERROR(TRUNC(VLOOKUP($E325,'Container Panel'!$B$41:$Z$100,$D325,0)/(VLOOKUP(N$276,UI!$A$12:$O$51,VLOOKUP(N$277,$B$276:$C$278,2,0),0)/1000)),"")</f>
        <v>0</v>
      </c>
      <c r="O325" s="145">
        <f>IFERROR(TRUNC(VLOOKUP($E325,'Container Panel'!$B$41:$Z$100,$D325,0)/(VLOOKUP(O$276,UI!$A$12:$O$51,VLOOKUP(O$277,$B$276:$C$278,2,0),0)/1000)),"")</f>
        <v>1</v>
      </c>
      <c r="P325" s="145">
        <f>IFERROR(TRUNC(VLOOKUP($E325,'Container Panel'!$B$41:$Z$100,$D325,0)/(VLOOKUP(P$276,UI!$A$12:$O$51,VLOOKUP(P$277,$B$276:$C$278,2,0),0)/1000)),"")</f>
        <v>1</v>
      </c>
      <c r="Q325" s="145">
        <f>IFERROR(TRUNC(VLOOKUP($E325,'Container Panel'!$B$41:$Z$100,$D325,0)/(VLOOKUP(Q$276,UI!$A$12:$O$51,VLOOKUP(Q$277,$B$276:$C$278,2,0),0)/1000)),"")</f>
        <v>3</v>
      </c>
      <c r="R325" s="145">
        <f>IFERROR(TRUNC(VLOOKUP($E325,'Container Panel'!$B$41:$Z$100,$D325,0)/(VLOOKUP(R$276,UI!$A$12:$O$51,VLOOKUP(R$277,$B$276:$C$278,2,0),0)/1000)),"")</f>
        <v>3</v>
      </c>
      <c r="S325" s="145" t="str">
        <f>IFERROR(TRUNC(VLOOKUP($E325,'Container Panel'!$B$41:$Z$100,$D325,0)/(VLOOKUP(S$276,UI!$A$12:$O$51,VLOOKUP(S$277,$B$276:$C$278,2,0),0)/1000)),"")</f>
        <v/>
      </c>
      <c r="T325" s="145" t="str">
        <f>IFERROR(TRUNC(VLOOKUP($E325,'Container Panel'!$B$41:$Z$100,$D325,0)/(VLOOKUP(T$276,UI!$A$12:$O$51,VLOOKUP(T$277,$B$276:$C$278,2,0),0)/1000)),"")</f>
        <v/>
      </c>
      <c r="U325" s="145" t="str">
        <f>IFERROR(TRUNC(VLOOKUP($E325,'Container Panel'!$B$41:$Z$100,$D325,0)/(VLOOKUP(U$276,UI!$A$12:$O$51,VLOOKUP(U$277,$B$276:$C$278,2,0),0)/1000)),"")</f>
        <v/>
      </c>
      <c r="V325" s="145" t="str">
        <f>IFERROR(TRUNC(VLOOKUP($E325,'Container Panel'!$B$41:$Z$100,$D325,0)/(VLOOKUP(V$276,UI!$A$12:$O$51,VLOOKUP(V$277,$B$276:$C$278,2,0),0)/1000)),"")</f>
        <v/>
      </c>
      <c r="W325" s="145" t="str">
        <f>IFERROR(TRUNC(VLOOKUP($E325,'Container Panel'!$B$41:$Z$100,$D325,0)/(VLOOKUP(W$276,UI!$A$12:$O$51,VLOOKUP(W$277,$B$276:$C$278,2,0),0)/1000)),"")</f>
        <v/>
      </c>
      <c r="X325" s="145" t="str">
        <f>IFERROR(TRUNC(VLOOKUP($E325,'Container Panel'!$B$41:$Z$100,$D325,0)/(VLOOKUP(X$276,UI!$A$12:$O$51,VLOOKUP(X$277,$B$276:$C$278,2,0),0)/1000)),"")</f>
        <v/>
      </c>
      <c r="Y325" s="145" t="str">
        <f>IFERROR(TRUNC(VLOOKUP($E325,'Container Panel'!$B$41:$Z$100,$D325,0)/(VLOOKUP(Y$276,UI!$A$12:$O$51,VLOOKUP(Y$277,$B$276:$C$278,2,0),0)/1000)),"")</f>
        <v/>
      </c>
      <c r="Z325" s="145" t="str">
        <f>IFERROR(TRUNC(VLOOKUP($E325,'Container Panel'!$B$41:$Z$100,$D325,0)/(VLOOKUP(Z$276,UI!$A$12:$O$51,VLOOKUP(Z$277,$B$276:$C$278,2,0),0)/1000)),"")</f>
        <v/>
      </c>
      <c r="AA325" s="145" t="str">
        <f>IFERROR(TRUNC(VLOOKUP($E325,'Container Panel'!$B$41:$Z$100,$D325,0)/(VLOOKUP(AA$276,UI!$A$12:$O$51,VLOOKUP(AA$277,$B$276:$C$278,2,0),0)/1000)),"")</f>
        <v/>
      </c>
      <c r="AB325" s="145" t="str">
        <f>IFERROR(TRUNC(VLOOKUP($E325,'Container Panel'!$B$41:$Z$100,$D325,0)/(VLOOKUP(AB$276,UI!$A$12:$O$51,VLOOKUP(AB$277,$B$276:$C$278,2,0),0)/1000)),"")</f>
        <v/>
      </c>
      <c r="AC325" s="145" t="str">
        <f>IFERROR(TRUNC(VLOOKUP($E325,'Container Panel'!$B$41:$Z$100,$D325,0)/(VLOOKUP(AC$276,UI!$A$12:$O$51,VLOOKUP(AC$277,$B$276:$C$278,2,0),0)/1000)),"")</f>
        <v/>
      </c>
      <c r="AD325" s="145" t="str">
        <f>IFERROR(TRUNC(VLOOKUP($E325,'Container Panel'!$B$41:$Z$100,$D325,0)/(VLOOKUP(AD$276,UI!$A$12:$O$51,VLOOKUP(AD$277,$B$276:$C$278,2,0),0)/1000)),"")</f>
        <v/>
      </c>
      <c r="AE325" s="145" t="str">
        <f>IFERROR(TRUNC(VLOOKUP($E325,'Container Panel'!$B$41:$Z$100,$D325,0)/(VLOOKUP(AE$276,UI!$A$12:$O$51,VLOOKUP(AE$277,$B$276:$C$278,2,0),0)/1000)),"")</f>
        <v/>
      </c>
      <c r="AF325" s="145" t="str">
        <f>IFERROR(TRUNC(VLOOKUP($E325,'Container Panel'!$B$41:$Z$100,$D325,0)/(VLOOKUP(AF$276,UI!$A$12:$O$51,VLOOKUP(AF$277,$B$276:$C$278,2,0),0)/1000)),"")</f>
        <v/>
      </c>
      <c r="AG325" s="145" t="str">
        <f>IFERROR(TRUNC(VLOOKUP($E325,'Container Panel'!$B$41:$Z$100,$D325,0)/(VLOOKUP(AG$276,UI!$A$12:$O$51,VLOOKUP(AG$277,$B$276:$C$278,2,0),0)/1000)),"")</f>
        <v/>
      </c>
      <c r="AH325" s="145" t="str">
        <f>IFERROR(TRUNC(VLOOKUP($E325,'Container Panel'!$B$41:$Z$100,$D325,0)/(VLOOKUP(AH$276,UI!$A$12:$O$51,VLOOKUP(AH$277,$B$276:$C$278,2,0),0)/1000)),"")</f>
        <v/>
      </c>
      <c r="AI325" s="145" t="str">
        <f>IFERROR(TRUNC(VLOOKUP($E325,'Container Panel'!$B$41:$Z$100,$D325,0)/(VLOOKUP(AI$276,UI!$A$12:$O$51,VLOOKUP(AI$277,$B$276:$C$278,2,0),0)/1000)),"")</f>
        <v/>
      </c>
      <c r="AJ325" s="145" t="str">
        <f>IFERROR(TRUNC(VLOOKUP($E325,'Container Panel'!$B$41:$Z$100,$D325,0)/(VLOOKUP(AJ$276,UI!$A$12:$O$51,VLOOKUP(AJ$277,$B$276:$C$278,2,0),0)/1000)),"")</f>
        <v/>
      </c>
      <c r="AK325" s="145" t="str">
        <f>IFERROR(TRUNC(VLOOKUP($E325,'Container Panel'!$B$41:$Z$100,$D325,0)/(VLOOKUP(AK$276,UI!$A$12:$O$51,VLOOKUP(AK$277,$B$276:$C$278,2,0),0)/1000)),"")</f>
        <v/>
      </c>
      <c r="AL325" s="145" t="str">
        <f>IFERROR(TRUNC(VLOOKUP($E325,'Container Panel'!$B$41:$Z$100,$D325,0)/(VLOOKUP(AL$276,UI!$A$12:$O$51,VLOOKUP(AL$277,$B$276:$C$278,2,0),0)/1000)),"")</f>
        <v/>
      </c>
      <c r="AM325" s="145" t="str">
        <f>IFERROR(TRUNC(VLOOKUP($E325,'Container Panel'!$B$41:$Z$100,$D325,0)/(VLOOKUP(AM$276,UI!$A$12:$O$51,VLOOKUP(AM$277,$B$276:$C$278,2,0),0)/1000)),"")</f>
        <v/>
      </c>
      <c r="AN325" s="145" t="str">
        <f>IFERROR(TRUNC(VLOOKUP($E325,'Container Panel'!$B$41:$Z$100,$D325,0)/(VLOOKUP(AN$276,UI!$A$12:$O$51,VLOOKUP(AN$277,$B$276:$C$278,2,0),0)/1000)),"")</f>
        <v/>
      </c>
      <c r="AO325" s="145" t="str">
        <f>IFERROR(TRUNC(VLOOKUP($E325,'Container Panel'!$B$41:$Z$100,$D325,0)/(VLOOKUP(AO$276,UI!$A$12:$O$51,VLOOKUP(AO$277,$B$276:$C$278,2,0),0)/1000)),"")</f>
        <v/>
      </c>
      <c r="AP325" s="145" t="str">
        <f>IFERROR(TRUNC(VLOOKUP($E325,'Container Panel'!$B$41:$Z$100,$D325,0)/(VLOOKUP(AP$276,UI!$A$12:$O$51,VLOOKUP(AP$277,$B$276:$C$278,2,0),0)/1000)),"")</f>
        <v/>
      </c>
      <c r="AQ325" s="145" t="str">
        <f>IFERROR(TRUNC(VLOOKUP($E325,'Container Panel'!$B$41:$Z$100,$D325,0)/(VLOOKUP(AQ$276,UI!$A$12:$O$51,VLOOKUP(AQ$277,$B$276:$C$278,2,0),0)/1000)),"")</f>
        <v/>
      </c>
      <c r="AR325" s="145" t="str">
        <f>IFERROR(TRUNC(VLOOKUP($E325,'Container Panel'!$B$41:$Z$100,$D325,0)/(VLOOKUP(AR$276,UI!$A$12:$O$51,VLOOKUP(AR$277,$B$276:$C$278,2,0),0)/1000)),"")</f>
        <v/>
      </c>
      <c r="AS325" s="145" t="str">
        <f>IFERROR(TRUNC(VLOOKUP($E325,'Container Panel'!$B$41:$Z$100,$D325,0)/(VLOOKUP(AS$276,UI!$A$12:$O$51,VLOOKUP(AS$277,$B$276:$C$278,2,0),0)/1000)),"")</f>
        <v/>
      </c>
      <c r="AT325" s="145" t="str">
        <f>IFERROR(TRUNC(VLOOKUP($E325,'Container Panel'!$B$41:$Z$100,$D325,0)/(VLOOKUP(AT$276,UI!$A$12:$O$51,VLOOKUP(AT$277,$B$276:$C$278,2,0),0)/1000)),"")</f>
        <v/>
      </c>
      <c r="AU325" s="145" t="str">
        <f>IFERROR(TRUNC(VLOOKUP($E325,'Container Panel'!$B$41:$Z$100,$D325,0)/(VLOOKUP(AU$276,UI!$A$12:$O$51,VLOOKUP(AU$277,$B$276:$C$278,2,0),0)/1000)),"")</f>
        <v/>
      </c>
      <c r="AV325" s="145" t="str">
        <f>IFERROR(TRUNC(VLOOKUP($E325,'Container Panel'!$B$41:$Z$100,$D325,0)/(VLOOKUP(AV$276,UI!$A$12:$O$51,VLOOKUP(AV$277,$B$276:$C$278,2,0),0)/1000)),"")</f>
        <v/>
      </c>
      <c r="AW325" s="145" t="str">
        <f>IFERROR(TRUNC(VLOOKUP($E325,'Container Panel'!$B$41:$Z$100,$D325,0)/(VLOOKUP(AW$276,UI!$A$12:$O$51,VLOOKUP(AW$277,$B$276:$C$278,2,0),0)/1000)),"")</f>
        <v/>
      </c>
      <c r="AX325" s="145" t="str">
        <f>IFERROR(TRUNC(VLOOKUP($E325,'Container Panel'!$B$41:$Z$100,$D325,0)/(VLOOKUP(AX$276,UI!$A$12:$O$51,VLOOKUP(AX$277,$B$276:$C$278,2,0),0)/1000)),"")</f>
        <v/>
      </c>
      <c r="AY325" s="145" t="str">
        <f>IFERROR(TRUNC(VLOOKUP($E325,'Container Panel'!$B$41:$Z$100,$D325,0)/(VLOOKUP(AY$276,UI!$A$12:$O$51,VLOOKUP(AY$277,$B$276:$C$278,2,0),0)/1000)),"")</f>
        <v/>
      </c>
      <c r="AZ325" s="145" t="str">
        <f>IFERROR(TRUNC(VLOOKUP($E325,'Container Panel'!$B$41:$Z$100,$D325,0)/(VLOOKUP(AZ$276,UI!$A$12:$O$51,VLOOKUP(AZ$277,$B$276:$C$278,2,0),0)/1000)),"")</f>
        <v/>
      </c>
      <c r="BA325" s="145" t="str">
        <f>IFERROR(TRUNC(VLOOKUP($E325,'Container Panel'!$B$41:$Z$100,$D325,0)/(VLOOKUP(BA$276,UI!$A$12:$O$51,VLOOKUP(BA$277,$B$276:$C$278,2,0),0)/1000)),"")</f>
        <v/>
      </c>
      <c r="BB325" s="145" t="str">
        <f>IFERROR(TRUNC(VLOOKUP($E325,'Container Panel'!$B$41:$Z$100,$D325,0)/(VLOOKUP(BB$276,UI!$A$12:$O$51,VLOOKUP(BB$277,$B$276:$C$278,2,0),0)/1000)),"")</f>
        <v/>
      </c>
      <c r="BC325" s="145" t="str">
        <f>IFERROR(TRUNC(VLOOKUP($E325,'Container Panel'!$B$41:$Z$100,$D325,0)/(VLOOKUP(BC$276,UI!$A$12:$O$51,VLOOKUP(BC$277,$B$276:$C$278,2,0),0)/1000)),"")</f>
        <v/>
      </c>
      <c r="BD325" s="145" t="str">
        <f>IFERROR(TRUNC(VLOOKUP($E325,'Container Panel'!$B$41:$Z$100,$D325,0)/(VLOOKUP(BD$276,UI!$A$12:$O$51,VLOOKUP(BD$277,$B$276:$C$278,2,0),0)/1000)),"")</f>
        <v/>
      </c>
      <c r="BE325" s="145" t="str">
        <f>IFERROR(TRUNC(VLOOKUP($E325,'Container Panel'!$B$41:$Z$100,$D325,0)/(VLOOKUP(BE$276,UI!$A$12:$O$51,VLOOKUP(BE$277,$B$276:$C$278,2,0),0)/1000)),"")</f>
        <v/>
      </c>
      <c r="BF325" s="145" t="str">
        <f>IFERROR(TRUNC(VLOOKUP($E325,'Container Panel'!$B$41:$Z$100,$D325,0)/(VLOOKUP(BF$276,UI!$A$12:$O$51,VLOOKUP(BF$277,$B$276:$C$278,2,0),0)/1000)),"")</f>
        <v/>
      </c>
      <c r="BG325" s="145" t="str">
        <f>IFERROR(TRUNC(VLOOKUP($E325,'Container Panel'!$B$41:$Z$100,$D325,0)/(VLOOKUP(BG$276,UI!$A$12:$O$51,VLOOKUP(BG$277,$B$276:$C$278,2,0),0)/1000)),"")</f>
        <v/>
      </c>
      <c r="BH325" s="145" t="str">
        <f>IFERROR(TRUNC(VLOOKUP($E325,'Container Panel'!$B$41:$Z$100,$D325,0)/(VLOOKUP(BH$276,UI!$A$12:$O$51,VLOOKUP(BH$277,$B$276:$C$278,2,0),0)/1000)),"")</f>
        <v/>
      </c>
      <c r="BI325" s="145" t="str">
        <f>IFERROR(TRUNC(VLOOKUP($E325,'Container Panel'!$B$41:$Z$100,$D325,0)/(VLOOKUP(BI$276,UI!$A$12:$O$51,VLOOKUP(BI$277,$B$276:$C$278,2,0),0)/1000)),"")</f>
        <v/>
      </c>
      <c r="BJ325" s="145" t="str">
        <f>IFERROR(TRUNC(VLOOKUP($E325,'Container Panel'!$B$41:$Z$100,$D325,0)/(VLOOKUP(BJ$276,UI!$A$12:$O$51,VLOOKUP(BJ$277,$B$276:$C$278,2,0),0)/1000)),"")</f>
        <v/>
      </c>
      <c r="BK325" s="145" t="str">
        <f>IFERROR(TRUNC(VLOOKUP($E325,'Container Panel'!$B$41:$Z$100,$D325,0)/(VLOOKUP(BK$276,UI!$A$12:$O$51,VLOOKUP(BK$277,$B$276:$C$278,2,0),0)/1000)),"")</f>
        <v/>
      </c>
      <c r="BL325" s="145" t="str">
        <f>IFERROR(TRUNC(VLOOKUP($E325,'Container Panel'!$B$41:$Z$100,$D325,0)/(VLOOKUP(BL$276,UI!$A$12:$O$51,VLOOKUP(BL$277,$B$276:$C$278,2,0),0)/1000)),"")</f>
        <v/>
      </c>
      <c r="BM325" s="145" t="str">
        <f>IFERROR(TRUNC(VLOOKUP($E325,'Container Panel'!$B$41:$Z$100,$D325,0)/(VLOOKUP(BM$276,UI!$A$12:$O$51,VLOOKUP(BM$277,$B$276:$C$278,2,0),0)/1000)),"")</f>
        <v/>
      </c>
      <c r="BN325" s="145" t="str">
        <f>IFERROR(TRUNC(VLOOKUP($E325,'Container Panel'!$B$41:$Z$100,$D325,0)/(VLOOKUP(BN$276,UI!$A$12:$O$51,VLOOKUP(BN$277,$B$276:$C$278,2,0),0)/1000)),"")</f>
        <v/>
      </c>
      <c r="BO325" s="145" t="str">
        <f>IFERROR(TRUNC(VLOOKUP($E325,'Container Panel'!$B$41:$Z$100,$D325,0)/(VLOOKUP(BO$276,UI!$A$12:$O$51,VLOOKUP(BO$277,$B$276:$C$278,2,0),0)/1000)),"")</f>
        <v/>
      </c>
      <c r="BP325" s="145" t="str">
        <f>IFERROR(TRUNC(VLOOKUP($E325,'Container Panel'!$B$41:$Z$100,$D325,0)/(VLOOKUP(BP$276,UI!$A$12:$O$51,VLOOKUP(BP$277,$B$276:$C$278,2,0),0)/1000)),"")</f>
        <v/>
      </c>
      <c r="BQ325" s="145" t="str">
        <f>IFERROR(TRUNC(VLOOKUP($E325,'Container Panel'!$B$41:$Z$100,$D325,0)/(VLOOKUP(BQ$276,UI!$A$12:$O$51,VLOOKUP(BQ$277,$B$276:$C$278,2,0),0)/1000)),"")</f>
        <v/>
      </c>
      <c r="BR325" s="145" t="str">
        <f>IFERROR(TRUNC(VLOOKUP($E325,'Container Panel'!$B$41:$Z$100,$D325,0)/(VLOOKUP(BR$276,UI!$A$12:$O$51,VLOOKUP(BR$277,$B$276:$C$278,2,0),0)/1000)),"")</f>
        <v/>
      </c>
      <c r="BS325" s="145" t="str">
        <f>IFERROR(TRUNC(VLOOKUP($E325,'Container Panel'!$B$41:$Z$100,$D325,0)/(VLOOKUP(BS$276,UI!$A$12:$O$51,VLOOKUP(BS$277,$B$276:$C$278,2,0),0)/1000)),"")</f>
        <v/>
      </c>
      <c r="BT325" s="145" t="str">
        <f>IFERROR(TRUNC(VLOOKUP($E325,'Container Panel'!$B$41:$Z$100,$D325,0)/(VLOOKUP(BT$276,UI!$A$12:$O$51,VLOOKUP(BT$277,$B$276:$C$278,2,0),0)/1000)),"")</f>
        <v/>
      </c>
      <c r="BU325" s="145" t="str">
        <f>IFERROR(TRUNC(VLOOKUP($E325,'Container Panel'!$B$41:$Z$100,$D325,0)/(VLOOKUP(BU$276,UI!$A$12:$O$51,VLOOKUP(BU$277,$B$276:$C$278,2,0),0)/1000)),"")</f>
        <v/>
      </c>
      <c r="BV325" s="145" t="str">
        <f>IFERROR(TRUNC(VLOOKUP($E325,'Container Panel'!$B$41:$Z$100,$D325,0)/(VLOOKUP(BV$276,UI!$A$12:$O$51,VLOOKUP(BV$277,$B$276:$C$278,2,0),0)/1000)),"")</f>
        <v/>
      </c>
      <c r="BW325" s="145" t="str">
        <f>IFERROR(TRUNC(VLOOKUP($E325,'Container Panel'!$B$41:$Z$100,$D325,0)/(VLOOKUP(BW$276,UI!$A$12:$O$51,VLOOKUP(BW$277,$B$276:$C$278,2,0),0)/1000)),"")</f>
        <v/>
      </c>
      <c r="BX325" s="145" t="str">
        <f>IFERROR(TRUNC(VLOOKUP($E325,'Container Panel'!$B$41:$Z$100,$D325,0)/(VLOOKUP(BX$276,UI!$A$12:$O$51,VLOOKUP(BX$277,$B$276:$C$278,2,0),0)/1000)),"")</f>
        <v/>
      </c>
      <c r="BY325" s="145" t="str">
        <f>IFERROR(TRUNC(VLOOKUP($E325,'Container Panel'!$B$41:$Z$100,$D325,0)/(VLOOKUP(BY$276,UI!$A$12:$O$51,VLOOKUP(BY$277,$B$276:$C$278,2,0),0)/1000)),"")</f>
        <v/>
      </c>
      <c r="BZ325" s="145" t="str">
        <f>IFERROR(TRUNC(VLOOKUP($E325,'Container Panel'!$B$41:$Z$100,$D325,0)/(VLOOKUP(BZ$276,UI!$A$12:$O$51,VLOOKUP(BZ$277,$B$276:$C$278,2,0),0)/1000)),"")</f>
        <v/>
      </c>
      <c r="CA325" s="145" t="str">
        <f>IFERROR(TRUNC(VLOOKUP($E325,'Container Panel'!$B$41:$Z$100,$D325,0)/(VLOOKUP(CA$276,UI!$A$12:$O$51,VLOOKUP(CA$277,$B$276:$C$278,2,0),0)/1000)),"")</f>
        <v/>
      </c>
      <c r="CB325" s="145" t="str">
        <f>IFERROR(TRUNC(VLOOKUP($E325,'Container Panel'!$B$41:$Z$100,$D325,0)/(VLOOKUP(CB$276,UI!$A$12:$O$51,VLOOKUP(CB$277,$B$276:$C$278,2,0),0)/1000)),"")</f>
        <v/>
      </c>
      <c r="CC325" s="145" t="str">
        <f>IFERROR(TRUNC(VLOOKUP($E325,'Container Panel'!$B$41:$Z$100,$D325,0)/(VLOOKUP(CC$276,UI!$A$12:$O$51,VLOOKUP(CC$277,$B$276:$C$278,2,0),0)/1000)),"")</f>
        <v/>
      </c>
      <c r="CD325" s="145" t="str">
        <f>IFERROR(TRUNC(VLOOKUP($E325,'Container Panel'!$B$41:$Z$100,$D325,0)/(VLOOKUP(CD$276,UI!$A$12:$O$51,VLOOKUP(CD$277,$B$276:$C$278,2,0),0)/1000)),"")</f>
        <v/>
      </c>
      <c r="CE325" s="145" t="str">
        <f>IFERROR(TRUNC(VLOOKUP($E325,'Container Panel'!$B$41:$Z$100,$D325,0)/(VLOOKUP(CE$276,UI!$A$12:$O$51,VLOOKUP(CE$277,$B$276:$C$278,2,0),0)/1000)),"")</f>
        <v/>
      </c>
      <c r="CF325" s="145" t="str">
        <f>IFERROR(TRUNC(VLOOKUP($E325,'Container Panel'!$B$41:$Z$100,$D325,0)/(VLOOKUP(CF$276,UI!$A$12:$O$51,VLOOKUP(CF$277,$B$276:$C$278,2,0),0)/1000)),"")</f>
        <v/>
      </c>
      <c r="CG325" s="145" t="str">
        <f>IFERROR(TRUNC(VLOOKUP($E325,'Container Panel'!$B$41:$Z$100,$D325,0)/(VLOOKUP(CG$276,UI!$A$12:$O$51,VLOOKUP(CG$277,$B$276:$C$278,2,0),0)/1000)),"")</f>
        <v/>
      </c>
      <c r="CH325" s="145" t="str">
        <f>IFERROR(TRUNC(VLOOKUP($E325,'Container Panel'!$B$41:$Z$100,$D325,0)/(VLOOKUP(CH$276,UI!$A$12:$O$51,VLOOKUP(CH$277,$B$276:$C$278,2,0),0)/1000)),"")</f>
        <v/>
      </c>
      <c r="CI325" s="145" t="str">
        <f>IFERROR(TRUNC(VLOOKUP($E325,'Container Panel'!$B$41:$Z$100,$D325,0)/(VLOOKUP(CI$276,UI!$A$12:$O$51,VLOOKUP(CI$277,$B$276:$C$278,2,0),0)/1000)),"")</f>
        <v/>
      </c>
      <c r="CJ325" s="145" t="str">
        <f>IFERROR(TRUNC(VLOOKUP($E325,'Container Panel'!$B$41:$Z$100,$D325,0)/(VLOOKUP(CJ$276,UI!$A$12:$O$51,VLOOKUP(CJ$277,$B$276:$C$278,2,0),0)/1000)),"")</f>
        <v/>
      </c>
      <c r="CK325" s="145" t="str">
        <f>IFERROR(TRUNC(VLOOKUP($E325,'Container Panel'!$B$41:$Z$100,$D325,0)/(VLOOKUP(CK$276,UI!$A$12:$O$51,VLOOKUP(CK$277,$B$276:$C$278,2,0),0)/1000)),"")</f>
        <v/>
      </c>
      <c r="CL325" s="145" t="str">
        <f>IFERROR(TRUNC(VLOOKUP($E325,'Container Panel'!$B$41:$Z$100,$D325,0)/(VLOOKUP(CL$276,UI!$A$12:$O$51,VLOOKUP(CL$277,$B$276:$C$278,2,0),0)/1000)),"")</f>
        <v/>
      </c>
      <c r="CM325" s="145" t="str">
        <f>IFERROR(TRUNC(VLOOKUP($E325,'Container Panel'!$B$41:$Z$100,$D325,0)/(VLOOKUP(CM$276,UI!$A$12:$O$51,VLOOKUP(CM$277,$B$276:$C$278,2,0),0)/1000)),"")</f>
        <v/>
      </c>
      <c r="CN325" s="145" t="str">
        <f>IFERROR(TRUNC(VLOOKUP($E325,'Container Panel'!$B$41:$Z$100,$D325,0)/(VLOOKUP(CN$276,UI!$A$12:$O$51,VLOOKUP(CN$277,$B$276:$C$278,2,0),0)/1000)),"")</f>
        <v/>
      </c>
      <c r="CO325" s="145" t="str">
        <f>IFERROR(TRUNC(VLOOKUP($E325,'Container Panel'!$B$41:$Z$100,$D325,0)/(VLOOKUP(CO$276,UI!$A$12:$O$51,VLOOKUP(CO$277,$B$276:$C$278,2,0),0)/1000)),"")</f>
        <v/>
      </c>
      <c r="CP325" s="145" t="str">
        <f>IFERROR(TRUNC(VLOOKUP($E325,'Container Panel'!$B$41:$Z$100,$D325,0)/(VLOOKUP(CP$276,UI!$A$12:$O$51,VLOOKUP(CP$277,$B$276:$C$278,2,0),0)/1000)),"")</f>
        <v/>
      </c>
      <c r="CQ325" s="145" t="str">
        <f>IFERROR(TRUNC(VLOOKUP($E325,'Container Panel'!$B$41:$Z$100,$D325,0)/(VLOOKUP(CQ$276,UI!$A$12:$O$51,VLOOKUP(CQ$277,$B$276:$C$278,2,0),0)/1000)),"")</f>
        <v/>
      </c>
      <c r="CR325" s="145" t="str">
        <f>IFERROR(TRUNC(VLOOKUP($E325,'Container Panel'!$B$41:$Z$100,$D325,0)/(VLOOKUP(CR$276,UI!$A$12:$O$51,VLOOKUP(CR$277,$B$276:$C$278,2,0),0)/1000)),"")</f>
        <v/>
      </c>
      <c r="CS325" s="145" t="str">
        <f>IFERROR(TRUNC(VLOOKUP($E325,'Container Panel'!$B$41:$Z$100,$D325,0)/(VLOOKUP(CS$276,UI!$A$12:$O$51,VLOOKUP(CS$277,$B$276:$C$278,2,0),0)/1000)),"")</f>
        <v/>
      </c>
      <c r="CT325" s="145" t="str">
        <f>IFERROR(TRUNC(VLOOKUP($E325,'Container Panel'!$B$41:$Z$100,$D325,0)/(VLOOKUP(CT$276,UI!$A$12:$O$51,VLOOKUP(CT$277,$B$276:$C$278,2,0),0)/1000)),"")</f>
        <v/>
      </c>
      <c r="CU325" s="145" t="str">
        <f>IFERROR(TRUNC(VLOOKUP($E325,'Container Panel'!$B$41:$Z$100,$D325,0)/(VLOOKUP(CU$276,UI!$A$12:$O$51,VLOOKUP(CU$277,$B$276:$C$278,2,0),0)/1000)),"")</f>
        <v/>
      </c>
      <c r="CV325" s="145" t="str">
        <f>IFERROR(TRUNC(VLOOKUP($E325,'Container Panel'!$B$41:$Z$100,$D325,0)/(VLOOKUP(CV$276,UI!$A$12:$O$51,VLOOKUP(CV$277,$B$276:$C$278,2,0),0)/1000)),"")</f>
        <v/>
      </c>
      <c r="CW325" s="145" t="str">
        <f>IFERROR(TRUNC(VLOOKUP($E325,'Container Panel'!$B$41:$Z$100,$D325,0)/(VLOOKUP(CW$276,UI!$A$12:$O$51,VLOOKUP(CW$277,$B$276:$C$278,2,0),0)/1000)),"")</f>
        <v/>
      </c>
      <c r="CX325" s="145" t="str">
        <f>IFERROR(TRUNC(VLOOKUP($E325,'Container Panel'!$B$41:$Z$100,$D325,0)/(VLOOKUP(CX$276,UI!$A$12:$O$51,VLOOKUP(CX$277,$B$276:$C$278,2,0),0)/1000)),"")</f>
        <v/>
      </c>
      <c r="CY325" s="145" t="str">
        <f>IFERROR(TRUNC(VLOOKUP($E325,'Container Panel'!$B$41:$Z$100,$D325,0)/(VLOOKUP(CY$276,UI!$A$12:$O$51,VLOOKUP(CY$277,$B$276:$C$278,2,0),0)/1000)),"")</f>
        <v/>
      </c>
      <c r="CZ325" s="145" t="str">
        <f>IFERROR(TRUNC(VLOOKUP($E325,'Container Panel'!$B$41:$Z$100,$D325,0)/(VLOOKUP(CZ$276,UI!$A$12:$O$51,VLOOKUP(CZ$277,$B$276:$C$278,2,0),0)/1000)),"")</f>
        <v/>
      </c>
      <c r="DA325" s="145" t="str">
        <f>IFERROR(TRUNC(VLOOKUP($E325,'Container Panel'!$B$41:$Z$100,$D325,0)/(VLOOKUP(DA$276,UI!$A$12:$O$51,VLOOKUP(DA$277,$B$276:$C$278,2,0),0)/1000)),"")</f>
        <v/>
      </c>
      <c r="DB325" s="145" t="str">
        <f>IFERROR(TRUNC(VLOOKUP($E325,'Container Panel'!$B$41:$Z$100,$D325,0)/(VLOOKUP(DB$276,UI!$A$12:$O$51,VLOOKUP(DB$277,$B$276:$C$278,2,0),0)/1000)),"")</f>
        <v/>
      </c>
      <c r="DC325" s="145" t="str">
        <f>IFERROR(TRUNC(VLOOKUP($E325,'Container Panel'!$B$41:$Z$100,$D325,0)/(VLOOKUP(DC$276,UI!$A$12:$O$51,VLOOKUP(DC$277,$B$276:$C$278,2,0),0)/1000)),"")</f>
        <v/>
      </c>
      <c r="DD325" s="145" t="str">
        <f>IFERROR(TRUNC(VLOOKUP($E325,'Container Panel'!$B$41:$Z$100,$D325,0)/(VLOOKUP(DD$276,UI!$A$12:$O$51,VLOOKUP(DD$277,$B$276:$C$278,2,0),0)/1000)),"")</f>
        <v/>
      </c>
      <c r="DE325" s="145" t="str">
        <f>IFERROR(TRUNC(VLOOKUP($E325,'Container Panel'!$B$41:$Z$100,$D325,0)/(VLOOKUP(DE$276,UI!$A$12:$O$51,VLOOKUP(DE$277,$B$276:$C$278,2,0),0)/1000)),"")</f>
        <v/>
      </c>
      <c r="DF325" s="145" t="str">
        <f>IFERROR(TRUNC(VLOOKUP($E325,'Container Panel'!$B$41:$Z$100,$D325,0)/(VLOOKUP(DF$276,UI!$A$12:$O$51,VLOOKUP(DF$277,$B$276:$C$278,2,0),0)/1000)),"")</f>
        <v/>
      </c>
      <c r="DG325" s="145" t="str">
        <f>IFERROR(TRUNC(VLOOKUP($E325,'Container Panel'!$B$41:$Z$100,$D325,0)/(VLOOKUP(DG$276,UI!$A$12:$O$51,VLOOKUP(DG$277,$B$276:$C$278,2,0),0)/1000)),"")</f>
        <v/>
      </c>
      <c r="DH325" s="145" t="str">
        <f>IFERROR(TRUNC(VLOOKUP($E325,'Container Panel'!$B$41:$Z$100,$D325,0)/(VLOOKUP(DH$276,UI!$A$12:$O$51,VLOOKUP(DH$277,$B$276:$C$278,2,0),0)/1000)),"")</f>
        <v/>
      </c>
      <c r="DI325" s="145" t="str">
        <f>IFERROR(TRUNC(VLOOKUP($E325,'Container Panel'!$B$41:$Z$100,$D325,0)/(VLOOKUP(DI$276,UI!$A$12:$O$51,VLOOKUP(DI$277,$B$276:$C$278,2,0),0)/1000)),"")</f>
        <v/>
      </c>
      <c r="DJ325" s="145" t="str">
        <f>IFERROR(TRUNC(VLOOKUP($E325,'Container Panel'!$B$41:$Z$100,$D325,0)/(VLOOKUP(DJ$276,UI!$A$12:$O$51,VLOOKUP(DJ$277,$B$276:$C$278,2,0),0)/1000)),"")</f>
        <v/>
      </c>
      <c r="DK325" s="145" t="str">
        <f>IFERROR(TRUNC(VLOOKUP($E325,'Container Panel'!$B$41:$Z$100,$D325,0)/(VLOOKUP(DK$276,UI!$A$12:$O$51,VLOOKUP(DK$277,$B$276:$C$278,2,0),0)/1000)),"")</f>
        <v/>
      </c>
      <c r="DL325" s="145" t="str">
        <f>IFERROR(TRUNC(VLOOKUP($E325,'Container Panel'!$B$41:$Z$100,$D325,0)/(VLOOKUP(DL$276,UI!$A$12:$O$51,VLOOKUP(DL$277,$B$276:$C$278,2,0),0)/1000)),"")</f>
        <v/>
      </c>
      <c r="DM325" s="145" t="str">
        <f>IFERROR(TRUNC(VLOOKUP($E325,'Container Panel'!$B$41:$Z$100,$D325,0)/(VLOOKUP(DM$276,UI!$A$12:$O$51,VLOOKUP(DM$277,$B$276:$C$278,2,0),0)/1000)),"")</f>
        <v/>
      </c>
      <c r="DN325" s="145" t="str">
        <f>IFERROR(TRUNC(VLOOKUP($E325,'Container Panel'!$B$41:$Z$100,$D325,0)/(VLOOKUP(DN$276,UI!$A$12:$O$51,VLOOKUP(DN$277,$B$276:$C$278,2,0),0)/1000)),"")</f>
        <v/>
      </c>
      <c r="DO325" s="145" t="str">
        <f>IFERROR(TRUNC(VLOOKUP($E325,'Container Panel'!$B$41:$Z$100,$D325,0)/(VLOOKUP(DO$276,UI!$A$12:$O$51,VLOOKUP(DO$277,$B$276:$C$278,2,0),0)/1000)),"")</f>
        <v/>
      </c>
      <c r="DP325" s="145" t="str">
        <f>IFERROR(TRUNC(VLOOKUP($E325,'Container Panel'!$B$41:$Z$100,$D325,0)/(VLOOKUP(DP$276,UI!$A$12:$O$51,VLOOKUP(DP$277,$B$276:$C$278,2,0),0)/1000)),"")</f>
        <v/>
      </c>
      <c r="DQ325" s="145" t="str">
        <f>IFERROR(TRUNC(VLOOKUP($E325,'Container Panel'!$B$41:$Z$100,$D325,0)/(VLOOKUP(DQ$276,UI!$A$12:$O$51,VLOOKUP(DQ$277,$B$276:$C$278,2,0),0)/1000)),"")</f>
        <v/>
      </c>
      <c r="DR325" s="145" t="str">
        <f>IFERROR(TRUNC(VLOOKUP($E325,'Container Panel'!$B$41:$Z$100,$D325,0)/(VLOOKUP(DR$276,UI!$A$12:$O$51,VLOOKUP(DR$277,$B$276:$C$278,2,0),0)/1000)),"")</f>
        <v/>
      </c>
      <c r="DS325" s="145" t="str">
        <f>IFERROR(TRUNC(VLOOKUP($E325,'Container Panel'!$B$41:$Z$100,$D325,0)/(VLOOKUP(DS$276,UI!$A$12:$O$51,VLOOKUP(DS$277,$B$276:$C$278,2,0),0)/1000)),"")</f>
        <v/>
      </c>
      <c r="DT325" s="145" t="str">
        <f>IFERROR(TRUNC(VLOOKUP($E325,'Container Panel'!$B$41:$Z$100,$D325,0)/(VLOOKUP(DT$276,UI!$A$12:$O$51,VLOOKUP(DT$277,$B$276:$C$278,2,0),0)/1000)),"")</f>
        <v/>
      </c>
      <c r="DU325" s="145" t="str">
        <f>IFERROR(TRUNC(VLOOKUP($E325,'Container Panel'!$B$41:$Z$100,$D325,0)/(VLOOKUP(DU$276,UI!$A$12:$O$51,VLOOKUP(DU$277,$B$276:$C$278,2,0),0)/1000)),"")</f>
        <v/>
      </c>
      <c r="DV325" s="145" t="str">
        <f>IFERROR(TRUNC(VLOOKUP($E325,'Container Panel'!$B$41:$Z$100,$D325,0)/(VLOOKUP(DV$276,UI!$A$12:$O$51,VLOOKUP(DV$277,$B$276:$C$278,2,0),0)/1000)),"")</f>
        <v/>
      </c>
      <c r="DW325" s="145" t="str">
        <f>IFERROR(TRUNC(VLOOKUP($E325,'Container Panel'!$B$41:$Z$100,$D325,0)/(VLOOKUP(DW$276,UI!$A$12:$O$51,VLOOKUP(DW$277,$B$276:$C$278,2,0),0)/1000)),"")</f>
        <v/>
      </c>
      <c r="DX325" s="145" t="str">
        <f>IFERROR(TRUNC(VLOOKUP($E325,'Container Panel'!$B$41:$Z$100,$D325,0)/(VLOOKUP(DX$276,UI!$A$12:$O$51,VLOOKUP(DX$277,$B$276:$C$278,2,0),0)/1000)),"")</f>
        <v/>
      </c>
      <c r="DY325" s="145" t="str">
        <f>IFERROR(TRUNC(VLOOKUP($E325,'Container Panel'!$B$41:$Z$100,$D325,0)/(VLOOKUP(DY$276,UI!$A$12:$O$51,VLOOKUP(DY$277,$B$276:$C$278,2,0),0)/1000)),"")</f>
        <v/>
      </c>
      <c r="DZ325" s="145" t="str">
        <f>IFERROR(TRUNC(VLOOKUP($E325,'Container Panel'!$B$41:$Z$100,$D325,0)/(VLOOKUP(DZ$276,UI!$A$12:$O$51,VLOOKUP(DZ$277,$B$276:$C$278,2,0),0)/1000)),"")</f>
        <v/>
      </c>
      <c r="EA325" s="145" t="str">
        <f>IFERROR(TRUNC(VLOOKUP($E325,'Container Panel'!$B$41:$Z$100,$D325,0)/(VLOOKUP(EA$276,UI!$A$12:$O$51,VLOOKUP(EA$277,$B$276:$C$278,2,0),0)/1000)),"")</f>
        <v/>
      </c>
      <c r="EB325" s="145" t="str">
        <f>IFERROR(TRUNC(VLOOKUP($E325,'Container Panel'!$B$41:$Z$100,$D325,0)/(VLOOKUP(EB$276,UI!$A$12:$O$51,VLOOKUP(EB$277,$B$276:$C$278,2,0),0)/1000)),"")</f>
        <v/>
      </c>
      <c r="EC325" s="145" t="str">
        <f>IFERROR(TRUNC(VLOOKUP($E325,'Container Panel'!$B$41:$Z$100,$D325,0)/(VLOOKUP(EC$276,UI!$A$12:$O$51,VLOOKUP(EC$277,$B$276:$C$278,2,0),0)/1000)),"")</f>
        <v/>
      </c>
      <c r="ED325" s="145" t="str">
        <f>IFERROR(TRUNC(VLOOKUP($E325,'Container Panel'!$B$41:$Z$100,$D325,0)/(VLOOKUP(ED$276,UI!$A$12:$O$51,VLOOKUP(ED$277,$B$276:$C$278,2,0),0)/1000)),"")</f>
        <v/>
      </c>
      <c r="EE325" s="145" t="str">
        <f>IFERROR(TRUNC(VLOOKUP($E325,'Container Panel'!$B$41:$Z$100,$D325,0)/(VLOOKUP(EE$276,UI!$A$12:$O$51,VLOOKUP(EE$277,$B$276:$C$278,2,0),0)/1000)),"")</f>
        <v/>
      </c>
      <c r="EF325" s="145" t="str">
        <f>IFERROR(TRUNC(VLOOKUP($E325,'Container Panel'!$B$41:$Z$100,$D325,0)/(VLOOKUP(EF$276,UI!$A$12:$O$51,VLOOKUP(EF$277,$B$276:$C$278,2,0),0)/1000)),"")</f>
        <v/>
      </c>
      <c r="EG325" s="145" t="str">
        <f>IFERROR(TRUNC(VLOOKUP($E325,'Container Panel'!$B$41:$Z$100,$D325,0)/(VLOOKUP(EG$276,UI!$A$12:$O$51,VLOOKUP(EG$277,$B$276:$C$278,2,0),0)/1000)),"")</f>
        <v/>
      </c>
      <c r="EH325" s="145" t="str">
        <f>IFERROR(TRUNC(VLOOKUP($E325,'Container Panel'!$B$41:$Z$100,$D325,0)/(VLOOKUP(EH$276,UI!$A$12:$O$51,VLOOKUP(EH$277,$B$276:$C$278,2,0),0)/1000)),"")</f>
        <v/>
      </c>
      <c r="EI325" s="145" t="str">
        <f>IFERROR(TRUNC(VLOOKUP($E325,'Container Panel'!$B$41:$Z$100,$D325,0)/(VLOOKUP(EI$276,UI!$A$12:$O$51,VLOOKUP(EI$277,$B$276:$C$278,2,0),0)/1000)),"")</f>
        <v/>
      </c>
      <c r="EJ325" s="145" t="str">
        <f>IFERROR(TRUNC(VLOOKUP($E325,'Container Panel'!$B$41:$Z$100,$D325,0)/(VLOOKUP(EJ$276,UI!$A$12:$O$51,VLOOKUP(EJ$277,$B$276:$C$278,2,0),0)/1000)),"")</f>
        <v/>
      </c>
      <c r="EK325" s="145" t="str">
        <f>IFERROR(TRUNC(VLOOKUP($E325,'Container Panel'!$B$41:$Z$100,$D325,0)/(VLOOKUP(EK$276,UI!$A$12:$O$51,VLOOKUP(EK$277,$B$276:$C$278,2,0),0)/1000)),"")</f>
        <v/>
      </c>
      <c r="EL325" s="145" t="str">
        <f>IFERROR(TRUNC(VLOOKUP($E325,'Container Panel'!$B$41:$Z$100,$D325,0)/(VLOOKUP(EL$276,UI!$A$12:$O$51,VLOOKUP(EL$277,$B$276:$C$278,2,0),0)/1000)),"")</f>
        <v/>
      </c>
      <c r="EM325" s="145" t="str">
        <f>IFERROR(TRUNC(VLOOKUP($E325,'Container Panel'!$B$41:$Z$100,$D325,0)/(VLOOKUP(EM$276,UI!$A$12:$O$51,VLOOKUP(EM$277,$B$276:$C$278,2,0),0)/1000)),"")</f>
        <v/>
      </c>
      <c r="EN325" s="145" t="str">
        <f>IFERROR(TRUNC(VLOOKUP($E325,'Container Panel'!$B$41:$Z$100,$D325,0)/(VLOOKUP(EN$276,UI!$A$12:$O$51,VLOOKUP(EN$277,$B$276:$C$278,2,0),0)/1000)),"")</f>
        <v/>
      </c>
      <c r="EO325" s="145" t="str">
        <f>IFERROR(TRUNC(VLOOKUP($E325,'Container Panel'!$B$41:$Z$100,$D325,0)/(VLOOKUP(EO$276,UI!$A$12:$O$51,VLOOKUP(EO$277,$B$276:$C$278,2,0),0)/1000)),"")</f>
        <v/>
      </c>
      <c r="EP325" s="145" t="str">
        <f>IFERROR(TRUNC(VLOOKUP($E325,'Container Panel'!$B$41:$Z$100,$D325,0)/(VLOOKUP(EP$276,UI!$A$12:$O$51,VLOOKUP(EP$277,$B$276:$C$278,2,0),0)/1000)),"")</f>
        <v/>
      </c>
      <c r="EQ325" s="145" t="str">
        <f>IFERROR(TRUNC(VLOOKUP($E325,'Container Panel'!$B$41:$Z$100,$D325,0)/(VLOOKUP(EQ$276,UI!$A$12:$O$51,VLOOKUP(EQ$277,$B$276:$C$278,2,0),0)/1000)),"")</f>
        <v/>
      </c>
      <c r="ER325" s="145" t="str">
        <f>IFERROR(TRUNC(VLOOKUP($E325,'Container Panel'!$B$41:$Z$100,$D325,0)/(VLOOKUP(ER$276,UI!$A$12:$O$51,VLOOKUP(ER$277,$B$276:$C$278,2,0),0)/1000)),"")</f>
        <v/>
      </c>
      <c r="ES325" s="145" t="str">
        <f>IFERROR(TRUNC(VLOOKUP($E325,'Container Panel'!$B$41:$Z$100,$D325,0)/(VLOOKUP(ES$276,UI!$A$12:$O$51,VLOOKUP(ES$277,$B$276:$C$278,2,0),0)/1000)),"")</f>
        <v/>
      </c>
      <c r="ET325" s="145" t="str">
        <f>IFERROR(TRUNC(VLOOKUP($E325,'Container Panel'!$B$41:$Z$100,$D325,0)/(VLOOKUP(ET$276,UI!$A$12:$O$51,VLOOKUP(ET$277,$B$276:$C$278,2,0),0)/1000)),"")</f>
        <v/>
      </c>
      <c r="EU325" s="145" t="str">
        <f>IFERROR(TRUNC(VLOOKUP($E325,'Container Panel'!$B$41:$Z$100,$D325,0)/(VLOOKUP(EU$276,UI!$A$12:$O$51,VLOOKUP(EU$277,$B$276:$C$278,2,0),0)/1000)),"")</f>
        <v/>
      </c>
      <c r="EV325" s="145" t="str">
        <f>IFERROR(TRUNC(VLOOKUP($E325,'Container Panel'!$B$41:$Z$100,$D325,0)/(VLOOKUP(EV$276,UI!$A$12:$O$51,VLOOKUP(EV$277,$B$276:$C$278,2,0),0)/1000)),"")</f>
        <v/>
      </c>
      <c r="EW325" s="145" t="str">
        <f>IFERROR(TRUNC(VLOOKUP($E325,'Container Panel'!$B$41:$Z$100,$D325,0)/(VLOOKUP(EW$276,UI!$A$12:$O$51,VLOOKUP(EW$277,$B$276:$C$278,2,0),0)/1000)),"")</f>
        <v/>
      </c>
      <c r="EX325" s="145" t="str">
        <f>IFERROR(TRUNC(VLOOKUP($E325,'Container Panel'!$B$41:$Z$100,$D325,0)/(VLOOKUP(EX$276,UI!$A$12:$O$51,VLOOKUP(EX$277,$B$276:$C$278,2,0),0)/1000)),"")</f>
        <v/>
      </c>
      <c r="EY325" s="145" t="str">
        <f>IFERROR(TRUNC(VLOOKUP($E325,'Container Panel'!$B$41:$Z$100,$D325,0)/(VLOOKUP(EY$276,UI!$A$12:$O$51,VLOOKUP(EY$277,$B$276:$C$278,2,0),0)/1000)),"")</f>
        <v/>
      </c>
      <c r="EZ325" s="145" t="str">
        <f>IFERROR(TRUNC(VLOOKUP($E325,'Container Panel'!$B$41:$Z$100,$D325,0)/(VLOOKUP(EZ$276,UI!$A$12:$O$51,VLOOKUP(EZ$277,$B$276:$C$278,2,0),0)/1000)),"")</f>
        <v/>
      </c>
      <c r="FA325" s="145" t="str">
        <f>IFERROR(TRUNC(VLOOKUP($E325,'Container Panel'!$B$41:$Z$100,$D325,0)/(VLOOKUP(FA$276,UI!$A$12:$O$51,VLOOKUP(FA$277,$B$276:$C$278,2,0),0)/1000)),"")</f>
        <v/>
      </c>
      <c r="FB325" s="145" t="str">
        <f>IFERROR(TRUNC(VLOOKUP($E325,'Container Panel'!$B$41:$Z$100,$D325,0)/(VLOOKUP(FB$276,UI!$A$12:$O$51,VLOOKUP(FB$277,$B$276:$C$278,2,0),0)/1000)),"")</f>
        <v/>
      </c>
      <c r="FC325" s="145" t="str">
        <f>IFERROR(TRUNC(VLOOKUP($E325,'Container Panel'!$B$41:$Z$100,$D325,0)/(VLOOKUP(FC$276,UI!$A$12:$O$51,VLOOKUP(FC$277,$B$276:$C$278,2,0),0)/1000)),"")</f>
        <v/>
      </c>
      <c r="FD325" s="145" t="str">
        <f>IFERROR(TRUNC(VLOOKUP($E325,'Container Panel'!$B$41:$Z$100,$D325,0)/(VLOOKUP(FD$276,UI!$A$12:$O$51,VLOOKUP(FD$277,$B$276:$C$278,2,0),0)/1000)),"")</f>
        <v/>
      </c>
      <c r="FE325" s="145" t="str">
        <f>IFERROR(TRUNC(VLOOKUP($E325,'Container Panel'!$B$41:$Z$100,$D325,0)/(VLOOKUP(FE$276,UI!$A$12:$O$51,VLOOKUP(FE$277,$B$276:$C$278,2,0),0)/1000)),"")</f>
        <v/>
      </c>
      <c r="FF325" s="145" t="str">
        <f>IFERROR(TRUNC(VLOOKUP($E325,'Container Panel'!$B$41:$Z$100,$D325,0)/(VLOOKUP(FF$276,UI!$A$12:$O$51,VLOOKUP(FF$277,$B$276:$C$278,2,0),0)/1000)),"")</f>
        <v/>
      </c>
      <c r="FG325" s="145" t="str">
        <f>IFERROR(TRUNC(VLOOKUP($E325,'Container Panel'!$B$41:$Z$100,$D325,0)/(VLOOKUP(FG$276,UI!$A$12:$O$51,VLOOKUP(FG$277,$B$276:$C$278,2,0),0)/1000)),"")</f>
        <v/>
      </c>
      <c r="FH325" s="145" t="str">
        <f>IFERROR(TRUNC(VLOOKUP($E325,'Container Panel'!$B$41:$Z$100,$D325,0)/(VLOOKUP(FH$276,UI!$A$12:$O$51,VLOOKUP(FH$277,$B$276:$C$278,2,0),0)/1000)),"")</f>
        <v/>
      </c>
      <c r="FI325" s="145" t="str">
        <f>IFERROR(TRUNC(VLOOKUP($E325,'Container Panel'!$B$41:$Z$100,$D325,0)/(VLOOKUP(FI$276,UI!$A$12:$O$51,VLOOKUP(FI$277,$B$276:$C$278,2,0),0)/1000)),"")</f>
        <v/>
      </c>
      <c r="FJ325" s="145" t="str">
        <f>IFERROR(TRUNC(VLOOKUP($E325,'Container Panel'!$B$41:$Z$100,$D325,0)/(VLOOKUP(FJ$276,UI!$A$12:$O$51,VLOOKUP(FJ$277,$B$276:$C$278,2,0),0)/1000)),"")</f>
        <v/>
      </c>
      <c r="FK325" s="145" t="str">
        <f>IFERROR(TRUNC(VLOOKUP($E325,'Container Panel'!$B$41:$Z$100,$D325,0)/(VLOOKUP(FK$276,UI!$A$12:$O$51,VLOOKUP(FK$277,$B$276:$C$278,2,0),0)/1000)),"")</f>
        <v/>
      </c>
      <c r="FL325" s="145" t="str">
        <f>IFERROR(TRUNC(VLOOKUP($E325,'Container Panel'!$B$41:$Z$100,$D325,0)/(VLOOKUP(FL$276,UI!$A$12:$O$51,VLOOKUP(FL$277,$B$276:$C$278,2,0),0)/1000)),"")</f>
        <v/>
      </c>
      <c r="FM325" s="145" t="str">
        <f>IFERROR(TRUNC(VLOOKUP($E325,'Container Panel'!$B$41:$Z$100,$D325,0)/(VLOOKUP(FM$276,UI!$A$12:$O$51,VLOOKUP(FM$277,$B$276:$C$278,2,0),0)/1000)),"")</f>
        <v/>
      </c>
      <c r="FN325" s="145" t="str">
        <f>IFERROR(TRUNC(VLOOKUP($E325,'Container Panel'!$B$41:$Z$100,$D325,0)/(VLOOKUP(FN$276,UI!$A$12:$O$51,VLOOKUP(FN$277,$B$276:$C$278,2,0),0)/1000)),"")</f>
        <v/>
      </c>
      <c r="FO325" s="145" t="str">
        <f>IFERROR(TRUNC(VLOOKUP($E325,'Container Panel'!$B$41:$Z$100,$D325,0)/(VLOOKUP(FO$276,UI!$A$12:$O$51,VLOOKUP(FO$277,$B$276:$C$278,2,0),0)/1000)),"")</f>
        <v/>
      </c>
      <c r="FP325" s="145" t="str">
        <f>IFERROR(TRUNC(VLOOKUP($E325,'Container Panel'!$B$41:$Z$100,$D325,0)/(VLOOKUP(FP$276,UI!$A$12:$O$51,VLOOKUP(FP$277,$B$276:$C$278,2,0),0)/1000)),"")</f>
        <v/>
      </c>
      <c r="FQ325" s="145" t="str">
        <f>IFERROR(TRUNC(VLOOKUP($E325,'Container Panel'!$B$41:$Z$100,$D325,0)/(VLOOKUP(FQ$276,UI!$A$12:$O$51,VLOOKUP(FQ$277,$B$276:$C$278,2,0),0)/1000)),"")</f>
        <v/>
      </c>
      <c r="FR325" s="145" t="str">
        <f>IFERROR(TRUNC(VLOOKUP($E325,'Container Panel'!$B$41:$Z$100,$D325,0)/(VLOOKUP(FR$276,UI!$A$12:$O$51,VLOOKUP(FR$277,$B$276:$C$278,2,0),0)/1000)),"")</f>
        <v/>
      </c>
      <c r="FS325" s="145" t="str">
        <f>IFERROR(TRUNC(VLOOKUP($E325,'Container Panel'!$B$41:$Z$100,$D325,0)/(VLOOKUP(FS$276,UI!$A$12:$O$51,VLOOKUP(FS$277,$B$276:$C$278,2,0),0)/1000)),"")</f>
        <v/>
      </c>
      <c r="FT325" s="145" t="str">
        <f>IFERROR(TRUNC(VLOOKUP($E325,'Container Panel'!$B$41:$Z$100,$D325,0)/(VLOOKUP(FT$276,UI!$A$12:$O$51,VLOOKUP(FT$277,$B$276:$C$278,2,0),0)/1000)),"")</f>
        <v/>
      </c>
      <c r="FU325" s="145" t="str">
        <f>IFERROR(TRUNC(VLOOKUP($E325,'Container Panel'!$B$41:$Z$100,$D325,0)/(VLOOKUP(FU$276,UI!$A$12:$O$51,VLOOKUP(FU$277,$B$276:$C$278,2,0),0)/1000)),"")</f>
        <v/>
      </c>
      <c r="FV325" s="145" t="str">
        <f>IFERROR(TRUNC(VLOOKUP($E325,'Container Panel'!$B$41:$Z$100,$D325,0)/(VLOOKUP(FV$276,UI!$A$12:$O$51,VLOOKUP(FV$277,$B$276:$C$278,2,0),0)/1000)),"")</f>
        <v/>
      </c>
      <c r="FW325" s="145" t="str">
        <f>IFERROR(TRUNC(VLOOKUP($E325,'Container Panel'!$B$41:$Z$100,$D325,0)/(VLOOKUP(FW$276,UI!$A$12:$O$51,VLOOKUP(FW$277,$B$276:$C$278,2,0),0)/1000)),"")</f>
        <v/>
      </c>
      <c r="FX325" s="145" t="str">
        <f>IFERROR(TRUNC(VLOOKUP($E325,'Container Panel'!$B$41:$Z$100,$D325,0)/(VLOOKUP(FX$276,UI!$A$12:$O$51,VLOOKUP(FX$277,$B$276:$C$278,2,0),0)/1000)),"")</f>
        <v/>
      </c>
      <c r="FY325" s="145" t="str">
        <f>IFERROR(TRUNC(VLOOKUP($E325,'Container Panel'!$B$41:$Z$100,$D325,0)/(VLOOKUP(FY$276,UI!$A$12:$O$51,VLOOKUP(FY$277,$B$276:$C$278,2,0),0)/1000)),"")</f>
        <v/>
      </c>
      <c r="FZ325" s="145" t="str">
        <f>IFERROR(TRUNC(VLOOKUP($E325,'Container Panel'!$B$41:$Z$100,$D325,0)/(VLOOKUP(FZ$276,UI!$A$12:$O$51,VLOOKUP(FZ$277,$B$276:$C$278,2,0),0)/1000)),"")</f>
        <v/>
      </c>
      <c r="GA325" s="145" t="str">
        <f>IFERROR(TRUNC(VLOOKUP($E325,'Container Panel'!$B$41:$Z$100,$D325,0)/(VLOOKUP(GA$276,UI!$A$12:$O$51,VLOOKUP(GA$277,$B$276:$C$278,2,0),0)/1000)),"")</f>
        <v/>
      </c>
      <c r="GB325" s="145" t="str">
        <f>IFERROR(TRUNC(VLOOKUP($E325,'Container Panel'!$B$41:$Z$100,$D325,0)/(VLOOKUP(GB$276,UI!$A$12:$O$51,VLOOKUP(GB$277,$B$276:$C$278,2,0),0)/1000)),"")</f>
        <v/>
      </c>
      <c r="GC325" s="145" t="str">
        <f>IFERROR(TRUNC(VLOOKUP($E325,'Container Panel'!$B$41:$Z$100,$D325,0)/(VLOOKUP(GC$276,UI!$A$12:$O$51,VLOOKUP(GC$277,$B$276:$C$278,2,0),0)/1000)),"")</f>
        <v/>
      </c>
      <c r="GD325" s="145" t="str">
        <f>IFERROR(TRUNC(VLOOKUP($E325,'Container Panel'!$B$41:$Z$100,$D325,0)/(VLOOKUP(GD$276,UI!$A$12:$O$51,VLOOKUP(GD$277,$B$276:$C$278,2,0),0)/1000)),"")</f>
        <v/>
      </c>
      <c r="GE325" s="145" t="str">
        <f>IFERROR(TRUNC(VLOOKUP($E325,'Container Panel'!$B$41:$Z$100,$D325,0)/(VLOOKUP(GE$276,UI!$A$12:$O$51,VLOOKUP(GE$277,$B$276:$C$278,2,0),0)/1000)),"")</f>
        <v/>
      </c>
      <c r="GF325" s="145" t="str">
        <f>IFERROR(TRUNC(VLOOKUP($E325,'Container Panel'!$B$41:$Z$100,$D325,0)/(VLOOKUP(GF$276,UI!$A$12:$O$51,VLOOKUP(GF$277,$B$276:$C$278,2,0),0)/1000)),"")</f>
        <v/>
      </c>
      <c r="GG325" s="145" t="str">
        <f>IFERROR(TRUNC(VLOOKUP($E325,'Container Panel'!$B$41:$Z$100,$D325,0)/(VLOOKUP(GG$276,UI!$A$12:$O$51,VLOOKUP(GG$277,$B$276:$C$278,2,0),0)/1000)),"")</f>
        <v/>
      </c>
      <c r="GH325" s="145" t="str">
        <f>IFERROR(TRUNC(VLOOKUP($E325,'Container Panel'!$B$41:$Z$100,$D325,0)/(VLOOKUP(GH$276,UI!$A$12:$O$51,VLOOKUP(GH$277,$B$276:$C$278,2,0),0)/1000)),"")</f>
        <v/>
      </c>
      <c r="GI325" s="145" t="str">
        <f>IFERROR(TRUNC(VLOOKUP($E325,'Container Panel'!$B$41:$Z$100,$D325,0)/(VLOOKUP(GI$276,UI!$A$12:$O$51,VLOOKUP(GI$277,$B$276:$C$278,2,0),0)/1000)),"")</f>
        <v/>
      </c>
      <c r="GJ325" s="145" t="str">
        <f>IFERROR(TRUNC(VLOOKUP($E325,'Container Panel'!$B$41:$Z$100,$D325,0)/(VLOOKUP(GJ$276,UI!$A$12:$O$51,VLOOKUP(GJ$277,$B$276:$C$278,2,0),0)/1000)),"")</f>
        <v/>
      </c>
      <c r="GK325" s="145" t="str">
        <f>IFERROR(TRUNC(VLOOKUP($E325,'Container Panel'!$B$41:$Z$100,$D325,0)/(VLOOKUP(GK$276,UI!$A$12:$O$51,VLOOKUP(GK$277,$B$276:$C$278,2,0),0)/1000)),"")</f>
        <v/>
      </c>
      <c r="GL325" s="145" t="str">
        <f>IFERROR(TRUNC(VLOOKUP($E325,'Container Panel'!$B$41:$Z$100,$D325,0)/(VLOOKUP(GL$276,UI!$A$12:$O$51,VLOOKUP(GL$277,$B$276:$C$278,2,0),0)/1000)),"")</f>
        <v/>
      </c>
      <c r="GM325" s="145" t="str">
        <f>IFERROR(TRUNC(VLOOKUP($E325,'Container Panel'!$B$41:$Z$100,$D325,0)/(VLOOKUP(GM$276,UI!$A$12:$O$51,VLOOKUP(GM$277,$B$276:$C$278,2,0),0)/1000)),"")</f>
        <v/>
      </c>
      <c r="GN325" s="145" t="str">
        <f>IFERROR(TRUNC(VLOOKUP($E325,'Container Panel'!$B$41:$Z$100,$D325,0)/(VLOOKUP(GN$276,UI!$A$12:$O$51,VLOOKUP(GN$277,$B$276:$C$278,2,0),0)/1000)),"")</f>
        <v/>
      </c>
      <c r="GO325" s="145" t="str">
        <f>IFERROR(TRUNC(VLOOKUP($E325,'Container Panel'!$B$41:$Z$100,$D325,0)/(VLOOKUP(GO$276,UI!$A$12:$O$51,VLOOKUP(GO$277,$B$276:$C$278,2,0),0)/1000)),"")</f>
        <v/>
      </c>
      <c r="GP325" s="145" t="str">
        <f>IFERROR(TRUNC(VLOOKUP($E325,'Container Panel'!$B$41:$Z$100,$D325,0)/(VLOOKUP(GP$276,UI!$A$12:$O$51,VLOOKUP(GP$277,$B$276:$C$278,2,0),0)/1000)),"")</f>
        <v/>
      </c>
      <c r="GQ325" s="145" t="str">
        <f>IFERROR(TRUNC(VLOOKUP($E325,'Container Panel'!$B$41:$Z$100,$D325,0)/(VLOOKUP(GQ$276,UI!$A$12:$O$51,VLOOKUP(GQ$277,$B$276:$C$278,2,0),0)/1000)),"")</f>
        <v/>
      </c>
      <c r="GR325" s="145" t="str">
        <f>IFERROR(TRUNC(VLOOKUP($E325,'Container Panel'!$B$41:$Z$100,$D325,0)/(VLOOKUP(GR$276,UI!$A$12:$O$51,VLOOKUP(GR$277,$B$276:$C$278,2,0),0)/1000)),"")</f>
        <v/>
      </c>
      <c r="GS325" s="145" t="str">
        <f>IFERROR(TRUNC(VLOOKUP($E325,'Container Panel'!$B$41:$Z$100,$D325,0)/(VLOOKUP(GS$276,UI!$A$12:$O$51,VLOOKUP(GS$277,$B$276:$C$278,2,0),0)/1000)),"")</f>
        <v/>
      </c>
      <c r="GT325" s="145" t="str">
        <f>IFERROR(TRUNC(VLOOKUP($E325,'Container Panel'!$B$41:$Z$100,$D325,0)/(VLOOKUP(GT$276,UI!$A$12:$O$51,VLOOKUP(GT$277,$B$276:$C$278,2,0),0)/1000)),"")</f>
        <v/>
      </c>
      <c r="GU325" s="145" t="str">
        <f>IFERROR(TRUNC(VLOOKUP($E325,'Container Panel'!$B$41:$Z$100,$D325,0)/(VLOOKUP(GU$276,UI!$A$12:$O$51,VLOOKUP(GU$277,$B$276:$C$278,2,0),0)/1000)),"")</f>
        <v/>
      </c>
      <c r="GV325" s="145" t="str">
        <f>IFERROR(TRUNC(VLOOKUP($E325,'Container Panel'!$B$41:$Z$100,$D325,0)/(VLOOKUP(GV$276,UI!$A$12:$O$51,VLOOKUP(GV$277,$B$276:$C$278,2,0),0)/1000)),"")</f>
        <v/>
      </c>
      <c r="GW325" s="145" t="str">
        <f>IFERROR(TRUNC(VLOOKUP($E325,'Container Panel'!$B$41:$Z$100,$D325,0)/(VLOOKUP(GW$276,UI!$A$12:$O$51,VLOOKUP(GW$277,$B$276:$C$278,2,0),0)/1000)),"")</f>
        <v/>
      </c>
      <c r="GX325" s="145" t="str">
        <f>IFERROR(TRUNC(VLOOKUP($E325,'Container Panel'!$B$41:$Z$100,$D325,0)/(VLOOKUP(GX$276,UI!$A$12:$O$51,VLOOKUP(GX$277,$B$276:$C$278,2,0),0)/1000)),"")</f>
        <v/>
      </c>
      <c r="GY325" s="145" t="str">
        <f>IFERROR(TRUNC(VLOOKUP($E325,'Container Panel'!$B$41:$Z$100,$D325,0)/(VLOOKUP(GY$276,UI!$A$12:$O$51,VLOOKUP(GY$277,$B$276:$C$278,2,0),0)/1000)),"")</f>
        <v/>
      </c>
      <c r="GZ325" s="145" t="str">
        <f>IFERROR(TRUNC(VLOOKUP($E325,'Container Panel'!$B$41:$Z$100,$D325,0)/(VLOOKUP(GZ$276,UI!$A$12:$O$51,VLOOKUP(GZ$277,$B$276:$C$278,2,0),0)/1000)),"")</f>
        <v/>
      </c>
      <c r="HA325" s="145" t="str">
        <f>IFERROR(TRUNC(VLOOKUP($E325,'Container Panel'!$B$41:$Z$100,$D325,0)/(VLOOKUP(HA$276,UI!$A$12:$O$51,VLOOKUP(HA$277,$B$276:$C$278,2,0),0)/1000)),"")</f>
        <v/>
      </c>
      <c r="HB325" s="145" t="str">
        <f>IFERROR(TRUNC(VLOOKUP($E325,'Container Panel'!$B$41:$Z$100,$D325,0)/(VLOOKUP(HB$276,UI!$A$12:$O$51,VLOOKUP(HB$277,$B$276:$C$278,2,0),0)/1000)),"")</f>
        <v/>
      </c>
      <c r="HC325" s="145" t="str">
        <f>IFERROR(TRUNC(VLOOKUP($E325,'Container Panel'!$B$41:$Z$100,$D325,0)/(VLOOKUP(HC$276,UI!$A$12:$O$51,VLOOKUP(HC$277,$B$276:$C$278,2,0),0)/1000)),"")</f>
        <v/>
      </c>
      <c r="HD325" s="145" t="str">
        <f>IFERROR(TRUNC(VLOOKUP($E325,'Container Panel'!$B$41:$Z$100,$D325,0)/(VLOOKUP(HD$276,UI!$A$12:$O$51,VLOOKUP(HD$277,$B$276:$C$278,2,0),0)/1000)),"")</f>
        <v/>
      </c>
      <c r="HE325" s="145" t="str">
        <f>IFERROR(TRUNC(VLOOKUP($E325,'Container Panel'!$B$41:$Z$100,$D325,0)/(VLOOKUP(HE$276,UI!$A$12:$O$51,VLOOKUP(HE$277,$B$276:$C$278,2,0),0)/1000)),"")</f>
        <v/>
      </c>
      <c r="HF325" s="145" t="str">
        <f>IFERROR(TRUNC(VLOOKUP($E325,'Container Panel'!$B$41:$Z$100,$D325,0)/(VLOOKUP(HF$276,UI!$A$12:$O$51,VLOOKUP(HF$277,$B$276:$C$278,2,0),0)/1000)),"")</f>
        <v/>
      </c>
      <c r="HG325" s="145" t="str">
        <f>IFERROR(TRUNC(VLOOKUP($E325,'Container Panel'!$B$41:$Z$100,$D325,0)/(VLOOKUP(HG$276,UI!$A$12:$O$51,VLOOKUP(HG$277,$B$276:$C$278,2,0),0)/1000)),"")</f>
        <v/>
      </c>
      <c r="HH325" s="145" t="str">
        <f>IFERROR(TRUNC(VLOOKUP($E325,'Container Panel'!$B$41:$Z$100,$D325,0)/(VLOOKUP(HH$276,UI!$A$12:$O$51,VLOOKUP(HH$277,$B$276:$C$278,2,0),0)/1000)),"")</f>
        <v/>
      </c>
      <c r="HI325" s="145" t="str">
        <f>IFERROR(TRUNC(VLOOKUP($E325,'Container Panel'!$B$41:$Z$100,$D325,0)/(VLOOKUP(HI$276,UI!$A$12:$O$51,VLOOKUP(HI$277,$B$276:$C$278,2,0),0)/1000)),"")</f>
        <v/>
      </c>
      <c r="HJ325" s="145" t="str">
        <f>IFERROR(TRUNC(VLOOKUP($E325,'Container Panel'!$B$41:$Z$100,$D325,0)/(VLOOKUP(HJ$276,UI!$A$12:$O$51,VLOOKUP(HJ$277,$B$276:$C$278,2,0),0)/1000)),"")</f>
        <v/>
      </c>
      <c r="HK325" s="145" t="str">
        <f>IFERROR(TRUNC(VLOOKUP($E325,'Container Panel'!$B$41:$Z$100,$D325,0)/(VLOOKUP(HK$276,UI!$A$12:$O$51,VLOOKUP(HK$277,$B$276:$C$278,2,0),0)/1000)),"")</f>
        <v/>
      </c>
      <c r="HL325" s="145" t="str">
        <f>IFERROR(TRUNC(VLOOKUP($E325,'Container Panel'!$B$41:$Z$100,$D325,0)/(VLOOKUP(HL$276,UI!$A$12:$O$51,VLOOKUP(HL$277,$B$276:$C$278,2,0),0)/1000)),"")</f>
        <v/>
      </c>
      <c r="HM325" s="145" t="str">
        <f>IFERROR(TRUNC(VLOOKUP($E325,'Container Panel'!$B$41:$Z$100,$D325,0)/(VLOOKUP(HM$276,UI!$A$12:$O$51,VLOOKUP(HM$277,$B$276:$C$278,2,0),0)/1000)),"")</f>
        <v/>
      </c>
      <c r="HN325" s="145" t="str">
        <f>IFERROR(TRUNC(VLOOKUP($E325,'Container Panel'!$B$41:$Z$100,$D325,0)/(VLOOKUP(HN$276,UI!$A$12:$O$51,VLOOKUP(HN$277,$B$276:$C$278,2,0),0)/1000)),"")</f>
        <v/>
      </c>
      <c r="HO325" s="145" t="str">
        <f>IFERROR(TRUNC(VLOOKUP($E325,'Container Panel'!$B$41:$Z$100,$D325,0)/(VLOOKUP(HO$276,UI!$A$12:$O$51,VLOOKUP(HO$277,$B$276:$C$278,2,0),0)/1000)),"")</f>
        <v/>
      </c>
      <c r="HP325" s="145" t="str">
        <f>IFERROR(TRUNC(VLOOKUP($E325,'Container Panel'!$B$41:$Z$100,$D325,0)/(VLOOKUP(HP$276,UI!$A$12:$O$51,VLOOKUP(HP$277,$B$276:$C$278,2,0),0)/1000)),"")</f>
        <v/>
      </c>
      <c r="HQ325" s="145" t="str">
        <f>IFERROR(TRUNC(VLOOKUP($E325,'Container Panel'!$B$41:$Z$100,$D325,0)/(VLOOKUP(HQ$276,UI!$A$12:$O$51,VLOOKUP(HQ$277,$B$276:$C$278,2,0),0)/1000)),"")</f>
        <v/>
      </c>
      <c r="HR325" s="145" t="str">
        <f>IFERROR(TRUNC(VLOOKUP($E325,'Container Panel'!$B$41:$Z$100,$D325,0)/(VLOOKUP(HR$276,UI!$A$12:$O$51,VLOOKUP(HR$277,$B$276:$C$278,2,0),0)/1000)),"")</f>
        <v/>
      </c>
      <c r="HS325" s="145" t="str">
        <f>IFERROR(TRUNC(VLOOKUP($E325,'Container Panel'!$B$41:$Z$100,$D325,0)/(VLOOKUP(HS$276,UI!$A$12:$O$51,VLOOKUP(HS$277,$B$276:$C$278,2,0),0)/1000)),"")</f>
        <v/>
      </c>
      <c r="HT325" s="145" t="str">
        <f>IFERROR(TRUNC(VLOOKUP($E325,'Container Panel'!$B$41:$Z$100,$D325,0)/(VLOOKUP(HT$276,UI!$A$12:$O$51,VLOOKUP(HT$277,$B$276:$C$278,2,0),0)/1000)),"")</f>
        <v/>
      </c>
      <c r="HU325" s="145" t="str">
        <f>IFERROR(TRUNC(VLOOKUP($E325,'Container Panel'!$B$41:$Z$100,$D325,0)/(VLOOKUP(HU$276,UI!$A$12:$O$51,VLOOKUP(HU$277,$B$276:$C$278,2,0),0)/1000)),"")</f>
        <v/>
      </c>
      <c r="HV325" s="145" t="str">
        <f>IFERROR(TRUNC(VLOOKUP($E325,'Container Panel'!$B$41:$Z$100,$D325,0)/(VLOOKUP(HV$276,UI!$A$12:$O$51,VLOOKUP(HV$277,$B$276:$C$278,2,0),0)/1000)),"")</f>
        <v/>
      </c>
      <c r="HW325" s="145" t="str">
        <f>IFERROR(TRUNC(VLOOKUP($E325,'Container Panel'!$B$41:$Z$100,$D325,0)/(VLOOKUP(HW$276,UI!$A$12:$O$51,VLOOKUP(HW$277,$B$276:$C$278,2,0),0)/1000)),"")</f>
        <v/>
      </c>
      <c r="HX325" s="145" t="str">
        <f>IFERROR(TRUNC(VLOOKUP($E325,'Container Panel'!$B$41:$Z$100,$D325,0)/(VLOOKUP(HX$276,UI!$A$12:$O$51,VLOOKUP(HX$277,$B$276:$C$278,2,0),0)/1000)),"")</f>
        <v/>
      </c>
      <c r="HY325" s="145" t="str">
        <f>IFERROR(TRUNC(VLOOKUP($E325,'Container Panel'!$B$41:$Z$100,$D325,0)/(VLOOKUP(HY$276,UI!$A$12:$O$51,VLOOKUP(HY$277,$B$276:$C$278,2,0),0)/1000)),"")</f>
        <v/>
      </c>
      <c r="HZ325" s="145" t="str">
        <f>IFERROR(TRUNC(VLOOKUP($E325,'Container Panel'!$B$41:$Z$100,$D325,0)/(VLOOKUP(HZ$276,UI!$A$12:$O$51,VLOOKUP(HZ$277,$B$276:$C$278,2,0),0)/1000)),"")</f>
        <v/>
      </c>
      <c r="IA325" s="145" t="str">
        <f>IFERROR(TRUNC(VLOOKUP($E325,'Container Panel'!$B$41:$Z$100,$D325,0)/(VLOOKUP(IA$276,UI!$A$12:$O$51,VLOOKUP(IA$277,$B$276:$C$278,2,0),0)/1000)),"")</f>
        <v/>
      </c>
      <c r="IB325" s="145" t="str">
        <f>IFERROR(TRUNC(VLOOKUP($E325,'Container Panel'!$B$41:$Z$100,$D325,0)/(VLOOKUP(IB$276,UI!$A$12:$O$51,VLOOKUP(IB$277,$B$276:$C$278,2,0),0)/1000)),"")</f>
        <v/>
      </c>
      <c r="IC325" s="145" t="str">
        <f>IFERROR(TRUNC(VLOOKUP($E325,'Container Panel'!$B$41:$Z$100,$D325,0)/(VLOOKUP(IC$276,UI!$A$12:$O$51,VLOOKUP(IC$277,$B$276:$C$278,2,0),0)/1000)),"")</f>
        <v/>
      </c>
      <c r="ID325" s="145" t="str">
        <f>IFERROR(TRUNC(VLOOKUP($E325,'Container Panel'!$B$41:$Z$100,$D325,0)/(VLOOKUP(ID$276,UI!$A$12:$O$51,VLOOKUP(ID$277,$B$276:$C$278,2,0),0)/1000)),"")</f>
        <v/>
      </c>
      <c r="IE325" s="145" t="str">
        <f>IFERROR(TRUNC(VLOOKUP($E325,'Container Panel'!$B$41:$Z$100,$D325,0)/(VLOOKUP(IE$276,UI!$A$12:$O$51,VLOOKUP(IE$277,$B$276:$C$278,2,0),0)/1000)),"")</f>
        <v/>
      </c>
      <c r="IF325" s="145" t="str">
        <f>IFERROR(TRUNC(VLOOKUP($E325,'Container Panel'!$B$41:$Z$100,$D325,0)/(VLOOKUP(IF$276,UI!$A$12:$O$51,VLOOKUP(IF$277,$B$276:$C$278,2,0),0)/1000)),"")</f>
        <v/>
      </c>
      <c r="IG325" s="145" t="str">
        <f>IFERROR(TRUNC(VLOOKUP($E325,'Container Panel'!$B$41:$Z$100,$D325,0)/(VLOOKUP(IG$276,UI!$A$12:$O$51,VLOOKUP(IG$277,$B$276:$C$278,2,0),0)/1000)),"")</f>
        <v/>
      </c>
      <c r="IH325" s="145" t="str">
        <f>IFERROR(TRUNC(VLOOKUP($E325,'Container Panel'!$B$41:$Z$100,$D325,0)/(VLOOKUP(IH$276,UI!$A$12:$O$51,VLOOKUP(IH$277,$B$276:$C$278,2,0),0)/1000)),"")</f>
        <v/>
      </c>
      <c r="II325" s="145" t="str">
        <f>IFERROR(TRUNC(VLOOKUP($E325,'Container Panel'!$B$41:$Z$100,$D325,0)/(VLOOKUP(II$276,UI!$A$12:$O$51,VLOOKUP(II$277,$B$276:$C$278,2,0),0)/1000)),"")</f>
        <v/>
      </c>
      <c r="IJ325" s="145" t="str">
        <f>IFERROR(TRUNC(VLOOKUP($E325,'Container Panel'!$B$41:$Z$100,$D325,0)/(VLOOKUP(IJ$276,UI!$A$12:$O$51,VLOOKUP(IJ$277,$B$276:$C$278,2,0),0)/1000)),"")</f>
        <v/>
      </c>
      <c r="IK325" s="145" t="str">
        <f>IFERROR(TRUNC(VLOOKUP($E325,'Container Panel'!$B$41:$Z$100,$D325,0)/(VLOOKUP(IK$276,UI!$A$12:$O$51,VLOOKUP(IK$277,$B$276:$C$278,2,0),0)/1000)),"")</f>
        <v/>
      </c>
      <c r="IL325" s="145" t="str">
        <f>IFERROR(TRUNC(VLOOKUP($E325,'Container Panel'!$B$41:$Z$100,$D325,0)/(VLOOKUP(IL$276,UI!$A$12:$O$51,VLOOKUP(IL$277,$B$276:$C$278,2,0),0)/1000)),"")</f>
        <v/>
      </c>
    </row>
    <row r="326" spans="2:246">
      <c r="B326" s="74">
        <v>46</v>
      </c>
      <c r="C326" s="74">
        <f t="shared" si="191"/>
        <v>16</v>
      </c>
      <c r="D326" s="163">
        <f>MOD(B326,3)+'Container Panel'!$Q$38</f>
        <v>17</v>
      </c>
      <c r="E326" s="143" t="str">
        <f t="shared" si="193"/>
        <v>A</v>
      </c>
      <c r="F326" s="144" t="s">
        <v>76</v>
      </c>
      <c r="G326" s="145">
        <f>IFERROR(TRUNC(VLOOKUP($E326,'Container Panel'!$B$41:$Z$100,$D326,0)/(VLOOKUP(G$276,UI!$A$12:$O$51,VLOOKUP(G$278,$B$276:$C$278,2,0),0)/1000)),"")</f>
        <v>2</v>
      </c>
      <c r="H326" s="145">
        <f>IFERROR(TRUNC(VLOOKUP($E326,'Container Panel'!$B$41:$Z$100,$D326,0)/(VLOOKUP(H$276,UI!$A$12:$O$51,VLOOKUP(H$278,$B$276:$C$278,2,0),0)/1000)),"")</f>
        <v>1</v>
      </c>
      <c r="I326" s="145">
        <f>IFERROR(TRUNC(VLOOKUP($E326,'Container Panel'!$B$41:$Z$100,$D326,0)/(VLOOKUP(I$276,UI!$A$12:$O$51,VLOOKUP(I$278,$B$276:$C$278,2,0),0)/1000)),"")</f>
        <v>0</v>
      </c>
      <c r="J326" s="145">
        <f>IFERROR(TRUNC(VLOOKUP($E326,'Container Panel'!$B$41:$Z$100,$D326,0)/(VLOOKUP(J$276,UI!$A$12:$O$51,VLOOKUP(J$278,$B$276:$C$278,2,0),0)/1000)),"")</f>
        <v>1</v>
      </c>
      <c r="K326" s="145">
        <f>IFERROR(TRUNC(VLOOKUP($E326,'Container Panel'!$B$41:$Z$100,$D326,0)/(VLOOKUP(K$276,UI!$A$12:$O$51,VLOOKUP(K$278,$B$276:$C$278,2,0),0)/1000)),"")</f>
        <v>2</v>
      </c>
      <c r="L326" s="145">
        <f>IFERROR(TRUNC(VLOOKUP($E326,'Container Panel'!$B$41:$Z$100,$D326,0)/(VLOOKUP(L$276,UI!$A$12:$O$51,VLOOKUP(L$278,$B$276:$C$278,2,0),0)/1000)),"")</f>
        <v>0</v>
      </c>
      <c r="M326" s="145">
        <f>IFERROR(TRUNC(VLOOKUP($E326,'Container Panel'!$B$41:$Z$100,$D326,0)/(VLOOKUP(M$276,UI!$A$12:$O$51,VLOOKUP(M$278,$B$276:$C$278,2,0),0)/1000)),"")</f>
        <v>0</v>
      </c>
      <c r="N326" s="145">
        <f>IFERROR(TRUNC(VLOOKUP($E326,'Container Panel'!$B$41:$Z$100,$D326,0)/(VLOOKUP(N$276,UI!$A$12:$O$51,VLOOKUP(N$278,$B$276:$C$278,2,0),0)/1000)),"")</f>
        <v>2</v>
      </c>
      <c r="O326" s="145">
        <f>IFERROR(TRUNC(VLOOKUP($E326,'Container Panel'!$B$41:$Z$100,$D326,0)/(VLOOKUP(O$276,UI!$A$12:$O$51,VLOOKUP(O$278,$B$276:$C$278,2,0),0)/1000)),"")</f>
        <v>0</v>
      </c>
      <c r="P326" s="145">
        <f>IFERROR(TRUNC(VLOOKUP($E326,'Container Panel'!$B$41:$Z$100,$D326,0)/(VLOOKUP(P$276,UI!$A$12:$O$51,VLOOKUP(P$278,$B$276:$C$278,2,0),0)/1000)),"")</f>
        <v>2</v>
      </c>
      <c r="Q326" s="145">
        <f>IFERROR(TRUNC(VLOOKUP($E326,'Container Panel'!$B$41:$Z$100,$D326,0)/(VLOOKUP(Q$276,UI!$A$12:$O$51,VLOOKUP(Q$278,$B$276:$C$278,2,0),0)/1000)),"")</f>
        <v>0</v>
      </c>
      <c r="R326" s="145">
        <f>IFERROR(TRUNC(VLOOKUP($E326,'Container Panel'!$B$41:$Z$100,$D326,0)/(VLOOKUP(R$276,UI!$A$12:$O$51,VLOOKUP(R$278,$B$276:$C$278,2,0),0)/1000)),"")</f>
        <v>0</v>
      </c>
      <c r="S326" s="145" t="str">
        <f>IFERROR(TRUNC(VLOOKUP($E326,'Container Panel'!$B$41:$Z$100,$D326,0)/(VLOOKUP(S$276,UI!$A$12:$O$51,VLOOKUP(S$278,$B$276:$C$278,2,0),0)/1000)),"")</f>
        <v/>
      </c>
      <c r="T326" s="145" t="str">
        <f>IFERROR(TRUNC(VLOOKUP($E326,'Container Panel'!$B$41:$Z$100,$D326,0)/(VLOOKUP(T$276,UI!$A$12:$O$51,VLOOKUP(T$278,$B$276:$C$278,2,0),0)/1000)),"")</f>
        <v/>
      </c>
      <c r="U326" s="145" t="str">
        <f>IFERROR(TRUNC(VLOOKUP($E326,'Container Panel'!$B$41:$Z$100,$D326,0)/(VLOOKUP(U$276,UI!$A$12:$O$51,VLOOKUP(U$278,$B$276:$C$278,2,0),0)/1000)),"")</f>
        <v/>
      </c>
      <c r="V326" s="145" t="str">
        <f>IFERROR(TRUNC(VLOOKUP($E326,'Container Panel'!$B$41:$Z$100,$D326,0)/(VLOOKUP(V$276,UI!$A$12:$O$51,VLOOKUP(V$278,$B$276:$C$278,2,0),0)/1000)),"")</f>
        <v/>
      </c>
      <c r="W326" s="145" t="str">
        <f>IFERROR(TRUNC(VLOOKUP($E326,'Container Panel'!$B$41:$Z$100,$D326,0)/(VLOOKUP(W$276,UI!$A$12:$O$51,VLOOKUP(W$278,$B$276:$C$278,2,0),0)/1000)),"")</f>
        <v/>
      </c>
      <c r="X326" s="145" t="str">
        <f>IFERROR(TRUNC(VLOOKUP($E326,'Container Panel'!$B$41:$Z$100,$D326,0)/(VLOOKUP(X$276,UI!$A$12:$O$51,VLOOKUP(X$278,$B$276:$C$278,2,0),0)/1000)),"")</f>
        <v/>
      </c>
      <c r="Y326" s="145" t="str">
        <f>IFERROR(TRUNC(VLOOKUP($E326,'Container Panel'!$B$41:$Z$100,$D326,0)/(VLOOKUP(Y$276,UI!$A$12:$O$51,VLOOKUP(Y$278,$B$276:$C$278,2,0),0)/1000)),"")</f>
        <v/>
      </c>
      <c r="Z326" s="145" t="str">
        <f>IFERROR(TRUNC(VLOOKUP($E326,'Container Panel'!$B$41:$Z$100,$D326,0)/(VLOOKUP(Z$276,UI!$A$12:$O$51,VLOOKUP(Z$278,$B$276:$C$278,2,0),0)/1000)),"")</f>
        <v/>
      </c>
      <c r="AA326" s="145" t="str">
        <f>IFERROR(TRUNC(VLOOKUP($E326,'Container Panel'!$B$41:$Z$100,$D326,0)/(VLOOKUP(AA$276,UI!$A$12:$O$51,VLOOKUP(AA$278,$B$276:$C$278,2,0),0)/1000)),"")</f>
        <v/>
      </c>
      <c r="AB326" s="145" t="str">
        <f>IFERROR(TRUNC(VLOOKUP($E326,'Container Panel'!$B$41:$Z$100,$D326,0)/(VLOOKUP(AB$276,UI!$A$12:$O$51,VLOOKUP(AB$278,$B$276:$C$278,2,0),0)/1000)),"")</f>
        <v/>
      </c>
      <c r="AC326" s="145" t="str">
        <f>IFERROR(TRUNC(VLOOKUP($E326,'Container Panel'!$B$41:$Z$100,$D326,0)/(VLOOKUP(AC$276,UI!$A$12:$O$51,VLOOKUP(AC$278,$B$276:$C$278,2,0),0)/1000)),"")</f>
        <v/>
      </c>
      <c r="AD326" s="145" t="str">
        <f>IFERROR(TRUNC(VLOOKUP($E326,'Container Panel'!$B$41:$Z$100,$D326,0)/(VLOOKUP(AD$276,UI!$A$12:$O$51,VLOOKUP(AD$278,$B$276:$C$278,2,0),0)/1000)),"")</f>
        <v/>
      </c>
      <c r="AE326" s="145" t="str">
        <f>IFERROR(TRUNC(VLOOKUP($E326,'Container Panel'!$B$41:$Z$100,$D326,0)/(VLOOKUP(AE$276,UI!$A$12:$O$51,VLOOKUP(AE$278,$B$276:$C$278,2,0),0)/1000)),"")</f>
        <v/>
      </c>
      <c r="AF326" s="145" t="str">
        <f>IFERROR(TRUNC(VLOOKUP($E326,'Container Panel'!$B$41:$Z$100,$D326,0)/(VLOOKUP(AF$276,UI!$A$12:$O$51,VLOOKUP(AF$278,$B$276:$C$278,2,0),0)/1000)),"")</f>
        <v/>
      </c>
      <c r="AG326" s="145" t="str">
        <f>IFERROR(TRUNC(VLOOKUP($E326,'Container Panel'!$B$41:$Z$100,$D326,0)/(VLOOKUP(AG$276,UI!$A$12:$O$51,VLOOKUP(AG$278,$B$276:$C$278,2,0),0)/1000)),"")</f>
        <v/>
      </c>
      <c r="AH326" s="145" t="str">
        <f>IFERROR(TRUNC(VLOOKUP($E326,'Container Panel'!$B$41:$Z$100,$D326,0)/(VLOOKUP(AH$276,UI!$A$12:$O$51,VLOOKUP(AH$278,$B$276:$C$278,2,0),0)/1000)),"")</f>
        <v/>
      </c>
      <c r="AI326" s="145" t="str">
        <f>IFERROR(TRUNC(VLOOKUP($E326,'Container Panel'!$B$41:$Z$100,$D326,0)/(VLOOKUP(AI$276,UI!$A$12:$O$51,VLOOKUP(AI$278,$B$276:$C$278,2,0),0)/1000)),"")</f>
        <v/>
      </c>
      <c r="AJ326" s="145" t="str">
        <f>IFERROR(TRUNC(VLOOKUP($E326,'Container Panel'!$B$41:$Z$100,$D326,0)/(VLOOKUP(AJ$276,UI!$A$12:$O$51,VLOOKUP(AJ$278,$B$276:$C$278,2,0),0)/1000)),"")</f>
        <v/>
      </c>
      <c r="AK326" s="145" t="str">
        <f>IFERROR(TRUNC(VLOOKUP($E326,'Container Panel'!$B$41:$Z$100,$D326,0)/(VLOOKUP(AK$276,UI!$A$12:$O$51,VLOOKUP(AK$278,$B$276:$C$278,2,0),0)/1000)),"")</f>
        <v/>
      </c>
      <c r="AL326" s="145" t="str">
        <f>IFERROR(TRUNC(VLOOKUP($E326,'Container Panel'!$B$41:$Z$100,$D326,0)/(VLOOKUP(AL$276,UI!$A$12:$O$51,VLOOKUP(AL$278,$B$276:$C$278,2,0),0)/1000)),"")</f>
        <v/>
      </c>
      <c r="AM326" s="145" t="str">
        <f>IFERROR(TRUNC(VLOOKUP($E326,'Container Panel'!$B$41:$Z$100,$D326,0)/(VLOOKUP(AM$276,UI!$A$12:$O$51,VLOOKUP(AM$278,$B$276:$C$278,2,0),0)/1000)),"")</f>
        <v/>
      </c>
      <c r="AN326" s="145" t="str">
        <f>IFERROR(TRUNC(VLOOKUP($E326,'Container Panel'!$B$41:$Z$100,$D326,0)/(VLOOKUP(AN$276,UI!$A$12:$O$51,VLOOKUP(AN$278,$B$276:$C$278,2,0),0)/1000)),"")</f>
        <v/>
      </c>
      <c r="AO326" s="145" t="str">
        <f>IFERROR(TRUNC(VLOOKUP($E326,'Container Panel'!$B$41:$Z$100,$D326,0)/(VLOOKUP(AO$276,UI!$A$12:$O$51,VLOOKUP(AO$278,$B$276:$C$278,2,0),0)/1000)),"")</f>
        <v/>
      </c>
      <c r="AP326" s="145" t="str">
        <f>IFERROR(TRUNC(VLOOKUP($E326,'Container Panel'!$B$41:$Z$100,$D326,0)/(VLOOKUP(AP$276,UI!$A$12:$O$51,VLOOKUP(AP$278,$B$276:$C$278,2,0),0)/1000)),"")</f>
        <v/>
      </c>
      <c r="AQ326" s="145" t="str">
        <f>IFERROR(TRUNC(VLOOKUP($E326,'Container Panel'!$B$41:$Z$100,$D326,0)/(VLOOKUP(AQ$276,UI!$A$12:$O$51,VLOOKUP(AQ$278,$B$276:$C$278,2,0),0)/1000)),"")</f>
        <v/>
      </c>
      <c r="AR326" s="145" t="str">
        <f>IFERROR(TRUNC(VLOOKUP($E326,'Container Panel'!$B$41:$Z$100,$D326,0)/(VLOOKUP(AR$276,UI!$A$12:$O$51,VLOOKUP(AR$278,$B$276:$C$278,2,0),0)/1000)),"")</f>
        <v/>
      </c>
      <c r="AS326" s="145" t="str">
        <f>IFERROR(TRUNC(VLOOKUP($E326,'Container Panel'!$B$41:$Z$100,$D326,0)/(VLOOKUP(AS$276,UI!$A$12:$O$51,VLOOKUP(AS$278,$B$276:$C$278,2,0),0)/1000)),"")</f>
        <v/>
      </c>
      <c r="AT326" s="145" t="str">
        <f>IFERROR(TRUNC(VLOOKUP($E326,'Container Panel'!$B$41:$Z$100,$D326,0)/(VLOOKUP(AT$276,UI!$A$12:$O$51,VLOOKUP(AT$278,$B$276:$C$278,2,0),0)/1000)),"")</f>
        <v/>
      </c>
      <c r="AU326" s="145" t="str">
        <f>IFERROR(TRUNC(VLOOKUP($E326,'Container Panel'!$B$41:$Z$100,$D326,0)/(VLOOKUP(AU$276,UI!$A$12:$O$51,VLOOKUP(AU$278,$B$276:$C$278,2,0),0)/1000)),"")</f>
        <v/>
      </c>
      <c r="AV326" s="145" t="str">
        <f>IFERROR(TRUNC(VLOOKUP($E326,'Container Panel'!$B$41:$Z$100,$D326,0)/(VLOOKUP(AV$276,UI!$A$12:$O$51,VLOOKUP(AV$278,$B$276:$C$278,2,0),0)/1000)),"")</f>
        <v/>
      </c>
      <c r="AW326" s="145" t="str">
        <f>IFERROR(TRUNC(VLOOKUP($E326,'Container Panel'!$B$41:$Z$100,$D326,0)/(VLOOKUP(AW$276,UI!$A$12:$O$51,VLOOKUP(AW$278,$B$276:$C$278,2,0),0)/1000)),"")</f>
        <v/>
      </c>
      <c r="AX326" s="145" t="str">
        <f>IFERROR(TRUNC(VLOOKUP($E326,'Container Panel'!$B$41:$Z$100,$D326,0)/(VLOOKUP(AX$276,UI!$A$12:$O$51,VLOOKUP(AX$278,$B$276:$C$278,2,0),0)/1000)),"")</f>
        <v/>
      </c>
      <c r="AY326" s="145" t="str">
        <f>IFERROR(TRUNC(VLOOKUP($E326,'Container Panel'!$B$41:$Z$100,$D326,0)/(VLOOKUP(AY$276,UI!$A$12:$O$51,VLOOKUP(AY$278,$B$276:$C$278,2,0),0)/1000)),"")</f>
        <v/>
      </c>
      <c r="AZ326" s="145" t="str">
        <f>IFERROR(TRUNC(VLOOKUP($E326,'Container Panel'!$B$41:$Z$100,$D326,0)/(VLOOKUP(AZ$276,UI!$A$12:$O$51,VLOOKUP(AZ$278,$B$276:$C$278,2,0),0)/1000)),"")</f>
        <v/>
      </c>
      <c r="BA326" s="145" t="str">
        <f>IFERROR(TRUNC(VLOOKUP($E326,'Container Panel'!$B$41:$Z$100,$D326,0)/(VLOOKUP(BA$276,UI!$A$12:$O$51,VLOOKUP(BA$278,$B$276:$C$278,2,0),0)/1000)),"")</f>
        <v/>
      </c>
      <c r="BB326" s="145" t="str">
        <f>IFERROR(TRUNC(VLOOKUP($E326,'Container Panel'!$B$41:$Z$100,$D326,0)/(VLOOKUP(BB$276,UI!$A$12:$O$51,VLOOKUP(BB$278,$B$276:$C$278,2,0),0)/1000)),"")</f>
        <v/>
      </c>
      <c r="BC326" s="145" t="str">
        <f>IFERROR(TRUNC(VLOOKUP($E326,'Container Panel'!$B$41:$Z$100,$D326,0)/(VLOOKUP(BC$276,UI!$A$12:$O$51,VLOOKUP(BC$278,$B$276:$C$278,2,0),0)/1000)),"")</f>
        <v/>
      </c>
      <c r="BD326" s="145" t="str">
        <f>IFERROR(TRUNC(VLOOKUP($E326,'Container Panel'!$B$41:$Z$100,$D326,0)/(VLOOKUP(BD$276,UI!$A$12:$O$51,VLOOKUP(BD$278,$B$276:$C$278,2,0),0)/1000)),"")</f>
        <v/>
      </c>
      <c r="BE326" s="145" t="str">
        <f>IFERROR(TRUNC(VLOOKUP($E326,'Container Panel'!$B$41:$Z$100,$D326,0)/(VLOOKUP(BE$276,UI!$A$12:$O$51,VLOOKUP(BE$278,$B$276:$C$278,2,0),0)/1000)),"")</f>
        <v/>
      </c>
      <c r="BF326" s="145" t="str">
        <f>IFERROR(TRUNC(VLOOKUP($E326,'Container Panel'!$B$41:$Z$100,$D326,0)/(VLOOKUP(BF$276,UI!$A$12:$O$51,VLOOKUP(BF$278,$B$276:$C$278,2,0),0)/1000)),"")</f>
        <v/>
      </c>
      <c r="BG326" s="145" t="str">
        <f>IFERROR(TRUNC(VLOOKUP($E326,'Container Panel'!$B$41:$Z$100,$D326,0)/(VLOOKUP(BG$276,UI!$A$12:$O$51,VLOOKUP(BG$278,$B$276:$C$278,2,0),0)/1000)),"")</f>
        <v/>
      </c>
      <c r="BH326" s="145" t="str">
        <f>IFERROR(TRUNC(VLOOKUP($E326,'Container Panel'!$B$41:$Z$100,$D326,0)/(VLOOKUP(BH$276,UI!$A$12:$O$51,VLOOKUP(BH$278,$B$276:$C$278,2,0),0)/1000)),"")</f>
        <v/>
      </c>
      <c r="BI326" s="145" t="str">
        <f>IFERROR(TRUNC(VLOOKUP($E326,'Container Panel'!$B$41:$Z$100,$D326,0)/(VLOOKUP(BI$276,UI!$A$12:$O$51,VLOOKUP(BI$278,$B$276:$C$278,2,0),0)/1000)),"")</f>
        <v/>
      </c>
      <c r="BJ326" s="145" t="str">
        <f>IFERROR(TRUNC(VLOOKUP($E326,'Container Panel'!$B$41:$Z$100,$D326,0)/(VLOOKUP(BJ$276,UI!$A$12:$O$51,VLOOKUP(BJ$278,$B$276:$C$278,2,0),0)/1000)),"")</f>
        <v/>
      </c>
      <c r="BK326" s="145" t="str">
        <f>IFERROR(TRUNC(VLOOKUP($E326,'Container Panel'!$B$41:$Z$100,$D326,0)/(VLOOKUP(BK$276,UI!$A$12:$O$51,VLOOKUP(BK$278,$B$276:$C$278,2,0),0)/1000)),"")</f>
        <v/>
      </c>
      <c r="BL326" s="145" t="str">
        <f>IFERROR(TRUNC(VLOOKUP($E326,'Container Panel'!$B$41:$Z$100,$D326,0)/(VLOOKUP(BL$276,UI!$A$12:$O$51,VLOOKUP(BL$278,$B$276:$C$278,2,0),0)/1000)),"")</f>
        <v/>
      </c>
      <c r="BM326" s="145" t="str">
        <f>IFERROR(TRUNC(VLOOKUP($E326,'Container Panel'!$B$41:$Z$100,$D326,0)/(VLOOKUP(BM$276,UI!$A$12:$O$51,VLOOKUP(BM$278,$B$276:$C$278,2,0),0)/1000)),"")</f>
        <v/>
      </c>
      <c r="BN326" s="145" t="str">
        <f>IFERROR(TRUNC(VLOOKUP($E326,'Container Panel'!$B$41:$Z$100,$D326,0)/(VLOOKUP(BN$276,UI!$A$12:$O$51,VLOOKUP(BN$278,$B$276:$C$278,2,0),0)/1000)),"")</f>
        <v/>
      </c>
      <c r="BO326" s="145" t="str">
        <f>IFERROR(TRUNC(VLOOKUP($E326,'Container Panel'!$B$41:$Z$100,$D326,0)/(VLOOKUP(BO$276,UI!$A$12:$O$51,VLOOKUP(BO$278,$B$276:$C$278,2,0),0)/1000)),"")</f>
        <v/>
      </c>
      <c r="BP326" s="145" t="str">
        <f>IFERROR(TRUNC(VLOOKUP($E326,'Container Panel'!$B$41:$Z$100,$D326,0)/(VLOOKUP(BP$276,UI!$A$12:$O$51,VLOOKUP(BP$278,$B$276:$C$278,2,0),0)/1000)),"")</f>
        <v/>
      </c>
      <c r="BQ326" s="145" t="str">
        <f>IFERROR(TRUNC(VLOOKUP($E326,'Container Panel'!$B$41:$Z$100,$D326,0)/(VLOOKUP(BQ$276,UI!$A$12:$O$51,VLOOKUP(BQ$278,$B$276:$C$278,2,0),0)/1000)),"")</f>
        <v/>
      </c>
      <c r="BR326" s="145" t="str">
        <f>IFERROR(TRUNC(VLOOKUP($E326,'Container Panel'!$B$41:$Z$100,$D326,0)/(VLOOKUP(BR$276,UI!$A$12:$O$51,VLOOKUP(BR$278,$B$276:$C$278,2,0),0)/1000)),"")</f>
        <v/>
      </c>
      <c r="BS326" s="145" t="str">
        <f>IFERROR(TRUNC(VLOOKUP($E326,'Container Panel'!$B$41:$Z$100,$D326,0)/(VLOOKUP(BS$276,UI!$A$12:$O$51,VLOOKUP(BS$278,$B$276:$C$278,2,0),0)/1000)),"")</f>
        <v/>
      </c>
      <c r="BT326" s="145" t="str">
        <f>IFERROR(TRUNC(VLOOKUP($E326,'Container Panel'!$B$41:$Z$100,$D326,0)/(VLOOKUP(BT$276,UI!$A$12:$O$51,VLOOKUP(BT$278,$B$276:$C$278,2,0),0)/1000)),"")</f>
        <v/>
      </c>
      <c r="BU326" s="145" t="str">
        <f>IFERROR(TRUNC(VLOOKUP($E326,'Container Panel'!$B$41:$Z$100,$D326,0)/(VLOOKUP(BU$276,UI!$A$12:$O$51,VLOOKUP(BU$278,$B$276:$C$278,2,0),0)/1000)),"")</f>
        <v/>
      </c>
      <c r="BV326" s="145" t="str">
        <f>IFERROR(TRUNC(VLOOKUP($E326,'Container Panel'!$B$41:$Z$100,$D326,0)/(VLOOKUP(BV$276,UI!$A$12:$O$51,VLOOKUP(BV$278,$B$276:$C$278,2,0),0)/1000)),"")</f>
        <v/>
      </c>
      <c r="BW326" s="145" t="str">
        <f>IFERROR(TRUNC(VLOOKUP($E326,'Container Panel'!$B$41:$Z$100,$D326,0)/(VLOOKUP(BW$276,UI!$A$12:$O$51,VLOOKUP(BW$278,$B$276:$C$278,2,0),0)/1000)),"")</f>
        <v/>
      </c>
      <c r="BX326" s="145" t="str">
        <f>IFERROR(TRUNC(VLOOKUP($E326,'Container Panel'!$B$41:$Z$100,$D326,0)/(VLOOKUP(BX$276,UI!$A$12:$O$51,VLOOKUP(BX$278,$B$276:$C$278,2,0),0)/1000)),"")</f>
        <v/>
      </c>
      <c r="BY326" s="145" t="str">
        <f>IFERROR(TRUNC(VLOOKUP($E326,'Container Panel'!$B$41:$Z$100,$D326,0)/(VLOOKUP(BY$276,UI!$A$12:$O$51,VLOOKUP(BY$278,$B$276:$C$278,2,0),0)/1000)),"")</f>
        <v/>
      </c>
      <c r="BZ326" s="145" t="str">
        <f>IFERROR(TRUNC(VLOOKUP($E326,'Container Panel'!$B$41:$Z$100,$D326,0)/(VLOOKUP(BZ$276,UI!$A$12:$O$51,VLOOKUP(BZ$278,$B$276:$C$278,2,0),0)/1000)),"")</f>
        <v/>
      </c>
      <c r="CA326" s="145" t="str">
        <f>IFERROR(TRUNC(VLOOKUP($E326,'Container Panel'!$B$41:$Z$100,$D326,0)/(VLOOKUP(CA$276,UI!$A$12:$O$51,VLOOKUP(CA$278,$B$276:$C$278,2,0),0)/1000)),"")</f>
        <v/>
      </c>
      <c r="CB326" s="145" t="str">
        <f>IFERROR(TRUNC(VLOOKUP($E326,'Container Panel'!$B$41:$Z$100,$D326,0)/(VLOOKUP(CB$276,UI!$A$12:$O$51,VLOOKUP(CB$278,$B$276:$C$278,2,0),0)/1000)),"")</f>
        <v/>
      </c>
      <c r="CC326" s="145" t="str">
        <f>IFERROR(TRUNC(VLOOKUP($E326,'Container Panel'!$B$41:$Z$100,$D326,0)/(VLOOKUP(CC$276,UI!$A$12:$O$51,VLOOKUP(CC$278,$B$276:$C$278,2,0),0)/1000)),"")</f>
        <v/>
      </c>
      <c r="CD326" s="145" t="str">
        <f>IFERROR(TRUNC(VLOOKUP($E326,'Container Panel'!$B$41:$Z$100,$D326,0)/(VLOOKUP(CD$276,UI!$A$12:$O$51,VLOOKUP(CD$278,$B$276:$C$278,2,0),0)/1000)),"")</f>
        <v/>
      </c>
      <c r="CE326" s="145" t="str">
        <f>IFERROR(TRUNC(VLOOKUP($E326,'Container Panel'!$B$41:$Z$100,$D326,0)/(VLOOKUP(CE$276,UI!$A$12:$O$51,VLOOKUP(CE$278,$B$276:$C$278,2,0),0)/1000)),"")</f>
        <v/>
      </c>
      <c r="CF326" s="145" t="str">
        <f>IFERROR(TRUNC(VLOOKUP($E326,'Container Panel'!$B$41:$Z$100,$D326,0)/(VLOOKUP(CF$276,UI!$A$12:$O$51,VLOOKUP(CF$278,$B$276:$C$278,2,0),0)/1000)),"")</f>
        <v/>
      </c>
      <c r="CG326" s="145" t="str">
        <f>IFERROR(TRUNC(VLOOKUP($E326,'Container Panel'!$B$41:$Z$100,$D326,0)/(VLOOKUP(CG$276,UI!$A$12:$O$51,VLOOKUP(CG$278,$B$276:$C$278,2,0),0)/1000)),"")</f>
        <v/>
      </c>
      <c r="CH326" s="145" t="str">
        <f>IFERROR(TRUNC(VLOOKUP($E326,'Container Panel'!$B$41:$Z$100,$D326,0)/(VLOOKUP(CH$276,UI!$A$12:$O$51,VLOOKUP(CH$278,$B$276:$C$278,2,0),0)/1000)),"")</f>
        <v/>
      </c>
      <c r="CI326" s="145" t="str">
        <f>IFERROR(TRUNC(VLOOKUP($E326,'Container Panel'!$B$41:$Z$100,$D326,0)/(VLOOKUP(CI$276,UI!$A$12:$O$51,VLOOKUP(CI$278,$B$276:$C$278,2,0),0)/1000)),"")</f>
        <v/>
      </c>
      <c r="CJ326" s="145" t="str">
        <f>IFERROR(TRUNC(VLOOKUP($E326,'Container Panel'!$B$41:$Z$100,$D326,0)/(VLOOKUP(CJ$276,UI!$A$12:$O$51,VLOOKUP(CJ$278,$B$276:$C$278,2,0),0)/1000)),"")</f>
        <v/>
      </c>
      <c r="CK326" s="145" t="str">
        <f>IFERROR(TRUNC(VLOOKUP($E326,'Container Panel'!$B$41:$Z$100,$D326,0)/(VLOOKUP(CK$276,UI!$A$12:$O$51,VLOOKUP(CK$278,$B$276:$C$278,2,0),0)/1000)),"")</f>
        <v/>
      </c>
      <c r="CL326" s="145" t="str">
        <f>IFERROR(TRUNC(VLOOKUP($E326,'Container Panel'!$B$41:$Z$100,$D326,0)/(VLOOKUP(CL$276,UI!$A$12:$O$51,VLOOKUP(CL$278,$B$276:$C$278,2,0),0)/1000)),"")</f>
        <v/>
      </c>
      <c r="CM326" s="145" t="str">
        <f>IFERROR(TRUNC(VLOOKUP($E326,'Container Panel'!$B$41:$Z$100,$D326,0)/(VLOOKUP(CM$276,UI!$A$12:$O$51,VLOOKUP(CM$278,$B$276:$C$278,2,0),0)/1000)),"")</f>
        <v/>
      </c>
      <c r="CN326" s="145" t="str">
        <f>IFERROR(TRUNC(VLOOKUP($E326,'Container Panel'!$B$41:$Z$100,$D326,0)/(VLOOKUP(CN$276,UI!$A$12:$O$51,VLOOKUP(CN$278,$B$276:$C$278,2,0),0)/1000)),"")</f>
        <v/>
      </c>
      <c r="CO326" s="145" t="str">
        <f>IFERROR(TRUNC(VLOOKUP($E326,'Container Panel'!$B$41:$Z$100,$D326,0)/(VLOOKUP(CO$276,UI!$A$12:$O$51,VLOOKUP(CO$278,$B$276:$C$278,2,0),0)/1000)),"")</f>
        <v/>
      </c>
      <c r="CP326" s="145" t="str">
        <f>IFERROR(TRUNC(VLOOKUP($E326,'Container Panel'!$B$41:$Z$100,$D326,0)/(VLOOKUP(CP$276,UI!$A$12:$O$51,VLOOKUP(CP$278,$B$276:$C$278,2,0),0)/1000)),"")</f>
        <v/>
      </c>
      <c r="CQ326" s="145" t="str">
        <f>IFERROR(TRUNC(VLOOKUP($E326,'Container Panel'!$B$41:$Z$100,$D326,0)/(VLOOKUP(CQ$276,UI!$A$12:$O$51,VLOOKUP(CQ$278,$B$276:$C$278,2,0),0)/1000)),"")</f>
        <v/>
      </c>
      <c r="CR326" s="145" t="str">
        <f>IFERROR(TRUNC(VLOOKUP($E326,'Container Panel'!$B$41:$Z$100,$D326,0)/(VLOOKUP(CR$276,UI!$A$12:$O$51,VLOOKUP(CR$278,$B$276:$C$278,2,0),0)/1000)),"")</f>
        <v/>
      </c>
      <c r="CS326" s="145" t="str">
        <f>IFERROR(TRUNC(VLOOKUP($E326,'Container Panel'!$B$41:$Z$100,$D326,0)/(VLOOKUP(CS$276,UI!$A$12:$O$51,VLOOKUP(CS$278,$B$276:$C$278,2,0),0)/1000)),"")</f>
        <v/>
      </c>
      <c r="CT326" s="145" t="str">
        <f>IFERROR(TRUNC(VLOOKUP($E326,'Container Panel'!$B$41:$Z$100,$D326,0)/(VLOOKUP(CT$276,UI!$A$12:$O$51,VLOOKUP(CT$278,$B$276:$C$278,2,0),0)/1000)),"")</f>
        <v/>
      </c>
      <c r="CU326" s="145" t="str">
        <f>IFERROR(TRUNC(VLOOKUP($E326,'Container Panel'!$B$41:$Z$100,$D326,0)/(VLOOKUP(CU$276,UI!$A$12:$O$51,VLOOKUP(CU$278,$B$276:$C$278,2,0),0)/1000)),"")</f>
        <v/>
      </c>
      <c r="CV326" s="145" t="str">
        <f>IFERROR(TRUNC(VLOOKUP($E326,'Container Panel'!$B$41:$Z$100,$D326,0)/(VLOOKUP(CV$276,UI!$A$12:$O$51,VLOOKUP(CV$278,$B$276:$C$278,2,0),0)/1000)),"")</f>
        <v/>
      </c>
      <c r="CW326" s="145" t="str">
        <f>IFERROR(TRUNC(VLOOKUP($E326,'Container Panel'!$B$41:$Z$100,$D326,0)/(VLOOKUP(CW$276,UI!$A$12:$O$51,VLOOKUP(CW$278,$B$276:$C$278,2,0),0)/1000)),"")</f>
        <v/>
      </c>
      <c r="CX326" s="145" t="str">
        <f>IFERROR(TRUNC(VLOOKUP($E326,'Container Panel'!$B$41:$Z$100,$D326,0)/(VLOOKUP(CX$276,UI!$A$12:$O$51,VLOOKUP(CX$278,$B$276:$C$278,2,0),0)/1000)),"")</f>
        <v/>
      </c>
      <c r="CY326" s="145" t="str">
        <f>IFERROR(TRUNC(VLOOKUP($E326,'Container Panel'!$B$41:$Z$100,$D326,0)/(VLOOKUP(CY$276,UI!$A$12:$O$51,VLOOKUP(CY$278,$B$276:$C$278,2,0),0)/1000)),"")</f>
        <v/>
      </c>
      <c r="CZ326" s="145" t="str">
        <f>IFERROR(TRUNC(VLOOKUP($E326,'Container Panel'!$B$41:$Z$100,$D326,0)/(VLOOKUP(CZ$276,UI!$A$12:$O$51,VLOOKUP(CZ$278,$B$276:$C$278,2,0),0)/1000)),"")</f>
        <v/>
      </c>
      <c r="DA326" s="145" t="str">
        <f>IFERROR(TRUNC(VLOOKUP($E326,'Container Panel'!$B$41:$Z$100,$D326,0)/(VLOOKUP(DA$276,UI!$A$12:$O$51,VLOOKUP(DA$278,$B$276:$C$278,2,0),0)/1000)),"")</f>
        <v/>
      </c>
      <c r="DB326" s="145" t="str">
        <f>IFERROR(TRUNC(VLOOKUP($E326,'Container Panel'!$B$41:$Z$100,$D326,0)/(VLOOKUP(DB$276,UI!$A$12:$O$51,VLOOKUP(DB$278,$B$276:$C$278,2,0),0)/1000)),"")</f>
        <v/>
      </c>
      <c r="DC326" s="145" t="str">
        <f>IFERROR(TRUNC(VLOOKUP($E326,'Container Panel'!$B$41:$Z$100,$D326,0)/(VLOOKUP(DC$276,UI!$A$12:$O$51,VLOOKUP(DC$278,$B$276:$C$278,2,0),0)/1000)),"")</f>
        <v/>
      </c>
      <c r="DD326" s="145" t="str">
        <f>IFERROR(TRUNC(VLOOKUP($E326,'Container Panel'!$B$41:$Z$100,$D326,0)/(VLOOKUP(DD$276,UI!$A$12:$O$51,VLOOKUP(DD$278,$B$276:$C$278,2,0),0)/1000)),"")</f>
        <v/>
      </c>
      <c r="DE326" s="145" t="str">
        <f>IFERROR(TRUNC(VLOOKUP($E326,'Container Panel'!$B$41:$Z$100,$D326,0)/(VLOOKUP(DE$276,UI!$A$12:$O$51,VLOOKUP(DE$278,$B$276:$C$278,2,0),0)/1000)),"")</f>
        <v/>
      </c>
      <c r="DF326" s="145" t="str">
        <f>IFERROR(TRUNC(VLOOKUP($E326,'Container Panel'!$B$41:$Z$100,$D326,0)/(VLOOKUP(DF$276,UI!$A$12:$O$51,VLOOKUP(DF$278,$B$276:$C$278,2,0),0)/1000)),"")</f>
        <v/>
      </c>
      <c r="DG326" s="145" t="str">
        <f>IFERROR(TRUNC(VLOOKUP($E326,'Container Panel'!$B$41:$Z$100,$D326,0)/(VLOOKUP(DG$276,UI!$A$12:$O$51,VLOOKUP(DG$278,$B$276:$C$278,2,0),0)/1000)),"")</f>
        <v/>
      </c>
      <c r="DH326" s="145" t="str">
        <f>IFERROR(TRUNC(VLOOKUP($E326,'Container Panel'!$B$41:$Z$100,$D326,0)/(VLOOKUP(DH$276,UI!$A$12:$O$51,VLOOKUP(DH$278,$B$276:$C$278,2,0),0)/1000)),"")</f>
        <v/>
      </c>
      <c r="DI326" s="145" t="str">
        <f>IFERROR(TRUNC(VLOOKUP($E326,'Container Panel'!$B$41:$Z$100,$D326,0)/(VLOOKUP(DI$276,UI!$A$12:$O$51,VLOOKUP(DI$278,$B$276:$C$278,2,0),0)/1000)),"")</f>
        <v/>
      </c>
      <c r="DJ326" s="145" t="str">
        <f>IFERROR(TRUNC(VLOOKUP($E326,'Container Panel'!$B$41:$Z$100,$D326,0)/(VLOOKUP(DJ$276,UI!$A$12:$O$51,VLOOKUP(DJ$278,$B$276:$C$278,2,0),0)/1000)),"")</f>
        <v/>
      </c>
      <c r="DK326" s="145" t="str">
        <f>IFERROR(TRUNC(VLOOKUP($E326,'Container Panel'!$B$41:$Z$100,$D326,0)/(VLOOKUP(DK$276,UI!$A$12:$O$51,VLOOKUP(DK$278,$B$276:$C$278,2,0),0)/1000)),"")</f>
        <v/>
      </c>
      <c r="DL326" s="145" t="str">
        <f>IFERROR(TRUNC(VLOOKUP($E326,'Container Panel'!$B$41:$Z$100,$D326,0)/(VLOOKUP(DL$276,UI!$A$12:$O$51,VLOOKUP(DL$278,$B$276:$C$278,2,0),0)/1000)),"")</f>
        <v/>
      </c>
      <c r="DM326" s="145" t="str">
        <f>IFERROR(TRUNC(VLOOKUP($E326,'Container Panel'!$B$41:$Z$100,$D326,0)/(VLOOKUP(DM$276,UI!$A$12:$O$51,VLOOKUP(DM$278,$B$276:$C$278,2,0),0)/1000)),"")</f>
        <v/>
      </c>
      <c r="DN326" s="145" t="str">
        <f>IFERROR(TRUNC(VLOOKUP($E326,'Container Panel'!$B$41:$Z$100,$D326,0)/(VLOOKUP(DN$276,UI!$A$12:$O$51,VLOOKUP(DN$278,$B$276:$C$278,2,0),0)/1000)),"")</f>
        <v/>
      </c>
      <c r="DO326" s="145" t="str">
        <f>IFERROR(TRUNC(VLOOKUP($E326,'Container Panel'!$B$41:$Z$100,$D326,0)/(VLOOKUP(DO$276,UI!$A$12:$O$51,VLOOKUP(DO$278,$B$276:$C$278,2,0),0)/1000)),"")</f>
        <v/>
      </c>
      <c r="DP326" s="145" t="str">
        <f>IFERROR(TRUNC(VLOOKUP($E326,'Container Panel'!$B$41:$Z$100,$D326,0)/(VLOOKUP(DP$276,UI!$A$12:$O$51,VLOOKUP(DP$278,$B$276:$C$278,2,0),0)/1000)),"")</f>
        <v/>
      </c>
      <c r="DQ326" s="145" t="str">
        <f>IFERROR(TRUNC(VLOOKUP($E326,'Container Panel'!$B$41:$Z$100,$D326,0)/(VLOOKUP(DQ$276,UI!$A$12:$O$51,VLOOKUP(DQ$278,$B$276:$C$278,2,0),0)/1000)),"")</f>
        <v/>
      </c>
      <c r="DR326" s="145" t="str">
        <f>IFERROR(TRUNC(VLOOKUP($E326,'Container Panel'!$B$41:$Z$100,$D326,0)/(VLOOKUP(DR$276,UI!$A$12:$O$51,VLOOKUP(DR$278,$B$276:$C$278,2,0),0)/1000)),"")</f>
        <v/>
      </c>
      <c r="DS326" s="145" t="str">
        <f>IFERROR(TRUNC(VLOOKUP($E326,'Container Panel'!$B$41:$Z$100,$D326,0)/(VLOOKUP(DS$276,UI!$A$12:$O$51,VLOOKUP(DS$278,$B$276:$C$278,2,0),0)/1000)),"")</f>
        <v/>
      </c>
      <c r="DT326" s="145" t="str">
        <f>IFERROR(TRUNC(VLOOKUP($E326,'Container Panel'!$B$41:$Z$100,$D326,0)/(VLOOKUP(DT$276,UI!$A$12:$O$51,VLOOKUP(DT$278,$B$276:$C$278,2,0),0)/1000)),"")</f>
        <v/>
      </c>
      <c r="DU326" s="145" t="str">
        <f>IFERROR(TRUNC(VLOOKUP($E326,'Container Panel'!$B$41:$Z$100,$D326,0)/(VLOOKUP(DU$276,UI!$A$12:$O$51,VLOOKUP(DU$278,$B$276:$C$278,2,0),0)/1000)),"")</f>
        <v/>
      </c>
      <c r="DV326" s="145" t="str">
        <f>IFERROR(TRUNC(VLOOKUP($E326,'Container Panel'!$B$41:$Z$100,$D326,0)/(VLOOKUP(DV$276,UI!$A$12:$O$51,VLOOKUP(DV$278,$B$276:$C$278,2,0),0)/1000)),"")</f>
        <v/>
      </c>
      <c r="DW326" s="145" t="str">
        <f>IFERROR(TRUNC(VLOOKUP($E326,'Container Panel'!$B$41:$Z$100,$D326,0)/(VLOOKUP(DW$276,UI!$A$12:$O$51,VLOOKUP(DW$278,$B$276:$C$278,2,0),0)/1000)),"")</f>
        <v/>
      </c>
      <c r="DX326" s="145" t="str">
        <f>IFERROR(TRUNC(VLOOKUP($E326,'Container Panel'!$B$41:$Z$100,$D326,0)/(VLOOKUP(DX$276,UI!$A$12:$O$51,VLOOKUP(DX$278,$B$276:$C$278,2,0),0)/1000)),"")</f>
        <v/>
      </c>
      <c r="DY326" s="145" t="str">
        <f>IFERROR(TRUNC(VLOOKUP($E326,'Container Panel'!$B$41:$Z$100,$D326,0)/(VLOOKUP(DY$276,UI!$A$12:$O$51,VLOOKUP(DY$278,$B$276:$C$278,2,0),0)/1000)),"")</f>
        <v/>
      </c>
      <c r="DZ326" s="145" t="str">
        <f>IFERROR(TRUNC(VLOOKUP($E326,'Container Panel'!$B$41:$Z$100,$D326,0)/(VLOOKUP(DZ$276,UI!$A$12:$O$51,VLOOKUP(DZ$278,$B$276:$C$278,2,0),0)/1000)),"")</f>
        <v/>
      </c>
      <c r="EA326" s="145" t="str">
        <f>IFERROR(TRUNC(VLOOKUP($E326,'Container Panel'!$B$41:$Z$100,$D326,0)/(VLOOKUP(EA$276,UI!$A$12:$O$51,VLOOKUP(EA$278,$B$276:$C$278,2,0),0)/1000)),"")</f>
        <v/>
      </c>
      <c r="EB326" s="145" t="str">
        <f>IFERROR(TRUNC(VLOOKUP($E326,'Container Panel'!$B$41:$Z$100,$D326,0)/(VLOOKUP(EB$276,UI!$A$12:$O$51,VLOOKUP(EB$278,$B$276:$C$278,2,0),0)/1000)),"")</f>
        <v/>
      </c>
      <c r="EC326" s="145" t="str">
        <f>IFERROR(TRUNC(VLOOKUP($E326,'Container Panel'!$B$41:$Z$100,$D326,0)/(VLOOKUP(EC$276,UI!$A$12:$O$51,VLOOKUP(EC$278,$B$276:$C$278,2,0),0)/1000)),"")</f>
        <v/>
      </c>
      <c r="ED326" s="145" t="str">
        <f>IFERROR(TRUNC(VLOOKUP($E326,'Container Panel'!$B$41:$Z$100,$D326,0)/(VLOOKUP(ED$276,UI!$A$12:$O$51,VLOOKUP(ED$278,$B$276:$C$278,2,0),0)/1000)),"")</f>
        <v/>
      </c>
      <c r="EE326" s="145" t="str">
        <f>IFERROR(TRUNC(VLOOKUP($E326,'Container Panel'!$B$41:$Z$100,$D326,0)/(VLOOKUP(EE$276,UI!$A$12:$O$51,VLOOKUP(EE$278,$B$276:$C$278,2,0),0)/1000)),"")</f>
        <v/>
      </c>
      <c r="EF326" s="145" t="str">
        <f>IFERROR(TRUNC(VLOOKUP($E326,'Container Panel'!$B$41:$Z$100,$D326,0)/(VLOOKUP(EF$276,UI!$A$12:$O$51,VLOOKUP(EF$278,$B$276:$C$278,2,0),0)/1000)),"")</f>
        <v/>
      </c>
      <c r="EG326" s="145" t="str">
        <f>IFERROR(TRUNC(VLOOKUP($E326,'Container Panel'!$B$41:$Z$100,$D326,0)/(VLOOKUP(EG$276,UI!$A$12:$O$51,VLOOKUP(EG$278,$B$276:$C$278,2,0),0)/1000)),"")</f>
        <v/>
      </c>
      <c r="EH326" s="145" t="str">
        <f>IFERROR(TRUNC(VLOOKUP($E326,'Container Panel'!$B$41:$Z$100,$D326,0)/(VLOOKUP(EH$276,UI!$A$12:$O$51,VLOOKUP(EH$278,$B$276:$C$278,2,0),0)/1000)),"")</f>
        <v/>
      </c>
      <c r="EI326" s="145" t="str">
        <f>IFERROR(TRUNC(VLOOKUP($E326,'Container Panel'!$B$41:$Z$100,$D326,0)/(VLOOKUP(EI$276,UI!$A$12:$O$51,VLOOKUP(EI$278,$B$276:$C$278,2,0),0)/1000)),"")</f>
        <v/>
      </c>
      <c r="EJ326" s="145" t="str">
        <f>IFERROR(TRUNC(VLOOKUP($E326,'Container Panel'!$B$41:$Z$100,$D326,0)/(VLOOKUP(EJ$276,UI!$A$12:$O$51,VLOOKUP(EJ$278,$B$276:$C$278,2,0),0)/1000)),"")</f>
        <v/>
      </c>
      <c r="EK326" s="145" t="str">
        <f>IFERROR(TRUNC(VLOOKUP($E326,'Container Panel'!$B$41:$Z$100,$D326,0)/(VLOOKUP(EK$276,UI!$A$12:$O$51,VLOOKUP(EK$278,$B$276:$C$278,2,0),0)/1000)),"")</f>
        <v/>
      </c>
      <c r="EL326" s="145" t="str">
        <f>IFERROR(TRUNC(VLOOKUP($E326,'Container Panel'!$B$41:$Z$100,$D326,0)/(VLOOKUP(EL$276,UI!$A$12:$O$51,VLOOKUP(EL$278,$B$276:$C$278,2,0),0)/1000)),"")</f>
        <v/>
      </c>
      <c r="EM326" s="145" t="str">
        <f>IFERROR(TRUNC(VLOOKUP($E326,'Container Panel'!$B$41:$Z$100,$D326,0)/(VLOOKUP(EM$276,UI!$A$12:$O$51,VLOOKUP(EM$278,$B$276:$C$278,2,0),0)/1000)),"")</f>
        <v/>
      </c>
      <c r="EN326" s="145" t="str">
        <f>IFERROR(TRUNC(VLOOKUP($E326,'Container Panel'!$B$41:$Z$100,$D326,0)/(VLOOKUP(EN$276,UI!$A$12:$O$51,VLOOKUP(EN$278,$B$276:$C$278,2,0),0)/1000)),"")</f>
        <v/>
      </c>
      <c r="EO326" s="145" t="str">
        <f>IFERROR(TRUNC(VLOOKUP($E326,'Container Panel'!$B$41:$Z$100,$D326,0)/(VLOOKUP(EO$276,UI!$A$12:$O$51,VLOOKUP(EO$278,$B$276:$C$278,2,0),0)/1000)),"")</f>
        <v/>
      </c>
      <c r="EP326" s="145" t="str">
        <f>IFERROR(TRUNC(VLOOKUP($E326,'Container Panel'!$B$41:$Z$100,$D326,0)/(VLOOKUP(EP$276,UI!$A$12:$O$51,VLOOKUP(EP$278,$B$276:$C$278,2,0),0)/1000)),"")</f>
        <v/>
      </c>
      <c r="EQ326" s="145" t="str">
        <f>IFERROR(TRUNC(VLOOKUP($E326,'Container Panel'!$B$41:$Z$100,$D326,0)/(VLOOKUP(EQ$276,UI!$A$12:$O$51,VLOOKUP(EQ$278,$B$276:$C$278,2,0),0)/1000)),"")</f>
        <v/>
      </c>
      <c r="ER326" s="145" t="str">
        <f>IFERROR(TRUNC(VLOOKUP($E326,'Container Panel'!$B$41:$Z$100,$D326,0)/(VLOOKUP(ER$276,UI!$A$12:$O$51,VLOOKUP(ER$278,$B$276:$C$278,2,0),0)/1000)),"")</f>
        <v/>
      </c>
      <c r="ES326" s="145" t="str">
        <f>IFERROR(TRUNC(VLOOKUP($E326,'Container Panel'!$B$41:$Z$100,$D326,0)/(VLOOKUP(ES$276,UI!$A$12:$O$51,VLOOKUP(ES$278,$B$276:$C$278,2,0),0)/1000)),"")</f>
        <v/>
      </c>
      <c r="ET326" s="145" t="str">
        <f>IFERROR(TRUNC(VLOOKUP($E326,'Container Panel'!$B$41:$Z$100,$D326,0)/(VLOOKUP(ET$276,UI!$A$12:$O$51,VLOOKUP(ET$278,$B$276:$C$278,2,0),0)/1000)),"")</f>
        <v/>
      </c>
      <c r="EU326" s="145" t="str">
        <f>IFERROR(TRUNC(VLOOKUP($E326,'Container Panel'!$B$41:$Z$100,$D326,0)/(VLOOKUP(EU$276,UI!$A$12:$O$51,VLOOKUP(EU$278,$B$276:$C$278,2,0),0)/1000)),"")</f>
        <v/>
      </c>
      <c r="EV326" s="145" t="str">
        <f>IFERROR(TRUNC(VLOOKUP($E326,'Container Panel'!$B$41:$Z$100,$D326,0)/(VLOOKUP(EV$276,UI!$A$12:$O$51,VLOOKUP(EV$278,$B$276:$C$278,2,0),0)/1000)),"")</f>
        <v/>
      </c>
      <c r="EW326" s="145" t="str">
        <f>IFERROR(TRUNC(VLOOKUP($E326,'Container Panel'!$B$41:$Z$100,$D326,0)/(VLOOKUP(EW$276,UI!$A$12:$O$51,VLOOKUP(EW$278,$B$276:$C$278,2,0),0)/1000)),"")</f>
        <v/>
      </c>
      <c r="EX326" s="145" t="str">
        <f>IFERROR(TRUNC(VLOOKUP($E326,'Container Panel'!$B$41:$Z$100,$D326,0)/(VLOOKUP(EX$276,UI!$A$12:$O$51,VLOOKUP(EX$278,$B$276:$C$278,2,0),0)/1000)),"")</f>
        <v/>
      </c>
      <c r="EY326" s="145" t="str">
        <f>IFERROR(TRUNC(VLOOKUP($E326,'Container Panel'!$B$41:$Z$100,$D326,0)/(VLOOKUP(EY$276,UI!$A$12:$O$51,VLOOKUP(EY$278,$B$276:$C$278,2,0),0)/1000)),"")</f>
        <v/>
      </c>
      <c r="EZ326" s="145" t="str">
        <f>IFERROR(TRUNC(VLOOKUP($E326,'Container Panel'!$B$41:$Z$100,$D326,0)/(VLOOKUP(EZ$276,UI!$A$12:$O$51,VLOOKUP(EZ$278,$B$276:$C$278,2,0),0)/1000)),"")</f>
        <v/>
      </c>
      <c r="FA326" s="145" t="str">
        <f>IFERROR(TRUNC(VLOOKUP($E326,'Container Panel'!$B$41:$Z$100,$D326,0)/(VLOOKUP(FA$276,UI!$A$12:$O$51,VLOOKUP(FA$278,$B$276:$C$278,2,0),0)/1000)),"")</f>
        <v/>
      </c>
      <c r="FB326" s="145" t="str">
        <f>IFERROR(TRUNC(VLOOKUP($E326,'Container Panel'!$B$41:$Z$100,$D326,0)/(VLOOKUP(FB$276,UI!$A$12:$O$51,VLOOKUP(FB$278,$B$276:$C$278,2,0),0)/1000)),"")</f>
        <v/>
      </c>
      <c r="FC326" s="145" t="str">
        <f>IFERROR(TRUNC(VLOOKUP($E326,'Container Panel'!$B$41:$Z$100,$D326,0)/(VLOOKUP(FC$276,UI!$A$12:$O$51,VLOOKUP(FC$278,$B$276:$C$278,2,0),0)/1000)),"")</f>
        <v/>
      </c>
      <c r="FD326" s="145" t="str">
        <f>IFERROR(TRUNC(VLOOKUP($E326,'Container Panel'!$B$41:$Z$100,$D326,0)/(VLOOKUP(FD$276,UI!$A$12:$O$51,VLOOKUP(FD$278,$B$276:$C$278,2,0),0)/1000)),"")</f>
        <v/>
      </c>
      <c r="FE326" s="145" t="str">
        <f>IFERROR(TRUNC(VLOOKUP($E326,'Container Panel'!$B$41:$Z$100,$D326,0)/(VLOOKUP(FE$276,UI!$A$12:$O$51,VLOOKUP(FE$278,$B$276:$C$278,2,0),0)/1000)),"")</f>
        <v/>
      </c>
      <c r="FF326" s="145" t="str">
        <f>IFERROR(TRUNC(VLOOKUP($E326,'Container Panel'!$B$41:$Z$100,$D326,0)/(VLOOKUP(FF$276,UI!$A$12:$O$51,VLOOKUP(FF$278,$B$276:$C$278,2,0),0)/1000)),"")</f>
        <v/>
      </c>
      <c r="FG326" s="145" t="str">
        <f>IFERROR(TRUNC(VLOOKUP($E326,'Container Panel'!$B$41:$Z$100,$D326,0)/(VLOOKUP(FG$276,UI!$A$12:$O$51,VLOOKUP(FG$278,$B$276:$C$278,2,0),0)/1000)),"")</f>
        <v/>
      </c>
      <c r="FH326" s="145" t="str">
        <f>IFERROR(TRUNC(VLOOKUP($E326,'Container Panel'!$B$41:$Z$100,$D326,0)/(VLOOKUP(FH$276,UI!$A$12:$O$51,VLOOKUP(FH$278,$B$276:$C$278,2,0),0)/1000)),"")</f>
        <v/>
      </c>
      <c r="FI326" s="145" t="str">
        <f>IFERROR(TRUNC(VLOOKUP($E326,'Container Panel'!$B$41:$Z$100,$D326,0)/(VLOOKUP(FI$276,UI!$A$12:$O$51,VLOOKUP(FI$278,$B$276:$C$278,2,0),0)/1000)),"")</f>
        <v/>
      </c>
      <c r="FJ326" s="145" t="str">
        <f>IFERROR(TRUNC(VLOOKUP($E326,'Container Panel'!$B$41:$Z$100,$D326,0)/(VLOOKUP(FJ$276,UI!$A$12:$O$51,VLOOKUP(FJ$278,$B$276:$C$278,2,0),0)/1000)),"")</f>
        <v/>
      </c>
      <c r="FK326" s="145" t="str">
        <f>IFERROR(TRUNC(VLOOKUP($E326,'Container Panel'!$B$41:$Z$100,$D326,0)/(VLOOKUP(FK$276,UI!$A$12:$O$51,VLOOKUP(FK$278,$B$276:$C$278,2,0),0)/1000)),"")</f>
        <v/>
      </c>
      <c r="FL326" s="145" t="str">
        <f>IFERROR(TRUNC(VLOOKUP($E326,'Container Panel'!$B$41:$Z$100,$D326,0)/(VLOOKUP(FL$276,UI!$A$12:$O$51,VLOOKUP(FL$278,$B$276:$C$278,2,0),0)/1000)),"")</f>
        <v/>
      </c>
      <c r="FM326" s="145" t="str">
        <f>IFERROR(TRUNC(VLOOKUP($E326,'Container Panel'!$B$41:$Z$100,$D326,0)/(VLOOKUP(FM$276,UI!$A$12:$O$51,VLOOKUP(FM$278,$B$276:$C$278,2,0),0)/1000)),"")</f>
        <v/>
      </c>
      <c r="FN326" s="145" t="str">
        <f>IFERROR(TRUNC(VLOOKUP($E326,'Container Panel'!$B$41:$Z$100,$D326,0)/(VLOOKUP(FN$276,UI!$A$12:$O$51,VLOOKUP(FN$278,$B$276:$C$278,2,0),0)/1000)),"")</f>
        <v/>
      </c>
      <c r="FO326" s="145" t="str">
        <f>IFERROR(TRUNC(VLOOKUP($E326,'Container Panel'!$B$41:$Z$100,$D326,0)/(VLOOKUP(FO$276,UI!$A$12:$O$51,VLOOKUP(FO$278,$B$276:$C$278,2,0),0)/1000)),"")</f>
        <v/>
      </c>
      <c r="FP326" s="145" t="str">
        <f>IFERROR(TRUNC(VLOOKUP($E326,'Container Panel'!$B$41:$Z$100,$D326,0)/(VLOOKUP(FP$276,UI!$A$12:$O$51,VLOOKUP(FP$278,$B$276:$C$278,2,0),0)/1000)),"")</f>
        <v/>
      </c>
      <c r="FQ326" s="145" t="str">
        <f>IFERROR(TRUNC(VLOOKUP($E326,'Container Panel'!$B$41:$Z$100,$D326,0)/(VLOOKUP(FQ$276,UI!$A$12:$O$51,VLOOKUP(FQ$278,$B$276:$C$278,2,0),0)/1000)),"")</f>
        <v/>
      </c>
      <c r="FR326" s="145" t="str">
        <f>IFERROR(TRUNC(VLOOKUP($E326,'Container Panel'!$B$41:$Z$100,$D326,0)/(VLOOKUP(FR$276,UI!$A$12:$O$51,VLOOKUP(FR$278,$B$276:$C$278,2,0),0)/1000)),"")</f>
        <v/>
      </c>
      <c r="FS326" s="145" t="str">
        <f>IFERROR(TRUNC(VLOOKUP($E326,'Container Panel'!$B$41:$Z$100,$D326,0)/(VLOOKUP(FS$276,UI!$A$12:$O$51,VLOOKUP(FS$278,$B$276:$C$278,2,0),0)/1000)),"")</f>
        <v/>
      </c>
      <c r="FT326" s="145" t="str">
        <f>IFERROR(TRUNC(VLOOKUP($E326,'Container Panel'!$B$41:$Z$100,$D326,0)/(VLOOKUP(FT$276,UI!$A$12:$O$51,VLOOKUP(FT$278,$B$276:$C$278,2,0),0)/1000)),"")</f>
        <v/>
      </c>
      <c r="FU326" s="145" t="str">
        <f>IFERROR(TRUNC(VLOOKUP($E326,'Container Panel'!$B$41:$Z$100,$D326,0)/(VLOOKUP(FU$276,UI!$A$12:$O$51,VLOOKUP(FU$278,$B$276:$C$278,2,0),0)/1000)),"")</f>
        <v/>
      </c>
      <c r="FV326" s="145" t="str">
        <f>IFERROR(TRUNC(VLOOKUP($E326,'Container Panel'!$B$41:$Z$100,$D326,0)/(VLOOKUP(FV$276,UI!$A$12:$O$51,VLOOKUP(FV$278,$B$276:$C$278,2,0),0)/1000)),"")</f>
        <v/>
      </c>
      <c r="FW326" s="145" t="str">
        <f>IFERROR(TRUNC(VLOOKUP($E326,'Container Panel'!$B$41:$Z$100,$D326,0)/(VLOOKUP(FW$276,UI!$A$12:$O$51,VLOOKUP(FW$278,$B$276:$C$278,2,0),0)/1000)),"")</f>
        <v/>
      </c>
      <c r="FX326" s="145" t="str">
        <f>IFERROR(TRUNC(VLOOKUP($E326,'Container Panel'!$B$41:$Z$100,$D326,0)/(VLOOKUP(FX$276,UI!$A$12:$O$51,VLOOKUP(FX$278,$B$276:$C$278,2,0),0)/1000)),"")</f>
        <v/>
      </c>
      <c r="FY326" s="145" t="str">
        <f>IFERROR(TRUNC(VLOOKUP($E326,'Container Panel'!$B$41:$Z$100,$D326,0)/(VLOOKUP(FY$276,UI!$A$12:$O$51,VLOOKUP(FY$278,$B$276:$C$278,2,0),0)/1000)),"")</f>
        <v/>
      </c>
      <c r="FZ326" s="145" t="str">
        <f>IFERROR(TRUNC(VLOOKUP($E326,'Container Panel'!$B$41:$Z$100,$D326,0)/(VLOOKUP(FZ$276,UI!$A$12:$O$51,VLOOKUP(FZ$278,$B$276:$C$278,2,0),0)/1000)),"")</f>
        <v/>
      </c>
      <c r="GA326" s="145" t="str">
        <f>IFERROR(TRUNC(VLOOKUP($E326,'Container Panel'!$B$41:$Z$100,$D326,0)/(VLOOKUP(GA$276,UI!$A$12:$O$51,VLOOKUP(GA$278,$B$276:$C$278,2,0),0)/1000)),"")</f>
        <v/>
      </c>
      <c r="GB326" s="145" t="str">
        <f>IFERROR(TRUNC(VLOOKUP($E326,'Container Panel'!$B$41:$Z$100,$D326,0)/(VLOOKUP(GB$276,UI!$A$12:$O$51,VLOOKUP(GB$278,$B$276:$C$278,2,0),0)/1000)),"")</f>
        <v/>
      </c>
      <c r="GC326" s="145" t="str">
        <f>IFERROR(TRUNC(VLOOKUP($E326,'Container Panel'!$B$41:$Z$100,$D326,0)/(VLOOKUP(GC$276,UI!$A$12:$O$51,VLOOKUP(GC$278,$B$276:$C$278,2,0),0)/1000)),"")</f>
        <v/>
      </c>
      <c r="GD326" s="145" t="str">
        <f>IFERROR(TRUNC(VLOOKUP($E326,'Container Panel'!$B$41:$Z$100,$D326,0)/(VLOOKUP(GD$276,UI!$A$12:$O$51,VLOOKUP(GD$278,$B$276:$C$278,2,0),0)/1000)),"")</f>
        <v/>
      </c>
      <c r="GE326" s="145" t="str">
        <f>IFERROR(TRUNC(VLOOKUP($E326,'Container Panel'!$B$41:$Z$100,$D326,0)/(VLOOKUP(GE$276,UI!$A$12:$O$51,VLOOKUP(GE$278,$B$276:$C$278,2,0),0)/1000)),"")</f>
        <v/>
      </c>
      <c r="GF326" s="145" t="str">
        <f>IFERROR(TRUNC(VLOOKUP($E326,'Container Panel'!$B$41:$Z$100,$D326,0)/(VLOOKUP(GF$276,UI!$A$12:$O$51,VLOOKUP(GF$278,$B$276:$C$278,2,0),0)/1000)),"")</f>
        <v/>
      </c>
      <c r="GG326" s="145" t="str">
        <f>IFERROR(TRUNC(VLOOKUP($E326,'Container Panel'!$B$41:$Z$100,$D326,0)/(VLOOKUP(GG$276,UI!$A$12:$O$51,VLOOKUP(GG$278,$B$276:$C$278,2,0),0)/1000)),"")</f>
        <v/>
      </c>
      <c r="GH326" s="145" t="str">
        <f>IFERROR(TRUNC(VLOOKUP($E326,'Container Panel'!$B$41:$Z$100,$D326,0)/(VLOOKUP(GH$276,UI!$A$12:$O$51,VLOOKUP(GH$278,$B$276:$C$278,2,0),0)/1000)),"")</f>
        <v/>
      </c>
      <c r="GI326" s="145" t="str">
        <f>IFERROR(TRUNC(VLOOKUP($E326,'Container Panel'!$B$41:$Z$100,$D326,0)/(VLOOKUP(GI$276,UI!$A$12:$O$51,VLOOKUP(GI$278,$B$276:$C$278,2,0),0)/1000)),"")</f>
        <v/>
      </c>
      <c r="GJ326" s="145" t="str">
        <f>IFERROR(TRUNC(VLOOKUP($E326,'Container Panel'!$B$41:$Z$100,$D326,0)/(VLOOKUP(GJ$276,UI!$A$12:$O$51,VLOOKUP(GJ$278,$B$276:$C$278,2,0),0)/1000)),"")</f>
        <v/>
      </c>
      <c r="GK326" s="145" t="str">
        <f>IFERROR(TRUNC(VLOOKUP($E326,'Container Panel'!$B$41:$Z$100,$D326,0)/(VLOOKUP(GK$276,UI!$A$12:$O$51,VLOOKUP(GK$278,$B$276:$C$278,2,0),0)/1000)),"")</f>
        <v/>
      </c>
      <c r="GL326" s="145" t="str">
        <f>IFERROR(TRUNC(VLOOKUP($E326,'Container Panel'!$B$41:$Z$100,$D326,0)/(VLOOKUP(GL$276,UI!$A$12:$O$51,VLOOKUP(GL$278,$B$276:$C$278,2,0),0)/1000)),"")</f>
        <v/>
      </c>
      <c r="GM326" s="145" t="str">
        <f>IFERROR(TRUNC(VLOOKUP($E326,'Container Panel'!$B$41:$Z$100,$D326,0)/(VLOOKUP(GM$276,UI!$A$12:$O$51,VLOOKUP(GM$278,$B$276:$C$278,2,0),0)/1000)),"")</f>
        <v/>
      </c>
      <c r="GN326" s="145" t="str">
        <f>IFERROR(TRUNC(VLOOKUP($E326,'Container Panel'!$B$41:$Z$100,$D326,0)/(VLOOKUP(GN$276,UI!$A$12:$O$51,VLOOKUP(GN$278,$B$276:$C$278,2,0),0)/1000)),"")</f>
        <v/>
      </c>
      <c r="GO326" s="145" t="str">
        <f>IFERROR(TRUNC(VLOOKUP($E326,'Container Panel'!$B$41:$Z$100,$D326,0)/(VLOOKUP(GO$276,UI!$A$12:$O$51,VLOOKUP(GO$278,$B$276:$C$278,2,0),0)/1000)),"")</f>
        <v/>
      </c>
      <c r="GP326" s="145" t="str">
        <f>IFERROR(TRUNC(VLOOKUP($E326,'Container Panel'!$B$41:$Z$100,$D326,0)/(VLOOKUP(GP$276,UI!$A$12:$O$51,VLOOKUP(GP$278,$B$276:$C$278,2,0),0)/1000)),"")</f>
        <v/>
      </c>
      <c r="GQ326" s="145" t="str">
        <f>IFERROR(TRUNC(VLOOKUP($E326,'Container Panel'!$B$41:$Z$100,$D326,0)/(VLOOKUP(GQ$276,UI!$A$12:$O$51,VLOOKUP(GQ$278,$B$276:$C$278,2,0),0)/1000)),"")</f>
        <v/>
      </c>
      <c r="GR326" s="145" t="str">
        <f>IFERROR(TRUNC(VLOOKUP($E326,'Container Panel'!$B$41:$Z$100,$D326,0)/(VLOOKUP(GR$276,UI!$A$12:$O$51,VLOOKUP(GR$278,$B$276:$C$278,2,0),0)/1000)),"")</f>
        <v/>
      </c>
      <c r="GS326" s="145" t="str">
        <f>IFERROR(TRUNC(VLOOKUP($E326,'Container Panel'!$B$41:$Z$100,$D326,0)/(VLOOKUP(GS$276,UI!$A$12:$O$51,VLOOKUP(GS$278,$B$276:$C$278,2,0),0)/1000)),"")</f>
        <v/>
      </c>
      <c r="GT326" s="145" t="str">
        <f>IFERROR(TRUNC(VLOOKUP($E326,'Container Panel'!$B$41:$Z$100,$D326,0)/(VLOOKUP(GT$276,UI!$A$12:$O$51,VLOOKUP(GT$278,$B$276:$C$278,2,0),0)/1000)),"")</f>
        <v/>
      </c>
      <c r="GU326" s="145" t="str">
        <f>IFERROR(TRUNC(VLOOKUP($E326,'Container Panel'!$B$41:$Z$100,$D326,0)/(VLOOKUP(GU$276,UI!$A$12:$O$51,VLOOKUP(GU$278,$B$276:$C$278,2,0),0)/1000)),"")</f>
        <v/>
      </c>
      <c r="GV326" s="145" t="str">
        <f>IFERROR(TRUNC(VLOOKUP($E326,'Container Panel'!$B$41:$Z$100,$D326,0)/(VLOOKUP(GV$276,UI!$A$12:$O$51,VLOOKUP(GV$278,$B$276:$C$278,2,0),0)/1000)),"")</f>
        <v/>
      </c>
      <c r="GW326" s="145" t="str">
        <f>IFERROR(TRUNC(VLOOKUP($E326,'Container Panel'!$B$41:$Z$100,$D326,0)/(VLOOKUP(GW$276,UI!$A$12:$O$51,VLOOKUP(GW$278,$B$276:$C$278,2,0),0)/1000)),"")</f>
        <v/>
      </c>
      <c r="GX326" s="145" t="str">
        <f>IFERROR(TRUNC(VLOOKUP($E326,'Container Panel'!$B$41:$Z$100,$D326,0)/(VLOOKUP(GX$276,UI!$A$12:$O$51,VLOOKUP(GX$278,$B$276:$C$278,2,0),0)/1000)),"")</f>
        <v/>
      </c>
      <c r="GY326" s="145" t="str">
        <f>IFERROR(TRUNC(VLOOKUP($E326,'Container Panel'!$B$41:$Z$100,$D326,0)/(VLOOKUP(GY$276,UI!$A$12:$O$51,VLOOKUP(GY$278,$B$276:$C$278,2,0),0)/1000)),"")</f>
        <v/>
      </c>
      <c r="GZ326" s="145" t="str">
        <f>IFERROR(TRUNC(VLOOKUP($E326,'Container Panel'!$B$41:$Z$100,$D326,0)/(VLOOKUP(GZ$276,UI!$A$12:$O$51,VLOOKUP(GZ$278,$B$276:$C$278,2,0),0)/1000)),"")</f>
        <v/>
      </c>
      <c r="HA326" s="145" t="str">
        <f>IFERROR(TRUNC(VLOOKUP($E326,'Container Panel'!$B$41:$Z$100,$D326,0)/(VLOOKUP(HA$276,UI!$A$12:$O$51,VLOOKUP(HA$278,$B$276:$C$278,2,0),0)/1000)),"")</f>
        <v/>
      </c>
      <c r="HB326" s="145" t="str">
        <f>IFERROR(TRUNC(VLOOKUP($E326,'Container Panel'!$B$41:$Z$100,$D326,0)/(VLOOKUP(HB$276,UI!$A$12:$O$51,VLOOKUP(HB$278,$B$276:$C$278,2,0),0)/1000)),"")</f>
        <v/>
      </c>
      <c r="HC326" s="145" t="str">
        <f>IFERROR(TRUNC(VLOOKUP($E326,'Container Panel'!$B$41:$Z$100,$D326,0)/(VLOOKUP(HC$276,UI!$A$12:$O$51,VLOOKUP(HC$278,$B$276:$C$278,2,0),0)/1000)),"")</f>
        <v/>
      </c>
      <c r="HD326" s="145" t="str">
        <f>IFERROR(TRUNC(VLOOKUP($E326,'Container Panel'!$B$41:$Z$100,$D326,0)/(VLOOKUP(HD$276,UI!$A$12:$O$51,VLOOKUP(HD$278,$B$276:$C$278,2,0),0)/1000)),"")</f>
        <v/>
      </c>
      <c r="HE326" s="145" t="str">
        <f>IFERROR(TRUNC(VLOOKUP($E326,'Container Panel'!$B$41:$Z$100,$D326,0)/(VLOOKUP(HE$276,UI!$A$12:$O$51,VLOOKUP(HE$278,$B$276:$C$278,2,0),0)/1000)),"")</f>
        <v/>
      </c>
      <c r="HF326" s="145" t="str">
        <f>IFERROR(TRUNC(VLOOKUP($E326,'Container Panel'!$B$41:$Z$100,$D326,0)/(VLOOKUP(HF$276,UI!$A$12:$O$51,VLOOKUP(HF$278,$B$276:$C$278,2,0),0)/1000)),"")</f>
        <v/>
      </c>
      <c r="HG326" s="145" t="str">
        <f>IFERROR(TRUNC(VLOOKUP($E326,'Container Panel'!$B$41:$Z$100,$D326,0)/(VLOOKUP(HG$276,UI!$A$12:$O$51,VLOOKUP(HG$278,$B$276:$C$278,2,0),0)/1000)),"")</f>
        <v/>
      </c>
      <c r="HH326" s="145" t="str">
        <f>IFERROR(TRUNC(VLOOKUP($E326,'Container Panel'!$B$41:$Z$100,$D326,0)/(VLOOKUP(HH$276,UI!$A$12:$O$51,VLOOKUP(HH$278,$B$276:$C$278,2,0),0)/1000)),"")</f>
        <v/>
      </c>
      <c r="HI326" s="145" t="str">
        <f>IFERROR(TRUNC(VLOOKUP($E326,'Container Panel'!$B$41:$Z$100,$D326,0)/(VLOOKUP(HI$276,UI!$A$12:$O$51,VLOOKUP(HI$278,$B$276:$C$278,2,0),0)/1000)),"")</f>
        <v/>
      </c>
      <c r="HJ326" s="145" t="str">
        <f>IFERROR(TRUNC(VLOOKUP($E326,'Container Panel'!$B$41:$Z$100,$D326,0)/(VLOOKUP(HJ$276,UI!$A$12:$O$51,VLOOKUP(HJ$278,$B$276:$C$278,2,0),0)/1000)),"")</f>
        <v/>
      </c>
      <c r="HK326" s="145" t="str">
        <f>IFERROR(TRUNC(VLOOKUP($E326,'Container Panel'!$B$41:$Z$100,$D326,0)/(VLOOKUP(HK$276,UI!$A$12:$O$51,VLOOKUP(HK$278,$B$276:$C$278,2,0),0)/1000)),"")</f>
        <v/>
      </c>
      <c r="HL326" s="145" t="str">
        <f>IFERROR(TRUNC(VLOOKUP($E326,'Container Panel'!$B$41:$Z$100,$D326,0)/(VLOOKUP(HL$276,UI!$A$12:$O$51,VLOOKUP(HL$278,$B$276:$C$278,2,0),0)/1000)),"")</f>
        <v/>
      </c>
      <c r="HM326" s="145" t="str">
        <f>IFERROR(TRUNC(VLOOKUP($E326,'Container Panel'!$B$41:$Z$100,$D326,0)/(VLOOKUP(HM$276,UI!$A$12:$O$51,VLOOKUP(HM$278,$B$276:$C$278,2,0),0)/1000)),"")</f>
        <v/>
      </c>
      <c r="HN326" s="145" t="str">
        <f>IFERROR(TRUNC(VLOOKUP($E326,'Container Panel'!$B$41:$Z$100,$D326,0)/(VLOOKUP(HN$276,UI!$A$12:$O$51,VLOOKUP(HN$278,$B$276:$C$278,2,0),0)/1000)),"")</f>
        <v/>
      </c>
      <c r="HO326" s="145" t="str">
        <f>IFERROR(TRUNC(VLOOKUP($E326,'Container Panel'!$B$41:$Z$100,$D326,0)/(VLOOKUP(HO$276,UI!$A$12:$O$51,VLOOKUP(HO$278,$B$276:$C$278,2,0),0)/1000)),"")</f>
        <v/>
      </c>
      <c r="HP326" s="145" t="str">
        <f>IFERROR(TRUNC(VLOOKUP($E326,'Container Panel'!$B$41:$Z$100,$D326,0)/(VLOOKUP(HP$276,UI!$A$12:$O$51,VLOOKUP(HP$278,$B$276:$C$278,2,0),0)/1000)),"")</f>
        <v/>
      </c>
      <c r="HQ326" s="145" t="str">
        <f>IFERROR(TRUNC(VLOOKUP($E326,'Container Panel'!$B$41:$Z$100,$D326,0)/(VLOOKUP(HQ$276,UI!$A$12:$O$51,VLOOKUP(HQ$278,$B$276:$C$278,2,0),0)/1000)),"")</f>
        <v/>
      </c>
      <c r="HR326" s="145" t="str">
        <f>IFERROR(TRUNC(VLOOKUP($E326,'Container Panel'!$B$41:$Z$100,$D326,0)/(VLOOKUP(HR$276,UI!$A$12:$O$51,VLOOKUP(HR$278,$B$276:$C$278,2,0),0)/1000)),"")</f>
        <v/>
      </c>
      <c r="HS326" s="145" t="str">
        <f>IFERROR(TRUNC(VLOOKUP($E326,'Container Panel'!$B$41:$Z$100,$D326,0)/(VLOOKUP(HS$276,UI!$A$12:$O$51,VLOOKUP(HS$278,$B$276:$C$278,2,0),0)/1000)),"")</f>
        <v/>
      </c>
      <c r="HT326" s="145" t="str">
        <f>IFERROR(TRUNC(VLOOKUP($E326,'Container Panel'!$B$41:$Z$100,$D326,0)/(VLOOKUP(HT$276,UI!$A$12:$O$51,VLOOKUP(HT$278,$B$276:$C$278,2,0),0)/1000)),"")</f>
        <v/>
      </c>
      <c r="HU326" s="145" t="str">
        <f>IFERROR(TRUNC(VLOOKUP($E326,'Container Panel'!$B$41:$Z$100,$D326,0)/(VLOOKUP(HU$276,UI!$A$12:$O$51,VLOOKUP(HU$278,$B$276:$C$278,2,0),0)/1000)),"")</f>
        <v/>
      </c>
      <c r="HV326" s="145" t="str">
        <f>IFERROR(TRUNC(VLOOKUP($E326,'Container Panel'!$B$41:$Z$100,$D326,0)/(VLOOKUP(HV$276,UI!$A$12:$O$51,VLOOKUP(HV$278,$B$276:$C$278,2,0),0)/1000)),"")</f>
        <v/>
      </c>
      <c r="HW326" s="145" t="str">
        <f>IFERROR(TRUNC(VLOOKUP($E326,'Container Panel'!$B$41:$Z$100,$D326,0)/(VLOOKUP(HW$276,UI!$A$12:$O$51,VLOOKUP(HW$278,$B$276:$C$278,2,0),0)/1000)),"")</f>
        <v/>
      </c>
      <c r="HX326" s="145" t="str">
        <f>IFERROR(TRUNC(VLOOKUP($E326,'Container Panel'!$B$41:$Z$100,$D326,0)/(VLOOKUP(HX$276,UI!$A$12:$O$51,VLOOKUP(HX$278,$B$276:$C$278,2,0),0)/1000)),"")</f>
        <v/>
      </c>
      <c r="HY326" s="145" t="str">
        <f>IFERROR(TRUNC(VLOOKUP($E326,'Container Panel'!$B$41:$Z$100,$D326,0)/(VLOOKUP(HY$276,UI!$A$12:$O$51,VLOOKUP(HY$278,$B$276:$C$278,2,0),0)/1000)),"")</f>
        <v/>
      </c>
      <c r="HZ326" s="145" t="str">
        <f>IFERROR(TRUNC(VLOOKUP($E326,'Container Panel'!$B$41:$Z$100,$D326,0)/(VLOOKUP(HZ$276,UI!$A$12:$O$51,VLOOKUP(HZ$278,$B$276:$C$278,2,0),0)/1000)),"")</f>
        <v/>
      </c>
      <c r="IA326" s="145" t="str">
        <f>IFERROR(TRUNC(VLOOKUP($E326,'Container Panel'!$B$41:$Z$100,$D326,0)/(VLOOKUP(IA$276,UI!$A$12:$O$51,VLOOKUP(IA$278,$B$276:$C$278,2,0),0)/1000)),"")</f>
        <v/>
      </c>
      <c r="IB326" s="145" t="str">
        <f>IFERROR(TRUNC(VLOOKUP($E326,'Container Panel'!$B$41:$Z$100,$D326,0)/(VLOOKUP(IB$276,UI!$A$12:$O$51,VLOOKUP(IB$278,$B$276:$C$278,2,0),0)/1000)),"")</f>
        <v/>
      </c>
      <c r="IC326" s="145" t="str">
        <f>IFERROR(TRUNC(VLOOKUP($E326,'Container Panel'!$B$41:$Z$100,$D326,0)/(VLOOKUP(IC$276,UI!$A$12:$O$51,VLOOKUP(IC$278,$B$276:$C$278,2,0),0)/1000)),"")</f>
        <v/>
      </c>
      <c r="ID326" s="145" t="str">
        <f>IFERROR(TRUNC(VLOOKUP($E326,'Container Panel'!$B$41:$Z$100,$D326,0)/(VLOOKUP(ID$276,UI!$A$12:$O$51,VLOOKUP(ID$278,$B$276:$C$278,2,0),0)/1000)),"")</f>
        <v/>
      </c>
      <c r="IE326" s="145" t="str">
        <f>IFERROR(TRUNC(VLOOKUP($E326,'Container Panel'!$B$41:$Z$100,$D326,0)/(VLOOKUP(IE$276,UI!$A$12:$O$51,VLOOKUP(IE$278,$B$276:$C$278,2,0),0)/1000)),"")</f>
        <v/>
      </c>
      <c r="IF326" s="145" t="str">
        <f>IFERROR(TRUNC(VLOOKUP($E326,'Container Panel'!$B$41:$Z$100,$D326,0)/(VLOOKUP(IF$276,UI!$A$12:$O$51,VLOOKUP(IF$278,$B$276:$C$278,2,0),0)/1000)),"")</f>
        <v/>
      </c>
      <c r="IG326" s="145" t="str">
        <f>IFERROR(TRUNC(VLOOKUP($E326,'Container Panel'!$B$41:$Z$100,$D326,0)/(VLOOKUP(IG$276,UI!$A$12:$O$51,VLOOKUP(IG$278,$B$276:$C$278,2,0),0)/1000)),"")</f>
        <v/>
      </c>
      <c r="IH326" s="145" t="str">
        <f>IFERROR(TRUNC(VLOOKUP($E326,'Container Panel'!$B$41:$Z$100,$D326,0)/(VLOOKUP(IH$276,UI!$A$12:$O$51,VLOOKUP(IH$278,$B$276:$C$278,2,0),0)/1000)),"")</f>
        <v/>
      </c>
      <c r="II326" s="145" t="str">
        <f>IFERROR(TRUNC(VLOOKUP($E326,'Container Panel'!$B$41:$Z$100,$D326,0)/(VLOOKUP(II$276,UI!$A$12:$O$51,VLOOKUP(II$278,$B$276:$C$278,2,0),0)/1000)),"")</f>
        <v/>
      </c>
      <c r="IJ326" s="145" t="str">
        <f>IFERROR(TRUNC(VLOOKUP($E326,'Container Panel'!$B$41:$Z$100,$D326,0)/(VLOOKUP(IJ$276,UI!$A$12:$O$51,VLOOKUP(IJ$278,$B$276:$C$278,2,0),0)/1000)),"")</f>
        <v/>
      </c>
      <c r="IK326" s="145" t="str">
        <f>IFERROR(TRUNC(VLOOKUP($E326,'Container Panel'!$B$41:$Z$100,$D326,0)/(VLOOKUP(IK$276,UI!$A$12:$O$51,VLOOKUP(IK$278,$B$276:$C$278,2,0),0)/1000)),"")</f>
        <v/>
      </c>
      <c r="IL326" s="145" t="str">
        <f>IFERROR(TRUNC(VLOOKUP($E326,'Container Panel'!$B$41:$Z$100,$D326,0)/(VLOOKUP(IL$276,UI!$A$12:$O$51,VLOOKUP(IL$278,$B$276:$C$278,2,0),0)/1000)),"")</f>
        <v/>
      </c>
    </row>
    <row r="327" spans="2:246">
      <c r="B327" s="74">
        <v>47</v>
      </c>
      <c r="C327" s="74">
        <f t="shared" si="191"/>
        <v>16</v>
      </c>
      <c r="D327" s="163">
        <f>MOD(B327,3)+'Container Panel'!$Q$38</f>
        <v>18</v>
      </c>
      <c r="E327" s="143" t="str">
        <f t="shared" si="193"/>
        <v>A</v>
      </c>
      <c r="F327" s="144" t="s">
        <v>29</v>
      </c>
      <c r="G327" s="145">
        <f>IFERROR(IF(AND(G$272=list!$D$3,'Box Calculation'!G$279&lt;&gt;"h",$E327&lt;&gt;0),0,IF(AND(G$273=list!$D$2,$E327&lt;&gt;0,TRUNC(VLOOKUP($E327,'Container Panel'!$B$41:$Z$100,$D327,0)/(VLOOKUP(G$276,UI!$A$12:$O$51,VLOOKUP(G$279,$B$276:$C$278,2,0),0)/1000))&gt;0),1,TRUNC(VLOOKUP($E327,'Container Panel'!$B$41:$Z$100,$D327,0)/(VLOOKUP(G$276,UI!$A$12:$O$51,VLOOKUP(G$279,$B$276:$C$278,2,0),0)/1000)))),"")</f>
        <v>0</v>
      </c>
      <c r="H327" s="145">
        <f>IFERROR(IF(AND(H$272=list!$D$3,'Box Calculation'!H$279&lt;&gt;"h",$E327&lt;&gt;0),0,IF(AND(H$273=list!$D$2,$E327&lt;&gt;0,TRUNC(VLOOKUP($E327,'Container Panel'!$B$41:$Z$100,$D327,0)/(VLOOKUP(H$276,UI!$A$12:$O$51,VLOOKUP(H$279,$B$276:$C$278,2,0),0)/1000))&gt;0),1,TRUNC(VLOOKUP($E327,'Container Panel'!$B$41:$Z$100,$D327,0)/(VLOOKUP(H$276,UI!$A$12:$O$51,VLOOKUP(H$279,$B$276:$C$278,2,0),0)/1000)))),"")</f>
        <v>2</v>
      </c>
      <c r="I327" s="145">
        <f>IFERROR(IF(AND(I$272=list!$D$3,'Box Calculation'!I$279&lt;&gt;"h",$E327&lt;&gt;0),0,IF(AND(I$273=list!$D$2,$E327&lt;&gt;0,TRUNC(VLOOKUP($E327,'Container Panel'!$B$41:$Z$100,$D327,0)/(VLOOKUP(I$276,UI!$A$12:$O$51,VLOOKUP(I$279,$B$276:$C$278,2,0),0)/1000))&gt;0),1,TRUNC(VLOOKUP($E327,'Container Panel'!$B$41:$Z$100,$D327,0)/(VLOOKUP(I$276,UI!$A$12:$O$51,VLOOKUP(I$279,$B$276:$C$278,2,0),0)/1000)))),"")</f>
        <v>0</v>
      </c>
      <c r="J327" s="145">
        <f>IFERROR(IF(AND(J$272=list!$D$3,'Box Calculation'!J$279&lt;&gt;"h",$E327&lt;&gt;0),0,IF(AND(J$273=list!$D$2,$E327&lt;&gt;0,TRUNC(VLOOKUP($E327,'Container Panel'!$B$41:$Z$100,$D327,0)/(VLOOKUP(J$276,UI!$A$12:$O$51,VLOOKUP(J$279,$B$276:$C$278,2,0),0)/1000))&gt;0),1,TRUNC(VLOOKUP($E327,'Container Panel'!$B$41:$Z$100,$D327,0)/(VLOOKUP(J$276,UI!$A$12:$O$51,VLOOKUP(J$279,$B$276:$C$278,2,0),0)/1000)))),"")</f>
        <v>0</v>
      </c>
      <c r="K327" s="145">
        <f>IFERROR(IF(AND(K$272=list!$D$3,'Box Calculation'!K$279&lt;&gt;"h",$E327&lt;&gt;0),0,IF(AND(K$273=list!$D$2,$E327&lt;&gt;0,TRUNC(VLOOKUP($E327,'Container Panel'!$B$41:$Z$100,$D327,0)/(VLOOKUP(K$276,UI!$A$12:$O$51,VLOOKUP(K$279,$B$276:$C$278,2,0),0)/1000))&gt;0),1,TRUNC(VLOOKUP($E327,'Container Panel'!$B$41:$Z$100,$D327,0)/(VLOOKUP(K$276,UI!$A$12:$O$51,VLOOKUP(K$279,$B$276:$C$278,2,0),0)/1000)))),"")</f>
        <v>0</v>
      </c>
      <c r="L327" s="145">
        <f>IFERROR(IF(AND(L$272=list!$D$3,'Box Calculation'!L$279&lt;&gt;"h",$E327&lt;&gt;0),0,IF(AND(L$273=list!$D$2,$E327&lt;&gt;0,TRUNC(VLOOKUP($E327,'Container Panel'!$B$41:$Z$100,$D327,0)/(VLOOKUP(L$276,UI!$A$12:$O$51,VLOOKUP(L$279,$B$276:$C$278,2,0),0)/1000))&gt;0),1,TRUNC(VLOOKUP($E327,'Container Panel'!$B$41:$Z$100,$D327,0)/(VLOOKUP(L$276,UI!$A$12:$O$51,VLOOKUP(L$279,$B$276:$C$278,2,0),0)/1000)))),"")</f>
        <v>2</v>
      </c>
      <c r="M327" s="145">
        <f>IFERROR(IF(AND(M$272=list!$D$3,'Box Calculation'!M$279&lt;&gt;"h",$E327&lt;&gt;0),0,IF(AND(M$273=list!$D$2,$E327&lt;&gt;0,TRUNC(VLOOKUP($E327,'Container Panel'!$B$41:$Z$100,$D327,0)/(VLOOKUP(M$276,UI!$A$12:$O$51,VLOOKUP(M$279,$B$276:$C$278,2,0),0)/1000))&gt;0),1,TRUNC(VLOOKUP($E327,'Container Panel'!$B$41:$Z$100,$D327,0)/(VLOOKUP(M$276,UI!$A$12:$O$51,VLOOKUP(M$279,$B$276:$C$278,2,0),0)/1000)))),"")</f>
        <v>1</v>
      </c>
      <c r="N327" s="145">
        <f>IFERROR(IF(AND(N$272=list!$D$3,'Box Calculation'!N$279&lt;&gt;"h",$E327&lt;&gt;0),0,IF(AND(N$273=list!$D$2,$E327&lt;&gt;0,TRUNC(VLOOKUP($E327,'Container Panel'!$B$41:$Z$100,$D327,0)/(VLOOKUP(N$276,UI!$A$12:$O$51,VLOOKUP(N$279,$B$276:$C$278,2,0),0)/1000))&gt;0),1,TRUNC(VLOOKUP($E327,'Container Panel'!$B$41:$Z$100,$D327,0)/(VLOOKUP(N$276,UI!$A$12:$O$51,VLOOKUP(N$279,$B$276:$C$278,2,0),0)/1000)))),"")</f>
        <v>0</v>
      </c>
      <c r="O327" s="145">
        <f>IFERROR(IF(AND(O$272=list!$D$3,'Box Calculation'!O$279&lt;&gt;"h",$E327&lt;&gt;0),0,IF(AND(O$273=list!$D$2,$E327&lt;&gt;0,TRUNC(VLOOKUP($E327,'Container Panel'!$B$41:$Z$100,$D327,0)/(VLOOKUP(O$276,UI!$A$12:$O$51,VLOOKUP(O$279,$B$276:$C$278,2,0),0)/1000))&gt;0),1,TRUNC(VLOOKUP($E327,'Container Panel'!$B$41:$Z$100,$D327,0)/(VLOOKUP(O$276,UI!$A$12:$O$51,VLOOKUP(O$279,$B$276:$C$278,2,0),0)/1000)))),"")</f>
        <v>1</v>
      </c>
      <c r="P327" s="145">
        <f>IFERROR(IF(AND(P$272=list!$D$3,'Box Calculation'!P$279&lt;&gt;"h",$E327&lt;&gt;0),0,IF(AND(P$273=list!$D$2,$E327&lt;&gt;0,TRUNC(VLOOKUP($E327,'Container Panel'!$B$41:$Z$100,$D327,0)/(VLOOKUP(P$276,UI!$A$12:$O$51,VLOOKUP(P$279,$B$276:$C$278,2,0),0)/1000))&gt;0),1,TRUNC(VLOOKUP($E327,'Container Panel'!$B$41:$Z$100,$D327,0)/(VLOOKUP(P$276,UI!$A$12:$O$51,VLOOKUP(P$279,$B$276:$C$278,2,0),0)/1000)))),"")</f>
        <v>0</v>
      </c>
      <c r="Q327" s="145">
        <f>IFERROR(IF(AND(Q$272=list!$D$3,'Box Calculation'!Q$279&lt;&gt;"h",$E327&lt;&gt;0),0,IF(AND(Q$273=list!$D$2,$E327&lt;&gt;0,TRUNC(VLOOKUP($E327,'Container Panel'!$B$41:$Z$100,$D327,0)/(VLOOKUP(Q$276,UI!$A$12:$O$51,VLOOKUP(Q$279,$B$276:$C$278,2,0),0)/1000))&gt;0),1,TRUNC(VLOOKUP($E327,'Container Panel'!$B$41:$Z$100,$D327,0)/(VLOOKUP(Q$276,UI!$A$12:$O$51,VLOOKUP(Q$279,$B$276:$C$278,2,0),0)/1000)))),"")</f>
        <v>0</v>
      </c>
      <c r="R327" s="145">
        <f>IFERROR(IF(AND(R$272=list!$D$3,'Box Calculation'!R$279&lt;&gt;"h",$E327&lt;&gt;0),0,IF(AND(R$273=list!$D$2,$E327&lt;&gt;0,TRUNC(VLOOKUP($E327,'Container Panel'!$B$41:$Z$100,$D327,0)/(VLOOKUP(R$276,UI!$A$12:$O$51,VLOOKUP(R$279,$B$276:$C$278,2,0),0)/1000))&gt;0),1,TRUNC(VLOOKUP($E327,'Container Panel'!$B$41:$Z$100,$D327,0)/(VLOOKUP(R$276,UI!$A$12:$O$51,VLOOKUP(R$279,$B$276:$C$278,2,0),0)/1000)))),"")</f>
        <v>0</v>
      </c>
      <c r="S327" s="145" t="str">
        <f>IFERROR(IF(AND(S$272=list!$D$3,'Box Calculation'!S$279&lt;&gt;"h",$E327&lt;&gt;0),0,IF(AND(S$273=list!$D$2,$E327&lt;&gt;0,TRUNC(VLOOKUP($E327,'Container Panel'!$B$41:$Z$100,$D327,0)/(VLOOKUP(S$276,UI!$A$12:$O$51,VLOOKUP(S$279,$B$276:$C$278,2,0),0)/1000))&gt;0),1,TRUNC(VLOOKUP($E327,'Container Panel'!$B$41:$Z$100,$D327,0)/(VLOOKUP(S$276,UI!$A$12:$O$51,VLOOKUP(S$279,$B$276:$C$278,2,0),0)/1000)))),"")</f>
        <v/>
      </c>
      <c r="T327" s="145" t="str">
        <f>IFERROR(IF(AND(T$272=list!$D$3,'Box Calculation'!T$279&lt;&gt;"h",$E327&lt;&gt;0),0,IF(AND(T$273=list!$D$2,$E327&lt;&gt;0,TRUNC(VLOOKUP($E327,'Container Panel'!$B$41:$Z$100,$D327,0)/(VLOOKUP(T$276,UI!$A$12:$O$51,VLOOKUP(T$279,$B$276:$C$278,2,0),0)/1000))&gt;0),1,TRUNC(VLOOKUP($E327,'Container Panel'!$B$41:$Z$100,$D327,0)/(VLOOKUP(T$276,UI!$A$12:$O$51,VLOOKUP(T$279,$B$276:$C$278,2,0),0)/1000)))),"")</f>
        <v/>
      </c>
      <c r="U327" s="145" t="str">
        <f>IFERROR(IF(AND(U$272=list!$D$3,'Box Calculation'!U$279&lt;&gt;"h",$E327&lt;&gt;0),0,IF(AND(U$273=list!$D$2,$E327&lt;&gt;0,TRUNC(VLOOKUP($E327,'Container Panel'!$B$41:$Z$100,$D327,0)/(VLOOKUP(U$276,UI!$A$12:$O$51,VLOOKUP(U$279,$B$276:$C$278,2,0),0)/1000))&gt;0),1,TRUNC(VLOOKUP($E327,'Container Panel'!$B$41:$Z$100,$D327,0)/(VLOOKUP(U$276,UI!$A$12:$O$51,VLOOKUP(U$279,$B$276:$C$278,2,0),0)/1000)))),"")</f>
        <v/>
      </c>
      <c r="V327" s="145" t="str">
        <f>IFERROR(IF(AND(V$272=list!$D$3,'Box Calculation'!V$279&lt;&gt;"h",$E327&lt;&gt;0),0,IF(AND(V$273=list!$D$2,$E327&lt;&gt;0,TRUNC(VLOOKUP($E327,'Container Panel'!$B$41:$Z$100,$D327,0)/(VLOOKUP(V$276,UI!$A$12:$O$51,VLOOKUP(V$279,$B$276:$C$278,2,0),0)/1000))&gt;0),1,TRUNC(VLOOKUP($E327,'Container Panel'!$B$41:$Z$100,$D327,0)/(VLOOKUP(V$276,UI!$A$12:$O$51,VLOOKUP(V$279,$B$276:$C$278,2,0),0)/1000)))),"")</f>
        <v/>
      </c>
      <c r="W327" s="145" t="str">
        <f>IFERROR(IF(AND(W$272=list!$D$3,'Box Calculation'!W$279&lt;&gt;"h",$E327&lt;&gt;0),0,IF(AND(W$273=list!$D$2,$E327&lt;&gt;0,TRUNC(VLOOKUP($E327,'Container Panel'!$B$41:$Z$100,$D327,0)/(VLOOKUP(W$276,UI!$A$12:$O$51,VLOOKUP(W$279,$B$276:$C$278,2,0),0)/1000))&gt;0),1,TRUNC(VLOOKUP($E327,'Container Panel'!$B$41:$Z$100,$D327,0)/(VLOOKUP(W$276,UI!$A$12:$O$51,VLOOKUP(W$279,$B$276:$C$278,2,0),0)/1000)))),"")</f>
        <v/>
      </c>
      <c r="X327" s="145" t="str">
        <f>IFERROR(IF(AND(X$272=list!$D$3,'Box Calculation'!X$279&lt;&gt;"h",$E327&lt;&gt;0),0,IF(AND(X$273=list!$D$2,$E327&lt;&gt;0,TRUNC(VLOOKUP($E327,'Container Panel'!$B$41:$Z$100,$D327,0)/(VLOOKUP(X$276,UI!$A$12:$O$51,VLOOKUP(X$279,$B$276:$C$278,2,0),0)/1000))&gt;0),1,TRUNC(VLOOKUP($E327,'Container Panel'!$B$41:$Z$100,$D327,0)/(VLOOKUP(X$276,UI!$A$12:$O$51,VLOOKUP(X$279,$B$276:$C$278,2,0),0)/1000)))),"")</f>
        <v/>
      </c>
      <c r="Y327" s="145" t="str">
        <f>IFERROR(IF(AND(Y$272=list!$D$3,'Box Calculation'!Y$279&lt;&gt;"h",$E327&lt;&gt;0),0,IF(AND(Y$273=list!$D$2,$E327&lt;&gt;0,TRUNC(VLOOKUP($E327,'Container Panel'!$B$41:$Z$100,$D327,0)/(VLOOKUP(Y$276,UI!$A$12:$O$51,VLOOKUP(Y$279,$B$276:$C$278,2,0),0)/1000))&gt;0),1,TRUNC(VLOOKUP($E327,'Container Panel'!$B$41:$Z$100,$D327,0)/(VLOOKUP(Y$276,UI!$A$12:$O$51,VLOOKUP(Y$279,$B$276:$C$278,2,0),0)/1000)))),"")</f>
        <v/>
      </c>
      <c r="Z327" s="145" t="str">
        <f>IFERROR(IF(AND(Z$272=list!$D$3,'Box Calculation'!Z$279&lt;&gt;"h",$E327&lt;&gt;0),0,IF(AND(Z$273=list!$D$2,$E327&lt;&gt;0,TRUNC(VLOOKUP($E327,'Container Panel'!$B$41:$Z$100,$D327,0)/(VLOOKUP(Z$276,UI!$A$12:$O$51,VLOOKUP(Z$279,$B$276:$C$278,2,0),0)/1000))&gt;0),1,TRUNC(VLOOKUP($E327,'Container Panel'!$B$41:$Z$100,$D327,0)/(VLOOKUP(Z$276,UI!$A$12:$O$51,VLOOKUP(Z$279,$B$276:$C$278,2,0),0)/1000)))),"")</f>
        <v/>
      </c>
      <c r="AA327" s="145" t="str">
        <f>IFERROR(IF(AND(AA$272=list!$D$3,'Box Calculation'!AA$279&lt;&gt;"h",$E327&lt;&gt;0),0,IF(AND(AA$273=list!$D$2,$E327&lt;&gt;0,TRUNC(VLOOKUP($E327,'Container Panel'!$B$41:$Z$100,$D327,0)/(VLOOKUP(AA$276,UI!$A$12:$O$51,VLOOKUP(AA$279,$B$276:$C$278,2,0),0)/1000))&gt;0),1,TRUNC(VLOOKUP($E327,'Container Panel'!$B$41:$Z$100,$D327,0)/(VLOOKUP(AA$276,UI!$A$12:$O$51,VLOOKUP(AA$279,$B$276:$C$278,2,0),0)/1000)))),"")</f>
        <v/>
      </c>
      <c r="AB327" s="145" t="str">
        <f>IFERROR(IF(AND(AB$272=list!$D$3,'Box Calculation'!AB$279&lt;&gt;"h",$E327&lt;&gt;0),0,IF(AND(AB$273=list!$D$2,$E327&lt;&gt;0,TRUNC(VLOOKUP($E327,'Container Panel'!$B$41:$Z$100,$D327,0)/(VLOOKUP(AB$276,UI!$A$12:$O$51,VLOOKUP(AB$279,$B$276:$C$278,2,0),0)/1000))&gt;0),1,TRUNC(VLOOKUP($E327,'Container Panel'!$B$41:$Z$100,$D327,0)/(VLOOKUP(AB$276,UI!$A$12:$O$51,VLOOKUP(AB$279,$B$276:$C$278,2,0),0)/1000)))),"")</f>
        <v/>
      </c>
      <c r="AC327" s="145" t="str">
        <f>IFERROR(IF(AND(AC$272=list!$D$3,'Box Calculation'!AC$279&lt;&gt;"h",$E327&lt;&gt;0),0,IF(AND(AC$273=list!$D$2,$E327&lt;&gt;0,TRUNC(VLOOKUP($E327,'Container Panel'!$B$41:$Z$100,$D327,0)/(VLOOKUP(AC$276,UI!$A$12:$O$51,VLOOKUP(AC$279,$B$276:$C$278,2,0),0)/1000))&gt;0),1,TRUNC(VLOOKUP($E327,'Container Panel'!$B$41:$Z$100,$D327,0)/(VLOOKUP(AC$276,UI!$A$12:$O$51,VLOOKUP(AC$279,$B$276:$C$278,2,0),0)/1000)))),"")</f>
        <v/>
      </c>
      <c r="AD327" s="145" t="str">
        <f>IFERROR(IF(AND(AD$272=list!$D$3,'Box Calculation'!AD$279&lt;&gt;"h",$E327&lt;&gt;0),0,IF(AND(AD$273=list!$D$2,$E327&lt;&gt;0,TRUNC(VLOOKUP($E327,'Container Panel'!$B$41:$Z$100,$D327,0)/(VLOOKUP(AD$276,UI!$A$12:$O$51,VLOOKUP(AD$279,$B$276:$C$278,2,0),0)/1000))&gt;0),1,TRUNC(VLOOKUP($E327,'Container Panel'!$B$41:$Z$100,$D327,0)/(VLOOKUP(AD$276,UI!$A$12:$O$51,VLOOKUP(AD$279,$B$276:$C$278,2,0),0)/1000)))),"")</f>
        <v/>
      </c>
      <c r="AE327" s="145" t="str">
        <f>IFERROR(IF(AND(AE$272=list!$D$3,'Box Calculation'!AE$279&lt;&gt;"h",$E327&lt;&gt;0),0,IF(AND(AE$273=list!$D$2,$E327&lt;&gt;0,TRUNC(VLOOKUP($E327,'Container Panel'!$B$41:$Z$100,$D327,0)/(VLOOKUP(AE$276,UI!$A$12:$O$51,VLOOKUP(AE$279,$B$276:$C$278,2,0),0)/1000))&gt;0),1,TRUNC(VLOOKUP($E327,'Container Panel'!$B$41:$Z$100,$D327,0)/(VLOOKUP(AE$276,UI!$A$12:$O$51,VLOOKUP(AE$279,$B$276:$C$278,2,0),0)/1000)))),"")</f>
        <v/>
      </c>
      <c r="AF327" s="145" t="str">
        <f>IFERROR(IF(AND(AF$272=list!$D$3,'Box Calculation'!AF$279&lt;&gt;"h",$E327&lt;&gt;0),0,IF(AND(AF$273=list!$D$2,$E327&lt;&gt;0,TRUNC(VLOOKUP($E327,'Container Panel'!$B$41:$Z$100,$D327,0)/(VLOOKUP(AF$276,UI!$A$12:$O$51,VLOOKUP(AF$279,$B$276:$C$278,2,0),0)/1000))&gt;0),1,TRUNC(VLOOKUP($E327,'Container Panel'!$B$41:$Z$100,$D327,0)/(VLOOKUP(AF$276,UI!$A$12:$O$51,VLOOKUP(AF$279,$B$276:$C$278,2,0),0)/1000)))),"")</f>
        <v/>
      </c>
      <c r="AG327" s="145" t="str">
        <f>IFERROR(IF(AND(AG$272=list!$D$3,'Box Calculation'!AG$279&lt;&gt;"h",$E327&lt;&gt;0),0,IF(AND(AG$273=list!$D$2,$E327&lt;&gt;0,TRUNC(VLOOKUP($E327,'Container Panel'!$B$41:$Z$100,$D327,0)/(VLOOKUP(AG$276,UI!$A$12:$O$51,VLOOKUP(AG$279,$B$276:$C$278,2,0),0)/1000))&gt;0),1,TRUNC(VLOOKUP($E327,'Container Panel'!$B$41:$Z$100,$D327,0)/(VLOOKUP(AG$276,UI!$A$12:$O$51,VLOOKUP(AG$279,$B$276:$C$278,2,0),0)/1000)))),"")</f>
        <v/>
      </c>
      <c r="AH327" s="145" t="str">
        <f>IFERROR(IF(AND(AH$272=list!$D$3,'Box Calculation'!AH$279&lt;&gt;"h",$E327&lt;&gt;0),0,IF(AND(AH$273=list!$D$2,$E327&lt;&gt;0,TRUNC(VLOOKUP($E327,'Container Panel'!$B$41:$Z$100,$D327,0)/(VLOOKUP(AH$276,UI!$A$12:$O$51,VLOOKUP(AH$279,$B$276:$C$278,2,0),0)/1000))&gt;0),1,TRUNC(VLOOKUP($E327,'Container Panel'!$B$41:$Z$100,$D327,0)/(VLOOKUP(AH$276,UI!$A$12:$O$51,VLOOKUP(AH$279,$B$276:$C$278,2,0),0)/1000)))),"")</f>
        <v/>
      </c>
      <c r="AI327" s="145" t="str">
        <f>IFERROR(IF(AND(AI$272=list!$D$3,'Box Calculation'!AI$279&lt;&gt;"h",$E327&lt;&gt;0),0,IF(AND(AI$273=list!$D$2,$E327&lt;&gt;0,TRUNC(VLOOKUP($E327,'Container Panel'!$B$41:$Z$100,$D327,0)/(VLOOKUP(AI$276,UI!$A$12:$O$51,VLOOKUP(AI$279,$B$276:$C$278,2,0),0)/1000))&gt;0),1,TRUNC(VLOOKUP($E327,'Container Panel'!$B$41:$Z$100,$D327,0)/(VLOOKUP(AI$276,UI!$A$12:$O$51,VLOOKUP(AI$279,$B$276:$C$278,2,0),0)/1000)))),"")</f>
        <v/>
      </c>
      <c r="AJ327" s="145" t="str">
        <f>IFERROR(IF(AND(AJ$272=list!$D$3,'Box Calculation'!AJ$279&lt;&gt;"h",$E327&lt;&gt;0),0,IF(AND(AJ$273=list!$D$2,$E327&lt;&gt;0,TRUNC(VLOOKUP($E327,'Container Panel'!$B$41:$Z$100,$D327,0)/(VLOOKUP(AJ$276,UI!$A$12:$O$51,VLOOKUP(AJ$279,$B$276:$C$278,2,0),0)/1000))&gt;0),1,TRUNC(VLOOKUP($E327,'Container Panel'!$B$41:$Z$100,$D327,0)/(VLOOKUP(AJ$276,UI!$A$12:$O$51,VLOOKUP(AJ$279,$B$276:$C$278,2,0),0)/1000)))),"")</f>
        <v/>
      </c>
      <c r="AK327" s="145" t="str">
        <f>IFERROR(IF(AND(AK$272=list!$D$3,'Box Calculation'!AK$279&lt;&gt;"h",$E327&lt;&gt;0),0,IF(AND(AK$273=list!$D$2,$E327&lt;&gt;0,TRUNC(VLOOKUP($E327,'Container Panel'!$B$41:$Z$100,$D327,0)/(VLOOKUP(AK$276,UI!$A$12:$O$51,VLOOKUP(AK$279,$B$276:$C$278,2,0),0)/1000))&gt;0),1,TRUNC(VLOOKUP($E327,'Container Panel'!$B$41:$Z$100,$D327,0)/(VLOOKUP(AK$276,UI!$A$12:$O$51,VLOOKUP(AK$279,$B$276:$C$278,2,0),0)/1000)))),"")</f>
        <v/>
      </c>
      <c r="AL327" s="145" t="str">
        <f>IFERROR(IF(AND(AL$272=list!$D$3,'Box Calculation'!AL$279&lt;&gt;"h",$E327&lt;&gt;0),0,IF(AND(AL$273=list!$D$2,$E327&lt;&gt;0,TRUNC(VLOOKUP($E327,'Container Panel'!$B$41:$Z$100,$D327,0)/(VLOOKUP(AL$276,UI!$A$12:$O$51,VLOOKUP(AL$279,$B$276:$C$278,2,0),0)/1000))&gt;0),1,TRUNC(VLOOKUP($E327,'Container Panel'!$B$41:$Z$100,$D327,0)/(VLOOKUP(AL$276,UI!$A$12:$O$51,VLOOKUP(AL$279,$B$276:$C$278,2,0),0)/1000)))),"")</f>
        <v/>
      </c>
      <c r="AM327" s="145" t="str">
        <f>IFERROR(IF(AND(AM$272=list!$D$3,'Box Calculation'!AM$279&lt;&gt;"h",$E327&lt;&gt;0),0,IF(AND(AM$273=list!$D$2,$E327&lt;&gt;0,TRUNC(VLOOKUP($E327,'Container Panel'!$B$41:$Z$100,$D327,0)/(VLOOKUP(AM$276,UI!$A$12:$O$51,VLOOKUP(AM$279,$B$276:$C$278,2,0),0)/1000))&gt;0),1,TRUNC(VLOOKUP($E327,'Container Panel'!$B$41:$Z$100,$D327,0)/(VLOOKUP(AM$276,UI!$A$12:$O$51,VLOOKUP(AM$279,$B$276:$C$278,2,0),0)/1000)))),"")</f>
        <v/>
      </c>
      <c r="AN327" s="145" t="str">
        <f>IFERROR(IF(AND(AN$272=list!$D$3,'Box Calculation'!AN$279&lt;&gt;"h",$E327&lt;&gt;0),0,IF(AND(AN$273=list!$D$2,$E327&lt;&gt;0,TRUNC(VLOOKUP($E327,'Container Panel'!$B$41:$Z$100,$D327,0)/(VLOOKUP(AN$276,UI!$A$12:$O$51,VLOOKUP(AN$279,$B$276:$C$278,2,0),0)/1000))&gt;0),1,TRUNC(VLOOKUP($E327,'Container Panel'!$B$41:$Z$100,$D327,0)/(VLOOKUP(AN$276,UI!$A$12:$O$51,VLOOKUP(AN$279,$B$276:$C$278,2,0),0)/1000)))),"")</f>
        <v/>
      </c>
      <c r="AO327" s="145" t="str">
        <f>IFERROR(IF(AND(AO$272=list!$D$3,'Box Calculation'!AO$279&lt;&gt;"h",$E327&lt;&gt;0),0,IF(AND(AO$273=list!$D$2,$E327&lt;&gt;0,TRUNC(VLOOKUP($E327,'Container Panel'!$B$41:$Z$100,$D327,0)/(VLOOKUP(AO$276,UI!$A$12:$O$51,VLOOKUP(AO$279,$B$276:$C$278,2,0),0)/1000))&gt;0),1,TRUNC(VLOOKUP($E327,'Container Panel'!$B$41:$Z$100,$D327,0)/(VLOOKUP(AO$276,UI!$A$12:$O$51,VLOOKUP(AO$279,$B$276:$C$278,2,0),0)/1000)))),"")</f>
        <v/>
      </c>
      <c r="AP327" s="145" t="str">
        <f>IFERROR(IF(AND(AP$272=list!$D$3,'Box Calculation'!AP$279&lt;&gt;"h",$E327&lt;&gt;0),0,IF(AND(AP$273=list!$D$2,$E327&lt;&gt;0,TRUNC(VLOOKUP($E327,'Container Panel'!$B$41:$Z$100,$D327,0)/(VLOOKUP(AP$276,UI!$A$12:$O$51,VLOOKUP(AP$279,$B$276:$C$278,2,0),0)/1000))&gt;0),1,TRUNC(VLOOKUP($E327,'Container Panel'!$B$41:$Z$100,$D327,0)/(VLOOKUP(AP$276,UI!$A$12:$O$51,VLOOKUP(AP$279,$B$276:$C$278,2,0),0)/1000)))),"")</f>
        <v/>
      </c>
      <c r="AQ327" s="145" t="str">
        <f>IFERROR(IF(AND(AQ$272=list!$D$3,'Box Calculation'!AQ$279&lt;&gt;"h",$E327&lt;&gt;0),0,IF(AND(AQ$273=list!$D$2,$E327&lt;&gt;0,TRUNC(VLOOKUP($E327,'Container Panel'!$B$41:$Z$100,$D327,0)/(VLOOKUP(AQ$276,UI!$A$12:$O$51,VLOOKUP(AQ$279,$B$276:$C$278,2,0),0)/1000))&gt;0),1,TRUNC(VLOOKUP($E327,'Container Panel'!$B$41:$Z$100,$D327,0)/(VLOOKUP(AQ$276,UI!$A$12:$O$51,VLOOKUP(AQ$279,$B$276:$C$278,2,0),0)/1000)))),"")</f>
        <v/>
      </c>
      <c r="AR327" s="145" t="str">
        <f>IFERROR(IF(AND(AR$272=list!$D$3,'Box Calculation'!AR$279&lt;&gt;"h",$E327&lt;&gt;0),0,IF(AND(AR$273=list!$D$2,$E327&lt;&gt;0,TRUNC(VLOOKUP($E327,'Container Panel'!$B$41:$Z$100,$D327,0)/(VLOOKUP(AR$276,UI!$A$12:$O$51,VLOOKUP(AR$279,$B$276:$C$278,2,0),0)/1000))&gt;0),1,TRUNC(VLOOKUP($E327,'Container Panel'!$B$41:$Z$100,$D327,0)/(VLOOKUP(AR$276,UI!$A$12:$O$51,VLOOKUP(AR$279,$B$276:$C$278,2,0),0)/1000)))),"")</f>
        <v/>
      </c>
      <c r="AS327" s="145" t="str">
        <f>IFERROR(IF(AND(AS$272=list!$D$3,'Box Calculation'!AS$279&lt;&gt;"h",$E327&lt;&gt;0),0,IF(AND(AS$273=list!$D$2,$E327&lt;&gt;0,TRUNC(VLOOKUP($E327,'Container Panel'!$B$41:$Z$100,$D327,0)/(VLOOKUP(AS$276,UI!$A$12:$O$51,VLOOKUP(AS$279,$B$276:$C$278,2,0),0)/1000))&gt;0),1,TRUNC(VLOOKUP($E327,'Container Panel'!$B$41:$Z$100,$D327,0)/(VLOOKUP(AS$276,UI!$A$12:$O$51,VLOOKUP(AS$279,$B$276:$C$278,2,0),0)/1000)))),"")</f>
        <v/>
      </c>
      <c r="AT327" s="145" t="str">
        <f>IFERROR(IF(AND(AT$272=list!$D$3,'Box Calculation'!AT$279&lt;&gt;"h",$E327&lt;&gt;0),0,IF(AND(AT$273=list!$D$2,$E327&lt;&gt;0,TRUNC(VLOOKUP($E327,'Container Panel'!$B$41:$Z$100,$D327,0)/(VLOOKUP(AT$276,UI!$A$12:$O$51,VLOOKUP(AT$279,$B$276:$C$278,2,0),0)/1000))&gt;0),1,TRUNC(VLOOKUP($E327,'Container Panel'!$B$41:$Z$100,$D327,0)/(VLOOKUP(AT$276,UI!$A$12:$O$51,VLOOKUP(AT$279,$B$276:$C$278,2,0),0)/1000)))),"")</f>
        <v/>
      </c>
      <c r="AU327" s="145" t="str">
        <f>IFERROR(IF(AND(AU$272=list!$D$3,'Box Calculation'!AU$279&lt;&gt;"h",$E327&lt;&gt;0),0,IF(AND(AU$273=list!$D$2,$E327&lt;&gt;0,TRUNC(VLOOKUP($E327,'Container Panel'!$B$41:$Z$100,$D327,0)/(VLOOKUP(AU$276,UI!$A$12:$O$51,VLOOKUP(AU$279,$B$276:$C$278,2,0),0)/1000))&gt;0),1,TRUNC(VLOOKUP($E327,'Container Panel'!$B$41:$Z$100,$D327,0)/(VLOOKUP(AU$276,UI!$A$12:$O$51,VLOOKUP(AU$279,$B$276:$C$278,2,0),0)/1000)))),"")</f>
        <v/>
      </c>
      <c r="AV327" s="145" t="str">
        <f>IFERROR(IF(AND(AV$272=list!$D$3,'Box Calculation'!AV$279&lt;&gt;"h",$E327&lt;&gt;0),0,IF(AND(AV$273=list!$D$2,$E327&lt;&gt;0,TRUNC(VLOOKUP($E327,'Container Panel'!$B$41:$Z$100,$D327,0)/(VLOOKUP(AV$276,UI!$A$12:$O$51,VLOOKUP(AV$279,$B$276:$C$278,2,0),0)/1000))&gt;0),1,TRUNC(VLOOKUP($E327,'Container Panel'!$B$41:$Z$100,$D327,0)/(VLOOKUP(AV$276,UI!$A$12:$O$51,VLOOKUP(AV$279,$B$276:$C$278,2,0),0)/1000)))),"")</f>
        <v/>
      </c>
      <c r="AW327" s="145" t="str">
        <f>IFERROR(IF(AND(AW$272=list!$D$3,'Box Calculation'!AW$279&lt;&gt;"h",$E327&lt;&gt;0),0,IF(AND(AW$273=list!$D$2,$E327&lt;&gt;0,TRUNC(VLOOKUP($E327,'Container Panel'!$B$41:$Z$100,$D327,0)/(VLOOKUP(AW$276,UI!$A$12:$O$51,VLOOKUP(AW$279,$B$276:$C$278,2,0),0)/1000))&gt;0),1,TRUNC(VLOOKUP($E327,'Container Panel'!$B$41:$Z$100,$D327,0)/(VLOOKUP(AW$276,UI!$A$12:$O$51,VLOOKUP(AW$279,$B$276:$C$278,2,0),0)/1000)))),"")</f>
        <v/>
      </c>
      <c r="AX327" s="145" t="str">
        <f>IFERROR(IF(AND(AX$272=list!$D$3,'Box Calculation'!AX$279&lt;&gt;"h",$E327&lt;&gt;0),0,IF(AND(AX$273=list!$D$2,$E327&lt;&gt;0,TRUNC(VLOOKUP($E327,'Container Panel'!$B$41:$Z$100,$D327,0)/(VLOOKUP(AX$276,UI!$A$12:$O$51,VLOOKUP(AX$279,$B$276:$C$278,2,0),0)/1000))&gt;0),1,TRUNC(VLOOKUP($E327,'Container Panel'!$B$41:$Z$100,$D327,0)/(VLOOKUP(AX$276,UI!$A$12:$O$51,VLOOKUP(AX$279,$B$276:$C$278,2,0),0)/1000)))),"")</f>
        <v/>
      </c>
      <c r="AY327" s="145" t="str">
        <f>IFERROR(IF(AND(AY$272=list!$D$3,'Box Calculation'!AY$279&lt;&gt;"h",$E327&lt;&gt;0),0,IF(AND(AY$273=list!$D$2,$E327&lt;&gt;0,TRUNC(VLOOKUP($E327,'Container Panel'!$B$41:$Z$100,$D327,0)/(VLOOKUP(AY$276,UI!$A$12:$O$51,VLOOKUP(AY$279,$B$276:$C$278,2,0),0)/1000))&gt;0),1,TRUNC(VLOOKUP($E327,'Container Panel'!$B$41:$Z$100,$D327,0)/(VLOOKUP(AY$276,UI!$A$12:$O$51,VLOOKUP(AY$279,$B$276:$C$278,2,0),0)/1000)))),"")</f>
        <v/>
      </c>
      <c r="AZ327" s="145" t="str">
        <f>IFERROR(IF(AND(AZ$272=list!$D$3,'Box Calculation'!AZ$279&lt;&gt;"h",$E327&lt;&gt;0),0,IF(AND(AZ$273=list!$D$2,$E327&lt;&gt;0,TRUNC(VLOOKUP($E327,'Container Panel'!$B$41:$Z$100,$D327,0)/(VLOOKUP(AZ$276,UI!$A$12:$O$51,VLOOKUP(AZ$279,$B$276:$C$278,2,0),0)/1000))&gt;0),1,TRUNC(VLOOKUP($E327,'Container Panel'!$B$41:$Z$100,$D327,0)/(VLOOKUP(AZ$276,UI!$A$12:$O$51,VLOOKUP(AZ$279,$B$276:$C$278,2,0),0)/1000)))),"")</f>
        <v/>
      </c>
      <c r="BA327" s="145" t="str">
        <f>IFERROR(IF(AND(BA$272=list!$D$3,'Box Calculation'!BA$279&lt;&gt;"h",$E327&lt;&gt;0),0,IF(AND(BA$273=list!$D$2,$E327&lt;&gt;0,TRUNC(VLOOKUP($E327,'Container Panel'!$B$41:$Z$100,$D327,0)/(VLOOKUP(BA$276,UI!$A$12:$O$51,VLOOKUP(BA$279,$B$276:$C$278,2,0),0)/1000))&gt;0),1,TRUNC(VLOOKUP($E327,'Container Panel'!$B$41:$Z$100,$D327,0)/(VLOOKUP(BA$276,UI!$A$12:$O$51,VLOOKUP(BA$279,$B$276:$C$278,2,0),0)/1000)))),"")</f>
        <v/>
      </c>
      <c r="BB327" s="145" t="str">
        <f>IFERROR(IF(AND(BB$272=list!$D$3,'Box Calculation'!BB$279&lt;&gt;"h",$E327&lt;&gt;0),0,IF(AND(BB$273=list!$D$2,$E327&lt;&gt;0,TRUNC(VLOOKUP($E327,'Container Panel'!$B$41:$Z$100,$D327,0)/(VLOOKUP(BB$276,UI!$A$12:$O$51,VLOOKUP(BB$279,$B$276:$C$278,2,0),0)/1000))&gt;0),1,TRUNC(VLOOKUP($E327,'Container Panel'!$B$41:$Z$100,$D327,0)/(VLOOKUP(BB$276,UI!$A$12:$O$51,VLOOKUP(BB$279,$B$276:$C$278,2,0),0)/1000)))),"")</f>
        <v/>
      </c>
      <c r="BC327" s="145" t="str">
        <f>IFERROR(IF(AND(BC$272=list!$D$3,'Box Calculation'!BC$279&lt;&gt;"h",$E327&lt;&gt;0),0,IF(AND(BC$273=list!$D$2,$E327&lt;&gt;0,TRUNC(VLOOKUP($E327,'Container Panel'!$B$41:$Z$100,$D327,0)/(VLOOKUP(BC$276,UI!$A$12:$O$51,VLOOKUP(BC$279,$B$276:$C$278,2,0),0)/1000))&gt;0),1,TRUNC(VLOOKUP($E327,'Container Panel'!$B$41:$Z$100,$D327,0)/(VLOOKUP(BC$276,UI!$A$12:$O$51,VLOOKUP(BC$279,$B$276:$C$278,2,0),0)/1000)))),"")</f>
        <v/>
      </c>
      <c r="BD327" s="145" t="str">
        <f>IFERROR(IF(AND(BD$272=list!$D$3,'Box Calculation'!BD$279&lt;&gt;"h",$E327&lt;&gt;0),0,IF(AND(BD$273=list!$D$2,$E327&lt;&gt;0,TRUNC(VLOOKUP($E327,'Container Panel'!$B$41:$Z$100,$D327,0)/(VLOOKUP(BD$276,UI!$A$12:$O$51,VLOOKUP(BD$279,$B$276:$C$278,2,0),0)/1000))&gt;0),1,TRUNC(VLOOKUP($E327,'Container Panel'!$B$41:$Z$100,$D327,0)/(VLOOKUP(BD$276,UI!$A$12:$O$51,VLOOKUP(BD$279,$B$276:$C$278,2,0),0)/1000)))),"")</f>
        <v/>
      </c>
      <c r="BE327" s="145" t="str">
        <f>IFERROR(IF(AND(BE$272=list!$D$3,'Box Calculation'!BE$279&lt;&gt;"h",$E327&lt;&gt;0),0,IF(AND(BE$273=list!$D$2,$E327&lt;&gt;0,TRUNC(VLOOKUP($E327,'Container Panel'!$B$41:$Z$100,$D327,0)/(VLOOKUP(BE$276,UI!$A$12:$O$51,VLOOKUP(BE$279,$B$276:$C$278,2,0),0)/1000))&gt;0),1,TRUNC(VLOOKUP($E327,'Container Panel'!$B$41:$Z$100,$D327,0)/(VLOOKUP(BE$276,UI!$A$12:$O$51,VLOOKUP(BE$279,$B$276:$C$278,2,0),0)/1000)))),"")</f>
        <v/>
      </c>
      <c r="BF327" s="145" t="str">
        <f>IFERROR(IF(AND(BF$272=list!$D$3,'Box Calculation'!BF$279&lt;&gt;"h",$E327&lt;&gt;0),0,IF(AND(BF$273=list!$D$2,$E327&lt;&gt;0,TRUNC(VLOOKUP($E327,'Container Panel'!$B$41:$Z$100,$D327,0)/(VLOOKUP(BF$276,UI!$A$12:$O$51,VLOOKUP(BF$279,$B$276:$C$278,2,0),0)/1000))&gt;0),1,TRUNC(VLOOKUP($E327,'Container Panel'!$B$41:$Z$100,$D327,0)/(VLOOKUP(BF$276,UI!$A$12:$O$51,VLOOKUP(BF$279,$B$276:$C$278,2,0),0)/1000)))),"")</f>
        <v/>
      </c>
      <c r="BG327" s="145" t="str">
        <f>IFERROR(IF(AND(BG$272=list!$D$3,'Box Calculation'!BG$279&lt;&gt;"h",$E327&lt;&gt;0),0,IF(AND(BG$273=list!$D$2,$E327&lt;&gt;0,TRUNC(VLOOKUP($E327,'Container Panel'!$B$41:$Z$100,$D327,0)/(VLOOKUP(BG$276,UI!$A$12:$O$51,VLOOKUP(BG$279,$B$276:$C$278,2,0),0)/1000))&gt;0),1,TRUNC(VLOOKUP($E327,'Container Panel'!$B$41:$Z$100,$D327,0)/(VLOOKUP(BG$276,UI!$A$12:$O$51,VLOOKUP(BG$279,$B$276:$C$278,2,0),0)/1000)))),"")</f>
        <v/>
      </c>
      <c r="BH327" s="145" t="str">
        <f>IFERROR(IF(AND(BH$272=list!$D$3,'Box Calculation'!BH$279&lt;&gt;"h",$E327&lt;&gt;0),0,IF(AND(BH$273=list!$D$2,$E327&lt;&gt;0,TRUNC(VLOOKUP($E327,'Container Panel'!$B$41:$Z$100,$D327,0)/(VLOOKUP(BH$276,UI!$A$12:$O$51,VLOOKUP(BH$279,$B$276:$C$278,2,0),0)/1000))&gt;0),1,TRUNC(VLOOKUP($E327,'Container Panel'!$B$41:$Z$100,$D327,0)/(VLOOKUP(BH$276,UI!$A$12:$O$51,VLOOKUP(BH$279,$B$276:$C$278,2,0),0)/1000)))),"")</f>
        <v/>
      </c>
      <c r="BI327" s="145" t="str">
        <f>IFERROR(IF(AND(BI$272=list!$D$3,'Box Calculation'!BI$279&lt;&gt;"h",$E327&lt;&gt;0),0,IF(AND(BI$273=list!$D$2,$E327&lt;&gt;0,TRUNC(VLOOKUP($E327,'Container Panel'!$B$41:$Z$100,$D327,0)/(VLOOKUP(BI$276,UI!$A$12:$O$51,VLOOKUP(BI$279,$B$276:$C$278,2,0),0)/1000))&gt;0),1,TRUNC(VLOOKUP($E327,'Container Panel'!$B$41:$Z$100,$D327,0)/(VLOOKUP(BI$276,UI!$A$12:$O$51,VLOOKUP(BI$279,$B$276:$C$278,2,0),0)/1000)))),"")</f>
        <v/>
      </c>
      <c r="BJ327" s="145" t="str">
        <f>IFERROR(IF(AND(BJ$272=list!$D$3,'Box Calculation'!BJ$279&lt;&gt;"h",$E327&lt;&gt;0),0,IF(AND(BJ$273=list!$D$2,$E327&lt;&gt;0,TRUNC(VLOOKUP($E327,'Container Panel'!$B$41:$Z$100,$D327,0)/(VLOOKUP(BJ$276,UI!$A$12:$O$51,VLOOKUP(BJ$279,$B$276:$C$278,2,0),0)/1000))&gt;0),1,TRUNC(VLOOKUP($E327,'Container Panel'!$B$41:$Z$100,$D327,0)/(VLOOKUP(BJ$276,UI!$A$12:$O$51,VLOOKUP(BJ$279,$B$276:$C$278,2,0),0)/1000)))),"")</f>
        <v/>
      </c>
      <c r="BK327" s="145" t="str">
        <f>IFERROR(IF(AND(BK$272=list!$D$3,'Box Calculation'!BK$279&lt;&gt;"h",$E327&lt;&gt;0),0,IF(AND(BK$273=list!$D$2,$E327&lt;&gt;0,TRUNC(VLOOKUP($E327,'Container Panel'!$B$41:$Z$100,$D327,0)/(VLOOKUP(BK$276,UI!$A$12:$O$51,VLOOKUP(BK$279,$B$276:$C$278,2,0),0)/1000))&gt;0),1,TRUNC(VLOOKUP($E327,'Container Panel'!$B$41:$Z$100,$D327,0)/(VLOOKUP(BK$276,UI!$A$12:$O$51,VLOOKUP(BK$279,$B$276:$C$278,2,0),0)/1000)))),"")</f>
        <v/>
      </c>
      <c r="BL327" s="145" t="str">
        <f>IFERROR(IF(AND(BL$272=list!$D$3,'Box Calculation'!BL$279&lt;&gt;"h",$E327&lt;&gt;0),0,IF(AND(BL$273=list!$D$2,$E327&lt;&gt;0,TRUNC(VLOOKUP($E327,'Container Panel'!$B$41:$Z$100,$D327,0)/(VLOOKUP(BL$276,UI!$A$12:$O$51,VLOOKUP(BL$279,$B$276:$C$278,2,0),0)/1000))&gt;0),1,TRUNC(VLOOKUP($E327,'Container Panel'!$B$41:$Z$100,$D327,0)/(VLOOKUP(BL$276,UI!$A$12:$O$51,VLOOKUP(BL$279,$B$276:$C$278,2,0),0)/1000)))),"")</f>
        <v/>
      </c>
      <c r="BM327" s="145" t="str">
        <f>IFERROR(IF(AND(BM$272=list!$D$3,'Box Calculation'!BM$279&lt;&gt;"h",$E327&lt;&gt;0),0,IF(AND(BM$273=list!$D$2,$E327&lt;&gt;0,TRUNC(VLOOKUP($E327,'Container Panel'!$B$41:$Z$100,$D327,0)/(VLOOKUP(BM$276,UI!$A$12:$O$51,VLOOKUP(BM$279,$B$276:$C$278,2,0),0)/1000))&gt;0),1,TRUNC(VLOOKUP($E327,'Container Panel'!$B$41:$Z$100,$D327,0)/(VLOOKUP(BM$276,UI!$A$12:$O$51,VLOOKUP(BM$279,$B$276:$C$278,2,0),0)/1000)))),"")</f>
        <v/>
      </c>
      <c r="BN327" s="145" t="str">
        <f>IFERROR(IF(AND(BN$272=list!$D$3,'Box Calculation'!BN$279&lt;&gt;"h",$E327&lt;&gt;0),0,IF(AND(BN$273=list!$D$2,$E327&lt;&gt;0,TRUNC(VLOOKUP($E327,'Container Panel'!$B$41:$Z$100,$D327,0)/(VLOOKUP(BN$276,UI!$A$12:$O$51,VLOOKUP(BN$279,$B$276:$C$278,2,0),0)/1000))&gt;0),1,TRUNC(VLOOKUP($E327,'Container Panel'!$B$41:$Z$100,$D327,0)/(VLOOKUP(BN$276,UI!$A$12:$O$51,VLOOKUP(BN$279,$B$276:$C$278,2,0),0)/1000)))),"")</f>
        <v/>
      </c>
      <c r="BO327" s="145" t="str">
        <f>IFERROR(IF(AND(BO$272=list!$D$3,'Box Calculation'!BO$279&lt;&gt;"h",$E327&lt;&gt;0),0,IF(AND(BO$273=list!$D$2,$E327&lt;&gt;0,TRUNC(VLOOKUP($E327,'Container Panel'!$B$41:$Z$100,$D327,0)/(VLOOKUP(BO$276,UI!$A$12:$O$51,VLOOKUP(BO$279,$B$276:$C$278,2,0),0)/1000))&gt;0),1,TRUNC(VLOOKUP($E327,'Container Panel'!$B$41:$Z$100,$D327,0)/(VLOOKUP(BO$276,UI!$A$12:$O$51,VLOOKUP(BO$279,$B$276:$C$278,2,0),0)/1000)))),"")</f>
        <v/>
      </c>
      <c r="BP327" s="145" t="str">
        <f>IFERROR(IF(AND(BP$272=list!$D$3,'Box Calculation'!BP$279&lt;&gt;"h",$E327&lt;&gt;0),0,IF(AND(BP$273=list!$D$2,$E327&lt;&gt;0,TRUNC(VLOOKUP($E327,'Container Panel'!$B$41:$Z$100,$D327,0)/(VLOOKUP(BP$276,UI!$A$12:$O$51,VLOOKUP(BP$279,$B$276:$C$278,2,0),0)/1000))&gt;0),1,TRUNC(VLOOKUP($E327,'Container Panel'!$B$41:$Z$100,$D327,0)/(VLOOKUP(BP$276,UI!$A$12:$O$51,VLOOKUP(BP$279,$B$276:$C$278,2,0),0)/1000)))),"")</f>
        <v/>
      </c>
      <c r="BQ327" s="145" t="str">
        <f>IFERROR(IF(AND(BQ$272=list!$D$3,'Box Calculation'!BQ$279&lt;&gt;"h",$E327&lt;&gt;0),0,IF(AND(BQ$273=list!$D$2,$E327&lt;&gt;0,TRUNC(VLOOKUP($E327,'Container Panel'!$B$41:$Z$100,$D327,0)/(VLOOKUP(BQ$276,UI!$A$12:$O$51,VLOOKUP(BQ$279,$B$276:$C$278,2,0),0)/1000))&gt;0),1,TRUNC(VLOOKUP($E327,'Container Panel'!$B$41:$Z$100,$D327,0)/(VLOOKUP(BQ$276,UI!$A$12:$O$51,VLOOKUP(BQ$279,$B$276:$C$278,2,0),0)/1000)))),"")</f>
        <v/>
      </c>
      <c r="BR327" s="145" t="str">
        <f>IFERROR(IF(AND(BR$272=list!$D$3,'Box Calculation'!BR$279&lt;&gt;"h",$E327&lt;&gt;0),0,IF(AND(BR$273=list!$D$2,$E327&lt;&gt;0,TRUNC(VLOOKUP($E327,'Container Panel'!$B$41:$Z$100,$D327,0)/(VLOOKUP(BR$276,UI!$A$12:$O$51,VLOOKUP(BR$279,$B$276:$C$278,2,0),0)/1000))&gt;0),1,TRUNC(VLOOKUP($E327,'Container Panel'!$B$41:$Z$100,$D327,0)/(VLOOKUP(BR$276,UI!$A$12:$O$51,VLOOKUP(BR$279,$B$276:$C$278,2,0),0)/1000)))),"")</f>
        <v/>
      </c>
      <c r="BS327" s="145" t="str">
        <f>IFERROR(IF(AND(BS$272=list!$D$3,'Box Calculation'!BS$279&lt;&gt;"h",$E327&lt;&gt;0),0,IF(AND(BS$273=list!$D$2,$E327&lt;&gt;0,TRUNC(VLOOKUP($E327,'Container Panel'!$B$41:$Z$100,$D327,0)/(VLOOKUP(BS$276,UI!$A$12:$O$51,VLOOKUP(BS$279,$B$276:$C$278,2,0),0)/1000))&gt;0),1,TRUNC(VLOOKUP($E327,'Container Panel'!$B$41:$Z$100,$D327,0)/(VLOOKUP(BS$276,UI!$A$12:$O$51,VLOOKUP(BS$279,$B$276:$C$278,2,0),0)/1000)))),"")</f>
        <v/>
      </c>
      <c r="BT327" s="145" t="str">
        <f>IFERROR(IF(AND(BT$272=list!$D$3,'Box Calculation'!BT$279&lt;&gt;"h",$E327&lt;&gt;0),0,IF(AND(BT$273=list!$D$2,$E327&lt;&gt;0,TRUNC(VLOOKUP($E327,'Container Panel'!$B$41:$Z$100,$D327,0)/(VLOOKUP(BT$276,UI!$A$12:$O$51,VLOOKUP(BT$279,$B$276:$C$278,2,0),0)/1000))&gt;0),1,TRUNC(VLOOKUP($E327,'Container Panel'!$B$41:$Z$100,$D327,0)/(VLOOKUP(BT$276,UI!$A$12:$O$51,VLOOKUP(BT$279,$B$276:$C$278,2,0),0)/1000)))),"")</f>
        <v/>
      </c>
      <c r="BU327" s="145" t="str">
        <f>IFERROR(IF(AND(BU$272=list!$D$3,'Box Calculation'!BU$279&lt;&gt;"h",$E327&lt;&gt;0),0,IF(AND(BU$273=list!$D$2,$E327&lt;&gt;0,TRUNC(VLOOKUP($E327,'Container Panel'!$B$41:$Z$100,$D327,0)/(VLOOKUP(BU$276,UI!$A$12:$O$51,VLOOKUP(BU$279,$B$276:$C$278,2,0),0)/1000))&gt;0),1,TRUNC(VLOOKUP($E327,'Container Panel'!$B$41:$Z$100,$D327,0)/(VLOOKUP(BU$276,UI!$A$12:$O$51,VLOOKUP(BU$279,$B$276:$C$278,2,0),0)/1000)))),"")</f>
        <v/>
      </c>
      <c r="BV327" s="145" t="str">
        <f>IFERROR(IF(AND(BV$272=list!$D$3,'Box Calculation'!BV$279&lt;&gt;"h",$E327&lt;&gt;0),0,IF(AND(BV$273=list!$D$2,$E327&lt;&gt;0,TRUNC(VLOOKUP($E327,'Container Panel'!$B$41:$Z$100,$D327,0)/(VLOOKUP(BV$276,UI!$A$12:$O$51,VLOOKUP(BV$279,$B$276:$C$278,2,0),0)/1000))&gt;0),1,TRUNC(VLOOKUP($E327,'Container Panel'!$B$41:$Z$100,$D327,0)/(VLOOKUP(BV$276,UI!$A$12:$O$51,VLOOKUP(BV$279,$B$276:$C$278,2,0),0)/1000)))),"")</f>
        <v/>
      </c>
      <c r="BW327" s="145" t="str">
        <f>IFERROR(IF(AND(BW$272=list!$D$3,'Box Calculation'!BW$279&lt;&gt;"h",$E327&lt;&gt;0),0,IF(AND(BW$273=list!$D$2,$E327&lt;&gt;0,TRUNC(VLOOKUP($E327,'Container Panel'!$B$41:$Z$100,$D327,0)/(VLOOKUP(BW$276,UI!$A$12:$O$51,VLOOKUP(BW$279,$B$276:$C$278,2,0),0)/1000))&gt;0),1,TRUNC(VLOOKUP($E327,'Container Panel'!$B$41:$Z$100,$D327,0)/(VLOOKUP(BW$276,UI!$A$12:$O$51,VLOOKUP(BW$279,$B$276:$C$278,2,0),0)/1000)))),"")</f>
        <v/>
      </c>
      <c r="BX327" s="145" t="str">
        <f>IFERROR(IF(AND(BX$272=list!$D$3,'Box Calculation'!BX$279&lt;&gt;"h",$E327&lt;&gt;0),0,IF(AND(BX$273=list!$D$2,$E327&lt;&gt;0,TRUNC(VLOOKUP($E327,'Container Panel'!$B$41:$Z$100,$D327,0)/(VLOOKUP(BX$276,UI!$A$12:$O$51,VLOOKUP(BX$279,$B$276:$C$278,2,0),0)/1000))&gt;0),1,TRUNC(VLOOKUP($E327,'Container Panel'!$B$41:$Z$100,$D327,0)/(VLOOKUP(BX$276,UI!$A$12:$O$51,VLOOKUP(BX$279,$B$276:$C$278,2,0),0)/1000)))),"")</f>
        <v/>
      </c>
      <c r="BY327" s="145" t="str">
        <f>IFERROR(IF(AND(BY$272=list!$D$3,'Box Calculation'!BY$279&lt;&gt;"h",$E327&lt;&gt;0),0,IF(AND(BY$273=list!$D$2,$E327&lt;&gt;0,TRUNC(VLOOKUP($E327,'Container Panel'!$B$41:$Z$100,$D327,0)/(VLOOKUP(BY$276,UI!$A$12:$O$51,VLOOKUP(BY$279,$B$276:$C$278,2,0),0)/1000))&gt;0),1,TRUNC(VLOOKUP($E327,'Container Panel'!$B$41:$Z$100,$D327,0)/(VLOOKUP(BY$276,UI!$A$12:$O$51,VLOOKUP(BY$279,$B$276:$C$278,2,0),0)/1000)))),"")</f>
        <v/>
      </c>
      <c r="BZ327" s="145" t="str">
        <f>IFERROR(IF(AND(BZ$272=list!$D$3,'Box Calculation'!BZ$279&lt;&gt;"h",$E327&lt;&gt;0),0,IF(AND(BZ$273=list!$D$2,$E327&lt;&gt;0,TRUNC(VLOOKUP($E327,'Container Panel'!$B$41:$Z$100,$D327,0)/(VLOOKUP(BZ$276,UI!$A$12:$O$51,VLOOKUP(BZ$279,$B$276:$C$278,2,0),0)/1000))&gt;0),1,TRUNC(VLOOKUP($E327,'Container Panel'!$B$41:$Z$100,$D327,0)/(VLOOKUP(BZ$276,UI!$A$12:$O$51,VLOOKUP(BZ$279,$B$276:$C$278,2,0),0)/1000)))),"")</f>
        <v/>
      </c>
      <c r="CA327" s="145" t="str">
        <f>IFERROR(IF(AND(CA$272=list!$D$3,'Box Calculation'!CA$279&lt;&gt;"h",$E327&lt;&gt;0),0,IF(AND(CA$273=list!$D$2,$E327&lt;&gt;0,TRUNC(VLOOKUP($E327,'Container Panel'!$B$41:$Z$100,$D327,0)/(VLOOKUP(CA$276,UI!$A$12:$O$51,VLOOKUP(CA$279,$B$276:$C$278,2,0),0)/1000))&gt;0),1,TRUNC(VLOOKUP($E327,'Container Panel'!$B$41:$Z$100,$D327,0)/(VLOOKUP(CA$276,UI!$A$12:$O$51,VLOOKUP(CA$279,$B$276:$C$278,2,0),0)/1000)))),"")</f>
        <v/>
      </c>
      <c r="CB327" s="145" t="str">
        <f>IFERROR(IF(AND(CB$272=list!$D$3,'Box Calculation'!CB$279&lt;&gt;"h",$E327&lt;&gt;0),0,IF(AND(CB$273=list!$D$2,$E327&lt;&gt;0,TRUNC(VLOOKUP($E327,'Container Panel'!$B$41:$Z$100,$D327,0)/(VLOOKUP(CB$276,UI!$A$12:$O$51,VLOOKUP(CB$279,$B$276:$C$278,2,0),0)/1000))&gt;0),1,TRUNC(VLOOKUP($E327,'Container Panel'!$B$41:$Z$100,$D327,0)/(VLOOKUP(CB$276,UI!$A$12:$O$51,VLOOKUP(CB$279,$B$276:$C$278,2,0),0)/1000)))),"")</f>
        <v/>
      </c>
      <c r="CC327" s="145" t="str">
        <f>IFERROR(IF(AND(CC$272=list!$D$3,'Box Calculation'!CC$279&lt;&gt;"h",$E327&lt;&gt;0),0,IF(AND(CC$273=list!$D$2,$E327&lt;&gt;0,TRUNC(VLOOKUP($E327,'Container Panel'!$B$41:$Z$100,$D327,0)/(VLOOKUP(CC$276,UI!$A$12:$O$51,VLOOKUP(CC$279,$B$276:$C$278,2,0),0)/1000))&gt;0),1,TRUNC(VLOOKUP($E327,'Container Panel'!$B$41:$Z$100,$D327,0)/(VLOOKUP(CC$276,UI!$A$12:$O$51,VLOOKUP(CC$279,$B$276:$C$278,2,0),0)/1000)))),"")</f>
        <v/>
      </c>
      <c r="CD327" s="145" t="str">
        <f>IFERROR(IF(AND(CD$272=list!$D$3,'Box Calculation'!CD$279&lt;&gt;"h",$E327&lt;&gt;0),0,IF(AND(CD$273=list!$D$2,$E327&lt;&gt;0,TRUNC(VLOOKUP($E327,'Container Panel'!$B$41:$Z$100,$D327,0)/(VLOOKUP(CD$276,UI!$A$12:$O$51,VLOOKUP(CD$279,$B$276:$C$278,2,0),0)/1000))&gt;0),1,TRUNC(VLOOKUP($E327,'Container Panel'!$B$41:$Z$100,$D327,0)/(VLOOKUP(CD$276,UI!$A$12:$O$51,VLOOKUP(CD$279,$B$276:$C$278,2,0),0)/1000)))),"")</f>
        <v/>
      </c>
      <c r="CE327" s="145" t="str">
        <f>IFERROR(IF(AND(CE$272=list!$D$3,'Box Calculation'!CE$279&lt;&gt;"h",$E327&lt;&gt;0),0,IF(AND(CE$273=list!$D$2,$E327&lt;&gt;0,TRUNC(VLOOKUP($E327,'Container Panel'!$B$41:$Z$100,$D327,0)/(VLOOKUP(CE$276,UI!$A$12:$O$51,VLOOKUP(CE$279,$B$276:$C$278,2,0),0)/1000))&gt;0),1,TRUNC(VLOOKUP($E327,'Container Panel'!$B$41:$Z$100,$D327,0)/(VLOOKUP(CE$276,UI!$A$12:$O$51,VLOOKUP(CE$279,$B$276:$C$278,2,0),0)/1000)))),"")</f>
        <v/>
      </c>
      <c r="CF327" s="145" t="str">
        <f>IFERROR(IF(AND(CF$272=list!$D$3,'Box Calculation'!CF$279&lt;&gt;"h",$E327&lt;&gt;0),0,IF(AND(CF$273=list!$D$2,$E327&lt;&gt;0,TRUNC(VLOOKUP($E327,'Container Panel'!$B$41:$Z$100,$D327,0)/(VLOOKUP(CF$276,UI!$A$12:$O$51,VLOOKUP(CF$279,$B$276:$C$278,2,0),0)/1000))&gt;0),1,TRUNC(VLOOKUP($E327,'Container Panel'!$B$41:$Z$100,$D327,0)/(VLOOKUP(CF$276,UI!$A$12:$O$51,VLOOKUP(CF$279,$B$276:$C$278,2,0),0)/1000)))),"")</f>
        <v/>
      </c>
      <c r="CG327" s="145" t="str">
        <f>IFERROR(IF(AND(CG$272=list!$D$3,'Box Calculation'!CG$279&lt;&gt;"h",$E327&lt;&gt;0),0,IF(AND(CG$273=list!$D$2,$E327&lt;&gt;0,TRUNC(VLOOKUP($E327,'Container Panel'!$B$41:$Z$100,$D327,0)/(VLOOKUP(CG$276,UI!$A$12:$O$51,VLOOKUP(CG$279,$B$276:$C$278,2,0),0)/1000))&gt;0),1,TRUNC(VLOOKUP($E327,'Container Panel'!$B$41:$Z$100,$D327,0)/(VLOOKUP(CG$276,UI!$A$12:$O$51,VLOOKUP(CG$279,$B$276:$C$278,2,0),0)/1000)))),"")</f>
        <v/>
      </c>
      <c r="CH327" s="145" t="str">
        <f>IFERROR(IF(AND(CH$272=list!$D$3,'Box Calculation'!CH$279&lt;&gt;"h",$E327&lt;&gt;0),0,IF(AND(CH$273=list!$D$2,$E327&lt;&gt;0,TRUNC(VLOOKUP($E327,'Container Panel'!$B$41:$Z$100,$D327,0)/(VLOOKUP(CH$276,UI!$A$12:$O$51,VLOOKUP(CH$279,$B$276:$C$278,2,0),0)/1000))&gt;0),1,TRUNC(VLOOKUP($E327,'Container Panel'!$B$41:$Z$100,$D327,0)/(VLOOKUP(CH$276,UI!$A$12:$O$51,VLOOKUP(CH$279,$B$276:$C$278,2,0),0)/1000)))),"")</f>
        <v/>
      </c>
      <c r="CI327" s="145" t="str">
        <f>IFERROR(IF(AND(CI$272=list!$D$3,'Box Calculation'!CI$279&lt;&gt;"h",$E327&lt;&gt;0),0,IF(AND(CI$273=list!$D$2,$E327&lt;&gt;0,TRUNC(VLOOKUP($E327,'Container Panel'!$B$41:$Z$100,$D327,0)/(VLOOKUP(CI$276,UI!$A$12:$O$51,VLOOKUP(CI$279,$B$276:$C$278,2,0),0)/1000))&gt;0),1,TRUNC(VLOOKUP($E327,'Container Panel'!$B$41:$Z$100,$D327,0)/(VLOOKUP(CI$276,UI!$A$12:$O$51,VLOOKUP(CI$279,$B$276:$C$278,2,0),0)/1000)))),"")</f>
        <v/>
      </c>
      <c r="CJ327" s="145" t="str">
        <f>IFERROR(IF(AND(CJ$272=list!$D$3,'Box Calculation'!CJ$279&lt;&gt;"h",$E327&lt;&gt;0),0,IF(AND(CJ$273=list!$D$2,$E327&lt;&gt;0,TRUNC(VLOOKUP($E327,'Container Panel'!$B$41:$Z$100,$D327,0)/(VLOOKUP(CJ$276,UI!$A$12:$O$51,VLOOKUP(CJ$279,$B$276:$C$278,2,0),0)/1000))&gt;0),1,TRUNC(VLOOKUP($E327,'Container Panel'!$B$41:$Z$100,$D327,0)/(VLOOKUP(CJ$276,UI!$A$12:$O$51,VLOOKUP(CJ$279,$B$276:$C$278,2,0),0)/1000)))),"")</f>
        <v/>
      </c>
      <c r="CK327" s="145" t="str">
        <f>IFERROR(IF(AND(CK$272=list!$D$3,'Box Calculation'!CK$279&lt;&gt;"h",$E327&lt;&gt;0),0,IF(AND(CK$273=list!$D$2,$E327&lt;&gt;0,TRUNC(VLOOKUP($E327,'Container Panel'!$B$41:$Z$100,$D327,0)/(VLOOKUP(CK$276,UI!$A$12:$O$51,VLOOKUP(CK$279,$B$276:$C$278,2,0),0)/1000))&gt;0),1,TRUNC(VLOOKUP($E327,'Container Panel'!$B$41:$Z$100,$D327,0)/(VLOOKUP(CK$276,UI!$A$12:$O$51,VLOOKUP(CK$279,$B$276:$C$278,2,0),0)/1000)))),"")</f>
        <v/>
      </c>
      <c r="CL327" s="145" t="str">
        <f>IFERROR(IF(AND(CL$272=list!$D$3,'Box Calculation'!CL$279&lt;&gt;"h",$E327&lt;&gt;0),0,IF(AND(CL$273=list!$D$2,$E327&lt;&gt;0,TRUNC(VLOOKUP($E327,'Container Panel'!$B$41:$Z$100,$D327,0)/(VLOOKUP(CL$276,UI!$A$12:$O$51,VLOOKUP(CL$279,$B$276:$C$278,2,0),0)/1000))&gt;0),1,TRUNC(VLOOKUP($E327,'Container Panel'!$B$41:$Z$100,$D327,0)/(VLOOKUP(CL$276,UI!$A$12:$O$51,VLOOKUP(CL$279,$B$276:$C$278,2,0),0)/1000)))),"")</f>
        <v/>
      </c>
      <c r="CM327" s="145" t="str">
        <f>IFERROR(IF(AND(CM$272=list!$D$3,'Box Calculation'!CM$279&lt;&gt;"h",$E327&lt;&gt;0),0,IF(AND(CM$273=list!$D$2,$E327&lt;&gt;0,TRUNC(VLOOKUP($E327,'Container Panel'!$B$41:$Z$100,$D327,0)/(VLOOKUP(CM$276,UI!$A$12:$O$51,VLOOKUP(CM$279,$B$276:$C$278,2,0),0)/1000))&gt;0),1,TRUNC(VLOOKUP($E327,'Container Panel'!$B$41:$Z$100,$D327,0)/(VLOOKUP(CM$276,UI!$A$12:$O$51,VLOOKUP(CM$279,$B$276:$C$278,2,0),0)/1000)))),"")</f>
        <v/>
      </c>
      <c r="CN327" s="145" t="str">
        <f>IFERROR(IF(AND(CN$272=list!$D$3,'Box Calculation'!CN$279&lt;&gt;"h",$E327&lt;&gt;0),0,IF(AND(CN$273=list!$D$2,$E327&lt;&gt;0,TRUNC(VLOOKUP($E327,'Container Panel'!$B$41:$Z$100,$D327,0)/(VLOOKUP(CN$276,UI!$A$12:$O$51,VLOOKUP(CN$279,$B$276:$C$278,2,0),0)/1000))&gt;0),1,TRUNC(VLOOKUP($E327,'Container Panel'!$B$41:$Z$100,$D327,0)/(VLOOKUP(CN$276,UI!$A$12:$O$51,VLOOKUP(CN$279,$B$276:$C$278,2,0),0)/1000)))),"")</f>
        <v/>
      </c>
      <c r="CO327" s="145" t="str">
        <f>IFERROR(IF(AND(CO$272=list!$D$3,'Box Calculation'!CO$279&lt;&gt;"h",$E327&lt;&gt;0),0,IF(AND(CO$273=list!$D$2,$E327&lt;&gt;0,TRUNC(VLOOKUP($E327,'Container Panel'!$B$41:$Z$100,$D327,0)/(VLOOKUP(CO$276,UI!$A$12:$O$51,VLOOKUP(CO$279,$B$276:$C$278,2,0),0)/1000))&gt;0),1,TRUNC(VLOOKUP($E327,'Container Panel'!$B$41:$Z$100,$D327,0)/(VLOOKUP(CO$276,UI!$A$12:$O$51,VLOOKUP(CO$279,$B$276:$C$278,2,0),0)/1000)))),"")</f>
        <v/>
      </c>
      <c r="CP327" s="145" t="str">
        <f>IFERROR(IF(AND(CP$272=list!$D$3,'Box Calculation'!CP$279&lt;&gt;"h",$E327&lt;&gt;0),0,IF(AND(CP$273=list!$D$2,$E327&lt;&gt;0,TRUNC(VLOOKUP($E327,'Container Panel'!$B$41:$Z$100,$D327,0)/(VLOOKUP(CP$276,UI!$A$12:$O$51,VLOOKUP(CP$279,$B$276:$C$278,2,0),0)/1000))&gt;0),1,TRUNC(VLOOKUP($E327,'Container Panel'!$B$41:$Z$100,$D327,0)/(VLOOKUP(CP$276,UI!$A$12:$O$51,VLOOKUP(CP$279,$B$276:$C$278,2,0),0)/1000)))),"")</f>
        <v/>
      </c>
      <c r="CQ327" s="145" t="str">
        <f>IFERROR(IF(AND(CQ$272=list!$D$3,'Box Calculation'!CQ$279&lt;&gt;"h",$E327&lt;&gt;0),0,IF(AND(CQ$273=list!$D$2,$E327&lt;&gt;0,TRUNC(VLOOKUP($E327,'Container Panel'!$B$41:$Z$100,$D327,0)/(VLOOKUP(CQ$276,UI!$A$12:$O$51,VLOOKUP(CQ$279,$B$276:$C$278,2,0),0)/1000))&gt;0),1,TRUNC(VLOOKUP($E327,'Container Panel'!$B$41:$Z$100,$D327,0)/(VLOOKUP(CQ$276,UI!$A$12:$O$51,VLOOKUP(CQ$279,$B$276:$C$278,2,0),0)/1000)))),"")</f>
        <v/>
      </c>
      <c r="CR327" s="145" t="str">
        <f>IFERROR(IF(AND(CR$272=list!$D$3,'Box Calculation'!CR$279&lt;&gt;"h",$E327&lt;&gt;0),0,IF(AND(CR$273=list!$D$2,$E327&lt;&gt;0,TRUNC(VLOOKUP($E327,'Container Panel'!$B$41:$Z$100,$D327,0)/(VLOOKUP(CR$276,UI!$A$12:$O$51,VLOOKUP(CR$279,$B$276:$C$278,2,0),0)/1000))&gt;0),1,TRUNC(VLOOKUP($E327,'Container Panel'!$B$41:$Z$100,$D327,0)/(VLOOKUP(CR$276,UI!$A$12:$O$51,VLOOKUP(CR$279,$B$276:$C$278,2,0),0)/1000)))),"")</f>
        <v/>
      </c>
      <c r="CS327" s="145" t="str">
        <f>IFERROR(IF(AND(CS$272=list!$D$3,'Box Calculation'!CS$279&lt;&gt;"h",$E327&lt;&gt;0),0,IF(AND(CS$273=list!$D$2,$E327&lt;&gt;0,TRUNC(VLOOKUP($E327,'Container Panel'!$B$41:$Z$100,$D327,0)/(VLOOKUP(CS$276,UI!$A$12:$O$51,VLOOKUP(CS$279,$B$276:$C$278,2,0),0)/1000))&gt;0),1,TRUNC(VLOOKUP($E327,'Container Panel'!$B$41:$Z$100,$D327,0)/(VLOOKUP(CS$276,UI!$A$12:$O$51,VLOOKUP(CS$279,$B$276:$C$278,2,0),0)/1000)))),"")</f>
        <v/>
      </c>
      <c r="CT327" s="145" t="str">
        <f>IFERROR(IF(AND(CT$272=list!$D$3,'Box Calculation'!CT$279&lt;&gt;"h",$E327&lt;&gt;0),0,IF(AND(CT$273=list!$D$2,$E327&lt;&gt;0,TRUNC(VLOOKUP($E327,'Container Panel'!$B$41:$Z$100,$D327,0)/(VLOOKUP(CT$276,UI!$A$12:$O$51,VLOOKUP(CT$279,$B$276:$C$278,2,0),0)/1000))&gt;0),1,TRUNC(VLOOKUP($E327,'Container Panel'!$B$41:$Z$100,$D327,0)/(VLOOKUP(CT$276,UI!$A$12:$O$51,VLOOKUP(CT$279,$B$276:$C$278,2,0),0)/1000)))),"")</f>
        <v/>
      </c>
      <c r="CU327" s="145" t="str">
        <f>IFERROR(IF(AND(CU$272=list!$D$3,'Box Calculation'!CU$279&lt;&gt;"h",$E327&lt;&gt;0),0,IF(AND(CU$273=list!$D$2,$E327&lt;&gt;0,TRUNC(VLOOKUP($E327,'Container Panel'!$B$41:$Z$100,$D327,0)/(VLOOKUP(CU$276,UI!$A$12:$O$51,VLOOKUP(CU$279,$B$276:$C$278,2,0),0)/1000))&gt;0),1,TRUNC(VLOOKUP($E327,'Container Panel'!$B$41:$Z$100,$D327,0)/(VLOOKUP(CU$276,UI!$A$12:$O$51,VLOOKUP(CU$279,$B$276:$C$278,2,0),0)/1000)))),"")</f>
        <v/>
      </c>
      <c r="CV327" s="145" t="str">
        <f>IFERROR(IF(AND(CV$272=list!$D$3,'Box Calculation'!CV$279&lt;&gt;"h",$E327&lt;&gt;0),0,IF(AND(CV$273=list!$D$2,$E327&lt;&gt;0,TRUNC(VLOOKUP($E327,'Container Panel'!$B$41:$Z$100,$D327,0)/(VLOOKUP(CV$276,UI!$A$12:$O$51,VLOOKUP(CV$279,$B$276:$C$278,2,0),0)/1000))&gt;0),1,TRUNC(VLOOKUP($E327,'Container Panel'!$B$41:$Z$100,$D327,0)/(VLOOKUP(CV$276,UI!$A$12:$O$51,VLOOKUP(CV$279,$B$276:$C$278,2,0),0)/1000)))),"")</f>
        <v/>
      </c>
      <c r="CW327" s="145" t="str">
        <f>IFERROR(IF(AND(CW$272=list!$D$3,'Box Calculation'!CW$279&lt;&gt;"h",$E327&lt;&gt;0),0,IF(AND(CW$273=list!$D$2,$E327&lt;&gt;0,TRUNC(VLOOKUP($E327,'Container Panel'!$B$41:$Z$100,$D327,0)/(VLOOKUP(CW$276,UI!$A$12:$O$51,VLOOKUP(CW$279,$B$276:$C$278,2,0),0)/1000))&gt;0),1,TRUNC(VLOOKUP($E327,'Container Panel'!$B$41:$Z$100,$D327,0)/(VLOOKUP(CW$276,UI!$A$12:$O$51,VLOOKUP(CW$279,$B$276:$C$278,2,0),0)/1000)))),"")</f>
        <v/>
      </c>
      <c r="CX327" s="145" t="str">
        <f>IFERROR(IF(AND(CX$272=list!$D$3,'Box Calculation'!CX$279&lt;&gt;"h",$E327&lt;&gt;0),0,IF(AND(CX$273=list!$D$2,$E327&lt;&gt;0,TRUNC(VLOOKUP($E327,'Container Panel'!$B$41:$Z$100,$D327,0)/(VLOOKUP(CX$276,UI!$A$12:$O$51,VLOOKUP(CX$279,$B$276:$C$278,2,0),0)/1000))&gt;0),1,TRUNC(VLOOKUP($E327,'Container Panel'!$B$41:$Z$100,$D327,0)/(VLOOKUP(CX$276,UI!$A$12:$O$51,VLOOKUP(CX$279,$B$276:$C$278,2,0),0)/1000)))),"")</f>
        <v/>
      </c>
      <c r="CY327" s="145" t="str">
        <f>IFERROR(IF(AND(CY$272=list!$D$3,'Box Calculation'!CY$279&lt;&gt;"h",$E327&lt;&gt;0),0,IF(AND(CY$273=list!$D$2,$E327&lt;&gt;0,TRUNC(VLOOKUP($E327,'Container Panel'!$B$41:$Z$100,$D327,0)/(VLOOKUP(CY$276,UI!$A$12:$O$51,VLOOKUP(CY$279,$B$276:$C$278,2,0),0)/1000))&gt;0),1,TRUNC(VLOOKUP($E327,'Container Panel'!$B$41:$Z$100,$D327,0)/(VLOOKUP(CY$276,UI!$A$12:$O$51,VLOOKUP(CY$279,$B$276:$C$278,2,0),0)/1000)))),"")</f>
        <v/>
      </c>
      <c r="CZ327" s="145" t="str">
        <f>IFERROR(IF(AND(CZ$272=list!$D$3,'Box Calculation'!CZ$279&lt;&gt;"h",$E327&lt;&gt;0),0,IF(AND(CZ$273=list!$D$2,$E327&lt;&gt;0,TRUNC(VLOOKUP($E327,'Container Panel'!$B$41:$Z$100,$D327,0)/(VLOOKUP(CZ$276,UI!$A$12:$O$51,VLOOKUP(CZ$279,$B$276:$C$278,2,0),0)/1000))&gt;0),1,TRUNC(VLOOKUP($E327,'Container Panel'!$B$41:$Z$100,$D327,0)/(VLOOKUP(CZ$276,UI!$A$12:$O$51,VLOOKUP(CZ$279,$B$276:$C$278,2,0),0)/1000)))),"")</f>
        <v/>
      </c>
      <c r="DA327" s="145" t="str">
        <f>IFERROR(IF(AND(DA$272=list!$D$3,'Box Calculation'!DA$279&lt;&gt;"h",$E327&lt;&gt;0),0,IF(AND(DA$273=list!$D$2,$E327&lt;&gt;0,TRUNC(VLOOKUP($E327,'Container Panel'!$B$41:$Z$100,$D327,0)/(VLOOKUP(DA$276,UI!$A$12:$O$51,VLOOKUP(DA$279,$B$276:$C$278,2,0),0)/1000))&gt;0),1,TRUNC(VLOOKUP($E327,'Container Panel'!$B$41:$Z$100,$D327,0)/(VLOOKUP(DA$276,UI!$A$12:$O$51,VLOOKUP(DA$279,$B$276:$C$278,2,0),0)/1000)))),"")</f>
        <v/>
      </c>
      <c r="DB327" s="145" t="str">
        <f>IFERROR(IF(AND(DB$272=list!$D$3,'Box Calculation'!DB$279&lt;&gt;"h",$E327&lt;&gt;0),0,IF(AND(DB$273=list!$D$2,$E327&lt;&gt;0,TRUNC(VLOOKUP($E327,'Container Panel'!$B$41:$Z$100,$D327,0)/(VLOOKUP(DB$276,UI!$A$12:$O$51,VLOOKUP(DB$279,$B$276:$C$278,2,0),0)/1000))&gt;0),1,TRUNC(VLOOKUP($E327,'Container Panel'!$B$41:$Z$100,$D327,0)/(VLOOKUP(DB$276,UI!$A$12:$O$51,VLOOKUP(DB$279,$B$276:$C$278,2,0),0)/1000)))),"")</f>
        <v/>
      </c>
      <c r="DC327" s="145" t="str">
        <f>IFERROR(IF(AND(DC$272=list!$D$3,'Box Calculation'!DC$279&lt;&gt;"h",$E327&lt;&gt;0),0,IF(AND(DC$273=list!$D$2,$E327&lt;&gt;0,TRUNC(VLOOKUP($E327,'Container Panel'!$B$41:$Z$100,$D327,0)/(VLOOKUP(DC$276,UI!$A$12:$O$51,VLOOKUP(DC$279,$B$276:$C$278,2,0),0)/1000))&gt;0),1,TRUNC(VLOOKUP($E327,'Container Panel'!$B$41:$Z$100,$D327,0)/(VLOOKUP(DC$276,UI!$A$12:$O$51,VLOOKUP(DC$279,$B$276:$C$278,2,0),0)/1000)))),"")</f>
        <v/>
      </c>
      <c r="DD327" s="145" t="str">
        <f>IFERROR(IF(AND(DD$272=list!$D$3,'Box Calculation'!DD$279&lt;&gt;"h",$E327&lt;&gt;0),0,IF(AND(DD$273=list!$D$2,$E327&lt;&gt;0,TRUNC(VLOOKUP($E327,'Container Panel'!$B$41:$Z$100,$D327,0)/(VLOOKUP(DD$276,UI!$A$12:$O$51,VLOOKUP(DD$279,$B$276:$C$278,2,0),0)/1000))&gt;0),1,TRUNC(VLOOKUP($E327,'Container Panel'!$B$41:$Z$100,$D327,0)/(VLOOKUP(DD$276,UI!$A$12:$O$51,VLOOKUP(DD$279,$B$276:$C$278,2,0),0)/1000)))),"")</f>
        <v/>
      </c>
      <c r="DE327" s="145" t="str">
        <f>IFERROR(IF(AND(DE$272=list!$D$3,'Box Calculation'!DE$279&lt;&gt;"h",$E327&lt;&gt;0),0,IF(AND(DE$273=list!$D$2,$E327&lt;&gt;0,TRUNC(VLOOKUP($E327,'Container Panel'!$B$41:$Z$100,$D327,0)/(VLOOKUP(DE$276,UI!$A$12:$O$51,VLOOKUP(DE$279,$B$276:$C$278,2,0),0)/1000))&gt;0),1,TRUNC(VLOOKUP($E327,'Container Panel'!$B$41:$Z$100,$D327,0)/(VLOOKUP(DE$276,UI!$A$12:$O$51,VLOOKUP(DE$279,$B$276:$C$278,2,0),0)/1000)))),"")</f>
        <v/>
      </c>
      <c r="DF327" s="145" t="str">
        <f>IFERROR(IF(AND(DF$272=list!$D$3,'Box Calculation'!DF$279&lt;&gt;"h",$E327&lt;&gt;0),0,IF(AND(DF$273=list!$D$2,$E327&lt;&gt;0,TRUNC(VLOOKUP($E327,'Container Panel'!$B$41:$Z$100,$D327,0)/(VLOOKUP(DF$276,UI!$A$12:$O$51,VLOOKUP(DF$279,$B$276:$C$278,2,0),0)/1000))&gt;0),1,TRUNC(VLOOKUP($E327,'Container Panel'!$B$41:$Z$100,$D327,0)/(VLOOKUP(DF$276,UI!$A$12:$O$51,VLOOKUP(DF$279,$B$276:$C$278,2,0),0)/1000)))),"")</f>
        <v/>
      </c>
      <c r="DG327" s="145" t="str">
        <f>IFERROR(IF(AND(DG$272=list!$D$3,'Box Calculation'!DG$279&lt;&gt;"h",$E327&lt;&gt;0),0,IF(AND(DG$273=list!$D$2,$E327&lt;&gt;0,TRUNC(VLOOKUP($E327,'Container Panel'!$B$41:$Z$100,$D327,0)/(VLOOKUP(DG$276,UI!$A$12:$O$51,VLOOKUP(DG$279,$B$276:$C$278,2,0),0)/1000))&gt;0),1,TRUNC(VLOOKUP($E327,'Container Panel'!$B$41:$Z$100,$D327,0)/(VLOOKUP(DG$276,UI!$A$12:$O$51,VLOOKUP(DG$279,$B$276:$C$278,2,0),0)/1000)))),"")</f>
        <v/>
      </c>
      <c r="DH327" s="145" t="str">
        <f>IFERROR(IF(AND(DH$272=list!$D$3,'Box Calculation'!DH$279&lt;&gt;"h",$E327&lt;&gt;0),0,IF(AND(DH$273=list!$D$2,$E327&lt;&gt;0,TRUNC(VLOOKUP($E327,'Container Panel'!$B$41:$Z$100,$D327,0)/(VLOOKUP(DH$276,UI!$A$12:$O$51,VLOOKUP(DH$279,$B$276:$C$278,2,0),0)/1000))&gt;0),1,TRUNC(VLOOKUP($E327,'Container Panel'!$B$41:$Z$100,$D327,0)/(VLOOKUP(DH$276,UI!$A$12:$O$51,VLOOKUP(DH$279,$B$276:$C$278,2,0),0)/1000)))),"")</f>
        <v/>
      </c>
      <c r="DI327" s="145" t="str">
        <f>IFERROR(IF(AND(DI$272=list!$D$3,'Box Calculation'!DI$279&lt;&gt;"h",$E327&lt;&gt;0),0,IF(AND(DI$273=list!$D$2,$E327&lt;&gt;0,TRUNC(VLOOKUP($E327,'Container Panel'!$B$41:$Z$100,$D327,0)/(VLOOKUP(DI$276,UI!$A$12:$O$51,VLOOKUP(DI$279,$B$276:$C$278,2,0),0)/1000))&gt;0),1,TRUNC(VLOOKUP($E327,'Container Panel'!$B$41:$Z$100,$D327,0)/(VLOOKUP(DI$276,UI!$A$12:$O$51,VLOOKUP(DI$279,$B$276:$C$278,2,0),0)/1000)))),"")</f>
        <v/>
      </c>
      <c r="DJ327" s="145" t="str">
        <f>IFERROR(IF(AND(DJ$272=list!$D$3,'Box Calculation'!DJ$279&lt;&gt;"h",$E327&lt;&gt;0),0,IF(AND(DJ$273=list!$D$2,$E327&lt;&gt;0,TRUNC(VLOOKUP($E327,'Container Panel'!$B$41:$Z$100,$D327,0)/(VLOOKUP(DJ$276,UI!$A$12:$O$51,VLOOKUP(DJ$279,$B$276:$C$278,2,0),0)/1000))&gt;0),1,TRUNC(VLOOKUP($E327,'Container Panel'!$B$41:$Z$100,$D327,0)/(VLOOKUP(DJ$276,UI!$A$12:$O$51,VLOOKUP(DJ$279,$B$276:$C$278,2,0),0)/1000)))),"")</f>
        <v/>
      </c>
      <c r="DK327" s="145" t="str">
        <f>IFERROR(IF(AND(DK$272=list!$D$3,'Box Calculation'!DK$279&lt;&gt;"h",$E327&lt;&gt;0),0,IF(AND(DK$273=list!$D$2,$E327&lt;&gt;0,TRUNC(VLOOKUP($E327,'Container Panel'!$B$41:$Z$100,$D327,0)/(VLOOKUP(DK$276,UI!$A$12:$O$51,VLOOKUP(DK$279,$B$276:$C$278,2,0),0)/1000))&gt;0),1,TRUNC(VLOOKUP($E327,'Container Panel'!$B$41:$Z$100,$D327,0)/(VLOOKUP(DK$276,UI!$A$12:$O$51,VLOOKUP(DK$279,$B$276:$C$278,2,0),0)/1000)))),"")</f>
        <v/>
      </c>
      <c r="DL327" s="145" t="str">
        <f>IFERROR(IF(AND(DL$272=list!$D$3,'Box Calculation'!DL$279&lt;&gt;"h",$E327&lt;&gt;0),0,IF(AND(DL$273=list!$D$2,$E327&lt;&gt;0,TRUNC(VLOOKUP($E327,'Container Panel'!$B$41:$Z$100,$D327,0)/(VLOOKUP(DL$276,UI!$A$12:$O$51,VLOOKUP(DL$279,$B$276:$C$278,2,0),0)/1000))&gt;0),1,TRUNC(VLOOKUP($E327,'Container Panel'!$B$41:$Z$100,$D327,0)/(VLOOKUP(DL$276,UI!$A$12:$O$51,VLOOKUP(DL$279,$B$276:$C$278,2,0),0)/1000)))),"")</f>
        <v/>
      </c>
      <c r="DM327" s="145" t="str">
        <f>IFERROR(IF(AND(DM$272=list!$D$3,'Box Calculation'!DM$279&lt;&gt;"h",$E327&lt;&gt;0),0,IF(AND(DM$273=list!$D$2,$E327&lt;&gt;0,TRUNC(VLOOKUP($E327,'Container Panel'!$B$41:$Z$100,$D327,0)/(VLOOKUP(DM$276,UI!$A$12:$O$51,VLOOKUP(DM$279,$B$276:$C$278,2,0),0)/1000))&gt;0),1,TRUNC(VLOOKUP($E327,'Container Panel'!$B$41:$Z$100,$D327,0)/(VLOOKUP(DM$276,UI!$A$12:$O$51,VLOOKUP(DM$279,$B$276:$C$278,2,0),0)/1000)))),"")</f>
        <v/>
      </c>
      <c r="DN327" s="145" t="str">
        <f>IFERROR(IF(AND(DN$272=list!$D$3,'Box Calculation'!DN$279&lt;&gt;"h",$E327&lt;&gt;0),0,IF(AND(DN$273=list!$D$2,$E327&lt;&gt;0,TRUNC(VLOOKUP($E327,'Container Panel'!$B$41:$Z$100,$D327,0)/(VLOOKUP(DN$276,UI!$A$12:$O$51,VLOOKUP(DN$279,$B$276:$C$278,2,0),0)/1000))&gt;0),1,TRUNC(VLOOKUP($E327,'Container Panel'!$B$41:$Z$100,$D327,0)/(VLOOKUP(DN$276,UI!$A$12:$O$51,VLOOKUP(DN$279,$B$276:$C$278,2,0),0)/1000)))),"")</f>
        <v/>
      </c>
      <c r="DO327" s="145" t="str">
        <f>IFERROR(IF(AND(DO$272=list!$D$3,'Box Calculation'!DO$279&lt;&gt;"h",$E327&lt;&gt;0),0,IF(AND(DO$273=list!$D$2,$E327&lt;&gt;0,TRUNC(VLOOKUP($E327,'Container Panel'!$B$41:$Z$100,$D327,0)/(VLOOKUP(DO$276,UI!$A$12:$O$51,VLOOKUP(DO$279,$B$276:$C$278,2,0),0)/1000))&gt;0),1,TRUNC(VLOOKUP($E327,'Container Panel'!$B$41:$Z$100,$D327,0)/(VLOOKUP(DO$276,UI!$A$12:$O$51,VLOOKUP(DO$279,$B$276:$C$278,2,0),0)/1000)))),"")</f>
        <v/>
      </c>
      <c r="DP327" s="145" t="str">
        <f>IFERROR(IF(AND(DP$272=list!$D$3,'Box Calculation'!DP$279&lt;&gt;"h",$E327&lt;&gt;0),0,IF(AND(DP$273=list!$D$2,$E327&lt;&gt;0,TRUNC(VLOOKUP($E327,'Container Panel'!$B$41:$Z$100,$D327,0)/(VLOOKUP(DP$276,UI!$A$12:$O$51,VLOOKUP(DP$279,$B$276:$C$278,2,0),0)/1000))&gt;0),1,TRUNC(VLOOKUP($E327,'Container Panel'!$B$41:$Z$100,$D327,0)/(VLOOKUP(DP$276,UI!$A$12:$O$51,VLOOKUP(DP$279,$B$276:$C$278,2,0),0)/1000)))),"")</f>
        <v/>
      </c>
      <c r="DQ327" s="145" t="str">
        <f>IFERROR(IF(AND(DQ$272=list!$D$3,'Box Calculation'!DQ$279&lt;&gt;"h",$E327&lt;&gt;0),0,IF(AND(DQ$273=list!$D$2,$E327&lt;&gt;0,TRUNC(VLOOKUP($E327,'Container Panel'!$B$41:$Z$100,$D327,0)/(VLOOKUP(DQ$276,UI!$A$12:$O$51,VLOOKUP(DQ$279,$B$276:$C$278,2,0),0)/1000))&gt;0),1,TRUNC(VLOOKUP($E327,'Container Panel'!$B$41:$Z$100,$D327,0)/(VLOOKUP(DQ$276,UI!$A$12:$O$51,VLOOKUP(DQ$279,$B$276:$C$278,2,0),0)/1000)))),"")</f>
        <v/>
      </c>
      <c r="DR327" s="145" t="str">
        <f>IFERROR(IF(AND(DR$272=list!$D$3,'Box Calculation'!DR$279&lt;&gt;"h",$E327&lt;&gt;0),0,IF(AND(DR$273=list!$D$2,$E327&lt;&gt;0,TRUNC(VLOOKUP($E327,'Container Panel'!$B$41:$Z$100,$D327,0)/(VLOOKUP(DR$276,UI!$A$12:$O$51,VLOOKUP(DR$279,$B$276:$C$278,2,0),0)/1000))&gt;0),1,TRUNC(VLOOKUP($E327,'Container Panel'!$B$41:$Z$100,$D327,0)/(VLOOKUP(DR$276,UI!$A$12:$O$51,VLOOKUP(DR$279,$B$276:$C$278,2,0),0)/1000)))),"")</f>
        <v/>
      </c>
      <c r="DS327" s="145" t="str">
        <f>IFERROR(IF(AND(DS$272=list!$D$3,'Box Calculation'!DS$279&lt;&gt;"h",$E327&lt;&gt;0),0,IF(AND(DS$273=list!$D$2,$E327&lt;&gt;0,TRUNC(VLOOKUP($E327,'Container Panel'!$B$41:$Z$100,$D327,0)/(VLOOKUP(DS$276,UI!$A$12:$O$51,VLOOKUP(DS$279,$B$276:$C$278,2,0),0)/1000))&gt;0),1,TRUNC(VLOOKUP($E327,'Container Panel'!$B$41:$Z$100,$D327,0)/(VLOOKUP(DS$276,UI!$A$12:$O$51,VLOOKUP(DS$279,$B$276:$C$278,2,0),0)/1000)))),"")</f>
        <v/>
      </c>
      <c r="DT327" s="145" t="str">
        <f>IFERROR(IF(AND(DT$272=list!$D$3,'Box Calculation'!DT$279&lt;&gt;"h",$E327&lt;&gt;0),0,IF(AND(DT$273=list!$D$2,$E327&lt;&gt;0,TRUNC(VLOOKUP($E327,'Container Panel'!$B$41:$Z$100,$D327,0)/(VLOOKUP(DT$276,UI!$A$12:$O$51,VLOOKUP(DT$279,$B$276:$C$278,2,0),0)/1000))&gt;0),1,TRUNC(VLOOKUP($E327,'Container Panel'!$B$41:$Z$100,$D327,0)/(VLOOKUP(DT$276,UI!$A$12:$O$51,VLOOKUP(DT$279,$B$276:$C$278,2,0),0)/1000)))),"")</f>
        <v/>
      </c>
      <c r="DU327" s="145" t="str">
        <f>IFERROR(IF(AND(DU$272=list!$D$3,'Box Calculation'!DU$279&lt;&gt;"h",$E327&lt;&gt;0),0,IF(AND(DU$273=list!$D$2,$E327&lt;&gt;0,TRUNC(VLOOKUP($E327,'Container Panel'!$B$41:$Z$100,$D327,0)/(VLOOKUP(DU$276,UI!$A$12:$O$51,VLOOKUP(DU$279,$B$276:$C$278,2,0),0)/1000))&gt;0),1,TRUNC(VLOOKUP($E327,'Container Panel'!$B$41:$Z$100,$D327,0)/(VLOOKUP(DU$276,UI!$A$12:$O$51,VLOOKUP(DU$279,$B$276:$C$278,2,0),0)/1000)))),"")</f>
        <v/>
      </c>
      <c r="DV327" s="145" t="str">
        <f>IFERROR(IF(AND(DV$272=list!$D$3,'Box Calculation'!DV$279&lt;&gt;"h",$E327&lt;&gt;0),0,IF(AND(DV$273=list!$D$2,$E327&lt;&gt;0,TRUNC(VLOOKUP($E327,'Container Panel'!$B$41:$Z$100,$D327,0)/(VLOOKUP(DV$276,UI!$A$12:$O$51,VLOOKUP(DV$279,$B$276:$C$278,2,0),0)/1000))&gt;0),1,TRUNC(VLOOKUP($E327,'Container Panel'!$B$41:$Z$100,$D327,0)/(VLOOKUP(DV$276,UI!$A$12:$O$51,VLOOKUP(DV$279,$B$276:$C$278,2,0),0)/1000)))),"")</f>
        <v/>
      </c>
      <c r="DW327" s="145" t="str">
        <f>IFERROR(IF(AND(DW$272=list!$D$3,'Box Calculation'!DW$279&lt;&gt;"h",$E327&lt;&gt;0),0,IF(AND(DW$273=list!$D$2,$E327&lt;&gt;0,TRUNC(VLOOKUP($E327,'Container Panel'!$B$41:$Z$100,$D327,0)/(VLOOKUP(DW$276,UI!$A$12:$O$51,VLOOKUP(DW$279,$B$276:$C$278,2,0),0)/1000))&gt;0),1,TRUNC(VLOOKUP($E327,'Container Panel'!$B$41:$Z$100,$D327,0)/(VLOOKUP(DW$276,UI!$A$12:$O$51,VLOOKUP(DW$279,$B$276:$C$278,2,0),0)/1000)))),"")</f>
        <v/>
      </c>
      <c r="DX327" s="145" t="str">
        <f>IFERROR(IF(AND(DX$272=list!$D$3,'Box Calculation'!DX$279&lt;&gt;"h",$E327&lt;&gt;0),0,IF(AND(DX$273=list!$D$2,$E327&lt;&gt;0,TRUNC(VLOOKUP($E327,'Container Panel'!$B$41:$Z$100,$D327,0)/(VLOOKUP(DX$276,UI!$A$12:$O$51,VLOOKUP(DX$279,$B$276:$C$278,2,0),0)/1000))&gt;0),1,TRUNC(VLOOKUP($E327,'Container Panel'!$B$41:$Z$100,$D327,0)/(VLOOKUP(DX$276,UI!$A$12:$O$51,VLOOKUP(DX$279,$B$276:$C$278,2,0),0)/1000)))),"")</f>
        <v/>
      </c>
      <c r="DY327" s="145" t="str">
        <f>IFERROR(IF(AND(DY$272=list!$D$3,'Box Calculation'!DY$279&lt;&gt;"h",$E327&lt;&gt;0),0,IF(AND(DY$273=list!$D$2,$E327&lt;&gt;0,TRUNC(VLOOKUP($E327,'Container Panel'!$B$41:$Z$100,$D327,0)/(VLOOKUP(DY$276,UI!$A$12:$O$51,VLOOKUP(DY$279,$B$276:$C$278,2,0),0)/1000))&gt;0),1,TRUNC(VLOOKUP($E327,'Container Panel'!$B$41:$Z$100,$D327,0)/(VLOOKUP(DY$276,UI!$A$12:$O$51,VLOOKUP(DY$279,$B$276:$C$278,2,0),0)/1000)))),"")</f>
        <v/>
      </c>
      <c r="DZ327" s="145" t="str">
        <f>IFERROR(IF(AND(DZ$272=list!$D$3,'Box Calculation'!DZ$279&lt;&gt;"h",$E327&lt;&gt;0),0,IF(AND(DZ$273=list!$D$2,$E327&lt;&gt;0,TRUNC(VLOOKUP($E327,'Container Panel'!$B$41:$Z$100,$D327,0)/(VLOOKUP(DZ$276,UI!$A$12:$O$51,VLOOKUP(DZ$279,$B$276:$C$278,2,0),0)/1000))&gt;0),1,TRUNC(VLOOKUP($E327,'Container Panel'!$B$41:$Z$100,$D327,0)/(VLOOKUP(DZ$276,UI!$A$12:$O$51,VLOOKUP(DZ$279,$B$276:$C$278,2,0),0)/1000)))),"")</f>
        <v/>
      </c>
      <c r="EA327" s="145" t="str">
        <f>IFERROR(IF(AND(EA$272=list!$D$3,'Box Calculation'!EA$279&lt;&gt;"h",$E327&lt;&gt;0),0,IF(AND(EA$273=list!$D$2,$E327&lt;&gt;0,TRUNC(VLOOKUP($E327,'Container Panel'!$B$41:$Z$100,$D327,0)/(VLOOKUP(EA$276,UI!$A$12:$O$51,VLOOKUP(EA$279,$B$276:$C$278,2,0),0)/1000))&gt;0),1,TRUNC(VLOOKUP($E327,'Container Panel'!$B$41:$Z$100,$D327,0)/(VLOOKUP(EA$276,UI!$A$12:$O$51,VLOOKUP(EA$279,$B$276:$C$278,2,0),0)/1000)))),"")</f>
        <v/>
      </c>
      <c r="EB327" s="145" t="str">
        <f>IFERROR(IF(AND(EB$272=list!$D$3,'Box Calculation'!EB$279&lt;&gt;"h",$E327&lt;&gt;0),0,IF(AND(EB$273=list!$D$2,$E327&lt;&gt;0,TRUNC(VLOOKUP($E327,'Container Panel'!$B$41:$Z$100,$D327,0)/(VLOOKUP(EB$276,UI!$A$12:$O$51,VLOOKUP(EB$279,$B$276:$C$278,2,0),0)/1000))&gt;0),1,TRUNC(VLOOKUP($E327,'Container Panel'!$B$41:$Z$100,$D327,0)/(VLOOKUP(EB$276,UI!$A$12:$O$51,VLOOKUP(EB$279,$B$276:$C$278,2,0),0)/1000)))),"")</f>
        <v/>
      </c>
      <c r="EC327" s="145" t="str">
        <f>IFERROR(IF(AND(EC$272=list!$D$3,'Box Calculation'!EC$279&lt;&gt;"h",$E327&lt;&gt;0),0,IF(AND(EC$273=list!$D$2,$E327&lt;&gt;0,TRUNC(VLOOKUP($E327,'Container Panel'!$B$41:$Z$100,$D327,0)/(VLOOKUP(EC$276,UI!$A$12:$O$51,VLOOKUP(EC$279,$B$276:$C$278,2,0),0)/1000))&gt;0),1,TRUNC(VLOOKUP($E327,'Container Panel'!$B$41:$Z$100,$D327,0)/(VLOOKUP(EC$276,UI!$A$12:$O$51,VLOOKUP(EC$279,$B$276:$C$278,2,0),0)/1000)))),"")</f>
        <v/>
      </c>
      <c r="ED327" s="145" t="str">
        <f>IFERROR(IF(AND(ED$272=list!$D$3,'Box Calculation'!ED$279&lt;&gt;"h",$E327&lt;&gt;0),0,IF(AND(ED$273=list!$D$2,$E327&lt;&gt;0,TRUNC(VLOOKUP($E327,'Container Panel'!$B$41:$Z$100,$D327,0)/(VLOOKUP(ED$276,UI!$A$12:$O$51,VLOOKUP(ED$279,$B$276:$C$278,2,0),0)/1000))&gt;0),1,TRUNC(VLOOKUP($E327,'Container Panel'!$B$41:$Z$100,$D327,0)/(VLOOKUP(ED$276,UI!$A$12:$O$51,VLOOKUP(ED$279,$B$276:$C$278,2,0),0)/1000)))),"")</f>
        <v/>
      </c>
      <c r="EE327" s="145" t="str">
        <f>IFERROR(IF(AND(EE$272=list!$D$3,'Box Calculation'!EE$279&lt;&gt;"h",$E327&lt;&gt;0),0,IF(AND(EE$273=list!$D$2,$E327&lt;&gt;0,TRUNC(VLOOKUP($E327,'Container Panel'!$B$41:$Z$100,$D327,0)/(VLOOKUP(EE$276,UI!$A$12:$O$51,VLOOKUP(EE$279,$B$276:$C$278,2,0),0)/1000))&gt;0),1,TRUNC(VLOOKUP($E327,'Container Panel'!$B$41:$Z$100,$D327,0)/(VLOOKUP(EE$276,UI!$A$12:$O$51,VLOOKUP(EE$279,$B$276:$C$278,2,0),0)/1000)))),"")</f>
        <v/>
      </c>
      <c r="EF327" s="145" t="str">
        <f>IFERROR(IF(AND(EF$272=list!$D$3,'Box Calculation'!EF$279&lt;&gt;"h",$E327&lt;&gt;0),0,IF(AND(EF$273=list!$D$2,$E327&lt;&gt;0,TRUNC(VLOOKUP($E327,'Container Panel'!$B$41:$Z$100,$D327,0)/(VLOOKUP(EF$276,UI!$A$12:$O$51,VLOOKUP(EF$279,$B$276:$C$278,2,0),0)/1000))&gt;0),1,TRUNC(VLOOKUP($E327,'Container Panel'!$B$41:$Z$100,$D327,0)/(VLOOKUP(EF$276,UI!$A$12:$O$51,VLOOKUP(EF$279,$B$276:$C$278,2,0),0)/1000)))),"")</f>
        <v/>
      </c>
      <c r="EG327" s="145" t="str">
        <f>IFERROR(IF(AND(EG$272=list!$D$3,'Box Calculation'!EG$279&lt;&gt;"h",$E327&lt;&gt;0),0,IF(AND(EG$273=list!$D$2,$E327&lt;&gt;0,TRUNC(VLOOKUP($E327,'Container Panel'!$B$41:$Z$100,$D327,0)/(VLOOKUP(EG$276,UI!$A$12:$O$51,VLOOKUP(EG$279,$B$276:$C$278,2,0),0)/1000))&gt;0),1,TRUNC(VLOOKUP($E327,'Container Panel'!$B$41:$Z$100,$D327,0)/(VLOOKUP(EG$276,UI!$A$12:$O$51,VLOOKUP(EG$279,$B$276:$C$278,2,0),0)/1000)))),"")</f>
        <v/>
      </c>
      <c r="EH327" s="145" t="str">
        <f>IFERROR(IF(AND(EH$272=list!$D$3,'Box Calculation'!EH$279&lt;&gt;"h",$E327&lt;&gt;0),0,IF(AND(EH$273=list!$D$2,$E327&lt;&gt;0,TRUNC(VLOOKUP($E327,'Container Panel'!$B$41:$Z$100,$D327,0)/(VLOOKUP(EH$276,UI!$A$12:$O$51,VLOOKUP(EH$279,$B$276:$C$278,2,0),0)/1000))&gt;0),1,TRUNC(VLOOKUP($E327,'Container Panel'!$B$41:$Z$100,$D327,0)/(VLOOKUP(EH$276,UI!$A$12:$O$51,VLOOKUP(EH$279,$B$276:$C$278,2,0),0)/1000)))),"")</f>
        <v/>
      </c>
      <c r="EI327" s="145" t="str">
        <f>IFERROR(IF(AND(EI$272=list!$D$3,'Box Calculation'!EI$279&lt;&gt;"h",$E327&lt;&gt;0),0,IF(AND(EI$273=list!$D$2,$E327&lt;&gt;0,TRUNC(VLOOKUP($E327,'Container Panel'!$B$41:$Z$100,$D327,0)/(VLOOKUP(EI$276,UI!$A$12:$O$51,VLOOKUP(EI$279,$B$276:$C$278,2,0),0)/1000))&gt;0),1,TRUNC(VLOOKUP($E327,'Container Panel'!$B$41:$Z$100,$D327,0)/(VLOOKUP(EI$276,UI!$A$12:$O$51,VLOOKUP(EI$279,$B$276:$C$278,2,0),0)/1000)))),"")</f>
        <v/>
      </c>
      <c r="EJ327" s="145" t="str">
        <f>IFERROR(IF(AND(EJ$272=list!$D$3,'Box Calculation'!EJ$279&lt;&gt;"h",$E327&lt;&gt;0),0,IF(AND(EJ$273=list!$D$2,$E327&lt;&gt;0,TRUNC(VLOOKUP($E327,'Container Panel'!$B$41:$Z$100,$D327,0)/(VLOOKUP(EJ$276,UI!$A$12:$O$51,VLOOKUP(EJ$279,$B$276:$C$278,2,0),0)/1000))&gt;0),1,TRUNC(VLOOKUP($E327,'Container Panel'!$B$41:$Z$100,$D327,0)/(VLOOKUP(EJ$276,UI!$A$12:$O$51,VLOOKUP(EJ$279,$B$276:$C$278,2,0),0)/1000)))),"")</f>
        <v/>
      </c>
      <c r="EK327" s="145" t="str">
        <f>IFERROR(IF(AND(EK$272=list!$D$3,'Box Calculation'!EK$279&lt;&gt;"h",$E327&lt;&gt;0),0,IF(AND(EK$273=list!$D$2,$E327&lt;&gt;0,TRUNC(VLOOKUP($E327,'Container Panel'!$B$41:$Z$100,$D327,0)/(VLOOKUP(EK$276,UI!$A$12:$O$51,VLOOKUP(EK$279,$B$276:$C$278,2,0),0)/1000))&gt;0),1,TRUNC(VLOOKUP($E327,'Container Panel'!$B$41:$Z$100,$D327,0)/(VLOOKUP(EK$276,UI!$A$12:$O$51,VLOOKUP(EK$279,$B$276:$C$278,2,0),0)/1000)))),"")</f>
        <v/>
      </c>
      <c r="EL327" s="145" t="str">
        <f>IFERROR(IF(AND(EL$272=list!$D$3,'Box Calculation'!EL$279&lt;&gt;"h",$E327&lt;&gt;0),0,IF(AND(EL$273=list!$D$2,$E327&lt;&gt;0,TRUNC(VLOOKUP($E327,'Container Panel'!$B$41:$Z$100,$D327,0)/(VLOOKUP(EL$276,UI!$A$12:$O$51,VLOOKUP(EL$279,$B$276:$C$278,2,0),0)/1000))&gt;0),1,TRUNC(VLOOKUP($E327,'Container Panel'!$B$41:$Z$100,$D327,0)/(VLOOKUP(EL$276,UI!$A$12:$O$51,VLOOKUP(EL$279,$B$276:$C$278,2,0),0)/1000)))),"")</f>
        <v/>
      </c>
      <c r="EM327" s="145" t="str">
        <f>IFERROR(IF(AND(EM$272=list!$D$3,'Box Calculation'!EM$279&lt;&gt;"h",$E327&lt;&gt;0),0,IF(AND(EM$273=list!$D$2,$E327&lt;&gt;0,TRUNC(VLOOKUP($E327,'Container Panel'!$B$41:$Z$100,$D327,0)/(VLOOKUP(EM$276,UI!$A$12:$O$51,VLOOKUP(EM$279,$B$276:$C$278,2,0),0)/1000))&gt;0),1,TRUNC(VLOOKUP($E327,'Container Panel'!$B$41:$Z$100,$D327,0)/(VLOOKUP(EM$276,UI!$A$12:$O$51,VLOOKUP(EM$279,$B$276:$C$278,2,0),0)/1000)))),"")</f>
        <v/>
      </c>
      <c r="EN327" s="145" t="str">
        <f>IFERROR(IF(AND(EN$272=list!$D$3,'Box Calculation'!EN$279&lt;&gt;"h",$E327&lt;&gt;0),0,IF(AND(EN$273=list!$D$2,$E327&lt;&gt;0,TRUNC(VLOOKUP($E327,'Container Panel'!$B$41:$Z$100,$D327,0)/(VLOOKUP(EN$276,UI!$A$12:$O$51,VLOOKUP(EN$279,$B$276:$C$278,2,0),0)/1000))&gt;0),1,TRUNC(VLOOKUP($E327,'Container Panel'!$B$41:$Z$100,$D327,0)/(VLOOKUP(EN$276,UI!$A$12:$O$51,VLOOKUP(EN$279,$B$276:$C$278,2,0),0)/1000)))),"")</f>
        <v/>
      </c>
      <c r="EO327" s="145" t="str">
        <f>IFERROR(IF(AND(EO$272=list!$D$3,'Box Calculation'!EO$279&lt;&gt;"h",$E327&lt;&gt;0),0,IF(AND(EO$273=list!$D$2,$E327&lt;&gt;0,TRUNC(VLOOKUP($E327,'Container Panel'!$B$41:$Z$100,$D327,0)/(VLOOKUP(EO$276,UI!$A$12:$O$51,VLOOKUP(EO$279,$B$276:$C$278,2,0),0)/1000))&gt;0),1,TRUNC(VLOOKUP($E327,'Container Panel'!$B$41:$Z$100,$D327,0)/(VLOOKUP(EO$276,UI!$A$12:$O$51,VLOOKUP(EO$279,$B$276:$C$278,2,0),0)/1000)))),"")</f>
        <v/>
      </c>
      <c r="EP327" s="145" t="str">
        <f>IFERROR(IF(AND(EP$272=list!$D$3,'Box Calculation'!EP$279&lt;&gt;"h",$E327&lt;&gt;0),0,IF(AND(EP$273=list!$D$2,$E327&lt;&gt;0,TRUNC(VLOOKUP($E327,'Container Panel'!$B$41:$Z$100,$D327,0)/(VLOOKUP(EP$276,UI!$A$12:$O$51,VLOOKUP(EP$279,$B$276:$C$278,2,0),0)/1000))&gt;0),1,TRUNC(VLOOKUP($E327,'Container Panel'!$B$41:$Z$100,$D327,0)/(VLOOKUP(EP$276,UI!$A$12:$O$51,VLOOKUP(EP$279,$B$276:$C$278,2,0),0)/1000)))),"")</f>
        <v/>
      </c>
      <c r="EQ327" s="145" t="str">
        <f>IFERROR(IF(AND(EQ$272=list!$D$3,'Box Calculation'!EQ$279&lt;&gt;"h",$E327&lt;&gt;0),0,IF(AND(EQ$273=list!$D$2,$E327&lt;&gt;0,TRUNC(VLOOKUP($E327,'Container Panel'!$B$41:$Z$100,$D327,0)/(VLOOKUP(EQ$276,UI!$A$12:$O$51,VLOOKUP(EQ$279,$B$276:$C$278,2,0),0)/1000))&gt;0),1,TRUNC(VLOOKUP($E327,'Container Panel'!$B$41:$Z$100,$D327,0)/(VLOOKUP(EQ$276,UI!$A$12:$O$51,VLOOKUP(EQ$279,$B$276:$C$278,2,0),0)/1000)))),"")</f>
        <v/>
      </c>
      <c r="ER327" s="145" t="str">
        <f>IFERROR(IF(AND(ER$272=list!$D$3,'Box Calculation'!ER$279&lt;&gt;"h",$E327&lt;&gt;0),0,IF(AND(ER$273=list!$D$2,$E327&lt;&gt;0,TRUNC(VLOOKUP($E327,'Container Panel'!$B$41:$Z$100,$D327,0)/(VLOOKUP(ER$276,UI!$A$12:$O$51,VLOOKUP(ER$279,$B$276:$C$278,2,0),0)/1000))&gt;0),1,TRUNC(VLOOKUP($E327,'Container Panel'!$B$41:$Z$100,$D327,0)/(VLOOKUP(ER$276,UI!$A$12:$O$51,VLOOKUP(ER$279,$B$276:$C$278,2,0),0)/1000)))),"")</f>
        <v/>
      </c>
      <c r="ES327" s="145" t="str">
        <f>IFERROR(IF(AND(ES$272=list!$D$3,'Box Calculation'!ES$279&lt;&gt;"h",$E327&lt;&gt;0),0,IF(AND(ES$273=list!$D$2,$E327&lt;&gt;0,TRUNC(VLOOKUP($E327,'Container Panel'!$B$41:$Z$100,$D327,0)/(VLOOKUP(ES$276,UI!$A$12:$O$51,VLOOKUP(ES$279,$B$276:$C$278,2,0),0)/1000))&gt;0),1,TRUNC(VLOOKUP($E327,'Container Panel'!$B$41:$Z$100,$D327,0)/(VLOOKUP(ES$276,UI!$A$12:$O$51,VLOOKUP(ES$279,$B$276:$C$278,2,0),0)/1000)))),"")</f>
        <v/>
      </c>
      <c r="ET327" s="145" t="str">
        <f>IFERROR(IF(AND(ET$272=list!$D$3,'Box Calculation'!ET$279&lt;&gt;"h",$E327&lt;&gt;0),0,IF(AND(ET$273=list!$D$2,$E327&lt;&gt;0,TRUNC(VLOOKUP($E327,'Container Panel'!$B$41:$Z$100,$D327,0)/(VLOOKUP(ET$276,UI!$A$12:$O$51,VLOOKUP(ET$279,$B$276:$C$278,2,0),0)/1000))&gt;0),1,TRUNC(VLOOKUP($E327,'Container Panel'!$B$41:$Z$100,$D327,0)/(VLOOKUP(ET$276,UI!$A$12:$O$51,VLOOKUP(ET$279,$B$276:$C$278,2,0),0)/1000)))),"")</f>
        <v/>
      </c>
      <c r="EU327" s="145" t="str">
        <f>IFERROR(IF(AND(EU$272=list!$D$3,'Box Calculation'!EU$279&lt;&gt;"h",$E327&lt;&gt;0),0,IF(AND(EU$273=list!$D$2,$E327&lt;&gt;0,TRUNC(VLOOKUP($E327,'Container Panel'!$B$41:$Z$100,$D327,0)/(VLOOKUP(EU$276,UI!$A$12:$O$51,VLOOKUP(EU$279,$B$276:$C$278,2,0),0)/1000))&gt;0),1,TRUNC(VLOOKUP($E327,'Container Panel'!$B$41:$Z$100,$D327,0)/(VLOOKUP(EU$276,UI!$A$12:$O$51,VLOOKUP(EU$279,$B$276:$C$278,2,0),0)/1000)))),"")</f>
        <v/>
      </c>
      <c r="EV327" s="145" t="str">
        <f>IFERROR(IF(AND(EV$272=list!$D$3,'Box Calculation'!EV$279&lt;&gt;"h",$E327&lt;&gt;0),0,IF(AND(EV$273=list!$D$2,$E327&lt;&gt;0,TRUNC(VLOOKUP($E327,'Container Panel'!$B$41:$Z$100,$D327,0)/(VLOOKUP(EV$276,UI!$A$12:$O$51,VLOOKUP(EV$279,$B$276:$C$278,2,0),0)/1000))&gt;0),1,TRUNC(VLOOKUP($E327,'Container Panel'!$B$41:$Z$100,$D327,0)/(VLOOKUP(EV$276,UI!$A$12:$O$51,VLOOKUP(EV$279,$B$276:$C$278,2,0),0)/1000)))),"")</f>
        <v/>
      </c>
      <c r="EW327" s="145" t="str">
        <f>IFERROR(IF(AND(EW$272=list!$D$3,'Box Calculation'!EW$279&lt;&gt;"h",$E327&lt;&gt;0),0,IF(AND(EW$273=list!$D$2,$E327&lt;&gt;0,TRUNC(VLOOKUP($E327,'Container Panel'!$B$41:$Z$100,$D327,0)/(VLOOKUP(EW$276,UI!$A$12:$O$51,VLOOKUP(EW$279,$B$276:$C$278,2,0),0)/1000))&gt;0),1,TRUNC(VLOOKUP($E327,'Container Panel'!$B$41:$Z$100,$D327,0)/(VLOOKUP(EW$276,UI!$A$12:$O$51,VLOOKUP(EW$279,$B$276:$C$278,2,0),0)/1000)))),"")</f>
        <v/>
      </c>
      <c r="EX327" s="145" t="str">
        <f>IFERROR(IF(AND(EX$272=list!$D$3,'Box Calculation'!EX$279&lt;&gt;"h",$E327&lt;&gt;0),0,IF(AND(EX$273=list!$D$2,$E327&lt;&gt;0,TRUNC(VLOOKUP($E327,'Container Panel'!$B$41:$Z$100,$D327,0)/(VLOOKUP(EX$276,UI!$A$12:$O$51,VLOOKUP(EX$279,$B$276:$C$278,2,0),0)/1000))&gt;0),1,TRUNC(VLOOKUP($E327,'Container Panel'!$B$41:$Z$100,$D327,0)/(VLOOKUP(EX$276,UI!$A$12:$O$51,VLOOKUP(EX$279,$B$276:$C$278,2,0),0)/1000)))),"")</f>
        <v/>
      </c>
      <c r="EY327" s="145" t="str">
        <f>IFERROR(IF(AND(EY$272=list!$D$3,'Box Calculation'!EY$279&lt;&gt;"h",$E327&lt;&gt;0),0,IF(AND(EY$273=list!$D$2,$E327&lt;&gt;0,TRUNC(VLOOKUP($E327,'Container Panel'!$B$41:$Z$100,$D327,0)/(VLOOKUP(EY$276,UI!$A$12:$O$51,VLOOKUP(EY$279,$B$276:$C$278,2,0),0)/1000))&gt;0),1,TRUNC(VLOOKUP($E327,'Container Panel'!$B$41:$Z$100,$D327,0)/(VLOOKUP(EY$276,UI!$A$12:$O$51,VLOOKUP(EY$279,$B$276:$C$278,2,0),0)/1000)))),"")</f>
        <v/>
      </c>
      <c r="EZ327" s="145" t="str">
        <f>IFERROR(IF(AND(EZ$272=list!$D$3,'Box Calculation'!EZ$279&lt;&gt;"h",$E327&lt;&gt;0),0,IF(AND(EZ$273=list!$D$2,$E327&lt;&gt;0,TRUNC(VLOOKUP($E327,'Container Panel'!$B$41:$Z$100,$D327,0)/(VLOOKUP(EZ$276,UI!$A$12:$O$51,VLOOKUP(EZ$279,$B$276:$C$278,2,0),0)/1000))&gt;0),1,TRUNC(VLOOKUP($E327,'Container Panel'!$B$41:$Z$100,$D327,0)/(VLOOKUP(EZ$276,UI!$A$12:$O$51,VLOOKUP(EZ$279,$B$276:$C$278,2,0),0)/1000)))),"")</f>
        <v/>
      </c>
      <c r="FA327" s="145" t="str">
        <f>IFERROR(IF(AND(FA$272=list!$D$3,'Box Calculation'!FA$279&lt;&gt;"h",$E327&lt;&gt;0),0,IF(AND(FA$273=list!$D$2,$E327&lt;&gt;0,TRUNC(VLOOKUP($E327,'Container Panel'!$B$41:$Z$100,$D327,0)/(VLOOKUP(FA$276,UI!$A$12:$O$51,VLOOKUP(FA$279,$B$276:$C$278,2,0),0)/1000))&gt;0),1,TRUNC(VLOOKUP($E327,'Container Panel'!$B$41:$Z$100,$D327,0)/(VLOOKUP(FA$276,UI!$A$12:$O$51,VLOOKUP(FA$279,$B$276:$C$278,2,0),0)/1000)))),"")</f>
        <v/>
      </c>
      <c r="FB327" s="145" t="str">
        <f>IFERROR(IF(AND(FB$272=list!$D$3,'Box Calculation'!FB$279&lt;&gt;"h",$E327&lt;&gt;0),0,IF(AND(FB$273=list!$D$2,$E327&lt;&gt;0,TRUNC(VLOOKUP($E327,'Container Panel'!$B$41:$Z$100,$D327,0)/(VLOOKUP(FB$276,UI!$A$12:$O$51,VLOOKUP(FB$279,$B$276:$C$278,2,0),0)/1000))&gt;0),1,TRUNC(VLOOKUP($E327,'Container Panel'!$B$41:$Z$100,$D327,0)/(VLOOKUP(FB$276,UI!$A$12:$O$51,VLOOKUP(FB$279,$B$276:$C$278,2,0),0)/1000)))),"")</f>
        <v/>
      </c>
      <c r="FC327" s="145" t="str">
        <f>IFERROR(IF(AND(FC$272=list!$D$3,'Box Calculation'!FC$279&lt;&gt;"h",$E327&lt;&gt;0),0,IF(AND(FC$273=list!$D$2,$E327&lt;&gt;0,TRUNC(VLOOKUP($E327,'Container Panel'!$B$41:$Z$100,$D327,0)/(VLOOKUP(FC$276,UI!$A$12:$O$51,VLOOKUP(FC$279,$B$276:$C$278,2,0),0)/1000))&gt;0),1,TRUNC(VLOOKUP($E327,'Container Panel'!$B$41:$Z$100,$D327,0)/(VLOOKUP(FC$276,UI!$A$12:$O$51,VLOOKUP(FC$279,$B$276:$C$278,2,0),0)/1000)))),"")</f>
        <v/>
      </c>
      <c r="FD327" s="145" t="str">
        <f>IFERROR(IF(AND(FD$272=list!$D$3,'Box Calculation'!FD$279&lt;&gt;"h",$E327&lt;&gt;0),0,IF(AND(FD$273=list!$D$2,$E327&lt;&gt;0,TRUNC(VLOOKUP($E327,'Container Panel'!$B$41:$Z$100,$D327,0)/(VLOOKUP(FD$276,UI!$A$12:$O$51,VLOOKUP(FD$279,$B$276:$C$278,2,0),0)/1000))&gt;0),1,TRUNC(VLOOKUP($E327,'Container Panel'!$B$41:$Z$100,$D327,0)/(VLOOKUP(FD$276,UI!$A$12:$O$51,VLOOKUP(FD$279,$B$276:$C$278,2,0),0)/1000)))),"")</f>
        <v/>
      </c>
      <c r="FE327" s="145" t="str">
        <f>IFERROR(IF(AND(FE$272=list!$D$3,'Box Calculation'!FE$279&lt;&gt;"h",$E327&lt;&gt;0),0,IF(AND(FE$273=list!$D$2,$E327&lt;&gt;0,TRUNC(VLOOKUP($E327,'Container Panel'!$B$41:$Z$100,$D327,0)/(VLOOKUP(FE$276,UI!$A$12:$O$51,VLOOKUP(FE$279,$B$276:$C$278,2,0),0)/1000))&gt;0),1,TRUNC(VLOOKUP($E327,'Container Panel'!$B$41:$Z$100,$D327,0)/(VLOOKUP(FE$276,UI!$A$12:$O$51,VLOOKUP(FE$279,$B$276:$C$278,2,0),0)/1000)))),"")</f>
        <v/>
      </c>
      <c r="FF327" s="145" t="str">
        <f>IFERROR(IF(AND(FF$272=list!$D$3,'Box Calculation'!FF$279&lt;&gt;"h",$E327&lt;&gt;0),0,IF(AND(FF$273=list!$D$2,$E327&lt;&gt;0,TRUNC(VLOOKUP($E327,'Container Panel'!$B$41:$Z$100,$D327,0)/(VLOOKUP(FF$276,UI!$A$12:$O$51,VLOOKUP(FF$279,$B$276:$C$278,2,0),0)/1000))&gt;0),1,TRUNC(VLOOKUP($E327,'Container Panel'!$B$41:$Z$100,$D327,0)/(VLOOKUP(FF$276,UI!$A$12:$O$51,VLOOKUP(FF$279,$B$276:$C$278,2,0),0)/1000)))),"")</f>
        <v/>
      </c>
      <c r="FG327" s="145" t="str">
        <f>IFERROR(IF(AND(FG$272=list!$D$3,'Box Calculation'!FG$279&lt;&gt;"h",$E327&lt;&gt;0),0,IF(AND(FG$273=list!$D$2,$E327&lt;&gt;0,TRUNC(VLOOKUP($E327,'Container Panel'!$B$41:$Z$100,$D327,0)/(VLOOKUP(FG$276,UI!$A$12:$O$51,VLOOKUP(FG$279,$B$276:$C$278,2,0),0)/1000))&gt;0),1,TRUNC(VLOOKUP($E327,'Container Panel'!$B$41:$Z$100,$D327,0)/(VLOOKUP(FG$276,UI!$A$12:$O$51,VLOOKUP(FG$279,$B$276:$C$278,2,0),0)/1000)))),"")</f>
        <v/>
      </c>
      <c r="FH327" s="145" t="str">
        <f>IFERROR(IF(AND(FH$272=list!$D$3,'Box Calculation'!FH$279&lt;&gt;"h",$E327&lt;&gt;0),0,IF(AND(FH$273=list!$D$2,$E327&lt;&gt;0,TRUNC(VLOOKUP($E327,'Container Panel'!$B$41:$Z$100,$D327,0)/(VLOOKUP(FH$276,UI!$A$12:$O$51,VLOOKUP(FH$279,$B$276:$C$278,2,0),0)/1000))&gt;0),1,TRUNC(VLOOKUP($E327,'Container Panel'!$B$41:$Z$100,$D327,0)/(VLOOKUP(FH$276,UI!$A$12:$O$51,VLOOKUP(FH$279,$B$276:$C$278,2,0),0)/1000)))),"")</f>
        <v/>
      </c>
      <c r="FI327" s="145" t="str">
        <f>IFERROR(IF(AND(FI$272=list!$D$3,'Box Calculation'!FI$279&lt;&gt;"h",$E327&lt;&gt;0),0,IF(AND(FI$273=list!$D$2,$E327&lt;&gt;0,TRUNC(VLOOKUP($E327,'Container Panel'!$B$41:$Z$100,$D327,0)/(VLOOKUP(FI$276,UI!$A$12:$O$51,VLOOKUP(FI$279,$B$276:$C$278,2,0),0)/1000))&gt;0),1,TRUNC(VLOOKUP($E327,'Container Panel'!$B$41:$Z$100,$D327,0)/(VLOOKUP(FI$276,UI!$A$12:$O$51,VLOOKUP(FI$279,$B$276:$C$278,2,0),0)/1000)))),"")</f>
        <v/>
      </c>
      <c r="FJ327" s="145" t="str">
        <f>IFERROR(IF(AND(FJ$272=list!$D$3,'Box Calculation'!FJ$279&lt;&gt;"h",$E327&lt;&gt;0),0,IF(AND(FJ$273=list!$D$2,$E327&lt;&gt;0,TRUNC(VLOOKUP($E327,'Container Panel'!$B$41:$Z$100,$D327,0)/(VLOOKUP(FJ$276,UI!$A$12:$O$51,VLOOKUP(FJ$279,$B$276:$C$278,2,0),0)/1000))&gt;0),1,TRUNC(VLOOKUP($E327,'Container Panel'!$B$41:$Z$100,$D327,0)/(VLOOKUP(FJ$276,UI!$A$12:$O$51,VLOOKUP(FJ$279,$B$276:$C$278,2,0),0)/1000)))),"")</f>
        <v/>
      </c>
      <c r="FK327" s="145" t="str">
        <f>IFERROR(IF(AND(FK$272=list!$D$3,'Box Calculation'!FK$279&lt;&gt;"h",$E327&lt;&gt;0),0,IF(AND(FK$273=list!$D$2,$E327&lt;&gt;0,TRUNC(VLOOKUP($E327,'Container Panel'!$B$41:$Z$100,$D327,0)/(VLOOKUP(FK$276,UI!$A$12:$O$51,VLOOKUP(FK$279,$B$276:$C$278,2,0),0)/1000))&gt;0),1,TRUNC(VLOOKUP($E327,'Container Panel'!$B$41:$Z$100,$D327,0)/(VLOOKUP(FK$276,UI!$A$12:$O$51,VLOOKUP(FK$279,$B$276:$C$278,2,0),0)/1000)))),"")</f>
        <v/>
      </c>
      <c r="FL327" s="145" t="str">
        <f>IFERROR(IF(AND(FL$272=list!$D$3,'Box Calculation'!FL$279&lt;&gt;"h",$E327&lt;&gt;0),0,IF(AND(FL$273=list!$D$2,$E327&lt;&gt;0,TRUNC(VLOOKUP($E327,'Container Panel'!$B$41:$Z$100,$D327,0)/(VLOOKUP(FL$276,UI!$A$12:$O$51,VLOOKUP(FL$279,$B$276:$C$278,2,0),0)/1000))&gt;0),1,TRUNC(VLOOKUP($E327,'Container Panel'!$B$41:$Z$100,$D327,0)/(VLOOKUP(FL$276,UI!$A$12:$O$51,VLOOKUP(FL$279,$B$276:$C$278,2,0),0)/1000)))),"")</f>
        <v/>
      </c>
      <c r="FM327" s="145" t="str">
        <f>IFERROR(IF(AND(FM$272=list!$D$3,'Box Calculation'!FM$279&lt;&gt;"h",$E327&lt;&gt;0),0,IF(AND(FM$273=list!$D$2,$E327&lt;&gt;0,TRUNC(VLOOKUP($E327,'Container Panel'!$B$41:$Z$100,$D327,0)/(VLOOKUP(FM$276,UI!$A$12:$O$51,VLOOKUP(FM$279,$B$276:$C$278,2,0),0)/1000))&gt;0),1,TRUNC(VLOOKUP($E327,'Container Panel'!$B$41:$Z$100,$D327,0)/(VLOOKUP(FM$276,UI!$A$12:$O$51,VLOOKUP(FM$279,$B$276:$C$278,2,0),0)/1000)))),"")</f>
        <v/>
      </c>
      <c r="FN327" s="145" t="str">
        <f>IFERROR(IF(AND(FN$272=list!$D$3,'Box Calculation'!FN$279&lt;&gt;"h",$E327&lt;&gt;0),0,IF(AND(FN$273=list!$D$2,$E327&lt;&gt;0,TRUNC(VLOOKUP($E327,'Container Panel'!$B$41:$Z$100,$D327,0)/(VLOOKUP(FN$276,UI!$A$12:$O$51,VLOOKUP(FN$279,$B$276:$C$278,2,0),0)/1000))&gt;0),1,TRUNC(VLOOKUP($E327,'Container Panel'!$B$41:$Z$100,$D327,0)/(VLOOKUP(FN$276,UI!$A$12:$O$51,VLOOKUP(FN$279,$B$276:$C$278,2,0),0)/1000)))),"")</f>
        <v/>
      </c>
      <c r="FO327" s="145" t="str">
        <f>IFERROR(IF(AND(FO$272=list!$D$3,'Box Calculation'!FO$279&lt;&gt;"h",$E327&lt;&gt;0),0,IF(AND(FO$273=list!$D$2,$E327&lt;&gt;0,TRUNC(VLOOKUP($E327,'Container Panel'!$B$41:$Z$100,$D327,0)/(VLOOKUP(FO$276,UI!$A$12:$O$51,VLOOKUP(FO$279,$B$276:$C$278,2,0),0)/1000))&gt;0),1,TRUNC(VLOOKUP($E327,'Container Panel'!$B$41:$Z$100,$D327,0)/(VLOOKUP(FO$276,UI!$A$12:$O$51,VLOOKUP(FO$279,$B$276:$C$278,2,0),0)/1000)))),"")</f>
        <v/>
      </c>
      <c r="FP327" s="145" t="str">
        <f>IFERROR(IF(AND(FP$272=list!$D$3,'Box Calculation'!FP$279&lt;&gt;"h",$E327&lt;&gt;0),0,IF(AND(FP$273=list!$D$2,$E327&lt;&gt;0,TRUNC(VLOOKUP($E327,'Container Panel'!$B$41:$Z$100,$D327,0)/(VLOOKUP(FP$276,UI!$A$12:$O$51,VLOOKUP(FP$279,$B$276:$C$278,2,0),0)/1000))&gt;0),1,TRUNC(VLOOKUP($E327,'Container Panel'!$B$41:$Z$100,$D327,0)/(VLOOKUP(FP$276,UI!$A$12:$O$51,VLOOKUP(FP$279,$B$276:$C$278,2,0),0)/1000)))),"")</f>
        <v/>
      </c>
      <c r="FQ327" s="145" t="str">
        <f>IFERROR(IF(AND(FQ$272=list!$D$3,'Box Calculation'!FQ$279&lt;&gt;"h",$E327&lt;&gt;0),0,IF(AND(FQ$273=list!$D$2,$E327&lt;&gt;0,TRUNC(VLOOKUP($E327,'Container Panel'!$B$41:$Z$100,$D327,0)/(VLOOKUP(FQ$276,UI!$A$12:$O$51,VLOOKUP(FQ$279,$B$276:$C$278,2,0),0)/1000))&gt;0),1,TRUNC(VLOOKUP($E327,'Container Panel'!$B$41:$Z$100,$D327,0)/(VLOOKUP(FQ$276,UI!$A$12:$O$51,VLOOKUP(FQ$279,$B$276:$C$278,2,0),0)/1000)))),"")</f>
        <v/>
      </c>
      <c r="FR327" s="145" t="str">
        <f>IFERROR(IF(AND(FR$272=list!$D$3,'Box Calculation'!FR$279&lt;&gt;"h",$E327&lt;&gt;0),0,IF(AND(FR$273=list!$D$2,$E327&lt;&gt;0,TRUNC(VLOOKUP($E327,'Container Panel'!$B$41:$Z$100,$D327,0)/(VLOOKUP(FR$276,UI!$A$12:$O$51,VLOOKUP(FR$279,$B$276:$C$278,2,0),0)/1000))&gt;0),1,TRUNC(VLOOKUP($E327,'Container Panel'!$B$41:$Z$100,$D327,0)/(VLOOKUP(FR$276,UI!$A$12:$O$51,VLOOKUP(FR$279,$B$276:$C$278,2,0),0)/1000)))),"")</f>
        <v/>
      </c>
      <c r="FS327" s="145" t="str">
        <f>IFERROR(IF(AND(FS$272=list!$D$3,'Box Calculation'!FS$279&lt;&gt;"h",$E327&lt;&gt;0),0,IF(AND(FS$273=list!$D$2,$E327&lt;&gt;0,TRUNC(VLOOKUP($E327,'Container Panel'!$B$41:$Z$100,$D327,0)/(VLOOKUP(FS$276,UI!$A$12:$O$51,VLOOKUP(FS$279,$B$276:$C$278,2,0),0)/1000))&gt;0),1,TRUNC(VLOOKUP($E327,'Container Panel'!$B$41:$Z$100,$D327,0)/(VLOOKUP(FS$276,UI!$A$12:$O$51,VLOOKUP(FS$279,$B$276:$C$278,2,0),0)/1000)))),"")</f>
        <v/>
      </c>
      <c r="FT327" s="145" t="str">
        <f>IFERROR(IF(AND(FT$272=list!$D$3,'Box Calculation'!FT$279&lt;&gt;"h",$E327&lt;&gt;0),0,IF(AND(FT$273=list!$D$2,$E327&lt;&gt;0,TRUNC(VLOOKUP($E327,'Container Panel'!$B$41:$Z$100,$D327,0)/(VLOOKUP(FT$276,UI!$A$12:$O$51,VLOOKUP(FT$279,$B$276:$C$278,2,0),0)/1000))&gt;0),1,TRUNC(VLOOKUP($E327,'Container Panel'!$B$41:$Z$100,$D327,0)/(VLOOKUP(FT$276,UI!$A$12:$O$51,VLOOKUP(FT$279,$B$276:$C$278,2,0),0)/1000)))),"")</f>
        <v/>
      </c>
      <c r="FU327" s="145" t="str">
        <f>IFERROR(IF(AND(FU$272=list!$D$3,'Box Calculation'!FU$279&lt;&gt;"h",$E327&lt;&gt;0),0,IF(AND(FU$273=list!$D$2,$E327&lt;&gt;0,TRUNC(VLOOKUP($E327,'Container Panel'!$B$41:$Z$100,$D327,0)/(VLOOKUP(FU$276,UI!$A$12:$O$51,VLOOKUP(FU$279,$B$276:$C$278,2,0),0)/1000))&gt;0),1,TRUNC(VLOOKUP($E327,'Container Panel'!$B$41:$Z$100,$D327,0)/(VLOOKUP(FU$276,UI!$A$12:$O$51,VLOOKUP(FU$279,$B$276:$C$278,2,0),0)/1000)))),"")</f>
        <v/>
      </c>
      <c r="FV327" s="145" t="str">
        <f>IFERROR(IF(AND(FV$272=list!$D$3,'Box Calculation'!FV$279&lt;&gt;"h",$E327&lt;&gt;0),0,IF(AND(FV$273=list!$D$2,$E327&lt;&gt;0,TRUNC(VLOOKUP($E327,'Container Panel'!$B$41:$Z$100,$D327,0)/(VLOOKUP(FV$276,UI!$A$12:$O$51,VLOOKUP(FV$279,$B$276:$C$278,2,0),0)/1000))&gt;0),1,TRUNC(VLOOKUP($E327,'Container Panel'!$B$41:$Z$100,$D327,0)/(VLOOKUP(FV$276,UI!$A$12:$O$51,VLOOKUP(FV$279,$B$276:$C$278,2,0),0)/1000)))),"")</f>
        <v/>
      </c>
      <c r="FW327" s="145" t="str">
        <f>IFERROR(IF(AND(FW$272=list!$D$3,'Box Calculation'!FW$279&lt;&gt;"h",$E327&lt;&gt;0),0,IF(AND(FW$273=list!$D$2,$E327&lt;&gt;0,TRUNC(VLOOKUP($E327,'Container Panel'!$B$41:$Z$100,$D327,0)/(VLOOKUP(FW$276,UI!$A$12:$O$51,VLOOKUP(FW$279,$B$276:$C$278,2,0),0)/1000))&gt;0),1,TRUNC(VLOOKUP($E327,'Container Panel'!$B$41:$Z$100,$D327,0)/(VLOOKUP(FW$276,UI!$A$12:$O$51,VLOOKUP(FW$279,$B$276:$C$278,2,0),0)/1000)))),"")</f>
        <v/>
      </c>
      <c r="FX327" s="145" t="str">
        <f>IFERROR(IF(AND(FX$272=list!$D$3,'Box Calculation'!FX$279&lt;&gt;"h",$E327&lt;&gt;0),0,IF(AND(FX$273=list!$D$2,$E327&lt;&gt;0,TRUNC(VLOOKUP($E327,'Container Panel'!$B$41:$Z$100,$D327,0)/(VLOOKUP(FX$276,UI!$A$12:$O$51,VLOOKUP(FX$279,$B$276:$C$278,2,0),0)/1000))&gt;0),1,TRUNC(VLOOKUP($E327,'Container Panel'!$B$41:$Z$100,$D327,0)/(VLOOKUP(FX$276,UI!$A$12:$O$51,VLOOKUP(FX$279,$B$276:$C$278,2,0),0)/1000)))),"")</f>
        <v/>
      </c>
      <c r="FY327" s="145" t="str">
        <f>IFERROR(IF(AND(FY$272=list!$D$3,'Box Calculation'!FY$279&lt;&gt;"h",$E327&lt;&gt;0),0,IF(AND(FY$273=list!$D$2,$E327&lt;&gt;0,TRUNC(VLOOKUP($E327,'Container Panel'!$B$41:$Z$100,$D327,0)/(VLOOKUP(FY$276,UI!$A$12:$O$51,VLOOKUP(FY$279,$B$276:$C$278,2,0),0)/1000))&gt;0),1,TRUNC(VLOOKUP($E327,'Container Panel'!$B$41:$Z$100,$D327,0)/(VLOOKUP(FY$276,UI!$A$12:$O$51,VLOOKUP(FY$279,$B$276:$C$278,2,0),0)/1000)))),"")</f>
        <v/>
      </c>
      <c r="FZ327" s="145" t="str">
        <f>IFERROR(IF(AND(FZ$272=list!$D$3,'Box Calculation'!FZ$279&lt;&gt;"h",$E327&lt;&gt;0),0,IF(AND(FZ$273=list!$D$2,$E327&lt;&gt;0,TRUNC(VLOOKUP($E327,'Container Panel'!$B$41:$Z$100,$D327,0)/(VLOOKUP(FZ$276,UI!$A$12:$O$51,VLOOKUP(FZ$279,$B$276:$C$278,2,0),0)/1000))&gt;0),1,TRUNC(VLOOKUP($E327,'Container Panel'!$B$41:$Z$100,$D327,0)/(VLOOKUP(FZ$276,UI!$A$12:$O$51,VLOOKUP(FZ$279,$B$276:$C$278,2,0),0)/1000)))),"")</f>
        <v/>
      </c>
      <c r="GA327" s="145" t="str">
        <f>IFERROR(IF(AND(GA$272=list!$D$3,'Box Calculation'!GA$279&lt;&gt;"h",$E327&lt;&gt;0),0,IF(AND(GA$273=list!$D$2,$E327&lt;&gt;0,TRUNC(VLOOKUP($E327,'Container Panel'!$B$41:$Z$100,$D327,0)/(VLOOKUP(GA$276,UI!$A$12:$O$51,VLOOKUP(GA$279,$B$276:$C$278,2,0),0)/1000))&gt;0),1,TRUNC(VLOOKUP($E327,'Container Panel'!$B$41:$Z$100,$D327,0)/(VLOOKUP(GA$276,UI!$A$12:$O$51,VLOOKUP(GA$279,$B$276:$C$278,2,0),0)/1000)))),"")</f>
        <v/>
      </c>
      <c r="GB327" s="145" t="str">
        <f>IFERROR(IF(AND(GB$272=list!$D$3,'Box Calculation'!GB$279&lt;&gt;"h",$E327&lt;&gt;0),0,IF(AND(GB$273=list!$D$2,$E327&lt;&gt;0,TRUNC(VLOOKUP($E327,'Container Panel'!$B$41:$Z$100,$D327,0)/(VLOOKUP(GB$276,UI!$A$12:$O$51,VLOOKUP(GB$279,$B$276:$C$278,2,0),0)/1000))&gt;0),1,TRUNC(VLOOKUP($E327,'Container Panel'!$B$41:$Z$100,$D327,0)/(VLOOKUP(GB$276,UI!$A$12:$O$51,VLOOKUP(GB$279,$B$276:$C$278,2,0),0)/1000)))),"")</f>
        <v/>
      </c>
      <c r="GC327" s="145" t="str">
        <f>IFERROR(IF(AND(GC$272=list!$D$3,'Box Calculation'!GC$279&lt;&gt;"h",$E327&lt;&gt;0),0,IF(AND(GC$273=list!$D$2,$E327&lt;&gt;0,TRUNC(VLOOKUP($E327,'Container Panel'!$B$41:$Z$100,$D327,0)/(VLOOKUP(GC$276,UI!$A$12:$O$51,VLOOKUP(GC$279,$B$276:$C$278,2,0),0)/1000))&gt;0),1,TRUNC(VLOOKUP($E327,'Container Panel'!$B$41:$Z$100,$D327,0)/(VLOOKUP(GC$276,UI!$A$12:$O$51,VLOOKUP(GC$279,$B$276:$C$278,2,0),0)/1000)))),"")</f>
        <v/>
      </c>
      <c r="GD327" s="145" t="str">
        <f>IFERROR(IF(AND(GD$272=list!$D$3,'Box Calculation'!GD$279&lt;&gt;"h",$E327&lt;&gt;0),0,IF(AND(GD$273=list!$D$2,$E327&lt;&gt;0,TRUNC(VLOOKUP($E327,'Container Panel'!$B$41:$Z$100,$D327,0)/(VLOOKUP(GD$276,UI!$A$12:$O$51,VLOOKUP(GD$279,$B$276:$C$278,2,0),0)/1000))&gt;0),1,TRUNC(VLOOKUP($E327,'Container Panel'!$B$41:$Z$100,$D327,0)/(VLOOKUP(GD$276,UI!$A$12:$O$51,VLOOKUP(GD$279,$B$276:$C$278,2,0),0)/1000)))),"")</f>
        <v/>
      </c>
      <c r="GE327" s="145" t="str">
        <f>IFERROR(IF(AND(GE$272=list!$D$3,'Box Calculation'!GE$279&lt;&gt;"h",$E327&lt;&gt;0),0,IF(AND(GE$273=list!$D$2,$E327&lt;&gt;0,TRUNC(VLOOKUP($E327,'Container Panel'!$B$41:$Z$100,$D327,0)/(VLOOKUP(GE$276,UI!$A$12:$O$51,VLOOKUP(GE$279,$B$276:$C$278,2,0),0)/1000))&gt;0),1,TRUNC(VLOOKUP($E327,'Container Panel'!$B$41:$Z$100,$D327,0)/(VLOOKUP(GE$276,UI!$A$12:$O$51,VLOOKUP(GE$279,$B$276:$C$278,2,0),0)/1000)))),"")</f>
        <v/>
      </c>
      <c r="GF327" s="145" t="str">
        <f>IFERROR(IF(AND(GF$272=list!$D$3,'Box Calculation'!GF$279&lt;&gt;"h",$E327&lt;&gt;0),0,IF(AND(GF$273=list!$D$2,$E327&lt;&gt;0,TRUNC(VLOOKUP($E327,'Container Panel'!$B$41:$Z$100,$D327,0)/(VLOOKUP(GF$276,UI!$A$12:$O$51,VLOOKUP(GF$279,$B$276:$C$278,2,0),0)/1000))&gt;0),1,TRUNC(VLOOKUP($E327,'Container Panel'!$B$41:$Z$100,$D327,0)/(VLOOKUP(GF$276,UI!$A$12:$O$51,VLOOKUP(GF$279,$B$276:$C$278,2,0),0)/1000)))),"")</f>
        <v/>
      </c>
      <c r="GG327" s="145" t="str">
        <f>IFERROR(IF(AND(GG$272=list!$D$3,'Box Calculation'!GG$279&lt;&gt;"h",$E327&lt;&gt;0),0,IF(AND(GG$273=list!$D$2,$E327&lt;&gt;0,TRUNC(VLOOKUP($E327,'Container Panel'!$B$41:$Z$100,$D327,0)/(VLOOKUP(GG$276,UI!$A$12:$O$51,VLOOKUP(GG$279,$B$276:$C$278,2,0),0)/1000))&gt;0),1,TRUNC(VLOOKUP($E327,'Container Panel'!$B$41:$Z$100,$D327,0)/(VLOOKUP(GG$276,UI!$A$12:$O$51,VLOOKUP(GG$279,$B$276:$C$278,2,0),0)/1000)))),"")</f>
        <v/>
      </c>
      <c r="GH327" s="145" t="str">
        <f>IFERROR(IF(AND(GH$272=list!$D$3,'Box Calculation'!GH$279&lt;&gt;"h",$E327&lt;&gt;0),0,IF(AND(GH$273=list!$D$2,$E327&lt;&gt;0,TRUNC(VLOOKUP($E327,'Container Panel'!$B$41:$Z$100,$D327,0)/(VLOOKUP(GH$276,UI!$A$12:$O$51,VLOOKUP(GH$279,$B$276:$C$278,2,0),0)/1000))&gt;0),1,TRUNC(VLOOKUP($E327,'Container Panel'!$B$41:$Z$100,$D327,0)/(VLOOKUP(GH$276,UI!$A$12:$O$51,VLOOKUP(GH$279,$B$276:$C$278,2,0),0)/1000)))),"")</f>
        <v/>
      </c>
      <c r="GI327" s="145" t="str">
        <f>IFERROR(IF(AND(GI$272=list!$D$3,'Box Calculation'!GI$279&lt;&gt;"h",$E327&lt;&gt;0),0,IF(AND(GI$273=list!$D$2,$E327&lt;&gt;0,TRUNC(VLOOKUP($E327,'Container Panel'!$B$41:$Z$100,$D327,0)/(VLOOKUP(GI$276,UI!$A$12:$O$51,VLOOKUP(GI$279,$B$276:$C$278,2,0),0)/1000))&gt;0),1,TRUNC(VLOOKUP($E327,'Container Panel'!$B$41:$Z$100,$D327,0)/(VLOOKUP(GI$276,UI!$A$12:$O$51,VLOOKUP(GI$279,$B$276:$C$278,2,0),0)/1000)))),"")</f>
        <v/>
      </c>
      <c r="GJ327" s="145" t="str">
        <f>IFERROR(IF(AND(GJ$272=list!$D$3,'Box Calculation'!GJ$279&lt;&gt;"h",$E327&lt;&gt;0),0,IF(AND(GJ$273=list!$D$2,$E327&lt;&gt;0,TRUNC(VLOOKUP($E327,'Container Panel'!$B$41:$Z$100,$D327,0)/(VLOOKUP(GJ$276,UI!$A$12:$O$51,VLOOKUP(GJ$279,$B$276:$C$278,2,0),0)/1000))&gt;0),1,TRUNC(VLOOKUP($E327,'Container Panel'!$B$41:$Z$100,$D327,0)/(VLOOKUP(GJ$276,UI!$A$12:$O$51,VLOOKUP(GJ$279,$B$276:$C$278,2,0),0)/1000)))),"")</f>
        <v/>
      </c>
      <c r="GK327" s="145" t="str">
        <f>IFERROR(IF(AND(GK$272=list!$D$3,'Box Calculation'!GK$279&lt;&gt;"h",$E327&lt;&gt;0),0,IF(AND(GK$273=list!$D$2,$E327&lt;&gt;0,TRUNC(VLOOKUP($E327,'Container Panel'!$B$41:$Z$100,$D327,0)/(VLOOKUP(GK$276,UI!$A$12:$O$51,VLOOKUP(GK$279,$B$276:$C$278,2,0),0)/1000))&gt;0),1,TRUNC(VLOOKUP($E327,'Container Panel'!$B$41:$Z$100,$D327,0)/(VLOOKUP(GK$276,UI!$A$12:$O$51,VLOOKUP(GK$279,$B$276:$C$278,2,0),0)/1000)))),"")</f>
        <v/>
      </c>
      <c r="GL327" s="145" t="str">
        <f>IFERROR(IF(AND(GL$272=list!$D$3,'Box Calculation'!GL$279&lt;&gt;"h",$E327&lt;&gt;0),0,IF(AND(GL$273=list!$D$2,$E327&lt;&gt;0,TRUNC(VLOOKUP($E327,'Container Panel'!$B$41:$Z$100,$D327,0)/(VLOOKUP(GL$276,UI!$A$12:$O$51,VLOOKUP(GL$279,$B$276:$C$278,2,0),0)/1000))&gt;0),1,TRUNC(VLOOKUP($E327,'Container Panel'!$B$41:$Z$100,$D327,0)/(VLOOKUP(GL$276,UI!$A$12:$O$51,VLOOKUP(GL$279,$B$276:$C$278,2,0),0)/1000)))),"")</f>
        <v/>
      </c>
      <c r="GM327" s="145" t="str">
        <f>IFERROR(IF(AND(GM$272=list!$D$3,'Box Calculation'!GM$279&lt;&gt;"h",$E327&lt;&gt;0),0,IF(AND(GM$273=list!$D$2,$E327&lt;&gt;0,TRUNC(VLOOKUP($E327,'Container Panel'!$B$41:$Z$100,$D327,0)/(VLOOKUP(GM$276,UI!$A$12:$O$51,VLOOKUP(GM$279,$B$276:$C$278,2,0),0)/1000))&gt;0),1,TRUNC(VLOOKUP($E327,'Container Panel'!$B$41:$Z$100,$D327,0)/(VLOOKUP(GM$276,UI!$A$12:$O$51,VLOOKUP(GM$279,$B$276:$C$278,2,0),0)/1000)))),"")</f>
        <v/>
      </c>
      <c r="GN327" s="145" t="str">
        <f>IFERROR(IF(AND(GN$272=list!$D$3,'Box Calculation'!GN$279&lt;&gt;"h",$E327&lt;&gt;0),0,IF(AND(GN$273=list!$D$2,$E327&lt;&gt;0,TRUNC(VLOOKUP($E327,'Container Panel'!$B$41:$Z$100,$D327,0)/(VLOOKUP(GN$276,UI!$A$12:$O$51,VLOOKUP(GN$279,$B$276:$C$278,2,0),0)/1000))&gt;0),1,TRUNC(VLOOKUP($E327,'Container Panel'!$B$41:$Z$100,$D327,0)/(VLOOKUP(GN$276,UI!$A$12:$O$51,VLOOKUP(GN$279,$B$276:$C$278,2,0),0)/1000)))),"")</f>
        <v/>
      </c>
      <c r="GO327" s="145" t="str">
        <f>IFERROR(IF(AND(GO$272=list!$D$3,'Box Calculation'!GO$279&lt;&gt;"h",$E327&lt;&gt;0),0,IF(AND(GO$273=list!$D$2,$E327&lt;&gt;0,TRUNC(VLOOKUP($E327,'Container Panel'!$B$41:$Z$100,$D327,0)/(VLOOKUP(GO$276,UI!$A$12:$O$51,VLOOKUP(GO$279,$B$276:$C$278,2,0),0)/1000))&gt;0),1,TRUNC(VLOOKUP($E327,'Container Panel'!$B$41:$Z$100,$D327,0)/(VLOOKUP(GO$276,UI!$A$12:$O$51,VLOOKUP(GO$279,$B$276:$C$278,2,0),0)/1000)))),"")</f>
        <v/>
      </c>
      <c r="GP327" s="145" t="str">
        <f>IFERROR(IF(AND(GP$272=list!$D$3,'Box Calculation'!GP$279&lt;&gt;"h",$E327&lt;&gt;0),0,IF(AND(GP$273=list!$D$2,$E327&lt;&gt;0,TRUNC(VLOOKUP($E327,'Container Panel'!$B$41:$Z$100,$D327,0)/(VLOOKUP(GP$276,UI!$A$12:$O$51,VLOOKUP(GP$279,$B$276:$C$278,2,0),0)/1000))&gt;0),1,TRUNC(VLOOKUP($E327,'Container Panel'!$B$41:$Z$100,$D327,0)/(VLOOKUP(GP$276,UI!$A$12:$O$51,VLOOKUP(GP$279,$B$276:$C$278,2,0),0)/1000)))),"")</f>
        <v/>
      </c>
      <c r="GQ327" s="145" t="str">
        <f>IFERROR(IF(AND(GQ$272=list!$D$3,'Box Calculation'!GQ$279&lt;&gt;"h",$E327&lt;&gt;0),0,IF(AND(GQ$273=list!$D$2,$E327&lt;&gt;0,TRUNC(VLOOKUP($E327,'Container Panel'!$B$41:$Z$100,$D327,0)/(VLOOKUP(GQ$276,UI!$A$12:$O$51,VLOOKUP(GQ$279,$B$276:$C$278,2,0),0)/1000))&gt;0),1,TRUNC(VLOOKUP($E327,'Container Panel'!$B$41:$Z$100,$D327,0)/(VLOOKUP(GQ$276,UI!$A$12:$O$51,VLOOKUP(GQ$279,$B$276:$C$278,2,0),0)/1000)))),"")</f>
        <v/>
      </c>
      <c r="GR327" s="145" t="str">
        <f>IFERROR(IF(AND(GR$272=list!$D$3,'Box Calculation'!GR$279&lt;&gt;"h",$E327&lt;&gt;0),0,IF(AND(GR$273=list!$D$2,$E327&lt;&gt;0,TRUNC(VLOOKUP($E327,'Container Panel'!$B$41:$Z$100,$D327,0)/(VLOOKUP(GR$276,UI!$A$12:$O$51,VLOOKUP(GR$279,$B$276:$C$278,2,0),0)/1000))&gt;0),1,TRUNC(VLOOKUP($E327,'Container Panel'!$B$41:$Z$100,$D327,0)/(VLOOKUP(GR$276,UI!$A$12:$O$51,VLOOKUP(GR$279,$B$276:$C$278,2,0),0)/1000)))),"")</f>
        <v/>
      </c>
      <c r="GS327" s="145" t="str">
        <f>IFERROR(IF(AND(GS$272=list!$D$3,'Box Calculation'!GS$279&lt;&gt;"h",$E327&lt;&gt;0),0,IF(AND(GS$273=list!$D$2,$E327&lt;&gt;0,TRUNC(VLOOKUP($E327,'Container Panel'!$B$41:$Z$100,$D327,0)/(VLOOKUP(GS$276,UI!$A$12:$O$51,VLOOKUP(GS$279,$B$276:$C$278,2,0),0)/1000))&gt;0),1,TRUNC(VLOOKUP($E327,'Container Panel'!$B$41:$Z$100,$D327,0)/(VLOOKUP(GS$276,UI!$A$12:$O$51,VLOOKUP(GS$279,$B$276:$C$278,2,0),0)/1000)))),"")</f>
        <v/>
      </c>
      <c r="GT327" s="145" t="str">
        <f>IFERROR(IF(AND(GT$272=list!$D$3,'Box Calculation'!GT$279&lt;&gt;"h",$E327&lt;&gt;0),0,IF(AND(GT$273=list!$D$2,$E327&lt;&gt;0,TRUNC(VLOOKUP($E327,'Container Panel'!$B$41:$Z$100,$D327,0)/(VLOOKUP(GT$276,UI!$A$12:$O$51,VLOOKUP(GT$279,$B$276:$C$278,2,0),0)/1000))&gt;0),1,TRUNC(VLOOKUP($E327,'Container Panel'!$B$41:$Z$100,$D327,0)/(VLOOKUP(GT$276,UI!$A$12:$O$51,VLOOKUP(GT$279,$B$276:$C$278,2,0),0)/1000)))),"")</f>
        <v/>
      </c>
      <c r="GU327" s="145" t="str">
        <f>IFERROR(IF(AND(GU$272=list!$D$3,'Box Calculation'!GU$279&lt;&gt;"h",$E327&lt;&gt;0),0,IF(AND(GU$273=list!$D$2,$E327&lt;&gt;0,TRUNC(VLOOKUP($E327,'Container Panel'!$B$41:$Z$100,$D327,0)/(VLOOKUP(GU$276,UI!$A$12:$O$51,VLOOKUP(GU$279,$B$276:$C$278,2,0),0)/1000))&gt;0),1,TRUNC(VLOOKUP($E327,'Container Panel'!$B$41:$Z$100,$D327,0)/(VLOOKUP(GU$276,UI!$A$12:$O$51,VLOOKUP(GU$279,$B$276:$C$278,2,0),0)/1000)))),"")</f>
        <v/>
      </c>
      <c r="GV327" s="145" t="str">
        <f>IFERROR(IF(AND(GV$272=list!$D$3,'Box Calculation'!GV$279&lt;&gt;"h",$E327&lt;&gt;0),0,IF(AND(GV$273=list!$D$2,$E327&lt;&gt;0,TRUNC(VLOOKUP($E327,'Container Panel'!$B$41:$Z$100,$D327,0)/(VLOOKUP(GV$276,UI!$A$12:$O$51,VLOOKUP(GV$279,$B$276:$C$278,2,0),0)/1000))&gt;0),1,TRUNC(VLOOKUP($E327,'Container Panel'!$B$41:$Z$100,$D327,0)/(VLOOKUP(GV$276,UI!$A$12:$O$51,VLOOKUP(GV$279,$B$276:$C$278,2,0),0)/1000)))),"")</f>
        <v/>
      </c>
      <c r="GW327" s="145" t="str">
        <f>IFERROR(IF(AND(GW$272=list!$D$3,'Box Calculation'!GW$279&lt;&gt;"h",$E327&lt;&gt;0),0,IF(AND(GW$273=list!$D$2,$E327&lt;&gt;0,TRUNC(VLOOKUP($E327,'Container Panel'!$B$41:$Z$100,$D327,0)/(VLOOKUP(GW$276,UI!$A$12:$O$51,VLOOKUP(GW$279,$B$276:$C$278,2,0),0)/1000))&gt;0),1,TRUNC(VLOOKUP($E327,'Container Panel'!$B$41:$Z$100,$D327,0)/(VLOOKUP(GW$276,UI!$A$12:$O$51,VLOOKUP(GW$279,$B$276:$C$278,2,0),0)/1000)))),"")</f>
        <v/>
      </c>
      <c r="GX327" s="145" t="str">
        <f>IFERROR(IF(AND(GX$272=list!$D$3,'Box Calculation'!GX$279&lt;&gt;"h",$E327&lt;&gt;0),0,IF(AND(GX$273=list!$D$2,$E327&lt;&gt;0,TRUNC(VLOOKUP($E327,'Container Panel'!$B$41:$Z$100,$D327,0)/(VLOOKUP(GX$276,UI!$A$12:$O$51,VLOOKUP(GX$279,$B$276:$C$278,2,0),0)/1000))&gt;0),1,TRUNC(VLOOKUP($E327,'Container Panel'!$B$41:$Z$100,$D327,0)/(VLOOKUP(GX$276,UI!$A$12:$O$51,VLOOKUP(GX$279,$B$276:$C$278,2,0),0)/1000)))),"")</f>
        <v/>
      </c>
      <c r="GY327" s="145" t="str">
        <f>IFERROR(IF(AND(GY$272=list!$D$3,'Box Calculation'!GY$279&lt;&gt;"h",$E327&lt;&gt;0),0,IF(AND(GY$273=list!$D$2,$E327&lt;&gt;0,TRUNC(VLOOKUP($E327,'Container Panel'!$B$41:$Z$100,$D327,0)/(VLOOKUP(GY$276,UI!$A$12:$O$51,VLOOKUP(GY$279,$B$276:$C$278,2,0),0)/1000))&gt;0),1,TRUNC(VLOOKUP($E327,'Container Panel'!$B$41:$Z$100,$D327,0)/(VLOOKUP(GY$276,UI!$A$12:$O$51,VLOOKUP(GY$279,$B$276:$C$278,2,0),0)/1000)))),"")</f>
        <v/>
      </c>
      <c r="GZ327" s="145" t="str">
        <f>IFERROR(IF(AND(GZ$272=list!$D$3,'Box Calculation'!GZ$279&lt;&gt;"h",$E327&lt;&gt;0),0,IF(AND(GZ$273=list!$D$2,$E327&lt;&gt;0,TRUNC(VLOOKUP($E327,'Container Panel'!$B$41:$Z$100,$D327,0)/(VLOOKUP(GZ$276,UI!$A$12:$O$51,VLOOKUP(GZ$279,$B$276:$C$278,2,0),0)/1000))&gt;0),1,TRUNC(VLOOKUP($E327,'Container Panel'!$B$41:$Z$100,$D327,0)/(VLOOKUP(GZ$276,UI!$A$12:$O$51,VLOOKUP(GZ$279,$B$276:$C$278,2,0),0)/1000)))),"")</f>
        <v/>
      </c>
      <c r="HA327" s="145" t="str">
        <f>IFERROR(IF(AND(HA$272=list!$D$3,'Box Calculation'!HA$279&lt;&gt;"h",$E327&lt;&gt;0),0,IF(AND(HA$273=list!$D$2,$E327&lt;&gt;0,TRUNC(VLOOKUP($E327,'Container Panel'!$B$41:$Z$100,$D327,0)/(VLOOKUP(HA$276,UI!$A$12:$O$51,VLOOKUP(HA$279,$B$276:$C$278,2,0),0)/1000))&gt;0),1,TRUNC(VLOOKUP($E327,'Container Panel'!$B$41:$Z$100,$D327,0)/(VLOOKUP(HA$276,UI!$A$12:$O$51,VLOOKUP(HA$279,$B$276:$C$278,2,0),0)/1000)))),"")</f>
        <v/>
      </c>
      <c r="HB327" s="145" t="str">
        <f>IFERROR(IF(AND(HB$272=list!$D$3,'Box Calculation'!HB$279&lt;&gt;"h",$E327&lt;&gt;0),0,IF(AND(HB$273=list!$D$2,$E327&lt;&gt;0,TRUNC(VLOOKUP($E327,'Container Panel'!$B$41:$Z$100,$D327,0)/(VLOOKUP(HB$276,UI!$A$12:$O$51,VLOOKUP(HB$279,$B$276:$C$278,2,0),0)/1000))&gt;0),1,TRUNC(VLOOKUP($E327,'Container Panel'!$B$41:$Z$100,$D327,0)/(VLOOKUP(HB$276,UI!$A$12:$O$51,VLOOKUP(HB$279,$B$276:$C$278,2,0),0)/1000)))),"")</f>
        <v/>
      </c>
      <c r="HC327" s="145" t="str">
        <f>IFERROR(IF(AND(HC$272=list!$D$3,'Box Calculation'!HC$279&lt;&gt;"h",$E327&lt;&gt;0),0,IF(AND(HC$273=list!$D$2,$E327&lt;&gt;0,TRUNC(VLOOKUP($E327,'Container Panel'!$B$41:$Z$100,$D327,0)/(VLOOKUP(HC$276,UI!$A$12:$O$51,VLOOKUP(HC$279,$B$276:$C$278,2,0),0)/1000))&gt;0),1,TRUNC(VLOOKUP($E327,'Container Panel'!$B$41:$Z$100,$D327,0)/(VLOOKUP(HC$276,UI!$A$12:$O$51,VLOOKUP(HC$279,$B$276:$C$278,2,0),0)/1000)))),"")</f>
        <v/>
      </c>
      <c r="HD327" s="145" t="str">
        <f>IFERROR(IF(AND(HD$272=list!$D$3,'Box Calculation'!HD$279&lt;&gt;"h",$E327&lt;&gt;0),0,IF(AND(HD$273=list!$D$2,$E327&lt;&gt;0,TRUNC(VLOOKUP($E327,'Container Panel'!$B$41:$Z$100,$D327,0)/(VLOOKUP(HD$276,UI!$A$12:$O$51,VLOOKUP(HD$279,$B$276:$C$278,2,0),0)/1000))&gt;0),1,TRUNC(VLOOKUP($E327,'Container Panel'!$B$41:$Z$100,$D327,0)/(VLOOKUP(HD$276,UI!$A$12:$O$51,VLOOKUP(HD$279,$B$276:$C$278,2,0),0)/1000)))),"")</f>
        <v/>
      </c>
      <c r="HE327" s="145" t="str">
        <f>IFERROR(IF(AND(HE$272=list!$D$3,'Box Calculation'!HE$279&lt;&gt;"h",$E327&lt;&gt;0),0,IF(AND(HE$273=list!$D$2,$E327&lt;&gt;0,TRUNC(VLOOKUP($E327,'Container Panel'!$B$41:$Z$100,$D327,0)/(VLOOKUP(HE$276,UI!$A$12:$O$51,VLOOKUP(HE$279,$B$276:$C$278,2,0),0)/1000))&gt;0),1,TRUNC(VLOOKUP($E327,'Container Panel'!$B$41:$Z$100,$D327,0)/(VLOOKUP(HE$276,UI!$A$12:$O$51,VLOOKUP(HE$279,$B$276:$C$278,2,0),0)/1000)))),"")</f>
        <v/>
      </c>
      <c r="HF327" s="145" t="str">
        <f>IFERROR(IF(AND(HF$272=list!$D$3,'Box Calculation'!HF$279&lt;&gt;"h",$E327&lt;&gt;0),0,IF(AND(HF$273=list!$D$2,$E327&lt;&gt;0,TRUNC(VLOOKUP($E327,'Container Panel'!$B$41:$Z$100,$D327,0)/(VLOOKUP(HF$276,UI!$A$12:$O$51,VLOOKUP(HF$279,$B$276:$C$278,2,0),0)/1000))&gt;0),1,TRUNC(VLOOKUP($E327,'Container Panel'!$B$41:$Z$100,$D327,0)/(VLOOKUP(HF$276,UI!$A$12:$O$51,VLOOKUP(HF$279,$B$276:$C$278,2,0),0)/1000)))),"")</f>
        <v/>
      </c>
      <c r="HG327" s="145" t="str">
        <f>IFERROR(IF(AND(HG$272=list!$D$3,'Box Calculation'!HG$279&lt;&gt;"h",$E327&lt;&gt;0),0,IF(AND(HG$273=list!$D$2,$E327&lt;&gt;0,TRUNC(VLOOKUP($E327,'Container Panel'!$B$41:$Z$100,$D327,0)/(VLOOKUP(HG$276,UI!$A$12:$O$51,VLOOKUP(HG$279,$B$276:$C$278,2,0),0)/1000))&gt;0),1,TRUNC(VLOOKUP($E327,'Container Panel'!$B$41:$Z$100,$D327,0)/(VLOOKUP(HG$276,UI!$A$12:$O$51,VLOOKUP(HG$279,$B$276:$C$278,2,0),0)/1000)))),"")</f>
        <v/>
      </c>
      <c r="HH327" s="145" t="str">
        <f>IFERROR(IF(AND(HH$272=list!$D$3,'Box Calculation'!HH$279&lt;&gt;"h",$E327&lt;&gt;0),0,IF(AND(HH$273=list!$D$2,$E327&lt;&gt;0,TRUNC(VLOOKUP($E327,'Container Panel'!$B$41:$Z$100,$D327,0)/(VLOOKUP(HH$276,UI!$A$12:$O$51,VLOOKUP(HH$279,$B$276:$C$278,2,0),0)/1000))&gt;0),1,TRUNC(VLOOKUP($E327,'Container Panel'!$B$41:$Z$100,$D327,0)/(VLOOKUP(HH$276,UI!$A$12:$O$51,VLOOKUP(HH$279,$B$276:$C$278,2,0),0)/1000)))),"")</f>
        <v/>
      </c>
      <c r="HI327" s="145" t="str">
        <f>IFERROR(IF(AND(HI$272=list!$D$3,'Box Calculation'!HI$279&lt;&gt;"h",$E327&lt;&gt;0),0,IF(AND(HI$273=list!$D$2,$E327&lt;&gt;0,TRUNC(VLOOKUP($E327,'Container Panel'!$B$41:$Z$100,$D327,0)/(VLOOKUP(HI$276,UI!$A$12:$O$51,VLOOKUP(HI$279,$B$276:$C$278,2,0),0)/1000))&gt;0),1,TRUNC(VLOOKUP($E327,'Container Panel'!$B$41:$Z$100,$D327,0)/(VLOOKUP(HI$276,UI!$A$12:$O$51,VLOOKUP(HI$279,$B$276:$C$278,2,0),0)/1000)))),"")</f>
        <v/>
      </c>
      <c r="HJ327" s="145" t="str">
        <f>IFERROR(IF(AND(HJ$272=list!$D$3,'Box Calculation'!HJ$279&lt;&gt;"h",$E327&lt;&gt;0),0,IF(AND(HJ$273=list!$D$2,$E327&lt;&gt;0,TRUNC(VLOOKUP($E327,'Container Panel'!$B$41:$Z$100,$D327,0)/(VLOOKUP(HJ$276,UI!$A$12:$O$51,VLOOKUP(HJ$279,$B$276:$C$278,2,0),0)/1000))&gt;0),1,TRUNC(VLOOKUP($E327,'Container Panel'!$B$41:$Z$100,$D327,0)/(VLOOKUP(HJ$276,UI!$A$12:$O$51,VLOOKUP(HJ$279,$B$276:$C$278,2,0),0)/1000)))),"")</f>
        <v/>
      </c>
      <c r="HK327" s="145" t="str">
        <f>IFERROR(IF(AND(HK$272=list!$D$3,'Box Calculation'!HK$279&lt;&gt;"h",$E327&lt;&gt;0),0,IF(AND(HK$273=list!$D$2,$E327&lt;&gt;0,TRUNC(VLOOKUP($E327,'Container Panel'!$B$41:$Z$100,$D327,0)/(VLOOKUP(HK$276,UI!$A$12:$O$51,VLOOKUP(HK$279,$B$276:$C$278,2,0),0)/1000))&gt;0),1,TRUNC(VLOOKUP($E327,'Container Panel'!$B$41:$Z$100,$D327,0)/(VLOOKUP(HK$276,UI!$A$12:$O$51,VLOOKUP(HK$279,$B$276:$C$278,2,0),0)/1000)))),"")</f>
        <v/>
      </c>
      <c r="HL327" s="145" t="str">
        <f>IFERROR(IF(AND(HL$272=list!$D$3,'Box Calculation'!HL$279&lt;&gt;"h",$E327&lt;&gt;0),0,IF(AND(HL$273=list!$D$2,$E327&lt;&gt;0,TRUNC(VLOOKUP($E327,'Container Panel'!$B$41:$Z$100,$D327,0)/(VLOOKUP(HL$276,UI!$A$12:$O$51,VLOOKUP(HL$279,$B$276:$C$278,2,0),0)/1000))&gt;0),1,TRUNC(VLOOKUP($E327,'Container Panel'!$B$41:$Z$100,$D327,0)/(VLOOKUP(HL$276,UI!$A$12:$O$51,VLOOKUP(HL$279,$B$276:$C$278,2,0),0)/1000)))),"")</f>
        <v/>
      </c>
      <c r="HM327" s="145" t="str">
        <f>IFERROR(IF(AND(HM$272=list!$D$3,'Box Calculation'!HM$279&lt;&gt;"h",$E327&lt;&gt;0),0,IF(AND(HM$273=list!$D$2,$E327&lt;&gt;0,TRUNC(VLOOKUP($E327,'Container Panel'!$B$41:$Z$100,$D327,0)/(VLOOKUP(HM$276,UI!$A$12:$O$51,VLOOKUP(HM$279,$B$276:$C$278,2,0),0)/1000))&gt;0),1,TRUNC(VLOOKUP($E327,'Container Panel'!$B$41:$Z$100,$D327,0)/(VLOOKUP(HM$276,UI!$A$12:$O$51,VLOOKUP(HM$279,$B$276:$C$278,2,0),0)/1000)))),"")</f>
        <v/>
      </c>
      <c r="HN327" s="145" t="str">
        <f>IFERROR(IF(AND(HN$272=list!$D$3,'Box Calculation'!HN$279&lt;&gt;"h",$E327&lt;&gt;0),0,IF(AND(HN$273=list!$D$2,$E327&lt;&gt;0,TRUNC(VLOOKUP($E327,'Container Panel'!$B$41:$Z$100,$D327,0)/(VLOOKUP(HN$276,UI!$A$12:$O$51,VLOOKUP(HN$279,$B$276:$C$278,2,0),0)/1000))&gt;0),1,TRUNC(VLOOKUP($E327,'Container Panel'!$B$41:$Z$100,$D327,0)/(VLOOKUP(HN$276,UI!$A$12:$O$51,VLOOKUP(HN$279,$B$276:$C$278,2,0),0)/1000)))),"")</f>
        <v/>
      </c>
      <c r="HO327" s="145" t="str">
        <f>IFERROR(IF(AND(HO$272=list!$D$3,'Box Calculation'!HO$279&lt;&gt;"h",$E327&lt;&gt;0),0,IF(AND(HO$273=list!$D$2,$E327&lt;&gt;0,TRUNC(VLOOKUP($E327,'Container Panel'!$B$41:$Z$100,$D327,0)/(VLOOKUP(HO$276,UI!$A$12:$O$51,VLOOKUP(HO$279,$B$276:$C$278,2,0),0)/1000))&gt;0),1,TRUNC(VLOOKUP($E327,'Container Panel'!$B$41:$Z$100,$D327,0)/(VLOOKUP(HO$276,UI!$A$12:$O$51,VLOOKUP(HO$279,$B$276:$C$278,2,0),0)/1000)))),"")</f>
        <v/>
      </c>
      <c r="HP327" s="145" t="str">
        <f>IFERROR(IF(AND(HP$272=list!$D$3,'Box Calculation'!HP$279&lt;&gt;"h",$E327&lt;&gt;0),0,IF(AND(HP$273=list!$D$2,$E327&lt;&gt;0,TRUNC(VLOOKUP($E327,'Container Panel'!$B$41:$Z$100,$D327,0)/(VLOOKUP(HP$276,UI!$A$12:$O$51,VLOOKUP(HP$279,$B$276:$C$278,2,0),0)/1000))&gt;0),1,TRUNC(VLOOKUP($E327,'Container Panel'!$B$41:$Z$100,$D327,0)/(VLOOKUP(HP$276,UI!$A$12:$O$51,VLOOKUP(HP$279,$B$276:$C$278,2,0),0)/1000)))),"")</f>
        <v/>
      </c>
      <c r="HQ327" s="145" t="str">
        <f>IFERROR(IF(AND(HQ$272=list!$D$3,'Box Calculation'!HQ$279&lt;&gt;"h",$E327&lt;&gt;0),0,IF(AND(HQ$273=list!$D$2,$E327&lt;&gt;0,TRUNC(VLOOKUP($E327,'Container Panel'!$B$41:$Z$100,$D327,0)/(VLOOKUP(HQ$276,UI!$A$12:$O$51,VLOOKUP(HQ$279,$B$276:$C$278,2,0),0)/1000))&gt;0),1,TRUNC(VLOOKUP($E327,'Container Panel'!$B$41:$Z$100,$D327,0)/(VLOOKUP(HQ$276,UI!$A$12:$O$51,VLOOKUP(HQ$279,$B$276:$C$278,2,0),0)/1000)))),"")</f>
        <v/>
      </c>
      <c r="HR327" s="145" t="str">
        <f>IFERROR(IF(AND(HR$272=list!$D$3,'Box Calculation'!HR$279&lt;&gt;"h",$E327&lt;&gt;0),0,IF(AND(HR$273=list!$D$2,$E327&lt;&gt;0,TRUNC(VLOOKUP($E327,'Container Panel'!$B$41:$Z$100,$D327,0)/(VLOOKUP(HR$276,UI!$A$12:$O$51,VLOOKUP(HR$279,$B$276:$C$278,2,0),0)/1000))&gt;0),1,TRUNC(VLOOKUP($E327,'Container Panel'!$B$41:$Z$100,$D327,0)/(VLOOKUP(HR$276,UI!$A$12:$O$51,VLOOKUP(HR$279,$B$276:$C$278,2,0),0)/1000)))),"")</f>
        <v/>
      </c>
      <c r="HS327" s="145" t="str">
        <f>IFERROR(IF(AND(HS$272=list!$D$3,'Box Calculation'!HS$279&lt;&gt;"h",$E327&lt;&gt;0),0,IF(AND(HS$273=list!$D$2,$E327&lt;&gt;0,TRUNC(VLOOKUP($E327,'Container Panel'!$B$41:$Z$100,$D327,0)/(VLOOKUP(HS$276,UI!$A$12:$O$51,VLOOKUP(HS$279,$B$276:$C$278,2,0),0)/1000))&gt;0),1,TRUNC(VLOOKUP($E327,'Container Panel'!$B$41:$Z$100,$D327,0)/(VLOOKUP(HS$276,UI!$A$12:$O$51,VLOOKUP(HS$279,$B$276:$C$278,2,0),0)/1000)))),"")</f>
        <v/>
      </c>
      <c r="HT327" s="145" t="str">
        <f>IFERROR(IF(AND(HT$272=list!$D$3,'Box Calculation'!HT$279&lt;&gt;"h",$E327&lt;&gt;0),0,IF(AND(HT$273=list!$D$2,$E327&lt;&gt;0,TRUNC(VLOOKUP($E327,'Container Panel'!$B$41:$Z$100,$D327,0)/(VLOOKUP(HT$276,UI!$A$12:$O$51,VLOOKUP(HT$279,$B$276:$C$278,2,0),0)/1000))&gt;0),1,TRUNC(VLOOKUP($E327,'Container Panel'!$B$41:$Z$100,$D327,0)/(VLOOKUP(HT$276,UI!$A$12:$O$51,VLOOKUP(HT$279,$B$276:$C$278,2,0),0)/1000)))),"")</f>
        <v/>
      </c>
      <c r="HU327" s="145" t="str">
        <f>IFERROR(IF(AND(HU$272=list!$D$3,'Box Calculation'!HU$279&lt;&gt;"h",$E327&lt;&gt;0),0,IF(AND(HU$273=list!$D$2,$E327&lt;&gt;0,TRUNC(VLOOKUP($E327,'Container Panel'!$B$41:$Z$100,$D327,0)/(VLOOKUP(HU$276,UI!$A$12:$O$51,VLOOKUP(HU$279,$B$276:$C$278,2,0),0)/1000))&gt;0),1,TRUNC(VLOOKUP($E327,'Container Panel'!$B$41:$Z$100,$D327,0)/(VLOOKUP(HU$276,UI!$A$12:$O$51,VLOOKUP(HU$279,$B$276:$C$278,2,0),0)/1000)))),"")</f>
        <v/>
      </c>
      <c r="HV327" s="145" t="str">
        <f>IFERROR(IF(AND(HV$272=list!$D$3,'Box Calculation'!HV$279&lt;&gt;"h",$E327&lt;&gt;0),0,IF(AND(HV$273=list!$D$2,$E327&lt;&gt;0,TRUNC(VLOOKUP($E327,'Container Panel'!$B$41:$Z$100,$D327,0)/(VLOOKUP(HV$276,UI!$A$12:$O$51,VLOOKUP(HV$279,$B$276:$C$278,2,0),0)/1000))&gt;0),1,TRUNC(VLOOKUP($E327,'Container Panel'!$B$41:$Z$100,$D327,0)/(VLOOKUP(HV$276,UI!$A$12:$O$51,VLOOKUP(HV$279,$B$276:$C$278,2,0),0)/1000)))),"")</f>
        <v/>
      </c>
      <c r="HW327" s="145" t="str">
        <f>IFERROR(IF(AND(HW$272=list!$D$3,'Box Calculation'!HW$279&lt;&gt;"h",$E327&lt;&gt;0),0,IF(AND(HW$273=list!$D$2,$E327&lt;&gt;0,TRUNC(VLOOKUP($E327,'Container Panel'!$B$41:$Z$100,$D327,0)/(VLOOKUP(HW$276,UI!$A$12:$O$51,VLOOKUP(HW$279,$B$276:$C$278,2,0),0)/1000))&gt;0),1,TRUNC(VLOOKUP($E327,'Container Panel'!$B$41:$Z$100,$D327,0)/(VLOOKUP(HW$276,UI!$A$12:$O$51,VLOOKUP(HW$279,$B$276:$C$278,2,0),0)/1000)))),"")</f>
        <v/>
      </c>
      <c r="HX327" s="145" t="str">
        <f>IFERROR(IF(AND(HX$272=list!$D$3,'Box Calculation'!HX$279&lt;&gt;"h",$E327&lt;&gt;0),0,IF(AND(HX$273=list!$D$2,$E327&lt;&gt;0,TRUNC(VLOOKUP($E327,'Container Panel'!$B$41:$Z$100,$D327,0)/(VLOOKUP(HX$276,UI!$A$12:$O$51,VLOOKUP(HX$279,$B$276:$C$278,2,0),0)/1000))&gt;0),1,TRUNC(VLOOKUP($E327,'Container Panel'!$B$41:$Z$100,$D327,0)/(VLOOKUP(HX$276,UI!$A$12:$O$51,VLOOKUP(HX$279,$B$276:$C$278,2,0),0)/1000)))),"")</f>
        <v/>
      </c>
      <c r="HY327" s="145" t="str">
        <f>IFERROR(IF(AND(HY$272=list!$D$3,'Box Calculation'!HY$279&lt;&gt;"h",$E327&lt;&gt;0),0,IF(AND(HY$273=list!$D$2,$E327&lt;&gt;0,TRUNC(VLOOKUP($E327,'Container Panel'!$B$41:$Z$100,$D327,0)/(VLOOKUP(HY$276,UI!$A$12:$O$51,VLOOKUP(HY$279,$B$276:$C$278,2,0),0)/1000))&gt;0),1,TRUNC(VLOOKUP($E327,'Container Panel'!$B$41:$Z$100,$D327,0)/(VLOOKUP(HY$276,UI!$A$12:$O$51,VLOOKUP(HY$279,$B$276:$C$278,2,0),0)/1000)))),"")</f>
        <v/>
      </c>
      <c r="HZ327" s="145" t="str">
        <f>IFERROR(IF(AND(HZ$272=list!$D$3,'Box Calculation'!HZ$279&lt;&gt;"h",$E327&lt;&gt;0),0,IF(AND(HZ$273=list!$D$2,$E327&lt;&gt;0,TRUNC(VLOOKUP($E327,'Container Panel'!$B$41:$Z$100,$D327,0)/(VLOOKUP(HZ$276,UI!$A$12:$O$51,VLOOKUP(HZ$279,$B$276:$C$278,2,0),0)/1000))&gt;0),1,TRUNC(VLOOKUP($E327,'Container Panel'!$B$41:$Z$100,$D327,0)/(VLOOKUP(HZ$276,UI!$A$12:$O$51,VLOOKUP(HZ$279,$B$276:$C$278,2,0),0)/1000)))),"")</f>
        <v/>
      </c>
      <c r="IA327" s="145" t="str">
        <f>IFERROR(IF(AND(IA$272=list!$D$3,'Box Calculation'!IA$279&lt;&gt;"h",$E327&lt;&gt;0),0,IF(AND(IA$273=list!$D$2,$E327&lt;&gt;0,TRUNC(VLOOKUP($E327,'Container Panel'!$B$41:$Z$100,$D327,0)/(VLOOKUP(IA$276,UI!$A$12:$O$51,VLOOKUP(IA$279,$B$276:$C$278,2,0),0)/1000))&gt;0),1,TRUNC(VLOOKUP($E327,'Container Panel'!$B$41:$Z$100,$D327,0)/(VLOOKUP(IA$276,UI!$A$12:$O$51,VLOOKUP(IA$279,$B$276:$C$278,2,0),0)/1000)))),"")</f>
        <v/>
      </c>
      <c r="IB327" s="145" t="str">
        <f>IFERROR(IF(AND(IB$272=list!$D$3,'Box Calculation'!IB$279&lt;&gt;"h",$E327&lt;&gt;0),0,IF(AND(IB$273=list!$D$2,$E327&lt;&gt;0,TRUNC(VLOOKUP($E327,'Container Panel'!$B$41:$Z$100,$D327,0)/(VLOOKUP(IB$276,UI!$A$12:$O$51,VLOOKUP(IB$279,$B$276:$C$278,2,0),0)/1000))&gt;0),1,TRUNC(VLOOKUP($E327,'Container Panel'!$B$41:$Z$100,$D327,0)/(VLOOKUP(IB$276,UI!$A$12:$O$51,VLOOKUP(IB$279,$B$276:$C$278,2,0),0)/1000)))),"")</f>
        <v/>
      </c>
      <c r="IC327" s="145" t="str">
        <f>IFERROR(IF(AND(IC$272=list!$D$3,'Box Calculation'!IC$279&lt;&gt;"h",$E327&lt;&gt;0),0,IF(AND(IC$273=list!$D$2,$E327&lt;&gt;0,TRUNC(VLOOKUP($E327,'Container Panel'!$B$41:$Z$100,$D327,0)/(VLOOKUP(IC$276,UI!$A$12:$O$51,VLOOKUP(IC$279,$B$276:$C$278,2,0),0)/1000))&gt;0),1,TRUNC(VLOOKUP($E327,'Container Panel'!$B$41:$Z$100,$D327,0)/(VLOOKUP(IC$276,UI!$A$12:$O$51,VLOOKUP(IC$279,$B$276:$C$278,2,0),0)/1000)))),"")</f>
        <v/>
      </c>
      <c r="ID327" s="145" t="str">
        <f>IFERROR(IF(AND(ID$272=list!$D$3,'Box Calculation'!ID$279&lt;&gt;"h",$E327&lt;&gt;0),0,IF(AND(ID$273=list!$D$2,$E327&lt;&gt;0,TRUNC(VLOOKUP($E327,'Container Panel'!$B$41:$Z$100,$D327,0)/(VLOOKUP(ID$276,UI!$A$12:$O$51,VLOOKUP(ID$279,$B$276:$C$278,2,0),0)/1000))&gt;0),1,TRUNC(VLOOKUP($E327,'Container Panel'!$B$41:$Z$100,$D327,0)/(VLOOKUP(ID$276,UI!$A$12:$O$51,VLOOKUP(ID$279,$B$276:$C$278,2,0),0)/1000)))),"")</f>
        <v/>
      </c>
      <c r="IE327" s="145" t="str">
        <f>IFERROR(IF(AND(IE$272=list!$D$3,'Box Calculation'!IE$279&lt;&gt;"h",$E327&lt;&gt;0),0,IF(AND(IE$273=list!$D$2,$E327&lt;&gt;0,TRUNC(VLOOKUP($E327,'Container Panel'!$B$41:$Z$100,$D327,0)/(VLOOKUP(IE$276,UI!$A$12:$O$51,VLOOKUP(IE$279,$B$276:$C$278,2,0),0)/1000))&gt;0),1,TRUNC(VLOOKUP($E327,'Container Panel'!$B$41:$Z$100,$D327,0)/(VLOOKUP(IE$276,UI!$A$12:$O$51,VLOOKUP(IE$279,$B$276:$C$278,2,0),0)/1000)))),"")</f>
        <v/>
      </c>
      <c r="IF327" s="145" t="str">
        <f>IFERROR(IF(AND(IF$272=list!$D$3,'Box Calculation'!IF$279&lt;&gt;"h",$E327&lt;&gt;0),0,IF(AND(IF$273=list!$D$2,$E327&lt;&gt;0,TRUNC(VLOOKUP($E327,'Container Panel'!$B$41:$Z$100,$D327,0)/(VLOOKUP(IF$276,UI!$A$12:$O$51,VLOOKUP(IF$279,$B$276:$C$278,2,0),0)/1000))&gt;0),1,TRUNC(VLOOKUP($E327,'Container Panel'!$B$41:$Z$100,$D327,0)/(VLOOKUP(IF$276,UI!$A$12:$O$51,VLOOKUP(IF$279,$B$276:$C$278,2,0),0)/1000)))),"")</f>
        <v/>
      </c>
      <c r="IG327" s="145" t="str">
        <f>IFERROR(IF(AND(IG$272=list!$D$3,'Box Calculation'!IG$279&lt;&gt;"h",$E327&lt;&gt;0),0,IF(AND(IG$273=list!$D$2,$E327&lt;&gt;0,TRUNC(VLOOKUP($E327,'Container Panel'!$B$41:$Z$100,$D327,0)/(VLOOKUP(IG$276,UI!$A$12:$O$51,VLOOKUP(IG$279,$B$276:$C$278,2,0),0)/1000))&gt;0),1,TRUNC(VLOOKUP($E327,'Container Panel'!$B$41:$Z$100,$D327,0)/(VLOOKUP(IG$276,UI!$A$12:$O$51,VLOOKUP(IG$279,$B$276:$C$278,2,0),0)/1000)))),"")</f>
        <v/>
      </c>
      <c r="IH327" s="145" t="str">
        <f>IFERROR(IF(AND(IH$272=list!$D$3,'Box Calculation'!IH$279&lt;&gt;"h",$E327&lt;&gt;0),0,IF(AND(IH$273=list!$D$2,$E327&lt;&gt;0,TRUNC(VLOOKUP($E327,'Container Panel'!$B$41:$Z$100,$D327,0)/(VLOOKUP(IH$276,UI!$A$12:$O$51,VLOOKUP(IH$279,$B$276:$C$278,2,0),0)/1000))&gt;0),1,TRUNC(VLOOKUP($E327,'Container Panel'!$B$41:$Z$100,$D327,0)/(VLOOKUP(IH$276,UI!$A$12:$O$51,VLOOKUP(IH$279,$B$276:$C$278,2,0),0)/1000)))),"")</f>
        <v/>
      </c>
      <c r="II327" s="145" t="str">
        <f>IFERROR(IF(AND(II$272=list!$D$3,'Box Calculation'!II$279&lt;&gt;"h",$E327&lt;&gt;0),0,IF(AND(II$273=list!$D$2,$E327&lt;&gt;0,TRUNC(VLOOKUP($E327,'Container Panel'!$B$41:$Z$100,$D327,0)/(VLOOKUP(II$276,UI!$A$12:$O$51,VLOOKUP(II$279,$B$276:$C$278,2,0),0)/1000))&gt;0),1,TRUNC(VLOOKUP($E327,'Container Panel'!$B$41:$Z$100,$D327,0)/(VLOOKUP(II$276,UI!$A$12:$O$51,VLOOKUP(II$279,$B$276:$C$278,2,0),0)/1000)))),"")</f>
        <v/>
      </c>
      <c r="IJ327" s="145" t="str">
        <f>IFERROR(IF(AND(IJ$272=list!$D$3,'Box Calculation'!IJ$279&lt;&gt;"h",$E327&lt;&gt;0),0,IF(AND(IJ$273=list!$D$2,$E327&lt;&gt;0,TRUNC(VLOOKUP($E327,'Container Panel'!$B$41:$Z$100,$D327,0)/(VLOOKUP(IJ$276,UI!$A$12:$O$51,VLOOKUP(IJ$279,$B$276:$C$278,2,0),0)/1000))&gt;0),1,TRUNC(VLOOKUP($E327,'Container Panel'!$B$41:$Z$100,$D327,0)/(VLOOKUP(IJ$276,UI!$A$12:$O$51,VLOOKUP(IJ$279,$B$276:$C$278,2,0),0)/1000)))),"")</f>
        <v/>
      </c>
      <c r="IK327" s="145" t="str">
        <f>IFERROR(IF(AND(IK$272=list!$D$3,'Box Calculation'!IK$279&lt;&gt;"h",$E327&lt;&gt;0),0,IF(AND(IK$273=list!$D$2,$E327&lt;&gt;0,TRUNC(VLOOKUP($E327,'Container Panel'!$B$41:$Z$100,$D327,0)/(VLOOKUP(IK$276,UI!$A$12:$O$51,VLOOKUP(IK$279,$B$276:$C$278,2,0),0)/1000))&gt;0),1,TRUNC(VLOOKUP($E327,'Container Panel'!$B$41:$Z$100,$D327,0)/(VLOOKUP(IK$276,UI!$A$12:$O$51,VLOOKUP(IK$279,$B$276:$C$278,2,0),0)/1000)))),"")</f>
        <v/>
      </c>
      <c r="IL327" s="145" t="str">
        <f>IFERROR(IF(AND(IL$272=list!$D$3,'Box Calculation'!IL$279&lt;&gt;"h",$E327&lt;&gt;0),0,IF(AND(IL$273=list!$D$2,$E327&lt;&gt;0,TRUNC(VLOOKUP($E327,'Container Panel'!$B$41:$Z$100,$D327,0)/(VLOOKUP(IL$276,UI!$A$12:$O$51,VLOOKUP(IL$279,$B$276:$C$278,2,0),0)/1000))&gt;0),1,TRUNC(VLOOKUP($E327,'Container Panel'!$B$41:$Z$100,$D327,0)/(VLOOKUP(IL$276,UI!$A$12:$O$51,VLOOKUP(IL$279,$B$276:$C$278,2,0),0)/1000)))),"")</f>
        <v/>
      </c>
    </row>
    <row r="328" spans="2:246">
      <c r="B328" s="74">
        <v>48</v>
      </c>
      <c r="C328" s="74">
        <f t="shared" si="191"/>
        <v>17</v>
      </c>
      <c r="D328" s="163">
        <f>MOD(B328,3)+'Container Panel'!$Q$38</f>
        <v>16</v>
      </c>
      <c r="E328" s="143" t="str">
        <f t="shared" si="193"/>
        <v>EU3212</v>
      </c>
      <c r="F328" s="144" t="s">
        <v>75</v>
      </c>
      <c r="G328" s="145">
        <f>IFERROR(TRUNC(VLOOKUP($E328,'Container Panel'!$B$41:$Z$100,$D328,0)/(VLOOKUP(G$276,UI!$A$12:$O$51,VLOOKUP(G$277,$B$276:$C$278,2,0),0)/1000)),"")</f>
        <v>1</v>
      </c>
      <c r="H328" s="145">
        <f>IFERROR(TRUNC(VLOOKUP($E328,'Container Panel'!$B$41:$Z$100,$D328,0)/(VLOOKUP(H$276,UI!$A$12:$O$51,VLOOKUP(H$277,$B$276:$C$278,2,0),0)/1000)),"")</f>
        <v>1</v>
      </c>
      <c r="I328" s="145">
        <f>IFERROR(TRUNC(VLOOKUP($E328,'Container Panel'!$B$41:$Z$100,$D328,0)/(VLOOKUP(I$276,UI!$A$12:$O$51,VLOOKUP(I$277,$B$276:$C$278,2,0),0)/1000)),"")</f>
        <v>4</v>
      </c>
      <c r="J328" s="145">
        <f>IFERROR(TRUNC(VLOOKUP($E328,'Container Panel'!$B$41:$Z$100,$D328,0)/(VLOOKUP(J$276,UI!$A$12:$O$51,VLOOKUP(J$277,$B$276:$C$278,2,0),0)/1000)),"")</f>
        <v>4</v>
      </c>
      <c r="K328" s="145">
        <f>IFERROR(TRUNC(VLOOKUP($E328,'Container Panel'!$B$41:$Z$100,$D328,0)/(VLOOKUP(K$276,UI!$A$12:$O$51,VLOOKUP(K$277,$B$276:$C$278,2,0),0)/1000)),"")</f>
        <v>1</v>
      </c>
      <c r="L328" s="145">
        <f>IFERROR(TRUNC(VLOOKUP($E328,'Container Panel'!$B$41:$Z$100,$D328,0)/(VLOOKUP(L$276,UI!$A$12:$O$51,VLOOKUP(L$277,$B$276:$C$278,2,0),0)/1000)),"")</f>
        <v>1</v>
      </c>
      <c r="M328" s="145">
        <f>IFERROR(TRUNC(VLOOKUP($E328,'Container Panel'!$B$41:$Z$100,$D328,0)/(VLOOKUP(M$276,UI!$A$12:$O$51,VLOOKUP(M$277,$B$276:$C$278,2,0),0)/1000)),"")</f>
        <v>0</v>
      </c>
      <c r="N328" s="145">
        <f>IFERROR(TRUNC(VLOOKUP($E328,'Container Panel'!$B$41:$Z$100,$D328,0)/(VLOOKUP(N$276,UI!$A$12:$O$51,VLOOKUP(N$277,$B$276:$C$278,2,0),0)/1000)),"")</f>
        <v>0</v>
      </c>
      <c r="O328" s="145">
        <f>IFERROR(TRUNC(VLOOKUP($E328,'Container Panel'!$B$41:$Z$100,$D328,0)/(VLOOKUP(O$276,UI!$A$12:$O$51,VLOOKUP(O$277,$B$276:$C$278,2,0),0)/1000)),"")</f>
        <v>1</v>
      </c>
      <c r="P328" s="145">
        <f>IFERROR(TRUNC(VLOOKUP($E328,'Container Panel'!$B$41:$Z$100,$D328,0)/(VLOOKUP(P$276,UI!$A$12:$O$51,VLOOKUP(P$277,$B$276:$C$278,2,0),0)/1000)),"")</f>
        <v>1</v>
      </c>
      <c r="Q328" s="145">
        <f>IFERROR(TRUNC(VLOOKUP($E328,'Container Panel'!$B$41:$Z$100,$D328,0)/(VLOOKUP(Q$276,UI!$A$12:$O$51,VLOOKUP(Q$277,$B$276:$C$278,2,0),0)/1000)),"")</f>
        <v>3</v>
      </c>
      <c r="R328" s="145">
        <f>IFERROR(TRUNC(VLOOKUP($E328,'Container Panel'!$B$41:$Z$100,$D328,0)/(VLOOKUP(R$276,UI!$A$12:$O$51,VLOOKUP(R$277,$B$276:$C$278,2,0),0)/1000)),"")</f>
        <v>3</v>
      </c>
      <c r="S328" s="145" t="str">
        <f>IFERROR(TRUNC(VLOOKUP($E328,'Container Panel'!$B$41:$Z$100,$D328,0)/(VLOOKUP(S$276,UI!$A$12:$O$51,VLOOKUP(S$277,$B$276:$C$278,2,0),0)/1000)),"")</f>
        <v/>
      </c>
      <c r="T328" s="145" t="str">
        <f>IFERROR(TRUNC(VLOOKUP($E328,'Container Panel'!$B$41:$Z$100,$D328,0)/(VLOOKUP(T$276,UI!$A$12:$O$51,VLOOKUP(T$277,$B$276:$C$278,2,0),0)/1000)),"")</f>
        <v/>
      </c>
      <c r="U328" s="145" t="str">
        <f>IFERROR(TRUNC(VLOOKUP($E328,'Container Panel'!$B$41:$Z$100,$D328,0)/(VLOOKUP(U$276,UI!$A$12:$O$51,VLOOKUP(U$277,$B$276:$C$278,2,0),0)/1000)),"")</f>
        <v/>
      </c>
      <c r="V328" s="145" t="str">
        <f>IFERROR(TRUNC(VLOOKUP($E328,'Container Panel'!$B$41:$Z$100,$D328,0)/(VLOOKUP(V$276,UI!$A$12:$O$51,VLOOKUP(V$277,$B$276:$C$278,2,0),0)/1000)),"")</f>
        <v/>
      </c>
      <c r="W328" s="145" t="str">
        <f>IFERROR(TRUNC(VLOOKUP($E328,'Container Panel'!$B$41:$Z$100,$D328,0)/(VLOOKUP(W$276,UI!$A$12:$O$51,VLOOKUP(W$277,$B$276:$C$278,2,0),0)/1000)),"")</f>
        <v/>
      </c>
      <c r="X328" s="145" t="str">
        <f>IFERROR(TRUNC(VLOOKUP($E328,'Container Panel'!$B$41:$Z$100,$D328,0)/(VLOOKUP(X$276,UI!$A$12:$O$51,VLOOKUP(X$277,$B$276:$C$278,2,0),0)/1000)),"")</f>
        <v/>
      </c>
      <c r="Y328" s="145" t="str">
        <f>IFERROR(TRUNC(VLOOKUP($E328,'Container Panel'!$B$41:$Z$100,$D328,0)/(VLOOKUP(Y$276,UI!$A$12:$O$51,VLOOKUP(Y$277,$B$276:$C$278,2,0),0)/1000)),"")</f>
        <v/>
      </c>
      <c r="Z328" s="145" t="str">
        <f>IFERROR(TRUNC(VLOOKUP($E328,'Container Panel'!$B$41:$Z$100,$D328,0)/(VLOOKUP(Z$276,UI!$A$12:$O$51,VLOOKUP(Z$277,$B$276:$C$278,2,0),0)/1000)),"")</f>
        <v/>
      </c>
      <c r="AA328" s="145" t="str">
        <f>IFERROR(TRUNC(VLOOKUP($E328,'Container Panel'!$B$41:$Z$100,$D328,0)/(VLOOKUP(AA$276,UI!$A$12:$O$51,VLOOKUP(AA$277,$B$276:$C$278,2,0),0)/1000)),"")</f>
        <v/>
      </c>
      <c r="AB328" s="145" t="str">
        <f>IFERROR(TRUNC(VLOOKUP($E328,'Container Panel'!$B$41:$Z$100,$D328,0)/(VLOOKUP(AB$276,UI!$A$12:$O$51,VLOOKUP(AB$277,$B$276:$C$278,2,0),0)/1000)),"")</f>
        <v/>
      </c>
      <c r="AC328" s="145" t="str">
        <f>IFERROR(TRUNC(VLOOKUP($E328,'Container Panel'!$B$41:$Z$100,$D328,0)/(VLOOKUP(AC$276,UI!$A$12:$O$51,VLOOKUP(AC$277,$B$276:$C$278,2,0),0)/1000)),"")</f>
        <v/>
      </c>
      <c r="AD328" s="145" t="str">
        <f>IFERROR(TRUNC(VLOOKUP($E328,'Container Panel'!$B$41:$Z$100,$D328,0)/(VLOOKUP(AD$276,UI!$A$12:$O$51,VLOOKUP(AD$277,$B$276:$C$278,2,0),0)/1000)),"")</f>
        <v/>
      </c>
      <c r="AE328" s="145" t="str">
        <f>IFERROR(TRUNC(VLOOKUP($E328,'Container Panel'!$B$41:$Z$100,$D328,0)/(VLOOKUP(AE$276,UI!$A$12:$O$51,VLOOKUP(AE$277,$B$276:$C$278,2,0),0)/1000)),"")</f>
        <v/>
      </c>
      <c r="AF328" s="145" t="str">
        <f>IFERROR(TRUNC(VLOOKUP($E328,'Container Panel'!$B$41:$Z$100,$D328,0)/(VLOOKUP(AF$276,UI!$A$12:$O$51,VLOOKUP(AF$277,$B$276:$C$278,2,0),0)/1000)),"")</f>
        <v/>
      </c>
      <c r="AG328" s="145" t="str">
        <f>IFERROR(TRUNC(VLOOKUP($E328,'Container Panel'!$B$41:$Z$100,$D328,0)/(VLOOKUP(AG$276,UI!$A$12:$O$51,VLOOKUP(AG$277,$B$276:$C$278,2,0),0)/1000)),"")</f>
        <v/>
      </c>
      <c r="AH328" s="145" t="str">
        <f>IFERROR(TRUNC(VLOOKUP($E328,'Container Panel'!$B$41:$Z$100,$D328,0)/(VLOOKUP(AH$276,UI!$A$12:$O$51,VLOOKUP(AH$277,$B$276:$C$278,2,0),0)/1000)),"")</f>
        <v/>
      </c>
      <c r="AI328" s="145" t="str">
        <f>IFERROR(TRUNC(VLOOKUP($E328,'Container Panel'!$B$41:$Z$100,$D328,0)/(VLOOKUP(AI$276,UI!$A$12:$O$51,VLOOKUP(AI$277,$B$276:$C$278,2,0),0)/1000)),"")</f>
        <v/>
      </c>
      <c r="AJ328" s="145" t="str">
        <f>IFERROR(TRUNC(VLOOKUP($E328,'Container Panel'!$B$41:$Z$100,$D328,0)/(VLOOKUP(AJ$276,UI!$A$12:$O$51,VLOOKUP(AJ$277,$B$276:$C$278,2,0),0)/1000)),"")</f>
        <v/>
      </c>
      <c r="AK328" s="145" t="str">
        <f>IFERROR(TRUNC(VLOOKUP($E328,'Container Panel'!$B$41:$Z$100,$D328,0)/(VLOOKUP(AK$276,UI!$A$12:$O$51,VLOOKUP(AK$277,$B$276:$C$278,2,0),0)/1000)),"")</f>
        <v/>
      </c>
      <c r="AL328" s="145" t="str">
        <f>IFERROR(TRUNC(VLOOKUP($E328,'Container Panel'!$B$41:$Z$100,$D328,0)/(VLOOKUP(AL$276,UI!$A$12:$O$51,VLOOKUP(AL$277,$B$276:$C$278,2,0),0)/1000)),"")</f>
        <v/>
      </c>
      <c r="AM328" s="145" t="str">
        <f>IFERROR(TRUNC(VLOOKUP($E328,'Container Panel'!$B$41:$Z$100,$D328,0)/(VLOOKUP(AM$276,UI!$A$12:$O$51,VLOOKUP(AM$277,$B$276:$C$278,2,0),0)/1000)),"")</f>
        <v/>
      </c>
      <c r="AN328" s="145" t="str">
        <f>IFERROR(TRUNC(VLOOKUP($E328,'Container Panel'!$B$41:$Z$100,$D328,0)/(VLOOKUP(AN$276,UI!$A$12:$O$51,VLOOKUP(AN$277,$B$276:$C$278,2,0),0)/1000)),"")</f>
        <v/>
      </c>
      <c r="AO328" s="145" t="str">
        <f>IFERROR(TRUNC(VLOOKUP($E328,'Container Panel'!$B$41:$Z$100,$D328,0)/(VLOOKUP(AO$276,UI!$A$12:$O$51,VLOOKUP(AO$277,$B$276:$C$278,2,0),0)/1000)),"")</f>
        <v/>
      </c>
      <c r="AP328" s="145" t="str">
        <f>IFERROR(TRUNC(VLOOKUP($E328,'Container Panel'!$B$41:$Z$100,$D328,0)/(VLOOKUP(AP$276,UI!$A$12:$O$51,VLOOKUP(AP$277,$B$276:$C$278,2,0),0)/1000)),"")</f>
        <v/>
      </c>
      <c r="AQ328" s="145" t="str">
        <f>IFERROR(TRUNC(VLOOKUP($E328,'Container Panel'!$B$41:$Z$100,$D328,0)/(VLOOKUP(AQ$276,UI!$A$12:$O$51,VLOOKUP(AQ$277,$B$276:$C$278,2,0),0)/1000)),"")</f>
        <v/>
      </c>
      <c r="AR328" s="145" t="str">
        <f>IFERROR(TRUNC(VLOOKUP($E328,'Container Panel'!$B$41:$Z$100,$D328,0)/(VLOOKUP(AR$276,UI!$A$12:$O$51,VLOOKUP(AR$277,$B$276:$C$278,2,0),0)/1000)),"")</f>
        <v/>
      </c>
      <c r="AS328" s="145" t="str">
        <f>IFERROR(TRUNC(VLOOKUP($E328,'Container Panel'!$B$41:$Z$100,$D328,0)/(VLOOKUP(AS$276,UI!$A$12:$O$51,VLOOKUP(AS$277,$B$276:$C$278,2,0),0)/1000)),"")</f>
        <v/>
      </c>
      <c r="AT328" s="145" t="str">
        <f>IFERROR(TRUNC(VLOOKUP($E328,'Container Panel'!$B$41:$Z$100,$D328,0)/(VLOOKUP(AT$276,UI!$A$12:$O$51,VLOOKUP(AT$277,$B$276:$C$278,2,0),0)/1000)),"")</f>
        <v/>
      </c>
      <c r="AU328" s="145" t="str">
        <f>IFERROR(TRUNC(VLOOKUP($E328,'Container Panel'!$B$41:$Z$100,$D328,0)/(VLOOKUP(AU$276,UI!$A$12:$O$51,VLOOKUP(AU$277,$B$276:$C$278,2,0),0)/1000)),"")</f>
        <v/>
      </c>
      <c r="AV328" s="145" t="str">
        <f>IFERROR(TRUNC(VLOOKUP($E328,'Container Panel'!$B$41:$Z$100,$D328,0)/(VLOOKUP(AV$276,UI!$A$12:$O$51,VLOOKUP(AV$277,$B$276:$C$278,2,0),0)/1000)),"")</f>
        <v/>
      </c>
      <c r="AW328" s="145" t="str">
        <f>IFERROR(TRUNC(VLOOKUP($E328,'Container Panel'!$B$41:$Z$100,$D328,0)/(VLOOKUP(AW$276,UI!$A$12:$O$51,VLOOKUP(AW$277,$B$276:$C$278,2,0),0)/1000)),"")</f>
        <v/>
      </c>
      <c r="AX328" s="145" t="str">
        <f>IFERROR(TRUNC(VLOOKUP($E328,'Container Panel'!$B$41:$Z$100,$D328,0)/(VLOOKUP(AX$276,UI!$A$12:$O$51,VLOOKUP(AX$277,$B$276:$C$278,2,0),0)/1000)),"")</f>
        <v/>
      </c>
      <c r="AY328" s="145" t="str">
        <f>IFERROR(TRUNC(VLOOKUP($E328,'Container Panel'!$B$41:$Z$100,$D328,0)/(VLOOKUP(AY$276,UI!$A$12:$O$51,VLOOKUP(AY$277,$B$276:$C$278,2,0),0)/1000)),"")</f>
        <v/>
      </c>
      <c r="AZ328" s="145" t="str">
        <f>IFERROR(TRUNC(VLOOKUP($E328,'Container Panel'!$B$41:$Z$100,$D328,0)/(VLOOKUP(AZ$276,UI!$A$12:$O$51,VLOOKUP(AZ$277,$B$276:$C$278,2,0),0)/1000)),"")</f>
        <v/>
      </c>
      <c r="BA328" s="145" t="str">
        <f>IFERROR(TRUNC(VLOOKUP($E328,'Container Panel'!$B$41:$Z$100,$D328,0)/(VLOOKUP(BA$276,UI!$A$12:$O$51,VLOOKUP(BA$277,$B$276:$C$278,2,0),0)/1000)),"")</f>
        <v/>
      </c>
      <c r="BB328" s="145" t="str">
        <f>IFERROR(TRUNC(VLOOKUP($E328,'Container Panel'!$B$41:$Z$100,$D328,0)/(VLOOKUP(BB$276,UI!$A$12:$O$51,VLOOKUP(BB$277,$B$276:$C$278,2,0),0)/1000)),"")</f>
        <v/>
      </c>
      <c r="BC328" s="145" t="str">
        <f>IFERROR(TRUNC(VLOOKUP($E328,'Container Panel'!$B$41:$Z$100,$D328,0)/(VLOOKUP(BC$276,UI!$A$12:$O$51,VLOOKUP(BC$277,$B$276:$C$278,2,0),0)/1000)),"")</f>
        <v/>
      </c>
      <c r="BD328" s="145" t="str">
        <f>IFERROR(TRUNC(VLOOKUP($E328,'Container Panel'!$B$41:$Z$100,$D328,0)/(VLOOKUP(BD$276,UI!$A$12:$O$51,VLOOKUP(BD$277,$B$276:$C$278,2,0),0)/1000)),"")</f>
        <v/>
      </c>
      <c r="BE328" s="145" t="str">
        <f>IFERROR(TRUNC(VLOOKUP($E328,'Container Panel'!$B$41:$Z$100,$D328,0)/(VLOOKUP(BE$276,UI!$A$12:$O$51,VLOOKUP(BE$277,$B$276:$C$278,2,0),0)/1000)),"")</f>
        <v/>
      </c>
      <c r="BF328" s="145" t="str">
        <f>IFERROR(TRUNC(VLOOKUP($E328,'Container Panel'!$B$41:$Z$100,$D328,0)/(VLOOKUP(BF$276,UI!$A$12:$O$51,VLOOKUP(BF$277,$B$276:$C$278,2,0),0)/1000)),"")</f>
        <v/>
      </c>
      <c r="BG328" s="145" t="str">
        <f>IFERROR(TRUNC(VLOOKUP($E328,'Container Panel'!$B$41:$Z$100,$D328,0)/(VLOOKUP(BG$276,UI!$A$12:$O$51,VLOOKUP(BG$277,$B$276:$C$278,2,0),0)/1000)),"")</f>
        <v/>
      </c>
      <c r="BH328" s="145" t="str">
        <f>IFERROR(TRUNC(VLOOKUP($E328,'Container Panel'!$B$41:$Z$100,$D328,0)/(VLOOKUP(BH$276,UI!$A$12:$O$51,VLOOKUP(BH$277,$B$276:$C$278,2,0),0)/1000)),"")</f>
        <v/>
      </c>
      <c r="BI328" s="145" t="str">
        <f>IFERROR(TRUNC(VLOOKUP($E328,'Container Panel'!$B$41:$Z$100,$D328,0)/(VLOOKUP(BI$276,UI!$A$12:$O$51,VLOOKUP(BI$277,$B$276:$C$278,2,0),0)/1000)),"")</f>
        <v/>
      </c>
      <c r="BJ328" s="145" t="str">
        <f>IFERROR(TRUNC(VLOOKUP($E328,'Container Panel'!$B$41:$Z$100,$D328,0)/(VLOOKUP(BJ$276,UI!$A$12:$O$51,VLOOKUP(BJ$277,$B$276:$C$278,2,0),0)/1000)),"")</f>
        <v/>
      </c>
      <c r="BK328" s="145" t="str">
        <f>IFERROR(TRUNC(VLOOKUP($E328,'Container Panel'!$B$41:$Z$100,$D328,0)/(VLOOKUP(BK$276,UI!$A$12:$O$51,VLOOKUP(BK$277,$B$276:$C$278,2,0),0)/1000)),"")</f>
        <v/>
      </c>
      <c r="BL328" s="145" t="str">
        <f>IFERROR(TRUNC(VLOOKUP($E328,'Container Panel'!$B$41:$Z$100,$D328,0)/(VLOOKUP(BL$276,UI!$A$12:$O$51,VLOOKUP(BL$277,$B$276:$C$278,2,0),0)/1000)),"")</f>
        <v/>
      </c>
      <c r="BM328" s="145" t="str">
        <f>IFERROR(TRUNC(VLOOKUP($E328,'Container Panel'!$B$41:$Z$100,$D328,0)/(VLOOKUP(BM$276,UI!$A$12:$O$51,VLOOKUP(BM$277,$B$276:$C$278,2,0),0)/1000)),"")</f>
        <v/>
      </c>
      <c r="BN328" s="145" t="str">
        <f>IFERROR(TRUNC(VLOOKUP($E328,'Container Panel'!$B$41:$Z$100,$D328,0)/(VLOOKUP(BN$276,UI!$A$12:$O$51,VLOOKUP(BN$277,$B$276:$C$278,2,0),0)/1000)),"")</f>
        <v/>
      </c>
      <c r="BO328" s="145" t="str">
        <f>IFERROR(TRUNC(VLOOKUP($E328,'Container Panel'!$B$41:$Z$100,$D328,0)/(VLOOKUP(BO$276,UI!$A$12:$O$51,VLOOKUP(BO$277,$B$276:$C$278,2,0),0)/1000)),"")</f>
        <v/>
      </c>
      <c r="BP328" s="145" t="str">
        <f>IFERROR(TRUNC(VLOOKUP($E328,'Container Panel'!$B$41:$Z$100,$D328,0)/(VLOOKUP(BP$276,UI!$A$12:$O$51,VLOOKUP(BP$277,$B$276:$C$278,2,0),0)/1000)),"")</f>
        <v/>
      </c>
      <c r="BQ328" s="145" t="str">
        <f>IFERROR(TRUNC(VLOOKUP($E328,'Container Panel'!$B$41:$Z$100,$D328,0)/(VLOOKUP(BQ$276,UI!$A$12:$O$51,VLOOKUP(BQ$277,$B$276:$C$278,2,0),0)/1000)),"")</f>
        <v/>
      </c>
      <c r="BR328" s="145" t="str">
        <f>IFERROR(TRUNC(VLOOKUP($E328,'Container Panel'!$B$41:$Z$100,$D328,0)/(VLOOKUP(BR$276,UI!$A$12:$O$51,VLOOKUP(BR$277,$B$276:$C$278,2,0),0)/1000)),"")</f>
        <v/>
      </c>
      <c r="BS328" s="145" t="str">
        <f>IFERROR(TRUNC(VLOOKUP($E328,'Container Panel'!$B$41:$Z$100,$D328,0)/(VLOOKUP(BS$276,UI!$A$12:$O$51,VLOOKUP(BS$277,$B$276:$C$278,2,0),0)/1000)),"")</f>
        <v/>
      </c>
      <c r="BT328" s="145" t="str">
        <f>IFERROR(TRUNC(VLOOKUP($E328,'Container Panel'!$B$41:$Z$100,$D328,0)/(VLOOKUP(BT$276,UI!$A$12:$O$51,VLOOKUP(BT$277,$B$276:$C$278,2,0),0)/1000)),"")</f>
        <v/>
      </c>
      <c r="BU328" s="145" t="str">
        <f>IFERROR(TRUNC(VLOOKUP($E328,'Container Panel'!$B$41:$Z$100,$D328,0)/(VLOOKUP(BU$276,UI!$A$12:$O$51,VLOOKUP(BU$277,$B$276:$C$278,2,0),0)/1000)),"")</f>
        <v/>
      </c>
      <c r="BV328" s="145" t="str">
        <f>IFERROR(TRUNC(VLOOKUP($E328,'Container Panel'!$B$41:$Z$100,$D328,0)/(VLOOKUP(BV$276,UI!$A$12:$O$51,VLOOKUP(BV$277,$B$276:$C$278,2,0),0)/1000)),"")</f>
        <v/>
      </c>
      <c r="BW328" s="145" t="str">
        <f>IFERROR(TRUNC(VLOOKUP($E328,'Container Panel'!$B$41:$Z$100,$D328,0)/(VLOOKUP(BW$276,UI!$A$12:$O$51,VLOOKUP(BW$277,$B$276:$C$278,2,0),0)/1000)),"")</f>
        <v/>
      </c>
      <c r="BX328" s="145" t="str">
        <f>IFERROR(TRUNC(VLOOKUP($E328,'Container Panel'!$B$41:$Z$100,$D328,0)/(VLOOKUP(BX$276,UI!$A$12:$O$51,VLOOKUP(BX$277,$B$276:$C$278,2,0),0)/1000)),"")</f>
        <v/>
      </c>
      <c r="BY328" s="145" t="str">
        <f>IFERROR(TRUNC(VLOOKUP($E328,'Container Panel'!$B$41:$Z$100,$D328,0)/(VLOOKUP(BY$276,UI!$A$12:$O$51,VLOOKUP(BY$277,$B$276:$C$278,2,0),0)/1000)),"")</f>
        <v/>
      </c>
      <c r="BZ328" s="145" t="str">
        <f>IFERROR(TRUNC(VLOOKUP($E328,'Container Panel'!$B$41:$Z$100,$D328,0)/(VLOOKUP(BZ$276,UI!$A$12:$O$51,VLOOKUP(BZ$277,$B$276:$C$278,2,0),0)/1000)),"")</f>
        <v/>
      </c>
      <c r="CA328" s="145" t="str">
        <f>IFERROR(TRUNC(VLOOKUP($E328,'Container Panel'!$B$41:$Z$100,$D328,0)/(VLOOKUP(CA$276,UI!$A$12:$O$51,VLOOKUP(CA$277,$B$276:$C$278,2,0),0)/1000)),"")</f>
        <v/>
      </c>
      <c r="CB328" s="145" t="str">
        <f>IFERROR(TRUNC(VLOOKUP($E328,'Container Panel'!$B$41:$Z$100,$D328,0)/(VLOOKUP(CB$276,UI!$A$12:$O$51,VLOOKUP(CB$277,$B$276:$C$278,2,0),0)/1000)),"")</f>
        <v/>
      </c>
      <c r="CC328" s="145" t="str">
        <f>IFERROR(TRUNC(VLOOKUP($E328,'Container Panel'!$B$41:$Z$100,$D328,0)/(VLOOKUP(CC$276,UI!$A$12:$O$51,VLOOKUP(CC$277,$B$276:$C$278,2,0),0)/1000)),"")</f>
        <v/>
      </c>
      <c r="CD328" s="145" t="str">
        <f>IFERROR(TRUNC(VLOOKUP($E328,'Container Panel'!$B$41:$Z$100,$D328,0)/(VLOOKUP(CD$276,UI!$A$12:$O$51,VLOOKUP(CD$277,$B$276:$C$278,2,0),0)/1000)),"")</f>
        <v/>
      </c>
      <c r="CE328" s="145" t="str">
        <f>IFERROR(TRUNC(VLOOKUP($E328,'Container Panel'!$B$41:$Z$100,$D328,0)/(VLOOKUP(CE$276,UI!$A$12:$O$51,VLOOKUP(CE$277,$B$276:$C$278,2,0),0)/1000)),"")</f>
        <v/>
      </c>
      <c r="CF328" s="145" t="str">
        <f>IFERROR(TRUNC(VLOOKUP($E328,'Container Panel'!$B$41:$Z$100,$D328,0)/(VLOOKUP(CF$276,UI!$A$12:$O$51,VLOOKUP(CF$277,$B$276:$C$278,2,0),0)/1000)),"")</f>
        <v/>
      </c>
      <c r="CG328" s="145" t="str">
        <f>IFERROR(TRUNC(VLOOKUP($E328,'Container Panel'!$B$41:$Z$100,$D328,0)/(VLOOKUP(CG$276,UI!$A$12:$O$51,VLOOKUP(CG$277,$B$276:$C$278,2,0),0)/1000)),"")</f>
        <v/>
      </c>
      <c r="CH328" s="145" t="str">
        <f>IFERROR(TRUNC(VLOOKUP($E328,'Container Panel'!$B$41:$Z$100,$D328,0)/(VLOOKUP(CH$276,UI!$A$12:$O$51,VLOOKUP(CH$277,$B$276:$C$278,2,0),0)/1000)),"")</f>
        <v/>
      </c>
      <c r="CI328" s="145" t="str">
        <f>IFERROR(TRUNC(VLOOKUP($E328,'Container Panel'!$B$41:$Z$100,$D328,0)/(VLOOKUP(CI$276,UI!$A$12:$O$51,VLOOKUP(CI$277,$B$276:$C$278,2,0),0)/1000)),"")</f>
        <v/>
      </c>
      <c r="CJ328" s="145" t="str">
        <f>IFERROR(TRUNC(VLOOKUP($E328,'Container Panel'!$B$41:$Z$100,$D328,0)/(VLOOKUP(CJ$276,UI!$A$12:$O$51,VLOOKUP(CJ$277,$B$276:$C$278,2,0),0)/1000)),"")</f>
        <v/>
      </c>
      <c r="CK328" s="145" t="str">
        <f>IFERROR(TRUNC(VLOOKUP($E328,'Container Panel'!$B$41:$Z$100,$D328,0)/(VLOOKUP(CK$276,UI!$A$12:$O$51,VLOOKUP(CK$277,$B$276:$C$278,2,0),0)/1000)),"")</f>
        <v/>
      </c>
      <c r="CL328" s="145" t="str">
        <f>IFERROR(TRUNC(VLOOKUP($E328,'Container Panel'!$B$41:$Z$100,$D328,0)/(VLOOKUP(CL$276,UI!$A$12:$O$51,VLOOKUP(CL$277,$B$276:$C$278,2,0),0)/1000)),"")</f>
        <v/>
      </c>
      <c r="CM328" s="145" t="str">
        <f>IFERROR(TRUNC(VLOOKUP($E328,'Container Panel'!$B$41:$Z$100,$D328,0)/(VLOOKUP(CM$276,UI!$A$12:$O$51,VLOOKUP(CM$277,$B$276:$C$278,2,0),0)/1000)),"")</f>
        <v/>
      </c>
      <c r="CN328" s="145" t="str">
        <f>IFERROR(TRUNC(VLOOKUP($E328,'Container Panel'!$B$41:$Z$100,$D328,0)/(VLOOKUP(CN$276,UI!$A$12:$O$51,VLOOKUP(CN$277,$B$276:$C$278,2,0),0)/1000)),"")</f>
        <v/>
      </c>
      <c r="CO328" s="145" t="str">
        <f>IFERROR(TRUNC(VLOOKUP($E328,'Container Panel'!$B$41:$Z$100,$D328,0)/(VLOOKUP(CO$276,UI!$A$12:$O$51,VLOOKUP(CO$277,$B$276:$C$278,2,0),0)/1000)),"")</f>
        <v/>
      </c>
      <c r="CP328" s="145" t="str">
        <f>IFERROR(TRUNC(VLOOKUP($E328,'Container Panel'!$B$41:$Z$100,$D328,0)/(VLOOKUP(CP$276,UI!$A$12:$O$51,VLOOKUP(CP$277,$B$276:$C$278,2,0),0)/1000)),"")</f>
        <v/>
      </c>
      <c r="CQ328" s="145" t="str">
        <f>IFERROR(TRUNC(VLOOKUP($E328,'Container Panel'!$B$41:$Z$100,$D328,0)/(VLOOKUP(CQ$276,UI!$A$12:$O$51,VLOOKUP(CQ$277,$B$276:$C$278,2,0),0)/1000)),"")</f>
        <v/>
      </c>
      <c r="CR328" s="145" t="str">
        <f>IFERROR(TRUNC(VLOOKUP($E328,'Container Panel'!$B$41:$Z$100,$D328,0)/(VLOOKUP(CR$276,UI!$A$12:$O$51,VLOOKUP(CR$277,$B$276:$C$278,2,0),0)/1000)),"")</f>
        <v/>
      </c>
      <c r="CS328" s="145" t="str">
        <f>IFERROR(TRUNC(VLOOKUP($E328,'Container Panel'!$B$41:$Z$100,$D328,0)/(VLOOKUP(CS$276,UI!$A$12:$O$51,VLOOKUP(CS$277,$B$276:$C$278,2,0),0)/1000)),"")</f>
        <v/>
      </c>
      <c r="CT328" s="145" t="str">
        <f>IFERROR(TRUNC(VLOOKUP($E328,'Container Panel'!$B$41:$Z$100,$D328,0)/(VLOOKUP(CT$276,UI!$A$12:$O$51,VLOOKUP(CT$277,$B$276:$C$278,2,0),0)/1000)),"")</f>
        <v/>
      </c>
      <c r="CU328" s="145" t="str">
        <f>IFERROR(TRUNC(VLOOKUP($E328,'Container Panel'!$B$41:$Z$100,$D328,0)/(VLOOKUP(CU$276,UI!$A$12:$O$51,VLOOKUP(CU$277,$B$276:$C$278,2,0),0)/1000)),"")</f>
        <v/>
      </c>
      <c r="CV328" s="145" t="str">
        <f>IFERROR(TRUNC(VLOOKUP($E328,'Container Panel'!$B$41:$Z$100,$D328,0)/(VLOOKUP(CV$276,UI!$A$12:$O$51,VLOOKUP(CV$277,$B$276:$C$278,2,0),0)/1000)),"")</f>
        <v/>
      </c>
      <c r="CW328" s="145" t="str">
        <f>IFERROR(TRUNC(VLOOKUP($E328,'Container Panel'!$B$41:$Z$100,$D328,0)/(VLOOKUP(CW$276,UI!$A$12:$O$51,VLOOKUP(CW$277,$B$276:$C$278,2,0),0)/1000)),"")</f>
        <v/>
      </c>
      <c r="CX328" s="145" t="str">
        <f>IFERROR(TRUNC(VLOOKUP($E328,'Container Panel'!$B$41:$Z$100,$D328,0)/(VLOOKUP(CX$276,UI!$A$12:$O$51,VLOOKUP(CX$277,$B$276:$C$278,2,0),0)/1000)),"")</f>
        <v/>
      </c>
      <c r="CY328" s="145" t="str">
        <f>IFERROR(TRUNC(VLOOKUP($E328,'Container Panel'!$B$41:$Z$100,$D328,0)/(VLOOKUP(CY$276,UI!$A$12:$O$51,VLOOKUP(CY$277,$B$276:$C$278,2,0),0)/1000)),"")</f>
        <v/>
      </c>
      <c r="CZ328" s="145" t="str">
        <f>IFERROR(TRUNC(VLOOKUP($E328,'Container Panel'!$B$41:$Z$100,$D328,0)/(VLOOKUP(CZ$276,UI!$A$12:$O$51,VLOOKUP(CZ$277,$B$276:$C$278,2,0),0)/1000)),"")</f>
        <v/>
      </c>
      <c r="DA328" s="145" t="str">
        <f>IFERROR(TRUNC(VLOOKUP($E328,'Container Panel'!$B$41:$Z$100,$D328,0)/(VLOOKUP(DA$276,UI!$A$12:$O$51,VLOOKUP(DA$277,$B$276:$C$278,2,0),0)/1000)),"")</f>
        <v/>
      </c>
      <c r="DB328" s="145" t="str">
        <f>IFERROR(TRUNC(VLOOKUP($E328,'Container Panel'!$B$41:$Z$100,$D328,0)/(VLOOKUP(DB$276,UI!$A$12:$O$51,VLOOKUP(DB$277,$B$276:$C$278,2,0),0)/1000)),"")</f>
        <v/>
      </c>
      <c r="DC328" s="145" t="str">
        <f>IFERROR(TRUNC(VLOOKUP($E328,'Container Panel'!$B$41:$Z$100,$D328,0)/(VLOOKUP(DC$276,UI!$A$12:$O$51,VLOOKUP(DC$277,$B$276:$C$278,2,0),0)/1000)),"")</f>
        <v/>
      </c>
      <c r="DD328" s="145" t="str">
        <f>IFERROR(TRUNC(VLOOKUP($E328,'Container Panel'!$B$41:$Z$100,$D328,0)/(VLOOKUP(DD$276,UI!$A$12:$O$51,VLOOKUP(DD$277,$B$276:$C$278,2,0),0)/1000)),"")</f>
        <v/>
      </c>
      <c r="DE328" s="145" t="str">
        <f>IFERROR(TRUNC(VLOOKUP($E328,'Container Panel'!$B$41:$Z$100,$D328,0)/(VLOOKUP(DE$276,UI!$A$12:$O$51,VLOOKUP(DE$277,$B$276:$C$278,2,0),0)/1000)),"")</f>
        <v/>
      </c>
      <c r="DF328" s="145" t="str">
        <f>IFERROR(TRUNC(VLOOKUP($E328,'Container Panel'!$B$41:$Z$100,$D328,0)/(VLOOKUP(DF$276,UI!$A$12:$O$51,VLOOKUP(DF$277,$B$276:$C$278,2,0),0)/1000)),"")</f>
        <v/>
      </c>
      <c r="DG328" s="145" t="str">
        <f>IFERROR(TRUNC(VLOOKUP($E328,'Container Panel'!$B$41:$Z$100,$D328,0)/(VLOOKUP(DG$276,UI!$A$12:$O$51,VLOOKUP(DG$277,$B$276:$C$278,2,0),0)/1000)),"")</f>
        <v/>
      </c>
      <c r="DH328" s="145" t="str">
        <f>IFERROR(TRUNC(VLOOKUP($E328,'Container Panel'!$B$41:$Z$100,$D328,0)/(VLOOKUP(DH$276,UI!$A$12:$O$51,VLOOKUP(DH$277,$B$276:$C$278,2,0),0)/1000)),"")</f>
        <v/>
      </c>
      <c r="DI328" s="145" t="str">
        <f>IFERROR(TRUNC(VLOOKUP($E328,'Container Panel'!$B$41:$Z$100,$D328,0)/(VLOOKUP(DI$276,UI!$A$12:$O$51,VLOOKUP(DI$277,$B$276:$C$278,2,0),0)/1000)),"")</f>
        <v/>
      </c>
      <c r="DJ328" s="145" t="str">
        <f>IFERROR(TRUNC(VLOOKUP($E328,'Container Panel'!$B$41:$Z$100,$D328,0)/(VLOOKUP(DJ$276,UI!$A$12:$O$51,VLOOKUP(DJ$277,$B$276:$C$278,2,0),0)/1000)),"")</f>
        <v/>
      </c>
      <c r="DK328" s="145" t="str">
        <f>IFERROR(TRUNC(VLOOKUP($E328,'Container Panel'!$B$41:$Z$100,$D328,0)/(VLOOKUP(DK$276,UI!$A$12:$O$51,VLOOKUP(DK$277,$B$276:$C$278,2,0),0)/1000)),"")</f>
        <v/>
      </c>
      <c r="DL328" s="145" t="str">
        <f>IFERROR(TRUNC(VLOOKUP($E328,'Container Panel'!$B$41:$Z$100,$D328,0)/(VLOOKUP(DL$276,UI!$A$12:$O$51,VLOOKUP(DL$277,$B$276:$C$278,2,0),0)/1000)),"")</f>
        <v/>
      </c>
      <c r="DM328" s="145" t="str">
        <f>IFERROR(TRUNC(VLOOKUP($E328,'Container Panel'!$B$41:$Z$100,$D328,0)/(VLOOKUP(DM$276,UI!$A$12:$O$51,VLOOKUP(DM$277,$B$276:$C$278,2,0),0)/1000)),"")</f>
        <v/>
      </c>
      <c r="DN328" s="145" t="str">
        <f>IFERROR(TRUNC(VLOOKUP($E328,'Container Panel'!$B$41:$Z$100,$D328,0)/(VLOOKUP(DN$276,UI!$A$12:$O$51,VLOOKUP(DN$277,$B$276:$C$278,2,0),0)/1000)),"")</f>
        <v/>
      </c>
      <c r="DO328" s="145" t="str">
        <f>IFERROR(TRUNC(VLOOKUP($E328,'Container Panel'!$B$41:$Z$100,$D328,0)/(VLOOKUP(DO$276,UI!$A$12:$O$51,VLOOKUP(DO$277,$B$276:$C$278,2,0),0)/1000)),"")</f>
        <v/>
      </c>
      <c r="DP328" s="145" t="str">
        <f>IFERROR(TRUNC(VLOOKUP($E328,'Container Panel'!$B$41:$Z$100,$D328,0)/(VLOOKUP(DP$276,UI!$A$12:$O$51,VLOOKUP(DP$277,$B$276:$C$278,2,0),0)/1000)),"")</f>
        <v/>
      </c>
      <c r="DQ328" s="145" t="str">
        <f>IFERROR(TRUNC(VLOOKUP($E328,'Container Panel'!$B$41:$Z$100,$D328,0)/(VLOOKUP(DQ$276,UI!$A$12:$O$51,VLOOKUP(DQ$277,$B$276:$C$278,2,0),0)/1000)),"")</f>
        <v/>
      </c>
      <c r="DR328" s="145" t="str">
        <f>IFERROR(TRUNC(VLOOKUP($E328,'Container Panel'!$B$41:$Z$100,$D328,0)/(VLOOKUP(DR$276,UI!$A$12:$O$51,VLOOKUP(DR$277,$B$276:$C$278,2,0),0)/1000)),"")</f>
        <v/>
      </c>
      <c r="DS328" s="145" t="str">
        <f>IFERROR(TRUNC(VLOOKUP($E328,'Container Panel'!$B$41:$Z$100,$D328,0)/(VLOOKUP(DS$276,UI!$A$12:$O$51,VLOOKUP(DS$277,$B$276:$C$278,2,0),0)/1000)),"")</f>
        <v/>
      </c>
      <c r="DT328" s="145" t="str">
        <f>IFERROR(TRUNC(VLOOKUP($E328,'Container Panel'!$B$41:$Z$100,$D328,0)/(VLOOKUP(DT$276,UI!$A$12:$O$51,VLOOKUP(DT$277,$B$276:$C$278,2,0),0)/1000)),"")</f>
        <v/>
      </c>
      <c r="DU328" s="145" t="str">
        <f>IFERROR(TRUNC(VLOOKUP($E328,'Container Panel'!$B$41:$Z$100,$D328,0)/(VLOOKUP(DU$276,UI!$A$12:$O$51,VLOOKUP(DU$277,$B$276:$C$278,2,0),0)/1000)),"")</f>
        <v/>
      </c>
      <c r="DV328" s="145" t="str">
        <f>IFERROR(TRUNC(VLOOKUP($E328,'Container Panel'!$B$41:$Z$100,$D328,0)/(VLOOKUP(DV$276,UI!$A$12:$O$51,VLOOKUP(DV$277,$B$276:$C$278,2,0),0)/1000)),"")</f>
        <v/>
      </c>
      <c r="DW328" s="145" t="str">
        <f>IFERROR(TRUNC(VLOOKUP($E328,'Container Panel'!$B$41:$Z$100,$D328,0)/(VLOOKUP(DW$276,UI!$A$12:$O$51,VLOOKUP(DW$277,$B$276:$C$278,2,0),0)/1000)),"")</f>
        <v/>
      </c>
      <c r="DX328" s="145" t="str">
        <f>IFERROR(TRUNC(VLOOKUP($E328,'Container Panel'!$B$41:$Z$100,$D328,0)/(VLOOKUP(DX$276,UI!$A$12:$O$51,VLOOKUP(DX$277,$B$276:$C$278,2,0),0)/1000)),"")</f>
        <v/>
      </c>
      <c r="DY328" s="145" t="str">
        <f>IFERROR(TRUNC(VLOOKUP($E328,'Container Panel'!$B$41:$Z$100,$D328,0)/(VLOOKUP(DY$276,UI!$A$12:$O$51,VLOOKUP(DY$277,$B$276:$C$278,2,0),0)/1000)),"")</f>
        <v/>
      </c>
      <c r="DZ328" s="145" t="str">
        <f>IFERROR(TRUNC(VLOOKUP($E328,'Container Panel'!$B$41:$Z$100,$D328,0)/(VLOOKUP(DZ$276,UI!$A$12:$O$51,VLOOKUP(DZ$277,$B$276:$C$278,2,0),0)/1000)),"")</f>
        <v/>
      </c>
      <c r="EA328" s="145" t="str">
        <f>IFERROR(TRUNC(VLOOKUP($E328,'Container Panel'!$B$41:$Z$100,$D328,0)/(VLOOKUP(EA$276,UI!$A$12:$O$51,VLOOKUP(EA$277,$B$276:$C$278,2,0),0)/1000)),"")</f>
        <v/>
      </c>
      <c r="EB328" s="145" t="str">
        <f>IFERROR(TRUNC(VLOOKUP($E328,'Container Panel'!$B$41:$Z$100,$D328,0)/(VLOOKUP(EB$276,UI!$A$12:$O$51,VLOOKUP(EB$277,$B$276:$C$278,2,0),0)/1000)),"")</f>
        <v/>
      </c>
      <c r="EC328" s="145" t="str">
        <f>IFERROR(TRUNC(VLOOKUP($E328,'Container Panel'!$B$41:$Z$100,$D328,0)/(VLOOKUP(EC$276,UI!$A$12:$O$51,VLOOKUP(EC$277,$B$276:$C$278,2,0),0)/1000)),"")</f>
        <v/>
      </c>
      <c r="ED328" s="145" t="str">
        <f>IFERROR(TRUNC(VLOOKUP($E328,'Container Panel'!$B$41:$Z$100,$D328,0)/(VLOOKUP(ED$276,UI!$A$12:$O$51,VLOOKUP(ED$277,$B$276:$C$278,2,0),0)/1000)),"")</f>
        <v/>
      </c>
      <c r="EE328" s="145" t="str">
        <f>IFERROR(TRUNC(VLOOKUP($E328,'Container Panel'!$B$41:$Z$100,$D328,0)/(VLOOKUP(EE$276,UI!$A$12:$O$51,VLOOKUP(EE$277,$B$276:$C$278,2,0),0)/1000)),"")</f>
        <v/>
      </c>
      <c r="EF328" s="145" t="str">
        <f>IFERROR(TRUNC(VLOOKUP($E328,'Container Panel'!$B$41:$Z$100,$D328,0)/(VLOOKUP(EF$276,UI!$A$12:$O$51,VLOOKUP(EF$277,$B$276:$C$278,2,0),0)/1000)),"")</f>
        <v/>
      </c>
      <c r="EG328" s="145" t="str">
        <f>IFERROR(TRUNC(VLOOKUP($E328,'Container Panel'!$B$41:$Z$100,$D328,0)/(VLOOKUP(EG$276,UI!$A$12:$O$51,VLOOKUP(EG$277,$B$276:$C$278,2,0),0)/1000)),"")</f>
        <v/>
      </c>
      <c r="EH328" s="145" t="str">
        <f>IFERROR(TRUNC(VLOOKUP($E328,'Container Panel'!$B$41:$Z$100,$D328,0)/(VLOOKUP(EH$276,UI!$A$12:$O$51,VLOOKUP(EH$277,$B$276:$C$278,2,0),0)/1000)),"")</f>
        <v/>
      </c>
      <c r="EI328" s="145" t="str">
        <f>IFERROR(TRUNC(VLOOKUP($E328,'Container Panel'!$B$41:$Z$100,$D328,0)/(VLOOKUP(EI$276,UI!$A$12:$O$51,VLOOKUP(EI$277,$B$276:$C$278,2,0),0)/1000)),"")</f>
        <v/>
      </c>
      <c r="EJ328" s="145" t="str">
        <f>IFERROR(TRUNC(VLOOKUP($E328,'Container Panel'!$B$41:$Z$100,$D328,0)/(VLOOKUP(EJ$276,UI!$A$12:$O$51,VLOOKUP(EJ$277,$B$276:$C$278,2,0),0)/1000)),"")</f>
        <v/>
      </c>
      <c r="EK328" s="145" t="str">
        <f>IFERROR(TRUNC(VLOOKUP($E328,'Container Panel'!$B$41:$Z$100,$D328,0)/(VLOOKUP(EK$276,UI!$A$12:$O$51,VLOOKUP(EK$277,$B$276:$C$278,2,0),0)/1000)),"")</f>
        <v/>
      </c>
      <c r="EL328" s="145" t="str">
        <f>IFERROR(TRUNC(VLOOKUP($E328,'Container Panel'!$B$41:$Z$100,$D328,0)/(VLOOKUP(EL$276,UI!$A$12:$O$51,VLOOKUP(EL$277,$B$276:$C$278,2,0),0)/1000)),"")</f>
        <v/>
      </c>
      <c r="EM328" s="145" t="str">
        <f>IFERROR(TRUNC(VLOOKUP($E328,'Container Panel'!$B$41:$Z$100,$D328,0)/(VLOOKUP(EM$276,UI!$A$12:$O$51,VLOOKUP(EM$277,$B$276:$C$278,2,0),0)/1000)),"")</f>
        <v/>
      </c>
      <c r="EN328" s="145" t="str">
        <f>IFERROR(TRUNC(VLOOKUP($E328,'Container Panel'!$B$41:$Z$100,$D328,0)/(VLOOKUP(EN$276,UI!$A$12:$O$51,VLOOKUP(EN$277,$B$276:$C$278,2,0),0)/1000)),"")</f>
        <v/>
      </c>
      <c r="EO328" s="145" t="str">
        <f>IFERROR(TRUNC(VLOOKUP($E328,'Container Panel'!$B$41:$Z$100,$D328,0)/(VLOOKUP(EO$276,UI!$A$12:$O$51,VLOOKUP(EO$277,$B$276:$C$278,2,0),0)/1000)),"")</f>
        <v/>
      </c>
      <c r="EP328" s="145" t="str">
        <f>IFERROR(TRUNC(VLOOKUP($E328,'Container Panel'!$B$41:$Z$100,$D328,0)/(VLOOKUP(EP$276,UI!$A$12:$O$51,VLOOKUP(EP$277,$B$276:$C$278,2,0),0)/1000)),"")</f>
        <v/>
      </c>
      <c r="EQ328" s="145" t="str">
        <f>IFERROR(TRUNC(VLOOKUP($E328,'Container Panel'!$B$41:$Z$100,$D328,0)/(VLOOKUP(EQ$276,UI!$A$12:$O$51,VLOOKUP(EQ$277,$B$276:$C$278,2,0),0)/1000)),"")</f>
        <v/>
      </c>
      <c r="ER328" s="145" t="str">
        <f>IFERROR(TRUNC(VLOOKUP($E328,'Container Panel'!$B$41:$Z$100,$D328,0)/(VLOOKUP(ER$276,UI!$A$12:$O$51,VLOOKUP(ER$277,$B$276:$C$278,2,0),0)/1000)),"")</f>
        <v/>
      </c>
      <c r="ES328" s="145" t="str">
        <f>IFERROR(TRUNC(VLOOKUP($E328,'Container Panel'!$B$41:$Z$100,$D328,0)/(VLOOKUP(ES$276,UI!$A$12:$O$51,VLOOKUP(ES$277,$B$276:$C$278,2,0),0)/1000)),"")</f>
        <v/>
      </c>
      <c r="ET328" s="145" t="str">
        <f>IFERROR(TRUNC(VLOOKUP($E328,'Container Panel'!$B$41:$Z$100,$D328,0)/(VLOOKUP(ET$276,UI!$A$12:$O$51,VLOOKUP(ET$277,$B$276:$C$278,2,0),0)/1000)),"")</f>
        <v/>
      </c>
      <c r="EU328" s="145" t="str">
        <f>IFERROR(TRUNC(VLOOKUP($E328,'Container Panel'!$B$41:$Z$100,$D328,0)/(VLOOKUP(EU$276,UI!$A$12:$O$51,VLOOKUP(EU$277,$B$276:$C$278,2,0),0)/1000)),"")</f>
        <v/>
      </c>
      <c r="EV328" s="145" t="str">
        <f>IFERROR(TRUNC(VLOOKUP($E328,'Container Panel'!$B$41:$Z$100,$D328,0)/(VLOOKUP(EV$276,UI!$A$12:$O$51,VLOOKUP(EV$277,$B$276:$C$278,2,0),0)/1000)),"")</f>
        <v/>
      </c>
      <c r="EW328" s="145" t="str">
        <f>IFERROR(TRUNC(VLOOKUP($E328,'Container Panel'!$B$41:$Z$100,$D328,0)/(VLOOKUP(EW$276,UI!$A$12:$O$51,VLOOKUP(EW$277,$B$276:$C$278,2,0),0)/1000)),"")</f>
        <v/>
      </c>
      <c r="EX328" s="145" t="str">
        <f>IFERROR(TRUNC(VLOOKUP($E328,'Container Panel'!$B$41:$Z$100,$D328,0)/(VLOOKUP(EX$276,UI!$A$12:$O$51,VLOOKUP(EX$277,$B$276:$C$278,2,0),0)/1000)),"")</f>
        <v/>
      </c>
      <c r="EY328" s="145" t="str">
        <f>IFERROR(TRUNC(VLOOKUP($E328,'Container Panel'!$B$41:$Z$100,$D328,0)/(VLOOKUP(EY$276,UI!$A$12:$O$51,VLOOKUP(EY$277,$B$276:$C$278,2,0),0)/1000)),"")</f>
        <v/>
      </c>
      <c r="EZ328" s="145" t="str">
        <f>IFERROR(TRUNC(VLOOKUP($E328,'Container Panel'!$B$41:$Z$100,$D328,0)/(VLOOKUP(EZ$276,UI!$A$12:$O$51,VLOOKUP(EZ$277,$B$276:$C$278,2,0),0)/1000)),"")</f>
        <v/>
      </c>
      <c r="FA328" s="145" t="str">
        <f>IFERROR(TRUNC(VLOOKUP($E328,'Container Panel'!$B$41:$Z$100,$D328,0)/(VLOOKUP(FA$276,UI!$A$12:$O$51,VLOOKUP(FA$277,$B$276:$C$278,2,0),0)/1000)),"")</f>
        <v/>
      </c>
      <c r="FB328" s="145" t="str">
        <f>IFERROR(TRUNC(VLOOKUP($E328,'Container Panel'!$B$41:$Z$100,$D328,0)/(VLOOKUP(FB$276,UI!$A$12:$O$51,VLOOKUP(FB$277,$B$276:$C$278,2,0),0)/1000)),"")</f>
        <v/>
      </c>
      <c r="FC328" s="145" t="str">
        <f>IFERROR(TRUNC(VLOOKUP($E328,'Container Panel'!$B$41:$Z$100,$D328,0)/(VLOOKUP(FC$276,UI!$A$12:$O$51,VLOOKUP(FC$277,$B$276:$C$278,2,0),0)/1000)),"")</f>
        <v/>
      </c>
      <c r="FD328" s="145" t="str">
        <f>IFERROR(TRUNC(VLOOKUP($E328,'Container Panel'!$B$41:$Z$100,$D328,0)/(VLOOKUP(FD$276,UI!$A$12:$O$51,VLOOKUP(FD$277,$B$276:$C$278,2,0),0)/1000)),"")</f>
        <v/>
      </c>
      <c r="FE328" s="145" t="str">
        <f>IFERROR(TRUNC(VLOOKUP($E328,'Container Panel'!$B$41:$Z$100,$D328,0)/(VLOOKUP(FE$276,UI!$A$12:$O$51,VLOOKUP(FE$277,$B$276:$C$278,2,0),0)/1000)),"")</f>
        <v/>
      </c>
      <c r="FF328" s="145" t="str">
        <f>IFERROR(TRUNC(VLOOKUP($E328,'Container Panel'!$B$41:$Z$100,$D328,0)/(VLOOKUP(FF$276,UI!$A$12:$O$51,VLOOKUP(FF$277,$B$276:$C$278,2,0),0)/1000)),"")</f>
        <v/>
      </c>
      <c r="FG328" s="145" t="str">
        <f>IFERROR(TRUNC(VLOOKUP($E328,'Container Panel'!$B$41:$Z$100,$D328,0)/(VLOOKUP(FG$276,UI!$A$12:$O$51,VLOOKUP(FG$277,$B$276:$C$278,2,0),0)/1000)),"")</f>
        <v/>
      </c>
      <c r="FH328" s="145" t="str">
        <f>IFERROR(TRUNC(VLOOKUP($E328,'Container Panel'!$B$41:$Z$100,$D328,0)/(VLOOKUP(FH$276,UI!$A$12:$O$51,VLOOKUP(FH$277,$B$276:$C$278,2,0),0)/1000)),"")</f>
        <v/>
      </c>
      <c r="FI328" s="145" t="str">
        <f>IFERROR(TRUNC(VLOOKUP($E328,'Container Panel'!$B$41:$Z$100,$D328,0)/(VLOOKUP(FI$276,UI!$A$12:$O$51,VLOOKUP(FI$277,$B$276:$C$278,2,0),0)/1000)),"")</f>
        <v/>
      </c>
      <c r="FJ328" s="145" t="str">
        <f>IFERROR(TRUNC(VLOOKUP($E328,'Container Panel'!$B$41:$Z$100,$D328,0)/(VLOOKUP(FJ$276,UI!$A$12:$O$51,VLOOKUP(FJ$277,$B$276:$C$278,2,0),0)/1000)),"")</f>
        <v/>
      </c>
      <c r="FK328" s="145" t="str">
        <f>IFERROR(TRUNC(VLOOKUP($E328,'Container Panel'!$B$41:$Z$100,$D328,0)/(VLOOKUP(FK$276,UI!$A$12:$O$51,VLOOKUP(FK$277,$B$276:$C$278,2,0),0)/1000)),"")</f>
        <v/>
      </c>
      <c r="FL328" s="145" t="str">
        <f>IFERROR(TRUNC(VLOOKUP($E328,'Container Panel'!$B$41:$Z$100,$D328,0)/(VLOOKUP(FL$276,UI!$A$12:$O$51,VLOOKUP(FL$277,$B$276:$C$278,2,0),0)/1000)),"")</f>
        <v/>
      </c>
      <c r="FM328" s="145" t="str">
        <f>IFERROR(TRUNC(VLOOKUP($E328,'Container Panel'!$B$41:$Z$100,$D328,0)/(VLOOKUP(FM$276,UI!$A$12:$O$51,VLOOKUP(FM$277,$B$276:$C$278,2,0),0)/1000)),"")</f>
        <v/>
      </c>
      <c r="FN328" s="145" t="str">
        <f>IFERROR(TRUNC(VLOOKUP($E328,'Container Panel'!$B$41:$Z$100,$D328,0)/(VLOOKUP(FN$276,UI!$A$12:$O$51,VLOOKUP(FN$277,$B$276:$C$278,2,0),0)/1000)),"")</f>
        <v/>
      </c>
      <c r="FO328" s="145" t="str">
        <f>IFERROR(TRUNC(VLOOKUP($E328,'Container Panel'!$B$41:$Z$100,$D328,0)/(VLOOKUP(FO$276,UI!$A$12:$O$51,VLOOKUP(FO$277,$B$276:$C$278,2,0),0)/1000)),"")</f>
        <v/>
      </c>
      <c r="FP328" s="145" t="str">
        <f>IFERROR(TRUNC(VLOOKUP($E328,'Container Panel'!$B$41:$Z$100,$D328,0)/(VLOOKUP(FP$276,UI!$A$12:$O$51,VLOOKUP(FP$277,$B$276:$C$278,2,0),0)/1000)),"")</f>
        <v/>
      </c>
      <c r="FQ328" s="145" t="str">
        <f>IFERROR(TRUNC(VLOOKUP($E328,'Container Panel'!$B$41:$Z$100,$D328,0)/(VLOOKUP(FQ$276,UI!$A$12:$O$51,VLOOKUP(FQ$277,$B$276:$C$278,2,0),0)/1000)),"")</f>
        <v/>
      </c>
      <c r="FR328" s="145" t="str">
        <f>IFERROR(TRUNC(VLOOKUP($E328,'Container Panel'!$B$41:$Z$100,$D328,0)/(VLOOKUP(FR$276,UI!$A$12:$O$51,VLOOKUP(FR$277,$B$276:$C$278,2,0),0)/1000)),"")</f>
        <v/>
      </c>
      <c r="FS328" s="145" t="str">
        <f>IFERROR(TRUNC(VLOOKUP($E328,'Container Panel'!$B$41:$Z$100,$D328,0)/(VLOOKUP(FS$276,UI!$A$12:$O$51,VLOOKUP(FS$277,$B$276:$C$278,2,0),0)/1000)),"")</f>
        <v/>
      </c>
      <c r="FT328" s="145" t="str">
        <f>IFERROR(TRUNC(VLOOKUP($E328,'Container Panel'!$B$41:$Z$100,$D328,0)/(VLOOKUP(FT$276,UI!$A$12:$O$51,VLOOKUP(FT$277,$B$276:$C$278,2,0),0)/1000)),"")</f>
        <v/>
      </c>
      <c r="FU328" s="145" t="str">
        <f>IFERROR(TRUNC(VLOOKUP($E328,'Container Panel'!$B$41:$Z$100,$D328,0)/(VLOOKUP(FU$276,UI!$A$12:$O$51,VLOOKUP(FU$277,$B$276:$C$278,2,0),0)/1000)),"")</f>
        <v/>
      </c>
      <c r="FV328" s="145" t="str">
        <f>IFERROR(TRUNC(VLOOKUP($E328,'Container Panel'!$B$41:$Z$100,$D328,0)/(VLOOKUP(FV$276,UI!$A$12:$O$51,VLOOKUP(FV$277,$B$276:$C$278,2,0),0)/1000)),"")</f>
        <v/>
      </c>
      <c r="FW328" s="145" t="str">
        <f>IFERROR(TRUNC(VLOOKUP($E328,'Container Panel'!$B$41:$Z$100,$D328,0)/(VLOOKUP(FW$276,UI!$A$12:$O$51,VLOOKUP(FW$277,$B$276:$C$278,2,0),0)/1000)),"")</f>
        <v/>
      </c>
      <c r="FX328" s="145" t="str">
        <f>IFERROR(TRUNC(VLOOKUP($E328,'Container Panel'!$B$41:$Z$100,$D328,0)/(VLOOKUP(FX$276,UI!$A$12:$O$51,VLOOKUP(FX$277,$B$276:$C$278,2,0),0)/1000)),"")</f>
        <v/>
      </c>
      <c r="FY328" s="145" t="str">
        <f>IFERROR(TRUNC(VLOOKUP($E328,'Container Panel'!$B$41:$Z$100,$D328,0)/(VLOOKUP(FY$276,UI!$A$12:$O$51,VLOOKUP(FY$277,$B$276:$C$278,2,0),0)/1000)),"")</f>
        <v/>
      </c>
      <c r="FZ328" s="145" t="str">
        <f>IFERROR(TRUNC(VLOOKUP($E328,'Container Panel'!$B$41:$Z$100,$D328,0)/(VLOOKUP(FZ$276,UI!$A$12:$O$51,VLOOKUP(FZ$277,$B$276:$C$278,2,0),0)/1000)),"")</f>
        <v/>
      </c>
      <c r="GA328" s="145" t="str">
        <f>IFERROR(TRUNC(VLOOKUP($E328,'Container Panel'!$B$41:$Z$100,$D328,0)/(VLOOKUP(GA$276,UI!$A$12:$O$51,VLOOKUP(GA$277,$B$276:$C$278,2,0),0)/1000)),"")</f>
        <v/>
      </c>
      <c r="GB328" s="145" t="str">
        <f>IFERROR(TRUNC(VLOOKUP($E328,'Container Panel'!$B$41:$Z$100,$D328,0)/(VLOOKUP(GB$276,UI!$A$12:$O$51,VLOOKUP(GB$277,$B$276:$C$278,2,0),0)/1000)),"")</f>
        <v/>
      </c>
      <c r="GC328" s="145" t="str">
        <f>IFERROR(TRUNC(VLOOKUP($E328,'Container Panel'!$B$41:$Z$100,$D328,0)/(VLOOKUP(GC$276,UI!$A$12:$O$51,VLOOKUP(GC$277,$B$276:$C$278,2,0),0)/1000)),"")</f>
        <v/>
      </c>
      <c r="GD328" s="145" t="str">
        <f>IFERROR(TRUNC(VLOOKUP($E328,'Container Panel'!$B$41:$Z$100,$D328,0)/(VLOOKUP(GD$276,UI!$A$12:$O$51,VLOOKUP(GD$277,$B$276:$C$278,2,0),0)/1000)),"")</f>
        <v/>
      </c>
      <c r="GE328" s="145" t="str">
        <f>IFERROR(TRUNC(VLOOKUP($E328,'Container Panel'!$B$41:$Z$100,$D328,0)/(VLOOKUP(GE$276,UI!$A$12:$O$51,VLOOKUP(GE$277,$B$276:$C$278,2,0),0)/1000)),"")</f>
        <v/>
      </c>
      <c r="GF328" s="145" t="str">
        <f>IFERROR(TRUNC(VLOOKUP($E328,'Container Panel'!$B$41:$Z$100,$D328,0)/(VLOOKUP(GF$276,UI!$A$12:$O$51,VLOOKUP(GF$277,$B$276:$C$278,2,0),0)/1000)),"")</f>
        <v/>
      </c>
      <c r="GG328" s="145" t="str">
        <f>IFERROR(TRUNC(VLOOKUP($E328,'Container Panel'!$B$41:$Z$100,$D328,0)/(VLOOKUP(GG$276,UI!$A$12:$O$51,VLOOKUP(GG$277,$B$276:$C$278,2,0),0)/1000)),"")</f>
        <v/>
      </c>
      <c r="GH328" s="145" t="str">
        <f>IFERROR(TRUNC(VLOOKUP($E328,'Container Panel'!$B$41:$Z$100,$D328,0)/(VLOOKUP(GH$276,UI!$A$12:$O$51,VLOOKUP(GH$277,$B$276:$C$278,2,0),0)/1000)),"")</f>
        <v/>
      </c>
      <c r="GI328" s="145" t="str">
        <f>IFERROR(TRUNC(VLOOKUP($E328,'Container Panel'!$B$41:$Z$100,$D328,0)/(VLOOKUP(GI$276,UI!$A$12:$O$51,VLOOKUP(GI$277,$B$276:$C$278,2,0),0)/1000)),"")</f>
        <v/>
      </c>
      <c r="GJ328" s="145" t="str">
        <f>IFERROR(TRUNC(VLOOKUP($E328,'Container Panel'!$B$41:$Z$100,$D328,0)/(VLOOKUP(GJ$276,UI!$A$12:$O$51,VLOOKUP(GJ$277,$B$276:$C$278,2,0),0)/1000)),"")</f>
        <v/>
      </c>
      <c r="GK328" s="145" t="str">
        <f>IFERROR(TRUNC(VLOOKUP($E328,'Container Panel'!$B$41:$Z$100,$D328,0)/(VLOOKUP(GK$276,UI!$A$12:$O$51,VLOOKUP(GK$277,$B$276:$C$278,2,0),0)/1000)),"")</f>
        <v/>
      </c>
      <c r="GL328" s="145" t="str">
        <f>IFERROR(TRUNC(VLOOKUP($E328,'Container Panel'!$B$41:$Z$100,$D328,0)/(VLOOKUP(GL$276,UI!$A$12:$O$51,VLOOKUP(GL$277,$B$276:$C$278,2,0),0)/1000)),"")</f>
        <v/>
      </c>
      <c r="GM328" s="145" t="str">
        <f>IFERROR(TRUNC(VLOOKUP($E328,'Container Panel'!$B$41:$Z$100,$D328,0)/(VLOOKUP(GM$276,UI!$A$12:$O$51,VLOOKUP(GM$277,$B$276:$C$278,2,0),0)/1000)),"")</f>
        <v/>
      </c>
      <c r="GN328" s="145" t="str">
        <f>IFERROR(TRUNC(VLOOKUP($E328,'Container Panel'!$B$41:$Z$100,$D328,0)/(VLOOKUP(GN$276,UI!$A$12:$O$51,VLOOKUP(GN$277,$B$276:$C$278,2,0),0)/1000)),"")</f>
        <v/>
      </c>
      <c r="GO328" s="145" t="str">
        <f>IFERROR(TRUNC(VLOOKUP($E328,'Container Panel'!$B$41:$Z$100,$D328,0)/(VLOOKUP(GO$276,UI!$A$12:$O$51,VLOOKUP(GO$277,$B$276:$C$278,2,0),0)/1000)),"")</f>
        <v/>
      </c>
      <c r="GP328" s="145" t="str">
        <f>IFERROR(TRUNC(VLOOKUP($E328,'Container Panel'!$B$41:$Z$100,$D328,0)/(VLOOKUP(GP$276,UI!$A$12:$O$51,VLOOKUP(GP$277,$B$276:$C$278,2,0),0)/1000)),"")</f>
        <v/>
      </c>
      <c r="GQ328" s="145" t="str">
        <f>IFERROR(TRUNC(VLOOKUP($E328,'Container Panel'!$B$41:$Z$100,$D328,0)/(VLOOKUP(GQ$276,UI!$A$12:$O$51,VLOOKUP(GQ$277,$B$276:$C$278,2,0),0)/1000)),"")</f>
        <v/>
      </c>
      <c r="GR328" s="145" t="str">
        <f>IFERROR(TRUNC(VLOOKUP($E328,'Container Panel'!$B$41:$Z$100,$D328,0)/(VLOOKUP(GR$276,UI!$A$12:$O$51,VLOOKUP(GR$277,$B$276:$C$278,2,0),0)/1000)),"")</f>
        <v/>
      </c>
      <c r="GS328" s="145" t="str">
        <f>IFERROR(TRUNC(VLOOKUP($E328,'Container Panel'!$B$41:$Z$100,$D328,0)/(VLOOKUP(GS$276,UI!$A$12:$O$51,VLOOKUP(GS$277,$B$276:$C$278,2,0),0)/1000)),"")</f>
        <v/>
      </c>
      <c r="GT328" s="145" t="str">
        <f>IFERROR(TRUNC(VLOOKUP($E328,'Container Panel'!$B$41:$Z$100,$D328,0)/(VLOOKUP(GT$276,UI!$A$12:$O$51,VLOOKUP(GT$277,$B$276:$C$278,2,0),0)/1000)),"")</f>
        <v/>
      </c>
      <c r="GU328" s="145" t="str">
        <f>IFERROR(TRUNC(VLOOKUP($E328,'Container Panel'!$B$41:$Z$100,$D328,0)/(VLOOKUP(GU$276,UI!$A$12:$O$51,VLOOKUP(GU$277,$B$276:$C$278,2,0),0)/1000)),"")</f>
        <v/>
      </c>
      <c r="GV328" s="145" t="str">
        <f>IFERROR(TRUNC(VLOOKUP($E328,'Container Panel'!$B$41:$Z$100,$D328,0)/(VLOOKUP(GV$276,UI!$A$12:$O$51,VLOOKUP(GV$277,$B$276:$C$278,2,0),0)/1000)),"")</f>
        <v/>
      </c>
      <c r="GW328" s="145" t="str">
        <f>IFERROR(TRUNC(VLOOKUP($E328,'Container Panel'!$B$41:$Z$100,$D328,0)/(VLOOKUP(GW$276,UI!$A$12:$O$51,VLOOKUP(GW$277,$B$276:$C$278,2,0),0)/1000)),"")</f>
        <v/>
      </c>
      <c r="GX328" s="145" t="str">
        <f>IFERROR(TRUNC(VLOOKUP($E328,'Container Panel'!$B$41:$Z$100,$D328,0)/(VLOOKUP(GX$276,UI!$A$12:$O$51,VLOOKUP(GX$277,$B$276:$C$278,2,0),0)/1000)),"")</f>
        <v/>
      </c>
      <c r="GY328" s="145" t="str">
        <f>IFERROR(TRUNC(VLOOKUP($E328,'Container Panel'!$B$41:$Z$100,$D328,0)/(VLOOKUP(GY$276,UI!$A$12:$O$51,VLOOKUP(GY$277,$B$276:$C$278,2,0),0)/1000)),"")</f>
        <v/>
      </c>
      <c r="GZ328" s="145" t="str">
        <f>IFERROR(TRUNC(VLOOKUP($E328,'Container Panel'!$B$41:$Z$100,$D328,0)/(VLOOKUP(GZ$276,UI!$A$12:$O$51,VLOOKUP(GZ$277,$B$276:$C$278,2,0),0)/1000)),"")</f>
        <v/>
      </c>
      <c r="HA328" s="145" t="str">
        <f>IFERROR(TRUNC(VLOOKUP($E328,'Container Panel'!$B$41:$Z$100,$D328,0)/(VLOOKUP(HA$276,UI!$A$12:$O$51,VLOOKUP(HA$277,$B$276:$C$278,2,0),0)/1000)),"")</f>
        <v/>
      </c>
      <c r="HB328" s="145" t="str">
        <f>IFERROR(TRUNC(VLOOKUP($E328,'Container Panel'!$B$41:$Z$100,$D328,0)/(VLOOKUP(HB$276,UI!$A$12:$O$51,VLOOKUP(HB$277,$B$276:$C$278,2,0),0)/1000)),"")</f>
        <v/>
      </c>
      <c r="HC328" s="145" t="str">
        <f>IFERROR(TRUNC(VLOOKUP($E328,'Container Panel'!$B$41:$Z$100,$D328,0)/(VLOOKUP(HC$276,UI!$A$12:$O$51,VLOOKUP(HC$277,$B$276:$C$278,2,0),0)/1000)),"")</f>
        <v/>
      </c>
      <c r="HD328" s="145" t="str">
        <f>IFERROR(TRUNC(VLOOKUP($E328,'Container Panel'!$B$41:$Z$100,$D328,0)/(VLOOKUP(HD$276,UI!$A$12:$O$51,VLOOKUP(HD$277,$B$276:$C$278,2,0),0)/1000)),"")</f>
        <v/>
      </c>
      <c r="HE328" s="145" t="str">
        <f>IFERROR(TRUNC(VLOOKUP($E328,'Container Panel'!$B$41:$Z$100,$D328,0)/(VLOOKUP(HE$276,UI!$A$12:$O$51,VLOOKUP(HE$277,$B$276:$C$278,2,0),0)/1000)),"")</f>
        <v/>
      </c>
      <c r="HF328" s="145" t="str">
        <f>IFERROR(TRUNC(VLOOKUP($E328,'Container Panel'!$B$41:$Z$100,$D328,0)/(VLOOKUP(HF$276,UI!$A$12:$O$51,VLOOKUP(HF$277,$B$276:$C$278,2,0),0)/1000)),"")</f>
        <v/>
      </c>
      <c r="HG328" s="145" t="str">
        <f>IFERROR(TRUNC(VLOOKUP($E328,'Container Panel'!$B$41:$Z$100,$D328,0)/(VLOOKUP(HG$276,UI!$A$12:$O$51,VLOOKUP(HG$277,$B$276:$C$278,2,0),0)/1000)),"")</f>
        <v/>
      </c>
      <c r="HH328" s="145" t="str">
        <f>IFERROR(TRUNC(VLOOKUP($E328,'Container Panel'!$B$41:$Z$100,$D328,0)/(VLOOKUP(HH$276,UI!$A$12:$O$51,VLOOKUP(HH$277,$B$276:$C$278,2,0),0)/1000)),"")</f>
        <v/>
      </c>
      <c r="HI328" s="145" t="str">
        <f>IFERROR(TRUNC(VLOOKUP($E328,'Container Panel'!$B$41:$Z$100,$D328,0)/(VLOOKUP(HI$276,UI!$A$12:$O$51,VLOOKUP(HI$277,$B$276:$C$278,2,0),0)/1000)),"")</f>
        <v/>
      </c>
      <c r="HJ328" s="145" t="str">
        <f>IFERROR(TRUNC(VLOOKUP($E328,'Container Panel'!$B$41:$Z$100,$D328,0)/(VLOOKUP(HJ$276,UI!$A$12:$O$51,VLOOKUP(HJ$277,$B$276:$C$278,2,0),0)/1000)),"")</f>
        <v/>
      </c>
      <c r="HK328" s="145" t="str">
        <f>IFERROR(TRUNC(VLOOKUP($E328,'Container Panel'!$B$41:$Z$100,$D328,0)/(VLOOKUP(HK$276,UI!$A$12:$O$51,VLOOKUP(HK$277,$B$276:$C$278,2,0),0)/1000)),"")</f>
        <v/>
      </c>
      <c r="HL328" s="145" t="str">
        <f>IFERROR(TRUNC(VLOOKUP($E328,'Container Panel'!$B$41:$Z$100,$D328,0)/(VLOOKUP(HL$276,UI!$A$12:$O$51,VLOOKUP(HL$277,$B$276:$C$278,2,0),0)/1000)),"")</f>
        <v/>
      </c>
      <c r="HM328" s="145" t="str">
        <f>IFERROR(TRUNC(VLOOKUP($E328,'Container Panel'!$B$41:$Z$100,$D328,0)/(VLOOKUP(HM$276,UI!$A$12:$O$51,VLOOKUP(HM$277,$B$276:$C$278,2,0),0)/1000)),"")</f>
        <v/>
      </c>
      <c r="HN328" s="145" t="str">
        <f>IFERROR(TRUNC(VLOOKUP($E328,'Container Panel'!$B$41:$Z$100,$D328,0)/(VLOOKUP(HN$276,UI!$A$12:$O$51,VLOOKUP(HN$277,$B$276:$C$278,2,0),0)/1000)),"")</f>
        <v/>
      </c>
      <c r="HO328" s="145" t="str">
        <f>IFERROR(TRUNC(VLOOKUP($E328,'Container Panel'!$B$41:$Z$100,$D328,0)/(VLOOKUP(HO$276,UI!$A$12:$O$51,VLOOKUP(HO$277,$B$276:$C$278,2,0),0)/1000)),"")</f>
        <v/>
      </c>
      <c r="HP328" s="145" t="str">
        <f>IFERROR(TRUNC(VLOOKUP($E328,'Container Panel'!$B$41:$Z$100,$D328,0)/(VLOOKUP(HP$276,UI!$A$12:$O$51,VLOOKUP(HP$277,$B$276:$C$278,2,0),0)/1000)),"")</f>
        <v/>
      </c>
      <c r="HQ328" s="145" t="str">
        <f>IFERROR(TRUNC(VLOOKUP($E328,'Container Panel'!$B$41:$Z$100,$D328,0)/(VLOOKUP(HQ$276,UI!$A$12:$O$51,VLOOKUP(HQ$277,$B$276:$C$278,2,0),0)/1000)),"")</f>
        <v/>
      </c>
      <c r="HR328" s="145" t="str">
        <f>IFERROR(TRUNC(VLOOKUP($E328,'Container Panel'!$B$41:$Z$100,$D328,0)/(VLOOKUP(HR$276,UI!$A$12:$O$51,VLOOKUP(HR$277,$B$276:$C$278,2,0),0)/1000)),"")</f>
        <v/>
      </c>
      <c r="HS328" s="145" t="str">
        <f>IFERROR(TRUNC(VLOOKUP($E328,'Container Panel'!$B$41:$Z$100,$D328,0)/(VLOOKUP(HS$276,UI!$A$12:$O$51,VLOOKUP(HS$277,$B$276:$C$278,2,0),0)/1000)),"")</f>
        <v/>
      </c>
      <c r="HT328" s="145" t="str">
        <f>IFERROR(TRUNC(VLOOKUP($E328,'Container Panel'!$B$41:$Z$100,$D328,0)/(VLOOKUP(HT$276,UI!$A$12:$O$51,VLOOKUP(HT$277,$B$276:$C$278,2,0),0)/1000)),"")</f>
        <v/>
      </c>
      <c r="HU328" s="145" t="str">
        <f>IFERROR(TRUNC(VLOOKUP($E328,'Container Panel'!$B$41:$Z$100,$D328,0)/(VLOOKUP(HU$276,UI!$A$12:$O$51,VLOOKUP(HU$277,$B$276:$C$278,2,0),0)/1000)),"")</f>
        <v/>
      </c>
      <c r="HV328" s="145" t="str">
        <f>IFERROR(TRUNC(VLOOKUP($E328,'Container Panel'!$B$41:$Z$100,$D328,0)/(VLOOKUP(HV$276,UI!$A$12:$O$51,VLOOKUP(HV$277,$B$276:$C$278,2,0),0)/1000)),"")</f>
        <v/>
      </c>
      <c r="HW328" s="145" t="str">
        <f>IFERROR(TRUNC(VLOOKUP($E328,'Container Panel'!$B$41:$Z$100,$D328,0)/(VLOOKUP(HW$276,UI!$A$12:$O$51,VLOOKUP(HW$277,$B$276:$C$278,2,0),0)/1000)),"")</f>
        <v/>
      </c>
      <c r="HX328" s="145" t="str">
        <f>IFERROR(TRUNC(VLOOKUP($E328,'Container Panel'!$B$41:$Z$100,$D328,0)/(VLOOKUP(HX$276,UI!$A$12:$O$51,VLOOKUP(HX$277,$B$276:$C$278,2,0),0)/1000)),"")</f>
        <v/>
      </c>
      <c r="HY328" s="145" t="str">
        <f>IFERROR(TRUNC(VLOOKUP($E328,'Container Panel'!$B$41:$Z$100,$D328,0)/(VLOOKUP(HY$276,UI!$A$12:$O$51,VLOOKUP(HY$277,$B$276:$C$278,2,0),0)/1000)),"")</f>
        <v/>
      </c>
      <c r="HZ328" s="145" t="str">
        <f>IFERROR(TRUNC(VLOOKUP($E328,'Container Panel'!$B$41:$Z$100,$D328,0)/(VLOOKUP(HZ$276,UI!$A$12:$O$51,VLOOKUP(HZ$277,$B$276:$C$278,2,0),0)/1000)),"")</f>
        <v/>
      </c>
      <c r="IA328" s="145" t="str">
        <f>IFERROR(TRUNC(VLOOKUP($E328,'Container Panel'!$B$41:$Z$100,$D328,0)/(VLOOKUP(IA$276,UI!$A$12:$O$51,VLOOKUP(IA$277,$B$276:$C$278,2,0),0)/1000)),"")</f>
        <v/>
      </c>
      <c r="IB328" s="145" t="str">
        <f>IFERROR(TRUNC(VLOOKUP($E328,'Container Panel'!$B$41:$Z$100,$D328,0)/(VLOOKUP(IB$276,UI!$A$12:$O$51,VLOOKUP(IB$277,$B$276:$C$278,2,0),0)/1000)),"")</f>
        <v/>
      </c>
      <c r="IC328" s="145" t="str">
        <f>IFERROR(TRUNC(VLOOKUP($E328,'Container Panel'!$B$41:$Z$100,$D328,0)/(VLOOKUP(IC$276,UI!$A$12:$O$51,VLOOKUP(IC$277,$B$276:$C$278,2,0),0)/1000)),"")</f>
        <v/>
      </c>
      <c r="ID328" s="145" t="str">
        <f>IFERROR(TRUNC(VLOOKUP($E328,'Container Panel'!$B$41:$Z$100,$D328,0)/(VLOOKUP(ID$276,UI!$A$12:$O$51,VLOOKUP(ID$277,$B$276:$C$278,2,0),0)/1000)),"")</f>
        <v/>
      </c>
      <c r="IE328" s="145" t="str">
        <f>IFERROR(TRUNC(VLOOKUP($E328,'Container Panel'!$B$41:$Z$100,$D328,0)/(VLOOKUP(IE$276,UI!$A$12:$O$51,VLOOKUP(IE$277,$B$276:$C$278,2,0),0)/1000)),"")</f>
        <v/>
      </c>
      <c r="IF328" s="145" t="str">
        <f>IFERROR(TRUNC(VLOOKUP($E328,'Container Panel'!$B$41:$Z$100,$D328,0)/(VLOOKUP(IF$276,UI!$A$12:$O$51,VLOOKUP(IF$277,$B$276:$C$278,2,0),0)/1000)),"")</f>
        <v/>
      </c>
      <c r="IG328" s="145" t="str">
        <f>IFERROR(TRUNC(VLOOKUP($E328,'Container Panel'!$B$41:$Z$100,$D328,0)/(VLOOKUP(IG$276,UI!$A$12:$O$51,VLOOKUP(IG$277,$B$276:$C$278,2,0),0)/1000)),"")</f>
        <v/>
      </c>
      <c r="IH328" s="145" t="str">
        <f>IFERROR(TRUNC(VLOOKUP($E328,'Container Panel'!$B$41:$Z$100,$D328,0)/(VLOOKUP(IH$276,UI!$A$12:$O$51,VLOOKUP(IH$277,$B$276:$C$278,2,0),0)/1000)),"")</f>
        <v/>
      </c>
      <c r="II328" s="145" t="str">
        <f>IFERROR(TRUNC(VLOOKUP($E328,'Container Panel'!$B$41:$Z$100,$D328,0)/(VLOOKUP(II$276,UI!$A$12:$O$51,VLOOKUP(II$277,$B$276:$C$278,2,0),0)/1000)),"")</f>
        <v/>
      </c>
      <c r="IJ328" s="145" t="str">
        <f>IFERROR(TRUNC(VLOOKUP($E328,'Container Panel'!$B$41:$Z$100,$D328,0)/(VLOOKUP(IJ$276,UI!$A$12:$O$51,VLOOKUP(IJ$277,$B$276:$C$278,2,0),0)/1000)),"")</f>
        <v/>
      </c>
      <c r="IK328" s="145" t="str">
        <f>IFERROR(TRUNC(VLOOKUP($E328,'Container Panel'!$B$41:$Z$100,$D328,0)/(VLOOKUP(IK$276,UI!$A$12:$O$51,VLOOKUP(IK$277,$B$276:$C$278,2,0),0)/1000)),"")</f>
        <v/>
      </c>
      <c r="IL328" s="145" t="str">
        <f>IFERROR(TRUNC(VLOOKUP($E328,'Container Panel'!$B$41:$Z$100,$D328,0)/(VLOOKUP(IL$276,UI!$A$12:$O$51,VLOOKUP(IL$277,$B$276:$C$278,2,0),0)/1000)),"")</f>
        <v/>
      </c>
    </row>
    <row r="329" spans="2:246">
      <c r="B329" s="74">
        <v>49</v>
      </c>
      <c r="C329" s="74">
        <f t="shared" si="191"/>
        <v>17</v>
      </c>
      <c r="D329" s="163">
        <f>MOD(B329,3)+'Container Panel'!$Q$38</f>
        <v>17</v>
      </c>
      <c r="E329" s="143" t="str">
        <f t="shared" si="193"/>
        <v>EU3212</v>
      </c>
      <c r="F329" s="144" t="s">
        <v>76</v>
      </c>
      <c r="G329" s="145">
        <f>IFERROR(TRUNC(VLOOKUP($E329,'Container Panel'!$B$41:$Z$100,$D329,0)/(VLOOKUP(G$276,UI!$A$12:$O$51,VLOOKUP(G$278,$B$276:$C$278,2,0),0)/1000)),"")</f>
        <v>2</v>
      </c>
      <c r="H329" s="145">
        <f>IFERROR(TRUNC(VLOOKUP($E329,'Container Panel'!$B$41:$Z$100,$D329,0)/(VLOOKUP(H$276,UI!$A$12:$O$51,VLOOKUP(H$278,$B$276:$C$278,2,0),0)/1000)),"")</f>
        <v>1</v>
      </c>
      <c r="I329" s="145">
        <f>IFERROR(TRUNC(VLOOKUP($E329,'Container Panel'!$B$41:$Z$100,$D329,0)/(VLOOKUP(I$276,UI!$A$12:$O$51,VLOOKUP(I$278,$B$276:$C$278,2,0),0)/1000)),"")</f>
        <v>0</v>
      </c>
      <c r="J329" s="145">
        <f>IFERROR(TRUNC(VLOOKUP($E329,'Container Panel'!$B$41:$Z$100,$D329,0)/(VLOOKUP(J$276,UI!$A$12:$O$51,VLOOKUP(J$278,$B$276:$C$278,2,0),0)/1000)),"")</f>
        <v>1</v>
      </c>
      <c r="K329" s="145">
        <f>IFERROR(TRUNC(VLOOKUP($E329,'Container Panel'!$B$41:$Z$100,$D329,0)/(VLOOKUP(K$276,UI!$A$12:$O$51,VLOOKUP(K$278,$B$276:$C$278,2,0),0)/1000)),"")</f>
        <v>2</v>
      </c>
      <c r="L329" s="145">
        <f>IFERROR(TRUNC(VLOOKUP($E329,'Container Panel'!$B$41:$Z$100,$D329,0)/(VLOOKUP(L$276,UI!$A$12:$O$51,VLOOKUP(L$278,$B$276:$C$278,2,0),0)/1000)),"")</f>
        <v>0</v>
      </c>
      <c r="M329" s="145">
        <f>IFERROR(TRUNC(VLOOKUP($E329,'Container Panel'!$B$41:$Z$100,$D329,0)/(VLOOKUP(M$276,UI!$A$12:$O$51,VLOOKUP(M$278,$B$276:$C$278,2,0),0)/1000)),"")</f>
        <v>0</v>
      </c>
      <c r="N329" s="145">
        <f>IFERROR(TRUNC(VLOOKUP($E329,'Container Panel'!$B$41:$Z$100,$D329,0)/(VLOOKUP(N$276,UI!$A$12:$O$51,VLOOKUP(N$278,$B$276:$C$278,2,0),0)/1000)),"")</f>
        <v>2</v>
      </c>
      <c r="O329" s="145">
        <f>IFERROR(TRUNC(VLOOKUP($E329,'Container Panel'!$B$41:$Z$100,$D329,0)/(VLOOKUP(O$276,UI!$A$12:$O$51,VLOOKUP(O$278,$B$276:$C$278,2,0),0)/1000)),"")</f>
        <v>0</v>
      </c>
      <c r="P329" s="145">
        <f>IFERROR(TRUNC(VLOOKUP($E329,'Container Panel'!$B$41:$Z$100,$D329,0)/(VLOOKUP(P$276,UI!$A$12:$O$51,VLOOKUP(P$278,$B$276:$C$278,2,0),0)/1000)),"")</f>
        <v>2</v>
      </c>
      <c r="Q329" s="145">
        <f>IFERROR(TRUNC(VLOOKUP($E329,'Container Panel'!$B$41:$Z$100,$D329,0)/(VLOOKUP(Q$276,UI!$A$12:$O$51,VLOOKUP(Q$278,$B$276:$C$278,2,0),0)/1000)),"")</f>
        <v>0</v>
      </c>
      <c r="R329" s="145">
        <f>IFERROR(TRUNC(VLOOKUP($E329,'Container Panel'!$B$41:$Z$100,$D329,0)/(VLOOKUP(R$276,UI!$A$12:$O$51,VLOOKUP(R$278,$B$276:$C$278,2,0),0)/1000)),"")</f>
        <v>0</v>
      </c>
      <c r="S329" s="145" t="str">
        <f>IFERROR(TRUNC(VLOOKUP($E329,'Container Panel'!$B$41:$Z$100,$D329,0)/(VLOOKUP(S$276,UI!$A$12:$O$51,VLOOKUP(S$278,$B$276:$C$278,2,0),0)/1000)),"")</f>
        <v/>
      </c>
      <c r="T329" s="145" t="str">
        <f>IFERROR(TRUNC(VLOOKUP($E329,'Container Panel'!$B$41:$Z$100,$D329,0)/(VLOOKUP(T$276,UI!$A$12:$O$51,VLOOKUP(T$278,$B$276:$C$278,2,0),0)/1000)),"")</f>
        <v/>
      </c>
      <c r="U329" s="145" t="str">
        <f>IFERROR(TRUNC(VLOOKUP($E329,'Container Panel'!$B$41:$Z$100,$D329,0)/(VLOOKUP(U$276,UI!$A$12:$O$51,VLOOKUP(U$278,$B$276:$C$278,2,0),0)/1000)),"")</f>
        <v/>
      </c>
      <c r="V329" s="145" t="str">
        <f>IFERROR(TRUNC(VLOOKUP($E329,'Container Panel'!$B$41:$Z$100,$D329,0)/(VLOOKUP(V$276,UI!$A$12:$O$51,VLOOKUP(V$278,$B$276:$C$278,2,0),0)/1000)),"")</f>
        <v/>
      </c>
      <c r="W329" s="145" t="str">
        <f>IFERROR(TRUNC(VLOOKUP($E329,'Container Panel'!$B$41:$Z$100,$D329,0)/(VLOOKUP(W$276,UI!$A$12:$O$51,VLOOKUP(W$278,$B$276:$C$278,2,0),0)/1000)),"")</f>
        <v/>
      </c>
      <c r="X329" s="145" t="str">
        <f>IFERROR(TRUNC(VLOOKUP($E329,'Container Panel'!$B$41:$Z$100,$D329,0)/(VLOOKUP(X$276,UI!$A$12:$O$51,VLOOKUP(X$278,$B$276:$C$278,2,0),0)/1000)),"")</f>
        <v/>
      </c>
      <c r="Y329" s="145" t="str">
        <f>IFERROR(TRUNC(VLOOKUP($E329,'Container Panel'!$B$41:$Z$100,$D329,0)/(VLOOKUP(Y$276,UI!$A$12:$O$51,VLOOKUP(Y$278,$B$276:$C$278,2,0),0)/1000)),"")</f>
        <v/>
      </c>
      <c r="Z329" s="145" t="str">
        <f>IFERROR(TRUNC(VLOOKUP($E329,'Container Panel'!$B$41:$Z$100,$D329,0)/(VLOOKUP(Z$276,UI!$A$12:$O$51,VLOOKUP(Z$278,$B$276:$C$278,2,0),0)/1000)),"")</f>
        <v/>
      </c>
      <c r="AA329" s="145" t="str">
        <f>IFERROR(TRUNC(VLOOKUP($E329,'Container Panel'!$B$41:$Z$100,$D329,0)/(VLOOKUP(AA$276,UI!$A$12:$O$51,VLOOKUP(AA$278,$B$276:$C$278,2,0),0)/1000)),"")</f>
        <v/>
      </c>
      <c r="AB329" s="145" t="str">
        <f>IFERROR(TRUNC(VLOOKUP($E329,'Container Panel'!$B$41:$Z$100,$D329,0)/(VLOOKUP(AB$276,UI!$A$12:$O$51,VLOOKUP(AB$278,$B$276:$C$278,2,0),0)/1000)),"")</f>
        <v/>
      </c>
      <c r="AC329" s="145" t="str">
        <f>IFERROR(TRUNC(VLOOKUP($E329,'Container Panel'!$B$41:$Z$100,$D329,0)/(VLOOKUP(AC$276,UI!$A$12:$O$51,VLOOKUP(AC$278,$B$276:$C$278,2,0),0)/1000)),"")</f>
        <v/>
      </c>
      <c r="AD329" s="145" t="str">
        <f>IFERROR(TRUNC(VLOOKUP($E329,'Container Panel'!$B$41:$Z$100,$D329,0)/(VLOOKUP(AD$276,UI!$A$12:$O$51,VLOOKUP(AD$278,$B$276:$C$278,2,0),0)/1000)),"")</f>
        <v/>
      </c>
      <c r="AE329" s="145" t="str">
        <f>IFERROR(TRUNC(VLOOKUP($E329,'Container Panel'!$B$41:$Z$100,$D329,0)/(VLOOKUP(AE$276,UI!$A$12:$O$51,VLOOKUP(AE$278,$B$276:$C$278,2,0),0)/1000)),"")</f>
        <v/>
      </c>
      <c r="AF329" s="145" t="str">
        <f>IFERROR(TRUNC(VLOOKUP($E329,'Container Panel'!$B$41:$Z$100,$D329,0)/(VLOOKUP(AF$276,UI!$A$12:$O$51,VLOOKUP(AF$278,$B$276:$C$278,2,0),0)/1000)),"")</f>
        <v/>
      </c>
      <c r="AG329" s="145" t="str">
        <f>IFERROR(TRUNC(VLOOKUP($E329,'Container Panel'!$B$41:$Z$100,$D329,0)/(VLOOKUP(AG$276,UI!$A$12:$O$51,VLOOKUP(AG$278,$B$276:$C$278,2,0),0)/1000)),"")</f>
        <v/>
      </c>
      <c r="AH329" s="145" t="str">
        <f>IFERROR(TRUNC(VLOOKUP($E329,'Container Panel'!$B$41:$Z$100,$D329,0)/(VLOOKUP(AH$276,UI!$A$12:$O$51,VLOOKUP(AH$278,$B$276:$C$278,2,0),0)/1000)),"")</f>
        <v/>
      </c>
      <c r="AI329" s="145" t="str">
        <f>IFERROR(TRUNC(VLOOKUP($E329,'Container Panel'!$B$41:$Z$100,$D329,0)/(VLOOKUP(AI$276,UI!$A$12:$O$51,VLOOKUP(AI$278,$B$276:$C$278,2,0),0)/1000)),"")</f>
        <v/>
      </c>
      <c r="AJ329" s="145" t="str">
        <f>IFERROR(TRUNC(VLOOKUP($E329,'Container Panel'!$B$41:$Z$100,$D329,0)/(VLOOKUP(AJ$276,UI!$A$12:$O$51,VLOOKUP(AJ$278,$B$276:$C$278,2,0),0)/1000)),"")</f>
        <v/>
      </c>
      <c r="AK329" s="145" t="str">
        <f>IFERROR(TRUNC(VLOOKUP($E329,'Container Panel'!$B$41:$Z$100,$D329,0)/(VLOOKUP(AK$276,UI!$A$12:$O$51,VLOOKUP(AK$278,$B$276:$C$278,2,0),0)/1000)),"")</f>
        <v/>
      </c>
      <c r="AL329" s="145" t="str">
        <f>IFERROR(TRUNC(VLOOKUP($E329,'Container Panel'!$B$41:$Z$100,$D329,0)/(VLOOKUP(AL$276,UI!$A$12:$O$51,VLOOKUP(AL$278,$B$276:$C$278,2,0),0)/1000)),"")</f>
        <v/>
      </c>
      <c r="AM329" s="145" t="str">
        <f>IFERROR(TRUNC(VLOOKUP($E329,'Container Panel'!$B$41:$Z$100,$D329,0)/(VLOOKUP(AM$276,UI!$A$12:$O$51,VLOOKUP(AM$278,$B$276:$C$278,2,0),0)/1000)),"")</f>
        <v/>
      </c>
      <c r="AN329" s="145" t="str">
        <f>IFERROR(TRUNC(VLOOKUP($E329,'Container Panel'!$B$41:$Z$100,$D329,0)/(VLOOKUP(AN$276,UI!$A$12:$O$51,VLOOKUP(AN$278,$B$276:$C$278,2,0),0)/1000)),"")</f>
        <v/>
      </c>
      <c r="AO329" s="145" t="str">
        <f>IFERROR(TRUNC(VLOOKUP($E329,'Container Panel'!$B$41:$Z$100,$D329,0)/(VLOOKUP(AO$276,UI!$A$12:$O$51,VLOOKUP(AO$278,$B$276:$C$278,2,0),0)/1000)),"")</f>
        <v/>
      </c>
      <c r="AP329" s="145" t="str">
        <f>IFERROR(TRUNC(VLOOKUP($E329,'Container Panel'!$B$41:$Z$100,$D329,0)/(VLOOKUP(AP$276,UI!$A$12:$O$51,VLOOKUP(AP$278,$B$276:$C$278,2,0),0)/1000)),"")</f>
        <v/>
      </c>
      <c r="AQ329" s="145" t="str">
        <f>IFERROR(TRUNC(VLOOKUP($E329,'Container Panel'!$B$41:$Z$100,$D329,0)/(VLOOKUP(AQ$276,UI!$A$12:$O$51,VLOOKUP(AQ$278,$B$276:$C$278,2,0),0)/1000)),"")</f>
        <v/>
      </c>
      <c r="AR329" s="145" t="str">
        <f>IFERROR(TRUNC(VLOOKUP($E329,'Container Panel'!$B$41:$Z$100,$D329,0)/(VLOOKUP(AR$276,UI!$A$12:$O$51,VLOOKUP(AR$278,$B$276:$C$278,2,0),0)/1000)),"")</f>
        <v/>
      </c>
      <c r="AS329" s="145" t="str">
        <f>IFERROR(TRUNC(VLOOKUP($E329,'Container Panel'!$B$41:$Z$100,$D329,0)/(VLOOKUP(AS$276,UI!$A$12:$O$51,VLOOKUP(AS$278,$B$276:$C$278,2,0),0)/1000)),"")</f>
        <v/>
      </c>
      <c r="AT329" s="145" t="str">
        <f>IFERROR(TRUNC(VLOOKUP($E329,'Container Panel'!$B$41:$Z$100,$D329,0)/(VLOOKUP(AT$276,UI!$A$12:$O$51,VLOOKUP(AT$278,$B$276:$C$278,2,0),0)/1000)),"")</f>
        <v/>
      </c>
      <c r="AU329" s="145" t="str">
        <f>IFERROR(TRUNC(VLOOKUP($E329,'Container Panel'!$B$41:$Z$100,$D329,0)/(VLOOKUP(AU$276,UI!$A$12:$O$51,VLOOKUP(AU$278,$B$276:$C$278,2,0),0)/1000)),"")</f>
        <v/>
      </c>
      <c r="AV329" s="145" t="str">
        <f>IFERROR(TRUNC(VLOOKUP($E329,'Container Panel'!$B$41:$Z$100,$D329,0)/(VLOOKUP(AV$276,UI!$A$12:$O$51,VLOOKUP(AV$278,$B$276:$C$278,2,0),0)/1000)),"")</f>
        <v/>
      </c>
      <c r="AW329" s="145" t="str">
        <f>IFERROR(TRUNC(VLOOKUP($E329,'Container Panel'!$B$41:$Z$100,$D329,0)/(VLOOKUP(AW$276,UI!$A$12:$O$51,VLOOKUP(AW$278,$B$276:$C$278,2,0),0)/1000)),"")</f>
        <v/>
      </c>
      <c r="AX329" s="145" t="str">
        <f>IFERROR(TRUNC(VLOOKUP($E329,'Container Panel'!$B$41:$Z$100,$D329,0)/(VLOOKUP(AX$276,UI!$A$12:$O$51,VLOOKUP(AX$278,$B$276:$C$278,2,0),0)/1000)),"")</f>
        <v/>
      </c>
      <c r="AY329" s="145" t="str">
        <f>IFERROR(TRUNC(VLOOKUP($E329,'Container Panel'!$B$41:$Z$100,$D329,0)/(VLOOKUP(AY$276,UI!$A$12:$O$51,VLOOKUP(AY$278,$B$276:$C$278,2,0),0)/1000)),"")</f>
        <v/>
      </c>
      <c r="AZ329" s="145" t="str">
        <f>IFERROR(TRUNC(VLOOKUP($E329,'Container Panel'!$B$41:$Z$100,$D329,0)/(VLOOKUP(AZ$276,UI!$A$12:$O$51,VLOOKUP(AZ$278,$B$276:$C$278,2,0),0)/1000)),"")</f>
        <v/>
      </c>
      <c r="BA329" s="145" t="str">
        <f>IFERROR(TRUNC(VLOOKUP($E329,'Container Panel'!$B$41:$Z$100,$D329,0)/(VLOOKUP(BA$276,UI!$A$12:$O$51,VLOOKUP(BA$278,$B$276:$C$278,2,0),0)/1000)),"")</f>
        <v/>
      </c>
      <c r="BB329" s="145" t="str">
        <f>IFERROR(TRUNC(VLOOKUP($E329,'Container Panel'!$B$41:$Z$100,$D329,0)/(VLOOKUP(BB$276,UI!$A$12:$O$51,VLOOKUP(BB$278,$B$276:$C$278,2,0),0)/1000)),"")</f>
        <v/>
      </c>
      <c r="BC329" s="145" t="str">
        <f>IFERROR(TRUNC(VLOOKUP($E329,'Container Panel'!$B$41:$Z$100,$D329,0)/(VLOOKUP(BC$276,UI!$A$12:$O$51,VLOOKUP(BC$278,$B$276:$C$278,2,0),0)/1000)),"")</f>
        <v/>
      </c>
      <c r="BD329" s="145" t="str">
        <f>IFERROR(TRUNC(VLOOKUP($E329,'Container Panel'!$B$41:$Z$100,$D329,0)/(VLOOKUP(BD$276,UI!$A$12:$O$51,VLOOKUP(BD$278,$B$276:$C$278,2,0),0)/1000)),"")</f>
        <v/>
      </c>
      <c r="BE329" s="145" t="str">
        <f>IFERROR(TRUNC(VLOOKUP($E329,'Container Panel'!$B$41:$Z$100,$D329,0)/(VLOOKUP(BE$276,UI!$A$12:$O$51,VLOOKUP(BE$278,$B$276:$C$278,2,0),0)/1000)),"")</f>
        <v/>
      </c>
      <c r="BF329" s="145" t="str">
        <f>IFERROR(TRUNC(VLOOKUP($E329,'Container Panel'!$B$41:$Z$100,$D329,0)/(VLOOKUP(BF$276,UI!$A$12:$O$51,VLOOKUP(BF$278,$B$276:$C$278,2,0),0)/1000)),"")</f>
        <v/>
      </c>
      <c r="BG329" s="145" t="str">
        <f>IFERROR(TRUNC(VLOOKUP($E329,'Container Panel'!$B$41:$Z$100,$D329,0)/(VLOOKUP(BG$276,UI!$A$12:$O$51,VLOOKUP(BG$278,$B$276:$C$278,2,0),0)/1000)),"")</f>
        <v/>
      </c>
      <c r="BH329" s="145" t="str">
        <f>IFERROR(TRUNC(VLOOKUP($E329,'Container Panel'!$B$41:$Z$100,$D329,0)/(VLOOKUP(BH$276,UI!$A$12:$O$51,VLOOKUP(BH$278,$B$276:$C$278,2,0),0)/1000)),"")</f>
        <v/>
      </c>
      <c r="BI329" s="145" t="str">
        <f>IFERROR(TRUNC(VLOOKUP($E329,'Container Panel'!$B$41:$Z$100,$D329,0)/(VLOOKUP(BI$276,UI!$A$12:$O$51,VLOOKUP(BI$278,$B$276:$C$278,2,0),0)/1000)),"")</f>
        <v/>
      </c>
      <c r="BJ329" s="145" t="str">
        <f>IFERROR(TRUNC(VLOOKUP($E329,'Container Panel'!$B$41:$Z$100,$D329,0)/(VLOOKUP(BJ$276,UI!$A$12:$O$51,VLOOKUP(BJ$278,$B$276:$C$278,2,0),0)/1000)),"")</f>
        <v/>
      </c>
      <c r="BK329" s="145" t="str">
        <f>IFERROR(TRUNC(VLOOKUP($E329,'Container Panel'!$B$41:$Z$100,$D329,0)/(VLOOKUP(BK$276,UI!$A$12:$O$51,VLOOKUP(BK$278,$B$276:$C$278,2,0),0)/1000)),"")</f>
        <v/>
      </c>
      <c r="BL329" s="145" t="str">
        <f>IFERROR(TRUNC(VLOOKUP($E329,'Container Panel'!$B$41:$Z$100,$D329,0)/(VLOOKUP(BL$276,UI!$A$12:$O$51,VLOOKUP(BL$278,$B$276:$C$278,2,0),0)/1000)),"")</f>
        <v/>
      </c>
      <c r="BM329" s="145" t="str">
        <f>IFERROR(TRUNC(VLOOKUP($E329,'Container Panel'!$B$41:$Z$100,$D329,0)/(VLOOKUP(BM$276,UI!$A$12:$O$51,VLOOKUP(BM$278,$B$276:$C$278,2,0),0)/1000)),"")</f>
        <v/>
      </c>
      <c r="BN329" s="145" t="str">
        <f>IFERROR(TRUNC(VLOOKUP($E329,'Container Panel'!$B$41:$Z$100,$D329,0)/(VLOOKUP(BN$276,UI!$A$12:$O$51,VLOOKUP(BN$278,$B$276:$C$278,2,0),0)/1000)),"")</f>
        <v/>
      </c>
      <c r="BO329" s="145" t="str">
        <f>IFERROR(TRUNC(VLOOKUP($E329,'Container Panel'!$B$41:$Z$100,$D329,0)/(VLOOKUP(BO$276,UI!$A$12:$O$51,VLOOKUP(BO$278,$B$276:$C$278,2,0),0)/1000)),"")</f>
        <v/>
      </c>
      <c r="BP329" s="145" t="str">
        <f>IFERROR(TRUNC(VLOOKUP($E329,'Container Panel'!$B$41:$Z$100,$D329,0)/(VLOOKUP(BP$276,UI!$A$12:$O$51,VLOOKUP(BP$278,$B$276:$C$278,2,0),0)/1000)),"")</f>
        <v/>
      </c>
      <c r="BQ329" s="145" t="str">
        <f>IFERROR(TRUNC(VLOOKUP($E329,'Container Panel'!$B$41:$Z$100,$D329,0)/(VLOOKUP(BQ$276,UI!$A$12:$O$51,VLOOKUP(BQ$278,$B$276:$C$278,2,0),0)/1000)),"")</f>
        <v/>
      </c>
      <c r="BR329" s="145" t="str">
        <f>IFERROR(TRUNC(VLOOKUP($E329,'Container Panel'!$B$41:$Z$100,$D329,0)/(VLOOKUP(BR$276,UI!$A$12:$O$51,VLOOKUP(BR$278,$B$276:$C$278,2,0),0)/1000)),"")</f>
        <v/>
      </c>
      <c r="BS329" s="145" t="str">
        <f>IFERROR(TRUNC(VLOOKUP($E329,'Container Panel'!$B$41:$Z$100,$D329,0)/(VLOOKUP(BS$276,UI!$A$12:$O$51,VLOOKUP(BS$278,$B$276:$C$278,2,0),0)/1000)),"")</f>
        <v/>
      </c>
      <c r="BT329" s="145" t="str">
        <f>IFERROR(TRUNC(VLOOKUP($E329,'Container Panel'!$B$41:$Z$100,$D329,0)/(VLOOKUP(BT$276,UI!$A$12:$O$51,VLOOKUP(BT$278,$B$276:$C$278,2,0),0)/1000)),"")</f>
        <v/>
      </c>
      <c r="BU329" s="145" t="str">
        <f>IFERROR(TRUNC(VLOOKUP($E329,'Container Panel'!$B$41:$Z$100,$D329,0)/(VLOOKUP(BU$276,UI!$A$12:$O$51,VLOOKUP(BU$278,$B$276:$C$278,2,0),0)/1000)),"")</f>
        <v/>
      </c>
      <c r="BV329" s="145" t="str">
        <f>IFERROR(TRUNC(VLOOKUP($E329,'Container Panel'!$B$41:$Z$100,$D329,0)/(VLOOKUP(BV$276,UI!$A$12:$O$51,VLOOKUP(BV$278,$B$276:$C$278,2,0),0)/1000)),"")</f>
        <v/>
      </c>
      <c r="BW329" s="145" t="str">
        <f>IFERROR(TRUNC(VLOOKUP($E329,'Container Panel'!$B$41:$Z$100,$D329,0)/(VLOOKUP(BW$276,UI!$A$12:$O$51,VLOOKUP(BW$278,$B$276:$C$278,2,0),0)/1000)),"")</f>
        <v/>
      </c>
      <c r="BX329" s="145" t="str">
        <f>IFERROR(TRUNC(VLOOKUP($E329,'Container Panel'!$B$41:$Z$100,$D329,0)/(VLOOKUP(BX$276,UI!$A$12:$O$51,VLOOKUP(BX$278,$B$276:$C$278,2,0),0)/1000)),"")</f>
        <v/>
      </c>
      <c r="BY329" s="145" t="str">
        <f>IFERROR(TRUNC(VLOOKUP($E329,'Container Panel'!$B$41:$Z$100,$D329,0)/(VLOOKUP(BY$276,UI!$A$12:$O$51,VLOOKUP(BY$278,$B$276:$C$278,2,0),0)/1000)),"")</f>
        <v/>
      </c>
      <c r="BZ329" s="145" t="str">
        <f>IFERROR(TRUNC(VLOOKUP($E329,'Container Panel'!$B$41:$Z$100,$D329,0)/(VLOOKUP(BZ$276,UI!$A$12:$O$51,VLOOKUP(BZ$278,$B$276:$C$278,2,0),0)/1000)),"")</f>
        <v/>
      </c>
      <c r="CA329" s="145" t="str">
        <f>IFERROR(TRUNC(VLOOKUP($E329,'Container Panel'!$B$41:$Z$100,$D329,0)/(VLOOKUP(CA$276,UI!$A$12:$O$51,VLOOKUP(CA$278,$B$276:$C$278,2,0),0)/1000)),"")</f>
        <v/>
      </c>
      <c r="CB329" s="145" t="str">
        <f>IFERROR(TRUNC(VLOOKUP($E329,'Container Panel'!$B$41:$Z$100,$D329,0)/(VLOOKUP(CB$276,UI!$A$12:$O$51,VLOOKUP(CB$278,$B$276:$C$278,2,0),0)/1000)),"")</f>
        <v/>
      </c>
      <c r="CC329" s="145" t="str">
        <f>IFERROR(TRUNC(VLOOKUP($E329,'Container Panel'!$B$41:$Z$100,$D329,0)/(VLOOKUP(CC$276,UI!$A$12:$O$51,VLOOKUP(CC$278,$B$276:$C$278,2,0),0)/1000)),"")</f>
        <v/>
      </c>
      <c r="CD329" s="145" t="str">
        <f>IFERROR(TRUNC(VLOOKUP($E329,'Container Panel'!$B$41:$Z$100,$D329,0)/(VLOOKUP(CD$276,UI!$A$12:$O$51,VLOOKUP(CD$278,$B$276:$C$278,2,0),0)/1000)),"")</f>
        <v/>
      </c>
      <c r="CE329" s="145" t="str">
        <f>IFERROR(TRUNC(VLOOKUP($E329,'Container Panel'!$B$41:$Z$100,$D329,0)/(VLOOKUP(CE$276,UI!$A$12:$O$51,VLOOKUP(CE$278,$B$276:$C$278,2,0),0)/1000)),"")</f>
        <v/>
      </c>
      <c r="CF329" s="145" t="str">
        <f>IFERROR(TRUNC(VLOOKUP($E329,'Container Panel'!$B$41:$Z$100,$D329,0)/(VLOOKUP(CF$276,UI!$A$12:$O$51,VLOOKUP(CF$278,$B$276:$C$278,2,0),0)/1000)),"")</f>
        <v/>
      </c>
      <c r="CG329" s="145" t="str">
        <f>IFERROR(TRUNC(VLOOKUP($E329,'Container Panel'!$B$41:$Z$100,$D329,0)/(VLOOKUP(CG$276,UI!$A$12:$O$51,VLOOKUP(CG$278,$B$276:$C$278,2,0),0)/1000)),"")</f>
        <v/>
      </c>
      <c r="CH329" s="145" t="str">
        <f>IFERROR(TRUNC(VLOOKUP($E329,'Container Panel'!$B$41:$Z$100,$D329,0)/(VLOOKUP(CH$276,UI!$A$12:$O$51,VLOOKUP(CH$278,$B$276:$C$278,2,0),0)/1000)),"")</f>
        <v/>
      </c>
      <c r="CI329" s="145" t="str">
        <f>IFERROR(TRUNC(VLOOKUP($E329,'Container Panel'!$B$41:$Z$100,$D329,0)/(VLOOKUP(CI$276,UI!$A$12:$O$51,VLOOKUP(CI$278,$B$276:$C$278,2,0),0)/1000)),"")</f>
        <v/>
      </c>
      <c r="CJ329" s="145" t="str">
        <f>IFERROR(TRUNC(VLOOKUP($E329,'Container Panel'!$B$41:$Z$100,$D329,0)/(VLOOKUP(CJ$276,UI!$A$12:$O$51,VLOOKUP(CJ$278,$B$276:$C$278,2,0),0)/1000)),"")</f>
        <v/>
      </c>
      <c r="CK329" s="145" t="str">
        <f>IFERROR(TRUNC(VLOOKUP($E329,'Container Panel'!$B$41:$Z$100,$D329,0)/(VLOOKUP(CK$276,UI!$A$12:$O$51,VLOOKUP(CK$278,$B$276:$C$278,2,0),0)/1000)),"")</f>
        <v/>
      </c>
      <c r="CL329" s="145" t="str">
        <f>IFERROR(TRUNC(VLOOKUP($E329,'Container Panel'!$B$41:$Z$100,$D329,0)/(VLOOKUP(CL$276,UI!$A$12:$O$51,VLOOKUP(CL$278,$B$276:$C$278,2,0),0)/1000)),"")</f>
        <v/>
      </c>
      <c r="CM329" s="145" t="str">
        <f>IFERROR(TRUNC(VLOOKUP($E329,'Container Panel'!$B$41:$Z$100,$D329,0)/(VLOOKUP(CM$276,UI!$A$12:$O$51,VLOOKUP(CM$278,$B$276:$C$278,2,0),0)/1000)),"")</f>
        <v/>
      </c>
      <c r="CN329" s="145" t="str">
        <f>IFERROR(TRUNC(VLOOKUP($E329,'Container Panel'!$B$41:$Z$100,$D329,0)/(VLOOKUP(CN$276,UI!$A$12:$O$51,VLOOKUP(CN$278,$B$276:$C$278,2,0),0)/1000)),"")</f>
        <v/>
      </c>
      <c r="CO329" s="145" t="str">
        <f>IFERROR(TRUNC(VLOOKUP($E329,'Container Panel'!$B$41:$Z$100,$D329,0)/(VLOOKUP(CO$276,UI!$A$12:$O$51,VLOOKUP(CO$278,$B$276:$C$278,2,0),0)/1000)),"")</f>
        <v/>
      </c>
      <c r="CP329" s="145" t="str">
        <f>IFERROR(TRUNC(VLOOKUP($E329,'Container Panel'!$B$41:$Z$100,$D329,0)/(VLOOKUP(CP$276,UI!$A$12:$O$51,VLOOKUP(CP$278,$B$276:$C$278,2,0),0)/1000)),"")</f>
        <v/>
      </c>
      <c r="CQ329" s="145" t="str">
        <f>IFERROR(TRUNC(VLOOKUP($E329,'Container Panel'!$B$41:$Z$100,$D329,0)/(VLOOKUP(CQ$276,UI!$A$12:$O$51,VLOOKUP(CQ$278,$B$276:$C$278,2,0),0)/1000)),"")</f>
        <v/>
      </c>
      <c r="CR329" s="145" t="str">
        <f>IFERROR(TRUNC(VLOOKUP($E329,'Container Panel'!$B$41:$Z$100,$D329,0)/(VLOOKUP(CR$276,UI!$A$12:$O$51,VLOOKUP(CR$278,$B$276:$C$278,2,0),0)/1000)),"")</f>
        <v/>
      </c>
      <c r="CS329" s="145" t="str">
        <f>IFERROR(TRUNC(VLOOKUP($E329,'Container Panel'!$B$41:$Z$100,$D329,0)/(VLOOKUP(CS$276,UI!$A$12:$O$51,VLOOKUP(CS$278,$B$276:$C$278,2,0),0)/1000)),"")</f>
        <v/>
      </c>
      <c r="CT329" s="145" t="str">
        <f>IFERROR(TRUNC(VLOOKUP($E329,'Container Panel'!$B$41:$Z$100,$D329,0)/(VLOOKUP(CT$276,UI!$A$12:$O$51,VLOOKUP(CT$278,$B$276:$C$278,2,0),0)/1000)),"")</f>
        <v/>
      </c>
      <c r="CU329" s="145" t="str">
        <f>IFERROR(TRUNC(VLOOKUP($E329,'Container Panel'!$B$41:$Z$100,$D329,0)/(VLOOKUP(CU$276,UI!$A$12:$O$51,VLOOKUP(CU$278,$B$276:$C$278,2,0),0)/1000)),"")</f>
        <v/>
      </c>
      <c r="CV329" s="145" t="str">
        <f>IFERROR(TRUNC(VLOOKUP($E329,'Container Panel'!$B$41:$Z$100,$D329,0)/(VLOOKUP(CV$276,UI!$A$12:$O$51,VLOOKUP(CV$278,$B$276:$C$278,2,0),0)/1000)),"")</f>
        <v/>
      </c>
      <c r="CW329" s="145" t="str">
        <f>IFERROR(TRUNC(VLOOKUP($E329,'Container Panel'!$B$41:$Z$100,$D329,0)/(VLOOKUP(CW$276,UI!$A$12:$O$51,VLOOKUP(CW$278,$B$276:$C$278,2,0),0)/1000)),"")</f>
        <v/>
      </c>
      <c r="CX329" s="145" t="str">
        <f>IFERROR(TRUNC(VLOOKUP($E329,'Container Panel'!$B$41:$Z$100,$D329,0)/(VLOOKUP(CX$276,UI!$A$12:$O$51,VLOOKUP(CX$278,$B$276:$C$278,2,0),0)/1000)),"")</f>
        <v/>
      </c>
      <c r="CY329" s="145" t="str">
        <f>IFERROR(TRUNC(VLOOKUP($E329,'Container Panel'!$B$41:$Z$100,$D329,0)/(VLOOKUP(CY$276,UI!$A$12:$O$51,VLOOKUP(CY$278,$B$276:$C$278,2,0),0)/1000)),"")</f>
        <v/>
      </c>
      <c r="CZ329" s="145" t="str">
        <f>IFERROR(TRUNC(VLOOKUP($E329,'Container Panel'!$B$41:$Z$100,$D329,0)/(VLOOKUP(CZ$276,UI!$A$12:$O$51,VLOOKUP(CZ$278,$B$276:$C$278,2,0),0)/1000)),"")</f>
        <v/>
      </c>
      <c r="DA329" s="145" t="str">
        <f>IFERROR(TRUNC(VLOOKUP($E329,'Container Panel'!$B$41:$Z$100,$D329,0)/(VLOOKUP(DA$276,UI!$A$12:$O$51,VLOOKUP(DA$278,$B$276:$C$278,2,0),0)/1000)),"")</f>
        <v/>
      </c>
      <c r="DB329" s="145" t="str">
        <f>IFERROR(TRUNC(VLOOKUP($E329,'Container Panel'!$B$41:$Z$100,$D329,0)/(VLOOKUP(DB$276,UI!$A$12:$O$51,VLOOKUP(DB$278,$B$276:$C$278,2,0),0)/1000)),"")</f>
        <v/>
      </c>
      <c r="DC329" s="145" t="str">
        <f>IFERROR(TRUNC(VLOOKUP($E329,'Container Panel'!$B$41:$Z$100,$D329,0)/(VLOOKUP(DC$276,UI!$A$12:$O$51,VLOOKUP(DC$278,$B$276:$C$278,2,0),0)/1000)),"")</f>
        <v/>
      </c>
      <c r="DD329" s="145" t="str">
        <f>IFERROR(TRUNC(VLOOKUP($E329,'Container Panel'!$B$41:$Z$100,$D329,0)/(VLOOKUP(DD$276,UI!$A$12:$O$51,VLOOKUP(DD$278,$B$276:$C$278,2,0),0)/1000)),"")</f>
        <v/>
      </c>
      <c r="DE329" s="145" t="str">
        <f>IFERROR(TRUNC(VLOOKUP($E329,'Container Panel'!$B$41:$Z$100,$D329,0)/(VLOOKUP(DE$276,UI!$A$12:$O$51,VLOOKUP(DE$278,$B$276:$C$278,2,0),0)/1000)),"")</f>
        <v/>
      </c>
      <c r="DF329" s="145" t="str">
        <f>IFERROR(TRUNC(VLOOKUP($E329,'Container Panel'!$B$41:$Z$100,$D329,0)/(VLOOKUP(DF$276,UI!$A$12:$O$51,VLOOKUP(DF$278,$B$276:$C$278,2,0),0)/1000)),"")</f>
        <v/>
      </c>
      <c r="DG329" s="145" t="str">
        <f>IFERROR(TRUNC(VLOOKUP($E329,'Container Panel'!$B$41:$Z$100,$D329,0)/(VLOOKUP(DG$276,UI!$A$12:$O$51,VLOOKUP(DG$278,$B$276:$C$278,2,0),0)/1000)),"")</f>
        <v/>
      </c>
      <c r="DH329" s="145" t="str">
        <f>IFERROR(TRUNC(VLOOKUP($E329,'Container Panel'!$B$41:$Z$100,$D329,0)/(VLOOKUP(DH$276,UI!$A$12:$O$51,VLOOKUP(DH$278,$B$276:$C$278,2,0),0)/1000)),"")</f>
        <v/>
      </c>
      <c r="DI329" s="145" t="str">
        <f>IFERROR(TRUNC(VLOOKUP($E329,'Container Panel'!$B$41:$Z$100,$D329,0)/(VLOOKUP(DI$276,UI!$A$12:$O$51,VLOOKUP(DI$278,$B$276:$C$278,2,0),0)/1000)),"")</f>
        <v/>
      </c>
      <c r="DJ329" s="145" t="str">
        <f>IFERROR(TRUNC(VLOOKUP($E329,'Container Panel'!$B$41:$Z$100,$D329,0)/(VLOOKUP(DJ$276,UI!$A$12:$O$51,VLOOKUP(DJ$278,$B$276:$C$278,2,0),0)/1000)),"")</f>
        <v/>
      </c>
      <c r="DK329" s="145" t="str">
        <f>IFERROR(TRUNC(VLOOKUP($E329,'Container Panel'!$B$41:$Z$100,$D329,0)/(VLOOKUP(DK$276,UI!$A$12:$O$51,VLOOKUP(DK$278,$B$276:$C$278,2,0),0)/1000)),"")</f>
        <v/>
      </c>
      <c r="DL329" s="145" t="str">
        <f>IFERROR(TRUNC(VLOOKUP($E329,'Container Panel'!$B$41:$Z$100,$D329,0)/(VLOOKUP(DL$276,UI!$A$12:$O$51,VLOOKUP(DL$278,$B$276:$C$278,2,0),0)/1000)),"")</f>
        <v/>
      </c>
      <c r="DM329" s="145" t="str">
        <f>IFERROR(TRUNC(VLOOKUP($E329,'Container Panel'!$B$41:$Z$100,$D329,0)/(VLOOKUP(DM$276,UI!$A$12:$O$51,VLOOKUP(DM$278,$B$276:$C$278,2,0),0)/1000)),"")</f>
        <v/>
      </c>
      <c r="DN329" s="145" t="str">
        <f>IFERROR(TRUNC(VLOOKUP($E329,'Container Panel'!$B$41:$Z$100,$D329,0)/(VLOOKUP(DN$276,UI!$A$12:$O$51,VLOOKUP(DN$278,$B$276:$C$278,2,0),0)/1000)),"")</f>
        <v/>
      </c>
      <c r="DO329" s="145" t="str">
        <f>IFERROR(TRUNC(VLOOKUP($E329,'Container Panel'!$B$41:$Z$100,$D329,0)/(VLOOKUP(DO$276,UI!$A$12:$O$51,VLOOKUP(DO$278,$B$276:$C$278,2,0),0)/1000)),"")</f>
        <v/>
      </c>
      <c r="DP329" s="145" t="str">
        <f>IFERROR(TRUNC(VLOOKUP($E329,'Container Panel'!$B$41:$Z$100,$D329,0)/(VLOOKUP(DP$276,UI!$A$12:$O$51,VLOOKUP(DP$278,$B$276:$C$278,2,0),0)/1000)),"")</f>
        <v/>
      </c>
      <c r="DQ329" s="145" t="str">
        <f>IFERROR(TRUNC(VLOOKUP($E329,'Container Panel'!$B$41:$Z$100,$D329,0)/(VLOOKUP(DQ$276,UI!$A$12:$O$51,VLOOKUP(DQ$278,$B$276:$C$278,2,0),0)/1000)),"")</f>
        <v/>
      </c>
      <c r="DR329" s="145" t="str">
        <f>IFERROR(TRUNC(VLOOKUP($E329,'Container Panel'!$B$41:$Z$100,$D329,0)/(VLOOKUP(DR$276,UI!$A$12:$O$51,VLOOKUP(DR$278,$B$276:$C$278,2,0),0)/1000)),"")</f>
        <v/>
      </c>
      <c r="DS329" s="145" t="str">
        <f>IFERROR(TRUNC(VLOOKUP($E329,'Container Panel'!$B$41:$Z$100,$D329,0)/(VLOOKUP(DS$276,UI!$A$12:$O$51,VLOOKUP(DS$278,$B$276:$C$278,2,0),0)/1000)),"")</f>
        <v/>
      </c>
      <c r="DT329" s="145" t="str">
        <f>IFERROR(TRUNC(VLOOKUP($E329,'Container Panel'!$B$41:$Z$100,$D329,0)/(VLOOKUP(DT$276,UI!$A$12:$O$51,VLOOKUP(DT$278,$B$276:$C$278,2,0),0)/1000)),"")</f>
        <v/>
      </c>
      <c r="DU329" s="145" t="str">
        <f>IFERROR(TRUNC(VLOOKUP($E329,'Container Panel'!$B$41:$Z$100,$D329,0)/(VLOOKUP(DU$276,UI!$A$12:$O$51,VLOOKUP(DU$278,$B$276:$C$278,2,0),0)/1000)),"")</f>
        <v/>
      </c>
      <c r="DV329" s="145" t="str">
        <f>IFERROR(TRUNC(VLOOKUP($E329,'Container Panel'!$B$41:$Z$100,$D329,0)/(VLOOKUP(DV$276,UI!$A$12:$O$51,VLOOKUP(DV$278,$B$276:$C$278,2,0),0)/1000)),"")</f>
        <v/>
      </c>
      <c r="DW329" s="145" t="str">
        <f>IFERROR(TRUNC(VLOOKUP($E329,'Container Panel'!$B$41:$Z$100,$D329,0)/(VLOOKUP(DW$276,UI!$A$12:$O$51,VLOOKUP(DW$278,$B$276:$C$278,2,0),0)/1000)),"")</f>
        <v/>
      </c>
      <c r="DX329" s="145" t="str">
        <f>IFERROR(TRUNC(VLOOKUP($E329,'Container Panel'!$B$41:$Z$100,$D329,0)/(VLOOKUP(DX$276,UI!$A$12:$O$51,VLOOKUP(DX$278,$B$276:$C$278,2,0),0)/1000)),"")</f>
        <v/>
      </c>
      <c r="DY329" s="145" t="str">
        <f>IFERROR(TRUNC(VLOOKUP($E329,'Container Panel'!$B$41:$Z$100,$D329,0)/(VLOOKUP(DY$276,UI!$A$12:$O$51,VLOOKUP(DY$278,$B$276:$C$278,2,0),0)/1000)),"")</f>
        <v/>
      </c>
      <c r="DZ329" s="145" t="str">
        <f>IFERROR(TRUNC(VLOOKUP($E329,'Container Panel'!$B$41:$Z$100,$D329,0)/(VLOOKUP(DZ$276,UI!$A$12:$O$51,VLOOKUP(DZ$278,$B$276:$C$278,2,0),0)/1000)),"")</f>
        <v/>
      </c>
      <c r="EA329" s="145" t="str">
        <f>IFERROR(TRUNC(VLOOKUP($E329,'Container Panel'!$B$41:$Z$100,$D329,0)/(VLOOKUP(EA$276,UI!$A$12:$O$51,VLOOKUP(EA$278,$B$276:$C$278,2,0),0)/1000)),"")</f>
        <v/>
      </c>
      <c r="EB329" s="145" t="str">
        <f>IFERROR(TRUNC(VLOOKUP($E329,'Container Panel'!$B$41:$Z$100,$D329,0)/(VLOOKUP(EB$276,UI!$A$12:$O$51,VLOOKUP(EB$278,$B$276:$C$278,2,0),0)/1000)),"")</f>
        <v/>
      </c>
      <c r="EC329" s="145" t="str">
        <f>IFERROR(TRUNC(VLOOKUP($E329,'Container Panel'!$B$41:$Z$100,$D329,0)/(VLOOKUP(EC$276,UI!$A$12:$O$51,VLOOKUP(EC$278,$B$276:$C$278,2,0),0)/1000)),"")</f>
        <v/>
      </c>
      <c r="ED329" s="145" t="str">
        <f>IFERROR(TRUNC(VLOOKUP($E329,'Container Panel'!$B$41:$Z$100,$D329,0)/(VLOOKUP(ED$276,UI!$A$12:$O$51,VLOOKUP(ED$278,$B$276:$C$278,2,0),0)/1000)),"")</f>
        <v/>
      </c>
      <c r="EE329" s="145" t="str">
        <f>IFERROR(TRUNC(VLOOKUP($E329,'Container Panel'!$B$41:$Z$100,$D329,0)/(VLOOKUP(EE$276,UI!$A$12:$O$51,VLOOKUP(EE$278,$B$276:$C$278,2,0),0)/1000)),"")</f>
        <v/>
      </c>
      <c r="EF329" s="145" t="str">
        <f>IFERROR(TRUNC(VLOOKUP($E329,'Container Panel'!$B$41:$Z$100,$D329,0)/(VLOOKUP(EF$276,UI!$A$12:$O$51,VLOOKUP(EF$278,$B$276:$C$278,2,0),0)/1000)),"")</f>
        <v/>
      </c>
      <c r="EG329" s="145" t="str">
        <f>IFERROR(TRUNC(VLOOKUP($E329,'Container Panel'!$B$41:$Z$100,$D329,0)/(VLOOKUP(EG$276,UI!$A$12:$O$51,VLOOKUP(EG$278,$B$276:$C$278,2,0),0)/1000)),"")</f>
        <v/>
      </c>
      <c r="EH329" s="145" t="str">
        <f>IFERROR(TRUNC(VLOOKUP($E329,'Container Panel'!$B$41:$Z$100,$D329,0)/(VLOOKUP(EH$276,UI!$A$12:$O$51,VLOOKUP(EH$278,$B$276:$C$278,2,0),0)/1000)),"")</f>
        <v/>
      </c>
      <c r="EI329" s="145" t="str">
        <f>IFERROR(TRUNC(VLOOKUP($E329,'Container Panel'!$B$41:$Z$100,$D329,0)/(VLOOKUP(EI$276,UI!$A$12:$O$51,VLOOKUP(EI$278,$B$276:$C$278,2,0),0)/1000)),"")</f>
        <v/>
      </c>
      <c r="EJ329" s="145" t="str">
        <f>IFERROR(TRUNC(VLOOKUP($E329,'Container Panel'!$B$41:$Z$100,$D329,0)/(VLOOKUP(EJ$276,UI!$A$12:$O$51,VLOOKUP(EJ$278,$B$276:$C$278,2,0),0)/1000)),"")</f>
        <v/>
      </c>
      <c r="EK329" s="145" t="str">
        <f>IFERROR(TRUNC(VLOOKUP($E329,'Container Panel'!$B$41:$Z$100,$D329,0)/(VLOOKUP(EK$276,UI!$A$12:$O$51,VLOOKUP(EK$278,$B$276:$C$278,2,0),0)/1000)),"")</f>
        <v/>
      </c>
      <c r="EL329" s="145" t="str">
        <f>IFERROR(TRUNC(VLOOKUP($E329,'Container Panel'!$B$41:$Z$100,$D329,0)/(VLOOKUP(EL$276,UI!$A$12:$O$51,VLOOKUP(EL$278,$B$276:$C$278,2,0),0)/1000)),"")</f>
        <v/>
      </c>
      <c r="EM329" s="145" t="str">
        <f>IFERROR(TRUNC(VLOOKUP($E329,'Container Panel'!$B$41:$Z$100,$D329,0)/(VLOOKUP(EM$276,UI!$A$12:$O$51,VLOOKUP(EM$278,$B$276:$C$278,2,0),0)/1000)),"")</f>
        <v/>
      </c>
      <c r="EN329" s="145" t="str">
        <f>IFERROR(TRUNC(VLOOKUP($E329,'Container Panel'!$B$41:$Z$100,$D329,0)/(VLOOKUP(EN$276,UI!$A$12:$O$51,VLOOKUP(EN$278,$B$276:$C$278,2,0),0)/1000)),"")</f>
        <v/>
      </c>
      <c r="EO329" s="145" t="str">
        <f>IFERROR(TRUNC(VLOOKUP($E329,'Container Panel'!$B$41:$Z$100,$D329,0)/(VLOOKUP(EO$276,UI!$A$12:$O$51,VLOOKUP(EO$278,$B$276:$C$278,2,0),0)/1000)),"")</f>
        <v/>
      </c>
      <c r="EP329" s="145" t="str">
        <f>IFERROR(TRUNC(VLOOKUP($E329,'Container Panel'!$B$41:$Z$100,$D329,0)/(VLOOKUP(EP$276,UI!$A$12:$O$51,VLOOKUP(EP$278,$B$276:$C$278,2,0),0)/1000)),"")</f>
        <v/>
      </c>
      <c r="EQ329" s="145" t="str">
        <f>IFERROR(TRUNC(VLOOKUP($E329,'Container Panel'!$B$41:$Z$100,$D329,0)/(VLOOKUP(EQ$276,UI!$A$12:$O$51,VLOOKUP(EQ$278,$B$276:$C$278,2,0),0)/1000)),"")</f>
        <v/>
      </c>
      <c r="ER329" s="145" t="str">
        <f>IFERROR(TRUNC(VLOOKUP($E329,'Container Panel'!$B$41:$Z$100,$D329,0)/(VLOOKUP(ER$276,UI!$A$12:$O$51,VLOOKUP(ER$278,$B$276:$C$278,2,0),0)/1000)),"")</f>
        <v/>
      </c>
      <c r="ES329" s="145" t="str">
        <f>IFERROR(TRUNC(VLOOKUP($E329,'Container Panel'!$B$41:$Z$100,$D329,0)/(VLOOKUP(ES$276,UI!$A$12:$O$51,VLOOKUP(ES$278,$B$276:$C$278,2,0),0)/1000)),"")</f>
        <v/>
      </c>
      <c r="ET329" s="145" t="str">
        <f>IFERROR(TRUNC(VLOOKUP($E329,'Container Panel'!$B$41:$Z$100,$D329,0)/(VLOOKUP(ET$276,UI!$A$12:$O$51,VLOOKUP(ET$278,$B$276:$C$278,2,0),0)/1000)),"")</f>
        <v/>
      </c>
      <c r="EU329" s="145" t="str">
        <f>IFERROR(TRUNC(VLOOKUP($E329,'Container Panel'!$B$41:$Z$100,$D329,0)/(VLOOKUP(EU$276,UI!$A$12:$O$51,VLOOKUP(EU$278,$B$276:$C$278,2,0),0)/1000)),"")</f>
        <v/>
      </c>
      <c r="EV329" s="145" t="str">
        <f>IFERROR(TRUNC(VLOOKUP($E329,'Container Panel'!$B$41:$Z$100,$D329,0)/(VLOOKUP(EV$276,UI!$A$12:$O$51,VLOOKUP(EV$278,$B$276:$C$278,2,0),0)/1000)),"")</f>
        <v/>
      </c>
      <c r="EW329" s="145" t="str">
        <f>IFERROR(TRUNC(VLOOKUP($E329,'Container Panel'!$B$41:$Z$100,$D329,0)/(VLOOKUP(EW$276,UI!$A$12:$O$51,VLOOKUP(EW$278,$B$276:$C$278,2,0),0)/1000)),"")</f>
        <v/>
      </c>
      <c r="EX329" s="145" t="str">
        <f>IFERROR(TRUNC(VLOOKUP($E329,'Container Panel'!$B$41:$Z$100,$D329,0)/(VLOOKUP(EX$276,UI!$A$12:$O$51,VLOOKUP(EX$278,$B$276:$C$278,2,0),0)/1000)),"")</f>
        <v/>
      </c>
      <c r="EY329" s="145" t="str">
        <f>IFERROR(TRUNC(VLOOKUP($E329,'Container Panel'!$B$41:$Z$100,$D329,0)/(VLOOKUP(EY$276,UI!$A$12:$O$51,VLOOKUP(EY$278,$B$276:$C$278,2,0),0)/1000)),"")</f>
        <v/>
      </c>
      <c r="EZ329" s="145" t="str">
        <f>IFERROR(TRUNC(VLOOKUP($E329,'Container Panel'!$B$41:$Z$100,$D329,0)/(VLOOKUP(EZ$276,UI!$A$12:$O$51,VLOOKUP(EZ$278,$B$276:$C$278,2,0),0)/1000)),"")</f>
        <v/>
      </c>
      <c r="FA329" s="145" t="str">
        <f>IFERROR(TRUNC(VLOOKUP($E329,'Container Panel'!$B$41:$Z$100,$D329,0)/(VLOOKUP(FA$276,UI!$A$12:$O$51,VLOOKUP(FA$278,$B$276:$C$278,2,0),0)/1000)),"")</f>
        <v/>
      </c>
      <c r="FB329" s="145" t="str">
        <f>IFERROR(TRUNC(VLOOKUP($E329,'Container Panel'!$B$41:$Z$100,$D329,0)/(VLOOKUP(FB$276,UI!$A$12:$O$51,VLOOKUP(FB$278,$B$276:$C$278,2,0),0)/1000)),"")</f>
        <v/>
      </c>
      <c r="FC329" s="145" t="str">
        <f>IFERROR(TRUNC(VLOOKUP($E329,'Container Panel'!$B$41:$Z$100,$D329,0)/(VLOOKUP(FC$276,UI!$A$12:$O$51,VLOOKUP(FC$278,$B$276:$C$278,2,0),0)/1000)),"")</f>
        <v/>
      </c>
      <c r="FD329" s="145" t="str">
        <f>IFERROR(TRUNC(VLOOKUP($E329,'Container Panel'!$B$41:$Z$100,$D329,0)/(VLOOKUP(FD$276,UI!$A$12:$O$51,VLOOKUP(FD$278,$B$276:$C$278,2,0),0)/1000)),"")</f>
        <v/>
      </c>
      <c r="FE329" s="145" t="str">
        <f>IFERROR(TRUNC(VLOOKUP($E329,'Container Panel'!$B$41:$Z$100,$D329,0)/(VLOOKUP(FE$276,UI!$A$12:$O$51,VLOOKUP(FE$278,$B$276:$C$278,2,0),0)/1000)),"")</f>
        <v/>
      </c>
      <c r="FF329" s="145" t="str">
        <f>IFERROR(TRUNC(VLOOKUP($E329,'Container Panel'!$B$41:$Z$100,$D329,0)/(VLOOKUP(FF$276,UI!$A$12:$O$51,VLOOKUP(FF$278,$B$276:$C$278,2,0),0)/1000)),"")</f>
        <v/>
      </c>
      <c r="FG329" s="145" t="str">
        <f>IFERROR(TRUNC(VLOOKUP($E329,'Container Panel'!$B$41:$Z$100,$D329,0)/(VLOOKUP(FG$276,UI!$A$12:$O$51,VLOOKUP(FG$278,$B$276:$C$278,2,0),0)/1000)),"")</f>
        <v/>
      </c>
      <c r="FH329" s="145" t="str">
        <f>IFERROR(TRUNC(VLOOKUP($E329,'Container Panel'!$B$41:$Z$100,$D329,0)/(VLOOKUP(FH$276,UI!$A$12:$O$51,VLOOKUP(FH$278,$B$276:$C$278,2,0),0)/1000)),"")</f>
        <v/>
      </c>
      <c r="FI329" s="145" t="str">
        <f>IFERROR(TRUNC(VLOOKUP($E329,'Container Panel'!$B$41:$Z$100,$D329,0)/(VLOOKUP(FI$276,UI!$A$12:$O$51,VLOOKUP(FI$278,$B$276:$C$278,2,0),0)/1000)),"")</f>
        <v/>
      </c>
      <c r="FJ329" s="145" t="str">
        <f>IFERROR(TRUNC(VLOOKUP($E329,'Container Panel'!$B$41:$Z$100,$D329,0)/(VLOOKUP(FJ$276,UI!$A$12:$O$51,VLOOKUP(FJ$278,$B$276:$C$278,2,0),0)/1000)),"")</f>
        <v/>
      </c>
      <c r="FK329" s="145" t="str">
        <f>IFERROR(TRUNC(VLOOKUP($E329,'Container Panel'!$B$41:$Z$100,$D329,0)/(VLOOKUP(FK$276,UI!$A$12:$O$51,VLOOKUP(FK$278,$B$276:$C$278,2,0),0)/1000)),"")</f>
        <v/>
      </c>
      <c r="FL329" s="145" t="str">
        <f>IFERROR(TRUNC(VLOOKUP($E329,'Container Panel'!$B$41:$Z$100,$D329,0)/(VLOOKUP(FL$276,UI!$A$12:$O$51,VLOOKUP(FL$278,$B$276:$C$278,2,0),0)/1000)),"")</f>
        <v/>
      </c>
      <c r="FM329" s="145" t="str">
        <f>IFERROR(TRUNC(VLOOKUP($E329,'Container Panel'!$B$41:$Z$100,$D329,0)/(VLOOKUP(FM$276,UI!$A$12:$O$51,VLOOKUP(FM$278,$B$276:$C$278,2,0),0)/1000)),"")</f>
        <v/>
      </c>
      <c r="FN329" s="145" t="str">
        <f>IFERROR(TRUNC(VLOOKUP($E329,'Container Panel'!$B$41:$Z$100,$D329,0)/(VLOOKUP(FN$276,UI!$A$12:$O$51,VLOOKUP(FN$278,$B$276:$C$278,2,0),0)/1000)),"")</f>
        <v/>
      </c>
      <c r="FO329" s="145" t="str">
        <f>IFERROR(TRUNC(VLOOKUP($E329,'Container Panel'!$B$41:$Z$100,$D329,0)/(VLOOKUP(FO$276,UI!$A$12:$O$51,VLOOKUP(FO$278,$B$276:$C$278,2,0),0)/1000)),"")</f>
        <v/>
      </c>
      <c r="FP329" s="145" t="str">
        <f>IFERROR(TRUNC(VLOOKUP($E329,'Container Panel'!$B$41:$Z$100,$D329,0)/(VLOOKUP(FP$276,UI!$A$12:$O$51,VLOOKUP(FP$278,$B$276:$C$278,2,0),0)/1000)),"")</f>
        <v/>
      </c>
      <c r="FQ329" s="145" t="str">
        <f>IFERROR(TRUNC(VLOOKUP($E329,'Container Panel'!$B$41:$Z$100,$D329,0)/(VLOOKUP(FQ$276,UI!$A$12:$O$51,VLOOKUP(FQ$278,$B$276:$C$278,2,0),0)/1000)),"")</f>
        <v/>
      </c>
      <c r="FR329" s="145" t="str">
        <f>IFERROR(TRUNC(VLOOKUP($E329,'Container Panel'!$B$41:$Z$100,$D329,0)/(VLOOKUP(FR$276,UI!$A$12:$O$51,VLOOKUP(FR$278,$B$276:$C$278,2,0),0)/1000)),"")</f>
        <v/>
      </c>
      <c r="FS329" s="145" t="str">
        <f>IFERROR(TRUNC(VLOOKUP($E329,'Container Panel'!$B$41:$Z$100,$D329,0)/(VLOOKUP(FS$276,UI!$A$12:$O$51,VLOOKUP(FS$278,$B$276:$C$278,2,0),0)/1000)),"")</f>
        <v/>
      </c>
      <c r="FT329" s="145" t="str">
        <f>IFERROR(TRUNC(VLOOKUP($E329,'Container Panel'!$B$41:$Z$100,$D329,0)/(VLOOKUP(FT$276,UI!$A$12:$O$51,VLOOKUP(FT$278,$B$276:$C$278,2,0),0)/1000)),"")</f>
        <v/>
      </c>
      <c r="FU329" s="145" t="str">
        <f>IFERROR(TRUNC(VLOOKUP($E329,'Container Panel'!$B$41:$Z$100,$D329,0)/(VLOOKUP(FU$276,UI!$A$12:$O$51,VLOOKUP(FU$278,$B$276:$C$278,2,0),0)/1000)),"")</f>
        <v/>
      </c>
      <c r="FV329" s="145" t="str">
        <f>IFERROR(TRUNC(VLOOKUP($E329,'Container Panel'!$B$41:$Z$100,$D329,0)/(VLOOKUP(FV$276,UI!$A$12:$O$51,VLOOKUP(FV$278,$B$276:$C$278,2,0),0)/1000)),"")</f>
        <v/>
      </c>
      <c r="FW329" s="145" t="str">
        <f>IFERROR(TRUNC(VLOOKUP($E329,'Container Panel'!$B$41:$Z$100,$D329,0)/(VLOOKUP(FW$276,UI!$A$12:$O$51,VLOOKUP(FW$278,$B$276:$C$278,2,0),0)/1000)),"")</f>
        <v/>
      </c>
      <c r="FX329" s="145" t="str">
        <f>IFERROR(TRUNC(VLOOKUP($E329,'Container Panel'!$B$41:$Z$100,$D329,0)/(VLOOKUP(FX$276,UI!$A$12:$O$51,VLOOKUP(FX$278,$B$276:$C$278,2,0),0)/1000)),"")</f>
        <v/>
      </c>
      <c r="FY329" s="145" t="str">
        <f>IFERROR(TRUNC(VLOOKUP($E329,'Container Panel'!$B$41:$Z$100,$D329,0)/(VLOOKUP(FY$276,UI!$A$12:$O$51,VLOOKUP(FY$278,$B$276:$C$278,2,0),0)/1000)),"")</f>
        <v/>
      </c>
      <c r="FZ329" s="145" t="str">
        <f>IFERROR(TRUNC(VLOOKUP($E329,'Container Panel'!$B$41:$Z$100,$D329,0)/(VLOOKUP(FZ$276,UI!$A$12:$O$51,VLOOKUP(FZ$278,$B$276:$C$278,2,0),0)/1000)),"")</f>
        <v/>
      </c>
      <c r="GA329" s="145" t="str">
        <f>IFERROR(TRUNC(VLOOKUP($E329,'Container Panel'!$B$41:$Z$100,$D329,0)/(VLOOKUP(GA$276,UI!$A$12:$O$51,VLOOKUP(GA$278,$B$276:$C$278,2,0),0)/1000)),"")</f>
        <v/>
      </c>
      <c r="GB329" s="145" t="str">
        <f>IFERROR(TRUNC(VLOOKUP($E329,'Container Panel'!$B$41:$Z$100,$D329,0)/(VLOOKUP(GB$276,UI!$A$12:$O$51,VLOOKUP(GB$278,$B$276:$C$278,2,0),0)/1000)),"")</f>
        <v/>
      </c>
      <c r="GC329" s="145" t="str">
        <f>IFERROR(TRUNC(VLOOKUP($E329,'Container Panel'!$B$41:$Z$100,$D329,0)/(VLOOKUP(GC$276,UI!$A$12:$O$51,VLOOKUP(GC$278,$B$276:$C$278,2,0),0)/1000)),"")</f>
        <v/>
      </c>
      <c r="GD329" s="145" t="str">
        <f>IFERROR(TRUNC(VLOOKUP($E329,'Container Panel'!$B$41:$Z$100,$D329,0)/(VLOOKUP(GD$276,UI!$A$12:$O$51,VLOOKUP(GD$278,$B$276:$C$278,2,0),0)/1000)),"")</f>
        <v/>
      </c>
      <c r="GE329" s="145" t="str">
        <f>IFERROR(TRUNC(VLOOKUP($E329,'Container Panel'!$B$41:$Z$100,$D329,0)/(VLOOKUP(GE$276,UI!$A$12:$O$51,VLOOKUP(GE$278,$B$276:$C$278,2,0),0)/1000)),"")</f>
        <v/>
      </c>
      <c r="GF329" s="145" t="str">
        <f>IFERROR(TRUNC(VLOOKUP($E329,'Container Panel'!$B$41:$Z$100,$D329,0)/(VLOOKUP(GF$276,UI!$A$12:$O$51,VLOOKUP(GF$278,$B$276:$C$278,2,0),0)/1000)),"")</f>
        <v/>
      </c>
      <c r="GG329" s="145" t="str">
        <f>IFERROR(TRUNC(VLOOKUP($E329,'Container Panel'!$B$41:$Z$100,$D329,0)/(VLOOKUP(GG$276,UI!$A$12:$O$51,VLOOKUP(GG$278,$B$276:$C$278,2,0),0)/1000)),"")</f>
        <v/>
      </c>
      <c r="GH329" s="145" t="str">
        <f>IFERROR(TRUNC(VLOOKUP($E329,'Container Panel'!$B$41:$Z$100,$D329,0)/(VLOOKUP(GH$276,UI!$A$12:$O$51,VLOOKUP(GH$278,$B$276:$C$278,2,0),0)/1000)),"")</f>
        <v/>
      </c>
      <c r="GI329" s="145" t="str">
        <f>IFERROR(TRUNC(VLOOKUP($E329,'Container Panel'!$B$41:$Z$100,$D329,0)/(VLOOKUP(GI$276,UI!$A$12:$O$51,VLOOKUP(GI$278,$B$276:$C$278,2,0),0)/1000)),"")</f>
        <v/>
      </c>
      <c r="GJ329" s="145" t="str">
        <f>IFERROR(TRUNC(VLOOKUP($E329,'Container Panel'!$B$41:$Z$100,$D329,0)/(VLOOKUP(GJ$276,UI!$A$12:$O$51,VLOOKUP(GJ$278,$B$276:$C$278,2,0),0)/1000)),"")</f>
        <v/>
      </c>
      <c r="GK329" s="145" t="str">
        <f>IFERROR(TRUNC(VLOOKUP($E329,'Container Panel'!$B$41:$Z$100,$D329,0)/(VLOOKUP(GK$276,UI!$A$12:$O$51,VLOOKUP(GK$278,$B$276:$C$278,2,0),0)/1000)),"")</f>
        <v/>
      </c>
      <c r="GL329" s="145" t="str">
        <f>IFERROR(TRUNC(VLOOKUP($E329,'Container Panel'!$B$41:$Z$100,$D329,0)/(VLOOKUP(GL$276,UI!$A$12:$O$51,VLOOKUP(GL$278,$B$276:$C$278,2,0),0)/1000)),"")</f>
        <v/>
      </c>
      <c r="GM329" s="145" t="str">
        <f>IFERROR(TRUNC(VLOOKUP($E329,'Container Panel'!$B$41:$Z$100,$D329,0)/(VLOOKUP(GM$276,UI!$A$12:$O$51,VLOOKUP(GM$278,$B$276:$C$278,2,0),0)/1000)),"")</f>
        <v/>
      </c>
      <c r="GN329" s="145" t="str">
        <f>IFERROR(TRUNC(VLOOKUP($E329,'Container Panel'!$B$41:$Z$100,$D329,0)/(VLOOKUP(GN$276,UI!$A$12:$O$51,VLOOKUP(GN$278,$B$276:$C$278,2,0),0)/1000)),"")</f>
        <v/>
      </c>
      <c r="GO329" s="145" t="str">
        <f>IFERROR(TRUNC(VLOOKUP($E329,'Container Panel'!$B$41:$Z$100,$D329,0)/(VLOOKUP(GO$276,UI!$A$12:$O$51,VLOOKUP(GO$278,$B$276:$C$278,2,0),0)/1000)),"")</f>
        <v/>
      </c>
      <c r="GP329" s="145" t="str">
        <f>IFERROR(TRUNC(VLOOKUP($E329,'Container Panel'!$B$41:$Z$100,$D329,0)/(VLOOKUP(GP$276,UI!$A$12:$O$51,VLOOKUP(GP$278,$B$276:$C$278,2,0),0)/1000)),"")</f>
        <v/>
      </c>
      <c r="GQ329" s="145" t="str">
        <f>IFERROR(TRUNC(VLOOKUP($E329,'Container Panel'!$B$41:$Z$100,$D329,0)/(VLOOKUP(GQ$276,UI!$A$12:$O$51,VLOOKUP(GQ$278,$B$276:$C$278,2,0),0)/1000)),"")</f>
        <v/>
      </c>
      <c r="GR329" s="145" t="str">
        <f>IFERROR(TRUNC(VLOOKUP($E329,'Container Panel'!$B$41:$Z$100,$D329,0)/(VLOOKUP(GR$276,UI!$A$12:$O$51,VLOOKUP(GR$278,$B$276:$C$278,2,0),0)/1000)),"")</f>
        <v/>
      </c>
      <c r="GS329" s="145" t="str">
        <f>IFERROR(TRUNC(VLOOKUP($E329,'Container Panel'!$B$41:$Z$100,$D329,0)/(VLOOKUP(GS$276,UI!$A$12:$O$51,VLOOKUP(GS$278,$B$276:$C$278,2,0),0)/1000)),"")</f>
        <v/>
      </c>
      <c r="GT329" s="145" t="str">
        <f>IFERROR(TRUNC(VLOOKUP($E329,'Container Panel'!$B$41:$Z$100,$D329,0)/(VLOOKUP(GT$276,UI!$A$12:$O$51,VLOOKUP(GT$278,$B$276:$C$278,2,0),0)/1000)),"")</f>
        <v/>
      </c>
      <c r="GU329" s="145" t="str">
        <f>IFERROR(TRUNC(VLOOKUP($E329,'Container Panel'!$B$41:$Z$100,$D329,0)/(VLOOKUP(GU$276,UI!$A$12:$O$51,VLOOKUP(GU$278,$B$276:$C$278,2,0),0)/1000)),"")</f>
        <v/>
      </c>
      <c r="GV329" s="145" t="str">
        <f>IFERROR(TRUNC(VLOOKUP($E329,'Container Panel'!$B$41:$Z$100,$D329,0)/(VLOOKUP(GV$276,UI!$A$12:$O$51,VLOOKUP(GV$278,$B$276:$C$278,2,0),0)/1000)),"")</f>
        <v/>
      </c>
      <c r="GW329" s="145" t="str">
        <f>IFERROR(TRUNC(VLOOKUP($E329,'Container Panel'!$B$41:$Z$100,$D329,0)/(VLOOKUP(GW$276,UI!$A$12:$O$51,VLOOKUP(GW$278,$B$276:$C$278,2,0),0)/1000)),"")</f>
        <v/>
      </c>
      <c r="GX329" s="145" t="str">
        <f>IFERROR(TRUNC(VLOOKUP($E329,'Container Panel'!$B$41:$Z$100,$D329,0)/(VLOOKUP(GX$276,UI!$A$12:$O$51,VLOOKUP(GX$278,$B$276:$C$278,2,0),0)/1000)),"")</f>
        <v/>
      </c>
      <c r="GY329" s="145" t="str">
        <f>IFERROR(TRUNC(VLOOKUP($E329,'Container Panel'!$B$41:$Z$100,$D329,0)/(VLOOKUP(GY$276,UI!$A$12:$O$51,VLOOKUP(GY$278,$B$276:$C$278,2,0),0)/1000)),"")</f>
        <v/>
      </c>
      <c r="GZ329" s="145" t="str">
        <f>IFERROR(TRUNC(VLOOKUP($E329,'Container Panel'!$B$41:$Z$100,$D329,0)/(VLOOKUP(GZ$276,UI!$A$12:$O$51,VLOOKUP(GZ$278,$B$276:$C$278,2,0),0)/1000)),"")</f>
        <v/>
      </c>
      <c r="HA329" s="145" t="str">
        <f>IFERROR(TRUNC(VLOOKUP($E329,'Container Panel'!$B$41:$Z$100,$D329,0)/(VLOOKUP(HA$276,UI!$A$12:$O$51,VLOOKUP(HA$278,$B$276:$C$278,2,0),0)/1000)),"")</f>
        <v/>
      </c>
      <c r="HB329" s="145" t="str">
        <f>IFERROR(TRUNC(VLOOKUP($E329,'Container Panel'!$B$41:$Z$100,$D329,0)/(VLOOKUP(HB$276,UI!$A$12:$O$51,VLOOKUP(HB$278,$B$276:$C$278,2,0),0)/1000)),"")</f>
        <v/>
      </c>
      <c r="HC329" s="145" t="str">
        <f>IFERROR(TRUNC(VLOOKUP($E329,'Container Panel'!$B$41:$Z$100,$D329,0)/(VLOOKUP(HC$276,UI!$A$12:$O$51,VLOOKUP(HC$278,$B$276:$C$278,2,0),0)/1000)),"")</f>
        <v/>
      </c>
      <c r="HD329" s="145" t="str">
        <f>IFERROR(TRUNC(VLOOKUP($E329,'Container Panel'!$B$41:$Z$100,$D329,0)/(VLOOKUP(HD$276,UI!$A$12:$O$51,VLOOKUP(HD$278,$B$276:$C$278,2,0),0)/1000)),"")</f>
        <v/>
      </c>
      <c r="HE329" s="145" t="str">
        <f>IFERROR(TRUNC(VLOOKUP($E329,'Container Panel'!$B$41:$Z$100,$D329,0)/(VLOOKUP(HE$276,UI!$A$12:$O$51,VLOOKUP(HE$278,$B$276:$C$278,2,0),0)/1000)),"")</f>
        <v/>
      </c>
      <c r="HF329" s="145" t="str">
        <f>IFERROR(TRUNC(VLOOKUP($E329,'Container Panel'!$B$41:$Z$100,$D329,0)/(VLOOKUP(HF$276,UI!$A$12:$O$51,VLOOKUP(HF$278,$B$276:$C$278,2,0),0)/1000)),"")</f>
        <v/>
      </c>
      <c r="HG329" s="145" t="str">
        <f>IFERROR(TRUNC(VLOOKUP($E329,'Container Panel'!$B$41:$Z$100,$D329,0)/(VLOOKUP(HG$276,UI!$A$12:$O$51,VLOOKUP(HG$278,$B$276:$C$278,2,0),0)/1000)),"")</f>
        <v/>
      </c>
      <c r="HH329" s="145" t="str">
        <f>IFERROR(TRUNC(VLOOKUP($E329,'Container Panel'!$B$41:$Z$100,$D329,0)/(VLOOKUP(HH$276,UI!$A$12:$O$51,VLOOKUP(HH$278,$B$276:$C$278,2,0),0)/1000)),"")</f>
        <v/>
      </c>
      <c r="HI329" s="145" t="str">
        <f>IFERROR(TRUNC(VLOOKUP($E329,'Container Panel'!$B$41:$Z$100,$D329,0)/(VLOOKUP(HI$276,UI!$A$12:$O$51,VLOOKUP(HI$278,$B$276:$C$278,2,0),0)/1000)),"")</f>
        <v/>
      </c>
      <c r="HJ329" s="145" t="str">
        <f>IFERROR(TRUNC(VLOOKUP($E329,'Container Panel'!$B$41:$Z$100,$D329,0)/(VLOOKUP(HJ$276,UI!$A$12:$O$51,VLOOKUP(HJ$278,$B$276:$C$278,2,0),0)/1000)),"")</f>
        <v/>
      </c>
      <c r="HK329" s="145" t="str">
        <f>IFERROR(TRUNC(VLOOKUP($E329,'Container Panel'!$B$41:$Z$100,$D329,0)/(VLOOKUP(HK$276,UI!$A$12:$O$51,VLOOKUP(HK$278,$B$276:$C$278,2,0),0)/1000)),"")</f>
        <v/>
      </c>
      <c r="HL329" s="145" t="str">
        <f>IFERROR(TRUNC(VLOOKUP($E329,'Container Panel'!$B$41:$Z$100,$D329,0)/(VLOOKUP(HL$276,UI!$A$12:$O$51,VLOOKUP(HL$278,$B$276:$C$278,2,0),0)/1000)),"")</f>
        <v/>
      </c>
      <c r="HM329" s="145" t="str">
        <f>IFERROR(TRUNC(VLOOKUP($E329,'Container Panel'!$B$41:$Z$100,$D329,0)/(VLOOKUP(HM$276,UI!$A$12:$O$51,VLOOKUP(HM$278,$B$276:$C$278,2,0),0)/1000)),"")</f>
        <v/>
      </c>
      <c r="HN329" s="145" t="str">
        <f>IFERROR(TRUNC(VLOOKUP($E329,'Container Panel'!$B$41:$Z$100,$D329,0)/(VLOOKUP(HN$276,UI!$A$12:$O$51,VLOOKUP(HN$278,$B$276:$C$278,2,0),0)/1000)),"")</f>
        <v/>
      </c>
      <c r="HO329" s="145" t="str">
        <f>IFERROR(TRUNC(VLOOKUP($E329,'Container Panel'!$B$41:$Z$100,$D329,0)/(VLOOKUP(HO$276,UI!$A$12:$O$51,VLOOKUP(HO$278,$B$276:$C$278,2,0),0)/1000)),"")</f>
        <v/>
      </c>
      <c r="HP329" s="145" t="str">
        <f>IFERROR(TRUNC(VLOOKUP($E329,'Container Panel'!$B$41:$Z$100,$D329,0)/(VLOOKUP(HP$276,UI!$A$12:$O$51,VLOOKUP(HP$278,$B$276:$C$278,2,0),0)/1000)),"")</f>
        <v/>
      </c>
      <c r="HQ329" s="145" t="str">
        <f>IFERROR(TRUNC(VLOOKUP($E329,'Container Panel'!$B$41:$Z$100,$D329,0)/(VLOOKUP(HQ$276,UI!$A$12:$O$51,VLOOKUP(HQ$278,$B$276:$C$278,2,0),0)/1000)),"")</f>
        <v/>
      </c>
      <c r="HR329" s="145" t="str">
        <f>IFERROR(TRUNC(VLOOKUP($E329,'Container Panel'!$B$41:$Z$100,$D329,0)/(VLOOKUP(HR$276,UI!$A$12:$O$51,VLOOKUP(HR$278,$B$276:$C$278,2,0),0)/1000)),"")</f>
        <v/>
      </c>
      <c r="HS329" s="145" t="str">
        <f>IFERROR(TRUNC(VLOOKUP($E329,'Container Panel'!$B$41:$Z$100,$D329,0)/(VLOOKUP(HS$276,UI!$A$12:$O$51,VLOOKUP(HS$278,$B$276:$C$278,2,0),0)/1000)),"")</f>
        <v/>
      </c>
      <c r="HT329" s="145" t="str">
        <f>IFERROR(TRUNC(VLOOKUP($E329,'Container Panel'!$B$41:$Z$100,$D329,0)/(VLOOKUP(HT$276,UI!$A$12:$O$51,VLOOKUP(HT$278,$B$276:$C$278,2,0),0)/1000)),"")</f>
        <v/>
      </c>
      <c r="HU329" s="145" t="str">
        <f>IFERROR(TRUNC(VLOOKUP($E329,'Container Panel'!$B$41:$Z$100,$D329,0)/(VLOOKUP(HU$276,UI!$A$12:$O$51,VLOOKUP(HU$278,$B$276:$C$278,2,0),0)/1000)),"")</f>
        <v/>
      </c>
      <c r="HV329" s="145" t="str">
        <f>IFERROR(TRUNC(VLOOKUP($E329,'Container Panel'!$B$41:$Z$100,$D329,0)/(VLOOKUP(HV$276,UI!$A$12:$O$51,VLOOKUP(HV$278,$B$276:$C$278,2,0),0)/1000)),"")</f>
        <v/>
      </c>
      <c r="HW329" s="145" t="str">
        <f>IFERROR(TRUNC(VLOOKUP($E329,'Container Panel'!$B$41:$Z$100,$D329,0)/(VLOOKUP(HW$276,UI!$A$12:$O$51,VLOOKUP(HW$278,$B$276:$C$278,2,0),0)/1000)),"")</f>
        <v/>
      </c>
      <c r="HX329" s="145" t="str">
        <f>IFERROR(TRUNC(VLOOKUP($E329,'Container Panel'!$B$41:$Z$100,$D329,0)/(VLOOKUP(HX$276,UI!$A$12:$O$51,VLOOKUP(HX$278,$B$276:$C$278,2,0),0)/1000)),"")</f>
        <v/>
      </c>
      <c r="HY329" s="145" t="str">
        <f>IFERROR(TRUNC(VLOOKUP($E329,'Container Panel'!$B$41:$Z$100,$D329,0)/(VLOOKUP(HY$276,UI!$A$12:$O$51,VLOOKUP(HY$278,$B$276:$C$278,2,0),0)/1000)),"")</f>
        <v/>
      </c>
      <c r="HZ329" s="145" t="str">
        <f>IFERROR(TRUNC(VLOOKUP($E329,'Container Panel'!$B$41:$Z$100,$D329,0)/(VLOOKUP(HZ$276,UI!$A$12:$O$51,VLOOKUP(HZ$278,$B$276:$C$278,2,0),0)/1000)),"")</f>
        <v/>
      </c>
      <c r="IA329" s="145" t="str">
        <f>IFERROR(TRUNC(VLOOKUP($E329,'Container Panel'!$B$41:$Z$100,$D329,0)/(VLOOKUP(IA$276,UI!$A$12:$O$51,VLOOKUP(IA$278,$B$276:$C$278,2,0),0)/1000)),"")</f>
        <v/>
      </c>
      <c r="IB329" s="145" t="str">
        <f>IFERROR(TRUNC(VLOOKUP($E329,'Container Panel'!$B$41:$Z$100,$D329,0)/(VLOOKUP(IB$276,UI!$A$12:$O$51,VLOOKUP(IB$278,$B$276:$C$278,2,0),0)/1000)),"")</f>
        <v/>
      </c>
      <c r="IC329" s="145" t="str">
        <f>IFERROR(TRUNC(VLOOKUP($E329,'Container Panel'!$B$41:$Z$100,$D329,0)/(VLOOKUP(IC$276,UI!$A$12:$O$51,VLOOKUP(IC$278,$B$276:$C$278,2,0),0)/1000)),"")</f>
        <v/>
      </c>
      <c r="ID329" s="145" t="str">
        <f>IFERROR(TRUNC(VLOOKUP($E329,'Container Panel'!$B$41:$Z$100,$D329,0)/(VLOOKUP(ID$276,UI!$A$12:$O$51,VLOOKUP(ID$278,$B$276:$C$278,2,0),0)/1000)),"")</f>
        <v/>
      </c>
      <c r="IE329" s="145" t="str">
        <f>IFERROR(TRUNC(VLOOKUP($E329,'Container Panel'!$B$41:$Z$100,$D329,0)/(VLOOKUP(IE$276,UI!$A$12:$O$51,VLOOKUP(IE$278,$B$276:$C$278,2,0),0)/1000)),"")</f>
        <v/>
      </c>
      <c r="IF329" s="145" t="str">
        <f>IFERROR(TRUNC(VLOOKUP($E329,'Container Panel'!$B$41:$Z$100,$D329,0)/(VLOOKUP(IF$276,UI!$A$12:$O$51,VLOOKUP(IF$278,$B$276:$C$278,2,0),0)/1000)),"")</f>
        <v/>
      </c>
      <c r="IG329" s="145" t="str">
        <f>IFERROR(TRUNC(VLOOKUP($E329,'Container Panel'!$B$41:$Z$100,$D329,0)/(VLOOKUP(IG$276,UI!$A$12:$O$51,VLOOKUP(IG$278,$B$276:$C$278,2,0),0)/1000)),"")</f>
        <v/>
      </c>
      <c r="IH329" s="145" t="str">
        <f>IFERROR(TRUNC(VLOOKUP($E329,'Container Panel'!$B$41:$Z$100,$D329,0)/(VLOOKUP(IH$276,UI!$A$12:$O$51,VLOOKUP(IH$278,$B$276:$C$278,2,0),0)/1000)),"")</f>
        <v/>
      </c>
      <c r="II329" s="145" t="str">
        <f>IFERROR(TRUNC(VLOOKUP($E329,'Container Panel'!$B$41:$Z$100,$D329,0)/(VLOOKUP(II$276,UI!$A$12:$O$51,VLOOKUP(II$278,$B$276:$C$278,2,0),0)/1000)),"")</f>
        <v/>
      </c>
      <c r="IJ329" s="145" t="str">
        <f>IFERROR(TRUNC(VLOOKUP($E329,'Container Panel'!$B$41:$Z$100,$D329,0)/(VLOOKUP(IJ$276,UI!$A$12:$O$51,VLOOKUP(IJ$278,$B$276:$C$278,2,0),0)/1000)),"")</f>
        <v/>
      </c>
      <c r="IK329" s="145" t="str">
        <f>IFERROR(TRUNC(VLOOKUP($E329,'Container Panel'!$B$41:$Z$100,$D329,0)/(VLOOKUP(IK$276,UI!$A$12:$O$51,VLOOKUP(IK$278,$B$276:$C$278,2,0),0)/1000)),"")</f>
        <v/>
      </c>
      <c r="IL329" s="145" t="str">
        <f>IFERROR(TRUNC(VLOOKUP($E329,'Container Panel'!$B$41:$Z$100,$D329,0)/(VLOOKUP(IL$276,UI!$A$12:$O$51,VLOOKUP(IL$278,$B$276:$C$278,2,0),0)/1000)),"")</f>
        <v/>
      </c>
    </row>
    <row r="330" spans="2:246">
      <c r="B330" s="74">
        <v>50</v>
      </c>
      <c r="C330" s="74">
        <f t="shared" si="191"/>
        <v>17</v>
      </c>
      <c r="D330" s="163">
        <f>MOD(B330,3)+'Container Panel'!$Q$38</f>
        <v>18</v>
      </c>
      <c r="E330" s="143" t="str">
        <f t="shared" si="193"/>
        <v>EU3212</v>
      </c>
      <c r="F330" s="144" t="s">
        <v>29</v>
      </c>
      <c r="G330" s="145">
        <f>IFERROR(IF(AND(G$272=list!$D$3,'Box Calculation'!G$279&lt;&gt;"h",$E330&lt;&gt;0),0,IF(AND(G$273=list!$D$2,$E330&lt;&gt;0,TRUNC(VLOOKUP($E330,'Container Panel'!$B$41:$Z$100,$D330,0)/(VLOOKUP(G$276,UI!$A$12:$O$51,VLOOKUP(G$279,$B$276:$C$278,2,0),0)/1000))&gt;0),1,TRUNC(VLOOKUP($E330,'Container Panel'!$B$41:$Z$100,$D330,0)/(VLOOKUP(G$276,UI!$A$12:$O$51,VLOOKUP(G$279,$B$276:$C$278,2,0),0)/1000)))),"")</f>
        <v>0</v>
      </c>
      <c r="H330" s="145">
        <f>IFERROR(IF(AND(H$272=list!$D$3,'Box Calculation'!H$279&lt;&gt;"h",$E330&lt;&gt;0),0,IF(AND(H$273=list!$D$2,$E330&lt;&gt;0,TRUNC(VLOOKUP($E330,'Container Panel'!$B$41:$Z$100,$D330,0)/(VLOOKUP(H$276,UI!$A$12:$O$51,VLOOKUP(H$279,$B$276:$C$278,2,0),0)/1000))&gt;0),1,TRUNC(VLOOKUP($E330,'Container Panel'!$B$41:$Z$100,$D330,0)/(VLOOKUP(H$276,UI!$A$12:$O$51,VLOOKUP(H$279,$B$276:$C$278,2,0),0)/1000)))),"")</f>
        <v>1</v>
      </c>
      <c r="I330" s="145">
        <f>IFERROR(IF(AND(I$272=list!$D$3,'Box Calculation'!I$279&lt;&gt;"h",$E330&lt;&gt;0),0,IF(AND(I$273=list!$D$2,$E330&lt;&gt;0,TRUNC(VLOOKUP($E330,'Container Panel'!$B$41:$Z$100,$D330,0)/(VLOOKUP(I$276,UI!$A$12:$O$51,VLOOKUP(I$279,$B$276:$C$278,2,0),0)/1000))&gt;0),1,TRUNC(VLOOKUP($E330,'Container Panel'!$B$41:$Z$100,$D330,0)/(VLOOKUP(I$276,UI!$A$12:$O$51,VLOOKUP(I$279,$B$276:$C$278,2,0),0)/1000)))),"")</f>
        <v>0</v>
      </c>
      <c r="J330" s="145">
        <f>IFERROR(IF(AND(J$272=list!$D$3,'Box Calculation'!J$279&lt;&gt;"h",$E330&lt;&gt;0),0,IF(AND(J$273=list!$D$2,$E330&lt;&gt;0,TRUNC(VLOOKUP($E330,'Container Panel'!$B$41:$Z$100,$D330,0)/(VLOOKUP(J$276,UI!$A$12:$O$51,VLOOKUP(J$279,$B$276:$C$278,2,0),0)/1000))&gt;0),1,TRUNC(VLOOKUP($E330,'Container Panel'!$B$41:$Z$100,$D330,0)/(VLOOKUP(J$276,UI!$A$12:$O$51,VLOOKUP(J$279,$B$276:$C$278,2,0),0)/1000)))),"")</f>
        <v>0</v>
      </c>
      <c r="K330" s="145">
        <f>IFERROR(IF(AND(K$272=list!$D$3,'Box Calculation'!K$279&lt;&gt;"h",$E330&lt;&gt;0),0,IF(AND(K$273=list!$D$2,$E330&lt;&gt;0,TRUNC(VLOOKUP($E330,'Container Panel'!$B$41:$Z$100,$D330,0)/(VLOOKUP(K$276,UI!$A$12:$O$51,VLOOKUP(K$279,$B$276:$C$278,2,0),0)/1000))&gt;0),1,TRUNC(VLOOKUP($E330,'Container Panel'!$B$41:$Z$100,$D330,0)/(VLOOKUP(K$276,UI!$A$12:$O$51,VLOOKUP(K$279,$B$276:$C$278,2,0),0)/1000)))),"")</f>
        <v>0</v>
      </c>
      <c r="L330" s="145">
        <f>IFERROR(IF(AND(L$272=list!$D$3,'Box Calculation'!L$279&lt;&gt;"h",$E330&lt;&gt;0),0,IF(AND(L$273=list!$D$2,$E330&lt;&gt;0,TRUNC(VLOOKUP($E330,'Container Panel'!$B$41:$Z$100,$D330,0)/(VLOOKUP(L$276,UI!$A$12:$O$51,VLOOKUP(L$279,$B$276:$C$278,2,0),0)/1000))&gt;0),1,TRUNC(VLOOKUP($E330,'Container Panel'!$B$41:$Z$100,$D330,0)/(VLOOKUP(L$276,UI!$A$12:$O$51,VLOOKUP(L$279,$B$276:$C$278,2,0),0)/1000)))),"")</f>
        <v>1</v>
      </c>
      <c r="M330" s="145">
        <f>IFERROR(IF(AND(M$272=list!$D$3,'Box Calculation'!M$279&lt;&gt;"h",$E330&lt;&gt;0),0,IF(AND(M$273=list!$D$2,$E330&lt;&gt;0,TRUNC(VLOOKUP($E330,'Container Panel'!$B$41:$Z$100,$D330,0)/(VLOOKUP(M$276,UI!$A$12:$O$51,VLOOKUP(M$279,$B$276:$C$278,2,0),0)/1000))&gt;0),1,TRUNC(VLOOKUP($E330,'Container Panel'!$B$41:$Z$100,$D330,0)/(VLOOKUP(M$276,UI!$A$12:$O$51,VLOOKUP(M$279,$B$276:$C$278,2,0),0)/1000)))),"")</f>
        <v>1</v>
      </c>
      <c r="N330" s="145">
        <f>IFERROR(IF(AND(N$272=list!$D$3,'Box Calculation'!N$279&lt;&gt;"h",$E330&lt;&gt;0),0,IF(AND(N$273=list!$D$2,$E330&lt;&gt;0,TRUNC(VLOOKUP($E330,'Container Panel'!$B$41:$Z$100,$D330,0)/(VLOOKUP(N$276,UI!$A$12:$O$51,VLOOKUP(N$279,$B$276:$C$278,2,0),0)/1000))&gt;0),1,TRUNC(VLOOKUP($E330,'Container Panel'!$B$41:$Z$100,$D330,0)/(VLOOKUP(N$276,UI!$A$12:$O$51,VLOOKUP(N$279,$B$276:$C$278,2,0),0)/1000)))),"")</f>
        <v>0</v>
      </c>
      <c r="O330" s="145">
        <f>IFERROR(IF(AND(O$272=list!$D$3,'Box Calculation'!O$279&lt;&gt;"h",$E330&lt;&gt;0),0,IF(AND(O$273=list!$D$2,$E330&lt;&gt;0,TRUNC(VLOOKUP($E330,'Container Panel'!$B$41:$Z$100,$D330,0)/(VLOOKUP(O$276,UI!$A$12:$O$51,VLOOKUP(O$279,$B$276:$C$278,2,0),0)/1000))&gt;0),1,TRUNC(VLOOKUP($E330,'Container Panel'!$B$41:$Z$100,$D330,0)/(VLOOKUP(O$276,UI!$A$12:$O$51,VLOOKUP(O$279,$B$276:$C$278,2,0),0)/1000)))),"")</f>
        <v>1</v>
      </c>
      <c r="P330" s="145">
        <f>IFERROR(IF(AND(P$272=list!$D$3,'Box Calculation'!P$279&lt;&gt;"h",$E330&lt;&gt;0),0,IF(AND(P$273=list!$D$2,$E330&lt;&gt;0,TRUNC(VLOOKUP($E330,'Container Panel'!$B$41:$Z$100,$D330,0)/(VLOOKUP(P$276,UI!$A$12:$O$51,VLOOKUP(P$279,$B$276:$C$278,2,0),0)/1000))&gt;0),1,TRUNC(VLOOKUP($E330,'Container Panel'!$B$41:$Z$100,$D330,0)/(VLOOKUP(P$276,UI!$A$12:$O$51,VLOOKUP(P$279,$B$276:$C$278,2,0),0)/1000)))),"")</f>
        <v>0</v>
      </c>
      <c r="Q330" s="145">
        <f>IFERROR(IF(AND(Q$272=list!$D$3,'Box Calculation'!Q$279&lt;&gt;"h",$E330&lt;&gt;0),0,IF(AND(Q$273=list!$D$2,$E330&lt;&gt;0,TRUNC(VLOOKUP($E330,'Container Panel'!$B$41:$Z$100,$D330,0)/(VLOOKUP(Q$276,UI!$A$12:$O$51,VLOOKUP(Q$279,$B$276:$C$278,2,0),0)/1000))&gt;0),1,TRUNC(VLOOKUP($E330,'Container Panel'!$B$41:$Z$100,$D330,0)/(VLOOKUP(Q$276,UI!$A$12:$O$51,VLOOKUP(Q$279,$B$276:$C$278,2,0),0)/1000)))),"")</f>
        <v>0</v>
      </c>
      <c r="R330" s="145">
        <f>IFERROR(IF(AND(R$272=list!$D$3,'Box Calculation'!R$279&lt;&gt;"h",$E330&lt;&gt;0),0,IF(AND(R$273=list!$D$2,$E330&lt;&gt;0,TRUNC(VLOOKUP($E330,'Container Panel'!$B$41:$Z$100,$D330,0)/(VLOOKUP(R$276,UI!$A$12:$O$51,VLOOKUP(R$279,$B$276:$C$278,2,0),0)/1000))&gt;0),1,TRUNC(VLOOKUP($E330,'Container Panel'!$B$41:$Z$100,$D330,0)/(VLOOKUP(R$276,UI!$A$12:$O$51,VLOOKUP(R$279,$B$276:$C$278,2,0),0)/1000)))),"")</f>
        <v>0</v>
      </c>
      <c r="S330" s="145" t="str">
        <f>IFERROR(IF(AND(S$272=list!$D$3,'Box Calculation'!S$279&lt;&gt;"h",$E330&lt;&gt;0),0,IF(AND(S$273=list!$D$2,$E330&lt;&gt;0,TRUNC(VLOOKUP($E330,'Container Panel'!$B$41:$Z$100,$D330,0)/(VLOOKUP(S$276,UI!$A$12:$O$51,VLOOKUP(S$279,$B$276:$C$278,2,0),0)/1000))&gt;0),1,TRUNC(VLOOKUP($E330,'Container Panel'!$B$41:$Z$100,$D330,0)/(VLOOKUP(S$276,UI!$A$12:$O$51,VLOOKUP(S$279,$B$276:$C$278,2,0),0)/1000)))),"")</f>
        <v/>
      </c>
      <c r="T330" s="145" t="str">
        <f>IFERROR(IF(AND(T$272=list!$D$3,'Box Calculation'!T$279&lt;&gt;"h",$E330&lt;&gt;0),0,IF(AND(T$273=list!$D$2,$E330&lt;&gt;0,TRUNC(VLOOKUP($E330,'Container Panel'!$B$41:$Z$100,$D330,0)/(VLOOKUP(T$276,UI!$A$12:$O$51,VLOOKUP(T$279,$B$276:$C$278,2,0),0)/1000))&gt;0),1,TRUNC(VLOOKUP($E330,'Container Panel'!$B$41:$Z$100,$D330,0)/(VLOOKUP(T$276,UI!$A$12:$O$51,VLOOKUP(T$279,$B$276:$C$278,2,0),0)/1000)))),"")</f>
        <v/>
      </c>
      <c r="U330" s="145" t="str">
        <f>IFERROR(IF(AND(U$272=list!$D$3,'Box Calculation'!U$279&lt;&gt;"h",$E330&lt;&gt;0),0,IF(AND(U$273=list!$D$2,$E330&lt;&gt;0,TRUNC(VLOOKUP($E330,'Container Panel'!$B$41:$Z$100,$D330,0)/(VLOOKUP(U$276,UI!$A$12:$O$51,VLOOKUP(U$279,$B$276:$C$278,2,0),0)/1000))&gt;0),1,TRUNC(VLOOKUP($E330,'Container Panel'!$B$41:$Z$100,$D330,0)/(VLOOKUP(U$276,UI!$A$12:$O$51,VLOOKUP(U$279,$B$276:$C$278,2,0),0)/1000)))),"")</f>
        <v/>
      </c>
      <c r="V330" s="145" t="str">
        <f>IFERROR(IF(AND(V$272=list!$D$3,'Box Calculation'!V$279&lt;&gt;"h",$E330&lt;&gt;0),0,IF(AND(V$273=list!$D$2,$E330&lt;&gt;0,TRUNC(VLOOKUP($E330,'Container Panel'!$B$41:$Z$100,$D330,0)/(VLOOKUP(V$276,UI!$A$12:$O$51,VLOOKUP(V$279,$B$276:$C$278,2,0),0)/1000))&gt;0),1,TRUNC(VLOOKUP($E330,'Container Panel'!$B$41:$Z$100,$D330,0)/(VLOOKUP(V$276,UI!$A$12:$O$51,VLOOKUP(V$279,$B$276:$C$278,2,0),0)/1000)))),"")</f>
        <v/>
      </c>
      <c r="W330" s="145" t="str">
        <f>IFERROR(IF(AND(W$272=list!$D$3,'Box Calculation'!W$279&lt;&gt;"h",$E330&lt;&gt;0),0,IF(AND(W$273=list!$D$2,$E330&lt;&gt;0,TRUNC(VLOOKUP($E330,'Container Panel'!$B$41:$Z$100,$D330,0)/(VLOOKUP(W$276,UI!$A$12:$O$51,VLOOKUP(W$279,$B$276:$C$278,2,0),0)/1000))&gt;0),1,TRUNC(VLOOKUP($E330,'Container Panel'!$B$41:$Z$100,$D330,0)/(VLOOKUP(W$276,UI!$A$12:$O$51,VLOOKUP(W$279,$B$276:$C$278,2,0),0)/1000)))),"")</f>
        <v/>
      </c>
      <c r="X330" s="145" t="str">
        <f>IFERROR(IF(AND(X$272=list!$D$3,'Box Calculation'!X$279&lt;&gt;"h",$E330&lt;&gt;0),0,IF(AND(X$273=list!$D$2,$E330&lt;&gt;0,TRUNC(VLOOKUP($E330,'Container Panel'!$B$41:$Z$100,$D330,0)/(VLOOKUP(X$276,UI!$A$12:$O$51,VLOOKUP(X$279,$B$276:$C$278,2,0),0)/1000))&gt;0),1,TRUNC(VLOOKUP($E330,'Container Panel'!$B$41:$Z$100,$D330,0)/(VLOOKUP(X$276,UI!$A$12:$O$51,VLOOKUP(X$279,$B$276:$C$278,2,0),0)/1000)))),"")</f>
        <v/>
      </c>
      <c r="Y330" s="145" t="str">
        <f>IFERROR(IF(AND(Y$272=list!$D$3,'Box Calculation'!Y$279&lt;&gt;"h",$E330&lt;&gt;0),0,IF(AND(Y$273=list!$D$2,$E330&lt;&gt;0,TRUNC(VLOOKUP($E330,'Container Panel'!$B$41:$Z$100,$D330,0)/(VLOOKUP(Y$276,UI!$A$12:$O$51,VLOOKUP(Y$279,$B$276:$C$278,2,0),0)/1000))&gt;0),1,TRUNC(VLOOKUP($E330,'Container Panel'!$B$41:$Z$100,$D330,0)/(VLOOKUP(Y$276,UI!$A$12:$O$51,VLOOKUP(Y$279,$B$276:$C$278,2,0),0)/1000)))),"")</f>
        <v/>
      </c>
      <c r="Z330" s="145" t="str">
        <f>IFERROR(IF(AND(Z$272=list!$D$3,'Box Calculation'!Z$279&lt;&gt;"h",$E330&lt;&gt;0),0,IF(AND(Z$273=list!$D$2,$E330&lt;&gt;0,TRUNC(VLOOKUP($E330,'Container Panel'!$B$41:$Z$100,$D330,0)/(VLOOKUP(Z$276,UI!$A$12:$O$51,VLOOKUP(Z$279,$B$276:$C$278,2,0),0)/1000))&gt;0),1,TRUNC(VLOOKUP($E330,'Container Panel'!$B$41:$Z$100,$D330,0)/(VLOOKUP(Z$276,UI!$A$12:$O$51,VLOOKUP(Z$279,$B$276:$C$278,2,0),0)/1000)))),"")</f>
        <v/>
      </c>
      <c r="AA330" s="145" t="str">
        <f>IFERROR(IF(AND(AA$272=list!$D$3,'Box Calculation'!AA$279&lt;&gt;"h",$E330&lt;&gt;0),0,IF(AND(AA$273=list!$D$2,$E330&lt;&gt;0,TRUNC(VLOOKUP($E330,'Container Panel'!$B$41:$Z$100,$D330,0)/(VLOOKUP(AA$276,UI!$A$12:$O$51,VLOOKUP(AA$279,$B$276:$C$278,2,0),0)/1000))&gt;0),1,TRUNC(VLOOKUP($E330,'Container Panel'!$B$41:$Z$100,$D330,0)/(VLOOKUP(AA$276,UI!$A$12:$O$51,VLOOKUP(AA$279,$B$276:$C$278,2,0),0)/1000)))),"")</f>
        <v/>
      </c>
      <c r="AB330" s="145" t="str">
        <f>IFERROR(IF(AND(AB$272=list!$D$3,'Box Calculation'!AB$279&lt;&gt;"h",$E330&lt;&gt;0),0,IF(AND(AB$273=list!$D$2,$E330&lt;&gt;0,TRUNC(VLOOKUP($E330,'Container Panel'!$B$41:$Z$100,$D330,0)/(VLOOKUP(AB$276,UI!$A$12:$O$51,VLOOKUP(AB$279,$B$276:$C$278,2,0),0)/1000))&gt;0),1,TRUNC(VLOOKUP($E330,'Container Panel'!$B$41:$Z$100,$D330,0)/(VLOOKUP(AB$276,UI!$A$12:$O$51,VLOOKUP(AB$279,$B$276:$C$278,2,0),0)/1000)))),"")</f>
        <v/>
      </c>
      <c r="AC330" s="145" t="str">
        <f>IFERROR(IF(AND(AC$272=list!$D$3,'Box Calculation'!AC$279&lt;&gt;"h",$E330&lt;&gt;0),0,IF(AND(AC$273=list!$D$2,$E330&lt;&gt;0,TRUNC(VLOOKUP($E330,'Container Panel'!$B$41:$Z$100,$D330,0)/(VLOOKUP(AC$276,UI!$A$12:$O$51,VLOOKUP(AC$279,$B$276:$C$278,2,0),0)/1000))&gt;0),1,TRUNC(VLOOKUP($E330,'Container Panel'!$B$41:$Z$100,$D330,0)/(VLOOKUP(AC$276,UI!$A$12:$O$51,VLOOKUP(AC$279,$B$276:$C$278,2,0),0)/1000)))),"")</f>
        <v/>
      </c>
      <c r="AD330" s="145" t="str">
        <f>IFERROR(IF(AND(AD$272=list!$D$3,'Box Calculation'!AD$279&lt;&gt;"h",$E330&lt;&gt;0),0,IF(AND(AD$273=list!$D$2,$E330&lt;&gt;0,TRUNC(VLOOKUP($E330,'Container Panel'!$B$41:$Z$100,$D330,0)/(VLOOKUP(AD$276,UI!$A$12:$O$51,VLOOKUP(AD$279,$B$276:$C$278,2,0),0)/1000))&gt;0),1,TRUNC(VLOOKUP($E330,'Container Panel'!$B$41:$Z$100,$D330,0)/(VLOOKUP(AD$276,UI!$A$12:$O$51,VLOOKUP(AD$279,$B$276:$C$278,2,0),0)/1000)))),"")</f>
        <v/>
      </c>
      <c r="AE330" s="145" t="str">
        <f>IFERROR(IF(AND(AE$272=list!$D$3,'Box Calculation'!AE$279&lt;&gt;"h",$E330&lt;&gt;0),0,IF(AND(AE$273=list!$D$2,$E330&lt;&gt;0,TRUNC(VLOOKUP($E330,'Container Panel'!$B$41:$Z$100,$D330,0)/(VLOOKUP(AE$276,UI!$A$12:$O$51,VLOOKUP(AE$279,$B$276:$C$278,2,0),0)/1000))&gt;0),1,TRUNC(VLOOKUP($E330,'Container Panel'!$B$41:$Z$100,$D330,0)/(VLOOKUP(AE$276,UI!$A$12:$O$51,VLOOKUP(AE$279,$B$276:$C$278,2,0),0)/1000)))),"")</f>
        <v/>
      </c>
      <c r="AF330" s="145" t="str">
        <f>IFERROR(IF(AND(AF$272=list!$D$3,'Box Calculation'!AF$279&lt;&gt;"h",$E330&lt;&gt;0),0,IF(AND(AF$273=list!$D$2,$E330&lt;&gt;0,TRUNC(VLOOKUP($E330,'Container Panel'!$B$41:$Z$100,$D330,0)/(VLOOKUP(AF$276,UI!$A$12:$O$51,VLOOKUP(AF$279,$B$276:$C$278,2,0),0)/1000))&gt;0),1,TRUNC(VLOOKUP($E330,'Container Panel'!$B$41:$Z$100,$D330,0)/(VLOOKUP(AF$276,UI!$A$12:$O$51,VLOOKUP(AF$279,$B$276:$C$278,2,0),0)/1000)))),"")</f>
        <v/>
      </c>
      <c r="AG330" s="145" t="str">
        <f>IFERROR(IF(AND(AG$272=list!$D$3,'Box Calculation'!AG$279&lt;&gt;"h",$E330&lt;&gt;0),0,IF(AND(AG$273=list!$D$2,$E330&lt;&gt;0,TRUNC(VLOOKUP($E330,'Container Panel'!$B$41:$Z$100,$D330,0)/(VLOOKUP(AG$276,UI!$A$12:$O$51,VLOOKUP(AG$279,$B$276:$C$278,2,0),0)/1000))&gt;0),1,TRUNC(VLOOKUP($E330,'Container Panel'!$B$41:$Z$100,$D330,0)/(VLOOKUP(AG$276,UI!$A$12:$O$51,VLOOKUP(AG$279,$B$276:$C$278,2,0),0)/1000)))),"")</f>
        <v/>
      </c>
      <c r="AH330" s="145" t="str">
        <f>IFERROR(IF(AND(AH$272=list!$D$3,'Box Calculation'!AH$279&lt;&gt;"h",$E330&lt;&gt;0),0,IF(AND(AH$273=list!$D$2,$E330&lt;&gt;0,TRUNC(VLOOKUP($E330,'Container Panel'!$B$41:$Z$100,$D330,0)/(VLOOKUP(AH$276,UI!$A$12:$O$51,VLOOKUP(AH$279,$B$276:$C$278,2,0),0)/1000))&gt;0),1,TRUNC(VLOOKUP($E330,'Container Panel'!$B$41:$Z$100,$D330,0)/(VLOOKUP(AH$276,UI!$A$12:$O$51,VLOOKUP(AH$279,$B$276:$C$278,2,0),0)/1000)))),"")</f>
        <v/>
      </c>
      <c r="AI330" s="145" t="str">
        <f>IFERROR(IF(AND(AI$272=list!$D$3,'Box Calculation'!AI$279&lt;&gt;"h",$E330&lt;&gt;0),0,IF(AND(AI$273=list!$D$2,$E330&lt;&gt;0,TRUNC(VLOOKUP($E330,'Container Panel'!$B$41:$Z$100,$D330,0)/(VLOOKUP(AI$276,UI!$A$12:$O$51,VLOOKUP(AI$279,$B$276:$C$278,2,0),0)/1000))&gt;0),1,TRUNC(VLOOKUP($E330,'Container Panel'!$B$41:$Z$100,$D330,0)/(VLOOKUP(AI$276,UI!$A$12:$O$51,VLOOKUP(AI$279,$B$276:$C$278,2,0),0)/1000)))),"")</f>
        <v/>
      </c>
      <c r="AJ330" s="145" t="str">
        <f>IFERROR(IF(AND(AJ$272=list!$D$3,'Box Calculation'!AJ$279&lt;&gt;"h",$E330&lt;&gt;0),0,IF(AND(AJ$273=list!$D$2,$E330&lt;&gt;0,TRUNC(VLOOKUP($E330,'Container Panel'!$B$41:$Z$100,$D330,0)/(VLOOKUP(AJ$276,UI!$A$12:$O$51,VLOOKUP(AJ$279,$B$276:$C$278,2,0),0)/1000))&gt;0),1,TRUNC(VLOOKUP($E330,'Container Panel'!$B$41:$Z$100,$D330,0)/(VLOOKUP(AJ$276,UI!$A$12:$O$51,VLOOKUP(AJ$279,$B$276:$C$278,2,0),0)/1000)))),"")</f>
        <v/>
      </c>
      <c r="AK330" s="145" t="str">
        <f>IFERROR(IF(AND(AK$272=list!$D$3,'Box Calculation'!AK$279&lt;&gt;"h",$E330&lt;&gt;0),0,IF(AND(AK$273=list!$D$2,$E330&lt;&gt;0,TRUNC(VLOOKUP($E330,'Container Panel'!$B$41:$Z$100,$D330,0)/(VLOOKUP(AK$276,UI!$A$12:$O$51,VLOOKUP(AK$279,$B$276:$C$278,2,0),0)/1000))&gt;0),1,TRUNC(VLOOKUP($E330,'Container Panel'!$B$41:$Z$100,$D330,0)/(VLOOKUP(AK$276,UI!$A$12:$O$51,VLOOKUP(AK$279,$B$276:$C$278,2,0),0)/1000)))),"")</f>
        <v/>
      </c>
      <c r="AL330" s="145" t="str">
        <f>IFERROR(IF(AND(AL$272=list!$D$3,'Box Calculation'!AL$279&lt;&gt;"h",$E330&lt;&gt;0),0,IF(AND(AL$273=list!$D$2,$E330&lt;&gt;0,TRUNC(VLOOKUP($E330,'Container Panel'!$B$41:$Z$100,$D330,0)/(VLOOKUP(AL$276,UI!$A$12:$O$51,VLOOKUP(AL$279,$B$276:$C$278,2,0),0)/1000))&gt;0),1,TRUNC(VLOOKUP($E330,'Container Panel'!$B$41:$Z$100,$D330,0)/(VLOOKUP(AL$276,UI!$A$12:$O$51,VLOOKUP(AL$279,$B$276:$C$278,2,0),0)/1000)))),"")</f>
        <v/>
      </c>
      <c r="AM330" s="145" t="str">
        <f>IFERROR(IF(AND(AM$272=list!$D$3,'Box Calculation'!AM$279&lt;&gt;"h",$E330&lt;&gt;0),0,IF(AND(AM$273=list!$D$2,$E330&lt;&gt;0,TRUNC(VLOOKUP($E330,'Container Panel'!$B$41:$Z$100,$D330,0)/(VLOOKUP(AM$276,UI!$A$12:$O$51,VLOOKUP(AM$279,$B$276:$C$278,2,0),0)/1000))&gt;0),1,TRUNC(VLOOKUP($E330,'Container Panel'!$B$41:$Z$100,$D330,0)/(VLOOKUP(AM$276,UI!$A$12:$O$51,VLOOKUP(AM$279,$B$276:$C$278,2,0),0)/1000)))),"")</f>
        <v/>
      </c>
      <c r="AN330" s="145" t="str">
        <f>IFERROR(IF(AND(AN$272=list!$D$3,'Box Calculation'!AN$279&lt;&gt;"h",$E330&lt;&gt;0),0,IF(AND(AN$273=list!$D$2,$E330&lt;&gt;0,TRUNC(VLOOKUP($E330,'Container Panel'!$B$41:$Z$100,$D330,0)/(VLOOKUP(AN$276,UI!$A$12:$O$51,VLOOKUP(AN$279,$B$276:$C$278,2,0),0)/1000))&gt;0),1,TRUNC(VLOOKUP($E330,'Container Panel'!$B$41:$Z$100,$D330,0)/(VLOOKUP(AN$276,UI!$A$12:$O$51,VLOOKUP(AN$279,$B$276:$C$278,2,0),0)/1000)))),"")</f>
        <v/>
      </c>
      <c r="AO330" s="145" t="str">
        <f>IFERROR(IF(AND(AO$272=list!$D$3,'Box Calculation'!AO$279&lt;&gt;"h",$E330&lt;&gt;0),0,IF(AND(AO$273=list!$D$2,$E330&lt;&gt;0,TRUNC(VLOOKUP($E330,'Container Panel'!$B$41:$Z$100,$D330,0)/(VLOOKUP(AO$276,UI!$A$12:$O$51,VLOOKUP(AO$279,$B$276:$C$278,2,0),0)/1000))&gt;0),1,TRUNC(VLOOKUP($E330,'Container Panel'!$B$41:$Z$100,$D330,0)/(VLOOKUP(AO$276,UI!$A$12:$O$51,VLOOKUP(AO$279,$B$276:$C$278,2,0),0)/1000)))),"")</f>
        <v/>
      </c>
      <c r="AP330" s="145" t="str">
        <f>IFERROR(IF(AND(AP$272=list!$D$3,'Box Calculation'!AP$279&lt;&gt;"h",$E330&lt;&gt;0),0,IF(AND(AP$273=list!$D$2,$E330&lt;&gt;0,TRUNC(VLOOKUP($E330,'Container Panel'!$B$41:$Z$100,$D330,0)/(VLOOKUP(AP$276,UI!$A$12:$O$51,VLOOKUP(AP$279,$B$276:$C$278,2,0),0)/1000))&gt;0),1,TRUNC(VLOOKUP($E330,'Container Panel'!$B$41:$Z$100,$D330,0)/(VLOOKUP(AP$276,UI!$A$12:$O$51,VLOOKUP(AP$279,$B$276:$C$278,2,0),0)/1000)))),"")</f>
        <v/>
      </c>
      <c r="AQ330" s="145" t="str">
        <f>IFERROR(IF(AND(AQ$272=list!$D$3,'Box Calculation'!AQ$279&lt;&gt;"h",$E330&lt;&gt;0),0,IF(AND(AQ$273=list!$D$2,$E330&lt;&gt;0,TRUNC(VLOOKUP($E330,'Container Panel'!$B$41:$Z$100,$D330,0)/(VLOOKUP(AQ$276,UI!$A$12:$O$51,VLOOKUP(AQ$279,$B$276:$C$278,2,0),0)/1000))&gt;0),1,TRUNC(VLOOKUP($E330,'Container Panel'!$B$41:$Z$100,$D330,0)/(VLOOKUP(AQ$276,UI!$A$12:$O$51,VLOOKUP(AQ$279,$B$276:$C$278,2,0),0)/1000)))),"")</f>
        <v/>
      </c>
      <c r="AR330" s="145" t="str">
        <f>IFERROR(IF(AND(AR$272=list!$D$3,'Box Calculation'!AR$279&lt;&gt;"h",$E330&lt;&gt;0),0,IF(AND(AR$273=list!$D$2,$E330&lt;&gt;0,TRUNC(VLOOKUP($E330,'Container Panel'!$B$41:$Z$100,$D330,0)/(VLOOKUP(AR$276,UI!$A$12:$O$51,VLOOKUP(AR$279,$B$276:$C$278,2,0),0)/1000))&gt;0),1,TRUNC(VLOOKUP($E330,'Container Panel'!$B$41:$Z$100,$D330,0)/(VLOOKUP(AR$276,UI!$A$12:$O$51,VLOOKUP(AR$279,$B$276:$C$278,2,0),0)/1000)))),"")</f>
        <v/>
      </c>
      <c r="AS330" s="145" t="str">
        <f>IFERROR(IF(AND(AS$272=list!$D$3,'Box Calculation'!AS$279&lt;&gt;"h",$E330&lt;&gt;0),0,IF(AND(AS$273=list!$D$2,$E330&lt;&gt;0,TRUNC(VLOOKUP($E330,'Container Panel'!$B$41:$Z$100,$D330,0)/(VLOOKUP(AS$276,UI!$A$12:$O$51,VLOOKUP(AS$279,$B$276:$C$278,2,0),0)/1000))&gt;0),1,TRUNC(VLOOKUP($E330,'Container Panel'!$B$41:$Z$100,$D330,0)/(VLOOKUP(AS$276,UI!$A$12:$O$51,VLOOKUP(AS$279,$B$276:$C$278,2,0),0)/1000)))),"")</f>
        <v/>
      </c>
      <c r="AT330" s="145" t="str">
        <f>IFERROR(IF(AND(AT$272=list!$D$3,'Box Calculation'!AT$279&lt;&gt;"h",$E330&lt;&gt;0),0,IF(AND(AT$273=list!$D$2,$E330&lt;&gt;0,TRUNC(VLOOKUP($E330,'Container Panel'!$B$41:$Z$100,$D330,0)/(VLOOKUP(AT$276,UI!$A$12:$O$51,VLOOKUP(AT$279,$B$276:$C$278,2,0),0)/1000))&gt;0),1,TRUNC(VLOOKUP($E330,'Container Panel'!$B$41:$Z$100,$D330,0)/(VLOOKUP(AT$276,UI!$A$12:$O$51,VLOOKUP(AT$279,$B$276:$C$278,2,0),0)/1000)))),"")</f>
        <v/>
      </c>
      <c r="AU330" s="145" t="str">
        <f>IFERROR(IF(AND(AU$272=list!$D$3,'Box Calculation'!AU$279&lt;&gt;"h",$E330&lt;&gt;0),0,IF(AND(AU$273=list!$D$2,$E330&lt;&gt;0,TRUNC(VLOOKUP($E330,'Container Panel'!$B$41:$Z$100,$D330,0)/(VLOOKUP(AU$276,UI!$A$12:$O$51,VLOOKUP(AU$279,$B$276:$C$278,2,0),0)/1000))&gt;0),1,TRUNC(VLOOKUP($E330,'Container Panel'!$B$41:$Z$100,$D330,0)/(VLOOKUP(AU$276,UI!$A$12:$O$51,VLOOKUP(AU$279,$B$276:$C$278,2,0),0)/1000)))),"")</f>
        <v/>
      </c>
      <c r="AV330" s="145" t="str">
        <f>IFERROR(IF(AND(AV$272=list!$D$3,'Box Calculation'!AV$279&lt;&gt;"h",$E330&lt;&gt;0),0,IF(AND(AV$273=list!$D$2,$E330&lt;&gt;0,TRUNC(VLOOKUP($E330,'Container Panel'!$B$41:$Z$100,$D330,0)/(VLOOKUP(AV$276,UI!$A$12:$O$51,VLOOKUP(AV$279,$B$276:$C$278,2,0),0)/1000))&gt;0),1,TRUNC(VLOOKUP($E330,'Container Panel'!$B$41:$Z$100,$D330,0)/(VLOOKUP(AV$276,UI!$A$12:$O$51,VLOOKUP(AV$279,$B$276:$C$278,2,0),0)/1000)))),"")</f>
        <v/>
      </c>
      <c r="AW330" s="145" t="str">
        <f>IFERROR(IF(AND(AW$272=list!$D$3,'Box Calculation'!AW$279&lt;&gt;"h",$E330&lt;&gt;0),0,IF(AND(AW$273=list!$D$2,$E330&lt;&gt;0,TRUNC(VLOOKUP($E330,'Container Panel'!$B$41:$Z$100,$D330,0)/(VLOOKUP(AW$276,UI!$A$12:$O$51,VLOOKUP(AW$279,$B$276:$C$278,2,0),0)/1000))&gt;0),1,TRUNC(VLOOKUP($E330,'Container Panel'!$B$41:$Z$100,$D330,0)/(VLOOKUP(AW$276,UI!$A$12:$O$51,VLOOKUP(AW$279,$B$276:$C$278,2,0),0)/1000)))),"")</f>
        <v/>
      </c>
      <c r="AX330" s="145" t="str">
        <f>IFERROR(IF(AND(AX$272=list!$D$3,'Box Calculation'!AX$279&lt;&gt;"h",$E330&lt;&gt;0),0,IF(AND(AX$273=list!$D$2,$E330&lt;&gt;0,TRUNC(VLOOKUP($E330,'Container Panel'!$B$41:$Z$100,$D330,0)/(VLOOKUP(AX$276,UI!$A$12:$O$51,VLOOKUP(AX$279,$B$276:$C$278,2,0),0)/1000))&gt;0),1,TRUNC(VLOOKUP($E330,'Container Panel'!$B$41:$Z$100,$D330,0)/(VLOOKUP(AX$276,UI!$A$12:$O$51,VLOOKUP(AX$279,$B$276:$C$278,2,0),0)/1000)))),"")</f>
        <v/>
      </c>
      <c r="AY330" s="145" t="str">
        <f>IFERROR(IF(AND(AY$272=list!$D$3,'Box Calculation'!AY$279&lt;&gt;"h",$E330&lt;&gt;0),0,IF(AND(AY$273=list!$D$2,$E330&lt;&gt;0,TRUNC(VLOOKUP($E330,'Container Panel'!$B$41:$Z$100,$D330,0)/(VLOOKUP(AY$276,UI!$A$12:$O$51,VLOOKUP(AY$279,$B$276:$C$278,2,0),0)/1000))&gt;0),1,TRUNC(VLOOKUP($E330,'Container Panel'!$B$41:$Z$100,$D330,0)/(VLOOKUP(AY$276,UI!$A$12:$O$51,VLOOKUP(AY$279,$B$276:$C$278,2,0),0)/1000)))),"")</f>
        <v/>
      </c>
      <c r="AZ330" s="145" t="str">
        <f>IFERROR(IF(AND(AZ$272=list!$D$3,'Box Calculation'!AZ$279&lt;&gt;"h",$E330&lt;&gt;0),0,IF(AND(AZ$273=list!$D$2,$E330&lt;&gt;0,TRUNC(VLOOKUP($E330,'Container Panel'!$B$41:$Z$100,$D330,0)/(VLOOKUP(AZ$276,UI!$A$12:$O$51,VLOOKUP(AZ$279,$B$276:$C$278,2,0),0)/1000))&gt;0),1,TRUNC(VLOOKUP($E330,'Container Panel'!$B$41:$Z$100,$D330,0)/(VLOOKUP(AZ$276,UI!$A$12:$O$51,VLOOKUP(AZ$279,$B$276:$C$278,2,0),0)/1000)))),"")</f>
        <v/>
      </c>
      <c r="BA330" s="145" t="str">
        <f>IFERROR(IF(AND(BA$272=list!$D$3,'Box Calculation'!BA$279&lt;&gt;"h",$E330&lt;&gt;0),0,IF(AND(BA$273=list!$D$2,$E330&lt;&gt;0,TRUNC(VLOOKUP($E330,'Container Panel'!$B$41:$Z$100,$D330,0)/(VLOOKUP(BA$276,UI!$A$12:$O$51,VLOOKUP(BA$279,$B$276:$C$278,2,0),0)/1000))&gt;0),1,TRUNC(VLOOKUP($E330,'Container Panel'!$B$41:$Z$100,$D330,0)/(VLOOKUP(BA$276,UI!$A$12:$O$51,VLOOKUP(BA$279,$B$276:$C$278,2,0),0)/1000)))),"")</f>
        <v/>
      </c>
      <c r="BB330" s="145" t="str">
        <f>IFERROR(IF(AND(BB$272=list!$D$3,'Box Calculation'!BB$279&lt;&gt;"h",$E330&lt;&gt;0),0,IF(AND(BB$273=list!$D$2,$E330&lt;&gt;0,TRUNC(VLOOKUP($E330,'Container Panel'!$B$41:$Z$100,$D330,0)/(VLOOKUP(BB$276,UI!$A$12:$O$51,VLOOKUP(BB$279,$B$276:$C$278,2,0),0)/1000))&gt;0),1,TRUNC(VLOOKUP($E330,'Container Panel'!$B$41:$Z$100,$D330,0)/(VLOOKUP(BB$276,UI!$A$12:$O$51,VLOOKUP(BB$279,$B$276:$C$278,2,0),0)/1000)))),"")</f>
        <v/>
      </c>
      <c r="BC330" s="145" t="str">
        <f>IFERROR(IF(AND(BC$272=list!$D$3,'Box Calculation'!BC$279&lt;&gt;"h",$E330&lt;&gt;0),0,IF(AND(BC$273=list!$D$2,$E330&lt;&gt;0,TRUNC(VLOOKUP($E330,'Container Panel'!$B$41:$Z$100,$D330,0)/(VLOOKUP(BC$276,UI!$A$12:$O$51,VLOOKUP(BC$279,$B$276:$C$278,2,0),0)/1000))&gt;0),1,TRUNC(VLOOKUP($E330,'Container Panel'!$B$41:$Z$100,$D330,0)/(VLOOKUP(BC$276,UI!$A$12:$O$51,VLOOKUP(BC$279,$B$276:$C$278,2,0),0)/1000)))),"")</f>
        <v/>
      </c>
      <c r="BD330" s="145" t="str">
        <f>IFERROR(IF(AND(BD$272=list!$D$3,'Box Calculation'!BD$279&lt;&gt;"h",$E330&lt;&gt;0),0,IF(AND(BD$273=list!$D$2,$E330&lt;&gt;0,TRUNC(VLOOKUP($E330,'Container Panel'!$B$41:$Z$100,$D330,0)/(VLOOKUP(BD$276,UI!$A$12:$O$51,VLOOKUP(BD$279,$B$276:$C$278,2,0),0)/1000))&gt;0),1,TRUNC(VLOOKUP($E330,'Container Panel'!$B$41:$Z$100,$D330,0)/(VLOOKUP(BD$276,UI!$A$12:$O$51,VLOOKUP(BD$279,$B$276:$C$278,2,0),0)/1000)))),"")</f>
        <v/>
      </c>
      <c r="BE330" s="145" t="str">
        <f>IFERROR(IF(AND(BE$272=list!$D$3,'Box Calculation'!BE$279&lt;&gt;"h",$E330&lt;&gt;0),0,IF(AND(BE$273=list!$D$2,$E330&lt;&gt;0,TRUNC(VLOOKUP($E330,'Container Panel'!$B$41:$Z$100,$D330,0)/(VLOOKUP(BE$276,UI!$A$12:$O$51,VLOOKUP(BE$279,$B$276:$C$278,2,0),0)/1000))&gt;0),1,TRUNC(VLOOKUP($E330,'Container Panel'!$B$41:$Z$100,$D330,0)/(VLOOKUP(BE$276,UI!$A$12:$O$51,VLOOKUP(BE$279,$B$276:$C$278,2,0),0)/1000)))),"")</f>
        <v/>
      </c>
      <c r="BF330" s="145" t="str">
        <f>IFERROR(IF(AND(BF$272=list!$D$3,'Box Calculation'!BF$279&lt;&gt;"h",$E330&lt;&gt;0),0,IF(AND(BF$273=list!$D$2,$E330&lt;&gt;0,TRUNC(VLOOKUP($E330,'Container Panel'!$B$41:$Z$100,$D330,0)/(VLOOKUP(BF$276,UI!$A$12:$O$51,VLOOKUP(BF$279,$B$276:$C$278,2,0),0)/1000))&gt;0),1,TRUNC(VLOOKUP($E330,'Container Panel'!$B$41:$Z$100,$D330,0)/(VLOOKUP(BF$276,UI!$A$12:$O$51,VLOOKUP(BF$279,$B$276:$C$278,2,0),0)/1000)))),"")</f>
        <v/>
      </c>
      <c r="BG330" s="145" t="str">
        <f>IFERROR(IF(AND(BG$272=list!$D$3,'Box Calculation'!BG$279&lt;&gt;"h",$E330&lt;&gt;0),0,IF(AND(BG$273=list!$D$2,$E330&lt;&gt;0,TRUNC(VLOOKUP($E330,'Container Panel'!$B$41:$Z$100,$D330,0)/(VLOOKUP(BG$276,UI!$A$12:$O$51,VLOOKUP(BG$279,$B$276:$C$278,2,0),0)/1000))&gt;0),1,TRUNC(VLOOKUP($E330,'Container Panel'!$B$41:$Z$100,$D330,0)/(VLOOKUP(BG$276,UI!$A$12:$O$51,VLOOKUP(BG$279,$B$276:$C$278,2,0),0)/1000)))),"")</f>
        <v/>
      </c>
      <c r="BH330" s="145" t="str">
        <f>IFERROR(IF(AND(BH$272=list!$D$3,'Box Calculation'!BH$279&lt;&gt;"h",$E330&lt;&gt;0),0,IF(AND(BH$273=list!$D$2,$E330&lt;&gt;0,TRUNC(VLOOKUP($E330,'Container Panel'!$B$41:$Z$100,$D330,0)/(VLOOKUP(BH$276,UI!$A$12:$O$51,VLOOKUP(BH$279,$B$276:$C$278,2,0),0)/1000))&gt;0),1,TRUNC(VLOOKUP($E330,'Container Panel'!$B$41:$Z$100,$D330,0)/(VLOOKUP(BH$276,UI!$A$12:$O$51,VLOOKUP(BH$279,$B$276:$C$278,2,0),0)/1000)))),"")</f>
        <v/>
      </c>
      <c r="BI330" s="145" t="str">
        <f>IFERROR(IF(AND(BI$272=list!$D$3,'Box Calculation'!BI$279&lt;&gt;"h",$E330&lt;&gt;0),0,IF(AND(BI$273=list!$D$2,$E330&lt;&gt;0,TRUNC(VLOOKUP($E330,'Container Panel'!$B$41:$Z$100,$D330,0)/(VLOOKUP(BI$276,UI!$A$12:$O$51,VLOOKUP(BI$279,$B$276:$C$278,2,0),0)/1000))&gt;0),1,TRUNC(VLOOKUP($E330,'Container Panel'!$B$41:$Z$100,$D330,0)/(VLOOKUP(BI$276,UI!$A$12:$O$51,VLOOKUP(BI$279,$B$276:$C$278,2,0),0)/1000)))),"")</f>
        <v/>
      </c>
      <c r="BJ330" s="145" t="str">
        <f>IFERROR(IF(AND(BJ$272=list!$D$3,'Box Calculation'!BJ$279&lt;&gt;"h",$E330&lt;&gt;0),0,IF(AND(BJ$273=list!$D$2,$E330&lt;&gt;0,TRUNC(VLOOKUP($E330,'Container Panel'!$B$41:$Z$100,$D330,0)/(VLOOKUP(BJ$276,UI!$A$12:$O$51,VLOOKUP(BJ$279,$B$276:$C$278,2,0),0)/1000))&gt;0),1,TRUNC(VLOOKUP($E330,'Container Panel'!$B$41:$Z$100,$D330,0)/(VLOOKUP(BJ$276,UI!$A$12:$O$51,VLOOKUP(BJ$279,$B$276:$C$278,2,0),0)/1000)))),"")</f>
        <v/>
      </c>
      <c r="BK330" s="145" t="str">
        <f>IFERROR(IF(AND(BK$272=list!$D$3,'Box Calculation'!BK$279&lt;&gt;"h",$E330&lt;&gt;0),0,IF(AND(BK$273=list!$D$2,$E330&lt;&gt;0,TRUNC(VLOOKUP($E330,'Container Panel'!$B$41:$Z$100,$D330,0)/(VLOOKUP(BK$276,UI!$A$12:$O$51,VLOOKUP(BK$279,$B$276:$C$278,2,0),0)/1000))&gt;0),1,TRUNC(VLOOKUP($E330,'Container Panel'!$B$41:$Z$100,$D330,0)/(VLOOKUP(BK$276,UI!$A$12:$O$51,VLOOKUP(BK$279,$B$276:$C$278,2,0),0)/1000)))),"")</f>
        <v/>
      </c>
      <c r="BL330" s="145" t="str">
        <f>IFERROR(IF(AND(BL$272=list!$D$3,'Box Calculation'!BL$279&lt;&gt;"h",$E330&lt;&gt;0),0,IF(AND(BL$273=list!$D$2,$E330&lt;&gt;0,TRUNC(VLOOKUP($E330,'Container Panel'!$B$41:$Z$100,$D330,0)/(VLOOKUP(BL$276,UI!$A$12:$O$51,VLOOKUP(BL$279,$B$276:$C$278,2,0),0)/1000))&gt;0),1,TRUNC(VLOOKUP($E330,'Container Panel'!$B$41:$Z$100,$D330,0)/(VLOOKUP(BL$276,UI!$A$12:$O$51,VLOOKUP(BL$279,$B$276:$C$278,2,0),0)/1000)))),"")</f>
        <v/>
      </c>
      <c r="BM330" s="145" t="str">
        <f>IFERROR(IF(AND(BM$272=list!$D$3,'Box Calculation'!BM$279&lt;&gt;"h",$E330&lt;&gt;0),0,IF(AND(BM$273=list!$D$2,$E330&lt;&gt;0,TRUNC(VLOOKUP($E330,'Container Panel'!$B$41:$Z$100,$D330,0)/(VLOOKUP(BM$276,UI!$A$12:$O$51,VLOOKUP(BM$279,$B$276:$C$278,2,0),0)/1000))&gt;0),1,TRUNC(VLOOKUP($E330,'Container Panel'!$B$41:$Z$100,$D330,0)/(VLOOKUP(BM$276,UI!$A$12:$O$51,VLOOKUP(BM$279,$B$276:$C$278,2,0),0)/1000)))),"")</f>
        <v/>
      </c>
      <c r="BN330" s="145" t="str">
        <f>IFERROR(IF(AND(BN$272=list!$D$3,'Box Calculation'!BN$279&lt;&gt;"h",$E330&lt;&gt;0),0,IF(AND(BN$273=list!$D$2,$E330&lt;&gt;0,TRUNC(VLOOKUP($E330,'Container Panel'!$B$41:$Z$100,$D330,0)/(VLOOKUP(BN$276,UI!$A$12:$O$51,VLOOKUP(BN$279,$B$276:$C$278,2,0),0)/1000))&gt;0),1,TRUNC(VLOOKUP($E330,'Container Panel'!$B$41:$Z$100,$D330,0)/(VLOOKUP(BN$276,UI!$A$12:$O$51,VLOOKUP(BN$279,$B$276:$C$278,2,0),0)/1000)))),"")</f>
        <v/>
      </c>
      <c r="BO330" s="145" t="str">
        <f>IFERROR(IF(AND(BO$272=list!$D$3,'Box Calculation'!BO$279&lt;&gt;"h",$E330&lt;&gt;0),0,IF(AND(BO$273=list!$D$2,$E330&lt;&gt;0,TRUNC(VLOOKUP($E330,'Container Panel'!$B$41:$Z$100,$D330,0)/(VLOOKUP(BO$276,UI!$A$12:$O$51,VLOOKUP(BO$279,$B$276:$C$278,2,0),0)/1000))&gt;0),1,TRUNC(VLOOKUP($E330,'Container Panel'!$B$41:$Z$100,$D330,0)/(VLOOKUP(BO$276,UI!$A$12:$O$51,VLOOKUP(BO$279,$B$276:$C$278,2,0),0)/1000)))),"")</f>
        <v/>
      </c>
      <c r="BP330" s="145" t="str">
        <f>IFERROR(IF(AND(BP$272=list!$D$3,'Box Calculation'!BP$279&lt;&gt;"h",$E330&lt;&gt;0),0,IF(AND(BP$273=list!$D$2,$E330&lt;&gt;0,TRUNC(VLOOKUP($E330,'Container Panel'!$B$41:$Z$100,$D330,0)/(VLOOKUP(BP$276,UI!$A$12:$O$51,VLOOKUP(BP$279,$B$276:$C$278,2,0),0)/1000))&gt;0),1,TRUNC(VLOOKUP($E330,'Container Panel'!$B$41:$Z$100,$D330,0)/(VLOOKUP(BP$276,UI!$A$12:$O$51,VLOOKUP(BP$279,$B$276:$C$278,2,0),0)/1000)))),"")</f>
        <v/>
      </c>
      <c r="BQ330" s="145" t="str">
        <f>IFERROR(IF(AND(BQ$272=list!$D$3,'Box Calculation'!BQ$279&lt;&gt;"h",$E330&lt;&gt;0),0,IF(AND(BQ$273=list!$D$2,$E330&lt;&gt;0,TRUNC(VLOOKUP($E330,'Container Panel'!$B$41:$Z$100,$D330,0)/(VLOOKUP(BQ$276,UI!$A$12:$O$51,VLOOKUP(BQ$279,$B$276:$C$278,2,0),0)/1000))&gt;0),1,TRUNC(VLOOKUP($E330,'Container Panel'!$B$41:$Z$100,$D330,0)/(VLOOKUP(BQ$276,UI!$A$12:$O$51,VLOOKUP(BQ$279,$B$276:$C$278,2,0),0)/1000)))),"")</f>
        <v/>
      </c>
      <c r="BR330" s="145" t="str">
        <f>IFERROR(IF(AND(BR$272=list!$D$3,'Box Calculation'!BR$279&lt;&gt;"h",$E330&lt;&gt;0),0,IF(AND(BR$273=list!$D$2,$E330&lt;&gt;0,TRUNC(VLOOKUP($E330,'Container Panel'!$B$41:$Z$100,$D330,0)/(VLOOKUP(BR$276,UI!$A$12:$O$51,VLOOKUP(BR$279,$B$276:$C$278,2,0),0)/1000))&gt;0),1,TRUNC(VLOOKUP($E330,'Container Panel'!$B$41:$Z$100,$D330,0)/(VLOOKUP(BR$276,UI!$A$12:$O$51,VLOOKUP(BR$279,$B$276:$C$278,2,0),0)/1000)))),"")</f>
        <v/>
      </c>
      <c r="BS330" s="145" t="str">
        <f>IFERROR(IF(AND(BS$272=list!$D$3,'Box Calculation'!BS$279&lt;&gt;"h",$E330&lt;&gt;0),0,IF(AND(BS$273=list!$D$2,$E330&lt;&gt;0,TRUNC(VLOOKUP($E330,'Container Panel'!$B$41:$Z$100,$D330,0)/(VLOOKUP(BS$276,UI!$A$12:$O$51,VLOOKUP(BS$279,$B$276:$C$278,2,0),0)/1000))&gt;0),1,TRUNC(VLOOKUP($E330,'Container Panel'!$B$41:$Z$100,$D330,0)/(VLOOKUP(BS$276,UI!$A$12:$O$51,VLOOKUP(BS$279,$B$276:$C$278,2,0),0)/1000)))),"")</f>
        <v/>
      </c>
      <c r="BT330" s="145" t="str">
        <f>IFERROR(IF(AND(BT$272=list!$D$3,'Box Calculation'!BT$279&lt;&gt;"h",$E330&lt;&gt;0),0,IF(AND(BT$273=list!$D$2,$E330&lt;&gt;0,TRUNC(VLOOKUP($E330,'Container Panel'!$B$41:$Z$100,$D330,0)/(VLOOKUP(BT$276,UI!$A$12:$O$51,VLOOKUP(BT$279,$B$276:$C$278,2,0),0)/1000))&gt;0),1,TRUNC(VLOOKUP($E330,'Container Panel'!$B$41:$Z$100,$D330,0)/(VLOOKUP(BT$276,UI!$A$12:$O$51,VLOOKUP(BT$279,$B$276:$C$278,2,0),0)/1000)))),"")</f>
        <v/>
      </c>
      <c r="BU330" s="145" t="str">
        <f>IFERROR(IF(AND(BU$272=list!$D$3,'Box Calculation'!BU$279&lt;&gt;"h",$E330&lt;&gt;0),0,IF(AND(BU$273=list!$D$2,$E330&lt;&gt;0,TRUNC(VLOOKUP($E330,'Container Panel'!$B$41:$Z$100,$D330,0)/(VLOOKUP(BU$276,UI!$A$12:$O$51,VLOOKUP(BU$279,$B$276:$C$278,2,0),0)/1000))&gt;0),1,TRUNC(VLOOKUP($E330,'Container Panel'!$B$41:$Z$100,$D330,0)/(VLOOKUP(BU$276,UI!$A$12:$O$51,VLOOKUP(BU$279,$B$276:$C$278,2,0),0)/1000)))),"")</f>
        <v/>
      </c>
      <c r="BV330" s="145" t="str">
        <f>IFERROR(IF(AND(BV$272=list!$D$3,'Box Calculation'!BV$279&lt;&gt;"h",$E330&lt;&gt;0),0,IF(AND(BV$273=list!$D$2,$E330&lt;&gt;0,TRUNC(VLOOKUP($E330,'Container Panel'!$B$41:$Z$100,$D330,0)/(VLOOKUP(BV$276,UI!$A$12:$O$51,VLOOKUP(BV$279,$B$276:$C$278,2,0),0)/1000))&gt;0),1,TRUNC(VLOOKUP($E330,'Container Panel'!$B$41:$Z$100,$D330,0)/(VLOOKUP(BV$276,UI!$A$12:$O$51,VLOOKUP(BV$279,$B$276:$C$278,2,0),0)/1000)))),"")</f>
        <v/>
      </c>
      <c r="BW330" s="145" t="str">
        <f>IFERROR(IF(AND(BW$272=list!$D$3,'Box Calculation'!BW$279&lt;&gt;"h",$E330&lt;&gt;0),0,IF(AND(BW$273=list!$D$2,$E330&lt;&gt;0,TRUNC(VLOOKUP($E330,'Container Panel'!$B$41:$Z$100,$D330,0)/(VLOOKUP(BW$276,UI!$A$12:$O$51,VLOOKUP(BW$279,$B$276:$C$278,2,0),0)/1000))&gt;0),1,TRUNC(VLOOKUP($E330,'Container Panel'!$B$41:$Z$100,$D330,0)/(VLOOKUP(BW$276,UI!$A$12:$O$51,VLOOKUP(BW$279,$B$276:$C$278,2,0),0)/1000)))),"")</f>
        <v/>
      </c>
      <c r="BX330" s="145" t="str">
        <f>IFERROR(IF(AND(BX$272=list!$D$3,'Box Calculation'!BX$279&lt;&gt;"h",$E330&lt;&gt;0),0,IF(AND(BX$273=list!$D$2,$E330&lt;&gt;0,TRUNC(VLOOKUP($E330,'Container Panel'!$B$41:$Z$100,$D330,0)/(VLOOKUP(BX$276,UI!$A$12:$O$51,VLOOKUP(BX$279,$B$276:$C$278,2,0),0)/1000))&gt;0),1,TRUNC(VLOOKUP($E330,'Container Panel'!$B$41:$Z$100,$D330,0)/(VLOOKUP(BX$276,UI!$A$12:$O$51,VLOOKUP(BX$279,$B$276:$C$278,2,0),0)/1000)))),"")</f>
        <v/>
      </c>
      <c r="BY330" s="145" t="str">
        <f>IFERROR(IF(AND(BY$272=list!$D$3,'Box Calculation'!BY$279&lt;&gt;"h",$E330&lt;&gt;0),0,IF(AND(BY$273=list!$D$2,$E330&lt;&gt;0,TRUNC(VLOOKUP($E330,'Container Panel'!$B$41:$Z$100,$D330,0)/(VLOOKUP(BY$276,UI!$A$12:$O$51,VLOOKUP(BY$279,$B$276:$C$278,2,0),0)/1000))&gt;0),1,TRUNC(VLOOKUP($E330,'Container Panel'!$B$41:$Z$100,$D330,0)/(VLOOKUP(BY$276,UI!$A$12:$O$51,VLOOKUP(BY$279,$B$276:$C$278,2,0),0)/1000)))),"")</f>
        <v/>
      </c>
      <c r="BZ330" s="145" t="str">
        <f>IFERROR(IF(AND(BZ$272=list!$D$3,'Box Calculation'!BZ$279&lt;&gt;"h",$E330&lt;&gt;0),0,IF(AND(BZ$273=list!$D$2,$E330&lt;&gt;0,TRUNC(VLOOKUP($E330,'Container Panel'!$B$41:$Z$100,$D330,0)/(VLOOKUP(BZ$276,UI!$A$12:$O$51,VLOOKUP(BZ$279,$B$276:$C$278,2,0),0)/1000))&gt;0),1,TRUNC(VLOOKUP($E330,'Container Panel'!$B$41:$Z$100,$D330,0)/(VLOOKUP(BZ$276,UI!$A$12:$O$51,VLOOKUP(BZ$279,$B$276:$C$278,2,0),0)/1000)))),"")</f>
        <v/>
      </c>
      <c r="CA330" s="145" t="str">
        <f>IFERROR(IF(AND(CA$272=list!$D$3,'Box Calculation'!CA$279&lt;&gt;"h",$E330&lt;&gt;0),0,IF(AND(CA$273=list!$D$2,$E330&lt;&gt;0,TRUNC(VLOOKUP($E330,'Container Panel'!$B$41:$Z$100,$D330,0)/(VLOOKUP(CA$276,UI!$A$12:$O$51,VLOOKUP(CA$279,$B$276:$C$278,2,0),0)/1000))&gt;0),1,TRUNC(VLOOKUP($E330,'Container Panel'!$B$41:$Z$100,$D330,0)/(VLOOKUP(CA$276,UI!$A$12:$O$51,VLOOKUP(CA$279,$B$276:$C$278,2,0),0)/1000)))),"")</f>
        <v/>
      </c>
      <c r="CB330" s="145" t="str">
        <f>IFERROR(IF(AND(CB$272=list!$D$3,'Box Calculation'!CB$279&lt;&gt;"h",$E330&lt;&gt;0),0,IF(AND(CB$273=list!$D$2,$E330&lt;&gt;0,TRUNC(VLOOKUP($E330,'Container Panel'!$B$41:$Z$100,$D330,0)/(VLOOKUP(CB$276,UI!$A$12:$O$51,VLOOKUP(CB$279,$B$276:$C$278,2,0),0)/1000))&gt;0),1,TRUNC(VLOOKUP($E330,'Container Panel'!$B$41:$Z$100,$D330,0)/(VLOOKUP(CB$276,UI!$A$12:$O$51,VLOOKUP(CB$279,$B$276:$C$278,2,0),0)/1000)))),"")</f>
        <v/>
      </c>
      <c r="CC330" s="145" t="str">
        <f>IFERROR(IF(AND(CC$272=list!$D$3,'Box Calculation'!CC$279&lt;&gt;"h",$E330&lt;&gt;0),0,IF(AND(CC$273=list!$D$2,$E330&lt;&gt;0,TRUNC(VLOOKUP($E330,'Container Panel'!$B$41:$Z$100,$D330,0)/(VLOOKUP(CC$276,UI!$A$12:$O$51,VLOOKUP(CC$279,$B$276:$C$278,2,0),0)/1000))&gt;0),1,TRUNC(VLOOKUP($E330,'Container Panel'!$B$41:$Z$100,$D330,0)/(VLOOKUP(CC$276,UI!$A$12:$O$51,VLOOKUP(CC$279,$B$276:$C$278,2,0),0)/1000)))),"")</f>
        <v/>
      </c>
      <c r="CD330" s="145" t="str">
        <f>IFERROR(IF(AND(CD$272=list!$D$3,'Box Calculation'!CD$279&lt;&gt;"h",$E330&lt;&gt;0),0,IF(AND(CD$273=list!$D$2,$E330&lt;&gt;0,TRUNC(VLOOKUP($E330,'Container Panel'!$B$41:$Z$100,$D330,0)/(VLOOKUP(CD$276,UI!$A$12:$O$51,VLOOKUP(CD$279,$B$276:$C$278,2,0),0)/1000))&gt;0),1,TRUNC(VLOOKUP($E330,'Container Panel'!$B$41:$Z$100,$D330,0)/(VLOOKUP(CD$276,UI!$A$12:$O$51,VLOOKUP(CD$279,$B$276:$C$278,2,0),0)/1000)))),"")</f>
        <v/>
      </c>
      <c r="CE330" s="145" t="str">
        <f>IFERROR(IF(AND(CE$272=list!$D$3,'Box Calculation'!CE$279&lt;&gt;"h",$E330&lt;&gt;0),0,IF(AND(CE$273=list!$D$2,$E330&lt;&gt;0,TRUNC(VLOOKUP($E330,'Container Panel'!$B$41:$Z$100,$D330,0)/(VLOOKUP(CE$276,UI!$A$12:$O$51,VLOOKUP(CE$279,$B$276:$C$278,2,0),0)/1000))&gt;0),1,TRUNC(VLOOKUP($E330,'Container Panel'!$B$41:$Z$100,$D330,0)/(VLOOKUP(CE$276,UI!$A$12:$O$51,VLOOKUP(CE$279,$B$276:$C$278,2,0),0)/1000)))),"")</f>
        <v/>
      </c>
      <c r="CF330" s="145" t="str">
        <f>IFERROR(IF(AND(CF$272=list!$D$3,'Box Calculation'!CF$279&lt;&gt;"h",$E330&lt;&gt;0),0,IF(AND(CF$273=list!$D$2,$E330&lt;&gt;0,TRUNC(VLOOKUP($E330,'Container Panel'!$B$41:$Z$100,$D330,0)/(VLOOKUP(CF$276,UI!$A$12:$O$51,VLOOKUP(CF$279,$B$276:$C$278,2,0),0)/1000))&gt;0),1,TRUNC(VLOOKUP($E330,'Container Panel'!$B$41:$Z$100,$D330,0)/(VLOOKUP(CF$276,UI!$A$12:$O$51,VLOOKUP(CF$279,$B$276:$C$278,2,0),0)/1000)))),"")</f>
        <v/>
      </c>
      <c r="CG330" s="145" t="str">
        <f>IFERROR(IF(AND(CG$272=list!$D$3,'Box Calculation'!CG$279&lt;&gt;"h",$E330&lt;&gt;0),0,IF(AND(CG$273=list!$D$2,$E330&lt;&gt;0,TRUNC(VLOOKUP($E330,'Container Panel'!$B$41:$Z$100,$D330,0)/(VLOOKUP(CG$276,UI!$A$12:$O$51,VLOOKUP(CG$279,$B$276:$C$278,2,0),0)/1000))&gt;0),1,TRUNC(VLOOKUP($E330,'Container Panel'!$B$41:$Z$100,$D330,0)/(VLOOKUP(CG$276,UI!$A$12:$O$51,VLOOKUP(CG$279,$B$276:$C$278,2,0),0)/1000)))),"")</f>
        <v/>
      </c>
      <c r="CH330" s="145" t="str">
        <f>IFERROR(IF(AND(CH$272=list!$D$3,'Box Calculation'!CH$279&lt;&gt;"h",$E330&lt;&gt;0),0,IF(AND(CH$273=list!$D$2,$E330&lt;&gt;0,TRUNC(VLOOKUP($E330,'Container Panel'!$B$41:$Z$100,$D330,0)/(VLOOKUP(CH$276,UI!$A$12:$O$51,VLOOKUP(CH$279,$B$276:$C$278,2,0),0)/1000))&gt;0),1,TRUNC(VLOOKUP($E330,'Container Panel'!$B$41:$Z$100,$D330,0)/(VLOOKUP(CH$276,UI!$A$12:$O$51,VLOOKUP(CH$279,$B$276:$C$278,2,0),0)/1000)))),"")</f>
        <v/>
      </c>
      <c r="CI330" s="145" t="str">
        <f>IFERROR(IF(AND(CI$272=list!$D$3,'Box Calculation'!CI$279&lt;&gt;"h",$E330&lt;&gt;0),0,IF(AND(CI$273=list!$D$2,$E330&lt;&gt;0,TRUNC(VLOOKUP($E330,'Container Panel'!$B$41:$Z$100,$D330,0)/(VLOOKUP(CI$276,UI!$A$12:$O$51,VLOOKUP(CI$279,$B$276:$C$278,2,0),0)/1000))&gt;0),1,TRUNC(VLOOKUP($E330,'Container Panel'!$B$41:$Z$100,$D330,0)/(VLOOKUP(CI$276,UI!$A$12:$O$51,VLOOKUP(CI$279,$B$276:$C$278,2,0),0)/1000)))),"")</f>
        <v/>
      </c>
      <c r="CJ330" s="145" t="str">
        <f>IFERROR(IF(AND(CJ$272=list!$D$3,'Box Calculation'!CJ$279&lt;&gt;"h",$E330&lt;&gt;0),0,IF(AND(CJ$273=list!$D$2,$E330&lt;&gt;0,TRUNC(VLOOKUP($E330,'Container Panel'!$B$41:$Z$100,$D330,0)/(VLOOKUP(CJ$276,UI!$A$12:$O$51,VLOOKUP(CJ$279,$B$276:$C$278,2,0),0)/1000))&gt;0),1,TRUNC(VLOOKUP($E330,'Container Panel'!$B$41:$Z$100,$D330,0)/(VLOOKUP(CJ$276,UI!$A$12:$O$51,VLOOKUP(CJ$279,$B$276:$C$278,2,0),0)/1000)))),"")</f>
        <v/>
      </c>
      <c r="CK330" s="145" t="str">
        <f>IFERROR(IF(AND(CK$272=list!$D$3,'Box Calculation'!CK$279&lt;&gt;"h",$E330&lt;&gt;0),0,IF(AND(CK$273=list!$D$2,$E330&lt;&gt;0,TRUNC(VLOOKUP($E330,'Container Panel'!$B$41:$Z$100,$D330,0)/(VLOOKUP(CK$276,UI!$A$12:$O$51,VLOOKUP(CK$279,$B$276:$C$278,2,0),0)/1000))&gt;0),1,TRUNC(VLOOKUP($E330,'Container Panel'!$B$41:$Z$100,$D330,0)/(VLOOKUP(CK$276,UI!$A$12:$O$51,VLOOKUP(CK$279,$B$276:$C$278,2,0),0)/1000)))),"")</f>
        <v/>
      </c>
      <c r="CL330" s="145" t="str">
        <f>IFERROR(IF(AND(CL$272=list!$D$3,'Box Calculation'!CL$279&lt;&gt;"h",$E330&lt;&gt;0),0,IF(AND(CL$273=list!$D$2,$E330&lt;&gt;0,TRUNC(VLOOKUP($E330,'Container Panel'!$B$41:$Z$100,$D330,0)/(VLOOKUP(CL$276,UI!$A$12:$O$51,VLOOKUP(CL$279,$B$276:$C$278,2,0),0)/1000))&gt;0),1,TRUNC(VLOOKUP($E330,'Container Panel'!$B$41:$Z$100,$D330,0)/(VLOOKUP(CL$276,UI!$A$12:$O$51,VLOOKUP(CL$279,$B$276:$C$278,2,0),0)/1000)))),"")</f>
        <v/>
      </c>
      <c r="CM330" s="145" t="str">
        <f>IFERROR(IF(AND(CM$272=list!$D$3,'Box Calculation'!CM$279&lt;&gt;"h",$E330&lt;&gt;0),0,IF(AND(CM$273=list!$D$2,$E330&lt;&gt;0,TRUNC(VLOOKUP($E330,'Container Panel'!$B$41:$Z$100,$D330,0)/(VLOOKUP(CM$276,UI!$A$12:$O$51,VLOOKUP(CM$279,$B$276:$C$278,2,0),0)/1000))&gt;0),1,TRUNC(VLOOKUP($E330,'Container Panel'!$B$41:$Z$100,$D330,0)/(VLOOKUP(CM$276,UI!$A$12:$O$51,VLOOKUP(CM$279,$B$276:$C$278,2,0),0)/1000)))),"")</f>
        <v/>
      </c>
      <c r="CN330" s="145" t="str">
        <f>IFERROR(IF(AND(CN$272=list!$D$3,'Box Calculation'!CN$279&lt;&gt;"h",$E330&lt;&gt;0),0,IF(AND(CN$273=list!$D$2,$E330&lt;&gt;0,TRUNC(VLOOKUP($E330,'Container Panel'!$B$41:$Z$100,$D330,0)/(VLOOKUP(CN$276,UI!$A$12:$O$51,VLOOKUP(CN$279,$B$276:$C$278,2,0),0)/1000))&gt;0),1,TRUNC(VLOOKUP($E330,'Container Panel'!$B$41:$Z$100,$D330,0)/(VLOOKUP(CN$276,UI!$A$12:$O$51,VLOOKUP(CN$279,$B$276:$C$278,2,0),0)/1000)))),"")</f>
        <v/>
      </c>
      <c r="CO330" s="145" t="str">
        <f>IFERROR(IF(AND(CO$272=list!$D$3,'Box Calculation'!CO$279&lt;&gt;"h",$E330&lt;&gt;0),0,IF(AND(CO$273=list!$D$2,$E330&lt;&gt;0,TRUNC(VLOOKUP($E330,'Container Panel'!$B$41:$Z$100,$D330,0)/(VLOOKUP(CO$276,UI!$A$12:$O$51,VLOOKUP(CO$279,$B$276:$C$278,2,0),0)/1000))&gt;0),1,TRUNC(VLOOKUP($E330,'Container Panel'!$B$41:$Z$100,$D330,0)/(VLOOKUP(CO$276,UI!$A$12:$O$51,VLOOKUP(CO$279,$B$276:$C$278,2,0),0)/1000)))),"")</f>
        <v/>
      </c>
      <c r="CP330" s="145" t="str">
        <f>IFERROR(IF(AND(CP$272=list!$D$3,'Box Calculation'!CP$279&lt;&gt;"h",$E330&lt;&gt;0),0,IF(AND(CP$273=list!$D$2,$E330&lt;&gt;0,TRUNC(VLOOKUP($E330,'Container Panel'!$B$41:$Z$100,$D330,0)/(VLOOKUP(CP$276,UI!$A$12:$O$51,VLOOKUP(CP$279,$B$276:$C$278,2,0),0)/1000))&gt;0),1,TRUNC(VLOOKUP($E330,'Container Panel'!$B$41:$Z$100,$D330,0)/(VLOOKUP(CP$276,UI!$A$12:$O$51,VLOOKUP(CP$279,$B$276:$C$278,2,0),0)/1000)))),"")</f>
        <v/>
      </c>
      <c r="CQ330" s="145" t="str">
        <f>IFERROR(IF(AND(CQ$272=list!$D$3,'Box Calculation'!CQ$279&lt;&gt;"h",$E330&lt;&gt;0),0,IF(AND(CQ$273=list!$D$2,$E330&lt;&gt;0,TRUNC(VLOOKUP($E330,'Container Panel'!$B$41:$Z$100,$D330,0)/(VLOOKUP(CQ$276,UI!$A$12:$O$51,VLOOKUP(CQ$279,$B$276:$C$278,2,0),0)/1000))&gt;0),1,TRUNC(VLOOKUP($E330,'Container Panel'!$B$41:$Z$100,$D330,0)/(VLOOKUP(CQ$276,UI!$A$12:$O$51,VLOOKUP(CQ$279,$B$276:$C$278,2,0),0)/1000)))),"")</f>
        <v/>
      </c>
      <c r="CR330" s="145" t="str">
        <f>IFERROR(IF(AND(CR$272=list!$D$3,'Box Calculation'!CR$279&lt;&gt;"h",$E330&lt;&gt;0),0,IF(AND(CR$273=list!$D$2,$E330&lt;&gt;0,TRUNC(VLOOKUP($E330,'Container Panel'!$B$41:$Z$100,$D330,0)/(VLOOKUP(CR$276,UI!$A$12:$O$51,VLOOKUP(CR$279,$B$276:$C$278,2,0),0)/1000))&gt;0),1,TRUNC(VLOOKUP($E330,'Container Panel'!$B$41:$Z$100,$D330,0)/(VLOOKUP(CR$276,UI!$A$12:$O$51,VLOOKUP(CR$279,$B$276:$C$278,2,0),0)/1000)))),"")</f>
        <v/>
      </c>
      <c r="CS330" s="145" t="str">
        <f>IFERROR(IF(AND(CS$272=list!$D$3,'Box Calculation'!CS$279&lt;&gt;"h",$E330&lt;&gt;0),0,IF(AND(CS$273=list!$D$2,$E330&lt;&gt;0,TRUNC(VLOOKUP($E330,'Container Panel'!$B$41:$Z$100,$D330,0)/(VLOOKUP(CS$276,UI!$A$12:$O$51,VLOOKUP(CS$279,$B$276:$C$278,2,0),0)/1000))&gt;0),1,TRUNC(VLOOKUP($E330,'Container Panel'!$B$41:$Z$100,$D330,0)/(VLOOKUP(CS$276,UI!$A$12:$O$51,VLOOKUP(CS$279,$B$276:$C$278,2,0),0)/1000)))),"")</f>
        <v/>
      </c>
      <c r="CT330" s="145" t="str">
        <f>IFERROR(IF(AND(CT$272=list!$D$3,'Box Calculation'!CT$279&lt;&gt;"h",$E330&lt;&gt;0),0,IF(AND(CT$273=list!$D$2,$E330&lt;&gt;0,TRUNC(VLOOKUP($E330,'Container Panel'!$B$41:$Z$100,$D330,0)/(VLOOKUP(CT$276,UI!$A$12:$O$51,VLOOKUP(CT$279,$B$276:$C$278,2,0),0)/1000))&gt;0),1,TRUNC(VLOOKUP($E330,'Container Panel'!$B$41:$Z$100,$D330,0)/(VLOOKUP(CT$276,UI!$A$12:$O$51,VLOOKUP(CT$279,$B$276:$C$278,2,0),0)/1000)))),"")</f>
        <v/>
      </c>
      <c r="CU330" s="145" t="str">
        <f>IFERROR(IF(AND(CU$272=list!$D$3,'Box Calculation'!CU$279&lt;&gt;"h",$E330&lt;&gt;0),0,IF(AND(CU$273=list!$D$2,$E330&lt;&gt;0,TRUNC(VLOOKUP($E330,'Container Panel'!$B$41:$Z$100,$D330,0)/(VLOOKUP(CU$276,UI!$A$12:$O$51,VLOOKUP(CU$279,$B$276:$C$278,2,0),0)/1000))&gt;0),1,TRUNC(VLOOKUP($E330,'Container Panel'!$B$41:$Z$100,$D330,0)/(VLOOKUP(CU$276,UI!$A$12:$O$51,VLOOKUP(CU$279,$B$276:$C$278,2,0),0)/1000)))),"")</f>
        <v/>
      </c>
      <c r="CV330" s="145" t="str">
        <f>IFERROR(IF(AND(CV$272=list!$D$3,'Box Calculation'!CV$279&lt;&gt;"h",$E330&lt;&gt;0),0,IF(AND(CV$273=list!$D$2,$E330&lt;&gt;0,TRUNC(VLOOKUP($E330,'Container Panel'!$B$41:$Z$100,$D330,0)/(VLOOKUP(CV$276,UI!$A$12:$O$51,VLOOKUP(CV$279,$B$276:$C$278,2,0),0)/1000))&gt;0),1,TRUNC(VLOOKUP($E330,'Container Panel'!$B$41:$Z$100,$D330,0)/(VLOOKUP(CV$276,UI!$A$12:$O$51,VLOOKUP(CV$279,$B$276:$C$278,2,0),0)/1000)))),"")</f>
        <v/>
      </c>
      <c r="CW330" s="145" t="str">
        <f>IFERROR(IF(AND(CW$272=list!$D$3,'Box Calculation'!CW$279&lt;&gt;"h",$E330&lt;&gt;0),0,IF(AND(CW$273=list!$D$2,$E330&lt;&gt;0,TRUNC(VLOOKUP($E330,'Container Panel'!$B$41:$Z$100,$D330,0)/(VLOOKUP(CW$276,UI!$A$12:$O$51,VLOOKUP(CW$279,$B$276:$C$278,2,0),0)/1000))&gt;0),1,TRUNC(VLOOKUP($E330,'Container Panel'!$B$41:$Z$100,$D330,0)/(VLOOKUP(CW$276,UI!$A$12:$O$51,VLOOKUP(CW$279,$B$276:$C$278,2,0),0)/1000)))),"")</f>
        <v/>
      </c>
      <c r="CX330" s="145" t="str">
        <f>IFERROR(IF(AND(CX$272=list!$D$3,'Box Calculation'!CX$279&lt;&gt;"h",$E330&lt;&gt;0),0,IF(AND(CX$273=list!$D$2,$E330&lt;&gt;0,TRUNC(VLOOKUP($E330,'Container Panel'!$B$41:$Z$100,$D330,0)/(VLOOKUP(CX$276,UI!$A$12:$O$51,VLOOKUP(CX$279,$B$276:$C$278,2,0),0)/1000))&gt;0),1,TRUNC(VLOOKUP($E330,'Container Panel'!$B$41:$Z$100,$D330,0)/(VLOOKUP(CX$276,UI!$A$12:$O$51,VLOOKUP(CX$279,$B$276:$C$278,2,0),0)/1000)))),"")</f>
        <v/>
      </c>
      <c r="CY330" s="145" t="str">
        <f>IFERROR(IF(AND(CY$272=list!$D$3,'Box Calculation'!CY$279&lt;&gt;"h",$E330&lt;&gt;0),0,IF(AND(CY$273=list!$D$2,$E330&lt;&gt;0,TRUNC(VLOOKUP($E330,'Container Panel'!$B$41:$Z$100,$D330,0)/(VLOOKUP(CY$276,UI!$A$12:$O$51,VLOOKUP(CY$279,$B$276:$C$278,2,0),0)/1000))&gt;0),1,TRUNC(VLOOKUP($E330,'Container Panel'!$B$41:$Z$100,$D330,0)/(VLOOKUP(CY$276,UI!$A$12:$O$51,VLOOKUP(CY$279,$B$276:$C$278,2,0),0)/1000)))),"")</f>
        <v/>
      </c>
      <c r="CZ330" s="145" t="str">
        <f>IFERROR(IF(AND(CZ$272=list!$D$3,'Box Calculation'!CZ$279&lt;&gt;"h",$E330&lt;&gt;0),0,IF(AND(CZ$273=list!$D$2,$E330&lt;&gt;0,TRUNC(VLOOKUP($E330,'Container Panel'!$B$41:$Z$100,$D330,0)/(VLOOKUP(CZ$276,UI!$A$12:$O$51,VLOOKUP(CZ$279,$B$276:$C$278,2,0),0)/1000))&gt;0),1,TRUNC(VLOOKUP($E330,'Container Panel'!$B$41:$Z$100,$D330,0)/(VLOOKUP(CZ$276,UI!$A$12:$O$51,VLOOKUP(CZ$279,$B$276:$C$278,2,0),0)/1000)))),"")</f>
        <v/>
      </c>
      <c r="DA330" s="145" t="str">
        <f>IFERROR(IF(AND(DA$272=list!$D$3,'Box Calculation'!DA$279&lt;&gt;"h",$E330&lt;&gt;0),0,IF(AND(DA$273=list!$D$2,$E330&lt;&gt;0,TRUNC(VLOOKUP($E330,'Container Panel'!$B$41:$Z$100,$D330,0)/(VLOOKUP(DA$276,UI!$A$12:$O$51,VLOOKUP(DA$279,$B$276:$C$278,2,0),0)/1000))&gt;0),1,TRUNC(VLOOKUP($E330,'Container Panel'!$B$41:$Z$100,$D330,0)/(VLOOKUP(DA$276,UI!$A$12:$O$51,VLOOKUP(DA$279,$B$276:$C$278,2,0),0)/1000)))),"")</f>
        <v/>
      </c>
      <c r="DB330" s="145" t="str">
        <f>IFERROR(IF(AND(DB$272=list!$D$3,'Box Calculation'!DB$279&lt;&gt;"h",$E330&lt;&gt;0),0,IF(AND(DB$273=list!$D$2,$E330&lt;&gt;0,TRUNC(VLOOKUP($E330,'Container Panel'!$B$41:$Z$100,$D330,0)/(VLOOKUP(DB$276,UI!$A$12:$O$51,VLOOKUP(DB$279,$B$276:$C$278,2,0),0)/1000))&gt;0),1,TRUNC(VLOOKUP($E330,'Container Panel'!$B$41:$Z$100,$D330,0)/(VLOOKUP(DB$276,UI!$A$12:$O$51,VLOOKUP(DB$279,$B$276:$C$278,2,0),0)/1000)))),"")</f>
        <v/>
      </c>
      <c r="DC330" s="145" t="str">
        <f>IFERROR(IF(AND(DC$272=list!$D$3,'Box Calculation'!DC$279&lt;&gt;"h",$E330&lt;&gt;0),0,IF(AND(DC$273=list!$D$2,$E330&lt;&gt;0,TRUNC(VLOOKUP($E330,'Container Panel'!$B$41:$Z$100,$D330,0)/(VLOOKUP(DC$276,UI!$A$12:$O$51,VLOOKUP(DC$279,$B$276:$C$278,2,0),0)/1000))&gt;0),1,TRUNC(VLOOKUP($E330,'Container Panel'!$B$41:$Z$100,$D330,0)/(VLOOKUP(DC$276,UI!$A$12:$O$51,VLOOKUP(DC$279,$B$276:$C$278,2,0),0)/1000)))),"")</f>
        <v/>
      </c>
      <c r="DD330" s="145" t="str">
        <f>IFERROR(IF(AND(DD$272=list!$D$3,'Box Calculation'!DD$279&lt;&gt;"h",$E330&lt;&gt;0),0,IF(AND(DD$273=list!$D$2,$E330&lt;&gt;0,TRUNC(VLOOKUP($E330,'Container Panel'!$B$41:$Z$100,$D330,0)/(VLOOKUP(DD$276,UI!$A$12:$O$51,VLOOKUP(DD$279,$B$276:$C$278,2,0),0)/1000))&gt;0),1,TRUNC(VLOOKUP($E330,'Container Panel'!$B$41:$Z$100,$D330,0)/(VLOOKUP(DD$276,UI!$A$12:$O$51,VLOOKUP(DD$279,$B$276:$C$278,2,0),0)/1000)))),"")</f>
        <v/>
      </c>
      <c r="DE330" s="145" t="str">
        <f>IFERROR(IF(AND(DE$272=list!$D$3,'Box Calculation'!DE$279&lt;&gt;"h",$E330&lt;&gt;0),0,IF(AND(DE$273=list!$D$2,$E330&lt;&gt;0,TRUNC(VLOOKUP($E330,'Container Panel'!$B$41:$Z$100,$D330,0)/(VLOOKUP(DE$276,UI!$A$12:$O$51,VLOOKUP(DE$279,$B$276:$C$278,2,0),0)/1000))&gt;0),1,TRUNC(VLOOKUP($E330,'Container Panel'!$B$41:$Z$100,$D330,0)/(VLOOKUP(DE$276,UI!$A$12:$O$51,VLOOKUP(DE$279,$B$276:$C$278,2,0),0)/1000)))),"")</f>
        <v/>
      </c>
      <c r="DF330" s="145" t="str">
        <f>IFERROR(IF(AND(DF$272=list!$D$3,'Box Calculation'!DF$279&lt;&gt;"h",$E330&lt;&gt;0),0,IF(AND(DF$273=list!$D$2,$E330&lt;&gt;0,TRUNC(VLOOKUP($E330,'Container Panel'!$B$41:$Z$100,$D330,0)/(VLOOKUP(DF$276,UI!$A$12:$O$51,VLOOKUP(DF$279,$B$276:$C$278,2,0),0)/1000))&gt;0),1,TRUNC(VLOOKUP($E330,'Container Panel'!$B$41:$Z$100,$D330,0)/(VLOOKUP(DF$276,UI!$A$12:$O$51,VLOOKUP(DF$279,$B$276:$C$278,2,0),0)/1000)))),"")</f>
        <v/>
      </c>
      <c r="DG330" s="145" t="str">
        <f>IFERROR(IF(AND(DG$272=list!$D$3,'Box Calculation'!DG$279&lt;&gt;"h",$E330&lt;&gt;0),0,IF(AND(DG$273=list!$D$2,$E330&lt;&gt;0,TRUNC(VLOOKUP($E330,'Container Panel'!$B$41:$Z$100,$D330,0)/(VLOOKUP(DG$276,UI!$A$12:$O$51,VLOOKUP(DG$279,$B$276:$C$278,2,0),0)/1000))&gt;0),1,TRUNC(VLOOKUP($E330,'Container Panel'!$B$41:$Z$100,$D330,0)/(VLOOKUP(DG$276,UI!$A$12:$O$51,VLOOKUP(DG$279,$B$276:$C$278,2,0),0)/1000)))),"")</f>
        <v/>
      </c>
      <c r="DH330" s="145" t="str">
        <f>IFERROR(IF(AND(DH$272=list!$D$3,'Box Calculation'!DH$279&lt;&gt;"h",$E330&lt;&gt;0),0,IF(AND(DH$273=list!$D$2,$E330&lt;&gt;0,TRUNC(VLOOKUP($E330,'Container Panel'!$B$41:$Z$100,$D330,0)/(VLOOKUP(DH$276,UI!$A$12:$O$51,VLOOKUP(DH$279,$B$276:$C$278,2,0),0)/1000))&gt;0),1,TRUNC(VLOOKUP($E330,'Container Panel'!$B$41:$Z$100,$D330,0)/(VLOOKUP(DH$276,UI!$A$12:$O$51,VLOOKUP(DH$279,$B$276:$C$278,2,0),0)/1000)))),"")</f>
        <v/>
      </c>
      <c r="DI330" s="145" t="str">
        <f>IFERROR(IF(AND(DI$272=list!$D$3,'Box Calculation'!DI$279&lt;&gt;"h",$E330&lt;&gt;0),0,IF(AND(DI$273=list!$D$2,$E330&lt;&gt;0,TRUNC(VLOOKUP($E330,'Container Panel'!$B$41:$Z$100,$D330,0)/(VLOOKUP(DI$276,UI!$A$12:$O$51,VLOOKUP(DI$279,$B$276:$C$278,2,0),0)/1000))&gt;0),1,TRUNC(VLOOKUP($E330,'Container Panel'!$B$41:$Z$100,$D330,0)/(VLOOKUP(DI$276,UI!$A$12:$O$51,VLOOKUP(DI$279,$B$276:$C$278,2,0),0)/1000)))),"")</f>
        <v/>
      </c>
      <c r="DJ330" s="145" t="str">
        <f>IFERROR(IF(AND(DJ$272=list!$D$3,'Box Calculation'!DJ$279&lt;&gt;"h",$E330&lt;&gt;0),0,IF(AND(DJ$273=list!$D$2,$E330&lt;&gt;0,TRUNC(VLOOKUP($E330,'Container Panel'!$B$41:$Z$100,$D330,0)/(VLOOKUP(DJ$276,UI!$A$12:$O$51,VLOOKUP(DJ$279,$B$276:$C$278,2,0),0)/1000))&gt;0),1,TRUNC(VLOOKUP($E330,'Container Panel'!$B$41:$Z$100,$D330,0)/(VLOOKUP(DJ$276,UI!$A$12:$O$51,VLOOKUP(DJ$279,$B$276:$C$278,2,0),0)/1000)))),"")</f>
        <v/>
      </c>
      <c r="DK330" s="145" t="str">
        <f>IFERROR(IF(AND(DK$272=list!$D$3,'Box Calculation'!DK$279&lt;&gt;"h",$E330&lt;&gt;0),0,IF(AND(DK$273=list!$D$2,$E330&lt;&gt;0,TRUNC(VLOOKUP($E330,'Container Panel'!$B$41:$Z$100,$D330,0)/(VLOOKUP(DK$276,UI!$A$12:$O$51,VLOOKUP(DK$279,$B$276:$C$278,2,0),0)/1000))&gt;0),1,TRUNC(VLOOKUP($E330,'Container Panel'!$B$41:$Z$100,$D330,0)/(VLOOKUP(DK$276,UI!$A$12:$O$51,VLOOKUP(DK$279,$B$276:$C$278,2,0),0)/1000)))),"")</f>
        <v/>
      </c>
      <c r="DL330" s="145" t="str">
        <f>IFERROR(IF(AND(DL$272=list!$D$3,'Box Calculation'!DL$279&lt;&gt;"h",$E330&lt;&gt;0),0,IF(AND(DL$273=list!$D$2,$E330&lt;&gt;0,TRUNC(VLOOKUP($E330,'Container Panel'!$B$41:$Z$100,$D330,0)/(VLOOKUP(DL$276,UI!$A$12:$O$51,VLOOKUP(DL$279,$B$276:$C$278,2,0),0)/1000))&gt;0),1,TRUNC(VLOOKUP($E330,'Container Panel'!$B$41:$Z$100,$D330,0)/(VLOOKUP(DL$276,UI!$A$12:$O$51,VLOOKUP(DL$279,$B$276:$C$278,2,0),0)/1000)))),"")</f>
        <v/>
      </c>
      <c r="DM330" s="145" t="str">
        <f>IFERROR(IF(AND(DM$272=list!$D$3,'Box Calculation'!DM$279&lt;&gt;"h",$E330&lt;&gt;0),0,IF(AND(DM$273=list!$D$2,$E330&lt;&gt;0,TRUNC(VLOOKUP($E330,'Container Panel'!$B$41:$Z$100,$D330,0)/(VLOOKUP(DM$276,UI!$A$12:$O$51,VLOOKUP(DM$279,$B$276:$C$278,2,0),0)/1000))&gt;0),1,TRUNC(VLOOKUP($E330,'Container Panel'!$B$41:$Z$100,$D330,0)/(VLOOKUP(DM$276,UI!$A$12:$O$51,VLOOKUP(DM$279,$B$276:$C$278,2,0),0)/1000)))),"")</f>
        <v/>
      </c>
      <c r="DN330" s="145" t="str">
        <f>IFERROR(IF(AND(DN$272=list!$D$3,'Box Calculation'!DN$279&lt;&gt;"h",$E330&lt;&gt;0),0,IF(AND(DN$273=list!$D$2,$E330&lt;&gt;0,TRUNC(VLOOKUP($E330,'Container Panel'!$B$41:$Z$100,$D330,0)/(VLOOKUP(DN$276,UI!$A$12:$O$51,VLOOKUP(DN$279,$B$276:$C$278,2,0),0)/1000))&gt;0),1,TRUNC(VLOOKUP($E330,'Container Panel'!$B$41:$Z$100,$D330,0)/(VLOOKUP(DN$276,UI!$A$12:$O$51,VLOOKUP(DN$279,$B$276:$C$278,2,0),0)/1000)))),"")</f>
        <v/>
      </c>
      <c r="DO330" s="145" t="str">
        <f>IFERROR(IF(AND(DO$272=list!$D$3,'Box Calculation'!DO$279&lt;&gt;"h",$E330&lt;&gt;0),0,IF(AND(DO$273=list!$D$2,$E330&lt;&gt;0,TRUNC(VLOOKUP($E330,'Container Panel'!$B$41:$Z$100,$D330,0)/(VLOOKUP(DO$276,UI!$A$12:$O$51,VLOOKUP(DO$279,$B$276:$C$278,2,0),0)/1000))&gt;0),1,TRUNC(VLOOKUP($E330,'Container Panel'!$B$41:$Z$100,$D330,0)/(VLOOKUP(DO$276,UI!$A$12:$O$51,VLOOKUP(DO$279,$B$276:$C$278,2,0),0)/1000)))),"")</f>
        <v/>
      </c>
      <c r="DP330" s="145" t="str">
        <f>IFERROR(IF(AND(DP$272=list!$D$3,'Box Calculation'!DP$279&lt;&gt;"h",$E330&lt;&gt;0),0,IF(AND(DP$273=list!$D$2,$E330&lt;&gt;0,TRUNC(VLOOKUP($E330,'Container Panel'!$B$41:$Z$100,$D330,0)/(VLOOKUP(DP$276,UI!$A$12:$O$51,VLOOKUP(DP$279,$B$276:$C$278,2,0),0)/1000))&gt;0),1,TRUNC(VLOOKUP($E330,'Container Panel'!$B$41:$Z$100,$D330,0)/(VLOOKUP(DP$276,UI!$A$12:$O$51,VLOOKUP(DP$279,$B$276:$C$278,2,0),0)/1000)))),"")</f>
        <v/>
      </c>
      <c r="DQ330" s="145" t="str">
        <f>IFERROR(IF(AND(DQ$272=list!$D$3,'Box Calculation'!DQ$279&lt;&gt;"h",$E330&lt;&gt;0),0,IF(AND(DQ$273=list!$D$2,$E330&lt;&gt;0,TRUNC(VLOOKUP($E330,'Container Panel'!$B$41:$Z$100,$D330,0)/(VLOOKUP(DQ$276,UI!$A$12:$O$51,VLOOKUP(DQ$279,$B$276:$C$278,2,0),0)/1000))&gt;0),1,TRUNC(VLOOKUP($E330,'Container Panel'!$B$41:$Z$100,$D330,0)/(VLOOKUP(DQ$276,UI!$A$12:$O$51,VLOOKUP(DQ$279,$B$276:$C$278,2,0),0)/1000)))),"")</f>
        <v/>
      </c>
      <c r="DR330" s="145" t="str">
        <f>IFERROR(IF(AND(DR$272=list!$D$3,'Box Calculation'!DR$279&lt;&gt;"h",$E330&lt;&gt;0),0,IF(AND(DR$273=list!$D$2,$E330&lt;&gt;0,TRUNC(VLOOKUP($E330,'Container Panel'!$B$41:$Z$100,$D330,0)/(VLOOKUP(DR$276,UI!$A$12:$O$51,VLOOKUP(DR$279,$B$276:$C$278,2,0),0)/1000))&gt;0),1,TRUNC(VLOOKUP($E330,'Container Panel'!$B$41:$Z$100,$D330,0)/(VLOOKUP(DR$276,UI!$A$12:$O$51,VLOOKUP(DR$279,$B$276:$C$278,2,0),0)/1000)))),"")</f>
        <v/>
      </c>
      <c r="DS330" s="145" t="str">
        <f>IFERROR(IF(AND(DS$272=list!$D$3,'Box Calculation'!DS$279&lt;&gt;"h",$E330&lt;&gt;0),0,IF(AND(DS$273=list!$D$2,$E330&lt;&gt;0,TRUNC(VLOOKUP($E330,'Container Panel'!$B$41:$Z$100,$D330,0)/(VLOOKUP(DS$276,UI!$A$12:$O$51,VLOOKUP(DS$279,$B$276:$C$278,2,0),0)/1000))&gt;0),1,TRUNC(VLOOKUP($E330,'Container Panel'!$B$41:$Z$100,$D330,0)/(VLOOKUP(DS$276,UI!$A$12:$O$51,VLOOKUP(DS$279,$B$276:$C$278,2,0),0)/1000)))),"")</f>
        <v/>
      </c>
      <c r="DT330" s="145" t="str">
        <f>IFERROR(IF(AND(DT$272=list!$D$3,'Box Calculation'!DT$279&lt;&gt;"h",$E330&lt;&gt;0),0,IF(AND(DT$273=list!$D$2,$E330&lt;&gt;0,TRUNC(VLOOKUP($E330,'Container Panel'!$B$41:$Z$100,$D330,0)/(VLOOKUP(DT$276,UI!$A$12:$O$51,VLOOKUP(DT$279,$B$276:$C$278,2,0),0)/1000))&gt;0),1,TRUNC(VLOOKUP($E330,'Container Panel'!$B$41:$Z$100,$D330,0)/(VLOOKUP(DT$276,UI!$A$12:$O$51,VLOOKUP(DT$279,$B$276:$C$278,2,0),0)/1000)))),"")</f>
        <v/>
      </c>
      <c r="DU330" s="145" t="str">
        <f>IFERROR(IF(AND(DU$272=list!$D$3,'Box Calculation'!DU$279&lt;&gt;"h",$E330&lt;&gt;0),0,IF(AND(DU$273=list!$D$2,$E330&lt;&gt;0,TRUNC(VLOOKUP($E330,'Container Panel'!$B$41:$Z$100,$D330,0)/(VLOOKUP(DU$276,UI!$A$12:$O$51,VLOOKUP(DU$279,$B$276:$C$278,2,0),0)/1000))&gt;0),1,TRUNC(VLOOKUP($E330,'Container Panel'!$B$41:$Z$100,$D330,0)/(VLOOKUP(DU$276,UI!$A$12:$O$51,VLOOKUP(DU$279,$B$276:$C$278,2,0),0)/1000)))),"")</f>
        <v/>
      </c>
      <c r="DV330" s="145" t="str">
        <f>IFERROR(IF(AND(DV$272=list!$D$3,'Box Calculation'!DV$279&lt;&gt;"h",$E330&lt;&gt;0),0,IF(AND(DV$273=list!$D$2,$E330&lt;&gt;0,TRUNC(VLOOKUP($E330,'Container Panel'!$B$41:$Z$100,$D330,0)/(VLOOKUP(DV$276,UI!$A$12:$O$51,VLOOKUP(DV$279,$B$276:$C$278,2,0),0)/1000))&gt;0),1,TRUNC(VLOOKUP($E330,'Container Panel'!$B$41:$Z$100,$D330,0)/(VLOOKUP(DV$276,UI!$A$12:$O$51,VLOOKUP(DV$279,$B$276:$C$278,2,0),0)/1000)))),"")</f>
        <v/>
      </c>
      <c r="DW330" s="145" t="str">
        <f>IFERROR(IF(AND(DW$272=list!$D$3,'Box Calculation'!DW$279&lt;&gt;"h",$E330&lt;&gt;0),0,IF(AND(DW$273=list!$D$2,$E330&lt;&gt;0,TRUNC(VLOOKUP($E330,'Container Panel'!$B$41:$Z$100,$D330,0)/(VLOOKUP(DW$276,UI!$A$12:$O$51,VLOOKUP(DW$279,$B$276:$C$278,2,0),0)/1000))&gt;0),1,TRUNC(VLOOKUP($E330,'Container Panel'!$B$41:$Z$100,$D330,0)/(VLOOKUP(DW$276,UI!$A$12:$O$51,VLOOKUP(DW$279,$B$276:$C$278,2,0),0)/1000)))),"")</f>
        <v/>
      </c>
      <c r="DX330" s="145" t="str">
        <f>IFERROR(IF(AND(DX$272=list!$D$3,'Box Calculation'!DX$279&lt;&gt;"h",$E330&lt;&gt;0),0,IF(AND(DX$273=list!$D$2,$E330&lt;&gt;0,TRUNC(VLOOKUP($E330,'Container Panel'!$B$41:$Z$100,$D330,0)/(VLOOKUP(DX$276,UI!$A$12:$O$51,VLOOKUP(DX$279,$B$276:$C$278,2,0),0)/1000))&gt;0),1,TRUNC(VLOOKUP($E330,'Container Panel'!$B$41:$Z$100,$D330,0)/(VLOOKUP(DX$276,UI!$A$12:$O$51,VLOOKUP(DX$279,$B$276:$C$278,2,0),0)/1000)))),"")</f>
        <v/>
      </c>
      <c r="DY330" s="145" t="str">
        <f>IFERROR(IF(AND(DY$272=list!$D$3,'Box Calculation'!DY$279&lt;&gt;"h",$E330&lt;&gt;0),0,IF(AND(DY$273=list!$D$2,$E330&lt;&gt;0,TRUNC(VLOOKUP($E330,'Container Panel'!$B$41:$Z$100,$D330,0)/(VLOOKUP(DY$276,UI!$A$12:$O$51,VLOOKUP(DY$279,$B$276:$C$278,2,0),0)/1000))&gt;0),1,TRUNC(VLOOKUP($E330,'Container Panel'!$B$41:$Z$100,$D330,0)/(VLOOKUP(DY$276,UI!$A$12:$O$51,VLOOKUP(DY$279,$B$276:$C$278,2,0),0)/1000)))),"")</f>
        <v/>
      </c>
      <c r="DZ330" s="145" t="str">
        <f>IFERROR(IF(AND(DZ$272=list!$D$3,'Box Calculation'!DZ$279&lt;&gt;"h",$E330&lt;&gt;0),0,IF(AND(DZ$273=list!$D$2,$E330&lt;&gt;0,TRUNC(VLOOKUP($E330,'Container Panel'!$B$41:$Z$100,$D330,0)/(VLOOKUP(DZ$276,UI!$A$12:$O$51,VLOOKUP(DZ$279,$B$276:$C$278,2,0),0)/1000))&gt;0),1,TRUNC(VLOOKUP($E330,'Container Panel'!$B$41:$Z$100,$D330,0)/(VLOOKUP(DZ$276,UI!$A$12:$O$51,VLOOKUP(DZ$279,$B$276:$C$278,2,0),0)/1000)))),"")</f>
        <v/>
      </c>
      <c r="EA330" s="145" t="str">
        <f>IFERROR(IF(AND(EA$272=list!$D$3,'Box Calculation'!EA$279&lt;&gt;"h",$E330&lt;&gt;0),0,IF(AND(EA$273=list!$D$2,$E330&lt;&gt;0,TRUNC(VLOOKUP($E330,'Container Panel'!$B$41:$Z$100,$D330,0)/(VLOOKUP(EA$276,UI!$A$12:$O$51,VLOOKUP(EA$279,$B$276:$C$278,2,0),0)/1000))&gt;0),1,TRUNC(VLOOKUP($E330,'Container Panel'!$B$41:$Z$100,$D330,0)/(VLOOKUP(EA$276,UI!$A$12:$O$51,VLOOKUP(EA$279,$B$276:$C$278,2,0),0)/1000)))),"")</f>
        <v/>
      </c>
      <c r="EB330" s="145" t="str">
        <f>IFERROR(IF(AND(EB$272=list!$D$3,'Box Calculation'!EB$279&lt;&gt;"h",$E330&lt;&gt;0),0,IF(AND(EB$273=list!$D$2,$E330&lt;&gt;0,TRUNC(VLOOKUP($E330,'Container Panel'!$B$41:$Z$100,$D330,0)/(VLOOKUP(EB$276,UI!$A$12:$O$51,VLOOKUP(EB$279,$B$276:$C$278,2,0),0)/1000))&gt;0),1,TRUNC(VLOOKUP($E330,'Container Panel'!$B$41:$Z$100,$D330,0)/(VLOOKUP(EB$276,UI!$A$12:$O$51,VLOOKUP(EB$279,$B$276:$C$278,2,0),0)/1000)))),"")</f>
        <v/>
      </c>
      <c r="EC330" s="145" t="str">
        <f>IFERROR(IF(AND(EC$272=list!$D$3,'Box Calculation'!EC$279&lt;&gt;"h",$E330&lt;&gt;0),0,IF(AND(EC$273=list!$D$2,$E330&lt;&gt;0,TRUNC(VLOOKUP($E330,'Container Panel'!$B$41:$Z$100,$D330,0)/(VLOOKUP(EC$276,UI!$A$12:$O$51,VLOOKUP(EC$279,$B$276:$C$278,2,0),0)/1000))&gt;0),1,TRUNC(VLOOKUP($E330,'Container Panel'!$B$41:$Z$100,$D330,0)/(VLOOKUP(EC$276,UI!$A$12:$O$51,VLOOKUP(EC$279,$B$276:$C$278,2,0),0)/1000)))),"")</f>
        <v/>
      </c>
      <c r="ED330" s="145" t="str">
        <f>IFERROR(IF(AND(ED$272=list!$D$3,'Box Calculation'!ED$279&lt;&gt;"h",$E330&lt;&gt;0),0,IF(AND(ED$273=list!$D$2,$E330&lt;&gt;0,TRUNC(VLOOKUP($E330,'Container Panel'!$B$41:$Z$100,$D330,0)/(VLOOKUP(ED$276,UI!$A$12:$O$51,VLOOKUP(ED$279,$B$276:$C$278,2,0),0)/1000))&gt;0),1,TRUNC(VLOOKUP($E330,'Container Panel'!$B$41:$Z$100,$D330,0)/(VLOOKUP(ED$276,UI!$A$12:$O$51,VLOOKUP(ED$279,$B$276:$C$278,2,0),0)/1000)))),"")</f>
        <v/>
      </c>
      <c r="EE330" s="145" t="str">
        <f>IFERROR(IF(AND(EE$272=list!$D$3,'Box Calculation'!EE$279&lt;&gt;"h",$E330&lt;&gt;0),0,IF(AND(EE$273=list!$D$2,$E330&lt;&gt;0,TRUNC(VLOOKUP($E330,'Container Panel'!$B$41:$Z$100,$D330,0)/(VLOOKUP(EE$276,UI!$A$12:$O$51,VLOOKUP(EE$279,$B$276:$C$278,2,0),0)/1000))&gt;0),1,TRUNC(VLOOKUP($E330,'Container Panel'!$B$41:$Z$100,$D330,0)/(VLOOKUP(EE$276,UI!$A$12:$O$51,VLOOKUP(EE$279,$B$276:$C$278,2,0),0)/1000)))),"")</f>
        <v/>
      </c>
      <c r="EF330" s="145" t="str">
        <f>IFERROR(IF(AND(EF$272=list!$D$3,'Box Calculation'!EF$279&lt;&gt;"h",$E330&lt;&gt;0),0,IF(AND(EF$273=list!$D$2,$E330&lt;&gt;0,TRUNC(VLOOKUP($E330,'Container Panel'!$B$41:$Z$100,$D330,0)/(VLOOKUP(EF$276,UI!$A$12:$O$51,VLOOKUP(EF$279,$B$276:$C$278,2,0),0)/1000))&gt;0),1,TRUNC(VLOOKUP($E330,'Container Panel'!$B$41:$Z$100,$D330,0)/(VLOOKUP(EF$276,UI!$A$12:$O$51,VLOOKUP(EF$279,$B$276:$C$278,2,0),0)/1000)))),"")</f>
        <v/>
      </c>
      <c r="EG330" s="145" t="str">
        <f>IFERROR(IF(AND(EG$272=list!$D$3,'Box Calculation'!EG$279&lt;&gt;"h",$E330&lt;&gt;0),0,IF(AND(EG$273=list!$D$2,$E330&lt;&gt;0,TRUNC(VLOOKUP($E330,'Container Panel'!$B$41:$Z$100,$D330,0)/(VLOOKUP(EG$276,UI!$A$12:$O$51,VLOOKUP(EG$279,$B$276:$C$278,2,0),0)/1000))&gt;0),1,TRUNC(VLOOKUP($E330,'Container Panel'!$B$41:$Z$100,$D330,0)/(VLOOKUP(EG$276,UI!$A$12:$O$51,VLOOKUP(EG$279,$B$276:$C$278,2,0),0)/1000)))),"")</f>
        <v/>
      </c>
      <c r="EH330" s="145" t="str">
        <f>IFERROR(IF(AND(EH$272=list!$D$3,'Box Calculation'!EH$279&lt;&gt;"h",$E330&lt;&gt;0),0,IF(AND(EH$273=list!$D$2,$E330&lt;&gt;0,TRUNC(VLOOKUP($E330,'Container Panel'!$B$41:$Z$100,$D330,0)/(VLOOKUP(EH$276,UI!$A$12:$O$51,VLOOKUP(EH$279,$B$276:$C$278,2,0),0)/1000))&gt;0),1,TRUNC(VLOOKUP($E330,'Container Panel'!$B$41:$Z$100,$D330,0)/(VLOOKUP(EH$276,UI!$A$12:$O$51,VLOOKUP(EH$279,$B$276:$C$278,2,0),0)/1000)))),"")</f>
        <v/>
      </c>
      <c r="EI330" s="145" t="str">
        <f>IFERROR(IF(AND(EI$272=list!$D$3,'Box Calculation'!EI$279&lt;&gt;"h",$E330&lt;&gt;0),0,IF(AND(EI$273=list!$D$2,$E330&lt;&gt;0,TRUNC(VLOOKUP($E330,'Container Panel'!$B$41:$Z$100,$D330,0)/(VLOOKUP(EI$276,UI!$A$12:$O$51,VLOOKUP(EI$279,$B$276:$C$278,2,0),0)/1000))&gt;0),1,TRUNC(VLOOKUP($E330,'Container Panel'!$B$41:$Z$100,$D330,0)/(VLOOKUP(EI$276,UI!$A$12:$O$51,VLOOKUP(EI$279,$B$276:$C$278,2,0),0)/1000)))),"")</f>
        <v/>
      </c>
      <c r="EJ330" s="145" t="str">
        <f>IFERROR(IF(AND(EJ$272=list!$D$3,'Box Calculation'!EJ$279&lt;&gt;"h",$E330&lt;&gt;0),0,IF(AND(EJ$273=list!$D$2,$E330&lt;&gt;0,TRUNC(VLOOKUP($E330,'Container Panel'!$B$41:$Z$100,$D330,0)/(VLOOKUP(EJ$276,UI!$A$12:$O$51,VLOOKUP(EJ$279,$B$276:$C$278,2,0),0)/1000))&gt;0),1,TRUNC(VLOOKUP($E330,'Container Panel'!$B$41:$Z$100,$D330,0)/(VLOOKUP(EJ$276,UI!$A$12:$O$51,VLOOKUP(EJ$279,$B$276:$C$278,2,0),0)/1000)))),"")</f>
        <v/>
      </c>
      <c r="EK330" s="145" t="str">
        <f>IFERROR(IF(AND(EK$272=list!$D$3,'Box Calculation'!EK$279&lt;&gt;"h",$E330&lt;&gt;0),0,IF(AND(EK$273=list!$D$2,$E330&lt;&gt;0,TRUNC(VLOOKUP($E330,'Container Panel'!$B$41:$Z$100,$D330,0)/(VLOOKUP(EK$276,UI!$A$12:$O$51,VLOOKUP(EK$279,$B$276:$C$278,2,0),0)/1000))&gt;0),1,TRUNC(VLOOKUP($E330,'Container Panel'!$B$41:$Z$100,$D330,0)/(VLOOKUP(EK$276,UI!$A$12:$O$51,VLOOKUP(EK$279,$B$276:$C$278,2,0),0)/1000)))),"")</f>
        <v/>
      </c>
      <c r="EL330" s="145" t="str">
        <f>IFERROR(IF(AND(EL$272=list!$D$3,'Box Calculation'!EL$279&lt;&gt;"h",$E330&lt;&gt;0),0,IF(AND(EL$273=list!$D$2,$E330&lt;&gt;0,TRUNC(VLOOKUP($E330,'Container Panel'!$B$41:$Z$100,$D330,0)/(VLOOKUP(EL$276,UI!$A$12:$O$51,VLOOKUP(EL$279,$B$276:$C$278,2,0),0)/1000))&gt;0),1,TRUNC(VLOOKUP($E330,'Container Panel'!$B$41:$Z$100,$D330,0)/(VLOOKUP(EL$276,UI!$A$12:$O$51,VLOOKUP(EL$279,$B$276:$C$278,2,0),0)/1000)))),"")</f>
        <v/>
      </c>
      <c r="EM330" s="145" t="str">
        <f>IFERROR(IF(AND(EM$272=list!$D$3,'Box Calculation'!EM$279&lt;&gt;"h",$E330&lt;&gt;0),0,IF(AND(EM$273=list!$D$2,$E330&lt;&gt;0,TRUNC(VLOOKUP($E330,'Container Panel'!$B$41:$Z$100,$D330,0)/(VLOOKUP(EM$276,UI!$A$12:$O$51,VLOOKUP(EM$279,$B$276:$C$278,2,0),0)/1000))&gt;0),1,TRUNC(VLOOKUP($E330,'Container Panel'!$B$41:$Z$100,$D330,0)/(VLOOKUP(EM$276,UI!$A$12:$O$51,VLOOKUP(EM$279,$B$276:$C$278,2,0),0)/1000)))),"")</f>
        <v/>
      </c>
      <c r="EN330" s="145" t="str">
        <f>IFERROR(IF(AND(EN$272=list!$D$3,'Box Calculation'!EN$279&lt;&gt;"h",$E330&lt;&gt;0),0,IF(AND(EN$273=list!$D$2,$E330&lt;&gt;0,TRUNC(VLOOKUP($E330,'Container Panel'!$B$41:$Z$100,$D330,0)/(VLOOKUP(EN$276,UI!$A$12:$O$51,VLOOKUP(EN$279,$B$276:$C$278,2,0),0)/1000))&gt;0),1,TRUNC(VLOOKUP($E330,'Container Panel'!$B$41:$Z$100,$D330,0)/(VLOOKUP(EN$276,UI!$A$12:$O$51,VLOOKUP(EN$279,$B$276:$C$278,2,0),0)/1000)))),"")</f>
        <v/>
      </c>
      <c r="EO330" s="145" t="str">
        <f>IFERROR(IF(AND(EO$272=list!$D$3,'Box Calculation'!EO$279&lt;&gt;"h",$E330&lt;&gt;0),0,IF(AND(EO$273=list!$D$2,$E330&lt;&gt;0,TRUNC(VLOOKUP($E330,'Container Panel'!$B$41:$Z$100,$D330,0)/(VLOOKUP(EO$276,UI!$A$12:$O$51,VLOOKUP(EO$279,$B$276:$C$278,2,0),0)/1000))&gt;0),1,TRUNC(VLOOKUP($E330,'Container Panel'!$B$41:$Z$100,$D330,0)/(VLOOKUP(EO$276,UI!$A$12:$O$51,VLOOKUP(EO$279,$B$276:$C$278,2,0),0)/1000)))),"")</f>
        <v/>
      </c>
      <c r="EP330" s="145" t="str">
        <f>IFERROR(IF(AND(EP$272=list!$D$3,'Box Calculation'!EP$279&lt;&gt;"h",$E330&lt;&gt;0),0,IF(AND(EP$273=list!$D$2,$E330&lt;&gt;0,TRUNC(VLOOKUP($E330,'Container Panel'!$B$41:$Z$100,$D330,0)/(VLOOKUP(EP$276,UI!$A$12:$O$51,VLOOKUP(EP$279,$B$276:$C$278,2,0),0)/1000))&gt;0),1,TRUNC(VLOOKUP($E330,'Container Panel'!$B$41:$Z$100,$D330,0)/(VLOOKUP(EP$276,UI!$A$12:$O$51,VLOOKUP(EP$279,$B$276:$C$278,2,0),0)/1000)))),"")</f>
        <v/>
      </c>
      <c r="EQ330" s="145" t="str">
        <f>IFERROR(IF(AND(EQ$272=list!$D$3,'Box Calculation'!EQ$279&lt;&gt;"h",$E330&lt;&gt;0),0,IF(AND(EQ$273=list!$D$2,$E330&lt;&gt;0,TRUNC(VLOOKUP($E330,'Container Panel'!$B$41:$Z$100,$D330,0)/(VLOOKUP(EQ$276,UI!$A$12:$O$51,VLOOKUP(EQ$279,$B$276:$C$278,2,0),0)/1000))&gt;0),1,TRUNC(VLOOKUP($E330,'Container Panel'!$B$41:$Z$100,$D330,0)/(VLOOKUP(EQ$276,UI!$A$12:$O$51,VLOOKUP(EQ$279,$B$276:$C$278,2,0),0)/1000)))),"")</f>
        <v/>
      </c>
      <c r="ER330" s="145" t="str">
        <f>IFERROR(IF(AND(ER$272=list!$D$3,'Box Calculation'!ER$279&lt;&gt;"h",$E330&lt;&gt;0),0,IF(AND(ER$273=list!$D$2,$E330&lt;&gt;0,TRUNC(VLOOKUP($E330,'Container Panel'!$B$41:$Z$100,$D330,0)/(VLOOKUP(ER$276,UI!$A$12:$O$51,VLOOKUP(ER$279,$B$276:$C$278,2,0),0)/1000))&gt;0),1,TRUNC(VLOOKUP($E330,'Container Panel'!$B$41:$Z$100,$D330,0)/(VLOOKUP(ER$276,UI!$A$12:$O$51,VLOOKUP(ER$279,$B$276:$C$278,2,0),0)/1000)))),"")</f>
        <v/>
      </c>
      <c r="ES330" s="145" t="str">
        <f>IFERROR(IF(AND(ES$272=list!$D$3,'Box Calculation'!ES$279&lt;&gt;"h",$E330&lt;&gt;0),0,IF(AND(ES$273=list!$D$2,$E330&lt;&gt;0,TRUNC(VLOOKUP($E330,'Container Panel'!$B$41:$Z$100,$D330,0)/(VLOOKUP(ES$276,UI!$A$12:$O$51,VLOOKUP(ES$279,$B$276:$C$278,2,0),0)/1000))&gt;0),1,TRUNC(VLOOKUP($E330,'Container Panel'!$B$41:$Z$100,$D330,0)/(VLOOKUP(ES$276,UI!$A$12:$O$51,VLOOKUP(ES$279,$B$276:$C$278,2,0),0)/1000)))),"")</f>
        <v/>
      </c>
      <c r="ET330" s="145" t="str">
        <f>IFERROR(IF(AND(ET$272=list!$D$3,'Box Calculation'!ET$279&lt;&gt;"h",$E330&lt;&gt;0),0,IF(AND(ET$273=list!$D$2,$E330&lt;&gt;0,TRUNC(VLOOKUP($E330,'Container Panel'!$B$41:$Z$100,$D330,0)/(VLOOKUP(ET$276,UI!$A$12:$O$51,VLOOKUP(ET$279,$B$276:$C$278,2,0),0)/1000))&gt;0),1,TRUNC(VLOOKUP($E330,'Container Panel'!$B$41:$Z$100,$D330,0)/(VLOOKUP(ET$276,UI!$A$12:$O$51,VLOOKUP(ET$279,$B$276:$C$278,2,0),0)/1000)))),"")</f>
        <v/>
      </c>
      <c r="EU330" s="145" t="str">
        <f>IFERROR(IF(AND(EU$272=list!$D$3,'Box Calculation'!EU$279&lt;&gt;"h",$E330&lt;&gt;0),0,IF(AND(EU$273=list!$D$2,$E330&lt;&gt;0,TRUNC(VLOOKUP($E330,'Container Panel'!$B$41:$Z$100,$D330,0)/(VLOOKUP(EU$276,UI!$A$12:$O$51,VLOOKUP(EU$279,$B$276:$C$278,2,0),0)/1000))&gt;0),1,TRUNC(VLOOKUP($E330,'Container Panel'!$B$41:$Z$100,$D330,0)/(VLOOKUP(EU$276,UI!$A$12:$O$51,VLOOKUP(EU$279,$B$276:$C$278,2,0),0)/1000)))),"")</f>
        <v/>
      </c>
      <c r="EV330" s="145" t="str">
        <f>IFERROR(IF(AND(EV$272=list!$D$3,'Box Calculation'!EV$279&lt;&gt;"h",$E330&lt;&gt;0),0,IF(AND(EV$273=list!$D$2,$E330&lt;&gt;0,TRUNC(VLOOKUP($E330,'Container Panel'!$B$41:$Z$100,$D330,0)/(VLOOKUP(EV$276,UI!$A$12:$O$51,VLOOKUP(EV$279,$B$276:$C$278,2,0),0)/1000))&gt;0),1,TRUNC(VLOOKUP($E330,'Container Panel'!$B$41:$Z$100,$D330,0)/(VLOOKUP(EV$276,UI!$A$12:$O$51,VLOOKUP(EV$279,$B$276:$C$278,2,0),0)/1000)))),"")</f>
        <v/>
      </c>
      <c r="EW330" s="145" t="str">
        <f>IFERROR(IF(AND(EW$272=list!$D$3,'Box Calculation'!EW$279&lt;&gt;"h",$E330&lt;&gt;0),0,IF(AND(EW$273=list!$D$2,$E330&lt;&gt;0,TRUNC(VLOOKUP($E330,'Container Panel'!$B$41:$Z$100,$D330,0)/(VLOOKUP(EW$276,UI!$A$12:$O$51,VLOOKUP(EW$279,$B$276:$C$278,2,0),0)/1000))&gt;0),1,TRUNC(VLOOKUP($E330,'Container Panel'!$B$41:$Z$100,$D330,0)/(VLOOKUP(EW$276,UI!$A$12:$O$51,VLOOKUP(EW$279,$B$276:$C$278,2,0),0)/1000)))),"")</f>
        <v/>
      </c>
      <c r="EX330" s="145" t="str">
        <f>IFERROR(IF(AND(EX$272=list!$D$3,'Box Calculation'!EX$279&lt;&gt;"h",$E330&lt;&gt;0),0,IF(AND(EX$273=list!$D$2,$E330&lt;&gt;0,TRUNC(VLOOKUP($E330,'Container Panel'!$B$41:$Z$100,$D330,0)/(VLOOKUP(EX$276,UI!$A$12:$O$51,VLOOKUP(EX$279,$B$276:$C$278,2,0),0)/1000))&gt;0),1,TRUNC(VLOOKUP($E330,'Container Panel'!$B$41:$Z$100,$D330,0)/(VLOOKUP(EX$276,UI!$A$12:$O$51,VLOOKUP(EX$279,$B$276:$C$278,2,0),0)/1000)))),"")</f>
        <v/>
      </c>
      <c r="EY330" s="145" t="str">
        <f>IFERROR(IF(AND(EY$272=list!$D$3,'Box Calculation'!EY$279&lt;&gt;"h",$E330&lt;&gt;0),0,IF(AND(EY$273=list!$D$2,$E330&lt;&gt;0,TRUNC(VLOOKUP($E330,'Container Panel'!$B$41:$Z$100,$D330,0)/(VLOOKUP(EY$276,UI!$A$12:$O$51,VLOOKUP(EY$279,$B$276:$C$278,2,0),0)/1000))&gt;0),1,TRUNC(VLOOKUP($E330,'Container Panel'!$B$41:$Z$100,$D330,0)/(VLOOKUP(EY$276,UI!$A$12:$O$51,VLOOKUP(EY$279,$B$276:$C$278,2,0),0)/1000)))),"")</f>
        <v/>
      </c>
      <c r="EZ330" s="145" t="str">
        <f>IFERROR(IF(AND(EZ$272=list!$D$3,'Box Calculation'!EZ$279&lt;&gt;"h",$E330&lt;&gt;0),0,IF(AND(EZ$273=list!$D$2,$E330&lt;&gt;0,TRUNC(VLOOKUP($E330,'Container Panel'!$B$41:$Z$100,$D330,0)/(VLOOKUP(EZ$276,UI!$A$12:$O$51,VLOOKUP(EZ$279,$B$276:$C$278,2,0),0)/1000))&gt;0),1,TRUNC(VLOOKUP($E330,'Container Panel'!$B$41:$Z$100,$D330,0)/(VLOOKUP(EZ$276,UI!$A$12:$O$51,VLOOKUP(EZ$279,$B$276:$C$278,2,0),0)/1000)))),"")</f>
        <v/>
      </c>
      <c r="FA330" s="145" t="str">
        <f>IFERROR(IF(AND(FA$272=list!$D$3,'Box Calculation'!FA$279&lt;&gt;"h",$E330&lt;&gt;0),0,IF(AND(FA$273=list!$D$2,$E330&lt;&gt;0,TRUNC(VLOOKUP($E330,'Container Panel'!$B$41:$Z$100,$D330,0)/(VLOOKUP(FA$276,UI!$A$12:$O$51,VLOOKUP(FA$279,$B$276:$C$278,2,0),0)/1000))&gt;0),1,TRUNC(VLOOKUP($E330,'Container Panel'!$B$41:$Z$100,$D330,0)/(VLOOKUP(FA$276,UI!$A$12:$O$51,VLOOKUP(FA$279,$B$276:$C$278,2,0),0)/1000)))),"")</f>
        <v/>
      </c>
      <c r="FB330" s="145" t="str">
        <f>IFERROR(IF(AND(FB$272=list!$D$3,'Box Calculation'!FB$279&lt;&gt;"h",$E330&lt;&gt;0),0,IF(AND(FB$273=list!$D$2,$E330&lt;&gt;0,TRUNC(VLOOKUP($E330,'Container Panel'!$B$41:$Z$100,$D330,0)/(VLOOKUP(FB$276,UI!$A$12:$O$51,VLOOKUP(FB$279,$B$276:$C$278,2,0),0)/1000))&gt;0),1,TRUNC(VLOOKUP($E330,'Container Panel'!$B$41:$Z$100,$D330,0)/(VLOOKUP(FB$276,UI!$A$12:$O$51,VLOOKUP(FB$279,$B$276:$C$278,2,0),0)/1000)))),"")</f>
        <v/>
      </c>
      <c r="FC330" s="145" t="str">
        <f>IFERROR(IF(AND(FC$272=list!$D$3,'Box Calculation'!FC$279&lt;&gt;"h",$E330&lt;&gt;0),0,IF(AND(FC$273=list!$D$2,$E330&lt;&gt;0,TRUNC(VLOOKUP($E330,'Container Panel'!$B$41:$Z$100,$D330,0)/(VLOOKUP(FC$276,UI!$A$12:$O$51,VLOOKUP(FC$279,$B$276:$C$278,2,0),0)/1000))&gt;0),1,TRUNC(VLOOKUP($E330,'Container Panel'!$B$41:$Z$100,$D330,0)/(VLOOKUP(FC$276,UI!$A$12:$O$51,VLOOKUP(FC$279,$B$276:$C$278,2,0),0)/1000)))),"")</f>
        <v/>
      </c>
      <c r="FD330" s="145" t="str">
        <f>IFERROR(IF(AND(FD$272=list!$D$3,'Box Calculation'!FD$279&lt;&gt;"h",$E330&lt;&gt;0),0,IF(AND(FD$273=list!$D$2,$E330&lt;&gt;0,TRUNC(VLOOKUP($E330,'Container Panel'!$B$41:$Z$100,$D330,0)/(VLOOKUP(FD$276,UI!$A$12:$O$51,VLOOKUP(FD$279,$B$276:$C$278,2,0),0)/1000))&gt;0),1,TRUNC(VLOOKUP($E330,'Container Panel'!$B$41:$Z$100,$D330,0)/(VLOOKUP(FD$276,UI!$A$12:$O$51,VLOOKUP(FD$279,$B$276:$C$278,2,0),0)/1000)))),"")</f>
        <v/>
      </c>
      <c r="FE330" s="145" t="str">
        <f>IFERROR(IF(AND(FE$272=list!$D$3,'Box Calculation'!FE$279&lt;&gt;"h",$E330&lt;&gt;0),0,IF(AND(FE$273=list!$D$2,$E330&lt;&gt;0,TRUNC(VLOOKUP($E330,'Container Panel'!$B$41:$Z$100,$D330,0)/(VLOOKUP(FE$276,UI!$A$12:$O$51,VLOOKUP(FE$279,$B$276:$C$278,2,0),0)/1000))&gt;0),1,TRUNC(VLOOKUP($E330,'Container Panel'!$B$41:$Z$100,$D330,0)/(VLOOKUP(FE$276,UI!$A$12:$O$51,VLOOKUP(FE$279,$B$276:$C$278,2,0),0)/1000)))),"")</f>
        <v/>
      </c>
      <c r="FF330" s="145" t="str">
        <f>IFERROR(IF(AND(FF$272=list!$D$3,'Box Calculation'!FF$279&lt;&gt;"h",$E330&lt;&gt;0),0,IF(AND(FF$273=list!$D$2,$E330&lt;&gt;0,TRUNC(VLOOKUP($E330,'Container Panel'!$B$41:$Z$100,$D330,0)/(VLOOKUP(FF$276,UI!$A$12:$O$51,VLOOKUP(FF$279,$B$276:$C$278,2,0),0)/1000))&gt;0),1,TRUNC(VLOOKUP($E330,'Container Panel'!$B$41:$Z$100,$D330,0)/(VLOOKUP(FF$276,UI!$A$12:$O$51,VLOOKUP(FF$279,$B$276:$C$278,2,0),0)/1000)))),"")</f>
        <v/>
      </c>
      <c r="FG330" s="145" t="str">
        <f>IFERROR(IF(AND(FG$272=list!$D$3,'Box Calculation'!FG$279&lt;&gt;"h",$E330&lt;&gt;0),0,IF(AND(FG$273=list!$D$2,$E330&lt;&gt;0,TRUNC(VLOOKUP($E330,'Container Panel'!$B$41:$Z$100,$D330,0)/(VLOOKUP(FG$276,UI!$A$12:$O$51,VLOOKUP(FG$279,$B$276:$C$278,2,0),0)/1000))&gt;0),1,TRUNC(VLOOKUP($E330,'Container Panel'!$B$41:$Z$100,$D330,0)/(VLOOKUP(FG$276,UI!$A$12:$O$51,VLOOKUP(FG$279,$B$276:$C$278,2,0),0)/1000)))),"")</f>
        <v/>
      </c>
      <c r="FH330" s="145" t="str">
        <f>IFERROR(IF(AND(FH$272=list!$D$3,'Box Calculation'!FH$279&lt;&gt;"h",$E330&lt;&gt;0),0,IF(AND(FH$273=list!$D$2,$E330&lt;&gt;0,TRUNC(VLOOKUP($E330,'Container Panel'!$B$41:$Z$100,$D330,0)/(VLOOKUP(FH$276,UI!$A$12:$O$51,VLOOKUP(FH$279,$B$276:$C$278,2,0),0)/1000))&gt;0),1,TRUNC(VLOOKUP($E330,'Container Panel'!$B$41:$Z$100,$D330,0)/(VLOOKUP(FH$276,UI!$A$12:$O$51,VLOOKUP(FH$279,$B$276:$C$278,2,0),0)/1000)))),"")</f>
        <v/>
      </c>
      <c r="FI330" s="145" t="str">
        <f>IFERROR(IF(AND(FI$272=list!$D$3,'Box Calculation'!FI$279&lt;&gt;"h",$E330&lt;&gt;0),0,IF(AND(FI$273=list!$D$2,$E330&lt;&gt;0,TRUNC(VLOOKUP($E330,'Container Panel'!$B$41:$Z$100,$D330,0)/(VLOOKUP(FI$276,UI!$A$12:$O$51,VLOOKUP(FI$279,$B$276:$C$278,2,0),0)/1000))&gt;0),1,TRUNC(VLOOKUP($E330,'Container Panel'!$B$41:$Z$100,$D330,0)/(VLOOKUP(FI$276,UI!$A$12:$O$51,VLOOKUP(FI$279,$B$276:$C$278,2,0),0)/1000)))),"")</f>
        <v/>
      </c>
      <c r="FJ330" s="145" t="str">
        <f>IFERROR(IF(AND(FJ$272=list!$D$3,'Box Calculation'!FJ$279&lt;&gt;"h",$E330&lt;&gt;0),0,IF(AND(FJ$273=list!$D$2,$E330&lt;&gt;0,TRUNC(VLOOKUP($E330,'Container Panel'!$B$41:$Z$100,$D330,0)/(VLOOKUP(FJ$276,UI!$A$12:$O$51,VLOOKUP(FJ$279,$B$276:$C$278,2,0),0)/1000))&gt;0),1,TRUNC(VLOOKUP($E330,'Container Panel'!$B$41:$Z$100,$D330,0)/(VLOOKUP(FJ$276,UI!$A$12:$O$51,VLOOKUP(FJ$279,$B$276:$C$278,2,0),0)/1000)))),"")</f>
        <v/>
      </c>
      <c r="FK330" s="145" t="str">
        <f>IFERROR(IF(AND(FK$272=list!$D$3,'Box Calculation'!FK$279&lt;&gt;"h",$E330&lt;&gt;0),0,IF(AND(FK$273=list!$D$2,$E330&lt;&gt;0,TRUNC(VLOOKUP($E330,'Container Panel'!$B$41:$Z$100,$D330,0)/(VLOOKUP(FK$276,UI!$A$12:$O$51,VLOOKUP(FK$279,$B$276:$C$278,2,0),0)/1000))&gt;0),1,TRUNC(VLOOKUP($E330,'Container Panel'!$B$41:$Z$100,$D330,0)/(VLOOKUP(FK$276,UI!$A$12:$O$51,VLOOKUP(FK$279,$B$276:$C$278,2,0),0)/1000)))),"")</f>
        <v/>
      </c>
      <c r="FL330" s="145" t="str">
        <f>IFERROR(IF(AND(FL$272=list!$D$3,'Box Calculation'!FL$279&lt;&gt;"h",$E330&lt;&gt;0),0,IF(AND(FL$273=list!$D$2,$E330&lt;&gt;0,TRUNC(VLOOKUP($E330,'Container Panel'!$B$41:$Z$100,$D330,0)/(VLOOKUP(FL$276,UI!$A$12:$O$51,VLOOKUP(FL$279,$B$276:$C$278,2,0),0)/1000))&gt;0),1,TRUNC(VLOOKUP($E330,'Container Panel'!$B$41:$Z$100,$D330,0)/(VLOOKUP(FL$276,UI!$A$12:$O$51,VLOOKUP(FL$279,$B$276:$C$278,2,0),0)/1000)))),"")</f>
        <v/>
      </c>
      <c r="FM330" s="145" t="str">
        <f>IFERROR(IF(AND(FM$272=list!$D$3,'Box Calculation'!FM$279&lt;&gt;"h",$E330&lt;&gt;0),0,IF(AND(FM$273=list!$D$2,$E330&lt;&gt;0,TRUNC(VLOOKUP($E330,'Container Panel'!$B$41:$Z$100,$D330,0)/(VLOOKUP(FM$276,UI!$A$12:$O$51,VLOOKUP(FM$279,$B$276:$C$278,2,0),0)/1000))&gt;0),1,TRUNC(VLOOKUP($E330,'Container Panel'!$B$41:$Z$100,$D330,0)/(VLOOKUP(FM$276,UI!$A$12:$O$51,VLOOKUP(FM$279,$B$276:$C$278,2,0),0)/1000)))),"")</f>
        <v/>
      </c>
      <c r="FN330" s="145" t="str">
        <f>IFERROR(IF(AND(FN$272=list!$D$3,'Box Calculation'!FN$279&lt;&gt;"h",$E330&lt;&gt;0),0,IF(AND(FN$273=list!$D$2,$E330&lt;&gt;0,TRUNC(VLOOKUP($E330,'Container Panel'!$B$41:$Z$100,$D330,0)/(VLOOKUP(FN$276,UI!$A$12:$O$51,VLOOKUP(FN$279,$B$276:$C$278,2,0),0)/1000))&gt;0),1,TRUNC(VLOOKUP($E330,'Container Panel'!$B$41:$Z$100,$D330,0)/(VLOOKUP(FN$276,UI!$A$12:$O$51,VLOOKUP(FN$279,$B$276:$C$278,2,0),0)/1000)))),"")</f>
        <v/>
      </c>
      <c r="FO330" s="145" t="str">
        <f>IFERROR(IF(AND(FO$272=list!$D$3,'Box Calculation'!FO$279&lt;&gt;"h",$E330&lt;&gt;0),0,IF(AND(FO$273=list!$D$2,$E330&lt;&gt;0,TRUNC(VLOOKUP($E330,'Container Panel'!$B$41:$Z$100,$D330,0)/(VLOOKUP(FO$276,UI!$A$12:$O$51,VLOOKUP(FO$279,$B$276:$C$278,2,0),0)/1000))&gt;0),1,TRUNC(VLOOKUP($E330,'Container Panel'!$B$41:$Z$100,$D330,0)/(VLOOKUP(FO$276,UI!$A$12:$O$51,VLOOKUP(FO$279,$B$276:$C$278,2,0),0)/1000)))),"")</f>
        <v/>
      </c>
      <c r="FP330" s="145" t="str">
        <f>IFERROR(IF(AND(FP$272=list!$D$3,'Box Calculation'!FP$279&lt;&gt;"h",$E330&lt;&gt;0),0,IF(AND(FP$273=list!$D$2,$E330&lt;&gt;0,TRUNC(VLOOKUP($E330,'Container Panel'!$B$41:$Z$100,$D330,0)/(VLOOKUP(FP$276,UI!$A$12:$O$51,VLOOKUP(FP$279,$B$276:$C$278,2,0),0)/1000))&gt;0),1,TRUNC(VLOOKUP($E330,'Container Panel'!$B$41:$Z$100,$D330,0)/(VLOOKUP(FP$276,UI!$A$12:$O$51,VLOOKUP(FP$279,$B$276:$C$278,2,0),0)/1000)))),"")</f>
        <v/>
      </c>
      <c r="FQ330" s="145" t="str">
        <f>IFERROR(IF(AND(FQ$272=list!$D$3,'Box Calculation'!FQ$279&lt;&gt;"h",$E330&lt;&gt;0),0,IF(AND(FQ$273=list!$D$2,$E330&lt;&gt;0,TRUNC(VLOOKUP($E330,'Container Panel'!$B$41:$Z$100,$D330,0)/(VLOOKUP(FQ$276,UI!$A$12:$O$51,VLOOKUP(FQ$279,$B$276:$C$278,2,0),0)/1000))&gt;0),1,TRUNC(VLOOKUP($E330,'Container Panel'!$B$41:$Z$100,$D330,0)/(VLOOKUP(FQ$276,UI!$A$12:$O$51,VLOOKUP(FQ$279,$B$276:$C$278,2,0),0)/1000)))),"")</f>
        <v/>
      </c>
      <c r="FR330" s="145" t="str">
        <f>IFERROR(IF(AND(FR$272=list!$D$3,'Box Calculation'!FR$279&lt;&gt;"h",$E330&lt;&gt;0),0,IF(AND(FR$273=list!$D$2,$E330&lt;&gt;0,TRUNC(VLOOKUP($E330,'Container Panel'!$B$41:$Z$100,$D330,0)/(VLOOKUP(FR$276,UI!$A$12:$O$51,VLOOKUP(FR$279,$B$276:$C$278,2,0),0)/1000))&gt;0),1,TRUNC(VLOOKUP($E330,'Container Panel'!$B$41:$Z$100,$D330,0)/(VLOOKUP(FR$276,UI!$A$12:$O$51,VLOOKUP(FR$279,$B$276:$C$278,2,0),0)/1000)))),"")</f>
        <v/>
      </c>
      <c r="FS330" s="145" t="str">
        <f>IFERROR(IF(AND(FS$272=list!$D$3,'Box Calculation'!FS$279&lt;&gt;"h",$E330&lt;&gt;0),0,IF(AND(FS$273=list!$D$2,$E330&lt;&gt;0,TRUNC(VLOOKUP($E330,'Container Panel'!$B$41:$Z$100,$D330,0)/(VLOOKUP(FS$276,UI!$A$12:$O$51,VLOOKUP(FS$279,$B$276:$C$278,2,0),0)/1000))&gt;0),1,TRUNC(VLOOKUP($E330,'Container Panel'!$B$41:$Z$100,$D330,0)/(VLOOKUP(FS$276,UI!$A$12:$O$51,VLOOKUP(FS$279,$B$276:$C$278,2,0),0)/1000)))),"")</f>
        <v/>
      </c>
      <c r="FT330" s="145" t="str">
        <f>IFERROR(IF(AND(FT$272=list!$D$3,'Box Calculation'!FT$279&lt;&gt;"h",$E330&lt;&gt;0),0,IF(AND(FT$273=list!$D$2,$E330&lt;&gt;0,TRUNC(VLOOKUP($E330,'Container Panel'!$B$41:$Z$100,$D330,0)/(VLOOKUP(FT$276,UI!$A$12:$O$51,VLOOKUP(FT$279,$B$276:$C$278,2,0),0)/1000))&gt;0),1,TRUNC(VLOOKUP($E330,'Container Panel'!$B$41:$Z$100,$D330,0)/(VLOOKUP(FT$276,UI!$A$12:$O$51,VLOOKUP(FT$279,$B$276:$C$278,2,0),0)/1000)))),"")</f>
        <v/>
      </c>
      <c r="FU330" s="145" t="str">
        <f>IFERROR(IF(AND(FU$272=list!$D$3,'Box Calculation'!FU$279&lt;&gt;"h",$E330&lt;&gt;0),0,IF(AND(FU$273=list!$D$2,$E330&lt;&gt;0,TRUNC(VLOOKUP($E330,'Container Panel'!$B$41:$Z$100,$D330,0)/(VLOOKUP(FU$276,UI!$A$12:$O$51,VLOOKUP(FU$279,$B$276:$C$278,2,0),0)/1000))&gt;0),1,TRUNC(VLOOKUP($E330,'Container Panel'!$B$41:$Z$100,$D330,0)/(VLOOKUP(FU$276,UI!$A$12:$O$51,VLOOKUP(FU$279,$B$276:$C$278,2,0),0)/1000)))),"")</f>
        <v/>
      </c>
      <c r="FV330" s="145" t="str">
        <f>IFERROR(IF(AND(FV$272=list!$D$3,'Box Calculation'!FV$279&lt;&gt;"h",$E330&lt;&gt;0),0,IF(AND(FV$273=list!$D$2,$E330&lt;&gt;0,TRUNC(VLOOKUP($E330,'Container Panel'!$B$41:$Z$100,$D330,0)/(VLOOKUP(FV$276,UI!$A$12:$O$51,VLOOKUP(FV$279,$B$276:$C$278,2,0),0)/1000))&gt;0),1,TRUNC(VLOOKUP($E330,'Container Panel'!$B$41:$Z$100,$D330,0)/(VLOOKUP(FV$276,UI!$A$12:$O$51,VLOOKUP(FV$279,$B$276:$C$278,2,0),0)/1000)))),"")</f>
        <v/>
      </c>
      <c r="FW330" s="145" t="str">
        <f>IFERROR(IF(AND(FW$272=list!$D$3,'Box Calculation'!FW$279&lt;&gt;"h",$E330&lt;&gt;0),0,IF(AND(FW$273=list!$D$2,$E330&lt;&gt;0,TRUNC(VLOOKUP($E330,'Container Panel'!$B$41:$Z$100,$D330,0)/(VLOOKUP(FW$276,UI!$A$12:$O$51,VLOOKUP(FW$279,$B$276:$C$278,2,0),0)/1000))&gt;0),1,TRUNC(VLOOKUP($E330,'Container Panel'!$B$41:$Z$100,$D330,0)/(VLOOKUP(FW$276,UI!$A$12:$O$51,VLOOKUP(FW$279,$B$276:$C$278,2,0),0)/1000)))),"")</f>
        <v/>
      </c>
      <c r="FX330" s="145" t="str">
        <f>IFERROR(IF(AND(FX$272=list!$D$3,'Box Calculation'!FX$279&lt;&gt;"h",$E330&lt;&gt;0),0,IF(AND(FX$273=list!$D$2,$E330&lt;&gt;0,TRUNC(VLOOKUP($E330,'Container Panel'!$B$41:$Z$100,$D330,0)/(VLOOKUP(FX$276,UI!$A$12:$O$51,VLOOKUP(FX$279,$B$276:$C$278,2,0),0)/1000))&gt;0),1,TRUNC(VLOOKUP($E330,'Container Panel'!$B$41:$Z$100,$D330,0)/(VLOOKUP(FX$276,UI!$A$12:$O$51,VLOOKUP(FX$279,$B$276:$C$278,2,0),0)/1000)))),"")</f>
        <v/>
      </c>
      <c r="FY330" s="145" t="str">
        <f>IFERROR(IF(AND(FY$272=list!$D$3,'Box Calculation'!FY$279&lt;&gt;"h",$E330&lt;&gt;0),0,IF(AND(FY$273=list!$D$2,$E330&lt;&gt;0,TRUNC(VLOOKUP($E330,'Container Panel'!$B$41:$Z$100,$D330,0)/(VLOOKUP(FY$276,UI!$A$12:$O$51,VLOOKUP(FY$279,$B$276:$C$278,2,0),0)/1000))&gt;0),1,TRUNC(VLOOKUP($E330,'Container Panel'!$B$41:$Z$100,$D330,0)/(VLOOKUP(FY$276,UI!$A$12:$O$51,VLOOKUP(FY$279,$B$276:$C$278,2,0),0)/1000)))),"")</f>
        <v/>
      </c>
      <c r="FZ330" s="145" t="str">
        <f>IFERROR(IF(AND(FZ$272=list!$D$3,'Box Calculation'!FZ$279&lt;&gt;"h",$E330&lt;&gt;0),0,IF(AND(FZ$273=list!$D$2,$E330&lt;&gt;0,TRUNC(VLOOKUP($E330,'Container Panel'!$B$41:$Z$100,$D330,0)/(VLOOKUP(FZ$276,UI!$A$12:$O$51,VLOOKUP(FZ$279,$B$276:$C$278,2,0),0)/1000))&gt;0),1,TRUNC(VLOOKUP($E330,'Container Panel'!$B$41:$Z$100,$D330,0)/(VLOOKUP(FZ$276,UI!$A$12:$O$51,VLOOKUP(FZ$279,$B$276:$C$278,2,0),0)/1000)))),"")</f>
        <v/>
      </c>
      <c r="GA330" s="145" t="str">
        <f>IFERROR(IF(AND(GA$272=list!$D$3,'Box Calculation'!GA$279&lt;&gt;"h",$E330&lt;&gt;0),0,IF(AND(GA$273=list!$D$2,$E330&lt;&gt;0,TRUNC(VLOOKUP($E330,'Container Panel'!$B$41:$Z$100,$D330,0)/(VLOOKUP(GA$276,UI!$A$12:$O$51,VLOOKUP(GA$279,$B$276:$C$278,2,0),0)/1000))&gt;0),1,TRUNC(VLOOKUP($E330,'Container Panel'!$B$41:$Z$100,$D330,0)/(VLOOKUP(GA$276,UI!$A$12:$O$51,VLOOKUP(GA$279,$B$276:$C$278,2,0),0)/1000)))),"")</f>
        <v/>
      </c>
      <c r="GB330" s="145" t="str">
        <f>IFERROR(IF(AND(GB$272=list!$D$3,'Box Calculation'!GB$279&lt;&gt;"h",$E330&lt;&gt;0),0,IF(AND(GB$273=list!$D$2,$E330&lt;&gt;0,TRUNC(VLOOKUP($E330,'Container Panel'!$B$41:$Z$100,$D330,0)/(VLOOKUP(GB$276,UI!$A$12:$O$51,VLOOKUP(GB$279,$B$276:$C$278,2,0),0)/1000))&gt;0),1,TRUNC(VLOOKUP($E330,'Container Panel'!$B$41:$Z$100,$D330,0)/(VLOOKUP(GB$276,UI!$A$12:$O$51,VLOOKUP(GB$279,$B$276:$C$278,2,0),0)/1000)))),"")</f>
        <v/>
      </c>
      <c r="GC330" s="145" t="str">
        <f>IFERROR(IF(AND(GC$272=list!$D$3,'Box Calculation'!GC$279&lt;&gt;"h",$E330&lt;&gt;0),0,IF(AND(GC$273=list!$D$2,$E330&lt;&gt;0,TRUNC(VLOOKUP($E330,'Container Panel'!$B$41:$Z$100,$D330,0)/(VLOOKUP(GC$276,UI!$A$12:$O$51,VLOOKUP(GC$279,$B$276:$C$278,2,0),0)/1000))&gt;0),1,TRUNC(VLOOKUP($E330,'Container Panel'!$B$41:$Z$100,$D330,0)/(VLOOKUP(GC$276,UI!$A$12:$O$51,VLOOKUP(GC$279,$B$276:$C$278,2,0),0)/1000)))),"")</f>
        <v/>
      </c>
      <c r="GD330" s="145" t="str">
        <f>IFERROR(IF(AND(GD$272=list!$D$3,'Box Calculation'!GD$279&lt;&gt;"h",$E330&lt;&gt;0),0,IF(AND(GD$273=list!$D$2,$E330&lt;&gt;0,TRUNC(VLOOKUP($E330,'Container Panel'!$B$41:$Z$100,$D330,0)/(VLOOKUP(GD$276,UI!$A$12:$O$51,VLOOKUP(GD$279,$B$276:$C$278,2,0),0)/1000))&gt;0),1,TRUNC(VLOOKUP($E330,'Container Panel'!$B$41:$Z$100,$D330,0)/(VLOOKUP(GD$276,UI!$A$12:$O$51,VLOOKUP(GD$279,$B$276:$C$278,2,0),0)/1000)))),"")</f>
        <v/>
      </c>
      <c r="GE330" s="145" t="str">
        <f>IFERROR(IF(AND(GE$272=list!$D$3,'Box Calculation'!GE$279&lt;&gt;"h",$E330&lt;&gt;0),0,IF(AND(GE$273=list!$D$2,$E330&lt;&gt;0,TRUNC(VLOOKUP($E330,'Container Panel'!$B$41:$Z$100,$D330,0)/(VLOOKUP(GE$276,UI!$A$12:$O$51,VLOOKUP(GE$279,$B$276:$C$278,2,0),0)/1000))&gt;0),1,TRUNC(VLOOKUP($E330,'Container Panel'!$B$41:$Z$100,$D330,0)/(VLOOKUP(GE$276,UI!$A$12:$O$51,VLOOKUP(GE$279,$B$276:$C$278,2,0),0)/1000)))),"")</f>
        <v/>
      </c>
      <c r="GF330" s="145" t="str">
        <f>IFERROR(IF(AND(GF$272=list!$D$3,'Box Calculation'!GF$279&lt;&gt;"h",$E330&lt;&gt;0),0,IF(AND(GF$273=list!$D$2,$E330&lt;&gt;0,TRUNC(VLOOKUP($E330,'Container Panel'!$B$41:$Z$100,$D330,0)/(VLOOKUP(GF$276,UI!$A$12:$O$51,VLOOKUP(GF$279,$B$276:$C$278,2,0),0)/1000))&gt;0),1,TRUNC(VLOOKUP($E330,'Container Panel'!$B$41:$Z$100,$D330,0)/(VLOOKUP(GF$276,UI!$A$12:$O$51,VLOOKUP(GF$279,$B$276:$C$278,2,0),0)/1000)))),"")</f>
        <v/>
      </c>
      <c r="GG330" s="145" t="str">
        <f>IFERROR(IF(AND(GG$272=list!$D$3,'Box Calculation'!GG$279&lt;&gt;"h",$E330&lt;&gt;0),0,IF(AND(GG$273=list!$D$2,$E330&lt;&gt;0,TRUNC(VLOOKUP($E330,'Container Panel'!$B$41:$Z$100,$D330,0)/(VLOOKUP(GG$276,UI!$A$12:$O$51,VLOOKUP(GG$279,$B$276:$C$278,2,0),0)/1000))&gt;0),1,TRUNC(VLOOKUP($E330,'Container Panel'!$B$41:$Z$100,$D330,0)/(VLOOKUP(GG$276,UI!$A$12:$O$51,VLOOKUP(GG$279,$B$276:$C$278,2,0),0)/1000)))),"")</f>
        <v/>
      </c>
      <c r="GH330" s="145" t="str">
        <f>IFERROR(IF(AND(GH$272=list!$D$3,'Box Calculation'!GH$279&lt;&gt;"h",$E330&lt;&gt;0),0,IF(AND(GH$273=list!$D$2,$E330&lt;&gt;0,TRUNC(VLOOKUP($E330,'Container Panel'!$B$41:$Z$100,$D330,0)/(VLOOKUP(GH$276,UI!$A$12:$O$51,VLOOKUP(GH$279,$B$276:$C$278,2,0),0)/1000))&gt;0),1,TRUNC(VLOOKUP($E330,'Container Panel'!$B$41:$Z$100,$D330,0)/(VLOOKUP(GH$276,UI!$A$12:$O$51,VLOOKUP(GH$279,$B$276:$C$278,2,0),0)/1000)))),"")</f>
        <v/>
      </c>
      <c r="GI330" s="145" t="str">
        <f>IFERROR(IF(AND(GI$272=list!$D$3,'Box Calculation'!GI$279&lt;&gt;"h",$E330&lt;&gt;0),0,IF(AND(GI$273=list!$D$2,$E330&lt;&gt;0,TRUNC(VLOOKUP($E330,'Container Panel'!$B$41:$Z$100,$D330,0)/(VLOOKUP(GI$276,UI!$A$12:$O$51,VLOOKUP(GI$279,$B$276:$C$278,2,0),0)/1000))&gt;0),1,TRUNC(VLOOKUP($E330,'Container Panel'!$B$41:$Z$100,$D330,0)/(VLOOKUP(GI$276,UI!$A$12:$O$51,VLOOKUP(GI$279,$B$276:$C$278,2,0),0)/1000)))),"")</f>
        <v/>
      </c>
      <c r="GJ330" s="145" t="str">
        <f>IFERROR(IF(AND(GJ$272=list!$D$3,'Box Calculation'!GJ$279&lt;&gt;"h",$E330&lt;&gt;0),0,IF(AND(GJ$273=list!$D$2,$E330&lt;&gt;0,TRUNC(VLOOKUP($E330,'Container Panel'!$B$41:$Z$100,$D330,0)/(VLOOKUP(GJ$276,UI!$A$12:$O$51,VLOOKUP(GJ$279,$B$276:$C$278,2,0),0)/1000))&gt;0),1,TRUNC(VLOOKUP($E330,'Container Panel'!$B$41:$Z$100,$D330,0)/(VLOOKUP(GJ$276,UI!$A$12:$O$51,VLOOKUP(GJ$279,$B$276:$C$278,2,0),0)/1000)))),"")</f>
        <v/>
      </c>
      <c r="GK330" s="145" t="str">
        <f>IFERROR(IF(AND(GK$272=list!$D$3,'Box Calculation'!GK$279&lt;&gt;"h",$E330&lt;&gt;0),0,IF(AND(GK$273=list!$D$2,$E330&lt;&gt;0,TRUNC(VLOOKUP($E330,'Container Panel'!$B$41:$Z$100,$D330,0)/(VLOOKUP(GK$276,UI!$A$12:$O$51,VLOOKUP(GK$279,$B$276:$C$278,2,0),0)/1000))&gt;0),1,TRUNC(VLOOKUP($E330,'Container Panel'!$B$41:$Z$100,$D330,0)/(VLOOKUP(GK$276,UI!$A$12:$O$51,VLOOKUP(GK$279,$B$276:$C$278,2,0),0)/1000)))),"")</f>
        <v/>
      </c>
      <c r="GL330" s="145" t="str">
        <f>IFERROR(IF(AND(GL$272=list!$D$3,'Box Calculation'!GL$279&lt;&gt;"h",$E330&lt;&gt;0),0,IF(AND(GL$273=list!$D$2,$E330&lt;&gt;0,TRUNC(VLOOKUP($E330,'Container Panel'!$B$41:$Z$100,$D330,0)/(VLOOKUP(GL$276,UI!$A$12:$O$51,VLOOKUP(GL$279,$B$276:$C$278,2,0),0)/1000))&gt;0),1,TRUNC(VLOOKUP($E330,'Container Panel'!$B$41:$Z$100,$D330,0)/(VLOOKUP(GL$276,UI!$A$12:$O$51,VLOOKUP(GL$279,$B$276:$C$278,2,0),0)/1000)))),"")</f>
        <v/>
      </c>
      <c r="GM330" s="145" t="str">
        <f>IFERROR(IF(AND(GM$272=list!$D$3,'Box Calculation'!GM$279&lt;&gt;"h",$E330&lt;&gt;0),0,IF(AND(GM$273=list!$D$2,$E330&lt;&gt;0,TRUNC(VLOOKUP($E330,'Container Panel'!$B$41:$Z$100,$D330,0)/(VLOOKUP(GM$276,UI!$A$12:$O$51,VLOOKUP(GM$279,$B$276:$C$278,2,0),0)/1000))&gt;0),1,TRUNC(VLOOKUP($E330,'Container Panel'!$B$41:$Z$100,$D330,0)/(VLOOKUP(GM$276,UI!$A$12:$O$51,VLOOKUP(GM$279,$B$276:$C$278,2,0),0)/1000)))),"")</f>
        <v/>
      </c>
      <c r="GN330" s="145" t="str">
        <f>IFERROR(IF(AND(GN$272=list!$D$3,'Box Calculation'!GN$279&lt;&gt;"h",$E330&lt;&gt;0),0,IF(AND(GN$273=list!$D$2,$E330&lt;&gt;0,TRUNC(VLOOKUP($E330,'Container Panel'!$B$41:$Z$100,$D330,0)/(VLOOKUP(GN$276,UI!$A$12:$O$51,VLOOKUP(GN$279,$B$276:$C$278,2,0),0)/1000))&gt;0),1,TRUNC(VLOOKUP($E330,'Container Panel'!$B$41:$Z$100,$D330,0)/(VLOOKUP(GN$276,UI!$A$12:$O$51,VLOOKUP(GN$279,$B$276:$C$278,2,0),0)/1000)))),"")</f>
        <v/>
      </c>
      <c r="GO330" s="145" t="str">
        <f>IFERROR(IF(AND(GO$272=list!$D$3,'Box Calculation'!GO$279&lt;&gt;"h",$E330&lt;&gt;0),0,IF(AND(GO$273=list!$D$2,$E330&lt;&gt;0,TRUNC(VLOOKUP($E330,'Container Panel'!$B$41:$Z$100,$D330,0)/(VLOOKUP(GO$276,UI!$A$12:$O$51,VLOOKUP(GO$279,$B$276:$C$278,2,0),0)/1000))&gt;0),1,TRUNC(VLOOKUP($E330,'Container Panel'!$B$41:$Z$100,$D330,0)/(VLOOKUP(GO$276,UI!$A$12:$O$51,VLOOKUP(GO$279,$B$276:$C$278,2,0),0)/1000)))),"")</f>
        <v/>
      </c>
      <c r="GP330" s="145" t="str">
        <f>IFERROR(IF(AND(GP$272=list!$D$3,'Box Calculation'!GP$279&lt;&gt;"h",$E330&lt;&gt;0),0,IF(AND(GP$273=list!$D$2,$E330&lt;&gt;0,TRUNC(VLOOKUP($E330,'Container Panel'!$B$41:$Z$100,$D330,0)/(VLOOKUP(GP$276,UI!$A$12:$O$51,VLOOKUP(GP$279,$B$276:$C$278,2,0),0)/1000))&gt;0),1,TRUNC(VLOOKUP($E330,'Container Panel'!$B$41:$Z$100,$D330,0)/(VLOOKUP(GP$276,UI!$A$12:$O$51,VLOOKUP(GP$279,$B$276:$C$278,2,0),0)/1000)))),"")</f>
        <v/>
      </c>
      <c r="GQ330" s="145" t="str">
        <f>IFERROR(IF(AND(GQ$272=list!$D$3,'Box Calculation'!GQ$279&lt;&gt;"h",$E330&lt;&gt;0),0,IF(AND(GQ$273=list!$D$2,$E330&lt;&gt;0,TRUNC(VLOOKUP($E330,'Container Panel'!$B$41:$Z$100,$D330,0)/(VLOOKUP(GQ$276,UI!$A$12:$O$51,VLOOKUP(GQ$279,$B$276:$C$278,2,0),0)/1000))&gt;0),1,TRUNC(VLOOKUP($E330,'Container Panel'!$B$41:$Z$100,$D330,0)/(VLOOKUP(GQ$276,UI!$A$12:$O$51,VLOOKUP(GQ$279,$B$276:$C$278,2,0),0)/1000)))),"")</f>
        <v/>
      </c>
      <c r="GR330" s="145" t="str">
        <f>IFERROR(IF(AND(GR$272=list!$D$3,'Box Calculation'!GR$279&lt;&gt;"h",$E330&lt;&gt;0),0,IF(AND(GR$273=list!$D$2,$E330&lt;&gt;0,TRUNC(VLOOKUP($E330,'Container Panel'!$B$41:$Z$100,$D330,0)/(VLOOKUP(GR$276,UI!$A$12:$O$51,VLOOKUP(GR$279,$B$276:$C$278,2,0),0)/1000))&gt;0),1,TRUNC(VLOOKUP($E330,'Container Panel'!$B$41:$Z$100,$D330,0)/(VLOOKUP(GR$276,UI!$A$12:$O$51,VLOOKUP(GR$279,$B$276:$C$278,2,0),0)/1000)))),"")</f>
        <v/>
      </c>
      <c r="GS330" s="145" t="str">
        <f>IFERROR(IF(AND(GS$272=list!$D$3,'Box Calculation'!GS$279&lt;&gt;"h",$E330&lt;&gt;0),0,IF(AND(GS$273=list!$D$2,$E330&lt;&gt;0,TRUNC(VLOOKUP($E330,'Container Panel'!$B$41:$Z$100,$D330,0)/(VLOOKUP(GS$276,UI!$A$12:$O$51,VLOOKUP(GS$279,$B$276:$C$278,2,0),0)/1000))&gt;0),1,TRUNC(VLOOKUP($E330,'Container Panel'!$B$41:$Z$100,$D330,0)/(VLOOKUP(GS$276,UI!$A$12:$O$51,VLOOKUP(GS$279,$B$276:$C$278,2,0),0)/1000)))),"")</f>
        <v/>
      </c>
      <c r="GT330" s="145" t="str">
        <f>IFERROR(IF(AND(GT$272=list!$D$3,'Box Calculation'!GT$279&lt;&gt;"h",$E330&lt;&gt;0),0,IF(AND(GT$273=list!$D$2,$E330&lt;&gt;0,TRUNC(VLOOKUP($E330,'Container Panel'!$B$41:$Z$100,$D330,0)/(VLOOKUP(GT$276,UI!$A$12:$O$51,VLOOKUP(GT$279,$B$276:$C$278,2,0),0)/1000))&gt;0),1,TRUNC(VLOOKUP($E330,'Container Panel'!$B$41:$Z$100,$D330,0)/(VLOOKUP(GT$276,UI!$A$12:$O$51,VLOOKUP(GT$279,$B$276:$C$278,2,0),0)/1000)))),"")</f>
        <v/>
      </c>
      <c r="GU330" s="145" t="str">
        <f>IFERROR(IF(AND(GU$272=list!$D$3,'Box Calculation'!GU$279&lt;&gt;"h",$E330&lt;&gt;0),0,IF(AND(GU$273=list!$D$2,$E330&lt;&gt;0,TRUNC(VLOOKUP($E330,'Container Panel'!$B$41:$Z$100,$D330,0)/(VLOOKUP(GU$276,UI!$A$12:$O$51,VLOOKUP(GU$279,$B$276:$C$278,2,0),0)/1000))&gt;0),1,TRUNC(VLOOKUP($E330,'Container Panel'!$B$41:$Z$100,$D330,0)/(VLOOKUP(GU$276,UI!$A$12:$O$51,VLOOKUP(GU$279,$B$276:$C$278,2,0),0)/1000)))),"")</f>
        <v/>
      </c>
      <c r="GV330" s="145" t="str">
        <f>IFERROR(IF(AND(GV$272=list!$D$3,'Box Calculation'!GV$279&lt;&gt;"h",$E330&lt;&gt;0),0,IF(AND(GV$273=list!$D$2,$E330&lt;&gt;0,TRUNC(VLOOKUP($E330,'Container Panel'!$B$41:$Z$100,$D330,0)/(VLOOKUP(GV$276,UI!$A$12:$O$51,VLOOKUP(GV$279,$B$276:$C$278,2,0),0)/1000))&gt;0),1,TRUNC(VLOOKUP($E330,'Container Panel'!$B$41:$Z$100,$D330,0)/(VLOOKUP(GV$276,UI!$A$12:$O$51,VLOOKUP(GV$279,$B$276:$C$278,2,0),0)/1000)))),"")</f>
        <v/>
      </c>
      <c r="GW330" s="145" t="str">
        <f>IFERROR(IF(AND(GW$272=list!$D$3,'Box Calculation'!GW$279&lt;&gt;"h",$E330&lt;&gt;0),0,IF(AND(GW$273=list!$D$2,$E330&lt;&gt;0,TRUNC(VLOOKUP($E330,'Container Panel'!$B$41:$Z$100,$D330,0)/(VLOOKUP(GW$276,UI!$A$12:$O$51,VLOOKUP(GW$279,$B$276:$C$278,2,0),0)/1000))&gt;0),1,TRUNC(VLOOKUP($E330,'Container Panel'!$B$41:$Z$100,$D330,0)/(VLOOKUP(GW$276,UI!$A$12:$O$51,VLOOKUP(GW$279,$B$276:$C$278,2,0),0)/1000)))),"")</f>
        <v/>
      </c>
      <c r="GX330" s="145" t="str">
        <f>IFERROR(IF(AND(GX$272=list!$D$3,'Box Calculation'!GX$279&lt;&gt;"h",$E330&lt;&gt;0),0,IF(AND(GX$273=list!$D$2,$E330&lt;&gt;0,TRUNC(VLOOKUP($E330,'Container Panel'!$B$41:$Z$100,$D330,0)/(VLOOKUP(GX$276,UI!$A$12:$O$51,VLOOKUP(GX$279,$B$276:$C$278,2,0),0)/1000))&gt;0),1,TRUNC(VLOOKUP($E330,'Container Panel'!$B$41:$Z$100,$D330,0)/(VLOOKUP(GX$276,UI!$A$12:$O$51,VLOOKUP(GX$279,$B$276:$C$278,2,0),0)/1000)))),"")</f>
        <v/>
      </c>
      <c r="GY330" s="145" t="str">
        <f>IFERROR(IF(AND(GY$272=list!$D$3,'Box Calculation'!GY$279&lt;&gt;"h",$E330&lt;&gt;0),0,IF(AND(GY$273=list!$D$2,$E330&lt;&gt;0,TRUNC(VLOOKUP($E330,'Container Panel'!$B$41:$Z$100,$D330,0)/(VLOOKUP(GY$276,UI!$A$12:$O$51,VLOOKUP(GY$279,$B$276:$C$278,2,0),0)/1000))&gt;0),1,TRUNC(VLOOKUP($E330,'Container Panel'!$B$41:$Z$100,$D330,0)/(VLOOKUP(GY$276,UI!$A$12:$O$51,VLOOKUP(GY$279,$B$276:$C$278,2,0),0)/1000)))),"")</f>
        <v/>
      </c>
      <c r="GZ330" s="145" t="str">
        <f>IFERROR(IF(AND(GZ$272=list!$D$3,'Box Calculation'!GZ$279&lt;&gt;"h",$E330&lt;&gt;0),0,IF(AND(GZ$273=list!$D$2,$E330&lt;&gt;0,TRUNC(VLOOKUP($E330,'Container Panel'!$B$41:$Z$100,$D330,0)/(VLOOKUP(GZ$276,UI!$A$12:$O$51,VLOOKUP(GZ$279,$B$276:$C$278,2,0),0)/1000))&gt;0),1,TRUNC(VLOOKUP($E330,'Container Panel'!$B$41:$Z$100,$D330,0)/(VLOOKUP(GZ$276,UI!$A$12:$O$51,VLOOKUP(GZ$279,$B$276:$C$278,2,0),0)/1000)))),"")</f>
        <v/>
      </c>
      <c r="HA330" s="145" t="str">
        <f>IFERROR(IF(AND(HA$272=list!$D$3,'Box Calculation'!HA$279&lt;&gt;"h",$E330&lt;&gt;0),0,IF(AND(HA$273=list!$D$2,$E330&lt;&gt;0,TRUNC(VLOOKUP($E330,'Container Panel'!$B$41:$Z$100,$D330,0)/(VLOOKUP(HA$276,UI!$A$12:$O$51,VLOOKUP(HA$279,$B$276:$C$278,2,0),0)/1000))&gt;0),1,TRUNC(VLOOKUP($E330,'Container Panel'!$B$41:$Z$100,$D330,0)/(VLOOKUP(HA$276,UI!$A$12:$O$51,VLOOKUP(HA$279,$B$276:$C$278,2,0),0)/1000)))),"")</f>
        <v/>
      </c>
      <c r="HB330" s="145" t="str">
        <f>IFERROR(IF(AND(HB$272=list!$D$3,'Box Calculation'!HB$279&lt;&gt;"h",$E330&lt;&gt;0),0,IF(AND(HB$273=list!$D$2,$E330&lt;&gt;0,TRUNC(VLOOKUP($E330,'Container Panel'!$B$41:$Z$100,$D330,0)/(VLOOKUP(HB$276,UI!$A$12:$O$51,VLOOKUP(HB$279,$B$276:$C$278,2,0),0)/1000))&gt;0),1,TRUNC(VLOOKUP($E330,'Container Panel'!$B$41:$Z$100,$D330,0)/(VLOOKUP(HB$276,UI!$A$12:$O$51,VLOOKUP(HB$279,$B$276:$C$278,2,0),0)/1000)))),"")</f>
        <v/>
      </c>
      <c r="HC330" s="145" t="str">
        <f>IFERROR(IF(AND(HC$272=list!$D$3,'Box Calculation'!HC$279&lt;&gt;"h",$E330&lt;&gt;0),0,IF(AND(HC$273=list!$D$2,$E330&lt;&gt;0,TRUNC(VLOOKUP($E330,'Container Panel'!$B$41:$Z$100,$D330,0)/(VLOOKUP(HC$276,UI!$A$12:$O$51,VLOOKUP(HC$279,$B$276:$C$278,2,0),0)/1000))&gt;0),1,TRUNC(VLOOKUP($E330,'Container Panel'!$B$41:$Z$100,$D330,0)/(VLOOKUP(HC$276,UI!$A$12:$O$51,VLOOKUP(HC$279,$B$276:$C$278,2,0),0)/1000)))),"")</f>
        <v/>
      </c>
      <c r="HD330" s="145" t="str">
        <f>IFERROR(IF(AND(HD$272=list!$D$3,'Box Calculation'!HD$279&lt;&gt;"h",$E330&lt;&gt;0),0,IF(AND(HD$273=list!$D$2,$E330&lt;&gt;0,TRUNC(VLOOKUP($E330,'Container Panel'!$B$41:$Z$100,$D330,0)/(VLOOKUP(HD$276,UI!$A$12:$O$51,VLOOKUP(HD$279,$B$276:$C$278,2,0),0)/1000))&gt;0),1,TRUNC(VLOOKUP($E330,'Container Panel'!$B$41:$Z$100,$D330,0)/(VLOOKUP(HD$276,UI!$A$12:$O$51,VLOOKUP(HD$279,$B$276:$C$278,2,0),0)/1000)))),"")</f>
        <v/>
      </c>
      <c r="HE330" s="145" t="str">
        <f>IFERROR(IF(AND(HE$272=list!$D$3,'Box Calculation'!HE$279&lt;&gt;"h",$E330&lt;&gt;0),0,IF(AND(HE$273=list!$D$2,$E330&lt;&gt;0,TRUNC(VLOOKUP($E330,'Container Panel'!$B$41:$Z$100,$D330,0)/(VLOOKUP(HE$276,UI!$A$12:$O$51,VLOOKUP(HE$279,$B$276:$C$278,2,0),0)/1000))&gt;0),1,TRUNC(VLOOKUP($E330,'Container Panel'!$B$41:$Z$100,$D330,0)/(VLOOKUP(HE$276,UI!$A$12:$O$51,VLOOKUP(HE$279,$B$276:$C$278,2,0),0)/1000)))),"")</f>
        <v/>
      </c>
      <c r="HF330" s="145" t="str">
        <f>IFERROR(IF(AND(HF$272=list!$D$3,'Box Calculation'!HF$279&lt;&gt;"h",$E330&lt;&gt;0),0,IF(AND(HF$273=list!$D$2,$E330&lt;&gt;0,TRUNC(VLOOKUP($E330,'Container Panel'!$B$41:$Z$100,$D330,0)/(VLOOKUP(HF$276,UI!$A$12:$O$51,VLOOKUP(HF$279,$B$276:$C$278,2,0),0)/1000))&gt;0),1,TRUNC(VLOOKUP($E330,'Container Panel'!$B$41:$Z$100,$D330,0)/(VLOOKUP(HF$276,UI!$A$12:$O$51,VLOOKUP(HF$279,$B$276:$C$278,2,0),0)/1000)))),"")</f>
        <v/>
      </c>
      <c r="HG330" s="145" t="str">
        <f>IFERROR(IF(AND(HG$272=list!$D$3,'Box Calculation'!HG$279&lt;&gt;"h",$E330&lt;&gt;0),0,IF(AND(HG$273=list!$D$2,$E330&lt;&gt;0,TRUNC(VLOOKUP($E330,'Container Panel'!$B$41:$Z$100,$D330,0)/(VLOOKUP(HG$276,UI!$A$12:$O$51,VLOOKUP(HG$279,$B$276:$C$278,2,0),0)/1000))&gt;0),1,TRUNC(VLOOKUP($E330,'Container Panel'!$B$41:$Z$100,$D330,0)/(VLOOKUP(HG$276,UI!$A$12:$O$51,VLOOKUP(HG$279,$B$276:$C$278,2,0),0)/1000)))),"")</f>
        <v/>
      </c>
      <c r="HH330" s="145" t="str">
        <f>IFERROR(IF(AND(HH$272=list!$D$3,'Box Calculation'!HH$279&lt;&gt;"h",$E330&lt;&gt;0),0,IF(AND(HH$273=list!$D$2,$E330&lt;&gt;0,TRUNC(VLOOKUP($E330,'Container Panel'!$B$41:$Z$100,$D330,0)/(VLOOKUP(HH$276,UI!$A$12:$O$51,VLOOKUP(HH$279,$B$276:$C$278,2,0),0)/1000))&gt;0),1,TRUNC(VLOOKUP($E330,'Container Panel'!$B$41:$Z$100,$D330,0)/(VLOOKUP(HH$276,UI!$A$12:$O$51,VLOOKUP(HH$279,$B$276:$C$278,2,0),0)/1000)))),"")</f>
        <v/>
      </c>
      <c r="HI330" s="145" t="str">
        <f>IFERROR(IF(AND(HI$272=list!$D$3,'Box Calculation'!HI$279&lt;&gt;"h",$E330&lt;&gt;0),0,IF(AND(HI$273=list!$D$2,$E330&lt;&gt;0,TRUNC(VLOOKUP($E330,'Container Panel'!$B$41:$Z$100,$D330,0)/(VLOOKUP(HI$276,UI!$A$12:$O$51,VLOOKUP(HI$279,$B$276:$C$278,2,0),0)/1000))&gt;0),1,TRUNC(VLOOKUP($E330,'Container Panel'!$B$41:$Z$100,$D330,0)/(VLOOKUP(HI$276,UI!$A$12:$O$51,VLOOKUP(HI$279,$B$276:$C$278,2,0),0)/1000)))),"")</f>
        <v/>
      </c>
      <c r="HJ330" s="145" t="str">
        <f>IFERROR(IF(AND(HJ$272=list!$D$3,'Box Calculation'!HJ$279&lt;&gt;"h",$E330&lt;&gt;0),0,IF(AND(HJ$273=list!$D$2,$E330&lt;&gt;0,TRUNC(VLOOKUP($E330,'Container Panel'!$B$41:$Z$100,$D330,0)/(VLOOKUP(HJ$276,UI!$A$12:$O$51,VLOOKUP(HJ$279,$B$276:$C$278,2,0),0)/1000))&gt;0),1,TRUNC(VLOOKUP($E330,'Container Panel'!$B$41:$Z$100,$D330,0)/(VLOOKUP(HJ$276,UI!$A$12:$O$51,VLOOKUP(HJ$279,$B$276:$C$278,2,0),0)/1000)))),"")</f>
        <v/>
      </c>
      <c r="HK330" s="145" t="str">
        <f>IFERROR(IF(AND(HK$272=list!$D$3,'Box Calculation'!HK$279&lt;&gt;"h",$E330&lt;&gt;0),0,IF(AND(HK$273=list!$D$2,$E330&lt;&gt;0,TRUNC(VLOOKUP($E330,'Container Panel'!$B$41:$Z$100,$D330,0)/(VLOOKUP(HK$276,UI!$A$12:$O$51,VLOOKUP(HK$279,$B$276:$C$278,2,0),0)/1000))&gt;0),1,TRUNC(VLOOKUP($E330,'Container Panel'!$B$41:$Z$100,$D330,0)/(VLOOKUP(HK$276,UI!$A$12:$O$51,VLOOKUP(HK$279,$B$276:$C$278,2,0),0)/1000)))),"")</f>
        <v/>
      </c>
      <c r="HL330" s="145" t="str">
        <f>IFERROR(IF(AND(HL$272=list!$D$3,'Box Calculation'!HL$279&lt;&gt;"h",$E330&lt;&gt;0),0,IF(AND(HL$273=list!$D$2,$E330&lt;&gt;0,TRUNC(VLOOKUP($E330,'Container Panel'!$B$41:$Z$100,$D330,0)/(VLOOKUP(HL$276,UI!$A$12:$O$51,VLOOKUP(HL$279,$B$276:$C$278,2,0),0)/1000))&gt;0),1,TRUNC(VLOOKUP($E330,'Container Panel'!$B$41:$Z$100,$D330,0)/(VLOOKUP(HL$276,UI!$A$12:$O$51,VLOOKUP(HL$279,$B$276:$C$278,2,0),0)/1000)))),"")</f>
        <v/>
      </c>
      <c r="HM330" s="145" t="str">
        <f>IFERROR(IF(AND(HM$272=list!$D$3,'Box Calculation'!HM$279&lt;&gt;"h",$E330&lt;&gt;0),0,IF(AND(HM$273=list!$D$2,$E330&lt;&gt;0,TRUNC(VLOOKUP($E330,'Container Panel'!$B$41:$Z$100,$D330,0)/(VLOOKUP(HM$276,UI!$A$12:$O$51,VLOOKUP(HM$279,$B$276:$C$278,2,0),0)/1000))&gt;0),1,TRUNC(VLOOKUP($E330,'Container Panel'!$B$41:$Z$100,$D330,0)/(VLOOKUP(HM$276,UI!$A$12:$O$51,VLOOKUP(HM$279,$B$276:$C$278,2,0),0)/1000)))),"")</f>
        <v/>
      </c>
      <c r="HN330" s="145" t="str">
        <f>IFERROR(IF(AND(HN$272=list!$D$3,'Box Calculation'!HN$279&lt;&gt;"h",$E330&lt;&gt;0),0,IF(AND(HN$273=list!$D$2,$E330&lt;&gt;0,TRUNC(VLOOKUP($E330,'Container Panel'!$B$41:$Z$100,$D330,0)/(VLOOKUP(HN$276,UI!$A$12:$O$51,VLOOKUP(HN$279,$B$276:$C$278,2,0),0)/1000))&gt;0),1,TRUNC(VLOOKUP($E330,'Container Panel'!$B$41:$Z$100,$D330,0)/(VLOOKUP(HN$276,UI!$A$12:$O$51,VLOOKUP(HN$279,$B$276:$C$278,2,0),0)/1000)))),"")</f>
        <v/>
      </c>
      <c r="HO330" s="145" t="str">
        <f>IFERROR(IF(AND(HO$272=list!$D$3,'Box Calculation'!HO$279&lt;&gt;"h",$E330&lt;&gt;0),0,IF(AND(HO$273=list!$D$2,$E330&lt;&gt;0,TRUNC(VLOOKUP($E330,'Container Panel'!$B$41:$Z$100,$D330,0)/(VLOOKUP(HO$276,UI!$A$12:$O$51,VLOOKUP(HO$279,$B$276:$C$278,2,0),0)/1000))&gt;0),1,TRUNC(VLOOKUP($E330,'Container Panel'!$B$41:$Z$100,$D330,0)/(VLOOKUP(HO$276,UI!$A$12:$O$51,VLOOKUP(HO$279,$B$276:$C$278,2,0),0)/1000)))),"")</f>
        <v/>
      </c>
      <c r="HP330" s="145" t="str">
        <f>IFERROR(IF(AND(HP$272=list!$D$3,'Box Calculation'!HP$279&lt;&gt;"h",$E330&lt;&gt;0),0,IF(AND(HP$273=list!$D$2,$E330&lt;&gt;0,TRUNC(VLOOKUP($E330,'Container Panel'!$B$41:$Z$100,$D330,0)/(VLOOKUP(HP$276,UI!$A$12:$O$51,VLOOKUP(HP$279,$B$276:$C$278,2,0),0)/1000))&gt;0),1,TRUNC(VLOOKUP($E330,'Container Panel'!$B$41:$Z$100,$D330,0)/(VLOOKUP(HP$276,UI!$A$12:$O$51,VLOOKUP(HP$279,$B$276:$C$278,2,0),0)/1000)))),"")</f>
        <v/>
      </c>
      <c r="HQ330" s="145" t="str">
        <f>IFERROR(IF(AND(HQ$272=list!$D$3,'Box Calculation'!HQ$279&lt;&gt;"h",$E330&lt;&gt;0),0,IF(AND(HQ$273=list!$D$2,$E330&lt;&gt;0,TRUNC(VLOOKUP($E330,'Container Panel'!$B$41:$Z$100,$D330,0)/(VLOOKUP(HQ$276,UI!$A$12:$O$51,VLOOKUP(HQ$279,$B$276:$C$278,2,0),0)/1000))&gt;0),1,TRUNC(VLOOKUP($E330,'Container Panel'!$B$41:$Z$100,$D330,0)/(VLOOKUP(HQ$276,UI!$A$12:$O$51,VLOOKUP(HQ$279,$B$276:$C$278,2,0),0)/1000)))),"")</f>
        <v/>
      </c>
      <c r="HR330" s="145" t="str">
        <f>IFERROR(IF(AND(HR$272=list!$D$3,'Box Calculation'!HR$279&lt;&gt;"h",$E330&lt;&gt;0),0,IF(AND(HR$273=list!$D$2,$E330&lt;&gt;0,TRUNC(VLOOKUP($E330,'Container Panel'!$B$41:$Z$100,$D330,0)/(VLOOKUP(HR$276,UI!$A$12:$O$51,VLOOKUP(HR$279,$B$276:$C$278,2,0),0)/1000))&gt;0),1,TRUNC(VLOOKUP($E330,'Container Panel'!$B$41:$Z$100,$D330,0)/(VLOOKUP(HR$276,UI!$A$12:$O$51,VLOOKUP(HR$279,$B$276:$C$278,2,0),0)/1000)))),"")</f>
        <v/>
      </c>
      <c r="HS330" s="145" t="str">
        <f>IFERROR(IF(AND(HS$272=list!$D$3,'Box Calculation'!HS$279&lt;&gt;"h",$E330&lt;&gt;0),0,IF(AND(HS$273=list!$D$2,$E330&lt;&gt;0,TRUNC(VLOOKUP($E330,'Container Panel'!$B$41:$Z$100,$D330,0)/(VLOOKUP(HS$276,UI!$A$12:$O$51,VLOOKUP(HS$279,$B$276:$C$278,2,0),0)/1000))&gt;0),1,TRUNC(VLOOKUP($E330,'Container Panel'!$B$41:$Z$100,$D330,0)/(VLOOKUP(HS$276,UI!$A$12:$O$51,VLOOKUP(HS$279,$B$276:$C$278,2,0),0)/1000)))),"")</f>
        <v/>
      </c>
      <c r="HT330" s="145" t="str">
        <f>IFERROR(IF(AND(HT$272=list!$D$3,'Box Calculation'!HT$279&lt;&gt;"h",$E330&lt;&gt;0),0,IF(AND(HT$273=list!$D$2,$E330&lt;&gt;0,TRUNC(VLOOKUP($E330,'Container Panel'!$B$41:$Z$100,$D330,0)/(VLOOKUP(HT$276,UI!$A$12:$O$51,VLOOKUP(HT$279,$B$276:$C$278,2,0),0)/1000))&gt;0),1,TRUNC(VLOOKUP($E330,'Container Panel'!$B$41:$Z$100,$D330,0)/(VLOOKUP(HT$276,UI!$A$12:$O$51,VLOOKUP(HT$279,$B$276:$C$278,2,0),0)/1000)))),"")</f>
        <v/>
      </c>
      <c r="HU330" s="145" t="str">
        <f>IFERROR(IF(AND(HU$272=list!$D$3,'Box Calculation'!HU$279&lt;&gt;"h",$E330&lt;&gt;0),0,IF(AND(HU$273=list!$D$2,$E330&lt;&gt;0,TRUNC(VLOOKUP($E330,'Container Panel'!$B$41:$Z$100,$D330,0)/(VLOOKUP(HU$276,UI!$A$12:$O$51,VLOOKUP(HU$279,$B$276:$C$278,2,0),0)/1000))&gt;0),1,TRUNC(VLOOKUP($E330,'Container Panel'!$B$41:$Z$100,$D330,0)/(VLOOKUP(HU$276,UI!$A$12:$O$51,VLOOKUP(HU$279,$B$276:$C$278,2,0),0)/1000)))),"")</f>
        <v/>
      </c>
      <c r="HV330" s="145" t="str">
        <f>IFERROR(IF(AND(HV$272=list!$D$3,'Box Calculation'!HV$279&lt;&gt;"h",$E330&lt;&gt;0),0,IF(AND(HV$273=list!$D$2,$E330&lt;&gt;0,TRUNC(VLOOKUP($E330,'Container Panel'!$B$41:$Z$100,$D330,0)/(VLOOKUP(HV$276,UI!$A$12:$O$51,VLOOKUP(HV$279,$B$276:$C$278,2,0),0)/1000))&gt;0),1,TRUNC(VLOOKUP($E330,'Container Panel'!$B$41:$Z$100,$D330,0)/(VLOOKUP(HV$276,UI!$A$12:$O$51,VLOOKUP(HV$279,$B$276:$C$278,2,0),0)/1000)))),"")</f>
        <v/>
      </c>
      <c r="HW330" s="145" t="str">
        <f>IFERROR(IF(AND(HW$272=list!$D$3,'Box Calculation'!HW$279&lt;&gt;"h",$E330&lt;&gt;0),0,IF(AND(HW$273=list!$D$2,$E330&lt;&gt;0,TRUNC(VLOOKUP($E330,'Container Panel'!$B$41:$Z$100,$D330,0)/(VLOOKUP(HW$276,UI!$A$12:$O$51,VLOOKUP(HW$279,$B$276:$C$278,2,0),0)/1000))&gt;0),1,TRUNC(VLOOKUP($E330,'Container Panel'!$B$41:$Z$100,$D330,0)/(VLOOKUP(HW$276,UI!$A$12:$O$51,VLOOKUP(HW$279,$B$276:$C$278,2,0),0)/1000)))),"")</f>
        <v/>
      </c>
      <c r="HX330" s="145" t="str">
        <f>IFERROR(IF(AND(HX$272=list!$D$3,'Box Calculation'!HX$279&lt;&gt;"h",$E330&lt;&gt;0),0,IF(AND(HX$273=list!$D$2,$E330&lt;&gt;0,TRUNC(VLOOKUP($E330,'Container Panel'!$B$41:$Z$100,$D330,0)/(VLOOKUP(HX$276,UI!$A$12:$O$51,VLOOKUP(HX$279,$B$276:$C$278,2,0),0)/1000))&gt;0),1,TRUNC(VLOOKUP($E330,'Container Panel'!$B$41:$Z$100,$D330,0)/(VLOOKUP(HX$276,UI!$A$12:$O$51,VLOOKUP(HX$279,$B$276:$C$278,2,0),0)/1000)))),"")</f>
        <v/>
      </c>
      <c r="HY330" s="145" t="str">
        <f>IFERROR(IF(AND(HY$272=list!$D$3,'Box Calculation'!HY$279&lt;&gt;"h",$E330&lt;&gt;0),0,IF(AND(HY$273=list!$D$2,$E330&lt;&gt;0,TRUNC(VLOOKUP($E330,'Container Panel'!$B$41:$Z$100,$D330,0)/(VLOOKUP(HY$276,UI!$A$12:$O$51,VLOOKUP(HY$279,$B$276:$C$278,2,0),0)/1000))&gt;0),1,TRUNC(VLOOKUP($E330,'Container Panel'!$B$41:$Z$100,$D330,0)/(VLOOKUP(HY$276,UI!$A$12:$O$51,VLOOKUP(HY$279,$B$276:$C$278,2,0),0)/1000)))),"")</f>
        <v/>
      </c>
      <c r="HZ330" s="145" t="str">
        <f>IFERROR(IF(AND(HZ$272=list!$D$3,'Box Calculation'!HZ$279&lt;&gt;"h",$E330&lt;&gt;0),0,IF(AND(HZ$273=list!$D$2,$E330&lt;&gt;0,TRUNC(VLOOKUP($E330,'Container Panel'!$B$41:$Z$100,$D330,0)/(VLOOKUP(HZ$276,UI!$A$12:$O$51,VLOOKUP(HZ$279,$B$276:$C$278,2,0),0)/1000))&gt;0),1,TRUNC(VLOOKUP($E330,'Container Panel'!$B$41:$Z$100,$D330,0)/(VLOOKUP(HZ$276,UI!$A$12:$O$51,VLOOKUP(HZ$279,$B$276:$C$278,2,0),0)/1000)))),"")</f>
        <v/>
      </c>
      <c r="IA330" s="145" t="str">
        <f>IFERROR(IF(AND(IA$272=list!$D$3,'Box Calculation'!IA$279&lt;&gt;"h",$E330&lt;&gt;0),0,IF(AND(IA$273=list!$D$2,$E330&lt;&gt;0,TRUNC(VLOOKUP($E330,'Container Panel'!$B$41:$Z$100,$D330,0)/(VLOOKUP(IA$276,UI!$A$12:$O$51,VLOOKUP(IA$279,$B$276:$C$278,2,0),0)/1000))&gt;0),1,TRUNC(VLOOKUP($E330,'Container Panel'!$B$41:$Z$100,$D330,0)/(VLOOKUP(IA$276,UI!$A$12:$O$51,VLOOKUP(IA$279,$B$276:$C$278,2,0),0)/1000)))),"")</f>
        <v/>
      </c>
      <c r="IB330" s="145" t="str">
        <f>IFERROR(IF(AND(IB$272=list!$D$3,'Box Calculation'!IB$279&lt;&gt;"h",$E330&lt;&gt;0),0,IF(AND(IB$273=list!$D$2,$E330&lt;&gt;0,TRUNC(VLOOKUP($E330,'Container Panel'!$B$41:$Z$100,$D330,0)/(VLOOKUP(IB$276,UI!$A$12:$O$51,VLOOKUP(IB$279,$B$276:$C$278,2,0),0)/1000))&gt;0),1,TRUNC(VLOOKUP($E330,'Container Panel'!$B$41:$Z$100,$D330,0)/(VLOOKUP(IB$276,UI!$A$12:$O$51,VLOOKUP(IB$279,$B$276:$C$278,2,0),0)/1000)))),"")</f>
        <v/>
      </c>
      <c r="IC330" s="145" t="str">
        <f>IFERROR(IF(AND(IC$272=list!$D$3,'Box Calculation'!IC$279&lt;&gt;"h",$E330&lt;&gt;0),0,IF(AND(IC$273=list!$D$2,$E330&lt;&gt;0,TRUNC(VLOOKUP($E330,'Container Panel'!$B$41:$Z$100,$D330,0)/(VLOOKUP(IC$276,UI!$A$12:$O$51,VLOOKUP(IC$279,$B$276:$C$278,2,0),0)/1000))&gt;0),1,TRUNC(VLOOKUP($E330,'Container Panel'!$B$41:$Z$100,$D330,0)/(VLOOKUP(IC$276,UI!$A$12:$O$51,VLOOKUP(IC$279,$B$276:$C$278,2,0),0)/1000)))),"")</f>
        <v/>
      </c>
      <c r="ID330" s="145" t="str">
        <f>IFERROR(IF(AND(ID$272=list!$D$3,'Box Calculation'!ID$279&lt;&gt;"h",$E330&lt;&gt;0),0,IF(AND(ID$273=list!$D$2,$E330&lt;&gt;0,TRUNC(VLOOKUP($E330,'Container Panel'!$B$41:$Z$100,$D330,0)/(VLOOKUP(ID$276,UI!$A$12:$O$51,VLOOKUP(ID$279,$B$276:$C$278,2,0),0)/1000))&gt;0),1,TRUNC(VLOOKUP($E330,'Container Panel'!$B$41:$Z$100,$D330,0)/(VLOOKUP(ID$276,UI!$A$12:$O$51,VLOOKUP(ID$279,$B$276:$C$278,2,0),0)/1000)))),"")</f>
        <v/>
      </c>
      <c r="IE330" s="145" t="str">
        <f>IFERROR(IF(AND(IE$272=list!$D$3,'Box Calculation'!IE$279&lt;&gt;"h",$E330&lt;&gt;0),0,IF(AND(IE$273=list!$D$2,$E330&lt;&gt;0,TRUNC(VLOOKUP($E330,'Container Panel'!$B$41:$Z$100,$D330,0)/(VLOOKUP(IE$276,UI!$A$12:$O$51,VLOOKUP(IE$279,$B$276:$C$278,2,0),0)/1000))&gt;0),1,TRUNC(VLOOKUP($E330,'Container Panel'!$B$41:$Z$100,$D330,0)/(VLOOKUP(IE$276,UI!$A$12:$O$51,VLOOKUP(IE$279,$B$276:$C$278,2,0),0)/1000)))),"")</f>
        <v/>
      </c>
      <c r="IF330" s="145" t="str">
        <f>IFERROR(IF(AND(IF$272=list!$D$3,'Box Calculation'!IF$279&lt;&gt;"h",$E330&lt;&gt;0),0,IF(AND(IF$273=list!$D$2,$E330&lt;&gt;0,TRUNC(VLOOKUP($E330,'Container Panel'!$B$41:$Z$100,$D330,0)/(VLOOKUP(IF$276,UI!$A$12:$O$51,VLOOKUP(IF$279,$B$276:$C$278,2,0),0)/1000))&gt;0),1,TRUNC(VLOOKUP($E330,'Container Panel'!$B$41:$Z$100,$D330,0)/(VLOOKUP(IF$276,UI!$A$12:$O$51,VLOOKUP(IF$279,$B$276:$C$278,2,0),0)/1000)))),"")</f>
        <v/>
      </c>
      <c r="IG330" s="145" t="str">
        <f>IFERROR(IF(AND(IG$272=list!$D$3,'Box Calculation'!IG$279&lt;&gt;"h",$E330&lt;&gt;0),0,IF(AND(IG$273=list!$D$2,$E330&lt;&gt;0,TRUNC(VLOOKUP($E330,'Container Panel'!$B$41:$Z$100,$D330,0)/(VLOOKUP(IG$276,UI!$A$12:$O$51,VLOOKUP(IG$279,$B$276:$C$278,2,0),0)/1000))&gt;0),1,TRUNC(VLOOKUP($E330,'Container Panel'!$B$41:$Z$100,$D330,0)/(VLOOKUP(IG$276,UI!$A$12:$O$51,VLOOKUP(IG$279,$B$276:$C$278,2,0),0)/1000)))),"")</f>
        <v/>
      </c>
      <c r="IH330" s="145" t="str">
        <f>IFERROR(IF(AND(IH$272=list!$D$3,'Box Calculation'!IH$279&lt;&gt;"h",$E330&lt;&gt;0),0,IF(AND(IH$273=list!$D$2,$E330&lt;&gt;0,TRUNC(VLOOKUP($E330,'Container Panel'!$B$41:$Z$100,$D330,0)/(VLOOKUP(IH$276,UI!$A$12:$O$51,VLOOKUP(IH$279,$B$276:$C$278,2,0),0)/1000))&gt;0),1,TRUNC(VLOOKUP($E330,'Container Panel'!$B$41:$Z$100,$D330,0)/(VLOOKUP(IH$276,UI!$A$12:$O$51,VLOOKUP(IH$279,$B$276:$C$278,2,0),0)/1000)))),"")</f>
        <v/>
      </c>
      <c r="II330" s="145" t="str">
        <f>IFERROR(IF(AND(II$272=list!$D$3,'Box Calculation'!II$279&lt;&gt;"h",$E330&lt;&gt;0),0,IF(AND(II$273=list!$D$2,$E330&lt;&gt;0,TRUNC(VLOOKUP($E330,'Container Panel'!$B$41:$Z$100,$D330,0)/(VLOOKUP(II$276,UI!$A$12:$O$51,VLOOKUP(II$279,$B$276:$C$278,2,0),0)/1000))&gt;0),1,TRUNC(VLOOKUP($E330,'Container Panel'!$B$41:$Z$100,$D330,0)/(VLOOKUP(II$276,UI!$A$12:$O$51,VLOOKUP(II$279,$B$276:$C$278,2,0),0)/1000)))),"")</f>
        <v/>
      </c>
      <c r="IJ330" s="145" t="str">
        <f>IFERROR(IF(AND(IJ$272=list!$D$3,'Box Calculation'!IJ$279&lt;&gt;"h",$E330&lt;&gt;0),0,IF(AND(IJ$273=list!$D$2,$E330&lt;&gt;0,TRUNC(VLOOKUP($E330,'Container Panel'!$B$41:$Z$100,$D330,0)/(VLOOKUP(IJ$276,UI!$A$12:$O$51,VLOOKUP(IJ$279,$B$276:$C$278,2,0),0)/1000))&gt;0),1,TRUNC(VLOOKUP($E330,'Container Panel'!$B$41:$Z$100,$D330,0)/(VLOOKUP(IJ$276,UI!$A$12:$O$51,VLOOKUP(IJ$279,$B$276:$C$278,2,0),0)/1000)))),"")</f>
        <v/>
      </c>
      <c r="IK330" s="145" t="str">
        <f>IFERROR(IF(AND(IK$272=list!$D$3,'Box Calculation'!IK$279&lt;&gt;"h",$E330&lt;&gt;0),0,IF(AND(IK$273=list!$D$2,$E330&lt;&gt;0,TRUNC(VLOOKUP($E330,'Container Panel'!$B$41:$Z$100,$D330,0)/(VLOOKUP(IK$276,UI!$A$12:$O$51,VLOOKUP(IK$279,$B$276:$C$278,2,0),0)/1000))&gt;0),1,TRUNC(VLOOKUP($E330,'Container Panel'!$B$41:$Z$100,$D330,0)/(VLOOKUP(IK$276,UI!$A$12:$O$51,VLOOKUP(IK$279,$B$276:$C$278,2,0),0)/1000)))),"")</f>
        <v/>
      </c>
      <c r="IL330" s="145" t="str">
        <f>IFERROR(IF(AND(IL$272=list!$D$3,'Box Calculation'!IL$279&lt;&gt;"h",$E330&lt;&gt;0),0,IF(AND(IL$273=list!$D$2,$E330&lt;&gt;0,TRUNC(VLOOKUP($E330,'Container Panel'!$B$41:$Z$100,$D330,0)/(VLOOKUP(IL$276,UI!$A$12:$O$51,VLOOKUP(IL$279,$B$276:$C$278,2,0),0)/1000))&gt;0),1,TRUNC(VLOOKUP($E330,'Container Panel'!$B$41:$Z$100,$D330,0)/(VLOOKUP(IL$276,UI!$A$12:$O$51,VLOOKUP(IL$279,$B$276:$C$278,2,0),0)/1000)))),"")</f>
        <v/>
      </c>
    </row>
    <row r="331" spans="2:246">
      <c r="B331" s="74">
        <v>51</v>
      </c>
      <c r="C331" s="74">
        <f t="shared" si="191"/>
        <v>18</v>
      </c>
      <c r="D331" s="163">
        <f>MOD(B331,3)+'Container Panel'!$Q$38</f>
        <v>16</v>
      </c>
      <c r="E331" s="143" t="str">
        <f t="shared" si="193"/>
        <v>EU64175</v>
      </c>
      <c r="F331" s="144" t="s">
        <v>75</v>
      </c>
      <c r="G331" s="145">
        <f>IFERROR(TRUNC(VLOOKUP($E331,'Container Panel'!$B$41:$Z$100,$D331,0)/(VLOOKUP(G$276,UI!$A$12:$O$51,VLOOKUP(G$277,$B$276:$C$278,2,0),0)/1000)),"")</f>
        <v>3</v>
      </c>
      <c r="H331" s="145">
        <f>IFERROR(TRUNC(VLOOKUP($E331,'Container Panel'!$B$41:$Z$100,$D331,0)/(VLOOKUP(H$276,UI!$A$12:$O$51,VLOOKUP(H$277,$B$276:$C$278,2,0),0)/1000)),"")</f>
        <v>3</v>
      </c>
      <c r="I331" s="145">
        <f>IFERROR(TRUNC(VLOOKUP($E331,'Container Panel'!$B$41:$Z$100,$D331,0)/(VLOOKUP(I$276,UI!$A$12:$O$51,VLOOKUP(I$277,$B$276:$C$278,2,0),0)/1000)),"")</f>
        <v>9</v>
      </c>
      <c r="J331" s="145">
        <f>IFERROR(TRUNC(VLOOKUP($E331,'Container Panel'!$B$41:$Z$100,$D331,0)/(VLOOKUP(J$276,UI!$A$12:$O$51,VLOOKUP(J$277,$B$276:$C$278,2,0),0)/1000)),"")</f>
        <v>9</v>
      </c>
      <c r="K331" s="145">
        <f>IFERROR(TRUNC(VLOOKUP($E331,'Container Panel'!$B$41:$Z$100,$D331,0)/(VLOOKUP(K$276,UI!$A$12:$O$51,VLOOKUP(K$277,$B$276:$C$278,2,0),0)/1000)),"")</f>
        <v>4</v>
      </c>
      <c r="L331" s="145">
        <f>IFERROR(TRUNC(VLOOKUP($E331,'Container Panel'!$B$41:$Z$100,$D331,0)/(VLOOKUP(L$276,UI!$A$12:$O$51,VLOOKUP(L$277,$B$276:$C$278,2,0),0)/1000)),"")</f>
        <v>4</v>
      </c>
      <c r="M331" s="145">
        <f>IFERROR(TRUNC(VLOOKUP($E331,'Container Panel'!$B$41:$Z$100,$D331,0)/(VLOOKUP(M$276,UI!$A$12:$O$51,VLOOKUP(M$277,$B$276:$C$278,2,0),0)/1000)),"")</f>
        <v>2</v>
      </c>
      <c r="N331" s="145">
        <f>IFERROR(TRUNC(VLOOKUP($E331,'Container Panel'!$B$41:$Z$100,$D331,0)/(VLOOKUP(N$276,UI!$A$12:$O$51,VLOOKUP(N$277,$B$276:$C$278,2,0),0)/1000)),"")</f>
        <v>2</v>
      </c>
      <c r="O331" s="145">
        <f>IFERROR(TRUNC(VLOOKUP($E331,'Container Panel'!$B$41:$Z$100,$D331,0)/(VLOOKUP(O$276,UI!$A$12:$O$51,VLOOKUP(O$277,$B$276:$C$278,2,0),0)/1000)),"")</f>
        <v>2</v>
      </c>
      <c r="P331" s="145">
        <f>IFERROR(TRUNC(VLOOKUP($E331,'Container Panel'!$B$41:$Z$100,$D331,0)/(VLOOKUP(P$276,UI!$A$12:$O$51,VLOOKUP(P$277,$B$276:$C$278,2,0),0)/1000)),"")</f>
        <v>2</v>
      </c>
      <c r="Q331" s="145">
        <f>IFERROR(TRUNC(VLOOKUP($E331,'Container Panel'!$B$41:$Z$100,$D331,0)/(VLOOKUP(Q$276,UI!$A$12:$O$51,VLOOKUP(Q$277,$B$276:$C$278,2,0),0)/1000)),"")</f>
        <v>7</v>
      </c>
      <c r="R331" s="145">
        <f>IFERROR(TRUNC(VLOOKUP($E331,'Container Panel'!$B$41:$Z$100,$D331,0)/(VLOOKUP(R$276,UI!$A$12:$O$51,VLOOKUP(R$277,$B$276:$C$278,2,0),0)/1000)),"")</f>
        <v>7</v>
      </c>
      <c r="S331" s="145" t="str">
        <f>IFERROR(TRUNC(VLOOKUP($E331,'Container Panel'!$B$41:$Z$100,$D331,0)/(VLOOKUP(S$276,UI!$A$12:$O$51,VLOOKUP(S$277,$B$276:$C$278,2,0),0)/1000)),"")</f>
        <v/>
      </c>
      <c r="T331" s="145" t="str">
        <f>IFERROR(TRUNC(VLOOKUP($E331,'Container Panel'!$B$41:$Z$100,$D331,0)/(VLOOKUP(T$276,UI!$A$12:$O$51,VLOOKUP(T$277,$B$276:$C$278,2,0),0)/1000)),"")</f>
        <v/>
      </c>
      <c r="U331" s="145" t="str">
        <f>IFERROR(TRUNC(VLOOKUP($E331,'Container Panel'!$B$41:$Z$100,$D331,0)/(VLOOKUP(U$276,UI!$A$12:$O$51,VLOOKUP(U$277,$B$276:$C$278,2,0),0)/1000)),"")</f>
        <v/>
      </c>
      <c r="V331" s="145" t="str">
        <f>IFERROR(TRUNC(VLOOKUP($E331,'Container Panel'!$B$41:$Z$100,$D331,0)/(VLOOKUP(V$276,UI!$A$12:$O$51,VLOOKUP(V$277,$B$276:$C$278,2,0),0)/1000)),"")</f>
        <v/>
      </c>
      <c r="W331" s="145" t="str">
        <f>IFERROR(TRUNC(VLOOKUP($E331,'Container Panel'!$B$41:$Z$100,$D331,0)/(VLOOKUP(W$276,UI!$A$12:$O$51,VLOOKUP(W$277,$B$276:$C$278,2,0),0)/1000)),"")</f>
        <v/>
      </c>
      <c r="X331" s="145" t="str">
        <f>IFERROR(TRUNC(VLOOKUP($E331,'Container Panel'!$B$41:$Z$100,$D331,0)/(VLOOKUP(X$276,UI!$A$12:$O$51,VLOOKUP(X$277,$B$276:$C$278,2,0),0)/1000)),"")</f>
        <v/>
      </c>
      <c r="Y331" s="145" t="str">
        <f>IFERROR(TRUNC(VLOOKUP($E331,'Container Panel'!$B$41:$Z$100,$D331,0)/(VLOOKUP(Y$276,UI!$A$12:$O$51,VLOOKUP(Y$277,$B$276:$C$278,2,0),0)/1000)),"")</f>
        <v/>
      </c>
      <c r="Z331" s="145" t="str">
        <f>IFERROR(TRUNC(VLOOKUP($E331,'Container Panel'!$B$41:$Z$100,$D331,0)/(VLOOKUP(Z$276,UI!$A$12:$O$51,VLOOKUP(Z$277,$B$276:$C$278,2,0),0)/1000)),"")</f>
        <v/>
      </c>
      <c r="AA331" s="145" t="str">
        <f>IFERROR(TRUNC(VLOOKUP($E331,'Container Panel'!$B$41:$Z$100,$D331,0)/(VLOOKUP(AA$276,UI!$A$12:$O$51,VLOOKUP(AA$277,$B$276:$C$278,2,0),0)/1000)),"")</f>
        <v/>
      </c>
      <c r="AB331" s="145" t="str">
        <f>IFERROR(TRUNC(VLOOKUP($E331,'Container Panel'!$B$41:$Z$100,$D331,0)/(VLOOKUP(AB$276,UI!$A$12:$O$51,VLOOKUP(AB$277,$B$276:$C$278,2,0),0)/1000)),"")</f>
        <v/>
      </c>
      <c r="AC331" s="145" t="str">
        <f>IFERROR(TRUNC(VLOOKUP($E331,'Container Panel'!$B$41:$Z$100,$D331,0)/(VLOOKUP(AC$276,UI!$A$12:$O$51,VLOOKUP(AC$277,$B$276:$C$278,2,0),0)/1000)),"")</f>
        <v/>
      </c>
      <c r="AD331" s="145" t="str">
        <f>IFERROR(TRUNC(VLOOKUP($E331,'Container Panel'!$B$41:$Z$100,$D331,0)/(VLOOKUP(AD$276,UI!$A$12:$O$51,VLOOKUP(AD$277,$B$276:$C$278,2,0),0)/1000)),"")</f>
        <v/>
      </c>
      <c r="AE331" s="145" t="str">
        <f>IFERROR(TRUNC(VLOOKUP($E331,'Container Panel'!$B$41:$Z$100,$D331,0)/(VLOOKUP(AE$276,UI!$A$12:$O$51,VLOOKUP(AE$277,$B$276:$C$278,2,0),0)/1000)),"")</f>
        <v/>
      </c>
      <c r="AF331" s="145" t="str">
        <f>IFERROR(TRUNC(VLOOKUP($E331,'Container Panel'!$B$41:$Z$100,$D331,0)/(VLOOKUP(AF$276,UI!$A$12:$O$51,VLOOKUP(AF$277,$B$276:$C$278,2,0),0)/1000)),"")</f>
        <v/>
      </c>
      <c r="AG331" s="145" t="str">
        <f>IFERROR(TRUNC(VLOOKUP($E331,'Container Panel'!$B$41:$Z$100,$D331,0)/(VLOOKUP(AG$276,UI!$A$12:$O$51,VLOOKUP(AG$277,$B$276:$C$278,2,0),0)/1000)),"")</f>
        <v/>
      </c>
      <c r="AH331" s="145" t="str">
        <f>IFERROR(TRUNC(VLOOKUP($E331,'Container Panel'!$B$41:$Z$100,$D331,0)/(VLOOKUP(AH$276,UI!$A$12:$O$51,VLOOKUP(AH$277,$B$276:$C$278,2,0),0)/1000)),"")</f>
        <v/>
      </c>
      <c r="AI331" s="145" t="str">
        <f>IFERROR(TRUNC(VLOOKUP($E331,'Container Panel'!$B$41:$Z$100,$D331,0)/(VLOOKUP(AI$276,UI!$A$12:$O$51,VLOOKUP(AI$277,$B$276:$C$278,2,0),0)/1000)),"")</f>
        <v/>
      </c>
      <c r="AJ331" s="145" t="str">
        <f>IFERROR(TRUNC(VLOOKUP($E331,'Container Panel'!$B$41:$Z$100,$D331,0)/(VLOOKUP(AJ$276,UI!$A$12:$O$51,VLOOKUP(AJ$277,$B$276:$C$278,2,0),0)/1000)),"")</f>
        <v/>
      </c>
      <c r="AK331" s="145" t="str">
        <f>IFERROR(TRUNC(VLOOKUP($E331,'Container Panel'!$B$41:$Z$100,$D331,0)/(VLOOKUP(AK$276,UI!$A$12:$O$51,VLOOKUP(AK$277,$B$276:$C$278,2,0),0)/1000)),"")</f>
        <v/>
      </c>
      <c r="AL331" s="145" t="str">
        <f>IFERROR(TRUNC(VLOOKUP($E331,'Container Panel'!$B$41:$Z$100,$D331,0)/(VLOOKUP(AL$276,UI!$A$12:$O$51,VLOOKUP(AL$277,$B$276:$C$278,2,0),0)/1000)),"")</f>
        <v/>
      </c>
      <c r="AM331" s="145" t="str">
        <f>IFERROR(TRUNC(VLOOKUP($E331,'Container Panel'!$B$41:$Z$100,$D331,0)/(VLOOKUP(AM$276,UI!$A$12:$O$51,VLOOKUP(AM$277,$B$276:$C$278,2,0),0)/1000)),"")</f>
        <v/>
      </c>
      <c r="AN331" s="145" t="str">
        <f>IFERROR(TRUNC(VLOOKUP($E331,'Container Panel'!$B$41:$Z$100,$D331,0)/(VLOOKUP(AN$276,UI!$A$12:$O$51,VLOOKUP(AN$277,$B$276:$C$278,2,0),0)/1000)),"")</f>
        <v/>
      </c>
      <c r="AO331" s="145" t="str">
        <f>IFERROR(TRUNC(VLOOKUP($E331,'Container Panel'!$B$41:$Z$100,$D331,0)/(VLOOKUP(AO$276,UI!$A$12:$O$51,VLOOKUP(AO$277,$B$276:$C$278,2,0),0)/1000)),"")</f>
        <v/>
      </c>
      <c r="AP331" s="145" t="str">
        <f>IFERROR(TRUNC(VLOOKUP($E331,'Container Panel'!$B$41:$Z$100,$D331,0)/(VLOOKUP(AP$276,UI!$A$12:$O$51,VLOOKUP(AP$277,$B$276:$C$278,2,0),0)/1000)),"")</f>
        <v/>
      </c>
      <c r="AQ331" s="145" t="str">
        <f>IFERROR(TRUNC(VLOOKUP($E331,'Container Panel'!$B$41:$Z$100,$D331,0)/(VLOOKUP(AQ$276,UI!$A$12:$O$51,VLOOKUP(AQ$277,$B$276:$C$278,2,0),0)/1000)),"")</f>
        <v/>
      </c>
      <c r="AR331" s="145" t="str">
        <f>IFERROR(TRUNC(VLOOKUP($E331,'Container Panel'!$B$41:$Z$100,$D331,0)/(VLOOKUP(AR$276,UI!$A$12:$O$51,VLOOKUP(AR$277,$B$276:$C$278,2,0),0)/1000)),"")</f>
        <v/>
      </c>
      <c r="AS331" s="145" t="str">
        <f>IFERROR(TRUNC(VLOOKUP($E331,'Container Panel'!$B$41:$Z$100,$D331,0)/(VLOOKUP(AS$276,UI!$A$12:$O$51,VLOOKUP(AS$277,$B$276:$C$278,2,0),0)/1000)),"")</f>
        <v/>
      </c>
      <c r="AT331" s="145" t="str">
        <f>IFERROR(TRUNC(VLOOKUP($E331,'Container Panel'!$B$41:$Z$100,$D331,0)/(VLOOKUP(AT$276,UI!$A$12:$O$51,VLOOKUP(AT$277,$B$276:$C$278,2,0),0)/1000)),"")</f>
        <v/>
      </c>
      <c r="AU331" s="145" t="str">
        <f>IFERROR(TRUNC(VLOOKUP($E331,'Container Panel'!$B$41:$Z$100,$D331,0)/(VLOOKUP(AU$276,UI!$A$12:$O$51,VLOOKUP(AU$277,$B$276:$C$278,2,0),0)/1000)),"")</f>
        <v/>
      </c>
      <c r="AV331" s="145" t="str">
        <f>IFERROR(TRUNC(VLOOKUP($E331,'Container Panel'!$B$41:$Z$100,$D331,0)/(VLOOKUP(AV$276,UI!$A$12:$O$51,VLOOKUP(AV$277,$B$276:$C$278,2,0),0)/1000)),"")</f>
        <v/>
      </c>
      <c r="AW331" s="145" t="str">
        <f>IFERROR(TRUNC(VLOOKUP($E331,'Container Panel'!$B$41:$Z$100,$D331,0)/(VLOOKUP(AW$276,UI!$A$12:$O$51,VLOOKUP(AW$277,$B$276:$C$278,2,0),0)/1000)),"")</f>
        <v/>
      </c>
      <c r="AX331" s="145" t="str">
        <f>IFERROR(TRUNC(VLOOKUP($E331,'Container Panel'!$B$41:$Z$100,$D331,0)/(VLOOKUP(AX$276,UI!$A$12:$O$51,VLOOKUP(AX$277,$B$276:$C$278,2,0),0)/1000)),"")</f>
        <v/>
      </c>
      <c r="AY331" s="145" t="str">
        <f>IFERROR(TRUNC(VLOOKUP($E331,'Container Panel'!$B$41:$Z$100,$D331,0)/(VLOOKUP(AY$276,UI!$A$12:$O$51,VLOOKUP(AY$277,$B$276:$C$278,2,0),0)/1000)),"")</f>
        <v/>
      </c>
      <c r="AZ331" s="145" t="str">
        <f>IFERROR(TRUNC(VLOOKUP($E331,'Container Panel'!$B$41:$Z$100,$D331,0)/(VLOOKUP(AZ$276,UI!$A$12:$O$51,VLOOKUP(AZ$277,$B$276:$C$278,2,0),0)/1000)),"")</f>
        <v/>
      </c>
      <c r="BA331" s="145" t="str">
        <f>IFERROR(TRUNC(VLOOKUP($E331,'Container Panel'!$B$41:$Z$100,$D331,0)/(VLOOKUP(BA$276,UI!$A$12:$O$51,VLOOKUP(BA$277,$B$276:$C$278,2,0),0)/1000)),"")</f>
        <v/>
      </c>
      <c r="BB331" s="145" t="str">
        <f>IFERROR(TRUNC(VLOOKUP($E331,'Container Panel'!$B$41:$Z$100,$D331,0)/(VLOOKUP(BB$276,UI!$A$12:$O$51,VLOOKUP(BB$277,$B$276:$C$278,2,0),0)/1000)),"")</f>
        <v/>
      </c>
      <c r="BC331" s="145" t="str">
        <f>IFERROR(TRUNC(VLOOKUP($E331,'Container Panel'!$B$41:$Z$100,$D331,0)/(VLOOKUP(BC$276,UI!$A$12:$O$51,VLOOKUP(BC$277,$B$276:$C$278,2,0),0)/1000)),"")</f>
        <v/>
      </c>
      <c r="BD331" s="145" t="str">
        <f>IFERROR(TRUNC(VLOOKUP($E331,'Container Panel'!$B$41:$Z$100,$D331,0)/(VLOOKUP(BD$276,UI!$A$12:$O$51,VLOOKUP(BD$277,$B$276:$C$278,2,0),0)/1000)),"")</f>
        <v/>
      </c>
      <c r="BE331" s="145" t="str">
        <f>IFERROR(TRUNC(VLOOKUP($E331,'Container Panel'!$B$41:$Z$100,$D331,0)/(VLOOKUP(BE$276,UI!$A$12:$O$51,VLOOKUP(BE$277,$B$276:$C$278,2,0),0)/1000)),"")</f>
        <v/>
      </c>
      <c r="BF331" s="145" t="str">
        <f>IFERROR(TRUNC(VLOOKUP($E331,'Container Panel'!$B$41:$Z$100,$D331,0)/(VLOOKUP(BF$276,UI!$A$12:$O$51,VLOOKUP(BF$277,$B$276:$C$278,2,0),0)/1000)),"")</f>
        <v/>
      </c>
      <c r="BG331" s="145" t="str">
        <f>IFERROR(TRUNC(VLOOKUP($E331,'Container Panel'!$B$41:$Z$100,$D331,0)/(VLOOKUP(BG$276,UI!$A$12:$O$51,VLOOKUP(BG$277,$B$276:$C$278,2,0),0)/1000)),"")</f>
        <v/>
      </c>
      <c r="BH331" s="145" t="str">
        <f>IFERROR(TRUNC(VLOOKUP($E331,'Container Panel'!$B$41:$Z$100,$D331,0)/(VLOOKUP(BH$276,UI!$A$12:$O$51,VLOOKUP(BH$277,$B$276:$C$278,2,0),0)/1000)),"")</f>
        <v/>
      </c>
      <c r="BI331" s="145" t="str">
        <f>IFERROR(TRUNC(VLOOKUP($E331,'Container Panel'!$B$41:$Z$100,$D331,0)/(VLOOKUP(BI$276,UI!$A$12:$O$51,VLOOKUP(BI$277,$B$276:$C$278,2,0),0)/1000)),"")</f>
        <v/>
      </c>
      <c r="BJ331" s="145" t="str">
        <f>IFERROR(TRUNC(VLOOKUP($E331,'Container Panel'!$B$41:$Z$100,$D331,0)/(VLOOKUP(BJ$276,UI!$A$12:$O$51,VLOOKUP(BJ$277,$B$276:$C$278,2,0),0)/1000)),"")</f>
        <v/>
      </c>
      <c r="BK331" s="145" t="str">
        <f>IFERROR(TRUNC(VLOOKUP($E331,'Container Panel'!$B$41:$Z$100,$D331,0)/(VLOOKUP(BK$276,UI!$A$12:$O$51,VLOOKUP(BK$277,$B$276:$C$278,2,0),0)/1000)),"")</f>
        <v/>
      </c>
      <c r="BL331" s="145" t="str">
        <f>IFERROR(TRUNC(VLOOKUP($E331,'Container Panel'!$B$41:$Z$100,$D331,0)/(VLOOKUP(BL$276,UI!$A$12:$O$51,VLOOKUP(BL$277,$B$276:$C$278,2,0),0)/1000)),"")</f>
        <v/>
      </c>
      <c r="BM331" s="145" t="str">
        <f>IFERROR(TRUNC(VLOOKUP($E331,'Container Panel'!$B$41:$Z$100,$D331,0)/(VLOOKUP(BM$276,UI!$A$12:$O$51,VLOOKUP(BM$277,$B$276:$C$278,2,0),0)/1000)),"")</f>
        <v/>
      </c>
      <c r="BN331" s="145" t="str">
        <f>IFERROR(TRUNC(VLOOKUP($E331,'Container Panel'!$B$41:$Z$100,$D331,0)/(VLOOKUP(BN$276,UI!$A$12:$O$51,VLOOKUP(BN$277,$B$276:$C$278,2,0),0)/1000)),"")</f>
        <v/>
      </c>
      <c r="BO331" s="145" t="str">
        <f>IFERROR(TRUNC(VLOOKUP($E331,'Container Panel'!$B$41:$Z$100,$D331,0)/(VLOOKUP(BO$276,UI!$A$12:$O$51,VLOOKUP(BO$277,$B$276:$C$278,2,0),0)/1000)),"")</f>
        <v/>
      </c>
      <c r="BP331" s="145" t="str">
        <f>IFERROR(TRUNC(VLOOKUP($E331,'Container Panel'!$B$41:$Z$100,$D331,0)/(VLOOKUP(BP$276,UI!$A$12:$O$51,VLOOKUP(BP$277,$B$276:$C$278,2,0),0)/1000)),"")</f>
        <v/>
      </c>
      <c r="BQ331" s="145" t="str">
        <f>IFERROR(TRUNC(VLOOKUP($E331,'Container Panel'!$B$41:$Z$100,$D331,0)/(VLOOKUP(BQ$276,UI!$A$12:$O$51,VLOOKUP(BQ$277,$B$276:$C$278,2,0),0)/1000)),"")</f>
        <v/>
      </c>
      <c r="BR331" s="145" t="str">
        <f>IFERROR(TRUNC(VLOOKUP($E331,'Container Panel'!$B$41:$Z$100,$D331,0)/(VLOOKUP(BR$276,UI!$A$12:$O$51,VLOOKUP(BR$277,$B$276:$C$278,2,0),0)/1000)),"")</f>
        <v/>
      </c>
      <c r="BS331" s="145" t="str">
        <f>IFERROR(TRUNC(VLOOKUP($E331,'Container Panel'!$B$41:$Z$100,$D331,0)/(VLOOKUP(BS$276,UI!$A$12:$O$51,VLOOKUP(BS$277,$B$276:$C$278,2,0),0)/1000)),"")</f>
        <v/>
      </c>
      <c r="BT331" s="145" t="str">
        <f>IFERROR(TRUNC(VLOOKUP($E331,'Container Panel'!$B$41:$Z$100,$D331,0)/(VLOOKUP(BT$276,UI!$A$12:$O$51,VLOOKUP(BT$277,$B$276:$C$278,2,0),0)/1000)),"")</f>
        <v/>
      </c>
      <c r="BU331" s="145" t="str">
        <f>IFERROR(TRUNC(VLOOKUP($E331,'Container Panel'!$B$41:$Z$100,$D331,0)/(VLOOKUP(BU$276,UI!$A$12:$O$51,VLOOKUP(BU$277,$B$276:$C$278,2,0),0)/1000)),"")</f>
        <v/>
      </c>
      <c r="BV331" s="145" t="str">
        <f>IFERROR(TRUNC(VLOOKUP($E331,'Container Panel'!$B$41:$Z$100,$D331,0)/(VLOOKUP(BV$276,UI!$A$12:$O$51,VLOOKUP(BV$277,$B$276:$C$278,2,0),0)/1000)),"")</f>
        <v/>
      </c>
      <c r="BW331" s="145" t="str">
        <f>IFERROR(TRUNC(VLOOKUP($E331,'Container Panel'!$B$41:$Z$100,$D331,0)/(VLOOKUP(BW$276,UI!$A$12:$O$51,VLOOKUP(BW$277,$B$276:$C$278,2,0),0)/1000)),"")</f>
        <v/>
      </c>
      <c r="BX331" s="145" t="str">
        <f>IFERROR(TRUNC(VLOOKUP($E331,'Container Panel'!$B$41:$Z$100,$D331,0)/(VLOOKUP(BX$276,UI!$A$12:$O$51,VLOOKUP(BX$277,$B$276:$C$278,2,0),0)/1000)),"")</f>
        <v/>
      </c>
      <c r="BY331" s="145" t="str">
        <f>IFERROR(TRUNC(VLOOKUP($E331,'Container Panel'!$B$41:$Z$100,$D331,0)/(VLOOKUP(BY$276,UI!$A$12:$O$51,VLOOKUP(BY$277,$B$276:$C$278,2,0),0)/1000)),"")</f>
        <v/>
      </c>
      <c r="BZ331" s="145" t="str">
        <f>IFERROR(TRUNC(VLOOKUP($E331,'Container Panel'!$B$41:$Z$100,$D331,0)/(VLOOKUP(BZ$276,UI!$A$12:$O$51,VLOOKUP(BZ$277,$B$276:$C$278,2,0),0)/1000)),"")</f>
        <v/>
      </c>
      <c r="CA331" s="145" t="str">
        <f>IFERROR(TRUNC(VLOOKUP($E331,'Container Panel'!$B$41:$Z$100,$D331,0)/(VLOOKUP(CA$276,UI!$A$12:$O$51,VLOOKUP(CA$277,$B$276:$C$278,2,0),0)/1000)),"")</f>
        <v/>
      </c>
      <c r="CB331" s="145" t="str">
        <f>IFERROR(TRUNC(VLOOKUP($E331,'Container Panel'!$B$41:$Z$100,$D331,0)/(VLOOKUP(CB$276,UI!$A$12:$O$51,VLOOKUP(CB$277,$B$276:$C$278,2,0),0)/1000)),"")</f>
        <v/>
      </c>
      <c r="CC331" s="145" t="str">
        <f>IFERROR(TRUNC(VLOOKUP($E331,'Container Panel'!$B$41:$Z$100,$D331,0)/(VLOOKUP(CC$276,UI!$A$12:$O$51,VLOOKUP(CC$277,$B$276:$C$278,2,0),0)/1000)),"")</f>
        <v/>
      </c>
      <c r="CD331" s="145" t="str">
        <f>IFERROR(TRUNC(VLOOKUP($E331,'Container Panel'!$B$41:$Z$100,$D331,0)/(VLOOKUP(CD$276,UI!$A$12:$O$51,VLOOKUP(CD$277,$B$276:$C$278,2,0),0)/1000)),"")</f>
        <v/>
      </c>
      <c r="CE331" s="145" t="str">
        <f>IFERROR(TRUNC(VLOOKUP($E331,'Container Panel'!$B$41:$Z$100,$D331,0)/(VLOOKUP(CE$276,UI!$A$12:$O$51,VLOOKUP(CE$277,$B$276:$C$278,2,0),0)/1000)),"")</f>
        <v/>
      </c>
      <c r="CF331" s="145" t="str">
        <f>IFERROR(TRUNC(VLOOKUP($E331,'Container Panel'!$B$41:$Z$100,$D331,0)/(VLOOKUP(CF$276,UI!$A$12:$O$51,VLOOKUP(CF$277,$B$276:$C$278,2,0),0)/1000)),"")</f>
        <v/>
      </c>
      <c r="CG331" s="145" t="str">
        <f>IFERROR(TRUNC(VLOOKUP($E331,'Container Panel'!$B$41:$Z$100,$D331,0)/(VLOOKUP(CG$276,UI!$A$12:$O$51,VLOOKUP(CG$277,$B$276:$C$278,2,0),0)/1000)),"")</f>
        <v/>
      </c>
      <c r="CH331" s="145" t="str">
        <f>IFERROR(TRUNC(VLOOKUP($E331,'Container Panel'!$B$41:$Z$100,$D331,0)/(VLOOKUP(CH$276,UI!$A$12:$O$51,VLOOKUP(CH$277,$B$276:$C$278,2,0),0)/1000)),"")</f>
        <v/>
      </c>
      <c r="CI331" s="145" t="str">
        <f>IFERROR(TRUNC(VLOOKUP($E331,'Container Panel'!$B$41:$Z$100,$D331,0)/(VLOOKUP(CI$276,UI!$A$12:$O$51,VLOOKUP(CI$277,$B$276:$C$278,2,0),0)/1000)),"")</f>
        <v/>
      </c>
      <c r="CJ331" s="145" t="str">
        <f>IFERROR(TRUNC(VLOOKUP($E331,'Container Panel'!$B$41:$Z$100,$D331,0)/(VLOOKUP(CJ$276,UI!$A$12:$O$51,VLOOKUP(CJ$277,$B$276:$C$278,2,0),0)/1000)),"")</f>
        <v/>
      </c>
      <c r="CK331" s="145" t="str">
        <f>IFERROR(TRUNC(VLOOKUP($E331,'Container Panel'!$B$41:$Z$100,$D331,0)/(VLOOKUP(CK$276,UI!$A$12:$O$51,VLOOKUP(CK$277,$B$276:$C$278,2,0),0)/1000)),"")</f>
        <v/>
      </c>
      <c r="CL331" s="145" t="str">
        <f>IFERROR(TRUNC(VLOOKUP($E331,'Container Panel'!$B$41:$Z$100,$D331,0)/(VLOOKUP(CL$276,UI!$A$12:$O$51,VLOOKUP(CL$277,$B$276:$C$278,2,0),0)/1000)),"")</f>
        <v/>
      </c>
      <c r="CM331" s="145" t="str">
        <f>IFERROR(TRUNC(VLOOKUP($E331,'Container Panel'!$B$41:$Z$100,$D331,0)/(VLOOKUP(CM$276,UI!$A$12:$O$51,VLOOKUP(CM$277,$B$276:$C$278,2,0),0)/1000)),"")</f>
        <v/>
      </c>
      <c r="CN331" s="145" t="str">
        <f>IFERROR(TRUNC(VLOOKUP($E331,'Container Panel'!$B$41:$Z$100,$D331,0)/(VLOOKUP(CN$276,UI!$A$12:$O$51,VLOOKUP(CN$277,$B$276:$C$278,2,0),0)/1000)),"")</f>
        <v/>
      </c>
      <c r="CO331" s="145" t="str">
        <f>IFERROR(TRUNC(VLOOKUP($E331,'Container Panel'!$B$41:$Z$100,$D331,0)/(VLOOKUP(CO$276,UI!$A$12:$O$51,VLOOKUP(CO$277,$B$276:$C$278,2,0),0)/1000)),"")</f>
        <v/>
      </c>
      <c r="CP331" s="145" t="str">
        <f>IFERROR(TRUNC(VLOOKUP($E331,'Container Panel'!$B$41:$Z$100,$D331,0)/(VLOOKUP(CP$276,UI!$A$12:$O$51,VLOOKUP(CP$277,$B$276:$C$278,2,0),0)/1000)),"")</f>
        <v/>
      </c>
      <c r="CQ331" s="145" t="str">
        <f>IFERROR(TRUNC(VLOOKUP($E331,'Container Panel'!$B$41:$Z$100,$D331,0)/(VLOOKUP(CQ$276,UI!$A$12:$O$51,VLOOKUP(CQ$277,$B$276:$C$278,2,0),0)/1000)),"")</f>
        <v/>
      </c>
      <c r="CR331" s="145" t="str">
        <f>IFERROR(TRUNC(VLOOKUP($E331,'Container Panel'!$B$41:$Z$100,$D331,0)/(VLOOKUP(CR$276,UI!$A$12:$O$51,VLOOKUP(CR$277,$B$276:$C$278,2,0),0)/1000)),"")</f>
        <v/>
      </c>
      <c r="CS331" s="145" t="str">
        <f>IFERROR(TRUNC(VLOOKUP($E331,'Container Panel'!$B$41:$Z$100,$D331,0)/(VLOOKUP(CS$276,UI!$A$12:$O$51,VLOOKUP(CS$277,$B$276:$C$278,2,0),0)/1000)),"")</f>
        <v/>
      </c>
      <c r="CT331" s="145" t="str">
        <f>IFERROR(TRUNC(VLOOKUP($E331,'Container Panel'!$B$41:$Z$100,$D331,0)/(VLOOKUP(CT$276,UI!$A$12:$O$51,VLOOKUP(CT$277,$B$276:$C$278,2,0),0)/1000)),"")</f>
        <v/>
      </c>
      <c r="CU331" s="145" t="str">
        <f>IFERROR(TRUNC(VLOOKUP($E331,'Container Panel'!$B$41:$Z$100,$D331,0)/(VLOOKUP(CU$276,UI!$A$12:$O$51,VLOOKUP(CU$277,$B$276:$C$278,2,0),0)/1000)),"")</f>
        <v/>
      </c>
      <c r="CV331" s="145" t="str">
        <f>IFERROR(TRUNC(VLOOKUP($E331,'Container Panel'!$B$41:$Z$100,$D331,0)/(VLOOKUP(CV$276,UI!$A$12:$O$51,VLOOKUP(CV$277,$B$276:$C$278,2,0),0)/1000)),"")</f>
        <v/>
      </c>
      <c r="CW331" s="145" t="str">
        <f>IFERROR(TRUNC(VLOOKUP($E331,'Container Panel'!$B$41:$Z$100,$D331,0)/(VLOOKUP(CW$276,UI!$A$12:$O$51,VLOOKUP(CW$277,$B$276:$C$278,2,0),0)/1000)),"")</f>
        <v/>
      </c>
      <c r="CX331" s="145" t="str">
        <f>IFERROR(TRUNC(VLOOKUP($E331,'Container Panel'!$B$41:$Z$100,$D331,0)/(VLOOKUP(CX$276,UI!$A$12:$O$51,VLOOKUP(CX$277,$B$276:$C$278,2,0),0)/1000)),"")</f>
        <v/>
      </c>
      <c r="CY331" s="145" t="str">
        <f>IFERROR(TRUNC(VLOOKUP($E331,'Container Panel'!$B$41:$Z$100,$D331,0)/(VLOOKUP(CY$276,UI!$A$12:$O$51,VLOOKUP(CY$277,$B$276:$C$278,2,0),0)/1000)),"")</f>
        <v/>
      </c>
      <c r="CZ331" s="145" t="str">
        <f>IFERROR(TRUNC(VLOOKUP($E331,'Container Panel'!$B$41:$Z$100,$D331,0)/(VLOOKUP(CZ$276,UI!$A$12:$O$51,VLOOKUP(CZ$277,$B$276:$C$278,2,0),0)/1000)),"")</f>
        <v/>
      </c>
      <c r="DA331" s="145" t="str">
        <f>IFERROR(TRUNC(VLOOKUP($E331,'Container Panel'!$B$41:$Z$100,$D331,0)/(VLOOKUP(DA$276,UI!$A$12:$O$51,VLOOKUP(DA$277,$B$276:$C$278,2,0),0)/1000)),"")</f>
        <v/>
      </c>
      <c r="DB331" s="145" t="str">
        <f>IFERROR(TRUNC(VLOOKUP($E331,'Container Panel'!$B$41:$Z$100,$D331,0)/(VLOOKUP(DB$276,UI!$A$12:$O$51,VLOOKUP(DB$277,$B$276:$C$278,2,0),0)/1000)),"")</f>
        <v/>
      </c>
      <c r="DC331" s="145" t="str">
        <f>IFERROR(TRUNC(VLOOKUP($E331,'Container Panel'!$B$41:$Z$100,$D331,0)/(VLOOKUP(DC$276,UI!$A$12:$O$51,VLOOKUP(DC$277,$B$276:$C$278,2,0),0)/1000)),"")</f>
        <v/>
      </c>
      <c r="DD331" s="145" t="str">
        <f>IFERROR(TRUNC(VLOOKUP($E331,'Container Panel'!$B$41:$Z$100,$D331,0)/(VLOOKUP(DD$276,UI!$A$12:$O$51,VLOOKUP(DD$277,$B$276:$C$278,2,0),0)/1000)),"")</f>
        <v/>
      </c>
      <c r="DE331" s="145" t="str">
        <f>IFERROR(TRUNC(VLOOKUP($E331,'Container Panel'!$B$41:$Z$100,$D331,0)/(VLOOKUP(DE$276,UI!$A$12:$O$51,VLOOKUP(DE$277,$B$276:$C$278,2,0),0)/1000)),"")</f>
        <v/>
      </c>
      <c r="DF331" s="145" t="str">
        <f>IFERROR(TRUNC(VLOOKUP($E331,'Container Panel'!$B$41:$Z$100,$D331,0)/(VLOOKUP(DF$276,UI!$A$12:$O$51,VLOOKUP(DF$277,$B$276:$C$278,2,0),0)/1000)),"")</f>
        <v/>
      </c>
      <c r="DG331" s="145" t="str">
        <f>IFERROR(TRUNC(VLOOKUP($E331,'Container Panel'!$B$41:$Z$100,$D331,0)/(VLOOKUP(DG$276,UI!$A$12:$O$51,VLOOKUP(DG$277,$B$276:$C$278,2,0),0)/1000)),"")</f>
        <v/>
      </c>
      <c r="DH331" s="145" t="str">
        <f>IFERROR(TRUNC(VLOOKUP($E331,'Container Panel'!$B$41:$Z$100,$D331,0)/(VLOOKUP(DH$276,UI!$A$12:$O$51,VLOOKUP(DH$277,$B$276:$C$278,2,0),0)/1000)),"")</f>
        <v/>
      </c>
      <c r="DI331" s="145" t="str">
        <f>IFERROR(TRUNC(VLOOKUP($E331,'Container Panel'!$B$41:$Z$100,$D331,0)/(VLOOKUP(DI$276,UI!$A$12:$O$51,VLOOKUP(DI$277,$B$276:$C$278,2,0),0)/1000)),"")</f>
        <v/>
      </c>
      <c r="DJ331" s="145" t="str">
        <f>IFERROR(TRUNC(VLOOKUP($E331,'Container Panel'!$B$41:$Z$100,$D331,0)/(VLOOKUP(DJ$276,UI!$A$12:$O$51,VLOOKUP(DJ$277,$B$276:$C$278,2,0),0)/1000)),"")</f>
        <v/>
      </c>
      <c r="DK331" s="145" t="str">
        <f>IFERROR(TRUNC(VLOOKUP($E331,'Container Panel'!$B$41:$Z$100,$D331,0)/(VLOOKUP(DK$276,UI!$A$12:$O$51,VLOOKUP(DK$277,$B$276:$C$278,2,0),0)/1000)),"")</f>
        <v/>
      </c>
      <c r="DL331" s="145" t="str">
        <f>IFERROR(TRUNC(VLOOKUP($E331,'Container Panel'!$B$41:$Z$100,$D331,0)/(VLOOKUP(DL$276,UI!$A$12:$O$51,VLOOKUP(DL$277,$B$276:$C$278,2,0),0)/1000)),"")</f>
        <v/>
      </c>
      <c r="DM331" s="145" t="str">
        <f>IFERROR(TRUNC(VLOOKUP($E331,'Container Panel'!$B$41:$Z$100,$D331,0)/(VLOOKUP(DM$276,UI!$A$12:$O$51,VLOOKUP(DM$277,$B$276:$C$278,2,0),0)/1000)),"")</f>
        <v/>
      </c>
      <c r="DN331" s="145" t="str">
        <f>IFERROR(TRUNC(VLOOKUP($E331,'Container Panel'!$B$41:$Z$100,$D331,0)/(VLOOKUP(DN$276,UI!$A$12:$O$51,VLOOKUP(DN$277,$B$276:$C$278,2,0),0)/1000)),"")</f>
        <v/>
      </c>
      <c r="DO331" s="145" t="str">
        <f>IFERROR(TRUNC(VLOOKUP($E331,'Container Panel'!$B$41:$Z$100,$D331,0)/(VLOOKUP(DO$276,UI!$A$12:$O$51,VLOOKUP(DO$277,$B$276:$C$278,2,0),0)/1000)),"")</f>
        <v/>
      </c>
      <c r="DP331" s="145" t="str">
        <f>IFERROR(TRUNC(VLOOKUP($E331,'Container Panel'!$B$41:$Z$100,$D331,0)/(VLOOKUP(DP$276,UI!$A$12:$O$51,VLOOKUP(DP$277,$B$276:$C$278,2,0),0)/1000)),"")</f>
        <v/>
      </c>
      <c r="DQ331" s="145" t="str">
        <f>IFERROR(TRUNC(VLOOKUP($E331,'Container Panel'!$B$41:$Z$100,$D331,0)/(VLOOKUP(DQ$276,UI!$A$12:$O$51,VLOOKUP(DQ$277,$B$276:$C$278,2,0),0)/1000)),"")</f>
        <v/>
      </c>
      <c r="DR331" s="145" t="str">
        <f>IFERROR(TRUNC(VLOOKUP($E331,'Container Panel'!$B$41:$Z$100,$D331,0)/(VLOOKUP(DR$276,UI!$A$12:$O$51,VLOOKUP(DR$277,$B$276:$C$278,2,0),0)/1000)),"")</f>
        <v/>
      </c>
      <c r="DS331" s="145" t="str">
        <f>IFERROR(TRUNC(VLOOKUP($E331,'Container Panel'!$B$41:$Z$100,$D331,0)/(VLOOKUP(DS$276,UI!$A$12:$O$51,VLOOKUP(DS$277,$B$276:$C$278,2,0),0)/1000)),"")</f>
        <v/>
      </c>
      <c r="DT331" s="145" t="str">
        <f>IFERROR(TRUNC(VLOOKUP($E331,'Container Panel'!$B$41:$Z$100,$D331,0)/(VLOOKUP(DT$276,UI!$A$12:$O$51,VLOOKUP(DT$277,$B$276:$C$278,2,0),0)/1000)),"")</f>
        <v/>
      </c>
      <c r="DU331" s="145" t="str">
        <f>IFERROR(TRUNC(VLOOKUP($E331,'Container Panel'!$B$41:$Z$100,$D331,0)/(VLOOKUP(DU$276,UI!$A$12:$O$51,VLOOKUP(DU$277,$B$276:$C$278,2,0),0)/1000)),"")</f>
        <v/>
      </c>
      <c r="DV331" s="145" t="str">
        <f>IFERROR(TRUNC(VLOOKUP($E331,'Container Panel'!$B$41:$Z$100,$D331,0)/(VLOOKUP(DV$276,UI!$A$12:$O$51,VLOOKUP(DV$277,$B$276:$C$278,2,0),0)/1000)),"")</f>
        <v/>
      </c>
      <c r="DW331" s="145" t="str">
        <f>IFERROR(TRUNC(VLOOKUP($E331,'Container Panel'!$B$41:$Z$100,$D331,0)/(VLOOKUP(DW$276,UI!$A$12:$O$51,VLOOKUP(DW$277,$B$276:$C$278,2,0),0)/1000)),"")</f>
        <v/>
      </c>
      <c r="DX331" s="145" t="str">
        <f>IFERROR(TRUNC(VLOOKUP($E331,'Container Panel'!$B$41:$Z$100,$D331,0)/(VLOOKUP(DX$276,UI!$A$12:$O$51,VLOOKUP(DX$277,$B$276:$C$278,2,0),0)/1000)),"")</f>
        <v/>
      </c>
      <c r="DY331" s="145" t="str">
        <f>IFERROR(TRUNC(VLOOKUP($E331,'Container Panel'!$B$41:$Z$100,$D331,0)/(VLOOKUP(DY$276,UI!$A$12:$O$51,VLOOKUP(DY$277,$B$276:$C$278,2,0),0)/1000)),"")</f>
        <v/>
      </c>
      <c r="DZ331" s="145" t="str">
        <f>IFERROR(TRUNC(VLOOKUP($E331,'Container Panel'!$B$41:$Z$100,$D331,0)/(VLOOKUP(DZ$276,UI!$A$12:$O$51,VLOOKUP(DZ$277,$B$276:$C$278,2,0),0)/1000)),"")</f>
        <v/>
      </c>
      <c r="EA331" s="145" t="str">
        <f>IFERROR(TRUNC(VLOOKUP($E331,'Container Panel'!$B$41:$Z$100,$D331,0)/(VLOOKUP(EA$276,UI!$A$12:$O$51,VLOOKUP(EA$277,$B$276:$C$278,2,0),0)/1000)),"")</f>
        <v/>
      </c>
      <c r="EB331" s="145" t="str">
        <f>IFERROR(TRUNC(VLOOKUP($E331,'Container Panel'!$B$41:$Z$100,$D331,0)/(VLOOKUP(EB$276,UI!$A$12:$O$51,VLOOKUP(EB$277,$B$276:$C$278,2,0),0)/1000)),"")</f>
        <v/>
      </c>
      <c r="EC331" s="145" t="str">
        <f>IFERROR(TRUNC(VLOOKUP($E331,'Container Panel'!$B$41:$Z$100,$D331,0)/(VLOOKUP(EC$276,UI!$A$12:$O$51,VLOOKUP(EC$277,$B$276:$C$278,2,0),0)/1000)),"")</f>
        <v/>
      </c>
      <c r="ED331" s="145" t="str">
        <f>IFERROR(TRUNC(VLOOKUP($E331,'Container Panel'!$B$41:$Z$100,$D331,0)/(VLOOKUP(ED$276,UI!$A$12:$O$51,VLOOKUP(ED$277,$B$276:$C$278,2,0),0)/1000)),"")</f>
        <v/>
      </c>
      <c r="EE331" s="145" t="str">
        <f>IFERROR(TRUNC(VLOOKUP($E331,'Container Panel'!$B$41:$Z$100,$D331,0)/(VLOOKUP(EE$276,UI!$A$12:$O$51,VLOOKUP(EE$277,$B$276:$C$278,2,0),0)/1000)),"")</f>
        <v/>
      </c>
      <c r="EF331" s="145" t="str">
        <f>IFERROR(TRUNC(VLOOKUP($E331,'Container Panel'!$B$41:$Z$100,$D331,0)/(VLOOKUP(EF$276,UI!$A$12:$O$51,VLOOKUP(EF$277,$B$276:$C$278,2,0),0)/1000)),"")</f>
        <v/>
      </c>
      <c r="EG331" s="145" t="str">
        <f>IFERROR(TRUNC(VLOOKUP($E331,'Container Panel'!$B$41:$Z$100,$D331,0)/(VLOOKUP(EG$276,UI!$A$12:$O$51,VLOOKUP(EG$277,$B$276:$C$278,2,0),0)/1000)),"")</f>
        <v/>
      </c>
      <c r="EH331" s="145" t="str">
        <f>IFERROR(TRUNC(VLOOKUP($E331,'Container Panel'!$B$41:$Z$100,$D331,0)/(VLOOKUP(EH$276,UI!$A$12:$O$51,VLOOKUP(EH$277,$B$276:$C$278,2,0),0)/1000)),"")</f>
        <v/>
      </c>
      <c r="EI331" s="145" t="str">
        <f>IFERROR(TRUNC(VLOOKUP($E331,'Container Panel'!$B$41:$Z$100,$D331,0)/(VLOOKUP(EI$276,UI!$A$12:$O$51,VLOOKUP(EI$277,$B$276:$C$278,2,0),0)/1000)),"")</f>
        <v/>
      </c>
      <c r="EJ331" s="145" t="str">
        <f>IFERROR(TRUNC(VLOOKUP($E331,'Container Panel'!$B$41:$Z$100,$D331,0)/(VLOOKUP(EJ$276,UI!$A$12:$O$51,VLOOKUP(EJ$277,$B$276:$C$278,2,0),0)/1000)),"")</f>
        <v/>
      </c>
      <c r="EK331" s="145" t="str">
        <f>IFERROR(TRUNC(VLOOKUP($E331,'Container Panel'!$B$41:$Z$100,$D331,0)/(VLOOKUP(EK$276,UI!$A$12:$O$51,VLOOKUP(EK$277,$B$276:$C$278,2,0),0)/1000)),"")</f>
        <v/>
      </c>
      <c r="EL331" s="145" t="str">
        <f>IFERROR(TRUNC(VLOOKUP($E331,'Container Panel'!$B$41:$Z$100,$D331,0)/(VLOOKUP(EL$276,UI!$A$12:$O$51,VLOOKUP(EL$277,$B$276:$C$278,2,0),0)/1000)),"")</f>
        <v/>
      </c>
      <c r="EM331" s="145" t="str">
        <f>IFERROR(TRUNC(VLOOKUP($E331,'Container Panel'!$B$41:$Z$100,$D331,0)/(VLOOKUP(EM$276,UI!$A$12:$O$51,VLOOKUP(EM$277,$B$276:$C$278,2,0),0)/1000)),"")</f>
        <v/>
      </c>
      <c r="EN331" s="145" t="str">
        <f>IFERROR(TRUNC(VLOOKUP($E331,'Container Panel'!$B$41:$Z$100,$D331,0)/(VLOOKUP(EN$276,UI!$A$12:$O$51,VLOOKUP(EN$277,$B$276:$C$278,2,0),0)/1000)),"")</f>
        <v/>
      </c>
      <c r="EO331" s="145" t="str">
        <f>IFERROR(TRUNC(VLOOKUP($E331,'Container Panel'!$B$41:$Z$100,$D331,0)/(VLOOKUP(EO$276,UI!$A$12:$O$51,VLOOKUP(EO$277,$B$276:$C$278,2,0),0)/1000)),"")</f>
        <v/>
      </c>
      <c r="EP331" s="145" t="str">
        <f>IFERROR(TRUNC(VLOOKUP($E331,'Container Panel'!$B$41:$Z$100,$D331,0)/(VLOOKUP(EP$276,UI!$A$12:$O$51,VLOOKUP(EP$277,$B$276:$C$278,2,0),0)/1000)),"")</f>
        <v/>
      </c>
      <c r="EQ331" s="145" t="str">
        <f>IFERROR(TRUNC(VLOOKUP($E331,'Container Panel'!$B$41:$Z$100,$D331,0)/(VLOOKUP(EQ$276,UI!$A$12:$O$51,VLOOKUP(EQ$277,$B$276:$C$278,2,0),0)/1000)),"")</f>
        <v/>
      </c>
      <c r="ER331" s="145" t="str">
        <f>IFERROR(TRUNC(VLOOKUP($E331,'Container Panel'!$B$41:$Z$100,$D331,0)/(VLOOKUP(ER$276,UI!$A$12:$O$51,VLOOKUP(ER$277,$B$276:$C$278,2,0),0)/1000)),"")</f>
        <v/>
      </c>
      <c r="ES331" s="145" t="str">
        <f>IFERROR(TRUNC(VLOOKUP($E331,'Container Panel'!$B$41:$Z$100,$D331,0)/(VLOOKUP(ES$276,UI!$A$12:$O$51,VLOOKUP(ES$277,$B$276:$C$278,2,0),0)/1000)),"")</f>
        <v/>
      </c>
      <c r="ET331" s="145" t="str">
        <f>IFERROR(TRUNC(VLOOKUP($E331,'Container Panel'!$B$41:$Z$100,$D331,0)/(VLOOKUP(ET$276,UI!$A$12:$O$51,VLOOKUP(ET$277,$B$276:$C$278,2,0),0)/1000)),"")</f>
        <v/>
      </c>
      <c r="EU331" s="145" t="str">
        <f>IFERROR(TRUNC(VLOOKUP($E331,'Container Panel'!$B$41:$Z$100,$D331,0)/(VLOOKUP(EU$276,UI!$A$12:$O$51,VLOOKUP(EU$277,$B$276:$C$278,2,0),0)/1000)),"")</f>
        <v/>
      </c>
      <c r="EV331" s="145" t="str">
        <f>IFERROR(TRUNC(VLOOKUP($E331,'Container Panel'!$B$41:$Z$100,$D331,0)/(VLOOKUP(EV$276,UI!$A$12:$O$51,VLOOKUP(EV$277,$B$276:$C$278,2,0),0)/1000)),"")</f>
        <v/>
      </c>
      <c r="EW331" s="145" t="str">
        <f>IFERROR(TRUNC(VLOOKUP($E331,'Container Panel'!$B$41:$Z$100,$D331,0)/(VLOOKUP(EW$276,UI!$A$12:$O$51,VLOOKUP(EW$277,$B$276:$C$278,2,0),0)/1000)),"")</f>
        <v/>
      </c>
      <c r="EX331" s="145" t="str">
        <f>IFERROR(TRUNC(VLOOKUP($E331,'Container Panel'!$B$41:$Z$100,$D331,0)/(VLOOKUP(EX$276,UI!$A$12:$O$51,VLOOKUP(EX$277,$B$276:$C$278,2,0),0)/1000)),"")</f>
        <v/>
      </c>
      <c r="EY331" s="145" t="str">
        <f>IFERROR(TRUNC(VLOOKUP($E331,'Container Panel'!$B$41:$Z$100,$D331,0)/(VLOOKUP(EY$276,UI!$A$12:$O$51,VLOOKUP(EY$277,$B$276:$C$278,2,0),0)/1000)),"")</f>
        <v/>
      </c>
      <c r="EZ331" s="145" t="str">
        <f>IFERROR(TRUNC(VLOOKUP($E331,'Container Panel'!$B$41:$Z$100,$D331,0)/(VLOOKUP(EZ$276,UI!$A$12:$O$51,VLOOKUP(EZ$277,$B$276:$C$278,2,0),0)/1000)),"")</f>
        <v/>
      </c>
      <c r="FA331" s="145" t="str">
        <f>IFERROR(TRUNC(VLOOKUP($E331,'Container Panel'!$B$41:$Z$100,$D331,0)/(VLOOKUP(FA$276,UI!$A$12:$O$51,VLOOKUP(FA$277,$B$276:$C$278,2,0),0)/1000)),"")</f>
        <v/>
      </c>
      <c r="FB331" s="145" t="str">
        <f>IFERROR(TRUNC(VLOOKUP($E331,'Container Panel'!$B$41:$Z$100,$D331,0)/(VLOOKUP(FB$276,UI!$A$12:$O$51,VLOOKUP(FB$277,$B$276:$C$278,2,0),0)/1000)),"")</f>
        <v/>
      </c>
      <c r="FC331" s="145" t="str">
        <f>IFERROR(TRUNC(VLOOKUP($E331,'Container Panel'!$B$41:$Z$100,$D331,0)/(VLOOKUP(FC$276,UI!$A$12:$O$51,VLOOKUP(FC$277,$B$276:$C$278,2,0),0)/1000)),"")</f>
        <v/>
      </c>
      <c r="FD331" s="145" t="str">
        <f>IFERROR(TRUNC(VLOOKUP($E331,'Container Panel'!$B$41:$Z$100,$D331,0)/(VLOOKUP(FD$276,UI!$A$12:$O$51,VLOOKUP(FD$277,$B$276:$C$278,2,0),0)/1000)),"")</f>
        <v/>
      </c>
      <c r="FE331" s="145" t="str">
        <f>IFERROR(TRUNC(VLOOKUP($E331,'Container Panel'!$B$41:$Z$100,$D331,0)/(VLOOKUP(FE$276,UI!$A$12:$O$51,VLOOKUP(FE$277,$B$276:$C$278,2,0),0)/1000)),"")</f>
        <v/>
      </c>
      <c r="FF331" s="145" t="str">
        <f>IFERROR(TRUNC(VLOOKUP($E331,'Container Panel'!$B$41:$Z$100,$D331,0)/(VLOOKUP(FF$276,UI!$A$12:$O$51,VLOOKUP(FF$277,$B$276:$C$278,2,0),0)/1000)),"")</f>
        <v/>
      </c>
      <c r="FG331" s="145" t="str">
        <f>IFERROR(TRUNC(VLOOKUP($E331,'Container Panel'!$B$41:$Z$100,$D331,0)/(VLOOKUP(FG$276,UI!$A$12:$O$51,VLOOKUP(FG$277,$B$276:$C$278,2,0),0)/1000)),"")</f>
        <v/>
      </c>
      <c r="FH331" s="145" t="str">
        <f>IFERROR(TRUNC(VLOOKUP($E331,'Container Panel'!$B$41:$Z$100,$D331,0)/(VLOOKUP(FH$276,UI!$A$12:$O$51,VLOOKUP(FH$277,$B$276:$C$278,2,0),0)/1000)),"")</f>
        <v/>
      </c>
      <c r="FI331" s="145" t="str">
        <f>IFERROR(TRUNC(VLOOKUP($E331,'Container Panel'!$B$41:$Z$100,$D331,0)/(VLOOKUP(FI$276,UI!$A$12:$O$51,VLOOKUP(FI$277,$B$276:$C$278,2,0),0)/1000)),"")</f>
        <v/>
      </c>
      <c r="FJ331" s="145" t="str">
        <f>IFERROR(TRUNC(VLOOKUP($E331,'Container Panel'!$B$41:$Z$100,$D331,0)/(VLOOKUP(FJ$276,UI!$A$12:$O$51,VLOOKUP(FJ$277,$B$276:$C$278,2,0),0)/1000)),"")</f>
        <v/>
      </c>
      <c r="FK331" s="145" t="str">
        <f>IFERROR(TRUNC(VLOOKUP($E331,'Container Panel'!$B$41:$Z$100,$D331,0)/(VLOOKUP(FK$276,UI!$A$12:$O$51,VLOOKUP(FK$277,$B$276:$C$278,2,0),0)/1000)),"")</f>
        <v/>
      </c>
      <c r="FL331" s="145" t="str">
        <f>IFERROR(TRUNC(VLOOKUP($E331,'Container Panel'!$B$41:$Z$100,$D331,0)/(VLOOKUP(FL$276,UI!$A$12:$O$51,VLOOKUP(FL$277,$B$276:$C$278,2,0),0)/1000)),"")</f>
        <v/>
      </c>
      <c r="FM331" s="145" t="str">
        <f>IFERROR(TRUNC(VLOOKUP($E331,'Container Panel'!$B$41:$Z$100,$D331,0)/(VLOOKUP(FM$276,UI!$A$12:$O$51,VLOOKUP(FM$277,$B$276:$C$278,2,0),0)/1000)),"")</f>
        <v/>
      </c>
      <c r="FN331" s="145" t="str">
        <f>IFERROR(TRUNC(VLOOKUP($E331,'Container Panel'!$B$41:$Z$100,$D331,0)/(VLOOKUP(FN$276,UI!$A$12:$O$51,VLOOKUP(FN$277,$B$276:$C$278,2,0),0)/1000)),"")</f>
        <v/>
      </c>
      <c r="FO331" s="145" t="str">
        <f>IFERROR(TRUNC(VLOOKUP($E331,'Container Panel'!$B$41:$Z$100,$D331,0)/(VLOOKUP(FO$276,UI!$A$12:$O$51,VLOOKUP(FO$277,$B$276:$C$278,2,0),0)/1000)),"")</f>
        <v/>
      </c>
      <c r="FP331" s="145" t="str">
        <f>IFERROR(TRUNC(VLOOKUP($E331,'Container Panel'!$B$41:$Z$100,$D331,0)/(VLOOKUP(FP$276,UI!$A$12:$O$51,VLOOKUP(FP$277,$B$276:$C$278,2,0),0)/1000)),"")</f>
        <v/>
      </c>
      <c r="FQ331" s="145" t="str">
        <f>IFERROR(TRUNC(VLOOKUP($E331,'Container Panel'!$B$41:$Z$100,$D331,0)/(VLOOKUP(FQ$276,UI!$A$12:$O$51,VLOOKUP(FQ$277,$B$276:$C$278,2,0),0)/1000)),"")</f>
        <v/>
      </c>
      <c r="FR331" s="145" t="str">
        <f>IFERROR(TRUNC(VLOOKUP($E331,'Container Panel'!$B$41:$Z$100,$D331,0)/(VLOOKUP(FR$276,UI!$A$12:$O$51,VLOOKUP(FR$277,$B$276:$C$278,2,0),0)/1000)),"")</f>
        <v/>
      </c>
      <c r="FS331" s="145" t="str">
        <f>IFERROR(TRUNC(VLOOKUP($E331,'Container Panel'!$B$41:$Z$100,$D331,0)/(VLOOKUP(FS$276,UI!$A$12:$O$51,VLOOKUP(FS$277,$B$276:$C$278,2,0),0)/1000)),"")</f>
        <v/>
      </c>
      <c r="FT331" s="145" t="str">
        <f>IFERROR(TRUNC(VLOOKUP($E331,'Container Panel'!$B$41:$Z$100,$D331,0)/(VLOOKUP(FT$276,UI!$A$12:$O$51,VLOOKUP(FT$277,$B$276:$C$278,2,0),0)/1000)),"")</f>
        <v/>
      </c>
      <c r="FU331" s="145" t="str">
        <f>IFERROR(TRUNC(VLOOKUP($E331,'Container Panel'!$B$41:$Z$100,$D331,0)/(VLOOKUP(FU$276,UI!$A$12:$O$51,VLOOKUP(FU$277,$B$276:$C$278,2,0),0)/1000)),"")</f>
        <v/>
      </c>
      <c r="FV331" s="145" t="str">
        <f>IFERROR(TRUNC(VLOOKUP($E331,'Container Panel'!$B$41:$Z$100,$D331,0)/(VLOOKUP(FV$276,UI!$A$12:$O$51,VLOOKUP(FV$277,$B$276:$C$278,2,0),0)/1000)),"")</f>
        <v/>
      </c>
      <c r="FW331" s="145" t="str">
        <f>IFERROR(TRUNC(VLOOKUP($E331,'Container Panel'!$B$41:$Z$100,$D331,0)/(VLOOKUP(FW$276,UI!$A$12:$O$51,VLOOKUP(FW$277,$B$276:$C$278,2,0),0)/1000)),"")</f>
        <v/>
      </c>
      <c r="FX331" s="145" t="str">
        <f>IFERROR(TRUNC(VLOOKUP($E331,'Container Panel'!$B$41:$Z$100,$D331,0)/(VLOOKUP(FX$276,UI!$A$12:$O$51,VLOOKUP(FX$277,$B$276:$C$278,2,0),0)/1000)),"")</f>
        <v/>
      </c>
      <c r="FY331" s="145" t="str">
        <f>IFERROR(TRUNC(VLOOKUP($E331,'Container Panel'!$B$41:$Z$100,$D331,0)/(VLOOKUP(FY$276,UI!$A$12:$O$51,VLOOKUP(FY$277,$B$276:$C$278,2,0),0)/1000)),"")</f>
        <v/>
      </c>
      <c r="FZ331" s="145" t="str">
        <f>IFERROR(TRUNC(VLOOKUP($E331,'Container Panel'!$B$41:$Z$100,$D331,0)/(VLOOKUP(FZ$276,UI!$A$12:$O$51,VLOOKUP(FZ$277,$B$276:$C$278,2,0),0)/1000)),"")</f>
        <v/>
      </c>
      <c r="GA331" s="145" t="str">
        <f>IFERROR(TRUNC(VLOOKUP($E331,'Container Panel'!$B$41:$Z$100,$D331,0)/(VLOOKUP(GA$276,UI!$A$12:$O$51,VLOOKUP(GA$277,$B$276:$C$278,2,0),0)/1000)),"")</f>
        <v/>
      </c>
      <c r="GB331" s="145" t="str">
        <f>IFERROR(TRUNC(VLOOKUP($E331,'Container Panel'!$B$41:$Z$100,$D331,0)/(VLOOKUP(GB$276,UI!$A$12:$O$51,VLOOKUP(GB$277,$B$276:$C$278,2,0),0)/1000)),"")</f>
        <v/>
      </c>
      <c r="GC331" s="145" t="str">
        <f>IFERROR(TRUNC(VLOOKUP($E331,'Container Panel'!$B$41:$Z$100,$D331,0)/(VLOOKUP(GC$276,UI!$A$12:$O$51,VLOOKUP(GC$277,$B$276:$C$278,2,0),0)/1000)),"")</f>
        <v/>
      </c>
      <c r="GD331" s="145" t="str">
        <f>IFERROR(TRUNC(VLOOKUP($E331,'Container Panel'!$B$41:$Z$100,$D331,0)/(VLOOKUP(GD$276,UI!$A$12:$O$51,VLOOKUP(GD$277,$B$276:$C$278,2,0),0)/1000)),"")</f>
        <v/>
      </c>
      <c r="GE331" s="145" t="str">
        <f>IFERROR(TRUNC(VLOOKUP($E331,'Container Panel'!$B$41:$Z$100,$D331,0)/(VLOOKUP(GE$276,UI!$A$12:$O$51,VLOOKUP(GE$277,$B$276:$C$278,2,0),0)/1000)),"")</f>
        <v/>
      </c>
      <c r="GF331" s="145" t="str">
        <f>IFERROR(TRUNC(VLOOKUP($E331,'Container Panel'!$B$41:$Z$100,$D331,0)/(VLOOKUP(GF$276,UI!$A$12:$O$51,VLOOKUP(GF$277,$B$276:$C$278,2,0),0)/1000)),"")</f>
        <v/>
      </c>
      <c r="GG331" s="145" t="str">
        <f>IFERROR(TRUNC(VLOOKUP($E331,'Container Panel'!$B$41:$Z$100,$D331,0)/(VLOOKUP(GG$276,UI!$A$12:$O$51,VLOOKUP(GG$277,$B$276:$C$278,2,0),0)/1000)),"")</f>
        <v/>
      </c>
      <c r="GH331" s="145" t="str">
        <f>IFERROR(TRUNC(VLOOKUP($E331,'Container Panel'!$B$41:$Z$100,$D331,0)/(VLOOKUP(GH$276,UI!$A$12:$O$51,VLOOKUP(GH$277,$B$276:$C$278,2,0),0)/1000)),"")</f>
        <v/>
      </c>
      <c r="GI331" s="145" t="str">
        <f>IFERROR(TRUNC(VLOOKUP($E331,'Container Panel'!$B$41:$Z$100,$D331,0)/(VLOOKUP(GI$276,UI!$A$12:$O$51,VLOOKUP(GI$277,$B$276:$C$278,2,0),0)/1000)),"")</f>
        <v/>
      </c>
      <c r="GJ331" s="145" t="str">
        <f>IFERROR(TRUNC(VLOOKUP($E331,'Container Panel'!$B$41:$Z$100,$D331,0)/(VLOOKUP(GJ$276,UI!$A$12:$O$51,VLOOKUP(GJ$277,$B$276:$C$278,2,0),0)/1000)),"")</f>
        <v/>
      </c>
      <c r="GK331" s="145" t="str">
        <f>IFERROR(TRUNC(VLOOKUP($E331,'Container Panel'!$B$41:$Z$100,$D331,0)/(VLOOKUP(GK$276,UI!$A$12:$O$51,VLOOKUP(GK$277,$B$276:$C$278,2,0),0)/1000)),"")</f>
        <v/>
      </c>
      <c r="GL331" s="145" t="str">
        <f>IFERROR(TRUNC(VLOOKUP($E331,'Container Panel'!$B$41:$Z$100,$D331,0)/(VLOOKUP(GL$276,UI!$A$12:$O$51,VLOOKUP(GL$277,$B$276:$C$278,2,0),0)/1000)),"")</f>
        <v/>
      </c>
      <c r="GM331" s="145" t="str">
        <f>IFERROR(TRUNC(VLOOKUP($E331,'Container Panel'!$B$41:$Z$100,$D331,0)/(VLOOKUP(GM$276,UI!$A$12:$O$51,VLOOKUP(GM$277,$B$276:$C$278,2,0),0)/1000)),"")</f>
        <v/>
      </c>
      <c r="GN331" s="145" t="str">
        <f>IFERROR(TRUNC(VLOOKUP($E331,'Container Panel'!$B$41:$Z$100,$D331,0)/(VLOOKUP(GN$276,UI!$A$12:$O$51,VLOOKUP(GN$277,$B$276:$C$278,2,0),0)/1000)),"")</f>
        <v/>
      </c>
      <c r="GO331" s="145" t="str">
        <f>IFERROR(TRUNC(VLOOKUP($E331,'Container Panel'!$B$41:$Z$100,$D331,0)/(VLOOKUP(GO$276,UI!$A$12:$O$51,VLOOKUP(GO$277,$B$276:$C$278,2,0),0)/1000)),"")</f>
        <v/>
      </c>
      <c r="GP331" s="145" t="str">
        <f>IFERROR(TRUNC(VLOOKUP($E331,'Container Panel'!$B$41:$Z$100,$D331,0)/(VLOOKUP(GP$276,UI!$A$12:$O$51,VLOOKUP(GP$277,$B$276:$C$278,2,0),0)/1000)),"")</f>
        <v/>
      </c>
      <c r="GQ331" s="145" t="str">
        <f>IFERROR(TRUNC(VLOOKUP($E331,'Container Panel'!$B$41:$Z$100,$D331,0)/(VLOOKUP(GQ$276,UI!$A$12:$O$51,VLOOKUP(GQ$277,$B$276:$C$278,2,0),0)/1000)),"")</f>
        <v/>
      </c>
      <c r="GR331" s="145" t="str">
        <f>IFERROR(TRUNC(VLOOKUP($E331,'Container Panel'!$B$41:$Z$100,$D331,0)/(VLOOKUP(GR$276,UI!$A$12:$O$51,VLOOKUP(GR$277,$B$276:$C$278,2,0),0)/1000)),"")</f>
        <v/>
      </c>
      <c r="GS331" s="145" t="str">
        <f>IFERROR(TRUNC(VLOOKUP($E331,'Container Panel'!$B$41:$Z$100,$D331,0)/(VLOOKUP(GS$276,UI!$A$12:$O$51,VLOOKUP(GS$277,$B$276:$C$278,2,0),0)/1000)),"")</f>
        <v/>
      </c>
      <c r="GT331" s="145" t="str">
        <f>IFERROR(TRUNC(VLOOKUP($E331,'Container Panel'!$B$41:$Z$100,$D331,0)/(VLOOKUP(GT$276,UI!$A$12:$O$51,VLOOKUP(GT$277,$B$276:$C$278,2,0),0)/1000)),"")</f>
        <v/>
      </c>
      <c r="GU331" s="145" t="str">
        <f>IFERROR(TRUNC(VLOOKUP($E331,'Container Panel'!$B$41:$Z$100,$D331,0)/(VLOOKUP(GU$276,UI!$A$12:$O$51,VLOOKUP(GU$277,$B$276:$C$278,2,0),0)/1000)),"")</f>
        <v/>
      </c>
      <c r="GV331" s="145" t="str">
        <f>IFERROR(TRUNC(VLOOKUP($E331,'Container Panel'!$B$41:$Z$100,$D331,0)/(VLOOKUP(GV$276,UI!$A$12:$O$51,VLOOKUP(GV$277,$B$276:$C$278,2,0),0)/1000)),"")</f>
        <v/>
      </c>
      <c r="GW331" s="145" t="str">
        <f>IFERROR(TRUNC(VLOOKUP($E331,'Container Panel'!$B$41:$Z$100,$D331,0)/(VLOOKUP(GW$276,UI!$A$12:$O$51,VLOOKUP(GW$277,$B$276:$C$278,2,0),0)/1000)),"")</f>
        <v/>
      </c>
      <c r="GX331" s="145" t="str">
        <f>IFERROR(TRUNC(VLOOKUP($E331,'Container Panel'!$B$41:$Z$100,$D331,0)/(VLOOKUP(GX$276,UI!$A$12:$O$51,VLOOKUP(GX$277,$B$276:$C$278,2,0),0)/1000)),"")</f>
        <v/>
      </c>
      <c r="GY331" s="145" t="str">
        <f>IFERROR(TRUNC(VLOOKUP($E331,'Container Panel'!$B$41:$Z$100,$D331,0)/(VLOOKUP(GY$276,UI!$A$12:$O$51,VLOOKUP(GY$277,$B$276:$C$278,2,0),0)/1000)),"")</f>
        <v/>
      </c>
      <c r="GZ331" s="145" t="str">
        <f>IFERROR(TRUNC(VLOOKUP($E331,'Container Panel'!$B$41:$Z$100,$D331,0)/(VLOOKUP(GZ$276,UI!$A$12:$O$51,VLOOKUP(GZ$277,$B$276:$C$278,2,0),0)/1000)),"")</f>
        <v/>
      </c>
      <c r="HA331" s="145" t="str">
        <f>IFERROR(TRUNC(VLOOKUP($E331,'Container Panel'!$B$41:$Z$100,$D331,0)/(VLOOKUP(HA$276,UI!$A$12:$O$51,VLOOKUP(HA$277,$B$276:$C$278,2,0),0)/1000)),"")</f>
        <v/>
      </c>
      <c r="HB331" s="145" t="str">
        <f>IFERROR(TRUNC(VLOOKUP($E331,'Container Panel'!$B$41:$Z$100,$D331,0)/(VLOOKUP(HB$276,UI!$A$12:$O$51,VLOOKUP(HB$277,$B$276:$C$278,2,0),0)/1000)),"")</f>
        <v/>
      </c>
      <c r="HC331" s="145" t="str">
        <f>IFERROR(TRUNC(VLOOKUP($E331,'Container Panel'!$B$41:$Z$100,$D331,0)/(VLOOKUP(HC$276,UI!$A$12:$O$51,VLOOKUP(HC$277,$B$276:$C$278,2,0),0)/1000)),"")</f>
        <v/>
      </c>
      <c r="HD331" s="145" t="str">
        <f>IFERROR(TRUNC(VLOOKUP($E331,'Container Panel'!$B$41:$Z$100,$D331,0)/(VLOOKUP(HD$276,UI!$A$12:$O$51,VLOOKUP(HD$277,$B$276:$C$278,2,0),0)/1000)),"")</f>
        <v/>
      </c>
      <c r="HE331" s="145" t="str">
        <f>IFERROR(TRUNC(VLOOKUP($E331,'Container Panel'!$B$41:$Z$100,$D331,0)/(VLOOKUP(HE$276,UI!$A$12:$O$51,VLOOKUP(HE$277,$B$276:$C$278,2,0),0)/1000)),"")</f>
        <v/>
      </c>
      <c r="HF331" s="145" t="str">
        <f>IFERROR(TRUNC(VLOOKUP($E331,'Container Panel'!$B$41:$Z$100,$D331,0)/(VLOOKUP(HF$276,UI!$A$12:$O$51,VLOOKUP(HF$277,$B$276:$C$278,2,0),0)/1000)),"")</f>
        <v/>
      </c>
      <c r="HG331" s="145" t="str">
        <f>IFERROR(TRUNC(VLOOKUP($E331,'Container Panel'!$B$41:$Z$100,$D331,0)/(VLOOKUP(HG$276,UI!$A$12:$O$51,VLOOKUP(HG$277,$B$276:$C$278,2,0),0)/1000)),"")</f>
        <v/>
      </c>
      <c r="HH331" s="145" t="str">
        <f>IFERROR(TRUNC(VLOOKUP($E331,'Container Panel'!$B$41:$Z$100,$D331,0)/(VLOOKUP(HH$276,UI!$A$12:$O$51,VLOOKUP(HH$277,$B$276:$C$278,2,0),0)/1000)),"")</f>
        <v/>
      </c>
      <c r="HI331" s="145" t="str">
        <f>IFERROR(TRUNC(VLOOKUP($E331,'Container Panel'!$B$41:$Z$100,$D331,0)/(VLOOKUP(HI$276,UI!$A$12:$O$51,VLOOKUP(HI$277,$B$276:$C$278,2,0),0)/1000)),"")</f>
        <v/>
      </c>
      <c r="HJ331" s="145" t="str">
        <f>IFERROR(TRUNC(VLOOKUP($E331,'Container Panel'!$B$41:$Z$100,$D331,0)/(VLOOKUP(HJ$276,UI!$A$12:$O$51,VLOOKUP(HJ$277,$B$276:$C$278,2,0),0)/1000)),"")</f>
        <v/>
      </c>
      <c r="HK331" s="145" t="str">
        <f>IFERROR(TRUNC(VLOOKUP($E331,'Container Panel'!$B$41:$Z$100,$D331,0)/(VLOOKUP(HK$276,UI!$A$12:$O$51,VLOOKUP(HK$277,$B$276:$C$278,2,0),0)/1000)),"")</f>
        <v/>
      </c>
      <c r="HL331" s="145" t="str">
        <f>IFERROR(TRUNC(VLOOKUP($E331,'Container Panel'!$B$41:$Z$100,$D331,0)/(VLOOKUP(HL$276,UI!$A$12:$O$51,VLOOKUP(HL$277,$B$276:$C$278,2,0),0)/1000)),"")</f>
        <v/>
      </c>
      <c r="HM331" s="145" t="str">
        <f>IFERROR(TRUNC(VLOOKUP($E331,'Container Panel'!$B$41:$Z$100,$D331,0)/(VLOOKUP(HM$276,UI!$A$12:$O$51,VLOOKUP(HM$277,$B$276:$C$278,2,0),0)/1000)),"")</f>
        <v/>
      </c>
      <c r="HN331" s="145" t="str">
        <f>IFERROR(TRUNC(VLOOKUP($E331,'Container Panel'!$B$41:$Z$100,$D331,0)/(VLOOKUP(HN$276,UI!$A$12:$O$51,VLOOKUP(HN$277,$B$276:$C$278,2,0),0)/1000)),"")</f>
        <v/>
      </c>
      <c r="HO331" s="145" t="str">
        <f>IFERROR(TRUNC(VLOOKUP($E331,'Container Panel'!$B$41:$Z$100,$D331,0)/(VLOOKUP(HO$276,UI!$A$12:$O$51,VLOOKUP(HO$277,$B$276:$C$278,2,0),0)/1000)),"")</f>
        <v/>
      </c>
      <c r="HP331" s="145" t="str">
        <f>IFERROR(TRUNC(VLOOKUP($E331,'Container Panel'!$B$41:$Z$100,$D331,0)/(VLOOKUP(HP$276,UI!$A$12:$O$51,VLOOKUP(HP$277,$B$276:$C$278,2,0),0)/1000)),"")</f>
        <v/>
      </c>
      <c r="HQ331" s="145" t="str">
        <f>IFERROR(TRUNC(VLOOKUP($E331,'Container Panel'!$B$41:$Z$100,$D331,0)/(VLOOKUP(HQ$276,UI!$A$12:$O$51,VLOOKUP(HQ$277,$B$276:$C$278,2,0),0)/1000)),"")</f>
        <v/>
      </c>
      <c r="HR331" s="145" t="str">
        <f>IFERROR(TRUNC(VLOOKUP($E331,'Container Panel'!$B$41:$Z$100,$D331,0)/(VLOOKUP(HR$276,UI!$A$12:$O$51,VLOOKUP(HR$277,$B$276:$C$278,2,0),0)/1000)),"")</f>
        <v/>
      </c>
      <c r="HS331" s="145" t="str">
        <f>IFERROR(TRUNC(VLOOKUP($E331,'Container Panel'!$B$41:$Z$100,$D331,0)/(VLOOKUP(HS$276,UI!$A$12:$O$51,VLOOKUP(HS$277,$B$276:$C$278,2,0),0)/1000)),"")</f>
        <v/>
      </c>
      <c r="HT331" s="145" t="str">
        <f>IFERROR(TRUNC(VLOOKUP($E331,'Container Panel'!$B$41:$Z$100,$D331,0)/(VLOOKUP(HT$276,UI!$A$12:$O$51,VLOOKUP(HT$277,$B$276:$C$278,2,0),0)/1000)),"")</f>
        <v/>
      </c>
      <c r="HU331" s="145" t="str">
        <f>IFERROR(TRUNC(VLOOKUP($E331,'Container Panel'!$B$41:$Z$100,$D331,0)/(VLOOKUP(HU$276,UI!$A$12:$O$51,VLOOKUP(HU$277,$B$276:$C$278,2,0),0)/1000)),"")</f>
        <v/>
      </c>
      <c r="HV331" s="145" t="str">
        <f>IFERROR(TRUNC(VLOOKUP($E331,'Container Panel'!$B$41:$Z$100,$D331,0)/(VLOOKUP(HV$276,UI!$A$12:$O$51,VLOOKUP(HV$277,$B$276:$C$278,2,0),0)/1000)),"")</f>
        <v/>
      </c>
      <c r="HW331" s="145" t="str">
        <f>IFERROR(TRUNC(VLOOKUP($E331,'Container Panel'!$B$41:$Z$100,$D331,0)/(VLOOKUP(HW$276,UI!$A$12:$O$51,VLOOKUP(HW$277,$B$276:$C$278,2,0),0)/1000)),"")</f>
        <v/>
      </c>
      <c r="HX331" s="145" t="str">
        <f>IFERROR(TRUNC(VLOOKUP($E331,'Container Panel'!$B$41:$Z$100,$D331,0)/(VLOOKUP(HX$276,UI!$A$12:$O$51,VLOOKUP(HX$277,$B$276:$C$278,2,0),0)/1000)),"")</f>
        <v/>
      </c>
      <c r="HY331" s="145" t="str">
        <f>IFERROR(TRUNC(VLOOKUP($E331,'Container Panel'!$B$41:$Z$100,$D331,0)/(VLOOKUP(HY$276,UI!$A$12:$O$51,VLOOKUP(HY$277,$B$276:$C$278,2,0),0)/1000)),"")</f>
        <v/>
      </c>
      <c r="HZ331" s="145" t="str">
        <f>IFERROR(TRUNC(VLOOKUP($E331,'Container Panel'!$B$41:$Z$100,$D331,0)/(VLOOKUP(HZ$276,UI!$A$12:$O$51,VLOOKUP(HZ$277,$B$276:$C$278,2,0),0)/1000)),"")</f>
        <v/>
      </c>
      <c r="IA331" s="145" t="str">
        <f>IFERROR(TRUNC(VLOOKUP($E331,'Container Panel'!$B$41:$Z$100,$D331,0)/(VLOOKUP(IA$276,UI!$A$12:$O$51,VLOOKUP(IA$277,$B$276:$C$278,2,0),0)/1000)),"")</f>
        <v/>
      </c>
      <c r="IB331" s="145" t="str">
        <f>IFERROR(TRUNC(VLOOKUP($E331,'Container Panel'!$B$41:$Z$100,$D331,0)/(VLOOKUP(IB$276,UI!$A$12:$O$51,VLOOKUP(IB$277,$B$276:$C$278,2,0),0)/1000)),"")</f>
        <v/>
      </c>
      <c r="IC331" s="145" t="str">
        <f>IFERROR(TRUNC(VLOOKUP($E331,'Container Panel'!$B$41:$Z$100,$D331,0)/(VLOOKUP(IC$276,UI!$A$12:$O$51,VLOOKUP(IC$277,$B$276:$C$278,2,0),0)/1000)),"")</f>
        <v/>
      </c>
      <c r="ID331" s="145" t="str">
        <f>IFERROR(TRUNC(VLOOKUP($E331,'Container Panel'!$B$41:$Z$100,$D331,0)/(VLOOKUP(ID$276,UI!$A$12:$O$51,VLOOKUP(ID$277,$B$276:$C$278,2,0),0)/1000)),"")</f>
        <v/>
      </c>
      <c r="IE331" s="145" t="str">
        <f>IFERROR(TRUNC(VLOOKUP($E331,'Container Panel'!$B$41:$Z$100,$D331,0)/(VLOOKUP(IE$276,UI!$A$12:$O$51,VLOOKUP(IE$277,$B$276:$C$278,2,0),0)/1000)),"")</f>
        <v/>
      </c>
      <c r="IF331" s="145" t="str">
        <f>IFERROR(TRUNC(VLOOKUP($E331,'Container Panel'!$B$41:$Z$100,$D331,0)/(VLOOKUP(IF$276,UI!$A$12:$O$51,VLOOKUP(IF$277,$B$276:$C$278,2,0),0)/1000)),"")</f>
        <v/>
      </c>
      <c r="IG331" s="145" t="str">
        <f>IFERROR(TRUNC(VLOOKUP($E331,'Container Panel'!$B$41:$Z$100,$D331,0)/(VLOOKUP(IG$276,UI!$A$12:$O$51,VLOOKUP(IG$277,$B$276:$C$278,2,0),0)/1000)),"")</f>
        <v/>
      </c>
      <c r="IH331" s="145" t="str">
        <f>IFERROR(TRUNC(VLOOKUP($E331,'Container Panel'!$B$41:$Z$100,$D331,0)/(VLOOKUP(IH$276,UI!$A$12:$O$51,VLOOKUP(IH$277,$B$276:$C$278,2,0),0)/1000)),"")</f>
        <v/>
      </c>
      <c r="II331" s="145" t="str">
        <f>IFERROR(TRUNC(VLOOKUP($E331,'Container Panel'!$B$41:$Z$100,$D331,0)/(VLOOKUP(II$276,UI!$A$12:$O$51,VLOOKUP(II$277,$B$276:$C$278,2,0),0)/1000)),"")</f>
        <v/>
      </c>
      <c r="IJ331" s="145" t="str">
        <f>IFERROR(TRUNC(VLOOKUP($E331,'Container Panel'!$B$41:$Z$100,$D331,0)/(VLOOKUP(IJ$276,UI!$A$12:$O$51,VLOOKUP(IJ$277,$B$276:$C$278,2,0),0)/1000)),"")</f>
        <v/>
      </c>
      <c r="IK331" s="145" t="str">
        <f>IFERROR(TRUNC(VLOOKUP($E331,'Container Panel'!$B$41:$Z$100,$D331,0)/(VLOOKUP(IK$276,UI!$A$12:$O$51,VLOOKUP(IK$277,$B$276:$C$278,2,0),0)/1000)),"")</f>
        <v/>
      </c>
      <c r="IL331" s="145" t="str">
        <f>IFERROR(TRUNC(VLOOKUP($E331,'Container Panel'!$B$41:$Z$100,$D331,0)/(VLOOKUP(IL$276,UI!$A$12:$O$51,VLOOKUP(IL$277,$B$276:$C$278,2,0),0)/1000)),"")</f>
        <v/>
      </c>
    </row>
    <row r="332" spans="2:246">
      <c r="B332" s="74">
        <v>52</v>
      </c>
      <c r="C332" s="74">
        <f t="shared" si="191"/>
        <v>18</v>
      </c>
      <c r="D332" s="163">
        <f>MOD(B332,3)+'Container Panel'!$Q$38</f>
        <v>17</v>
      </c>
      <c r="E332" s="143" t="str">
        <f t="shared" si="193"/>
        <v>EU64175</v>
      </c>
      <c r="F332" s="144" t="s">
        <v>76</v>
      </c>
      <c r="G332" s="145">
        <f>IFERROR(TRUNC(VLOOKUP($E332,'Container Panel'!$B$41:$Z$100,$D332,0)/(VLOOKUP(G$276,UI!$A$12:$O$51,VLOOKUP(G$278,$B$276:$C$278,2,0),0)/1000)),"")</f>
        <v>6</v>
      </c>
      <c r="H332" s="145">
        <f>IFERROR(TRUNC(VLOOKUP($E332,'Container Panel'!$B$41:$Z$100,$D332,0)/(VLOOKUP(H$276,UI!$A$12:$O$51,VLOOKUP(H$278,$B$276:$C$278,2,0),0)/1000)),"")</f>
        <v>2</v>
      </c>
      <c r="I332" s="145">
        <f>IFERROR(TRUNC(VLOOKUP($E332,'Container Panel'!$B$41:$Z$100,$D332,0)/(VLOOKUP(I$276,UI!$A$12:$O$51,VLOOKUP(I$278,$B$276:$C$278,2,0),0)/1000)),"")</f>
        <v>2</v>
      </c>
      <c r="J332" s="145">
        <f>IFERROR(TRUNC(VLOOKUP($E332,'Container Panel'!$B$41:$Z$100,$D332,0)/(VLOOKUP(J$276,UI!$A$12:$O$51,VLOOKUP(J$278,$B$276:$C$278,2,0),0)/1000)),"")</f>
        <v>2</v>
      </c>
      <c r="K332" s="145">
        <f>IFERROR(TRUNC(VLOOKUP($E332,'Container Panel'!$B$41:$Z$100,$D332,0)/(VLOOKUP(K$276,UI!$A$12:$O$51,VLOOKUP(K$278,$B$276:$C$278,2,0),0)/1000)),"")</f>
        <v>6</v>
      </c>
      <c r="L332" s="145">
        <f>IFERROR(TRUNC(VLOOKUP($E332,'Container Panel'!$B$41:$Z$100,$D332,0)/(VLOOKUP(L$276,UI!$A$12:$O$51,VLOOKUP(L$278,$B$276:$C$278,2,0),0)/1000)),"")</f>
        <v>2</v>
      </c>
      <c r="M332" s="145">
        <f>IFERROR(TRUNC(VLOOKUP($E332,'Container Panel'!$B$41:$Z$100,$D332,0)/(VLOOKUP(M$276,UI!$A$12:$O$51,VLOOKUP(M$278,$B$276:$C$278,2,0),0)/1000)),"")</f>
        <v>1</v>
      </c>
      <c r="N332" s="145">
        <f>IFERROR(TRUNC(VLOOKUP($E332,'Container Panel'!$B$41:$Z$100,$D332,0)/(VLOOKUP(N$276,UI!$A$12:$O$51,VLOOKUP(N$278,$B$276:$C$278,2,0),0)/1000)),"")</f>
        <v>4</v>
      </c>
      <c r="O332" s="145">
        <f>IFERROR(TRUNC(VLOOKUP($E332,'Container Panel'!$B$41:$Z$100,$D332,0)/(VLOOKUP(O$276,UI!$A$12:$O$51,VLOOKUP(O$278,$B$276:$C$278,2,0),0)/1000)),"")</f>
        <v>1</v>
      </c>
      <c r="P332" s="145">
        <f>IFERROR(TRUNC(VLOOKUP($E332,'Container Panel'!$B$41:$Z$100,$D332,0)/(VLOOKUP(P$276,UI!$A$12:$O$51,VLOOKUP(P$278,$B$276:$C$278,2,0),0)/1000)),"")</f>
        <v>4</v>
      </c>
      <c r="Q332" s="145">
        <f>IFERROR(TRUNC(VLOOKUP($E332,'Container Panel'!$B$41:$Z$100,$D332,0)/(VLOOKUP(Q$276,UI!$A$12:$O$51,VLOOKUP(Q$278,$B$276:$C$278,2,0),0)/1000)),"")</f>
        <v>1</v>
      </c>
      <c r="R332" s="145">
        <f>IFERROR(TRUNC(VLOOKUP($E332,'Container Panel'!$B$41:$Z$100,$D332,0)/(VLOOKUP(R$276,UI!$A$12:$O$51,VLOOKUP(R$278,$B$276:$C$278,2,0),0)/1000)),"")</f>
        <v>1</v>
      </c>
      <c r="S332" s="145" t="str">
        <f>IFERROR(TRUNC(VLOOKUP($E332,'Container Panel'!$B$41:$Z$100,$D332,0)/(VLOOKUP(S$276,UI!$A$12:$O$51,VLOOKUP(S$278,$B$276:$C$278,2,0),0)/1000)),"")</f>
        <v/>
      </c>
      <c r="T332" s="145" t="str">
        <f>IFERROR(TRUNC(VLOOKUP($E332,'Container Panel'!$B$41:$Z$100,$D332,0)/(VLOOKUP(T$276,UI!$A$12:$O$51,VLOOKUP(T$278,$B$276:$C$278,2,0),0)/1000)),"")</f>
        <v/>
      </c>
      <c r="U332" s="145" t="str">
        <f>IFERROR(TRUNC(VLOOKUP($E332,'Container Panel'!$B$41:$Z$100,$D332,0)/(VLOOKUP(U$276,UI!$A$12:$O$51,VLOOKUP(U$278,$B$276:$C$278,2,0),0)/1000)),"")</f>
        <v/>
      </c>
      <c r="V332" s="145" t="str">
        <f>IFERROR(TRUNC(VLOOKUP($E332,'Container Panel'!$B$41:$Z$100,$D332,0)/(VLOOKUP(V$276,UI!$A$12:$O$51,VLOOKUP(V$278,$B$276:$C$278,2,0),0)/1000)),"")</f>
        <v/>
      </c>
      <c r="W332" s="145" t="str">
        <f>IFERROR(TRUNC(VLOOKUP($E332,'Container Panel'!$B$41:$Z$100,$D332,0)/(VLOOKUP(W$276,UI!$A$12:$O$51,VLOOKUP(W$278,$B$276:$C$278,2,0),0)/1000)),"")</f>
        <v/>
      </c>
      <c r="X332" s="145" t="str">
        <f>IFERROR(TRUNC(VLOOKUP($E332,'Container Panel'!$B$41:$Z$100,$D332,0)/(VLOOKUP(X$276,UI!$A$12:$O$51,VLOOKUP(X$278,$B$276:$C$278,2,0),0)/1000)),"")</f>
        <v/>
      </c>
      <c r="Y332" s="145" t="str">
        <f>IFERROR(TRUNC(VLOOKUP($E332,'Container Panel'!$B$41:$Z$100,$D332,0)/(VLOOKUP(Y$276,UI!$A$12:$O$51,VLOOKUP(Y$278,$B$276:$C$278,2,0),0)/1000)),"")</f>
        <v/>
      </c>
      <c r="Z332" s="145" t="str">
        <f>IFERROR(TRUNC(VLOOKUP($E332,'Container Panel'!$B$41:$Z$100,$D332,0)/(VLOOKUP(Z$276,UI!$A$12:$O$51,VLOOKUP(Z$278,$B$276:$C$278,2,0),0)/1000)),"")</f>
        <v/>
      </c>
      <c r="AA332" s="145" t="str">
        <f>IFERROR(TRUNC(VLOOKUP($E332,'Container Panel'!$B$41:$Z$100,$D332,0)/(VLOOKUP(AA$276,UI!$A$12:$O$51,VLOOKUP(AA$278,$B$276:$C$278,2,0),0)/1000)),"")</f>
        <v/>
      </c>
      <c r="AB332" s="145" t="str">
        <f>IFERROR(TRUNC(VLOOKUP($E332,'Container Panel'!$B$41:$Z$100,$D332,0)/(VLOOKUP(AB$276,UI!$A$12:$O$51,VLOOKUP(AB$278,$B$276:$C$278,2,0),0)/1000)),"")</f>
        <v/>
      </c>
      <c r="AC332" s="145" t="str">
        <f>IFERROR(TRUNC(VLOOKUP($E332,'Container Panel'!$B$41:$Z$100,$D332,0)/(VLOOKUP(AC$276,UI!$A$12:$O$51,VLOOKUP(AC$278,$B$276:$C$278,2,0),0)/1000)),"")</f>
        <v/>
      </c>
      <c r="AD332" s="145" t="str">
        <f>IFERROR(TRUNC(VLOOKUP($E332,'Container Panel'!$B$41:$Z$100,$D332,0)/(VLOOKUP(AD$276,UI!$A$12:$O$51,VLOOKUP(AD$278,$B$276:$C$278,2,0),0)/1000)),"")</f>
        <v/>
      </c>
      <c r="AE332" s="145" t="str">
        <f>IFERROR(TRUNC(VLOOKUP($E332,'Container Panel'!$B$41:$Z$100,$D332,0)/(VLOOKUP(AE$276,UI!$A$12:$O$51,VLOOKUP(AE$278,$B$276:$C$278,2,0),0)/1000)),"")</f>
        <v/>
      </c>
      <c r="AF332" s="145" t="str">
        <f>IFERROR(TRUNC(VLOOKUP($E332,'Container Panel'!$B$41:$Z$100,$D332,0)/(VLOOKUP(AF$276,UI!$A$12:$O$51,VLOOKUP(AF$278,$B$276:$C$278,2,0),0)/1000)),"")</f>
        <v/>
      </c>
      <c r="AG332" s="145" t="str">
        <f>IFERROR(TRUNC(VLOOKUP($E332,'Container Panel'!$B$41:$Z$100,$D332,0)/(VLOOKUP(AG$276,UI!$A$12:$O$51,VLOOKUP(AG$278,$B$276:$C$278,2,0),0)/1000)),"")</f>
        <v/>
      </c>
      <c r="AH332" s="145" t="str">
        <f>IFERROR(TRUNC(VLOOKUP($E332,'Container Panel'!$B$41:$Z$100,$D332,0)/(VLOOKUP(AH$276,UI!$A$12:$O$51,VLOOKUP(AH$278,$B$276:$C$278,2,0),0)/1000)),"")</f>
        <v/>
      </c>
      <c r="AI332" s="145" t="str">
        <f>IFERROR(TRUNC(VLOOKUP($E332,'Container Panel'!$B$41:$Z$100,$D332,0)/(VLOOKUP(AI$276,UI!$A$12:$O$51,VLOOKUP(AI$278,$B$276:$C$278,2,0),0)/1000)),"")</f>
        <v/>
      </c>
      <c r="AJ332" s="145" t="str">
        <f>IFERROR(TRUNC(VLOOKUP($E332,'Container Panel'!$B$41:$Z$100,$D332,0)/(VLOOKUP(AJ$276,UI!$A$12:$O$51,VLOOKUP(AJ$278,$B$276:$C$278,2,0),0)/1000)),"")</f>
        <v/>
      </c>
      <c r="AK332" s="145" t="str">
        <f>IFERROR(TRUNC(VLOOKUP($E332,'Container Panel'!$B$41:$Z$100,$D332,0)/(VLOOKUP(AK$276,UI!$A$12:$O$51,VLOOKUP(AK$278,$B$276:$C$278,2,0),0)/1000)),"")</f>
        <v/>
      </c>
      <c r="AL332" s="145" t="str">
        <f>IFERROR(TRUNC(VLOOKUP($E332,'Container Panel'!$B$41:$Z$100,$D332,0)/(VLOOKUP(AL$276,UI!$A$12:$O$51,VLOOKUP(AL$278,$B$276:$C$278,2,0),0)/1000)),"")</f>
        <v/>
      </c>
      <c r="AM332" s="145" t="str">
        <f>IFERROR(TRUNC(VLOOKUP($E332,'Container Panel'!$B$41:$Z$100,$D332,0)/(VLOOKUP(AM$276,UI!$A$12:$O$51,VLOOKUP(AM$278,$B$276:$C$278,2,0),0)/1000)),"")</f>
        <v/>
      </c>
      <c r="AN332" s="145" t="str">
        <f>IFERROR(TRUNC(VLOOKUP($E332,'Container Panel'!$B$41:$Z$100,$D332,0)/(VLOOKUP(AN$276,UI!$A$12:$O$51,VLOOKUP(AN$278,$B$276:$C$278,2,0),0)/1000)),"")</f>
        <v/>
      </c>
      <c r="AO332" s="145" t="str">
        <f>IFERROR(TRUNC(VLOOKUP($E332,'Container Panel'!$B$41:$Z$100,$D332,0)/(VLOOKUP(AO$276,UI!$A$12:$O$51,VLOOKUP(AO$278,$B$276:$C$278,2,0),0)/1000)),"")</f>
        <v/>
      </c>
      <c r="AP332" s="145" t="str">
        <f>IFERROR(TRUNC(VLOOKUP($E332,'Container Panel'!$B$41:$Z$100,$D332,0)/(VLOOKUP(AP$276,UI!$A$12:$O$51,VLOOKUP(AP$278,$B$276:$C$278,2,0),0)/1000)),"")</f>
        <v/>
      </c>
      <c r="AQ332" s="145" t="str">
        <f>IFERROR(TRUNC(VLOOKUP($E332,'Container Panel'!$B$41:$Z$100,$D332,0)/(VLOOKUP(AQ$276,UI!$A$12:$O$51,VLOOKUP(AQ$278,$B$276:$C$278,2,0),0)/1000)),"")</f>
        <v/>
      </c>
      <c r="AR332" s="145" t="str">
        <f>IFERROR(TRUNC(VLOOKUP($E332,'Container Panel'!$B$41:$Z$100,$D332,0)/(VLOOKUP(AR$276,UI!$A$12:$O$51,VLOOKUP(AR$278,$B$276:$C$278,2,0),0)/1000)),"")</f>
        <v/>
      </c>
      <c r="AS332" s="145" t="str">
        <f>IFERROR(TRUNC(VLOOKUP($E332,'Container Panel'!$B$41:$Z$100,$D332,0)/(VLOOKUP(AS$276,UI!$A$12:$O$51,VLOOKUP(AS$278,$B$276:$C$278,2,0),0)/1000)),"")</f>
        <v/>
      </c>
      <c r="AT332" s="145" t="str">
        <f>IFERROR(TRUNC(VLOOKUP($E332,'Container Panel'!$B$41:$Z$100,$D332,0)/(VLOOKUP(AT$276,UI!$A$12:$O$51,VLOOKUP(AT$278,$B$276:$C$278,2,0),0)/1000)),"")</f>
        <v/>
      </c>
      <c r="AU332" s="145" t="str">
        <f>IFERROR(TRUNC(VLOOKUP($E332,'Container Panel'!$B$41:$Z$100,$D332,0)/(VLOOKUP(AU$276,UI!$A$12:$O$51,VLOOKUP(AU$278,$B$276:$C$278,2,0),0)/1000)),"")</f>
        <v/>
      </c>
      <c r="AV332" s="145" t="str">
        <f>IFERROR(TRUNC(VLOOKUP($E332,'Container Panel'!$B$41:$Z$100,$D332,0)/(VLOOKUP(AV$276,UI!$A$12:$O$51,VLOOKUP(AV$278,$B$276:$C$278,2,0),0)/1000)),"")</f>
        <v/>
      </c>
      <c r="AW332" s="145" t="str">
        <f>IFERROR(TRUNC(VLOOKUP($E332,'Container Panel'!$B$41:$Z$100,$D332,0)/(VLOOKUP(AW$276,UI!$A$12:$O$51,VLOOKUP(AW$278,$B$276:$C$278,2,0),0)/1000)),"")</f>
        <v/>
      </c>
      <c r="AX332" s="145" t="str">
        <f>IFERROR(TRUNC(VLOOKUP($E332,'Container Panel'!$B$41:$Z$100,$D332,0)/(VLOOKUP(AX$276,UI!$A$12:$O$51,VLOOKUP(AX$278,$B$276:$C$278,2,0),0)/1000)),"")</f>
        <v/>
      </c>
      <c r="AY332" s="145" t="str">
        <f>IFERROR(TRUNC(VLOOKUP($E332,'Container Panel'!$B$41:$Z$100,$D332,0)/(VLOOKUP(AY$276,UI!$A$12:$O$51,VLOOKUP(AY$278,$B$276:$C$278,2,0),0)/1000)),"")</f>
        <v/>
      </c>
      <c r="AZ332" s="145" t="str">
        <f>IFERROR(TRUNC(VLOOKUP($E332,'Container Panel'!$B$41:$Z$100,$D332,0)/(VLOOKUP(AZ$276,UI!$A$12:$O$51,VLOOKUP(AZ$278,$B$276:$C$278,2,0),0)/1000)),"")</f>
        <v/>
      </c>
      <c r="BA332" s="145" t="str">
        <f>IFERROR(TRUNC(VLOOKUP($E332,'Container Panel'!$B$41:$Z$100,$D332,0)/(VLOOKUP(BA$276,UI!$A$12:$O$51,VLOOKUP(BA$278,$B$276:$C$278,2,0),0)/1000)),"")</f>
        <v/>
      </c>
      <c r="BB332" s="145" t="str">
        <f>IFERROR(TRUNC(VLOOKUP($E332,'Container Panel'!$B$41:$Z$100,$D332,0)/(VLOOKUP(BB$276,UI!$A$12:$O$51,VLOOKUP(BB$278,$B$276:$C$278,2,0),0)/1000)),"")</f>
        <v/>
      </c>
      <c r="BC332" s="145" t="str">
        <f>IFERROR(TRUNC(VLOOKUP($E332,'Container Panel'!$B$41:$Z$100,$D332,0)/(VLOOKUP(BC$276,UI!$A$12:$O$51,VLOOKUP(BC$278,$B$276:$C$278,2,0),0)/1000)),"")</f>
        <v/>
      </c>
      <c r="BD332" s="145" t="str">
        <f>IFERROR(TRUNC(VLOOKUP($E332,'Container Panel'!$B$41:$Z$100,$D332,0)/(VLOOKUP(BD$276,UI!$A$12:$O$51,VLOOKUP(BD$278,$B$276:$C$278,2,0),0)/1000)),"")</f>
        <v/>
      </c>
      <c r="BE332" s="145" t="str">
        <f>IFERROR(TRUNC(VLOOKUP($E332,'Container Panel'!$B$41:$Z$100,$D332,0)/(VLOOKUP(BE$276,UI!$A$12:$O$51,VLOOKUP(BE$278,$B$276:$C$278,2,0),0)/1000)),"")</f>
        <v/>
      </c>
      <c r="BF332" s="145" t="str">
        <f>IFERROR(TRUNC(VLOOKUP($E332,'Container Panel'!$B$41:$Z$100,$D332,0)/(VLOOKUP(BF$276,UI!$A$12:$O$51,VLOOKUP(BF$278,$B$276:$C$278,2,0),0)/1000)),"")</f>
        <v/>
      </c>
      <c r="BG332" s="145" t="str">
        <f>IFERROR(TRUNC(VLOOKUP($E332,'Container Panel'!$B$41:$Z$100,$D332,0)/(VLOOKUP(BG$276,UI!$A$12:$O$51,VLOOKUP(BG$278,$B$276:$C$278,2,0),0)/1000)),"")</f>
        <v/>
      </c>
      <c r="BH332" s="145" t="str">
        <f>IFERROR(TRUNC(VLOOKUP($E332,'Container Panel'!$B$41:$Z$100,$D332,0)/(VLOOKUP(BH$276,UI!$A$12:$O$51,VLOOKUP(BH$278,$B$276:$C$278,2,0),0)/1000)),"")</f>
        <v/>
      </c>
      <c r="BI332" s="145" t="str">
        <f>IFERROR(TRUNC(VLOOKUP($E332,'Container Panel'!$B$41:$Z$100,$D332,0)/(VLOOKUP(BI$276,UI!$A$12:$O$51,VLOOKUP(BI$278,$B$276:$C$278,2,0),0)/1000)),"")</f>
        <v/>
      </c>
      <c r="BJ332" s="145" t="str">
        <f>IFERROR(TRUNC(VLOOKUP($E332,'Container Panel'!$B$41:$Z$100,$D332,0)/(VLOOKUP(BJ$276,UI!$A$12:$O$51,VLOOKUP(BJ$278,$B$276:$C$278,2,0),0)/1000)),"")</f>
        <v/>
      </c>
      <c r="BK332" s="145" t="str">
        <f>IFERROR(TRUNC(VLOOKUP($E332,'Container Panel'!$B$41:$Z$100,$D332,0)/(VLOOKUP(BK$276,UI!$A$12:$O$51,VLOOKUP(BK$278,$B$276:$C$278,2,0),0)/1000)),"")</f>
        <v/>
      </c>
      <c r="BL332" s="145" t="str">
        <f>IFERROR(TRUNC(VLOOKUP($E332,'Container Panel'!$B$41:$Z$100,$D332,0)/(VLOOKUP(BL$276,UI!$A$12:$O$51,VLOOKUP(BL$278,$B$276:$C$278,2,0),0)/1000)),"")</f>
        <v/>
      </c>
      <c r="BM332" s="145" t="str">
        <f>IFERROR(TRUNC(VLOOKUP($E332,'Container Panel'!$B$41:$Z$100,$D332,0)/(VLOOKUP(BM$276,UI!$A$12:$O$51,VLOOKUP(BM$278,$B$276:$C$278,2,0),0)/1000)),"")</f>
        <v/>
      </c>
      <c r="BN332" s="145" t="str">
        <f>IFERROR(TRUNC(VLOOKUP($E332,'Container Panel'!$B$41:$Z$100,$D332,0)/(VLOOKUP(BN$276,UI!$A$12:$O$51,VLOOKUP(BN$278,$B$276:$C$278,2,0),0)/1000)),"")</f>
        <v/>
      </c>
      <c r="BO332" s="145" t="str">
        <f>IFERROR(TRUNC(VLOOKUP($E332,'Container Panel'!$B$41:$Z$100,$D332,0)/(VLOOKUP(BO$276,UI!$A$12:$O$51,VLOOKUP(BO$278,$B$276:$C$278,2,0),0)/1000)),"")</f>
        <v/>
      </c>
      <c r="BP332" s="145" t="str">
        <f>IFERROR(TRUNC(VLOOKUP($E332,'Container Panel'!$B$41:$Z$100,$D332,0)/(VLOOKUP(BP$276,UI!$A$12:$O$51,VLOOKUP(BP$278,$B$276:$C$278,2,0),0)/1000)),"")</f>
        <v/>
      </c>
      <c r="BQ332" s="145" t="str">
        <f>IFERROR(TRUNC(VLOOKUP($E332,'Container Panel'!$B$41:$Z$100,$D332,0)/(VLOOKUP(BQ$276,UI!$A$12:$O$51,VLOOKUP(BQ$278,$B$276:$C$278,2,0),0)/1000)),"")</f>
        <v/>
      </c>
      <c r="BR332" s="145" t="str">
        <f>IFERROR(TRUNC(VLOOKUP($E332,'Container Panel'!$B$41:$Z$100,$D332,0)/(VLOOKUP(BR$276,UI!$A$12:$O$51,VLOOKUP(BR$278,$B$276:$C$278,2,0),0)/1000)),"")</f>
        <v/>
      </c>
      <c r="BS332" s="145" t="str">
        <f>IFERROR(TRUNC(VLOOKUP($E332,'Container Panel'!$B$41:$Z$100,$D332,0)/(VLOOKUP(BS$276,UI!$A$12:$O$51,VLOOKUP(BS$278,$B$276:$C$278,2,0),0)/1000)),"")</f>
        <v/>
      </c>
      <c r="BT332" s="145" t="str">
        <f>IFERROR(TRUNC(VLOOKUP($E332,'Container Panel'!$B$41:$Z$100,$D332,0)/(VLOOKUP(BT$276,UI!$A$12:$O$51,VLOOKUP(BT$278,$B$276:$C$278,2,0),0)/1000)),"")</f>
        <v/>
      </c>
      <c r="BU332" s="145" t="str">
        <f>IFERROR(TRUNC(VLOOKUP($E332,'Container Panel'!$B$41:$Z$100,$D332,0)/(VLOOKUP(BU$276,UI!$A$12:$O$51,VLOOKUP(BU$278,$B$276:$C$278,2,0),0)/1000)),"")</f>
        <v/>
      </c>
      <c r="BV332" s="145" t="str">
        <f>IFERROR(TRUNC(VLOOKUP($E332,'Container Panel'!$B$41:$Z$100,$D332,0)/(VLOOKUP(BV$276,UI!$A$12:$O$51,VLOOKUP(BV$278,$B$276:$C$278,2,0),0)/1000)),"")</f>
        <v/>
      </c>
      <c r="BW332" s="145" t="str">
        <f>IFERROR(TRUNC(VLOOKUP($E332,'Container Panel'!$B$41:$Z$100,$D332,0)/(VLOOKUP(BW$276,UI!$A$12:$O$51,VLOOKUP(BW$278,$B$276:$C$278,2,0),0)/1000)),"")</f>
        <v/>
      </c>
      <c r="BX332" s="145" t="str">
        <f>IFERROR(TRUNC(VLOOKUP($E332,'Container Panel'!$B$41:$Z$100,$D332,0)/(VLOOKUP(BX$276,UI!$A$12:$O$51,VLOOKUP(BX$278,$B$276:$C$278,2,0),0)/1000)),"")</f>
        <v/>
      </c>
      <c r="BY332" s="145" t="str">
        <f>IFERROR(TRUNC(VLOOKUP($E332,'Container Panel'!$B$41:$Z$100,$D332,0)/(VLOOKUP(BY$276,UI!$A$12:$O$51,VLOOKUP(BY$278,$B$276:$C$278,2,0),0)/1000)),"")</f>
        <v/>
      </c>
      <c r="BZ332" s="145" t="str">
        <f>IFERROR(TRUNC(VLOOKUP($E332,'Container Panel'!$B$41:$Z$100,$D332,0)/(VLOOKUP(BZ$276,UI!$A$12:$O$51,VLOOKUP(BZ$278,$B$276:$C$278,2,0),0)/1000)),"")</f>
        <v/>
      </c>
      <c r="CA332" s="145" t="str">
        <f>IFERROR(TRUNC(VLOOKUP($E332,'Container Panel'!$B$41:$Z$100,$D332,0)/(VLOOKUP(CA$276,UI!$A$12:$O$51,VLOOKUP(CA$278,$B$276:$C$278,2,0),0)/1000)),"")</f>
        <v/>
      </c>
      <c r="CB332" s="145" t="str">
        <f>IFERROR(TRUNC(VLOOKUP($E332,'Container Panel'!$B$41:$Z$100,$D332,0)/(VLOOKUP(CB$276,UI!$A$12:$O$51,VLOOKUP(CB$278,$B$276:$C$278,2,0),0)/1000)),"")</f>
        <v/>
      </c>
      <c r="CC332" s="145" t="str">
        <f>IFERROR(TRUNC(VLOOKUP($E332,'Container Panel'!$B$41:$Z$100,$D332,0)/(VLOOKUP(CC$276,UI!$A$12:$O$51,VLOOKUP(CC$278,$B$276:$C$278,2,0),0)/1000)),"")</f>
        <v/>
      </c>
      <c r="CD332" s="145" t="str">
        <f>IFERROR(TRUNC(VLOOKUP($E332,'Container Panel'!$B$41:$Z$100,$D332,0)/(VLOOKUP(CD$276,UI!$A$12:$O$51,VLOOKUP(CD$278,$B$276:$C$278,2,0),0)/1000)),"")</f>
        <v/>
      </c>
      <c r="CE332" s="145" t="str">
        <f>IFERROR(TRUNC(VLOOKUP($E332,'Container Panel'!$B$41:$Z$100,$D332,0)/(VLOOKUP(CE$276,UI!$A$12:$O$51,VLOOKUP(CE$278,$B$276:$C$278,2,0),0)/1000)),"")</f>
        <v/>
      </c>
      <c r="CF332" s="145" t="str">
        <f>IFERROR(TRUNC(VLOOKUP($E332,'Container Panel'!$B$41:$Z$100,$D332,0)/(VLOOKUP(CF$276,UI!$A$12:$O$51,VLOOKUP(CF$278,$B$276:$C$278,2,0),0)/1000)),"")</f>
        <v/>
      </c>
      <c r="CG332" s="145" t="str">
        <f>IFERROR(TRUNC(VLOOKUP($E332,'Container Panel'!$B$41:$Z$100,$D332,0)/(VLOOKUP(CG$276,UI!$A$12:$O$51,VLOOKUP(CG$278,$B$276:$C$278,2,0),0)/1000)),"")</f>
        <v/>
      </c>
      <c r="CH332" s="145" t="str">
        <f>IFERROR(TRUNC(VLOOKUP($E332,'Container Panel'!$B$41:$Z$100,$D332,0)/(VLOOKUP(CH$276,UI!$A$12:$O$51,VLOOKUP(CH$278,$B$276:$C$278,2,0),0)/1000)),"")</f>
        <v/>
      </c>
      <c r="CI332" s="145" t="str">
        <f>IFERROR(TRUNC(VLOOKUP($E332,'Container Panel'!$B$41:$Z$100,$D332,0)/(VLOOKUP(CI$276,UI!$A$12:$O$51,VLOOKUP(CI$278,$B$276:$C$278,2,0),0)/1000)),"")</f>
        <v/>
      </c>
      <c r="CJ332" s="145" t="str">
        <f>IFERROR(TRUNC(VLOOKUP($E332,'Container Panel'!$B$41:$Z$100,$D332,0)/(VLOOKUP(CJ$276,UI!$A$12:$O$51,VLOOKUP(CJ$278,$B$276:$C$278,2,0),0)/1000)),"")</f>
        <v/>
      </c>
      <c r="CK332" s="145" t="str">
        <f>IFERROR(TRUNC(VLOOKUP($E332,'Container Panel'!$B$41:$Z$100,$D332,0)/(VLOOKUP(CK$276,UI!$A$12:$O$51,VLOOKUP(CK$278,$B$276:$C$278,2,0),0)/1000)),"")</f>
        <v/>
      </c>
      <c r="CL332" s="145" t="str">
        <f>IFERROR(TRUNC(VLOOKUP($E332,'Container Panel'!$B$41:$Z$100,$D332,0)/(VLOOKUP(CL$276,UI!$A$12:$O$51,VLOOKUP(CL$278,$B$276:$C$278,2,0),0)/1000)),"")</f>
        <v/>
      </c>
      <c r="CM332" s="145" t="str">
        <f>IFERROR(TRUNC(VLOOKUP($E332,'Container Panel'!$B$41:$Z$100,$D332,0)/(VLOOKUP(CM$276,UI!$A$12:$O$51,VLOOKUP(CM$278,$B$276:$C$278,2,0),0)/1000)),"")</f>
        <v/>
      </c>
      <c r="CN332" s="145" t="str">
        <f>IFERROR(TRUNC(VLOOKUP($E332,'Container Panel'!$B$41:$Z$100,$D332,0)/(VLOOKUP(CN$276,UI!$A$12:$O$51,VLOOKUP(CN$278,$B$276:$C$278,2,0),0)/1000)),"")</f>
        <v/>
      </c>
      <c r="CO332" s="145" t="str">
        <f>IFERROR(TRUNC(VLOOKUP($E332,'Container Panel'!$B$41:$Z$100,$D332,0)/(VLOOKUP(CO$276,UI!$A$12:$O$51,VLOOKUP(CO$278,$B$276:$C$278,2,0),0)/1000)),"")</f>
        <v/>
      </c>
      <c r="CP332" s="145" t="str">
        <f>IFERROR(TRUNC(VLOOKUP($E332,'Container Panel'!$B$41:$Z$100,$D332,0)/(VLOOKUP(CP$276,UI!$A$12:$O$51,VLOOKUP(CP$278,$B$276:$C$278,2,0),0)/1000)),"")</f>
        <v/>
      </c>
      <c r="CQ332" s="145" t="str">
        <f>IFERROR(TRUNC(VLOOKUP($E332,'Container Panel'!$B$41:$Z$100,$D332,0)/(VLOOKUP(CQ$276,UI!$A$12:$O$51,VLOOKUP(CQ$278,$B$276:$C$278,2,0),0)/1000)),"")</f>
        <v/>
      </c>
      <c r="CR332" s="145" t="str">
        <f>IFERROR(TRUNC(VLOOKUP($E332,'Container Panel'!$B$41:$Z$100,$D332,0)/(VLOOKUP(CR$276,UI!$A$12:$O$51,VLOOKUP(CR$278,$B$276:$C$278,2,0),0)/1000)),"")</f>
        <v/>
      </c>
      <c r="CS332" s="145" t="str">
        <f>IFERROR(TRUNC(VLOOKUP($E332,'Container Panel'!$B$41:$Z$100,$D332,0)/(VLOOKUP(CS$276,UI!$A$12:$O$51,VLOOKUP(CS$278,$B$276:$C$278,2,0),0)/1000)),"")</f>
        <v/>
      </c>
      <c r="CT332" s="145" t="str">
        <f>IFERROR(TRUNC(VLOOKUP($E332,'Container Panel'!$B$41:$Z$100,$D332,0)/(VLOOKUP(CT$276,UI!$A$12:$O$51,VLOOKUP(CT$278,$B$276:$C$278,2,0),0)/1000)),"")</f>
        <v/>
      </c>
      <c r="CU332" s="145" t="str">
        <f>IFERROR(TRUNC(VLOOKUP($E332,'Container Panel'!$B$41:$Z$100,$D332,0)/(VLOOKUP(CU$276,UI!$A$12:$O$51,VLOOKUP(CU$278,$B$276:$C$278,2,0),0)/1000)),"")</f>
        <v/>
      </c>
      <c r="CV332" s="145" t="str">
        <f>IFERROR(TRUNC(VLOOKUP($E332,'Container Panel'!$B$41:$Z$100,$D332,0)/(VLOOKUP(CV$276,UI!$A$12:$O$51,VLOOKUP(CV$278,$B$276:$C$278,2,0),0)/1000)),"")</f>
        <v/>
      </c>
      <c r="CW332" s="145" t="str">
        <f>IFERROR(TRUNC(VLOOKUP($E332,'Container Panel'!$B$41:$Z$100,$D332,0)/(VLOOKUP(CW$276,UI!$A$12:$O$51,VLOOKUP(CW$278,$B$276:$C$278,2,0),0)/1000)),"")</f>
        <v/>
      </c>
      <c r="CX332" s="145" t="str">
        <f>IFERROR(TRUNC(VLOOKUP($E332,'Container Panel'!$B$41:$Z$100,$D332,0)/(VLOOKUP(CX$276,UI!$A$12:$O$51,VLOOKUP(CX$278,$B$276:$C$278,2,0),0)/1000)),"")</f>
        <v/>
      </c>
      <c r="CY332" s="145" t="str">
        <f>IFERROR(TRUNC(VLOOKUP($E332,'Container Panel'!$B$41:$Z$100,$D332,0)/(VLOOKUP(CY$276,UI!$A$12:$O$51,VLOOKUP(CY$278,$B$276:$C$278,2,0),0)/1000)),"")</f>
        <v/>
      </c>
      <c r="CZ332" s="145" t="str">
        <f>IFERROR(TRUNC(VLOOKUP($E332,'Container Panel'!$B$41:$Z$100,$D332,0)/(VLOOKUP(CZ$276,UI!$A$12:$O$51,VLOOKUP(CZ$278,$B$276:$C$278,2,0),0)/1000)),"")</f>
        <v/>
      </c>
      <c r="DA332" s="145" t="str">
        <f>IFERROR(TRUNC(VLOOKUP($E332,'Container Panel'!$B$41:$Z$100,$D332,0)/(VLOOKUP(DA$276,UI!$A$12:$O$51,VLOOKUP(DA$278,$B$276:$C$278,2,0),0)/1000)),"")</f>
        <v/>
      </c>
      <c r="DB332" s="145" t="str">
        <f>IFERROR(TRUNC(VLOOKUP($E332,'Container Panel'!$B$41:$Z$100,$D332,0)/(VLOOKUP(DB$276,UI!$A$12:$O$51,VLOOKUP(DB$278,$B$276:$C$278,2,0),0)/1000)),"")</f>
        <v/>
      </c>
      <c r="DC332" s="145" t="str">
        <f>IFERROR(TRUNC(VLOOKUP($E332,'Container Panel'!$B$41:$Z$100,$D332,0)/(VLOOKUP(DC$276,UI!$A$12:$O$51,VLOOKUP(DC$278,$B$276:$C$278,2,0),0)/1000)),"")</f>
        <v/>
      </c>
      <c r="DD332" s="145" t="str">
        <f>IFERROR(TRUNC(VLOOKUP($E332,'Container Panel'!$B$41:$Z$100,$D332,0)/(VLOOKUP(DD$276,UI!$A$12:$O$51,VLOOKUP(DD$278,$B$276:$C$278,2,0),0)/1000)),"")</f>
        <v/>
      </c>
      <c r="DE332" s="145" t="str">
        <f>IFERROR(TRUNC(VLOOKUP($E332,'Container Panel'!$B$41:$Z$100,$D332,0)/(VLOOKUP(DE$276,UI!$A$12:$O$51,VLOOKUP(DE$278,$B$276:$C$278,2,0),0)/1000)),"")</f>
        <v/>
      </c>
      <c r="DF332" s="145" t="str">
        <f>IFERROR(TRUNC(VLOOKUP($E332,'Container Panel'!$B$41:$Z$100,$D332,0)/(VLOOKUP(DF$276,UI!$A$12:$O$51,VLOOKUP(DF$278,$B$276:$C$278,2,0),0)/1000)),"")</f>
        <v/>
      </c>
      <c r="DG332" s="145" t="str">
        <f>IFERROR(TRUNC(VLOOKUP($E332,'Container Panel'!$B$41:$Z$100,$D332,0)/(VLOOKUP(DG$276,UI!$A$12:$O$51,VLOOKUP(DG$278,$B$276:$C$278,2,0),0)/1000)),"")</f>
        <v/>
      </c>
      <c r="DH332" s="145" t="str">
        <f>IFERROR(TRUNC(VLOOKUP($E332,'Container Panel'!$B$41:$Z$100,$D332,0)/(VLOOKUP(DH$276,UI!$A$12:$O$51,VLOOKUP(DH$278,$B$276:$C$278,2,0),0)/1000)),"")</f>
        <v/>
      </c>
      <c r="DI332" s="145" t="str">
        <f>IFERROR(TRUNC(VLOOKUP($E332,'Container Panel'!$B$41:$Z$100,$D332,0)/(VLOOKUP(DI$276,UI!$A$12:$O$51,VLOOKUP(DI$278,$B$276:$C$278,2,0),0)/1000)),"")</f>
        <v/>
      </c>
      <c r="DJ332" s="145" t="str">
        <f>IFERROR(TRUNC(VLOOKUP($E332,'Container Panel'!$B$41:$Z$100,$D332,0)/(VLOOKUP(DJ$276,UI!$A$12:$O$51,VLOOKUP(DJ$278,$B$276:$C$278,2,0),0)/1000)),"")</f>
        <v/>
      </c>
      <c r="DK332" s="145" t="str">
        <f>IFERROR(TRUNC(VLOOKUP($E332,'Container Panel'!$B$41:$Z$100,$D332,0)/(VLOOKUP(DK$276,UI!$A$12:$O$51,VLOOKUP(DK$278,$B$276:$C$278,2,0),0)/1000)),"")</f>
        <v/>
      </c>
      <c r="DL332" s="145" t="str">
        <f>IFERROR(TRUNC(VLOOKUP($E332,'Container Panel'!$B$41:$Z$100,$D332,0)/(VLOOKUP(DL$276,UI!$A$12:$O$51,VLOOKUP(DL$278,$B$276:$C$278,2,0),0)/1000)),"")</f>
        <v/>
      </c>
      <c r="DM332" s="145" t="str">
        <f>IFERROR(TRUNC(VLOOKUP($E332,'Container Panel'!$B$41:$Z$100,$D332,0)/(VLOOKUP(DM$276,UI!$A$12:$O$51,VLOOKUP(DM$278,$B$276:$C$278,2,0),0)/1000)),"")</f>
        <v/>
      </c>
      <c r="DN332" s="145" t="str">
        <f>IFERROR(TRUNC(VLOOKUP($E332,'Container Panel'!$B$41:$Z$100,$D332,0)/(VLOOKUP(DN$276,UI!$A$12:$O$51,VLOOKUP(DN$278,$B$276:$C$278,2,0),0)/1000)),"")</f>
        <v/>
      </c>
      <c r="DO332" s="145" t="str">
        <f>IFERROR(TRUNC(VLOOKUP($E332,'Container Panel'!$B$41:$Z$100,$D332,0)/(VLOOKUP(DO$276,UI!$A$12:$O$51,VLOOKUP(DO$278,$B$276:$C$278,2,0),0)/1000)),"")</f>
        <v/>
      </c>
      <c r="DP332" s="145" t="str">
        <f>IFERROR(TRUNC(VLOOKUP($E332,'Container Panel'!$B$41:$Z$100,$D332,0)/(VLOOKUP(DP$276,UI!$A$12:$O$51,VLOOKUP(DP$278,$B$276:$C$278,2,0),0)/1000)),"")</f>
        <v/>
      </c>
      <c r="DQ332" s="145" t="str">
        <f>IFERROR(TRUNC(VLOOKUP($E332,'Container Panel'!$B$41:$Z$100,$D332,0)/(VLOOKUP(DQ$276,UI!$A$12:$O$51,VLOOKUP(DQ$278,$B$276:$C$278,2,0),0)/1000)),"")</f>
        <v/>
      </c>
      <c r="DR332" s="145" t="str">
        <f>IFERROR(TRUNC(VLOOKUP($E332,'Container Panel'!$B$41:$Z$100,$D332,0)/(VLOOKUP(DR$276,UI!$A$12:$O$51,VLOOKUP(DR$278,$B$276:$C$278,2,0),0)/1000)),"")</f>
        <v/>
      </c>
      <c r="DS332" s="145" t="str">
        <f>IFERROR(TRUNC(VLOOKUP($E332,'Container Panel'!$B$41:$Z$100,$D332,0)/(VLOOKUP(DS$276,UI!$A$12:$O$51,VLOOKUP(DS$278,$B$276:$C$278,2,0),0)/1000)),"")</f>
        <v/>
      </c>
      <c r="DT332" s="145" t="str">
        <f>IFERROR(TRUNC(VLOOKUP($E332,'Container Panel'!$B$41:$Z$100,$D332,0)/(VLOOKUP(DT$276,UI!$A$12:$O$51,VLOOKUP(DT$278,$B$276:$C$278,2,0),0)/1000)),"")</f>
        <v/>
      </c>
      <c r="DU332" s="145" t="str">
        <f>IFERROR(TRUNC(VLOOKUP($E332,'Container Panel'!$B$41:$Z$100,$D332,0)/(VLOOKUP(DU$276,UI!$A$12:$O$51,VLOOKUP(DU$278,$B$276:$C$278,2,0),0)/1000)),"")</f>
        <v/>
      </c>
      <c r="DV332" s="145" t="str">
        <f>IFERROR(TRUNC(VLOOKUP($E332,'Container Panel'!$B$41:$Z$100,$D332,0)/(VLOOKUP(DV$276,UI!$A$12:$O$51,VLOOKUP(DV$278,$B$276:$C$278,2,0),0)/1000)),"")</f>
        <v/>
      </c>
      <c r="DW332" s="145" t="str">
        <f>IFERROR(TRUNC(VLOOKUP($E332,'Container Panel'!$B$41:$Z$100,$D332,0)/(VLOOKUP(DW$276,UI!$A$12:$O$51,VLOOKUP(DW$278,$B$276:$C$278,2,0),0)/1000)),"")</f>
        <v/>
      </c>
      <c r="DX332" s="145" t="str">
        <f>IFERROR(TRUNC(VLOOKUP($E332,'Container Panel'!$B$41:$Z$100,$D332,0)/(VLOOKUP(DX$276,UI!$A$12:$O$51,VLOOKUP(DX$278,$B$276:$C$278,2,0),0)/1000)),"")</f>
        <v/>
      </c>
      <c r="DY332" s="145" t="str">
        <f>IFERROR(TRUNC(VLOOKUP($E332,'Container Panel'!$B$41:$Z$100,$D332,0)/(VLOOKUP(DY$276,UI!$A$12:$O$51,VLOOKUP(DY$278,$B$276:$C$278,2,0),0)/1000)),"")</f>
        <v/>
      </c>
      <c r="DZ332" s="145" t="str">
        <f>IFERROR(TRUNC(VLOOKUP($E332,'Container Panel'!$B$41:$Z$100,$D332,0)/(VLOOKUP(DZ$276,UI!$A$12:$O$51,VLOOKUP(DZ$278,$B$276:$C$278,2,0),0)/1000)),"")</f>
        <v/>
      </c>
      <c r="EA332" s="145" t="str">
        <f>IFERROR(TRUNC(VLOOKUP($E332,'Container Panel'!$B$41:$Z$100,$D332,0)/(VLOOKUP(EA$276,UI!$A$12:$O$51,VLOOKUP(EA$278,$B$276:$C$278,2,0),0)/1000)),"")</f>
        <v/>
      </c>
      <c r="EB332" s="145" t="str">
        <f>IFERROR(TRUNC(VLOOKUP($E332,'Container Panel'!$B$41:$Z$100,$D332,0)/(VLOOKUP(EB$276,UI!$A$12:$O$51,VLOOKUP(EB$278,$B$276:$C$278,2,0),0)/1000)),"")</f>
        <v/>
      </c>
      <c r="EC332" s="145" t="str">
        <f>IFERROR(TRUNC(VLOOKUP($E332,'Container Panel'!$B$41:$Z$100,$D332,0)/(VLOOKUP(EC$276,UI!$A$12:$O$51,VLOOKUP(EC$278,$B$276:$C$278,2,0),0)/1000)),"")</f>
        <v/>
      </c>
      <c r="ED332" s="145" t="str">
        <f>IFERROR(TRUNC(VLOOKUP($E332,'Container Panel'!$B$41:$Z$100,$D332,0)/(VLOOKUP(ED$276,UI!$A$12:$O$51,VLOOKUP(ED$278,$B$276:$C$278,2,0),0)/1000)),"")</f>
        <v/>
      </c>
      <c r="EE332" s="145" t="str">
        <f>IFERROR(TRUNC(VLOOKUP($E332,'Container Panel'!$B$41:$Z$100,$D332,0)/(VLOOKUP(EE$276,UI!$A$12:$O$51,VLOOKUP(EE$278,$B$276:$C$278,2,0),0)/1000)),"")</f>
        <v/>
      </c>
      <c r="EF332" s="145" t="str">
        <f>IFERROR(TRUNC(VLOOKUP($E332,'Container Panel'!$B$41:$Z$100,$D332,0)/(VLOOKUP(EF$276,UI!$A$12:$O$51,VLOOKUP(EF$278,$B$276:$C$278,2,0),0)/1000)),"")</f>
        <v/>
      </c>
      <c r="EG332" s="145" t="str">
        <f>IFERROR(TRUNC(VLOOKUP($E332,'Container Panel'!$B$41:$Z$100,$D332,0)/(VLOOKUP(EG$276,UI!$A$12:$O$51,VLOOKUP(EG$278,$B$276:$C$278,2,0),0)/1000)),"")</f>
        <v/>
      </c>
      <c r="EH332" s="145" t="str">
        <f>IFERROR(TRUNC(VLOOKUP($E332,'Container Panel'!$B$41:$Z$100,$D332,0)/(VLOOKUP(EH$276,UI!$A$12:$O$51,VLOOKUP(EH$278,$B$276:$C$278,2,0),0)/1000)),"")</f>
        <v/>
      </c>
      <c r="EI332" s="145" t="str">
        <f>IFERROR(TRUNC(VLOOKUP($E332,'Container Panel'!$B$41:$Z$100,$D332,0)/(VLOOKUP(EI$276,UI!$A$12:$O$51,VLOOKUP(EI$278,$B$276:$C$278,2,0),0)/1000)),"")</f>
        <v/>
      </c>
      <c r="EJ332" s="145" t="str">
        <f>IFERROR(TRUNC(VLOOKUP($E332,'Container Panel'!$B$41:$Z$100,$D332,0)/(VLOOKUP(EJ$276,UI!$A$12:$O$51,VLOOKUP(EJ$278,$B$276:$C$278,2,0),0)/1000)),"")</f>
        <v/>
      </c>
      <c r="EK332" s="145" t="str">
        <f>IFERROR(TRUNC(VLOOKUP($E332,'Container Panel'!$B$41:$Z$100,$D332,0)/(VLOOKUP(EK$276,UI!$A$12:$O$51,VLOOKUP(EK$278,$B$276:$C$278,2,0),0)/1000)),"")</f>
        <v/>
      </c>
      <c r="EL332" s="145" t="str">
        <f>IFERROR(TRUNC(VLOOKUP($E332,'Container Panel'!$B$41:$Z$100,$D332,0)/(VLOOKUP(EL$276,UI!$A$12:$O$51,VLOOKUP(EL$278,$B$276:$C$278,2,0),0)/1000)),"")</f>
        <v/>
      </c>
      <c r="EM332" s="145" t="str">
        <f>IFERROR(TRUNC(VLOOKUP($E332,'Container Panel'!$B$41:$Z$100,$D332,0)/(VLOOKUP(EM$276,UI!$A$12:$O$51,VLOOKUP(EM$278,$B$276:$C$278,2,0),0)/1000)),"")</f>
        <v/>
      </c>
      <c r="EN332" s="145" t="str">
        <f>IFERROR(TRUNC(VLOOKUP($E332,'Container Panel'!$B$41:$Z$100,$D332,0)/(VLOOKUP(EN$276,UI!$A$12:$O$51,VLOOKUP(EN$278,$B$276:$C$278,2,0),0)/1000)),"")</f>
        <v/>
      </c>
      <c r="EO332" s="145" t="str">
        <f>IFERROR(TRUNC(VLOOKUP($E332,'Container Panel'!$B$41:$Z$100,$D332,0)/(VLOOKUP(EO$276,UI!$A$12:$O$51,VLOOKUP(EO$278,$B$276:$C$278,2,0),0)/1000)),"")</f>
        <v/>
      </c>
      <c r="EP332" s="145" t="str">
        <f>IFERROR(TRUNC(VLOOKUP($E332,'Container Panel'!$B$41:$Z$100,$D332,0)/(VLOOKUP(EP$276,UI!$A$12:$O$51,VLOOKUP(EP$278,$B$276:$C$278,2,0),0)/1000)),"")</f>
        <v/>
      </c>
      <c r="EQ332" s="145" t="str">
        <f>IFERROR(TRUNC(VLOOKUP($E332,'Container Panel'!$B$41:$Z$100,$D332,0)/(VLOOKUP(EQ$276,UI!$A$12:$O$51,VLOOKUP(EQ$278,$B$276:$C$278,2,0),0)/1000)),"")</f>
        <v/>
      </c>
      <c r="ER332" s="145" t="str">
        <f>IFERROR(TRUNC(VLOOKUP($E332,'Container Panel'!$B$41:$Z$100,$D332,0)/(VLOOKUP(ER$276,UI!$A$12:$O$51,VLOOKUP(ER$278,$B$276:$C$278,2,0),0)/1000)),"")</f>
        <v/>
      </c>
      <c r="ES332" s="145" t="str">
        <f>IFERROR(TRUNC(VLOOKUP($E332,'Container Panel'!$B$41:$Z$100,$D332,0)/(VLOOKUP(ES$276,UI!$A$12:$O$51,VLOOKUP(ES$278,$B$276:$C$278,2,0),0)/1000)),"")</f>
        <v/>
      </c>
      <c r="ET332" s="145" t="str">
        <f>IFERROR(TRUNC(VLOOKUP($E332,'Container Panel'!$B$41:$Z$100,$D332,0)/(VLOOKUP(ET$276,UI!$A$12:$O$51,VLOOKUP(ET$278,$B$276:$C$278,2,0),0)/1000)),"")</f>
        <v/>
      </c>
      <c r="EU332" s="145" t="str">
        <f>IFERROR(TRUNC(VLOOKUP($E332,'Container Panel'!$B$41:$Z$100,$D332,0)/(VLOOKUP(EU$276,UI!$A$12:$O$51,VLOOKUP(EU$278,$B$276:$C$278,2,0),0)/1000)),"")</f>
        <v/>
      </c>
      <c r="EV332" s="145" t="str">
        <f>IFERROR(TRUNC(VLOOKUP($E332,'Container Panel'!$B$41:$Z$100,$D332,0)/(VLOOKUP(EV$276,UI!$A$12:$O$51,VLOOKUP(EV$278,$B$276:$C$278,2,0),0)/1000)),"")</f>
        <v/>
      </c>
      <c r="EW332" s="145" t="str">
        <f>IFERROR(TRUNC(VLOOKUP($E332,'Container Panel'!$B$41:$Z$100,$D332,0)/(VLOOKUP(EW$276,UI!$A$12:$O$51,VLOOKUP(EW$278,$B$276:$C$278,2,0),0)/1000)),"")</f>
        <v/>
      </c>
      <c r="EX332" s="145" t="str">
        <f>IFERROR(TRUNC(VLOOKUP($E332,'Container Panel'!$B$41:$Z$100,$D332,0)/(VLOOKUP(EX$276,UI!$A$12:$O$51,VLOOKUP(EX$278,$B$276:$C$278,2,0),0)/1000)),"")</f>
        <v/>
      </c>
      <c r="EY332" s="145" t="str">
        <f>IFERROR(TRUNC(VLOOKUP($E332,'Container Panel'!$B$41:$Z$100,$D332,0)/(VLOOKUP(EY$276,UI!$A$12:$O$51,VLOOKUP(EY$278,$B$276:$C$278,2,0),0)/1000)),"")</f>
        <v/>
      </c>
      <c r="EZ332" s="145" t="str">
        <f>IFERROR(TRUNC(VLOOKUP($E332,'Container Panel'!$B$41:$Z$100,$D332,0)/(VLOOKUP(EZ$276,UI!$A$12:$O$51,VLOOKUP(EZ$278,$B$276:$C$278,2,0),0)/1000)),"")</f>
        <v/>
      </c>
      <c r="FA332" s="145" t="str">
        <f>IFERROR(TRUNC(VLOOKUP($E332,'Container Panel'!$B$41:$Z$100,$D332,0)/(VLOOKUP(FA$276,UI!$A$12:$O$51,VLOOKUP(FA$278,$B$276:$C$278,2,0),0)/1000)),"")</f>
        <v/>
      </c>
      <c r="FB332" s="145" t="str">
        <f>IFERROR(TRUNC(VLOOKUP($E332,'Container Panel'!$B$41:$Z$100,$D332,0)/(VLOOKUP(FB$276,UI!$A$12:$O$51,VLOOKUP(FB$278,$B$276:$C$278,2,0),0)/1000)),"")</f>
        <v/>
      </c>
      <c r="FC332" s="145" t="str">
        <f>IFERROR(TRUNC(VLOOKUP($E332,'Container Panel'!$B$41:$Z$100,$D332,0)/(VLOOKUP(FC$276,UI!$A$12:$O$51,VLOOKUP(FC$278,$B$276:$C$278,2,0),0)/1000)),"")</f>
        <v/>
      </c>
      <c r="FD332" s="145" t="str">
        <f>IFERROR(TRUNC(VLOOKUP($E332,'Container Panel'!$B$41:$Z$100,$D332,0)/(VLOOKUP(FD$276,UI!$A$12:$O$51,VLOOKUP(FD$278,$B$276:$C$278,2,0),0)/1000)),"")</f>
        <v/>
      </c>
      <c r="FE332" s="145" t="str">
        <f>IFERROR(TRUNC(VLOOKUP($E332,'Container Panel'!$B$41:$Z$100,$D332,0)/(VLOOKUP(FE$276,UI!$A$12:$O$51,VLOOKUP(FE$278,$B$276:$C$278,2,0),0)/1000)),"")</f>
        <v/>
      </c>
      <c r="FF332" s="145" t="str">
        <f>IFERROR(TRUNC(VLOOKUP($E332,'Container Panel'!$B$41:$Z$100,$D332,0)/(VLOOKUP(FF$276,UI!$A$12:$O$51,VLOOKUP(FF$278,$B$276:$C$278,2,0),0)/1000)),"")</f>
        <v/>
      </c>
      <c r="FG332" s="145" t="str">
        <f>IFERROR(TRUNC(VLOOKUP($E332,'Container Panel'!$B$41:$Z$100,$D332,0)/(VLOOKUP(FG$276,UI!$A$12:$O$51,VLOOKUP(FG$278,$B$276:$C$278,2,0),0)/1000)),"")</f>
        <v/>
      </c>
      <c r="FH332" s="145" t="str">
        <f>IFERROR(TRUNC(VLOOKUP($E332,'Container Panel'!$B$41:$Z$100,$D332,0)/(VLOOKUP(FH$276,UI!$A$12:$O$51,VLOOKUP(FH$278,$B$276:$C$278,2,0),0)/1000)),"")</f>
        <v/>
      </c>
      <c r="FI332" s="145" t="str">
        <f>IFERROR(TRUNC(VLOOKUP($E332,'Container Panel'!$B$41:$Z$100,$D332,0)/(VLOOKUP(FI$276,UI!$A$12:$O$51,VLOOKUP(FI$278,$B$276:$C$278,2,0),0)/1000)),"")</f>
        <v/>
      </c>
      <c r="FJ332" s="145" t="str">
        <f>IFERROR(TRUNC(VLOOKUP($E332,'Container Panel'!$B$41:$Z$100,$D332,0)/(VLOOKUP(FJ$276,UI!$A$12:$O$51,VLOOKUP(FJ$278,$B$276:$C$278,2,0),0)/1000)),"")</f>
        <v/>
      </c>
      <c r="FK332" s="145" t="str">
        <f>IFERROR(TRUNC(VLOOKUP($E332,'Container Panel'!$B$41:$Z$100,$D332,0)/(VLOOKUP(FK$276,UI!$A$12:$O$51,VLOOKUP(FK$278,$B$276:$C$278,2,0),0)/1000)),"")</f>
        <v/>
      </c>
      <c r="FL332" s="145" t="str">
        <f>IFERROR(TRUNC(VLOOKUP($E332,'Container Panel'!$B$41:$Z$100,$D332,0)/(VLOOKUP(FL$276,UI!$A$12:$O$51,VLOOKUP(FL$278,$B$276:$C$278,2,0),0)/1000)),"")</f>
        <v/>
      </c>
      <c r="FM332" s="145" t="str">
        <f>IFERROR(TRUNC(VLOOKUP($E332,'Container Panel'!$B$41:$Z$100,$D332,0)/(VLOOKUP(FM$276,UI!$A$12:$O$51,VLOOKUP(FM$278,$B$276:$C$278,2,0),0)/1000)),"")</f>
        <v/>
      </c>
      <c r="FN332" s="145" t="str">
        <f>IFERROR(TRUNC(VLOOKUP($E332,'Container Panel'!$B$41:$Z$100,$D332,0)/(VLOOKUP(FN$276,UI!$A$12:$O$51,VLOOKUP(FN$278,$B$276:$C$278,2,0),0)/1000)),"")</f>
        <v/>
      </c>
      <c r="FO332" s="145" t="str">
        <f>IFERROR(TRUNC(VLOOKUP($E332,'Container Panel'!$B$41:$Z$100,$D332,0)/(VLOOKUP(FO$276,UI!$A$12:$O$51,VLOOKUP(FO$278,$B$276:$C$278,2,0),0)/1000)),"")</f>
        <v/>
      </c>
      <c r="FP332" s="145" t="str">
        <f>IFERROR(TRUNC(VLOOKUP($E332,'Container Panel'!$B$41:$Z$100,$D332,0)/(VLOOKUP(FP$276,UI!$A$12:$O$51,VLOOKUP(FP$278,$B$276:$C$278,2,0),0)/1000)),"")</f>
        <v/>
      </c>
      <c r="FQ332" s="145" t="str">
        <f>IFERROR(TRUNC(VLOOKUP($E332,'Container Panel'!$B$41:$Z$100,$D332,0)/(VLOOKUP(FQ$276,UI!$A$12:$O$51,VLOOKUP(FQ$278,$B$276:$C$278,2,0),0)/1000)),"")</f>
        <v/>
      </c>
      <c r="FR332" s="145" t="str">
        <f>IFERROR(TRUNC(VLOOKUP($E332,'Container Panel'!$B$41:$Z$100,$D332,0)/(VLOOKUP(FR$276,UI!$A$12:$O$51,VLOOKUP(FR$278,$B$276:$C$278,2,0),0)/1000)),"")</f>
        <v/>
      </c>
      <c r="FS332" s="145" t="str">
        <f>IFERROR(TRUNC(VLOOKUP($E332,'Container Panel'!$B$41:$Z$100,$D332,0)/(VLOOKUP(FS$276,UI!$A$12:$O$51,VLOOKUP(FS$278,$B$276:$C$278,2,0),0)/1000)),"")</f>
        <v/>
      </c>
      <c r="FT332" s="145" t="str">
        <f>IFERROR(TRUNC(VLOOKUP($E332,'Container Panel'!$B$41:$Z$100,$D332,0)/(VLOOKUP(FT$276,UI!$A$12:$O$51,VLOOKUP(FT$278,$B$276:$C$278,2,0),0)/1000)),"")</f>
        <v/>
      </c>
      <c r="FU332" s="145" t="str">
        <f>IFERROR(TRUNC(VLOOKUP($E332,'Container Panel'!$B$41:$Z$100,$D332,0)/(VLOOKUP(FU$276,UI!$A$12:$O$51,VLOOKUP(FU$278,$B$276:$C$278,2,0),0)/1000)),"")</f>
        <v/>
      </c>
      <c r="FV332" s="145" t="str">
        <f>IFERROR(TRUNC(VLOOKUP($E332,'Container Panel'!$B$41:$Z$100,$D332,0)/(VLOOKUP(FV$276,UI!$A$12:$O$51,VLOOKUP(FV$278,$B$276:$C$278,2,0),0)/1000)),"")</f>
        <v/>
      </c>
      <c r="FW332" s="145" t="str">
        <f>IFERROR(TRUNC(VLOOKUP($E332,'Container Panel'!$B$41:$Z$100,$D332,0)/(VLOOKUP(FW$276,UI!$A$12:$O$51,VLOOKUP(FW$278,$B$276:$C$278,2,0),0)/1000)),"")</f>
        <v/>
      </c>
      <c r="FX332" s="145" t="str">
        <f>IFERROR(TRUNC(VLOOKUP($E332,'Container Panel'!$B$41:$Z$100,$D332,0)/(VLOOKUP(FX$276,UI!$A$12:$O$51,VLOOKUP(FX$278,$B$276:$C$278,2,0),0)/1000)),"")</f>
        <v/>
      </c>
      <c r="FY332" s="145" t="str">
        <f>IFERROR(TRUNC(VLOOKUP($E332,'Container Panel'!$B$41:$Z$100,$D332,0)/(VLOOKUP(FY$276,UI!$A$12:$O$51,VLOOKUP(FY$278,$B$276:$C$278,2,0),0)/1000)),"")</f>
        <v/>
      </c>
      <c r="FZ332" s="145" t="str">
        <f>IFERROR(TRUNC(VLOOKUP($E332,'Container Panel'!$B$41:$Z$100,$D332,0)/(VLOOKUP(FZ$276,UI!$A$12:$O$51,VLOOKUP(FZ$278,$B$276:$C$278,2,0),0)/1000)),"")</f>
        <v/>
      </c>
      <c r="GA332" s="145" t="str">
        <f>IFERROR(TRUNC(VLOOKUP($E332,'Container Panel'!$B$41:$Z$100,$D332,0)/(VLOOKUP(GA$276,UI!$A$12:$O$51,VLOOKUP(GA$278,$B$276:$C$278,2,0),0)/1000)),"")</f>
        <v/>
      </c>
      <c r="GB332" s="145" t="str">
        <f>IFERROR(TRUNC(VLOOKUP($E332,'Container Panel'!$B$41:$Z$100,$D332,0)/(VLOOKUP(GB$276,UI!$A$12:$O$51,VLOOKUP(GB$278,$B$276:$C$278,2,0),0)/1000)),"")</f>
        <v/>
      </c>
      <c r="GC332" s="145" t="str">
        <f>IFERROR(TRUNC(VLOOKUP($E332,'Container Panel'!$B$41:$Z$100,$D332,0)/(VLOOKUP(GC$276,UI!$A$12:$O$51,VLOOKUP(GC$278,$B$276:$C$278,2,0),0)/1000)),"")</f>
        <v/>
      </c>
      <c r="GD332" s="145" t="str">
        <f>IFERROR(TRUNC(VLOOKUP($E332,'Container Panel'!$B$41:$Z$100,$D332,0)/(VLOOKUP(GD$276,UI!$A$12:$O$51,VLOOKUP(GD$278,$B$276:$C$278,2,0),0)/1000)),"")</f>
        <v/>
      </c>
      <c r="GE332" s="145" t="str">
        <f>IFERROR(TRUNC(VLOOKUP($E332,'Container Panel'!$B$41:$Z$100,$D332,0)/(VLOOKUP(GE$276,UI!$A$12:$O$51,VLOOKUP(GE$278,$B$276:$C$278,2,0),0)/1000)),"")</f>
        <v/>
      </c>
      <c r="GF332" s="145" t="str">
        <f>IFERROR(TRUNC(VLOOKUP($E332,'Container Panel'!$B$41:$Z$100,$D332,0)/(VLOOKUP(GF$276,UI!$A$12:$O$51,VLOOKUP(GF$278,$B$276:$C$278,2,0),0)/1000)),"")</f>
        <v/>
      </c>
      <c r="GG332" s="145" t="str">
        <f>IFERROR(TRUNC(VLOOKUP($E332,'Container Panel'!$B$41:$Z$100,$D332,0)/(VLOOKUP(GG$276,UI!$A$12:$O$51,VLOOKUP(GG$278,$B$276:$C$278,2,0),0)/1000)),"")</f>
        <v/>
      </c>
      <c r="GH332" s="145" t="str">
        <f>IFERROR(TRUNC(VLOOKUP($E332,'Container Panel'!$B$41:$Z$100,$D332,0)/(VLOOKUP(GH$276,UI!$A$12:$O$51,VLOOKUP(GH$278,$B$276:$C$278,2,0),0)/1000)),"")</f>
        <v/>
      </c>
      <c r="GI332" s="145" t="str">
        <f>IFERROR(TRUNC(VLOOKUP($E332,'Container Panel'!$B$41:$Z$100,$D332,0)/(VLOOKUP(GI$276,UI!$A$12:$O$51,VLOOKUP(GI$278,$B$276:$C$278,2,0),0)/1000)),"")</f>
        <v/>
      </c>
      <c r="GJ332" s="145" t="str">
        <f>IFERROR(TRUNC(VLOOKUP($E332,'Container Panel'!$B$41:$Z$100,$D332,0)/(VLOOKUP(GJ$276,UI!$A$12:$O$51,VLOOKUP(GJ$278,$B$276:$C$278,2,0),0)/1000)),"")</f>
        <v/>
      </c>
      <c r="GK332" s="145" t="str">
        <f>IFERROR(TRUNC(VLOOKUP($E332,'Container Panel'!$B$41:$Z$100,$D332,0)/(VLOOKUP(GK$276,UI!$A$12:$O$51,VLOOKUP(GK$278,$B$276:$C$278,2,0),0)/1000)),"")</f>
        <v/>
      </c>
      <c r="GL332" s="145" t="str">
        <f>IFERROR(TRUNC(VLOOKUP($E332,'Container Panel'!$B$41:$Z$100,$D332,0)/(VLOOKUP(GL$276,UI!$A$12:$O$51,VLOOKUP(GL$278,$B$276:$C$278,2,0),0)/1000)),"")</f>
        <v/>
      </c>
      <c r="GM332" s="145" t="str">
        <f>IFERROR(TRUNC(VLOOKUP($E332,'Container Panel'!$B$41:$Z$100,$D332,0)/(VLOOKUP(GM$276,UI!$A$12:$O$51,VLOOKUP(GM$278,$B$276:$C$278,2,0),0)/1000)),"")</f>
        <v/>
      </c>
      <c r="GN332" s="145" t="str">
        <f>IFERROR(TRUNC(VLOOKUP($E332,'Container Panel'!$B$41:$Z$100,$D332,0)/(VLOOKUP(GN$276,UI!$A$12:$O$51,VLOOKUP(GN$278,$B$276:$C$278,2,0),0)/1000)),"")</f>
        <v/>
      </c>
      <c r="GO332" s="145" t="str">
        <f>IFERROR(TRUNC(VLOOKUP($E332,'Container Panel'!$B$41:$Z$100,$D332,0)/(VLOOKUP(GO$276,UI!$A$12:$O$51,VLOOKUP(GO$278,$B$276:$C$278,2,0),0)/1000)),"")</f>
        <v/>
      </c>
      <c r="GP332" s="145" t="str">
        <f>IFERROR(TRUNC(VLOOKUP($E332,'Container Panel'!$B$41:$Z$100,$D332,0)/(VLOOKUP(GP$276,UI!$A$12:$O$51,VLOOKUP(GP$278,$B$276:$C$278,2,0),0)/1000)),"")</f>
        <v/>
      </c>
      <c r="GQ332" s="145" t="str">
        <f>IFERROR(TRUNC(VLOOKUP($E332,'Container Panel'!$B$41:$Z$100,$D332,0)/(VLOOKUP(GQ$276,UI!$A$12:$O$51,VLOOKUP(GQ$278,$B$276:$C$278,2,0),0)/1000)),"")</f>
        <v/>
      </c>
      <c r="GR332" s="145" t="str">
        <f>IFERROR(TRUNC(VLOOKUP($E332,'Container Panel'!$B$41:$Z$100,$D332,0)/(VLOOKUP(GR$276,UI!$A$12:$O$51,VLOOKUP(GR$278,$B$276:$C$278,2,0),0)/1000)),"")</f>
        <v/>
      </c>
      <c r="GS332" s="145" t="str">
        <f>IFERROR(TRUNC(VLOOKUP($E332,'Container Panel'!$B$41:$Z$100,$D332,0)/(VLOOKUP(GS$276,UI!$A$12:$O$51,VLOOKUP(GS$278,$B$276:$C$278,2,0),0)/1000)),"")</f>
        <v/>
      </c>
      <c r="GT332" s="145" t="str">
        <f>IFERROR(TRUNC(VLOOKUP($E332,'Container Panel'!$B$41:$Z$100,$D332,0)/(VLOOKUP(GT$276,UI!$A$12:$O$51,VLOOKUP(GT$278,$B$276:$C$278,2,0),0)/1000)),"")</f>
        <v/>
      </c>
      <c r="GU332" s="145" t="str">
        <f>IFERROR(TRUNC(VLOOKUP($E332,'Container Panel'!$B$41:$Z$100,$D332,0)/(VLOOKUP(GU$276,UI!$A$12:$O$51,VLOOKUP(GU$278,$B$276:$C$278,2,0),0)/1000)),"")</f>
        <v/>
      </c>
      <c r="GV332" s="145" t="str">
        <f>IFERROR(TRUNC(VLOOKUP($E332,'Container Panel'!$B$41:$Z$100,$D332,0)/(VLOOKUP(GV$276,UI!$A$12:$O$51,VLOOKUP(GV$278,$B$276:$C$278,2,0),0)/1000)),"")</f>
        <v/>
      </c>
      <c r="GW332" s="145" t="str">
        <f>IFERROR(TRUNC(VLOOKUP($E332,'Container Panel'!$B$41:$Z$100,$D332,0)/(VLOOKUP(GW$276,UI!$A$12:$O$51,VLOOKUP(GW$278,$B$276:$C$278,2,0),0)/1000)),"")</f>
        <v/>
      </c>
      <c r="GX332" s="145" t="str">
        <f>IFERROR(TRUNC(VLOOKUP($E332,'Container Panel'!$B$41:$Z$100,$D332,0)/(VLOOKUP(GX$276,UI!$A$12:$O$51,VLOOKUP(GX$278,$B$276:$C$278,2,0),0)/1000)),"")</f>
        <v/>
      </c>
      <c r="GY332" s="145" t="str">
        <f>IFERROR(TRUNC(VLOOKUP($E332,'Container Panel'!$B$41:$Z$100,$D332,0)/(VLOOKUP(GY$276,UI!$A$12:$O$51,VLOOKUP(GY$278,$B$276:$C$278,2,0),0)/1000)),"")</f>
        <v/>
      </c>
      <c r="GZ332" s="145" t="str">
        <f>IFERROR(TRUNC(VLOOKUP($E332,'Container Panel'!$B$41:$Z$100,$D332,0)/(VLOOKUP(GZ$276,UI!$A$12:$O$51,VLOOKUP(GZ$278,$B$276:$C$278,2,0),0)/1000)),"")</f>
        <v/>
      </c>
      <c r="HA332" s="145" t="str">
        <f>IFERROR(TRUNC(VLOOKUP($E332,'Container Panel'!$B$41:$Z$100,$D332,0)/(VLOOKUP(HA$276,UI!$A$12:$O$51,VLOOKUP(HA$278,$B$276:$C$278,2,0),0)/1000)),"")</f>
        <v/>
      </c>
      <c r="HB332" s="145" t="str">
        <f>IFERROR(TRUNC(VLOOKUP($E332,'Container Panel'!$B$41:$Z$100,$D332,0)/(VLOOKUP(HB$276,UI!$A$12:$O$51,VLOOKUP(HB$278,$B$276:$C$278,2,0),0)/1000)),"")</f>
        <v/>
      </c>
      <c r="HC332" s="145" t="str">
        <f>IFERROR(TRUNC(VLOOKUP($E332,'Container Panel'!$B$41:$Z$100,$D332,0)/(VLOOKUP(HC$276,UI!$A$12:$O$51,VLOOKUP(HC$278,$B$276:$C$278,2,0),0)/1000)),"")</f>
        <v/>
      </c>
      <c r="HD332" s="145" t="str">
        <f>IFERROR(TRUNC(VLOOKUP($E332,'Container Panel'!$B$41:$Z$100,$D332,0)/(VLOOKUP(HD$276,UI!$A$12:$O$51,VLOOKUP(HD$278,$B$276:$C$278,2,0),0)/1000)),"")</f>
        <v/>
      </c>
      <c r="HE332" s="145" t="str">
        <f>IFERROR(TRUNC(VLOOKUP($E332,'Container Panel'!$B$41:$Z$100,$D332,0)/(VLOOKUP(HE$276,UI!$A$12:$O$51,VLOOKUP(HE$278,$B$276:$C$278,2,0),0)/1000)),"")</f>
        <v/>
      </c>
      <c r="HF332" s="145" t="str">
        <f>IFERROR(TRUNC(VLOOKUP($E332,'Container Panel'!$B$41:$Z$100,$D332,0)/(VLOOKUP(HF$276,UI!$A$12:$O$51,VLOOKUP(HF$278,$B$276:$C$278,2,0),0)/1000)),"")</f>
        <v/>
      </c>
      <c r="HG332" s="145" t="str">
        <f>IFERROR(TRUNC(VLOOKUP($E332,'Container Panel'!$B$41:$Z$100,$D332,0)/(VLOOKUP(HG$276,UI!$A$12:$O$51,VLOOKUP(HG$278,$B$276:$C$278,2,0),0)/1000)),"")</f>
        <v/>
      </c>
      <c r="HH332" s="145" t="str">
        <f>IFERROR(TRUNC(VLOOKUP($E332,'Container Panel'!$B$41:$Z$100,$D332,0)/(VLOOKUP(HH$276,UI!$A$12:$O$51,VLOOKUP(HH$278,$B$276:$C$278,2,0),0)/1000)),"")</f>
        <v/>
      </c>
      <c r="HI332" s="145" t="str">
        <f>IFERROR(TRUNC(VLOOKUP($E332,'Container Panel'!$B$41:$Z$100,$D332,0)/(VLOOKUP(HI$276,UI!$A$12:$O$51,VLOOKUP(HI$278,$B$276:$C$278,2,0),0)/1000)),"")</f>
        <v/>
      </c>
      <c r="HJ332" s="145" t="str">
        <f>IFERROR(TRUNC(VLOOKUP($E332,'Container Panel'!$B$41:$Z$100,$D332,0)/(VLOOKUP(HJ$276,UI!$A$12:$O$51,VLOOKUP(HJ$278,$B$276:$C$278,2,0),0)/1000)),"")</f>
        <v/>
      </c>
      <c r="HK332" s="145" t="str">
        <f>IFERROR(TRUNC(VLOOKUP($E332,'Container Panel'!$B$41:$Z$100,$D332,0)/(VLOOKUP(HK$276,UI!$A$12:$O$51,VLOOKUP(HK$278,$B$276:$C$278,2,0),0)/1000)),"")</f>
        <v/>
      </c>
      <c r="HL332" s="145" t="str">
        <f>IFERROR(TRUNC(VLOOKUP($E332,'Container Panel'!$B$41:$Z$100,$D332,0)/(VLOOKUP(HL$276,UI!$A$12:$O$51,VLOOKUP(HL$278,$B$276:$C$278,2,0),0)/1000)),"")</f>
        <v/>
      </c>
      <c r="HM332" s="145" t="str">
        <f>IFERROR(TRUNC(VLOOKUP($E332,'Container Panel'!$B$41:$Z$100,$D332,0)/(VLOOKUP(HM$276,UI!$A$12:$O$51,VLOOKUP(HM$278,$B$276:$C$278,2,0),0)/1000)),"")</f>
        <v/>
      </c>
      <c r="HN332" s="145" t="str">
        <f>IFERROR(TRUNC(VLOOKUP($E332,'Container Panel'!$B$41:$Z$100,$D332,0)/(VLOOKUP(HN$276,UI!$A$12:$O$51,VLOOKUP(HN$278,$B$276:$C$278,2,0),0)/1000)),"")</f>
        <v/>
      </c>
      <c r="HO332" s="145" t="str">
        <f>IFERROR(TRUNC(VLOOKUP($E332,'Container Panel'!$B$41:$Z$100,$D332,0)/(VLOOKUP(HO$276,UI!$A$12:$O$51,VLOOKUP(HO$278,$B$276:$C$278,2,0),0)/1000)),"")</f>
        <v/>
      </c>
      <c r="HP332" s="145" t="str">
        <f>IFERROR(TRUNC(VLOOKUP($E332,'Container Panel'!$B$41:$Z$100,$D332,0)/(VLOOKUP(HP$276,UI!$A$12:$O$51,VLOOKUP(HP$278,$B$276:$C$278,2,0),0)/1000)),"")</f>
        <v/>
      </c>
      <c r="HQ332" s="145" t="str">
        <f>IFERROR(TRUNC(VLOOKUP($E332,'Container Panel'!$B$41:$Z$100,$D332,0)/(VLOOKUP(HQ$276,UI!$A$12:$O$51,VLOOKUP(HQ$278,$B$276:$C$278,2,0),0)/1000)),"")</f>
        <v/>
      </c>
      <c r="HR332" s="145" t="str">
        <f>IFERROR(TRUNC(VLOOKUP($E332,'Container Panel'!$B$41:$Z$100,$D332,0)/(VLOOKUP(HR$276,UI!$A$12:$O$51,VLOOKUP(HR$278,$B$276:$C$278,2,0),0)/1000)),"")</f>
        <v/>
      </c>
      <c r="HS332" s="145" t="str">
        <f>IFERROR(TRUNC(VLOOKUP($E332,'Container Panel'!$B$41:$Z$100,$D332,0)/(VLOOKUP(HS$276,UI!$A$12:$O$51,VLOOKUP(HS$278,$B$276:$C$278,2,0),0)/1000)),"")</f>
        <v/>
      </c>
      <c r="HT332" s="145" t="str">
        <f>IFERROR(TRUNC(VLOOKUP($E332,'Container Panel'!$B$41:$Z$100,$D332,0)/(VLOOKUP(HT$276,UI!$A$12:$O$51,VLOOKUP(HT$278,$B$276:$C$278,2,0),0)/1000)),"")</f>
        <v/>
      </c>
      <c r="HU332" s="145" t="str">
        <f>IFERROR(TRUNC(VLOOKUP($E332,'Container Panel'!$B$41:$Z$100,$D332,0)/(VLOOKUP(HU$276,UI!$A$12:$O$51,VLOOKUP(HU$278,$B$276:$C$278,2,0),0)/1000)),"")</f>
        <v/>
      </c>
      <c r="HV332" s="145" t="str">
        <f>IFERROR(TRUNC(VLOOKUP($E332,'Container Panel'!$B$41:$Z$100,$D332,0)/(VLOOKUP(HV$276,UI!$A$12:$O$51,VLOOKUP(HV$278,$B$276:$C$278,2,0),0)/1000)),"")</f>
        <v/>
      </c>
      <c r="HW332" s="145" t="str">
        <f>IFERROR(TRUNC(VLOOKUP($E332,'Container Panel'!$B$41:$Z$100,$D332,0)/(VLOOKUP(HW$276,UI!$A$12:$O$51,VLOOKUP(HW$278,$B$276:$C$278,2,0),0)/1000)),"")</f>
        <v/>
      </c>
      <c r="HX332" s="145" t="str">
        <f>IFERROR(TRUNC(VLOOKUP($E332,'Container Panel'!$B$41:$Z$100,$D332,0)/(VLOOKUP(HX$276,UI!$A$12:$O$51,VLOOKUP(HX$278,$B$276:$C$278,2,0),0)/1000)),"")</f>
        <v/>
      </c>
      <c r="HY332" s="145" t="str">
        <f>IFERROR(TRUNC(VLOOKUP($E332,'Container Panel'!$B$41:$Z$100,$D332,0)/(VLOOKUP(HY$276,UI!$A$12:$O$51,VLOOKUP(HY$278,$B$276:$C$278,2,0),0)/1000)),"")</f>
        <v/>
      </c>
      <c r="HZ332" s="145" t="str">
        <f>IFERROR(TRUNC(VLOOKUP($E332,'Container Panel'!$B$41:$Z$100,$D332,0)/(VLOOKUP(HZ$276,UI!$A$12:$O$51,VLOOKUP(HZ$278,$B$276:$C$278,2,0),0)/1000)),"")</f>
        <v/>
      </c>
      <c r="IA332" s="145" t="str">
        <f>IFERROR(TRUNC(VLOOKUP($E332,'Container Panel'!$B$41:$Z$100,$D332,0)/(VLOOKUP(IA$276,UI!$A$12:$O$51,VLOOKUP(IA$278,$B$276:$C$278,2,0),0)/1000)),"")</f>
        <v/>
      </c>
      <c r="IB332" s="145" t="str">
        <f>IFERROR(TRUNC(VLOOKUP($E332,'Container Panel'!$B$41:$Z$100,$D332,0)/(VLOOKUP(IB$276,UI!$A$12:$O$51,VLOOKUP(IB$278,$B$276:$C$278,2,0),0)/1000)),"")</f>
        <v/>
      </c>
      <c r="IC332" s="145" t="str">
        <f>IFERROR(TRUNC(VLOOKUP($E332,'Container Panel'!$B$41:$Z$100,$D332,0)/(VLOOKUP(IC$276,UI!$A$12:$O$51,VLOOKUP(IC$278,$B$276:$C$278,2,0),0)/1000)),"")</f>
        <v/>
      </c>
      <c r="ID332" s="145" t="str">
        <f>IFERROR(TRUNC(VLOOKUP($E332,'Container Panel'!$B$41:$Z$100,$D332,0)/(VLOOKUP(ID$276,UI!$A$12:$O$51,VLOOKUP(ID$278,$B$276:$C$278,2,0),0)/1000)),"")</f>
        <v/>
      </c>
      <c r="IE332" s="145" t="str">
        <f>IFERROR(TRUNC(VLOOKUP($E332,'Container Panel'!$B$41:$Z$100,$D332,0)/(VLOOKUP(IE$276,UI!$A$12:$O$51,VLOOKUP(IE$278,$B$276:$C$278,2,0),0)/1000)),"")</f>
        <v/>
      </c>
      <c r="IF332" s="145" t="str">
        <f>IFERROR(TRUNC(VLOOKUP($E332,'Container Panel'!$B$41:$Z$100,$D332,0)/(VLOOKUP(IF$276,UI!$A$12:$O$51,VLOOKUP(IF$278,$B$276:$C$278,2,0),0)/1000)),"")</f>
        <v/>
      </c>
      <c r="IG332" s="145" t="str">
        <f>IFERROR(TRUNC(VLOOKUP($E332,'Container Panel'!$B$41:$Z$100,$D332,0)/(VLOOKUP(IG$276,UI!$A$12:$O$51,VLOOKUP(IG$278,$B$276:$C$278,2,0),0)/1000)),"")</f>
        <v/>
      </c>
      <c r="IH332" s="145" t="str">
        <f>IFERROR(TRUNC(VLOOKUP($E332,'Container Panel'!$B$41:$Z$100,$D332,0)/(VLOOKUP(IH$276,UI!$A$12:$O$51,VLOOKUP(IH$278,$B$276:$C$278,2,0),0)/1000)),"")</f>
        <v/>
      </c>
      <c r="II332" s="145" t="str">
        <f>IFERROR(TRUNC(VLOOKUP($E332,'Container Panel'!$B$41:$Z$100,$D332,0)/(VLOOKUP(II$276,UI!$A$12:$O$51,VLOOKUP(II$278,$B$276:$C$278,2,0),0)/1000)),"")</f>
        <v/>
      </c>
      <c r="IJ332" s="145" t="str">
        <f>IFERROR(TRUNC(VLOOKUP($E332,'Container Panel'!$B$41:$Z$100,$D332,0)/(VLOOKUP(IJ$276,UI!$A$12:$O$51,VLOOKUP(IJ$278,$B$276:$C$278,2,0),0)/1000)),"")</f>
        <v/>
      </c>
      <c r="IK332" s="145" t="str">
        <f>IFERROR(TRUNC(VLOOKUP($E332,'Container Panel'!$B$41:$Z$100,$D332,0)/(VLOOKUP(IK$276,UI!$A$12:$O$51,VLOOKUP(IK$278,$B$276:$C$278,2,0),0)/1000)),"")</f>
        <v/>
      </c>
      <c r="IL332" s="145" t="str">
        <f>IFERROR(TRUNC(VLOOKUP($E332,'Container Panel'!$B$41:$Z$100,$D332,0)/(VLOOKUP(IL$276,UI!$A$12:$O$51,VLOOKUP(IL$278,$B$276:$C$278,2,0),0)/1000)),"")</f>
        <v/>
      </c>
    </row>
    <row r="333" spans="2:246">
      <c r="B333" s="74">
        <v>53</v>
      </c>
      <c r="C333" s="74">
        <f t="shared" si="191"/>
        <v>18</v>
      </c>
      <c r="D333" s="163">
        <f>MOD(B333,3)+'Container Panel'!$Q$38</f>
        <v>18</v>
      </c>
      <c r="E333" s="143" t="str">
        <f t="shared" si="193"/>
        <v>EU64175</v>
      </c>
      <c r="F333" s="144" t="s">
        <v>29</v>
      </c>
      <c r="G333" s="145">
        <f>IFERROR(IF(AND(G$272=list!$D$3,'Box Calculation'!G$279&lt;&gt;"h",$E333&lt;&gt;0),0,IF(AND(G$273=list!$D$2,$E333&lt;&gt;0,TRUNC(VLOOKUP($E333,'Container Panel'!$B$41:$Z$100,$D333,0)/(VLOOKUP(G$276,UI!$A$12:$O$51,VLOOKUP(G$279,$B$276:$C$278,2,0),0)/1000))&gt;0),1,TRUNC(VLOOKUP($E333,'Container Panel'!$B$41:$Z$100,$D333,0)/(VLOOKUP(G$276,UI!$A$12:$O$51,VLOOKUP(G$279,$B$276:$C$278,2,0),0)/1000)))),"")</f>
        <v>1</v>
      </c>
      <c r="H333" s="145">
        <f>IFERROR(IF(AND(H$272=list!$D$3,'Box Calculation'!H$279&lt;&gt;"h",$E333&lt;&gt;0),0,IF(AND(H$273=list!$D$2,$E333&lt;&gt;0,TRUNC(VLOOKUP($E333,'Container Panel'!$B$41:$Z$100,$D333,0)/(VLOOKUP(H$276,UI!$A$12:$O$51,VLOOKUP(H$279,$B$276:$C$278,2,0),0)/1000))&gt;0),1,TRUNC(VLOOKUP($E333,'Container Panel'!$B$41:$Z$100,$D333,0)/(VLOOKUP(H$276,UI!$A$12:$O$51,VLOOKUP(H$279,$B$276:$C$278,2,0),0)/1000)))),"")</f>
        <v>2</v>
      </c>
      <c r="I333" s="145">
        <f>IFERROR(IF(AND(I$272=list!$D$3,'Box Calculation'!I$279&lt;&gt;"h",$E333&lt;&gt;0),0,IF(AND(I$273=list!$D$2,$E333&lt;&gt;0,TRUNC(VLOOKUP($E333,'Container Panel'!$B$41:$Z$100,$D333,0)/(VLOOKUP(I$276,UI!$A$12:$O$51,VLOOKUP(I$279,$B$276:$C$278,2,0),0)/1000))&gt;0),1,TRUNC(VLOOKUP($E333,'Container Panel'!$B$41:$Z$100,$D333,0)/(VLOOKUP(I$276,UI!$A$12:$O$51,VLOOKUP(I$279,$B$276:$C$278,2,0),0)/1000)))),"")</f>
        <v>1</v>
      </c>
      <c r="J333" s="145">
        <f>IFERROR(IF(AND(J$272=list!$D$3,'Box Calculation'!J$279&lt;&gt;"h",$E333&lt;&gt;0),0,IF(AND(J$273=list!$D$2,$E333&lt;&gt;0,TRUNC(VLOOKUP($E333,'Container Panel'!$B$41:$Z$100,$D333,0)/(VLOOKUP(J$276,UI!$A$12:$O$51,VLOOKUP(J$279,$B$276:$C$278,2,0),0)/1000))&gt;0),1,TRUNC(VLOOKUP($E333,'Container Panel'!$B$41:$Z$100,$D333,0)/(VLOOKUP(J$276,UI!$A$12:$O$51,VLOOKUP(J$279,$B$276:$C$278,2,0),0)/1000)))),"")</f>
        <v>0</v>
      </c>
      <c r="K333" s="145">
        <f>IFERROR(IF(AND(K$272=list!$D$3,'Box Calculation'!K$279&lt;&gt;"h",$E333&lt;&gt;0),0,IF(AND(K$273=list!$D$2,$E333&lt;&gt;0,TRUNC(VLOOKUP($E333,'Container Panel'!$B$41:$Z$100,$D333,0)/(VLOOKUP(K$276,UI!$A$12:$O$51,VLOOKUP(K$279,$B$276:$C$278,2,0),0)/1000))&gt;0),1,TRUNC(VLOOKUP($E333,'Container Panel'!$B$41:$Z$100,$D333,0)/(VLOOKUP(K$276,UI!$A$12:$O$51,VLOOKUP(K$279,$B$276:$C$278,2,0),0)/1000)))),"")</f>
        <v>0</v>
      </c>
      <c r="L333" s="145">
        <f>IFERROR(IF(AND(L$272=list!$D$3,'Box Calculation'!L$279&lt;&gt;"h",$E333&lt;&gt;0),0,IF(AND(L$273=list!$D$2,$E333&lt;&gt;0,TRUNC(VLOOKUP($E333,'Container Panel'!$B$41:$Z$100,$D333,0)/(VLOOKUP(L$276,UI!$A$12:$O$51,VLOOKUP(L$279,$B$276:$C$278,2,0),0)/1000))&gt;0),1,TRUNC(VLOOKUP($E333,'Container Panel'!$B$41:$Z$100,$D333,0)/(VLOOKUP(L$276,UI!$A$12:$O$51,VLOOKUP(L$279,$B$276:$C$278,2,0),0)/1000)))),"")</f>
        <v>2</v>
      </c>
      <c r="M333" s="145">
        <f>IFERROR(IF(AND(M$272=list!$D$3,'Box Calculation'!M$279&lt;&gt;"h",$E333&lt;&gt;0),0,IF(AND(M$273=list!$D$2,$E333&lt;&gt;0,TRUNC(VLOOKUP($E333,'Container Panel'!$B$41:$Z$100,$D333,0)/(VLOOKUP(M$276,UI!$A$12:$O$51,VLOOKUP(M$279,$B$276:$C$278,2,0),0)/1000))&gt;0),1,TRUNC(VLOOKUP($E333,'Container Panel'!$B$41:$Z$100,$D333,0)/(VLOOKUP(M$276,UI!$A$12:$O$51,VLOOKUP(M$279,$B$276:$C$278,2,0),0)/1000)))),"")</f>
        <v>2</v>
      </c>
      <c r="N333" s="145">
        <f>IFERROR(IF(AND(N$272=list!$D$3,'Box Calculation'!N$279&lt;&gt;"h",$E333&lt;&gt;0),0,IF(AND(N$273=list!$D$2,$E333&lt;&gt;0,TRUNC(VLOOKUP($E333,'Container Panel'!$B$41:$Z$100,$D333,0)/(VLOOKUP(N$276,UI!$A$12:$O$51,VLOOKUP(N$279,$B$276:$C$278,2,0),0)/1000))&gt;0),1,TRUNC(VLOOKUP($E333,'Container Panel'!$B$41:$Z$100,$D333,0)/(VLOOKUP(N$276,UI!$A$12:$O$51,VLOOKUP(N$279,$B$276:$C$278,2,0),0)/1000)))),"")</f>
        <v>0</v>
      </c>
      <c r="O333" s="145">
        <f>IFERROR(IF(AND(O$272=list!$D$3,'Box Calculation'!O$279&lt;&gt;"h",$E333&lt;&gt;0),0,IF(AND(O$273=list!$D$2,$E333&lt;&gt;0,TRUNC(VLOOKUP($E333,'Container Panel'!$B$41:$Z$100,$D333,0)/(VLOOKUP(O$276,UI!$A$12:$O$51,VLOOKUP(O$279,$B$276:$C$278,2,0),0)/1000))&gt;0),1,TRUNC(VLOOKUP($E333,'Container Panel'!$B$41:$Z$100,$D333,0)/(VLOOKUP(O$276,UI!$A$12:$O$51,VLOOKUP(O$279,$B$276:$C$278,2,0),0)/1000)))),"")</f>
        <v>2</v>
      </c>
      <c r="P333" s="145">
        <f>IFERROR(IF(AND(P$272=list!$D$3,'Box Calculation'!P$279&lt;&gt;"h",$E333&lt;&gt;0),0,IF(AND(P$273=list!$D$2,$E333&lt;&gt;0,TRUNC(VLOOKUP($E333,'Container Panel'!$B$41:$Z$100,$D333,0)/(VLOOKUP(P$276,UI!$A$12:$O$51,VLOOKUP(P$279,$B$276:$C$278,2,0),0)/1000))&gt;0),1,TRUNC(VLOOKUP($E333,'Container Panel'!$B$41:$Z$100,$D333,0)/(VLOOKUP(P$276,UI!$A$12:$O$51,VLOOKUP(P$279,$B$276:$C$278,2,0),0)/1000)))),"")</f>
        <v>0</v>
      </c>
      <c r="Q333" s="145">
        <f>IFERROR(IF(AND(Q$272=list!$D$3,'Box Calculation'!Q$279&lt;&gt;"h",$E333&lt;&gt;0),0,IF(AND(Q$273=list!$D$2,$E333&lt;&gt;0,TRUNC(VLOOKUP($E333,'Container Panel'!$B$41:$Z$100,$D333,0)/(VLOOKUP(Q$276,UI!$A$12:$O$51,VLOOKUP(Q$279,$B$276:$C$278,2,0),0)/1000))&gt;0),1,TRUNC(VLOOKUP($E333,'Container Panel'!$B$41:$Z$100,$D333,0)/(VLOOKUP(Q$276,UI!$A$12:$O$51,VLOOKUP(Q$279,$B$276:$C$278,2,0),0)/1000)))),"")</f>
        <v>0</v>
      </c>
      <c r="R333" s="145">
        <f>IFERROR(IF(AND(R$272=list!$D$3,'Box Calculation'!R$279&lt;&gt;"h",$E333&lt;&gt;0),0,IF(AND(R$273=list!$D$2,$E333&lt;&gt;0,TRUNC(VLOOKUP($E333,'Container Panel'!$B$41:$Z$100,$D333,0)/(VLOOKUP(R$276,UI!$A$12:$O$51,VLOOKUP(R$279,$B$276:$C$278,2,0),0)/1000))&gt;0),1,TRUNC(VLOOKUP($E333,'Container Panel'!$B$41:$Z$100,$D333,0)/(VLOOKUP(R$276,UI!$A$12:$O$51,VLOOKUP(R$279,$B$276:$C$278,2,0),0)/1000)))),"")</f>
        <v>0</v>
      </c>
      <c r="S333" s="145" t="str">
        <f>IFERROR(IF(AND(S$272=list!$D$3,'Box Calculation'!S$279&lt;&gt;"h",$E333&lt;&gt;0),0,IF(AND(S$273=list!$D$2,$E333&lt;&gt;0,TRUNC(VLOOKUP($E333,'Container Panel'!$B$41:$Z$100,$D333,0)/(VLOOKUP(S$276,UI!$A$12:$O$51,VLOOKUP(S$279,$B$276:$C$278,2,0),0)/1000))&gt;0),1,TRUNC(VLOOKUP($E333,'Container Panel'!$B$41:$Z$100,$D333,0)/(VLOOKUP(S$276,UI!$A$12:$O$51,VLOOKUP(S$279,$B$276:$C$278,2,0),0)/1000)))),"")</f>
        <v/>
      </c>
      <c r="T333" s="145" t="str">
        <f>IFERROR(IF(AND(T$272=list!$D$3,'Box Calculation'!T$279&lt;&gt;"h",$E333&lt;&gt;0),0,IF(AND(T$273=list!$D$2,$E333&lt;&gt;0,TRUNC(VLOOKUP($E333,'Container Panel'!$B$41:$Z$100,$D333,0)/(VLOOKUP(T$276,UI!$A$12:$O$51,VLOOKUP(T$279,$B$276:$C$278,2,0),0)/1000))&gt;0),1,TRUNC(VLOOKUP($E333,'Container Panel'!$B$41:$Z$100,$D333,0)/(VLOOKUP(T$276,UI!$A$12:$O$51,VLOOKUP(T$279,$B$276:$C$278,2,0),0)/1000)))),"")</f>
        <v/>
      </c>
      <c r="U333" s="145" t="str">
        <f>IFERROR(IF(AND(U$272=list!$D$3,'Box Calculation'!U$279&lt;&gt;"h",$E333&lt;&gt;0),0,IF(AND(U$273=list!$D$2,$E333&lt;&gt;0,TRUNC(VLOOKUP($E333,'Container Panel'!$B$41:$Z$100,$D333,0)/(VLOOKUP(U$276,UI!$A$12:$O$51,VLOOKUP(U$279,$B$276:$C$278,2,0),0)/1000))&gt;0),1,TRUNC(VLOOKUP($E333,'Container Panel'!$B$41:$Z$100,$D333,0)/(VLOOKUP(U$276,UI!$A$12:$O$51,VLOOKUP(U$279,$B$276:$C$278,2,0),0)/1000)))),"")</f>
        <v/>
      </c>
      <c r="V333" s="145" t="str">
        <f>IFERROR(IF(AND(V$272=list!$D$3,'Box Calculation'!V$279&lt;&gt;"h",$E333&lt;&gt;0),0,IF(AND(V$273=list!$D$2,$E333&lt;&gt;0,TRUNC(VLOOKUP($E333,'Container Panel'!$B$41:$Z$100,$D333,0)/(VLOOKUP(V$276,UI!$A$12:$O$51,VLOOKUP(V$279,$B$276:$C$278,2,0),0)/1000))&gt;0),1,TRUNC(VLOOKUP($E333,'Container Panel'!$B$41:$Z$100,$D333,0)/(VLOOKUP(V$276,UI!$A$12:$O$51,VLOOKUP(V$279,$B$276:$C$278,2,0),0)/1000)))),"")</f>
        <v/>
      </c>
      <c r="W333" s="145" t="str">
        <f>IFERROR(IF(AND(W$272=list!$D$3,'Box Calculation'!W$279&lt;&gt;"h",$E333&lt;&gt;0),0,IF(AND(W$273=list!$D$2,$E333&lt;&gt;0,TRUNC(VLOOKUP($E333,'Container Panel'!$B$41:$Z$100,$D333,0)/(VLOOKUP(W$276,UI!$A$12:$O$51,VLOOKUP(W$279,$B$276:$C$278,2,0),0)/1000))&gt;0),1,TRUNC(VLOOKUP($E333,'Container Panel'!$B$41:$Z$100,$D333,0)/(VLOOKUP(W$276,UI!$A$12:$O$51,VLOOKUP(W$279,$B$276:$C$278,2,0),0)/1000)))),"")</f>
        <v/>
      </c>
      <c r="X333" s="145" t="str">
        <f>IFERROR(IF(AND(X$272=list!$D$3,'Box Calculation'!X$279&lt;&gt;"h",$E333&lt;&gt;0),0,IF(AND(X$273=list!$D$2,$E333&lt;&gt;0,TRUNC(VLOOKUP($E333,'Container Panel'!$B$41:$Z$100,$D333,0)/(VLOOKUP(X$276,UI!$A$12:$O$51,VLOOKUP(X$279,$B$276:$C$278,2,0),0)/1000))&gt;0),1,TRUNC(VLOOKUP($E333,'Container Panel'!$B$41:$Z$100,$D333,0)/(VLOOKUP(X$276,UI!$A$12:$O$51,VLOOKUP(X$279,$B$276:$C$278,2,0),0)/1000)))),"")</f>
        <v/>
      </c>
      <c r="Y333" s="145" t="str">
        <f>IFERROR(IF(AND(Y$272=list!$D$3,'Box Calculation'!Y$279&lt;&gt;"h",$E333&lt;&gt;0),0,IF(AND(Y$273=list!$D$2,$E333&lt;&gt;0,TRUNC(VLOOKUP($E333,'Container Panel'!$B$41:$Z$100,$D333,0)/(VLOOKUP(Y$276,UI!$A$12:$O$51,VLOOKUP(Y$279,$B$276:$C$278,2,0),0)/1000))&gt;0),1,TRUNC(VLOOKUP($E333,'Container Panel'!$B$41:$Z$100,$D333,0)/(VLOOKUP(Y$276,UI!$A$12:$O$51,VLOOKUP(Y$279,$B$276:$C$278,2,0),0)/1000)))),"")</f>
        <v/>
      </c>
      <c r="Z333" s="145" t="str">
        <f>IFERROR(IF(AND(Z$272=list!$D$3,'Box Calculation'!Z$279&lt;&gt;"h",$E333&lt;&gt;0),0,IF(AND(Z$273=list!$D$2,$E333&lt;&gt;0,TRUNC(VLOOKUP($E333,'Container Panel'!$B$41:$Z$100,$D333,0)/(VLOOKUP(Z$276,UI!$A$12:$O$51,VLOOKUP(Z$279,$B$276:$C$278,2,0),0)/1000))&gt;0),1,TRUNC(VLOOKUP($E333,'Container Panel'!$B$41:$Z$100,$D333,0)/(VLOOKUP(Z$276,UI!$A$12:$O$51,VLOOKUP(Z$279,$B$276:$C$278,2,0),0)/1000)))),"")</f>
        <v/>
      </c>
      <c r="AA333" s="145" t="str">
        <f>IFERROR(IF(AND(AA$272=list!$D$3,'Box Calculation'!AA$279&lt;&gt;"h",$E333&lt;&gt;0),0,IF(AND(AA$273=list!$D$2,$E333&lt;&gt;0,TRUNC(VLOOKUP($E333,'Container Panel'!$B$41:$Z$100,$D333,0)/(VLOOKUP(AA$276,UI!$A$12:$O$51,VLOOKUP(AA$279,$B$276:$C$278,2,0),0)/1000))&gt;0),1,TRUNC(VLOOKUP($E333,'Container Panel'!$B$41:$Z$100,$D333,0)/(VLOOKUP(AA$276,UI!$A$12:$O$51,VLOOKUP(AA$279,$B$276:$C$278,2,0),0)/1000)))),"")</f>
        <v/>
      </c>
      <c r="AB333" s="145" t="str">
        <f>IFERROR(IF(AND(AB$272=list!$D$3,'Box Calculation'!AB$279&lt;&gt;"h",$E333&lt;&gt;0),0,IF(AND(AB$273=list!$D$2,$E333&lt;&gt;0,TRUNC(VLOOKUP($E333,'Container Panel'!$B$41:$Z$100,$D333,0)/(VLOOKUP(AB$276,UI!$A$12:$O$51,VLOOKUP(AB$279,$B$276:$C$278,2,0),0)/1000))&gt;0),1,TRUNC(VLOOKUP($E333,'Container Panel'!$B$41:$Z$100,$D333,0)/(VLOOKUP(AB$276,UI!$A$12:$O$51,VLOOKUP(AB$279,$B$276:$C$278,2,0),0)/1000)))),"")</f>
        <v/>
      </c>
      <c r="AC333" s="145" t="str">
        <f>IFERROR(IF(AND(AC$272=list!$D$3,'Box Calculation'!AC$279&lt;&gt;"h",$E333&lt;&gt;0),0,IF(AND(AC$273=list!$D$2,$E333&lt;&gt;0,TRUNC(VLOOKUP($E333,'Container Panel'!$B$41:$Z$100,$D333,0)/(VLOOKUP(AC$276,UI!$A$12:$O$51,VLOOKUP(AC$279,$B$276:$C$278,2,0),0)/1000))&gt;0),1,TRUNC(VLOOKUP($E333,'Container Panel'!$B$41:$Z$100,$D333,0)/(VLOOKUP(AC$276,UI!$A$12:$O$51,VLOOKUP(AC$279,$B$276:$C$278,2,0),0)/1000)))),"")</f>
        <v/>
      </c>
      <c r="AD333" s="145" t="str">
        <f>IFERROR(IF(AND(AD$272=list!$D$3,'Box Calculation'!AD$279&lt;&gt;"h",$E333&lt;&gt;0),0,IF(AND(AD$273=list!$D$2,$E333&lt;&gt;0,TRUNC(VLOOKUP($E333,'Container Panel'!$B$41:$Z$100,$D333,0)/(VLOOKUP(AD$276,UI!$A$12:$O$51,VLOOKUP(AD$279,$B$276:$C$278,2,0),0)/1000))&gt;0),1,TRUNC(VLOOKUP($E333,'Container Panel'!$B$41:$Z$100,$D333,0)/(VLOOKUP(AD$276,UI!$A$12:$O$51,VLOOKUP(AD$279,$B$276:$C$278,2,0),0)/1000)))),"")</f>
        <v/>
      </c>
      <c r="AE333" s="145" t="str">
        <f>IFERROR(IF(AND(AE$272=list!$D$3,'Box Calculation'!AE$279&lt;&gt;"h",$E333&lt;&gt;0),0,IF(AND(AE$273=list!$D$2,$E333&lt;&gt;0,TRUNC(VLOOKUP($E333,'Container Panel'!$B$41:$Z$100,$D333,0)/(VLOOKUP(AE$276,UI!$A$12:$O$51,VLOOKUP(AE$279,$B$276:$C$278,2,0),0)/1000))&gt;0),1,TRUNC(VLOOKUP($E333,'Container Panel'!$B$41:$Z$100,$D333,0)/(VLOOKUP(AE$276,UI!$A$12:$O$51,VLOOKUP(AE$279,$B$276:$C$278,2,0),0)/1000)))),"")</f>
        <v/>
      </c>
      <c r="AF333" s="145" t="str">
        <f>IFERROR(IF(AND(AF$272=list!$D$3,'Box Calculation'!AF$279&lt;&gt;"h",$E333&lt;&gt;0),0,IF(AND(AF$273=list!$D$2,$E333&lt;&gt;0,TRUNC(VLOOKUP($E333,'Container Panel'!$B$41:$Z$100,$D333,0)/(VLOOKUP(AF$276,UI!$A$12:$O$51,VLOOKUP(AF$279,$B$276:$C$278,2,0),0)/1000))&gt;0),1,TRUNC(VLOOKUP($E333,'Container Panel'!$B$41:$Z$100,$D333,0)/(VLOOKUP(AF$276,UI!$A$12:$O$51,VLOOKUP(AF$279,$B$276:$C$278,2,0),0)/1000)))),"")</f>
        <v/>
      </c>
      <c r="AG333" s="145" t="str">
        <f>IFERROR(IF(AND(AG$272=list!$D$3,'Box Calculation'!AG$279&lt;&gt;"h",$E333&lt;&gt;0),0,IF(AND(AG$273=list!$D$2,$E333&lt;&gt;0,TRUNC(VLOOKUP($E333,'Container Panel'!$B$41:$Z$100,$D333,0)/(VLOOKUP(AG$276,UI!$A$12:$O$51,VLOOKUP(AG$279,$B$276:$C$278,2,0),0)/1000))&gt;0),1,TRUNC(VLOOKUP($E333,'Container Panel'!$B$41:$Z$100,$D333,0)/(VLOOKUP(AG$276,UI!$A$12:$O$51,VLOOKUP(AG$279,$B$276:$C$278,2,0),0)/1000)))),"")</f>
        <v/>
      </c>
      <c r="AH333" s="145" t="str">
        <f>IFERROR(IF(AND(AH$272=list!$D$3,'Box Calculation'!AH$279&lt;&gt;"h",$E333&lt;&gt;0),0,IF(AND(AH$273=list!$D$2,$E333&lt;&gt;0,TRUNC(VLOOKUP($E333,'Container Panel'!$B$41:$Z$100,$D333,0)/(VLOOKUP(AH$276,UI!$A$12:$O$51,VLOOKUP(AH$279,$B$276:$C$278,2,0),0)/1000))&gt;0),1,TRUNC(VLOOKUP($E333,'Container Panel'!$B$41:$Z$100,$D333,0)/(VLOOKUP(AH$276,UI!$A$12:$O$51,VLOOKUP(AH$279,$B$276:$C$278,2,0),0)/1000)))),"")</f>
        <v/>
      </c>
      <c r="AI333" s="145" t="str">
        <f>IFERROR(IF(AND(AI$272=list!$D$3,'Box Calculation'!AI$279&lt;&gt;"h",$E333&lt;&gt;0),0,IF(AND(AI$273=list!$D$2,$E333&lt;&gt;0,TRUNC(VLOOKUP($E333,'Container Panel'!$B$41:$Z$100,$D333,0)/(VLOOKUP(AI$276,UI!$A$12:$O$51,VLOOKUP(AI$279,$B$276:$C$278,2,0),0)/1000))&gt;0),1,TRUNC(VLOOKUP($E333,'Container Panel'!$B$41:$Z$100,$D333,0)/(VLOOKUP(AI$276,UI!$A$12:$O$51,VLOOKUP(AI$279,$B$276:$C$278,2,0),0)/1000)))),"")</f>
        <v/>
      </c>
      <c r="AJ333" s="145" t="str">
        <f>IFERROR(IF(AND(AJ$272=list!$D$3,'Box Calculation'!AJ$279&lt;&gt;"h",$E333&lt;&gt;0),0,IF(AND(AJ$273=list!$D$2,$E333&lt;&gt;0,TRUNC(VLOOKUP($E333,'Container Panel'!$B$41:$Z$100,$D333,0)/(VLOOKUP(AJ$276,UI!$A$12:$O$51,VLOOKUP(AJ$279,$B$276:$C$278,2,0),0)/1000))&gt;0),1,TRUNC(VLOOKUP($E333,'Container Panel'!$B$41:$Z$100,$D333,0)/(VLOOKUP(AJ$276,UI!$A$12:$O$51,VLOOKUP(AJ$279,$B$276:$C$278,2,0),0)/1000)))),"")</f>
        <v/>
      </c>
      <c r="AK333" s="145" t="str">
        <f>IFERROR(IF(AND(AK$272=list!$D$3,'Box Calculation'!AK$279&lt;&gt;"h",$E333&lt;&gt;0),0,IF(AND(AK$273=list!$D$2,$E333&lt;&gt;0,TRUNC(VLOOKUP($E333,'Container Panel'!$B$41:$Z$100,$D333,0)/(VLOOKUP(AK$276,UI!$A$12:$O$51,VLOOKUP(AK$279,$B$276:$C$278,2,0),0)/1000))&gt;0),1,TRUNC(VLOOKUP($E333,'Container Panel'!$B$41:$Z$100,$D333,0)/(VLOOKUP(AK$276,UI!$A$12:$O$51,VLOOKUP(AK$279,$B$276:$C$278,2,0),0)/1000)))),"")</f>
        <v/>
      </c>
      <c r="AL333" s="145" t="str">
        <f>IFERROR(IF(AND(AL$272=list!$D$3,'Box Calculation'!AL$279&lt;&gt;"h",$E333&lt;&gt;0),0,IF(AND(AL$273=list!$D$2,$E333&lt;&gt;0,TRUNC(VLOOKUP($E333,'Container Panel'!$B$41:$Z$100,$D333,0)/(VLOOKUP(AL$276,UI!$A$12:$O$51,VLOOKUP(AL$279,$B$276:$C$278,2,0),0)/1000))&gt;0),1,TRUNC(VLOOKUP($E333,'Container Panel'!$B$41:$Z$100,$D333,0)/(VLOOKUP(AL$276,UI!$A$12:$O$51,VLOOKUP(AL$279,$B$276:$C$278,2,0),0)/1000)))),"")</f>
        <v/>
      </c>
      <c r="AM333" s="145" t="str">
        <f>IFERROR(IF(AND(AM$272=list!$D$3,'Box Calculation'!AM$279&lt;&gt;"h",$E333&lt;&gt;0),0,IF(AND(AM$273=list!$D$2,$E333&lt;&gt;0,TRUNC(VLOOKUP($E333,'Container Panel'!$B$41:$Z$100,$D333,0)/(VLOOKUP(AM$276,UI!$A$12:$O$51,VLOOKUP(AM$279,$B$276:$C$278,2,0),0)/1000))&gt;0),1,TRUNC(VLOOKUP($E333,'Container Panel'!$B$41:$Z$100,$D333,0)/(VLOOKUP(AM$276,UI!$A$12:$O$51,VLOOKUP(AM$279,$B$276:$C$278,2,0),0)/1000)))),"")</f>
        <v/>
      </c>
      <c r="AN333" s="145" t="str">
        <f>IFERROR(IF(AND(AN$272=list!$D$3,'Box Calculation'!AN$279&lt;&gt;"h",$E333&lt;&gt;0),0,IF(AND(AN$273=list!$D$2,$E333&lt;&gt;0,TRUNC(VLOOKUP($E333,'Container Panel'!$B$41:$Z$100,$D333,0)/(VLOOKUP(AN$276,UI!$A$12:$O$51,VLOOKUP(AN$279,$B$276:$C$278,2,0),0)/1000))&gt;0),1,TRUNC(VLOOKUP($E333,'Container Panel'!$B$41:$Z$100,$D333,0)/(VLOOKUP(AN$276,UI!$A$12:$O$51,VLOOKUP(AN$279,$B$276:$C$278,2,0),0)/1000)))),"")</f>
        <v/>
      </c>
      <c r="AO333" s="145" t="str">
        <f>IFERROR(IF(AND(AO$272=list!$D$3,'Box Calculation'!AO$279&lt;&gt;"h",$E333&lt;&gt;0),0,IF(AND(AO$273=list!$D$2,$E333&lt;&gt;0,TRUNC(VLOOKUP($E333,'Container Panel'!$B$41:$Z$100,$D333,0)/(VLOOKUP(AO$276,UI!$A$12:$O$51,VLOOKUP(AO$279,$B$276:$C$278,2,0),0)/1000))&gt;0),1,TRUNC(VLOOKUP($E333,'Container Panel'!$B$41:$Z$100,$D333,0)/(VLOOKUP(AO$276,UI!$A$12:$O$51,VLOOKUP(AO$279,$B$276:$C$278,2,0),0)/1000)))),"")</f>
        <v/>
      </c>
      <c r="AP333" s="145" t="str">
        <f>IFERROR(IF(AND(AP$272=list!$D$3,'Box Calculation'!AP$279&lt;&gt;"h",$E333&lt;&gt;0),0,IF(AND(AP$273=list!$D$2,$E333&lt;&gt;0,TRUNC(VLOOKUP($E333,'Container Panel'!$B$41:$Z$100,$D333,0)/(VLOOKUP(AP$276,UI!$A$12:$O$51,VLOOKUP(AP$279,$B$276:$C$278,2,0),0)/1000))&gt;0),1,TRUNC(VLOOKUP($E333,'Container Panel'!$B$41:$Z$100,$D333,0)/(VLOOKUP(AP$276,UI!$A$12:$O$51,VLOOKUP(AP$279,$B$276:$C$278,2,0),0)/1000)))),"")</f>
        <v/>
      </c>
      <c r="AQ333" s="145" t="str">
        <f>IFERROR(IF(AND(AQ$272=list!$D$3,'Box Calculation'!AQ$279&lt;&gt;"h",$E333&lt;&gt;0),0,IF(AND(AQ$273=list!$D$2,$E333&lt;&gt;0,TRUNC(VLOOKUP($E333,'Container Panel'!$B$41:$Z$100,$D333,0)/(VLOOKUP(AQ$276,UI!$A$12:$O$51,VLOOKUP(AQ$279,$B$276:$C$278,2,0),0)/1000))&gt;0),1,TRUNC(VLOOKUP($E333,'Container Panel'!$B$41:$Z$100,$D333,0)/(VLOOKUP(AQ$276,UI!$A$12:$O$51,VLOOKUP(AQ$279,$B$276:$C$278,2,0),0)/1000)))),"")</f>
        <v/>
      </c>
      <c r="AR333" s="145" t="str">
        <f>IFERROR(IF(AND(AR$272=list!$D$3,'Box Calculation'!AR$279&lt;&gt;"h",$E333&lt;&gt;0),0,IF(AND(AR$273=list!$D$2,$E333&lt;&gt;0,TRUNC(VLOOKUP($E333,'Container Panel'!$B$41:$Z$100,$D333,0)/(VLOOKUP(AR$276,UI!$A$12:$O$51,VLOOKUP(AR$279,$B$276:$C$278,2,0),0)/1000))&gt;0),1,TRUNC(VLOOKUP($E333,'Container Panel'!$B$41:$Z$100,$D333,0)/(VLOOKUP(AR$276,UI!$A$12:$O$51,VLOOKUP(AR$279,$B$276:$C$278,2,0),0)/1000)))),"")</f>
        <v/>
      </c>
      <c r="AS333" s="145" t="str">
        <f>IFERROR(IF(AND(AS$272=list!$D$3,'Box Calculation'!AS$279&lt;&gt;"h",$E333&lt;&gt;0),0,IF(AND(AS$273=list!$D$2,$E333&lt;&gt;0,TRUNC(VLOOKUP($E333,'Container Panel'!$B$41:$Z$100,$D333,0)/(VLOOKUP(AS$276,UI!$A$12:$O$51,VLOOKUP(AS$279,$B$276:$C$278,2,0),0)/1000))&gt;0),1,TRUNC(VLOOKUP($E333,'Container Panel'!$B$41:$Z$100,$D333,0)/(VLOOKUP(AS$276,UI!$A$12:$O$51,VLOOKUP(AS$279,$B$276:$C$278,2,0),0)/1000)))),"")</f>
        <v/>
      </c>
      <c r="AT333" s="145" t="str">
        <f>IFERROR(IF(AND(AT$272=list!$D$3,'Box Calculation'!AT$279&lt;&gt;"h",$E333&lt;&gt;0),0,IF(AND(AT$273=list!$D$2,$E333&lt;&gt;0,TRUNC(VLOOKUP($E333,'Container Panel'!$B$41:$Z$100,$D333,0)/(VLOOKUP(AT$276,UI!$A$12:$O$51,VLOOKUP(AT$279,$B$276:$C$278,2,0),0)/1000))&gt;0),1,TRUNC(VLOOKUP($E333,'Container Panel'!$B$41:$Z$100,$D333,0)/(VLOOKUP(AT$276,UI!$A$12:$O$51,VLOOKUP(AT$279,$B$276:$C$278,2,0),0)/1000)))),"")</f>
        <v/>
      </c>
      <c r="AU333" s="145" t="str">
        <f>IFERROR(IF(AND(AU$272=list!$D$3,'Box Calculation'!AU$279&lt;&gt;"h",$E333&lt;&gt;0),0,IF(AND(AU$273=list!$D$2,$E333&lt;&gt;0,TRUNC(VLOOKUP($E333,'Container Panel'!$B$41:$Z$100,$D333,0)/(VLOOKUP(AU$276,UI!$A$12:$O$51,VLOOKUP(AU$279,$B$276:$C$278,2,0),0)/1000))&gt;0),1,TRUNC(VLOOKUP($E333,'Container Panel'!$B$41:$Z$100,$D333,0)/(VLOOKUP(AU$276,UI!$A$12:$O$51,VLOOKUP(AU$279,$B$276:$C$278,2,0),0)/1000)))),"")</f>
        <v/>
      </c>
      <c r="AV333" s="145" t="str">
        <f>IFERROR(IF(AND(AV$272=list!$D$3,'Box Calculation'!AV$279&lt;&gt;"h",$E333&lt;&gt;0),0,IF(AND(AV$273=list!$D$2,$E333&lt;&gt;0,TRUNC(VLOOKUP($E333,'Container Panel'!$B$41:$Z$100,$D333,0)/(VLOOKUP(AV$276,UI!$A$12:$O$51,VLOOKUP(AV$279,$B$276:$C$278,2,0),0)/1000))&gt;0),1,TRUNC(VLOOKUP($E333,'Container Panel'!$B$41:$Z$100,$D333,0)/(VLOOKUP(AV$276,UI!$A$12:$O$51,VLOOKUP(AV$279,$B$276:$C$278,2,0),0)/1000)))),"")</f>
        <v/>
      </c>
      <c r="AW333" s="145" t="str">
        <f>IFERROR(IF(AND(AW$272=list!$D$3,'Box Calculation'!AW$279&lt;&gt;"h",$E333&lt;&gt;0),0,IF(AND(AW$273=list!$D$2,$E333&lt;&gt;0,TRUNC(VLOOKUP($E333,'Container Panel'!$B$41:$Z$100,$D333,0)/(VLOOKUP(AW$276,UI!$A$12:$O$51,VLOOKUP(AW$279,$B$276:$C$278,2,0),0)/1000))&gt;0),1,TRUNC(VLOOKUP($E333,'Container Panel'!$B$41:$Z$100,$D333,0)/(VLOOKUP(AW$276,UI!$A$12:$O$51,VLOOKUP(AW$279,$B$276:$C$278,2,0),0)/1000)))),"")</f>
        <v/>
      </c>
      <c r="AX333" s="145" t="str">
        <f>IFERROR(IF(AND(AX$272=list!$D$3,'Box Calculation'!AX$279&lt;&gt;"h",$E333&lt;&gt;0),0,IF(AND(AX$273=list!$D$2,$E333&lt;&gt;0,TRUNC(VLOOKUP($E333,'Container Panel'!$B$41:$Z$100,$D333,0)/(VLOOKUP(AX$276,UI!$A$12:$O$51,VLOOKUP(AX$279,$B$276:$C$278,2,0),0)/1000))&gt;0),1,TRUNC(VLOOKUP($E333,'Container Panel'!$B$41:$Z$100,$D333,0)/(VLOOKUP(AX$276,UI!$A$12:$O$51,VLOOKUP(AX$279,$B$276:$C$278,2,0),0)/1000)))),"")</f>
        <v/>
      </c>
      <c r="AY333" s="145" t="str">
        <f>IFERROR(IF(AND(AY$272=list!$D$3,'Box Calculation'!AY$279&lt;&gt;"h",$E333&lt;&gt;0),0,IF(AND(AY$273=list!$D$2,$E333&lt;&gt;0,TRUNC(VLOOKUP($E333,'Container Panel'!$B$41:$Z$100,$D333,0)/(VLOOKUP(AY$276,UI!$A$12:$O$51,VLOOKUP(AY$279,$B$276:$C$278,2,0),0)/1000))&gt;0),1,TRUNC(VLOOKUP($E333,'Container Panel'!$B$41:$Z$100,$D333,0)/(VLOOKUP(AY$276,UI!$A$12:$O$51,VLOOKUP(AY$279,$B$276:$C$278,2,0),0)/1000)))),"")</f>
        <v/>
      </c>
      <c r="AZ333" s="145" t="str">
        <f>IFERROR(IF(AND(AZ$272=list!$D$3,'Box Calculation'!AZ$279&lt;&gt;"h",$E333&lt;&gt;0),0,IF(AND(AZ$273=list!$D$2,$E333&lt;&gt;0,TRUNC(VLOOKUP($E333,'Container Panel'!$B$41:$Z$100,$D333,0)/(VLOOKUP(AZ$276,UI!$A$12:$O$51,VLOOKUP(AZ$279,$B$276:$C$278,2,0),0)/1000))&gt;0),1,TRUNC(VLOOKUP($E333,'Container Panel'!$B$41:$Z$100,$D333,0)/(VLOOKUP(AZ$276,UI!$A$12:$O$51,VLOOKUP(AZ$279,$B$276:$C$278,2,0),0)/1000)))),"")</f>
        <v/>
      </c>
      <c r="BA333" s="145" t="str">
        <f>IFERROR(IF(AND(BA$272=list!$D$3,'Box Calculation'!BA$279&lt;&gt;"h",$E333&lt;&gt;0),0,IF(AND(BA$273=list!$D$2,$E333&lt;&gt;0,TRUNC(VLOOKUP($E333,'Container Panel'!$B$41:$Z$100,$D333,0)/(VLOOKUP(BA$276,UI!$A$12:$O$51,VLOOKUP(BA$279,$B$276:$C$278,2,0),0)/1000))&gt;0),1,TRUNC(VLOOKUP($E333,'Container Panel'!$B$41:$Z$100,$D333,0)/(VLOOKUP(BA$276,UI!$A$12:$O$51,VLOOKUP(BA$279,$B$276:$C$278,2,0),0)/1000)))),"")</f>
        <v/>
      </c>
      <c r="BB333" s="145" t="str">
        <f>IFERROR(IF(AND(BB$272=list!$D$3,'Box Calculation'!BB$279&lt;&gt;"h",$E333&lt;&gt;0),0,IF(AND(BB$273=list!$D$2,$E333&lt;&gt;0,TRUNC(VLOOKUP($E333,'Container Panel'!$B$41:$Z$100,$D333,0)/(VLOOKUP(BB$276,UI!$A$12:$O$51,VLOOKUP(BB$279,$B$276:$C$278,2,0),0)/1000))&gt;0),1,TRUNC(VLOOKUP($E333,'Container Panel'!$B$41:$Z$100,$D333,0)/(VLOOKUP(BB$276,UI!$A$12:$O$51,VLOOKUP(BB$279,$B$276:$C$278,2,0),0)/1000)))),"")</f>
        <v/>
      </c>
      <c r="BC333" s="145" t="str">
        <f>IFERROR(IF(AND(BC$272=list!$D$3,'Box Calculation'!BC$279&lt;&gt;"h",$E333&lt;&gt;0),0,IF(AND(BC$273=list!$D$2,$E333&lt;&gt;0,TRUNC(VLOOKUP($E333,'Container Panel'!$B$41:$Z$100,$D333,0)/(VLOOKUP(BC$276,UI!$A$12:$O$51,VLOOKUP(BC$279,$B$276:$C$278,2,0),0)/1000))&gt;0),1,TRUNC(VLOOKUP($E333,'Container Panel'!$B$41:$Z$100,$D333,0)/(VLOOKUP(BC$276,UI!$A$12:$O$51,VLOOKUP(BC$279,$B$276:$C$278,2,0),0)/1000)))),"")</f>
        <v/>
      </c>
      <c r="BD333" s="145" t="str">
        <f>IFERROR(IF(AND(BD$272=list!$D$3,'Box Calculation'!BD$279&lt;&gt;"h",$E333&lt;&gt;0),0,IF(AND(BD$273=list!$D$2,$E333&lt;&gt;0,TRUNC(VLOOKUP($E333,'Container Panel'!$B$41:$Z$100,$D333,0)/(VLOOKUP(BD$276,UI!$A$12:$O$51,VLOOKUP(BD$279,$B$276:$C$278,2,0),0)/1000))&gt;0),1,TRUNC(VLOOKUP($E333,'Container Panel'!$B$41:$Z$100,$D333,0)/(VLOOKUP(BD$276,UI!$A$12:$O$51,VLOOKUP(BD$279,$B$276:$C$278,2,0),0)/1000)))),"")</f>
        <v/>
      </c>
      <c r="BE333" s="145" t="str">
        <f>IFERROR(IF(AND(BE$272=list!$D$3,'Box Calculation'!BE$279&lt;&gt;"h",$E333&lt;&gt;0),0,IF(AND(BE$273=list!$D$2,$E333&lt;&gt;0,TRUNC(VLOOKUP($E333,'Container Panel'!$B$41:$Z$100,$D333,0)/(VLOOKUP(BE$276,UI!$A$12:$O$51,VLOOKUP(BE$279,$B$276:$C$278,2,0),0)/1000))&gt;0),1,TRUNC(VLOOKUP($E333,'Container Panel'!$B$41:$Z$100,$D333,0)/(VLOOKUP(BE$276,UI!$A$12:$O$51,VLOOKUP(BE$279,$B$276:$C$278,2,0),0)/1000)))),"")</f>
        <v/>
      </c>
      <c r="BF333" s="145" t="str">
        <f>IFERROR(IF(AND(BF$272=list!$D$3,'Box Calculation'!BF$279&lt;&gt;"h",$E333&lt;&gt;0),0,IF(AND(BF$273=list!$D$2,$E333&lt;&gt;0,TRUNC(VLOOKUP($E333,'Container Panel'!$B$41:$Z$100,$D333,0)/(VLOOKUP(BF$276,UI!$A$12:$O$51,VLOOKUP(BF$279,$B$276:$C$278,2,0),0)/1000))&gt;0),1,TRUNC(VLOOKUP($E333,'Container Panel'!$B$41:$Z$100,$D333,0)/(VLOOKUP(BF$276,UI!$A$12:$O$51,VLOOKUP(BF$279,$B$276:$C$278,2,0),0)/1000)))),"")</f>
        <v/>
      </c>
      <c r="BG333" s="145" t="str">
        <f>IFERROR(IF(AND(BG$272=list!$D$3,'Box Calculation'!BG$279&lt;&gt;"h",$E333&lt;&gt;0),0,IF(AND(BG$273=list!$D$2,$E333&lt;&gt;0,TRUNC(VLOOKUP($E333,'Container Panel'!$B$41:$Z$100,$D333,0)/(VLOOKUP(BG$276,UI!$A$12:$O$51,VLOOKUP(BG$279,$B$276:$C$278,2,0),0)/1000))&gt;0),1,TRUNC(VLOOKUP($E333,'Container Panel'!$B$41:$Z$100,$D333,0)/(VLOOKUP(BG$276,UI!$A$12:$O$51,VLOOKUP(BG$279,$B$276:$C$278,2,0),0)/1000)))),"")</f>
        <v/>
      </c>
      <c r="BH333" s="145" t="str">
        <f>IFERROR(IF(AND(BH$272=list!$D$3,'Box Calculation'!BH$279&lt;&gt;"h",$E333&lt;&gt;0),0,IF(AND(BH$273=list!$D$2,$E333&lt;&gt;0,TRUNC(VLOOKUP($E333,'Container Panel'!$B$41:$Z$100,$D333,0)/(VLOOKUP(BH$276,UI!$A$12:$O$51,VLOOKUP(BH$279,$B$276:$C$278,2,0),0)/1000))&gt;0),1,TRUNC(VLOOKUP($E333,'Container Panel'!$B$41:$Z$100,$D333,0)/(VLOOKUP(BH$276,UI!$A$12:$O$51,VLOOKUP(BH$279,$B$276:$C$278,2,0),0)/1000)))),"")</f>
        <v/>
      </c>
      <c r="BI333" s="145" t="str">
        <f>IFERROR(IF(AND(BI$272=list!$D$3,'Box Calculation'!BI$279&lt;&gt;"h",$E333&lt;&gt;0),0,IF(AND(BI$273=list!$D$2,$E333&lt;&gt;0,TRUNC(VLOOKUP($E333,'Container Panel'!$B$41:$Z$100,$D333,0)/(VLOOKUP(BI$276,UI!$A$12:$O$51,VLOOKUP(BI$279,$B$276:$C$278,2,0),0)/1000))&gt;0),1,TRUNC(VLOOKUP($E333,'Container Panel'!$B$41:$Z$100,$D333,0)/(VLOOKUP(BI$276,UI!$A$12:$O$51,VLOOKUP(BI$279,$B$276:$C$278,2,0),0)/1000)))),"")</f>
        <v/>
      </c>
      <c r="BJ333" s="145" t="str">
        <f>IFERROR(IF(AND(BJ$272=list!$D$3,'Box Calculation'!BJ$279&lt;&gt;"h",$E333&lt;&gt;0),0,IF(AND(BJ$273=list!$D$2,$E333&lt;&gt;0,TRUNC(VLOOKUP($E333,'Container Panel'!$B$41:$Z$100,$D333,0)/(VLOOKUP(BJ$276,UI!$A$12:$O$51,VLOOKUP(BJ$279,$B$276:$C$278,2,0),0)/1000))&gt;0),1,TRUNC(VLOOKUP($E333,'Container Panel'!$B$41:$Z$100,$D333,0)/(VLOOKUP(BJ$276,UI!$A$12:$O$51,VLOOKUP(BJ$279,$B$276:$C$278,2,0),0)/1000)))),"")</f>
        <v/>
      </c>
      <c r="BK333" s="145" t="str">
        <f>IFERROR(IF(AND(BK$272=list!$D$3,'Box Calculation'!BK$279&lt;&gt;"h",$E333&lt;&gt;0),0,IF(AND(BK$273=list!$D$2,$E333&lt;&gt;0,TRUNC(VLOOKUP($E333,'Container Panel'!$B$41:$Z$100,$D333,0)/(VLOOKUP(BK$276,UI!$A$12:$O$51,VLOOKUP(BK$279,$B$276:$C$278,2,0),0)/1000))&gt;0),1,TRUNC(VLOOKUP($E333,'Container Panel'!$B$41:$Z$100,$D333,0)/(VLOOKUP(BK$276,UI!$A$12:$O$51,VLOOKUP(BK$279,$B$276:$C$278,2,0),0)/1000)))),"")</f>
        <v/>
      </c>
      <c r="BL333" s="145" t="str">
        <f>IFERROR(IF(AND(BL$272=list!$D$3,'Box Calculation'!BL$279&lt;&gt;"h",$E333&lt;&gt;0),0,IF(AND(BL$273=list!$D$2,$E333&lt;&gt;0,TRUNC(VLOOKUP($E333,'Container Panel'!$B$41:$Z$100,$D333,0)/(VLOOKUP(BL$276,UI!$A$12:$O$51,VLOOKUP(BL$279,$B$276:$C$278,2,0),0)/1000))&gt;0),1,TRUNC(VLOOKUP($E333,'Container Panel'!$B$41:$Z$100,$D333,0)/(VLOOKUP(BL$276,UI!$A$12:$O$51,VLOOKUP(BL$279,$B$276:$C$278,2,0),0)/1000)))),"")</f>
        <v/>
      </c>
      <c r="BM333" s="145" t="str">
        <f>IFERROR(IF(AND(BM$272=list!$D$3,'Box Calculation'!BM$279&lt;&gt;"h",$E333&lt;&gt;0),0,IF(AND(BM$273=list!$D$2,$E333&lt;&gt;0,TRUNC(VLOOKUP($E333,'Container Panel'!$B$41:$Z$100,$D333,0)/(VLOOKUP(BM$276,UI!$A$12:$O$51,VLOOKUP(BM$279,$B$276:$C$278,2,0),0)/1000))&gt;0),1,TRUNC(VLOOKUP($E333,'Container Panel'!$B$41:$Z$100,$D333,0)/(VLOOKUP(BM$276,UI!$A$12:$O$51,VLOOKUP(BM$279,$B$276:$C$278,2,0),0)/1000)))),"")</f>
        <v/>
      </c>
      <c r="BN333" s="145" t="str">
        <f>IFERROR(IF(AND(BN$272=list!$D$3,'Box Calculation'!BN$279&lt;&gt;"h",$E333&lt;&gt;0),0,IF(AND(BN$273=list!$D$2,$E333&lt;&gt;0,TRUNC(VLOOKUP($E333,'Container Panel'!$B$41:$Z$100,$D333,0)/(VLOOKUP(BN$276,UI!$A$12:$O$51,VLOOKUP(BN$279,$B$276:$C$278,2,0),0)/1000))&gt;0),1,TRUNC(VLOOKUP($E333,'Container Panel'!$B$41:$Z$100,$D333,0)/(VLOOKUP(BN$276,UI!$A$12:$O$51,VLOOKUP(BN$279,$B$276:$C$278,2,0),0)/1000)))),"")</f>
        <v/>
      </c>
      <c r="BO333" s="145" t="str">
        <f>IFERROR(IF(AND(BO$272=list!$D$3,'Box Calculation'!BO$279&lt;&gt;"h",$E333&lt;&gt;0),0,IF(AND(BO$273=list!$D$2,$E333&lt;&gt;0,TRUNC(VLOOKUP($E333,'Container Panel'!$B$41:$Z$100,$D333,0)/(VLOOKUP(BO$276,UI!$A$12:$O$51,VLOOKUP(BO$279,$B$276:$C$278,2,0),0)/1000))&gt;0),1,TRUNC(VLOOKUP($E333,'Container Panel'!$B$41:$Z$100,$D333,0)/(VLOOKUP(BO$276,UI!$A$12:$O$51,VLOOKUP(BO$279,$B$276:$C$278,2,0),0)/1000)))),"")</f>
        <v/>
      </c>
      <c r="BP333" s="145" t="str">
        <f>IFERROR(IF(AND(BP$272=list!$D$3,'Box Calculation'!BP$279&lt;&gt;"h",$E333&lt;&gt;0),0,IF(AND(BP$273=list!$D$2,$E333&lt;&gt;0,TRUNC(VLOOKUP($E333,'Container Panel'!$B$41:$Z$100,$D333,0)/(VLOOKUP(BP$276,UI!$A$12:$O$51,VLOOKUP(BP$279,$B$276:$C$278,2,0),0)/1000))&gt;0),1,TRUNC(VLOOKUP($E333,'Container Panel'!$B$41:$Z$100,$D333,0)/(VLOOKUP(BP$276,UI!$A$12:$O$51,VLOOKUP(BP$279,$B$276:$C$278,2,0),0)/1000)))),"")</f>
        <v/>
      </c>
      <c r="BQ333" s="145" t="str">
        <f>IFERROR(IF(AND(BQ$272=list!$D$3,'Box Calculation'!BQ$279&lt;&gt;"h",$E333&lt;&gt;0),0,IF(AND(BQ$273=list!$D$2,$E333&lt;&gt;0,TRUNC(VLOOKUP($E333,'Container Panel'!$B$41:$Z$100,$D333,0)/(VLOOKUP(BQ$276,UI!$A$12:$O$51,VLOOKUP(BQ$279,$B$276:$C$278,2,0),0)/1000))&gt;0),1,TRUNC(VLOOKUP($E333,'Container Panel'!$B$41:$Z$100,$D333,0)/(VLOOKUP(BQ$276,UI!$A$12:$O$51,VLOOKUP(BQ$279,$B$276:$C$278,2,0),0)/1000)))),"")</f>
        <v/>
      </c>
      <c r="BR333" s="145" t="str">
        <f>IFERROR(IF(AND(BR$272=list!$D$3,'Box Calculation'!BR$279&lt;&gt;"h",$E333&lt;&gt;0),0,IF(AND(BR$273=list!$D$2,$E333&lt;&gt;0,TRUNC(VLOOKUP($E333,'Container Panel'!$B$41:$Z$100,$D333,0)/(VLOOKUP(BR$276,UI!$A$12:$O$51,VLOOKUP(BR$279,$B$276:$C$278,2,0),0)/1000))&gt;0),1,TRUNC(VLOOKUP($E333,'Container Panel'!$B$41:$Z$100,$D333,0)/(VLOOKUP(BR$276,UI!$A$12:$O$51,VLOOKUP(BR$279,$B$276:$C$278,2,0),0)/1000)))),"")</f>
        <v/>
      </c>
      <c r="BS333" s="145" t="str">
        <f>IFERROR(IF(AND(BS$272=list!$D$3,'Box Calculation'!BS$279&lt;&gt;"h",$E333&lt;&gt;0),0,IF(AND(BS$273=list!$D$2,$E333&lt;&gt;0,TRUNC(VLOOKUP($E333,'Container Panel'!$B$41:$Z$100,$D333,0)/(VLOOKUP(BS$276,UI!$A$12:$O$51,VLOOKUP(BS$279,$B$276:$C$278,2,0),0)/1000))&gt;0),1,TRUNC(VLOOKUP($E333,'Container Panel'!$B$41:$Z$100,$D333,0)/(VLOOKUP(BS$276,UI!$A$12:$O$51,VLOOKUP(BS$279,$B$276:$C$278,2,0),0)/1000)))),"")</f>
        <v/>
      </c>
      <c r="BT333" s="145" t="str">
        <f>IFERROR(IF(AND(BT$272=list!$D$3,'Box Calculation'!BT$279&lt;&gt;"h",$E333&lt;&gt;0),0,IF(AND(BT$273=list!$D$2,$E333&lt;&gt;0,TRUNC(VLOOKUP($E333,'Container Panel'!$B$41:$Z$100,$D333,0)/(VLOOKUP(BT$276,UI!$A$12:$O$51,VLOOKUP(BT$279,$B$276:$C$278,2,0),0)/1000))&gt;0),1,TRUNC(VLOOKUP($E333,'Container Panel'!$B$41:$Z$100,$D333,0)/(VLOOKUP(BT$276,UI!$A$12:$O$51,VLOOKUP(BT$279,$B$276:$C$278,2,0),0)/1000)))),"")</f>
        <v/>
      </c>
      <c r="BU333" s="145" t="str">
        <f>IFERROR(IF(AND(BU$272=list!$D$3,'Box Calculation'!BU$279&lt;&gt;"h",$E333&lt;&gt;0),0,IF(AND(BU$273=list!$D$2,$E333&lt;&gt;0,TRUNC(VLOOKUP($E333,'Container Panel'!$B$41:$Z$100,$D333,0)/(VLOOKUP(BU$276,UI!$A$12:$O$51,VLOOKUP(BU$279,$B$276:$C$278,2,0),0)/1000))&gt;0),1,TRUNC(VLOOKUP($E333,'Container Panel'!$B$41:$Z$100,$D333,0)/(VLOOKUP(BU$276,UI!$A$12:$O$51,VLOOKUP(BU$279,$B$276:$C$278,2,0),0)/1000)))),"")</f>
        <v/>
      </c>
      <c r="BV333" s="145" t="str">
        <f>IFERROR(IF(AND(BV$272=list!$D$3,'Box Calculation'!BV$279&lt;&gt;"h",$E333&lt;&gt;0),0,IF(AND(BV$273=list!$D$2,$E333&lt;&gt;0,TRUNC(VLOOKUP($E333,'Container Panel'!$B$41:$Z$100,$D333,0)/(VLOOKUP(BV$276,UI!$A$12:$O$51,VLOOKUP(BV$279,$B$276:$C$278,2,0),0)/1000))&gt;0),1,TRUNC(VLOOKUP($E333,'Container Panel'!$B$41:$Z$100,$D333,0)/(VLOOKUP(BV$276,UI!$A$12:$O$51,VLOOKUP(BV$279,$B$276:$C$278,2,0),0)/1000)))),"")</f>
        <v/>
      </c>
      <c r="BW333" s="145" t="str">
        <f>IFERROR(IF(AND(BW$272=list!$D$3,'Box Calculation'!BW$279&lt;&gt;"h",$E333&lt;&gt;0),0,IF(AND(BW$273=list!$D$2,$E333&lt;&gt;0,TRUNC(VLOOKUP($E333,'Container Panel'!$B$41:$Z$100,$D333,0)/(VLOOKUP(BW$276,UI!$A$12:$O$51,VLOOKUP(BW$279,$B$276:$C$278,2,0),0)/1000))&gt;0),1,TRUNC(VLOOKUP($E333,'Container Panel'!$B$41:$Z$100,$D333,0)/(VLOOKUP(BW$276,UI!$A$12:$O$51,VLOOKUP(BW$279,$B$276:$C$278,2,0),0)/1000)))),"")</f>
        <v/>
      </c>
      <c r="BX333" s="145" t="str">
        <f>IFERROR(IF(AND(BX$272=list!$D$3,'Box Calculation'!BX$279&lt;&gt;"h",$E333&lt;&gt;0),0,IF(AND(BX$273=list!$D$2,$E333&lt;&gt;0,TRUNC(VLOOKUP($E333,'Container Panel'!$B$41:$Z$100,$D333,0)/(VLOOKUP(BX$276,UI!$A$12:$O$51,VLOOKUP(BX$279,$B$276:$C$278,2,0),0)/1000))&gt;0),1,TRUNC(VLOOKUP($E333,'Container Panel'!$B$41:$Z$100,$D333,0)/(VLOOKUP(BX$276,UI!$A$12:$O$51,VLOOKUP(BX$279,$B$276:$C$278,2,0),0)/1000)))),"")</f>
        <v/>
      </c>
      <c r="BY333" s="145" t="str">
        <f>IFERROR(IF(AND(BY$272=list!$D$3,'Box Calculation'!BY$279&lt;&gt;"h",$E333&lt;&gt;0),0,IF(AND(BY$273=list!$D$2,$E333&lt;&gt;0,TRUNC(VLOOKUP($E333,'Container Panel'!$B$41:$Z$100,$D333,0)/(VLOOKUP(BY$276,UI!$A$12:$O$51,VLOOKUP(BY$279,$B$276:$C$278,2,0),0)/1000))&gt;0),1,TRUNC(VLOOKUP($E333,'Container Panel'!$B$41:$Z$100,$D333,0)/(VLOOKUP(BY$276,UI!$A$12:$O$51,VLOOKUP(BY$279,$B$276:$C$278,2,0),0)/1000)))),"")</f>
        <v/>
      </c>
      <c r="BZ333" s="145" t="str">
        <f>IFERROR(IF(AND(BZ$272=list!$D$3,'Box Calculation'!BZ$279&lt;&gt;"h",$E333&lt;&gt;0),0,IF(AND(BZ$273=list!$D$2,$E333&lt;&gt;0,TRUNC(VLOOKUP($E333,'Container Panel'!$B$41:$Z$100,$D333,0)/(VLOOKUP(BZ$276,UI!$A$12:$O$51,VLOOKUP(BZ$279,$B$276:$C$278,2,0),0)/1000))&gt;0),1,TRUNC(VLOOKUP($E333,'Container Panel'!$B$41:$Z$100,$D333,0)/(VLOOKUP(BZ$276,UI!$A$12:$O$51,VLOOKUP(BZ$279,$B$276:$C$278,2,0),0)/1000)))),"")</f>
        <v/>
      </c>
      <c r="CA333" s="145" t="str">
        <f>IFERROR(IF(AND(CA$272=list!$D$3,'Box Calculation'!CA$279&lt;&gt;"h",$E333&lt;&gt;0),0,IF(AND(CA$273=list!$D$2,$E333&lt;&gt;0,TRUNC(VLOOKUP($E333,'Container Panel'!$B$41:$Z$100,$D333,0)/(VLOOKUP(CA$276,UI!$A$12:$O$51,VLOOKUP(CA$279,$B$276:$C$278,2,0),0)/1000))&gt;0),1,TRUNC(VLOOKUP($E333,'Container Panel'!$B$41:$Z$100,$D333,0)/(VLOOKUP(CA$276,UI!$A$12:$O$51,VLOOKUP(CA$279,$B$276:$C$278,2,0),0)/1000)))),"")</f>
        <v/>
      </c>
      <c r="CB333" s="145" t="str">
        <f>IFERROR(IF(AND(CB$272=list!$D$3,'Box Calculation'!CB$279&lt;&gt;"h",$E333&lt;&gt;0),0,IF(AND(CB$273=list!$D$2,$E333&lt;&gt;0,TRUNC(VLOOKUP($E333,'Container Panel'!$B$41:$Z$100,$D333,0)/(VLOOKUP(CB$276,UI!$A$12:$O$51,VLOOKUP(CB$279,$B$276:$C$278,2,0),0)/1000))&gt;0),1,TRUNC(VLOOKUP($E333,'Container Panel'!$B$41:$Z$100,$D333,0)/(VLOOKUP(CB$276,UI!$A$12:$O$51,VLOOKUP(CB$279,$B$276:$C$278,2,0),0)/1000)))),"")</f>
        <v/>
      </c>
      <c r="CC333" s="145" t="str">
        <f>IFERROR(IF(AND(CC$272=list!$D$3,'Box Calculation'!CC$279&lt;&gt;"h",$E333&lt;&gt;0),0,IF(AND(CC$273=list!$D$2,$E333&lt;&gt;0,TRUNC(VLOOKUP($E333,'Container Panel'!$B$41:$Z$100,$D333,0)/(VLOOKUP(CC$276,UI!$A$12:$O$51,VLOOKUP(CC$279,$B$276:$C$278,2,0),0)/1000))&gt;0),1,TRUNC(VLOOKUP($E333,'Container Panel'!$B$41:$Z$100,$D333,0)/(VLOOKUP(CC$276,UI!$A$12:$O$51,VLOOKUP(CC$279,$B$276:$C$278,2,0),0)/1000)))),"")</f>
        <v/>
      </c>
      <c r="CD333" s="145" t="str">
        <f>IFERROR(IF(AND(CD$272=list!$D$3,'Box Calculation'!CD$279&lt;&gt;"h",$E333&lt;&gt;0),0,IF(AND(CD$273=list!$D$2,$E333&lt;&gt;0,TRUNC(VLOOKUP($E333,'Container Panel'!$B$41:$Z$100,$D333,0)/(VLOOKUP(CD$276,UI!$A$12:$O$51,VLOOKUP(CD$279,$B$276:$C$278,2,0),0)/1000))&gt;0),1,TRUNC(VLOOKUP($E333,'Container Panel'!$B$41:$Z$100,$D333,0)/(VLOOKUP(CD$276,UI!$A$12:$O$51,VLOOKUP(CD$279,$B$276:$C$278,2,0),0)/1000)))),"")</f>
        <v/>
      </c>
      <c r="CE333" s="145" t="str">
        <f>IFERROR(IF(AND(CE$272=list!$D$3,'Box Calculation'!CE$279&lt;&gt;"h",$E333&lt;&gt;0),0,IF(AND(CE$273=list!$D$2,$E333&lt;&gt;0,TRUNC(VLOOKUP($E333,'Container Panel'!$B$41:$Z$100,$D333,0)/(VLOOKUP(CE$276,UI!$A$12:$O$51,VLOOKUP(CE$279,$B$276:$C$278,2,0),0)/1000))&gt;0),1,TRUNC(VLOOKUP($E333,'Container Panel'!$B$41:$Z$100,$D333,0)/(VLOOKUP(CE$276,UI!$A$12:$O$51,VLOOKUP(CE$279,$B$276:$C$278,2,0),0)/1000)))),"")</f>
        <v/>
      </c>
      <c r="CF333" s="145" t="str">
        <f>IFERROR(IF(AND(CF$272=list!$D$3,'Box Calculation'!CF$279&lt;&gt;"h",$E333&lt;&gt;0),0,IF(AND(CF$273=list!$D$2,$E333&lt;&gt;0,TRUNC(VLOOKUP($E333,'Container Panel'!$B$41:$Z$100,$D333,0)/(VLOOKUP(CF$276,UI!$A$12:$O$51,VLOOKUP(CF$279,$B$276:$C$278,2,0),0)/1000))&gt;0),1,TRUNC(VLOOKUP($E333,'Container Panel'!$B$41:$Z$100,$D333,0)/(VLOOKUP(CF$276,UI!$A$12:$O$51,VLOOKUP(CF$279,$B$276:$C$278,2,0),0)/1000)))),"")</f>
        <v/>
      </c>
      <c r="CG333" s="145" t="str">
        <f>IFERROR(IF(AND(CG$272=list!$D$3,'Box Calculation'!CG$279&lt;&gt;"h",$E333&lt;&gt;0),0,IF(AND(CG$273=list!$D$2,$E333&lt;&gt;0,TRUNC(VLOOKUP($E333,'Container Panel'!$B$41:$Z$100,$D333,0)/(VLOOKUP(CG$276,UI!$A$12:$O$51,VLOOKUP(CG$279,$B$276:$C$278,2,0),0)/1000))&gt;0),1,TRUNC(VLOOKUP($E333,'Container Panel'!$B$41:$Z$100,$D333,0)/(VLOOKUP(CG$276,UI!$A$12:$O$51,VLOOKUP(CG$279,$B$276:$C$278,2,0),0)/1000)))),"")</f>
        <v/>
      </c>
      <c r="CH333" s="145" t="str">
        <f>IFERROR(IF(AND(CH$272=list!$D$3,'Box Calculation'!CH$279&lt;&gt;"h",$E333&lt;&gt;0),0,IF(AND(CH$273=list!$D$2,$E333&lt;&gt;0,TRUNC(VLOOKUP($E333,'Container Panel'!$B$41:$Z$100,$D333,0)/(VLOOKUP(CH$276,UI!$A$12:$O$51,VLOOKUP(CH$279,$B$276:$C$278,2,0),0)/1000))&gt;0),1,TRUNC(VLOOKUP($E333,'Container Panel'!$B$41:$Z$100,$D333,0)/(VLOOKUP(CH$276,UI!$A$12:$O$51,VLOOKUP(CH$279,$B$276:$C$278,2,0),0)/1000)))),"")</f>
        <v/>
      </c>
      <c r="CI333" s="145" t="str">
        <f>IFERROR(IF(AND(CI$272=list!$D$3,'Box Calculation'!CI$279&lt;&gt;"h",$E333&lt;&gt;0),0,IF(AND(CI$273=list!$D$2,$E333&lt;&gt;0,TRUNC(VLOOKUP($E333,'Container Panel'!$B$41:$Z$100,$D333,0)/(VLOOKUP(CI$276,UI!$A$12:$O$51,VLOOKUP(CI$279,$B$276:$C$278,2,0),0)/1000))&gt;0),1,TRUNC(VLOOKUP($E333,'Container Panel'!$B$41:$Z$100,$D333,0)/(VLOOKUP(CI$276,UI!$A$12:$O$51,VLOOKUP(CI$279,$B$276:$C$278,2,0),0)/1000)))),"")</f>
        <v/>
      </c>
      <c r="CJ333" s="145" t="str">
        <f>IFERROR(IF(AND(CJ$272=list!$D$3,'Box Calculation'!CJ$279&lt;&gt;"h",$E333&lt;&gt;0),0,IF(AND(CJ$273=list!$D$2,$E333&lt;&gt;0,TRUNC(VLOOKUP($E333,'Container Panel'!$B$41:$Z$100,$D333,0)/(VLOOKUP(CJ$276,UI!$A$12:$O$51,VLOOKUP(CJ$279,$B$276:$C$278,2,0),0)/1000))&gt;0),1,TRUNC(VLOOKUP($E333,'Container Panel'!$B$41:$Z$100,$D333,0)/(VLOOKUP(CJ$276,UI!$A$12:$O$51,VLOOKUP(CJ$279,$B$276:$C$278,2,0),0)/1000)))),"")</f>
        <v/>
      </c>
      <c r="CK333" s="145" t="str">
        <f>IFERROR(IF(AND(CK$272=list!$D$3,'Box Calculation'!CK$279&lt;&gt;"h",$E333&lt;&gt;0),0,IF(AND(CK$273=list!$D$2,$E333&lt;&gt;0,TRUNC(VLOOKUP($E333,'Container Panel'!$B$41:$Z$100,$D333,0)/(VLOOKUP(CK$276,UI!$A$12:$O$51,VLOOKUP(CK$279,$B$276:$C$278,2,0),0)/1000))&gt;0),1,TRUNC(VLOOKUP($E333,'Container Panel'!$B$41:$Z$100,$D333,0)/(VLOOKUP(CK$276,UI!$A$12:$O$51,VLOOKUP(CK$279,$B$276:$C$278,2,0),0)/1000)))),"")</f>
        <v/>
      </c>
      <c r="CL333" s="145" t="str">
        <f>IFERROR(IF(AND(CL$272=list!$D$3,'Box Calculation'!CL$279&lt;&gt;"h",$E333&lt;&gt;0),0,IF(AND(CL$273=list!$D$2,$E333&lt;&gt;0,TRUNC(VLOOKUP($E333,'Container Panel'!$B$41:$Z$100,$D333,0)/(VLOOKUP(CL$276,UI!$A$12:$O$51,VLOOKUP(CL$279,$B$276:$C$278,2,0),0)/1000))&gt;0),1,TRUNC(VLOOKUP($E333,'Container Panel'!$B$41:$Z$100,$D333,0)/(VLOOKUP(CL$276,UI!$A$12:$O$51,VLOOKUP(CL$279,$B$276:$C$278,2,0),0)/1000)))),"")</f>
        <v/>
      </c>
      <c r="CM333" s="145" t="str">
        <f>IFERROR(IF(AND(CM$272=list!$D$3,'Box Calculation'!CM$279&lt;&gt;"h",$E333&lt;&gt;0),0,IF(AND(CM$273=list!$D$2,$E333&lt;&gt;0,TRUNC(VLOOKUP($E333,'Container Panel'!$B$41:$Z$100,$D333,0)/(VLOOKUP(CM$276,UI!$A$12:$O$51,VLOOKUP(CM$279,$B$276:$C$278,2,0),0)/1000))&gt;0),1,TRUNC(VLOOKUP($E333,'Container Panel'!$B$41:$Z$100,$D333,0)/(VLOOKUP(CM$276,UI!$A$12:$O$51,VLOOKUP(CM$279,$B$276:$C$278,2,0),0)/1000)))),"")</f>
        <v/>
      </c>
      <c r="CN333" s="145" t="str">
        <f>IFERROR(IF(AND(CN$272=list!$D$3,'Box Calculation'!CN$279&lt;&gt;"h",$E333&lt;&gt;0),0,IF(AND(CN$273=list!$D$2,$E333&lt;&gt;0,TRUNC(VLOOKUP($E333,'Container Panel'!$B$41:$Z$100,$D333,0)/(VLOOKUP(CN$276,UI!$A$12:$O$51,VLOOKUP(CN$279,$B$276:$C$278,2,0),0)/1000))&gt;0),1,TRUNC(VLOOKUP($E333,'Container Panel'!$B$41:$Z$100,$D333,0)/(VLOOKUP(CN$276,UI!$A$12:$O$51,VLOOKUP(CN$279,$B$276:$C$278,2,0),0)/1000)))),"")</f>
        <v/>
      </c>
      <c r="CO333" s="145" t="str">
        <f>IFERROR(IF(AND(CO$272=list!$D$3,'Box Calculation'!CO$279&lt;&gt;"h",$E333&lt;&gt;0),0,IF(AND(CO$273=list!$D$2,$E333&lt;&gt;0,TRUNC(VLOOKUP($E333,'Container Panel'!$B$41:$Z$100,$D333,0)/(VLOOKUP(CO$276,UI!$A$12:$O$51,VLOOKUP(CO$279,$B$276:$C$278,2,0),0)/1000))&gt;0),1,TRUNC(VLOOKUP($E333,'Container Panel'!$B$41:$Z$100,$D333,0)/(VLOOKUP(CO$276,UI!$A$12:$O$51,VLOOKUP(CO$279,$B$276:$C$278,2,0),0)/1000)))),"")</f>
        <v/>
      </c>
      <c r="CP333" s="145" t="str">
        <f>IFERROR(IF(AND(CP$272=list!$D$3,'Box Calculation'!CP$279&lt;&gt;"h",$E333&lt;&gt;0),0,IF(AND(CP$273=list!$D$2,$E333&lt;&gt;0,TRUNC(VLOOKUP($E333,'Container Panel'!$B$41:$Z$100,$D333,0)/(VLOOKUP(CP$276,UI!$A$12:$O$51,VLOOKUP(CP$279,$B$276:$C$278,2,0),0)/1000))&gt;0),1,TRUNC(VLOOKUP($E333,'Container Panel'!$B$41:$Z$100,$D333,0)/(VLOOKUP(CP$276,UI!$A$12:$O$51,VLOOKUP(CP$279,$B$276:$C$278,2,0),0)/1000)))),"")</f>
        <v/>
      </c>
      <c r="CQ333" s="145" t="str">
        <f>IFERROR(IF(AND(CQ$272=list!$D$3,'Box Calculation'!CQ$279&lt;&gt;"h",$E333&lt;&gt;0),0,IF(AND(CQ$273=list!$D$2,$E333&lt;&gt;0,TRUNC(VLOOKUP($E333,'Container Panel'!$B$41:$Z$100,$D333,0)/(VLOOKUP(CQ$276,UI!$A$12:$O$51,VLOOKUP(CQ$279,$B$276:$C$278,2,0),0)/1000))&gt;0),1,TRUNC(VLOOKUP($E333,'Container Panel'!$B$41:$Z$100,$D333,0)/(VLOOKUP(CQ$276,UI!$A$12:$O$51,VLOOKUP(CQ$279,$B$276:$C$278,2,0),0)/1000)))),"")</f>
        <v/>
      </c>
      <c r="CR333" s="145" t="str">
        <f>IFERROR(IF(AND(CR$272=list!$D$3,'Box Calculation'!CR$279&lt;&gt;"h",$E333&lt;&gt;0),0,IF(AND(CR$273=list!$D$2,$E333&lt;&gt;0,TRUNC(VLOOKUP($E333,'Container Panel'!$B$41:$Z$100,$D333,0)/(VLOOKUP(CR$276,UI!$A$12:$O$51,VLOOKUP(CR$279,$B$276:$C$278,2,0),0)/1000))&gt;0),1,TRUNC(VLOOKUP($E333,'Container Panel'!$B$41:$Z$100,$D333,0)/(VLOOKUP(CR$276,UI!$A$12:$O$51,VLOOKUP(CR$279,$B$276:$C$278,2,0),0)/1000)))),"")</f>
        <v/>
      </c>
      <c r="CS333" s="145" t="str">
        <f>IFERROR(IF(AND(CS$272=list!$D$3,'Box Calculation'!CS$279&lt;&gt;"h",$E333&lt;&gt;0),0,IF(AND(CS$273=list!$D$2,$E333&lt;&gt;0,TRUNC(VLOOKUP($E333,'Container Panel'!$B$41:$Z$100,$D333,0)/(VLOOKUP(CS$276,UI!$A$12:$O$51,VLOOKUP(CS$279,$B$276:$C$278,2,0),0)/1000))&gt;0),1,TRUNC(VLOOKUP($E333,'Container Panel'!$B$41:$Z$100,$D333,0)/(VLOOKUP(CS$276,UI!$A$12:$O$51,VLOOKUP(CS$279,$B$276:$C$278,2,0),0)/1000)))),"")</f>
        <v/>
      </c>
      <c r="CT333" s="145" t="str">
        <f>IFERROR(IF(AND(CT$272=list!$D$3,'Box Calculation'!CT$279&lt;&gt;"h",$E333&lt;&gt;0),0,IF(AND(CT$273=list!$D$2,$E333&lt;&gt;0,TRUNC(VLOOKUP($E333,'Container Panel'!$B$41:$Z$100,$D333,0)/(VLOOKUP(CT$276,UI!$A$12:$O$51,VLOOKUP(CT$279,$B$276:$C$278,2,0),0)/1000))&gt;0),1,TRUNC(VLOOKUP($E333,'Container Panel'!$B$41:$Z$100,$D333,0)/(VLOOKUP(CT$276,UI!$A$12:$O$51,VLOOKUP(CT$279,$B$276:$C$278,2,0),0)/1000)))),"")</f>
        <v/>
      </c>
      <c r="CU333" s="145" t="str">
        <f>IFERROR(IF(AND(CU$272=list!$D$3,'Box Calculation'!CU$279&lt;&gt;"h",$E333&lt;&gt;0),0,IF(AND(CU$273=list!$D$2,$E333&lt;&gt;0,TRUNC(VLOOKUP($E333,'Container Panel'!$B$41:$Z$100,$D333,0)/(VLOOKUP(CU$276,UI!$A$12:$O$51,VLOOKUP(CU$279,$B$276:$C$278,2,0),0)/1000))&gt;0),1,TRUNC(VLOOKUP($E333,'Container Panel'!$B$41:$Z$100,$D333,0)/(VLOOKUP(CU$276,UI!$A$12:$O$51,VLOOKUP(CU$279,$B$276:$C$278,2,0),0)/1000)))),"")</f>
        <v/>
      </c>
      <c r="CV333" s="145" t="str">
        <f>IFERROR(IF(AND(CV$272=list!$D$3,'Box Calculation'!CV$279&lt;&gt;"h",$E333&lt;&gt;0),0,IF(AND(CV$273=list!$D$2,$E333&lt;&gt;0,TRUNC(VLOOKUP($E333,'Container Panel'!$B$41:$Z$100,$D333,0)/(VLOOKUP(CV$276,UI!$A$12:$O$51,VLOOKUP(CV$279,$B$276:$C$278,2,0),0)/1000))&gt;0),1,TRUNC(VLOOKUP($E333,'Container Panel'!$B$41:$Z$100,$D333,0)/(VLOOKUP(CV$276,UI!$A$12:$O$51,VLOOKUP(CV$279,$B$276:$C$278,2,0),0)/1000)))),"")</f>
        <v/>
      </c>
      <c r="CW333" s="145" t="str">
        <f>IFERROR(IF(AND(CW$272=list!$D$3,'Box Calculation'!CW$279&lt;&gt;"h",$E333&lt;&gt;0),0,IF(AND(CW$273=list!$D$2,$E333&lt;&gt;0,TRUNC(VLOOKUP($E333,'Container Panel'!$B$41:$Z$100,$D333,0)/(VLOOKUP(CW$276,UI!$A$12:$O$51,VLOOKUP(CW$279,$B$276:$C$278,2,0),0)/1000))&gt;0),1,TRUNC(VLOOKUP($E333,'Container Panel'!$B$41:$Z$100,$D333,0)/(VLOOKUP(CW$276,UI!$A$12:$O$51,VLOOKUP(CW$279,$B$276:$C$278,2,0),0)/1000)))),"")</f>
        <v/>
      </c>
      <c r="CX333" s="145" t="str">
        <f>IFERROR(IF(AND(CX$272=list!$D$3,'Box Calculation'!CX$279&lt;&gt;"h",$E333&lt;&gt;0),0,IF(AND(CX$273=list!$D$2,$E333&lt;&gt;0,TRUNC(VLOOKUP($E333,'Container Panel'!$B$41:$Z$100,$D333,0)/(VLOOKUP(CX$276,UI!$A$12:$O$51,VLOOKUP(CX$279,$B$276:$C$278,2,0),0)/1000))&gt;0),1,TRUNC(VLOOKUP($E333,'Container Panel'!$B$41:$Z$100,$D333,0)/(VLOOKUP(CX$276,UI!$A$12:$O$51,VLOOKUP(CX$279,$B$276:$C$278,2,0),0)/1000)))),"")</f>
        <v/>
      </c>
      <c r="CY333" s="145" t="str">
        <f>IFERROR(IF(AND(CY$272=list!$D$3,'Box Calculation'!CY$279&lt;&gt;"h",$E333&lt;&gt;0),0,IF(AND(CY$273=list!$D$2,$E333&lt;&gt;0,TRUNC(VLOOKUP($E333,'Container Panel'!$B$41:$Z$100,$D333,0)/(VLOOKUP(CY$276,UI!$A$12:$O$51,VLOOKUP(CY$279,$B$276:$C$278,2,0),0)/1000))&gt;0),1,TRUNC(VLOOKUP($E333,'Container Panel'!$B$41:$Z$100,$D333,0)/(VLOOKUP(CY$276,UI!$A$12:$O$51,VLOOKUP(CY$279,$B$276:$C$278,2,0),0)/1000)))),"")</f>
        <v/>
      </c>
      <c r="CZ333" s="145" t="str">
        <f>IFERROR(IF(AND(CZ$272=list!$D$3,'Box Calculation'!CZ$279&lt;&gt;"h",$E333&lt;&gt;0),0,IF(AND(CZ$273=list!$D$2,$E333&lt;&gt;0,TRUNC(VLOOKUP($E333,'Container Panel'!$B$41:$Z$100,$D333,0)/(VLOOKUP(CZ$276,UI!$A$12:$O$51,VLOOKUP(CZ$279,$B$276:$C$278,2,0),0)/1000))&gt;0),1,TRUNC(VLOOKUP($E333,'Container Panel'!$B$41:$Z$100,$D333,0)/(VLOOKUP(CZ$276,UI!$A$12:$O$51,VLOOKUP(CZ$279,$B$276:$C$278,2,0),0)/1000)))),"")</f>
        <v/>
      </c>
      <c r="DA333" s="145" t="str">
        <f>IFERROR(IF(AND(DA$272=list!$D$3,'Box Calculation'!DA$279&lt;&gt;"h",$E333&lt;&gt;0),0,IF(AND(DA$273=list!$D$2,$E333&lt;&gt;0,TRUNC(VLOOKUP($E333,'Container Panel'!$B$41:$Z$100,$D333,0)/(VLOOKUP(DA$276,UI!$A$12:$O$51,VLOOKUP(DA$279,$B$276:$C$278,2,0),0)/1000))&gt;0),1,TRUNC(VLOOKUP($E333,'Container Panel'!$B$41:$Z$100,$D333,0)/(VLOOKUP(DA$276,UI!$A$12:$O$51,VLOOKUP(DA$279,$B$276:$C$278,2,0),0)/1000)))),"")</f>
        <v/>
      </c>
      <c r="DB333" s="145" t="str">
        <f>IFERROR(IF(AND(DB$272=list!$D$3,'Box Calculation'!DB$279&lt;&gt;"h",$E333&lt;&gt;0),0,IF(AND(DB$273=list!$D$2,$E333&lt;&gt;0,TRUNC(VLOOKUP($E333,'Container Panel'!$B$41:$Z$100,$D333,0)/(VLOOKUP(DB$276,UI!$A$12:$O$51,VLOOKUP(DB$279,$B$276:$C$278,2,0),0)/1000))&gt;0),1,TRUNC(VLOOKUP($E333,'Container Panel'!$B$41:$Z$100,$D333,0)/(VLOOKUP(DB$276,UI!$A$12:$O$51,VLOOKUP(DB$279,$B$276:$C$278,2,0),0)/1000)))),"")</f>
        <v/>
      </c>
      <c r="DC333" s="145" t="str">
        <f>IFERROR(IF(AND(DC$272=list!$D$3,'Box Calculation'!DC$279&lt;&gt;"h",$E333&lt;&gt;0),0,IF(AND(DC$273=list!$D$2,$E333&lt;&gt;0,TRUNC(VLOOKUP($E333,'Container Panel'!$B$41:$Z$100,$D333,0)/(VLOOKUP(DC$276,UI!$A$12:$O$51,VLOOKUP(DC$279,$B$276:$C$278,2,0),0)/1000))&gt;0),1,TRUNC(VLOOKUP($E333,'Container Panel'!$B$41:$Z$100,$D333,0)/(VLOOKUP(DC$276,UI!$A$12:$O$51,VLOOKUP(DC$279,$B$276:$C$278,2,0),0)/1000)))),"")</f>
        <v/>
      </c>
      <c r="DD333" s="145" t="str">
        <f>IFERROR(IF(AND(DD$272=list!$D$3,'Box Calculation'!DD$279&lt;&gt;"h",$E333&lt;&gt;0),0,IF(AND(DD$273=list!$D$2,$E333&lt;&gt;0,TRUNC(VLOOKUP($E333,'Container Panel'!$B$41:$Z$100,$D333,0)/(VLOOKUP(DD$276,UI!$A$12:$O$51,VLOOKUP(DD$279,$B$276:$C$278,2,0),0)/1000))&gt;0),1,TRUNC(VLOOKUP($E333,'Container Panel'!$B$41:$Z$100,$D333,0)/(VLOOKUP(DD$276,UI!$A$12:$O$51,VLOOKUP(DD$279,$B$276:$C$278,2,0),0)/1000)))),"")</f>
        <v/>
      </c>
      <c r="DE333" s="145" t="str">
        <f>IFERROR(IF(AND(DE$272=list!$D$3,'Box Calculation'!DE$279&lt;&gt;"h",$E333&lt;&gt;0),0,IF(AND(DE$273=list!$D$2,$E333&lt;&gt;0,TRUNC(VLOOKUP($E333,'Container Panel'!$B$41:$Z$100,$D333,0)/(VLOOKUP(DE$276,UI!$A$12:$O$51,VLOOKUP(DE$279,$B$276:$C$278,2,0),0)/1000))&gt;0),1,TRUNC(VLOOKUP($E333,'Container Panel'!$B$41:$Z$100,$D333,0)/(VLOOKUP(DE$276,UI!$A$12:$O$51,VLOOKUP(DE$279,$B$276:$C$278,2,0),0)/1000)))),"")</f>
        <v/>
      </c>
      <c r="DF333" s="145" t="str">
        <f>IFERROR(IF(AND(DF$272=list!$D$3,'Box Calculation'!DF$279&lt;&gt;"h",$E333&lt;&gt;0),0,IF(AND(DF$273=list!$D$2,$E333&lt;&gt;0,TRUNC(VLOOKUP($E333,'Container Panel'!$B$41:$Z$100,$D333,0)/(VLOOKUP(DF$276,UI!$A$12:$O$51,VLOOKUP(DF$279,$B$276:$C$278,2,0),0)/1000))&gt;0),1,TRUNC(VLOOKUP($E333,'Container Panel'!$B$41:$Z$100,$D333,0)/(VLOOKUP(DF$276,UI!$A$12:$O$51,VLOOKUP(DF$279,$B$276:$C$278,2,0),0)/1000)))),"")</f>
        <v/>
      </c>
      <c r="DG333" s="145" t="str">
        <f>IFERROR(IF(AND(DG$272=list!$D$3,'Box Calculation'!DG$279&lt;&gt;"h",$E333&lt;&gt;0),0,IF(AND(DG$273=list!$D$2,$E333&lt;&gt;0,TRUNC(VLOOKUP($E333,'Container Panel'!$B$41:$Z$100,$D333,0)/(VLOOKUP(DG$276,UI!$A$12:$O$51,VLOOKUP(DG$279,$B$276:$C$278,2,0),0)/1000))&gt;0),1,TRUNC(VLOOKUP($E333,'Container Panel'!$B$41:$Z$100,$D333,0)/(VLOOKUP(DG$276,UI!$A$12:$O$51,VLOOKUP(DG$279,$B$276:$C$278,2,0),0)/1000)))),"")</f>
        <v/>
      </c>
      <c r="DH333" s="145" t="str">
        <f>IFERROR(IF(AND(DH$272=list!$D$3,'Box Calculation'!DH$279&lt;&gt;"h",$E333&lt;&gt;0),0,IF(AND(DH$273=list!$D$2,$E333&lt;&gt;0,TRUNC(VLOOKUP($E333,'Container Panel'!$B$41:$Z$100,$D333,0)/(VLOOKUP(DH$276,UI!$A$12:$O$51,VLOOKUP(DH$279,$B$276:$C$278,2,0),0)/1000))&gt;0),1,TRUNC(VLOOKUP($E333,'Container Panel'!$B$41:$Z$100,$D333,0)/(VLOOKUP(DH$276,UI!$A$12:$O$51,VLOOKUP(DH$279,$B$276:$C$278,2,0),0)/1000)))),"")</f>
        <v/>
      </c>
      <c r="DI333" s="145" t="str">
        <f>IFERROR(IF(AND(DI$272=list!$D$3,'Box Calculation'!DI$279&lt;&gt;"h",$E333&lt;&gt;0),0,IF(AND(DI$273=list!$D$2,$E333&lt;&gt;0,TRUNC(VLOOKUP($E333,'Container Panel'!$B$41:$Z$100,$D333,0)/(VLOOKUP(DI$276,UI!$A$12:$O$51,VLOOKUP(DI$279,$B$276:$C$278,2,0),0)/1000))&gt;0),1,TRUNC(VLOOKUP($E333,'Container Panel'!$B$41:$Z$100,$D333,0)/(VLOOKUP(DI$276,UI!$A$12:$O$51,VLOOKUP(DI$279,$B$276:$C$278,2,0),0)/1000)))),"")</f>
        <v/>
      </c>
      <c r="DJ333" s="145" t="str">
        <f>IFERROR(IF(AND(DJ$272=list!$D$3,'Box Calculation'!DJ$279&lt;&gt;"h",$E333&lt;&gt;0),0,IF(AND(DJ$273=list!$D$2,$E333&lt;&gt;0,TRUNC(VLOOKUP($E333,'Container Panel'!$B$41:$Z$100,$D333,0)/(VLOOKUP(DJ$276,UI!$A$12:$O$51,VLOOKUP(DJ$279,$B$276:$C$278,2,0),0)/1000))&gt;0),1,TRUNC(VLOOKUP($E333,'Container Panel'!$B$41:$Z$100,$D333,0)/(VLOOKUP(DJ$276,UI!$A$12:$O$51,VLOOKUP(DJ$279,$B$276:$C$278,2,0),0)/1000)))),"")</f>
        <v/>
      </c>
      <c r="DK333" s="145" t="str">
        <f>IFERROR(IF(AND(DK$272=list!$D$3,'Box Calculation'!DK$279&lt;&gt;"h",$E333&lt;&gt;0),0,IF(AND(DK$273=list!$D$2,$E333&lt;&gt;0,TRUNC(VLOOKUP($E333,'Container Panel'!$B$41:$Z$100,$D333,0)/(VLOOKUP(DK$276,UI!$A$12:$O$51,VLOOKUP(DK$279,$B$276:$C$278,2,0),0)/1000))&gt;0),1,TRUNC(VLOOKUP($E333,'Container Panel'!$B$41:$Z$100,$D333,0)/(VLOOKUP(DK$276,UI!$A$12:$O$51,VLOOKUP(DK$279,$B$276:$C$278,2,0),0)/1000)))),"")</f>
        <v/>
      </c>
      <c r="DL333" s="145" t="str">
        <f>IFERROR(IF(AND(DL$272=list!$D$3,'Box Calculation'!DL$279&lt;&gt;"h",$E333&lt;&gt;0),0,IF(AND(DL$273=list!$D$2,$E333&lt;&gt;0,TRUNC(VLOOKUP($E333,'Container Panel'!$B$41:$Z$100,$D333,0)/(VLOOKUP(DL$276,UI!$A$12:$O$51,VLOOKUP(DL$279,$B$276:$C$278,2,0),0)/1000))&gt;0),1,TRUNC(VLOOKUP($E333,'Container Panel'!$B$41:$Z$100,$D333,0)/(VLOOKUP(DL$276,UI!$A$12:$O$51,VLOOKUP(DL$279,$B$276:$C$278,2,0),0)/1000)))),"")</f>
        <v/>
      </c>
      <c r="DM333" s="145" t="str">
        <f>IFERROR(IF(AND(DM$272=list!$D$3,'Box Calculation'!DM$279&lt;&gt;"h",$E333&lt;&gt;0),0,IF(AND(DM$273=list!$D$2,$E333&lt;&gt;0,TRUNC(VLOOKUP($E333,'Container Panel'!$B$41:$Z$100,$D333,0)/(VLOOKUP(DM$276,UI!$A$12:$O$51,VLOOKUP(DM$279,$B$276:$C$278,2,0),0)/1000))&gt;0),1,TRUNC(VLOOKUP($E333,'Container Panel'!$B$41:$Z$100,$D333,0)/(VLOOKUP(DM$276,UI!$A$12:$O$51,VLOOKUP(DM$279,$B$276:$C$278,2,0),0)/1000)))),"")</f>
        <v/>
      </c>
      <c r="DN333" s="145" t="str">
        <f>IFERROR(IF(AND(DN$272=list!$D$3,'Box Calculation'!DN$279&lt;&gt;"h",$E333&lt;&gt;0),0,IF(AND(DN$273=list!$D$2,$E333&lt;&gt;0,TRUNC(VLOOKUP($E333,'Container Panel'!$B$41:$Z$100,$D333,0)/(VLOOKUP(DN$276,UI!$A$12:$O$51,VLOOKUP(DN$279,$B$276:$C$278,2,0),0)/1000))&gt;0),1,TRUNC(VLOOKUP($E333,'Container Panel'!$B$41:$Z$100,$D333,0)/(VLOOKUP(DN$276,UI!$A$12:$O$51,VLOOKUP(DN$279,$B$276:$C$278,2,0),0)/1000)))),"")</f>
        <v/>
      </c>
      <c r="DO333" s="145" t="str">
        <f>IFERROR(IF(AND(DO$272=list!$D$3,'Box Calculation'!DO$279&lt;&gt;"h",$E333&lt;&gt;0),0,IF(AND(DO$273=list!$D$2,$E333&lt;&gt;0,TRUNC(VLOOKUP($E333,'Container Panel'!$B$41:$Z$100,$D333,0)/(VLOOKUP(DO$276,UI!$A$12:$O$51,VLOOKUP(DO$279,$B$276:$C$278,2,0),0)/1000))&gt;0),1,TRUNC(VLOOKUP($E333,'Container Panel'!$B$41:$Z$100,$D333,0)/(VLOOKUP(DO$276,UI!$A$12:$O$51,VLOOKUP(DO$279,$B$276:$C$278,2,0),0)/1000)))),"")</f>
        <v/>
      </c>
      <c r="DP333" s="145" t="str">
        <f>IFERROR(IF(AND(DP$272=list!$D$3,'Box Calculation'!DP$279&lt;&gt;"h",$E333&lt;&gt;0),0,IF(AND(DP$273=list!$D$2,$E333&lt;&gt;0,TRUNC(VLOOKUP($E333,'Container Panel'!$B$41:$Z$100,$D333,0)/(VLOOKUP(DP$276,UI!$A$12:$O$51,VLOOKUP(DP$279,$B$276:$C$278,2,0),0)/1000))&gt;0),1,TRUNC(VLOOKUP($E333,'Container Panel'!$B$41:$Z$100,$D333,0)/(VLOOKUP(DP$276,UI!$A$12:$O$51,VLOOKUP(DP$279,$B$276:$C$278,2,0),0)/1000)))),"")</f>
        <v/>
      </c>
      <c r="DQ333" s="145" t="str">
        <f>IFERROR(IF(AND(DQ$272=list!$D$3,'Box Calculation'!DQ$279&lt;&gt;"h",$E333&lt;&gt;0),0,IF(AND(DQ$273=list!$D$2,$E333&lt;&gt;0,TRUNC(VLOOKUP($E333,'Container Panel'!$B$41:$Z$100,$D333,0)/(VLOOKUP(DQ$276,UI!$A$12:$O$51,VLOOKUP(DQ$279,$B$276:$C$278,2,0),0)/1000))&gt;0),1,TRUNC(VLOOKUP($E333,'Container Panel'!$B$41:$Z$100,$D333,0)/(VLOOKUP(DQ$276,UI!$A$12:$O$51,VLOOKUP(DQ$279,$B$276:$C$278,2,0),0)/1000)))),"")</f>
        <v/>
      </c>
      <c r="DR333" s="145" t="str">
        <f>IFERROR(IF(AND(DR$272=list!$D$3,'Box Calculation'!DR$279&lt;&gt;"h",$E333&lt;&gt;0),0,IF(AND(DR$273=list!$D$2,$E333&lt;&gt;0,TRUNC(VLOOKUP($E333,'Container Panel'!$B$41:$Z$100,$D333,0)/(VLOOKUP(DR$276,UI!$A$12:$O$51,VLOOKUP(DR$279,$B$276:$C$278,2,0),0)/1000))&gt;0),1,TRUNC(VLOOKUP($E333,'Container Panel'!$B$41:$Z$100,$D333,0)/(VLOOKUP(DR$276,UI!$A$12:$O$51,VLOOKUP(DR$279,$B$276:$C$278,2,0),0)/1000)))),"")</f>
        <v/>
      </c>
      <c r="DS333" s="145" t="str">
        <f>IFERROR(IF(AND(DS$272=list!$D$3,'Box Calculation'!DS$279&lt;&gt;"h",$E333&lt;&gt;0),0,IF(AND(DS$273=list!$D$2,$E333&lt;&gt;0,TRUNC(VLOOKUP($E333,'Container Panel'!$B$41:$Z$100,$D333,0)/(VLOOKUP(DS$276,UI!$A$12:$O$51,VLOOKUP(DS$279,$B$276:$C$278,2,0),0)/1000))&gt;0),1,TRUNC(VLOOKUP($E333,'Container Panel'!$B$41:$Z$100,$D333,0)/(VLOOKUP(DS$276,UI!$A$12:$O$51,VLOOKUP(DS$279,$B$276:$C$278,2,0),0)/1000)))),"")</f>
        <v/>
      </c>
      <c r="DT333" s="145" t="str">
        <f>IFERROR(IF(AND(DT$272=list!$D$3,'Box Calculation'!DT$279&lt;&gt;"h",$E333&lt;&gt;0),0,IF(AND(DT$273=list!$D$2,$E333&lt;&gt;0,TRUNC(VLOOKUP($E333,'Container Panel'!$B$41:$Z$100,$D333,0)/(VLOOKUP(DT$276,UI!$A$12:$O$51,VLOOKUP(DT$279,$B$276:$C$278,2,0),0)/1000))&gt;0),1,TRUNC(VLOOKUP($E333,'Container Panel'!$B$41:$Z$100,$D333,0)/(VLOOKUP(DT$276,UI!$A$12:$O$51,VLOOKUP(DT$279,$B$276:$C$278,2,0),0)/1000)))),"")</f>
        <v/>
      </c>
      <c r="DU333" s="145" t="str">
        <f>IFERROR(IF(AND(DU$272=list!$D$3,'Box Calculation'!DU$279&lt;&gt;"h",$E333&lt;&gt;0),0,IF(AND(DU$273=list!$D$2,$E333&lt;&gt;0,TRUNC(VLOOKUP($E333,'Container Panel'!$B$41:$Z$100,$D333,0)/(VLOOKUP(DU$276,UI!$A$12:$O$51,VLOOKUP(DU$279,$B$276:$C$278,2,0),0)/1000))&gt;0),1,TRUNC(VLOOKUP($E333,'Container Panel'!$B$41:$Z$100,$D333,0)/(VLOOKUP(DU$276,UI!$A$12:$O$51,VLOOKUP(DU$279,$B$276:$C$278,2,0),0)/1000)))),"")</f>
        <v/>
      </c>
      <c r="DV333" s="145" t="str">
        <f>IFERROR(IF(AND(DV$272=list!$D$3,'Box Calculation'!DV$279&lt;&gt;"h",$E333&lt;&gt;0),0,IF(AND(DV$273=list!$D$2,$E333&lt;&gt;0,TRUNC(VLOOKUP($E333,'Container Panel'!$B$41:$Z$100,$D333,0)/(VLOOKUP(DV$276,UI!$A$12:$O$51,VLOOKUP(DV$279,$B$276:$C$278,2,0),0)/1000))&gt;0),1,TRUNC(VLOOKUP($E333,'Container Panel'!$B$41:$Z$100,$D333,0)/(VLOOKUP(DV$276,UI!$A$12:$O$51,VLOOKUP(DV$279,$B$276:$C$278,2,0),0)/1000)))),"")</f>
        <v/>
      </c>
      <c r="DW333" s="145" t="str">
        <f>IFERROR(IF(AND(DW$272=list!$D$3,'Box Calculation'!DW$279&lt;&gt;"h",$E333&lt;&gt;0),0,IF(AND(DW$273=list!$D$2,$E333&lt;&gt;0,TRUNC(VLOOKUP($E333,'Container Panel'!$B$41:$Z$100,$D333,0)/(VLOOKUP(DW$276,UI!$A$12:$O$51,VLOOKUP(DW$279,$B$276:$C$278,2,0),0)/1000))&gt;0),1,TRUNC(VLOOKUP($E333,'Container Panel'!$B$41:$Z$100,$D333,0)/(VLOOKUP(DW$276,UI!$A$12:$O$51,VLOOKUP(DW$279,$B$276:$C$278,2,0),0)/1000)))),"")</f>
        <v/>
      </c>
      <c r="DX333" s="145" t="str">
        <f>IFERROR(IF(AND(DX$272=list!$D$3,'Box Calculation'!DX$279&lt;&gt;"h",$E333&lt;&gt;0),0,IF(AND(DX$273=list!$D$2,$E333&lt;&gt;0,TRUNC(VLOOKUP($E333,'Container Panel'!$B$41:$Z$100,$D333,0)/(VLOOKUP(DX$276,UI!$A$12:$O$51,VLOOKUP(DX$279,$B$276:$C$278,2,0),0)/1000))&gt;0),1,TRUNC(VLOOKUP($E333,'Container Panel'!$B$41:$Z$100,$D333,0)/(VLOOKUP(DX$276,UI!$A$12:$O$51,VLOOKUP(DX$279,$B$276:$C$278,2,0),0)/1000)))),"")</f>
        <v/>
      </c>
      <c r="DY333" s="145" t="str">
        <f>IFERROR(IF(AND(DY$272=list!$D$3,'Box Calculation'!DY$279&lt;&gt;"h",$E333&lt;&gt;0),0,IF(AND(DY$273=list!$D$2,$E333&lt;&gt;0,TRUNC(VLOOKUP($E333,'Container Panel'!$B$41:$Z$100,$D333,0)/(VLOOKUP(DY$276,UI!$A$12:$O$51,VLOOKUP(DY$279,$B$276:$C$278,2,0),0)/1000))&gt;0),1,TRUNC(VLOOKUP($E333,'Container Panel'!$B$41:$Z$100,$D333,0)/(VLOOKUP(DY$276,UI!$A$12:$O$51,VLOOKUP(DY$279,$B$276:$C$278,2,0),0)/1000)))),"")</f>
        <v/>
      </c>
      <c r="DZ333" s="145" t="str">
        <f>IFERROR(IF(AND(DZ$272=list!$D$3,'Box Calculation'!DZ$279&lt;&gt;"h",$E333&lt;&gt;0),0,IF(AND(DZ$273=list!$D$2,$E333&lt;&gt;0,TRUNC(VLOOKUP($E333,'Container Panel'!$B$41:$Z$100,$D333,0)/(VLOOKUP(DZ$276,UI!$A$12:$O$51,VLOOKUP(DZ$279,$B$276:$C$278,2,0),0)/1000))&gt;0),1,TRUNC(VLOOKUP($E333,'Container Panel'!$B$41:$Z$100,$D333,0)/(VLOOKUP(DZ$276,UI!$A$12:$O$51,VLOOKUP(DZ$279,$B$276:$C$278,2,0),0)/1000)))),"")</f>
        <v/>
      </c>
      <c r="EA333" s="145" t="str">
        <f>IFERROR(IF(AND(EA$272=list!$D$3,'Box Calculation'!EA$279&lt;&gt;"h",$E333&lt;&gt;0),0,IF(AND(EA$273=list!$D$2,$E333&lt;&gt;0,TRUNC(VLOOKUP($E333,'Container Panel'!$B$41:$Z$100,$D333,0)/(VLOOKUP(EA$276,UI!$A$12:$O$51,VLOOKUP(EA$279,$B$276:$C$278,2,0),0)/1000))&gt;0),1,TRUNC(VLOOKUP($E333,'Container Panel'!$B$41:$Z$100,$D333,0)/(VLOOKUP(EA$276,UI!$A$12:$O$51,VLOOKUP(EA$279,$B$276:$C$278,2,0),0)/1000)))),"")</f>
        <v/>
      </c>
      <c r="EB333" s="145" t="str">
        <f>IFERROR(IF(AND(EB$272=list!$D$3,'Box Calculation'!EB$279&lt;&gt;"h",$E333&lt;&gt;0),0,IF(AND(EB$273=list!$D$2,$E333&lt;&gt;0,TRUNC(VLOOKUP($E333,'Container Panel'!$B$41:$Z$100,$D333,0)/(VLOOKUP(EB$276,UI!$A$12:$O$51,VLOOKUP(EB$279,$B$276:$C$278,2,0),0)/1000))&gt;0),1,TRUNC(VLOOKUP($E333,'Container Panel'!$B$41:$Z$100,$D333,0)/(VLOOKUP(EB$276,UI!$A$12:$O$51,VLOOKUP(EB$279,$B$276:$C$278,2,0),0)/1000)))),"")</f>
        <v/>
      </c>
      <c r="EC333" s="145" t="str">
        <f>IFERROR(IF(AND(EC$272=list!$D$3,'Box Calculation'!EC$279&lt;&gt;"h",$E333&lt;&gt;0),0,IF(AND(EC$273=list!$D$2,$E333&lt;&gt;0,TRUNC(VLOOKUP($E333,'Container Panel'!$B$41:$Z$100,$D333,0)/(VLOOKUP(EC$276,UI!$A$12:$O$51,VLOOKUP(EC$279,$B$276:$C$278,2,0),0)/1000))&gt;0),1,TRUNC(VLOOKUP($E333,'Container Panel'!$B$41:$Z$100,$D333,0)/(VLOOKUP(EC$276,UI!$A$12:$O$51,VLOOKUP(EC$279,$B$276:$C$278,2,0),0)/1000)))),"")</f>
        <v/>
      </c>
      <c r="ED333" s="145" t="str">
        <f>IFERROR(IF(AND(ED$272=list!$D$3,'Box Calculation'!ED$279&lt;&gt;"h",$E333&lt;&gt;0),0,IF(AND(ED$273=list!$D$2,$E333&lt;&gt;0,TRUNC(VLOOKUP($E333,'Container Panel'!$B$41:$Z$100,$D333,0)/(VLOOKUP(ED$276,UI!$A$12:$O$51,VLOOKUP(ED$279,$B$276:$C$278,2,0),0)/1000))&gt;0),1,TRUNC(VLOOKUP($E333,'Container Panel'!$B$41:$Z$100,$D333,0)/(VLOOKUP(ED$276,UI!$A$12:$O$51,VLOOKUP(ED$279,$B$276:$C$278,2,0),0)/1000)))),"")</f>
        <v/>
      </c>
      <c r="EE333" s="145" t="str">
        <f>IFERROR(IF(AND(EE$272=list!$D$3,'Box Calculation'!EE$279&lt;&gt;"h",$E333&lt;&gt;0),0,IF(AND(EE$273=list!$D$2,$E333&lt;&gt;0,TRUNC(VLOOKUP($E333,'Container Panel'!$B$41:$Z$100,$D333,0)/(VLOOKUP(EE$276,UI!$A$12:$O$51,VLOOKUP(EE$279,$B$276:$C$278,2,0),0)/1000))&gt;0),1,TRUNC(VLOOKUP($E333,'Container Panel'!$B$41:$Z$100,$D333,0)/(VLOOKUP(EE$276,UI!$A$12:$O$51,VLOOKUP(EE$279,$B$276:$C$278,2,0),0)/1000)))),"")</f>
        <v/>
      </c>
      <c r="EF333" s="145" t="str">
        <f>IFERROR(IF(AND(EF$272=list!$D$3,'Box Calculation'!EF$279&lt;&gt;"h",$E333&lt;&gt;0),0,IF(AND(EF$273=list!$D$2,$E333&lt;&gt;0,TRUNC(VLOOKUP($E333,'Container Panel'!$B$41:$Z$100,$D333,0)/(VLOOKUP(EF$276,UI!$A$12:$O$51,VLOOKUP(EF$279,$B$276:$C$278,2,0),0)/1000))&gt;0),1,TRUNC(VLOOKUP($E333,'Container Panel'!$B$41:$Z$100,$D333,0)/(VLOOKUP(EF$276,UI!$A$12:$O$51,VLOOKUP(EF$279,$B$276:$C$278,2,0),0)/1000)))),"")</f>
        <v/>
      </c>
      <c r="EG333" s="145" t="str">
        <f>IFERROR(IF(AND(EG$272=list!$D$3,'Box Calculation'!EG$279&lt;&gt;"h",$E333&lt;&gt;0),0,IF(AND(EG$273=list!$D$2,$E333&lt;&gt;0,TRUNC(VLOOKUP($E333,'Container Panel'!$B$41:$Z$100,$D333,0)/(VLOOKUP(EG$276,UI!$A$12:$O$51,VLOOKUP(EG$279,$B$276:$C$278,2,0),0)/1000))&gt;0),1,TRUNC(VLOOKUP($E333,'Container Panel'!$B$41:$Z$100,$D333,0)/(VLOOKUP(EG$276,UI!$A$12:$O$51,VLOOKUP(EG$279,$B$276:$C$278,2,0),0)/1000)))),"")</f>
        <v/>
      </c>
      <c r="EH333" s="145" t="str">
        <f>IFERROR(IF(AND(EH$272=list!$D$3,'Box Calculation'!EH$279&lt;&gt;"h",$E333&lt;&gt;0),0,IF(AND(EH$273=list!$D$2,$E333&lt;&gt;0,TRUNC(VLOOKUP($E333,'Container Panel'!$B$41:$Z$100,$D333,0)/(VLOOKUP(EH$276,UI!$A$12:$O$51,VLOOKUP(EH$279,$B$276:$C$278,2,0),0)/1000))&gt;0),1,TRUNC(VLOOKUP($E333,'Container Panel'!$B$41:$Z$100,$D333,0)/(VLOOKUP(EH$276,UI!$A$12:$O$51,VLOOKUP(EH$279,$B$276:$C$278,2,0),0)/1000)))),"")</f>
        <v/>
      </c>
      <c r="EI333" s="145" t="str">
        <f>IFERROR(IF(AND(EI$272=list!$D$3,'Box Calculation'!EI$279&lt;&gt;"h",$E333&lt;&gt;0),0,IF(AND(EI$273=list!$D$2,$E333&lt;&gt;0,TRUNC(VLOOKUP($E333,'Container Panel'!$B$41:$Z$100,$D333,0)/(VLOOKUP(EI$276,UI!$A$12:$O$51,VLOOKUP(EI$279,$B$276:$C$278,2,0),0)/1000))&gt;0),1,TRUNC(VLOOKUP($E333,'Container Panel'!$B$41:$Z$100,$D333,0)/(VLOOKUP(EI$276,UI!$A$12:$O$51,VLOOKUP(EI$279,$B$276:$C$278,2,0),0)/1000)))),"")</f>
        <v/>
      </c>
      <c r="EJ333" s="145" t="str">
        <f>IFERROR(IF(AND(EJ$272=list!$D$3,'Box Calculation'!EJ$279&lt;&gt;"h",$E333&lt;&gt;0),0,IF(AND(EJ$273=list!$D$2,$E333&lt;&gt;0,TRUNC(VLOOKUP($E333,'Container Panel'!$B$41:$Z$100,$D333,0)/(VLOOKUP(EJ$276,UI!$A$12:$O$51,VLOOKUP(EJ$279,$B$276:$C$278,2,0),0)/1000))&gt;0),1,TRUNC(VLOOKUP($E333,'Container Panel'!$B$41:$Z$100,$D333,0)/(VLOOKUP(EJ$276,UI!$A$12:$O$51,VLOOKUP(EJ$279,$B$276:$C$278,2,0),0)/1000)))),"")</f>
        <v/>
      </c>
      <c r="EK333" s="145" t="str">
        <f>IFERROR(IF(AND(EK$272=list!$D$3,'Box Calculation'!EK$279&lt;&gt;"h",$E333&lt;&gt;0),0,IF(AND(EK$273=list!$D$2,$E333&lt;&gt;0,TRUNC(VLOOKUP($E333,'Container Panel'!$B$41:$Z$100,$D333,0)/(VLOOKUP(EK$276,UI!$A$12:$O$51,VLOOKUP(EK$279,$B$276:$C$278,2,0),0)/1000))&gt;0),1,TRUNC(VLOOKUP($E333,'Container Panel'!$B$41:$Z$100,$D333,0)/(VLOOKUP(EK$276,UI!$A$12:$O$51,VLOOKUP(EK$279,$B$276:$C$278,2,0),0)/1000)))),"")</f>
        <v/>
      </c>
      <c r="EL333" s="145" t="str">
        <f>IFERROR(IF(AND(EL$272=list!$D$3,'Box Calculation'!EL$279&lt;&gt;"h",$E333&lt;&gt;0),0,IF(AND(EL$273=list!$D$2,$E333&lt;&gt;0,TRUNC(VLOOKUP($E333,'Container Panel'!$B$41:$Z$100,$D333,0)/(VLOOKUP(EL$276,UI!$A$12:$O$51,VLOOKUP(EL$279,$B$276:$C$278,2,0),0)/1000))&gt;0),1,TRUNC(VLOOKUP($E333,'Container Panel'!$B$41:$Z$100,$D333,0)/(VLOOKUP(EL$276,UI!$A$12:$O$51,VLOOKUP(EL$279,$B$276:$C$278,2,0),0)/1000)))),"")</f>
        <v/>
      </c>
      <c r="EM333" s="145" t="str">
        <f>IFERROR(IF(AND(EM$272=list!$D$3,'Box Calculation'!EM$279&lt;&gt;"h",$E333&lt;&gt;0),0,IF(AND(EM$273=list!$D$2,$E333&lt;&gt;0,TRUNC(VLOOKUP($E333,'Container Panel'!$B$41:$Z$100,$D333,0)/(VLOOKUP(EM$276,UI!$A$12:$O$51,VLOOKUP(EM$279,$B$276:$C$278,2,0),0)/1000))&gt;0),1,TRUNC(VLOOKUP($E333,'Container Panel'!$B$41:$Z$100,$D333,0)/(VLOOKUP(EM$276,UI!$A$12:$O$51,VLOOKUP(EM$279,$B$276:$C$278,2,0),0)/1000)))),"")</f>
        <v/>
      </c>
      <c r="EN333" s="145" t="str">
        <f>IFERROR(IF(AND(EN$272=list!$D$3,'Box Calculation'!EN$279&lt;&gt;"h",$E333&lt;&gt;0),0,IF(AND(EN$273=list!$D$2,$E333&lt;&gt;0,TRUNC(VLOOKUP($E333,'Container Panel'!$B$41:$Z$100,$D333,0)/(VLOOKUP(EN$276,UI!$A$12:$O$51,VLOOKUP(EN$279,$B$276:$C$278,2,0),0)/1000))&gt;0),1,TRUNC(VLOOKUP($E333,'Container Panel'!$B$41:$Z$100,$D333,0)/(VLOOKUP(EN$276,UI!$A$12:$O$51,VLOOKUP(EN$279,$B$276:$C$278,2,0),0)/1000)))),"")</f>
        <v/>
      </c>
      <c r="EO333" s="145" t="str">
        <f>IFERROR(IF(AND(EO$272=list!$D$3,'Box Calculation'!EO$279&lt;&gt;"h",$E333&lt;&gt;0),0,IF(AND(EO$273=list!$D$2,$E333&lt;&gt;0,TRUNC(VLOOKUP($E333,'Container Panel'!$B$41:$Z$100,$D333,0)/(VLOOKUP(EO$276,UI!$A$12:$O$51,VLOOKUP(EO$279,$B$276:$C$278,2,0),0)/1000))&gt;0),1,TRUNC(VLOOKUP($E333,'Container Panel'!$B$41:$Z$100,$D333,0)/(VLOOKUP(EO$276,UI!$A$12:$O$51,VLOOKUP(EO$279,$B$276:$C$278,2,0),0)/1000)))),"")</f>
        <v/>
      </c>
      <c r="EP333" s="145" t="str">
        <f>IFERROR(IF(AND(EP$272=list!$D$3,'Box Calculation'!EP$279&lt;&gt;"h",$E333&lt;&gt;0),0,IF(AND(EP$273=list!$D$2,$E333&lt;&gt;0,TRUNC(VLOOKUP($E333,'Container Panel'!$B$41:$Z$100,$D333,0)/(VLOOKUP(EP$276,UI!$A$12:$O$51,VLOOKUP(EP$279,$B$276:$C$278,2,0),0)/1000))&gt;0),1,TRUNC(VLOOKUP($E333,'Container Panel'!$B$41:$Z$100,$D333,0)/(VLOOKUP(EP$276,UI!$A$12:$O$51,VLOOKUP(EP$279,$B$276:$C$278,2,0),0)/1000)))),"")</f>
        <v/>
      </c>
      <c r="EQ333" s="145" t="str">
        <f>IFERROR(IF(AND(EQ$272=list!$D$3,'Box Calculation'!EQ$279&lt;&gt;"h",$E333&lt;&gt;0),0,IF(AND(EQ$273=list!$D$2,$E333&lt;&gt;0,TRUNC(VLOOKUP($E333,'Container Panel'!$B$41:$Z$100,$D333,0)/(VLOOKUP(EQ$276,UI!$A$12:$O$51,VLOOKUP(EQ$279,$B$276:$C$278,2,0),0)/1000))&gt;0),1,TRUNC(VLOOKUP($E333,'Container Panel'!$B$41:$Z$100,$D333,0)/(VLOOKUP(EQ$276,UI!$A$12:$O$51,VLOOKUP(EQ$279,$B$276:$C$278,2,0),0)/1000)))),"")</f>
        <v/>
      </c>
      <c r="ER333" s="145" t="str">
        <f>IFERROR(IF(AND(ER$272=list!$D$3,'Box Calculation'!ER$279&lt;&gt;"h",$E333&lt;&gt;0),0,IF(AND(ER$273=list!$D$2,$E333&lt;&gt;0,TRUNC(VLOOKUP($E333,'Container Panel'!$B$41:$Z$100,$D333,0)/(VLOOKUP(ER$276,UI!$A$12:$O$51,VLOOKUP(ER$279,$B$276:$C$278,2,0),0)/1000))&gt;0),1,TRUNC(VLOOKUP($E333,'Container Panel'!$B$41:$Z$100,$D333,0)/(VLOOKUP(ER$276,UI!$A$12:$O$51,VLOOKUP(ER$279,$B$276:$C$278,2,0),0)/1000)))),"")</f>
        <v/>
      </c>
      <c r="ES333" s="145" t="str">
        <f>IFERROR(IF(AND(ES$272=list!$D$3,'Box Calculation'!ES$279&lt;&gt;"h",$E333&lt;&gt;0),0,IF(AND(ES$273=list!$D$2,$E333&lt;&gt;0,TRUNC(VLOOKUP($E333,'Container Panel'!$B$41:$Z$100,$D333,0)/(VLOOKUP(ES$276,UI!$A$12:$O$51,VLOOKUP(ES$279,$B$276:$C$278,2,0),0)/1000))&gt;0),1,TRUNC(VLOOKUP($E333,'Container Panel'!$B$41:$Z$100,$D333,0)/(VLOOKUP(ES$276,UI!$A$12:$O$51,VLOOKUP(ES$279,$B$276:$C$278,2,0),0)/1000)))),"")</f>
        <v/>
      </c>
      <c r="ET333" s="145" t="str">
        <f>IFERROR(IF(AND(ET$272=list!$D$3,'Box Calculation'!ET$279&lt;&gt;"h",$E333&lt;&gt;0),0,IF(AND(ET$273=list!$D$2,$E333&lt;&gt;0,TRUNC(VLOOKUP($E333,'Container Panel'!$B$41:$Z$100,$D333,0)/(VLOOKUP(ET$276,UI!$A$12:$O$51,VLOOKUP(ET$279,$B$276:$C$278,2,0),0)/1000))&gt;0),1,TRUNC(VLOOKUP($E333,'Container Panel'!$B$41:$Z$100,$D333,0)/(VLOOKUP(ET$276,UI!$A$12:$O$51,VLOOKUP(ET$279,$B$276:$C$278,2,0),0)/1000)))),"")</f>
        <v/>
      </c>
      <c r="EU333" s="145" t="str">
        <f>IFERROR(IF(AND(EU$272=list!$D$3,'Box Calculation'!EU$279&lt;&gt;"h",$E333&lt;&gt;0),0,IF(AND(EU$273=list!$D$2,$E333&lt;&gt;0,TRUNC(VLOOKUP($E333,'Container Panel'!$B$41:$Z$100,$D333,0)/(VLOOKUP(EU$276,UI!$A$12:$O$51,VLOOKUP(EU$279,$B$276:$C$278,2,0),0)/1000))&gt;0),1,TRUNC(VLOOKUP($E333,'Container Panel'!$B$41:$Z$100,$D333,0)/(VLOOKUP(EU$276,UI!$A$12:$O$51,VLOOKUP(EU$279,$B$276:$C$278,2,0),0)/1000)))),"")</f>
        <v/>
      </c>
      <c r="EV333" s="145" t="str">
        <f>IFERROR(IF(AND(EV$272=list!$D$3,'Box Calculation'!EV$279&lt;&gt;"h",$E333&lt;&gt;0),0,IF(AND(EV$273=list!$D$2,$E333&lt;&gt;0,TRUNC(VLOOKUP($E333,'Container Panel'!$B$41:$Z$100,$D333,0)/(VLOOKUP(EV$276,UI!$A$12:$O$51,VLOOKUP(EV$279,$B$276:$C$278,2,0),0)/1000))&gt;0),1,TRUNC(VLOOKUP($E333,'Container Panel'!$B$41:$Z$100,$D333,0)/(VLOOKUP(EV$276,UI!$A$12:$O$51,VLOOKUP(EV$279,$B$276:$C$278,2,0),0)/1000)))),"")</f>
        <v/>
      </c>
      <c r="EW333" s="145" t="str">
        <f>IFERROR(IF(AND(EW$272=list!$D$3,'Box Calculation'!EW$279&lt;&gt;"h",$E333&lt;&gt;0),0,IF(AND(EW$273=list!$D$2,$E333&lt;&gt;0,TRUNC(VLOOKUP($E333,'Container Panel'!$B$41:$Z$100,$D333,0)/(VLOOKUP(EW$276,UI!$A$12:$O$51,VLOOKUP(EW$279,$B$276:$C$278,2,0),0)/1000))&gt;0),1,TRUNC(VLOOKUP($E333,'Container Panel'!$B$41:$Z$100,$D333,0)/(VLOOKUP(EW$276,UI!$A$12:$O$51,VLOOKUP(EW$279,$B$276:$C$278,2,0),0)/1000)))),"")</f>
        <v/>
      </c>
      <c r="EX333" s="145" t="str">
        <f>IFERROR(IF(AND(EX$272=list!$D$3,'Box Calculation'!EX$279&lt;&gt;"h",$E333&lt;&gt;0),0,IF(AND(EX$273=list!$D$2,$E333&lt;&gt;0,TRUNC(VLOOKUP($E333,'Container Panel'!$B$41:$Z$100,$D333,0)/(VLOOKUP(EX$276,UI!$A$12:$O$51,VLOOKUP(EX$279,$B$276:$C$278,2,0),0)/1000))&gt;0),1,TRUNC(VLOOKUP($E333,'Container Panel'!$B$41:$Z$100,$D333,0)/(VLOOKUP(EX$276,UI!$A$12:$O$51,VLOOKUP(EX$279,$B$276:$C$278,2,0),0)/1000)))),"")</f>
        <v/>
      </c>
      <c r="EY333" s="145" t="str">
        <f>IFERROR(IF(AND(EY$272=list!$D$3,'Box Calculation'!EY$279&lt;&gt;"h",$E333&lt;&gt;0),0,IF(AND(EY$273=list!$D$2,$E333&lt;&gt;0,TRUNC(VLOOKUP($E333,'Container Panel'!$B$41:$Z$100,$D333,0)/(VLOOKUP(EY$276,UI!$A$12:$O$51,VLOOKUP(EY$279,$B$276:$C$278,2,0),0)/1000))&gt;0),1,TRUNC(VLOOKUP($E333,'Container Panel'!$B$41:$Z$100,$D333,0)/(VLOOKUP(EY$276,UI!$A$12:$O$51,VLOOKUP(EY$279,$B$276:$C$278,2,0),0)/1000)))),"")</f>
        <v/>
      </c>
      <c r="EZ333" s="145" t="str">
        <f>IFERROR(IF(AND(EZ$272=list!$D$3,'Box Calculation'!EZ$279&lt;&gt;"h",$E333&lt;&gt;0),0,IF(AND(EZ$273=list!$D$2,$E333&lt;&gt;0,TRUNC(VLOOKUP($E333,'Container Panel'!$B$41:$Z$100,$D333,0)/(VLOOKUP(EZ$276,UI!$A$12:$O$51,VLOOKUP(EZ$279,$B$276:$C$278,2,0),0)/1000))&gt;0),1,TRUNC(VLOOKUP($E333,'Container Panel'!$B$41:$Z$100,$D333,0)/(VLOOKUP(EZ$276,UI!$A$12:$O$51,VLOOKUP(EZ$279,$B$276:$C$278,2,0),0)/1000)))),"")</f>
        <v/>
      </c>
      <c r="FA333" s="145" t="str">
        <f>IFERROR(IF(AND(FA$272=list!$D$3,'Box Calculation'!FA$279&lt;&gt;"h",$E333&lt;&gt;0),0,IF(AND(FA$273=list!$D$2,$E333&lt;&gt;0,TRUNC(VLOOKUP($E333,'Container Panel'!$B$41:$Z$100,$D333,0)/(VLOOKUP(FA$276,UI!$A$12:$O$51,VLOOKUP(FA$279,$B$276:$C$278,2,0),0)/1000))&gt;0),1,TRUNC(VLOOKUP($E333,'Container Panel'!$B$41:$Z$100,$D333,0)/(VLOOKUP(FA$276,UI!$A$12:$O$51,VLOOKUP(FA$279,$B$276:$C$278,2,0),0)/1000)))),"")</f>
        <v/>
      </c>
      <c r="FB333" s="145" t="str">
        <f>IFERROR(IF(AND(FB$272=list!$D$3,'Box Calculation'!FB$279&lt;&gt;"h",$E333&lt;&gt;0),0,IF(AND(FB$273=list!$D$2,$E333&lt;&gt;0,TRUNC(VLOOKUP($E333,'Container Panel'!$B$41:$Z$100,$D333,0)/(VLOOKUP(FB$276,UI!$A$12:$O$51,VLOOKUP(FB$279,$B$276:$C$278,2,0),0)/1000))&gt;0),1,TRUNC(VLOOKUP($E333,'Container Panel'!$B$41:$Z$100,$D333,0)/(VLOOKUP(FB$276,UI!$A$12:$O$51,VLOOKUP(FB$279,$B$276:$C$278,2,0),0)/1000)))),"")</f>
        <v/>
      </c>
      <c r="FC333" s="145" t="str">
        <f>IFERROR(IF(AND(FC$272=list!$D$3,'Box Calculation'!FC$279&lt;&gt;"h",$E333&lt;&gt;0),0,IF(AND(FC$273=list!$D$2,$E333&lt;&gt;0,TRUNC(VLOOKUP($E333,'Container Panel'!$B$41:$Z$100,$D333,0)/(VLOOKUP(FC$276,UI!$A$12:$O$51,VLOOKUP(FC$279,$B$276:$C$278,2,0),0)/1000))&gt;0),1,TRUNC(VLOOKUP($E333,'Container Panel'!$B$41:$Z$100,$D333,0)/(VLOOKUP(FC$276,UI!$A$12:$O$51,VLOOKUP(FC$279,$B$276:$C$278,2,0),0)/1000)))),"")</f>
        <v/>
      </c>
      <c r="FD333" s="145" t="str">
        <f>IFERROR(IF(AND(FD$272=list!$D$3,'Box Calculation'!FD$279&lt;&gt;"h",$E333&lt;&gt;0),0,IF(AND(FD$273=list!$D$2,$E333&lt;&gt;0,TRUNC(VLOOKUP($E333,'Container Panel'!$B$41:$Z$100,$D333,0)/(VLOOKUP(FD$276,UI!$A$12:$O$51,VLOOKUP(FD$279,$B$276:$C$278,2,0),0)/1000))&gt;0),1,TRUNC(VLOOKUP($E333,'Container Panel'!$B$41:$Z$100,$D333,0)/(VLOOKUP(FD$276,UI!$A$12:$O$51,VLOOKUP(FD$279,$B$276:$C$278,2,0),0)/1000)))),"")</f>
        <v/>
      </c>
      <c r="FE333" s="145" t="str">
        <f>IFERROR(IF(AND(FE$272=list!$D$3,'Box Calculation'!FE$279&lt;&gt;"h",$E333&lt;&gt;0),0,IF(AND(FE$273=list!$D$2,$E333&lt;&gt;0,TRUNC(VLOOKUP($E333,'Container Panel'!$B$41:$Z$100,$D333,0)/(VLOOKUP(FE$276,UI!$A$12:$O$51,VLOOKUP(FE$279,$B$276:$C$278,2,0),0)/1000))&gt;0),1,TRUNC(VLOOKUP($E333,'Container Panel'!$B$41:$Z$100,$D333,0)/(VLOOKUP(FE$276,UI!$A$12:$O$51,VLOOKUP(FE$279,$B$276:$C$278,2,0),0)/1000)))),"")</f>
        <v/>
      </c>
      <c r="FF333" s="145" t="str">
        <f>IFERROR(IF(AND(FF$272=list!$D$3,'Box Calculation'!FF$279&lt;&gt;"h",$E333&lt;&gt;0),0,IF(AND(FF$273=list!$D$2,$E333&lt;&gt;0,TRUNC(VLOOKUP($E333,'Container Panel'!$B$41:$Z$100,$D333,0)/(VLOOKUP(FF$276,UI!$A$12:$O$51,VLOOKUP(FF$279,$B$276:$C$278,2,0),0)/1000))&gt;0),1,TRUNC(VLOOKUP($E333,'Container Panel'!$B$41:$Z$100,$D333,0)/(VLOOKUP(FF$276,UI!$A$12:$O$51,VLOOKUP(FF$279,$B$276:$C$278,2,0),0)/1000)))),"")</f>
        <v/>
      </c>
      <c r="FG333" s="145" t="str">
        <f>IFERROR(IF(AND(FG$272=list!$D$3,'Box Calculation'!FG$279&lt;&gt;"h",$E333&lt;&gt;0),0,IF(AND(FG$273=list!$D$2,$E333&lt;&gt;0,TRUNC(VLOOKUP($E333,'Container Panel'!$B$41:$Z$100,$D333,0)/(VLOOKUP(FG$276,UI!$A$12:$O$51,VLOOKUP(FG$279,$B$276:$C$278,2,0),0)/1000))&gt;0),1,TRUNC(VLOOKUP($E333,'Container Panel'!$B$41:$Z$100,$D333,0)/(VLOOKUP(FG$276,UI!$A$12:$O$51,VLOOKUP(FG$279,$B$276:$C$278,2,0),0)/1000)))),"")</f>
        <v/>
      </c>
      <c r="FH333" s="145" t="str">
        <f>IFERROR(IF(AND(FH$272=list!$D$3,'Box Calculation'!FH$279&lt;&gt;"h",$E333&lt;&gt;0),0,IF(AND(FH$273=list!$D$2,$E333&lt;&gt;0,TRUNC(VLOOKUP($E333,'Container Panel'!$B$41:$Z$100,$D333,0)/(VLOOKUP(FH$276,UI!$A$12:$O$51,VLOOKUP(FH$279,$B$276:$C$278,2,0),0)/1000))&gt;0),1,TRUNC(VLOOKUP($E333,'Container Panel'!$B$41:$Z$100,$D333,0)/(VLOOKUP(FH$276,UI!$A$12:$O$51,VLOOKUP(FH$279,$B$276:$C$278,2,0),0)/1000)))),"")</f>
        <v/>
      </c>
      <c r="FI333" s="145" t="str">
        <f>IFERROR(IF(AND(FI$272=list!$D$3,'Box Calculation'!FI$279&lt;&gt;"h",$E333&lt;&gt;0),0,IF(AND(FI$273=list!$D$2,$E333&lt;&gt;0,TRUNC(VLOOKUP($E333,'Container Panel'!$B$41:$Z$100,$D333,0)/(VLOOKUP(FI$276,UI!$A$12:$O$51,VLOOKUP(FI$279,$B$276:$C$278,2,0),0)/1000))&gt;0),1,TRUNC(VLOOKUP($E333,'Container Panel'!$B$41:$Z$100,$D333,0)/(VLOOKUP(FI$276,UI!$A$12:$O$51,VLOOKUP(FI$279,$B$276:$C$278,2,0),0)/1000)))),"")</f>
        <v/>
      </c>
      <c r="FJ333" s="145" t="str">
        <f>IFERROR(IF(AND(FJ$272=list!$D$3,'Box Calculation'!FJ$279&lt;&gt;"h",$E333&lt;&gt;0),0,IF(AND(FJ$273=list!$D$2,$E333&lt;&gt;0,TRUNC(VLOOKUP($E333,'Container Panel'!$B$41:$Z$100,$D333,0)/(VLOOKUP(FJ$276,UI!$A$12:$O$51,VLOOKUP(FJ$279,$B$276:$C$278,2,0),0)/1000))&gt;0),1,TRUNC(VLOOKUP($E333,'Container Panel'!$B$41:$Z$100,$D333,0)/(VLOOKUP(FJ$276,UI!$A$12:$O$51,VLOOKUP(FJ$279,$B$276:$C$278,2,0),0)/1000)))),"")</f>
        <v/>
      </c>
      <c r="FK333" s="145" t="str">
        <f>IFERROR(IF(AND(FK$272=list!$D$3,'Box Calculation'!FK$279&lt;&gt;"h",$E333&lt;&gt;0),0,IF(AND(FK$273=list!$D$2,$E333&lt;&gt;0,TRUNC(VLOOKUP($E333,'Container Panel'!$B$41:$Z$100,$D333,0)/(VLOOKUP(FK$276,UI!$A$12:$O$51,VLOOKUP(FK$279,$B$276:$C$278,2,0),0)/1000))&gt;0),1,TRUNC(VLOOKUP($E333,'Container Panel'!$B$41:$Z$100,$D333,0)/(VLOOKUP(FK$276,UI!$A$12:$O$51,VLOOKUP(FK$279,$B$276:$C$278,2,0),0)/1000)))),"")</f>
        <v/>
      </c>
      <c r="FL333" s="145" t="str">
        <f>IFERROR(IF(AND(FL$272=list!$D$3,'Box Calculation'!FL$279&lt;&gt;"h",$E333&lt;&gt;0),0,IF(AND(FL$273=list!$D$2,$E333&lt;&gt;0,TRUNC(VLOOKUP($E333,'Container Panel'!$B$41:$Z$100,$D333,0)/(VLOOKUP(FL$276,UI!$A$12:$O$51,VLOOKUP(FL$279,$B$276:$C$278,2,0),0)/1000))&gt;0),1,TRUNC(VLOOKUP($E333,'Container Panel'!$B$41:$Z$100,$D333,0)/(VLOOKUP(FL$276,UI!$A$12:$O$51,VLOOKUP(FL$279,$B$276:$C$278,2,0),0)/1000)))),"")</f>
        <v/>
      </c>
      <c r="FM333" s="145" t="str">
        <f>IFERROR(IF(AND(FM$272=list!$D$3,'Box Calculation'!FM$279&lt;&gt;"h",$E333&lt;&gt;0),0,IF(AND(FM$273=list!$D$2,$E333&lt;&gt;0,TRUNC(VLOOKUP($E333,'Container Panel'!$B$41:$Z$100,$D333,0)/(VLOOKUP(FM$276,UI!$A$12:$O$51,VLOOKUP(FM$279,$B$276:$C$278,2,0),0)/1000))&gt;0),1,TRUNC(VLOOKUP($E333,'Container Panel'!$B$41:$Z$100,$D333,0)/(VLOOKUP(FM$276,UI!$A$12:$O$51,VLOOKUP(FM$279,$B$276:$C$278,2,0),0)/1000)))),"")</f>
        <v/>
      </c>
      <c r="FN333" s="145" t="str">
        <f>IFERROR(IF(AND(FN$272=list!$D$3,'Box Calculation'!FN$279&lt;&gt;"h",$E333&lt;&gt;0),0,IF(AND(FN$273=list!$D$2,$E333&lt;&gt;0,TRUNC(VLOOKUP($E333,'Container Panel'!$B$41:$Z$100,$D333,0)/(VLOOKUP(FN$276,UI!$A$12:$O$51,VLOOKUP(FN$279,$B$276:$C$278,2,0),0)/1000))&gt;0),1,TRUNC(VLOOKUP($E333,'Container Panel'!$B$41:$Z$100,$D333,0)/(VLOOKUP(FN$276,UI!$A$12:$O$51,VLOOKUP(FN$279,$B$276:$C$278,2,0),0)/1000)))),"")</f>
        <v/>
      </c>
      <c r="FO333" s="145" t="str">
        <f>IFERROR(IF(AND(FO$272=list!$D$3,'Box Calculation'!FO$279&lt;&gt;"h",$E333&lt;&gt;0),0,IF(AND(FO$273=list!$D$2,$E333&lt;&gt;0,TRUNC(VLOOKUP($E333,'Container Panel'!$B$41:$Z$100,$D333,0)/(VLOOKUP(FO$276,UI!$A$12:$O$51,VLOOKUP(FO$279,$B$276:$C$278,2,0),0)/1000))&gt;0),1,TRUNC(VLOOKUP($E333,'Container Panel'!$B$41:$Z$100,$D333,0)/(VLOOKUP(FO$276,UI!$A$12:$O$51,VLOOKUP(FO$279,$B$276:$C$278,2,0),0)/1000)))),"")</f>
        <v/>
      </c>
      <c r="FP333" s="145" t="str">
        <f>IFERROR(IF(AND(FP$272=list!$D$3,'Box Calculation'!FP$279&lt;&gt;"h",$E333&lt;&gt;0),0,IF(AND(FP$273=list!$D$2,$E333&lt;&gt;0,TRUNC(VLOOKUP($E333,'Container Panel'!$B$41:$Z$100,$D333,0)/(VLOOKUP(FP$276,UI!$A$12:$O$51,VLOOKUP(FP$279,$B$276:$C$278,2,0),0)/1000))&gt;0),1,TRUNC(VLOOKUP($E333,'Container Panel'!$B$41:$Z$100,$D333,0)/(VLOOKUP(FP$276,UI!$A$12:$O$51,VLOOKUP(FP$279,$B$276:$C$278,2,0),0)/1000)))),"")</f>
        <v/>
      </c>
      <c r="FQ333" s="145" t="str">
        <f>IFERROR(IF(AND(FQ$272=list!$D$3,'Box Calculation'!FQ$279&lt;&gt;"h",$E333&lt;&gt;0),0,IF(AND(FQ$273=list!$D$2,$E333&lt;&gt;0,TRUNC(VLOOKUP($E333,'Container Panel'!$B$41:$Z$100,$D333,0)/(VLOOKUP(FQ$276,UI!$A$12:$O$51,VLOOKUP(FQ$279,$B$276:$C$278,2,0),0)/1000))&gt;0),1,TRUNC(VLOOKUP($E333,'Container Panel'!$B$41:$Z$100,$D333,0)/(VLOOKUP(FQ$276,UI!$A$12:$O$51,VLOOKUP(FQ$279,$B$276:$C$278,2,0),0)/1000)))),"")</f>
        <v/>
      </c>
      <c r="FR333" s="145" t="str">
        <f>IFERROR(IF(AND(FR$272=list!$D$3,'Box Calculation'!FR$279&lt;&gt;"h",$E333&lt;&gt;0),0,IF(AND(FR$273=list!$D$2,$E333&lt;&gt;0,TRUNC(VLOOKUP($E333,'Container Panel'!$B$41:$Z$100,$D333,0)/(VLOOKUP(FR$276,UI!$A$12:$O$51,VLOOKUP(FR$279,$B$276:$C$278,2,0),0)/1000))&gt;0),1,TRUNC(VLOOKUP($E333,'Container Panel'!$B$41:$Z$100,$D333,0)/(VLOOKUP(FR$276,UI!$A$12:$O$51,VLOOKUP(FR$279,$B$276:$C$278,2,0),0)/1000)))),"")</f>
        <v/>
      </c>
      <c r="FS333" s="145" t="str">
        <f>IFERROR(IF(AND(FS$272=list!$D$3,'Box Calculation'!FS$279&lt;&gt;"h",$E333&lt;&gt;0),0,IF(AND(FS$273=list!$D$2,$E333&lt;&gt;0,TRUNC(VLOOKUP($E333,'Container Panel'!$B$41:$Z$100,$D333,0)/(VLOOKUP(FS$276,UI!$A$12:$O$51,VLOOKUP(FS$279,$B$276:$C$278,2,0),0)/1000))&gt;0),1,TRUNC(VLOOKUP($E333,'Container Panel'!$B$41:$Z$100,$D333,0)/(VLOOKUP(FS$276,UI!$A$12:$O$51,VLOOKUP(FS$279,$B$276:$C$278,2,0),0)/1000)))),"")</f>
        <v/>
      </c>
      <c r="FT333" s="145" t="str">
        <f>IFERROR(IF(AND(FT$272=list!$D$3,'Box Calculation'!FT$279&lt;&gt;"h",$E333&lt;&gt;0),0,IF(AND(FT$273=list!$D$2,$E333&lt;&gt;0,TRUNC(VLOOKUP($E333,'Container Panel'!$B$41:$Z$100,$D333,0)/(VLOOKUP(FT$276,UI!$A$12:$O$51,VLOOKUP(FT$279,$B$276:$C$278,2,0),0)/1000))&gt;0),1,TRUNC(VLOOKUP($E333,'Container Panel'!$B$41:$Z$100,$D333,0)/(VLOOKUP(FT$276,UI!$A$12:$O$51,VLOOKUP(FT$279,$B$276:$C$278,2,0),0)/1000)))),"")</f>
        <v/>
      </c>
      <c r="FU333" s="145" t="str">
        <f>IFERROR(IF(AND(FU$272=list!$D$3,'Box Calculation'!FU$279&lt;&gt;"h",$E333&lt;&gt;0),0,IF(AND(FU$273=list!$D$2,$E333&lt;&gt;0,TRUNC(VLOOKUP($E333,'Container Panel'!$B$41:$Z$100,$D333,0)/(VLOOKUP(FU$276,UI!$A$12:$O$51,VLOOKUP(FU$279,$B$276:$C$278,2,0),0)/1000))&gt;0),1,TRUNC(VLOOKUP($E333,'Container Panel'!$B$41:$Z$100,$D333,0)/(VLOOKUP(FU$276,UI!$A$12:$O$51,VLOOKUP(FU$279,$B$276:$C$278,2,0),0)/1000)))),"")</f>
        <v/>
      </c>
      <c r="FV333" s="145" t="str">
        <f>IFERROR(IF(AND(FV$272=list!$D$3,'Box Calculation'!FV$279&lt;&gt;"h",$E333&lt;&gt;0),0,IF(AND(FV$273=list!$D$2,$E333&lt;&gt;0,TRUNC(VLOOKUP($E333,'Container Panel'!$B$41:$Z$100,$D333,0)/(VLOOKUP(FV$276,UI!$A$12:$O$51,VLOOKUP(FV$279,$B$276:$C$278,2,0),0)/1000))&gt;0),1,TRUNC(VLOOKUP($E333,'Container Panel'!$B$41:$Z$100,$D333,0)/(VLOOKUP(FV$276,UI!$A$12:$O$51,VLOOKUP(FV$279,$B$276:$C$278,2,0),0)/1000)))),"")</f>
        <v/>
      </c>
      <c r="FW333" s="145" t="str">
        <f>IFERROR(IF(AND(FW$272=list!$D$3,'Box Calculation'!FW$279&lt;&gt;"h",$E333&lt;&gt;0),0,IF(AND(FW$273=list!$D$2,$E333&lt;&gt;0,TRUNC(VLOOKUP($E333,'Container Panel'!$B$41:$Z$100,$D333,0)/(VLOOKUP(FW$276,UI!$A$12:$O$51,VLOOKUP(FW$279,$B$276:$C$278,2,0),0)/1000))&gt;0),1,TRUNC(VLOOKUP($E333,'Container Panel'!$B$41:$Z$100,$D333,0)/(VLOOKUP(FW$276,UI!$A$12:$O$51,VLOOKUP(FW$279,$B$276:$C$278,2,0),0)/1000)))),"")</f>
        <v/>
      </c>
      <c r="FX333" s="145" t="str">
        <f>IFERROR(IF(AND(FX$272=list!$D$3,'Box Calculation'!FX$279&lt;&gt;"h",$E333&lt;&gt;0),0,IF(AND(FX$273=list!$D$2,$E333&lt;&gt;0,TRUNC(VLOOKUP($E333,'Container Panel'!$B$41:$Z$100,$D333,0)/(VLOOKUP(FX$276,UI!$A$12:$O$51,VLOOKUP(FX$279,$B$276:$C$278,2,0),0)/1000))&gt;0),1,TRUNC(VLOOKUP($E333,'Container Panel'!$B$41:$Z$100,$D333,0)/(VLOOKUP(FX$276,UI!$A$12:$O$51,VLOOKUP(FX$279,$B$276:$C$278,2,0),0)/1000)))),"")</f>
        <v/>
      </c>
      <c r="FY333" s="145" t="str">
        <f>IFERROR(IF(AND(FY$272=list!$D$3,'Box Calculation'!FY$279&lt;&gt;"h",$E333&lt;&gt;0),0,IF(AND(FY$273=list!$D$2,$E333&lt;&gt;0,TRUNC(VLOOKUP($E333,'Container Panel'!$B$41:$Z$100,$D333,0)/(VLOOKUP(FY$276,UI!$A$12:$O$51,VLOOKUP(FY$279,$B$276:$C$278,2,0),0)/1000))&gt;0),1,TRUNC(VLOOKUP($E333,'Container Panel'!$B$41:$Z$100,$D333,0)/(VLOOKUP(FY$276,UI!$A$12:$O$51,VLOOKUP(FY$279,$B$276:$C$278,2,0),0)/1000)))),"")</f>
        <v/>
      </c>
      <c r="FZ333" s="145" t="str">
        <f>IFERROR(IF(AND(FZ$272=list!$D$3,'Box Calculation'!FZ$279&lt;&gt;"h",$E333&lt;&gt;0),0,IF(AND(FZ$273=list!$D$2,$E333&lt;&gt;0,TRUNC(VLOOKUP($E333,'Container Panel'!$B$41:$Z$100,$D333,0)/(VLOOKUP(FZ$276,UI!$A$12:$O$51,VLOOKUP(FZ$279,$B$276:$C$278,2,0),0)/1000))&gt;0),1,TRUNC(VLOOKUP($E333,'Container Panel'!$B$41:$Z$100,$D333,0)/(VLOOKUP(FZ$276,UI!$A$12:$O$51,VLOOKUP(FZ$279,$B$276:$C$278,2,0),0)/1000)))),"")</f>
        <v/>
      </c>
      <c r="GA333" s="145" t="str">
        <f>IFERROR(IF(AND(GA$272=list!$D$3,'Box Calculation'!GA$279&lt;&gt;"h",$E333&lt;&gt;0),0,IF(AND(GA$273=list!$D$2,$E333&lt;&gt;0,TRUNC(VLOOKUP($E333,'Container Panel'!$B$41:$Z$100,$D333,0)/(VLOOKUP(GA$276,UI!$A$12:$O$51,VLOOKUP(GA$279,$B$276:$C$278,2,0),0)/1000))&gt;0),1,TRUNC(VLOOKUP($E333,'Container Panel'!$B$41:$Z$100,$D333,0)/(VLOOKUP(GA$276,UI!$A$12:$O$51,VLOOKUP(GA$279,$B$276:$C$278,2,0),0)/1000)))),"")</f>
        <v/>
      </c>
      <c r="GB333" s="145" t="str">
        <f>IFERROR(IF(AND(GB$272=list!$D$3,'Box Calculation'!GB$279&lt;&gt;"h",$E333&lt;&gt;0),0,IF(AND(GB$273=list!$D$2,$E333&lt;&gt;0,TRUNC(VLOOKUP($E333,'Container Panel'!$B$41:$Z$100,$D333,0)/(VLOOKUP(GB$276,UI!$A$12:$O$51,VLOOKUP(GB$279,$B$276:$C$278,2,0),0)/1000))&gt;0),1,TRUNC(VLOOKUP($E333,'Container Panel'!$B$41:$Z$100,$D333,0)/(VLOOKUP(GB$276,UI!$A$12:$O$51,VLOOKUP(GB$279,$B$276:$C$278,2,0),0)/1000)))),"")</f>
        <v/>
      </c>
      <c r="GC333" s="145" t="str">
        <f>IFERROR(IF(AND(GC$272=list!$D$3,'Box Calculation'!GC$279&lt;&gt;"h",$E333&lt;&gt;0),0,IF(AND(GC$273=list!$D$2,$E333&lt;&gt;0,TRUNC(VLOOKUP($E333,'Container Panel'!$B$41:$Z$100,$D333,0)/(VLOOKUP(GC$276,UI!$A$12:$O$51,VLOOKUP(GC$279,$B$276:$C$278,2,0),0)/1000))&gt;0),1,TRUNC(VLOOKUP($E333,'Container Panel'!$B$41:$Z$100,$D333,0)/(VLOOKUP(GC$276,UI!$A$12:$O$51,VLOOKUP(GC$279,$B$276:$C$278,2,0),0)/1000)))),"")</f>
        <v/>
      </c>
      <c r="GD333" s="145" t="str">
        <f>IFERROR(IF(AND(GD$272=list!$D$3,'Box Calculation'!GD$279&lt;&gt;"h",$E333&lt;&gt;0),0,IF(AND(GD$273=list!$D$2,$E333&lt;&gt;0,TRUNC(VLOOKUP($E333,'Container Panel'!$B$41:$Z$100,$D333,0)/(VLOOKUP(GD$276,UI!$A$12:$O$51,VLOOKUP(GD$279,$B$276:$C$278,2,0),0)/1000))&gt;0),1,TRUNC(VLOOKUP($E333,'Container Panel'!$B$41:$Z$100,$D333,0)/(VLOOKUP(GD$276,UI!$A$12:$O$51,VLOOKUP(GD$279,$B$276:$C$278,2,0),0)/1000)))),"")</f>
        <v/>
      </c>
      <c r="GE333" s="145" t="str">
        <f>IFERROR(IF(AND(GE$272=list!$D$3,'Box Calculation'!GE$279&lt;&gt;"h",$E333&lt;&gt;0),0,IF(AND(GE$273=list!$D$2,$E333&lt;&gt;0,TRUNC(VLOOKUP($E333,'Container Panel'!$B$41:$Z$100,$D333,0)/(VLOOKUP(GE$276,UI!$A$12:$O$51,VLOOKUP(GE$279,$B$276:$C$278,2,0),0)/1000))&gt;0),1,TRUNC(VLOOKUP($E333,'Container Panel'!$B$41:$Z$100,$D333,0)/(VLOOKUP(GE$276,UI!$A$12:$O$51,VLOOKUP(GE$279,$B$276:$C$278,2,0),0)/1000)))),"")</f>
        <v/>
      </c>
      <c r="GF333" s="145" t="str">
        <f>IFERROR(IF(AND(GF$272=list!$D$3,'Box Calculation'!GF$279&lt;&gt;"h",$E333&lt;&gt;0),0,IF(AND(GF$273=list!$D$2,$E333&lt;&gt;0,TRUNC(VLOOKUP($E333,'Container Panel'!$B$41:$Z$100,$D333,0)/(VLOOKUP(GF$276,UI!$A$12:$O$51,VLOOKUP(GF$279,$B$276:$C$278,2,0),0)/1000))&gt;0),1,TRUNC(VLOOKUP($E333,'Container Panel'!$B$41:$Z$100,$D333,0)/(VLOOKUP(GF$276,UI!$A$12:$O$51,VLOOKUP(GF$279,$B$276:$C$278,2,0),0)/1000)))),"")</f>
        <v/>
      </c>
      <c r="GG333" s="145" t="str">
        <f>IFERROR(IF(AND(GG$272=list!$D$3,'Box Calculation'!GG$279&lt;&gt;"h",$E333&lt;&gt;0),0,IF(AND(GG$273=list!$D$2,$E333&lt;&gt;0,TRUNC(VLOOKUP($E333,'Container Panel'!$B$41:$Z$100,$D333,0)/(VLOOKUP(GG$276,UI!$A$12:$O$51,VLOOKUP(GG$279,$B$276:$C$278,2,0),0)/1000))&gt;0),1,TRUNC(VLOOKUP($E333,'Container Panel'!$B$41:$Z$100,$D333,0)/(VLOOKUP(GG$276,UI!$A$12:$O$51,VLOOKUP(GG$279,$B$276:$C$278,2,0),0)/1000)))),"")</f>
        <v/>
      </c>
      <c r="GH333" s="145" t="str">
        <f>IFERROR(IF(AND(GH$272=list!$D$3,'Box Calculation'!GH$279&lt;&gt;"h",$E333&lt;&gt;0),0,IF(AND(GH$273=list!$D$2,$E333&lt;&gt;0,TRUNC(VLOOKUP($E333,'Container Panel'!$B$41:$Z$100,$D333,0)/(VLOOKUP(GH$276,UI!$A$12:$O$51,VLOOKUP(GH$279,$B$276:$C$278,2,0),0)/1000))&gt;0),1,TRUNC(VLOOKUP($E333,'Container Panel'!$B$41:$Z$100,$D333,0)/(VLOOKUP(GH$276,UI!$A$12:$O$51,VLOOKUP(GH$279,$B$276:$C$278,2,0),0)/1000)))),"")</f>
        <v/>
      </c>
      <c r="GI333" s="145" t="str">
        <f>IFERROR(IF(AND(GI$272=list!$D$3,'Box Calculation'!GI$279&lt;&gt;"h",$E333&lt;&gt;0),0,IF(AND(GI$273=list!$D$2,$E333&lt;&gt;0,TRUNC(VLOOKUP($E333,'Container Panel'!$B$41:$Z$100,$D333,0)/(VLOOKUP(GI$276,UI!$A$12:$O$51,VLOOKUP(GI$279,$B$276:$C$278,2,0),0)/1000))&gt;0),1,TRUNC(VLOOKUP($E333,'Container Panel'!$B$41:$Z$100,$D333,0)/(VLOOKUP(GI$276,UI!$A$12:$O$51,VLOOKUP(GI$279,$B$276:$C$278,2,0),0)/1000)))),"")</f>
        <v/>
      </c>
      <c r="GJ333" s="145" t="str">
        <f>IFERROR(IF(AND(GJ$272=list!$D$3,'Box Calculation'!GJ$279&lt;&gt;"h",$E333&lt;&gt;0),0,IF(AND(GJ$273=list!$D$2,$E333&lt;&gt;0,TRUNC(VLOOKUP($E333,'Container Panel'!$B$41:$Z$100,$D333,0)/(VLOOKUP(GJ$276,UI!$A$12:$O$51,VLOOKUP(GJ$279,$B$276:$C$278,2,0),0)/1000))&gt;0),1,TRUNC(VLOOKUP($E333,'Container Panel'!$B$41:$Z$100,$D333,0)/(VLOOKUP(GJ$276,UI!$A$12:$O$51,VLOOKUP(GJ$279,$B$276:$C$278,2,0),0)/1000)))),"")</f>
        <v/>
      </c>
      <c r="GK333" s="145" t="str">
        <f>IFERROR(IF(AND(GK$272=list!$D$3,'Box Calculation'!GK$279&lt;&gt;"h",$E333&lt;&gt;0),0,IF(AND(GK$273=list!$D$2,$E333&lt;&gt;0,TRUNC(VLOOKUP($E333,'Container Panel'!$B$41:$Z$100,$D333,0)/(VLOOKUP(GK$276,UI!$A$12:$O$51,VLOOKUP(GK$279,$B$276:$C$278,2,0),0)/1000))&gt;0),1,TRUNC(VLOOKUP($E333,'Container Panel'!$B$41:$Z$100,$D333,0)/(VLOOKUP(GK$276,UI!$A$12:$O$51,VLOOKUP(GK$279,$B$276:$C$278,2,0),0)/1000)))),"")</f>
        <v/>
      </c>
      <c r="GL333" s="145" t="str">
        <f>IFERROR(IF(AND(GL$272=list!$D$3,'Box Calculation'!GL$279&lt;&gt;"h",$E333&lt;&gt;0),0,IF(AND(GL$273=list!$D$2,$E333&lt;&gt;0,TRUNC(VLOOKUP($E333,'Container Panel'!$B$41:$Z$100,$D333,0)/(VLOOKUP(GL$276,UI!$A$12:$O$51,VLOOKUP(GL$279,$B$276:$C$278,2,0),0)/1000))&gt;0),1,TRUNC(VLOOKUP($E333,'Container Panel'!$B$41:$Z$100,$D333,0)/(VLOOKUP(GL$276,UI!$A$12:$O$51,VLOOKUP(GL$279,$B$276:$C$278,2,0),0)/1000)))),"")</f>
        <v/>
      </c>
      <c r="GM333" s="145" t="str">
        <f>IFERROR(IF(AND(GM$272=list!$D$3,'Box Calculation'!GM$279&lt;&gt;"h",$E333&lt;&gt;0),0,IF(AND(GM$273=list!$D$2,$E333&lt;&gt;0,TRUNC(VLOOKUP($E333,'Container Panel'!$B$41:$Z$100,$D333,0)/(VLOOKUP(GM$276,UI!$A$12:$O$51,VLOOKUP(GM$279,$B$276:$C$278,2,0),0)/1000))&gt;0),1,TRUNC(VLOOKUP($E333,'Container Panel'!$B$41:$Z$100,$D333,0)/(VLOOKUP(GM$276,UI!$A$12:$O$51,VLOOKUP(GM$279,$B$276:$C$278,2,0),0)/1000)))),"")</f>
        <v/>
      </c>
      <c r="GN333" s="145" t="str">
        <f>IFERROR(IF(AND(GN$272=list!$D$3,'Box Calculation'!GN$279&lt;&gt;"h",$E333&lt;&gt;0),0,IF(AND(GN$273=list!$D$2,$E333&lt;&gt;0,TRUNC(VLOOKUP($E333,'Container Panel'!$B$41:$Z$100,$D333,0)/(VLOOKUP(GN$276,UI!$A$12:$O$51,VLOOKUP(GN$279,$B$276:$C$278,2,0),0)/1000))&gt;0),1,TRUNC(VLOOKUP($E333,'Container Panel'!$B$41:$Z$100,$D333,0)/(VLOOKUP(GN$276,UI!$A$12:$O$51,VLOOKUP(GN$279,$B$276:$C$278,2,0),0)/1000)))),"")</f>
        <v/>
      </c>
      <c r="GO333" s="145" t="str">
        <f>IFERROR(IF(AND(GO$272=list!$D$3,'Box Calculation'!GO$279&lt;&gt;"h",$E333&lt;&gt;0),0,IF(AND(GO$273=list!$D$2,$E333&lt;&gt;0,TRUNC(VLOOKUP($E333,'Container Panel'!$B$41:$Z$100,$D333,0)/(VLOOKUP(GO$276,UI!$A$12:$O$51,VLOOKUP(GO$279,$B$276:$C$278,2,0),0)/1000))&gt;0),1,TRUNC(VLOOKUP($E333,'Container Panel'!$B$41:$Z$100,$D333,0)/(VLOOKUP(GO$276,UI!$A$12:$O$51,VLOOKUP(GO$279,$B$276:$C$278,2,0),0)/1000)))),"")</f>
        <v/>
      </c>
      <c r="GP333" s="145" t="str">
        <f>IFERROR(IF(AND(GP$272=list!$D$3,'Box Calculation'!GP$279&lt;&gt;"h",$E333&lt;&gt;0),0,IF(AND(GP$273=list!$D$2,$E333&lt;&gt;0,TRUNC(VLOOKUP($E333,'Container Panel'!$B$41:$Z$100,$D333,0)/(VLOOKUP(GP$276,UI!$A$12:$O$51,VLOOKUP(GP$279,$B$276:$C$278,2,0),0)/1000))&gt;0),1,TRUNC(VLOOKUP($E333,'Container Panel'!$B$41:$Z$100,$D333,0)/(VLOOKUP(GP$276,UI!$A$12:$O$51,VLOOKUP(GP$279,$B$276:$C$278,2,0),0)/1000)))),"")</f>
        <v/>
      </c>
      <c r="GQ333" s="145" t="str">
        <f>IFERROR(IF(AND(GQ$272=list!$D$3,'Box Calculation'!GQ$279&lt;&gt;"h",$E333&lt;&gt;0),0,IF(AND(GQ$273=list!$D$2,$E333&lt;&gt;0,TRUNC(VLOOKUP($E333,'Container Panel'!$B$41:$Z$100,$D333,0)/(VLOOKUP(GQ$276,UI!$A$12:$O$51,VLOOKUP(GQ$279,$B$276:$C$278,2,0),0)/1000))&gt;0),1,TRUNC(VLOOKUP($E333,'Container Panel'!$B$41:$Z$100,$D333,0)/(VLOOKUP(GQ$276,UI!$A$12:$O$51,VLOOKUP(GQ$279,$B$276:$C$278,2,0),0)/1000)))),"")</f>
        <v/>
      </c>
      <c r="GR333" s="145" t="str">
        <f>IFERROR(IF(AND(GR$272=list!$D$3,'Box Calculation'!GR$279&lt;&gt;"h",$E333&lt;&gt;0),0,IF(AND(GR$273=list!$D$2,$E333&lt;&gt;0,TRUNC(VLOOKUP($E333,'Container Panel'!$B$41:$Z$100,$D333,0)/(VLOOKUP(GR$276,UI!$A$12:$O$51,VLOOKUP(GR$279,$B$276:$C$278,2,0),0)/1000))&gt;0),1,TRUNC(VLOOKUP($E333,'Container Panel'!$B$41:$Z$100,$D333,0)/(VLOOKUP(GR$276,UI!$A$12:$O$51,VLOOKUP(GR$279,$B$276:$C$278,2,0),0)/1000)))),"")</f>
        <v/>
      </c>
      <c r="GS333" s="145" t="str">
        <f>IFERROR(IF(AND(GS$272=list!$D$3,'Box Calculation'!GS$279&lt;&gt;"h",$E333&lt;&gt;0),0,IF(AND(GS$273=list!$D$2,$E333&lt;&gt;0,TRUNC(VLOOKUP($E333,'Container Panel'!$B$41:$Z$100,$D333,0)/(VLOOKUP(GS$276,UI!$A$12:$O$51,VLOOKUP(GS$279,$B$276:$C$278,2,0),0)/1000))&gt;0),1,TRUNC(VLOOKUP($E333,'Container Panel'!$B$41:$Z$100,$D333,0)/(VLOOKUP(GS$276,UI!$A$12:$O$51,VLOOKUP(GS$279,$B$276:$C$278,2,0),0)/1000)))),"")</f>
        <v/>
      </c>
      <c r="GT333" s="145" t="str">
        <f>IFERROR(IF(AND(GT$272=list!$D$3,'Box Calculation'!GT$279&lt;&gt;"h",$E333&lt;&gt;0),0,IF(AND(GT$273=list!$D$2,$E333&lt;&gt;0,TRUNC(VLOOKUP($E333,'Container Panel'!$B$41:$Z$100,$D333,0)/(VLOOKUP(GT$276,UI!$A$12:$O$51,VLOOKUP(GT$279,$B$276:$C$278,2,0),0)/1000))&gt;0),1,TRUNC(VLOOKUP($E333,'Container Panel'!$B$41:$Z$100,$D333,0)/(VLOOKUP(GT$276,UI!$A$12:$O$51,VLOOKUP(GT$279,$B$276:$C$278,2,0),0)/1000)))),"")</f>
        <v/>
      </c>
      <c r="GU333" s="145" t="str">
        <f>IFERROR(IF(AND(GU$272=list!$D$3,'Box Calculation'!GU$279&lt;&gt;"h",$E333&lt;&gt;0),0,IF(AND(GU$273=list!$D$2,$E333&lt;&gt;0,TRUNC(VLOOKUP($E333,'Container Panel'!$B$41:$Z$100,$D333,0)/(VLOOKUP(GU$276,UI!$A$12:$O$51,VLOOKUP(GU$279,$B$276:$C$278,2,0),0)/1000))&gt;0),1,TRUNC(VLOOKUP($E333,'Container Panel'!$B$41:$Z$100,$D333,0)/(VLOOKUP(GU$276,UI!$A$12:$O$51,VLOOKUP(GU$279,$B$276:$C$278,2,0),0)/1000)))),"")</f>
        <v/>
      </c>
      <c r="GV333" s="145" t="str">
        <f>IFERROR(IF(AND(GV$272=list!$D$3,'Box Calculation'!GV$279&lt;&gt;"h",$E333&lt;&gt;0),0,IF(AND(GV$273=list!$D$2,$E333&lt;&gt;0,TRUNC(VLOOKUP($E333,'Container Panel'!$B$41:$Z$100,$D333,0)/(VLOOKUP(GV$276,UI!$A$12:$O$51,VLOOKUP(GV$279,$B$276:$C$278,2,0),0)/1000))&gt;0),1,TRUNC(VLOOKUP($E333,'Container Panel'!$B$41:$Z$100,$D333,0)/(VLOOKUP(GV$276,UI!$A$12:$O$51,VLOOKUP(GV$279,$B$276:$C$278,2,0),0)/1000)))),"")</f>
        <v/>
      </c>
      <c r="GW333" s="145" t="str">
        <f>IFERROR(IF(AND(GW$272=list!$D$3,'Box Calculation'!GW$279&lt;&gt;"h",$E333&lt;&gt;0),0,IF(AND(GW$273=list!$D$2,$E333&lt;&gt;0,TRUNC(VLOOKUP($E333,'Container Panel'!$B$41:$Z$100,$D333,0)/(VLOOKUP(GW$276,UI!$A$12:$O$51,VLOOKUP(GW$279,$B$276:$C$278,2,0),0)/1000))&gt;0),1,TRUNC(VLOOKUP($E333,'Container Panel'!$B$41:$Z$100,$D333,0)/(VLOOKUP(GW$276,UI!$A$12:$O$51,VLOOKUP(GW$279,$B$276:$C$278,2,0),0)/1000)))),"")</f>
        <v/>
      </c>
      <c r="GX333" s="145" t="str">
        <f>IFERROR(IF(AND(GX$272=list!$D$3,'Box Calculation'!GX$279&lt;&gt;"h",$E333&lt;&gt;0),0,IF(AND(GX$273=list!$D$2,$E333&lt;&gt;0,TRUNC(VLOOKUP($E333,'Container Panel'!$B$41:$Z$100,$D333,0)/(VLOOKUP(GX$276,UI!$A$12:$O$51,VLOOKUP(GX$279,$B$276:$C$278,2,0),0)/1000))&gt;0),1,TRUNC(VLOOKUP($E333,'Container Panel'!$B$41:$Z$100,$D333,0)/(VLOOKUP(GX$276,UI!$A$12:$O$51,VLOOKUP(GX$279,$B$276:$C$278,2,0),0)/1000)))),"")</f>
        <v/>
      </c>
      <c r="GY333" s="145" t="str">
        <f>IFERROR(IF(AND(GY$272=list!$D$3,'Box Calculation'!GY$279&lt;&gt;"h",$E333&lt;&gt;0),0,IF(AND(GY$273=list!$D$2,$E333&lt;&gt;0,TRUNC(VLOOKUP($E333,'Container Panel'!$B$41:$Z$100,$D333,0)/(VLOOKUP(GY$276,UI!$A$12:$O$51,VLOOKUP(GY$279,$B$276:$C$278,2,0),0)/1000))&gt;0),1,TRUNC(VLOOKUP($E333,'Container Panel'!$B$41:$Z$100,$D333,0)/(VLOOKUP(GY$276,UI!$A$12:$O$51,VLOOKUP(GY$279,$B$276:$C$278,2,0),0)/1000)))),"")</f>
        <v/>
      </c>
      <c r="GZ333" s="145" t="str">
        <f>IFERROR(IF(AND(GZ$272=list!$D$3,'Box Calculation'!GZ$279&lt;&gt;"h",$E333&lt;&gt;0),0,IF(AND(GZ$273=list!$D$2,$E333&lt;&gt;0,TRUNC(VLOOKUP($E333,'Container Panel'!$B$41:$Z$100,$D333,0)/(VLOOKUP(GZ$276,UI!$A$12:$O$51,VLOOKUP(GZ$279,$B$276:$C$278,2,0),0)/1000))&gt;0),1,TRUNC(VLOOKUP($E333,'Container Panel'!$B$41:$Z$100,$D333,0)/(VLOOKUP(GZ$276,UI!$A$12:$O$51,VLOOKUP(GZ$279,$B$276:$C$278,2,0),0)/1000)))),"")</f>
        <v/>
      </c>
      <c r="HA333" s="145" t="str">
        <f>IFERROR(IF(AND(HA$272=list!$D$3,'Box Calculation'!HA$279&lt;&gt;"h",$E333&lt;&gt;0),0,IF(AND(HA$273=list!$D$2,$E333&lt;&gt;0,TRUNC(VLOOKUP($E333,'Container Panel'!$B$41:$Z$100,$D333,0)/(VLOOKUP(HA$276,UI!$A$12:$O$51,VLOOKUP(HA$279,$B$276:$C$278,2,0),0)/1000))&gt;0),1,TRUNC(VLOOKUP($E333,'Container Panel'!$B$41:$Z$100,$D333,0)/(VLOOKUP(HA$276,UI!$A$12:$O$51,VLOOKUP(HA$279,$B$276:$C$278,2,0),0)/1000)))),"")</f>
        <v/>
      </c>
      <c r="HB333" s="145" t="str">
        <f>IFERROR(IF(AND(HB$272=list!$D$3,'Box Calculation'!HB$279&lt;&gt;"h",$E333&lt;&gt;0),0,IF(AND(HB$273=list!$D$2,$E333&lt;&gt;0,TRUNC(VLOOKUP($E333,'Container Panel'!$B$41:$Z$100,$D333,0)/(VLOOKUP(HB$276,UI!$A$12:$O$51,VLOOKUP(HB$279,$B$276:$C$278,2,0),0)/1000))&gt;0),1,TRUNC(VLOOKUP($E333,'Container Panel'!$B$41:$Z$100,$D333,0)/(VLOOKUP(HB$276,UI!$A$12:$O$51,VLOOKUP(HB$279,$B$276:$C$278,2,0),0)/1000)))),"")</f>
        <v/>
      </c>
      <c r="HC333" s="145" t="str">
        <f>IFERROR(IF(AND(HC$272=list!$D$3,'Box Calculation'!HC$279&lt;&gt;"h",$E333&lt;&gt;0),0,IF(AND(HC$273=list!$D$2,$E333&lt;&gt;0,TRUNC(VLOOKUP($E333,'Container Panel'!$B$41:$Z$100,$D333,0)/(VLOOKUP(HC$276,UI!$A$12:$O$51,VLOOKUP(HC$279,$B$276:$C$278,2,0),0)/1000))&gt;0),1,TRUNC(VLOOKUP($E333,'Container Panel'!$B$41:$Z$100,$D333,0)/(VLOOKUP(HC$276,UI!$A$12:$O$51,VLOOKUP(HC$279,$B$276:$C$278,2,0),0)/1000)))),"")</f>
        <v/>
      </c>
      <c r="HD333" s="145" t="str">
        <f>IFERROR(IF(AND(HD$272=list!$D$3,'Box Calculation'!HD$279&lt;&gt;"h",$E333&lt;&gt;0),0,IF(AND(HD$273=list!$D$2,$E333&lt;&gt;0,TRUNC(VLOOKUP($E333,'Container Panel'!$B$41:$Z$100,$D333,0)/(VLOOKUP(HD$276,UI!$A$12:$O$51,VLOOKUP(HD$279,$B$276:$C$278,2,0),0)/1000))&gt;0),1,TRUNC(VLOOKUP($E333,'Container Panel'!$B$41:$Z$100,$D333,0)/(VLOOKUP(HD$276,UI!$A$12:$O$51,VLOOKUP(HD$279,$B$276:$C$278,2,0),0)/1000)))),"")</f>
        <v/>
      </c>
      <c r="HE333" s="145" t="str">
        <f>IFERROR(IF(AND(HE$272=list!$D$3,'Box Calculation'!HE$279&lt;&gt;"h",$E333&lt;&gt;0),0,IF(AND(HE$273=list!$D$2,$E333&lt;&gt;0,TRUNC(VLOOKUP($E333,'Container Panel'!$B$41:$Z$100,$D333,0)/(VLOOKUP(HE$276,UI!$A$12:$O$51,VLOOKUP(HE$279,$B$276:$C$278,2,0),0)/1000))&gt;0),1,TRUNC(VLOOKUP($E333,'Container Panel'!$B$41:$Z$100,$D333,0)/(VLOOKUP(HE$276,UI!$A$12:$O$51,VLOOKUP(HE$279,$B$276:$C$278,2,0),0)/1000)))),"")</f>
        <v/>
      </c>
      <c r="HF333" s="145" t="str">
        <f>IFERROR(IF(AND(HF$272=list!$D$3,'Box Calculation'!HF$279&lt;&gt;"h",$E333&lt;&gt;0),0,IF(AND(HF$273=list!$D$2,$E333&lt;&gt;0,TRUNC(VLOOKUP($E333,'Container Panel'!$B$41:$Z$100,$D333,0)/(VLOOKUP(HF$276,UI!$A$12:$O$51,VLOOKUP(HF$279,$B$276:$C$278,2,0),0)/1000))&gt;0),1,TRUNC(VLOOKUP($E333,'Container Panel'!$B$41:$Z$100,$D333,0)/(VLOOKUP(HF$276,UI!$A$12:$O$51,VLOOKUP(HF$279,$B$276:$C$278,2,0),0)/1000)))),"")</f>
        <v/>
      </c>
      <c r="HG333" s="145" t="str">
        <f>IFERROR(IF(AND(HG$272=list!$D$3,'Box Calculation'!HG$279&lt;&gt;"h",$E333&lt;&gt;0),0,IF(AND(HG$273=list!$D$2,$E333&lt;&gt;0,TRUNC(VLOOKUP($E333,'Container Panel'!$B$41:$Z$100,$D333,0)/(VLOOKUP(HG$276,UI!$A$12:$O$51,VLOOKUP(HG$279,$B$276:$C$278,2,0),0)/1000))&gt;0),1,TRUNC(VLOOKUP($E333,'Container Panel'!$B$41:$Z$100,$D333,0)/(VLOOKUP(HG$276,UI!$A$12:$O$51,VLOOKUP(HG$279,$B$276:$C$278,2,0),0)/1000)))),"")</f>
        <v/>
      </c>
      <c r="HH333" s="145" t="str">
        <f>IFERROR(IF(AND(HH$272=list!$D$3,'Box Calculation'!HH$279&lt;&gt;"h",$E333&lt;&gt;0),0,IF(AND(HH$273=list!$D$2,$E333&lt;&gt;0,TRUNC(VLOOKUP($E333,'Container Panel'!$B$41:$Z$100,$D333,0)/(VLOOKUP(HH$276,UI!$A$12:$O$51,VLOOKUP(HH$279,$B$276:$C$278,2,0),0)/1000))&gt;0),1,TRUNC(VLOOKUP($E333,'Container Panel'!$B$41:$Z$100,$D333,0)/(VLOOKUP(HH$276,UI!$A$12:$O$51,VLOOKUP(HH$279,$B$276:$C$278,2,0),0)/1000)))),"")</f>
        <v/>
      </c>
      <c r="HI333" s="145" t="str">
        <f>IFERROR(IF(AND(HI$272=list!$D$3,'Box Calculation'!HI$279&lt;&gt;"h",$E333&lt;&gt;0),0,IF(AND(HI$273=list!$D$2,$E333&lt;&gt;0,TRUNC(VLOOKUP($E333,'Container Panel'!$B$41:$Z$100,$D333,0)/(VLOOKUP(HI$276,UI!$A$12:$O$51,VLOOKUP(HI$279,$B$276:$C$278,2,0),0)/1000))&gt;0),1,TRUNC(VLOOKUP($E333,'Container Panel'!$B$41:$Z$100,$D333,0)/(VLOOKUP(HI$276,UI!$A$12:$O$51,VLOOKUP(HI$279,$B$276:$C$278,2,0),0)/1000)))),"")</f>
        <v/>
      </c>
      <c r="HJ333" s="145" t="str">
        <f>IFERROR(IF(AND(HJ$272=list!$D$3,'Box Calculation'!HJ$279&lt;&gt;"h",$E333&lt;&gt;0),0,IF(AND(HJ$273=list!$D$2,$E333&lt;&gt;0,TRUNC(VLOOKUP($E333,'Container Panel'!$B$41:$Z$100,$D333,0)/(VLOOKUP(HJ$276,UI!$A$12:$O$51,VLOOKUP(HJ$279,$B$276:$C$278,2,0),0)/1000))&gt;0),1,TRUNC(VLOOKUP($E333,'Container Panel'!$B$41:$Z$100,$D333,0)/(VLOOKUP(HJ$276,UI!$A$12:$O$51,VLOOKUP(HJ$279,$B$276:$C$278,2,0),0)/1000)))),"")</f>
        <v/>
      </c>
      <c r="HK333" s="145" t="str">
        <f>IFERROR(IF(AND(HK$272=list!$D$3,'Box Calculation'!HK$279&lt;&gt;"h",$E333&lt;&gt;0),0,IF(AND(HK$273=list!$D$2,$E333&lt;&gt;0,TRUNC(VLOOKUP($E333,'Container Panel'!$B$41:$Z$100,$D333,0)/(VLOOKUP(HK$276,UI!$A$12:$O$51,VLOOKUP(HK$279,$B$276:$C$278,2,0),0)/1000))&gt;0),1,TRUNC(VLOOKUP($E333,'Container Panel'!$B$41:$Z$100,$D333,0)/(VLOOKUP(HK$276,UI!$A$12:$O$51,VLOOKUP(HK$279,$B$276:$C$278,2,0),0)/1000)))),"")</f>
        <v/>
      </c>
      <c r="HL333" s="145" t="str">
        <f>IFERROR(IF(AND(HL$272=list!$D$3,'Box Calculation'!HL$279&lt;&gt;"h",$E333&lt;&gt;0),0,IF(AND(HL$273=list!$D$2,$E333&lt;&gt;0,TRUNC(VLOOKUP($E333,'Container Panel'!$B$41:$Z$100,$D333,0)/(VLOOKUP(HL$276,UI!$A$12:$O$51,VLOOKUP(HL$279,$B$276:$C$278,2,0),0)/1000))&gt;0),1,TRUNC(VLOOKUP($E333,'Container Panel'!$B$41:$Z$100,$D333,0)/(VLOOKUP(HL$276,UI!$A$12:$O$51,VLOOKUP(HL$279,$B$276:$C$278,2,0),0)/1000)))),"")</f>
        <v/>
      </c>
      <c r="HM333" s="145" t="str">
        <f>IFERROR(IF(AND(HM$272=list!$D$3,'Box Calculation'!HM$279&lt;&gt;"h",$E333&lt;&gt;0),0,IF(AND(HM$273=list!$D$2,$E333&lt;&gt;0,TRUNC(VLOOKUP($E333,'Container Panel'!$B$41:$Z$100,$D333,0)/(VLOOKUP(HM$276,UI!$A$12:$O$51,VLOOKUP(HM$279,$B$276:$C$278,2,0),0)/1000))&gt;0),1,TRUNC(VLOOKUP($E333,'Container Panel'!$B$41:$Z$100,$D333,0)/(VLOOKUP(HM$276,UI!$A$12:$O$51,VLOOKUP(HM$279,$B$276:$C$278,2,0),0)/1000)))),"")</f>
        <v/>
      </c>
      <c r="HN333" s="145" t="str">
        <f>IFERROR(IF(AND(HN$272=list!$D$3,'Box Calculation'!HN$279&lt;&gt;"h",$E333&lt;&gt;0),0,IF(AND(HN$273=list!$D$2,$E333&lt;&gt;0,TRUNC(VLOOKUP($E333,'Container Panel'!$B$41:$Z$100,$D333,0)/(VLOOKUP(HN$276,UI!$A$12:$O$51,VLOOKUP(HN$279,$B$276:$C$278,2,0),0)/1000))&gt;0),1,TRUNC(VLOOKUP($E333,'Container Panel'!$B$41:$Z$100,$D333,0)/(VLOOKUP(HN$276,UI!$A$12:$O$51,VLOOKUP(HN$279,$B$276:$C$278,2,0),0)/1000)))),"")</f>
        <v/>
      </c>
      <c r="HO333" s="145" t="str">
        <f>IFERROR(IF(AND(HO$272=list!$D$3,'Box Calculation'!HO$279&lt;&gt;"h",$E333&lt;&gt;0),0,IF(AND(HO$273=list!$D$2,$E333&lt;&gt;0,TRUNC(VLOOKUP($E333,'Container Panel'!$B$41:$Z$100,$D333,0)/(VLOOKUP(HO$276,UI!$A$12:$O$51,VLOOKUP(HO$279,$B$276:$C$278,2,0),0)/1000))&gt;0),1,TRUNC(VLOOKUP($E333,'Container Panel'!$B$41:$Z$100,$D333,0)/(VLOOKUP(HO$276,UI!$A$12:$O$51,VLOOKUP(HO$279,$B$276:$C$278,2,0),0)/1000)))),"")</f>
        <v/>
      </c>
      <c r="HP333" s="145" t="str">
        <f>IFERROR(IF(AND(HP$272=list!$D$3,'Box Calculation'!HP$279&lt;&gt;"h",$E333&lt;&gt;0),0,IF(AND(HP$273=list!$D$2,$E333&lt;&gt;0,TRUNC(VLOOKUP($E333,'Container Panel'!$B$41:$Z$100,$D333,0)/(VLOOKUP(HP$276,UI!$A$12:$O$51,VLOOKUP(HP$279,$B$276:$C$278,2,0),0)/1000))&gt;0),1,TRUNC(VLOOKUP($E333,'Container Panel'!$B$41:$Z$100,$D333,0)/(VLOOKUP(HP$276,UI!$A$12:$O$51,VLOOKUP(HP$279,$B$276:$C$278,2,0),0)/1000)))),"")</f>
        <v/>
      </c>
      <c r="HQ333" s="145" t="str">
        <f>IFERROR(IF(AND(HQ$272=list!$D$3,'Box Calculation'!HQ$279&lt;&gt;"h",$E333&lt;&gt;0),0,IF(AND(HQ$273=list!$D$2,$E333&lt;&gt;0,TRUNC(VLOOKUP($E333,'Container Panel'!$B$41:$Z$100,$D333,0)/(VLOOKUP(HQ$276,UI!$A$12:$O$51,VLOOKUP(HQ$279,$B$276:$C$278,2,0),0)/1000))&gt;0),1,TRUNC(VLOOKUP($E333,'Container Panel'!$B$41:$Z$100,$D333,0)/(VLOOKUP(HQ$276,UI!$A$12:$O$51,VLOOKUP(HQ$279,$B$276:$C$278,2,0),0)/1000)))),"")</f>
        <v/>
      </c>
      <c r="HR333" s="145" t="str">
        <f>IFERROR(IF(AND(HR$272=list!$D$3,'Box Calculation'!HR$279&lt;&gt;"h",$E333&lt;&gt;0),0,IF(AND(HR$273=list!$D$2,$E333&lt;&gt;0,TRUNC(VLOOKUP($E333,'Container Panel'!$B$41:$Z$100,$D333,0)/(VLOOKUP(HR$276,UI!$A$12:$O$51,VLOOKUP(HR$279,$B$276:$C$278,2,0),0)/1000))&gt;0),1,TRUNC(VLOOKUP($E333,'Container Panel'!$B$41:$Z$100,$D333,0)/(VLOOKUP(HR$276,UI!$A$12:$O$51,VLOOKUP(HR$279,$B$276:$C$278,2,0),0)/1000)))),"")</f>
        <v/>
      </c>
      <c r="HS333" s="145" t="str">
        <f>IFERROR(IF(AND(HS$272=list!$D$3,'Box Calculation'!HS$279&lt;&gt;"h",$E333&lt;&gt;0),0,IF(AND(HS$273=list!$D$2,$E333&lt;&gt;0,TRUNC(VLOOKUP($E333,'Container Panel'!$B$41:$Z$100,$D333,0)/(VLOOKUP(HS$276,UI!$A$12:$O$51,VLOOKUP(HS$279,$B$276:$C$278,2,0),0)/1000))&gt;0),1,TRUNC(VLOOKUP($E333,'Container Panel'!$B$41:$Z$100,$D333,0)/(VLOOKUP(HS$276,UI!$A$12:$O$51,VLOOKUP(HS$279,$B$276:$C$278,2,0),0)/1000)))),"")</f>
        <v/>
      </c>
      <c r="HT333" s="145" t="str">
        <f>IFERROR(IF(AND(HT$272=list!$D$3,'Box Calculation'!HT$279&lt;&gt;"h",$E333&lt;&gt;0),0,IF(AND(HT$273=list!$D$2,$E333&lt;&gt;0,TRUNC(VLOOKUP($E333,'Container Panel'!$B$41:$Z$100,$D333,0)/(VLOOKUP(HT$276,UI!$A$12:$O$51,VLOOKUP(HT$279,$B$276:$C$278,2,0),0)/1000))&gt;0),1,TRUNC(VLOOKUP($E333,'Container Panel'!$B$41:$Z$100,$D333,0)/(VLOOKUP(HT$276,UI!$A$12:$O$51,VLOOKUP(HT$279,$B$276:$C$278,2,0),0)/1000)))),"")</f>
        <v/>
      </c>
      <c r="HU333" s="145" t="str">
        <f>IFERROR(IF(AND(HU$272=list!$D$3,'Box Calculation'!HU$279&lt;&gt;"h",$E333&lt;&gt;0),0,IF(AND(HU$273=list!$D$2,$E333&lt;&gt;0,TRUNC(VLOOKUP($E333,'Container Panel'!$B$41:$Z$100,$D333,0)/(VLOOKUP(HU$276,UI!$A$12:$O$51,VLOOKUP(HU$279,$B$276:$C$278,2,0),0)/1000))&gt;0),1,TRUNC(VLOOKUP($E333,'Container Panel'!$B$41:$Z$100,$D333,0)/(VLOOKUP(HU$276,UI!$A$12:$O$51,VLOOKUP(HU$279,$B$276:$C$278,2,0),0)/1000)))),"")</f>
        <v/>
      </c>
      <c r="HV333" s="145" t="str">
        <f>IFERROR(IF(AND(HV$272=list!$D$3,'Box Calculation'!HV$279&lt;&gt;"h",$E333&lt;&gt;0),0,IF(AND(HV$273=list!$D$2,$E333&lt;&gt;0,TRUNC(VLOOKUP($E333,'Container Panel'!$B$41:$Z$100,$D333,0)/(VLOOKUP(HV$276,UI!$A$12:$O$51,VLOOKUP(HV$279,$B$276:$C$278,2,0),0)/1000))&gt;0),1,TRUNC(VLOOKUP($E333,'Container Panel'!$B$41:$Z$100,$D333,0)/(VLOOKUP(HV$276,UI!$A$12:$O$51,VLOOKUP(HV$279,$B$276:$C$278,2,0),0)/1000)))),"")</f>
        <v/>
      </c>
      <c r="HW333" s="145" t="str">
        <f>IFERROR(IF(AND(HW$272=list!$D$3,'Box Calculation'!HW$279&lt;&gt;"h",$E333&lt;&gt;0),0,IF(AND(HW$273=list!$D$2,$E333&lt;&gt;0,TRUNC(VLOOKUP($E333,'Container Panel'!$B$41:$Z$100,$D333,0)/(VLOOKUP(HW$276,UI!$A$12:$O$51,VLOOKUP(HW$279,$B$276:$C$278,2,0),0)/1000))&gt;0),1,TRUNC(VLOOKUP($E333,'Container Panel'!$B$41:$Z$100,$D333,0)/(VLOOKUP(HW$276,UI!$A$12:$O$51,VLOOKUP(HW$279,$B$276:$C$278,2,0),0)/1000)))),"")</f>
        <v/>
      </c>
      <c r="HX333" s="145" t="str">
        <f>IFERROR(IF(AND(HX$272=list!$D$3,'Box Calculation'!HX$279&lt;&gt;"h",$E333&lt;&gt;0),0,IF(AND(HX$273=list!$D$2,$E333&lt;&gt;0,TRUNC(VLOOKUP($E333,'Container Panel'!$B$41:$Z$100,$D333,0)/(VLOOKUP(HX$276,UI!$A$12:$O$51,VLOOKUP(HX$279,$B$276:$C$278,2,0),0)/1000))&gt;0),1,TRUNC(VLOOKUP($E333,'Container Panel'!$B$41:$Z$100,$D333,0)/(VLOOKUP(HX$276,UI!$A$12:$O$51,VLOOKUP(HX$279,$B$276:$C$278,2,0),0)/1000)))),"")</f>
        <v/>
      </c>
      <c r="HY333" s="145" t="str">
        <f>IFERROR(IF(AND(HY$272=list!$D$3,'Box Calculation'!HY$279&lt;&gt;"h",$E333&lt;&gt;0),0,IF(AND(HY$273=list!$D$2,$E333&lt;&gt;0,TRUNC(VLOOKUP($E333,'Container Panel'!$B$41:$Z$100,$D333,0)/(VLOOKUP(HY$276,UI!$A$12:$O$51,VLOOKUP(HY$279,$B$276:$C$278,2,0),0)/1000))&gt;0),1,TRUNC(VLOOKUP($E333,'Container Panel'!$B$41:$Z$100,$D333,0)/(VLOOKUP(HY$276,UI!$A$12:$O$51,VLOOKUP(HY$279,$B$276:$C$278,2,0),0)/1000)))),"")</f>
        <v/>
      </c>
      <c r="HZ333" s="145" t="str">
        <f>IFERROR(IF(AND(HZ$272=list!$D$3,'Box Calculation'!HZ$279&lt;&gt;"h",$E333&lt;&gt;0),0,IF(AND(HZ$273=list!$D$2,$E333&lt;&gt;0,TRUNC(VLOOKUP($E333,'Container Panel'!$B$41:$Z$100,$D333,0)/(VLOOKUP(HZ$276,UI!$A$12:$O$51,VLOOKUP(HZ$279,$B$276:$C$278,2,0),0)/1000))&gt;0),1,TRUNC(VLOOKUP($E333,'Container Panel'!$B$41:$Z$100,$D333,0)/(VLOOKUP(HZ$276,UI!$A$12:$O$51,VLOOKUP(HZ$279,$B$276:$C$278,2,0),0)/1000)))),"")</f>
        <v/>
      </c>
      <c r="IA333" s="145" t="str">
        <f>IFERROR(IF(AND(IA$272=list!$D$3,'Box Calculation'!IA$279&lt;&gt;"h",$E333&lt;&gt;0),0,IF(AND(IA$273=list!$D$2,$E333&lt;&gt;0,TRUNC(VLOOKUP($E333,'Container Panel'!$B$41:$Z$100,$D333,0)/(VLOOKUP(IA$276,UI!$A$12:$O$51,VLOOKUP(IA$279,$B$276:$C$278,2,0),0)/1000))&gt;0),1,TRUNC(VLOOKUP($E333,'Container Panel'!$B$41:$Z$100,$D333,0)/(VLOOKUP(IA$276,UI!$A$12:$O$51,VLOOKUP(IA$279,$B$276:$C$278,2,0),0)/1000)))),"")</f>
        <v/>
      </c>
      <c r="IB333" s="145" t="str">
        <f>IFERROR(IF(AND(IB$272=list!$D$3,'Box Calculation'!IB$279&lt;&gt;"h",$E333&lt;&gt;0),0,IF(AND(IB$273=list!$D$2,$E333&lt;&gt;0,TRUNC(VLOOKUP($E333,'Container Panel'!$B$41:$Z$100,$D333,0)/(VLOOKUP(IB$276,UI!$A$12:$O$51,VLOOKUP(IB$279,$B$276:$C$278,2,0),0)/1000))&gt;0),1,TRUNC(VLOOKUP($E333,'Container Panel'!$B$41:$Z$100,$D333,0)/(VLOOKUP(IB$276,UI!$A$12:$O$51,VLOOKUP(IB$279,$B$276:$C$278,2,0),0)/1000)))),"")</f>
        <v/>
      </c>
      <c r="IC333" s="145" t="str">
        <f>IFERROR(IF(AND(IC$272=list!$D$3,'Box Calculation'!IC$279&lt;&gt;"h",$E333&lt;&gt;0),0,IF(AND(IC$273=list!$D$2,$E333&lt;&gt;0,TRUNC(VLOOKUP($E333,'Container Panel'!$B$41:$Z$100,$D333,0)/(VLOOKUP(IC$276,UI!$A$12:$O$51,VLOOKUP(IC$279,$B$276:$C$278,2,0),0)/1000))&gt;0),1,TRUNC(VLOOKUP($E333,'Container Panel'!$B$41:$Z$100,$D333,0)/(VLOOKUP(IC$276,UI!$A$12:$O$51,VLOOKUP(IC$279,$B$276:$C$278,2,0),0)/1000)))),"")</f>
        <v/>
      </c>
      <c r="ID333" s="145" t="str">
        <f>IFERROR(IF(AND(ID$272=list!$D$3,'Box Calculation'!ID$279&lt;&gt;"h",$E333&lt;&gt;0),0,IF(AND(ID$273=list!$D$2,$E333&lt;&gt;0,TRUNC(VLOOKUP($E333,'Container Panel'!$B$41:$Z$100,$D333,0)/(VLOOKUP(ID$276,UI!$A$12:$O$51,VLOOKUP(ID$279,$B$276:$C$278,2,0),0)/1000))&gt;0),1,TRUNC(VLOOKUP($E333,'Container Panel'!$B$41:$Z$100,$D333,0)/(VLOOKUP(ID$276,UI!$A$12:$O$51,VLOOKUP(ID$279,$B$276:$C$278,2,0),0)/1000)))),"")</f>
        <v/>
      </c>
      <c r="IE333" s="145" t="str">
        <f>IFERROR(IF(AND(IE$272=list!$D$3,'Box Calculation'!IE$279&lt;&gt;"h",$E333&lt;&gt;0),0,IF(AND(IE$273=list!$D$2,$E333&lt;&gt;0,TRUNC(VLOOKUP($E333,'Container Panel'!$B$41:$Z$100,$D333,0)/(VLOOKUP(IE$276,UI!$A$12:$O$51,VLOOKUP(IE$279,$B$276:$C$278,2,0),0)/1000))&gt;0),1,TRUNC(VLOOKUP($E333,'Container Panel'!$B$41:$Z$100,$D333,0)/(VLOOKUP(IE$276,UI!$A$12:$O$51,VLOOKUP(IE$279,$B$276:$C$278,2,0),0)/1000)))),"")</f>
        <v/>
      </c>
      <c r="IF333" s="145" t="str">
        <f>IFERROR(IF(AND(IF$272=list!$D$3,'Box Calculation'!IF$279&lt;&gt;"h",$E333&lt;&gt;0),0,IF(AND(IF$273=list!$D$2,$E333&lt;&gt;0,TRUNC(VLOOKUP($E333,'Container Panel'!$B$41:$Z$100,$D333,0)/(VLOOKUP(IF$276,UI!$A$12:$O$51,VLOOKUP(IF$279,$B$276:$C$278,2,0),0)/1000))&gt;0),1,TRUNC(VLOOKUP($E333,'Container Panel'!$B$41:$Z$100,$D333,0)/(VLOOKUP(IF$276,UI!$A$12:$O$51,VLOOKUP(IF$279,$B$276:$C$278,2,0),0)/1000)))),"")</f>
        <v/>
      </c>
      <c r="IG333" s="145" t="str">
        <f>IFERROR(IF(AND(IG$272=list!$D$3,'Box Calculation'!IG$279&lt;&gt;"h",$E333&lt;&gt;0),0,IF(AND(IG$273=list!$D$2,$E333&lt;&gt;0,TRUNC(VLOOKUP($E333,'Container Panel'!$B$41:$Z$100,$D333,0)/(VLOOKUP(IG$276,UI!$A$12:$O$51,VLOOKUP(IG$279,$B$276:$C$278,2,0),0)/1000))&gt;0),1,TRUNC(VLOOKUP($E333,'Container Panel'!$B$41:$Z$100,$D333,0)/(VLOOKUP(IG$276,UI!$A$12:$O$51,VLOOKUP(IG$279,$B$276:$C$278,2,0),0)/1000)))),"")</f>
        <v/>
      </c>
      <c r="IH333" s="145" t="str">
        <f>IFERROR(IF(AND(IH$272=list!$D$3,'Box Calculation'!IH$279&lt;&gt;"h",$E333&lt;&gt;0),0,IF(AND(IH$273=list!$D$2,$E333&lt;&gt;0,TRUNC(VLOOKUP($E333,'Container Panel'!$B$41:$Z$100,$D333,0)/(VLOOKUP(IH$276,UI!$A$12:$O$51,VLOOKUP(IH$279,$B$276:$C$278,2,0),0)/1000))&gt;0),1,TRUNC(VLOOKUP($E333,'Container Panel'!$B$41:$Z$100,$D333,0)/(VLOOKUP(IH$276,UI!$A$12:$O$51,VLOOKUP(IH$279,$B$276:$C$278,2,0),0)/1000)))),"")</f>
        <v/>
      </c>
      <c r="II333" s="145" t="str">
        <f>IFERROR(IF(AND(II$272=list!$D$3,'Box Calculation'!II$279&lt;&gt;"h",$E333&lt;&gt;0),0,IF(AND(II$273=list!$D$2,$E333&lt;&gt;0,TRUNC(VLOOKUP($E333,'Container Panel'!$B$41:$Z$100,$D333,0)/(VLOOKUP(II$276,UI!$A$12:$O$51,VLOOKUP(II$279,$B$276:$C$278,2,0),0)/1000))&gt;0),1,TRUNC(VLOOKUP($E333,'Container Panel'!$B$41:$Z$100,$D333,0)/(VLOOKUP(II$276,UI!$A$12:$O$51,VLOOKUP(II$279,$B$276:$C$278,2,0),0)/1000)))),"")</f>
        <v/>
      </c>
      <c r="IJ333" s="145" t="str">
        <f>IFERROR(IF(AND(IJ$272=list!$D$3,'Box Calculation'!IJ$279&lt;&gt;"h",$E333&lt;&gt;0),0,IF(AND(IJ$273=list!$D$2,$E333&lt;&gt;0,TRUNC(VLOOKUP($E333,'Container Panel'!$B$41:$Z$100,$D333,0)/(VLOOKUP(IJ$276,UI!$A$12:$O$51,VLOOKUP(IJ$279,$B$276:$C$278,2,0),0)/1000))&gt;0),1,TRUNC(VLOOKUP($E333,'Container Panel'!$B$41:$Z$100,$D333,0)/(VLOOKUP(IJ$276,UI!$A$12:$O$51,VLOOKUP(IJ$279,$B$276:$C$278,2,0),0)/1000)))),"")</f>
        <v/>
      </c>
      <c r="IK333" s="145" t="str">
        <f>IFERROR(IF(AND(IK$272=list!$D$3,'Box Calculation'!IK$279&lt;&gt;"h",$E333&lt;&gt;0),0,IF(AND(IK$273=list!$D$2,$E333&lt;&gt;0,TRUNC(VLOOKUP($E333,'Container Panel'!$B$41:$Z$100,$D333,0)/(VLOOKUP(IK$276,UI!$A$12:$O$51,VLOOKUP(IK$279,$B$276:$C$278,2,0),0)/1000))&gt;0),1,TRUNC(VLOOKUP($E333,'Container Panel'!$B$41:$Z$100,$D333,0)/(VLOOKUP(IK$276,UI!$A$12:$O$51,VLOOKUP(IK$279,$B$276:$C$278,2,0),0)/1000)))),"")</f>
        <v/>
      </c>
      <c r="IL333" s="145" t="str">
        <f>IFERROR(IF(AND(IL$272=list!$D$3,'Box Calculation'!IL$279&lt;&gt;"h",$E333&lt;&gt;0),0,IF(AND(IL$273=list!$D$2,$E333&lt;&gt;0,TRUNC(VLOOKUP($E333,'Container Panel'!$B$41:$Z$100,$D333,0)/(VLOOKUP(IL$276,UI!$A$12:$O$51,VLOOKUP(IL$279,$B$276:$C$278,2,0),0)/1000))&gt;0),1,TRUNC(VLOOKUP($E333,'Container Panel'!$B$41:$Z$100,$D333,0)/(VLOOKUP(IL$276,UI!$A$12:$O$51,VLOOKUP(IL$279,$B$276:$C$278,2,0),0)/1000)))),"")</f>
        <v/>
      </c>
    </row>
    <row r="334" spans="2:246">
      <c r="B334" s="74">
        <v>54</v>
      </c>
      <c r="C334" s="74">
        <f t="shared" si="191"/>
        <v>19</v>
      </c>
      <c r="D334" s="163">
        <f>MOD(B334,3)+'Container Panel'!$Q$38</f>
        <v>16</v>
      </c>
      <c r="E334" s="143" t="str">
        <f t="shared" si="193"/>
        <v>EU8612</v>
      </c>
      <c r="F334" s="144" t="s">
        <v>75</v>
      </c>
      <c r="G334" s="145">
        <f>IFERROR(TRUNC(VLOOKUP($E334,'Container Panel'!$B$41:$Z$100,$D334,0)/(VLOOKUP(G$276,UI!$A$12:$O$51,VLOOKUP(G$277,$B$276:$C$278,2,0),0)/1000)),"")</f>
        <v>4</v>
      </c>
      <c r="H334" s="145">
        <f>IFERROR(TRUNC(VLOOKUP($E334,'Container Panel'!$B$41:$Z$100,$D334,0)/(VLOOKUP(H$276,UI!$A$12:$O$51,VLOOKUP(H$277,$B$276:$C$278,2,0),0)/1000)),"")</f>
        <v>4</v>
      </c>
      <c r="I334" s="145">
        <f>IFERROR(TRUNC(VLOOKUP($E334,'Container Panel'!$B$41:$Z$100,$D334,0)/(VLOOKUP(I$276,UI!$A$12:$O$51,VLOOKUP(I$277,$B$276:$C$278,2,0),0)/1000)),"")</f>
        <v>12</v>
      </c>
      <c r="J334" s="145">
        <f>IFERROR(TRUNC(VLOOKUP($E334,'Container Panel'!$B$41:$Z$100,$D334,0)/(VLOOKUP(J$276,UI!$A$12:$O$51,VLOOKUP(J$277,$B$276:$C$278,2,0),0)/1000)),"")</f>
        <v>12</v>
      </c>
      <c r="K334" s="145">
        <f>IFERROR(TRUNC(VLOOKUP($E334,'Container Panel'!$B$41:$Z$100,$D334,0)/(VLOOKUP(K$276,UI!$A$12:$O$51,VLOOKUP(K$277,$B$276:$C$278,2,0),0)/1000)),"")</f>
        <v>5</v>
      </c>
      <c r="L334" s="145">
        <f>IFERROR(TRUNC(VLOOKUP($E334,'Container Panel'!$B$41:$Z$100,$D334,0)/(VLOOKUP(L$276,UI!$A$12:$O$51,VLOOKUP(L$277,$B$276:$C$278,2,0),0)/1000)),"")</f>
        <v>5</v>
      </c>
      <c r="M334" s="145">
        <f>IFERROR(TRUNC(VLOOKUP($E334,'Container Panel'!$B$41:$Z$100,$D334,0)/(VLOOKUP(M$276,UI!$A$12:$O$51,VLOOKUP(M$277,$B$276:$C$278,2,0),0)/1000)),"")</f>
        <v>2</v>
      </c>
      <c r="N334" s="145">
        <f>IFERROR(TRUNC(VLOOKUP($E334,'Container Panel'!$B$41:$Z$100,$D334,0)/(VLOOKUP(N$276,UI!$A$12:$O$51,VLOOKUP(N$277,$B$276:$C$278,2,0),0)/1000)),"")</f>
        <v>2</v>
      </c>
      <c r="O334" s="145">
        <f>IFERROR(TRUNC(VLOOKUP($E334,'Container Panel'!$B$41:$Z$100,$D334,0)/(VLOOKUP(O$276,UI!$A$12:$O$51,VLOOKUP(O$277,$B$276:$C$278,2,0),0)/1000)),"")</f>
        <v>3</v>
      </c>
      <c r="P334" s="145">
        <f>IFERROR(TRUNC(VLOOKUP($E334,'Container Panel'!$B$41:$Z$100,$D334,0)/(VLOOKUP(P$276,UI!$A$12:$O$51,VLOOKUP(P$277,$B$276:$C$278,2,0),0)/1000)),"")</f>
        <v>3</v>
      </c>
      <c r="Q334" s="145">
        <f>IFERROR(TRUNC(VLOOKUP($E334,'Container Panel'!$B$41:$Z$100,$D334,0)/(VLOOKUP(Q$276,UI!$A$12:$O$51,VLOOKUP(Q$277,$B$276:$C$278,2,0),0)/1000)),"")</f>
        <v>9</v>
      </c>
      <c r="R334" s="145">
        <f>IFERROR(TRUNC(VLOOKUP($E334,'Container Panel'!$B$41:$Z$100,$D334,0)/(VLOOKUP(R$276,UI!$A$12:$O$51,VLOOKUP(R$277,$B$276:$C$278,2,0),0)/1000)),"")</f>
        <v>9</v>
      </c>
      <c r="S334" s="145" t="str">
        <f>IFERROR(TRUNC(VLOOKUP($E334,'Container Panel'!$B$41:$Z$100,$D334,0)/(VLOOKUP(S$276,UI!$A$12:$O$51,VLOOKUP(S$277,$B$276:$C$278,2,0),0)/1000)),"")</f>
        <v/>
      </c>
      <c r="T334" s="145" t="str">
        <f>IFERROR(TRUNC(VLOOKUP($E334,'Container Panel'!$B$41:$Z$100,$D334,0)/(VLOOKUP(T$276,UI!$A$12:$O$51,VLOOKUP(T$277,$B$276:$C$278,2,0),0)/1000)),"")</f>
        <v/>
      </c>
      <c r="U334" s="145" t="str">
        <f>IFERROR(TRUNC(VLOOKUP($E334,'Container Panel'!$B$41:$Z$100,$D334,0)/(VLOOKUP(U$276,UI!$A$12:$O$51,VLOOKUP(U$277,$B$276:$C$278,2,0),0)/1000)),"")</f>
        <v/>
      </c>
      <c r="V334" s="145" t="str">
        <f>IFERROR(TRUNC(VLOOKUP($E334,'Container Panel'!$B$41:$Z$100,$D334,0)/(VLOOKUP(V$276,UI!$A$12:$O$51,VLOOKUP(V$277,$B$276:$C$278,2,0),0)/1000)),"")</f>
        <v/>
      </c>
      <c r="W334" s="145" t="str">
        <f>IFERROR(TRUNC(VLOOKUP($E334,'Container Panel'!$B$41:$Z$100,$D334,0)/(VLOOKUP(W$276,UI!$A$12:$O$51,VLOOKUP(W$277,$B$276:$C$278,2,0),0)/1000)),"")</f>
        <v/>
      </c>
      <c r="X334" s="145" t="str">
        <f>IFERROR(TRUNC(VLOOKUP($E334,'Container Panel'!$B$41:$Z$100,$D334,0)/(VLOOKUP(X$276,UI!$A$12:$O$51,VLOOKUP(X$277,$B$276:$C$278,2,0),0)/1000)),"")</f>
        <v/>
      </c>
      <c r="Y334" s="145" t="str">
        <f>IFERROR(TRUNC(VLOOKUP($E334,'Container Panel'!$B$41:$Z$100,$D334,0)/(VLOOKUP(Y$276,UI!$A$12:$O$51,VLOOKUP(Y$277,$B$276:$C$278,2,0),0)/1000)),"")</f>
        <v/>
      </c>
      <c r="Z334" s="145" t="str">
        <f>IFERROR(TRUNC(VLOOKUP($E334,'Container Panel'!$B$41:$Z$100,$D334,0)/(VLOOKUP(Z$276,UI!$A$12:$O$51,VLOOKUP(Z$277,$B$276:$C$278,2,0),0)/1000)),"")</f>
        <v/>
      </c>
      <c r="AA334" s="145" t="str">
        <f>IFERROR(TRUNC(VLOOKUP($E334,'Container Panel'!$B$41:$Z$100,$D334,0)/(VLOOKUP(AA$276,UI!$A$12:$O$51,VLOOKUP(AA$277,$B$276:$C$278,2,0),0)/1000)),"")</f>
        <v/>
      </c>
      <c r="AB334" s="145" t="str">
        <f>IFERROR(TRUNC(VLOOKUP($E334,'Container Panel'!$B$41:$Z$100,$D334,0)/(VLOOKUP(AB$276,UI!$A$12:$O$51,VLOOKUP(AB$277,$B$276:$C$278,2,0),0)/1000)),"")</f>
        <v/>
      </c>
      <c r="AC334" s="145" t="str">
        <f>IFERROR(TRUNC(VLOOKUP($E334,'Container Panel'!$B$41:$Z$100,$D334,0)/(VLOOKUP(AC$276,UI!$A$12:$O$51,VLOOKUP(AC$277,$B$276:$C$278,2,0),0)/1000)),"")</f>
        <v/>
      </c>
      <c r="AD334" s="145" t="str">
        <f>IFERROR(TRUNC(VLOOKUP($E334,'Container Panel'!$B$41:$Z$100,$D334,0)/(VLOOKUP(AD$276,UI!$A$12:$O$51,VLOOKUP(AD$277,$B$276:$C$278,2,0),0)/1000)),"")</f>
        <v/>
      </c>
      <c r="AE334" s="145" t="str">
        <f>IFERROR(TRUNC(VLOOKUP($E334,'Container Panel'!$B$41:$Z$100,$D334,0)/(VLOOKUP(AE$276,UI!$A$12:$O$51,VLOOKUP(AE$277,$B$276:$C$278,2,0),0)/1000)),"")</f>
        <v/>
      </c>
      <c r="AF334" s="145" t="str">
        <f>IFERROR(TRUNC(VLOOKUP($E334,'Container Panel'!$B$41:$Z$100,$D334,0)/(VLOOKUP(AF$276,UI!$A$12:$O$51,VLOOKUP(AF$277,$B$276:$C$278,2,0),0)/1000)),"")</f>
        <v/>
      </c>
      <c r="AG334" s="145" t="str">
        <f>IFERROR(TRUNC(VLOOKUP($E334,'Container Panel'!$B$41:$Z$100,$D334,0)/(VLOOKUP(AG$276,UI!$A$12:$O$51,VLOOKUP(AG$277,$B$276:$C$278,2,0),0)/1000)),"")</f>
        <v/>
      </c>
      <c r="AH334" s="145" t="str">
        <f>IFERROR(TRUNC(VLOOKUP($E334,'Container Panel'!$B$41:$Z$100,$D334,0)/(VLOOKUP(AH$276,UI!$A$12:$O$51,VLOOKUP(AH$277,$B$276:$C$278,2,0),0)/1000)),"")</f>
        <v/>
      </c>
      <c r="AI334" s="145" t="str">
        <f>IFERROR(TRUNC(VLOOKUP($E334,'Container Panel'!$B$41:$Z$100,$D334,0)/(VLOOKUP(AI$276,UI!$A$12:$O$51,VLOOKUP(AI$277,$B$276:$C$278,2,0),0)/1000)),"")</f>
        <v/>
      </c>
      <c r="AJ334" s="145" t="str">
        <f>IFERROR(TRUNC(VLOOKUP($E334,'Container Panel'!$B$41:$Z$100,$D334,0)/(VLOOKUP(AJ$276,UI!$A$12:$O$51,VLOOKUP(AJ$277,$B$276:$C$278,2,0),0)/1000)),"")</f>
        <v/>
      </c>
      <c r="AK334" s="145" t="str">
        <f>IFERROR(TRUNC(VLOOKUP($E334,'Container Panel'!$B$41:$Z$100,$D334,0)/(VLOOKUP(AK$276,UI!$A$12:$O$51,VLOOKUP(AK$277,$B$276:$C$278,2,0),0)/1000)),"")</f>
        <v/>
      </c>
      <c r="AL334" s="145" t="str">
        <f>IFERROR(TRUNC(VLOOKUP($E334,'Container Panel'!$B$41:$Z$100,$D334,0)/(VLOOKUP(AL$276,UI!$A$12:$O$51,VLOOKUP(AL$277,$B$276:$C$278,2,0),0)/1000)),"")</f>
        <v/>
      </c>
      <c r="AM334" s="145" t="str">
        <f>IFERROR(TRUNC(VLOOKUP($E334,'Container Panel'!$B$41:$Z$100,$D334,0)/(VLOOKUP(AM$276,UI!$A$12:$O$51,VLOOKUP(AM$277,$B$276:$C$278,2,0),0)/1000)),"")</f>
        <v/>
      </c>
      <c r="AN334" s="145" t="str">
        <f>IFERROR(TRUNC(VLOOKUP($E334,'Container Panel'!$B$41:$Z$100,$D334,0)/(VLOOKUP(AN$276,UI!$A$12:$O$51,VLOOKUP(AN$277,$B$276:$C$278,2,0),0)/1000)),"")</f>
        <v/>
      </c>
      <c r="AO334" s="145" t="str">
        <f>IFERROR(TRUNC(VLOOKUP($E334,'Container Panel'!$B$41:$Z$100,$D334,0)/(VLOOKUP(AO$276,UI!$A$12:$O$51,VLOOKUP(AO$277,$B$276:$C$278,2,0),0)/1000)),"")</f>
        <v/>
      </c>
      <c r="AP334" s="145" t="str">
        <f>IFERROR(TRUNC(VLOOKUP($E334,'Container Panel'!$B$41:$Z$100,$D334,0)/(VLOOKUP(AP$276,UI!$A$12:$O$51,VLOOKUP(AP$277,$B$276:$C$278,2,0),0)/1000)),"")</f>
        <v/>
      </c>
      <c r="AQ334" s="145" t="str">
        <f>IFERROR(TRUNC(VLOOKUP($E334,'Container Panel'!$B$41:$Z$100,$D334,0)/(VLOOKUP(AQ$276,UI!$A$12:$O$51,VLOOKUP(AQ$277,$B$276:$C$278,2,0),0)/1000)),"")</f>
        <v/>
      </c>
      <c r="AR334" s="145" t="str">
        <f>IFERROR(TRUNC(VLOOKUP($E334,'Container Panel'!$B$41:$Z$100,$D334,0)/(VLOOKUP(AR$276,UI!$A$12:$O$51,VLOOKUP(AR$277,$B$276:$C$278,2,0),0)/1000)),"")</f>
        <v/>
      </c>
      <c r="AS334" s="145" t="str">
        <f>IFERROR(TRUNC(VLOOKUP($E334,'Container Panel'!$B$41:$Z$100,$D334,0)/(VLOOKUP(AS$276,UI!$A$12:$O$51,VLOOKUP(AS$277,$B$276:$C$278,2,0),0)/1000)),"")</f>
        <v/>
      </c>
      <c r="AT334" s="145" t="str">
        <f>IFERROR(TRUNC(VLOOKUP($E334,'Container Panel'!$B$41:$Z$100,$D334,0)/(VLOOKUP(AT$276,UI!$A$12:$O$51,VLOOKUP(AT$277,$B$276:$C$278,2,0),0)/1000)),"")</f>
        <v/>
      </c>
      <c r="AU334" s="145" t="str">
        <f>IFERROR(TRUNC(VLOOKUP($E334,'Container Panel'!$B$41:$Z$100,$D334,0)/(VLOOKUP(AU$276,UI!$A$12:$O$51,VLOOKUP(AU$277,$B$276:$C$278,2,0),0)/1000)),"")</f>
        <v/>
      </c>
      <c r="AV334" s="145" t="str">
        <f>IFERROR(TRUNC(VLOOKUP($E334,'Container Panel'!$B$41:$Z$100,$D334,0)/(VLOOKUP(AV$276,UI!$A$12:$O$51,VLOOKUP(AV$277,$B$276:$C$278,2,0),0)/1000)),"")</f>
        <v/>
      </c>
      <c r="AW334" s="145" t="str">
        <f>IFERROR(TRUNC(VLOOKUP($E334,'Container Panel'!$B$41:$Z$100,$D334,0)/(VLOOKUP(AW$276,UI!$A$12:$O$51,VLOOKUP(AW$277,$B$276:$C$278,2,0),0)/1000)),"")</f>
        <v/>
      </c>
      <c r="AX334" s="145" t="str">
        <f>IFERROR(TRUNC(VLOOKUP($E334,'Container Panel'!$B$41:$Z$100,$D334,0)/(VLOOKUP(AX$276,UI!$A$12:$O$51,VLOOKUP(AX$277,$B$276:$C$278,2,0),0)/1000)),"")</f>
        <v/>
      </c>
      <c r="AY334" s="145" t="str">
        <f>IFERROR(TRUNC(VLOOKUP($E334,'Container Panel'!$B$41:$Z$100,$D334,0)/(VLOOKUP(AY$276,UI!$A$12:$O$51,VLOOKUP(AY$277,$B$276:$C$278,2,0),0)/1000)),"")</f>
        <v/>
      </c>
      <c r="AZ334" s="145" t="str">
        <f>IFERROR(TRUNC(VLOOKUP($E334,'Container Panel'!$B$41:$Z$100,$D334,0)/(VLOOKUP(AZ$276,UI!$A$12:$O$51,VLOOKUP(AZ$277,$B$276:$C$278,2,0),0)/1000)),"")</f>
        <v/>
      </c>
      <c r="BA334" s="145" t="str">
        <f>IFERROR(TRUNC(VLOOKUP($E334,'Container Panel'!$B$41:$Z$100,$D334,0)/(VLOOKUP(BA$276,UI!$A$12:$O$51,VLOOKUP(BA$277,$B$276:$C$278,2,0),0)/1000)),"")</f>
        <v/>
      </c>
      <c r="BB334" s="145" t="str">
        <f>IFERROR(TRUNC(VLOOKUP($E334,'Container Panel'!$B$41:$Z$100,$D334,0)/(VLOOKUP(BB$276,UI!$A$12:$O$51,VLOOKUP(BB$277,$B$276:$C$278,2,0),0)/1000)),"")</f>
        <v/>
      </c>
      <c r="BC334" s="145" t="str">
        <f>IFERROR(TRUNC(VLOOKUP($E334,'Container Panel'!$B$41:$Z$100,$D334,0)/(VLOOKUP(BC$276,UI!$A$12:$O$51,VLOOKUP(BC$277,$B$276:$C$278,2,0),0)/1000)),"")</f>
        <v/>
      </c>
      <c r="BD334" s="145" t="str">
        <f>IFERROR(TRUNC(VLOOKUP($E334,'Container Panel'!$B$41:$Z$100,$D334,0)/(VLOOKUP(BD$276,UI!$A$12:$O$51,VLOOKUP(BD$277,$B$276:$C$278,2,0),0)/1000)),"")</f>
        <v/>
      </c>
      <c r="BE334" s="145" t="str">
        <f>IFERROR(TRUNC(VLOOKUP($E334,'Container Panel'!$B$41:$Z$100,$D334,0)/(VLOOKUP(BE$276,UI!$A$12:$O$51,VLOOKUP(BE$277,$B$276:$C$278,2,0),0)/1000)),"")</f>
        <v/>
      </c>
      <c r="BF334" s="145" t="str">
        <f>IFERROR(TRUNC(VLOOKUP($E334,'Container Panel'!$B$41:$Z$100,$D334,0)/(VLOOKUP(BF$276,UI!$A$12:$O$51,VLOOKUP(BF$277,$B$276:$C$278,2,0),0)/1000)),"")</f>
        <v/>
      </c>
      <c r="BG334" s="145" t="str">
        <f>IFERROR(TRUNC(VLOOKUP($E334,'Container Panel'!$B$41:$Z$100,$D334,0)/(VLOOKUP(BG$276,UI!$A$12:$O$51,VLOOKUP(BG$277,$B$276:$C$278,2,0),0)/1000)),"")</f>
        <v/>
      </c>
      <c r="BH334" s="145" t="str">
        <f>IFERROR(TRUNC(VLOOKUP($E334,'Container Panel'!$B$41:$Z$100,$D334,0)/(VLOOKUP(BH$276,UI!$A$12:$O$51,VLOOKUP(BH$277,$B$276:$C$278,2,0),0)/1000)),"")</f>
        <v/>
      </c>
      <c r="BI334" s="145" t="str">
        <f>IFERROR(TRUNC(VLOOKUP($E334,'Container Panel'!$B$41:$Z$100,$D334,0)/(VLOOKUP(BI$276,UI!$A$12:$O$51,VLOOKUP(BI$277,$B$276:$C$278,2,0),0)/1000)),"")</f>
        <v/>
      </c>
      <c r="BJ334" s="145" t="str">
        <f>IFERROR(TRUNC(VLOOKUP($E334,'Container Panel'!$B$41:$Z$100,$D334,0)/(VLOOKUP(BJ$276,UI!$A$12:$O$51,VLOOKUP(BJ$277,$B$276:$C$278,2,0),0)/1000)),"")</f>
        <v/>
      </c>
      <c r="BK334" s="145" t="str">
        <f>IFERROR(TRUNC(VLOOKUP($E334,'Container Panel'!$B$41:$Z$100,$D334,0)/(VLOOKUP(BK$276,UI!$A$12:$O$51,VLOOKUP(BK$277,$B$276:$C$278,2,0),0)/1000)),"")</f>
        <v/>
      </c>
      <c r="BL334" s="145" t="str">
        <f>IFERROR(TRUNC(VLOOKUP($E334,'Container Panel'!$B$41:$Z$100,$D334,0)/(VLOOKUP(BL$276,UI!$A$12:$O$51,VLOOKUP(BL$277,$B$276:$C$278,2,0),0)/1000)),"")</f>
        <v/>
      </c>
      <c r="BM334" s="145" t="str">
        <f>IFERROR(TRUNC(VLOOKUP($E334,'Container Panel'!$B$41:$Z$100,$D334,0)/(VLOOKUP(BM$276,UI!$A$12:$O$51,VLOOKUP(BM$277,$B$276:$C$278,2,0),0)/1000)),"")</f>
        <v/>
      </c>
      <c r="BN334" s="145" t="str">
        <f>IFERROR(TRUNC(VLOOKUP($E334,'Container Panel'!$B$41:$Z$100,$D334,0)/(VLOOKUP(BN$276,UI!$A$12:$O$51,VLOOKUP(BN$277,$B$276:$C$278,2,0),0)/1000)),"")</f>
        <v/>
      </c>
      <c r="BO334" s="145" t="str">
        <f>IFERROR(TRUNC(VLOOKUP($E334,'Container Panel'!$B$41:$Z$100,$D334,0)/(VLOOKUP(BO$276,UI!$A$12:$O$51,VLOOKUP(BO$277,$B$276:$C$278,2,0),0)/1000)),"")</f>
        <v/>
      </c>
      <c r="BP334" s="145" t="str">
        <f>IFERROR(TRUNC(VLOOKUP($E334,'Container Panel'!$B$41:$Z$100,$D334,0)/(VLOOKUP(BP$276,UI!$A$12:$O$51,VLOOKUP(BP$277,$B$276:$C$278,2,0),0)/1000)),"")</f>
        <v/>
      </c>
      <c r="BQ334" s="145" t="str">
        <f>IFERROR(TRUNC(VLOOKUP($E334,'Container Panel'!$B$41:$Z$100,$D334,0)/(VLOOKUP(BQ$276,UI!$A$12:$O$51,VLOOKUP(BQ$277,$B$276:$C$278,2,0),0)/1000)),"")</f>
        <v/>
      </c>
      <c r="BR334" s="145" t="str">
        <f>IFERROR(TRUNC(VLOOKUP($E334,'Container Panel'!$B$41:$Z$100,$D334,0)/(VLOOKUP(BR$276,UI!$A$12:$O$51,VLOOKUP(BR$277,$B$276:$C$278,2,0),0)/1000)),"")</f>
        <v/>
      </c>
      <c r="BS334" s="145" t="str">
        <f>IFERROR(TRUNC(VLOOKUP($E334,'Container Panel'!$B$41:$Z$100,$D334,0)/(VLOOKUP(BS$276,UI!$A$12:$O$51,VLOOKUP(BS$277,$B$276:$C$278,2,0),0)/1000)),"")</f>
        <v/>
      </c>
      <c r="BT334" s="145" t="str">
        <f>IFERROR(TRUNC(VLOOKUP($E334,'Container Panel'!$B$41:$Z$100,$D334,0)/(VLOOKUP(BT$276,UI!$A$12:$O$51,VLOOKUP(BT$277,$B$276:$C$278,2,0),0)/1000)),"")</f>
        <v/>
      </c>
      <c r="BU334" s="145" t="str">
        <f>IFERROR(TRUNC(VLOOKUP($E334,'Container Panel'!$B$41:$Z$100,$D334,0)/(VLOOKUP(BU$276,UI!$A$12:$O$51,VLOOKUP(BU$277,$B$276:$C$278,2,0),0)/1000)),"")</f>
        <v/>
      </c>
      <c r="BV334" s="145" t="str">
        <f>IFERROR(TRUNC(VLOOKUP($E334,'Container Panel'!$B$41:$Z$100,$D334,0)/(VLOOKUP(BV$276,UI!$A$12:$O$51,VLOOKUP(BV$277,$B$276:$C$278,2,0),0)/1000)),"")</f>
        <v/>
      </c>
      <c r="BW334" s="145" t="str">
        <f>IFERROR(TRUNC(VLOOKUP($E334,'Container Panel'!$B$41:$Z$100,$D334,0)/(VLOOKUP(BW$276,UI!$A$12:$O$51,VLOOKUP(BW$277,$B$276:$C$278,2,0),0)/1000)),"")</f>
        <v/>
      </c>
      <c r="BX334" s="145" t="str">
        <f>IFERROR(TRUNC(VLOOKUP($E334,'Container Panel'!$B$41:$Z$100,$D334,0)/(VLOOKUP(BX$276,UI!$A$12:$O$51,VLOOKUP(BX$277,$B$276:$C$278,2,0),0)/1000)),"")</f>
        <v/>
      </c>
      <c r="BY334" s="145" t="str">
        <f>IFERROR(TRUNC(VLOOKUP($E334,'Container Panel'!$B$41:$Z$100,$D334,0)/(VLOOKUP(BY$276,UI!$A$12:$O$51,VLOOKUP(BY$277,$B$276:$C$278,2,0),0)/1000)),"")</f>
        <v/>
      </c>
      <c r="BZ334" s="145" t="str">
        <f>IFERROR(TRUNC(VLOOKUP($E334,'Container Panel'!$B$41:$Z$100,$D334,0)/(VLOOKUP(BZ$276,UI!$A$12:$O$51,VLOOKUP(BZ$277,$B$276:$C$278,2,0),0)/1000)),"")</f>
        <v/>
      </c>
      <c r="CA334" s="145" t="str">
        <f>IFERROR(TRUNC(VLOOKUP($E334,'Container Panel'!$B$41:$Z$100,$D334,0)/(VLOOKUP(CA$276,UI!$A$12:$O$51,VLOOKUP(CA$277,$B$276:$C$278,2,0),0)/1000)),"")</f>
        <v/>
      </c>
      <c r="CB334" s="145" t="str">
        <f>IFERROR(TRUNC(VLOOKUP($E334,'Container Panel'!$B$41:$Z$100,$D334,0)/(VLOOKUP(CB$276,UI!$A$12:$O$51,VLOOKUP(CB$277,$B$276:$C$278,2,0),0)/1000)),"")</f>
        <v/>
      </c>
      <c r="CC334" s="145" t="str">
        <f>IFERROR(TRUNC(VLOOKUP($E334,'Container Panel'!$B$41:$Z$100,$D334,0)/(VLOOKUP(CC$276,UI!$A$12:$O$51,VLOOKUP(CC$277,$B$276:$C$278,2,0),0)/1000)),"")</f>
        <v/>
      </c>
      <c r="CD334" s="145" t="str">
        <f>IFERROR(TRUNC(VLOOKUP($E334,'Container Panel'!$B$41:$Z$100,$D334,0)/(VLOOKUP(CD$276,UI!$A$12:$O$51,VLOOKUP(CD$277,$B$276:$C$278,2,0),0)/1000)),"")</f>
        <v/>
      </c>
      <c r="CE334" s="145" t="str">
        <f>IFERROR(TRUNC(VLOOKUP($E334,'Container Panel'!$B$41:$Z$100,$D334,0)/(VLOOKUP(CE$276,UI!$A$12:$O$51,VLOOKUP(CE$277,$B$276:$C$278,2,0),0)/1000)),"")</f>
        <v/>
      </c>
      <c r="CF334" s="145" t="str">
        <f>IFERROR(TRUNC(VLOOKUP($E334,'Container Panel'!$B$41:$Z$100,$D334,0)/(VLOOKUP(CF$276,UI!$A$12:$O$51,VLOOKUP(CF$277,$B$276:$C$278,2,0),0)/1000)),"")</f>
        <v/>
      </c>
      <c r="CG334" s="145" t="str">
        <f>IFERROR(TRUNC(VLOOKUP($E334,'Container Panel'!$B$41:$Z$100,$D334,0)/(VLOOKUP(CG$276,UI!$A$12:$O$51,VLOOKUP(CG$277,$B$276:$C$278,2,0),0)/1000)),"")</f>
        <v/>
      </c>
      <c r="CH334" s="145" t="str">
        <f>IFERROR(TRUNC(VLOOKUP($E334,'Container Panel'!$B$41:$Z$100,$D334,0)/(VLOOKUP(CH$276,UI!$A$12:$O$51,VLOOKUP(CH$277,$B$276:$C$278,2,0),0)/1000)),"")</f>
        <v/>
      </c>
      <c r="CI334" s="145" t="str">
        <f>IFERROR(TRUNC(VLOOKUP($E334,'Container Panel'!$B$41:$Z$100,$D334,0)/(VLOOKUP(CI$276,UI!$A$12:$O$51,VLOOKUP(CI$277,$B$276:$C$278,2,0),0)/1000)),"")</f>
        <v/>
      </c>
      <c r="CJ334" s="145" t="str">
        <f>IFERROR(TRUNC(VLOOKUP($E334,'Container Panel'!$B$41:$Z$100,$D334,0)/(VLOOKUP(CJ$276,UI!$A$12:$O$51,VLOOKUP(CJ$277,$B$276:$C$278,2,0),0)/1000)),"")</f>
        <v/>
      </c>
      <c r="CK334" s="145" t="str">
        <f>IFERROR(TRUNC(VLOOKUP($E334,'Container Panel'!$B$41:$Z$100,$D334,0)/(VLOOKUP(CK$276,UI!$A$12:$O$51,VLOOKUP(CK$277,$B$276:$C$278,2,0),0)/1000)),"")</f>
        <v/>
      </c>
      <c r="CL334" s="145" t="str">
        <f>IFERROR(TRUNC(VLOOKUP($E334,'Container Panel'!$B$41:$Z$100,$D334,0)/(VLOOKUP(CL$276,UI!$A$12:$O$51,VLOOKUP(CL$277,$B$276:$C$278,2,0),0)/1000)),"")</f>
        <v/>
      </c>
      <c r="CM334" s="145" t="str">
        <f>IFERROR(TRUNC(VLOOKUP($E334,'Container Panel'!$B$41:$Z$100,$D334,0)/(VLOOKUP(CM$276,UI!$A$12:$O$51,VLOOKUP(CM$277,$B$276:$C$278,2,0),0)/1000)),"")</f>
        <v/>
      </c>
      <c r="CN334" s="145" t="str">
        <f>IFERROR(TRUNC(VLOOKUP($E334,'Container Panel'!$B$41:$Z$100,$D334,0)/(VLOOKUP(CN$276,UI!$A$12:$O$51,VLOOKUP(CN$277,$B$276:$C$278,2,0),0)/1000)),"")</f>
        <v/>
      </c>
      <c r="CO334" s="145" t="str">
        <f>IFERROR(TRUNC(VLOOKUP($E334,'Container Panel'!$B$41:$Z$100,$D334,0)/(VLOOKUP(CO$276,UI!$A$12:$O$51,VLOOKUP(CO$277,$B$276:$C$278,2,0),0)/1000)),"")</f>
        <v/>
      </c>
      <c r="CP334" s="145" t="str">
        <f>IFERROR(TRUNC(VLOOKUP($E334,'Container Panel'!$B$41:$Z$100,$D334,0)/(VLOOKUP(CP$276,UI!$A$12:$O$51,VLOOKUP(CP$277,$B$276:$C$278,2,0),0)/1000)),"")</f>
        <v/>
      </c>
      <c r="CQ334" s="145" t="str">
        <f>IFERROR(TRUNC(VLOOKUP($E334,'Container Panel'!$B$41:$Z$100,$D334,0)/(VLOOKUP(CQ$276,UI!$A$12:$O$51,VLOOKUP(CQ$277,$B$276:$C$278,2,0),0)/1000)),"")</f>
        <v/>
      </c>
      <c r="CR334" s="145" t="str">
        <f>IFERROR(TRUNC(VLOOKUP($E334,'Container Panel'!$B$41:$Z$100,$D334,0)/(VLOOKUP(CR$276,UI!$A$12:$O$51,VLOOKUP(CR$277,$B$276:$C$278,2,0),0)/1000)),"")</f>
        <v/>
      </c>
      <c r="CS334" s="145" t="str">
        <f>IFERROR(TRUNC(VLOOKUP($E334,'Container Panel'!$B$41:$Z$100,$D334,0)/(VLOOKUP(CS$276,UI!$A$12:$O$51,VLOOKUP(CS$277,$B$276:$C$278,2,0),0)/1000)),"")</f>
        <v/>
      </c>
      <c r="CT334" s="145" t="str">
        <f>IFERROR(TRUNC(VLOOKUP($E334,'Container Panel'!$B$41:$Z$100,$D334,0)/(VLOOKUP(CT$276,UI!$A$12:$O$51,VLOOKUP(CT$277,$B$276:$C$278,2,0),0)/1000)),"")</f>
        <v/>
      </c>
      <c r="CU334" s="145" t="str">
        <f>IFERROR(TRUNC(VLOOKUP($E334,'Container Panel'!$B$41:$Z$100,$D334,0)/(VLOOKUP(CU$276,UI!$A$12:$O$51,VLOOKUP(CU$277,$B$276:$C$278,2,0),0)/1000)),"")</f>
        <v/>
      </c>
      <c r="CV334" s="145" t="str">
        <f>IFERROR(TRUNC(VLOOKUP($E334,'Container Panel'!$B$41:$Z$100,$D334,0)/(VLOOKUP(CV$276,UI!$A$12:$O$51,VLOOKUP(CV$277,$B$276:$C$278,2,0),0)/1000)),"")</f>
        <v/>
      </c>
      <c r="CW334" s="145" t="str">
        <f>IFERROR(TRUNC(VLOOKUP($E334,'Container Panel'!$B$41:$Z$100,$D334,0)/(VLOOKUP(CW$276,UI!$A$12:$O$51,VLOOKUP(CW$277,$B$276:$C$278,2,0),0)/1000)),"")</f>
        <v/>
      </c>
      <c r="CX334" s="145" t="str">
        <f>IFERROR(TRUNC(VLOOKUP($E334,'Container Panel'!$B$41:$Z$100,$D334,0)/(VLOOKUP(CX$276,UI!$A$12:$O$51,VLOOKUP(CX$277,$B$276:$C$278,2,0),0)/1000)),"")</f>
        <v/>
      </c>
      <c r="CY334" s="145" t="str">
        <f>IFERROR(TRUNC(VLOOKUP($E334,'Container Panel'!$B$41:$Z$100,$D334,0)/(VLOOKUP(CY$276,UI!$A$12:$O$51,VLOOKUP(CY$277,$B$276:$C$278,2,0),0)/1000)),"")</f>
        <v/>
      </c>
      <c r="CZ334" s="145" t="str">
        <f>IFERROR(TRUNC(VLOOKUP($E334,'Container Panel'!$B$41:$Z$100,$D334,0)/(VLOOKUP(CZ$276,UI!$A$12:$O$51,VLOOKUP(CZ$277,$B$276:$C$278,2,0),0)/1000)),"")</f>
        <v/>
      </c>
      <c r="DA334" s="145" t="str">
        <f>IFERROR(TRUNC(VLOOKUP($E334,'Container Panel'!$B$41:$Z$100,$D334,0)/(VLOOKUP(DA$276,UI!$A$12:$O$51,VLOOKUP(DA$277,$B$276:$C$278,2,0),0)/1000)),"")</f>
        <v/>
      </c>
      <c r="DB334" s="145" t="str">
        <f>IFERROR(TRUNC(VLOOKUP($E334,'Container Panel'!$B$41:$Z$100,$D334,0)/(VLOOKUP(DB$276,UI!$A$12:$O$51,VLOOKUP(DB$277,$B$276:$C$278,2,0),0)/1000)),"")</f>
        <v/>
      </c>
      <c r="DC334" s="145" t="str">
        <f>IFERROR(TRUNC(VLOOKUP($E334,'Container Panel'!$B$41:$Z$100,$D334,0)/(VLOOKUP(DC$276,UI!$A$12:$O$51,VLOOKUP(DC$277,$B$276:$C$278,2,0),0)/1000)),"")</f>
        <v/>
      </c>
      <c r="DD334" s="145" t="str">
        <f>IFERROR(TRUNC(VLOOKUP($E334,'Container Panel'!$B$41:$Z$100,$D334,0)/(VLOOKUP(DD$276,UI!$A$12:$O$51,VLOOKUP(DD$277,$B$276:$C$278,2,0),0)/1000)),"")</f>
        <v/>
      </c>
      <c r="DE334" s="145" t="str">
        <f>IFERROR(TRUNC(VLOOKUP($E334,'Container Panel'!$B$41:$Z$100,$D334,0)/(VLOOKUP(DE$276,UI!$A$12:$O$51,VLOOKUP(DE$277,$B$276:$C$278,2,0),0)/1000)),"")</f>
        <v/>
      </c>
      <c r="DF334" s="145" t="str">
        <f>IFERROR(TRUNC(VLOOKUP($E334,'Container Panel'!$B$41:$Z$100,$D334,0)/(VLOOKUP(DF$276,UI!$A$12:$O$51,VLOOKUP(DF$277,$B$276:$C$278,2,0),0)/1000)),"")</f>
        <v/>
      </c>
      <c r="DG334" s="145" t="str">
        <f>IFERROR(TRUNC(VLOOKUP($E334,'Container Panel'!$B$41:$Z$100,$D334,0)/(VLOOKUP(DG$276,UI!$A$12:$O$51,VLOOKUP(DG$277,$B$276:$C$278,2,0),0)/1000)),"")</f>
        <v/>
      </c>
      <c r="DH334" s="145" t="str">
        <f>IFERROR(TRUNC(VLOOKUP($E334,'Container Panel'!$B$41:$Z$100,$D334,0)/(VLOOKUP(DH$276,UI!$A$12:$O$51,VLOOKUP(DH$277,$B$276:$C$278,2,0),0)/1000)),"")</f>
        <v/>
      </c>
      <c r="DI334" s="145" t="str">
        <f>IFERROR(TRUNC(VLOOKUP($E334,'Container Panel'!$B$41:$Z$100,$D334,0)/(VLOOKUP(DI$276,UI!$A$12:$O$51,VLOOKUP(DI$277,$B$276:$C$278,2,0),0)/1000)),"")</f>
        <v/>
      </c>
      <c r="DJ334" s="145" t="str">
        <f>IFERROR(TRUNC(VLOOKUP($E334,'Container Panel'!$B$41:$Z$100,$D334,0)/(VLOOKUP(DJ$276,UI!$A$12:$O$51,VLOOKUP(DJ$277,$B$276:$C$278,2,0),0)/1000)),"")</f>
        <v/>
      </c>
      <c r="DK334" s="145" t="str">
        <f>IFERROR(TRUNC(VLOOKUP($E334,'Container Panel'!$B$41:$Z$100,$D334,0)/(VLOOKUP(DK$276,UI!$A$12:$O$51,VLOOKUP(DK$277,$B$276:$C$278,2,0),0)/1000)),"")</f>
        <v/>
      </c>
      <c r="DL334" s="145" t="str">
        <f>IFERROR(TRUNC(VLOOKUP($E334,'Container Panel'!$B$41:$Z$100,$D334,0)/(VLOOKUP(DL$276,UI!$A$12:$O$51,VLOOKUP(DL$277,$B$276:$C$278,2,0),0)/1000)),"")</f>
        <v/>
      </c>
      <c r="DM334" s="145" t="str">
        <f>IFERROR(TRUNC(VLOOKUP($E334,'Container Panel'!$B$41:$Z$100,$D334,0)/(VLOOKUP(DM$276,UI!$A$12:$O$51,VLOOKUP(DM$277,$B$276:$C$278,2,0),0)/1000)),"")</f>
        <v/>
      </c>
      <c r="DN334" s="145" t="str">
        <f>IFERROR(TRUNC(VLOOKUP($E334,'Container Panel'!$B$41:$Z$100,$D334,0)/(VLOOKUP(DN$276,UI!$A$12:$O$51,VLOOKUP(DN$277,$B$276:$C$278,2,0),0)/1000)),"")</f>
        <v/>
      </c>
      <c r="DO334" s="145" t="str">
        <f>IFERROR(TRUNC(VLOOKUP($E334,'Container Panel'!$B$41:$Z$100,$D334,0)/(VLOOKUP(DO$276,UI!$A$12:$O$51,VLOOKUP(DO$277,$B$276:$C$278,2,0),0)/1000)),"")</f>
        <v/>
      </c>
      <c r="DP334" s="145" t="str">
        <f>IFERROR(TRUNC(VLOOKUP($E334,'Container Panel'!$B$41:$Z$100,$D334,0)/(VLOOKUP(DP$276,UI!$A$12:$O$51,VLOOKUP(DP$277,$B$276:$C$278,2,0),0)/1000)),"")</f>
        <v/>
      </c>
      <c r="DQ334" s="145" t="str">
        <f>IFERROR(TRUNC(VLOOKUP($E334,'Container Panel'!$B$41:$Z$100,$D334,0)/(VLOOKUP(DQ$276,UI!$A$12:$O$51,VLOOKUP(DQ$277,$B$276:$C$278,2,0),0)/1000)),"")</f>
        <v/>
      </c>
      <c r="DR334" s="145" t="str">
        <f>IFERROR(TRUNC(VLOOKUP($E334,'Container Panel'!$B$41:$Z$100,$D334,0)/(VLOOKUP(DR$276,UI!$A$12:$O$51,VLOOKUP(DR$277,$B$276:$C$278,2,0),0)/1000)),"")</f>
        <v/>
      </c>
      <c r="DS334" s="145" t="str">
        <f>IFERROR(TRUNC(VLOOKUP($E334,'Container Panel'!$B$41:$Z$100,$D334,0)/(VLOOKUP(DS$276,UI!$A$12:$O$51,VLOOKUP(DS$277,$B$276:$C$278,2,0),0)/1000)),"")</f>
        <v/>
      </c>
      <c r="DT334" s="145" t="str">
        <f>IFERROR(TRUNC(VLOOKUP($E334,'Container Panel'!$B$41:$Z$100,$D334,0)/(VLOOKUP(DT$276,UI!$A$12:$O$51,VLOOKUP(DT$277,$B$276:$C$278,2,0),0)/1000)),"")</f>
        <v/>
      </c>
      <c r="DU334" s="145" t="str">
        <f>IFERROR(TRUNC(VLOOKUP($E334,'Container Panel'!$B$41:$Z$100,$D334,0)/(VLOOKUP(DU$276,UI!$A$12:$O$51,VLOOKUP(DU$277,$B$276:$C$278,2,0),0)/1000)),"")</f>
        <v/>
      </c>
      <c r="DV334" s="145" t="str">
        <f>IFERROR(TRUNC(VLOOKUP($E334,'Container Panel'!$B$41:$Z$100,$D334,0)/(VLOOKUP(DV$276,UI!$A$12:$O$51,VLOOKUP(DV$277,$B$276:$C$278,2,0),0)/1000)),"")</f>
        <v/>
      </c>
      <c r="DW334" s="145" t="str">
        <f>IFERROR(TRUNC(VLOOKUP($E334,'Container Panel'!$B$41:$Z$100,$D334,0)/(VLOOKUP(DW$276,UI!$A$12:$O$51,VLOOKUP(DW$277,$B$276:$C$278,2,0),0)/1000)),"")</f>
        <v/>
      </c>
      <c r="DX334" s="145" t="str">
        <f>IFERROR(TRUNC(VLOOKUP($E334,'Container Panel'!$B$41:$Z$100,$D334,0)/(VLOOKUP(DX$276,UI!$A$12:$O$51,VLOOKUP(DX$277,$B$276:$C$278,2,0),0)/1000)),"")</f>
        <v/>
      </c>
      <c r="DY334" s="145" t="str">
        <f>IFERROR(TRUNC(VLOOKUP($E334,'Container Panel'!$B$41:$Z$100,$D334,0)/(VLOOKUP(DY$276,UI!$A$12:$O$51,VLOOKUP(DY$277,$B$276:$C$278,2,0),0)/1000)),"")</f>
        <v/>
      </c>
      <c r="DZ334" s="145" t="str">
        <f>IFERROR(TRUNC(VLOOKUP($E334,'Container Panel'!$B$41:$Z$100,$D334,0)/(VLOOKUP(DZ$276,UI!$A$12:$O$51,VLOOKUP(DZ$277,$B$276:$C$278,2,0),0)/1000)),"")</f>
        <v/>
      </c>
      <c r="EA334" s="145" t="str">
        <f>IFERROR(TRUNC(VLOOKUP($E334,'Container Panel'!$B$41:$Z$100,$D334,0)/(VLOOKUP(EA$276,UI!$A$12:$O$51,VLOOKUP(EA$277,$B$276:$C$278,2,0),0)/1000)),"")</f>
        <v/>
      </c>
      <c r="EB334" s="145" t="str">
        <f>IFERROR(TRUNC(VLOOKUP($E334,'Container Panel'!$B$41:$Z$100,$D334,0)/(VLOOKUP(EB$276,UI!$A$12:$O$51,VLOOKUP(EB$277,$B$276:$C$278,2,0),0)/1000)),"")</f>
        <v/>
      </c>
      <c r="EC334" s="145" t="str">
        <f>IFERROR(TRUNC(VLOOKUP($E334,'Container Panel'!$B$41:$Z$100,$D334,0)/(VLOOKUP(EC$276,UI!$A$12:$O$51,VLOOKUP(EC$277,$B$276:$C$278,2,0),0)/1000)),"")</f>
        <v/>
      </c>
      <c r="ED334" s="145" t="str">
        <f>IFERROR(TRUNC(VLOOKUP($E334,'Container Panel'!$B$41:$Z$100,$D334,0)/(VLOOKUP(ED$276,UI!$A$12:$O$51,VLOOKUP(ED$277,$B$276:$C$278,2,0),0)/1000)),"")</f>
        <v/>
      </c>
      <c r="EE334" s="145" t="str">
        <f>IFERROR(TRUNC(VLOOKUP($E334,'Container Panel'!$B$41:$Z$100,$D334,0)/(VLOOKUP(EE$276,UI!$A$12:$O$51,VLOOKUP(EE$277,$B$276:$C$278,2,0),0)/1000)),"")</f>
        <v/>
      </c>
      <c r="EF334" s="145" t="str">
        <f>IFERROR(TRUNC(VLOOKUP($E334,'Container Panel'!$B$41:$Z$100,$D334,0)/(VLOOKUP(EF$276,UI!$A$12:$O$51,VLOOKUP(EF$277,$B$276:$C$278,2,0),0)/1000)),"")</f>
        <v/>
      </c>
      <c r="EG334" s="145" t="str">
        <f>IFERROR(TRUNC(VLOOKUP($E334,'Container Panel'!$B$41:$Z$100,$D334,0)/(VLOOKUP(EG$276,UI!$A$12:$O$51,VLOOKUP(EG$277,$B$276:$C$278,2,0),0)/1000)),"")</f>
        <v/>
      </c>
      <c r="EH334" s="145" t="str">
        <f>IFERROR(TRUNC(VLOOKUP($E334,'Container Panel'!$B$41:$Z$100,$D334,0)/(VLOOKUP(EH$276,UI!$A$12:$O$51,VLOOKUP(EH$277,$B$276:$C$278,2,0),0)/1000)),"")</f>
        <v/>
      </c>
      <c r="EI334" s="145" t="str">
        <f>IFERROR(TRUNC(VLOOKUP($E334,'Container Panel'!$B$41:$Z$100,$D334,0)/(VLOOKUP(EI$276,UI!$A$12:$O$51,VLOOKUP(EI$277,$B$276:$C$278,2,0),0)/1000)),"")</f>
        <v/>
      </c>
      <c r="EJ334" s="145" t="str">
        <f>IFERROR(TRUNC(VLOOKUP($E334,'Container Panel'!$B$41:$Z$100,$D334,0)/(VLOOKUP(EJ$276,UI!$A$12:$O$51,VLOOKUP(EJ$277,$B$276:$C$278,2,0),0)/1000)),"")</f>
        <v/>
      </c>
      <c r="EK334" s="145" t="str">
        <f>IFERROR(TRUNC(VLOOKUP($E334,'Container Panel'!$B$41:$Z$100,$D334,0)/(VLOOKUP(EK$276,UI!$A$12:$O$51,VLOOKUP(EK$277,$B$276:$C$278,2,0),0)/1000)),"")</f>
        <v/>
      </c>
      <c r="EL334" s="145" t="str">
        <f>IFERROR(TRUNC(VLOOKUP($E334,'Container Panel'!$B$41:$Z$100,$D334,0)/(VLOOKUP(EL$276,UI!$A$12:$O$51,VLOOKUP(EL$277,$B$276:$C$278,2,0),0)/1000)),"")</f>
        <v/>
      </c>
      <c r="EM334" s="145" t="str">
        <f>IFERROR(TRUNC(VLOOKUP($E334,'Container Panel'!$B$41:$Z$100,$D334,0)/(VLOOKUP(EM$276,UI!$A$12:$O$51,VLOOKUP(EM$277,$B$276:$C$278,2,0),0)/1000)),"")</f>
        <v/>
      </c>
      <c r="EN334" s="145" t="str">
        <f>IFERROR(TRUNC(VLOOKUP($E334,'Container Panel'!$B$41:$Z$100,$D334,0)/(VLOOKUP(EN$276,UI!$A$12:$O$51,VLOOKUP(EN$277,$B$276:$C$278,2,0),0)/1000)),"")</f>
        <v/>
      </c>
      <c r="EO334" s="145" t="str">
        <f>IFERROR(TRUNC(VLOOKUP($E334,'Container Panel'!$B$41:$Z$100,$D334,0)/(VLOOKUP(EO$276,UI!$A$12:$O$51,VLOOKUP(EO$277,$B$276:$C$278,2,0),0)/1000)),"")</f>
        <v/>
      </c>
      <c r="EP334" s="145" t="str">
        <f>IFERROR(TRUNC(VLOOKUP($E334,'Container Panel'!$B$41:$Z$100,$D334,0)/(VLOOKUP(EP$276,UI!$A$12:$O$51,VLOOKUP(EP$277,$B$276:$C$278,2,0),0)/1000)),"")</f>
        <v/>
      </c>
      <c r="EQ334" s="145" t="str">
        <f>IFERROR(TRUNC(VLOOKUP($E334,'Container Panel'!$B$41:$Z$100,$D334,0)/(VLOOKUP(EQ$276,UI!$A$12:$O$51,VLOOKUP(EQ$277,$B$276:$C$278,2,0),0)/1000)),"")</f>
        <v/>
      </c>
      <c r="ER334" s="145" t="str">
        <f>IFERROR(TRUNC(VLOOKUP($E334,'Container Panel'!$B$41:$Z$100,$D334,0)/(VLOOKUP(ER$276,UI!$A$12:$O$51,VLOOKUP(ER$277,$B$276:$C$278,2,0),0)/1000)),"")</f>
        <v/>
      </c>
      <c r="ES334" s="145" t="str">
        <f>IFERROR(TRUNC(VLOOKUP($E334,'Container Panel'!$B$41:$Z$100,$D334,0)/(VLOOKUP(ES$276,UI!$A$12:$O$51,VLOOKUP(ES$277,$B$276:$C$278,2,0),0)/1000)),"")</f>
        <v/>
      </c>
      <c r="ET334" s="145" t="str">
        <f>IFERROR(TRUNC(VLOOKUP($E334,'Container Panel'!$B$41:$Z$100,$D334,0)/(VLOOKUP(ET$276,UI!$A$12:$O$51,VLOOKUP(ET$277,$B$276:$C$278,2,0),0)/1000)),"")</f>
        <v/>
      </c>
      <c r="EU334" s="145" t="str">
        <f>IFERROR(TRUNC(VLOOKUP($E334,'Container Panel'!$B$41:$Z$100,$D334,0)/(VLOOKUP(EU$276,UI!$A$12:$O$51,VLOOKUP(EU$277,$B$276:$C$278,2,0),0)/1000)),"")</f>
        <v/>
      </c>
      <c r="EV334" s="145" t="str">
        <f>IFERROR(TRUNC(VLOOKUP($E334,'Container Panel'!$B$41:$Z$100,$D334,0)/(VLOOKUP(EV$276,UI!$A$12:$O$51,VLOOKUP(EV$277,$B$276:$C$278,2,0),0)/1000)),"")</f>
        <v/>
      </c>
      <c r="EW334" s="145" t="str">
        <f>IFERROR(TRUNC(VLOOKUP($E334,'Container Panel'!$B$41:$Z$100,$D334,0)/(VLOOKUP(EW$276,UI!$A$12:$O$51,VLOOKUP(EW$277,$B$276:$C$278,2,0),0)/1000)),"")</f>
        <v/>
      </c>
      <c r="EX334" s="145" t="str">
        <f>IFERROR(TRUNC(VLOOKUP($E334,'Container Panel'!$B$41:$Z$100,$D334,0)/(VLOOKUP(EX$276,UI!$A$12:$O$51,VLOOKUP(EX$277,$B$276:$C$278,2,0),0)/1000)),"")</f>
        <v/>
      </c>
      <c r="EY334" s="145" t="str">
        <f>IFERROR(TRUNC(VLOOKUP($E334,'Container Panel'!$B$41:$Z$100,$D334,0)/(VLOOKUP(EY$276,UI!$A$12:$O$51,VLOOKUP(EY$277,$B$276:$C$278,2,0),0)/1000)),"")</f>
        <v/>
      </c>
      <c r="EZ334" s="145" t="str">
        <f>IFERROR(TRUNC(VLOOKUP($E334,'Container Panel'!$B$41:$Z$100,$D334,0)/(VLOOKUP(EZ$276,UI!$A$12:$O$51,VLOOKUP(EZ$277,$B$276:$C$278,2,0),0)/1000)),"")</f>
        <v/>
      </c>
      <c r="FA334" s="145" t="str">
        <f>IFERROR(TRUNC(VLOOKUP($E334,'Container Panel'!$B$41:$Z$100,$D334,0)/(VLOOKUP(FA$276,UI!$A$12:$O$51,VLOOKUP(FA$277,$B$276:$C$278,2,0),0)/1000)),"")</f>
        <v/>
      </c>
      <c r="FB334" s="145" t="str">
        <f>IFERROR(TRUNC(VLOOKUP($E334,'Container Panel'!$B$41:$Z$100,$D334,0)/(VLOOKUP(FB$276,UI!$A$12:$O$51,VLOOKUP(FB$277,$B$276:$C$278,2,0),0)/1000)),"")</f>
        <v/>
      </c>
      <c r="FC334" s="145" t="str">
        <f>IFERROR(TRUNC(VLOOKUP($E334,'Container Panel'!$B$41:$Z$100,$D334,0)/(VLOOKUP(FC$276,UI!$A$12:$O$51,VLOOKUP(FC$277,$B$276:$C$278,2,0),0)/1000)),"")</f>
        <v/>
      </c>
      <c r="FD334" s="145" t="str">
        <f>IFERROR(TRUNC(VLOOKUP($E334,'Container Panel'!$B$41:$Z$100,$D334,0)/(VLOOKUP(FD$276,UI!$A$12:$O$51,VLOOKUP(FD$277,$B$276:$C$278,2,0),0)/1000)),"")</f>
        <v/>
      </c>
      <c r="FE334" s="145" t="str">
        <f>IFERROR(TRUNC(VLOOKUP($E334,'Container Panel'!$B$41:$Z$100,$D334,0)/(VLOOKUP(FE$276,UI!$A$12:$O$51,VLOOKUP(FE$277,$B$276:$C$278,2,0),0)/1000)),"")</f>
        <v/>
      </c>
      <c r="FF334" s="145" t="str">
        <f>IFERROR(TRUNC(VLOOKUP($E334,'Container Panel'!$B$41:$Z$100,$D334,0)/(VLOOKUP(FF$276,UI!$A$12:$O$51,VLOOKUP(FF$277,$B$276:$C$278,2,0),0)/1000)),"")</f>
        <v/>
      </c>
      <c r="FG334" s="145" t="str">
        <f>IFERROR(TRUNC(VLOOKUP($E334,'Container Panel'!$B$41:$Z$100,$D334,0)/(VLOOKUP(FG$276,UI!$A$12:$O$51,VLOOKUP(FG$277,$B$276:$C$278,2,0),0)/1000)),"")</f>
        <v/>
      </c>
      <c r="FH334" s="145" t="str">
        <f>IFERROR(TRUNC(VLOOKUP($E334,'Container Panel'!$B$41:$Z$100,$D334,0)/(VLOOKUP(FH$276,UI!$A$12:$O$51,VLOOKUP(FH$277,$B$276:$C$278,2,0),0)/1000)),"")</f>
        <v/>
      </c>
      <c r="FI334" s="145" t="str">
        <f>IFERROR(TRUNC(VLOOKUP($E334,'Container Panel'!$B$41:$Z$100,$D334,0)/(VLOOKUP(FI$276,UI!$A$12:$O$51,VLOOKUP(FI$277,$B$276:$C$278,2,0),0)/1000)),"")</f>
        <v/>
      </c>
      <c r="FJ334" s="145" t="str">
        <f>IFERROR(TRUNC(VLOOKUP($E334,'Container Panel'!$B$41:$Z$100,$D334,0)/(VLOOKUP(FJ$276,UI!$A$12:$O$51,VLOOKUP(FJ$277,$B$276:$C$278,2,0),0)/1000)),"")</f>
        <v/>
      </c>
      <c r="FK334" s="145" t="str">
        <f>IFERROR(TRUNC(VLOOKUP($E334,'Container Panel'!$B$41:$Z$100,$D334,0)/(VLOOKUP(FK$276,UI!$A$12:$O$51,VLOOKUP(FK$277,$B$276:$C$278,2,0),0)/1000)),"")</f>
        <v/>
      </c>
      <c r="FL334" s="145" t="str">
        <f>IFERROR(TRUNC(VLOOKUP($E334,'Container Panel'!$B$41:$Z$100,$D334,0)/(VLOOKUP(FL$276,UI!$A$12:$O$51,VLOOKUP(FL$277,$B$276:$C$278,2,0),0)/1000)),"")</f>
        <v/>
      </c>
      <c r="FM334" s="145" t="str">
        <f>IFERROR(TRUNC(VLOOKUP($E334,'Container Panel'!$B$41:$Z$100,$D334,0)/(VLOOKUP(FM$276,UI!$A$12:$O$51,VLOOKUP(FM$277,$B$276:$C$278,2,0),0)/1000)),"")</f>
        <v/>
      </c>
      <c r="FN334" s="145" t="str">
        <f>IFERROR(TRUNC(VLOOKUP($E334,'Container Panel'!$B$41:$Z$100,$D334,0)/(VLOOKUP(FN$276,UI!$A$12:$O$51,VLOOKUP(FN$277,$B$276:$C$278,2,0),0)/1000)),"")</f>
        <v/>
      </c>
      <c r="FO334" s="145" t="str">
        <f>IFERROR(TRUNC(VLOOKUP($E334,'Container Panel'!$B$41:$Z$100,$D334,0)/(VLOOKUP(FO$276,UI!$A$12:$O$51,VLOOKUP(FO$277,$B$276:$C$278,2,0),0)/1000)),"")</f>
        <v/>
      </c>
      <c r="FP334" s="145" t="str">
        <f>IFERROR(TRUNC(VLOOKUP($E334,'Container Panel'!$B$41:$Z$100,$D334,0)/(VLOOKUP(FP$276,UI!$A$12:$O$51,VLOOKUP(FP$277,$B$276:$C$278,2,0),0)/1000)),"")</f>
        <v/>
      </c>
      <c r="FQ334" s="145" t="str">
        <f>IFERROR(TRUNC(VLOOKUP($E334,'Container Panel'!$B$41:$Z$100,$D334,0)/(VLOOKUP(FQ$276,UI!$A$12:$O$51,VLOOKUP(FQ$277,$B$276:$C$278,2,0),0)/1000)),"")</f>
        <v/>
      </c>
      <c r="FR334" s="145" t="str">
        <f>IFERROR(TRUNC(VLOOKUP($E334,'Container Panel'!$B$41:$Z$100,$D334,0)/(VLOOKUP(FR$276,UI!$A$12:$O$51,VLOOKUP(FR$277,$B$276:$C$278,2,0),0)/1000)),"")</f>
        <v/>
      </c>
      <c r="FS334" s="145" t="str">
        <f>IFERROR(TRUNC(VLOOKUP($E334,'Container Panel'!$B$41:$Z$100,$D334,0)/(VLOOKUP(FS$276,UI!$A$12:$O$51,VLOOKUP(FS$277,$B$276:$C$278,2,0),0)/1000)),"")</f>
        <v/>
      </c>
      <c r="FT334" s="145" t="str">
        <f>IFERROR(TRUNC(VLOOKUP($E334,'Container Panel'!$B$41:$Z$100,$D334,0)/(VLOOKUP(FT$276,UI!$A$12:$O$51,VLOOKUP(FT$277,$B$276:$C$278,2,0),0)/1000)),"")</f>
        <v/>
      </c>
      <c r="FU334" s="145" t="str">
        <f>IFERROR(TRUNC(VLOOKUP($E334,'Container Panel'!$B$41:$Z$100,$D334,0)/(VLOOKUP(FU$276,UI!$A$12:$O$51,VLOOKUP(FU$277,$B$276:$C$278,2,0),0)/1000)),"")</f>
        <v/>
      </c>
      <c r="FV334" s="145" t="str">
        <f>IFERROR(TRUNC(VLOOKUP($E334,'Container Panel'!$B$41:$Z$100,$D334,0)/(VLOOKUP(FV$276,UI!$A$12:$O$51,VLOOKUP(FV$277,$B$276:$C$278,2,0),0)/1000)),"")</f>
        <v/>
      </c>
      <c r="FW334" s="145" t="str">
        <f>IFERROR(TRUNC(VLOOKUP($E334,'Container Panel'!$B$41:$Z$100,$D334,0)/(VLOOKUP(FW$276,UI!$A$12:$O$51,VLOOKUP(FW$277,$B$276:$C$278,2,0),0)/1000)),"")</f>
        <v/>
      </c>
      <c r="FX334" s="145" t="str">
        <f>IFERROR(TRUNC(VLOOKUP($E334,'Container Panel'!$B$41:$Z$100,$D334,0)/(VLOOKUP(FX$276,UI!$A$12:$O$51,VLOOKUP(FX$277,$B$276:$C$278,2,0),0)/1000)),"")</f>
        <v/>
      </c>
      <c r="FY334" s="145" t="str">
        <f>IFERROR(TRUNC(VLOOKUP($E334,'Container Panel'!$B$41:$Z$100,$D334,0)/(VLOOKUP(FY$276,UI!$A$12:$O$51,VLOOKUP(FY$277,$B$276:$C$278,2,0),0)/1000)),"")</f>
        <v/>
      </c>
      <c r="FZ334" s="145" t="str">
        <f>IFERROR(TRUNC(VLOOKUP($E334,'Container Panel'!$B$41:$Z$100,$D334,0)/(VLOOKUP(FZ$276,UI!$A$12:$O$51,VLOOKUP(FZ$277,$B$276:$C$278,2,0),0)/1000)),"")</f>
        <v/>
      </c>
      <c r="GA334" s="145" t="str">
        <f>IFERROR(TRUNC(VLOOKUP($E334,'Container Panel'!$B$41:$Z$100,$D334,0)/(VLOOKUP(GA$276,UI!$A$12:$O$51,VLOOKUP(GA$277,$B$276:$C$278,2,0),0)/1000)),"")</f>
        <v/>
      </c>
      <c r="GB334" s="145" t="str">
        <f>IFERROR(TRUNC(VLOOKUP($E334,'Container Panel'!$B$41:$Z$100,$D334,0)/(VLOOKUP(GB$276,UI!$A$12:$O$51,VLOOKUP(GB$277,$B$276:$C$278,2,0),0)/1000)),"")</f>
        <v/>
      </c>
      <c r="GC334" s="145" t="str">
        <f>IFERROR(TRUNC(VLOOKUP($E334,'Container Panel'!$B$41:$Z$100,$D334,0)/(VLOOKUP(GC$276,UI!$A$12:$O$51,VLOOKUP(GC$277,$B$276:$C$278,2,0),0)/1000)),"")</f>
        <v/>
      </c>
      <c r="GD334" s="145" t="str">
        <f>IFERROR(TRUNC(VLOOKUP($E334,'Container Panel'!$B$41:$Z$100,$D334,0)/(VLOOKUP(GD$276,UI!$A$12:$O$51,VLOOKUP(GD$277,$B$276:$C$278,2,0),0)/1000)),"")</f>
        <v/>
      </c>
      <c r="GE334" s="145" t="str">
        <f>IFERROR(TRUNC(VLOOKUP($E334,'Container Panel'!$B$41:$Z$100,$D334,0)/(VLOOKUP(GE$276,UI!$A$12:$O$51,VLOOKUP(GE$277,$B$276:$C$278,2,0),0)/1000)),"")</f>
        <v/>
      </c>
      <c r="GF334" s="145" t="str">
        <f>IFERROR(TRUNC(VLOOKUP($E334,'Container Panel'!$B$41:$Z$100,$D334,0)/(VLOOKUP(GF$276,UI!$A$12:$O$51,VLOOKUP(GF$277,$B$276:$C$278,2,0),0)/1000)),"")</f>
        <v/>
      </c>
      <c r="GG334" s="145" t="str">
        <f>IFERROR(TRUNC(VLOOKUP($E334,'Container Panel'!$B$41:$Z$100,$D334,0)/(VLOOKUP(GG$276,UI!$A$12:$O$51,VLOOKUP(GG$277,$B$276:$C$278,2,0),0)/1000)),"")</f>
        <v/>
      </c>
      <c r="GH334" s="145" t="str">
        <f>IFERROR(TRUNC(VLOOKUP($E334,'Container Panel'!$B$41:$Z$100,$D334,0)/(VLOOKUP(GH$276,UI!$A$12:$O$51,VLOOKUP(GH$277,$B$276:$C$278,2,0),0)/1000)),"")</f>
        <v/>
      </c>
      <c r="GI334" s="145" t="str">
        <f>IFERROR(TRUNC(VLOOKUP($E334,'Container Panel'!$B$41:$Z$100,$D334,0)/(VLOOKUP(GI$276,UI!$A$12:$O$51,VLOOKUP(GI$277,$B$276:$C$278,2,0),0)/1000)),"")</f>
        <v/>
      </c>
      <c r="GJ334" s="145" t="str">
        <f>IFERROR(TRUNC(VLOOKUP($E334,'Container Panel'!$B$41:$Z$100,$D334,0)/(VLOOKUP(GJ$276,UI!$A$12:$O$51,VLOOKUP(GJ$277,$B$276:$C$278,2,0),0)/1000)),"")</f>
        <v/>
      </c>
      <c r="GK334" s="145" t="str">
        <f>IFERROR(TRUNC(VLOOKUP($E334,'Container Panel'!$B$41:$Z$100,$D334,0)/(VLOOKUP(GK$276,UI!$A$12:$O$51,VLOOKUP(GK$277,$B$276:$C$278,2,0),0)/1000)),"")</f>
        <v/>
      </c>
      <c r="GL334" s="145" t="str">
        <f>IFERROR(TRUNC(VLOOKUP($E334,'Container Panel'!$B$41:$Z$100,$D334,0)/(VLOOKUP(GL$276,UI!$A$12:$O$51,VLOOKUP(GL$277,$B$276:$C$278,2,0),0)/1000)),"")</f>
        <v/>
      </c>
      <c r="GM334" s="145" t="str">
        <f>IFERROR(TRUNC(VLOOKUP($E334,'Container Panel'!$B$41:$Z$100,$D334,0)/(VLOOKUP(GM$276,UI!$A$12:$O$51,VLOOKUP(GM$277,$B$276:$C$278,2,0),0)/1000)),"")</f>
        <v/>
      </c>
      <c r="GN334" s="145" t="str">
        <f>IFERROR(TRUNC(VLOOKUP($E334,'Container Panel'!$B$41:$Z$100,$D334,0)/(VLOOKUP(GN$276,UI!$A$12:$O$51,VLOOKUP(GN$277,$B$276:$C$278,2,0),0)/1000)),"")</f>
        <v/>
      </c>
      <c r="GO334" s="145" t="str">
        <f>IFERROR(TRUNC(VLOOKUP($E334,'Container Panel'!$B$41:$Z$100,$D334,0)/(VLOOKUP(GO$276,UI!$A$12:$O$51,VLOOKUP(GO$277,$B$276:$C$278,2,0),0)/1000)),"")</f>
        <v/>
      </c>
      <c r="GP334" s="145" t="str">
        <f>IFERROR(TRUNC(VLOOKUP($E334,'Container Panel'!$B$41:$Z$100,$D334,0)/(VLOOKUP(GP$276,UI!$A$12:$O$51,VLOOKUP(GP$277,$B$276:$C$278,2,0),0)/1000)),"")</f>
        <v/>
      </c>
      <c r="GQ334" s="145" t="str">
        <f>IFERROR(TRUNC(VLOOKUP($E334,'Container Panel'!$B$41:$Z$100,$D334,0)/(VLOOKUP(GQ$276,UI!$A$12:$O$51,VLOOKUP(GQ$277,$B$276:$C$278,2,0),0)/1000)),"")</f>
        <v/>
      </c>
      <c r="GR334" s="145" t="str">
        <f>IFERROR(TRUNC(VLOOKUP($E334,'Container Panel'!$B$41:$Z$100,$D334,0)/(VLOOKUP(GR$276,UI!$A$12:$O$51,VLOOKUP(GR$277,$B$276:$C$278,2,0),0)/1000)),"")</f>
        <v/>
      </c>
      <c r="GS334" s="145" t="str">
        <f>IFERROR(TRUNC(VLOOKUP($E334,'Container Panel'!$B$41:$Z$100,$D334,0)/(VLOOKUP(GS$276,UI!$A$12:$O$51,VLOOKUP(GS$277,$B$276:$C$278,2,0),0)/1000)),"")</f>
        <v/>
      </c>
      <c r="GT334" s="145" t="str">
        <f>IFERROR(TRUNC(VLOOKUP($E334,'Container Panel'!$B$41:$Z$100,$D334,0)/(VLOOKUP(GT$276,UI!$A$12:$O$51,VLOOKUP(GT$277,$B$276:$C$278,2,0),0)/1000)),"")</f>
        <v/>
      </c>
      <c r="GU334" s="145" t="str">
        <f>IFERROR(TRUNC(VLOOKUP($E334,'Container Panel'!$B$41:$Z$100,$D334,0)/(VLOOKUP(GU$276,UI!$A$12:$O$51,VLOOKUP(GU$277,$B$276:$C$278,2,0),0)/1000)),"")</f>
        <v/>
      </c>
      <c r="GV334" s="145" t="str">
        <f>IFERROR(TRUNC(VLOOKUP($E334,'Container Panel'!$B$41:$Z$100,$D334,0)/(VLOOKUP(GV$276,UI!$A$12:$O$51,VLOOKUP(GV$277,$B$276:$C$278,2,0),0)/1000)),"")</f>
        <v/>
      </c>
      <c r="GW334" s="145" t="str">
        <f>IFERROR(TRUNC(VLOOKUP($E334,'Container Panel'!$B$41:$Z$100,$D334,0)/(VLOOKUP(GW$276,UI!$A$12:$O$51,VLOOKUP(GW$277,$B$276:$C$278,2,0),0)/1000)),"")</f>
        <v/>
      </c>
      <c r="GX334" s="145" t="str">
        <f>IFERROR(TRUNC(VLOOKUP($E334,'Container Panel'!$B$41:$Z$100,$D334,0)/(VLOOKUP(GX$276,UI!$A$12:$O$51,VLOOKUP(GX$277,$B$276:$C$278,2,0),0)/1000)),"")</f>
        <v/>
      </c>
      <c r="GY334" s="145" t="str">
        <f>IFERROR(TRUNC(VLOOKUP($E334,'Container Panel'!$B$41:$Z$100,$D334,0)/(VLOOKUP(GY$276,UI!$A$12:$O$51,VLOOKUP(GY$277,$B$276:$C$278,2,0),0)/1000)),"")</f>
        <v/>
      </c>
      <c r="GZ334" s="145" t="str">
        <f>IFERROR(TRUNC(VLOOKUP($E334,'Container Panel'!$B$41:$Z$100,$D334,0)/(VLOOKUP(GZ$276,UI!$A$12:$O$51,VLOOKUP(GZ$277,$B$276:$C$278,2,0),0)/1000)),"")</f>
        <v/>
      </c>
      <c r="HA334" s="145" t="str">
        <f>IFERROR(TRUNC(VLOOKUP($E334,'Container Panel'!$B$41:$Z$100,$D334,0)/(VLOOKUP(HA$276,UI!$A$12:$O$51,VLOOKUP(HA$277,$B$276:$C$278,2,0),0)/1000)),"")</f>
        <v/>
      </c>
      <c r="HB334" s="145" t="str">
        <f>IFERROR(TRUNC(VLOOKUP($E334,'Container Panel'!$B$41:$Z$100,$D334,0)/(VLOOKUP(HB$276,UI!$A$12:$O$51,VLOOKUP(HB$277,$B$276:$C$278,2,0),0)/1000)),"")</f>
        <v/>
      </c>
      <c r="HC334" s="145" t="str">
        <f>IFERROR(TRUNC(VLOOKUP($E334,'Container Panel'!$B$41:$Z$100,$D334,0)/(VLOOKUP(HC$276,UI!$A$12:$O$51,VLOOKUP(HC$277,$B$276:$C$278,2,0),0)/1000)),"")</f>
        <v/>
      </c>
      <c r="HD334" s="145" t="str">
        <f>IFERROR(TRUNC(VLOOKUP($E334,'Container Panel'!$B$41:$Z$100,$D334,0)/(VLOOKUP(HD$276,UI!$A$12:$O$51,VLOOKUP(HD$277,$B$276:$C$278,2,0),0)/1000)),"")</f>
        <v/>
      </c>
      <c r="HE334" s="145" t="str">
        <f>IFERROR(TRUNC(VLOOKUP($E334,'Container Panel'!$B$41:$Z$100,$D334,0)/(VLOOKUP(HE$276,UI!$A$12:$O$51,VLOOKUP(HE$277,$B$276:$C$278,2,0),0)/1000)),"")</f>
        <v/>
      </c>
      <c r="HF334" s="145" t="str">
        <f>IFERROR(TRUNC(VLOOKUP($E334,'Container Panel'!$B$41:$Z$100,$D334,0)/(VLOOKUP(HF$276,UI!$A$12:$O$51,VLOOKUP(HF$277,$B$276:$C$278,2,0),0)/1000)),"")</f>
        <v/>
      </c>
      <c r="HG334" s="145" t="str">
        <f>IFERROR(TRUNC(VLOOKUP($E334,'Container Panel'!$B$41:$Z$100,$D334,0)/(VLOOKUP(HG$276,UI!$A$12:$O$51,VLOOKUP(HG$277,$B$276:$C$278,2,0),0)/1000)),"")</f>
        <v/>
      </c>
      <c r="HH334" s="145" t="str">
        <f>IFERROR(TRUNC(VLOOKUP($E334,'Container Panel'!$B$41:$Z$100,$D334,0)/(VLOOKUP(HH$276,UI!$A$12:$O$51,VLOOKUP(HH$277,$B$276:$C$278,2,0),0)/1000)),"")</f>
        <v/>
      </c>
      <c r="HI334" s="145" t="str">
        <f>IFERROR(TRUNC(VLOOKUP($E334,'Container Panel'!$B$41:$Z$100,$D334,0)/(VLOOKUP(HI$276,UI!$A$12:$O$51,VLOOKUP(HI$277,$B$276:$C$278,2,0),0)/1000)),"")</f>
        <v/>
      </c>
      <c r="HJ334" s="145" t="str">
        <f>IFERROR(TRUNC(VLOOKUP($E334,'Container Panel'!$B$41:$Z$100,$D334,0)/(VLOOKUP(HJ$276,UI!$A$12:$O$51,VLOOKUP(HJ$277,$B$276:$C$278,2,0),0)/1000)),"")</f>
        <v/>
      </c>
      <c r="HK334" s="145" t="str">
        <f>IFERROR(TRUNC(VLOOKUP($E334,'Container Panel'!$B$41:$Z$100,$D334,0)/(VLOOKUP(HK$276,UI!$A$12:$O$51,VLOOKUP(HK$277,$B$276:$C$278,2,0),0)/1000)),"")</f>
        <v/>
      </c>
      <c r="HL334" s="145" t="str">
        <f>IFERROR(TRUNC(VLOOKUP($E334,'Container Panel'!$B$41:$Z$100,$D334,0)/(VLOOKUP(HL$276,UI!$A$12:$O$51,VLOOKUP(HL$277,$B$276:$C$278,2,0),0)/1000)),"")</f>
        <v/>
      </c>
      <c r="HM334" s="145" t="str">
        <f>IFERROR(TRUNC(VLOOKUP($E334,'Container Panel'!$B$41:$Z$100,$D334,0)/(VLOOKUP(HM$276,UI!$A$12:$O$51,VLOOKUP(HM$277,$B$276:$C$278,2,0),0)/1000)),"")</f>
        <v/>
      </c>
      <c r="HN334" s="145" t="str">
        <f>IFERROR(TRUNC(VLOOKUP($E334,'Container Panel'!$B$41:$Z$100,$D334,0)/(VLOOKUP(HN$276,UI!$A$12:$O$51,VLOOKUP(HN$277,$B$276:$C$278,2,0),0)/1000)),"")</f>
        <v/>
      </c>
      <c r="HO334" s="145" t="str">
        <f>IFERROR(TRUNC(VLOOKUP($E334,'Container Panel'!$B$41:$Z$100,$D334,0)/(VLOOKUP(HO$276,UI!$A$12:$O$51,VLOOKUP(HO$277,$B$276:$C$278,2,0),0)/1000)),"")</f>
        <v/>
      </c>
      <c r="HP334" s="145" t="str">
        <f>IFERROR(TRUNC(VLOOKUP($E334,'Container Panel'!$B$41:$Z$100,$D334,0)/(VLOOKUP(HP$276,UI!$A$12:$O$51,VLOOKUP(HP$277,$B$276:$C$278,2,0),0)/1000)),"")</f>
        <v/>
      </c>
      <c r="HQ334" s="145" t="str">
        <f>IFERROR(TRUNC(VLOOKUP($E334,'Container Panel'!$B$41:$Z$100,$D334,0)/(VLOOKUP(HQ$276,UI!$A$12:$O$51,VLOOKUP(HQ$277,$B$276:$C$278,2,0),0)/1000)),"")</f>
        <v/>
      </c>
      <c r="HR334" s="145" t="str">
        <f>IFERROR(TRUNC(VLOOKUP($E334,'Container Panel'!$B$41:$Z$100,$D334,0)/(VLOOKUP(HR$276,UI!$A$12:$O$51,VLOOKUP(HR$277,$B$276:$C$278,2,0),0)/1000)),"")</f>
        <v/>
      </c>
      <c r="HS334" s="145" t="str">
        <f>IFERROR(TRUNC(VLOOKUP($E334,'Container Panel'!$B$41:$Z$100,$D334,0)/(VLOOKUP(HS$276,UI!$A$12:$O$51,VLOOKUP(HS$277,$B$276:$C$278,2,0),0)/1000)),"")</f>
        <v/>
      </c>
      <c r="HT334" s="145" t="str">
        <f>IFERROR(TRUNC(VLOOKUP($E334,'Container Panel'!$B$41:$Z$100,$D334,0)/(VLOOKUP(HT$276,UI!$A$12:$O$51,VLOOKUP(HT$277,$B$276:$C$278,2,0),0)/1000)),"")</f>
        <v/>
      </c>
      <c r="HU334" s="145" t="str">
        <f>IFERROR(TRUNC(VLOOKUP($E334,'Container Panel'!$B$41:$Z$100,$D334,0)/(VLOOKUP(HU$276,UI!$A$12:$O$51,VLOOKUP(HU$277,$B$276:$C$278,2,0),0)/1000)),"")</f>
        <v/>
      </c>
      <c r="HV334" s="145" t="str">
        <f>IFERROR(TRUNC(VLOOKUP($E334,'Container Panel'!$B$41:$Z$100,$D334,0)/(VLOOKUP(HV$276,UI!$A$12:$O$51,VLOOKUP(HV$277,$B$276:$C$278,2,0),0)/1000)),"")</f>
        <v/>
      </c>
      <c r="HW334" s="145" t="str">
        <f>IFERROR(TRUNC(VLOOKUP($E334,'Container Panel'!$B$41:$Z$100,$D334,0)/(VLOOKUP(HW$276,UI!$A$12:$O$51,VLOOKUP(HW$277,$B$276:$C$278,2,0),0)/1000)),"")</f>
        <v/>
      </c>
      <c r="HX334" s="145" t="str">
        <f>IFERROR(TRUNC(VLOOKUP($E334,'Container Panel'!$B$41:$Z$100,$D334,0)/(VLOOKUP(HX$276,UI!$A$12:$O$51,VLOOKUP(HX$277,$B$276:$C$278,2,0),0)/1000)),"")</f>
        <v/>
      </c>
      <c r="HY334" s="145" t="str">
        <f>IFERROR(TRUNC(VLOOKUP($E334,'Container Panel'!$B$41:$Z$100,$D334,0)/(VLOOKUP(HY$276,UI!$A$12:$O$51,VLOOKUP(HY$277,$B$276:$C$278,2,0),0)/1000)),"")</f>
        <v/>
      </c>
      <c r="HZ334" s="145" t="str">
        <f>IFERROR(TRUNC(VLOOKUP($E334,'Container Panel'!$B$41:$Z$100,$D334,0)/(VLOOKUP(HZ$276,UI!$A$12:$O$51,VLOOKUP(HZ$277,$B$276:$C$278,2,0),0)/1000)),"")</f>
        <v/>
      </c>
      <c r="IA334" s="145" t="str">
        <f>IFERROR(TRUNC(VLOOKUP($E334,'Container Panel'!$B$41:$Z$100,$D334,0)/(VLOOKUP(IA$276,UI!$A$12:$O$51,VLOOKUP(IA$277,$B$276:$C$278,2,0),0)/1000)),"")</f>
        <v/>
      </c>
      <c r="IB334" s="145" t="str">
        <f>IFERROR(TRUNC(VLOOKUP($E334,'Container Panel'!$B$41:$Z$100,$D334,0)/(VLOOKUP(IB$276,UI!$A$12:$O$51,VLOOKUP(IB$277,$B$276:$C$278,2,0),0)/1000)),"")</f>
        <v/>
      </c>
      <c r="IC334" s="145" t="str">
        <f>IFERROR(TRUNC(VLOOKUP($E334,'Container Panel'!$B$41:$Z$100,$D334,0)/(VLOOKUP(IC$276,UI!$A$12:$O$51,VLOOKUP(IC$277,$B$276:$C$278,2,0),0)/1000)),"")</f>
        <v/>
      </c>
      <c r="ID334" s="145" t="str">
        <f>IFERROR(TRUNC(VLOOKUP($E334,'Container Panel'!$B$41:$Z$100,$D334,0)/(VLOOKUP(ID$276,UI!$A$12:$O$51,VLOOKUP(ID$277,$B$276:$C$278,2,0),0)/1000)),"")</f>
        <v/>
      </c>
      <c r="IE334" s="145" t="str">
        <f>IFERROR(TRUNC(VLOOKUP($E334,'Container Panel'!$B$41:$Z$100,$D334,0)/(VLOOKUP(IE$276,UI!$A$12:$O$51,VLOOKUP(IE$277,$B$276:$C$278,2,0),0)/1000)),"")</f>
        <v/>
      </c>
      <c r="IF334" s="145" t="str">
        <f>IFERROR(TRUNC(VLOOKUP($E334,'Container Panel'!$B$41:$Z$100,$D334,0)/(VLOOKUP(IF$276,UI!$A$12:$O$51,VLOOKUP(IF$277,$B$276:$C$278,2,0),0)/1000)),"")</f>
        <v/>
      </c>
      <c r="IG334" s="145" t="str">
        <f>IFERROR(TRUNC(VLOOKUP($E334,'Container Panel'!$B$41:$Z$100,$D334,0)/(VLOOKUP(IG$276,UI!$A$12:$O$51,VLOOKUP(IG$277,$B$276:$C$278,2,0),0)/1000)),"")</f>
        <v/>
      </c>
      <c r="IH334" s="145" t="str">
        <f>IFERROR(TRUNC(VLOOKUP($E334,'Container Panel'!$B$41:$Z$100,$D334,0)/(VLOOKUP(IH$276,UI!$A$12:$O$51,VLOOKUP(IH$277,$B$276:$C$278,2,0),0)/1000)),"")</f>
        <v/>
      </c>
      <c r="II334" s="145" t="str">
        <f>IFERROR(TRUNC(VLOOKUP($E334,'Container Panel'!$B$41:$Z$100,$D334,0)/(VLOOKUP(II$276,UI!$A$12:$O$51,VLOOKUP(II$277,$B$276:$C$278,2,0),0)/1000)),"")</f>
        <v/>
      </c>
      <c r="IJ334" s="145" t="str">
        <f>IFERROR(TRUNC(VLOOKUP($E334,'Container Panel'!$B$41:$Z$100,$D334,0)/(VLOOKUP(IJ$276,UI!$A$12:$O$51,VLOOKUP(IJ$277,$B$276:$C$278,2,0),0)/1000)),"")</f>
        <v/>
      </c>
      <c r="IK334" s="145" t="str">
        <f>IFERROR(TRUNC(VLOOKUP($E334,'Container Panel'!$B$41:$Z$100,$D334,0)/(VLOOKUP(IK$276,UI!$A$12:$O$51,VLOOKUP(IK$277,$B$276:$C$278,2,0),0)/1000)),"")</f>
        <v/>
      </c>
      <c r="IL334" s="145" t="str">
        <f>IFERROR(TRUNC(VLOOKUP($E334,'Container Panel'!$B$41:$Z$100,$D334,0)/(VLOOKUP(IL$276,UI!$A$12:$O$51,VLOOKUP(IL$277,$B$276:$C$278,2,0),0)/1000)),"")</f>
        <v/>
      </c>
    </row>
    <row r="335" spans="2:246">
      <c r="B335" s="74">
        <v>55</v>
      </c>
      <c r="C335" s="74">
        <f t="shared" si="191"/>
        <v>19</v>
      </c>
      <c r="D335" s="163">
        <f>MOD(B335,3)+'Container Panel'!$Q$38</f>
        <v>17</v>
      </c>
      <c r="E335" s="143" t="str">
        <f t="shared" si="193"/>
        <v>EU8612</v>
      </c>
      <c r="F335" s="144" t="s">
        <v>76</v>
      </c>
      <c r="G335" s="145">
        <f>IFERROR(TRUNC(VLOOKUP($E335,'Container Panel'!$B$41:$Z$100,$D335,0)/(VLOOKUP(G$276,UI!$A$12:$O$51,VLOOKUP(G$278,$B$276:$C$278,2,0),0)/1000)),"")</f>
        <v>9</v>
      </c>
      <c r="H335" s="145">
        <f>IFERROR(TRUNC(VLOOKUP($E335,'Container Panel'!$B$41:$Z$100,$D335,0)/(VLOOKUP(H$276,UI!$A$12:$O$51,VLOOKUP(H$278,$B$276:$C$278,2,0),0)/1000)),"")</f>
        <v>4</v>
      </c>
      <c r="I335" s="145">
        <f>IFERROR(TRUNC(VLOOKUP($E335,'Container Panel'!$B$41:$Z$100,$D335,0)/(VLOOKUP(I$276,UI!$A$12:$O$51,VLOOKUP(I$278,$B$276:$C$278,2,0),0)/1000)),"")</f>
        <v>3</v>
      </c>
      <c r="J335" s="145">
        <f>IFERROR(TRUNC(VLOOKUP($E335,'Container Panel'!$B$41:$Z$100,$D335,0)/(VLOOKUP(J$276,UI!$A$12:$O$51,VLOOKUP(J$278,$B$276:$C$278,2,0),0)/1000)),"")</f>
        <v>4</v>
      </c>
      <c r="K335" s="145">
        <f>IFERROR(TRUNC(VLOOKUP($E335,'Container Panel'!$B$41:$Z$100,$D335,0)/(VLOOKUP(K$276,UI!$A$12:$O$51,VLOOKUP(K$278,$B$276:$C$278,2,0),0)/1000)),"")</f>
        <v>9</v>
      </c>
      <c r="L335" s="145">
        <f>IFERROR(TRUNC(VLOOKUP($E335,'Container Panel'!$B$41:$Z$100,$D335,0)/(VLOOKUP(L$276,UI!$A$12:$O$51,VLOOKUP(L$278,$B$276:$C$278,2,0),0)/1000)),"")</f>
        <v>3</v>
      </c>
      <c r="M335" s="145">
        <f>IFERROR(TRUNC(VLOOKUP($E335,'Container Panel'!$B$41:$Z$100,$D335,0)/(VLOOKUP(M$276,UI!$A$12:$O$51,VLOOKUP(M$278,$B$276:$C$278,2,0),0)/1000)),"")</f>
        <v>2</v>
      </c>
      <c r="N335" s="145">
        <f>IFERROR(TRUNC(VLOOKUP($E335,'Container Panel'!$B$41:$Z$100,$D335,0)/(VLOOKUP(N$276,UI!$A$12:$O$51,VLOOKUP(N$278,$B$276:$C$278,2,0),0)/1000)),"")</f>
        <v>7</v>
      </c>
      <c r="O335" s="145">
        <f>IFERROR(TRUNC(VLOOKUP($E335,'Container Panel'!$B$41:$Z$100,$D335,0)/(VLOOKUP(O$276,UI!$A$12:$O$51,VLOOKUP(O$278,$B$276:$C$278,2,0),0)/1000)),"")</f>
        <v>2</v>
      </c>
      <c r="P335" s="145">
        <f>IFERROR(TRUNC(VLOOKUP($E335,'Container Panel'!$B$41:$Z$100,$D335,0)/(VLOOKUP(P$276,UI!$A$12:$O$51,VLOOKUP(P$278,$B$276:$C$278,2,0),0)/1000)),"")</f>
        <v>7</v>
      </c>
      <c r="Q335" s="145">
        <f>IFERROR(TRUNC(VLOOKUP($E335,'Container Panel'!$B$41:$Z$100,$D335,0)/(VLOOKUP(Q$276,UI!$A$12:$O$51,VLOOKUP(Q$278,$B$276:$C$278,2,0),0)/1000)),"")</f>
        <v>2</v>
      </c>
      <c r="R335" s="145">
        <f>IFERROR(TRUNC(VLOOKUP($E335,'Container Panel'!$B$41:$Z$100,$D335,0)/(VLOOKUP(R$276,UI!$A$12:$O$51,VLOOKUP(R$278,$B$276:$C$278,2,0),0)/1000)),"")</f>
        <v>2</v>
      </c>
      <c r="S335" s="145" t="str">
        <f>IFERROR(TRUNC(VLOOKUP($E335,'Container Panel'!$B$41:$Z$100,$D335,0)/(VLOOKUP(S$276,UI!$A$12:$O$51,VLOOKUP(S$278,$B$276:$C$278,2,0),0)/1000)),"")</f>
        <v/>
      </c>
      <c r="T335" s="145" t="str">
        <f>IFERROR(TRUNC(VLOOKUP($E335,'Container Panel'!$B$41:$Z$100,$D335,0)/(VLOOKUP(T$276,UI!$A$12:$O$51,VLOOKUP(T$278,$B$276:$C$278,2,0),0)/1000)),"")</f>
        <v/>
      </c>
      <c r="U335" s="145" t="str">
        <f>IFERROR(TRUNC(VLOOKUP($E335,'Container Panel'!$B$41:$Z$100,$D335,0)/(VLOOKUP(U$276,UI!$A$12:$O$51,VLOOKUP(U$278,$B$276:$C$278,2,0),0)/1000)),"")</f>
        <v/>
      </c>
      <c r="V335" s="145" t="str">
        <f>IFERROR(TRUNC(VLOOKUP($E335,'Container Panel'!$B$41:$Z$100,$D335,0)/(VLOOKUP(V$276,UI!$A$12:$O$51,VLOOKUP(V$278,$B$276:$C$278,2,0),0)/1000)),"")</f>
        <v/>
      </c>
      <c r="W335" s="145" t="str">
        <f>IFERROR(TRUNC(VLOOKUP($E335,'Container Panel'!$B$41:$Z$100,$D335,0)/(VLOOKUP(W$276,UI!$A$12:$O$51,VLOOKUP(W$278,$B$276:$C$278,2,0),0)/1000)),"")</f>
        <v/>
      </c>
      <c r="X335" s="145" t="str">
        <f>IFERROR(TRUNC(VLOOKUP($E335,'Container Panel'!$B$41:$Z$100,$D335,0)/(VLOOKUP(X$276,UI!$A$12:$O$51,VLOOKUP(X$278,$B$276:$C$278,2,0),0)/1000)),"")</f>
        <v/>
      </c>
      <c r="Y335" s="145" t="str">
        <f>IFERROR(TRUNC(VLOOKUP($E335,'Container Panel'!$B$41:$Z$100,$D335,0)/(VLOOKUP(Y$276,UI!$A$12:$O$51,VLOOKUP(Y$278,$B$276:$C$278,2,0),0)/1000)),"")</f>
        <v/>
      </c>
      <c r="Z335" s="145" t="str">
        <f>IFERROR(TRUNC(VLOOKUP($E335,'Container Panel'!$B$41:$Z$100,$D335,0)/(VLOOKUP(Z$276,UI!$A$12:$O$51,VLOOKUP(Z$278,$B$276:$C$278,2,0),0)/1000)),"")</f>
        <v/>
      </c>
      <c r="AA335" s="145" t="str">
        <f>IFERROR(TRUNC(VLOOKUP($E335,'Container Panel'!$B$41:$Z$100,$D335,0)/(VLOOKUP(AA$276,UI!$A$12:$O$51,VLOOKUP(AA$278,$B$276:$C$278,2,0),0)/1000)),"")</f>
        <v/>
      </c>
      <c r="AB335" s="145" t="str">
        <f>IFERROR(TRUNC(VLOOKUP($E335,'Container Panel'!$B$41:$Z$100,$D335,0)/(VLOOKUP(AB$276,UI!$A$12:$O$51,VLOOKUP(AB$278,$B$276:$C$278,2,0),0)/1000)),"")</f>
        <v/>
      </c>
      <c r="AC335" s="145" t="str">
        <f>IFERROR(TRUNC(VLOOKUP($E335,'Container Panel'!$B$41:$Z$100,$D335,0)/(VLOOKUP(AC$276,UI!$A$12:$O$51,VLOOKUP(AC$278,$B$276:$C$278,2,0),0)/1000)),"")</f>
        <v/>
      </c>
      <c r="AD335" s="145" t="str">
        <f>IFERROR(TRUNC(VLOOKUP($E335,'Container Panel'!$B$41:$Z$100,$D335,0)/(VLOOKUP(AD$276,UI!$A$12:$O$51,VLOOKUP(AD$278,$B$276:$C$278,2,0),0)/1000)),"")</f>
        <v/>
      </c>
      <c r="AE335" s="145" t="str">
        <f>IFERROR(TRUNC(VLOOKUP($E335,'Container Panel'!$B$41:$Z$100,$D335,0)/(VLOOKUP(AE$276,UI!$A$12:$O$51,VLOOKUP(AE$278,$B$276:$C$278,2,0),0)/1000)),"")</f>
        <v/>
      </c>
      <c r="AF335" s="145" t="str">
        <f>IFERROR(TRUNC(VLOOKUP($E335,'Container Panel'!$B$41:$Z$100,$D335,0)/(VLOOKUP(AF$276,UI!$A$12:$O$51,VLOOKUP(AF$278,$B$276:$C$278,2,0),0)/1000)),"")</f>
        <v/>
      </c>
      <c r="AG335" s="145" t="str">
        <f>IFERROR(TRUNC(VLOOKUP($E335,'Container Panel'!$B$41:$Z$100,$D335,0)/(VLOOKUP(AG$276,UI!$A$12:$O$51,VLOOKUP(AG$278,$B$276:$C$278,2,0),0)/1000)),"")</f>
        <v/>
      </c>
      <c r="AH335" s="145" t="str">
        <f>IFERROR(TRUNC(VLOOKUP($E335,'Container Panel'!$B$41:$Z$100,$D335,0)/(VLOOKUP(AH$276,UI!$A$12:$O$51,VLOOKUP(AH$278,$B$276:$C$278,2,0),0)/1000)),"")</f>
        <v/>
      </c>
      <c r="AI335" s="145" t="str">
        <f>IFERROR(TRUNC(VLOOKUP($E335,'Container Panel'!$B$41:$Z$100,$D335,0)/(VLOOKUP(AI$276,UI!$A$12:$O$51,VLOOKUP(AI$278,$B$276:$C$278,2,0),0)/1000)),"")</f>
        <v/>
      </c>
      <c r="AJ335" s="145" t="str">
        <f>IFERROR(TRUNC(VLOOKUP($E335,'Container Panel'!$B$41:$Z$100,$D335,0)/(VLOOKUP(AJ$276,UI!$A$12:$O$51,VLOOKUP(AJ$278,$B$276:$C$278,2,0),0)/1000)),"")</f>
        <v/>
      </c>
      <c r="AK335" s="145" t="str">
        <f>IFERROR(TRUNC(VLOOKUP($E335,'Container Panel'!$B$41:$Z$100,$D335,0)/(VLOOKUP(AK$276,UI!$A$12:$O$51,VLOOKUP(AK$278,$B$276:$C$278,2,0),0)/1000)),"")</f>
        <v/>
      </c>
      <c r="AL335" s="145" t="str">
        <f>IFERROR(TRUNC(VLOOKUP($E335,'Container Panel'!$B$41:$Z$100,$D335,0)/(VLOOKUP(AL$276,UI!$A$12:$O$51,VLOOKUP(AL$278,$B$276:$C$278,2,0),0)/1000)),"")</f>
        <v/>
      </c>
      <c r="AM335" s="145" t="str">
        <f>IFERROR(TRUNC(VLOOKUP($E335,'Container Panel'!$B$41:$Z$100,$D335,0)/(VLOOKUP(AM$276,UI!$A$12:$O$51,VLOOKUP(AM$278,$B$276:$C$278,2,0),0)/1000)),"")</f>
        <v/>
      </c>
      <c r="AN335" s="145" t="str">
        <f>IFERROR(TRUNC(VLOOKUP($E335,'Container Panel'!$B$41:$Z$100,$D335,0)/(VLOOKUP(AN$276,UI!$A$12:$O$51,VLOOKUP(AN$278,$B$276:$C$278,2,0),0)/1000)),"")</f>
        <v/>
      </c>
      <c r="AO335" s="145" t="str">
        <f>IFERROR(TRUNC(VLOOKUP($E335,'Container Panel'!$B$41:$Z$100,$D335,0)/(VLOOKUP(AO$276,UI!$A$12:$O$51,VLOOKUP(AO$278,$B$276:$C$278,2,0),0)/1000)),"")</f>
        <v/>
      </c>
      <c r="AP335" s="145" t="str">
        <f>IFERROR(TRUNC(VLOOKUP($E335,'Container Panel'!$B$41:$Z$100,$D335,0)/(VLOOKUP(AP$276,UI!$A$12:$O$51,VLOOKUP(AP$278,$B$276:$C$278,2,0),0)/1000)),"")</f>
        <v/>
      </c>
      <c r="AQ335" s="145" t="str">
        <f>IFERROR(TRUNC(VLOOKUP($E335,'Container Panel'!$B$41:$Z$100,$D335,0)/(VLOOKUP(AQ$276,UI!$A$12:$O$51,VLOOKUP(AQ$278,$B$276:$C$278,2,0),0)/1000)),"")</f>
        <v/>
      </c>
      <c r="AR335" s="145" t="str">
        <f>IFERROR(TRUNC(VLOOKUP($E335,'Container Panel'!$B$41:$Z$100,$D335,0)/(VLOOKUP(AR$276,UI!$A$12:$O$51,VLOOKUP(AR$278,$B$276:$C$278,2,0),0)/1000)),"")</f>
        <v/>
      </c>
      <c r="AS335" s="145" t="str">
        <f>IFERROR(TRUNC(VLOOKUP($E335,'Container Panel'!$B$41:$Z$100,$D335,0)/(VLOOKUP(AS$276,UI!$A$12:$O$51,VLOOKUP(AS$278,$B$276:$C$278,2,0),0)/1000)),"")</f>
        <v/>
      </c>
      <c r="AT335" s="145" t="str">
        <f>IFERROR(TRUNC(VLOOKUP($E335,'Container Panel'!$B$41:$Z$100,$D335,0)/(VLOOKUP(AT$276,UI!$A$12:$O$51,VLOOKUP(AT$278,$B$276:$C$278,2,0),0)/1000)),"")</f>
        <v/>
      </c>
      <c r="AU335" s="145" t="str">
        <f>IFERROR(TRUNC(VLOOKUP($E335,'Container Panel'!$B$41:$Z$100,$D335,0)/(VLOOKUP(AU$276,UI!$A$12:$O$51,VLOOKUP(AU$278,$B$276:$C$278,2,0),0)/1000)),"")</f>
        <v/>
      </c>
      <c r="AV335" s="145" t="str">
        <f>IFERROR(TRUNC(VLOOKUP($E335,'Container Panel'!$B$41:$Z$100,$D335,0)/(VLOOKUP(AV$276,UI!$A$12:$O$51,VLOOKUP(AV$278,$B$276:$C$278,2,0),0)/1000)),"")</f>
        <v/>
      </c>
      <c r="AW335" s="145" t="str">
        <f>IFERROR(TRUNC(VLOOKUP($E335,'Container Panel'!$B$41:$Z$100,$D335,0)/(VLOOKUP(AW$276,UI!$A$12:$O$51,VLOOKUP(AW$278,$B$276:$C$278,2,0),0)/1000)),"")</f>
        <v/>
      </c>
      <c r="AX335" s="145" t="str">
        <f>IFERROR(TRUNC(VLOOKUP($E335,'Container Panel'!$B$41:$Z$100,$D335,0)/(VLOOKUP(AX$276,UI!$A$12:$O$51,VLOOKUP(AX$278,$B$276:$C$278,2,0),0)/1000)),"")</f>
        <v/>
      </c>
      <c r="AY335" s="145" t="str">
        <f>IFERROR(TRUNC(VLOOKUP($E335,'Container Panel'!$B$41:$Z$100,$D335,0)/(VLOOKUP(AY$276,UI!$A$12:$O$51,VLOOKUP(AY$278,$B$276:$C$278,2,0),0)/1000)),"")</f>
        <v/>
      </c>
      <c r="AZ335" s="145" t="str">
        <f>IFERROR(TRUNC(VLOOKUP($E335,'Container Panel'!$B$41:$Z$100,$D335,0)/(VLOOKUP(AZ$276,UI!$A$12:$O$51,VLOOKUP(AZ$278,$B$276:$C$278,2,0),0)/1000)),"")</f>
        <v/>
      </c>
      <c r="BA335" s="145" t="str">
        <f>IFERROR(TRUNC(VLOOKUP($E335,'Container Panel'!$B$41:$Z$100,$D335,0)/(VLOOKUP(BA$276,UI!$A$12:$O$51,VLOOKUP(BA$278,$B$276:$C$278,2,0),0)/1000)),"")</f>
        <v/>
      </c>
      <c r="BB335" s="145" t="str">
        <f>IFERROR(TRUNC(VLOOKUP($E335,'Container Panel'!$B$41:$Z$100,$D335,0)/(VLOOKUP(BB$276,UI!$A$12:$O$51,VLOOKUP(BB$278,$B$276:$C$278,2,0),0)/1000)),"")</f>
        <v/>
      </c>
      <c r="BC335" s="145" t="str">
        <f>IFERROR(TRUNC(VLOOKUP($E335,'Container Panel'!$B$41:$Z$100,$D335,0)/(VLOOKUP(BC$276,UI!$A$12:$O$51,VLOOKUP(BC$278,$B$276:$C$278,2,0),0)/1000)),"")</f>
        <v/>
      </c>
      <c r="BD335" s="145" t="str">
        <f>IFERROR(TRUNC(VLOOKUP($E335,'Container Panel'!$B$41:$Z$100,$D335,0)/(VLOOKUP(BD$276,UI!$A$12:$O$51,VLOOKUP(BD$278,$B$276:$C$278,2,0),0)/1000)),"")</f>
        <v/>
      </c>
      <c r="BE335" s="145" t="str">
        <f>IFERROR(TRUNC(VLOOKUP($E335,'Container Panel'!$B$41:$Z$100,$D335,0)/(VLOOKUP(BE$276,UI!$A$12:$O$51,VLOOKUP(BE$278,$B$276:$C$278,2,0),0)/1000)),"")</f>
        <v/>
      </c>
      <c r="BF335" s="145" t="str">
        <f>IFERROR(TRUNC(VLOOKUP($E335,'Container Panel'!$B$41:$Z$100,$D335,0)/(VLOOKUP(BF$276,UI!$A$12:$O$51,VLOOKUP(BF$278,$B$276:$C$278,2,0),0)/1000)),"")</f>
        <v/>
      </c>
      <c r="BG335" s="145" t="str">
        <f>IFERROR(TRUNC(VLOOKUP($E335,'Container Panel'!$B$41:$Z$100,$D335,0)/(VLOOKUP(BG$276,UI!$A$12:$O$51,VLOOKUP(BG$278,$B$276:$C$278,2,0),0)/1000)),"")</f>
        <v/>
      </c>
      <c r="BH335" s="145" t="str">
        <f>IFERROR(TRUNC(VLOOKUP($E335,'Container Panel'!$B$41:$Z$100,$D335,0)/(VLOOKUP(BH$276,UI!$A$12:$O$51,VLOOKUP(BH$278,$B$276:$C$278,2,0),0)/1000)),"")</f>
        <v/>
      </c>
      <c r="BI335" s="145" t="str">
        <f>IFERROR(TRUNC(VLOOKUP($E335,'Container Panel'!$B$41:$Z$100,$D335,0)/(VLOOKUP(BI$276,UI!$A$12:$O$51,VLOOKUP(BI$278,$B$276:$C$278,2,0),0)/1000)),"")</f>
        <v/>
      </c>
      <c r="BJ335" s="145" t="str">
        <f>IFERROR(TRUNC(VLOOKUP($E335,'Container Panel'!$B$41:$Z$100,$D335,0)/(VLOOKUP(BJ$276,UI!$A$12:$O$51,VLOOKUP(BJ$278,$B$276:$C$278,2,0),0)/1000)),"")</f>
        <v/>
      </c>
      <c r="BK335" s="145" t="str">
        <f>IFERROR(TRUNC(VLOOKUP($E335,'Container Panel'!$B$41:$Z$100,$D335,0)/(VLOOKUP(BK$276,UI!$A$12:$O$51,VLOOKUP(BK$278,$B$276:$C$278,2,0),0)/1000)),"")</f>
        <v/>
      </c>
      <c r="BL335" s="145" t="str">
        <f>IFERROR(TRUNC(VLOOKUP($E335,'Container Panel'!$B$41:$Z$100,$D335,0)/(VLOOKUP(BL$276,UI!$A$12:$O$51,VLOOKUP(BL$278,$B$276:$C$278,2,0),0)/1000)),"")</f>
        <v/>
      </c>
      <c r="BM335" s="145" t="str">
        <f>IFERROR(TRUNC(VLOOKUP($E335,'Container Panel'!$B$41:$Z$100,$D335,0)/(VLOOKUP(BM$276,UI!$A$12:$O$51,VLOOKUP(BM$278,$B$276:$C$278,2,0),0)/1000)),"")</f>
        <v/>
      </c>
      <c r="BN335" s="145" t="str">
        <f>IFERROR(TRUNC(VLOOKUP($E335,'Container Panel'!$B$41:$Z$100,$D335,0)/(VLOOKUP(BN$276,UI!$A$12:$O$51,VLOOKUP(BN$278,$B$276:$C$278,2,0),0)/1000)),"")</f>
        <v/>
      </c>
      <c r="BO335" s="145" t="str">
        <f>IFERROR(TRUNC(VLOOKUP($E335,'Container Panel'!$B$41:$Z$100,$D335,0)/(VLOOKUP(BO$276,UI!$A$12:$O$51,VLOOKUP(BO$278,$B$276:$C$278,2,0),0)/1000)),"")</f>
        <v/>
      </c>
      <c r="BP335" s="145" t="str">
        <f>IFERROR(TRUNC(VLOOKUP($E335,'Container Panel'!$B$41:$Z$100,$D335,0)/(VLOOKUP(BP$276,UI!$A$12:$O$51,VLOOKUP(BP$278,$B$276:$C$278,2,0),0)/1000)),"")</f>
        <v/>
      </c>
      <c r="BQ335" s="145" t="str">
        <f>IFERROR(TRUNC(VLOOKUP($E335,'Container Panel'!$B$41:$Z$100,$D335,0)/(VLOOKUP(BQ$276,UI!$A$12:$O$51,VLOOKUP(BQ$278,$B$276:$C$278,2,0),0)/1000)),"")</f>
        <v/>
      </c>
      <c r="BR335" s="145" t="str">
        <f>IFERROR(TRUNC(VLOOKUP($E335,'Container Panel'!$B$41:$Z$100,$D335,0)/(VLOOKUP(BR$276,UI!$A$12:$O$51,VLOOKUP(BR$278,$B$276:$C$278,2,0),0)/1000)),"")</f>
        <v/>
      </c>
      <c r="BS335" s="145" t="str">
        <f>IFERROR(TRUNC(VLOOKUP($E335,'Container Panel'!$B$41:$Z$100,$D335,0)/(VLOOKUP(BS$276,UI!$A$12:$O$51,VLOOKUP(BS$278,$B$276:$C$278,2,0),0)/1000)),"")</f>
        <v/>
      </c>
      <c r="BT335" s="145" t="str">
        <f>IFERROR(TRUNC(VLOOKUP($E335,'Container Panel'!$B$41:$Z$100,$D335,0)/(VLOOKUP(BT$276,UI!$A$12:$O$51,VLOOKUP(BT$278,$B$276:$C$278,2,0),0)/1000)),"")</f>
        <v/>
      </c>
      <c r="BU335" s="145" t="str">
        <f>IFERROR(TRUNC(VLOOKUP($E335,'Container Panel'!$B$41:$Z$100,$D335,0)/(VLOOKUP(BU$276,UI!$A$12:$O$51,VLOOKUP(BU$278,$B$276:$C$278,2,0),0)/1000)),"")</f>
        <v/>
      </c>
      <c r="BV335" s="145" t="str">
        <f>IFERROR(TRUNC(VLOOKUP($E335,'Container Panel'!$B$41:$Z$100,$D335,0)/(VLOOKUP(BV$276,UI!$A$12:$O$51,VLOOKUP(BV$278,$B$276:$C$278,2,0),0)/1000)),"")</f>
        <v/>
      </c>
      <c r="BW335" s="145" t="str">
        <f>IFERROR(TRUNC(VLOOKUP($E335,'Container Panel'!$B$41:$Z$100,$D335,0)/(VLOOKUP(BW$276,UI!$A$12:$O$51,VLOOKUP(BW$278,$B$276:$C$278,2,0),0)/1000)),"")</f>
        <v/>
      </c>
      <c r="BX335" s="145" t="str">
        <f>IFERROR(TRUNC(VLOOKUP($E335,'Container Panel'!$B$41:$Z$100,$D335,0)/(VLOOKUP(BX$276,UI!$A$12:$O$51,VLOOKUP(BX$278,$B$276:$C$278,2,0),0)/1000)),"")</f>
        <v/>
      </c>
      <c r="BY335" s="145" t="str">
        <f>IFERROR(TRUNC(VLOOKUP($E335,'Container Panel'!$B$41:$Z$100,$D335,0)/(VLOOKUP(BY$276,UI!$A$12:$O$51,VLOOKUP(BY$278,$B$276:$C$278,2,0),0)/1000)),"")</f>
        <v/>
      </c>
      <c r="BZ335" s="145" t="str">
        <f>IFERROR(TRUNC(VLOOKUP($E335,'Container Panel'!$B$41:$Z$100,$D335,0)/(VLOOKUP(BZ$276,UI!$A$12:$O$51,VLOOKUP(BZ$278,$B$276:$C$278,2,0),0)/1000)),"")</f>
        <v/>
      </c>
      <c r="CA335" s="145" t="str">
        <f>IFERROR(TRUNC(VLOOKUP($E335,'Container Panel'!$B$41:$Z$100,$D335,0)/(VLOOKUP(CA$276,UI!$A$12:$O$51,VLOOKUP(CA$278,$B$276:$C$278,2,0),0)/1000)),"")</f>
        <v/>
      </c>
      <c r="CB335" s="145" t="str">
        <f>IFERROR(TRUNC(VLOOKUP($E335,'Container Panel'!$B$41:$Z$100,$D335,0)/(VLOOKUP(CB$276,UI!$A$12:$O$51,VLOOKUP(CB$278,$B$276:$C$278,2,0),0)/1000)),"")</f>
        <v/>
      </c>
      <c r="CC335" s="145" t="str">
        <f>IFERROR(TRUNC(VLOOKUP($E335,'Container Panel'!$B$41:$Z$100,$D335,0)/(VLOOKUP(CC$276,UI!$A$12:$O$51,VLOOKUP(CC$278,$B$276:$C$278,2,0),0)/1000)),"")</f>
        <v/>
      </c>
      <c r="CD335" s="145" t="str">
        <f>IFERROR(TRUNC(VLOOKUP($E335,'Container Panel'!$B$41:$Z$100,$D335,0)/(VLOOKUP(CD$276,UI!$A$12:$O$51,VLOOKUP(CD$278,$B$276:$C$278,2,0),0)/1000)),"")</f>
        <v/>
      </c>
      <c r="CE335" s="145" t="str">
        <f>IFERROR(TRUNC(VLOOKUP($E335,'Container Panel'!$B$41:$Z$100,$D335,0)/(VLOOKUP(CE$276,UI!$A$12:$O$51,VLOOKUP(CE$278,$B$276:$C$278,2,0),0)/1000)),"")</f>
        <v/>
      </c>
      <c r="CF335" s="145" t="str">
        <f>IFERROR(TRUNC(VLOOKUP($E335,'Container Panel'!$B$41:$Z$100,$D335,0)/(VLOOKUP(CF$276,UI!$A$12:$O$51,VLOOKUP(CF$278,$B$276:$C$278,2,0),0)/1000)),"")</f>
        <v/>
      </c>
      <c r="CG335" s="145" t="str">
        <f>IFERROR(TRUNC(VLOOKUP($E335,'Container Panel'!$B$41:$Z$100,$D335,0)/(VLOOKUP(CG$276,UI!$A$12:$O$51,VLOOKUP(CG$278,$B$276:$C$278,2,0),0)/1000)),"")</f>
        <v/>
      </c>
      <c r="CH335" s="145" t="str">
        <f>IFERROR(TRUNC(VLOOKUP($E335,'Container Panel'!$B$41:$Z$100,$D335,0)/(VLOOKUP(CH$276,UI!$A$12:$O$51,VLOOKUP(CH$278,$B$276:$C$278,2,0),0)/1000)),"")</f>
        <v/>
      </c>
      <c r="CI335" s="145" t="str">
        <f>IFERROR(TRUNC(VLOOKUP($E335,'Container Panel'!$B$41:$Z$100,$D335,0)/(VLOOKUP(CI$276,UI!$A$12:$O$51,VLOOKUP(CI$278,$B$276:$C$278,2,0),0)/1000)),"")</f>
        <v/>
      </c>
      <c r="CJ335" s="145" t="str">
        <f>IFERROR(TRUNC(VLOOKUP($E335,'Container Panel'!$B$41:$Z$100,$D335,0)/(VLOOKUP(CJ$276,UI!$A$12:$O$51,VLOOKUP(CJ$278,$B$276:$C$278,2,0),0)/1000)),"")</f>
        <v/>
      </c>
      <c r="CK335" s="145" t="str">
        <f>IFERROR(TRUNC(VLOOKUP($E335,'Container Panel'!$B$41:$Z$100,$D335,0)/(VLOOKUP(CK$276,UI!$A$12:$O$51,VLOOKUP(CK$278,$B$276:$C$278,2,0),0)/1000)),"")</f>
        <v/>
      </c>
      <c r="CL335" s="145" t="str">
        <f>IFERROR(TRUNC(VLOOKUP($E335,'Container Panel'!$B$41:$Z$100,$D335,0)/(VLOOKUP(CL$276,UI!$A$12:$O$51,VLOOKUP(CL$278,$B$276:$C$278,2,0),0)/1000)),"")</f>
        <v/>
      </c>
      <c r="CM335" s="145" t="str">
        <f>IFERROR(TRUNC(VLOOKUP($E335,'Container Panel'!$B$41:$Z$100,$D335,0)/(VLOOKUP(CM$276,UI!$A$12:$O$51,VLOOKUP(CM$278,$B$276:$C$278,2,0),0)/1000)),"")</f>
        <v/>
      </c>
      <c r="CN335" s="145" t="str">
        <f>IFERROR(TRUNC(VLOOKUP($E335,'Container Panel'!$B$41:$Z$100,$D335,0)/(VLOOKUP(CN$276,UI!$A$12:$O$51,VLOOKUP(CN$278,$B$276:$C$278,2,0),0)/1000)),"")</f>
        <v/>
      </c>
      <c r="CO335" s="145" t="str">
        <f>IFERROR(TRUNC(VLOOKUP($E335,'Container Panel'!$B$41:$Z$100,$D335,0)/(VLOOKUP(CO$276,UI!$A$12:$O$51,VLOOKUP(CO$278,$B$276:$C$278,2,0),0)/1000)),"")</f>
        <v/>
      </c>
      <c r="CP335" s="145" t="str">
        <f>IFERROR(TRUNC(VLOOKUP($E335,'Container Panel'!$B$41:$Z$100,$D335,0)/(VLOOKUP(CP$276,UI!$A$12:$O$51,VLOOKUP(CP$278,$B$276:$C$278,2,0),0)/1000)),"")</f>
        <v/>
      </c>
      <c r="CQ335" s="145" t="str">
        <f>IFERROR(TRUNC(VLOOKUP($E335,'Container Panel'!$B$41:$Z$100,$D335,0)/(VLOOKUP(CQ$276,UI!$A$12:$O$51,VLOOKUP(CQ$278,$B$276:$C$278,2,0),0)/1000)),"")</f>
        <v/>
      </c>
      <c r="CR335" s="145" t="str">
        <f>IFERROR(TRUNC(VLOOKUP($E335,'Container Panel'!$B$41:$Z$100,$D335,0)/(VLOOKUP(CR$276,UI!$A$12:$O$51,VLOOKUP(CR$278,$B$276:$C$278,2,0),0)/1000)),"")</f>
        <v/>
      </c>
      <c r="CS335" s="145" t="str">
        <f>IFERROR(TRUNC(VLOOKUP($E335,'Container Panel'!$B$41:$Z$100,$D335,0)/(VLOOKUP(CS$276,UI!$A$12:$O$51,VLOOKUP(CS$278,$B$276:$C$278,2,0),0)/1000)),"")</f>
        <v/>
      </c>
      <c r="CT335" s="145" t="str">
        <f>IFERROR(TRUNC(VLOOKUP($E335,'Container Panel'!$B$41:$Z$100,$D335,0)/(VLOOKUP(CT$276,UI!$A$12:$O$51,VLOOKUP(CT$278,$B$276:$C$278,2,0),0)/1000)),"")</f>
        <v/>
      </c>
      <c r="CU335" s="145" t="str">
        <f>IFERROR(TRUNC(VLOOKUP($E335,'Container Panel'!$B$41:$Z$100,$D335,0)/(VLOOKUP(CU$276,UI!$A$12:$O$51,VLOOKUP(CU$278,$B$276:$C$278,2,0),0)/1000)),"")</f>
        <v/>
      </c>
      <c r="CV335" s="145" t="str">
        <f>IFERROR(TRUNC(VLOOKUP($E335,'Container Panel'!$B$41:$Z$100,$D335,0)/(VLOOKUP(CV$276,UI!$A$12:$O$51,VLOOKUP(CV$278,$B$276:$C$278,2,0),0)/1000)),"")</f>
        <v/>
      </c>
      <c r="CW335" s="145" t="str">
        <f>IFERROR(TRUNC(VLOOKUP($E335,'Container Panel'!$B$41:$Z$100,$D335,0)/(VLOOKUP(CW$276,UI!$A$12:$O$51,VLOOKUP(CW$278,$B$276:$C$278,2,0),0)/1000)),"")</f>
        <v/>
      </c>
      <c r="CX335" s="145" t="str">
        <f>IFERROR(TRUNC(VLOOKUP($E335,'Container Panel'!$B$41:$Z$100,$D335,0)/(VLOOKUP(CX$276,UI!$A$12:$O$51,VLOOKUP(CX$278,$B$276:$C$278,2,0),0)/1000)),"")</f>
        <v/>
      </c>
      <c r="CY335" s="145" t="str">
        <f>IFERROR(TRUNC(VLOOKUP($E335,'Container Panel'!$B$41:$Z$100,$D335,0)/(VLOOKUP(CY$276,UI!$A$12:$O$51,VLOOKUP(CY$278,$B$276:$C$278,2,0),0)/1000)),"")</f>
        <v/>
      </c>
      <c r="CZ335" s="145" t="str">
        <f>IFERROR(TRUNC(VLOOKUP($E335,'Container Panel'!$B$41:$Z$100,$D335,0)/(VLOOKUP(CZ$276,UI!$A$12:$O$51,VLOOKUP(CZ$278,$B$276:$C$278,2,0),0)/1000)),"")</f>
        <v/>
      </c>
      <c r="DA335" s="145" t="str">
        <f>IFERROR(TRUNC(VLOOKUP($E335,'Container Panel'!$B$41:$Z$100,$D335,0)/(VLOOKUP(DA$276,UI!$A$12:$O$51,VLOOKUP(DA$278,$B$276:$C$278,2,0),0)/1000)),"")</f>
        <v/>
      </c>
      <c r="DB335" s="145" t="str">
        <f>IFERROR(TRUNC(VLOOKUP($E335,'Container Panel'!$B$41:$Z$100,$D335,0)/(VLOOKUP(DB$276,UI!$A$12:$O$51,VLOOKUP(DB$278,$B$276:$C$278,2,0),0)/1000)),"")</f>
        <v/>
      </c>
      <c r="DC335" s="145" t="str">
        <f>IFERROR(TRUNC(VLOOKUP($E335,'Container Panel'!$B$41:$Z$100,$D335,0)/(VLOOKUP(DC$276,UI!$A$12:$O$51,VLOOKUP(DC$278,$B$276:$C$278,2,0),0)/1000)),"")</f>
        <v/>
      </c>
      <c r="DD335" s="145" t="str">
        <f>IFERROR(TRUNC(VLOOKUP($E335,'Container Panel'!$B$41:$Z$100,$D335,0)/(VLOOKUP(DD$276,UI!$A$12:$O$51,VLOOKUP(DD$278,$B$276:$C$278,2,0),0)/1000)),"")</f>
        <v/>
      </c>
      <c r="DE335" s="145" t="str">
        <f>IFERROR(TRUNC(VLOOKUP($E335,'Container Panel'!$B$41:$Z$100,$D335,0)/(VLOOKUP(DE$276,UI!$A$12:$O$51,VLOOKUP(DE$278,$B$276:$C$278,2,0),0)/1000)),"")</f>
        <v/>
      </c>
      <c r="DF335" s="145" t="str">
        <f>IFERROR(TRUNC(VLOOKUP($E335,'Container Panel'!$B$41:$Z$100,$D335,0)/(VLOOKUP(DF$276,UI!$A$12:$O$51,VLOOKUP(DF$278,$B$276:$C$278,2,0),0)/1000)),"")</f>
        <v/>
      </c>
      <c r="DG335" s="145" t="str">
        <f>IFERROR(TRUNC(VLOOKUP($E335,'Container Panel'!$B$41:$Z$100,$D335,0)/(VLOOKUP(DG$276,UI!$A$12:$O$51,VLOOKUP(DG$278,$B$276:$C$278,2,0),0)/1000)),"")</f>
        <v/>
      </c>
      <c r="DH335" s="145" t="str">
        <f>IFERROR(TRUNC(VLOOKUP($E335,'Container Panel'!$B$41:$Z$100,$D335,0)/(VLOOKUP(DH$276,UI!$A$12:$O$51,VLOOKUP(DH$278,$B$276:$C$278,2,0),0)/1000)),"")</f>
        <v/>
      </c>
      <c r="DI335" s="145" t="str">
        <f>IFERROR(TRUNC(VLOOKUP($E335,'Container Panel'!$B$41:$Z$100,$D335,0)/(VLOOKUP(DI$276,UI!$A$12:$O$51,VLOOKUP(DI$278,$B$276:$C$278,2,0),0)/1000)),"")</f>
        <v/>
      </c>
      <c r="DJ335" s="145" t="str">
        <f>IFERROR(TRUNC(VLOOKUP($E335,'Container Panel'!$B$41:$Z$100,$D335,0)/(VLOOKUP(DJ$276,UI!$A$12:$O$51,VLOOKUP(DJ$278,$B$276:$C$278,2,0),0)/1000)),"")</f>
        <v/>
      </c>
      <c r="DK335" s="145" t="str">
        <f>IFERROR(TRUNC(VLOOKUP($E335,'Container Panel'!$B$41:$Z$100,$D335,0)/(VLOOKUP(DK$276,UI!$A$12:$O$51,VLOOKUP(DK$278,$B$276:$C$278,2,0),0)/1000)),"")</f>
        <v/>
      </c>
      <c r="DL335" s="145" t="str">
        <f>IFERROR(TRUNC(VLOOKUP($E335,'Container Panel'!$B$41:$Z$100,$D335,0)/(VLOOKUP(DL$276,UI!$A$12:$O$51,VLOOKUP(DL$278,$B$276:$C$278,2,0),0)/1000)),"")</f>
        <v/>
      </c>
      <c r="DM335" s="145" t="str">
        <f>IFERROR(TRUNC(VLOOKUP($E335,'Container Panel'!$B$41:$Z$100,$D335,0)/(VLOOKUP(DM$276,UI!$A$12:$O$51,VLOOKUP(DM$278,$B$276:$C$278,2,0),0)/1000)),"")</f>
        <v/>
      </c>
      <c r="DN335" s="145" t="str">
        <f>IFERROR(TRUNC(VLOOKUP($E335,'Container Panel'!$B$41:$Z$100,$D335,0)/(VLOOKUP(DN$276,UI!$A$12:$O$51,VLOOKUP(DN$278,$B$276:$C$278,2,0),0)/1000)),"")</f>
        <v/>
      </c>
      <c r="DO335" s="145" t="str">
        <f>IFERROR(TRUNC(VLOOKUP($E335,'Container Panel'!$B$41:$Z$100,$D335,0)/(VLOOKUP(DO$276,UI!$A$12:$O$51,VLOOKUP(DO$278,$B$276:$C$278,2,0),0)/1000)),"")</f>
        <v/>
      </c>
      <c r="DP335" s="145" t="str">
        <f>IFERROR(TRUNC(VLOOKUP($E335,'Container Panel'!$B$41:$Z$100,$D335,0)/(VLOOKUP(DP$276,UI!$A$12:$O$51,VLOOKUP(DP$278,$B$276:$C$278,2,0),0)/1000)),"")</f>
        <v/>
      </c>
      <c r="DQ335" s="145" t="str">
        <f>IFERROR(TRUNC(VLOOKUP($E335,'Container Panel'!$B$41:$Z$100,$D335,0)/(VLOOKUP(DQ$276,UI!$A$12:$O$51,VLOOKUP(DQ$278,$B$276:$C$278,2,0),0)/1000)),"")</f>
        <v/>
      </c>
      <c r="DR335" s="145" t="str">
        <f>IFERROR(TRUNC(VLOOKUP($E335,'Container Panel'!$B$41:$Z$100,$D335,0)/(VLOOKUP(DR$276,UI!$A$12:$O$51,VLOOKUP(DR$278,$B$276:$C$278,2,0),0)/1000)),"")</f>
        <v/>
      </c>
      <c r="DS335" s="145" t="str">
        <f>IFERROR(TRUNC(VLOOKUP($E335,'Container Panel'!$B$41:$Z$100,$D335,0)/(VLOOKUP(DS$276,UI!$A$12:$O$51,VLOOKUP(DS$278,$B$276:$C$278,2,0),0)/1000)),"")</f>
        <v/>
      </c>
      <c r="DT335" s="145" t="str">
        <f>IFERROR(TRUNC(VLOOKUP($E335,'Container Panel'!$B$41:$Z$100,$D335,0)/(VLOOKUP(DT$276,UI!$A$12:$O$51,VLOOKUP(DT$278,$B$276:$C$278,2,0),0)/1000)),"")</f>
        <v/>
      </c>
      <c r="DU335" s="145" t="str">
        <f>IFERROR(TRUNC(VLOOKUP($E335,'Container Panel'!$B$41:$Z$100,$D335,0)/(VLOOKUP(DU$276,UI!$A$12:$O$51,VLOOKUP(DU$278,$B$276:$C$278,2,0),0)/1000)),"")</f>
        <v/>
      </c>
      <c r="DV335" s="145" t="str">
        <f>IFERROR(TRUNC(VLOOKUP($E335,'Container Panel'!$B$41:$Z$100,$D335,0)/(VLOOKUP(DV$276,UI!$A$12:$O$51,VLOOKUP(DV$278,$B$276:$C$278,2,0),0)/1000)),"")</f>
        <v/>
      </c>
      <c r="DW335" s="145" t="str">
        <f>IFERROR(TRUNC(VLOOKUP($E335,'Container Panel'!$B$41:$Z$100,$D335,0)/(VLOOKUP(DW$276,UI!$A$12:$O$51,VLOOKUP(DW$278,$B$276:$C$278,2,0),0)/1000)),"")</f>
        <v/>
      </c>
      <c r="DX335" s="145" t="str">
        <f>IFERROR(TRUNC(VLOOKUP($E335,'Container Panel'!$B$41:$Z$100,$D335,0)/(VLOOKUP(DX$276,UI!$A$12:$O$51,VLOOKUP(DX$278,$B$276:$C$278,2,0),0)/1000)),"")</f>
        <v/>
      </c>
      <c r="DY335" s="145" t="str">
        <f>IFERROR(TRUNC(VLOOKUP($E335,'Container Panel'!$B$41:$Z$100,$D335,0)/(VLOOKUP(DY$276,UI!$A$12:$O$51,VLOOKUP(DY$278,$B$276:$C$278,2,0),0)/1000)),"")</f>
        <v/>
      </c>
      <c r="DZ335" s="145" t="str">
        <f>IFERROR(TRUNC(VLOOKUP($E335,'Container Panel'!$B$41:$Z$100,$D335,0)/(VLOOKUP(DZ$276,UI!$A$12:$O$51,VLOOKUP(DZ$278,$B$276:$C$278,2,0),0)/1000)),"")</f>
        <v/>
      </c>
      <c r="EA335" s="145" t="str">
        <f>IFERROR(TRUNC(VLOOKUP($E335,'Container Panel'!$B$41:$Z$100,$D335,0)/(VLOOKUP(EA$276,UI!$A$12:$O$51,VLOOKUP(EA$278,$B$276:$C$278,2,0),0)/1000)),"")</f>
        <v/>
      </c>
      <c r="EB335" s="145" t="str">
        <f>IFERROR(TRUNC(VLOOKUP($E335,'Container Panel'!$B$41:$Z$100,$D335,0)/(VLOOKUP(EB$276,UI!$A$12:$O$51,VLOOKUP(EB$278,$B$276:$C$278,2,0),0)/1000)),"")</f>
        <v/>
      </c>
      <c r="EC335" s="145" t="str">
        <f>IFERROR(TRUNC(VLOOKUP($E335,'Container Panel'!$B$41:$Z$100,$D335,0)/(VLOOKUP(EC$276,UI!$A$12:$O$51,VLOOKUP(EC$278,$B$276:$C$278,2,0),0)/1000)),"")</f>
        <v/>
      </c>
      <c r="ED335" s="145" t="str">
        <f>IFERROR(TRUNC(VLOOKUP($E335,'Container Panel'!$B$41:$Z$100,$D335,0)/(VLOOKUP(ED$276,UI!$A$12:$O$51,VLOOKUP(ED$278,$B$276:$C$278,2,0),0)/1000)),"")</f>
        <v/>
      </c>
      <c r="EE335" s="145" t="str">
        <f>IFERROR(TRUNC(VLOOKUP($E335,'Container Panel'!$B$41:$Z$100,$D335,0)/(VLOOKUP(EE$276,UI!$A$12:$O$51,VLOOKUP(EE$278,$B$276:$C$278,2,0),0)/1000)),"")</f>
        <v/>
      </c>
      <c r="EF335" s="145" t="str">
        <f>IFERROR(TRUNC(VLOOKUP($E335,'Container Panel'!$B$41:$Z$100,$D335,0)/(VLOOKUP(EF$276,UI!$A$12:$O$51,VLOOKUP(EF$278,$B$276:$C$278,2,0),0)/1000)),"")</f>
        <v/>
      </c>
      <c r="EG335" s="145" t="str">
        <f>IFERROR(TRUNC(VLOOKUP($E335,'Container Panel'!$B$41:$Z$100,$D335,0)/(VLOOKUP(EG$276,UI!$A$12:$O$51,VLOOKUP(EG$278,$B$276:$C$278,2,0),0)/1000)),"")</f>
        <v/>
      </c>
      <c r="EH335" s="145" t="str">
        <f>IFERROR(TRUNC(VLOOKUP($E335,'Container Panel'!$B$41:$Z$100,$D335,0)/(VLOOKUP(EH$276,UI!$A$12:$O$51,VLOOKUP(EH$278,$B$276:$C$278,2,0),0)/1000)),"")</f>
        <v/>
      </c>
      <c r="EI335" s="145" t="str">
        <f>IFERROR(TRUNC(VLOOKUP($E335,'Container Panel'!$B$41:$Z$100,$D335,0)/(VLOOKUP(EI$276,UI!$A$12:$O$51,VLOOKUP(EI$278,$B$276:$C$278,2,0),0)/1000)),"")</f>
        <v/>
      </c>
      <c r="EJ335" s="145" t="str">
        <f>IFERROR(TRUNC(VLOOKUP($E335,'Container Panel'!$B$41:$Z$100,$D335,0)/(VLOOKUP(EJ$276,UI!$A$12:$O$51,VLOOKUP(EJ$278,$B$276:$C$278,2,0),0)/1000)),"")</f>
        <v/>
      </c>
      <c r="EK335" s="145" t="str">
        <f>IFERROR(TRUNC(VLOOKUP($E335,'Container Panel'!$B$41:$Z$100,$D335,0)/(VLOOKUP(EK$276,UI!$A$12:$O$51,VLOOKUP(EK$278,$B$276:$C$278,2,0),0)/1000)),"")</f>
        <v/>
      </c>
      <c r="EL335" s="145" t="str">
        <f>IFERROR(TRUNC(VLOOKUP($E335,'Container Panel'!$B$41:$Z$100,$D335,0)/(VLOOKUP(EL$276,UI!$A$12:$O$51,VLOOKUP(EL$278,$B$276:$C$278,2,0),0)/1000)),"")</f>
        <v/>
      </c>
      <c r="EM335" s="145" t="str">
        <f>IFERROR(TRUNC(VLOOKUP($E335,'Container Panel'!$B$41:$Z$100,$D335,0)/(VLOOKUP(EM$276,UI!$A$12:$O$51,VLOOKUP(EM$278,$B$276:$C$278,2,0),0)/1000)),"")</f>
        <v/>
      </c>
      <c r="EN335" s="145" t="str">
        <f>IFERROR(TRUNC(VLOOKUP($E335,'Container Panel'!$B$41:$Z$100,$D335,0)/(VLOOKUP(EN$276,UI!$A$12:$O$51,VLOOKUP(EN$278,$B$276:$C$278,2,0),0)/1000)),"")</f>
        <v/>
      </c>
      <c r="EO335" s="145" t="str">
        <f>IFERROR(TRUNC(VLOOKUP($E335,'Container Panel'!$B$41:$Z$100,$D335,0)/(VLOOKUP(EO$276,UI!$A$12:$O$51,VLOOKUP(EO$278,$B$276:$C$278,2,0),0)/1000)),"")</f>
        <v/>
      </c>
      <c r="EP335" s="145" t="str">
        <f>IFERROR(TRUNC(VLOOKUP($E335,'Container Panel'!$B$41:$Z$100,$D335,0)/(VLOOKUP(EP$276,UI!$A$12:$O$51,VLOOKUP(EP$278,$B$276:$C$278,2,0),0)/1000)),"")</f>
        <v/>
      </c>
      <c r="EQ335" s="145" t="str">
        <f>IFERROR(TRUNC(VLOOKUP($E335,'Container Panel'!$B$41:$Z$100,$D335,0)/(VLOOKUP(EQ$276,UI!$A$12:$O$51,VLOOKUP(EQ$278,$B$276:$C$278,2,0),0)/1000)),"")</f>
        <v/>
      </c>
      <c r="ER335" s="145" t="str">
        <f>IFERROR(TRUNC(VLOOKUP($E335,'Container Panel'!$B$41:$Z$100,$D335,0)/(VLOOKUP(ER$276,UI!$A$12:$O$51,VLOOKUP(ER$278,$B$276:$C$278,2,0),0)/1000)),"")</f>
        <v/>
      </c>
      <c r="ES335" s="145" t="str">
        <f>IFERROR(TRUNC(VLOOKUP($E335,'Container Panel'!$B$41:$Z$100,$D335,0)/(VLOOKUP(ES$276,UI!$A$12:$O$51,VLOOKUP(ES$278,$B$276:$C$278,2,0),0)/1000)),"")</f>
        <v/>
      </c>
      <c r="ET335" s="145" t="str">
        <f>IFERROR(TRUNC(VLOOKUP($E335,'Container Panel'!$B$41:$Z$100,$D335,0)/(VLOOKUP(ET$276,UI!$A$12:$O$51,VLOOKUP(ET$278,$B$276:$C$278,2,0),0)/1000)),"")</f>
        <v/>
      </c>
      <c r="EU335" s="145" t="str">
        <f>IFERROR(TRUNC(VLOOKUP($E335,'Container Panel'!$B$41:$Z$100,$D335,0)/(VLOOKUP(EU$276,UI!$A$12:$O$51,VLOOKUP(EU$278,$B$276:$C$278,2,0),0)/1000)),"")</f>
        <v/>
      </c>
      <c r="EV335" s="145" t="str">
        <f>IFERROR(TRUNC(VLOOKUP($E335,'Container Panel'!$B$41:$Z$100,$D335,0)/(VLOOKUP(EV$276,UI!$A$12:$O$51,VLOOKUP(EV$278,$B$276:$C$278,2,0),0)/1000)),"")</f>
        <v/>
      </c>
      <c r="EW335" s="145" t="str">
        <f>IFERROR(TRUNC(VLOOKUP($E335,'Container Panel'!$B$41:$Z$100,$D335,0)/(VLOOKUP(EW$276,UI!$A$12:$O$51,VLOOKUP(EW$278,$B$276:$C$278,2,0),0)/1000)),"")</f>
        <v/>
      </c>
      <c r="EX335" s="145" t="str">
        <f>IFERROR(TRUNC(VLOOKUP($E335,'Container Panel'!$B$41:$Z$100,$D335,0)/(VLOOKUP(EX$276,UI!$A$12:$O$51,VLOOKUP(EX$278,$B$276:$C$278,2,0),0)/1000)),"")</f>
        <v/>
      </c>
      <c r="EY335" s="145" t="str">
        <f>IFERROR(TRUNC(VLOOKUP($E335,'Container Panel'!$B$41:$Z$100,$D335,0)/(VLOOKUP(EY$276,UI!$A$12:$O$51,VLOOKUP(EY$278,$B$276:$C$278,2,0),0)/1000)),"")</f>
        <v/>
      </c>
      <c r="EZ335" s="145" t="str">
        <f>IFERROR(TRUNC(VLOOKUP($E335,'Container Panel'!$B$41:$Z$100,$D335,0)/(VLOOKUP(EZ$276,UI!$A$12:$O$51,VLOOKUP(EZ$278,$B$276:$C$278,2,0),0)/1000)),"")</f>
        <v/>
      </c>
      <c r="FA335" s="145" t="str">
        <f>IFERROR(TRUNC(VLOOKUP($E335,'Container Panel'!$B$41:$Z$100,$D335,0)/(VLOOKUP(FA$276,UI!$A$12:$O$51,VLOOKUP(FA$278,$B$276:$C$278,2,0),0)/1000)),"")</f>
        <v/>
      </c>
      <c r="FB335" s="145" t="str">
        <f>IFERROR(TRUNC(VLOOKUP($E335,'Container Panel'!$B$41:$Z$100,$D335,0)/(VLOOKUP(FB$276,UI!$A$12:$O$51,VLOOKUP(FB$278,$B$276:$C$278,2,0),0)/1000)),"")</f>
        <v/>
      </c>
      <c r="FC335" s="145" t="str">
        <f>IFERROR(TRUNC(VLOOKUP($E335,'Container Panel'!$B$41:$Z$100,$D335,0)/(VLOOKUP(FC$276,UI!$A$12:$O$51,VLOOKUP(FC$278,$B$276:$C$278,2,0),0)/1000)),"")</f>
        <v/>
      </c>
      <c r="FD335" s="145" t="str">
        <f>IFERROR(TRUNC(VLOOKUP($E335,'Container Panel'!$B$41:$Z$100,$D335,0)/(VLOOKUP(FD$276,UI!$A$12:$O$51,VLOOKUP(FD$278,$B$276:$C$278,2,0),0)/1000)),"")</f>
        <v/>
      </c>
      <c r="FE335" s="145" t="str">
        <f>IFERROR(TRUNC(VLOOKUP($E335,'Container Panel'!$B$41:$Z$100,$D335,0)/(VLOOKUP(FE$276,UI!$A$12:$O$51,VLOOKUP(FE$278,$B$276:$C$278,2,0),0)/1000)),"")</f>
        <v/>
      </c>
      <c r="FF335" s="145" t="str">
        <f>IFERROR(TRUNC(VLOOKUP($E335,'Container Panel'!$B$41:$Z$100,$D335,0)/(VLOOKUP(FF$276,UI!$A$12:$O$51,VLOOKUP(FF$278,$B$276:$C$278,2,0),0)/1000)),"")</f>
        <v/>
      </c>
      <c r="FG335" s="145" t="str">
        <f>IFERROR(TRUNC(VLOOKUP($E335,'Container Panel'!$B$41:$Z$100,$D335,0)/(VLOOKUP(FG$276,UI!$A$12:$O$51,VLOOKUP(FG$278,$B$276:$C$278,2,0),0)/1000)),"")</f>
        <v/>
      </c>
      <c r="FH335" s="145" t="str">
        <f>IFERROR(TRUNC(VLOOKUP($E335,'Container Panel'!$B$41:$Z$100,$D335,0)/(VLOOKUP(FH$276,UI!$A$12:$O$51,VLOOKUP(FH$278,$B$276:$C$278,2,0),0)/1000)),"")</f>
        <v/>
      </c>
      <c r="FI335" s="145" t="str">
        <f>IFERROR(TRUNC(VLOOKUP($E335,'Container Panel'!$B$41:$Z$100,$D335,0)/(VLOOKUP(FI$276,UI!$A$12:$O$51,VLOOKUP(FI$278,$B$276:$C$278,2,0),0)/1000)),"")</f>
        <v/>
      </c>
      <c r="FJ335" s="145" t="str">
        <f>IFERROR(TRUNC(VLOOKUP($E335,'Container Panel'!$B$41:$Z$100,$D335,0)/(VLOOKUP(FJ$276,UI!$A$12:$O$51,VLOOKUP(FJ$278,$B$276:$C$278,2,0),0)/1000)),"")</f>
        <v/>
      </c>
      <c r="FK335" s="145" t="str">
        <f>IFERROR(TRUNC(VLOOKUP($E335,'Container Panel'!$B$41:$Z$100,$D335,0)/(VLOOKUP(FK$276,UI!$A$12:$O$51,VLOOKUP(FK$278,$B$276:$C$278,2,0),0)/1000)),"")</f>
        <v/>
      </c>
      <c r="FL335" s="145" t="str">
        <f>IFERROR(TRUNC(VLOOKUP($E335,'Container Panel'!$B$41:$Z$100,$D335,0)/(VLOOKUP(FL$276,UI!$A$12:$O$51,VLOOKUP(FL$278,$B$276:$C$278,2,0),0)/1000)),"")</f>
        <v/>
      </c>
      <c r="FM335" s="145" t="str">
        <f>IFERROR(TRUNC(VLOOKUP($E335,'Container Panel'!$B$41:$Z$100,$D335,0)/(VLOOKUP(FM$276,UI!$A$12:$O$51,VLOOKUP(FM$278,$B$276:$C$278,2,0),0)/1000)),"")</f>
        <v/>
      </c>
      <c r="FN335" s="145" t="str">
        <f>IFERROR(TRUNC(VLOOKUP($E335,'Container Panel'!$B$41:$Z$100,$D335,0)/(VLOOKUP(FN$276,UI!$A$12:$O$51,VLOOKUP(FN$278,$B$276:$C$278,2,0),0)/1000)),"")</f>
        <v/>
      </c>
      <c r="FO335" s="145" t="str">
        <f>IFERROR(TRUNC(VLOOKUP($E335,'Container Panel'!$B$41:$Z$100,$D335,0)/(VLOOKUP(FO$276,UI!$A$12:$O$51,VLOOKUP(FO$278,$B$276:$C$278,2,0),0)/1000)),"")</f>
        <v/>
      </c>
      <c r="FP335" s="145" t="str">
        <f>IFERROR(TRUNC(VLOOKUP($E335,'Container Panel'!$B$41:$Z$100,$D335,0)/(VLOOKUP(FP$276,UI!$A$12:$O$51,VLOOKUP(FP$278,$B$276:$C$278,2,0),0)/1000)),"")</f>
        <v/>
      </c>
      <c r="FQ335" s="145" t="str">
        <f>IFERROR(TRUNC(VLOOKUP($E335,'Container Panel'!$B$41:$Z$100,$D335,0)/(VLOOKUP(FQ$276,UI!$A$12:$O$51,VLOOKUP(FQ$278,$B$276:$C$278,2,0),0)/1000)),"")</f>
        <v/>
      </c>
      <c r="FR335" s="145" t="str">
        <f>IFERROR(TRUNC(VLOOKUP($E335,'Container Panel'!$B$41:$Z$100,$D335,0)/(VLOOKUP(FR$276,UI!$A$12:$O$51,VLOOKUP(FR$278,$B$276:$C$278,2,0),0)/1000)),"")</f>
        <v/>
      </c>
      <c r="FS335" s="145" t="str">
        <f>IFERROR(TRUNC(VLOOKUP($E335,'Container Panel'!$B$41:$Z$100,$D335,0)/(VLOOKUP(FS$276,UI!$A$12:$O$51,VLOOKUP(FS$278,$B$276:$C$278,2,0),0)/1000)),"")</f>
        <v/>
      </c>
      <c r="FT335" s="145" t="str">
        <f>IFERROR(TRUNC(VLOOKUP($E335,'Container Panel'!$B$41:$Z$100,$D335,0)/(VLOOKUP(FT$276,UI!$A$12:$O$51,VLOOKUP(FT$278,$B$276:$C$278,2,0),0)/1000)),"")</f>
        <v/>
      </c>
      <c r="FU335" s="145" t="str">
        <f>IFERROR(TRUNC(VLOOKUP($E335,'Container Panel'!$B$41:$Z$100,$D335,0)/(VLOOKUP(FU$276,UI!$A$12:$O$51,VLOOKUP(FU$278,$B$276:$C$278,2,0),0)/1000)),"")</f>
        <v/>
      </c>
      <c r="FV335" s="145" t="str">
        <f>IFERROR(TRUNC(VLOOKUP($E335,'Container Panel'!$B$41:$Z$100,$D335,0)/(VLOOKUP(FV$276,UI!$A$12:$O$51,VLOOKUP(FV$278,$B$276:$C$278,2,0),0)/1000)),"")</f>
        <v/>
      </c>
      <c r="FW335" s="145" t="str">
        <f>IFERROR(TRUNC(VLOOKUP($E335,'Container Panel'!$B$41:$Z$100,$D335,0)/(VLOOKUP(FW$276,UI!$A$12:$O$51,VLOOKUP(FW$278,$B$276:$C$278,2,0),0)/1000)),"")</f>
        <v/>
      </c>
      <c r="FX335" s="145" t="str">
        <f>IFERROR(TRUNC(VLOOKUP($E335,'Container Panel'!$B$41:$Z$100,$D335,0)/(VLOOKUP(FX$276,UI!$A$12:$O$51,VLOOKUP(FX$278,$B$276:$C$278,2,0),0)/1000)),"")</f>
        <v/>
      </c>
      <c r="FY335" s="145" t="str">
        <f>IFERROR(TRUNC(VLOOKUP($E335,'Container Panel'!$B$41:$Z$100,$D335,0)/(VLOOKUP(FY$276,UI!$A$12:$O$51,VLOOKUP(FY$278,$B$276:$C$278,2,0),0)/1000)),"")</f>
        <v/>
      </c>
      <c r="FZ335" s="145" t="str">
        <f>IFERROR(TRUNC(VLOOKUP($E335,'Container Panel'!$B$41:$Z$100,$D335,0)/(VLOOKUP(FZ$276,UI!$A$12:$O$51,VLOOKUP(FZ$278,$B$276:$C$278,2,0),0)/1000)),"")</f>
        <v/>
      </c>
      <c r="GA335" s="145" t="str">
        <f>IFERROR(TRUNC(VLOOKUP($E335,'Container Panel'!$B$41:$Z$100,$D335,0)/(VLOOKUP(GA$276,UI!$A$12:$O$51,VLOOKUP(GA$278,$B$276:$C$278,2,0),0)/1000)),"")</f>
        <v/>
      </c>
      <c r="GB335" s="145" t="str">
        <f>IFERROR(TRUNC(VLOOKUP($E335,'Container Panel'!$B$41:$Z$100,$D335,0)/(VLOOKUP(GB$276,UI!$A$12:$O$51,VLOOKUP(GB$278,$B$276:$C$278,2,0),0)/1000)),"")</f>
        <v/>
      </c>
      <c r="GC335" s="145" t="str">
        <f>IFERROR(TRUNC(VLOOKUP($E335,'Container Panel'!$B$41:$Z$100,$D335,0)/(VLOOKUP(GC$276,UI!$A$12:$O$51,VLOOKUP(GC$278,$B$276:$C$278,2,0),0)/1000)),"")</f>
        <v/>
      </c>
      <c r="GD335" s="145" t="str">
        <f>IFERROR(TRUNC(VLOOKUP($E335,'Container Panel'!$B$41:$Z$100,$D335,0)/(VLOOKUP(GD$276,UI!$A$12:$O$51,VLOOKUP(GD$278,$B$276:$C$278,2,0),0)/1000)),"")</f>
        <v/>
      </c>
      <c r="GE335" s="145" t="str">
        <f>IFERROR(TRUNC(VLOOKUP($E335,'Container Panel'!$B$41:$Z$100,$D335,0)/(VLOOKUP(GE$276,UI!$A$12:$O$51,VLOOKUP(GE$278,$B$276:$C$278,2,0),0)/1000)),"")</f>
        <v/>
      </c>
      <c r="GF335" s="145" t="str">
        <f>IFERROR(TRUNC(VLOOKUP($E335,'Container Panel'!$B$41:$Z$100,$D335,0)/(VLOOKUP(GF$276,UI!$A$12:$O$51,VLOOKUP(GF$278,$B$276:$C$278,2,0),0)/1000)),"")</f>
        <v/>
      </c>
      <c r="GG335" s="145" t="str">
        <f>IFERROR(TRUNC(VLOOKUP($E335,'Container Panel'!$B$41:$Z$100,$D335,0)/(VLOOKUP(GG$276,UI!$A$12:$O$51,VLOOKUP(GG$278,$B$276:$C$278,2,0),0)/1000)),"")</f>
        <v/>
      </c>
      <c r="GH335" s="145" t="str">
        <f>IFERROR(TRUNC(VLOOKUP($E335,'Container Panel'!$B$41:$Z$100,$D335,0)/(VLOOKUP(GH$276,UI!$A$12:$O$51,VLOOKUP(GH$278,$B$276:$C$278,2,0),0)/1000)),"")</f>
        <v/>
      </c>
      <c r="GI335" s="145" t="str">
        <f>IFERROR(TRUNC(VLOOKUP($E335,'Container Panel'!$B$41:$Z$100,$D335,0)/(VLOOKUP(GI$276,UI!$A$12:$O$51,VLOOKUP(GI$278,$B$276:$C$278,2,0),0)/1000)),"")</f>
        <v/>
      </c>
      <c r="GJ335" s="145" t="str">
        <f>IFERROR(TRUNC(VLOOKUP($E335,'Container Panel'!$B$41:$Z$100,$D335,0)/(VLOOKUP(GJ$276,UI!$A$12:$O$51,VLOOKUP(GJ$278,$B$276:$C$278,2,0),0)/1000)),"")</f>
        <v/>
      </c>
      <c r="GK335" s="145" t="str">
        <f>IFERROR(TRUNC(VLOOKUP($E335,'Container Panel'!$B$41:$Z$100,$D335,0)/(VLOOKUP(GK$276,UI!$A$12:$O$51,VLOOKUP(GK$278,$B$276:$C$278,2,0),0)/1000)),"")</f>
        <v/>
      </c>
      <c r="GL335" s="145" t="str">
        <f>IFERROR(TRUNC(VLOOKUP($E335,'Container Panel'!$B$41:$Z$100,$D335,0)/(VLOOKUP(GL$276,UI!$A$12:$O$51,VLOOKUP(GL$278,$B$276:$C$278,2,0),0)/1000)),"")</f>
        <v/>
      </c>
      <c r="GM335" s="145" t="str">
        <f>IFERROR(TRUNC(VLOOKUP($E335,'Container Panel'!$B$41:$Z$100,$D335,0)/(VLOOKUP(GM$276,UI!$A$12:$O$51,VLOOKUP(GM$278,$B$276:$C$278,2,0),0)/1000)),"")</f>
        <v/>
      </c>
      <c r="GN335" s="145" t="str">
        <f>IFERROR(TRUNC(VLOOKUP($E335,'Container Panel'!$B$41:$Z$100,$D335,0)/(VLOOKUP(GN$276,UI!$A$12:$O$51,VLOOKUP(GN$278,$B$276:$C$278,2,0),0)/1000)),"")</f>
        <v/>
      </c>
      <c r="GO335" s="145" t="str">
        <f>IFERROR(TRUNC(VLOOKUP($E335,'Container Panel'!$B$41:$Z$100,$D335,0)/(VLOOKUP(GO$276,UI!$A$12:$O$51,VLOOKUP(GO$278,$B$276:$C$278,2,0),0)/1000)),"")</f>
        <v/>
      </c>
      <c r="GP335" s="145" t="str">
        <f>IFERROR(TRUNC(VLOOKUP($E335,'Container Panel'!$B$41:$Z$100,$D335,0)/(VLOOKUP(GP$276,UI!$A$12:$O$51,VLOOKUP(GP$278,$B$276:$C$278,2,0),0)/1000)),"")</f>
        <v/>
      </c>
      <c r="GQ335" s="145" t="str">
        <f>IFERROR(TRUNC(VLOOKUP($E335,'Container Panel'!$B$41:$Z$100,$D335,0)/(VLOOKUP(GQ$276,UI!$A$12:$O$51,VLOOKUP(GQ$278,$B$276:$C$278,2,0),0)/1000)),"")</f>
        <v/>
      </c>
      <c r="GR335" s="145" t="str">
        <f>IFERROR(TRUNC(VLOOKUP($E335,'Container Panel'!$B$41:$Z$100,$D335,0)/(VLOOKUP(GR$276,UI!$A$12:$O$51,VLOOKUP(GR$278,$B$276:$C$278,2,0),0)/1000)),"")</f>
        <v/>
      </c>
      <c r="GS335" s="145" t="str">
        <f>IFERROR(TRUNC(VLOOKUP($E335,'Container Panel'!$B$41:$Z$100,$D335,0)/(VLOOKUP(GS$276,UI!$A$12:$O$51,VLOOKUP(GS$278,$B$276:$C$278,2,0),0)/1000)),"")</f>
        <v/>
      </c>
      <c r="GT335" s="145" t="str">
        <f>IFERROR(TRUNC(VLOOKUP($E335,'Container Panel'!$B$41:$Z$100,$D335,0)/(VLOOKUP(GT$276,UI!$A$12:$O$51,VLOOKUP(GT$278,$B$276:$C$278,2,0),0)/1000)),"")</f>
        <v/>
      </c>
      <c r="GU335" s="145" t="str">
        <f>IFERROR(TRUNC(VLOOKUP($E335,'Container Panel'!$B$41:$Z$100,$D335,0)/(VLOOKUP(GU$276,UI!$A$12:$O$51,VLOOKUP(GU$278,$B$276:$C$278,2,0),0)/1000)),"")</f>
        <v/>
      </c>
      <c r="GV335" s="145" t="str">
        <f>IFERROR(TRUNC(VLOOKUP($E335,'Container Panel'!$B$41:$Z$100,$D335,0)/(VLOOKUP(GV$276,UI!$A$12:$O$51,VLOOKUP(GV$278,$B$276:$C$278,2,0),0)/1000)),"")</f>
        <v/>
      </c>
      <c r="GW335" s="145" t="str">
        <f>IFERROR(TRUNC(VLOOKUP($E335,'Container Panel'!$B$41:$Z$100,$D335,0)/(VLOOKUP(GW$276,UI!$A$12:$O$51,VLOOKUP(GW$278,$B$276:$C$278,2,0),0)/1000)),"")</f>
        <v/>
      </c>
      <c r="GX335" s="145" t="str">
        <f>IFERROR(TRUNC(VLOOKUP($E335,'Container Panel'!$B$41:$Z$100,$D335,0)/(VLOOKUP(GX$276,UI!$A$12:$O$51,VLOOKUP(GX$278,$B$276:$C$278,2,0),0)/1000)),"")</f>
        <v/>
      </c>
      <c r="GY335" s="145" t="str">
        <f>IFERROR(TRUNC(VLOOKUP($E335,'Container Panel'!$B$41:$Z$100,$D335,0)/(VLOOKUP(GY$276,UI!$A$12:$O$51,VLOOKUP(GY$278,$B$276:$C$278,2,0),0)/1000)),"")</f>
        <v/>
      </c>
      <c r="GZ335" s="145" t="str">
        <f>IFERROR(TRUNC(VLOOKUP($E335,'Container Panel'!$B$41:$Z$100,$D335,0)/(VLOOKUP(GZ$276,UI!$A$12:$O$51,VLOOKUP(GZ$278,$B$276:$C$278,2,0),0)/1000)),"")</f>
        <v/>
      </c>
      <c r="HA335" s="145" t="str">
        <f>IFERROR(TRUNC(VLOOKUP($E335,'Container Panel'!$B$41:$Z$100,$D335,0)/(VLOOKUP(HA$276,UI!$A$12:$O$51,VLOOKUP(HA$278,$B$276:$C$278,2,0),0)/1000)),"")</f>
        <v/>
      </c>
      <c r="HB335" s="145" t="str">
        <f>IFERROR(TRUNC(VLOOKUP($E335,'Container Panel'!$B$41:$Z$100,$D335,0)/(VLOOKUP(HB$276,UI!$A$12:$O$51,VLOOKUP(HB$278,$B$276:$C$278,2,0),0)/1000)),"")</f>
        <v/>
      </c>
      <c r="HC335" s="145" t="str">
        <f>IFERROR(TRUNC(VLOOKUP($E335,'Container Panel'!$B$41:$Z$100,$D335,0)/(VLOOKUP(HC$276,UI!$A$12:$O$51,VLOOKUP(HC$278,$B$276:$C$278,2,0),0)/1000)),"")</f>
        <v/>
      </c>
      <c r="HD335" s="145" t="str">
        <f>IFERROR(TRUNC(VLOOKUP($E335,'Container Panel'!$B$41:$Z$100,$D335,0)/(VLOOKUP(HD$276,UI!$A$12:$O$51,VLOOKUP(HD$278,$B$276:$C$278,2,0),0)/1000)),"")</f>
        <v/>
      </c>
      <c r="HE335" s="145" t="str">
        <f>IFERROR(TRUNC(VLOOKUP($E335,'Container Panel'!$B$41:$Z$100,$D335,0)/(VLOOKUP(HE$276,UI!$A$12:$O$51,VLOOKUP(HE$278,$B$276:$C$278,2,0),0)/1000)),"")</f>
        <v/>
      </c>
      <c r="HF335" s="145" t="str">
        <f>IFERROR(TRUNC(VLOOKUP($E335,'Container Panel'!$B$41:$Z$100,$D335,0)/(VLOOKUP(HF$276,UI!$A$12:$O$51,VLOOKUP(HF$278,$B$276:$C$278,2,0),0)/1000)),"")</f>
        <v/>
      </c>
      <c r="HG335" s="145" t="str">
        <f>IFERROR(TRUNC(VLOOKUP($E335,'Container Panel'!$B$41:$Z$100,$D335,0)/(VLOOKUP(HG$276,UI!$A$12:$O$51,VLOOKUP(HG$278,$B$276:$C$278,2,0),0)/1000)),"")</f>
        <v/>
      </c>
      <c r="HH335" s="145" t="str">
        <f>IFERROR(TRUNC(VLOOKUP($E335,'Container Panel'!$B$41:$Z$100,$D335,0)/(VLOOKUP(HH$276,UI!$A$12:$O$51,VLOOKUP(HH$278,$B$276:$C$278,2,0),0)/1000)),"")</f>
        <v/>
      </c>
      <c r="HI335" s="145" t="str">
        <f>IFERROR(TRUNC(VLOOKUP($E335,'Container Panel'!$B$41:$Z$100,$D335,0)/(VLOOKUP(HI$276,UI!$A$12:$O$51,VLOOKUP(HI$278,$B$276:$C$278,2,0),0)/1000)),"")</f>
        <v/>
      </c>
      <c r="HJ335" s="145" t="str">
        <f>IFERROR(TRUNC(VLOOKUP($E335,'Container Panel'!$B$41:$Z$100,$D335,0)/(VLOOKUP(HJ$276,UI!$A$12:$O$51,VLOOKUP(HJ$278,$B$276:$C$278,2,0),0)/1000)),"")</f>
        <v/>
      </c>
      <c r="HK335" s="145" t="str">
        <f>IFERROR(TRUNC(VLOOKUP($E335,'Container Panel'!$B$41:$Z$100,$D335,0)/(VLOOKUP(HK$276,UI!$A$12:$O$51,VLOOKUP(HK$278,$B$276:$C$278,2,0),0)/1000)),"")</f>
        <v/>
      </c>
      <c r="HL335" s="145" t="str">
        <f>IFERROR(TRUNC(VLOOKUP($E335,'Container Panel'!$B$41:$Z$100,$D335,0)/(VLOOKUP(HL$276,UI!$A$12:$O$51,VLOOKUP(HL$278,$B$276:$C$278,2,0),0)/1000)),"")</f>
        <v/>
      </c>
      <c r="HM335" s="145" t="str">
        <f>IFERROR(TRUNC(VLOOKUP($E335,'Container Panel'!$B$41:$Z$100,$D335,0)/(VLOOKUP(HM$276,UI!$A$12:$O$51,VLOOKUP(HM$278,$B$276:$C$278,2,0),0)/1000)),"")</f>
        <v/>
      </c>
      <c r="HN335" s="145" t="str">
        <f>IFERROR(TRUNC(VLOOKUP($E335,'Container Panel'!$B$41:$Z$100,$D335,0)/(VLOOKUP(HN$276,UI!$A$12:$O$51,VLOOKUP(HN$278,$B$276:$C$278,2,0),0)/1000)),"")</f>
        <v/>
      </c>
      <c r="HO335" s="145" t="str">
        <f>IFERROR(TRUNC(VLOOKUP($E335,'Container Panel'!$B$41:$Z$100,$D335,0)/(VLOOKUP(HO$276,UI!$A$12:$O$51,VLOOKUP(HO$278,$B$276:$C$278,2,0),0)/1000)),"")</f>
        <v/>
      </c>
      <c r="HP335" s="145" t="str">
        <f>IFERROR(TRUNC(VLOOKUP($E335,'Container Panel'!$B$41:$Z$100,$D335,0)/(VLOOKUP(HP$276,UI!$A$12:$O$51,VLOOKUP(HP$278,$B$276:$C$278,2,0),0)/1000)),"")</f>
        <v/>
      </c>
      <c r="HQ335" s="145" t="str">
        <f>IFERROR(TRUNC(VLOOKUP($E335,'Container Panel'!$B$41:$Z$100,$D335,0)/(VLOOKUP(HQ$276,UI!$A$12:$O$51,VLOOKUP(HQ$278,$B$276:$C$278,2,0),0)/1000)),"")</f>
        <v/>
      </c>
      <c r="HR335" s="145" t="str">
        <f>IFERROR(TRUNC(VLOOKUP($E335,'Container Panel'!$B$41:$Z$100,$D335,0)/(VLOOKUP(HR$276,UI!$A$12:$O$51,VLOOKUP(HR$278,$B$276:$C$278,2,0),0)/1000)),"")</f>
        <v/>
      </c>
      <c r="HS335" s="145" t="str">
        <f>IFERROR(TRUNC(VLOOKUP($E335,'Container Panel'!$B$41:$Z$100,$D335,0)/(VLOOKUP(HS$276,UI!$A$12:$O$51,VLOOKUP(HS$278,$B$276:$C$278,2,0),0)/1000)),"")</f>
        <v/>
      </c>
      <c r="HT335" s="145" t="str">
        <f>IFERROR(TRUNC(VLOOKUP($E335,'Container Panel'!$B$41:$Z$100,$D335,0)/(VLOOKUP(HT$276,UI!$A$12:$O$51,VLOOKUP(HT$278,$B$276:$C$278,2,0),0)/1000)),"")</f>
        <v/>
      </c>
      <c r="HU335" s="145" t="str">
        <f>IFERROR(TRUNC(VLOOKUP($E335,'Container Panel'!$B$41:$Z$100,$D335,0)/(VLOOKUP(HU$276,UI!$A$12:$O$51,VLOOKUP(HU$278,$B$276:$C$278,2,0),0)/1000)),"")</f>
        <v/>
      </c>
      <c r="HV335" s="145" t="str">
        <f>IFERROR(TRUNC(VLOOKUP($E335,'Container Panel'!$B$41:$Z$100,$D335,0)/(VLOOKUP(HV$276,UI!$A$12:$O$51,VLOOKUP(HV$278,$B$276:$C$278,2,0),0)/1000)),"")</f>
        <v/>
      </c>
      <c r="HW335" s="145" t="str">
        <f>IFERROR(TRUNC(VLOOKUP($E335,'Container Panel'!$B$41:$Z$100,$D335,0)/(VLOOKUP(HW$276,UI!$A$12:$O$51,VLOOKUP(HW$278,$B$276:$C$278,2,0),0)/1000)),"")</f>
        <v/>
      </c>
      <c r="HX335" s="145" t="str">
        <f>IFERROR(TRUNC(VLOOKUP($E335,'Container Panel'!$B$41:$Z$100,$D335,0)/(VLOOKUP(HX$276,UI!$A$12:$O$51,VLOOKUP(HX$278,$B$276:$C$278,2,0),0)/1000)),"")</f>
        <v/>
      </c>
      <c r="HY335" s="145" t="str">
        <f>IFERROR(TRUNC(VLOOKUP($E335,'Container Panel'!$B$41:$Z$100,$D335,0)/(VLOOKUP(HY$276,UI!$A$12:$O$51,VLOOKUP(HY$278,$B$276:$C$278,2,0),0)/1000)),"")</f>
        <v/>
      </c>
      <c r="HZ335" s="145" t="str">
        <f>IFERROR(TRUNC(VLOOKUP($E335,'Container Panel'!$B$41:$Z$100,$D335,0)/(VLOOKUP(HZ$276,UI!$A$12:$O$51,VLOOKUP(HZ$278,$B$276:$C$278,2,0),0)/1000)),"")</f>
        <v/>
      </c>
      <c r="IA335" s="145" t="str">
        <f>IFERROR(TRUNC(VLOOKUP($E335,'Container Panel'!$B$41:$Z$100,$D335,0)/(VLOOKUP(IA$276,UI!$A$12:$O$51,VLOOKUP(IA$278,$B$276:$C$278,2,0),0)/1000)),"")</f>
        <v/>
      </c>
      <c r="IB335" s="145" t="str">
        <f>IFERROR(TRUNC(VLOOKUP($E335,'Container Panel'!$B$41:$Z$100,$D335,0)/(VLOOKUP(IB$276,UI!$A$12:$O$51,VLOOKUP(IB$278,$B$276:$C$278,2,0),0)/1000)),"")</f>
        <v/>
      </c>
      <c r="IC335" s="145" t="str">
        <f>IFERROR(TRUNC(VLOOKUP($E335,'Container Panel'!$B$41:$Z$100,$D335,0)/(VLOOKUP(IC$276,UI!$A$12:$O$51,VLOOKUP(IC$278,$B$276:$C$278,2,0),0)/1000)),"")</f>
        <v/>
      </c>
      <c r="ID335" s="145" t="str">
        <f>IFERROR(TRUNC(VLOOKUP($E335,'Container Panel'!$B$41:$Z$100,$D335,0)/(VLOOKUP(ID$276,UI!$A$12:$O$51,VLOOKUP(ID$278,$B$276:$C$278,2,0),0)/1000)),"")</f>
        <v/>
      </c>
      <c r="IE335" s="145" t="str">
        <f>IFERROR(TRUNC(VLOOKUP($E335,'Container Panel'!$B$41:$Z$100,$D335,0)/(VLOOKUP(IE$276,UI!$A$12:$O$51,VLOOKUP(IE$278,$B$276:$C$278,2,0),0)/1000)),"")</f>
        <v/>
      </c>
      <c r="IF335" s="145" t="str">
        <f>IFERROR(TRUNC(VLOOKUP($E335,'Container Panel'!$B$41:$Z$100,$D335,0)/(VLOOKUP(IF$276,UI!$A$12:$O$51,VLOOKUP(IF$278,$B$276:$C$278,2,0),0)/1000)),"")</f>
        <v/>
      </c>
      <c r="IG335" s="145" t="str">
        <f>IFERROR(TRUNC(VLOOKUP($E335,'Container Panel'!$B$41:$Z$100,$D335,0)/(VLOOKUP(IG$276,UI!$A$12:$O$51,VLOOKUP(IG$278,$B$276:$C$278,2,0),0)/1000)),"")</f>
        <v/>
      </c>
      <c r="IH335" s="145" t="str">
        <f>IFERROR(TRUNC(VLOOKUP($E335,'Container Panel'!$B$41:$Z$100,$D335,0)/(VLOOKUP(IH$276,UI!$A$12:$O$51,VLOOKUP(IH$278,$B$276:$C$278,2,0),0)/1000)),"")</f>
        <v/>
      </c>
      <c r="II335" s="145" t="str">
        <f>IFERROR(TRUNC(VLOOKUP($E335,'Container Panel'!$B$41:$Z$100,$D335,0)/(VLOOKUP(II$276,UI!$A$12:$O$51,VLOOKUP(II$278,$B$276:$C$278,2,0),0)/1000)),"")</f>
        <v/>
      </c>
      <c r="IJ335" s="145" t="str">
        <f>IFERROR(TRUNC(VLOOKUP($E335,'Container Panel'!$B$41:$Z$100,$D335,0)/(VLOOKUP(IJ$276,UI!$A$12:$O$51,VLOOKUP(IJ$278,$B$276:$C$278,2,0),0)/1000)),"")</f>
        <v/>
      </c>
      <c r="IK335" s="145" t="str">
        <f>IFERROR(TRUNC(VLOOKUP($E335,'Container Panel'!$B$41:$Z$100,$D335,0)/(VLOOKUP(IK$276,UI!$A$12:$O$51,VLOOKUP(IK$278,$B$276:$C$278,2,0),0)/1000)),"")</f>
        <v/>
      </c>
      <c r="IL335" s="145" t="str">
        <f>IFERROR(TRUNC(VLOOKUP($E335,'Container Panel'!$B$41:$Z$100,$D335,0)/(VLOOKUP(IL$276,UI!$A$12:$O$51,VLOOKUP(IL$278,$B$276:$C$278,2,0),0)/1000)),"")</f>
        <v/>
      </c>
    </row>
    <row r="336" spans="2:246">
      <c r="B336" s="74">
        <v>56</v>
      </c>
      <c r="C336" s="74">
        <f t="shared" si="191"/>
        <v>19</v>
      </c>
      <c r="D336" s="163">
        <f>MOD(B336,3)+'Container Panel'!$Q$38</f>
        <v>18</v>
      </c>
      <c r="E336" s="143" t="str">
        <f t="shared" si="193"/>
        <v>EU8612</v>
      </c>
      <c r="F336" s="144" t="s">
        <v>29</v>
      </c>
      <c r="G336" s="145">
        <f>IFERROR(IF(AND(G$272=list!$D$3,'Box Calculation'!G$279&lt;&gt;"h",$E336&lt;&gt;0),0,IF(AND(G$273=list!$D$2,$E336&lt;&gt;0,TRUNC(VLOOKUP($E336,'Container Panel'!$B$41:$Z$100,$D336,0)/(VLOOKUP(G$276,UI!$A$12:$O$51,VLOOKUP(G$279,$B$276:$C$278,2,0),0)/1000))&gt;0),1,TRUNC(VLOOKUP($E336,'Container Panel'!$B$41:$Z$100,$D336,0)/(VLOOKUP(G$276,UI!$A$12:$O$51,VLOOKUP(G$279,$B$276:$C$278,2,0),0)/1000)))),"")</f>
        <v>0</v>
      </c>
      <c r="H336" s="145">
        <f>IFERROR(IF(AND(H$272=list!$D$3,'Box Calculation'!H$279&lt;&gt;"h",$E336&lt;&gt;0),0,IF(AND(H$273=list!$D$2,$E336&lt;&gt;0,TRUNC(VLOOKUP($E336,'Container Panel'!$B$41:$Z$100,$D336,0)/(VLOOKUP(H$276,UI!$A$12:$O$51,VLOOKUP(H$279,$B$276:$C$278,2,0),0)/1000))&gt;0),1,TRUNC(VLOOKUP($E336,'Container Panel'!$B$41:$Z$100,$D336,0)/(VLOOKUP(H$276,UI!$A$12:$O$51,VLOOKUP(H$279,$B$276:$C$278,2,0),0)/1000)))),"")</f>
        <v>1</v>
      </c>
      <c r="I336" s="145">
        <f>IFERROR(IF(AND(I$272=list!$D$3,'Box Calculation'!I$279&lt;&gt;"h",$E336&lt;&gt;0),0,IF(AND(I$273=list!$D$2,$E336&lt;&gt;0,TRUNC(VLOOKUP($E336,'Container Panel'!$B$41:$Z$100,$D336,0)/(VLOOKUP(I$276,UI!$A$12:$O$51,VLOOKUP(I$279,$B$276:$C$278,2,0),0)/1000))&gt;0),1,TRUNC(VLOOKUP($E336,'Container Panel'!$B$41:$Z$100,$D336,0)/(VLOOKUP(I$276,UI!$A$12:$O$51,VLOOKUP(I$279,$B$276:$C$278,2,0),0)/1000)))),"")</f>
        <v>0</v>
      </c>
      <c r="J336" s="145">
        <f>IFERROR(IF(AND(J$272=list!$D$3,'Box Calculation'!J$279&lt;&gt;"h",$E336&lt;&gt;0),0,IF(AND(J$273=list!$D$2,$E336&lt;&gt;0,TRUNC(VLOOKUP($E336,'Container Panel'!$B$41:$Z$100,$D336,0)/(VLOOKUP(J$276,UI!$A$12:$O$51,VLOOKUP(J$279,$B$276:$C$278,2,0),0)/1000))&gt;0),1,TRUNC(VLOOKUP($E336,'Container Panel'!$B$41:$Z$100,$D336,0)/(VLOOKUP(J$276,UI!$A$12:$O$51,VLOOKUP(J$279,$B$276:$C$278,2,0),0)/1000)))),"")</f>
        <v>0</v>
      </c>
      <c r="K336" s="145">
        <f>IFERROR(IF(AND(K$272=list!$D$3,'Box Calculation'!K$279&lt;&gt;"h",$E336&lt;&gt;0),0,IF(AND(K$273=list!$D$2,$E336&lt;&gt;0,TRUNC(VLOOKUP($E336,'Container Panel'!$B$41:$Z$100,$D336,0)/(VLOOKUP(K$276,UI!$A$12:$O$51,VLOOKUP(K$279,$B$276:$C$278,2,0),0)/1000))&gt;0),1,TRUNC(VLOOKUP($E336,'Container Panel'!$B$41:$Z$100,$D336,0)/(VLOOKUP(K$276,UI!$A$12:$O$51,VLOOKUP(K$279,$B$276:$C$278,2,0),0)/1000)))),"")</f>
        <v>0</v>
      </c>
      <c r="L336" s="145">
        <f>IFERROR(IF(AND(L$272=list!$D$3,'Box Calculation'!L$279&lt;&gt;"h",$E336&lt;&gt;0),0,IF(AND(L$273=list!$D$2,$E336&lt;&gt;0,TRUNC(VLOOKUP($E336,'Container Panel'!$B$41:$Z$100,$D336,0)/(VLOOKUP(L$276,UI!$A$12:$O$51,VLOOKUP(L$279,$B$276:$C$278,2,0),0)/1000))&gt;0),1,TRUNC(VLOOKUP($E336,'Container Panel'!$B$41:$Z$100,$D336,0)/(VLOOKUP(L$276,UI!$A$12:$O$51,VLOOKUP(L$279,$B$276:$C$278,2,0),0)/1000)))),"")</f>
        <v>1</v>
      </c>
      <c r="M336" s="145">
        <f>IFERROR(IF(AND(M$272=list!$D$3,'Box Calculation'!M$279&lt;&gt;"h",$E336&lt;&gt;0),0,IF(AND(M$273=list!$D$2,$E336&lt;&gt;0,TRUNC(VLOOKUP($E336,'Container Panel'!$B$41:$Z$100,$D336,0)/(VLOOKUP(M$276,UI!$A$12:$O$51,VLOOKUP(M$279,$B$276:$C$278,2,0),0)/1000))&gt;0),1,TRUNC(VLOOKUP($E336,'Container Panel'!$B$41:$Z$100,$D336,0)/(VLOOKUP(M$276,UI!$A$12:$O$51,VLOOKUP(M$279,$B$276:$C$278,2,0),0)/1000)))),"")</f>
        <v>1</v>
      </c>
      <c r="N336" s="145">
        <f>IFERROR(IF(AND(N$272=list!$D$3,'Box Calculation'!N$279&lt;&gt;"h",$E336&lt;&gt;0),0,IF(AND(N$273=list!$D$2,$E336&lt;&gt;0,TRUNC(VLOOKUP($E336,'Container Panel'!$B$41:$Z$100,$D336,0)/(VLOOKUP(N$276,UI!$A$12:$O$51,VLOOKUP(N$279,$B$276:$C$278,2,0),0)/1000))&gt;0),1,TRUNC(VLOOKUP($E336,'Container Panel'!$B$41:$Z$100,$D336,0)/(VLOOKUP(N$276,UI!$A$12:$O$51,VLOOKUP(N$279,$B$276:$C$278,2,0),0)/1000)))),"")</f>
        <v>0</v>
      </c>
      <c r="O336" s="145">
        <f>IFERROR(IF(AND(O$272=list!$D$3,'Box Calculation'!O$279&lt;&gt;"h",$E336&lt;&gt;0),0,IF(AND(O$273=list!$D$2,$E336&lt;&gt;0,TRUNC(VLOOKUP($E336,'Container Panel'!$B$41:$Z$100,$D336,0)/(VLOOKUP(O$276,UI!$A$12:$O$51,VLOOKUP(O$279,$B$276:$C$278,2,0),0)/1000))&gt;0),1,TRUNC(VLOOKUP($E336,'Container Panel'!$B$41:$Z$100,$D336,0)/(VLOOKUP(O$276,UI!$A$12:$O$51,VLOOKUP(O$279,$B$276:$C$278,2,0),0)/1000)))),"")</f>
        <v>1</v>
      </c>
      <c r="P336" s="145">
        <f>IFERROR(IF(AND(P$272=list!$D$3,'Box Calculation'!P$279&lt;&gt;"h",$E336&lt;&gt;0),0,IF(AND(P$273=list!$D$2,$E336&lt;&gt;0,TRUNC(VLOOKUP($E336,'Container Panel'!$B$41:$Z$100,$D336,0)/(VLOOKUP(P$276,UI!$A$12:$O$51,VLOOKUP(P$279,$B$276:$C$278,2,0),0)/1000))&gt;0),1,TRUNC(VLOOKUP($E336,'Container Panel'!$B$41:$Z$100,$D336,0)/(VLOOKUP(P$276,UI!$A$12:$O$51,VLOOKUP(P$279,$B$276:$C$278,2,0),0)/1000)))),"")</f>
        <v>0</v>
      </c>
      <c r="Q336" s="145">
        <f>IFERROR(IF(AND(Q$272=list!$D$3,'Box Calculation'!Q$279&lt;&gt;"h",$E336&lt;&gt;0),0,IF(AND(Q$273=list!$D$2,$E336&lt;&gt;0,TRUNC(VLOOKUP($E336,'Container Panel'!$B$41:$Z$100,$D336,0)/(VLOOKUP(Q$276,UI!$A$12:$O$51,VLOOKUP(Q$279,$B$276:$C$278,2,0),0)/1000))&gt;0),1,TRUNC(VLOOKUP($E336,'Container Panel'!$B$41:$Z$100,$D336,0)/(VLOOKUP(Q$276,UI!$A$12:$O$51,VLOOKUP(Q$279,$B$276:$C$278,2,0),0)/1000)))),"")</f>
        <v>0</v>
      </c>
      <c r="R336" s="145">
        <f>IFERROR(IF(AND(R$272=list!$D$3,'Box Calculation'!R$279&lt;&gt;"h",$E336&lt;&gt;0),0,IF(AND(R$273=list!$D$2,$E336&lt;&gt;0,TRUNC(VLOOKUP($E336,'Container Panel'!$B$41:$Z$100,$D336,0)/(VLOOKUP(R$276,UI!$A$12:$O$51,VLOOKUP(R$279,$B$276:$C$278,2,0),0)/1000))&gt;0),1,TRUNC(VLOOKUP($E336,'Container Panel'!$B$41:$Z$100,$D336,0)/(VLOOKUP(R$276,UI!$A$12:$O$51,VLOOKUP(R$279,$B$276:$C$278,2,0),0)/1000)))),"")</f>
        <v>0</v>
      </c>
      <c r="S336" s="145" t="str">
        <f>IFERROR(IF(AND(S$272=list!$D$3,'Box Calculation'!S$279&lt;&gt;"h",$E336&lt;&gt;0),0,IF(AND(S$273=list!$D$2,$E336&lt;&gt;0,TRUNC(VLOOKUP($E336,'Container Panel'!$B$41:$Z$100,$D336,0)/(VLOOKUP(S$276,UI!$A$12:$O$51,VLOOKUP(S$279,$B$276:$C$278,2,0),0)/1000))&gt;0),1,TRUNC(VLOOKUP($E336,'Container Panel'!$B$41:$Z$100,$D336,0)/(VLOOKUP(S$276,UI!$A$12:$O$51,VLOOKUP(S$279,$B$276:$C$278,2,0),0)/1000)))),"")</f>
        <v/>
      </c>
      <c r="T336" s="145" t="str">
        <f>IFERROR(IF(AND(T$272=list!$D$3,'Box Calculation'!T$279&lt;&gt;"h",$E336&lt;&gt;0),0,IF(AND(T$273=list!$D$2,$E336&lt;&gt;0,TRUNC(VLOOKUP($E336,'Container Panel'!$B$41:$Z$100,$D336,0)/(VLOOKUP(T$276,UI!$A$12:$O$51,VLOOKUP(T$279,$B$276:$C$278,2,0),0)/1000))&gt;0),1,TRUNC(VLOOKUP($E336,'Container Panel'!$B$41:$Z$100,$D336,0)/(VLOOKUP(T$276,UI!$A$12:$O$51,VLOOKUP(T$279,$B$276:$C$278,2,0),0)/1000)))),"")</f>
        <v/>
      </c>
      <c r="U336" s="145" t="str">
        <f>IFERROR(IF(AND(U$272=list!$D$3,'Box Calculation'!U$279&lt;&gt;"h",$E336&lt;&gt;0),0,IF(AND(U$273=list!$D$2,$E336&lt;&gt;0,TRUNC(VLOOKUP($E336,'Container Panel'!$B$41:$Z$100,$D336,0)/(VLOOKUP(U$276,UI!$A$12:$O$51,VLOOKUP(U$279,$B$276:$C$278,2,0),0)/1000))&gt;0),1,TRUNC(VLOOKUP($E336,'Container Panel'!$B$41:$Z$100,$D336,0)/(VLOOKUP(U$276,UI!$A$12:$O$51,VLOOKUP(U$279,$B$276:$C$278,2,0),0)/1000)))),"")</f>
        <v/>
      </c>
      <c r="V336" s="145" t="str">
        <f>IFERROR(IF(AND(V$272=list!$D$3,'Box Calculation'!V$279&lt;&gt;"h",$E336&lt;&gt;0),0,IF(AND(V$273=list!$D$2,$E336&lt;&gt;0,TRUNC(VLOOKUP($E336,'Container Panel'!$B$41:$Z$100,$D336,0)/(VLOOKUP(V$276,UI!$A$12:$O$51,VLOOKUP(V$279,$B$276:$C$278,2,0),0)/1000))&gt;0),1,TRUNC(VLOOKUP($E336,'Container Panel'!$B$41:$Z$100,$D336,0)/(VLOOKUP(V$276,UI!$A$12:$O$51,VLOOKUP(V$279,$B$276:$C$278,2,0),0)/1000)))),"")</f>
        <v/>
      </c>
      <c r="W336" s="145" t="str">
        <f>IFERROR(IF(AND(W$272=list!$D$3,'Box Calculation'!W$279&lt;&gt;"h",$E336&lt;&gt;0),0,IF(AND(W$273=list!$D$2,$E336&lt;&gt;0,TRUNC(VLOOKUP($E336,'Container Panel'!$B$41:$Z$100,$D336,0)/(VLOOKUP(W$276,UI!$A$12:$O$51,VLOOKUP(W$279,$B$276:$C$278,2,0),0)/1000))&gt;0),1,TRUNC(VLOOKUP($E336,'Container Panel'!$B$41:$Z$100,$D336,0)/(VLOOKUP(W$276,UI!$A$12:$O$51,VLOOKUP(W$279,$B$276:$C$278,2,0),0)/1000)))),"")</f>
        <v/>
      </c>
      <c r="X336" s="145" t="str">
        <f>IFERROR(IF(AND(X$272=list!$D$3,'Box Calculation'!X$279&lt;&gt;"h",$E336&lt;&gt;0),0,IF(AND(X$273=list!$D$2,$E336&lt;&gt;0,TRUNC(VLOOKUP($E336,'Container Panel'!$B$41:$Z$100,$D336,0)/(VLOOKUP(X$276,UI!$A$12:$O$51,VLOOKUP(X$279,$B$276:$C$278,2,0),0)/1000))&gt;0),1,TRUNC(VLOOKUP($E336,'Container Panel'!$B$41:$Z$100,$D336,0)/(VLOOKUP(X$276,UI!$A$12:$O$51,VLOOKUP(X$279,$B$276:$C$278,2,0),0)/1000)))),"")</f>
        <v/>
      </c>
      <c r="Y336" s="145" t="str">
        <f>IFERROR(IF(AND(Y$272=list!$D$3,'Box Calculation'!Y$279&lt;&gt;"h",$E336&lt;&gt;0),0,IF(AND(Y$273=list!$D$2,$E336&lt;&gt;0,TRUNC(VLOOKUP($E336,'Container Panel'!$B$41:$Z$100,$D336,0)/(VLOOKUP(Y$276,UI!$A$12:$O$51,VLOOKUP(Y$279,$B$276:$C$278,2,0),0)/1000))&gt;0),1,TRUNC(VLOOKUP($E336,'Container Panel'!$B$41:$Z$100,$D336,0)/(VLOOKUP(Y$276,UI!$A$12:$O$51,VLOOKUP(Y$279,$B$276:$C$278,2,0),0)/1000)))),"")</f>
        <v/>
      </c>
      <c r="Z336" s="145" t="str">
        <f>IFERROR(IF(AND(Z$272=list!$D$3,'Box Calculation'!Z$279&lt;&gt;"h",$E336&lt;&gt;0),0,IF(AND(Z$273=list!$D$2,$E336&lt;&gt;0,TRUNC(VLOOKUP($E336,'Container Panel'!$B$41:$Z$100,$D336,0)/(VLOOKUP(Z$276,UI!$A$12:$O$51,VLOOKUP(Z$279,$B$276:$C$278,2,0),0)/1000))&gt;0),1,TRUNC(VLOOKUP($E336,'Container Panel'!$B$41:$Z$100,$D336,0)/(VLOOKUP(Z$276,UI!$A$12:$O$51,VLOOKUP(Z$279,$B$276:$C$278,2,0),0)/1000)))),"")</f>
        <v/>
      </c>
      <c r="AA336" s="145" t="str">
        <f>IFERROR(IF(AND(AA$272=list!$D$3,'Box Calculation'!AA$279&lt;&gt;"h",$E336&lt;&gt;0),0,IF(AND(AA$273=list!$D$2,$E336&lt;&gt;0,TRUNC(VLOOKUP($E336,'Container Panel'!$B$41:$Z$100,$D336,0)/(VLOOKUP(AA$276,UI!$A$12:$O$51,VLOOKUP(AA$279,$B$276:$C$278,2,0),0)/1000))&gt;0),1,TRUNC(VLOOKUP($E336,'Container Panel'!$B$41:$Z$100,$D336,0)/(VLOOKUP(AA$276,UI!$A$12:$O$51,VLOOKUP(AA$279,$B$276:$C$278,2,0),0)/1000)))),"")</f>
        <v/>
      </c>
      <c r="AB336" s="145" t="str">
        <f>IFERROR(IF(AND(AB$272=list!$D$3,'Box Calculation'!AB$279&lt;&gt;"h",$E336&lt;&gt;0),0,IF(AND(AB$273=list!$D$2,$E336&lt;&gt;0,TRUNC(VLOOKUP($E336,'Container Panel'!$B$41:$Z$100,$D336,0)/(VLOOKUP(AB$276,UI!$A$12:$O$51,VLOOKUP(AB$279,$B$276:$C$278,2,0),0)/1000))&gt;0),1,TRUNC(VLOOKUP($E336,'Container Panel'!$B$41:$Z$100,$D336,0)/(VLOOKUP(AB$276,UI!$A$12:$O$51,VLOOKUP(AB$279,$B$276:$C$278,2,0),0)/1000)))),"")</f>
        <v/>
      </c>
      <c r="AC336" s="145" t="str">
        <f>IFERROR(IF(AND(AC$272=list!$D$3,'Box Calculation'!AC$279&lt;&gt;"h",$E336&lt;&gt;0),0,IF(AND(AC$273=list!$D$2,$E336&lt;&gt;0,TRUNC(VLOOKUP($E336,'Container Panel'!$B$41:$Z$100,$D336,0)/(VLOOKUP(AC$276,UI!$A$12:$O$51,VLOOKUP(AC$279,$B$276:$C$278,2,0),0)/1000))&gt;0),1,TRUNC(VLOOKUP($E336,'Container Panel'!$B$41:$Z$100,$D336,0)/(VLOOKUP(AC$276,UI!$A$12:$O$51,VLOOKUP(AC$279,$B$276:$C$278,2,0),0)/1000)))),"")</f>
        <v/>
      </c>
      <c r="AD336" s="145" t="str">
        <f>IFERROR(IF(AND(AD$272=list!$D$3,'Box Calculation'!AD$279&lt;&gt;"h",$E336&lt;&gt;0),0,IF(AND(AD$273=list!$D$2,$E336&lt;&gt;0,TRUNC(VLOOKUP($E336,'Container Panel'!$B$41:$Z$100,$D336,0)/(VLOOKUP(AD$276,UI!$A$12:$O$51,VLOOKUP(AD$279,$B$276:$C$278,2,0),0)/1000))&gt;0),1,TRUNC(VLOOKUP($E336,'Container Panel'!$B$41:$Z$100,$D336,0)/(VLOOKUP(AD$276,UI!$A$12:$O$51,VLOOKUP(AD$279,$B$276:$C$278,2,0),0)/1000)))),"")</f>
        <v/>
      </c>
      <c r="AE336" s="145" t="str">
        <f>IFERROR(IF(AND(AE$272=list!$D$3,'Box Calculation'!AE$279&lt;&gt;"h",$E336&lt;&gt;0),0,IF(AND(AE$273=list!$D$2,$E336&lt;&gt;0,TRUNC(VLOOKUP($E336,'Container Panel'!$B$41:$Z$100,$D336,0)/(VLOOKUP(AE$276,UI!$A$12:$O$51,VLOOKUP(AE$279,$B$276:$C$278,2,0),0)/1000))&gt;0),1,TRUNC(VLOOKUP($E336,'Container Panel'!$B$41:$Z$100,$D336,0)/(VLOOKUP(AE$276,UI!$A$12:$O$51,VLOOKUP(AE$279,$B$276:$C$278,2,0),0)/1000)))),"")</f>
        <v/>
      </c>
      <c r="AF336" s="145" t="str">
        <f>IFERROR(IF(AND(AF$272=list!$D$3,'Box Calculation'!AF$279&lt;&gt;"h",$E336&lt;&gt;0),0,IF(AND(AF$273=list!$D$2,$E336&lt;&gt;0,TRUNC(VLOOKUP($E336,'Container Panel'!$B$41:$Z$100,$D336,0)/(VLOOKUP(AF$276,UI!$A$12:$O$51,VLOOKUP(AF$279,$B$276:$C$278,2,0),0)/1000))&gt;0),1,TRUNC(VLOOKUP($E336,'Container Panel'!$B$41:$Z$100,$D336,0)/(VLOOKUP(AF$276,UI!$A$12:$O$51,VLOOKUP(AF$279,$B$276:$C$278,2,0),0)/1000)))),"")</f>
        <v/>
      </c>
      <c r="AG336" s="145" t="str">
        <f>IFERROR(IF(AND(AG$272=list!$D$3,'Box Calculation'!AG$279&lt;&gt;"h",$E336&lt;&gt;0),0,IF(AND(AG$273=list!$D$2,$E336&lt;&gt;0,TRUNC(VLOOKUP($E336,'Container Panel'!$B$41:$Z$100,$D336,0)/(VLOOKUP(AG$276,UI!$A$12:$O$51,VLOOKUP(AG$279,$B$276:$C$278,2,0),0)/1000))&gt;0),1,TRUNC(VLOOKUP($E336,'Container Panel'!$B$41:$Z$100,$D336,0)/(VLOOKUP(AG$276,UI!$A$12:$O$51,VLOOKUP(AG$279,$B$276:$C$278,2,0),0)/1000)))),"")</f>
        <v/>
      </c>
      <c r="AH336" s="145" t="str">
        <f>IFERROR(IF(AND(AH$272=list!$D$3,'Box Calculation'!AH$279&lt;&gt;"h",$E336&lt;&gt;0),0,IF(AND(AH$273=list!$D$2,$E336&lt;&gt;0,TRUNC(VLOOKUP($E336,'Container Panel'!$B$41:$Z$100,$D336,0)/(VLOOKUP(AH$276,UI!$A$12:$O$51,VLOOKUP(AH$279,$B$276:$C$278,2,0),0)/1000))&gt;0),1,TRUNC(VLOOKUP($E336,'Container Panel'!$B$41:$Z$100,$D336,0)/(VLOOKUP(AH$276,UI!$A$12:$O$51,VLOOKUP(AH$279,$B$276:$C$278,2,0),0)/1000)))),"")</f>
        <v/>
      </c>
      <c r="AI336" s="145" t="str">
        <f>IFERROR(IF(AND(AI$272=list!$D$3,'Box Calculation'!AI$279&lt;&gt;"h",$E336&lt;&gt;0),0,IF(AND(AI$273=list!$D$2,$E336&lt;&gt;0,TRUNC(VLOOKUP($E336,'Container Panel'!$B$41:$Z$100,$D336,0)/(VLOOKUP(AI$276,UI!$A$12:$O$51,VLOOKUP(AI$279,$B$276:$C$278,2,0),0)/1000))&gt;0),1,TRUNC(VLOOKUP($E336,'Container Panel'!$B$41:$Z$100,$D336,0)/(VLOOKUP(AI$276,UI!$A$12:$O$51,VLOOKUP(AI$279,$B$276:$C$278,2,0),0)/1000)))),"")</f>
        <v/>
      </c>
      <c r="AJ336" s="145" t="str">
        <f>IFERROR(IF(AND(AJ$272=list!$D$3,'Box Calculation'!AJ$279&lt;&gt;"h",$E336&lt;&gt;0),0,IF(AND(AJ$273=list!$D$2,$E336&lt;&gt;0,TRUNC(VLOOKUP($E336,'Container Panel'!$B$41:$Z$100,$D336,0)/(VLOOKUP(AJ$276,UI!$A$12:$O$51,VLOOKUP(AJ$279,$B$276:$C$278,2,0),0)/1000))&gt;0),1,TRUNC(VLOOKUP($E336,'Container Panel'!$B$41:$Z$100,$D336,0)/(VLOOKUP(AJ$276,UI!$A$12:$O$51,VLOOKUP(AJ$279,$B$276:$C$278,2,0),0)/1000)))),"")</f>
        <v/>
      </c>
      <c r="AK336" s="145" t="str">
        <f>IFERROR(IF(AND(AK$272=list!$D$3,'Box Calculation'!AK$279&lt;&gt;"h",$E336&lt;&gt;0),0,IF(AND(AK$273=list!$D$2,$E336&lt;&gt;0,TRUNC(VLOOKUP($E336,'Container Panel'!$B$41:$Z$100,$D336,0)/(VLOOKUP(AK$276,UI!$A$12:$O$51,VLOOKUP(AK$279,$B$276:$C$278,2,0),0)/1000))&gt;0),1,TRUNC(VLOOKUP($E336,'Container Panel'!$B$41:$Z$100,$D336,0)/(VLOOKUP(AK$276,UI!$A$12:$O$51,VLOOKUP(AK$279,$B$276:$C$278,2,0),0)/1000)))),"")</f>
        <v/>
      </c>
      <c r="AL336" s="145" t="str">
        <f>IFERROR(IF(AND(AL$272=list!$D$3,'Box Calculation'!AL$279&lt;&gt;"h",$E336&lt;&gt;0),0,IF(AND(AL$273=list!$D$2,$E336&lt;&gt;0,TRUNC(VLOOKUP($E336,'Container Panel'!$B$41:$Z$100,$D336,0)/(VLOOKUP(AL$276,UI!$A$12:$O$51,VLOOKUP(AL$279,$B$276:$C$278,2,0),0)/1000))&gt;0),1,TRUNC(VLOOKUP($E336,'Container Panel'!$B$41:$Z$100,$D336,0)/(VLOOKUP(AL$276,UI!$A$12:$O$51,VLOOKUP(AL$279,$B$276:$C$278,2,0),0)/1000)))),"")</f>
        <v/>
      </c>
      <c r="AM336" s="145" t="str">
        <f>IFERROR(IF(AND(AM$272=list!$D$3,'Box Calculation'!AM$279&lt;&gt;"h",$E336&lt;&gt;0),0,IF(AND(AM$273=list!$D$2,$E336&lt;&gt;0,TRUNC(VLOOKUP($E336,'Container Panel'!$B$41:$Z$100,$D336,0)/(VLOOKUP(AM$276,UI!$A$12:$O$51,VLOOKUP(AM$279,$B$276:$C$278,2,0),0)/1000))&gt;0),1,TRUNC(VLOOKUP($E336,'Container Panel'!$B$41:$Z$100,$D336,0)/(VLOOKUP(AM$276,UI!$A$12:$O$51,VLOOKUP(AM$279,$B$276:$C$278,2,0),0)/1000)))),"")</f>
        <v/>
      </c>
      <c r="AN336" s="145" t="str">
        <f>IFERROR(IF(AND(AN$272=list!$D$3,'Box Calculation'!AN$279&lt;&gt;"h",$E336&lt;&gt;0),0,IF(AND(AN$273=list!$D$2,$E336&lt;&gt;0,TRUNC(VLOOKUP($E336,'Container Panel'!$B$41:$Z$100,$D336,0)/(VLOOKUP(AN$276,UI!$A$12:$O$51,VLOOKUP(AN$279,$B$276:$C$278,2,0),0)/1000))&gt;0),1,TRUNC(VLOOKUP($E336,'Container Panel'!$B$41:$Z$100,$D336,0)/(VLOOKUP(AN$276,UI!$A$12:$O$51,VLOOKUP(AN$279,$B$276:$C$278,2,0),0)/1000)))),"")</f>
        <v/>
      </c>
      <c r="AO336" s="145" t="str">
        <f>IFERROR(IF(AND(AO$272=list!$D$3,'Box Calculation'!AO$279&lt;&gt;"h",$E336&lt;&gt;0),0,IF(AND(AO$273=list!$D$2,$E336&lt;&gt;0,TRUNC(VLOOKUP($E336,'Container Panel'!$B$41:$Z$100,$D336,0)/(VLOOKUP(AO$276,UI!$A$12:$O$51,VLOOKUP(AO$279,$B$276:$C$278,2,0),0)/1000))&gt;0),1,TRUNC(VLOOKUP($E336,'Container Panel'!$B$41:$Z$100,$D336,0)/(VLOOKUP(AO$276,UI!$A$12:$O$51,VLOOKUP(AO$279,$B$276:$C$278,2,0),0)/1000)))),"")</f>
        <v/>
      </c>
      <c r="AP336" s="145" t="str">
        <f>IFERROR(IF(AND(AP$272=list!$D$3,'Box Calculation'!AP$279&lt;&gt;"h",$E336&lt;&gt;0),0,IF(AND(AP$273=list!$D$2,$E336&lt;&gt;0,TRUNC(VLOOKUP($E336,'Container Panel'!$B$41:$Z$100,$D336,0)/(VLOOKUP(AP$276,UI!$A$12:$O$51,VLOOKUP(AP$279,$B$276:$C$278,2,0),0)/1000))&gt;0),1,TRUNC(VLOOKUP($E336,'Container Panel'!$B$41:$Z$100,$D336,0)/(VLOOKUP(AP$276,UI!$A$12:$O$51,VLOOKUP(AP$279,$B$276:$C$278,2,0),0)/1000)))),"")</f>
        <v/>
      </c>
      <c r="AQ336" s="145" t="str">
        <f>IFERROR(IF(AND(AQ$272=list!$D$3,'Box Calculation'!AQ$279&lt;&gt;"h",$E336&lt;&gt;0),0,IF(AND(AQ$273=list!$D$2,$E336&lt;&gt;0,TRUNC(VLOOKUP($E336,'Container Panel'!$B$41:$Z$100,$D336,0)/(VLOOKUP(AQ$276,UI!$A$12:$O$51,VLOOKUP(AQ$279,$B$276:$C$278,2,0),0)/1000))&gt;0),1,TRUNC(VLOOKUP($E336,'Container Panel'!$B$41:$Z$100,$D336,0)/(VLOOKUP(AQ$276,UI!$A$12:$O$51,VLOOKUP(AQ$279,$B$276:$C$278,2,0),0)/1000)))),"")</f>
        <v/>
      </c>
      <c r="AR336" s="145" t="str">
        <f>IFERROR(IF(AND(AR$272=list!$D$3,'Box Calculation'!AR$279&lt;&gt;"h",$E336&lt;&gt;0),0,IF(AND(AR$273=list!$D$2,$E336&lt;&gt;0,TRUNC(VLOOKUP($E336,'Container Panel'!$B$41:$Z$100,$D336,0)/(VLOOKUP(AR$276,UI!$A$12:$O$51,VLOOKUP(AR$279,$B$276:$C$278,2,0),0)/1000))&gt;0),1,TRUNC(VLOOKUP($E336,'Container Panel'!$B$41:$Z$100,$D336,0)/(VLOOKUP(AR$276,UI!$A$12:$O$51,VLOOKUP(AR$279,$B$276:$C$278,2,0),0)/1000)))),"")</f>
        <v/>
      </c>
      <c r="AS336" s="145" t="str">
        <f>IFERROR(IF(AND(AS$272=list!$D$3,'Box Calculation'!AS$279&lt;&gt;"h",$E336&lt;&gt;0),0,IF(AND(AS$273=list!$D$2,$E336&lt;&gt;0,TRUNC(VLOOKUP($E336,'Container Panel'!$B$41:$Z$100,$D336,0)/(VLOOKUP(AS$276,UI!$A$12:$O$51,VLOOKUP(AS$279,$B$276:$C$278,2,0),0)/1000))&gt;0),1,TRUNC(VLOOKUP($E336,'Container Panel'!$B$41:$Z$100,$D336,0)/(VLOOKUP(AS$276,UI!$A$12:$O$51,VLOOKUP(AS$279,$B$276:$C$278,2,0),0)/1000)))),"")</f>
        <v/>
      </c>
      <c r="AT336" s="145" t="str">
        <f>IFERROR(IF(AND(AT$272=list!$D$3,'Box Calculation'!AT$279&lt;&gt;"h",$E336&lt;&gt;0),0,IF(AND(AT$273=list!$D$2,$E336&lt;&gt;0,TRUNC(VLOOKUP($E336,'Container Panel'!$B$41:$Z$100,$D336,0)/(VLOOKUP(AT$276,UI!$A$12:$O$51,VLOOKUP(AT$279,$B$276:$C$278,2,0),0)/1000))&gt;0),1,TRUNC(VLOOKUP($E336,'Container Panel'!$B$41:$Z$100,$D336,0)/(VLOOKUP(AT$276,UI!$A$12:$O$51,VLOOKUP(AT$279,$B$276:$C$278,2,0),0)/1000)))),"")</f>
        <v/>
      </c>
      <c r="AU336" s="145" t="str">
        <f>IFERROR(IF(AND(AU$272=list!$D$3,'Box Calculation'!AU$279&lt;&gt;"h",$E336&lt;&gt;0),0,IF(AND(AU$273=list!$D$2,$E336&lt;&gt;0,TRUNC(VLOOKUP($E336,'Container Panel'!$B$41:$Z$100,$D336,0)/(VLOOKUP(AU$276,UI!$A$12:$O$51,VLOOKUP(AU$279,$B$276:$C$278,2,0),0)/1000))&gt;0),1,TRUNC(VLOOKUP($E336,'Container Panel'!$B$41:$Z$100,$D336,0)/(VLOOKUP(AU$276,UI!$A$12:$O$51,VLOOKUP(AU$279,$B$276:$C$278,2,0),0)/1000)))),"")</f>
        <v/>
      </c>
      <c r="AV336" s="145" t="str">
        <f>IFERROR(IF(AND(AV$272=list!$D$3,'Box Calculation'!AV$279&lt;&gt;"h",$E336&lt;&gt;0),0,IF(AND(AV$273=list!$D$2,$E336&lt;&gt;0,TRUNC(VLOOKUP($E336,'Container Panel'!$B$41:$Z$100,$D336,0)/(VLOOKUP(AV$276,UI!$A$12:$O$51,VLOOKUP(AV$279,$B$276:$C$278,2,0),0)/1000))&gt;0),1,TRUNC(VLOOKUP($E336,'Container Panel'!$B$41:$Z$100,$D336,0)/(VLOOKUP(AV$276,UI!$A$12:$O$51,VLOOKUP(AV$279,$B$276:$C$278,2,0),0)/1000)))),"")</f>
        <v/>
      </c>
      <c r="AW336" s="145" t="str">
        <f>IFERROR(IF(AND(AW$272=list!$D$3,'Box Calculation'!AW$279&lt;&gt;"h",$E336&lt;&gt;0),0,IF(AND(AW$273=list!$D$2,$E336&lt;&gt;0,TRUNC(VLOOKUP($E336,'Container Panel'!$B$41:$Z$100,$D336,0)/(VLOOKUP(AW$276,UI!$A$12:$O$51,VLOOKUP(AW$279,$B$276:$C$278,2,0),0)/1000))&gt;0),1,TRUNC(VLOOKUP($E336,'Container Panel'!$B$41:$Z$100,$D336,0)/(VLOOKUP(AW$276,UI!$A$12:$O$51,VLOOKUP(AW$279,$B$276:$C$278,2,0),0)/1000)))),"")</f>
        <v/>
      </c>
      <c r="AX336" s="145" t="str">
        <f>IFERROR(IF(AND(AX$272=list!$D$3,'Box Calculation'!AX$279&lt;&gt;"h",$E336&lt;&gt;0),0,IF(AND(AX$273=list!$D$2,$E336&lt;&gt;0,TRUNC(VLOOKUP($E336,'Container Panel'!$B$41:$Z$100,$D336,0)/(VLOOKUP(AX$276,UI!$A$12:$O$51,VLOOKUP(AX$279,$B$276:$C$278,2,0),0)/1000))&gt;0),1,TRUNC(VLOOKUP($E336,'Container Panel'!$B$41:$Z$100,$D336,0)/(VLOOKUP(AX$276,UI!$A$12:$O$51,VLOOKUP(AX$279,$B$276:$C$278,2,0),0)/1000)))),"")</f>
        <v/>
      </c>
      <c r="AY336" s="145" t="str">
        <f>IFERROR(IF(AND(AY$272=list!$D$3,'Box Calculation'!AY$279&lt;&gt;"h",$E336&lt;&gt;0),0,IF(AND(AY$273=list!$D$2,$E336&lt;&gt;0,TRUNC(VLOOKUP($E336,'Container Panel'!$B$41:$Z$100,$D336,0)/(VLOOKUP(AY$276,UI!$A$12:$O$51,VLOOKUP(AY$279,$B$276:$C$278,2,0),0)/1000))&gt;0),1,TRUNC(VLOOKUP($E336,'Container Panel'!$B$41:$Z$100,$D336,0)/(VLOOKUP(AY$276,UI!$A$12:$O$51,VLOOKUP(AY$279,$B$276:$C$278,2,0),0)/1000)))),"")</f>
        <v/>
      </c>
      <c r="AZ336" s="145" t="str">
        <f>IFERROR(IF(AND(AZ$272=list!$D$3,'Box Calculation'!AZ$279&lt;&gt;"h",$E336&lt;&gt;0),0,IF(AND(AZ$273=list!$D$2,$E336&lt;&gt;0,TRUNC(VLOOKUP($E336,'Container Panel'!$B$41:$Z$100,$D336,0)/(VLOOKUP(AZ$276,UI!$A$12:$O$51,VLOOKUP(AZ$279,$B$276:$C$278,2,0),0)/1000))&gt;0),1,TRUNC(VLOOKUP($E336,'Container Panel'!$B$41:$Z$100,$D336,0)/(VLOOKUP(AZ$276,UI!$A$12:$O$51,VLOOKUP(AZ$279,$B$276:$C$278,2,0),0)/1000)))),"")</f>
        <v/>
      </c>
      <c r="BA336" s="145" t="str">
        <f>IFERROR(IF(AND(BA$272=list!$D$3,'Box Calculation'!BA$279&lt;&gt;"h",$E336&lt;&gt;0),0,IF(AND(BA$273=list!$D$2,$E336&lt;&gt;0,TRUNC(VLOOKUP($E336,'Container Panel'!$B$41:$Z$100,$D336,0)/(VLOOKUP(BA$276,UI!$A$12:$O$51,VLOOKUP(BA$279,$B$276:$C$278,2,0),0)/1000))&gt;0),1,TRUNC(VLOOKUP($E336,'Container Panel'!$B$41:$Z$100,$D336,0)/(VLOOKUP(BA$276,UI!$A$12:$O$51,VLOOKUP(BA$279,$B$276:$C$278,2,0),0)/1000)))),"")</f>
        <v/>
      </c>
      <c r="BB336" s="145" t="str">
        <f>IFERROR(IF(AND(BB$272=list!$D$3,'Box Calculation'!BB$279&lt;&gt;"h",$E336&lt;&gt;0),0,IF(AND(BB$273=list!$D$2,$E336&lt;&gt;0,TRUNC(VLOOKUP($E336,'Container Panel'!$B$41:$Z$100,$D336,0)/(VLOOKUP(BB$276,UI!$A$12:$O$51,VLOOKUP(BB$279,$B$276:$C$278,2,0),0)/1000))&gt;0),1,TRUNC(VLOOKUP($E336,'Container Panel'!$B$41:$Z$100,$D336,0)/(VLOOKUP(BB$276,UI!$A$12:$O$51,VLOOKUP(BB$279,$B$276:$C$278,2,0),0)/1000)))),"")</f>
        <v/>
      </c>
      <c r="BC336" s="145" t="str">
        <f>IFERROR(IF(AND(BC$272=list!$D$3,'Box Calculation'!BC$279&lt;&gt;"h",$E336&lt;&gt;0),0,IF(AND(BC$273=list!$D$2,$E336&lt;&gt;0,TRUNC(VLOOKUP($E336,'Container Panel'!$B$41:$Z$100,$D336,0)/(VLOOKUP(BC$276,UI!$A$12:$O$51,VLOOKUP(BC$279,$B$276:$C$278,2,0),0)/1000))&gt;0),1,TRUNC(VLOOKUP($E336,'Container Panel'!$B$41:$Z$100,$D336,0)/(VLOOKUP(BC$276,UI!$A$12:$O$51,VLOOKUP(BC$279,$B$276:$C$278,2,0),0)/1000)))),"")</f>
        <v/>
      </c>
      <c r="BD336" s="145" t="str">
        <f>IFERROR(IF(AND(BD$272=list!$D$3,'Box Calculation'!BD$279&lt;&gt;"h",$E336&lt;&gt;0),0,IF(AND(BD$273=list!$D$2,$E336&lt;&gt;0,TRUNC(VLOOKUP($E336,'Container Panel'!$B$41:$Z$100,$D336,0)/(VLOOKUP(BD$276,UI!$A$12:$O$51,VLOOKUP(BD$279,$B$276:$C$278,2,0),0)/1000))&gt;0),1,TRUNC(VLOOKUP($E336,'Container Panel'!$B$41:$Z$100,$D336,0)/(VLOOKUP(BD$276,UI!$A$12:$O$51,VLOOKUP(BD$279,$B$276:$C$278,2,0),0)/1000)))),"")</f>
        <v/>
      </c>
      <c r="BE336" s="145" t="str">
        <f>IFERROR(IF(AND(BE$272=list!$D$3,'Box Calculation'!BE$279&lt;&gt;"h",$E336&lt;&gt;0),0,IF(AND(BE$273=list!$D$2,$E336&lt;&gt;0,TRUNC(VLOOKUP($E336,'Container Panel'!$B$41:$Z$100,$D336,0)/(VLOOKUP(BE$276,UI!$A$12:$O$51,VLOOKUP(BE$279,$B$276:$C$278,2,0),0)/1000))&gt;0),1,TRUNC(VLOOKUP($E336,'Container Panel'!$B$41:$Z$100,$D336,0)/(VLOOKUP(BE$276,UI!$A$12:$O$51,VLOOKUP(BE$279,$B$276:$C$278,2,0),0)/1000)))),"")</f>
        <v/>
      </c>
      <c r="BF336" s="145" t="str">
        <f>IFERROR(IF(AND(BF$272=list!$D$3,'Box Calculation'!BF$279&lt;&gt;"h",$E336&lt;&gt;0),0,IF(AND(BF$273=list!$D$2,$E336&lt;&gt;0,TRUNC(VLOOKUP($E336,'Container Panel'!$B$41:$Z$100,$D336,0)/(VLOOKUP(BF$276,UI!$A$12:$O$51,VLOOKUP(BF$279,$B$276:$C$278,2,0),0)/1000))&gt;0),1,TRUNC(VLOOKUP($E336,'Container Panel'!$B$41:$Z$100,$D336,0)/(VLOOKUP(BF$276,UI!$A$12:$O$51,VLOOKUP(BF$279,$B$276:$C$278,2,0),0)/1000)))),"")</f>
        <v/>
      </c>
      <c r="BG336" s="145" t="str">
        <f>IFERROR(IF(AND(BG$272=list!$D$3,'Box Calculation'!BG$279&lt;&gt;"h",$E336&lt;&gt;0),0,IF(AND(BG$273=list!$D$2,$E336&lt;&gt;0,TRUNC(VLOOKUP($E336,'Container Panel'!$B$41:$Z$100,$D336,0)/(VLOOKUP(BG$276,UI!$A$12:$O$51,VLOOKUP(BG$279,$B$276:$C$278,2,0),0)/1000))&gt;0),1,TRUNC(VLOOKUP($E336,'Container Panel'!$B$41:$Z$100,$D336,0)/(VLOOKUP(BG$276,UI!$A$12:$O$51,VLOOKUP(BG$279,$B$276:$C$278,2,0),0)/1000)))),"")</f>
        <v/>
      </c>
      <c r="BH336" s="145" t="str">
        <f>IFERROR(IF(AND(BH$272=list!$D$3,'Box Calculation'!BH$279&lt;&gt;"h",$E336&lt;&gt;0),0,IF(AND(BH$273=list!$D$2,$E336&lt;&gt;0,TRUNC(VLOOKUP($E336,'Container Panel'!$B$41:$Z$100,$D336,0)/(VLOOKUP(BH$276,UI!$A$12:$O$51,VLOOKUP(BH$279,$B$276:$C$278,2,0),0)/1000))&gt;0),1,TRUNC(VLOOKUP($E336,'Container Panel'!$B$41:$Z$100,$D336,0)/(VLOOKUP(BH$276,UI!$A$12:$O$51,VLOOKUP(BH$279,$B$276:$C$278,2,0),0)/1000)))),"")</f>
        <v/>
      </c>
      <c r="BI336" s="145" t="str">
        <f>IFERROR(IF(AND(BI$272=list!$D$3,'Box Calculation'!BI$279&lt;&gt;"h",$E336&lt;&gt;0),0,IF(AND(BI$273=list!$D$2,$E336&lt;&gt;0,TRUNC(VLOOKUP($E336,'Container Panel'!$B$41:$Z$100,$D336,0)/(VLOOKUP(BI$276,UI!$A$12:$O$51,VLOOKUP(BI$279,$B$276:$C$278,2,0),0)/1000))&gt;0),1,TRUNC(VLOOKUP($E336,'Container Panel'!$B$41:$Z$100,$D336,0)/(VLOOKUP(BI$276,UI!$A$12:$O$51,VLOOKUP(BI$279,$B$276:$C$278,2,0),0)/1000)))),"")</f>
        <v/>
      </c>
      <c r="BJ336" s="145" t="str">
        <f>IFERROR(IF(AND(BJ$272=list!$D$3,'Box Calculation'!BJ$279&lt;&gt;"h",$E336&lt;&gt;0),0,IF(AND(BJ$273=list!$D$2,$E336&lt;&gt;0,TRUNC(VLOOKUP($E336,'Container Panel'!$B$41:$Z$100,$D336,0)/(VLOOKUP(BJ$276,UI!$A$12:$O$51,VLOOKUP(BJ$279,$B$276:$C$278,2,0),0)/1000))&gt;0),1,TRUNC(VLOOKUP($E336,'Container Panel'!$B$41:$Z$100,$D336,0)/(VLOOKUP(BJ$276,UI!$A$12:$O$51,VLOOKUP(BJ$279,$B$276:$C$278,2,0),0)/1000)))),"")</f>
        <v/>
      </c>
      <c r="BK336" s="145" t="str">
        <f>IFERROR(IF(AND(BK$272=list!$D$3,'Box Calculation'!BK$279&lt;&gt;"h",$E336&lt;&gt;0),0,IF(AND(BK$273=list!$D$2,$E336&lt;&gt;0,TRUNC(VLOOKUP($E336,'Container Panel'!$B$41:$Z$100,$D336,0)/(VLOOKUP(BK$276,UI!$A$12:$O$51,VLOOKUP(BK$279,$B$276:$C$278,2,0),0)/1000))&gt;0),1,TRUNC(VLOOKUP($E336,'Container Panel'!$B$41:$Z$100,$D336,0)/(VLOOKUP(BK$276,UI!$A$12:$O$51,VLOOKUP(BK$279,$B$276:$C$278,2,0),0)/1000)))),"")</f>
        <v/>
      </c>
      <c r="BL336" s="145" t="str">
        <f>IFERROR(IF(AND(BL$272=list!$D$3,'Box Calculation'!BL$279&lt;&gt;"h",$E336&lt;&gt;0),0,IF(AND(BL$273=list!$D$2,$E336&lt;&gt;0,TRUNC(VLOOKUP($E336,'Container Panel'!$B$41:$Z$100,$D336,0)/(VLOOKUP(BL$276,UI!$A$12:$O$51,VLOOKUP(BL$279,$B$276:$C$278,2,0),0)/1000))&gt;0),1,TRUNC(VLOOKUP($E336,'Container Panel'!$B$41:$Z$100,$D336,0)/(VLOOKUP(BL$276,UI!$A$12:$O$51,VLOOKUP(BL$279,$B$276:$C$278,2,0),0)/1000)))),"")</f>
        <v/>
      </c>
      <c r="BM336" s="145" t="str">
        <f>IFERROR(IF(AND(BM$272=list!$D$3,'Box Calculation'!BM$279&lt;&gt;"h",$E336&lt;&gt;0),0,IF(AND(BM$273=list!$D$2,$E336&lt;&gt;0,TRUNC(VLOOKUP($E336,'Container Panel'!$B$41:$Z$100,$D336,0)/(VLOOKUP(BM$276,UI!$A$12:$O$51,VLOOKUP(BM$279,$B$276:$C$278,2,0),0)/1000))&gt;0),1,TRUNC(VLOOKUP($E336,'Container Panel'!$B$41:$Z$100,$D336,0)/(VLOOKUP(BM$276,UI!$A$12:$O$51,VLOOKUP(BM$279,$B$276:$C$278,2,0),0)/1000)))),"")</f>
        <v/>
      </c>
      <c r="BN336" s="145" t="str">
        <f>IFERROR(IF(AND(BN$272=list!$D$3,'Box Calculation'!BN$279&lt;&gt;"h",$E336&lt;&gt;0),0,IF(AND(BN$273=list!$D$2,$E336&lt;&gt;0,TRUNC(VLOOKUP($E336,'Container Panel'!$B$41:$Z$100,$D336,0)/(VLOOKUP(BN$276,UI!$A$12:$O$51,VLOOKUP(BN$279,$B$276:$C$278,2,0),0)/1000))&gt;0),1,TRUNC(VLOOKUP($E336,'Container Panel'!$B$41:$Z$100,$D336,0)/(VLOOKUP(BN$276,UI!$A$12:$O$51,VLOOKUP(BN$279,$B$276:$C$278,2,0),0)/1000)))),"")</f>
        <v/>
      </c>
      <c r="BO336" s="145" t="str">
        <f>IFERROR(IF(AND(BO$272=list!$D$3,'Box Calculation'!BO$279&lt;&gt;"h",$E336&lt;&gt;0),0,IF(AND(BO$273=list!$D$2,$E336&lt;&gt;0,TRUNC(VLOOKUP($E336,'Container Panel'!$B$41:$Z$100,$D336,0)/(VLOOKUP(BO$276,UI!$A$12:$O$51,VLOOKUP(BO$279,$B$276:$C$278,2,0),0)/1000))&gt;0),1,TRUNC(VLOOKUP($E336,'Container Panel'!$B$41:$Z$100,$D336,0)/(VLOOKUP(BO$276,UI!$A$12:$O$51,VLOOKUP(BO$279,$B$276:$C$278,2,0),0)/1000)))),"")</f>
        <v/>
      </c>
      <c r="BP336" s="145" t="str">
        <f>IFERROR(IF(AND(BP$272=list!$D$3,'Box Calculation'!BP$279&lt;&gt;"h",$E336&lt;&gt;0),0,IF(AND(BP$273=list!$D$2,$E336&lt;&gt;0,TRUNC(VLOOKUP($E336,'Container Panel'!$B$41:$Z$100,$D336,0)/(VLOOKUP(BP$276,UI!$A$12:$O$51,VLOOKUP(BP$279,$B$276:$C$278,2,0),0)/1000))&gt;0),1,TRUNC(VLOOKUP($E336,'Container Panel'!$B$41:$Z$100,$D336,0)/(VLOOKUP(BP$276,UI!$A$12:$O$51,VLOOKUP(BP$279,$B$276:$C$278,2,0),0)/1000)))),"")</f>
        <v/>
      </c>
      <c r="BQ336" s="145" t="str">
        <f>IFERROR(IF(AND(BQ$272=list!$D$3,'Box Calculation'!BQ$279&lt;&gt;"h",$E336&lt;&gt;0),0,IF(AND(BQ$273=list!$D$2,$E336&lt;&gt;0,TRUNC(VLOOKUP($E336,'Container Panel'!$B$41:$Z$100,$D336,0)/(VLOOKUP(BQ$276,UI!$A$12:$O$51,VLOOKUP(BQ$279,$B$276:$C$278,2,0),0)/1000))&gt;0),1,TRUNC(VLOOKUP($E336,'Container Panel'!$B$41:$Z$100,$D336,0)/(VLOOKUP(BQ$276,UI!$A$12:$O$51,VLOOKUP(BQ$279,$B$276:$C$278,2,0),0)/1000)))),"")</f>
        <v/>
      </c>
      <c r="BR336" s="145" t="str">
        <f>IFERROR(IF(AND(BR$272=list!$D$3,'Box Calculation'!BR$279&lt;&gt;"h",$E336&lt;&gt;0),0,IF(AND(BR$273=list!$D$2,$E336&lt;&gt;0,TRUNC(VLOOKUP($E336,'Container Panel'!$B$41:$Z$100,$D336,0)/(VLOOKUP(BR$276,UI!$A$12:$O$51,VLOOKUP(BR$279,$B$276:$C$278,2,0),0)/1000))&gt;0),1,TRUNC(VLOOKUP($E336,'Container Panel'!$B$41:$Z$100,$D336,0)/(VLOOKUP(BR$276,UI!$A$12:$O$51,VLOOKUP(BR$279,$B$276:$C$278,2,0),0)/1000)))),"")</f>
        <v/>
      </c>
      <c r="BS336" s="145" t="str">
        <f>IFERROR(IF(AND(BS$272=list!$D$3,'Box Calculation'!BS$279&lt;&gt;"h",$E336&lt;&gt;0),0,IF(AND(BS$273=list!$D$2,$E336&lt;&gt;0,TRUNC(VLOOKUP($E336,'Container Panel'!$B$41:$Z$100,$D336,0)/(VLOOKUP(BS$276,UI!$A$12:$O$51,VLOOKUP(BS$279,$B$276:$C$278,2,0),0)/1000))&gt;0),1,TRUNC(VLOOKUP($E336,'Container Panel'!$B$41:$Z$100,$D336,0)/(VLOOKUP(BS$276,UI!$A$12:$O$51,VLOOKUP(BS$279,$B$276:$C$278,2,0),0)/1000)))),"")</f>
        <v/>
      </c>
      <c r="BT336" s="145" t="str">
        <f>IFERROR(IF(AND(BT$272=list!$D$3,'Box Calculation'!BT$279&lt;&gt;"h",$E336&lt;&gt;0),0,IF(AND(BT$273=list!$D$2,$E336&lt;&gt;0,TRUNC(VLOOKUP($E336,'Container Panel'!$B$41:$Z$100,$D336,0)/(VLOOKUP(BT$276,UI!$A$12:$O$51,VLOOKUP(BT$279,$B$276:$C$278,2,0),0)/1000))&gt;0),1,TRUNC(VLOOKUP($E336,'Container Panel'!$B$41:$Z$100,$D336,0)/(VLOOKUP(BT$276,UI!$A$12:$O$51,VLOOKUP(BT$279,$B$276:$C$278,2,0),0)/1000)))),"")</f>
        <v/>
      </c>
      <c r="BU336" s="145" t="str">
        <f>IFERROR(IF(AND(BU$272=list!$D$3,'Box Calculation'!BU$279&lt;&gt;"h",$E336&lt;&gt;0),0,IF(AND(BU$273=list!$D$2,$E336&lt;&gt;0,TRUNC(VLOOKUP($E336,'Container Panel'!$B$41:$Z$100,$D336,0)/(VLOOKUP(BU$276,UI!$A$12:$O$51,VLOOKUP(BU$279,$B$276:$C$278,2,0),0)/1000))&gt;0),1,TRUNC(VLOOKUP($E336,'Container Panel'!$B$41:$Z$100,$D336,0)/(VLOOKUP(BU$276,UI!$A$12:$O$51,VLOOKUP(BU$279,$B$276:$C$278,2,0),0)/1000)))),"")</f>
        <v/>
      </c>
      <c r="BV336" s="145" t="str">
        <f>IFERROR(IF(AND(BV$272=list!$D$3,'Box Calculation'!BV$279&lt;&gt;"h",$E336&lt;&gt;0),0,IF(AND(BV$273=list!$D$2,$E336&lt;&gt;0,TRUNC(VLOOKUP($E336,'Container Panel'!$B$41:$Z$100,$D336,0)/(VLOOKUP(BV$276,UI!$A$12:$O$51,VLOOKUP(BV$279,$B$276:$C$278,2,0),0)/1000))&gt;0),1,TRUNC(VLOOKUP($E336,'Container Panel'!$B$41:$Z$100,$D336,0)/(VLOOKUP(BV$276,UI!$A$12:$O$51,VLOOKUP(BV$279,$B$276:$C$278,2,0),0)/1000)))),"")</f>
        <v/>
      </c>
      <c r="BW336" s="145" t="str">
        <f>IFERROR(IF(AND(BW$272=list!$D$3,'Box Calculation'!BW$279&lt;&gt;"h",$E336&lt;&gt;0),0,IF(AND(BW$273=list!$D$2,$E336&lt;&gt;0,TRUNC(VLOOKUP($E336,'Container Panel'!$B$41:$Z$100,$D336,0)/(VLOOKUP(BW$276,UI!$A$12:$O$51,VLOOKUP(BW$279,$B$276:$C$278,2,0),0)/1000))&gt;0),1,TRUNC(VLOOKUP($E336,'Container Panel'!$B$41:$Z$100,$D336,0)/(VLOOKUP(BW$276,UI!$A$12:$O$51,VLOOKUP(BW$279,$B$276:$C$278,2,0),0)/1000)))),"")</f>
        <v/>
      </c>
      <c r="BX336" s="145" t="str">
        <f>IFERROR(IF(AND(BX$272=list!$D$3,'Box Calculation'!BX$279&lt;&gt;"h",$E336&lt;&gt;0),0,IF(AND(BX$273=list!$D$2,$E336&lt;&gt;0,TRUNC(VLOOKUP($E336,'Container Panel'!$B$41:$Z$100,$D336,0)/(VLOOKUP(BX$276,UI!$A$12:$O$51,VLOOKUP(BX$279,$B$276:$C$278,2,0),0)/1000))&gt;0),1,TRUNC(VLOOKUP($E336,'Container Panel'!$B$41:$Z$100,$D336,0)/(VLOOKUP(BX$276,UI!$A$12:$O$51,VLOOKUP(BX$279,$B$276:$C$278,2,0),0)/1000)))),"")</f>
        <v/>
      </c>
      <c r="BY336" s="145" t="str">
        <f>IFERROR(IF(AND(BY$272=list!$D$3,'Box Calculation'!BY$279&lt;&gt;"h",$E336&lt;&gt;0),0,IF(AND(BY$273=list!$D$2,$E336&lt;&gt;0,TRUNC(VLOOKUP($E336,'Container Panel'!$B$41:$Z$100,$D336,0)/(VLOOKUP(BY$276,UI!$A$12:$O$51,VLOOKUP(BY$279,$B$276:$C$278,2,0),0)/1000))&gt;0),1,TRUNC(VLOOKUP($E336,'Container Panel'!$B$41:$Z$100,$D336,0)/(VLOOKUP(BY$276,UI!$A$12:$O$51,VLOOKUP(BY$279,$B$276:$C$278,2,0),0)/1000)))),"")</f>
        <v/>
      </c>
      <c r="BZ336" s="145" t="str">
        <f>IFERROR(IF(AND(BZ$272=list!$D$3,'Box Calculation'!BZ$279&lt;&gt;"h",$E336&lt;&gt;0),0,IF(AND(BZ$273=list!$D$2,$E336&lt;&gt;0,TRUNC(VLOOKUP($E336,'Container Panel'!$B$41:$Z$100,$D336,0)/(VLOOKUP(BZ$276,UI!$A$12:$O$51,VLOOKUP(BZ$279,$B$276:$C$278,2,0),0)/1000))&gt;0),1,TRUNC(VLOOKUP($E336,'Container Panel'!$B$41:$Z$100,$D336,0)/(VLOOKUP(BZ$276,UI!$A$12:$O$51,VLOOKUP(BZ$279,$B$276:$C$278,2,0),0)/1000)))),"")</f>
        <v/>
      </c>
      <c r="CA336" s="145" t="str">
        <f>IFERROR(IF(AND(CA$272=list!$D$3,'Box Calculation'!CA$279&lt;&gt;"h",$E336&lt;&gt;0),0,IF(AND(CA$273=list!$D$2,$E336&lt;&gt;0,TRUNC(VLOOKUP($E336,'Container Panel'!$B$41:$Z$100,$D336,0)/(VLOOKUP(CA$276,UI!$A$12:$O$51,VLOOKUP(CA$279,$B$276:$C$278,2,0),0)/1000))&gt;0),1,TRUNC(VLOOKUP($E336,'Container Panel'!$B$41:$Z$100,$D336,0)/(VLOOKUP(CA$276,UI!$A$12:$O$51,VLOOKUP(CA$279,$B$276:$C$278,2,0),0)/1000)))),"")</f>
        <v/>
      </c>
      <c r="CB336" s="145" t="str">
        <f>IFERROR(IF(AND(CB$272=list!$D$3,'Box Calculation'!CB$279&lt;&gt;"h",$E336&lt;&gt;0),0,IF(AND(CB$273=list!$D$2,$E336&lt;&gt;0,TRUNC(VLOOKUP($E336,'Container Panel'!$B$41:$Z$100,$D336,0)/(VLOOKUP(CB$276,UI!$A$12:$O$51,VLOOKUP(CB$279,$B$276:$C$278,2,0),0)/1000))&gt;0),1,TRUNC(VLOOKUP($E336,'Container Panel'!$B$41:$Z$100,$D336,0)/(VLOOKUP(CB$276,UI!$A$12:$O$51,VLOOKUP(CB$279,$B$276:$C$278,2,0),0)/1000)))),"")</f>
        <v/>
      </c>
      <c r="CC336" s="145" t="str">
        <f>IFERROR(IF(AND(CC$272=list!$D$3,'Box Calculation'!CC$279&lt;&gt;"h",$E336&lt;&gt;0),0,IF(AND(CC$273=list!$D$2,$E336&lt;&gt;0,TRUNC(VLOOKUP($E336,'Container Panel'!$B$41:$Z$100,$D336,0)/(VLOOKUP(CC$276,UI!$A$12:$O$51,VLOOKUP(CC$279,$B$276:$C$278,2,0),0)/1000))&gt;0),1,TRUNC(VLOOKUP($E336,'Container Panel'!$B$41:$Z$100,$D336,0)/(VLOOKUP(CC$276,UI!$A$12:$O$51,VLOOKUP(CC$279,$B$276:$C$278,2,0),0)/1000)))),"")</f>
        <v/>
      </c>
      <c r="CD336" s="145" t="str">
        <f>IFERROR(IF(AND(CD$272=list!$D$3,'Box Calculation'!CD$279&lt;&gt;"h",$E336&lt;&gt;0),0,IF(AND(CD$273=list!$D$2,$E336&lt;&gt;0,TRUNC(VLOOKUP($E336,'Container Panel'!$B$41:$Z$100,$D336,0)/(VLOOKUP(CD$276,UI!$A$12:$O$51,VLOOKUP(CD$279,$B$276:$C$278,2,0),0)/1000))&gt;0),1,TRUNC(VLOOKUP($E336,'Container Panel'!$B$41:$Z$100,$D336,0)/(VLOOKUP(CD$276,UI!$A$12:$O$51,VLOOKUP(CD$279,$B$276:$C$278,2,0),0)/1000)))),"")</f>
        <v/>
      </c>
      <c r="CE336" s="145" t="str">
        <f>IFERROR(IF(AND(CE$272=list!$D$3,'Box Calculation'!CE$279&lt;&gt;"h",$E336&lt;&gt;0),0,IF(AND(CE$273=list!$D$2,$E336&lt;&gt;0,TRUNC(VLOOKUP($E336,'Container Panel'!$B$41:$Z$100,$D336,0)/(VLOOKUP(CE$276,UI!$A$12:$O$51,VLOOKUP(CE$279,$B$276:$C$278,2,0),0)/1000))&gt;0),1,TRUNC(VLOOKUP($E336,'Container Panel'!$B$41:$Z$100,$D336,0)/(VLOOKUP(CE$276,UI!$A$12:$O$51,VLOOKUP(CE$279,$B$276:$C$278,2,0),0)/1000)))),"")</f>
        <v/>
      </c>
      <c r="CF336" s="145" t="str">
        <f>IFERROR(IF(AND(CF$272=list!$D$3,'Box Calculation'!CF$279&lt;&gt;"h",$E336&lt;&gt;0),0,IF(AND(CF$273=list!$D$2,$E336&lt;&gt;0,TRUNC(VLOOKUP($E336,'Container Panel'!$B$41:$Z$100,$D336,0)/(VLOOKUP(CF$276,UI!$A$12:$O$51,VLOOKUP(CF$279,$B$276:$C$278,2,0),0)/1000))&gt;0),1,TRUNC(VLOOKUP($E336,'Container Panel'!$B$41:$Z$100,$D336,0)/(VLOOKUP(CF$276,UI!$A$12:$O$51,VLOOKUP(CF$279,$B$276:$C$278,2,0),0)/1000)))),"")</f>
        <v/>
      </c>
      <c r="CG336" s="145" t="str">
        <f>IFERROR(IF(AND(CG$272=list!$D$3,'Box Calculation'!CG$279&lt;&gt;"h",$E336&lt;&gt;0),0,IF(AND(CG$273=list!$D$2,$E336&lt;&gt;0,TRUNC(VLOOKUP($E336,'Container Panel'!$B$41:$Z$100,$D336,0)/(VLOOKUP(CG$276,UI!$A$12:$O$51,VLOOKUP(CG$279,$B$276:$C$278,2,0),0)/1000))&gt;0),1,TRUNC(VLOOKUP($E336,'Container Panel'!$B$41:$Z$100,$D336,0)/(VLOOKUP(CG$276,UI!$A$12:$O$51,VLOOKUP(CG$279,$B$276:$C$278,2,0),0)/1000)))),"")</f>
        <v/>
      </c>
      <c r="CH336" s="145" t="str">
        <f>IFERROR(IF(AND(CH$272=list!$D$3,'Box Calculation'!CH$279&lt;&gt;"h",$E336&lt;&gt;0),0,IF(AND(CH$273=list!$D$2,$E336&lt;&gt;0,TRUNC(VLOOKUP($E336,'Container Panel'!$B$41:$Z$100,$D336,0)/(VLOOKUP(CH$276,UI!$A$12:$O$51,VLOOKUP(CH$279,$B$276:$C$278,2,0),0)/1000))&gt;0),1,TRUNC(VLOOKUP($E336,'Container Panel'!$B$41:$Z$100,$D336,0)/(VLOOKUP(CH$276,UI!$A$12:$O$51,VLOOKUP(CH$279,$B$276:$C$278,2,0),0)/1000)))),"")</f>
        <v/>
      </c>
      <c r="CI336" s="145" t="str">
        <f>IFERROR(IF(AND(CI$272=list!$D$3,'Box Calculation'!CI$279&lt;&gt;"h",$E336&lt;&gt;0),0,IF(AND(CI$273=list!$D$2,$E336&lt;&gt;0,TRUNC(VLOOKUP($E336,'Container Panel'!$B$41:$Z$100,$D336,0)/(VLOOKUP(CI$276,UI!$A$12:$O$51,VLOOKUP(CI$279,$B$276:$C$278,2,0),0)/1000))&gt;0),1,TRUNC(VLOOKUP($E336,'Container Panel'!$B$41:$Z$100,$D336,0)/(VLOOKUP(CI$276,UI!$A$12:$O$51,VLOOKUP(CI$279,$B$276:$C$278,2,0),0)/1000)))),"")</f>
        <v/>
      </c>
      <c r="CJ336" s="145" t="str">
        <f>IFERROR(IF(AND(CJ$272=list!$D$3,'Box Calculation'!CJ$279&lt;&gt;"h",$E336&lt;&gt;0),0,IF(AND(CJ$273=list!$D$2,$E336&lt;&gt;0,TRUNC(VLOOKUP($E336,'Container Panel'!$B$41:$Z$100,$D336,0)/(VLOOKUP(CJ$276,UI!$A$12:$O$51,VLOOKUP(CJ$279,$B$276:$C$278,2,0),0)/1000))&gt;0),1,TRUNC(VLOOKUP($E336,'Container Panel'!$B$41:$Z$100,$D336,0)/(VLOOKUP(CJ$276,UI!$A$12:$O$51,VLOOKUP(CJ$279,$B$276:$C$278,2,0),0)/1000)))),"")</f>
        <v/>
      </c>
      <c r="CK336" s="145" t="str">
        <f>IFERROR(IF(AND(CK$272=list!$D$3,'Box Calculation'!CK$279&lt;&gt;"h",$E336&lt;&gt;0),0,IF(AND(CK$273=list!$D$2,$E336&lt;&gt;0,TRUNC(VLOOKUP($E336,'Container Panel'!$B$41:$Z$100,$D336,0)/(VLOOKUP(CK$276,UI!$A$12:$O$51,VLOOKUP(CK$279,$B$276:$C$278,2,0),0)/1000))&gt;0),1,TRUNC(VLOOKUP($E336,'Container Panel'!$B$41:$Z$100,$D336,0)/(VLOOKUP(CK$276,UI!$A$12:$O$51,VLOOKUP(CK$279,$B$276:$C$278,2,0),0)/1000)))),"")</f>
        <v/>
      </c>
      <c r="CL336" s="145" t="str">
        <f>IFERROR(IF(AND(CL$272=list!$D$3,'Box Calculation'!CL$279&lt;&gt;"h",$E336&lt;&gt;0),0,IF(AND(CL$273=list!$D$2,$E336&lt;&gt;0,TRUNC(VLOOKUP($E336,'Container Panel'!$B$41:$Z$100,$D336,0)/(VLOOKUP(CL$276,UI!$A$12:$O$51,VLOOKUP(CL$279,$B$276:$C$278,2,0),0)/1000))&gt;0),1,TRUNC(VLOOKUP($E336,'Container Panel'!$B$41:$Z$100,$D336,0)/(VLOOKUP(CL$276,UI!$A$12:$O$51,VLOOKUP(CL$279,$B$276:$C$278,2,0),0)/1000)))),"")</f>
        <v/>
      </c>
      <c r="CM336" s="145" t="str">
        <f>IFERROR(IF(AND(CM$272=list!$D$3,'Box Calculation'!CM$279&lt;&gt;"h",$E336&lt;&gt;0),0,IF(AND(CM$273=list!$D$2,$E336&lt;&gt;0,TRUNC(VLOOKUP($E336,'Container Panel'!$B$41:$Z$100,$D336,0)/(VLOOKUP(CM$276,UI!$A$12:$O$51,VLOOKUP(CM$279,$B$276:$C$278,2,0),0)/1000))&gt;0),1,TRUNC(VLOOKUP($E336,'Container Panel'!$B$41:$Z$100,$D336,0)/(VLOOKUP(CM$276,UI!$A$12:$O$51,VLOOKUP(CM$279,$B$276:$C$278,2,0),0)/1000)))),"")</f>
        <v/>
      </c>
      <c r="CN336" s="145" t="str">
        <f>IFERROR(IF(AND(CN$272=list!$D$3,'Box Calculation'!CN$279&lt;&gt;"h",$E336&lt;&gt;0),0,IF(AND(CN$273=list!$D$2,$E336&lt;&gt;0,TRUNC(VLOOKUP($E336,'Container Panel'!$B$41:$Z$100,$D336,0)/(VLOOKUP(CN$276,UI!$A$12:$O$51,VLOOKUP(CN$279,$B$276:$C$278,2,0),0)/1000))&gt;0),1,TRUNC(VLOOKUP($E336,'Container Panel'!$B$41:$Z$100,$D336,0)/(VLOOKUP(CN$276,UI!$A$12:$O$51,VLOOKUP(CN$279,$B$276:$C$278,2,0),0)/1000)))),"")</f>
        <v/>
      </c>
      <c r="CO336" s="145" t="str">
        <f>IFERROR(IF(AND(CO$272=list!$D$3,'Box Calculation'!CO$279&lt;&gt;"h",$E336&lt;&gt;0),0,IF(AND(CO$273=list!$D$2,$E336&lt;&gt;0,TRUNC(VLOOKUP($E336,'Container Panel'!$B$41:$Z$100,$D336,0)/(VLOOKUP(CO$276,UI!$A$12:$O$51,VLOOKUP(CO$279,$B$276:$C$278,2,0),0)/1000))&gt;0),1,TRUNC(VLOOKUP($E336,'Container Panel'!$B$41:$Z$100,$D336,0)/(VLOOKUP(CO$276,UI!$A$12:$O$51,VLOOKUP(CO$279,$B$276:$C$278,2,0),0)/1000)))),"")</f>
        <v/>
      </c>
      <c r="CP336" s="145" t="str">
        <f>IFERROR(IF(AND(CP$272=list!$D$3,'Box Calculation'!CP$279&lt;&gt;"h",$E336&lt;&gt;0),0,IF(AND(CP$273=list!$D$2,$E336&lt;&gt;0,TRUNC(VLOOKUP($E336,'Container Panel'!$B$41:$Z$100,$D336,0)/(VLOOKUP(CP$276,UI!$A$12:$O$51,VLOOKUP(CP$279,$B$276:$C$278,2,0),0)/1000))&gt;0),1,TRUNC(VLOOKUP($E336,'Container Panel'!$B$41:$Z$100,$D336,0)/(VLOOKUP(CP$276,UI!$A$12:$O$51,VLOOKUP(CP$279,$B$276:$C$278,2,0),0)/1000)))),"")</f>
        <v/>
      </c>
      <c r="CQ336" s="145" t="str">
        <f>IFERROR(IF(AND(CQ$272=list!$D$3,'Box Calculation'!CQ$279&lt;&gt;"h",$E336&lt;&gt;0),0,IF(AND(CQ$273=list!$D$2,$E336&lt;&gt;0,TRUNC(VLOOKUP($E336,'Container Panel'!$B$41:$Z$100,$D336,0)/(VLOOKUP(CQ$276,UI!$A$12:$O$51,VLOOKUP(CQ$279,$B$276:$C$278,2,0),0)/1000))&gt;0),1,TRUNC(VLOOKUP($E336,'Container Panel'!$B$41:$Z$100,$D336,0)/(VLOOKUP(CQ$276,UI!$A$12:$O$51,VLOOKUP(CQ$279,$B$276:$C$278,2,0),0)/1000)))),"")</f>
        <v/>
      </c>
      <c r="CR336" s="145" t="str">
        <f>IFERROR(IF(AND(CR$272=list!$D$3,'Box Calculation'!CR$279&lt;&gt;"h",$E336&lt;&gt;0),0,IF(AND(CR$273=list!$D$2,$E336&lt;&gt;0,TRUNC(VLOOKUP($E336,'Container Panel'!$B$41:$Z$100,$D336,0)/(VLOOKUP(CR$276,UI!$A$12:$O$51,VLOOKUP(CR$279,$B$276:$C$278,2,0),0)/1000))&gt;0),1,TRUNC(VLOOKUP($E336,'Container Panel'!$B$41:$Z$100,$D336,0)/(VLOOKUP(CR$276,UI!$A$12:$O$51,VLOOKUP(CR$279,$B$276:$C$278,2,0),0)/1000)))),"")</f>
        <v/>
      </c>
      <c r="CS336" s="145" t="str">
        <f>IFERROR(IF(AND(CS$272=list!$D$3,'Box Calculation'!CS$279&lt;&gt;"h",$E336&lt;&gt;0),0,IF(AND(CS$273=list!$D$2,$E336&lt;&gt;0,TRUNC(VLOOKUP($E336,'Container Panel'!$B$41:$Z$100,$D336,0)/(VLOOKUP(CS$276,UI!$A$12:$O$51,VLOOKUP(CS$279,$B$276:$C$278,2,0),0)/1000))&gt;0),1,TRUNC(VLOOKUP($E336,'Container Panel'!$B$41:$Z$100,$D336,0)/(VLOOKUP(CS$276,UI!$A$12:$O$51,VLOOKUP(CS$279,$B$276:$C$278,2,0),0)/1000)))),"")</f>
        <v/>
      </c>
      <c r="CT336" s="145" t="str">
        <f>IFERROR(IF(AND(CT$272=list!$D$3,'Box Calculation'!CT$279&lt;&gt;"h",$E336&lt;&gt;0),0,IF(AND(CT$273=list!$D$2,$E336&lt;&gt;0,TRUNC(VLOOKUP($E336,'Container Panel'!$B$41:$Z$100,$D336,0)/(VLOOKUP(CT$276,UI!$A$12:$O$51,VLOOKUP(CT$279,$B$276:$C$278,2,0),0)/1000))&gt;0),1,TRUNC(VLOOKUP($E336,'Container Panel'!$B$41:$Z$100,$D336,0)/(VLOOKUP(CT$276,UI!$A$12:$O$51,VLOOKUP(CT$279,$B$276:$C$278,2,0),0)/1000)))),"")</f>
        <v/>
      </c>
      <c r="CU336" s="145" t="str">
        <f>IFERROR(IF(AND(CU$272=list!$D$3,'Box Calculation'!CU$279&lt;&gt;"h",$E336&lt;&gt;0),0,IF(AND(CU$273=list!$D$2,$E336&lt;&gt;0,TRUNC(VLOOKUP($E336,'Container Panel'!$B$41:$Z$100,$D336,0)/(VLOOKUP(CU$276,UI!$A$12:$O$51,VLOOKUP(CU$279,$B$276:$C$278,2,0),0)/1000))&gt;0),1,TRUNC(VLOOKUP($E336,'Container Panel'!$B$41:$Z$100,$D336,0)/(VLOOKUP(CU$276,UI!$A$12:$O$51,VLOOKUP(CU$279,$B$276:$C$278,2,0),0)/1000)))),"")</f>
        <v/>
      </c>
      <c r="CV336" s="145" t="str">
        <f>IFERROR(IF(AND(CV$272=list!$D$3,'Box Calculation'!CV$279&lt;&gt;"h",$E336&lt;&gt;0),0,IF(AND(CV$273=list!$D$2,$E336&lt;&gt;0,TRUNC(VLOOKUP($E336,'Container Panel'!$B$41:$Z$100,$D336,0)/(VLOOKUP(CV$276,UI!$A$12:$O$51,VLOOKUP(CV$279,$B$276:$C$278,2,0),0)/1000))&gt;0),1,TRUNC(VLOOKUP($E336,'Container Panel'!$B$41:$Z$100,$D336,0)/(VLOOKUP(CV$276,UI!$A$12:$O$51,VLOOKUP(CV$279,$B$276:$C$278,2,0),0)/1000)))),"")</f>
        <v/>
      </c>
      <c r="CW336" s="145" t="str">
        <f>IFERROR(IF(AND(CW$272=list!$D$3,'Box Calculation'!CW$279&lt;&gt;"h",$E336&lt;&gt;0),0,IF(AND(CW$273=list!$D$2,$E336&lt;&gt;0,TRUNC(VLOOKUP($E336,'Container Panel'!$B$41:$Z$100,$D336,0)/(VLOOKUP(CW$276,UI!$A$12:$O$51,VLOOKUP(CW$279,$B$276:$C$278,2,0),0)/1000))&gt;0),1,TRUNC(VLOOKUP($E336,'Container Panel'!$B$41:$Z$100,$D336,0)/(VLOOKUP(CW$276,UI!$A$12:$O$51,VLOOKUP(CW$279,$B$276:$C$278,2,0),0)/1000)))),"")</f>
        <v/>
      </c>
      <c r="CX336" s="145" t="str">
        <f>IFERROR(IF(AND(CX$272=list!$D$3,'Box Calculation'!CX$279&lt;&gt;"h",$E336&lt;&gt;0),0,IF(AND(CX$273=list!$D$2,$E336&lt;&gt;0,TRUNC(VLOOKUP($E336,'Container Panel'!$B$41:$Z$100,$D336,0)/(VLOOKUP(CX$276,UI!$A$12:$O$51,VLOOKUP(CX$279,$B$276:$C$278,2,0),0)/1000))&gt;0),1,TRUNC(VLOOKUP($E336,'Container Panel'!$B$41:$Z$100,$D336,0)/(VLOOKUP(CX$276,UI!$A$12:$O$51,VLOOKUP(CX$279,$B$276:$C$278,2,0),0)/1000)))),"")</f>
        <v/>
      </c>
      <c r="CY336" s="145" t="str">
        <f>IFERROR(IF(AND(CY$272=list!$D$3,'Box Calculation'!CY$279&lt;&gt;"h",$E336&lt;&gt;0),0,IF(AND(CY$273=list!$D$2,$E336&lt;&gt;0,TRUNC(VLOOKUP($E336,'Container Panel'!$B$41:$Z$100,$D336,0)/(VLOOKUP(CY$276,UI!$A$12:$O$51,VLOOKUP(CY$279,$B$276:$C$278,2,0),0)/1000))&gt;0),1,TRUNC(VLOOKUP($E336,'Container Panel'!$B$41:$Z$100,$D336,0)/(VLOOKUP(CY$276,UI!$A$12:$O$51,VLOOKUP(CY$279,$B$276:$C$278,2,0),0)/1000)))),"")</f>
        <v/>
      </c>
      <c r="CZ336" s="145" t="str">
        <f>IFERROR(IF(AND(CZ$272=list!$D$3,'Box Calculation'!CZ$279&lt;&gt;"h",$E336&lt;&gt;0),0,IF(AND(CZ$273=list!$D$2,$E336&lt;&gt;0,TRUNC(VLOOKUP($E336,'Container Panel'!$B$41:$Z$100,$D336,0)/(VLOOKUP(CZ$276,UI!$A$12:$O$51,VLOOKUP(CZ$279,$B$276:$C$278,2,0),0)/1000))&gt;0),1,TRUNC(VLOOKUP($E336,'Container Panel'!$B$41:$Z$100,$D336,0)/(VLOOKUP(CZ$276,UI!$A$12:$O$51,VLOOKUP(CZ$279,$B$276:$C$278,2,0),0)/1000)))),"")</f>
        <v/>
      </c>
      <c r="DA336" s="145" t="str">
        <f>IFERROR(IF(AND(DA$272=list!$D$3,'Box Calculation'!DA$279&lt;&gt;"h",$E336&lt;&gt;0),0,IF(AND(DA$273=list!$D$2,$E336&lt;&gt;0,TRUNC(VLOOKUP($E336,'Container Panel'!$B$41:$Z$100,$D336,0)/(VLOOKUP(DA$276,UI!$A$12:$O$51,VLOOKUP(DA$279,$B$276:$C$278,2,0),0)/1000))&gt;0),1,TRUNC(VLOOKUP($E336,'Container Panel'!$B$41:$Z$100,$D336,0)/(VLOOKUP(DA$276,UI!$A$12:$O$51,VLOOKUP(DA$279,$B$276:$C$278,2,0),0)/1000)))),"")</f>
        <v/>
      </c>
      <c r="DB336" s="145" t="str">
        <f>IFERROR(IF(AND(DB$272=list!$D$3,'Box Calculation'!DB$279&lt;&gt;"h",$E336&lt;&gt;0),0,IF(AND(DB$273=list!$D$2,$E336&lt;&gt;0,TRUNC(VLOOKUP($E336,'Container Panel'!$B$41:$Z$100,$D336,0)/(VLOOKUP(DB$276,UI!$A$12:$O$51,VLOOKUP(DB$279,$B$276:$C$278,2,0),0)/1000))&gt;0),1,TRUNC(VLOOKUP($E336,'Container Panel'!$B$41:$Z$100,$D336,0)/(VLOOKUP(DB$276,UI!$A$12:$O$51,VLOOKUP(DB$279,$B$276:$C$278,2,0),0)/1000)))),"")</f>
        <v/>
      </c>
      <c r="DC336" s="145" t="str">
        <f>IFERROR(IF(AND(DC$272=list!$D$3,'Box Calculation'!DC$279&lt;&gt;"h",$E336&lt;&gt;0),0,IF(AND(DC$273=list!$D$2,$E336&lt;&gt;0,TRUNC(VLOOKUP($E336,'Container Panel'!$B$41:$Z$100,$D336,0)/(VLOOKUP(DC$276,UI!$A$12:$O$51,VLOOKUP(DC$279,$B$276:$C$278,2,0),0)/1000))&gt;0),1,TRUNC(VLOOKUP($E336,'Container Panel'!$B$41:$Z$100,$D336,0)/(VLOOKUP(DC$276,UI!$A$12:$O$51,VLOOKUP(DC$279,$B$276:$C$278,2,0),0)/1000)))),"")</f>
        <v/>
      </c>
      <c r="DD336" s="145" t="str">
        <f>IFERROR(IF(AND(DD$272=list!$D$3,'Box Calculation'!DD$279&lt;&gt;"h",$E336&lt;&gt;0),0,IF(AND(DD$273=list!$D$2,$E336&lt;&gt;0,TRUNC(VLOOKUP($E336,'Container Panel'!$B$41:$Z$100,$D336,0)/(VLOOKUP(DD$276,UI!$A$12:$O$51,VLOOKUP(DD$279,$B$276:$C$278,2,0),0)/1000))&gt;0),1,TRUNC(VLOOKUP($E336,'Container Panel'!$B$41:$Z$100,$D336,0)/(VLOOKUP(DD$276,UI!$A$12:$O$51,VLOOKUP(DD$279,$B$276:$C$278,2,0),0)/1000)))),"")</f>
        <v/>
      </c>
      <c r="DE336" s="145" t="str">
        <f>IFERROR(IF(AND(DE$272=list!$D$3,'Box Calculation'!DE$279&lt;&gt;"h",$E336&lt;&gt;0),0,IF(AND(DE$273=list!$D$2,$E336&lt;&gt;0,TRUNC(VLOOKUP($E336,'Container Panel'!$B$41:$Z$100,$D336,0)/(VLOOKUP(DE$276,UI!$A$12:$O$51,VLOOKUP(DE$279,$B$276:$C$278,2,0),0)/1000))&gt;0),1,TRUNC(VLOOKUP($E336,'Container Panel'!$B$41:$Z$100,$D336,0)/(VLOOKUP(DE$276,UI!$A$12:$O$51,VLOOKUP(DE$279,$B$276:$C$278,2,0),0)/1000)))),"")</f>
        <v/>
      </c>
      <c r="DF336" s="145" t="str">
        <f>IFERROR(IF(AND(DF$272=list!$D$3,'Box Calculation'!DF$279&lt;&gt;"h",$E336&lt;&gt;0),0,IF(AND(DF$273=list!$D$2,$E336&lt;&gt;0,TRUNC(VLOOKUP($E336,'Container Panel'!$B$41:$Z$100,$D336,0)/(VLOOKUP(DF$276,UI!$A$12:$O$51,VLOOKUP(DF$279,$B$276:$C$278,2,0),0)/1000))&gt;0),1,TRUNC(VLOOKUP($E336,'Container Panel'!$B$41:$Z$100,$D336,0)/(VLOOKUP(DF$276,UI!$A$12:$O$51,VLOOKUP(DF$279,$B$276:$C$278,2,0),0)/1000)))),"")</f>
        <v/>
      </c>
      <c r="DG336" s="145" t="str">
        <f>IFERROR(IF(AND(DG$272=list!$D$3,'Box Calculation'!DG$279&lt;&gt;"h",$E336&lt;&gt;0),0,IF(AND(DG$273=list!$D$2,$E336&lt;&gt;0,TRUNC(VLOOKUP($E336,'Container Panel'!$B$41:$Z$100,$D336,0)/(VLOOKUP(DG$276,UI!$A$12:$O$51,VLOOKUP(DG$279,$B$276:$C$278,2,0),0)/1000))&gt;0),1,TRUNC(VLOOKUP($E336,'Container Panel'!$B$41:$Z$100,$D336,0)/(VLOOKUP(DG$276,UI!$A$12:$O$51,VLOOKUP(DG$279,$B$276:$C$278,2,0),0)/1000)))),"")</f>
        <v/>
      </c>
      <c r="DH336" s="145" t="str">
        <f>IFERROR(IF(AND(DH$272=list!$D$3,'Box Calculation'!DH$279&lt;&gt;"h",$E336&lt;&gt;0),0,IF(AND(DH$273=list!$D$2,$E336&lt;&gt;0,TRUNC(VLOOKUP($E336,'Container Panel'!$B$41:$Z$100,$D336,0)/(VLOOKUP(DH$276,UI!$A$12:$O$51,VLOOKUP(DH$279,$B$276:$C$278,2,0),0)/1000))&gt;0),1,TRUNC(VLOOKUP($E336,'Container Panel'!$B$41:$Z$100,$D336,0)/(VLOOKUP(DH$276,UI!$A$12:$O$51,VLOOKUP(DH$279,$B$276:$C$278,2,0),0)/1000)))),"")</f>
        <v/>
      </c>
      <c r="DI336" s="145" t="str">
        <f>IFERROR(IF(AND(DI$272=list!$D$3,'Box Calculation'!DI$279&lt;&gt;"h",$E336&lt;&gt;0),0,IF(AND(DI$273=list!$D$2,$E336&lt;&gt;0,TRUNC(VLOOKUP($E336,'Container Panel'!$B$41:$Z$100,$D336,0)/(VLOOKUP(DI$276,UI!$A$12:$O$51,VLOOKUP(DI$279,$B$276:$C$278,2,0),0)/1000))&gt;0),1,TRUNC(VLOOKUP($E336,'Container Panel'!$B$41:$Z$100,$D336,0)/(VLOOKUP(DI$276,UI!$A$12:$O$51,VLOOKUP(DI$279,$B$276:$C$278,2,0),0)/1000)))),"")</f>
        <v/>
      </c>
      <c r="DJ336" s="145" t="str">
        <f>IFERROR(IF(AND(DJ$272=list!$D$3,'Box Calculation'!DJ$279&lt;&gt;"h",$E336&lt;&gt;0),0,IF(AND(DJ$273=list!$D$2,$E336&lt;&gt;0,TRUNC(VLOOKUP($E336,'Container Panel'!$B$41:$Z$100,$D336,0)/(VLOOKUP(DJ$276,UI!$A$12:$O$51,VLOOKUP(DJ$279,$B$276:$C$278,2,0),0)/1000))&gt;0),1,TRUNC(VLOOKUP($E336,'Container Panel'!$B$41:$Z$100,$D336,0)/(VLOOKUP(DJ$276,UI!$A$12:$O$51,VLOOKUP(DJ$279,$B$276:$C$278,2,0),0)/1000)))),"")</f>
        <v/>
      </c>
      <c r="DK336" s="145" t="str">
        <f>IFERROR(IF(AND(DK$272=list!$D$3,'Box Calculation'!DK$279&lt;&gt;"h",$E336&lt;&gt;0),0,IF(AND(DK$273=list!$D$2,$E336&lt;&gt;0,TRUNC(VLOOKUP($E336,'Container Panel'!$B$41:$Z$100,$D336,0)/(VLOOKUP(DK$276,UI!$A$12:$O$51,VLOOKUP(DK$279,$B$276:$C$278,2,0),0)/1000))&gt;0),1,TRUNC(VLOOKUP($E336,'Container Panel'!$B$41:$Z$100,$D336,0)/(VLOOKUP(DK$276,UI!$A$12:$O$51,VLOOKUP(DK$279,$B$276:$C$278,2,0),0)/1000)))),"")</f>
        <v/>
      </c>
      <c r="DL336" s="145" t="str">
        <f>IFERROR(IF(AND(DL$272=list!$D$3,'Box Calculation'!DL$279&lt;&gt;"h",$E336&lt;&gt;0),0,IF(AND(DL$273=list!$D$2,$E336&lt;&gt;0,TRUNC(VLOOKUP($E336,'Container Panel'!$B$41:$Z$100,$D336,0)/(VLOOKUP(DL$276,UI!$A$12:$O$51,VLOOKUP(DL$279,$B$276:$C$278,2,0),0)/1000))&gt;0),1,TRUNC(VLOOKUP($E336,'Container Panel'!$B$41:$Z$100,$D336,0)/(VLOOKUP(DL$276,UI!$A$12:$O$51,VLOOKUP(DL$279,$B$276:$C$278,2,0),0)/1000)))),"")</f>
        <v/>
      </c>
      <c r="DM336" s="145" t="str">
        <f>IFERROR(IF(AND(DM$272=list!$D$3,'Box Calculation'!DM$279&lt;&gt;"h",$E336&lt;&gt;0),0,IF(AND(DM$273=list!$D$2,$E336&lt;&gt;0,TRUNC(VLOOKUP($E336,'Container Panel'!$B$41:$Z$100,$D336,0)/(VLOOKUP(DM$276,UI!$A$12:$O$51,VLOOKUP(DM$279,$B$276:$C$278,2,0),0)/1000))&gt;0),1,TRUNC(VLOOKUP($E336,'Container Panel'!$B$41:$Z$100,$D336,0)/(VLOOKUP(DM$276,UI!$A$12:$O$51,VLOOKUP(DM$279,$B$276:$C$278,2,0),0)/1000)))),"")</f>
        <v/>
      </c>
      <c r="DN336" s="145" t="str">
        <f>IFERROR(IF(AND(DN$272=list!$D$3,'Box Calculation'!DN$279&lt;&gt;"h",$E336&lt;&gt;0),0,IF(AND(DN$273=list!$D$2,$E336&lt;&gt;0,TRUNC(VLOOKUP($E336,'Container Panel'!$B$41:$Z$100,$D336,0)/(VLOOKUP(DN$276,UI!$A$12:$O$51,VLOOKUP(DN$279,$B$276:$C$278,2,0),0)/1000))&gt;0),1,TRUNC(VLOOKUP($E336,'Container Panel'!$B$41:$Z$100,$D336,0)/(VLOOKUP(DN$276,UI!$A$12:$O$51,VLOOKUP(DN$279,$B$276:$C$278,2,0),0)/1000)))),"")</f>
        <v/>
      </c>
      <c r="DO336" s="145" t="str">
        <f>IFERROR(IF(AND(DO$272=list!$D$3,'Box Calculation'!DO$279&lt;&gt;"h",$E336&lt;&gt;0),0,IF(AND(DO$273=list!$D$2,$E336&lt;&gt;0,TRUNC(VLOOKUP($E336,'Container Panel'!$B$41:$Z$100,$D336,0)/(VLOOKUP(DO$276,UI!$A$12:$O$51,VLOOKUP(DO$279,$B$276:$C$278,2,0),0)/1000))&gt;0),1,TRUNC(VLOOKUP($E336,'Container Panel'!$B$41:$Z$100,$D336,0)/(VLOOKUP(DO$276,UI!$A$12:$O$51,VLOOKUP(DO$279,$B$276:$C$278,2,0),0)/1000)))),"")</f>
        <v/>
      </c>
      <c r="DP336" s="145" t="str">
        <f>IFERROR(IF(AND(DP$272=list!$D$3,'Box Calculation'!DP$279&lt;&gt;"h",$E336&lt;&gt;0),0,IF(AND(DP$273=list!$D$2,$E336&lt;&gt;0,TRUNC(VLOOKUP($E336,'Container Panel'!$B$41:$Z$100,$D336,0)/(VLOOKUP(DP$276,UI!$A$12:$O$51,VLOOKUP(DP$279,$B$276:$C$278,2,0),0)/1000))&gt;0),1,TRUNC(VLOOKUP($E336,'Container Panel'!$B$41:$Z$100,$D336,0)/(VLOOKUP(DP$276,UI!$A$12:$O$51,VLOOKUP(DP$279,$B$276:$C$278,2,0),0)/1000)))),"")</f>
        <v/>
      </c>
      <c r="DQ336" s="145" t="str">
        <f>IFERROR(IF(AND(DQ$272=list!$D$3,'Box Calculation'!DQ$279&lt;&gt;"h",$E336&lt;&gt;0),0,IF(AND(DQ$273=list!$D$2,$E336&lt;&gt;0,TRUNC(VLOOKUP($E336,'Container Panel'!$B$41:$Z$100,$D336,0)/(VLOOKUP(DQ$276,UI!$A$12:$O$51,VLOOKUP(DQ$279,$B$276:$C$278,2,0),0)/1000))&gt;0),1,TRUNC(VLOOKUP($E336,'Container Panel'!$B$41:$Z$100,$D336,0)/(VLOOKUP(DQ$276,UI!$A$12:$O$51,VLOOKUP(DQ$279,$B$276:$C$278,2,0),0)/1000)))),"")</f>
        <v/>
      </c>
      <c r="DR336" s="145" t="str">
        <f>IFERROR(IF(AND(DR$272=list!$D$3,'Box Calculation'!DR$279&lt;&gt;"h",$E336&lt;&gt;0),0,IF(AND(DR$273=list!$D$2,$E336&lt;&gt;0,TRUNC(VLOOKUP($E336,'Container Panel'!$B$41:$Z$100,$D336,0)/(VLOOKUP(DR$276,UI!$A$12:$O$51,VLOOKUP(DR$279,$B$276:$C$278,2,0),0)/1000))&gt;0),1,TRUNC(VLOOKUP($E336,'Container Panel'!$B$41:$Z$100,$D336,0)/(VLOOKUP(DR$276,UI!$A$12:$O$51,VLOOKUP(DR$279,$B$276:$C$278,2,0),0)/1000)))),"")</f>
        <v/>
      </c>
      <c r="DS336" s="145" t="str">
        <f>IFERROR(IF(AND(DS$272=list!$D$3,'Box Calculation'!DS$279&lt;&gt;"h",$E336&lt;&gt;0),0,IF(AND(DS$273=list!$D$2,$E336&lt;&gt;0,TRUNC(VLOOKUP($E336,'Container Panel'!$B$41:$Z$100,$D336,0)/(VLOOKUP(DS$276,UI!$A$12:$O$51,VLOOKUP(DS$279,$B$276:$C$278,2,0),0)/1000))&gt;0),1,TRUNC(VLOOKUP($E336,'Container Panel'!$B$41:$Z$100,$D336,0)/(VLOOKUP(DS$276,UI!$A$12:$O$51,VLOOKUP(DS$279,$B$276:$C$278,2,0),0)/1000)))),"")</f>
        <v/>
      </c>
      <c r="DT336" s="145" t="str">
        <f>IFERROR(IF(AND(DT$272=list!$D$3,'Box Calculation'!DT$279&lt;&gt;"h",$E336&lt;&gt;0),0,IF(AND(DT$273=list!$D$2,$E336&lt;&gt;0,TRUNC(VLOOKUP($E336,'Container Panel'!$B$41:$Z$100,$D336,0)/(VLOOKUP(DT$276,UI!$A$12:$O$51,VLOOKUP(DT$279,$B$276:$C$278,2,0),0)/1000))&gt;0),1,TRUNC(VLOOKUP($E336,'Container Panel'!$B$41:$Z$100,$D336,0)/(VLOOKUP(DT$276,UI!$A$12:$O$51,VLOOKUP(DT$279,$B$276:$C$278,2,0),0)/1000)))),"")</f>
        <v/>
      </c>
      <c r="DU336" s="145" t="str">
        <f>IFERROR(IF(AND(DU$272=list!$D$3,'Box Calculation'!DU$279&lt;&gt;"h",$E336&lt;&gt;0),0,IF(AND(DU$273=list!$D$2,$E336&lt;&gt;0,TRUNC(VLOOKUP($E336,'Container Panel'!$B$41:$Z$100,$D336,0)/(VLOOKUP(DU$276,UI!$A$12:$O$51,VLOOKUP(DU$279,$B$276:$C$278,2,0),0)/1000))&gt;0),1,TRUNC(VLOOKUP($E336,'Container Panel'!$B$41:$Z$100,$D336,0)/(VLOOKUP(DU$276,UI!$A$12:$O$51,VLOOKUP(DU$279,$B$276:$C$278,2,0),0)/1000)))),"")</f>
        <v/>
      </c>
      <c r="DV336" s="145" t="str">
        <f>IFERROR(IF(AND(DV$272=list!$D$3,'Box Calculation'!DV$279&lt;&gt;"h",$E336&lt;&gt;0),0,IF(AND(DV$273=list!$D$2,$E336&lt;&gt;0,TRUNC(VLOOKUP($E336,'Container Panel'!$B$41:$Z$100,$D336,0)/(VLOOKUP(DV$276,UI!$A$12:$O$51,VLOOKUP(DV$279,$B$276:$C$278,2,0),0)/1000))&gt;0),1,TRUNC(VLOOKUP($E336,'Container Panel'!$B$41:$Z$100,$D336,0)/(VLOOKUP(DV$276,UI!$A$12:$O$51,VLOOKUP(DV$279,$B$276:$C$278,2,0),0)/1000)))),"")</f>
        <v/>
      </c>
      <c r="DW336" s="145" t="str">
        <f>IFERROR(IF(AND(DW$272=list!$D$3,'Box Calculation'!DW$279&lt;&gt;"h",$E336&lt;&gt;0),0,IF(AND(DW$273=list!$D$2,$E336&lt;&gt;0,TRUNC(VLOOKUP($E336,'Container Panel'!$B$41:$Z$100,$D336,0)/(VLOOKUP(DW$276,UI!$A$12:$O$51,VLOOKUP(DW$279,$B$276:$C$278,2,0),0)/1000))&gt;0),1,TRUNC(VLOOKUP($E336,'Container Panel'!$B$41:$Z$100,$D336,0)/(VLOOKUP(DW$276,UI!$A$12:$O$51,VLOOKUP(DW$279,$B$276:$C$278,2,0),0)/1000)))),"")</f>
        <v/>
      </c>
      <c r="DX336" s="145" t="str">
        <f>IFERROR(IF(AND(DX$272=list!$D$3,'Box Calculation'!DX$279&lt;&gt;"h",$E336&lt;&gt;0),0,IF(AND(DX$273=list!$D$2,$E336&lt;&gt;0,TRUNC(VLOOKUP($E336,'Container Panel'!$B$41:$Z$100,$D336,0)/(VLOOKUP(DX$276,UI!$A$12:$O$51,VLOOKUP(DX$279,$B$276:$C$278,2,0),0)/1000))&gt;0),1,TRUNC(VLOOKUP($E336,'Container Panel'!$B$41:$Z$100,$D336,0)/(VLOOKUP(DX$276,UI!$A$12:$O$51,VLOOKUP(DX$279,$B$276:$C$278,2,0),0)/1000)))),"")</f>
        <v/>
      </c>
      <c r="DY336" s="145" t="str">
        <f>IFERROR(IF(AND(DY$272=list!$D$3,'Box Calculation'!DY$279&lt;&gt;"h",$E336&lt;&gt;0),0,IF(AND(DY$273=list!$D$2,$E336&lt;&gt;0,TRUNC(VLOOKUP($E336,'Container Panel'!$B$41:$Z$100,$D336,0)/(VLOOKUP(DY$276,UI!$A$12:$O$51,VLOOKUP(DY$279,$B$276:$C$278,2,0),0)/1000))&gt;0),1,TRUNC(VLOOKUP($E336,'Container Panel'!$B$41:$Z$100,$D336,0)/(VLOOKUP(DY$276,UI!$A$12:$O$51,VLOOKUP(DY$279,$B$276:$C$278,2,0),0)/1000)))),"")</f>
        <v/>
      </c>
      <c r="DZ336" s="145" t="str">
        <f>IFERROR(IF(AND(DZ$272=list!$D$3,'Box Calculation'!DZ$279&lt;&gt;"h",$E336&lt;&gt;0),0,IF(AND(DZ$273=list!$D$2,$E336&lt;&gt;0,TRUNC(VLOOKUP($E336,'Container Panel'!$B$41:$Z$100,$D336,0)/(VLOOKUP(DZ$276,UI!$A$12:$O$51,VLOOKUP(DZ$279,$B$276:$C$278,2,0),0)/1000))&gt;0),1,TRUNC(VLOOKUP($E336,'Container Panel'!$B$41:$Z$100,$D336,0)/(VLOOKUP(DZ$276,UI!$A$12:$O$51,VLOOKUP(DZ$279,$B$276:$C$278,2,0),0)/1000)))),"")</f>
        <v/>
      </c>
      <c r="EA336" s="145" t="str">
        <f>IFERROR(IF(AND(EA$272=list!$D$3,'Box Calculation'!EA$279&lt;&gt;"h",$E336&lt;&gt;0),0,IF(AND(EA$273=list!$D$2,$E336&lt;&gt;0,TRUNC(VLOOKUP($E336,'Container Panel'!$B$41:$Z$100,$D336,0)/(VLOOKUP(EA$276,UI!$A$12:$O$51,VLOOKUP(EA$279,$B$276:$C$278,2,0),0)/1000))&gt;0),1,TRUNC(VLOOKUP($E336,'Container Panel'!$B$41:$Z$100,$D336,0)/(VLOOKUP(EA$276,UI!$A$12:$O$51,VLOOKUP(EA$279,$B$276:$C$278,2,0),0)/1000)))),"")</f>
        <v/>
      </c>
      <c r="EB336" s="145" t="str">
        <f>IFERROR(IF(AND(EB$272=list!$D$3,'Box Calculation'!EB$279&lt;&gt;"h",$E336&lt;&gt;0),0,IF(AND(EB$273=list!$D$2,$E336&lt;&gt;0,TRUNC(VLOOKUP($E336,'Container Panel'!$B$41:$Z$100,$D336,0)/(VLOOKUP(EB$276,UI!$A$12:$O$51,VLOOKUP(EB$279,$B$276:$C$278,2,0),0)/1000))&gt;0),1,TRUNC(VLOOKUP($E336,'Container Panel'!$B$41:$Z$100,$D336,0)/(VLOOKUP(EB$276,UI!$A$12:$O$51,VLOOKUP(EB$279,$B$276:$C$278,2,0),0)/1000)))),"")</f>
        <v/>
      </c>
      <c r="EC336" s="145" t="str">
        <f>IFERROR(IF(AND(EC$272=list!$D$3,'Box Calculation'!EC$279&lt;&gt;"h",$E336&lt;&gt;0),0,IF(AND(EC$273=list!$D$2,$E336&lt;&gt;0,TRUNC(VLOOKUP($E336,'Container Panel'!$B$41:$Z$100,$D336,0)/(VLOOKUP(EC$276,UI!$A$12:$O$51,VLOOKUP(EC$279,$B$276:$C$278,2,0),0)/1000))&gt;0),1,TRUNC(VLOOKUP($E336,'Container Panel'!$B$41:$Z$100,$D336,0)/(VLOOKUP(EC$276,UI!$A$12:$O$51,VLOOKUP(EC$279,$B$276:$C$278,2,0),0)/1000)))),"")</f>
        <v/>
      </c>
      <c r="ED336" s="145" t="str">
        <f>IFERROR(IF(AND(ED$272=list!$D$3,'Box Calculation'!ED$279&lt;&gt;"h",$E336&lt;&gt;0),0,IF(AND(ED$273=list!$D$2,$E336&lt;&gt;0,TRUNC(VLOOKUP($E336,'Container Panel'!$B$41:$Z$100,$D336,0)/(VLOOKUP(ED$276,UI!$A$12:$O$51,VLOOKUP(ED$279,$B$276:$C$278,2,0),0)/1000))&gt;0),1,TRUNC(VLOOKUP($E336,'Container Panel'!$B$41:$Z$100,$D336,0)/(VLOOKUP(ED$276,UI!$A$12:$O$51,VLOOKUP(ED$279,$B$276:$C$278,2,0),0)/1000)))),"")</f>
        <v/>
      </c>
      <c r="EE336" s="145" t="str">
        <f>IFERROR(IF(AND(EE$272=list!$D$3,'Box Calculation'!EE$279&lt;&gt;"h",$E336&lt;&gt;0),0,IF(AND(EE$273=list!$D$2,$E336&lt;&gt;0,TRUNC(VLOOKUP($E336,'Container Panel'!$B$41:$Z$100,$D336,0)/(VLOOKUP(EE$276,UI!$A$12:$O$51,VLOOKUP(EE$279,$B$276:$C$278,2,0),0)/1000))&gt;0),1,TRUNC(VLOOKUP($E336,'Container Panel'!$B$41:$Z$100,$D336,0)/(VLOOKUP(EE$276,UI!$A$12:$O$51,VLOOKUP(EE$279,$B$276:$C$278,2,0),0)/1000)))),"")</f>
        <v/>
      </c>
      <c r="EF336" s="145" t="str">
        <f>IFERROR(IF(AND(EF$272=list!$D$3,'Box Calculation'!EF$279&lt;&gt;"h",$E336&lt;&gt;0),0,IF(AND(EF$273=list!$D$2,$E336&lt;&gt;0,TRUNC(VLOOKUP($E336,'Container Panel'!$B$41:$Z$100,$D336,0)/(VLOOKUP(EF$276,UI!$A$12:$O$51,VLOOKUP(EF$279,$B$276:$C$278,2,0),0)/1000))&gt;0),1,TRUNC(VLOOKUP($E336,'Container Panel'!$B$41:$Z$100,$D336,0)/(VLOOKUP(EF$276,UI!$A$12:$O$51,VLOOKUP(EF$279,$B$276:$C$278,2,0),0)/1000)))),"")</f>
        <v/>
      </c>
      <c r="EG336" s="145" t="str">
        <f>IFERROR(IF(AND(EG$272=list!$D$3,'Box Calculation'!EG$279&lt;&gt;"h",$E336&lt;&gt;0),0,IF(AND(EG$273=list!$D$2,$E336&lt;&gt;0,TRUNC(VLOOKUP($E336,'Container Panel'!$B$41:$Z$100,$D336,0)/(VLOOKUP(EG$276,UI!$A$12:$O$51,VLOOKUP(EG$279,$B$276:$C$278,2,0),0)/1000))&gt;0),1,TRUNC(VLOOKUP($E336,'Container Panel'!$B$41:$Z$100,$D336,0)/(VLOOKUP(EG$276,UI!$A$12:$O$51,VLOOKUP(EG$279,$B$276:$C$278,2,0),0)/1000)))),"")</f>
        <v/>
      </c>
      <c r="EH336" s="145" t="str">
        <f>IFERROR(IF(AND(EH$272=list!$D$3,'Box Calculation'!EH$279&lt;&gt;"h",$E336&lt;&gt;0),0,IF(AND(EH$273=list!$D$2,$E336&lt;&gt;0,TRUNC(VLOOKUP($E336,'Container Panel'!$B$41:$Z$100,$D336,0)/(VLOOKUP(EH$276,UI!$A$12:$O$51,VLOOKUP(EH$279,$B$276:$C$278,2,0),0)/1000))&gt;0),1,TRUNC(VLOOKUP($E336,'Container Panel'!$B$41:$Z$100,$D336,0)/(VLOOKUP(EH$276,UI!$A$12:$O$51,VLOOKUP(EH$279,$B$276:$C$278,2,0),0)/1000)))),"")</f>
        <v/>
      </c>
      <c r="EI336" s="145" t="str">
        <f>IFERROR(IF(AND(EI$272=list!$D$3,'Box Calculation'!EI$279&lt;&gt;"h",$E336&lt;&gt;0),0,IF(AND(EI$273=list!$D$2,$E336&lt;&gt;0,TRUNC(VLOOKUP($E336,'Container Panel'!$B$41:$Z$100,$D336,0)/(VLOOKUP(EI$276,UI!$A$12:$O$51,VLOOKUP(EI$279,$B$276:$C$278,2,0),0)/1000))&gt;0),1,TRUNC(VLOOKUP($E336,'Container Panel'!$B$41:$Z$100,$D336,0)/(VLOOKUP(EI$276,UI!$A$12:$O$51,VLOOKUP(EI$279,$B$276:$C$278,2,0),0)/1000)))),"")</f>
        <v/>
      </c>
      <c r="EJ336" s="145" t="str">
        <f>IFERROR(IF(AND(EJ$272=list!$D$3,'Box Calculation'!EJ$279&lt;&gt;"h",$E336&lt;&gt;0),0,IF(AND(EJ$273=list!$D$2,$E336&lt;&gt;0,TRUNC(VLOOKUP($E336,'Container Panel'!$B$41:$Z$100,$D336,0)/(VLOOKUP(EJ$276,UI!$A$12:$O$51,VLOOKUP(EJ$279,$B$276:$C$278,2,0),0)/1000))&gt;0),1,TRUNC(VLOOKUP($E336,'Container Panel'!$B$41:$Z$100,$D336,0)/(VLOOKUP(EJ$276,UI!$A$12:$O$51,VLOOKUP(EJ$279,$B$276:$C$278,2,0),0)/1000)))),"")</f>
        <v/>
      </c>
      <c r="EK336" s="145" t="str">
        <f>IFERROR(IF(AND(EK$272=list!$D$3,'Box Calculation'!EK$279&lt;&gt;"h",$E336&lt;&gt;0),0,IF(AND(EK$273=list!$D$2,$E336&lt;&gt;0,TRUNC(VLOOKUP($E336,'Container Panel'!$B$41:$Z$100,$D336,0)/(VLOOKUP(EK$276,UI!$A$12:$O$51,VLOOKUP(EK$279,$B$276:$C$278,2,0),0)/1000))&gt;0),1,TRUNC(VLOOKUP($E336,'Container Panel'!$B$41:$Z$100,$D336,0)/(VLOOKUP(EK$276,UI!$A$12:$O$51,VLOOKUP(EK$279,$B$276:$C$278,2,0),0)/1000)))),"")</f>
        <v/>
      </c>
      <c r="EL336" s="145" t="str">
        <f>IFERROR(IF(AND(EL$272=list!$D$3,'Box Calculation'!EL$279&lt;&gt;"h",$E336&lt;&gt;0),0,IF(AND(EL$273=list!$D$2,$E336&lt;&gt;0,TRUNC(VLOOKUP($E336,'Container Panel'!$B$41:$Z$100,$D336,0)/(VLOOKUP(EL$276,UI!$A$12:$O$51,VLOOKUP(EL$279,$B$276:$C$278,2,0),0)/1000))&gt;0),1,TRUNC(VLOOKUP($E336,'Container Panel'!$B$41:$Z$100,$D336,0)/(VLOOKUP(EL$276,UI!$A$12:$O$51,VLOOKUP(EL$279,$B$276:$C$278,2,0),0)/1000)))),"")</f>
        <v/>
      </c>
      <c r="EM336" s="145" t="str">
        <f>IFERROR(IF(AND(EM$272=list!$D$3,'Box Calculation'!EM$279&lt;&gt;"h",$E336&lt;&gt;0),0,IF(AND(EM$273=list!$D$2,$E336&lt;&gt;0,TRUNC(VLOOKUP($E336,'Container Panel'!$B$41:$Z$100,$D336,0)/(VLOOKUP(EM$276,UI!$A$12:$O$51,VLOOKUP(EM$279,$B$276:$C$278,2,0),0)/1000))&gt;0),1,TRUNC(VLOOKUP($E336,'Container Panel'!$B$41:$Z$100,$D336,0)/(VLOOKUP(EM$276,UI!$A$12:$O$51,VLOOKUP(EM$279,$B$276:$C$278,2,0),0)/1000)))),"")</f>
        <v/>
      </c>
      <c r="EN336" s="145" t="str">
        <f>IFERROR(IF(AND(EN$272=list!$D$3,'Box Calculation'!EN$279&lt;&gt;"h",$E336&lt;&gt;0),0,IF(AND(EN$273=list!$D$2,$E336&lt;&gt;0,TRUNC(VLOOKUP($E336,'Container Panel'!$B$41:$Z$100,$D336,0)/(VLOOKUP(EN$276,UI!$A$12:$O$51,VLOOKUP(EN$279,$B$276:$C$278,2,0),0)/1000))&gt;0),1,TRUNC(VLOOKUP($E336,'Container Panel'!$B$41:$Z$100,$D336,0)/(VLOOKUP(EN$276,UI!$A$12:$O$51,VLOOKUP(EN$279,$B$276:$C$278,2,0),0)/1000)))),"")</f>
        <v/>
      </c>
      <c r="EO336" s="145" t="str">
        <f>IFERROR(IF(AND(EO$272=list!$D$3,'Box Calculation'!EO$279&lt;&gt;"h",$E336&lt;&gt;0),0,IF(AND(EO$273=list!$D$2,$E336&lt;&gt;0,TRUNC(VLOOKUP($E336,'Container Panel'!$B$41:$Z$100,$D336,0)/(VLOOKUP(EO$276,UI!$A$12:$O$51,VLOOKUP(EO$279,$B$276:$C$278,2,0),0)/1000))&gt;0),1,TRUNC(VLOOKUP($E336,'Container Panel'!$B$41:$Z$100,$D336,0)/(VLOOKUP(EO$276,UI!$A$12:$O$51,VLOOKUP(EO$279,$B$276:$C$278,2,0),0)/1000)))),"")</f>
        <v/>
      </c>
      <c r="EP336" s="145" t="str">
        <f>IFERROR(IF(AND(EP$272=list!$D$3,'Box Calculation'!EP$279&lt;&gt;"h",$E336&lt;&gt;0),0,IF(AND(EP$273=list!$D$2,$E336&lt;&gt;0,TRUNC(VLOOKUP($E336,'Container Panel'!$B$41:$Z$100,$D336,0)/(VLOOKUP(EP$276,UI!$A$12:$O$51,VLOOKUP(EP$279,$B$276:$C$278,2,0),0)/1000))&gt;0),1,TRUNC(VLOOKUP($E336,'Container Panel'!$B$41:$Z$100,$D336,0)/(VLOOKUP(EP$276,UI!$A$12:$O$51,VLOOKUP(EP$279,$B$276:$C$278,2,0),0)/1000)))),"")</f>
        <v/>
      </c>
      <c r="EQ336" s="145" t="str">
        <f>IFERROR(IF(AND(EQ$272=list!$D$3,'Box Calculation'!EQ$279&lt;&gt;"h",$E336&lt;&gt;0),0,IF(AND(EQ$273=list!$D$2,$E336&lt;&gt;0,TRUNC(VLOOKUP($E336,'Container Panel'!$B$41:$Z$100,$D336,0)/(VLOOKUP(EQ$276,UI!$A$12:$O$51,VLOOKUP(EQ$279,$B$276:$C$278,2,0),0)/1000))&gt;0),1,TRUNC(VLOOKUP($E336,'Container Panel'!$B$41:$Z$100,$D336,0)/(VLOOKUP(EQ$276,UI!$A$12:$O$51,VLOOKUP(EQ$279,$B$276:$C$278,2,0),0)/1000)))),"")</f>
        <v/>
      </c>
      <c r="ER336" s="145" t="str">
        <f>IFERROR(IF(AND(ER$272=list!$D$3,'Box Calculation'!ER$279&lt;&gt;"h",$E336&lt;&gt;0),0,IF(AND(ER$273=list!$D$2,$E336&lt;&gt;0,TRUNC(VLOOKUP($E336,'Container Panel'!$B$41:$Z$100,$D336,0)/(VLOOKUP(ER$276,UI!$A$12:$O$51,VLOOKUP(ER$279,$B$276:$C$278,2,0),0)/1000))&gt;0),1,TRUNC(VLOOKUP($E336,'Container Panel'!$B$41:$Z$100,$D336,0)/(VLOOKUP(ER$276,UI!$A$12:$O$51,VLOOKUP(ER$279,$B$276:$C$278,2,0),0)/1000)))),"")</f>
        <v/>
      </c>
      <c r="ES336" s="145" t="str">
        <f>IFERROR(IF(AND(ES$272=list!$D$3,'Box Calculation'!ES$279&lt;&gt;"h",$E336&lt;&gt;0),0,IF(AND(ES$273=list!$D$2,$E336&lt;&gt;0,TRUNC(VLOOKUP($E336,'Container Panel'!$B$41:$Z$100,$D336,0)/(VLOOKUP(ES$276,UI!$A$12:$O$51,VLOOKUP(ES$279,$B$276:$C$278,2,0),0)/1000))&gt;0),1,TRUNC(VLOOKUP($E336,'Container Panel'!$B$41:$Z$100,$D336,0)/(VLOOKUP(ES$276,UI!$A$12:$O$51,VLOOKUP(ES$279,$B$276:$C$278,2,0),0)/1000)))),"")</f>
        <v/>
      </c>
      <c r="ET336" s="145" t="str">
        <f>IFERROR(IF(AND(ET$272=list!$D$3,'Box Calculation'!ET$279&lt;&gt;"h",$E336&lt;&gt;0),0,IF(AND(ET$273=list!$D$2,$E336&lt;&gt;0,TRUNC(VLOOKUP($E336,'Container Panel'!$B$41:$Z$100,$D336,0)/(VLOOKUP(ET$276,UI!$A$12:$O$51,VLOOKUP(ET$279,$B$276:$C$278,2,0),0)/1000))&gt;0),1,TRUNC(VLOOKUP($E336,'Container Panel'!$B$41:$Z$100,$D336,0)/(VLOOKUP(ET$276,UI!$A$12:$O$51,VLOOKUP(ET$279,$B$276:$C$278,2,0),0)/1000)))),"")</f>
        <v/>
      </c>
      <c r="EU336" s="145" t="str">
        <f>IFERROR(IF(AND(EU$272=list!$D$3,'Box Calculation'!EU$279&lt;&gt;"h",$E336&lt;&gt;0),0,IF(AND(EU$273=list!$D$2,$E336&lt;&gt;0,TRUNC(VLOOKUP($E336,'Container Panel'!$B$41:$Z$100,$D336,0)/(VLOOKUP(EU$276,UI!$A$12:$O$51,VLOOKUP(EU$279,$B$276:$C$278,2,0),0)/1000))&gt;0),1,TRUNC(VLOOKUP($E336,'Container Panel'!$B$41:$Z$100,$D336,0)/(VLOOKUP(EU$276,UI!$A$12:$O$51,VLOOKUP(EU$279,$B$276:$C$278,2,0),0)/1000)))),"")</f>
        <v/>
      </c>
      <c r="EV336" s="145" t="str">
        <f>IFERROR(IF(AND(EV$272=list!$D$3,'Box Calculation'!EV$279&lt;&gt;"h",$E336&lt;&gt;0),0,IF(AND(EV$273=list!$D$2,$E336&lt;&gt;0,TRUNC(VLOOKUP($E336,'Container Panel'!$B$41:$Z$100,$D336,0)/(VLOOKUP(EV$276,UI!$A$12:$O$51,VLOOKUP(EV$279,$B$276:$C$278,2,0),0)/1000))&gt;0),1,TRUNC(VLOOKUP($E336,'Container Panel'!$B$41:$Z$100,$D336,0)/(VLOOKUP(EV$276,UI!$A$12:$O$51,VLOOKUP(EV$279,$B$276:$C$278,2,0),0)/1000)))),"")</f>
        <v/>
      </c>
      <c r="EW336" s="145" t="str">
        <f>IFERROR(IF(AND(EW$272=list!$D$3,'Box Calculation'!EW$279&lt;&gt;"h",$E336&lt;&gt;0),0,IF(AND(EW$273=list!$D$2,$E336&lt;&gt;0,TRUNC(VLOOKUP($E336,'Container Panel'!$B$41:$Z$100,$D336,0)/(VLOOKUP(EW$276,UI!$A$12:$O$51,VLOOKUP(EW$279,$B$276:$C$278,2,0),0)/1000))&gt;0),1,TRUNC(VLOOKUP($E336,'Container Panel'!$B$41:$Z$100,$D336,0)/(VLOOKUP(EW$276,UI!$A$12:$O$51,VLOOKUP(EW$279,$B$276:$C$278,2,0),0)/1000)))),"")</f>
        <v/>
      </c>
      <c r="EX336" s="145" t="str">
        <f>IFERROR(IF(AND(EX$272=list!$D$3,'Box Calculation'!EX$279&lt;&gt;"h",$E336&lt;&gt;0),0,IF(AND(EX$273=list!$D$2,$E336&lt;&gt;0,TRUNC(VLOOKUP($E336,'Container Panel'!$B$41:$Z$100,$D336,0)/(VLOOKUP(EX$276,UI!$A$12:$O$51,VLOOKUP(EX$279,$B$276:$C$278,2,0),0)/1000))&gt;0),1,TRUNC(VLOOKUP($E336,'Container Panel'!$B$41:$Z$100,$D336,0)/(VLOOKUP(EX$276,UI!$A$12:$O$51,VLOOKUP(EX$279,$B$276:$C$278,2,0),0)/1000)))),"")</f>
        <v/>
      </c>
      <c r="EY336" s="145" t="str">
        <f>IFERROR(IF(AND(EY$272=list!$D$3,'Box Calculation'!EY$279&lt;&gt;"h",$E336&lt;&gt;0),0,IF(AND(EY$273=list!$D$2,$E336&lt;&gt;0,TRUNC(VLOOKUP($E336,'Container Panel'!$B$41:$Z$100,$D336,0)/(VLOOKUP(EY$276,UI!$A$12:$O$51,VLOOKUP(EY$279,$B$276:$C$278,2,0),0)/1000))&gt;0),1,TRUNC(VLOOKUP($E336,'Container Panel'!$B$41:$Z$100,$D336,0)/(VLOOKUP(EY$276,UI!$A$12:$O$51,VLOOKUP(EY$279,$B$276:$C$278,2,0),0)/1000)))),"")</f>
        <v/>
      </c>
      <c r="EZ336" s="145" t="str">
        <f>IFERROR(IF(AND(EZ$272=list!$D$3,'Box Calculation'!EZ$279&lt;&gt;"h",$E336&lt;&gt;0),0,IF(AND(EZ$273=list!$D$2,$E336&lt;&gt;0,TRUNC(VLOOKUP($E336,'Container Panel'!$B$41:$Z$100,$D336,0)/(VLOOKUP(EZ$276,UI!$A$12:$O$51,VLOOKUP(EZ$279,$B$276:$C$278,2,0),0)/1000))&gt;0),1,TRUNC(VLOOKUP($E336,'Container Panel'!$B$41:$Z$100,$D336,0)/(VLOOKUP(EZ$276,UI!$A$12:$O$51,VLOOKUP(EZ$279,$B$276:$C$278,2,0),0)/1000)))),"")</f>
        <v/>
      </c>
      <c r="FA336" s="145" t="str">
        <f>IFERROR(IF(AND(FA$272=list!$D$3,'Box Calculation'!FA$279&lt;&gt;"h",$E336&lt;&gt;0),0,IF(AND(FA$273=list!$D$2,$E336&lt;&gt;0,TRUNC(VLOOKUP($E336,'Container Panel'!$B$41:$Z$100,$D336,0)/(VLOOKUP(FA$276,UI!$A$12:$O$51,VLOOKUP(FA$279,$B$276:$C$278,2,0),0)/1000))&gt;0),1,TRUNC(VLOOKUP($E336,'Container Panel'!$B$41:$Z$100,$D336,0)/(VLOOKUP(FA$276,UI!$A$12:$O$51,VLOOKUP(FA$279,$B$276:$C$278,2,0),0)/1000)))),"")</f>
        <v/>
      </c>
      <c r="FB336" s="145" t="str">
        <f>IFERROR(IF(AND(FB$272=list!$D$3,'Box Calculation'!FB$279&lt;&gt;"h",$E336&lt;&gt;0),0,IF(AND(FB$273=list!$D$2,$E336&lt;&gt;0,TRUNC(VLOOKUP($E336,'Container Panel'!$B$41:$Z$100,$D336,0)/(VLOOKUP(FB$276,UI!$A$12:$O$51,VLOOKUP(FB$279,$B$276:$C$278,2,0),0)/1000))&gt;0),1,TRUNC(VLOOKUP($E336,'Container Panel'!$B$41:$Z$100,$D336,0)/(VLOOKUP(FB$276,UI!$A$12:$O$51,VLOOKUP(FB$279,$B$276:$C$278,2,0),0)/1000)))),"")</f>
        <v/>
      </c>
      <c r="FC336" s="145" t="str">
        <f>IFERROR(IF(AND(FC$272=list!$D$3,'Box Calculation'!FC$279&lt;&gt;"h",$E336&lt;&gt;0),0,IF(AND(FC$273=list!$D$2,$E336&lt;&gt;0,TRUNC(VLOOKUP($E336,'Container Panel'!$B$41:$Z$100,$D336,0)/(VLOOKUP(FC$276,UI!$A$12:$O$51,VLOOKUP(FC$279,$B$276:$C$278,2,0),0)/1000))&gt;0),1,TRUNC(VLOOKUP($E336,'Container Panel'!$B$41:$Z$100,$D336,0)/(VLOOKUP(FC$276,UI!$A$12:$O$51,VLOOKUP(FC$279,$B$276:$C$278,2,0),0)/1000)))),"")</f>
        <v/>
      </c>
      <c r="FD336" s="145" t="str">
        <f>IFERROR(IF(AND(FD$272=list!$D$3,'Box Calculation'!FD$279&lt;&gt;"h",$E336&lt;&gt;0),0,IF(AND(FD$273=list!$D$2,$E336&lt;&gt;0,TRUNC(VLOOKUP($E336,'Container Panel'!$B$41:$Z$100,$D336,0)/(VLOOKUP(FD$276,UI!$A$12:$O$51,VLOOKUP(FD$279,$B$276:$C$278,2,0),0)/1000))&gt;0),1,TRUNC(VLOOKUP($E336,'Container Panel'!$B$41:$Z$100,$D336,0)/(VLOOKUP(FD$276,UI!$A$12:$O$51,VLOOKUP(FD$279,$B$276:$C$278,2,0),0)/1000)))),"")</f>
        <v/>
      </c>
      <c r="FE336" s="145" t="str">
        <f>IFERROR(IF(AND(FE$272=list!$D$3,'Box Calculation'!FE$279&lt;&gt;"h",$E336&lt;&gt;0),0,IF(AND(FE$273=list!$D$2,$E336&lt;&gt;0,TRUNC(VLOOKUP($E336,'Container Panel'!$B$41:$Z$100,$D336,0)/(VLOOKUP(FE$276,UI!$A$12:$O$51,VLOOKUP(FE$279,$B$276:$C$278,2,0),0)/1000))&gt;0),1,TRUNC(VLOOKUP($E336,'Container Panel'!$B$41:$Z$100,$D336,0)/(VLOOKUP(FE$276,UI!$A$12:$O$51,VLOOKUP(FE$279,$B$276:$C$278,2,0),0)/1000)))),"")</f>
        <v/>
      </c>
      <c r="FF336" s="145" t="str">
        <f>IFERROR(IF(AND(FF$272=list!$D$3,'Box Calculation'!FF$279&lt;&gt;"h",$E336&lt;&gt;0),0,IF(AND(FF$273=list!$D$2,$E336&lt;&gt;0,TRUNC(VLOOKUP($E336,'Container Panel'!$B$41:$Z$100,$D336,0)/(VLOOKUP(FF$276,UI!$A$12:$O$51,VLOOKUP(FF$279,$B$276:$C$278,2,0),0)/1000))&gt;0),1,TRUNC(VLOOKUP($E336,'Container Panel'!$B$41:$Z$100,$D336,0)/(VLOOKUP(FF$276,UI!$A$12:$O$51,VLOOKUP(FF$279,$B$276:$C$278,2,0),0)/1000)))),"")</f>
        <v/>
      </c>
      <c r="FG336" s="145" t="str">
        <f>IFERROR(IF(AND(FG$272=list!$D$3,'Box Calculation'!FG$279&lt;&gt;"h",$E336&lt;&gt;0),0,IF(AND(FG$273=list!$D$2,$E336&lt;&gt;0,TRUNC(VLOOKUP($E336,'Container Panel'!$B$41:$Z$100,$D336,0)/(VLOOKUP(FG$276,UI!$A$12:$O$51,VLOOKUP(FG$279,$B$276:$C$278,2,0),0)/1000))&gt;0),1,TRUNC(VLOOKUP($E336,'Container Panel'!$B$41:$Z$100,$D336,0)/(VLOOKUP(FG$276,UI!$A$12:$O$51,VLOOKUP(FG$279,$B$276:$C$278,2,0),0)/1000)))),"")</f>
        <v/>
      </c>
      <c r="FH336" s="145" t="str">
        <f>IFERROR(IF(AND(FH$272=list!$D$3,'Box Calculation'!FH$279&lt;&gt;"h",$E336&lt;&gt;0),0,IF(AND(FH$273=list!$D$2,$E336&lt;&gt;0,TRUNC(VLOOKUP($E336,'Container Panel'!$B$41:$Z$100,$D336,0)/(VLOOKUP(FH$276,UI!$A$12:$O$51,VLOOKUP(FH$279,$B$276:$C$278,2,0),0)/1000))&gt;0),1,TRUNC(VLOOKUP($E336,'Container Panel'!$B$41:$Z$100,$D336,0)/(VLOOKUP(FH$276,UI!$A$12:$O$51,VLOOKUP(FH$279,$B$276:$C$278,2,0),0)/1000)))),"")</f>
        <v/>
      </c>
      <c r="FI336" s="145" t="str">
        <f>IFERROR(IF(AND(FI$272=list!$D$3,'Box Calculation'!FI$279&lt;&gt;"h",$E336&lt;&gt;0),0,IF(AND(FI$273=list!$D$2,$E336&lt;&gt;0,TRUNC(VLOOKUP($E336,'Container Panel'!$B$41:$Z$100,$D336,0)/(VLOOKUP(FI$276,UI!$A$12:$O$51,VLOOKUP(FI$279,$B$276:$C$278,2,0),0)/1000))&gt;0),1,TRUNC(VLOOKUP($E336,'Container Panel'!$B$41:$Z$100,$D336,0)/(VLOOKUP(FI$276,UI!$A$12:$O$51,VLOOKUP(FI$279,$B$276:$C$278,2,0),0)/1000)))),"")</f>
        <v/>
      </c>
      <c r="FJ336" s="145" t="str">
        <f>IFERROR(IF(AND(FJ$272=list!$D$3,'Box Calculation'!FJ$279&lt;&gt;"h",$E336&lt;&gt;0),0,IF(AND(FJ$273=list!$D$2,$E336&lt;&gt;0,TRUNC(VLOOKUP($E336,'Container Panel'!$B$41:$Z$100,$D336,0)/(VLOOKUP(FJ$276,UI!$A$12:$O$51,VLOOKUP(FJ$279,$B$276:$C$278,2,0),0)/1000))&gt;0),1,TRUNC(VLOOKUP($E336,'Container Panel'!$B$41:$Z$100,$D336,0)/(VLOOKUP(FJ$276,UI!$A$12:$O$51,VLOOKUP(FJ$279,$B$276:$C$278,2,0),0)/1000)))),"")</f>
        <v/>
      </c>
      <c r="FK336" s="145" t="str">
        <f>IFERROR(IF(AND(FK$272=list!$D$3,'Box Calculation'!FK$279&lt;&gt;"h",$E336&lt;&gt;0),0,IF(AND(FK$273=list!$D$2,$E336&lt;&gt;0,TRUNC(VLOOKUP($E336,'Container Panel'!$B$41:$Z$100,$D336,0)/(VLOOKUP(FK$276,UI!$A$12:$O$51,VLOOKUP(FK$279,$B$276:$C$278,2,0),0)/1000))&gt;0),1,TRUNC(VLOOKUP($E336,'Container Panel'!$B$41:$Z$100,$D336,0)/(VLOOKUP(FK$276,UI!$A$12:$O$51,VLOOKUP(FK$279,$B$276:$C$278,2,0),0)/1000)))),"")</f>
        <v/>
      </c>
      <c r="FL336" s="145" t="str">
        <f>IFERROR(IF(AND(FL$272=list!$D$3,'Box Calculation'!FL$279&lt;&gt;"h",$E336&lt;&gt;0),0,IF(AND(FL$273=list!$D$2,$E336&lt;&gt;0,TRUNC(VLOOKUP($E336,'Container Panel'!$B$41:$Z$100,$D336,0)/(VLOOKUP(FL$276,UI!$A$12:$O$51,VLOOKUP(FL$279,$B$276:$C$278,2,0),0)/1000))&gt;0),1,TRUNC(VLOOKUP($E336,'Container Panel'!$B$41:$Z$100,$D336,0)/(VLOOKUP(FL$276,UI!$A$12:$O$51,VLOOKUP(FL$279,$B$276:$C$278,2,0),0)/1000)))),"")</f>
        <v/>
      </c>
      <c r="FM336" s="145" t="str">
        <f>IFERROR(IF(AND(FM$272=list!$D$3,'Box Calculation'!FM$279&lt;&gt;"h",$E336&lt;&gt;0),0,IF(AND(FM$273=list!$D$2,$E336&lt;&gt;0,TRUNC(VLOOKUP($E336,'Container Panel'!$B$41:$Z$100,$D336,0)/(VLOOKUP(FM$276,UI!$A$12:$O$51,VLOOKUP(FM$279,$B$276:$C$278,2,0),0)/1000))&gt;0),1,TRUNC(VLOOKUP($E336,'Container Panel'!$B$41:$Z$100,$D336,0)/(VLOOKUP(FM$276,UI!$A$12:$O$51,VLOOKUP(FM$279,$B$276:$C$278,2,0),0)/1000)))),"")</f>
        <v/>
      </c>
      <c r="FN336" s="145" t="str">
        <f>IFERROR(IF(AND(FN$272=list!$D$3,'Box Calculation'!FN$279&lt;&gt;"h",$E336&lt;&gt;0),0,IF(AND(FN$273=list!$D$2,$E336&lt;&gt;0,TRUNC(VLOOKUP($E336,'Container Panel'!$B$41:$Z$100,$D336,0)/(VLOOKUP(FN$276,UI!$A$12:$O$51,VLOOKUP(FN$279,$B$276:$C$278,2,0),0)/1000))&gt;0),1,TRUNC(VLOOKUP($E336,'Container Panel'!$B$41:$Z$100,$D336,0)/(VLOOKUP(FN$276,UI!$A$12:$O$51,VLOOKUP(FN$279,$B$276:$C$278,2,0),0)/1000)))),"")</f>
        <v/>
      </c>
      <c r="FO336" s="145" t="str">
        <f>IFERROR(IF(AND(FO$272=list!$D$3,'Box Calculation'!FO$279&lt;&gt;"h",$E336&lt;&gt;0),0,IF(AND(FO$273=list!$D$2,$E336&lt;&gt;0,TRUNC(VLOOKUP($E336,'Container Panel'!$B$41:$Z$100,$D336,0)/(VLOOKUP(FO$276,UI!$A$12:$O$51,VLOOKUP(FO$279,$B$276:$C$278,2,0),0)/1000))&gt;0),1,TRUNC(VLOOKUP($E336,'Container Panel'!$B$41:$Z$100,$D336,0)/(VLOOKUP(FO$276,UI!$A$12:$O$51,VLOOKUP(FO$279,$B$276:$C$278,2,0),0)/1000)))),"")</f>
        <v/>
      </c>
      <c r="FP336" s="145" t="str">
        <f>IFERROR(IF(AND(FP$272=list!$D$3,'Box Calculation'!FP$279&lt;&gt;"h",$E336&lt;&gt;0),0,IF(AND(FP$273=list!$D$2,$E336&lt;&gt;0,TRUNC(VLOOKUP($E336,'Container Panel'!$B$41:$Z$100,$D336,0)/(VLOOKUP(FP$276,UI!$A$12:$O$51,VLOOKUP(FP$279,$B$276:$C$278,2,0),0)/1000))&gt;0),1,TRUNC(VLOOKUP($E336,'Container Panel'!$B$41:$Z$100,$D336,0)/(VLOOKUP(FP$276,UI!$A$12:$O$51,VLOOKUP(FP$279,$B$276:$C$278,2,0),0)/1000)))),"")</f>
        <v/>
      </c>
      <c r="FQ336" s="145" t="str">
        <f>IFERROR(IF(AND(FQ$272=list!$D$3,'Box Calculation'!FQ$279&lt;&gt;"h",$E336&lt;&gt;0),0,IF(AND(FQ$273=list!$D$2,$E336&lt;&gt;0,TRUNC(VLOOKUP($E336,'Container Panel'!$B$41:$Z$100,$D336,0)/(VLOOKUP(FQ$276,UI!$A$12:$O$51,VLOOKUP(FQ$279,$B$276:$C$278,2,0),0)/1000))&gt;0),1,TRUNC(VLOOKUP($E336,'Container Panel'!$B$41:$Z$100,$D336,0)/(VLOOKUP(FQ$276,UI!$A$12:$O$51,VLOOKUP(FQ$279,$B$276:$C$278,2,0),0)/1000)))),"")</f>
        <v/>
      </c>
      <c r="FR336" s="145" t="str">
        <f>IFERROR(IF(AND(FR$272=list!$D$3,'Box Calculation'!FR$279&lt;&gt;"h",$E336&lt;&gt;0),0,IF(AND(FR$273=list!$D$2,$E336&lt;&gt;0,TRUNC(VLOOKUP($E336,'Container Panel'!$B$41:$Z$100,$D336,0)/(VLOOKUP(FR$276,UI!$A$12:$O$51,VLOOKUP(FR$279,$B$276:$C$278,2,0),0)/1000))&gt;0),1,TRUNC(VLOOKUP($E336,'Container Panel'!$B$41:$Z$100,$D336,0)/(VLOOKUP(FR$276,UI!$A$12:$O$51,VLOOKUP(FR$279,$B$276:$C$278,2,0),0)/1000)))),"")</f>
        <v/>
      </c>
      <c r="FS336" s="145" t="str">
        <f>IFERROR(IF(AND(FS$272=list!$D$3,'Box Calculation'!FS$279&lt;&gt;"h",$E336&lt;&gt;0),0,IF(AND(FS$273=list!$D$2,$E336&lt;&gt;0,TRUNC(VLOOKUP($E336,'Container Panel'!$B$41:$Z$100,$D336,0)/(VLOOKUP(FS$276,UI!$A$12:$O$51,VLOOKUP(FS$279,$B$276:$C$278,2,0),0)/1000))&gt;0),1,TRUNC(VLOOKUP($E336,'Container Panel'!$B$41:$Z$100,$D336,0)/(VLOOKUP(FS$276,UI!$A$12:$O$51,VLOOKUP(FS$279,$B$276:$C$278,2,0),0)/1000)))),"")</f>
        <v/>
      </c>
      <c r="FT336" s="145" t="str">
        <f>IFERROR(IF(AND(FT$272=list!$D$3,'Box Calculation'!FT$279&lt;&gt;"h",$E336&lt;&gt;0),0,IF(AND(FT$273=list!$D$2,$E336&lt;&gt;0,TRUNC(VLOOKUP($E336,'Container Panel'!$B$41:$Z$100,$D336,0)/(VLOOKUP(FT$276,UI!$A$12:$O$51,VLOOKUP(FT$279,$B$276:$C$278,2,0),0)/1000))&gt;0),1,TRUNC(VLOOKUP($E336,'Container Panel'!$B$41:$Z$100,$D336,0)/(VLOOKUP(FT$276,UI!$A$12:$O$51,VLOOKUP(FT$279,$B$276:$C$278,2,0),0)/1000)))),"")</f>
        <v/>
      </c>
      <c r="FU336" s="145" t="str">
        <f>IFERROR(IF(AND(FU$272=list!$D$3,'Box Calculation'!FU$279&lt;&gt;"h",$E336&lt;&gt;0),0,IF(AND(FU$273=list!$D$2,$E336&lt;&gt;0,TRUNC(VLOOKUP($E336,'Container Panel'!$B$41:$Z$100,$D336,0)/(VLOOKUP(FU$276,UI!$A$12:$O$51,VLOOKUP(FU$279,$B$276:$C$278,2,0),0)/1000))&gt;0),1,TRUNC(VLOOKUP($E336,'Container Panel'!$B$41:$Z$100,$D336,0)/(VLOOKUP(FU$276,UI!$A$12:$O$51,VLOOKUP(FU$279,$B$276:$C$278,2,0),0)/1000)))),"")</f>
        <v/>
      </c>
      <c r="FV336" s="145" t="str">
        <f>IFERROR(IF(AND(FV$272=list!$D$3,'Box Calculation'!FV$279&lt;&gt;"h",$E336&lt;&gt;0),0,IF(AND(FV$273=list!$D$2,$E336&lt;&gt;0,TRUNC(VLOOKUP($E336,'Container Panel'!$B$41:$Z$100,$D336,0)/(VLOOKUP(FV$276,UI!$A$12:$O$51,VLOOKUP(FV$279,$B$276:$C$278,2,0),0)/1000))&gt;0),1,TRUNC(VLOOKUP($E336,'Container Panel'!$B$41:$Z$100,$D336,0)/(VLOOKUP(FV$276,UI!$A$12:$O$51,VLOOKUP(FV$279,$B$276:$C$278,2,0),0)/1000)))),"")</f>
        <v/>
      </c>
      <c r="FW336" s="145" t="str">
        <f>IFERROR(IF(AND(FW$272=list!$D$3,'Box Calculation'!FW$279&lt;&gt;"h",$E336&lt;&gt;0),0,IF(AND(FW$273=list!$D$2,$E336&lt;&gt;0,TRUNC(VLOOKUP($E336,'Container Panel'!$B$41:$Z$100,$D336,0)/(VLOOKUP(FW$276,UI!$A$12:$O$51,VLOOKUP(FW$279,$B$276:$C$278,2,0),0)/1000))&gt;0),1,TRUNC(VLOOKUP($E336,'Container Panel'!$B$41:$Z$100,$D336,0)/(VLOOKUP(FW$276,UI!$A$12:$O$51,VLOOKUP(FW$279,$B$276:$C$278,2,0),0)/1000)))),"")</f>
        <v/>
      </c>
      <c r="FX336" s="145" t="str">
        <f>IFERROR(IF(AND(FX$272=list!$D$3,'Box Calculation'!FX$279&lt;&gt;"h",$E336&lt;&gt;0),0,IF(AND(FX$273=list!$D$2,$E336&lt;&gt;0,TRUNC(VLOOKUP($E336,'Container Panel'!$B$41:$Z$100,$D336,0)/(VLOOKUP(FX$276,UI!$A$12:$O$51,VLOOKUP(FX$279,$B$276:$C$278,2,0),0)/1000))&gt;0),1,TRUNC(VLOOKUP($E336,'Container Panel'!$B$41:$Z$100,$D336,0)/(VLOOKUP(FX$276,UI!$A$12:$O$51,VLOOKUP(FX$279,$B$276:$C$278,2,0),0)/1000)))),"")</f>
        <v/>
      </c>
      <c r="FY336" s="145" t="str">
        <f>IFERROR(IF(AND(FY$272=list!$D$3,'Box Calculation'!FY$279&lt;&gt;"h",$E336&lt;&gt;0),0,IF(AND(FY$273=list!$D$2,$E336&lt;&gt;0,TRUNC(VLOOKUP($E336,'Container Panel'!$B$41:$Z$100,$D336,0)/(VLOOKUP(FY$276,UI!$A$12:$O$51,VLOOKUP(FY$279,$B$276:$C$278,2,0),0)/1000))&gt;0),1,TRUNC(VLOOKUP($E336,'Container Panel'!$B$41:$Z$100,$D336,0)/(VLOOKUP(FY$276,UI!$A$12:$O$51,VLOOKUP(FY$279,$B$276:$C$278,2,0),0)/1000)))),"")</f>
        <v/>
      </c>
      <c r="FZ336" s="145" t="str">
        <f>IFERROR(IF(AND(FZ$272=list!$D$3,'Box Calculation'!FZ$279&lt;&gt;"h",$E336&lt;&gt;0),0,IF(AND(FZ$273=list!$D$2,$E336&lt;&gt;0,TRUNC(VLOOKUP($E336,'Container Panel'!$B$41:$Z$100,$D336,0)/(VLOOKUP(FZ$276,UI!$A$12:$O$51,VLOOKUP(FZ$279,$B$276:$C$278,2,0),0)/1000))&gt;0),1,TRUNC(VLOOKUP($E336,'Container Panel'!$B$41:$Z$100,$D336,0)/(VLOOKUP(FZ$276,UI!$A$12:$O$51,VLOOKUP(FZ$279,$B$276:$C$278,2,0),0)/1000)))),"")</f>
        <v/>
      </c>
      <c r="GA336" s="145" t="str">
        <f>IFERROR(IF(AND(GA$272=list!$D$3,'Box Calculation'!GA$279&lt;&gt;"h",$E336&lt;&gt;0),0,IF(AND(GA$273=list!$D$2,$E336&lt;&gt;0,TRUNC(VLOOKUP($E336,'Container Panel'!$B$41:$Z$100,$D336,0)/(VLOOKUP(GA$276,UI!$A$12:$O$51,VLOOKUP(GA$279,$B$276:$C$278,2,0),0)/1000))&gt;0),1,TRUNC(VLOOKUP($E336,'Container Panel'!$B$41:$Z$100,$D336,0)/(VLOOKUP(GA$276,UI!$A$12:$O$51,VLOOKUP(GA$279,$B$276:$C$278,2,0),0)/1000)))),"")</f>
        <v/>
      </c>
      <c r="GB336" s="145" t="str">
        <f>IFERROR(IF(AND(GB$272=list!$D$3,'Box Calculation'!GB$279&lt;&gt;"h",$E336&lt;&gt;0),0,IF(AND(GB$273=list!$D$2,$E336&lt;&gt;0,TRUNC(VLOOKUP($E336,'Container Panel'!$B$41:$Z$100,$D336,0)/(VLOOKUP(GB$276,UI!$A$12:$O$51,VLOOKUP(GB$279,$B$276:$C$278,2,0),0)/1000))&gt;0),1,TRUNC(VLOOKUP($E336,'Container Panel'!$B$41:$Z$100,$D336,0)/(VLOOKUP(GB$276,UI!$A$12:$O$51,VLOOKUP(GB$279,$B$276:$C$278,2,0),0)/1000)))),"")</f>
        <v/>
      </c>
      <c r="GC336" s="145" t="str">
        <f>IFERROR(IF(AND(GC$272=list!$D$3,'Box Calculation'!GC$279&lt;&gt;"h",$E336&lt;&gt;0),0,IF(AND(GC$273=list!$D$2,$E336&lt;&gt;0,TRUNC(VLOOKUP($E336,'Container Panel'!$B$41:$Z$100,$D336,0)/(VLOOKUP(GC$276,UI!$A$12:$O$51,VLOOKUP(GC$279,$B$276:$C$278,2,0),0)/1000))&gt;0),1,TRUNC(VLOOKUP($E336,'Container Panel'!$B$41:$Z$100,$D336,0)/(VLOOKUP(GC$276,UI!$A$12:$O$51,VLOOKUP(GC$279,$B$276:$C$278,2,0),0)/1000)))),"")</f>
        <v/>
      </c>
      <c r="GD336" s="145" t="str">
        <f>IFERROR(IF(AND(GD$272=list!$D$3,'Box Calculation'!GD$279&lt;&gt;"h",$E336&lt;&gt;0),0,IF(AND(GD$273=list!$D$2,$E336&lt;&gt;0,TRUNC(VLOOKUP($E336,'Container Panel'!$B$41:$Z$100,$D336,0)/(VLOOKUP(GD$276,UI!$A$12:$O$51,VLOOKUP(GD$279,$B$276:$C$278,2,0),0)/1000))&gt;0),1,TRUNC(VLOOKUP($E336,'Container Panel'!$B$41:$Z$100,$D336,0)/(VLOOKUP(GD$276,UI!$A$12:$O$51,VLOOKUP(GD$279,$B$276:$C$278,2,0),0)/1000)))),"")</f>
        <v/>
      </c>
      <c r="GE336" s="145" t="str">
        <f>IFERROR(IF(AND(GE$272=list!$D$3,'Box Calculation'!GE$279&lt;&gt;"h",$E336&lt;&gt;0),0,IF(AND(GE$273=list!$D$2,$E336&lt;&gt;0,TRUNC(VLOOKUP($E336,'Container Panel'!$B$41:$Z$100,$D336,0)/(VLOOKUP(GE$276,UI!$A$12:$O$51,VLOOKUP(GE$279,$B$276:$C$278,2,0),0)/1000))&gt;0),1,TRUNC(VLOOKUP($E336,'Container Panel'!$B$41:$Z$100,$D336,0)/(VLOOKUP(GE$276,UI!$A$12:$O$51,VLOOKUP(GE$279,$B$276:$C$278,2,0),0)/1000)))),"")</f>
        <v/>
      </c>
      <c r="GF336" s="145" t="str">
        <f>IFERROR(IF(AND(GF$272=list!$D$3,'Box Calculation'!GF$279&lt;&gt;"h",$E336&lt;&gt;0),0,IF(AND(GF$273=list!$D$2,$E336&lt;&gt;0,TRUNC(VLOOKUP($E336,'Container Panel'!$B$41:$Z$100,$D336,0)/(VLOOKUP(GF$276,UI!$A$12:$O$51,VLOOKUP(GF$279,$B$276:$C$278,2,0),0)/1000))&gt;0),1,TRUNC(VLOOKUP($E336,'Container Panel'!$B$41:$Z$100,$D336,0)/(VLOOKUP(GF$276,UI!$A$12:$O$51,VLOOKUP(GF$279,$B$276:$C$278,2,0),0)/1000)))),"")</f>
        <v/>
      </c>
      <c r="GG336" s="145" t="str">
        <f>IFERROR(IF(AND(GG$272=list!$D$3,'Box Calculation'!GG$279&lt;&gt;"h",$E336&lt;&gt;0),0,IF(AND(GG$273=list!$D$2,$E336&lt;&gt;0,TRUNC(VLOOKUP($E336,'Container Panel'!$B$41:$Z$100,$D336,0)/(VLOOKUP(GG$276,UI!$A$12:$O$51,VLOOKUP(GG$279,$B$276:$C$278,2,0),0)/1000))&gt;0),1,TRUNC(VLOOKUP($E336,'Container Panel'!$B$41:$Z$100,$D336,0)/(VLOOKUP(GG$276,UI!$A$12:$O$51,VLOOKUP(GG$279,$B$276:$C$278,2,0),0)/1000)))),"")</f>
        <v/>
      </c>
      <c r="GH336" s="145" t="str">
        <f>IFERROR(IF(AND(GH$272=list!$D$3,'Box Calculation'!GH$279&lt;&gt;"h",$E336&lt;&gt;0),0,IF(AND(GH$273=list!$D$2,$E336&lt;&gt;0,TRUNC(VLOOKUP($E336,'Container Panel'!$B$41:$Z$100,$D336,0)/(VLOOKUP(GH$276,UI!$A$12:$O$51,VLOOKUP(GH$279,$B$276:$C$278,2,0),0)/1000))&gt;0),1,TRUNC(VLOOKUP($E336,'Container Panel'!$B$41:$Z$100,$D336,0)/(VLOOKUP(GH$276,UI!$A$12:$O$51,VLOOKUP(GH$279,$B$276:$C$278,2,0),0)/1000)))),"")</f>
        <v/>
      </c>
      <c r="GI336" s="145" t="str">
        <f>IFERROR(IF(AND(GI$272=list!$D$3,'Box Calculation'!GI$279&lt;&gt;"h",$E336&lt;&gt;0),0,IF(AND(GI$273=list!$D$2,$E336&lt;&gt;0,TRUNC(VLOOKUP($E336,'Container Panel'!$B$41:$Z$100,$D336,0)/(VLOOKUP(GI$276,UI!$A$12:$O$51,VLOOKUP(GI$279,$B$276:$C$278,2,0),0)/1000))&gt;0),1,TRUNC(VLOOKUP($E336,'Container Panel'!$B$41:$Z$100,$D336,0)/(VLOOKUP(GI$276,UI!$A$12:$O$51,VLOOKUP(GI$279,$B$276:$C$278,2,0),0)/1000)))),"")</f>
        <v/>
      </c>
      <c r="GJ336" s="145" t="str">
        <f>IFERROR(IF(AND(GJ$272=list!$D$3,'Box Calculation'!GJ$279&lt;&gt;"h",$E336&lt;&gt;0),0,IF(AND(GJ$273=list!$D$2,$E336&lt;&gt;0,TRUNC(VLOOKUP($E336,'Container Panel'!$B$41:$Z$100,$D336,0)/(VLOOKUP(GJ$276,UI!$A$12:$O$51,VLOOKUP(GJ$279,$B$276:$C$278,2,0),0)/1000))&gt;0),1,TRUNC(VLOOKUP($E336,'Container Panel'!$B$41:$Z$100,$D336,0)/(VLOOKUP(GJ$276,UI!$A$12:$O$51,VLOOKUP(GJ$279,$B$276:$C$278,2,0),0)/1000)))),"")</f>
        <v/>
      </c>
      <c r="GK336" s="145" t="str">
        <f>IFERROR(IF(AND(GK$272=list!$D$3,'Box Calculation'!GK$279&lt;&gt;"h",$E336&lt;&gt;0),0,IF(AND(GK$273=list!$D$2,$E336&lt;&gt;0,TRUNC(VLOOKUP($E336,'Container Panel'!$B$41:$Z$100,$D336,0)/(VLOOKUP(GK$276,UI!$A$12:$O$51,VLOOKUP(GK$279,$B$276:$C$278,2,0),0)/1000))&gt;0),1,TRUNC(VLOOKUP($E336,'Container Panel'!$B$41:$Z$100,$D336,0)/(VLOOKUP(GK$276,UI!$A$12:$O$51,VLOOKUP(GK$279,$B$276:$C$278,2,0),0)/1000)))),"")</f>
        <v/>
      </c>
      <c r="GL336" s="145" t="str">
        <f>IFERROR(IF(AND(GL$272=list!$D$3,'Box Calculation'!GL$279&lt;&gt;"h",$E336&lt;&gt;0),0,IF(AND(GL$273=list!$D$2,$E336&lt;&gt;0,TRUNC(VLOOKUP($E336,'Container Panel'!$B$41:$Z$100,$D336,0)/(VLOOKUP(GL$276,UI!$A$12:$O$51,VLOOKUP(GL$279,$B$276:$C$278,2,0),0)/1000))&gt;0),1,TRUNC(VLOOKUP($E336,'Container Panel'!$B$41:$Z$100,$D336,0)/(VLOOKUP(GL$276,UI!$A$12:$O$51,VLOOKUP(GL$279,$B$276:$C$278,2,0),0)/1000)))),"")</f>
        <v/>
      </c>
      <c r="GM336" s="145" t="str">
        <f>IFERROR(IF(AND(GM$272=list!$D$3,'Box Calculation'!GM$279&lt;&gt;"h",$E336&lt;&gt;0),0,IF(AND(GM$273=list!$D$2,$E336&lt;&gt;0,TRUNC(VLOOKUP($E336,'Container Panel'!$B$41:$Z$100,$D336,0)/(VLOOKUP(GM$276,UI!$A$12:$O$51,VLOOKUP(GM$279,$B$276:$C$278,2,0),0)/1000))&gt;0),1,TRUNC(VLOOKUP($E336,'Container Panel'!$B$41:$Z$100,$D336,0)/(VLOOKUP(GM$276,UI!$A$12:$O$51,VLOOKUP(GM$279,$B$276:$C$278,2,0),0)/1000)))),"")</f>
        <v/>
      </c>
      <c r="GN336" s="145" t="str">
        <f>IFERROR(IF(AND(GN$272=list!$D$3,'Box Calculation'!GN$279&lt;&gt;"h",$E336&lt;&gt;0),0,IF(AND(GN$273=list!$D$2,$E336&lt;&gt;0,TRUNC(VLOOKUP($E336,'Container Panel'!$B$41:$Z$100,$D336,0)/(VLOOKUP(GN$276,UI!$A$12:$O$51,VLOOKUP(GN$279,$B$276:$C$278,2,0),0)/1000))&gt;0),1,TRUNC(VLOOKUP($E336,'Container Panel'!$B$41:$Z$100,$D336,0)/(VLOOKUP(GN$276,UI!$A$12:$O$51,VLOOKUP(GN$279,$B$276:$C$278,2,0),0)/1000)))),"")</f>
        <v/>
      </c>
      <c r="GO336" s="145" t="str">
        <f>IFERROR(IF(AND(GO$272=list!$D$3,'Box Calculation'!GO$279&lt;&gt;"h",$E336&lt;&gt;0),0,IF(AND(GO$273=list!$D$2,$E336&lt;&gt;0,TRUNC(VLOOKUP($E336,'Container Panel'!$B$41:$Z$100,$D336,0)/(VLOOKUP(GO$276,UI!$A$12:$O$51,VLOOKUP(GO$279,$B$276:$C$278,2,0),0)/1000))&gt;0),1,TRUNC(VLOOKUP($E336,'Container Panel'!$B$41:$Z$100,$D336,0)/(VLOOKUP(GO$276,UI!$A$12:$O$51,VLOOKUP(GO$279,$B$276:$C$278,2,0),0)/1000)))),"")</f>
        <v/>
      </c>
      <c r="GP336" s="145" t="str">
        <f>IFERROR(IF(AND(GP$272=list!$D$3,'Box Calculation'!GP$279&lt;&gt;"h",$E336&lt;&gt;0),0,IF(AND(GP$273=list!$D$2,$E336&lt;&gt;0,TRUNC(VLOOKUP($E336,'Container Panel'!$B$41:$Z$100,$D336,0)/(VLOOKUP(GP$276,UI!$A$12:$O$51,VLOOKUP(GP$279,$B$276:$C$278,2,0),0)/1000))&gt;0),1,TRUNC(VLOOKUP($E336,'Container Panel'!$B$41:$Z$100,$D336,0)/(VLOOKUP(GP$276,UI!$A$12:$O$51,VLOOKUP(GP$279,$B$276:$C$278,2,0),0)/1000)))),"")</f>
        <v/>
      </c>
      <c r="GQ336" s="145" t="str">
        <f>IFERROR(IF(AND(GQ$272=list!$D$3,'Box Calculation'!GQ$279&lt;&gt;"h",$E336&lt;&gt;0),0,IF(AND(GQ$273=list!$D$2,$E336&lt;&gt;0,TRUNC(VLOOKUP($E336,'Container Panel'!$B$41:$Z$100,$D336,0)/(VLOOKUP(GQ$276,UI!$A$12:$O$51,VLOOKUP(GQ$279,$B$276:$C$278,2,0),0)/1000))&gt;0),1,TRUNC(VLOOKUP($E336,'Container Panel'!$B$41:$Z$100,$D336,0)/(VLOOKUP(GQ$276,UI!$A$12:$O$51,VLOOKUP(GQ$279,$B$276:$C$278,2,0),0)/1000)))),"")</f>
        <v/>
      </c>
      <c r="GR336" s="145" t="str">
        <f>IFERROR(IF(AND(GR$272=list!$D$3,'Box Calculation'!GR$279&lt;&gt;"h",$E336&lt;&gt;0),0,IF(AND(GR$273=list!$D$2,$E336&lt;&gt;0,TRUNC(VLOOKUP($E336,'Container Panel'!$B$41:$Z$100,$D336,0)/(VLOOKUP(GR$276,UI!$A$12:$O$51,VLOOKUP(GR$279,$B$276:$C$278,2,0),0)/1000))&gt;0),1,TRUNC(VLOOKUP($E336,'Container Panel'!$B$41:$Z$100,$D336,0)/(VLOOKUP(GR$276,UI!$A$12:$O$51,VLOOKUP(GR$279,$B$276:$C$278,2,0),0)/1000)))),"")</f>
        <v/>
      </c>
      <c r="GS336" s="145" t="str">
        <f>IFERROR(IF(AND(GS$272=list!$D$3,'Box Calculation'!GS$279&lt;&gt;"h",$E336&lt;&gt;0),0,IF(AND(GS$273=list!$D$2,$E336&lt;&gt;0,TRUNC(VLOOKUP($E336,'Container Panel'!$B$41:$Z$100,$D336,0)/(VLOOKUP(GS$276,UI!$A$12:$O$51,VLOOKUP(GS$279,$B$276:$C$278,2,0),0)/1000))&gt;0),1,TRUNC(VLOOKUP($E336,'Container Panel'!$B$41:$Z$100,$D336,0)/(VLOOKUP(GS$276,UI!$A$12:$O$51,VLOOKUP(GS$279,$B$276:$C$278,2,0),0)/1000)))),"")</f>
        <v/>
      </c>
      <c r="GT336" s="145" t="str">
        <f>IFERROR(IF(AND(GT$272=list!$D$3,'Box Calculation'!GT$279&lt;&gt;"h",$E336&lt;&gt;0),0,IF(AND(GT$273=list!$D$2,$E336&lt;&gt;0,TRUNC(VLOOKUP($E336,'Container Panel'!$B$41:$Z$100,$D336,0)/(VLOOKUP(GT$276,UI!$A$12:$O$51,VLOOKUP(GT$279,$B$276:$C$278,2,0),0)/1000))&gt;0),1,TRUNC(VLOOKUP($E336,'Container Panel'!$B$41:$Z$100,$D336,0)/(VLOOKUP(GT$276,UI!$A$12:$O$51,VLOOKUP(GT$279,$B$276:$C$278,2,0),0)/1000)))),"")</f>
        <v/>
      </c>
      <c r="GU336" s="145" t="str">
        <f>IFERROR(IF(AND(GU$272=list!$D$3,'Box Calculation'!GU$279&lt;&gt;"h",$E336&lt;&gt;0),0,IF(AND(GU$273=list!$D$2,$E336&lt;&gt;0,TRUNC(VLOOKUP($E336,'Container Panel'!$B$41:$Z$100,$D336,0)/(VLOOKUP(GU$276,UI!$A$12:$O$51,VLOOKUP(GU$279,$B$276:$C$278,2,0),0)/1000))&gt;0),1,TRUNC(VLOOKUP($E336,'Container Panel'!$B$41:$Z$100,$D336,0)/(VLOOKUP(GU$276,UI!$A$12:$O$51,VLOOKUP(GU$279,$B$276:$C$278,2,0),0)/1000)))),"")</f>
        <v/>
      </c>
      <c r="GV336" s="145" t="str">
        <f>IFERROR(IF(AND(GV$272=list!$D$3,'Box Calculation'!GV$279&lt;&gt;"h",$E336&lt;&gt;0),0,IF(AND(GV$273=list!$D$2,$E336&lt;&gt;0,TRUNC(VLOOKUP($E336,'Container Panel'!$B$41:$Z$100,$D336,0)/(VLOOKUP(GV$276,UI!$A$12:$O$51,VLOOKUP(GV$279,$B$276:$C$278,2,0),0)/1000))&gt;0),1,TRUNC(VLOOKUP($E336,'Container Panel'!$B$41:$Z$100,$D336,0)/(VLOOKUP(GV$276,UI!$A$12:$O$51,VLOOKUP(GV$279,$B$276:$C$278,2,0),0)/1000)))),"")</f>
        <v/>
      </c>
      <c r="GW336" s="145" t="str">
        <f>IFERROR(IF(AND(GW$272=list!$D$3,'Box Calculation'!GW$279&lt;&gt;"h",$E336&lt;&gt;0),0,IF(AND(GW$273=list!$D$2,$E336&lt;&gt;0,TRUNC(VLOOKUP($E336,'Container Panel'!$B$41:$Z$100,$D336,0)/(VLOOKUP(GW$276,UI!$A$12:$O$51,VLOOKUP(GW$279,$B$276:$C$278,2,0),0)/1000))&gt;0),1,TRUNC(VLOOKUP($E336,'Container Panel'!$B$41:$Z$100,$D336,0)/(VLOOKUP(GW$276,UI!$A$12:$O$51,VLOOKUP(GW$279,$B$276:$C$278,2,0),0)/1000)))),"")</f>
        <v/>
      </c>
      <c r="GX336" s="145" t="str">
        <f>IFERROR(IF(AND(GX$272=list!$D$3,'Box Calculation'!GX$279&lt;&gt;"h",$E336&lt;&gt;0),0,IF(AND(GX$273=list!$D$2,$E336&lt;&gt;0,TRUNC(VLOOKUP($E336,'Container Panel'!$B$41:$Z$100,$D336,0)/(VLOOKUP(GX$276,UI!$A$12:$O$51,VLOOKUP(GX$279,$B$276:$C$278,2,0),0)/1000))&gt;0),1,TRUNC(VLOOKUP($E336,'Container Panel'!$B$41:$Z$100,$D336,0)/(VLOOKUP(GX$276,UI!$A$12:$O$51,VLOOKUP(GX$279,$B$276:$C$278,2,0),0)/1000)))),"")</f>
        <v/>
      </c>
      <c r="GY336" s="145" t="str">
        <f>IFERROR(IF(AND(GY$272=list!$D$3,'Box Calculation'!GY$279&lt;&gt;"h",$E336&lt;&gt;0),0,IF(AND(GY$273=list!$D$2,$E336&lt;&gt;0,TRUNC(VLOOKUP($E336,'Container Panel'!$B$41:$Z$100,$D336,0)/(VLOOKUP(GY$276,UI!$A$12:$O$51,VLOOKUP(GY$279,$B$276:$C$278,2,0),0)/1000))&gt;0),1,TRUNC(VLOOKUP($E336,'Container Panel'!$B$41:$Z$100,$D336,0)/(VLOOKUP(GY$276,UI!$A$12:$O$51,VLOOKUP(GY$279,$B$276:$C$278,2,0),0)/1000)))),"")</f>
        <v/>
      </c>
      <c r="GZ336" s="145" t="str">
        <f>IFERROR(IF(AND(GZ$272=list!$D$3,'Box Calculation'!GZ$279&lt;&gt;"h",$E336&lt;&gt;0),0,IF(AND(GZ$273=list!$D$2,$E336&lt;&gt;0,TRUNC(VLOOKUP($E336,'Container Panel'!$B$41:$Z$100,$D336,0)/(VLOOKUP(GZ$276,UI!$A$12:$O$51,VLOOKUP(GZ$279,$B$276:$C$278,2,0),0)/1000))&gt;0),1,TRUNC(VLOOKUP($E336,'Container Panel'!$B$41:$Z$100,$D336,0)/(VLOOKUP(GZ$276,UI!$A$12:$O$51,VLOOKUP(GZ$279,$B$276:$C$278,2,0),0)/1000)))),"")</f>
        <v/>
      </c>
      <c r="HA336" s="145" t="str">
        <f>IFERROR(IF(AND(HA$272=list!$D$3,'Box Calculation'!HA$279&lt;&gt;"h",$E336&lt;&gt;0),0,IF(AND(HA$273=list!$D$2,$E336&lt;&gt;0,TRUNC(VLOOKUP($E336,'Container Panel'!$B$41:$Z$100,$D336,0)/(VLOOKUP(HA$276,UI!$A$12:$O$51,VLOOKUP(HA$279,$B$276:$C$278,2,0),0)/1000))&gt;0),1,TRUNC(VLOOKUP($E336,'Container Panel'!$B$41:$Z$100,$D336,0)/(VLOOKUP(HA$276,UI!$A$12:$O$51,VLOOKUP(HA$279,$B$276:$C$278,2,0),0)/1000)))),"")</f>
        <v/>
      </c>
      <c r="HB336" s="145" t="str">
        <f>IFERROR(IF(AND(HB$272=list!$D$3,'Box Calculation'!HB$279&lt;&gt;"h",$E336&lt;&gt;0),0,IF(AND(HB$273=list!$D$2,$E336&lt;&gt;0,TRUNC(VLOOKUP($E336,'Container Panel'!$B$41:$Z$100,$D336,0)/(VLOOKUP(HB$276,UI!$A$12:$O$51,VLOOKUP(HB$279,$B$276:$C$278,2,0),0)/1000))&gt;0),1,TRUNC(VLOOKUP($E336,'Container Panel'!$B$41:$Z$100,$D336,0)/(VLOOKUP(HB$276,UI!$A$12:$O$51,VLOOKUP(HB$279,$B$276:$C$278,2,0),0)/1000)))),"")</f>
        <v/>
      </c>
      <c r="HC336" s="145" t="str">
        <f>IFERROR(IF(AND(HC$272=list!$D$3,'Box Calculation'!HC$279&lt;&gt;"h",$E336&lt;&gt;0),0,IF(AND(HC$273=list!$D$2,$E336&lt;&gt;0,TRUNC(VLOOKUP($E336,'Container Panel'!$B$41:$Z$100,$D336,0)/(VLOOKUP(HC$276,UI!$A$12:$O$51,VLOOKUP(HC$279,$B$276:$C$278,2,0),0)/1000))&gt;0),1,TRUNC(VLOOKUP($E336,'Container Panel'!$B$41:$Z$100,$D336,0)/(VLOOKUP(HC$276,UI!$A$12:$O$51,VLOOKUP(HC$279,$B$276:$C$278,2,0),0)/1000)))),"")</f>
        <v/>
      </c>
      <c r="HD336" s="145" t="str">
        <f>IFERROR(IF(AND(HD$272=list!$D$3,'Box Calculation'!HD$279&lt;&gt;"h",$E336&lt;&gt;0),0,IF(AND(HD$273=list!$D$2,$E336&lt;&gt;0,TRUNC(VLOOKUP($E336,'Container Panel'!$B$41:$Z$100,$D336,0)/(VLOOKUP(HD$276,UI!$A$12:$O$51,VLOOKUP(HD$279,$B$276:$C$278,2,0),0)/1000))&gt;0),1,TRUNC(VLOOKUP($E336,'Container Panel'!$B$41:$Z$100,$D336,0)/(VLOOKUP(HD$276,UI!$A$12:$O$51,VLOOKUP(HD$279,$B$276:$C$278,2,0),0)/1000)))),"")</f>
        <v/>
      </c>
      <c r="HE336" s="145" t="str">
        <f>IFERROR(IF(AND(HE$272=list!$D$3,'Box Calculation'!HE$279&lt;&gt;"h",$E336&lt;&gt;0),0,IF(AND(HE$273=list!$D$2,$E336&lt;&gt;0,TRUNC(VLOOKUP($E336,'Container Panel'!$B$41:$Z$100,$D336,0)/(VLOOKUP(HE$276,UI!$A$12:$O$51,VLOOKUP(HE$279,$B$276:$C$278,2,0),0)/1000))&gt;0),1,TRUNC(VLOOKUP($E336,'Container Panel'!$B$41:$Z$100,$D336,0)/(VLOOKUP(HE$276,UI!$A$12:$O$51,VLOOKUP(HE$279,$B$276:$C$278,2,0),0)/1000)))),"")</f>
        <v/>
      </c>
      <c r="HF336" s="145" t="str">
        <f>IFERROR(IF(AND(HF$272=list!$D$3,'Box Calculation'!HF$279&lt;&gt;"h",$E336&lt;&gt;0),0,IF(AND(HF$273=list!$D$2,$E336&lt;&gt;0,TRUNC(VLOOKUP($E336,'Container Panel'!$B$41:$Z$100,$D336,0)/(VLOOKUP(HF$276,UI!$A$12:$O$51,VLOOKUP(HF$279,$B$276:$C$278,2,0),0)/1000))&gt;0),1,TRUNC(VLOOKUP($E336,'Container Panel'!$B$41:$Z$100,$D336,0)/(VLOOKUP(HF$276,UI!$A$12:$O$51,VLOOKUP(HF$279,$B$276:$C$278,2,0),0)/1000)))),"")</f>
        <v/>
      </c>
      <c r="HG336" s="145" t="str">
        <f>IFERROR(IF(AND(HG$272=list!$D$3,'Box Calculation'!HG$279&lt;&gt;"h",$E336&lt;&gt;0),0,IF(AND(HG$273=list!$D$2,$E336&lt;&gt;0,TRUNC(VLOOKUP($E336,'Container Panel'!$B$41:$Z$100,$D336,0)/(VLOOKUP(HG$276,UI!$A$12:$O$51,VLOOKUP(HG$279,$B$276:$C$278,2,0),0)/1000))&gt;0),1,TRUNC(VLOOKUP($E336,'Container Panel'!$B$41:$Z$100,$D336,0)/(VLOOKUP(HG$276,UI!$A$12:$O$51,VLOOKUP(HG$279,$B$276:$C$278,2,0),0)/1000)))),"")</f>
        <v/>
      </c>
      <c r="HH336" s="145" t="str">
        <f>IFERROR(IF(AND(HH$272=list!$D$3,'Box Calculation'!HH$279&lt;&gt;"h",$E336&lt;&gt;0),0,IF(AND(HH$273=list!$D$2,$E336&lt;&gt;0,TRUNC(VLOOKUP($E336,'Container Panel'!$B$41:$Z$100,$D336,0)/(VLOOKUP(HH$276,UI!$A$12:$O$51,VLOOKUP(HH$279,$B$276:$C$278,2,0),0)/1000))&gt;0),1,TRUNC(VLOOKUP($E336,'Container Panel'!$B$41:$Z$100,$D336,0)/(VLOOKUP(HH$276,UI!$A$12:$O$51,VLOOKUP(HH$279,$B$276:$C$278,2,0),0)/1000)))),"")</f>
        <v/>
      </c>
      <c r="HI336" s="145" t="str">
        <f>IFERROR(IF(AND(HI$272=list!$D$3,'Box Calculation'!HI$279&lt;&gt;"h",$E336&lt;&gt;0),0,IF(AND(HI$273=list!$D$2,$E336&lt;&gt;0,TRUNC(VLOOKUP($E336,'Container Panel'!$B$41:$Z$100,$D336,0)/(VLOOKUP(HI$276,UI!$A$12:$O$51,VLOOKUP(HI$279,$B$276:$C$278,2,0),0)/1000))&gt;0),1,TRUNC(VLOOKUP($E336,'Container Panel'!$B$41:$Z$100,$D336,0)/(VLOOKUP(HI$276,UI!$A$12:$O$51,VLOOKUP(HI$279,$B$276:$C$278,2,0),0)/1000)))),"")</f>
        <v/>
      </c>
      <c r="HJ336" s="145" t="str">
        <f>IFERROR(IF(AND(HJ$272=list!$D$3,'Box Calculation'!HJ$279&lt;&gt;"h",$E336&lt;&gt;0),0,IF(AND(HJ$273=list!$D$2,$E336&lt;&gt;0,TRUNC(VLOOKUP($E336,'Container Panel'!$B$41:$Z$100,$D336,0)/(VLOOKUP(HJ$276,UI!$A$12:$O$51,VLOOKUP(HJ$279,$B$276:$C$278,2,0),0)/1000))&gt;0),1,TRUNC(VLOOKUP($E336,'Container Panel'!$B$41:$Z$100,$D336,0)/(VLOOKUP(HJ$276,UI!$A$12:$O$51,VLOOKUP(HJ$279,$B$276:$C$278,2,0),0)/1000)))),"")</f>
        <v/>
      </c>
      <c r="HK336" s="145" t="str">
        <f>IFERROR(IF(AND(HK$272=list!$D$3,'Box Calculation'!HK$279&lt;&gt;"h",$E336&lt;&gt;0),0,IF(AND(HK$273=list!$D$2,$E336&lt;&gt;0,TRUNC(VLOOKUP($E336,'Container Panel'!$B$41:$Z$100,$D336,0)/(VLOOKUP(HK$276,UI!$A$12:$O$51,VLOOKUP(HK$279,$B$276:$C$278,2,0),0)/1000))&gt;0),1,TRUNC(VLOOKUP($E336,'Container Panel'!$B$41:$Z$100,$D336,0)/(VLOOKUP(HK$276,UI!$A$12:$O$51,VLOOKUP(HK$279,$B$276:$C$278,2,0),0)/1000)))),"")</f>
        <v/>
      </c>
      <c r="HL336" s="145" t="str">
        <f>IFERROR(IF(AND(HL$272=list!$D$3,'Box Calculation'!HL$279&lt;&gt;"h",$E336&lt;&gt;0),0,IF(AND(HL$273=list!$D$2,$E336&lt;&gt;0,TRUNC(VLOOKUP($E336,'Container Panel'!$B$41:$Z$100,$D336,0)/(VLOOKUP(HL$276,UI!$A$12:$O$51,VLOOKUP(HL$279,$B$276:$C$278,2,0),0)/1000))&gt;0),1,TRUNC(VLOOKUP($E336,'Container Panel'!$B$41:$Z$100,$D336,0)/(VLOOKUP(HL$276,UI!$A$12:$O$51,VLOOKUP(HL$279,$B$276:$C$278,2,0),0)/1000)))),"")</f>
        <v/>
      </c>
      <c r="HM336" s="145" t="str">
        <f>IFERROR(IF(AND(HM$272=list!$D$3,'Box Calculation'!HM$279&lt;&gt;"h",$E336&lt;&gt;0),0,IF(AND(HM$273=list!$D$2,$E336&lt;&gt;0,TRUNC(VLOOKUP($E336,'Container Panel'!$B$41:$Z$100,$D336,0)/(VLOOKUP(HM$276,UI!$A$12:$O$51,VLOOKUP(HM$279,$B$276:$C$278,2,0),0)/1000))&gt;0),1,TRUNC(VLOOKUP($E336,'Container Panel'!$B$41:$Z$100,$D336,0)/(VLOOKUP(HM$276,UI!$A$12:$O$51,VLOOKUP(HM$279,$B$276:$C$278,2,0),0)/1000)))),"")</f>
        <v/>
      </c>
      <c r="HN336" s="145" t="str">
        <f>IFERROR(IF(AND(HN$272=list!$D$3,'Box Calculation'!HN$279&lt;&gt;"h",$E336&lt;&gt;0),0,IF(AND(HN$273=list!$D$2,$E336&lt;&gt;0,TRUNC(VLOOKUP($E336,'Container Panel'!$B$41:$Z$100,$D336,0)/(VLOOKUP(HN$276,UI!$A$12:$O$51,VLOOKUP(HN$279,$B$276:$C$278,2,0),0)/1000))&gt;0),1,TRUNC(VLOOKUP($E336,'Container Panel'!$B$41:$Z$100,$D336,0)/(VLOOKUP(HN$276,UI!$A$12:$O$51,VLOOKUP(HN$279,$B$276:$C$278,2,0),0)/1000)))),"")</f>
        <v/>
      </c>
      <c r="HO336" s="145" t="str">
        <f>IFERROR(IF(AND(HO$272=list!$D$3,'Box Calculation'!HO$279&lt;&gt;"h",$E336&lt;&gt;0),0,IF(AND(HO$273=list!$D$2,$E336&lt;&gt;0,TRUNC(VLOOKUP($E336,'Container Panel'!$B$41:$Z$100,$D336,0)/(VLOOKUP(HO$276,UI!$A$12:$O$51,VLOOKUP(HO$279,$B$276:$C$278,2,0),0)/1000))&gt;0),1,TRUNC(VLOOKUP($E336,'Container Panel'!$B$41:$Z$100,$D336,0)/(VLOOKUP(HO$276,UI!$A$12:$O$51,VLOOKUP(HO$279,$B$276:$C$278,2,0),0)/1000)))),"")</f>
        <v/>
      </c>
      <c r="HP336" s="145" t="str">
        <f>IFERROR(IF(AND(HP$272=list!$D$3,'Box Calculation'!HP$279&lt;&gt;"h",$E336&lt;&gt;0),0,IF(AND(HP$273=list!$D$2,$E336&lt;&gt;0,TRUNC(VLOOKUP($E336,'Container Panel'!$B$41:$Z$100,$D336,0)/(VLOOKUP(HP$276,UI!$A$12:$O$51,VLOOKUP(HP$279,$B$276:$C$278,2,0),0)/1000))&gt;0),1,TRUNC(VLOOKUP($E336,'Container Panel'!$B$41:$Z$100,$D336,0)/(VLOOKUP(HP$276,UI!$A$12:$O$51,VLOOKUP(HP$279,$B$276:$C$278,2,0),0)/1000)))),"")</f>
        <v/>
      </c>
      <c r="HQ336" s="145" t="str">
        <f>IFERROR(IF(AND(HQ$272=list!$D$3,'Box Calculation'!HQ$279&lt;&gt;"h",$E336&lt;&gt;0),0,IF(AND(HQ$273=list!$D$2,$E336&lt;&gt;0,TRUNC(VLOOKUP($E336,'Container Panel'!$B$41:$Z$100,$D336,0)/(VLOOKUP(HQ$276,UI!$A$12:$O$51,VLOOKUP(HQ$279,$B$276:$C$278,2,0),0)/1000))&gt;0),1,TRUNC(VLOOKUP($E336,'Container Panel'!$B$41:$Z$100,$D336,0)/(VLOOKUP(HQ$276,UI!$A$12:$O$51,VLOOKUP(HQ$279,$B$276:$C$278,2,0),0)/1000)))),"")</f>
        <v/>
      </c>
      <c r="HR336" s="145" t="str">
        <f>IFERROR(IF(AND(HR$272=list!$D$3,'Box Calculation'!HR$279&lt;&gt;"h",$E336&lt;&gt;0),0,IF(AND(HR$273=list!$D$2,$E336&lt;&gt;0,TRUNC(VLOOKUP($E336,'Container Panel'!$B$41:$Z$100,$D336,0)/(VLOOKUP(HR$276,UI!$A$12:$O$51,VLOOKUP(HR$279,$B$276:$C$278,2,0),0)/1000))&gt;0),1,TRUNC(VLOOKUP($E336,'Container Panel'!$B$41:$Z$100,$D336,0)/(VLOOKUP(HR$276,UI!$A$12:$O$51,VLOOKUP(HR$279,$B$276:$C$278,2,0),0)/1000)))),"")</f>
        <v/>
      </c>
      <c r="HS336" s="145" t="str">
        <f>IFERROR(IF(AND(HS$272=list!$D$3,'Box Calculation'!HS$279&lt;&gt;"h",$E336&lt;&gt;0),0,IF(AND(HS$273=list!$D$2,$E336&lt;&gt;0,TRUNC(VLOOKUP($E336,'Container Panel'!$B$41:$Z$100,$D336,0)/(VLOOKUP(HS$276,UI!$A$12:$O$51,VLOOKUP(HS$279,$B$276:$C$278,2,0),0)/1000))&gt;0),1,TRUNC(VLOOKUP($E336,'Container Panel'!$B$41:$Z$100,$D336,0)/(VLOOKUP(HS$276,UI!$A$12:$O$51,VLOOKUP(HS$279,$B$276:$C$278,2,0),0)/1000)))),"")</f>
        <v/>
      </c>
      <c r="HT336" s="145" t="str">
        <f>IFERROR(IF(AND(HT$272=list!$D$3,'Box Calculation'!HT$279&lt;&gt;"h",$E336&lt;&gt;0),0,IF(AND(HT$273=list!$D$2,$E336&lt;&gt;0,TRUNC(VLOOKUP($E336,'Container Panel'!$B$41:$Z$100,$D336,0)/(VLOOKUP(HT$276,UI!$A$12:$O$51,VLOOKUP(HT$279,$B$276:$C$278,2,0),0)/1000))&gt;0),1,TRUNC(VLOOKUP($E336,'Container Panel'!$B$41:$Z$100,$D336,0)/(VLOOKUP(HT$276,UI!$A$12:$O$51,VLOOKUP(HT$279,$B$276:$C$278,2,0),0)/1000)))),"")</f>
        <v/>
      </c>
      <c r="HU336" s="145" t="str">
        <f>IFERROR(IF(AND(HU$272=list!$D$3,'Box Calculation'!HU$279&lt;&gt;"h",$E336&lt;&gt;0),0,IF(AND(HU$273=list!$D$2,$E336&lt;&gt;0,TRUNC(VLOOKUP($E336,'Container Panel'!$B$41:$Z$100,$D336,0)/(VLOOKUP(HU$276,UI!$A$12:$O$51,VLOOKUP(HU$279,$B$276:$C$278,2,0),0)/1000))&gt;0),1,TRUNC(VLOOKUP($E336,'Container Panel'!$B$41:$Z$100,$D336,0)/(VLOOKUP(HU$276,UI!$A$12:$O$51,VLOOKUP(HU$279,$B$276:$C$278,2,0),0)/1000)))),"")</f>
        <v/>
      </c>
      <c r="HV336" s="145" t="str">
        <f>IFERROR(IF(AND(HV$272=list!$D$3,'Box Calculation'!HV$279&lt;&gt;"h",$E336&lt;&gt;0),0,IF(AND(HV$273=list!$D$2,$E336&lt;&gt;0,TRUNC(VLOOKUP($E336,'Container Panel'!$B$41:$Z$100,$D336,0)/(VLOOKUP(HV$276,UI!$A$12:$O$51,VLOOKUP(HV$279,$B$276:$C$278,2,0),0)/1000))&gt;0),1,TRUNC(VLOOKUP($E336,'Container Panel'!$B$41:$Z$100,$D336,0)/(VLOOKUP(HV$276,UI!$A$12:$O$51,VLOOKUP(HV$279,$B$276:$C$278,2,0),0)/1000)))),"")</f>
        <v/>
      </c>
      <c r="HW336" s="145" t="str">
        <f>IFERROR(IF(AND(HW$272=list!$D$3,'Box Calculation'!HW$279&lt;&gt;"h",$E336&lt;&gt;0),0,IF(AND(HW$273=list!$D$2,$E336&lt;&gt;0,TRUNC(VLOOKUP($E336,'Container Panel'!$B$41:$Z$100,$D336,0)/(VLOOKUP(HW$276,UI!$A$12:$O$51,VLOOKUP(HW$279,$B$276:$C$278,2,0),0)/1000))&gt;0),1,TRUNC(VLOOKUP($E336,'Container Panel'!$B$41:$Z$100,$D336,0)/(VLOOKUP(HW$276,UI!$A$12:$O$51,VLOOKUP(HW$279,$B$276:$C$278,2,0),0)/1000)))),"")</f>
        <v/>
      </c>
      <c r="HX336" s="145" t="str">
        <f>IFERROR(IF(AND(HX$272=list!$D$3,'Box Calculation'!HX$279&lt;&gt;"h",$E336&lt;&gt;0),0,IF(AND(HX$273=list!$D$2,$E336&lt;&gt;0,TRUNC(VLOOKUP($E336,'Container Panel'!$B$41:$Z$100,$D336,0)/(VLOOKUP(HX$276,UI!$A$12:$O$51,VLOOKUP(HX$279,$B$276:$C$278,2,0),0)/1000))&gt;0),1,TRUNC(VLOOKUP($E336,'Container Panel'!$B$41:$Z$100,$D336,0)/(VLOOKUP(HX$276,UI!$A$12:$O$51,VLOOKUP(HX$279,$B$276:$C$278,2,0),0)/1000)))),"")</f>
        <v/>
      </c>
      <c r="HY336" s="145" t="str">
        <f>IFERROR(IF(AND(HY$272=list!$D$3,'Box Calculation'!HY$279&lt;&gt;"h",$E336&lt;&gt;0),0,IF(AND(HY$273=list!$D$2,$E336&lt;&gt;0,TRUNC(VLOOKUP($E336,'Container Panel'!$B$41:$Z$100,$D336,0)/(VLOOKUP(HY$276,UI!$A$12:$O$51,VLOOKUP(HY$279,$B$276:$C$278,2,0),0)/1000))&gt;0),1,TRUNC(VLOOKUP($E336,'Container Panel'!$B$41:$Z$100,$D336,0)/(VLOOKUP(HY$276,UI!$A$12:$O$51,VLOOKUP(HY$279,$B$276:$C$278,2,0),0)/1000)))),"")</f>
        <v/>
      </c>
      <c r="HZ336" s="145" t="str">
        <f>IFERROR(IF(AND(HZ$272=list!$D$3,'Box Calculation'!HZ$279&lt;&gt;"h",$E336&lt;&gt;0),0,IF(AND(HZ$273=list!$D$2,$E336&lt;&gt;0,TRUNC(VLOOKUP($E336,'Container Panel'!$B$41:$Z$100,$D336,0)/(VLOOKUP(HZ$276,UI!$A$12:$O$51,VLOOKUP(HZ$279,$B$276:$C$278,2,0),0)/1000))&gt;0),1,TRUNC(VLOOKUP($E336,'Container Panel'!$B$41:$Z$100,$D336,0)/(VLOOKUP(HZ$276,UI!$A$12:$O$51,VLOOKUP(HZ$279,$B$276:$C$278,2,0),0)/1000)))),"")</f>
        <v/>
      </c>
      <c r="IA336" s="145" t="str">
        <f>IFERROR(IF(AND(IA$272=list!$D$3,'Box Calculation'!IA$279&lt;&gt;"h",$E336&lt;&gt;0),0,IF(AND(IA$273=list!$D$2,$E336&lt;&gt;0,TRUNC(VLOOKUP($E336,'Container Panel'!$B$41:$Z$100,$D336,0)/(VLOOKUP(IA$276,UI!$A$12:$O$51,VLOOKUP(IA$279,$B$276:$C$278,2,0),0)/1000))&gt;0),1,TRUNC(VLOOKUP($E336,'Container Panel'!$B$41:$Z$100,$D336,0)/(VLOOKUP(IA$276,UI!$A$12:$O$51,VLOOKUP(IA$279,$B$276:$C$278,2,0),0)/1000)))),"")</f>
        <v/>
      </c>
      <c r="IB336" s="145" t="str">
        <f>IFERROR(IF(AND(IB$272=list!$D$3,'Box Calculation'!IB$279&lt;&gt;"h",$E336&lt;&gt;0),0,IF(AND(IB$273=list!$D$2,$E336&lt;&gt;0,TRUNC(VLOOKUP($E336,'Container Panel'!$B$41:$Z$100,$D336,0)/(VLOOKUP(IB$276,UI!$A$12:$O$51,VLOOKUP(IB$279,$B$276:$C$278,2,0),0)/1000))&gt;0),1,TRUNC(VLOOKUP($E336,'Container Panel'!$B$41:$Z$100,$D336,0)/(VLOOKUP(IB$276,UI!$A$12:$O$51,VLOOKUP(IB$279,$B$276:$C$278,2,0),0)/1000)))),"")</f>
        <v/>
      </c>
      <c r="IC336" s="145" t="str">
        <f>IFERROR(IF(AND(IC$272=list!$D$3,'Box Calculation'!IC$279&lt;&gt;"h",$E336&lt;&gt;0),0,IF(AND(IC$273=list!$D$2,$E336&lt;&gt;0,TRUNC(VLOOKUP($E336,'Container Panel'!$B$41:$Z$100,$D336,0)/(VLOOKUP(IC$276,UI!$A$12:$O$51,VLOOKUP(IC$279,$B$276:$C$278,2,0),0)/1000))&gt;0),1,TRUNC(VLOOKUP($E336,'Container Panel'!$B$41:$Z$100,$D336,0)/(VLOOKUP(IC$276,UI!$A$12:$O$51,VLOOKUP(IC$279,$B$276:$C$278,2,0),0)/1000)))),"")</f>
        <v/>
      </c>
      <c r="ID336" s="145" t="str">
        <f>IFERROR(IF(AND(ID$272=list!$D$3,'Box Calculation'!ID$279&lt;&gt;"h",$E336&lt;&gt;0),0,IF(AND(ID$273=list!$D$2,$E336&lt;&gt;0,TRUNC(VLOOKUP($E336,'Container Panel'!$B$41:$Z$100,$D336,0)/(VLOOKUP(ID$276,UI!$A$12:$O$51,VLOOKUP(ID$279,$B$276:$C$278,2,0),0)/1000))&gt;0),1,TRUNC(VLOOKUP($E336,'Container Panel'!$B$41:$Z$100,$D336,0)/(VLOOKUP(ID$276,UI!$A$12:$O$51,VLOOKUP(ID$279,$B$276:$C$278,2,0),0)/1000)))),"")</f>
        <v/>
      </c>
      <c r="IE336" s="145" t="str">
        <f>IFERROR(IF(AND(IE$272=list!$D$3,'Box Calculation'!IE$279&lt;&gt;"h",$E336&lt;&gt;0),0,IF(AND(IE$273=list!$D$2,$E336&lt;&gt;0,TRUNC(VLOOKUP($E336,'Container Panel'!$B$41:$Z$100,$D336,0)/(VLOOKUP(IE$276,UI!$A$12:$O$51,VLOOKUP(IE$279,$B$276:$C$278,2,0),0)/1000))&gt;0),1,TRUNC(VLOOKUP($E336,'Container Panel'!$B$41:$Z$100,$D336,0)/(VLOOKUP(IE$276,UI!$A$12:$O$51,VLOOKUP(IE$279,$B$276:$C$278,2,0),0)/1000)))),"")</f>
        <v/>
      </c>
      <c r="IF336" s="145" t="str">
        <f>IFERROR(IF(AND(IF$272=list!$D$3,'Box Calculation'!IF$279&lt;&gt;"h",$E336&lt;&gt;0),0,IF(AND(IF$273=list!$D$2,$E336&lt;&gt;0,TRUNC(VLOOKUP($E336,'Container Panel'!$B$41:$Z$100,$D336,0)/(VLOOKUP(IF$276,UI!$A$12:$O$51,VLOOKUP(IF$279,$B$276:$C$278,2,0),0)/1000))&gt;0),1,TRUNC(VLOOKUP($E336,'Container Panel'!$B$41:$Z$100,$D336,0)/(VLOOKUP(IF$276,UI!$A$12:$O$51,VLOOKUP(IF$279,$B$276:$C$278,2,0),0)/1000)))),"")</f>
        <v/>
      </c>
      <c r="IG336" s="145" t="str">
        <f>IFERROR(IF(AND(IG$272=list!$D$3,'Box Calculation'!IG$279&lt;&gt;"h",$E336&lt;&gt;0),0,IF(AND(IG$273=list!$D$2,$E336&lt;&gt;0,TRUNC(VLOOKUP($E336,'Container Panel'!$B$41:$Z$100,$D336,0)/(VLOOKUP(IG$276,UI!$A$12:$O$51,VLOOKUP(IG$279,$B$276:$C$278,2,0),0)/1000))&gt;0),1,TRUNC(VLOOKUP($E336,'Container Panel'!$B$41:$Z$100,$D336,0)/(VLOOKUP(IG$276,UI!$A$12:$O$51,VLOOKUP(IG$279,$B$276:$C$278,2,0),0)/1000)))),"")</f>
        <v/>
      </c>
      <c r="IH336" s="145" t="str">
        <f>IFERROR(IF(AND(IH$272=list!$D$3,'Box Calculation'!IH$279&lt;&gt;"h",$E336&lt;&gt;0),0,IF(AND(IH$273=list!$D$2,$E336&lt;&gt;0,TRUNC(VLOOKUP($E336,'Container Panel'!$B$41:$Z$100,$D336,0)/(VLOOKUP(IH$276,UI!$A$12:$O$51,VLOOKUP(IH$279,$B$276:$C$278,2,0),0)/1000))&gt;0),1,TRUNC(VLOOKUP($E336,'Container Panel'!$B$41:$Z$100,$D336,0)/(VLOOKUP(IH$276,UI!$A$12:$O$51,VLOOKUP(IH$279,$B$276:$C$278,2,0),0)/1000)))),"")</f>
        <v/>
      </c>
      <c r="II336" s="145" t="str">
        <f>IFERROR(IF(AND(II$272=list!$D$3,'Box Calculation'!II$279&lt;&gt;"h",$E336&lt;&gt;0),0,IF(AND(II$273=list!$D$2,$E336&lt;&gt;0,TRUNC(VLOOKUP($E336,'Container Panel'!$B$41:$Z$100,$D336,0)/(VLOOKUP(II$276,UI!$A$12:$O$51,VLOOKUP(II$279,$B$276:$C$278,2,0),0)/1000))&gt;0),1,TRUNC(VLOOKUP($E336,'Container Panel'!$B$41:$Z$100,$D336,0)/(VLOOKUP(II$276,UI!$A$12:$O$51,VLOOKUP(II$279,$B$276:$C$278,2,0),0)/1000)))),"")</f>
        <v/>
      </c>
      <c r="IJ336" s="145" t="str">
        <f>IFERROR(IF(AND(IJ$272=list!$D$3,'Box Calculation'!IJ$279&lt;&gt;"h",$E336&lt;&gt;0),0,IF(AND(IJ$273=list!$D$2,$E336&lt;&gt;0,TRUNC(VLOOKUP($E336,'Container Panel'!$B$41:$Z$100,$D336,0)/(VLOOKUP(IJ$276,UI!$A$12:$O$51,VLOOKUP(IJ$279,$B$276:$C$278,2,0),0)/1000))&gt;0),1,TRUNC(VLOOKUP($E336,'Container Panel'!$B$41:$Z$100,$D336,0)/(VLOOKUP(IJ$276,UI!$A$12:$O$51,VLOOKUP(IJ$279,$B$276:$C$278,2,0),0)/1000)))),"")</f>
        <v/>
      </c>
      <c r="IK336" s="145" t="str">
        <f>IFERROR(IF(AND(IK$272=list!$D$3,'Box Calculation'!IK$279&lt;&gt;"h",$E336&lt;&gt;0),0,IF(AND(IK$273=list!$D$2,$E336&lt;&gt;0,TRUNC(VLOOKUP($E336,'Container Panel'!$B$41:$Z$100,$D336,0)/(VLOOKUP(IK$276,UI!$A$12:$O$51,VLOOKUP(IK$279,$B$276:$C$278,2,0),0)/1000))&gt;0),1,TRUNC(VLOOKUP($E336,'Container Panel'!$B$41:$Z$100,$D336,0)/(VLOOKUP(IK$276,UI!$A$12:$O$51,VLOOKUP(IK$279,$B$276:$C$278,2,0),0)/1000)))),"")</f>
        <v/>
      </c>
      <c r="IL336" s="145" t="str">
        <f>IFERROR(IF(AND(IL$272=list!$D$3,'Box Calculation'!IL$279&lt;&gt;"h",$E336&lt;&gt;0),0,IF(AND(IL$273=list!$D$2,$E336&lt;&gt;0,TRUNC(VLOOKUP($E336,'Container Panel'!$B$41:$Z$100,$D336,0)/(VLOOKUP(IL$276,UI!$A$12:$O$51,VLOOKUP(IL$279,$B$276:$C$278,2,0),0)/1000))&gt;0),1,TRUNC(VLOOKUP($E336,'Container Panel'!$B$41:$Z$100,$D336,0)/(VLOOKUP(IL$276,UI!$A$12:$O$51,VLOOKUP(IL$279,$B$276:$C$278,2,0),0)/1000)))),"")</f>
        <v/>
      </c>
    </row>
    <row r="337" spans="2:246">
      <c r="B337" s="74">
        <v>57</v>
      </c>
      <c r="C337" s="74">
        <f t="shared" si="191"/>
        <v>20</v>
      </c>
      <c r="D337" s="163">
        <f>MOD(B337,3)+'Container Panel'!$Q$38</f>
        <v>16</v>
      </c>
      <c r="E337" s="143">
        <f t="shared" si="193"/>
        <v>0</v>
      </c>
      <c r="F337" s="144" t="s">
        <v>75</v>
      </c>
      <c r="G337" s="145" t="str">
        <f>IFERROR(TRUNC(VLOOKUP($E337,'Container Panel'!$B$41:$Z$100,$D337,0)/(VLOOKUP(G$276,UI!$A$12:$O$51,VLOOKUP(G$277,$B$276:$C$278,2,0),0)/1000)),"")</f>
        <v/>
      </c>
      <c r="H337" s="145" t="str">
        <f>IFERROR(TRUNC(VLOOKUP($E337,'Container Panel'!$B$41:$Z$100,$D337,0)/(VLOOKUP(H$276,UI!$A$12:$O$51,VLOOKUP(H$277,$B$276:$C$278,2,0),0)/1000)),"")</f>
        <v/>
      </c>
      <c r="I337" s="145" t="str">
        <f>IFERROR(TRUNC(VLOOKUP($E337,'Container Panel'!$B$41:$Z$100,$D337,0)/(VLOOKUP(I$276,UI!$A$12:$O$51,VLOOKUP(I$277,$B$276:$C$278,2,0),0)/1000)),"")</f>
        <v/>
      </c>
      <c r="J337" s="145" t="str">
        <f>IFERROR(TRUNC(VLOOKUP($E337,'Container Panel'!$B$41:$Z$100,$D337,0)/(VLOOKUP(J$276,UI!$A$12:$O$51,VLOOKUP(J$277,$B$276:$C$278,2,0),0)/1000)),"")</f>
        <v/>
      </c>
      <c r="K337" s="145" t="str">
        <f>IFERROR(TRUNC(VLOOKUP($E337,'Container Panel'!$B$41:$Z$100,$D337,0)/(VLOOKUP(K$276,UI!$A$12:$O$51,VLOOKUP(K$277,$B$276:$C$278,2,0),0)/1000)),"")</f>
        <v/>
      </c>
      <c r="L337" s="145" t="str">
        <f>IFERROR(TRUNC(VLOOKUP($E337,'Container Panel'!$B$41:$Z$100,$D337,0)/(VLOOKUP(L$276,UI!$A$12:$O$51,VLOOKUP(L$277,$B$276:$C$278,2,0),0)/1000)),"")</f>
        <v/>
      </c>
      <c r="M337" s="145" t="str">
        <f>IFERROR(TRUNC(VLOOKUP($E337,'Container Panel'!$B$41:$Z$100,$D337,0)/(VLOOKUP(M$276,UI!$A$12:$O$51,VLOOKUP(M$277,$B$276:$C$278,2,0),0)/1000)),"")</f>
        <v/>
      </c>
      <c r="N337" s="145" t="str">
        <f>IFERROR(TRUNC(VLOOKUP($E337,'Container Panel'!$B$41:$Z$100,$D337,0)/(VLOOKUP(N$276,UI!$A$12:$O$51,VLOOKUP(N$277,$B$276:$C$278,2,0),0)/1000)),"")</f>
        <v/>
      </c>
      <c r="O337" s="145" t="str">
        <f>IFERROR(TRUNC(VLOOKUP($E337,'Container Panel'!$B$41:$Z$100,$D337,0)/(VLOOKUP(O$276,UI!$A$12:$O$51,VLOOKUP(O$277,$B$276:$C$278,2,0),0)/1000)),"")</f>
        <v/>
      </c>
      <c r="P337" s="145" t="str">
        <f>IFERROR(TRUNC(VLOOKUP($E337,'Container Panel'!$B$41:$Z$100,$D337,0)/(VLOOKUP(P$276,UI!$A$12:$O$51,VLOOKUP(P$277,$B$276:$C$278,2,0),0)/1000)),"")</f>
        <v/>
      </c>
      <c r="Q337" s="145" t="str">
        <f>IFERROR(TRUNC(VLOOKUP($E337,'Container Panel'!$B$41:$Z$100,$D337,0)/(VLOOKUP(Q$276,UI!$A$12:$O$51,VLOOKUP(Q$277,$B$276:$C$278,2,0),0)/1000)),"")</f>
        <v/>
      </c>
      <c r="R337" s="145" t="str">
        <f>IFERROR(TRUNC(VLOOKUP($E337,'Container Panel'!$B$41:$Z$100,$D337,0)/(VLOOKUP(R$276,UI!$A$12:$O$51,VLOOKUP(R$277,$B$276:$C$278,2,0),0)/1000)),"")</f>
        <v/>
      </c>
      <c r="S337" s="145" t="str">
        <f>IFERROR(TRUNC(VLOOKUP($E337,'Container Panel'!$B$41:$Z$100,$D337,0)/(VLOOKUP(S$276,UI!$A$12:$O$51,VLOOKUP(S$277,$B$276:$C$278,2,0),0)/1000)),"")</f>
        <v/>
      </c>
      <c r="T337" s="145" t="str">
        <f>IFERROR(TRUNC(VLOOKUP($E337,'Container Panel'!$B$41:$Z$100,$D337,0)/(VLOOKUP(T$276,UI!$A$12:$O$51,VLOOKUP(T$277,$B$276:$C$278,2,0),0)/1000)),"")</f>
        <v/>
      </c>
      <c r="U337" s="145" t="str">
        <f>IFERROR(TRUNC(VLOOKUP($E337,'Container Panel'!$B$41:$Z$100,$D337,0)/(VLOOKUP(U$276,UI!$A$12:$O$51,VLOOKUP(U$277,$B$276:$C$278,2,0),0)/1000)),"")</f>
        <v/>
      </c>
      <c r="V337" s="145" t="str">
        <f>IFERROR(TRUNC(VLOOKUP($E337,'Container Panel'!$B$41:$Z$100,$D337,0)/(VLOOKUP(V$276,UI!$A$12:$O$51,VLOOKUP(V$277,$B$276:$C$278,2,0),0)/1000)),"")</f>
        <v/>
      </c>
      <c r="W337" s="145" t="str">
        <f>IFERROR(TRUNC(VLOOKUP($E337,'Container Panel'!$B$41:$Z$100,$D337,0)/(VLOOKUP(W$276,UI!$A$12:$O$51,VLOOKUP(W$277,$B$276:$C$278,2,0),0)/1000)),"")</f>
        <v/>
      </c>
      <c r="X337" s="145" t="str">
        <f>IFERROR(TRUNC(VLOOKUP($E337,'Container Panel'!$B$41:$Z$100,$D337,0)/(VLOOKUP(X$276,UI!$A$12:$O$51,VLOOKUP(X$277,$B$276:$C$278,2,0),0)/1000)),"")</f>
        <v/>
      </c>
      <c r="Y337" s="145" t="str">
        <f>IFERROR(TRUNC(VLOOKUP($E337,'Container Panel'!$B$41:$Z$100,$D337,0)/(VLOOKUP(Y$276,UI!$A$12:$O$51,VLOOKUP(Y$277,$B$276:$C$278,2,0),0)/1000)),"")</f>
        <v/>
      </c>
      <c r="Z337" s="145" t="str">
        <f>IFERROR(TRUNC(VLOOKUP($E337,'Container Panel'!$B$41:$Z$100,$D337,0)/(VLOOKUP(Z$276,UI!$A$12:$O$51,VLOOKUP(Z$277,$B$276:$C$278,2,0),0)/1000)),"")</f>
        <v/>
      </c>
      <c r="AA337" s="145" t="str">
        <f>IFERROR(TRUNC(VLOOKUP($E337,'Container Panel'!$B$41:$Z$100,$D337,0)/(VLOOKUP(AA$276,UI!$A$12:$O$51,VLOOKUP(AA$277,$B$276:$C$278,2,0),0)/1000)),"")</f>
        <v/>
      </c>
      <c r="AB337" s="145" t="str">
        <f>IFERROR(TRUNC(VLOOKUP($E337,'Container Panel'!$B$41:$Z$100,$D337,0)/(VLOOKUP(AB$276,UI!$A$12:$O$51,VLOOKUP(AB$277,$B$276:$C$278,2,0),0)/1000)),"")</f>
        <v/>
      </c>
      <c r="AC337" s="145" t="str">
        <f>IFERROR(TRUNC(VLOOKUP($E337,'Container Panel'!$B$41:$Z$100,$D337,0)/(VLOOKUP(AC$276,UI!$A$12:$O$51,VLOOKUP(AC$277,$B$276:$C$278,2,0),0)/1000)),"")</f>
        <v/>
      </c>
      <c r="AD337" s="145" t="str">
        <f>IFERROR(TRUNC(VLOOKUP($E337,'Container Panel'!$B$41:$Z$100,$D337,0)/(VLOOKUP(AD$276,UI!$A$12:$O$51,VLOOKUP(AD$277,$B$276:$C$278,2,0),0)/1000)),"")</f>
        <v/>
      </c>
      <c r="AE337" s="145" t="str">
        <f>IFERROR(TRUNC(VLOOKUP($E337,'Container Panel'!$B$41:$Z$100,$D337,0)/(VLOOKUP(AE$276,UI!$A$12:$O$51,VLOOKUP(AE$277,$B$276:$C$278,2,0),0)/1000)),"")</f>
        <v/>
      </c>
      <c r="AF337" s="145" t="str">
        <f>IFERROR(TRUNC(VLOOKUP($E337,'Container Panel'!$B$41:$Z$100,$D337,0)/(VLOOKUP(AF$276,UI!$A$12:$O$51,VLOOKUP(AF$277,$B$276:$C$278,2,0),0)/1000)),"")</f>
        <v/>
      </c>
      <c r="AG337" s="145" t="str">
        <f>IFERROR(TRUNC(VLOOKUP($E337,'Container Panel'!$B$41:$Z$100,$D337,0)/(VLOOKUP(AG$276,UI!$A$12:$O$51,VLOOKUP(AG$277,$B$276:$C$278,2,0),0)/1000)),"")</f>
        <v/>
      </c>
      <c r="AH337" s="145" t="str">
        <f>IFERROR(TRUNC(VLOOKUP($E337,'Container Panel'!$B$41:$Z$100,$D337,0)/(VLOOKUP(AH$276,UI!$A$12:$O$51,VLOOKUP(AH$277,$B$276:$C$278,2,0),0)/1000)),"")</f>
        <v/>
      </c>
      <c r="AI337" s="145" t="str">
        <f>IFERROR(TRUNC(VLOOKUP($E337,'Container Panel'!$B$41:$Z$100,$D337,0)/(VLOOKUP(AI$276,UI!$A$12:$O$51,VLOOKUP(AI$277,$B$276:$C$278,2,0),0)/1000)),"")</f>
        <v/>
      </c>
      <c r="AJ337" s="145" t="str">
        <f>IFERROR(TRUNC(VLOOKUP($E337,'Container Panel'!$B$41:$Z$100,$D337,0)/(VLOOKUP(AJ$276,UI!$A$12:$O$51,VLOOKUP(AJ$277,$B$276:$C$278,2,0),0)/1000)),"")</f>
        <v/>
      </c>
      <c r="AK337" s="145" t="str">
        <f>IFERROR(TRUNC(VLOOKUP($E337,'Container Panel'!$B$41:$Z$100,$D337,0)/(VLOOKUP(AK$276,UI!$A$12:$O$51,VLOOKUP(AK$277,$B$276:$C$278,2,0),0)/1000)),"")</f>
        <v/>
      </c>
      <c r="AL337" s="145" t="str">
        <f>IFERROR(TRUNC(VLOOKUP($E337,'Container Panel'!$B$41:$Z$100,$D337,0)/(VLOOKUP(AL$276,UI!$A$12:$O$51,VLOOKUP(AL$277,$B$276:$C$278,2,0),0)/1000)),"")</f>
        <v/>
      </c>
      <c r="AM337" s="145" t="str">
        <f>IFERROR(TRUNC(VLOOKUP($E337,'Container Panel'!$B$41:$Z$100,$D337,0)/(VLOOKUP(AM$276,UI!$A$12:$O$51,VLOOKUP(AM$277,$B$276:$C$278,2,0),0)/1000)),"")</f>
        <v/>
      </c>
      <c r="AN337" s="145" t="str">
        <f>IFERROR(TRUNC(VLOOKUP($E337,'Container Panel'!$B$41:$Z$100,$D337,0)/(VLOOKUP(AN$276,UI!$A$12:$O$51,VLOOKUP(AN$277,$B$276:$C$278,2,0),0)/1000)),"")</f>
        <v/>
      </c>
      <c r="AO337" s="145" t="str">
        <f>IFERROR(TRUNC(VLOOKUP($E337,'Container Panel'!$B$41:$Z$100,$D337,0)/(VLOOKUP(AO$276,UI!$A$12:$O$51,VLOOKUP(AO$277,$B$276:$C$278,2,0),0)/1000)),"")</f>
        <v/>
      </c>
      <c r="AP337" s="145" t="str">
        <f>IFERROR(TRUNC(VLOOKUP($E337,'Container Panel'!$B$41:$Z$100,$D337,0)/(VLOOKUP(AP$276,UI!$A$12:$O$51,VLOOKUP(AP$277,$B$276:$C$278,2,0),0)/1000)),"")</f>
        <v/>
      </c>
      <c r="AQ337" s="145" t="str">
        <f>IFERROR(TRUNC(VLOOKUP($E337,'Container Panel'!$B$41:$Z$100,$D337,0)/(VLOOKUP(AQ$276,UI!$A$12:$O$51,VLOOKUP(AQ$277,$B$276:$C$278,2,0),0)/1000)),"")</f>
        <v/>
      </c>
      <c r="AR337" s="145" t="str">
        <f>IFERROR(TRUNC(VLOOKUP($E337,'Container Panel'!$B$41:$Z$100,$D337,0)/(VLOOKUP(AR$276,UI!$A$12:$O$51,VLOOKUP(AR$277,$B$276:$C$278,2,0),0)/1000)),"")</f>
        <v/>
      </c>
      <c r="AS337" s="145" t="str">
        <f>IFERROR(TRUNC(VLOOKUP($E337,'Container Panel'!$B$41:$Z$100,$D337,0)/(VLOOKUP(AS$276,UI!$A$12:$O$51,VLOOKUP(AS$277,$B$276:$C$278,2,0),0)/1000)),"")</f>
        <v/>
      </c>
      <c r="AT337" s="145" t="str">
        <f>IFERROR(TRUNC(VLOOKUP($E337,'Container Panel'!$B$41:$Z$100,$D337,0)/(VLOOKUP(AT$276,UI!$A$12:$O$51,VLOOKUP(AT$277,$B$276:$C$278,2,0),0)/1000)),"")</f>
        <v/>
      </c>
      <c r="AU337" s="145" t="str">
        <f>IFERROR(TRUNC(VLOOKUP($E337,'Container Panel'!$B$41:$Z$100,$D337,0)/(VLOOKUP(AU$276,UI!$A$12:$O$51,VLOOKUP(AU$277,$B$276:$C$278,2,0),0)/1000)),"")</f>
        <v/>
      </c>
      <c r="AV337" s="145" t="str">
        <f>IFERROR(TRUNC(VLOOKUP($E337,'Container Panel'!$B$41:$Z$100,$D337,0)/(VLOOKUP(AV$276,UI!$A$12:$O$51,VLOOKUP(AV$277,$B$276:$C$278,2,0),0)/1000)),"")</f>
        <v/>
      </c>
      <c r="AW337" s="145" t="str">
        <f>IFERROR(TRUNC(VLOOKUP($E337,'Container Panel'!$B$41:$Z$100,$D337,0)/(VLOOKUP(AW$276,UI!$A$12:$O$51,VLOOKUP(AW$277,$B$276:$C$278,2,0),0)/1000)),"")</f>
        <v/>
      </c>
      <c r="AX337" s="145" t="str">
        <f>IFERROR(TRUNC(VLOOKUP($E337,'Container Panel'!$B$41:$Z$100,$D337,0)/(VLOOKUP(AX$276,UI!$A$12:$O$51,VLOOKUP(AX$277,$B$276:$C$278,2,0),0)/1000)),"")</f>
        <v/>
      </c>
      <c r="AY337" s="145" t="str">
        <f>IFERROR(TRUNC(VLOOKUP($E337,'Container Panel'!$B$41:$Z$100,$D337,0)/(VLOOKUP(AY$276,UI!$A$12:$O$51,VLOOKUP(AY$277,$B$276:$C$278,2,0),0)/1000)),"")</f>
        <v/>
      </c>
      <c r="AZ337" s="145" t="str">
        <f>IFERROR(TRUNC(VLOOKUP($E337,'Container Panel'!$B$41:$Z$100,$D337,0)/(VLOOKUP(AZ$276,UI!$A$12:$O$51,VLOOKUP(AZ$277,$B$276:$C$278,2,0),0)/1000)),"")</f>
        <v/>
      </c>
      <c r="BA337" s="145" t="str">
        <f>IFERROR(TRUNC(VLOOKUP($E337,'Container Panel'!$B$41:$Z$100,$D337,0)/(VLOOKUP(BA$276,UI!$A$12:$O$51,VLOOKUP(BA$277,$B$276:$C$278,2,0),0)/1000)),"")</f>
        <v/>
      </c>
      <c r="BB337" s="145" t="str">
        <f>IFERROR(TRUNC(VLOOKUP($E337,'Container Panel'!$B$41:$Z$100,$D337,0)/(VLOOKUP(BB$276,UI!$A$12:$O$51,VLOOKUP(BB$277,$B$276:$C$278,2,0),0)/1000)),"")</f>
        <v/>
      </c>
      <c r="BC337" s="145" t="str">
        <f>IFERROR(TRUNC(VLOOKUP($E337,'Container Panel'!$B$41:$Z$100,$D337,0)/(VLOOKUP(BC$276,UI!$A$12:$O$51,VLOOKUP(BC$277,$B$276:$C$278,2,0),0)/1000)),"")</f>
        <v/>
      </c>
      <c r="BD337" s="145" t="str">
        <f>IFERROR(TRUNC(VLOOKUP($E337,'Container Panel'!$B$41:$Z$100,$D337,0)/(VLOOKUP(BD$276,UI!$A$12:$O$51,VLOOKUP(BD$277,$B$276:$C$278,2,0),0)/1000)),"")</f>
        <v/>
      </c>
      <c r="BE337" s="145" t="str">
        <f>IFERROR(TRUNC(VLOOKUP($E337,'Container Panel'!$B$41:$Z$100,$D337,0)/(VLOOKUP(BE$276,UI!$A$12:$O$51,VLOOKUP(BE$277,$B$276:$C$278,2,0),0)/1000)),"")</f>
        <v/>
      </c>
      <c r="BF337" s="145" t="str">
        <f>IFERROR(TRUNC(VLOOKUP($E337,'Container Panel'!$B$41:$Z$100,$D337,0)/(VLOOKUP(BF$276,UI!$A$12:$O$51,VLOOKUP(BF$277,$B$276:$C$278,2,0),0)/1000)),"")</f>
        <v/>
      </c>
      <c r="BG337" s="145" t="str">
        <f>IFERROR(TRUNC(VLOOKUP($E337,'Container Panel'!$B$41:$Z$100,$D337,0)/(VLOOKUP(BG$276,UI!$A$12:$O$51,VLOOKUP(BG$277,$B$276:$C$278,2,0),0)/1000)),"")</f>
        <v/>
      </c>
      <c r="BH337" s="145" t="str">
        <f>IFERROR(TRUNC(VLOOKUP($E337,'Container Panel'!$B$41:$Z$100,$D337,0)/(VLOOKUP(BH$276,UI!$A$12:$O$51,VLOOKUP(BH$277,$B$276:$C$278,2,0),0)/1000)),"")</f>
        <v/>
      </c>
      <c r="BI337" s="145" t="str">
        <f>IFERROR(TRUNC(VLOOKUP($E337,'Container Panel'!$B$41:$Z$100,$D337,0)/(VLOOKUP(BI$276,UI!$A$12:$O$51,VLOOKUP(BI$277,$B$276:$C$278,2,0),0)/1000)),"")</f>
        <v/>
      </c>
      <c r="BJ337" s="145" t="str">
        <f>IFERROR(TRUNC(VLOOKUP($E337,'Container Panel'!$B$41:$Z$100,$D337,0)/(VLOOKUP(BJ$276,UI!$A$12:$O$51,VLOOKUP(BJ$277,$B$276:$C$278,2,0),0)/1000)),"")</f>
        <v/>
      </c>
      <c r="BK337" s="145" t="str">
        <f>IFERROR(TRUNC(VLOOKUP($E337,'Container Panel'!$B$41:$Z$100,$D337,0)/(VLOOKUP(BK$276,UI!$A$12:$O$51,VLOOKUP(BK$277,$B$276:$C$278,2,0),0)/1000)),"")</f>
        <v/>
      </c>
      <c r="BL337" s="145" t="str">
        <f>IFERROR(TRUNC(VLOOKUP($E337,'Container Panel'!$B$41:$Z$100,$D337,0)/(VLOOKUP(BL$276,UI!$A$12:$O$51,VLOOKUP(BL$277,$B$276:$C$278,2,0),0)/1000)),"")</f>
        <v/>
      </c>
      <c r="BM337" s="145" t="str">
        <f>IFERROR(TRUNC(VLOOKUP($E337,'Container Panel'!$B$41:$Z$100,$D337,0)/(VLOOKUP(BM$276,UI!$A$12:$O$51,VLOOKUP(BM$277,$B$276:$C$278,2,0),0)/1000)),"")</f>
        <v/>
      </c>
      <c r="BN337" s="145" t="str">
        <f>IFERROR(TRUNC(VLOOKUP($E337,'Container Panel'!$B$41:$Z$100,$D337,0)/(VLOOKUP(BN$276,UI!$A$12:$O$51,VLOOKUP(BN$277,$B$276:$C$278,2,0),0)/1000)),"")</f>
        <v/>
      </c>
      <c r="BO337" s="145" t="str">
        <f>IFERROR(TRUNC(VLOOKUP($E337,'Container Panel'!$B$41:$Z$100,$D337,0)/(VLOOKUP(BO$276,UI!$A$12:$O$51,VLOOKUP(BO$277,$B$276:$C$278,2,0),0)/1000)),"")</f>
        <v/>
      </c>
      <c r="BP337" s="145" t="str">
        <f>IFERROR(TRUNC(VLOOKUP($E337,'Container Panel'!$B$41:$Z$100,$D337,0)/(VLOOKUP(BP$276,UI!$A$12:$O$51,VLOOKUP(BP$277,$B$276:$C$278,2,0),0)/1000)),"")</f>
        <v/>
      </c>
      <c r="BQ337" s="145" t="str">
        <f>IFERROR(TRUNC(VLOOKUP($E337,'Container Panel'!$B$41:$Z$100,$D337,0)/(VLOOKUP(BQ$276,UI!$A$12:$O$51,VLOOKUP(BQ$277,$B$276:$C$278,2,0),0)/1000)),"")</f>
        <v/>
      </c>
      <c r="BR337" s="145" t="str">
        <f>IFERROR(TRUNC(VLOOKUP($E337,'Container Panel'!$B$41:$Z$100,$D337,0)/(VLOOKUP(BR$276,UI!$A$12:$O$51,VLOOKUP(BR$277,$B$276:$C$278,2,0),0)/1000)),"")</f>
        <v/>
      </c>
      <c r="BS337" s="145" t="str">
        <f>IFERROR(TRUNC(VLOOKUP($E337,'Container Panel'!$B$41:$Z$100,$D337,0)/(VLOOKUP(BS$276,UI!$A$12:$O$51,VLOOKUP(BS$277,$B$276:$C$278,2,0),0)/1000)),"")</f>
        <v/>
      </c>
      <c r="BT337" s="145" t="str">
        <f>IFERROR(TRUNC(VLOOKUP($E337,'Container Panel'!$B$41:$Z$100,$D337,0)/(VLOOKUP(BT$276,UI!$A$12:$O$51,VLOOKUP(BT$277,$B$276:$C$278,2,0),0)/1000)),"")</f>
        <v/>
      </c>
      <c r="BU337" s="145" t="str">
        <f>IFERROR(TRUNC(VLOOKUP($E337,'Container Panel'!$B$41:$Z$100,$D337,0)/(VLOOKUP(BU$276,UI!$A$12:$O$51,VLOOKUP(BU$277,$B$276:$C$278,2,0),0)/1000)),"")</f>
        <v/>
      </c>
      <c r="BV337" s="145" t="str">
        <f>IFERROR(TRUNC(VLOOKUP($E337,'Container Panel'!$B$41:$Z$100,$D337,0)/(VLOOKUP(BV$276,UI!$A$12:$O$51,VLOOKUP(BV$277,$B$276:$C$278,2,0),0)/1000)),"")</f>
        <v/>
      </c>
      <c r="BW337" s="145" t="str">
        <f>IFERROR(TRUNC(VLOOKUP($E337,'Container Panel'!$B$41:$Z$100,$D337,0)/(VLOOKUP(BW$276,UI!$A$12:$O$51,VLOOKUP(BW$277,$B$276:$C$278,2,0),0)/1000)),"")</f>
        <v/>
      </c>
      <c r="BX337" s="145" t="str">
        <f>IFERROR(TRUNC(VLOOKUP($E337,'Container Panel'!$B$41:$Z$100,$D337,0)/(VLOOKUP(BX$276,UI!$A$12:$O$51,VLOOKUP(BX$277,$B$276:$C$278,2,0),0)/1000)),"")</f>
        <v/>
      </c>
      <c r="BY337" s="145" t="str">
        <f>IFERROR(TRUNC(VLOOKUP($E337,'Container Panel'!$B$41:$Z$100,$D337,0)/(VLOOKUP(BY$276,UI!$A$12:$O$51,VLOOKUP(BY$277,$B$276:$C$278,2,0),0)/1000)),"")</f>
        <v/>
      </c>
      <c r="BZ337" s="145" t="str">
        <f>IFERROR(TRUNC(VLOOKUP($E337,'Container Panel'!$B$41:$Z$100,$D337,0)/(VLOOKUP(BZ$276,UI!$A$12:$O$51,VLOOKUP(BZ$277,$B$276:$C$278,2,0),0)/1000)),"")</f>
        <v/>
      </c>
      <c r="CA337" s="145" t="str">
        <f>IFERROR(TRUNC(VLOOKUP($E337,'Container Panel'!$B$41:$Z$100,$D337,0)/(VLOOKUP(CA$276,UI!$A$12:$O$51,VLOOKUP(CA$277,$B$276:$C$278,2,0),0)/1000)),"")</f>
        <v/>
      </c>
      <c r="CB337" s="145" t="str">
        <f>IFERROR(TRUNC(VLOOKUP($E337,'Container Panel'!$B$41:$Z$100,$D337,0)/(VLOOKUP(CB$276,UI!$A$12:$O$51,VLOOKUP(CB$277,$B$276:$C$278,2,0),0)/1000)),"")</f>
        <v/>
      </c>
      <c r="CC337" s="145" t="str">
        <f>IFERROR(TRUNC(VLOOKUP($E337,'Container Panel'!$B$41:$Z$100,$D337,0)/(VLOOKUP(CC$276,UI!$A$12:$O$51,VLOOKUP(CC$277,$B$276:$C$278,2,0),0)/1000)),"")</f>
        <v/>
      </c>
      <c r="CD337" s="145" t="str">
        <f>IFERROR(TRUNC(VLOOKUP($E337,'Container Panel'!$B$41:$Z$100,$D337,0)/(VLOOKUP(CD$276,UI!$A$12:$O$51,VLOOKUP(CD$277,$B$276:$C$278,2,0),0)/1000)),"")</f>
        <v/>
      </c>
      <c r="CE337" s="145" t="str">
        <f>IFERROR(TRUNC(VLOOKUP($E337,'Container Panel'!$B$41:$Z$100,$D337,0)/(VLOOKUP(CE$276,UI!$A$12:$O$51,VLOOKUP(CE$277,$B$276:$C$278,2,0),0)/1000)),"")</f>
        <v/>
      </c>
      <c r="CF337" s="145" t="str">
        <f>IFERROR(TRUNC(VLOOKUP($E337,'Container Panel'!$B$41:$Z$100,$D337,0)/(VLOOKUP(CF$276,UI!$A$12:$O$51,VLOOKUP(CF$277,$B$276:$C$278,2,0),0)/1000)),"")</f>
        <v/>
      </c>
      <c r="CG337" s="145" t="str">
        <f>IFERROR(TRUNC(VLOOKUP($E337,'Container Panel'!$B$41:$Z$100,$D337,0)/(VLOOKUP(CG$276,UI!$A$12:$O$51,VLOOKUP(CG$277,$B$276:$C$278,2,0),0)/1000)),"")</f>
        <v/>
      </c>
      <c r="CH337" s="145" t="str">
        <f>IFERROR(TRUNC(VLOOKUP($E337,'Container Panel'!$B$41:$Z$100,$D337,0)/(VLOOKUP(CH$276,UI!$A$12:$O$51,VLOOKUP(CH$277,$B$276:$C$278,2,0),0)/1000)),"")</f>
        <v/>
      </c>
      <c r="CI337" s="145" t="str">
        <f>IFERROR(TRUNC(VLOOKUP($E337,'Container Panel'!$B$41:$Z$100,$D337,0)/(VLOOKUP(CI$276,UI!$A$12:$O$51,VLOOKUP(CI$277,$B$276:$C$278,2,0),0)/1000)),"")</f>
        <v/>
      </c>
      <c r="CJ337" s="145" t="str">
        <f>IFERROR(TRUNC(VLOOKUP($E337,'Container Panel'!$B$41:$Z$100,$D337,0)/(VLOOKUP(CJ$276,UI!$A$12:$O$51,VLOOKUP(CJ$277,$B$276:$C$278,2,0),0)/1000)),"")</f>
        <v/>
      </c>
      <c r="CK337" s="145" t="str">
        <f>IFERROR(TRUNC(VLOOKUP($E337,'Container Panel'!$B$41:$Z$100,$D337,0)/(VLOOKUP(CK$276,UI!$A$12:$O$51,VLOOKUP(CK$277,$B$276:$C$278,2,0),0)/1000)),"")</f>
        <v/>
      </c>
      <c r="CL337" s="145" t="str">
        <f>IFERROR(TRUNC(VLOOKUP($E337,'Container Panel'!$B$41:$Z$100,$D337,0)/(VLOOKUP(CL$276,UI!$A$12:$O$51,VLOOKUP(CL$277,$B$276:$C$278,2,0),0)/1000)),"")</f>
        <v/>
      </c>
      <c r="CM337" s="145" t="str">
        <f>IFERROR(TRUNC(VLOOKUP($E337,'Container Panel'!$B$41:$Z$100,$D337,0)/(VLOOKUP(CM$276,UI!$A$12:$O$51,VLOOKUP(CM$277,$B$276:$C$278,2,0),0)/1000)),"")</f>
        <v/>
      </c>
      <c r="CN337" s="145" t="str">
        <f>IFERROR(TRUNC(VLOOKUP($E337,'Container Panel'!$B$41:$Z$100,$D337,0)/(VLOOKUP(CN$276,UI!$A$12:$O$51,VLOOKUP(CN$277,$B$276:$C$278,2,0),0)/1000)),"")</f>
        <v/>
      </c>
      <c r="CO337" s="145" t="str">
        <f>IFERROR(TRUNC(VLOOKUP($E337,'Container Panel'!$B$41:$Z$100,$D337,0)/(VLOOKUP(CO$276,UI!$A$12:$O$51,VLOOKUP(CO$277,$B$276:$C$278,2,0),0)/1000)),"")</f>
        <v/>
      </c>
      <c r="CP337" s="145" t="str">
        <f>IFERROR(TRUNC(VLOOKUP($E337,'Container Panel'!$B$41:$Z$100,$D337,0)/(VLOOKUP(CP$276,UI!$A$12:$O$51,VLOOKUP(CP$277,$B$276:$C$278,2,0),0)/1000)),"")</f>
        <v/>
      </c>
      <c r="CQ337" s="145" t="str">
        <f>IFERROR(TRUNC(VLOOKUP($E337,'Container Panel'!$B$41:$Z$100,$D337,0)/(VLOOKUP(CQ$276,UI!$A$12:$O$51,VLOOKUP(CQ$277,$B$276:$C$278,2,0),0)/1000)),"")</f>
        <v/>
      </c>
      <c r="CR337" s="145" t="str">
        <f>IFERROR(TRUNC(VLOOKUP($E337,'Container Panel'!$B$41:$Z$100,$D337,0)/(VLOOKUP(CR$276,UI!$A$12:$O$51,VLOOKUP(CR$277,$B$276:$C$278,2,0),0)/1000)),"")</f>
        <v/>
      </c>
      <c r="CS337" s="145" t="str">
        <f>IFERROR(TRUNC(VLOOKUP($E337,'Container Panel'!$B$41:$Z$100,$D337,0)/(VLOOKUP(CS$276,UI!$A$12:$O$51,VLOOKUP(CS$277,$B$276:$C$278,2,0),0)/1000)),"")</f>
        <v/>
      </c>
      <c r="CT337" s="145" t="str">
        <f>IFERROR(TRUNC(VLOOKUP($E337,'Container Panel'!$B$41:$Z$100,$D337,0)/(VLOOKUP(CT$276,UI!$A$12:$O$51,VLOOKUP(CT$277,$B$276:$C$278,2,0),0)/1000)),"")</f>
        <v/>
      </c>
      <c r="CU337" s="145" t="str">
        <f>IFERROR(TRUNC(VLOOKUP($E337,'Container Panel'!$B$41:$Z$100,$D337,0)/(VLOOKUP(CU$276,UI!$A$12:$O$51,VLOOKUP(CU$277,$B$276:$C$278,2,0),0)/1000)),"")</f>
        <v/>
      </c>
      <c r="CV337" s="145" t="str">
        <f>IFERROR(TRUNC(VLOOKUP($E337,'Container Panel'!$B$41:$Z$100,$D337,0)/(VLOOKUP(CV$276,UI!$A$12:$O$51,VLOOKUP(CV$277,$B$276:$C$278,2,0),0)/1000)),"")</f>
        <v/>
      </c>
      <c r="CW337" s="145" t="str">
        <f>IFERROR(TRUNC(VLOOKUP($E337,'Container Panel'!$B$41:$Z$100,$D337,0)/(VLOOKUP(CW$276,UI!$A$12:$O$51,VLOOKUP(CW$277,$B$276:$C$278,2,0),0)/1000)),"")</f>
        <v/>
      </c>
      <c r="CX337" s="145" t="str">
        <f>IFERROR(TRUNC(VLOOKUP($E337,'Container Panel'!$B$41:$Z$100,$D337,0)/(VLOOKUP(CX$276,UI!$A$12:$O$51,VLOOKUP(CX$277,$B$276:$C$278,2,0),0)/1000)),"")</f>
        <v/>
      </c>
      <c r="CY337" s="145" t="str">
        <f>IFERROR(TRUNC(VLOOKUP($E337,'Container Panel'!$B$41:$Z$100,$D337,0)/(VLOOKUP(CY$276,UI!$A$12:$O$51,VLOOKUP(CY$277,$B$276:$C$278,2,0),0)/1000)),"")</f>
        <v/>
      </c>
      <c r="CZ337" s="145" t="str">
        <f>IFERROR(TRUNC(VLOOKUP($E337,'Container Panel'!$B$41:$Z$100,$D337,0)/(VLOOKUP(CZ$276,UI!$A$12:$O$51,VLOOKUP(CZ$277,$B$276:$C$278,2,0),0)/1000)),"")</f>
        <v/>
      </c>
      <c r="DA337" s="145" t="str">
        <f>IFERROR(TRUNC(VLOOKUP($E337,'Container Panel'!$B$41:$Z$100,$D337,0)/(VLOOKUP(DA$276,UI!$A$12:$O$51,VLOOKUP(DA$277,$B$276:$C$278,2,0),0)/1000)),"")</f>
        <v/>
      </c>
      <c r="DB337" s="145" t="str">
        <f>IFERROR(TRUNC(VLOOKUP($E337,'Container Panel'!$B$41:$Z$100,$D337,0)/(VLOOKUP(DB$276,UI!$A$12:$O$51,VLOOKUP(DB$277,$B$276:$C$278,2,0),0)/1000)),"")</f>
        <v/>
      </c>
      <c r="DC337" s="145" t="str">
        <f>IFERROR(TRUNC(VLOOKUP($E337,'Container Panel'!$B$41:$Z$100,$D337,0)/(VLOOKUP(DC$276,UI!$A$12:$O$51,VLOOKUP(DC$277,$B$276:$C$278,2,0),0)/1000)),"")</f>
        <v/>
      </c>
      <c r="DD337" s="145" t="str">
        <f>IFERROR(TRUNC(VLOOKUP($E337,'Container Panel'!$B$41:$Z$100,$D337,0)/(VLOOKUP(DD$276,UI!$A$12:$O$51,VLOOKUP(DD$277,$B$276:$C$278,2,0),0)/1000)),"")</f>
        <v/>
      </c>
      <c r="DE337" s="145" t="str">
        <f>IFERROR(TRUNC(VLOOKUP($E337,'Container Panel'!$B$41:$Z$100,$D337,0)/(VLOOKUP(DE$276,UI!$A$12:$O$51,VLOOKUP(DE$277,$B$276:$C$278,2,0),0)/1000)),"")</f>
        <v/>
      </c>
      <c r="DF337" s="145" t="str">
        <f>IFERROR(TRUNC(VLOOKUP($E337,'Container Panel'!$B$41:$Z$100,$D337,0)/(VLOOKUP(DF$276,UI!$A$12:$O$51,VLOOKUP(DF$277,$B$276:$C$278,2,0),0)/1000)),"")</f>
        <v/>
      </c>
      <c r="DG337" s="145" t="str">
        <f>IFERROR(TRUNC(VLOOKUP($E337,'Container Panel'!$B$41:$Z$100,$D337,0)/(VLOOKUP(DG$276,UI!$A$12:$O$51,VLOOKUP(DG$277,$B$276:$C$278,2,0),0)/1000)),"")</f>
        <v/>
      </c>
      <c r="DH337" s="145" t="str">
        <f>IFERROR(TRUNC(VLOOKUP($E337,'Container Panel'!$B$41:$Z$100,$D337,0)/(VLOOKUP(DH$276,UI!$A$12:$O$51,VLOOKUP(DH$277,$B$276:$C$278,2,0),0)/1000)),"")</f>
        <v/>
      </c>
      <c r="DI337" s="145" t="str">
        <f>IFERROR(TRUNC(VLOOKUP($E337,'Container Panel'!$B$41:$Z$100,$D337,0)/(VLOOKUP(DI$276,UI!$A$12:$O$51,VLOOKUP(DI$277,$B$276:$C$278,2,0),0)/1000)),"")</f>
        <v/>
      </c>
      <c r="DJ337" s="145" t="str">
        <f>IFERROR(TRUNC(VLOOKUP($E337,'Container Panel'!$B$41:$Z$100,$D337,0)/(VLOOKUP(DJ$276,UI!$A$12:$O$51,VLOOKUP(DJ$277,$B$276:$C$278,2,0),0)/1000)),"")</f>
        <v/>
      </c>
      <c r="DK337" s="145" t="str">
        <f>IFERROR(TRUNC(VLOOKUP($E337,'Container Panel'!$B$41:$Z$100,$D337,0)/(VLOOKUP(DK$276,UI!$A$12:$O$51,VLOOKUP(DK$277,$B$276:$C$278,2,0),0)/1000)),"")</f>
        <v/>
      </c>
      <c r="DL337" s="145" t="str">
        <f>IFERROR(TRUNC(VLOOKUP($E337,'Container Panel'!$B$41:$Z$100,$D337,0)/(VLOOKUP(DL$276,UI!$A$12:$O$51,VLOOKUP(DL$277,$B$276:$C$278,2,0),0)/1000)),"")</f>
        <v/>
      </c>
      <c r="DM337" s="145" t="str">
        <f>IFERROR(TRUNC(VLOOKUP($E337,'Container Panel'!$B$41:$Z$100,$D337,0)/(VLOOKUP(DM$276,UI!$A$12:$O$51,VLOOKUP(DM$277,$B$276:$C$278,2,0),0)/1000)),"")</f>
        <v/>
      </c>
      <c r="DN337" s="145" t="str">
        <f>IFERROR(TRUNC(VLOOKUP($E337,'Container Panel'!$B$41:$Z$100,$D337,0)/(VLOOKUP(DN$276,UI!$A$12:$O$51,VLOOKUP(DN$277,$B$276:$C$278,2,0),0)/1000)),"")</f>
        <v/>
      </c>
      <c r="DO337" s="145" t="str">
        <f>IFERROR(TRUNC(VLOOKUP($E337,'Container Panel'!$B$41:$Z$100,$D337,0)/(VLOOKUP(DO$276,UI!$A$12:$O$51,VLOOKUP(DO$277,$B$276:$C$278,2,0),0)/1000)),"")</f>
        <v/>
      </c>
      <c r="DP337" s="145" t="str">
        <f>IFERROR(TRUNC(VLOOKUP($E337,'Container Panel'!$B$41:$Z$100,$D337,0)/(VLOOKUP(DP$276,UI!$A$12:$O$51,VLOOKUP(DP$277,$B$276:$C$278,2,0),0)/1000)),"")</f>
        <v/>
      </c>
      <c r="DQ337" s="145" t="str">
        <f>IFERROR(TRUNC(VLOOKUP($E337,'Container Panel'!$B$41:$Z$100,$D337,0)/(VLOOKUP(DQ$276,UI!$A$12:$O$51,VLOOKUP(DQ$277,$B$276:$C$278,2,0),0)/1000)),"")</f>
        <v/>
      </c>
      <c r="DR337" s="145" t="str">
        <f>IFERROR(TRUNC(VLOOKUP($E337,'Container Panel'!$B$41:$Z$100,$D337,0)/(VLOOKUP(DR$276,UI!$A$12:$O$51,VLOOKUP(DR$277,$B$276:$C$278,2,0),0)/1000)),"")</f>
        <v/>
      </c>
      <c r="DS337" s="145" t="str">
        <f>IFERROR(TRUNC(VLOOKUP($E337,'Container Panel'!$B$41:$Z$100,$D337,0)/(VLOOKUP(DS$276,UI!$A$12:$O$51,VLOOKUP(DS$277,$B$276:$C$278,2,0),0)/1000)),"")</f>
        <v/>
      </c>
      <c r="DT337" s="145" t="str">
        <f>IFERROR(TRUNC(VLOOKUP($E337,'Container Panel'!$B$41:$Z$100,$D337,0)/(VLOOKUP(DT$276,UI!$A$12:$O$51,VLOOKUP(DT$277,$B$276:$C$278,2,0),0)/1000)),"")</f>
        <v/>
      </c>
      <c r="DU337" s="145" t="str">
        <f>IFERROR(TRUNC(VLOOKUP($E337,'Container Panel'!$B$41:$Z$100,$D337,0)/(VLOOKUP(DU$276,UI!$A$12:$O$51,VLOOKUP(DU$277,$B$276:$C$278,2,0),0)/1000)),"")</f>
        <v/>
      </c>
      <c r="DV337" s="145" t="str">
        <f>IFERROR(TRUNC(VLOOKUP($E337,'Container Panel'!$B$41:$Z$100,$D337,0)/(VLOOKUP(DV$276,UI!$A$12:$O$51,VLOOKUP(DV$277,$B$276:$C$278,2,0),0)/1000)),"")</f>
        <v/>
      </c>
      <c r="DW337" s="145" t="str">
        <f>IFERROR(TRUNC(VLOOKUP($E337,'Container Panel'!$B$41:$Z$100,$D337,0)/(VLOOKUP(DW$276,UI!$A$12:$O$51,VLOOKUP(DW$277,$B$276:$C$278,2,0),0)/1000)),"")</f>
        <v/>
      </c>
      <c r="DX337" s="145" t="str">
        <f>IFERROR(TRUNC(VLOOKUP($E337,'Container Panel'!$B$41:$Z$100,$D337,0)/(VLOOKUP(DX$276,UI!$A$12:$O$51,VLOOKUP(DX$277,$B$276:$C$278,2,0),0)/1000)),"")</f>
        <v/>
      </c>
      <c r="DY337" s="145" t="str">
        <f>IFERROR(TRUNC(VLOOKUP($E337,'Container Panel'!$B$41:$Z$100,$D337,0)/(VLOOKUP(DY$276,UI!$A$12:$O$51,VLOOKUP(DY$277,$B$276:$C$278,2,0),0)/1000)),"")</f>
        <v/>
      </c>
      <c r="DZ337" s="145" t="str">
        <f>IFERROR(TRUNC(VLOOKUP($E337,'Container Panel'!$B$41:$Z$100,$D337,0)/(VLOOKUP(DZ$276,UI!$A$12:$O$51,VLOOKUP(DZ$277,$B$276:$C$278,2,0),0)/1000)),"")</f>
        <v/>
      </c>
      <c r="EA337" s="145" t="str">
        <f>IFERROR(TRUNC(VLOOKUP($E337,'Container Panel'!$B$41:$Z$100,$D337,0)/(VLOOKUP(EA$276,UI!$A$12:$O$51,VLOOKUP(EA$277,$B$276:$C$278,2,0),0)/1000)),"")</f>
        <v/>
      </c>
      <c r="EB337" s="145" t="str">
        <f>IFERROR(TRUNC(VLOOKUP($E337,'Container Panel'!$B$41:$Z$100,$D337,0)/(VLOOKUP(EB$276,UI!$A$12:$O$51,VLOOKUP(EB$277,$B$276:$C$278,2,0),0)/1000)),"")</f>
        <v/>
      </c>
      <c r="EC337" s="145" t="str">
        <f>IFERROR(TRUNC(VLOOKUP($E337,'Container Panel'!$B$41:$Z$100,$D337,0)/(VLOOKUP(EC$276,UI!$A$12:$O$51,VLOOKUP(EC$277,$B$276:$C$278,2,0),0)/1000)),"")</f>
        <v/>
      </c>
      <c r="ED337" s="145" t="str">
        <f>IFERROR(TRUNC(VLOOKUP($E337,'Container Panel'!$B$41:$Z$100,$D337,0)/(VLOOKUP(ED$276,UI!$A$12:$O$51,VLOOKUP(ED$277,$B$276:$C$278,2,0),0)/1000)),"")</f>
        <v/>
      </c>
      <c r="EE337" s="145" t="str">
        <f>IFERROR(TRUNC(VLOOKUP($E337,'Container Panel'!$B$41:$Z$100,$D337,0)/(VLOOKUP(EE$276,UI!$A$12:$O$51,VLOOKUP(EE$277,$B$276:$C$278,2,0),0)/1000)),"")</f>
        <v/>
      </c>
      <c r="EF337" s="145" t="str">
        <f>IFERROR(TRUNC(VLOOKUP($E337,'Container Panel'!$B$41:$Z$100,$D337,0)/(VLOOKUP(EF$276,UI!$A$12:$O$51,VLOOKUP(EF$277,$B$276:$C$278,2,0),0)/1000)),"")</f>
        <v/>
      </c>
      <c r="EG337" s="145" t="str">
        <f>IFERROR(TRUNC(VLOOKUP($E337,'Container Panel'!$B$41:$Z$100,$D337,0)/(VLOOKUP(EG$276,UI!$A$12:$O$51,VLOOKUP(EG$277,$B$276:$C$278,2,0),0)/1000)),"")</f>
        <v/>
      </c>
      <c r="EH337" s="145" t="str">
        <f>IFERROR(TRUNC(VLOOKUP($E337,'Container Panel'!$B$41:$Z$100,$D337,0)/(VLOOKUP(EH$276,UI!$A$12:$O$51,VLOOKUP(EH$277,$B$276:$C$278,2,0),0)/1000)),"")</f>
        <v/>
      </c>
      <c r="EI337" s="145" t="str">
        <f>IFERROR(TRUNC(VLOOKUP($E337,'Container Panel'!$B$41:$Z$100,$D337,0)/(VLOOKUP(EI$276,UI!$A$12:$O$51,VLOOKUP(EI$277,$B$276:$C$278,2,0),0)/1000)),"")</f>
        <v/>
      </c>
      <c r="EJ337" s="145" t="str">
        <f>IFERROR(TRUNC(VLOOKUP($E337,'Container Panel'!$B$41:$Z$100,$D337,0)/(VLOOKUP(EJ$276,UI!$A$12:$O$51,VLOOKUP(EJ$277,$B$276:$C$278,2,0),0)/1000)),"")</f>
        <v/>
      </c>
      <c r="EK337" s="145" t="str">
        <f>IFERROR(TRUNC(VLOOKUP($E337,'Container Panel'!$B$41:$Z$100,$D337,0)/(VLOOKUP(EK$276,UI!$A$12:$O$51,VLOOKUP(EK$277,$B$276:$C$278,2,0),0)/1000)),"")</f>
        <v/>
      </c>
      <c r="EL337" s="145" t="str">
        <f>IFERROR(TRUNC(VLOOKUP($E337,'Container Panel'!$B$41:$Z$100,$D337,0)/(VLOOKUP(EL$276,UI!$A$12:$O$51,VLOOKUP(EL$277,$B$276:$C$278,2,0),0)/1000)),"")</f>
        <v/>
      </c>
      <c r="EM337" s="145" t="str">
        <f>IFERROR(TRUNC(VLOOKUP($E337,'Container Panel'!$B$41:$Z$100,$D337,0)/(VLOOKUP(EM$276,UI!$A$12:$O$51,VLOOKUP(EM$277,$B$276:$C$278,2,0),0)/1000)),"")</f>
        <v/>
      </c>
      <c r="EN337" s="145" t="str">
        <f>IFERROR(TRUNC(VLOOKUP($E337,'Container Panel'!$B$41:$Z$100,$D337,0)/(VLOOKUP(EN$276,UI!$A$12:$O$51,VLOOKUP(EN$277,$B$276:$C$278,2,0),0)/1000)),"")</f>
        <v/>
      </c>
      <c r="EO337" s="145" t="str">
        <f>IFERROR(TRUNC(VLOOKUP($E337,'Container Panel'!$B$41:$Z$100,$D337,0)/(VLOOKUP(EO$276,UI!$A$12:$O$51,VLOOKUP(EO$277,$B$276:$C$278,2,0),0)/1000)),"")</f>
        <v/>
      </c>
      <c r="EP337" s="145" t="str">
        <f>IFERROR(TRUNC(VLOOKUP($E337,'Container Panel'!$B$41:$Z$100,$D337,0)/(VLOOKUP(EP$276,UI!$A$12:$O$51,VLOOKUP(EP$277,$B$276:$C$278,2,0),0)/1000)),"")</f>
        <v/>
      </c>
      <c r="EQ337" s="145" t="str">
        <f>IFERROR(TRUNC(VLOOKUP($E337,'Container Panel'!$B$41:$Z$100,$D337,0)/(VLOOKUP(EQ$276,UI!$A$12:$O$51,VLOOKUP(EQ$277,$B$276:$C$278,2,0),0)/1000)),"")</f>
        <v/>
      </c>
      <c r="ER337" s="145" t="str">
        <f>IFERROR(TRUNC(VLOOKUP($E337,'Container Panel'!$B$41:$Z$100,$D337,0)/(VLOOKUP(ER$276,UI!$A$12:$O$51,VLOOKUP(ER$277,$B$276:$C$278,2,0),0)/1000)),"")</f>
        <v/>
      </c>
      <c r="ES337" s="145" t="str">
        <f>IFERROR(TRUNC(VLOOKUP($E337,'Container Panel'!$B$41:$Z$100,$D337,0)/(VLOOKUP(ES$276,UI!$A$12:$O$51,VLOOKUP(ES$277,$B$276:$C$278,2,0),0)/1000)),"")</f>
        <v/>
      </c>
      <c r="ET337" s="145" t="str">
        <f>IFERROR(TRUNC(VLOOKUP($E337,'Container Panel'!$B$41:$Z$100,$D337,0)/(VLOOKUP(ET$276,UI!$A$12:$O$51,VLOOKUP(ET$277,$B$276:$C$278,2,0),0)/1000)),"")</f>
        <v/>
      </c>
      <c r="EU337" s="145" t="str">
        <f>IFERROR(TRUNC(VLOOKUP($E337,'Container Panel'!$B$41:$Z$100,$D337,0)/(VLOOKUP(EU$276,UI!$A$12:$O$51,VLOOKUP(EU$277,$B$276:$C$278,2,0),0)/1000)),"")</f>
        <v/>
      </c>
      <c r="EV337" s="145" t="str">
        <f>IFERROR(TRUNC(VLOOKUP($E337,'Container Panel'!$B$41:$Z$100,$D337,0)/(VLOOKUP(EV$276,UI!$A$12:$O$51,VLOOKUP(EV$277,$B$276:$C$278,2,0),0)/1000)),"")</f>
        <v/>
      </c>
      <c r="EW337" s="145" t="str">
        <f>IFERROR(TRUNC(VLOOKUP($E337,'Container Panel'!$B$41:$Z$100,$D337,0)/(VLOOKUP(EW$276,UI!$A$12:$O$51,VLOOKUP(EW$277,$B$276:$C$278,2,0),0)/1000)),"")</f>
        <v/>
      </c>
      <c r="EX337" s="145" t="str">
        <f>IFERROR(TRUNC(VLOOKUP($E337,'Container Panel'!$B$41:$Z$100,$D337,0)/(VLOOKUP(EX$276,UI!$A$12:$O$51,VLOOKUP(EX$277,$B$276:$C$278,2,0),0)/1000)),"")</f>
        <v/>
      </c>
      <c r="EY337" s="145" t="str">
        <f>IFERROR(TRUNC(VLOOKUP($E337,'Container Panel'!$B$41:$Z$100,$D337,0)/(VLOOKUP(EY$276,UI!$A$12:$O$51,VLOOKUP(EY$277,$B$276:$C$278,2,0),0)/1000)),"")</f>
        <v/>
      </c>
      <c r="EZ337" s="145" t="str">
        <f>IFERROR(TRUNC(VLOOKUP($E337,'Container Panel'!$B$41:$Z$100,$D337,0)/(VLOOKUP(EZ$276,UI!$A$12:$O$51,VLOOKUP(EZ$277,$B$276:$C$278,2,0),0)/1000)),"")</f>
        <v/>
      </c>
      <c r="FA337" s="145" t="str">
        <f>IFERROR(TRUNC(VLOOKUP($E337,'Container Panel'!$B$41:$Z$100,$D337,0)/(VLOOKUP(FA$276,UI!$A$12:$O$51,VLOOKUP(FA$277,$B$276:$C$278,2,0),0)/1000)),"")</f>
        <v/>
      </c>
      <c r="FB337" s="145" t="str">
        <f>IFERROR(TRUNC(VLOOKUP($E337,'Container Panel'!$B$41:$Z$100,$D337,0)/(VLOOKUP(FB$276,UI!$A$12:$O$51,VLOOKUP(FB$277,$B$276:$C$278,2,0),0)/1000)),"")</f>
        <v/>
      </c>
      <c r="FC337" s="145" t="str">
        <f>IFERROR(TRUNC(VLOOKUP($E337,'Container Panel'!$B$41:$Z$100,$D337,0)/(VLOOKUP(FC$276,UI!$A$12:$O$51,VLOOKUP(FC$277,$B$276:$C$278,2,0),0)/1000)),"")</f>
        <v/>
      </c>
      <c r="FD337" s="145" t="str">
        <f>IFERROR(TRUNC(VLOOKUP($E337,'Container Panel'!$B$41:$Z$100,$D337,0)/(VLOOKUP(FD$276,UI!$A$12:$O$51,VLOOKUP(FD$277,$B$276:$C$278,2,0),0)/1000)),"")</f>
        <v/>
      </c>
      <c r="FE337" s="145" t="str">
        <f>IFERROR(TRUNC(VLOOKUP($E337,'Container Panel'!$B$41:$Z$100,$D337,0)/(VLOOKUP(FE$276,UI!$A$12:$O$51,VLOOKUP(FE$277,$B$276:$C$278,2,0),0)/1000)),"")</f>
        <v/>
      </c>
      <c r="FF337" s="145" t="str">
        <f>IFERROR(TRUNC(VLOOKUP($E337,'Container Panel'!$B$41:$Z$100,$D337,0)/(VLOOKUP(FF$276,UI!$A$12:$O$51,VLOOKUP(FF$277,$B$276:$C$278,2,0),0)/1000)),"")</f>
        <v/>
      </c>
      <c r="FG337" s="145" t="str">
        <f>IFERROR(TRUNC(VLOOKUP($E337,'Container Panel'!$B$41:$Z$100,$D337,0)/(VLOOKUP(FG$276,UI!$A$12:$O$51,VLOOKUP(FG$277,$B$276:$C$278,2,0),0)/1000)),"")</f>
        <v/>
      </c>
      <c r="FH337" s="145" t="str">
        <f>IFERROR(TRUNC(VLOOKUP($E337,'Container Panel'!$B$41:$Z$100,$D337,0)/(VLOOKUP(FH$276,UI!$A$12:$O$51,VLOOKUP(FH$277,$B$276:$C$278,2,0),0)/1000)),"")</f>
        <v/>
      </c>
      <c r="FI337" s="145" t="str">
        <f>IFERROR(TRUNC(VLOOKUP($E337,'Container Panel'!$B$41:$Z$100,$D337,0)/(VLOOKUP(FI$276,UI!$A$12:$O$51,VLOOKUP(FI$277,$B$276:$C$278,2,0),0)/1000)),"")</f>
        <v/>
      </c>
      <c r="FJ337" s="145" t="str">
        <f>IFERROR(TRUNC(VLOOKUP($E337,'Container Panel'!$B$41:$Z$100,$D337,0)/(VLOOKUP(FJ$276,UI!$A$12:$O$51,VLOOKUP(FJ$277,$B$276:$C$278,2,0),0)/1000)),"")</f>
        <v/>
      </c>
      <c r="FK337" s="145" t="str">
        <f>IFERROR(TRUNC(VLOOKUP($E337,'Container Panel'!$B$41:$Z$100,$D337,0)/(VLOOKUP(FK$276,UI!$A$12:$O$51,VLOOKUP(FK$277,$B$276:$C$278,2,0),0)/1000)),"")</f>
        <v/>
      </c>
      <c r="FL337" s="145" t="str">
        <f>IFERROR(TRUNC(VLOOKUP($E337,'Container Panel'!$B$41:$Z$100,$D337,0)/(VLOOKUP(FL$276,UI!$A$12:$O$51,VLOOKUP(FL$277,$B$276:$C$278,2,0),0)/1000)),"")</f>
        <v/>
      </c>
      <c r="FM337" s="145" t="str">
        <f>IFERROR(TRUNC(VLOOKUP($E337,'Container Panel'!$B$41:$Z$100,$D337,0)/(VLOOKUP(FM$276,UI!$A$12:$O$51,VLOOKUP(FM$277,$B$276:$C$278,2,0),0)/1000)),"")</f>
        <v/>
      </c>
      <c r="FN337" s="145" t="str">
        <f>IFERROR(TRUNC(VLOOKUP($E337,'Container Panel'!$B$41:$Z$100,$D337,0)/(VLOOKUP(FN$276,UI!$A$12:$O$51,VLOOKUP(FN$277,$B$276:$C$278,2,0),0)/1000)),"")</f>
        <v/>
      </c>
      <c r="FO337" s="145" t="str">
        <f>IFERROR(TRUNC(VLOOKUP($E337,'Container Panel'!$B$41:$Z$100,$D337,0)/(VLOOKUP(FO$276,UI!$A$12:$O$51,VLOOKUP(FO$277,$B$276:$C$278,2,0),0)/1000)),"")</f>
        <v/>
      </c>
      <c r="FP337" s="145" t="str">
        <f>IFERROR(TRUNC(VLOOKUP($E337,'Container Panel'!$B$41:$Z$100,$D337,0)/(VLOOKUP(FP$276,UI!$A$12:$O$51,VLOOKUP(FP$277,$B$276:$C$278,2,0),0)/1000)),"")</f>
        <v/>
      </c>
      <c r="FQ337" s="145" t="str">
        <f>IFERROR(TRUNC(VLOOKUP($E337,'Container Panel'!$B$41:$Z$100,$D337,0)/(VLOOKUP(FQ$276,UI!$A$12:$O$51,VLOOKUP(FQ$277,$B$276:$C$278,2,0),0)/1000)),"")</f>
        <v/>
      </c>
      <c r="FR337" s="145" t="str">
        <f>IFERROR(TRUNC(VLOOKUP($E337,'Container Panel'!$B$41:$Z$100,$D337,0)/(VLOOKUP(FR$276,UI!$A$12:$O$51,VLOOKUP(FR$277,$B$276:$C$278,2,0),0)/1000)),"")</f>
        <v/>
      </c>
      <c r="FS337" s="145" t="str">
        <f>IFERROR(TRUNC(VLOOKUP($E337,'Container Panel'!$B$41:$Z$100,$D337,0)/(VLOOKUP(FS$276,UI!$A$12:$O$51,VLOOKUP(FS$277,$B$276:$C$278,2,0),0)/1000)),"")</f>
        <v/>
      </c>
      <c r="FT337" s="145" t="str">
        <f>IFERROR(TRUNC(VLOOKUP($E337,'Container Panel'!$B$41:$Z$100,$D337,0)/(VLOOKUP(FT$276,UI!$A$12:$O$51,VLOOKUP(FT$277,$B$276:$C$278,2,0),0)/1000)),"")</f>
        <v/>
      </c>
      <c r="FU337" s="145" t="str">
        <f>IFERROR(TRUNC(VLOOKUP($E337,'Container Panel'!$B$41:$Z$100,$D337,0)/(VLOOKUP(FU$276,UI!$A$12:$O$51,VLOOKUP(FU$277,$B$276:$C$278,2,0),0)/1000)),"")</f>
        <v/>
      </c>
      <c r="FV337" s="145" t="str">
        <f>IFERROR(TRUNC(VLOOKUP($E337,'Container Panel'!$B$41:$Z$100,$D337,0)/(VLOOKUP(FV$276,UI!$A$12:$O$51,VLOOKUP(FV$277,$B$276:$C$278,2,0),0)/1000)),"")</f>
        <v/>
      </c>
      <c r="FW337" s="145" t="str">
        <f>IFERROR(TRUNC(VLOOKUP($E337,'Container Panel'!$B$41:$Z$100,$D337,0)/(VLOOKUP(FW$276,UI!$A$12:$O$51,VLOOKUP(FW$277,$B$276:$C$278,2,0),0)/1000)),"")</f>
        <v/>
      </c>
      <c r="FX337" s="145" t="str">
        <f>IFERROR(TRUNC(VLOOKUP($E337,'Container Panel'!$B$41:$Z$100,$D337,0)/(VLOOKUP(FX$276,UI!$A$12:$O$51,VLOOKUP(FX$277,$B$276:$C$278,2,0),0)/1000)),"")</f>
        <v/>
      </c>
      <c r="FY337" s="145" t="str">
        <f>IFERROR(TRUNC(VLOOKUP($E337,'Container Panel'!$B$41:$Z$100,$D337,0)/(VLOOKUP(FY$276,UI!$A$12:$O$51,VLOOKUP(FY$277,$B$276:$C$278,2,0),0)/1000)),"")</f>
        <v/>
      </c>
      <c r="FZ337" s="145" t="str">
        <f>IFERROR(TRUNC(VLOOKUP($E337,'Container Panel'!$B$41:$Z$100,$D337,0)/(VLOOKUP(FZ$276,UI!$A$12:$O$51,VLOOKUP(FZ$277,$B$276:$C$278,2,0),0)/1000)),"")</f>
        <v/>
      </c>
      <c r="GA337" s="145" t="str">
        <f>IFERROR(TRUNC(VLOOKUP($E337,'Container Panel'!$B$41:$Z$100,$D337,0)/(VLOOKUP(GA$276,UI!$A$12:$O$51,VLOOKUP(GA$277,$B$276:$C$278,2,0),0)/1000)),"")</f>
        <v/>
      </c>
      <c r="GB337" s="145" t="str">
        <f>IFERROR(TRUNC(VLOOKUP($E337,'Container Panel'!$B$41:$Z$100,$D337,0)/(VLOOKUP(GB$276,UI!$A$12:$O$51,VLOOKUP(GB$277,$B$276:$C$278,2,0),0)/1000)),"")</f>
        <v/>
      </c>
      <c r="GC337" s="145" t="str">
        <f>IFERROR(TRUNC(VLOOKUP($E337,'Container Panel'!$B$41:$Z$100,$D337,0)/(VLOOKUP(GC$276,UI!$A$12:$O$51,VLOOKUP(GC$277,$B$276:$C$278,2,0),0)/1000)),"")</f>
        <v/>
      </c>
      <c r="GD337" s="145" t="str">
        <f>IFERROR(TRUNC(VLOOKUP($E337,'Container Panel'!$B$41:$Z$100,$D337,0)/(VLOOKUP(GD$276,UI!$A$12:$O$51,VLOOKUP(GD$277,$B$276:$C$278,2,0),0)/1000)),"")</f>
        <v/>
      </c>
      <c r="GE337" s="145" t="str">
        <f>IFERROR(TRUNC(VLOOKUP($E337,'Container Panel'!$B$41:$Z$100,$D337,0)/(VLOOKUP(GE$276,UI!$A$12:$O$51,VLOOKUP(GE$277,$B$276:$C$278,2,0),0)/1000)),"")</f>
        <v/>
      </c>
      <c r="GF337" s="145" t="str">
        <f>IFERROR(TRUNC(VLOOKUP($E337,'Container Panel'!$B$41:$Z$100,$D337,0)/(VLOOKUP(GF$276,UI!$A$12:$O$51,VLOOKUP(GF$277,$B$276:$C$278,2,0),0)/1000)),"")</f>
        <v/>
      </c>
      <c r="GG337" s="145" t="str">
        <f>IFERROR(TRUNC(VLOOKUP($E337,'Container Panel'!$B$41:$Z$100,$D337,0)/(VLOOKUP(GG$276,UI!$A$12:$O$51,VLOOKUP(GG$277,$B$276:$C$278,2,0),0)/1000)),"")</f>
        <v/>
      </c>
      <c r="GH337" s="145" t="str">
        <f>IFERROR(TRUNC(VLOOKUP($E337,'Container Panel'!$B$41:$Z$100,$D337,0)/(VLOOKUP(GH$276,UI!$A$12:$O$51,VLOOKUP(GH$277,$B$276:$C$278,2,0),0)/1000)),"")</f>
        <v/>
      </c>
      <c r="GI337" s="145" t="str">
        <f>IFERROR(TRUNC(VLOOKUP($E337,'Container Panel'!$B$41:$Z$100,$D337,0)/(VLOOKUP(GI$276,UI!$A$12:$O$51,VLOOKUP(GI$277,$B$276:$C$278,2,0),0)/1000)),"")</f>
        <v/>
      </c>
      <c r="GJ337" s="145" t="str">
        <f>IFERROR(TRUNC(VLOOKUP($E337,'Container Panel'!$B$41:$Z$100,$D337,0)/(VLOOKUP(GJ$276,UI!$A$12:$O$51,VLOOKUP(GJ$277,$B$276:$C$278,2,0),0)/1000)),"")</f>
        <v/>
      </c>
      <c r="GK337" s="145" t="str">
        <f>IFERROR(TRUNC(VLOOKUP($E337,'Container Panel'!$B$41:$Z$100,$D337,0)/(VLOOKUP(GK$276,UI!$A$12:$O$51,VLOOKUP(GK$277,$B$276:$C$278,2,0),0)/1000)),"")</f>
        <v/>
      </c>
      <c r="GL337" s="145" t="str">
        <f>IFERROR(TRUNC(VLOOKUP($E337,'Container Panel'!$B$41:$Z$100,$D337,0)/(VLOOKUP(GL$276,UI!$A$12:$O$51,VLOOKUP(GL$277,$B$276:$C$278,2,0),0)/1000)),"")</f>
        <v/>
      </c>
      <c r="GM337" s="145" t="str">
        <f>IFERROR(TRUNC(VLOOKUP($E337,'Container Panel'!$B$41:$Z$100,$D337,0)/(VLOOKUP(GM$276,UI!$A$12:$O$51,VLOOKUP(GM$277,$B$276:$C$278,2,0),0)/1000)),"")</f>
        <v/>
      </c>
      <c r="GN337" s="145" t="str">
        <f>IFERROR(TRUNC(VLOOKUP($E337,'Container Panel'!$B$41:$Z$100,$D337,0)/(VLOOKUP(GN$276,UI!$A$12:$O$51,VLOOKUP(GN$277,$B$276:$C$278,2,0),0)/1000)),"")</f>
        <v/>
      </c>
      <c r="GO337" s="145" t="str">
        <f>IFERROR(TRUNC(VLOOKUP($E337,'Container Panel'!$B$41:$Z$100,$D337,0)/(VLOOKUP(GO$276,UI!$A$12:$O$51,VLOOKUP(GO$277,$B$276:$C$278,2,0),0)/1000)),"")</f>
        <v/>
      </c>
      <c r="GP337" s="145" t="str">
        <f>IFERROR(TRUNC(VLOOKUP($E337,'Container Panel'!$B$41:$Z$100,$D337,0)/(VLOOKUP(GP$276,UI!$A$12:$O$51,VLOOKUP(GP$277,$B$276:$C$278,2,0),0)/1000)),"")</f>
        <v/>
      </c>
      <c r="GQ337" s="145" t="str">
        <f>IFERROR(TRUNC(VLOOKUP($E337,'Container Panel'!$B$41:$Z$100,$D337,0)/(VLOOKUP(GQ$276,UI!$A$12:$O$51,VLOOKUP(GQ$277,$B$276:$C$278,2,0),0)/1000)),"")</f>
        <v/>
      </c>
      <c r="GR337" s="145" t="str">
        <f>IFERROR(TRUNC(VLOOKUP($E337,'Container Panel'!$B$41:$Z$100,$D337,0)/(VLOOKUP(GR$276,UI!$A$12:$O$51,VLOOKUP(GR$277,$B$276:$C$278,2,0),0)/1000)),"")</f>
        <v/>
      </c>
      <c r="GS337" s="145" t="str">
        <f>IFERROR(TRUNC(VLOOKUP($E337,'Container Panel'!$B$41:$Z$100,$D337,0)/(VLOOKUP(GS$276,UI!$A$12:$O$51,VLOOKUP(GS$277,$B$276:$C$278,2,0),0)/1000)),"")</f>
        <v/>
      </c>
      <c r="GT337" s="145" t="str">
        <f>IFERROR(TRUNC(VLOOKUP($E337,'Container Panel'!$B$41:$Z$100,$D337,0)/(VLOOKUP(GT$276,UI!$A$12:$O$51,VLOOKUP(GT$277,$B$276:$C$278,2,0),0)/1000)),"")</f>
        <v/>
      </c>
      <c r="GU337" s="145" t="str">
        <f>IFERROR(TRUNC(VLOOKUP($E337,'Container Panel'!$B$41:$Z$100,$D337,0)/(VLOOKUP(GU$276,UI!$A$12:$O$51,VLOOKUP(GU$277,$B$276:$C$278,2,0),0)/1000)),"")</f>
        <v/>
      </c>
      <c r="GV337" s="145" t="str">
        <f>IFERROR(TRUNC(VLOOKUP($E337,'Container Panel'!$B$41:$Z$100,$D337,0)/(VLOOKUP(GV$276,UI!$A$12:$O$51,VLOOKUP(GV$277,$B$276:$C$278,2,0),0)/1000)),"")</f>
        <v/>
      </c>
      <c r="GW337" s="145" t="str">
        <f>IFERROR(TRUNC(VLOOKUP($E337,'Container Panel'!$B$41:$Z$100,$D337,0)/(VLOOKUP(GW$276,UI!$A$12:$O$51,VLOOKUP(GW$277,$B$276:$C$278,2,0),0)/1000)),"")</f>
        <v/>
      </c>
      <c r="GX337" s="145" t="str">
        <f>IFERROR(TRUNC(VLOOKUP($E337,'Container Panel'!$B$41:$Z$100,$D337,0)/(VLOOKUP(GX$276,UI!$A$12:$O$51,VLOOKUP(GX$277,$B$276:$C$278,2,0),0)/1000)),"")</f>
        <v/>
      </c>
      <c r="GY337" s="145" t="str">
        <f>IFERROR(TRUNC(VLOOKUP($E337,'Container Panel'!$B$41:$Z$100,$D337,0)/(VLOOKUP(GY$276,UI!$A$12:$O$51,VLOOKUP(GY$277,$B$276:$C$278,2,0),0)/1000)),"")</f>
        <v/>
      </c>
      <c r="GZ337" s="145" t="str">
        <f>IFERROR(TRUNC(VLOOKUP($E337,'Container Panel'!$B$41:$Z$100,$D337,0)/(VLOOKUP(GZ$276,UI!$A$12:$O$51,VLOOKUP(GZ$277,$B$276:$C$278,2,0),0)/1000)),"")</f>
        <v/>
      </c>
      <c r="HA337" s="145" t="str">
        <f>IFERROR(TRUNC(VLOOKUP($E337,'Container Panel'!$B$41:$Z$100,$D337,0)/(VLOOKUP(HA$276,UI!$A$12:$O$51,VLOOKUP(HA$277,$B$276:$C$278,2,0),0)/1000)),"")</f>
        <v/>
      </c>
      <c r="HB337" s="145" t="str">
        <f>IFERROR(TRUNC(VLOOKUP($E337,'Container Panel'!$B$41:$Z$100,$D337,0)/(VLOOKUP(HB$276,UI!$A$12:$O$51,VLOOKUP(HB$277,$B$276:$C$278,2,0),0)/1000)),"")</f>
        <v/>
      </c>
      <c r="HC337" s="145" t="str">
        <f>IFERROR(TRUNC(VLOOKUP($E337,'Container Panel'!$B$41:$Z$100,$D337,0)/(VLOOKUP(HC$276,UI!$A$12:$O$51,VLOOKUP(HC$277,$B$276:$C$278,2,0),0)/1000)),"")</f>
        <v/>
      </c>
      <c r="HD337" s="145" t="str">
        <f>IFERROR(TRUNC(VLOOKUP($E337,'Container Panel'!$B$41:$Z$100,$D337,0)/(VLOOKUP(HD$276,UI!$A$12:$O$51,VLOOKUP(HD$277,$B$276:$C$278,2,0),0)/1000)),"")</f>
        <v/>
      </c>
      <c r="HE337" s="145" t="str">
        <f>IFERROR(TRUNC(VLOOKUP($E337,'Container Panel'!$B$41:$Z$100,$D337,0)/(VLOOKUP(HE$276,UI!$A$12:$O$51,VLOOKUP(HE$277,$B$276:$C$278,2,0),0)/1000)),"")</f>
        <v/>
      </c>
      <c r="HF337" s="145" t="str">
        <f>IFERROR(TRUNC(VLOOKUP($E337,'Container Panel'!$B$41:$Z$100,$D337,0)/(VLOOKUP(HF$276,UI!$A$12:$O$51,VLOOKUP(HF$277,$B$276:$C$278,2,0),0)/1000)),"")</f>
        <v/>
      </c>
      <c r="HG337" s="145" t="str">
        <f>IFERROR(TRUNC(VLOOKUP($E337,'Container Panel'!$B$41:$Z$100,$D337,0)/(VLOOKUP(HG$276,UI!$A$12:$O$51,VLOOKUP(HG$277,$B$276:$C$278,2,0),0)/1000)),"")</f>
        <v/>
      </c>
      <c r="HH337" s="145" t="str">
        <f>IFERROR(TRUNC(VLOOKUP($E337,'Container Panel'!$B$41:$Z$100,$D337,0)/(VLOOKUP(HH$276,UI!$A$12:$O$51,VLOOKUP(HH$277,$B$276:$C$278,2,0),0)/1000)),"")</f>
        <v/>
      </c>
      <c r="HI337" s="145" t="str">
        <f>IFERROR(TRUNC(VLOOKUP($E337,'Container Panel'!$B$41:$Z$100,$D337,0)/(VLOOKUP(HI$276,UI!$A$12:$O$51,VLOOKUP(HI$277,$B$276:$C$278,2,0),0)/1000)),"")</f>
        <v/>
      </c>
      <c r="HJ337" s="145" t="str">
        <f>IFERROR(TRUNC(VLOOKUP($E337,'Container Panel'!$B$41:$Z$100,$D337,0)/(VLOOKUP(HJ$276,UI!$A$12:$O$51,VLOOKUP(HJ$277,$B$276:$C$278,2,0),0)/1000)),"")</f>
        <v/>
      </c>
      <c r="HK337" s="145" t="str">
        <f>IFERROR(TRUNC(VLOOKUP($E337,'Container Panel'!$B$41:$Z$100,$D337,0)/(VLOOKUP(HK$276,UI!$A$12:$O$51,VLOOKUP(HK$277,$B$276:$C$278,2,0),0)/1000)),"")</f>
        <v/>
      </c>
      <c r="HL337" s="145" t="str">
        <f>IFERROR(TRUNC(VLOOKUP($E337,'Container Panel'!$B$41:$Z$100,$D337,0)/(VLOOKUP(HL$276,UI!$A$12:$O$51,VLOOKUP(HL$277,$B$276:$C$278,2,0),0)/1000)),"")</f>
        <v/>
      </c>
      <c r="HM337" s="145" t="str">
        <f>IFERROR(TRUNC(VLOOKUP($E337,'Container Panel'!$B$41:$Z$100,$D337,0)/(VLOOKUP(HM$276,UI!$A$12:$O$51,VLOOKUP(HM$277,$B$276:$C$278,2,0),0)/1000)),"")</f>
        <v/>
      </c>
      <c r="HN337" s="145" t="str">
        <f>IFERROR(TRUNC(VLOOKUP($E337,'Container Panel'!$B$41:$Z$100,$D337,0)/(VLOOKUP(HN$276,UI!$A$12:$O$51,VLOOKUP(HN$277,$B$276:$C$278,2,0),0)/1000)),"")</f>
        <v/>
      </c>
      <c r="HO337" s="145" t="str">
        <f>IFERROR(TRUNC(VLOOKUP($E337,'Container Panel'!$B$41:$Z$100,$D337,0)/(VLOOKUP(HO$276,UI!$A$12:$O$51,VLOOKUP(HO$277,$B$276:$C$278,2,0),0)/1000)),"")</f>
        <v/>
      </c>
      <c r="HP337" s="145" t="str">
        <f>IFERROR(TRUNC(VLOOKUP($E337,'Container Panel'!$B$41:$Z$100,$D337,0)/(VLOOKUP(HP$276,UI!$A$12:$O$51,VLOOKUP(HP$277,$B$276:$C$278,2,0),0)/1000)),"")</f>
        <v/>
      </c>
      <c r="HQ337" s="145" t="str">
        <f>IFERROR(TRUNC(VLOOKUP($E337,'Container Panel'!$B$41:$Z$100,$D337,0)/(VLOOKUP(HQ$276,UI!$A$12:$O$51,VLOOKUP(HQ$277,$B$276:$C$278,2,0),0)/1000)),"")</f>
        <v/>
      </c>
      <c r="HR337" s="145" t="str">
        <f>IFERROR(TRUNC(VLOOKUP($E337,'Container Panel'!$B$41:$Z$100,$D337,0)/(VLOOKUP(HR$276,UI!$A$12:$O$51,VLOOKUP(HR$277,$B$276:$C$278,2,0),0)/1000)),"")</f>
        <v/>
      </c>
      <c r="HS337" s="145" t="str">
        <f>IFERROR(TRUNC(VLOOKUP($E337,'Container Panel'!$B$41:$Z$100,$D337,0)/(VLOOKUP(HS$276,UI!$A$12:$O$51,VLOOKUP(HS$277,$B$276:$C$278,2,0),0)/1000)),"")</f>
        <v/>
      </c>
      <c r="HT337" s="145" t="str">
        <f>IFERROR(TRUNC(VLOOKUP($E337,'Container Panel'!$B$41:$Z$100,$D337,0)/(VLOOKUP(HT$276,UI!$A$12:$O$51,VLOOKUP(HT$277,$B$276:$C$278,2,0),0)/1000)),"")</f>
        <v/>
      </c>
      <c r="HU337" s="145" t="str">
        <f>IFERROR(TRUNC(VLOOKUP($E337,'Container Panel'!$B$41:$Z$100,$D337,0)/(VLOOKUP(HU$276,UI!$A$12:$O$51,VLOOKUP(HU$277,$B$276:$C$278,2,0),0)/1000)),"")</f>
        <v/>
      </c>
      <c r="HV337" s="145" t="str">
        <f>IFERROR(TRUNC(VLOOKUP($E337,'Container Panel'!$B$41:$Z$100,$D337,0)/(VLOOKUP(HV$276,UI!$A$12:$O$51,VLOOKUP(HV$277,$B$276:$C$278,2,0),0)/1000)),"")</f>
        <v/>
      </c>
      <c r="HW337" s="145" t="str">
        <f>IFERROR(TRUNC(VLOOKUP($E337,'Container Panel'!$B$41:$Z$100,$D337,0)/(VLOOKUP(HW$276,UI!$A$12:$O$51,VLOOKUP(HW$277,$B$276:$C$278,2,0),0)/1000)),"")</f>
        <v/>
      </c>
      <c r="HX337" s="145" t="str">
        <f>IFERROR(TRUNC(VLOOKUP($E337,'Container Panel'!$B$41:$Z$100,$D337,0)/(VLOOKUP(HX$276,UI!$A$12:$O$51,VLOOKUP(HX$277,$B$276:$C$278,2,0),0)/1000)),"")</f>
        <v/>
      </c>
      <c r="HY337" s="145" t="str">
        <f>IFERROR(TRUNC(VLOOKUP($E337,'Container Panel'!$B$41:$Z$100,$D337,0)/(VLOOKUP(HY$276,UI!$A$12:$O$51,VLOOKUP(HY$277,$B$276:$C$278,2,0),0)/1000)),"")</f>
        <v/>
      </c>
      <c r="HZ337" s="145" t="str">
        <f>IFERROR(TRUNC(VLOOKUP($E337,'Container Panel'!$B$41:$Z$100,$D337,0)/(VLOOKUP(HZ$276,UI!$A$12:$O$51,VLOOKUP(HZ$277,$B$276:$C$278,2,0),0)/1000)),"")</f>
        <v/>
      </c>
      <c r="IA337" s="145" t="str">
        <f>IFERROR(TRUNC(VLOOKUP($E337,'Container Panel'!$B$41:$Z$100,$D337,0)/(VLOOKUP(IA$276,UI!$A$12:$O$51,VLOOKUP(IA$277,$B$276:$C$278,2,0),0)/1000)),"")</f>
        <v/>
      </c>
      <c r="IB337" s="145" t="str">
        <f>IFERROR(TRUNC(VLOOKUP($E337,'Container Panel'!$B$41:$Z$100,$D337,0)/(VLOOKUP(IB$276,UI!$A$12:$O$51,VLOOKUP(IB$277,$B$276:$C$278,2,0),0)/1000)),"")</f>
        <v/>
      </c>
      <c r="IC337" s="145" t="str">
        <f>IFERROR(TRUNC(VLOOKUP($E337,'Container Panel'!$B$41:$Z$100,$D337,0)/(VLOOKUP(IC$276,UI!$A$12:$O$51,VLOOKUP(IC$277,$B$276:$C$278,2,0),0)/1000)),"")</f>
        <v/>
      </c>
      <c r="ID337" s="145" t="str">
        <f>IFERROR(TRUNC(VLOOKUP($E337,'Container Panel'!$B$41:$Z$100,$D337,0)/(VLOOKUP(ID$276,UI!$A$12:$O$51,VLOOKUP(ID$277,$B$276:$C$278,2,0),0)/1000)),"")</f>
        <v/>
      </c>
      <c r="IE337" s="145" t="str">
        <f>IFERROR(TRUNC(VLOOKUP($E337,'Container Panel'!$B$41:$Z$100,$D337,0)/(VLOOKUP(IE$276,UI!$A$12:$O$51,VLOOKUP(IE$277,$B$276:$C$278,2,0),0)/1000)),"")</f>
        <v/>
      </c>
      <c r="IF337" s="145" t="str">
        <f>IFERROR(TRUNC(VLOOKUP($E337,'Container Panel'!$B$41:$Z$100,$D337,0)/(VLOOKUP(IF$276,UI!$A$12:$O$51,VLOOKUP(IF$277,$B$276:$C$278,2,0),0)/1000)),"")</f>
        <v/>
      </c>
      <c r="IG337" s="145" t="str">
        <f>IFERROR(TRUNC(VLOOKUP($E337,'Container Panel'!$B$41:$Z$100,$D337,0)/(VLOOKUP(IG$276,UI!$A$12:$O$51,VLOOKUP(IG$277,$B$276:$C$278,2,0),0)/1000)),"")</f>
        <v/>
      </c>
      <c r="IH337" s="145" t="str">
        <f>IFERROR(TRUNC(VLOOKUP($E337,'Container Panel'!$B$41:$Z$100,$D337,0)/(VLOOKUP(IH$276,UI!$A$12:$O$51,VLOOKUP(IH$277,$B$276:$C$278,2,0),0)/1000)),"")</f>
        <v/>
      </c>
      <c r="II337" s="145" t="str">
        <f>IFERROR(TRUNC(VLOOKUP($E337,'Container Panel'!$B$41:$Z$100,$D337,0)/(VLOOKUP(II$276,UI!$A$12:$O$51,VLOOKUP(II$277,$B$276:$C$278,2,0),0)/1000)),"")</f>
        <v/>
      </c>
      <c r="IJ337" s="145" t="str">
        <f>IFERROR(TRUNC(VLOOKUP($E337,'Container Panel'!$B$41:$Z$100,$D337,0)/(VLOOKUP(IJ$276,UI!$A$12:$O$51,VLOOKUP(IJ$277,$B$276:$C$278,2,0),0)/1000)),"")</f>
        <v/>
      </c>
      <c r="IK337" s="145" t="str">
        <f>IFERROR(TRUNC(VLOOKUP($E337,'Container Panel'!$B$41:$Z$100,$D337,0)/(VLOOKUP(IK$276,UI!$A$12:$O$51,VLOOKUP(IK$277,$B$276:$C$278,2,0),0)/1000)),"")</f>
        <v/>
      </c>
      <c r="IL337" s="145" t="str">
        <f>IFERROR(TRUNC(VLOOKUP($E337,'Container Panel'!$B$41:$Z$100,$D337,0)/(VLOOKUP(IL$276,UI!$A$12:$O$51,VLOOKUP(IL$277,$B$276:$C$278,2,0),0)/1000)),"")</f>
        <v/>
      </c>
    </row>
    <row r="338" spans="2:246">
      <c r="B338" s="74">
        <v>58</v>
      </c>
      <c r="C338" s="74">
        <f t="shared" si="191"/>
        <v>20</v>
      </c>
      <c r="D338" s="163">
        <f>MOD(B338,3)+'Container Panel'!$Q$38</f>
        <v>17</v>
      </c>
      <c r="E338" s="143">
        <f t="shared" si="193"/>
        <v>0</v>
      </c>
      <c r="F338" s="144" t="s">
        <v>76</v>
      </c>
      <c r="G338" s="145" t="str">
        <f>IFERROR(TRUNC(VLOOKUP($E338,'Container Panel'!$B$41:$Z$100,$D338,0)/(VLOOKUP(G$276,UI!$A$12:$O$51,VLOOKUP(G$278,$B$276:$C$278,2,0),0)/1000)),"")</f>
        <v/>
      </c>
      <c r="H338" s="145" t="str">
        <f>IFERROR(TRUNC(VLOOKUP($E338,'Container Panel'!$B$41:$Z$100,$D338,0)/(VLOOKUP(H$276,UI!$A$12:$O$51,VLOOKUP(H$278,$B$276:$C$278,2,0),0)/1000)),"")</f>
        <v/>
      </c>
      <c r="I338" s="145" t="str">
        <f>IFERROR(TRUNC(VLOOKUP($E338,'Container Panel'!$B$41:$Z$100,$D338,0)/(VLOOKUP(I$276,UI!$A$12:$O$51,VLOOKUP(I$278,$B$276:$C$278,2,0),0)/1000)),"")</f>
        <v/>
      </c>
      <c r="J338" s="145" t="str">
        <f>IFERROR(TRUNC(VLOOKUP($E338,'Container Panel'!$B$41:$Z$100,$D338,0)/(VLOOKUP(J$276,UI!$A$12:$O$51,VLOOKUP(J$278,$B$276:$C$278,2,0),0)/1000)),"")</f>
        <v/>
      </c>
      <c r="K338" s="145" t="str">
        <f>IFERROR(TRUNC(VLOOKUP($E338,'Container Panel'!$B$41:$Z$100,$D338,0)/(VLOOKUP(K$276,UI!$A$12:$O$51,VLOOKUP(K$278,$B$276:$C$278,2,0),0)/1000)),"")</f>
        <v/>
      </c>
      <c r="L338" s="145" t="str">
        <f>IFERROR(TRUNC(VLOOKUP($E338,'Container Panel'!$B$41:$Z$100,$D338,0)/(VLOOKUP(L$276,UI!$A$12:$O$51,VLOOKUP(L$278,$B$276:$C$278,2,0),0)/1000)),"")</f>
        <v/>
      </c>
      <c r="M338" s="145" t="str">
        <f>IFERROR(TRUNC(VLOOKUP($E338,'Container Panel'!$B$41:$Z$100,$D338,0)/(VLOOKUP(M$276,UI!$A$12:$O$51,VLOOKUP(M$278,$B$276:$C$278,2,0),0)/1000)),"")</f>
        <v/>
      </c>
      <c r="N338" s="145" t="str">
        <f>IFERROR(TRUNC(VLOOKUP($E338,'Container Panel'!$B$41:$Z$100,$D338,0)/(VLOOKUP(N$276,UI!$A$12:$O$51,VLOOKUP(N$278,$B$276:$C$278,2,0),0)/1000)),"")</f>
        <v/>
      </c>
      <c r="O338" s="145" t="str">
        <f>IFERROR(TRUNC(VLOOKUP($E338,'Container Panel'!$B$41:$Z$100,$D338,0)/(VLOOKUP(O$276,UI!$A$12:$O$51,VLOOKUP(O$278,$B$276:$C$278,2,0),0)/1000)),"")</f>
        <v/>
      </c>
      <c r="P338" s="145" t="str">
        <f>IFERROR(TRUNC(VLOOKUP($E338,'Container Panel'!$B$41:$Z$100,$D338,0)/(VLOOKUP(P$276,UI!$A$12:$O$51,VLOOKUP(P$278,$B$276:$C$278,2,0),0)/1000)),"")</f>
        <v/>
      </c>
      <c r="Q338" s="145" t="str">
        <f>IFERROR(TRUNC(VLOOKUP($E338,'Container Panel'!$B$41:$Z$100,$D338,0)/(VLOOKUP(Q$276,UI!$A$12:$O$51,VLOOKUP(Q$278,$B$276:$C$278,2,0),0)/1000)),"")</f>
        <v/>
      </c>
      <c r="R338" s="145" t="str">
        <f>IFERROR(TRUNC(VLOOKUP($E338,'Container Panel'!$B$41:$Z$100,$D338,0)/(VLOOKUP(R$276,UI!$A$12:$O$51,VLOOKUP(R$278,$B$276:$C$278,2,0),0)/1000)),"")</f>
        <v/>
      </c>
      <c r="S338" s="145" t="str">
        <f>IFERROR(TRUNC(VLOOKUP($E338,'Container Panel'!$B$41:$Z$100,$D338,0)/(VLOOKUP(S$276,UI!$A$12:$O$51,VLOOKUP(S$278,$B$276:$C$278,2,0),0)/1000)),"")</f>
        <v/>
      </c>
      <c r="T338" s="145" t="str">
        <f>IFERROR(TRUNC(VLOOKUP($E338,'Container Panel'!$B$41:$Z$100,$D338,0)/(VLOOKUP(T$276,UI!$A$12:$O$51,VLOOKUP(T$278,$B$276:$C$278,2,0),0)/1000)),"")</f>
        <v/>
      </c>
      <c r="U338" s="145" t="str">
        <f>IFERROR(TRUNC(VLOOKUP($E338,'Container Panel'!$B$41:$Z$100,$D338,0)/(VLOOKUP(U$276,UI!$A$12:$O$51,VLOOKUP(U$278,$B$276:$C$278,2,0),0)/1000)),"")</f>
        <v/>
      </c>
      <c r="V338" s="145" t="str">
        <f>IFERROR(TRUNC(VLOOKUP($E338,'Container Panel'!$B$41:$Z$100,$D338,0)/(VLOOKUP(V$276,UI!$A$12:$O$51,VLOOKUP(V$278,$B$276:$C$278,2,0),0)/1000)),"")</f>
        <v/>
      </c>
      <c r="W338" s="145" t="str">
        <f>IFERROR(TRUNC(VLOOKUP($E338,'Container Panel'!$B$41:$Z$100,$D338,0)/(VLOOKUP(W$276,UI!$A$12:$O$51,VLOOKUP(W$278,$B$276:$C$278,2,0),0)/1000)),"")</f>
        <v/>
      </c>
      <c r="X338" s="145" t="str">
        <f>IFERROR(TRUNC(VLOOKUP($E338,'Container Panel'!$B$41:$Z$100,$D338,0)/(VLOOKUP(X$276,UI!$A$12:$O$51,VLOOKUP(X$278,$B$276:$C$278,2,0),0)/1000)),"")</f>
        <v/>
      </c>
      <c r="Y338" s="145" t="str">
        <f>IFERROR(TRUNC(VLOOKUP($E338,'Container Panel'!$B$41:$Z$100,$D338,0)/(VLOOKUP(Y$276,UI!$A$12:$O$51,VLOOKUP(Y$278,$B$276:$C$278,2,0),0)/1000)),"")</f>
        <v/>
      </c>
      <c r="Z338" s="145" t="str">
        <f>IFERROR(TRUNC(VLOOKUP($E338,'Container Panel'!$B$41:$Z$100,$D338,0)/(VLOOKUP(Z$276,UI!$A$12:$O$51,VLOOKUP(Z$278,$B$276:$C$278,2,0),0)/1000)),"")</f>
        <v/>
      </c>
      <c r="AA338" s="145" t="str">
        <f>IFERROR(TRUNC(VLOOKUP($E338,'Container Panel'!$B$41:$Z$100,$D338,0)/(VLOOKUP(AA$276,UI!$A$12:$O$51,VLOOKUP(AA$278,$B$276:$C$278,2,0),0)/1000)),"")</f>
        <v/>
      </c>
      <c r="AB338" s="145" t="str">
        <f>IFERROR(TRUNC(VLOOKUP($E338,'Container Panel'!$B$41:$Z$100,$D338,0)/(VLOOKUP(AB$276,UI!$A$12:$O$51,VLOOKUP(AB$278,$B$276:$C$278,2,0),0)/1000)),"")</f>
        <v/>
      </c>
      <c r="AC338" s="145" t="str">
        <f>IFERROR(TRUNC(VLOOKUP($E338,'Container Panel'!$B$41:$Z$100,$D338,0)/(VLOOKUP(AC$276,UI!$A$12:$O$51,VLOOKUP(AC$278,$B$276:$C$278,2,0),0)/1000)),"")</f>
        <v/>
      </c>
      <c r="AD338" s="145" t="str">
        <f>IFERROR(TRUNC(VLOOKUP($E338,'Container Panel'!$B$41:$Z$100,$D338,0)/(VLOOKUP(AD$276,UI!$A$12:$O$51,VLOOKUP(AD$278,$B$276:$C$278,2,0),0)/1000)),"")</f>
        <v/>
      </c>
      <c r="AE338" s="145" t="str">
        <f>IFERROR(TRUNC(VLOOKUP($E338,'Container Panel'!$B$41:$Z$100,$D338,0)/(VLOOKUP(AE$276,UI!$A$12:$O$51,VLOOKUP(AE$278,$B$276:$C$278,2,0),0)/1000)),"")</f>
        <v/>
      </c>
      <c r="AF338" s="145" t="str">
        <f>IFERROR(TRUNC(VLOOKUP($E338,'Container Panel'!$B$41:$Z$100,$D338,0)/(VLOOKUP(AF$276,UI!$A$12:$O$51,VLOOKUP(AF$278,$B$276:$C$278,2,0),0)/1000)),"")</f>
        <v/>
      </c>
      <c r="AG338" s="145" t="str">
        <f>IFERROR(TRUNC(VLOOKUP($E338,'Container Panel'!$B$41:$Z$100,$D338,0)/(VLOOKUP(AG$276,UI!$A$12:$O$51,VLOOKUP(AG$278,$B$276:$C$278,2,0),0)/1000)),"")</f>
        <v/>
      </c>
      <c r="AH338" s="145" t="str">
        <f>IFERROR(TRUNC(VLOOKUP($E338,'Container Panel'!$B$41:$Z$100,$D338,0)/(VLOOKUP(AH$276,UI!$A$12:$O$51,VLOOKUP(AH$278,$B$276:$C$278,2,0),0)/1000)),"")</f>
        <v/>
      </c>
      <c r="AI338" s="145" t="str">
        <f>IFERROR(TRUNC(VLOOKUP($E338,'Container Panel'!$B$41:$Z$100,$D338,0)/(VLOOKUP(AI$276,UI!$A$12:$O$51,VLOOKUP(AI$278,$B$276:$C$278,2,0),0)/1000)),"")</f>
        <v/>
      </c>
      <c r="AJ338" s="145" t="str">
        <f>IFERROR(TRUNC(VLOOKUP($E338,'Container Panel'!$B$41:$Z$100,$D338,0)/(VLOOKUP(AJ$276,UI!$A$12:$O$51,VLOOKUP(AJ$278,$B$276:$C$278,2,0),0)/1000)),"")</f>
        <v/>
      </c>
      <c r="AK338" s="145" t="str">
        <f>IFERROR(TRUNC(VLOOKUP($E338,'Container Panel'!$B$41:$Z$100,$D338,0)/(VLOOKUP(AK$276,UI!$A$12:$O$51,VLOOKUP(AK$278,$B$276:$C$278,2,0),0)/1000)),"")</f>
        <v/>
      </c>
      <c r="AL338" s="145" t="str">
        <f>IFERROR(TRUNC(VLOOKUP($E338,'Container Panel'!$B$41:$Z$100,$D338,0)/(VLOOKUP(AL$276,UI!$A$12:$O$51,VLOOKUP(AL$278,$B$276:$C$278,2,0),0)/1000)),"")</f>
        <v/>
      </c>
      <c r="AM338" s="145" t="str">
        <f>IFERROR(TRUNC(VLOOKUP($E338,'Container Panel'!$B$41:$Z$100,$D338,0)/(VLOOKUP(AM$276,UI!$A$12:$O$51,VLOOKUP(AM$278,$B$276:$C$278,2,0),0)/1000)),"")</f>
        <v/>
      </c>
      <c r="AN338" s="145" t="str">
        <f>IFERROR(TRUNC(VLOOKUP($E338,'Container Panel'!$B$41:$Z$100,$D338,0)/(VLOOKUP(AN$276,UI!$A$12:$O$51,VLOOKUP(AN$278,$B$276:$C$278,2,0),0)/1000)),"")</f>
        <v/>
      </c>
      <c r="AO338" s="145" t="str">
        <f>IFERROR(TRUNC(VLOOKUP($E338,'Container Panel'!$B$41:$Z$100,$D338,0)/(VLOOKUP(AO$276,UI!$A$12:$O$51,VLOOKUP(AO$278,$B$276:$C$278,2,0),0)/1000)),"")</f>
        <v/>
      </c>
      <c r="AP338" s="145" t="str">
        <f>IFERROR(TRUNC(VLOOKUP($E338,'Container Panel'!$B$41:$Z$100,$D338,0)/(VLOOKUP(AP$276,UI!$A$12:$O$51,VLOOKUP(AP$278,$B$276:$C$278,2,0),0)/1000)),"")</f>
        <v/>
      </c>
      <c r="AQ338" s="145" t="str">
        <f>IFERROR(TRUNC(VLOOKUP($E338,'Container Panel'!$B$41:$Z$100,$D338,0)/(VLOOKUP(AQ$276,UI!$A$12:$O$51,VLOOKUP(AQ$278,$B$276:$C$278,2,0),0)/1000)),"")</f>
        <v/>
      </c>
      <c r="AR338" s="145" t="str">
        <f>IFERROR(TRUNC(VLOOKUP($E338,'Container Panel'!$B$41:$Z$100,$D338,0)/(VLOOKUP(AR$276,UI!$A$12:$O$51,VLOOKUP(AR$278,$B$276:$C$278,2,0),0)/1000)),"")</f>
        <v/>
      </c>
      <c r="AS338" s="145" t="str">
        <f>IFERROR(TRUNC(VLOOKUP($E338,'Container Panel'!$B$41:$Z$100,$D338,0)/(VLOOKUP(AS$276,UI!$A$12:$O$51,VLOOKUP(AS$278,$B$276:$C$278,2,0),0)/1000)),"")</f>
        <v/>
      </c>
      <c r="AT338" s="145" t="str">
        <f>IFERROR(TRUNC(VLOOKUP($E338,'Container Panel'!$B$41:$Z$100,$D338,0)/(VLOOKUP(AT$276,UI!$A$12:$O$51,VLOOKUP(AT$278,$B$276:$C$278,2,0),0)/1000)),"")</f>
        <v/>
      </c>
      <c r="AU338" s="145" t="str">
        <f>IFERROR(TRUNC(VLOOKUP($E338,'Container Panel'!$B$41:$Z$100,$D338,0)/(VLOOKUP(AU$276,UI!$A$12:$O$51,VLOOKUP(AU$278,$B$276:$C$278,2,0),0)/1000)),"")</f>
        <v/>
      </c>
      <c r="AV338" s="145" t="str">
        <f>IFERROR(TRUNC(VLOOKUP($E338,'Container Panel'!$B$41:$Z$100,$D338,0)/(VLOOKUP(AV$276,UI!$A$12:$O$51,VLOOKUP(AV$278,$B$276:$C$278,2,0),0)/1000)),"")</f>
        <v/>
      </c>
      <c r="AW338" s="145" t="str">
        <f>IFERROR(TRUNC(VLOOKUP($E338,'Container Panel'!$B$41:$Z$100,$D338,0)/(VLOOKUP(AW$276,UI!$A$12:$O$51,VLOOKUP(AW$278,$B$276:$C$278,2,0),0)/1000)),"")</f>
        <v/>
      </c>
      <c r="AX338" s="145" t="str">
        <f>IFERROR(TRUNC(VLOOKUP($E338,'Container Panel'!$B$41:$Z$100,$D338,0)/(VLOOKUP(AX$276,UI!$A$12:$O$51,VLOOKUP(AX$278,$B$276:$C$278,2,0),0)/1000)),"")</f>
        <v/>
      </c>
      <c r="AY338" s="145" t="str">
        <f>IFERROR(TRUNC(VLOOKUP($E338,'Container Panel'!$B$41:$Z$100,$D338,0)/(VLOOKUP(AY$276,UI!$A$12:$O$51,VLOOKUP(AY$278,$B$276:$C$278,2,0),0)/1000)),"")</f>
        <v/>
      </c>
      <c r="AZ338" s="145" t="str">
        <f>IFERROR(TRUNC(VLOOKUP($E338,'Container Panel'!$B$41:$Z$100,$D338,0)/(VLOOKUP(AZ$276,UI!$A$12:$O$51,VLOOKUP(AZ$278,$B$276:$C$278,2,0),0)/1000)),"")</f>
        <v/>
      </c>
      <c r="BA338" s="145" t="str">
        <f>IFERROR(TRUNC(VLOOKUP($E338,'Container Panel'!$B$41:$Z$100,$D338,0)/(VLOOKUP(BA$276,UI!$A$12:$O$51,VLOOKUP(BA$278,$B$276:$C$278,2,0),0)/1000)),"")</f>
        <v/>
      </c>
      <c r="BB338" s="145" t="str">
        <f>IFERROR(TRUNC(VLOOKUP($E338,'Container Panel'!$B$41:$Z$100,$D338,0)/(VLOOKUP(BB$276,UI!$A$12:$O$51,VLOOKUP(BB$278,$B$276:$C$278,2,0),0)/1000)),"")</f>
        <v/>
      </c>
      <c r="BC338" s="145" t="str">
        <f>IFERROR(TRUNC(VLOOKUP($E338,'Container Panel'!$B$41:$Z$100,$D338,0)/(VLOOKUP(BC$276,UI!$A$12:$O$51,VLOOKUP(BC$278,$B$276:$C$278,2,0),0)/1000)),"")</f>
        <v/>
      </c>
      <c r="BD338" s="145" t="str">
        <f>IFERROR(TRUNC(VLOOKUP($E338,'Container Panel'!$B$41:$Z$100,$D338,0)/(VLOOKUP(BD$276,UI!$A$12:$O$51,VLOOKUP(BD$278,$B$276:$C$278,2,0),0)/1000)),"")</f>
        <v/>
      </c>
      <c r="BE338" s="145" t="str">
        <f>IFERROR(TRUNC(VLOOKUP($E338,'Container Panel'!$B$41:$Z$100,$D338,0)/(VLOOKUP(BE$276,UI!$A$12:$O$51,VLOOKUP(BE$278,$B$276:$C$278,2,0),0)/1000)),"")</f>
        <v/>
      </c>
      <c r="BF338" s="145" t="str">
        <f>IFERROR(TRUNC(VLOOKUP($E338,'Container Panel'!$B$41:$Z$100,$D338,0)/(VLOOKUP(BF$276,UI!$A$12:$O$51,VLOOKUP(BF$278,$B$276:$C$278,2,0),0)/1000)),"")</f>
        <v/>
      </c>
      <c r="BG338" s="145" t="str">
        <f>IFERROR(TRUNC(VLOOKUP($E338,'Container Panel'!$B$41:$Z$100,$D338,0)/(VLOOKUP(BG$276,UI!$A$12:$O$51,VLOOKUP(BG$278,$B$276:$C$278,2,0),0)/1000)),"")</f>
        <v/>
      </c>
      <c r="BH338" s="145" t="str">
        <f>IFERROR(TRUNC(VLOOKUP($E338,'Container Panel'!$B$41:$Z$100,$D338,0)/(VLOOKUP(BH$276,UI!$A$12:$O$51,VLOOKUP(BH$278,$B$276:$C$278,2,0),0)/1000)),"")</f>
        <v/>
      </c>
      <c r="BI338" s="145" t="str">
        <f>IFERROR(TRUNC(VLOOKUP($E338,'Container Panel'!$B$41:$Z$100,$D338,0)/(VLOOKUP(BI$276,UI!$A$12:$O$51,VLOOKUP(BI$278,$B$276:$C$278,2,0),0)/1000)),"")</f>
        <v/>
      </c>
      <c r="BJ338" s="145" t="str">
        <f>IFERROR(TRUNC(VLOOKUP($E338,'Container Panel'!$B$41:$Z$100,$D338,0)/(VLOOKUP(BJ$276,UI!$A$12:$O$51,VLOOKUP(BJ$278,$B$276:$C$278,2,0),0)/1000)),"")</f>
        <v/>
      </c>
      <c r="BK338" s="145" t="str">
        <f>IFERROR(TRUNC(VLOOKUP($E338,'Container Panel'!$B$41:$Z$100,$D338,0)/(VLOOKUP(BK$276,UI!$A$12:$O$51,VLOOKUP(BK$278,$B$276:$C$278,2,0),0)/1000)),"")</f>
        <v/>
      </c>
      <c r="BL338" s="145" t="str">
        <f>IFERROR(TRUNC(VLOOKUP($E338,'Container Panel'!$B$41:$Z$100,$D338,0)/(VLOOKUP(BL$276,UI!$A$12:$O$51,VLOOKUP(BL$278,$B$276:$C$278,2,0),0)/1000)),"")</f>
        <v/>
      </c>
      <c r="BM338" s="145" t="str">
        <f>IFERROR(TRUNC(VLOOKUP($E338,'Container Panel'!$B$41:$Z$100,$D338,0)/(VLOOKUP(BM$276,UI!$A$12:$O$51,VLOOKUP(BM$278,$B$276:$C$278,2,0),0)/1000)),"")</f>
        <v/>
      </c>
      <c r="BN338" s="145" t="str">
        <f>IFERROR(TRUNC(VLOOKUP($E338,'Container Panel'!$B$41:$Z$100,$D338,0)/(VLOOKUP(BN$276,UI!$A$12:$O$51,VLOOKUP(BN$278,$B$276:$C$278,2,0),0)/1000)),"")</f>
        <v/>
      </c>
      <c r="BO338" s="145" t="str">
        <f>IFERROR(TRUNC(VLOOKUP($E338,'Container Panel'!$B$41:$Z$100,$D338,0)/(VLOOKUP(BO$276,UI!$A$12:$O$51,VLOOKUP(BO$278,$B$276:$C$278,2,0),0)/1000)),"")</f>
        <v/>
      </c>
      <c r="BP338" s="145" t="str">
        <f>IFERROR(TRUNC(VLOOKUP($E338,'Container Panel'!$B$41:$Z$100,$D338,0)/(VLOOKUP(BP$276,UI!$A$12:$O$51,VLOOKUP(BP$278,$B$276:$C$278,2,0),0)/1000)),"")</f>
        <v/>
      </c>
      <c r="BQ338" s="145" t="str">
        <f>IFERROR(TRUNC(VLOOKUP($E338,'Container Panel'!$B$41:$Z$100,$D338,0)/(VLOOKUP(BQ$276,UI!$A$12:$O$51,VLOOKUP(BQ$278,$B$276:$C$278,2,0),0)/1000)),"")</f>
        <v/>
      </c>
      <c r="BR338" s="145" t="str">
        <f>IFERROR(TRUNC(VLOOKUP($E338,'Container Panel'!$B$41:$Z$100,$D338,0)/(VLOOKUP(BR$276,UI!$A$12:$O$51,VLOOKUP(BR$278,$B$276:$C$278,2,0),0)/1000)),"")</f>
        <v/>
      </c>
      <c r="BS338" s="145" t="str">
        <f>IFERROR(TRUNC(VLOOKUP($E338,'Container Panel'!$B$41:$Z$100,$D338,0)/(VLOOKUP(BS$276,UI!$A$12:$O$51,VLOOKUP(BS$278,$B$276:$C$278,2,0),0)/1000)),"")</f>
        <v/>
      </c>
      <c r="BT338" s="145" t="str">
        <f>IFERROR(TRUNC(VLOOKUP($E338,'Container Panel'!$B$41:$Z$100,$D338,0)/(VLOOKUP(BT$276,UI!$A$12:$O$51,VLOOKUP(BT$278,$B$276:$C$278,2,0),0)/1000)),"")</f>
        <v/>
      </c>
      <c r="BU338" s="145" t="str">
        <f>IFERROR(TRUNC(VLOOKUP($E338,'Container Panel'!$B$41:$Z$100,$D338,0)/(VLOOKUP(BU$276,UI!$A$12:$O$51,VLOOKUP(BU$278,$B$276:$C$278,2,0),0)/1000)),"")</f>
        <v/>
      </c>
      <c r="BV338" s="145" t="str">
        <f>IFERROR(TRUNC(VLOOKUP($E338,'Container Panel'!$B$41:$Z$100,$D338,0)/(VLOOKUP(BV$276,UI!$A$12:$O$51,VLOOKUP(BV$278,$B$276:$C$278,2,0),0)/1000)),"")</f>
        <v/>
      </c>
      <c r="BW338" s="145" t="str">
        <f>IFERROR(TRUNC(VLOOKUP($E338,'Container Panel'!$B$41:$Z$100,$D338,0)/(VLOOKUP(BW$276,UI!$A$12:$O$51,VLOOKUP(BW$278,$B$276:$C$278,2,0),0)/1000)),"")</f>
        <v/>
      </c>
      <c r="BX338" s="145" t="str">
        <f>IFERROR(TRUNC(VLOOKUP($E338,'Container Panel'!$B$41:$Z$100,$D338,0)/(VLOOKUP(BX$276,UI!$A$12:$O$51,VLOOKUP(BX$278,$B$276:$C$278,2,0),0)/1000)),"")</f>
        <v/>
      </c>
      <c r="BY338" s="145" t="str">
        <f>IFERROR(TRUNC(VLOOKUP($E338,'Container Panel'!$B$41:$Z$100,$D338,0)/(VLOOKUP(BY$276,UI!$A$12:$O$51,VLOOKUP(BY$278,$B$276:$C$278,2,0),0)/1000)),"")</f>
        <v/>
      </c>
      <c r="BZ338" s="145" t="str">
        <f>IFERROR(TRUNC(VLOOKUP($E338,'Container Panel'!$B$41:$Z$100,$D338,0)/(VLOOKUP(BZ$276,UI!$A$12:$O$51,VLOOKUP(BZ$278,$B$276:$C$278,2,0),0)/1000)),"")</f>
        <v/>
      </c>
      <c r="CA338" s="145" t="str">
        <f>IFERROR(TRUNC(VLOOKUP($E338,'Container Panel'!$B$41:$Z$100,$D338,0)/(VLOOKUP(CA$276,UI!$A$12:$O$51,VLOOKUP(CA$278,$B$276:$C$278,2,0),0)/1000)),"")</f>
        <v/>
      </c>
      <c r="CB338" s="145" t="str">
        <f>IFERROR(TRUNC(VLOOKUP($E338,'Container Panel'!$B$41:$Z$100,$D338,0)/(VLOOKUP(CB$276,UI!$A$12:$O$51,VLOOKUP(CB$278,$B$276:$C$278,2,0),0)/1000)),"")</f>
        <v/>
      </c>
      <c r="CC338" s="145" t="str">
        <f>IFERROR(TRUNC(VLOOKUP($E338,'Container Panel'!$B$41:$Z$100,$D338,0)/(VLOOKUP(CC$276,UI!$A$12:$O$51,VLOOKUP(CC$278,$B$276:$C$278,2,0),0)/1000)),"")</f>
        <v/>
      </c>
      <c r="CD338" s="145" t="str">
        <f>IFERROR(TRUNC(VLOOKUP($E338,'Container Panel'!$B$41:$Z$100,$D338,0)/(VLOOKUP(CD$276,UI!$A$12:$O$51,VLOOKUP(CD$278,$B$276:$C$278,2,0),0)/1000)),"")</f>
        <v/>
      </c>
      <c r="CE338" s="145" t="str">
        <f>IFERROR(TRUNC(VLOOKUP($E338,'Container Panel'!$B$41:$Z$100,$D338,0)/(VLOOKUP(CE$276,UI!$A$12:$O$51,VLOOKUP(CE$278,$B$276:$C$278,2,0),0)/1000)),"")</f>
        <v/>
      </c>
      <c r="CF338" s="145" t="str">
        <f>IFERROR(TRUNC(VLOOKUP($E338,'Container Panel'!$B$41:$Z$100,$D338,0)/(VLOOKUP(CF$276,UI!$A$12:$O$51,VLOOKUP(CF$278,$B$276:$C$278,2,0),0)/1000)),"")</f>
        <v/>
      </c>
      <c r="CG338" s="145" t="str">
        <f>IFERROR(TRUNC(VLOOKUP($E338,'Container Panel'!$B$41:$Z$100,$D338,0)/(VLOOKUP(CG$276,UI!$A$12:$O$51,VLOOKUP(CG$278,$B$276:$C$278,2,0),0)/1000)),"")</f>
        <v/>
      </c>
      <c r="CH338" s="145" t="str">
        <f>IFERROR(TRUNC(VLOOKUP($E338,'Container Panel'!$B$41:$Z$100,$D338,0)/(VLOOKUP(CH$276,UI!$A$12:$O$51,VLOOKUP(CH$278,$B$276:$C$278,2,0),0)/1000)),"")</f>
        <v/>
      </c>
      <c r="CI338" s="145" t="str">
        <f>IFERROR(TRUNC(VLOOKUP($E338,'Container Panel'!$B$41:$Z$100,$D338,0)/(VLOOKUP(CI$276,UI!$A$12:$O$51,VLOOKUP(CI$278,$B$276:$C$278,2,0),0)/1000)),"")</f>
        <v/>
      </c>
      <c r="CJ338" s="145" t="str">
        <f>IFERROR(TRUNC(VLOOKUP($E338,'Container Panel'!$B$41:$Z$100,$D338,0)/(VLOOKUP(CJ$276,UI!$A$12:$O$51,VLOOKUP(CJ$278,$B$276:$C$278,2,0),0)/1000)),"")</f>
        <v/>
      </c>
      <c r="CK338" s="145" t="str">
        <f>IFERROR(TRUNC(VLOOKUP($E338,'Container Panel'!$B$41:$Z$100,$D338,0)/(VLOOKUP(CK$276,UI!$A$12:$O$51,VLOOKUP(CK$278,$B$276:$C$278,2,0),0)/1000)),"")</f>
        <v/>
      </c>
      <c r="CL338" s="145" t="str">
        <f>IFERROR(TRUNC(VLOOKUP($E338,'Container Panel'!$B$41:$Z$100,$D338,0)/(VLOOKUP(CL$276,UI!$A$12:$O$51,VLOOKUP(CL$278,$B$276:$C$278,2,0),0)/1000)),"")</f>
        <v/>
      </c>
      <c r="CM338" s="145" t="str">
        <f>IFERROR(TRUNC(VLOOKUP($E338,'Container Panel'!$B$41:$Z$100,$D338,0)/(VLOOKUP(CM$276,UI!$A$12:$O$51,VLOOKUP(CM$278,$B$276:$C$278,2,0),0)/1000)),"")</f>
        <v/>
      </c>
      <c r="CN338" s="145" t="str">
        <f>IFERROR(TRUNC(VLOOKUP($E338,'Container Panel'!$B$41:$Z$100,$D338,0)/(VLOOKUP(CN$276,UI!$A$12:$O$51,VLOOKUP(CN$278,$B$276:$C$278,2,0),0)/1000)),"")</f>
        <v/>
      </c>
      <c r="CO338" s="145" t="str">
        <f>IFERROR(TRUNC(VLOOKUP($E338,'Container Panel'!$B$41:$Z$100,$D338,0)/(VLOOKUP(CO$276,UI!$A$12:$O$51,VLOOKUP(CO$278,$B$276:$C$278,2,0),0)/1000)),"")</f>
        <v/>
      </c>
      <c r="CP338" s="145" t="str">
        <f>IFERROR(TRUNC(VLOOKUP($E338,'Container Panel'!$B$41:$Z$100,$D338,0)/(VLOOKUP(CP$276,UI!$A$12:$O$51,VLOOKUP(CP$278,$B$276:$C$278,2,0),0)/1000)),"")</f>
        <v/>
      </c>
      <c r="CQ338" s="145" t="str">
        <f>IFERROR(TRUNC(VLOOKUP($E338,'Container Panel'!$B$41:$Z$100,$D338,0)/(VLOOKUP(CQ$276,UI!$A$12:$O$51,VLOOKUP(CQ$278,$B$276:$C$278,2,0),0)/1000)),"")</f>
        <v/>
      </c>
      <c r="CR338" s="145" t="str">
        <f>IFERROR(TRUNC(VLOOKUP($E338,'Container Panel'!$B$41:$Z$100,$D338,0)/(VLOOKUP(CR$276,UI!$A$12:$O$51,VLOOKUP(CR$278,$B$276:$C$278,2,0),0)/1000)),"")</f>
        <v/>
      </c>
      <c r="CS338" s="145" t="str">
        <f>IFERROR(TRUNC(VLOOKUP($E338,'Container Panel'!$B$41:$Z$100,$D338,0)/(VLOOKUP(CS$276,UI!$A$12:$O$51,VLOOKUP(CS$278,$B$276:$C$278,2,0),0)/1000)),"")</f>
        <v/>
      </c>
      <c r="CT338" s="145" t="str">
        <f>IFERROR(TRUNC(VLOOKUP($E338,'Container Panel'!$B$41:$Z$100,$D338,0)/(VLOOKUP(CT$276,UI!$A$12:$O$51,VLOOKUP(CT$278,$B$276:$C$278,2,0),0)/1000)),"")</f>
        <v/>
      </c>
      <c r="CU338" s="145" t="str">
        <f>IFERROR(TRUNC(VLOOKUP($E338,'Container Panel'!$B$41:$Z$100,$D338,0)/(VLOOKUP(CU$276,UI!$A$12:$O$51,VLOOKUP(CU$278,$B$276:$C$278,2,0),0)/1000)),"")</f>
        <v/>
      </c>
      <c r="CV338" s="145" t="str">
        <f>IFERROR(TRUNC(VLOOKUP($E338,'Container Panel'!$B$41:$Z$100,$D338,0)/(VLOOKUP(CV$276,UI!$A$12:$O$51,VLOOKUP(CV$278,$B$276:$C$278,2,0),0)/1000)),"")</f>
        <v/>
      </c>
      <c r="CW338" s="145" t="str">
        <f>IFERROR(TRUNC(VLOOKUP($E338,'Container Panel'!$B$41:$Z$100,$D338,0)/(VLOOKUP(CW$276,UI!$A$12:$O$51,VLOOKUP(CW$278,$B$276:$C$278,2,0),0)/1000)),"")</f>
        <v/>
      </c>
      <c r="CX338" s="145" t="str">
        <f>IFERROR(TRUNC(VLOOKUP($E338,'Container Panel'!$B$41:$Z$100,$D338,0)/(VLOOKUP(CX$276,UI!$A$12:$O$51,VLOOKUP(CX$278,$B$276:$C$278,2,0),0)/1000)),"")</f>
        <v/>
      </c>
      <c r="CY338" s="145" t="str">
        <f>IFERROR(TRUNC(VLOOKUP($E338,'Container Panel'!$B$41:$Z$100,$D338,0)/(VLOOKUP(CY$276,UI!$A$12:$O$51,VLOOKUP(CY$278,$B$276:$C$278,2,0),0)/1000)),"")</f>
        <v/>
      </c>
      <c r="CZ338" s="145" t="str">
        <f>IFERROR(TRUNC(VLOOKUP($E338,'Container Panel'!$B$41:$Z$100,$D338,0)/(VLOOKUP(CZ$276,UI!$A$12:$O$51,VLOOKUP(CZ$278,$B$276:$C$278,2,0),0)/1000)),"")</f>
        <v/>
      </c>
      <c r="DA338" s="145" t="str">
        <f>IFERROR(TRUNC(VLOOKUP($E338,'Container Panel'!$B$41:$Z$100,$D338,0)/(VLOOKUP(DA$276,UI!$A$12:$O$51,VLOOKUP(DA$278,$B$276:$C$278,2,0),0)/1000)),"")</f>
        <v/>
      </c>
      <c r="DB338" s="145" t="str">
        <f>IFERROR(TRUNC(VLOOKUP($E338,'Container Panel'!$B$41:$Z$100,$D338,0)/(VLOOKUP(DB$276,UI!$A$12:$O$51,VLOOKUP(DB$278,$B$276:$C$278,2,0),0)/1000)),"")</f>
        <v/>
      </c>
      <c r="DC338" s="145" t="str">
        <f>IFERROR(TRUNC(VLOOKUP($E338,'Container Panel'!$B$41:$Z$100,$D338,0)/(VLOOKUP(DC$276,UI!$A$12:$O$51,VLOOKUP(DC$278,$B$276:$C$278,2,0),0)/1000)),"")</f>
        <v/>
      </c>
      <c r="DD338" s="145" t="str">
        <f>IFERROR(TRUNC(VLOOKUP($E338,'Container Panel'!$B$41:$Z$100,$D338,0)/(VLOOKUP(DD$276,UI!$A$12:$O$51,VLOOKUP(DD$278,$B$276:$C$278,2,0),0)/1000)),"")</f>
        <v/>
      </c>
      <c r="DE338" s="145" t="str">
        <f>IFERROR(TRUNC(VLOOKUP($E338,'Container Panel'!$B$41:$Z$100,$D338,0)/(VLOOKUP(DE$276,UI!$A$12:$O$51,VLOOKUP(DE$278,$B$276:$C$278,2,0),0)/1000)),"")</f>
        <v/>
      </c>
      <c r="DF338" s="145" t="str">
        <f>IFERROR(TRUNC(VLOOKUP($E338,'Container Panel'!$B$41:$Z$100,$D338,0)/(VLOOKUP(DF$276,UI!$A$12:$O$51,VLOOKUP(DF$278,$B$276:$C$278,2,0),0)/1000)),"")</f>
        <v/>
      </c>
      <c r="DG338" s="145" t="str">
        <f>IFERROR(TRUNC(VLOOKUP($E338,'Container Panel'!$B$41:$Z$100,$D338,0)/(VLOOKUP(DG$276,UI!$A$12:$O$51,VLOOKUP(DG$278,$B$276:$C$278,2,0),0)/1000)),"")</f>
        <v/>
      </c>
      <c r="DH338" s="145" t="str">
        <f>IFERROR(TRUNC(VLOOKUP($E338,'Container Panel'!$B$41:$Z$100,$D338,0)/(VLOOKUP(DH$276,UI!$A$12:$O$51,VLOOKUP(DH$278,$B$276:$C$278,2,0),0)/1000)),"")</f>
        <v/>
      </c>
      <c r="DI338" s="145" t="str">
        <f>IFERROR(TRUNC(VLOOKUP($E338,'Container Panel'!$B$41:$Z$100,$D338,0)/(VLOOKUP(DI$276,UI!$A$12:$O$51,VLOOKUP(DI$278,$B$276:$C$278,2,0),0)/1000)),"")</f>
        <v/>
      </c>
      <c r="DJ338" s="145" t="str">
        <f>IFERROR(TRUNC(VLOOKUP($E338,'Container Panel'!$B$41:$Z$100,$D338,0)/(VLOOKUP(DJ$276,UI!$A$12:$O$51,VLOOKUP(DJ$278,$B$276:$C$278,2,0),0)/1000)),"")</f>
        <v/>
      </c>
      <c r="DK338" s="145" t="str">
        <f>IFERROR(TRUNC(VLOOKUP($E338,'Container Panel'!$B$41:$Z$100,$D338,0)/(VLOOKUP(DK$276,UI!$A$12:$O$51,VLOOKUP(DK$278,$B$276:$C$278,2,0),0)/1000)),"")</f>
        <v/>
      </c>
      <c r="DL338" s="145" t="str">
        <f>IFERROR(TRUNC(VLOOKUP($E338,'Container Panel'!$B$41:$Z$100,$D338,0)/(VLOOKUP(DL$276,UI!$A$12:$O$51,VLOOKUP(DL$278,$B$276:$C$278,2,0),0)/1000)),"")</f>
        <v/>
      </c>
      <c r="DM338" s="145" t="str">
        <f>IFERROR(TRUNC(VLOOKUP($E338,'Container Panel'!$B$41:$Z$100,$D338,0)/(VLOOKUP(DM$276,UI!$A$12:$O$51,VLOOKUP(DM$278,$B$276:$C$278,2,0),0)/1000)),"")</f>
        <v/>
      </c>
      <c r="DN338" s="145" t="str">
        <f>IFERROR(TRUNC(VLOOKUP($E338,'Container Panel'!$B$41:$Z$100,$D338,0)/(VLOOKUP(DN$276,UI!$A$12:$O$51,VLOOKUP(DN$278,$B$276:$C$278,2,0),0)/1000)),"")</f>
        <v/>
      </c>
      <c r="DO338" s="145" t="str">
        <f>IFERROR(TRUNC(VLOOKUP($E338,'Container Panel'!$B$41:$Z$100,$D338,0)/(VLOOKUP(DO$276,UI!$A$12:$O$51,VLOOKUP(DO$278,$B$276:$C$278,2,0),0)/1000)),"")</f>
        <v/>
      </c>
      <c r="DP338" s="145" t="str">
        <f>IFERROR(TRUNC(VLOOKUP($E338,'Container Panel'!$B$41:$Z$100,$D338,0)/(VLOOKUP(DP$276,UI!$A$12:$O$51,VLOOKUP(DP$278,$B$276:$C$278,2,0),0)/1000)),"")</f>
        <v/>
      </c>
      <c r="DQ338" s="145" t="str">
        <f>IFERROR(TRUNC(VLOOKUP($E338,'Container Panel'!$B$41:$Z$100,$D338,0)/(VLOOKUP(DQ$276,UI!$A$12:$O$51,VLOOKUP(DQ$278,$B$276:$C$278,2,0),0)/1000)),"")</f>
        <v/>
      </c>
      <c r="DR338" s="145" t="str">
        <f>IFERROR(TRUNC(VLOOKUP($E338,'Container Panel'!$B$41:$Z$100,$D338,0)/(VLOOKUP(DR$276,UI!$A$12:$O$51,VLOOKUP(DR$278,$B$276:$C$278,2,0),0)/1000)),"")</f>
        <v/>
      </c>
      <c r="DS338" s="145" t="str">
        <f>IFERROR(TRUNC(VLOOKUP($E338,'Container Panel'!$B$41:$Z$100,$D338,0)/(VLOOKUP(DS$276,UI!$A$12:$O$51,VLOOKUP(DS$278,$B$276:$C$278,2,0),0)/1000)),"")</f>
        <v/>
      </c>
      <c r="DT338" s="145" t="str">
        <f>IFERROR(TRUNC(VLOOKUP($E338,'Container Panel'!$B$41:$Z$100,$D338,0)/(VLOOKUP(DT$276,UI!$A$12:$O$51,VLOOKUP(DT$278,$B$276:$C$278,2,0),0)/1000)),"")</f>
        <v/>
      </c>
      <c r="DU338" s="145" t="str">
        <f>IFERROR(TRUNC(VLOOKUP($E338,'Container Panel'!$B$41:$Z$100,$D338,0)/(VLOOKUP(DU$276,UI!$A$12:$O$51,VLOOKUP(DU$278,$B$276:$C$278,2,0),0)/1000)),"")</f>
        <v/>
      </c>
      <c r="DV338" s="145" t="str">
        <f>IFERROR(TRUNC(VLOOKUP($E338,'Container Panel'!$B$41:$Z$100,$D338,0)/(VLOOKUP(DV$276,UI!$A$12:$O$51,VLOOKUP(DV$278,$B$276:$C$278,2,0),0)/1000)),"")</f>
        <v/>
      </c>
      <c r="DW338" s="145" t="str">
        <f>IFERROR(TRUNC(VLOOKUP($E338,'Container Panel'!$B$41:$Z$100,$D338,0)/(VLOOKUP(DW$276,UI!$A$12:$O$51,VLOOKUP(DW$278,$B$276:$C$278,2,0),0)/1000)),"")</f>
        <v/>
      </c>
      <c r="DX338" s="145" t="str">
        <f>IFERROR(TRUNC(VLOOKUP($E338,'Container Panel'!$B$41:$Z$100,$D338,0)/(VLOOKUP(DX$276,UI!$A$12:$O$51,VLOOKUP(DX$278,$B$276:$C$278,2,0),0)/1000)),"")</f>
        <v/>
      </c>
      <c r="DY338" s="145" t="str">
        <f>IFERROR(TRUNC(VLOOKUP($E338,'Container Panel'!$B$41:$Z$100,$D338,0)/(VLOOKUP(DY$276,UI!$A$12:$O$51,VLOOKUP(DY$278,$B$276:$C$278,2,0),0)/1000)),"")</f>
        <v/>
      </c>
      <c r="DZ338" s="145" t="str">
        <f>IFERROR(TRUNC(VLOOKUP($E338,'Container Panel'!$B$41:$Z$100,$D338,0)/(VLOOKUP(DZ$276,UI!$A$12:$O$51,VLOOKUP(DZ$278,$B$276:$C$278,2,0),0)/1000)),"")</f>
        <v/>
      </c>
      <c r="EA338" s="145" t="str">
        <f>IFERROR(TRUNC(VLOOKUP($E338,'Container Panel'!$B$41:$Z$100,$D338,0)/(VLOOKUP(EA$276,UI!$A$12:$O$51,VLOOKUP(EA$278,$B$276:$C$278,2,0),0)/1000)),"")</f>
        <v/>
      </c>
      <c r="EB338" s="145" t="str">
        <f>IFERROR(TRUNC(VLOOKUP($E338,'Container Panel'!$B$41:$Z$100,$D338,0)/(VLOOKUP(EB$276,UI!$A$12:$O$51,VLOOKUP(EB$278,$B$276:$C$278,2,0),0)/1000)),"")</f>
        <v/>
      </c>
      <c r="EC338" s="145" t="str">
        <f>IFERROR(TRUNC(VLOOKUP($E338,'Container Panel'!$B$41:$Z$100,$D338,0)/(VLOOKUP(EC$276,UI!$A$12:$O$51,VLOOKUP(EC$278,$B$276:$C$278,2,0),0)/1000)),"")</f>
        <v/>
      </c>
      <c r="ED338" s="145" t="str">
        <f>IFERROR(TRUNC(VLOOKUP($E338,'Container Panel'!$B$41:$Z$100,$D338,0)/(VLOOKUP(ED$276,UI!$A$12:$O$51,VLOOKUP(ED$278,$B$276:$C$278,2,0),0)/1000)),"")</f>
        <v/>
      </c>
      <c r="EE338" s="145" t="str">
        <f>IFERROR(TRUNC(VLOOKUP($E338,'Container Panel'!$B$41:$Z$100,$D338,0)/(VLOOKUP(EE$276,UI!$A$12:$O$51,VLOOKUP(EE$278,$B$276:$C$278,2,0),0)/1000)),"")</f>
        <v/>
      </c>
      <c r="EF338" s="145" t="str">
        <f>IFERROR(TRUNC(VLOOKUP($E338,'Container Panel'!$B$41:$Z$100,$D338,0)/(VLOOKUP(EF$276,UI!$A$12:$O$51,VLOOKUP(EF$278,$B$276:$C$278,2,0),0)/1000)),"")</f>
        <v/>
      </c>
      <c r="EG338" s="145" t="str">
        <f>IFERROR(TRUNC(VLOOKUP($E338,'Container Panel'!$B$41:$Z$100,$D338,0)/(VLOOKUP(EG$276,UI!$A$12:$O$51,VLOOKUP(EG$278,$B$276:$C$278,2,0),0)/1000)),"")</f>
        <v/>
      </c>
      <c r="EH338" s="145" t="str">
        <f>IFERROR(TRUNC(VLOOKUP($E338,'Container Panel'!$B$41:$Z$100,$D338,0)/(VLOOKUP(EH$276,UI!$A$12:$O$51,VLOOKUP(EH$278,$B$276:$C$278,2,0),0)/1000)),"")</f>
        <v/>
      </c>
      <c r="EI338" s="145" t="str">
        <f>IFERROR(TRUNC(VLOOKUP($E338,'Container Panel'!$B$41:$Z$100,$D338,0)/(VLOOKUP(EI$276,UI!$A$12:$O$51,VLOOKUP(EI$278,$B$276:$C$278,2,0),0)/1000)),"")</f>
        <v/>
      </c>
      <c r="EJ338" s="145" t="str">
        <f>IFERROR(TRUNC(VLOOKUP($E338,'Container Panel'!$B$41:$Z$100,$D338,0)/(VLOOKUP(EJ$276,UI!$A$12:$O$51,VLOOKUP(EJ$278,$B$276:$C$278,2,0),0)/1000)),"")</f>
        <v/>
      </c>
      <c r="EK338" s="145" t="str">
        <f>IFERROR(TRUNC(VLOOKUP($E338,'Container Panel'!$B$41:$Z$100,$D338,0)/(VLOOKUP(EK$276,UI!$A$12:$O$51,VLOOKUP(EK$278,$B$276:$C$278,2,0),0)/1000)),"")</f>
        <v/>
      </c>
      <c r="EL338" s="145" t="str">
        <f>IFERROR(TRUNC(VLOOKUP($E338,'Container Panel'!$B$41:$Z$100,$D338,0)/(VLOOKUP(EL$276,UI!$A$12:$O$51,VLOOKUP(EL$278,$B$276:$C$278,2,0),0)/1000)),"")</f>
        <v/>
      </c>
      <c r="EM338" s="145" t="str">
        <f>IFERROR(TRUNC(VLOOKUP($E338,'Container Panel'!$B$41:$Z$100,$D338,0)/(VLOOKUP(EM$276,UI!$A$12:$O$51,VLOOKUP(EM$278,$B$276:$C$278,2,0),0)/1000)),"")</f>
        <v/>
      </c>
      <c r="EN338" s="145" t="str">
        <f>IFERROR(TRUNC(VLOOKUP($E338,'Container Panel'!$B$41:$Z$100,$D338,0)/(VLOOKUP(EN$276,UI!$A$12:$O$51,VLOOKUP(EN$278,$B$276:$C$278,2,0),0)/1000)),"")</f>
        <v/>
      </c>
      <c r="EO338" s="145" t="str">
        <f>IFERROR(TRUNC(VLOOKUP($E338,'Container Panel'!$B$41:$Z$100,$D338,0)/(VLOOKUP(EO$276,UI!$A$12:$O$51,VLOOKUP(EO$278,$B$276:$C$278,2,0),0)/1000)),"")</f>
        <v/>
      </c>
      <c r="EP338" s="145" t="str">
        <f>IFERROR(TRUNC(VLOOKUP($E338,'Container Panel'!$B$41:$Z$100,$D338,0)/(VLOOKUP(EP$276,UI!$A$12:$O$51,VLOOKUP(EP$278,$B$276:$C$278,2,0),0)/1000)),"")</f>
        <v/>
      </c>
      <c r="EQ338" s="145" t="str">
        <f>IFERROR(TRUNC(VLOOKUP($E338,'Container Panel'!$B$41:$Z$100,$D338,0)/(VLOOKUP(EQ$276,UI!$A$12:$O$51,VLOOKUP(EQ$278,$B$276:$C$278,2,0),0)/1000)),"")</f>
        <v/>
      </c>
      <c r="ER338" s="145" t="str">
        <f>IFERROR(TRUNC(VLOOKUP($E338,'Container Panel'!$B$41:$Z$100,$D338,0)/(VLOOKUP(ER$276,UI!$A$12:$O$51,VLOOKUP(ER$278,$B$276:$C$278,2,0),0)/1000)),"")</f>
        <v/>
      </c>
      <c r="ES338" s="145" t="str">
        <f>IFERROR(TRUNC(VLOOKUP($E338,'Container Panel'!$B$41:$Z$100,$D338,0)/(VLOOKUP(ES$276,UI!$A$12:$O$51,VLOOKUP(ES$278,$B$276:$C$278,2,0),0)/1000)),"")</f>
        <v/>
      </c>
      <c r="ET338" s="145" t="str">
        <f>IFERROR(TRUNC(VLOOKUP($E338,'Container Panel'!$B$41:$Z$100,$D338,0)/(VLOOKUP(ET$276,UI!$A$12:$O$51,VLOOKUP(ET$278,$B$276:$C$278,2,0),0)/1000)),"")</f>
        <v/>
      </c>
      <c r="EU338" s="145" t="str">
        <f>IFERROR(TRUNC(VLOOKUP($E338,'Container Panel'!$B$41:$Z$100,$D338,0)/(VLOOKUP(EU$276,UI!$A$12:$O$51,VLOOKUP(EU$278,$B$276:$C$278,2,0),0)/1000)),"")</f>
        <v/>
      </c>
      <c r="EV338" s="145" t="str">
        <f>IFERROR(TRUNC(VLOOKUP($E338,'Container Panel'!$B$41:$Z$100,$D338,0)/(VLOOKUP(EV$276,UI!$A$12:$O$51,VLOOKUP(EV$278,$B$276:$C$278,2,0),0)/1000)),"")</f>
        <v/>
      </c>
      <c r="EW338" s="145" t="str">
        <f>IFERROR(TRUNC(VLOOKUP($E338,'Container Panel'!$B$41:$Z$100,$D338,0)/(VLOOKUP(EW$276,UI!$A$12:$O$51,VLOOKUP(EW$278,$B$276:$C$278,2,0),0)/1000)),"")</f>
        <v/>
      </c>
      <c r="EX338" s="145" t="str">
        <f>IFERROR(TRUNC(VLOOKUP($E338,'Container Panel'!$B$41:$Z$100,$D338,0)/(VLOOKUP(EX$276,UI!$A$12:$O$51,VLOOKUP(EX$278,$B$276:$C$278,2,0),0)/1000)),"")</f>
        <v/>
      </c>
      <c r="EY338" s="145" t="str">
        <f>IFERROR(TRUNC(VLOOKUP($E338,'Container Panel'!$B$41:$Z$100,$D338,0)/(VLOOKUP(EY$276,UI!$A$12:$O$51,VLOOKUP(EY$278,$B$276:$C$278,2,0),0)/1000)),"")</f>
        <v/>
      </c>
      <c r="EZ338" s="145" t="str">
        <f>IFERROR(TRUNC(VLOOKUP($E338,'Container Panel'!$B$41:$Z$100,$D338,0)/(VLOOKUP(EZ$276,UI!$A$12:$O$51,VLOOKUP(EZ$278,$B$276:$C$278,2,0),0)/1000)),"")</f>
        <v/>
      </c>
      <c r="FA338" s="145" t="str">
        <f>IFERROR(TRUNC(VLOOKUP($E338,'Container Panel'!$B$41:$Z$100,$D338,0)/(VLOOKUP(FA$276,UI!$A$12:$O$51,VLOOKUP(FA$278,$B$276:$C$278,2,0),0)/1000)),"")</f>
        <v/>
      </c>
      <c r="FB338" s="145" t="str">
        <f>IFERROR(TRUNC(VLOOKUP($E338,'Container Panel'!$B$41:$Z$100,$D338,0)/(VLOOKUP(FB$276,UI!$A$12:$O$51,VLOOKUP(FB$278,$B$276:$C$278,2,0),0)/1000)),"")</f>
        <v/>
      </c>
      <c r="FC338" s="145" t="str">
        <f>IFERROR(TRUNC(VLOOKUP($E338,'Container Panel'!$B$41:$Z$100,$D338,0)/(VLOOKUP(FC$276,UI!$A$12:$O$51,VLOOKUP(FC$278,$B$276:$C$278,2,0),0)/1000)),"")</f>
        <v/>
      </c>
      <c r="FD338" s="145" t="str">
        <f>IFERROR(TRUNC(VLOOKUP($E338,'Container Panel'!$B$41:$Z$100,$D338,0)/(VLOOKUP(FD$276,UI!$A$12:$O$51,VLOOKUP(FD$278,$B$276:$C$278,2,0),0)/1000)),"")</f>
        <v/>
      </c>
      <c r="FE338" s="145" t="str">
        <f>IFERROR(TRUNC(VLOOKUP($E338,'Container Panel'!$B$41:$Z$100,$D338,0)/(VLOOKUP(FE$276,UI!$A$12:$O$51,VLOOKUP(FE$278,$B$276:$C$278,2,0),0)/1000)),"")</f>
        <v/>
      </c>
      <c r="FF338" s="145" t="str">
        <f>IFERROR(TRUNC(VLOOKUP($E338,'Container Panel'!$B$41:$Z$100,$D338,0)/(VLOOKUP(FF$276,UI!$A$12:$O$51,VLOOKUP(FF$278,$B$276:$C$278,2,0),0)/1000)),"")</f>
        <v/>
      </c>
      <c r="FG338" s="145" t="str">
        <f>IFERROR(TRUNC(VLOOKUP($E338,'Container Panel'!$B$41:$Z$100,$D338,0)/(VLOOKUP(FG$276,UI!$A$12:$O$51,VLOOKUP(FG$278,$B$276:$C$278,2,0),0)/1000)),"")</f>
        <v/>
      </c>
      <c r="FH338" s="145" t="str">
        <f>IFERROR(TRUNC(VLOOKUP($E338,'Container Panel'!$B$41:$Z$100,$D338,0)/(VLOOKUP(FH$276,UI!$A$12:$O$51,VLOOKUP(FH$278,$B$276:$C$278,2,0),0)/1000)),"")</f>
        <v/>
      </c>
      <c r="FI338" s="145" t="str">
        <f>IFERROR(TRUNC(VLOOKUP($E338,'Container Panel'!$B$41:$Z$100,$D338,0)/(VLOOKUP(FI$276,UI!$A$12:$O$51,VLOOKUP(FI$278,$B$276:$C$278,2,0),0)/1000)),"")</f>
        <v/>
      </c>
      <c r="FJ338" s="145" t="str">
        <f>IFERROR(TRUNC(VLOOKUP($E338,'Container Panel'!$B$41:$Z$100,$D338,0)/(VLOOKUP(FJ$276,UI!$A$12:$O$51,VLOOKUP(FJ$278,$B$276:$C$278,2,0),0)/1000)),"")</f>
        <v/>
      </c>
      <c r="FK338" s="145" t="str">
        <f>IFERROR(TRUNC(VLOOKUP($E338,'Container Panel'!$B$41:$Z$100,$D338,0)/(VLOOKUP(FK$276,UI!$A$12:$O$51,VLOOKUP(FK$278,$B$276:$C$278,2,0),0)/1000)),"")</f>
        <v/>
      </c>
      <c r="FL338" s="145" t="str">
        <f>IFERROR(TRUNC(VLOOKUP($E338,'Container Panel'!$B$41:$Z$100,$D338,0)/(VLOOKUP(FL$276,UI!$A$12:$O$51,VLOOKUP(FL$278,$B$276:$C$278,2,0),0)/1000)),"")</f>
        <v/>
      </c>
      <c r="FM338" s="145" t="str">
        <f>IFERROR(TRUNC(VLOOKUP($E338,'Container Panel'!$B$41:$Z$100,$D338,0)/(VLOOKUP(FM$276,UI!$A$12:$O$51,VLOOKUP(FM$278,$B$276:$C$278,2,0),0)/1000)),"")</f>
        <v/>
      </c>
      <c r="FN338" s="145" t="str">
        <f>IFERROR(TRUNC(VLOOKUP($E338,'Container Panel'!$B$41:$Z$100,$D338,0)/(VLOOKUP(FN$276,UI!$A$12:$O$51,VLOOKUP(FN$278,$B$276:$C$278,2,0),0)/1000)),"")</f>
        <v/>
      </c>
      <c r="FO338" s="145" t="str">
        <f>IFERROR(TRUNC(VLOOKUP($E338,'Container Panel'!$B$41:$Z$100,$D338,0)/(VLOOKUP(FO$276,UI!$A$12:$O$51,VLOOKUP(FO$278,$B$276:$C$278,2,0),0)/1000)),"")</f>
        <v/>
      </c>
      <c r="FP338" s="145" t="str">
        <f>IFERROR(TRUNC(VLOOKUP($E338,'Container Panel'!$B$41:$Z$100,$D338,0)/(VLOOKUP(FP$276,UI!$A$12:$O$51,VLOOKUP(FP$278,$B$276:$C$278,2,0),0)/1000)),"")</f>
        <v/>
      </c>
      <c r="FQ338" s="145" t="str">
        <f>IFERROR(TRUNC(VLOOKUP($E338,'Container Panel'!$B$41:$Z$100,$D338,0)/(VLOOKUP(FQ$276,UI!$A$12:$O$51,VLOOKUP(FQ$278,$B$276:$C$278,2,0),0)/1000)),"")</f>
        <v/>
      </c>
      <c r="FR338" s="145" t="str">
        <f>IFERROR(TRUNC(VLOOKUP($E338,'Container Panel'!$B$41:$Z$100,$D338,0)/(VLOOKUP(FR$276,UI!$A$12:$O$51,VLOOKUP(FR$278,$B$276:$C$278,2,0),0)/1000)),"")</f>
        <v/>
      </c>
      <c r="FS338" s="145" t="str">
        <f>IFERROR(TRUNC(VLOOKUP($E338,'Container Panel'!$B$41:$Z$100,$D338,0)/(VLOOKUP(FS$276,UI!$A$12:$O$51,VLOOKUP(FS$278,$B$276:$C$278,2,0),0)/1000)),"")</f>
        <v/>
      </c>
      <c r="FT338" s="145" t="str">
        <f>IFERROR(TRUNC(VLOOKUP($E338,'Container Panel'!$B$41:$Z$100,$D338,0)/(VLOOKUP(FT$276,UI!$A$12:$O$51,VLOOKUP(FT$278,$B$276:$C$278,2,0),0)/1000)),"")</f>
        <v/>
      </c>
      <c r="FU338" s="145" t="str">
        <f>IFERROR(TRUNC(VLOOKUP($E338,'Container Panel'!$B$41:$Z$100,$D338,0)/(VLOOKUP(FU$276,UI!$A$12:$O$51,VLOOKUP(FU$278,$B$276:$C$278,2,0),0)/1000)),"")</f>
        <v/>
      </c>
      <c r="FV338" s="145" t="str">
        <f>IFERROR(TRUNC(VLOOKUP($E338,'Container Panel'!$B$41:$Z$100,$D338,0)/(VLOOKUP(FV$276,UI!$A$12:$O$51,VLOOKUP(FV$278,$B$276:$C$278,2,0),0)/1000)),"")</f>
        <v/>
      </c>
      <c r="FW338" s="145" t="str">
        <f>IFERROR(TRUNC(VLOOKUP($E338,'Container Panel'!$B$41:$Z$100,$D338,0)/(VLOOKUP(FW$276,UI!$A$12:$O$51,VLOOKUP(FW$278,$B$276:$C$278,2,0),0)/1000)),"")</f>
        <v/>
      </c>
      <c r="FX338" s="145" t="str">
        <f>IFERROR(TRUNC(VLOOKUP($E338,'Container Panel'!$B$41:$Z$100,$D338,0)/(VLOOKUP(FX$276,UI!$A$12:$O$51,VLOOKUP(FX$278,$B$276:$C$278,2,0),0)/1000)),"")</f>
        <v/>
      </c>
      <c r="FY338" s="145" t="str">
        <f>IFERROR(TRUNC(VLOOKUP($E338,'Container Panel'!$B$41:$Z$100,$D338,0)/(VLOOKUP(FY$276,UI!$A$12:$O$51,VLOOKUP(FY$278,$B$276:$C$278,2,0),0)/1000)),"")</f>
        <v/>
      </c>
      <c r="FZ338" s="145" t="str">
        <f>IFERROR(TRUNC(VLOOKUP($E338,'Container Panel'!$B$41:$Z$100,$D338,0)/(VLOOKUP(FZ$276,UI!$A$12:$O$51,VLOOKUP(FZ$278,$B$276:$C$278,2,0),0)/1000)),"")</f>
        <v/>
      </c>
      <c r="GA338" s="145" t="str">
        <f>IFERROR(TRUNC(VLOOKUP($E338,'Container Panel'!$B$41:$Z$100,$D338,0)/(VLOOKUP(GA$276,UI!$A$12:$O$51,VLOOKUP(GA$278,$B$276:$C$278,2,0),0)/1000)),"")</f>
        <v/>
      </c>
      <c r="GB338" s="145" t="str">
        <f>IFERROR(TRUNC(VLOOKUP($E338,'Container Panel'!$B$41:$Z$100,$D338,0)/(VLOOKUP(GB$276,UI!$A$12:$O$51,VLOOKUP(GB$278,$B$276:$C$278,2,0),0)/1000)),"")</f>
        <v/>
      </c>
      <c r="GC338" s="145" t="str">
        <f>IFERROR(TRUNC(VLOOKUP($E338,'Container Panel'!$B$41:$Z$100,$D338,0)/(VLOOKUP(GC$276,UI!$A$12:$O$51,VLOOKUP(GC$278,$B$276:$C$278,2,0),0)/1000)),"")</f>
        <v/>
      </c>
      <c r="GD338" s="145" t="str">
        <f>IFERROR(TRUNC(VLOOKUP($E338,'Container Panel'!$B$41:$Z$100,$D338,0)/(VLOOKUP(GD$276,UI!$A$12:$O$51,VLOOKUP(GD$278,$B$276:$C$278,2,0),0)/1000)),"")</f>
        <v/>
      </c>
      <c r="GE338" s="145" t="str">
        <f>IFERROR(TRUNC(VLOOKUP($E338,'Container Panel'!$B$41:$Z$100,$D338,0)/(VLOOKUP(GE$276,UI!$A$12:$O$51,VLOOKUP(GE$278,$B$276:$C$278,2,0),0)/1000)),"")</f>
        <v/>
      </c>
      <c r="GF338" s="145" t="str">
        <f>IFERROR(TRUNC(VLOOKUP($E338,'Container Panel'!$B$41:$Z$100,$D338,0)/(VLOOKUP(GF$276,UI!$A$12:$O$51,VLOOKUP(GF$278,$B$276:$C$278,2,0),0)/1000)),"")</f>
        <v/>
      </c>
      <c r="GG338" s="145" t="str">
        <f>IFERROR(TRUNC(VLOOKUP($E338,'Container Panel'!$B$41:$Z$100,$D338,0)/(VLOOKUP(GG$276,UI!$A$12:$O$51,VLOOKUP(GG$278,$B$276:$C$278,2,0),0)/1000)),"")</f>
        <v/>
      </c>
      <c r="GH338" s="145" t="str">
        <f>IFERROR(TRUNC(VLOOKUP($E338,'Container Panel'!$B$41:$Z$100,$D338,0)/(VLOOKUP(GH$276,UI!$A$12:$O$51,VLOOKUP(GH$278,$B$276:$C$278,2,0),0)/1000)),"")</f>
        <v/>
      </c>
      <c r="GI338" s="145" t="str">
        <f>IFERROR(TRUNC(VLOOKUP($E338,'Container Panel'!$B$41:$Z$100,$D338,0)/(VLOOKUP(GI$276,UI!$A$12:$O$51,VLOOKUP(GI$278,$B$276:$C$278,2,0),0)/1000)),"")</f>
        <v/>
      </c>
      <c r="GJ338" s="145" t="str">
        <f>IFERROR(TRUNC(VLOOKUP($E338,'Container Panel'!$B$41:$Z$100,$D338,0)/(VLOOKUP(GJ$276,UI!$A$12:$O$51,VLOOKUP(GJ$278,$B$276:$C$278,2,0),0)/1000)),"")</f>
        <v/>
      </c>
      <c r="GK338" s="145" t="str">
        <f>IFERROR(TRUNC(VLOOKUP($E338,'Container Panel'!$B$41:$Z$100,$D338,0)/(VLOOKUP(GK$276,UI!$A$12:$O$51,VLOOKUP(GK$278,$B$276:$C$278,2,0),0)/1000)),"")</f>
        <v/>
      </c>
      <c r="GL338" s="145" t="str">
        <f>IFERROR(TRUNC(VLOOKUP($E338,'Container Panel'!$B$41:$Z$100,$D338,0)/(VLOOKUP(GL$276,UI!$A$12:$O$51,VLOOKUP(GL$278,$B$276:$C$278,2,0),0)/1000)),"")</f>
        <v/>
      </c>
      <c r="GM338" s="145" t="str">
        <f>IFERROR(TRUNC(VLOOKUP($E338,'Container Panel'!$B$41:$Z$100,$D338,0)/(VLOOKUP(GM$276,UI!$A$12:$O$51,VLOOKUP(GM$278,$B$276:$C$278,2,0),0)/1000)),"")</f>
        <v/>
      </c>
      <c r="GN338" s="145" t="str">
        <f>IFERROR(TRUNC(VLOOKUP($E338,'Container Panel'!$B$41:$Z$100,$D338,0)/(VLOOKUP(GN$276,UI!$A$12:$O$51,VLOOKUP(GN$278,$B$276:$C$278,2,0),0)/1000)),"")</f>
        <v/>
      </c>
      <c r="GO338" s="145" t="str">
        <f>IFERROR(TRUNC(VLOOKUP($E338,'Container Panel'!$B$41:$Z$100,$D338,0)/(VLOOKUP(GO$276,UI!$A$12:$O$51,VLOOKUP(GO$278,$B$276:$C$278,2,0),0)/1000)),"")</f>
        <v/>
      </c>
      <c r="GP338" s="145" t="str">
        <f>IFERROR(TRUNC(VLOOKUP($E338,'Container Panel'!$B$41:$Z$100,$D338,0)/(VLOOKUP(GP$276,UI!$A$12:$O$51,VLOOKUP(GP$278,$B$276:$C$278,2,0),0)/1000)),"")</f>
        <v/>
      </c>
      <c r="GQ338" s="145" t="str">
        <f>IFERROR(TRUNC(VLOOKUP($E338,'Container Panel'!$B$41:$Z$100,$D338,0)/(VLOOKUP(GQ$276,UI!$A$12:$O$51,VLOOKUP(GQ$278,$B$276:$C$278,2,0),0)/1000)),"")</f>
        <v/>
      </c>
      <c r="GR338" s="145" t="str">
        <f>IFERROR(TRUNC(VLOOKUP($E338,'Container Panel'!$B$41:$Z$100,$D338,0)/(VLOOKUP(GR$276,UI!$A$12:$O$51,VLOOKUP(GR$278,$B$276:$C$278,2,0),0)/1000)),"")</f>
        <v/>
      </c>
      <c r="GS338" s="145" t="str">
        <f>IFERROR(TRUNC(VLOOKUP($E338,'Container Panel'!$B$41:$Z$100,$D338,0)/(VLOOKUP(GS$276,UI!$A$12:$O$51,VLOOKUP(GS$278,$B$276:$C$278,2,0),0)/1000)),"")</f>
        <v/>
      </c>
      <c r="GT338" s="145" t="str">
        <f>IFERROR(TRUNC(VLOOKUP($E338,'Container Panel'!$B$41:$Z$100,$D338,0)/(VLOOKUP(GT$276,UI!$A$12:$O$51,VLOOKUP(GT$278,$B$276:$C$278,2,0),0)/1000)),"")</f>
        <v/>
      </c>
      <c r="GU338" s="145" t="str">
        <f>IFERROR(TRUNC(VLOOKUP($E338,'Container Panel'!$B$41:$Z$100,$D338,0)/(VLOOKUP(GU$276,UI!$A$12:$O$51,VLOOKUP(GU$278,$B$276:$C$278,2,0),0)/1000)),"")</f>
        <v/>
      </c>
      <c r="GV338" s="145" t="str">
        <f>IFERROR(TRUNC(VLOOKUP($E338,'Container Panel'!$B$41:$Z$100,$D338,0)/(VLOOKUP(GV$276,UI!$A$12:$O$51,VLOOKUP(GV$278,$B$276:$C$278,2,0),0)/1000)),"")</f>
        <v/>
      </c>
      <c r="GW338" s="145" t="str">
        <f>IFERROR(TRUNC(VLOOKUP($E338,'Container Panel'!$B$41:$Z$100,$D338,0)/(VLOOKUP(GW$276,UI!$A$12:$O$51,VLOOKUP(GW$278,$B$276:$C$278,2,0),0)/1000)),"")</f>
        <v/>
      </c>
      <c r="GX338" s="145" t="str">
        <f>IFERROR(TRUNC(VLOOKUP($E338,'Container Panel'!$B$41:$Z$100,$D338,0)/(VLOOKUP(GX$276,UI!$A$12:$O$51,VLOOKUP(GX$278,$B$276:$C$278,2,0),0)/1000)),"")</f>
        <v/>
      </c>
      <c r="GY338" s="145" t="str">
        <f>IFERROR(TRUNC(VLOOKUP($E338,'Container Panel'!$B$41:$Z$100,$D338,0)/(VLOOKUP(GY$276,UI!$A$12:$O$51,VLOOKUP(GY$278,$B$276:$C$278,2,0),0)/1000)),"")</f>
        <v/>
      </c>
      <c r="GZ338" s="145" t="str">
        <f>IFERROR(TRUNC(VLOOKUP($E338,'Container Panel'!$B$41:$Z$100,$D338,0)/(VLOOKUP(GZ$276,UI!$A$12:$O$51,VLOOKUP(GZ$278,$B$276:$C$278,2,0),0)/1000)),"")</f>
        <v/>
      </c>
      <c r="HA338" s="145" t="str">
        <f>IFERROR(TRUNC(VLOOKUP($E338,'Container Panel'!$B$41:$Z$100,$D338,0)/(VLOOKUP(HA$276,UI!$A$12:$O$51,VLOOKUP(HA$278,$B$276:$C$278,2,0),0)/1000)),"")</f>
        <v/>
      </c>
      <c r="HB338" s="145" t="str">
        <f>IFERROR(TRUNC(VLOOKUP($E338,'Container Panel'!$B$41:$Z$100,$D338,0)/(VLOOKUP(HB$276,UI!$A$12:$O$51,VLOOKUP(HB$278,$B$276:$C$278,2,0),0)/1000)),"")</f>
        <v/>
      </c>
      <c r="HC338" s="145" t="str">
        <f>IFERROR(TRUNC(VLOOKUP($E338,'Container Panel'!$B$41:$Z$100,$D338,0)/(VLOOKUP(HC$276,UI!$A$12:$O$51,VLOOKUP(HC$278,$B$276:$C$278,2,0),0)/1000)),"")</f>
        <v/>
      </c>
      <c r="HD338" s="145" t="str">
        <f>IFERROR(TRUNC(VLOOKUP($E338,'Container Panel'!$B$41:$Z$100,$D338,0)/(VLOOKUP(HD$276,UI!$A$12:$O$51,VLOOKUP(HD$278,$B$276:$C$278,2,0),0)/1000)),"")</f>
        <v/>
      </c>
      <c r="HE338" s="145" t="str">
        <f>IFERROR(TRUNC(VLOOKUP($E338,'Container Panel'!$B$41:$Z$100,$D338,0)/(VLOOKUP(HE$276,UI!$A$12:$O$51,VLOOKUP(HE$278,$B$276:$C$278,2,0),0)/1000)),"")</f>
        <v/>
      </c>
      <c r="HF338" s="145" t="str">
        <f>IFERROR(TRUNC(VLOOKUP($E338,'Container Panel'!$B$41:$Z$100,$D338,0)/(VLOOKUP(HF$276,UI!$A$12:$O$51,VLOOKUP(HF$278,$B$276:$C$278,2,0),0)/1000)),"")</f>
        <v/>
      </c>
      <c r="HG338" s="145" t="str">
        <f>IFERROR(TRUNC(VLOOKUP($E338,'Container Panel'!$B$41:$Z$100,$D338,0)/(VLOOKUP(HG$276,UI!$A$12:$O$51,VLOOKUP(HG$278,$B$276:$C$278,2,0),0)/1000)),"")</f>
        <v/>
      </c>
      <c r="HH338" s="145" t="str">
        <f>IFERROR(TRUNC(VLOOKUP($E338,'Container Panel'!$B$41:$Z$100,$D338,0)/(VLOOKUP(HH$276,UI!$A$12:$O$51,VLOOKUP(HH$278,$B$276:$C$278,2,0),0)/1000)),"")</f>
        <v/>
      </c>
      <c r="HI338" s="145" t="str">
        <f>IFERROR(TRUNC(VLOOKUP($E338,'Container Panel'!$B$41:$Z$100,$D338,0)/(VLOOKUP(HI$276,UI!$A$12:$O$51,VLOOKUP(HI$278,$B$276:$C$278,2,0),0)/1000)),"")</f>
        <v/>
      </c>
      <c r="HJ338" s="145" t="str">
        <f>IFERROR(TRUNC(VLOOKUP($E338,'Container Panel'!$B$41:$Z$100,$D338,0)/(VLOOKUP(HJ$276,UI!$A$12:$O$51,VLOOKUP(HJ$278,$B$276:$C$278,2,0),0)/1000)),"")</f>
        <v/>
      </c>
      <c r="HK338" s="145" t="str">
        <f>IFERROR(TRUNC(VLOOKUP($E338,'Container Panel'!$B$41:$Z$100,$D338,0)/(VLOOKUP(HK$276,UI!$A$12:$O$51,VLOOKUP(HK$278,$B$276:$C$278,2,0),0)/1000)),"")</f>
        <v/>
      </c>
      <c r="HL338" s="145" t="str">
        <f>IFERROR(TRUNC(VLOOKUP($E338,'Container Panel'!$B$41:$Z$100,$D338,0)/(VLOOKUP(HL$276,UI!$A$12:$O$51,VLOOKUP(HL$278,$B$276:$C$278,2,0),0)/1000)),"")</f>
        <v/>
      </c>
      <c r="HM338" s="145" t="str">
        <f>IFERROR(TRUNC(VLOOKUP($E338,'Container Panel'!$B$41:$Z$100,$D338,0)/(VLOOKUP(HM$276,UI!$A$12:$O$51,VLOOKUP(HM$278,$B$276:$C$278,2,0),0)/1000)),"")</f>
        <v/>
      </c>
      <c r="HN338" s="145" t="str">
        <f>IFERROR(TRUNC(VLOOKUP($E338,'Container Panel'!$B$41:$Z$100,$D338,0)/(VLOOKUP(HN$276,UI!$A$12:$O$51,VLOOKUP(HN$278,$B$276:$C$278,2,0),0)/1000)),"")</f>
        <v/>
      </c>
      <c r="HO338" s="145" t="str">
        <f>IFERROR(TRUNC(VLOOKUP($E338,'Container Panel'!$B$41:$Z$100,$D338,0)/(VLOOKUP(HO$276,UI!$A$12:$O$51,VLOOKUP(HO$278,$B$276:$C$278,2,0),0)/1000)),"")</f>
        <v/>
      </c>
      <c r="HP338" s="145" t="str">
        <f>IFERROR(TRUNC(VLOOKUP($E338,'Container Panel'!$B$41:$Z$100,$D338,0)/(VLOOKUP(HP$276,UI!$A$12:$O$51,VLOOKUP(HP$278,$B$276:$C$278,2,0),0)/1000)),"")</f>
        <v/>
      </c>
      <c r="HQ338" s="145" t="str">
        <f>IFERROR(TRUNC(VLOOKUP($E338,'Container Panel'!$B$41:$Z$100,$D338,0)/(VLOOKUP(HQ$276,UI!$A$12:$O$51,VLOOKUP(HQ$278,$B$276:$C$278,2,0),0)/1000)),"")</f>
        <v/>
      </c>
      <c r="HR338" s="145" t="str">
        <f>IFERROR(TRUNC(VLOOKUP($E338,'Container Panel'!$B$41:$Z$100,$D338,0)/(VLOOKUP(HR$276,UI!$A$12:$O$51,VLOOKUP(HR$278,$B$276:$C$278,2,0),0)/1000)),"")</f>
        <v/>
      </c>
      <c r="HS338" s="145" t="str">
        <f>IFERROR(TRUNC(VLOOKUP($E338,'Container Panel'!$B$41:$Z$100,$D338,0)/(VLOOKUP(HS$276,UI!$A$12:$O$51,VLOOKUP(HS$278,$B$276:$C$278,2,0),0)/1000)),"")</f>
        <v/>
      </c>
      <c r="HT338" s="145" t="str">
        <f>IFERROR(TRUNC(VLOOKUP($E338,'Container Panel'!$B$41:$Z$100,$D338,0)/(VLOOKUP(HT$276,UI!$A$12:$O$51,VLOOKUP(HT$278,$B$276:$C$278,2,0),0)/1000)),"")</f>
        <v/>
      </c>
      <c r="HU338" s="145" t="str">
        <f>IFERROR(TRUNC(VLOOKUP($E338,'Container Panel'!$B$41:$Z$100,$D338,0)/(VLOOKUP(HU$276,UI!$A$12:$O$51,VLOOKUP(HU$278,$B$276:$C$278,2,0),0)/1000)),"")</f>
        <v/>
      </c>
      <c r="HV338" s="145" t="str">
        <f>IFERROR(TRUNC(VLOOKUP($E338,'Container Panel'!$B$41:$Z$100,$D338,0)/(VLOOKUP(HV$276,UI!$A$12:$O$51,VLOOKUP(HV$278,$B$276:$C$278,2,0),0)/1000)),"")</f>
        <v/>
      </c>
      <c r="HW338" s="145" t="str">
        <f>IFERROR(TRUNC(VLOOKUP($E338,'Container Panel'!$B$41:$Z$100,$D338,0)/(VLOOKUP(HW$276,UI!$A$12:$O$51,VLOOKUP(HW$278,$B$276:$C$278,2,0),0)/1000)),"")</f>
        <v/>
      </c>
      <c r="HX338" s="145" t="str">
        <f>IFERROR(TRUNC(VLOOKUP($E338,'Container Panel'!$B$41:$Z$100,$D338,0)/(VLOOKUP(HX$276,UI!$A$12:$O$51,VLOOKUP(HX$278,$B$276:$C$278,2,0),0)/1000)),"")</f>
        <v/>
      </c>
      <c r="HY338" s="145" t="str">
        <f>IFERROR(TRUNC(VLOOKUP($E338,'Container Panel'!$B$41:$Z$100,$D338,0)/(VLOOKUP(HY$276,UI!$A$12:$O$51,VLOOKUP(HY$278,$B$276:$C$278,2,0),0)/1000)),"")</f>
        <v/>
      </c>
      <c r="HZ338" s="145" t="str">
        <f>IFERROR(TRUNC(VLOOKUP($E338,'Container Panel'!$B$41:$Z$100,$D338,0)/(VLOOKUP(HZ$276,UI!$A$12:$O$51,VLOOKUP(HZ$278,$B$276:$C$278,2,0),0)/1000)),"")</f>
        <v/>
      </c>
      <c r="IA338" s="145" t="str">
        <f>IFERROR(TRUNC(VLOOKUP($E338,'Container Panel'!$B$41:$Z$100,$D338,0)/(VLOOKUP(IA$276,UI!$A$12:$O$51,VLOOKUP(IA$278,$B$276:$C$278,2,0),0)/1000)),"")</f>
        <v/>
      </c>
      <c r="IB338" s="145" t="str">
        <f>IFERROR(TRUNC(VLOOKUP($E338,'Container Panel'!$B$41:$Z$100,$D338,0)/(VLOOKUP(IB$276,UI!$A$12:$O$51,VLOOKUP(IB$278,$B$276:$C$278,2,0),0)/1000)),"")</f>
        <v/>
      </c>
      <c r="IC338" s="145" t="str">
        <f>IFERROR(TRUNC(VLOOKUP($E338,'Container Panel'!$B$41:$Z$100,$D338,0)/(VLOOKUP(IC$276,UI!$A$12:$O$51,VLOOKUP(IC$278,$B$276:$C$278,2,0),0)/1000)),"")</f>
        <v/>
      </c>
      <c r="ID338" s="145" t="str">
        <f>IFERROR(TRUNC(VLOOKUP($E338,'Container Panel'!$B$41:$Z$100,$D338,0)/(VLOOKUP(ID$276,UI!$A$12:$O$51,VLOOKUP(ID$278,$B$276:$C$278,2,0),0)/1000)),"")</f>
        <v/>
      </c>
      <c r="IE338" s="145" t="str">
        <f>IFERROR(TRUNC(VLOOKUP($E338,'Container Panel'!$B$41:$Z$100,$D338,0)/(VLOOKUP(IE$276,UI!$A$12:$O$51,VLOOKUP(IE$278,$B$276:$C$278,2,0),0)/1000)),"")</f>
        <v/>
      </c>
      <c r="IF338" s="145" t="str">
        <f>IFERROR(TRUNC(VLOOKUP($E338,'Container Panel'!$B$41:$Z$100,$D338,0)/(VLOOKUP(IF$276,UI!$A$12:$O$51,VLOOKUP(IF$278,$B$276:$C$278,2,0),0)/1000)),"")</f>
        <v/>
      </c>
      <c r="IG338" s="145" t="str">
        <f>IFERROR(TRUNC(VLOOKUP($E338,'Container Panel'!$B$41:$Z$100,$D338,0)/(VLOOKUP(IG$276,UI!$A$12:$O$51,VLOOKUP(IG$278,$B$276:$C$278,2,0),0)/1000)),"")</f>
        <v/>
      </c>
      <c r="IH338" s="145" t="str">
        <f>IFERROR(TRUNC(VLOOKUP($E338,'Container Panel'!$B$41:$Z$100,$D338,0)/(VLOOKUP(IH$276,UI!$A$12:$O$51,VLOOKUP(IH$278,$B$276:$C$278,2,0),0)/1000)),"")</f>
        <v/>
      </c>
      <c r="II338" s="145" t="str">
        <f>IFERROR(TRUNC(VLOOKUP($E338,'Container Panel'!$B$41:$Z$100,$D338,0)/(VLOOKUP(II$276,UI!$A$12:$O$51,VLOOKUP(II$278,$B$276:$C$278,2,0),0)/1000)),"")</f>
        <v/>
      </c>
      <c r="IJ338" s="145" t="str">
        <f>IFERROR(TRUNC(VLOOKUP($E338,'Container Panel'!$B$41:$Z$100,$D338,0)/(VLOOKUP(IJ$276,UI!$A$12:$O$51,VLOOKUP(IJ$278,$B$276:$C$278,2,0),0)/1000)),"")</f>
        <v/>
      </c>
      <c r="IK338" s="145" t="str">
        <f>IFERROR(TRUNC(VLOOKUP($E338,'Container Panel'!$B$41:$Z$100,$D338,0)/(VLOOKUP(IK$276,UI!$A$12:$O$51,VLOOKUP(IK$278,$B$276:$C$278,2,0),0)/1000)),"")</f>
        <v/>
      </c>
      <c r="IL338" s="145" t="str">
        <f>IFERROR(TRUNC(VLOOKUP($E338,'Container Panel'!$B$41:$Z$100,$D338,0)/(VLOOKUP(IL$276,UI!$A$12:$O$51,VLOOKUP(IL$278,$B$276:$C$278,2,0),0)/1000)),"")</f>
        <v/>
      </c>
    </row>
    <row r="339" spans="2:246">
      <c r="B339" s="74">
        <v>59</v>
      </c>
      <c r="C339" s="74">
        <f t="shared" si="191"/>
        <v>20</v>
      </c>
      <c r="D339" s="163">
        <f>MOD(B339,3)+'Container Panel'!$Q$38</f>
        <v>18</v>
      </c>
      <c r="E339" s="143">
        <f t="shared" si="193"/>
        <v>0</v>
      </c>
      <c r="F339" s="144" t="s">
        <v>29</v>
      </c>
      <c r="G339" s="145" t="str">
        <f>IFERROR(IF(AND(G$272=list!$D$3,'Box Calculation'!G$279&lt;&gt;"h",$E339&lt;&gt;0),0,IF(AND(G$273=list!$D$2,$E339&lt;&gt;0,TRUNC(VLOOKUP($E339,'Container Panel'!$B$41:$Z$100,$D339,0)/(VLOOKUP(G$276,UI!$A$12:$O$51,VLOOKUP(G$279,$B$276:$C$278,2,0),0)/1000))&gt;0),1,TRUNC(VLOOKUP($E339,'Container Panel'!$B$41:$Z$100,$D339,0)/(VLOOKUP(G$276,UI!$A$12:$O$51,VLOOKUP(G$279,$B$276:$C$278,2,0),0)/1000)))),"")</f>
        <v/>
      </c>
      <c r="H339" s="145" t="str">
        <f>IFERROR(IF(AND(H$272=list!$D$3,'Box Calculation'!H$279&lt;&gt;"h",$E339&lt;&gt;0),0,IF(AND(H$273=list!$D$2,$E339&lt;&gt;0,TRUNC(VLOOKUP($E339,'Container Panel'!$B$41:$Z$100,$D339,0)/(VLOOKUP(H$276,UI!$A$12:$O$51,VLOOKUP(H$279,$B$276:$C$278,2,0),0)/1000))&gt;0),1,TRUNC(VLOOKUP($E339,'Container Panel'!$B$41:$Z$100,$D339,0)/(VLOOKUP(H$276,UI!$A$12:$O$51,VLOOKUP(H$279,$B$276:$C$278,2,0),0)/1000)))),"")</f>
        <v/>
      </c>
      <c r="I339" s="145" t="str">
        <f>IFERROR(IF(AND(I$272=list!$D$3,'Box Calculation'!I$279&lt;&gt;"h",$E339&lt;&gt;0),0,IF(AND(I$273=list!$D$2,$E339&lt;&gt;0,TRUNC(VLOOKUP($E339,'Container Panel'!$B$41:$Z$100,$D339,0)/(VLOOKUP(I$276,UI!$A$12:$O$51,VLOOKUP(I$279,$B$276:$C$278,2,0),0)/1000))&gt;0),1,TRUNC(VLOOKUP($E339,'Container Panel'!$B$41:$Z$100,$D339,0)/(VLOOKUP(I$276,UI!$A$12:$O$51,VLOOKUP(I$279,$B$276:$C$278,2,0),0)/1000)))),"")</f>
        <v/>
      </c>
      <c r="J339" s="145" t="str">
        <f>IFERROR(IF(AND(J$272=list!$D$3,'Box Calculation'!J$279&lt;&gt;"h",$E339&lt;&gt;0),0,IF(AND(J$273=list!$D$2,$E339&lt;&gt;0,TRUNC(VLOOKUP($E339,'Container Panel'!$B$41:$Z$100,$D339,0)/(VLOOKUP(J$276,UI!$A$12:$O$51,VLOOKUP(J$279,$B$276:$C$278,2,0),0)/1000))&gt;0),1,TRUNC(VLOOKUP($E339,'Container Panel'!$B$41:$Z$100,$D339,0)/(VLOOKUP(J$276,UI!$A$12:$O$51,VLOOKUP(J$279,$B$276:$C$278,2,0),0)/1000)))),"")</f>
        <v/>
      </c>
      <c r="K339" s="145" t="str">
        <f>IFERROR(IF(AND(K$272=list!$D$3,'Box Calculation'!K$279&lt;&gt;"h",$E339&lt;&gt;0),0,IF(AND(K$273=list!$D$2,$E339&lt;&gt;0,TRUNC(VLOOKUP($E339,'Container Panel'!$B$41:$Z$100,$D339,0)/(VLOOKUP(K$276,UI!$A$12:$O$51,VLOOKUP(K$279,$B$276:$C$278,2,0),0)/1000))&gt;0),1,TRUNC(VLOOKUP($E339,'Container Panel'!$B$41:$Z$100,$D339,0)/(VLOOKUP(K$276,UI!$A$12:$O$51,VLOOKUP(K$279,$B$276:$C$278,2,0),0)/1000)))),"")</f>
        <v/>
      </c>
      <c r="L339" s="145" t="str">
        <f>IFERROR(IF(AND(L$272=list!$D$3,'Box Calculation'!L$279&lt;&gt;"h",$E339&lt;&gt;0),0,IF(AND(L$273=list!$D$2,$E339&lt;&gt;0,TRUNC(VLOOKUP($E339,'Container Panel'!$B$41:$Z$100,$D339,0)/(VLOOKUP(L$276,UI!$A$12:$O$51,VLOOKUP(L$279,$B$276:$C$278,2,0),0)/1000))&gt;0),1,TRUNC(VLOOKUP($E339,'Container Panel'!$B$41:$Z$100,$D339,0)/(VLOOKUP(L$276,UI!$A$12:$O$51,VLOOKUP(L$279,$B$276:$C$278,2,0),0)/1000)))),"")</f>
        <v/>
      </c>
      <c r="M339" s="145" t="str">
        <f>IFERROR(IF(AND(M$272=list!$D$3,'Box Calculation'!M$279&lt;&gt;"h",$E339&lt;&gt;0),0,IF(AND(M$273=list!$D$2,$E339&lt;&gt;0,TRUNC(VLOOKUP($E339,'Container Panel'!$B$41:$Z$100,$D339,0)/(VLOOKUP(M$276,UI!$A$12:$O$51,VLOOKUP(M$279,$B$276:$C$278,2,0),0)/1000))&gt;0),1,TRUNC(VLOOKUP($E339,'Container Panel'!$B$41:$Z$100,$D339,0)/(VLOOKUP(M$276,UI!$A$12:$O$51,VLOOKUP(M$279,$B$276:$C$278,2,0),0)/1000)))),"")</f>
        <v/>
      </c>
      <c r="N339" s="145" t="str">
        <f>IFERROR(IF(AND(N$272=list!$D$3,'Box Calculation'!N$279&lt;&gt;"h",$E339&lt;&gt;0),0,IF(AND(N$273=list!$D$2,$E339&lt;&gt;0,TRUNC(VLOOKUP($E339,'Container Panel'!$B$41:$Z$100,$D339,0)/(VLOOKUP(N$276,UI!$A$12:$O$51,VLOOKUP(N$279,$B$276:$C$278,2,0),0)/1000))&gt;0),1,TRUNC(VLOOKUP($E339,'Container Panel'!$B$41:$Z$100,$D339,0)/(VLOOKUP(N$276,UI!$A$12:$O$51,VLOOKUP(N$279,$B$276:$C$278,2,0),0)/1000)))),"")</f>
        <v/>
      </c>
      <c r="O339" s="145" t="str">
        <f>IFERROR(IF(AND(O$272=list!$D$3,'Box Calculation'!O$279&lt;&gt;"h",$E339&lt;&gt;0),0,IF(AND(O$273=list!$D$2,$E339&lt;&gt;0,TRUNC(VLOOKUP($E339,'Container Panel'!$B$41:$Z$100,$D339,0)/(VLOOKUP(O$276,UI!$A$12:$O$51,VLOOKUP(O$279,$B$276:$C$278,2,0),0)/1000))&gt;0),1,TRUNC(VLOOKUP($E339,'Container Panel'!$B$41:$Z$100,$D339,0)/(VLOOKUP(O$276,UI!$A$12:$O$51,VLOOKUP(O$279,$B$276:$C$278,2,0),0)/1000)))),"")</f>
        <v/>
      </c>
      <c r="P339" s="145" t="str">
        <f>IFERROR(IF(AND(P$272=list!$D$3,'Box Calculation'!P$279&lt;&gt;"h",$E339&lt;&gt;0),0,IF(AND(P$273=list!$D$2,$E339&lt;&gt;0,TRUNC(VLOOKUP($E339,'Container Panel'!$B$41:$Z$100,$D339,0)/(VLOOKUP(P$276,UI!$A$12:$O$51,VLOOKUP(P$279,$B$276:$C$278,2,0),0)/1000))&gt;0),1,TRUNC(VLOOKUP($E339,'Container Panel'!$B$41:$Z$100,$D339,0)/(VLOOKUP(P$276,UI!$A$12:$O$51,VLOOKUP(P$279,$B$276:$C$278,2,0),0)/1000)))),"")</f>
        <v/>
      </c>
      <c r="Q339" s="145" t="str">
        <f>IFERROR(IF(AND(Q$272=list!$D$3,'Box Calculation'!Q$279&lt;&gt;"h",$E339&lt;&gt;0),0,IF(AND(Q$273=list!$D$2,$E339&lt;&gt;0,TRUNC(VLOOKUP($E339,'Container Panel'!$B$41:$Z$100,$D339,0)/(VLOOKUP(Q$276,UI!$A$12:$O$51,VLOOKUP(Q$279,$B$276:$C$278,2,0),0)/1000))&gt;0),1,TRUNC(VLOOKUP($E339,'Container Panel'!$B$41:$Z$100,$D339,0)/(VLOOKUP(Q$276,UI!$A$12:$O$51,VLOOKUP(Q$279,$B$276:$C$278,2,0),0)/1000)))),"")</f>
        <v/>
      </c>
      <c r="R339" s="145" t="str">
        <f>IFERROR(IF(AND(R$272=list!$D$3,'Box Calculation'!R$279&lt;&gt;"h",$E339&lt;&gt;0),0,IF(AND(R$273=list!$D$2,$E339&lt;&gt;0,TRUNC(VLOOKUP($E339,'Container Panel'!$B$41:$Z$100,$D339,0)/(VLOOKUP(R$276,UI!$A$12:$O$51,VLOOKUP(R$279,$B$276:$C$278,2,0),0)/1000))&gt;0),1,TRUNC(VLOOKUP($E339,'Container Panel'!$B$41:$Z$100,$D339,0)/(VLOOKUP(R$276,UI!$A$12:$O$51,VLOOKUP(R$279,$B$276:$C$278,2,0),0)/1000)))),"")</f>
        <v/>
      </c>
      <c r="S339" s="145" t="str">
        <f>IFERROR(IF(AND(S$272=list!$D$3,'Box Calculation'!S$279&lt;&gt;"h",$E339&lt;&gt;0),0,IF(AND(S$273=list!$D$2,$E339&lt;&gt;0,TRUNC(VLOOKUP($E339,'Container Panel'!$B$41:$Z$100,$D339,0)/(VLOOKUP(S$276,UI!$A$12:$O$51,VLOOKUP(S$279,$B$276:$C$278,2,0),0)/1000))&gt;0),1,TRUNC(VLOOKUP($E339,'Container Panel'!$B$41:$Z$100,$D339,0)/(VLOOKUP(S$276,UI!$A$12:$O$51,VLOOKUP(S$279,$B$276:$C$278,2,0),0)/1000)))),"")</f>
        <v/>
      </c>
      <c r="T339" s="145" t="str">
        <f>IFERROR(IF(AND(T$272=list!$D$3,'Box Calculation'!T$279&lt;&gt;"h",$E339&lt;&gt;0),0,IF(AND(T$273=list!$D$2,$E339&lt;&gt;0,TRUNC(VLOOKUP($E339,'Container Panel'!$B$41:$Z$100,$D339,0)/(VLOOKUP(T$276,UI!$A$12:$O$51,VLOOKUP(T$279,$B$276:$C$278,2,0),0)/1000))&gt;0),1,TRUNC(VLOOKUP($E339,'Container Panel'!$B$41:$Z$100,$D339,0)/(VLOOKUP(T$276,UI!$A$12:$O$51,VLOOKUP(T$279,$B$276:$C$278,2,0),0)/1000)))),"")</f>
        <v/>
      </c>
      <c r="U339" s="145" t="str">
        <f>IFERROR(IF(AND(U$272=list!$D$3,'Box Calculation'!U$279&lt;&gt;"h",$E339&lt;&gt;0),0,IF(AND(U$273=list!$D$2,$E339&lt;&gt;0,TRUNC(VLOOKUP($E339,'Container Panel'!$B$41:$Z$100,$D339,0)/(VLOOKUP(U$276,UI!$A$12:$O$51,VLOOKUP(U$279,$B$276:$C$278,2,0),0)/1000))&gt;0),1,TRUNC(VLOOKUP($E339,'Container Panel'!$B$41:$Z$100,$D339,0)/(VLOOKUP(U$276,UI!$A$12:$O$51,VLOOKUP(U$279,$B$276:$C$278,2,0),0)/1000)))),"")</f>
        <v/>
      </c>
      <c r="V339" s="145" t="str">
        <f>IFERROR(IF(AND(V$272=list!$D$3,'Box Calculation'!V$279&lt;&gt;"h",$E339&lt;&gt;0),0,IF(AND(V$273=list!$D$2,$E339&lt;&gt;0,TRUNC(VLOOKUP($E339,'Container Panel'!$B$41:$Z$100,$D339,0)/(VLOOKUP(V$276,UI!$A$12:$O$51,VLOOKUP(V$279,$B$276:$C$278,2,0),0)/1000))&gt;0),1,TRUNC(VLOOKUP($E339,'Container Panel'!$B$41:$Z$100,$D339,0)/(VLOOKUP(V$276,UI!$A$12:$O$51,VLOOKUP(V$279,$B$276:$C$278,2,0),0)/1000)))),"")</f>
        <v/>
      </c>
      <c r="W339" s="145" t="str">
        <f>IFERROR(IF(AND(W$272=list!$D$3,'Box Calculation'!W$279&lt;&gt;"h",$E339&lt;&gt;0),0,IF(AND(W$273=list!$D$2,$E339&lt;&gt;0,TRUNC(VLOOKUP($E339,'Container Panel'!$B$41:$Z$100,$D339,0)/(VLOOKUP(W$276,UI!$A$12:$O$51,VLOOKUP(W$279,$B$276:$C$278,2,0),0)/1000))&gt;0),1,TRUNC(VLOOKUP($E339,'Container Panel'!$B$41:$Z$100,$D339,0)/(VLOOKUP(W$276,UI!$A$12:$O$51,VLOOKUP(W$279,$B$276:$C$278,2,0),0)/1000)))),"")</f>
        <v/>
      </c>
      <c r="X339" s="145" t="str">
        <f>IFERROR(IF(AND(X$272=list!$D$3,'Box Calculation'!X$279&lt;&gt;"h",$E339&lt;&gt;0),0,IF(AND(X$273=list!$D$2,$E339&lt;&gt;0,TRUNC(VLOOKUP($E339,'Container Panel'!$B$41:$Z$100,$D339,0)/(VLOOKUP(X$276,UI!$A$12:$O$51,VLOOKUP(X$279,$B$276:$C$278,2,0),0)/1000))&gt;0),1,TRUNC(VLOOKUP($E339,'Container Panel'!$B$41:$Z$100,$D339,0)/(VLOOKUP(X$276,UI!$A$12:$O$51,VLOOKUP(X$279,$B$276:$C$278,2,0),0)/1000)))),"")</f>
        <v/>
      </c>
      <c r="Y339" s="145" t="str">
        <f>IFERROR(IF(AND(Y$272=list!$D$3,'Box Calculation'!Y$279&lt;&gt;"h",$E339&lt;&gt;0),0,IF(AND(Y$273=list!$D$2,$E339&lt;&gt;0,TRUNC(VLOOKUP($E339,'Container Panel'!$B$41:$Z$100,$D339,0)/(VLOOKUP(Y$276,UI!$A$12:$O$51,VLOOKUP(Y$279,$B$276:$C$278,2,0),0)/1000))&gt;0),1,TRUNC(VLOOKUP($E339,'Container Panel'!$B$41:$Z$100,$D339,0)/(VLOOKUP(Y$276,UI!$A$12:$O$51,VLOOKUP(Y$279,$B$276:$C$278,2,0),0)/1000)))),"")</f>
        <v/>
      </c>
      <c r="Z339" s="145" t="str">
        <f>IFERROR(IF(AND(Z$272=list!$D$3,'Box Calculation'!Z$279&lt;&gt;"h",$E339&lt;&gt;0),0,IF(AND(Z$273=list!$D$2,$E339&lt;&gt;0,TRUNC(VLOOKUP($E339,'Container Panel'!$B$41:$Z$100,$D339,0)/(VLOOKUP(Z$276,UI!$A$12:$O$51,VLOOKUP(Z$279,$B$276:$C$278,2,0),0)/1000))&gt;0),1,TRUNC(VLOOKUP($E339,'Container Panel'!$B$41:$Z$100,$D339,0)/(VLOOKUP(Z$276,UI!$A$12:$O$51,VLOOKUP(Z$279,$B$276:$C$278,2,0),0)/1000)))),"")</f>
        <v/>
      </c>
      <c r="AA339" s="145" t="str">
        <f>IFERROR(IF(AND(AA$272=list!$D$3,'Box Calculation'!AA$279&lt;&gt;"h",$E339&lt;&gt;0),0,IF(AND(AA$273=list!$D$2,$E339&lt;&gt;0,TRUNC(VLOOKUP($E339,'Container Panel'!$B$41:$Z$100,$D339,0)/(VLOOKUP(AA$276,UI!$A$12:$O$51,VLOOKUP(AA$279,$B$276:$C$278,2,0),0)/1000))&gt;0),1,TRUNC(VLOOKUP($E339,'Container Panel'!$B$41:$Z$100,$D339,0)/(VLOOKUP(AA$276,UI!$A$12:$O$51,VLOOKUP(AA$279,$B$276:$C$278,2,0),0)/1000)))),"")</f>
        <v/>
      </c>
      <c r="AB339" s="145" t="str">
        <f>IFERROR(IF(AND(AB$272=list!$D$3,'Box Calculation'!AB$279&lt;&gt;"h",$E339&lt;&gt;0),0,IF(AND(AB$273=list!$D$2,$E339&lt;&gt;0,TRUNC(VLOOKUP($E339,'Container Panel'!$B$41:$Z$100,$D339,0)/(VLOOKUP(AB$276,UI!$A$12:$O$51,VLOOKUP(AB$279,$B$276:$C$278,2,0),0)/1000))&gt;0),1,TRUNC(VLOOKUP($E339,'Container Panel'!$B$41:$Z$100,$D339,0)/(VLOOKUP(AB$276,UI!$A$12:$O$51,VLOOKUP(AB$279,$B$276:$C$278,2,0),0)/1000)))),"")</f>
        <v/>
      </c>
      <c r="AC339" s="145" t="str">
        <f>IFERROR(IF(AND(AC$272=list!$D$3,'Box Calculation'!AC$279&lt;&gt;"h",$E339&lt;&gt;0),0,IF(AND(AC$273=list!$D$2,$E339&lt;&gt;0,TRUNC(VLOOKUP($E339,'Container Panel'!$B$41:$Z$100,$D339,0)/(VLOOKUP(AC$276,UI!$A$12:$O$51,VLOOKUP(AC$279,$B$276:$C$278,2,0),0)/1000))&gt;0),1,TRUNC(VLOOKUP($E339,'Container Panel'!$B$41:$Z$100,$D339,0)/(VLOOKUP(AC$276,UI!$A$12:$O$51,VLOOKUP(AC$279,$B$276:$C$278,2,0),0)/1000)))),"")</f>
        <v/>
      </c>
      <c r="AD339" s="145" t="str">
        <f>IFERROR(IF(AND(AD$272=list!$D$3,'Box Calculation'!AD$279&lt;&gt;"h",$E339&lt;&gt;0),0,IF(AND(AD$273=list!$D$2,$E339&lt;&gt;0,TRUNC(VLOOKUP($E339,'Container Panel'!$B$41:$Z$100,$D339,0)/(VLOOKUP(AD$276,UI!$A$12:$O$51,VLOOKUP(AD$279,$B$276:$C$278,2,0),0)/1000))&gt;0),1,TRUNC(VLOOKUP($E339,'Container Panel'!$B$41:$Z$100,$D339,0)/(VLOOKUP(AD$276,UI!$A$12:$O$51,VLOOKUP(AD$279,$B$276:$C$278,2,0),0)/1000)))),"")</f>
        <v/>
      </c>
      <c r="AE339" s="145" t="str">
        <f>IFERROR(IF(AND(AE$272=list!$D$3,'Box Calculation'!AE$279&lt;&gt;"h",$E339&lt;&gt;0),0,IF(AND(AE$273=list!$D$2,$E339&lt;&gt;0,TRUNC(VLOOKUP($E339,'Container Panel'!$B$41:$Z$100,$D339,0)/(VLOOKUP(AE$276,UI!$A$12:$O$51,VLOOKUP(AE$279,$B$276:$C$278,2,0),0)/1000))&gt;0),1,TRUNC(VLOOKUP($E339,'Container Panel'!$B$41:$Z$100,$D339,0)/(VLOOKUP(AE$276,UI!$A$12:$O$51,VLOOKUP(AE$279,$B$276:$C$278,2,0),0)/1000)))),"")</f>
        <v/>
      </c>
      <c r="AF339" s="145" t="str">
        <f>IFERROR(IF(AND(AF$272=list!$D$3,'Box Calculation'!AF$279&lt;&gt;"h",$E339&lt;&gt;0),0,IF(AND(AF$273=list!$D$2,$E339&lt;&gt;0,TRUNC(VLOOKUP($E339,'Container Panel'!$B$41:$Z$100,$D339,0)/(VLOOKUP(AF$276,UI!$A$12:$O$51,VLOOKUP(AF$279,$B$276:$C$278,2,0),0)/1000))&gt;0),1,TRUNC(VLOOKUP($E339,'Container Panel'!$B$41:$Z$100,$D339,0)/(VLOOKUP(AF$276,UI!$A$12:$O$51,VLOOKUP(AF$279,$B$276:$C$278,2,0),0)/1000)))),"")</f>
        <v/>
      </c>
      <c r="AG339" s="145" t="str">
        <f>IFERROR(IF(AND(AG$272=list!$D$3,'Box Calculation'!AG$279&lt;&gt;"h",$E339&lt;&gt;0),0,IF(AND(AG$273=list!$D$2,$E339&lt;&gt;0,TRUNC(VLOOKUP($E339,'Container Panel'!$B$41:$Z$100,$D339,0)/(VLOOKUP(AG$276,UI!$A$12:$O$51,VLOOKUP(AG$279,$B$276:$C$278,2,0),0)/1000))&gt;0),1,TRUNC(VLOOKUP($E339,'Container Panel'!$B$41:$Z$100,$D339,0)/(VLOOKUP(AG$276,UI!$A$12:$O$51,VLOOKUP(AG$279,$B$276:$C$278,2,0),0)/1000)))),"")</f>
        <v/>
      </c>
      <c r="AH339" s="145" t="str">
        <f>IFERROR(IF(AND(AH$272=list!$D$3,'Box Calculation'!AH$279&lt;&gt;"h",$E339&lt;&gt;0),0,IF(AND(AH$273=list!$D$2,$E339&lt;&gt;0,TRUNC(VLOOKUP($E339,'Container Panel'!$B$41:$Z$100,$D339,0)/(VLOOKUP(AH$276,UI!$A$12:$O$51,VLOOKUP(AH$279,$B$276:$C$278,2,0),0)/1000))&gt;0),1,TRUNC(VLOOKUP($E339,'Container Panel'!$B$41:$Z$100,$D339,0)/(VLOOKUP(AH$276,UI!$A$12:$O$51,VLOOKUP(AH$279,$B$276:$C$278,2,0),0)/1000)))),"")</f>
        <v/>
      </c>
      <c r="AI339" s="145" t="str">
        <f>IFERROR(IF(AND(AI$272=list!$D$3,'Box Calculation'!AI$279&lt;&gt;"h",$E339&lt;&gt;0),0,IF(AND(AI$273=list!$D$2,$E339&lt;&gt;0,TRUNC(VLOOKUP($E339,'Container Panel'!$B$41:$Z$100,$D339,0)/(VLOOKUP(AI$276,UI!$A$12:$O$51,VLOOKUP(AI$279,$B$276:$C$278,2,0),0)/1000))&gt;0),1,TRUNC(VLOOKUP($E339,'Container Panel'!$B$41:$Z$100,$D339,0)/(VLOOKUP(AI$276,UI!$A$12:$O$51,VLOOKUP(AI$279,$B$276:$C$278,2,0),0)/1000)))),"")</f>
        <v/>
      </c>
      <c r="AJ339" s="145" t="str">
        <f>IFERROR(IF(AND(AJ$272=list!$D$3,'Box Calculation'!AJ$279&lt;&gt;"h",$E339&lt;&gt;0),0,IF(AND(AJ$273=list!$D$2,$E339&lt;&gt;0,TRUNC(VLOOKUP($E339,'Container Panel'!$B$41:$Z$100,$D339,0)/(VLOOKUP(AJ$276,UI!$A$12:$O$51,VLOOKUP(AJ$279,$B$276:$C$278,2,0),0)/1000))&gt;0),1,TRUNC(VLOOKUP($E339,'Container Panel'!$B$41:$Z$100,$D339,0)/(VLOOKUP(AJ$276,UI!$A$12:$O$51,VLOOKUP(AJ$279,$B$276:$C$278,2,0),0)/1000)))),"")</f>
        <v/>
      </c>
      <c r="AK339" s="145" t="str">
        <f>IFERROR(IF(AND(AK$272=list!$D$3,'Box Calculation'!AK$279&lt;&gt;"h",$E339&lt;&gt;0),0,IF(AND(AK$273=list!$D$2,$E339&lt;&gt;0,TRUNC(VLOOKUP($E339,'Container Panel'!$B$41:$Z$100,$D339,0)/(VLOOKUP(AK$276,UI!$A$12:$O$51,VLOOKUP(AK$279,$B$276:$C$278,2,0),0)/1000))&gt;0),1,TRUNC(VLOOKUP($E339,'Container Panel'!$B$41:$Z$100,$D339,0)/(VLOOKUP(AK$276,UI!$A$12:$O$51,VLOOKUP(AK$279,$B$276:$C$278,2,0),0)/1000)))),"")</f>
        <v/>
      </c>
      <c r="AL339" s="145" t="str">
        <f>IFERROR(IF(AND(AL$272=list!$D$3,'Box Calculation'!AL$279&lt;&gt;"h",$E339&lt;&gt;0),0,IF(AND(AL$273=list!$D$2,$E339&lt;&gt;0,TRUNC(VLOOKUP($E339,'Container Panel'!$B$41:$Z$100,$D339,0)/(VLOOKUP(AL$276,UI!$A$12:$O$51,VLOOKUP(AL$279,$B$276:$C$278,2,0),0)/1000))&gt;0),1,TRUNC(VLOOKUP($E339,'Container Panel'!$B$41:$Z$100,$D339,0)/(VLOOKUP(AL$276,UI!$A$12:$O$51,VLOOKUP(AL$279,$B$276:$C$278,2,0),0)/1000)))),"")</f>
        <v/>
      </c>
      <c r="AM339" s="145" t="str">
        <f>IFERROR(IF(AND(AM$272=list!$D$3,'Box Calculation'!AM$279&lt;&gt;"h",$E339&lt;&gt;0),0,IF(AND(AM$273=list!$D$2,$E339&lt;&gt;0,TRUNC(VLOOKUP($E339,'Container Panel'!$B$41:$Z$100,$D339,0)/(VLOOKUP(AM$276,UI!$A$12:$O$51,VLOOKUP(AM$279,$B$276:$C$278,2,0),0)/1000))&gt;0),1,TRUNC(VLOOKUP($E339,'Container Panel'!$B$41:$Z$100,$D339,0)/(VLOOKUP(AM$276,UI!$A$12:$O$51,VLOOKUP(AM$279,$B$276:$C$278,2,0),0)/1000)))),"")</f>
        <v/>
      </c>
      <c r="AN339" s="145" t="str">
        <f>IFERROR(IF(AND(AN$272=list!$D$3,'Box Calculation'!AN$279&lt;&gt;"h",$E339&lt;&gt;0),0,IF(AND(AN$273=list!$D$2,$E339&lt;&gt;0,TRUNC(VLOOKUP($E339,'Container Panel'!$B$41:$Z$100,$D339,0)/(VLOOKUP(AN$276,UI!$A$12:$O$51,VLOOKUP(AN$279,$B$276:$C$278,2,0),0)/1000))&gt;0),1,TRUNC(VLOOKUP($E339,'Container Panel'!$B$41:$Z$100,$D339,0)/(VLOOKUP(AN$276,UI!$A$12:$O$51,VLOOKUP(AN$279,$B$276:$C$278,2,0),0)/1000)))),"")</f>
        <v/>
      </c>
      <c r="AO339" s="145" t="str">
        <f>IFERROR(IF(AND(AO$272=list!$D$3,'Box Calculation'!AO$279&lt;&gt;"h",$E339&lt;&gt;0),0,IF(AND(AO$273=list!$D$2,$E339&lt;&gt;0,TRUNC(VLOOKUP($E339,'Container Panel'!$B$41:$Z$100,$D339,0)/(VLOOKUP(AO$276,UI!$A$12:$O$51,VLOOKUP(AO$279,$B$276:$C$278,2,0),0)/1000))&gt;0),1,TRUNC(VLOOKUP($E339,'Container Panel'!$B$41:$Z$100,$D339,0)/(VLOOKUP(AO$276,UI!$A$12:$O$51,VLOOKUP(AO$279,$B$276:$C$278,2,0),0)/1000)))),"")</f>
        <v/>
      </c>
      <c r="AP339" s="145" t="str">
        <f>IFERROR(IF(AND(AP$272=list!$D$3,'Box Calculation'!AP$279&lt;&gt;"h",$E339&lt;&gt;0),0,IF(AND(AP$273=list!$D$2,$E339&lt;&gt;0,TRUNC(VLOOKUP($E339,'Container Panel'!$B$41:$Z$100,$D339,0)/(VLOOKUP(AP$276,UI!$A$12:$O$51,VLOOKUP(AP$279,$B$276:$C$278,2,0),0)/1000))&gt;0),1,TRUNC(VLOOKUP($E339,'Container Panel'!$B$41:$Z$100,$D339,0)/(VLOOKUP(AP$276,UI!$A$12:$O$51,VLOOKUP(AP$279,$B$276:$C$278,2,0),0)/1000)))),"")</f>
        <v/>
      </c>
      <c r="AQ339" s="145" t="str">
        <f>IFERROR(IF(AND(AQ$272=list!$D$3,'Box Calculation'!AQ$279&lt;&gt;"h",$E339&lt;&gt;0),0,IF(AND(AQ$273=list!$D$2,$E339&lt;&gt;0,TRUNC(VLOOKUP($E339,'Container Panel'!$B$41:$Z$100,$D339,0)/(VLOOKUP(AQ$276,UI!$A$12:$O$51,VLOOKUP(AQ$279,$B$276:$C$278,2,0),0)/1000))&gt;0),1,TRUNC(VLOOKUP($E339,'Container Panel'!$B$41:$Z$100,$D339,0)/(VLOOKUP(AQ$276,UI!$A$12:$O$51,VLOOKUP(AQ$279,$B$276:$C$278,2,0),0)/1000)))),"")</f>
        <v/>
      </c>
      <c r="AR339" s="145" t="str">
        <f>IFERROR(IF(AND(AR$272=list!$D$3,'Box Calculation'!AR$279&lt;&gt;"h",$E339&lt;&gt;0),0,IF(AND(AR$273=list!$D$2,$E339&lt;&gt;0,TRUNC(VLOOKUP($E339,'Container Panel'!$B$41:$Z$100,$D339,0)/(VLOOKUP(AR$276,UI!$A$12:$O$51,VLOOKUP(AR$279,$B$276:$C$278,2,0),0)/1000))&gt;0),1,TRUNC(VLOOKUP($E339,'Container Panel'!$B$41:$Z$100,$D339,0)/(VLOOKUP(AR$276,UI!$A$12:$O$51,VLOOKUP(AR$279,$B$276:$C$278,2,0),0)/1000)))),"")</f>
        <v/>
      </c>
      <c r="AS339" s="145" t="str">
        <f>IFERROR(IF(AND(AS$272=list!$D$3,'Box Calculation'!AS$279&lt;&gt;"h",$E339&lt;&gt;0),0,IF(AND(AS$273=list!$D$2,$E339&lt;&gt;0,TRUNC(VLOOKUP($E339,'Container Panel'!$B$41:$Z$100,$D339,0)/(VLOOKUP(AS$276,UI!$A$12:$O$51,VLOOKUP(AS$279,$B$276:$C$278,2,0),0)/1000))&gt;0),1,TRUNC(VLOOKUP($E339,'Container Panel'!$B$41:$Z$100,$D339,0)/(VLOOKUP(AS$276,UI!$A$12:$O$51,VLOOKUP(AS$279,$B$276:$C$278,2,0),0)/1000)))),"")</f>
        <v/>
      </c>
      <c r="AT339" s="145" t="str">
        <f>IFERROR(IF(AND(AT$272=list!$D$3,'Box Calculation'!AT$279&lt;&gt;"h",$E339&lt;&gt;0),0,IF(AND(AT$273=list!$D$2,$E339&lt;&gt;0,TRUNC(VLOOKUP($E339,'Container Panel'!$B$41:$Z$100,$D339,0)/(VLOOKUP(AT$276,UI!$A$12:$O$51,VLOOKUP(AT$279,$B$276:$C$278,2,0),0)/1000))&gt;0),1,TRUNC(VLOOKUP($E339,'Container Panel'!$B$41:$Z$100,$D339,0)/(VLOOKUP(AT$276,UI!$A$12:$O$51,VLOOKUP(AT$279,$B$276:$C$278,2,0),0)/1000)))),"")</f>
        <v/>
      </c>
      <c r="AU339" s="145" t="str">
        <f>IFERROR(IF(AND(AU$272=list!$D$3,'Box Calculation'!AU$279&lt;&gt;"h",$E339&lt;&gt;0),0,IF(AND(AU$273=list!$D$2,$E339&lt;&gt;0,TRUNC(VLOOKUP($E339,'Container Panel'!$B$41:$Z$100,$D339,0)/(VLOOKUP(AU$276,UI!$A$12:$O$51,VLOOKUP(AU$279,$B$276:$C$278,2,0),0)/1000))&gt;0),1,TRUNC(VLOOKUP($E339,'Container Panel'!$B$41:$Z$100,$D339,0)/(VLOOKUP(AU$276,UI!$A$12:$O$51,VLOOKUP(AU$279,$B$276:$C$278,2,0),0)/1000)))),"")</f>
        <v/>
      </c>
      <c r="AV339" s="145" t="str">
        <f>IFERROR(IF(AND(AV$272=list!$D$3,'Box Calculation'!AV$279&lt;&gt;"h",$E339&lt;&gt;0),0,IF(AND(AV$273=list!$D$2,$E339&lt;&gt;0,TRUNC(VLOOKUP($E339,'Container Panel'!$B$41:$Z$100,$D339,0)/(VLOOKUP(AV$276,UI!$A$12:$O$51,VLOOKUP(AV$279,$B$276:$C$278,2,0),0)/1000))&gt;0),1,TRUNC(VLOOKUP($E339,'Container Panel'!$B$41:$Z$100,$D339,0)/(VLOOKUP(AV$276,UI!$A$12:$O$51,VLOOKUP(AV$279,$B$276:$C$278,2,0),0)/1000)))),"")</f>
        <v/>
      </c>
      <c r="AW339" s="145" t="str">
        <f>IFERROR(IF(AND(AW$272=list!$D$3,'Box Calculation'!AW$279&lt;&gt;"h",$E339&lt;&gt;0),0,IF(AND(AW$273=list!$D$2,$E339&lt;&gt;0,TRUNC(VLOOKUP($E339,'Container Panel'!$B$41:$Z$100,$D339,0)/(VLOOKUP(AW$276,UI!$A$12:$O$51,VLOOKUP(AW$279,$B$276:$C$278,2,0),0)/1000))&gt;0),1,TRUNC(VLOOKUP($E339,'Container Panel'!$B$41:$Z$100,$D339,0)/(VLOOKUP(AW$276,UI!$A$12:$O$51,VLOOKUP(AW$279,$B$276:$C$278,2,0),0)/1000)))),"")</f>
        <v/>
      </c>
      <c r="AX339" s="145" t="str">
        <f>IFERROR(IF(AND(AX$272=list!$D$3,'Box Calculation'!AX$279&lt;&gt;"h",$E339&lt;&gt;0),0,IF(AND(AX$273=list!$D$2,$E339&lt;&gt;0,TRUNC(VLOOKUP($E339,'Container Panel'!$B$41:$Z$100,$D339,0)/(VLOOKUP(AX$276,UI!$A$12:$O$51,VLOOKUP(AX$279,$B$276:$C$278,2,0),0)/1000))&gt;0),1,TRUNC(VLOOKUP($E339,'Container Panel'!$B$41:$Z$100,$D339,0)/(VLOOKUP(AX$276,UI!$A$12:$O$51,VLOOKUP(AX$279,$B$276:$C$278,2,0),0)/1000)))),"")</f>
        <v/>
      </c>
      <c r="AY339" s="145" t="str">
        <f>IFERROR(IF(AND(AY$272=list!$D$3,'Box Calculation'!AY$279&lt;&gt;"h",$E339&lt;&gt;0),0,IF(AND(AY$273=list!$D$2,$E339&lt;&gt;0,TRUNC(VLOOKUP($E339,'Container Panel'!$B$41:$Z$100,$D339,0)/(VLOOKUP(AY$276,UI!$A$12:$O$51,VLOOKUP(AY$279,$B$276:$C$278,2,0),0)/1000))&gt;0),1,TRUNC(VLOOKUP($E339,'Container Panel'!$B$41:$Z$100,$D339,0)/(VLOOKUP(AY$276,UI!$A$12:$O$51,VLOOKUP(AY$279,$B$276:$C$278,2,0),0)/1000)))),"")</f>
        <v/>
      </c>
      <c r="AZ339" s="145" t="str">
        <f>IFERROR(IF(AND(AZ$272=list!$D$3,'Box Calculation'!AZ$279&lt;&gt;"h",$E339&lt;&gt;0),0,IF(AND(AZ$273=list!$D$2,$E339&lt;&gt;0,TRUNC(VLOOKUP($E339,'Container Panel'!$B$41:$Z$100,$D339,0)/(VLOOKUP(AZ$276,UI!$A$12:$O$51,VLOOKUP(AZ$279,$B$276:$C$278,2,0),0)/1000))&gt;0),1,TRUNC(VLOOKUP($E339,'Container Panel'!$B$41:$Z$100,$D339,0)/(VLOOKUP(AZ$276,UI!$A$12:$O$51,VLOOKUP(AZ$279,$B$276:$C$278,2,0),0)/1000)))),"")</f>
        <v/>
      </c>
      <c r="BA339" s="145" t="str">
        <f>IFERROR(IF(AND(BA$272=list!$D$3,'Box Calculation'!BA$279&lt;&gt;"h",$E339&lt;&gt;0),0,IF(AND(BA$273=list!$D$2,$E339&lt;&gt;0,TRUNC(VLOOKUP($E339,'Container Panel'!$B$41:$Z$100,$D339,0)/(VLOOKUP(BA$276,UI!$A$12:$O$51,VLOOKUP(BA$279,$B$276:$C$278,2,0),0)/1000))&gt;0),1,TRUNC(VLOOKUP($E339,'Container Panel'!$B$41:$Z$100,$D339,0)/(VLOOKUP(BA$276,UI!$A$12:$O$51,VLOOKUP(BA$279,$B$276:$C$278,2,0),0)/1000)))),"")</f>
        <v/>
      </c>
      <c r="BB339" s="145" t="str">
        <f>IFERROR(IF(AND(BB$272=list!$D$3,'Box Calculation'!BB$279&lt;&gt;"h",$E339&lt;&gt;0),0,IF(AND(BB$273=list!$D$2,$E339&lt;&gt;0,TRUNC(VLOOKUP($E339,'Container Panel'!$B$41:$Z$100,$D339,0)/(VLOOKUP(BB$276,UI!$A$12:$O$51,VLOOKUP(BB$279,$B$276:$C$278,2,0),0)/1000))&gt;0),1,TRUNC(VLOOKUP($E339,'Container Panel'!$B$41:$Z$100,$D339,0)/(VLOOKUP(BB$276,UI!$A$12:$O$51,VLOOKUP(BB$279,$B$276:$C$278,2,0),0)/1000)))),"")</f>
        <v/>
      </c>
      <c r="BC339" s="145" t="str">
        <f>IFERROR(IF(AND(BC$272=list!$D$3,'Box Calculation'!BC$279&lt;&gt;"h",$E339&lt;&gt;0),0,IF(AND(BC$273=list!$D$2,$E339&lt;&gt;0,TRUNC(VLOOKUP($E339,'Container Panel'!$B$41:$Z$100,$D339,0)/(VLOOKUP(BC$276,UI!$A$12:$O$51,VLOOKUP(BC$279,$B$276:$C$278,2,0),0)/1000))&gt;0),1,TRUNC(VLOOKUP($E339,'Container Panel'!$B$41:$Z$100,$D339,0)/(VLOOKUP(BC$276,UI!$A$12:$O$51,VLOOKUP(BC$279,$B$276:$C$278,2,0),0)/1000)))),"")</f>
        <v/>
      </c>
      <c r="BD339" s="145" t="str">
        <f>IFERROR(IF(AND(BD$272=list!$D$3,'Box Calculation'!BD$279&lt;&gt;"h",$E339&lt;&gt;0),0,IF(AND(BD$273=list!$D$2,$E339&lt;&gt;0,TRUNC(VLOOKUP($E339,'Container Panel'!$B$41:$Z$100,$D339,0)/(VLOOKUP(BD$276,UI!$A$12:$O$51,VLOOKUP(BD$279,$B$276:$C$278,2,0),0)/1000))&gt;0),1,TRUNC(VLOOKUP($E339,'Container Panel'!$B$41:$Z$100,$D339,0)/(VLOOKUP(BD$276,UI!$A$12:$O$51,VLOOKUP(BD$279,$B$276:$C$278,2,0),0)/1000)))),"")</f>
        <v/>
      </c>
      <c r="BE339" s="145" t="str">
        <f>IFERROR(IF(AND(BE$272=list!$D$3,'Box Calculation'!BE$279&lt;&gt;"h",$E339&lt;&gt;0),0,IF(AND(BE$273=list!$D$2,$E339&lt;&gt;0,TRUNC(VLOOKUP($E339,'Container Panel'!$B$41:$Z$100,$D339,0)/(VLOOKUP(BE$276,UI!$A$12:$O$51,VLOOKUP(BE$279,$B$276:$C$278,2,0),0)/1000))&gt;0),1,TRUNC(VLOOKUP($E339,'Container Panel'!$B$41:$Z$100,$D339,0)/(VLOOKUP(BE$276,UI!$A$12:$O$51,VLOOKUP(BE$279,$B$276:$C$278,2,0),0)/1000)))),"")</f>
        <v/>
      </c>
      <c r="BF339" s="145" t="str">
        <f>IFERROR(IF(AND(BF$272=list!$D$3,'Box Calculation'!BF$279&lt;&gt;"h",$E339&lt;&gt;0),0,IF(AND(BF$273=list!$D$2,$E339&lt;&gt;0,TRUNC(VLOOKUP($E339,'Container Panel'!$B$41:$Z$100,$D339,0)/(VLOOKUP(BF$276,UI!$A$12:$O$51,VLOOKUP(BF$279,$B$276:$C$278,2,0),0)/1000))&gt;0),1,TRUNC(VLOOKUP($E339,'Container Panel'!$B$41:$Z$100,$D339,0)/(VLOOKUP(BF$276,UI!$A$12:$O$51,VLOOKUP(BF$279,$B$276:$C$278,2,0),0)/1000)))),"")</f>
        <v/>
      </c>
      <c r="BG339" s="145" t="str">
        <f>IFERROR(IF(AND(BG$272=list!$D$3,'Box Calculation'!BG$279&lt;&gt;"h",$E339&lt;&gt;0),0,IF(AND(BG$273=list!$D$2,$E339&lt;&gt;0,TRUNC(VLOOKUP($E339,'Container Panel'!$B$41:$Z$100,$D339,0)/(VLOOKUP(BG$276,UI!$A$12:$O$51,VLOOKUP(BG$279,$B$276:$C$278,2,0),0)/1000))&gt;0),1,TRUNC(VLOOKUP($E339,'Container Panel'!$B$41:$Z$100,$D339,0)/(VLOOKUP(BG$276,UI!$A$12:$O$51,VLOOKUP(BG$279,$B$276:$C$278,2,0),0)/1000)))),"")</f>
        <v/>
      </c>
      <c r="BH339" s="145" t="str">
        <f>IFERROR(IF(AND(BH$272=list!$D$3,'Box Calculation'!BH$279&lt;&gt;"h",$E339&lt;&gt;0),0,IF(AND(BH$273=list!$D$2,$E339&lt;&gt;0,TRUNC(VLOOKUP($E339,'Container Panel'!$B$41:$Z$100,$D339,0)/(VLOOKUP(BH$276,UI!$A$12:$O$51,VLOOKUP(BH$279,$B$276:$C$278,2,0),0)/1000))&gt;0),1,TRUNC(VLOOKUP($E339,'Container Panel'!$B$41:$Z$100,$D339,0)/(VLOOKUP(BH$276,UI!$A$12:$O$51,VLOOKUP(BH$279,$B$276:$C$278,2,0),0)/1000)))),"")</f>
        <v/>
      </c>
      <c r="BI339" s="145" t="str">
        <f>IFERROR(IF(AND(BI$272=list!$D$3,'Box Calculation'!BI$279&lt;&gt;"h",$E339&lt;&gt;0),0,IF(AND(BI$273=list!$D$2,$E339&lt;&gt;0,TRUNC(VLOOKUP($E339,'Container Panel'!$B$41:$Z$100,$D339,0)/(VLOOKUP(BI$276,UI!$A$12:$O$51,VLOOKUP(BI$279,$B$276:$C$278,2,0),0)/1000))&gt;0),1,TRUNC(VLOOKUP($E339,'Container Panel'!$B$41:$Z$100,$D339,0)/(VLOOKUP(BI$276,UI!$A$12:$O$51,VLOOKUP(BI$279,$B$276:$C$278,2,0),0)/1000)))),"")</f>
        <v/>
      </c>
      <c r="BJ339" s="145" t="str">
        <f>IFERROR(IF(AND(BJ$272=list!$D$3,'Box Calculation'!BJ$279&lt;&gt;"h",$E339&lt;&gt;0),0,IF(AND(BJ$273=list!$D$2,$E339&lt;&gt;0,TRUNC(VLOOKUP($E339,'Container Panel'!$B$41:$Z$100,$D339,0)/(VLOOKUP(BJ$276,UI!$A$12:$O$51,VLOOKUP(BJ$279,$B$276:$C$278,2,0),0)/1000))&gt;0),1,TRUNC(VLOOKUP($E339,'Container Panel'!$B$41:$Z$100,$D339,0)/(VLOOKUP(BJ$276,UI!$A$12:$O$51,VLOOKUP(BJ$279,$B$276:$C$278,2,0),0)/1000)))),"")</f>
        <v/>
      </c>
      <c r="BK339" s="145" t="str">
        <f>IFERROR(IF(AND(BK$272=list!$D$3,'Box Calculation'!BK$279&lt;&gt;"h",$E339&lt;&gt;0),0,IF(AND(BK$273=list!$D$2,$E339&lt;&gt;0,TRUNC(VLOOKUP($E339,'Container Panel'!$B$41:$Z$100,$D339,0)/(VLOOKUP(BK$276,UI!$A$12:$O$51,VLOOKUP(BK$279,$B$276:$C$278,2,0),0)/1000))&gt;0),1,TRUNC(VLOOKUP($E339,'Container Panel'!$B$41:$Z$100,$D339,0)/(VLOOKUP(BK$276,UI!$A$12:$O$51,VLOOKUP(BK$279,$B$276:$C$278,2,0),0)/1000)))),"")</f>
        <v/>
      </c>
      <c r="BL339" s="145" t="str">
        <f>IFERROR(IF(AND(BL$272=list!$D$3,'Box Calculation'!BL$279&lt;&gt;"h",$E339&lt;&gt;0),0,IF(AND(BL$273=list!$D$2,$E339&lt;&gt;0,TRUNC(VLOOKUP($E339,'Container Panel'!$B$41:$Z$100,$D339,0)/(VLOOKUP(BL$276,UI!$A$12:$O$51,VLOOKUP(BL$279,$B$276:$C$278,2,0),0)/1000))&gt;0),1,TRUNC(VLOOKUP($E339,'Container Panel'!$B$41:$Z$100,$D339,0)/(VLOOKUP(BL$276,UI!$A$12:$O$51,VLOOKUP(BL$279,$B$276:$C$278,2,0),0)/1000)))),"")</f>
        <v/>
      </c>
      <c r="BM339" s="145" t="str">
        <f>IFERROR(IF(AND(BM$272=list!$D$3,'Box Calculation'!BM$279&lt;&gt;"h",$E339&lt;&gt;0),0,IF(AND(BM$273=list!$D$2,$E339&lt;&gt;0,TRUNC(VLOOKUP($E339,'Container Panel'!$B$41:$Z$100,$D339,0)/(VLOOKUP(BM$276,UI!$A$12:$O$51,VLOOKUP(BM$279,$B$276:$C$278,2,0),0)/1000))&gt;0),1,TRUNC(VLOOKUP($E339,'Container Panel'!$B$41:$Z$100,$D339,0)/(VLOOKUP(BM$276,UI!$A$12:$O$51,VLOOKUP(BM$279,$B$276:$C$278,2,0),0)/1000)))),"")</f>
        <v/>
      </c>
      <c r="BN339" s="145" t="str">
        <f>IFERROR(IF(AND(BN$272=list!$D$3,'Box Calculation'!BN$279&lt;&gt;"h",$E339&lt;&gt;0),0,IF(AND(BN$273=list!$D$2,$E339&lt;&gt;0,TRUNC(VLOOKUP($E339,'Container Panel'!$B$41:$Z$100,$D339,0)/(VLOOKUP(BN$276,UI!$A$12:$O$51,VLOOKUP(BN$279,$B$276:$C$278,2,0),0)/1000))&gt;0),1,TRUNC(VLOOKUP($E339,'Container Panel'!$B$41:$Z$100,$D339,0)/(VLOOKUP(BN$276,UI!$A$12:$O$51,VLOOKUP(BN$279,$B$276:$C$278,2,0),0)/1000)))),"")</f>
        <v/>
      </c>
      <c r="BO339" s="145" t="str">
        <f>IFERROR(IF(AND(BO$272=list!$D$3,'Box Calculation'!BO$279&lt;&gt;"h",$E339&lt;&gt;0),0,IF(AND(BO$273=list!$D$2,$E339&lt;&gt;0,TRUNC(VLOOKUP($E339,'Container Panel'!$B$41:$Z$100,$D339,0)/(VLOOKUP(BO$276,UI!$A$12:$O$51,VLOOKUP(BO$279,$B$276:$C$278,2,0),0)/1000))&gt;0),1,TRUNC(VLOOKUP($E339,'Container Panel'!$B$41:$Z$100,$D339,0)/(VLOOKUP(BO$276,UI!$A$12:$O$51,VLOOKUP(BO$279,$B$276:$C$278,2,0),0)/1000)))),"")</f>
        <v/>
      </c>
      <c r="BP339" s="145" t="str">
        <f>IFERROR(IF(AND(BP$272=list!$D$3,'Box Calculation'!BP$279&lt;&gt;"h",$E339&lt;&gt;0),0,IF(AND(BP$273=list!$D$2,$E339&lt;&gt;0,TRUNC(VLOOKUP($E339,'Container Panel'!$B$41:$Z$100,$D339,0)/(VLOOKUP(BP$276,UI!$A$12:$O$51,VLOOKUP(BP$279,$B$276:$C$278,2,0),0)/1000))&gt;0),1,TRUNC(VLOOKUP($E339,'Container Panel'!$B$41:$Z$100,$D339,0)/(VLOOKUP(BP$276,UI!$A$12:$O$51,VLOOKUP(BP$279,$B$276:$C$278,2,0),0)/1000)))),"")</f>
        <v/>
      </c>
      <c r="BQ339" s="145" t="str">
        <f>IFERROR(IF(AND(BQ$272=list!$D$3,'Box Calculation'!BQ$279&lt;&gt;"h",$E339&lt;&gt;0),0,IF(AND(BQ$273=list!$D$2,$E339&lt;&gt;0,TRUNC(VLOOKUP($E339,'Container Panel'!$B$41:$Z$100,$D339,0)/(VLOOKUP(BQ$276,UI!$A$12:$O$51,VLOOKUP(BQ$279,$B$276:$C$278,2,0),0)/1000))&gt;0),1,TRUNC(VLOOKUP($E339,'Container Panel'!$B$41:$Z$100,$D339,0)/(VLOOKUP(BQ$276,UI!$A$12:$O$51,VLOOKUP(BQ$279,$B$276:$C$278,2,0),0)/1000)))),"")</f>
        <v/>
      </c>
      <c r="BR339" s="145" t="str">
        <f>IFERROR(IF(AND(BR$272=list!$D$3,'Box Calculation'!BR$279&lt;&gt;"h",$E339&lt;&gt;0),0,IF(AND(BR$273=list!$D$2,$E339&lt;&gt;0,TRUNC(VLOOKUP($E339,'Container Panel'!$B$41:$Z$100,$D339,0)/(VLOOKUP(BR$276,UI!$A$12:$O$51,VLOOKUP(BR$279,$B$276:$C$278,2,0),0)/1000))&gt;0),1,TRUNC(VLOOKUP($E339,'Container Panel'!$B$41:$Z$100,$D339,0)/(VLOOKUP(BR$276,UI!$A$12:$O$51,VLOOKUP(BR$279,$B$276:$C$278,2,0),0)/1000)))),"")</f>
        <v/>
      </c>
      <c r="BS339" s="145" t="str">
        <f>IFERROR(IF(AND(BS$272=list!$D$3,'Box Calculation'!BS$279&lt;&gt;"h",$E339&lt;&gt;0),0,IF(AND(BS$273=list!$D$2,$E339&lt;&gt;0,TRUNC(VLOOKUP($E339,'Container Panel'!$B$41:$Z$100,$D339,0)/(VLOOKUP(BS$276,UI!$A$12:$O$51,VLOOKUP(BS$279,$B$276:$C$278,2,0),0)/1000))&gt;0),1,TRUNC(VLOOKUP($E339,'Container Panel'!$B$41:$Z$100,$D339,0)/(VLOOKUP(BS$276,UI!$A$12:$O$51,VLOOKUP(BS$279,$B$276:$C$278,2,0),0)/1000)))),"")</f>
        <v/>
      </c>
      <c r="BT339" s="145" t="str">
        <f>IFERROR(IF(AND(BT$272=list!$D$3,'Box Calculation'!BT$279&lt;&gt;"h",$E339&lt;&gt;0),0,IF(AND(BT$273=list!$D$2,$E339&lt;&gt;0,TRUNC(VLOOKUP($E339,'Container Panel'!$B$41:$Z$100,$D339,0)/(VLOOKUP(BT$276,UI!$A$12:$O$51,VLOOKUP(BT$279,$B$276:$C$278,2,0),0)/1000))&gt;0),1,TRUNC(VLOOKUP($E339,'Container Panel'!$B$41:$Z$100,$D339,0)/(VLOOKUP(BT$276,UI!$A$12:$O$51,VLOOKUP(BT$279,$B$276:$C$278,2,0),0)/1000)))),"")</f>
        <v/>
      </c>
      <c r="BU339" s="145" t="str">
        <f>IFERROR(IF(AND(BU$272=list!$D$3,'Box Calculation'!BU$279&lt;&gt;"h",$E339&lt;&gt;0),0,IF(AND(BU$273=list!$D$2,$E339&lt;&gt;0,TRUNC(VLOOKUP($E339,'Container Panel'!$B$41:$Z$100,$D339,0)/(VLOOKUP(BU$276,UI!$A$12:$O$51,VLOOKUP(BU$279,$B$276:$C$278,2,0),0)/1000))&gt;0),1,TRUNC(VLOOKUP($E339,'Container Panel'!$B$41:$Z$100,$D339,0)/(VLOOKUP(BU$276,UI!$A$12:$O$51,VLOOKUP(BU$279,$B$276:$C$278,2,0),0)/1000)))),"")</f>
        <v/>
      </c>
      <c r="BV339" s="145" t="str">
        <f>IFERROR(IF(AND(BV$272=list!$D$3,'Box Calculation'!BV$279&lt;&gt;"h",$E339&lt;&gt;0),0,IF(AND(BV$273=list!$D$2,$E339&lt;&gt;0,TRUNC(VLOOKUP($E339,'Container Panel'!$B$41:$Z$100,$D339,0)/(VLOOKUP(BV$276,UI!$A$12:$O$51,VLOOKUP(BV$279,$B$276:$C$278,2,0),0)/1000))&gt;0),1,TRUNC(VLOOKUP($E339,'Container Panel'!$B$41:$Z$100,$D339,0)/(VLOOKUP(BV$276,UI!$A$12:$O$51,VLOOKUP(BV$279,$B$276:$C$278,2,0),0)/1000)))),"")</f>
        <v/>
      </c>
      <c r="BW339" s="145" t="str">
        <f>IFERROR(IF(AND(BW$272=list!$D$3,'Box Calculation'!BW$279&lt;&gt;"h",$E339&lt;&gt;0),0,IF(AND(BW$273=list!$D$2,$E339&lt;&gt;0,TRUNC(VLOOKUP($E339,'Container Panel'!$B$41:$Z$100,$D339,0)/(VLOOKUP(BW$276,UI!$A$12:$O$51,VLOOKUP(BW$279,$B$276:$C$278,2,0),0)/1000))&gt;0),1,TRUNC(VLOOKUP($E339,'Container Panel'!$B$41:$Z$100,$D339,0)/(VLOOKUP(BW$276,UI!$A$12:$O$51,VLOOKUP(BW$279,$B$276:$C$278,2,0),0)/1000)))),"")</f>
        <v/>
      </c>
      <c r="BX339" s="145" t="str">
        <f>IFERROR(IF(AND(BX$272=list!$D$3,'Box Calculation'!BX$279&lt;&gt;"h",$E339&lt;&gt;0),0,IF(AND(BX$273=list!$D$2,$E339&lt;&gt;0,TRUNC(VLOOKUP($E339,'Container Panel'!$B$41:$Z$100,$D339,0)/(VLOOKUP(BX$276,UI!$A$12:$O$51,VLOOKUP(BX$279,$B$276:$C$278,2,0),0)/1000))&gt;0),1,TRUNC(VLOOKUP($E339,'Container Panel'!$B$41:$Z$100,$D339,0)/(VLOOKUP(BX$276,UI!$A$12:$O$51,VLOOKUP(BX$279,$B$276:$C$278,2,0),0)/1000)))),"")</f>
        <v/>
      </c>
      <c r="BY339" s="145" t="str">
        <f>IFERROR(IF(AND(BY$272=list!$D$3,'Box Calculation'!BY$279&lt;&gt;"h",$E339&lt;&gt;0),0,IF(AND(BY$273=list!$D$2,$E339&lt;&gt;0,TRUNC(VLOOKUP($E339,'Container Panel'!$B$41:$Z$100,$D339,0)/(VLOOKUP(BY$276,UI!$A$12:$O$51,VLOOKUP(BY$279,$B$276:$C$278,2,0),0)/1000))&gt;0),1,TRUNC(VLOOKUP($E339,'Container Panel'!$B$41:$Z$100,$D339,0)/(VLOOKUP(BY$276,UI!$A$12:$O$51,VLOOKUP(BY$279,$B$276:$C$278,2,0),0)/1000)))),"")</f>
        <v/>
      </c>
      <c r="BZ339" s="145" t="str">
        <f>IFERROR(IF(AND(BZ$272=list!$D$3,'Box Calculation'!BZ$279&lt;&gt;"h",$E339&lt;&gt;0),0,IF(AND(BZ$273=list!$D$2,$E339&lt;&gt;0,TRUNC(VLOOKUP($E339,'Container Panel'!$B$41:$Z$100,$D339,0)/(VLOOKUP(BZ$276,UI!$A$12:$O$51,VLOOKUP(BZ$279,$B$276:$C$278,2,0),0)/1000))&gt;0),1,TRUNC(VLOOKUP($E339,'Container Panel'!$B$41:$Z$100,$D339,0)/(VLOOKUP(BZ$276,UI!$A$12:$O$51,VLOOKUP(BZ$279,$B$276:$C$278,2,0),0)/1000)))),"")</f>
        <v/>
      </c>
      <c r="CA339" s="145" t="str">
        <f>IFERROR(IF(AND(CA$272=list!$D$3,'Box Calculation'!CA$279&lt;&gt;"h",$E339&lt;&gt;0),0,IF(AND(CA$273=list!$D$2,$E339&lt;&gt;0,TRUNC(VLOOKUP($E339,'Container Panel'!$B$41:$Z$100,$D339,0)/(VLOOKUP(CA$276,UI!$A$12:$O$51,VLOOKUP(CA$279,$B$276:$C$278,2,0),0)/1000))&gt;0),1,TRUNC(VLOOKUP($E339,'Container Panel'!$B$41:$Z$100,$D339,0)/(VLOOKUP(CA$276,UI!$A$12:$O$51,VLOOKUP(CA$279,$B$276:$C$278,2,0),0)/1000)))),"")</f>
        <v/>
      </c>
      <c r="CB339" s="145" t="str">
        <f>IFERROR(IF(AND(CB$272=list!$D$3,'Box Calculation'!CB$279&lt;&gt;"h",$E339&lt;&gt;0),0,IF(AND(CB$273=list!$D$2,$E339&lt;&gt;0,TRUNC(VLOOKUP($E339,'Container Panel'!$B$41:$Z$100,$D339,0)/(VLOOKUP(CB$276,UI!$A$12:$O$51,VLOOKUP(CB$279,$B$276:$C$278,2,0),0)/1000))&gt;0),1,TRUNC(VLOOKUP($E339,'Container Panel'!$B$41:$Z$100,$D339,0)/(VLOOKUP(CB$276,UI!$A$12:$O$51,VLOOKUP(CB$279,$B$276:$C$278,2,0),0)/1000)))),"")</f>
        <v/>
      </c>
      <c r="CC339" s="145" t="str">
        <f>IFERROR(IF(AND(CC$272=list!$D$3,'Box Calculation'!CC$279&lt;&gt;"h",$E339&lt;&gt;0),0,IF(AND(CC$273=list!$D$2,$E339&lt;&gt;0,TRUNC(VLOOKUP($E339,'Container Panel'!$B$41:$Z$100,$D339,0)/(VLOOKUP(CC$276,UI!$A$12:$O$51,VLOOKUP(CC$279,$B$276:$C$278,2,0),0)/1000))&gt;0),1,TRUNC(VLOOKUP($E339,'Container Panel'!$B$41:$Z$100,$D339,0)/(VLOOKUP(CC$276,UI!$A$12:$O$51,VLOOKUP(CC$279,$B$276:$C$278,2,0),0)/1000)))),"")</f>
        <v/>
      </c>
      <c r="CD339" s="145" t="str">
        <f>IFERROR(IF(AND(CD$272=list!$D$3,'Box Calculation'!CD$279&lt;&gt;"h",$E339&lt;&gt;0),0,IF(AND(CD$273=list!$D$2,$E339&lt;&gt;0,TRUNC(VLOOKUP($E339,'Container Panel'!$B$41:$Z$100,$D339,0)/(VLOOKUP(CD$276,UI!$A$12:$O$51,VLOOKUP(CD$279,$B$276:$C$278,2,0),0)/1000))&gt;0),1,TRUNC(VLOOKUP($E339,'Container Panel'!$B$41:$Z$100,$D339,0)/(VLOOKUP(CD$276,UI!$A$12:$O$51,VLOOKUP(CD$279,$B$276:$C$278,2,0),0)/1000)))),"")</f>
        <v/>
      </c>
      <c r="CE339" s="145" t="str">
        <f>IFERROR(IF(AND(CE$272=list!$D$3,'Box Calculation'!CE$279&lt;&gt;"h",$E339&lt;&gt;0),0,IF(AND(CE$273=list!$D$2,$E339&lt;&gt;0,TRUNC(VLOOKUP($E339,'Container Panel'!$B$41:$Z$100,$D339,0)/(VLOOKUP(CE$276,UI!$A$12:$O$51,VLOOKUP(CE$279,$B$276:$C$278,2,0),0)/1000))&gt;0),1,TRUNC(VLOOKUP($E339,'Container Panel'!$B$41:$Z$100,$D339,0)/(VLOOKUP(CE$276,UI!$A$12:$O$51,VLOOKUP(CE$279,$B$276:$C$278,2,0),0)/1000)))),"")</f>
        <v/>
      </c>
      <c r="CF339" s="145" t="str">
        <f>IFERROR(IF(AND(CF$272=list!$D$3,'Box Calculation'!CF$279&lt;&gt;"h",$E339&lt;&gt;0),0,IF(AND(CF$273=list!$D$2,$E339&lt;&gt;0,TRUNC(VLOOKUP($E339,'Container Panel'!$B$41:$Z$100,$D339,0)/(VLOOKUP(CF$276,UI!$A$12:$O$51,VLOOKUP(CF$279,$B$276:$C$278,2,0),0)/1000))&gt;0),1,TRUNC(VLOOKUP($E339,'Container Panel'!$B$41:$Z$100,$D339,0)/(VLOOKUP(CF$276,UI!$A$12:$O$51,VLOOKUP(CF$279,$B$276:$C$278,2,0),0)/1000)))),"")</f>
        <v/>
      </c>
      <c r="CG339" s="145" t="str">
        <f>IFERROR(IF(AND(CG$272=list!$D$3,'Box Calculation'!CG$279&lt;&gt;"h",$E339&lt;&gt;0),0,IF(AND(CG$273=list!$D$2,$E339&lt;&gt;0,TRUNC(VLOOKUP($E339,'Container Panel'!$B$41:$Z$100,$D339,0)/(VLOOKUP(CG$276,UI!$A$12:$O$51,VLOOKUP(CG$279,$B$276:$C$278,2,0),0)/1000))&gt;0),1,TRUNC(VLOOKUP($E339,'Container Panel'!$B$41:$Z$100,$D339,0)/(VLOOKUP(CG$276,UI!$A$12:$O$51,VLOOKUP(CG$279,$B$276:$C$278,2,0),0)/1000)))),"")</f>
        <v/>
      </c>
      <c r="CH339" s="145" t="str">
        <f>IFERROR(IF(AND(CH$272=list!$D$3,'Box Calculation'!CH$279&lt;&gt;"h",$E339&lt;&gt;0),0,IF(AND(CH$273=list!$D$2,$E339&lt;&gt;0,TRUNC(VLOOKUP($E339,'Container Panel'!$B$41:$Z$100,$D339,0)/(VLOOKUP(CH$276,UI!$A$12:$O$51,VLOOKUP(CH$279,$B$276:$C$278,2,0),0)/1000))&gt;0),1,TRUNC(VLOOKUP($E339,'Container Panel'!$B$41:$Z$100,$D339,0)/(VLOOKUP(CH$276,UI!$A$12:$O$51,VLOOKUP(CH$279,$B$276:$C$278,2,0),0)/1000)))),"")</f>
        <v/>
      </c>
      <c r="CI339" s="145" t="str">
        <f>IFERROR(IF(AND(CI$272=list!$D$3,'Box Calculation'!CI$279&lt;&gt;"h",$E339&lt;&gt;0),0,IF(AND(CI$273=list!$D$2,$E339&lt;&gt;0,TRUNC(VLOOKUP($E339,'Container Panel'!$B$41:$Z$100,$D339,0)/(VLOOKUP(CI$276,UI!$A$12:$O$51,VLOOKUP(CI$279,$B$276:$C$278,2,0),0)/1000))&gt;0),1,TRUNC(VLOOKUP($E339,'Container Panel'!$B$41:$Z$100,$D339,0)/(VLOOKUP(CI$276,UI!$A$12:$O$51,VLOOKUP(CI$279,$B$276:$C$278,2,0),0)/1000)))),"")</f>
        <v/>
      </c>
      <c r="CJ339" s="145" t="str">
        <f>IFERROR(IF(AND(CJ$272=list!$D$3,'Box Calculation'!CJ$279&lt;&gt;"h",$E339&lt;&gt;0),0,IF(AND(CJ$273=list!$D$2,$E339&lt;&gt;0,TRUNC(VLOOKUP($E339,'Container Panel'!$B$41:$Z$100,$D339,0)/(VLOOKUP(CJ$276,UI!$A$12:$O$51,VLOOKUP(CJ$279,$B$276:$C$278,2,0),0)/1000))&gt;0),1,TRUNC(VLOOKUP($E339,'Container Panel'!$B$41:$Z$100,$D339,0)/(VLOOKUP(CJ$276,UI!$A$12:$O$51,VLOOKUP(CJ$279,$B$276:$C$278,2,0),0)/1000)))),"")</f>
        <v/>
      </c>
      <c r="CK339" s="145" t="str">
        <f>IFERROR(IF(AND(CK$272=list!$D$3,'Box Calculation'!CK$279&lt;&gt;"h",$E339&lt;&gt;0),0,IF(AND(CK$273=list!$D$2,$E339&lt;&gt;0,TRUNC(VLOOKUP($E339,'Container Panel'!$B$41:$Z$100,$D339,0)/(VLOOKUP(CK$276,UI!$A$12:$O$51,VLOOKUP(CK$279,$B$276:$C$278,2,0),0)/1000))&gt;0),1,TRUNC(VLOOKUP($E339,'Container Panel'!$B$41:$Z$100,$D339,0)/(VLOOKUP(CK$276,UI!$A$12:$O$51,VLOOKUP(CK$279,$B$276:$C$278,2,0),0)/1000)))),"")</f>
        <v/>
      </c>
      <c r="CL339" s="145" t="str">
        <f>IFERROR(IF(AND(CL$272=list!$D$3,'Box Calculation'!CL$279&lt;&gt;"h",$E339&lt;&gt;0),0,IF(AND(CL$273=list!$D$2,$E339&lt;&gt;0,TRUNC(VLOOKUP($E339,'Container Panel'!$B$41:$Z$100,$D339,0)/(VLOOKUP(CL$276,UI!$A$12:$O$51,VLOOKUP(CL$279,$B$276:$C$278,2,0),0)/1000))&gt;0),1,TRUNC(VLOOKUP($E339,'Container Panel'!$B$41:$Z$100,$D339,0)/(VLOOKUP(CL$276,UI!$A$12:$O$51,VLOOKUP(CL$279,$B$276:$C$278,2,0),0)/1000)))),"")</f>
        <v/>
      </c>
      <c r="CM339" s="145" t="str">
        <f>IFERROR(IF(AND(CM$272=list!$D$3,'Box Calculation'!CM$279&lt;&gt;"h",$E339&lt;&gt;0),0,IF(AND(CM$273=list!$D$2,$E339&lt;&gt;0,TRUNC(VLOOKUP($E339,'Container Panel'!$B$41:$Z$100,$D339,0)/(VLOOKUP(CM$276,UI!$A$12:$O$51,VLOOKUP(CM$279,$B$276:$C$278,2,0),0)/1000))&gt;0),1,TRUNC(VLOOKUP($E339,'Container Panel'!$B$41:$Z$100,$D339,0)/(VLOOKUP(CM$276,UI!$A$12:$O$51,VLOOKUP(CM$279,$B$276:$C$278,2,0),0)/1000)))),"")</f>
        <v/>
      </c>
      <c r="CN339" s="145" t="str">
        <f>IFERROR(IF(AND(CN$272=list!$D$3,'Box Calculation'!CN$279&lt;&gt;"h",$E339&lt;&gt;0),0,IF(AND(CN$273=list!$D$2,$E339&lt;&gt;0,TRUNC(VLOOKUP($E339,'Container Panel'!$B$41:$Z$100,$D339,0)/(VLOOKUP(CN$276,UI!$A$12:$O$51,VLOOKUP(CN$279,$B$276:$C$278,2,0),0)/1000))&gt;0),1,TRUNC(VLOOKUP($E339,'Container Panel'!$B$41:$Z$100,$D339,0)/(VLOOKUP(CN$276,UI!$A$12:$O$51,VLOOKUP(CN$279,$B$276:$C$278,2,0),0)/1000)))),"")</f>
        <v/>
      </c>
      <c r="CO339" s="145" t="str">
        <f>IFERROR(IF(AND(CO$272=list!$D$3,'Box Calculation'!CO$279&lt;&gt;"h",$E339&lt;&gt;0),0,IF(AND(CO$273=list!$D$2,$E339&lt;&gt;0,TRUNC(VLOOKUP($E339,'Container Panel'!$B$41:$Z$100,$D339,0)/(VLOOKUP(CO$276,UI!$A$12:$O$51,VLOOKUP(CO$279,$B$276:$C$278,2,0),0)/1000))&gt;0),1,TRUNC(VLOOKUP($E339,'Container Panel'!$B$41:$Z$100,$D339,0)/(VLOOKUP(CO$276,UI!$A$12:$O$51,VLOOKUP(CO$279,$B$276:$C$278,2,0),0)/1000)))),"")</f>
        <v/>
      </c>
      <c r="CP339" s="145" t="str">
        <f>IFERROR(IF(AND(CP$272=list!$D$3,'Box Calculation'!CP$279&lt;&gt;"h",$E339&lt;&gt;0),0,IF(AND(CP$273=list!$D$2,$E339&lt;&gt;0,TRUNC(VLOOKUP($E339,'Container Panel'!$B$41:$Z$100,$D339,0)/(VLOOKUP(CP$276,UI!$A$12:$O$51,VLOOKUP(CP$279,$B$276:$C$278,2,0),0)/1000))&gt;0),1,TRUNC(VLOOKUP($E339,'Container Panel'!$B$41:$Z$100,$D339,0)/(VLOOKUP(CP$276,UI!$A$12:$O$51,VLOOKUP(CP$279,$B$276:$C$278,2,0),0)/1000)))),"")</f>
        <v/>
      </c>
      <c r="CQ339" s="145" t="str">
        <f>IFERROR(IF(AND(CQ$272=list!$D$3,'Box Calculation'!CQ$279&lt;&gt;"h",$E339&lt;&gt;0),0,IF(AND(CQ$273=list!$D$2,$E339&lt;&gt;0,TRUNC(VLOOKUP($E339,'Container Panel'!$B$41:$Z$100,$D339,0)/(VLOOKUP(CQ$276,UI!$A$12:$O$51,VLOOKUP(CQ$279,$B$276:$C$278,2,0),0)/1000))&gt;0),1,TRUNC(VLOOKUP($E339,'Container Panel'!$B$41:$Z$100,$D339,0)/(VLOOKUP(CQ$276,UI!$A$12:$O$51,VLOOKUP(CQ$279,$B$276:$C$278,2,0),0)/1000)))),"")</f>
        <v/>
      </c>
      <c r="CR339" s="145" t="str">
        <f>IFERROR(IF(AND(CR$272=list!$D$3,'Box Calculation'!CR$279&lt;&gt;"h",$E339&lt;&gt;0),0,IF(AND(CR$273=list!$D$2,$E339&lt;&gt;0,TRUNC(VLOOKUP($E339,'Container Panel'!$B$41:$Z$100,$D339,0)/(VLOOKUP(CR$276,UI!$A$12:$O$51,VLOOKUP(CR$279,$B$276:$C$278,2,0),0)/1000))&gt;0),1,TRUNC(VLOOKUP($E339,'Container Panel'!$B$41:$Z$100,$D339,0)/(VLOOKUP(CR$276,UI!$A$12:$O$51,VLOOKUP(CR$279,$B$276:$C$278,2,0),0)/1000)))),"")</f>
        <v/>
      </c>
      <c r="CS339" s="145" t="str">
        <f>IFERROR(IF(AND(CS$272=list!$D$3,'Box Calculation'!CS$279&lt;&gt;"h",$E339&lt;&gt;0),0,IF(AND(CS$273=list!$D$2,$E339&lt;&gt;0,TRUNC(VLOOKUP($E339,'Container Panel'!$B$41:$Z$100,$D339,0)/(VLOOKUP(CS$276,UI!$A$12:$O$51,VLOOKUP(CS$279,$B$276:$C$278,2,0),0)/1000))&gt;0),1,TRUNC(VLOOKUP($E339,'Container Panel'!$B$41:$Z$100,$D339,0)/(VLOOKUP(CS$276,UI!$A$12:$O$51,VLOOKUP(CS$279,$B$276:$C$278,2,0),0)/1000)))),"")</f>
        <v/>
      </c>
      <c r="CT339" s="145" t="str">
        <f>IFERROR(IF(AND(CT$272=list!$D$3,'Box Calculation'!CT$279&lt;&gt;"h",$E339&lt;&gt;0),0,IF(AND(CT$273=list!$D$2,$E339&lt;&gt;0,TRUNC(VLOOKUP($E339,'Container Panel'!$B$41:$Z$100,$D339,0)/(VLOOKUP(CT$276,UI!$A$12:$O$51,VLOOKUP(CT$279,$B$276:$C$278,2,0),0)/1000))&gt;0),1,TRUNC(VLOOKUP($E339,'Container Panel'!$B$41:$Z$100,$D339,0)/(VLOOKUP(CT$276,UI!$A$12:$O$51,VLOOKUP(CT$279,$B$276:$C$278,2,0),0)/1000)))),"")</f>
        <v/>
      </c>
      <c r="CU339" s="145" t="str">
        <f>IFERROR(IF(AND(CU$272=list!$D$3,'Box Calculation'!CU$279&lt;&gt;"h",$E339&lt;&gt;0),0,IF(AND(CU$273=list!$D$2,$E339&lt;&gt;0,TRUNC(VLOOKUP($E339,'Container Panel'!$B$41:$Z$100,$D339,0)/(VLOOKUP(CU$276,UI!$A$12:$O$51,VLOOKUP(CU$279,$B$276:$C$278,2,0),0)/1000))&gt;0),1,TRUNC(VLOOKUP($E339,'Container Panel'!$B$41:$Z$100,$D339,0)/(VLOOKUP(CU$276,UI!$A$12:$O$51,VLOOKUP(CU$279,$B$276:$C$278,2,0),0)/1000)))),"")</f>
        <v/>
      </c>
      <c r="CV339" s="145" t="str">
        <f>IFERROR(IF(AND(CV$272=list!$D$3,'Box Calculation'!CV$279&lt;&gt;"h",$E339&lt;&gt;0),0,IF(AND(CV$273=list!$D$2,$E339&lt;&gt;0,TRUNC(VLOOKUP($E339,'Container Panel'!$B$41:$Z$100,$D339,0)/(VLOOKUP(CV$276,UI!$A$12:$O$51,VLOOKUP(CV$279,$B$276:$C$278,2,0),0)/1000))&gt;0),1,TRUNC(VLOOKUP($E339,'Container Panel'!$B$41:$Z$100,$D339,0)/(VLOOKUP(CV$276,UI!$A$12:$O$51,VLOOKUP(CV$279,$B$276:$C$278,2,0),0)/1000)))),"")</f>
        <v/>
      </c>
      <c r="CW339" s="145" t="str">
        <f>IFERROR(IF(AND(CW$272=list!$D$3,'Box Calculation'!CW$279&lt;&gt;"h",$E339&lt;&gt;0),0,IF(AND(CW$273=list!$D$2,$E339&lt;&gt;0,TRUNC(VLOOKUP($E339,'Container Panel'!$B$41:$Z$100,$D339,0)/(VLOOKUP(CW$276,UI!$A$12:$O$51,VLOOKUP(CW$279,$B$276:$C$278,2,0),0)/1000))&gt;0),1,TRUNC(VLOOKUP($E339,'Container Panel'!$B$41:$Z$100,$D339,0)/(VLOOKUP(CW$276,UI!$A$12:$O$51,VLOOKUP(CW$279,$B$276:$C$278,2,0),0)/1000)))),"")</f>
        <v/>
      </c>
      <c r="CX339" s="145" t="str">
        <f>IFERROR(IF(AND(CX$272=list!$D$3,'Box Calculation'!CX$279&lt;&gt;"h",$E339&lt;&gt;0),0,IF(AND(CX$273=list!$D$2,$E339&lt;&gt;0,TRUNC(VLOOKUP($E339,'Container Panel'!$B$41:$Z$100,$D339,0)/(VLOOKUP(CX$276,UI!$A$12:$O$51,VLOOKUP(CX$279,$B$276:$C$278,2,0),0)/1000))&gt;0),1,TRUNC(VLOOKUP($E339,'Container Panel'!$B$41:$Z$100,$D339,0)/(VLOOKUP(CX$276,UI!$A$12:$O$51,VLOOKUP(CX$279,$B$276:$C$278,2,0),0)/1000)))),"")</f>
        <v/>
      </c>
      <c r="CY339" s="145" t="str">
        <f>IFERROR(IF(AND(CY$272=list!$D$3,'Box Calculation'!CY$279&lt;&gt;"h",$E339&lt;&gt;0),0,IF(AND(CY$273=list!$D$2,$E339&lt;&gt;0,TRUNC(VLOOKUP($E339,'Container Panel'!$B$41:$Z$100,$D339,0)/(VLOOKUP(CY$276,UI!$A$12:$O$51,VLOOKUP(CY$279,$B$276:$C$278,2,0),0)/1000))&gt;0),1,TRUNC(VLOOKUP($E339,'Container Panel'!$B$41:$Z$100,$D339,0)/(VLOOKUP(CY$276,UI!$A$12:$O$51,VLOOKUP(CY$279,$B$276:$C$278,2,0),0)/1000)))),"")</f>
        <v/>
      </c>
      <c r="CZ339" s="145" t="str">
        <f>IFERROR(IF(AND(CZ$272=list!$D$3,'Box Calculation'!CZ$279&lt;&gt;"h",$E339&lt;&gt;0),0,IF(AND(CZ$273=list!$D$2,$E339&lt;&gt;0,TRUNC(VLOOKUP($E339,'Container Panel'!$B$41:$Z$100,$D339,0)/(VLOOKUP(CZ$276,UI!$A$12:$O$51,VLOOKUP(CZ$279,$B$276:$C$278,2,0),0)/1000))&gt;0),1,TRUNC(VLOOKUP($E339,'Container Panel'!$B$41:$Z$100,$D339,0)/(VLOOKUP(CZ$276,UI!$A$12:$O$51,VLOOKUP(CZ$279,$B$276:$C$278,2,0),0)/1000)))),"")</f>
        <v/>
      </c>
      <c r="DA339" s="145" t="str">
        <f>IFERROR(IF(AND(DA$272=list!$D$3,'Box Calculation'!DA$279&lt;&gt;"h",$E339&lt;&gt;0),0,IF(AND(DA$273=list!$D$2,$E339&lt;&gt;0,TRUNC(VLOOKUP($E339,'Container Panel'!$B$41:$Z$100,$D339,0)/(VLOOKUP(DA$276,UI!$A$12:$O$51,VLOOKUP(DA$279,$B$276:$C$278,2,0),0)/1000))&gt;0),1,TRUNC(VLOOKUP($E339,'Container Panel'!$B$41:$Z$100,$D339,0)/(VLOOKUP(DA$276,UI!$A$12:$O$51,VLOOKUP(DA$279,$B$276:$C$278,2,0),0)/1000)))),"")</f>
        <v/>
      </c>
      <c r="DB339" s="145" t="str">
        <f>IFERROR(IF(AND(DB$272=list!$D$3,'Box Calculation'!DB$279&lt;&gt;"h",$E339&lt;&gt;0),0,IF(AND(DB$273=list!$D$2,$E339&lt;&gt;0,TRUNC(VLOOKUP($E339,'Container Panel'!$B$41:$Z$100,$D339,0)/(VLOOKUP(DB$276,UI!$A$12:$O$51,VLOOKUP(DB$279,$B$276:$C$278,2,0),0)/1000))&gt;0),1,TRUNC(VLOOKUP($E339,'Container Panel'!$B$41:$Z$100,$D339,0)/(VLOOKUP(DB$276,UI!$A$12:$O$51,VLOOKUP(DB$279,$B$276:$C$278,2,0),0)/1000)))),"")</f>
        <v/>
      </c>
      <c r="DC339" s="145" t="str">
        <f>IFERROR(IF(AND(DC$272=list!$D$3,'Box Calculation'!DC$279&lt;&gt;"h",$E339&lt;&gt;0),0,IF(AND(DC$273=list!$D$2,$E339&lt;&gt;0,TRUNC(VLOOKUP($E339,'Container Panel'!$B$41:$Z$100,$D339,0)/(VLOOKUP(DC$276,UI!$A$12:$O$51,VLOOKUP(DC$279,$B$276:$C$278,2,0),0)/1000))&gt;0),1,TRUNC(VLOOKUP($E339,'Container Panel'!$B$41:$Z$100,$D339,0)/(VLOOKUP(DC$276,UI!$A$12:$O$51,VLOOKUP(DC$279,$B$276:$C$278,2,0),0)/1000)))),"")</f>
        <v/>
      </c>
      <c r="DD339" s="145" t="str">
        <f>IFERROR(IF(AND(DD$272=list!$D$3,'Box Calculation'!DD$279&lt;&gt;"h",$E339&lt;&gt;0),0,IF(AND(DD$273=list!$D$2,$E339&lt;&gt;0,TRUNC(VLOOKUP($E339,'Container Panel'!$B$41:$Z$100,$D339,0)/(VLOOKUP(DD$276,UI!$A$12:$O$51,VLOOKUP(DD$279,$B$276:$C$278,2,0),0)/1000))&gt;0),1,TRUNC(VLOOKUP($E339,'Container Panel'!$B$41:$Z$100,$D339,0)/(VLOOKUP(DD$276,UI!$A$12:$O$51,VLOOKUP(DD$279,$B$276:$C$278,2,0),0)/1000)))),"")</f>
        <v/>
      </c>
      <c r="DE339" s="145" t="str">
        <f>IFERROR(IF(AND(DE$272=list!$D$3,'Box Calculation'!DE$279&lt;&gt;"h",$E339&lt;&gt;0),0,IF(AND(DE$273=list!$D$2,$E339&lt;&gt;0,TRUNC(VLOOKUP($E339,'Container Panel'!$B$41:$Z$100,$D339,0)/(VLOOKUP(DE$276,UI!$A$12:$O$51,VLOOKUP(DE$279,$B$276:$C$278,2,0),0)/1000))&gt;0),1,TRUNC(VLOOKUP($E339,'Container Panel'!$B$41:$Z$100,$D339,0)/(VLOOKUP(DE$276,UI!$A$12:$O$51,VLOOKUP(DE$279,$B$276:$C$278,2,0),0)/1000)))),"")</f>
        <v/>
      </c>
      <c r="DF339" s="145" t="str">
        <f>IFERROR(IF(AND(DF$272=list!$D$3,'Box Calculation'!DF$279&lt;&gt;"h",$E339&lt;&gt;0),0,IF(AND(DF$273=list!$D$2,$E339&lt;&gt;0,TRUNC(VLOOKUP($E339,'Container Panel'!$B$41:$Z$100,$D339,0)/(VLOOKUP(DF$276,UI!$A$12:$O$51,VLOOKUP(DF$279,$B$276:$C$278,2,0),0)/1000))&gt;0),1,TRUNC(VLOOKUP($E339,'Container Panel'!$B$41:$Z$100,$D339,0)/(VLOOKUP(DF$276,UI!$A$12:$O$51,VLOOKUP(DF$279,$B$276:$C$278,2,0),0)/1000)))),"")</f>
        <v/>
      </c>
      <c r="DG339" s="145" t="str">
        <f>IFERROR(IF(AND(DG$272=list!$D$3,'Box Calculation'!DG$279&lt;&gt;"h",$E339&lt;&gt;0),0,IF(AND(DG$273=list!$D$2,$E339&lt;&gt;0,TRUNC(VLOOKUP($E339,'Container Panel'!$B$41:$Z$100,$D339,0)/(VLOOKUP(DG$276,UI!$A$12:$O$51,VLOOKUP(DG$279,$B$276:$C$278,2,0),0)/1000))&gt;0),1,TRUNC(VLOOKUP($E339,'Container Panel'!$B$41:$Z$100,$D339,0)/(VLOOKUP(DG$276,UI!$A$12:$O$51,VLOOKUP(DG$279,$B$276:$C$278,2,0),0)/1000)))),"")</f>
        <v/>
      </c>
      <c r="DH339" s="145" t="str">
        <f>IFERROR(IF(AND(DH$272=list!$D$3,'Box Calculation'!DH$279&lt;&gt;"h",$E339&lt;&gt;0),0,IF(AND(DH$273=list!$D$2,$E339&lt;&gt;0,TRUNC(VLOOKUP($E339,'Container Panel'!$B$41:$Z$100,$D339,0)/(VLOOKUP(DH$276,UI!$A$12:$O$51,VLOOKUP(DH$279,$B$276:$C$278,2,0),0)/1000))&gt;0),1,TRUNC(VLOOKUP($E339,'Container Panel'!$B$41:$Z$100,$D339,0)/(VLOOKUP(DH$276,UI!$A$12:$O$51,VLOOKUP(DH$279,$B$276:$C$278,2,0),0)/1000)))),"")</f>
        <v/>
      </c>
      <c r="DI339" s="145" t="str">
        <f>IFERROR(IF(AND(DI$272=list!$D$3,'Box Calculation'!DI$279&lt;&gt;"h",$E339&lt;&gt;0),0,IF(AND(DI$273=list!$D$2,$E339&lt;&gt;0,TRUNC(VLOOKUP($E339,'Container Panel'!$B$41:$Z$100,$D339,0)/(VLOOKUP(DI$276,UI!$A$12:$O$51,VLOOKUP(DI$279,$B$276:$C$278,2,0),0)/1000))&gt;0),1,TRUNC(VLOOKUP($E339,'Container Panel'!$B$41:$Z$100,$D339,0)/(VLOOKUP(DI$276,UI!$A$12:$O$51,VLOOKUP(DI$279,$B$276:$C$278,2,0),0)/1000)))),"")</f>
        <v/>
      </c>
      <c r="DJ339" s="145" t="str">
        <f>IFERROR(IF(AND(DJ$272=list!$D$3,'Box Calculation'!DJ$279&lt;&gt;"h",$E339&lt;&gt;0),0,IF(AND(DJ$273=list!$D$2,$E339&lt;&gt;0,TRUNC(VLOOKUP($E339,'Container Panel'!$B$41:$Z$100,$D339,0)/(VLOOKUP(DJ$276,UI!$A$12:$O$51,VLOOKUP(DJ$279,$B$276:$C$278,2,0),0)/1000))&gt;0),1,TRUNC(VLOOKUP($E339,'Container Panel'!$B$41:$Z$100,$D339,0)/(VLOOKUP(DJ$276,UI!$A$12:$O$51,VLOOKUP(DJ$279,$B$276:$C$278,2,0),0)/1000)))),"")</f>
        <v/>
      </c>
      <c r="DK339" s="145" t="str">
        <f>IFERROR(IF(AND(DK$272=list!$D$3,'Box Calculation'!DK$279&lt;&gt;"h",$E339&lt;&gt;0),0,IF(AND(DK$273=list!$D$2,$E339&lt;&gt;0,TRUNC(VLOOKUP($E339,'Container Panel'!$B$41:$Z$100,$D339,0)/(VLOOKUP(DK$276,UI!$A$12:$O$51,VLOOKUP(DK$279,$B$276:$C$278,2,0),0)/1000))&gt;0),1,TRUNC(VLOOKUP($E339,'Container Panel'!$B$41:$Z$100,$D339,0)/(VLOOKUP(DK$276,UI!$A$12:$O$51,VLOOKUP(DK$279,$B$276:$C$278,2,0),0)/1000)))),"")</f>
        <v/>
      </c>
      <c r="DL339" s="145" t="str">
        <f>IFERROR(IF(AND(DL$272=list!$D$3,'Box Calculation'!DL$279&lt;&gt;"h",$E339&lt;&gt;0),0,IF(AND(DL$273=list!$D$2,$E339&lt;&gt;0,TRUNC(VLOOKUP($E339,'Container Panel'!$B$41:$Z$100,$D339,0)/(VLOOKUP(DL$276,UI!$A$12:$O$51,VLOOKUP(DL$279,$B$276:$C$278,2,0),0)/1000))&gt;0),1,TRUNC(VLOOKUP($E339,'Container Panel'!$B$41:$Z$100,$D339,0)/(VLOOKUP(DL$276,UI!$A$12:$O$51,VLOOKUP(DL$279,$B$276:$C$278,2,0),0)/1000)))),"")</f>
        <v/>
      </c>
      <c r="DM339" s="145" t="str">
        <f>IFERROR(IF(AND(DM$272=list!$D$3,'Box Calculation'!DM$279&lt;&gt;"h",$E339&lt;&gt;0),0,IF(AND(DM$273=list!$D$2,$E339&lt;&gt;0,TRUNC(VLOOKUP($E339,'Container Panel'!$B$41:$Z$100,$D339,0)/(VLOOKUP(DM$276,UI!$A$12:$O$51,VLOOKUP(DM$279,$B$276:$C$278,2,0),0)/1000))&gt;0),1,TRUNC(VLOOKUP($E339,'Container Panel'!$B$41:$Z$100,$D339,0)/(VLOOKUP(DM$276,UI!$A$12:$O$51,VLOOKUP(DM$279,$B$276:$C$278,2,0),0)/1000)))),"")</f>
        <v/>
      </c>
      <c r="DN339" s="145" t="str">
        <f>IFERROR(IF(AND(DN$272=list!$D$3,'Box Calculation'!DN$279&lt;&gt;"h",$E339&lt;&gt;0),0,IF(AND(DN$273=list!$D$2,$E339&lt;&gt;0,TRUNC(VLOOKUP($E339,'Container Panel'!$B$41:$Z$100,$D339,0)/(VLOOKUP(DN$276,UI!$A$12:$O$51,VLOOKUP(DN$279,$B$276:$C$278,2,0),0)/1000))&gt;0),1,TRUNC(VLOOKUP($E339,'Container Panel'!$B$41:$Z$100,$D339,0)/(VLOOKUP(DN$276,UI!$A$12:$O$51,VLOOKUP(DN$279,$B$276:$C$278,2,0),0)/1000)))),"")</f>
        <v/>
      </c>
      <c r="DO339" s="145" t="str">
        <f>IFERROR(IF(AND(DO$272=list!$D$3,'Box Calculation'!DO$279&lt;&gt;"h",$E339&lt;&gt;0),0,IF(AND(DO$273=list!$D$2,$E339&lt;&gt;0,TRUNC(VLOOKUP($E339,'Container Panel'!$B$41:$Z$100,$D339,0)/(VLOOKUP(DO$276,UI!$A$12:$O$51,VLOOKUP(DO$279,$B$276:$C$278,2,0),0)/1000))&gt;0),1,TRUNC(VLOOKUP($E339,'Container Panel'!$B$41:$Z$100,$D339,0)/(VLOOKUP(DO$276,UI!$A$12:$O$51,VLOOKUP(DO$279,$B$276:$C$278,2,0),0)/1000)))),"")</f>
        <v/>
      </c>
      <c r="DP339" s="145" t="str">
        <f>IFERROR(IF(AND(DP$272=list!$D$3,'Box Calculation'!DP$279&lt;&gt;"h",$E339&lt;&gt;0),0,IF(AND(DP$273=list!$D$2,$E339&lt;&gt;0,TRUNC(VLOOKUP($E339,'Container Panel'!$B$41:$Z$100,$D339,0)/(VLOOKUP(DP$276,UI!$A$12:$O$51,VLOOKUP(DP$279,$B$276:$C$278,2,0),0)/1000))&gt;0),1,TRUNC(VLOOKUP($E339,'Container Panel'!$B$41:$Z$100,$D339,0)/(VLOOKUP(DP$276,UI!$A$12:$O$51,VLOOKUP(DP$279,$B$276:$C$278,2,0),0)/1000)))),"")</f>
        <v/>
      </c>
      <c r="DQ339" s="145" t="str">
        <f>IFERROR(IF(AND(DQ$272=list!$D$3,'Box Calculation'!DQ$279&lt;&gt;"h",$E339&lt;&gt;0),0,IF(AND(DQ$273=list!$D$2,$E339&lt;&gt;0,TRUNC(VLOOKUP($E339,'Container Panel'!$B$41:$Z$100,$D339,0)/(VLOOKUP(DQ$276,UI!$A$12:$O$51,VLOOKUP(DQ$279,$B$276:$C$278,2,0),0)/1000))&gt;0),1,TRUNC(VLOOKUP($E339,'Container Panel'!$B$41:$Z$100,$D339,0)/(VLOOKUP(DQ$276,UI!$A$12:$O$51,VLOOKUP(DQ$279,$B$276:$C$278,2,0),0)/1000)))),"")</f>
        <v/>
      </c>
      <c r="DR339" s="145" t="str">
        <f>IFERROR(IF(AND(DR$272=list!$D$3,'Box Calculation'!DR$279&lt;&gt;"h",$E339&lt;&gt;0),0,IF(AND(DR$273=list!$D$2,$E339&lt;&gt;0,TRUNC(VLOOKUP($E339,'Container Panel'!$B$41:$Z$100,$D339,0)/(VLOOKUP(DR$276,UI!$A$12:$O$51,VLOOKUP(DR$279,$B$276:$C$278,2,0),0)/1000))&gt;0),1,TRUNC(VLOOKUP($E339,'Container Panel'!$B$41:$Z$100,$D339,0)/(VLOOKUP(DR$276,UI!$A$12:$O$51,VLOOKUP(DR$279,$B$276:$C$278,2,0),0)/1000)))),"")</f>
        <v/>
      </c>
      <c r="DS339" s="145" t="str">
        <f>IFERROR(IF(AND(DS$272=list!$D$3,'Box Calculation'!DS$279&lt;&gt;"h",$E339&lt;&gt;0),0,IF(AND(DS$273=list!$D$2,$E339&lt;&gt;0,TRUNC(VLOOKUP($E339,'Container Panel'!$B$41:$Z$100,$D339,0)/(VLOOKUP(DS$276,UI!$A$12:$O$51,VLOOKUP(DS$279,$B$276:$C$278,2,0),0)/1000))&gt;0),1,TRUNC(VLOOKUP($E339,'Container Panel'!$B$41:$Z$100,$D339,0)/(VLOOKUP(DS$276,UI!$A$12:$O$51,VLOOKUP(DS$279,$B$276:$C$278,2,0),0)/1000)))),"")</f>
        <v/>
      </c>
      <c r="DT339" s="145" t="str">
        <f>IFERROR(IF(AND(DT$272=list!$D$3,'Box Calculation'!DT$279&lt;&gt;"h",$E339&lt;&gt;0),0,IF(AND(DT$273=list!$D$2,$E339&lt;&gt;0,TRUNC(VLOOKUP($E339,'Container Panel'!$B$41:$Z$100,$D339,0)/(VLOOKUP(DT$276,UI!$A$12:$O$51,VLOOKUP(DT$279,$B$276:$C$278,2,0),0)/1000))&gt;0),1,TRUNC(VLOOKUP($E339,'Container Panel'!$B$41:$Z$100,$D339,0)/(VLOOKUP(DT$276,UI!$A$12:$O$51,VLOOKUP(DT$279,$B$276:$C$278,2,0),0)/1000)))),"")</f>
        <v/>
      </c>
      <c r="DU339" s="145" t="str">
        <f>IFERROR(IF(AND(DU$272=list!$D$3,'Box Calculation'!DU$279&lt;&gt;"h",$E339&lt;&gt;0),0,IF(AND(DU$273=list!$D$2,$E339&lt;&gt;0,TRUNC(VLOOKUP($E339,'Container Panel'!$B$41:$Z$100,$D339,0)/(VLOOKUP(DU$276,UI!$A$12:$O$51,VLOOKUP(DU$279,$B$276:$C$278,2,0),0)/1000))&gt;0),1,TRUNC(VLOOKUP($E339,'Container Panel'!$B$41:$Z$100,$D339,0)/(VLOOKUP(DU$276,UI!$A$12:$O$51,VLOOKUP(DU$279,$B$276:$C$278,2,0),0)/1000)))),"")</f>
        <v/>
      </c>
      <c r="DV339" s="145" t="str">
        <f>IFERROR(IF(AND(DV$272=list!$D$3,'Box Calculation'!DV$279&lt;&gt;"h",$E339&lt;&gt;0),0,IF(AND(DV$273=list!$D$2,$E339&lt;&gt;0,TRUNC(VLOOKUP($E339,'Container Panel'!$B$41:$Z$100,$D339,0)/(VLOOKUP(DV$276,UI!$A$12:$O$51,VLOOKUP(DV$279,$B$276:$C$278,2,0),0)/1000))&gt;0),1,TRUNC(VLOOKUP($E339,'Container Panel'!$B$41:$Z$100,$D339,0)/(VLOOKUP(DV$276,UI!$A$12:$O$51,VLOOKUP(DV$279,$B$276:$C$278,2,0),0)/1000)))),"")</f>
        <v/>
      </c>
      <c r="DW339" s="145" t="str">
        <f>IFERROR(IF(AND(DW$272=list!$D$3,'Box Calculation'!DW$279&lt;&gt;"h",$E339&lt;&gt;0),0,IF(AND(DW$273=list!$D$2,$E339&lt;&gt;0,TRUNC(VLOOKUP($E339,'Container Panel'!$B$41:$Z$100,$D339,0)/(VLOOKUP(DW$276,UI!$A$12:$O$51,VLOOKUP(DW$279,$B$276:$C$278,2,0),0)/1000))&gt;0),1,TRUNC(VLOOKUP($E339,'Container Panel'!$B$41:$Z$100,$D339,0)/(VLOOKUP(DW$276,UI!$A$12:$O$51,VLOOKUP(DW$279,$B$276:$C$278,2,0),0)/1000)))),"")</f>
        <v/>
      </c>
      <c r="DX339" s="145" t="str">
        <f>IFERROR(IF(AND(DX$272=list!$D$3,'Box Calculation'!DX$279&lt;&gt;"h",$E339&lt;&gt;0),0,IF(AND(DX$273=list!$D$2,$E339&lt;&gt;0,TRUNC(VLOOKUP($E339,'Container Panel'!$B$41:$Z$100,$D339,0)/(VLOOKUP(DX$276,UI!$A$12:$O$51,VLOOKUP(DX$279,$B$276:$C$278,2,0),0)/1000))&gt;0),1,TRUNC(VLOOKUP($E339,'Container Panel'!$B$41:$Z$100,$D339,0)/(VLOOKUP(DX$276,UI!$A$12:$O$51,VLOOKUP(DX$279,$B$276:$C$278,2,0),0)/1000)))),"")</f>
        <v/>
      </c>
      <c r="DY339" s="145" t="str">
        <f>IFERROR(IF(AND(DY$272=list!$D$3,'Box Calculation'!DY$279&lt;&gt;"h",$E339&lt;&gt;0),0,IF(AND(DY$273=list!$D$2,$E339&lt;&gt;0,TRUNC(VLOOKUP($E339,'Container Panel'!$B$41:$Z$100,$D339,0)/(VLOOKUP(DY$276,UI!$A$12:$O$51,VLOOKUP(DY$279,$B$276:$C$278,2,0),0)/1000))&gt;0),1,TRUNC(VLOOKUP($E339,'Container Panel'!$B$41:$Z$100,$D339,0)/(VLOOKUP(DY$276,UI!$A$12:$O$51,VLOOKUP(DY$279,$B$276:$C$278,2,0),0)/1000)))),"")</f>
        <v/>
      </c>
      <c r="DZ339" s="145" t="str">
        <f>IFERROR(IF(AND(DZ$272=list!$D$3,'Box Calculation'!DZ$279&lt;&gt;"h",$E339&lt;&gt;0),0,IF(AND(DZ$273=list!$D$2,$E339&lt;&gt;0,TRUNC(VLOOKUP($E339,'Container Panel'!$B$41:$Z$100,$D339,0)/(VLOOKUP(DZ$276,UI!$A$12:$O$51,VLOOKUP(DZ$279,$B$276:$C$278,2,0),0)/1000))&gt;0),1,TRUNC(VLOOKUP($E339,'Container Panel'!$B$41:$Z$100,$D339,0)/(VLOOKUP(DZ$276,UI!$A$12:$O$51,VLOOKUP(DZ$279,$B$276:$C$278,2,0),0)/1000)))),"")</f>
        <v/>
      </c>
      <c r="EA339" s="145" t="str">
        <f>IFERROR(IF(AND(EA$272=list!$D$3,'Box Calculation'!EA$279&lt;&gt;"h",$E339&lt;&gt;0),0,IF(AND(EA$273=list!$D$2,$E339&lt;&gt;0,TRUNC(VLOOKUP($E339,'Container Panel'!$B$41:$Z$100,$D339,0)/(VLOOKUP(EA$276,UI!$A$12:$O$51,VLOOKUP(EA$279,$B$276:$C$278,2,0),0)/1000))&gt;0),1,TRUNC(VLOOKUP($E339,'Container Panel'!$B$41:$Z$100,$D339,0)/(VLOOKUP(EA$276,UI!$A$12:$O$51,VLOOKUP(EA$279,$B$276:$C$278,2,0),0)/1000)))),"")</f>
        <v/>
      </c>
      <c r="EB339" s="145" t="str">
        <f>IFERROR(IF(AND(EB$272=list!$D$3,'Box Calculation'!EB$279&lt;&gt;"h",$E339&lt;&gt;0),0,IF(AND(EB$273=list!$D$2,$E339&lt;&gt;0,TRUNC(VLOOKUP($E339,'Container Panel'!$B$41:$Z$100,$D339,0)/(VLOOKUP(EB$276,UI!$A$12:$O$51,VLOOKUP(EB$279,$B$276:$C$278,2,0),0)/1000))&gt;0),1,TRUNC(VLOOKUP($E339,'Container Panel'!$B$41:$Z$100,$D339,0)/(VLOOKUP(EB$276,UI!$A$12:$O$51,VLOOKUP(EB$279,$B$276:$C$278,2,0),0)/1000)))),"")</f>
        <v/>
      </c>
      <c r="EC339" s="145" t="str">
        <f>IFERROR(IF(AND(EC$272=list!$D$3,'Box Calculation'!EC$279&lt;&gt;"h",$E339&lt;&gt;0),0,IF(AND(EC$273=list!$D$2,$E339&lt;&gt;0,TRUNC(VLOOKUP($E339,'Container Panel'!$B$41:$Z$100,$D339,0)/(VLOOKUP(EC$276,UI!$A$12:$O$51,VLOOKUP(EC$279,$B$276:$C$278,2,0),0)/1000))&gt;0),1,TRUNC(VLOOKUP($E339,'Container Panel'!$B$41:$Z$100,$D339,0)/(VLOOKUP(EC$276,UI!$A$12:$O$51,VLOOKUP(EC$279,$B$276:$C$278,2,0),0)/1000)))),"")</f>
        <v/>
      </c>
      <c r="ED339" s="145" t="str">
        <f>IFERROR(IF(AND(ED$272=list!$D$3,'Box Calculation'!ED$279&lt;&gt;"h",$E339&lt;&gt;0),0,IF(AND(ED$273=list!$D$2,$E339&lt;&gt;0,TRUNC(VLOOKUP($E339,'Container Panel'!$B$41:$Z$100,$D339,0)/(VLOOKUP(ED$276,UI!$A$12:$O$51,VLOOKUP(ED$279,$B$276:$C$278,2,0),0)/1000))&gt;0),1,TRUNC(VLOOKUP($E339,'Container Panel'!$B$41:$Z$100,$D339,0)/(VLOOKUP(ED$276,UI!$A$12:$O$51,VLOOKUP(ED$279,$B$276:$C$278,2,0),0)/1000)))),"")</f>
        <v/>
      </c>
      <c r="EE339" s="145" t="str">
        <f>IFERROR(IF(AND(EE$272=list!$D$3,'Box Calculation'!EE$279&lt;&gt;"h",$E339&lt;&gt;0),0,IF(AND(EE$273=list!$D$2,$E339&lt;&gt;0,TRUNC(VLOOKUP($E339,'Container Panel'!$B$41:$Z$100,$D339,0)/(VLOOKUP(EE$276,UI!$A$12:$O$51,VLOOKUP(EE$279,$B$276:$C$278,2,0),0)/1000))&gt;0),1,TRUNC(VLOOKUP($E339,'Container Panel'!$B$41:$Z$100,$D339,0)/(VLOOKUP(EE$276,UI!$A$12:$O$51,VLOOKUP(EE$279,$B$276:$C$278,2,0),0)/1000)))),"")</f>
        <v/>
      </c>
      <c r="EF339" s="145" t="str">
        <f>IFERROR(IF(AND(EF$272=list!$D$3,'Box Calculation'!EF$279&lt;&gt;"h",$E339&lt;&gt;0),0,IF(AND(EF$273=list!$D$2,$E339&lt;&gt;0,TRUNC(VLOOKUP($E339,'Container Panel'!$B$41:$Z$100,$D339,0)/(VLOOKUP(EF$276,UI!$A$12:$O$51,VLOOKUP(EF$279,$B$276:$C$278,2,0),0)/1000))&gt;0),1,TRUNC(VLOOKUP($E339,'Container Panel'!$B$41:$Z$100,$D339,0)/(VLOOKUP(EF$276,UI!$A$12:$O$51,VLOOKUP(EF$279,$B$276:$C$278,2,0),0)/1000)))),"")</f>
        <v/>
      </c>
      <c r="EG339" s="145" t="str">
        <f>IFERROR(IF(AND(EG$272=list!$D$3,'Box Calculation'!EG$279&lt;&gt;"h",$E339&lt;&gt;0),0,IF(AND(EG$273=list!$D$2,$E339&lt;&gt;0,TRUNC(VLOOKUP($E339,'Container Panel'!$B$41:$Z$100,$D339,0)/(VLOOKUP(EG$276,UI!$A$12:$O$51,VLOOKUP(EG$279,$B$276:$C$278,2,0),0)/1000))&gt;0),1,TRUNC(VLOOKUP($E339,'Container Panel'!$B$41:$Z$100,$D339,0)/(VLOOKUP(EG$276,UI!$A$12:$O$51,VLOOKUP(EG$279,$B$276:$C$278,2,0),0)/1000)))),"")</f>
        <v/>
      </c>
      <c r="EH339" s="145" t="str">
        <f>IFERROR(IF(AND(EH$272=list!$D$3,'Box Calculation'!EH$279&lt;&gt;"h",$E339&lt;&gt;0),0,IF(AND(EH$273=list!$D$2,$E339&lt;&gt;0,TRUNC(VLOOKUP($E339,'Container Panel'!$B$41:$Z$100,$D339,0)/(VLOOKUP(EH$276,UI!$A$12:$O$51,VLOOKUP(EH$279,$B$276:$C$278,2,0),0)/1000))&gt;0),1,TRUNC(VLOOKUP($E339,'Container Panel'!$B$41:$Z$100,$D339,0)/(VLOOKUP(EH$276,UI!$A$12:$O$51,VLOOKUP(EH$279,$B$276:$C$278,2,0),0)/1000)))),"")</f>
        <v/>
      </c>
      <c r="EI339" s="145" t="str">
        <f>IFERROR(IF(AND(EI$272=list!$D$3,'Box Calculation'!EI$279&lt;&gt;"h",$E339&lt;&gt;0),0,IF(AND(EI$273=list!$D$2,$E339&lt;&gt;0,TRUNC(VLOOKUP($E339,'Container Panel'!$B$41:$Z$100,$D339,0)/(VLOOKUP(EI$276,UI!$A$12:$O$51,VLOOKUP(EI$279,$B$276:$C$278,2,0),0)/1000))&gt;0),1,TRUNC(VLOOKUP($E339,'Container Panel'!$B$41:$Z$100,$D339,0)/(VLOOKUP(EI$276,UI!$A$12:$O$51,VLOOKUP(EI$279,$B$276:$C$278,2,0),0)/1000)))),"")</f>
        <v/>
      </c>
      <c r="EJ339" s="145" t="str">
        <f>IFERROR(IF(AND(EJ$272=list!$D$3,'Box Calculation'!EJ$279&lt;&gt;"h",$E339&lt;&gt;0),0,IF(AND(EJ$273=list!$D$2,$E339&lt;&gt;0,TRUNC(VLOOKUP($E339,'Container Panel'!$B$41:$Z$100,$D339,0)/(VLOOKUP(EJ$276,UI!$A$12:$O$51,VLOOKUP(EJ$279,$B$276:$C$278,2,0),0)/1000))&gt;0),1,TRUNC(VLOOKUP($E339,'Container Panel'!$B$41:$Z$100,$D339,0)/(VLOOKUP(EJ$276,UI!$A$12:$O$51,VLOOKUP(EJ$279,$B$276:$C$278,2,0),0)/1000)))),"")</f>
        <v/>
      </c>
      <c r="EK339" s="145" t="str">
        <f>IFERROR(IF(AND(EK$272=list!$D$3,'Box Calculation'!EK$279&lt;&gt;"h",$E339&lt;&gt;0),0,IF(AND(EK$273=list!$D$2,$E339&lt;&gt;0,TRUNC(VLOOKUP($E339,'Container Panel'!$B$41:$Z$100,$D339,0)/(VLOOKUP(EK$276,UI!$A$12:$O$51,VLOOKUP(EK$279,$B$276:$C$278,2,0),0)/1000))&gt;0),1,TRUNC(VLOOKUP($E339,'Container Panel'!$B$41:$Z$100,$D339,0)/(VLOOKUP(EK$276,UI!$A$12:$O$51,VLOOKUP(EK$279,$B$276:$C$278,2,0),0)/1000)))),"")</f>
        <v/>
      </c>
      <c r="EL339" s="145" t="str">
        <f>IFERROR(IF(AND(EL$272=list!$D$3,'Box Calculation'!EL$279&lt;&gt;"h",$E339&lt;&gt;0),0,IF(AND(EL$273=list!$D$2,$E339&lt;&gt;0,TRUNC(VLOOKUP($E339,'Container Panel'!$B$41:$Z$100,$D339,0)/(VLOOKUP(EL$276,UI!$A$12:$O$51,VLOOKUP(EL$279,$B$276:$C$278,2,0),0)/1000))&gt;0),1,TRUNC(VLOOKUP($E339,'Container Panel'!$B$41:$Z$100,$D339,0)/(VLOOKUP(EL$276,UI!$A$12:$O$51,VLOOKUP(EL$279,$B$276:$C$278,2,0),0)/1000)))),"")</f>
        <v/>
      </c>
      <c r="EM339" s="145" t="str">
        <f>IFERROR(IF(AND(EM$272=list!$D$3,'Box Calculation'!EM$279&lt;&gt;"h",$E339&lt;&gt;0),0,IF(AND(EM$273=list!$D$2,$E339&lt;&gt;0,TRUNC(VLOOKUP($E339,'Container Panel'!$B$41:$Z$100,$D339,0)/(VLOOKUP(EM$276,UI!$A$12:$O$51,VLOOKUP(EM$279,$B$276:$C$278,2,0),0)/1000))&gt;0),1,TRUNC(VLOOKUP($E339,'Container Panel'!$B$41:$Z$100,$D339,0)/(VLOOKUP(EM$276,UI!$A$12:$O$51,VLOOKUP(EM$279,$B$276:$C$278,2,0),0)/1000)))),"")</f>
        <v/>
      </c>
      <c r="EN339" s="145" t="str">
        <f>IFERROR(IF(AND(EN$272=list!$D$3,'Box Calculation'!EN$279&lt;&gt;"h",$E339&lt;&gt;0),0,IF(AND(EN$273=list!$D$2,$E339&lt;&gt;0,TRUNC(VLOOKUP($E339,'Container Panel'!$B$41:$Z$100,$D339,0)/(VLOOKUP(EN$276,UI!$A$12:$O$51,VLOOKUP(EN$279,$B$276:$C$278,2,0),0)/1000))&gt;0),1,TRUNC(VLOOKUP($E339,'Container Panel'!$B$41:$Z$100,$D339,0)/(VLOOKUP(EN$276,UI!$A$12:$O$51,VLOOKUP(EN$279,$B$276:$C$278,2,0),0)/1000)))),"")</f>
        <v/>
      </c>
      <c r="EO339" s="145" t="str">
        <f>IFERROR(IF(AND(EO$272=list!$D$3,'Box Calculation'!EO$279&lt;&gt;"h",$E339&lt;&gt;0),0,IF(AND(EO$273=list!$D$2,$E339&lt;&gt;0,TRUNC(VLOOKUP($E339,'Container Panel'!$B$41:$Z$100,$D339,0)/(VLOOKUP(EO$276,UI!$A$12:$O$51,VLOOKUP(EO$279,$B$276:$C$278,2,0),0)/1000))&gt;0),1,TRUNC(VLOOKUP($E339,'Container Panel'!$B$41:$Z$100,$D339,0)/(VLOOKUP(EO$276,UI!$A$12:$O$51,VLOOKUP(EO$279,$B$276:$C$278,2,0),0)/1000)))),"")</f>
        <v/>
      </c>
      <c r="EP339" s="145" t="str">
        <f>IFERROR(IF(AND(EP$272=list!$D$3,'Box Calculation'!EP$279&lt;&gt;"h",$E339&lt;&gt;0),0,IF(AND(EP$273=list!$D$2,$E339&lt;&gt;0,TRUNC(VLOOKUP($E339,'Container Panel'!$B$41:$Z$100,$D339,0)/(VLOOKUP(EP$276,UI!$A$12:$O$51,VLOOKUP(EP$279,$B$276:$C$278,2,0),0)/1000))&gt;0),1,TRUNC(VLOOKUP($E339,'Container Panel'!$B$41:$Z$100,$D339,0)/(VLOOKUP(EP$276,UI!$A$12:$O$51,VLOOKUP(EP$279,$B$276:$C$278,2,0),0)/1000)))),"")</f>
        <v/>
      </c>
      <c r="EQ339" s="145" t="str">
        <f>IFERROR(IF(AND(EQ$272=list!$D$3,'Box Calculation'!EQ$279&lt;&gt;"h",$E339&lt;&gt;0),0,IF(AND(EQ$273=list!$D$2,$E339&lt;&gt;0,TRUNC(VLOOKUP($E339,'Container Panel'!$B$41:$Z$100,$D339,0)/(VLOOKUP(EQ$276,UI!$A$12:$O$51,VLOOKUP(EQ$279,$B$276:$C$278,2,0),0)/1000))&gt;0),1,TRUNC(VLOOKUP($E339,'Container Panel'!$B$41:$Z$100,$D339,0)/(VLOOKUP(EQ$276,UI!$A$12:$O$51,VLOOKUP(EQ$279,$B$276:$C$278,2,0),0)/1000)))),"")</f>
        <v/>
      </c>
      <c r="ER339" s="145" t="str">
        <f>IFERROR(IF(AND(ER$272=list!$D$3,'Box Calculation'!ER$279&lt;&gt;"h",$E339&lt;&gt;0),0,IF(AND(ER$273=list!$D$2,$E339&lt;&gt;0,TRUNC(VLOOKUP($E339,'Container Panel'!$B$41:$Z$100,$D339,0)/(VLOOKUP(ER$276,UI!$A$12:$O$51,VLOOKUP(ER$279,$B$276:$C$278,2,0),0)/1000))&gt;0),1,TRUNC(VLOOKUP($E339,'Container Panel'!$B$41:$Z$100,$D339,0)/(VLOOKUP(ER$276,UI!$A$12:$O$51,VLOOKUP(ER$279,$B$276:$C$278,2,0),0)/1000)))),"")</f>
        <v/>
      </c>
      <c r="ES339" s="145" t="str">
        <f>IFERROR(IF(AND(ES$272=list!$D$3,'Box Calculation'!ES$279&lt;&gt;"h",$E339&lt;&gt;0),0,IF(AND(ES$273=list!$D$2,$E339&lt;&gt;0,TRUNC(VLOOKUP($E339,'Container Panel'!$B$41:$Z$100,$D339,0)/(VLOOKUP(ES$276,UI!$A$12:$O$51,VLOOKUP(ES$279,$B$276:$C$278,2,0),0)/1000))&gt;0),1,TRUNC(VLOOKUP($E339,'Container Panel'!$B$41:$Z$100,$D339,0)/(VLOOKUP(ES$276,UI!$A$12:$O$51,VLOOKUP(ES$279,$B$276:$C$278,2,0),0)/1000)))),"")</f>
        <v/>
      </c>
      <c r="ET339" s="145" t="str">
        <f>IFERROR(IF(AND(ET$272=list!$D$3,'Box Calculation'!ET$279&lt;&gt;"h",$E339&lt;&gt;0),0,IF(AND(ET$273=list!$D$2,$E339&lt;&gt;0,TRUNC(VLOOKUP($E339,'Container Panel'!$B$41:$Z$100,$D339,0)/(VLOOKUP(ET$276,UI!$A$12:$O$51,VLOOKUP(ET$279,$B$276:$C$278,2,0),0)/1000))&gt;0),1,TRUNC(VLOOKUP($E339,'Container Panel'!$B$41:$Z$100,$D339,0)/(VLOOKUP(ET$276,UI!$A$12:$O$51,VLOOKUP(ET$279,$B$276:$C$278,2,0),0)/1000)))),"")</f>
        <v/>
      </c>
      <c r="EU339" s="145" t="str">
        <f>IFERROR(IF(AND(EU$272=list!$D$3,'Box Calculation'!EU$279&lt;&gt;"h",$E339&lt;&gt;0),0,IF(AND(EU$273=list!$D$2,$E339&lt;&gt;0,TRUNC(VLOOKUP($E339,'Container Panel'!$B$41:$Z$100,$D339,0)/(VLOOKUP(EU$276,UI!$A$12:$O$51,VLOOKUP(EU$279,$B$276:$C$278,2,0),0)/1000))&gt;0),1,TRUNC(VLOOKUP($E339,'Container Panel'!$B$41:$Z$100,$D339,0)/(VLOOKUP(EU$276,UI!$A$12:$O$51,VLOOKUP(EU$279,$B$276:$C$278,2,0),0)/1000)))),"")</f>
        <v/>
      </c>
      <c r="EV339" s="145" t="str">
        <f>IFERROR(IF(AND(EV$272=list!$D$3,'Box Calculation'!EV$279&lt;&gt;"h",$E339&lt;&gt;0),0,IF(AND(EV$273=list!$D$2,$E339&lt;&gt;0,TRUNC(VLOOKUP($E339,'Container Panel'!$B$41:$Z$100,$D339,0)/(VLOOKUP(EV$276,UI!$A$12:$O$51,VLOOKUP(EV$279,$B$276:$C$278,2,0),0)/1000))&gt;0),1,TRUNC(VLOOKUP($E339,'Container Panel'!$B$41:$Z$100,$D339,0)/(VLOOKUP(EV$276,UI!$A$12:$O$51,VLOOKUP(EV$279,$B$276:$C$278,2,0),0)/1000)))),"")</f>
        <v/>
      </c>
      <c r="EW339" s="145" t="str">
        <f>IFERROR(IF(AND(EW$272=list!$D$3,'Box Calculation'!EW$279&lt;&gt;"h",$E339&lt;&gt;0),0,IF(AND(EW$273=list!$D$2,$E339&lt;&gt;0,TRUNC(VLOOKUP($E339,'Container Panel'!$B$41:$Z$100,$D339,0)/(VLOOKUP(EW$276,UI!$A$12:$O$51,VLOOKUP(EW$279,$B$276:$C$278,2,0),0)/1000))&gt;0),1,TRUNC(VLOOKUP($E339,'Container Panel'!$B$41:$Z$100,$D339,0)/(VLOOKUP(EW$276,UI!$A$12:$O$51,VLOOKUP(EW$279,$B$276:$C$278,2,0),0)/1000)))),"")</f>
        <v/>
      </c>
      <c r="EX339" s="145" t="str">
        <f>IFERROR(IF(AND(EX$272=list!$D$3,'Box Calculation'!EX$279&lt;&gt;"h",$E339&lt;&gt;0),0,IF(AND(EX$273=list!$D$2,$E339&lt;&gt;0,TRUNC(VLOOKUP($E339,'Container Panel'!$B$41:$Z$100,$D339,0)/(VLOOKUP(EX$276,UI!$A$12:$O$51,VLOOKUP(EX$279,$B$276:$C$278,2,0),0)/1000))&gt;0),1,TRUNC(VLOOKUP($E339,'Container Panel'!$B$41:$Z$100,$D339,0)/(VLOOKUP(EX$276,UI!$A$12:$O$51,VLOOKUP(EX$279,$B$276:$C$278,2,0),0)/1000)))),"")</f>
        <v/>
      </c>
      <c r="EY339" s="145" t="str">
        <f>IFERROR(IF(AND(EY$272=list!$D$3,'Box Calculation'!EY$279&lt;&gt;"h",$E339&lt;&gt;0),0,IF(AND(EY$273=list!$D$2,$E339&lt;&gt;0,TRUNC(VLOOKUP($E339,'Container Panel'!$B$41:$Z$100,$D339,0)/(VLOOKUP(EY$276,UI!$A$12:$O$51,VLOOKUP(EY$279,$B$276:$C$278,2,0),0)/1000))&gt;0),1,TRUNC(VLOOKUP($E339,'Container Panel'!$B$41:$Z$100,$D339,0)/(VLOOKUP(EY$276,UI!$A$12:$O$51,VLOOKUP(EY$279,$B$276:$C$278,2,0),0)/1000)))),"")</f>
        <v/>
      </c>
      <c r="EZ339" s="145" t="str">
        <f>IFERROR(IF(AND(EZ$272=list!$D$3,'Box Calculation'!EZ$279&lt;&gt;"h",$E339&lt;&gt;0),0,IF(AND(EZ$273=list!$D$2,$E339&lt;&gt;0,TRUNC(VLOOKUP($E339,'Container Panel'!$B$41:$Z$100,$D339,0)/(VLOOKUP(EZ$276,UI!$A$12:$O$51,VLOOKUP(EZ$279,$B$276:$C$278,2,0),0)/1000))&gt;0),1,TRUNC(VLOOKUP($E339,'Container Panel'!$B$41:$Z$100,$D339,0)/(VLOOKUP(EZ$276,UI!$A$12:$O$51,VLOOKUP(EZ$279,$B$276:$C$278,2,0),0)/1000)))),"")</f>
        <v/>
      </c>
      <c r="FA339" s="145" t="str">
        <f>IFERROR(IF(AND(FA$272=list!$D$3,'Box Calculation'!FA$279&lt;&gt;"h",$E339&lt;&gt;0),0,IF(AND(FA$273=list!$D$2,$E339&lt;&gt;0,TRUNC(VLOOKUP($E339,'Container Panel'!$B$41:$Z$100,$D339,0)/(VLOOKUP(FA$276,UI!$A$12:$O$51,VLOOKUP(FA$279,$B$276:$C$278,2,0),0)/1000))&gt;0),1,TRUNC(VLOOKUP($E339,'Container Panel'!$B$41:$Z$100,$D339,0)/(VLOOKUP(FA$276,UI!$A$12:$O$51,VLOOKUP(FA$279,$B$276:$C$278,2,0),0)/1000)))),"")</f>
        <v/>
      </c>
      <c r="FB339" s="145" t="str">
        <f>IFERROR(IF(AND(FB$272=list!$D$3,'Box Calculation'!FB$279&lt;&gt;"h",$E339&lt;&gt;0),0,IF(AND(FB$273=list!$D$2,$E339&lt;&gt;0,TRUNC(VLOOKUP($E339,'Container Panel'!$B$41:$Z$100,$D339,0)/(VLOOKUP(FB$276,UI!$A$12:$O$51,VLOOKUP(FB$279,$B$276:$C$278,2,0),0)/1000))&gt;0),1,TRUNC(VLOOKUP($E339,'Container Panel'!$B$41:$Z$100,$D339,0)/(VLOOKUP(FB$276,UI!$A$12:$O$51,VLOOKUP(FB$279,$B$276:$C$278,2,0),0)/1000)))),"")</f>
        <v/>
      </c>
      <c r="FC339" s="145" t="str">
        <f>IFERROR(IF(AND(FC$272=list!$D$3,'Box Calculation'!FC$279&lt;&gt;"h",$E339&lt;&gt;0),0,IF(AND(FC$273=list!$D$2,$E339&lt;&gt;0,TRUNC(VLOOKUP($E339,'Container Panel'!$B$41:$Z$100,$D339,0)/(VLOOKUP(FC$276,UI!$A$12:$O$51,VLOOKUP(FC$279,$B$276:$C$278,2,0),0)/1000))&gt;0),1,TRUNC(VLOOKUP($E339,'Container Panel'!$B$41:$Z$100,$D339,0)/(VLOOKUP(FC$276,UI!$A$12:$O$51,VLOOKUP(FC$279,$B$276:$C$278,2,0),0)/1000)))),"")</f>
        <v/>
      </c>
      <c r="FD339" s="145" t="str">
        <f>IFERROR(IF(AND(FD$272=list!$D$3,'Box Calculation'!FD$279&lt;&gt;"h",$E339&lt;&gt;0),0,IF(AND(FD$273=list!$D$2,$E339&lt;&gt;0,TRUNC(VLOOKUP($E339,'Container Panel'!$B$41:$Z$100,$D339,0)/(VLOOKUP(FD$276,UI!$A$12:$O$51,VLOOKUP(FD$279,$B$276:$C$278,2,0),0)/1000))&gt;0),1,TRUNC(VLOOKUP($E339,'Container Panel'!$B$41:$Z$100,$D339,0)/(VLOOKUP(FD$276,UI!$A$12:$O$51,VLOOKUP(FD$279,$B$276:$C$278,2,0),0)/1000)))),"")</f>
        <v/>
      </c>
      <c r="FE339" s="145" t="str">
        <f>IFERROR(IF(AND(FE$272=list!$D$3,'Box Calculation'!FE$279&lt;&gt;"h",$E339&lt;&gt;0),0,IF(AND(FE$273=list!$D$2,$E339&lt;&gt;0,TRUNC(VLOOKUP($E339,'Container Panel'!$B$41:$Z$100,$D339,0)/(VLOOKUP(FE$276,UI!$A$12:$O$51,VLOOKUP(FE$279,$B$276:$C$278,2,0),0)/1000))&gt;0),1,TRUNC(VLOOKUP($E339,'Container Panel'!$B$41:$Z$100,$D339,0)/(VLOOKUP(FE$276,UI!$A$12:$O$51,VLOOKUP(FE$279,$B$276:$C$278,2,0),0)/1000)))),"")</f>
        <v/>
      </c>
      <c r="FF339" s="145" t="str">
        <f>IFERROR(IF(AND(FF$272=list!$D$3,'Box Calculation'!FF$279&lt;&gt;"h",$E339&lt;&gt;0),0,IF(AND(FF$273=list!$D$2,$E339&lt;&gt;0,TRUNC(VLOOKUP($E339,'Container Panel'!$B$41:$Z$100,$D339,0)/(VLOOKUP(FF$276,UI!$A$12:$O$51,VLOOKUP(FF$279,$B$276:$C$278,2,0),0)/1000))&gt;0),1,TRUNC(VLOOKUP($E339,'Container Panel'!$B$41:$Z$100,$D339,0)/(VLOOKUP(FF$276,UI!$A$12:$O$51,VLOOKUP(FF$279,$B$276:$C$278,2,0),0)/1000)))),"")</f>
        <v/>
      </c>
      <c r="FG339" s="145" t="str">
        <f>IFERROR(IF(AND(FG$272=list!$D$3,'Box Calculation'!FG$279&lt;&gt;"h",$E339&lt;&gt;0),0,IF(AND(FG$273=list!$D$2,$E339&lt;&gt;0,TRUNC(VLOOKUP($E339,'Container Panel'!$B$41:$Z$100,$D339,0)/(VLOOKUP(FG$276,UI!$A$12:$O$51,VLOOKUP(FG$279,$B$276:$C$278,2,0),0)/1000))&gt;0),1,TRUNC(VLOOKUP($E339,'Container Panel'!$B$41:$Z$100,$D339,0)/(VLOOKUP(FG$276,UI!$A$12:$O$51,VLOOKUP(FG$279,$B$276:$C$278,2,0),0)/1000)))),"")</f>
        <v/>
      </c>
      <c r="FH339" s="145" t="str">
        <f>IFERROR(IF(AND(FH$272=list!$D$3,'Box Calculation'!FH$279&lt;&gt;"h",$E339&lt;&gt;0),0,IF(AND(FH$273=list!$D$2,$E339&lt;&gt;0,TRUNC(VLOOKUP($E339,'Container Panel'!$B$41:$Z$100,$D339,0)/(VLOOKUP(FH$276,UI!$A$12:$O$51,VLOOKUP(FH$279,$B$276:$C$278,2,0),0)/1000))&gt;0),1,TRUNC(VLOOKUP($E339,'Container Panel'!$B$41:$Z$100,$D339,0)/(VLOOKUP(FH$276,UI!$A$12:$O$51,VLOOKUP(FH$279,$B$276:$C$278,2,0),0)/1000)))),"")</f>
        <v/>
      </c>
      <c r="FI339" s="145" t="str">
        <f>IFERROR(IF(AND(FI$272=list!$D$3,'Box Calculation'!FI$279&lt;&gt;"h",$E339&lt;&gt;0),0,IF(AND(FI$273=list!$D$2,$E339&lt;&gt;0,TRUNC(VLOOKUP($E339,'Container Panel'!$B$41:$Z$100,$D339,0)/(VLOOKUP(FI$276,UI!$A$12:$O$51,VLOOKUP(FI$279,$B$276:$C$278,2,0),0)/1000))&gt;0),1,TRUNC(VLOOKUP($E339,'Container Panel'!$B$41:$Z$100,$D339,0)/(VLOOKUP(FI$276,UI!$A$12:$O$51,VLOOKUP(FI$279,$B$276:$C$278,2,0),0)/1000)))),"")</f>
        <v/>
      </c>
      <c r="FJ339" s="145" t="str">
        <f>IFERROR(IF(AND(FJ$272=list!$D$3,'Box Calculation'!FJ$279&lt;&gt;"h",$E339&lt;&gt;0),0,IF(AND(FJ$273=list!$D$2,$E339&lt;&gt;0,TRUNC(VLOOKUP($E339,'Container Panel'!$B$41:$Z$100,$D339,0)/(VLOOKUP(FJ$276,UI!$A$12:$O$51,VLOOKUP(FJ$279,$B$276:$C$278,2,0),0)/1000))&gt;0),1,TRUNC(VLOOKUP($E339,'Container Panel'!$B$41:$Z$100,$D339,0)/(VLOOKUP(FJ$276,UI!$A$12:$O$51,VLOOKUP(FJ$279,$B$276:$C$278,2,0),0)/1000)))),"")</f>
        <v/>
      </c>
      <c r="FK339" s="145" t="str">
        <f>IFERROR(IF(AND(FK$272=list!$D$3,'Box Calculation'!FK$279&lt;&gt;"h",$E339&lt;&gt;0),0,IF(AND(FK$273=list!$D$2,$E339&lt;&gt;0,TRUNC(VLOOKUP($E339,'Container Panel'!$B$41:$Z$100,$D339,0)/(VLOOKUP(FK$276,UI!$A$12:$O$51,VLOOKUP(FK$279,$B$276:$C$278,2,0),0)/1000))&gt;0),1,TRUNC(VLOOKUP($E339,'Container Panel'!$B$41:$Z$100,$D339,0)/(VLOOKUP(FK$276,UI!$A$12:$O$51,VLOOKUP(FK$279,$B$276:$C$278,2,0),0)/1000)))),"")</f>
        <v/>
      </c>
      <c r="FL339" s="145" t="str">
        <f>IFERROR(IF(AND(FL$272=list!$D$3,'Box Calculation'!FL$279&lt;&gt;"h",$E339&lt;&gt;0),0,IF(AND(FL$273=list!$D$2,$E339&lt;&gt;0,TRUNC(VLOOKUP($E339,'Container Panel'!$B$41:$Z$100,$D339,0)/(VLOOKUP(FL$276,UI!$A$12:$O$51,VLOOKUP(FL$279,$B$276:$C$278,2,0),0)/1000))&gt;0),1,TRUNC(VLOOKUP($E339,'Container Panel'!$B$41:$Z$100,$D339,0)/(VLOOKUP(FL$276,UI!$A$12:$O$51,VLOOKUP(FL$279,$B$276:$C$278,2,0),0)/1000)))),"")</f>
        <v/>
      </c>
      <c r="FM339" s="145" t="str">
        <f>IFERROR(IF(AND(FM$272=list!$D$3,'Box Calculation'!FM$279&lt;&gt;"h",$E339&lt;&gt;0),0,IF(AND(FM$273=list!$D$2,$E339&lt;&gt;0,TRUNC(VLOOKUP($E339,'Container Panel'!$B$41:$Z$100,$D339,0)/(VLOOKUP(FM$276,UI!$A$12:$O$51,VLOOKUP(FM$279,$B$276:$C$278,2,0),0)/1000))&gt;0),1,TRUNC(VLOOKUP($E339,'Container Panel'!$B$41:$Z$100,$D339,0)/(VLOOKUP(FM$276,UI!$A$12:$O$51,VLOOKUP(FM$279,$B$276:$C$278,2,0),0)/1000)))),"")</f>
        <v/>
      </c>
      <c r="FN339" s="145" t="str">
        <f>IFERROR(IF(AND(FN$272=list!$D$3,'Box Calculation'!FN$279&lt;&gt;"h",$E339&lt;&gt;0),0,IF(AND(FN$273=list!$D$2,$E339&lt;&gt;0,TRUNC(VLOOKUP($E339,'Container Panel'!$B$41:$Z$100,$D339,0)/(VLOOKUP(FN$276,UI!$A$12:$O$51,VLOOKUP(FN$279,$B$276:$C$278,2,0),0)/1000))&gt;0),1,TRUNC(VLOOKUP($E339,'Container Panel'!$B$41:$Z$100,$D339,0)/(VLOOKUP(FN$276,UI!$A$12:$O$51,VLOOKUP(FN$279,$B$276:$C$278,2,0),0)/1000)))),"")</f>
        <v/>
      </c>
      <c r="FO339" s="145" t="str">
        <f>IFERROR(IF(AND(FO$272=list!$D$3,'Box Calculation'!FO$279&lt;&gt;"h",$E339&lt;&gt;0),0,IF(AND(FO$273=list!$D$2,$E339&lt;&gt;0,TRUNC(VLOOKUP($E339,'Container Panel'!$B$41:$Z$100,$D339,0)/(VLOOKUP(FO$276,UI!$A$12:$O$51,VLOOKUP(FO$279,$B$276:$C$278,2,0),0)/1000))&gt;0),1,TRUNC(VLOOKUP($E339,'Container Panel'!$B$41:$Z$100,$D339,0)/(VLOOKUP(FO$276,UI!$A$12:$O$51,VLOOKUP(FO$279,$B$276:$C$278,2,0),0)/1000)))),"")</f>
        <v/>
      </c>
      <c r="FP339" s="145" t="str">
        <f>IFERROR(IF(AND(FP$272=list!$D$3,'Box Calculation'!FP$279&lt;&gt;"h",$E339&lt;&gt;0),0,IF(AND(FP$273=list!$D$2,$E339&lt;&gt;0,TRUNC(VLOOKUP($E339,'Container Panel'!$B$41:$Z$100,$D339,0)/(VLOOKUP(FP$276,UI!$A$12:$O$51,VLOOKUP(FP$279,$B$276:$C$278,2,0),0)/1000))&gt;0),1,TRUNC(VLOOKUP($E339,'Container Panel'!$B$41:$Z$100,$D339,0)/(VLOOKUP(FP$276,UI!$A$12:$O$51,VLOOKUP(FP$279,$B$276:$C$278,2,0),0)/1000)))),"")</f>
        <v/>
      </c>
      <c r="FQ339" s="145" t="str">
        <f>IFERROR(IF(AND(FQ$272=list!$D$3,'Box Calculation'!FQ$279&lt;&gt;"h",$E339&lt;&gt;0),0,IF(AND(FQ$273=list!$D$2,$E339&lt;&gt;0,TRUNC(VLOOKUP($E339,'Container Panel'!$B$41:$Z$100,$D339,0)/(VLOOKUP(FQ$276,UI!$A$12:$O$51,VLOOKUP(FQ$279,$B$276:$C$278,2,0),0)/1000))&gt;0),1,TRUNC(VLOOKUP($E339,'Container Panel'!$B$41:$Z$100,$D339,0)/(VLOOKUP(FQ$276,UI!$A$12:$O$51,VLOOKUP(FQ$279,$B$276:$C$278,2,0),0)/1000)))),"")</f>
        <v/>
      </c>
      <c r="FR339" s="145" t="str">
        <f>IFERROR(IF(AND(FR$272=list!$D$3,'Box Calculation'!FR$279&lt;&gt;"h",$E339&lt;&gt;0),0,IF(AND(FR$273=list!$D$2,$E339&lt;&gt;0,TRUNC(VLOOKUP($E339,'Container Panel'!$B$41:$Z$100,$D339,0)/(VLOOKUP(FR$276,UI!$A$12:$O$51,VLOOKUP(FR$279,$B$276:$C$278,2,0),0)/1000))&gt;0),1,TRUNC(VLOOKUP($E339,'Container Panel'!$B$41:$Z$100,$D339,0)/(VLOOKUP(FR$276,UI!$A$12:$O$51,VLOOKUP(FR$279,$B$276:$C$278,2,0),0)/1000)))),"")</f>
        <v/>
      </c>
      <c r="FS339" s="145" t="str">
        <f>IFERROR(IF(AND(FS$272=list!$D$3,'Box Calculation'!FS$279&lt;&gt;"h",$E339&lt;&gt;0),0,IF(AND(FS$273=list!$D$2,$E339&lt;&gt;0,TRUNC(VLOOKUP($E339,'Container Panel'!$B$41:$Z$100,$D339,0)/(VLOOKUP(FS$276,UI!$A$12:$O$51,VLOOKUP(FS$279,$B$276:$C$278,2,0),0)/1000))&gt;0),1,TRUNC(VLOOKUP($E339,'Container Panel'!$B$41:$Z$100,$D339,0)/(VLOOKUP(FS$276,UI!$A$12:$O$51,VLOOKUP(FS$279,$B$276:$C$278,2,0),0)/1000)))),"")</f>
        <v/>
      </c>
      <c r="FT339" s="145" t="str">
        <f>IFERROR(IF(AND(FT$272=list!$D$3,'Box Calculation'!FT$279&lt;&gt;"h",$E339&lt;&gt;0),0,IF(AND(FT$273=list!$D$2,$E339&lt;&gt;0,TRUNC(VLOOKUP($E339,'Container Panel'!$B$41:$Z$100,$D339,0)/(VLOOKUP(FT$276,UI!$A$12:$O$51,VLOOKUP(FT$279,$B$276:$C$278,2,0),0)/1000))&gt;0),1,TRUNC(VLOOKUP($E339,'Container Panel'!$B$41:$Z$100,$D339,0)/(VLOOKUP(FT$276,UI!$A$12:$O$51,VLOOKUP(FT$279,$B$276:$C$278,2,0),0)/1000)))),"")</f>
        <v/>
      </c>
      <c r="FU339" s="145" t="str">
        <f>IFERROR(IF(AND(FU$272=list!$D$3,'Box Calculation'!FU$279&lt;&gt;"h",$E339&lt;&gt;0),0,IF(AND(FU$273=list!$D$2,$E339&lt;&gt;0,TRUNC(VLOOKUP($E339,'Container Panel'!$B$41:$Z$100,$D339,0)/(VLOOKUP(FU$276,UI!$A$12:$O$51,VLOOKUP(FU$279,$B$276:$C$278,2,0),0)/1000))&gt;0),1,TRUNC(VLOOKUP($E339,'Container Panel'!$B$41:$Z$100,$D339,0)/(VLOOKUP(FU$276,UI!$A$12:$O$51,VLOOKUP(FU$279,$B$276:$C$278,2,0),0)/1000)))),"")</f>
        <v/>
      </c>
      <c r="FV339" s="145" t="str">
        <f>IFERROR(IF(AND(FV$272=list!$D$3,'Box Calculation'!FV$279&lt;&gt;"h",$E339&lt;&gt;0),0,IF(AND(FV$273=list!$D$2,$E339&lt;&gt;0,TRUNC(VLOOKUP($E339,'Container Panel'!$B$41:$Z$100,$D339,0)/(VLOOKUP(FV$276,UI!$A$12:$O$51,VLOOKUP(FV$279,$B$276:$C$278,2,0),0)/1000))&gt;0),1,TRUNC(VLOOKUP($E339,'Container Panel'!$B$41:$Z$100,$D339,0)/(VLOOKUP(FV$276,UI!$A$12:$O$51,VLOOKUP(FV$279,$B$276:$C$278,2,0),0)/1000)))),"")</f>
        <v/>
      </c>
      <c r="FW339" s="145" t="str">
        <f>IFERROR(IF(AND(FW$272=list!$D$3,'Box Calculation'!FW$279&lt;&gt;"h",$E339&lt;&gt;0),0,IF(AND(FW$273=list!$D$2,$E339&lt;&gt;0,TRUNC(VLOOKUP($E339,'Container Panel'!$B$41:$Z$100,$D339,0)/(VLOOKUP(FW$276,UI!$A$12:$O$51,VLOOKUP(FW$279,$B$276:$C$278,2,0),0)/1000))&gt;0),1,TRUNC(VLOOKUP($E339,'Container Panel'!$B$41:$Z$100,$D339,0)/(VLOOKUP(FW$276,UI!$A$12:$O$51,VLOOKUP(FW$279,$B$276:$C$278,2,0),0)/1000)))),"")</f>
        <v/>
      </c>
      <c r="FX339" s="145" t="str">
        <f>IFERROR(IF(AND(FX$272=list!$D$3,'Box Calculation'!FX$279&lt;&gt;"h",$E339&lt;&gt;0),0,IF(AND(FX$273=list!$D$2,$E339&lt;&gt;0,TRUNC(VLOOKUP($E339,'Container Panel'!$B$41:$Z$100,$D339,0)/(VLOOKUP(FX$276,UI!$A$12:$O$51,VLOOKUP(FX$279,$B$276:$C$278,2,0),0)/1000))&gt;0),1,TRUNC(VLOOKUP($E339,'Container Panel'!$B$41:$Z$100,$D339,0)/(VLOOKUP(FX$276,UI!$A$12:$O$51,VLOOKUP(FX$279,$B$276:$C$278,2,0),0)/1000)))),"")</f>
        <v/>
      </c>
      <c r="FY339" s="145" t="str">
        <f>IFERROR(IF(AND(FY$272=list!$D$3,'Box Calculation'!FY$279&lt;&gt;"h",$E339&lt;&gt;0),0,IF(AND(FY$273=list!$D$2,$E339&lt;&gt;0,TRUNC(VLOOKUP($E339,'Container Panel'!$B$41:$Z$100,$D339,0)/(VLOOKUP(FY$276,UI!$A$12:$O$51,VLOOKUP(FY$279,$B$276:$C$278,2,0),0)/1000))&gt;0),1,TRUNC(VLOOKUP($E339,'Container Panel'!$B$41:$Z$100,$D339,0)/(VLOOKUP(FY$276,UI!$A$12:$O$51,VLOOKUP(FY$279,$B$276:$C$278,2,0),0)/1000)))),"")</f>
        <v/>
      </c>
      <c r="FZ339" s="145" t="str">
        <f>IFERROR(IF(AND(FZ$272=list!$D$3,'Box Calculation'!FZ$279&lt;&gt;"h",$E339&lt;&gt;0),0,IF(AND(FZ$273=list!$D$2,$E339&lt;&gt;0,TRUNC(VLOOKUP($E339,'Container Panel'!$B$41:$Z$100,$D339,0)/(VLOOKUP(FZ$276,UI!$A$12:$O$51,VLOOKUP(FZ$279,$B$276:$C$278,2,0),0)/1000))&gt;0),1,TRUNC(VLOOKUP($E339,'Container Panel'!$B$41:$Z$100,$D339,0)/(VLOOKUP(FZ$276,UI!$A$12:$O$51,VLOOKUP(FZ$279,$B$276:$C$278,2,0),0)/1000)))),"")</f>
        <v/>
      </c>
      <c r="GA339" s="145" t="str">
        <f>IFERROR(IF(AND(GA$272=list!$D$3,'Box Calculation'!GA$279&lt;&gt;"h",$E339&lt;&gt;0),0,IF(AND(GA$273=list!$D$2,$E339&lt;&gt;0,TRUNC(VLOOKUP($E339,'Container Panel'!$B$41:$Z$100,$D339,0)/(VLOOKUP(GA$276,UI!$A$12:$O$51,VLOOKUP(GA$279,$B$276:$C$278,2,0),0)/1000))&gt;0),1,TRUNC(VLOOKUP($E339,'Container Panel'!$B$41:$Z$100,$D339,0)/(VLOOKUP(GA$276,UI!$A$12:$O$51,VLOOKUP(GA$279,$B$276:$C$278,2,0),0)/1000)))),"")</f>
        <v/>
      </c>
      <c r="GB339" s="145" t="str">
        <f>IFERROR(IF(AND(GB$272=list!$D$3,'Box Calculation'!GB$279&lt;&gt;"h",$E339&lt;&gt;0),0,IF(AND(GB$273=list!$D$2,$E339&lt;&gt;0,TRUNC(VLOOKUP($E339,'Container Panel'!$B$41:$Z$100,$D339,0)/(VLOOKUP(GB$276,UI!$A$12:$O$51,VLOOKUP(GB$279,$B$276:$C$278,2,0),0)/1000))&gt;0),1,TRUNC(VLOOKUP($E339,'Container Panel'!$B$41:$Z$100,$D339,0)/(VLOOKUP(GB$276,UI!$A$12:$O$51,VLOOKUP(GB$279,$B$276:$C$278,2,0),0)/1000)))),"")</f>
        <v/>
      </c>
      <c r="GC339" s="145" t="str">
        <f>IFERROR(IF(AND(GC$272=list!$D$3,'Box Calculation'!GC$279&lt;&gt;"h",$E339&lt;&gt;0),0,IF(AND(GC$273=list!$D$2,$E339&lt;&gt;0,TRUNC(VLOOKUP($E339,'Container Panel'!$B$41:$Z$100,$D339,0)/(VLOOKUP(GC$276,UI!$A$12:$O$51,VLOOKUP(GC$279,$B$276:$C$278,2,0),0)/1000))&gt;0),1,TRUNC(VLOOKUP($E339,'Container Panel'!$B$41:$Z$100,$D339,0)/(VLOOKUP(GC$276,UI!$A$12:$O$51,VLOOKUP(GC$279,$B$276:$C$278,2,0),0)/1000)))),"")</f>
        <v/>
      </c>
      <c r="GD339" s="145" t="str">
        <f>IFERROR(IF(AND(GD$272=list!$D$3,'Box Calculation'!GD$279&lt;&gt;"h",$E339&lt;&gt;0),0,IF(AND(GD$273=list!$D$2,$E339&lt;&gt;0,TRUNC(VLOOKUP($E339,'Container Panel'!$B$41:$Z$100,$D339,0)/(VLOOKUP(GD$276,UI!$A$12:$O$51,VLOOKUP(GD$279,$B$276:$C$278,2,0),0)/1000))&gt;0),1,TRUNC(VLOOKUP($E339,'Container Panel'!$B$41:$Z$100,$D339,0)/(VLOOKUP(GD$276,UI!$A$12:$O$51,VLOOKUP(GD$279,$B$276:$C$278,2,0),0)/1000)))),"")</f>
        <v/>
      </c>
      <c r="GE339" s="145" t="str">
        <f>IFERROR(IF(AND(GE$272=list!$D$3,'Box Calculation'!GE$279&lt;&gt;"h",$E339&lt;&gt;0),0,IF(AND(GE$273=list!$D$2,$E339&lt;&gt;0,TRUNC(VLOOKUP($E339,'Container Panel'!$B$41:$Z$100,$D339,0)/(VLOOKUP(GE$276,UI!$A$12:$O$51,VLOOKUP(GE$279,$B$276:$C$278,2,0),0)/1000))&gt;0),1,TRUNC(VLOOKUP($E339,'Container Panel'!$B$41:$Z$100,$D339,0)/(VLOOKUP(GE$276,UI!$A$12:$O$51,VLOOKUP(GE$279,$B$276:$C$278,2,0),0)/1000)))),"")</f>
        <v/>
      </c>
      <c r="GF339" s="145" t="str">
        <f>IFERROR(IF(AND(GF$272=list!$D$3,'Box Calculation'!GF$279&lt;&gt;"h",$E339&lt;&gt;0),0,IF(AND(GF$273=list!$D$2,$E339&lt;&gt;0,TRUNC(VLOOKUP($E339,'Container Panel'!$B$41:$Z$100,$D339,0)/(VLOOKUP(GF$276,UI!$A$12:$O$51,VLOOKUP(GF$279,$B$276:$C$278,2,0),0)/1000))&gt;0),1,TRUNC(VLOOKUP($E339,'Container Panel'!$B$41:$Z$100,$D339,0)/(VLOOKUP(GF$276,UI!$A$12:$O$51,VLOOKUP(GF$279,$B$276:$C$278,2,0),0)/1000)))),"")</f>
        <v/>
      </c>
      <c r="GG339" s="145" t="str">
        <f>IFERROR(IF(AND(GG$272=list!$D$3,'Box Calculation'!GG$279&lt;&gt;"h",$E339&lt;&gt;0),0,IF(AND(GG$273=list!$D$2,$E339&lt;&gt;0,TRUNC(VLOOKUP($E339,'Container Panel'!$B$41:$Z$100,$D339,0)/(VLOOKUP(GG$276,UI!$A$12:$O$51,VLOOKUP(GG$279,$B$276:$C$278,2,0),0)/1000))&gt;0),1,TRUNC(VLOOKUP($E339,'Container Panel'!$B$41:$Z$100,$D339,0)/(VLOOKUP(GG$276,UI!$A$12:$O$51,VLOOKUP(GG$279,$B$276:$C$278,2,0),0)/1000)))),"")</f>
        <v/>
      </c>
      <c r="GH339" s="145" t="str">
        <f>IFERROR(IF(AND(GH$272=list!$D$3,'Box Calculation'!GH$279&lt;&gt;"h",$E339&lt;&gt;0),0,IF(AND(GH$273=list!$D$2,$E339&lt;&gt;0,TRUNC(VLOOKUP($E339,'Container Panel'!$B$41:$Z$100,$D339,0)/(VLOOKUP(GH$276,UI!$A$12:$O$51,VLOOKUP(GH$279,$B$276:$C$278,2,0),0)/1000))&gt;0),1,TRUNC(VLOOKUP($E339,'Container Panel'!$B$41:$Z$100,$D339,0)/(VLOOKUP(GH$276,UI!$A$12:$O$51,VLOOKUP(GH$279,$B$276:$C$278,2,0),0)/1000)))),"")</f>
        <v/>
      </c>
      <c r="GI339" s="145" t="str">
        <f>IFERROR(IF(AND(GI$272=list!$D$3,'Box Calculation'!GI$279&lt;&gt;"h",$E339&lt;&gt;0),0,IF(AND(GI$273=list!$D$2,$E339&lt;&gt;0,TRUNC(VLOOKUP($E339,'Container Panel'!$B$41:$Z$100,$D339,0)/(VLOOKUP(GI$276,UI!$A$12:$O$51,VLOOKUP(GI$279,$B$276:$C$278,2,0),0)/1000))&gt;0),1,TRUNC(VLOOKUP($E339,'Container Panel'!$B$41:$Z$100,$D339,0)/(VLOOKUP(GI$276,UI!$A$12:$O$51,VLOOKUP(GI$279,$B$276:$C$278,2,0),0)/1000)))),"")</f>
        <v/>
      </c>
      <c r="GJ339" s="145" t="str">
        <f>IFERROR(IF(AND(GJ$272=list!$D$3,'Box Calculation'!GJ$279&lt;&gt;"h",$E339&lt;&gt;0),0,IF(AND(GJ$273=list!$D$2,$E339&lt;&gt;0,TRUNC(VLOOKUP($E339,'Container Panel'!$B$41:$Z$100,$D339,0)/(VLOOKUP(GJ$276,UI!$A$12:$O$51,VLOOKUP(GJ$279,$B$276:$C$278,2,0),0)/1000))&gt;0),1,TRUNC(VLOOKUP($E339,'Container Panel'!$B$41:$Z$100,$D339,0)/(VLOOKUP(GJ$276,UI!$A$12:$O$51,VLOOKUP(GJ$279,$B$276:$C$278,2,0),0)/1000)))),"")</f>
        <v/>
      </c>
      <c r="GK339" s="145" t="str">
        <f>IFERROR(IF(AND(GK$272=list!$D$3,'Box Calculation'!GK$279&lt;&gt;"h",$E339&lt;&gt;0),0,IF(AND(GK$273=list!$D$2,$E339&lt;&gt;0,TRUNC(VLOOKUP($E339,'Container Panel'!$B$41:$Z$100,$D339,0)/(VLOOKUP(GK$276,UI!$A$12:$O$51,VLOOKUP(GK$279,$B$276:$C$278,2,0),0)/1000))&gt;0),1,TRUNC(VLOOKUP($E339,'Container Panel'!$B$41:$Z$100,$D339,0)/(VLOOKUP(GK$276,UI!$A$12:$O$51,VLOOKUP(GK$279,$B$276:$C$278,2,0),0)/1000)))),"")</f>
        <v/>
      </c>
      <c r="GL339" s="145" t="str">
        <f>IFERROR(IF(AND(GL$272=list!$D$3,'Box Calculation'!GL$279&lt;&gt;"h",$E339&lt;&gt;0),0,IF(AND(GL$273=list!$D$2,$E339&lt;&gt;0,TRUNC(VLOOKUP($E339,'Container Panel'!$B$41:$Z$100,$D339,0)/(VLOOKUP(GL$276,UI!$A$12:$O$51,VLOOKUP(GL$279,$B$276:$C$278,2,0),0)/1000))&gt;0),1,TRUNC(VLOOKUP($E339,'Container Panel'!$B$41:$Z$100,$D339,0)/(VLOOKUP(GL$276,UI!$A$12:$O$51,VLOOKUP(GL$279,$B$276:$C$278,2,0),0)/1000)))),"")</f>
        <v/>
      </c>
      <c r="GM339" s="145" t="str">
        <f>IFERROR(IF(AND(GM$272=list!$D$3,'Box Calculation'!GM$279&lt;&gt;"h",$E339&lt;&gt;0),0,IF(AND(GM$273=list!$D$2,$E339&lt;&gt;0,TRUNC(VLOOKUP($E339,'Container Panel'!$B$41:$Z$100,$D339,0)/(VLOOKUP(GM$276,UI!$A$12:$O$51,VLOOKUP(GM$279,$B$276:$C$278,2,0),0)/1000))&gt;0),1,TRUNC(VLOOKUP($E339,'Container Panel'!$B$41:$Z$100,$D339,0)/(VLOOKUP(GM$276,UI!$A$12:$O$51,VLOOKUP(GM$279,$B$276:$C$278,2,0),0)/1000)))),"")</f>
        <v/>
      </c>
      <c r="GN339" s="145" t="str">
        <f>IFERROR(IF(AND(GN$272=list!$D$3,'Box Calculation'!GN$279&lt;&gt;"h",$E339&lt;&gt;0),0,IF(AND(GN$273=list!$D$2,$E339&lt;&gt;0,TRUNC(VLOOKUP($E339,'Container Panel'!$B$41:$Z$100,$D339,0)/(VLOOKUP(GN$276,UI!$A$12:$O$51,VLOOKUP(GN$279,$B$276:$C$278,2,0),0)/1000))&gt;0),1,TRUNC(VLOOKUP($E339,'Container Panel'!$B$41:$Z$100,$D339,0)/(VLOOKUP(GN$276,UI!$A$12:$O$51,VLOOKUP(GN$279,$B$276:$C$278,2,0),0)/1000)))),"")</f>
        <v/>
      </c>
      <c r="GO339" s="145" t="str">
        <f>IFERROR(IF(AND(GO$272=list!$D$3,'Box Calculation'!GO$279&lt;&gt;"h",$E339&lt;&gt;0),0,IF(AND(GO$273=list!$D$2,$E339&lt;&gt;0,TRUNC(VLOOKUP($E339,'Container Panel'!$B$41:$Z$100,$D339,0)/(VLOOKUP(GO$276,UI!$A$12:$O$51,VLOOKUP(GO$279,$B$276:$C$278,2,0),0)/1000))&gt;0),1,TRUNC(VLOOKUP($E339,'Container Panel'!$B$41:$Z$100,$D339,0)/(VLOOKUP(GO$276,UI!$A$12:$O$51,VLOOKUP(GO$279,$B$276:$C$278,2,0),0)/1000)))),"")</f>
        <v/>
      </c>
      <c r="GP339" s="145" t="str">
        <f>IFERROR(IF(AND(GP$272=list!$D$3,'Box Calculation'!GP$279&lt;&gt;"h",$E339&lt;&gt;0),0,IF(AND(GP$273=list!$D$2,$E339&lt;&gt;0,TRUNC(VLOOKUP($E339,'Container Panel'!$B$41:$Z$100,$D339,0)/(VLOOKUP(GP$276,UI!$A$12:$O$51,VLOOKUP(GP$279,$B$276:$C$278,2,0),0)/1000))&gt;0),1,TRUNC(VLOOKUP($E339,'Container Panel'!$B$41:$Z$100,$D339,0)/(VLOOKUP(GP$276,UI!$A$12:$O$51,VLOOKUP(GP$279,$B$276:$C$278,2,0),0)/1000)))),"")</f>
        <v/>
      </c>
      <c r="GQ339" s="145" t="str">
        <f>IFERROR(IF(AND(GQ$272=list!$D$3,'Box Calculation'!GQ$279&lt;&gt;"h",$E339&lt;&gt;0),0,IF(AND(GQ$273=list!$D$2,$E339&lt;&gt;0,TRUNC(VLOOKUP($E339,'Container Panel'!$B$41:$Z$100,$D339,0)/(VLOOKUP(GQ$276,UI!$A$12:$O$51,VLOOKUP(GQ$279,$B$276:$C$278,2,0),0)/1000))&gt;0),1,TRUNC(VLOOKUP($E339,'Container Panel'!$B$41:$Z$100,$D339,0)/(VLOOKUP(GQ$276,UI!$A$12:$O$51,VLOOKUP(GQ$279,$B$276:$C$278,2,0),0)/1000)))),"")</f>
        <v/>
      </c>
      <c r="GR339" s="145" t="str">
        <f>IFERROR(IF(AND(GR$272=list!$D$3,'Box Calculation'!GR$279&lt;&gt;"h",$E339&lt;&gt;0),0,IF(AND(GR$273=list!$D$2,$E339&lt;&gt;0,TRUNC(VLOOKUP($E339,'Container Panel'!$B$41:$Z$100,$D339,0)/(VLOOKUP(GR$276,UI!$A$12:$O$51,VLOOKUP(GR$279,$B$276:$C$278,2,0),0)/1000))&gt;0),1,TRUNC(VLOOKUP($E339,'Container Panel'!$B$41:$Z$100,$D339,0)/(VLOOKUP(GR$276,UI!$A$12:$O$51,VLOOKUP(GR$279,$B$276:$C$278,2,0),0)/1000)))),"")</f>
        <v/>
      </c>
      <c r="GS339" s="145" t="str">
        <f>IFERROR(IF(AND(GS$272=list!$D$3,'Box Calculation'!GS$279&lt;&gt;"h",$E339&lt;&gt;0),0,IF(AND(GS$273=list!$D$2,$E339&lt;&gt;0,TRUNC(VLOOKUP($E339,'Container Panel'!$B$41:$Z$100,$D339,0)/(VLOOKUP(GS$276,UI!$A$12:$O$51,VLOOKUP(GS$279,$B$276:$C$278,2,0),0)/1000))&gt;0),1,TRUNC(VLOOKUP($E339,'Container Panel'!$B$41:$Z$100,$D339,0)/(VLOOKUP(GS$276,UI!$A$12:$O$51,VLOOKUP(GS$279,$B$276:$C$278,2,0),0)/1000)))),"")</f>
        <v/>
      </c>
      <c r="GT339" s="145" t="str">
        <f>IFERROR(IF(AND(GT$272=list!$D$3,'Box Calculation'!GT$279&lt;&gt;"h",$E339&lt;&gt;0),0,IF(AND(GT$273=list!$D$2,$E339&lt;&gt;0,TRUNC(VLOOKUP($E339,'Container Panel'!$B$41:$Z$100,$D339,0)/(VLOOKUP(GT$276,UI!$A$12:$O$51,VLOOKUP(GT$279,$B$276:$C$278,2,0),0)/1000))&gt;0),1,TRUNC(VLOOKUP($E339,'Container Panel'!$B$41:$Z$100,$D339,0)/(VLOOKUP(GT$276,UI!$A$12:$O$51,VLOOKUP(GT$279,$B$276:$C$278,2,0),0)/1000)))),"")</f>
        <v/>
      </c>
      <c r="GU339" s="145" t="str">
        <f>IFERROR(IF(AND(GU$272=list!$D$3,'Box Calculation'!GU$279&lt;&gt;"h",$E339&lt;&gt;0),0,IF(AND(GU$273=list!$D$2,$E339&lt;&gt;0,TRUNC(VLOOKUP($E339,'Container Panel'!$B$41:$Z$100,$D339,0)/(VLOOKUP(GU$276,UI!$A$12:$O$51,VLOOKUP(GU$279,$B$276:$C$278,2,0),0)/1000))&gt;0),1,TRUNC(VLOOKUP($E339,'Container Panel'!$B$41:$Z$100,$D339,0)/(VLOOKUP(GU$276,UI!$A$12:$O$51,VLOOKUP(GU$279,$B$276:$C$278,2,0),0)/1000)))),"")</f>
        <v/>
      </c>
      <c r="GV339" s="145" t="str">
        <f>IFERROR(IF(AND(GV$272=list!$D$3,'Box Calculation'!GV$279&lt;&gt;"h",$E339&lt;&gt;0),0,IF(AND(GV$273=list!$D$2,$E339&lt;&gt;0,TRUNC(VLOOKUP($E339,'Container Panel'!$B$41:$Z$100,$D339,0)/(VLOOKUP(GV$276,UI!$A$12:$O$51,VLOOKUP(GV$279,$B$276:$C$278,2,0),0)/1000))&gt;0),1,TRUNC(VLOOKUP($E339,'Container Panel'!$B$41:$Z$100,$D339,0)/(VLOOKUP(GV$276,UI!$A$12:$O$51,VLOOKUP(GV$279,$B$276:$C$278,2,0),0)/1000)))),"")</f>
        <v/>
      </c>
      <c r="GW339" s="145" t="str">
        <f>IFERROR(IF(AND(GW$272=list!$D$3,'Box Calculation'!GW$279&lt;&gt;"h",$E339&lt;&gt;0),0,IF(AND(GW$273=list!$D$2,$E339&lt;&gt;0,TRUNC(VLOOKUP($E339,'Container Panel'!$B$41:$Z$100,$D339,0)/(VLOOKUP(GW$276,UI!$A$12:$O$51,VLOOKUP(GW$279,$B$276:$C$278,2,0),0)/1000))&gt;0),1,TRUNC(VLOOKUP($E339,'Container Panel'!$B$41:$Z$100,$D339,0)/(VLOOKUP(GW$276,UI!$A$12:$O$51,VLOOKUP(GW$279,$B$276:$C$278,2,0),0)/1000)))),"")</f>
        <v/>
      </c>
      <c r="GX339" s="145" t="str">
        <f>IFERROR(IF(AND(GX$272=list!$D$3,'Box Calculation'!GX$279&lt;&gt;"h",$E339&lt;&gt;0),0,IF(AND(GX$273=list!$D$2,$E339&lt;&gt;0,TRUNC(VLOOKUP($E339,'Container Panel'!$B$41:$Z$100,$D339,0)/(VLOOKUP(GX$276,UI!$A$12:$O$51,VLOOKUP(GX$279,$B$276:$C$278,2,0),0)/1000))&gt;0),1,TRUNC(VLOOKUP($E339,'Container Panel'!$B$41:$Z$100,$D339,0)/(VLOOKUP(GX$276,UI!$A$12:$O$51,VLOOKUP(GX$279,$B$276:$C$278,2,0),0)/1000)))),"")</f>
        <v/>
      </c>
      <c r="GY339" s="145" t="str">
        <f>IFERROR(IF(AND(GY$272=list!$D$3,'Box Calculation'!GY$279&lt;&gt;"h",$E339&lt;&gt;0),0,IF(AND(GY$273=list!$D$2,$E339&lt;&gt;0,TRUNC(VLOOKUP($E339,'Container Panel'!$B$41:$Z$100,$D339,0)/(VLOOKUP(GY$276,UI!$A$12:$O$51,VLOOKUP(GY$279,$B$276:$C$278,2,0),0)/1000))&gt;0),1,TRUNC(VLOOKUP($E339,'Container Panel'!$B$41:$Z$100,$D339,0)/(VLOOKUP(GY$276,UI!$A$12:$O$51,VLOOKUP(GY$279,$B$276:$C$278,2,0),0)/1000)))),"")</f>
        <v/>
      </c>
      <c r="GZ339" s="145" t="str">
        <f>IFERROR(IF(AND(GZ$272=list!$D$3,'Box Calculation'!GZ$279&lt;&gt;"h",$E339&lt;&gt;0),0,IF(AND(GZ$273=list!$D$2,$E339&lt;&gt;0,TRUNC(VLOOKUP($E339,'Container Panel'!$B$41:$Z$100,$D339,0)/(VLOOKUP(GZ$276,UI!$A$12:$O$51,VLOOKUP(GZ$279,$B$276:$C$278,2,0),0)/1000))&gt;0),1,TRUNC(VLOOKUP($E339,'Container Panel'!$B$41:$Z$100,$D339,0)/(VLOOKUP(GZ$276,UI!$A$12:$O$51,VLOOKUP(GZ$279,$B$276:$C$278,2,0),0)/1000)))),"")</f>
        <v/>
      </c>
      <c r="HA339" s="145" t="str">
        <f>IFERROR(IF(AND(HA$272=list!$D$3,'Box Calculation'!HA$279&lt;&gt;"h",$E339&lt;&gt;0),0,IF(AND(HA$273=list!$D$2,$E339&lt;&gt;0,TRUNC(VLOOKUP($E339,'Container Panel'!$B$41:$Z$100,$D339,0)/(VLOOKUP(HA$276,UI!$A$12:$O$51,VLOOKUP(HA$279,$B$276:$C$278,2,0),0)/1000))&gt;0),1,TRUNC(VLOOKUP($E339,'Container Panel'!$B$41:$Z$100,$D339,0)/(VLOOKUP(HA$276,UI!$A$12:$O$51,VLOOKUP(HA$279,$B$276:$C$278,2,0),0)/1000)))),"")</f>
        <v/>
      </c>
      <c r="HB339" s="145" t="str">
        <f>IFERROR(IF(AND(HB$272=list!$D$3,'Box Calculation'!HB$279&lt;&gt;"h",$E339&lt;&gt;0),0,IF(AND(HB$273=list!$D$2,$E339&lt;&gt;0,TRUNC(VLOOKUP($E339,'Container Panel'!$B$41:$Z$100,$D339,0)/(VLOOKUP(HB$276,UI!$A$12:$O$51,VLOOKUP(HB$279,$B$276:$C$278,2,0),0)/1000))&gt;0),1,TRUNC(VLOOKUP($E339,'Container Panel'!$B$41:$Z$100,$D339,0)/(VLOOKUP(HB$276,UI!$A$12:$O$51,VLOOKUP(HB$279,$B$276:$C$278,2,0),0)/1000)))),"")</f>
        <v/>
      </c>
      <c r="HC339" s="145" t="str">
        <f>IFERROR(IF(AND(HC$272=list!$D$3,'Box Calculation'!HC$279&lt;&gt;"h",$E339&lt;&gt;0),0,IF(AND(HC$273=list!$D$2,$E339&lt;&gt;0,TRUNC(VLOOKUP($E339,'Container Panel'!$B$41:$Z$100,$D339,0)/(VLOOKUP(HC$276,UI!$A$12:$O$51,VLOOKUP(HC$279,$B$276:$C$278,2,0),0)/1000))&gt;0),1,TRUNC(VLOOKUP($E339,'Container Panel'!$B$41:$Z$100,$D339,0)/(VLOOKUP(HC$276,UI!$A$12:$O$51,VLOOKUP(HC$279,$B$276:$C$278,2,0),0)/1000)))),"")</f>
        <v/>
      </c>
      <c r="HD339" s="145" t="str">
        <f>IFERROR(IF(AND(HD$272=list!$D$3,'Box Calculation'!HD$279&lt;&gt;"h",$E339&lt;&gt;0),0,IF(AND(HD$273=list!$D$2,$E339&lt;&gt;0,TRUNC(VLOOKUP($E339,'Container Panel'!$B$41:$Z$100,$D339,0)/(VLOOKUP(HD$276,UI!$A$12:$O$51,VLOOKUP(HD$279,$B$276:$C$278,2,0),0)/1000))&gt;0),1,TRUNC(VLOOKUP($E339,'Container Panel'!$B$41:$Z$100,$D339,0)/(VLOOKUP(HD$276,UI!$A$12:$O$51,VLOOKUP(HD$279,$B$276:$C$278,2,0),0)/1000)))),"")</f>
        <v/>
      </c>
      <c r="HE339" s="145" t="str">
        <f>IFERROR(IF(AND(HE$272=list!$D$3,'Box Calculation'!HE$279&lt;&gt;"h",$E339&lt;&gt;0),0,IF(AND(HE$273=list!$D$2,$E339&lt;&gt;0,TRUNC(VLOOKUP($E339,'Container Panel'!$B$41:$Z$100,$D339,0)/(VLOOKUP(HE$276,UI!$A$12:$O$51,VLOOKUP(HE$279,$B$276:$C$278,2,0),0)/1000))&gt;0),1,TRUNC(VLOOKUP($E339,'Container Panel'!$B$41:$Z$100,$D339,0)/(VLOOKUP(HE$276,UI!$A$12:$O$51,VLOOKUP(HE$279,$B$276:$C$278,2,0),0)/1000)))),"")</f>
        <v/>
      </c>
      <c r="HF339" s="145" t="str">
        <f>IFERROR(IF(AND(HF$272=list!$D$3,'Box Calculation'!HF$279&lt;&gt;"h",$E339&lt;&gt;0),0,IF(AND(HF$273=list!$D$2,$E339&lt;&gt;0,TRUNC(VLOOKUP($E339,'Container Panel'!$B$41:$Z$100,$D339,0)/(VLOOKUP(HF$276,UI!$A$12:$O$51,VLOOKUP(HF$279,$B$276:$C$278,2,0),0)/1000))&gt;0),1,TRUNC(VLOOKUP($E339,'Container Panel'!$B$41:$Z$100,$D339,0)/(VLOOKUP(HF$276,UI!$A$12:$O$51,VLOOKUP(HF$279,$B$276:$C$278,2,0),0)/1000)))),"")</f>
        <v/>
      </c>
      <c r="HG339" s="145" t="str">
        <f>IFERROR(IF(AND(HG$272=list!$D$3,'Box Calculation'!HG$279&lt;&gt;"h",$E339&lt;&gt;0),0,IF(AND(HG$273=list!$D$2,$E339&lt;&gt;0,TRUNC(VLOOKUP($E339,'Container Panel'!$B$41:$Z$100,$D339,0)/(VLOOKUP(HG$276,UI!$A$12:$O$51,VLOOKUP(HG$279,$B$276:$C$278,2,0),0)/1000))&gt;0),1,TRUNC(VLOOKUP($E339,'Container Panel'!$B$41:$Z$100,$D339,0)/(VLOOKUP(HG$276,UI!$A$12:$O$51,VLOOKUP(HG$279,$B$276:$C$278,2,0),0)/1000)))),"")</f>
        <v/>
      </c>
      <c r="HH339" s="145" t="str">
        <f>IFERROR(IF(AND(HH$272=list!$D$3,'Box Calculation'!HH$279&lt;&gt;"h",$E339&lt;&gt;0),0,IF(AND(HH$273=list!$D$2,$E339&lt;&gt;0,TRUNC(VLOOKUP($E339,'Container Panel'!$B$41:$Z$100,$D339,0)/(VLOOKUP(HH$276,UI!$A$12:$O$51,VLOOKUP(HH$279,$B$276:$C$278,2,0),0)/1000))&gt;0),1,TRUNC(VLOOKUP($E339,'Container Panel'!$B$41:$Z$100,$D339,0)/(VLOOKUP(HH$276,UI!$A$12:$O$51,VLOOKUP(HH$279,$B$276:$C$278,2,0),0)/1000)))),"")</f>
        <v/>
      </c>
      <c r="HI339" s="145" t="str">
        <f>IFERROR(IF(AND(HI$272=list!$D$3,'Box Calculation'!HI$279&lt;&gt;"h",$E339&lt;&gt;0),0,IF(AND(HI$273=list!$D$2,$E339&lt;&gt;0,TRUNC(VLOOKUP($E339,'Container Panel'!$B$41:$Z$100,$D339,0)/(VLOOKUP(HI$276,UI!$A$12:$O$51,VLOOKUP(HI$279,$B$276:$C$278,2,0),0)/1000))&gt;0),1,TRUNC(VLOOKUP($E339,'Container Panel'!$B$41:$Z$100,$D339,0)/(VLOOKUP(HI$276,UI!$A$12:$O$51,VLOOKUP(HI$279,$B$276:$C$278,2,0),0)/1000)))),"")</f>
        <v/>
      </c>
      <c r="HJ339" s="145" t="str">
        <f>IFERROR(IF(AND(HJ$272=list!$D$3,'Box Calculation'!HJ$279&lt;&gt;"h",$E339&lt;&gt;0),0,IF(AND(HJ$273=list!$D$2,$E339&lt;&gt;0,TRUNC(VLOOKUP($E339,'Container Panel'!$B$41:$Z$100,$D339,0)/(VLOOKUP(HJ$276,UI!$A$12:$O$51,VLOOKUP(HJ$279,$B$276:$C$278,2,0),0)/1000))&gt;0),1,TRUNC(VLOOKUP($E339,'Container Panel'!$B$41:$Z$100,$D339,0)/(VLOOKUP(HJ$276,UI!$A$12:$O$51,VLOOKUP(HJ$279,$B$276:$C$278,2,0),0)/1000)))),"")</f>
        <v/>
      </c>
      <c r="HK339" s="145" t="str">
        <f>IFERROR(IF(AND(HK$272=list!$D$3,'Box Calculation'!HK$279&lt;&gt;"h",$E339&lt;&gt;0),0,IF(AND(HK$273=list!$D$2,$E339&lt;&gt;0,TRUNC(VLOOKUP($E339,'Container Panel'!$B$41:$Z$100,$D339,0)/(VLOOKUP(HK$276,UI!$A$12:$O$51,VLOOKUP(HK$279,$B$276:$C$278,2,0),0)/1000))&gt;0),1,TRUNC(VLOOKUP($E339,'Container Panel'!$B$41:$Z$100,$D339,0)/(VLOOKUP(HK$276,UI!$A$12:$O$51,VLOOKUP(HK$279,$B$276:$C$278,2,0),0)/1000)))),"")</f>
        <v/>
      </c>
      <c r="HL339" s="145" t="str">
        <f>IFERROR(IF(AND(HL$272=list!$D$3,'Box Calculation'!HL$279&lt;&gt;"h",$E339&lt;&gt;0),0,IF(AND(HL$273=list!$D$2,$E339&lt;&gt;0,TRUNC(VLOOKUP($E339,'Container Panel'!$B$41:$Z$100,$D339,0)/(VLOOKUP(HL$276,UI!$A$12:$O$51,VLOOKUP(HL$279,$B$276:$C$278,2,0),0)/1000))&gt;0),1,TRUNC(VLOOKUP($E339,'Container Panel'!$B$41:$Z$100,$D339,0)/(VLOOKUP(HL$276,UI!$A$12:$O$51,VLOOKUP(HL$279,$B$276:$C$278,2,0),0)/1000)))),"")</f>
        <v/>
      </c>
      <c r="HM339" s="145" t="str">
        <f>IFERROR(IF(AND(HM$272=list!$D$3,'Box Calculation'!HM$279&lt;&gt;"h",$E339&lt;&gt;0),0,IF(AND(HM$273=list!$D$2,$E339&lt;&gt;0,TRUNC(VLOOKUP($E339,'Container Panel'!$B$41:$Z$100,$D339,0)/(VLOOKUP(HM$276,UI!$A$12:$O$51,VLOOKUP(HM$279,$B$276:$C$278,2,0),0)/1000))&gt;0),1,TRUNC(VLOOKUP($E339,'Container Panel'!$B$41:$Z$100,$D339,0)/(VLOOKUP(HM$276,UI!$A$12:$O$51,VLOOKUP(HM$279,$B$276:$C$278,2,0),0)/1000)))),"")</f>
        <v/>
      </c>
      <c r="HN339" s="145" t="str">
        <f>IFERROR(IF(AND(HN$272=list!$D$3,'Box Calculation'!HN$279&lt;&gt;"h",$E339&lt;&gt;0),0,IF(AND(HN$273=list!$D$2,$E339&lt;&gt;0,TRUNC(VLOOKUP($E339,'Container Panel'!$B$41:$Z$100,$D339,0)/(VLOOKUP(HN$276,UI!$A$12:$O$51,VLOOKUP(HN$279,$B$276:$C$278,2,0),0)/1000))&gt;0),1,TRUNC(VLOOKUP($E339,'Container Panel'!$B$41:$Z$100,$D339,0)/(VLOOKUP(HN$276,UI!$A$12:$O$51,VLOOKUP(HN$279,$B$276:$C$278,2,0),0)/1000)))),"")</f>
        <v/>
      </c>
      <c r="HO339" s="145" t="str">
        <f>IFERROR(IF(AND(HO$272=list!$D$3,'Box Calculation'!HO$279&lt;&gt;"h",$E339&lt;&gt;0),0,IF(AND(HO$273=list!$D$2,$E339&lt;&gt;0,TRUNC(VLOOKUP($E339,'Container Panel'!$B$41:$Z$100,$D339,0)/(VLOOKUP(HO$276,UI!$A$12:$O$51,VLOOKUP(HO$279,$B$276:$C$278,2,0),0)/1000))&gt;0),1,TRUNC(VLOOKUP($E339,'Container Panel'!$B$41:$Z$100,$D339,0)/(VLOOKUP(HO$276,UI!$A$12:$O$51,VLOOKUP(HO$279,$B$276:$C$278,2,0),0)/1000)))),"")</f>
        <v/>
      </c>
      <c r="HP339" s="145" t="str">
        <f>IFERROR(IF(AND(HP$272=list!$D$3,'Box Calculation'!HP$279&lt;&gt;"h",$E339&lt;&gt;0),0,IF(AND(HP$273=list!$D$2,$E339&lt;&gt;0,TRUNC(VLOOKUP($E339,'Container Panel'!$B$41:$Z$100,$D339,0)/(VLOOKUP(HP$276,UI!$A$12:$O$51,VLOOKUP(HP$279,$B$276:$C$278,2,0),0)/1000))&gt;0),1,TRUNC(VLOOKUP($E339,'Container Panel'!$B$41:$Z$100,$D339,0)/(VLOOKUP(HP$276,UI!$A$12:$O$51,VLOOKUP(HP$279,$B$276:$C$278,2,0),0)/1000)))),"")</f>
        <v/>
      </c>
      <c r="HQ339" s="145" t="str">
        <f>IFERROR(IF(AND(HQ$272=list!$D$3,'Box Calculation'!HQ$279&lt;&gt;"h",$E339&lt;&gt;0),0,IF(AND(HQ$273=list!$D$2,$E339&lt;&gt;0,TRUNC(VLOOKUP($E339,'Container Panel'!$B$41:$Z$100,$D339,0)/(VLOOKUP(HQ$276,UI!$A$12:$O$51,VLOOKUP(HQ$279,$B$276:$C$278,2,0),0)/1000))&gt;0),1,TRUNC(VLOOKUP($E339,'Container Panel'!$B$41:$Z$100,$D339,0)/(VLOOKUP(HQ$276,UI!$A$12:$O$51,VLOOKUP(HQ$279,$B$276:$C$278,2,0),0)/1000)))),"")</f>
        <v/>
      </c>
      <c r="HR339" s="145" t="str">
        <f>IFERROR(IF(AND(HR$272=list!$D$3,'Box Calculation'!HR$279&lt;&gt;"h",$E339&lt;&gt;0),0,IF(AND(HR$273=list!$D$2,$E339&lt;&gt;0,TRUNC(VLOOKUP($E339,'Container Panel'!$B$41:$Z$100,$D339,0)/(VLOOKUP(HR$276,UI!$A$12:$O$51,VLOOKUP(HR$279,$B$276:$C$278,2,0),0)/1000))&gt;0),1,TRUNC(VLOOKUP($E339,'Container Panel'!$B$41:$Z$100,$D339,0)/(VLOOKUP(HR$276,UI!$A$12:$O$51,VLOOKUP(HR$279,$B$276:$C$278,2,0),0)/1000)))),"")</f>
        <v/>
      </c>
      <c r="HS339" s="145" t="str">
        <f>IFERROR(IF(AND(HS$272=list!$D$3,'Box Calculation'!HS$279&lt;&gt;"h",$E339&lt;&gt;0),0,IF(AND(HS$273=list!$D$2,$E339&lt;&gt;0,TRUNC(VLOOKUP($E339,'Container Panel'!$B$41:$Z$100,$D339,0)/(VLOOKUP(HS$276,UI!$A$12:$O$51,VLOOKUP(HS$279,$B$276:$C$278,2,0),0)/1000))&gt;0),1,TRUNC(VLOOKUP($E339,'Container Panel'!$B$41:$Z$100,$D339,0)/(VLOOKUP(HS$276,UI!$A$12:$O$51,VLOOKUP(HS$279,$B$276:$C$278,2,0),0)/1000)))),"")</f>
        <v/>
      </c>
      <c r="HT339" s="145" t="str">
        <f>IFERROR(IF(AND(HT$272=list!$D$3,'Box Calculation'!HT$279&lt;&gt;"h",$E339&lt;&gt;0),0,IF(AND(HT$273=list!$D$2,$E339&lt;&gt;0,TRUNC(VLOOKUP($E339,'Container Panel'!$B$41:$Z$100,$D339,0)/(VLOOKUP(HT$276,UI!$A$12:$O$51,VLOOKUP(HT$279,$B$276:$C$278,2,0),0)/1000))&gt;0),1,TRUNC(VLOOKUP($E339,'Container Panel'!$B$41:$Z$100,$D339,0)/(VLOOKUP(HT$276,UI!$A$12:$O$51,VLOOKUP(HT$279,$B$276:$C$278,2,0),0)/1000)))),"")</f>
        <v/>
      </c>
      <c r="HU339" s="145" t="str">
        <f>IFERROR(IF(AND(HU$272=list!$D$3,'Box Calculation'!HU$279&lt;&gt;"h",$E339&lt;&gt;0),0,IF(AND(HU$273=list!$D$2,$E339&lt;&gt;0,TRUNC(VLOOKUP($E339,'Container Panel'!$B$41:$Z$100,$D339,0)/(VLOOKUP(HU$276,UI!$A$12:$O$51,VLOOKUP(HU$279,$B$276:$C$278,2,0),0)/1000))&gt;0),1,TRUNC(VLOOKUP($E339,'Container Panel'!$B$41:$Z$100,$D339,0)/(VLOOKUP(HU$276,UI!$A$12:$O$51,VLOOKUP(HU$279,$B$276:$C$278,2,0),0)/1000)))),"")</f>
        <v/>
      </c>
      <c r="HV339" s="145" t="str">
        <f>IFERROR(IF(AND(HV$272=list!$D$3,'Box Calculation'!HV$279&lt;&gt;"h",$E339&lt;&gt;0),0,IF(AND(HV$273=list!$D$2,$E339&lt;&gt;0,TRUNC(VLOOKUP($E339,'Container Panel'!$B$41:$Z$100,$D339,0)/(VLOOKUP(HV$276,UI!$A$12:$O$51,VLOOKUP(HV$279,$B$276:$C$278,2,0),0)/1000))&gt;0),1,TRUNC(VLOOKUP($E339,'Container Panel'!$B$41:$Z$100,$D339,0)/(VLOOKUP(HV$276,UI!$A$12:$O$51,VLOOKUP(HV$279,$B$276:$C$278,2,0),0)/1000)))),"")</f>
        <v/>
      </c>
      <c r="HW339" s="145" t="str">
        <f>IFERROR(IF(AND(HW$272=list!$D$3,'Box Calculation'!HW$279&lt;&gt;"h",$E339&lt;&gt;0),0,IF(AND(HW$273=list!$D$2,$E339&lt;&gt;0,TRUNC(VLOOKUP($E339,'Container Panel'!$B$41:$Z$100,$D339,0)/(VLOOKUP(HW$276,UI!$A$12:$O$51,VLOOKUP(HW$279,$B$276:$C$278,2,0),0)/1000))&gt;0),1,TRUNC(VLOOKUP($E339,'Container Panel'!$B$41:$Z$100,$D339,0)/(VLOOKUP(HW$276,UI!$A$12:$O$51,VLOOKUP(HW$279,$B$276:$C$278,2,0),0)/1000)))),"")</f>
        <v/>
      </c>
      <c r="HX339" s="145" t="str">
        <f>IFERROR(IF(AND(HX$272=list!$D$3,'Box Calculation'!HX$279&lt;&gt;"h",$E339&lt;&gt;0),0,IF(AND(HX$273=list!$D$2,$E339&lt;&gt;0,TRUNC(VLOOKUP($E339,'Container Panel'!$B$41:$Z$100,$D339,0)/(VLOOKUP(HX$276,UI!$A$12:$O$51,VLOOKUP(HX$279,$B$276:$C$278,2,0),0)/1000))&gt;0),1,TRUNC(VLOOKUP($E339,'Container Panel'!$B$41:$Z$100,$D339,0)/(VLOOKUP(HX$276,UI!$A$12:$O$51,VLOOKUP(HX$279,$B$276:$C$278,2,0),0)/1000)))),"")</f>
        <v/>
      </c>
      <c r="HY339" s="145" t="str">
        <f>IFERROR(IF(AND(HY$272=list!$D$3,'Box Calculation'!HY$279&lt;&gt;"h",$E339&lt;&gt;0),0,IF(AND(HY$273=list!$D$2,$E339&lt;&gt;0,TRUNC(VLOOKUP($E339,'Container Panel'!$B$41:$Z$100,$D339,0)/(VLOOKUP(HY$276,UI!$A$12:$O$51,VLOOKUP(HY$279,$B$276:$C$278,2,0),0)/1000))&gt;0),1,TRUNC(VLOOKUP($E339,'Container Panel'!$B$41:$Z$100,$D339,0)/(VLOOKUP(HY$276,UI!$A$12:$O$51,VLOOKUP(HY$279,$B$276:$C$278,2,0),0)/1000)))),"")</f>
        <v/>
      </c>
      <c r="HZ339" s="145" t="str">
        <f>IFERROR(IF(AND(HZ$272=list!$D$3,'Box Calculation'!HZ$279&lt;&gt;"h",$E339&lt;&gt;0),0,IF(AND(HZ$273=list!$D$2,$E339&lt;&gt;0,TRUNC(VLOOKUP($E339,'Container Panel'!$B$41:$Z$100,$D339,0)/(VLOOKUP(HZ$276,UI!$A$12:$O$51,VLOOKUP(HZ$279,$B$276:$C$278,2,0),0)/1000))&gt;0),1,TRUNC(VLOOKUP($E339,'Container Panel'!$B$41:$Z$100,$D339,0)/(VLOOKUP(HZ$276,UI!$A$12:$O$51,VLOOKUP(HZ$279,$B$276:$C$278,2,0),0)/1000)))),"")</f>
        <v/>
      </c>
      <c r="IA339" s="145" t="str">
        <f>IFERROR(IF(AND(IA$272=list!$D$3,'Box Calculation'!IA$279&lt;&gt;"h",$E339&lt;&gt;0),0,IF(AND(IA$273=list!$D$2,$E339&lt;&gt;0,TRUNC(VLOOKUP($E339,'Container Panel'!$B$41:$Z$100,$D339,0)/(VLOOKUP(IA$276,UI!$A$12:$O$51,VLOOKUP(IA$279,$B$276:$C$278,2,0),0)/1000))&gt;0),1,TRUNC(VLOOKUP($E339,'Container Panel'!$B$41:$Z$100,$D339,0)/(VLOOKUP(IA$276,UI!$A$12:$O$51,VLOOKUP(IA$279,$B$276:$C$278,2,0),0)/1000)))),"")</f>
        <v/>
      </c>
      <c r="IB339" s="145" t="str">
        <f>IFERROR(IF(AND(IB$272=list!$D$3,'Box Calculation'!IB$279&lt;&gt;"h",$E339&lt;&gt;0),0,IF(AND(IB$273=list!$D$2,$E339&lt;&gt;0,TRUNC(VLOOKUP($E339,'Container Panel'!$B$41:$Z$100,$D339,0)/(VLOOKUP(IB$276,UI!$A$12:$O$51,VLOOKUP(IB$279,$B$276:$C$278,2,0),0)/1000))&gt;0),1,TRUNC(VLOOKUP($E339,'Container Panel'!$B$41:$Z$100,$D339,0)/(VLOOKUP(IB$276,UI!$A$12:$O$51,VLOOKUP(IB$279,$B$276:$C$278,2,0),0)/1000)))),"")</f>
        <v/>
      </c>
      <c r="IC339" s="145" t="str">
        <f>IFERROR(IF(AND(IC$272=list!$D$3,'Box Calculation'!IC$279&lt;&gt;"h",$E339&lt;&gt;0),0,IF(AND(IC$273=list!$D$2,$E339&lt;&gt;0,TRUNC(VLOOKUP($E339,'Container Panel'!$B$41:$Z$100,$D339,0)/(VLOOKUP(IC$276,UI!$A$12:$O$51,VLOOKUP(IC$279,$B$276:$C$278,2,0),0)/1000))&gt;0),1,TRUNC(VLOOKUP($E339,'Container Panel'!$B$41:$Z$100,$D339,0)/(VLOOKUP(IC$276,UI!$A$12:$O$51,VLOOKUP(IC$279,$B$276:$C$278,2,0),0)/1000)))),"")</f>
        <v/>
      </c>
      <c r="ID339" s="145" t="str">
        <f>IFERROR(IF(AND(ID$272=list!$D$3,'Box Calculation'!ID$279&lt;&gt;"h",$E339&lt;&gt;0),0,IF(AND(ID$273=list!$D$2,$E339&lt;&gt;0,TRUNC(VLOOKUP($E339,'Container Panel'!$B$41:$Z$100,$D339,0)/(VLOOKUP(ID$276,UI!$A$12:$O$51,VLOOKUP(ID$279,$B$276:$C$278,2,0),0)/1000))&gt;0),1,TRUNC(VLOOKUP($E339,'Container Panel'!$B$41:$Z$100,$D339,0)/(VLOOKUP(ID$276,UI!$A$12:$O$51,VLOOKUP(ID$279,$B$276:$C$278,2,0),0)/1000)))),"")</f>
        <v/>
      </c>
      <c r="IE339" s="145" t="str">
        <f>IFERROR(IF(AND(IE$272=list!$D$3,'Box Calculation'!IE$279&lt;&gt;"h",$E339&lt;&gt;0),0,IF(AND(IE$273=list!$D$2,$E339&lt;&gt;0,TRUNC(VLOOKUP($E339,'Container Panel'!$B$41:$Z$100,$D339,0)/(VLOOKUP(IE$276,UI!$A$12:$O$51,VLOOKUP(IE$279,$B$276:$C$278,2,0),0)/1000))&gt;0),1,TRUNC(VLOOKUP($E339,'Container Panel'!$B$41:$Z$100,$D339,0)/(VLOOKUP(IE$276,UI!$A$12:$O$51,VLOOKUP(IE$279,$B$276:$C$278,2,0),0)/1000)))),"")</f>
        <v/>
      </c>
      <c r="IF339" s="145" t="str">
        <f>IFERROR(IF(AND(IF$272=list!$D$3,'Box Calculation'!IF$279&lt;&gt;"h",$E339&lt;&gt;0),0,IF(AND(IF$273=list!$D$2,$E339&lt;&gt;0,TRUNC(VLOOKUP($E339,'Container Panel'!$B$41:$Z$100,$D339,0)/(VLOOKUP(IF$276,UI!$A$12:$O$51,VLOOKUP(IF$279,$B$276:$C$278,2,0),0)/1000))&gt;0),1,TRUNC(VLOOKUP($E339,'Container Panel'!$B$41:$Z$100,$D339,0)/(VLOOKUP(IF$276,UI!$A$12:$O$51,VLOOKUP(IF$279,$B$276:$C$278,2,0),0)/1000)))),"")</f>
        <v/>
      </c>
      <c r="IG339" s="145" t="str">
        <f>IFERROR(IF(AND(IG$272=list!$D$3,'Box Calculation'!IG$279&lt;&gt;"h",$E339&lt;&gt;0),0,IF(AND(IG$273=list!$D$2,$E339&lt;&gt;0,TRUNC(VLOOKUP($E339,'Container Panel'!$B$41:$Z$100,$D339,0)/(VLOOKUP(IG$276,UI!$A$12:$O$51,VLOOKUP(IG$279,$B$276:$C$278,2,0),0)/1000))&gt;0),1,TRUNC(VLOOKUP($E339,'Container Panel'!$B$41:$Z$100,$D339,0)/(VLOOKUP(IG$276,UI!$A$12:$O$51,VLOOKUP(IG$279,$B$276:$C$278,2,0),0)/1000)))),"")</f>
        <v/>
      </c>
      <c r="IH339" s="145" t="str">
        <f>IFERROR(IF(AND(IH$272=list!$D$3,'Box Calculation'!IH$279&lt;&gt;"h",$E339&lt;&gt;0),0,IF(AND(IH$273=list!$D$2,$E339&lt;&gt;0,TRUNC(VLOOKUP($E339,'Container Panel'!$B$41:$Z$100,$D339,0)/(VLOOKUP(IH$276,UI!$A$12:$O$51,VLOOKUP(IH$279,$B$276:$C$278,2,0),0)/1000))&gt;0),1,TRUNC(VLOOKUP($E339,'Container Panel'!$B$41:$Z$100,$D339,0)/(VLOOKUP(IH$276,UI!$A$12:$O$51,VLOOKUP(IH$279,$B$276:$C$278,2,0),0)/1000)))),"")</f>
        <v/>
      </c>
      <c r="II339" s="145" t="str">
        <f>IFERROR(IF(AND(II$272=list!$D$3,'Box Calculation'!II$279&lt;&gt;"h",$E339&lt;&gt;0),0,IF(AND(II$273=list!$D$2,$E339&lt;&gt;0,TRUNC(VLOOKUP($E339,'Container Panel'!$B$41:$Z$100,$D339,0)/(VLOOKUP(II$276,UI!$A$12:$O$51,VLOOKUP(II$279,$B$276:$C$278,2,0),0)/1000))&gt;0),1,TRUNC(VLOOKUP($E339,'Container Panel'!$B$41:$Z$100,$D339,0)/(VLOOKUP(II$276,UI!$A$12:$O$51,VLOOKUP(II$279,$B$276:$C$278,2,0),0)/1000)))),"")</f>
        <v/>
      </c>
      <c r="IJ339" s="145" t="str">
        <f>IFERROR(IF(AND(IJ$272=list!$D$3,'Box Calculation'!IJ$279&lt;&gt;"h",$E339&lt;&gt;0),0,IF(AND(IJ$273=list!$D$2,$E339&lt;&gt;0,TRUNC(VLOOKUP($E339,'Container Panel'!$B$41:$Z$100,$D339,0)/(VLOOKUP(IJ$276,UI!$A$12:$O$51,VLOOKUP(IJ$279,$B$276:$C$278,2,0),0)/1000))&gt;0),1,TRUNC(VLOOKUP($E339,'Container Panel'!$B$41:$Z$100,$D339,0)/(VLOOKUP(IJ$276,UI!$A$12:$O$51,VLOOKUP(IJ$279,$B$276:$C$278,2,0),0)/1000)))),"")</f>
        <v/>
      </c>
      <c r="IK339" s="145" t="str">
        <f>IFERROR(IF(AND(IK$272=list!$D$3,'Box Calculation'!IK$279&lt;&gt;"h",$E339&lt;&gt;0),0,IF(AND(IK$273=list!$D$2,$E339&lt;&gt;0,TRUNC(VLOOKUP($E339,'Container Panel'!$B$41:$Z$100,$D339,0)/(VLOOKUP(IK$276,UI!$A$12:$O$51,VLOOKUP(IK$279,$B$276:$C$278,2,0),0)/1000))&gt;0),1,TRUNC(VLOOKUP($E339,'Container Panel'!$B$41:$Z$100,$D339,0)/(VLOOKUP(IK$276,UI!$A$12:$O$51,VLOOKUP(IK$279,$B$276:$C$278,2,0),0)/1000)))),"")</f>
        <v/>
      </c>
      <c r="IL339" s="145" t="str">
        <f>IFERROR(IF(AND(IL$272=list!$D$3,'Box Calculation'!IL$279&lt;&gt;"h",$E339&lt;&gt;0),0,IF(AND(IL$273=list!$D$2,$E339&lt;&gt;0,TRUNC(VLOOKUP($E339,'Container Panel'!$B$41:$Z$100,$D339,0)/(VLOOKUP(IL$276,UI!$A$12:$O$51,VLOOKUP(IL$279,$B$276:$C$278,2,0),0)/1000))&gt;0),1,TRUNC(VLOOKUP($E339,'Container Panel'!$B$41:$Z$100,$D339,0)/(VLOOKUP(IL$276,UI!$A$12:$O$51,VLOOKUP(IL$279,$B$276:$C$278,2,0),0)/1000)))),"")</f>
        <v/>
      </c>
    </row>
    <row r="340" spans="2:246">
      <c r="B340" s="74">
        <v>60</v>
      </c>
      <c r="C340" s="74">
        <f t="shared" si="191"/>
        <v>21</v>
      </c>
      <c r="D340" s="163">
        <f>MOD(B340,3)+'Container Panel'!$Q$38</f>
        <v>16</v>
      </c>
      <c r="E340" s="143">
        <f t="shared" si="193"/>
        <v>0</v>
      </c>
      <c r="F340" s="144" t="s">
        <v>75</v>
      </c>
      <c r="G340" s="145" t="str">
        <f>IFERROR(TRUNC(VLOOKUP($E340,'Container Panel'!$B$41:$Z$100,$D340,0)/(VLOOKUP(G$276,UI!$A$12:$O$51,VLOOKUP(G$277,$B$276:$C$278,2,0),0)/1000)),"")</f>
        <v/>
      </c>
      <c r="H340" s="145" t="str">
        <f>IFERROR(TRUNC(VLOOKUP($E340,'Container Panel'!$B$41:$Z$100,$D340,0)/(VLOOKUP(H$276,UI!$A$12:$O$51,VLOOKUP(H$277,$B$276:$C$278,2,0),0)/1000)),"")</f>
        <v/>
      </c>
      <c r="I340" s="145" t="str">
        <f>IFERROR(TRUNC(VLOOKUP($E340,'Container Panel'!$B$41:$Z$100,$D340,0)/(VLOOKUP(I$276,UI!$A$12:$O$51,VLOOKUP(I$277,$B$276:$C$278,2,0),0)/1000)),"")</f>
        <v/>
      </c>
      <c r="J340" s="145" t="str">
        <f>IFERROR(TRUNC(VLOOKUP($E340,'Container Panel'!$B$41:$Z$100,$D340,0)/(VLOOKUP(J$276,UI!$A$12:$O$51,VLOOKUP(J$277,$B$276:$C$278,2,0),0)/1000)),"")</f>
        <v/>
      </c>
      <c r="K340" s="145" t="str">
        <f>IFERROR(TRUNC(VLOOKUP($E340,'Container Panel'!$B$41:$Z$100,$D340,0)/(VLOOKUP(K$276,UI!$A$12:$O$51,VLOOKUP(K$277,$B$276:$C$278,2,0),0)/1000)),"")</f>
        <v/>
      </c>
      <c r="L340" s="145" t="str">
        <f>IFERROR(TRUNC(VLOOKUP($E340,'Container Panel'!$B$41:$Z$100,$D340,0)/(VLOOKUP(L$276,UI!$A$12:$O$51,VLOOKUP(L$277,$B$276:$C$278,2,0),0)/1000)),"")</f>
        <v/>
      </c>
      <c r="M340" s="145" t="str">
        <f>IFERROR(TRUNC(VLOOKUP($E340,'Container Panel'!$B$41:$Z$100,$D340,0)/(VLOOKUP(M$276,UI!$A$12:$O$51,VLOOKUP(M$277,$B$276:$C$278,2,0),0)/1000)),"")</f>
        <v/>
      </c>
      <c r="N340" s="145" t="str">
        <f>IFERROR(TRUNC(VLOOKUP($E340,'Container Panel'!$B$41:$Z$100,$D340,0)/(VLOOKUP(N$276,UI!$A$12:$O$51,VLOOKUP(N$277,$B$276:$C$278,2,0),0)/1000)),"")</f>
        <v/>
      </c>
      <c r="O340" s="145" t="str">
        <f>IFERROR(TRUNC(VLOOKUP($E340,'Container Panel'!$B$41:$Z$100,$D340,0)/(VLOOKUP(O$276,UI!$A$12:$O$51,VLOOKUP(O$277,$B$276:$C$278,2,0),0)/1000)),"")</f>
        <v/>
      </c>
      <c r="P340" s="145" t="str">
        <f>IFERROR(TRUNC(VLOOKUP($E340,'Container Panel'!$B$41:$Z$100,$D340,0)/(VLOOKUP(P$276,UI!$A$12:$O$51,VLOOKUP(P$277,$B$276:$C$278,2,0),0)/1000)),"")</f>
        <v/>
      </c>
      <c r="Q340" s="145" t="str">
        <f>IFERROR(TRUNC(VLOOKUP($E340,'Container Panel'!$B$41:$Z$100,$D340,0)/(VLOOKUP(Q$276,UI!$A$12:$O$51,VLOOKUP(Q$277,$B$276:$C$278,2,0),0)/1000)),"")</f>
        <v/>
      </c>
      <c r="R340" s="145" t="str">
        <f>IFERROR(TRUNC(VLOOKUP($E340,'Container Panel'!$B$41:$Z$100,$D340,0)/(VLOOKUP(R$276,UI!$A$12:$O$51,VLOOKUP(R$277,$B$276:$C$278,2,0),0)/1000)),"")</f>
        <v/>
      </c>
      <c r="S340" s="145" t="str">
        <f>IFERROR(TRUNC(VLOOKUP($E340,'Container Panel'!$B$41:$Z$100,$D340,0)/(VLOOKUP(S$276,UI!$A$12:$O$51,VLOOKUP(S$277,$B$276:$C$278,2,0),0)/1000)),"")</f>
        <v/>
      </c>
      <c r="T340" s="145" t="str">
        <f>IFERROR(TRUNC(VLOOKUP($E340,'Container Panel'!$B$41:$Z$100,$D340,0)/(VLOOKUP(T$276,UI!$A$12:$O$51,VLOOKUP(T$277,$B$276:$C$278,2,0),0)/1000)),"")</f>
        <v/>
      </c>
      <c r="U340" s="145" t="str">
        <f>IFERROR(TRUNC(VLOOKUP($E340,'Container Panel'!$B$41:$Z$100,$D340,0)/(VLOOKUP(U$276,UI!$A$12:$O$51,VLOOKUP(U$277,$B$276:$C$278,2,0),0)/1000)),"")</f>
        <v/>
      </c>
      <c r="V340" s="145" t="str">
        <f>IFERROR(TRUNC(VLOOKUP($E340,'Container Panel'!$B$41:$Z$100,$D340,0)/(VLOOKUP(V$276,UI!$A$12:$O$51,VLOOKUP(V$277,$B$276:$C$278,2,0),0)/1000)),"")</f>
        <v/>
      </c>
      <c r="W340" s="145" t="str">
        <f>IFERROR(TRUNC(VLOOKUP($E340,'Container Panel'!$B$41:$Z$100,$D340,0)/(VLOOKUP(W$276,UI!$A$12:$O$51,VLOOKUP(W$277,$B$276:$C$278,2,0),0)/1000)),"")</f>
        <v/>
      </c>
      <c r="X340" s="145" t="str">
        <f>IFERROR(TRUNC(VLOOKUP($E340,'Container Panel'!$B$41:$Z$100,$D340,0)/(VLOOKUP(X$276,UI!$A$12:$O$51,VLOOKUP(X$277,$B$276:$C$278,2,0),0)/1000)),"")</f>
        <v/>
      </c>
      <c r="Y340" s="145" t="str">
        <f>IFERROR(TRUNC(VLOOKUP($E340,'Container Panel'!$B$41:$Z$100,$D340,0)/(VLOOKUP(Y$276,UI!$A$12:$O$51,VLOOKUP(Y$277,$B$276:$C$278,2,0),0)/1000)),"")</f>
        <v/>
      </c>
      <c r="Z340" s="145" t="str">
        <f>IFERROR(TRUNC(VLOOKUP($E340,'Container Panel'!$B$41:$Z$100,$D340,0)/(VLOOKUP(Z$276,UI!$A$12:$O$51,VLOOKUP(Z$277,$B$276:$C$278,2,0),0)/1000)),"")</f>
        <v/>
      </c>
      <c r="AA340" s="145" t="str">
        <f>IFERROR(TRUNC(VLOOKUP($E340,'Container Panel'!$B$41:$Z$100,$D340,0)/(VLOOKUP(AA$276,UI!$A$12:$O$51,VLOOKUP(AA$277,$B$276:$C$278,2,0),0)/1000)),"")</f>
        <v/>
      </c>
      <c r="AB340" s="145" t="str">
        <f>IFERROR(TRUNC(VLOOKUP($E340,'Container Panel'!$B$41:$Z$100,$D340,0)/(VLOOKUP(AB$276,UI!$A$12:$O$51,VLOOKUP(AB$277,$B$276:$C$278,2,0),0)/1000)),"")</f>
        <v/>
      </c>
      <c r="AC340" s="145" t="str">
        <f>IFERROR(TRUNC(VLOOKUP($E340,'Container Panel'!$B$41:$Z$100,$D340,0)/(VLOOKUP(AC$276,UI!$A$12:$O$51,VLOOKUP(AC$277,$B$276:$C$278,2,0),0)/1000)),"")</f>
        <v/>
      </c>
      <c r="AD340" s="145" t="str">
        <f>IFERROR(TRUNC(VLOOKUP($E340,'Container Panel'!$B$41:$Z$100,$D340,0)/(VLOOKUP(AD$276,UI!$A$12:$O$51,VLOOKUP(AD$277,$B$276:$C$278,2,0),0)/1000)),"")</f>
        <v/>
      </c>
      <c r="AE340" s="145" t="str">
        <f>IFERROR(TRUNC(VLOOKUP($E340,'Container Panel'!$B$41:$Z$100,$D340,0)/(VLOOKUP(AE$276,UI!$A$12:$O$51,VLOOKUP(AE$277,$B$276:$C$278,2,0),0)/1000)),"")</f>
        <v/>
      </c>
      <c r="AF340" s="145" t="str">
        <f>IFERROR(TRUNC(VLOOKUP($E340,'Container Panel'!$B$41:$Z$100,$D340,0)/(VLOOKUP(AF$276,UI!$A$12:$O$51,VLOOKUP(AF$277,$B$276:$C$278,2,0),0)/1000)),"")</f>
        <v/>
      </c>
      <c r="AG340" s="145" t="str">
        <f>IFERROR(TRUNC(VLOOKUP($E340,'Container Panel'!$B$41:$Z$100,$D340,0)/(VLOOKUP(AG$276,UI!$A$12:$O$51,VLOOKUP(AG$277,$B$276:$C$278,2,0),0)/1000)),"")</f>
        <v/>
      </c>
      <c r="AH340" s="145" t="str">
        <f>IFERROR(TRUNC(VLOOKUP($E340,'Container Panel'!$B$41:$Z$100,$D340,0)/(VLOOKUP(AH$276,UI!$A$12:$O$51,VLOOKUP(AH$277,$B$276:$C$278,2,0),0)/1000)),"")</f>
        <v/>
      </c>
      <c r="AI340" s="145" t="str">
        <f>IFERROR(TRUNC(VLOOKUP($E340,'Container Panel'!$B$41:$Z$100,$D340,0)/(VLOOKUP(AI$276,UI!$A$12:$O$51,VLOOKUP(AI$277,$B$276:$C$278,2,0),0)/1000)),"")</f>
        <v/>
      </c>
      <c r="AJ340" s="145" t="str">
        <f>IFERROR(TRUNC(VLOOKUP($E340,'Container Panel'!$B$41:$Z$100,$D340,0)/(VLOOKUP(AJ$276,UI!$A$12:$O$51,VLOOKUP(AJ$277,$B$276:$C$278,2,0),0)/1000)),"")</f>
        <v/>
      </c>
      <c r="AK340" s="145" t="str">
        <f>IFERROR(TRUNC(VLOOKUP($E340,'Container Panel'!$B$41:$Z$100,$D340,0)/(VLOOKUP(AK$276,UI!$A$12:$O$51,VLOOKUP(AK$277,$B$276:$C$278,2,0),0)/1000)),"")</f>
        <v/>
      </c>
      <c r="AL340" s="145" t="str">
        <f>IFERROR(TRUNC(VLOOKUP($E340,'Container Panel'!$B$41:$Z$100,$D340,0)/(VLOOKUP(AL$276,UI!$A$12:$O$51,VLOOKUP(AL$277,$B$276:$C$278,2,0),0)/1000)),"")</f>
        <v/>
      </c>
      <c r="AM340" s="145" t="str">
        <f>IFERROR(TRUNC(VLOOKUP($E340,'Container Panel'!$B$41:$Z$100,$D340,0)/(VLOOKUP(AM$276,UI!$A$12:$O$51,VLOOKUP(AM$277,$B$276:$C$278,2,0),0)/1000)),"")</f>
        <v/>
      </c>
      <c r="AN340" s="145" t="str">
        <f>IFERROR(TRUNC(VLOOKUP($E340,'Container Panel'!$B$41:$Z$100,$D340,0)/(VLOOKUP(AN$276,UI!$A$12:$O$51,VLOOKUP(AN$277,$B$276:$C$278,2,0),0)/1000)),"")</f>
        <v/>
      </c>
      <c r="AO340" s="145" t="str">
        <f>IFERROR(TRUNC(VLOOKUP($E340,'Container Panel'!$B$41:$Z$100,$D340,0)/(VLOOKUP(AO$276,UI!$A$12:$O$51,VLOOKUP(AO$277,$B$276:$C$278,2,0),0)/1000)),"")</f>
        <v/>
      </c>
      <c r="AP340" s="145" t="str">
        <f>IFERROR(TRUNC(VLOOKUP($E340,'Container Panel'!$B$41:$Z$100,$D340,0)/(VLOOKUP(AP$276,UI!$A$12:$O$51,VLOOKUP(AP$277,$B$276:$C$278,2,0),0)/1000)),"")</f>
        <v/>
      </c>
      <c r="AQ340" s="145" t="str">
        <f>IFERROR(TRUNC(VLOOKUP($E340,'Container Panel'!$B$41:$Z$100,$D340,0)/(VLOOKUP(AQ$276,UI!$A$12:$O$51,VLOOKUP(AQ$277,$B$276:$C$278,2,0),0)/1000)),"")</f>
        <v/>
      </c>
      <c r="AR340" s="145" t="str">
        <f>IFERROR(TRUNC(VLOOKUP($E340,'Container Panel'!$B$41:$Z$100,$D340,0)/(VLOOKUP(AR$276,UI!$A$12:$O$51,VLOOKUP(AR$277,$B$276:$C$278,2,0),0)/1000)),"")</f>
        <v/>
      </c>
      <c r="AS340" s="145" t="str">
        <f>IFERROR(TRUNC(VLOOKUP($E340,'Container Panel'!$B$41:$Z$100,$D340,0)/(VLOOKUP(AS$276,UI!$A$12:$O$51,VLOOKUP(AS$277,$B$276:$C$278,2,0),0)/1000)),"")</f>
        <v/>
      </c>
      <c r="AT340" s="145" t="str">
        <f>IFERROR(TRUNC(VLOOKUP($E340,'Container Panel'!$B$41:$Z$100,$D340,0)/(VLOOKUP(AT$276,UI!$A$12:$O$51,VLOOKUP(AT$277,$B$276:$C$278,2,0),0)/1000)),"")</f>
        <v/>
      </c>
      <c r="AU340" s="145" t="str">
        <f>IFERROR(TRUNC(VLOOKUP($E340,'Container Panel'!$B$41:$Z$100,$D340,0)/(VLOOKUP(AU$276,UI!$A$12:$O$51,VLOOKUP(AU$277,$B$276:$C$278,2,0),0)/1000)),"")</f>
        <v/>
      </c>
      <c r="AV340" s="145" t="str">
        <f>IFERROR(TRUNC(VLOOKUP($E340,'Container Panel'!$B$41:$Z$100,$D340,0)/(VLOOKUP(AV$276,UI!$A$12:$O$51,VLOOKUP(AV$277,$B$276:$C$278,2,0),0)/1000)),"")</f>
        <v/>
      </c>
      <c r="AW340" s="145" t="str">
        <f>IFERROR(TRUNC(VLOOKUP($E340,'Container Panel'!$B$41:$Z$100,$D340,0)/(VLOOKUP(AW$276,UI!$A$12:$O$51,VLOOKUP(AW$277,$B$276:$C$278,2,0),0)/1000)),"")</f>
        <v/>
      </c>
      <c r="AX340" s="145" t="str">
        <f>IFERROR(TRUNC(VLOOKUP($E340,'Container Panel'!$B$41:$Z$100,$D340,0)/(VLOOKUP(AX$276,UI!$A$12:$O$51,VLOOKUP(AX$277,$B$276:$C$278,2,0),0)/1000)),"")</f>
        <v/>
      </c>
      <c r="AY340" s="145" t="str">
        <f>IFERROR(TRUNC(VLOOKUP($E340,'Container Panel'!$B$41:$Z$100,$D340,0)/(VLOOKUP(AY$276,UI!$A$12:$O$51,VLOOKUP(AY$277,$B$276:$C$278,2,0),0)/1000)),"")</f>
        <v/>
      </c>
      <c r="AZ340" s="145" t="str">
        <f>IFERROR(TRUNC(VLOOKUP($E340,'Container Panel'!$B$41:$Z$100,$D340,0)/(VLOOKUP(AZ$276,UI!$A$12:$O$51,VLOOKUP(AZ$277,$B$276:$C$278,2,0),0)/1000)),"")</f>
        <v/>
      </c>
      <c r="BA340" s="145" t="str">
        <f>IFERROR(TRUNC(VLOOKUP($E340,'Container Panel'!$B$41:$Z$100,$D340,0)/(VLOOKUP(BA$276,UI!$A$12:$O$51,VLOOKUP(BA$277,$B$276:$C$278,2,0),0)/1000)),"")</f>
        <v/>
      </c>
      <c r="BB340" s="145" t="str">
        <f>IFERROR(TRUNC(VLOOKUP($E340,'Container Panel'!$B$41:$Z$100,$D340,0)/(VLOOKUP(BB$276,UI!$A$12:$O$51,VLOOKUP(BB$277,$B$276:$C$278,2,0),0)/1000)),"")</f>
        <v/>
      </c>
      <c r="BC340" s="145" t="str">
        <f>IFERROR(TRUNC(VLOOKUP($E340,'Container Panel'!$B$41:$Z$100,$D340,0)/(VLOOKUP(BC$276,UI!$A$12:$O$51,VLOOKUP(BC$277,$B$276:$C$278,2,0),0)/1000)),"")</f>
        <v/>
      </c>
      <c r="BD340" s="145" t="str">
        <f>IFERROR(TRUNC(VLOOKUP($E340,'Container Panel'!$B$41:$Z$100,$D340,0)/(VLOOKUP(BD$276,UI!$A$12:$O$51,VLOOKUP(BD$277,$B$276:$C$278,2,0),0)/1000)),"")</f>
        <v/>
      </c>
      <c r="BE340" s="145" t="str">
        <f>IFERROR(TRUNC(VLOOKUP($E340,'Container Panel'!$B$41:$Z$100,$D340,0)/(VLOOKUP(BE$276,UI!$A$12:$O$51,VLOOKUP(BE$277,$B$276:$C$278,2,0),0)/1000)),"")</f>
        <v/>
      </c>
      <c r="BF340" s="145" t="str">
        <f>IFERROR(TRUNC(VLOOKUP($E340,'Container Panel'!$B$41:$Z$100,$D340,0)/(VLOOKUP(BF$276,UI!$A$12:$O$51,VLOOKUP(BF$277,$B$276:$C$278,2,0),0)/1000)),"")</f>
        <v/>
      </c>
      <c r="BG340" s="145" t="str">
        <f>IFERROR(TRUNC(VLOOKUP($E340,'Container Panel'!$B$41:$Z$100,$D340,0)/(VLOOKUP(BG$276,UI!$A$12:$O$51,VLOOKUP(BG$277,$B$276:$C$278,2,0),0)/1000)),"")</f>
        <v/>
      </c>
      <c r="BH340" s="145" t="str">
        <f>IFERROR(TRUNC(VLOOKUP($E340,'Container Panel'!$B$41:$Z$100,$D340,0)/(VLOOKUP(BH$276,UI!$A$12:$O$51,VLOOKUP(BH$277,$B$276:$C$278,2,0),0)/1000)),"")</f>
        <v/>
      </c>
      <c r="BI340" s="145" t="str">
        <f>IFERROR(TRUNC(VLOOKUP($E340,'Container Panel'!$B$41:$Z$100,$D340,0)/(VLOOKUP(BI$276,UI!$A$12:$O$51,VLOOKUP(BI$277,$B$276:$C$278,2,0),0)/1000)),"")</f>
        <v/>
      </c>
      <c r="BJ340" s="145" t="str">
        <f>IFERROR(TRUNC(VLOOKUP($E340,'Container Panel'!$B$41:$Z$100,$D340,0)/(VLOOKUP(BJ$276,UI!$A$12:$O$51,VLOOKUP(BJ$277,$B$276:$C$278,2,0),0)/1000)),"")</f>
        <v/>
      </c>
      <c r="BK340" s="145" t="str">
        <f>IFERROR(TRUNC(VLOOKUP($E340,'Container Panel'!$B$41:$Z$100,$D340,0)/(VLOOKUP(BK$276,UI!$A$12:$O$51,VLOOKUP(BK$277,$B$276:$C$278,2,0),0)/1000)),"")</f>
        <v/>
      </c>
      <c r="BL340" s="145" t="str">
        <f>IFERROR(TRUNC(VLOOKUP($E340,'Container Panel'!$B$41:$Z$100,$D340,0)/(VLOOKUP(BL$276,UI!$A$12:$O$51,VLOOKUP(BL$277,$B$276:$C$278,2,0),0)/1000)),"")</f>
        <v/>
      </c>
      <c r="BM340" s="145" t="str">
        <f>IFERROR(TRUNC(VLOOKUP($E340,'Container Panel'!$B$41:$Z$100,$D340,0)/(VLOOKUP(BM$276,UI!$A$12:$O$51,VLOOKUP(BM$277,$B$276:$C$278,2,0),0)/1000)),"")</f>
        <v/>
      </c>
      <c r="BN340" s="145" t="str">
        <f>IFERROR(TRUNC(VLOOKUP($E340,'Container Panel'!$B$41:$Z$100,$D340,0)/(VLOOKUP(BN$276,UI!$A$12:$O$51,VLOOKUP(BN$277,$B$276:$C$278,2,0),0)/1000)),"")</f>
        <v/>
      </c>
      <c r="BO340" s="145" t="str">
        <f>IFERROR(TRUNC(VLOOKUP($E340,'Container Panel'!$B$41:$Z$100,$D340,0)/(VLOOKUP(BO$276,UI!$A$12:$O$51,VLOOKUP(BO$277,$B$276:$C$278,2,0),0)/1000)),"")</f>
        <v/>
      </c>
      <c r="BP340" s="145" t="str">
        <f>IFERROR(TRUNC(VLOOKUP($E340,'Container Panel'!$B$41:$Z$100,$D340,0)/(VLOOKUP(BP$276,UI!$A$12:$O$51,VLOOKUP(BP$277,$B$276:$C$278,2,0),0)/1000)),"")</f>
        <v/>
      </c>
      <c r="BQ340" s="145" t="str">
        <f>IFERROR(TRUNC(VLOOKUP($E340,'Container Panel'!$B$41:$Z$100,$D340,0)/(VLOOKUP(BQ$276,UI!$A$12:$O$51,VLOOKUP(BQ$277,$B$276:$C$278,2,0),0)/1000)),"")</f>
        <v/>
      </c>
      <c r="BR340" s="145" t="str">
        <f>IFERROR(TRUNC(VLOOKUP($E340,'Container Panel'!$B$41:$Z$100,$D340,0)/(VLOOKUP(BR$276,UI!$A$12:$O$51,VLOOKUP(BR$277,$B$276:$C$278,2,0),0)/1000)),"")</f>
        <v/>
      </c>
      <c r="BS340" s="145" t="str">
        <f>IFERROR(TRUNC(VLOOKUP($E340,'Container Panel'!$B$41:$Z$100,$D340,0)/(VLOOKUP(BS$276,UI!$A$12:$O$51,VLOOKUP(BS$277,$B$276:$C$278,2,0),0)/1000)),"")</f>
        <v/>
      </c>
      <c r="BT340" s="145" t="str">
        <f>IFERROR(TRUNC(VLOOKUP($E340,'Container Panel'!$B$41:$Z$100,$D340,0)/(VLOOKUP(BT$276,UI!$A$12:$O$51,VLOOKUP(BT$277,$B$276:$C$278,2,0),0)/1000)),"")</f>
        <v/>
      </c>
      <c r="BU340" s="145" t="str">
        <f>IFERROR(TRUNC(VLOOKUP($E340,'Container Panel'!$B$41:$Z$100,$D340,0)/(VLOOKUP(BU$276,UI!$A$12:$O$51,VLOOKUP(BU$277,$B$276:$C$278,2,0),0)/1000)),"")</f>
        <v/>
      </c>
      <c r="BV340" s="145" t="str">
        <f>IFERROR(TRUNC(VLOOKUP($E340,'Container Panel'!$B$41:$Z$100,$D340,0)/(VLOOKUP(BV$276,UI!$A$12:$O$51,VLOOKUP(BV$277,$B$276:$C$278,2,0),0)/1000)),"")</f>
        <v/>
      </c>
      <c r="BW340" s="145" t="str">
        <f>IFERROR(TRUNC(VLOOKUP($E340,'Container Panel'!$B$41:$Z$100,$D340,0)/(VLOOKUP(BW$276,UI!$A$12:$O$51,VLOOKUP(BW$277,$B$276:$C$278,2,0),0)/1000)),"")</f>
        <v/>
      </c>
      <c r="BX340" s="145" t="str">
        <f>IFERROR(TRUNC(VLOOKUP($E340,'Container Panel'!$B$41:$Z$100,$D340,0)/(VLOOKUP(BX$276,UI!$A$12:$O$51,VLOOKUP(BX$277,$B$276:$C$278,2,0),0)/1000)),"")</f>
        <v/>
      </c>
      <c r="BY340" s="145" t="str">
        <f>IFERROR(TRUNC(VLOOKUP($E340,'Container Panel'!$B$41:$Z$100,$D340,0)/(VLOOKUP(BY$276,UI!$A$12:$O$51,VLOOKUP(BY$277,$B$276:$C$278,2,0),0)/1000)),"")</f>
        <v/>
      </c>
      <c r="BZ340" s="145" t="str">
        <f>IFERROR(TRUNC(VLOOKUP($E340,'Container Panel'!$B$41:$Z$100,$D340,0)/(VLOOKUP(BZ$276,UI!$A$12:$O$51,VLOOKUP(BZ$277,$B$276:$C$278,2,0),0)/1000)),"")</f>
        <v/>
      </c>
      <c r="CA340" s="145" t="str">
        <f>IFERROR(TRUNC(VLOOKUP($E340,'Container Panel'!$B$41:$Z$100,$D340,0)/(VLOOKUP(CA$276,UI!$A$12:$O$51,VLOOKUP(CA$277,$B$276:$C$278,2,0),0)/1000)),"")</f>
        <v/>
      </c>
      <c r="CB340" s="145" t="str">
        <f>IFERROR(TRUNC(VLOOKUP($E340,'Container Panel'!$B$41:$Z$100,$D340,0)/(VLOOKUP(CB$276,UI!$A$12:$O$51,VLOOKUP(CB$277,$B$276:$C$278,2,0),0)/1000)),"")</f>
        <v/>
      </c>
      <c r="CC340" s="145" t="str">
        <f>IFERROR(TRUNC(VLOOKUP($E340,'Container Panel'!$B$41:$Z$100,$D340,0)/(VLOOKUP(CC$276,UI!$A$12:$O$51,VLOOKUP(CC$277,$B$276:$C$278,2,0),0)/1000)),"")</f>
        <v/>
      </c>
      <c r="CD340" s="145" t="str">
        <f>IFERROR(TRUNC(VLOOKUP($E340,'Container Panel'!$B$41:$Z$100,$D340,0)/(VLOOKUP(CD$276,UI!$A$12:$O$51,VLOOKUP(CD$277,$B$276:$C$278,2,0),0)/1000)),"")</f>
        <v/>
      </c>
      <c r="CE340" s="145" t="str">
        <f>IFERROR(TRUNC(VLOOKUP($E340,'Container Panel'!$B$41:$Z$100,$D340,0)/(VLOOKUP(CE$276,UI!$A$12:$O$51,VLOOKUP(CE$277,$B$276:$C$278,2,0),0)/1000)),"")</f>
        <v/>
      </c>
      <c r="CF340" s="145" t="str">
        <f>IFERROR(TRUNC(VLOOKUP($E340,'Container Panel'!$B$41:$Z$100,$D340,0)/(VLOOKUP(CF$276,UI!$A$12:$O$51,VLOOKUP(CF$277,$B$276:$C$278,2,0),0)/1000)),"")</f>
        <v/>
      </c>
      <c r="CG340" s="145" t="str">
        <f>IFERROR(TRUNC(VLOOKUP($E340,'Container Panel'!$B$41:$Z$100,$D340,0)/(VLOOKUP(CG$276,UI!$A$12:$O$51,VLOOKUP(CG$277,$B$276:$C$278,2,0),0)/1000)),"")</f>
        <v/>
      </c>
      <c r="CH340" s="145" t="str">
        <f>IFERROR(TRUNC(VLOOKUP($E340,'Container Panel'!$B$41:$Z$100,$D340,0)/(VLOOKUP(CH$276,UI!$A$12:$O$51,VLOOKUP(CH$277,$B$276:$C$278,2,0),0)/1000)),"")</f>
        <v/>
      </c>
      <c r="CI340" s="145" t="str">
        <f>IFERROR(TRUNC(VLOOKUP($E340,'Container Panel'!$B$41:$Z$100,$D340,0)/(VLOOKUP(CI$276,UI!$A$12:$O$51,VLOOKUP(CI$277,$B$276:$C$278,2,0),0)/1000)),"")</f>
        <v/>
      </c>
      <c r="CJ340" s="145" t="str">
        <f>IFERROR(TRUNC(VLOOKUP($E340,'Container Panel'!$B$41:$Z$100,$D340,0)/(VLOOKUP(CJ$276,UI!$A$12:$O$51,VLOOKUP(CJ$277,$B$276:$C$278,2,0),0)/1000)),"")</f>
        <v/>
      </c>
      <c r="CK340" s="145" t="str">
        <f>IFERROR(TRUNC(VLOOKUP($E340,'Container Panel'!$B$41:$Z$100,$D340,0)/(VLOOKUP(CK$276,UI!$A$12:$O$51,VLOOKUP(CK$277,$B$276:$C$278,2,0),0)/1000)),"")</f>
        <v/>
      </c>
      <c r="CL340" s="145" t="str">
        <f>IFERROR(TRUNC(VLOOKUP($E340,'Container Panel'!$B$41:$Z$100,$D340,0)/(VLOOKUP(CL$276,UI!$A$12:$O$51,VLOOKUP(CL$277,$B$276:$C$278,2,0),0)/1000)),"")</f>
        <v/>
      </c>
      <c r="CM340" s="145" t="str">
        <f>IFERROR(TRUNC(VLOOKUP($E340,'Container Panel'!$B$41:$Z$100,$D340,0)/(VLOOKUP(CM$276,UI!$A$12:$O$51,VLOOKUP(CM$277,$B$276:$C$278,2,0),0)/1000)),"")</f>
        <v/>
      </c>
      <c r="CN340" s="145" t="str">
        <f>IFERROR(TRUNC(VLOOKUP($E340,'Container Panel'!$B$41:$Z$100,$D340,0)/(VLOOKUP(CN$276,UI!$A$12:$O$51,VLOOKUP(CN$277,$B$276:$C$278,2,0),0)/1000)),"")</f>
        <v/>
      </c>
      <c r="CO340" s="145" t="str">
        <f>IFERROR(TRUNC(VLOOKUP($E340,'Container Panel'!$B$41:$Z$100,$D340,0)/(VLOOKUP(CO$276,UI!$A$12:$O$51,VLOOKUP(CO$277,$B$276:$C$278,2,0),0)/1000)),"")</f>
        <v/>
      </c>
      <c r="CP340" s="145" t="str">
        <f>IFERROR(TRUNC(VLOOKUP($E340,'Container Panel'!$B$41:$Z$100,$D340,0)/(VLOOKUP(CP$276,UI!$A$12:$O$51,VLOOKUP(CP$277,$B$276:$C$278,2,0),0)/1000)),"")</f>
        <v/>
      </c>
      <c r="CQ340" s="145" t="str">
        <f>IFERROR(TRUNC(VLOOKUP($E340,'Container Panel'!$B$41:$Z$100,$D340,0)/(VLOOKUP(CQ$276,UI!$A$12:$O$51,VLOOKUP(CQ$277,$B$276:$C$278,2,0),0)/1000)),"")</f>
        <v/>
      </c>
      <c r="CR340" s="145" t="str">
        <f>IFERROR(TRUNC(VLOOKUP($E340,'Container Panel'!$B$41:$Z$100,$D340,0)/(VLOOKUP(CR$276,UI!$A$12:$O$51,VLOOKUP(CR$277,$B$276:$C$278,2,0),0)/1000)),"")</f>
        <v/>
      </c>
      <c r="CS340" s="145" t="str">
        <f>IFERROR(TRUNC(VLOOKUP($E340,'Container Panel'!$B$41:$Z$100,$D340,0)/(VLOOKUP(CS$276,UI!$A$12:$O$51,VLOOKUP(CS$277,$B$276:$C$278,2,0),0)/1000)),"")</f>
        <v/>
      </c>
      <c r="CT340" s="145" t="str">
        <f>IFERROR(TRUNC(VLOOKUP($E340,'Container Panel'!$B$41:$Z$100,$D340,0)/(VLOOKUP(CT$276,UI!$A$12:$O$51,VLOOKUP(CT$277,$B$276:$C$278,2,0),0)/1000)),"")</f>
        <v/>
      </c>
      <c r="CU340" s="145" t="str">
        <f>IFERROR(TRUNC(VLOOKUP($E340,'Container Panel'!$B$41:$Z$100,$D340,0)/(VLOOKUP(CU$276,UI!$A$12:$O$51,VLOOKUP(CU$277,$B$276:$C$278,2,0),0)/1000)),"")</f>
        <v/>
      </c>
      <c r="CV340" s="145" t="str">
        <f>IFERROR(TRUNC(VLOOKUP($E340,'Container Panel'!$B$41:$Z$100,$D340,0)/(VLOOKUP(CV$276,UI!$A$12:$O$51,VLOOKUP(CV$277,$B$276:$C$278,2,0),0)/1000)),"")</f>
        <v/>
      </c>
      <c r="CW340" s="145" t="str">
        <f>IFERROR(TRUNC(VLOOKUP($E340,'Container Panel'!$B$41:$Z$100,$D340,0)/(VLOOKUP(CW$276,UI!$A$12:$O$51,VLOOKUP(CW$277,$B$276:$C$278,2,0),0)/1000)),"")</f>
        <v/>
      </c>
      <c r="CX340" s="145" t="str">
        <f>IFERROR(TRUNC(VLOOKUP($E340,'Container Panel'!$B$41:$Z$100,$D340,0)/(VLOOKUP(CX$276,UI!$A$12:$O$51,VLOOKUP(CX$277,$B$276:$C$278,2,0),0)/1000)),"")</f>
        <v/>
      </c>
      <c r="CY340" s="145" t="str">
        <f>IFERROR(TRUNC(VLOOKUP($E340,'Container Panel'!$B$41:$Z$100,$D340,0)/(VLOOKUP(CY$276,UI!$A$12:$O$51,VLOOKUP(CY$277,$B$276:$C$278,2,0),0)/1000)),"")</f>
        <v/>
      </c>
      <c r="CZ340" s="145" t="str">
        <f>IFERROR(TRUNC(VLOOKUP($E340,'Container Panel'!$B$41:$Z$100,$D340,0)/(VLOOKUP(CZ$276,UI!$A$12:$O$51,VLOOKUP(CZ$277,$B$276:$C$278,2,0),0)/1000)),"")</f>
        <v/>
      </c>
      <c r="DA340" s="145" t="str">
        <f>IFERROR(TRUNC(VLOOKUP($E340,'Container Panel'!$B$41:$Z$100,$D340,0)/(VLOOKUP(DA$276,UI!$A$12:$O$51,VLOOKUP(DA$277,$B$276:$C$278,2,0),0)/1000)),"")</f>
        <v/>
      </c>
      <c r="DB340" s="145" t="str">
        <f>IFERROR(TRUNC(VLOOKUP($E340,'Container Panel'!$B$41:$Z$100,$D340,0)/(VLOOKUP(DB$276,UI!$A$12:$O$51,VLOOKUP(DB$277,$B$276:$C$278,2,0),0)/1000)),"")</f>
        <v/>
      </c>
      <c r="DC340" s="145" t="str">
        <f>IFERROR(TRUNC(VLOOKUP($E340,'Container Panel'!$B$41:$Z$100,$D340,0)/(VLOOKUP(DC$276,UI!$A$12:$O$51,VLOOKUP(DC$277,$B$276:$C$278,2,0),0)/1000)),"")</f>
        <v/>
      </c>
      <c r="DD340" s="145" t="str">
        <f>IFERROR(TRUNC(VLOOKUP($E340,'Container Panel'!$B$41:$Z$100,$D340,0)/(VLOOKUP(DD$276,UI!$A$12:$O$51,VLOOKUP(DD$277,$B$276:$C$278,2,0),0)/1000)),"")</f>
        <v/>
      </c>
      <c r="DE340" s="145" t="str">
        <f>IFERROR(TRUNC(VLOOKUP($E340,'Container Panel'!$B$41:$Z$100,$D340,0)/(VLOOKUP(DE$276,UI!$A$12:$O$51,VLOOKUP(DE$277,$B$276:$C$278,2,0),0)/1000)),"")</f>
        <v/>
      </c>
      <c r="DF340" s="145" t="str">
        <f>IFERROR(TRUNC(VLOOKUP($E340,'Container Panel'!$B$41:$Z$100,$D340,0)/(VLOOKUP(DF$276,UI!$A$12:$O$51,VLOOKUP(DF$277,$B$276:$C$278,2,0),0)/1000)),"")</f>
        <v/>
      </c>
      <c r="DG340" s="145" t="str">
        <f>IFERROR(TRUNC(VLOOKUP($E340,'Container Panel'!$B$41:$Z$100,$D340,0)/(VLOOKUP(DG$276,UI!$A$12:$O$51,VLOOKUP(DG$277,$B$276:$C$278,2,0),0)/1000)),"")</f>
        <v/>
      </c>
      <c r="DH340" s="145" t="str">
        <f>IFERROR(TRUNC(VLOOKUP($E340,'Container Panel'!$B$41:$Z$100,$D340,0)/(VLOOKUP(DH$276,UI!$A$12:$O$51,VLOOKUP(DH$277,$B$276:$C$278,2,0),0)/1000)),"")</f>
        <v/>
      </c>
      <c r="DI340" s="145" t="str">
        <f>IFERROR(TRUNC(VLOOKUP($E340,'Container Panel'!$B$41:$Z$100,$D340,0)/(VLOOKUP(DI$276,UI!$A$12:$O$51,VLOOKUP(DI$277,$B$276:$C$278,2,0),0)/1000)),"")</f>
        <v/>
      </c>
      <c r="DJ340" s="145" t="str">
        <f>IFERROR(TRUNC(VLOOKUP($E340,'Container Panel'!$B$41:$Z$100,$D340,0)/(VLOOKUP(DJ$276,UI!$A$12:$O$51,VLOOKUP(DJ$277,$B$276:$C$278,2,0),0)/1000)),"")</f>
        <v/>
      </c>
      <c r="DK340" s="145" t="str">
        <f>IFERROR(TRUNC(VLOOKUP($E340,'Container Panel'!$B$41:$Z$100,$D340,0)/(VLOOKUP(DK$276,UI!$A$12:$O$51,VLOOKUP(DK$277,$B$276:$C$278,2,0),0)/1000)),"")</f>
        <v/>
      </c>
      <c r="DL340" s="145" t="str">
        <f>IFERROR(TRUNC(VLOOKUP($E340,'Container Panel'!$B$41:$Z$100,$D340,0)/(VLOOKUP(DL$276,UI!$A$12:$O$51,VLOOKUP(DL$277,$B$276:$C$278,2,0),0)/1000)),"")</f>
        <v/>
      </c>
      <c r="DM340" s="145" t="str">
        <f>IFERROR(TRUNC(VLOOKUP($E340,'Container Panel'!$B$41:$Z$100,$D340,0)/(VLOOKUP(DM$276,UI!$A$12:$O$51,VLOOKUP(DM$277,$B$276:$C$278,2,0),0)/1000)),"")</f>
        <v/>
      </c>
      <c r="DN340" s="145" t="str">
        <f>IFERROR(TRUNC(VLOOKUP($E340,'Container Panel'!$B$41:$Z$100,$D340,0)/(VLOOKUP(DN$276,UI!$A$12:$O$51,VLOOKUP(DN$277,$B$276:$C$278,2,0),0)/1000)),"")</f>
        <v/>
      </c>
      <c r="DO340" s="145" t="str">
        <f>IFERROR(TRUNC(VLOOKUP($E340,'Container Panel'!$B$41:$Z$100,$D340,0)/(VLOOKUP(DO$276,UI!$A$12:$O$51,VLOOKUP(DO$277,$B$276:$C$278,2,0),0)/1000)),"")</f>
        <v/>
      </c>
      <c r="DP340" s="145" t="str">
        <f>IFERROR(TRUNC(VLOOKUP($E340,'Container Panel'!$B$41:$Z$100,$D340,0)/(VLOOKUP(DP$276,UI!$A$12:$O$51,VLOOKUP(DP$277,$B$276:$C$278,2,0),0)/1000)),"")</f>
        <v/>
      </c>
      <c r="DQ340" s="145" t="str">
        <f>IFERROR(TRUNC(VLOOKUP($E340,'Container Panel'!$B$41:$Z$100,$D340,0)/(VLOOKUP(DQ$276,UI!$A$12:$O$51,VLOOKUP(DQ$277,$B$276:$C$278,2,0),0)/1000)),"")</f>
        <v/>
      </c>
      <c r="DR340" s="145" t="str">
        <f>IFERROR(TRUNC(VLOOKUP($E340,'Container Panel'!$B$41:$Z$100,$D340,0)/(VLOOKUP(DR$276,UI!$A$12:$O$51,VLOOKUP(DR$277,$B$276:$C$278,2,0),0)/1000)),"")</f>
        <v/>
      </c>
      <c r="DS340" s="145" t="str">
        <f>IFERROR(TRUNC(VLOOKUP($E340,'Container Panel'!$B$41:$Z$100,$D340,0)/(VLOOKUP(DS$276,UI!$A$12:$O$51,VLOOKUP(DS$277,$B$276:$C$278,2,0),0)/1000)),"")</f>
        <v/>
      </c>
      <c r="DT340" s="145" t="str">
        <f>IFERROR(TRUNC(VLOOKUP($E340,'Container Panel'!$B$41:$Z$100,$D340,0)/(VLOOKUP(DT$276,UI!$A$12:$O$51,VLOOKUP(DT$277,$B$276:$C$278,2,0),0)/1000)),"")</f>
        <v/>
      </c>
      <c r="DU340" s="145" t="str">
        <f>IFERROR(TRUNC(VLOOKUP($E340,'Container Panel'!$B$41:$Z$100,$D340,0)/(VLOOKUP(DU$276,UI!$A$12:$O$51,VLOOKUP(DU$277,$B$276:$C$278,2,0),0)/1000)),"")</f>
        <v/>
      </c>
      <c r="DV340" s="145" t="str">
        <f>IFERROR(TRUNC(VLOOKUP($E340,'Container Panel'!$B$41:$Z$100,$D340,0)/(VLOOKUP(DV$276,UI!$A$12:$O$51,VLOOKUP(DV$277,$B$276:$C$278,2,0),0)/1000)),"")</f>
        <v/>
      </c>
      <c r="DW340" s="145" t="str">
        <f>IFERROR(TRUNC(VLOOKUP($E340,'Container Panel'!$B$41:$Z$100,$D340,0)/(VLOOKUP(DW$276,UI!$A$12:$O$51,VLOOKUP(DW$277,$B$276:$C$278,2,0),0)/1000)),"")</f>
        <v/>
      </c>
      <c r="DX340" s="145" t="str">
        <f>IFERROR(TRUNC(VLOOKUP($E340,'Container Panel'!$B$41:$Z$100,$D340,0)/(VLOOKUP(DX$276,UI!$A$12:$O$51,VLOOKUP(DX$277,$B$276:$C$278,2,0),0)/1000)),"")</f>
        <v/>
      </c>
      <c r="DY340" s="145" t="str">
        <f>IFERROR(TRUNC(VLOOKUP($E340,'Container Panel'!$B$41:$Z$100,$D340,0)/(VLOOKUP(DY$276,UI!$A$12:$O$51,VLOOKUP(DY$277,$B$276:$C$278,2,0),0)/1000)),"")</f>
        <v/>
      </c>
      <c r="DZ340" s="145" t="str">
        <f>IFERROR(TRUNC(VLOOKUP($E340,'Container Panel'!$B$41:$Z$100,$D340,0)/(VLOOKUP(DZ$276,UI!$A$12:$O$51,VLOOKUP(DZ$277,$B$276:$C$278,2,0),0)/1000)),"")</f>
        <v/>
      </c>
      <c r="EA340" s="145" t="str">
        <f>IFERROR(TRUNC(VLOOKUP($E340,'Container Panel'!$B$41:$Z$100,$D340,0)/(VLOOKUP(EA$276,UI!$A$12:$O$51,VLOOKUP(EA$277,$B$276:$C$278,2,0),0)/1000)),"")</f>
        <v/>
      </c>
      <c r="EB340" s="145" t="str">
        <f>IFERROR(TRUNC(VLOOKUP($E340,'Container Panel'!$B$41:$Z$100,$D340,0)/(VLOOKUP(EB$276,UI!$A$12:$O$51,VLOOKUP(EB$277,$B$276:$C$278,2,0),0)/1000)),"")</f>
        <v/>
      </c>
      <c r="EC340" s="145" t="str">
        <f>IFERROR(TRUNC(VLOOKUP($E340,'Container Panel'!$B$41:$Z$100,$D340,0)/(VLOOKUP(EC$276,UI!$A$12:$O$51,VLOOKUP(EC$277,$B$276:$C$278,2,0),0)/1000)),"")</f>
        <v/>
      </c>
      <c r="ED340" s="145" t="str">
        <f>IFERROR(TRUNC(VLOOKUP($E340,'Container Panel'!$B$41:$Z$100,$D340,0)/(VLOOKUP(ED$276,UI!$A$12:$O$51,VLOOKUP(ED$277,$B$276:$C$278,2,0),0)/1000)),"")</f>
        <v/>
      </c>
      <c r="EE340" s="145" t="str">
        <f>IFERROR(TRUNC(VLOOKUP($E340,'Container Panel'!$B$41:$Z$100,$D340,0)/(VLOOKUP(EE$276,UI!$A$12:$O$51,VLOOKUP(EE$277,$B$276:$C$278,2,0),0)/1000)),"")</f>
        <v/>
      </c>
      <c r="EF340" s="145" t="str">
        <f>IFERROR(TRUNC(VLOOKUP($E340,'Container Panel'!$B$41:$Z$100,$D340,0)/(VLOOKUP(EF$276,UI!$A$12:$O$51,VLOOKUP(EF$277,$B$276:$C$278,2,0),0)/1000)),"")</f>
        <v/>
      </c>
      <c r="EG340" s="145" t="str">
        <f>IFERROR(TRUNC(VLOOKUP($E340,'Container Panel'!$B$41:$Z$100,$D340,0)/(VLOOKUP(EG$276,UI!$A$12:$O$51,VLOOKUP(EG$277,$B$276:$C$278,2,0),0)/1000)),"")</f>
        <v/>
      </c>
      <c r="EH340" s="145" t="str">
        <f>IFERROR(TRUNC(VLOOKUP($E340,'Container Panel'!$B$41:$Z$100,$D340,0)/(VLOOKUP(EH$276,UI!$A$12:$O$51,VLOOKUP(EH$277,$B$276:$C$278,2,0),0)/1000)),"")</f>
        <v/>
      </c>
      <c r="EI340" s="145" t="str">
        <f>IFERROR(TRUNC(VLOOKUP($E340,'Container Panel'!$B$41:$Z$100,$D340,0)/(VLOOKUP(EI$276,UI!$A$12:$O$51,VLOOKUP(EI$277,$B$276:$C$278,2,0),0)/1000)),"")</f>
        <v/>
      </c>
      <c r="EJ340" s="145" t="str">
        <f>IFERROR(TRUNC(VLOOKUP($E340,'Container Panel'!$B$41:$Z$100,$D340,0)/(VLOOKUP(EJ$276,UI!$A$12:$O$51,VLOOKUP(EJ$277,$B$276:$C$278,2,0),0)/1000)),"")</f>
        <v/>
      </c>
      <c r="EK340" s="145" t="str">
        <f>IFERROR(TRUNC(VLOOKUP($E340,'Container Panel'!$B$41:$Z$100,$D340,0)/(VLOOKUP(EK$276,UI!$A$12:$O$51,VLOOKUP(EK$277,$B$276:$C$278,2,0),0)/1000)),"")</f>
        <v/>
      </c>
      <c r="EL340" s="145" t="str">
        <f>IFERROR(TRUNC(VLOOKUP($E340,'Container Panel'!$B$41:$Z$100,$D340,0)/(VLOOKUP(EL$276,UI!$A$12:$O$51,VLOOKUP(EL$277,$B$276:$C$278,2,0),0)/1000)),"")</f>
        <v/>
      </c>
      <c r="EM340" s="145" t="str">
        <f>IFERROR(TRUNC(VLOOKUP($E340,'Container Panel'!$B$41:$Z$100,$D340,0)/(VLOOKUP(EM$276,UI!$A$12:$O$51,VLOOKUP(EM$277,$B$276:$C$278,2,0),0)/1000)),"")</f>
        <v/>
      </c>
      <c r="EN340" s="145" t="str">
        <f>IFERROR(TRUNC(VLOOKUP($E340,'Container Panel'!$B$41:$Z$100,$D340,0)/(VLOOKUP(EN$276,UI!$A$12:$O$51,VLOOKUP(EN$277,$B$276:$C$278,2,0),0)/1000)),"")</f>
        <v/>
      </c>
      <c r="EO340" s="145" t="str">
        <f>IFERROR(TRUNC(VLOOKUP($E340,'Container Panel'!$B$41:$Z$100,$D340,0)/(VLOOKUP(EO$276,UI!$A$12:$O$51,VLOOKUP(EO$277,$B$276:$C$278,2,0),0)/1000)),"")</f>
        <v/>
      </c>
      <c r="EP340" s="145" t="str">
        <f>IFERROR(TRUNC(VLOOKUP($E340,'Container Panel'!$B$41:$Z$100,$D340,0)/(VLOOKUP(EP$276,UI!$A$12:$O$51,VLOOKUP(EP$277,$B$276:$C$278,2,0),0)/1000)),"")</f>
        <v/>
      </c>
      <c r="EQ340" s="145" t="str">
        <f>IFERROR(TRUNC(VLOOKUP($E340,'Container Panel'!$B$41:$Z$100,$D340,0)/(VLOOKUP(EQ$276,UI!$A$12:$O$51,VLOOKUP(EQ$277,$B$276:$C$278,2,0),0)/1000)),"")</f>
        <v/>
      </c>
      <c r="ER340" s="145" t="str">
        <f>IFERROR(TRUNC(VLOOKUP($E340,'Container Panel'!$B$41:$Z$100,$D340,0)/(VLOOKUP(ER$276,UI!$A$12:$O$51,VLOOKUP(ER$277,$B$276:$C$278,2,0),0)/1000)),"")</f>
        <v/>
      </c>
      <c r="ES340" s="145" t="str">
        <f>IFERROR(TRUNC(VLOOKUP($E340,'Container Panel'!$B$41:$Z$100,$D340,0)/(VLOOKUP(ES$276,UI!$A$12:$O$51,VLOOKUP(ES$277,$B$276:$C$278,2,0),0)/1000)),"")</f>
        <v/>
      </c>
      <c r="ET340" s="145" t="str">
        <f>IFERROR(TRUNC(VLOOKUP($E340,'Container Panel'!$B$41:$Z$100,$D340,0)/(VLOOKUP(ET$276,UI!$A$12:$O$51,VLOOKUP(ET$277,$B$276:$C$278,2,0),0)/1000)),"")</f>
        <v/>
      </c>
      <c r="EU340" s="145" t="str">
        <f>IFERROR(TRUNC(VLOOKUP($E340,'Container Panel'!$B$41:$Z$100,$D340,0)/(VLOOKUP(EU$276,UI!$A$12:$O$51,VLOOKUP(EU$277,$B$276:$C$278,2,0),0)/1000)),"")</f>
        <v/>
      </c>
      <c r="EV340" s="145" t="str">
        <f>IFERROR(TRUNC(VLOOKUP($E340,'Container Panel'!$B$41:$Z$100,$D340,0)/(VLOOKUP(EV$276,UI!$A$12:$O$51,VLOOKUP(EV$277,$B$276:$C$278,2,0),0)/1000)),"")</f>
        <v/>
      </c>
      <c r="EW340" s="145" t="str">
        <f>IFERROR(TRUNC(VLOOKUP($E340,'Container Panel'!$B$41:$Z$100,$D340,0)/(VLOOKUP(EW$276,UI!$A$12:$O$51,VLOOKUP(EW$277,$B$276:$C$278,2,0),0)/1000)),"")</f>
        <v/>
      </c>
      <c r="EX340" s="145" t="str">
        <f>IFERROR(TRUNC(VLOOKUP($E340,'Container Panel'!$B$41:$Z$100,$D340,0)/(VLOOKUP(EX$276,UI!$A$12:$O$51,VLOOKUP(EX$277,$B$276:$C$278,2,0),0)/1000)),"")</f>
        <v/>
      </c>
      <c r="EY340" s="145" t="str">
        <f>IFERROR(TRUNC(VLOOKUP($E340,'Container Panel'!$B$41:$Z$100,$D340,0)/(VLOOKUP(EY$276,UI!$A$12:$O$51,VLOOKUP(EY$277,$B$276:$C$278,2,0),0)/1000)),"")</f>
        <v/>
      </c>
      <c r="EZ340" s="145" t="str">
        <f>IFERROR(TRUNC(VLOOKUP($E340,'Container Panel'!$B$41:$Z$100,$D340,0)/(VLOOKUP(EZ$276,UI!$A$12:$O$51,VLOOKUP(EZ$277,$B$276:$C$278,2,0),0)/1000)),"")</f>
        <v/>
      </c>
      <c r="FA340" s="145" t="str">
        <f>IFERROR(TRUNC(VLOOKUP($E340,'Container Panel'!$B$41:$Z$100,$D340,0)/(VLOOKUP(FA$276,UI!$A$12:$O$51,VLOOKUP(FA$277,$B$276:$C$278,2,0),0)/1000)),"")</f>
        <v/>
      </c>
      <c r="FB340" s="145" t="str">
        <f>IFERROR(TRUNC(VLOOKUP($E340,'Container Panel'!$B$41:$Z$100,$D340,0)/(VLOOKUP(FB$276,UI!$A$12:$O$51,VLOOKUP(FB$277,$B$276:$C$278,2,0),0)/1000)),"")</f>
        <v/>
      </c>
      <c r="FC340" s="145" t="str">
        <f>IFERROR(TRUNC(VLOOKUP($E340,'Container Panel'!$B$41:$Z$100,$D340,0)/(VLOOKUP(FC$276,UI!$A$12:$O$51,VLOOKUP(FC$277,$B$276:$C$278,2,0),0)/1000)),"")</f>
        <v/>
      </c>
      <c r="FD340" s="145" t="str">
        <f>IFERROR(TRUNC(VLOOKUP($E340,'Container Panel'!$B$41:$Z$100,$D340,0)/(VLOOKUP(FD$276,UI!$A$12:$O$51,VLOOKUP(FD$277,$B$276:$C$278,2,0),0)/1000)),"")</f>
        <v/>
      </c>
      <c r="FE340" s="145" t="str">
        <f>IFERROR(TRUNC(VLOOKUP($E340,'Container Panel'!$B$41:$Z$100,$D340,0)/(VLOOKUP(FE$276,UI!$A$12:$O$51,VLOOKUP(FE$277,$B$276:$C$278,2,0),0)/1000)),"")</f>
        <v/>
      </c>
      <c r="FF340" s="145" t="str">
        <f>IFERROR(TRUNC(VLOOKUP($E340,'Container Panel'!$B$41:$Z$100,$D340,0)/(VLOOKUP(FF$276,UI!$A$12:$O$51,VLOOKUP(FF$277,$B$276:$C$278,2,0),0)/1000)),"")</f>
        <v/>
      </c>
      <c r="FG340" s="145" t="str">
        <f>IFERROR(TRUNC(VLOOKUP($E340,'Container Panel'!$B$41:$Z$100,$D340,0)/(VLOOKUP(FG$276,UI!$A$12:$O$51,VLOOKUP(FG$277,$B$276:$C$278,2,0),0)/1000)),"")</f>
        <v/>
      </c>
      <c r="FH340" s="145" t="str">
        <f>IFERROR(TRUNC(VLOOKUP($E340,'Container Panel'!$B$41:$Z$100,$D340,0)/(VLOOKUP(FH$276,UI!$A$12:$O$51,VLOOKUP(FH$277,$B$276:$C$278,2,0),0)/1000)),"")</f>
        <v/>
      </c>
      <c r="FI340" s="145" t="str">
        <f>IFERROR(TRUNC(VLOOKUP($E340,'Container Panel'!$B$41:$Z$100,$D340,0)/(VLOOKUP(FI$276,UI!$A$12:$O$51,VLOOKUP(FI$277,$B$276:$C$278,2,0),0)/1000)),"")</f>
        <v/>
      </c>
      <c r="FJ340" s="145" t="str">
        <f>IFERROR(TRUNC(VLOOKUP($E340,'Container Panel'!$B$41:$Z$100,$D340,0)/(VLOOKUP(FJ$276,UI!$A$12:$O$51,VLOOKUP(FJ$277,$B$276:$C$278,2,0),0)/1000)),"")</f>
        <v/>
      </c>
      <c r="FK340" s="145" t="str">
        <f>IFERROR(TRUNC(VLOOKUP($E340,'Container Panel'!$B$41:$Z$100,$D340,0)/(VLOOKUP(FK$276,UI!$A$12:$O$51,VLOOKUP(FK$277,$B$276:$C$278,2,0),0)/1000)),"")</f>
        <v/>
      </c>
      <c r="FL340" s="145" t="str">
        <f>IFERROR(TRUNC(VLOOKUP($E340,'Container Panel'!$B$41:$Z$100,$D340,0)/(VLOOKUP(FL$276,UI!$A$12:$O$51,VLOOKUP(FL$277,$B$276:$C$278,2,0),0)/1000)),"")</f>
        <v/>
      </c>
      <c r="FM340" s="145" t="str">
        <f>IFERROR(TRUNC(VLOOKUP($E340,'Container Panel'!$B$41:$Z$100,$D340,0)/(VLOOKUP(FM$276,UI!$A$12:$O$51,VLOOKUP(FM$277,$B$276:$C$278,2,0),0)/1000)),"")</f>
        <v/>
      </c>
      <c r="FN340" s="145" t="str">
        <f>IFERROR(TRUNC(VLOOKUP($E340,'Container Panel'!$B$41:$Z$100,$D340,0)/(VLOOKUP(FN$276,UI!$A$12:$O$51,VLOOKUP(FN$277,$B$276:$C$278,2,0),0)/1000)),"")</f>
        <v/>
      </c>
      <c r="FO340" s="145" t="str">
        <f>IFERROR(TRUNC(VLOOKUP($E340,'Container Panel'!$B$41:$Z$100,$D340,0)/(VLOOKUP(FO$276,UI!$A$12:$O$51,VLOOKUP(FO$277,$B$276:$C$278,2,0),0)/1000)),"")</f>
        <v/>
      </c>
      <c r="FP340" s="145" t="str">
        <f>IFERROR(TRUNC(VLOOKUP($E340,'Container Panel'!$B$41:$Z$100,$D340,0)/(VLOOKUP(FP$276,UI!$A$12:$O$51,VLOOKUP(FP$277,$B$276:$C$278,2,0),0)/1000)),"")</f>
        <v/>
      </c>
      <c r="FQ340" s="145" t="str">
        <f>IFERROR(TRUNC(VLOOKUP($E340,'Container Panel'!$B$41:$Z$100,$D340,0)/(VLOOKUP(FQ$276,UI!$A$12:$O$51,VLOOKUP(FQ$277,$B$276:$C$278,2,0),0)/1000)),"")</f>
        <v/>
      </c>
      <c r="FR340" s="145" t="str">
        <f>IFERROR(TRUNC(VLOOKUP($E340,'Container Panel'!$B$41:$Z$100,$D340,0)/(VLOOKUP(FR$276,UI!$A$12:$O$51,VLOOKUP(FR$277,$B$276:$C$278,2,0),0)/1000)),"")</f>
        <v/>
      </c>
      <c r="FS340" s="145" t="str">
        <f>IFERROR(TRUNC(VLOOKUP($E340,'Container Panel'!$B$41:$Z$100,$D340,0)/(VLOOKUP(FS$276,UI!$A$12:$O$51,VLOOKUP(FS$277,$B$276:$C$278,2,0),0)/1000)),"")</f>
        <v/>
      </c>
      <c r="FT340" s="145" t="str">
        <f>IFERROR(TRUNC(VLOOKUP($E340,'Container Panel'!$B$41:$Z$100,$D340,0)/(VLOOKUP(FT$276,UI!$A$12:$O$51,VLOOKUP(FT$277,$B$276:$C$278,2,0),0)/1000)),"")</f>
        <v/>
      </c>
      <c r="FU340" s="145" t="str">
        <f>IFERROR(TRUNC(VLOOKUP($E340,'Container Panel'!$B$41:$Z$100,$D340,0)/(VLOOKUP(FU$276,UI!$A$12:$O$51,VLOOKUP(FU$277,$B$276:$C$278,2,0),0)/1000)),"")</f>
        <v/>
      </c>
      <c r="FV340" s="145" t="str">
        <f>IFERROR(TRUNC(VLOOKUP($E340,'Container Panel'!$B$41:$Z$100,$D340,0)/(VLOOKUP(FV$276,UI!$A$12:$O$51,VLOOKUP(FV$277,$B$276:$C$278,2,0),0)/1000)),"")</f>
        <v/>
      </c>
      <c r="FW340" s="145" t="str">
        <f>IFERROR(TRUNC(VLOOKUP($E340,'Container Panel'!$B$41:$Z$100,$D340,0)/(VLOOKUP(FW$276,UI!$A$12:$O$51,VLOOKUP(FW$277,$B$276:$C$278,2,0),0)/1000)),"")</f>
        <v/>
      </c>
      <c r="FX340" s="145" t="str">
        <f>IFERROR(TRUNC(VLOOKUP($E340,'Container Panel'!$B$41:$Z$100,$D340,0)/(VLOOKUP(FX$276,UI!$A$12:$O$51,VLOOKUP(FX$277,$B$276:$C$278,2,0),0)/1000)),"")</f>
        <v/>
      </c>
      <c r="FY340" s="145" t="str">
        <f>IFERROR(TRUNC(VLOOKUP($E340,'Container Panel'!$B$41:$Z$100,$D340,0)/(VLOOKUP(FY$276,UI!$A$12:$O$51,VLOOKUP(FY$277,$B$276:$C$278,2,0),0)/1000)),"")</f>
        <v/>
      </c>
      <c r="FZ340" s="145" t="str">
        <f>IFERROR(TRUNC(VLOOKUP($E340,'Container Panel'!$B$41:$Z$100,$D340,0)/(VLOOKUP(FZ$276,UI!$A$12:$O$51,VLOOKUP(FZ$277,$B$276:$C$278,2,0),0)/1000)),"")</f>
        <v/>
      </c>
      <c r="GA340" s="145" t="str">
        <f>IFERROR(TRUNC(VLOOKUP($E340,'Container Panel'!$B$41:$Z$100,$D340,0)/(VLOOKUP(GA$276,UI!$A$12:$O$51,VLOOKUP(GA$277,$B$276:$C$278,2,0),0)/1000)),"")</f>
        <v/>
      </c>
      <c r="GB340" s="145" t="str">
        <f>IFERROR(TRUNC(VLOOKUP($E340,'Container Panel'!$B$41:$Z$100,$D340,0)/(VLOOKUP(GB$276,UI!$A$12:$O$51,VLOOKUP(GB$277,$B$276:$C$278,2,0),0)/1000)),"")</f>
        <v/>
      </c>
      <c r="GC340" s="145" t="str">
        <f>IFERROR(TRUNC(VLOOKUP($E340,'Container Panel'!$B$41:$Z$100,$D340,0)/(VLOOKUP(GC$276,UI!$A$12:$O$51,VLOOKUP(GC$277,$B$276:$C$278,2,0),0)/1000)),"")</f>
        <v/>
      </c>
      <c r="GD340" s="145" t="str">
        <f>IFERROR(TRUNC(VLOOKUP($E340,'Container Panel'!$B$41:$Z$100,$D340,0)/(VLOOKUP(GD$276,UI!$A$12:$O$51,VLOOKUP(GD$277,$B$276:$C$278,2,0),0)/1000)),"")</f>
        <v/>
      </c>
      <c r="GE340" s="145" t="str">
        <f>IFERROR(TRUNC(VLOOKUP($E340,'Container Panel'!$B$41:$Z$100,$D340,0)/(VLOOKUP(GE$276,UI!$A$12:$O$51,VLOOKUP(GE$277,$B$276:$C$278,2,0),0)/1000)),"")</f>
        <v/>
      </c>
      <c r="GF340" s="145" t="str">
        <f>IFERROR(TRUNC(VLOOKUP($E340,'Container Panel'!$B$41:$Z$100,$D340,0)/(VLOOKUP(GF$276,UI!$A$12:$O$51,VLOOKUP(GF$277,$B$276:$C$278,2,0),0)/1000)),"")</f>
        <v/>
      </c>
      <c r="GG340" s="145" t="str">
        <f>IFERROR(TRUNC(VLOOKUP($E340,'Container Panel'!$B$41:$Z$100,$D340,0)/(VLOOKUP(GG$276,UI!$A$12:$O$51,VLOOKUP(GG$277,$B$276:$C$278,2,0),0)/1000)),"")</f>
        <v/>
      </c>
      <c r="GH340" s="145" t="str">
        <f>IFERROR(TRUNC(VLOOKUP($E340,'Container Panel'!$B$41:$Z$100,$D340,0)/(VLOOKUP(GH$276,UI!$A$12:$O$51,VLOOKUP(GH$277,$B$276:$C$278,2,0),0)/1000)),"")</f>
        <v/>
      </c>
      <c r="GI340" s="145" t="str">
        <f>IFERROR(TRUNC(VLOOKUP($E340,'Container Panel'!$B$41:$Z$100,$D340,0)/(VLOOKUP(GI$276,UI!$A$12:$O$51,VLOOKUP(GI$277,$B$276:$C$278,2,0),0)/1000)),"")</f>
        <v/>
      </c>
      <c r="GJ340" s="145" t="str">
        <f>IFERROR(TRUNC(VLOOKUP($E340,'Container Panel'!$B$41:$Z$100,$D340,0)/(VLOOKUP(GJ$276,UI!$A$12:$O$51,VLOOKUP(GJ$277,$B$276:$C$278,2,0),0)/1000)),"")</f>
        <v/>
      </c>
      <c r="GK340" s="145" t="str">
        <f>IFERROR(TRUNC(VLOOKUP($E340,'Container Panel'!$B$41:$Z$100,$D340,0)/(VLOOKUP(GK$276,UI!$A$12:$O$51,VLOOKUP(GK$277,$B$276:$C$278,2,0),0)/1000)),"")</f>
        <v/>
      </c>
      <c r="GL340" s="145" t="str">
        <f>IFERROR(TRUNC(VLOOKUP($E340,'Container Panel'!$B$41:$Z$100,$D340,0)/(VLOOKUP(GL$276,UI!$A$12:$O$51,VLOOKUP(GL$277,$B$276:$C$278,2,0),0)/1000)),"")</f>
        <v/>
      </c>
      <c r="GM340" s="145" t="str">
        <f>IFERROR(TRUNC(VLOOKUP($E340,'Container Panel'!$B$41:$Z$100,$D340,0)/(VLOOKUP(GM$276,UI!$A$12:$O$51,VLOOKUP(GM$277,$B$276:$C$278,2,0),0)/1000)),"")</f>
        <v/>
      </c>
      <c r="GN340" s="145" t="str">
        <f>IFERROR(TRUNC(VLOOKUP($E340,'Container Panel'!$B$41:$Z$100,$D340,0)/(VLOOKUP(GN$276,UI!$A$12:$O$51,VLOOKUP(GN$277,$B$276:$C$278,2,0),0)/1000)),"")</f>
        <v/>
      </c>
      <c r="GO340" s="145" t="str">
        <f>IFERROR(TRUNC(VLOOKUP($E340,'Container Panel'!$B$41:$Z$100,$D340,0)/(VLOOKUP(GO$276,UI!$A$12:$O$51,VLOOKUP(GO$277,$B$276:$C$278,2,0),0)/1000)),"")</f>
        <v/>
      </c>
      <c r="GP340" s="145" t="str">
        <f>IFERROR(TRUNC(VLOOKUP($E340,'Container Panel'!$B$41:$Z$100,$D340,0)/(VLOOKUP(GP$276,UI!$A$12:$O$51,VLOOKUP(GP$277,$B$276:$C$278,2,0),0)/1000)),"")</f>
        <v/>
      </c>
      <c r="GQ340" s="145" t="str">
        <f>IFERROR(TRUNC(VLOOKUP($E340,'Container Panel'!$B$41:$Z$100,$D340,0)/(VLOOKUP(GQ$276,UI!$A$12:$O$51,VLOOKUP(GQ$277,$B$276:$C$278,2,0),0)/1000)),"")</f>
        <v/>
      </c>
      <c r="GR340" s="145" t="str">
        <f>IFERROR(TRUNC(VLOOKUP($E340,'Container Panel'!$B$41:$Z$100,$D340,0)/(VLOOKUP(GR$276,UI!$A$12:$O$51,VLOOKUP(GR$277,$B$276:$C$278,2,0),0)/1000)),"")</f>
        <v/>
      </c>
      <c r="GS340" s="145" t="str">
        <f>IFERROR(TRUNC(VLOOKUP($E340,'Container Panel'!$B$41:$Z$100,$D340,0)/(VLOOKUP(GS$276,UI!$A$12:$O$51,VLOOKUP(GS$277,$B$276:$C$278,2,0),0)/1000)),"")</f>
        <v/>
      </c>
      <c r="GT340" s="145" t="str">
        <f>IFERROR(TRUNC(VLOOKUP($E340,'Container Panel'!$B$41:$Z$100,$D340,0)/(VLOOKUP(GT$276,UI!$A$12:$O$51,VLOOKUP(GT$277,$B$276:$C$278,2,0),0)/1000)),"")</f>
        <v/>
      </c>
      <c r="GU340" s="145" t="str">
        <f>IFERROR(TRUNC(VLOOKUP($E340,'Container Panel'!$B$41:$Z$100,$D340,0)/(VLOOKUP(GU$276,UI!$A$12:$O$51,VLOOKUP(GU$277,$B$276:$C$278,2,0),0)/1000)),"")</f>
        <v/>
      </c>
      <c r="GV340" s="145" t="str">
        <f>IFERROR(TRUNC(VLOOKUP($E340,'Container Panel'!$B$41:$Z$100,$D340,0)/(VLOOKUP(GV$276,UI!$A$12:$O$51,VLOOKUP(GV$277,$B$276:$C$278,2,0),0)/1000)),"")</f>
        <v/>
      </c>
      <c r="GW340" s="145" t="str">
        <f>IFERROR(TRUNC(VLOOKUP($E340,'Container Panel'!$B$41:$Z$100,$D340,0)/(VLOOKUP(GW$276,UI!$A$12:$O$51,VLOOKUP(GW$277,$B$276:$C$278,2,0),0)/1000)),"")</f>
        <v/>
      </c>
      <c r="GX340" s="145" t="str">
        <f>IFERROR(TRUNC(VLOOKUP($E340,'Container Panel'!$B$41:$Z$100,$D340,0)/(VLOOKUP(GX$276,UI!$A$12:$O$51,VLOOKUP(GX$277,$B$276:$C$278,2,0),0)/1000)),"")</f>
        <v/>
      </c>
      <c r="GY340" s="145" t="str">
        <f>IFERROR(TRUNC(VLOOKUP($E340,'Container Panel'!$B$41:$Z$100,$D340,0)/(VLOOKUP(GY$276,UI!$A$12:$O$51,VLOOKUP(GY$277,$B$276:$C$278,2,0),0)/1000)),"")</f>
        <v/>
      </c>
      <c r="GZ340" s="145" t="str">
        <f>IFERROR(TRUNC(VLOOKUP($E340,'Container Panel'!$B$41:$Z$100,$D340,0)/(VLOOKUP(GZ$276,UI!$A$12:$O$51,VLOOKUP(GZ$277,$B$276:$C$278,2,0),0)/1000)),"")</f>
        <v/>
      </c>
      <c r="HA340" s="145" t="str">
        <f>IFERROR(TRUNC(VLOOKUP($E340,'Container Panel'!$B$41:$Z$100,$D340,0)/(VLOOKUP(HA$276,UI!$A$12:$O$51,VLOOKUP(HA$277,$B$276:$C$278,2,0),0)/1000)),"")</f>
        <v/>
      </c>
      <c r="HB340" s="145" t="str">
        <f>IFERROR(TRUNC(VLOOKUP($E340,'Container Panel'!$B$41:$Z$100,$D340,0)/(VLOOKUP(HB$276,UI!$A$12:$O$51,VLOOKUP(HB$277,$B$276:$C$278,2,0),0)/1000)),"")</f>
        <v/>
      </c>
      <c r="HC340" s="145" t="str">
        <f>IFERROR(TRUNC(VLOOKUP($E340,'Container Panel'!$B$41:$Z$100,$D340,0)/(VLOOKUP(HC$276,UI!$A$12:$O$51,VLOOKUP(HC$277,$B$276:$C$278,2,0),0)/1000)),"")</f>
        <v/>
      </c>
      <c r="HD340" s="145" t="str">
        <f>IFERROR(TRUNC(VLOOKUP($E340,'Container Panel'!$B$41:$Z$100,$D340,0)/(VLOOKUP(HD$276,UI!$A$12:$O$51,VLOOKUP(HD$277,$B$276:$C$278,2,0),0)/1000)),"")</f>
        <v/>
      </c>
      <c r="HE340" s="145" t="str">
        <f>IFERROR(TRUNC(VLOOKUP($E340,'Container Panel'!$B$41:$Z$100,$D340,0)/(VLOOKUP(HE$276,UI!$A$12:$O$51,VLOOKUP(HE$277,$B$276:$C$278,2,0),0)/1000)),"")</f>
        <v/>
      </c>
      <c r="HF340" s="145" t="str">
        <f>IFERROR(TRUNC(VLOOKUP($E340,'Container Panel'!$B$41:$Z$100,$D340,0)/(VLOOKUP(HF$276,UI!$A$12:$O$51,VLOOKUP(HF$277,$B$276:$C$278,2,0),0)/1000)),"")</f>
        <v/>
      </c>
      <c r="HG340" s="145" t="str">
        <f>IFERROR(TRUNC(VLOOKUP($E340,'Container Panel'!$B$41:$Z$100,$D340,0)/(VLOOKUP(HG$276,UI!$A$12:$O$51,VLOOKUP(HG$277,$B$276:$C$278,2,0),0)/1000)),"")</f>
        <v/>
      </c>
      <c r="HH340" s="145" t="str">
        <f>IFERROR(TRUNC(VLOOKUP($E340,'Container Panel'!$B$41:$Z$100,$D340,0)/(VLOOKUP(HH$276,UI!$A$12:$O$51,VLOOKUP(HH$277,$B$276:$C$278,2,0),0)/1000)),"")</f>
        <v/>
      </c>
      <c r="HI340" s="145" t="str">
        <f>IFERROR(TRUNC(VLOOKUP($E340,'Container Panel'!$B$41:$Z$100,$D340,0)/(VLOOKUP(HI$276,UI!$A$12:$O$51,VLOOKUP(HI$277,$B$276:$C$278,2,0),0)/1000)),"")</f>
        <v/>
      </c>
      <c r="HJ340" s="145" t="str">
        <f>IFERROR(TRUNC(VLOOKUP($E340,'Container Panel'!$B$41:$Z$100,$D340,0)/(VLOOKUP(HJ$276,UI!$A$12:$O$51,VLOOKUP(HJ$277,$B$276:$C$278,2,0),0)/1000)),"")</f>
        <v/>
      </c>
      <c r="HK340" s="145" t="str">
        <f>IFERROR(TRUNC(VLOOKUP($E340,'Container Panel'!$B$41:$Z$100,$D340,0)/(VLOOKUP(HK$276,UI!$A$12:$O$51,VLOOKUP(HK$277,$B$276:$C$278,2,0),0)/1000)),"")</f>
        <v/>
      </c>
      <c r="HL340" s="145" t="str">
        <f>IFERROR(TRUNC(VLOOKUP($E340,'Container Panel'!$B$41:$Z$100,$D340,0)/(VLOOKUP(HL$276,UI!$A$12:$O$51,VLOOKUP(HL$277,$B$276:$C$278,2,0),0)/1000)),"")</f>
        <v/>
      </c>
      <c r="HM340" s="145" t="str">
        <f>IFERROR(TRUNC(VLOOKUP($E340,'Container Panel'!$B$41:$Z$100,$D340,0)/(VLOOKUP(HM$276,UI!$A$12:$O$51,VLOOKUP(HM$277,$B$276:$C$278,2,0),0)/1000)),"")</f>
        <v/>
      </c>
      <c r="HN340" s="145" t="str">
        <f>IFERROR(TRUNC(VLOOKUP($E340,'Container Panel'!$B$41:$Z$100,$D340,0)/(VLOOKUP(HN$276,UI!$A$12:$O$51,VLOOKUP(HN$277,$B$276:$C$278,2,0),0)/1000)),"")</f>
        <v/>
      </c>
      <c r="HO340" s="145" t="str">
        <f>IFERROR(TRUNC(VLOOKUP($E340,'Container Panel'!$B$41:$Z$100,$D340,0)/(VLOOKUP(HO$276,UI!$A$12:$O$51,VLOOKUP(HO$277,$B$276:$C$278,2,0),0)/1000)),"")</f>
        <v/>
      </c>
      <c r="HP340" s="145" t="str">
        <f>IFERROR(TRUNC(VLOOKUP($E340,'Container Panel'!$B$41:$Z$100,$D340,0)/(VLOOKUP(HP$276,UI!$A$12:$O$51,VLOOKUP(HP$277,$B$276:$C$278,2,0),0)/1000)),"")</f>
        <v/>
      </c>
      <c r="HQ340" s="145" t="str">
        <f>IFERROR(TRUNC(VLOOKUP($E340,'Container Panel'!$B$41:$Z$100,$D340,0)/(VLOOKUP(HQ$276,UI!$A$12:$O$51,VLOOKUP(HQ$277,$B$276:$C$278,2,0),0)/1000)),"")</f>
        <v/>
      </c>
      <c r="HR340" s="145" t="str">
        <f>IFERROR(TRUNC(VLOOKUP($E340,'Container Panel'!$B$41:$Z$100,$D340,0)/(VLOOKUP(HR$276,UI!$A$12:$O$51,VLOOKUP(HR$277,$B$276:$C$278,2,0),0)/1000)),"")</f>
        <v/>
      </c>
      <c r="HS340" s="145" t="str">
        <f>IFERROR(TRUNC(VLOOKUP($E340,'Container Panel'!$B$41:$Z$100,$D340,0)/(VLOOKUP(HS$276,UI!$A$12:$O$51,VLOOKUP(HS$277,$B$276:$C$278,2,0),0)/1000)),"")</f>
        <v/>
      </c>
      <c r="HT340" s="145" t="str">
        <f>IFERROR(TRUNC(VLOOKUP($E340,'Container Panel'!$B$41:$Z$100,$D340,0)/(VLOOKUP(HT$276,UI!$A$12:$O$51,VLOOKUP(HT$277,$B$276:$C$278,2,0),0)/1000)),"")</f>
        <v/>
      </c>
      <c r="HU340" s="145" t="str">
        <f>IFERROR(TRUNC(VLOOKUP($E340,'Container Panel'!$B$41:$Z$100,$D340,0)/(VLOOKUP(HU$276,UI!$A$12:$O$51,VLOOKUP(HU$277,$B$276:$C$278,2,0),0)/1000)),"")</f>
        <v/>
      </c>
      <c r="HV340" s="145" t="str">
        <f>IFERROR(TRUNC(VLOOKUP($E340,'Container Panel'!$B$41:$Z$100,$D340,0)/(VLOOKUP(HV$276,UI!$A$12:$O$51,VLOOKUP(HV$277,$B$276:$C$278,2,0),0)/1000)),"")</f>
        <v/>
      </c>
      <c r="HW340" s="145" t="str">
        <f>IFERROR(TRUNC(VLOOKUP($E340,'Container Panel'!$B$41:$Z$100,$D340,0)/(VLOOKUP(HW$276,UI!$A$12:$O$51,VLOOKUP(HW$277,$B$276:$C$278,2,0),0)/1000)),"")</f>
        <v/>
      </c>
      <c r="HX340" s="145" t="str">
        <f>IFERROR(TRUNC(VLOOKUP($E340,'Container Panel'!$B$41:$Z$100,$D340,0)/(VLOOKUP(HX$276,UI!$A$12:$O$51,VLOOKUP(HX$277,$B$276:$C$278,2,0),0)/1000)),"")</f>
        <v/>
      </c>
      <c r="HY340" s="145" t="str">
        <f>IFERROR(TRUNC(VLOOKUP($E340,'Container Panel'!$B$41:$Z$100,$D340,0)/(VLOOKUP(HY$276,UI!$A$12:$O$51,VLOOKUP(HY$277,$B$276:$C$278,2,0),0)/1000)),"")</f>
        <v/>
      </c>
      <c r="HZ340" s="145" t="str">
        <f>IFERROR(TRUNC(VLOOKUP($E340,'Container Panel'!$B$41:$Z$100,$D340,0)/(VLOOKUP(HZ$276,UI!$A$12:$O$51,VLOOKUP(HZ$277,$B$276:$C$278,2,0),0)/1000)),"")</f>
        <v/>
      </c>
      <c r="IA340" s="145" t="str">
        <f>IFERROR(TRUNC(VLOOKUP($E340,'Container Panel'!$B$41:$Z$100,$D340,0)/(VLOOKUP(IA$276,UI!$A$12:$O$51,VLOOKUP(IA$277,$B$276:$C$278,2,0),0)/1000)),"")</f>
        <v/>
      </c>
      <c r="IB340" s="145" t="str">
        <f>IFERROR(TRUNC(VLOOKUP($E340,'Container Panel'!$B$41:$Z$100,$D340,0)/(VLOOKUP(IB$276,UI!$A$12:$O$51,VLOOKUP(IB$277,$B$276:$C$278,2,0),0)/1000)),"")</f>
        <v/>
      </c>
      <c r="IC340" s="145" t="str">
        <f>IFERROR(TRUNC(VLOOKUP($E340,'Container Panel'!$B$41:$Z$100,$D340,0)/(VLOOKUP(IC$276,UI!$A$12:$O$51,VLOOKUP(IC$277,$B$276:$C$278,2,0),0)/1000)),"")</f>
        <v/>
      </c>
      <c r="ID340" s="145" t="str">
        <f>IFERROR(TRUNC(VLOOKUP($E340,'Container Panel'!$B$41:$Z$100,$D340,0)/(VLOOKUP(ID$276,UI!$A$12:$O$51,VLOOKUP(ID$277,$B$276:$C$278,2,0),0)/1000)),"")</f>
        <v/>
      </c>
      <c r="IE340" s="145" t="str">
        <f>IFERROR(TRUNC(VLOOKUP($E340,'Container Panel'!$B$41:$Z$100,$D340,0)/(VLOOKUP(IE$276,UI!$A$12:$O$51,VLOOKUP(IE$277,$B$276:$C$278,2,0),0)/1000)),"")</f>
        <v/>
      </c>
      <c r="IF340" s="145" t="str">
        <f>IFERROR(TRUNC(VLOOKUP($E340,'Container Panel'!$B$41:$Z$100,$D340,0)/(VLOOKUP(IF$276,UI!$A$12:$O$51,VLOOKUP(IF$277,$B$276:$C$278,2,0),0)/1000)),"")</f>
        <v/>
      </c>
      <c r="IG340" s="145" t="str">
        <f>IFERROR(TRUNC(VLOOKUP($E340,'Container Panel'!$B$41:$Z$100,$D340,0)/(VLOOKUP(IG$276,UI!$A$12:$O$51,VLOOKUP(IG$277,$B$276:$C$278,2,0),0)/1000)),"")</f>
        <v/>
      </c>
      <c r="IH340" s="145" t="str">
        <f>IFERROR(TRUNC(VLOOKUP($E340,'Container Panel'!$B$41:$Z$100,$D340,0)/(VLOOKUP(IH$276,UI!$A$12:$O$51,VLOOKUP(IH$277,$B$276:$C$278,2,0),0)/1000)),"")</f>
        <v/>
      </c>
      <c r="II340" s="145" t="str">
        <f>IFERROR(TRUNC(VLOOKUP($E340,'Container Panel'!$B$41:$Z$100,$D340,0)/(VLOOKUP(II$276,UI!$A$12:$O$51,VLOOKUP(II$277,$B$276:$C$278,2,0),0)/1000)),"")</f>
        <v/>
      </c>
      <c r="IJ340" s="145" t="str">
        <f>IFERROR(TRUNC(VLOOKUP($E340,'Container Panel'!$B$41:$Z$100,$D340,0)/(VLOOKUP(IJ$276,UI!$A$12:$O$51,VLOOKUP(IJ$277,$B$276:$C$278,2,0),0)/1000)),"")</f>
        <v/>
      </c>
      <c r="IK340" s="145" t="str">
        <f>IFERROR(TRUNC(VLOOKUP($E340,'Container Panel'!$B$41:$Z$100,$D340,0)/(VLOOKUP(IK$276,UI!$A$12:$O$51,VLOOKUP(IK$277,$B$276:$C$278,2,0),0)/1000)),"")</f>
        <v/>
      </c>
      <c r="IL340" s="145" t="str">
        <f>IFERROR(TRUNC(VLOOKUP($E340,'Container Panel'!$B$41:$Z$100,$D340,0)/(VLOOKUP(IL$276,UI!$A$12:$O$51,VLOOKUP(IL$277,$B$276:$C$278,2,0),0)/1000)),"")</f>
        <v/>
      </c>
    </row>
    <row r="341" spans="2:246">
      <c r="B341" s="74">
        <v>61</v>
      </c>
      <c r="C341" s="74">
        <f t="shared" si="191"/>
        <v>21</v>
      </c>
      <c r="D341" s="163">
        <f>MOD(B341,3)+'Container Panel'!$Q$38</f>
        <v>17</v>
      </c>
      <c r="E341" s="143">
        <f t="shared" si="193"/>
        <v>0</v>
      </c>
      <c r="F341" s="144" t="s">
        <v>76</v>
      </c>
      <c r="G341" s="145" t="str">
        <f>IFERROR(TRUNC(VLOOKUP($E341,'Container Panel'!$B$41:$Z$100,$D341,0)/(VLOOKUP(G$276,UI!$A$12:$O$51,VLOOKUP(G$278,$B$276:$C$278,2,0),0)/1000)),"")</f>
        <v/>
      </c>
      <c r="H341" s="145" t="str">
        <f>IFERROR(TRUNC(VLOOKUP($E341,'Container Panel'!$B$41:$Z$100,$D341,0)/(VLOOKUP(H$276,UI!$A$12:$O$51,VLOOKUP(H$278,$B$276:$C$278,2,0),0)/1000)),"")</f>
        <v/>
      </c>
      <c r="I341" s="145" t="str">
        <f>IFERROR(TRUNC(VLOOKUP($E341,'Container Panel'!$B$41:$Z$100,$D341,0)/(VLOOKUP(I$276,UI!$A$12:$O$51,VLOOKUP(I$278,$B$276:$C$278,2,0),0)/1000)),"")</f>
        <v/>
      </c>
      <c r="J341" s="145" t="str">
        <f>IFERROR(TRUNC(VLOOKUP($E341,'Container Panel'!$B$41:$Z$100,$D341,0)/(VLOOKUP(J$276,UI!$A$12:$O$51,VLOOKUP(J$278,$B$276:$C$278,2,0),0)/1000)),"")</f>
        <v/>
      </c>
      <c r="K341" s="145" t="str">
        <f>IFERROR(TRUNC(VLOOKUP($E341,'Container Panel'!$B$41:$Z$100,$D341,0)/(VLOOKUP(K$276,UI!$A$12:$O$51,VLOOKUP(K$278,$B$276:$C$278,2,0),0)/1000)),"")</f>
        <v/>
      </c>
      <c r="L341" s="145" t="str">
        <f>IFERROR(TRUNC(VLOOKUP($E341,'Container Panel'!$B$41:$Z$100,$D341,0)/(VLOOKUP(L$276,UI!$A$12:$O$51,VLOOKUP(L$278,$B$276:$C$278,2,0),0)/1000)),"")</f>
        <v/>
      </c>
      <c r="M341" s="145" t="str">
        <f>IFERROR(TRUNC(VLOOKUP($E341,'Container Panel'!$B$41:$Z$100,$D341,0)/(VLOOKUP(M$276,UI!$A$12:$O$51,VLOOKUP(M$278,$B$276:$C$278,2,0),0)/1000)),"")</f>
        <v/>
      </c>
      <c r="N341" s="145" t="str">
        <f>IFERROR(TRUNC(VLOOKUP($E341,'Container Panel'!$B$41:$Z$100,$D341,0)/(VLOOKUP(N$276,UI!$A$12:$O$51,VLOOKUP(N$278,$B$276:$C$278,2,0),0)/1000)),"")</f>
        <v/>
      </c>
      <c r="O341" s="145" t="str">
        <f>IFERROR(TRUNC(VLOOKUP($E341,'Container Panel'!$B$41:$Z$100,$D341,0)/(VLOOKUP(O$276,UI!$A$12:$O$51,VLOOKUP(O$278,$B$276:$C$278,2,0),0)/1000)),"")</f>
        <v/>
      </c>
      <c r="P341" s="145" t="str">
        <f>IFERROR(TRUNC(VLOOKUP($E341,'Container Panel'!$B$41:$Z$100,$D341,0)/(VLOOKUP(P$276,UI!$A$12:$O$51,VLOOKUP(P$278,$B$276:$C$278,2,0),0)/1000)),"")</f>
        <v/>
      </c>
      <c r="Q341" s="145" t="str">
        <f>IFERROR(TRUNC(VLOOKUP($E341,'Container Panel'!$B$41:$Z$100,$D341,0)/(VLOOKUP(Q$276,UI!$A$12:$O$51,VLOOKUP(Q$278,$B$276:$C$278,2,0),0)/1000)),"")</f>
        <v/>
      </c>
      <c r="R341" s="145" t="str">
        <f>IFERROR(TRUNC(VLOOKUP($E341,'Container Panel'!$B$41:$Z$100,$D341,0)/(VLOOKUP(R$276,UI!$A$12:$O$51,VLOOKUP(R$278,$B$276:$C$278,2,0),0)/1000)),"")</f>
        <v/>
      </c>
      <c r="S341" s="145" t="str">
        <f>IFERROR(TRUNC(VLOOKUP($E341,'Container Panel'!$B$41:$Z$100,$D341,0)/(VLOOKUP(S$276,UI!$A$12:$O$51,VLOOKUP(S$278,$B$276:$C$278,2,0),0)/1000)),"")</f>
        <v/>
      </c>
      <c r="T341" s="145" t="str">
        <f>IFERROR(TRUNC(VLOOKUP($E341,'Container Panel'!$B$41:$Z$100,$D341,0)/(VLOOKUP(T$276,UI!$A$12:$O$51,VLOOKUP(T$278,$B$276:$C$278,2,0),0)/1000)),"")</f>
        <v/>
      </c>
      <c r="U341" s="145" t="str">
        <f>IFERROR(TRUNC(VLOOKUP($E341,'Container Panel'!$B$41:$Z$100,$D341,0)/(VLOOKUP(U$276,UI!$A$12:$O$51,VLOOKUP(U$278,$B$276:$C$278,2,0),0)/1000)),"")</f>
        <v/>
      </c>
      <c r="V341" s="145" t="str">
        <f>IFERROR(TRUNC(VLOOKUP($E341,'Container Panel'!$B$41:$Z$100,$D341,0)/(VLOOKUP(V$276,UI!$A$12:$O$51,VLOOKUP(V$278,$B$276:$C$278,2,0),0)/1000)),"")</f>
        <v/>
      </c>
      <c r="W341" s="145" t="str">
        <f>IFERROR(TRUNC(VLOOKUP($E341,'Container Panel'!$B$41:$Z$100,$D341,0)/(VLOOKUP(W$276,UI!$A$12:$O$51,VLOOKUP(W$278,$B$276:$C$278,2,0),0)/1000)),"")</f>
        <v/>
      </c>
      <c r="X341" s="145" t="str">
        <f>IFERROR(TRUNC(VLOOKUP($E341,'Container Panel'!$B$41:$Z$100,$D341,0)/(VLOOKUP(X$276,UI!$A$12:$O$51,VLOOKUP(X$278,$B$276:$C$278,2,0),0)/1000)),"")</f>
        <v/>
      </c>
      <c r="Y341" s="145" t="str">
        <f>IFERROR(TRUNC(VLOOKUP($E341,'Container Panel'!$B$41:$Z$100,$D341,0)/(VLOOKUP(Y$276,UI!$A$12:$O$51,VLOOKUP(Y$278,$B$276:$C$278,2,0),0)/1000)),"")</f>
        <v/>
      </c>
      <c r="Z341" s="145" t="str">
        <f>IFERROR(TRUNC(VLOOKUP($E341,'Container Panel'!$B$41:$Z$100,$D341,0)/(VLOOKUP(Z$276,UI!$A$12:$O$51,VLOOKUP(Z$278,$B$276:$C$278,2,0),0)/1000)),"")</f>
        <v/>
      </c>
      <c r="AA341" s="145" t="str">
        <f>IFERROR(TRUNC(VLOOKUP($E341,'Container Panel'!$B$41:$Z$100,$D341,0)/(VLOOKUP(AA$276,UI!$A$12:$O$51,VLOOKUP(AA$278,$B$276:$C$278,2,0),0)/1000)),"")</f>
        <v/>
      </c>
      <c r="AB341" s="145" t="str">
        <f>IFERROR(TRUNC(VLOOKUP($E341,'Container Panel'!$B$41:$Z$100,$D341,0)/(VLOOKUP(AB$276,UI!$A$12:$O$51,VLOOKUP(AB$278,$B$276:$C$278,2,0),0)/1000)),"")</f>
        <v/>
      </c>
      <c r="AC341" s="145" t="str">
        <f>IFERROR(TRUNC(VLOOKUP($E341,'Container Panel'!$B$41:$Z$100,$D341,0)/(VLOOKUP(AC$276,UI!$A$12:$O$51,VLOOKUP(AC$278,$B$276:$C$278,2,0),0)/1000)),"")</f>
        <v/>
      </c>
      <c r="AD341" s="145" t="str">
        <f>IFERROR(TRUNC(VLOOKUP($E341,'Container Panel'!$B$41:$Z$100,$D341,0)/(VLOOKUP(AD$276,UI!$A$12:$O$51,VLOOKUP(AD$278,$B$276:$C$278,2,0),0)/1000)),"")</f>
        <v/>
      </c>
      <c r="AE341" s="145" t="str">
        <f>IFERROR(TRUNC(VLOOKUP($E341,'Container Panel'!$B$41:$Z$100,$D341,0)/(VLOOKUP(AE$276,UI!$A$12:$O$51,VLOOKUP(AE$278,$B$276:$C$278,2,0),0)/1000)),"")</f>
        <v/>
      </c>
      <c r="AF341" s="145" t="str">
        <f>IFERROR(TRUNC(VLOOKUP($E341,'Container Panel'!$B$41:$Z$100,$D341,0)/(VLOOKUP(AF$276,UI!$A$12:$O$51,VLOOKUP(AF$278,$B$276:$C$278,2,0),0)/1000)),"")</f>
        <v/>
      </c>
      <c r="AG341" s="145" t="str">
        <f>IFERROR(TRUNC(VLOOKUP($E341,'Container Panel'!$B$41:$Z$100,$D341,0)/(VLOOKUP(AG$276,UI!$A$12:$O$51,VLOOKUP(AG$278,$B$276:$C$278,2,0),0)/1000)),"")</f>
        <v/>
      </c>
      <c r="AH341" s="145" t="str">
        <f>IFERROR(TRUNC(VLOOKUP($E341,'Container Panel'!$B$41:$Z$100,$D341,0)/(VLOOKUP(AH$276,UI!$A$12:$O$51,VLOOKUP(AH$278,$B$276:$C$278,2,0),0)/1000)),"")</f>
        <v/>
      </c>
      <c r="AI341" s="145" t="str">
        <f>IFERROR(TRUNC(VLOOKUP($E341,'Container Panel'!$B$41:$Z$100,$D341,0)/(VLOOKUP(AI$276,UI!$A$12:$O$51,VLOOKUP(AI$278,$B$276:$C$278,2,0),0)/1000)),"")</f>
        <v/>
      </c>
      <c r="AJ341" s="145" t="str">
        <f>IFERROR(TRUNC(VLOOKUP($E341,'Container Panel'!$B$41:$Z$100,$D341,0)/(VLOOKUP(AJ$276,UI!$A$12:$O$51,VLOOKUP(AJ$278,$B$276:$C$278,2,0),0)/1000)),"")</f>
        <v/>
      </c>
      <c r="AK341" s="145" t="str">
        <f>IFERROR(TRUNC(VLOOKUP($E341,'Container Panel'!$B$41:$Z$100,$D341,0)/(VLOOKUP(AK$276,UI!$A$12:$O$51,VLOOKUP(AK$278,$B$276:$C$278,2,0),0)/1000)),"")</f>
        <v/>
      </c>
      <c r="AL341" s="145" t="str">
        <f>IFERROR(TRUNC(VLOOKUP($E341,'Container Panel'!$B$41:$Z$100,$D341,0)/(VLOOKUP(AL$276,UI!$A$12:$O$51,VLOOKUP(AL$278,$B$276:$C$278,2,0),0)/1000)),"")</f>
        <v/>
      </c>
      <c r="AM341" s="145" t="str">
        <f>IFERROR(TRUNC(VLOOKUP($E341,'Container Panel'!$B$41:$Z$100,$D341,0)/(VLOOKUP(AM$276,UI!$A$12:$O$51,VLOOKUP(AM$278,$B$276:$C$278,2,0),0)/1000)),"")</f>
        <v/>
      </c>
      <c r="AN341" s="145" t="str">
        <f>IFERROR(TRUNC(VLOOKUP($E341,'Container Panel'!$B$41:$Z$100,$D341,0)/(VLOOKUP(AN$276,UI!$A$12:$O$51,VLOOKUP(AN$278,$B$276:$C$278,2,0),0)/1000)),"")</f>
        <v/>
      </c>
      <c r="AO341" s="145" t="str">
        <f>IFERROR(TRUNC(VLOOKUP($E341,'Container Panel'!$B$41:$Z$100,$D341,0)/(VLOOKUP(AO$276,UI!$A$12:$O$51,VLOOKUP(AO$278,$B$276:$C$278,2,0),0)/1000)),"")</f>
        <v/>
      </c>
      <c r="AP341" s="145" t="str">
        <f>IFERROR(TRUNC(VLOOKUP($E341,'Container Panel'!$B$41:$Z$100,$D341,0)/(VLOOKUP(AP$276,UI!$A$12:$O$51,VLOOKUP(AP$278,$B$276:$C$278,2,0),0)/1000)),"")</f>
        <v/>
      </c>
      <c r="AQ341" s="145" t="str">
        <f>IFERROR(TRUNC(VLOOKUP($E341,'Container Panel'!$B$41:$Z$100,$D341,0)/(VLOOKUP(AQ$276,UI!$A$12:$O$51,VLOOKUP(AQ$278,$B$276:$C$278,2,0),0)/1000)),"")</f>
        <v/>
      </c>
      <c r="AR341" s="145" t="str">
        <f>IFERROR(TRUNC(VLOOKUP($E341,'Container Panel'!$B$41:$Z$100,$D341,0)/(VLOOKUP(AR$276,UI!$A$12:$O$51,VLOOKUP(AR$278,$B$276:$C$278,2,0),0)/1000)),"")</f>
        <v/>
      </c>
      <c r="AS341" s="145" t="str">
        <f>IFERROR(TRUNC(VLOOKUP($E341,'Container Panel'!$B$41:$Z$100,$D341,0)/(VLOOKUP(AS$276,UI!$A$12:$O$51,VLOOKUP(AS$278,$B$276:$C$278,2,0),0)/1000)),"")</f>
        <v/>
      </c>
      <c r="AT341" s="145" t="str">
        <f>IFERROR(TRUNC(VLOOKUP($E341,'Container Panel'!$B$41:$Z$100,$D341,0)/(VLOOKUP(AT$276,UI!$A$12:$O$51,VLOOKUP(AT$278,$B$276:$C$278,2,0),0)/1000)),"")</f>
        <v/>
      </c>
      <c r="AU341" s="145" t="str">
        <f>IFERROR(TRUNC(VLOOKUP($E341,'Container Panel'!$B$41:$Z$100,$D341,0)/(VLOOKUP(AU$276,UI!$A$12:$O$51,VLOOKUP(AU$278,$B$276:$C$278,2,0),0)/1000)),"")</f>
        <v/>
      </c>
      <c r="AV341" s="145" t="str">
        <f>IFERROR(TRUNC(VLOOKUP($E341,'Container Panel'!$B$41:$Z$100,$D341,0)/(VLOOKUP(AV$276,UI!$A$12:$O$51,VLOOKUP(AV$278,$B$276:$C$278,2,0),0)/1000)),"")</f>
        <v/>
      </c>
      <c r="AW341" s="145" t="str">
        <f>IFERROR(TRUNC(VLOOKUP($E341,'Container Panel'!$B$41:$Z$100,$D341,0)/(VLOOKUP(AW$276,UI!$A$12:$O$51,VLOOKUP(AW$278,$B$276:$C$278,2,0),0)/1000)),"")</f>
        <v/>
      </c>
      <c r="AX341" s="145" t="str">
        <f>IFERROR(TRUNC(VLOOKUP($E341,'Container Panel'!$B$41:$Z$100,$D341,0)/(VLOOKUP(AX$276,UI!$A$12:$O$51,VLOOKUP(AX$278,$B$276:$C$278,2,0),0)/1000)),"")</f>
        <v/>
      </c>
      <c r="AY341" s="145" t="str">
        <f>IFERROR(TRUNC(VLOOKUP($E341,'Container Panel'!$B$41:$Z$100,$D341,0)/(VLOOKUP(AY$276,UI!$A$12:$O$51,VLOOKUP(AY$278,$B$276:$C$278,2,0),0)/1000)),"")</f>
        <v/>
      </c>
      <c r="AZ341" s="145" t="str">
        <f>IFERROR(TRUNC(VLOOKUP($E341,'Container Panel'!$B$41:$Z$100,$D341,0)/(VLOOKUP(AZ$276,UI!$A$12:$O$51,VLOOKUP(AZ$278,$B$276:$C$278,2,0),0)/1000)),"")</f>
        <v/>
      </c>
      <c r="BA341" s="145" t="str">
        <f>IFERROR(TRUNC(VLOOKUP($E341,'Container Panel'!$B$41:$Z$100,$D341,0)/(VLOOKUP(BA$276,UI!$A$12:$O$51,VLOOKUP(BA$278,$B$276:$C$278,2,0),0)/1000)),"")</f>
        <v/>
      </c>
      <c r="BB341" s="145" t="str">
        <f>IFERROR(TRUNC(VLOOKUP($E341,'Container Panel'!$B$41:$Z$100,$D341,0)/(VLOOKUP(BB$276,UI!$A$12:$O$51,VLOOKUP(BB$278,$B$276:$C$278,2,0),0)/1000)),"")</f>
        <v/>
      </c>
      <c r="BC341" s="145" t="str">
        <f>IFERROR(TRUNC(VLOOKUP($E341,'Container Panel'!$B$41:$Z$100,$D341,0)/(VLOOKUP(BC$276,UI!$A$12:$O$51,VLOOKUP(BC$278,$B$276:$C$278,2,0),0)/1000)),"")</f>
        <v/>
      </c>
      <c r="BD341" s="145" t="str">
        <f>IFERROR(TRUNC(VLOOKUP($E341,'Container Panel'!$B$41:$Z$100,$D341,0)/(VLOOKUP(BD$276,UI!$A$12:$O$51,VLOOKUP(BD$278,$B$276:$C$278,2,0),0)/1000)),"")</f>
        <v/>
      </c>
      <c r="BE341" s="145" t="str">
        <f>IFERROR(TRUNC(VLOOKUP($E341,'Container Panel'!$B$41:$Z$100,$D341,0)/(VLOOKUP(BE$276,UI!$A$12:$O$51,VLOOKUP(BE$278,$B$276:$C$278,2,0),0)/1000)),"")</f>
        <v/>
      </c>
      <c r="BF341" s="145" t="str">
        <f>IFERROR(TRUNC(VLOOKUP($E341,'Container Panel'!$B$41:$Z$100,$D341,0)/(VLOOKUP(BF$276,UI!$A$12:$O$51,VLOOKUP(BF$278,$B$276:$C$278,2,0),0)/1000)),"")</f>
        <v/>
      </c>
      <c r="BG341" s="145" t="str">
        <f>IFERROR(TRUNC(VLOOKUP($E341,'Container Panel'!$B$41:$Z$100,$D341,0)/(VLOOKUP(BG$276,UI!$A$12:$O$51,VLOOKUP(BG$278,$B$276:$C$278,2,0),0)/1000)),"")</f>
        <v/>
      </c>
      <c r="BH341" s="145" t="str">
        <f>IFERROR(TRUNC(VLOOKUP($E341,'Container Panel'!$B$41:$Z$100,$D341,0)/(VLOOKUP(BH$276,UI!$A$12:$O$51,VLOOKUP(BH$278,$B$276:$C$278,2,0),0)/1000)),"")</f>
        <v/>
      </c>
      <c r="BI341" s="145" t="str">
        <f>IFERROR(TRUNC(VLOOKUP($E341,'Container Panel'!$B$41:$Z$100,$D341,0)/(VLOOKUP(BI$276,UI!$A$12:$O$51,VLOOKUP(BI$278,$B$276:$C$278,2,0),0)/1000)),"")</f>
        <v/>
      </c>
      <c r="BJ341" s="145" t="str">
        <f>IFERROR(TRUNC(VLOOKUP($E341,'Container Panel'!$B$41:$Z$100,$D341,0)/(VLOOKUP(BJ$276,UI!$A$12:$O$51,VLOOKUP(BJ$278,$B$276:$C$278,2,0),0)/1000)),"")</f>
        <v/>
      </c>
      <c r="BK341" s="145" t="str">
        <f>IFERROR(TRUNC(VLOOKUP($E341,'Container Panel'!$B$41:$Z$100,$D341,0)/(VLOOKUP(BK$276,UI!$A$12:$O$51,VLOOKUP(BK$278,$B$276:$C$278,2,0),0)/1000)),"")</f>
        <v/>
      </c>
      <c r="BL341" s="145" t="str">
        <f>IFERROR(TRUNC(VLOOKUP($E341,'Container Panel'!$B$41:$Z$100,$D341,0)/(VLOOKUP(BL$276,UI!$A$12:$O$51,VLOOKUP(BL$278,$B$276:$C$278,2,0),0)/1000)),"")</f>
        <v/>
      </c>
      <c r="BM341" s="145" t="str">
        <f>IFERROR(TRUNC(VLOOKUP($E341,'Container Panel'!$B$41:$Z$100,$D341,0)/(VLOOKUP(BM$276,UI!$A$12:$O$51,VLOOKUP(BM$278,$B$276:$C$278,2,0),0)/1000)),"")</f>
        <v/>
      </c>
      <c r="BN341" s="145" t="str">
        <f>IFERROR(TRUNC(VLOOKUP($E341,'Container Panel'!$B$41:$Z$100,$D341,0)/(VLOOKUP(BN$276,UI!$A$12:$O$51,VLOOKUP(BN$278,$B$276:$C$278,2,0),0)/1000)),"")</f>
        <v/>
      </c>
      <c r="BO341" s="145" t="str">
        <f>IFERROR(TRUNC(VLOOKUP($E341,'Container Panel'!$B$41:$Z$100,$D341,0)/(VLOOKUP(BO$276,UI!$A$12:$O$51,VLOOKUP(BO$278,$B$276:$C$278,2,0),0)/1000)),"")</f>
        <v/>
      </c>
      <c r="BP341" s="145" t="str">
        <f>IFERROR(TRUNC(VLOOKUP($E341,'Container Panel'!$B$41:$Z$100,$D341,0)/(VLOOKUP(BP$276,UI!$A$12:$O$51,VLOOKUP(BP$278,$B$276:$C$278,2,0),0)/1000)),"")</f>
        <v/>
      </c>
      <c r="BQ341" s="145" t="str">
        <f>IFERROR(TRUNC(VLOOKUP($E341,'Container Panel'!$B$41:$Z$100,$D341,0)/(VLOOKUP(BQ$276,UI!$A$12:$O$51,VLOOKUP(BQ$278,$B$276:$C$278,2,0),0)/1000)),"")</f>
        <v/>
      </c>
      <c r="BR341" s="145" t="str">
        <f>IFERROR(TRUNC(VLOOKUP($E341,'Container Panel'!$B$41:$Z$100,$D341,0)/(VLOOKUP(BR$276,UI!$A$12:$O$51,VLOOKUP(BR$278,$B$276:$C$278,2,0),0)/1000)),"")</f>
        <v/>
      </c>
      <c r="BS341" s="145" t="str">
        <f>IFERROR(TRUNC(VLOOKUP($E341,'Container Panel'!$B$41:$Z$100,$D341,0)/(VLOOKUP(BS$276,UI!$A$12:$O$51,VLOOKUP(BS$278,$B$276:$C$278,2,0),0)/1000)),"")</f>
        <v/>
      </c>
      <c r="BT341" s="145" t="str">
        <f>IFERROR(TRUNC(VLOOKUP($E341,'Container Panel'!$B$41:$Z$100,$D341,0)/(VLOOKUP(BT$276,UI!$A$12:$O$51,VLOOKUP(BT$278,$B$276:$C$278,2,0),0)/1000)),"")</f>
        <v/>
      </c>
      <c r="BU341" s="145" t="str">
        <f>IFERROR(TRUNC(VLOOKUP($E341,'Container Panel'!$B$41:$Z$100,$D341,0)/(VLOOKUP(BU$276,UI!$A$12:$O$51,VLOOKUP(BU$278,$B$276:$C$278,2,0),0)/1000)),"")</f>
        <v/>
      </c>
      <c r="BV341" s="145" t="str">
        <f>IFERROR(TRUNC(VLOOKUP($E341,'Container Panel'!$B$41:$Z$100,$D341,0)/(VLOOKUP(BV$276,UI!$A$12:$O$51,VLOOKUP(BV$278,$B$276:$C$278,2,0),0)/1000)),"")</f>
        <v/>
      </c>
      <c r="BW341" s="145" t="str">
        <f>IFERROR(TRUNC(VLOOKUP($E341,'Container Panel'!$B$41:$Z$100,$D341,0)/(VLOOKUP(BW$276,UI!$A$12:$O$51,VLOOKUP(BW$278,$B$276:$C$278,2,0),0)/1000)),"")</f>
        <v/>
      </c>
      <c r="BX341" s="145" t="str">
        <f>IFERROR(TRUNC(VLOOKUP($E341,'Container Panel'!$B$41:$Z$100,$D341,0)/(VLOOKUP(BX$276,UI!$A$12:$O$51,VLOOKUP(BX$278,$B$276:$C$278,2,0),0)/1000)),"")</f>
        <v/>
      </c>
      <c r="BY341" s="145" t="str">
        <f>IFERROR(TRUNC(VLOOKUP($E341,'Container Panel'!$B$41:$Z$100,$D341,0)/(VLOOKUP(BY$276,UI!$A$12:$O$51,VLOOKUP(BY$278,$B$276:$C$278,2,0),0)/1000)),"")</f>
        <v/>
      </c>
      <c r="BZ341" s="145" t="str">
        <f>IFERROR(TRUNC(VLOOKUP($E341,'Container Panel'!$B$41:$Z$100,$D341,0)/(VLOOKUP(BZ$276,UI!$A$12:$O$51,VLOOKUP(BZ$278,$B$276:$C$278,2,0),0)/1000)),"")</f>
        <v/>
      </c>
      <c r="CA341" s="145" t="str">
        <f>IFERROR(TRUNC(VLOOKUP($E341,'Container Panel'!$B$41:$Z$100,$D341,0)/(VLOOKUP(CA$276,UI!$A$12:$O$51,VLOOKUP(CA$278,$B$276:$C$278,2,0),0)/1000)),"")</f>
        <v/>
      </c>
      <c r="CB341" s="145" t="str">
        <f>IFERROR(TRUNC(VLOOKUP($E341,'Container Panel'!$B$41:$Z$100,$D341,0)/(VLOOKUP(CB$276,UI!$A$12:$O$51,VLOOKUP(CB$278,$B$276:$C$278,2,0),0)/1000)),"")</f>
        <v/>
      </c>
      <c r="CC341" s="145" t="str">
        <f>IFERROR(TRUNC(VLOOKUP($E341,'Container Panel'!$B$41:$Z$100,$D341,0)/(VLOOKUP(CC$276,UI!$A$12:$O$51,VLOOKUP(CC$278,$B$276:$C$278,2,0),0)/1000)),"")</f>
        <v/>
      </c>
      <c r="CD341" s="145" t="str">
        <f>IFERROR(TRUNC(VLOOKUP($E341,'Container Panel'!$B$41:$Z$100,$D341,0)/(VLOOKUP(CD$276,UI!$A$12:$O$51,VLOOKUP(CD$278,$B$276:$C$278,2,0),0)/1000)),"")</f>
        <v/>
      </c>
      <c r="CE341" s="145" t="str">
        <f>IFERROR(TRUNC(VLOOKUP($E341,'Container Panel'!$B$41:$Z$100,$D341,0)/(VLOOKUP(CE$276,UI!$A$12:$O$51,VLOOKUP(CE$278,$B$276:$C$278,2,0),0)/1000)),"")</f>
        <v/>
      </c>
      <c r="CF341" s="145" t="str">
        <f>IFERROR(TRUNC(VLOOKUP($E341,'Container Panel'!$B$41:$Z$100,$D341,0)/(VLOOKUP(CF$276,UI!$A$12:$O$51,VLOOKUP(CF$278,$B$276:$C$278,2,0),0)/1000)),"")</f>
        <v/>
      </c>
      <c r="CG341" s="145" t="str">
        <f>IFERROR(TRUNC(VLOOKUP($E341,'Container Panel'!$B$41:$Z$100,$D341,0)/(VLOOKUP(CG$276,UI!$A$12:$O$51,VLOOKUP(CG$278,$B$276:$C$278,2,0),0)/1000)),"")</f>
        <v/>
      </c>
      <c r="CH341" s="145" t="str">
        <f>IFERROR(TRUNC(VLOOKUP($E341,'Container Panel'!$B$41:$Z$100,$D341,0)/(VLOOKUP(CH$276,UI!$A$12:$O$51,VLOOKUP(CH$278,$B$276:$C$278,2,0),0)/1000)),"")</f>
        <v/>
      </c>
      <c r="CI341" s="145" t="str">
        <f>IFERROR(TRUNC(VLOOKUP($E341,'Container Panel'!$B$41:$Z$100,$D341,0)/(VLOOKUP(CI$276,UI!$A$12:$O$51,VLOOKUP(CI$278,$B$276:$C$278,2,0),0)/1000)),"")</f>
        <v/>
      </c>
      <c r="CJ341" s="145" t="str">
        <f>IFERROR(TRUNC(VLOOKUP($E341,'Container Panel'!$B$41:$Z$100,$D341,0)/(VLOOKUP(CJ$276,UI!$A$12:$O$51,VLOOKUP(CJ$278,$B$276:$C$278,2,0),0)/1000)),"")</f>
        <v/>
      </c>
      <c r="CK341" s="145" t="str">
        <f>IFERROR(TRUNC(VLOOKUP($E341,'Container Panel'!$B$41:$Z$100,$D341,0)/(VLOOKUP(CK$276,UI!$A$12:$O$51,VLOOKUP(CK$278,$B$276:$C$278,2,0),0)/1000)),"")</f>
        <v/>
      </c>
      <c r="CL341" s="145" t="str">
        <f>IFERROR(TRUNC(VLOOKUP($E341,'Container Panel'!$B$41:$Z$100,$D341,0)/(VLOOKUP(CL$276,UI!$A$12:$O$51,VLOOKUP(CL$278,$B$276:$C$278,2,0),0)/1000)),"")</f>
        <v/>
      </c>
      <c r="CM341" s="145" t="str">
        <f>IFERROR(TRUNC(VLOOKUP($E341,'Container Panel'!$B$41:$Z$100,$D341,0)/(VLOOKUP(CM$276,UI!$A$12:$O$51,VLOOKUP(CM$278,$B$276:$C$278,2,0),0)/1000)),"")</f>
        <v/>
      </c>
      <c r="CN341" s="145" t="str">
        <f>IFERROR(TRUNC(VLOOKUP($E341,'Container Panel'!$B$41:$Z$100,$D341,0)/(VLOOKUP(CN$276,UI!$A$12:$O$51,VLOOKUP(CN$278,$B$276:$C$278,2,0),0)/1000)),"")</f>
        <v/>
      </c>
      <c r="CO341" s="145" t="str">
        <f>IFERROR(TRUNC(VLOOKUP($E341,'Container Panel'!$B$41:$Z$100,$D341,0)/(VLOOKUP(CO$276,UI!$A$12:$O$51,VLOOKUP(CO$278,$B$276:$C$278,2,0),0)/1000)),"")</f>
        <v/>
      </c>
      <c r="CP341" s="145" t="str">
        <f>IFERROR(TRUNC(VLOOKUP($E341,'Container Panel'!$B$41:$Z$100,$D341,0)/(VLOOKUP(CP$276,UI!$A$12:$O$51,VLOOKUP(CP$278,$B$276:$C$278,2,0),0)/1000)),"")</f>
        <v/>
      </c>
      <c r="CQ341" s="145" t="str">
        <f>IFERROR(TRUNC(VLOOKUP($E341,'Container Panel'!$B$41:$Z$100,$D341,0)/(VLOOKUP(CQ$276,UI!$A$12:$O$51,VLOOKUP(CQ$278,$B$276:$C$278,2,0),0)/1000)),"")</f>
        <v/>
      </c>
      <c r="CR341" s="145" t="str">
        <f>IFERROR(TRUNC(VLOOKUP($E341,'Container Panel'!$B$41:$Z$100,$D341,0)/(VLOOKUP(CR$276,UI!$A$12:$O$51,VLOOKUP(CR$278,$B$276:$C$278,2,0),0)/1000)),"")</f>
        <v/>
      </c>
      <c r="CS341" s="145" t="str">
        <f>IFERROR(TRUNC(VLOOKUP($E341,'Container Panel'!$B$41:$Z$100,$D341,0)/(VLOOKUP(CS$276,UI!$A$12:$O$51,VLOOKUP(CS$278,$B$276:$C$278,2,0),0)/1000)),"")</f>
        <v/>
      </c>
      <c r="CT341" s="145" t="str">
        <f>IFERROR(TRUNC(VLOOKUP($E341,'Container Panel'!$B$41:$Z$100,$D341,0)/(VLOOKUP(CT$276,UI!$A$12:$O$51,VLOOKUP(CT$278,$B$276:$C$278,2,0),0)/1000)),"")</f>
        <v/>
      </c>
      <c r="CU341" s="145" t="str">
        <f>IFERROR(TRUNC(VLOOKUP($E341,'Container Panel'!$B$41:$Z$100,$D341,0)/(VLOOKUP(CU$276,UI!$A$12:$O$51,VLOOKUP(CU$278,$B$276:$C$278,2,0),0)/1000)),"")</f>
        <v/>
      </c>
      <c r="CV341" s="145" t="str">
        <f>IFERROR(TRUNC(VLOOKUP($E341,'Container Panel'!$B$41:$Z$100,$D341,0)/(VLOOKUP(CV$276,UI!$A$12:$O$51,VLOOKUP(CV$278,$B$276:$C$278,2,0),0)/1000)),"")</f>
        <v/>
      </c>
      <c r="CW341" s="145" t="str">
        <f>IFERROR(TRUNC(VLOOKUP($E341,'Container Panel'!$B$41:$Z$100,$D341,0)/(VLOOKUP(CW$276,UI!$A$12:$O$51,VLOOKUP(CW$278,$B$276:$C$278,2,0),0)/1000)),"")</f>
        <v/>
      </c>
      <c r="CX341" s="145" t="str">
        <f>IFERROR(TRUNC(VLOOKUP($E341,'Container Panel'!$B$41:$Z$100,$D341,0)/(VLOOKUP(CX$276,UI!$A$12:$O$51,VLOOKUP(CX$278,$B$276:$C$278,2,0),0)/1000)),"")</f>
        <v/>
      </c>
      <c r="CY341" s="145" t="str">
        <f>IFERROR(TRUNC(VLOOKUP($E341,'Container Panel'!$B$41:$Z$100,$D341,0)/(VLOOKUP(CY$276,UI!$A$12:$O$51,VLOOKUP(CY$278,$B$276:$C$278,2,0),0)/1000)),"")</f>
        <v/>
      </c>
      <c r="CZ341" s="145" t="str">
        <f>IFERROR(TRUNC(VLOOKUP($E341,'Container Panel'!$B$41:$Z$100,$D341,0)/(VLOOKUP(CZ$276,UI!$A$12:$O$51,VLOOKUP(CZ$278,$B$276:$C$278,2,0),0)/1000)),"")</f>
        <v/>
      </c>
      <c r="DA341" s="145" t="str">
        <f>IFERROR(TRUNC(VLOOKUP($E341,'Container Panel'!$B$41:$Z$100,$D341,0)/(VLOOKUP(DA$276,UI!$A$12:$O$51,VLOOKUP(DA$278,$B$276:$C$278,2,0),0)/1000)),"")</f>
        <v/>
      </c>
      <c r="DB341" s="145" t="str">
        <f>IFERROR(TRUNC(VLOOKUP($E341,'Container Panel'!$B$41:$Z$100,$D341,0)/(VLOOKUP(DB$276,UI!$A$12:$O$51,VLOOKUP(DB$278,$B$276:$C$278,2,0),0)/1000)),"")</f>
        <v/>
      </c>
      <c r="DC341" s="145" t="str">
        <f>IFERROR(TRUNC(VLOOKUP($E341,'Container Panel'!$B$41:$Z$100,$D341,0)/(VLOOKUP(DC$276,UI!$A$12:$O$51,VLOOKUP(DC$278,$B$276:$C$278,2,0),0)/1000)),"")</f>
        <v/>
      </c>
      <c r="DD341" s="145" t="str">
        <f>IFERROR(TRUNC(VLOOKUP($E341,'Container Panel'!$B$41:$Z$100,$D341,0)/(VLOOKUP(DD$276,UI!$A$12:$O$51,VLOOKUP(DD$278,$B$276:$C$278,2,0),0)/1000)),"")</f>
        <v/>
      </c>
      <c r="DE341" s="145" t="str">
        <f>IFERROR(TRUNC(VLOOKUP($E341,'Container Panel'!$B$41:$Z$100,$D341,0)/(VLOOKUP(DE$276,UI!$A$12:$O$51,VLOOKUP(DE$278,$B$276:$C$278,2,0),0)/1000)),"")</f>
        <v/>
      </c>
      <c r="DF341" s="145" t="str">
        <f>IFERROR(TRUNC(VLOOKUP($E341,'Container Panel'!$B$41:$Z$100,$D341,0)/(VLOOKUP(DF$276,UI!$A$12:$O$51,VLOOKUP(DF$278,$B$276:$C$278,2,0),0)/1000)),"")</f>
        <v/>
      </c>
      <c r="DG341" s="145" t="str">
        <f>IFERROR(TRUNC(VLOOKUP($E341,'Container Panel'!$B$41:$Z$100,$D341,0)/(VLOOKUP(DG$276,UI!$A$12:$O$51,VLOOKUP(DG$278,$B$276:$C$278,2,0),0)/1000)),"")</f>
        <v/>
      </c>
      <c r="DH341" s="145" t="str">
        <f>IFERROR(TRUNC(VLOOKUP($E341,'Container Panel'!$B$41:$Z$100,$D341,0)/(VLOOKUP(DH$276,UI!$A$12:$O$51,VLOOKUP(DH$278,$B$276:$C$278,2,0),0)/1000)),"")</f>
        <v/>
      </c>
      <c r="DI341" s="145" t="str">
        <f>IFERROR(TRUNC(VLOOKUP($E341,'Container Panel'!$B$41:$Z$100,$D341,0)/(VLOOKUP(DI$276,UI!$A$12:$O$51,VLOOKUP(DI$278,$B$276:$C$278,2,0),0)/1000)),"")</f>
        <v/>
      </c>
      <c r="DJ341" s="145" t="str">
        <f>IFERROR(TRUNC(VLOOKUP($E341,'Container Panel'!$B$41:$Z$100,$D341,0)/(VLOOKUP(DJ$276,UI!$A$12:$O$51,VLOOKUP(DJ$278,$B$276:$C$278,2,0),0)/1000)),"")</f>
        <v/>
      </c>
      <c r="DK341" s="145" t="str">
        <f>IFERROR(TRUNC(VLOOKUP($E341,'Container Panel'!$B$41:$Z$100,$D341,0)/(VLOOKUP(DK$276,UI!$A$12:$O$51,VLOOKUP(DK$278,$B$276:$C$278,2,0),0)/1000)),"")</f>
        <v/>
      </c>
      <c r="DL341" s="145" t="str">
        <f>IFERROR(TRUNC(VLOOKUP($E341,'Container Panel'!$B$41:$Z$100,$D341,0)/(VLOOKUP(DL$276,UI!$A$12:$O$51,VLOOKUP(DL$278,$B$276:$C$278,2,0),0)/1000)),"")</f>
        <v/>
      </c>
      <c r="DM341" s="145" t="str">
        <f>IFERROR(TRUNC(VLOOKUP($E341,'Container Panel'!$B$41:$Z$100,$D341,0)/(VLOOKUP(DM$276,UI!$A$12:$O$51,VLOOKUP(DM$278,$B$276:$C$278,2,0),0)/1000)),"")</f>
        <v/>
      </c>
      <c r="DN341" s="145" t="str">
        <f>IFERROR(TRUNC(VLOOKUP($E341,'Container Panel'!$B$41:$Z$100,$D341,0)/(VLOOKUP(DN$276,UI!$A$12:$O$51,VLOOKUP(DN$278,$B$276:$C$278,2,0),0)/1000)),"")</f>
        <v/>
      </c>
      <c r="DO341" s="145" t="str">
        <f>IFERROR(TRUNC(VLOOKUP($E341,'Container Panel'!$B$41:$Z$100,$D341,0)/(VLOOKUP(DO$276,UI!$A$12:$O$51,VLOOKUP(DO$278,$B$276:$C$278,2,0),0)/1000)),"")</f>
        <v/>
      </c>
      <c r="DP341" s="145" t="str">
        <f>IFERROR(TRUNC(VLOOKUP($E341,'Container Panel'!$B$41:$Z$100,$D341,0)/(VLOOKUP(DP$276,UI!$A$12:$O$51,VLOOKUP(DP$278,$B$276:$C$278,2,0),0)/1000)),"")</f>
        <v/>
      </c>
      <c r="DQ341" s="145" t="str">
        <f>IFERROR(TRUNC(VLOOKUP($E341,'Container Panel'!$B$41:$Z$100,$D341,0)/(VLOOKUP(DQ$276,UI!$A$12:$O$51,VLOOKUP(DQ$278,$B$276:$C$278,2,0),0)/1000)),"")</f>
        <v/>
      </c>
      <c r="DR341" s="145" t="str">
        <f>IFERROR(TRUNC(VLOOKUP($E341,'Container Panel'!$B$41:$Z$100,$D341,0)/(VLOOKUP(DR$276,UI!$A$12:$O$51,VLOOKUP(DR$278,$B$276:$C$278,2,0),0)/1000)),"")</f>
        <v/>
      </c>
      <c r="DS341" s="145" t="str">
        <f>IFERROR(TRUNC(VLOOKUP($E341,'Container Panel'!$B$41:$Z$100,$D341,0)/(VLOOKUP(DS$276,UI!$A$12:$O$51,VLOOKUP(DS$278,$B$276:$C$278,2,0),0)/1000)),"")</f>
        <v/>
      </c>
      <c r="DT341" s="145" t="str">
        <f>IFERROR(TRUNC(VLOOKUP($E341,'Container Panel'!$B$41:$Z$100,$D341,0)/(VLOOKUP(DT$276,UI!$A$12:$O$51,VLOOKUP(DT$278,$B$276:$C$278,2,0),0)/1000)),"")</f>
        <v/>
      </c>
      <c r="DU341" s="145" t="str">
        <f>IFERROR(TRUNC(VLOOKUP($E341,'Container Panel'!$B$41:$Z$100,$D341,0)/(VLOOKUP(DU$276,UI!$A$12:$O$51,VLOOKUP(DU$278,$B$276:$C$278,2,0),0)/1000)),"")</f>
        <v/>
      </c>
      <c r="DV341" s="145" t="str">
        <f>IFERROR(TRUNC(VLOOKUP($E341,'Container Panel'!$B$41:$Z$100,$D341,0)/(VLOOKUP(DV$276,UI!$A$12:$O$51,VLOOKUP(DV$278,$B$276:$C$278,2,0),0)/1000)),"")</f>
        <v/>
      </c>
      <c r="DW341" s="145" t="str">
        <f>IFERROR(TRUNC(VLOOKUP($E341,'Container Panel'!$B$41:$Z$100,$D341,0)/(VLOOKUP(DW$276,UI!$A$12:$O$51,VLOOKUP(DW$278,$B$276:$C$278,2,0),0)/1000)),"")</f>
        <v/>
      </c>
      <c r="DX341" s="145" t="str">
        <f>IFERROR(TRUNC(VLOOKUP($E341,'Container Panel'!$B$41:$Z$100,$D341,0)/(VLOOKUP(DX$276,UI!$A$12:$O$51,VLOOKUP(DX$278,$B$276:$C$278,2,0),0)/1000)),"")</f>
        <v/>
      </c>
      <c r="DY341" s="145" t="str">
        <f>IFERROR(TRUNC(VLOOKUP($E341,'Container Panel'!$B$41:$Z$100,$D341,0)/(VLOOKUP(DY$276,UI!$A$12:$O$51,VLOOKUP(DY$278,$B$276:$C$278,2,0),0)/1000)),"")</f>
        <v/>
      </c>
      <c r="DZ341" s="145" t="str">
        <f>IFERROR(TRUNC(VLOOKUP($E341,'Container Panel'!$B$41:$Z$100,$D341,0)/(VLOOKUP(DZ$276,UI!$A$12:$O$51,VLOOKUP(DZ$278,$B$276:$C$278,2,0),0)/1000)),"")</f>
        <v/>
      </c>
      <c r="EA341" s="145" t="str">
        <f>IFERROR(TRUNC(VLOOKUP($E341,'Container Panel'!$B$41:$Z$100,$D341,0)/(VLOOKUP(EA$276,UI!$A$12:$O$51,VLOOKUP(EA$278,$B$276:$C$278,2,0),0)/1000)),"")</f>
        <v/>
      </c>
      <c r="EB341" s="145" t="str">
        <f>IFERROR(TRUNC(VLOOKUP($E341,'Container Panel'!$B$41:$Z$100,$D341,0)/(VLOOKUP(EB$276,UI!$A$12:$O$51,VLOOKUP(EB$278,$B$276:$C$278,2,0),0)/1000)),"")</f>
        <v/>
      </c>
      <c r="EC341" s="145" t="str">
        <f>IFERROR(TRUNC(VLOOKUP($E341,'Container Panel'!$B$41:$Z$100,$D341,0)/(VLOOKUP(EC$276,UI!$A$12:$O$51,VLOOKUP(EC$278,$B$276:$C$278,2,0),0)/1000)),"")</f>
        <v/>
      </c>
      <c r="ED341" s="145" t="str">
        <f>IFERROR(TRUNC(VLOOKUP($E341,'Container Panel'!$B$41:$Z$100,$D341,0)/(VLOOKUP(ED$276,UI!$A$12:$O$51,VLOOKUP(ED$278,$B$276:$C$278,2,0),0)/1000)),"")</f>
        <v/>
      </c>
      <c r="EE341" s="145" t="str">
        <f>IFERROR(TRUNC(VLOOKUP($E341,'Container Panel'!$B$41:$Z$100,$D341,0)/(VLOOKUP(EE$276,UI!$A$12:$O$51,VLOOKUP(EE$278,$B$276:$C$278,2,0),0)/1000)),"")</f>
        <v/>
      </c>
      <c r="EF341" s="145" t="str">
        <f>IFERROR(TRUNC(VLOOKUP($E341,'Container Panel'!$B$41:$Z$100,$D341,0)/(VLOOKUP(EF$276,UI!$A$12:$O$51,VLOOKUP(EF$278,$B$276:$C$278,2,0),0)/1000)),"")</f>
        <v/>
      </c>
      <c r="EG341" s="145" t="str">
        <f>IFERROR(TRUNC(VLOOKUP($E341,'Container Panel'!$B$41:$Z$100,$D341,0)/(VLOOKUP(EG$276,UI!$A$12:$O$51,VLOOKUP(EG$278,$B$276:$C$278,2,0),0)/1000)),"")</f>
        <v/>
      </c>
      <c r="EH341" s="145" t="str">
        <f>IFERROR(TRUNC(VLOOKUP($E341,'Container Panel'!$B$41:$Z$100,$D341,0)/(VLOOKUP(EH$276,UI!$A$12:$O$51,VLOOKUP(EH$278,$B$276:$C$278,2,0),0)/1000)),"")</f>
        <v/>
      </c>
      <c r="EI341" s="145" t="str">
        <f>IFERROR(TRUNC(VLOOKUP($E341,'Container Panel'!$B$41:$Z$100,$D341,0)/(VLOOKUP(EI$276,UI!$A$12:$O$51,VLOOKUP(EI$278,$B$276:$C$278,2,0),0)/1000)),"")</f>
        <v/>
      </c>
      <c r="EJ341" s="145" t="str">
        <f>IFERROR(TRUNC(VLOOKUP($E341,'Container Panel'!$B$41:$Z$100,$D341,0)/(VLOOKUP(EJ$276,UI!$A$12:$O$51,VLOOKUP(EJ$278,$B$276:$C$278,2,0),0)/1000)),"")</f>
        <v/>
      </c>
      <c r="EK341" s="145" t="str">
        <f>IFERROR(TRUNC(VLOOKUP($E341,'Container Panel'!$B$41:$Z$100,$D341,0)/(VLOOKUP(EK$276,UI!$A$12:$O$51,VLOOKUP(EK$278,$B$276:$C$278,2,0),0)/1000)),"")</f>
        <v/>
      </c>
      <c r="EL341" s="145" t="str">
        <f>IFERROR(TRUNC(VLOOKUP($E341,'Container Panel'!$B$41:$Z$100,$D341,0)/(VLOOKUP(EL$276,UI!$A$12:$O$51,VLOOKUP(EL$278,$B$276:$C$278,2,0),0)/1000)),"")</f>
        <v/>
      </c>
      <c r="EM341" s="145" t="str">
        <f>IFERROR(TRUNC(VLOOKUP($E341,'Container Panel'!$B$41:$Z$100,$D341,0)/(VLOOKUP(EM$276,UI!$A$12:$O$51,VLOOKUP(EM$278,$B$276:$C$278,2,0),0)/1000)),"")</f>
        <v/>
      </c>
      <c r="EN341" s="145" t="str">
        <f>IFERROR(TRUNC(VLOOKUP($E341,'Container Panel'!$B$41:$Z$100,$D341,0)/(VLOOKUP(EN$276,UI!$A$12:$O$51,VLOOKUP(EN$278,$B$276:$C$278,2,0),0)/1000)),"")</f>
        <v/>
      </c>
      <c r="EO341" s="145" t="str">
        <f>IFERROR(TRUNC(VLOOKUP($E341,'Container Panel'!$B$41:$Z$100,$D341,0)/(VLOOKUP(EO$276,UI!$A$12:$O$51,VLOOKUP(EO$278,$B$276:$C$278,2,0),0)/1000)),"")</f>
        <v/>
      </c>
      <c r="EP341" s="145" t="str">
        <f>IFERROR(TRUNC(VLOOKUP($E341,'Container Panel'!$B$41:$Z$100,$D341,0)/(VLOOKUP(EP$276,UI!$A$12:$O$51,VLOOKUP(EP$278,$B$276:$C$278,2,0),0)/1000)),"")</f>
        <v/>
      </c>
      <c r="EQ341" s="145" t="str">
        <f>IFERROR(TRUNC(VLOOKUP($E341,'Container Panel'!$B$41:$Z$100,$D341,0)/(VLOOKUP(EQ$276,UI!$A$12:$O$51,VLOOKUP(EQ$278,$B$276:$C$278,2,0),0)/1000)),"")</f>
        <v/>
      </c>
      <c r="ER341" s="145" t="str">
        <f>IFERROR(TRUNC(VLOOKUP($E341,'Container Panel'!$B$41:$Z$100,$D341,0)/(VLOOKUP(ER$276,UI!$A$12:$O$51,VLOOKUP(ER$278,$B$276:$C$278,2,0),0)/1000)),"")</f>
        <v/>
      </c>
      <c r="ES341" s="145" t="str">
        <f>IFERROR(TRUNC(VLOOKUP($E341,'Container Panel'!$B$41:$Z$100,$D341,0)/(VLOOKUP(ES$276,UI!$A$12:$O$51,VLOOKUP(ES$278,$B$276:$C$278,2,0),0)/1000)),"")</f>
        <v/>
      </c>
      <c r="ET341" s="145" t="str">
        <f>IFERROR(TRUNC(VLOOKUP($E341,'Container Panel'!$B$41:$Z$100,$D341,0)/(VLOOKUP(ET$276,UI!$A$12:$O$51,VLOOKUP(ET$278,$B$276:$C$278,2,0),0)/1000)),"")</f>
        <v/>
      </c>
      <c r="EU341" s="145" t="str">
        <f>IFERROR(TRUNC(VLOOKUP($E341,'Container Panel'!$B$41:$Z$100,$D341,0)/(VLOOKUP(EU$276,UI!$A$12:$O$51,VLOOKUP(EU$278,$B$276:$C$278,2,0),0)/1000)),"")</f>
        <v/>
      </c>
      <c r="EV341" s="145" t="str">
        <f>IFERROR(TRUNC(VLOOKUP($E341,'Container Panel'!$B$41:$Z$100,$D341,0)/(VLOOKUP(EV$276,UI!$A$12:$O$51,VLOOKUP(EV$278,$B$276:$C$278,2,0),0)/1000)),"")</f>
        <v/>
      </c>
      <c r="EW341" s="145" t="str">
        <f>IFERROR(TRUNC(VLOOKUP($E341,'Container Panel'!$B$41:$Z$100,$D341,0)/(VLOOKUP(EW$276,UI!$A$12:$O$51,VLOOKUP(EW$278,$B$276:$C$278,2,0),0)/1000)),"")</f>
        <v/>
      </c>
      <c r="EX341" s="145" t="str">
        <f>IFERROR(TRUNC(VLOOKUP($E341,'Container Panel'!$B$41:$Z$100,$D341,0)/(VLOOKUP(EX$276,UI!$A$12:$O$51,VLOOKUP(EX$278,$B$276:$C$278,2,0),0)/1000)),"")</f>
        <v/>
      </c>
      <c r="EY341" s="145" t="str">
        <f>IFERROR(TRUNC(VLOOKUP($E341,'Container Panel'!$B$41:$Z$100,$D341,0)/(VLOOKUP(EY$276,UI!$A$12:$O$51,VLOOKUP(EY$278,$B$276:$C$278,2,0),0)/1000)),"")</f>
        <v/>
      </c>
      <c r="EZ341" s="145" t="str">
        <f>IFERROR(TRUNC(VLOOKUP($E341,'Container Panel'!$B$41:$Z$100,$D341,0)/(VLOOKUP(EZ$276,UI!$A$12:$O$51,VLOOKUP(EZ$278,$B$276:$C$278,2,0),0)/1000)),"")</f>
        <v/>
      </c>
      <c r="FA341" s="145" t="str">
        <f>IFERROR(TRUNC(VLOOKUP($E341,'Container Panel'!$B$41:$Z$100,$D341,0)/(VLOOKUP(FA$276,UI!$A$12:$O$51,VLOOKUP(FA$278,$B$276:$C$278,2,0),0)/1000)),"")</f>
        <v/>
      </c>
      <c r="FB341" s="145" t="str">
        <f>IFERROR(TRUNC(VLOOKUP($E341,'Container Panel'!$B$41:$Z$100,$D341,0)/(VLOOKUP(FB$276,UI!$A$12:$O$51,VLOOKUP(FB$278,$B$276:$C$278,2,0),0)/1000)),"")</f>
        <v/>
      </c>
      <c r="FC341" s="145" t="str">
        <f>IFERROR(TRUNC(VLOOKUP($E341,'Container Panel'!$B$41:$Z$100,$D341,0)/(VLOOKUP(FC$276,UI!$A$12:$O$51,VLOOKUP(FC$278,$B$276:$C$278,2,0),0)/1000)),"")</f>
        <v/>
      </c>
      <c r="FD341" s="145" t="str">
        <f>IFERROR(TRUNC(VLOOKUP($E341,'Container Panel'!$B$41:$Z$100,$D341,0)/(VLOOKUP(FD$276,UI!$A$12:$O$51,VLOOKUP(FD$278,$B$276:$C$278,2,0),0)/1000)),"")</f>
        <v/>
      </c>
      <c r="FE341" s="145" t="str">
        <f>IFERROR(TRUNC(VLOOKUP($E341,'Container Panel'!$B$41:$Z$100,$D341,0)/(VLOOKUP(FE$276,UI!$A$12:$O$51,VLOOKUP(FE$278,$B$276:$C$278,2,0),0)/1000)),"")</f>
        <v/>
      </c>
      <c r="FF341" s="145" t="str">
        <f>IFERROR(TRUNC(VLOOKUP($E341,'Container Panel'!$B$41:$Z$100,$D341,0)/(VLOOKUP(FF$276,UI!$A$12:$O$51,VLOOKUP(FF$278,$B$276:$C$278,2,0),0)/1000)),"")</f>
        <v/>
      </c>
      <c r="FG341" s="145" t="str">
        <f>IFERROR(TRUNC(VLOOKUP($E341,'Container Panel'!$B$41:$Z$100,$D341,0)/(VLOOKUP(FG$276,UI!$A$12:$O$51,VLOOKUP(FG$278,$B$276:$C$278,2,0),0)/1000)),"")</f>
        <v/>
      </c>
      <c r="FH341" s="145" t="str">
        <f>IFERROR(TRUNC(VLOOKUP($E341,'Container Panel'!$B$41:$Z$100,$D341,0)/(VLOOKUP(FH$276,UI!$A$12:$O$51,VLOOKUP(FH$278,$B$276:$C$278,2,0),0)/1000)),"")</f>
        <v/>
      </c>
      <c r="FI341" s="145" t="str">
        <f>IFERROR(TRUNC(VLOOKUP($E341,'Container Panel'!$B$41:$Z$100,$D341,0)/(VLOOKUP(FI$276,UI!$A$12:$O$51,VLOOKUP(FI$278,$B$276:$C$278,2,0),0)/1000)),"")</f>
        <v/>
      </c>
      <c r="FJ341" s="145" t="str">
        <f>IFERROR(TRUNC(VLOOKUP($E341,'Container Panel'!$B$41:$Z$100,$D341,0)/(VLOOKUP(FJ$276,UI!$A$12:$O$51,VLOOKUP(FJ$278,$B$276:$C$278,2,0),0)/1000)),"")</f>
        <v/>
      </c>
      <c r="FK341" s="145" t="str">
        <f>IFERROR(TRUNC(VLOOKUP($E341,'Container Panel'!$B$41:$Z$100,$D341,0)/(VLOOKUP(FK$276,UI!$A$12:$O$51,VLOOKUP(FK$278,$B$276:$C$278,2,0),0)/1000)),"")</f>
        <v/>
      </c>
      <c r="FL341" s="145" t="str">
        <f>IFERROR(TRUNC(VLOOKUP($E341,'Container Panel'!$B$41:$Z$100,$D341,0)/(VLOOKUP(FL$276,UI!$A$12:$O$51,VLOOKUP(FL$278,$B$276:$C$278,2,0),0)/1000)),"")</f>
        <v/>
      </c>
      <c r="FM341" s="145" t="str">
        <f>IFERROR(TRUNC(VLOOKUP($E341,'Container Panel'!$B$41:$Z$100,$D341,0)/(VLOOKUP(FM$276,UI!$A$12:$O$51,VLOOKUP(FM$278,$B$276:$C$278,2,0),0)/1000)),"")</f>
        <v/>
      </c>
      <c r="FN341" s="145" t="str">
        <f>IFERROR(TRUNC(VLOOKUP($E341,'Container Panel'!$B$41:$Z$100,$D341,0)/(VLOOKUP(FN$276,UI!$A$12:$O$51,VLOOKUP(FN$278,$B$276:$C$278,2,0),0)/1000)),"")</f>
        <v/>
      </c>
      <c r="FO341" s="145" t="str">
        <f>IFERROR(TRUNC(VLOOKUP($E341,'Container Panel'!$B$41:$Z$100,$D341,0)/(VLOOKUP(FO$276,UI!$A$12:$O$51,VLOOKUP(FO$278,$B$276:$C$278,2,0),0)/1000)),"")</f>
        <v/>
      </c>
      <c r="FP341" s="145" t="str">
        <f>IFERROR(TRUNC(VLOOKUP($E341,'Container Panel'!$B$41:$Z$100,$D341,0)/(VLOOKUP(FP$276,UI!$A$12:$O$51,VLOOKUP(FP$278,$B$276:$C$278,2,0),0)/1000)),"")</f>
        <v/>
      </c>
      <c r="FQ341" s="145" t="str">
        <f>IFERROR(TRUNC(VLOOKUP($E341,'Container Panel'!$B$41:$Z$100,$D341,0)/(VLOOKUP(FQ$276,UI!$A$12:$O$51,VLOOKUP(FQ$278,$B$276:$C$278,2,0),0)/1000)),"")</f>
        <v/>
      </c>
      <c r="FR341" s="145" t="str">
        <f>IFERROR(TRUNC(VLOOKUP($E341,'Container Panel'!$B$41:$Z$100,$D341,0)/(VLOOKUP(FR$276,UI!$A$12:$O$51,VLOOKUP(FR$278,$B$276:$C$278,2,0),0)/1000)),"")</f>
        <v/>
      </c>
      <c r="FS341" s="145" t="str">
        <f>IFERROR(TRUNC(VLOOKUP($E341,'Container Panel'!$B$41:$Z$100,$D341,0)/(VLOOKUP(FS$276,UI!$A$12:$O$51,VLOOKUP(FS$278,$B$276:$C$278,2,0),0)/1000)),"")</f>
        <v/>
      </c>
      <c r="FT341" s="145" t="str">
        <f>IFERROR(TRUNC(VLOOKUP($E341,'Container Panel'!$B$41:$Z$100,$D341,0)/(VLOOKUP(FT$276,UI!$A$12:$O$51,VLOOKUP(FT$278,$B$276:$C$278,2,0),0)/1000)),"")</f>
        <v/>
      </c>
      <c r="FU341" s="145" t="str">
        <f>IFERROR(TRUNC(VLOOKUP($E341,'Container Panel'!$B$41:$Z$100,$D341,0)/(VLOOKUP(FU$276,UI!$A$12:$O$51,VLOOKUP(FU$278,$B$276:$C$278,2,0),0)/1000)),"")</f>
        <v/>
      </c>
      <c r="FV341" s="145" t="str">
        <f>IFERROR(TRUNC(VLOOKUP($E341,'Container Panel'!$B$41:$Z$100,$D341,0)/(VLOOKUP(FV$276,UI!$A$12:$O$51,VLOOKUP(FV$278,$B$276:$C$278,2,0),0)/1000)),"")</f>
        <v/>
      </c>
      <c r="FW341" s="145" t="str">
        <f>IFERROR(TRUNC(VLOOKUP($E341,'Container Panel'!$B$41:$Z$100,$D341,0)/(VLOOKUP(FW$276,UI!$A$12:$O$51,VLOOKUP(FW$278,$B$276:$C$278,2,0),0)/1000)),"")</f>
        <v/>
      </c>
      <c r="FX341" s="145" t="str">
        <f>IFERROR(TRUNC(VLOOKUP($E341,'Container Panel'!$B$41:$Z$100,$D341,0)/(VLOOKUP(FX$276,UI!$A$12:$O$51,VLOOKUP(FX$278,$B$276:$C$278,2,0),0)/1000)),"")</f>
        <v/>
      </c>
      <c r="FY341" s="145" t="str">
        <f>IFERROR(TRUNC(VLOOKUP($E341,'Container Panel'!$B$41:$Z$100,$D341,0)/(VLOOKUP(FY$276,UI!$A$12:$O$51,VLOOKUP(FY$278,$B$276:$C$278,2,0),0)/1000)),"")</f>
        <v/>
      </c>
      <c r="FZ341" s="145" t="str">
        <f>IFERROR(TRUNC(VLOOKUP($E341,'Container Panel'!$B$41:$Z$100,$D341,0)/(VLOOKUP(FZ$276,UI!$A$12:$O$51,VLOOKUP(FZ$278,$B$276:$C$278,2,0),0)/1000)),"")</f>
        <v/>
      </c>
      <c r="GA341" s="145" t="str">
        <f>IFERROR(TRUNC(VLOOKUP($E341,'Container Panel'!$B$41:$Z$100,$D341,0)/(VLOOKUP(GA$276,UI!$A$12:$O$51,VLOOKUP(GA$278,$B$276:$C$278,2,0),0)/1000)),"")</f>
        <v/>
      </c>
      <c r="GB341" s="145" t="str">
        <f>IFERROR(TRUNC(VLOOKUP($E341,'Container Panel'!$B$41:$Z$100,$D341,0)/(VLOOKUP(GB$276,UI!$A$12:$O$51,VLOOKUP(GB$278,$B$276:$C$278,2,0),0)/1000)),"")</f>
        <v/>
      </c>
      <c r="GC341" s="145" t="str">
        <f>IFERROR(TRUNC(VLOOKUP($E341,'Container Panel'!$B$41:$Z$100,$D341,0)/(VLOOKUP(GC$276,UI!$A$12:$O$51,VLOOKUP(GC$278,$B$276:$C$278,2,0),0)/1000)),"")</f>
        <v/>
      </c>
      <c r="GD341" s="145" t="str">
        <f>IFERROR(TRUNC(VLOOKUP($E341,'Container Panel'!$B$41:$Z$100,$D341,0)/(VLOOKUP(GD$276,UI!$A$12:$O$51,VLOOKUP(GD$278,$B$276:$C$278,2,0),0)/1000)),"")</f>
        <v/>
      </c>
      <c r="GE341" s="145" t="str">
        <f>IFERROR(TRUNC(VLOOKUP($E341,'Container Panel'!$B$41:$Z$100,$D341,0)/(VLOOKUP(GE$276,UI!$A$12:$O$51,VLOOKUP(GE$278,$B$276:$C$278,2,0),0)/1000)),"")</f>
        <v/>
      </c>
      <c r="GF341" s="145" t="str">
        <f>IFERROR(TRUNC(VLOOKUP($E341,'Container Panel'!$B$41:$Z$100,$D341,0)/(VLOOKUP(GF$276,UI!$A$12:$O$51,VLOOKUP(GF$278,$B$276:$C$278,2,0),0)/1000)),"")</f>
        <v/>
      </c>
      <c r="GG341" s="145" t="str">
        <f>IFERROR(TRUNC(VLOOKUP($E341,'Container Panel'!$B$41:$Z$100,$D341,0)/(VLOOKUP(GG$276,UI!$A$12:$O$51,VLOOKUP(GG$278,$B$276:$C$278,2,0),0)/1000)),"")</f>
        <v/>
      </c>
      <c r="GH341" s="145" t="str">
        <f>IFERROR(TRUNC(VLOOKUP($E341,'Container Panel'!$B$41:$Z$100,$D341,0)/(VLOOKUP(GH$276,UI!$A$12:$O$51,VLOOKUP(GH$278,$B$276:$C$278,2,0),0)/1000)),"")</f>
        <v/>
      </c>
      <c r="GI341" s="145" t="str">
        <f>IFERROR(TRUNC(VLOOKUP($E341,'Container Panel'!$B$41:$Z$100,$D341,0)/(VLOOKUP(GI$276,UI!$A$12:$O$51,VLOOKUP(GI$278,$B$276:$C$278,2,0),0)/1000)),"")</f>
        <v/>
      </c>
      <c r="GJ341" s="145" t="str">
        <f>IFERROR(TRUNC(VLOOKUP($E341,'Container Panel'!$B$41:$Z$100,$D341,0)/(VLOOKUP(GJ$276,UI!$A$12:$O$51,VLOOKUP(GJ$278,$B$276:$C$278,2,0),0)/1000)),"")</f>
        <v/>
      </c>
      <c r="GK341" s="145" t="str">
        <f>IFERROR(TRUNC(VLOOKUP($E341,'Container Panel'!$B$41:$Z$100,$D341,0)/(VLOOKUP(GK$276,UI!$A$12:$O$51,VLOOKUP(GK$278,$B$276:$C$278,2,0),0)/1000)),"")</f>
        <v/>
      </c>
      <c r="GL341" s="145" t="str">
        <f>IFERROR(TRUNC(VLOOKUP($E341,'Container Panel'!$B$41:$Z$100,$D341,0)/(VLOOKUP(GL$276,UI!$A$12:$O$51,VLOOKUP(GL$278,$B$276:$C$278,2,0),0)/1000)),"")</f>
        <v/>
      </c>
      <c r="GM341" s="145" t="str">
        <f>IFERROR(TRUNC(VLOOKUP($E341,'Container Panel'!$B$41:$Z$100,$D341,0)/(VLOOKUP(GM$276,UI!$A$12:$O$51,VLOOKUP(GM$278,$B$276:$C$278,2,0),0)/1000)),"")</f>
        <v/>
      </c>
      <c r="GN341" s="145" t="str">
        <f>IFERROR(TRUNC(VLOOKUP($E341,'Container Panel'!$B$41:$Z$100,$D341,0)/(VLOOKUP(GN$276,UI!$A$12:$O$51,VLOOKUP(GN$278,$B$276:$C$278,2,0),0)/1000)),"")</f>
        <v/>
      </c>
      <c r="GO341" s="145" t="str">
        <f>IFERROR(TRUNC(VLOOKUP($E341,'Container Panel'!$B$41:$Z$100,$D341,0)/(VLOOKUP(GO$276,UI!$A$12:$O$51,VLOOKUP(GO$278,$B$276:$C$278,2,0),0)/1000)),"")</f>
        <v/>
      </c>
      <c r="GP341" s="145" t="str">
        <f>IFERROR(TRUNC(VLOOKUP($E341,'Container Panel'!$B$41:$Z$100,$D341,0)/(VLOOKUP(GP$276,UI!$A$12:$O$51,VLOOKUP(GP$278,$B$276:$C$278,2,0),0)/1000)),"")</f>
        <v/>
      </c>
      <c r="GQ341" s="145" t="str">
        <f>IFERROR(TRUNC(VLOOKUP($E341,'Container Panel'!$B$41:$Z$100,$D341,0)/(VLOOKUP(GQ$276,UI!$A$12:$O$51,VLOOKUP(GQ$278,$B$276:$C$278,2,0),0)/1000)),"")</f>
        <v/>
      </c>
      <c r="GR341" s="145" t="str">
        <f>IFERROR(TRUNC(VLOOKUP($E341,'Container Panel'!$B$41:$Z$100,$D341,0)/(VLOOKUP(GR$276,UI!$A$12:$O$51,VLOOKUP(GR$278,$B$276:$C$278,2,0),0)/1000)),"")</f>
        <v/>
      </c>
      <c r="GS341" s="145" t="str">
        <f>IFERROR(TRUNC(VLOOKUP($E341,'Container Panel'!$B$41:$Z$100,$D341,0)/(VLOOKUP(GS$276,UI!$A$12:$O$51,VLOOKUP(GS$278,$B$276:$C$278,2,0),0)/1000)),"")</f>
        <v/>
      </c>
      <c r="GT341" s="145" t="str">
        <f>IFERROR(TRUNC(VLOOKUP($E341,'Container Panel'!$B$41:$Z$100,$D341,0)/(VLOOKUP(GT$276,UI!$A$12:$O$51,VLOOKUP(GT$278,$B$276:$C$278,2,0),0)/1000)),"")</f>
        <v/>
      </c>
      <c r="GU341" s="145" t="str">
        <f>IFERROR(TRUNC(VLOOKUP($E341,'Container Panel'!$B$41:$Z$100,$D341,0)/(VLOOKUP(GU$276,UI!$A$12:$O$51,VLOOKUP(GU$278,$B$276:$C$278,2,0),0)/1000)),"")</f>
        <v/>
      </c>
      <c r="GV341" s="145" t="str">
        <f>IFERROR(TRUNC(VLOOKUP($E341,'Container Panel'!$B$41:$Z$100,$D341,0)/(VLOOKUP(GV$276,UI!$A$12:$O$51,VLOOKUP(GV$278,$B$276:$C$278,2,0),0)/1000)),"")</f>
        <v/>
      </c>
      <c r="GW341" s="145" t="str">
        <f>IFERROR(TRUNC(VLOOKUP($E341,'Container Panel'!$B$41:$Z$100,$D341,0)/(VLOOKUP(GW$276,UI!$A$12:$O$51,VLOOKUP(GW$278,$B$276:$C$278,2,0),0)/1000)),"")</f>
        <v/>
      </c>
      <c r="GX341" s="145" t="str">
        <f>IFERROR(TRUNC(VLOOKUP($E341,'Container Panel'!$B$41:$Z$100,$D341,0)/(VLOOKUP(GX$276,UI!$A$12:$O$51,VLOOKUP(GX$278,$B$276:$C$278,2,0),0)/1000)),"")</f>
        <v/>
      </c>
      <c r="GY341" s="145" t="str">
        <f>IFERROR(TRUNC(VLOOKUP($E341,'Container Panel'!$B$41:$Z$100,$D341,0)/(VLOOKUP(GY$276,UI!$A$12:$O$51,VLOOKUP(GY$278,$B$276:$C$278,2,0),0)/1000)),"")</f>
        <v/>
      </c>
      <c r="GZ341" s="145" t="str">
        <f>IFERROR(TRUNC(VLOOKUP($E341,'Container Panel'!$B$41:$Z$100,$D341,0)/(VLOOKUP(GZ$276,UI!$A$12:$O$51,VLOOKUP(GZ$278,$B$276:$C$278,2,0),0)/1000)),"")</f>
        <v/>
      </c>
      <c r="HA341" s="145" t="str">
        <f>IFERROR(TRUNC(VLOOKUP($E341,'Container Panel'!$B$41:$Z$100,$D341,0)/(VLOOKUP(HA$276,UI!$A$12:$O$51,VLOOKUP(HA$278,$B$276:$C$278,2,0),0)/1000)),"")</f>
        <v/>
      </c>
      <c r="HB341" s="145" t="str">
        <f>IFERROR(TRUNC(VLOOKUP($E341,'Container Panel'!$B$41:$Z$100,$D341,0)/(VLOOKUP(HB$276,UI!$A$12:$O$51,VLOOKUP(HB$278,$B$276:$C$278,2,0),0)/1000)),"")</f>
        <v/>
      </c>
      <c r="HC341" s="145" t="str">
        <f>IFERROR(TRUNC(VLOOKUP($E341,'Container Panel'!$B$41:$Z$100,$D341,0)/(VLOOKUP(HC$276,UI!$A$12:$O$51,VLOOKUP(HC$278,$B$276:$C$278,2,0),0)/1000)),"")</f>
        <v/>
      </c>
      <c r="HD341" s="145" t="str">
        <f>IFERROR(TRUNC(VLOOKUP($E341,'Container Panel'!$B$41:$Z$100,$D341,0)/(VLOOKUP(HD$276,UI!$A$12:$O$51,VLOOKUP(HD$278,$B$276:$C$278,2,0),0)/1000)),"")</f>
        <v/>
      </c>
      <c r="HE341" s="145" t="str">
        <f>IFERROR(TRUNC(VLOOKUP($E341,'Container Panel'!$B$41:$Z$100,$D341,0)/(VLOOKUP(HE$276,UI!$A$12:$O$51,VLOOKUP(HE$278,$B$276:$C$278,2,0),0)/1000)),"")</f>
        <v/>
      </c>
      <c r="HF341" s="145" t="str">
        <f>IFERROR(TRUNC(VLOOKUP($E341,'Container Panel'!$B$41:$Z$100,$D341,0)/(VLOOKUP(HF$276,UI!$A$12:$O$51,VLOOKUP(HF$278,$B$276:$C$278,2,0),0)/1000)),"")</f>
        <v/>
      </c>
      <c r="HG341" s="145" t="str">
        <f>IFERROR(TRUNC(VLOOKUP($E341,'Container Panel'!$B$41:$Z$100,$D341,0)/(VLOOKUP(HG$276,UI!$A$12:$O$51,VLOOKUP(HG$278,$B$276:$C$278,2,0),0)/1000)),"")</f>
        <v/>
      </c>
      <c r="HH341" s="145" t="str">
        <f>IFERROR(TRUNC(VLOOKUP($E341,'Container Panel'!$B$41:$Z$100,$D341,0)/(VLOOKUP(HH$276,UI!$A$12:$O$51,VLOOKUP(HH$278,$B$276:$C$278,2,0),0)/1000)),"")</f>
        <v/>
      </c>
      <c r="HI341" s="145" t="str">
        <f>IFERROR(TRUNC(VLOOKUP($E341,'Container Panel'!$B$41:$Z$100,$D341,0)/(VLOOKUP(HI$276,UI!$A$12:$O$51,VLOOKUP(HI$278,$B$276:$C$278,2,0),0)/1000)),"")</f>
        <v/>
      </c>
      <c r="HJ341" s="145" t="str">
        <f>IFERROR(TRUNC(VLOOKUP($E341,'Container Panel'!$B$41:$Z$100,$D341,0)/(VLOOKUP(HJ$276,UI!$A$12:$O$51,VLOOKUP(HJ$278,$B$276:$C$278,2,0),0)/1000)),"")</f>
        <v/>
      </c>
      <c r="HK341" s="145" t="str">
        <f>IFERROR(TRUNC(VLOOKUP($E341,'Container Panel'!$B$41:$Z$100,$D341,0)/(VLOOKUP(HK$276,UI!$A$12:$O$51,VLOOKUP(HK$278,$B$276:$C$278,2,0),0)/1000)),"")</f>
        <v/>
      </c>
      <c r="HL341" s="145" t="str">
        <f>IFERROR(TRUNC(VLOOKUP($E341,'Container Panel'!$B$41:$Z$100,$D341,0)/(VLOOKUP(HL$276,UI!$A$12:$O$51,VLOOKUP(HL$278,$B$276:$C$278,2,0),0)/1000)),"")</f>
        <v/>
      </c>
      <c r="HM341" s="145" t="str">
        <f>IFERROR(TRUNC(VLOOKUP($E341,'Container Panel'!$B$41:$Z$100,$D341,0)/(VLOOKUP(HM$276,UI!$A$12:$O$51,VLOOKUP(HM$278,$B$276:$C$278,2,0),0)/1000)),"")</f>
        <v/>
      </c>
      <c r="HN341" s="145" t="str">
        <f>IFERROR(TRUNC(VLOOKUP($E341,'Container Panel'!$B$41:$Z$100,$D341,0)/(VLOOKUP(HN$276,UI!$A$12:$O$51,VLOOKUP(HN$278,$B$276:$C$278,2,0),0)/1000)),"")</f>
        <v/>
      </c>
      <c r="HO341" s="145" t="str">
        <f>IFERROR(TRUNC(VLOOKUP($E341,'Container Panel'!$B$41:$Z$100,$D341,0)/(VLOOKUP(HO$276,UI!$A$12:$O$51,VLOOKUP(HO$278,$B$276:$C$278,2,0),0)/1000)),"")</f>
        <v/>
      </c>
      <c r="HP341" s="145" t="str">
        <f>IFERROR(TRUNC(VLOOKUP($E341,'Container Panel'!$B$41:$Z$100,$D341,0)/(VLOOKUP(HP$276,UI!$A$12:$O$51,VLOOKUP(HP$278,$B$276:$C$278,2,0),0)/1000)),"")</f>
        <v/>
      </c>
      <c r="HQ341" s="145" t="str">
        <f>IFERROR(TRUNC(VLOOKUP($E341,'Container Panel'!$B$41:$Z$100,$D341,0)/(VLOOKUP(HQ$276,UI!$A$12:$O$51,VLOOKUP(HQ$278,$B$276:$C$278,2,0),0)/1000)),"")</f>
        <v/>
      </c>
      <c r="HR341" s="145" t="str">
        <f>IFERROR(TRUNC(VLOOKUP($E341,'Container Panel'!$B$41:$Z$100,$D341,0)/(VLOOKUP(HR$276,UI!$A$12:$O$51,VLOOKUP(HR$278,$B$276:$C$278,2,0),0)/1000)),"")</f>
        <v/>
      </c>
      <c r="HS341" s="145" t="str">
        <f>IFERROR(TRUNC(VLOOKUP($E341,'Container Panel'!$B$41:$Z$100,$D341,0)/(VLOOKUP(HS$276,UI!$A$12:$O$51,VLOOKUP(HS$278,$B$276:$C$278,2,0),0)/1000)),"")</f>
        <v/>
      </c>
      <c r="HT341" s="145" t="str">
        <f>IFERROR(TRUNC(VLOOKUP($E341,'Container Panel'!$B$41:$Z$100,$D341,0)/(VLOOKUP(HT$276,UI!$A$12:$O$51,VLOOKUP(HT$278,$B$276:$C$278,2,0),0)/1000)),"")</f>
        <v/>
      </c>
      <c r="HU341" s="145" t="str">
        <f>IFERROR(TRUNC(VLOOKUP($E341,'Container Panel'!$B$41:$Z$100,$D341,0)/(VLOOKUP(HU$276,UI!$A$12:$O$51,VLOOKUP(HU$278,$B$276:$C$278,2,0),0)/1000)),"")</f>
        <v/>
      </c>
      <c r="HV341" s="145" t="str">
        <f>IFERROR(TRUNC(VLOOKUP($E341,'Container Panel'!$B$41:$Z$100,$D341,0)/(VLOOKUP(HV$276,UI!$A$12:$O$51,VLOOKUP(HV$278,$B$276:$C$278,2,0),0)/1000)),"")</f>
        <v/>
      </c>
      <c r="HW341" s="145" t="str">
        <f>IFERROR(TRUNC(VLOOKUP($E341,'Container Panel'!$B$41:$Z$100,$D341,0)/(VLOOKUP(HW$276,UI!$A$12:$O$51,VLOOKUP(HW$278,$B$276:$C$278,2,0),0)/1000)),"")</f>
        <v/>
      </c>
      <c r="HX341" s="145" t="str">
        <f>IFERROR(TRUNC(VLOOKUP($E341,'Container Panel'!$B$41:$Z$100,$D341,0)/(VLOOKUP(HX$276,UI!$A$12:$O$51,VLOOKUP(HX$278,$B$276:$C$278,2,0),0)/1000)),"")</f>
        <v/>
      </c>
      <c r="HY341" s="145" t="str">
        <f>IFERROR(TRUNC(VLOOKUP($E341,'Container Panel'!$B$41:$Z$100,$D341,0)/(VLOOKUP(HY$276,UI!$A$12:$O$51,VLOOKUP(HY$278,$B$276:$C$278,2,0),0)/1000)),"")</f>
        <v/>
      </c>
      <c r="HZ341" s="145" t="str">
        <f>IFERROR(TRUNC(VLOOKUP($E341,'Container Panel'!$B$41:$Z$100,$D341,0)/(VLOOKUP(HZ$276,UI!$A$12:$O$51,VLOOKUP(HZ$278,$B$276:$C$278,2,0),0)/1000)),"")</f>
        <v/>
      </c>
      <c r="IA341" s="145" t="str">
        <f>IFERROR(TRUNC(VLOOKUP($E341,'Container Panel'!$B$41:$Z$100,$D341,0)/(VLOOKUP(IA$276,UI!$A$12:$O$51,VLOOKUP(IA$278,$B$276:$C$278,2,0),0)/1000)),"")</f>
        <v/>
      </c>
      <c r="IB341" s="145" t="str">
        <f>IFERROR(TRUNC(VLOOKUP($E341,'Container Panel'!$B$41:$Z$100,$D341,0)/(VLOOKUP(IB$276,UI!$A$12:$O$51,VLOOKUP(IB$278,$B$276:$C$278,2,0),0)/1000)),"")</f>
        <v/>
      </c>
      <c r="IC341" s="145" t="str">
        <f>IFERROR(TRUNC(VLOOKUP($E341,'Container Panel'!$B$41:$Z$100,$D341,0)/(VLOOKUP(IC$276,UI!$A$12:$O$51,VLOOKUP(IC$278,$B$276:$C$278,2,0),0)/1000)),"")</f>
        <v/>
      </c>
      <c r="ID341" s="145" t="str">
        <f>IFERROR(TRUNC(VLOOKUP($E341,'Container Panel'!$B$41:$Z$100,$D341,0)/(VLOOKUP(ID$276,UI!$A$12:$O$51,VLOOKUP(ID$278,$B$276:$C$278,2,0),0)/1000)),"")</f>
        <v/>
      </c>
      <c r="IE341" s="145" t="str">
        <f>IFERROR(TRUNC(VLOOKUP($E341,'Container Panel'!$B$41:$Z$100,$D341,0)/(VLOOKUP(IE$276,UI!$A$12:$O$51,VLOOKUP(IE$278,$B$276:$C$278,2,0),0)/1000)),"")</f>
        <v/>
      </c>
      <c r="IF341" s="145" t="str">
        <f>IFERROR(TRUNC(VLOOKUP($E341,'Container Panel'!$B$41:$Z$100,$D341,0)/(VLOOKUP(IF$276,UI!$A$12:$O$51,VLOOKUP(IF$278,$B$276:$C$278,2,0),0)/1000)),"")</f>
        <v/>
      </c>
      <c r="IG341" s="145" t="str">
        <f>IFERROR(TRUNC(VLOOKUP($E341,'Container Panel'!$B$41:$Z$100,$D341,0)/(VLOOKUP(IG$276,UI!$A$12:$O$51,VLOOKUP(IG$278,$B$276:$C$278,2,0),0)/1000)),"")</f>
        <v/>
      </c>
      <c r="IH341" s="145" t="str">
        <f>IFERROR(TRUNC(VLOOKUP($E341,'Container Panel'!$B$41:$Z$100,$D341,0)/(VLOOKUP(IH$276,UI!$A$12:$O$51,VLOOKUP(IH$278,$B$276:$C$278,2,0),0)/1000)),"")</f>
        <v/>
      </c>
      <c r="II341" s="145" t="str">
        <f>IFERROR(TRUNC(VLOOKUP($E341,'Container Panel'!$B$41:$Z$100,$D341,0)/(VLOOKUP(II$276,UI!$A$12:$O$51,VLOOKUP(II$278,$B$276:$C$278,2,0),0)/1000)),"")</f>
        <v/>
      </c>
      <c r="IJ341" s="145" t="str">
        <f>IFERROR(TRUNC(VLOOKUP($E341,'Container Panel'!$B$41:$Z$100,$D341,0)/(VLOOKUP(IJ$276,UI!$A$12:$O$51,VLOOKUP(IJ$278,$B$276:$C$278,2,0),0)/1000)),"")</f>
        <v/>
      </c>
      <c r="IK341" s="145" t="str">
        <f>IFERROR(TRUNC(VLOOKUP($E341,'Container Panel'!$B$41:$Z$100,$D341,0)/(VLOOKUP(IK$276,UI!$A$12:$O$51,VLOOKUP(IK$278,$B$276:$C$278,2,0),0)/1000)),"")</f>
        <v/>
      </c>
      <c r="IL341" s="145" t="str">
        <f>IFERROR(TRUNC(VLOOKUP($E341,'Container Panel'!$B$41:$Z$100,$D341,0)/(VLOOKUP(IL$276,UI!$A$12:$O$51,VLOOKUP(IL$278,$B$276:$C$278,2,0),0)/1000)),"")</f>
        <v/>
      </c>
    </row>
    <row r="342" spans="2:246">
      <c r="B342" s="74">
        <v>62</v>
      </c>
      <c r="C342" s="74">
        <f t="shared" si="191"/>
        <v>21</v>
      </c>
      <c r="D342" s="163">
        <f>MOD(B342,3)+'Container Panel'!$Q$38</f>
        <v>18</v>
      </c>
      <c r="E342" s="143">
        <f t="shared" si="193"/>
        <v>0</v>
      </c>
      <c r="F342" s="144" t="s">
        <v>29</v>
      </c>
      <c r="G342" s="145" t="str">
        <f>IFERROR(IF(AND(G$272=list!$D$3,'Box Calculation'!G$279&lt;&gt;"h",$E342&lt;&gt;0),0,IF(AND(G$273=list!$D$2,$E342&lt;&gt;0,TRUNC(VLOOKUP($E342,'Container Panel'!$B$41:$Z$100,$D342,0)/(VLOOKUP(G$276,UI!$A$12:$O$51,VLOOKUP(G$279,$B$276:$C$278,2,0),0)/1000))&gt;0),1,TRUNC(VLOOKUP($E342,'Container Panel'!$B$41:$Z$100,$D342,0)/(VLOOKUP(G$276,UI!$A$12:$O$51,VLOOKUP(G$279,$B$276:$C$278,2,0),0)/1000)))),"")</f>
        <v/>
      </c>
      <c r="H342" s="145" t="str">
        <f>IFERROR(IF(AND(H$272=list!$D$3,'Box Calculation'!H$279&lt;&gt;"h",$E342&lt;&gt;0),0,IF(AND(H$273=list!$D$2,$E342&lt;&gt;0,TRUNC(VLOOKUP($E342,'Container Panel'!$B$41:$Z$100,$D342,0)/(VLOOKUP(H$276,UI!$A$12:$O$51,VLOOKUP(H$279,$B$276:$C$278,2,0),0)/1000))&gt;0),1,TRUNC(VLOOKUP($E342,'Container Panel'!$B$41:$Z$100,$D342,0)/(VLOOKUP(H$276,UI!$A$12:$O$51,VLOOKUP(H$279,$B$276:$C$278,2,0),0)/1000)))),"")</f>
        <v/>
      </c>
      <c r="I342" s="145" t="str">
        <f>IFERROR(IF(AND(I$272=list!$D$3,'Box Calculation'!I$279&lt;&gt;"h",$E342&lt;&gt;0),0,IF(AND(I$273=list!$D$2,$E342&lt;&gt;0,TRUNC(VLOOKUP($E342,'Container Panel'!$B$41:$Z$100,$D342,0)/(VLOOKUP(I$276,UI!$A$12:$O$51,VLOOKUP(I$279,$B$276:$C$278,2,0),0)/1000))&gt;0),1,TRUNC(VLOOKUP($E342,'Container Panel'!$B$41:$Z$100,$D342,0)/(VLOOKUP(I$276,UI!$A$12:$O$51,VLOOKUP(I$279,$B$276:$C$278,2,0),0)/1000)))),"")</f>
        <v/>
      </c>
      <c r="J342" s="145" t="str">
        <f>IFERROR(IF(AND(J$272=list!$D$3,'Box Calculation'!J$279&lt;&gt;"h",$E342&lt;&gt;0),0,IF(AND(J$273=list!$D$2,$E342&lt;&gt;0,TRUNC(VLOOKUP($E342,'Container Panel'!$B$41:$Z$100,$D342,0)/(VLOOKUP(J$276,UI!$A$12:$O$51,VLOOKUP(J$279,$B$276:$C$278,2,0),0)/1000))&gt;0),1,TRUNC(VLOOKUP($E342,'Container Panel'!$B$41:$Z$100,$D342,0)/(VLOOKUP(J$276,UI!$A$12:$O$51,VLOOKUP(J$279,$B$276:$C$278,2,0),0)/1000)))),"")</f>
        <v/>
      </c>
      <c r="K342" s="145" t="str">
        <f>IFERROR(IF(AND(K$272=list!$D$3,'Box Calculation'!K$279&lt;&gt;"h",$E342&lt;&gt;0),0,IF(AND(K$273=list!$D$2,$E342&lt;&gt;0,TRUNC(VLOOKUP($E342,'Container Panel'!$B$41:$Z$100,$D342,0)/(VLOOKUP(K$276,UI!$A$12:$O$51,VLOOKUP(K$279,$B$276:$C$278,2,0),0)/1000))&gt;0),1,TRUNC(VLOOKUP($E342,'Container Panel'!$B$41:$Z$100,$D342,0)/(VLOOKUP(K$276,UI!$A$12:$O$51,VLOOKUP(K$279,$B$276:$C$278,2,0),0)/1000)))),"")</f>
        <v/>
      </c>
      <c r="L342" s="145" t="str">
        <f>IFERROR(IF(AND(L$272=list!$D$3,'Box Calculation'!L$279&lt;&gt;"h",$E342&lt;&gt;0),0,IF(AND(L$273=list!$D$2,$E342&lt;&gt;0,TRUNC(VLOOKUP($E342,'Container Panel'!$B$41:$Z$100,$D342,0)/(VLOOKUP(L$276,UI!$A$12:$O$51,VLOOKUP(L$279,$B$276:$C$278,2,0),0)/1000))&gt;0),1,TRUNC(VLOOKUP($E342,'Container Panel'!$B$41:$Z$100,$D342,0)/(VLOOKUP(L$276,UI!$A$12:$O$51,VLOOKUP(L$279,$B$276:$C$278,2,0),0)/1000)))),"")</f>
        <v/>
      </c>
      <c r="M342" s="145" t="str">
        <f>IFERROR(IF(AND(M$272=list!$D$3,'Box Calculation'!M$279&lt;&gt;"h",$E342&lt;&gt;0),0,IF(AND(M$273=list!$D$2,$E342&lt;&gt;0,TRUNC(VLOOKUP($E342,'Container Panel'!$B$41:$Z$100,$D342,0)/(VLOOKUP(M$276,UI!$A$12:$O$51,VLOOKUP(M$279,$B$276:$C$278,2,0),0)/1000))&gt;0),1,TRUNC(VLOOKUP($E342,'Container Panel'!$B$41:$Z$100,$D342,0)/(VLOOKUP(M$276,UI!$A$12:$O$51,VLOOKUP(M$279,$B$276:$C$278,2,0),0)/1000)))),"")</f>
        <v/>
      </c>
      <c r="N342" s="145" t="str">
        <f>IFERROR(IF(AND(N$272=list!$D$3,'Box Calculation'!N$279&lt;&gt;"h",$E342&lt;&gt;0),0,IF(AND(N$273=list!$D$2,$E342&lt;&gt;0,TRUNC(VLOOKUP($E342,'Container Panel'!$B$41:$Z$100,$D342,0)/(VLOOKUP(N$276,UI!$A$12:$O$51,VLOOKUP(N$279,$B$276:$C$278,2,0),0)/1000))&gt;0),1,TRUNC(VLOOKUP($E342,'Container Panel'!$B$41:$Z$100,$D342,0)/(VLOOKUP(N$276,UI!$A$12:$O$51,VLOOKUP(N$279,$B$276:$C$278,2,0),0)/1000)))),"")</f>
        <v/>
      </c>
      <c r="O342" s="145" t="str">
        <f>IFERROR(IF(AND(O$272=list!$D$3,'Box Calculation'!O$279&lt;&gt;"h",$E342&lt;&gt;0),0,IF(AND(O$273=list!$D$2,$E342&lt;&gt;0,TRUNC(VLOOKUP($E342,'Container Panel'!$B$41:$Z$100,$D342,0)/(VLOOKUP(O$276,UI!$A$12:$O$51,VLOOKUP(O$279,$B$276:$C$278,2,0),0)/1000))&gt;0),1,TRUNC(VLOOKUP($E342,'Container Panel'!$B$41:$Z$100,$D342,0)/(VLOOKUP(O$276,UI!$A$12:$O$51,VLOOKUP(O$279,$B$276:$C$278,2,0),0)/1000)))),"")</f>
        <v/>
      </c>
      <c r="P342" s="145" t="str">
        <f>IFERROR(IF(AND(P$272=list!$D$3,'Box Calculation'!P$279&lt;&gt;"h",$E342&lt;&gt;0),0,IF(AND(P$273=list!$D$2,$E342&lt;&gt;0,TRUNC(VLOOKUP($E342,'Container Panel'!$B$41:$Z$100,$D342,0)/(VLOOKUP(P$276,UI!$A$12:$O$51,VLOOKUP(P$279,$B$276:$C$278,2,0),0)/1000))&gt;0),1,TRUNC(VLOOKUP($E342,'Container Panel'!$B$41:$Z$100,$D342,0)/(VLOOKUP(P$276,UI!$A$12:$O$51,VLOOKUP(P$279,$B$276:$C$278,2,0),0)/1000)))),"")</f>
        <v/>
      </c>
      <c r="Q342" s="145" t="str">
        <f>IFERROR(IF(AND(Q$272=list!$D$3,'Box Calculation'!Q$279&lt;&gt;"h",$E342&lt;&gt;0),0,IF(AND(Q$273=list!$D$2,$E342&lt;&gt;0,TRUNC(VLOOKUP($E342,'Container Panel'!$B$41:$Z$100,$D342,0)/(VLOOKUP(Q$276,UI!$A$12:$O$51,VLOOKUP(Q$279,$B$276:$C$278,2,0),0)/1000))&gt;0),1,TRUNC(VLOOKUP($E342,'Container Panel'!$B$41:$Z$100,$D342,0)/(VLOOKUP(Q$276,UI!$A$12:$O$51,VLOOKUP(Q$279,$B$276:$C$278,2,0),0)/1000)))),"")</f>
        <v/>
      </c>
      <c r="R342" s="145" t="str">
        <f>IFERROR(IF(AND(R$272=list!$D$3,'Box Calculation'!R$279&lt;&gt;"h",$E342&lt;&gt;0),0,IF(AND(R$273=list!$D$2,$E342&lt;&gt;0,TRUNC(VLOOKUP($E342,'Container Panel'!$B$41:$Z$100,$D342,0)/(VLOOKUP(R$276,UI!$A$12:$O$51,VLOOKUP(R$279,$B$276:$C$278,2,0),0)/1000))&gt;0),1,TRUNC(VLOOKUP($E342,'Container Panel'!$B$41:$Z$100,$D342,0)/(VLOOKUP(R$276,UI!$A$12:$O$51,VLOOKUP(R$279,$B$276:$C$278,2,0),0)/1000)))),"")</f>
        <v/>
      </c>
      <c r="S342" s="145" t="str">
        <f>IFERROR(IF(AND(S$272=list!$D$3,'Box Calculation'!S$279&lt;&gt;"h",$E342&lt;&gt;0),0,IF(AND(S$273=list!$D$2,$E342&lt;&gt;0,TRUNC(VLOOKUP($E342,'Container Panel'!$B$41:$Z$100,$D342,0)/(VLOOKUP(S$276,UI!$A$12:$O$51,VLOOKUP(S$279,$B$276:$C$278,2,0),0)/1000))&gt;0),1,TRUNC(VLOOKUP($E342,'Container Panel'!$B$41:$Z$100,$D342,0)/(VLOOKUP(S$276,UI!$A$12:$O$51,VLOOKUP(S$279,$B$276:$C$278,2,0),0)/1000)))),"")</f>
        <v/>
      </c>
      <c r="T342" s="145" t="str">
        <f>IFERROR(IF(AND(T$272=list!$D$3,'Box Calculation'!T$279&lt;&gt;"h",$E342&lt;&gt;0),0,IF(AND(T$273=list!$D$2,$E342&lt;&gt;0,TRUNC(VLOOKUP($E342,'Container Panel'!$B$41:$Z$100,$D342,0)/(VLOOKUP(T$276,UI!$A$12:$O$51,VLOOKUP(T$279,$B$276:$C$278,2,0),0)/1000))&gt;0),1,TRUNC(VLOOKUP($E342,'Container Panel'!$B$41:$Z$100,$D342,0)/(VLOOKUP(T$276,UI!$A$12:$O$51,VLOOKUP(T$279,$B$276:$C$278,2,0),0)/1000)))),"")</f>
        <v/>
      </c>
      <c r="U342" s="145" t="str">
        <f>IFERROR(IF(AND(U$272=list!$D$3,'Box Calculation'!U$279&lt;&gt;"h",$E342&lt;&gt;0),0,IF(AND(U$273=list!$D$2,$E342&lt;&gt;0,TRUNC(VLOOKUP($E342,'Container Panel'!$B$41:$Z$100,$D342,0)/(VLOOKUP(U$276,UI!$A$12:$O$51,VLOOKUP(U$279,$B$276:$C$278,2,0),0)/1000))&gt;0),1,TRUNC(VLOOKUP($E342,'Container Panel'!$B$41:$Z$100,$D342,0)/(VLOOKUP(U$276,UI!$A$12:$O$51,VLOOKUP(U$279,$B$276:$C$278,2,0),0)/1000)))),"")</f>
        <v/>
      </c>
      <c r="V342" s="145" t="str">
        <f>IFERROR(IF(AND(V$272=list!$D$3,'Box Calculation'!V$279&lt;&gt;"h",$E342&lt;&gt;0),0,IF(AND(V$273=list!$D$2,$E342&lt;&gt;0,TRUNC(VLOOKUP($E342,'Container Panel'!$B$41:$Z$100,$D342,0)/(VLOOKUP(V$276,UI!$A$12:$O$51,VLOOKUP(V$279,$B$276:$C$278,2,0),0)/1000))&gt;0),1,TRUNC(VLOOKUP($E342,'Container Panel'!$B$41:$Z$100,$D342,0)/(VLOOKUP(V$276,UI!$A$12:$O$51,VLOOKUP(V$279,$B$276:$C$278,2,0),0)/1000)))),"")</f>
        <v/>
      </c>
      <c r="W342" s="145" t="str">
        <f>IFERROR(IF(AND(W$272=list!$D$3,'Box Calculation'!W$279&lt;&gt;"h",$E342&lt;&gt;0),0,IF(AND(W$273=list!$D$2,$E342&lt;&gt;0,TRUNC(VLOOKUP($E342,'Container Panel'!$B$41:$Z$100,$D342,0)/(VLOOKUP(W$276,UI!$A$12:$O$51,VLOOKUP(W$279,$B$276:$C$278,2,0),0)/1000))&gt;0),1,TRUNC(VLOOKUP($E342,'Container Panel'!$B$41:$Z$100,$D342,0)/(VLOOKUP(W$276,UI!$A$12:$O$51,VLOOKUP(W$279,$B$276:$C$278,2,0),0)/1000)))),"")</f>
        <v/>
      </c>
      <c r="X342" s="145" t="str">
        <f>IFERROR(IF(AND(X$272=list!$D$3,'Box Calculation'!X$279&lt;&gt;"h",$E342&lt;&gt;0),0,IF(AND(X$273=list!$D$2,$E342&lt;&gt;0,TRUNC(VLOOKUP($E342,'Container Panel'!$B$41:$Z$100,$D342,0)/(VLOOKUP(X$276,UI!$A$12:$O$51,VLOOKUP(X$279,$B$276:$C$278,2,0),0)/1000))&gt;0),1,TRUNC(VLOOKUP($E342,'Container Panel'!$B$41:$Z$100,$D342,0)/(VLOOKUP(X$276,UI!$A$12:$O$51,VLOOKUP(X$279,$B$276:$C$278,2,0),0)/1000)))),"")</f>
        <v/>
      </c>
      <c r="Y342" s="145" t="str">
        <f>IFERROR(IF(AND(Y$272=list!$D$3,'Box Calculation'!Y$279&lt;&gt;"h",$E342&lt;&gt;0),0,IF(AND(Y$273=list!$D$2,$E342&lt;&gt;0,TRUNC(VLOOKUP($E342,'Container Panel'!$B$41:$Z$100,$D342,0)/(VLOOKUP(Y$276,UI!$A$12:$O$51,VLOOKUP(Y$279,$B$276:$C$278,2,0),0)/1000))&gt;0),1,TRUNC(VLOOKUP($E342,'Container Panel'!$B$41:$Z$100,$D342,0)/(VLOOKUP(Y$276,UI!$A$12:$O$51,VLOOKUP(Y$279,$B$276:$C$278,2,0),0)/1000)))),"")</f>
        <v/>
      </c>
      <c r="Z342" s="145" t="str">
        <f>IFERROR(IF(AND(Z$272=list!$D$3,'Box Calculation'!Z$279&lt;&gt;"h",$E342&lt;&gt;0),0,IF(AND(Z$273=list!$D$2,$E342&lt;&gt;0,TRUNC(VLOOKUP($E342,'Container Panel'!$B$41:$Z$100,$D342,0)/(VLOOKUP(Z$276,UI!$A$12:$O$51,VLOOKUP(Z$279,$B$276:$C$278,2,0),0)/1000))&gt;0),1,TRUNC(VLOOKUP($E342,'Container Panel'!$B$41:$Z$100,$D342,0)/(VLOOKUP(Z$276,UI!$A$12:$O$51,VLOOKUP(Z$279,$B$276:$C$278,2,0),0)/1000)))),"")</f>
        <v/>
      </c>
      <c r="AA342" s="145" t="str">
        <f>IFERROR(IF(AND(AA$272=list!$D$3,'Box Calculation'!AA$279&lt;&gt;"h",$E342&lt;&gt;0),0,IF(AND(AA$273=list!$D$2,$E342&lt;&gt;0,TRUNC(VLOOKUP($E342,'Container Panel'!$B$41:$Z$100,$D342,0)/(VLOOKUP(AA$276,UI!$A$12:$O$51,VLOOKUP(AA$279,$B$276:$C$278,2,0),0)/1000))&gt;0),1,TRUNC(VLOOKUP($E342,'Container Panel'!$B$41:$Z$100,$D342,0)/(VLOOKUP(AA$276,UI!$A$12:$O$51,VLOOKUP(AA$279,$B$276:$C$278,2,0),0)/1000)))),"")</f>
        <v/>
      </c>
      <c r="AB342" s="145" t="str">
        <f>IFERROR(IF(AND(AB$272=list!$D$3,'Box Calculation'!AB$279&lt;&gt;"h",$E342&lt;&gt;0),0,IF(AND(AB$273=list!$D$2,$E342&lt;&gt;0,TRUNC(VLOOKUP($E342,'Container Panel'!$B$41:$Z$100,$D342,0)/(VLOOKUP(AB$276,UI!$A$12:$O$51,VLOOKUP(AB$279,$B$276:$C$278,2,0),0)/1000))&gt;0),1,TRUNC(VLOOKUP($E342,'Container Panel'!$B$41:$Z$100,$D342,0)/(VLOOKUP(AB$276,UI!$A$12:$O$51,VLOOKUP(AB$279,$B$276:$C$278,2,0),0)/1000)))),"")</f>
        <v/>
      </c>
      <c r="AC342" s="145" t="str">
        <f>IFERROR(IF(AND(AC$272=list!$D$3,'Box Calculation'!AC$279&lt;&gt;"h",$E342&lt;&gt;0),0,IF(AND(AC$273=list!$D$2,$E342&lt;&gt;0,TRUNC(VLOOKUP($E342,'Container Panel'!$B$41:$Z$100,$D342,0)/(VLOOKUP(AC$276,UI!$A$12:$O$51,VLOOKUP(AC$279,$B$276:$C$278,2,0),0)/1000))&gt;0),1,TRUNC(VLOOKUP($E342,'Container Panel'!$B$41:$Z$100,$D342,0)/(VLOOKUP(AC$276,UI!$A$12:$O$51,VLOOKUP(AC$279,$B$276:$C$278,2,0),0)/1000)))),"")</f>
        <v/>
      </c>
      <c r="AD342" s="145" t="str">
        <f>IFERROR(IF(AND(AD$272=list!$D$3,'Box Calculation'!AD$279&lt;&gt;"h",$E342&lt;&gt;0),0,IF(AND(AD$273=list!$D$2,$E342&lt;&gt;0,TRUNC(VLOOKUP($E342,'Container Panel'!$B$41:$Z$100,$D342,0)/(VLOOKUP(AD$276,UI!$A$12:$O$51,VLOOKUP(AD$279,$B$276:$C$278,2,0),0)/1000))&gt;0),1,TRUNC(VLOOKUP($E342,'Container Panel'!$B$41:$Z$100,$D342,0)/(VLOOKUP(AD$276,UI!$A$12:$O$51,VLOOKUP(AD$279,$B$276:$C$278,2,0),0)/1000)))),"")</f>
        <v/>
      </c>
      <c r="AE342" s="145" t="str">
        <f>IFERROR(IF(AND(AE$272=list!$D$3,'Box Calculation'!AE$279&lt;&gt;"h",$E342&lt;&gt;0),0,IF(AND(AE$273=list!$D$2,$E342&lt;&gt;0,TRUNC(VLOOKUP($E342,'Container Panel'!$B$41:$Z$100,$D342,0)/(VLOOKUP(AE$276,UI!$A$12:$O$51,VLOOKUP(AE$279,$B$276:$C$278,2,0),0)/1000))&gt;0),1,TRUNC(VLOOKUP($E342,'Container Panel'!$B$41:$Z$100,$D342,0)/(VLOOKUP(AE$276,UI!$A$12:$O$51,VLOOKUP(AE$279,$B$276:$C$278,2,0),0)/1000)))),"")</f>
        <v/>
      </c>
      <c r="AF342" s="145" t="str">
        <f>IFERROR(IF(AND(AF$272=list!$D$3,'Box Calculation'!AF$279&lt;&gt;"h",$E342&lt;&gt;0),0,IF(AND(AF$273=list!$D$2,$E342&lt;&gt;0,TRUNC(VLOOKUP($E342,'Container Panel'!$B$41:$Z$100,$D342,0)/(VLOOKUP(AF$276,UI!$A$12:$O$51,VLOOKUP(AF$279,$B$276:$C$278,2,0),0)/1000))&gt;0),1,TRUNC(VLOOKUP($E342,'Container Panel'!$B$41:$Z$100,$D342,0)/(VLOOKUP(AF$276,UI!$A$12:$O$51,VLOOKUP(AF$279,$B$276:$C$278,2,0),0)/1000)))),"")</f>
        <v/>
      </c>
      <c r="AG342" s="145" t="str">
        <f>IFERROR(IF(AND(AG$272=list!$D$3,'Box Calculation'!AG$279&lt;&gt;"h",$E342&lt;&gt;0),0,IF(AND(AG$273=list!$D$2,$E342&lt;&gt;0,TRUNC(VLOOKUP($E342,'Container Panel'!$B$41:$Z$100,$D342,0)/(VLOOKUP(AG$276,UI!$A$12:$O$51,VLOOKUP(AG$279,$B$276:$C$278,2,0),0)/1000))&gt;0),1,TRUNC(VLOOKUP($E342,'Container Panel'!$B$41:$Z$100,$D342,0)/(VLOOKUP(AG$276,UI!$A$12:$O$51,VLOOKUP(AG$279,$B$276:$C$278,2,0),0)/1000)))),"")</f>
        <v/>
      </c>
      <c r="AH342" s="145" t="str">
        <f>IFERROR(IF(AND(AH$272=list!$D$3,'Box Calculation'!AH$279&lt;&gt;"h",$E342&lt;&gt;0),0,IF(AND(AH$273=list!$D$2,$E342&lt;&gt;0,TRUNC(VLOOKUP($E342,'Container Panel'!$B$41:$Z$100,$D342,0)/(VLOOKUP(AH$276,UI!$A$12:$O$51,VLOOKUP(AH$279,$B$276:$C$278,2,0),0)/1000))&gt;0),1,TRUNC(VLOOKUP($E342,'Container Panel'!$B$41:$Z$100,$D342,0)/(VLOOKUP(AH$276,UI!$A$12:$O$51,VLOOKUP(AH$279,$B$276:$C$278,2,0),0)/1000)))),"")</f>
        <v/>
      </c>
      <c r="AI342" s="145" t="str">
        <f>IFERROR(IF(AND(AI$272=list!$D$3,'Box Calculation'!AI$279&lt;&gt;"h",$E342&lt;&gt;0),0,IF(AND(AI$273=list!$D$2,$E342&lt;&gt;0,TRUNC(VLOOKUP($E342,'Container Panel'!$B$41:$Z$100,$D342,0)/(VLOOKUP(AI$276,UI!$A$12:$O$51,VLOOKUP(AI$279,$B$276:$C$278,2,0),0)/1000))&gt;0),1,TRUNC(VLOOKUP($E342,'Container Panel'!$B$41:$Z$100,$D342,0)/(VLOOKUP(AI$276,UI!$A$12:$O$51,VLOOKUP(AI$279,$B$276:$C$278,2,0),0)/1000)))),"")</f>
        <v/>
      </c>
      <c r="AJ342" s="145" t="str">
        <f>IFERROR(IF(AND(AJ$272=list!$D$3,'Box Calculation'!AJ$279&lt;&gt;"h",$E342&lt;&gt;0),0,IF(AND(AJ$273=list!$D$2,$E342&lt;&gt;0,TRUNC(VLOOKUP($E342,'Container Panel'!$B$41:$Z$100,$D342,0)/(VLOOKUP(AJ$276,UI!$A$12:$O$51,VLOOKUP(AJ$279,$B$276:$C$278,2,0),0)/1000))&gt;0),1,TRUNC(VLOOKUP($E342,'Container Panel'!$B$41:$Z$100,$D342,0)/(VLOOKUP(AJ$276,UI!$A$12:$O$51,VLOOKUP(AJ$279,$B$276:$C$278,2,0),0)/1000)))),"")</f>
        <v/>
      </c>
      <c r="AK342" s="145" t="str">
        <f>IFERROR(IF(AND(AK$272=list!$D$3,'Box Calculation'!AK$279&lt;&gt;"h",$E342&lt;&gt;0),0,IF(AND(AK$273=list!$D$2,$E342&lt;&gt;0,TRUNC(VLOOKUP($E342,'Container Panel'!$B$41:$Z$100,$D342,0)/(VLOOKUP(AK$276,UI!$A$12:$O$51,VLOOKUP(AK$279,$B$276:$C$278,2,0),0)/1000))&gt;0),1,TRUNC(VLOOKUP($E342,'Container Panel'!$B$41:$Z$100,$D342,0)/(VLOOKUP(AK$276,UI!$A$12:$O$51,VLOOKUP(AK$279,$B$276:$C$278,2,0),0)/1000)))),"")</f>
        <v/>
      </c>
      <c r="AL342" s="145" t="str">
        <f>IFERROR(IF(AND(AL$272=list!$D$3,'Box Calculation'!AL$279&lt;&gt;"h",$E342&lt;&gt;0),0,IF(AND(AL$273=list!$D$2,$E342&lt;&gt;0,TRUNC(VLOOKUP($E342,'Container Panel'!$B$41:$Z$100,$D342,0)/(VLOOKUP(AL$276,UI!$A$12:$O$51,VLOOKUP(AL$279,$B$276:$C$278,2,0),0)/1000))&gt;0),1,TRUNC(VLOOKUP($E342,'Container Panel'!$B$41:$Z$100,$D342,0)/(VLOOKUP(AL$276,UI!$A$12:$O$51,VLOOKUP(AL$279,$B$276:$C$278,2,0),0)/1000)))),"")</f>
        <v/>
      </c>
      <c r="AM342" s="145" t="str">
        <f>IFERROR(IF(AND(AM$272=list!$D$3,'Box Calculation'!AM$279&lt;&gt;"h",$E342&lt;&gt;0),0,IF(AND(AM$273=list!$D$2,$E342&lt;&gt;0,TRUNC(VLOOKUP($E342,'Container Panel'!$B$41:$Z$100,$D342,0)/(VLOOKUP(AM$276,UI!$A$12:$O$51,VLOOKUP(AM$279,$B$276:$C$278,2,0),0)/1000))&gt;0),1,TRUNC(VLOOKUP($E342,'Container Panel'!$B$41:$Z$100,$D342,0)/(VLOOKUP(AM$276,UI!$A$12:$O$51,VLOOKUP(AM$279,$B$276:$C$278,2,0),0)/1000)))),"")</f>
        <v/>
      </c>
      <c r="AN342" s="145" t="str">
        <f>IFERROR(IF(AND(AN$272=list!$D$3,'Box Calculation'!AN$279&lt;&gt;"h",$E342&lt;&gt;0),0,IF(AND(AN$273=list!$D$2,$E342&lt;&gt;0,TRUNC(VLOOKUP($E342,'Container Panel'!$B$41:$Z$100,$D342,0)/(VLOOKUP(AN$276,UI!$A$12:$O$51,VLOOKUP(AN$279,$B$276:$C$278,2,0),0)/1000))&gt;0),1,TRUNC(VLOOKUP($E342,'Container Panel'!$B$41:$Z$100,$D342,0)/(VLOOKUP(AN$276,UI!$A$12:$O$51,VLOOKUP(AN$279,$B$276:$C$278,2,0),0)/1000)))),"")</f>
        <v/>
      </c>
      <c r="AO342" s="145" t="str">
        <f>IFERROR(IF(AND(AO$272=list!$D$3,'Box Calculation'!AO$279&lt;&gt;"h",$E342&lt;&gt;0),0,IF(AND(AO$273=list!$D$2,$E342&lt;&gt;0,TRUNC(VLOOKUP($E342,'Container Panel'!$B$41:$Z$100,$D342,0)/(VLOOKUP(AO$276,UI!$A$12:$O$51,VLOOKUP(AO$279,$B$276:$C$278,2,0),0)/1000))&gt;0),1,TRUNC(VLOOKUP($E342,'Container Panel'!$B$41:$Z$100,$D342,0)/(VLOOKUP(AO$276,UI!$A$12:$O$51,VLOOKUP(AO$279,$B$276:$C$278,2,0),0)/1000)))),"")</f>
        <v/>
      </c>
      <c r="AP342" s="145" t="str">
        <f>IFERROR(IF(AND(AP$272=list!$D$3,'Box Calculation'!AP$279&lt;&gt;"h",$E342&lt;&gt;0),0,IF(AND(AP$273=list!$D$2,$E342&lt;&gt;0,TRUNC(VLOOKUP($E342,'Container Panel'!$B$41:$Z$100,$D342,0)/(VLOOKUP(AP$276,UI!$A$12:$O$51,VLOOKUP(AP$279,$B$276:$C$278,2,0),0)/1000))&gt;0),1,TRUNC(VLOOKUP($E342,'Container Panel'!$B$41:$Z$100,$D342,0)/(VLOOKUP(AP$276,UI!$A$12:$O$51,VLOOKUP(AP$279,$B$276:$C$278,2,0),0)/1000)))),"")</f>
        <v/>
      </c>
      <c r="AQ342" s="145" t="str">
        <f>IFERROR(IF(AND(AQ$272=list!$D$3,'Box Calculation'!AQ$279&lt;&gt;"h",$E342&lt;&gt;0),0,IF(AND(AQ$273=list!$D$2,$E342&lt;&gt;0,TRUNC(VLOOKUP($E342,'Container Panel'!$B$41:$Z$100,$D342,0)/(VLOOKUP(AQ$276,UI!$A$12:$O$51,VLOOKUP(AQ$279,$B$276:$C$278,2,0),0)/1000))&gt;0),1,TRUNC(VLOOKUP($E342,'Container Panel'!$B$41:$Z$100,$D342,0)/(VLOOKUP(AQ$276,UI!$A$12:$O$51,VLOOKUP(AQ$279,$B$276:$C$278,2,0),0)/1000)))),"")</f>
        <v/>
      </c>
      <c r="AR342" s="145" t="str">
        <f>IFERROR(IF(AND(AR$272=list!$D$3,'Box Calculation'!AR$279&lt;&gt;"h",$E342&lt;&gt;0),0,IF(AND(AR$273=list!$D$2,$E342&lt;&gt;0,TRUNC(VLOOKUP($E342,'Container Panel'!$B$41:$Z$100,$D342,0)/(VLOOKUP(AR$276,UI!$A$12:$O$51,VLOOKUP(AR$279,$B$276:$C$278,2,0),0)/1000))&gt;0),1,TRUNC(VLOOKUP($E342,'Container Panel'!$B$41:$Z$100,$D342,0)/(VLOOKUP(AR$276,UI!$A$12:$O$51,VLOOKUP(AR$279,$B$276:$C$278,2,0),0)/1000)))),"")</f>
        <v/>
      </c>
      <c r="AS342" s="145" t="str">
        <f>IFERROR(IF(AND(AS$272=list!$D$3,'Box Calculation'!AS$279&lt;&gt;"h",$E342&lt;&gt;0),0,IF(AND(AS$273=list!$D$2,$E342&lt;&gt;0,TRUNC(VLOOKUP($E342,'Container Panel'!$B$41:$Z$100,$D342,0)/(VLOOKUP(AS$276,UI!$A$12:$O$51,VLOOKUP(AS$279,$B$276:$C$278,2,0),0)/1000))&gt;0),1,TRUNC(VLOOKUP($E342,'Container Panel'!$B$41:$Z$100,$D342,0)/(VLOOKUP(AS$276,UI!$A$12:$O$51,VLOOKUP(AS$279,$B$276:$C$278,2,0),0)/1000)))),"")</f>
        <v/>
      </c>
      <c r="AT342" s="145" t="str">
        <f>IFERROR(IF(AND(AT$272=list!$D$3,'Box Calculation'!AT$279&lt;&gt;"h",$E342&lt;&gt;0),0,IF(AND(AT$273=list!$D$2,$E342&lt;&gt;0,TRUNC(VLOOKUP($E342,'Container Panel'!$B$41:$Z$100,$D342,0)/(VLOOKUP(AT$276,UI!$A$12:$O$51,VLOOKUP(AT$279,$B$276:$C$278,2,0),0)/1000))&gt;0),1,TRUNC(VLOOKUP($E342,'Container Panel'!$B$41:$Z$100,$D342,0)/(VLOOKUP(AT$276,UI!$A$12:$O$51,VLOOKUP(AT$279,$B$276:$C$278,2,0),0)/1000)))),"")</f>
        <v/>
      </c>
      <c r="AU342" s="145" t="str">
        <f>IFERROR(IF(AND(AU$272=list!$D$3,'Box Calculation'!AU$279&lt;&gt;"h",$E342&lt;&gt;0),0,IF(AND(AU$273=list!$D$2,$E342&lt;&gt;0,TRUNC(VLOOKUP($E342,'Container Panel'!$B$41:$Z$100,$D342,0)/(VLOOKUP(AU$276,UI!$A$12:$O$51,VLOOKUP(AU$279,$B$276:$C$278,2,0),0)/1000))&gt;0),1,TRUNC(VLOOKUP($E342,'Container Panel'!$B$41:$Z$100,$D342,0)/(VLOOKUP(AU$276,UI!$A$12:$O$51,VLOOKUP(AU$279,$B$276:$C$278,2,0),0)/1000)))),"")</f>
        <v/>
      </c>
      <c r="AV342" s="145" t="str">
        <f>IFERROR(IF(AND(AV$272=list!$D$3,'Box Calculation'!AV$279&lt;&gt;"h",$E342&lt;&gt;0),0,IF(AND(AV$273=list!$D$2,$E342&lt;&gt;0,TRUNC(VLOOKUP($E342,'Container Panel'!$B$41:$Z$100,$D342,0)/(VLOOKUP(AV$276,UI!$A$12:$O$51,VLOOKUP(AV$279,$B$276:$C$278,2,0),0)/1000))&gt;0),1,TRUNC(VLOOKUP($E342,'Container Panel'!$B$41:$Z$100,$D342,0)/(VLOOKUP(AV$276,UI!$A$12:$O$51,VLOOKUP(AV$279,$B$276:$C$278,2,0),0)/1000)))),"")</f>
        <v/>
      </c>
      <c r="AW342" s="145" t="str">
        <f>IFERROR(IF(AND(AW$272=list!$D$3,'Box Calculation'!AW$279&lt;&gt;"h",$E342&lt;&gt;0),0,IF(AND(AW$273=list!$D$2,$E342&lt;&gt;0,TRUNC(VLOOKUP($E342,'Container Panel'!$B$41:$Z$100,$D342,0)/(VLOOKUP(AW$276,UI!$A$12:$O$51,VLOOKUP(AW$279,$B$276:$C$278,2,0),0)/1000))&gt;0),1,TRUNC(VLOOKUP($E342,'Container Panel'!$B$41:$Z$100,$D342,0)/(VLOOKUP(AW$276,UI!$A$12:$O$51,VLOOKUP(AW$279,$B$276:$C$278,2,0),0)/1000)))),"")</f>
        <v/>
      </c>
      <c r="AX342" s="145" t="str">
        <f>IFERROR(IF(AND(AX$272=list!$D$3,'Box Calculation'!AX$279&lt;&gt;"h",$E342&lt;&gt;0),0,IF(AND(AX$273=list!$D$2,$E342&lt;&gt;0,TRUNC(VLOOKUP($E342,'Container Panel'!$B$41:$Z$100,$D342,0)/(VLOOKUP(AX$276,UI!$A$12:$O$51,VLOOKUP(AX$279,$B$276:$C$278,2,0),0)/1000))&gt;0),1,TRUNC(VLOOKUP($E342,'Container Panel'!$B$41:$Z$100,$D342,0)/(VLOOKUP(AX$276,UI!$A$12:$O$51,VLOOKUP(AX$279,$B$276:$C$278,2,0),0)/1000)))),"")</f>
        <v/>
      </c>
      <c r="AY342" s="145" t="str">
        <f>IFERROR(IF(AND(AY$272=list!$D$3,'Box Calculation'!AY$279&lt;&gt;"h",$E342&lt;&gt;0),0,IF(AND(AY$273=list!$D$2,$E342&lt;&gt;0,TRUNC(VLOOKUP($E342,'Container Panel'!$B$41:$Z$100,$D342,0)/(VLOOKUP(AY$276,UI!$A$12:$O$51,VLOOKUP(AY$279,$B$276:$C$278,2,0),0)/1000))&gt;0),1,TRUNC(VLOOKUP($E342,'Container Panel'!$B$41:$Z$100,$D342,0)/(VLOOKUP(AY$276,UI!$A$12:$O$51,VLOOKUP(AY$279,$B$276:$C$278,2,0),0)/1000)))),"")</f>
        <v/>
      </c>
      <c r="AZ342" s="145" t="str">
        <f>IFERROR(IF(AND(AZ$272=list!$D$3,'Box Calculation'!AZ$279&lt;&gt;"h",$E342&lt;&gt;0),0,IF(AND(AZ$273=list!$D$2,$E342&lt;&gt;0,TRUNC(VLOOKUP($E342,'Container Panel'!$B$41:$Z$100,$D342,0)/(VLOOKUP(AZ$276,UI!$A$12:$O$51,VLOOKUP(AZ$279,$B$276:$C$278,2,0),0)/1000))&gt;0),1,TRUNC(VLOOKUP($E342,'Container Panel'!$B$41:$Z$100,$D342,0)/(VLOOKUP(AZ$276,UI!$A$12:$O$51,VLOOKUP(AZ$279,$B$276:$C$278,2,0),0)/1000)))),"")</f>
        <v/>
      </c>
      <c r="BA342" s="145" t="str">
        <f>IFERROR(IF(AND(BA$272=list!$D$3,'Box Calculation'!BA$279&lt;&gt;"h",$E342&lt;&gt;0),0,IF(AND(BA$273=list!$D$2,$E342&lt;&gt;0,TRUNC(VLOOKUP($E342,'Container Panel'!$B$41:$Z$100,$D342,0)/(VLOOKUP(BA$276,UI!$A$12:$O$51,VLOOKUP(BA$279,$B$276:$C$278,2,0),0)/1000))&gt;0),1,TRUNC(VLOOKUP($E342,'Container Panel'!$B$41:$Z$100,$D342,0)/(VLOOKUP(BA$276,UI!$A$12:$O$51,VLOOKUP(BA$279,$B$276:$C$278,2,0),0)/1000)))),"")</f>
        <v/>
      </c>
      <c r="BB342" s="145" t="str">
        <f>IFERROR(IF(AND(BB$272=list!$D$3,'Box Calculation'!BB$279&lt;&gt;"h",$E342&lt;&gt;0),0,IF(AND(BB$273=list!$D$2,$E342&lt;&gt;0,TRUNC(VLOOKUP($E342,'Container Panel'!$B$41:$Z$100,$D342,0)/(VLOOKUP(BB$276,UI!$A$12:$O$51,VLOOKUP(BB$279,$B$276:$C$278,2,0),0)/1000))&gt;0),1,TRUNC(VLOOKUP($E342,'Container Panel'!$B$41:$Z$100,$D342,0)/(VLOOKUP(BB$276,UI!$A$12:$O$51,VLOOKUP(BB$279,$B$276:$C$278,2,0),0)/1000)))),"")</f>
        <v/>
      </c>
      <c r="BC342" s="145" t="str">
        <f>IFERROR(IF(AND(BC$272=list!$D$3,'Box Calculation'!BC$279&lt;&gt;"h",$E342&lt;&gt;0),0,IF(AND(BC$273=list!$D$2,$E342&lt;&gt;0,TRUNC(VLOOKUP($E342,'Container Panel'!$B$41:$Z$100,$D342,0)/(VLOOKUP(BC$276,UI!$A$12:$O$51,VLOOKUP(BC$279,$B$276:$C$278,2,0),0)/1000))&gt;0),1,TRUNC(VLOOKUP($E342,'Container Panel'!$B$41:$Z$100,$D342,0)/(VLOOKUP(BC$276,UI!$A$12:$O$51,VLOOKUP(BC$279,$B$276:$C$278,2,0),0)/1000)))),"")</f>
        <v/>
      </c>
      <c r="BD342" s="145" t="str">
        <f>IFERROR(IF(AND(BD$272=list!$D$3,'Box Calculation'!BD$279&lt;&gt;"h",$E342&lt;&gt;0),0,IF(AND(BD$273=list!$D$2,$E342&lt;&gt;0,TRUNC(VLOOKUP($E342,'Container Panel'!$B$41:$Z$100,$D342,0)/(VLOOKUP(BD$276,UI!$A$12:$O$51,VLOOKUP(BD$279,$B$276:$C$278,2,0),0)/1000))&gt;0),1,TRUNC(VLOOKUP($E342,'Container Panel'!$B$41:$Z$100,$D342,0)/(VLOOKUP(BD$276,UI!$A$12:$O$51,VLOOKUP(BD$279,$B$276:$C$278,2,0),0)/1000)))),"")</f>
        <v/>
      </c>
      <c r="BE342" s="145" t="str">
        <f>IFERROR(IF(AND(BE$272=list!$D$3,'Box Calculation'!BE$279&lt;&gt;"h",$E342&lt;&gt;0),0,IF(AND(BE$273=list!$D$2,$E342&lt;&gt;0,TRUNC(VLOOKUP($E342,'Container Panel'!$B$41:$Z$100,$D342,0)/(VLOOKUP(BE$276,UI!$A$12:$O$51,VLOOKUP(BE$279,$B$276:$C$278,2,0),0)/1000))&gt;0),1,TRUNC(VLOOKUP($E342,'Container Panel'!$B$41:$Z$100,$D342,0)/(VLOOKUP(BE$276,UI!$A$12:$O$51,VLOOKUP(BE$279,$B$276:$C$278,2,0),0)/1000)))),"")</f>
        <v/>
      </c>
      <c r="BF342" s="145" t="str">
        <f>IFERROR(IF(AND(BF$272=list!$D$3,'Box Calculation'!BF$279&lt;&gt;"h",$E342&lt;&gt;0),0,IF(AND(BF$273=list!$D$2,$E342&lt;&gt;0,TRUNC(VLOOKUP($E342,'Container Panel'!$B$41:$Z$100,$D342,0)/(VLOOKUP(BF$276,UI!$A$12:$O$51,VLOOKUP(BF$279,$B$276:$C$278,2,0),0)/1000))&gt;0),1,TRUNC(VLOOKUP($E342,'Container Panel'!$B$41:$Z$100,$D342,0)/(VLOOKUP(BF$276,UI!$A$12:$O$51,VLOOKUP(BF$279,$B$276:$C$278,2,0),0)/1000)))),"")</f>
        <v/>
      </c>
      <c r="BG342" s="145" t="str">
        <f>IFERROR(IF(AND(BG$272=list!$D$3,'Box Calculation'!BG$279&lt;&gt;"h",$E342&lt;&gt;0),0,IF(AND(BG$273=list!$D$2,$E342&lt;&gt;0,TRUNC(VLOOKUP($E342,'Container Panel'!$B$41:$Z$100,$D342,0)/(VLOOKUP(BG$276,UI!$A$12:$O$51,VLOOKUP(BG$279,$B$276:$C$278,2,0),0)/1000))&gt;0),1,TRUNC(VLOOKUP($E342,'Container Panel'!$B$41:$Z$100,$D342,0)/(VLOOKUP(BG$276,UI!$A$12:$O$51,VLOOKUP(BG$279,$B$276:$C$278,2,0),0)/1000)))),"")</f>
        <v/>
      </c>
      <c r="BH342" s="145" t="str">
        <f>IFERROR(IF(AND(BH$272=list!$D$3,'Box Calculation'!BH$279&lt;&gt;"h",$E342&lt;&gt;0),0,IF(AND(BH$273=list!$D$2,$E342&lt;&gt;0,TRUNC(VLOOKUP($E342,'Container Panel'!$B$41:$Z$100,$D342,0)/(VLOOKUP(BH$276,UI!$A$12:$O$51,VLOOKUP(BH$279,$B$276:$C$278,2,0),0)/1000))&gt;0),1,TRUNC(VLOOKUP($E342,'Container Panel'!$B$41:$Z$100,$D342,0)/(VLOOKUP(BH$276,UI!$A$12:$O$51,VLOOKUP(BH$279,$B$276:$C$278,2,0),0)/1000)))),"")</f>
        <v/>
      </c>
      <c r="BI342" s="145" t="str">
        <f>IFERROR(IF(AND(BI$272=list!$D$3,'Box Calculation'!BI$279&lt;&gt;"h",$E342&lt;&gt;0),0,IF(AND(BI$273=list!$D$2,$E342&lt;&gt;0,TRUNC(VLOOKUP($E342,'Container Panel'!$B$41:$Z$100,$D342,0)/(VLOOKUP(BI$276,UI!$A$12:$O$51,VLOOKUP(BI$279,$B$276:$C$278,2,0),0)/1000))&gt;0),1,TRUNC(VLOOKUP($E342,'Container Panel'!$B$41:$Z$100,$D342,0)/(VLOOKUP(BI$276,UI!$A$12:$O$51,VLOOKUP(BI$279,$B$276:$C$278,2,0),0)/1000)))),"")</f>
        <v/>
      </c>
      <c r="BJ342" s="145" t="str">
        <f>IFERROR(IF(AND(BJ$272=list!$D$3,'Box Calculation'!BJ$279&lt;&gt;"h",$E342&lt;&gt;0),0,IF(AND(BJ$273=list!$D$2,$E342&lt;&gt;0,TRUNC(VLOOKUP($E342,'Container Panel'!$B$41:$Z$100,$D342,0)/(VLOOKUP(BJ$276,UI!$A$12:$O$51,VLOOKUP(BJ$279,$B$276:$C$278,2,0),0)/1000))&gt;0),1,TRUNC(VLOOKUP($E342,'Container Panel'!$B$41:$Z$100,$D342,0)/(VLOOKUP(BJ$276,UI!$A$12:$O$51,VLOOKUP(BJ$279,$B$276:$C$278,2,0),0)/1000)))),"")</f>
        <v/>
      </c>
      <c r="BK342" s="145" t="str">
        <f>IFERROR(IF(AND(BK$272=list!$D$3,'Box Calculation'!BK$279&lt;&gt;"h",$E342&lt;&gt;0),0,IF(AND(BK$273=list!$D$2,$E342&lt;&gt;0,TRUNC(VLOOKUP($E342,'Container Panel'!$B$41:$Z$100,$D342,0)/(VLOOKUP(BK$276,UI!$A$12:$O$51,VLOOKUP(BK$279,$B$276:$C$278,2,0),0)/1000))&gt;0),1,TRUNC(VLOOKUP($E342,'Container Panel'!$B$41:$Z$100,$D342,0)/(VLOOKUP(BK$276,UI!$A$12:$O$51,VLOOKUP(BK$279,$B$276:$C$278,2,0),0)/1000)))),"")</f>
        <v/>
      </c>
      <c r="BL342" s="145" t="str">
        <f>IFERROR(IF(AND(BL$272=list!$D$3,'Box Calculation'!BL$279&lt;&gt;"h",$E342&lt;&gt;0),0,IF(AND(BL$273=list!$D$2,$E342&lt;&gt;0,TRUNC(VLOOKUP($E342,'Container Panel'!$B$41:$Z$100,$D342,0)/(VLOOKUP(BL$276,UI!$A$12:$O$51,VLOOKUP(BL$279,$B$276:$C$278,2,0),0)/1000))&gt;0),1,TRUNC(VLOOKUP($E342,'Container Panel'!$B$41:$Z$100,$D342,0)/(VLOOKUP(BL$276,UI!$A$12:$O$51,VLOOKUP(BL$279,$B$276:$C$278,2,0),0)/1000)))),"")</f>
        <v/>
      </c>
      <c r="BM342" s="145" t="str">
        <f>IFERROR(IF(AND(BM$272=list!$D$3,'Box Calculation'!BM$279&lt;&gt;"h",$E342&lt;&gt;0),0,IF(AND(BM$273=list!$D$2,$E342&lt;&gt;0,TRUNC(VLOOKUP($E342,'Container Panel'!$B$41:$Z$100,$D342,0)/(VLOOKUP(BM$276,UI!$A$12:$O$51,VLOOKUP(BM$279,$B$276:$C$278,2,0),0)/1000))&gt;0),1,TRUNC(VLOOKUP($E342,'Container Panel'!$B$41:$Z$100,$D342,0)/(VLOOKUP(BM$276,UI!$A$12:$O$51,VLOOKUP(BM$279,$B$276:$C$278,2,0),0)/1000)))),"")</f>
        <v/>
      </c>
      <c r="BN342" s="145" t="str">
        <f>IFERROR(IF(AND(BN$272=list!$D$3,'Box Calculation'!BN$279&lt;&gt;"h",$E342&lt;&gt;0),0,IF(AND(BN$273=list!$D$2,$E342&lt;&gt;0,TRUNC(VLOOKUP($E342,'Container Panel'!$B$41:$Z$100,$D342,0)/(VLOOKUP(BN$276,UI!$A$12:$O$51,VLOOKUP(BN$279,$B$276:$C$278,2,0),0)/1000))&gt;0),1,TRUNC(VLOOKUP($E342,'Container Panel'!$B$41:$Z$100,$D342,0)/(VLOOKUP(BN$276,UI!$A$12:$O$51,VLOOKUP(BN$279,$B$276:$C$278,2,0),0)/1000)))),"")</f>
        <v/>
      </c>
      <c r="BO342" s="145" t="str">
        <f>IFERROR(IF(AND(BO$272=list!$D$3,'Box Calculation'!BO$279&lt;&gt;"h",$E342&lt;&gt;0),0,IF(AND(BO$273=list!$D$2,$E342&lt;&gt;0,TRUNC(VLOOKUP($E342,'Container Panel'!$B$41:$Z$100,$D342,0)/(VLOOKUP(BO$276,UI!$A$12:$O$51,VLOOKUP(BO$279,$B$276:$C$278,2,0),0)/1000))&gt;0),1,TRUNC(VLOOKUP($E342,'Container Panel'!$B$41:$Z$100,$D342,0)/(VLOOKUP(BO$276,UI!$A$12:$O$51,VLOOKUP(BO$279,$B$276:$C$278,2,0),0)/1000)))),"")</f>
        <v/>
      </c>
      <c r="BP342" s="145" t="str">
        <f>IFERROR(IF(AND(BP$272=list!$D$3,'Box Calculation'!BP$279&lt;&gt;"h",$E342&lt;&gt;0),0,IF(AND(BP$273=list!$D$2,$E342&lt;&gt;0,TRUNC(VLOOKUP($E342,'Container Panel'!$B$41:$Z$100,$D342,0)/(VLOOKUP(BP$276,UI!$A$12:$O$51,VLOOKUP(BP$279,$B$276:$C$278,2,0),0)/1000))&gt;0),1,TRUNC(VLOOKUP($E342,'Container Panel'!$B$41:$Z$100,$D342,0)/(VLOOKUP(BP$276,UI!$A$12:$O$51,VLOOKUP(BP$279,$B$276:$C$278,2,0),0)/1000)))),"")</f>
        <v/>
      </c>
      <c r="BQ342" s="145" t="str">
        <f>IFERROR(IF(AND(BQ$272=list!$D$3,'Box Calculation'!BQ$279&lt;&gt;"h",$E342&lt;&gt;0),0,IF(AND(BQ$273=list!$D$2,$E342&lt;&gt;0,TRUNC(VLOOKUP($E342,'Container Panel'!$B$41:$Z$100,$D342,0)/(VLOOKUP(BQ$276,UI!$A$12:$O$51,VLOOKUP(BQ$279,$B$276:$C$278,2,0),0)/1000))&gt;0),1,TRUNC(VLOOKUP($E342,'Container Panel'!$B$41:$Z$100,$D342,0)/(VLOOKUP(BQ$276,UI!$A$12:$O$51,VLOOKUP(BQ$279,$B$276:$C$278,2,0),0)/1000)))),"")</f>
        <v/>
      </c>
      <c r="BR342" s="145" t="str">
        <f>IFERROR(IF(AND(BR$272=list!$D$3,'Box Calculation'!BR$279&lt;&gt;"h",$E342&lt;&gt;0),0,IF(AND(BR$273=list!$D$2,$E342&lt;&gt;0,TRUNC(VLOOKUP($E342,'Container Panel'!$B$41:$Z$100,$D342,0)/(VLOOKUP(BR$276,UI!$A$12:$O$51,VLOOKUP(BR$279,$B$276:$C$278,2,0),0)/1000))&gt;0),1,TRUNC(VLOOKUP($E342,'Container Panel'!$B$41:$Z$100,$D342,0)/(VLOOKUP(BR$276,UI!$A$12:$O$51,VLOOKUP(BR$279,$B$276:$C$278,2,0),0)/1000)))),"")</f>
        <v/>
      </c>
      <c r="BS342" s="145" t="str">
        <f>IFERROR(IF(AND(BS$272=list!$D$3,'Box Calculation'!BS$279&lt;&gt;"h",$E342&lt;&gt;0),0,IF(AND(BS$273=list!$D$2,$E342&lt;&gt;0,TRUNC(VLOOKUP($E342,'Container Panel'!$B$41:$Z$100,$D342,0)/(VLOOKUP(BS$276,UI!$A$12:$O$51,VLOOKUP(BS$279,$B$276:$C$278,2,0),0)/1000))&gt;0),1,TRUNC(VLOOKUP($E342,'Container Panel'!$B$41:$Z$100,$D342,0)/(VLOOKUP(BS$276,UI!$A$12:$O$51,VLOOKUP(BS$279,$B$276:$C$278,2,0),0)/1000)))),"")</f>
        <v/>
      </c>
      <c r="BT342" s="145" t="str">
        <f>IFERROR(IF(AND(BT$272=list!$D$3,'Box Calculation'!BT$279&lt;&gt;"h",$E342&lt;&gt;0),0,IF(AND(BT$273=list!$D$2,$E342&lt;&gt;0,TRUNC(VLOOKUP($E342,'Container Panel'!$B$41:$Z$100,$D342,0)/(VLOOKUP(BT$276,UI!$A$12:$O$51,VLOOKUP(BT$279,$B$276:$C$278,2,0),0)/1000))&gt;0),1,TRUNC(VLOOKUP($E342,'Container Panel'!$B$41:$Z$100,$D342,0)/(VLOOKUP(BT$276,UI!$A$12:$O$51,VLOOKUP(BT$279,$B$276:$C$278,2,0),0)/1000)))),"")</f>
        <v/>
      </c>
      <c r="BU342" s="145" t="str">
        <f>IFERROR(IF(AND(BU$272=list!$D$3,'Box Calculation'!BU$279&lt;&gt;"h",$E342&lt;&gt;0),0,IF(AND(BU$273=list!$D$2,$E342&lt;&gt;0,TRUNC(VLOOKUP($E342,'Container Panel'!$B$41:$Z$100,$D342,0)/(VLOOKUP(BU$276,UI!$A$12:$O$51,VLOOKUP(BU$279,$B$276:$C$278,2,0),0)/1000))&gt;0),1,TRUNC(VLOOKUP($E342,'Container Panel'!$B$41:$Z$100,$D342,0)/(VLOOKUP(BU$276,UI!$A$12:$O$51,VLOOKUP(BU$279,$B$276:$C$278,2,0),0)/1000)))),"")</f>
        <v/>
      </c>
      <c r="BV342" s="145" t="str">
        <f>IFERROR(IF(AND(BV$272=list!$D$3,'Box Calculation'!BV$279&lt;&gt;"h",$E342&lt;&gt;0),0,IF(AND(BV$273=list!$D$2,$E342&lt;&gt;0,TRUNC(VLOOKUP($E342,'Container Panel'!$B$41:$Z$100,$D342,0)/(VLOOKUP(BV$276,UI!$A$12:$O$51,VLOOKUP(BV$279,$B$276:$C$278,2,0),0)/1000))&gt;0),1,TRUNC(VLOOKUP($E342,'Container Panel'!$B$41:$Z$100,$D342,0)/(VLOOKUP(BV$276,UI!$A$12:$O$51,VLOOKUP(BV$279,$B$276:$C$278,2,0),0)/1000)))),"")</f>
        <v/>
      </c>
      <c r="BW342" s="145" t="str">
        <f>IFERROR(IF(AND(BW$272=list!$D$3,'Box Calculation'!BW$279&lt;&gt;"h",$E342&lt;&gt;0),0,IF(AND(BW$273=list!$D$2,$E342&lt;&gt;0,TRUNC(VLOOKUP($E342,'Container Panel'!$B$41:$Z$100,$D342,0)/(VLOOKUP(BW$276,UI!$A$12:$O$51,VLOOKUP(BW$279,$B$276:$C$278,2,0),0)/1000))&gt;0),1,TRUNC(VLOOKUP($E342,'Container Panel'!$B$41:$Z$100,$D342,0)/(VLOOKUP(BW$276,UI!$A$12:$O$51,VLOOKUP(BW$279,$B$276:$C$278,2,0),0)/1000)))),"")</f>
        <v/>
      </c>
      <c r="BX342" s="145" t="str">
        <f>IFERROR(IF(AND(BX$272=list!$D$3,'Box Calculation'!BX$279&lt;&gt;"h",$E342&lt;&gt;0),0,IF(AND(BX$273=list!$D$2,$E342&lt;&gt;0,TRUNC(VLOOKUP($E342,'Container Panel'!$B$41:$Z$100,$D342,0)/(VLOOKUP(BX$276,UI!$A$12:$O$51,VLOOKUP(BX$279,$B$276:$C$278,2,0),0)/1000))&gt;0),1,TRUNC(VLOOKUP($E342,'Container Panel'!$B$41:$Z$100,$D342,0)/(VLOOKUP(BX$276,UI!$A$12:$O$51,VLOOKUP(BX$279,$B$276:$C$278,2,0),0)/1000)))),"")</f>
        <v/>
      </c>
      <c r="BY342" s="145" t="str">
        <f>IFERROR(IF(AND(BY$272=list!$D$3,'Box Calculation'!BY$279&lt;&gt;"h",$E342&lt;&gt;0),0,IF(AND(BY$273=list!$D$2,$E342&lt;&gt;0,TRUNC(VLOOKUP($E342,'Container Panel'!$B$41:$Z$100,$D342,0)/(VLOOKUP(BY$276,UI!$A$12:$O$51,VLOOKUP(BY$279,$B$276:$C$278,2,0),0)/1000))&gt;0),1,TRUNC(VLOOKUP($E342,'Container Panel'!$B$41:$Z$100,$D342,0)/(VLOOKUP(BY$276,UI!$A$12:$O$51,VLOOKUP(BY$279,$B$276:$C$278,2,0),0)/1000)))),"")</f>
        <v/>
      </c>
      <c r="BZ342" s="145" t="str">
        <f>IFERROR(IF(AND(BZ$272=list!$D$3,'Box Calculation'!BZ$279&lt;&gt;"h",$E342&lt;&gt;0),0,IF(AND(BZ$273=list!$D$2,$E342&lt;&gt;0,TRUNC(VLOOKUP($E342,'Container Panel'!$B$41:$Z$100,$D342,0)/(VLOOKUP(BZ$276,UI!$A$12:$O$51,VLOOKUP(BZ$279,$B$276:$C$278,2,0),0)/1000))&gt;0),1,TRUNC(VLOOKUP($E342,'Container Panel'!$B$41:$Z$100,$D342,0)/(VLOOKUP(BZ$276,UI!$A$12:$O$51,VLOOKUP(BZ$279,$B$276:$C$278,2,0),0)/1000)))),"")</f>
        <v/>
      </c>
      <c r="CA342" s="145" t="str">
        <f>IFERROR(IF(AND(CA$272=list!$D$3,'Box Calculation'!CA$279&lt;&gt;"h",$E342&lt;&gt;0),0,IF(AND(CA$273=list!$D$2,$E342&lt;&gt;0,TRUNC(VLOOKUP($E342,'Container Panel'!$B$41:$Z$100,$D342,0)/(VLOOKUP(CA$276,UI!$A$12:$O$51,VLOOKUP(CA$279,$B$276:$C$278,2,0),0)/1000))&gt;0),1,TRUNC(VLOOKUP($E342,'Container Panel'!$B$41:$Z$100,$D342,0)/(VLOOKUP(CA$276,UI!$A$12:$O$51,VLOOKUP(CA$279,$B$276:$C$278,2,0),0)/1000)))),"")</f>
        <v/>
      </c>
      <c r="CB342" s="145" t="str">
        <f>IFERROR(IF(AND(CB$272=list!$D$3,'Box Calculation'!CB$279&lt;&gt;"h",$E342&lt;&gt;0),0,IF(AND(CB$273=list!$D$2,$E342&lt;&gt;0,TRUNC(VLOOKUP($E342,'Container Panel'!$B$41:$Z$100,$D342,0)/(VLOOKUP(CB$276,UI!$A$12:$O$51,VLOOKUP(CB$279,$B$276:$C$278,2,0),0)/1000))&gt;0),1,TRUNC(VLOOKUP($E342,'Container Panel'!$B$41:$Z$100,$D342,0)/(VLOOKUP(CB$276,UI!$A$12:$O$51,VLOOKUP(CB$279,$B$276:$C$278,2,0),0)/1000)))),"")</f>
        <v/>
      </c>
      <c r="CC342" s="145" t="str">
        <f>IFERROR(IF(AND(CC$272=list!$D$3,'Box Calculation'!CC$279&lt;&gt;"h",$E342&lt;&gt;0),0,IF(AND(CC$273=list!$D$2,$E342&lt;&gt;0,TRUNC(VLOOKUP($E342,'Container Panel'!$B$41:$Z$100,$D342,0)/(VLOOKUP(CC$276,UI!$A$12:$O$51,VLOOKUP(CC$279,$B$276:$C$278,2,0),0)/1000))&gt;0),1,TRUNC(VLOOKUP($E342,'Container Panel'!$B$41:$Z$100,$D342,0)/(VLOOKUP(CC$276,UI!$A$12:$O$51,VLOOKUP(CC$279,$B$276:$C$278,2,0),0)/1000)))),"")</f>
        <v/>
      </c>
      <c r="CD342" s="145" t="str">
        <f>IFERROR(IF(AND(CD$272=list!$D$3,'Box Calculation'!CD$279&lt;&gt;"h",$E342&lt;&gt;0),0,IF(AND(CD$273=list!$D$2,$E342&lt;&gt;0,TRUNC(VLOOKUP($E342,'Container Panel'!$B$41:$Z$100,$D342,0)/(VLOOKUP(CD$276,UI!$A$12:$O$51,VLOOKUP(CD$279,$B$276:$C$278,2,0),0)/1000))&gt;0),1,TRUNC(VLOOKUP($E342,'Container Panel'!$B$41:$Z$100,$D342,0)/(VLOOKUP(CD$276,UI!$A$12:$O$51,VLOOKUP(CD$279,$B$276:$C$278,2,0),0)/1000)))),"")</f>
        <v/>
      </c>
      <c r="CE342" s="145" t="str">
        <f>IFERROR(IF(AND(CE$272=list!$D$3,'Box Calculation'!CE$279&lt;&gt;"h",$E342&lt;&gt;0),0,IF(AND(CE$273=list!$D$2,$E342&lt;&gt;0,TRUNC(VLOOKUP($E342,'Container Panel'!$B$41:$Z$100,$D342,0)/(VLOOKUP(CE$276,UI!$A$12:$O$51,VLOOKUP(CE$279,$B$276:$C$278,2,0),0)/1000))&gt;0),1,TRUNC(VLOOKUP($E342,'Container Panel'!$B$41:$Z$100,$D342,0)/(VLOOKUP(CE$276,UI!$A$12:$O$51,VLOOKUP(CE$279,$B$276:$C$278,2,0),0)/1000)))),"")</f>
        <v/>
      </c>
      <c r="CF342" s="145" t="str">
        <f>IFERROR(IF(AND(CF$272=list!$D$3,'Box Calculation'!CF$279&lt;&gt;"h",$E342&lt;&gt;0),0,IF(AND(CF$273=list!$D$2,$E342&lt;&gt;0,TRUNC(VLOOKUP($E342,'Container Panel'!$B$41:$Z$100,$D342,0)/(VLOOKUP(CF$276,UI!$A$12:$O$51,VLOOKUP(CF$279,$B$276:$C$278,2,0),0)/1000))&gt;0),1,TRUNC(VLOOKUP($E342,'Container Panel'!$B$41:$Z$100,$D342,0)/(VLOOKUP(CF$276,UI!$A$12:$O$51,VLOOKUP(CF$279,$B$276:$C$278,2,0),0)/1000)))),"")</f>
        <v/>
      </c>
      <c r="CG342" s="145" t="str">
        <f>IFERROR(IF(AND(CG$272=list!$D$3,'Box Calculation'!CG$279&lt;&gt;"h",$E342&lt;&gt;0),0,IF(AND(CG$273=list!$D$2,$E342&lt;&gt;0,TRUNC(VLOOKUP($E342,'Container Panel'!$B$41:$Z$100,$D342,0)/(VLOOKUP(CG$276,UI!$A$12:$O$51,VLOOKUP(CG$279,$B$276:$C$278,2,0),0)/1000))&gt;0),1,TRUNC(VLOOKUP($E342,'Container Panel'!$B$41:$Z$100,$D342,0)/(VLOOKUP(CG$276,UI!$A$12:$O$51,VLOOKUP(CG$279,$B$276:$C$278,2,0),0)/1000)))),"")</f>
        <v/>
      </c>
      <c r="CH342" s="145" t="str">
        <f>IFERROR(IF(AND(CH$272=list!$D$3,'Box Calculation'!CH$279&lt;&gt;"h",$E342&lt;&gt;0),0,IF(AND(CH$273=list!$D$2,$E342&lt;&gt;0,TRUNC(VLOOKUP($E342,'Container Panel'!$B$41:$Z$100,$D342,0)/(VLOOKUP(CH$276,UI!$A$12:$O$51,VLOOKUP(CH$279,$B$276:$C$278,2,0),0)/1000))&gt;0),1,TRUNC(VLOOKUP($E342,'Container Panel'!$B$41:$Z$100,$D342,0)/(VLOOKUP(CH$276,UI!$A$12:$O$51,VLOOKUP(CH$279,$B$276:$C$278,2,0),0)/1000)))),"")</f>
        <v/>
      </c>
      <c r="CI342" s="145" t="str">
        <f>IFERROR(IF(AND(CI$272=list!$D$3,'Box Calculation'!CI$279&lt;&gt;"h",$E342&lt;&gt;0),0,IF(AND(CI$273=list!$D$2,$E342&lt;&gt;0,TRUNC(VLOOKUP($E342,'Container Panel'!$B$41:$Z$100,$D342,0)/(VLOOKUP(CI$276,UI!$A$12:$O$51,VLOOKUP(CI$279,$B$276:$C$278,2,0),0)/1000))&gt;0),1,TRUNC(VLOOKUP($E342,'Container Panel'!$B$41:$Z$100,$D342,0)/(VLOOKUP(CI$276,UI!$A$12:$O$51,VLOOKUP(CI$279,$B$276:$C$278,2,0),0)/1000)))),"")</f>
        <v/>
      </c>
      <c r="CJ342" s="145" t="str">
        <f>IFERROR(IF(AND(CJ$272=list!$D$3,'Box Calculation'!CJ$279&lt;&gt;"h",$E342&lt;&gt;0),0,IF(AND(CJ$273=list!$D$2,$E342&lt;&gt;0,TRUNC(VLOOKUP($E342,'Container Panel'!$B$41:$Z$100,$D342,0)/(VLOOKUP(CJ$276,UI!$A$12:$O$51,VLOOKUP(CJ$279,$B$276:$C$278,2,0),0)/1000))&gt;0),1,TRUNC(VLOOKUP($E342,'Container Panel'!$B$41:$Z$100,$D342,0)/(VLOOKUP(CJ$276,UI!$A$12:$O$51,VLOOKUP(CJ$279,$B$276:$C$278,2,0),0)/1000)))),"")</f>
        <v/>
      </c>
      <c r="CK342" s="145" t="str">
        <f>IFERROR(IF(AND(CK$272=list!$D$3,'Box Calculation'!CK$279&lt;&gt;"h",$E342&lt;&gt;0),0,IF(AND(CK$273=list!$D$2,$E342&lt;&gt;0,TRUNC(VLOOKUP($E342,'Container Panel'!$B$41:$Z$100,$D342,0)/(VLOOKUP(CK$276,UI!$A$12:$O$51,VLOOKUP(CK$279,$B$276:$C$278,2,0),0)/1000))&gt;0),1,TRUNC(VLOOKUP($E342,'Container Panel'!$B$41:$Z$100,$D342,0)/(VLOOKUP(CK$276,UI!$A$12:$O$51,VLOOKUP(CK$279,$B$276:$C$278,2,0),0)/1000)))),"")</f>
        <v/>
      </c>
      <c r="CL342" s="145" t="str">
        <f>IFERROR(IF(AND(CL$272=list!$D$3,'Box Calculation'!CL$279&lt;&gt;"h",$E342&lt;&gt;0),0,IF(AND(CL$273=list!$D$2,$E342&lt;&gt;0,TRUNC(VLOOKUP($E342,'Container Panel'!$B$41:$Z$100,$D342,0)/(VLOOKUP(CL$276,UI!$A$12:$O$51,VLOOKUP(CL$279,$B$276:$C$278,2,0),0)/1000))&gt;0),1,TRUNC(VLOOKUP($E342,'Container Panel'!$B$41:$Z$100,$D342,0)/(VLOOKUP(CL$276,UI!$A$12:$O$51,VLOOKUP(CL$279,$B$276:$C$278,2,0),0)/1000)))),"")</f>
        <v/>
      </c>
      <c r="CM342" s="145" t="str">
        <f>IFERROR(IF(AND(CM$272=list!$D$3,'Box Calculation'!CM$279&lt;&gt;"h",$E342&lt;&gt;0),0,IF(AND(CM$273=list!$D$2,$E342&lt;&gt;0,TRUNC(VLOOKUP($E342,'Container Panel'!$B$41:$Z$100,$D342,0)/(VLOOKUP(CM$276,UI!$A$12:$O$51,VLOOKUP(CM$279,$B$276:$C$278,2,0),0)/1000))&gt;0),1,TRUNC(VLOOKUP($E342,'Container Panel'!$B$41:$Z$100,$D342,0)/(VLOOKUP(CM$276,UI!$A$12:$O$51,VLOOKUP(CM$279,$B$276:$C$278,2,0),0)/1000)))),"")</f>
        <v/>
      </c>
      <c r="CN342" s="145" t="str">
        <f>IFERROR(IF(AND(CN$272=list!$D$3,'Box Calculation'!CN$279&lt;&gt;"h",$E342&lt;&gt;0),0,IF(AND(CN$273=list!$D$2,$E342&lt;&gt;0,TRUNC(VLOOKUP($E342,'Container Panel'!$B$41:$Z$100,$D342,0)/(VLOOKUP(CN$276,UI!$A$12:$O$51,VLOOKUP(CN$279,$B$276:$C$278,2,0),0)/1000))&gt;0),1,TRUNC(VLOOKUP($E342,'Container Panel'!$B$41:$Z$100,$D342,0)/(VLOOKUP(CN$276,UI!$A$12:$O$51,VLOOKUP(CN$279,$B$276:$C$278,2,0),0)/1000)))),"")</f>
        <v/>
      </c>
      <c r="CO342" s="145" t="str">
        <f>IFERROR(IF(AND(CO$272=list!$D$3,'Box Calculation'!CO$279&lt;&gt;"h",$E342&lt;&gt;0),0,IF(AND(CO$273=list!$D$2,$E342&lt;&gt;0,TRUNC(VLOOKUP($E342,'Container Panel'!$B$41:$Z$100,$D342,0)/(VLOOKUP(CO$276,UI!$A$12:$O$51,VLOOKUP(CO$279,$B$276:$C$278,2,0),0)/1000))&gt;0),1,TRUNC(VLOOKUP($E342,'Container Panel'!$B$41:$Z$100,$D342,0)/(VLOOKUP(CO$276,UI!$A$12:$O$51,VLOOKUP(CO$279,$B$276:$C$278,2,0),0)/1000)))),"")</f>
        <v/>
      </c>
      <c r="CP342" s="145" t="str">
        <f>IFERROR(IF(AND(CP$272=list!$D$3,'Box Calculation'!CP$279&lt;&gt;"h",$E342&lt;&gt;0),0,IF(AND(CP$273=list!$D$2,$E342&lt;&gt;0,TRUNC(VLOOKUP($E342,'Container Panel'!$B$41:$Z$100,$D342,0)/(VLOOKUP(CP$276,UI!$A$12:$O$51,VLOOKUP(CP$279,$B$276:$C$278,2,0),0)/1000))&gt;0),1,TRUNC(VLOOKUP($E342,'Container Panel'!$B$41:$Z$100,$D342,0)/(VLOOKUP(CP$276,UI!$A$12:$O$51,VLOOKUP(CP$279,$B$276:$C$278,2,0),0)/1000)))),"")</f>
        <v/>
      </c>
      <c r="CQ342" s="145" t="str">
        <f>IFERROR(IF(AND(CQ$272=list!$D$3,'Box Calculation'!CQ$279&lt;&gt;"h",$E342&lt;&gt;0),0,IF(AND(CQ$273=list!$D$2,$E342&lt;&gt;0,TRUNC(VLOOKUP($E342,'Container Panel'!$B$41:$Z$100,$D342,0)/(VLOOKUP(CQ$276,UI!$A$12:$O$51,VLOOKUP(CQ$279,$B$276:$C$278,2,0),0)/1000))&gt;0),1,TRUNC(VLOOKUP($E342,'Container Panel'!$B$41:$Z$100,$D342,0)/(VLOOKUP(CQ$276,UI!$A$12:$O$51,VLOOKUP(CQ$279,$B$276:$C$278,2,0),0)/1000)))),"")</f>
        <v/>
      </c>
      <c r="CR342" s="145" t="str">
        <f>IFERROR(IF(AND(CR$272=list!$D$3,'Box Calculation'!CR$279&lt;&gt;"h",$E342&lt;&gt;0),0,IF(AND(CR$273=list!$D$2,$E342&lt;&gt;0,TRUNC(VLOOKUP($E342,'Container Panel'!$B$41:$Z$100,$D342,0)/(VLOOKUP(CR$276,UI!$A$12:$O$51,VLOOKUP(CR$279,$B$276:$C$278,2,0),0)/1000))&gt;0),1,TRUNC(VLOOKUP($E342,'Container Panel'!$B$41:$Z$100,$D342,0)/(VLOOKUP(CR$276,UI!$A$12:$O$51,VLOOKUP(CR$279,$B$276:$C$278,2,0),0)/1000)))),"")</f>
        <v/>
      </c>
      <c r="CS342" s="145" t="str">
        <f>IFERROR(IF(AND(CS$272=list!$D$3,'Box Calculation'!CS$279&lt;&gt;"h",$E342&lt;&gt;0),0,IF(AND(CS$273=list!$D$2,$E342&lt;&gt;0,TRUNC(VLOOKUP($E342,'Container Panel'!$B$41:$Z$100,$D342,0)/(VLOOKUP(CS$276,UI!$A$12:$O$51,VLOOKUP(CS$279,$B$276:$C$278,2,0),0)/1000))&gt;0),1,TRUNC(VLOOKUP($E342,'Container Panel'!$B$41:$Z$100,$D342,0)/(VLOOKUP(CS$276,UI!$A$12:$O$51,VLOOKUP(CS$279,$B$276:$C$278,2,0),0)/1000)))),"")</f>
        <v/>
      </c>
      <c r="CT342" s="145" t="str">
        <f>IFERROR(IF(AND(CT$272=list!$D$3,'Box Calculation'!CT$279&lt;&gt;"h",$E342&lt;&gt;0),0,IF(AND(CT$273=list!$D$2,$E342&lt;&gt;0,TRUNC(VLOOKUP($E342,'Container Panel'!$B$41:$Z$100,$D342,0)/(VLOOKUP(CT$276,UI!$A$12:$O$51,VLOOKUP(CT$279,$B$276:$C$278,2,0),0)/1000))&gt;0),1,TRUNC(VLOOKUP($E342,'Container Panel'!$B$41:$Z$100,$D342,0)/(VLOOKUP(CT$276,UI!$A$12:$O$51,VLOOKUP(CT$279,$B$276:$C$278,2,0),0)/1000)))),"")</f>
        <v/>
      </c>
      <c r="CU342" s="145" t="str">
        <f>IFERROR(IF(AND(CU$272=list!$D$3,'Box Calculation'!CU$279&lt;&gt;"h",$E342&lt;&gt;0),0,IF(AND(CU$273=list!$D$2,$E342&lt;&gt;0,TRUNC(VLOOKUP($E342,'Container Panel'!$B$41:$Z$100,$D342,0)/(VLOOKUP(CU$276,UI!$A$12:$O$51,VLOOKUP(CU$279,$B$276:$C$278,2,0),0)/1000))&gt;0),1,TRUNC(VLOOKUP($E342,'Container Panel'!$B$41:$Z$100,$D342,0)/(VLOOKUP(CU$276,UI!$A$12:$O$51,VLOOKUP(CU$279,$B$276:$C$278,2,0),0)/1000)))),"")</f>
        <v/>
      </c>
      <c r="CV342" s="145" t="str">
        <f>IFERROR(IF(AND(CV$272=list!$D$3,'Box Calculation'!CV$279&lt;&gt;"h",$E342&lt;&gt;0),0,IF(AND(CV$273=list!$D$2,$E342&lt;&gt;0,TRUNC(VLOOKUP($E342,'Container Panel'!$B$41:$Z$100,$D342,0)/(VLOOKUP(CV$276,UI!$A$12:$O$51,VLOOKUP(CV$279,$B$276:$C$278,2,0),0)/1000))&gt;0),1,TRUNC(VLOOKUP($E342,'Container Panel'!$B$41:$Z$100,$D342,0)/(VLOOKUP(CV$276,UI!$A$12:$O$51,VLOOKUP(CV$279,$B$276:$C$278,2,0),0)/1000)))),"")</f>
        <v/>
      </c>
      <c r="CW342" s="145" t="str">
        <f>IFERROR(IF(AND(CW$272=list!$D$3,'Box Calculation'!CW$279&lt;&gt;"h",$E342&lt;&gt;0),0,IF(AND(CW$273=list!$D$2,$E342&lt;&gt;0,TRUNC(VLOOKUP($E342,'Container Panel'!$B$41:$Z$100,$D342,0)/(VLOOKUP(CW$276,UI!$A$12:$O$51,VLOOKUP(CW$279,$B$276:$C$278,2,0),0)/1000))&gt;0),1,TRUNC(VLOOKUP($E342,'Container Panel'!$B$41:$Z$100,$D342,0)/(VLOOKUP(CW$276,UI!$A$12:$O$51,VLOOKUP(CW$279,$B$276:$C$278,2,0),0)/1000)))),"")</f>
        <v/>
      </c>
      <c r="CX342" s="145" t="str">
        <f>IFERROR(IF(AND(CX$272=list!$D$3,'Box Calculation'!CX$279&lt;&gt;"h",$E342&lt;&gt;0),0,IF(AND(CX$273=list!$D$2,$E342&lt;&gt;0,TRUNC(VLOOKUP($E342,'Container Panel'!$B$41:$Z$100,$D342,0)/(VLOOKUP(CX$276,UI!$A$12:$O$51,VLOOKUP(CX$279,$B$276:$C$278,2,0),0)/1000))&gt;0),1,TRUNC(VLOOKUP($E342,'Container Panel'!$B$41:$Z$100,$D342,0)/(VLOOKUP(CX$276,UI!$A$12:$O$51,VLOOKUP(CX$279,$B$276:$C$278,2,0),0)/1000)))),"")</f>
        <v/>
      </c>
      <c r="CY342" s="145" t="str">
        <f>IFERROR(IF(AND(CY$272=list!$D$3,'Box Calculation'!CY$279&lt;&gt;"h",$E342&lt;&gt;0),0,IF(AND(CY$273=list!$D$2,$E342&lt;&gt;0,TRUNC(VLOOKUP($E342,'Container Panel'!$B$41:$Z$100,$D342,0)/(VLOOKUP(CY$276,UI!$A$12:$O$51,VLOOKUP(CY$279,$B$276:$C$278,2,0),0)/1000))&gt;0),1,TRUNC(VLOOKUP($E342,'Container Panel'!$B$41:$Z$100,$D342,0)/(VLOOKUP(CY$276,UI!$A$12:$O$51,VLOOKUP(CY$279,$B$276:$C$278,2,0),0)/1000)))),"")</f>
        <v/>
      </c>
      <c r="CZ342" s="145" t="str">
        <f>IFERROR(IF(AND(CZ$272=list!$D$3,'Box Calculation'!CZ$279&lt;&gt;"h",$E342&lt;&gt;0),0,IF(AND(CZ$273=list!$D$2,$E342&lt;&gt;0,TRUNC(VLOOKUP($E342,'Container Panel'!$B$41:$Z$100,$D342,0)/(VLOOKUP(CZ$276,UI!$A$12:$O$51,VLOOKUP(CZ$279,$B$276:$C$278,2,0),0)/1000))&gt;0),1,TRUNC(VLOOKUP($E342,'Container Panel'!$B$41:$Z$100,$D342,0)/(VLOOKUP(CZ$276,UI!$A$12:$O$51,VLOOKUP(CZ$279,$B$276:$C$278,2,0),0)/1000)))),"")</f>
        <v/>
      </c>
      <c r="DA342" s="145" t="str">
        <f>IFERROR(IF(AND(DA$272=list!$D$3,'Box Calculation'!DA$279&lt;&gt;"h",$E342&lt;&gt;0),0,IF(AND(DA$273=list!$D$2,$E342&lt;&gt;0,TRUNC(VLOOKUP($E342,'Container Panel'!$B$41:$Z$100,$D342,0)/(VLOOKUP(DA$276,UI!$A$12:$O$51,VLOOKUP(DA$279,$B$276:$C$278,2,0),0)/1000))&gt;0),1,TRUNC(VLOOKUP($E342,'Container Panel'!$B$41:$Z$100,$D342,0)/(VLOOKUP(DA$276,UI!$A$12:$O$51,VLOOKUP(DA$279,$B$276:$C$278,2,0),0)/1000)))),"")</f>
        <v/>
      </c>
      <c r="DB342" s="145" t="str">
        <f>IFERROR(IF(AND(DB$272=list!$D$3,'Box Calculation'!DB$279&lt;&gt;"h",$E342&lt;&gt;0),0,IF(AND(DB$273=list!$D$2,$E342&lt;&gt;0,TRUNC(VLOOKUP($E342,'Container Panel'!$B$41:$Z$100,$D342,0)/(VLOOKUP(DB$276,UI!$A$12:$O$51,VLOOKUP(DB$279,$B$276:$C$278,2,0),0)/1000))&gt;0),1,TRUNC(VLOOKUP($E342,'Container Panel'!$B$41:$Z$100,$D342,0)/(VLOOKUP(DB$276,UI!$A$12:$O$51,VLOOKUP(DB$279,$B$276:$C$278,2,0),0)/1000)))),"")</f>
        <v/>
      </c>
      <c r="DC342" s="145" t="str">
        <f>IFERROR(IF(AND(DC$272=list!$D$3,'Box Calculation'!DC$279&lt;&gt;"h",$E342&lt;&gt;0),0,IF(AND(DC$273=list!$D$2,$E342&lt;&gt;0,TRUNC(VLOOKUP($E342,'Container Panel'!$B$41:$Z$100,$D342,0)/(VLOOKUP(DC$276,UI!$A$12:$O$51,VLOOKUP(DC$279,$B$276:$C$278,2,0),0)/1000))&gt;0),1,TRUNC(VLOOKUP($E342,'Container Panel'!$B$41:$Z$100,$D342,0)/(VLOOKUP(DC$276,UI!$A$12:$O$51,VLOOKUP(DC$279,$B$276:$C$278,2,0),0)/1000)))),"")</f>
        <v/>
      </c>
      <c r="DD342" s="145" t="str">
        <f>IFERROR(IF(AND(DD$272=list!$D$3,'Box Calculation'!DD$279&lt;&gt;"h",$E342&lt;&gt;0),0,IF(AND(DD$273=list!$D$2,$E342&lt;&gt;0,TRUNC(VLOOKUP($E342,'Container Panel'!$B$41:$Z$100,$D342,0)/(VLOOKUP(DD$276,UI!$A$12:$O$51,VLOOKUP(DD$279,$B$276:$C$278,2,0),0)/1000))&gt;0),1,TRUNC(VLOOKUP($E342,'Container Panel'!$B$41:$Z$100,$D342,0)/(VLOOKUP(DD$276,UI!$A$12:$O$51,VLOOKUP(DD$279,$B$276:$C$278,2,0),0)/1000)))),"")</f>
        <v/>
      </c>
      <c r="DE342" s="145" t="str">
        <f>IFERROR(IF(AND(DE$272=list!$D$3,'Box Calculation'!DE$279&lt;&gt;"h",$E342&lt;&gt;0),0,IF(AND(DE$273=list!$D$2,$E342&lt;&gt;0,TRUNC(VLOOKUP($E342,'Container Panel'!$B$41:$Z$100,$D342,0)/(VLOOKUP(DE$276,UI!$A$12:$O$51,VLOOKUP(DE$279,$B$276:$C$278,2,0),0)/1000))&gt;0),1,TRUNC(VLOOKUP($E342,'Container Panel'!$B$41:$Z$100,$D342,0)/(VLOOKUP(DE$276,UI!$A$12:$O$51,VLOOKUP(DE$279,$B$276:$C$278,2,0),0)/1000)))),"")</f>
        <v/>
      </c>
      <c r="DF342" s="145" t="str">
        <f>IFERROR(IF(AND(DF$272=list!$D$3,'Box Calculation'!DF$279&lt;&gt;"h",$E342&lt;&gt;0),0,IF(AND(DF$273=list!$D$2,$E342&lt;&gt;0,TRUNC(VLOOKUP($E342,'Container Panel'!$B$41:$Z$100,$D342,0)/(VLOOKUP(DF$276,UI!$A$12:$O$51,VLOOKUP(DF$279,$B$276:$C$278,2,0),0)/1000))&gt;0),1,TRUNC(VLOOKUP($E342,'Container Panel'!$B$41:$Z$100,$D342,0)/(VLOOKUP(DF$276,UI!$A$12:$O$51,VLOOKUP(DF$279,$B$276:$C$278,2,0),0)/1000)))),"")</f>
        <v/>
      </c>
      <c r="DG342" s="145" t="str">
        <f>IFERROR(IF(AND(DG$272=list!$D$3,'Box Calculation'!DG$279&lt;&gt;"h",$E342&lt;&gt;0),0,IF(AND(DG$273=list!$D$2,$E342&lt;&gt;0,TRUNC(VLOOKUP($E342,'Container Panel'!$B$41:$Z$100,$D342,0)/(VLOOKUP(DG$276,UI!$A$12:$O$51,VLOOKUP(DG$279,$B$276:$C$278,2,0),0)/1000))&gt;0),1,TRUNC(VLOOKUP($E342,'Container Panel'!$B$41:$Z$100,$D342,0)/(VLOOKUP(DG$276,UI!$A$12:$O$51,VLOOKUP(DG$279,$B$276:$C$278,2,0),0)/1000)))),"")</f>
        <v/>
      </c>
      <c r="DH342" s="145" t="str">
        <f>IFERROR(IF(AND(DH$272=list!$D$3,'Box Calculation'!DH$279&lt;&gt;"h",$E342&lt;&gt;0),0,IF(AND(DH$273=list!$D$2,$E342&lt;&gt;0,TRUNC(VLOOKUP($E342,'Container Panel'!$B$41:$Z$100,$D342,0)/(VLOOKUP(DH$276,UI!$A$12:$O$51,VLOOKUP(DH$279,$B$276:$C$278,2,0),0)/1000))&gt;0),1,TRUNC(VLOOKUP($E342,'Container Panel'!$B$41:$Z$100,$D342,0)/(VLOOKUP(DH$276,UI!$A$12:$O$51,VLOOKUP(DH$279,$B$276:$C$278,2,0),0)/1000)))),"")</f>
        <v/>
      </c>
      <c r="DI342" s="145" t="str">
        <f>IFERROR(IF(AND(DI$272=list!$D$3,'Box Calculation'!DI$279&lt;&gt;"h",$E342&lt;&gt;0),0,IF(AND(DI$273=list!$D$2,$E342&lt;&gt;0,TRUNC(VLOOKUP($E342,'Container Panel'!$B$41:$Z$100,$D342,0)/(VLOOKUP(DI$276,UI!$A$12:$O$51,VLOOKUP(DI$279,$B$276:$C$278,2,0),0)/1000))&gt;0),1,TRUNC(VLOOKUP($E342,'Container Panel'!$B$41:$Z$100,$D342,0)/(VLOOKUP(DI$276,UI!$A$12:$O$51,VLOOKUP(DI$279,$B$276:$C$278,2,0),0)/1000)))),"")</f>
        <v/>
      </c>
      <c r="DJ342" s="145" t="str">
        <f>IFERROR(IF(AND(DJ$272=list!$D$3,'Box Calculation'!DJ$279&lt;&gt;"h",$E342&lt;&gt;0),0,IF(AND(DJ$273=list!$D$2,$E342&lt;&gt;0,TRUNC(VLOOKUP($E342,'Container Panel'!$B$41:$Z$100,$D342,0)/(VLOOKUP(DJ$276,UI!$A$12:$O$51,VLOOKUP(DJ$279,$B$276:$C$278,2,0),0)/1000))&gt;0),1,TRUNC(VLOOKUP($E342,'Container Panel'!$B$41:$Z$100,$D342,0)/(VLOOKUP(DJ$276,UI!$A$12:$O$51,VLOOKUP(DJ$279,$B$276:$C$278,2,0),0)/1000)))),"")</f>
        <v/>
      </c>
      <c r="DK342" s="145" t="str">
        <f>IFERROR(IF(AND(DK$272=list!$D$3,'Box Calculation'!DK$279&lt;&gt;"h",$E342&lt;&gt;0),0,IF(AND(DK$273=list!$D$2,$E342&lt;&gt;0,TRUNC(VLOOKUP($E342,'Container Panel'!$B$41:$Z$100,$D342,0)/(VLOOKUP(DK$276,UI!$A$12:$O$51,VLOOKUP(DK$279,$B$276:$C$278,2,0),0)/1000))&gt;0),1,TRUNC(VLOOKUP($E342,'Container Panel'!$B$41:$Z$100,$D342,0)/(VLOOKUP(DK$276,UI!$A$12:$O$51,VLOOKUP(DK$279,$B$276:$C$278,2,0),0)/1000)))),"")</f>
        <v/>
      </c>
      <c r="DL342" s="145" t="str">
        <f>IFERROR(IF(AND(DL$272=list!$D$3,'Box Calculation'!DL$279&lt;&gt;"h",$E342&lt;&gt;0),0,IF(AND(DL$273=list!$D$2,$E342&lt;&gt;0,TRUNC(VLOOKUP($E342,'Container Panel'!$B$41:$Z$100,$D342,0)/(VLOOKUP(DL$276,UI!$A$12:$O$51,VLOOKUP(DL$279,$B$276:$C$278,2,0),0)/1000))&gt;0),1,TRUNC(VLOOKUP($E342,'Container Panel'!$B$41:$Z$100,$D342,0)/(VLOOKUP(DL$276,UI!$A$12:$O$51,VLOOKUP(DL$279,$B$276:$C$278,2,0),0)/1000)))),"")</f>
        <v/>
      </c>
      <c r="DM342" s="145" t="str">
        <f>IFERROR(IF(AND(DM$272=list!$D$3,'Box Calculation'!DM$279&lt;&gt;"h",$E342&lt;&gt;0),0,IF(AND(DM$273=list!$D$2,$E342&lt;&gt;0,TRUNC(VLOOKUP($E342,'Container Panel'!$B$41:$Z$100,$D342,0)/(VLOOKUP(DM$276,UI!$A$12:$O$51,VLOOKUP(DM$279,$B$276:$C$278,2,0),0)/1000))&gt;0),1,TRUNC(VLOOKUP($E342,'Container Panel'!$B$41:$Z$100,$D342,0)/(VLOOKUP(DM$276,UI!$A$12:$O$51,VLOOKUP(DM$279,$B$276:$C$278,2,0),0)/1000)))),"")</f>
        <v/>
      </c>
      <c r="DN342" s="145" t="str">
        <f>IFERROR(IF(AND(DN$272=list!$D$3,'Box Calculation'!DN$279&lt;&gt;"h",$E342&lt;&gt;0),0,IF(AND(DN$273=list!$D$2,$E342&lt;&gt;0,TRUNC(VLOOKUP($E342,'Container Panel'!$B$41:$Z$100,$D342,0)/(VLOOKUP(DN$276,UI!$A$12:$O$51,VLOOKUP(DN$279,$B$276:$C$278,2,0),0)/1000))&gt;0),1,TRUNC(VLOOKUP($E342,'Container Panel'!$B$41:$Z$100,$D342,0)/(VLOOKUP(DN$276,UI!$A$12:$O$51,VLOOKUP(DN$279,$B$276:$C$278,2,0),0)/1000)))),"")</f>
        <v/>
      </c>
      <c r="DO342" s="145" t="str">
        <f>IFERROR(IF(AND(DO$272=list!$D$3,'Box Calculation'!DO$279&lt;&gt;"h",$E342&lt;&gt;0),0,IF(AND(DO$273=list!$D$2,$E342&lt;&gt;0,TRUNC(VLOOKUP($E342,'Container Panel'!$B$41:$Z$100,$D342,0)/(VLOOKUP(DO$276,UI!$A$12:$O$51,VLOOKUP(DO$279,$B$276:$C$278,2,0),0)/1000))&gt;0),1,TRUNC(VLOOKUP($E342,'Container Panel'!$B$41:$Z$100,$D342,0)/(VLOOKUP(DO$276,UI!$A$12:$O$51,VLOOKUP(DO$279,$B$276:$C$278,2,0),0)/1000)))),"")</f>
        <v/>
      </c>
      <c r="DP342" s="145" t="str">
        <f>IFERROR(IF(AND(DP$272=list!$D$3,'Box Calculation'!DP$279&lt;&gt;"h",$E342&lt;&gt;0),0,IF(AND(DP$273=list!$D$2,$E342&lt;&gt;0,TRUNC(VLOOKUP($E342,'Container Panel'!$B$41:$Z$100,$D342,0)/(VLOOKUP(DP$276,UI!$A$12:$O$51,VLOOKUP(DP$279,$B$276:$C$278,2,0),0)/1000))&gt;0),1,TRUNC(VLOOKUP($E342,'Container Panel'!$B$41:$Z$100,$D342,0)/(VLOOKUP(DP$276,UI!$A$12:$O$51,VLOOKUP(DP$279,$B$276:$C$278,2,0),0)/1000)))),"")</f>
        <v/>
      </c>
      <c r="DQ342" s="145" t="str">
        <f>IFERROR(IF(AND(DQ$272=list!$D$3,'Box Calculation'!DQ$279&lt;&gt;"h",$E342&lt;&gt;0),0,IF(AND(DQ$273=list!$D$2,$E342&lt;&gt;0,TRUNC(VLOOKUP($E342,'Container Panel'!$B$41:$Z$100,$D342,0)/(VLOOKUP(DQ$276,UI!$A$12:$O$51,VLOOKUP(DQ$279,$B$276:$C$278,2,0),0)/1000))&gt;0),1,TRUNC(VLOOKUP($E342,'Container Panel'!$B$41:$Z$100,$D342,0)/(VLOOKUP(DQ$276,UI!$A$12:$O$51,VLOOKUP(DQ$279,$B$276:$C$278,2,0),0)/1000)))),"")</f>
        <v/>
      </c>
      <c r="DR342" s="145" t="str">
        <f>IFERROR(IF(AND(DR$272=list!$D$3,'Box Calculation'!DR$279&lt;&gt;"h",$E342&lt;&gt;0),0,IF(AND(DR$273=list!$D$2,$E342&lt;&gt;0,TRUNC(VLOOKUP($E342,'Container Panel'!$B$41:$Z$100,$D342,0)/(VLOOKUP(DR$276,UI!$A$12:$O$51,VLOOKUP(DR$279,$B$276:$C$278,2,0),0)/1000))&gt;0),1,TRUNC(VLOOKUP($E342,'Container Panel'!$B$41:$Z$100,$D342,0)/(VLOOKUP(DR$276,UI!$A$12:$O$51,VLOOKUP(DR$279,$B$276:$C$278,2,0),0)/1000)))),"")</f>
        <v/>
      </c>
      <c r="DS342" s="145" t="str">
        <f>IFERROR(IF(AND(DS$272=list!$D$3,'Box Calculation'!DS$279&lt;&gt;"h",$E342&lt;&gt;0),0,IF(AND(DS$273=list!$D$2,$E342&lt;&gt;0,TRUNC(VLOOKUP($E342,'Container Panel'!$B$41:$Z$100,$D342,0)/(VLOOKUP(DS$276,UI!$A$12:$O$51,VLOOKUP(DS$279,$B$276:$C$278,2,0),0)/1000))&gt;0),1,TRUNC(VLOOKUP($E342,'Container Panel'!$B$41:$Z$100,$D342,0)/(VLOOKUP(DS$276,UI!$A$12:$O$51,VLOOKUP(DS$279,$B$276:$C$278,2,0),0)/1000)))),"")</f>
        <v/>
      </c>
      <c r="DT342" s="145" t="str">
        <f>IFERROR(IF(AND(DT$272=list!$D$3,'Box Calculation'!DT$279&lt;&gt;"h",$E342&lt;&gt;0),0,IF(AND(DT$273=list!$D$2,$E342&lt;&gt;0,TRUNC(VLOOKUP($E342,'Container Panel'!$B$41:$Z$100,$D342,0)/(VLOOKUP(DT$276,UI!$A$12:$O$51,VLOOKUP(DT$279,$B$276:$C$278,2,0),0)/1000))&gt;0),1,TRUNC(VLOOKUP($E342,'Container Panel'!$B$41:$Z$100,$D342,0)/(VLOOKUP(DT$276,UI!$A$12:$O$51,VLOOKUP(DT$279,$B$276:$C$278,2,0),0)/1000)))),"")</f>
        <v/>
      </c>
      <c r="DU342" s="145" t="str">
        <f>IFERROR(IF(AND(DU$272=list!$D$3,'Box Calculation'!DU$279&lt;&gt;"h",$E342&lt;&gt;0),0,IF(AND(DU$273=list!$D$2,$E342&lt;&gt;0,TRUNC(VLOOKUP($E342,'Container Panel'!$B$41:$Z$100,$D342,0)/(VLOOKUP(DU$276,UI!$A$12:$O$51,VLOOKUP(DU$279,$B$276:$C$278,2,0),0)/1000))&gt;0),1,TRUNC(VLOOKUP($E342,'Container Panel'!$B$41:$Z$100,$D342,0)/(VLOOKUP(DU$276,UI!$A$12:$O$51,VLOOKUP(DU$279,$B$276:$C$278,2,0),0)/1000)))),"")</f>
        <v/>
      </c>
      <c r="DV342" s="145" t="str">
        <f>IFERROR(IF(AND(DV$272=list!$D$3,'Box Calculation'!DV$279&lt;&gt;"h",$E342&lt;&gt;0),0,IF(AND(DV$273=list!$D$2,$E342&lt;&gt;0,TRUNC(VLOOKUP($E342,'Container Panel'!$B$41:$Z$100,$D342,0)/(VLOOKUP(DV$276,UI!$A$12:$O$51,VLOOKUP(DV$279,$B$276:$C$278,2,0),0)/1000))&gt;0),1,TRUNC(VLOOKUP($E342,'Container Panel'!$B$41:$Z$100,$D342,0)/(VLOOKUP(DV$276,UI!$A$12:$O$51,VLOOKUP(DV$279,$B$276:$C$278,2,0),0)/1000)))),"")</f>
        <v/>
      </c>
      <c r="DW342" s="145" t="str">
        <f>IFERROR(IF(AND(DW$272=list!$D$3,'Box Calculation'!DW$279&lt;&gt;"h",$E342&lt;&gt;0),0,IF(AND(DW$273=list!$D$2,$E342&lt;&gt;0,TRUNC(VLOOKUP($E342,'Container Panel'!$B$41:$Z$100,$D342,0)/(VLOOKUP(DW$276,UI!$A$12:$O$51,VLOOKUP(DW$279,$B$276:$C$278,2,0),0)/1000))&gt;0),1,TRUNC(VLOOKUP($E342,'Container Panel'!$B$41:$Z$100,$D342,0)/(VLOOKUP(DW$276,UI!$A$12:$O$51,VLOOKUP(DW$279,$B$276:$C$278,2,0),0)/1000)))),"")</f>
        <v/>
      </c>
      <c r="DX342" s="145" t="str">
        <f>IFERROR(IF(AND(DX$272=list!$D$3,'Box Calculation'!DX$279&lt;&gt;"h",$E342&lt;&gt;0),0,IF(AND(DX$273=list!$D$2,$E342&lt;&gt;0,TRUNC(VLOOKUP($E342,'Container Panel'!$B$41:$Z$100,$D342,0)/(VLOOKUP(DX$276,UI!$A$12:$O$51,VLOOKUP(DX$279,$B$276:$C$278,2,0),0)/1000))&gt;0),1,TRUNC(VLOOKUP($E342,'Container Panel'!$B$41:$Z$100,$D342,0)/(VLOOKUP(DX$276,UI!$A$12:$O$51,VLOOKUP(DX$279,$B$276:$C$278,2,0),0)/1000)))),"")</f>
        <v/>
      </c>
      <c r="DY342" s="145" t="str">
        <f>IFERROR(IF(AND(DY$272=list!$D$3,'Box Calculation'!DY$279&lt;&gt;"h",$E342&lt;&gt;0),0,IF(AND(DY$273=list!$D$2,$E342&lt;&gt;0,TRUNC(VLOOKUP($E342,'Container Panel'!$B$41:$Z$100,$D342,0)/(VLOOKUP(DY$276,UI!$A$12:$O$51,VLOOKUP(DY$279,$B$276:$C$278,2,0),0)/1000))&gt;0),1,TRUNC(VLOOKUP($E342,'Container Panel'!$B$41:$Z$100,$D342,0)/(VLOOKUP(DY$276,UI!$A$12:$O$51,VLOOKUP(DY$279,$B$276:$C$278,2,0),0)/1000)))),"")</f>
        <v/>
      </c>
      <c r="DZ342" s="145" t="str">
        <f>IFERROR(IF(AND(DZ$272=list!$D$3,'Box Calculation'!DZ$279&lt;&gt;"h",$E342&lt;&gt;0),0,IF(AND(DZ$273=list!$D$2,$E342&lt;&gt;0,TRUNC(VLOOKUP($E342,'Container Panel'!$B$41:$Z$100,$D342,0)/(VLOOKUP(DZ$276,UI!$A$12:$O$51,VLOOKUP(DZ$279,$B$276:$C$278,2,0),0)/1000))&gt;0),1,TRUNC(VLOOKUP($E342,'Container Panel'!$B$41:$Z$100,$D342,0)/(VLOOKUP(DZ$276,UI!$A$12:$O$51,VLOOKUP(DZ$279,$B$276:$C$278,2,0),0)/1000)))),"")</f>
        <v/>
      </c>
      <c r="EA342" s="145" t="str">
        <f>IFERROR(IF(AND(EA$272=list!$D$3,'Box Calculation'!EA$279&lt;&gt;"h",$E342&lt;&gt;0),0,IF(AND(EA$273=list!$D$2,$E342&lt;&gt;0,TRUNC(VLOOKUP($E342,'Container Panel'!$B$41:$Z$100,$D342,0)/(VLOOKUP(EA$276,UI!$A$12:$O$51,VLOOKUP(EA$279,$B$276:$C$278,2,0),0)/1000))&gt;0),1,TRUNC(VLOOKUP($E342,'Container Panel'!$B$41:$Z$100,$D342,0)/(VLOOKUP(EA$276,UI!$A$12:$O$51,VLOOKUP(EA$279,$B$276:$C$278,2,0),0)/1000)))),"")</f>
        <v/>
      </c>
      <c r="EB342" s="145" t="str">
        <f>IFERROR(IF(AND(EB$272=list!$D$3,'Box Calculation'!EB$279&lt;&gt;"h",$E342&lt;&gt;0),0,IF(AND(EB$273=list!$D$2,$E342&lt;&gt;0,TRUNC(VLOOKUP($E342,'Container Panel'!$B$41:$Z$100,$D342,0)/(VLOOKUP(EB$276,UI!$A$12:$O$51,VLOOKUP(EB$279,$B$276:$C$278,2,0),0)/1000))&gt;0),1,TRUNC(VLOOKUP($E342,'Container Panel'!$B$41:$Z$100,$D342,0)/(VLOOKUP(EB$276,UI!$A$12:$O$51,VLOOKUP(EB$279,$B$276:$C$278,2,0),0)/1000)))),"")</f>
        <v/>
      </c>
      <c r="EC342" s="145" t="str">
        <f>IFERROR(IF(AND(EC$272=list!$D$3,'Box Calculation'!EC$279&lt;&gt;"h",$E342&lt;&gt;0),0,IF(AND(EC$273=list!$D$2,$E342&lt;&gt;0,TRUNC(VLOOKUP($E342,'Container Panel'!$B$41:$Z$100,$D342,0)/(VLOOKUP(EC$276,UI!$A$12:$O$51,VLOOKUP(EC$279,$B$276:$C$278,2,0),0)/1000))&gt;0),1,TRUNC(VLOOKUP($E342,'Container Panel'!$B$41:$Z$100,$D342,0)/(VLOOKUP(EC$276,UI!$A$12:$O$51,VLOOKUP(EC$279,$B$276:$C$278,2,0),0)/1000)))),"")</f>
        <v/>
      </c>
      <c r="ED342" s="145" t="str">
        <f>IFERROR(IF(AND(ED$272=list!$D$3,'Box Calculation'!ED$279&lt;&gt;"h",$E342&lt;&gt;0),0,IF(AND(ED$273=list!$D$2,$E342&lt;&gt;0,TRUNC(VLOOKUP($E342,'Container Panel'!$B$41:$Z$100,$D342,0)/(VLOOKUP(ED$276,UI!$A$12:$O$51,VLOOKUP(ED$279,$B$276:$C$278,2,0),0)/1000))&gt;0),1,TRUNC(VLOOKUP($E342,'Container Panel'!$B$41:$Z$100,$D342,0)/(VLOOKUP(ED$276,UI!$A$12:$O$51,VLOOKUP(ED$279,$B$276:$C$278,2,0),0)/1000)))),"")</f>
        <v/>
      </c>
      <c r="EE342" s="145" t="str">
        <f>IFERROR(IF(AND(EE$272=list!$D$3,'Box Calculation'!EE$279&lt;&gt;"h",$E342&lt;&gt;0),0,IF(AND(EE$273=list!$D$2,$E342&lt;&gt;0,TRUNC(VLOOKUP($E342,'Container Panel'!$B$41:$Z$100,$D342,0)/(VLOOKUP(EE$276,UI!$A$12:$O$51,VLOOKUP(EE$279,$B$276:$C$278,2,0),0)/1000))&gt;0),1,TRUNC(VLOOKUP($E342,'Container Panel'!$B$41:$Z$100,$D342,0)/(VLOOKUP(EE$276,UI!$A$12:$O$51,VLOOKUP(EE$279,$B$276:$C$278,2,0),0)/1000)))),"")</f>
        <v/>
      </c>
      <c r="EF342" s="145" t="str">
        <f>IFERROR(IF(AND(EF$272=list!$D$3,'Box Calculation'!EF$279&lt;&gt;"h",$E342&lt;&gt;0),0,IF(AND(EF$273=list!$D$2,$E342&lt;&gt;0,TRUNC(VLOOKUP($E342,'Container Panel'!$B$41:$Z$100,$D342,0)/(VLOOKUP(EF$276,UI!$A$12:$O$51,VLOOKUP(EF$279,$B$276:$C$278,2,0),0)/1000))&gt;0),1,TRUNC(VLOOKUP($E342,'Container Panel'!$B$41:$Z$100,$D342,0)/(VLOOKUP(EF$276,UI!$A$12:$O$51,VLOOKUP(EF$279,$B$276:$C$278,2,0),0)/1000)))),"")</f>
        <v/>
      </c>
      <c r="EG342" s="145" t="str">
        <f>IFERROR(IF(AND(EG$272=list!$D$3,'Box Calculation'!EG$279&lt;&gt;"h",$E342&lt;&gt;0),0,IF(AND(EG$273=list!$D$2,$E342&lt;&gt;0,TRUNC(VLOOKUP($E342,'Container Panel'!$B$41:$Z$100,$D342,0)/(VLOOKUP(EG$276,UI!$A$12:$O$51,VLOOKUP(EG$279,$B$276:$C$278,2,0),0)/1000))&gt;0),1,TRUNC(VLOOKUP($E342,'Container Panel'!$B$41:$Z$100,$D342,0)/(VLOOKUP(EG$276,UI!$A$12:$O$51,VLOOKUP(EG$279,$B$276:$C$278,2,0),0)/1000)))),"")</f>
        <v/>
      </c>
      <c r="EH342" s="145" t="str">
        <f>IFERROR(IF(AND(EH$272=list!$D$3,'Box Calculation'!EH$279&lt;&gt;"h",$E342&lt;&gt;0),0,IF(AND(EH$273=list!$D$2,$E342&lt;&gt;0,TRUNC(VLOOKUP($E342,'Container Panel'!$B$41:$Z$100,$D342,0)/(VLOOKUP(EH$276,UI!$A$12:$O$51,VLOOKUP(EH$279,$B$276:$C$278,2,0),0)/1000))&gt;0),1,TRUNC(VLOOKUP($E342,'Container Panel'!$B$41:$Z$100,$D342,0)/(VLOOKUP(EH$276,UI!$A$12:$O$51,VLOOKUP(EH$279,$B$276:$C$278,2,0),0)/1000)))),"")</f>
        <v/>
      </c>
      <c r="EI342" s="145" t="str">
        <f>IFERROR(IF(AND(EI$272=list!$D$3,'Box Calculation'!EI$279&lt;&gt;"h",$E342&lt;&gt;0),0,IF(AND(EI$273=list!$D$2,$E342&lt;&gt;0,TRUNC(VLOOKUP($E342,'Container Panel'!$B$41:$Z$100,$D342,0)/(VLOOKUP(EI$276,UI!$A$12:$O$51,VLOOKUP(EI$279,$B$276:$C$278,2,0),0)/1000))&gt;0),1,TRUNC(VLOOKUP($E342,'Container Panel'!$B$41:$Z$100,$D342,0)/(VLOOKUP(EI$276,UI!$A$12:$O$51,VLOOKUP(EI$279,$B$276:$C$278,2,0),0)/1000)))),"")</f>
        <v/>
      </c>
      <c r="EJ342" s="145" t="str">
        <f>IFERROR(IF(AND(EJ$272=list!$D$3,'Box Calculation'!EJ$279&lt;&gt;"h",$E342&lt;&gt;0),0,IF(AND(EJ$273=list!$D$2,$E342&lt;&gt;0,TRUNC(VLOOKUP($E342,'Container Panel'!$B$41:$Z$100,$D342,0)/(VLOOKUP(EJ$276,UI!$A$12:$O$51,VLOOKUP(EJ$279,$B$276:$C$278,2,0),0)/1000))&gt;0),1,TRUNC(VLOOKUP($E342,'Container Panel'!$B$41:$Z$100,$D342,0)/(VLOOKUP(EJ$276,UI!$A$12:$O$51,VLOOKUP(EJ$279,$B$276:$C$278,2,0),0)/1000)))),"")</f>
        <v/>
      </c>
      <c r="EK342" s="145" t="str">
        <f>IFERROR(IF(AND(EK$272=list!$D$3,'Box Calculation'!EK$279&lt;&gt;"h",$E342&lt;&gt;0),0,IF(AND(EK$273=list!$D$2,$E342&lt;&gt;0,TRUNC(VLOOKUP($E342,'Container Panel'!$B$41:$Z$100,$D342,0)/(VLOOKUP(EK$276,UI!$A$12:$O$51,VLOOKUP(EK$279,$B$276:$C$278,2,0),0)/1000))&gt;0),1,TRUNC(VLOOKUP($E342,'Container Panel'!$B$41:$Z$100,$D342,0)/(VLOOKUP(EK$276,UI!$A$12:$O$51,VLOOKUP(EK$279,$B$276:$C$278,2,0),0)/1000)))),"")</f>
        <v/>
      </c>
      <c r="EL342" s="145" t="str">
        <f>IFERROR(IF(AND(EL$272=list!$D$3,'Box Calculation'!EL$279&lt;&gt;"h",$E342&lt;&gt;0),0,IF(AND(EL$273=list!$D$2,$E342&lt;&gt;0,TRUNC(VLOOKUP($E342,'Container Panel'!$B$41:$Z$100,$D342,0)/(VLOOKUP(EL$276,UI!$A$12:$O$51,VLOOKUP(EL$279,$B$276:$C$278,2,0),0)/1000))&gt;0),1,TRUNC(VLOOKUP($E342,'Container Panel'!$B$41:$Z$100,$D342,0)/(VLOOKUP(EL$276,UI!$A$12:$O$51,VLOOKUP(EL$279,$B$276:$C$278,2,0),0)/1000)))),"")</f>
        <v/>
      </c>
      <c r="EM342" s="145" t="str">
        <f>IFERROR(IF(AND(EM$272=list!$D$3,'Box Calculation'!EM$279&lt;&gt;"h",$E342&lt;&gt;0),0,IF(AND(EM$273=list!$D$2,$E342&lt;&gt;0,TRUNC(VLOOKUP($E342,'Container Panel'!$B$41:$Z$100,$D342,0)/(VLOOKUP(EM$276,UI!$A$12:$O$51,VLOOKUP(EM$279,$B$276:$C$278,2,0),0)/1000))&gt;0),1,TRUNC(VLOOKUP($E342,'Container Panel'!$B$41:$Z$100,$D342,0)/(VLOOKUP(EM$276,UI!$A$12:$O$51,VLOOKUP(EM$279,$B$276:$C$278,2,0),0)/1000)))),"")</f>
        <v/>
      </c>
      <c r="EN342" s="145" t="str">
        <f>IFERROR(IF(AND(EN$272=list!$D$3,'Box Calculation'!EN$279&lt;&gt;"h",$E342&lt;&gt;0),0,IF(AND(EN$273=list!$D$2,$E342&lt;&gt;0,TRUNC(VLOOKUP($E342,'Container Panel'!$B$41:$Z$100,$D342,0)/(VLOOKUP(EN$276,UI!$A$12:$O$51,VLOOKUP(EN$279,$B$276:$C$278,2,0),0)/1000))&gt;0),1,TRUNC(VLOOKUP($E342,'Container Panel'!$B$41:$Z$100,$D342,0)/(VLOOKUP(EN$276,UI!$A$12:$O$51,VLOOKUP(EN$279,$B$276:$C$278,2,0),0)/1000)))),"")</f>
        <v/>
      </c>
      <c r="EO342" s="145" t="str">
        <f>IFERROR(IF(AND(EO$272=list!$D$3,'Box Calculation'!EO$279&lt;&gt;"h",$E342&lt;&gt;0),0,IF(AND(EO$273=list!$D$2,$E342&lt;&gt;0,TRUNC(VLOOKUP($E342,'Container Panel'!$B$41:$Z$100,$D342,0)/(VLOOKUP(EO$276,UI!$A$12:$O$51,VLOOKUP(EO$279,$B$276:$C$278,2,0),0)/1000))&gt;0),1,TRUNC(VLOOKUP($E342,'Container Panel'!$B$41:$Z$100,$D342,0)/(VLOOKUP(EO$276,UI!$A$12:$O$51,VLOOKUP(EO$279,$B$276:$C$278,2,0),0)/1000)))),"")</f>
        <v/>
      </c>
      <c r="EP342" s="145" t="str">
        <f>IFERROR(IF(AND(EP$272=list!$D$3,'Box Calculation'!EP$279&lt;&gt;"h",$E342&lt;&gt;0),0,IF(AND(EP$273=list!$D$2,$E342&lt;&gt;0,TRUNC(VLOOKUP($E342,'Container Panel'!$B$41:$Z$100,$D342,0)/(VLOOKUP(EP$276,UI!$A$12:$O$51,VLOOKUP(EP$279,$B$276:$C$278,2,0),0)/1000))&gt;0),1,TRUNC(VLOOKUP($E342,'Container Panel'!$B$41:$Z$100,$D342,0)/(VLOOKUP(EP$276,UI!$A$12:$O$51,VLOOKUP(EP$279,$B$276:$C$278,2,0),0)/1000)))),"")</f>
        <v/>
      </c>
      <c r="EQ342" s="145" t="str">
        <f>IFERROR(IF(AND(EQ$272=list!$D$3,'Box Calculation'!EQ$279&lt;&gt;"h",$E342&lt;&gt;0),0,IF(AND(EQ$273=list!$D$2,$E342&lt;&gt;0,TRUNC(VLOOKUP($E342,'Container Panel'!$B$41:$Z$100,$D342,0)/(VLOOKUP(EQ$276,UI!$A$12:$O$51,VLOOKUP(EQ$279,$B$276:$C$278,2,0),0)/1000))&gt;0),1,TRUNC(VLOOKUP($E342,'Container Panel'!$B$41:$Z$100,$D342,0)/(VLOOKUP(EQ$276,UI!$A$12:$O$51,VLOOKUP(EQ$279,$B$276:$C$278,2,0),0)/1000)))),"")</f>
        <v/>
      </c>
      <c r="ER342" s="145" t="str">
        <f>IFERROR(IF(AND(ER$272=list!$D$3,'Box Calculation'!ER$279&lt;&gt;"h",$E342&lt;&gt;0),0,IF(AND(ER$273=list!$D$2,$E342&lt;&gt;0,TRUNC(VLOOKUP($E342,'Container Panel'!$B$41:$Z$100,$D342,0)/(VLOOKUP(ER$276,UI!$A$12:$O$51,VLOOKUP(ER$279,$B$276:$C$278,2,0),0)/1000))&gt;0),1,TRUNC(VLOOKUP($E342,'Container Panel'!$B$41:$Z$100,$D342,0)/(VLOOKUP(ER$276,UI!$A$12:$O$51,VLOOKUP(ER$279,$B$276:$C$278,2,0),0)/1000)))),"")</f>
        <v/>
      </c>
      <c r="ES342" s="145" t="str">
        <f>IFERROR(IF(AND(ES$272=list!$D$3,'Box Calculation'!ES$279&lt;&gt;"h",$E342&lt;&gt;0),0,IF(AND(ES$273=list!$D$2,$E342&lt;&gt;0,TRUNC(VLOOKUP($E342,'Container Panel'!$B$41:$Z$100,$D342,0)/(VLOOKUP(ES$276,UI!$A$12:$O$51,VLOOKUP(ES$279,$B$276:$C$278,2,0),0)/1000))&gt;0),1,TRUNC(VLOOKUP($E342,'Container Panel'!$B$41:$Z$100,$D342,0)/(VLOOKUP(ES$276,UI!$A$12:$O$51,VLOOKUP(ES$279,$B$276:$C$278,2,0),0)/1000)))),"")</f>
        <v/>
      </c>
      <c r="ET342" s="145" t="str">
        <f>IFERROR(IF(AND(ET$272=list!$D$3,'Box Calculation'!ET$279&lt;&gt;"h",$E342&lt;&gt;0),0,IF(AND(ET$273=list!$D$2,$E342&lt;&gt;0,TRUNC(VLOOKUP($E342,'Container Panel'!$B$41:$Z$100,$D342,0)/(VLOOKUP(ET$276,UI!$A$12:$O$51,VLOOKUP(ET$279,$B$276:$C$278,2,0),0)/1000))&gt;0),1,TRUNC(VLOOKUP($E342,'Container Panel'!$B$41:$Z$100,$D342,0)/(VLOOKUP(ET$276,UI!$A$12:$O$51,VLOOKUP(ET$279,$B$276:$C$278,2,0),0)/1000)))),"")</f>
        <v/>
      </c>
      <c r="EU342" s="145" t="str">
        <f>IFERROR(IF(AND(EU$272=list!$D$3,'Box Calculation'!EU$279&lt;&gt;"h",$E342&lt;&gt;0),0,IF(AND(EU$273=list!$D$2,$E342&lt;&gt;0,TRUNC(VLOOKUP($E342,'Container Panel'!$B$41:$Z$100,$D342,0)/(VLOOKUP(EU$276,UI!$A$12:$O$51,VLOOKUP(EU$279,$B$276:$C$278,2,0),0)/1000))&gt;0),1,TRUNC(VLOOKUP($E342,'Container Panel'!$B$41:$Z$100,$D342,0)/(VLOOKUP(EU$276,UI!$A$12:$O$51,VLOOKUP(EU$279,$B$276:$C$278,2,0),0)/1000)))),"")</f>
        <v/>
      </c>
      <c r="EV342" s="145" t="str">
        <f>IFERROR(IF(AND(EV$272=list!$D$3,'Box Calculation'!EV$279&lt;&gt;"h",$E342&lt;&gt;0),0,IF(AND(EV$273=list!$D$2,$E342&lt;&gt;0,TRUNC(VLOOKUP($E342,'Container Panel'!$B$41:$Z$100,$D342,0)/(VLOOKUP(EV$276,UI!$A$12:$O$51,VLOOKUP(EV$279,$B$276:$C$278,2,0),0)/1000))&gt;0),1,TRUNC(VLOOKUP($E342,'Container Panel'!$B$41:$Z$100,$D342,0)/(VLOOKUP(EV$276,UI!$A$12:$O$51,VLOOKUP(EV$279,$B$276:$C$278,2,0),0)/1000)))),"")</f>
        <v/>
      </c>
      <c r="EW342" s="145" t="str">
        <f>IFERROR(IF(AND(EW$272=list!$D$3,'Box Calculation'!EW$279&lt;&gt;"h",$E342&lt;&gt;0),0,IF(AND(EW$273=list!$D$2,$E342&lt;&gt;0,TRUNC(VLOOKUP($E342,'Container Panel'!$B$41:$Z$100,$D342,0)/(VLOOKUP(EW$276,UI!$A$12:$O$51,VLOOKUP(EW$279,$B$276:$C$278,2,0),0)/1000))&gt;0),1,TRUNC(VLOOKUP($E342,'Container Panel'!$B$41:$Z$100,$D342,0)/(VLOOKUP(EW$276,UI!$A$12:$O$51,VLOOKUP(EW$279,$B$276:$C$278,2,0),0)/1000)))),"")</f>
        <v/>
      </c>
      <c r="EX342" s="145" t="str">
        <f>IFERROR(IF(AND(EX$272=list!$D$3,'Box Calculation'!EX$279&lt;&gt;"h",$E342&lt;&gt;0),0,IF(AND(EX$273=list!$D$2,$E342&lt;&gt;0,TRUNC(VLOOKUP($E342,'Container Panel'!$B$41:$Z$100,$D342,0)/(VLOOKUP(EX$276,UI!$A$12:$O$51,VLOOKUP(EX$279,$B$276:$C$278,2,0),0)/1000))&gt;0),1,TRUNC(VLOOKUP($E342,'Container Panel'!$B$41:$Z$100,$D342,0)/(VLOOKUP(EX$276,UI!$A$12:$O$51,VLOOKUP(EX$279,$B$276:$C$278,2,0),0)/1000)))),"")</f>
        <v/>
      </c>
      <c r="EY342" s="145" t="str">
        <f>IFERROR(IF(AND(EY$272=list!$D$3,'Box Calculation'!EY$279&lt;&gt;"h",$E342&lt;&gt;0),0,IF(AND(EY$273=list!$D$2,$E342&lt;&gt;0,TRUNC(VLOOKUP($E342,'Container Panel'!$B$41:$Z$100,$D342,0)/(VLOOKUP(EY$276,UI!$A$12:$O$51,VLOOKUP(EY$279,$B$276:$C$278,2,0),0)/1000))&gt;0),1,TRUNC(VLOOKUP($E342,'Container Panel'!$B$41:$Z$100,$D342,0)/(VLOOKUP(EY$276,UI!$A$12:$O$51,VLOOKUP(EY$279,$B$276:$C$278,2,0),0)/1000)))),"")</f>
        <v/>
      </c>
      <c r="EZ342" s="145" t="str">
        <f>IFERROR(IF(AND(EZ$272=list!$D$3,'Box Calculation'!EZ$279&lt;&gt;"h",$E342&lt;&gt;0),0,IF(AND(EZ$273=list!$D$2,$E342&lt;&gt;0,TRUNC(VLOOKUP($E342,'Container Panel'!$B$41:$Z$100,$D342,0)/(VLOOKUP(EZ$276,UI!$A$12:$O$51,VLOOKUP(EZ$279,$B$276:$C$278,2,0),0)/1000))&gt;0),1,TRUNC(VLOOKUP($E342,'Container Panel'!$B$41:$Z$100,$D342,0)/(VLOOKUP(EZ$276,UI!$A$12:$O$51,VLOOKUP(EZ$279,$B$276:$C$278,2,0),0)/1000)))),"")</f>
        <v/>
      </c>
      <c r="FA342" s="145" t="str">
        <f>IFERROR(IF(AND(FA$272=list!$D$3,'Box Calculation'!FA$279&lt;&gt;"h",$E342&lt;&gt;0),0,IF(AND(FA$273=list!$D$2,$E342&lt;&gt;0,TRUNC(VLOOKUP($E342,'Container Panel'!$B$41:$Z$100,$D342,0)/(VLOOKUP(FA$276,UI!$A$12:$O$51,VLOOKUP(FA$279,$B$276:$C$278,2,0),0)/1000))&gt;0),1,TRUNC(VLOOKUP($E342,'Container Panel'!$B$41:$Z$100,$D342,0)/(VLOOKUP(FA$276,UI!$A$12:$O$51,VLOOKUP(FA$279,$B$276:$C$278,2,0),0)/1000)))),"")</f>
        <v/>
      </c>
      <c r="FB342" s="145" t="str">
        <f>IFERROR(IF(AND(FB$272=list!$D$3,'Box Calculation'!FB$279&lt;&gt;"h",$E342&lt;&gt;0),0,IF(AND(FB$273=list!$D$2,$E342&lt;&gt;0,TRUNC(VLOOKUP($E342,'Container Panel'!$B$41:$Z$100,$D342,0)/(VLOOKUP(FB$276,UI!$A$12:$O$51,VLOOKUP(FB$279,$B$276:$C$278,2,0),0)/1000))&gt;0),1,TRUNC(VLOOKUP($E342,'Container Panel'!$B$41:$Z$100,$D342,0)/(VLOOKUP(FB$276,UI!$A$12:$O$51,VLOOKUP(FB$279,$B$276:$C$278,2,0),0)/1000)))),"")</f>
        <v/>
      </c>
      <c r="FC342" s="145" t="str">
        <f>IFERROR(IF(AND(FC$272=list!$D$3,'Box Calculation'!FC$279&lt;&gt;"h",$E342&lt;&gt;0),0,IF(AND(FC$273=list!$D$2,$E342&lt;&gt;0,TRUNC(VLOOKUP($E342,'Container Panel'!$B$41:$Z$100,$D342,0)/(VLOOKUP(FC$276,UI!$A$12:$O$51,VLOOKUP(FC$279,$B$276:$C$278,2,0),0)/1000))&gt;0),1,TRUNC(VLOOKUP($E342,'Container Panel'!$B$41:$Z$100,$D342,0)/(VLOOKUP(FC$276,UI!$A$12:$O$51,VLOOKUP(FC$279,$B$276:$C$278,2,0),0)/1000)))),"")</f>
        <v/>
      </c>
      <c r="FD342" s="145" t="str">
        <f>IFERROR(IF(AND(FD$272=list!$D$3,'Box Calculation'!FD$279&lt;&gt;"h",$E342&lt;&gt;0),0,IF(AND(FD$273=list!$D$2,$E342&lt;&gt;0,TRUNC(VLOOKUP($E342,'Container Panel'!$B$41:$Z$100,$D342,0)/(VLOOKUP(FD$276,UI!$A$12:$O$51,VLOOKUP(FD$279,$B$276:$C$278,2,0),0)/1000))&gt;0),1,TRUNC(VLOOKUP($E342,'Container Panel'!$B$41:$Z$100,$D342,0)/(VLOOKUP(FD$276,UI!$A$12:$O$51,VLOOKUP(FD$279,$B$276:$C$278,2,0),0)/1000)))),"")</f>
        <v/>
      </c>
      <c r="FE342" s="145" t="str">
        <f>IFERROR(IF(AND(FE$272=list!$D$3,'Box Calculation'!FE$279&lt;&gt;"h",$E342&lt;&gt;0),0,IF(AND(FE$273=list!$D$2,$E342&lt;&gt;0,TRUNC(VLOOKUP($E342,'Container Panel'!$B$41:$Z$100,$D342,0)/(VLOOKUP(FE$276,UI!$A$12:$O$51,VLOOKUP(FE$279,$B$276:$C$278,2,0),0)/1000))&gt;0),1,TRUNC(VLOOKUP($E342,'Container Panel'!$B$41:$Z$100,$D342,0)/(VLOOKUP(FE$276,UI!$A$12:$O$51,VLOOKUP(FE$279,$B$276:$C$278,2,0),0)/1000)))),"")</f>
        <v/>
      </c>
      <c r="FF342" s="145" t="str">
        <f>IFERROR(IF(AND(FF$272=list!$D$3,'Box Calculation'!FF$279&lt;&gt;"h",$E342&lt;&gt;0),0,IF(AND(FF$273=list!$D$2,$E342&lt;&gt;0,TRUNC(VLOOKUP($E342,'Container Panel'!$B$41:$Z$100,$D342,0)/(VLOOKUP(FF$276,UI!$A$12:$O$51,VLOOKUP(FF$279,$B$276:$C$278,2,0),0)/1000))&gt;0),1,TRUNC(VLOOKUP($E342,'Container Panel'!$B$41:$Z$100,$D342,0)/(VLOOKUP(FF$276,UI!$A$12:$O$51,VLOOKUP(FF$279,$B$276:$C$278,2,0),0)/1000)))),"")</f>
        <v/>
      </c>
      <c r="FG342" s="145" t="str">
        <f>IFERROR(IF(AND(FG$272=list!$D$3,'Box Calculation'!FG$279&lt;&gt;"h",$E342&lt;&gt;0),0,IF(AND(FG$273=list!$D$2,$E342&lt;&gt;0,TRUNC(VLOOKUP($E342,'Container Panel'!$B$41:$Z$100,$D342,0)/(VLOOKUP(FG$276,UI!$A$12:$O$51,VLOOKUP(FG$279,$B$276:$C$278,2,0),0)/1000))&gt;0),1,TRUNC(VLOOKUP($E342,'Container Panel'!$B$41:$Z$100,$D342,0)/(VLOOKUP(FG$276,UI!$A$12:$O$51,VLOOKUP(FG$279,$B$276:$C$278,2,0),0)/1000)))),"")</f>
        <v/>
      </c>
      <c r="FH342" s="145" t="str">
        <f>IFERROR(IF(AND(FH$272=list!$D$3,'Box Calculation'!FH$279&lt;&gt;"h",$E342&lt;&gt;0),0,IF(AND(FH$273=list!$D$2,$E342&lt;&gt;0,TRUNC(VLOOKUP($E342,'Container Panel'!$B$41:$Z$100,$D342,0)/(VLOOKUP(FH$276,UI!$A$12:$O$51,VLOOKUP(FH$279,$B$276:$C$278,2,0),0)/1000))&gt;0),1,TRUNC(VLOOKUP($E342,'Container Panel'!$B$41:$Z$100,$D342,0)/(VLOOKUP(FH$276,UI!$A$12:$O$51,VLOOKUP(FH$279,$B$276:$C$278,2,0),0)/1000)))),"")</f>
        <v/>
      </c>
      <c r="FI342" s="145" t="str">
        <f>IFERROR(IF(AND(FI$272=list!$D$3,'Box Calculation'!FI$279&lt;&gt;"h",$E342&lt;&gt;0),0,IF(AND(FI$273=list!$D$2,$E342&lt;&gt;0,TRUNC(VLOOKUP($E342,'Container Panel'!$B$41:$Z$100,$D342,0)/(VLOOKUP(FI$276,UI!$A$12:$O$51,VLOOKUP(FI$279,$B$276:$C$278,2,0),0)/1000))&gt;0),1,TRUNC(VLOOKUP($E342,'Container Panel'!$B$41:$Z$100,$D342,0)/(VLOOKUP(FI$276,UI!$A$12:$O$51,VLOOKUP(FI$279,$B$276:$C$278,2,0),0)/1000)))),"")</f>
        <v/>
      </c>
      <c r="FJ342" s="145" t="str">
        <f>IFERROR(IF(AND(FJ$272=list!$D$3,'Box Calculation'!FJ$279&lt;&gt;"h",$E342&lt;&gt;0),0,IF(AND(FJ$273=list!$D$2,$E342&lt;&gt;0,TRUNC(VLOOKUP($E342,'Container Panel'!$B$41:$Z$100,$D342,0)/(VLOOKUP(FJ$276,UI!$A$12:$O$51,VLOOKUP(FJ$279,$B$276:$C$278,2,0),0)/1000))&gt;0),1,TRUNC(VLOOKUP($E342,'Container Panel'!$B$41:$Z$100,$D342,0)/(VLOOKUP(FJ$276,UI!$A$12:$O$51,VLOOKUP(FJ$279,$B$276:$C$278,2,0),0)/1000)))),"")</f>
        <v/>
      </c>
      <c r="FK342" s="145" t="str">
        <f>IFERROR(IF(AND(FK$272=list!$D$3,'Box Calculation'!FK$279&lt;&gt;"h",$E342&lt;&gt;0),0,IF(AND(FK$273=list!$D$2,$E342&lt;&gt;0,TRUNC(VLOOKUP($E342,'Container Panel'!$B$41:$Z$100,$D342,0)/(VLOOKUP(FK$276,UI!$A$12:$O$51,VLOOKUP(FK$279,$B$276:$C$278,2,0),0)/1000))&gt;0),1,TRUNC(VLOOKUP($E342,'Container Panel'!$B$41:$Z$100,$D342,0)/(VLOOKUP(FK$276,UI!$A$12:$O$51,VLOOKUP(FK$279,$B$276:$C$278,2,0),0)/1000)))),"")</f>
        <v/>
      </c>
      <c r="FL342" s="145" t="str">
        <f>IFERROR(IF(AND(FL$272=list!$D$3,'Box Calculation'!FL$279&lt;&gt;"h",$E342&lt;&gt;0),0,IF(AND(FL$273=list!$D$2,$E342&lt;&gt;0,TRUNC(VLOOKUP($E342,'Container Panel'!$B$41:$Z$100,$D342,0)/(VLOOKUP(FL$276,UI!$A$12:$O$51,VLOOKUP(FL$279,$B$276:$C$278,2,0),0)/1000))&gt;0),1,TRUNC(VLOOKUP($E342,'Container Panel'!$B$41:$Z$100,$D342,0)/(VLOOKUP(FL$276,UI!$A$12:$O$51,VLOOKUP(FL$279,$B$276:$C$278,2,0),0)/1000)))),"")</f>
        <v/>
      </c>
      <c r="FM342" s="145" t="str">
        <f>IFERROR(IF(AND(FM$272=list!$D$3,'Box Calculation'!FM$279&lt;&gt;"h",$E342&lt;&gt;0),0,IF(AND(FM$273=list!$D$2,$E342&lt;&gt;0,TRUNC(VLOOKUP($E342,'Container Panel'!$B$41:$Z$100,$D342,0)/(VLOOKUP(FM$276,UI!$A$12:$O$51,VLOOKUP(FM$279,$B$276:$C$278,2,0),0)/1000))&gt;0),1,TRUNC(VLOOKUP($E342,'Container Panel'!$B$41:$Z$100,$D342,0)/(VLOOKUP(FM$276,UI!$A$12:$O$51,VLOOKUP(FM$279,$B$276:$C$278,2,0),0)/1000)))),"")</f>
        <v/>
      </c>
      <c r="FN342" s="145" t="str">
        <f>IFERROR(IF(AND(FN$272=list!$D$3,'Box Calculation'!FN$279&lt;&gt;"h",$E342&lt;&gt;0),0,IF(AND(FN$273=list!$D$2,$E342&lt;&gt;0,TRUNC(VLOOKUP($E342,'Container Panel'!$B$41:$Z$100,$D342,0)/(VLOOKUP(FN$276,UI!$A$12:$O$51,VLOOKUP(FN$279,$B$276:$C$278,2,0),0)/1000))&gt;0),1,TRUNC(VLOOKUP($E342,'Container Panel'!$B$41:$Z$100,$D342,0)/(VLOOKUP(FN$276,UI!$A$12:$O$51,VLOOKUP(FN$279,$B$276:$C$278,2,0),0)/1000)))),"")</f>
        <v/>
      </c>
      <c r="FO342" s="145" t="str">
        <f>IFERROR(IF(AND(FO$272=list!$D$3,'Box Calculation'!FO$279&lt;&gt;"h",$E342&lt;&gt;0),0,IF(AND(FO$273=list!$D$2,$E342&lt;&gt;0,TRUNC(VLOOKUP($E342,'Container Panel'!$B$41:$Z$100,$D342,0)/(VLOOKUP(FO$276,UI!$A$12:$O$51,VLOOKUP(FO$279,$B$276:$C$278,2,0),0)/1000))&gt;0),1,TRUNC(VLOOKUP($E342,'Container Panel'!$B$41:$Z$100,$D342,0)/(VLOOKUP(FO$276,UI!$A$12:$O$51,VLOOKUP(FO$279,$B$276:$C$278,2,0),0)/1000)))),"")</f>
        <v/>
      </c>
      <c r="FP342" s="145" t="str">
        <f>IFERROR(IF(AND(FP$272=list!$D$3,'Box Calculation'!FP$279&lt;&gt;"h",$E342&lt;&gt;0),0,IF(AND(FP$273=list!$D$2,$E342&lt;&gt;0,TRUNC(VLOOKUP($E342,'Container Panel'!$B$41:$Z$100,$D342,0)/(VLOOKUP(FP$276,UI!$A$12:$O$51,VLOOKUP(FP$279,$B$276:$C$278,2,0),0)/1000))&gt;0),1,TRUNC(VLOOKUP($E342,'Container Panel'!$B$41:$Z$100,$D342,0)/(VLOOKUP(FP$276,UI!$A$12:$O$51,VLOOKUP(FP$279,$B$276:$C$278,2,0),0)/1000)))),"")</f>
        <v/>
      </c>
      <c r="FQ342" s="145" t="str">
        <f>IFERROR(IF(AND(FQ$272=list!$D$3,'Box Calculation'!FQ$279&lt;&gt;"h",$E342&lt;&gt;0),0,IF(AND(FQ$273=list!$D$2,$E342&lt;&gt;0,TRUNC(VLOOKUP($E342,'Container Panel'!$B$41:$Z$100,$D342,0)/(VLOOKUP(FQ$276,UI!$A$12:$O$51,VLOOKUP(FQ$279,$B$276:$C$278,2,0),0)/1000))&gt;0),1,TRUNC(VLOOKUP($E342,'Container Panel'!$B$41:$Z$100,$D342,0)/(VLOOKUP(FQ$276,UI!$A$12:$O$51,VLOOKUP(FQ$279,$B$276:$C$278,2,0),0)/1000)))),"")</f>
        <v/>
      </c>
      <c r="FR342" s="145" t="str">
        <f>IFERROR(IF(AND(FR$272=list!$D$3,'Box Calculation'!FR$279&lt;&gt;"h",$E342&lt;&gt;0),0,IF(AND(FR$273=list!$D$2,$E342&lt;&gt;0,TRUNC(VLOOKUP($E342,'Container Panel'!$B$41:$Z$100,$D342,0)/(VLOOKUP(FR$276,UI!$A$12:$O$51,VLOOKUP(FR$279,$B$276:$C$278,2,0),0)/1000))&gt;0),1,TRUNC(VLOOKUP($E342,'Container Panel'!$B$41:$Z$100,$D342,0)/(VLOOKUP(FR$276,UI!$A$12:$O$51,VLOOKUP(FR$279,$B$276:$C$278,2,0),0)/1000)))),"")</f>
        <v/>
      </c>
      <c r="FS342" s="145" t="str">
        <f>IFERROR(IF(AND(FS$272=list!$D$3,'Box Calculation'!FS$279&lt;&gt;"h",$E342&lt;&gt;0),0,IF(AND(FS$273=list!$D$2,$E342&lt;&gt;0,TRUNC(VLOOKUP($E342,'Container Panel'!$B$41:$Z$100,$D342,0)/(VLOOKUP(FS$276,UI!$A$12:$O$51,VLOOKUP(FS$279,$B$276:$C$278,2,0),0)/1000))&gt;0),1,TRUNC(VLOOKUP($E342,'Container Panel'!$B$41:$Z$100,$D342,0)/(VLOOKUP(FS$276,UI!$A$12:$O$51,VLOOKUP(FS$279,$B$276:$C$278,2,0),0)/1000)))),"")</f>
        <v/>
      </c>
      <c r="FT342" s="145" t="str">
        <f>IFERROR(IF(AND(FT$272=list!$D$3,'Box Calculation'!FT$279&lt;&gt;"h",$E342&lt;&gt;0),0,IF(AND(FT$273=list!$D$2,$E342&lt;&gt;0,TRUNC(VLOOKUP($E342,'Container Panel'!$B$41:$Z$100,$D342,0)/(VLOOKUP(FT$276,UI!$A$12:$O$51,VLOOKUP(FT$279,$B$276:$C$278,2,0),0)/1000))&gt;0),1,TRUNC(VLOOKUP($E342,'Container Panel'!$B$41:$Z$100,$D342,0)/(VLOOKUP(FT$276,UI!$A$12:$O$51,VLOOKUP(FT$279,$B$276:$C$278,2,0),0)/1000)))),"")</f>
        <v/>
      </c>
      <c r="FU342" s="145" t="str">
        <f>IFERROR(IF(AND(FU$272=list!$D$3,'Box Calculation'!FU$279&lt;&gt;"h",$E342&lt;&gt;0),0,IF(AND(FU$273=list!$D$2,$E342&lt;&gt;0,TRUNC(VLOOKUP($E342,'Container Panel'!$B$41:$Z$100,$D342,0)/(VLOOKUP(FU$276,UI!$A$12:$O$51,VLOOKUP(FU$279,$B$276:$C$278,2,0),0)/1000))&gt;0),1,TRUNC(VLOOKUP($E342,'Container Panel'!$B$41:$Z$100,$D342,0)/(VLOOKUP(FU$276,UI!$A$12:$O$51,VLOOKUP(FU$279,$B$276:$C$278,2,0),0)/1000)))),"")</f>
        <v/>
      </c>
      <c r="FV342" s="145" t="str">
        <f>IFERROR(IF(AND(FV$272=list!$D$3,'Box Calculation'!FV$279&lt;&gt;"h",$E342&lt;&gt;0),0,IF(AND(FV$273=list!$D$2,$E342&lt;&gt;0,TRUNC(VLOOKUP($E342,'Container Panel'!$B$41:$Z$100,$D342,0)/(VLOOKUP(FV$276,UI!$A$12:$O$51,VLOOKUP(FV$279,$B$276:$C$278,2,0),0)/1000))&gt;0),1,TRUNC(VLOOKUP($E342,'Container Panel'!$B$41:$Z$100,$D342,0)/(VLOOKUP(FV$276,UI!$A$12:$O$51,VLOOKUP(FV$279,$B$276:$C$278,2,0),0)/1000)))),"")</f>
        <v/>
      </c>
      <c r="FW342" s="145" t="str">
        <f>IFERROR(IF(AND(FW$272=list!$D$3,'Box Calculation'!FW$279&lt;&gt;"h",$E342&lt;&gt;0),0,IF(AND(FW$273=list!$D$2,$E342&lt;&gt;0,TRUNC(VLOOKUP($E342,'Container Panel'!$B$41:$Z$100,$D342,0)/(VLOOKUP(FW$276,UI!$A$12:$O$51,VLOOKUP(FW$279,$B$276:$C$278,2,0),0)/1000))&gt;0),1,TRUNC(VLOOKUP($E342,'Container Panel'!$B$41:$Z$100,$D342,0)/(VLOOKUP(FW$276,UI!$A$12:$O$51,VLOOKUP(FW$279,$B$276:$C$278,2,0),0)/1000)))),"")</f>
        <v/>
      </c>
      <c r="FX342" s="145" t="str">
        <f>IFERROR(IF(AND(FX$272=list!$D$3,'Box Calculation'!FX$279&lt;&gt;"h",$E342&lt;&gt;0),0,IF(AND(FX$273=list!$D$2,$E342&lt;&gt;0,TRUNC(VLOOKUP($E342,'Container Panel'!$B$41:$Z$100,$D342,0)/(VLOOKUP(FX$276,UI!$A$12:$O$51,VLOOKUP(FX$279,$B$276:$C$278,2,0),0)/1000))&gt;0),1,TRUNC(VLOOKUP($E342,'Container Panel'!$B$41:$Z$100,$D342,0)/(VLOOKUP(FX$276,UI!$A$12:$O$51,VLOOKUP(FX$279,$B$276:$C$278,2,0),0)/1000)))),"")</f>
        <v/>
      </c>
      <c r="FY342" s="145" t="str">
        <f>IFERROR(IF(AND(FY$272=list!$D$3,'Box Calculation'!FY$279&lt;&gt;"h",$E342&lt;&gt;0),0,IF(AND(FY$273=list!$D$2,$E342&lt;&gt;0,TRUNC(VLOOKUP($E342,'Container Panel'!$B$41:$Z$100,$D342,0)/(VLOOKUP(FY$276,UI!$A$12:$O$51,VLOOKUP(FY$279,$B$276:$C$278,2,0),0)/1000))&gt;0),1,TRUNC(VLOOKUP($E342,'Container Panel'!$B$41:$Z$100,$D342,0)/(VLOOKUP(FY$276,UI!$A$12:$O$51,VLOOKUP(FY$279,$B$276:$C$278,2,0),0)/1000)))),"")</f>
        <v/>
      </c>
      <c r="FZ342" s="145" t="str">
        <f>IFERROR(IF(AND(FZ$272=list!$D$3,'Box Calculation'!FZ$279&lt;&gt;"h",$E342&lt;&gt;0),0,IF(AND(FZ$273=list!$D$2,$E342&lt;&gt;0,TRUNC(VLOOKUP($E342,'Container Panel'!$B$41:$Z$100,$D342,0)/(VLOOKUP(FZ$276,UI!$A$12:$O$51,VLOOKUP(FZ$279,$B$276:$C$278,2,0),0)/1000))&gt;0),1,TRUNC(VLOOKUP($E342,'Container Panel'!$B$41:$Z$100,$D342,0)/(VLOOKUP(FZ$276,UI!$A$12:$O$51,VLOOKUP(FZ$279,$B$276:$C$278,2,0),0)/1000)))),"")</f>
        <v/>
      </c>
      <c r="GA342" s="145" t="str">
        <f>IFERROR(IF(AND(GA$272=list!$D$3,'Box Calculation'!GA$279&lt;&gt;"h",$E342&lt;&gt;0),0,IF(AND(GA$273=list!$D$2,$E342&lt;&gt;0,TRUNC(VLOOKUP($E342,'Container Panel'!$B$41:$Z$100,$D342,0)/(VLOOKUP(GA$276,UI!$A$12:$O$51,VLOOKUP(GA$279,$B$276:$C$278,2,0),0)/1000))&gt;0),1,TRUNC(VLOOKUP($E342,'Container Panel'!$B$41:$Z$100,$D342,0)/(VLOOKUP(GA$276,UI!$A$12:$O$51,VLOOKUP(GA$279,$B$276:$C$278,2,0),0)/1000)))),"")</f>
        <v/>
      </c>
      <c r="GB342" s="145" t="str">
        <f>IFERROR(IF(AND(GB$272=list!$D$3,'Box Calculation'!GB$279&lt;&gt;"h",$E342&lt;&gt;0),0,IF(AND(GB$273=list!$D$2,$E342&lt;&gt;0,TRUNC(VLOOKUP($E342,'Container Panel'!$B$41:$Z$100,$D342,0)/(VLOOKUP(GB$276,UI!$A$12:$O$51,VLOOKUP(GB$279,$B$276:$C$278,2,0),0)/1000))&gt;0),1,TRUNC(VLOOKUP($E342,'Container Panel'!$B$41:$Z$100,$D342,0)/(VLOOKUP(GB$276,UI!$A$12:$O$51,VLOOKUP(GB$279,$B$276:$C$278,2,0),0)/1000)))),"")</f>
        <v/>
      </c>
      <c r="GC342" s="145" t="str">
        <f>IFERROR(IF(AND(GC$272=list!$D$3,'Box Calculation'!GC$279&lt;&gt;"h",$E342&lt;&gt;0),0,IF(AND(GC$273=list!$D$2,$E342&lt;&gt;0,TRUNC(VLOOKUP($E342,'Container Panel'!$B$41:$Z$100,$D342,0)/(VLOOKUP(GC$276,UI!$A$12:$O$51,VLOOKUP(GC$279,$B$276:$C$278,2,0),0)/1000))&gt;0),1,TRUNC(VLOOKUP($E342,'Container Panel'!$B$41:$Z$100,$D342,0)/(VLOOKUP(GC$276,UI!$A$12:$O$51,VLOOKUP(GC$279,$B$276:$C$278,2,0),0)/1000)))),"")</f>
        <v/>
      </c>
      <c r="GD342" s="145" t="str">
        <f>IFERROR(IF(AND(GD$272=list!$D$3,'Box Calculation'!GD$279&lt;&gt;"h",$E342&lt;&gt;0),0,IF(AND(GD$273=list!$D$2,$E342&lt;&gt;0,TRUNC(VLOOKUP($E342,'Container Panel'!$B$41:$Z$100,$D342,0)/(VLOOKUP(GD$276,UI!$A$12:$O$51,VLOOKUP(GD$279,$B$276:$C$278,2,0),0)/1000))&gt;0),1,TRUNC(VLOOKUP($E342,'Container Panel'!$B$41:$Z$100,$D342,0)/(VLOOKUP(GD$276,UI!$A$12:$O$51,VLOOKUP(GD$279,$B$276:$C$278,2,0),0)/1000)))),"")</f>
        <v/>
      </c>
      <c r="GE342" s="145" t="str">
        <f>IFERROR(IF(AND(GE$272=list!$D$3,'Box Calculation'!GE$279&lt;&gt;"h",$E342&lt;&gt;0),0,IF(AND(GE$273=list!$D$2,$E342&lt;&gt;0,TRUNC(VLOOKUP($E342,'Container Panel'!$B$41:$Z$100,$D342,0)/(VLOOKUP(GE$276,UI!$A$12:$O$51,VLOOKUP(GE$279,$B$276:$C$278,2,0),0)/1000))&gt;0),1,TRUNC(VLOOKUP($E342,'Container Panel'!$B$41:$Z$100,$D342,0)/(VLOOKUP(GE$276,UI!$A$12:$O$51,VLOOKUP(GE$279,$B$276:$C$278,2,0),0)/1000)))),"")</f>
        <v/>
      </c>
      <c r="GF342" s="145" t="str">
        <f>IFERROR(IF(AND(GF$272=list!$D$3,'Box Calculation'!GF$279&lt;&gt;"h",$E342&lt;&gt;0),0,IF(AND(GF$273=list!$D$2,$E342&lt;&gt;0,TRUNC(VLOOKUP($E342,'Container Panel'!$B$41:$Z$100,$D342,0)/(VLOOKUP(GF$276,UI!$A$12:$O$51,VLOOKUP(GF$279,$B$276:$C$278,2,0),0)/1000))&gt;0),1,TRUNC(VLOOKUP($E342,'Container Panel'!$B$41:$Z$100,$D342,0)/(VLOOKUP(GF$276,UI!$A$12:$O$51,VLOOKUP(GF$279,$B$276:$C$278,2,0),0)/1000)))),"")</f>
        <v/>
      </c>
      <c r="GG342" s="145" t="str">
        <f>IFERROR(IF(AND(GG$272=list!$D$3,'Box Calculation'!GG$279&lt;&gt;"h",$E342&lt;&gt;0),0,IF(AND(GG$273=list!$D$2,$E342&lt;&gt;0,TRUNC(VLOOKUP($E342,'Container Panel'!$B$41:$Z$100,$D342,0)/(VLOOKUP(GG$276,UI!$A$12:$O$51,VLOOKUP(GG$279,$B$276:$C$278,2,0),0)/1000))&gt;0),1,TRUNC(VLOOKUP($E342,'Container Panel'!$B$41:$Z$100,$D342,0)/(VLOOKUP(GG$276,UI!$A$12:$O$51,VLOOKUP(GG$279,$B$276:$C$278,2,0),0)/1000)))),"")</f>
        <v/>
      </c>
      <c r="GH342" s="145" t="str">
        <f>IFERROR(IF(AND(GH$272=list!$D$3,'Box Calculation'!GH$279&lt;&gt;"h",$E342&lt;&gt;0),0,IF(AND(GH$273=list!$D$2,$E342&lt;&gt;0,TRUNC(VLOOKUP($E342,'Container Panel'!$B$41:$Z$100,$D342,0)/(VLOOKUP(GH$276,UI!$A$12:$O$51,VLOOKUP(GH$279,$B$276:$C$278,2,0),0)/1000))&gt;0),1,TRUNC(VLOOKUP($E342,'Container Panel'!$B$41:$Z$100,$D342,0)/(VLOOKUP(GH$276,UI!$A$12:$O$51,VLOOKUP(GH$279,$B$276:$C$278,2,0),0)/1000)))),"")</f>
        <v/>
      </c>
      <c r="GI342" s="145" t="str">
        <f>IFERROR(IF(AND(GI$272=list!$D$3,'Box Calculation'!GI$279&lt;&gt;"h",$E342&lt;&gt;0),0,IF(AND(GI$273=list!$D$2,$E342&lt;&gt;0,TRUNC(VLOOKUP($E342,'Container Panel'!$B$41:$Z$100,$D342,0)/(VLOOKUP(GI$276,UI!$A$12:$O$51,VLOOKUP(GI$279,$B$276:$C$278,2,0),0)/1000))&gt;0),1,TRUNC(VLOOKUP($E342,'Container Panel'!$B$41:$Z$100,$D342,0)/(VLOOKUP(GI$276,UI!$A$12:$O$51,VLOOKUP(GI$279,$B$276:$C$278,2,0),0)/1000)))),"")</f>
        <v/>
      </c>
      <c r="GJ342" s="145" t="str">
        <f>IFERROR(IF(AND(GJ$272=list!$D$3,'Box Calculation'!GJ$279&lt;&gt;"h",$E342&lt;&gt;0),0,IF(AND(GJ$273=list!$D$2,$E342&lt;&gt;0,TRUNC(VLOOKUP($E342,'Container Panel'!$B$41:$Z$100,$D342,0)/(VLOOKUP(GJ$276,UI!$A$12:$O$51,VLOOKUP(GJ$279,$B$276:$C$278,2,0),0)/1000))&gt;0),1,TRUNC(VLOOKUP($E342,'Container Panel'!$B$41:$Z$100,$D342,0)/(VLOOKUP(GJ$276,UI!$A$12:$O$51,VLOOKUP(GJ$279,$B$276:$C$278,2,0),0)/1000)))),"")</f>
        <v/>
      </c>
      <c r="GK342" s="145" t="str">
        <f>IFERROR(IF(AND(GK$272=list!$D$3,'Box Calculation'!GK$279&lt;&gt;"h",$E342&lt;&gt;0),0,IF(AND(GK$273=list!$D$2,$E342&lt;&gt;0,TRUNC(VLOOKUP($E342,'Container Panel'!$B$41:$Z$100,$D342,0)/(VLOOKUP(GK$276,UI!$A$12:$O$51,VLOOKUP(GK$279,$B$276:$C$278,2,0),0)/1000))&gt;0),1,TRUNC(VLOOKUP($E342,'Container Panel'!$B$41:$Z$100,$D342,0)/(VLOOKUP(GK$276,UI!$A$12:$O$51,VLOOKUP(GK$279,$B$276:$C$278,2,0),0)/1000)))),"")</f>
        <v/>
      </c>
      <c r="GL342" s="145" t="str">
        <f>IFERROR(IF(AND(GL$272=list!$D$3,'Box Calculation'!GL$279&lt;&gt;"h",$E342&lt;&gt;0),0,IF(AND(GL$273=list!$D$2,$E342&lt;&gt;0,TRUNC(VLOOKUP($E342,'Container Panel'!$B$41:$Z$100,$D342,0)/(VLOOKUP(GL$276,UI!$A$12:$O$51,VLOOKUP(GL$279,$B$276:$C$278,2,0),0)/1000))&gt;0),1,TRUNC(VLOOKUP($E342,'Container Panel'!$B$41:$Z$100,$D342,0)/(VLOOKUP(GL$276,UI!$A$12:$O$51,VLOOKUP(GL$279,$B$276:$C$278,2,0),0)/1000)))),"")</f>
        <v/>
      </c>
      <c r="GM342" s="145" t="str">
        <f>IFERROR(IF(AND(GM$272=list!$D$3,'Box Calculation'!GM$279&lt;&gt;"h",$E342&lt;&gt;0),0,IF(AND(GM$273=list!$D$2,$E342&lt;&gt;0,TRUNC(VLOOKUP($E342,'Container Panel'!$B$41:$Z$100,$D342,0)/(VLOOKUP(GM$276,UI!$A$12:$O$51,VLOOKUP(GM$279,$B$276:$C$278,2,0),0)/1000))&gt;0),1,TRUNC(VLOOKUP($E342,'Container Panel'!$B$41:$Z$100,$D342,0)/(VLOOKUP(GM$276,UI!$A$12:$O$51,VLOOKUP(GM$279,$B$276:$C$278,2,0),0)/1000)))),"")</f>
        <v/>
      </c>
      <c r="GN342" s="145" t="str">
        <f>IFERROR(IF(AND(GN$272=list!$D$3,'Box Calculation'!GN$279&lt;&gt;"h",$E342&lt;&gt;0),0,IF(AND(GN$273=list!$D$2,$E342&lt;&gt;0,TRUNC(VLOOKUP($E342,'Container Panel'!$B$41:$Z$100,$D342,0)/(VLOOKUP(GN$276,UI!$A$12:$O$51,VLOOKUP(GN$279,$B$276:$C$278,2,0),0)/1000))&gt;0),1,TRUNC(VLOOKUP($E342,'Container Panel'!$B$41:$Z$100,$D342,0)/(VLOOKUP(GN$276,UI!$A$12:$O$51,VLOOKUP(GN$279,$B$276:$C$278,2,0),0)/1000)))),"")</f>
        <v/>
      </c>
      <c r="GO342" s="145" t="str">
        <f>IFERROR(IF(AND(GO$272=list!$D$3,'Box Calculation'!GO$279&lt;&gt;"h",$E342&lt;&gt;0),0,IF(AND(GO$273=list!$D$2,$E342&lt;&gt;0,TRUNC(VLOOKUP($E342,'Container Panel'!$B$41:$Z$100,$D342,0)/(VLOOKUP(GO$276,UI!$A$12:$O$51,VLOOKUP(GO$279,$B$276:$C$278,2,0),0)/1000))&gt;0),1,TRUNC(VLOOKUP($E342,'Container Panel'!$B$41:$Z$100,$D342,0)/(VLOOKUP(GO$276,UI!$A$12:$O$51,VLOOKUP(GO$279,$B$276:$C$278,2,0),0)/1000)))),"")</f>
        <v/>
      </c>
      <c r="GP342" s="145" t="str">
        <f>IFERROR(IF(AND(GP$272=list!$D$3,'Box Calculation'!GP$279&lt;&gt;"h",$E342&lt;&gt;0),0,IF(AND(GP$273=list!$D$2,$E342&lt;&gt;0,TRUNC(VLOOKUP($E342,'Container Panel'!$B$41:$Z$100,$D342,0)/(VLOOKUP(GP$276,UI!$A$12:$O$51,VLOOKUP(GP$279,$B$276:$C$278,2,0),0)/1000))&gt;0),1,TRUNC(VLOOKUP($E342,'Container Panel'!$B$41:$Z$100,$D342,0)/(VLOOKUP(GP$276,UI!$A$12:$O$51,VLOOKUP(GP$279,$B$276:$C$278,2,0),0)/1000)))),"")</f>
        <v/>
      </c>
      <c r="GQ342" s="145" t="str">
        <f>IFERROR(IF(AND(GQ$272=list!$D$3,'Box Calculation'!GQ$279&lt;&gt;"h",$E342&lt;&gt;0),0,IF(AND(GQ$273=list!$D$2,$E342&lt;&gt;0,TRUNC(VLOOKUP($E342,'Container Panel'!$B$41:$Z$100,$D342,0)/(VLOOKUP(GQ$276,UI!$A$12:$O$51,VLOOKUP(GQ$279,$B$276:$C$278,2,0),0)/1000))&gt;0),1,TRUNC(VLOOKUP($E342,'Container Panel'!$B$41:$Z$100,$D342,0)/(VLOOKUP(GQ$276,UI!$A$12:$O$51,VLOOKUP(GQ$279,$B$276:$C$278,2,0),0)/1000)))),"")</f>
        <v/>
      </c>
      <c r="GR342" s="145" t="str">
        <f>IFERROR(IF(AND(GR$272=list!$D$3,'Box Calculation'!GR$279&lt;&gt;"h",$E342&lt;&gt;0),0,IF(AND(GR$273=list!$D$2,$E342&lt;&gt;0,TRUNC(VLOOKUP($E342,'Container Panel'!$B$41:$Z$100,$D342,0)/(VLOOKUP(GR$276,UI!$A$12:$O$51,VLOOKUP(GR$279,$B$276:$C$278,2,0),0)/1000))&gt;0),1,TRUNC(VLOOKUP($E342,'Container Panel'!$B$41:$Z$100,$D342,0)/(VLOOKUP(GR$276,UI!$A$12:$O$51,VLOOKUP(GR$279,$B$276:$C$278,2,0),0)/1000)))),"")</f>
        <v/>
      </c>
      <c r="GS342" s="145" t="str">
        <f>IFERROR(IF(AND(GS$272=list!$D$3,'Box Calculation'!GS$279&lt;&gt;"h",$E342&lt;&gt;0),0,IF(AND(GS$273=list!$D$2,$E342&lt;&gt;0,TRUNC(VLOOKUP($E342,'Container Panel'!$B$41:$Z$100,$D342,0)/(VLOOKUP(GS$276,UI!$A$12:$O$51,VLOOKUP(GS$279,$B$276:$C$278,2,0),0)/1000))&gt;0),1,TRUNC(VLOOKUP($E342,'Container Panel'!$B$41:$Z$100,$D342,0)/(VLOOKUP(GS$276,UI!$A$12:$O$51,VLOOKUP(GS$279,$B$276:$C$278,2,0),0)/1000)))),"")</f>
        <v/>
      </c>
      <c r="GT342" s="145" t="str">
        <f>IFERROR(IF(AND(GT$272=list!$D$3,'Box Calculation'!GT$279&lt;&gt;"h",$E342&lt;&gt;0),0,IF(AND(GT$273=list!$D$2,$E342&lt;&gt;0,TRUNC(VLOOKUP($E342,'Container Panel'!$B$41:$Z$100,$D342,0)/(VLOOKUP(GT$276,UI!$A$12:$O$51,VLOOKUP(GT$279,$B$276:$C$278,2,0),0)/1000))&gt;0),1,TRUNC(VLOOKUP($E342,'Container Panel'!$B$41:$Z$100,$D342,0)/(VLOOKUP(GT$276,UI!$A$12:$O$51,VLOOKUP(GT$279,$B$276:$C$278,2,0),0)/1000)))),"")</f>
        <v/>
      </c>
      <c r="GU342" s="145" t="str">
        <f>IFERROR(IF(AND(GU$272=list!$D$3,'Box Calculation'!GU$279&lt;&gt;"h",$E342&lt;&gt;0),0,IF(AND(GU$273=list!$D$2,$E342&lt;&gt;0,TRUNC(VLOOKUP($E342,'Container Panel'!$B$41:$Z$100,$D342,0)/(VLOOKUP(GU$276,UI!$A$12:$O$51,VLOOKUP(GU$279,$B$276:$C$278,2,0),0)/1000))&gt;0),1,TRUNC(VLOOKUP($E342,'Container Panel'!$B$41:$Z$100,$D342,0)/(VLOOKUP(GU$276,UI!$A$12:$O$51,VLOOKUP(GU$279,$B$276:$C$278,2,0),0)/1000)))),"")</f>
        <v/>
      </c>
      <c r="GV342" s="145" t="str">
        <f>IFERROR(IF(AND(GV$272=list!$D$3,'Box Calculation'!GV$279&lt;&gt;"h",$E342&lt;&gt;0),0,IF(AND(GV$273=list!$D$2,$E342&lt;&gt;0,TRUNC(VLOOKUP($E342,'Container Panel'!$B$41:$Z$100,$D342,0)/(VLOOKUP(GV$276,UI!$A$12:$O$51,VLOOKUP(GV$279,$B$276:$C$278,2,0),0)/1000))&gt;0),1,TRUNC(VLOOKUP($E342,'Container Panel'!$B$41:$Z$100,$D342,0)/(VLOOKUP(GV$276,UI!$A$12:$O$51,VLOOKUP(GV$279,$B$276:$C$278,2,0),0)/1000)))),"")</f>
        <v/>
      </c>
      <c r="GW342" s="145" t="str">
        <f>IFERROR(IF(AND(GW$272=list!$D$3,'Box Calculation'!GW$279&lt;&gt;"h",$E342&lt;&gt;0),0,IF(AND(GW$273=list!$D$2,$E342&lt;&gt;0,TRUNC(VLOOKUP($E342,'Container Panel'!$B$41:$Z$100,$D342,0)/(VLOOKUP(GW$276,UI!$A$12:$O$51,VLOOKUP(GW$279,$B$276:$C$278,2,0),0)/1000))&gt;0),1,TRUNC(VLOOKUP($E342,'Container Panel'!$B$41:$Z$100,$D342,0)/(VLOOKUP(GW$276,UI!$A$12:$O$51,VLOOKUP(GW$279,$B$276:$C$278,2,0),0)/1000)))),"")</f>
        <v/>
      </c>
      <c r="GX342" s="145" t="str">
        <f>IFERROR(IF(AND(GX$272=list!$D$3,'Box Calculation'!GX$279&lt;&gt;"h",$E342&lt;&gt;0),0,IF(AND(GX$273=list!$D$2,$E342&lt;&gt;0,TRUNC(VLOOKUP($E342,'Container Panel'!$B$41:$Z$100,$D342,0)/(VLOOKUP(GX$276,UI!$A$12:$O$51,VLOOKUP(GX$279,$B$276:$C$278,2,0),0)/1000))&gt;0),1,TRUNC(VLOOKUP($E342,'Container Panel'!$B$41:$Z$100,$D342,0)/(VLOOKUP(GX$276,UI!$A$12:$O$51,VLOOKUP(GX$279,$B$276:$C$278,2,0),0)/1000)))),"")</f>
        <v/>
      </c>
      <c r="GY342" s="145" t="str">
        <f>IFERROR(IF(AND(GY$272=list!$D$3,'Box Calculation'!GY$279&lt;&gt;"h",$E342&lt;&gt;0),0,IF(AND(GY$273=list!$D$2,$E342&lt;&gt;0,TRUNC(VLOOKUP($E342,'Container Panel'!$B$41:$Z$100,$D342,0)/(VLOOKUP(GY$276,UI!$A$12:$O$51,VLOOKUP(GY$279,$B$276:$C$278,2,0),0)/1000))&gt;0),1,TRUNC(VLOOKUP($E342,'Container Panel'!$B$41:$Z$100,$D342,0)/(VLOOKUP(GY$276,UI!$A$12:$O$51,VLOOKUP(GY$279,$B$276:$C$278,2,0),0)/1000)))),"")</f>
        <v/>
      </c>
      <c r="GZ342" s="145" t="str">
        <f>IFERROR(IF(AND(GZ$272=list!$D$3,'Box Calculation'!GZ$279&lt;&gt;"h",$E342&lt;&gt;0),0,IF(AND(GZ$273=list!$D$2,$E342&lt;&gt;0,TRUNC(VLOOKUP($E342,'Container Panel'!$B$41:$Z$100,$D342,0)/(VLOOKUP(GZ$276,UI!$A$12:$O$51,VLOOKUP(GZ$279,$B$276:$C$278,2,0),0)/1000))&gt;0),1,TRUNC(VLOOKUP($E342,'Container Panel'!$B$41:$Z$100,$D342,0)/(VLOOKUP(GZ$276,UI!$A$12:$O$51,VLOOKUP(GZ$279,$B$276:$C$278,2,0),0)/1000)))),"")</f>
        <v/>
      </c>
      <c r="HA342" s="145" t="str">
        <f>IFERROR(IF(AND(HA$272=list!$D$3,'Box Calculation'!HA$279&lt;&gt;"h",$E342&lt;&gt;0),0,IF(AND(HA$273=list!$D$2,$E342&lt;&gt;0,TRUNC(VLOOKUP($E342,'Container Panel'!$B$41:$Z$100,$D342,0)/(VLOOKUP(HA$276,UI!$A$12:$O$51,VLOOKUP(HA$279,$B$276:$C$278,2,0),0)/1000))&gt;0),1,TRUNC(VLOOKUP($E342,'Container Panel'!$B$41:$Z$100,$D342,0)/(VLOOKUP(HA$276,UI!$A$12:$O$51,VLOOKUP(HA$279,$B$276:$C$278,2,0),0)/1000)))),"")</f>
        <v/>
      </c>
      <c r="HB342" s="145" t="str">
        <f>IFERROR(IF(AND(HB$272=list!$D$3,'Box Calculation'!HB$279&lt;&gt;"h",$E342&lt;&gt;0),0,IF(AND(HB$273=list!$D$2,$E342&lt;&gt;0,TRUNC(VLOOKUP($E342,'Container Panel'!$B$41:$Z$100,$D342,0)/(VLOOKUP(HB$276,UI!$A$12:$O$51,VLOOKUP(HB$279,$B$276:$C$278,2,0),0)/1000))&gt;0),1,TRUNC(VLOOKUP($E342,'Container Panel'!$B$41:$Z$100,$D342,0)/(VLOOKUP(HB$276,UI!$A$12:$O$51,VLOOKUP(HB$279,$B$276:$C$278,2,0),0)/1000)))),"")</f>
        <v/>
      </c>
      <c r="HC342" s="145" t="str">
        <f>IFERROR(IF(AND(HC$272=list!$D$3,'Box Calculation'!HC$279&lt;&gt;"h",$E342&lt;&gt;0),0,IF(AND(HC$273=list!$D$2,$E342&lt;&gt;0,TRUNC(VLOOKUP($E342,'Container Panel'!$B$41:$Z$100,$D342,0)/(VLOOKUP(HC$276,UI!$A$12:$O$51,VLOOKUP(HC$279,$B$276:$C$278,2,0),0)/1000))&gt;0),1,TRUNC(VLOOKUP($E342,'Container Panel'!$B$41:$Z$100,$D342,0)/(VLOOKUP(HC$276,UI!$A$12:$O$51,VLOOKUP(HC$279,$B$276:$C$278,2,0),0)/1000)))),"")</f>
        <v/>
      </c>
      <c r="HD342" s="145" t="str">
        <f>IFERROR(IF(AND(HD$272=list!$D$3,'Box Calculation'!HD$279&lt;&gt;"h",$E342&lt;&gt;0),0,IF(AND(HD$273=list!$D$2,$E342&lt;&gt;0,TRUNC(VLOOKUP($E342,'Container Panel'!$B$41:$Z$100,$D342,0)/(VLOOKUP(HD$276,UI!$A$12:$O$51,VLOOKUP(HD$279,$B$276:$C$278,2,0),0)/1000))&gt;0),1,TRUNC(VLOOKUP($E342,'Container Panel'!$B$41:$Z$100,$D342,0)/(VLOOKUP(HD$276,UI!$A$12:$O$51,VLOOKUP(HD$279,$B$276:$C$278,2,0),0)/1000)))),"")</f>
        <v/>
      </c>
      <c r="HE342" s="145" t="str">
        <f>IFERROR(IF(AND(HE$272=list!$D$3,'Box Calculation'!HE$279&lt;&gt;"h",$E342&lt;&gt;0),0,IF(AND(HE$273=list!$D$2,$E342&lt;&gt;0,TRUNC(VLOOKUP($E342,'Container Panel'!$B$41:$Z$100,$D342,0)/(VLOOKUP(HE$276,UI!$A$12:$O$51,VLOOKUP(HE$279,$B$276:$C$278,2,0),0)/1000))&gt;0),1,TRUNC(VLOOKUP($E342,'Container Panel'!$B$41:$Z$100,$D342,0)/(VLOOKUP(HE$276,UI!$A$12:$O$51,VLOOKUP(HE$279,$B$276:$C$278,2,0),0)/1000)))),"")</f>
        <v/>
      </c>
      <c r="HF342" s="145" t="str">
        <f>IFERROR(IF(AND(HF$272=list!$D$3,'Box Calculation'!HF$279&lt;&gt;"h",$E342&lt;&gt;0),0,IF(AND(HF$273=list!$D$2,$E342&lt;&gt;0,TRUNC(VLOOKUP($E342,'Container Panel'!$B$41:$Z$100,$D342,0)/(VLOOKUP(HF$276,UI!$A$12:$O$51,VLOOKUP(HF$279,$B$276:$C$278,2,0),0)/1000))&gt;0),1,TRUNC(VLOOKUP($E342,'Container Panel'!$B$41:$Z$100,$D342,0)/(VLOOKUP(HF$276,UI!$A$12:$O$51,VLOOKUP(HF$279,$B$276:$C$278,2,0),0)/1000)))),"")</f>
        <v/>
      </c>
      <c r="HG342" s="145" t="str">
        <f>IFERROR(IF(AND(HG$272=list!$D$3,'Box Calculation'!HG$279&lt;&gt;"h",$E342&lt;&gt;0),0,IF(AND(HG$273=list!$D$2,$E342&lt;&gt;0,TRUNC(VLOOKUP($E342,'Container Panel'!$B$41:$Z$100,$D342,0)/(VLOOKUP(HG$276,UI!$A$12:$O$51,VLOOKUP(HG$279,$B$276:$C$278,2,0),0)/1000))&gt;0),1,TRUNC(VLOOKUP($E342,'Container Panel'!$B$41:$Z$100,$D342,0)/(VLOOKUP(HG$276,UI!$A$12:$O$51,VLOOKUP(HG$279,$B$276:$C$278,2,0),0)/1000)))),"")</f>
        <v/>
      </c>
      <c r="HH342" s="145" t="str">
        <f>IFERROR(IF(AND(HH$272=list!$D$3,'Box Calculation'!HH$279&lt;&gt;"h",$E342&lt;&gt;0),0,IF(AND(HH$273=list!$D$2,$E342&lt;&gt;0,TRUNC(VLOOKUP($E342,'Container Panel'!$B$41:$Z$100,$D342,0)/(VLOOKUP(HH$276,UI!$A$12:$O$51,VLOOKUP(HH$279,$B$276:$C$278,2,0),0)/1000))&gt;0),1,TRUNC(VLOOKUP($E342,'Container Panel'!$B$41:$Z$100,$D342,0)/(VLOOKUP(HH$276,UI!$A$12:$O$51,VLOOKUP(HH$279,$B$276:$C$278,2,0),0)/1000)))),"")</f>
        <v/>
      </c>
      <c r="HI342" s="145" t="str">
        <f>IFERROR(IF(AND(HI$272=list!$D$3,'Box Calculation'!HI$279&lt;&gt;"h",$E342&lt;&gt;0),0,IF(AND(HI$273=list!$D$2,$E342&lt;&gt;0,TRUNC(VLOOKUP($E342,'Container Panel'!$B$41:$Z$100,$D342,0)/(VLOOKUP(HI$276,UI!$A$12:$O$51,VLOOKUP(HI$279,$B$276:$C$278,2,0),0)/1000))&gt;0),1,TRUNC(VLOOKUP($E342,'Container Panel'!$B$41:$Z$100,$D342,0)/(VLOOKUP(HI$276,UI!$A$12:$O$51,VLOOKUP(HI$279,$B$276:$C$278,2,0),0)/1000)))),"")</f>
        <v/>
      </c>
      <c r="HJ342" s="145" t="str">
        <f>IFERROR(IF(AND(HJ$272=list!$D$3,'Box Calculation'!HJ$279&lt;&gt;"h",$E342&lt;&gt;0),0,IF(AND(HJ$273=list!$D$2,$E342&lt;&gt;0,TRUNC(VLOOKUP($E342,'Container Panel'!$B$41:$Z$100,$D342,0)/(VLOOKUP(HJ$276,UI!$A$12:$O$51,VLOOKUP(HJ$279,$B$276:$C$278,2,0),0)/1000))&gt;0),1,TRUNC(VLOOKUP($E342,'Container Panel'!$B$41:$Z$100,$D342,0)/(VLOOKUP(HJ$276,UI!$A$12:$O$51,VLOOKUP(HJ$279,$B$276:$C$278,2,0),0)/1000)))),"")</f>
        <v/>
      </c>
      <c r="HK342" s="145" t="str">
        <f>IFERROR(IF(AND(HK$272=list!$D$3,'Box Calculation'!HK$279&lt;&gt;"h",$E342&lt;&gt;0),0,IF(AND(HK$273=list!$D$2,$E342&lt;&gt;0,TRUNC(VLOOKUP($E342,'Container Panel'!$B$41:$Z$100,$D342,0)/(VLOOKUP(HK$276,UI!$A$12:$O$51,VLOOKUP(HK$279,$B$276:$C$278,2,0),0)/1000))&gt;0),1,TRUNC(VLOOKUP($E342,'Container Panel'!$B$41:$Z$100,$D342,0)/(VLOOKUP(HK$276,UI!$A$12:$O$51,VLOOKUP(HK$279,$B$276:$C$278,2,0),0)/1000)))),"")</f>
        <v/>
      </c>
      <c r="HL342" s="145" t="str">
        <f>IFERROR(IF(AND(HL$272=list!$D$3,'Box Calculation'!HL$279&lt;&gt;"h",$E342&lt;&gt;0),0,IF(AND(HL$273=list!$D$2,$E342&lt;&gt;0,TRUNC(VLOOKUP($E342,'Container Panel'!$B$41:$Z$100,$D342,0)/(VLOOKUP(HL$276,UI!$A$12:$O$51,VLOOKUP(HL$279,$B$276:$C$278,2,0),0)/1000))&gt;0),1,TRUNC(VLOOKUP($E342,'Container Panel'!$B$41:$Z$100,$D342,0)/(VLOOKUP(HL$276,UI!$A$12:$O$51,VLOOKUP(HL$279,$B$276:$C$278,2,0),0)/1000)))),"")</f>
        <v/>
      </c>
      <c r="HM342" s="145" t="str">
        <f>IFERROR(IF(AND(HM$272=list!$D$3,'Box Calculation'!HM$279&lt;&gt;"h",$E342&lt;&gt;0),0,IF(AND(HM$273=list!$D$2,$E342&lt;&gt;0,TRUNC(VLOOKUP($E342,'Container Panel'!$B$41:$Z$100,$D342,0)/(VLOOKUP(HM$276,UI!$A$12:$O$51,VLOOKUP(HM$279,$B$276:$C$278,2,0),0)/1000))&gt;0),1,TRUNC(VLOOKUP($E342,'Container Panel'!$B$41:$Z$100,$D342,0)/(VLOOKUP(HM$276,UI!$A$12:$O$51,VLOOKUP(HM$279,$B$276:$C$278,2,0),0)/1000)))),"")</f>
        <v/>
      </c>
      <c r="HN342" s="145" t="str">
        <f>IFERROR(IF(AND(HN$272=list!$D$3,'Box Calculation'!HN$279&lt;&gt;"h",$E342&lt;&gt;0),0,IF(AND(HN$273=list!$D$2,$E342&lt;&gt;0,TRUNC(VLOOKUP($E342,'Container Panel'!$B$41:$Z$100,$D342,0)/(VLOOKUP(HN$276,UI!$A$12:$O$51,VLOOKUP(HN$279,$B$276:$C$278,2,0),0)/1000))&gt;0),1,TRUNC(VLOOKUP($E342,'Container Panel'!$B$41:$Z$100,$D342,0)/(VLOOKUP(HN$276,UI!$A$12:$O$51,VLOOKUP(HN$279,$B$276:$C$278,2,0),0)/1000)))),"")</f>
        <v/>
      </c>
      <c r="HO342" s="145" t="str">
        <f>IFERROR(IF(AND(HO$272=list!$D$3,'Box Calculation'!HO$279&lt;&gt;"h",$E342&lt;&gt;0),0,IF(AND(HO$273=list!$D$2,$E342&lt;&gt;0,TRUNC(VLOOKUP($E342,'Container Panel'!$B$41:$Z$100,$D342,0)/(VLOOKUP(HO$276,UI!$A$12:$O$51,VLOOKUP(HO$279,$B$276:$C$278,2,0),0)/1000))&gt;0),1,TRUNC(VLOOKUP($E342,'Container Panel'!$B$41:$Z$100,$D342,0)/(VLOOKUP(HO$276,UI!$A$12:$O$51,VLOOKUP(HO$279,$B$276:$C$278,2,0),0)/1000)))),"")</f>
        <v/>
      </c>
      <c r="HP342" s="145" t="str">
        <f>IFERROR(IF(AND(HP$272=list!$D$3,'Box Calculation'!HP$279&lt;&gt;"h",$E342&lt;&gt;0),0,IF(AND(HP$273=list!$D$2,$E342&lt;&gt;0,TRUNC(VLOOKUP($E342,'Container Panel'!$B$41:$Z$100,$D342,0)/(VLOOKUP(HP$276,UI!$A$12:$O$51,VLOOKUP(HP$279,$B$276:$C$278,2,0),0)/1000))&gt;0),1,TRUNC(VLOOKUP($E342,'Container Panel'!$B$41:$Z$100,$D342,0)/(VLOOKUP(HP$276,UI!$A$12:$O$51,VLOOKUP(HP$279,$B$276:$C$278,2,0),0)/1000)))),"")</f>
        <v/>
      </c>
      <c r="HQ342" s="145" t="str">
        <f>IFERROR(IF(AND(HQ$272=list!$D$3,'Box Calculation'!HQ$279&lt;&gt;"h",$E342&lt;&gt;0),0,IF(AND(HQ$273=list!$D$2,$E342&lt;&gt;0,TRUNC(VLOOKUP($E342,'Container Panel'!$B$41:$Z$100,$D342,0)/(VLOOKUP(HQ$276,UI!$A$12:$O$51,VLOOKUP(HQ$279,$B$276:$C$278,2,0),0)/1000))&gt;0),1,TRUNC(VLOOKUP($E342,'Container Panel'!$B$41:$Z$100,$D342,0)/(VLOOKUP(HQ$276,UI!$A$12:$O$51,VLOOKUP(HQ$279,$B$276:$C$278,2,0),0)/1000)))),"")</f>
        <v/>
      </c>
      <c r="HR342" s="145" t="str">
        <f>IFERROR(IF(AND(HR$272=list!$D$3,'Box Calculation'!HR$279&lt;&gt;"h",$E342&lt;&gt;0),0,IF(AND(HR$273=list!$D$2,$E342&lt;&gt;0,TRUNC(VLOOKUP($E342,'Container Panel'!$B$41:$Z$100,$D342,0)/(VLOOKUP(HR$276,UI!$A$12:$O$51,VLOOKUP(HR$279,$B$276:$C$278,2,0),0)/1000))&gt;0),1,TRUNC(VLOOKUP($E342,'Container Panel'!$B$41:$Z$100,$D342,0)/(VLOOKUP(HR$276,UI!$A$12:$O$51,VLOOKUP(HR$279,$B$276:$C$278,2,0),0)/1000)))),"")</f>
        <v/>
      </c>
      <c r="HS342" s="145" t="str">
        <f>IFERROR(IF(AND(HS$272=list!$D$3,'Box Calculation'!HS$279&lt;&gt;"h",$E342&lt;&gt;0),0,IF(AND(HS$273=list!$D$2,$E342&lt;&gt;0,TRUNC(VLOOKUP($E342,'Container Panel'!$B$41:$Z$100,$D342,0)/(VLOOKUP(HS$276,UI!$A$12:$O$51,VLOOKUP(HS$279,$B$276:$C$278,2,0),0)/1000))&gt;0),1,TRUNC(VLOOKUP($E342,'Container Panel'!$B$41:$Z$100,$D342,0)/(VLOOKUP(HS$276,UI!$A$12:$O$51,VLOOKUP(HS$279,$B$276:$C$278,2,0),0)/1000)))),"")</f>
        <v/>
      </c>
      <c r="HT342" s="145" t="str">
        <f>IFERROR(IF(AND(HT$272=list!$D$3,'Box Calculation'!HT$279&lt;&gt;"h",$E342&lt;&gt;0),0,IF(AND(HT$273=list!$D$2,$E342&lt;&gt;0,TRUNC(VLOOKUP($E342,'Container Panel'!$B$41:$Z$100,$D342,0)/(VLOOKUP(HT$276,UI!$A$12:$O$51,VLOOKUP(HT$279,$B$276:$C$278,2,0),0)/1000))&gt;0),1,TRUNC(VLOOKUP($E342,'Container Panel'!$B$41:$Z$100,$D342,0)/(VLOOKUP(HT$276,UI!$A$12:$O$51,VLOOKUP(HT$279,$B$276:$C$278,2,0),0)/1000)))),"")</f>
        <v/>
      </c>
      <c r="HU342" s="145" t="str">
        <f>IFERROR(IF(AND(HU$272=list!$D$3,'Box Calculation'!HU$279&lt;&gt;"h",$E342&lt;&gt;0),0,IF(AND(HU$273=list!$D$2,$E342&lt;&gt;0,TRUNC(VLOOKUP($E342,'Container Panel'!$B$41:$Z$100,$D342,0)/(VLOOKUP(HU$276,UI!$A$12:$O$51,VLOOKUP(HU$279,$B$276:$C$278,2,0),0)/1000))&gt;0),1,TRUNC(VLOOKUP($E342,'Container Panel'!$B$41:$Z$100,$D342,0)/(VLOOKUP(HU$276,UI!$A$12:$O$51,VLOOKUP(HU$279,$B$276:$C$278,2,0),0)/1000)))),"")</f>
        <v/>
      </c>
      <c r="HV342" s="145" t="str">
        <f>IFERROR(IF(AND(HV$272=list!$D$3,'Box Calculation'!HV$279&lt;&gt;"h",$E342&lt;&gt;0),0,IF(AND(HV$273=list!$D$2,$E342&lt;&gt;0,TRUNC(VLOOKUP($E342,'Container Panel'!$B$41:$Z$100,$D342,0)/(VLOOKUP(HV$276,UI!$A$12:$O$51,VLOOKUP(HV$279,$B$276:$C$278,2,0),0)/1000))&gt;0),1,TRUNC(VLOOKUP($E342,'Container Panel'!$B$41:$Z$100,$D342,0)/(VLOOKUP(HV$276,UI!$A$12:$O$51,VLOOKUP(HV$279,$B$276:$C$278,2,0),0)/1000)))),"")</f>
        <v/>
      </c>
      <c r="HW342" s="145" t="str">
        <f>IFERROR(IF(AND(HW$272=list!$D$3,'Box Calculation'!HW$279&lt;&gt;"h",$E342&lt;&gt;0),0,IF(AND(HW$273=list!$D$2,$E342&lt;&gt;0,TRUNC(VLOOKUP($E342,'Container Panel'!$B$41:$Z$100,$D342,0)/(VLOOKUP(HW$276,UI!$A$12:$O$51,VLOOKUP(HW$279,$B$276:$C$278,2,0),0)/1000))&gt;0),1,TRUNC(VLOOKUP($E342,'Container Panel'!$B$41:$Z$100,$D342,0)/(VLOOKUP(HW$276,UI!$A$12:$O$51,VLOOKUP(HW$279,$B$276:$C$278,2,0),0)/1000)))),"")</f>
        <v/>
      </c>
      <c r="HX342" s="145" t="str">
        <f>IFERROR(IF(AND(HX$272=list!$D$3,'Box Calculation'!HX$279&lt;&gt;"h",$E342&lt;&gt;0),0,IF(AND(HX$273=list!$D$2,$E342&lt;&gt;0,TRUNC(VLOOKUP($E342,'Container Panel'!$B$41:$Z$100,$D342,0)/(VLOOKUP(HX$276,UI!$A$12:$O$51,VLOOKUP(HX$279,$B$276:$C$278,2,0),0)/1000))&gt;0),1,TRUNC(VLOOKUP($E342,'Container Panel'!$B$41:$Z$100,$D342,0)/(VLOOKUP(HX$276,UI!$A$12:$O$51,VLOOKUP(HX$279,$B$276:$C$278,2,0),0)/1000)))),"")</f>
        <v/>
      </c>
      <c r="HY342" s="145" t="str">
        <f>IFERROR(IF(AND(HY$272=list!$D$3,'Box Calculation'!HY$279&lt;&gt;"h",$E342&lt;&gt;0),0,IF(AND(HY$273=list!$D$2,$E342&lt;&gt;0,TRUNC(VLOOKUP($E342,'Container Panel'!$B$41:$Z$100,$D342,0)/(VLOOKUP(HY$276,UI!$A$12:$O$51,VLOOKUP(HY$279,$B$276:$C$278,2,0),0)/1000))&gt;0),1,TRUNC(VLOOKUP($E342,'Container Panel'!$B$41:$Z$100,$D342,0)/(VLOOKUP(HY$276,UI!$A$12:$O$51,VLOOKUP(HY$279,$B$276:$C$278,2,0),0)/1000)))),"")</f>
        <v/>
      </c>
      <c r="HZ342" s="145" t="str">
        <f>IFERROR(IF(AND(HZ$272=list!$D$3,'Box Calculation'!HZ$279&lt;&gt;"h",$E342&lt;&gt;0),0,IF(AND(HZ$273=list!$D$2,$E342&lt;&gt;0,TRUNC(VLOOKUP($E342,'Container Panel'!$B$41:$Z$100,$D342,0)/(VLOOKUP(HZ$276,UI!$A$12:$O$51,VLOOKUP(HZ$279,$B$276:$C$278,2,0),0)/1000))&gt;0),1,TRUNC(VLOOKUP($E342,'Container Panel'!$B$41:$Z$100,$D342,0)/(VLOOKUP(HZ$276,UI!$A$12:$O$51,VLOOKUP(HZ$279,$B$276:$C$278,2,0),0)/1000)))),"")</f>
        <v/>
      </c>
      <c r="IA342" s="145" t="str">
        <f>IFERROR(IF(AND(IA$272=list!$D$3,'Box Calculation'!IA$279&lt;&gt;"h",$E342&lt;&gt;0),0,IF(AND(IA$273=list!$D$2,$E342&lt;&gt;0,TRUNC(VLOOKUP($E342,'Container Panel'!$B$41:$Z$100,$D342,0)/(VLOOKUP(IA$276,UI!$A$12:$O$51,VLOOKUP(IA$279,$B$276:$C$278,2,0),0)/1000))&gt;0),1,TRUNC(VLOOKUP($E342,'Container Panel'!$B$41:$Z$100,$D342,0)/(VLOOKUP(IA$276,UI!$A$12:$O$51,VLOOKUP(IA$279,$B$276:$C$278,2,0),0)/1000)))),"")</f>
        <v/>
      </c>
      <c r="IB342" s="145" t="str">
        <f>IFERROR(IF(AND(IB$272=list!$D$3,'Box Calculation'!IB$279&lt;&gt;"h",$E342&lt;&gt;0),0,IF(AND(IB$273=list!$D$2,$E342&lt;&gt;0,TRUNC(VLOOKUP($E342,'Container Panel'!$B$41:$Z$100,$D342,0)/(VLOOKUP(IB$276,UI!$A$12:$O$51,VLOOKUP(IB$279,$B$276:$C$278,2,0),0)/1000))&gt;0),1,TRUNC(VLOOKUP($E342,'Container Panel'!$B$41:$Z$100,$D342,0)/(VLOOKUP(IB$276,UI!$A$12:$O$51,VLOOKUP(IB$279,$B$276:$C$278,2,0),0)/1000)))),"")</f>
        <v/>
      </c>
      <c r="IC342" s="145" t="str">
        <f>IFERROR(IF(AND(IC$272=list!$D$3,'Box Calculation'!IC$279&lt;&gt;"h",$E342&lt;&gt;0),0,IF(AND(IC$273=list!$D$2,$E342&lt;&gt;0,TRUNC(VLOOKUP($E342,'Container Panel'!$B$41:$Z$100,$D342,0)/(VLOOKUP(IC$276,UI!$A$12:$O$51,VLOOKUP(IC$279,$B$276:$C$278,2,0),0)/1000))&gt;0),1,TRUNC(VLOOKUP($E342,'Container Panel'!$B$41:$Z$100,$D342,0)/(VLOOKUP(IC$276,UI!$A$12:$O$51,VLOOKUP(IC$279,$B$276:$C$278,2,0),0)/1000)))),"")</f>
        <v/>
      </c>
      <c r="ID342" s="145" t="str">
        <f>IFERROR(IF(AND(ID$272=list!$D$3,'Box Calculation'!ID$279&lt;&gt;"h",$E342&lt;&gt;0),0,IF(AND(ID$273=list!$D$2,$E342&lt;&gt;0,TRUNC(VLOOKUP($E342,'Container Panel'!$B$41:$Z$100,$D342,0)/(VLOOKUP(ID$276,UI!$A$12:$O$51,VLOOKUP(ID$279,$B$276:$C$278,2,0),0)/1000))&gt;0),1,TRUNC(VLOOKUP($E342,'Container Panel'!$B$41:$Z$100,$D342,0)/(VLOOKUP(ID$276,UI!$A$12:$O$51,VLOOKUP(ID$279,$B$276:$C$278,2,0),0)/1000)))),"")</f>
        <v/>
      </c>
      <c r="IE342" s="145" t="str">
        <f>IFERROR(IF(AND(IE$272=list!$D$3,'Box Calculation'!IE$279&lt;&gt;"h",$E342&lt;&gt;0),0,IF(AND(IE$273=list!$D$2,$E342&lt;&gt;0,TRUNC(VLOOKUP($E342,'Container Panel'!$B$41:$Z$100,$D342,0)/(VLOOKUP(IE$276,UI!$A$12:$O$51,VLOOKUP(IE$279,$B$276:$C$278,2,0),0)/1000))&gt;0),1,TRUNC(VLOOKUP($E342,'Container Panel'!$B$41:$Z$100,$D342,0)/(VLOOKUP(IE$276,UI!$A$12:$O$51,VLOOKUP(IE$279,$B$276:$C$278,2,0),0)/1000)))),"")</f>
        <v/>
      </c>
      <c r="IF342" s="145" t="str">
        <f>IFERROR(IF(AND(IF$272=list!$D$3,'Box Calculation'!IF$279&lt;&gt;"h",$E342&lt;&gt;0),0,IF(AND(IF$273=list!$D$2,$E342&lt;&gt;0,TRUNC(VLOOKUP($E342,'Container Panel'!$B$41:$Z$100,$D342,0)/(VLOOKUP(IF$276,UI!$A$12:$O$51,VLOOKUP(IF$279,$B$276:$C$278,2,0),0)/1000))&gt;0),1,TRUNC(VLOOKUP($E342,'Container Panel'!$B$41:$Z$100,$D342,0)/(VLOOKUP(IF$276,UI!$A$12:$O$51,VLOOKUP(IF$279,$B$276:$C$278,2,0),0)/1000)))),"")</f>
        <v/>
      </c>
      <c r="IG342" s="145" t="str">
        <f>IFERROR(IF(AND(IG$272=list!$D$3,'Box Calculation'!IG$279&lt;&gt;"h",$E342&lt;&gt;0),0,IF(AND(IG$273=list!$D$2,$E342&lt;&gt;0,TRUNC(VLOOKUP($E342,'Container Panel'!$B$41:$Z$100,$D342,0)/(VLOOKUP(IG$276,UI!$A$12:$O$51,VLOOKUP(IG$279,$B$276:$C$278,2,0),0)/1000))&gt;0),1,TRUNC(VLOOKUP($E342,'Container Panel'!$B$41:$Z$100,$D342,0)/(VLOOKUP(IG$276,UI!$A$12:$O$51,VLOOKUP(IG$279,$B$276:$C$278,2,0),0)/1000)))),"")</f>
        <v/>
      </c>
      <c r="IH342" s="145" t="str">
        <f>IFERROR(IF(AND(IH$272=list!$D$3,'Box Calculation'!IH$279&lt;&gt;"h",$E342&lt;&gt;0),0,IF(AND(IH$273=list!$D$2,$E342&lt;&gt;0,TRUNC(VLOOKUP($E342,'Container Panel'!$B$41:$Z$100,$D342,0)/(VLOOKUP(IH$276,UI!$A$12:$O$51,VLOOKUP(IH$279,$B$276:$C$278,2,0),0)/1000))&gt;0),1,TRUNC(VLOOKUP($E342,'Container Panel'!$B$41:$Z$100,$D342,0)/(VLOOKUP(IH$276,UI!$A$12:$O$51,VLOOKUP(IH$279,$B$276:$C$278,2,0),0)/1000)))),"")</f>
        <v/>
      </c>
      <c r="II342" s="145" t="str">
        <f>IFERROR(IF(AND(II$272=list!$D$3,'Box Calculation'!II$279&lt;&gt;"h",$E342&lt;&gt;0),0,IF(AND(II$273=list!$D$2,$E342&lt;&gt;0,TRUNC(VLOOKUP($E342,'Container Panel'!$B$41:$Z$100,$D342,0)/(VLOOKUP(II$276,UI!$A$12:$O$51,VLOOKUP(II$279,$B$276:$C$278,2,0),0)/1000))&gt;0),1,TRUNC(VLOOKUP($E342,'Container Panel'!$B$41:$Z$100,$D342,0)/(VLOOKUP(II$276,UI!$A$12:$O$51,VLOOKUP(II$279,$B$276:$C$278,2,0),0)/1000)))),"")</f>
        <v/>
      </c>
      <c r="IJ342" s="145" t="str">
        <f>IFERROR(IF(AND(IJ$272=list!$D$3,'Box Calculation'!IJ$279&lt;&gt;"h",$E342&lt;&gt;0),0,IF(AND(IJ$273=list!$D$2,$E342&lt;&gt;0,TRUNC(VLOOKUP($E342,'Container Panel'!$B$41:$Z$100,$D342,0)/(VLOOKUP(IJ$276,UI!$A$12:$O$51,VLOOKUP(IJ$279,$B$276:$C$278,2,0),0)/1000))&gt;0),1,TRUNC(VLOOKUP($E342,'Container Panel'!$B$41:$Z$100,$D342,0)/(VLOOKUP(IJ$276,UI!$A$12:$O$51,VLOOKUP(IJ$279,$B$276:$C$278,2,0),0)/1000)))),"")</f>
        <v/>
      </c>
      <c r="IK342" s="145" t="str">
        <f>IFERROR(IF(AND(IK$272=list!$D$3,'Box Calculation'!IK$279&lt;&gt;"h",$E342&lt;&gt;0),0,IF(AND(IK$273=list!$D$2,$E342&lt;&gt;0,TRUNC(VLOOKUP($E342,'Container Panel'!$B$41:$Z$100,$D342,0)/(VLOOKUP(IK$276,UI!$A$12:$O$51,VLOOKUP(IK$279,$B$276:$C$278,2,0),0)/1000))&gt;0),1,TRUNC(VLOOKUP($E342,'Container Panel'!$B$41:$Z$100,$D342,0)/(VLOOKUP(IK$276,UI!$A$12:$O$51,VLOOKUP(IK$279,$B$276:$C$278,2,0),0)/1000)))),"")</f>
        <v/>
      </c>
      <c r="IL342" s="145" t="str">
        <f>IFERROR(IF(AND(IL$272=list!$D$3,'Box Calculation'!IL$279&lt;&gt;"h",$E342&lt;&gt;0),0,IF(AND(IL$273=list!$D$2,$E342&lt;&gt;0,TRUNC(VLOOKUP($E342,'Container Panel'!$B$41:$Z$100,$D342,0)/(VLOOKUP(IL$276,UI!$A$12:$O$51,VLOOKUP(IL$279,$B$276:$C$278,2,0),0)/1000))&gt;0),1,TRUNC(VLOOKUP($E342,'Container Panel'!$B$41:$Z$100,$D342,0)/(VLOOKUP(IL$276,UI!$A$12:$O$51,VLOOKUP(IL$279,$B$276:$C$278,2,0),0)/1000)))),"")</f>
        <v/>
      </c>
    </row>
    <row r="343" spans="2:246">
      <c r="B343" s="74">
        <v>63</v>
      </c>
      <c r="C343" s="74">
        <f t="shared" si="191"/>
        <v>22</v>
      </c>
      <c r="D343" s="163">
        <f>MOD(B343,3)+'Container Panel'!$Q$38</f>
        <v>16</v>
      </c>
      <c r="E343" s="143">
        <f t="shared" si="193"/>
        <v>0</v>
      </c>
      <c r="F343" s="144" t="s">
        <v>75</v>
      </c>
      <c r="G343" s="145" t="str">
        <f>IFERROR(TRUNC(VLOOKUP($E343,'Container Panel'!$B$41:$Z$100,$D343,0)/(VLOOKUP(G$276,UI!$A$12:$O$51,VLOOKUP(G$277,$B$276:$C$278,2,0),0)/1000)),"")</f>
        <v/>
      </c>
      <c r="H343" s="145" t="str">
        <f>IFERROR(TRUNC(VLOOKUP($E343,'Container Panel'!$B$41:$Z$100,$D343,0)/(VLOOKUP(H$276,UI!$A$12:$O$51,VLOOKUP(H$277,$B$276:$C$278,2,0),0)/1000)),"")</f>
        <v/>
      </c>
      <c r="I343" s="145" t="str">
        <f>IFERROR(TRUNC(VLOOKUP($E343,'Container Panel'!$B$41:$Z$100,$D343,0)/(VLOOKUP(I$276,UI!$A$12:$O$51,VLOOKUP(I$277,$B$276:$C$278,2,0),0)/1000)),"")</f>
        <v/>
      </c>
      <c r="J343" s="145" t="str">
        <f>IFERROR(TRUNC(VLOOKUP($E343,'Container Panel'!$B$41:$Z$100,$D343,0)/(VLOOKUP(J$276,UI!$A$12:$O$51,VLOOKUP(J$277,$B$276:$C$278,2,0),0)/1000)),"")</f>
        <v/>
      </c>
      <c r="K343" s="145" t="str">
        <f>IFERROR(TRUNC(VLOOKUP($E343,'Container Panel'!$B$41:$Z$100,$D343,0)/(VLOOKUP(K$276,UI!$A$12:$O$51,VLOOKUP(K$277,$B$276:$C$278,2,0),0)/1000)),"")</f>
        <v/>
      </c>
      <c r="L343" s="145" t="str">
        <f>IFERROR(TRUNC(VLOOKUP($E343,'Container Panel'!$B$41:$Z$100,$D343,0)/(VLOOKUP(L$276,UI!$A$12:$O$51,VLOOKUP(L$277,$B$276:$C$278,2,0),0)/1000)),"")</f>
        <v/>
      </c>
      <c r="M343" s="145" t="str">
        <f>IFERROR(TRUNC(VLOOKUP($E343,'Container Panel'!$B$41:$Z$100,$D343,0)/(VLOOKUP(M$276,UI!$A$12:$O$51,VLOOKUP(M$277,$B$276:$C$278,2,0),0)/1000)),"")</f>
        <v/>
      </c>
      <c r="N343" s="145" t="str">
        <f>IFERROR(TRUNC(VLOOKUP($E343,'Container Panel'!$B$41:$Z$100,$D343,0)/(VLOOKUP(N$276,UI!$A$12:$O$51,VLOOKUP(N$277,$B$276:$C$278,2,0),0)/1000)),"")</f>
        <v/>
      </c>
      <c r="O343" s="145" t="str">
        <f>IFERROR(TRUNC(VLOOKUP($E343,'Container Panel'!$B$41:$Z$100,$D343,0)/(VLOOKUP(O$276,UI!$A$12:$O$51,VLOOKUP(O$277,$B$276:$C$278,2,0),0)/1000)),"")</f>
        <v/>
      </c>
      <c r="P343" s="145" t="str">
        <f>IFERROR(TRUNC(VLOOKUP($E343,'Container Panel'!$B$41:$Z$100,$D343,0)/(VLOOKUP(P$276,UI!$A$12:$O$51,VLOOKUP(P$277,$B$276:$C$278,2,0),0)/1000)),"")</f>
        <v/>
      </c>
      <c r="Q343" s="145" t="str">
        <f>IFERROR(TRUNC(VLOOKUP($E343,'Container Panel'!$B$41:$Z$100,$D343,0)/(VLOOKUP(Q$276,UI!$A$12:$O$51,VLOOKUP(Q$277,$B$276:$C$278,2,0),0)/1000)),"")</f>
        <v/>
      </c>
      <c r="R343" s="145" t="str">
        <f>IFERROR(TRUNC(VLOOKUP($E343,'Container Panel'!$B$41:$Z$100,$D343,0)/(VLOOKUP(R$276,UI!$A$12:$O$51,VLOOKUP(R$277,$B$276:$C$278,2,0),0)/1000)),"")</f>
        <v/>
      </c>
      <c r="S343" s="145" t="str">
        <f>IFERROR(TRUNC(VLOOKUP($E343,'Container Panel'!$B$41:$Z$100,$D343,0)/(VLOOKUP(S$276,UI!$A$12:$O$51,VLOOKUP(S$277,$B$276:$C$278,2,0),0)/1000)),"")</f>
        <v/>
      </c>
      <c r="T343" s="145" t="str">
        <f>IFERROR(TRUNC(VLOOKUP($E343,'Container Panel'!$B$41:$Z$100,$D343,0)/(VLOOKUP(T$276,UI!$A$12:$O$51,VLOOKUP(T$277,$B$276:$C$278,2,0),0)/1000)),"")</f>
        <v/>
      </c>
      <c r="U343" s="145" t="str">
        <f>IFERROR(TRUNC(VLOOKUP($E343,'Container Panel'!$B$41:$Z$100,$D343,0)/(VLOOKUP(U$276,UI!$A$12:$O$51,VLOOKUP(U$277,$B$276:$C$278,2,0),0)/1000)),"")</f>
        <v/>
      </c>
      <c r="V343" s="145" t="str">
        <f>IFERROR(TRUNC(VLOOKUP($E343,'Container Panel'!$B$41:$Z$100,$D343,0)/(VLOOKUP(V$276,UI!$A$12:$O$51,VLOOKUP(V$277,$B$276:$C$278,2,0),0)/1000)),"")</f>
        <v/>
      </c>
      <c r="W343" s="145" t="str">
        <f>IFERROR(TRUNC(VLOOKUP($E343,'Container Panel'!$B$41:$Z$100,$D343,0)/(VLOOKUP(W$276,UI!$A$12:$O$51,VLOOKUP(W$277,$B$276:$C$278,2,0),0)/1000)),"")</f>
        <v/>
      </c>
      <c r="X343" s="145" t="str">
        <f>IFERROR(TRUNC(VLOOKUP($E343,'Container Panel'!$B$41:$Z$100,$D343,0)/(VLOOKUP(X$276,UI!$A$12:$O$51,VLOOKUP(X$277,$B$276:$C$278,2,0),0)/1000)),"")</f>
        <v/>
      </c>
      <c r="Y343" s="145" t="str">
        <f>IFERROR(TRUNC(VLOOKUP($E343,'Container Panel'!$B$41:$Z$100,$D343,0)/(VLOOKUP(Y$276,UI!$A$12:$O$51,VLOOKUP(Y$277,$B$276:$C$278,2,0),0)/1000)),"")</f>
        <v/>
      </c>
      <c r="Z343" s="145" t="str">
        <f>IFERROR(TRUNC(VLOOKUP($E343,'Container Panel'!$B$41:$Z$100,$D343,0)/(VLOOKUP(Z$276,UI!$A$12:$O$51,VLOOKUP(Z$277,$B$276:$C$278,2,0),0)/1000)),"")</f>
        <v/>
      </c>
      <c r="AA343" s="145" t="str">
        <f>IFERROR(TRUNC(VLOOKUP($E343,'Container Panel'!$B$41:$Z$100,$D343,0)/(VLOOKUP(AA$276,UI!$A$12:$O$51,VLOOKUP(AA$277,$B$276:$C$278,2,0),0)/1000)),"")</f>
        <v/>
      </c>
      <c r="AB343" s="145" t="str">
        <f>IFERROR(TRUNC(VLOOKUP($E343,'Container Panel'!$B$41:$Z$100,$D343,0)/(VLOOKUP(AB$276,UI!$A$12:$O$51,VLOOKUP(AB$277,$B$276:$C$278,2,0),0)/1000)),"")</f>
        <v/>
      </c>
      <c r="AC343" s="145" t="str">
        <f>IFERROR(TRUNC(VLOOKUP($E343,'Container Panel'!$B$41:$Z$100,$D343,0)/(VLOOKUP(AC$276,UI!$A$12:$O$51,VLOOKUP(AC$277,$B$276:$C$278,2,0),0)/1000)),"")</f>
        <v/>
      </c>
      <c r="AD343" s="145" t="str">
        <f>IFERROR(TRUNC(VLOOKUP($E343,'Container Panel'!$B$41:$Z$100,$D343,0)/(VLOOKUP(AD$276,UI!$A$12:$O$51,VLOOKUP(AD$277,$B$276:$C$278,2,0),0)/1000)),"")</f>
        <v/>
      </c>
      <c r="AE343" s="145" t="str">
        <f>IFERROR(TRUNC(VLOOKUP($E343,'Container Panel'!$B$41:$Z$100,$D343,0)/(VLOOKUP(AE$276,UI!$A$12:$O$51,VLOOKUP(AE$277,$B$276:$C$278,2,0),0)/1000)),"")</f>
        <v/>
      </c>
      <c r="AF343" s="145" t="str">
        <f>IFERROR(TRUNC(VLOOKUP($E343,'Container Panel'!$B$41:$Z$100,$D343,0)/(VLOOKUP(AF$276,UI!$A$12:$O$51,VLOOKUP(AF$277,$B$276:$C$278,2,0),0)/1000)),"")</f>
        <v/>
      </c>
      <c r="AG343" s="145" t="str">
        <f>IFERROR(TRUNC(VLOOKUP($E343,'Container Panel'!$B$41:$Z$100,$D343,0)/(VLOOKUP(AG$276,UI!$A$12:$O$51,VLOOKUP(AG$277,$B$276:$C$278,2,0),0)/1000)),"")</f>
        <v/>
      </c>
      <c r="AH343" s="145" t="str">
        <f>IFERROR(TRUNC(VLOOKUP($E343,'Container Panel'!$B$41:$Z$100,$D343,0)/(VLOOKUP(AH$276,UI!$A$12:$O$51,VLOOKUP(AH$277,$B$276:$C$278,2,0),0)/1000)),"")</f>
        <v/>
      </c>
      <c r="AI343" s="145" t="str">
        <f>IFERROR(TRUNC(VLOOKUP($E343,'Container Panel'!$B$41:$Z$100,$D343,0)/(VLOOKUP(AI$276,UI!$A$12:$O$51,VLOOKUP(AI$277,$B$276:$C$278,2,0),0)/1000)),"")</f>
        <v/>
      </c>
      <c r="AJ343" s="145" t="str">
        <f>IFERROR(TRUNC(VLOOKUP($E343,'Container Panel'!$B$41:$Z$100,$D343,0)/(VLOOKUP(AJ$276,UI!$A$12:$O$51,VLOOKUP(AJ$277,$B$276:$C$278,2,0),0)/1000)),"")</f>
        <v/>
      </c>
      <c r="AK343" s="145" t="str">
        <f>IFERROR(TRUNC(VLOOKUP($E343,'Container Panel'!$B$41:$Z$100,$D343,0)/(VLOOKUP(AK$276,UI!$A$12:$O$51,VLOOKUP(AK$277,$B$276:$C$278,2,0),0)/1000)),"")</f>
        <v/>
      </c>
      <c r="AL343" s="145" t="str">
        <f>IFERROR(TRUNC(VLOOKUP($E343,'Container Panel'!$B$41:$Z$100,$D343,0)/(VLOOKUP(AL$276,UI!$A$12:$O$51,VLOOKUP(AL$277,$B$276:$C$278,2,0),0)/1000)),"")</f>
        <v/>
      </c>
      <c r="AM343" s="145" t="str">
        <f>IFERROR(TRUNC(VLOOKUP($E343,'Container Panel'!$B$41:$Z$100,$D343,0)/(VLOOKUP(AM$276,UI!$A$12:$O$51,VLOOKUP(AM$277,$B$276:$C$278,2,0),0)/1000)),"")</f>
        <v/>
      </c>
      <c r="AN343" s="145" t="str">
        <f>IFERROR(TRUNC(VLOOKUP($E343,'Container Panel'!$B$41:$Z$100,$D343,0)/(VLOOKUP(AN$276,UI!$A$12:$O$51,VLOOKUP(AN$277,$B$276:$C$278,2,0),0)/1000)),"")</f>
        <v/>
      </c>
      <c r="AO343" s="145" t="str">
        <f>IFERROR(TRUNC(VLOOKUP($E343,'Container Panel'!$B$41:$Z$100,$D343,0)/(VLOOKUP(AO$276,UI!$A$12:$O$51,VLOOKUP(AO$277,$B$276:$C$278,2,0),0)/1000)),"")</f>
        <v/>
      </c>
      <c r="AP343" s="145" t="str">
        <f>IFERROR(TRUNC(VLOOKUP($E343,'Container Panel'!$B$41:$Z$100,$D343,0)/(VLOOKUP(AP$276,UI!$A$12:$O$51,VLOOKUP(AP$277,$B$276:$C$278,2,0),0)/1000)),"")</f>
        <v/>
      </c>
      <c r="AQ343" s="145" t="str">
        <f>IFERROR(TRUNC(VLOOKUP($E343,'Container Panel'!$B$41:$Z$100,$D343,0)/(VLOOKUP(AQ$276,UI!$A$12:$O$51,VLOOKUP(AQ$277,$B$276:$C$278,2,0),0)/1000)),"")</f>
        <v/>
      </c>
      <c r="AR343" s="145" t="str">
        <f>IFERROR(TRUNC(VLOOKUP($E343,'Container Panel'!$B$41:$Z$100,$D343,0)/(VLOOKUP(AR$276,UI!$A$12:$O$51,VLOOKUP(AR$277,$B$276:$C$278,2,0),0)/1000)),"")</f>
        <v/>
      </c>
      <c r="AS343" s="145" t="str">
        <f>IFERROR(TRUNC(VLOOKUP($E343,'Container Panel'!$B$41:$Z$100,$D343,0)/(VLOOKUP(AS$276,UI!$A$12:$O$51,VLOOKUP(AS$277,$B$276:$C$278,2,0),0)/1000)),"")</f>
        <v/>
      </c>
      <c r="AT343" s="145" t="str">
        <f>IFERROR(TRUNC(VLOOKUP($E343,'Container Panel'!$B$41:$Z$100,$D343,0)/(VLOOKUP(AT$276,UI!$A$12:$O$51,VLOOKUP(AT$277,$B$276:$C$278,2,0),0)/1000)),"")</f>
        <v/>
      </c>
      <c r="AU343" s="145" t="str">
        <f>IFERROR(TRUNC(VLOOKUP($E343,'Container Panel'!$B$41:$Z$100,$D343,0)/(VLOOKUP(AU$276,UI!$A$12:$O$51,VLOOKUP(AU$277,$B$276:$C$278,2,0),0)/1000)),"")</f>
        <v/>
      </c>
      <c r="AV343" s="145" t="str">
        <f>IFERROR(TRUNC(VLOOKUP($E343,'Container Panel'!$B$41:$Z$100,$D343,0)/(VLOOKUP(AV$276,UI!$A$12:$O$51,VLOOKUP(AV$277,$B$276:$C$278,2,0),0)/1000)),"")</f>
        <v/>
      </c>
      <c r="AW343" s="145" t="str">
        <f>IFERROR(TRUNC(VLOOKUP($E343,'Container Panel'!$B$41:$Z$100,$D343,0)/(VLOOKUP(AW$276,UI!$A$12:$O$51,VLOOKUP(AW$277,$B$276:$C$278,2,0),0)/1000)),"")</f>
        <v/>
      </c>
      <c r="AX343" s="145" t="str">
        <f>IFERROR(TRUNC(VLOOKUP($E343,'Container Panel'!$B$41:$Z$100,$D343,0)/(VLOOKUP(AX$276,UI!$A$12:$O$51,VLOOKUP(AX$277,$B$276:$C$278,2,0),0)/1000)),"")</f>
        <v/>
      </c>
      <c r="AY343" s="145" t="str">
        <f>IFERROR(TRUNC(VLOOKUP($E343,'Container Panel'!$B$41:$Z$100,$D343,0)/(VLOOKUP(AY$276,UI!$A$12:$O$51,VLOOKUP(AY$277,$B$276:$C$278,2,0),0)/1000)),"")</f>
        <v/>
      </c>
      <c r="AZ343" s="145" t="str">
        <f>IFERROR(TRUNC(VLOOKUP($E343,'Container Panel'!$B$41:$Z$100,$D343,0)/(VLOOKUP(AZ$276,UI!$A$12:$O$51,VLOOKUP(AZ$277,$B$276:$C$278,2,0),0)/1000)),"")</f>
        <v/>
      </c>
      <c r="BA343" s="145" t="str">
        <f>IFERROR(TRUNC(VLOOKUP($E343,'Container Panel'!$B$41:$Z$100,$D343,0)/(VLOOKUP(BA$276,UI!$A$12:$O$51,VLOOKUP(BA$277,$B$276:$C$278,2,0),0)/1000)),"")</f>
        <v/>
      </c>
      <c r="BB343" s="145" t="str">
        <f>IFERROR(TRUNC(VLOOKUP($E343,'Container Panel'!$B$41:$Z$100,$D343,0)/(VLOOKUP(BB$276,UI!$A$12:$O$51,VLOOKUP(BB$277,$B$276:$C$278,2,0),0)/1000)),"")</f>
        <v/>
      </c>
      <c r="BC343" s="145" t="str">
        <f>IFERROR(TRUNC(VLOOKUP($E343,'Container Panel'!$B$41:$Z$100,$D343,0)/(VLOOKUP(BC$276,UI!$A$12:$O$51,VLOOKUP(BC$277,$B$276:$C$278,2,0),0)/1000)),"")</f>
        <v/>
      </c>
      <c r="BD343" s="145" t="str">
        <f>IFERROR(TRUNC(VLOOKUP($E343,'Container Panel'!$B$41:$Z$100,$D343,0)/(VLOOKUP(BD$276,UI!$A$12:$O$51,VLOOKUP(BD$277,$B$276:$C$278,2,0),0)/1000)),"")</f>
        <v/>
      </c>
      <c r="BE343" s="145" t="str">
        <f>IFERROR(TRUNC(VLOOKUP($E343,'Container Panel'!$B$41:$Z$100,$D343,0)/(VLOOKUP(BE$276,UI!$A$12:$O$51,VLOOKUP(BE$277,$B$276:$C$278,2,0),0)/1000)),"")</f>
        <v/>
      </c>
      <c r="BF343" s="145" t="str">
        <f>IFERROR(TRUNC(VLOOKUP($E343,'Container Panel'!$B$41:$Z$100,$D343,0)/(VLOOKUP(BF$276,UI!$A$12:$O$51,VLOOKUP(BF$277,$B$276:$C$278,2,0),0)/1000)),"")</f>
        <v/>
      </c>
      <c r="BG343" s="145" t="str">
        <f>IFERROR(TRUNC(VLOOKUP($E343,'Container Panel'!$B$41:$Z$100,$D343,0)/(VLOOKUP(BG$276,UI!$A$12:$O$51,VLOOKUP(BG$277,$B$276:$C$278,2,0),0)/1000)),"")</f>
        <v/>
      </c>
      <c r="BH343" s="145" t="str">
        <f>IFERROR(TRUNC(VLOOKUP($E343,'Container Panel'!$B$41:$Z$100,$D343,0)/(VLOOKUP(BH$276,UI!$A$12:$O$51,VLOOKUP(BH$277,$B$276:$C$278,2,0),0)/1000)),"")</f>
        <v/>
      </c>
      <c r="BI343" s="145" t="str">
        <f>IFERROR(TRUNC(VLOOKUP($E343,'Container Panel'!$B$41:$Z$100,$D343,0)/(VLOOKUP(BI$276,UI!$A$12:$O$51,VLOOKUP(BI$277,$B$276:$C$278,2,0),0)/1000)),"")</f>
        <v/>
      </c>
      <c r="BJ343" s="145" t="str">
        <f>IFERROR(TRUNC(VLOOKUP($E343,'Container Panel'!$B$41:$Z$100,$D343,0)/(VLOOKUP(BJ$276,UI!$A$12:$O$51,VLOOKUP(BJ$277,$B$276:$C$278,2,0),0)/1000)),"")</f>
        <v/>
      </c>
      <c r="BK343" s="145" t="str">
        <f>IFERROR(TRUNC(VLOOKUP($E343,'Container Panel'!$B$41:$Z$100,$D343,0)/(VLOOKUP(BK$276,UI!$A$12:$O$51,VLOOKUP(BK$277,$B$276:$C$278,2,0),0)/1000)),"")</f>
        <v/>
      </c>
      <c r="BL343" s="145" t="str">
        <f>IFERROR(TRUNC(VLOOKUP($E343,'Container Panel'!$B$41:$Z$100,$D343,0)/(VLOOKUP(BL$276,UI!$A$12:$O$51,VLOOKUP(BL$277,$B$276:$C$278,2,0),0)/1000)),"")</f>
        <v/>
      </c>
      <c r="BM343" s="145" t="str">
        <f>IFERROR(TRUNC(VLOOKUP($E343,'Container Panel'!$B$41:$Z$100,$D343,0)/(VLOOKUP(BM$276,UI!$A$12:$O$51,VLOOKUP(BM$277,$B$276:$C$278,2,0),0)/1000)),"")</f>
        <v/>
      </c>
      <c r="BN343" s="145" t="str">
        <f>IFERROR(TRUNC(VLOOKUP($E343,'Container Panel'!$B$41:$Z$100,$D343,0)/(VLOOKUP(BN$276,UI!$A$12:$O$51,VLOOKUP(BN$277,$B$276:$C$278,2,0),0)/1000)),"")</f>
        <v/>
      </c>
      <c r="BO343" s="145" t="str">
        <f>IFERROR(TRUNC(VLOOKUP($E343,'Container Panel'!$B$41:$Z$100,$D343,0)/(VLOOKUP(BO$276,UI!$A$12:$O$51,VLOOKUP(BO$277,$B$276:$C$278,2,0),0)/1000)),"")</f>
        <v/>
      </c>
      <c r="BP343" s="145" t="str">
        <f>IFERROR(TRUNC(VLOOKUP($E343,'Container Panel'!$B$41:$Z$100,$D343,0)/(VLOOKUP(BP$276,UI!$A$12:$O$51,VLOOKUP(BP$277,$B$276:$C$278,2,0),0)/1000)),"")</f>
        <v/>
      </c>
      <c r="BQ343" s="145" t="str">
        <f>IFERROR(TRUNC(VLOOKUP($E343,'Container Panel'!$B$41:$Z$100,$D343,0)/(VLOOKUP(BQ$276,UI!$A$12:$O$51,VLOOKUP(BQ$277,$B$276:$C$278,2,0),0)/1000)),"")</f>
        <v/>
      </c>
      <c r="BR343" s="145" t="str">
        <f>IFERROR(TRUNC(VLOOKUP($E343,'Container Panel'!$B$41:$Z$100,$D343,0)/(VLOOKUP(BR$276,UI!$A$12:$O$51,VLOOKUP(BR$277,$B$276:$C$278,2,0),0)/1000)),"")</f>
        <v/>
      </c>
      <c r="BS343" s="145" t="str">
        <f>IFERROR(TRUNC(VLOOKUP($E343,'Container Panel'!$B$41:$Z$100,$D343,0)/(VLOOKUP(BS$276,UI!$A$12:$O$51,VLOOKUP(BS$277,$B$276:$C$278,2,0),0)/1000)),"")</f>
        <v/>
      </c>
      <c r="BT343" s="145" t="str">
        <f>IFERROR(TRUNC(VLOOKUP($E343,'Container Panel'!$B$41:$Z$100,$D343,0)/(VLOOKUP(BT$276,UI!$A$12:$O$51,VLOOKUP(BT$277,$B$276:$C$278,2,0),0)/1000)),"")</f>
        <v/>
      </c>
      <c r="BU343" s="145" t="str">
        <f>IFERROR(TRUNC(VLOOKUP($E343,'Container Panel'!$B$41:$Z$100,$D343,0)/(VLOOKUP(BU$276,UI!$A$12:$O$51,VLOOKUP(BU$277,$B$276:$C$278,2,0),0)/1000)),"")</f>
        <v/>
      </c>
      <c r="BV343" s="145" t="str">
        <f>IFERROR(TRUNC(VLOOKUP($E343,'Container Panel'!$B$41:$Z$100,$D343,0)/(VLOOKUP(BV$276,UI!$A$12:$O$51,VLOOKUP(BV$277,$B$276:$C$278,2,0),0)/1000)),"")</f>
        <v/>
      </c>
      <c r="BW343" s="145" t="str">
        <f>IFERROR(TRUNC(VLOOKUP($E343,'Container Panel'!$B$41:$Z$100,$D343,0)/(VLOOKUP(BW$276,UI!$A$12:$O$51,VLOOKUP(BW$277,$B$276:$C$278,2,0),0)/1000)),"")</f>
        <v/>
      </c>
      <c r="BX343" s="145" t="str">
        <f>IFERROR(TRUNC(VLOOKUP($E343,'Container Panel'!$B$41:$Z$100,$D343,0)/(VLOOKUP(BX$276,UI!$A$12:$O$51,VLOOKUP(BX$277,$B$276:$C$278,2,0),0)/1000)),"")</f>
        <v/>
      </c>
      <c r="BY343" s="145" t="str">
        <f>IFERROR(TRUNC(VLOOKUP($E343,'Container Panel'!$B$41:$Z$100,$D343,0)/(VLOOKUP(BY$276,UI!$A$12:$O$51,VLOOKUP(BY$277,$B$276:$C$278,2,0),0)/1000)),"")</f>
        <v/>
      </c>
      <c r="BZ343" s="145" t="str">
        <f>IFERROR(TRUNC(VLOOKUP($E343,'Container Panel'!$B$41:$Z$100,$D343,0)/(VLOOKUP(BZ$276,UI!$A$12:$O$51,VLOOKUP(BZ$277,$B$276:$C$278,2,0),0)/1000)),"")</f>
        <v/>
      </c>
      <c r="CA343" s="145" t="str">
        <f>IFERROR(TRUNC(VLOOKUP($E343,'Container Panel'!$B$41:$Z$100,$D343,0)/(VLOOKUP(CA$276,UI!$A$12:$O$51,VLOOKUP(CA$277,$B$276:$C$278,2,0),0)/1000)),"")</f>
        <v/>
      </c>
      <c r="CB343" s="145" t="str">
        <f>IFERROR(TRUNC(VLOOKUP($E343,'Container Panel'!$B$41:$Z$100,$D343,0)/(VLOOKUP(CB$276,UI!$A$12:$O$51,VLOOKUP(CB$277,$B$276:$C$278,2,0),0)/1000)),"")</f>
        <v/>
      </c>
      <c r="CC343" s="145" t="str">
        <f>IFERROR(TRUNC(VLOOKUP($E343,'Container Panel'!$B$41:$Z$100,$D343,0)/(VLOOKUP(CC$276,UI!$A$12:$O$51,VLOOKUP(CC$277,$B$276:$C$278,2,0),0)/1000)),"")</f>
        <v/>
      </c>
      <c r="CD343" s="145" t="str">
        <f>IFERROR(TRUNC(VLOOKUP($E343,'Container Panel'!$B$41:$Z$100,$D343,0)/(VLOOKUP(CD$276,UI!$A$12:$O$51,VLOOKUP(CD$277,$B$276:$C$278,2,0),0)/1000)),"")</f>
        <v/>
      </c>
      <c r="CE343" s="145" t="str">
        <f>IFERROR(TRUNC(VLOOKUP($E343,'Container Panel'!$B$41:$Z$100,$D343,0)/(VLOOKUP(CE$276,UI!$A$12:$O$51,VLOOKUP(CE$277,$B$276:$C$278,2,0),0)/1000)),"")</f>
        <v/>
      </c>
      <c r="CF343" s="145" t="str">
        <f>IFERROR(TRUNC(VLOOKUP($E343,'Container Panel'!$B$41:$Z$100,$D343,0)/(VLOOKUP(CF$276,UI!$A$12:$O$51,VLOOKUP(CF$277,$B$276:$C$278,2,0),0)/1000)),"")</f>
        <v/>
      </c>
      <c r="CG343" s="145" t="str">
        <f>IFERROR(TRUNC(VLOOKUP($E343,'Container Panel'!$B$41:$Z$100,$D343,0)/(VLOOKUP(CG$276,UI!$A$12:$O$51,VLOOKUP(CG$277,$B$276:$C$278,2,0),0)/1000)),"")</f>
        <v/>
      </c>
      <c r="CH343" s="145" t="str">
        <f>IFERROR(TRUNC(VLOOKUP($E343,'Container Panel'!$B$41:$Z$100,$D343,0)/(VLOOKUP(CH$276,UI!$A$12:$O$51,VLOOKUP(CH$277,$B$276:$C$278,2,0),0)/1000)),"")</f>
        <v/>
      </c>
      <c r="CI343" s="145" t="str">
        <f>IFERROR(TRUNC(VLOOKUP($E343,'Container Panel'!$B$41:$Z$100,$D343,0)/(VLOOKUP(CI$276,UI!$A$12:$O$51,VLOOKUP(CI$277,$B$276:$C$278,2,0),0)/1000)),"")</f>
        <v/>
      </c>
      <c r="CJ343" s="145" t="str">
        <f>IFERROR(TRUNC(VLOOKUP($E343,'Container Panel'!$B$41:$Z$100,$D343,0)/(VLOOKUP(CJ$276,UI!$A$12:$O$51,VLOOKUP(CJ$277,$B$276:$C$278,2,0),0)/1000)),"")</f>
        <v/>
      </c>
      <c r="CK343" s="145" t="str">
        <f>IFERROR(TRUNC(VLOOKUP($E343,'Container Panel'!$B$41:$Z$100,$D343,0)/(VLOOKUP(CK$276,UI!$A$12:$O$51,VLOOKUP(CK$277,$B$276:$C$278,2,0),0)/1000)),"")</f>
        <v/>
      </c>
      <c r="CL343" s="145" t="str">
        <f>IFERROR(TRUNC(VLOOKUP($E343,'Container Panel'!$B$41:$Z$100,$D343,0)/(VLOOKUP(CL$276,UI!$A$12:$O$51,VLOOKUP(CL$277,$B$276:$C$278,2,0),0)/1000)),"")</f>
        <v/>
      </c>
      <c r="CM343" s="145" t="str">
        <f>IFERROR(TRUNC(VLOOKUP($E343,'Container Panel'!$B$41:$Z$100,$D343,0)/(VLOOKUP(CM$276,UI!$A$12:$O$51,VLOOKUP(CM$277,$B$276:$C$278,2,0),0)/1000)),"")</f>
        <v/>
      </c>
      <c r="CN343" s="145" t="str">
        <f>IFERROR(TRUNC(VLOOKUP($E343,'Container Panel'!$B$41:$Z$100,$D343,0)/(VLOOKUP(CN$276,UI!$A$12:$O$51,VLOOKUP(CN$277,$B$276:$C$278,2,0),0)/1000)),"")</f>
        <v/>
      </c>
      <c r="CO343" s="145" t="str">
        <f>IFERROR(TRUNC(VLOOKUP($E343,'Container Panel'!$B$41:$Z$100,$D343,0)/(VLOOKUP(CO$276,UI!$A$12:$O$51,VLOOKUP(CO$277,$B$276:$C$278,2,0),0)/1000)),"")</f>
        <v/>
      </c>
      <c r="CP343" s="145" t="str">
        <f>IFERROR(TRUNC(VLOOKUP($E343,'Container Panel'!$B$41:$Z$100,$D343,0)/(VLOOKUP(CP$276,UI!$A$12:$O$51,VLOOKUP(CP$277,$B$276:$C$278,2,0),0)/1000)),"")</f>
        <v/>
      </c>
      <c r="CQ343" s="145" t="str">
        <f>IFERROR(TRUNC(VLOOKUP($E343,'Container Panel'!$B$41:$Z$100,$D343,0)/(VLOOKUP(CQ$276,UI!$A$12:$O$51,VLOOKUP(CQ$277,$B$276:$C$278,2,0),0)/1000)),"")</f>
        <v/>
      </c>
      <c r="CR343" s="145" t="str">
        <f>IFERROR(TRUNC(VLOOKUP($E343,'Container Panel'!$B$41:$Z$100,$D343,0)/(VLOOKUP(CR$276,UI!$A$12:$O$51,VLOOKUP(CR$277,$B$276:$C$278,2,0),0)/1000)),"")</f>
        <v/>
      </c>
      <c r="CS343" s="145" t="str">
        <f>IFERROR(TRUNC(VLOOKUP($E343,'Container Panel'!$B$41:$Z$100,$D343,0)/(VLOOKUP(CS$276,UI!$A$12:$O$51,VLOOKUP(CS$277,$B$276:$C$278,2,0),0)/1000)),"")</f>
        <v/>
      </c>
      <c r="CT343" s="145" t="str">
        <f>IFERROR(TRUNC(VLOOKUP($E343,'Container Panel'!$B$41:$Z$100,$D343,0)/(VLOOKUP(CT$276,UI!$A$12:$O$51,VLOOKUP(CT$277,$B$276:$C$278,2,0),0)/1000)),"")</f>
        <v/>
      </c>
      <c r="CU343" s="145" t="str">
        <f>IFERROR(TRUNC(VLOOKUP($E343,'Container Panel'!$B$41:$Z$100,$D343,0)/(VLOOKUP(CU$276,UI!$A$12:$O$51,VLOOKUP(CU$277,$B$276:$C$278,2,0),0)/1000)),"")</f>
        <v/>
      </c>
      <c r="CV343" s="145" t="str">
        <f>IFERROR(TRUNC(VLOOKUP($E343,'Container Panel'!$B$41:$Z$100,$D343,0)/(VLOOKUP(CV$276,UI!$A$12:$O$51,VLOOKUP(CV$277,$B$276:$C$278,2,0),0)/1000)),"")</f>
        <v/>
      </c>
      <c r="CW343" s="145" t="str">
        <f>IFERROR(TRUNC(VLOOKUP($E343,'Container Panel'!$B$41:$Z$100,$D343,0)/(VLOOKUP(CW$276,UI!$A$12:$O$51,VLOOKUP(CW$277,$B$276:$C$278,2,0),0)/1000)),"")</f>
        <v/>
      </c>
      <c r="CX343" s="145" t="str">
        <f>IFERROR(TRUNC(VLOOKUP($E343,'Container Panel'!$B$41:$Z$100,$D343,0)/(VLOOKUP(CX$276,UI!$A$12:$O$51,VLOOKUP(CX$277,$B$276:$C$278,2,0),0)/1000)),"")</f>
        <v/>
      </c>
      <c r="CY343" s="145" t="str">
        <f>IFERROR(TRUNC(VLOOKUP($E343,'Container Panel'!$B$41:$Z$100,$D343,0)/(VLOOKUP(CY$276,UI!$A$12:$O$51,VLOOKUP(CY$277,$B$276:$C$278,2,0),0)/1000)),"")</f>
        <v/>
      </c>
      <c r="CZ343" s="145" t="str">
        <f>IFERROR(TRUNC(VLOOKUP($E343,'Container Panel'!$B$41:$Z$100,$D343,0)/(VLOOKUP(CZ$276,UI!$A$12:$O$51,VLOOKUP(CZ$277,$B$276:$C$278,2,0),0)/1000)),"")</f>
        <v/>
      </c>
      <c r="DA343" s="145" t="str">
        <f>IFERROR(TRUNC(VLOOKUP($E343,'Container Panel'!$B$41:$Z$100,$D343,0)/(VLOOKUP(DA$276,UI!$A$12:$O$51,VLOOKUP(DA$277,$B$276:$C$278,2,0),0)/1000)),"")</f>
        <v/>
      </c>
      <c r="DB343" s="145" t="str">
        <f>IFERROR(TRUNC(VLOOKUP($E343,'Container Panel'!$B$41:$Z$100,$D343,0)/(VLOOKUP(DB$276,UI!$A$12:$O$51,VLOOKUP(DB$277,$B$276:$C$278,2,0),0)/1000)),"")</f>
        <v/>
      </c>
      <c r="DC343" s="145" t="str">
        <f>IFERROR(TRUNC(VLOOKUP($E343,'Container Panel'!$B$41:$Z$100,$D343,0)/(VLOOKUP(DC$276,UI!$A$12:$O$51,VLOOKUP(DC$277,$B$276:$C$278,2,0),0)/1000)),"")</f>
        <v/>
      </c>
      <c r="DD343" s="145" t="str">
        <f>IFERROR(TRUNC(VLOOKUP($E343,'Container Panel'!$B$41:$Z$100,$D343,0)/(VLOOKUP(DD$276,UI!$A$12:$O$51,VLOOKUP(DD$277,$B$276:$C$278,2,0),0)/1000)),"")</f>
        <v/>
      </c>
      <c r="DE343" s="145" t="str">
        <f>IFERROR(TRUNC(VLOOKUP($E343,'Container Panel'!$B$41:$Z$100,$D343,0)/(VLOOKUP(DE$276,UI!$A$12:$O$51,VLOOKUP(DE$277,$B$276:$C$278,2,0),0)/1000)),"")</f>
        <v/>
      </c>
      <c r="DF343" s="145" t="str">
        <f>IFERROR(TRUNC(VLOOKUP($E343,'Container Panel'!$B$41:$Z$100,$D343,0)/(VLOOKUP(DF$276,UI!$A$12:$O$51,VLOOKUP(DF$277,$B$276:$C$278,2,0),0)/1000)),"")</f>
        <v/>
      </c>
      <c r="DG343" s="145" t="str">
        <f>IFERROR(TRUNC(VLOOKUP($E343,'Container Panel'!$B$41:$Z$100,$D343,0)/(VLOOKUP(DG$276,UI!$A$12:$O$51,VLOOKUP(DG$277,$B$276:$C$278,2,0),0)/1000)),"")</f>
        <v/>
      </c>
      <c r="DH343" s="145" t="str">
        <f>IFERROR(TRUNC(VLOOKUP($E343,'Container Panel'!$B$41:$Z$100,$D343,0)/(VLOOKUP(DH$276,UI!$A$12:$O$51,VLOOKUP(DH$277,$B$276:$C$278,2,0),0)/1000)),"")</f>
        <v/>
      </c>
      <c r="DI343" s="145" t="str">
        <f>IFERROR(TRUNC(VLOOKUP($E343,'Container Panel'!$B$41:$Z$100,$D343,0)/(VLOOKUP(DI$276,UI!$A$12:$O$51,VLOOKUP(DI$277,$B$276:$C$278,2,0),0)/1000)),"")</f>
        <v/>
      </c>
      <c r="DJ343" s="145" t="str">
        <f>IFERROR(TRUNC(VLOOKUP($E343,'Container Panel'!$B$41:$Z$100,$D343,0)/(VLOOKUP(DJ$276,UI!$A$12:$O$51,VLOOKUP(DJ$277,$B$276:$C$278,2,0),0)/1000)),"")</f>
        <v/>
      </c>
      <c r="DK343" s="145" t="str">
        <f>IFERROR(TRUNC(VLOOKUP($E343,'Container Panel'!$B$41:$Z$100,$D343,0)/(VLOOKUP(DK$276,UI!$A$12:$O$51,VLOOKUP(DK$277,$B$276:$C$278,2,0),0)/1000)),"")</f>
        <v/>
      </c>
      <c r="DL343" s="145" t="str">
        <f>IFERROR(TRUNC(VLOOKUP($E343,'Container Panel'!$B$41:$Z$100,$D343,0)/(VLOOKUP(DL$276,UI!$A$12:$O$51,VLOOKUP(DL$277,$B$276:$C$278,2,0),0)/1000)),"")</f>
        <v/>
      </c>
      <c r="DM343" s="145" t="str">
        <f>IFERROR(TRUNC(VLOOKUP($E343,'Container Panel'!$B$41:$Z$100,$D343,0)/(VLOOKUP(DM$276,UI!$A$12:$O$51,VLOOKUP(DM$277,$B$276:$C$278,2,0),0)/1000)),"")</f>
        <v/>
      </c>
      <c r="DN343" s="145" t="str">
        <f>IFERROR(TRUNC(VLOOKUP($E343,'Container Panel'!$B$41:$Z$100,$D343,0)/(VLOOKUP(DN$276,UI!$A$12:$O$51,VLOOKUP(DN$277,$B$276:$C$278,2,0),0)/1000)),"")</f>
        <v/>
      </c>
      <c r="DO343" s="145" t="str">
        <f>IFERROR(TRUNC(VLOOKUP($E343,'Container Panel'!$B$41:$Z$100,$D343,0)/(VLOOKUP(DO$276,UI!$A$12:$O$51,VLOOKUP(DO$277,$B$276:$C$278,2,0),0)/1000)),"")</f>
        <v/>
      </c>
      <c r="DP343" s="145" t="str">
        <f>IFERROR(TRUNC(VLOOKUP($E343,'Container Panel'!$B$41:$Z$100,$D343,0)/(VLOOKUP(DP$276,UI!$A$12:$O$51,VLOOKUP(DP$277,$B$276:$C$278,2,0),0)/1000)),"")</f>
        <v/>
      </c>
      <c r="DQ343" s="145" t="str">
        <f>IFERROR(TRUNC(VLOOKUP($E343,'Container Panel'!$B$41:$Z$100,$D343,0)/(VLOOKUP(DQ$276,UI!$A$12:$O$51,VLOOKUP(DQ$277,$B$276:$C$278,2,0),0)/1000)),"")</f>
        <v/>
      </c>
      <c r="DR343" s="145" t="str">
        <f>IFERROR(TRUNC(VLOOKUP($E343,'Container Panel'!$B$41:$Z$100,$D343,0)/(VLOOKUP(DR$276,UI!$A$12:$O$51,VLOOKUP(DR$277,$B$276:$C$278,2,0),0)/1000)),"")</f>
        <v/>
      </c>
      <c r="DS343" s="145" t="str">
        <f>IFERROR(TRUNC(VLOOKUP($E343,'Container Panel'!$B$41:$Z$100,$D343,0)/(VLOOKUP(DS$276,UI!$A$12:$O$51,VLOOKUP(DS$277,$B$276:$C$278,2,0),0)/1000)),"")</f>
        <v/>
      </c>
      <c r="DT343" s="145" t="str">
        <f>IFERROR(TRUNC(VLOOKUP($E343,'Container Panel'!$B$41:$Z$100,$D343,0)/(VLOOKUP(DT$276,UI!$A$12:$O$51,VLOOKUP(DT$277,$B$276:$C$278,2,0),0)/1000)),"")</f>
        <v/>
      </c>
      <c r="DU343" s="145" t="str">
        <f>IFERROR(TRUNC(VLOOKUP($E343,'Container Panel'!$B$41:$Z$100,$D343,0)/(VLOOKUP(DU$276,UI!$A$12:$O$51,VLOOKUP(DU$277,$B$276:$C$278,2,0),0)/1000)),"")</f>
        <v/>
      </c>
      <c r="DV343" s="145" t="str">
        <f>IFERROR(TRUNC(VLOOKUP($E343,'Container Panel'!$B$41:$Z$100,$D343,0)/(VLOOKUP(DV$276,UI!$A$12:$O$51,VLOOKUP(DV$277,$B$276:$C$278,2,0),0)/1000)),"")</f>
        <v/>
      </c>
      <c r="DW343" s="145" t="str">
        <f>IFERROR(TRUNC(VLOOKUP($E343,'Container Panel'!$B$41:$Z$100,$D343,0)/(VLOOKUP(DW$276,UI!$A$12:$O$51,VLOOKUP(DW$277,$B$276:$C$278,2,0),0)/1000)),"")</f>
        <v/>
      </c>
      <c r="DX343" s="145" t="str">
        <f>IFERROR(TRUNC(VLOOKUP($E343,'Container Panel'!$B$41:$Z$100,$D343,0)/(VLOOKUP(DX$276,UI!$A$12:$O$51,VLOOKUP(DX$277,$B$276:$C$278,2,0),0)/1000)),"")</f>
        <v/>
      </c>
      <c r="DY343" s="145" t="str">
        <f>IFERROR(TRUNC(VLOOKUP($E343,'Container Panel'!$B$41:$Z$100,$D343,0)/(VLOOKUP(DY$276,UI!$A$12:$O$51,VLOOKUP(DY$277,$B$276:$C$278,2,0),0)/1000)),"")</f>
        <v/>
      </c>
      <c r="DZ343" s="145" t="str">
        <f>IFERROR(TRUNC(VLOOKUP($E343,'Container Panel'!$B$41:$Z$100,$D343,0)/(VLOOKUP(DZ$276,UI!$A$12:$O$51,VLOOKUP(DZ$277,$B$276:$C$278,2,0),0)/1000)),"")</f>
        <v/>
      </c>
      <c r="EA343" s="145" t="str">
        <f>IFERROR(TRUNC(VLOOKUP($E343,'Container Panel'!$B$41:$Z$100,$D343,0)/(VLOOKUP(EA$276,UI!$A$12:$O$51,VLOOKUP(EA$277,$B$276:$C$278,2,0),0)/1000)),"")</f>
        <v/>
      </c>
      <c r="EB343" s="145" t="str">
        <f>IFERROR(TRUNC(VLOOKUP($E343,'Container Panel'!$B$41:$Z$100,$D343,0)/(VLOOKUP(EB$276,UI!$A$12:$O$51,VLOOKUP(EB$277,$B$276:$C$278,2,0),0)/1000)),"")</f>
        <v/>
      </c>
      <c r="EC343" s="145" t="str">
        <f>IFERROR(TRUNC(VLOOKUP($E343,'Container Panel'!$B$41:$Z$100,$D343,0)/(VLOOKUP(EC$276,UI!$A$12:$O$51,VLOOKUP(EC$277,$B$276:$C$278,2,0),0)/1000)),"")</f>
        <v/>
      </c>
      <c r="ED343" s="145" t="str">
        <f>IFERROR(TRUNC(VLOOKUP($E343,'Container Panel'!$B$41:$Z$100,$D343,0)/(VLOOKUP(ED$276,UI!$A$12:$O$51,VLOOKUP(ED$277,$B$276:$C$278,2,0),0)/1000)),"")</f>
        <v/>
      </c>
      <c r="EE343" s="145" t="str">
        <f>IFERROR(TRUNC(VLOOKUP($E343,'Container Panel'!$B$41:$Z$100,$D343,0)/(VLOOKUP(EE$276,UI!$A$12:$O$51,VLOOKUP(EE$277,$B$276:$C$278,2,0),0)/1000)),"")</f>
        <v/>
      </c>
      <c r="EF343" s="145" t="str">
        <f>IFERROR(TRUNC(VLOOKUP($E343,'Container Panel'!$B$41:$Z$100,$D343,0)/(VLOOKUP(EF$276,UI!$A$12:$O$51,VLOOKUP(EF$277,$B$276:$C$278,2,0),0)/1000)),"")</f>
        <v/>
      </c>
      <c r="EG343" s="145" t="str">
        <f>IFERROR(TRUNC(VLOOKUP($E343,'Container Panel'!$B$41:$Z$100,$D343,0)/(VLOOKUP(EG$276,UI!$A$12:$O$51,VLOOKUP(EG$277,$B$276:$C$278,2,0),0)/1000)),"")</f>
        <v/>
      </c>
      <c r="EH343" s="145" t="str">
        <f>IFERROR(TRUNC(VLOOKUP($E343,'Container Panel'!$B$41:$Z$100,$D343,0)/(VLOOKUP(EH$276,UI!$A$12:$O$51,VLOOKUP(EH$277,$B$276:$C$278,2,0),0)/1000)),"")</f>
        <v/>
      </c>
      <c r="EI343" s="145" t="str">
        <f>IFERROR(TRUNC(VLOOKUP($E343,'Container Panel'!$B$41:$Z$100,$D343,0)/(VLOOKUP(EI$276,UI!$A$12:$O$51,VLOOKUP(EI$277,$B$276:$C$278,2,0),0)/1000)),"")</f>
        <v/>
      </c>
      <c r="EJ343" s="145" t="str">
        <f>IFERROR(TRUNC(VLOOKUP($E343,'Container Panel'!$B$41:$Z$100,$D343,0)/(VLOOKUP(EJ$276,UI!$A$12:$O$51,VLOOKUP(EJ$277,$B$276:$C$278,2,0),0)/1000)),"")</f>
        <v/>
      </c>
      <c r="EK343" s="145" t="str">
        <f>IFERROR(TRUNC(VLOOKUP($E343,'Container Panel'!$B$41:$Z$100,$D343,0)/(VLOOKUP(EK$276,UI!$A$12:$O$51,VLOOKUP(EK$277,$B$276:$C$278,2,0),0)/1000)),"")</f>
        <v/>
      </c>
      <c r="EL343" s="145" t="str">
        <f>IFERROR(TRUNC(VLOOKUP($E343,'Container Panel'!$B$41:$Z$100,$D343,0)/(VLOOKUP(EL$276,UI!$A$12:$O$51,VLOOKUP(EL$277,$B$276:$C$278,2,0),0)/1000)),"")</f>
        <v/>
      </c>
      <c r="EM343" s="145" t="str">
        <f>IFERROR(TRUNC(VLOOKUP($E343,'Container Panel'!$B$41:$Z$100,$D343,0)/(VLOOKUP(EM$276,UI!$A$12:$O$51,VLOOKUP(EM$277,$B$276:$C$278,2,0),0)/1000)),"")</f>
        <v/>
      </c>
      <c r="EN343" s="145" t="str">
        <f>IFERROR(TRUNC(VLOOKUP($E343,'Container Panel'!$B$41:$Z$100,$D343,0)/(VLOOKUP(EN$276,UI!$A$12:$O$51,VLOOKUP(EN$277,$B$276:$C$278,2,0),0)/1000)),"")</f>
        <v/>
      </c>
      <c r="EO343" s="145" t="str">
        <f>IFERROR(TRUNC(VLOOKUP($E343,'Container Panel'!$B$41:$Z$100,$D343,0)/(VLOOKUP(EO$276,UI!$A$12:$O$51,VLOOKUP(EO$277,$B$276:$C$278,2,0),0)/1000)),"")</f>
        <v/>
      </c>
      <c r="EP343" s="145" t="str">
        <f>IFERROR(TRUNC(VLOOKUP($E343,'Container Panel'!$B$41:$Z$100,$D343,0)/(VLOOKUP(EP$276,UI!$A$12:$O$51,VLOOKUP(EP$277,$B$276:$C$278,2,0),0)/1000)),"")</f>
        <v/>
      </c>
      <c r="EQ343" s="145" t="str">
        <f>IFERROR(TRUNC(VLOOKUP($E343,'Container Panel'!$B$41:$Z$100,$D343,0)/(VLOOKUP(EQ$276,UI!$A$12:$O$51,VLOOKUP(EQ$277,$B$276:$C$278,2,0),0)/1000)),"")</f>
        <v/>
      </c>
      <c r="ER343" s="145" t="str">
        <f>IFERROR(TRUNC(VLOOKUP($E343,'Container Panel'!$B$41:$Z$100,$D343,0)/(VLOOKUP(ER$276,UI!$A$12:$O$51,VLOOKUP(ER$277,$B$276:$C$278,2,0),0)/1000)),"")</f>
        <v/>
      </c>
      <c r="ES343" s="145" t="str">
        <f>IFERROR(TRUNC(VLOOKUP($E343,'Container Panel'!$B$41:$Z$100,$D343,0)/(VLOOKUP(ES$276,UI!$A$12:$O$51,VLOOKUP(ES$277,$B$276:$C$278,2,0),0)/1000)),"")</f>
        <v/>
      </c>
      <c r="ET343" s="145" t="str">
        <f>IFERROR(TRUNC(VLOOKUP($E343,'Container Panel'!$B$41:$Z$100,$D343,0)/(VLOOKUP(ET$276,UI!$A$12:$O$51,VLOOKUP(ET$277,$B$276:$C$278,2,0),0)/1000)),"")</f>
        <v/>
      </c>
      <c r="EU343" s="145" t="str">
        <f>IFERROR(TRUNC(VLOOKUP($E343,'Container Panel'!$B$41:$Z$100,$D343,0)/(VLOOKUP(EU$276,UI!$A$12:$O$51,VLOOKUP(EU$277,$B$276:$C$278,2,0),0)/1000)),"")</f>
        <v/>
      </c>
      <c r="EV343" s="145" t="str">
        <f>IFERROR(TRUNC(VLOOKUP($E343,'Container Panel'!$B$41:$Z$100,$D343,0)/(VLOOKUP(EV$276,UI!$A$12:$O$51,VLOOKUP(EV$277,$B$276:$C$278,2,0),0)/1000)),"")</f>
        <v/>
      </c>
      <c r="EW343" s="145" t="str">
        <f>IFERROR(TRUNC(VLOOKUP($E343,'Container Panel'!$B$41:$Z$100,$D343,0)/(VLOOKUP(EW$276,UI!$A$12:$O$51,VLOOKUP(EW$277,$B$276:$C$278,2,0),0)/1000)),"")</f>
        <v/>
      </c>
      <c r="EX343" s="145" t="str">
        <f>IFERROR(TRUNC(VLOOKUP($E343,'Container Panel'!$B$41:$Z$100,$D343,0)/(VLOOKUP(EX$276,UI!$A$12:$O$51,VLOOKUP(EX$277,$B$276:$C$278,2,0),0)/1000)),"")</f>
        <v/>
      </c>
      <c r="EY343" s="145" t="str">
        <f>IFERROR(TRUNC(VLOOKUP($E343,'Container Panel'!$B$41:$Z$100,$D343,0)/(VLOOKUP(EY$276,UI!$A$12:$O$51,VLOOKUP(EY$277,$B$276:$C$278,2,0),0)/1000)),"")</f>
        <v/>
      </c>
      <c r="EZ343" s="145" t="str">
        <f>IFERROR(TRUNC(VLOOKUP($E343,'Container Panel'!$B$41:$Z$100,$D343,0)/(VLOOKUP(EZ$276,UI!$A$12:$O$51,VLOOKUP(EZ$277,$B$276:$C$278,2,0),0)/1000)),"")</f>
        <v/>
      </c>
      <c r="FA343" s="145" t="str">
        <f>IFERROR(TRUNC(VLOOKUP($E343,'Container Panel'!$B$41:$Z$100,$D343,0)/(VLOOKUP(FA$276,UI!$A$12:$O$51,VLOOKUP(FA$277,$B$276:$C$278,2,0),0)/1000)),"")</f>
        <v/>
      </c>
      <c r="FB343" s="145" t="str">
        <f>IFERROR(TRUNC(VLOOKUP($E343,'Container Panel'!$B$41:$Z$100,$D343,0)/(VLOOKUP(FB$276,UI!$A$12:$O$51,VLOOKUP(FB$277,$B$276:$C$278,2,0),0)/1000)),"")</f>
        <v/>
      </c>
      <c r="FC343" s="145" t="str">
        <f>IFERROR(TRUNC(VLOOKUP($E343,'Container Panel'!$B$41:$Z$100,$D343,0)/(VLOOKUP(FC$276,UI!$A$12:$O$51,VLOOKUP(FC$277,$B$276:$C$278,2,0),0)/1000)),"")</f>
        <v/>
      </c>
      <c r="FD343" s="145" t="str">
        <f>IFERROR(TRUNC(VLOOKUP($E343,'Container Panel'!$B$41:$Z$100,$D343,0)/(VLOOKUP(FD$276,UI!$A$12:$O$51,VLOOKUP(FD$277,$B$276:$C$278,2,0),0)/1000)),"")</f>
        <v/>
      </c>
      <c r="FE343" s="145" t="str">
        <f>IFERROR(TRUNC(VLOOKUP($E343,'Container Panel'!$B$41:$Z$100,$D343,0)/(VLOOKUP(FE$276,UI!$A$12:$O$51,VLOOKUP(FE$277,$B$276:$C$278,2,0),0)/1000)),"")</f>
        <v/>
      </c>
      <c r="FF343" s="145" t="str">
        <f>IFERROR(TRUNC(VLOOKUP($E343,'Container Panel'!$B$41:$Z$100,$D343,0)/(VLOOKUP(FF$276,UI!$A$12:$O$51,VLOOKUP(FF$277,$B$276:$C$278,2,0),0)/1000)),"")</f>
        <v/>
      </c>
      <c r="FG343" s="145" t="str">
        <f>IFERROR(TRUNC(VLOOKUP($E343,'Container Panel'!$B$41:$Z$100,$D343,0)/(VLOOKUP(FG$276,UI!$A$12:$O$51,VLOOKUP(FG$277,$B$276:$C$278,2,0),0)/1000)),"")</f>
        <v/>
      </c>
      <c r="FH343" s="145" t="str">
        <f>IFERROR(TRUNC(VLOOKUP($E343,'Container Panel'!$B$41:$Z$100,$D343,0)/(VLOOKUP(FH$276,UI!$A$12:$O$51,VLOOKUP(FH$277,$B$276:$C$278,2,0),0)/1000)),"")</f>
        <v/>
      </c>
      <c r="FI343" s="145" t="str">
        <f>IFERROR(TRUNC(VLOOKUP($E343,'Container Panel'!$B$41:$Z$100,$D343,0)/(VLOOKUP(FI$276,UI!$A$12:$O$51,VLOOKUP(FI$277,$B$276:$C$278,2,0),0)/1000)),"")</f>
        <v/>
      </c>
      <c r="FJ343" s="145" t="str">
        <f>IFERROR(TRUNC(VLOOKUP($E343,'Container Panel'!$B$41:$Z$100,$D343,0)/(VLOOKUP(FJ$276,UI!$A$12:$O$51,VLOOKUP(FJ$277,$B$276:$C$278,2,0),0)/1000)),"")</f>
        <v/>
      </c>
      <c r="FK343" s="145" t="str">
        <f>IFERROR(TRUNC(VLOOKUP($E343,'Container Panel'!$B$41:$Z$100,$D343,0)/(VLOOKUP(FK$276,UI!$A$12:$O$51,VLOOKUP(FK$277,$B$276:$C$278,2,0),0)/1000)),"")</f>
        <v/>
      </c>
      <c r="FL343" s="145" t="str">
        <f>IFERROR(TRUNC(VLOOKUP($E343,'Container Panel'!$B$41:$Z$100,$D343,0)/(VLOOKUP(FL$276,UI!$A$12:$O$51,VLOOKUP(FL$277,$B$276:$C$278,2,0),0)/1000)),"")</f>
        <v/>
      </c>
      <c r="FM343" s="145" t="str">
        <f>IFERROR(TRUNC(VLOOKUP($E343,'Container Panel'!$B$41:$Z$100,$D343,0)/(VLOOKUP(FM$276,UI!$A$12:$O$51,VLOOKUP(FM$277,$B$276:$C$278,2,0),0)/1000)),"")</f>
        <v/>
      </c>
      <c r="FN343" s="145" t="str">
        <f>IFERROR(TRUNC(VLOOKUP($E343,'Container Panel'!$B$41:$Z$100,$D343,0)/(VLOOKUP(FN$276,UI!$A$12:$O$51,VLOOKUP(FN$277,$B$276:$C$278,2,0),0)/1000)),"")</f>
        <v/>
      </c>
      <c r="FO343" s="145" t="str">
        <f>IFERROR(TRUNC(VLOOKUP($E343,'Container Panel'!$B$41:$Z$100,$D343,0)/(VLOOKUP(FO$276,UI!$A$12:$O$51,VLOOKUP(FO$277,$B$276:$C$278,2,0),0)/1000)),"")</f>
        <v/>
      </c>
      <c r="FP343" s="145" t="str">
        <f>IFERROR(TRUNC(VLOOKUP($E343,'Container Panel'!$B$41:$Z$100,$D343,0)/(VLOOKUP(FP$276,UI!$A$12:$O$51,VLOOKUP(FP$277,$B$276:$C$278,2,0),0)/1000)),"")</f>
        <v/>
      </c>
      <c r="FQ343" s="145" t="str">
        <f>IFERROR(TRUNC(VLOOKUP($E343,'Container Panel'!$B$41:$Z$100,$D343,0)/(VLOOKUP(FQ$276,UI!$A$12:$O$51,VLOOKUP(FQ$277,$B$276:$C$278,2,0),0)/1000)),"")</f>
        <v/>
      </c>
      <c r="FR343" s="145" t="str">
        <f>IFERROR(TRUNC(VLOOKUP($E343,'Container Panel'!$B$41:$Z$100,$D343,0)/(VLOOKUP(FR$276,UI!$A$12:$O$51,VLOOKUP(FR$277,$B$276:$C$278,2,0),0)/1000)),"")</f>
        <v/>
      </c>
      <c r="FS343" s="145" t="str">
        <f>IFERROR(TRUNC(VLOOKUP($E343,'Container Panel'!$B$41:$Z$100,$D343,0)/(VLOOKUP(FS$276,UI!$A$12:$O$51,VLOOKUP(FS$277,$B$276:$C$278,2,0),0)/1000)),"")</f>
        <v/>
      </c>
      <c r="FT343" s="145" t="str">
        <f>IFERROR(TRUNC(VLOOKUP($E343,'Container Panel'!$B$41:$Z$100,$D343,0)/(VLOOKUP(FT$276,UI!$A$12:$O$51,VLOOKUP(FT$277,$B$276:$C$278,2,0),0)/1000)),"")</f>
        <v/>
      </c>
      <c r="FU343" s="145" t="str">
        <f>IFERROR(TRUNC(VLOOKUP($E343,'Container Panel'!$B$41:$Z$100,$D343,0)/(VLOOKUP(FU$276,UI!$A$12:$O$51,VLOOKUP(FU$277,$B$276:$C$278,2,0),0)/1000)),"")</f>
        <v/>
      </c>
      <c r="FV343" s="145" t="str">
        <f>IFERROR(TRUNC(VLOOKUP($E343,'Container Panel'!$B$41:$Z$100,$D343,0)/(VLOOKUP(FV$276,UI!$A$12:$O$51,VLOOKUP(FV$277,$B$276:$C$278,2,0),0)/1000)),"")</f>
        <v/>
      </c>
      <c r="FW343" s="145" t="str">
        <f>IFERROR(TRUNC(VLOOKUP($E343,'Container Panel'!$B$41:$Z$100,$D343,0)/(VLOOKUP(FW$276,UI!$A$12:$O$51,VLOOKUP(FW$277,$B$276:$C$278,2,0),0)/1000)),"")</f>
        <v/>
      </c>
      <c r="FX343" s="145" t="str">
        <f>IFERROR(TRUNC(VLOOKUP($E343,'Container Panel'!$B$41:$Z$100,$D343,0)/(VLOOKUP(FX$276,UI!$A$12:$O$51,VLOOKUP(FX$277,$B$276:$C$278,2,0),0)/1000)),"")</f>
        <v/>
      </c>
      <c r="FY343" s="145" t="str">
        <f>IFERROR(TRUNC(VLOOKUP($E343,'Container Panel'!$B$41:$Z$100,$D343,0)/(VLOOKUP(FY$276,UI!$A$12:$O$51,VLOOKUP(FY$277,$B$276:$C$278,2,0),0)/1000)),"")</f>
        <v/>
      </c>
      <c r="FZ343" s="145" t="str">
        <f>IFERROR(TRUNC(VLOOKUP($E343,'Container Panel'!$B$41:$Z$100,$D343,0)/(VLOOKUP(FZ$276,UI!$A$12:$O$51,VLOOKUP(FZ$277,$B$276:$C$278,2,0),0)/1000)),"")</f>
        <v/>
      </c>
      <c r="GA343" s="145" t="str">
        <f>IFERROR(TRUNC(VLOOKUP($E343,'Container Panel'!$B$41:$Z$100,$D343,0)/(VLOOKUP(GA$276,UI!$A$12:$O$51,VLOOKUP(GA$277,$B$276:$C$278,2,0),0)/1000)),"")</f>
        <v/>
      </c>
      <c r="GB343" s="145" t="str">
        <f>IFERROR(TRUNC(VLOOKUP($E343,'Container Panel'!$B$41:$Z$100,$D343,0)/(VLOOKUP(GB$276,UI!$A$12:$O$51,VLOOKUP(GB$277,$B$276:$C$278,2,0),0)/1000)),"")</f>
        <v/>
      </c>
      <c r="GC343" s="145" t="str">
        <f>IFERROR(TRUNC(VLOOKUP($E343,'Container Panel'!$B$41:$Z$100,$D343,0)/(VLOOKUP(GC$276,UI!$A$12:$O$51,VLOOKUP(GC$277,$B$276:$C$278,2,0),0)/1000)),"")</f>
        <v/>
      </c>
      <c r="GD343" s="145" t="str">
        <f>IFERROR(TRUNC(VLOOKUP($E343,'Container Panel'!$B$41:$Z$100,$D343,0)/(VLOOKUP(GD$276,UI!$A$12:$O$51,VLOOKUP(GD$277,$B$276:$C$278,2,0),0)/1000)),"")</f>
        <v/>
      </c>
      <c r="GE343" s="145" t="str">
        <f>IFERROR(TRUNC(VLOOKUP($E343,'Container Panel'!$B$41:$Z$100,$D343,0)/(VLOOKUP(GE$276,UI!$A$12:$O$51,VLOOKUP(GE$277,$B$276:$C$278,2,0),0)/1000)),"")</f>
        <v/>
      </c>
      <c r="GF343" s="145" t="str">
        <f>IFERROR(TRUNC(VLOOKUP($E343,'Container Panel'!$B$41:$Z$100,$D343,0)/(VLOOKUP(GF$276,UI!$A$12:$O$51,VLOOKUP(GF$277,$B$276:$C$278,2,0),0)/1000)),"")</f>
        <v/>
      </c>
      <c r="GG343" s="145" t="str">
        <f>IFERROR(TRUNC(VLOOKUP($E343,'Container Panel'!$B$41:$Z$100,$D343,0)/(VLOOKUP(GG$276,UI!$A$12:$O$51,VLOOKUP(GG$277,$B$276:$C$278,2,0),0)/1000)),"")</f>
        <v/>
      </c>
      <c r="GH343" s="145" t="str">
        <f>IFERROR(TRUNC(VLOOKUP($E343,'Container Panel'!$B$41:$Z$100,$D343,0)/(VLOOKUP(GH$276,UI!$A$12:$O$51,VLOOKUP(GH$277,$B$276:$C$278,2,0),0)/1000)),"")</f>
        <v/>
      </c>
      <c r="GI343" s="145" t="str">
        <f>IFERROR(TRUNC(VLOOKUP($E343,'Container Panel'!$B$41:$Z$100,$D343,0)/(VLOOKUP(GI$276,UI!$A$12:$O$51,VLOOKUP(GI$277,$B$276:$C$278,2,0),0)/1000)),"")</f>
        <v/>
      </c>
      <c r="GJ343" s="145" t="str">
        <f>IFERROR(TRUNC(VLOOKUP($E343,'Container Panel'!$B$41:$Z$100,$D343,0)/(VLOOKUP(GJ$276,UI!$A$12:$O$51,VLOOKUP(GJ$277,$B$276:$C$278,2,0),0)/1000)),"")</f>
        <v/>
      </c>
      <c r="GK343" s="145" t="str">
        <f>IFERROR(TRUNC(VLOOKUP($E343,'Container Panel'!$B$41:$Z$100,$D343,0)/(VLOOKUP(GK$276,UI!$A$12:$O$51,VLOOKUP(GK$277,$B$276:$C$278,2,0),0)/1000)),"")</f>
        <v/>
      </c>
      <c r="GL343" s="145" t="str">
        <f>IFERROR(TRUNC(VLOOKUP($E343,'Container Panel'!$B$41:$Z$100,$D343,0)/(VLOOKUP(GL$276,UI!$A$12:$O$51,VLOOKUP(GL$277,$B$276:$C$278,2,0),0)/1000)),"")</f>
        <v/>
      </c>
      <c r="GM343" s="145" t="str">
        <f>IFERROR(TRUNC(VLOOKUP($E343,'Container Panel'!$B$41:$Z$100,$D343,0)/(VLOOKUP(GM$276,UI!$A$12:$O$51,VLOOKUP(GM$277,$B$276:$C$278,2,0),0)/1000)),"")</f>
        <v/>
      </c>
      <c r="GN343" s="145" t="str">
        <f>IFERROR(TRUNC(VLOOKUP($E343,'Container Panel'!$B$41:$Z$100,$D343,0)/(VLOOKUP(GN$276,UI!$A$12:$O$51,VLOOKUP(GN$277,$B$276:$C$278,2,0),0)/1000)),"")</f>
        <v/>
      </c>
      <c r="GO343" s="145" t="str">
        <f>IFERROR(TRUNC(VLOOKUP($E343,'Container Panel'!$B$41:$Z$100,$D343,0)/(VLOOKUP(GO$276,UI!$A$12:$O$51,VLOOKUP(GO$277,$B$276:$C$278,2,0),0)/1000)),"")</f>
        <v/>
      </c>
      <c r="GP343" s="145" t="str">
        <f>IFERROR(TRUNC(VLOOKUP($E343,'Container Panel'!$B$41:$Z$100,$D343,0)/(VLOOKUP(GP$276,UI!$A$12:$O$51,VLOOKUP(GP$277,$B$276:$C$278,2,0),0)/1000)),"")</f>
        <v/>
      </c>
      <c r="GQ343" s="145" t="str">
        <f>IFERROR(TRUNC(VLOOKUP($E343,'Container Panel'!$B$41:$Z$100,$D343,0)/(VLOOKUP(GQ$276,UI!$A$12:$O$51,VLOOKUP(GQ$277,$B$276:$C$278,2,0),0)/1000)),"")</f>
        <v/>
      </c>
      <c r="GR343" s="145" t="str">
        <f>IFERROR(TRUNC(VLOOKUP($E343,'Container Panel'!$B$41:$Z$100,$D343,0)/(VLOOKUP(GR$276,UI!$A$12:$O$51,VLOOKUP(GR$277,$B$276:$C$278,2,0),0)/1000)),"")</f>
        <v/>
      </c>
      <c r="GS343" s="145" t="str">
        <f>IFERROR(TRUNC(VLOOKUP($E343,'Container Panel'!$B$41:$Z$100,$D343,0)/(VLOOKUP(GS$276,UI!$A$12:$O$51,VLOOKUP(GS$277,$B$276:$C$278,2,0),0)/1000)),"")</f>
        <v/>
      </c>
      <c r="GT343" s="145" t="str">
        <f>IFERROR(TRUNC(VLOOKUP($E343,'Container Panel'!$B$41:$Z$100,$D343,0)/(VLOOKUP(GT$276,UI!$A$12:$O$51,VLOOKUP(GT$277,$B$276:$C$278,2,0),0)/1000)),"")</f>
        <v/>
      </c>
      <c r="GU343" s="145" t="str">
        <f>IFERROR(TRUNC(VLOOKUP($E343,'Container Panel'!$B$41:$Z$100,$D343,0)/(VLOOKUP(GU$276,UI!$A$12:$O$51,VLOOKUP(GU$277,$B$276:$C$278,2,0),0)/1000)),"")</f>
        <v/>
      </c>
      <c r="GV343" s="145" t="str">
        <f>IFERROR(TRUNC(VLOOKUP($E343,'Container Panel'!$B$41:$Z$100,$D343,0)/(VLOOKUP(GV$276,UI!$A$12:$O$51,VLOOKUP(GV$277,$B$276:$C$278,2,0),0)/1000)),"")</f>
        <v/>
      </c>
      <c r="GW343" s="145" t="str">
        <f>IFERROR(TRUNC(VLOOKUP($E343,'Container Panel'!$B$41:$Z$100,$D343,0)/(VLOOKUP(GW$276,UI!$A$12:$O$51,VLOOKUP(GW$277,$B$276:$C$278,2,0),0)/1000)),"")</f>
        <v/>
      </c>
      <c r="GX343" s="145" t="str">
        <f>IFERROR(TRUNC(VLOOKUP($E343,'Container Panel'!$B$41:$Z$100,$D343,0)/(VLOOKUP(GX$276,UI!$A$12:$O$51,VLOOKUP(GX$277,$B$276:$C$278,2,0),0)/1000)),"")</f>
        <v/>
      </c>
      <c r="GY343" s="145" t="str">
        <f>IFERROR(TRUNC(VLOOKUP($E343,'Container Panel'!$B$41:$Z$100,$D343,0)/(VLOOKUP(GY$276,UI!$A$12:$O$51,VLOOKUP(GY$277,$B$276:$C$278,2,0),0)/1000)),"")</f>
        <v/>
      </c>
      <c r="GZ343" s="145" t="str">
        <f>IFERROR(TRUNC(VLOOKUP($E343,'Container Panel'!$B$41:$Z$100,$D343,0)/(VLOOKUP(GZ$276,UI!$A$12:$O$51,VLOOKUP(GZ$277,$B$276:$C$278,2,0),0)/1000)),"")</f>
        <v/>
      </c>
      <c r="HA343" s="145" t="str">
        <f>IFERROR(TRUNC(VLOOKUP($E343,'Container Panel'!$B$41:$Z$100,$D343,0)/(VLOOKUP(HA$276,UI!$A$12:$O$51,VLOOKUP(HA$277,$B$276:$C$278,2,0),0)/1000)),"")</f>
        <v/>
      </c>
      <c r="HB343" s="145" t="str">
        <f>IFERROR(TRUNC(VLOOKUP($E343,'Container Panel'!$B$41:$Z$100,$D343,0)/(VLOOKUP(HB$276,UI!$A$12:$O$51,VLOOKUP(HB$277,$B$276:$C$278,2,0),0)/1000)),"")</f>
        <v/>
      </c>
      <c r="HC343" s="145" t="str">
        <f>IFERROR(TRUNC(VLOOKUP($E343,'Container Panel'!$B$41:$Z$100,$D343,0)/(VLOOKUP(HC$276,UI!$A$12:$O$51,VLOOKUP(HC$277,$B$276:$C$278,2,0),0)/1000)),"")</f>
        <v/>
      </c>
      <c r="HD343" s="145" t="str">
        <f>IFERROR(TRUNC(VLOOKUP($E343,'Container Panel'!$B$41:$Z$100,$D343,0)/(VLOOKUP(HD$276,UI!$A$12:$O$51,VLOOKUP(HD$277,$B$276:$C$278,2,0),0)/1000)),"")</f>
        <v/>
      </c>
      <c r="HE343" s="145" t="str">
        <f>IFERROR(TRUNC(VLOOKUP($E343,'Container Panel'!$B$41:$Z$100,$D343,0)/(VLOOKUP(HE$276,UI!$A$12:$O$51,VLOOKUP(HE$277,$B$276:$C$278,2,0),0)/1000)),"")</f>
        <v/>
      </c>
      <c r="HF343" s="145" t="str">
        <f>IFERROR(TRUNC(VLOOKUP($E343,'Container Panel'!$B$41:$Z$100,$D343,0)/(VLOOKUP(HF$276,UI!$A$12:$O$51,VLOOKUP(HF$277,$B$276:$C$278,2,0),0)/1000)),"")</f>
        <v/>
      </c>
      <c r="HG343" s="145" t="str">
        <f>IFERROR(TRUNC(VLOOKUP($E343,'Container Panel'!$B$41:$Z$100,$D343,0)/(VLOOKUP(HG$276,UI!$A$12:$O$51,VLOOKUP(HG$277,$B$276:$C$278,2,0),0)/1000)),"")</f>
        <v/>
      </c>
      <c r="HH343" s="145" t="str">
        <f>IFERROR(TRUNC(VLOOKUP($E343,'Container Panel'!$B$41:$Z$100,$D343,0)/(VLOOKUP(HH$276,UI!$A$12:$O$51,VLOOKUP(HH$277,$B$276:$C$278,2,0),0)/1000)),"")</f>
        <v/>
      </c>
      <c r="HI343" s="145" t="str">
        <f>IFERROR(TRUNC(VLOOKUP($E343,'Container Panel'!$B$41:$Z$100,$D343,0)/(VLOOKUP(HI$276,UI!$A$12:$O$51,VLOOKUP(HI$277,$B$276:$C$278,2,0),0)/1000)),"")</f>
        <v/>
      </c>
      <c r="HJ343" s="145" t="str">
        <f>IFERROR(TRUNC(VLOOKUP($E343,'Container Panel'!$B$41:$Z$100,$D343,0)/(VLOOKUP(HJ$276,UI!$A$12:$O$51,VLOOKUP(HJ$277,$B$276:$C$278,2,0),0)/1000)),"")</f>
        <v/>
      </c>
      <c r="HK343" s="145" t="str">
        <f>IFERROR(TRUNC(VLOOKUP($E343,'Container Panel'!$B$41:$Z$100,$D343,0)/(VLOOKUP(HK$276,UI!$A$12:$O$51,VLOOKUP(HK$277,$B$276:$C$278,2,0),0)/1000)),"")</f>
        <v/>
      </c>
      <c r="HL343" s="145" t="str">
        <f>IFERROR(TRUNC(VLOOKUP($E343,'Container Panel'!$B$41:$Z$100,$D343,0)/(VLOOKUP(HL$276,UI!$A$12:$O$51,VLOOKUP(HL$277,$B$276:$C$278,2,0),0)/1000)),"")</f>
        <v/>
      </c>
      <c r="HM343" s="145" t="str">
        <f>IFERROR(TRUNC(VLOOKUP($E343,'Container Panel'!$B$41:$Z$100,$D343,0)/(VLOOKUP(HM$276,UI!$A$12:$O$51,VLOOKUP(HM$277,$B$276:$C$278,2,0),0)/1000)),"")</f>
        <v/>
      </c>
      <c r="HN343" s="145" t="str">
        <f>IFERROR(TRUNC(VLOOKUP($E343,'Container Panel'!$B$41:$Z$100,$D343,0)/(VLOOKUP(HN$276,UI!$A$12:$O$51,VLOOKUP(HN$277,$B$276:$C$278,2,0),0)/1000)),"")</f>
        <v/>
      </c>
      <c r="HO343" s="145" t="str">
        <f>IFERROR(TRUNC(VLOOKUP($E343,'Container Panel'!$B$41:$Z$100,$D343,0)/(VLOOKUP(HO$276,UI!$A$12:$O$51,VLOOKUP(HO$277,$B$276:$C$278,2,0),0)/1000)),"")</f>
        <v/>
      </c>
      <c r="HP343" s="145" t="str">
        <f>IFERROR(TRUNC(VLOOKUP($E343,'Container Panel'!$B$41:$Z$100,$D343,0)/(VLOOKUP(HP$276,UI!$A$12:$O$51,VLOOKUP(HP$277,$B$276:$C$278,2,0),0)/1000)),"")</f>
        <v/>
      </c>
      <c r="HQ343" s="145" t="str">
        <f>IFERROR(TRUNC(VLOOKUP($E343,'Container Panel'!$B$41:$Z$100,$D343,0)/(VLOOKUP(HQ$276,UI!$A$12:$O$51,VLOOKUP(HQ$277,$B$276:$C$278,2,0),0)/1000)),"")</f>
        <v/>
      </c>
      <c r="HR343" s="145" t="str">
        <f>IFERROR(TRUNC(VLOOKUP($E343,'Container Panel'!$B$41:$Z$100,$D343,0)/(VLOOKUP(HR$276,UI!$A$12:$O$51,VLOOKUP(HR$277,$B$276:$C$278,2,0),0)/1000)),"")</f>
        <v/>
      </c>
      <c r="HS343" s="145" t="str">
        <f>IFERROR(TRUNC(VLOOKUP($E343,'Container Panel'!$B$41:$Z$100,$D343,0)/(VLOOKUP(HS$276,UI!$A$12:$O$51,VLOOKUP(HS$277,$B$276:$C$278,2,0),0)/1000)),"")</f>
        <v/>
      </c>
      <c r="HT343" s="145" t="str">
        <f>IFERROR(TRUNC(VLOOKUP($E343,'Container Panel'!$B$41:$Z$100,$D343,0)/(VLOOKUP(HT$276,UI!$A$12:$O$51,VLOOKUP(HT$277,$B$276:$C$278,2,0),0)/1000)),"")</f>
        <v/>
      </c>
      <c r="HU343" s="145" t="str">
        <f>IFERROR(TRUNC(VLOOKUP($E343,'Container Panel'!$B$41:$Z$100,$D343,0)/(VLOOKUP(HU$276,UI!$A$12:$O$51,VLOOKUP(HU$277,$B$276:$C$278,2,0),0)/1000)),"")</f>
        <v/>
      </c>
      <c r="HV343" s="145" t="str">
        <f>IFERROR(TRUNC(VLOOKUP($E343,'Container Panel'!$B$41:$Z$100,$D343,0)/(VLOOKUP(HV$276,UI!$A$12:$O$51,VLOOKUP(HV$277,$B$276:$C$278,2,0),0)/1000)),"")</f>
        <v/>
      </c>
      <c r="HW343" s="145" t="str">
        <f>IFERROR(TRUNC(VLOOKUP($E343,'Container Panel'!$B$41:$Z$100,$D343,0)/(VLOOKUP(HW$276,UI!$A$12:$O$51,VLOOKUP(HW$277,$B$276:$C$278,2,0),0)/1000)),"")</f>
        <v/>
      </c>
      <c r="HX343" s="145" t="str">
        <f>IFERROR(TRUNC(VLOOKUP($E343,'Container Panel'!$B$41:$Z$100,$D343,0)/(VLOOKUP(HX$276,UI!$A$12:$O$51,VLOOKUP(HX$277,$B$276:$C$278,2,0),0)/1000)),"")</f>
        <v/>
      </c>
      <c r="HY343" s="145" t="str">
        <f>IFERROR(TRUNC(VLOOKUP($E343,'Container Panel'!$B$41:$Z$100,$D343,0)/(VLOOKUP(HY$276,UI!$A$12:$O$51,VLOOKUP(HY$277,$B$276:$C$278,2,0),0)/1000)),"")</f>
        <v/>
      </c>
      <c r="HZ343" s="145" t="str">
        <f>IFERROR(TRUNC(VLOOKUP($E343,'Container Panel'!$B$41:$Z$100,$D343,0)/(VLOOKUP(HZ$276,UI!$A$12:$O$51,VLOOKUP(HZ$277,$B$276:$C$278,2,0),0)/1000)),"")</f>
        <v/>
      </c>
      <c r="IA343" s="145" t="str">
        <f>IFERROR(TRUNC(VLOOKUP($E343,'Container Panel'!$B$41:$Z$100,$D343,0)/(VLOOKUP(IA$276,UI!$A$12:$O$51,VLOOKUP(IA$277,$B$276:$C$278,2,0),0)/1000)),"")</f>
        <v/>
      </c>
      <c r="IB343" s="145" t="str">
        <f>IFERROR(TRUNC(VLOOKUP($E343,'Container Panel'!$B$41:$Z$100,$D343,0)/(VLOOKUP(IB$276,UI!$A$12:$O$51,VLOOKUP(IB$277,$B$276:$C$278,2,0),0)/1000)),"")</f>
        <v/>
      </c>
      <c r="IC343" s="145" t="str">
        <f>IFERROR(TRUNC(VLOOKUP($E343,'Container Panel'!$B$41:$Z$100,$D343,0)/(VLOOKUP(IC$276,UI!$A$12:$O$51,VLOOKUP(IC$277,$B$276:$C$278,2,0),0)/1000)),"")</f>
        <v/>
      </c>
      <c r="ID343" s="145" t="str">
        <f>IFERROR(TRUNC(VLOOKUP($E343,'Container Panel'!$B$41:$Z$100,$D343,0)/(VLOOKUP(ID$276,UI!$A$12:$O$51,VLOOKUP(ID$277,$B$276:$C$278,2,0),0)/1000)),"")</f>
        <v/>
      </c>
      <c r="IE343" s="145" t="str">
        <f>IFERROR(TRUNC(VLOOKUP($E343,'Container Panel'!$B$41:$Z$100,$D343,0)/(VLOOKUP(IE$276,UI!$A$12:$O$51,VLOOKUP(IE$277,$B$276:$C$278,2,0),0)/1000)),"")</f>
        <v/>
      </c>
      <c r="IF343" s="145" t="str">
        <f>IFERROR(TRUNC(VLOOKUP($E343,'Container Panel'!$B$41:$Z$100,$D343,0)/(VLOOKUP(IF$276,UI!$A$12:$O$51,VLOOKUP(IF$277,$B$276:$C$278,2,0),0)/1000)),"")</f>
        <v/>
      </c>
      <c r="IG343" s="145" t="str">
        <f>IFERROR(TRUNC(VLOOKUP($E343,'Container Panel'!$B$41:$Z$100,$D343,0)/(VLOOKUP(IG$276,UI!$A$12:$O$51,VLOOKUP(IG$277,$B$276:$C$278,2,0),0)/1000)),"")</f>
        <v/>
      </c>
      <c r="IH343" s="145" t="str">
        <f>IFERROR(TRUNC(VLOOKUP($E343,'Container Panel'!$B$41:$Z$100,$D343,0)/(VLOOKUP(IH$276,UI!$A$12:$O$51,VLOOKUP(IH$277,$B$276:$C$278,2,0),0)/1000)),"")</f>
        <v/>
      </c>
      <c r="II343" s="145" t="str">
        <f>IFERROR(TRUNC(VLOOKUP($E343,'Container Panel'!$B$41:$Z$100,$D343,0)/(VLOOKUP(II$276,UI!$A$12:$O$51,VLOOKUP(II$277,$B$276:$C$278,2,0),0)/1000)),"")</f>
        <v/>
      </c>
      <c r="IJ343" s="145" t="str">
        <f>IFERROR(TRUNC(VLOOKUP($E343,'Container Panel'!$B$41:$Z$100,$D343,0)/(VLOOKUP(IJ$276,UI!$A$12:$O$51,VLOOKUP(IJ$277,$B$276:$C$278,2,0),0)/1000)),"")</f>
        <v/>
      </c>
      <c r="IK343" s="145" t="str">
        <f>IFERROR(TRUNC(VLOOKUP($E343,'Container Panel'!$B$41:$Z$100,$D343,0)/(VLOOKUP(IK$276,UI!$A$12:$O$51,VLOOKUP(IK$277,$B$276:$C$278,2,0),0)/1000)),"")</f>
        <v/>
      </c>
      <c r="IL343" s="145" t="str">
        <f>IFERROR(TRUNC(VLOOKUP($E343,'Container Panel'!$B$41:$Z$100,$D343,0)/(VLOOKUP(IL$276,UI!$A$12:$O$51,VLOOKUP(IL$277,$B$276:$C$278,2,0),0)/1000)),"")</f>
        <v/>
      </c>
    </row>
    <row r="344" spans="2:246">
      <c r="B344" s="74">
        <v>64</v>
      </c>
      <c r="C344" s="74">
        <f t="shared" si="191"/>
        <v>22</v>
      </c>
      <c r="D344" s="163">
        <f>MOD(B344,3)+'Container Panel'!$Q$38</f>
        <v>17</v>
      </c>
      <c r="E344" s="143">
        <f t="shared" ref="E344:E375" si="194">INDEX(Box,C344)</f>
        <v>0</v>
      </c>
      <c r="F344" s="144" t="s">
        <v>76</v>
      </c>
      <c r="G344" s="145" t="str">
        <f>IFERROR(TRUNC(VLOOKUP($E344,'Container Panel'!$B$41:$Z$100,$D344,0)/(VLOOKUP(G$276,UI!$A$12:$O$51,VLOOKUP(G$278,$B$276:$C$278,2,0),0)/1000)),"")</f>
        <v/>
      </c>
      <c r="H344" s="145" t="str">
        <f>IFERROR(TRUNC(VLOOKUP($E344,'Container Panel'!$B$41:$Z$100,$D344,0)/(VLOOKUP(H$276,UI!$A$12:$O$51,VLOOKUP(H$278,$B$276:$C$278,2,0),0)/1000)),"")</f>
        <v/>
      </c>
      <c r="I344" s="145" t="str">
        <f>IFERROR(TRUNC(VLOOKUP($E344,'Container Panel'!$B$41:$Z$100,$D344,0)/(VLOOKUP(I$276,UI!$A$12:$O$51,VLOOKUP(I$278,$B$276:$C$278,2,0),0)/1000)),"")</f>
        <v/>
      </c>
      <c r="J344" s="145" t="str">
        <f>IFERROR(TRUNC(VLOOKUP($E344,'Container Panel'!$B$41:$Z$100,$D344,0)/(VLOOKUP(J$276,UI!$A$12:$O$51,VLOOKUP(J$278,$B$276:$C$278,2,0),0)/1000)),"")</f>
        <v/>
      </c>
      <c r="K344" s="145" t="str">
        <f>IFERROR(TRUNC(VLOOKUP($E344,'Container Panel'!$B$41:$Z$100,$D344,0)/(VLOOKUP(K$276,UI!$A$12:$O$51,VLOOKUP(K$278,$B$276:$C$278,2,0),0)/1000)),"")</f>
        <v/>
      </c>
      <c r="L344" s="145" t="str">
        <f>IFERROR(TRUNC(VLOOKUP($E344,'Container Panel'!$B$41:$Z$100,$D344,0)/(VLOOKUP(L$276,UI!$A$12:$O$51,VLOOKUP(L$278,$B$276:$C$278,2,0),0)/1000)),"")</f>
        <v/>
      </c>
      <c r="M344" s="145" t="str">
        <f>IFERROR(TRUNC(VLOOKUP($E344,'Container Panel'!$B$41:$Z$100,$D344,0)/(VLOOKUP(M$276,UI!$A$12:$O$51,VLOOKUP(M$278,$B$276:$C$278,2,0),0)/1000)),"")</f>
        <v/>
      </c>
      <c r="N344" s="145" t="str">
        <f>IFERROR(TRUNC(VLOOKUP($E344,'Container Panel'!$B$41:$Z$100,$D344,0)/(VLOOKUP(N$276,UI!$A$12:$O$51,VLOOKUP(N$278,$B$276:$C$278,2,0),0)/1000)),"")</f>
        <v/>
      </c>
      <c r="O344" s="145" t="str">
        <f>IFERROR(TRUNC(VLOOKUP($E344,'Container Panel'!$B$41:$Z$100,$D344,0)/(VLOOKUP(O$276,UI!$A$12:$O$51,VLOOKUP(O$278,$B$276:$C$278,2,0),0)/1000)),"")</f>
        <v/>
      </c>
      <c r="P344" s="145" t="str">
        <f>IFERROR(TRUNC(VLOOKUP($E344,'Container Panel'!$B$41:$Z$100,$D344,0)/(VLOOKUP(P$276,UI!$A$12:$O$51,VLOOKUP(P$278,$B$276:$C$278,2,0),0)/1000)),"")</f>
        <v/>
      </c>
      <c r="Q344" s="145" t="str">
        <f>IFERROR(TRUNC(VLOOKUP($E344,'Container Panel'!$B$41:$Z$100,$D344,0)/(VLOOKUP(Q$276,UI!$A$12:$O$51,VLOOKUP(Q$278,$B$276:$C$278,2,0),0)/1000)),"")</f>
        <v/>
      </c>
      <c r="R344" s="145" t="str">
        <f>IFERROR(TRUNC(VLOOKUP($E344,'Container Panel'!$B$41:$Z$100,$D344,0)/(VLOOKUP(R$276,UI!$A$12:$O$51,VLOOKUP(R$278,$B$276:$C$278,2,0),0)/1000)),"")</f>
        <v/>
      </c>
      <c r="S344" s="145" t="str">
        <f>IFERROR(TRUNC(VLOOKUP($E344,'Container Panel'!$B$41:$Z$100,$D344,0)/(VLOOKUP(S$276,UI!$A$12:$O$51,VLOOKUP(S$278,$B$276:$C$278,2,0),0)/1000)),"")</f>
        <v/>
      </c>
      <c r="T344" s="145" t="str">
        <f>IFERROR(TRUNC(VLOOKUP($E344,'Container Panel'!$B$41:$Z$100,$D344,0)/(VLOOKUP(T$276,UI!$A$12:$O$51,VLOOKUP(T$278,$B$276:$C$278,2,0),0)/1000)),"")</f>
        <v/>
      </c>
      <c r="U344" s="145" t="str">
        <f>IFERROR(TRUNC(VLOOKUP($E344,'Container Panel'!$B$41:$Z$100,$D344,0)/(VLOOKUP(U$276,UI!$A$12:$O$51,VLOOKUP(U$278,$B$276:$C$278,2,0),0)/1000)),"")</f>
        <v/>
      </c>
      <c r="V344" s="145" t="str">
        <f>IFERROR(TRUNC(VLOOKUP($E344,'Container Panel'!$B$41:$Z$100,$D344,0)/(VLOOKUP(V$276,UI!$A$12:$O$51,VLOOKUP(V$278,$B$276:$C$278,2,0),0)/1000)),"")</f>
        <v/>
      </c>
      <c r="W344" s="145" t="str">
        <f>IFERROR(TRUNC(VLOOKUP($E344,'Container Panel'!$B$41:$Z$100,$D344,0)/(VLOOKUP(W$276,UI!$A$12:$O$51,VLOOKUP(W$278,$B$276:$C$278,2,0),0)/1000)),"")</f>
        <v/>
      </c>
      <c r="X344" s="145" t="str">
        <f>IFERROR(TRUNC(VLOOKUP($E344,'Container Panel'!$B$41:$Z$100,$D344,0)/(VLOOKUP(X$276,UI!$A$12:$O$51,VLOOKUP(X$278,$B$276:$C$278,2,0),0)/1000)),"")</f>
        <v/>
      </c>
      <c r="Y344" s="145" t="str">
        <f>IFERROR(TRUNC(VLOOKUP($E344,'Container Panel'!$B$41:$Z$100,$D344,0)/(VLOOKUP(Y$276,UI!$A$12:$O$51,VLOOKUP(Y$278,$B$276:$C$278,2,0),0)/1000)),"")</f>
        <v/>
      </c>
      <c r="Z344" s="145" t="str">
        <f>IFERROR(TRUNC(VLOOKUP($E344,'Container Panel'!$B$41:$Z$100,$D344,0)/(VLOOKUP(Z$276,UI!$A$12:$O$51,VLOOKUP(Z$278,$B$276:$C$278,2,0),0)/1000)),"")</f>
        <v/>
      </c>
      <c r="AA344" s="145" t="str">
        <f>IFERROR(TRUNC(VLOOKUP($E344,'Container Panel'!$B$41:$Z$100,$D344,0)/(VLOOKUP(AA$276,UI!$A$12:$O$51,VLOOKUP(AA$278,$B$276:$C$278,2,0),0)/1000)),"")</f>
        <v/>
      </c>
      <c r="AB344" s="145" t="str">
        <f>IFERROR(TRUNC(VLOOKUP($E344,'Container Panel'!$B$41:$Z$100,$D344,0)/(VLOOKUP(AB$276,UI!$A$12:$O$51,VLOOKUP(AB$278,$B$276:$C$278,2,0),0)/1000)),"")</f>
        <v/>
      </c>
      <c r="AC344" s="145" t="str">
        <f>IFERROR(TRUNC(VLOOKUP($E344,'Container Panel'!$B$41:$Z$100,$D344,0)/(VLOOKUP(AC$276,UI!$A$12:$O$51,VLOOKUP(AC$278,$B$276:$C$278,2,0),0)/1000)),"")</f>
        <v/>
      </c>
      <c r="AD344" s="145" t="str">
        <f>IFERROR(TRUNC(VLOOKUP($E344,'Container Panel'!$B$41:$Z$100,$D344,0)/(VLOOKUP(AD$276,UI!$A$12:$O$51,VLOOKUP(AD$278,$B$276:$C$278,2,0),0)/1000)),"")</f>
        <v/>
      </c>
      <c r="AE344" s="145" t="str">
        <f>IFERROR(TRUNC(VLOOKUP($E344,'Container Panel'!$B$41:$Z$100,$D344,0)/(VLOOKUP(AE$276,UI!$A$12:$O$51,VLOOKUP(AE$278,$B$276:$C$278,2,0),0)/1000)),"")</f>
        <v/>
      </c>
      <c r="AF344" s="145" t="str">
        <f>IFERROR(TRUNC(VLOOKUP($E344,'Container Panel'!$B$41:$Z$100,$D344,0)/(VLOOKUP(AF$276,UI!$A$12:$O$51,VLOOKUP(AF$278,$B$276:$C$278,2,0),0)/1000)),"")</f>
        <v/>
      </c>
      <c r="AG344" s="145" t="str">
        <f>IFERROR(TRUNC(VLOOKUP($E344,'Container Panel'!$B$41:$Z$100,$D344,0)/(VLOOKUP(AG$276,UI!$A$12:$O$51,VLOOKUP(AG$278,$B$276:$C$278,2,0),0)/1000)),"")</f>
        <v/>
      </c>
      <c r="AH344" s="145" t="str">
        <f>IFERROR(TRUNC(VLOOKUP($E344,'Container Panel'!$B$41:$Z$100,$D344,0)/(VLOOKUP(AH$276,UI!$A$12:$O$51,VLOOKUP(AH$278,$B$276:$C$278,2,0),0)/1000)),"")</f>
        <v/>
      </c>
      <c r="AI344" s="145" t="str">
        <f>IFERROR(TRUNC(VLOOKUP($E344,'Container Panel'!$B$41:$Z$100,$D344,0)/(VLOOKUP(AI$276,UI!$A$12:$O$51,VLOOKUP(AI$278,$B$276:$C$278,2,0),0)/1000)),"")</f>
        <v/>
      </c>
      <c r="AJ344" s="145" t="str">
        <f>IFERROR(TRUNC(VLOOKUP($E344,'Container Panel'!$B$41:$Z$100,$D344,0)/(VLOOKUP(AJ$276,UI!$A$12:$O$51,VLOOKUP(AJ$278,$B$276:$C$278,2,0),0)/1000)),"")</f>
        <v/>
      </c>
      <c r="AK344" s="145" t="str">
        <f>IFERROR(TRUNC(VLOOKUP($E344,'Container Panel'!$B$41:$Z$100,$D344,0)/(VLOOKUP(AK$276,UI!$A$12:$O$51,VLOOKUP(AK$278,$B$276:$C$278,2,0),0)/1000)),"")</f>
        <v/>
      </c>
      <c r="AL344" s="145" t="str">
        <f>IFERROR(TRUNC(VLOOKUP($E344,'Container Panel'!$B$41:$Z$100,$D344,0)/(VLOOKUP(AL$276,UI!$A$12:$O$51,VLOOKUP(AL$278,$B$276:$C$278,2,0),0)/1000)),"")</f>
        <v/>
      </c>
      <c r="AM344" s="145" t="str">
        <f>IFERROR(TRUNC(VLOOKUP($E344,'Container Panel'!$B$41:$Z$100,$D344,0)/(VLOOKUP(AM$276,UI!$A$12:$O$51,VLOOKUP(AM$278,$B$276:$C$278,2,0),0)/1000)),"")</f>
        <v/>
      </c>
      <c r="AN344" s="145" t="str">
        <f>IFERROR(TRUNC(VLOOKUP($E344,'Container Panel'!$B$41:$Z$100,$D344,0)/(VLOOKUP(AN$276,UI!$A$12:$O$51,VLOOKUP(AN$278,$B$276:$C$278,2,0),0)/1000)),"")</f>
        <v/>
      </c>
      <c r="AO344" s="145" t="str">
        <f>IFERROR(TRUNC(VLOOKUP($E344,'Container Panel'!$B$41:$Z$100,$D344,0)/(VLOOKUP(AO$276,UI!$A$12:$O$51,VLOOKUP(AO$278,$B$276:$C$278,2,0),0)/1000)),"")</f>
        <v/>
      </c>
      <c r="AP344" s="145" t="str">
        <f>IFERROR(TRUNC(VLOOKUP($E344,'Container Panel'!$B$41:$Z$100,$D344,0)/(VLOOKUP(AP$276,UI!$A$12:$O$51,VLOOKUP(AP$278,$B$276:$C$278,2,0),0)/1000)),"")</f>
        <v/>
      </c>
      <c r="AQ344" s="145" t="str">
        <f>IFERROR(TRUNC(VLOOKUP($E344,'Container Panel'!$B$41:$Z$100,$D344,0)/(VLOOKUP(AQ$276,UI!$A$12:$O$51,VLOOKUP(AQ$278,$B$276:$C$278,2,0),0)/1000)),"")</f>
        <v/>
      </c>
      <c r="AR344" s="145" t="str">
        <f>IFERROR(TRUNC(VLOOKUP($E344,'Container Panel'!$B$41:$Z$100,$D344,0)/(VLOOKUP(AR$276,UI!$A$12:$O$51,VLOOKUP(AR$278,$B$276:$C$278,2,0),0)/1000)),"")</f>
        <v/>
      </c>
      <c r="AS344" s="145" t="str">
        <f>IFERROR(TRUNC(VLOOKUP($E344,'Container Panel'!$B$41:$Z$100,$D344,0)/(VLOOKUP(AS$276,UI!$A$12:$O$51,VLOOKUP(AS$278,$B$276:$C$278,2,0),0)/1000)),"")</f>
        <v/>
      </c>
      <c r="AT344" s="145" t="str">
        <f>IFERROR(TRUNC(VLOOKUP($E344,'Container Panel'!$B$41:$Z$100,$D344,0)/(VLOOKUP(AT$276,UI!$A$12:$O$51,VLOOKUP(AT$278,$B$276:$C$278,2,0),0)/1000)),"")</f>
        <v/>
      </c>
      <c r="AU344" s="145" t="str">
        <f>IFERROR(TRUNC(VLOOKUP($E344,'Container Panel'!$B$41:$Z$100,$D344,0)/(VLOOKUP(AU$276,UI!$A$12:$O$51,VLOOKUP(AU$278,$B$276:$C$278,2,0),0)/1000)),"")</f>
        <v/>
      </c>
      <c r="AV344" s="145" t="str">
        <f>IFERROR(TRUNC(VLOOKUP($E344,'Container Panel'!$B$41:$Z$100,$D344,0)/(VLOOKUP(AV$276,UI!$A$12:$O$51,VLOOKUP(AV$278,$B$276:$C$278,2,0),0)/1000)),"")</f>
        <v/>
      </c>
      <c r="AW344" s="145" t="str">
        <f>IFERROR(TRUNC(VLOOKUP($E344,'Container Panel'!$B$41:$Z$100,$D344,0)/(VLOOKUP(AW$276,UI!$A$12:$O$51,VLOOKUP(AW$278,$B$276:$C$278,2,0),0)/1000)),"")</f>
        <v/>
      </c>
      <c r="AX344" s="145" t="str">
        <f>IFERROR(TRUNC(VLOOKUP($E344,'Container Panel'!$B$41:$Z$100,$D344,0)/(VLOOKUP(AX$276,UI!$A$12:$O$51,VLOOKUP(AX$278,$B$276:$C$278,2,0),0)/1000)),"")</f>
        <v/>
      </c>
      <c r="AY344" s="145" t="str">
        <f>IFERROR(TRUNC(VLOOKUP($E344,'Container Panel'!$B$41:$Z$100,$D344,0)/(VLOOKUP(AY$276,UI!$A$12:$O$51,VLOOKUP(AY$278,$B$276:$C$278,2,0),0)/1000)),"")</f>
        <v/>
      </c>
      <c r="AZ344" s="145" t="str">
        <f>IFERROR(TRUNC(VLOOKUP($E344,'Container Panel'!$B$41:$Z$100,$D344,0)/(VLOOKUP(AZ$276,UI!$A$12:$O$51,VLOOKUP(AZ$278,$B$276:$C$278,2,0),0)/1000)),"")</f>
        <v/>
      </c>
      <c r="BA344" s="145" t="str">
        <f>IFERROR(TRUNC(VLOOKUP($E344,'Container Panel'!$B$41:$Z$100,$D344,0)/(VLOOKUP(BA$276,UI!$A$12:$O$51,VLOOKUP(BA$278,$B$276:$C$278,2,0),0)/1000)),"")</f>
        <v/>
      </c>
      <c r="BB344" s="145" t="str">
        <f>IFERROR(TRUNC(VLOOKUP($E344,'Container Panel'!$B$41:$Z$100,$D344,0)/(VLOOKUP(BB$276,UI!$A$12:$O$51,VLOOKUP(BB$278,$B$276:$C$278,2,0),0)/1000)),"")</f>
        <v/>
      </c>
      <c r="BC344" s="145" t="str">
        <f>IFERROR(TRUNC(VLOOKUP($E344,'Container Panel'!$B$41:$Z$100,$D344,0)/(VLOOKUP(BC$276,UI!$A$12:$O$51,VLOOKUP(BC$278,$B$276:$C$278,2,0),0)/1000)),"")</f>
        <v/>
      </c>
      <c r="BD344" s="145" t="str">
        <f>IFERROR(TRUNC(VLOOKUP($E344,'Container Panel'!$B$41:$Z$100,$D344,0)/(VLOOKUP(BD$276,UI!$A$12:$O$51,VLOOKUP(BD$278,$B$276:$C$278,2,0),0)/1000)),"")</f>
        <v/>
      </c>
      <c r="BE344" s="145" t="str">
        <f>IFERROR(TRUNC(VLOOKUP($E344,'Container Panel'!$B$41:$Z$100,$D344,0)/(VLOOKUP(BE$276,UI!$A$12:$O$51,VLOOKUP(BE$278,$B$276:$C$278,2,0),0)/1000)),"")</f>
        <v/>
      </c>
      <c r="BF344" s="145" t="str">
        <f>IFERROR(TRUNC(VLOOKUP($E344,'Container Panel'!$B$41:$Z$100,$D344,0)/(VLOOKUP(BF$276,UI!$A$12:$O$51,VLOOKUP(BF$278,$B$276:$C$278,2,0),0)/1000)),"")</f>
        <v/>
      </c>
      <c r="BG344" s="145" t="str">
        <f>IFERROR(TRUNC(VLOOKUP($E344,'Container Panel'!$B$41:$Z$100,$D344,0)/(VLOOKUP(BG$276,UI!$A$12:$O$51,VLOOKUP(BG$278,$B$276:$C$278,2,0),0)/1000)),"")</f>
        <v/>
      </c>
      <c r="BH344" s="145" t="str">
        <f>IFERROR(TRUNC(VLOOKUP($E344,'Container Panel'!$B$41:$Z$100,$D344,0)/(VLOOKUP(BH$276,UI!$A$12:$O$51,VLOOKUP(BH$278,$B$276:$C$278,2,0),0)/1000)),"")</f>
        <v/>
      </c>
      <c r="BI344" s="145" t="str">
        <f>IFERROR(TRUNC(VLOOKUP($E344,'Container Panel'!$B$41:$Z$100,$D344,0)/(VLOOKUP(BI$276,UI!$A$12:$O$51,VLOOKUP(BI$278,$B$276:$C$278,2,0),0)/1000)),"")</f>
        <v/>
      </c>
      <c r="BJ344" s="145" t="str">
        <f>IFERROR(TRUNC(VLOOKUP($E344,'Container Panel'!$B$41:$Z$100,$D344,0)/(VLOOKUP(BJ$276,UI!$A$12:$O$51,VLOOKUP(BJ$278,$B$276:$C$278,2,0),0)/1000)),"")</f>
        <v/>
      </c>
      <c r="BK344" s="145" t="str">
        <f>IFERROR(TRUNC(VLOOKUP($E344,'Container Panel'!$B$41:$Z$100,$D344,0)/(VLOOKUP(BK$276,UI!$A$12:$O$51,VLOOKUP(BK$278,$B$276:$C$278,2,0),0)/1000)),"")</f>
        <v/>
      </c>
      <c r="BL344" s="145" t="str">
        <f>IFERROR(TRUNC(VLOOKUP($E344,'Container Panel'!$B$41:$Z$100,$D344,0)/(VLOOKUP(BL$276,UI!$A$12:$O$51,VLOOKUP(BL$278,$B$276:$C$278,2,0),0)/1000)),"")</f>
        <v/>
      </c>
      <c r="BM344" s="145" t="str">
        <f>IFERROR(TRUNC(VLOOKUP($E344,'Container Panel'!$B$41:$Z$100,$D344,0)/(VLOOKUP(BM$276,UI!$A$12:$O$51,VLOOKUP(BM$278,$B$276:$C$278,2,0),0)/1000)),"")</f>
        <v/>
      </c>
      <c r="BN344" s="145" t="str">
        <f>IFERROR(TRUNC(VLOOKUP($E344,'Container Panel'!$B$41:$Z$100,$D344,0)/(VLOOKUP(BN$276,UI!$A$12:$O$51,VLOOKUP(BN$278,$B$276:$C$278,2,0),0)/1000)),"")</f>
        <v/>
      </c>
      <c r="BO344" s="145" t="str">
        <f>IFERROR(TRUNC(VLOOKUP($E344,'Container Panel'!$B$41:$Z$100,$D344,0)/(VLOOKUP(BO$276,UI!$A$12:$O$51,VLOOKUP(BO$278,$B$276:$C$278,2,0),0)/1000)),"")</f>
        <v/>
      </c>
      <c r="BP344" s="145" t="str">
        <f>IFERROR(TRUNC(VLOOKUP($E344,'Container Panel'!$B$41:$Z$100,$D344,0)/(VLOOKUP(BP$276,UI!$A$12:$O$51,VLOOKUP(BP$278,$B$276:$C$278,2,0),0)/1000)),"")</f>
        <v/>
      </c>
      <c r="BQ344" s="145" t="str">
        <f>IFERROR(TRUNC(VLOOKUP($E344,'Container Panel'!$B$41:$Z$100,$D344,0)/(VLOOKUP(BQ$276,UI!$A$12:$O$51,VLOOKUP(BQ$278,$B$276:$C$278,2,0),0)/1000)),"")</f>
        <v/>
      </c>
      <c r="BR344" s="145" t="str">
        <f>IFERROR(TRUNC(VLOOKUP($E344,'Container Panel'!$B$41:$Z$100,$D344,0)/(VLOOKUP(BR$276,UI!$A$12:$O$51,VLOOKUP(BR$278,$B$276:$C$278,2,0),0)/1000)),"")</f>
        <v/>
      </c>
      <c r="BS344" s="145" t="str">
        <f>IFERROR(TRUNC(VLOOKUP($E344,'Container Panel'!$B$41:$Z$100,$D344,0)/(VLOOKUP(BS$276,UI!$A$12:$O$51,VLOOKUP(BS$278,$B$276:$C$278,2,0),0)/1000)),"")</f>
        <v/>
      </c>
      <c r="BT344" s="145" t="str">
        <f>IFERROR(TRUNC(VLOOKUP($E344,'Container Panel'!$B$41:$Z$100,$D344,0)/(VLOOKUP(BT$276,UI!$A$12:$O$51,VLOOKUP(BT$278,$B$276:$C$278,2,0),0)/1000)),"")</f>
        <v/>
      </c>
      <c r="BU344" s="145" t="str">
        <f>IFERROR(TRUNC(VLOOKUP($E344,'Container Panel'!$B$41:$Z$100,$D344,0)/(VLOOKUP(BU$276,UI!$A$12:$O$51,VLOOKUP(BU$278,$B$276:$C$278,2,0),0)/1000)),"")</f>
        <v/>
      </c>
      <c r="BV344" s="145" t="str">
        <f>IFERROR(TRUNC(VLOOKUP($E344,'Container Panel'!$B$41:$Z$100,$D344,0)/(VLOOKUP(BV$276,UI!$A$12:$O$51,VLOOKUP(BV$278,$B$276:$C$278,2,0),0)/1000)),"")</f>
        <v/>
      </c>
      <c r="BW344" s="145" t="str">
        <f>IFERROR(TRUNC(VLOOKUP($E344,'Container Panel'!$B$41:$Z$100,$D344,0)/(VLOOKUP(BW$276,UI!$A$12:$O$51,VLOOKUP(BW$278,$B$276:$C$278,2,0),0)/1000)),"")</f>
        <v/>
      </c>
      <c r="BX344" s="145" t="str">
        <f>IFERROR(TRUNC(VLOOKUP($E344,'Container Panel'!$B$41:$Z$100,$D344,0)/(VLOOKUP(BX$276,UI!$A$12:$O$51,VLOOKUP(BX$278,$B$276:$C$278,2,0),0)/1000)),"")</f>
        <v/>
      </c>
      <c r="BY344" s="145" t="str">
        <f>IFERROR(TRUNC(VLOOKUP($E344,'Container Panel'!$B$41:$Z$100,$D344,0)/(VLOOKUP(BY$276,UI!$A$12:$O$51,VLOOKUP(BY$278,$B$276:$C$278,2,0),0)/1000)),"")</f>
        <v/>
      </c>
      <c r="BZ344" s="145" t="str">
        <f>IFERROR(TRUNC(VLOOKUP($E344,'Container Panel'!$B$41:$Z$100,$D344,0)/(VLOOKUP(BZ$276,UI!$A$12:$O$51,VLOOKUP(BZ$278,$B$276:$C$278,2,0),0)/1000)),"")</f>
        <v/>
      </c>
      <c r="CA344" s="145" t="str">
        <f>IFERROR(TRUNC(VLOOKUP($E344,'Container Panel'!$B$41:$Z$100,$D344,0)/(VLOOKUP(CA$276,UI!$A$12:$O$51,VLOOKUP(CA$278,$B$276:$C$278,2,0),0)/1000)),"")</f>
        <v/>
      </c>
      <c r="CB344" s="145" t="str">
        <f>IFERROR(TRUNC(VLOOKUP($E344,'Container Panel'!$B$41:$Z$100,$D344,0)/(VLOOKUP(CB$276,UI!$A$12:$O$51,VLOOKUP(CB$278,$B$276:$C$278,2,0),0)/1000)),"")</f>
        <v/>
      </c>
      <c r="CC344" s="145" t="str">
        <f>IFERROR(TRUNC(VLOOKUP($E344,'Container Panel'!$B$41:$Z$100,$D344,0)/(VLOOKUP(CC$276,UI!$A$12:$O$51,VLOOKUP(CC$278,$B$276:$C$278,2,0),0)/1000)),"")</f>
        <v/>
      </c>
      <c r="CD344" s="145" t="str">
        <f>IFERROR(TRUNC(VLOOKUP($E344,'Container Panel'!$B$41:$Z$100,$D344,0)/(VLOOKUP(CD$276,UI!$A$12:$O$51,VLOOKUP(CD$278,$B$276:$C$278,2,0),0)/1000)),"")</f>
        <v/>
      </c>
      <c r="CE344" s="145" t="str">
        <f>IFERROR(TRUNC(VLOOKUP($E344,'Container Panel'!$B$41:$Z$100,$D344,0)/(VLOOKUP(CE$276,UI!$A$12:$O$51,VLOOKUP(CE$278,$B$276:$C$278,2,0),0)/1000)),"")</f>
        <v/>
      </c>
      <c r="CF344" s="145" t="str">
        <f>IFERROR(TRUNC(VLOOKUP($E344,'Container Panel'!$B$41:$Z$100,$D344,0)/(VLOOKUP(CF$276,UI!$A$12:$O$51,VLOOKUP(CF$278,$B$276:$C$278,2,0),0)/1000)),"")</f>
        <v/>
      </c>
      <c r="CG344" s="145" t="str">
        <f>IFERROR(TRUNC(VLOOKUP($E344,'Container Panel'!$B$41:$Z$100,$D344,0)/(VLOOKUP(CG$276,UI!$A$12:$O$51,VLOOKUP(CG$278,$B$276:$C$278,2,0),0)/1000)),"")</f>
        <v/>
      </c>
      <c r="CH344" s="145" t="str">
        <f>IFERROR(TRUNC(VLOOKUP($E344,'Container Panel'!$B$41:$Z$100,$D344,0)/(VLOOKUP(CH$276,UI!$A$12:$O$51,VLOOKUP(CH$278,$B$276:$C$278,2,0),0)/1000)),"")</f>
        <v/>
      </c>
      <c r="CI344" s="145" t="str">
        <f>IFERROR(TRUNC(VLOOKUP($E344,'Container Panel'!$B$41:$Z$100,$D344,0)/(VLOOKUP(CI$276,UI!$A$12:$O$51,VLOOKUP(CI$278,$B$276:$C$278,2,0),0)/1000)),"")</f>
        <v/>
      </c>
      <c r="CJ344" s="145" t="str">
        <f>IFERROR(TRUNC(VLOOKUP($E344,'Container Panel'!$B$41:$Z$100,$D344,0)/(VLOOKUP(CJ$276,UI!$A$12:$O$51,VLOOKUP(CJ$278,$B$276:$C$278,2,0),0)/1000)),"")</f>
        <v/>
      </c>
      <c r="CK344" s="145" t="str">
        <f>IFERROR(TRUNC(VLOOKUP($E344,'Container Panel'!$B$41:$Z$100,$D344,0)/(VLOOKUP(CK$276,UI!$A$12:$O$51,VLOOKUP(CK$278,$B$276:$C$278,2,0),0)/1000)),"")</f>
        <v/>
      </c>
      <c r="CL344" s="145" t="str">
        <f>IFERROR(TRUNC(VLOOKUP($E344,'Container Panel'!$B$41:$Z$100,$D344,0)/(VLOOKUP(CL$276,UI!$A$12:$O$51,VLOOKUP(CL$278,$B$276:$C$278,2,0),0)/1000)),"")</f>
        <v/>
      </c>
      <c r="CM344" s="145" t="str">
        <f>IFERROR(TRUNC(VLOOKUP($E344,'Container Panel'!$B$41:$Z$100,$D344,0)/(VLOOKUP(CM$276,UI!$A$12:$O$51,VLOOKUP(CM$278,$B$276:$C$278,2,0),0)/1000)),"")</f>
        <v/>
      </c>
      <c r="CN344" s="145" t="str">
        <f>IFERROR(TRUNC(VLOOKUP($E344,'Container Panel'!$B$41:$Z$100,$D344,0)/(VLOOKUP(CN$276,UI!$A$12:$O$51,VLOOKUP(CN$278,$B$276:$C$278,2,0),0)/1000)),"")</f>
        <v/>
      </c>
      <c r="CO344" s="145" t="str">
        <f>IFERROR(TRUNC(VLOOKUP($E344,'Container Panel'!$B$41:$Z$100,$D344,0)/(VLOOKUP(CO$276,UI!$A$12:$O$51,VLOOKUP(CO$278,$B$276:$C$278,2,0),0)/1000)),"")</f>
        <v/>
      </c>
      <c r="CP344" s="145" t="str">
        <f>IFERROR(TRUNC(VLOOKUP($E344,'Container Panel'!$B$41:$Z$100,$D344,0)/(VLOOKUP(CP$276,UI!$A$12:$O$51,VLOOKUP(CP$278,$B$276:$C$278,2,0),0)/1000)),"")</f>
        <v/>
      </c>
      <c r="CQ344" s="145" t="str">
        <f>IFERROR(TRUNC(VLOOKUP($E344,'Container Panel'!$B$41:$Z$100,$D344,0)/(VLOOKUP(CQ$276,UI!$A$12:$O$51,VLOOKUP(CQ$278,$B$276:$C$278,2,0),0)/1000)),"")</f>
        <v/>
      </c>
      <c r="CR344" s="145" t="str">
        <f>IFERROR(TRUNC(VLOOKUP($E344,'Container Panel'!$B$41:$Z$100,$D344,0)/(VLOOKUP(CR$276,UI!$A$12:$O$51,VLOOKUP(CR$278,$B$276:$C$278,2,0),0)/1000)),"")</f>
        <v/>
      </c>
      <c r="CS344" s="145" t="str">
        <f>IFERROR(TRUNC(VLOOKUP($E344,'Container Panel'!$B$41:$Z$100,$D344,0)/(VLOOKUP(CS$276,UI!$A$12:$O$51,VLOOKUP(CS$278,$B$276:$C$278,2,0),0)/1000)),"")</f>
        <v/>
      </c>
      <c r="CT344" s="145" t="str">
        <f>IFERROR(TRUNC(VLOOKUP($E344,'Container Panel'!$B$41:$Z$100,$D344,0)/(VLOOKUP(CT$276,UI!$A$12:$O$51,VLOOKUP(CT$278,$B$276:$C$278,2,0),0)/1000)),"")</f>
        <v/>
      </c>
      <c r="CU344" s="145" t="str">
        <f>IFERROR(TRUNC(VLOOKUP($E344,'Container Panel'!$B$41:$Z$100,$D344,0)/(VLOOKUP(CU$276,UI!$A$12:$O$51,VLOOKUP(CU$278,$B$276:$C$278,2,0),0)/1000)),"")</f>
        <v/>
      </c>
      <c r="CV344" s="145" t="str">
        <f>IFERROR(TRUNC(VLOOKUP($E344,'Container Panel'!$B$41:$Z$100,$D344,0)/(VLOOKUP(CV$276,UI!$A$12:$O$51,VLOOKUP(CV$278,$B$276:$C$278,2,0),0)/1000)),"")</f>
        <v/>
      </c>
      <c r="CW344" s="145" t="str">
        <f>IFERROR(TRUNC(VLOOKUP($E344,'Container Panel'!$B$41:$Z$100,$D344,0)/(VLOOKUP(CW$276,UI!$A$12:$O$51,VLOOKUP(CW$278,$B$276:$C$278,2,0),0)/1000)),"")</f>
        <v/>
      </c>
      <c r="CX344" s="145" t="str">
        <f>IFERROR(TRUNC(VLOOKUP($E344,'Container Panel'!$B$41:$Z$100,$D344,0)/(VLOOKUP(CX$276,UI!$A$12:$O$51,VLOOKUP(CX$278,$B$276:$C$278,2,0),0)/1000)),"")</f>
        <v/>
      </c>
      <c r="CY344" s="145" t="str">
        <f>IFERROR(TRUNC(VLOOKUP($E344,'Container Panel'!$B$41:$Z$100,$D344,0)/(VLOOKUP(CY$276,UI!$A$12:$O$51,VLOOKUP(CY$278,$B$276:$C$278,2,0),0)/1000)),"")</f>
        <v/>
      </c>
      <c r="CZ344" s="145" t="str">
        <f>IFERROR(TRUNC(VLOOKUP($E344,'Container Panel'!$B$41:$Z$100,$D344,0)/(VLOOKUP(CZ$276,UI!$A$12:$O$51,VLOOKUP(CZ$278,$B$276:$C$278,2,0),0)/1000)),"")</f>
        <v/>
      </c>
      <c r="DA344" s="145" t="str">
        <f>IFERROR(TRUNC(VLOOKUP($E344,'Container Panel'!$B$41:$Z$100,$D344,0)/(VLOOKUP(DA$276,UI!$A$12:$O$51,VLOOKUP(DA$278,$B$276:$C$278,2,0),0)/1000)),"")</f>
        <v/>
      </c>
      <c r="DB344" s="145" t="str">
        <f>IFERROR(TRUNC(VLOOKUP($E344,'Container Panel'!$B$41:$Z$100,$D344,0)/(VLOOKUP(DB$276,UI!$A$12:$O$51,VLOOKUP(DB$278,$B$276:$C$278,2,0),0)/1000)),"")</f>
        <v/>
      </c>
      <c r="DC344" s="145" t="str">
        <f>IFERROR(TRUNC(VLOOKUP($E344,'Container Panel'!$B$41:$Z$100,$D344,0)/(VLOOKUP(DC$276,UI!$A$12:$O$51,VLOOKUP(DC$278,$B$276:$C$278,2,0),0)/1000)),"")</f>
        <v/>
      </c>
      <c r="DD344" s="145" t="str">
        <f>IFERROR(TRUNC(VLOOKUP($E344,'Container Panel'!$B$41:$Z$100,$D344,0)/(VLOOKUP(DD$276,UI!$A$12:$O$51,VLOOKUP(DD$278,$B$276:$C$278,2,0),0)/1000)),"")</f>
        <v/>
      </c>
      <c r="DE344" s="145" t="str">
        <f>IFERROR(TRUNC(VLOOKUP($E344,'Container Panel'!$B$41:$Z$100,$D344,0)/(VLOOKUP(DE$276,UI!$A$12:$O$51,VLOOKUP(DE$278,$B$276:$C$278,2,0),0)/1000)),"")</f>
        <v/>
      </c>
      <c r="DF344" s="145" t="str">
        <f>IFERROR(TRUNC(VLOOKUP($E344,'Container Panel'!$B$41:$Z$100,$D344,0)/(VLOOKUP(DF$276,UI!$A$12:$O$51,VLOOKUP(DF$278,$B$276:$C$278,2,0),0)/1000)),"")</f>
        <v/>
      </c>
      <c r="DG344" s="145" t="str">
        <f>IFERROR(TRUNC(VLOOKUP($E344,'Container Panel'!$B$41:$Z$100,$D344,0)/(VLOOKUP(DG$276,UI!$A$12:$O$51,VLOOKUP(DG$278,$B$276:$C$278,2,0),0)/1000)),"")</f>
        <v/>
      </c>
      <c r="DH344" s="145" t="str">
        <f>IFERROR(TRUNC(VLOOKUP($E344,'Container Panel'!$B$41:$Z$100,$D344,0)/(VLOOKUP(DH$276,UI!$A$12:$O$51,VLOOKUP(DH$278,$B$276:$C$278,2,0),0)/1000)),"")</f>
        <v/>
      </c>
      <c r="DI344" s="145" t="str">
        <f>IFERROR(TRUNC(VLOOKUP($E344,'Container Panel'!$B$41:$Z$100,$D344,0)/(VLOOKUP(DI$276,UI!$A$12:$O$51,VLOOKUP(DI$278,$B$276:$C$278,2,0),0)/1000)),"")</f>
        <v/>
      </c>
      <c r="DJ344" s="145" t="str">
        <f>IFERROR(TRUNC(VLOOKUP($E344,'Container Panel'!$B$41:$Z$100,$D344,0)/(VLOOKUP(DJ$276,UI!$A$12:$O$51,VLOOKUP(DJ$278,$B$276:$C$278,2,0),0)/1000)),"")</f>
        <v/>
      </c>
      <c r="DK344" s="145" t="str">
        <f>IFERROR(TRUNC(VLOOKUP($E344,'Container Panel'!$B$41:$Z$100,$D344,0)/(VLOOKUP(DK$276,UI!$A$12:$O$51,VLOOKUP(DK$278,$B$276:$C$278,2,0),0)/1000)),"")</f>
        <v/>
      </c>
      <c r="DL344" s="145" t="str">
        <f>IFERROR(TRUNC(VLOOKUP($E344,'Container Panel'!$B$41:$Z$100,$D344,0)/(VLOOKUP(DL$276,UI!$A$12:$O$51,VLOOKUP(DL$278,$B$276:$C$278,2,0),0)/1000)),"")</f>
        <v/>
      </c>
      <c r="DM344" s="145" t="str">
        <f>IFERROR(TRUNC(VLOOKUP($E344,'Container Panel'!$B$41:$Z$100,$D344,0)/(VLOOKUP(DM$276,UI!$A$12:$O$51,VLOOKUP(DM$278,$B$276:$C$278,2,0),0)/1000)),"")</f>
        <v/>
      </c>
      <c r="DN344" s="145" t="str">
        <f>IFERROR(TRUNC(VLOOKUP($E344,'Container Panel'!$B$41:$Z$100,$D344,0)/(VLOOKUP(DN$276,UI!$A$12:$O$51,VLOOKUP(DN$278,$B$276:$C$278,2,0),0)/1000)),"")</f>
        <v/>
      </c>
      <c r="DO344" s="145" t="str">
        <f>IFERROR(TRUNC(VLOOKUP($E344,'Container Panel'!$B$41:$Z$100,$D344,0)/(VLOOKUP(DO$276,UI!$A$12:$O$51,VLOOKUP(DO$278,$B$276:$C$278,2,0),0)/1000)),"")</f>
        <v/>
      </c>
      <c r="DP344" s="145" t="str">
        <f>IFERROR(TRUNC(VLOOKUP($E344,'Container Panel'!$B$41:$Z$100,$D344,0)/(VLOOKUP(DP$276,UI!$A$12:$O$51,VLOOKUP(DP$278,$B$276:$C$278,2,0),0)/1000)),"")</f>
        <v/>
      </c>
      <c r="DQ344" s="145" t="str">
        <f>IFERROR(TRUNC(VLOOKUP($E344,'Container Panel'!$B$41:$Z$100,$D344,0)/(VLOOKUP(DQ$276,UI!$A$12:$O$51,VLOOKUP(DQ$278,$B$276:$C$278,2,0),0)/1000)),"")</f>
        <v/>
      </c>
      <c r="DR344" s="145" t="str">
        <f>IFERROR(TRUNC(VLOOKUP($E344,'Container Panel'!$B$41:$Z$100,$D344,0)/(VLOOKUP(DR$276,UI!$A$12:$O$51,VLOOKUP(DR$278,$B$276:$C$278,2,0),0)/1000)),"")</f>
        <v/>
      </c>
      <c r="DS344" s="145" t="str">
        <f>IFERROR(TRUNC(VLOOKUP($E344,'Container Panel'!$B$41:$Z$100,$D344,0)/(VLOOKUP(DS$276,UI!$A$12:$O$51,VLOOKUP(DS$278,$B$276:$C$278,2,0),0)/1000)),"")</f>
        <v/>
      </c>
      <c r="DT344" s="145" t="str">
        <f>IFERROR(TRUNC(VLOOKUP($E344,'Container Panel'!$B$41:$Z$100,$D344,0)/(VLOOKUP(DT$276,UI!$A$12:$O$51,VLOOKUP(DT$278,$B$276:$C$278,2,0),0)/1000)),"")</f>
        <v/>
      </c>
      <c r="DU344" s="145" t="str">
        <f>IFERROR(TRUNC(VLOOKUP($E344,'Container Panel'!$B$41:$Z$100,$D344,0)/(VLOOKUP(DU$276,UI!$A$12:$O$51,VLOOKUP(DU$278,$B$276:$C$278,2,0),0)/1000)),"")</f>
        <v/>
      </c>
      <c r="DV344" s="145" t="str">
        <f>IFERROR(TRUNC(VLOOKUP($E344,'Container Panel'!$B$41:$Z$100,$D344,0)/(VLOOKUP(DV$276,UI!$A$12:$O$51,VLOOKUP(DV$278,$B$276:$C$278,2,0),0)/1000)),"")</f>
        <v/>
      </c>
      <c r="DW344" s="145" t="str">
        <f>IFERROR(TRUNC(VLOOKUP($E344,'Container Panel'!$B$41:$Z$100,$D344,0)/(VLOOKUP(DW$276,UI!$A$12:$O$51,VLOOKUP(DW$278,$B$276:$C$278,2,0),0)/1000)),"")</f>
        <v/>
      </c>
      <c r="DX344" s="145" t="str">
        <f>IFERROR(TRUNC(VLOOKUP($E344,'Container Panel'!$B$41:$Z$100,$D344,0)/(VLOOKUP(DX$276,UI!$A$12:$O$51,VLOOKUP(DX$278,$B$276:$C$278,2,0),0)/1000)),"")</f>
        <v/>
      </c>
      <c r="DY344" s="145" t="str">
        <f>IFERROR(TRUNC(VLOOKUP($E344,'Container Panel'!$B$41:$Z$100,$D344,0)/(VLOOKUP(DY$276,UI!$A$12:$O$51,VLOOKUP(DY$278,$B$276:$C$278,2,0),0)/1000)),"")</f>
        <v/>
      </c>
      <c r="DZ344" s="145" t="str">
        <f>IFERROR(TRUNC(VLOOKUP($E344,'Container Panel'!$B$41:$Z$100,$D344,0)/(VLOOKUP(DZ$276,UI!$A$12:$O$51,VLOOKUP(DZ$278,$B$276:$C$278,2,0),0)/1000)),"")</f>
        <v/>
      </c>
      <c r="EA344" s="145" t="str">
        <f>IFERROR(TRUNC(VLOOKUP($E344,'Container Panel'!$B$41:$Z$100,$D344,0)/(VLOOKUP(EA$276,UI!$A$12:$O$51,VLOOKUP(EA$278,$B$276:$C$278,2,0),0)/1000)),"")</f>
        <v/>
      </c>
      <c r="EB344" s="145" t="str">
        <f>IFERROR(TRUNC(VLOOKUP($E344,'Container Panel'!$B$41:$Z$100,$D344,0)/(VLOOKUP(EB$276,UI!$A$12:$O$51,VLOOKUP(EB$278,$B$276:$C$278,2,0),0)/1000)),"")</f>
        <v/>
      </c>
      <c r="EC344" s="145" t="str">
        <f>IFERROR(TRUNC(VLOOKUP($E344,'Container Panel'!$B$41:$Z$100,$D344,0)/(VLOOKUP(EC$276,UI!$A$12:$O$51,VLOOKUP(EC$278,$B$276:$C$278,2,0),0)/1000)),"")</f>
        <v/>
      </c>
      <c r="ED344" s="145" t="str">
        <f>IFERROR(TRUNC(VLOOKUP($E344,'Container Panel'!$B$41:$Z$100,$D344,0)/(VLOOKUP(ED$276,UI!$A$12:$O$51,VLOOKUP(ED$278,$B$276:$C$278,2,0),0)/1000)),"")</f>
        <v/>
      </c>
      <c r="EE344" s="145" t="str">
        <f>IFERROR(TRUNC(VLOOKUP($E344,'Container Panel'!$B$41:$Z$100,$D344,0)/(VLOOKUP(EE$276,UI!$A$12:$O$51,VLOOKUP(EE$278,$B$276:$C$278,2,0),0)/1000)),"")</f>
        <v/>
      </c>
      <c r="EF344" s="145" t="str">
        <f>IFERROR(TRUNC(VLOOKUP($E344,'Container Panel'!$B$41:$Z$100,$D344,0)/(VLOOKUP(EF$276,UI!$A$12:$O$51,VLOOKUP(EF$278,$B$276:$C$278,2,0),0)/1000)),"")</f>
        <v/>
      </c>
      <c r="EG344" s="145" t="str">
        <f>IFERROR(TRUNC(VLOOKUP($E344,'Container Panel'!$B$41:$Z$100,$D344,0)/(VLOOKUP(EG$276,UI!$A$12:$O$51,VLOOKUP(EG$278,$B$276:$C$278,2,0),0)/1000)),"")</f>
        <v/>
      </c>
      <c r="EH344" s="145" t="str">
        <f>IFERROR(TRUNC(VLOOKUP($E344,'Container Panel'!$B$41:$Z$100,$D344,0)/(VLOOKUP(EH$276,UI!$A$12:$O$51,VLOOKUP(EH$278,$B$276:$C$278,2,0),0)/1000)),"")</f>
        <v/>
      </c>
      <c r="EI344" s="145" t="str">
        <f>IFERROR(TRUNC(VLOOKUP($E344,'Container Panel'!$B$41:$Z$100,$D344,0)/(VLOOKUP(EI$276,UI!$A$12:$O$51,VLOOKUP(EI$278,$B$276:$C$278,2,0),0)/1000)),"")</f>
        <v/>
      </c>
      <c r="EJ344" s="145" t="str">
        <f>IFERROR(TRUNC(VLOOKUP($E344,'Container Panel'!$B$41:$Z$100,$D344,0)/(VLOOKUP(EJ$276,UI!$A$12:$O$51,VLOOKUP(EJ$278,$B$276:$C$278,2,0),0)/1000)),"")</f>
        <v/>
      </c>
      <c r="EK344" s="145" t="str">
        <f>IFERROR(TRUNC(VLOOKUP($E344,'Container Panel'!$B$41:$Z$100,$D344,0)/(VLOOKUP(EK$276,UI!$A$12:$O$51,VLOOKUP(EK$278,$B$276:$C$278,2,0),0)/1000)),"")</f>
        <v/>
      </c>
      <c r="EL344" s="145" t="str">
        <f>IFERROR(TRUNC(VLOOKUP($E344,'Container Panel'!$B$41:$Z$100,$D344,0)/(VLOOKUP(EL$276,UI!$A$12:$O$51,VLOOKUP(EL$278,$B$276:$C$278,2,0),0)/1000)),"")</f>
        <v/>
      </c>
      <c r="EM344" s="145" t="str">
        <f>IFERROR(TRUNC(VLOOKUP($E344,'Container Panel'!$B$41:$Z$100,$D344,0)/(VLOOKUP(EM$276,UI!$A$12:$O$51,VLOOKUP(EM$278,$B$276:$C$278,2,0),0)/1000)),"")</f>
        <v/>
      </c>
      <c r="EN344" s="145" t="str">
        <f>IFERROR(TRUNC(VLOOKUP($E344,'Container Panel'!$B$41:$Z$100,$D344,0)/(VLOOKUP(EN$276,UI!$A$12:$O$51,VLOOKUP(EN$278,$B$276:$C$278,2,0),0)/1000)),"")</f>
        <v/>
      </c>
      <c r="EO344" s="145" t="str">
        <f>IFERROR(TRUNC(VLOOKUP($E344,'Container Panel'!$B$41:$Z$100,$D344,0)/(VLOOKUP(EO$276,UI!$A$12:$O$51,VLOOKUP(EO$278,$B$276:$C$278,2,0),0)/1000)),"")</f>
        <v/>
      </c>
      <c r="EP344" s="145" t="str">
        <f>IFERROR(TRUNC(VLOOKUP($E344,'Container Panel'!$B$41:$Z$100,$D344,0)/(VLOOKUP(EP$276,UI!$A$12:$O$51,VLOOKUP(EP$278,$B$276:$C$278,2,0),0)/1000)),"")</f>
        <v/>
      </c>
      <c r="EQ344" s="145" t="str">
        <f>IFERROR(TRUNC(VLOOKUP($E344,'Container Panel'!$B$41:$Z$100,$D344,0)/(VLOOKUP(EQ$276,UI!$A$12:$O$51,VLOOKUP(EQ$278,$B$276:$C$278,2,0),0)/1000)),"")</f>
        <v/>
      </c>
      <c r="ER344" s="145" t="str">
        <f>IFERROR(TRUNC(VLOOKUP($E344,'Container Panel'!$B$41:$Z$100,$D344,0)/(VLOOKUP(ER$276,UI!$A$12:$O$51,VLOOKUP(ER$278,$B$276:$C$278,2,0),0)/1000)),"")</f>
        <v/>
      </c>
      <c r="ES344" s="145" t="str">
        <f>IFERROR(TRUNC(VLOOKUP($E344,'Container Panel'!$B$41:$Z$100,$D344,0)/(VLOOKUP(ES$276,UI!$A$12:$O$51,VLOOKUP(ES$278,$B$276:$C$278,2,0),0)/1000)),"")</f>
        <v/>
      </c>
      <c r="ET344" s="145" t="str">
        <f>IFERROR(TRUNC(VLOOKUP($E344,'Container Panel'!$B$41:$Z$100,$D344,0)/(VLOOKUP(ET$276,UI!$A$12:$O$51,VLOOKUP(ET$278,$B$276:$C$278,2,0),0)/1000)),"")</f>
        <v/>
      </c>
      <c r="EU344" s="145" t="str">
        <f>IFERROR(TRUNC(VLOOKUP($E344,'Container Panel'!$B$41:$Z$100,$D344,0)/(VLOOKUP(EU$276,UI!$A$12:$O$51,VLOOKUP(EU$278,$B$276:$C$278,2,0),0)/1000)),"")</f>
        <v/>
      </c>
      <c r="EV344" s="145" t="str">
        <f>IFERROR(TRUNC(VLOOKUP($E344,'Container Panel'!$B$41:$Z$100,$D344,0)/(VLOOKUP(EV$276,UI!$A$12:$O$51,VLOOKUP(EV$278,$B$276:$C$278,2,0),0)/1000)),"")</f>
        <v/>
      </c>
      <c r="EW344" s="145" t="str">
        <f>IFERROR(TRUNC(VLOOKUP($E344,'Container Panel'!$B$41:$Z$100,$D344,0)/(VLOOKUP(EW$276,UI!$A$12:$O$51,VLOOKUP(EW$278,$B$276:$C$278,2,0),0)/1000)),"")</f>
        <v/>
      </c>
      <c r="EX344" s="145" t="str">
        <f>IFERROR(TRUNC(VLOOKUP($E344,'Container Panel'!$B$41:$Z$100,$D344,0)/(VLOOKUP(EX$276,UI!$A$12:$O$51,VLOOKUP(EX$278,$B$276:$C$278,2,0),0)/1000)),"")</f>
        <v/>
      </c>
      <c r="EY344" s="145" t="str">
        <f>IFERROR(TRUNC(VLOOKUP($E344,'Container Panel'!$B$41:$Z$100,$D344,0)/(VLOOKUP(EY$276,UI!$A$12:$O$51,VLOOKUP(EY$278,$B$276:$C$278,2,0),0)/1000)),"")</f>
        <v/>
      </c>
      <c r="EZ344" s="145" t="str">
        <f>IFERROR(TRUNC(VLOOKUP($E344,'Container Panel'!$B$41:$Z$100,$D344,0)/(VLOOKUP(EZ$276,UI!$A$12:$O$51,VLOOKUP(EZ$278,$B$276:$C$278,2,0),0)/1000)),"")</f>
        <v/>
      </c>
      <c r="FA344" s="145" t="str">
        <f>IFERROR(TRUNC(VLOOKUP($E344,'Container Panel'!$B$41:$Z$100,$D344,0)/(VLOOKUP(FA$276,UI!$A$12:$O$51,VLOOKUP(FA$278,$B$276:$C$278,2,0),0)/1000)),"")</f>
        <v/>
      </c>
      <c r="FB344" s="145" t="str">
        <f>IFERROR(TRUNC(VLOOKUP($E344,'Container Panel'!$B$41:$Z$100,$D344,0)/(VLOOKUP(FB$276,UI!$A$12:$O$51,VLOOKUP(FB$278,$B$276:$C$278,2,0),0)/1000)),"")</f>
        <v/>
      </c>
      <c r="FC344" s="145" t="str">
        <f>IFERROR(TRUNC(VLOOKUP($E344,'Container Panel'!$B$41:$Z$100,$D344,0)/(VLOOKUP(FC$276,UI!$A$12:$O$51,VLOOKUP(FC$278,$B$276:$C$278,2,0),0)/1000)),"")</f>
        <v/>
      </c>
      <c r="FD344" s="145" t="str">
        <f>IFERROR(TRUNC(VLOOKUP($E344,'Container Panel'!$B$41:$Z$100,$D344,0)/(VLOOKUP(FD$276,UI!$A$12:$O$51,VLOOKUP(FD$278,$B$276:$C$278,2,0),0)/1000)),"")</f>
        <v/>
      </c>
      <c r="FE344" s="145" t="str">
        <f>IFERROR(TRUNC(VLOOKUP($E344,'Container Panel'!$B$41:$Z$100,$D344,0)/(VLOOKUP(FE$276,UI!$A$12:$O$51,VLOOKUP(FE$278,$B$276:$C$278,2,0),0)/1000)),"")</f>
        <v/>
      </c>
      <c r="FF344" s="145" t="str">
        <f>IFERROR(TRUNC(VLOOKUP($E344,'Container Panel'!$B$41:$Z$100,$D344,0)/(VLOOKUP(FF$276,UI!$A$12:$O$51,VLOOKUP(FF$278,$B$276:$C$278,2,0),0)/1000)),"")</f>
        <v/>
      </c>
      <c r="FG344" s="145" t="str">
        <f>IFERROR(TRUNC(VLOOKUP($E344,'Container Panel'!$B$41:$Z$100,$D344,0)/(VLOOKUP(FG$276,UI!$A$12:$O$51,VLOOKUP(FG$278,$B$276:$C$278,2,0),0)/1000)),"")</f>
        <v/>
      </c>
      <c r="FH344" s="145" t="str">
        <f>IFERROR(TRUNC(VLOOKUP($E344,'Container Panel'!$B$41:$Z$100,$D344,0)/(VLOOKUP(FH$276,UI!$A$12:$O$51,VLOOKUP(FH$278,$B$276:$C$278,2,0),0)/1000)),"")</f>
        <v/>
      </c>
      <c r="FI344" s="145" t="str">
        <f>IFERROR(TRUNC(VLOOKUP($E344,'Container Panel'!$B$41:$Z$100,$D344,0)/(VLOOKUP(FI$276,UI!$A$12:$O$51,VLOOKUP(FI$278,$B$276:$C$278,2,0),0)/1000)),"")</f>
        <v/>
      </c>
      <c r="FJ344" s="145" t="str">
        <f>IFERROR(TRUNC(VLOOKUP($E344,'Container Panel'!$B$41:$Z$100,$D344,0)/(VLOOKUP(FJ$276,UI!$A$12:$O$51,VLOOKUP(FJ$278,$B$276:$C$278,2,0),0)/1000)),"")</f>
        <v/>
      </c>
      <c r="FK344" s="145" t="str">
        <f>IFERROR(TRUNC(VLOOKUP($E344,'Container Panel'!$B$41:$Z$100,$D344,0)/(VLOOKUP(FK$276,UI!$A$12:$O$51,VLOOKUP(FK$278,$B$276:$C$278,2,0),0)/1000)),"")</f>
        <v/>
      </c>
      <c r="FL344" s="145" t="str">
        <f>IFERROR(TRUNC(VLOOKUP($E344,'Container Panel'!$B$41:$Z$100,$D344,0)/(VLOOKUP(FL$276,UI!$A$12:$O$51,VLOOKUP(FL$278,$B$276:$C$278,2,0),0)/1000)),"")</f>
        <v/>
      </c>
      <c r="FM344" s="145" t="str">
        <f>IFERROR(TRUNC(VLOOKUP($E344,'Container Panel'!$B$41:$Z$100,$D344,0)/(VLOOKUP(FM$276,UI!$A$12:$O$51,VLOOKUP(FM$278,$B$276:$C$278,2,0),0)/1000)),"")</f>
        <v/>
      </c>
      <c r="FN344" s="145" t="str">
        <f>IFERROR(TRUNC(VLOOKUP($E344,'Container Panel'!$B$41:$Z$100,$D344,0)/(VLOOKUP(FN$276,UI!$A$12:$O$51,VLOOKUP(FN$278,$B$276:$C$278,2,0),0)/1000)),"")</f>
        <v/>
      </c>
      <c r="FO344" s="145" t="str">
        <f>IFERROR(TRUNC(VLOOKUP($E344,'Container Panel'!$B$41:$Z$100,$D344,0)/(VLOOKUP(FO$276,UI!$A$12:$O$51,VLOOKUP(FO$278,$B$276:$C$278,2,0),0)/1000)),"")</f>
        <v/>
      </c>
      <c r="FP344" s="145" t="str">
        <f>IFERROR(TRUNC(VLOOKUP($E344,'Container Panel'!$B$41:$Z$100,$D344,0)/(VLOOKUP(FP$276,UI!$A$12:$O$51,VLOOKUP(FP$278,$B$276:$C$278,2,0),0)/1000)),"")</f>
        <v/>
      </c>
      <c r="FQ344" s="145" t="str">
        <f>IFERROR(TRUNC(VLOOKUP($E344,'Container Panel'!$B$41:$Z$100,$D344,0)/(VLOOKUP(FQ$276,UI!$A$12:$O$51,VLOOKUP(FQ$278,$B$276:$C$278,2,0),0)/1000)),"")</f>
        <v/>
      </c>
      <c r="FR344" s="145" t="str">
        <f>IFERROR(TRUNC(VLOOKUP($E344,'Container Panel'!$B$41:$Z$100,$D344,0)/(VLOOKUP(FR$276,UI!$A$12:$O$51,VLOOKUP(FR$278,$B$276:$C$278,2,0),0)/1000)),"")</f>
        <v/>
      </c>
      <c r="FS344" s="145" t="str">
        <f>IFERROR(TRUNC(VLOOKUP($E344,'Container Panel'!$B$41:$Z$100,$D344,0)/(VLOOKUP(FS$276,UI!$A$12:$O$51,VLOOKUP(FS$278,$B$276:$C$278,2,0),0)/1000)),"")</f>
        <v/>
      </c>
      <c r="FT344" s="145" t="str">
        <f>IFERROR(TRUNC(VLOOKUP($E344,'Container Panel'!$B$41:$Z$100,$D344,0)/(VLOOKUP(FT$276,UI!$A$12:$O$51,VLOOKUP(FT$278,$B$276:$C$278,2,0),0)/1000)),"")</f>
        <v/>
      </c>
      <c r="FU344" s="145" t="str">
        <f>IFERROR(TRUNC(VLOOKUP($E344,'Container Panel'!$B$41:$Z$100,$D344,0)/(VLOOKUP(FU$276,UI!$A$12:$O$51,VLOOKUP(FU$278,$B$276:$C$278,2,0),0)/1000)),"")</f>
        <v/>
      </c>
      <c r="FV344" s="145" t="str">
        <f>IFERROR(TRUNC(VLOOKUP($E344,'Container Panel'!$B$41:$Z$100,$D344,0)/(VLOOKUP(FV$276,UI!$A$12:$O$51,VLOOKUP(FV$278,$B$276:$C$278,2,0),0)/1000)),"")</f>
        <v/>
      </c>
      <c r="FW344" s="145" t="str">
        <f>IFERROR(TRUNC(VLOOKUP($E344,'Container Panel'!$B$41:$Z$100,$D344,0)/(VLOOKUP(FW$276,UI!$A$12:$O$51,VLOOKUP(FW$278,$B$276:$C$278,2,0),0)/1000)),"")</f>
        <v/>
      </c>
      <c r="FX344" s="145" t="str">
        <f>IFERROR(TRUNC(VLOOKUP($E344,'Container Panel'!$B$41:$Z$100,$D344,0)/(VLOOKUP(FX$276,UI!$A$12:$O$51,VLOOKUP(FX$278,$B$276:$C$278,2,0),0)/1000)),"")</f>
        <v/>
      </c>
      <c r="FY344" s="145" t="str">
        <f>IFERROR(TRUNC(VLOOKUP($E344,'Container Panel'!$B$41:$Z$100,$D344,0)/(VLOOKUP(FY$276,UI!$A$12:$O$51,VLOOKUP(FY$278,$B$276:$C$278,2,0),0)/1000)),"")</f>
        <v/>
      </c>
      <c r="FZ344" s="145" t="str">
        <f>IFERROR(TRUNC(VLOOKUP($E344,'Container Panel'!$B$41:$Z$100,$D344,0)/(VLOOKUP(FZ$276,UI!$A$12:$O$51,VLOOKUP(FZ$278,$B$276:$C$278,2,0),0)/1000)),"")</f>
        <v/>
      </c>
      <c r="GA344" s="145" t="str">
        <f>IFERROR(TRUNC(VLOOKUP($E344,'Container Panel'!$B$41:$Z$100,$D344,0)/(VLOOKUP(GA$276,UI!$A$12:$O$51,VLOOKUP(GA$278,$B$276:$C$278,2,0),0)/1000)),"")</f>
        <v/>
      </c>
      <c r="GB344" s="145" t="str">
        <f>IFERROR(TRUNC(VLOOKUP($E344,'Container Panel'!$B$41:$Z$100,$D344,0)/(VLOOKUP(GB$276,UI!$A$12:$O$51,VLOOKUP(GB$278,$B$276:$C$278,2,0),0)/1000)),"")</f>
        <v/>
      </c>
      <c r="GC344" s="145" t="str">
        <f>IFERROR(TRUNC(VLOOKUP($E344,'Container Panel'!$B$41:$Z$100,$D344,0)/(VLOOKUP(GC$276,UI!$A$12:$O$51,VLOOKUP(GC$278,$B$276:$C$278,2,0),0)/1000)),"")</f>
        <v/>
      </c>
      <c r="GD344" s="145" t="str">
        <f>IFERROR(TRUNC(VLOOKUP($E344,'Container Panel'!$B$41:$Z$100,$D344,0)/(VLOOKUP(GD$276,UI!$A$12:$O$51,VLOOKUP(GD$278,$B$276:$C$278,2,0),0)/1000)),"")</f>
        <v/>
      </c>
      <c r="GE344" s="145" t="str">
        <f>IFERROR(TRUNC(VLOOKUP($E344,'Container Panel'!$B$41:$Z$100,$D344,0)/(VLOOKUP(GE$276,UI!$A$12:$O$51,VLOOKUP(GE$278,$B$276:$C$278,2,0),0)/1000)),"")</f>
        <v/>
      </c>
      <c r="GF344" s="145" t="str">
        <f>IFERROR(TRUNC(VLOOKUP($E344,'Container Panel'!$B$41:$Z$100,$D344,0)/(VLOOKUP(GF$276,UI!$A$12:$O$51,VLOOKUP(GF$278,$B$276:$C$278,2,0),0)/1000)),"")</f>
        <v/>
      </c>
      <c r="GG344" s="145" t="str">
        <f>IFERROR(TRUNC(VLOOKUP($E344,'Container Panel'!$B$41:$Z$100,$D344,0)/(VLOOKUP(GG$276,UI!$A$12:$O$51,VLOOKUP(GG$278,$B$276:$C$278,2,0),0)/1000)),"")</f>
        <v/>
      </c>
      <c r="GH344" s="145" t="str">
        <f>IFERROR(TRUNC(VLOOKUP($E344,'Container Panel'!$B$41:$Z$100,$D344,0)/(VLOOKUP(GH$276,UI!$A$12:$O$51,VLOOKUP(GH$278,$B$276:$C$278,2,0),0)/1000)),"")</f>
        <v/>
      </c>
      <c r="GI344" s="145" t="str">
        <f>IFERROR(TRUNC(VLOOKUP($E344,'Container Panel'!$B$41:$Z$100,$D344,0)/(VLOOKUP(GI$276,UI!$A$12:$O$51,VLOOKUP(GI$278,$B$276:$C$278,2,0),0)/1000)),"")</f>
        <v/>
      </c>
      <c r="GJ344" s="145" t="str">
        <f>IFERROR(TRUNC(VLOOKUP($E344,'Container Panel'!$B$41:$Z$100,$D344,0)/(VLOOKUP(GJ$276,UI!$A$12:$O$51,VLOOKUP(GJ$278,$B$276:$C$278,2,0),0)/1000)),"")</f>
        <v/>
      </c>
      <c r="GK344" s="145" t="str">
        <f>IFERROR(TRUNC(VLOOKUP($E344,'Container Panel'!$B$41:$Z$100,$D344,0)/(VLOOKUP(GK$276,UI!$A$12:$O$51,VLOOKUP(GK$278,$B$276:$C$278,2,0),0)/1000)),"")</f>
        <v/>
      </c>
      <c r="GL344" s="145" t="str">
        <f>IFERROR(TRUNC(VLOOKUP($E344,'Container Panel'!$B$41:$Z$100,$D344,0)/(VLOOKUP(GL$276,UI!$A$12:$O$51,VLOOKUP(GL$278,$B$276:$C$278,2,0),0)/1000)),"")</f>
        <v/>
      </c>
      <c r="GM344" s="145" t="str">
        <f>IFERROR(TRUNC(VLOOKUP($E344,'Container Panel'!$B$41:$Z$100,$D344,0)/(VLOOKUP(GM$276,UI!$A$12:$O$51,VLOOKUP(GM$278,$B$276:$C$278,2,0),0)/1000)),"")</f>
        <v/>
      </c>
      <c r="GN344" s="145" t="str">
        <f>IFERROR(TRUNC(VLOOKUP($E344,'Container Panel'!$B$41:$Z$100,$D344,0)/(VLOOKUP(GN$276,UI!$A$12:$O$51,VLOOKUP(GN$278,$B$276:$C$278,2,0),0)/1000)),"")</f>
        <v/>
      </c>
      <c r="GO344" s="145" t="str">
        <f>IFERROR(TRUNC(VLOOKUP($E344,'Container Panel'!$B$41:$Z$100,$D344,0)/(VLOOKUP(GO$276,UI!$A$12:$O$51,VLOOKUP(GO$278,$B$276:$C$278,2,0),0)/1000)),"")</f>
        <v/>
      </c>
      <c r="GP344" s="145" t="str">
        <f>IFERROR(TRUNC(VLOOKUP($E344,'Container Panel'!$B$41:$Z$100,$D344,0)/(VLOOKUP(GP$276,UI!$A$12:$O$51,VLOOKUP(GP$278,$B$276:$C$278,2,0),0)/1000)),"")</f>
        <v/>
      </c>
      <c r="GQ344" s="145" t="str">
        <f>IFERROR(TRUNC(VLOOKUP($E344,'Container Panel'!$B$41:$Z$100,$D344,0)/(VLOOKUP(GQ$276,UI!$A$12:$O$51,VLOOKUP(GQ$278,$B$276:$C$278,2,0),0)/1000)),"")</f>
        <v/>
      </c>
      <c r="GR344" s="145" t="str">
        <f>IFERROR(TRUNC(VLOOKUP($E344,'Container Panel'!$B$41:$Z$100,$D344,0)/(VLOOKUP(GR$276,UI!$A$12:$O$51,VLOOKUP(GR$278,$B$276:$C$278,2,0),0)/1000)),"")</f>
        <v/>
      </c>
      <c r="GS344" s="145" t="str">
        <f>IFERROR(TRUNC(VLOOKUP($E344,'Container Panel'!$B$41:$Z$100,$D344,0)/(VLOOKUP(GS$276,UI!$A$12:$O$51,VLOOKUP(GS$278,$B$276:$C$278,2,0),0)/1000)),"")</f>
        <v/>
      </c>
      <c r="GT344" s="145" t="str">
        <f>IFERROR(TRUNC(VLOOKUP($E344,'Container Panel'!$B$41:$Z$100,$D344,0)/(VLOOKUP(GT$276,UI!$A$12:$O$51,VLOOKUP(GT$278,$B$276:$C$278,2,0),0)/1000)),"")</f>
        <v/>
      </c>
      <c r="GU344" s="145" t="str">
        <f>IFERROR(TRUNC(VLOOKUP($E344,'Container Panel'!$B$41:$Z$100,$D344,0)/(VLOOKUP(GU$276,UI!$A$12:$O$51,VLOOKUP(GU$278,$B$276:$C$278,2,0),0)/1000)),"")</f>
        <v/>
      </c>
      <c r="GV344" s="145" t="str">
        <f>IFERROR(TRUNC(VLOOKUP($E344,'Container Panel'!$B$41:$Z$100,$D344,0)/(VLOOKUP(GV$276,UI!$A$12:$O$51,VLOOKUP(GV$278,$B$276:$C$278,2,0),0)/1000)),"")</f>
        <v/>
      </c>
      <c r="GW344" s="145" t="str">
        <f>IFERROR(TRUNC(VLOOKUP($E344,'Container Panel'!$B$41:$Z$100,$D344,0)/(VLOOKUP(GW$276,UI!$A$12:$O$51,VLOOKUP(GW$278,$B$276:$C$278,2,0),0)/1000)),"")</f>
        <v/>
      </c>
      <c r="GX344" s="145" t="str">
        <f>IFERROR(TRUNC(VLOOKUP($E344,'Container Panel'!$B$41:$Z$100,$D344,0)/(VLOOKUP(GX$276,UI!$A$12:$O$51,VLOOKUP(GX$278,$B$276:$C$278,2,0),0)/1000)),"")</f>
        <v/>
      </c>
      <c r="GY344" s="145" t="str">
        <f>IFERROR(TRUNC(VLOOKUP($E344,'Container Panel'!$B$41:$Z$100,$D344,0)/(VLOOKUP(GY$276,UI!$A$12:$O$51,VLOOKUP(GY$278,$B$276:$C$278,2,0),0)/1000)),"")</f>
        <v/>
      </c>
      <c r="GZ344" s="145" t="str">
        <f>IFERROR(TRUNC(VLOOKUP($E344,'Container Panel'!$B$41:$Z$100,$D344,0)/(VLOOKUP(GZ$276,UI!$A$12:$O$51,VLOOKUP(GZ$278,$B$276:$C$278,2,0),0)/1000)),"")</f>
        <v/>
      </c>
      <c r="HA344" s="145" t="str">
        <f>IFERROR(TRUNC(VLOOKUP($E344,'Container Panel'!$B$41:$Z$100,$D344,0)/(VLOOKUP(HA$276,UI!$A$12:$O$51,VLOOKUP(HA$278,$B$276:$C$278,2,0),0)/1000)),"")</f>
        <v/>
      </c>
      <c r="HB344" s="145" t="str">
        <f>IFERROR(TRUNC(VLOOKUP($E344,'Container Panel'!$B$41:$Z$100,$D344,0)/(VLOOKUP(HB$276,UI!$A$12:$O$51,VLOOKUP(HB$278,$B$276:$C$278,2,0),0)/1000)),"")</f>
        <v/>
      </c>
      <c r="HC344" s="145" t="str">
        <f>IFERROR(TRUNC(VLOOKUP($E344,'Container Panel'!$B$41:$Z$100,$D344,0)/(VLOOKUP(HC$276,UI!$A$12:$O$51,VLOOKUP(HC$278,$B$276:$C$278,2,0),0)/1000)),"")</f>
        <v/>
      </c>
      <c r="HD344" s="145" t="str">
        <f>IFERROR(TRUNC(VLOOKUP($E344,'Container Panel'!$B$41:$Z$100,$D344,0)/(VLOOKUP(HD$276,UI!$A$12:$O$51,VLOOKUP(HD$278,$B$276:$C$278,2,0),0)/1000)),"")</f>
        <v/>
      </c>
      <c r="HE344" s="145" t="str">
        <f>IFERROR(TRUNC(VLOOKUP($E344,'Container Panel'!$B$41:$Z$100,$D344,0)/(VLOOKUP(HE$276,UI!$A$12:$O$51,VLOOKUP(HE$278,$B$276:$C$278,2,0),0)/1000)),"")</f>
        <v/>
      </c>
      <c r="HF344" s="145" t="str">
        <f>IFERROR(TRUNC(VLOOKUP($E344,'Container Panel'!$B$41:$Z$100,$D344,0)/(VLOOKUP(HF$276,UI!$A$12:$O$51,VLOOKUP(HF$278,$B$276:$C$278,2,0),0)/1000)),"")</f>
        <v/>
      </c>
      <c r="HG344" s="145" t="str">
        <f>IFERROR(TRUNC(VLOOKUP($E344,'Container Panel'!$B$41:$Z$100,$D344,0)/(VLOOKUP(HG$276,UI!$A$12:$O$51,VLOOKUP(HG$278,$B$276:$C$278,2,0),0)/1000)),"")</f>
        <v/>
      </c>
      <c r="HH344" s="145" t="str">
        <f>IFERROR(TRUNC(VLOOKUP($E344,'Container Panel'!$B$41:$Z$100,$D344,0)/(VLOOKUP(HH$276,UI!$A$12:$O$51,VLOOKUP(HH$278,$B$276:$C$278,2,0),0)/1000)),"")</f>
        <v/>
      </c>
      <c r="HI344" s="145" t="str">
        <f>IFERROR(TRUNC(VLOOKUP($E344,'Container Panel'!$B$41:$Z$100,$D344,0)/(VLOOKUP(HI$276,UI!$A$12:$O$51,VLOOKUP(HI$278,$B$276:$C$278,2,0),0)/1000)),"")</f>
        <v/>
      </c>
      <c r="HJ344" s="145" t="str">
        <f>IFERROR(TRUNC(VLOOKUP($E344,'Container Panel'!$B$41:$Z$100,$D344,0)/(VLOOKUP(HJ$276,UI!$A$12:$O$51,VLOOKUP(HJ$278,$B$276:$C$278,2,0),0)/1000)),"")</f>
        <v/>
      </c>
      <c r="HK344" s="145" t="str">
        <f>IFERROR(TRUNC(VLOOKUP($E344,'Container Panel'!$B$41:$Z$100,$D344,0)/(VLOOKUP(HK$276,UI!$A$12:$O$51,VLOOKUP(HK$278,$B$276:$C$278,2,0),0)/1000)),"")</f>
        <v/>
      </c>
      <c r="HL344" s="145" t="str">
        <f>IFERROR(TRUNC(VLOOKUP($E344,'Container Panel'!$B$41:$Z$100,$D344,0)/(VLOOKUP(HL$276,UI!$A$12:$O$51,VLOOKUP(HL$278,$B$276:$C$278,2,0),0)/1000)),"")</f>
        <v/>
      </c>
      <c r="HM344" s="145" t="str">
        <f>IFERROR(TRUNC(VLOOKUP($E344,'Container Panel'!$B$41:$Z$100,$D344,0)/(VLOOKUP(HM$276,UI!$A$12:$O$51,VLOOKUP(HM$278,$B$276:$C$278,2,0),0)/1000)),"")</f>
        <v/>
      </c>
      <c r="HN344" s="145" t="str">
        <f>IFERROR(TRUNC(VLOOKUP($E344,'Container Panel'!$B$41:$Z$100,$D344,0)/(VLOOKUP(HN$276,UI!$A$12:$O$51,VLOOKUP(HN$278,$B$276:$C$278,2,0),0)/1000)),"")</f>
        <v/>
      </c>
      <c r="HO344" s="145" t="str">
        <f>IFERROR(TRUNC(VLOOKUP($E344,'Container Panel'!$B$41:$Z$100,$D344,0)/(VLOOKUP(HO$276,UI!$A$12:$O$51,VLOOKUP(HO$278,$B$276:$C$278,2,0),0)/1000)),"")</f>
        <v/>
      </c>
      <c r="HP344" s="145" t="str">
        <f>IFERROR(TRUNC(VLOOKUP($E344,'Container Panel'!$B$41:$Z$100,$D344,0)/(VLOOKUP(HP$276,UI!$A$12:$O$51,VLOOKUP(HP$278,$B$276:$C$278,2,0),0)/1000)),"")</f>
        <v/>
      </c>
      <c r="HQ344" s="145" t="str">
        <f>IFERROR(TRUNC(VLOOKUP($E344,'Container Panel'!$B$41:$Z$100,$D344,0)/(VLOOKUP(HQ$276,UI!$A$12:$O$51,VLOOKUP(HQ$278,$B$276:$C$278,2,0),0)/1000)),"")</f>
        <v/>
      </c>
      <c r="HR344" s="145" t="str">
        <f>IFERROR(TRUNC(VLOOKUP($E344,'Container Panel'!$B$41:$Z$100,$D344,0)/(VLOOKUP(HR$276,UI!$A$12:$O$51,VLOOKUP(HR$278,$B$276:$C$278,2,0),0)/1000)),"")</f>
        <v/>
      </c>
      <c r="HS344" s="145" t="str">
        <f>IFERROR(TRUNC(VLOOKUP($E344,'Container Panel'!$B$41:$Z$100,$D344,0)/(VLOOKUP(HS$276,UI!$A$12:$O$51,VLOOKUP(HS$278,$B$276:$C$278,2,0),0)/1000)),"")</f>
        <v/>
      </c>
      <c r="HT344" s="145" t="str">
        <f>IFERROR(TRUNC(VLOOKUP($E344,'Container Panel'!$B$41:$Z$100,$D344,0)/(VLOOKUP(HT$276,UI!$A$12:$O$51,VLOOKUP(HT$278,$B$276:$C$278,2,0),0)/1000)),"")</f>
        <v/>
      </c>
      <c r="HU344" s="145" t="str">
        <f>IFERROR(TRUNC(VLOOKUP($E344,'Container Panel'!$B$41:$Z$100,$D344,0)/(VLOOKUP(HU$276,UI!$A$12:$O$51,VLOOKUP(HU$278,$B$276:$C$278,2,0),0)/1000)),"")</f>
        <v/>
      </c>
      <c r="HV344" s="145" t="str">
        <f>IFERROR(TRUNC(VLOOKUP($E344,'Container Panel'!$B$41:$Z$100,$D344,0)/(VLOOKUP(HV$276,UI!$A$12:$O$51,VLOOKUP(HV$278,$B$276:$C$278,2,0),0)/1000)),"")</f>
        <v/>
      </c>
      <c r="HW344" s="145" t="str">
        <f>IFERROR(TRUNC(VLOOKUP($E344,'Container Panel'!$B$41:$Z$100,$D344,0)/(VLOOKUP(HW$276,UI!$A$12:$O$51,VLOOKUP(HW$278,$B$276:$C$278,2,0),0)/1000)),"")</f>
        <v/>
      </c>
      <c r="HX344" s="145" t="str">
        <f>IFERROR(TRUNC(VLOOKUP($E344,'Container Panel'!$B$41:$Z$100,$D344,0)/(VLOOKUP(HX$276,UI!$A$12:$O$51,VLOOKUP(HX$278,$B$276:$C$278,2,0),0)/1000)),"")</f>
        <v/>
      </c>
      <c r="HY344" s="145" t="str">
        <f>IFERROR(TRUNC(VLOOKUP($E344,'Container Panel'!$B$41:$Z$100,$D344,0)/(VLOOKUP(HY$276,UI!$A$12:$O$51,VLOOKUP(HY$278,$B$276:$C$278,2,0),0)/1000)),"")</f>
        <v/>
      </c>
      <c r="HZ344" s="145" t="str">
        <f>IFERROR(TRUNC(VLOOKUP($E344,'Container Panel'!$B$41:$Z$100,$D344,0)/(VLOOKUP(HZ$276,UI!$A$12:$O$51,VLOOKUP(HZ$278,$B$276:$C$278,2,0),0)/1000)),"")</f>
        <v/>
      </c>
      <c r="IA344" s="145" t="str">
        <f>IFERROR(TRUNC(VLOOKUP($E344,'Container Panel'!$B$41:$Z$100,$D344,0)/(VLOOKUP(IA$276,UI!$A$12:$O$51,VLOOKUP(IA$278,$B$276:$C$278,2,0),0)/1000)),"")</f>
        <v/>
      </c>
      <c r="IB344" s="145" t="str">
        <f>IFERROR(TRUNC(VLOOKUP($E344,'Container Panel'!$B$41:$Z$100,$D344,0)/(VLOOKUP(IB$276,UI!$A$12:$O$51,VLOOKUP(IB$278,$B$276:$C$278,2,0),0)/1000)),"")</f>
        <v/>
      </c>
      <c r="IC344" s="145" t="str">
        <f>IFERROR(TRUNC(VLOOKUP($E344,'Container Panel'!$B$41:$Z$100,$D344,0)/(VLOOKUP(IC$276,UI!$A$12:$O$51,VLOOKUP(IC$278,$B$276:$C$278,2,0),0)/1000)),"")</f>
        <v/>
      </c>
      <c r="ID344" s="145" t="str">
        <f>IFERROR(TRUNC(VLOOKUP($E344,'Container Panel'!$B$41:$Z$100,$D344,0)/(VLOOKUP(ID$276,UI!$A$12:$O$51,VLOOKUP(ID$278,$B$276:$C$278,2,0),0)/1000)),"")</f>
        <v/>
      </c>
      <c r="IE344" s="145" t="str">
        <f>IFERROR(TRUNC(VLOOKUP($E344,'Container Panel'!$B$41:$Z$100,$D344,0)/(VLOOKUP(IE$276,UI!$A$12:$O$51,VLOOKUP(IE$278,$B$276:$C$278,2,0),0)/1000)),"")</f>
        <v/>
      </c>
      <c r="IF344" s="145" t="str">
        <f>IFERROR(TRUNC(VLOOKUP($E344,'Container Panel'!$B$41:$Z$100,$D344,0)/(VLOOKUP(IF$276,UI!$A$12:$O$51,VLOOKUP(IF$278,$B$276:$C$278,2,0),0)/1000)),"")</f>
        <v/>
      </c>
      <c r="IG344" s="145" t="str">
        <f>IFERROR(TRUNC(VLOOKUP($E344,'Container Panel'!$B$41:$Z$100,$D344,0)/(VLOOKUP(IG$276,UI!$A$12:$O$51,VLOOKUP(IG$278,$B$276:$C$278,2,0),0)/1000)),"")</f>
        <v/>
      </c>
      <c r="IH344" s="145" t="str">
        <f>IFERROR(TRUNC(VLOOKUP($E344,'Container Panel'!$B$41:$Z$100,$D344,0)/(VLOOKUP(IH$276,UI!$A$12:$O$51,VLOOKUP(IH$278,$B$276:$C$278,2,0),0)/1000)),"")</f>
        <v/>
      </c>
      <c r="II344" s="145" t="str">
        <f>IFERROR(TRUNC(VLOOKUP($E344,'Container Panel'!$B$41:$Z$100,$D344,0)/(VLOOKUP(II$276,UI!$A$12:$O$51,VLOOKUP(II$278,$B$276:$C$278,2,0),0)/1000)),"")</f>
        <v/>
      </c>
      <c r="IJ344" s="145" t="str">
        <f>IFERROR(TRUNC(VLOOKUP($E344,'Container Panel'!$B$41:$Z$100,$D344,0)/(VLOOKUP(IJ$276,UI!$A$12:$O$51,VLOOKUP(IJ$278,$B$276:$C$278,2,0),0)/1000)),"")</f>
        <v/>
      </c>
      <c r="IK344" s="145" t="str">
        <f>IFERROR(TRUNC(VLOOKUP($E344,'Container Panel'!$B$41:$Z$100,$D344,0)/(VLOOKUP(IK$276,UI!$A$12:$O$51,VLOOKUP(IK$278,$B$276:$C$278,2,0),0)/1000)),"")</f>
        <v/>
      </c>
      <c r="IL344" s="145" t="str">
        <f>IFERROR(TRUNC(VLOOKUP($E344,'Container Panel'!$B$41:$Z$100,$D344,0)/(VLOOKUP(IL$276,UI!$A$12:$O$51,VLOOKUP(IL$278,$B$276:$C$278,2,0),0)/1000)),"")</f>
        <v/>
      </c>
    </row>
    <row r="345" spans="2:246">
      <c r="B345" s="74">
        <v>65</v>
      </c>
      <c r="C345" s="74">
        <f t="shared" ref="C345:C408" si="195">QUOTIENT(B345,3)+1</f>
        <v>22</v>
      </c>
      <c r="D345" s="163">
        <f>MOD(B345,3)+'Container Panel'!$Q$38</f>
        <v>18</v>
      </c>
      <c r="E345" s="143">
        <f t="shared" si="194"/>
        <v>0</v>
      </c>
      <c r="F345" s="144" t="s">
        <v>29</v>
      </c>
      <c r="G345" s="145" t="str">
        <f>IFERROR(IF(AND(G$272=list!$D$3,'Box Calculation'!G$279&lt;&gt;"h",$E345&lt;&gt;0),0,IF(AND(G$273=list!$D$2,$E345&lt;&gt;0,TRUNC(VLOOKUP($E345,'Container Panel'!$B$41:$Z$100,$D345,0)/(VLOOKUP(G$276,UI!$A$12:$O$51,VLOOKUP(G$279,$B$276:$C$278,2,0),0)/1000))&gt;0),1,TRUNC(VLOOKUP($E345,'Container Panel'!$B$41:$Z$100,$D345,0)/(VLOOKUP(G$276,UI!$A$12:$O$51,VLOOKUP(G$279,$B$276:$C$278,2,0),0)/1000)))),"")</f>
        <v/>
      </c>
      <c r="H345" s="145" t="str">
        <f>IFERROR(IF(AND(H$272=list!$D$3,'Box Calculation'!H$279&lt;&gt;"h",$E345&lt;&gt;0),0,IF(AND(H$273=list!$D$2,$E345&lt;&gt;0,TRUNC(VLOOKUP($E345,'Container Panel'!$B$41:$Z$100,$D345,0)/(VLOOKUP(H$276,UI!$A$12:$O$51,VLOOKUP(H$279,$B$276:$C$278,2,0),0)/1000))&gt;0),1,TRUNC(VLOOKUP($E345,'Container Panel'!$B$41:$Z$100,$D345,0)/(VLOOKUP(H$276,UI!$A$12:$O$51,VLOOKUP(H$279,$B$276:$C$278,2,0),0)/1000)))),"")</f>
        <v/>
      </c>
      <c r="I345" s="145" t="str">
        <f>IFERROR(IF(AND(I$272=list!$D$3,'Box Calculation'!I$279&lt;&gt;"h",$E345&lt;&gt;0),0,IF(AND(I$273=list!$D$2,$E345&lt;&gt;0,TRUNC(VLOOKUP($E345,'Container Panel'!$B$41:$Z$100,$D345,0)/(VLOOKUP(I$276,UI!$A$12:$O$51,VLOOKUP(I$279,$B$276:$C$278,2,0),0)/1000))&gt;0),1,TRUNC(VLOOKUP($E345,'Container Panel'!$B$41:$Z$100,$D345,0)/(VLOOKUP(I$276,UI!$A$12:$O$51,VLOOKUP(I$279,$B$276:$C$278,2,0),0)/1000)))),"")</f>
        <v/>
      </c>
      <c r="J345" s="145" t="str">
        <f>IFERROR(IF(AND(J$272=list!$D$3,'Box Calculation'!J$279&lt;&gt;"h",$E345&lt;&gt;0),0,IF(AND(J$273=list!$D$2,$E345&lt;&gt;0,TRUNC(VLOOKUP($E345,'Container Panel'!$B$41:$Z$100,$D345,0)/(VLOOKUP(J$276,UI!$A$12:$O$51,VLOOKUP(J$279,$B$276:$C$278,2,0),0)/1000))&gt;0),1,TRUNC(VLOOKUP($E345,'Container Panel'!$B$41:$Z$100,$D345,0)/(VLOOKUP(J$276,UI!$A$12:$O$51,VLOOKUP(J$279,$B$276:$C$278,2,0),0)/1000)))),"")</f>
        <v/>
      </c>
      <c r="K345" s="145" t="str">
        <f>IFERROR(IF(AND(K$272=list!$D$3,'Box Calculation'!K$279&lt;&gt;"h",$E345&lt;&gt;0),0,IF(AND(K$273=list!$D$2,$E345&lt;&gt;0,TRUNC(VLOOKUP($E345,'Container Panel'!$B$41:$Z$100,$D345,0)/(VLOOKUP(K$276,UI!$A$12:$O$51,VLOOKUP(K$279,$B$276:$C$278,2,0),0)/1000))&gt;0),1,TRUNC(VLOOKUP($E345,'Container Panel'!$B$41:$Z$100,$D345,0)/(VLOOKUP(K$276,UI!$A$12:$O$51,VLOOKUP(K$279,$B$276:$C$278,2,0),0)/1000)))),"")</f>
        <v/>
      </c>
      <c r="L345" s="145" t="str">
        <f>IFERROR(IF(AND(L$272=list!$D$3,'Box Calculation'!L$279&lt;&gt;"h",$E345&lt;&gt;0),0,IF(AND(L$273=list!$D$2,$E345&lt;&gt;0,TRUNC(VLOOKUP($E345,'Container Panel'!$B$41:$Z$100,$D345,0)/(VLOOKUP(L$276,UI!$A$12:$O$51,VLOOKUP(L$279,$B$276:$C$278,2,0),0)/1000))&gt;0),1,TRUNC(VLOOKUP($E345,'Container Panel'!$B$41:$Z$100,$D345,0)/(VLOOKUP(L$276,UI!$A$12:$O$51,VLOOKUP(L$279,$B$276:$C$278,2,0),0)/1000)))),"")</f>
        <v/>
      </c>
      <c r="M345" s="145" t="str">
        <f>IFERROR(IF(AND(M$272=list!$D$3,'Box Calculation'!M$279&lt;&gt;"h",$E345&lt;&gt;0),0,IF(AND(M$273=list!$D$2,$E345&lt;&gt;0,TRUNC(VLOOKUP($E345,'Container Panel'!$B$41:$Z$100,$D345,0)/(VLOOKUP(M$276,UI!$A$12:$O$51,VLOOKUP(M$279,$B$276:$C$278,2,0),0)/1000))&gt;0),1,TRUNC(VLOOKUP($E345,'Container Panel'!$B$41:$Z$100,$D345,0)/(VLOOKUP(M$276,UI!$A$12:$O$51,VLOOKUP(M$279,$B$276:$C$278,2,0),0)/1000)))),"")</f>
        <v/>
      </c>
      <c r="N345" s="145" t="str">
        <f>IFERROR(IF(AND(N$272=list!$D$3,'Box Calculation'!N$279&lt;&gt;"h",$E345&lt;&gt;0),0,IF(AND(N$273=list!$D$2,$E345&lt;&gt;0,TRUNC(VLOOKUP($E345,'Container Panel'!$B$41:$Z$100,$D345,0)/(VLOOKUP(N$276,UI!$A$12:$O$51,VLOOKUP(N$279,$B$276:$C$278,2,0),0)/1000))&gt;0),1,TRUNC(VLOOKUP($E345,'Container Panel'!$B$41:$Z$100,$D345,0)/(VLOOKUP(N$276,UI!$A$12:$O$51,VLOOKUP(N$279,$B$276:$C$278,2,0),0)/1000)))),"")</f>
        <v/>
      </c>
      <c r="O345" s="145" t="str">
        <f>IFERROR(IF(AND(O$272=list!$D$3,'Box Calculation'!O$279&lt;&gt;"h",$E345&lt;&gt;0),0,IF(AND(O$273=list!$D$2,$E345&lt;&gt;0,TRUNC(VLOOKUP($E345,'Container Panel'!$B$41:$Z$100,$D345,0)/(VLOOKUP(O$276,UI!$A$12:$O$51,VLOOKUP(O$279,$B$276:$C$278,2,0),0)/1000))&gt;0),1,TRUNC(VLOOKUP($E345,'Container Panel'!$B$41:$Z$100,$D345,0)/(VLOOKUP(O$276,UI!$A$12:$O$51,VLOOKUP(O$279,$B$276:$C$278,2,0),0)/1000)))),"")</f>
        <v/>
      </c>
      <c r="P345" s="145" t="str">
        <f>IFERROR(IF(AND(P$272=list!$D$3,'Box Calculation'!P$279&lt;&gt;"h",$E345&lt;&gt;0),0,IF(AND(P$273=list!$D$2,$E345&lt;&gt;0,TRUNC(VLOOKUP($E345,'Container Panel'!$B$41:$Z$100,$D345,0)/(VLOOKUP(P$276,UI!$A$12:$O$51,VLOOKUP(P$279,$B$276:$C$278,2,0),0)/1000))&gt;0),1,TRUNC(VLOOKUP($E345,'Container Panel'!$B$41:$Z$100,$D345,0)/(VLOOKUP(P$276,UI!$A$12:$O$51,VLOOKUP(P$279,$B$276:$C$278,2,0),0)/1000)))),"")</f>
        <v/>
      </c>
      <c r="Q345" s="145" t="str">
        <f>IFERROR(IF(AND(Q$272=list!$D$3,'Box Calculation'!Q$279&lt;&gt;"h",$E345&lt;&gt;0),0,IF(AND(Q$273=list!$D$2,$E345&lt;&gt;0,TRUNC(VLOOKUP($E345,'Container Panel'!$B$41:$Z$100,$D345,0)/(VLOOKUP(Q$276,UI!$A$12:$O$51,VLOOKUP(Q$279,$B$276:$C$278,2,0),0)/1000))&gt;0),1,TRUNC(VLOOKUP($E345,'Container Panel'!$B$41:$Z$100,$D345,0)/(VLOOKUP(Q$276,UI!$A$12:$O$51,VLOOKUP(Q$279,$B$276:$C$278,2,0),0)/1000)))),"")</f>
        <v/>
      </c>
      <c r="R345" s="145" t="str">
        <f>IFERROR(IF(AND(R$272=list!$D$3,'Box Calculation'!R$279&lt;&gt;"h",$E345&lt;&gt;0),0,IF(AND(R$273=list!$D$2,$E345&lt;&gt;0,TRUNC(VLOOKUP($E345,'Container Panel'!$B$41:$Z$100,$D345,0)/(VLOOKUP(R$276,UI!$A$12:$O$51,VLOOKUP(R$279,$B$276:$C$278,2,0),0)/1000))&gt;0),1,TRUNC(VLOOKUP($E345,'Container Panel'!$B$41:$Z$100,$D345,0)/(VLOOKUP(R$276,UI!$A$12:$O$51,VLOOKUP(R$279,$B$276:$C$278,2,0),0)/1000)))),"")</f>
        <v/>
      </c>
      <c r="S345" s="145" t="str">
        <f>IFERROR(IF(AND(S$272=list!$D$3,'Box Calculation'!S$279&lt;&gt;"h",$E345&lt;&gt;0),0,IF(AND(S$273=list!$D$2,$E345&lt;&gt;0,TRUNC(VLOOKUP($E345,'Container Panel'!$B$41:$Z$100,$D345,0)/(VLOOKUP(S$276,UI!$A$12:$O$51,VLOOKUP(S$279,$B$276:$C$278,2,0),0)/1000))&gt;0),1,TRUNC(VLOOKUP($E345,'Container Panel'!$B$41:$Z$100,$D345,0)/(VLOOKUP(S$276,UI!$A$12:$O$51,VLOOKUP(S$279,$B$276:$C$278,2,0),0)/1000)))),"")</f>
        <v/>
      </c>
      <c r="T345" s="145" t="str">
        <f>IFERROR(IF(AND(T$272=list!$D$3,'Box Calculation'!T$279&lt;&gt;"h",$E345&lt;&gt;0),0,IF(AND(T$273=list!$D$2,$E345&lt;&gt;0,TRUNC(VLOOKUP($E345,'Container Panel'!$B$41:$Z$100,$D345,0)/(VLOOKUP(T$276,UI!$A$12:$O$51,VLOOKUP(T$279,$B$276:$C$278,2,0),0)/1000))&gt;0),1,TRUNC(VLOOKUP($E345,'Container Panel'!$B$41:$Z$100,$D345,0)/(VLOOKUP(T$276,UI!$A$12:$O$51,VLOOKUP(T$279,$B$276:$C$278,2,0),0)/1000)))),"")</f>
        <v/>
      </c>
      <c r="U345" s="145" t="str">
        <f>IFERROR(IF(AND(U$272=list!$D$3,'Box Calculation'!U$279&lt;&gt;"h",$E345&lt;&gt;0),0,IF(AND(U$273=list!$D$2,$E345&lt;&gt;0,TRUNC(VLOOKUP($E345,'Container Panel'!$B$41:$Z$100,$D345,0)/(VLOOKUP(U$276,UI!$A$12:$O$51,VLOOKUP(U$279,$B$276:$C$278,2,0),0)/1000))&gt;0),1,TRUNC(VLOOKUP($E345,'Container Panel'!$B$41:$Z$100,$D345,0)/(VLOOKUP(U$276,UI!$A$12:$O$51,VLOOKUP(U$279,$B$276:$C$278,2,0),0)/1000)))),"")</f>
        <v/>
      </c>
      <c r="V345" s="145" t="str">
        <f>IFERROR(IF(AND(V$272=list!$D$3,'Box Calculation'!V$279&lt;&gt;"h",$E345&lt;&gt;0),0,IF(AND(V$273=list!$D$2,$E345&lt;&gt;0,TRUNC(VLOOKUP($E345,'Container Panel'!$B$41:$Z$100,$D345,0)/(VLOOKUP(V$276,UI!$A$12:$O$51,VLOOKUP(V$279,$B$276:$C$278,2,0),0)/1000))&gt;0),1,TRUNC(VLOOKUP($E345,'Container Panel'!$B$41:$Z$100,$D345,0)/(VLOOKUP(V$276,UI!$A$12:$O$51,VLOOKUP(V$279,$B$276:$C$278,2,0),0)/1000)))),"")</f>
        <v/>
      </c>
      <c r="W345" s="145" t="str">
        <f>IFERROR(IF(AND(W$272=list!$D$3,'Box Calculation'!W$279&lt;&gt;"h",$E345&lt;&gt;0),0,IF(AND(W$273=list!$D$2,$E345&lt;&gt;0,TRUNC(VLOOKUP($E345,'Container Panel'!$B$41:$Z$100,$D345,0)/(VLOOKUP(W$276,UI!$A$12:$O$51,VLOOKUP(W$279,$B$276:$C$278,2,0),0)/1000))&gt;0),1,TRUNC(VLOOKUP($E345,'Container Panel'!$B$41:$Z$100,$D345,0)/(VLOOKUP(W$276,UI!$A$12:$O$51,VLOOKUP(W$279,$B$276:$C$278,2,0),0)/1000)))),"")</f>
        <v/>
      </c>
      <c r="X345" s="145" t="str">
        <f>IFERROR(IF(AND(X$272=list!$D$3,'Box Calculation'!X$279&lt;&gt;"h",$E345&lt;&gt;0),0,IF(AND(X$273=list!$D$2,$E345&lt;&gt;0,TRUNC(VLOOKUP($E345,'Container Panel'!$B$41:$Z$100,$D345,0)/(VLOOKUP(X$276,UI!$A$12:$O$51,VLOOKUP(X$279,$B$276:$C$278,2,0),0)/1000))&gt;0),1,TRUNC(VLOOKUP($E345,'Container Panel'!$B$41:$Z$100,$D345,0)/(VLOOKUP(X$276,UI!$A$12:$O$51,VLOOKUP(X$279,$B$276:$C$278,2,0),0)/1000)))),"")</f>
        <v/>
      </c>
      <c r="Y345" s="145" t="str">
        <f>IFERROR(IF(AND(Y$272=list!$D$3,'Box Calculation'!Y$279&lt;&gt;"h",$E345&lt;&gt;0),0,IF(AND(Y$273=list!$D$2,$E345&lt;&gt;0,TRUNC(VLOOKUP($E345,'Container Panel'!$B$41:$Z$100,$D345,0)/(VLOOKUP(Y$276,UI!$A$12:$O$51,VLOOKUP(Y$279,$B$276:$C$278,2,0),0)/1000))&gt;0),1,TRUNC(VLOOKUP($E345,'Container Panel'!$B$41:$Z$100,$D345,0)/(VLOOKUP(Y$276,UI!$A$12:$O$51,VLOOKUP(Y$279,$B$276:$C$278,2,0),0)/1000)))),"")</f>
        <v/>
      </c>
      <c r="Z345" s="145" t="str">
        <f>IFERROR(IF(AND(Z$272=list!$D$3,'Box Calculation'!Z$279&lt;&gt;"h",$E345&lt;&gt;0),0,IF(AND(Z$273=list!$D$2,$E345&lt;&gt;0,TRUNC(VLOOKUP($E345,'Container Panel'!$B$41:$Z$100,$D345,0)/(VLOOKUP(Z$276,UI!$A$12:$O$51,VLOOKUP(Z$279,$B$276:$C$278,2,0),0)/1000))&gt;0),1,TRUNC(VLOOKUP($E345,'Container Panel'!$B$41:$Z$100,$D345,0)/(VLOOKUP(Z$276,UI!$A$12:$O$51,VLOOKUP(Z$279,$B$276:$C$278,2,0),0)/1000)))),"")</f>
        <v/>
      </c>
      <c r="AA345" s="145" t="str">
        <f>IFERROR(IF(AND(AA$272=list!$D$3,'Box Calculation'!AA$279&lt;&gt;"h",$E345&lt;&gt;0),0,IF(AND(AA$273=list!$D$2,$E345&lt;&gt;0,TRUNC(VLOOKUP($E345,'Container Panel'!$B$41:$Z$100,$D345,0)/(VLOOKUP(AA$276,UI!$A$12:$O$51,VLOOKUP(AA$279,$B$276:$C$278,2,0),0)/1000))&gt;0),1,TRUNC(VLOOKUP($E345,'Container Panel'!$B$41:$Z$100,$D345,0)/(VLOOKUP(AA$276,UI!$A$12:$O$51,VLOOKUP(AA$279,$B$276:$C$278,2,0),0)/1000)))),"")</f>
        <v/>
      </c>
      <c r="AB345" s="145" t="str">
        <f>IFERROR(IF(AND(AB$272=list!$D$3,'Box Calculation'!AB$279&lt;&gt;"h",$E345&lt;&gt;0),0,IF(AND(AB$273=list!$D$2,$E345&lt;&gt;0,TRUNC(VLOOKUP($E345,'Container Panel'!$B$41:$Z$100,$D345,0)/(VLOOKUP(AB$276,UI!$A$12:$O$51,VLOOKUP(AB$279,$B$276:$C$278,2,0),0)/1000))&gt;0),1,TRUNC(VLOOKUP($E345,'Container Panel'!$B$41:$Z$100,$D345,0)/(VLOOKUP(AB$276,UI!$A$12:$O$51,VLOOKUP(AB$279,$B$276:$C$278,2,0),0)/1000)))),"")</f>
        <v/>
      </c>
      <c r="AC345" s="145" t="str">
        <f>IFERROR(IF(AND(AC$272=list!$D$3,'Box Calculation'!AC$279&lt;&gt;"h",$E345&lt;&gt;0),0,IF(AND(AC$273=list!$D$2,$E345&lt;&gt;0,TRUNC(VLOOKUP($E345,'Container Panel'!$B$41:$Z$100,$D345,0)/(VLOOKUP(AC$276,UI!$A$12:$O$51,VLOOKUP(AC$279,$B$276:$C$278,2,0),0)/1000))&gt;0),1,TRUNC(VLOOKUP($E345,'Container Panel'!$B$41:$Z$100,$D345,0)/(VLOOKUP(AC$276,UI!$A$12:$O$51,VLOOKUP(AC$279,$B$276:$C$278,2,0),0)/1000)))),"")</f>
        <v/>
      </c>
      <c r="AD345" s="145" t="str">
        <f>IFERROR(IF(AND(AD$272=list!$D$3,'Box Calculation'!AD$279&lt;&gt;"h",$E345&lt;&gt;0),0,IF(AND(AD$273=list!$D$2,$E345&lt;&gt;0,TRUNC(VLOOKUP($E345,'Container Panel'!$B$41:$Z$100,$D345,0)/(VLOOKUP(AD$276,UI!$A$12:$O$51,VLOOKUP(AD$279,$B$276:$C$278,2,0),0)/1000))&gt;0),1,TRUNC(VLOOKUP($E345,'Container Panel'!$B$41:$Z$100,$D345,0)/(VLOOKUP(AD$276,UI!$A$12:$O$51,VLOOKUP(AD$279,$B$276:$C$278,2,0),0)/1000)))),"")</f>
        <v/>
      </c>
      <c r="AE345" s="145" t="str">
        <f>IFERROR(IF(AND(AE$272=list!$D$3,'Box Calculation'!AE$279&lt;&gt;"h",$E345&lt;&gt;0),0,IF(AND(AE$273=list!$D$2,$E345&lt;&gt;0,TRUNC(VLOOKUP($E345,'Container Panel'!$B$41:$Z$100,$D345,0)/(VLOOKUP(AE$276,UI!$A$12:$O$51,VLOOKUP(AE$279,$B$276:$C$278,2,0),0)/1000))&gt;0),1,TRUNC(VLOOKUP($E345,'Container Panel'!$B$41:$Z$100,$D345,0)/(VLOOKUP(AE$276,UI!$A$12:$O$51,VLOOKUP(AE$279,$B$276:$C$278,2,0),0)/1000)))),"")</f>
        <v/>
      </c>
      <c r="AF345" s="145" t="str">
        <f>IFERROR(IF(AND(AF$272=list!$D$3,'Box Calculation'!AF$279&lt;&gt;"h",$E345&lt;&gt;0),0,IF(AND(AF$273=list!$D$2,$E345&lt;&gt;0,TRUNC(VLOOKUP($E345,'Container Panel'!$B$41:$Z$100,$D345,0)/(VLOOKUP(AF$276,UI!$A$12:$O$51,VLOOKUP(AF$279,$B$276:$C$278,2,0),0)/1000))&gt;0),1,TRUNC(VLOOKUP($E345,'Container Panel'!$B$41:$Z$100,$D345,0)/(VLOOKUP(AF$276,UI!$A$12:$O$51,VLOOKUP(AF$279,$B$276:$C$278,2,0),0)/1000)))),"")</f>
        <v/>
      </c>
      <c r="AG345" s="145" t="str">
        <f>IFERROR(IF(AND(AG$272=list!$D$3,'Box Calculation'!AG$279&lt;&gt;"h",$E345&lt;&gt;0),0,IF(AND(AG$273=list!$D$2,$E345&lt;&gt;0,TRUNC(VLOOKUP($E345,'Container Panel'!$B$41:$Z$100,$D345,0)/(VLOOKUP(AG$276,UI!$A$12:$O$51,VLOOKUP(AG$279,$B$276:$C$278,2,0),0)/1000))&gt;0),1,TRUNC(VLOOKUP($E345,'Container Panel'!$B$41:$Z$100,$D345,0)/(VLOOKUP(AG$276,UI!$A$12:$O$51,VLOOKUP(AG$279,$B$276:$C$278,2,0),0)/1000)))),"")</f>
        <v/>
      </c>
      <c r="AH345" s="145" t="str">
        <f>IFERROR(IF(AND(AH$272=list!$D$3,'Box Calculation'!AH$279&lt;&gt;"h",$E345&lt;&gt;0),0,IF(AND(AH$273=list!$D$2,$E345&lt;&gt;0,TRUNC(VLOOKUP($E345,'Container Panel'!$B$41:$Z$100,$D345,0)/(VLOOKUP(AH$276,UI!$A$12:$O$51,VLOOKUP(AH$279,$B$276:$C$278,2,0),0)/1000))&gt;0),1,TRUNC(VLOOKUP($E345,'Container Panel'!$B$41:$Z$100,$D345,0)/(VLOOKUP(AH$276,UI!$A$12:$O$51,VLOOKUP(AH$279,$B$276:$C$278,2,0),0)/1000)))),"")</f>
        <v/>
      </c>
      <c r="AI345" s="145" t="str">
        <f>IFERROR(IF(AND(AI$272=list!$D$3,'Box Calculation'!AI$279&lt;&gt;"h",$E345&lt;&gt;0),0,IF(AND(AI$273=list!$D$2,$E345&lt;&gt;0,TRUNC(VLOOKUP($E345,'Container Panel'!$B$41:$Z$100,$D345,0)/(VLOOKUP(AI$276,UI!$A$12:$O$51,VLOOKUP(AI$279,$B$276:$C$278,2,0),0)/1000))&gt;0),1,TRUNC(VLOOKUP($E345,'Container Panel'!$B$41:$Z$100,$D345,0)/(VLOOKUP(AI$276,UI!$A$12:$O$51,VLOOKUP(AI$279,$B$276:$C$278,2,0),0)/1000)))),"")</f>
        <v/>
      </c>
      <c r="AJ345" s="145" t="str">
        <f>IFERROR(IF(AND(AJ$272=list!$D$3,'Box Calculation'!AJ$279&lt;&gt;"h",$E345&lt;&gt;0),0,IF(AND(AJ$273=list!$D$2,$E345&lt;&gt;0,TRUNC(VLOOKUP($E345,'Container Panel'!$B$41:$Z$100,$D345,0)/(VLOOKUP(AJ$276,UI!$A$12:$O$51,VLOOKUP(AJ$279,$B$276:$C$278,2,0),0)/1000))&gt;0),1,TRUNC(VLOOKUP($E345,'Container Panel'!$B$41:$Z$100,$D345,0)/(VLOOKUP(AJ$276,UI!$A$12:$O$51,VLOOKUP(AJ$279,$B$276:$C$278,2,0),0)/1000)))),"")</f>
        <v/>
      </c>
      <c r="AK345" s="145" t="str">
        <f>IFERROR(IF(AND(AK$272=list!$D$3,'Box Calculation'!AK$279&lt;&gt;"h",$E345&lt;&gt;0),0,IF(AND(AK$273=list!$D$2,$E345&lt;&gt;0,TRUNC(VLOOKUP($E345,'Container Panel'!$B$41:$Z$100,$D345,0)/(VLOOKUP(AK$276,UI!$A$12:$O$51,VLOOKUP(AK$279,$B$276:$C$278,2,0),0)/1000))&gt;0),1,TRUNC(VLOOKUP($E345,'Container Panel'!$B$41:$Z$100,$D345,0)/(VLOOKUP(AK$276,UI!$A$12:$O$51,VLOOKUP(AK$279,$B$276:$C$278,2,0),0)/1000)))),"")</f>
        <v/>
      </c>
      <c r="AL345" s="145" t="str">
        <f>IFERROR(IF(AND(AL$272=list!$D$3,'Box Calculation'!AL$279&lt;&gt;"h",$E345&lt;&gt;0),0,IF(AND(AL$273=list!$D$2,$E345&lt;&gt;0,TRUNC(VLOOKUP($E345,'Container Panel'!$B$41:$Z$100,$D345,0)/(VLOOKUP(AL$276,UI!$A$12:$O$51,VLOOKUP(AL$279,$B$276:$C$278,2,0),0)/1000))&gt;0),1,TRUNC(VLOOKUP($E345,'Container Panel'!$B$41:$Z$100,$D345,0)/(VLOOKUP(AL$276,UI!$A$12:$O$51,VLOOKUP(AL$279,$B$276:$C$278,2,0),0)/1000)))),"")</f>
        <v/>
      </c>
      <c r="AM345" s="145" t="str">
        <f>IFERROR(IF(AND(AM$272=list!$D$3,'Box Calculation'!AM$279&lt;&gt;"h",$E345&lt;&gt;0),0,IF(AND(AM$273=list!$D$2,$E345&lt;&gt;0,TRUNC(VLOOKUP($E345,'Container Panel'!$B$41:$Z$100,$D345,0)/(VLOOKUP(AM$276,UI!$A$12:$O$51,VLOOKUP(AM$279,$B$276:$C$278,2,0),0)/1000))&gt;0),1,TRUNC(VLOOKUP($E345,'Container Panel'!$B$41:$Z$100,$D345,0)/(VLOOKUP(AM$276,UI!$A$12:$O$51,VLOOKUP(AM$279,$B$276:$C$278,2,0),0)/1000)))),"")</f>
        <v/>
      </c>
      <c r="AN345" s="145" t="str">
        <f>IFERROR(IF(AND(AN$272=list!$D$3,'Box Calculation'!AN$279&lt;&gt;"h",$E345&lt;&gt;0),0,IF(AND(AN$273=list!$D$2,$E345&lt;&gt;0,TRUNC(VLOOKUP($E345,'Container Panel'!$B$41:$Z$100,$D345,0)/(VLOOKUP(AN$276,UI!$A$12:$O$51,VLOOKUP(AN$279,$B$276:$C$278,2,0),0)/1000))&gt;0),1,TRUNC(VLOOKUP($E345,'Container Panel'!$B$41:$Z$100,$D345,0)/(VLOOKUP(AN$276,UI!$A$12:$O$51,VLOOKUP(AN$279,$B$276:$C$278,2,0),0)/1000)))),"")</f>
        <v/>
      </c>
      <c r="AO345" s="145" t="str">
        <f>IFERROR(IF(AND(AO$272=list!$D$3,'Box Calculation'!AO$279&lt;&gt;"h",$E345&lt;&gt;0),0,IF(AND(AO$273=list!$D$2,$E345&lt;&gt;0,TRUNC(VLOOKUP($E345,'Container Panel'!$B$41:$Z$100,$D345,0)/(VLOOKUP(AO$276,UI!$A$12:$O$51,VLOOKUP(AO$279,$B$276:$C$278,2,0),0)/1000))&gt;0),1,TRUNC(VLOOKUP($E345,'Container Panel'!$B$41:$Z$100,$D345,0)/(VLOOKUP(AO$276,UI!$A$12:$O$51,VLOOKUP(AO$279,$B$276:$C$278,2,0),0)/1000)))),"")</f>
        <v/>
      </c>
      <c r="AP345" s="145" t="str">
        <f>IFERROR(IF(AND(AP$272=list!$D$3,'Box Calculation'!AP$279&lt;&gt;"h",$E345&lt;&gt;0),0,IF(AND(AP$273=list!$D$2,$E345&lt;&gt;0,TRUNC(VLOOKUP($E345,'Container Panel'!$B$41:$Z$100,$D345,0)/(VLOOKUP(AP$276,UI!$A$12:$O$51,VLOOKUP(AP$279,$B$276:$C$278,2,0),0)/1000))&gt;0),1,TRUNC(VLOOKUP($E345,'Container Panel'!$B$41:$Z$100,$D345,0)/(VLOOKUP(AP$276,UI!$A$12:$O$51,VLOOKUP(AP$279,$B$276:$C$278,2,0),0)/1000)))),"")</f>
        <v/>
      </c>
      <c r="AQ345" s="145" t="str">
        <f>IFERROR(IF(AND(AQ$272=list!$D$3,'Box Calculation'!AQ$279&lt;&gt;"h",$E345&lt;&gt;0),0,IF(AND(AQ$273=list!$D$2,$E345&lt;&gt;0,TRUNC(VLOOKUP($E345,'Container Panel'!$B$41:$Z$100,$D345,0)/(VLOOKUP(AQ$276,UI!$A$12:$O$51,VLOOKUP(AQ$279,$B$276:$C$278,2,0),0)/1000))&gt;0),1,TRUNC(VLOOKUP($E345,'Container Panel'!$B$41:$Z$100,$D345,0)/(VLOOKUP(AQ$276,UI!$A$12:$O$51,VLOOKUP(AQ$279,$B$276:$C$278,2,0),0)/1000)))),"")</f>
        <v/>
      </c>
      <c r="AR345" s="145" t="str">
        <f>IFERROR(IF(AND(AR$272=list!$D$3,'Box Calculation'!AR$279&lt;&gt;"h",$E345&lt;&gt;0),0,IF(AND(AR$273=list!$D$2,$E345&lt;&gt;0,TRUNC(VLOOKUP($E345,'Container Panel'!$B$41:$Z$100,$D345,0)/(VLOOKUP(AR$276,UI!$A$12:$O$51,VLOOKUP(AR$279,$B$276:$C$278,2,0),0)/1000))&gt;0),1,TRUNC(VLOOKUP($E345,'Container Panel'!$B$41:$Z$100,$D345,0)/(VLOOKUP(AR$276,UI!$A$12:$O$51,VLOOKUP(AR$279,$B$276:$C$278,2,0),0)/1000)))),"")</f>
        <v/>
      </c>
      <c r="AS345" s="145" t="str">
        <f>IFERROR(IF(AND(AS$272=list!$D$3,'Box Calculation'!AS$279&lt;&gt;"h",$E345&lt;&gt;0),0,IF(AND(AS$273=list!$D$2,$E345&lt;&gt;0,TRUNC(VLOOKUP($E345,'Container Panel'!$B$41:$Z$100,$D345,0)/(VLOOKUP(AS$276,UI!$A$12:$O$51,VLOOKUP(AS$279,$B$276:$C$278,2,0),0)/1000))&gt;0),1,TRUNC(VLOOKUP($E345,'Container Panel'!$B$41:$Z$100,$D345,0)/(VLOOKUP(AS$276,UI!$A$12:$O$51,VLOOKUP(AS$279,$B$276:$C$278,2,0),0)/1000)))),"")</f>
        <v/>
      </c>
      <c r="AT345" s="145" t="str">
        <f>IFERROR(IF(AND(AT$272=list!$D$3,'Box Calculation'!AT$279&lt;&gt;"h",$E345&lt;&gt;0),0,IF(AND(AT$273=list!$D$2,$E345&lt;&gt;0,TRUNC(VLOOKUP($E345,'Container Panel'!$B$41:$Z$100,$D345,0)/(VLOOKUP(AT$276,UI!$A$12:$O$51,VLOOKUP(AT$279,$B$276:$C$278,2,0),0)/1000))&gt;0),1,TRUNC(VLOOKUP($E345,'Container Panel'!$B$41:$Z$100,$D345,0)/(VLOOKUP(AT$276,UI!$A$12:$O$51,VLOOKUP(AT$279,$B$276:$C$278,2,0),0)/1000)))),"")</f>
        <v/>
      </c>
      <c r="AU345" s="145" t="str">
        <f>IFERROR(IF(AND(AU$272=list!$D$3,'Box Calculation'!AU$279&lt;&gt;"h",$E345&lt;&gt;0),0,IF(AND(AU$273=list!$D$2,$E345&lt;&gt;0,TRUNC(VLOOKUP($E345,'Container Panel'!$B$41:$Z$100,$D345,0)/(VLOOKUP(AU$276,UI!$A$12:$O$51,VLOOKUP(AU$279,$B$276:$C$278,2,0),0)/1000))&gt;0),1,TRUNC(VLOOKUP($E345,'Container Panel'!$B$41:$Z$100,$D345,0)/(VLOOKUP(AU$276,UI!$A$12:$O$51,VLOOKUP(AU$279,$B$276:$C$278,2,0),0)/1000)))),"")</f>
        <v/>
      </c>
      <c r="AV345" s="145" t="str">
        <f>IFERROR(IF(AND(AV$272=list!$D$3,'Box Calculation'!AV$279&lt;&gt;"h",$E345&lt;&gt;0),0,IF(AND(AV$273=list!$D$2,$E345&lt;&gt;0,TRUNC(VLOOKUP($E345,'Container Panel'!$B$41:$Z$100,$D345,0)/(VLOOKUP(AV$276,UI!$A$12:$O$51,VLOOKUP(AV$279,$B$276:$C$278,2,0),0)/1000))&gt;0),1,TRUNC(VLOOKUP($E345,'Container Panel'!$B$41:$Z$100,$D345,0)/(VLOOKUP(AV$276,UI!$A$12:$O$51,VLOOKUP(AV$279,$B$276:$C$278,2,0),0)/1000)))),"")</f>
        <v/>
      </c>
      <c r="AW345" s="145" t="str">
        <f>IFERROR(IF(AND(AW$272=list!$D$3,'Box Calculation'!AW$279&lt;&gt;"h",$E345&lt;&gt;0),0,IF(AND(AW$273=list!$D$2,$E345&lt;&gt;0,TRUNC(VLOOKUP($E345,'Container Panel'!$B$41:$Z$100,$D345,0)/(VLOOKUP(AW$276,UI!$A$12:$O$51,VLOOKUP(AW$279,$B$276:$C$278,2,0),0)/1000))&gt;0),1,TRUNC(VLOOKUP($E345,'Container Panel'!$B$41:$Z$100,$D345,0)/(VLOOKUP(AW$276,UI!$A$12:$O$51,VLOOKUP(AW$279,$B$276:$C$278,2,0),0)/1000)))),"")</f>
        <v/>
      </c>
      <c r="AX345" s="145" t="str">
        <f>IFERROR(IF(AND(AX$272=list!$D$3,'Box Calculation'!AX$279&lt;&gt;"h",$E345&lt;&gt;0),0,IF(AND(AX$273=list!$D$2,$E345&lt;&gt;0,TRUNC(VLOOKUP($E345,'Container Panel'!$B$41:$Z$100,$D345,0)/(VLOOKUP(AX$276,UI!$A$12:$O$51,VLOOKUP(AX$279,$B$276:$C$278,2,0),0)/1000))&gt;0),1,TRUNC(VLOOKUP($E345,'Container Panel'!$B$41:$Z$100,$D345,0)/(VLOOKUP(AX$276,UI!$A$12:$O$51,VLOOKUP(AX$279,$B$276:$C$278,2,0),0)/1000)))),"")</f>
        <v/>
      </c>
      <c r="AY345" s="145" t="str">
        <f>IFERROR(IF(AND(AY$272=list!$D$3,'Box Calculation'!AY$279&lt;&gt;"h",$E345&lt;&gt;0),0,IF(AND(AY$273=list!$D$2,$E345&lt;&gt;0,TRUNC(VLOOKUP($E345,'Container Panel'!$B$41:$Z$100,$D345,0)/(VLOOKUP(AY$276,UI!$A$12:$O$51,VLOOKUP(AY$279,$B$276:$C$278,2,0),0)/1000))&gt;0),1,TRUNC(VLOOKUP($E345,'Container Panel'!$B$41:$Z$100,$D345,0)/(VLOOKUP(AY$276,UI!$A$12:$O$51,VLOOKUP(AY$279,$B$276:$C$278,2,0),0)/1000)))),"")</f>
        <v/>
      </c>
      <c r="AZ345" s="145" t="str">
        <f>IFERROR(IF(AND(AZ$272=list!$D$3,'Box Calculation'!AZ$279&lt;&gt;"h",$E345&lt;&gt;0),0,IF(AND(AZ$273=list!$D$2,$E345&lt;&gt;0,TRUNC(VLOOKUP($E345,'Container Panel'!$B$41:$Z$100,$D345,0)/(VLOOKUP(AZ$276,UI!$A$12:$O$51,VLOOKUP(AZ$279,$B$276:$C$278,2,0),0)/1000))&gt;0),1,TRUNC(VLOOKUP($E345,'Container Panel'!$B$41:$Z$100,$D345,0)/(VLOOKUP(AZ$276,UI!$A$12:$O$51,VLOOKUP(AZ$279,$B$276:$C$278,2,0),0)/1000)))),"")</f>
        <v/>
      </c>
      <c r="BA345" s="145" t="str">
        <f>IFERROR(IF(AND(BA$272=list!$D$3,'Box Calculation'!BA$279&lt;&gt;"h",$E345&lt;&gt;0),0,IF(AND(BA$273=list!$D$2,$E345&lt;&gt;0,TRUNC(VLOOKUP($E345,'Container Panel'!$B$41:$Z$100,$D345,0)/(VLOOKUP(BA$276,UI!$A$12:$O$51,VLOOKUP(BA$279,$B$276:$C$278,2,0),0)/1000))&gt;0),1,TRUNC(VLOOKUP($E345,'Container Panel'!$B$41:$Z$100,$D345,0)/(VLOOKUP(BA$276,UI!$A$12:$O$51,VLOOKUP(BA$279,$B$276:$C$278,2,0),0)/1000)))),"")</f>
        <v/>
      </c>
      <c r="BB345" s="145" t="str">
        <f>IFERROR(IF(AND(BB$272=list!$D$3,'Box Calculation'!BB$279&lt;&gt;"h",$E345&lt;&gt;0),0,IF(AND(BB$273=list!$D$2,$E345&lt;&gt;0,TRUNC(VLOOKUP($E345,'Container Panel'!$B$41:$Z$100,$D345,0)/(VLOOKUP(BB$276,UI!$A$12:$O$51,VLOOKUP(BB$279,$B$276:$C$278,2,0),0)/1000))&gt;0),1,TRUNC(VLOOKUP($E345,'Container Panel'!$B$41:$Z$100,$D345,0)/(VLOOKUP(BB$276,UI!$A$12:$O$51,VLOOKUP(BB$279,$B$276:$C$278,2,0),0)/1000)))),"")</f>
        <v/>
      </c>
      <c r="BC345" s="145" t="str">
        <f>IFERROR(IF(AND(BC$272=list!$D$3,'Box Calculation'!BC$279&lt;&gt;"h",$E345&lt;&gt;0),0,IF(AND(BC$273=list!$D$2,$E345&lt;&gt;0,TRUNC(VLOOKUP($E345,'Container Panel'!$B$41:$Z$100,$D345,0)/(VLOOKUP(BC$276,UI!$A$12:$O$51,VLOOKUP(BC$279,$B$276:$C$278,2,0),0)/1000))&gt;0),1,TRUNC(VLOOKUP($E345,'Container Panel'!$B$41:$Z$100,$D345,0)/(VLOOKUP(BC$276,UI!$A$12:$O$51,VLOOKUP(BC$279,$B$276:$C$278,2,0),0)/1000)))),"")</f>
        <v/>
      </c>
      <c r="BD345" s="145" t="str">
        <f>IFERROR(IF(AND(BD$272=list!$D$3,'Box Calculation'!BD$279&lt;&gt;"h",$E345&lt;&gt;0),0,IF(AND(BD$273=list!$D$2,$E345&lt;&gt;0,TRUNC(VLOOKUP($E345,'Container Panel'!$B$41:$Z$100,$D345,0)/(VLOOKUP(BD$276,UI!$A$12:$O$51,VLOOKUP(BD$279,$B$276:$C$278,2,0),0)/1000))&gt;0),1,TRUNC(VLOOKUP($E345,'Container Panel'!$B$41:$Z$100,$D345,0)/(VLOOKUP(BD$276,UI!$A$12:$O$51,VLOOKUP(BD$279,$B$276:$C$278,2,0),0)/1000)))),"")</f>
        <v/>
      </c>
      <c r="BE345" s="145" t="str">
        <f>IFERROR(IF(AND(BE$272=list!$D$3,'Box Calculation'!BE$279&lt;&gt;"h",$E345&lt;&gt;0),0,IF(AND(BE$273=list!$D$2,$E345&lt;&gt;0,TRUNC(VLOOKUP($E345,'Container Panel'!$B$41:$Z$100,$D345,0)/(VLOOKUP(BE$276,UI!$A$12:$O$51,VLOOKUP(BE$279,$B$276:$C$278,2,0),0)/1000))&gt;0),1,TRUNC(VLOOKUP($E345,'Container Panel'!$B$41:$Z$100,$D345,0)/(VLOOKUP(BE$276,UI!$A$12:$O$51,VLOOKUP(BE$279,$B$276:$C$278,2,0),0)/1000)))),"")</f>
        <v/>
      </c>
      <c r="BF345" s="145" t="str">
        <f>IFERROR(IF(AND(BF$272=list!$D$3,'Box Calculation'!BF$279&lt;&gt;"h",$E345&lt;&gt;0),0,IF(AND(BF$273=list!$D$2,$E345&lt;&gt;0,TRUNC(VLOOKUP($E345,'Container Panel'!$B$41:$Z$100,$D345,0)/(VLOOKUP(BF$276,UI!$A$12:$O$51,VLOOKUP(BF$279,$B$276:$C$278,2,0),0)/1000))&gt;0),1,TRUNC(VLOOKUP($E345,'Container Panel'!$B$41:$Z$100,$D345,0)/(VLOOKUP(BF$276,UI!$A$12:$O$51,VLOOKUP(BF$279,$B$276:$C$278,2,0),0)/1000)))),"")</f>
        <v/>
      </c>
      <c r="BG345" s="145" t="str">
        <f>IFERROR(IF(AND(BG$272=list!$D$3,'Box Calculation'!BG$279&lt;&gt;"h",$E345&lt;&gt;0),0,IF(AND(BG$273=list!$D$2,$E345&lt;&gt;0,TRUNC(VLOOKUP($E345,'Container Panel'!$B$41:$Z$100,$D345,0)/(VLOOKUP(BG$276,UI!$A$12:$O$51,VLOOKUP(BG$279,$B$276:$C$278,2,0),0)/1000))&gt;0),1,TRUNC(VLOOKUP($E345,'Container Panel'!$B$41:$Z$100,$D345,0)/(VLOOKUP(BG$276,UI!$A$12:$O$51,VLOOKUP(BG$279,$B$276:$C$278,2,0),0)/1000)))),"")</f>
        <v/>
      </c>
      <c r="BH345" s="145" t="str">
        <f>IFERROR(IF(AND(BH$272=list!$D$3,'Box Calculation'!BH$279&lt;&gt;"h",$E345&lt;&gt;0),0,IF(AND(BH$273=list!$D$2,$E345&lt;&gt;0,TRUNC(VLOOKUP($E345,'Container Panel'!$B$41:$Z$100,$D345,0)/(VLOOKUP(BH$276,UI!$A$12:$O$51,VLOOKUP(BH$279,$B$276:$C$278,2,0),0)/1000))&gt;0),1,TRUNC(VLOOKUP($E345,'Container Panel'!$B$41:$Z$100,$D345,0)/(VLOOKUP(BH$276,UI!$A$12:$O$51,VLOOKUP(BH$279,$B$276:$C$278,2,0),0)/1000)))),"")</f>
        <v/>
      </c>
      <c r="BI345" s="145" t="str">
        <f>IFERROR(IF(AND(BI$272=list!$D$3,'Box Calculation'!BI$279&lt;&gt;"h",$E345&lt;&gt;0),0,IF(AND(BI$273=list!$D$2,$E345&lt;&gt;0,TRUNC(VLOOKUP($E345,'Container Panel'!$B$41:$Z$100,$D345,0)/(VLOOKUP(BI$276,UI!$A$12:$O$51,VLOOKUP(BI$279,$B$276:$C$278,2,0),0)/1000))&gt;0),1,TRUNC(VLOOKUP($E345,'Container Panel'!$B$41:$Z$100,$D345,0)/(VLOOKUP(BI$276,UI!$A$12:$O$51,VLOOKUP(BI$279,$B$276:$C$278,2,0),0)/1000)))),"")</f>
        <v/>
      </c>
      <c r="BJ345" s="145" t="str">
        <f>IFERROR(IF(AND(BJ$272=list!$D$3,'Box Calculation'!BJ$279&lt;&gt;"h",$E345&lt;&gt;0),0,IF(AND(BJ$273=list!$D$2,$E345&lt;&gt;0,TRUNC(VLOOKUP($E345,'Container Panel'!$B$41:$Z$100,$D345,0)/(VLOOKUP(BJ$276,UI!$A$12:$O$51,VLOOKUP(BJ$279,$B$276:$C$278,2,0),0)/1000))&gt;0),1,TRUNC(VLOOKUP($E345,'Container Panel'!$B$41:$Z$100,$D345,0)/(VLOOKUP(BJ$276,UI!$A$12:$O$51,VLOOKUP(BJ$279,$B$276:$C$278,2,0),0)/1000)))),"")</f>
        <v/>
      </c>
      <c r="BK345" s="145" t="str">
        <f>IFERROR(IF(AND(BK$272=list!$D$3,'Box Calculation'!BK$279&lt;&gt;"h",$E345&lt;&gt;0),0,IF(AND(BK$273=list!$D$2,$E345&lt;&gt;0,TRUNC(VLOOKUP($E345,'Container Panel'!$B$41:$Z$100,$D345,0)/(VLOOKUP(BK$276,UI!$A$12:$O$51,VLOOKUP(BK$279,$B$276:$C$278,2,0),0)/1000))&gt;0),1,TRUNC(VLOOKUP($E345,'Container Panel'!$B$41:$Z$100,$D345,0)/(VLOOKUP(BK$276,UI!$A$12:$O$51,VLOOKUP(BK$279,$B$276:$C$278,2,0),0)/1000)))),"")</f>
        <v/>
      </c>
      <c r="BL345" s="145" t="str">
        <f>IFERROR(IF(AND(BL$272=list!$D$3,'Box Calculation'!BL$279&lt;&gt;"h",$E345&lt;&gt;0),0,IF(AND(BL$273=list!$D$2,$E345&lt;&gt;0,TRUNC(VLOOKUP($E345,'Container Panel'!$B$41:$Z$100,$D345,0)/(VLOOKUP(BL$276,UI!$A$12:$O$51,VLOOKUP(BL$279,$B$276:$C$278,2,0),0)/1000))&gt;0),1,TRUNC(VLOOKUP($E345,'Container Panel'!$B$41:$Z$100,$D345,0)/(VLOOKUP(BL$276,UI!$A$12:$O$51,VLOOKUP(BL$279,$B$276:$C$278,2,0),0)/1000)))),"")</f>
        <v/>
      </c>
      <c r="BM345" s="145" t="str">
        <f>IFERROR(IF(AND(BM$272=list!$D$3,'Box Calculation'!BM$279&lt;&gt;"h",$E345&lt;&gt;0),0,IF(AND(BM$273=list!$D$2,$E345&lt;&gt;0,TRUNC(VLOOKUP($E345,'Container Panel'!$B$41:$Z$100,$D345,0)/(VLOOKUP(BM$276,UI!$A$12:$O$51,VLOOKUP(BM$279,$B$276:$C$278,2,0),0)/1000))&gt;0),1,TRUNC(VLOOKUP($E345,'Container Panel'!$B$41:$Z$100,$D345,0)/(VLOOKUP(BM$276,UI!$A$12:$O$51,VLOOKUP(BM$279,$B$276:$C$278,2,0),0)/1000)))),"")</f>
        <v/>
      </c>
      <c r="BN345" s="145" t="str">
        <f>IFERROR(IF(AND(BN$272=list!$D$3,'Box Calculation'!BN$279&lt;&gt;"h",$E345&lt;&gt;0),0,IF(AND(BN$273=list!$D$2,$E345&lt;&gt;0,TRUNC(VLOOKUP($E345,'Container Panel'!$B$41:$Z$100,$D345,0)/(VLOOKUP(BN$276,UI!$A$12:$O$51,VLOOKUP(BN$279,$B$276:$C$278,2,0),0)/1000))&gt;0),1,TRUNC(VLOOKUP($E345,'Container Panel'!$B$41:$Z$100,$D345,0)/(VLOOKUP(BN$276,UI!$A$12:$O$51,VLOOKUP(BN$279,$B$276:$C$278,2,0),0)/1000)))),"")</f>
        <v/>
      </c>
      <c r="BO345" s="145" t="str">
        <f>IFERROR(IF(AND(BO$272=list!$D$3,'Box Calculation'!BO$279&lt;&gt;"h",$E345&lt;&gt;0),0,IF(AND(BO$273=list!$D$2,$E345&lt;&gt;0,TRUNC(VLOOKUP($E345,'Container Panel'!$B$41:$Z$100,$D345,0)/(VLOOKUP(BO$276,UI!$A$12:$O$51,VLOOKUP(BO$279,$B$276:$C$278,2,0),0)/1000))&gt;0),1,TRUNC(VLOOKUP($E345,'Container Panel'!$B$41:$Z$100,$D345,0)/(VLOOKUP(BO$276,UI!$A$12:$O$51,VLOOKUP(BO$279,$B$276:$C$278,2,0),0)/1000)))),"")</f>
        <v/>
      </c>
      <c r="BP345" s="145" t="str">
        <f>IFERROR(IF(AND(BP$272=list!$D$3,'Box Calculation'!BP$279&lt;&gt;"h",$E345&lt;&gt;0),0,IF(AND(BP$273=list!$D$2,$E345&lt;&gt;0,TRUNC(VLOOKUP($E345,'Container Panel'!$B$41:$Z$100,$D345,0)/(VLOOKUP(BP$276,UI!$A$12:$O$51,VLOOKUP(BP$279,$B$276:$C$278,2,0),0)/1000))&gt;0),1,TRUNC(VLOOKUP($E345,'Container Panel'!$B$41:$Z$100,$D345,0)/(VLOOKUP(BP$276,UI!$A$12:$O$51,VLOOKUP(BP$279,$B$276:$C$278,2,0),0)/1000)))),"")</f>
        <v/>
      </c>
      <c r="BQ345" s="145" t="str">
        <f>IFERROR(IF(AND(BQ$272=list!$D$3,'Box Calculation'!BQ$279&lt;&gt;"h",$E345&lt;&gt;0),0,IF(AND(BQ$273=list!$D$2,$E345&lt;&gt;0,TRUNC(VLOOKUP($E345,'Container Panel'!$B$41:$Z$100,$D345,0)/(VLOOKUP(BQ$276,UI!$A$12:$O$51,VLOOKUP(BQ$279,$B$276:$C$278,2,0),0)/1000))&gt;0),1,TRUNC(VLOOKUP($E345,'Container Panel'!$B$41:$Z$100,$D345,0)/(VLOOKUP(BQ$276,UI!$A$12:$O$51,VLOOKUP(BQ$279,$B$276:$C$278,2,0),0)/1000)))),"")</f>
        <v/>
      </c>
      <c r="BR345" s="145" t="str">
        <f>IFERROR(IF(AND(BR$272=list!$D$3,'Box Calculation'!BR$279&lt;&gt;"h",$E345&lt;&gt;0),0,IF(AND(BR$273=list!$D$2,$E345&lt;&gt;0,TRUNC(VLOOKUP($E345,'Container Panel'!$B$41:$Z$100,$D345,0)/(VLOOKUP(BR$276,UI!$A$12:$O$51,VLOOKUP(BR$279,$B$276:$C$278,2,0),0)/1000))&gt;0),1,TRUNC(VLOOKUP($E345,'Container Panel'!$B$41:$Z$100,$D345,0)/(VLOOKUP(BR$276,UI!$A$12:$O$51,VLOOKUP(BR$279,$B$276:$C$278,2,0),0)/1000)))),"")</f>
        <v/>
      </c>
      <c r="BS345" s="145" t="str">
        <f>IFERROR(IF(AND(BS$272=list!$D$3,'Box Calculation'!BS$279&lt;&gt;"h",$E345&lt;&gt;0),0,IF(AND(BS$273=list!$D$2,$E345&lt;&gt;0,TRUNC(VLOOKUP($E345,'Container Panel'!$B$41:$Z$100,$D345,0)/(VLOOKUP(BS$276,UI!$A$12:$O$51,VLOOKUP(BS$279,$B$276:$C$278,2,0),0)/1000))&gt;0),1,TRUNC(VLOOKUP($E345,'Container Panel'!$B$41:$Z$100,$D345,0)/(VLOOKUP(BS$276,UI!$A$12:$O$51,VLOOKUP(BS$279,$B$276:$C$278,2,0),0)/1000)))),"")</f>
        <v/>
      </c>
      <c r="BT345" s="145" t="str">
        <f>IFERROR(IF(AND(BT$272=list!$D$3,'Box Calculation'!BT$279&lt;&gt;"h",$E345&lt;&gt;0),0,IF(AND(BT$273=list!$D$2,$E345&lt;&gt;0,TRUNC(VLOOKUP($E345,'Container Panel'!$B$41:$Z$100,$D345,0)/(VLOOKUP(BT$276,UI!$A$12:$O$51,VLOOKUP(BT$279,$B$276:$C$278,2,0),0)/1000))&gt;0),1,TRUNC(VLOOKUP($E345,'Container Panel'!$B$41:$Z$100,$D345,0)/(VLOOKUP(BT$276,UI!$A$12:$O$51,VLOOKUP(BT$279,$B$276:$C$278,2,0),0)/1000)))),"")</f>
        <v/>
      </c>
      <c r="BU345" s="145" t="str">
        <f>IFERROR(IF(AND(BU$272=list!$D$3,'Box Calculation'!BU$279&lt;&gt;"h",$E345&lt;&gt;0),0,IF(AND(BU$273=list!$D$2,$E345&lt;&gt;0,TRUNC(VLOOKUP($E345,'Container Panel'!$B$41:$Z$100,$D345,0)/(VLOOKUP(BU$276,UI!$A$12:$O$51,VLOOKUP(BU$279,$B$276:$C$278,2,0),0)/1000))&gt;0),1,TRUNC(VLOOKUP($E345,'Container Panel'!$B$41:$Z$100,$D345,0)/(VLOOKUP(BU$276,UI!$A$12:$O$51,VLOOKUP(BU$279,$B$276:$C$278,2,0),0)/1000)))),"")</f>
        <v/>
      </c>
      <c r="BV345" s="145" t="str">
        <f>IFERROR(IF(AND(BV$272=list!$D$3,'Box Calculation'!BV$279&lt;&gt;"h",$E345&lt;&gt;0),0,IF(AND(BV$273=list!$D$2,$E345&lt;&gt;0,TRUNC(VLOOKUP($E345,'Container Panel'!$B$41:$Z$100,$D345,0)/(VLOOKUP(BV$276,UI!$A$12:$O$51,VLOOKUP(BV$279,$B$276:$C$278,2,0),0)/1000))&gt;0),1,TRUNC(VLOOKUP($E345,'Container Panel'!$B$41:$Z$100,$D345,0)/(VLOOKUP(BV$276,UI!$A$12:$O$51,VLOOKUP(BV$279,$B$276:$C$278,2,0),0)/1000)))),"")</f>
        <v/>
      </c>
      <c r="BW345" s="145" t="str">
        <f>IFERROR(IF(AND(BW$272=list!$D$3,'Box Calculation'!BW$279&lt;&gt;"h",$E345&lt;&gt;0),0,IF(AND(BW$273=list!$D$2,$E345&lt;&gt;0,TRUNC(VLOOKUP($E345,'Container Panel'!$B$41:$Z$100,$D345,0)/(VLOOKUP(BW$276,UI!$A$12:$O$51,VLOOKUP(BW$279,$B$276:$C$278,2,0),0)/1000))&gt;0),1,TRUNC(VLOOKUP($E345,'Container Panel'!$B$41:$Z$100,$D345,0)/(VLOOKUP(BW$276,UI!$A$12:$O$51,VLOOKUP(BW$279,$B$276:$C$278,2,0),0)/1000)))),"")</f>
        <v/>
      </c>
      <c r="BX345" s="145" t="str">
        <f>IFERROR(IF(AND(BX$272=list!$D$3,'Box Calculation'!BX$279&lt;&gt;"h",$E345&lt;&gt;0),0,IF(AND(BX$273=list!$D$2,$E345&lt;&gt;0,TRUNC(VLOOKUP($E345,'Container Panel'!$B$41:$Z$100,$D345,0)/(VLOOKUP(BX$276,UI!$A$12:$O$51,VLOOKUP(BX$279,$B$276:$C$278,2,0),0)/1000))&gt;0),1,TRUNC(VLOOKUP($E345,'Container Panel'!$B$41:$Z$100,$D345,0)/(VLOOKUP(BX$276,UI!$A$12:$O$51,VLOOKUP(BX$279,$B$276:$C$278,2,0),0)/1000)))),"")</f>
        <v/>
      </c>
      <c r="BY345" s="145" t="str">
        <f>IFERROR(IF(AND(BY$272=list!$D$3,'Box Calculation'!BY$279&lt;&gt;"h",$E345&lt;&gt;0),0,IF(AND(BY$273=list!$D$2,$E345&lt;&gt;0,TRUNC(VLOOKUP($E345,'Container Panel'!$B$41:$Z$100,$D345,0)/(VLOOKUP(BY$276,UI!$A$12:$O$51,VLOOKUP(BY$279,$B$276:$C$278,2,0),0)/1000))&gt;0),1,TRUNC(VLOOKUP($E345,'Container Panel'!$B$41:$Z$100,$D345,0)/(VLOOKUP(BY$276,UI!$A$12:$O$51,VLOOKUP(BY$279,$B$276:$C$278,2,0),0)/1000)))),"")</f>
        <v/>
      </c>
      <c r="BZ345" s="145" t="str">
        <f>IFERROR(IF(AND(BZ$272=list!$D$3,'Box Calculation'!BZ$279&lt;&gt;"h",$E345&lt;&gt;0),0,IF(AND(BZ$273=list!$D$2,$E345&lt;&gt;0,TRUNC(VLOOKUP($E345,'Container Panel'!$B$41:$Z$100,$D345,0)/(VLOOKUP(BZ$276,UI!$A$12:$O$51,VLOOKUP(BZ$279,$B$276:$C$278,2,0),0)/1000))&gt;0),1,TRUNC(VLOOKUP($E345,'Container Panel'!$B$41:$Z$100,$D345,0)/(VLOOKUP(BZ$276,UI!$A$12:$O$51,VLOOKUP(BZ$279,$B$276:$C$278,2,0),0)/1000)))),"")</f>
        <v/>
      </c>
      <c r="CA345" s="145" t="str">
        <f>IFERROR(IF(AND(CA$272=list!$D$3,'Box Calculation'!CA$279&lt;&gt;"h",$E345&lt;&gt;0),0,IF(AND(CA$273=list!$D$2,$E345&lt;&gt;0,TRUNC(VLOOKUP($E345,'Container Panel'!$B$41:$Z$100,$D345,0)/(VLOOKUP(CA$276,UI!$A$12:$O$51,VLOOKUP(CA$279,$B$276:$C$278,2,0),0)/1000))&gt;0),1,TRUNC(VLOOKUP($E345,'Container Panel'!$B$41:$Z$100,$D345,0)/(VLOOKUP(CA$276,UI!$A$12:$O$51,VLOOKUP(CA$279,$B$276:$C$278,2,0),0)/1000)))),"")</f>
        <v/>
      </c>
      <c r="CB345" s="145" t="str">
        <f>IFERROR(IF(AND(CB$272=list!$D$3,'Box Calculation'!CB$279&lt;&gt;"h",$E345&lt;&gt;0),0,IF(AND(CB$273=list!$D$2,$E345&lt;&gt;0,TRUNC(VLOOKUP($E345,'Container Panel'!$B$41:$Z$100,$D345,0)/(VLOOKUP(CB$276,UI!$A$12:$O$51,VLOOKUP(CB$279,$B$276:$C$278,2,0),0)/1000))&gt;0),1,TRUNC(VLOOKUP($E345,'Container Panel'!$B$41:$Z$100,$D345,0)/(VLOOKUP(CB$276,UI!$A$12:$O$51,VLOOKUP(CB$279,$B$276:$C$278,2,0),0)/1000)))),"")</f>
        <v/>
      </c>
      <c r="CC345" s="145" t="str">
        <f>IFERROR(IF(AND(CC$272=list!$D$3,'Box Calculation'!CC$279&lt;&gt;"h",$E345&lt;&gt;0),0,IF(AND(CC$273=list!$D$2,$E345&lt;&gt;0,TRUNC(VLOOKUP($E345,'Container Panel'!$B$41:$Z$100,$D345,0)/(VLOOKUP(CC$276,UI!$A$12:$O$51,VLOOKUP(CC$279,$B$276:$C$278,2,0),0)/1000))&gt;0),1,TRUNC(VLOOKUP($E345,'Container Panel'!$B$41:$Z$100,$D345,0)/(VLOOKUP(CC$276,UI!$A$12:$O$51,VLOOKUP(CC$279,$B$276:$C$278,2,0),0)/1000)))),"")</f>
        <v/>
      </c>
      <c r="CD345" s="145" t="str">
        <f>IFERROR(IF(AND(CD$272=list!$D$3,'Box Calculation'!CD$279&lt;&gt;"h",$E345&lt;&gt;0),0,IF(AND(CD$273=list!$D$2,$E345&lt;&gt;0,TRUNC(VLOOKUP($E345,'Container Panel'!$B$41:$Z$100,$D345,0)/(VLOOKUP(CD$276,UI!$A$12:$O$51,VLOOKUP(CD$279,$B$276:$C$278,2,0),0)/1000))&gt;0),1,TRUNC(VLOOKUP($E345,'Container Panel'!$B$41:$Z$100,$D345,0)/(VLOOKUP(CD$276,UI!$A$12:$O$51,VLOOKUP(CD$279,$B$276:$C$278,2,0),0)/1000)))),"")</f>
        <v/>
      </c>
      <c r="CE345" s="145" t="str">
        <f>IFERROR(IF(AND(CE$272=list!$D$3,'Box Calculation'!CE$279&lt;&gt;"h",$E345&lt;&gt;0),0,IF(AND(CE$273=list!$D$2,$E345&lt;&gt;0,TRUNC(VLOOKUP($E345,'Container Panel'!$B$41:$Z$100,$D345,0)/(VLOOKUP(CE$276,UI!$A$12:$O$51,VLOOKUP(CE$279,$B$276:$C$278,2,0),0)/1000))&gt;0),1,TRUNC(VLOOKUP($E345,'Container Panel'!$B$41:$Z$100,$D345,0)/(VLOOKUP(CE$276,UI!$A$12:$O$51,VLOOKUP(CE$279,$B$276:$C$278,2,0),0)/1000)))),"")</f>
        <v/>
      </c>
      <c r="CF345" s="145" t="str">
        <f>IFERROR(IF(AND(CF$272=list!$D$3,'Box Calculation'!CF$279&lt;&gt;"h",$E345&lt;&gt;0),0,IF(AND(CF$273=list!$D$2,$E345&lt;&gt;0,TRUNC(VLOOKUP($E345,'Container Panel'!$B$41:$Z$100,$D345,0)/(VLOOKUP(CF$276,UI!$A$12:$O$51,VLOOKUP(CF$279,$B$276:$C$278,2,0),0)/1000))&gt;0),1,TRUNC(VLOOKUP($E345,'Container Panel'!$B$41:$Z$100,$D345,0)/(VLOOKUP(CF$276,UI!$A$12:$O$51,VLOOKUP(CF$279,$B$276:$C$278,2,0),0)/1000)))),"")</f>
        <v/>
      </c>
      <c r="CG345" s="145" t="str">
        <f>IFERROR(IF(AND(CG$272=list!$D$3,'Box Calculation'!CG$279&lt;&gt;"h",$E345&lt;&gt;0),0,IF(AND(CG$273=list!$D$2,$E345&lt;&gt;0,TRUNC(VLOOKUP($E345,'Container Panel'!$B$41:$Z$100,$D345,0)/(VLOOKUP(CG$276,UI!$A$12:$O$51,VLOOKUP(CG$279,$B$276:$C$278,2,0),0)/1000))&gt;0),1,TRUNC(VLOOKUP($E345,'Container Panel'!$B$41:$Z$100,$D345,0)/(VLOOKUP(CG$276,UI!$A$12:$O$51,VLOOKUP(CG$279,$B$276:$C$278,2,0),0)/1000)))),"")</f>
        <v/>
      </c>
      <c r="CH345" s="145" t="str">
        <f>IFERROR(IF(AND(CH$272=list!$D$3,'Box Calculation'!CH$279&lt;&gt;"h",$E345&lt;&gt;0),0,IF(AND(CH$273=list!$D$2,$E345&lt;&gt;0,TRUNC(VLOOKUP($E345,'Container Panel'!$B$41:$Z$100,$D345,0)/(VLOOKUP(CH$276,UI!$A$12:$O$51,VLOOKUP(CH$279,$B$276:$C$278,2,0),0)/1000))&gt;0),1,TRUNC(VLOOKUP($E345,'Container Panel'!$B$41:$Z$100,$D345,0)/(VLOOKUP(CH$276,UI!$A$12:$O$51,VLOOKUP(CH$279,$B$276:$C$278,2,0),0)/1000)))),"")</f>
        <v/>
      </c>
      <c r="CI345" s="145" t="str">
        <f>IFERROR(IF(AND(CI$272=list!$D$3,'Box Calculation'!CI$279&lt;&gt;"h",$E345&lt;&gt;0),0,IF(AND(CI$273=list!$D$2,$E345&lt;&gt;0,TRUNC(VLOOKUP($E345,'Container Panel'!$B$41:$Z$100,$D345,0)/(VLOOKUP(CI$276,UI!$A$12:$O$51,VLOOKUP(CI$279,$B$276:$C$278,2,0),0)/1000))&gt;0),1,TRUNC(VLOOKUP($E345,'Container Panel'!$B$41:$Z$100,$D345,0)/(VLOOKUP(CI$276,UI!$A$12:$O$51,VLOOKUP(CI$279,$B$276:$C$278,2,0),0)/1000)))),"")</f>
        <v/>
      </c>
      <c r="CJ345" s="145" t="str">
        <f>IFERROR(IF(AND(CJ$272=list!$D$3,'Box Calculation'!CJ$279&lt;&gt;"h",$E345&lt;&gt;0),0,IF(AND(CJ$273=list!$D$2,$E345&lt;&gt;0,TRUNC(VLOOKUP($E345,'Container Panel'!$B$41:$Z$100,$D345,0)/(VLOOKUP(CJ$276,UI!$A$12:$O$51,VLOOKUP(CJ$279,$B$276:$C$278,2,0),0)/1000))&gt;0),1,TRUNC(VLOOKUP($E345,'Container Panel'!$B$41:$Z$100,$D345,0)/(VLOOKUP(CJ$276,UI!$A$12:$O$51,VLOOKUP(CJ$279,$B$276:$C$278,2,0),0)/1000)))),"")</f>
        <v/>
      </c>
      <c r="CK345" s="145" t="str">
        <f>IFERROR(IF(AND(CK$272=list!$D$3,'Box Calculation'!CK$279&lt;&gt;"h",$E345&lt;&gt;0),0,IF(AND(CK$273=list!$D$2,$E345&lt;&gt;0,TRUNC(VLOOKUP($E345,'Container Panel'!$B$41:$Z$100,$D345,0)/(VLOOKUP(CK$276,UI!$A$12:$O$51,VLOOKUP(CK$279,$B$276:$C$278,2,0),0)/1000))&gt;0),1,TRUNC(VLOOKUP($E345,'Container Panel'!$B$41:$Z$100,$D345,0)/(VLOOKUP(CK$276,UI!$A$12:$O$51,VLOOKUP(CK$279,$B$276:$C$278,2,0),0)/1000)))),"")</f>
        <v/>
      </c>
      <c r="CL345" s="145" t="str">
        <f>IFERROR(IF(AND(CL$272=list!$D$3,'Box Calculation'!CL$279&lt;&gt;"h",$E345&lt;&gt;0),0,IF(AND(CL$273=list!$D$2,$E345&lt;&gt;0,TRUNC(VLOOKUP($E345,'Container Panel'!$B$41:$Z$100,$D345,0)/(VLOOKUP(CL$276,UI!$A$12:$O$51,VLOOKUP(CL$279,$B$276:$C$278,2,0),0)/1000))&gt;0),1,TRUNC(VLOOKUP($E345,'Container Panel'!$B$41:$Z$100,$D345,0)/(VLOOKUP(CL$276,UI!$A$12:$O$51,VLOOKUP(CL$279,$B$276:$C$278,2,0),0)/1000)))),"")</f>
        <v/>
      </c>
      <c r="CM345" s="145" t="str">
        <f>IFERROR(IF(AND(CM$272=list!$D$3,'Box Calculation'!CM$279&lt;&gt;"h",$E345&lt;&gt;0),0,IF(AND(CM$273=list!$D$2,$E345&lt;&gt;0,TRUNC(VLOOKUP($E345,'Container Panel'!$B$41:$Z$100,$D345,0)/(VLOOKUP(CM$276,UI!$A$12:$O$51,VLOOKUP(CM$279,$B$276:$C$278,2,0),0)/1000))&gt;0),1,TRUNC(VLOOKUP($E345,'Container Panel'!$B$41:$Z$100,$D345,0)/(VLOOKUP(CM$276,UI!$A$12:$O$51,VLOOKUP(CM$279,$B$276:$C$278,2,0),0)/1000)))),"")</f>
        <v/>
      </c>
      <c r="CN345" s="145" t="str">
        <f>IFERROR(IF(AND(CN$272=list!$D$3,'Box Calculation'!CN$279&lt;&gt;"h",$E345&lt;&gt;0),0,IF(AND(CN$273=list!$D$2,$E345&lt;&gt;0,TRUNC(VLOOKUP($E345,'Container Panel'!$B$41:$Z$100,$D345,0)/(VLOOKUP(CN$276,UI!$A$12:$O$51,VLOOKUP(CN$279,$B$276:$C$278,2,0),0)/1000))&gt;0),1,TRUNC(VLOOKUP($E345,'Container Panel'!$B$41:$Z$100,$D345,0)/(VLOOKUP(CN$276,UI!$A$12:$O$51,VLOOKUP(CN$279,$B$276:$C$278,2,0),0)/1000)))),"")</f>
        <v/>
      </c>
      <c r="CO345" s="145" t="str">
        <f>IFERROR(IF(AND(CO$272=list!$D$3,'Box Calculation'!CO$279&lt;&gt;"h",$E345&lt;&gt;0),0,IF(AND(CO$273=list!$D$2,$E345&lt;&gt;0,TRUNC(VLOOKUP($E345,'Container Panel'!$B$41:$Z$100,$D345,0)/(VLOOKUP(CO$276,UI!$A$12:$O$51,VLOOKUP(CO$279,$B$276:$C$278,2,0),0)/1000))&gt;0),1,TRUNC(VLOOKUP($E345,'Container Panel'!$B$41:$Z$100,$D345,0)/(VLOOKUP(CO$276,UI!$A$12:$O$51,VLOOKUP(CO$279,$B$276:$C$278,2,0),0)/1000)))),"")</f>
        <v/>
      </c>
      <c r="CP345" s="145" t="str">
        <f>IFERROR(IF(AND(CP$272=list!$D$3,'Box Calculation'!CP$279&lt;&gt;"h",$E345&lt;&gt;0),0,IF(AND(CP$273=list!$D$2,$E345&lt;&gt;0,TRUNC(VLOOKUP($E345,'Container Panel'!$B$41:$Z$100,$D345,0)/(VLOOKUP(CP$276,UI!$A$12:$O$51,VLOOKUP(CP$279,$B$276:$C$278,2,0),0)/1000))&gt;0),1,TRUNC(VLOOKUP($E345,'Container Panel'!$B$41:$Z$100,$D345,0)/(VLOOKUP(CP$276,UI!$A$12:$O$51,VLOOKUP(CP$279,$B$276:$C$278,2,0),0)/1000)))),"")</f>
        <v/>
      </c>
      <c r="CQ345" s="145" t="str">
        <f>IFERROR(IF(AND(CQ$272=list!$D$3,'Box Calculation'!CQ$279&lt;&gt;"h",$E345&lt;&gt;0),0,IF(AND(CQ$273=list!$D$2,$E345&lt;&gt;0,TRUNC(VLOOKUP($E345,'Container Panel'!$B$41:$Z$100,$D345,0)/(VLOOKUP(CQ$276,UI!$A$12:$O$51,VLOOKUP(CQ$279,$B$276:$C$278,2,0),0)/1000))&gt;0),1,TRUNC(VLOOKUP($E345,'Container Panel'!$B$41:$Z$100,$D345,0)/(VLOOKUP(CQ$276,UI!$A$12:$O$51,VLOOKUP(CQ$279,$B$276:$C$278,2,0),0)/1000)))),"")</f>
        <v/>
      </c>
      <c r="CR345" s="145" t="str">
        <f>IFERROR(IF(AND(CR$272=list!$D$3,'Box Calculation'!CR$279&lt;&gt;"h",$E345&lt;&gt;0),0,IF(AND(CR$273=list!$D$2,$E345&lt;&gt;0,TRUNC(VLOOKUP($E345,'Container Panel'!$B$41:$Z$100,$D345,0)/(VLOOKUP(CR$276,UI!$A$12:$O$51,VLOOKUP(CR$279,$B$276:$C$278,2,0),0)/1000))&gt;0),1,TRUNC(VLOOKUP($E345,'Container Panel'!$B$41:$Z$100,$D345,0)/(VLOOKUP(CR$276,UI!$A$12:$O$51,VLOOKUP(CR$279,$B$276:$C$278,2,0),0)/1000)))),"")</f>
        <v/>
      </c>
      <c r="CS345" s="145" t="str">
        <f>IFERROR(IF(AND(CS$272=list!$D$3,'Box Calculation'!CS$279&lt;&gt;"h",$E345&lt;&gt;0),0,IF(AND(CS$273=list!$D$2,$E345&lt;&gt;0,TRUNC(VLOOKUP($E345,'Container Panel'!$B$41:$Z$100,$D345,0)/(VLOOKUP(CS$276,UI!$A$12:$O$51,VLOOKUP(CS$279,$B$276:$C$278,2,0),0)/1000))&gt;0),1,TRUNC(VLOOKUP($E345,'Container Panel'!$B$41:$Z$100,$D345,0)/(VLOOKUP(CS$276,UI!$A$12:$O$51,VLOOKUP(CS$279,$B$276:$C$278,2,0),0)/1000)))),"")</f>
        <v/>
      </c>
      <c r="CT345" s="145" t="str">
        <f>IFERROR(IF(AND(CT$272=list!$D$3,'Box Calculation'!CT$279&lt;&gt;"h",$E345&lt;&gt;0),0,IF(AND(CT$273=list!$D$2,$E345&lt;&gt;0,TRUNC(VLOOKUP($E345,'Container Panel'!$B$41:$Z$100,$D345,0)/(VLOOKUP(CT$276,UI!$A$12:$O$51,VLOOKUP(CT$279,$B$276:$C$278,2,0),0)/1000))&gt;0),1,TRUNC(VLOOKUP($E345,'Container Panel'!$B$41:$Z$100,$D345,0)/(VLOOKUP(CT$276,UI!$A$12:$O$51,VLOOKUP(CT$279,$B$276:$C$278,2,0),0)/1000)))),"")</f>
        <v/>
      </c>
      <c r="CU345" s="145" t="str">
        <f>IFERROR(IF(AND(CU$272=list!$D$3,'Box Calculation'!CU$279&lt;&gt;"h",$E345&lt;&gt;0),0,IF(AND(CU$273=list!$D$2,$E345&lt;&gt;0,TRUNC(VLOOKUP($E345,'Container Panel'!$B$41:$Z$100,$D345,0)/(VLOOKUP(CU$276,UI!$A$12:$O$51,VLOOKUP(CU$279,$B$276:$C$278,2,0),0)/1000))&gt;0),1,TRUNC(VLOOKUP($E345,'Container Panel'!$B$41:$Z$100,$D345,0)/(VLOOKUP(CU$276,UI!$A$12:$O$51,VLOOKUP(CU$279,$B$276:$C$278,2,0),0)/1000)))),"")</f>
        <v/>
      </c>
      <c r="CV345" s="145" t="str">
        <f>IFERROR(IF(AND(CV$272=list!$D$3,'Box Calculation'!CV$279&lt;&gt;"h",$E345&lt;&gt;0),0,IF(AND(CV$273=list!$D$2,$E345&lt;&gt;0,TRUNC(VLOOKUP($E345,'Container Panel'!$B$41:$Z$100,$D345,0)/(VLOOKUP(CV$276,UI!$A$12:$O$51,VLOOKUP(CV$279,$B$276:$C$278,2,0),0)/1000))&gt;0),1,TRUNC(VLOOKUP($E345,'Container Panel'!$B$41:$Z$100,$D345,0)/(VLOOKUP(CV$276,UI!$A$12:$O$51,VLOOKUP(CV$279,$B$276:$C$278,2,0),0)/1000)))),"")</f>
        <v/>
      </c>
      <c r="CW345" s="145" t="str">
        <f>IFERROR(IF(AND(CW$272=list!$D$3,'Box Calculation'!CW$279&lt;&gt;"h",$E345&lt;&gt;0),0,IF(AND(CW$273=list!$D$2,$E345&lt;&gt;0,TRUNC(VLOOKUP($E345,'Container Panel'!$B$41:$Z$100,$D345,0)/(VLOOKUP(CW$276,UI!$A$12:$O$51,VLOOKUP(CW$279,$B$276:$C$278,2,0),0)/1000))&gt;0),1,TRUNC(VLOOKUP($E345,'Container Panel'!$B$41:$Z$100,$D345,0)/(VLOOKUP(CW$276,UI!$A$12:$O$51,VLOOKUP(CW$279,$B$276:$C$278,2,0),0)/1000)))),"")</f>
        <v/>
      </c>
      <c r="CX345" s="145" t="str">
        <f>IFERROR(IF(AND(CX$272=list!$D$3,'Box Calculation'!CX$279&lt;&gt;"h",$E345&lt;&gt;0),0,IF(AND(CX$273=list!$D$2,$E345&lt;&gt;0,TRUNC(VLOOKUP($E345,'Container Panel'!$B$41:$Z$100,$D345,0)/(VLOOKUP(CX$276,UI!$A$12:$O$51,VLOOKUP(CX$279,$B$276:$C$278,2,0),0)/1000))&gt;0),1,TRUNC(VLOOKUP($E345,'Container Panel'!$B$41:$Z$100,$D345,0)/(VLOOKUP(CX$276,UI!$A$12:$O$51,VLOOKUP(CX$279,$B$276:$C$278,2,0),0)/1000)))),"")</f>
        <v/>
      </c>
      <c r="CY345" s="145" t="str">
        <f>IFERROR(IF(AND(CY$272=list!$D$3,'Box Calculation'!CY$279&lt;&gt;"h",$E345&lt;&gt;0),0,IF(AND(CY$273=list!$D$2,$E345&lt;&gt;0,TRUNC(VLOOKUP($E345,'Container Panel'!$B$41:$Z$100,$D345,0)/(VLOOKUP(CY$276,UI!$A$12:$O$51,VLOOKUP(CY$279,$B$276:$C$278,2,0),0)/1000))&gt;0),1,TRUNC(VLOOKUP($E345,'Container Panel'!$B$41:$Z$100,$D345,0)/(VLOOKUP(CY$276,UI!$A$12:$O$51,VLOOKUP(CY$279,$B$276:$C$278,2,0),0)/1000)))),"")</f>
        <v/>
      </c>
      <c r="CZ345" s="145" t="str">
        <f>IFERROR(IF(AND(CZ$272=list!$D$3,'Box Calculation'!CZ$279&lt;&gt;"h",$E345&lt;&gt;0),0,IF(AND(CZ$273=list!$D$2,$E345&lt;&gt;0,TRUNC(VLOOKUP($E345,'Container Panel'!$B$41:$Z$100,$D345,0)/(VLOOKUP(CZ$276,UI!$A$12:$O$51,VLOOKUP(CZ$279,$B$276:$C$278,2,0),0)/1000))&gt;0),1,TRUNC(VLOOKUP($E345,'Container Panel'!$B$41:$Z$100,$D345,0)/(VLOOKUP(CZ$276,UI!$A$12:$O$51,VLOOKUP(CZ$279,$B$276:$C$278,2,0),0)/1000)))),"")</f>
        <v/>
      </c>
      <c r="DA345" s="145" t="str">
        <f>IFERROR(IF(AND(DA$272=list!$D$3,'Box Calculation'!DA$279&lt;&gt;"h",$E345&lt;&gt;0),0,IF(AND(DA$273=list!$D$2,$E345&lt;&gt;0,TRUNC(VLOOKUP($E345,'Container Panel'!$B$41:$Z$100,$D345,0)/(VLOOKUP(DA$276,UI!$A$12:$O$51,VLOOKUP(DA$279,$B$276:$C$278,2,0),0)/1000))&gt;0),1,TRUNC(VLOOKUP($E345,'Container Panel'!$B$41:$Z$100,$D345,0)/(VLOOKUP(DA$276,UI!$A$12:$O$51,VLOOKUP(DA$279,$B$276:$C$278,2,0),0)/1000)))),"")</f>
        <v/>
      </c>
      <c r="DB345" s="145" t="str">
        <f>IFERROR(IF(AND(DB$272=list!$D$3,'Box Calculation'!DB$279&lt;&gt;"h",$E345&lt;&gt;0),0,IF(AND(DB$273=list!$D$2,$E345&lt;&gt;0,TRUNC(VLOOKUP($E345,'Container Panel'!$B$41:$Z$100,$D345,0)/(VLOOKUP(DB$276,UI!$A$12:$O$51,VLOOKUP(DB$279,$B$276:$C$278,2,0),0)/1000))&gt;0),1,TRUNC(VLOOKUP($E345,'Container Panel'!$B$41:$Z$100,$D345,0)/(VLOOKUP(DB$276,UI!$A$12:$O$51,VLOOKUP(DB$279,$B$276:$C$278,2,0),0)/1000)))),"")</f>
        <v/>
      </c>
      <c r="DC345" s="145" t="str">
        <f>IFERROR(IF(AND(DC$272=list!$D$3,'Box Calculation'!DC$279&lt;&gt;"h",$E345&lt;&gt;0),0,IF(AND(DC$273=list!$D$2,$E345&lt;&gt;0,TRUNC(VLOOKUP($E345,'Container Panel'!$B$41:$Z$100,$D345,0)/(VLOOKUP(DC$276,UI!$A$12:$O$51,VLOOKUP(DC$279,$B$276:$C$278,2,0),0)/1000))&gt;0),1,TRUNC(VLOOKUP($E345,'Container Panel'!$B$41:$Z$100,$D345,0)/(VLOOKUP(DC$276,UI!$A$12:$O$51,VLOOKUP(DC$279,$B$276:$C$278,2,0),0)/1000)))),"")</f>
        <v/>
      </c>
      <c r="DD345" s="145" t="str">
        <f>IFERROR(IF(AND(DD$272=list!$D$3,'Box Calculation'!DD$279&lt;&gt;"h",$E345&lt;&gt;0),0,IF(AND(DD$273=list!$D$2,$E345&lt;&gt;0,TRUNC(VLOOKUP($E345,'Container Panel'!$B$41:$Z$100,$D345,0)/(VLOOKUP(DD$276,UI!$A$12:$O$51,VLOOKUP(DD$279,$B$276:$C$278,2,0),0)/1000))&gt;0),1,TRUNC(VLOOKUP($E345,'Container Panel'!$B$41:$Z$100,$D345,0)/(VLOOKUP(DD$276,UI!$A$12:$O$51,VLOOKUP(DD$279,$B$276:$C$278,2,0),0)/1000)))),"")</f>
        <v/>
      </c>
      <c r="DE345" s="145" t="str">
        <f>IFERROR(IF(AND(DE$272=list!$D$3,'Box Calculation'!DE$279&lt;&gt;"h",$E345&lt;&gt;0),0,IF(AND(DE$273=list!$D$2,$E345&lt;&gt;0,TRUNC(VLOOKUP($E345,'Container Panel'!$B$41:$Z$100,$D345,0)/(VLOOKUP(DE$276,UI!$A$12:$O$51,VLOOKUP(DE$279,$B$276:$C$278,2,0),0)/1000))&gt;0),1,TRUNC(VLOOKUP($E345,'Container Panel'!$B$41:$Z$100,$D345,0)/(VLOOKUP(DE$276,UI!$A$12:$O$51,VLOOKUP(DE$279,$B$276:$C$278,2,0),0)/1000)))),"")</f>
        <v/>
      </c>
      <c r="DF345" s="145" t="str">
        <f>IFERROR(IF(AND(DF$272=list!$D$3,'Box Calculation'!DF$279&lt;&gt;"h",$E345&lt;&gt;0),0,IF(AND(DF$273=list!$D$2,$E345&lt;&gt;0,TRUNC(VLOOKUP($E345,'Container Panel'!$B$41:$Z$100,$D345,0)/(VLOOKUP(DF$276,UI!$A$12:$O$51,VLOOKUP(DF$279,$B$276:$C$278,2,0),0)/1000))&gt;0),1,TRUNC(VLOOKUP($E345,'Container Panel'!$B$41:$Z$100,$D345,0)/(VLOOKUP(DF$276,UI!$A$12:$O$51,VLOOKUP(DF$279,$B$276:$C$278,2,0),0)/1000)))),"")</f>
        <v/>
      </c>
      <c r="DG345" s="145" t="str">
        <f>IFERROR(IF(AND(DG$272=list!$D$3,'Box Calculation'!DG$279&lt;&gt;"h",$E345&lt;&gt;0),0,IF(AND(DG$273=list!$D$2,$E345&lt;&gt;0,TRUNC(VLOOKUP($E345,'Container Panel'!$B$41:$Z$100,$D345,0)/(VLOOKUP(DG$276,UI!$A$12:$O$51,VLOOKUP(DG$279,$B$276:$C$278,2,0),0)/1000))&gt;0),1,TRUNC(VLOOKUP($E345,'Container Panel'!$B$41:$Z$100,$D345,0)/(VLOOKUP(DG$276,UI!$A$12:$O$51,VLOOKUP(DG$279,$B$276:$C$278,2,0),0)/1000)))),"")</f>
        <v/>
      </c>
      <c r="DH345" s="145" t="str">
        <f>IFERROR(IF(AND(DH$272=list!$D$3,'Box Calculation'!DH$279&lt;&gt;"h",$E345&lt;&gt;0),0,IF(AND(DH$273=list!$D$2,$E345&lt;&gt;0,TRUNC(VLOOKUP($E345,'Container Panel'!$B$41:$Z$100,$D345,0)/(VLOOKUP(DH$276,UI!$A$12:$O$51,VLOOKUP(DH$279,$B$276:$C$278,2,0),0)/1000))&gt;0),1,TRUNC(VLOOKUP($E345,'Container Panel'!$B$41:$Z$100,$D345,0)/(VLOOKUP(DH$276,UI!$A$12:$O$51,VLOOKUP(DH$279,$B$276:$C$278,2,0),0)/1000)))),"")</f>
        <v/>
      </c>
      <c r="DI345" s="145" t="str">
        <f>IFERROR(IF(AND(DI$272=list!$D$3,'Box Calculation'!DI$279&lt;&gt;"h",$E345&lt;&gt;0),0,IF(AND(DI$273=list!$D$2,$E345&lt;&gt;0,TRUNC(VLOOKUP($E345,'Container Panel'!$B$41:$Z$100,$D345,0)/(VLOOKUP(DI$276,UI!$A$12:$O$51,VLOOKUP(DI$279,$B$276:$C$278,2,0),0)/1000))&gt;0),1,TRUNC(VLOOKUP($E345,'Container Panel'!$B$41:$Z$100,$D345,0)/(VLOOKUP(DI$276,UI!$A$12:$O$51,VLOOKUP(DI$279,$B$276:$C$278,2,0),0)/1000)))),"")</f>
        <v/>
      </c>
      <c r="DJ345" s="145" t="str">
        <f>IFERROR(IF(AND(DJ$272=list!$D$3,'Box Calculation'!DJ$279&lt;&gt;"h",$E345&lt;&gt;0),0,IF(AND(DJ$273=list!$D$2,$E345&lt;&gt;0,TRUNC(VLOOKUP($E345,'Container Panel'!$B$41:$Z$100,$D345,0)/(VLOOKUP(DJ$276,UI!$A$12:$O$51,VLOOKUP(DJ$279,$B$276:$C$278,2,0),0)/1000))&gt;0),1,TRUNC(VLOOKUP($E345,'Container Panel'!$B$41:$Z$100,$D345,0)/(VLOOKUP(DJ$276,UI!$A$12:$O$51,VLOOKUP(DJ$279,$B$276:$C$278,2,0),0)/1000)))),"")</f>
        <v/>
      </c>
      <c r="DK345" s="145" t="str">
        <f>IFERROR(IF(AND(DK$272=list!$D$3,'Box Calculation'!DK$279&lt;&gt;"h",$E345&lt;&gt;0),0,IF(AND(DK$273=list!$D$2,$E345&lt;&gt;0,TRUNC(VLOOKUP($E345,'Container Panel'!$B$41:$Z$100,$D345,0)/(VLOOKUP(DK$276,UI!$A$12:$O$51,VLOOKUP(DK$279,$B$276:$C$278,2,0),0)/1000))&gt;0),1,TRUNC(VLOOKUP($E345,'Container Panel'!$B$41:$Z$100,$D345,0)/(VLOOKUP(DK$276,UI!$A$12:$O$51,VLOOKUP(DK$279,$B$276:$C$278,2,0),0)/1000)))),"")</f>
        <v/>
      </c>
      <c r="DL345" s="145" t="str">
        <f>IFERROR(IF(AND(DL$272=list!$D$3,'Box Calculation'!DL$279&lt;&gt;"h",$E345&lt;&gt;0),0,IF(AND(DL$273=list!$D$2,$E345&lt;&gt;0,TRUNC(VLOOKUP($E345,'Container Panel'!$B$41:$Z$100,$D345,0)/(VLOOKUP(DL$276,UI!$A$12:$O$51,VLOOKUP(DL$279,$B$276:$C$278,2,0),0)/1000))&gt;0),1,TRUNC(VLOOKUP($E345,'Container Panel'!$B$41:$Z$100,$D345,0)/(VLOOKUP(DL$276,UI!$A$12:$O$51,VLOOKUP(DL$279,$B$276:$C$278,2,0),0)/1000)))),"")</f>
        <v/>
      </c>
      <c r="DM345" s="145" t="str">
        <f>IFERROR(IF(AND(DM$272=list!$D$3,'Box Calculation'!DM$279&lt;&gt;"h",$E345&lt;&gt;0),0,IF(AND(DM$273=list!$D$2,$E345&lt;&gt;0,TRUNC(VLOOKUP($E345,'Container Panel'!$B$41:$Z$100,$D345,0)/(VLOOKUP(DM$276,UI!$A$12:$O$51,VLOOKUP(DM$279,$B$276:$C$278,2,0),0)/1000))&gt;0),1,TRUNC(VLOOKUP($E345,'Container Panel'!$B$41:$Z$100,$D345,0)/(VLOOKUP(DM$276,UI!$A$12:$O$51,VLOOKUP(DM$279,$B$276:$C$278,2,0),0)/1000)))),"")</f>
        <v/>
      </c>
      <c r="DN345" s="145" t="str">
        <f>IFERROR(IF(AND(DN$272=list!$D$3,'Box Calculation'!DN$279&lt;&gt;"h",$E345&lt;&gt;0),0,IF(AND(DN$273=list!$D$2,$E345&lt;&gt;0,TRUNC(VLOOKUP($E345,'Container Panel'!$B$41:$Z$100,$D345,0)/(VLOOKUP(DN$276,UI!$A$12:$O$51,VLOOKUP(DN$279,$B$276:$C$278,2,0),0)/1000))&gt;0),1,TRUNC(VLOOKUP($E345,'Container Panel'!$B$41:$Z$100,$D345,0)/(VLOOKUP(DN$276,UI!$A$12:$O$51,VLOOKUP(DN$279,$B$276:$C$278,2,0),0)/1000)))),"")</f>
        <v/>
      </c>
      <c r="DO345" s="145" t="str">
        <f>IFERROR(IF(AND(DO$272=list!$D$3,'Box Calculation'!DO$279&lt;&gt;"h",$E345&lt;&gt;0),0,IF(AND(DO$273=list!$D$2,$E345&lt;&gt;0,TRUNC(VLOOKUP($E345,'Container Panel'!$B$41:$Z$100,$D345,0)/(VLOOKUP(DO$276,UI!$A$12:$O$51,VLOOKUP(DO$279,$B$276:$C$278,2,0),0)/1000))&gt;0),1,TRUNC(VLOOKUP($E345,'Container Panel'!$B$41:$Z$100,$D345,0)/(VLOOKUP(DO$276,UI!$A$12:$O$51,VLOOKUP(DO$279,$B$276:$C$278,2,0),0)/1000)))),"")</f>
        <v/>
      </c>
      <c r="DP345" s="145" t="str">
        <f>IFERROR(IF(AND(DP$272=list!$D$3,'Box Calculation'!DP$279&lt;&gt;"h",$E345&lt;&gt;0),0,IF(AND(DP$273=list!$D$2,$E345&lt;&gt;0,TRUNC(VLOOKUP($E345,'Container Panel'!$B$41:$Z$100,$D345,0)/(VLOOKUP(DP$276,UI!$A$12:$O$51,VLOOKUP(DP$279,$B$276:$C$278,2,0),0)/1000))&gt;0),1,TRUNC(VLOOKUP($E345,'Container Panel'!$B$41:$Z$100,$D345,0)/(VLOOKUP(DP$276,UI!$A$12:$O$51,VLOOKUP(DP$279,$B$276:$C$278,2,0),0)/1000)))),"")</f>
        <v/>
      </c>
      <c r="DQ345" s="145" t="str">
        <f>IFERROR(IF(AND(DQ$272=list!$D$3,'Box Calculation'!DQ$279&lt;&gt;"h",$E345&lt;&gt;0),0,IF(AND(DQ$273=list!$D$2,$E345&lt;&gt;0,TRUNC(VLOOKUP($E345,'Container Panel'!$B$41:$Z$100,$D345,0)/(VLOOKUP(DQ$276,UI!$A$12:$O$51,VLOOKUP(DQ$279,$B$276:$C$278,2,0),0)/1000))&gt;0),1,TRUNC(VLOOKUP($E345,'Container Panel'!$B$41:$Z$100,$D345,0)/(VLOOKUP(DQ$276,UI!$A$12:$O$51,VLOOKUP(DQ$279,$B$276:$C$278,2,0),0)/1000)))),"")</f>
        <v/>
      </c>
      <c r="DR345" s="145" t="str">
        <f>IFERROR(IF(AND(DR$272=list!$D$3,'Box Calculation'!DR$279&lt;&gt;"h",$E345&lt;&gt;0),0,IF(AND(DR$273=list!$D$2,$E345&lt;&gt;0,TRUNC(VLOOKUP($E345,'Container Panel'!$B$41:$Z$100,$D345,0)/(VLOOKUP(DR$276,UI!$A$12:$O$51,VLOOKUP(DR$279,$B$276:$C$278,2,0),0)/1000))&gt;0),1,TRUNC(VLOOKUP($E345,'Container Panel'!$B$41:$Z$100,$D345,0)/(VLOOKUP(DR$276,UI!$A$12:$O$51,VLOOKUP(DR$279,$B$276:$C$278,2,0),0)/1000)))),"")</f>
        <v/>
      </c>
      <c r="DS345" s="145" t="str">
        <f>IFERROR(IF(AND(DS$272=list!$D$3,'Box Calculation'!DS$279&lt;&gt;"h",$E345&lt;&gt;0),0,IF(AND(DS$273=list!$D$2,$E345&lt;&gt;0,TRUNC(VLOOKUP($E345,'Container Panel'!$B$41:$Z$100,$D345,0)/(VLOOKUP(DS$276,UI!$A$12:$O$51,VLOOKUP(DS$279,$B$276:$C$278,2,0),0)/1000))&gt;0),1,TRUNC(VLOOKUP($E345,'Container Panel'!$B$41:$Z$100,$D345,0)/(VLOOKUP(DS$276,UI!$A$12:$O$51,VLOOKUP(DS$279,$B$276:$C$278,2,0),0)/1000)))),"")</f>
        <v/>
      </c>
      <c r="DT345" s="145" t="str">
        <f>IFERROR(IF(AND(DT$272=list!$D$3,'Box Calculation'!DT$279&lt;&gt;"h",$E345&lt;&gt;0),0,IF(AND(DT$273=list!$D$2,$E345&lt;&gt;0,TRUNC(VLOOKUP($E345,'Container Panel'!$B$41:$Z$100,$D345,0)/(VLOOKUP(DT$276,UI!$A$12:$O$51,VLOOKUP(DT$279,$B$276:$C$278,2,0),0)/1000))&gt;0),1,TRUNC(VLOOKUP($E345,'Container Panel'!$B$41:$Z$100,$D345,0)/(VLOOKUP(DT$276,UI!$A$12:$O$51,VLOOKUP(DT$279,$B$276:$C$278,2,0),0)/1000)))),"")</f>
        <v/>
      </c>
      <c r="DU345" s="145" t="str">
        <f>IFERROR(IF(AND(DU$272=list!$D$3,'Box Calculation'!DU$279&lt;&gt;"h",$E345&lt;&gt;0),0,IF(AND(DU$273=list!$D$2,$E345&lt;&gt;0,TRUNC(VLOOKUP($E345,'Container Panel'!$B$41:$Z$100,$D345,0)/(VLOOKUP(DU$276,UI!$A$12:$O$51,VLOOKUP(DU$279,$B$276:$C$278,2,0),0)/1000))&gt;0),1,TRUNC(VLOOKUP($E345,'Container Panel'!$B$41:$Z$100,$D345,0)/(VLOOKUP(DU$276,UI!$A$12:$O$51,VLOOKUP(DU$279,$B$276:$C$278,2,0),0)/1000)))),"")</f>
        <v/>
      </c>
      <c r="DV345" s="145" t="str">
        <f>IFERROR(IF(AND(DV$272=list!$D$3,'Box Calculation'!DV$279&lt;&gt;"h",$E345&lt;&gt;0),0,IF(AND(DV$273=list!$D$2,$E345&lt;&gt;0,TRUNC(VLOOKUP($E345,'Container Panel'!$B$41:$Z$100,$D345,0)/(VLOOKUP(DV$276,UI!$A$12:$O$51,VLOOKUP(DV$279,$B$276:$C$278,2,0),0)/1000))&gt;0),1,TRUNC(VLOOKUP($E345,'Container Panel'!$B$41:$Z$100,$D345,0)/(VLOOKUP(DV$276,UI!$A$12:$O$51,VLOOKUP(DV$279,$B$276:$C$278,2,0),0)/1000)))),"")</f>
        <v/>
      </c>
      <c r="DW345" s="145" t="str">
        <f>IFERROR(IF(AND(DW$272=list!$D$3,'Box Calculation'!DW$279&lt;&gt;"h",$E345&lt;&gt;0),0,IF(AND(DW$273=list!$D$2,$E345&lt;&gt;0,TRUNC(VLOOKUP($E345,'Container Panel'!$B$41:$Z$100,$D345,0)/(VLOOKUP(DW$276,UI!$A$12:$O$51,VLOOKUP(DW$279,$B$276:$C$278,2,0),0)/1000))&gt;0),1,TRUNC(VLOOKUP($E345,'Container Panel'!$B$41:$Z$100,$D345,0)/(VLOOKUP(DW$276,UI!$A$12:$O$51,VLOOKUP(DW$279,$B$276:$C$278,2,0),0)/1000)))),"")</f>
        <v/>
      </c>
      <c r="DX345" s="145" t="str">
        <f>IFERROR(IF(AND(DX$272=list!$D$3,'Box Calculation'!DX$279&lt;&gt;"h",$E345&lt;&gt;0),0,IF(AND(DX$273=list!$D$2,$E345&lt;&gt;0,TRUNC(VLOOKUP($E345,'Container Panel'!$B$41:$Z$100,$D345,0)/(VLOOKUP(DX$276,UI!$A$12:$O$51,VLOOKUP(DX$279,$B$276:$C$278,2,0),0)/1000))&gt;0),1,TRUNC(VLOOKUP($E345,'Container Panel'!$B$41:$Z$100,$D345,0)/(VLOOKUP(DX$276,UI!$A$12:$O$51,VLOOKUP(DX$279,$B$276:$C$278,2,0),0)/1000)))),"")</f>
        <v/>
      </c>
      <c r="DY345" s="145" t="str">
        <f>IFERROR(IF(AND(DY$272=list!$D$3,'Box Calculation'!DY$279&lt;&gt;"h",$E345&lt;&gt;0),0,IF(AND(DY$273=list!$D$2,$E345&lt;&gt;0,TRUNC(VLOOKUP($E345,'Container Panel'!$B$41:$Z$100,$D345,0)/(VLOOKUP(DY$276,UI!$A$12:$O$51,VLOOKUP(DY$279,$B$276:$C$278,2,0),0)/1000))&gt;0),1,TRUNC(VLOOKUP($E345,'Container Panel'!$B$41:$Z$100,$D345,0)/(VLOOKUP(DY$276,UI!$A$12:$O$51,VLOOKUP(DY$279,$B$276:$C$278,2,0),0)/1000)))),"")</f>
        <v/>
      </c>
      <c r="DZ345" s="145" t="str">
        <f>IFERROR(IF(AND(DZ$272=list!$D$3,'Box Calculation'!DZ$279&lt;&gt;"h",$E345&lt;&gt;0),0,IF(AND(DZ$273=list!$D$2,$E345&lt;&gt;0,TRUNC(VLOOKUP($E345,'Container Panel'!$B$41:$Z$100,$D345,0)/(VLOOKUP(DZ$276,UI!$A$12:$O$51,VLOOKUP(DZ$279,$B$276:$C$278,2,0),0)/1000))&gt;0),1,TRUNC(VLOOKUP($E345,'Container Panel'!$B$41:$Z$100,$D345,0)/(VLOOKUP(DZ$276,UI!$A$12:$O$51,VLOOKUP(DZ$279,$B$276:$C$278,2,0),0)/1000)))),"")</f>
        <v/>
      </c>
      <c r="EA345" s="145" t="str">
        <f>IFERROR(IF(AND(EA$272=list!$D$3,'Box Calculation'!EA$279&lt;&gt;"h",$E345&lt;&gt;0),0,IF(AND(EA$273=list!$D$2,$E345&lt;&gt;0,TRUNC(VLOOKUP($E345,'Container Panel'!$B$41:$Z$100,$D345,0)/(VLOOKUP(EA$276,UI!$A$12:$O$51,VLOOKUP(EA$279,$B$276:$C$278,2,0),0)/1000))&gt;0),1,TRUNC(VLOOKUP($E345,'Container Panel'!$B$41:$Z$100,$D345,0)/(VLOOKUP(EA$276,UI!$A$12:$O$51,VLOOKUP(EA$279,$B$276:$C$278,2,0),0)/1000)))),"")</f>
        <v/>
      </c>
      <c r="EB345" s="145" t="str">
        <f>IFERROR(IF(AND(EB$272=list!$D$3,'Box Calculation'!EB$279&lt;&gt;"h",$E345&lt;&gt;0),0,IF(AND(EB$273=list!$D$2,$E345&lt;&gt;0,TRUNC(VLOOKUP($E345,'Container Panel'!$B$41:$Z$100,$D345,0)/(VLOOKUP(EB$276,UI!$A$12:$O$51,VLOOKUP(EB$279,$B$276:$C$278,2,0),0)/1000))&gt;0),1,TRUNC(VLOOKUP($E345,'Container Panel'!$B$41:$Z$100,$D345,0)/(VLOOKUP(EB$276,UI!$A$12:$O$51,VLOOKUP(EB$279,$B$276:$C$278,2,0),0)/1000)))),"")</f>
        <v/>
      </c>
      <c r="EC345" s="145" t="str">
        <f>IFERROR(IF(AND(EC$272=list!$D$3,'Box Calculation'!EC$279&lt;&gt;"h",$E345&lt;&gt;0),0,IF(AND(EC$273=list!$D$2,$E345&lt;&gt;0,TRUNC(VLOOKUP($E345,'Container Panel'!$B$41:$Z$100,$D345,0)/(VLOOKUP(EC$276,UI!$A$12:$O$51,VLOOKUP(EC$279,$B$276:$C$278,2,0),0)/1000))&gt;0),1,TRUNC(VLOOKUP($E345,'Container Panel'!$B$41:$Z$100,$D345,0)/(VLOOKUP(EC$276,UI!$A$12:$O$51,VLOOKUP(EC$279,$B$276:$C$278,2,0),0)/1000)))),"")</f>
        <v/>
      </c>
      <c r="ED345" s="145" t="str">
        <f>IFERROR(IF(AND(ED$272=list!$D$3,'Box Calculation'!ED$279&lt;&gt;"h",$E345&lt;&gt;0),0,IF(AND(ED$273=list!$D$2,$E345&lt;&gt;0,TRUNC(VLOOKUP($E345,'Container Panel'!$B$41:$Z$100,$D345,0)/(VLOOKUP(ED$276,UI!$A$12:$O$51,VLOOKUP(ED$279,$B$276:$C$278,2,0),0)/1000))&gt;0),1,TRUNC(VLOOKUP($E345,'Container Panel'!$B$41:$Z$100,$D345,0)/(VLOOKUP(ED$276,UI!$A$12:$O$51,VLOOKUP(ED$279,$B$276:$C$278,2,0),0)/1000)))),"")</f>
        <v/>
      </c>
      <c r="EE345" s="145" t="str">
        <f>IFERROR(IF(AND(EE$272=list!$D$3,'Box Calculation'!EE$279&lt;&gt;"h",$E345&lt;&gt;0),0,IF(AND(EE$273=list!$D$2,$E345&lt;&gt;0,TRUNC(VLOOKUP($E345,'Container Panel'!$B$41:$Z$100,$D345,0)/(VLOOKUP(EE$276,UI!$A$12:$O$51,VLOOKUP(EE$279,$B$276:$C$278,2,0),0)/1000))&gt;0),1,TRUNC(VLOOKUP($E345,'Container Panel'!$B$41:$Z$100,$D345,0)/(VLOOKUP(EE$276,UI!$A$12:$O$51,VLOOKUP(EE$279,$B$276:$C$278,2,0),0)/1000)))),"")</f>
        <v/>
      </c>
      <c r="EF345" s="145" t="str">
        <f>IFERROR(IF(AND(EF$272=list!$D$3,'Box Calculation'!EF$279&lt;&gt;"h",$E345&lt;&gt;0),0,IF(AND(EF$273=list!$D$2,$E345&lt;&gt;0,TRUNC(VLOOKUP($E345,'Container Panel'!$B$41:$Z$100,$D345,0)/(VLOOKUP(EF$276,UI!$A$12:$O$51,VLOOKUP(EF$279,$B$276:$C$278,2,0),0)/1000))&gt;0),1,TRUNC(VLOOKUP($E345,'Container Panel'!$B$41:$Z$100,$D345,0)/(VLOOKUP(EF$276,UI!$A$12:$O$51,VLOOKUP(EF$279,$B$276:$C$278,2,0),0)/1000)))),"")</f>
        <v/>
      </c>
      <c r="EG345" s="145" t="str">
        <f>IFERROR(IF(AND(EG$272=list!$D$3,'Box Calculation'!EG$279&lt;&gt;"h",$E345&lt;&gt;0),0,IF(AND(EG$273=list!$D$2,$E345&lt;&gt;0,TRUNC(VLOOKUP($E345,'Container Panel'!$B$41:$Z$100,$D345,0)/(VLOOKUP(EG$276,UI!$A$12:$O$51,VLOOKUP(EG$279,$B$276:$C$278,2,0),0)/1000))&gt;0),1,TRUNC(VLOOKUP($E345,'Container Panel'!$B$41:$Z$100,$D345,0)/(VLOOKUP(EG$276,UI!$A$12:$O$51,VLOOKUP(EG$279,$B$276:$C$278,2,0),0)/1000)))),"")</f>
        <v/>
      </c>
      <c r="EH345" s="145" t="str">
        <f>IFERROR(IF(AND(EH$272=list!$D$3,'Box Calculation'!EH$279&lt;&gt;"h",$E345&lt;&gt;0),0,IF(AND(EH$273=list!$D$2,$E345&lt;&gt;0,TRUNC(VLOOKUP($E345,'Container Panel'!$B$41:$Z$100,$D345,0)/(VLOOKUP(EH$276,UI!$A$12:$O$51,VLOOKUP(EH$279,$B$276:$C$278,2,0),0)/1000))&gt;0),1,TRUNC(VLOOKUP($E345,'Container Panel'!$B$41:$Z$100,$D345,0)/(VLOOKUP(EH$276,UI!$A$12:$O$51,VLOOKUP(EH$279,$B$276:$C$278,2,0),0)/1000)))),"")</f>
        <v/>
      </c>
      <c r="EI345" s="145" t="str">
        <f>IFERROR(IF(AND(EI$272=list!$D$3,'Box Calculation'!EI$279&lt;&gt;"h",$E345&lt;&gt;0),0,IF(AND(EI$273=list!$D$2,$E345&lt;&gt;0,TRUNC(VLOOKUP($E345,'Container Panel'!$B$41:$Z$100,$D345,0)/(VLOOKUP(EI$276,UI!$A$12:$O$51,VLOOKUP(EI$279,$B$276:$C$278,2,0),0)/1000))&gt;0),1,TRUNC(VLOOKUP($E345,'Container Panel'!$B$41:$Z$100,$D345,0)/(VLOOKUP(EI$276,UI!$A$12:$O$51,VLOOKUP(EI$279,$B$276:$C$278,2,0),0)/1000)))),"")</f>
        <v/>
      </c>
      <c r="EJ345" s="145" t="str">
        <f>IFERROR(IF(AND(EJ$272=list!$D$3,'Box Calculation'!EJ$279&lt;&gt;"h",$E345&lt;&gt;0),0,IF(AND(EJ$273=list!$D$2,$E345&lt;&gt;0,TRUNC(VLOOKUP($E345,'Container Panel'!$B$41:$Z$100,$D345,0)/(VLOOKUP(EJ$276,UI!$A$12:$O$51,VLOOKUP(EJ$279,$B$276:$C$278,2,0),0)/1000))&gt;0),1,TRUNC(VLOOKUP($E345,'Container Panel'!$B$41:$Z$100,$D345,0)/(VLOOKUP(EJ$276,UI!$A$12:$O$51,VLOOKUP(EJ$279,$B$276:$C$278,2,0),0)/1000)))),"")</f>
        <v/>
      </c>
      <c r="EK345" s="145" t="str">
        <f>IFERROR(IF(AND(EK$272=list!$D$3,'Box Calculation'!EK$279&lt;&gt;"h",$E345&lt;&gt;0),0,IF(AND(EK$273=list!$D$2,$E345&lt;&gt;0,TRUNC(VLOOKUP($E345,'Container Panel'!$B$41:$Z$100,$D345,0)/(VLOOKUP(EK$276,UI!$A$12:$O$51,VLOOKUP(EK$279,$B$276:$C$278,2,0),0)/1000))&gt;0),1,TRUNC(VLOOKUP($E345,'Container Panel'!$B$41:$Z$100,$D345,0)/(VLOOKUP(EK$276,UI!$A$12:$O$51,VLOOKUP(EK$279,$B$276:$C$278,2,0),0)/1000)))),"")</f>
        <v/>
      </c>
      <c r="EL345" s="145" t="str">
        <f>IFERROR(IF(AND(EL$272=list!$D$3,'Box Calculation'!EL$279&lt;&gt;"h",$E345&lt;&gt;0),0,IF(AND(EL$273=list!$D$2,$E345&lt;&gt;0,TRUNC(VLOOKUP($E345,'Container Panel'!$B$41:$Z$100,$D345,0)/(VLOOKUP(EL$276,UI!$A$12:$O$51,VLOOKUP(EL$279,$B$276:$C$278,2,0),0)/1000))&gt;0),1,TRUNC(VLOOKUP($E345,'Container Panel'!$B$41:$Z$100,$D345,0)/(VLOOKUP(EL$276,UI!$A$12:$O$51,VLOOKUP(EL$279,$B$276:$C$278,2,0),0)/1000)))),"")</f>
        <v/>
      </c>
      <c r="EM345" s="145" t="str">
        <f>IFERROR(IF(AND(EM$272=list!$D$3,'Box Calculation'!EM$279&lt;&gt;"h",$E345&lt;&gt;0),0,IF(AND(EM$273=list!$D$2,$E345&lt;&gt;0,TRUNC(VLOOKUP($E345,'Container Panel'!$B$41:$Z$100,$D345,0)/(VLOOKUP(EM$276,UI!$A$12:$O$51,VLOOKUP(EM$279,$B$276:$C$278,2,0),0)/1000))&gt;0),1,TRUNC(VLOOKUP($E345,'Container Panel'!$B$41:$Z$100,$D345,0)/(VLOOKUP(EM$276,UI!$A$12:$O$51,VLOOKUP(EM$279,$B$276:$C$278,2,0),0)/1000)))),"")</f>
        <v/>
      </c>
      <c r="EN345" s="145" t="str">
        <f>IFERROR(IF(AND(EN$272=list!$D$3,'Box Calculation'!EN$279&lt;&gt;"h",$E345&lt;&gt;0),0,IF(AND(EN$273=list!$D$2,$E345&lt;&gt;0,TRUNC(VLOOKUP($E345,'Container Panel'!$B$41:$Z$100,$D345,0)/(VLOOKUP(EN$276,UI!$A$12:$O$51,VLOOKUP(EN$279,$B$276:$C$278,2,0),0)/1000))&gt;0),1,TRUNC(VLOOKUP($E345,'Container Panel'!$B$41:$Z$100,$D345,0)/(VLOOKUP(EN$276,UI!$A$12:$O$51,VLOOKUP(EN$279,$B$276:$C$278,2,0),0)/1000)))),"")</f>
        <v/>
      </c>
      <c r="EO345" s="145" t="str">
        <f>IFERROR(IF(AND(EO$272=list!$D$3,'Box Calculation'!EO$279&lt;&gt;"h",$E345&lt;&gt;0),0,IF(AND(EO$273=list!$D$2,$E345&lt;&gt;0,TRUNC(VLOOKUP($E345,'Container Panel'!$B$41:$Z$100,$D345,0)/(VLOOKUP(EO$276,UI!$A$12:$O$51,VLOOKUP(EO$279,$B$276:$C$278,2,0),0)/1000))&gt;0),1,TRUNC(VLOOKUP($E345,'Container Panel'!$B$41:$Z$100,$D345,0)/(VLOOKUP(EO$276,UI!$A$12:$O$51,VLOOKUP(EO$279,$B$276:$C$278,2,0),0)/1000)))),"")</f>
        <v/>
      </c>
      <c r="EP345" s="145" t="str">
        <f>IFERROR(IF(AND(EP$272=list!$D$3,'Box Calculation'!EP$279&lt;&gt;"h",$E345&lt;&gt;0),0,IF(AND(EP$273=list!$D$2,$E345&lt;&gt;0,TRUNC(VLOOKUP($E345,'Container Panel'!$B$41:$Z$100,$D345,0)/(VLOOKUP(EP$276,UI!$A$12:$O$51,VLOOKUP(EP$279,$B$276:$C$278,2,0),0)/1000))&gt;0),1,TRUNC(VLOOKUP($E345,'Container Panel'!$B$41:$Z$100,$D345,0)/(VLOOKUP(EP$276,UI!$A$12:$O$51,VLOOKUP(EP$279,$B$276:$C$278,2,0),0)/1000)))),"")</f>
        <v/>
      </c>
      <c r="EQ345" s="145" t="str">
        <f>IFERROR(IF(AND(EQ$272=list!$D$3,'Box Calculation'!EQ$279&lt;&gt;"h",$E345&lt;&gt;0),0,IF(AND(EQ$273=list!$D$2,$E345&lt;&gt;0,TRUNC(VLOOKUP($E345,'Container Panel'!$B$41:$Z$100,$D345,0)/(VLOOKUP(EQ$276,UI!$A$12:$O$51,VLOOKUP(EQ$279,$B$276:$C$278,2,0),0)/1000))&gt;0),1,TRUNC(VLOOKUP($E345,'Container Panel'!$B$41:$Z$100,$D345,0)/(VLOOKUP(EQ$276,UI!$A$12:$O$51,VLOOKUP(EQ$279,$B$276:$C$278,2,0),0)/1000)))),"")</f>
        <v/>
      </c>
      <c r="ER345" s="145" t="str">
        <f>IFERROR(IF(AND(ER$272=list!$D$3,'Box Calculation'!ER$279&lt;&gt;"h",$E345&lt;&gt;0),0,IF(AND(ER$273=list!$D$2,$E345&lt;&gt;0,TRUNC(VLOOKUP($E345,'Container Panel'!$B$41:$Z$100,$D345,0)/(VLOOKUP(ER$276,UI!$A$12:$O$51,VLOOKUP(ER$279,$B$276:$C$278,2,0),0)/1000))&gt;0),1,TRUNC(VLOOKUP($E345,'Container Panel'!$B$41:$Z$100,$D345,0)/(VLOOKUP(ER$276,UI!$A$12:$O$51,VLOOKUP(ER$279,$B$276:$C$278,2,0),0)/1000)))),"")</f>
        <v/>
      </c>
      <c r="ES345" s="145" t="str">
        <f>IFERROR(IF(AND(ES$272=list!$D$3,'Box Calculation'!ES$279&lt;&gt;"h",$E345&lt;&gt;0),0,IF(AND(ES$273=list!$D$2,$E345&lt;&gt;0,TRUNC(VLOOKUP($E345,'Container Panel'!$B$41:$Z$100,$D345,0)/(VLOOKUP(ES$276,UI!$A$12:$O$51,VLOOKUP(ES$279,$B$276:$C$278,2,0),0)/1000))&gt;0),1,TRUNC(VLOOKUP($E345,'Container Panel'!$B$41:$Z$100,$D345,0)/(VLOOKUP(ES$276,UI!$A$12:$O$51,VLOOKUP(ES$279,$B$276:$C$278,2,0),0)/1000)))),"")</f>
        <v/>
      </c>
      <c r="ET345" s="145" t="str">
        <f>IFERROR(IF(AND(ET$272=list!$D$3,'Box Calculation'!ET$279&lt;&gt;"h",$E345&lt;&gt;0),0,IF(AND(ET$273=list!$D$2,$E345&lt;&gt;0,TRUNC(VLOOKUP($E345,'Container Panel'!$B$41:$Z$100,$D345,0)/(VLOOKUP(ET$276,UI!$A$12:$O$51,VLOOKUP(ET$279,$B$276:$C$278,2,0),0)/1000))&gt;0),1,TRUNC(VLOOKUP($E345,'Container Panel'!$B$41:$Z$100,$D345,0)/(VLOOKUP(ET$276,UI!$A$12:$O$51,VLOOKUP(ET$279,$B$276:$C$278,2,0),0)/1000)))),"")</f>
        <v/>
      </c>
      <c r="EU345" s="145" t="str">
        <f>IFERROR(IF(AND(EU$272=list!$D$3,'Box Calculation'!EU$279&lt;&gt;"h",$E345&lt;&gt;0),0,IF(AND(EU$273=list!$D$2,$E345&lt;&gt;0,TRUNC(VLOOKUP($E345,'Container Panel'!$B$41:$Z$100,$D345,0)/(VLOOKUP(EU$276,UI!$A$12:$O$51,VLOOKUP(EU$279,$B$276:$C$278,2,0),0)/1000))&gt;0),1,TRUNC(VLOOKUP($E345,'Container Panel'!$B$41:$Z$100,$D345,0)/(VLOOKUP(EU$276,UI!$A$12:$O$51,VLOOKUP(EU$279,$B$276:$C$278,2,0),0)/1000)))),"")</f>
        <v/>
      </c>
      <c r="EV345" s="145" t="str">
        <f>IFERROR(IF(AND(EV$272=list!$D$3,'Box Calculation'!EV$279&lt;&gt;"h",$E345&lt;&gt;0),0,IF(AND(EV$273=list!$D$2,$E345&lt;&gt;0,TRUNC(VLOOKUP($E345,'Container Panel'!$B$41:$Z$100,$D345,0)/(VLOOKUP(EV$276,UI!$A$12:$O$51,VLOOKUP(EV$279,$B$276:$C$278,2,0),0)/1000))&gt;0),1,TRUNC(VLOOKUP($E345,'Container Panel'!$B$41:$Z$100,$D345,0)/(VLOOKUP(EV$276,UI!$A$12:$O$51,VLOOKUP(EV$279,$B$276:$C$278,2,0),0)/1000)))),"")</f>
        <v/>
      </c>
      <c r="EW345" s="145" t="str">
        <f>IFERROR(IF(AND(EW$272=list!$D$3,'Box Calculation'!EW$279&lt;&gt;"h",$E345&lt;&gt;0),0,IF(AND(EW$273=list!$D$2,$E345&lt;&gt;0,TRUNC(VLOOKUP($E345,'Container Panel'!$B$41:$Z$100,$D345,0)/(VLOOKUP(EW$276,UI!$A$12:$O$51,VLOOKUP(EW$279,$B$276:$C$278,2,0),0)/1000))&gt;0),1,TRUNC(VLOOKUP($E345,'Container Panel'!$B$41:$Z$100,$D345,0)/(VLOOKUP(EW$276,UI!$A$12:$O$51,VLOOKUP(EW$279,$B$276:$C$278,2,0),0)/1000)))),"")</f>
        <v/>
      </c>
      <c r="EX345" s="145" t="str">
        <f>IFERROR(IF(AND(EX$272=list!$D$3,'Box Calculation'!EX$279&lt;&gt;"h",$E345&lt;&gt;0),0,IF(AND(EX$273=list!$D$2,$E345&lt;&gt;0,TRUNC(VLOOKUP($E345,'Container Panel'!$B$41:$Z$100,$D345,0)/(VLOOKUP(EX$276,UI!$A$12:$O$51,VLOOKUP(EX$279,$B$276:$C$278,2,0),0)/1000))&gt;0),1,TRUNC(VLOOKUP($E345,'Container Panel'!$B$41:$Z$100,$D345,0)/(VLOOKUP(EX$276,UI!$A$12:$O$51,VLOOKUP(EX$279,$B$276:$C$278,2,0),0)/1000)))),"")</f>
        <v/>
      </c>
      <c r="EY345" s="145" t="str">
        <f>IFERROR(IF(AND(EY$272=list!$D$3,'Box Calculation'!EY$279&lt;&gt;"h",$E345&lt;&gt;0),0,IF(AND(EY$273=list!$D$2,$E345&lt;&gt;0,TRUNC(VLOOKUP($E345,'Container Panel'!$B$41:$Z$100,$D345,0)/(VLOOKUP(EY$276,UI!$A$12:$O$51,VLOOKUP(EY$279,$B$276:$C$278,2,0),0)/1000))&gt;0),1,TRUNC(VLOOKUP($E345,'Container Panel'!$B$41:$Z$100,$D345,0)/(VLOOKUP(EY$276,UI!$A$12:$O$51,VLOOKUP(EY$279,$B$276:$C$278,2,0),0)/1000)))),"")</f>
        <v/>
      </c>
      <c r="EZ345" s="145" t="str">
        <f>IFERROR(IF(AND(EZ$272=list!$D$3,'Box Calculation'!EZ$279&lt;&gt;"h",$E345&lt;&gt;0),0,IF(AND(EZ$273=list!$D$2,$E345&lt;&gt;0,TRUNC(VLOOKUP($E345,'Container Panel'!$B$41:$Z$100,$D345,0)/(VLOOKUP(EZ$276,UI!$A$12:$O$51,VLOOKUP(EZ$279,$B$276:$C$278,2,0),0)/1000))&gt;0),1,TRUNC(VLOOKUP($E345,'Container Panel'!$B$41:$Z$100,$D345,0)/(VLOOKUP(EZ$276,UI!$A$12:$O$51,VLOOKUP(EZ$279,$B$276:$C$278,2,0),0)/1000)))),"")</f>
        <v/>
      </c>
      <c r="FA345" s="145" t="str">
        <f>IFERROR(IF(AND(FA$272=list!$D$3,'Box Calculation'!FA$279&lt;&gt;"h",$E345&lt;&gt;0),0,IF(AND(FA$273=list!$D$2,$E345&lt;&gt;0,TRUNC(VLOOKUP($E345,'Container Panel'!$B$41:$Z$100,$D345,0)/(VLOOKUP(FA$276,UI!$A$12:$O$51,VLOOKUP(FA$279,$B$276:$C$278,2,0),0)/1000))&gt;0),1,TRUNC(VLOOKUP($E345,'Container Panel'!$B$41:$Z$100,$D345,0)/(VLOOKUP(FA$276,UI!$A$12:$O$51,VLOOKUP(FA$279,$B$276:$C$278,2,0),0)/1000)))),"")</f>
        <v/>
      </c>
      <c r="FB345" s="145" t="str">
        <f>IFERROR(IF(AND(FB$272=list!$D$3,'Box Calculation'!FB$279&lt;&gt;"h",$E345&lt;&gt;0),0,IF(AND(FB$273=list!$D$2,$E345&lt;&gt;0,TRUNC(VLOOKUP($E345,'Container Panel'!$B$41:$Z$100,$D345,0)/(VLOOKUP(FB$276,UI!$A$12:$O$51,VLOOKUP(FB$279,$B$276:$C$278,2,0),0)/1000))&gt;0),1,TRUNC(VLOOKUP($E345,'Container Panel'!$B$41:$Z$100,$D345,0)/(VLOOKUP(FB$276,UI!$A$12:$O$51,VLOOKUP(FB$279,$B$276:$C$278,2,0),0)/1000)))),"")</f>
        <v/>
      </c>
      <c r="FC345" s="145" t="str">
        <f>IFERROR(IF(AND(FC$272=list!$D$3,'Box Calculation'!FC$279&lt;&gt;"h",$E345&lt;&gt;0),0,IF(AND(FC$273=list!$D$2,$E345&lt;&gt;0,TRUNC(VLOOKUP($E345,'Container Panel'!$B$41:$Z$100,$D345,0)/(VLOOKUP(FC$276,UI!$A$12:$O$51,VLOOKUP(FC$279,$B$276:$C$278,2,0),0)/1000))&gt;0),1,TRUNC(VLOOKUP($E345,'Container Panel'!$B$41:$Z$100,$D345,0)/(VLOOKUP(FC$276,UI!$A$12:$O$51,VLOOKUP(FC$279,$B$276:$C$278,2,0),0)/1000)))),"")</f>
        <v/>
      </c>
      <c r="FD345" s="145" t="str">
        <f>IFERROR(IF(AND(FD$272=list!$D$3,'Box Calculation'!FD$279&lt;&gt;"h",$E345&lt;&gt;0),0,IF(AND(FD$273=list!$D$2,$E345&lt;&gt;0,TRUNC(VLOOKUP($E345,'Container Panel'!$B$41:$Z$100,$D345,0)/(VLOOKUP(FD$276,UI!$A$12:$O$51,VLOOKUP(FD$279,$B$276:$C$278,2,0),0)/1000))&gt;0),1,TRUNC(VLOOKUP($E345,'Container Panel'!$B$41:$Z$100,$D345,0)/(VLOOKUP(FD$276,UI!$A$12:$O$51,VLOOKUP(FD$279,$B$276:$C$278,2,0),0)/1000)))),"")</f>
        <v/>
      </c>
      <c r="FE345" s="145" t="str">
        <f>IFERROR(IF(AND(FE$272=list!$D$3,'Box Calculation'!FE$279&lt;&gt;"h",$E345&lt;&gt;0),0,IF(AND(FE$273=list!$D$2,$E345&lt;&gt;0,TRUNC(VLOOKUP($E345,'Container Panel'!$B$41:$Z$100,$D345,0)/(VLOOKUP(FE$276,UI!$A$12:$O$51,VLOOKUP(FE$279,$B$276:$C$278,2,0),0)/1000))&gt;0),1,TRUNC(VLOOKUP($E345,'Container Panel'!$B$41:$Z$100,$D345,0)/(VLOOKUP(FE$276,UI!$A$12:$O$51,VLOOKUP(FE$279,$B$276:$C$278,2,0),0)/1000)))),"")</f>
        <v/>
      </c>
      <c r="FF345" s="145" t="str">
        <f>IFERROR(IF(AND(FF$272=list!$D$3,'Box Calculation'!FF$279&lt;&gt;"h",$E345&lt;&gt;0),0,IF(AND(FF$273=list!$D$2,$E345&lt;&gt;0,TRUNC(VLOOKUP($E345,'Container Panel'!$B$41:$Z$100,$D345,0)/(VLOOKUP(FF$276,UI!$A$12:$O$51,VLOOKUP(FF$279,$B$276:$C$278,2,0),0)/1000))&gt;0),1,TRUNC(VLOOKUP($E345,'Container Panel'!$B$41:$Z$100,$D345,0)/(VLOOKUP(FF$276,UI!$A$12:$O$51,VLOOKUP(FF$279,$B$276:$C$278,2,0),0)/1000)))),"")</f>
        <v/>
      </c>
      <c r="FG345" s="145" t="str">
        <f>IFERROR(IF(AND(FG$272=list!$D$3,'Box Calculation'!FG$279&lt;&gt;"h",$E345&lt;&gt;0),0,IF(AND(FG$273=list!$D$2,$E345&lt;&gt;0,TRUNC(VLOOKUP($E345,'Container Panel'!$B$41:$Z$100,$D345,0)/(VLOOKUP(FG$276,UI!$A$12:$O$51,VLOOKUP(FG$279,$B$276:$C$278,2,0),0)/1000))&gt;0),1,TRUNC(VLOOKUP($E345,'Container Panel'!$B$41:$Z$100,$D345,0)/(VLOOKUP(FG$276,UI!$A$12:$O$51,VLOOKUP(FG$279,$B$276:$C$278,2,0),0)/1000)))),"")</f>
        <v/>
      </c>
      <c r="FH345" s="145" t="str">
        <f>IFERROR(IF(AND(FH$272=list!$D$3,'Box Calculation'!FH$279&lt;&gt;"h",$E345&lt;&gt;0),0,IF(AND(FH$273=list!$D$2,$E345&lt;&gt;0,TRUNC(VLOOKUP($E345,'Container Panel'!$B$41:$Z$100,$D345,0)/(VLOOKUP(FH$276,UI!$A$12:$O$51,VLOOKUP(FH$279,$B$276:$C$278,2,0),0)/1000))&gt;0),1,TRUNC(VLOOKUP($E345,'Container Panel'!$B$41:$Z$100,$D345,0)/(VLOOKUP(FH$276,UI!$A$12:$O$51,VLOOKUP(FH$279,$B$276:$C$278,2,0),0)/1000)))),"")</f>
        <v/>
      </c>
      <c r="FI345" s="145" t="str">
        <f>IFERROR(IF(AND(FI$272=list!$D$3,'Box Calculation'!FI$279&lt;&gt;"h",$E345&lt;&gt;0),0,IF(AND(FI$273=list!$D$2,$E345&lt;&gt;0,TRUNC(VLOOKUP($E345,'Container Panel'!$B$41:$Z$100,$D345,0)/(VLOOKUP(FI$276,UI!$A$12:$O$51,VLOOKUP(FI$279,$B$276:$C$278,2,0),0)/1000))&gt;0),1,TRUNC(VLOOKUP($E345,'Container Panel'!$B$41:$Z$100,$D345,0)/(VLOOKUP(FI$276,UI!$A$12:$O$51,VLOOKUP(FI$279,$B$276:$C$278,2,0),0)/1000)))),"")</f>
        <v/>
      </c>
      <c r="FJ345" s="145" t="str">
        <f>IFERROR(IF(AND(FJ$272=list!$D$3,'Box Calculation'!FJ$279&lt;&gt;"h",$E345&lt;&gt;0),0,IF(AND(FJ$273=list!$D$2,$E345&lt;&gt;0,TRUNC(VLOOKUP($E345,'Container Panel'!$B$41:$Z$100,$D345,0)/(VLOOKUP(FJ$276,UI!$A$12:$O$51,VLOOKUP(FJ$279,$B$276:$C$278,2,0),0)/1000))&gt;0),1,TRUNC(VLOOKUP($E345,'Container Panel'!$B$41:$Z$100,$D345,0)/(VLOOKUP(FJ$276,UI!$A$12:$O$51,VLOOKUP(FJ$279,$B$276:$C$278,2,0),0)/1000)))),"")</f>
        <v/>
      </c>
      <c r="FK345" s="145" t="str">
        <f>IFERROR(IF(AND(FK$272=list!$D$3,'Box Calculation'!FK$279&lt;&gt;"h",$E345&lt;&gt;0),0,IF(AND(FK$273=list!$D$2,$E345&lt;&gt;0,TRUNC(VLOOKUP($E345,'Container Panel'!$B$41:$Z$100,$D345,0)/(VLOOKUP(FK$276,UI!$A$12:$O$51,VLOOKUP(FK$279,$B$276:$C$278,2,0),0)/1000))&gt;0),1,TRUNC(VLOOKUP($E345,'Container Panel'!$B$41:$Z$100,$D345,0)/(VLOOKUP(FK$276,UI!$A$12:$O$51,VLOOKUP(FK$279,$B$276:$C$278,2,0),0)/1000)))),"")</f>
        <v/>
      </c>
      <c r="FL345" s="145" t="str">
        <f>IFERROR(IF(AND(FL$272=list!$D$3,'Box Calculation'!FL$279&lt;&gt;"h",$E345&lt;&gt;0),0,IF(AND(FL$273=list!$D$2,$E345&lt;&gt;0,TRUNC(VLOOKUP($E345,'Container Panel'!$B$41:$Z$100,$D345,0)/(VLOOKUP(FL$276,UI!$A$12:$O$51,VLOOKUP(FL$279,$B$276:$C$278,2,0),0)/1000))&gt;0),1,TRUNC(VLOOKUP($E345,'Container Panel'!$B$41:$Z$100,$D345,0)/(VLOOKUP(FL$276,UI!$A$12:$O$51,VLOOKUP(FL$279,$B$276:$C$278,2,0),0)/1000)))),"")</f>
        <v/>
      </c>
      <c r="FM345" s="145" t="str">
        <f>IFERROR(IF(AND(FM$272=list!$D$3,'Box Calculation'!FM$279&lt;&gt;"h",$E345&lt;&gt;0),0,IF(AND(FM$273=list!$D$2,$E345&lt;&gt;0,TRUNC(VLOOKUP($E345,'Container Panel'!$B$41:$Z$100,$D345,0)/(VLOOKUP(FM$276,UI!$A$12:$O$51,VLOOKUP(FM$279,$B$276:$C$278,2,0),0)/1000))&gt;0),1,TRUNC(VLOOKUP($E345,'Container Panel'!$B$41:$Z$100,$D345,0)/(VLOOKUP(FM$276,UI!$A$12:$O$51,VLOOKUP(FM$279,$B$276:$C$278,2,0),0)/1000)))),"")</f>
        <v/>
      </c>
      <c r="FN345" s="145" t="str">
        <f>IFERROR(IF(AND(FN$272=list!$D$3,'Box Calculation'!FN$279&lt;&gt;"h",$E345&lt;&gt;0),0,IF(AND(FN$273=list!$D$2,$E345&lt;&gt;0,TRUNC(VLOOKUP($E345,'Container Panel'!$B$41:$Z$100,$D345,0)/(VLOOKUP(FN$276,UI!$A$12:$O$51,VLOOKUP(FN$279,$B$276:$C$278,2,0),0)/1000))&gt;0),1,TRUNC(VLOOKUP($E345,'Container Panel'!$B$41:$Z$100,$D345,0)/(VLOOKUP(FN$276,UI!$A$12:$O$51,VLOOKUP(FN$279,$B$276:$C$278,2,0),0)/1000)))),"")</f>
        <v/>
      </c>
      <c r="FO345" s="145" t="str">
        <f>IFERROR(IF(AND(FO$272=list!$D$3,'Box Calculation'!FO$279&lt;&gt;"h",$E345&lt;&gt;0),0,IF(AND(FO$273=list!$D$2,$E345&lt;&gt;0,TRUNC(VLOOKUP($E345,'Container Panel'!$B$41:$Z$100,$D345,0)/(VLOOKUP(FO$276,UI!$A$12:$O$51,VLOOKUP(FO$279,$B$276:$C$278,2,0),0)/1000))&gt;0),1,TRUNC(VLOOKUP($E345,'Container Panel'!$B$41:$Z$100,$D345,0)/(VLOOKUP(FO$276,UI!$A$12:$O$51,VLOOKUP(FO$279,$B$276:$C$278,2,0),0)/1000)))),"")</f>
        <v/>
      </c>
      <c r="FP345" s="145" t="str">
        <f>IFERROR(IF(AND(FP$272=list!$D$3,'Box Calculation'!FP$279&lt;&gt;"h",$E345&lt;&gt;0),0,IF(AND(FP$273=list!$D$2,$E345&lt;&gt;0,TRUNC(VLOOKUP($E345,'Container Panel'!$B$41:$Z$100,$D345,0)/(VLOOKUP(FP$276,UI!$A$12:$O$51,VLOOKUP(FP$279,$B$276:$C$278,2,0),0)/1000))&gt;0),1,TRUNC(VLOOKUP($E345,'Container Panel'!$B$41:$Z$100,$D345,0)/(VLOOKUP(FP$276,UI!$A$12:$O$51,VLOOKUP(FP$279,$B$276:$C$278,2,0),0)/1000)))),"")</f>
        <v/>
      </c>
      <c r="FQ345" s="145" t="str">
        <f>IFERROR(IF(AND(FQ$272=list!$D$3,'Box Calculation'!FQ$279&lt;&gt;"h",$E345&lt;&gt;0),0,IF(AND(FQ$273=list!$D$2,$E345&lt;&gt;0,TRUNC(VLOOKUP($E345,'Container Panel'!$B$41:$Z$100,$D345,0)/(VLOOKUP(FQ$276,UI!$A$12:$O$51,VLOOKUP(FQ$279,$B$276:$C$278,2,0),0)/1000))&gt;0),1,TRUNC(VLOOKUP($E345,'Container Panel'!$B$41:$Z$100,$D345,0)/(VLOOKUP(FQ$276,UI!$A$12:$O$51,VLOOKUP(FQ$279,$B$276:$C$278,2,0),0)/1000)))),"")</f>
        <v/>
      </c>
      <c r="FR345" s="145" t="str">
        <f>IFERROR(IF(AND(FR$272=list!$D$3,'Box Calculation'!FR$279&lt;&gt;"h",$E345&lt;&gt;0),0,IF(AND(FR$273=list!$D$2,$E345&lt;&gt;0,TRUNC(VLOOKUP($E345,'Container Panel'!$B$41:$Z$100,$D345,0)/(VLOOKUP(FR$276,UI!$A$12:$O$51,VLOOKUP(FR$279,$B$276:$C$278,2,0),0)/1000))&gt;0),1,TRUNC(VLOOKUP($E345,'Container Panel'!$B$41:$Z$100,$D345,0)/(VLOOKUP(FR$276,UI!$A$12:$O$51,VLOOKUP(FR$279,$B$276:$C$278,2,0),0)/1000)))),"")</f>
        <v/>
      </c>
      <c r="FS345" s="145" t="str">
        <f>IFERROR(IF(AND(FS$272=list!$D$3,'Box Calculation'!FS$279&lt;&gt;"h",$E345&lt;&gt;0),0,IF(AND(FS$273=list!$D$2,$E345&lt;&gt;0,TRUNC(VLOOKUP($E345,'Container Panel'!$B$41:$Z$100,$D345,0)/(VLOOKUP(FS$276,UI!$A$12:$O$51,VLOOKUP(FS$279,$B$276:$C$278,2,0),0)/1000))&gt;0),1,TRUNC(VLOOKUP($E345,'Container Panel'!$B$41:$Z$100,$D345,0)/(VLOOKUP(FS$276,UI!$A$12:$O$51,VLOOKUP(FS$279,$B$276:$C$278,2,0),0)/1000)))),"")</f>
        <v/>
      </c>
      <c r="FT345" s="145" t="str">
        <f>IFERROR(IF(AND(FT$272=list!$D$3,'Box Calculation'!FT$279&lt;&gt;"h",$E345&lt;&gt;0),0,IF(AND(FT$273=list!$D$2,$E345&lt;&gt;0,TRUNC(VLOOKUP($E345,'Container Panel'!$B$41:$Z$100,$D345,0)/(VLOOKUP(FT$276,UI!$A$12:$O$51,VLOOKUP(FT$279,$B$276:$C$278,2,0),0)/1000))&gt;0),1,TRUNC(VLOOKUP($E345,'Container Panel'!$B$41:$Z$100,$D345,0)/(VLOOKUP(FT$276,UI!$A$12:$O$51,VLOOKUP(FT$279,$B$276:$C$278,2,0),0)/1000)))),"")</f>
        <v/>
      </c>
      <c r="FU345" s="145" t="str">
        <f>IFERROR(IF(AND(FU$272=list!$D$3,'Box Calculation'!FU$279&lt;&gt;"h",$E345&lt;&gt;0),0,IF(AND(FU$273=list!$D$2,$E345&lt;&gt;0,TRUNC(VLOOKUP($E345,'Container Panel'!$B$41:$Z$100,$D345,0)/(VLOOKUP(FU$276,UI!$A$12:$O$51,VLOOKUP(FU$279,$B$276:$C$278,2,0),0)/1000))&gt;0),1,TRUNC(VLOOKUP($E345,'Container Panel'!$B$41:$Z$100,$D345,0)/(VLOOKUP(FU$276,UI!$A$12:$O$51,VLOOKUP(FU$279,$B$276:$C$278,2,0),0)/1000)))),"")</f>
        <v/>
      </c>
      <c r="FV345" s="145" t="str">
        <f>IFERROR(IF(AND(FV$272=list!$D$3,'Box Calculation'!FV$279&lt;&gt;"h",$E345&lt;&gt;0),0,IF(AND(FV$273=list!$D$2,$E345&lt;&gt;0,TRUNC(VLOOKUP($E345,'Container Panel'!$B$41:$Z$100,$D345,0)/(VLOOKUP(FV$276,UI!$A$12:$O$51,VLOOKUP(FV$279,$B$276:$C$278,2,0),0)/1000))&gt;0),1,TRUNC(VLOOKUP($E345,'Container Panel'!$B$41:$Z$100,$D345,0)/(VLOOKUP(FV$276,UI!$A$12:$O$51,VLOOKUP(FV$279,$B$276:$C$278,2,0),0)/1000)))),"")</f>
        <v/>
      </c>
      <c r="FW345" s="145" t="str">
        <f>IFERROR(IF(AND(FW$272=list!$D$3,'Box Calculation'!FW$279&lt;&gt;"h",$E345&lt;&gt;0),0,IF(AND(FW$273=list!$D$2,$E345&lt;&gt;0,TRUNC(VLOOKUP($E345,'Container Panel'!$B$41:$Z$100,$D345,0)/(VLOOKUP(FW$276,UI!$A$12:$O$51,VLOOKUP(FW$279,$B$276:$C$278,2,0),0)/1000))&gt;0),1,TRUNC(VLOOKUP($E345,'Container Panel'!$B$41:$Z$100,$D345,0)/(VLOOKUP(FW$276,UI!$A$12:$O$51,VLOOKUP(FW$279,$B$276:$C$278,2,0),0)/1000)))),"")</f>
        <v/>
      </c>
      <c r="FX345" s="145" t="str">
        <f>IFERROR(IF(AND(FX$272=list!$D$3,'Box Calculation'!FX$279&lt;&gt;"h",$E345&lt;&gt;0),0,IF(AND(FX$273=list!$D$2,$E345&lt;&gt;0,TRUNC(VLOOKUP($E345,'Container Panel'!$B$41:$Z$100,$D345,0)/(VLOOKUP(FX$276,UI!$A$12:$O$51,VLOOKUP(FX$279,$B$276:$C$278,2,0),0)/1000))&gt;0),1,TRUNC(VLOOKUP($E345,'Container Panel'!$B$41:$Z$100,$D345,0)/(VLOOKUP(FX$276,UI!$A$12:$O$51,VLOOKUP(FX$279,$B$276:$C$278,2,0),0)/1000)))),"")</f>
        <v/>
      </c>
      <c r="FY345" s="145" t="str">
        <f>IFERROR(IF(AND(FY$272=list!$D$3,'Box Calculation'!FY$279&lt;&gt;"h",$E345&lt;&gt;0),0,IF(AND(FY$273=list!$D$2,$E345&lt;&gt;0,TRUNC(VLOOKUP($E345,'Container Panel'!$B$41:$Z$100,$D345,0)/(VLOOKUP(FY$276,UI!$A$12:$O$51,VLOOKUP(FY$279,$B$276:$C$278,2,0),0)/1000))&gt;0),1,TRUNC(VLOOKUP($E345,'Container Panel'!$B$41:$Z$100,$D345,0)/(VLOOKUP(FY$276,UI!$A$12:$O$51,VLOOKUP(FY$279,$B$276:$C$278,2,0),0)/1000)))),"")</f>
        <v/>
      </c>
      <c r="FZ345" s="145" t="str">
        <f>IFERROR(IF(AND(FZ$272=list!$D$3,'Box Calculation'!FZ$279&lt;&gt;"h",$E345&lt;&gt;0),0,IF(AND(FZ$273=list!$D$2,$E345&lt;&gt;0,TRUNC(VLOOKUP($E345,'Container Panel'!$B$41:$Z$100,$D345,0)/(VLOOKUP(FZ$276,UI!$A$12:$O$51,VLOOKUP(FZ$279,$B$276:$C$278,2,0),0)/1000))&gt;0),1,TRUNC(VLOOKUP($E345,'Container Panel'!$B$41:$Z$100,$D345,0)/(VLOOKUP(FZ$276,UI!$A$12:$O$51,VLOOKUP(FZ$279,$B$276:$C$278,2,0),0)/1000)))),"")</f>
        <v/>
      </c>
      <c r="GA345" s="145" t="str">
        <f>IFERROR(IF(AND(GA$272=list!$D$3,'Box Calculation'!GA$279&lt;&gt;"h",$E345&lt;&gt;0),0,IF(AND(GA$273=list!$D$2,$E345&lt;&gt;0,TRUNC(VLOOKUP($E345,'Container Panel'!$B$41:$Z$100,$D345,0)/(VLOOKUP(GA$276,UI!$A$12:$O$51,VLOOKUP(GA$279,$B$276:$C$278,2,0),0)/1000))&gt;0),1,TRUNC(VLOOKUP($E345,'Container Panel'!$B$41:$Z$100,$D345,0)/(VLOOKUP(GA$276,UI!$A$12:$O$51,VLOOKUP(GA$279,$B$276:$C$278,2,0),0)/1000)))),"")</f>
        <v/>
      </c>
      <c r="GB345" s="145" t="str">
        <f>IFERROR(IF(AND(GB$272=list!$D$3,'Box Calculation'!GB$279&lt;&gt;"h",$E345&lt;&gt;0),0,IF(AND(GB$273=list!$D$2,$E345&lt;&gt;0,TRUNC(VLOOKUP($E345,'Container Panel'!$B$41:$Z$100,$D345,0)/(VLOOKUP(GB$276,UI!$A$12:$O$51,VLOOKUP(GB$279,$B$276:$C$278,2,0),0)/1000))&gt;0),1,TRUNC(VLOOKUP($E345,'Container Panel'!$B$41:$Z$100,$D345,0)/(VLOOKUP(GB$276,UI!$A$12:$O$51,VLOOKUP(GB$279,$B$276:$C$278,2,0),0)/1000)))),"")</f>
        <v/>
      </c>
      <c r="GC345" s="145" t="str">
        <f>IFERROR(IF(AND(GC$272=list!$D$3,'Box Calculation'!GC$279&lt;&gt;"h",$E345&lt;&gt;0),0,IF(AND(GC$273=list!$D$2,$E345&lt;&gt;0,TRUNC(VLOOKUP($E345,'Container Panel'!$B$41:$Z$100,$D345,0)/(VLOOKUP(GC$276,UI!$A$12:$O$51,VLOOKUP(GC$279,$B$276:$C$278,2,0),0)/1000))&gt;0),1,TRUNC(VLOOKUP($E345,'Container Panel'!$B$41:$Z$100,$D345,0)/(VLOOKUP(GC$276,UI!$A$12:$O$51,VLOOKUP(GC$279,$B$276:$C$278,2,0),0)/1000)))),"")</f>
        <v/>
      </c>
      <c r="GD345" s="145" t="str">
        <f>IFERROR(IF(AND(GD$272=list!$D$3,'Box Calculation'!GD$279&lt;&gt;"h",$E345&lt;&gt;0),0,IF(AND(GD$273=list!$D$2,$E345&lt;&gt;0,TRUNC(VLOOKUP($E345,'Container Panel'!$B$41:$Z$100,$D345,0)/(VLOOKUP(GD$276,UI!$A$12:$O$51,VLOOKUP(GD$279,$B$276:$C$278,2,0),0)/1000))&gt;0),1,TRUNC(VLOOKUP($E345,'Container Panel'!$B$41:$Z$100,$D345,0)/(VLOOKUP(GD$276,UI!$A$12:$O$51,VLOOKUP(GD$279,$B$276:$C$278,2,0),0)/1000)))),"")</f>
        <v/>
      </c>
      <c r="GE345" s="145" t="str">
        <f>IFERROR(IF(AND(GE$272=list!$D$3,'Box Calculation'!GE$279&lt;&gt;"h",$E345&lt;&gt;0),0,IF(AND(GE$273=list!$D$2,$E345&lt;&gt;0,TRUNC(VLOOKUP($E345,'Container Panel'!$B$41:$Z$100,$D345,0)/(VLOOKUP(GE$276,UI!$A$12:$O$51,VLOOKUP(GE$279,$B$276:$C$278,2,0),0)/1000))&gt;0),1,TRUNC(VLOOKUP($E345,'Container Panel'!$B$41:$Z$100,$D345,0)/(VLOOKUP(GE$276,UI!$A$12:$O$51,VLOOKUP(GE$279,$B$276:$C$278,2,0),0)/1000)))),"")</f>
        <v/>
      </c>
      <c r="GF345" s="145" t="str">
        <f>IFERROR(IF(AND(GF$272=list!$D$3,'Box Calculation'!GF$279&lt;&gt;"h",$E345&lt;&gt;0),0,IF(AND(GF$273=list!$D$2,$E345&lt;&gt;0,TRUNC(VLOOKUP($E345,'Container Panel'!$B$41:$Z$100,$D345,0)/(VLOOKUP(GF$276,UI!$A$12:$O$51,VLOOKUP(GF$279,$B$276:$C$278,2,0),0)/1000))&gt;0),1,TRUNC(VLOOKUP($E345,'Container Panel'!$B$41:$Z$100,$D345,0)/(VLOOKUP(GF$276,UI!$A$12:$O$51,VLOOKUP(GF$279,$B$276:$C$278,2,0),0)/1000)))),"")</f>
        <v/>
      </c>
      <c r="GG345" s="145" t="str">
        <f>IFERROR(IF(AND(GG$272=list!$D$3,'Box Calculation'!GG$279&lt;&gt;"h",$E345&lt;&gt;0),0,IF(AND(GG$273=list!$D$2,$E345&lt;&gt;0,TRUNC(VLOOKUP($E345,'Container Panel'!$B$41:$Z$100,$D345,0)/(VLOOKUP(GG$276,UI!$A$12:$O$51,VLOOKUP(GG$279,$B$276:$C$278,2,0),0)/1000))&gt;0),1,TRUNC(VLOOKUP($E345,'Container Panel'!$B$41:$Z$100,$D345,0)/(VLOOKUP(GG$276,UI!$A$12:$O$51,VLOOKUP(GG$279,$B$276:$C$278,2,0),0)/1000)))),"")</f>
        <v/>
      </c>
      <c r="GH345" s="145" t="str">
        <f>IFERROR(IF(AND(GH$272=list!$D$3,'Box Calculation'!GH$279&lt;&gt;"h",$E345&lt;&gt;0),0,IF(AND(GH$273=list!$D$2,$E345&lt;&gt;0,TRUNC(VLOOKUP($E345,'Container Panel'!$B$41:$Z$100,$D345,0)/(VLOOKUP(GH$276,UI!$A$12:$O$51,VLOOKUP(GH$279,$B$276:$C$278,2,0),0)/1000))&gt;0),1,TRUNC(VLOOKUP($E345,'Container Panel'!$B$41:$Z$100,$D345,0)/(VLOOKUP(GH$276,UI!$A$12:$O$51,VLOOKUP(GH$279,$B$276:$C$278,2,0),0)/1000)))),"")</f>
        <v/>
      </c>
      <c r="GI345" s="145" t="str">
        <f>IFERROR(IF(AND(GI$272=list!$D$3,'Box Calculation'!GI$279&lt;&gt;"h",$E345&lt;&gt;0),0,IF(AND(GI$273=list!$D$2,$E345&lt;&gt;0,TRUNC(VLOOKUP($E345,'Container Panel'!$B$41:$Z$100,$D345,0)/(VLOOKUP(GI$276,UI!$A$12:$O$51,VLOOKUP(GI$279,$B$276:$C$278,2,0),0)/1000))&gt;0),1,TRUNC(VLOOKUP($E345,'Container Panel'!$B$41:$Z$100,$D345,0)/(VLOOKUP(GI$276,UI!$A$12:$O$51,VLOOKUP(GI$279,$B$276:$C$278,2,0),0)/1000)))),"")</f>
        <v/>
      </c>
      <c r="GJ345" s="145" t="str">
        <f>IFERROR(IF(AND(GJ$272=list!$D$3,'Box Calculation'!GJ$279&lt;&gt;"h",$E345&lt;&gt;0),0,IF(AND(GJ$273=list!$D$2,$E345&lt;&gt;0,TRUNC(VLOOKUP($E345,'Container Panel'!$B$41:$Z$100,$D345,0)/(VLOOKUP(GJ$276,UI!$A$12:$O$51,VLOOKUP(GJ$279,$B$276:$C$278,2,0),0)/1000))&gt;0),1,TRUNC(VLOOKUP($E345,'Container Panel'!$B$41:$Z$100,$D345,0)/(VLOOKUP(GJ$276,UI!$A$12:$O$51,VLOOKUP(GJ$279,$B$276:$C$278,2,0),0)/1000)))),"")</f>
        <v/>
      </c>
      <c r="GK345" s="145" t="str">
        <f>IFERROR(IF(AND(GK$272=list!$D$3,'Box Calculation'!GK$279&lt;&gt;"h",$E345&lt;&gt;0),0,IF(AND(GK$273=list!$D$2,$E345&lt;&gt;0,TRUNC(VLOOKUP($E345,'Container Panel'!$B$41:$Z$100,$D345,0)/(VLOOKUP(GK$276,UI!$A$12:$O$51,VLOOKUP(GK$279,$B$276:$C$278,2,0),0)/1000))&gt;0),1,TRUNC(VLOOKUP($E345,'Container Panel'!$B$41:$Z$100,$D345,0)/(VLOOKUP(GK$276,UI!$A$12:$O$51,VLOOKUP(GK$279,$B$276:$C$278,2,0),0)/1000)))),"")</f>
        <v/>
      </c>
      <c r="GL345" s="145" t="str">
        <f>IFERROR(IF(AND(GL$272=list!$D$3,'Box Calculation'!GL$279&lt;&gt;"h",$E345&lt;&gt;0),0,IF(AND(GL$273=list!$D$2,$E345&lt;&gt;0,TRUNC(VLOOKUP($E345,'Container Panel'!$B$41:$Z$100,$D345,0)/(VLOOKUP(GL$276,UI!$A$12:$O$51,VLOOKUP(GL$279,$B$276:$C$278,2,0),0)/1000))&gt;0),1,TRUNC(VLOOKUP($E345,'Container Panel'!$B$41:$Z$100,$D345,0)/(VLOOKUP(GL$276,UI!$A$12:$O$51,VLOOKUP(GL$279,$B$276:$C$278,2,0),0)/1000)))),"")</f>
        <v/>
      </c>
      <c r="GM345" s="145" t="str">
        <f>IFERROR(IF(AND(GM$272=list!$D$3,'Box Calculation'!GM$279&lt;&gt;"h",$E345&lt;&gt;0),0,IF(AND(GM$273=list!$D$2,$E345&lt;&gt;0,TRUNC(VLOOKUP($E345,'Container Panel'!$B$41:$Z$100,$D345,0)/(VLOOKUP(GM$276,UI!$A$12:$O$51,VLOOKUP(GM$279,$B$276:$C$278,2,0),0)/1000))&gt;0),1,TRUNC(VLOOKUP($E345,'Container Panel'!$B$41:$Z$100,$D345,0)/(VLOOKUP(GM$276,UI!$A$12:$O$51,VLOOKUP(GM$279,$B$276:$C$278,2,0),0)/1000)))),"")</f>
        <v/>
      </c>
      <c r="GN345" s="145" t="str">
        <f>IFERROR(IF(AND(GN$272=list!$D$3,'Box Calculation'!GN$279&lt;&gt;"h",$E345&lt;&gt;0),0,IF(AND(GN$273=list!$D$2,$E345&lt;&gt;0,TRUNC(VLOOKUP($E345,'Container Panel'!$B$41:$Z$100,$D345,0)/(VLOOKUP(GN$276,UI!$A$12:$O$51,VLOOKUP(GN$279,$B$276:$C$278,2,0),0)/1000))&gt;0),1,TRUNC(VLOOKUP($E345,'Container Panel'!$B$41:$Z$100,$D345,0)/(VLOOKUP(GN$276,UI!$A$12:$O$51,VLOOKUP(GN$279,$B$276:$C$278,2,0),0)/1000)))),"")</f>
        <v/>
      </c>
      <c r="GO345" s="145" t="str">
        <f>IFERROR(IF(AND(GO$272=list!$D$3,'Box Calculation'!GO$279&lt;&gt;"h",$E345&lt;&gt;0),0,IF(AND(GO$273=list!$D$2,$E345&lt;&gt;0,TRUNC(VLOOKUP($E345,'Container Panel'!$B$41:$Z$100,$D345,0)/(VLOOKUP(GO$276,UI!$A$12:$O$51,VLOOKUP(GO$279,$B$276:$C$278,2,0),0)/1000))&gt;0),1,TRUNC(VLOOKUP($E345,'Container Panel'!$B$41:$Z$100,$D345,0)/(VLOOKUP(GO$276,UI!$A$12:$O$51,VLOOKUP(GO$279,$B$276:$C$278,2,0),0)/1000)))),"")</f>
        <v/>
      </c>
      <c r="GP345" s="145" t="str">
        <f>IFERROR(IF(AND(GP$272=list!$D$3,'Box Calculation'!GP$279&lt;&gt;"h",$E345&lt;&gt;0),0,IF(AND(GP$273=list!$D$2,$E345&lt;&gt;0,TRUNC(VLOOKUP($E345,'Container Panel'!$B$41:$Z$100,$D345,0)/(VLOOKUP(GP$276,UI!$A$12:$O$51,VLOOKUP(GP$279,$B$276:$C$278,2,0),0)/1000))&gt;0),1,TRUNC(VLOOKUP($E345,'Container Panel'!$B$41:$Z$100,$D345,0)/(VLOOKUP(GP$276,UI!$A$12:$O$51,VLOOKUP(GP$279,$B$276:$C$278,2,0),0)/1000)))),"")</f>
        <v/>
      </c>
      <c r="GQ345" s="145" t="str">
        <f>IFERROR(IF(AND(GQ$272=list!$D$3,'Box Calculation'!GQ$279&lt;&gt;"h",$E345&lt;&gt;0),0,IF(AND(GQ$273=list!$D$2,$E345&lt;&gt;0,TRUNC(VLOOKUP($E345,'Container Panel'!$B$41:$Z$100,$D345,0)/(VLOOKUP(GQ$276,UI!$A$12:$O$51,VLOOKUP(GQ$279,$B$276:$C$278,2,0),0)/1000))&gt;0),1,TRUNC(VLOOKUP($E345,'Container Panel'!$B$41:$Z$100,$D345,0)/(VLOOKUP(GQ$276,UI!$A$12:$O$51,VLOOKUP(GQ$279,$B$276:$C$278,2,0),0)/1000)))),"")</f>
        <v/>
      </c>
      <c r="GR345" s="145" t="str">
        <f>IFERROR(IF(AND(GR$272=list!$D$3,'Box Calculation'!GR$279&lt;&gt;"h",$E345&lt;&gt;0),0,IF(AND(GR$273=list!$D$2,$E345&lt;&gt;0,TRUNC(VLOOKUP($E345,'Container Panel'!$B$41:$Z$100,$D345,0)/(VLOOKUP(GR$276,UI!$A$12:$O$51,VLOOKUP(GR$279,$B$276:$C$278,2,0),0)/1000))&gt;0),1,TRUNC(VLOOKUP($E345,'Container Panel'!$B$41:$Z$100,$D345,0)/(VLOOKUP(GR$276,UI!$A$12:$O$51,VLOOKUP(GR$279,$B$276:$C$278,2,0),0)/1000)))),"")</f>
        <v/>
      </c>
      <c r="GS345" s="145" t="str">
        <f>IFERROR(IF(AND(GS$272=list!$D$3,'Box Calculation'!GS$279&lt;&gt;"h",$E345&lt;&gt;0),0,IF(AND(GS$273=list!$D$2,$E345&lt;&gt;0,TRUNC(VLOOKUP($E345,'Container Panel'!$B$41:$Z$100,$D345,0)/(VLOOKUP(GS$276,UI!$A$12:$O$51,VLOOKUP(GS$279,$B$276:$C$278,2,0),0)/1000))&gt;0),1,TRUNC(VLOOKUP($E345,'Container Panel'!$B$41:$Z$100,$D345,0)/(VLOOKUP(GS$276,UI!$A$12:$O$51,VLOOKUP(GS$279,$B$276:$C$278,2,0),0)/1000)))),"")</f>
        <v/>
      </c>
      <c r="GT345" s="145" t="str">
        <f>IFERROR(IF(AND(GT$272=list!$D$3,'Box Calculation'!GT$279&lt;&gt;"h",$E345&lt;&gt;0),0,IF(AND(GT$273=list!$D$2,$E345&lt;&gt;0,TRUNC(VLOOKUP($E345,'Container Panel'!$B$41:$Z$100,$D345,0)/(VLOOKUP(GT$276,UI!$A$12:$O$51,VLOOKUP(GT$279,$B$276:$C$278,2,0),0)/1000))&gt;0),1,TRUNC(VLOOKUP($E345,'Container Panel'!$B$41:$Z$100,$D345,0)/(VLOOKUP(GT$276,UI!$A$12:$O$51,VLOOKUP(GT$279,$B$276:$C$278,2,0),0)/1000)))),"")</f>
        <v/>
      </c>
      <c r="GU345" s="145" t="str">
        <f>IFERROR(IF(AND(GU$272=list!$D$3,'Box Calculation'!GU$279&lt;&gt;"h",$E345&lt;&gt;0),0,IF(AND(GU$273=list!$D$2,$E345&lt;&gt;0,TRUNC(VLOOKUP($E345,'Container Panel'!$B$41:$Z$100,$D345,0)/(VLOOKUP(GU$276,UI!$A$12:$O$51,VLOOKUP(GU$279,$B$276:$C$278,2,0),0)/1000))&gt;0),1,TRUNC(VLOOKUP($E345,'Container Panel'!$B$41:$Z$100,$D345,0)/(VLOOKUP(GU$276,UI!$A$12:$O$51,VLOOKUP(GU$279,$B$276:$C$278,2,0),0)/1000)))),"")</f>
        <v/>
      </c>
      <c r="GV345" s="145" t="str">
        <f>IFERROR(IF(AND(GV$272=list!$D$3,'Box Calculation'!GV$279&lt;&gt;"h",$E345&lt;&gt;0),0,IF(AND(GV$273=list!$D$2,$E345&lt;&gt;0,TRUNC(VLOOKUP($E345,'Container Panel'!$B$41:$Z$100,$D345,0)/(VLOOKUP(GV$276,UI!$A$12:$O$51,VLOOKUP(GV$279,$B$276:$C$278,2,0),0)/1000))&gt;0),1,TRUNC(VLOOKUP($E345,'Container Panel'!$B$41:$Z$100,$D345,0)/(VLOOKUP(GV$276,UI!$A$12:$O$51,VLOOKUP(GV$279,$B$276:$C$278,2,0),0)/1000)))),"")</f>
        <v/>
      </c>
      <c r="GW345" s="145" t="str">
        <f>IFERROR(IF(AND(GW$272=list!$D$3,'Box Calculation'!GW$279&lt;&gt;"h",$E345&lt;&gt;0),0,IF(AND(GW$273=list!$D$2,$E345&lt;&gt;0,TRUNC(VLOOKUP($E345,'Container Panel'!$B$41:$Z$100,$D345,0)/(VLOOKUP(GW$276,UI!$A$12:$O$51,VLOOKUP(GW$279,$B$276:$C$278,2,0),0)/1000))&gt;0),1,TRUNC(VLOOKUP($E345,'Container Panel'!$B$41:$Z$100,$D345,0)/(VLOOKUP(GW$276,UI!$A$12:$O$51,VLOOKUP(GW$279,$B$276:$C$278,2,0),0)/1000)))),"")</f>
        <v/>
      </c>
      <c r="GX345" s="145" t="str">
        <f>IFERROR(IF(AND(GX$272=list!$D$3,'Box Calculation'!GX$279&lt;&gt;"h",$E345&lt;&gt;0),0,IF(AND(GX$273=list!$D$2,$E345&lt;&gt;0,TRUNC(VLOOKUP($E345,'Container Panel'!$B$41:$Z$100,$D345,0)/(VLOOKUP(GX$276,UI!$A$12:$O$51,VLOOKUP(GX$279,$B$276:$C$278,2,0),0)/1000))&gt;0),1,TRUNC(VLOOKUP($E345,'Container Panel'!$B$41:$Z$100,$D345,0)/(VLOOKUP(GX$276,UI!$A$12:$O$51,VLOOKUP(GX$279,$B$276:$C$278,2,0),0)/1000)))),"")</f>
        <v/>
      </c>
      <c r="GY345" s="145" t="str">
        <f>IFERROR(IF(AND(GY$272=list!$D$3,'Box Calculation'!GY$279&lt;&gt;"h",$E345&lt;&gt;0),0,IF(AND(GY$273=list!$D$2,$E345&lt;&gt;0,TRUNC(VLOOKUP($E345,'Container Panel'!$B$41:$Z$100,$D345,0)/(VLOOKUP(GY$276,UI!$A$12:$O$51,VLOOKUP(GY$279,$B$276:$C$278,2,0),0)/1000))&gt;0),1,TRUNC(VLOOKUP($E345,'Container Panel'!$B$41:$Z$100,$D345,0)/(VLOOKUP(GY$276,UI!$A$12:$O$51,VLOOKUP(GY$279,$B$276:$C$278,2,0),0)/1000)))),"")</f>
        <v/>
      </c>
      <c r="GZ345" s="145" t="str">
        <f>IFERROR(IF(AND(GZ$272=list!$D$3,'Box Calculation'!GZ$279&lt;&gt;"h",$E345&lt;&gt;0),0,IF(AND(GZ$273=list!$D$2,$E345&lt;&gt;0,TRUNC(VLOOKUP($E345,'Container Panel'!$B$41:$Z$100,$D345,0)/(VLOOKUP(GZ$276,UI!$A$12:$O$51,VLOOKUP(GZ$279,$B$276:$C$278,2,0),0)/1000))&gt;0),1,TRUNC(VLOOKUP($E345,'Container Panel'!$B$41:$Z$100,$D345,0)/(VLOOKUP(GZ$276,UI!$A$12:$O$51,VLOOKUP(GZ$279,$B$276:$C$278,2,0),0)/1000)))),"")</f>
        <v/>
      </c>
      <c r="HA345" s="145" t="str">
        <f>IFERROR(IF(AND(HA$272=list!$D$3,'Box Calculation'!HA$279&lt;&gt;"h",$E345&lt;&gt;0),0,IF(AND(HA$273=list!$D$2,$E345&lt;&gt;0,TRUNC(VLOOKUP($E345,'Container Panel'!$B$41:$Z$100,$D345,0)/(VLOOKUP(HA$276,UI!$A$12:$O$51,VLOOKUP(HA$279,$B$276:$C$278,2,0),0)/1000))&gt;0),1,TRUNC(VLOOKUP($E345,'Container Panel'!$B$41:$Z$100,$D345,0)/(VLOOKUP(HA$276,UI!$A$12:$O$51,VLOOKUP(HA$279,$B$276:$C$278,2,0),0)/1000)))),"")</f>
        <v/>
      </c>
      <c r="HB345" s="145" t="str">
        <f>IFERROR(IF(AND(HB$272=list!$D$3,'Box Calculation'!HB$279&lt;&gt;"h",$E345&lt;&gt;0),0,IF(AND(HB$273=list!$D$2,$E345&lt;&gt;0,TRUNC(VLOOKUP($E345,'Container Panel'!$B$41:$Z$100,$D345,0)/(VLOOKUP(HB$276,UI!$A$12:$O$51,VLOOKUP(HB$279,$B$276:$C$278,2,0),0)/1000))&gt;0),1,TRUNC(VLOOKUP($E345,'Container Panel'!$B$41:$Z$100,$D345,0)/(VLOOKUP(HB$276,UI!$A$12:$O$51,VLOOKUP(HB$279,$B$276:$C$278,2,0),0)/1000)))),"")</f>
        <v/>
      </c>
      <c r="HC345" s="145" t="str">
        <f>IFERROR(IF(AND(HC$272=list!$D$3,'Box Calculation'!HC$279&lt;&gt;"h",$E345&lt;&gt;0),0,IF(AND(HC$273=list!$D$2,$E345&lt;&gt;0,TRUNC(VLOOKUP($E345,'Container Panel'!$B$41:$Z$100,$D345,0)/(VLOOKUP(HC$276,UI!$A$12:$O$51,VLOOKUP(HC$279,$B$276:$C$278,2,0),0)/1000))&gt;0),1,TRUNC(VLOOKUP($E345,'Container Panel'!$B$41:$Z$100,$D345,0)/(VLOOKUP(HC$276,UI!$A$12:$O$51,VLOOKUP(HC$279,$B$276:$C$278,2,0),0)/1000)))),"")</f>
        <v/>
      </c>
      <c r="HD345" s="145" t="str">
        <f>IFERROR(IF(AND(HD$272=list!$D$3,'Box Calculation'!HD$279&lt;&gt;"h",$E345&lt;&gt;0),0,IF(AND(HD$273=list!$D$2,$E345&lt;&gt;0,TRUNC(VLOOKUP($E345,'Container Panel'!$B$41:$Z$100,$D345,0)/(VLOOKUP(HD$276,UI!$A$12:$O$51,VLOOKUP(HD$279,$B$276:$C$278,2,0),0)/1000))&gt;0),1,TRUNC(VLOOKUP($E345,'Container Panel'!$B$41:$Z$100,$D345,0)/(VLOOKUP(HD$276,UI!$A$12:$O$51,VLOOKUP(HD$279,$B$276:$C$278,2,0),0)/1000)))),"")</f>
        <v/>
      </c>
      <c r="HE345" s="145" t="str">
        <f>IFERROR(IF(AND(HE$272=list!$D$3,'Box Calculation'!HE$279&lt;&gt;"h",$E345&lt;&gt;0),0,IF(AND(HE$273=list!$D$2,$E345&lt;&gt;0,TRUNC(VLOOKUP($E345,'Container Panel'!$B$41:$Z$100,$D345,0)/(VLOOKUP(HE$276,UI!$A$12:$O$51,VLOOKUP(HE$279,$B$276:$C$278,2,0),0)/1000))&gt;0),1,TRUNC(VLOOKUP($E345,'Container Panel'!$B$41:$Z$100,$D345,0)/(VLOOKUP(HE$276,UI!$A$12:$O$51,VLOOKUP(HE$279,$B$276:$C$278,2,0),0)/1000)))),"")</f>
        <v/>
      </c>
      <c r="HF345" s="145" t="str">
        <f>IFERROR(IF(AND(HF$272=list!$D$3,'Box Calculation'!HF$279&lt;&gt;"h",$E345&lt;&gt;0),0,IF(AND(HF$273=list!$D$2,$E345&lt;&gt;0,TRUNC(VLOOKUP($E345,'Container Panel'!$B$41:$Z$100,$D345,0)/(VLOOKUP(HF$276,UI!$A$12:$O$51,VLOOKUP(HF$279,$B$276:$C$278,2,0),0)/1000))&gt;0),1,TRUNC(VLOOKUP($E345,'Container Panel'!$B$41:$Z$100,$D345,0)/(VLOOKUP(HF$276,UI!$A$12:$O$51,VLOOKUP(HF$279,$B$276:$C$278,2,0),0)/1000)))),"")</f>
        <v/>
      </c>
      <c r="HG345" s="145" t="str">
        <f>IFERROR(IF(AND(HG$272=list!$D$3,'Box Calculation'!HG$279&lt;&gt;"h",$E345&lt;&gt;0),0,IF(AND(HG$273=list!$D$2,$E345&lt;&gt;0,TRUNC(VLOOKUP($E345,'Container Panel'!$B$41:$Z$100,$D345,0)/(VLOOKUP(HG$276,UI!$A$12:$O$51,VLOOKUP(HG$279,$B$276:$C$278,2,0),0)/1000))&gt;0),1,TRUNC(VLOOKUP($E345,'Container Panel'!$B$41:$Z$100,$D345,0)/(VLOOKUP(HG$276,UI!$A$12:$O$51,VLOOKUP(HG$279,$B$276:$C$278,2,0),0)/1000)))),"")</f>
        <v/>
      </c>
      <c r="HH345" s="145" t="str">
        <f>IFERROR(IF(AND(HH$272=list!$D$3,'Box Calculation'!HH$279&lt;&gt;"h",$E345&lt;&gt;0),0,IF(AND(HH$273=list!$D$2,$E345&lt;&gt;0,TRUNC(VLOOKUP($E345,'Container Panel'!$B$41:$Z$100,$D345,0)/(VLOOKUP(HH$276,UI!$A$12:$O$51,VLOOKUP(HH$279,$B$276:$C$278,2,0),0)/1000))&gt;0),1,TRUNC(VLOOKUP($E345,'Container Panel'!$B$41:$Z$100,$D345,0)/(VLOOKUP(HH$276,UI!$A$12:$O$51,VLOOKUP(HH$279,$B$276:$C$278,2,0),0)/1000)))),"")</f>
        <v/>
      </c>
      <c r="HI345" s="145" t="str">
        <f>IFERROR(IF(AND(HI$272=list!$D$3,'Box Calculation'!HI$279&lt;&gt;"h",$E345&lt;&gt;0),0,IF(AND(HI$273=list!$D$2,$E345&lt;&gt;0,TRUNC(VLOOKUP($E345,'Container Panel'!$B$41:$Z$100,$D345,0)/(VLOOKUP(HI$276,UI!$A$12:$O$51,VLOOKUP(HI$279,$B$276:$C$278,2,0),0)/1000))&gt;0),1,TRUNC(VLOOKUP($E345,'Container Panel'!$B$41:$Z$100,$D345,0)/(VLOOKUP(HI$276,UI!$A$12:$O$51,VLOOKUP(HI$279,$B$276:$C$278,2,0),0)/1000)))),"")</f>
        <v/>
      </c>
      <c r="HJ345" s="145" t="str">
        <f>IFERROR(IF(AND(HJ$272=list!$D$3,'Box Calculation'!HJ$279&lt;&gt;"h",$E345&lt;&gt;0),0,IF(AND(HJ$273=list!$D$2,$E345&lt;&gt;0,TRUNC(VLOOKUP($E345,'Container Panel'!$B$41:$Z$100,$D345,0)/(VLOOKUP(HJ$276,UI!$A$12:$O$51,VLOOKUP(HJ$279,$B$276:$C$278,2,0),0)/1000))&gt;0),1,TRUNC(VLOOKUP($E345,'Container Panel'!$B$41:$Z$100,$D345,0)/(VLOOKUP(HJ$276,UI!$A$12:$O$51,VLOOKUP(HJ$279,$B$276:$C$278,2,0),0)/1000)))),"")</f>
        <v/>
      </c>
      <c r="HK345" s="145" t="str">
        <f>IFERROR(IF(AND(HK$272=list!$D$3,'Box Calculation'!HK$279&lt;&gt;"h",$E345&lt;&gt;0),0,IF(AND(HK$273=list!$D$2,$E345&lt;&gt;0,TRUNC(VLOOKUP($E345,'Container Panel'!$B$41:$Z$100,$D345,0)/(VLOOKUP(HK$276,UI!$A$12:$O$51,VLOOKUP(HK$279,$B$276:$C$278,2,0),0)/1000))&gt;0),1,TRUNC(VLOOKUP($E345,'Container Panel'!$B$41:$Z$100,$D345,0)/(VLOOKUP(HK$276,UI!$A$12:$O$51,VLOOKUP(HK$279,$B$276:$C$278,2,0),0)/1000)))),"")</f>
        <v/>
      </c>
      <c r="HL345" s="145" t="str">
        <f>IFERROR(IF(AND(HL$272=list!$D$3,'Box Calculation'!HL$279&lt;&gt;"h",$E345&lt;&gt;0),0,IF(AND(HL$273=list!$D$2,$E345&lt;&gt;0,TRUNC(VLOOKUP($E345,'Container Panel'!$B$41:$Z$100,$D345,0)/(VLOOKUP(HL$276,UI!$A$12:$O$51,VLOOKUP(HL$279,$B$276:$C$278,2,0),0)/1000))&gt;0),1,TRUNC(VLOOKUP($E345,'Container Panel'!$B$41:$Z$100,$D345,0)/(VLOOKUP(HL$276,UI!$A$12:$O$51,VLOOKUP(HL$279,$B$276:$C$278,2,0),0)/1000)))),"")</f>
        <v/>
      </c>
      <c r="HM345" s="145" t="str">
        <f>IFERROR(IF(AND(HM$272=list!$D$3,'Box Calculation'!HM$279&lt;&gt;"h",$E345&lt;&gt;0),0,IF(AND(HM$273=list!$D$2,$E345&lt;&gt;0,TRUNC(VLOOKUP($E345,'Container Panel'!$B$41:$Z$100,$D345,0)/(VLOOKUP(HM$276,UI!$A$12:$O$51,VLOOKUP(HM$279,$B$276:$C$278,2,0),0)/1000))&gt;0),1,TRUNC(VLOOKUP($E345,'Container Panel'!$B$41:$Z$100,$D345,0)/(VLOOKUP(HM$276,UI!$A$12:$O$51,VLOOKUP(HM$279,$B$276:$C$278,2,0),0)/1000)))),"")</f>
        <v/>
      </c>
      <c r="HN345" s="145" t="str">
        <f>IFERROR(IF(AND(HN$272=list!$D$3,'Box Calculation'!HN$279&lt;&gt;"h",$E345&lt;&gt;0),0,IF(AND(HN$273=list!$D$2,$E345&lt;&gt;0,TRUNC(VLOOKUP($E345,'Container Panel'!$B$41:$Z$100,$D345,0)/(VLOOKUP(HN$276,UI!$A$12:$O$51,VLOOKUP(HN$279,$B$276:$C$278,2,0),0)/1000))&gt;0),1,TRUNC(VLOOKUP($E345,'Container Panel'!$B$41:$Z$100,$D345,0)/(VLOOKUP(HN$276,UI!$A$12:$O$51,VLOOKUP(HN$279,$B$276:$C$278,2,0),0)/1000)))),"")</f>
        <v/>
      </c>
      <c r="HO345" s="145" t="str">
        <f>IFERROR(IF(AND(HO$272=list!$D$3,'Box Calculation'!HO$279&lt;&gt;"h",$E345&lt;&gt;0),0,IF(AND(HO$273=list!$D$2,$E345&lt;&gt;0,TRUNC(VLOOKUP($E345,'Container Panel'!$B$41:$Z$100,$D345,0)/(VLOOKUP(HO$276,UI!$A$12:$O$51,VLOOKUP(HO$279,$B$276:$C$278,2,0),0)/1000))&gt;0),1,TRUNC(VLOOKUP($E345,'Container Panel'!$B$41:$Z$100,$D345,0)/(VLOOKUP(HO$276,UI!$A$12:$O$51,VLOOKUP(HO$279,$B$276:$C$278,2,0),0)/1000)))),"")</f>
        <v/>
      </c>
      <c r="HP345" s="145" t="str">
        <f>IFERROR(IF(AND(HP$272=list!$D$3,'Box Calculation'!HP$279&lt;&gt;"h",$E345&lt;&gt;0),0,IF(AND(HP$273=list!$D$2,$E345&lt;&gt;0,TRUNC(VLOOKUP($E345,'Container Panel'!$B$41:$Z$100,$D345,0)/(VLOOKUP(HP$276,UI!$A$12:$O$51,VLOOKUP(HP$279,$B$276:$C$278,2,0),0)/1000))&gt;0),1,TRUNC(VLOOKUP($E345,'Container Panel'!$B$41:$Z$100,$D345,0)/(VLOOKUP(HP$276,UI!$A$12:$O$51,VLOOKUP(HP$279,$B$276:$C$278,2,0),0)/1000)))),"")</f>
        <v/>
      </c>
      <c r="HQ345" s="145" t="str">
        <f>IFERROR(IF(AND(HQ$272=list!$D$3,'Box Calculation'!HQ$279&lt;&gt;"h",$E345&lt;&gt;0),0,IF(AND(HQ$273=list!$D$2,$E345&lt;&gt;0,TRUNC(VLOOKUP($E345,'Container Panel'!$B$41:$Z$100,$D345,0)/(VLOOKUP(HQ$276,UI!$A$12:$O$51,VLOOKUP(HQ$279,$B$276:$C$278,2,0),0)/1000))&gt;0),1,TRUNC(VLOOKUP($E345,'Container Panel'!$B$41:$Z$100,$D345,0)/(VLOOKUP(HQ$276,UI!$A$12:$O$51,VLOOKUP(HQ$279,$B$276:$C$278,2,0),0)/1000)))),"")</f>
        <v/>
      </c>
      <c r="HR345" s="145" t="str">
        <f>IFERROR(IF(AND(HR$272=list!$D$3,'Box Calculation'!HR$279&lt;&gt;"h",$E345&lt;&gt;0),0,IF(AND(HR$273=list!$D$2,$E345&lt;&gt;0,TRUNC(VLOOKUP($E345,'Container Panel'!$B$41:$Z$100,$D345,0)/(VLOOKUP(HR$276,UI!$A$12:$O$51,VLOOKUP(HR$279,$B$276:$C$278,2,0),0)/1000))&gt;0),1,TRUNC(VLOOKUP($E345,'Container Panel'!$B$41:$Z$100,$D345,0)/(VLOOKUP(HR$276,UI!$A$12:$O$51,VLOOKUP(HR$279,$B$276:$C$278,2,0),0)/1000)))),"")</f>
        <v/>
      </c>
      <c r="HS345" s="145" t="str">
        <f>IFERROR(IF(AND(HS$272=list!$D$3,'Box Calculation'!HS$279&lt;&gt;"h",$E345&lt;&gt;0),0,IF(AND(HS$273=list!$D$2,$E345&lt;&gt;0,TRUNC(VLOOKUP($E345,'Container Panel'!$B$41:$Z$100,$D345,0)/(VLOOKUP(HS$276,UI!$A$12:$O$51,VLOOKUP(HS$279,$B$276:$C$278,2,0),0)/1000))&gt;0),1,TRUNC(VLOOKUP($E345,'Container Panel'!$B$41:$Z$100,$D345,0)/(VLOOKUP(HS$276,UI!$A$12:$O$51,VLOOKUP(HS$279,$B$276:$C$278,2,0),0)/1000)))),"")</f>
        <v/>
      </c>
      <c r="HT345" s="145" t="str">
        <f>IFERROR(IF(AND(HT$272=list!$D$3,'Box Calculation'!HT$279&lt;&gt;"h",$E345&lt;&gt;0),0,IF(AND(HT$273=list!$D$2,$E345&lt;&gt;0,TRUNC(VLOOKUP($E345,'Container Panel'!$B$41:$Z$100,$D345,0)/(VLOOKUP(HT$276,UI!$A$12:$O$51,VLOOKUP(HT$279,$B$276:$C$278,2,0),0)/1000))&gt;0),1,TRUNC(VLOOKUP($E345,'Container Panel'!$B$41:$Z$100,$D345,0)/(VLOOKUP(HT$276,UI!$A$12:$O$51,VLOOKUP(HT$279,$B$276:$C$278,2,0),0)/1000)))),"")</f>
        <v/>
      </c>
      <c r="HU345" s="145" t="str">
        <f>IFERROR(IF(AND(HU$272=list!$D$3,'Box Calculation'!HU$279&lt;&gt;"h",$E345&lt;&gt;0),0,IF(AND(HU$273=list!$D$2,$E345&lt;&gt;0,TRUNC(VLOOKUP($E345,'Container Panel'!$B$41:$Z$100,$D345,0)/(VLOOKUP(HU$276,UI!$A$12:$O$51,VLOOKUP(HU$279,$B$276:$C$278,2,0),0)/1000))&gt;0),1,TRUNC(VLOOKUP($E345,'Container Panel'!$B$41:$Z$100,$D345,0)/(VLOOKUP(HU$276,UI!$A$12:$O$51,VLOOKUP(HU$279,$B$276:$C$278,2,0),0)/1000)))),"")</f>
        <v/>
      </c>
      <c r="HV345" s="145" t="str">
        <f>IFERROR(IF(AND(HV$272=list!$D$3,'Box Calculation'!HV$279&lt;&gt;"h",$E345&lt;&gt;0),0,IF(AND(HV$273=list!$D$2,$E345&lt;&gt;0,TRUNC(VLOOKUP($E345,'Container Panel'!$B$41:$Z$100,$D345,0)/(VLOOKUP(HV$276,UI!$A$12:$O$51,VLOOKUP(HV$279,$B$276:$C$278,2,0),0)/1000))&gt;0),1,TRUNC(VLOOKUP($E345,'Container Panel'!$B$41:$Z$100,$D345,0)/(VLOOKUP(HV$276,UI!$A$12:$O$51,VLOOKUP(HV$279,$B$276:$C$278,2,0),0)/1000)))),"")</f>
        <v/>
      </c>
      <c r="HW345" s="145" t="str">
        <f>IFERROR(IF(AND(HW$272=list!$D$3,'Box Calculation'!HW$279&lt;&gt;"h",$E345&lt;&gt;0),0,IF(AND(HW$273=list!$D$2,$E345&lt;&gt;0,TRUNC(VLOOKUP($E345,'Container Panel'!$B$41:$Z$100,$D345,0)/(VLOOKUP(HW$276,UI!$A$12:$O$51,VLOOKUP(HW$279,$B$276:$C$278,2,0),0)/1000))&gt;0),1,TRUNC(VLOOKUP($E345,'Container Panel'!$B$41:$Z$100,$D345,0)/(VLOOKUP(HW$276,UI!$A$12:$O$51,VLOOKUP(HW$279,$B$276:$C$278,2,0),0)/1000)))),"")</f>
        <v/>
      </c>
      <c r="HX345" s="145" t="str">
        <f>IFERROR(IF(AND(HX$272=list!$D$3,'Box Calculation'!HX$279&lt;&gt;"h",$E345&lt;&gt;0),0,IF(AND(HX$273=list!$D$2,$E345&lt;&gt;0,TRUNC(VLOOKUP($E345,'Container Panel'!$B$41:$Z$100,$D345,0)/(VLOOKUP(HX$276,UI!$A$12:$O$51,VLOOKUP(HX$279,$B$276:$C$278,2,0),0)/1000))&gt;0),1,TRUNC(VLOOKUP($E345,'Container Panel'!$B$41:$Z$100,$D345,0)/(VLOOKUP(HX$276,UI!$A$12:$O$51,VLOOKUP(HX$279,$B$276:$C$278,2,0),0)/1000)))),"")</f>
        <v/>
      </c>
      <c r="HY345" s="145" t="str">
        <f>IFERROR(IF(AND(HY$272=list!$D$3,'Box Calculation'!HY$279&lt;&gt;"h",$E345&lt;&gt;0),0,IF(AND(HY$273=list!$D$2,$E345&lt;&gt;0,TRUNC(VLOOKUP($E345,'Container Panel'!$B$41:$Z$100,$D345,0)/(VLOOKUP(HY$276,UI!$A$12:$O$51,VLOOKUP(HY$279,$B$276:$C$278,2,0),0)/1000))&gt;0),1,TRUNC(VLOOKUP($E345,'Container Panel'!$B$41:$Z$100,$D345,0)/(VLOOKUP(HY$276,UI!$A$12:$O$51,VLOOKUP(HY$279,$B$276:$C$278,2,0),0)/1000)))),"")</f>
        <v/>
      </c>
      <c r="HZ345" s="145" t="str">
        <f>IFERROR(IF(AND(HZ$272=list!$D$3,'Box Calculation'!HZ$279&lt;&gt;"h",$E345&lt;&gt;0),0,IF(AND(HZ$273=list!$D$2,$E345&lt;&gt;0,TRUNC(VLOOKUP($E345,'Container Panel'!$B$41:$Z$100,$D345,0)/(VLOOKUP(HZ$276,UI!$A$12:$O$51,VLOOKUP(HZ$279,$B$276:$C$278,2,0),0)/1000))&gt;0),1,TRUNC(VLOOKUP($E345,'Container Panel'!$B$41:$Z$100,$D345,0)/(VLOOKUP(HZ$276,UI!$A$12:$O$51,VLOOKUP(HZ$279,$B$276:$C$278,2,0),0)/1000)))),"")</f>
        <v/>
      </c>
      <c r="IA345" s="145" t="str">
        <f>IFERROR(IF(AND(IA$272=list!$D$3,'Box Calculation'!IA$279&lt;&gt;"h",$E345&lt;&gt;0),0,IF(AND(IA$273=list!$D$2,$E345&lt;&gt;0,TRUNC(VLOOKUP($E345,'Container Panel'!$B$41:$Z$100,$D345,0)/(VLOOKUP(IA$276,UI!$A$12:$O$51,VLOOKUP(IA$279,$B$276:$C$278,2,0),0)/1000))&gt;0),1,TRUNC(VLOOKUP($E345,'Container Panel'!$B$41:$Z$100,$D345,0)/(VLOOKUP(IA$276,UI!$A$12:$O$51,VLOOKUP(IA$279,$B$276:$C$278,2,0),0)/1000)))),"")</f>
        <v/>
      </c>
      <c r="IB345" s="145" t="str">
        <f>IFERROR(IF(AND(IB$272=list!$D$3,'Box Calculation'!IB$279&lt;&gt;"h",$E345&lt;&gt;0),0,IF(AND(IB$273=list!$D$2,$E345&lt;&gt;0,TRUNC(VLOOKUP($E345,'Container Panel'!$B$41:$Z$100,$D345,0)/(VLOOKUP(IB$276,UI!$A$12:$O$51,VLOOKUP(IB$279,$B$276:$C$278,2,0),0)/1000))&gt;0),1,TRUNC(VLOOKUP($E345,'Container Panel'!$B$41:$Z$100,$D345,0)/(VLOOKUP(IB$276,UI!$A$12:$O$51,VLOOKUP(IB$279,$B$276:$C$278,2,0),0)/1000)))),"")</f>
        <v/>
      </c>
      <c r="IC345" s="145" t="str">
        <f>IFERROR(IF(AND(IC$272=list!$D$3,'Box Calculation'!IC$279&lt;&gt;"h",$E345&lt;&gt;0),0,IF(AND(IC$273=list!$D$2,$E345&lt;&gt;0,TRUNC(VLOOKUP($E345,'Container Panel'!$B$41:$Z$100,$D345,0)/(VLOOKUP(IC$276,UI!$A$12:$O$51,VLOOKUP(IC$279,$B$276:$C$278,2,0),0)/1000))&gt;0),1,TRUNC(VLOOKUP($E345,'Container Panel'!$B$41:$Z$100,$D345,0)/(VLOOKUP(IC$276,UI!$A$12:$O$51,VLOOKUP(IC$279,$B$276:$C$278,2,0),0)/1000)))),"")</f>
        <v/>
      </c>
      <c r="ID345" s="145" t="str">
        <f>IFERROR(IF(AND(ID$272=list!$D$3,'Box Calculation'!ID$279&lt;&gt;"h",$E345&lt;&gt;0),0,IF(AND(ID$273=list!$D$2,$E345&lt;&gt;0,TRUNC(VLOOKUP($E345,'Container Panel'!$B$41:$Z$100,$D345,0)/(VLOOKUP(ID$276,UI!$A$12:$O$51,VLOOKUP(ID$279,$B$276:$C$278,2,0),0)/1000))&gt;0),1,TRUNC(VLOOKUP($E345,'Container Panel'!$B$41:$Z$100,$D345,0)/(VLOOKUP(ID$276,UI!$A$12:$O$51,VLOOKUP(ID$279,$B$276:$C$278,2,0),0)/1000)))),"")</f>
        <v/>
      </c>
      <c r="IE345" s="145" t="str">
        <f>IFERROR(IF(AND(IE$272=list!$D$3,'Box Calculation'!IE$279&lt;&gt;"h",$E345&lt;&gt;0),0,IF(AND(IE$273=list!$D$2,$E345&lt;&gt;0,TRUNC(VLOOKUP($E345,'Container Panel'!$B$41:$Z$100,$D345,0)/(VLOOKUP(IE$276,UI!$A$12:$O$51,VLOOKUP(IE$279,$B$276:$C$278,2,0),0)/1000))&gt;0),1,TRUNC(VLOOKUP($E345,'Container Panel'!$B$41:$Z$100,$D345,0)/(VLOOKUP(IE$276,UI!$A$12:$O$51,VLOOKUP(IE$279,$B$276:$C$278,2,0),0)/1000)))),"")</f>
        <v/>
      </c>
      <c r="IF345" s="145" t="str">
        <f>IFERROR(IF(AND(IF$272=list!$D$3,'Box Calculation'!IF$279&lt;&gt;"h",$E345&lt;&gt;0),0,IF(AND(IF$273=list!$D$2,$E345&lt;&gt;0,TRUNC(VLOOKUP($E345,'Container Panel'!$B$41:$Z$100,$D345,0)/(VLOOKUP(IF$276,UI!$A$12:$O$51,VLOOKUP(IF$279,$B$276:$C$278,2,0),0)/1000))&gt;0),1,TRUNC(VLOOKUP($E345,'Container Panel'!$B$41:$Z$100,$D345,0)/(VLOOKUP(IF$276,UI!$A$12:$O$51,VLOOKUP(IF$279,$B$276:$C$278,2,0),0)/1000)))),"")</f>
        <v/>
      </c>
      <c r="IG345" s="145" t="str">
        <f>IFERROR(IF(AND(IG$272=list!$D$3,'Box Calculation'!IG$279&lt;&gt;"h",$E345&lt;&gt;0),0,IF(AND(IG$273=list!$D$2,$E345&lt;&gt;0,TRUNC(VLOOKUP($E345,'Container Panel'!$B$41:$Z$100,$D345,0)/(VLOOKUP(IG$276,UI!$A$12:$O$51,VLOOKUP(IG$279,$B$276:$C$278,2,0),0)/1000))&gt;0),1,TRUNC(VLOOKUP($E345,'Container Panel'!$B$41:$Z$100,$D345,0)/(VLOOKUP(IG$276,UI!$A$12:$O$51,VLOOKUP(IG$279,$B$276:$C$278,2,0),0)/1000)))),"")</f>
        <v/>
      </c>
      <c r="IH345" s="145" t="str">
        <f>IFERROR(IF(AND(IH$272=list!$D$3,'Box Calculation'!IH$279&lt;&gt;"h",$E345&lt;&gt;0),0,IF(AND(IH$273=list!$D$2,$E345&lt;&gt;0,TRUNC(VLOOKUP($E345,'Container Panel'!$B$41:$Z$100,$D345,0)/(VLOOKUP(IH$276,UI!$A$12:$O$51,VLOOKUP(IH$279,$B$276:$C$278,2,0),0)/1000))&gt;0),1,TRUNC(VLOOKUP($E345,'Container Panel'!$B$41:$Z$100,$D345,0)/(VLOOKUP(IH$276,UI!$A$12:$O$51,VLOOKUP(IH$279,$B$276:$C$278,2,0),0)/1000)))),"")</f>
        <v/>
      </c>
      <c r="II345" s="145" t="str">
        <f>IFERROR(IF(AND(II$272=list!$D$3,'Box Calculation'!II$279&lt;&gt;"h",$E345&lt;&gt;0),0,IF(AND(II$273=list!$D$2,$E345&lt;&gt;0,TRUNC(VLOOKUP($E345,'Container Panel'!$B$41:$Z$100,$D345,0)/(VLOOKUP(II$276,UI!$A$12:$O$51,VLOOKUP(II$279,$B$276:$C$278,2,0),0)/1000))&gt;0),1,TRUNC(VLOOKUP($E345,'Container Panel'!$B$41:$Z$100,$D345,0)/(VLOOKUP(II$276,UI!$A$12:$O$51,VLOOKUP(II$279,$B$276:$C$278,2,0),0)/1000)))),"")</f>
        <v/>
      </c>
      <c r="IJ345" s="145" t="str">
        <f>IFERROR(IF(AND(IJ$272=list!$D$3,'Box Calculation'!IJ$279&lt;&gt;"h",$E345&lt;&gt;0),0,IF(AND(IJ$273=list!$D$2,$E345&lt;&gt;0,TRUNC(VLOOKUP($E345,'Container Panel'!$B$41:$Z$100,$D345,0)/(VLOOKUP(IJ$276,UI!$A$12:$O$51,VLOOKUP(IJ$279,$B$276:$C$278,2,0),0)/1000))&gt;0),1,TRUNC(VLOOKUP($E345,'Container Panel'!$B$41:$Z$100,$D345,0)/(VLOOKUP(IJ$276,UI!$A$12:$O$51,VLOOKUP(IJ$279,$B$276:$C$278,2,0),0)/1000)))),"")</f>
        <v/>
      </c>
      <c r="IK345" s="145" t="str">
        <f>IFERROR(IF(AND(IK$272=list!$D$3,'Box Calculation'!IK$279&lt;&gt;"h",$E345&lt;&gt;0),0,IF(AND(IK$273=list!$D$2,$E345&lt;&gt;0,TRUNC(VLOOKUP($E345,'Container Panel'!$B$41:$Z$100,$D345,0)/(VLOOKUP(IK$276,UI!$A$12:$O$51,VLOOKUP(IK$279,$B$276:$C$278,2,0),0)/1000))&gt;0),1,TRUNC(VLOOKUP($E345,'Container Panel'!$B$41:$Z$100,$D345,0)/(VLOOKUP(IK$276,UI!$A$12:$O$51,VLOOKUP(IK$279,$B$276:$C$278,2,0),0)/1000)))),"")</f>
        <v/>
      </c>
      <c r="IL345" s="145" t="str">
        <f>IFERROR(IF(AND(IL$272=list!$D$3,'Box Calculation'!IL$279&lt;&gt;"h",$E345&lt;&gt;0),0,IF(AND(IL$273=list!$D$2,$E345&lt;&gt;0,TRUNC(VLOOKUP($E345,'Container Panel'!$B$41:$Z$100,$D345,0)/(VLOOKUP(IL$276,UI!$A$12:$O$51,VLOOKUP(IL$279,$B$276:$C$278,2,0),0)/1000))&gt;0),1,TRUNC(VLOOKUP($E345,'Container Panel'!$B$41:$Z$100,$D345,0)/(VLOOKUP(IL$276,UI!$A$12:$O$51,VLOOKUP(IL$279,$B$276:$C$278,2,0),0)/1000)))),"")</f>
        <v/>
      </c>
    </row>
    <row r="346" spans="2:246">
      <c r="B346" s="74">
        <v>66</v>
      </c>
      <c r="C346" s="74">
        <f t="shared" si="195"/>
        <v>23</v>
      </c>
      <c r="D346" s="163">
        <f>MOD(B346,3)+'Container Panel'!$Q$38</f>
        <v>16</v>
      </c>
      <c r="E346" s="143">
        <f t="shared" si="194"/>
        <v>0</v>
      </c>
      <c r="F346" s="144" t="s">
        <v>75</v>
      </c>
      <c r="G346" s="145" t="str">
        <f>IFERROR(TRUNC(VLOOKUP($E346,'Container Panel'!$B$41:$Z$100,$D346,0)/(VLOOKUP(G$276,UI!$A$12:$O$51,VLOOKUP(G$277,$B$276:$C$278,2,0),0)/1000)),"")</f>
        <v/>
      </c>
      <c r="H346" s="145" t="str">
        <f>IFERROR(TRUNC(VLOOKUP($E346,'Container Panel'!$B$41:$Z$100,$D346,0)/(VLOOKUP(H$276,UI!$A$12:$O$51,VLOOKUP(H$277,$B$276:$C$278,2,0),0)/1000)),"")</f>
        <v/>
      </c>
      <c r="I346" s="145" t="str">
        <f>IFERROR(TRUNC(VLOOKUP($E346,'Container Panel'!$B$41:$Z$100,$D346,0)/(VLOOKUP(I$276,UI!$A$12:$O$51,VLOOKUP(I$277,$B$276:$C$278,2,0),0)/1000)),"")</f>
        <v/>
      </c>
      <c r="J346" s="145" t="str">
        <f>IFERROR(TRUNC(VLOOKUP($E346,'Container Panel'!$B$41:$Z$100,$D346,0)/(VLOOKUP(J$276,UI!$A$12:$O$51,VLOOKUP(J$277,$B$276:$C$278,2,0),0)/1000)),"")</f>
        <v/>
      </c>
      <c r="K346" s="145" t="str">
        <f>IFERROR(TRUNC(VLOOKUP($E346,'Container Panel'!$B$41:$Z$100,$D346,0)/(VLOOKUP(K$276,UI!$A$12:$O$51,VLOOKUP(K$277,$B$276:$C$278,2,0),0)/1000)),"")</f>
        <v/>
      </c>
      <c r="L346" s="145" t="str">
        <f>IFERROR(TRUNC(VLOOKUP($E346,'Container Panel'!$B$41:$Z$100,$D346,0)/(VLOOKUP(L$276,UI!$A$12:$O$51,VLOOKUP(L$277,$B$276:$C$278,2,0),0)/1000)),"")</f>
        <v/>
      </c>
      <c r="M346" s="145" t="str">
        <f>IFERROR(TRUNC(VLOOKUP($E346,'Container Panel'!$B$41:$Z$100,$D346,0)/(VLOOKUP(M$276,UI!$A$12:$O$51,VLOOKUP(M$277,$B$276:$C$278,2,0),0)/1000)),"")</f>
        <v/>
      </c>
      <c r="N346" s="145" t="str">
        <f>IFERROR(TRUNC(VLOOKUP($E346,'Container Panel'!$B$41:$Z$100,$D346,0)/(VLOOKUP(N$276,UI!$A$12:$O$51,VLOOKUP(N$277,$B$276:$C$278,2,0),0)/1000)),"")</f>
        <v/>
      </c>
      <c r="O346" s="145" t="str">
        <f>IFERROR(TRUNC(VLOOKUP($E346,'Container Panel'!$B$41:$Z$100,$D346,0)/(VLOOKUP(O$276,UI!$A$12:$O$51,VLOOKUP(O$277,$B$276:$C$278,2,0),0)/1000)),"")</f>
        <v/>
      </c>
      <c r="P346" s="145" t="str">
        <f>IFERROR(TRUNC(VLOOKUP($E346,'Container Panel'!$B$41:$Z$100,$D346,0)/(VLOOKUP(P$276,UI!$A$12:$O$51,VLOOKUP(P$277,$B$276:$C$278,2,0),0)/1000)),"")</f>
        <v/>
      </c>
      <c r="Q346" s="145" t="str">
        <f>IFERROR(TRUNC(VLOOKUP($E346,'Container Panel'!$B$41:$Z$100,$D346,0)/(VLOOKUP(Q$276,UI!$A$12:$O$51,VLOOKUP(Q$277,$B$276:$C$278,2,0),0)/1000)),"")</f>
        <v/>
      </c>
      <c r="R346" s="145" t="str">
        <f>IFERROR(TRUNC(VLOOKUP($E346,'Container Panel'!$B$41:$Z$100,$D346,0)/(VLOOKUP(R$276,UI!$A$12:$O$51,VLOOKUP(R$277,$B$276:$C$278,2,0),0)/1000)),"")</f>
        <v/>
      </c>
      <c r="S346" s="145" t="str">
        <f>IFERROR(TRUNC(VLOOKUP($E346,'Container Panel'!$B$41:$Z$100,$D346,0)/(VLOOKUP(S$276,UI!$A$12:$O$51,VLOOKUP(S$277,$B$276:$C$278,2,0),0)/1000)),"")</f>
        <v/>
      </c>
      <c r="T346" s="145" t="str">
        <f>IFERROR(TRUNC(VLOOKUP($E346,'Container Panel'!$B$41:$Z$100,$D346,0)/(VLOOKUP(T$276,UI!$A$12:$O$51,VLOOKUP(T$277,$B$276:$C$278,2,0),0)/1000)),"")</f>
        <v/>
      </c>
      <c r="U346" s="145" t="str">
        <f>IFERROR(TRUNC(VLOOKUP($E346,'Container Panel'!$B$41:$Z$100,$D346,0)/(VLOOKUP(U$276,UI!$A$12:$O$51,VLOOKUP(U$277,$B$276:$C$278,2,0),0)/1000)),"")</f>
        <v/>
      </c>
      <c r="V346" s="145" t="str">
        <f>IFERROR(TRUNC(VLOOKUP($E346,'Container Panel'!$B$41:$Z$100,$D346,0)/(VLOOKUP(V$276,UI!$A$12:$O$51,VLOOKUP(V$277,$B$276:$C$278,2,0),0)/1000)),"")</f>
        <v/>
      </c>
      <c r="W346" s="145" t="str">
        <f>IFERROR(TRUNC(VLOOKUP($E346,'Container Panel'!$B$41:$Z$100,$D346,0)/(VLOOKUP(W$276,UI!$A$12:$O$51,VLOOKUP(W$277,$B$276:$C$278,2,0),0)/1000)),"")</f>
        <v/>
      </c>
      <c r="X346" s="145" t="str">
        <f>IFERROR(TRUNC(VLOOKUP($E346,'Container Panel'!$B$41:$Z$100,$D346,0)/(VLOOKUP(X$276,UI!$A$12:$O$51,VLOOKUP(X$277,$B$276:$C$278,2,0),0)/1000)),"")</f>
        <v/>
      </c>
      <c r="Y346" s="145" t="str">
        <f>IFERROR(TRUNC(VLOOKUP($E346,'Container Panel'!$B$41:$Z$100,$D346,0)/(VLOOKUP(Y$276,UI!$A$12:$O$51,VLOOKUP(Y$277,$B$276:$C$278,2,0),0)/1000)),"")</f>
        <v/>
      </c>
      <c r="Z346" s="145" t="str">
        <f>IFERROR(TRUNC(VLOOKUP($E346,'Container Panel'!$B$41:$Z$100,$D346,0)/(VLOOKUP(Z$276,UI!$A$12:$O$51,VLOOKUP(Z$277,$B$276:$C$278,2,0),0)/1000)),"")</f>
        <v/>
      </c>
      <c r="AA346" s="145" t="str">
        <f>IFERROR(TRUNC(VLOOKUP($E346,'Container Panel'!$B$41:$Z$100,$D346,0)/(VLOOKUP(AA$276,UI!$A$12:$O$51,VLOOKUP(AA$277,$B$276:$C$278,2,0),0)/1000)),"")</f>
        <v/>
      </c>
      <c r="AB346" s="145" t="str">
        <f>IFERROR(TRUNC(VLOOKUP($E346,'Container Panel'!$B$41:$Z$100,$D346,0)/(VLOOKUP(AB$276,UI!$A$12:$O$51,VLOOKUP(AB$277,$B$276:$C$278,2,0),0)/1000)),"")</f>
        <v/>
      </c>
      <c r="AC346" s="145" t="str">
        <f>IFERROR(TRUNC(VLOOKUP($E346,'Container Panel'!$B$41:$Z$100,$D346,0)/(VLOOKUP(AC$276,UI!$A$12:$O$51,VLOOKUP(AC$277,$B$276:$C$278,2,0),0)/1000)),"")</f>
        <v/>
      </c>
      <c r="AD346" s="145" t="str">
        <f>IFERROR(TRUNC(VLOOKUP($E346,'Container Panel'!$B$41:$Z$100,$D346,0)/(VLOOKUP(AD$276,UI!$A$12:$O$51,VLOOKUP(AD$277,$B$276:$C$278,2,0),0)/1000)),"")</f>
        <v/>
      </c>
      <c r="AE346" s="145" t="str">
        <f>IFERROR(TRUNC(VLOOKUP($E346,'Container Panel'!$B$41:$Z$100,$D346,0)/(VLOOKUP(AE$276,UI!$A$12:$O$51,VLOOKUP(AE$277,$B$276:$C$278,2,0),0)/1000)),"")</f>
        <v/>
      </c>
      <c r="AF346" s="145" t="str">
        <f>IFERROR(TRUNC(VLOOKUP($E346,'Container Panel'!$B$41:$Z$100,$D346,0)/(VLOOKUP(AF$276,UI!$A$12:$O$51,VLOOKUP(AF$277,$B$276:$C$278,2,0),0)/1000)),"")</f>
        <v/>
      </c>
      <c r="AG346" s="145" t="str">
        <f>IFERROR(TRUNC(VLOOKUP($E346,'Container Panel'!$B$41:$Z$100,$D346,0)/(VLOOKUP(AG$276,UI!$A$12:$O$51,VLOOKUP(AG$277,$B$276:$C$278,2,0),0)/1000)),"")</f>
        <v/>
      </c>
      <c r="AH346" s="145" t="str">
        <f>IFERROR(TRUNC(VLOOKUP($E346,'Container Panel'!$B$41:$Z$100,$D346,0)/(VLOOKUP(AH$276,UI!$A$12:$O$51,VLOOKUP(AH$277,$B$276:$C$278,2,0),0)/1000)),"")</f>
        <v/>
      </c>
      <c r="AI346" s="145" t="str">
        <f>IFERROR(TRUNC(VLOOKUP($E346,'Container Panel'!$B$41:$Z$100,$D346,0)/(VLOOKUP(AI$276,UI!$A$12:$O$51,VLOOKUP(AI$277,$B$276:$C$278,2,0),0)/1000)),"")</f>
        <v/>
      </c>
      <c r="AJ346" s="145" t="str">
        <f>IFERROR(TRUNC(VLOOKUP($E346,'Container Panel'!$B$41:$Z$100,$D346,0)/(VLOOKUP(AJ$276,UI!$A$12:$O$51,VLOOKUP(AJ$277,$B$276:$C$278,2,0),0)/1000)),"")</f>
        <v/>
      </c>
      <c r="AK346" s="145" t="str">
        <f>IFERROR(TRUNC(VLOOKUP($E346,'Container Panel'!$B$41:$Z$100,$D346,0)/(VLOOKUP(AK$276,UI!$A$12:$O$51,VLOOKUP(AK$277,$B$276:$C$278,2,0),0)/1000)),"")</f>
        <v/>
      </c>
      <c r="AL346" s="145" t="str">
        <f>IFERROR(TRUNC(VLOOKUP($E346,'Container Panel'!$B$41:$Z$100,$D346,0)/(VLOOKUP(AL$276,UI!$A$12:$O$51,VLOOKUP(AL$277,$B$276:$C$278,2,0),0)/1000)),"")</f>
        <v/>
      </c>
      <c r="AM346" s="145" t="str">
        <f>IFERROR(TRUNC(VLOOKUP($E346,'Container Panel'!$B$41:$Z$100,$D346,0)/(VLOOKUP(AM$276,UI!$A$12:$O$51,VLOOKUP(AM$277,$B$276:$C$278,2,0),0)/1000)),"")</f>
        <v/>
      </c>
      <c r="AN346" s="145" t="str">
        <f>IFERROR(TRUNC(VLOOKUP($E346,'Container Panel'!$B$41:$Z$100,$D346,0)/(VLOOKUP(AN$276,UI!$A$12:$O$51,VLOOKUP(AN$277,$B$276:$C$278,2,0),0)/1000)),"")</f>
        <v/>
      </c>
      <c r="AO346" s="145" t="str">
        <f>IFERROR(TRUNC(VLOOKUP($E346,'Container Panel'!$B$41:$Z$100,$D346,0)/(VLOOKUP(AO$276,UI!$A$12:$O$51,VLOOKUP(AO$277,$B$276:$C$278,2,0),0)/1000)),"")</f>
        <v/>
      </c>
      <c r="AP346" s="145" t="str">
        <f>IFERROR(TRUNC(VLOOKUP($E346,'Container Panel'!$B$41:$Z$100,$D346,0)/(VLOOKUP(AP$276,UI!$A$12:$O$51,VLOOKUP(AP$277,$B$276:$C$278,2,0),0)/1000)),"")</f>
        <v/>
      </c>
      <c r="AQ346" s="145" t="str">
        <f>IFERROR(TRUNC(VLOOKUP($E346,'Container Panel'!$B$41:$Z$100,$D346,0)/(VLOOKUP(AQ$276,UI!$A$12:$O$51,VLOOKUP(AQ$277,$B$276:$C$278,2,0),0)/1000)),"")</f>
        <v/>
      </c>
      <c r="AR346" s="145" t="str">
        <f>IFERROR(TRUNC(VLOOKUP($E346,'Container Panel'!$B$41:$Z$100,$D346,0)/(VLOOKUP(AR$276,UI!$A$12:$O$51,VLOOKUP(AR$277,$B$276:$C$278,2,0),0)/1000)),"")</f>
        <v/>
      </c>
      <c r="AS346" s="145" t="str">
        <f>IFERROR(TRUNC(VLOOKUP($E346,'Container Panel'!$B$41:$Z$100,$D346,0)/(VLOOKUP(AS$276,UI!$A$12:$O$51,VLOOKUP(AS$277,$B$276:$C$278,2,0),0)/1000)),"")</f>
        <v/>
      </c>
      <c r="AT346" s="145" t="str">
        <f>IFERROR(TRUNC(VLOOKUP($E346,'Container Panel'!$B$41:$Z$100,$D346,0)/(VLOOKUP(AT$276,UI!$A$12:$O$51,VLOOKUP(AT$277,$B$276:$C$278,2,0),0)/1000)),"")</f>
        <v/>
      </c>
      <c r="AU346" s="145" t="str">
        <f>IFERROR(TRUNC(VLOOKUP($E346,'Container Panel'!$B$41:$Z$100,$D346,0)/(VLOOKUP(AU$276,UI!$A$12:$O$51,VLOOKUP(AU$277,$B$276:$C$278,2,0),0)/1000)),"")</f>
        <v/>
      </c>
      <c r="AV346" s="145" t="str">
        <f>IFERROR(TRUNC(VLOOKUP($E346,'Container Panel'!$B$41:$Z$100,$D346,0)/(VLOOKUP(AV$276,UI!$A$12:$O$51,VLOOKUP(AV$277,$B$276:$C$278,2,0),0)/1000)),"")</f>
        <v/>
      </c>
      <c r="AW346" s="145" t="str">
        <f>IFERROR(TRUNC(VLOOKUP($E346,'Container Panel'!$B$41:$Z$100,$D346,0)/(VLOOKUP(AW$276,UI!$A$12:$O$51,VLOOKUP(AW$277,$B$276:$C$278,2,0),0)/1000)),"")</f>
        <v/>
      </c>
      <c r="AX346" s="145" t="str">
        <f>IFERROR(TRUNC(VLOOKUP($E346,'Container Panel'!$B$41:$Z$100,$D346,0)/(VLOOKUP(AX$276,UI!$A$12:$O$51,VLOOKUP(AX$277,$B$276:$C$278,2,0),0)/1000)),"")</f>
        <v/>
      </c>
      <c r="AY346" s="145" t="str">
        <f>IFERROR(TRUNC(VLOOKUP($E346,'Container Panel'!$B$41:$Z$100,$D346,0)/(VLOOKUP(AY$276,UI!$A$12:$O$51,VLOOKUP(AY$277,$B$276:$C$278,2,0),0)/1000)),"")</f>
        <v/>
      </c>
      <c r="AZ346" s="145" t="str">
        <f>IFERROR(TRUNC(VLOOKUP($E346,'Container Panel'!$B$41:$Z$100,$D346,0)/(VLOOKUP(AZ$276,UI!$A$12:$O$51,VLOOKUP(AZ$277,$B$276:$C$278,2,0),0)/1000)),"")</f>
        <v/>
      </c>
      <c r="BA346" s="145" t="str">
        <f>IFERROR(TRUNC(VLOOKUP($E346,'Container Panel'!$B$41:$Z$100,$D346,0)/(VLOOKUP(BA$276,UI!$A$12:$O$51,VLOOKUP(BA$277,$B$276:$C$278,2,0),0)/1000)),"")</f>
        <v/>
      </c>
      <c r="BB346" s="145" t="str">
        <f>IFERROR(TRUNC(VLOOKUP($E346,'Container Panel'!$B$41:$Z$100,$D346,0)/(VLOOKUP(BB$276,UI!$A$12:$O$51,VLOOKUP(BB$277,$B$276:$C$278,2,0),0)/1000)),"")</f>
        <v/>
      </c>
      <c r="BC346" s="145" t="str">
        <f>IFERROR(TRUNC(VLOOKUP($E346,'Container Panel'!$B$41:$Z$100,$D346,0)/(VLOOKUP(BC$276,UI!$A$12:$O$51,VLOOKUP(BC$277,$B$276:$C$278,2,0),0)/1000)),"")</f>
        <v/>
      </c>
      <c r="BD346" s="145" t="str">
        <f>IFERROR(TRUNC(VLOOKUP($E346,'Container Panel'!$B$41:$Z$100,$D346,0)/(VLOOKUP(BD$276,UI!$A$12:$O$51,VLOOKUP(BD$277,$B$276:$C$278,2,0),0)/1000)),"")</f>
        <v/>
      </c>
      <c r="BE346" s="145" t="str">
        <f>IFERROR(TRUNC(VLOOKUP($E346,'Container Panel'!$B$41:$Z$100,$D346,0)/(VLOOKUP(BE$276,UI!$A$12:$O$51,VLOOKUP(BE$277,$B$276:$C$278,2,0),0)/1000)),"")</f>
        <v/>
      </c>
      <c r="BF346" s="145" t="str">
        <f>IFERROR(TRUNC(VLOOKUP($E346,'Container Panel'!$B$41:$Z$100,$D346,0)/(VLOOKUP(BF$276,UI!$A$12:$O$51,VLOOKUP(BF$277,$B$276:$C$278,2,0),0)/1000)),"")</f>
        <v/>
      </c>
      <c r="BG346" s="145" t="str">
        <f>IFERROR(TRUNC(VLOOKUP($E346,'Container Panel'!$B$41:$Z$100,$D346,0)/(VLOOKUP(BG$276,UI!$A$12:$O$51,VLOOKUP(BG$277,$B$276:$C$278,2,0),0)/1000)),"")</f>
        <v/>
      </c>
      <c r="BH346" s="145" t="str">
        <f>IFERROR(TRUNC(VLOOKUP($E346,'Container Panel'!$B$41:$Z$100,$D346,0)/(VLOOKUP(BH$276,UI!$A$12:$O$51,VLOOKUP(BH$277,$B$276:$C$278,2,0),0)/1000)),"")</f>
        <v/>
      </c>
      <c r="BI346" s="145" t="str">
        <f>IFERROR(TRUNC(VLOOKUP($E346,'Container Panel'!$B$41:$Z$100,$D346,0)/(VLOOKUP(BI$276,UI!$A$12:$O$51,VLOOKUP(BI$277,$B$276:$C$278,2,0),0)/1000)),"")</f>
        <v/>
      </c>
      <c r="BJ346" s="145" t="str">
        <f>IFERROR(TRUNC(VLOOKUP($E346,'Container Panel'!$B$41:$Z$100,$D346,0)/(VLOOKUP(BJ$276,UI!$A$12:$O$51,VLOOKUP(BJ$277,$B$276:$C$278,2,0),0)/1000)),"")</f>
        <v/>
      </c>
      <c r="BK346" s="145" t="str">
        <f>IFERROR(TRUNC(VLOOKUP($E346,'Container Panel'!$B$41:$Z$100,$D346,0)/(VLOOKUP(BK$276,UI!$A$12:$O$51,VLOOKUP(BK$277,$B$276:$C$278,2,0),0)/1000)),"")</f>
        <v/>
      </c>
      <c r="BL346" s="145" t="str">
        <f>IFERROR(TRUNC(VLOOKUP($E346,'Container Panel'!$B$41:$Z$100,$D346,0)/(VLOOKUP(BL$276,UI!$A$12:$O$51,VLOOKUP(BL$277,$B$276:$C$278,2,0),0)/1000)),"")</f>
        <v/>
      </c>
      <c r="BM346" s="145" t="str">
        <f>IFERROR(TRUNC(VLOOKUP($E346,'Container Panel'!$B$41:$Z$100,$D346,0)/(VLOOKUP(BM$276,UI!$A$12:$O$51,VLOOKUP(BM$277,$B$276:$C$278,2,0),0)/1000)),"")</f>
        <v/>
      </c>
      <c r="BN346" s="145" t="str">
        <f>IFERROR(TRUNC(VLOOKUP($E346,'Container Panel'!$B$41:$Z$100,$D346,0)/(VLOOKUP(BN$276,UI!$A$12:$O$51,VLOOKUP(BN$277,$B$276:$C$278,2,0),0)/1000)),"")</f>
        <v/>
      </c>
      <c r="BO346" s="145" t="str">
        <f>IFERROR(TRUNC(VLOOKUP($E346,'Container Panel'!$B$41:$Z$100,$D346,0)/(VLOOKUP(BO$276,UI!$A$12:$O$51,VLOOKUP(BO$277,$B$276:$C$278,2,0),0)/1000)),"")</f>
        <v/>
      </c>
      <c r="BP346" s="145" t="str">
        <f>IFERROR(TRUNC(VLOOKUP($E346,'Container Panel'!$B$41:$Z$100,$D346,0)/(VLOOKUP(BP$276,UI!$A$12:$O$51,VLOOKUP(BP$277,$B$276:$C$278,2,0),0)/1000)),"")</f>
        <v/>
      </c>
      <c r="BQ346" s="145" t="str">
        <f>IFERROR(TRUNC(VLOOKUP($E346,'Container Panel'!$B$41:$Z$100,$D346,0)/(VLOOKUP(BQ$276,UI!$A$12:$O$51,VLOOKUP(BQ$277,$B$276:$C$278,2,0),0)/1000)),"")</f>
        <v/>
      </c>
      <c r="BR346" s="145" t="str">
        <f>IFERROR(TRUNC(VLOOKUP($E346,'Container Panel'!$B$41:$Z$100,$D346,0)/(VLOOKUP(BR$276,UI!$A$12:$O$51,VLOOKUP(BR$277,$B$276:$C$278,2,0),0)/1000)),"")</f>
        <v/>
      </c>
      <c r="BS346" s="145" t="str">
        <f>IFERROR(TRUNC(VLOOKUP($E346,'Container Panel'!$B$41:$Z$100,$D346,0)/(VLOOKUP(BS$276,UI!$A$12:$O$51,VLOOKUP(BS$277,$B$276:$C$278,2,0),0)/1000)),"")</f>
        <v/>
      </c>
      <c r="BT346" s="145" t="str">
        <f>IFERROR(TRUNC(VLOOKUP($E346,'Container Panel'!$B$41:$Z$100,$D346,0)/(VLOOKUP(BT$276,UI!$A$12:$O$51,VLOOKUP(BT$277,$B$276:$C$278,2,0),0)/1000)),"")</f>
        <v/>
      </c>
      <c r="BU346" s="145" t="str">
        <f>IFERROR(TRUNC(VLOOKUP($E346,'Container Panel'!$B$41:$Z$100,$D346,0)/(VLOOKUP(BU$276,UI!$A$12:$O$51,VLOOKUP(BU$277,$B$276:$C$278,2,0),0)/1000)),"")</f>
        <v/>
      </c>
      <c r="BV346" s="145" t="str">
        <f>IFERROR(TRUNC(VLOOKUP($E346,'Container Panel'!$B$41:$Z$100,$D346,0)/(VLOOKUP(BV$276,UI!$A$12:$O$51,VLOOKUP(BV$277,$B$276:$C$278,2,0),0)/1000)),"")</f>
        <v/>
      </c>
      <c r="BW346" s="145" t="str">
        <f>IFERROR(TRUNC(VLOOKUP($E346,'Container Panel'!$B$41:$Z$100,$D346,0)/(VLOOKUP(BW$276,UI!$A$12:$O$51,VLOOKUP(BW$277,$B$276:$C$278,2,0),0)/1000)),"")</f>
        <v/>
      </c>
      <c r="BX346" s="145" t="str">
        <f>IFERROR(TRUNC(VLOOKUP($E346,'Container Panel'!$B$41:$Z$100,$D346,0)/(VLOOKUP(BX$276,UI!$A$12:$O$51,VLOOKUP(BX$277,$B$276:$C$278,2,0),0)/1000)),"")</f>
        <v/>
      </c>
      <c r="BY346" s="145" t="str">
        <f>IFERROR(TRUNC(VLOOKUP($E346,'Container Panel'!$B$41:$Z$100,$D346,0)/(VLOOKUP(BY$276,UI!$A$12:$O$51,VLOOKUP(BY$277,$B$276:$C$278,2,0),0)/1000)),"")</f>
        <v/>
      </c>
      <c r="BZ346" s="145" t="str">
        <f>IFERROR(TRUNC(VLOOKUP($E346,'Container Panel'!$B$41:$Z$100,$D346,0)/(VLOOKUP(BZ$276,UI!$A$12:$O$51,VLOOKUP(BZ$277,$B$276:$C$278,2,0),0)/1000)),"")</f>
        <v/>
      </c>
      <c r="CA346" s="145" t="str">
        <f>IFERROR(TRUNC(VLOOKUP($E346,'Container Panel'!$B$41:$Z$100,$D346,0)/(VLOOKUP(CA$276,UI!$A$12:$O$51,VLOOKUP(CA$277,$B$276:$C$278,2,0),0)/1000)),"")</f>
        <v/>
      </c>
      <c r="CB346" s="145" t="str">
        <f>IFERROR(TRUNC(VLOOKUP($E346,'Container Panel'!$B$41:$Z$100,$D346,0)/(VLOOKUP(CB$276,UI!$A$12:$O$51,VLOOKUP(CB$277,$B$276:$C$278,2,0),0)/1000)),"")</f>
        <v/>
      </c>
      <c r="CC346" s="145" t="str">
        <f>IFERROR(TRUNC(VLOOKUP($E346,'Container Panel'!$B$41:$Z$100,$D346,0)/(VLOOKUP(CC$276,UI!$A$12:$O$51,VLOOKUP(CC$277,$B$276:$C$278,2,0),0)/1000)),"")</f>
        <v/>
      </c>
      <c r="CD346" s="145" t="str">
        <f>IFERROR(TRUNC(VLOOKUP($E346,'Container Panel'!$B$41:$Z$100,$D346,0)/(VLOOKUP(CD$276,UI!$A$12:$O$51,VLOOKUP(CD$277,$B$276:$C$278,2,0),0)/1000)),"")</f>
        <v/>
      </c>
      <c r="CE346" s="145" t="str">
        <f>IFERROR(TRUNC(VLOOKUP($E346,'Container Panel'!$B$41:$Z$100,$D346,0)/(VLOOKUP(CE$276,UI!$A$12:$O$51,VLOOKUP(CE$277,$B$276:$C$278,2,0),0)/1000)),"")</f>
        <v/>
      </c>
      <c r="CF346" s="145" t="str">
        <f>IFERROR(TRUNC(VLOOKUP($E346,'Container Panel'!$B$41:$Z$100,$D346,0)/(VLOOKUP(CF$276,UI!$A$12:$O$51,VLOOKUP(CF$277,$B$276:$C$278,2,0),0)/1000)),"")</f>
        <v/>
      </c>
      <c r="CG346" s="145" t="str">
        <f>IFERROR(TRUNC(VLOOKUP($E346,'Container Panel'!$B$41:$Z$100,$D346,0)/(VLOOKUP(CG$276,UI!$A$12:$O$51,VLOOKUP(CG$277,$B$276:$C$278,2,0),0)/1000)),"")</f>
        <v/>
      </c>
      <c r="CH346" s="145" t="str">
        <f>IFERROR(TRUNC(VLOOKUP($E346,'Container Panel'!$B$41:$Z$100,$D346,0)/(VLOOKUP(CH$276,UI!$A$12:$O$51,VLOOKUP(CH$277,$B$276:$C$278,2,0),0)/1000)),"")</f>
        <v/>
      </c>
      <c r="CI346" s="145" t="str">
        <f>IFERROR(TRUNC(VLOOKUP($E346,'Container Panel'!$B$41:$Z$100,$D346,0)/(VLOOKUP(CI$276,UI!$A$12:$O$51,VLOOKUP(CI$277,$B$276:$C$278,2,0),0)/1000)),"")</f>
        <v/>
      </c>
      <c r="CJ346" s="145" t="str">
        <f>IFERROR(TRUNC(VLOOKUP($E346,'Container Panel'!$B$41:$Z$100,$D346,0)/(VLOOKUP(CJ$276,UI!$A$12:$O$51,VLOOKUP(CJ$277,$B$276:$C$278,2,0),0)/1000)),"")</f>
        <v/>
      </c>
      <c r="CK346" s="145" t="str">
        <f>IFERROR(TRUNC(VLOOKUP($E346,'Container Panel'!$B$41:$Z$100,$D346,0)/(VLOOKUP(CK$276,UI!$A$12:$O$51,VLOOKUP(CK$277,$B$276:$C$278,2,0),0)/1000)),"")</f>
        <v/>
      </c>
      <c r="CL346" s="145" t="str">
        <f>IFERROR(TRUNC(VLOOKUP($E346,'Container Panel'!$B$41:$Z$100,$D346,0)/(VLOOKUP(CL$276,UI!$A$12:$O$51,VLOOKUP(CL$277,$B$276:$C$278,2,0),0)/1000)),"")</f>
        <v/>
      </c>
      <c r="CM346" s="145" t="str">
        <f>IFERROR(TRUNC(VLOOKUP($E346,'Container Panel'!$B$41:$Z$100,$D346,0)/(VLOOKUP(CM$276,UI!$A$12:$O$51,VLOOKUP(CM$277,$B$276:$C$278,2,0),0)/1000)),"")</f>
        <v/>
      </c>
      <c r="CN346" s="145" t="str">
        <f>IFERROR(TRUNC(VLOOKUP($E346,'Container Panel'!$B$41:$Z$100,$D346,0)/(VLOOKUP(CN$276,UI!$A$12:$O$51,VLOOKUP(CN$277,$B$276:$C$278,2,0),0)/1000)),"")</f>
        <v/>
      </c>
      <c r="CO346" s="145" t="str">
        <f>IFERROR(TRUNC(VLOOKUP($E346,'Container Panel'!$B$41:$Z$100,$D346,0)/(VLOOKUP(CO$276,UI!$A$12:$O$51,VLOOKUP(CO$277,$B$276:$C$278,2,0),0)/1000)),"")</f>
        <v/>
      </c>
      <c r="CP346" s="145" t="str">
        <f>IFERROR(TRUNC(VLOOKUP($E346,'Container Panel'!$B$41:$Z$100,$D346,0)/(VLOOKUP(CP$276,UI!$A$12:$O$51,VLOOKUP(CP$277,$B$276:$C$278,2,0),0)/1000)),"")</f>
        <v/>
      </c>
      <c r="CQ346" s="145" t="str">
        <f>IFERROR(TRUNC(VLOOKUP($E346,'Container Panel'!$B$41:$Z$100,$D346,0)/(VLOOKUP(CQ$276,UI!$A$12:$O$51,VLOOKUP(CQ$277,$B$276:$C$278,2,0),0)/1000)),"")</f>
        <v/>
      </c>
      <c r="CR346" s="145" t="str">
        <f>IFERROR(TRUNC(VLOOKUP($E346,'Container Panel'!$B$41:$Z$100,$D346,0)/(VLOOKUP(CR$276,UI!$A$12:$O$51,VLOOKUP(CR$277,$B$276:$C$278,2,0),0)/1000)),"")</f>
        <v/>
      </c>
      <c r="CS346" s="145" t="str">
        <f>IFERROR(TRUNC(VLOOKUP($E346,'Container Panel'!$B$41:$Z$100,$D346,0)/(VLOOKUP(CS$276,UI!$A$12:$O$51,VLOOKUP(CS$277,$B$276:$C$278,2,0),0)/1000)),"")</f>
        <v/>
      </c>
      <c r="CT346" s="145" t="str">
        <f>IFERROR(TRUNC(VLOOKUP($E346,'Container Panel'!$B$41:$Z$100,$D346,0)/(VLOOKUP(CT$276,UI!$A$12:$O$51,VLOOKUP(CT$277,$B$276:$C$278,2,0),0)/1000)),"")</f>
        <v/>
      </c>
      <c r="CU346" s="145" t="str">
        <f>IFERROR(TRUNC(VLOOKUP($E346,'Container Panel'!$B$41:$Z$100,$D346,0)/(VLOOKUP(CU$276,UI!$A$12:$O$51,VLOOKUP(CU$277,$B$276:$C$278,2,0),0)/1000)),"")</f>
        <v/>
      </c>
      <c r="CV346" s="145" t="str">
        <f>IFERROR(TRUNC(VLOOKUP($E346,'Container Panel'!$B$41:$Z$100,$D346,0)/(VLOOKUP(CV$276,UI!$A$12:$O$51,VLOOKUP(CV$277,$B$276:$C$278,2,0),0)/1000)),"")</f>
        <v/>
      </c>
      <c r="CW346" s="145" t="str">
        <f>IFERROR(TRUNC(VLOOKUP($E346,'Container Panel'!$B$41:$Z$100,$D346,0)/(VLOOKUP(CW$276,UI!$A$12:$O$51,VLOOKUP(CW$277,$B$276:$C$278,2,0),0)/1000)),"")</f>
        <v/>
      </c>
      <c r="CX346" s="145" t="str">
        <f>IFERROR(TRUNC(VLOOKUP($E346,'Container Panel'!$B$41:$Z$100,$D346,0)/(VLOOKUP(CX$276,UI!$A$12:$O$51,VLOOKUP(CX$277,$B$276:$C$278,2,0),0)/1000)),"")</f>
        <v/>
      </c>
      <c r="CY346" s="145" t="str">
        <f>IFERROR(TRUNC(VLOOKUP($E346,'Container Panel'!$B$41:$Z$100,$D346,0)/(VLOOKUP(CY$276,UI!$A$12:$O$51,VLOOKUP(CY$277,$B$276:$C$278,2,0),0)/1000)),"")</f>
        <v/>
      </c>
      <c r="CZ346" s="145" t="str">
        <f>IFERROR(TRUNC(VLOOKUP($E346,'Container Panel'!$B$41:$Z$100,$D346,0)/(VLOOKUP(CZ$276,UI!$A$12:$O$51,VLOOKUP(CZ$277,$B$276:$C$278,2,0),0)/1000)),"")</f>
        <v/>
      </c>
      <c r="DA346" s="145" t="str">
        <f>IFERROR(TRUNC(VLOOKUP($E346,'Container Panel'!$B$41:$Z$100,$D346,0)/(VLOOKUP(DA$276,UI!$A$12:$O$51,VLOOKUP(DA$277,$B$276:$C$278,2,0),0)/1000)),"")</f>
        <v/>
      </c>
      <c r="DB346" s="145" t="str">
        <f>IFERROR(TRUNC(VLOOKUP($E346,'Container Panel'!$B$41:$Z$100,$D346,0)/(VLOOKUP(DB$276,UI!$A$12:$O$51,VLOOKUP(DB$277,$B$276:$C$278,2,0),0)/1000)),"")</f>
        <v/>
      </c>
      <c r="DC346" s="145" t="str">
        <f>IFERROR(TRUNC(VLOOKUP($E346,'Container Panel'!$B$41:$Z$100,$D346,0)/(VLOOKUP(DC$276,UI!$A$12:$O$51,VLOOKUP(DC$277,$B$276:$C$278,2,0),0)/1000)),"")</f>
        <v/>
      </c>
      <c r="DD346" s="145" t="str">
        <f>IFERROR(TRUNC(VLOOKUP($E346,'Container Panel'!$B$41:$Z$100,$D346,0)/(VLOOKUP(DD$276,UI!$A$12:$O$51,VLOOKUP(DD$277,$B$276:$C$278,2,0),0)/1000)),"")</f>
        <v/>
      </c>
      <c r="DE346" s="145" t="str">
        <f>IFERROR(TRUNC(VLOOKUP($E346,'Container Panel'!$B$41:$Z$100,$D346,0)/(VLOOKUP(DE$276,UI!$A$12:$O$51,VLOOKUP(DE$277,$B$276:$C$278,2,0),0)/1000)),"")</f>
        <v/>
      </c>
      <c r="DF346" s="145" t="str">
        <f>IFERROR(TRUNC(VLOOKUP($E346,'Container Panel'!$B$41:$Z$100,$D346,0)/(VLOOKUP(DF$276,UI!$A$12:$O$51,VLOOKUP(DF$277,$B$276:$C$278,2,0),0)/1000)),"")</f>
        <v/>
      </c>
      <c r="DG346" s="145" t="str">
        <f>IFERROR(TRUNC(VLOOKUP($E346,'Container Panel'!$B$41:$Z$100,$D346,0)/(VLOOKUP(DG$276,UI!$A$12:$O$51,VLOOKUP(DG$277,$B$276:$C$278,2,0),0)/1000)),"")</f>
        <v/>
      </c>
      <c r="DH346" s="145" t="str">
        <f>IFERROR(TRUNC(VLOOKUP($E346,'Container Panel'!$B$41:$Z$100,$D346,0)/(VLOOKUP(DH$276,UI!$A$12:$O$51,VLOOKUP(DH$277,$B$276:$C$278,2,0),0)/1000)),"")</f>
        <v/>
      </c>
      <c r="DI346" s="145" t="str">
        <f>IFERROR(TRUNC(VLOOKUP($E346,'Container Panel'!$B$41:$Z$100,$D346,0)/(VLOOKUP(DI$276,UI!$A$12:$O$51,VLOOKUP(DI$277,$B$276:$C$278,2,0),0)/1000)),"")</f>
        <v/>
      </c>
      <c r="DJ346" s="145" t="str">
        <f>IFERROR(TRUNC(VLOOKUP($E346,'Container Panel'!$B$41:$Z$100,$D346,0)/(VLOOKUP(DJ$276,UI!$A$12:$O$51,VLOOKUP(DJ$277,$B$276:$C$278,2,0),0)/1000)),"")</f>
        <v/>
      </c>
      <c r="DK346" s="145" t="str">
        <f>IFERROR(TRUNC(VLOOKUP($E346,'Container Panel'!$B$41:$Z$100,$D346,0)/(VLOOKUP(DK$276,UI!$A$12:$O$51,VLOOKUP(DK$277,$B$276:$C$278,2,0),0)/1000)),"")</f>
        <v/>
      </c>
      <c r="DL346" s="145" t="str">
        <f>IFERROR(TRUNC(VLOOKUP($E346,'Container Panel'!$B$41:$Z$100,$D346,0)/(VLOOKUP(DL$276,UI!$A$12:$O$51,VLOOKUP(DL$277,$B$276:$C$278,2,0),0)/1000)),"")</f>
        <v/>
      </c>
      <c r="DM346" s="145" t="str">
        <f>IFERROR(TRUNC(VLOOKUP($E346,'Container Panel'!$B$41:$Z$100,$D346,0)/(VLOOKUP(DM$276,UI!$A$12:$O$51,VLOOKUP(DM$277,$B$276:$C$278,2,0),0)/1000)),"")</f>
        <v/>
      </c>
      <c r="DN346" s="145" t="str">
        <f>IFERROR(TRUNC(VLOOKUP($E346,'Container Panel'!$B$41:$Z$100,$D346,0)/(VLOOKUP(DN$276,UI!$A$12:$O$51,VLOOKUP(DN$277,$B$276:$C$278,2,0),0)/1000)),"")</f>
        <v/>
      </c>
      <c r="DO346" s="145" t="str">
        <f>IFERROR(TRUNC(VLOOKUP($E346,'Container Panel'!$B$41:$Z$100,$D346,0)/(VLOOKUP(DO$276,UI!$A$12:$O$51,VLOOKUP(DO$277,$B$276:$C$278,2,0),0)/1000)),"")</f>
        <v/>
      </c>
      <c r="DP346" s="145" t="str">
        <f>IFERROR(TRUNC(VLOOKUP($E346,'Container Panel'!$B$41:$Z$100,$D346,0)/(VLOOKUP(DP$276,UI!$A$12:$O$51,VLOOKUP(DP$277,$B$276:$C$278,2,0),0)/1000)),"")</f>
        <v/>
      </c>
      <c r="DQ346" s="145" t="str">
        <f>IFERROR(TRUNC(VLOOKUP($E346,'Container Panel'!$B$41:$Z$100,$D346,0)/(VLOOKUP(DQ$276,UI!$A$12:$O$51,VLOOKUP(DQ$277,$B$276:$C$278,2,0),0)/1000)),"")</f>
        <v/>
      </c>
      <c r="DR346" s="145" t="str">
        <f>IFERROR(TRUNC(VLOOKUP($E346,'Container Panel'!$B$41:$Z$100,$D346,0)/(VLOOKUP(DR$276,UI!$A$12:$O$51,VLOOKUP(DR$277,$B$276:$C$278,2,0),0)/1000)),"")</f>
        <v/>
      </c>
      <c r="DS346" s="145" t="str">
        <f>IFERROR(TRUNC(VLOOKUP($E346,'Container Panel'!$B$41:$Z$100,$D346,0)/(VLOOKUP(DS$276,UI!$A$12:$O$51,VLOOKUP(DS$277,$B$276:$C$278,2,0),0)/1000)),"")</f>
        <v/>
      </c>
      <c r="DT346" s="145" t="str">
        <f>IFERROR(TRUNC(VLOOKUP($E346,'Container Panel'!$B$41:$Z$100,$D346,0)/(VLOOKUP(DT$276,UI!$A$12:$O$51,VLOOKUP(DT$277,$B$276:$C$278,2,0),0)/1000)),"")</f>
        <v/>
      </c>
      <c r="DU346" s="145" t="str">
        <f>IFERROR(TRUNC(VLOOKUP($E346,'Container Panel'!$B$41:$Z$100,$D346,0)/(VLOOKUP(DU$276,UI!$A$12:$O$51,VLOOKUP(DU$277,$B$276:$C$278,2,0),0)/1000)),"")</f>
        <v/>
      </c>
      <c r="DV346" s="145" t="str">
        <f>IFERROR(TRUNC(VLOOKUP($E346,'Container Panel'!$B$41:$Z$100,$D346,0)/(VLOOKUP(DV$276,UI!$A$12:$O$51,VLOOKUP(DV$277,$B$276:$C$278,2,0),0)/1000)),"")</f>
        <v/>
      </c>
      <c r="DW346" s="145" t="str">
        <f>IFERROR(TRUNC(VLOOKUP($E346,'Container Panel'!$B$41:$Z$100,$D346,0)/(VLOOKUP(DW$276,UI!$A$12:$O$51,VLOOKUP(DW$277,$B$276:$C$278,2,0),0)/1000)),"")</f>
        <v/>
      </c>
      <c r="DX346" s="145" t="str">
        <f>IFERROR(TRUNC(VLOOKUP($E346,'Container Panel'!$B$41:$Z$100,$D346,0)/(VLOOKUP(DX$276,UI!$A$12:$O$51,VLOOKUP(DX$277,$B$276:$C$278,2,0),0)/1000)),"")</f>
        <v/>
      </c>
      <c r="DY346" s="145" t="str">
        <f>IFERROR(TRUNC(VLOOKUP($E346,'Container Panel'!$B$41:$Z$100,$D346,0)/(VLOOKUP(DY$276,UI!$A$12:$O$51,VLOOKUP(DY$277,$B$276:$C$278,2,0),0)/1000)),"")</f>
        <v/>
      </c>
      <c r="DZ346" s="145" t="str">
        <f>IFERROR(TRUNC(VLOOKUP($E346,'Container Panel'!$B$41:$Z$100,$D346,0)/(VLOOKUP(DZ$276,UI!$A$12:$O$51,VLOOKUP(DZ$277,$B$276:$C$278,2,0),0)/1000)),"")</f>
        <v/>
      </c>
      <c r="EA346" s="145" t="str">
        <f>IFERROR(TRUNC(VLOOKUP($E346,'Container Panel'!$B$41:$Z$100,$D346,0)/(VLOOKUP(EA$276,UI!$A$12:$O$51,VLOOKUP(EA$277,$B$276:$C$278,2,0),0)/1000)),"")</f>
        <v/>
      </c>
      <c r="EB346" s="145" t="str">
        <f>IFERROR(TRUNC(VLOOKUP($E346,'Container Panel'!$B$41:$Z$100,$D346,0)/(VLOOKUP(EB$276,UI!$A$12:$O$51,VLOOKUP(EB$277,$B$276:$C$278,2,0),0)/1000)),"")</f>
        <v/>
      </c>
      <c r="EC346" s="145" t="str">
        <f>IFERROR(TRUNC(VLOOKUP($E346,'Container Panel'!$B$41:$Z$100,$D346,0)/(VLOOKUP(EC$276,UI!$A$12:$O$51,VLOOKUP(EC$277,$B$276:$C$278,2,0),0)/1000)),"")</f>
        <v/>
      </c>
      <c r="ED346" s="145" t="str">
        <f>IFERROR(TRUNC(VLOOKUP($E346,'Container Panel'!$B$41:$Z$100,$D346,0)/(VLOOKUP(ED$276,UI!$A$12:$O$51,VLOOKUP(ED$277,$B$276:$C$278,2,0),0)/1000)),"")</f>
        <v/>
      </c>
      <c r="EE346" s="145" t="str">
        <f>IFERROR(TRUNC(VLOOKUP($E346,'Container Panel'!$B$41:$Z$100,$D346,0)/(VLOOKUP(EE$276,UI!$A$12:$O$51,VLOOKUP(EE$277,$B$276:$C$278,2,0),0)/1000)),"")</f>
        <v/>
      </c>
      <c r="EF346" s="145" t="str">
        <f>IFERROR(TRUNC(VLOOKUP($E346,'Container Panel'!$B$41:$Z$100,$D346,0)/(VLOOKUP(EF$276,UI!$A$12:$O$51,VLOOKUP(EF$277,$B$276:$C$278,2,0),0)/1000)),"")</f>
        <v/>
      </c>
      <c r="EG346" s="145" t="str">
        <f>IFERROR(TRUNC(VLOOKUP($E346,'Container Panel'!$B$41:$Z$100,$D346,0)/(VLOOKUP(EG$276,UI!$A$12:$O$51,VLOOKUP(EG$277,$B$276:$C$278,2,0),0)/1000)),"")</f>
        <v/>
      </c>
      <c r="EH346" s="145" t="str">
        <f>IFERROR(TRUNC(VLOOKUP($E346,'Container Panel'!$B$41:$Z$100,$D346,0)/(VLOOKUP(EH$276,UI!$A$12:$O$51,VLOOKUP(EH$277,$B$276:$C$278,2,0),0)/1000)),"")</f>
        <v/>
      </c>
      <c r="EI346" s="145" t="str">
        <f>IFERROR(TRUNC(VLOOKUP($E346,'Container Panel'!$B$41:$Z$100,$D346,0)/(VLOOKUP(EI$276,UI!$A$12:$O$51,VLOOKUP(EI$277,$B$276:$C$278,2,0),0)/1000)),"")</f>
        <v/>
      </c>
      <c r="EJ346" s="145" t="str">
        <f>IFERROR(TRUNC(VLOOKUP($E346,'Container Panel'!$B$41:$Z$100,$D346,0)/(VLOOKUP(EJ$276,UI!$A$12:$O$51,VLOOKUP(EJ$277,$B$276:$C$278,2,0),0)/1000)),"")</f>
        <v/>
      </c>
      <c r="EK346" s="145" t="str">
        <f>IFERROR(TRUNC(VLOOKUP($E346,'Container Panel'!$B$41:$Z$100,$D346,0)/(VLOOKUP(EK$276,UI!$A$12:$O$51,VLOOKUP(EK$277,$B$276:$C$278,2,0),0)/1000)),"")</f>
        <v/>
      </c>
      <c r="EL346" s="145" t="str">
        <f>IFERROR(TRUNC(VLOOKUP($E346,'Container Panel'!$B$41:$Z$100,$D346,0)/(VLOOKUP(EL$276,UI!$A$12:$O$51,VLOOKUP(EL$277,$B$276:$C$278,2,0),0)/1000)),"")</f>
        <v/>
      </c>
      <c r="EM346" s="145" t="str">
        <f>IFERROR(TRUNC(VLOOKUP($E346,'Container Panel'!$B$41:$Z$100,$D346,0)/(VLOOKUP(EM$276,UI!$A$12:$O$51,VLOOKUP(EM$277,$B$276:$C$278,2,0),0)/1000)),"")</f>
        <v/>
      </c>
      <c r="EN346" s="145" t="str">
        <f>IFERROR(TRUNC(VLOOKUP($E346,'Container Panel'!$B$41:$Z$100,$D346,0)/(VLOOKUP(EN$276,UI!$A$12:$O$51,VLOOKUP(EN$277,$B$276:$C$278,2,0),0)/1000)),"")</f>
        <v/>
      </c>
      <c r="EO346" s="145" t="str">
        <f>IFERROR(TRUNC(VLOOKUP($E346,'Container Panel'!$B$41:$Z$100,$D346,0)/(VLOOKUP(EO$276,UI!$A$12:$O$51,VLOOKUP(EO$277,$B$276:$C$278,2,0),0)/1000)),"")</f>
        <v/>
      </c>
      <c r="EP346" s="145" t="str">
        <f>IFERROR(TRUNC(VLOOKUP($E346,'Container Panel'!$B$41:$Z$100,$D346,0)/(VLOOKUP(EP$276,UI!$A$12:$O$51,VLOOKUP(EP$277,$B$276:$C$278,2,0),0)/1000)),"")</f>
        <v/>
      </c>
      <c r="EQ346" s="145" t="str">
        <f>IFERROR(TRUNC(VLOOKUP($E346,'Container Panel'!$B$41:$Z$100,$D346,0)/(VLOOKUP(EQ$276,UI!$A$12:$O$51,VLOOKUP(EQ$277,$B$276:$C$278,2,0),0)/1000)),"")</f>
        <v/>
      </c>
      <c r="ER346" s="145" t="str">
        <f>IFERROR(TRUNC(VLOOKUP($E346,'Container Panel'!$B$41:$Z$100,$D346,0)/(VLOOKUP(ER$276,UI!$A$12:$O$51,VLOOKUP(ER$277,$B$276:$C$278,2,0),0)/1000)),"")</f>
        <v/>
      </c>
      <c r="ES346" s="145" t="str">
        <f>IFERROR(TRUNC(VLOOKUP($E346,'Container Panel'!$B$41:$Z$100,$D346,0)/(VLOOKUP(ES$276,UI!$A$12:$O$51,VLOOKUP(ES$277,$B$276:$C$278,2,0),0)/1000)),"")</f>
        <v/>
      </c>
      <c r="ET346" s="145" t="str">
        <f>IFERROR(TRUNC(VLOOKUP($E346,'Container Panel'!$B$41:$Z$100,$D346,0)/(VLOOKUP(ET$276,UI!$A$12:$O$51,VLOOKUP(ET$277,$B$276:$C$278,2,0),0)/1000)),"")</f>
        <v/>
      </c>
      <c r="EU346" s="145" t="str">
        <f>IFERROR(TRUNC(VLOOKUP($E346,'Container Panel'!$B$41:$Z$100,$D346,0)/(VLOOKUP(EU$276,UI!$A$12:$O$51,VLOOKUP(EU$277,$B$276:$C$278,2,0),0)/1000)),"")</f>
        <v/>
      </c>
      <c r="EV346" s="145" t="str">
        <f>IFERROR(TRUNC(VLOOKUP($E346,'Container Panel'!$B$41:$Z$100,$D346,0)/(VLOOKUP(EV$276,UI!$A$12:$O$51,VLOOKUP(EV$277,$B$276:$C$278,2,0),0)/1000)),"")</f>
        <v/>
      </c>
      <c r="EW346" s="145" t="str">
        <f>IFERROR(TRUNC(VLOOKUP($E346,'Container Panel'!$B$41:$Z$100,$D346,0)/(VLOOKUP(EW$276,UI!$A$12:$O$51,VLOOKUP(EW$277,$B$276:$C$278,2,0),0)/1000)),"")</f>
        <v/>
      </c>
      <c r="EX346" s="145" t="str">
        <f>IFERROR(TRUNC(VLOOKUP($E346,'Container Panel'!$B$41:$Z$100,$D346,0)/(VLOOKUP(EX$276,UI!$A$12:$O$51,VLOOKUP(EX$277,$B$276:$C$278,2,0),0)/1000)),"")</f>
        <v/>
      </c>
      <c r="EY346" s="145" t="str">
        <f>IFERROR(TRUNC(VLOOKUP($E346,'Container Panel'!$B$41:$Z$100,$D346,0)/(VLOOKUP(EY$276,UI!$A$12:$O$51,VLOOKUP(EY$277,$B$276:$C$278,2,0),0)/1000)),"")</f>
        <v/>
      </c>
      <c r="EZ346" s="145" t="str">
        <f>IFERROR(TRUNC(VLOOKUP($E346,'Container Panel'!$B$41:$Z$100,$D346,0)/(VLOOKUP(EZ$276,UI!$A$12:$O$51,VLOOKUP(EZ$277,$B$276:$C$278,2,0),0)/1000)),"")</f>
        <v/>
      </c>
      <c r="FA346" s="145" t="str">
        <f>IFERROR(TRUNC(VLOOKUP($E346,'Container Panel'!$B$41:$Z$100,$D346,0)/(VLOOKUP(FA$276,UI!$A$12:$O$51,VLOOKUP(FA$277,$B$276:$C$278,2,0),0)/1000)),"")</f>
        <v/>
      </c>
      <c r="FB346" s="145" t="str">
        <f>IFERROR(TRUNC(VLOOKUP($E346,'Container Panel'!$B$41:$Z$100,$D346,0)/(VLOOKUP(FB$276,UI!$A$12:$O$51,VLOOKUP(FB$277,$B$276:$C$278,2,0),0)/1000)),"")</f>
        <v/>
      </c>
      <c r="FC346" s="145" t="str">
        <f>IFERROR(TRUNC(VLOOKUP($E346,'Container Panel'!$B$41:$Z$100,$D346,0)/(VLOOKUP(FC$276,UI!$A$12:$O$51,VLOOKUP(FC$277,$B$276:$C$278,2,0),0)/1000)),"")</f>
        <v/>
      </c>
      <c r="FD346" s="145" t="str">
        <f>IFERROR(TRUNC(VLOOKUP($E346,'Container Panel'!$B$41:$Z$100,$D346,0)/(VLOOKUP(FD$276,UI!$A$12:$O$51,VLOOKUP(FD$277,$B$276:$C$278,2,0),0)/1000)),"")</f>
        <v/>
      </c>
      <c r="FE346" s="145" t="str">
        <f>IFERROR(TRUNC(VLOOKUP($E346,'Container Panel'!$B$41:$Z$100,$D346,0)/(VLOOKUP(FE$276,UI!$A$12:$O$51,VLOOKUP(FE$277,$B$276:$C$278,2,0),0)/1000)),"")</f>
        <v/>
      </c>
      <c r="FF346" s="145" t="str">
        <f>IFERROR(TRUNC(VLOOKUP($E346,'Container Panel'!$B$41:$Z$100,$D346,0)/(VLOOKUP(FF$276,UI!$A$12:$O$51,VLOOKUP(FF$277,$B$276:$C$278,2,0),0)/1000)),"")</f>
        <v/>
      </c>
      <c r="FG346" s="145" t="str">
        <f>IFERROR(TRUNC(VLOOKUP($E346,'Container Panel'!$B$41:$Z$100,$D346,0)/(VLOOKUP(FG$276,UI!$A$12:$O$51,VLOOKUP(FG$277,$B$276:$C$278,2,0),0)/1000)),"")</f>
        <v/>
      </c>
      <c r="FH346" s="145" t="str">
        <f>IFERROR(TRUNC(VLOOKUP($E346,'Container Panel'!$B$41:$Z$100,$D346,0)/(VLOOKUP(FH$276,UI!$A$12:$O$51,VLOOKUP(FH$277,$B$276:$C$278,2,0),0)/1000)),"")</f>
        <v/>
      </c>
      <c r="FI346" s="145" t="str">
        <f>IFERROR(TRUNC(VLOOKUP($E346,'Container Panel'!$B$41:$Z$100,$D346,0)/(VLOOKUP(FI$276,UI!$A$12:$O$51,VLOOKUP(FI$277,$B$276:$C$278,2,0),0)/1000)),"")</f>
        <v/>
      </c>
      <c r="FJ346" s="145" t="str">
        <f>IFERROR(TRUNC(VLOOKUP($E346,'Container Panel'!$B$41:$Z$100,$D346,0)/(VLOOKUP(FJ$276,UI!$A$12:$O$51,VLOOKUP(FJ$277,$B$276:$C$278,2,0),0)/1000)),"")</f>
        <v/>
      </c>
      <c r="FK346" s="145" t="str">
        <f>IFERROR(TRUNC(VLOOKUP($E346,'Container Panel'!$B$41:$Z$100,$D346,0)/(VLOOKUP(FK$276,UI!$A$12:$O$51,VLOOKUP(FK$277,$B$276:$C$278,2,0),0)/1000)),"")</f>
        <v/>
      </c>
      <c r="FL346" s="145" t="str">
        <f>IFERROR(TRUNC(VLOOKUP($E346,'Container Panel'!$B$41:$Z$100,$D346,0)/(VLOOKUP(FL$276,UI!$A$12:$O$51,VLOOKUP(FL$277,$B$276:$C$278,2,0),0)/1000)),"")</f>
        <v/>
      </c>
      <c r="FM346" s="145" t="str">
        <f>IFERROR(TRUNC(VLOOKUP($E346,'Container Panel'!$B$41:$Z$100,$D346,0)/(VLOOKUP(FM$276,UI!$A$12:$O$51,VLOOKUP(FM$277,$B$276:$C$278,2,0),0)/1000)),"")</f>
        <v/>
      </c>
      <c r="FN346" s="145" t="str">
        <f>IFERROR(TRUNC(VLOOKUP($E346,'Container Panel'!$B$41:$Z$100,$D346,0)/(VLOOKUP(FN$276,UI!$A$12:$O$51,VLOOKUP(FN$277,$B$276:$C$278,2,0),0)/1000)),"")</f>
        <v/>
      </c>
      <c r="FO346" s="145" t="str">
        <f>IFERROR(TRUNC(VLOOKUP($E346,'Container Panel'!$B$41:$Z$100,$D346,0)/(VLOOKUP(FO$276,UI!$A$12:$O$51,VLOOKUP(FO$277,$B$276:$C$278,2,0),0)/1000)),"")</f>
        <v/>
      </c>
      <c r="FP346" s="145" t="str">
        <f>IFERROR(TRUNC(VLOOKUP($E346,'Container Panel'!$B$41:$Z$100,$D346,0)/(VLOOKUP(FP$276,UI!$A$12:$O$51,VLOOKUP(FP$277,$B$276:$C$278,2,0),0)/1000)),"")</f>
        <v/>
      </c>
      <c r="FQ346" s="145" t="str">
        <f>IFERROR(TRUNC(VLOOKUP($E346,'Container Panel'!$B$41:$Z$100,$D346,0)/(VLOOKUP(FQ$276,UI!$A$12:$O$51,VLOOKUP(FQ$277,$B$276:$C$278,2,0),0)/1000)),"")</f>
        <v/>
      </c>
      <c r="FR346" s="145" t="str">
        <f>IFERROR(TRUNC(VLOOKUP($E346,'Container Panel'!$B$41:$Z$100,$D346,0)/(VLOOKUP(FR$276,UI!$A$12:$O$51,VLOOKUP(FR$277,$B$276:$C$278,2,0),0)/1000)),"")</f>
        <v/>
      </c>
      <c r="FS346" s="145" t="str">
        <f>IFERROR(TRUNC(VLOOKUP($E346,'Container Panel'!$B$41:$Z$100,$D346,0)/(VLOOKUP(FS$276,UI!$A$12:$O$51,VLOOKUP(FS$277,$B$276:$C$278,2,0),0)/1000)),"")</f>
        <v/>
      </c>
      <c r="FT346" s="145" t="str">
        <f>IFERROR(TRUNC(VLOOKUP($E346,'Container Panel'!$B$41:$Z$100,$D346,0)/(VLOOKUP(FT$276,UI!$A$12:$O$51,VLOOKUP(FT$277,$B$276:$C$278,2,0),0)/1000)),"")</f>
        <v/>
      </c>
      <c r="FU346" s="145" t="str">
        <f>IFERROR(TRUNC(VLOOKUP($E346,'Container Panel'!$B$41:$Z$100,$D346,0)/(VLOOKUP(FU$276,UI!$A$12:$O$51,VLOOKUP(FU$277,$B$276:$C$278,2,0),0)/1000)),"")</f>
        <v/>
      </c>
      <c r="FV346" s="145" t="str">
        <f>IFERROR(TRUNC(VLOOKUP($E346,'Container Panel'!$B$41:$Z$100,$D346,0)/(VLOOKUP(FV$276,UI!$A$12:$O$51,VLOOKUP(FV$277,$B$276:$C$278,2,0),0)/1000)),"")</f>
        <v/>
      </c>
      <c r="FW346" s="145" t="str">
        <f>IFERROR(TRUNC(VLOOKUP($E346,'Container Panel'!$B$41:$Z$100,$D346,0)/(VLOOKUP(FW$276,UI!$A$12:$O$51,VLOOKUP(FW$277,$B$276:$C$278,2,0),0)/1000)),"")</f>
        <v/>
      </c>
      <c r="FX346" s="145" t="str">
        <f>IFERROR(TRUNC(VLOOKUP($E346,'Container Panel'!$B$41:$Z$100,$D346,0)/(VLOOKUP(FX$276,UI!$A$12:$O$51,VLOOKUP(FX$277,$B$276:$C$278,2,0),0)/1000)),"")</f>
        <v/>
      </c>
      <c r="FY346" s="145" t="str">
        <f>IFERROR(TRUNC(VLOOKUP($E346,'Container Panel'!$B$41:$Z$100,$D346,0)/(VLOOKUP(FY$276,UI!$A$12:$O$51,VLOOKUP(FY$277,$B$276:$C$278,2,0),0)/1000)),"")</f>
        <v/>
      </c>
      <c r="FZ346" s="145" t="str">
        <f>IFERROR(TRUNC(VLOOKUP($E346,'Container Panel'!$B$41:$Z$100,$D346,0)/(VLOOKUP(FZ$276,UI!$A$12:$O$51,VLOOKUP(FZ$277,$B$276:$C$278,2,0),0)/1000)),"")</f>
        <v/>
      </c>
      <c r="GA346" s="145" t="str">
        <f>IFERROR(TRUNC(VLOOKUP($E346,'Container Panel'!$B$41:$Z$100,$D346,0)/(VLOOKUP(GA$276,UI!$A$12:$O$51,VLOOKUP(GA$277,$B$276:$C$278,2,0),0)/1000)),"")</f>
        <v/>
      </c>
      <c r="GB346" s="145" t="str">
        <f>IFERROR(TRUNC(VLOOKUP($E346,'Container Panel'!$B$41:$Z$100,$D346,0)/(VLOOKUP(GB$276,UI!$A$12:$O$51,VLOOKUP(GB$277,$B$276:$C$278,2,0),0)/1000)),"")</f>
        <v/>
      </c>
      <c r="GC346" s="145" t="str">
        <f>IFERROR(TRUNC(VLOOKUP($E346,'Container Panel'!$B$41:$Z$100,$D346,0)/(VLOOKUP(GC$276,UI!$A$12:$O$51,VLOOKUP(GC$277,$B$276:$C$278,2,0),0)/1000)),"")</f>
        <v/>
      </c>
      <c r="GD346" s="145" t="str">
        <f>IFERROR(TRUNC(VLOOKUP($E346,'Container Panel'!$B$41:$Z$100,$D346,0)/(VLOOKUP(GD$276,UI!$A$12:$O$51,VLOOKUP(GD$277,$B$276:$C$278,2,0),0)/1000)),"")</f>
        <v/>
      </c>
      <c r="GE346" s="145" t="str">
        <f>IFERROR(TRUNC(VLOOKUP($E346,'Container Panel'!$B$41:$Z$100,$D346,0)/(VLOOKUP(GE$276,UI!$A$12:$O$51,VLOOKUP(GE$277,$B$276:$C$278,2,0),0)/1000)),"")</f>
        <v/>
      </c>
      <c r="GF346" s="145" t="str">
        <f>IFERROR(TRUNC(VLOOKUP($E346,'Container Panel'!$B$41:$Z$100,$D346,0)/(VLOOKUP(GF$276,UI!$A$12:$O$51,VLOOKUP(GF$277,$B$276:$C$278,2,0),0)/1000)),"")</f>
        <v/>
      </c>
      <c r="GG346" s="145" t="str">
        <f>IFERROR(TRUNC(VLOOKUP($E346,'Container Panel'!$B$41:$Z$100,$D346,0)/(VLOOKUP(GG$276,UI!$A$12:$O$51,VLOOKUP(GG$277,$B$276:$C$278,2,0),0)/1000)),"")</f>
        <v/>
      </c>
      <c r="GH346" s="145" t="str">
        <f>IFERROR(TRUNC(VLOOKUP($E346,'Container Panel'!$B$41:$Z$100,$D346,0)/(VLOOKUP(GH$276,UI!$A$12:$O$51,VLOOKUP(GH$277,$B$276:$C$278,2,0),0)/1000)),"")</f>
        <v/>
      </c>
      <c r="GI346" s="145" t="str">
        <f>IFERROR(TRUNC(VLOOKUP($E346,'Container Panel'!$B$41:$Z$100,$D346,0)/(VLOOKUP(GI$276,UI!$A$12:$O$51,VLOOKUP(GI$277,$B$276:$C$278,2,0),0)/1000)),"")</f>
        <v/>
      </c>
      <c r="GJ346" s="145" t="str">
        <f>IFERROR(TRUNC(VLOOKUP($E346,'Container Panel'!$B$41:$Z$100,$D346,0)/(VLOOKUP(GJ$276,UI!$A$12:$O$51,VLOOKUP(GJ$277,$B$276:$C$278,2,0),0)/1000)),"")</f>
        <v/>
      </c>
      <c r="GK346" s="145" t="str">
        <f>IFERROR(TRUNC(VLOOKUP($E346,'Container Panel'!$B$41:$Z$100,$D346,0)/(VLOOKUP(GK$276,UI!$A$12:$O$51,VLOOKUP(GK$277,$B$276:$C$278,2,0),0)/1000)),"")</f>
        <v/>
      </c>
      <c r="GL346" s="145" t="str">
        <f>IFERROR(TRUNC(VLOOKUP($E346,'Container Panel'!$B$41:$Z$100,$D346,0)/(VLOOKUP(GL$276,UI!$A$12:$O$51,VLOOKUP(GL$277,$B$276:$C$278,2,0),0)/1000)),"")</f>
        <v/>
      </c>
      <c r="GM346" s="145" t="str">
        <f>IFERROR(TRUNC(VLOOKUP($E346,'Container Panel'!$B$41:$Z$100,$D346,0)/(VLOOKUP(GM$276,UI!$A$12:$O$51,VLOOKUP(GM$277,$B$276:$C$278,2,0),0)/1000)),"")</f>
        <v/>
      </c>
      <c r="GN346" s="145" t="str">
        <f>IFERROR(TRUNC(VLOOKUP($E346,'Container Panel'!$B$41:$Z$100,$D346,0)/(VLOOKUP(GN$276,UI!$A$12:$O$51,VLOOKUP(GN$277,$B$276:$C$278,2,0),0)/1000)),"")</f>
        <v/>
      </c>
      <c r="GO346" s="145" t="str">
        <f>IFERROR(TRUNC(VLOOKUP($E346,'Container Panel'!$B$41:$Z$100,$D346,0)/(VLOOKUP(GO$276,UI!$A$12:$O$51,VLOOKUP(GO$277,$B$276:$C$278,2,0),0)/1000)),"")</f>
        <v/>
      </c>
      <c r="GP346" s="145" t="str">
        <f>IFERROR(TRUNC(VLOOKUP($E346,'Container Panel'!$B$41:$Z$100,$D346,0)/(VLOOKUP(GP$276,UI!$A$12:$O$51,VLOOKUP(GP$277,$B$276:$C$278,2,0),0)/1000)),"")</f>
        <v/>
      </c>
      <c r="GQ346" s="145" t="str">
        <f>IFERROR(TRUNC(VLOOKUP($E346,'Container Panel'!$B$41:$Z$100,$D346,0)/(VLOOKUP(GQ$276,UI!$A$12:$O$51,VLOOKUP(GQ$277,$B$276:$C$278,2,0),0)/1000)),"")</f>
        <v/>
      </c>
      <c r="GR346" s="145" t="str">
        <f>IFERROR(TRUNC(VLOOKUP($E346,'Container Panel'!$B$41:$Z$100,$D346,0)/(VLOOKUP(GR$276,UI!$A$12:$O$51,VLOOKUP(GR$277,$B$276:$C$278,2,0),0)/1000)),"")</f>
        <v/>
      </c>
      <c r="GS346" s="145" t="str">
        <f>IFERROR(TRUNC(VLOOKUP($E346,'Container Panel'!$B$41:$Z$100,$D346,0)/(VLOOKUP(GS$276,UI!$A$12:$O$51,VLOOKUP(GS$277,$B$276:$C$278,2,0),0)/1000)),"")</f>
        <v/>
      </c>
      <c r="GT346" s="145" t="str">
        <f>IFERROR(TRUNC(VLOOKUP($E346,'Container Panel'!$B$41:$Z$100,$D346,0)/(VLOOKUP(GT$276,UI!$A$12:$O$51,VLOOKUP(GT$277,$B$276:$C$278,2,0),0)/1000)),"")</f>
        <v/>
      </c>
      <c r="GU346" s="145" t="str">
        <f>IFERROR(TRUNC(VLOOKUP($E346,'Container Panel'!$B$41:$Z$100,$D346,0)/(VLOOKUP(GU$276,UI!$A$12:$O$51,VLOOKUP(GU$277,$B$276:$C$278,2,0),0)/1000)),"")</f>
        <v/>
      </c>
      <c r="GV346" s="145" t="str">
        <f>IFERROR(TRUNC(VLOOKUP($E346,'Container Panel'!$B$41:$Z$100,$D346,0)/(VLOOKUP(GV$276,UI!$A$12:$O$51,VLOOKUP(GV$277,$B$276:$C$278,2,0),0)/1000)),"")</f>
        <v/>
      </c>
      <c r="GW346" s="145" t="str">
        <f>IFERROR(TRUNC(VLOOKUP($E346,'Container Panel'!$B$41:$Z$100,$D346,0)/(VLOOKUP(GW$276,UI!$A$12:$O$51,VLOOKUP(GW$277,$B$276:$C$278,2,0),0)/1000)),"")</f>
        <v/>
      </c>
      <c r="GX346" s="145" t="str">
        <f>IFERROR(TRUNC(VLOOKUP($E346,'Container Panel'!$B$41:$Z$100,$D346,0)/(VLOOKUP(GX$276,UI!$A$12:$O$51,VLOOKUP(GX$277,$B$276:$C$278,2,0),0)/1000)),"")</f>
        <v/>
      </c>
      <c r="GY346" s="145" t="str">
        <f>IFERROR(TRUNC(VLOOKUP($E346,'Container Panel'!$B$41:$Z$100,$D346,0)/(VLOOKUP(GY$276,UI!$A$12:$O$51,VLOOKUP(GY$277,$B$276:$C$278,2,0),0)/1000)),"")</f>
        <v/>
      </c>
      <c r="GZ346" s="145" t="str">
        <f>IFERROR(TRUNC(VLOOKUP($E346,'Container Panel'!$B$41:$Z$100,$D346,0)/(VLOOKUP(GZ$276,UI!$A$12:$O$51,VLOOKUP(GZ$277,$B$276:$C$278,2,0),0)/1000)),"")</f>
        <v/>
      </c>
      <c r="HA346" s="145" t="str">
        <f>IFERROR(TRUNC(VLOOKUP($E346,'Container Panel'!$B$41:$Z$100,$D346,0)/(VLOOKUP(HA$276,UI!$A$12:$O$51,VLOOKUP(HA$277,$B$276:$C$278,2,0),0)/1000)),"")</f>
        <v/>
      </c>
      <c r="HB346" s="145" t="str">
        <f>IFERROR(TRUNC(VLOOKUP($E346,'Container Panel'!$B$41:$Z$100,$D346,0)/(VLOOKUP(HB$276,UI!$A$12:$O$51,VLOOKUP(HB$277,$B$276:$C$278,2,0),0)/1000)),"")</f>
        <v/>
      </c>
      <c r="HC346" s="145" t="str">
        <f>IFERROR(TRUNC(VLOOKUP($E346,'Container Panel'!$B$41:$Z$100,$D346,0)/(VLOOKUP(HC$276,UI!$A$12:$O$51,VLOOKUP(HC$277,$B$276:$C$278,2,0),0)/1000)),"")</f>
        <v/>
      </c>
      <c r="HD346" s="145" t="str">
        <f>IFERROR(TRUNC(VLOOKUP($E346,'Container Panel'!$B$41:$Z$100,$D346,0)/(VLOOKUP(HD$276,UI!$A$12:$O$51,VLOOKUP(HD$277,$B$276:$C$278,2,0),0)/1000)),"")</f>
        <v/>
      </c>
      <c r="HE346" s="145" t="str">
        <f>IFERROR(TRUNC(VLOOKUP($E346,'Container Panel'!$B$41:$Z$100,$D346,0)/(VLOOKUP(HE$276,UI!$A$12:$O$51,VLOOKUP(HE$277,$B$276:$C$278,2,0),0)/1000)),"")</f>
        <v/>
      </c>
      <c r="HF346" s="145" t="str">
        <f>IFERROR(TRUNC(VLOOKUP($E346,'Container Panel'!$B$41:$Z$100,$D346,0)/(VLOOKUP(HF$276,UI!$A$12:$O$51,VLOOKUP(HF$277,$B$276:$C$278,2,0),0)/1000)),"")</f>
        <v/>
      </c>
      <c r="HG346" s="145" t="str">
        <f>IFERROR(TRUNC(VLOOKUP($E346,'Container Panel'!$B$41:$Z$100,$D346,0)/(VLOOKUP(HG$276,UI!$A$12:$O$51,VLOOKUP(HG$277,$B$276:$C$278,2,0),0)/1000)),"")</f>
        <v/>
      </c>
      <c r="HH346" s="145" t="str">
        <f>IFERROR(TRUNC(VLOOKUP($E346,'Container Panel'!$B$41:$Z$100,$D346,0)/(VLOOKUP(HH$276,UI!$A$12:$O$51,VLOOKUP(HH$277,$B$276:$C$278,2,0),0)/1000)),"")</f>
        <v/>
      </c>
      <c r="HI346" s="145" t="str">
        <f>IFERROR(TRUNC(VLOOKUP($E346,'Container Panel'!$B$41:$Z$100,$D346,0)/(VLOOKUP(HI$276,UI!$A$12:$O$51,VLOOKUP(HI$277,$B$276:$C$278,2,0),0)/1000)),"")</f>
        <v/>
      </c>
      <c r="HJ346" s="145" t="str">
        <f>IFERROR(TRUNC(VLOOKUP($E346,'Container Panel'!$B$41:$Z$100,$D346,0)/(VLOOKUP(HJ$276,UI!$A$12:$O$51,VLOOKUP(HJ$277,$B$276:$C$278,2,0),0)/1000)),"")</f>
        <v/>
      </c>
      <c r="HK346" s="145" t="str">
        <f>IFERROR(TRUNC(VLOOKUP($E346,'Container Panel'!$B$41:$Z$100,$D346,0)/(VLOOKUP(HK$276,UI!$A$12:$O$51,VLOOKUP(HK$277,$B$276:$C$278,2,0),0)/1000)),"")</f>
        <v/>
      </c>
      <c r="HL346" s="145" t="str">
        <f>IFERROR(TRUNC(VLOOKUP($E346,'Container Panel'!$B$41:$Z$100,$D346,0)/(VLOOKUP(HL$276,UI!$A$12:$O$51,VLOOKUP(HL$277,$B$276:$C$278,2,0),0)/1000)),"")</f>
        <v/>
      </c>
      <c r="HM346" s="145" t="str">
        <f>IFERROR(TRUNC(VLOOKUP($E346,'Container Panel'!$B$41:$Z$100,$D346,0)/(VLOOKUP(HM$276,UI!$A$12:$O$51,VLOOKUP(HM$277,$B$276:$C$278,2,0),0)/1000)),"")</f>
        <v/>
      </c>
      <c r="HN346" s="145" t="str">
        <f>IFERROR(TRUNC(VLOOKUP($E346,'Container Panel'!$B$41:$Z$100,$D346,0)/(VLOOKUP(HN$276,UI!$A$12:$O$51,VLOOKUP(HN$277,$B$276:$C$278,2,0),0)/1000)),"")</f>
        <v/>
      </c>
      <c r="HO346" s="145" t="str">
        <f>IFERROR(TRUNC(VLOOKUP($E346,'Container Panel'!$B$41:$Z$100,$D346,0)/(VLOOKUP(HO$276,UI!$A$12:$O$51,VLOOKUP(HO$277,$B$276:$C$278,2,0),0)/1000)),"")</f>
        <v/>
      </c>
      <c r="HP346" s="145" t="str">
        <f>IFERROR(TRUNC(VLOOKUP($E346,'Container Panel'!$B$41:$Z$100,$D346,0)/(VLOOKUP(HP$276,UI!$A$12:$O$51,VLOOKUP(HP$277,$B$276:$C$278,2,0),0)/1000)),"")</f>
        <v/>
      </c>
      <c r="HQ346" s="145" t="str">
        <f>IFERROR(TRUNC(VLOOKUP($E346,'Container Panel'!$B$41:$Z$100,$D346,0)/(VLOOKUP(HQ$276,UI!$A$12:$O$51,VLOOKUP(HQ$277,$B$276:$C$278,2,0),0)/1000)),"")</f>
        <v/>
      </c>
      <c r="HR346" s="145" t="str">
        <f>IFERROR(TRUNC(VLOOKUP($E346,'Container Panel'!$B$41:$Z$100,$D346,0)/(VLOOKUP(HR$276,UI!$A$12:$O$51,VLOOKUP(HR$277,$B$276:$C$278,2,0),0)/1000)),"")</f>
        <v/>
      </c>
      <c r="HS346" s="145" t="str">
        <f>IFERROR(TRUNC(VLOOKUP($E346,'Container Panel'!$B$41:$Z$100,$D346,0)/(VLOOKUP(HS$276,UI!$A$12:$O$51,VLOOKUP(HS$277,$B$276:$C$278,2,0),0)/1000)),"")</f>
        <v/>
      </c>
      <c r="HT346" s="145" t="str">
        <f>IFERROR(TRUNC(VLOOKUP($E346,'Container Panel'!$B$41:$Z$100,$D346,0)/(VLOOKUP(HT$276,UI!$A$12:$O$51,VLOOKUP(HT$277,$B$276:$C$278,2,0),0)/1000)),"")</f>
        <v/>
      </c>
      <c r="HU346" s="145" t="str">
        <f>IFERROR(TRUNC(VLOOKUP($E346,'Container Panel'!$B$41:$Z$100,$D346,0)/(VLOOKUP(HU$276,UI!$A$12:$O$51,VLOOKUP(HU$277,$B$276:$C$278,2,0),0)/1000)),"")</f>
        <v/>
      </c>
      <c r="HV346" s="145" t="str">
        <f>IFERROR(TRUNC(VLOOKUP($E346,'Container Panel'!$B$41:$Z$100,$D346,0)/(VLOOKUP(HV$276,UI!$A$12:$O$51,VLOOKUP(HV$277,$B$276:$C$278,2,0),0)/1000)),"")</f>
        <v/>
      </c>
      <c r="HW346" s="145" t="str">
        <f>IFERROR(TRUNC(VLOOKUP($E346,'Container Panel'!$B$41:$Z$100,$D346,0)/(VLOOKUP(HW$276,UI!$A$12:$O$51,VLOOKUP(HW$277,$B$276:$C$278,2,0),0)/1000)),"")</f>
        <v/>
      </c>
      <c r="HX346" s="145" t="str">
        <f>IFERROR(TRUNC(VLOOKUP($E346,'Container Panel'!$B$41:$Z$100,$D346,0)/(VLOOKUP(HX$276,UI!$A$12:$O$51,VLOOKUP(HX$277,$B$276:$C$278,2,0),0)/1000)),"")</f>
        <v/>
      </c>
      <c r="HY346" s="145" t="str">
        <f>IFERROR(TRUNC(VLOOKUP($E346,'Container Panel'!$B$41:$Z$100,$D346,0)/(VLOOKUP(HY$276,UI!$A$12:$O$51,VLOOKUP(HY$277,$B$276:$C$278,2,0),0)/1000)),"")</f>
        <v/>
      </c>
      <c r="HZ346" s="145" t="str">
        <f>IFERROR(TRUNC(VLOOKUP($E346,'Container Panel'!$B$41:$Z$100,$D346,0)/(VLOOKUP(HZ$276,UI!$A$12:$O$51,VLOOKUP(HZ$277,$B$276:$C$278,2,0),0)/1000)),"")</f>
        <v/>
      </c>
      <c r="IA346" s="145" t="str">
        <f>IFERROR(TRUNC(VLOOKUP($E346,'Container Panel'!$B$41:$Z$100,$D346,0)/(VLOOKUP(IA$276,UI!$A$12:$O$51,VLOOKUP(IA$277,$B$276:$C$278,2,0),0)/1000)),"")</f>
        <v/>
      </c>
      <c r="IB346" s="145" t="str">
        <f>IFERROR(TRUNC(VLOOKUP($E346,'Container Panel'!$B$41:$Z$100,$D346,0)/(VLOOKUP(IB$276,UI!$A$12:$O$51,VLOOKUP(IB$277,$B$276:$C$278,2,0),0)/1000)),"")</f>
        <v/>
      </c>
      <c r="IC346" s="145" t="str">
        <f>IFERROR(TRUNC(VLOOKUP($E346,'Container Panel'!$B$41:$Z$100,$D346,0)/(VLOOKUP(IC$276,UI!$A$12:$O$51,VLOOKUP(IC$277,$B$276:$C$278,2,0),0)/1000)),"")</f>
        <v/>
      </c>
      <c r="ID346" s="145" t="str">
        <f>IFERROR(TRUNC(VLOOKUP($E346,'Container Panel'!$B$41:$Z$100,$D346,0)/(VLOOKUP(ID$276,UI!$A$12:$O$51,VLOOKUP(ID$277,$B$276:$C$278,2,0),0)/1000)),"")</f>
        <v/>
      </c>
      <c r="IE346" s="145" t="str">
        <f>IFERROR(TRUNC(VLOOKUP($E346,'Container Panel'!$B$41:$Z$100,$D346,0)/(VLOOKUP(IE$276,UI!$A$12:$O$51,VLOOKUP(IE$277,$B$276:$C$278,2,0),0)/1000)),"")</f>
        <v/>
      </c>
      <c r="IF346" s="145" t="str">
        <f>IFERROR(TRUNC(VLOOKUP($E346,'Container Panel'!$B$41:$Z$100,$D346,0)/(VLOOKUP(IF$276,UI!$A$12:$O$51,VLOOKUP(IF$277,$B$276:$C$278,2,0),0)/1000)),"")</f>
        <v/>
      </c>
      <c r="IG346" s="145" t="str">
        <f>IFERROR(TRUNC(VLOOKUP($E346,'Container Panel'!$B$41:$Z$100,$D346,0)/(VLOOKUP(IG$276,UI!$A$12:$O$51,VLOOKUP(IG$277,$B$276:$C$278,2,0),0)/1000)),"")</f>
        <v/>
      </c>
      <c r="IH346" s="145" t="str">
        <f>IFERROR(TRUNC(VLOOKUP($E346,'Container Panel'!$B$41:$Z$100,$D346,0)/(VLOOKUP(IH$276,UI!$A$12:$O$51,VLOOKUP(IH$277,$B$276:$C$278,2,0),0)/1000)),"")</f>
        <v/>
      </c>
      <c r="II346" s="145" t="str">
        <f>IFERROR(TRUNC(VLOOKUP($E346,'Container Panel'!$B$41:$Z$100,$D346,0)/(VLOOKUP(II$276,UI!$A$12:$O$51,VLOOKUP(II$277,$B$276:$C$278,2,0),0)/1000)),"")</f>
        <v/>
      </c>
      <c r="IJ346" s="145" t="str">
        <f>IFERROR(TRUNC(VLOOKUP($E346,'Container Panel'!$B$41:$Z$100,$D346,0)/(VLOOKUP(IJ$276,UI!$A$12:$O$51,VLOOKUP(IJ$277,$B$276:$C$278,2,0),0)/1000)),"")</f>
        <v/>
      </c>
      <c r="IK346" s="145" t="str">
        <f>IFERROR(TRUNC(VLOOKUP($E346,'Container Panel'!$B$41:$Z$100,$D346,0)/(VLOOKUP(IK$276,UI!$A$12:$O$51,VLOOKUP(IK$277,$B$276:$C$278,2,0),0)/1000)),"")</f>
        <v/>
      </c>
      <c r="IL346" s="145" t="str">
        <f>IFERROR(TRUNC(VLOOKUP($E346,'Container Panel'!$B$41:$Z$100,$D346,0)/(VLOOKUP(IL$276,UI!$A$12:$O$51,VLOOKUP(IL$277,$B$276:$C$278,2,0),0)/1000)),"")</f>
        <v/>
      </c>
    </row>
    <row r="347" spans="2:246">
      <c r="B347" s="74">
        <v>67</v>
      </c>
      <c r="C347" s="74">
        <f t="shared" si="195"/>
        <v>23</v>
      </c>
      <c r="D347" s="163">
        <f>MOD(B347,3)+'Container Panel'!$Q$38</f>
        <v>17</v>
      </c>
      <c r="E347" s="143">
        <f t="shared" si="194"/>
        <v>0</v>
      </c>
      <c r="F347" s="144" t="s">
        <v>76</v>
      </c>
      <c r="G347" s="145" t="str">
        <f>IFERROR(TRUNC(VLOOKUP($E347,'Container Panel'!$B$41:$Z$100,$D347,0)/(VLOOKUP(G$276,UI!$A$12:$O$51,VLOOKUP(G$278,$B$276:$C$278,2,0),0)/1000)),"")</f>
        <v/>
      </c>
      <c r="H347" s="145" t="str">
        <f>IFERROR(TRUNC(VLOOKUP($E347,'Container Panel'!$B$41:$Z$100,$D347,0)/(VLOOKUP(H$276,UI!$A$12:$O$51,VLOOKUP(H$278,$B$276:$C$278,2,0),0)/1000)),"")</f>
        <v/>
      </c>
      <c r="I347" s="145" t="str">
        <f>IFERROR(TRUNC(VLOOKUP($E347,'Container Panel'!$B$41:$Z$100,$D347,0)/(VLOOKUP(I$276,UI!$A$12:$O$51,VLOOKUP(I$278,$B$276:$C$278,2,0),0)/1000)),"")</f>
        <v/>
      </c>
      <c r="J347" s="145" t="str">
        <f>IFERROR(TRUNC(VLOOKUP($E347,'Container Panel'!$B$41:$Z$100,$D347,0)/(VLOOKUP(J$276,UI!$A$12:$O$51,VLOOKUP(J$278,$B$276:$C$278,2,0),0)/1000)),"")</f>
        <v/>
      </c>
      <c r="K347" s="145" t="str">
        <f>IFERROR(TRUNC(VLOOKUP($E347,'Container Panel'!$B$41:$Z$100,$D347,0)/(VLOOKUP(K$276,UI!$A$12:$O$51,VLOOKUP(K$278,$B$276:$C$278,2,0),0)/1000)),"")</f>
        <v/>
      </c>
      <c r="L347" s="145" t="str">
        <f>IFERROR(TRUNC(VLOOKUP($E347,'Container Panel'!$B$41:$Z$100,$D347,0)/(VLOOKUP(L$276,UI!$A$12:$O$51,VLOOKUP(L$278,$B$276:$C$278,2,0),0)/1000)),"")</f>
        <v/>
      </c>
      <c r="M347" s="145" t="str">
        <f>IFERROR(TRUNC(VLOOKUP($E347,'Container Panel'!$B$41:$Z$100,$D347,0)/(VLOOKUP(M$276,UI!$A$12:$O$51,VLOOKUP(M$278,$B$276:$C$278,2,0),0)/1000)),"")</f>
        <v/>
      </c>
      <c r="N347" s="145" t="str">
        <f>IFERROR(TRUNC(VLOOKUP($E347,'Container Panel'!$B$41:$Z$100,$D347,0)/(VLOOKUP(N$276,UI!$A$12:$O$51,VLOOKUP(N$278,$B$276:$C$278,2,0),0)/1000)),"")</f>
        <v/>
      </c>
      <c r="O347" s="145" t="str">
        <f>IFERROR(TRUNC(VLOOKUP($E347,'Container Panel'!$B$41:$Z$100,$D347,0)/(VLOOKUP(O$276,UI!$A$12:$O$51,VLOOKUP(O$278,$B$276:$C$278,2,0),0)/1000)),"")</f>
        <v/>
      </c>
      <c r="P347" s="145" t="str">
        <f>IFERROR(TRUNC(VLOOKUP($E347,'Container Panel'!$B$41:$Z$100,$D347,0)/(VLOOKUP(P$276,UI!$A$12:$O$51,VLOOKUP(P$278,$B$276:$C$278,2,0),0)/1000)),"")</f>
        <v/>
      </c>
      <c r="Q347" s="145" t="str">
        <f>IFERROR(TRUNC(VLOOKUP($E347,'Container Panel'!$B$41:$Z$100,$D347,0)/(VLOOKUP(Q$276,UI!$A$12:$O$51,VLOOKUP(Q$278,$B$276:$C$278,2,0),0)/1000)),"")</f>
        <v/>
      </c>
      <c r="R347" s="145" t="str">
        <f>IFERROR(TRUNC(VLOOKUP($E347,'Container Panel'!$B$41:$Z$100,$D347,0)/(VLOOKUP(R$276,UI!$A$12:$O$51,VLOOKUP(R$278,$B$276:$C$278,2,0),0)/1000)),"")</f>
        <v/>
      </c>
      <c r="S347" s="145" t="str">
        <f>IFERROR(TRUNC(VLOOKUP($E347,'Container Panel'!$B$41:$Z$100,$D347,0)/(VLOOKUP(S$276,UI!$A$12:$O$51,VLOOKUP(S$278,$B$276:$C$278,2,0),0)/1000)),"")</f>
        <v/>
      </c>
      <c r="T347" s="145" t="str">
        <f>IFERROR(TRUNC(VLOOKUP($E347,'Container Panel'!$B$41:$Z$100,$D347,0)/(VLOOKUP(T$276,UI!$A$12:$O$51,VLOOKUP(T$278,$B$276:$C$278,2,0),0)/1000)),"")</f>
        <v/>
      </c>
      <c r="U347" s="145" t="str">
        <f>IFERROR(TRUNC(VLOOKUP($E347,'Container Panel'!$B$41:$Z$100,$D347,0)/(VLOOKUP(U$276,UI!$A$12:$O$51,VLOOKUP(U$278,$B$276:$C$278,2,0),0)/1000)),"")</f>
        <v/>
      </c>
      <c r="V347" s="145" t="str">
        <f>IFERROR(TRUNC(VLOOKUP($E347,'Container Panel'!$B$41:$Z$100,$D347,0)/(VLOOKUP(V$276,UI!$A$12:$O$51,VLOOKUP(V$278,$B$276:$C$278,2,0),0)/1000)),"")</f>
        <v/>
      </c>
      <c r="W347" s="145" t="str">
        <f>IFERROR(TRUNC(VLOOKUP($E347,'Container Panel'!$B$41:$Z$100,$D347,0)/(VLOOKUP(W$276,UI!$A$12:$O$51,VLOOKUP(W$278,$B$276:$C$278,2,0),0)/1000)),"")</f>
        <v/>
      </c>
      <c r="X347" s="145" t="str">
        <f>IFERROR(TRUNC(VLOOKUP($E347,'Container Panel'!$B$41:$Z$100,$D347,0)/(VLOOKUP(X$276,UI!$A$12:$O$51,VLOOKUP(X$278,$B$276:$C$278,2,0),0)/1000)),"")</f>
        <v/>
      </c>
      <c r="Y347" s="145" t="str">
        <f>IFERROR(TRUNC(VLOOKUP($E347,'Container Panel'!$B$41:$Z$100,$D347,0)/(VLOOKUP(Y$276,UI!$A$12:$O$51,VLOOKUP(Y$278,$B$276:$C$278,2,0),0)/1000)),"")</f>
        <v/>
      </c>
      <c r="Z347" s="145" t="str">
        <f>IFERROR(TRUNC(VLOOKUP($E347,'Container Panel'!$B$41:$Z$100,$D347,0)/(VLOOKUP(Z$276,UI!$A$12:$O$51,VLOOKUP(Z$278,$B$276:$C$278,2,0),0)/1000)),"")</f>
        <v/>
      </c>
      <c r="AA347" s="145" t="str">
        <f>IFERROR(TRUNC(VLOOKUP($E347,'Container Panel'!$B$41:$Z$100,$D347,0)/(VLOOKUP(AA$276,UI!$A$12:$O$51,VLOOKUP(AA$278,$B$276:$C$278,2,0),0)/1000)),"")</f>
        <v/>
      </c>
      <c r="AB347" s="145" t="str">
        <f>IFERROR(TRUNC(VLOOKUP($E347,'Container Panel'!$B$41:$Z$100,$D347,0)/(VLOOKUP(AB$276,UI!$A$12:$O$51,VLOOKUP(AB$278,$B$276:$C$278,2,0),0)/1000)),"")</f>
        <v/>
      </c>
      <c r="AC347" s="145" t="str">
        <f>IFERROR(TRUNC(VLOOKUP($E347,'Container Panel'!$B$41:$Z$100,$D347,0)/(VLOOKUP(AC$276,UI!$A$12:$O$51,VLOOKUP(AC$278,$B$276:$C$278,2,0),0)/1000)),"")</f>
        <v/>
      </c>
      <c r="AD347" s="145" t="str">
        <f>IFERROR(TRUNC(VLOOKUP($E347,'Container Panel'!$B$41:$Z$100,$D347,0)/(VLOOKUP(AD$276,UI!$A$12:$O$51,VLOOKUP(AD$278,$B$276:$C$278,2,0),0)/1000)),"")</f>
        <v/>
      </c>
      <c r="AE347" s="145" t="str">
        <f>IFERROR(TRUNC(VLOOKUP($E347,'Container Panel'!$B$41:$Z$100,$D347,0)/(VLOOKUP(AE$276,UI!$A$12:$O$51,VLOOKUP(AE$278,$B$276:$C$278,2,0),0)/1000)),"")</f>
        <v/>
      </c>
      <c r="AF347" s="145" t="str">
        <f>IFERROR(TRUNC(VLOOKUP($E347,'Container Panel'!$B$41:$Z$100,$D347,0)/(VLOOKUP(AF$276,UI!$A$12:$O$51,VLOOKUP(AF$278,$B$276:$C$278,2,0),0)/1000)),"")</f>
        <v/>
      </c>
      <c r="AG347" s="145" t="str">
        <f>IFERROR(TRUNC(VLOOKUP($E347,'Container Panel'!$B$41:$Z$100,$D347,0)/(VLOOKUP(AG$276,UI!$A$12:$O$51,VLOOKUP(AG$278,$B$276:$C$278,2,0),0)/1000)),"")</f>
        <v/>
      </c>
      <c r="AH347" s="145" t="str">
        <f>IFERROR(TRUNC(VLOOKUP($E347,'Container Panel'!$B$41:$Z$100,$D347,0)/(VLOOKUP(AH$276,UI!$A$12:$O$51,VLOOKUP(AH$278,$B$276:$C$278,2,0),0)/1000)),"")</f>
        <v/>
      </c>
      <c r="AI347" s="145" t="str">
        <f>IFERROR(TRUNC(VLOOKUP($E347,'Container Panel'!$B$41:$Z$100,$D347,0)/(VLOOKUP(AI$276,UI!$A$12:$O$51,VLOOKUP(AI$278,$B$276:$C$278,2,0),0)/1000)),"")</f>
        <v/>
      </c>
      <c r="AJ347" s="145" t="str">
        <f>IFERROR(TRUNC(VLOOKUP($E347,'Container Panel'!$B$41:$Z$100,$D347,0)/(VLOOKUP(AJ$276,UI!$A$12:$O$51,VLOOKUP(AJ$278,$B$276:$C$278,2,0),0)/1000)),"")</f>
        <v/>
      </c>
      <c r="AK347" s="145" t="str">
        <f>IFERROR(TRUNC(VLOOKUP($E347,'Container Panel'!$B$41:$Z$100,$D347,0)/(VLOOKUP(AK$276,UI!$A$12:$O$51,VLOOKUP(AK$278,$B$276:$C$278,2,0),0)/1000)),"")</f>
        <v/>
      </c>
      <c r="AL347" s="145" t="str">
        <f>IFERROR(TRUNC(VLOOKUP($E347,'Container Panel'!$B$41:$Z$100,$D347,0)/(VLOOKUP(AL$276,UI!$A$12:$O$51,VLOOKUP(AL$278,$B$276:$C$278,2,0),0)/1000)),"")</f>
        <v/>
      </c>
      <c r="AM347" s="145" t="str">
        <f>IFERROR(TRUNC(VLOOKUP($E347,'Container Panel'!$B$41:$Z$100,$D347,0)/(VLOOKUP(AM$276,UI!$A$12:$O$51,VLOOKUP(AM$278,$B$276:$C$278,2,0),0)/1000)),"")</f>
        <v/>
      </c>
      <c r="AN347" s="145" t="str">
        <f>IFERROR(TRUNC(VLOOKUP($E347,'Container Panel'!$B$41:$Z$100,$D347,0)/(VLOOKUP(AN$276,UI!$A$12:$O$51,VLOOKUP(AN$278,$B$276:$C$278,2,0),0)/1000)),"")</f>
        <v/>
      </c>
      <c r="AO347" s="145" t="str">
        <f>IFERROR(TRUNC(VLOOKUP($E347,'Container Panel'!$B$41:$Z$100,$D347,0)/(VLOOKUP(AO$276,UI!$A$12:$O$51,VLOOKUP(AO$278,$B$276:$C$278,2,0),0)/1000)),"")</f>
        <v/>
      </c>
      <c r="AP347" s="145" t="str">
        <f>IFERROR(TRUNC(VLOOKUP($E347,'Container Panel'!$B$41:$Z$100,$D347,0)/(VLOOKUP(AP$276,UI!$A$12:$O$51,VLOOKUP(AP$278,$B$276:$C$278,2,0),0)/1000)),"")</f>
        <v/>
      </c>
      <c r="AQ347" s="145" t="str">
        <f>IFERROR(TRUNC(VLOOKUP($E347,'Container Panel'!$B$41:$Z$100,$D347,0)/(VLOOKUP(AQ$276,UI!$A$12:$O$51,VLOOKUP(AQ$278,$B$276:$C$278,2,0),0)/1000)),"")</f>
        <v/>
      </c>
      <c r="AR347" s="145" t="str">
        <f>IFERROR(TRUNC(VLOOKUP($E347,'Container Panel'!$B$41:$Z$100,$D347,0)/(VLOOKUP(AR$276,UI!$A$12:$O$51,VLOOKUP(AR$278,$B$276:$C$278,2,0),0)/1000)),"")</f>
        <v/>
      </c>
      <c r="AS347" s="145" t="str">
        <f>IFERROR(TRUNC(VLOOKUP($E347,'Container Panel'!$B$41:$Z$100,$D347,0)/(VLOOKUP(AS$276,UI!$A$12:$O$51,VLOOKUP(AS$278,$B$276:$C$278,2,0),0)/1000)),"")</f>
        <v/>
      </c>
      <c r="AT347" s="145" t="str">
        <f>IFERROR(TRUNC(VLOOKUP($E347,'Container Panel'!$B$41:$Z$100,$D347,0)/(VLOOKUP(AT$276,UI!$A$12:$O$51,VLOOKUP(AT$278,$B$276:$C$278,2,0),0)/1000)),"")</f>
        <v/>
      </c>
      <c r="AU347" s="145" t="str">
        <f>IFERROR(TRUNC(VLOOKUP($E347,'Container Panel'!$B$41:$Z$100,$D347,0)/(VLOOKUP(AU$276,UI!$A$12:$O$51,VLOOKUP(AU$278,$B$276:$C$278,2,0),0)/1000)),"")</f>
        <v/>
      </c>
      <c r="AV347" s="145" t="str">
        <f>IFERROR(TRUNC(VLOOKUP($E347,'Container Panel'!$B$41:$Z$100,$D347,0)/(VLOOKUP(AV$276,UI!$A$12:$O$51,VLOOKUP(AV$278,$B$276:$C$278,2,0),0)/1000)),"")</f>
        <v/>
      </c>
      <c r="AW347" s="145" t="str">
        <f>IFERROR(TRUNC(VLOOKUP($E347,'Container Panel'!$B$41:$Z$100,$D347,0)/(VLOOKUP(AW$276,UI!$A$12:$O$51,VLOOKUP(AW$278,$B$276:$C$278,2,0),0)/1000)),"")</f>
        <v/>
      </c>
      <c r="AX347" s="145" t="str">
        <f>IFERROR(TRUNC(VLOOKUP($E347,'Container Panel'!$B$41:$Z$100,$D347,0)/(VLOOKUP(AX$276,UI!$A$12:$O$51,VLOOKUP(AX$278,$B$276:$C$278,2,0),0)/1000)),"")</f>
        <v/>
      </c>
      <c r="AY347" s="145" t="str">
        <f>IFERROR(TRUNC(VLOOKUP($E347,'Container Panel'!$B$41:$Z$100,$D347,0)/(VLOOKUP(AY$276,UI!$A$12:$O$51,VLOOKUP(AY$278,$B$276:$C$278,2,0),0)/1000)),"")</f>
        <v/>
      </c>
      <c r="AZ347" s="145" t="str">
        <f>IFERROR(TRUNC(VLOOKUP($E347,'Container Panel'!$B$41:$Z$100,$D347,0)/(VLOOKUP(AZ$276,UI!$A$12:$O$51,VLOOKUP(AZ$278,$B$276:$C$278,2,0),0)/1000)),"")</f>
        <v/>
      </c>
      <c r="BA347" s="145" t="str">
        <f>IFERROR(TRUNC(VLOOKUP($E347,'Container Panel'!$B$41:$Z$100,$D347,0)/(VLOOKUP(BA$276,UI!$A$12:$O$51,VLOOKUP(BA$278,$B$276:$C$278,2,0),0)/1000)),"")</f>
        <v/>
      </c>
      <c r="BB347" s="145" t="str">
        <f>IFERROR(TRUNC(VLOOKUP($E347,'Container Panel'!$B$41:$Z$100,$D347,0)/(VLOOKUP(BB$276,UI!$A$12:$O$51,VLOOKUP(BB$278,$B$276:$C$278,2,0),0)/1000)),"")</f>
        <v/>
      </c>
      <c r="BC347" s="145" t="str">
        <f>IFERROR(TRUNC(VLOOKUP($E347,'Container Panel'!$B$41:$Z$100,$D347,0)/(VLOOKUP(BC$276,UI!$A$12:$O$51,VLOOKUP(BC$278,$B$276:$C$278,2,0),0)/1000)),"")</f>
        <v/>
      </c>
      <c r="BD347" s="145" t="str">
        <f>IFERROR(TRUNC(VLOOKUP($E347,'Container Panel'!$B$41:$Z$100,$D347,0)/(VLOOKUP(BD$276,UI!$A$12:$O$51,VLOOKUP(BD$278,$B$276:$C$278,2,0),0)/1000)),"")</f>
        <v/>
      </c>
      <c r="BE347" s="145" t="str">
        <f>IFERROR(TRUNC(VLOOKUP($E347,'Container Panel'!$B$41:$Z$100,$D347,0)/(VLOOKUP(BE$276,UI!$A$12:$O$51,VLOOKUP(BE$278,$B$276:$C$278,2,0),0)/1000)),"")</f>
        <v/>
      </c>
      <c r="BF347" s="145" t="str">
        <f>IFERROR(TRUNC(VLOOKUP($E347,'Container Panel'!$B$41:$Z$100,$D347,0)/(VLOOKUP(BF$276,UI!$A$12:$O$51,VLOOKUP(BF$278,$B$276:$C$278,2,0),0)/1000)),"")</f>
        <v/>
      </c>
      <c r="BG347" s="145" t="str">
        <f>IFERROR(TRUNC(VLOOKUP($E347,'Container Panel'!$B$41:$Z$100,$D347,0)/(VLOOKUP(BG$276,UI!$A$12:$O$51,VLOOKUP(BG$278,$B$276:$C$278,2,0),0)/1000)),"")</f>
        <v/>
      </c>
      <c r="BH347" s="145" t="str">
        <f>IFERROR(TRUNC(VLOOKUP($E347,'Container Panel'!$B$41:$Z$100,$D347,0)/(VLOOKUP(BH$276,UI!$A$12:$O$51,VLOOKUP(BH$278,$B$276:$C$278,2,0),0)/1000)),"")</f>
        <v/>
      </c>
      <c r="BI347" s="145" t="str">
        <f>IFERROR(TRUNC(VLOOKUP($E347,'Container Panel'!$B$41:$Z$100,$D347,0)/(VLOOKUP(BI$276,UI!$A$12:$O$51,VLOOKUP(BI$278,$B$276:$C$278,2,0),0)/1000)),"")</f>
        <v/>
      </c>
      <c r="BJ347" s="145" t="str">
        <f>IFERROR(TRUNC(VLOOKUP($E347,'Container Panel'!$B$41:$Z$100,$D347,0)/(VLOOKUP(BJ$276,UI!$A$12:$O$51,VLOOKUP(BJ$278,$B$276:$C$278,2,0),0)/1000)),"")</f>
        <v/>
      </c>
      <c r="BK347" s="145" t="str">
        <f>IFERROR(TRUNC(VLOOKUP($E347,'Container Panel'!$B$41:$Z$100,$D347,0)/(VLOOKUP(BK$276,UI!$A$12:$O$51,VLOOKUP(BK$278,$B$276:$C$278,2,0),0)/1000)),"")</f>
        <v/>
      </c>
      <c r="BL347" s="145" t="str">
        <f>IFERROR(TRUNC(VLOOKUP($E347,'Container Panel'!$B$41:$Z$100,$D347,0)/(VLOOKUP(BL$276,UI!$A$12:$O$51,VLOOKUP(BL$278,$B$276:$C$278,2,0),0)/1000)),"")</f>
        <v/>
      </c>
      <c r="BM347" s="145" t="str">
        <f>IFERROR(TRUNC(VLOOKUP($E347,'Container Panel'!$B$41:$Z$100,$D347,0)/(VLOOKUP(BM$276,UI!$A$12:$O$51,VLOOKUP(BM$278,$B$276:$C$278,2,0),0)/1000)),"")</f>
        <v/>
      </c>
      <c r="BN347" s="145" t="str">
        <f>IFERROR(TRUNC(VLOOKUP($E347,'Container Panel'!$B$41:$Z$100,$D347,0)/(VLOOKUP(BN$276,UI!$A$12:$O$51,VLOOKUP(BN$278,$B$276:$C$278,2,0),0)/1000)),"")</f>
        <v/>
      </c>
      <c r="BO347" s="145" t="str">
        <f>IFERROR(TRUNC(VLOOKUP($E347,'Container Panel'!$B$41:$Z$100,$D347,0)/(VLOOKUP(BO$276,UI!$A$12:$O$51,VLOOKUP(BO$278,$B$276:$C$278,2,0),0)/1000)),"")</f>
        <v/>
      </c>
      <c r="BP347" s="145" t="str">
        <f>IFERROR(TRUNC(VLOOKUP($E347,'Container Panel'!$B$41:$Z$100,$D347,0)/(VLOOKUP(BP$276,UI!$A$12:$O$51,VLOOKUP(BP$278,$B$276:$C$278,2,0),0)/1000)),"")</f>
        <v/>
      </c>
      <c r="BQ347" s="145" t="str">
        <f>IFERROR(TRUNC(VLOOKUP($E347,'Container Panel'!$B$41:$Z$100,$D347,0)/(VLOOKUP(BQ$276,UI!$A$12:$O$51,VLOOKUP(BQ$278,$B$276:$C$278,2,0),0)/1000)),"")</f>
        <v/>
      </c>
      <c r="BR347" s="145" t="str">
        <f>IFERROR(TRUNC(VLOOKUP($E347,'Container Panel'!$B$41:$Z$100,$D347,0)/(VLOOKUP(BR$276,UI!$A$12:$O$51,VLOOKUP(BR$278,$B$276:$C$278,2,0),0)/1000)),"")</f>
        <v/>
      </c>
      <c r="BS347" s="145" t="str">
        <f>IFERROR(TRUNC(VLOOKUP($E347,'Container Panel'!$B$41:$Z$100,$D347,0)/(VLOOKUP(BS$276,UI!$A$12:$O$51,VLOOKUP(BS$278,$B$276:$C$278,2,0),0)/1000)),"")</f>
        <v/>
      </c>
      <c r="BT347" s="145" t="str">
        <f>IFERROR(TRUNC(VLOOKUP($E347,'Container Panel'!$B$41:$Z$100,$D347,0)/(VLOOKUP(BT$276,UI!$A$12:$O$51,VLOOKUP(BT$278,$B$276:$C$278,2,0),0)/1000)),"")</f>
        <v/>
      </c>
      <c r="BU347" s="145" t="str">
        <f>IFERROR(TRUNC(VLOOKUP($E347,'Container Panel'!$B$41:$Z$100,$D347,0)/(VLOOKUP(BU$276,UI!$A$12:$O$51,VLOOKUP(BU$278,$B$276:$C$278,2,0),0)/1000)),"")</f>
        <v/>
      </c>
      <c r="BV347" s="145" t="str">
        <f>IFERROR(TRUNC(VLOOKUP($E347,'Container Panel'!$B$41:$Z$100,$D347,0)/(VLOOKUP(BV$276,UI!$A$12:$O$51,VLOOKUP(BV$278,$B$276:$C$278,2,0),0)/1000)),"")</f>
        <v/>
      </c>
      <c r="BW347" s="145" t="str">
        <f>IFERROR(TRUNC(VLOOKUP($E347,'Container Panel'!$B$41:$Z$100,$D347,0)/(VLOOKUP(BW$276,UI!$A$12:$O$51,VLOOKUP(BW$278,$B$276:$C$278,2,0),0)/1000)),"")</f>
        <v/>
      </c>
      <c r="BX347" s="145" t="str">
        <f>IFERROR(TRUNC(VLOOKUP($E347,'Container Panel'!$B$41:$Z$100,$D347,0)/(VLOOKUP(BX$276,UI!$A$12:$O$51,VLOOKUP(BX$278,$B$276:$C$278,2,0),0)/1000)),"")</f>
        <v/>
      </c>
      <c r="BY347" s="145" t="str">
        <f>IFERROR(TRUNC(VLOOKUP($E347,'Container Panel'!$B$41:$Z$100,$D347,0)/(VLOOKUP(BY$276,UI!$A$12:$O$51,VLOOKUP(BY$278,$B$276:$C$278,2,0),0)/1000)),"")</f>
        <v/>
      </c>
      <c r="BZ347" s="145" t="str">
        <f>IFERROR(TRUNC(VLOOKUP($E347,'Container Panel'!$B$41:$Z$100,$D347,0)/(VLOOKUP(BZ$276,UI!$A$12:$O$51,VLOOKUP(BZ$278,$B$276:$C$278,2,0),0)/1000)),"")</f>
        <v/>
      </c>
      <c r="CA347" s="145" t="str">
        <f>IFERROR(TRUNC(VLOOKUP($E347,'Container Panel'!$B$41:$Z$100,$D347,0)/(VLOOKUP(CA$276,UI!$A$12:$O$51,VLOOKUP(CA$278,$B$276:$C$278,2,0),0)/1000)),"")</f>
        <v/>
      </c>
      <c r="CB347" s="145" t="str">
        <f>IFERROR(TRUNC(VLOOKUP($E347,'Container Panel'!$B$41:$Z$100,$D347,0)/(VLOOKUP(CB$276,UI!$A$12:$O$51,VLOOKUP(CB$278,$B$276:$C$278,2,0),0)/1000)),"")</f>
        <v/>
      </c>
      <c r="CC347" s="145" t="str">
        <f>IFERROR(TRUNC(VLOOKUP($E347,'Container Panel'!$B$41:$Z$100,$D347,0)/(VLOOKUP(CC$276,UI!$A$12:$O$51,VLOOKUP(CC$278,$B$276:$C$278,2,0),0)/1000)),"")</f>
        <v/>
      </c>
      <c r="CD347" s="145" t="str">
        <f>IFERROR(TRUNC(VLOOKUP($E347,'Container Panel'!$B$41:$Z$100,$D347,0)/(VLOOKUP(CD$276,UI!$A$12:$O$51,VLOOKUP(CD$278,$B$276:$C$278,2,0),0)/1000)),"")</f>
        <v/>
      </c>
      <c r="CE347" s="145" t="str">
        <f>IFERROR(TRUNC(VLOOKUP($E347,'Container Panel'!$B$41:$Z$100,$D347,0)/(VLOOKUP(CE$276,UI!$A$12:$O$51,VLOOKUP(CE$278,$B$276:$C$278,2,0),0)/1000)),"")</f>
        <v/>
      </c>
      <c r="CF347" s="145" t="str">
        <f>IFERROR(TRUNC(VLOOKUP($E347,'Container Panel'!$B$41:$Z$100,$D347,0)/(VLOOKUP(CF$276,UI!$A$12:$O$51,VLOOKUP(CF$278,$B$276:$C$278,2,0),0)/1000)),"")</f>
        <v/>
      </c>
      <c r="CG347" s="145" t="str">
        <f>IFERROR(TRUNC(VLOOKUP($E347,'Container Panel'!$B$41:$Z$100,$D347,0)/(VLOOKUP(CG$276,UI!$A$12:$O$51,VLOOKUP(CG$278,$B$276:$C$278,2,0),0)/1000)),"")</f>
        <v/>
      </c>
      <c r="CH347" s="145" t="str">
        <f>IFERROR(TRUNC(VLOOKUP($E347,'Container Panel'!$B$41:$Z$100,$D347,0)/(VLOOKUP(CH$276,UI!$A$12:$O$51,VLOOKUP(CH$278,$B$276:$C$278,2,0),0)/1000)),"")</f>
        <v/>
      </c>
      <c r="CI347" s="145" t="str">
        <f>IFERROR(TRUNC(VLOOKUP($E347,'Container Panel'!$B$41:$Z$100,$D347,0)/(VLOOKUP(CI$276,UI!$A$12:$O$51,VLOOKUP(CI$278,$B$276:$C$278,2,0),0)/1000)),"")</f>
        <v/>
      </c>
      <c r="CJ347" s="145" t="str">
        <f>IFERROR(TRUNC(VLOOKUP($E347,'Container Panel'!$B$41:$Z$100,$D347,0)/(VLOOKUP(CJ$276,UI!$A$12:$O$51,VLOOKUP(CJ$278,$B$276:$C$278,2,0),0)/1000)),"")</f>
        <v/>
      </c>
      <c r="CK347" s="145" t="str">
        <f>IFERROR(TRUNC(VLOOKUP($E347,'Container Panel'!$B$41:$Z$100,$D347,0)/(VLOOKUP(CK$276,UI!$A$12:$O$51,VLOOKUP(CK$278,$B$276:$C$278,2,0),0)/1000)),"")</f>
        <v/>
      </c>
      <c r="CL347" s="145" t="str">
        <f>IFERROR(TRUNC(VLOOKUP($E347,'Container Panel'!$B$41:$Z$100,$D347,0)/(VLOOKUP(CL$276,UI!$A$12:$O$51,VLOOKUP(CL$278,$B$276:$C$278,2,0),0)/1000)),"")</f>
        <v/>
      </c>
      <c r="CM347" s="145" t="str">
        <f>IFERROR(TRUNC(VLOOKUP($E347,'Container Panel'!$B$41:$Z$100,$D347,0)/(VLOOKUP(CM$276,UI!$A$12:$O$51,VLOOKUP(CM$278,$B$276:$C$278,2,0),0)/1000)),"")</f>
        <v/>
      </c>
      <c r="CN347" s="145" t="str">
        <f>IFERROR(TRUNC(VLOOKUP($E347,'Container Panel'!$B$41:$Z$100,$D347,0)/(VLOOKUP(CN$276,UI!$A$12:$O$51,VLOOKUP(CN$278,$B$276:$C$278,2,0),0)/1000)),"")</f>
        <v/>
      </c>
      <c r="CO347" s="145" t="str">
        <f>IFERROR(TRUNC(VLOOKUP($E347,'Container Panel'!$B$41:$Z$100,$D347,0)/(VLOOKUP(CO$276,UI!$A$12:$O$51,VLOOKUP(CO$278,$B$276:$C$278,2,0),0)/1000)),"")</f>
        <v/>
      </c>
      <c r="CP347" s="145" t="str">
        <f>IFERROR(TRUNC(VLOOKUP($E347,'Container Panel'!$B$41:$Z$100,$D347,0)/(VLOOKUP(CP$276,UI!$A$12:$O$51,VLOOKUP(CP$278,$B$276:$C$278,2,0),0)/1000)),"")</f>
        <v/>
      </c>
      <c r="CQ347" s="145" t="str">
        <f>IFERROR(TRUNC(VLOOKUP($E347,'Container Panel'!$B$41:$Z$100,$D347,0)/(VLOOKUP(CQ$276,UI!$A$12:$O$51,VLOOKUP(CQ$278,$B$276:$C$278,2,0),0)/1000)),"")</f>
        <v/>
      </c>
      <c r="CR347" s="145" t="str">
        <f>IFERROR(TRUNC(VLOOKUP($E347,'Container Panel'!$B$41:$Z$100,$D347,0)/(VLOOKUP(CR$276,UI!$A$12:$O$51,VLOOKUP(CR$278,$B$276:$C$278,2,0),0)/1000)),"")</f>
        <v/>
      </c>
      <c r="CS347" s="145" t="str">
        <f>IFERROR(TRUNC(VLOOKUP($E347,'Container Panel'!$B$41:$Z$100,$D347,0)/(VLOOKUP(CS$276,UI!$A$12:$O$51,VLOOKUP(CS$278,$B$276:$C$278,2,0),0)/1000)),"")</f>
        <v/>
      </c>
      <c r="CT347" s="145" t="str">
        <f>IFERROR(TRUNC(VLOOKUP($E347,'Container Panel'!$B$41:$Z$100,$D347,0)/(VLOOKUP(CT$276,UI!$A$12:$O$51,VLOOKUP(CT$278,$B$276:$C$278,2,0),0)/1000)),"")</f>
        <v/>
      </c>
      <c r="CU347" s="145" t="str">
        <f>IFERROR(TRUNC(VLOOKUP($E347,'Container Panel'!$B$41:$Z$100,$D347,0)/(VLOOKUP(CU$276,UI!$A$12:$O$51,VLOOKUP(CU$278,$B$276:$C$278,2,0),0)/1000)),"")</f>
        <v/>
      </c>
      <c r="CV347" s="145" t="str">
        <f>IFERROR(TRUNC(VLOOKUP($E347,'Container Panel'!$B$41:$Z$100,$D347,0)/(VLOOKUP(CV$276,UI!$A$12:$O$51,VLOOKUP(CV$278,$B$276:$C$278,2,0),0)/1000)),"")</f>
        <v/>
      </c>
      <c r="CW347" s="145" t="str">
        <f>IFERROR(TRUNC(VLOOKUP($E347,'Container Panel'!$B$41:$Z$100,$D347,0)/(VLOOKUP(CW$276,UI!$A$12:$O$51,VLOOKUP(CW$278,$B$276:$C$278,2,0),0)/1000)),"")</f>
        <v/>
      </c>
      <c r="CX347" s="145" t="str">
        <f>IFERROR(TRUNC(VLOOKUP($E347,'Container Panel'!$B$41:$Z$100,$D347,0)/(VLOOKUP(CX$276,UI!$A$12:$O$51,VLOOKUP(CX$278,$B$276:$C$278,2,0),0)/1000)),"")</f>
        <v/>
      </c>
      <c r="CY347" s="145" t="str">
        <f>IFERROR(TRUNC(VLOOKUP($E347,'Container Panel'!$B$41:$Z$100,$D347,0)/(VLOOKUP(CY$276,UI!$A$12:$O$51,VLOOKUP(CY$278,$B$276:$C$278,2,0),0)/1000)),"")</f>
        <v/>
      </c>
      <c r="CZ347" s="145" t="str">
        <f>IFERROR(TRUNC(VLOOKUP($E347,'Container Panel'!$B$41:$Z$100,$D347,0)/(VLOOKUP(CZ$276,UI!$A$12:$O$51,VLOOKUP(CZ$278,$B$276:$C$278,2,0),0)/1000)),"")</f>
        <v/>
      </c>
      <c r="DA347" s="145" t="str">
        <f>IFERROR(TRUNC(VLOOKUP($E347,'Container Panel'!$B$41:$Z$100,$D347,0)/(VLOOKUP(DA$276,UI!$A$12:$O$51,VLOOKUP(DA$278,$B$276:$C$278,2,0),0)/1000)),"")</f>
        <v/>
      </c>
      <c r="DB347" s="145" t="str">
        <f>IFERROR(TRUNC(VLOOKUP($E347,'Container Panel'!$B$41:$Z$100,$D347,0)/(VLOOKUP(DB$276,UI!$A$12:$O$51,VLOOKUP(DB$278,$B$276:$C$278,2,0),0)/1000)),"")</f>
        <v/>
      </c>
      <c r="DC347" s="145" t="str">
        <f>IFERROR(TRUNC(VLOOKUP($E347,'Container Panel'!$B$41:$Z$100,$D347,0)/(VLOOKUP(DC$276,UI!$A$12:$O$51,VLOOKUP(DC$278,$B$276:$C$278,2,0),0)/1000)),"")</f>
        <v/>
      </c>
      <c r="DD347" s="145" t="str">
        <f>IFERROR(TRUNC(VLOOKUP($E347,'Container Panel'!$B$41:$Z$100,$D347,0)/(VLOOKUP(DD$276,UI!$A$12:$O$51,VLOOKUP(DD$278,$B$276:$C$278,2,0),0)/1000)),"")</f>
        <v/>
      </c>
      <c r="DE347" s="145" t="str">
        <f>IFERROR(TRUNC(VLOOKUP($E347,'Container Panel'!$B$41:$Z$100,$D347,0)/(VLOOKUP(DE$276,UI!$A$12:$O$51,VLOOKUP(DE$278,$B$276:$C$278,2,0),0)/1000)),"")</f>
        <v/>
      </c>
      <c r="DF347" s="145" t="str">
        <f>IFERROR(TRUNC(VLOOKUP($E347,'Container Panel'!$B$41:$Z$100,$D347,0)/(VLOOKUP(DF$276,UI!$A$12:$O$51,VLOOKUP(DF$278,$B$276:$C$278,2,0),0)/1000)),"")</f>
        <v/>
      </c>
      <c r="DG347" s="145" t="str">
        <f>IFERROR(TRUNC(VLOOKUP($E347,'Container Panel'!$B$41:$Z$100,$D347,0)/(VLOOKUP(DG$276,UI!$A$12:$O$51,VLOOKUP(DG$278,$B$276:$C$278,2,0),0)/1000)),"")</f>
        <v/>
      </c>
      <c r="DH347" s="145" t="str">
        <f>IFERROR(TRUNC(VLOOKUP($E347,'Container Panel'!$B$41:$Z$100,$D347,0)/(VLOOKUP(DH$276,UI!$A$12:$O$51,VLOOKUP(DH$278,$B$276:$C$278,2,0),0)/1000)),"")</f>
        <v/>
      </c>
      <c r="DI347" s="145" t="str">
        <f>IFERROR(TRUNC(VLOOKUP($E347,'Container Panel'!$B$41:$Z$100,$D347,0)/(VLOOKUP(DI$276,UI!$A$12:$O$51,VLOOKUP(DI$278,$B$276:$C$278,2,0),0)/1000)),"")</f>
        <v/>
      </c>
      <c r="DJ347" s="145" t="str">
        <f>IFERROR(TRUNC(VLOOKUP($E347,'Container Panel'!$B$41:$Z$100,$D347,0)/(VLOOKUP(DJ$276,UI!$A$12:$O$51,VLOOKUP(DJ$278,$B$276:$C$278,2,0),0)/1000)),"")</f>
        <v/>
      </c>
      <c r="DK347" s="145" t="str">
        <f>IFERROR(TRUNC(VLOOKUP($E347,'Container Panel'!$B$41:$Z$100,$D347,0)/(VLOOKUP(DK$276,UI!$A$12:$O$51,VLOOKUP(DK$278,$B$276:$C$278,2,0),0)/1000)),"")</f>
        <v/>
      </c>
      <c r="DL347" s="145" t="str">
        <f>IFERROR(TRUNC(VLOOKUP($E347,'Container Panel'!$B$41:$Z$100,$D347,0)/(VLOOKUP(DL$276,UI!$A$12:$O$51,VLOOKUP(DL$278,$B$276:$C$278,2,0),0)/1000)),"")</f>
        <v/>
      </c>
      <c r="DM347" s="145" t="str">
        <f>IFERROR(TRUNC(VLOOKUP($E347,'Container Panel'!$B$41:$Z$100,$D347,0)/(VLOOKUP(DM$276,UI!$A$12:$O$51,VLOOKUP(DM$278,$B$276:$C$278,2,0),0)/1000)),"")</f>
        <v/>
      </c>
      <c r="DN347" s="145" t="str">
        <f>IFERROR(TRUNC(VLOOKUP($E347,'Container Panel'!$B$41:$Z$100,$D347,0)/(VLOOKUP(DN$276,UI!$A$12:$O$51,VLOOKUP(DN$278,$B$276:$C$278,2,0),0)/1000)),"")</f>
        <v/>
      </c>
      <c r="DO347" s="145" t="str">
        <f>IFERROR(TRUNC(VLOOKUP($E347,'Container Panel'!$B$41:$Z$100,$D347,0)/(VLOOKUP(DO$276,UI!$A$12:$O$51,VLOOKUP(DO$278,$B$276:$C$278,2,0),0)/1000)),"")</f>
        <v/>
      </c>
      <c r="DP347" s="145" t="str">
        <f>IFERROR(TRUNC(VLOOKUP($E347,'Container Panel'!$B$41:$Z$100,$D347,0)/(VLOOKUP(DP$276,UI!$A$12:$O$51,VLOOKUP(DP$278,$B$276:$C$278,2,0),0)/1000)),"")</f>
        <v/>
      </c>
      <c r="DQ347" s="145" t="str">
        <f>IFERROR(TRUNC(VLOOKUP($E347,'Container Panel'!$B$41:$Z$100,$D347,0)/(VLOOKUP(DQ$276,UI!$A$12:$O$51,VLOOKUP(DQ$278,$B$276:$C$278,2,0),0)/1000)),"")</f>
        <v/>
      </c>
      <c r="DR347" s="145" t="str">
        <f>IFERROR(TRUNC(VLOOKUP($E347,'Container Panel'!$B$41:$Z$100,$D347,0)/(VLOOKUP(DR$276,UI!$A$12:$O$51,VLOOKUP(DR$278,$B$276:$C$278,2,0),0)/1000)),"")</f>
        <v/>
      </c>
      <c r="DS347" s="145" t="str">
        <f>IFERROR(TRUNC(VLOOKUP($E347,'Container Panel'!$B$41:$Z$100,$D347,0)/(VLOOKUP(DS$276,UI!$A$12:$O$51,VLOOKUP(DS$278,$B$276:$C$278,2,0),0)/1000)),"")</f>
        <v/>
      </c>
      <c r="DT347" s="145" t="str">
        <f>IFERROR(TRUNC(VLOOKUP($E347,'Container Panel'!$B$41:$Z$100,$D347,0)/(VLOOKUP(DT$276,UI!$A$12:$O$51,VLOOKUP(DT$278,$B$276:$C$278,2,0),0)/1000)),"")</f>
        <v/>
      </c>
      <c r="DU347" s="145" t="str">
        <f>IFERROR(TRUNC(VLOOKUP($E347,'Container Panel'!$B$41:$Z$100,$D347,0)/(VLOOKUP(DU$276,UI!$A$12:$O$51,VLOOKUP(DU$278,$B$276:$C$278,2,0),0)/1000)),"")</f>
        <v/>
      </c>
      <c r="DV347" s="145" t="str">
        <f>IFERROR(TRUNC(VLOOKUP($E347,'Container Panel'!$B$41:$Z$100,$D347,0)/(VLOOKUP(DV$276,UI!$A$12:$O$51,VLOOKUP(DV$278,$B$276:$C$278,2,0),0)/1000)),"")</f>
        <v/>
      </c>
      <c r="DW347" s="145" t="str">
        <f>IFERROR(TRUNC(VLOOKUP($E347,'Container Panel'!$B$41:$Z$100,$D347,0)/(VLOOKUP(DW$276,UI!$A$12:$O$51,VLOOKUP(DW$278,$B$276:$C$278,2,0),0)/1000)),"")</f>
        <v/>
      </c>
      <c r="DX347" s="145" t="str">
        <f>IFERROR(TRUNC(VLOOKUP($E347,'Container Panel'!$B$41:$Z$100,$D347,0)/(VLOOKUP(DX$276,UI!$A$12:$O$51,VLOOKUP(DX$278,$B$276:$C$278,2,0),0)/1000)),"")</f>
        <v/>
      </c>
      <c r="DY347" s="145" t="str">
        <f>IFERROR(TRUNC(VLOOKUP($E347,'Container Panel'!$B$41:$Z$100,$D347,0)/(VLOOKUP(DY$276,UI!$A$12:$O$51,VLOOKUP(DY$278,$B$276:$C$278,2,0),0)/1000)),"")</f>
        <v/>
      </c>
      <c r="DZ347" s="145" t="str">
        <f>IFERROR(TRUNC(VLOOKUP($E347,'Container Panel'!$B$41:$Z$100,$D347,0)/(VLOOKUP(DZ$276,UI!$A$12:$O$51,VLOOKUP(DZ$278,$B$276:$C$278,2,0),0)/1000)),"")</f>
        <v/>
      </c>
      <c r="EA347" s="145" t="str">
        <f>IFERROR(TRUNC(VLOOKUP($E347,'Container Panel'!$B$41:$Z$100,$D347,0)/(VLOOKUP(EA$276,UI!$A$12:$O$51,VLOOKUP(EA$278,$B$276:$C$278,2,0),0)/1000)),"")</f>
        <v/>
      </c>
      <c r="EB347" s="145" t="str">
        <f>IFERROR(TRUNC(VLOOKUP($E347,'Container Panel'!$B$41:$Z$100,$D347,0)/(VLOOKUP(EB$276,UI!$A$12:$O$51,VLOOKUP(EB$278,$B$276:$C$278,2,0),0)/1000)),"")</f>
        <v/>
      </c>
      <c r="EC347" s="145" t="str">
        <f>IFERROR(TRUNC(VLOOKUP($E347,'Container Panel'!$B$41:$Z$100,$D347,0)/(VLOOKUP(EC$276,UI!$A$12:$O$51,VLOOKUP(EC$278,$B$276:$C$278,2,0),0)/1000)),"")</f>
        <v/>
      </c>
      <c r="ED347" s="145" t="str">
        <f>IFERROR(TRUNC(VLOOKUP($E347,'Container Panel'!$B$41:$Z$100,$D347,0)/(VLOOKUP(ED$276,UI!$A$12:$O$51,VLOOKUP(ED$278,$B$276:$C$278,2,0),0)/1000)),"")</f>
        <v/>
      </c>
      <c r="EE347" s="145" t="str">
        <f>IFERROR(TRUNC(VLOOKUP($E347,'Container Panel'!$B$41:$Z$100,$D347,0)/(VLOOKUP(EE$276,UI!$A$12:$O$51,VLOOKUP(EE$278,$B$276:$C$278,2,0),0)/1000)),"")</f>
        <v/>
      </c>
      <c r="EF347" s="145" t="str">
        <f>IFERROR(TRUNC(VLOOKUP($E347,'Container Panel'!$B$41:$Z$100,$D347,0)/(VLOOKUP(EF$276,UI!$A$12:$O$51,VLOOKUP(EF$278,$B$276:$C$278,2,0),0)/1000)),"")</f>
        <v/>
      </c>
      <c r="EG347" s="145" t="str">
        <f>IFERROR(TRUNC(VLOOKUP($E347,'Container Panel'!$B$41:$Z$100,$D347,0)/(VLOOKUP(EG$276,UI!$A$12:$O$51,VLOOKUP(EG$278,$B$276:$C$278,2,0),0)/1000)),"")</f>
        <v/>
      </c>
      <c r="EH347" s="145" t="str">
        <f>IFERROR(TRUNC(VLOOKUP($E347,'Container Panel'!$B$41:$Z$100,$D347,0)/(VLOOKUP(EH$276,UI!$A$12:$O$51,VLOOKUP(EH$278,$B$276:$C$278,2,0),0)/1000)),"")</f>
        <v/>
      </c>
      <c r="EI347" s="145" t="str">
        <f>IFERROR(TRUNC(VLOOKUP($E347,'Container Panel'!$B$41:$Z$100,$D347,0)/(VLOOKUP(EI$276,UI!$A$12:$O$51,VLOOKUP(EI$278,$B$276:$C$278,2,0),0)/1000)),"")</f>
        <v/>
      </c>
      <c r="EJ347" s="145" t="str">
        <f>IFERROR(TRUNC(VLOOKUP($E347,'Container Panel'!$B$41:$Z$100,$D347,0)/(VLOOKUP(EJ$276,UI!$A$12:$O$51,VLOOKUP(EJ$278,$B$276:$C$278,2,0),0)/1000)),"")</f>
        <v/>
      </c>
      <c r="EK347" s="145" t="str">
        <f>IFERROR(TRUNC(VLOOKUP($E347,'Container Panel'!$B$41:$Z$100,$D347,0)/(VLOOKUP(EK$276,UI!$A$12:$O$51,VLOOKUP(EK$278,$B$276:$C$278,2,0),0)/1000)),"")</f>
        <v/>
      </c>
      <c r="EL347" s="145" t="str">
        <f>IFERROR(TRUNC(VLOOKUP($E347,'Container Panel'!$B$41:$Z$100,$D347,0)/(VLOOKUP(EL$276,UI!$A$12:$O$51,VLOOKUP(EL$278,$B$276:$C$278,2,0),0)/1000)),"")</f>
        <v/>
      </c>
      <c r="EM347" s="145" t="str">
        <f>IFERROR(TRUNC(VLOOKUP($E347,'Container Panel'!$B$41:$Z$100,$D347,0)/(VLOOKUP(EM$276,UI!$A$12:$O$51,VLOOKUP(EM$278,$B$276:$C$278,2,0),0)/1000)),"")</f>
        <v/>
      </c>
      <c r="EN347" s="145" t="str">
        <f>IFERROR(TRUNC(VLOOKUP($E347,'Container Panel'!$B$41:$Z$100,$D347,0)/(VLOOKUP(EN$276,UI!$A$12:$O$51,VLOOKUP(EN$278,$B$276:$C$278,2,0),0)/1000)),"")</f>
        <v/>
      </c>
      <c r="EO347" s="145" t="str">
        <f>IFERROR(TRUNC(VLOOKUP($E347,'Container Panel'!$B$41:$Z$100,$D347,0)/(VLOOKUP(EO$276,UI!$A$12:$O$51,VLOOKUP(EO$278,$B$276:$C$278,2,0),0)/1000)),"")</f>
        <v/>
      </c>
      <c r="EP347" s="145" t="str">
        <f>IFERROR(TRUNC(VLOOKUP($E347,'Container Panel'!$B$41:$Z$100,$D347,0)/(VLOOKUP(EP$276,UI!$A$12:$O$51,VLOOKUP(EP$278,$B$276:$C$278,2,0),0)/1000)),"")</f>
        <v/>
      </c>
      <c r="EQ347" s="145" t="str">
        <f>IFERROR(TRUNC(VLOOKUP($E347,'Container Panel'!$B$41:$Z$100,$D347,0)/(VLOOKUP(EQ$276,UI!$A$12:$O$51,VLOOKUP(EQ$278,$B$276:$C$278,2,0),0)/1000)),"")</f>
        <v/>
      </c>
      <c r="ER347" s="145" t="str">
        <f>IFERROR(TRUNC(VLOOKUP($E347,'Container Panel'!$B$41:$Z$100,$D347,0)/(VLOOKUP(ER$276,UI!$A$12:$O$51,VLOOKUP(ER$278,$B$276:$C$278,2,0),0)/1000)),"")</f>
        <v/>
      </c>
      <c r="ES347" s="145" t="str">
        <f>IFERROR(TRUNC(VLOOKUP($E347,'Container Panel'!$B$41:$Z$100,$D347,0)/(VLOOKUP(ES$276,UI!$A$12:$O$51,VLOOKUP(ES$278,$B$276:$C$278,2,0),0)/1000)),"")</f>
        <v/>
      </c>
      <c r="ET347" s="145" t="str">
        <f>IFERROR(TRUNC(VLOOKUP($E347,'Container Panel'!$B$41:$Z$100,$D347,0)/(VLOOKUP(ET$276,UI!$A$12:$O$51,VLOOKUP(ET$278,$B$276:$C$278,2,0),0)/1000)),"")</f>
        <v/>
      </c>
      <c r="EU347" s="145" t="str">
        <f>IFERROR(TRUNC(VLOOKUP($E347,'Container Panel'!$B$41:$Z$100,$D347,0)/(VLOOKUP(EU$276,UI!$A$12:$O$51,VLOOKUP(EU$278,$B$276:$C$278,2,0),0)/1000)),"")</f>
        <v/>
      </c>
      <c r="EV347" s="145" t="str">
        <f>IFERROR(TRUNC(VLOOKUP($E347,'Container Panel'!$B$41:$Z$100,$D347,0)/(VLOOKUP(EV$276,UI!$A$12:$O$51,VLOOKUP(EV$278,$B$276:$C$278,2,0),0)/1000)),"")</f>
        <v/>
      </c>
      <c r="EW347" s="145" t="str">
        <f>IFERROR(TRUNC(VLOOKUP($E347,'Container Panel'!$B$41:$Z$100,$D347,0)/(VLOOKUP(EW$276,UI!$A$12:$O$51,VLOOKUP(EW$278,$B$276:$C$278,2,0),0)/1000)),"")</f>
        <v/>
      </c>
      <c r="EX347" s="145" t="str">
        <f>IFERROR(TRUNC(VLOOKUP($E347,'Container Panel'!$B$41:$Z$100,$D347,0)/(VLOOKUP(EX$276,UI!$A$12:$O$51,VLOOKUP(EX$278,$B$276:$C$278,2,0),0)/1000)),"")</f>
        <v/>
      </c>
      <c r="EY347" s="145" t="str">
        <f>IFERROR(TRUNC(VLOOKUP($E347,'Container Panel'!$B$41:$Z$100,$D347,0)/(VLOOKUP(EY$276,UI!$A$12:$O$51,VLOOKUP(EY$278,$B$276:$C$278,2,0),0)/1000)),"")</f>
        <v/>
      </c>
      <c r="EZ347" s="145" t="str">
        <f>IFERROR(TRUNC(VLOOKUP($E347,'Container Panel'!$B$41:$Z$100,$D347,0)/(VLOOKUP(EZ$276,UI!$A$12:$O$51,VLOOKUP(EZ$278,$B$276:$C$278,2,0),0)/1000)),"")</f>
        <v/>
      </c>
      <c r="FA347" s="145" t="str">
        <f>IFERROR(TRUNC(VLOOKUP($E347,'Container Panel'!$B$41:$Z$100,$D347,0)/(VLOOKUP(FA$276,UI!$A$12:$O$51,VLOOKUP(FA$278,$B$276:$C$278,2,0),0)/1000)),"")</f>
        <v/>
      </c>
      <c r="FB347" s="145" t="str">
        <f>IFERROR(TRUNC(VLOOKUP($E347,'Container Panel'!$B$41:$Z$100,$D347,0)/(VLOOKUP(FB$276,UI!$A$12:$O$51,VLOOKUP(FB$278,$B$276:$C$278,2,0),0)/1000)),"")</f>
        <v/>
      </c>
      <c r="FC347" s="145" t="str">
        <f>IFERROR(TRUNC(VLOOKUP($E347,'Container Panel'!$B$41:$Z$100,$D347,0)/(VLOOKUP(FC$276,UI!$A$12:$O$51,VLOOKUP(FC$278,$B$276:$C$278,2,0),0)/1000)),"")</f>
        <v/>
      </c>
      <c r="FD347" s="145" t="str">
        <f>IFERROR(TRUNC(VLOOKUP($E347,'Container Panel'!$B$41:$Z$100,$D347,0)/(VLOOKUP(FD$276,UI!$A$12:$O$51,VLOOKUP(FD$278,$B$276:$C$278,2,0),0)/1000)),"")</f>
        <v/>
      </c>
      <c r="FE347" s="145" t="str">
        <f>IFERROR(TRUNC(VLOOKUP($E347,'Container Panel'!$B$41:$Z$100,$D347,0)/(VLOOKUP(FE$276,UI!$A$12:$O$51,VLOOKUP(FE$278,$B$276:$C$278,2,0),0)/1000)),"")</f>
        <v/>
      </c>
      <c r="FF347" s="145" t="str">
        <f>IFERROR(TRUNC(VLOOKUP($E347,'Container Panel'!$B$41:$Z$100,$D347,0)/(VLOOKUP(FF$276,UI!$A$12:$O$51,VLOOKUP(FF$278,$B$276:$C$278,2,0),0)/1000)),"")</f>
        <v/>
      </c>
      <c r="FG347" s="145" t="str">
        <f>IFERROR(TRUNC(VLOOKUP($E347,'Container Panel'!$B$41:$Z$100,$D347,0)/(VLOOKUP(FG$276,UI!$A$12:$O$51,VLOOKUP(FG$278,$B$276:$C$278,2,0),0)/1000)),"")</f>
        <v/>
      </c>
      <c r="FH347" s="145" t="str">
        <f>IFERROR(TRUNC(VLOOKUP($E347,'Container Panel'!$B$41:$Z$100,$D347,0)/(VLOOKUP(FH$276,UI!$A$12:$O$51,VLOOKUP(FH$278,$B$276:$C$278,2,0),0)/1000)),"")</f>
        <v/>
      </c>
      <c r="FI347" s="145" t="str">
        <f>IFERROR(TRUNC(VLOOKUP($E347,'Container Panel'!$B$41:$Z$100,$D347,0)/(VLOOKUP(FI$276,UI!$A$12:$O$51,VLOOKUP(FI$278,$B$276:$C$278,2,0),0)/1000)),"")</f>
        <v/>
      </c>
      <c r="FJ347" s="145" t="str">
        <f>IFERROR(TRUNC(VLOOKUP($E347,'Container Panel'!$B$41:$Z$100,$D347,0)/(VLOOKUP(FJ$276,UI!$A$12:$O$51,VLOOKUP(FJ$278,$B$276:$C$278,2,0),0)/1000)),"")</f>
        <v/>
      </c>
      <c r="FK347" s="145" t="str">
        <f>IFERROR(TRUNC(VLOOKUP($E347,'Container Panel'!$B$41:$Z$100,$D347,0)/(VLOOKUP(FK$276,UI!$A$12:$O$51,VLOOKUP(FK$278,$B$276:$C$278,2,0),0)/1000)),"")</f>
        <v/>
      </c>
      <c r="FL347" s="145" t="str">
        <f>IFERROR(TRUNC(VLOOKUP($E347,'Container Panel'!$B$41:$Z$100,$D347,0)/(VLOOKUP(FL$276,UI!$A$12:$O$51,VLOOKUP(FL$278,$B$276:$C$278,2,0),0)/1000)),"")</f>
        <v/>
      </c>
      <c r="FM347" s="145" t="str">
        <f>IFERROR(TRUNC(VLOOKUP($E347,'Container Panel'!$B$41:$Z$100,$D347,0)/(VLOOKUP(FM$276,UI!$A$12:$O$51,VLOOKUP(FM$278,$B$276:$C$278,2,0),0)/1000)),"")</f>
        <v/>
      </c>
      <c r="FN347" s="145" t="str">
        <f>IFERROR(TRUNC(VLOOKUP($E347,'Container Panel'!$B$41:$Z$100,$D347,0)/(VLOOKUP(FN$276,UI!$A$12:$O$51,VLOOKUP(FN$278,$B$276:$C$278,2,0),0)/1000)),"")</f>
        <v/>
      </c>
      <c r="FO347" s="145" t="str">
        <f>IFERROR(TRUNC(VLOOKUP($E347,'Container Panel'!$B$41:$Z$100,$D347,0)/(VLOOKUP(FO$276,UI!$A$12:$O$51,VLOOKUP(FO$278,$B$276:$C$278,2,0),0)/1000)),"")</f>
        <v/>
      </c>
      <c r="FP347" s="145" t="str">
        <f>IFERROR(TRUNC(VLOOKUP($E347,'Container Panel'!$B$41:$Z$100,$D347,0)/(VLOOKUP(FP$276,UI!$A$12:$O$51,VLOOKUP(FP$278,$B$276:$C$278,2,0),0)/1000)),"")</f>
        <v/>
      </c>
      <c r="FQ347" s="145" t="str">
        <f>IFERROR(TRUNC(VLOOKUP($E347,'Container Panel'!$B$41:$Z$100,$D347,0)/(VLOOKUP(FQ$276,UI!$A$12:$O$51,VLOOKUP(FQ$278,$B$276:$C$278,2,0),0)/1000)),"")</f>
        <v/>
      </c>
      <c r="FR347" s="145" t="str">
        <f>IFERROR(TRUNC(VLOOKUP($E347,'Container Panel'!$B$41:$Z$100,$D347,0)/(VLOOKUP(FR$276,UI!$A$12:$O$51,VLOOKUP(FR$278,$B$276:$C$278,2,0),0)/1000)),"")</f>
        <v/>
      </c>
      <c r="FS347" s="145" t="str">
        <f>IFERROR(TRUNC(VLOOKUP($E347,'Container Panel'!$B$41:$Z$100,$D347,0)/(VLOOKUP(FS$276,UI!$A$12:$O$51,VLOOKUP(FS$278,$B$276:$C$278,2,0),0)/1000)),"")</f>
        <v/>
      </c>
      <c r="FT347" s="145" t="str">
        <f>IFERROR(TRUNC(VLOOKUP($E347,'Container Panel'!$B$41:$Z$100,$D347,0)/(VLOOKUP(FT$276,UI!$A$12:$O$51,VLOOKUP(FT$278,$B$276:$C$278,2,0),0)/1000)),"")</f>
        <v/>
      </c>
      <c r="FU347" s="145" t="str">
        <f>IFERROR(TRUNC(VLOOKUP($E347,'Container Panel'!$B$41:$Z$100,$D347,0)/(VLOOKUP(FU$276,UI!$A$12:$O$51,VLOOKUP(FU$278,$B$276:$C$278,2,0),0)/1000)),"")</f>
        <v/>
      </c>
      <c r="FV347" s="145" t="str">
        <f>IFERROR(TRUNC(VLOOKUP($E347,'Container Panel'!$B$41:$Z$100,$D347,0)/(VLOOKUP(FV$276,UI!$A$12:$O$51,VLOOKUP(FV$278,$B$276:$C$278,2,0),0)/1000)),"")</f>
        <v/>
      </c>
      <c r="FW347" s="145" t="str">
        <f>IFERROR(TRUNC(VLOOKUP($E347,'Container Panel'!$B$41:$Z$100,$D347,0)/(VLOOKUP(FW$276,UI!$A$12:$O$51,VLOOKUP(FW$278,$B$276:$C$278,2,0),0)/1000)),"")</f>
        <v/>
      </c>
      <c r="FX347" s="145" t="str">
        <f>IFERROR(TRUNC(VLOOKUP($E347,'Container Panel'!$B$41:$Z$100,$D347,0)/(VLOOKUP(FX$276,UI!$A$12:$O$51,VLOOKUP(FX$278,$B$276:$C$278,2,0),0)/1000)),"")</f>
        <v/>
      </c>
      <c r="FY347" s="145" t="str">
        <f>IFERROR(TRUNC(VLOOKUP($E347,'Container Panel'!$B$41:$Z$100,$D347,0)/(VLOOKUP(FY$276,UI!$A$12:$O$51,VLOOKUP(FY$278,$B$276:$C$278,2,0),0)/1000)),"")</f>
        <v/>
      </c>
      <c r="FZ347" s="145" t="str">
        <f>IFERROR(TRUNC(VLOOKUP($E347,'Container Panel'!$B$41:$Z$100,$D347,0)/(VLOOKUP(FZ$276,UI!$A$12:$O$51,VLOOKUP(FZ$278,$B$276:$C$278,2,0),0)/1000)),"")</f>
        <v/>
      </c>
      <c r="GA347" s="145" t="str">
        <f>IFERROR(TRUNC(VLOOKUP($E347,'Container Panel'!$B$41:$Z$100,$D347,0)/(VLOOKUP(GA$276,UI!$A$12:$O$51,VLOOKUP(GA$278,$B$276:$C$278,2,0),0)/1000)),"")</f>
        <v/>
      </c>
      <c r="GB347" s="145" t="str">
        <f>IFERROR(TRUNC(VLOOKUP($E347,'Container Panel'!$B$41:$Z$100,$D347,0)/(VLOOKUP(GB$276,UI!$A$12:$O$51,VLOOKUP(GB$278,$B$276:$C$278,2,0),0)/1000)),"")</f>
        <v/>
      </c>
      <c r="GC347" s="145" t="str">
        <f>IFERROR(TRUNC(VLOOKUP($E347,'Container Panel'!$B$41:$Z$100,$D347,0)/(VLOOKUP(GC$276,UI!$A$12:$O$51,VLOOKUP(GC$278,$B$276:$C$278,2,0),0)/1000)),"")</f>
        <v/>
      </c>
      <c r="GD347" s="145" t="str">
        <f>IFERROR(TRUNC(VLOOKUP($E347,'Container Panel'!$B$41:$Z$100,$D347,0)/(VLOOKUP(GD$276,UI!$A$12:$O$51,VLOOKUP(GD$278,$B$276:$C$278,2,0),0)/1000)),"")</f>
        <v/>
      </c>
      <c r="GE347" s="145" t="str">
        <f>IFERROR(TRUNC(VLOOKUP($E347,'Container Panel'!$B$41:$Z$100,$D347,0)/(VLOOKUP(GE$276,UI!$A$12:$O$51,VLOOKUP(GE$278,$B$276:$C$278,2,0),0)/1000)),"")</f>
        <v/>
      </c>
      <c r="GF347" s="145" t="str">
        <f>IFERROR(TRUNC(VLOOKUP($E347,'Container Panel'!$B$41:$Z$100,$D347,0)/(VLOOKUP(GF$276,UI!$A$12:$O$51,VLOOKUP(GF$278,$B$276:$C$278,2,0),0)/1000)),"")</f>
        <v/>
      </c>
      <c r="GG347" s="145" t="str">
        <f>IFERROR(TRUNC(VLOOKUP($E347,'Container Panel'!$B$41:$Z$100,$D347,0)/(VLOOKUP(GG$276,UI!$A$12:$O$51,VLOOKUP(GG$278,$B$276:$C$278,2,0),0)/1000)),"")</f>
        <v/>
      </c>
      <c r="GH347" s="145" t="str">
        <f>IFERROR(TRUNC(VLOOKUP($E347,'Container Panel'!$B$41:$Z$100,$D347,0)/(VLOOKUP(GH$276,UI!$A$12:$O$51,VLOOKUP(GH$278,$B$276:$C$278,2,0),0)/1000)),"")</f>
        <v/>
      </c>
      <c r="GI347" s="145" t="str">
        <f>IFERROR(TRUNC(VLOOKUP($E347,'Container Panel'!$B$41:$Z$100,$D347,0)/(VLOOKUP(GI$276,UI!$A$12:$O$51,VLOOKUP(GI$278,$B$276:$C$278,2,0),0)/1000)),"")</f>
        <v/>
      </c>
      <c r="GJ347" s="145" t="str">
        <f>IFERROR(TRUNC(VLOOKUP($E347,'Container Panel'!$B$41:$Z$100,$D347,0)/(VLOOKUP(GJ$276,UI!$A$12:$O$51,VLOOKUP(GJ$278,$B$276:$C$278,2,0),0)/1000)),"")</f>
        <v/>
      </c>
      <c r="GK347" s="145" t="str">
        <f>IFERROR(TRUNC(VLOOKUP($E347,'Container Panel'!$B$41:$Z$100,$D347,0)/(VLOOKUP(GK$276,UI!$A$12:$O$51,VLOOKUP(GK$278,$B$276:$C$278,2,0),0)/1000)),"")</f>
        <v/>
      </c>
      <c r="GL347" s="145" t="str">
        <f>IFERROR(TRUNC(VLOOKUP($E347,'Container Panel'!$B$41:$Z$100,$D347,0)/(VLOOKUP(GL$276,UI!$A$12:$O$51,VLOOKUP(GL$278,$B$276:$C$278,2,0),0)/1000)),"")</f>
        <v/>
      </c>
      <c r="GM347" s="145" t="str">
        <f>IFERROR(TRUNC(VLOOKUP($E347,'Container Panel'!$B$41:$Z$100,$D347,0)/(VLOOKUP(GM$276,UI!$A$12:$O$51,VLOOKUP(GM$278,$B$276:$C$278,2,0),0)/1000)),"")</f>
        <v/>
      </c>
      <c r="GN347" s="145" t="str">
        <f>IFERROR(TRUNC(VLOOKUP($E347,'Container Panel'!$B$41:$Z$100,$D347,0)/(VLOOKUP(GN$276,UI!$A$12:$O$51,VLOOKUP(GN$278,$B$276:$C$278,2,0),0)/1000)),"")</f>
        <v/>
      </c>
      <c r="GO347" s="145" t="str">
        <f>IFERROR(TRUNC(VLOOKUP($E347,'Container Panel'!$B$41:$Z$100,$D347,0)/(VLOOKUP(GO$276,UI!$A$12:$O$51,VLOOKUP(GO$278,$B$276:$C$278,2,0),0)/1000)),"")</f>
        <v/>
      </c>
      <c r="GP347" s="145" t="str">
        <f>IFERROR(TRUNC(VLOOKUP($E347,'Container Panel'!$B$41:$Z$100,$D347,0)/(VLOOKUP(GP$276,UI!$A$12:$O$51,VLOOKUP(GP$278,$B$276:$C$278,2,0),0)/1000)),"")</f>
        <v/>
      </c>
      <c r="GQ347" s="145" t="str">
        <f>IFERROR(TRUNC(VLOOKUP($E347,'Container Panel'!$B$41:$Z$100,$D347,0)/(VLOOKUP(GQ$276,UI!$A$12:$O$51,VLOOKUP(GQ$278,$B$276:$C$278,2,0),0)/1000)),"")</f>
        <v/>
      </c>
      <c r="GR347" s="145" t="str">
        <f>IFERROR(TRUNC(VLOOKUP($E347,'Container Panel'!$B$41:$Z$100,$D347,0)/(VLOOKUP(GR$276,UI!$A$12:$O$51,VLOOKUP(GR$278,$B$276:$C$278,2,0),0)/1000)),"")</f>
        <v/>
      </c>
      <c r="GS347" s="145" t="str">
        <f>IFERROR(TRUNC(VLOOKUP($E347,'Container Panel'!$B$41:$Z$100,$D347,0)/(VLOOKUP(GS$276,UI!$A$12:$O$51,VLOOKUP(GS$278,$B$276:$C$278,2,0),0)/1000)),"")</f>
        <v/>
      </c>
      <c r="GT347" s="145" t="str">
        <f>IFERROR(TRUNC(VLOOKUP($E347,'Container Panel'!$B$41:$Z$100,$D347,0)/(VLOOKUP(GT$276,UI!$A$12:$O$51,VLOOKUP(GT$278,$B$276:$C$278,2,0),0)/1000)),"")</f>
        <v/>
      </c>
      <c r="GU347" s="145" t="str">
        <f>IFERROR(TRUNC(VLOOKUP($E347,'Container Panel'!$B$41:$Z$100,$D347,0)/(VLOOKUP(GU$276,UI!$A$12:$O$51,VLOOKUP(GU$278,$B$276:$C$278,2,0),0)/1000)),"")</f>
        <v/>
      </c>
      <c r="GV347" s="145" t="str">
        <f>IFERROR(TRUNC(VLOOKUP($E347,'Container Panel'!$B$41:$Z$100,$D347,0)/(VLOOKUP(GV$276,UI!$A$12:$O$51,VLOOKUP(GV$278,$B$276:$C$278,2,0),0)/1000)),"")</f>
        <v/>
      </c>
      <c r="GW347" s="145" t="str">
        <f>IFERROR(TRUNC(VLOOKUP($E347,'Container Panel'!$B$41:$Z$100,$D347,0)/(VLOOKUP(GW$276,UI!$A$12:$O$51,VLOOKUP(GW$278,$B$276:$C$278,2,0),0)/1000)),"")</f>
        <v/>
      </c>
      <c r="GX347" s="145" t="str">
        <f>IFERROR(TRUNC(VLOOKUP($E347,'Container Panel'!$B$41:$Z$100,$D347,0)/(VLOOKUP(GX$276,UI!$A$12:$O$51,VLOOKUP(GX$278,$B$276:$C$278,2,0),0)/1000)),"")</f>
        <v/>
      </c>
      <c r="GY347" s="145" t="str">
        <f>IFERROR(TRUNC(VLOOKUP($E347,'Container Panel'!$B$41:$Z$100,$D347,0)/(VLOOKUP(GY$276,UI!$A$12:$O$51,VLOOKUP(GY$278,$B$276:$C$278,2,0),0)/1000)),"")</f>
        <v/>
      </c>
      <c r="GZ347" s="145" t="str">
        <f>IFERROR(TRUNC(VLOOKUP($E347,'Container Panel'!$B$41:$Z$100,$D347,0)/(VLOOKUP(GZ$276,UI!$A$12:$O$51,VLOOKUP(GZ$278,$B$276:$C$278,2,0),0)/1000)),"")</f>
        <v/>
      </c>
      <c r="HA347" s="145" t="str">
        <f>IFERROR(TRUNC(VLOOKUP($E347,'Container Panel'!$B$41:$Z$100,$D347,0)/(VLOOKUP(HA$276,UI!$A$12:$O$51,VLOOKUP(HA$278,$B$276:$C$278,2,0),0)/1000)),"")</f>
        <v/>
      </c>
      <c r="HB347" s="145" t="str">
        <f>IFERROR(TRUNC(VLOOKUP($E347,'Container Panel'!$B$41:$Z$100,$D347,0)/(VLOOKUP(HB$276,UI!$A$12:$O$51,VLOOKUP(HB$278,$B$276:$C$278,2,0),0)/1000)),"")</f>
        <v/>
      </c>
      <c r="HC347" s="145" t="str">
        <f>IFERROR(TRUNC(VLOOKUP($E347,'Container Panel'!$B$41:$Z$100,$D347,0)/(VLOOKUP(HC$276,UI!$A$12:$O$51,VLOOKUP(HC$278,$B$276:$C$278,2,0),0)/1000)),"")</f>
        <v/>
      </c>
      <c r="HD347" s="145" t="str">
        <f>IFERROR(TRUNC(VLOOKUP($E347,'Container Panel'!$B$41:$Z$100,$D347,0)/(VLOOKUP(HD$276,UI!$A$12:$O$51,VLOOKUP(HD$278,$B$276:$C$278,2,0),0)/1000)),"")</f>
        <v/>
      </c>
      <c r="HE347" s="145" t="str">
        <f>IFERROR(TRUNC(VLOOKUP($E347,'Container Panel'!$B$41:$Z$100,$D347,0)/(VLOOKUP(HE$276,UI!$A$12:$O$51,VLOOKUP(HE$278,$B$276:$C$278,2,0),0)/1000)),"")</f>
        <v/>
      </c>
      <c r="HF347" s="145" t="str">
        <f>IFERROR(TRUNC(VLOOKUP($E347,'Container Panel'!$B$41:$Z$100,$D347,0)/(VLOOKUP(HF$276,UI!$A$12:$O$51,VLOOKUP(HF$278,$B$276:$C$278,2,0),0)/1000)),"")</f>
        <v/>
      </c>
      <c r="HG347" s="145" t="str">
        <f>IFERROR(TRUNC(VLOOKUP($E347,'Container Panel'!$B$41:$Z$100,$D347,0)/(VLOOKUP(HG$276,UI!$A$12:$O$51,VLOOKUP(HG$278,$B$276:$C$278,2,0),0)/1000)),"")</f>
        <v/>
      </c>
      <c r="HH347" s="145" t="str">
        <f>IFERROR(TRUNC(VLOOKUP($E347,'Container Panel'!$B$41:$Z$100,$D347,0)/(VLOOKUP(HH$276,UI!$A$12:$O$51,VLOOKUP(HH$278,$B$276:$C$278,2,0),0)/1000)),"")</f>
        <v/>
      </c>
      <c r="HI347" s="145" t="str">
        <f>IFERROR(TRUNC(VLOOKUP($E347,'Container Panel'!$B$41:$Z$100,$D347,0)/(VLOOKUP(HI$276,UI!$A$12:$O$51,VLOOKUP(HI$278,$B$276:$C$278,2,0),0)/1000)),"")</f>
        <v/>
      </c>
      <c r="HJ347" s="145" t="str">
        <f>IFERROR(TRUNC(VLOOKUP($E347,'Container Panel'!$B$41:$Z$100,$D347,0)/(VLOOKUP(HJ$276,UI!$A$12:$O$51,VLOOKUP(HJ$278,$B$276:$C$278,2,0),0)/1000)),"")</f>
        <v/>
      </c>
      <c r="HK347" s="145" t="str">
        <f>IFERROR(TRUNC(VLOOKUP($E347,'Container Panel'!$B$41:$Z$100,$D347,0)/(VLOOKUP(HK$276,UI!$A$12:$O$51,VLOOKUP(HK$278,$B$276:$C$278,2,0),0)/1000)),"")</f>
        <v/>
      </c>
      <c r="HL347" s="145" t="str">
        <f>IFERROR(TRUNC(VLOOKUP($E347,'Container Panel'!$B$41:$Z$100,$D347,0)/(VLOOKUP(HL$276,UI!$A$12:$O$51,VLOOKUP(HL$278,$B$276:$C$278,2,0),0)/1000)),"")</f>
        <v/>
      </c>
      <c r="HM347" s="145" t="str">
        <f>IFERROR(TRUNC(VLOOKUP($E347,'Container Panel'!$B$41:$Z$100,$D347,0)/(VLOOKUP(HM$276,UI!$A$12:$O$51,VLOOKUP(HM$278,$B$276:$C$278,2,0),0)/1000)),"")</f>
        <v/>
      </c>
      <c r="HN347" s="145" t="str">
        <f>IFERROR(TRUNC(VLOOKUP($E347,'Container Panel'!$B$41:$Z$100,$D347,0)/(VLOOKUP(HN$276,UI!$A$12:$O$51,VLOOKUP(HN$278,$B$276:$C$278,2,0),0)/1000)),"")</f>
        <v/>
      </c>
      <c r="HO347" s="145" t="str">
        <f>IFERROR(TRUNC(VLOOKUP($E347,'Container Panel'!$B$41:$Z$100,$D347,0)/(VLOOKUP(HO$276,UI!$A$12:$O$51,VLOOKUP(HO$278,$B$276:$C$278,2,0),0)/1000)),"")</f>
        <v/>
      </c>
      <c r="HP347" s="145" t="str">
        <f>IFERROR(TRUNC(VLOOKUP($E347,'Container Panel'!$B$41:$Z$100,$D347,0)/(VLOOKUP(HP$276,UI!$A$12:$O$51,VLOOKUP(HP$278,$B$276:$C$278,2,0),0)/1000)),"")</f>
        <v/>
      </c>
      <c r="HQ347" s="145" t="str">
        <f>IFERROR(TRUNC(VLOOKUP($E347,'Container Panel'!$B$41:$Z$100,$D347,0)/(VLOOKUP(HQ$276,UI!$A$12:$O$51,VLOOKUP(HQ$278,$B$276:$C$278,2,0),0)/1000)),"")</f>
        <v/>
      </c>
      <c r="HR347" s="145" t="str">
        <f>IFERROR(TRUNC(VLOOKUP($E347,'Container Panel'!$B$41:$Z$100,$D347,0)/(VLOOKUP(HR$276,UI!$A$12:$O$51,VLOOKUP(HR$278,$B$276:$C$278,2,0),0)/1000)),"")</f>
        <v/>
      </c>
      <c r="HS347" s="145" t="str">
        <f>IFERROR(TRUNC(VLOOKUP($E347,'Container Panel'!$B$41:$Z$100,$D347,0)/(VLOOKUP(HS$276,UI!$A$12:$O$51,VLOOKUP(HS$278,$B$276:$C$278,2,0),0)/1000)),"")</f>
        <v/>
      </c>
      <c r="HT347" s="145" t="str">
        <f>IFERROR(TRUNC(VLOOKUP($E347,'Container Panel'!$B$41:$Z$100,$D347,0)/(VLOOKUP(HT$276,UI!$A$12:$O$51,VLOOKUP(HT$278,$B$276:$C$278,2,0),0)/1000)),"")</f>
        <v/>
      </c>
      <c r="HU347" s="145" t="str">
        <f>IFERROR(TRUNC(VLOOKUP($E347,'Container Panel'!$B$41:$Z$100,$D347,0)/(VLOOKUP(HU$276,UI!$A$12:$O$51,VLOOKUP(HU$278,$B$276:$C$278,2,0),0)/1000)),"")</f>
        <v/>
      </c>
      <c r="HV347" s="145" t="str">
        <f>IFERROR(TRUNC(VLOOKUP($E347,'Container Panel'!$B$41:$Z$100,$D347,0)/(VLOOKUP(HV$276,UI!$A$12:$O$51,VLOOKUP(HV$278,$B$276:$C$278,2,0),0)/1000)),"")</f>
        <v/>
      </c>
      <c r="HW347" s="145" t="str">
        <f>IFERROR(TRUNC(VLOOKUP($E347,'Container Panel'!$B$41:$Z$100,$D347,0)/(VLOOKUP(HW$276,UI!$A$12:$O$51,VLOOKUP(HW$278,$B$276:$C$278,2,0),0)/1000)),"")</f>
        <v/>
      </c>
      <c r="HX347" s="145" t="str">
        <f>IFERROR(TRUNC(VLOOKUP($E347,'Container Panel'!$B$41:$Z$100,$D347,0)/(VLOOKUP(HX$276,UI!$A$12:$O$51,VLOOKUP(HX$278,$B$276:$C$278,2,0),0)/1000)),"")</f>
        <v/>
      </c>
      <c r="HY347" s="145" t="str">
        <f>IFERROR(TRUNC(VLOOKUP($E347,'Container Panel'!$B$41:$Z$100,$D347,0)/(VLOOKUP(HY$276,UI!$A$12:$O$51,VLOOKUP(HY$278,$B$276:$C$278,2,0),0)/1000)),"")</f>
        <v/>
      </c>
      <c r="HZ347" s="145" t="str">
        <f>IFERROR(TRUNC(VLOOKUP($E347,'Container Panel'!$B$41:$Z$100,$D347,0)/(VLOOKUP(HZ$276,UI!$A$12:$O$51,VLOOKUP(HZ$278,$B$276:$C$278,2,0),0)/1000)),"")</f>
        <v/>
      </c>
      <c r="IA347" s="145" t="str">
        <f>IFERROR(TRUNC(VLOOKUP($E347,'Container Panel'!$B$41:$Z$100,$D347,0)/(VLOOKUP(IA$276,UI!$A$12:$O$51,VLOOKUP(IA$278,$B$276:$C$278,2,0),0)/1000)),"")</f>
        <v/>
      </c>
      <c r="IB347" s="145" t="str">
        <f>IFERROR(TRUNC(VLOOKUP($E347,'Container Panel'!$B$41:$Z$100,$D347,0)/(VLOOKUP(IB$276,UI!$A$12:$O$51,VLOOKUP(IB$278,$B$276:$C$278,2,0),0)/1000)),"")</f>
        <v/>
      </c>
      <c r="IC347" s="145" t="str">
        <f>IFERROR(TRUNC(VLOOKUP($E347,'Container Panel'!$B$41:$Z$100,$D347,0)/(VLOOKUP(IC$276,UI!$A$12:$O$51,VLOOKUP(IC$278,$B$276:$C$278,2,0),0)/1000)),"")</f>
        <v/>
      </c>
      <c r="ID347" s="145" t="str">
        <f>IFERROR(TRUNC(VLOOKUP($E347,'Container Panel'!$B$41:$Z$100,$D347,0)/(VLOOKUP(ID$276,UI!$A$12:$O$51,VLOOKUP(ID$278,$B$276:$C$278,2,0),0)/1000)),"")</f>
        <v/>
      </c>
      <c r="IE347" s="145" t="str">
        <f>IFERROR(TRUNC(VLOOKUP($E347,'Container Panel'!$B$41:$Z$100,$D347,0)/(VLOOKUP(IE$276,UI!$A$12:$O$51,VLOOKUP(IE$278,$B$276:$C$278,2,0),0)/1000)),"")</f>
        <v/>
      </c>
      <c r="IF347" s="145" t="str">
        <f>IFERROR(TRUNC(VLOOKUP($E347,'Container Panel'!$B$41:$Z$100,$D347,0)/(VLOOKUP(IF$276,UI!$A$12:$O$51,VLOOKUP(IF$278,$B$276:$C$278,2,0),0)/1000)),"")</f>
        <v/>
      </c>
      <c r="IG347" s="145" t="str">
        <f>IFERROR(TRUNC(VLOOKUP($E347,'Container Panel'!$B$41:$Z$100,$D347,0)/(VLOOKUP(IG$276,UI!$A$12:$O$51,VLOOKUP(IG$278,$B$276:$C$278,2,0),0)/1000)),"")</f>
        <v/>
      </c>
      <c r="IH347" s="145" t="str">
        <f>IFERROR(TRUNC(VLOOKUP($E347,'Container Panel'!$B$41:$Z$100,$D347,0)/(VLOOKUP(IH$276,UI!$A$12:$O$51,VLOOKUP(IH$278,$B$276:$C$278,2,0),0)/1000)),"")</f>
        <v/>
      </c>
      <c r="II347" s="145" t="str">
        <f>IFERROR(TRUNC(VLOOKUP($E347,'Container Panel'!$B$41:$Z$100,$D347,0)/(VLOOKUP(II$276,UI!$A$12:$O$51,VLOOKUP(II$278,$B$276:$C$278,2,0),0)/1000)),"")</f>
        <v/>
      </c>
      <c r="IJ347" s="145" t="str">
        <f>IFERROR(TRUNC(VLOOKUP($E347,'Container Panel'!$B$41:$Z$100,$D347,0)/(VLOOKUP(IJ$276,UI!$A$12:$O$51,VLOOKUP(IJ$278,$B$276:$C$278,2,0),0)/1000)),"")</f>
        <v/>
      </c>
      <c r="IK347" s="145" t="str">
        <f>IFERROR(TRUNC(VLOOKUP($E347,'Container Panel'!$B$41:$Z$100,$D347,0)/(VLOOKUP(IK$276,UI!$A$12:$O$51,VLOOKUP(IK$278,$B$276:$C$278,2,0),0)/1000)),"")</f>
        <v/>
      </c>
      <c r="IL347" s="145" t="str">
        <f>IFERROR(TRUNC(VLOOKUP($E347,'Container Panel'!$B$41:$Z$100,$D347,0)/(VLOOKUP(IL$276,UI!$A$12:$O$51,VLOOKUP(IL$278,$B$276:$C$278,2,0),0)/1000)),"")</f>
        <v/>
      </c>
    </row>
    <row r="348" spans="2:246">
      <c r="B348" s="74">
        <v>68</v>
      </c>
      <c r="C348" s="74">
        <f t="shared" si="195"/>
        <v>23</v>
      </c>
      <c r="D348" s="163">
        <f>MOD(B348,3)+'Container Panel'!$Q$38</f>
        <v>18</v>
      </c>
      <c r="E348" s="143">
        <f t="shared" si="194"/>
        <v>0</v>
      </c>
      <c r="F348" s="144" t="s">
        <v>29</v>
      </c>
      <c r="G348" s="145" t="str">
        <f>IFERROR(IF(AND(G$272=list!$D$3,'Box Calculation'!G$279&lt;&gt;"h",$E348&lt;&gt;0),0,IF(AND(G$273=list!$D$2,$E348&lt;&gt;0,TRUNC(VLOOKUP($E348,'Container Panel'!$B$41:$Z$100,$D348,0)/(VLOOKUP(G$276,UI!$A$12:$O$51,VLOOKUP(G$279,$B$276:$C$278,2,0),0)/1000))&gt;0),1,TRUNC(VLOOKUP($E348,'Container Panel'!$B$41:$Z$100,$D348,0)/(VLOOKUP(G$276,UI!$A$12:$O$51,VLOOKUP(G$279,$B$276:$C$278,2,0),0)/1000)))),"")</f>
        <v/>
      </c>
      <c r="H348" s="145" t="str">
        <f>IFERROR(IF(AND(H$272=list!$D$3,'Box Calculation'!H$279&lt;&gt;"h",$E348&lt;&gt;0),0,IF(AND(H$273=list!$D$2,$E348&lt;&gt;0,TRUNC(VLOOKUP($E348,'Container Panel'!$B$41:$Z$100,$D348,0)/(VLOOKUP(H$276,UI!$A$12:$O$51,VLOOKUP(H$279,$B$276:$C$278,2,0),0)/1000))&gt;0),1,TRUNC(VLOOKUP($E348,'Container Panel'!$B$41:$Z$100,$D348,0)/(VLOOKUP(H$276,UI!$A$12:$O$51,VLOOKUP(H$279,$B$276:$C$278,2,0),0)/1000)))),"")</f>
        <v/>
      </c>
      <c r="I348" s="145" t="str">
        <f>IFERROR(IF(AND(I$272=list!$D$3,'Box Calculation'!I$279&lt;&gt;"h",$E348&lt;&gt;0),0,IF(AND(I$273=list!$D$2,$E348&lt;&gt;0,TRUNC(VLOOKUP($E348,'Container Panel'!$B$41:$Z$100,$D348,0)/(VLOOKUP(I$276,UI!$A$12:$O$51,VLOOKUP(I$279,$B$276:$C$278,2,0),0)/1000))&gt;0),1,TRUNC(VLOOKUP($E348,'Container Panel'!$B$41:$Z$100,$D348,0)/(VLOOKUP(I$276,UI!$A$12:$O$51,VLOOKUP(I$279,$B$276:$C$278,2,0),0)/1000)))),"")</f>
        <v/>
      </c>
      <c r="J348" s="145" t="str">
        <f>IFERROR(IF(AND(J$272=list!$D$3,'Box Calculation'!J$279&lt;&gt;"h",$E348&lt;&gt;0),0,IF(AND(J$273=list!$D$2,$E348&lt;&gt;0,TRUNC(VLOOKUP($E348,'Container Panel'!$B$41:$Z$100,$D348,0)/(VLOOKUP(J$276,UI!$A$12:$O$51,VLOOKUP(J$279,$B$276:$C$278,2,0),0)/1000))&gt;0),1,TRUNC(VLOOKUP($E348,'Container Panel'!$B$41:$Z$100,$D348,0)/(VLOOKUP(J$276,UI!$A$12:$O$51,VLOOKUP(J$279,$B$276:$C$278,2,0),0)/1000)))),"")</f>
        <v/>
      </c>
      <c r="K348" s="145" t="str">
        <f>IFERROR(IF(AND(K$272=list!$D$3,'Box Calculation'!K$279&lt;&gt;"h",$E348&lt;&gt;0),0,IF(AND(K$273=list!$D$2,$E348&lt;&gt;0,TRUNC(VLOOKUP($E348,'Container Panel'!$B$41:$Z$100,$D348,0)/(VLOOKUP(K$276,UI!$A$12:$O$51,VLOOKUP(K$279,$B$276:$C$278,2,0),0)/1000))&gt;0),1,TRUNC(VLOOKUP($E348,'Container Panel'!$B$41:$Z$100,$D348,0)/(VLOOKUP(K$276,UI!$A$12:$O$51,VLOOKUP(K$279,$B$276:$C$278,2,0),0)/1000)))),"")</f>
        <v/>
      </c>
      <c r="L348" s="145" t="str">
        <f>IFERROR(IF(AND(L$272=list!$D$3,'Box Calculation'!L$279&lt;&gt;"h",$E348&lt;&gt;0),0,IF(AND(L$273=list!$D$2,$E348&lt;&gt;0,TRUNC(VLOOKUP($E348,'Container Panel'!$B$41:$Z$100,$D348,0)/(VLOOKUP(L$276,UI!$A$12:$O$51,VLOOKUP(L$279,$B$276:$C$278,2,0),0)/1000))&gt;0),1,TRUNC(VLOOKUP($E348,'Container Panel'!$B$41:$Z$100,$D348,0)/(VLOOKUP(L$276,UI!$A$12:$O$51,VLOOKUP(L$279,$B$276:$C$278,2,0),0)/1000)))),"")</f>
        <v/>
      </c>
      <c r="M348" s="145" t="str">
        <f>IFERROR(IF(AND(M$272=list!$D$3,'Box Calculation'!M$279&lt;&gt;"h",$E348&lt;&gt;0),0,IF(AND(M$273=list!$D$2,$E348&lt;&gt;0,TRUNC(VLOOKUP($E348,'Container Panel'!$B$41:$Z$100,$D348,0)/(VLOOKUP(M$276,UI!$A$12:$O$51,VLOOKUP(M$279,$B$276:$C$278,2,0),0)/1000))&gt;0),1,TRUNC(VLOOKUP($E348,'Container Panel'!$B$41:$Z$100,$D348,0)/(VLOOKUP(M$276,UI!$A$12:$O$51,VLOOKUP(M$279,$B$276:$C$278,2,0),0)/1000)))),"")</f>
        <v/>
      </c>
      <c r="N348" s="145" t="str">
        <f>IFERROR(IF(AND(N$272=list!$D$3,'Box Calculation'!N$279&lt;&gt;"h",$E348&lt;&gt;0),0,IF(AND(N$273=list!$D$2,$E348&lt;&gt;0,TRUNC(VLOOKUP($E348,'Container Panel'!$B$41:$Z$100,$D348,0)/(VLOOKUP(N$276,UI!$A$12:$O$51,VLOOKUP(N$279,$B$276:$C$278,2,0),0)/1000))&gt;0),1,TRUNC(VLOOKUP($E348,'Container Panel'!$B$41:$Z$100,$D348,0)/(VLOOKUP(N$276,UI!$A$12:$O$51,VLOOKUP(N$279,$B$276:$C$278,2,0),0)/1000)))),"")</f>
        <v/>
      </c>
      <c r="O348" s="145" t="str">
        <f>IFERROR(IF(AND(O$272=list!$D$3,'Box Calculation'!O$279&lt;&gt;"h",$E348&lt;&gt;0),0,IF(AND(O$273=list!$D$2,$E348&lt;&gt;0,TRUNC(VLOOKUP($E348,'Container Panel'!$B$41:$Z$100,$D348,0)/(VLOOKUP(O$276,UI!$A$12:$O$51,VLOOKUP(O$279,$B$276:$C$278,2,0),0)/1000))&gt;0),1,TRUNC(VLOOKUP($E348,'Container Panel'!$B$41:$Z$100,$D348,0)/(VLOOKUP(O$276,UI!$A$12:$O$51,VLOOKUP(O$279,$B$276:$C$278,2,0),0)/1000)))),"")</f>
        <v/>
      </c>
      <c r="P348" s="145" t="str">
        <f>IFERROR(IF(AND(P$272=list!$D$3,'Box Calculation'!P$279&lt;&gt;"h",$E348&lt;&gt;0),0,IF(AND(P$273=list!$D$2,$E348&lt;&gt;0,TRUNC(VLOOKUP($E348,'Container Panel'!$B$41:$Z$100,$D348,0)/(VLOOKUP(P$276,UI!$A$12:$O$51,VLOOKUP(P$279,$B$276:$C$278,2,0),0)/1000))&gt;0),1,TRUNC(VLOOKUP($E348,'Container Panel'!$B$41:$Z$100,$D348,0)/(VLOOKUP(P$276,UI!$A$12:$O$51,VLOOKUP(P$279,$B$276:$C$278,2,0),0)/1000)))),"")</f>
        <v/>
      </c>
      <c r="Q348" s="145" t="str">
        <f>IFERROR(IF(AND(Q$272=list!$D$3,'Box Calculation'!Q$279&lt;&gt;"h",$E348&lt;&gt;0),0,IF(AND(Q$273=list!$D$2,$E348&lt;&gt;0,TRUNC(VLOOKUP($E348,'Container Panel'!$B$41:$Z$100,$D348,0)/(VLOOKUP(Q$276,UI!$A$12:$O$51,VLOOKUP(Q$279,$B$276:$C$278,2,0),0)/1000))&gt;0),1,TRUNC(VLOOKUP($E348,'Container Panel'!$B$41:$Z$100,$D348,0)/(VLOOKUP(Q$276,UI!$A$12:$O$51,VLOOKUP(Q$279,$B$276:$C$278,2,0),0)/1000)))),"")</f>
        <v/>
      </c>
      <c r="R348" s="145" t="str">
        <f>IFERROR(IF(AND(R$272=list!$D$3,'Box Calculation'!R$279&lt;&gt;"h",$E348&lt;&gt;0),0,IF(AND(R$273=list!$D$2,$E348&lt;&gt;0,TRUNC(VLOOKUP($E348,'Container Panel'!$B$41:$Z$100,$D348,0)/(VLOOKUP(R$276,UI!$A$12:$O$51,VLOOKUP(R$279,$B$276:$C$278,2,0),0)/1000))&gt;0),1,TRUNC(VLOOKUP($E348,'Container Panel'!$B$41:$Z$100,$D348,0)/(VLOOKUP(R$276,UI!$A$12:$O$51,VLOOKUP(R$279,$B$276:$C$278,2,0),0)/1000)))),"")</f>
        <v/>
      </c>
      <c r="S348" s="145" t="str">
        <f>IFERROR(IF(AND(S$272=list!$D$3,'Box Calculation'!S$279&lt;&gt;"h",$E348&lt;&gt;0),0,IF(AND(S$273=list!$D$2,$E348&lt;&gt;0,TRUNC(VLOOKUP($E348,'Container Panel'!$B$41:$Z$100,$D348,0)/(VLOOKUP(S$276,UI!$A$12:$O$51,VLOOKUP(S$279,$B$276:$C$278,2,0),0)/1000))&gt;0),1,TRUNC(VLOOKUP($E348,'Container Panel'!$B$41:$Z$100,$D348,0)/(VLOOKUP(S$276,UI!$A$12:$O$51,VLOOKUP(S$279,$B$276:$C$278,2,0),0)/1000)))),"")</f>
        <v/>
      </c>
      <c r="T348" s="145" t="str">
        <f>IFERROR(IF(AND(T$272=list!$D$3,'Box Calculation'!T$279&lt;&gt;"h",$E348&lt;&gt;0),0,IF(AND(T$273=list!$D$2,$E348&lt;&gt;0,TRUNC(VLOOKUP($E348,'Container Panel'!$B$41:$Z$100,$D348,0)/(VLOOKUP(T$276,UI!$A$12:$O$51,VLOOKUP(T$279,$B$276:$C$278,2,0),0)/1000))&gt;0),1,TRUNC(VLOOKUP($E348,'Container Panel'!$B$41:$Z$100,$D348,0)/(VLOOKUP(T$276,UI!$A$12:$O$51,VLOOKUP(T$279,$B$276:$C$278,2,0),0)/1000)))),"")</f>
        <v/>
      </c>
      <c r="U348" s="145" t="str">
        <f>IFERROR(IF(AND(U$272=list!$D$3,'Box Calculation'!U$279&lt;&gt;"h",$E348&lt;&gt;0),0,IF(AND(U$273=list!$D$2,$E348&lt;&gt;0,TRUNC(VLOOKUP($E348,'Container Panel'!$B$41:$Z$100,$D348,0)/(VLOOKUP(U$276,UI!$A$12:$O$51,VLOOKUP(U$279,$B$276:$C$278,2,0),0)/1000))&gt;0),1,TRUNC(VLOOKUP($E348,'Container Panel'!$B$41:$Z$100,$D348,0)/(VLOOKUP(U$276,UI!$A$12:$O$51,VLOOKUP(U$279,$B$276:$C$278,2,0),0)/1000)))),"")</f>
        <v/>
      </c>
      <c r="V348" s="145" t="str">
        <f>IFERROR(IF(AND(V$272=list!$D$3,'Box Calculation'!V$279&lt;&gt;"h",$E348&lt;&gt;0),0,IF(AND(V$273=list!$D$2,$E348&lt;&gt;0,TRUNC(VLOOKUP($E348,'Container Panel'!$B$41:$Z$100,$D348,0)/(VLOOKUP(V$276,UI!$A$12:$O$51,VLOOKUP(V$279,$B$276:$C$278,2,0),0)/1000))&gt;0),1,TRUNC(VLOOKUP($E348,'Container Panel'!$B$41:$Z$100,$D348,0)/(VLOOKUP(V$276,UI!$A$12:$O$51,VLOOKUP(V$279,$B$276:$C$278,2,0),0)/1000)))),"")</f>
        <v/>
      </c>
      <c r="W348" s="145" t="str">
        <f>IFERROR(IF(AND(W$272=list!$D$3,'Box Calculation'!W$279&lt;&gt;"h",$E348&lt;&gt;0),0,IF(AND(W$273=list!$D$2,$E348&lt;&gt;0,TRUNC(VLOOKUP($E348,'Container Panel'!$B$41:$Z$100,$D348,0)/(VLOOKUP(W$276,UI!$A$12:$O$51,VLOOKUP(W$279,$B$276:$C$278,2,0),0)/1000))&gt;0),1,TRUNC(VLOOKUP($E348,'Container Panel'!$B$41:$Z$100,$D348,0)/(VLOOKUP(W$276,UI!$A$12:$O$51,VLOOKUP(W$279,$B$276:$C$278,2,0),0)/1000)))),"")</f>
        <v/>
      </c>
      <c r="X348" s="145" t="str">
        <f>IFERROR(IF(AND(X$272=list!$D$3,'Box Calculation'!X$279&lt;&gt;"h",$E348&lt;&gt;0),0,IF(AND(X$273=list!$D$2,$E348&lt;&gt;0,TRUNC(VLOOKUP($E348,'Container Panel'!$B$41:$Z$100,$D348,0)/(VLOOKUP(X$276,UI!$A$12:$O$51,VLOOKUP(X$279,$B$276:$C$278,2,0),0)/1000))&gt;0),1,TRUNC(VLOOKUP($E348,'Container Panel'!$B$41:$Z$100,$D348,0)/(VLOOKUP(X$276,UI!$A$12:$O$51,VLOOKUP(X$279,$B$276:$C$278,2,0),0)/1000)))),"")</f>
        <v/>
      </c>
      <c r="Y348" s="145" t="str">
        <f>IFERROR(IF(AND(Y$272=list!$D$3,'Box Calculation'!Y$279&lt;&gt;"h",$E348&lt;&gt;0),0,IF(AND(Y$273=list!$D$2,$E348&lt;&gt;0,TRUNC(VLOOKUP($E348,'Container Panel'!$B$41:$Z$100,$D348,0)/(VLOOKUP(Y$276,UI!$A$12:$O$51,VLOOKUP(Y$279,$B$276:$C$278,2,0),0)/1000))&gt;0),1,TRUNC(VLOOKUP($E348,'Container Panel'!$B$41:$Z$100,$D348,0)/(VLOOKUP(Y$276,UI!$A$12:$O$51,VLOOKUP(Y$279,$B$276:$C$278,2,0),0)/1000)))),"")</f>
        <v/>
      </c>
      <c r="Z348" s="145" t="str">
        <f>IFERROR(IF(AND(Z$272=list!$D$3,'Box Calculation'!Z$279&lt;&gt;"h",$E348&lt;&gt;0),0,IF(AND(Z$273=list!$D$2,$E348&lt;&gt;0,TRUNC(VLOOKUP($E348,'Container Panel'!$B$41:$Z$100,$D348,0)/(VLOOKUP(Z$276,UI!$A$12:$O$51,VLOOKUP(Z$279,$B$276:$C$278,2,0),0)/1000))&gt;0),1,TRUNC(VLOOKUP($E348,'Container Panel'!$B$41:$Z$100,$D348,0)/(VLOOKUP(Z$276,UI!$A$12:$O$51,VLOOKUP(Z$279,$B$276:$C$278,2,0),0)/1000)))),"")</f>
        <v/>
      </c>
      <c r="AA348" s="145" t="str">
        <f>IFERROR(IF(AND(AA$272=list!$D$3,'Box Calculation'!AA$279&lt;&gt;"h",$E348&lt;&gt;0),0,IF(AND(AA$273=list!$D$2,$E348&lt;&gt;0,TRUNC(VLOOKUP($E348,'Container Panel'!$B$41:$Z$100,$D348,0)/(VLOOKUP(AA$276,UI!$A$12:$O$51,VLOOKUP(AA$279,$B$276:$C$278,2,0),0)/1000))&gt;0),1,TRUNC(VLOOKUP($E348,'Container Panel'!$B$41:$Z$100,$D348,0)/(VLOOKUP(AA$276,UI!$A$12:$O$51,VLOOKUP(AA$279,$B$276:$C$278,2,0),0)/1000)))),"")</f>
        <v/>
      </c>
      <c r="AB348" s="145" t="str">
        <f>IFERROR(IF(AND(AB$272=list!$D$3,'Box Calculation'!AB$279&lt;&gt;"h",$E348&lt;&gt;0),0,IF(AND(AB$273=list!$D$2,$E348&lt;&gt;0,TRUNC(VLOOKUP($E348,'Container Panel'!$B$41:$Z$100,$D348,0)/(VLOOKUP(AB$276,UI!$A$12:$O$51,VLOOKUP(AB$279,$B$276:$C$278,2,0),0)/1000))&gt;0),1,TRUNC(VLOOKUP($E348,'Container Panel'!$B$41:$Z$100,$D348,0)/(VLOOKUP(AB$276,UI!$A$12:$O$51,VLOOKUP(AB$279,$B$276:$C$278,2,0),0)/1000)))),"")</f>
        <v/>
      </c>
      <c r="AC348" s="145" t="str">
        <f>IFERROR(IF(AND(AC$272=list!$D$3,'Box Calculation'!AC$279&lt;&gt;"h",$E348&lt;&gt;0),0,IF(AND(AC$273=list!$D$2,$E348&lt;&gt;0,TRUNC(VLOOKUP($E348,'Container Panel'!$B$41:$Z$100,$D348,0)/(VLOOKUP(AC$276,UI!$A$12:$O$51,VLOOKUP(AC$279,$B$276:$C$278,2,0),0)/1000))&gt;0),1,TRUNC(VLOOKUP($E348,'Container Panel'!$B$41:$Z$100,$D348,0)/(VLOOKUP(AC$276,UI!$A$12:$O$51,VLOOKUP(AC$279,$B$276:$C$278,2,0),0)/1000)))),"")</f>
        <v/>
      </c>
      <c r="AD348" s="145" t="str">
        <f>IFERROR(IF(AND(AD$272=list!$D$3,'Box Calculation'!AD$279&lt;&gt;"h",$E348&lt;&gt;0),0,IF(AND(AD$273=list!$D$2,$E348&lt;&gt;0,TRUNC(VLOOKUP($E348,'Container Panel'!$B$41:$Z$100,$D348,0)/(VLOOKUP(AD$276,UI!$A$12:$O$51,VLOOKUP(AD$279,$B$276:$C$278,2,0),0)/1000))&gt;0),1,TRUNC(VLOOKUP($E348,'Container Panel'!$B$41:$Z$100,$D348,0)/(VLOOKUP(AD$276,UI!$A$12:$O$51,VLOOKUP(AD$279,$B$276:$C$278,2,0),0)/1000)))),"")</f>
        <v/>
      </c>
      <c r="AE348" s="145" t="str">
        <f>IFERROR(IF(AND(AE$272=list!$D$3,'Box Calculation'!AE$279&lt;&gt;"h",$E348&lt;&gt;0),0,IF(AND(AE$273=list!$D$2,$E348&lt;&gt;0,TRUNC(VLOOKUP($E348,'Container Panel'!$B$41:$Z$100,$D348,0)/(VLOOKUP(AE$276,UI!$A$12:$O$51,VLOOKUP(AE$279,$B$276:$C$278,2,0),0)/1000))&gt;0),1,TRUNC(VLOOKUP($E348,'Container Panel'!$B$41:$Z$100,$D348,0)/(VLOOKUP(AE$276,UI!$A$12:$O$51,VLOOKUP(AE$279,$B$276:$C$278,2,0),0)/1000)))),"")</f>
        <v/>
      </c>
      <c r="AF348" s="145" t="str">
        <f>IFERROR(IF(AND(AF$272=list!$D$3,'Box Calculation'!AF$279&lt;&gt;"h",$E348&lt;&gt;0),0,IF(AND(AF$273=list!$D$2,$E348&lt;&gt;0,TRUNC(VLOOKUP($E348,'Container Panel'!$B$41:$Z$100,$D348,0)/(VLOOKUP(AF$276,UI!$A$12:$O$51,VLOOKUP(AF$279,$B$276:$C$278,2,0),0)/1000))&gt;0),1,TRUNC(VLOOKUP($E348,'Container Panel'!$B$41:$Z$100,$D348,0)/(VLOOKUP(AF$276,UI!$A$12:$O$51,VLOOKUP(AF$279,$B$276:$C$278,2,0),0)/1000)))),"")</f>
        <v/>
      </c>
      <c r="AG348" s="145" t="str">
        <f>IFERROR(IF(AND(AG$272=list!$D$3,'Box Calculation'!AG$279&lt;&gt;"h",$E348&lt;&gt;0),0,IF(AND(AG$273=list!$D$2,$E348&lt;&gt;0,TRUNC(VLOOKUP($E348,'Container Panel'!$B$41:$Z$100,$D348,0)/(VLOOKUP(AG$276,UI!$A$12:$O$51,VLOOKUP(AG$279,$B$276:$C$278,2,0),0)/1000))&gt;0),1,TRUNC(VLOOKUP($E348,'Container Panel'!$B$41:$Z$100,$D348,0)/(VLOOKUP(AG$276,UI!$A$12:$O$51,VLOOKUP(AG$279,$B$276:$C$278,2,0),0)/1000)))),"")</f>
        <v/>
      </c>
      <c r="AH348" s="145" t="str">
        <f>IFERROR(IF(AND(AH$272=list!$D$3,'Box Calculation'!AH$279&lt;&gt;"h",$E348&lt;&gt;0),0,IF(AND(AH$273=list!$D$2,$E348&lt;&gt;0,TRUNC(VLOOKUP($E348,'Container Panel'!$B$41:$Z$100,$D348,0)/(VLOOKUP(AH$276,UI!$A$12:$O$51,VLOOKUP(AH$279,$B$276:$C$278,2,0),0)/1000))&gt;0),1,TRUNC(VLOOKUP($E348,'Container Panel'!$B$41:$Z$100,$D348,0)/(VLOOKUP(AH$276,UI!$A$12:$O$51,VLOOKUP(AH$279,$B$276:$C$278,2,0),0)/1000)))),"")</f>
        <v/>
      </c>
      <c r="AI348" s="145" t="str">
        <f>IFERROR(IF(AND(AI$272=list!$D$3,'Box Calculation'!AI$279&lt;&gt;"h",$E348&lt;&gt;0),0,IF(AND(AI$273=list!$D$2,$E348&lt;&gt;0,TRUNC(VLOOKUP($E348,'Container Panel'!$B$41:$Z$100,$D348,0)/(VLOOKUP(AI$276,UI!$A$12:$O$51,VLOOKUP(AI$279,$B$276:$C$278,2,0),0)/1000))&gt;0),1,TRUNC(VLOOKUP($E348,'Container Panel'!$B$41:$Z$100,$D348,0)/(VLOOKUP(AI$276,UI!$A$12:$O$51,VLOOKUP(AI$279,$B$276:$C$278,2,0),0)/1000)))),"")</f>
        <v/>
      </c>
      <c r="AJ348" s="145" t="str">
        <f>IFERROR(IF(AND(AJ$272=list!$D$3,'Box Calculation'!AJ$279&lt;&gt;"h",$E348&lt;&gt;0),0,IF(AND(AJ$273=list!$D$2,$E348&lt;&gt;0,TRUNC(VLOOKUP($E348,'Container Panel'!$B$41:$Z$100,$D348,0)/(VLOOKUP(AJ$276,UI!$A$12:$O$51,VLOOKUP(AJ$279,$B$276:$C$278,2,0),0)/1000))&gt;0),1,TRUNC(VLOOKUP($E348,'Container Panel'!$B$41:$Z$100,$D348,0)/(VLOOKUP(AJ$276,UI!$A$12:$O$51,VLOOKUP(AJ$279,$B$276:$C$278,2,0),0)/1000)))),"")</f>
        <v/>
      </c>
      <c r="AK348" s="145" t="str">
        <f>IFERROR(IF(AND(AK$272=list!$D$3,'Box Calculation'!AK$279&lt;&gt;"h",$E348&lt;&gt;0),0,IF(AND(AK$273=list!$D$2,$E348&lt;&gt;0,TRUNC(VLOOKUP($E348,'Container Panel'!$B$41:$Z$100,$D348,0)/(VLOOKUP(AK$276,UI!$A$12:$O$51,VLOOKUP(AK$279,$B$276:$C$278,2,0),0)/1000))&gt;0),1,TRUNC(VLOOKUP($E348,'Container Panel'!$B$41:$Z$100,$D348,0)/(VLOOKUP(AK$276,UI!$A$12:$O$51,VLOOKUP(AK$279,$B$276:$C$278,2,0),0)/1000)))),"")</f>
        <v/>
      </c>
      <c r="AL348" s="145" t="str">
        <f>IFERROR(IF(AND(AL$272=list!$D$3,'Box Calculation'!AL$279&lt;&gt;"h",$E348&lt;&gt;0),0,IF(AND(AL$273=list!$D$2,$E348&lt;&gt;0,TRUNC(VLOOKUP($E348,'Container Panel'!$B$41:$Z$100,$D348,0)/(VLOOKUP(AL$276,UI!$A$12:$O$51,VLOOKUP(AL$279,$B$276:$C$278,2,0),0)/1000))&gt;0),1,TRUNC(VLOOKUP($E348,'Container Panel'!$B$41:$Z$100,$D348,0)/(VLOOKUP(AL$276,UI!$A$12:$O$51,VLOOKUP(AL$279,$B$276:$C$278,2,0),0)/1000)))),"")</f>
        <v/>
      </c>
      <c r="AM348" s="145" t="str">
        <f>IFERROR(IF(AND(AM$272=list!$D$3,'Box Calculation'!AM$279&lt;&gt;"h",$E348&lt;&gt;0),0,IF(AND(AM$273=list!$D$2,$E348&lt;&gt;0,TRUNC(VLOOKUP($E348,'Container Panel'!$B$41:$Z$100,$D348,0)/(VLOOKUP(AM$276,UI!$A$12:$O$51,VLOOKUP(AM$279,$B$276:$C$278,2,0),0)/1000))&gt;0),1,TRUNC(VLOOKUP($E348,'Container Panel'!$B$41:$Z$100,$D348,0)/(VLOOKUP(AM$276,UI!$A$12:$O$51,VLOOKUP(AM$279,$B$276:$C$278,2,0),0)/1000)))),"")</f>
        <v/>
      </c>
      <c r="AN348" s="145" t="str">
        <f>IFERROR(IF(AND(AN$272=list!$D$3,'Box Calculation'!AN$279&lt;&gt;"h",$E348&lt;&gt;0),0,IF(AND(AN$273=list!$D$2,$E348&lt;&gt;0,TRUNC(VLOOKUP($E348,'Container Panel'!$B$41:$Z$100,$D348,0)/(VLOOKUP(AN$276,UI!$A$12:$O$51,VLOOKUP(AN$279,$B$276:$C$278,2,0),0)/1000))&gt;0),1,TRUNC(VLOOKUP($E348,'Container Panel'!$B$41:$Z$100,$D348,0)/(VLOOKUP(AN$276,UI!$A$12:$O$51,VLOOKUP(AN$279,$B$276:$C$278,2,0),0)/1000)))),"")</f>
        <v/>
      </c>
      <c r="AO348" s="145" t="str">
        <f>IFERROR(IF(AND(AO$272=list!$D$3,'Box Calculation'!AO$279&lt;&gt;"h",$E348&lt;&gt;0),0,IF(AND(AO$273=list!$D$2,$E348&lt;&gt;0,TRUNC(VLOOKUP($E348,'Container Panel'!$B$41:$Z$100,$D348,0)/(VLOOKUP(AO$276,UI!$A$12:$O$51,VLOOKUP(AO$279,$B$276:$C$278,2,0),0)/1000))&gt;0),1,TRUNC(VLOOKUP($E348,'Container Panel'!$B$41:$Z$100,$D348,0)/(VLOOKUP(AO$276,UI!$A$12:$O$51,VLOOKUP(AO$279,$B$276:$C$278,2,0),0)/1000)))),"")</f>
        <v/>
      </c>
      <c r="AP348" s="145" t="str">
        <f>IFERROR(IF(AND(AP$272=list!$D$3,'Box Calculation'!AP$279&lt;&gt;"h",$E348&lt;&gt;0),0,IF(AND(AP$273=list!$D$2,$E348&lt;&gt;0,TRUNC(VLOOKUP($E348,'Container Panel'!$B$41:$Z$100,$D348,0)/(VLOOKUP(AP$276,UI!$A$12:$O$51,VLOOKUP(AP$279,$B$276:$C$278,2,0),0)/1000))&gt;0),1,TRUNC(VLOOKUP($E348,'Container Panel'!$B$41:$Z$100,$D348,0)/(VLOOKUP(AP$276,UI!$A$12:$O$51,VLOOKUP(AP$279,$B$276:$C$278,2,0),0)/1000)))),"")</f>
        <v/>
      </c>
      <c r="AQ348" s="145" t="str">
        <f>IFERROR(IF(AND(AQ$272=list!$D$3,'Box Calculation'!AQ$279&lt;&gt;"h",$E348&lt;&gt;0),0,IF(AND(AQ$273=list!$D$2,$E348&lt;&gt;0,TRUNC(VLOOKUP($E348,'Container Panel'!$B$41:$Z$100,$D348,0)/(VLOOKUP(AQ$276,UI!$A$12:$O$51,VLOOKUP(AQ$279,$B$276:$C$278,2,0),0)/1000))&gt;0),1,TRUNC(VLOOKUP($E348,'Container Panel'!$B$41:$Z$100,$D348,0)/(VLOOKUP(AQ$276,UI!$A$12:$O$51,VLOOKUP(AQ$279,$B$276:$C$278,2,0),0)/1000)))),"")</f>
        <v/>
      </c>
      <c r="AR348" s="145" t="str">
        <f>IFERROR(IF(AND(AR$272=list!$D$3,'Box Calculation'!AR$279&lt;&gt;"h",$E348&lt;&gt;0),0,IF(AND(AR$273=list!$D$2,$E348&lt;&gt;0,TRUNC(VLOOKUP($E348,'Container Panel'!$B$41:$Z$100,$D348,0)/(VLOOKUP(AR$276,UI!$A$12:$O$51,VLOOKUP(AR$279,$B$276:$C$278,2,0),0)/1000))&gt;0),1,TRUNC(VLOOKUP($E348,'Container Panel'!$B$41:$Z$100,$D348,0)/(VLOOKUP(AR$276,UI!$A$12:$O$51,VLOOKUP(AR$279,$B$276:$C$278,2,0),0)/1000)))),"")</f>
        <v/>
      </c>
      <c r="AS348" s="145" t="str">
        <f>IFERROR(IF(AND(AS$272=list!$D$3,'Box Calculation'!AS$279&lt;&gt;"h",$E348&lt;&gt;0),0,IF(AND(AS$273=list!$D$2,$E348&lt;&gt;0,TRUNC(VLOOKUP($E348,'Container Panel'!$B$41:$Z$100,$D348,0)/(VLOOKUP(AS$276,UI!$A$12:$O$51,VLOOKUP(AS$279,$B$276:$C$278,2,0),0)/1000))&gt;0),1,TRUNC(VLOOKUP($E348,'Container Panel'!$B$41:$Z$100,$D348,0)/(VLOOKUP(AS$276,UI!$A$12:$O$51,VLOOKUP(AS$279,$B$276:$C$278,2,0),0)/1000)))),"")</f>
        <v/>
      </c>
      <c r="AT348" s="145" t="str">
        <f>IFERROR(IF(AND(AT$272=list!$D$3,'Box Calculation'!AT$279&lt;&gt;"h",$E348&lt;&gt;0),0,IF(AND(AT$273=list!$D$2,$E348&lt;&gt;0,TRUNC(VLOOKUP($E348,'Container Panel'!$B$41:$Z$100,$D348,0)/(VLOOKUP(AT$276,UI!$A$12:$O$51,VLOOKUP(AT$279,$B$276:$C$278,2,0),0)/1000))&gt;0),1,TRUNC(VLOOKUP($E348,'Container Panel'!$B$41:$Z$100,$D348,0)/(VLOOKUP(AT$276,UI!$A$12:$O$51,VLOOKUP(AT$279,$B$276:$C$278,2,0),0)/1000)))),"")</f>
        <v/>
      </c>
      <c r="AU348" s="145" t="str">
        <f>IFERROR(IF(AND(AU$272=list!$D$3,'Box Calculation'!AU$279&lt;&gt;"h",$E348&lt;&gt;0),0,IF(AND(AU$273=list!$D$2,$E348&lt;&gt;0,TRUNC(VLOOKUP($E348,'Container Panel'!$B$41:$Z$100,$D348,0)/(VLOOKUP(AU$276,UI!$A$12:$O$51,VLOOKUP(AU$279,$B$276:$C$278,2,0),0)/1000))&gt;0),1,TRUNC(VLOOKUP($E348,'Container Panel'!$B$41:$Z$100,$D348,0)/(VLOOKUP(AU$276,UI!$A$12:$O$51,VLOOKUP(AU$279,$B$276:$C$278,2,0),0)/1000)))),"")</f>
        <v/>
      </c>
      <c r="AV348" s="145" t="str">
        <f>IFERROR(IF(AND(AV$272=list!$D$3,'Box Calculation'!AV$279&lt;&gt;"h",$E348&lt;&gt;0),0,IF(AND(AV$273=list!$D$2,$E348&lt;&gt;0,TRUNC(VLOOKUP($E348,'Container Panel'!$B$41:$Z$100,$D348,0)/(VLOOKUP(AV$276,UI!$A$12:$O$51,VLOOKUP(AV$279,$B$276:$C$278,2,0),0)/1000))&gt;0),1,TRUNC(VLOOKUP($E348,'Container Panel'!$B$41:$Z$100,$D348,0)/(VLOOKUP(AV$276,UI!$A$12:$O$51,VLOOKUP(AV$279,$B$276:$C$278,2,0),0)/1000)))),"")</f>
        <v/>
      </c>
      <c r="AW348" s="145" t="str">
        <f>IFERROR(IF(AND(AW$272=list!$D$3,'Box Calculation'!AW$279&lt;&gt;"h",$E348&lt;&gt;0),0,IF(AND(AW$273=list!$D$2,$E348&lt;&gt;0,TRUNC(VLOOKUP($E348,'Container Panel'!$B$41:$Z$100,$D348,0)/(VLOOKUP(AW$276,UI!$A$12:$O$51,VLOOKUP(AW$279,$B$276:$C$278,2,0),0)/1000))&gt;0),1,TRUNC(VLOOKUP($E348,'Container Panel'!$B$41:$Z$100,$D348,0)/(VLOOKUP(AW$276,UI!$A$12:$O$51,VLOOKUP(AW$279,$B$276:$C$278,2,0),0)/1000)))),"")</f>
        <v/>
      </c>
      <c r="AX348" s="145" t="str">
        <f>IFERROR(IF(AND(AX$272=list!$D$3,'Box Calculation'!AX$279&lt;&gt;"h",$E348&lt;&gt;0),0,IF(AND(AX$273=list!$D$2,$E348&lt;&gt;0,TRUNC(VLOOKUP($E348,'Container Panel'!$B$41:$Z$100,$D348,0)/(VLOOKUP(AX$276,UI!$A$12:$O$51,VLOOKUP(AX$279,$B$276:$C$278,2,0),0)/1000))&gt;0),1,TRUNC(VLOOKUP($E348,'Container Panel'!$B$41:$Z$100,$D348,0)/(VLOOKUP(AX$276,UI!$A$12:$O$51,VLOOKUP(AX$279,$B$276:$C$278,2,0),0)/1000)))),"")</f>
        <v/>
      </c>
      <c r="AY348" s="145" t="str">
        <f>IFERROR(IF(AND(AY$272=list!$D$3,'Box Calculation'!AY$279&lt;&gt;"h",$E348&lt;&gt;0),0,IF(AND(AY$273=list!$D$2,$E348&lt;&gt;0,TRUNC(VLOOKUP($E348,'Container Panel'!$B$41:$Z$100,$D348,0)/(VLOOKUP(AY$276,UI!$A$12:$O$51,VLOOKUP(AY$279,$B$276:$C$278,2,0),0)/1000))&gt;0),1,TRUNC(VLOOKUP($E348,'Container Panel'!$B$41:$Z$100,$D348,0)/(VLOOKUP(AY$276,UI!$A$12:$O$51,VLOOKUP(AY$279,$B$276:$C$278,2,0),0)/1000)))),"")</f>
        <v/>
      </c>
      <c r="AZ348" s="145" t="str">
        <f>IFERROR(IF(AND(AZ$272=list!$D$3,'Box Calculation'!AZ$279&lt;&gt;"h",$E348&lt;&gt;0),0,IF(AND(AZ$273=list!$D$2,$E348&lt;&gt;0,TRUNC(VLOOKUP($E348,'Container Panel'!$B$41:$Z$100,$D348,0)/(VLOOKUP(AZ$276,UI!$A$12:$O$51,VLOOKUP(AZ$279,$B$276:$C$278,2,0),0)/1000))&gt;0),1,TRUNC(VLOOKUP($E348,'Container Panel'!$B$41:$Z$100,$D348,0)/(VLOOKUP(AZ$276,UI!$A$12:$O$51,VLOOKUP(AZ$279,$B$276:$C$278,2,0),0)/1000)))),"")</f>
        <v/>
      </c>
      <c r="BA348" s="145" t="str">
        <f>IFERROR(IF(AND(BA$272=list!$D$3,'Box Calculation'!BA$279&lt;&gt;"h",$E348&lt;&gt;0),0,IF(AND(BA$273=list!$D$2,$E348&lt;&gt;0,TRUNC(VLOOKUP($E348,'Container Panel'!$B$41:$Z$100,$D348,0)/(VLOOKUP(BA$276,UI!$A$12:$O$51,VLOOKUP(BA$279,$B$276:$C$278,2,0),0)/1000))&gt;0),1,TRUNC(VLOOKUP($E348,'Container Panel'!$B$41:$Z$100,$D348,0)/(VLOOKUP(BA$276,UI!$A$12:$O$51,VLOOKUP(BA$279,$B$276:$C$278,2,0),0)/1000)))),"")</f>
        <v/>
      </c>
      <c r="BB348" s="145" t="str">
        <f>IFERROR(IF(AND(BB$272=list!$D$3,'Box Calculation'!BB$279&lt;&gt;"h",$E348&lt;&gt;0),0,IF(AND(BB$273=list!$D$2,$E348&lt;&gt;0,TRUNC(VLOOKUP($E348,'Container Panel'!$B$41:$Z$100,$D348,0)/(VLOOKUP(BB$276,UI!$A$12:$O$51,VLOOKUP(BB$279,$B$276:$C$278,2,0),0)/1000))&gt;0),1,TRUNC(VLOOKUP($E348,'Container Panel'!$B$41:$Z$100,$D348,0)/(VLOOKUP(BB$276,UI!$A$12:$O$51,VLOOKUP(BB$279,$B$276:$C$278,2,0),0)/1000)))),"")</f>
        <v/>
      </c>
      <c r="BC348" s="145" t="str">
        <f>IFERROR(IF(AND(BC$272=list!$D$3,'Box Calculation'!BC$279&lt;&gt;"h",$E348&lt;&gt;0),0,IF(AND(BC$273=list!$D$2,$E348&lt;&gt;0,TRUNC(VLOOKUP($E348,'Container Panel'!$B$41:$Z$100,$D348,0)/(VLOOKUP(BC$276,UI!$A$12:$O$51,VLOOKUP(BC$279,$B$276:$C$278,2,0),0)/1000))&gt;0),1,TRUNC(VLOOKUP($E348,'Container Panel'!$B$41:$Z$100,$D348,0)/(VLOOKUP(BC$276,UI!$A$12:$O$51,VLOOKUP(BC$279,$B$276:$C$278,2,0),0)/1000)))),"")</f>
        <v/>
      </c>
      <c r="BD348" s="145" t="str">
        <f>IFERROR(IF(AND(BD$272=list!$D$3,'Box Calculation'!BD$279&lt;&gt;"h",$E348&lt;&gt;0),0,IF(AND(BD$273=list!$D$2,$E348&lt;&gt;0,TRUNC(VLOOKUP($E348,'Container Panel'!$B$41:$Z$100,$D348,0)/(VLOOKUP(BD$276,UI!$A$12:$O$51,VLOOKUP(BD$279,$B$276:$C$278,2,0),0)/1000))&gt;0),1,TRUNC(VLOOKUP($E348,'Container Panel'!$B$41:$Z$100,$D348,0)/(VLOOKUP(BD$276,UI!$A$12:$O$51,VLOOKUP(BD$279,$B$276:$C$278,2,0),0)/1000)))),"")</f>
        <v/>
      </c>
      <c r="BE348" s="145" t="str">
        <f>IFERROR(IF(AND(BE$272=list!$D$3,'Box Calculation'!BE$279&lt;&gt;"h",$E348&lt;&gt;0),0,IF(AND(BE$273=list!$D$2,$E348&lt;&gt;0,TRUNC(VLOOKUP($E348,'Container Panel'!$B$41:$Z$100,$D348,0)/(VLOOKUP(BE$276,UI!$A$12:$O$51,VLOOKUP(BE$279,$B$276:$C$278,2,0),0)/1000))&gt;0),1,TRUNC(VLOOKUP($E348,'Container Panel'!$B$41:$Z$100,$D348,0)/(VLOOKUP(BE$276,UI!$A$12:$O$51,VLOOKUP(BE$279,$B$276:$C$278,2,0),0)/1000)))),"")</f>
        <v/>
      </c>
      <c r="BF348" s="145" t="str">
        <f>IFERROR(IF(AND(BF$272=list!$D$3,'Box Calculation'!BF$279&lt;&gt;"h",$E348&lt;&gt;0),0,IF(AND(BF$273=list!$D$2,$E348&lt;&gt;0,TRUNC(VLOOKUP($E348,'Container Panel'!$B$41:$Z$100,$D348,0)/(VLOOKUP(BF$276,UI!$A$12:$O$51,VLOOKUP(BF$279,$B$276:$C$278,2,0),0)/1000))&gt;0),1,TRUNC(VLOOKUP($E348,'Container Panel'!$B$41:$Z$100,$D348,0)/(VLOOKUP(BF$276,UI!$A$12:$O$51,VLOOKUP(BF$279,$B$276:$C$278,2,0),0)/1000)))),"")</f>
        <v/>
      </c>
      <c r="BG348" s="145" t="str">
        <f>IFERROR(IF(AND(BG$272=list!$D$3,'Box Calculation'!BG$279&lt;&gt;"h",$E348&lt;&gt;0),0,IF(AND(BG$273=list!$D$2,$E348&lt;&gt;0,TRUNC(VLOOKUP($E348,'Container Panel'!$B$41:$Z$100,$D348,0)/(VLOOKUP(BG$276,UI!$A$12:$O$51,VLOOKUP(BG$279,$B$276:$C$278,2,0),0)/1000))&gt;0),1,TRUNC(VLOOKUP($E348,'Container Panel'!$B$41:$Z$100,$D348,0)/(VLOOKUP(BG$276,UI!$A$12:$O$51,VLOOKUP(BG$279,$B$276:$C$278,2,0),0)/1000)))),"")</f>
        <v/>
      </c>
      <c r="BH348" s="145" t="str">
        <f>IFERROR(IF(AND(BH$272=list!$D$3,'Box Calculation'!BH$279&lt;&gt;"h",$E348&lt;&gt;0),0,IF(AND(BH$273=list!$D$2,$E348&lt;&gt;0,TRUNC(VLOOKUP($E348,'Container Panel'!$B$41:$Z$100,$D348,0)/(VLOOKUP(BH$276,UI!$A$12:$O$51,VLOOKUP(BH$279,$B$276:$C$278,2,0),0)/1000))&gt;0),1,TRUNC(VLOOKUP($E348,'Container Panel'!$B$41:$Z$100,$D348,0)/(VLOOKUP(BH$276,UI!$A$12:$O$51,VLOOKUP(BH$279,$B$276:$C$278,2,0),0)/1000)))),"")</f>
        <v/>
      </c>
      <c r="BI348" s="145" t="str">
        <f>IFERROR(IF(AND(BI$272=list!$D$3,'Box Calculation'!BI$279&lt;&gt;"h",$E348&lt;&gt;0),0,IF(AND(BI$273=list!$D$2,$E348&lt;&gt;0,TRUNC(VLOOKUP($E348,'Container Panel'!$B$41:$Z$100,$D348,0)/(VLOOKUP(BI$276,UI!$A$12:$O$51,VLOOKUP(BI$279,$B$276:$C$278,2,0),0)/1000))&gt;0),1,TRUNC(VLOOKUP($E348,'Container Panel'!$B$41:$Z$100,$D348,0)/(VLOOKUP(BI$276,UI!$A$12:$O$51,VLOOKUP(BI$279,$B$276:$C$278,2,0),0)/1000)))),"")</f>
        <v/>
      </c>
      <c r="BJ348" s="145" t="str">
        <f>IFERROR(IF(AND(BJ$272=list!$D$3,'Box Calculation'!BJ$279&lt;&gt;"h",$E348&lt;&gt;0),0,IF(AND(BJ$273=list!$D$2,$E348&lt;&gt;0,TRUNC(VLOOKUP($E348,'Container Panel'!$B$41:$Z$100,$D348,0)/(VLOOKUP(BJ$276,UI!$A$12:$O$51,VLOOKUP(BJ$279,$B$276:$C$278,2,0),0)/1000))&gt;0),1,TRUNC(VLOOKUP($E348,'Container Panel'!$B$41:$Z$100,$D348,0)/(VLOOKUP(BJ$276,UI!$A$12:$O$51,VLOOKUP(BJ$279,$B$276:$C$278,2,0),0)/1000)))),"")</f>
        <v/>
      </c>
      <c r="BK348" s="145" t="str">
        <f>IFERROR(IF(AND(BK$272=list!$D$3,'Box Calculation'!BK$279&lt;&gt;"h",$E348&lt;&gt;0),0,IF(AND(BK$273=list!$D$2,$E348&lt;&gt;0,TRUNC(VLOOKUP($E348,'Container Panel'!$B$41:$Z$100,$D348,0)/(VLOOKUP(BK$276,UI!$A$12:$O$51,VLOOKUP(BK$279,$B$276:$C$278,2,0),0)/1000))&gt;0),1,TRUNC(VLOOKUP($E348,'Container Panel'!$B$41:$Z$100,$D348,0)/(VLOOKUP(BK$276,UI!$A$12:$O$51,VLOOKUP(BK$279,$B$276:$C$278,2,0),0)/1000)))),"")</f>
        <v/>
      </c>
      <c r="BL348" s="145" t="str">
        <f>IFERROR(IF(AND(BL$272=list!$D$3,'Box Calculation'!BL$279&lt;&gt;"h",$E348&lt;&gt;0),0,IF(AND(BL$273=list!$D$2,$E348&lt;&gt;0,TRUNC(VLOOKUP($E348,'Container Panel'!$B$41:$Z$100,$D348,0)/(VLOOKUP(BL$276,UI!$A$12:$O$51,VLOOKUP(BL$279,$B$276:$C$278,2,0),0)/1000))&gt;0),1,TRUNC(VLOOKUP($E348,'Container Panel'!$B$41:$Z$100,$D348,0)/(VLOOKUP(BL$276,UI!$A$12:$O$51,VLOOKUP(BL$279,$B$276:$C$278,2,0),0)/1000)))),"")</f>
        <v/>
      </c>
      <c r="BM348" s="145" t="str">
        <f>IFERROR(IF(AND(BM$272=list!$D$3,'Box Calculation'!BM$279&lt;&gt;"h",$E348&lt;&gt;0),0,IF(AND(BM$273=list!$D$2,$E348&lt;&gt;0,TRUNC(VLOOKUP($E348,'Container Panel'!$B$41:$Z$100,$D348,0)/(VLOOKUP(BM$276,UI!$A$12:$O$51,VLOOKUP(BM$279,$B$276:$C$278,2,0),0)/1000))&gt;0),1,TRUNC(VLOOKUP($E348,'Container Panel'!$B$41:$Z$100,$D348,0)/(VLOOKUP(BM$276,UI!$A$12:$O$51,VLOOKUP(BM$279,$B$276:$C$278,2,0),0)/1000)))),"")</f>
        <v/>
      </c>
      <c r="BN348" s="145" t="str">
        <f>IFERROR(IF(AND(BN$272=list!$D$3,'Box Calculation'!BN$279&lt;&gt;"h",$E348&lt;&gt;0),0,IF(AND(BN$273=list!$D$2,$E348&lt;&gt;0,TRUNC(VLOOKUP($E348,'Container Panel'!$B$41:$Z$100,$D348,0)/(VLOOKUP(BN$276,UI!$A$12:$O$51,VLOOKUP(BN$279,$B$276:$C$278,2,0),0)/1000))&gt;0),1,TRUNC(VLOOKUP($E348,'Container Panel'!$B$41:$Z$100,$D348,0)/(VLOOKUP(BN$276,UI!$A$12:$O$51,VLOOKUP(BN$279,$B$276:$C$278,2,0),0)/1000)))),"")</f>
        <v/>
      </c>
      <c r="BO348" s="145" t="str">
        <f>IFERROR(IF(AND(BO$272=list!$D$3,'Box Calculation'!BO$279&lt;&gt;"h",$E348&lt;&gt;0),0,IF(AND(BO$273=list!$D$2,$E348&lt;&gt;0,TRUNC(VLOOKUP($E348,'Container Panel'!$B$41:$Z$100,$D348,0)/(VLOOKUP(BO$276,UI!$A$12:$O$51,VLOOKUP(BO$279,$B$276:$C$278,2,0),0)/1000))&gt;0),1,TRUNC(VLOOKUP($E348,'Container Panel'!$B$41:$Z$100,$D348,0)/(VLOOKUP(BO$276,UI!$A$12:$O$51,VLOOKUP(BO$279,$B$276:$C$278,2,0),0)/1000)))),"")</f>
        <v/>
      </c>
      <c r="BP348" s="145" t="str">
        <f>IFERROR(IF(AND(BP$272=list!$D$3,'Box Calculation'!BP$279&lt;&gt;"h",$E348&lt;&gt;0),0,IF(AND(BP$273=list!$D$2,$E348&lt;&gt;0,TRUNC(VLOOKUP($E348,'Container Panel'!$B$41:$Z$100,$D348,0)/(VLOOKUP(BP$276,UI!$A$12:$O$51,VLOOKUP(BP$279,$B$276:$C$278,2,0),0)/1000))&gt;0),1,TRUNC(VLOOKUP($E348,'Container Panel'!$B$41:$Z$100,$D348,0)/(VLOOKUP(BP$276,UI!$A$12:$O$51,VLOOKUP(BP$279,$B$276:$C$278,2,0),0)/1000)))),"")</f>
        <v/>
      </c>
      <c r="BQ348" s="145" t="str">
        <f>IFERROR(IF(AND(BQ$272=list!$D$3,'Box Calculation'!BQ$279&lt;&gt;"h",$E348&lt;&gt;0),0,IF(AND(BQ$273=list!$D$2,$E348&lt;&gt;0,TRUNC(VLOOKUP($E348,'Container Panel'!$B$41:$Z$100,$D348,0)/(VLOOKUP(BQ$276,UI!$A$12:$O$51,VLOOKUP(BQ$279,$B$276:$C$278,2,0),0)/1000))&gt;0),1,TRUNC(VLOOKUP($E348,'Container Panel'!$B$41:$Z$100,$D348,0)/(VLOOKUP(BQ$276,UI!$A$12:$O$51,VLOOKUP(BQ$279,$B$276:$C$278,2,0),0)/1000)))),"")</f>
        <v/>
      </c>
      <c r="BR348" s="145" t="str">
        <f>IFERROR(IF(AND(BR$272=list!$D$3,'Box Calculation'!BR$279&lt;&gt;"h",$E348&lt;&gt;0),0,IF(AND(BR$273=list!$D$2,$E348&lt;&gt;0,TRUNC(VLOOKUP($E348,'Container Panel'!$B$41:$Z$100,$D348,0)/(VLOOKUP(BR$276,UI!$A$12:$O$51,VLOOKUP(BR$279,$B$276:$C$278,2,0),0)/1000))&gt;0),1,TRUNC(VLOOKUP($E348,'Container Panel'!$B$41:$Z$100,$D348,0)/(VLOOKUP(BR$276,UI!$A$12:$O$51,VLOOKUP(BR$279,$B$276:$C$278,2,0),0)/1000)))),"")</f>
        <v/>
      </c>
      <c r="BS348" s="145" t="str">
        <f>IFERROR(IF(AND(BS$272=list!$D$3,'Box Calculation'!BS$279&lt;&gt;"h",$E348&lt;&gt;0),0,IF(AND(BS$273=list!$D$2,$E348&lt;&gt;0,TRUNC(VLOOKUP($E348,'Container Panel'!$B$41:$Z$100,$D348,0)/(VLOOKUP(BS$276,UI!$A$12:$O$51,VLOOKUP(BS$279,$B$276:$C$278,2,0),0)/1000))&gt;0),1,TRUNC(VLOOKUP($E348,'Container Panel'!$B$41:$Z$100,$D348,0)/(VLOOKUP(BS$276,UI!$A$12:$O$51,VLOOKUP(BS$279,$B$276:$C$278,2,0),0)/1000)))),"")</f>
        <v/>
      </c>
      <c r="BT348" s="145" t="str">
        <f>IFERROR(IF(AND(BT$272=list!$D$3,'Box Calculation'!BT$279&lt;&gt;"h",$E348&lt;&gt;0),0,IF(AND(BT$273=list!$D$2,$E348&lt;&gt;0,TRUNC(VLOOKUP($E348,'Container Panel'!$B$41:$Z$100,$D348,0)/(VLOOKUP(BT$276,UI!$A$12:$O$51,VLOOKUP(BT$279,$B$276:$C$278,2,0),0)/1000))&gt;0),1,TRUNC(VLOOKUP($E348,'Container Panel'!$B$41:$Z$100,$D348,0)/(VLOOKUP(BT$276,UI!$A$12:$O$51,VLOOKUP(BT$279,$B$276:$C$278,2,0),0)/1000)))),"")</f>
        <v/>
      </c>
      <c r="BU348" s="145" t="str">
        <f>IFERROR(IF(AND(BU$272=list!$D$3,'Box Calculation'!BU$279&lt;&gt;"h",$E348&lt;&gt;0),0,IF(AND(BU$273=list!$D$2,$E348&lt;&gt;0,TRUNC(VLOOKUP($E348,'Container Panel'!$B$41:$Z$100,$D348,0)/(VLOOKUP(BU$276,UI!$A$12:$O$51,VLOOKUP(BU$279,$B$276:$C$278,2,0),0)/1000))&gt;0),1,TRUNC(VLOOKUP($E348,'Container Panel'!$B$41:$Z$100,$D348,0)/(VLOOKUP(BU$276,UI!$A$12:$O$51,VLOOKUP(BU$279,$B$276:$C$278,2,0),0)/1000)))),"")</f>
        <v/>
      </c>
      <c r="BV348" s="145" t="str">
        <f>IFERROR(IF(AND(BV$272=list!$D$3,'Box Calculation'!BV$279&lt;&gt;"h",$E348&lt;&gt;0),0,IF(AND(BV$273=list!$D$2,$E348&lt;&gt;0,TRUNC(VLOOKUP($E348,'Container Panel'!$B$41:$Z$100,$D348,0)/(VLOOKUP(BV$276,UI!$A$12:$O$51,VLOOKUP(BV$279,$B$276:$C$278,2,0),0)/1000))&gt;0),1,TRUNC(VLOOKUP($E348,'Container Panel'!$B$41:$Z$100,$D348,0)/(VLOOKUP(BV$276,UI!$A$12:$O$51,VLOOKUP(BV$279,$B$276:$C$278,2,0),0)/1000)))),"")</f>
        <v/>
      </c>
      <c r="BW348" s="145" t="str">
        <f>IFERROR(IF(AND(BW$272=list!$D$3,'Box Calculation'!BW$279&lt;&gt;"h",$E348&lt;&gt;0),0,IF(AND(BW$273=list!$D$2,$E348&lt;&gt;0,TRUNC(VLOOKUP($E348,'Container Panel'!$B$41:$Z$100,$D348,0)/(VLOOKUP(BW$276,UI!$A$12:$O$51,VLOOKUP(BW$279,$B$276:$C$278,2,0),0)/1000))&gt;0),1,TRUNC(VLOOKUP($E348,'Container Panel'!$B$41:$Z$100,$D348,0)/(VLOOKUP(BW$276,UI!$A$12:$O$51,VLOOKUP(BW$279,$B$276:$C$278,2,0),0)/1000)))),"")</f>
        <v/>
      </c>
      <c r="BX348" s="145" t="str">
        <f>IFERROR(IF(AND(BX$272=list!$D$3,'Box Calculation'!BX$279&lt;&gt;"h",$E348&lt;&gt;0),0,IF(AND(BX$273=list!$D$2,$E348&lt;&gt;0,TRUNC(VLOOKUP($E348,'Container Panel'!$B$41:$Z$100,$D348,0)/(VLOOKUP(BX$276,UI!$A$12:$O$51,VLOOKUP(BX$279,$B$276:$C$278,2,0),0)/1000))&gt;0),1,TRUNC(VLOOKUP($E348,'Container Panel'!$B$41:$Z$100,$D348,0)/(VLOOKUP(BX$276,UI!$A$12:$O$51,VLOOKUP(BX$279,$B$276:$C$278,2,0),0)/1000)))),"")</f>
        <v/>
      </c>
      <c r="BY348" s="145" t="str">
        <f>IFERROR(IF(AND(BY$272=list!$D$3,'Box Calculation'!BY$279&lt;&gt;"h",$E348&lt;&gt;0),0,IF(AND(BY$273=list!$D$2,$E348&lt;&gt;0,TRUNC(VLOOKUP($E348,'Container Panel'!$B$41:$Z$100,$D348,0)/(VLOOKUP(BY$276,UI!$A$12:$O$51,VLOOKUP(BY$279,$B$276:$C$278,2,0),0)/1000))&gt;0),1,TRUNC(VLOOKUP($E348,'Container Panel'!$B$41:$Z$100,$D348,0)/(VLOOKUP(BY$276,UI!$A$12:$O$51,VLOOKUP(BY$279,$B$276:$C$278,2,0),0)/1000)))),"")</f>
        <v/>
      </c>
      <c r="BZ348" s="145" t="str">
        <f>IFERROR(IF(AND(BZ$272=list!$D$3,'Box Calculation'!BZ$279&lt;&gt;"h",$E348&lt;&gt;0),0,IF(AND(BZ$273=list!$D$2,$E348&lt;&gt;0,TRUNC(VLOOKUP($E348,'Container Panel'!$B$41:$Z$100,$D348,0)/(VLOOKUP(BZ$276,UI!$A$12:$O$51,VLOOKUP(BZ$279,$B$276:$C$278,2,0),0)/1000))&gt;0),1,TRUNC(VLOOKUP($E348,'Container Panel'!$B$41:$Z$100,$D348,0)/(VLOOKUP(BZ$276,UI!$A$12:$O$51,VLOOKUP(BZ$279,$B$276:$C$278,2,0),0)/1000)))),"")</f>
        <v/>
      </c>
      <c r="CA348" s="145" t="str">
        <f>IFERROR(IF(AND(CA$272=list!$D$3,'Box Calculation'!CA$279&lt;&gt;"h",$E348&lt;&gt;0),0,IF(AND(CA$273=list!$D$2,$E348&lt;&gt;0,TRUNC(VLOOKUP($E348,'Container Panel'!$B$41:$Z$100,$D348,0)/(VLOOKUP(CA$276,UI!$A$12:$O$51,VLOOKUP(CA$279,$B$276:$C$278,2,0),0)/1000))&gt;0),1,TRUNC(VLOOKUP($E348,'Container Panel'!$B$41:$Z$100,$D348,0)/(VLOOKUP(CA$276,UI!$A$12:$O$51,VLOOKUP(CA$279,$B$276:$C$278,2,0),0)/1000)))),"")</f>
        <v/>
      </c>
      <c r="CB348" s="145" t="str">
        <f>IFERROR(IF(AND(CB$272=list!$D$3,'Box Calculation'!CB$279&lt;&gt;"h",$E348&lt;&gt;0),0,IF(AND(CB$273=list!$D$2,$E348&lt;&gt;0,TRUNC(VLOOKUP($E348,'Container Panel'!$B$41:$Z$100,$D348,0)/(VLOOKUP(CB$276,UI!$A$12:$O$51,VLOOKUP(CB$279,$B$276:$C$278,2,0),0)/1000))&gt;0),1,TRUNC(VLOOKUP($E348,'Container Panel'!$B$41:$Z$100,$D348,0)/(VLOOKUP(CB$276,UI!$A$12:$O$51,VLOOKUP(CB$279,$B$276:$C$278,2,0),0)/1000)))),"")</f>
        <v/>
      </c>
      <c r="CC348" s="145" t="str">
        <f>IFERROR(IF(AND(CC$272=list!$D$3,'Box Calculation'!CC$279&lt;&gt;"h",$E348&lt;&gt;0),0,IF(AND(CC$273=list!$D$2,$E348&lt;&gt;0,TRUNC(VLOOKUP($E348,'Container Panel'!$B$41:$Z$100,$D348,0)/(VLOOKUP(CC$276,UI!$A$12:$O$51,VLOOKUP(CC$279,$B$276:$C$278,2,0),0)/1000))&gt;0),1,TRUNC(VLOOKUP($E348,'Container Panel'!$B$41:$Z$100,$D348,0)/(VLOOKUP(CC$276,UI!$A$12:$O$51,VLOOKUP(CC$279,$B$276:$C$278,2,0),0)/1000)))),"")</f>
        <v/>
      </c>
      <c r="CD348" s="145" t="str">
        <f>IFERROR(IF(AND(CD$272=list!$D$3,'Box Calculation'!CD$279&lt;&gt;"h",$E348&lt;&gt;0),0,IF(AND(CD$273=list!$D$2,$E348&lt;&gt;0,TRUNC(VLOOKUP($E348,'Container Panel'!$B$41:$Z$100,$D348,0)/(VLOOKUP(CD$276,UI!$A$12:$O$51,VLOOKUP(CD$279,$B$276:$C$278,2,0),0)/1000))&gt;0),1,TRUNC(VLOOKUP($E348,'Container Panel'!$B$41:$Z$100,$D348,0)/(VLOOKUP(CD$276,UI!$A$12:$O$51,VLOOKUP(CD$279,$B$276:$C$278,2,0),0)/1000)))),"")</f>
        <v/>
      </c>
      <c r="CE348" s="145" t="str">
        <f>IFERROR(IF(AND(CE$272=list!$D$3,'Box Calculation'!CE$279&lt;&gt;"h",$E348&lt;&gt;0),0,IF(AND(CE$273=list!$D$2,$E348&lt;&gt;0,TRUNC(VLOOKUP($E348,'Container Panel'!$B$41:$Z$100,$D348,0)/(VLOOKUP(CE$276,UI!$A$12:$O$51,VLOOKUP(CE$279,$B$276:$C$278,2,0),0)/1000))&gt;0),1,TRUNC(VLOOKUP($E348,'Container Panel'!$B$41:$Z$100,$D348,0)/(VLOOKUP(CE$276,UI!$A$12:$O$51,VLOOKUP(CE$279,$B$276:$C$278,2,0),0)/1000)))),"")</f>
        <v/>
      </c>
      <c r="CF348" s="145" t="str">
        <f>IFERROR(IF(AND(CF$272=list!$D$3,'Box Calculation'!CF$279&lt;&gt;"h",$E348&lt;&gt;0),0,IF(AND(CF$273=list!$D$2,$E348&lt;&gt;0,TRUNC(VLOOKUP($E348,'Container Panel'!$B$41:$Z$100,$D348,0)/(VLOOKUP(CF$276,UI!$A$12:$O$51,VLOOKUP(CF$279,$B$276:$C$278,2,0),0)/1000))&gt;0),1,TRUNC(VLOOKUP($E348,'Container Panel'!$B$41:$Z$100,$D348,0)/(VLOOKUP(CF$276,UI!$A$12:$O$51,VLOOKUP(CF$279,$B$276:$C$278,2,0),0)/1000)))),"")</f>
        <v/>
      </c>
      <c r="CG348" s="145" t="str">
        <f>IFERROR(IF(AND(CG$272=list!$D$3,'Box Calculation'!CG$279&lt;&gt;"h",$E348&lt;&gt;0),0,IF(AND(CG$273=list!$D$2,$E348&lt;&gt;0,TRUNC(VLOOKUP($E348,'Container Panel'!$B$41:$Z$100,$D348,0)/(VLOOKUP(CG$276,UI!$A$12:$O$51,VLOOKUP(CG$279,$B$276:$C$278,2,0),0)/1000))&gt;0),1,TRUNC(VLOOKUP($E348,'Container Panel'!$B$41:$Z$100,$D348,0)/(VLOOKUP(CG$276,UI!$A$12:$O$51,VLOOKUP(CG$279,$B$276:$C$278,2,0),0)/1000)))),"")</f>
        <v/>
      </c>
      <c r="CH348" s="145" t="str">
        <f>IFERROR(IF(AND(CH$272=list!$D$3,'Box Calculation'!CH$279&lt;&gt;"h",$E348&lt;&gt;0),0,IF(AND(CH$273=list!$D$2,$E348&lt;&gt;0,TRUNC(VLOOKUP($E348,'Container Panel'!$B$41:$Z$100,$D348,0)/(VLOOKUP(CH$276,UI!$A$12:$O$51,VLOOKUP(CH$279,$B$276:$C$278,2,0),0)/1000))&gt;0),1,TRUNC(VLOOKUP($E348,'Container Panel'!$B$41:$Z$100,$D348,0)/(VLOOKUP(CH$276,UI!$A$12:$O$51,VLOOKUP(CH$279,$B$276:$C$278,2,0),0)/1000)))),"")</f>
        <v/>
      </c>
      <c r="CI348" s="145" t="str">
        <f>IFERROR(IF(AND(CI$272=list!$D$3,'Box Calculation'!CI$279&lt;&gt;"h",$E348&lt;&gt;0),0,IF(AND(CI$273=list!$D$2,$E348&lt;&gt;0,TRUNC(VLOOKUP($E348,'Container Panel'!$B$41:$Z$100,$D348,0)/(VLOOKUP(CI$276,UI!$A$12:$O$51,VLOOKUP(CI$279,$B$276:$C$278,2,0),0)/1000))&gt;0),1,TRUNC(VLOOKUP($E348,'Container Panel'!$B$41:$Z$100,$D348,0)/(VLOOKUP(CI$276,UI!$A$12:$O$51,VLOOKUP(CI$279,$B$276:$C$278,2,0),0)/1000)))),"")</f>
        <v/>
      </c>
      <c r="CJ348" s="145" t="str">
        <f>IFERROR(IF(AND(CJ$272=list!$D$3,'Box Calculation'!CJ$279&lt;&gt;"h",$E348&lt;&gt;0),0,IF(AND(CJ$273=list!$D$2,$E348&lt;&gt;0,TRUNC(VLOOKUP($E348,'Container Panel'!$B$41:$Z$100,$D348,0)/(VLOOKUP(CJ$276,UI!$A$12:$O$51,VLOOKUP(CJ$279,$B$276:$C$278,2,0),0)/1000))&gt;0),1,TRUNC(VLOOKUP($E348,'Container Panel'!$B$41:$Z$100,$D348,0)/(VLOOKUP(CJ$276,UI!$A$12:$O$51,VLOOKUP(CJ$279,$B$276:$C$278,2,0),0)/1000)))),"")</f>
        <v/>
      </c>
      <c r="CK348" s="145" t="str">
        <f>IFERROR(IF(AND(CK$272=list!$D$3,'Box Calculation'!CK$279&lt;&gt;"h",$E348&lt;&gt;0),0,IF(AND(CK$273=list!$D$2,$E348&lt;&gt;0,TRUNC(VLOOKUP($E348,'Container Panel'!$B$41:$Z$100,$D348,0)/(VLOOKUP(CK$276,UI!$A$12:$O$51,VLOOKUP(CK$279,$B$276:$C$278,2,0),0)/1000))&gt;0),1,TRUNC(VLOOKUP($E348,'Container Panel'!$B$41:$Z$100,$D348,0)/(VLOOKUP(CK$276,UI!$A$12:$O$51,VLOOKUP(CK$279,$B$276:$C$278,2,0),0)/1000)))),"")</f>
        <v/>
      </c>
      <c r="CL348" s="145" t="str">
        <f>IFERROR(IF(AND(CL$272=list!$D$3,'Box Calculation'!CL$279&lt;&gt;"h",$E348&lt;&gt;0),0,IF(AND(CL$273=list!$D$2,$E348&lt;&gt;0,TRUNC(VLOOKUP($E348,'Container Panel'!$B$41:$Z$100,$D348,0)/(VLOOKUP(CL$276,UI!$A$12:$O$51,VLOOKUP(CL$279,$B$276:$C$278,2,0),0)/1000))&gt;0),1,TRUNC(VLOOKUP($E348,'Container Panel'!$B$41:$Z$100,$D348,0)/(VLOOKUP(CL$276,UI!$A$12:$O$51,VLOOKUP(CL$279,$B$276:$C$278,2,0),0)/1000)))),"")</f>
        <v/>
      </c>
      <c r="CM348" s="145" t="str">
        <f>IFERROR(IF(AND(CM$272=list!$D$3,'Box Calculation'!CM$279&lt;&gt;"h",$E348&lt;&gt;0),0,IF(AND(CM$273=list!$D$2,$E348&lt;&gt;0,TRUNC(VLOOKUP($E348,'Container Panel'!$B$41:$Z$100,$D348,0)/(VLOOKUP(CM$276,UI!$A$12:$O$51,VLOOKUP(CM$279,$B$276:$C$278,2,0),0)/1000))&gt;0),1,TRUNC(VLOOKUP($E348,'Container Panel'!$B$41:$Z$100,$D348,0)/(VLOOKUP(CM$276,UI!$A$12:$O$51,VLOOKUP(CM$279,$B$276:$C$278,2,0),0)/1000)))),"")</f>
        <v/>
      </c>
      <c r="CN348" s="145" t="str">
        <f>IFERROR(IF(AND(CN$272=list!$D$3,'Box Calculation'!CN$279&lt;&gt;"h",$E348&lt;&gt;0),0,IF(AND(CN$273=list!$D$2,$E348&lt;&gt;0,TRUNC(VLOOKUP($E348,'Container Panel'!$B$41:$Z$100,$D348,0)/(VLOOKUP(CN$276,UI!$A$12:$O$51,VLOOKUP(CN$279,$B$276:$C$278,2,0),0)/1000))&gt;0),1,TRUNC(VLOOKUP($E348,'Container Panel'!$B$41:$Z$100,$D348,0)/(VLOOKUP(CN$276,UI!$A$12:$O$51,VLOOKUP(CN$279,$B$276:$C$278,2,0),0)/1000)))),"")</f>
        <v/>
      </c>
      <c r="CO348" s="145" t="str">
        <f>IFERROR(IF(AND(CO$272=list!$D$3,'Box Calculation'!CO$279&lt;&gt;"h",$E348&lt;&gt;0),0,IF(AND(CO$273=list!$D$2,$E348&lt;&gt;0,TRUNC(VLOOKUP($E348,'Container Panel'!$B$41:$Z$100,$D348,0)/(VLOOKUP(CO$276,UI!$A$12:$O$51,VLOOKUP(CO$279,$B$276:$C$278,2,0),0)/1000))&gt;0),1,TRUNC(VLOOKUP($E348,'Container Panel'!$B$41:$Z$100,$D348,0)/(VLOOKUP(CO$276,UI!$A$12:$O$51,VLOOKUP(CO$279,$B$276:$C$278,2,0),0)/1000)))),"")</f>
        <v/>
      </c>
      <c r="CP348" s="145" t="str">
        <f>IFERROR(IF(AND(CP$272=list!$D$3,'Box Calculation'!CP$279&lt;&gt;"h",$E348&lt;&gt;0),0,IF(AND(CP$273=list!$D$2,$E348&lt;&gt;0,TRUNC(VLOOKUP($E348,'Container Panel'!$B$41:$Z$100,$D348,0)/(VLOOKUP(CP$276,UI!$A$12:$O$51,VLOOKUP(CP$279,$B$276:$C$278,2,0),0)/1000))&gt;0),1,TRUNC(VLOOKUP($E348,'Container Panel'!$B$41:$Z$100,$D348,0)/(VLOOKUP(CP$276,UI!$A$12:$O$51,VLOOKUP(CP$279,$B$276:$C$278,2,0),0)/1000)))),"")</f>
        <v/>
      </c>
      <c r="CQ348" s="145" t="str">
        <f>IFERROR(IF(AND(CQ$272=list!$D$3,'Box Calculation'!CQ$279&lt;&gt;"h",$E348&lt;&gt;0),0,IF(AND(CQ$273=list!$D$2,$E348&lt;&gt;0,TRUNC(VLOOKUP($E348,'Container Panel'!$B$41:$Z$100,$D348,0)/(VLOOKUP(CQ$276,UI!$A$12:$O$51,VLOOKUP(CQ$279,$B$276:$C$278,2,0),0)/1000))&gt;0),1,TRUNC(VLOOKUP($E348,'Container Panel'!$B$41:$Z$100,$D348,0)/(VLOOKUP(CQ$276,UI!$A$12:$O$51,VLOOKUP(CQ$279,$B$276:$C$278,2,0),0)/1000)))),"")</f>
        <v/>
      </c>
      <c r="CR348" s="145" t="str">
        <f>IFERROR(IF(AND(CR$272=list!$D$3,'Box Calculation'!CR$279&lt;&gt;"h",$E348&lt;&gt;0),0,IF(AND(CR$273=list!$D$2,$E348&lt;&gt;0,TRUNC(VLOOKUP($E348,'Container Panel'!$B$41:$Z$100,$D348,0)/(VLOOKUP(CR$276,UI!$A$12:$O$51,VLOOKUP(CR$279,$B$276:$C$278,2,0),0)/1000))&gt;0),1,TRUNC(VLOOKUP($E348,'Container Panel'!$B$41:$Z$100,$D348,0)/(VLOOKUP(CR$276,UI!$A$12:$O$51,VLOOKUP(CR$279,$B$276:$C$278,2,0),0)/1000)))),"")</f>
        <v/>
      </c>
      <c r="CS348" s="145" t="str">
        <f>IFERROR(IF(AND(CS$272=list!$D$3,'Box Calculation'!CS$279&lt;&gt;"h",$E348&lt;&gt;0),0,IF(AND(CS$273=list!$D$2,$E348&lt;&gt;0,TRUNC(VLOOKUP($E348,'Container Panel'!$B$41:$Z$100,$D348,0)/(VLOOKUP(CS$276,UI!$A$12:$O$51,VLOOKUP(CS$279,$B$276:$C$278,2,0),0)/1000))&gt;0),1,TRUNC(VLOOKUP($E348,'Container Panel'!$B$41:$Z$100,$D348,0)/(VLOOKUP(CS$276,UI!$A$12:$O$51,VLOOKUP(CS$279,$B$276:$C$278,2,0),0)/1000)))),"")</f>
        <v/>
      </c>
      <c r="CT348" s="145" t="str">
        <f>IFERROR(IF(AND(CT$272=list!$D$3,'Box Calculation'!CT$279&lt;&gt;"h",$E348&lt;&gt;0),0,IF(AND(CT$273=list!$D$2,$E348&lt;&gt;0,TRUNC(VLOOKUP($E348,'Container Panel'!$B$41:$Z$100,$D348,0)/(VLOOKUP(CT$276,UI!$A$12:$O$51,VLOOKUP(CT$279,$B$276:$C$278,2,0),0)/1000))&gt;0),1,TRUNC(VLOOKUP($E348,'Container Panel'!$B$41:$Z$100,$D348,0)/(VLOOKUP(CT$276,UI!$A$12:$O$51,VLOOKUP(CT$279,$B$276:$C$278,2,0),0)/1000)))),"")</f>
        <v/>
      </c>
      <c r="CU348" s="145" t="str">
        <f>IFERROR(IF(AND(CU$272=list!$D$3,'Box Calculation'!CU$279&lt;&gt;"h",$E348&lt;&gt;0),0,IF(AND(CU$273=list!$D$2,$E348&lt;&gt;0,TRUNC(VLOOKUP($E348,'Container Panel'!$B$41:$Z$100,$D348,0)/(VLOOKUP(CU$276,UI!$A$12:$O$51,VLOOKUP(CU$279,$B$276:$C$278,2,0),0)/1000))&gt;0),1,TRUNC(VLOOKUP($E348,'Container Panel'!$B$41:$Z$100,$D348,0)/(VLOOKUP(CU$276,UI!$A$12:$O$51,VLOOKUP(CU$279,$B$276:$C$278,2,0),0)/1000)))),"")</f>
        <v/>
      </c>
      <c r="CV348" s="145" t="str">
        <f>IFERROR(IF(AND(CV$272=list!$D$3,'Box Calculation'!CV$279&lt;&gt;"h",$E348&lt;&gt;0),0,IF(AND(CV$273=list!$D$2,$E348&lt;&gt;0,TRUNC(VLOOKUP($E348,'Container Panel'!$B$41:$Z$100,$D348,0)/(VLOOKUP(CV$276,UI!$A$12:$O$51,VLOOKUP(CV$279,$B$276:$C$278,2,0),0)/1000))&gt;0),1,TRUNC(VLOOKUP($E348,'Container Panel'!$B$41:$Z$100,$D348,0)/(VLOOKUP(CV$276,UI!$A$12:$O$51,VLOOKUP(CV$279,$B$276:$C$278,2,0),0)/1000)))),"")</f>
        <v/>
      </c>
      <c r="CW348" s="145" t="str">
        <f>IFERROR(IF(AND(CW$272=list!$D$3,'Box Calculation'!CW$279&lt;&gt;"h",$E348&lt;&gt;0),0,IF(AND(CW$273=list!$D$2,$E348&lt;&gt;0,TRUNC(VLOOKUP($E348,'Container Panel'!$B$41:$Z$100,$D348,0)/(VLOOKUP(CW$276,UI!$A$12:$O$51,VLOOKUP(CW$279,$B$276:$C$278,2,0),0)/1000))&gt;0),1,TRUNC(VLOOKUP($E348,'Container Panel'!$B$41:$Z$100,$D348,0)/(VLOOKUP(CW$276,UI!$A$12:$O$51,VLOOKUP(CW$279,$B$276:$C$278,2,0),0)/1000)))),"")</f>
        <v/>
      </c>
      <c r="CX348" s="145" t="str">
        <f>IFERROR(IF(AND(CX$272=list!$D$3,'Box Calculation'!CX$279&lt;&gt;"h",$E348&lt;&gt;0),0,IF(AND(CX$273=list!$D$2,$E348&lt;&gt;0,TRUNC(VLOOKUP($E348,'Container Panel'!$B$41:$Z$100,$D348,0)/(VLOOKUP(CX$276,UI!$A$12:$O$51,VLOOKUP(CX$279,$B$276:$C$278,2,0),0)/1000))&gt;0),1,TRUNC(VLOOKUP($E348,'Container Panel'!$B$41:$Z$100,$D348,0)/(VLOOKUP(CX$276,UI!$A$12:$O$51,VLOOKUP(CX$279,$B$276:$C$278,2,0),0)/1000)))),"")</f>
        <v/>
      </c>
      <c r="CY348" s="145" t="str">
        <f>IFERROR(IF(AND(CY$272=list!$D$3,'Box Calculation'!CY$279&lt;&gt;"h",$E348&lt;&gt;0),0,IF(AND(CY$273=list!$D$2,$E348&lt;&gt;0,TRUNC(VLOOKUP($E348,'Container Panel'!$B$41:$Z$100,$D348,0)/(VLOOKUP(CY$276,UI!$A$12:$O$51,VLOOKUP(CY$279,$B$276:$C$278,2,0),0)/1000))&gt;0),1,TRUNC(VLOOKUP($E348,'Container Panel'!$B$41:$Z$100,$D348,0)/(VLOOKUP(CY$276,UI!$A$12:$O$51,VLOOKUP(CY$279,$B$276:$C$278,2,0),0)/1000)))),"")</f>
        <v/>
      </c>
      <c r="CZ348" s="145" t="str">
        <f>IFERROR(IF(AND(CZ$272=list!$D$3,'Box Calculation'!CZ$279&lt;&gt;"h",$E348&lt;&gt;0),0,IF(AND(CZ$273=list!$D$2,$E348&lt;&gt;0,TRUNC(VLOOKUP($E348,'Container Panel'!$B$41:$Z$100,$D348,0)/(VLOOKUP(CZ$276,UI!$A$12:$O$51,VLOOKUP(CZ$279,$B$276:$C$278,2,0),0)/1000))&gt;0),1,TRUNC(VLOOKUP($E348,'Container Panel'!$B$41:$Z$100,$D348,0)/(VLOOKUP(CZ$276,UI!$A$12:$O$51,VLOOKUP(CZ$279,$B$276:$C$278,2,0),0)/1000)))),"")</f>
        <v/>
      </c>
      <c r="DA348" s="145" t="str">
        <f>IFERROR(IF(AND(DA$272=list!$D$3,'Box Calculation'!DA$279&lt;&gt;"h",$E348&lt;&gt;0),0,IF(AND(DA$273=list!$D$2,$E348&lt;&gt;0,TRUNC(VLOOKUP($E348,'Container Panel'!$B$41:$Z$100,$D348,0)/(VLOOKUP(DA$276,UI!$A$12:$O$51,VLOOKUP(DA$279,$B$276:$C$278,2,0),0)/1000))&gt;0),1,TRUNC(VLOOKUP($E348,'Container Panel'!$B$41:$Z$100,$D348,0)/(VLOOKUP(DA$276,UI!$A$12:$O$51,VLOOKUP(DA$279,$B$276:$C$278,2,0),0)/1000)))),"")</f>
        <v/>
      </c>
      <c r="DB348" s="145" t="str">
        <f>IFERROR(IF(AND(DB$272=list!$D$3,'Box Calculation'!DB$279&lt;&gt;"h",$E348&lt;&gt;0),0,IF(AND(DB$273=list!$D$2,$E348&lt;&gt;0,TRUNC(VLOOKUP($E348,'Container Panel'!$B$41:$Z$100,$D348,0)/(VLOOKUP(DB$276,UI!$A$12:$O$51,VLOOKUP(DB$279,$B$276:$C$278,2,0),0)/1000))&gt;0),1,TRUNC(VLOOKUP($E348,'Container Panel'!$B$41:$Z$100,$D348,0)/(VLOOKUP(DB$276,UI!$A$12:$O$51,VLOOKUP(DB$279,$B$276:$C$278,2,0),0)/1000)))),"")</f>
        <v/>
      </c>
      <c r="DC348" s="145" t="str">
        <f>IFERROR(IF(AND(DC$272=list!$D$3,'Box Calculation'!DC$279&lt;&gt;"h",$E348&lt;&gt;0),0,IF(AND(DC$273=list!$D$2,$E348&lt;&gt;0,TRUNC(VLOOKUP($E348,'Container Panel'!$B$41:$Z$100,$D348,0)/(VLOOKUP(DC$276,UI!$A$12:$O$51,VLOOKUP(DC$279,$B$276:$C$278,2,0),0)/1000))&gt;0),1,TRUNC(VLOOKUP($E348,'Container Panel'!$B$41:$Z$100,$D348,0)/(VLOOKUP(DC$276,UI!$A$12:$O$51,VLOOKUP(DC$279,$B$276:$C$278,2,0),0)/1000)))),"")</f>
        <v/>
      </c>
      <c r="DD348" s="145" t="str">
        <f>IFERROR(IF(AND(DD$272=list!$D$3,'Box Calculation'!DD$279&lt;&gt;"h",$E348&lt;&gt;0),0,IF(AND(DD$273=list!$D$2,$E348&lt;&gt;0,TRUNC(VLOOKUP($E348,'Container Panel'!$B$41:$Z$100,$D348,0)/(VLOOKUP(DD$276,UI!$A$12:$O$51,VLOOKUP(DD$279,$B$276:$C$278,2,0),0)/1000))&gt;0),1,TRUNC(VLOOKUP($E348,'Container Panel'!$B$41:$Z$100,$D348,0)/(VLOOKUP(DD$276,UI!$A$12:$O$51,VLOOKUP(DD$279,$B$276:$C$278,2,0),0)/1000)))),"")</f>
        <v/>
      </c>
      <c r="DE348" s="145" t="str">
        <f>IFERROR(IF(AND(DE$272=list!$D$3,'Box Calculation'!DE$279&lt;&gt;"h",$E348&lt;&gt;0),0,IF(AND(DE$273=list!$D$2,$E348&lt;&gt;0,TRUNC(VLOOKUP($E348,'Container Panel'!$B$41:$Z$100,$D348,0)/(VLOOKUP(DE$276,UI!$A$12:$O$51,VLOOKUP(DE$279,$B$276:$C$278,2,0),0)/1000))&gt;0),1,TRUNC(VLOOKUP($E348,'Container Panel'!$B$41:$Z$100,$D348,0)/(VLOOKUP(DE$276,UI!$A$12:$O$51,VLOOKUP(DE$279,$B$276:$C$278,2,0),0)/1000)))),"")</f>
        <v/>
      </c>
      <c r="DF348" s="145" t="str">
        <f>IFERROR(IF(AND(DF$272=list!$D$3,'Box Calculation'!DF$279&lt;&gt;"h",$E348&lt;&gt;0),0,IF(AND(DF$273=list!$D$2,$E348&lt;&gt;0,TRUNC(VLOOKUP($E348,'Container Panel'!$B$41:$Z$100,$D348,0)/(VLOOKUP(DF$276,UI!$A$12:$O$51,VLOOKUP(DF$279,$B$276:$C$278,2,0),0)/1000))&gt;0),1,TRUNC(VLOOKUP($E348,'Container Panel'!$B$41:$Z$100,$D348,0)/(VLOOKUP(DF$276,UI!$A$12:$O$51,VLOOKUP(DF$279,$B$276:$C$278,2,0),0)/1000)))),"")</f>
        <v/>
      </c>
      <c r="DG348" s="145" t="str">
        <f>IFERROR(IF(AND(DG$272=list!$D$3,'Box Calculation'!DG$279&lt;&gt;"h",$E348&lt;&gt;0),0,IF(AND(DG$273=list!$D$2,$E348&lt;&gt;0,TRUNC(VLOOKUP($E348,'Container Panel'!$B$41:$Z$100,$D348,0)/(VLOOKUP(DG$276,UI!$A$12:$O$51,VLOOKUP(DG$279,$B$276:$C$278,2,0),0)/1000))&gt;0),1,TRUNC(VLOOKUP($E348,'Container Panel'!$B$41:$Z$100,$D348,0)/(VLOOKUP(DG$276,UI!$A$12:$O$51,VLOOKUP(DG$279,$B$276:$C$278,2,0),0)/1000)))),"")</f>
        <v/>
      </c>
      <c r="DH348" s="145" t="str">
        <f>IFERROR(IF(AND(DH$272=list!$D$3,'Box Calculation'!DH$279&lt;&gt;"h",$E348&lt;&gt;0),0,IF(AND(DH$273=list!$D$2,$E348&lt;&gt;0,TRUNC(VLOOKUP($E348,'Container Panel'!$B$41:$Z$100,$D348,0)/(VLOOKUP(DH$276,UI!$A$12:$O$51,VLOOKUP(DH$279,$B$276:$C$278,2,0),0)/1000))&gt;0),1,TRUNC(VLOOKUP($E348,'Container Panel'!$B$41:$Z$100,$D348,0)/(VLOOKUP(DH$276,UI!$A$12:$O$51,VLOOKUP(DH$279,$B$276:$C$278,2,0),0)/1000)))),"")</f>
        <v/>
      </c>
      <c r="DI348" s="145" t="str">
        <f>IFERROR(IF(AND(DI$272=list!$D$3,'Box Calculation'!DI$279&lt;&gt;"h",$E348&lt;&gt;0),0,IF(AND(DI$273=list!$D$2,$E348&lt;&gt;0,TRUNC(VLOOKUP($E348,'Container Panel'!$B$41:$Z$100,$D348,0)/(VLOOKUP(DI$276,UI!$A$12:$O$51,VLOOKUP(DI$279,$B$276:$C$278,2,0),0)/1000))&gt;0),1,TRUNC(VLOOKUP($E348,'Container Panel'!$B$41:$Z$100,$D348,0)/(VLOOKUP(DI$276,UI!$A$12:$O$51,VLOOKUP(DI$279,$B$276:$C$278,2,0),0)/1000)))),"")</f>
        <v/>
      </c>
      <c r="DJ348" s="145" t="str">
        <f>IFERROR(IF(AND(DJ$272=list!$D$3,'Box Calculation'!DJ$279&lt;&gt;"h",$E348&lt;&gt;0),0,IF(AND(DJ$273=list!$D$2,$E348&lt;&gt;0,TRUNC(VLOOKUP($E348,'Container Panel'!$B$41:$Z$100,$D348,0)/(VLOOKUP(DJ$276,UI!$A$12:$O$51,VLOOKUP(DJ$279,$B$276:$C$278,2,0),0)/1000))&gt;0),1,TRUNC(VLOOKUP($E348,'Container Panel'!$B$41:$Z$100,$D348,0)/(VLOOKUP(DJ$276,UI!$A$12:$O$51,VLOOKUP(DJ$279,$B$276:$C$278,2,0),0)/1000)))),"")</f>
        <v/>
      </c>
      <c r="DK348" s="145" t="str">
        <f>IFERROR(IF(AND(DK$272=list!$D$3,'Box Calculation'!DK$279&lt;&gt;"h",$E348&lt;&gt;0),0,IF(AND(DK$273=list!$D$2,$E348&lt;&gt;0,TRUNC(VLOOKUP($E348,'Container Panel'!$B$41:$Z$100,$D348,0)/(VLOOKUP(DK$276,UI!$A$12:$O$51,VLOOKUP(DK$279,$B$276:$C$278,2,0),0)/1000))&gt;0),1,TRUNC(VLOOKUP($E348,'Container Panel'!$B$41:$Z$100,$D348,0)/(VLOOKUP(DK$276,UI!$A$12:$O$51,VLOOKUP(DK$279,$B$276:$C$278,2,0),0)/1000)))),"")</f>
        <v/>
      </c>
      <c r="DL348" s="145" t="str">
        <f>IFERROR(IF(AND(DL$272=list!$D$3,'Box Calculation'!DL$279&lt;&gt;"h",$E348&lt;&gt;0),0,IF(AND(DL$273=list!$D$2,$E348&lt;&gt;0,TRUNC(VLOOKUP($E348,'Container Panel'!$B$41:$Z$100,$D348,0)/(VLOOKUP(DL$276,UI!$A$12:$O$51,VLOOKUP(DL$279,$B$276:$C$278,2,0),0)/1000))&gt;0),1,TRUNC(VLOOKUP($E348,'Container Panel'!$B$41:$Z$100,$D348,0)/(VLOOKUP(DL$276,UI!$A$12:$O$51,VLOOKUP(DL$279,$B$276:$C$278,2,0),0)/1000)))),"")</f>
        <v/>
      </c>
      <c r="DM348" s="145" t="str">
        <f>IFERROR(IF(AND(DM$272=list!$D$3,'Box Calculation'!DM$279&lt;&gt;"h",$E348&lt;&gt;0),0,IF(AND(DM$273=list!$D$2,$E348&lt;&gt;0,TRUNC(VLOOKUP($E348,'Container Panel'!$B$41:$Z$100,$D348,0)/(VLOOKUP(DM$276,UI!$A$12:$O$51,VLOOKUP(DM$279,$B$276:$C$278,2,0),0)/1000))&gt;0),1,TRUNC(VLOOKUP($E348,'Container Panel'!$B$41:$Z$100,$D348,0)/(VLOOKUP(DM$276,UI!$A$12:$O$51,VLOOKUP(DM$279,$B$276:$C$278,2,0),0)/1000)))),"")</f>
        <v/>
      </c>
      <c r="DN348" s="145" t="str">
        <f>IFERROR(IF(AND(DN$272=list!$D$3,'Box Calculation'!DN$279&lt;&gt;"h",$E348&lt;&gt;0),0,IF(AND(DN$273=list!$D$2,$E348&lt;&gt;0,TRUNC(VLOOKUP($E348,'Container Panel'!$B$41:$Z$100,$D348,0)/(VLOOKUP(DN$276,UI!$A$12:$O$51,VLOOKUP(DN$279,$B$276:$C$278,2,0),0)/1000))&gt;0),1,TRUNC(VLOOKUP($E348,'Container Panel'!$B$41:$Z$100,$D348,0)/(VLOOKUP(DN$276,UI!$A$12:$O$51,VLOOKUP(DN$279,$B$276:$C$278,2,0),0)/1000)))),"")</f>
        <v/>
      </c>
      <c r="DO348" s="145" t="str">
        <f>IFERROR(IF(AND(DO$272=list!$D$3,'Box Calculation'!DO$279&lt;&gt;"h",$E348&lt;&gt;0),0,IF(AND(DO$273=list!$D$2,$E348&lt;&gt;0,TRUNC(VLOOKUP($E348,'Container Panel'!$B$41:$Z$100,$D348,0)/(VLOOKUP(DO$276,UI!$A$12:$O$51,VLOOKUP(DO$279,$B$276:$C$278,2,0),0)/1000))&gt;0),1,TRUNC(VLOOKUP($E348,'Container Panel'!$B$41:$Z$100,$D348,0)/(VLOOKUP(DO$276,UI!$A$12:$O$51,VLOOKUP(DO$279,$B$276:$C$278,2,0),0)/1000)))),"")</f>
        <v/>
      </c>
      <c r="DP348" s="145" t="str">
        <f>IFERROR(IF(AND(DP$272=list!$D$3,'Box Calculation'!DP$279&lt;&gt;"h",$E348&lt;&gt;0),0,IF(AND(DP$273=list!$D$2,$E348&lt;&gt;0,TRUNC(VLOOKUP($E348,'Container Panel'!$B$41:$Z$100,$D348,0)/(VLOOKUP(DP$276,UI!$A$12:$O$51,VLOOKUP(DP$279,$B$276:$C$278,2,0),0)/1000))&gt;0),1,TRUNC(VLOOKUP($E348,'Container Panel'!$B$41:$Z$100,$D348,0)/(VLOOKUP(DP$276,UI!$A$12:$O$51,VLOOKUP(DP$279,$B$276:$C$278,2,0),0)/1000)))),"")</f>
        <v/>
      </c>
      <c r="DQ348" s="145" t="str">
        <f>IFERROR(IF(AND(DQ$272=list!$D$3,'Box Calculation'!DQ$279&lt;&gt;"h",$E348&lt;&gt;0),0,IF(AND(DQ$273=list!$D$2,$E348&lt;&gt;0,TRUNC(VLOOKUP($E348,'Container Panel'!$B$41:$Z$100,$D348,0)/(VLOOKUP(DQ$276,UI!$A$12:$O$51,VLOOKUP(DQ$279,$B$276:$C$278,2,0),0)/1000))&gt;0),1,TRUNC(VLOOKUP($E348,'Container Panel'!$B$41:$Z$100,$D348,0)/(VLOOKUP(DQ$276,UI!$A$12:$O$51,VLOOKUP(DQ$279,$B$276:$C$278,2,0),0)/1000)))),"")</f>
        <v/>
      </c>
      <c r="DR348" s="145" t="str">
        <f>IFERROR(IF(AND(DR$272=list!$D$3,'Box Calculation'!DR$279&lt;&gt;"h",$E348&lt;&gt;0),0,IF(AND(DR$273=list!$D$2,$E348&lt;&gt;0,TRUNC(VLOOKUP($E348,'Container Panel'!$B$41:$Z$100,$D348,0)/(VLOOKUP(DR$276,UI!$A$12:$O$51,VLOOKUP(DR$279,$B$276:$C$278,2,0),0)/1000))&gt;0),1,TRUNC(VLOOKUP($E348,'Container Panel'!$B$41:$Z$100,$D348,0)/(VLOOKUP(DR$276,UI!$A$12:$O$51,VLOOKUP(DR$279,$B$276:$C$278,2,0),0)/1000)))),"")</f>
        <v/>
      </c>
      <c r="DS348" s="145" t="str">
        <f>IFERROR(IF(AND(DS$272=list!$D$3,'Box Calculation'!DS$279&lt;&gt;"h",$E348&lt;&gt;0),0,IF(AND(DS$273=list!$D$2,$E348&lt;&gt;0,TRUNC(VLOOKUP($E348,'Container Panel'!$B$41:$Z$100,$D348,0)/(VLOOKUP(DS$276,UI!$A$12:$O$51,VLOOKUP(DS$279,$B$276:$C$278,2,0),0)/1000))&gt;0),1,TRUNC(VLOOKUP($E348,'Container Panel'!$B$41:$Z$100,$D348,0)/(VLOOKUP(DS$276,UI!$A$12:$O$51,VLOOKUP(DS$279,$B$276:$C$278,2,0),0)/1000)))),"")</f>
        <v/>
      </c>
      <c r="DT348" s="145" t="str">
        <f>IFERROR(IF(AND(DT$272=list!$D$3,'Box Calculation'!DT$279&lt;&gt;"h",$E348&lt;&gt;0),0,IF(AND(DT$273=list!$D$2,$E348&lt;&gt;0,TRUNC(VLOOKUP($E348,'Container Panel'!$B$41:$Z$100,$D348,0)/(VLOOKUP(DT$276,UI!$A$12:$O$51,VLOOKUP(DT$279,$B$276:$C$278,2,0),0)/1000))&gt;0),1,TRUNC(VLOOKUP($E348,'Container Panel'!$B$41:$Z$100,$D348,0)/(VLOOKUP(DT$276,UI!$A$12:$O$51,VLOOKUP(DT$279,$B$276:$C$278,2,0),0)/1000)))),"")</f>
        <v/>
      </c>
      <c r="DU348" s="145" t="str">
        <f>IFERROR(IF(AND(DU$272=list!$D$3,'Box Calculation'!DU$279&lt;&gt;"h",$E348&lt;&gt;0),0,IF(AND(DU$273=list!$D$2,$E348&lt;&gt;0,TRUNC(VLOOKUP($E348,'Container Panel'!$B$41:$Z$100,$D348,0)/(VLOOKUP(DU$276,UI!$A$12:$O$51,VLOOKUP(DU$279,$B$276:$C$278,2,0),0)/1000))&gt;0),1,TRUNC(VLOOKUP($E348,'Container Panel'!$B$41:$Z$100,$D348,0)/(VLOOKUP(DU$276,UI!$A$12:$O$51,VLOOKUP(DU$279,$B$276:$C$278,2,0),0)/1000)))),"")</f>
        <v/>
      </c>
      <c r="DV348" s="145" t="str">
        <f>IFERROR(IF(AND(DV$272=list!$D$3,'Box Calculation'!DV$279&lt;&gt;"h",$E348&lt;&gt;0),0,IF(AND(DV$273=list!$D$2,$E348&lt;&gt;0,TRUNC(VLOOKUP($E348,'Container Panel'!$B$41:$Z$100,$D348,0)/(VLOOKUP(DV$276,UI!$A$12:$O$51,VLOOKUP(DV$279,$B$276:$C$278,2,0),0)/1000))&gt;0),1,TRUNC(VLOOKUP($E348,'Container Panel'!$B$41:$Z$100,$D348,0)/(VLOOKUP(DV$276,UI!$A$12:$O$51,VLOOKUP(DV$279,$B$276:$C$278,2,0),0)/1000)))),"")</f>
        <v/>
      </c>
      <c r="DW348" s="145" t="str">
        <f>IFERROR(IF(AND(DW$272=list!$D$3,'Box Calculation'!DW$279&lt;&gt;"h",$E348&lt;&gt;0),0,IF(AND(DW$273=list!$D$2,$E348&lt;&gt;0,TRUNC(VLOOKUP($E348,'Container Panel'!$B$41:$Z$100,$D348,0)/(VLOOKUP(DW$276,UI!$A$12:$O$51,VLOOKUP(DW$279,$B$276:$C$278,2,0),0)/1000))&gt;0),1,TRUNC(VLOOKUP($E348,'Container Panel'!$B$41:$Z$100,$D348,0)/(VLOOKUP(DW$276,UI!$A$12:$O$51,VLOOKUP(DW$279,$B$276:$C$278,2,0),0)/1000)))),"")</f>
        <v/>
      </c>
      <c r="DX348" s="145" t="str">
        <f>IFERROR(IF(AND(DX$272=list!$D$3,'Box Calculation'!DX$279&lt;&gt;"h",$E348&lt;&gt;0),0,IF(AND(DX$273=list!$D$2,$E348&lt;&gt;0,TRUNC(VLOOKUP($E348,'Container Panel'!$B$41:$Z$100,$D348,0)/(VLOOKUP(DX$276,UI!$A$12:$O$51,VLOOKUP(DX$279,$B$276:$C$278,2,0),0)/1000))&gt;0),1,TRUNC(VLOOKUP($E348,'Container Panel'!$B$41:$Z$100,$D348,0)/(VLOOKUP(DX$276,UI!$A$12:$O$51,VLOOKUP(DX$279,$B$276:$C$278,2,0),0)/1000)))),"")</f>
        <v/>
      </c>
      <c r="DY348" s="145" t="str">
        <f>IFERROR(IF(AND(DY$272=list!$D$3,'Box Calculation'!DY$279&lt;&gt;"h",$E348&lt;&gt;0),0,IF(AND(DY$273=list!$D$2,$E348&lt;&gt;0,TRUNC(VLOOKUP($E348,'Container Panel'!$B$41:$Z$100,$D348,0)/(VLOOKUP(DY$276,UI!$A$12:$O$51,VLOOKUP(DY$279,$B$276:$C$278,2,0),0)/1000))&gt;0),1,TRUNC(VLOOKUP($E348,'Container Panel'!$B$41:$Z$100,$D348,0)/(VLOOKUP(DY$276,UI!$A$12:$O$51,VLOOKUP(DY$279,$B$276:$C$278,2,0),0)/1000)))),"")</f>
        <v/>
      </c>
      <c r="DZ348" s="145" t="str">
        <f>IFERROR(IF(AND(DZ$272=list!$D$3,'Box Calculation'!DZ$279&lt;&gt;"h",$E348&lt;&gt;0),0,IF(AND(DZ$273=list!$D$2,$E348&lt;&gt;0,TRUNC(VLOOKUP($E348,'Container Panel'!$B$41:$Z$100,$D348,0)/(VLOOKUP(DZ$276,UI!$A$12:$O$51,VLOOKUP(DZ$279,$B$276:$C$278,2,0),0)/1000))&gt;0),1,TRUNC(VLOOKUP($E348,'Container Panel'!$B$41:$Z$100,$D348,0)/(VLOOKUP(DZ$276,UI!$A$12:$O$51,VLOOKUP(DZ$279,$B$276:$C$278,2,0),0)/1000)))),"")</f>
        <v/>
      </c>
      <c r="EA348" s="145" t="str">
        <f>IFERROR(IF(AND(EA$272=list!$D$3,'Box Calculation'!EA$279&lt;&gt;"h",$E348&lt;&gt;0),0,IF(AND(EA$273=list!$D$2,$E348&lt;&gt;0,TRUNC(VLOOKUP($E348,'Container Panel'!$B$41:$Z$100,$D348,0)/(VLOOKUP(EA$276,UI!$A$12:$O$51,VLOOKUP(EA$279,$B$276:$C$278,2,0),0)/1000))&gt;0),1,TRUNC(VLOOKUP($E348,'Container Panel'!$B$41:$Z$100,$D348,0)/(VLOOKUP(EA$276,UI!$A$12:$O$51,VLOOKUP(EA$279,$B$276:$C$278,2,0),0)/1000)))),"")</f>
        <v/>
      </c>
      <c r="EB348" s="145" t="str">
        <f>IFERROR(IF(AND(EB$272=list!$D$3,'Box Calculation'!EB$279&lt;&gt;"h",$E348&lt;&gt;0),0,IF(AND(EB$273=list!$D$2,$E348&lt;&gt;0,TRUNC(VLOOKUP($E348,'Container Panel'!$B$41:$Z$100,$D348,0)/(VLOOKUP(EB$276,UI!$A$12:$O$51,VLOOKUP(EB$279,$B$276:$C$278,2,0),0)/1000))&gt;0),1,TRUNC(VLOOKUP($E348,'Container Panel'!$B$41:$Z$100,$D348,0)/(VLOOKUP(EB$276,UI!$A$12:$O$51,VLOOKUP(EB$279,$B$276:$C$278,2,0),0)/1000)))),"")</f>
        <v/>
      </c>
      <c r="EC348" s="145" t="str">
        <f>IFERROR(IF(AND(EC$272=list!$D$3,'Box Calculation'!EC$279&lt;&gt;"h",$E348&lt;&gt;0),0,IF(AND(EC$273=list!$D$2,$E348&lt;&gt;0,TRUNC(VLOOKUP($E348,'Container Panel'!$B$41:$Z$100,$D348,0)/(VLOOKUP(EC$276,UI!$A$12:$O$51,VLOOKUP(EC$279,$B$276:$C$278,2,0),0)/1000))&gt;0),1,TRUNC(VLOOKUP($E348,'Container Panel'!$B$41:$Z$100,$D348,0)/(VLOOKUP(EC$276,UI!$A$12:$O$51,VLOOKUP(EC$279,$B$276:$C$278,2,0),0)/1000)))),"")</f>
        <v/>
      </c>
      <c r="ED348" s="145" t="str">
        <f>IFERROR(IF(AND(ED$272=list!$D$3,'Box Calculation'!ED$279&lt;&gt;"h",$E348&lt;&gt;0),0,IF(AND(ED$273=list!$D$2,$E348&lt;&gt;0,TRUNC(VLOOKUP($E348,'Container Panel'!$B$41:$Z$100,$D348,0)/(VLOOKUP(ED$276,UI!$A$12:$O$51,VLOOKUP(ED$279,$B$276:$C$278,2,0),0)/1000))&gt;0),1,TRUNC(VLOOKUP($E348,'Container Panel'!$B$41:$Z$100,$D348,0)/(VLOOKUP(ED$276,UI!$A$12:$O$51,VLOOKUP(ED$279,$B$276:$C$278,2,0),0)/1000)))),"")</f>
        <v/>
      </c>
      <c r="EE348" s="145" t="str">
        <f>IFERROR(IF(AND(EE$272=list!$D$3,'Box Calculation'!EE$279&lt;&gt;"h",$E348&lt;&gt;0),0,IF(AND(EE$273=list!$D$2,$E348&lt;&gt;0,TRUNC(VLOOKUP($E348,'Container Panel'!$B$41:$Z$100,$D348,0)/(VLOOKUP(EE$276,UI!$A$12:$O$51,VLOOKUP(EE$279,$B$276:$C$278,2,0),0)/1000))&gt;0),1,TRUNC(VLOOKUP($E348,'Container Panel'!$B$41:$Z$100,$D348,0)/(VLOOKUP(EE$276,UI!$A$12:$O$51,VLOOKUP(EE$279,$B$276:$C$278,2,0),0)/1000)))),"")</f>
        <v/>
      </c>
      <c r="EF348" s="145" t="str">
        <f>IFERROR(IF(AND(EF$272=list!$D$3,'Box Calculation'!EF$279&lt;&gt;"h",$E348&lt;&gt;0),0,IF(AND(EF$273=list!$D$2,$E348&lt;&gt;0,TRUNC(VLOOKUP($E348,'Container Panel'!$B$41:$Z$100,$D348,0)/(VLOOKUP(EF$276,UI!$A$12:$O$51,VLOOKUP(EF$279,$B$276:$C$278,2,0),0)/1000))&gt;0),1,TRUNC(VLOOKUP($E348,'Container Panel'!$B$41:$Z$100,$D348,0)/(VLOOKUP(EF$276,UI!$A$12:$O$51,VLOOKUP(EF$279,$B$276:$C$278,2,0),0)/1000)))),"")</f>
        <v/>
      </c>
      <c r="EG348" s="145" t="str">
        <f>IFERROR(IF(AND(EG$272=list!$D$3,'Box Calculation'!EG$279&lt;&gt;"h",$E348&lt;&gt;0),0,IF(AND(EG$273=list!$D$2,$E348&lt;&gt;0,TRUNC(VLOOKUP($E348,'Container Panel'!$B$41:$Z$100,$D348,0)/(VLOOKUP(EG$276,UI!$A$12:$O$51,VLOOKUP(EG$279,$B$276:$C$278,2,0),0)/1000))&gt;0),1,TRUNC(VLOOKUP($E348,'Container Panel'!$B$41:$Z$100,$D348,0)/(VLOOKUP(EG$276,UI!$A$12:$O$51,VLOOKUP(EG$279,$B$276:$C$278,2,0),0)/1000)))),"")</f>
        <v/>
      </c>
      <c r="EH348" s="145" t="str">
        <f>IFERROR(IF(AND(EH$272=list!$D$3,'Box Calculation'!EH$279&lt;&gt;"h",$E348&lt;&gt;0),0,IF(AND(EH$273=list!$D$2,$E348&lt;&gt;0,TRUNC(VLOOKUP($E348,'Container Panel'!$B$41:$Z$100,$D348,0)/(VLOOKUP(EH$276,UI!$A$12:$O$51,VLOOKUP(EH$279,$B$276:$C$278,2,0),0)/1000))&gt;0),1,TRUNC(VLOOKUP($E348,'Container Panel'!$B$41:$Z$100,$D348,0)/(VLOOKUP(EH$276,UI!$A$12:$O$51,VLOOKUP(EH$279,$B$276:$C$278,2,0),0)/1000)))),"")</f>
        <v/>
      </c>
      <c r="EI348" s="145" t="str">
        <f>IFERROR(IF(AND(EI$272=list!$D$3,'Box Calculation'!EI$279&lt;&gt;"h",$E348&lt;&gt;0),0,IF(AND(EI$273=list!$D$2,$E348&lt;&gt;0,TRUNC(VLOOKUP($E348,'Container Panel'!$B$41:$Z$100,$D348,0)/(VLOOKUP(EI$276,UI!$A$12:$O$51,VLOOKUP(EI$279,$B$276:$C$278,2,0),0)/1000))&gt;0),1,TRUNC(VLOOKUP($E348,'Container Panel'!$B$41:$Z$100,$D348,0)/(VLOOKUP(EI$276,UI!$A$12:$O$51,VLOOKUP(EI$279,$B$276:$C$278,2,0),0)/1000)))),"")</f>
        <v/>
      </c>
      <c r="EJ348" s="145" t="str">
        <f>IFERROR(IF(AND(EJ$272=list!$D$3,'Box Calculation'!EJ$279&lt;&gt;"h",$E348&lt;&gt;0),0,IF(AND(EJ$273=list!$D$2,$E348&lt;&gt;0,TRUNC(VLOOKUP($E348,'Container Panel'!$B$41:$Z$100,$D348,0)/(VLOOKUP(EJ$276,UI!$A$12:$O$51,VLOOKUP(EJ$279,$B$276:$C$278,2,0),0)/1000))&gt;0),1,TRUNC(VLOOKUP($E348,'Container Panel'!$B$41:$Z$100,$D348,0)/(VLOOKUP(EJ$276,UI!$A$12:$O$51,VLOOKUP(EJ$279,$B$276:$C$278,2,0),0)/1000)))),"")</f>
        <v/>
      </c>
      <c r="EK348" s="145" t="str">
        <f>IFERROR(IF(AND(EK$272=list!$D$3,'Box Calculation'!EK$279&lt;&gt;"h",$E348&lt;&gt;0),0,IF(AND(EK$273=list!$D$2,$E348&lt;&gt;0,TRUNC(VLOOKUP($E348,'Container Panel'!$B$41:$Z$100,$D348,0)/(VLOOKUP(EK$276,UI!$A$12:$O$51,VLOOKUP(EK$279,$B$276:$C$278,2,0),0)/1000))&gt;0),1,TRUNC(VLOOKUP($E348,'Container Panel'!$B$41:$Z$100,$D348,0)/(VLOOKUP(EK$276,UI!$A$12:$O$51,VLOOKUP(EK$279,$B$276:$C$278,2,0),0)/1000)))),"")</f>
        <v/>
      </c>
      <c r="EL348" s="145" t="str">
        <f>IFERROR(IF(AND(EL$272=list!$D$3,'Box Calculation'!EL$279&lt;&gt;"h",$E348&lt;&gt;0),0,IF(AND(EL$273=list!$D$2,$E348&lt;&gt;0,TRUNC(VLOOKUP($E348,'Container Panel'!$B$41:$Z$100,$D348,0)/(VLOOKUP(EL$276,UI!$A$12:$O$51,VLOOKUP(EL$279,$B$276:$C$278,2,0),0)/1000))&gt;0),1,TRUNC(VLOOKUP($E348,'Container Panel'!$B$41:$Z$100,$D348,0)/(VLOOKUP(EL$276,UI!$A$12:$O$51,VLOOKUP(EL$279,$B$276:$C$278,2,0),0)/1000)))),"")</f>
        <v/>
      </c>
      <c r="EM348" s="145" t="str">
        <f>IFERROR(IF(AND(EM$272=list!$D$3,'Box Calculation'!EM$279&lt;&gt;"h",$E348&lt;&gt;0),0,IF(AND(EM$273=list!$D$2,$E348&lt;&gt;0,TRUNC(VLOOKUP($E348,'Container Panel'!$B$41:$Z$100,$D348,0)/(VLOOKUP(EM$276,UI!$A$12:$O$51,VLOOKUP(EM$279,$B$276:$C$278,2,0),0)/1000))&gt;0),1,TRUNC(VLOOKUP($E348,'Container Panel'!$B$41:$Z$100,$D348,0)/(VLOOKUP(EM$276,UI!$A$12:$O$51,VLOOKUP(EM$279,$B$276:$C$278,2,0),0)/1000)))),"")</f>
        <v/>
      </c>
      <c r="EN348" s="145" t="str">
        <f>IFERROR(IF(AND(EN$272=list!$D$3,'Box Calculation'!EN$279&lt;&gt;"h",$E348&lt;&gt;0),0,IF(AND(EN$273=list!$D$2,$E348&lt;&gt;0,TRUNC(VLOOKUP($E348,'Container Panel'!$B$41:$Z$100,$D348,0)/(VLOOKUP(EN$276,UI!$A$12:$O$51,VLOOKUP(EN$279,$B$276:$C$278,2,0),0)/1000))&gt;0),1,TRUNC(VLOOKUP($E348,'Container Panel'!$B$41:$Z$100,$D348,0)/(VLOOKUP(EN$276,UI!$A$12:$O$51,VLOOKUP(EN$279,$B$276:$C$278,2,0),0)/1000)))),"")</f>
        <v/>
      </c>
      <c r="EO348" s="145" t="str">
        <f>IFERROR(IF(AND(EO$272=list!$D$3,'Box Calculation'!EO$279&lt;&gt;"h",$E348&lt;&gt;0),0,IF(AND(EO$273=list!$D$2,$E348&lt;&gt;0,TRUNC(VLOOKUP($E348,'Container Panel'!$B$41:$Z$100,$D348,0)/(VLOOKUP(EO$276,UI!$A$12:$O$51,VLOOKUP(EO$279,$B$276:$C$278,2,0),0)/1000))&gt;0),1,TRUNC(VLOOKUP($E348,'Container Panel'!$B$41:$Z$100,$D348,0)/(VLOOKUP(EO$276,UI!$A$12:$O$51,VLOOKUP(EO$279,$B$276:$C$278,2,0),0)/1000)))),"")</f>
        <v/>
      </c>
      <c r="EP348" s="145" t="str">
        <f>IFERROR(IF(AND(EP$272=list!$D$3,'Box Calculation'!EP$279&lt;&gt;"h",$E348&lt;&gt;0),0,IF(AND(EP$273=list!$D$2,$E348&lt;&gt;0,TRUNC(VLOOKUP($E348,'Container Panel'!$B$41:$Z$100,$D348,0)/(VLOOKUP(EP$276,UI!$A$12:$O$51,VLOOKUP(EP$279,$B$276:$C$278,2,0),0)/1000))&gt;0),1,TRUNC(VLOOKUP($E348,'Container Panel'!$B$41:$Z$100,$D348,0)/(VLOOKUP(EP$276,UI!$A$12:$O$51,VLOOKUP(EP$279,$B$276:$C$278,2,0),0)/1000)))),"")</f>
        <v/>
      </c>
      <c r="EQ348" s="145" t="str">
        <f>IFERROR(IF(AND(EQ$272=list!$D$3,'Box Calculation'!EQ$279&lt;&gt;"h",$E348&lt;&gt;0),0,IF(AND(EQ$273=list!$D$2,$E348&lt;&gt;0,TRUNC(VLOOKUP($E348,'Container Panel'!$B$41:$Z$100,$D348,0)/(VLOOKUP(EQ$276,UI!$A$12:$O$51,VLOOKUP(EQ$279,$B$276:$C$278,2,0),0)/1000))&gt;0),1,TRUNC(VLOOKUP($E348,'Container Panel'!$B$41:$Z$100,$D348,0)/(VLOOKUP(EQ$276,UI!$A$12:$O$51,VLOOKUP(EQ$279,$B$276:$C$278,2,0),0)/1000)))),"")</f>
        <v/>
      </c>
      <c r="ER348" s="145" t="str">
        <f>IFERROR(IF(AND(ER$272=list!$D$3,'Box Calculation'!ER$279&lt;&gt;"h",$E348&lt;&gt;0),0,IF(AND(ER$273=list!$D$2,$E348&lt;&gt;0,TRUNC(VLOOKUP($E348,'Container Panel'!$B$41:$Z$100,$D348,0)/(VLOOKUP(ER$276,UI!$A$12:$O$51,VLOOKUP(ER$279,$B$276:$C$278,2,0),0)/1000))&gt;0),1,TRUNC(VLOOKUP($E348,'Container Panel'!$B$41:$Z$100,$D348,0)/(VLOOKUP(ER$276,UI!$A$12:$O$51,VLOOKUP(ER$279,$B$276:$C$278,2,0),0)/1000)))),"")</f>
        <v/>
      </c>
      <c r="ES348" s="145" t="str">
        <f>IFERROR(IF(AND(ES$272=list!$D$3,'Box Calculation'!ES$279&lt;&gt;"h",$E348&lt;&gt;0),0,IF(AND(ES$273=list!$D$2,$E348&lt;&gt;0,TRUNC(VLOOKUP($E348,'Container Panel'!$B$41:$Z$100,$D348,0)/(VLOOKUP(ES$276,UI!$A$12:$O$51,VLOOKUP(ES$279,$B$276:$C$278,2,0),0)/1000))&gt;0),1,TRUNC(VLOOKUP($E348,'Container Panel'!$B$41:$Z$100,$D348,0)/(VLOOKUP(ES$276,UI!$A$12:$O$51,VLOOKUP(ES$279,$B$276:$C$278,2,0),0)/1000)))),"")</f>
        <v/>
      </c>
      <c r="ET348" s="145" t="str">
        <f>IFERROR(IF(AND(ET$272=list!$D$3,'Box Calculation'!ET$279&lt;&gt;"h",$E348&lt;&gt;0),0,IF(AND(ET$273=list!$D$2,$E348&lt;&gt;0,TRUNC(VLOOKUP($E348,'Container Panel'!$B$41:$Z$100,$D348,0)/(VLOOKUP(ET$276,UI!$A$12:$O$51,VLOOKUP(ET$279,$B$276:$C$278,2,0),0)/1000))&gt;0),1,TRUNC(VLOOKUP($E348,'Container Panel'!$B$41:$Z$100,$D348,0)/(VLOOKUP(ET$276,UI!$A$12:$O$51,VLOOKUP(ET$279,$B$276:$C$278,2,0),0)/1000)))),"")</f>
        <v/>
      </c>
      <c r="EU348" s="145" t="str">
        <f>IFERROR(IF(AND(EU$272=list!$D$3,'Box Calculation'!EU$279&lt;&gt;"h",$E348&lt;&gt;0),0,IF(AND(EU$273=list!$D$2,$E348&lt;&gt;0,TRUNC(VLOOKUP($E348,'Container Panel'!$B$41:$Z$100,$D348,0)/(VLOOKUP(EU$276,UI!$A$12:$O$51,VLOOKUP(EU$279,$B$276:$C$278,2,0),0)/1000))&gt;0),1,TRUNC(VLOOKUP($E348,'Container Panel'!$B$41:$Z$100,$D348,0)/(VLOOKUP(EU$276,UI!$A$12:$O$51,VLOOKUP(EU$279,$B$276:$C$278,2,0),0)/1000)))),"")</f>
        <v/>
      </c>
      <c r="EV348" s="145" t="str">
        <f>IFERROR(IF(AND(EV$272=list!$D$3,'Box Calculation'!EV$279&lt;&gt;"h",$E348&lt;&gt;0),0,IF(AND(EV$273=list!$D$2,$E348&lt;&gt;0,TRUNC(VLOOKUP($E348,'Container Panel'!$B$41:$Z$100,$D348,0)/(VLOOKUP(EV$276,UI!$A$12:$O$51,VLOOKUP(EV$279,$B$276:$C$278,2,0),0)/1000))&gt;0),1,TRUNC(VLOOKUP($E348,'Container Panel'!$B$41:$Z$100,$D348,0)/(VLOOKUP(EV$276,UI!$A$12:$O$51,VLOOKUP(EV$279,$B$276:$C$278,2,0),0)/1000)))),"")</f>
        <v/>
      </c>
      <c r="EW348" s="145" t="str">
        <f>IFERROR(IF(AND(EW$272=list!$D$3,'Box Calculation'!EW$279&lt;&gt;"h",$E348&lt;&gt;0),0,IF(AND(EW$273=list!$D$2,$E348&lt;&gt;0,TRUNC(VLOOKUP($E348,'Container Panel'!$B$41:$Z$100,$D348,0)/(VLOOKUP(EW$276,UI!$A$12:$O$51,VLOOKUP(EW$279,$B$276:$C$278,2,0),0)/1000))&gt;0),1,TRUNC(VLOOKUP($E348,'Container Panel'!$B$41:$Z$100,$D348,0)/(VLOOKUP(EW$276,UI!$A$12:$O$51,VLOOKUP(EW$279,$B$276:$C$278,2,0),0)/1000)))),"")</f>
        <v/>
      </c>
      <c r="EX348" s="145" t="str">
        <f>IFERROR(IF(AND(EX$272=list!$D$3,'Box Calculation'!EX$279&lt;&gt;"h",$E348&lt;&gt;0),0,IF(AND(EX$273=list!$D$2,$E348&lt;&gt;0,TRUNC(VLOOKUP($E348,'Container Panel'!$B$41:$Z$100,$D348,0)/(VLOOKUP(EX$276,UI!$A$12:$O$51,VLOOKUP(EX$279,$B$276:$C$278,2,0),0)/1000))&gt;0),1,TRUNC(VLOOKUP($E348,'Container Panel'!$B$41:$Z$100,$D348,0)/(VLOOKUP(EX$276,UI!$A$12:$O$51,VLOOKUP(EX$279,$B$276:$C$278,2,0),0)/1000)))),"")</f>
        <v/>
      </c>
      <c r="EY348" s="145" t="str">
        <f>IFERROR(IF(AND(EY$272=list!$D$3,'Box Calculation'!EY$279&lt;&gt;"h",$E348&lt;&gt;0),0,IF(AND(EY$273=list!$D$2,$E348&lt;&gt;0,TRUNC(VLOOKUP($E348,'Container Panel'!$B$41:$Z$100,$D348,0)/(VLOOKUP(EY$276,UI!$A$12:$O$51,VLOOKUP(EY$279,$B$276:$C$278,2,0),0)/1000))&gt;0),1,TRUNC(VLOOKUP($E348,'Container Panel'!$B$41:$Z$100,$D348,0)/(VLOOKUP(EY$276,UI!$A$12:$O$51,VLOOKUP(EY$279,$B$276:$C$278,2,0),0)/1000)))),"")</f>
        <v/>
      </c>
      <c r="EZ348" s="145" t="str">
        <f>IFERROR(IF(AND(EZ$272=list!$D$3,'Box Calculation'!EZ$279&lt;&gt;"h",$E348&lt;&gt;0),0,IF(AND(EZ$273=list!$D$2,$E348&lt;&gt;0,TRUNC(VLOOKUP($E348,'Container Panel'!$B$41:$Z$100,$D348,0)/(VLOOKUP(EZ$276,UI!$A$12:$O$51,VLOOKUP(EZ$279,$B$276:$C$278,2,0),0)/1000))&gt;0),1,TRUNC(VLOOKUP($E348,'Container Panel'!$B$41:$Z$100,$D348,0)/(VLOOKUP(EZ$276,UI!$A$12:$O$51,VLOOKUP(EZ$279,$B$276:$C$278,2,0),0)/1000)))),"")</f>
        <v/>
      </c>
      <c r="FA348" s="145" t="str">
        <f>IFERROR(IF(AND(FA$272=list!$D$3,'Box Calculation'!FA$279&lt;&gt;"h",$E348&lt;&gt;0),0,IF(AND(FA$273=list!$D$2,$E348&lt;&gt;0,TRUNC(VLOOKUP($E348,'Container Panel'!$B$41:$Z$100,$D348,0)/(VLOOKUP(FA$276,UI!$A$12:$O$51,VLOOKUP(FA$279,$B$276:$C$278,2,0),0)/1000))&gt;0),1,TRUNC(VLOOKUP($E348,'Container Panel'!$B$41:$Z$100,$D348,0)/(VLOOKUP(FA$276,UI!$A$12:$O$51,VLOOKUP(FA$279,$B$276:$C$278,2,0),0)/1000)))),"")</f>
        <v/>
      </c>
      <c r="FB348" s="145" t="str">
        <f>IFERROR(IF(AND(FB$272=list!$D$3,'Box Calculation'!FB$279&lt;&gt;"h",$E348&lt;&gt;0),0,IF(AND(FB$273=list!$D$2,$E348&lt;&gt;0,TRUNC(VLOOKUP($E348,'Container Panel'!$B$41:$Z$100,$D348,0)/(VLOOKUP(FB$276,UI!$A$12:$O$51,VLOOKUP(FB$279,$B$276:$C$278,2,0),0)/1000))&gt;0),1,TRUNC(VLOOKUP($E348,'Container Panel'!$B$41:$Z$100,$D348,0)/(VLOOKUP(FB$276,UI!$A$12:$O$51,VLOOKUP(FB$279,$B$276:$C$278,2,0),0)/1000)))),"")</f>
        <v/>
      </c>
      <c r="FC348" s="145" t="str">
        <f>IFERROR(IF(AND(FC$272=list!$D$3,'Box Calculation'!FC$279&lt;&gt;"h",$E348&lt;&gt;0),0,IF(AND(FC$273=list!$D$2,$E348&lt;&gt;0,TRUNC(VLOOKUP($E348,'Container Panel'!$B$41:$Z$100,$D348,0)/(VLOOKUP(FC$276,UI!$A$12:$O$51,VLOOKUP(FC$279,$B$276:$C$278,2,0),0)/1000))&gt;0),1,TRUNC(VLOOKUP($E348,'Container Panel'!$B$41:$Z$100,$D348,0)/(VLOOKUP(FC$276,UI!$A$12:$O$51,VLOOKUP(FC$279,$B$276:$C$278,2,0),0)/1000)))),"")</f>
        <v/>
      </c>
      <c r="FD348" s="145" t="str">
        <f>IFERROR(IF(AND(FD$272=list!$D$3,'Box Calculation'!FD$279&lt;&gt;"h",$E348&lt;&gt;0),0,IF(AND(FD$273=list!$D$2,$E348&lt;&gt;0,TRUNC(VLOOKUP($E348,'Container Panel'!$B$41:$Z$100,$D348,0)/(VLOOKUP(FD$276,UI!$A$12:$O$51,VLOOKUP(FD$279,$B$276:$C$278,2,0),0)/1000))&gt;0),1,TRUNC(VLOOKUP($E348,'Container Panel'!$B$41:$Z$100,$D348,0)/(VLOOKUP(FD$276,UI!$A$12:$O$51,VLOOKUP(FD$279,$B$276:$C$278,2,0),0)/1000)))),"")</f>
        <v/>
      </c>
      <c r="FE348" s="145" t="str">
        <f>IFERROR(IF(AND(FE$272=list!$D$3,'Box Calculation'!FE$279&lt;&gt;"h",$E348&lt;&gt;0),0,IF(AND(FE$273=list!$D$2,$E348&lt;&gt;0,TRUNC(VLOOKUP($E348,'Container Panel'!$B$41:$Z$100,$D348,0)/(VLOOKUP(FE$276,UI!$A$12:$O$51,VLOOKUP(FE$279,$B$276:$C$278,2,0),0)/1000))&gt;0),1,TRUNC(VLOOKUP($E348,'Container Panel'!$B$41:$Z$100,$D348,0)/(VLOOKUP(FE$276,UI!$A$12:$O$51,VLOOKUP(FE$279,$B$276:$C$278,2,0),0)/1000)))),"")</f>
        <v/>
      </c>
      <c r="FF348" s="145" t="str">
        <f>IFERROR(IF(AND(FF$272=list!$D$3,'Box Calculation'!FF$279&lt;&gt;"h",$E348&lt;&gt;0),0,IF(AND(FF$273=list!$D$2,$E348&lt;&gt;0,TRUNC(VLOOKUP($E348,'Container Panel'!$B$41:$Z$100,$D348,0)/(VLOOKUP(FF$276,UI!$A$12:$O$51,VLOOKUP(FF$279,$B$276:$C$278,2,0),0)/1000))&gt;0),1,TRUNC(VLOOKUP($E348,'Container Panel'!$B$41:$Z$100,$D348,0)/(VLOOKUP(FF$276,UI!$A$12:$O$51,VLOOKUP(FF$279,$B$276:$C$278,2,0),0)/1000)))),"")</f>
        <v/>
      </c>
      <c r="FG348" s="145" t="str">
        <f>IFERROR(IF(AND(FG$272=list!$D$3,'Box Calculation'!FG$279&lt;&gt;"h",$E348&lt;&gt;0),0,IF(AND(FG$273=list!$D$2,$E348&lt;&gt;0,TRUNC(VLOOKUP($E348,'Container Panel'!$B$41:$Z$100,$D348,0)/(VLOOKUP(FG$276,UI!$A$12:$O$51,VLOOKUP(FG$279,$B$276:$C$278,2,0),0)/1000))&gt;0),1,TRUNC(VLOOKUP($E348,'Container Panel'!$B$41:$Z$100,$D348,0)/(VLOOKUP(FG$276,UI!$A$12:$O$51,VLOOKUP(FG$279,$B$276:$C$278,2,0),0)/1000)))),"")</f>
        <v/>
      </c>
      <c r="FH348" s="145" t="str">
        <f>IFERROR(IF(AND(FH$272=list!$D$3,'Box Calculation'!FH$279&lt;&gt;"h",$E348&lt;&gt;0),0,IF(AND(FH$273=list!$D$2,$E348&lt;&gt;0,TRUNC(VLOOKUP($E348,'Container Panel'!$B$41:$Z$100,$D348,0)/(VLOOKUP(FH$276,UI!$A$12:$O$51,VLOOKUP(FH$279,$B$276:$C$278,2,0),0)/1000))&gt;0),1,TRUNC(VLOOKUP($E348,'Container Panel'!$B$41:$Z$100,$D348,0)/(VLOOKUP(FH$276,UI!$A$12:$O$51,VLOOKUP(FH$279,$B$276:$C$278,2,0),0)/1000)))),"")</f>
        <v/>
      </c>
      <c r="FI348" s="145" t="str">
        <f>IFERROR(IF(AND(FI$272=list!$D$3,'Box Calculation'!FI$279&lt;&gt;"h",$E348&lt;&gt;0),0,IF(AND(FI$273=list!$D$2,$E348&lt;&gt;0,TRUNC(VLOOKUP($E348,'Container Panel'!$B$41:$Z$100,$D348,0)/(VLOOKUP(FI$276,UI!$A$12:$O$51,VLOOKUP(FI$279,$B$276:$C$278,2,0),0)/1000))&gt;0),1,TRUNC(VLOOKUP($E348,'Container Panel'!$B$41:$Z$100,$D348,0)/(VLOOKUP(FI$276,UI!$A$12:$O$51,VLOOKUP(FI$279,$B$276:$C$278,2,0),0)/1000)))),"")</f>
        <v/>
      </c>
      <c r="FJ348" s="145" t="str">
        <f>IFERROR(IF(AND(FJ$272=list!$D$3,'Box Calculation'!FJ$279&lt;&gt;"h",$E348&lt;&gt;0),0,IF(AND(FJ$273=list!$D$2,$E348&lt;&gt;0,TRUNC(VLOOKUP($E348,'Container Panel'!$B$41:$Z$100,$D348,0)/(VLOOKUP(FJ$276,UI!$A$12:$O$51,VLOOKUP(FJ$279,$B$276:$C$278,2,0),0)/1000))&gt;0),1,TRUNC(VLOOKUP($E348,'Container Panel'!$B$41:$Z$100,$D348,0)/(VLOOKUP(FJ$276,UI!$A$12:$O$51,VLOOKUP(FJ$279,$B$276:$C$278,2,0),0)/1000)))),"")</f>
        <v/>
      </c>
      <c r="FK348" s="145" t="str">
        <f>IFERROR(IF(AND(FK$272=list!$D$3,'Box Calculation'!FK$279&lt;&gt;"h",$E348&lt;&gt;0),0,IF(AND(FK$273=list!$D$2,$E348&lt;&gt;0,TRUNC(VLOOKUP($E348,'Container Panel'!$B$41:$Z$100,$D348,0)/(VLOOKUP(FK$276,UI!$A$12:$O$51,VLOOKUP(FK$279,$B$276:$C$278,2,0),0)/1000))&gt;0),1,TRUNC(VLOOKUP($E348,'Container Panel'!$B$41:$Z$100,$D348,0)/(VLOOKUP(FK$276,UI!$A$12:$O$51,VLOOKUP(FK$279,$B$276:$C$278,2,0),0)/1000)))),"")</f>
        <v/>
      </c>
      <c r="FL348" s="145" t="str">
        <f>IFERROR(IF(AND(FL$272=list!$D$3,'Box Calculation'!FL$279&lt;&gt;"h",$E348&lt;&gt;0),0,IF(AND(FL$273=list!$D$2,$E348&lt;&gt;0,TRUNC(VLOOKUP($E348,'Container Panel'!$B$41:$Z$100,$D348,0)/(VLOOKUP(FL$276,UI!$A$12:$O$51,VLOOKUP(FL$279,$B$276:$C$278,2,0),0)/1000))&gt;0),1,TRUNC(VLOOKUP($E348,'Container Panel'!$B$41:$Z$100,$D348,0)/(VLOOKUP(FL$276,UI!$A$12:$O$51,VLOOKUP(FL$279,$B$276:$C$278,2,0),0)/1000)))),"")</f>
        <v/>
      </c>
      <c r="FM348" s="145" t="str">
        <f>IFERROR(IF(AND(FM$272=list!$D$3,'Box Calculation'!FM$279&lt;&gt;"h",$E348&lt;&gt;0),0,IF(AND(FM$273=list!$D$2,$E348&lt;&gt;0,TRUNC(VLOOKUP($E348,'Container Panel'!$B$41:$Z$100,$D348,0)/(VLOOKUP(FM$276,UI!$A$12:$O$51,VLOOKUP(FM$279,$B$276:$C$278,2,0),0)/1000))&gt;0),1,TRUNC(VLOOKUP($E348,'Container Panel'!$B$41:$Z$100,$D348,0)/(VLOOKUP(FM$276,UI!$A$12:$O$51,VLOOKUP(FM$279,$B$276:$C$278,2,0),0)/1000)))),"")</f>
        <v/>
      </c>
      <c r="FN348" s="145" t="str">
        <f>IFERROR(IF(AND(FN$272=list!$D$3,'Box Calculation'!FN$279&lt;&gt;"h",$E348&lt;&gt;0),0,IF(AND(FN$273=list!$D$2,$E348&lt;&gt;0,TRUNC(VLOOKUP($E348,'Container Panel'!$B$41:$Z$100,$D348,0)/(VLOOKUP(FN$276,UI!$A$12:$O$51,VLOOKUP(FN$279,$B$276:$C$278,2,0),0)/1000))&gt;0),1,TRUNC(VLOOKUP($E348,'Container Panel'!$B$41:$Z$100,$D348,0)/(VLOOKUP(FN$276,UI!$A$12:$O$51,VLOOKUP(FN$279,$B$276:$C$278,2,0),0)/1000)))),"")</f>
        <v/>
      </c>
      <c r="FO348" s="145" t="str">
        <f>IFERROR(IF(AND(FO$272=list!$D$3,'Box Calculation'!FO$279&lt;&gt;"h",$E348&lt;&gt;0),0,IF(AND(FO$273=list!$D$2,$E348&lt;&gt;0,TRUNC(VLOOKUP($E348,'Container Panel'!$B$41:$Z$100,$D348,0)/(VLOOKUP(FO$276,UI!$A$12:$O$51,VLOOKUP(FO$279,$B$276:$C$278,2,0),0)/1000))&gt;0),1,TRUNC(VLOOKUP($E348,'Container Panel'!$B$41:$Z$100,$D348,0)/(VLOOKUP(FO$276,UI!$A$12:$O$51,VLOOKUP(FO$279,$B$276:$C$278,2,0),0)/1000)))),"")</f>
        <v/>
      </c>
      <c r="FP348" s="145" t="str">
        <f>IFERROR(IF(AND(FP$272=list!$D$3,'Box Calculation'!FP$279&lt;&gt;"h",$E348&lt;&gt;0),0,IF(AND(FP$273=list!$D$2,$E348&lt;&gt;0,TRUNC(VLOOKUP($E348,'Container Panel'!$B$41:$Z$100,$D348,0)/(VLOOKUP(FP$276,UI!$A$12:$O$51,VLOOKUP(FP$279,$B$276:$C$278,2,0),0)/1000))&gt;0),1,TRUNC(VLOOKUP($E348,'Container Panel'!$B$41:$Z$100,$D348,0)/(VLOOKUP(FP$276,UI!$A$12:$O$51,VLOOKUP(FP$279,$B$276:$C$278,2,0),0)/1000)))),"")</f>
        <v/>
      </c>
      <c r="FQ348" s="145" t="str">
        <f>IFERROR(IF(AND(FQ$272=list!$D$3,'Box Calculation'!FQ$279&lt;&gt;"h",$E348&lt;&gt;0),0,IF(AND(FQ$273=list!$D$2,$E348&lt;&gt;0,TRUNC(VLOOKUP($E348,'Container Panel'!$B$41:$Z$100,$D348,0)/(VLOOKUP(FQ$276,UI!$A$12:$O$51,VLOOKUP(FQ$279,$B$276:$C$278,2,0),0)/1000))&gt;0),1,TRUNC(VLOOKUP($E348,'Container Panel'!$B$41:$Z$100,$D348,0)/(VLOOKUP(FQ$276,UI!$A$12:$O$51,VLOOKUP(FQ$279,$B$276:$C$278,2,0),0)/1000)))),"")</f>
        <v/>
      </c>
      <c r="FR348" s="145" t="str">
        <f>IFERROR(IF(AND(FR$272=list!$D$3,'Box Calculation'!FR$279&lt;&gt;"h",$E348&lt;&gt;0),0,IF(AND(FR$273=list!$D$2,$E348&lt;&gt;0,TRUNC(VLOOKUP($E348,'Container Panel'!$B$41:$Z$100,$D348,0)/(VLOOKUP(FR$276,UI!$A$12:$O$51,VLOOKUP(FR$279,$B$276:$C$278,2,0),0)/1000))&gt;0),1,TRUNC(VLOOKUP($E348,'Container Panel'!$B$41:$Z$100,$D348,0)/(VLOOKUP(FR$276,UI!$A$12:$O$51,VLOOKUP(FR$279,$B$276:$C$278,2,0),0)/1000)))),"")</f>
        <v/>
      </c>
      <c r="FS348" s="145" t="str">
        <f>IFERROR(IF(AND(FS$272=list!$D$3,'Box Calculation'!FS$279&lt;&gt;"h",$E348&lt;&gt;0),0,IF(AND(FS$273=list!$D$2,$E348&lt;&gt;0,TRUNC(VLOOKUP($E348,'Container Panel'!$B$41:$Z$100,$D348,0)/(VLOOKUP(FS$276,UI!$A$12:$O$51,VLOOKUP(FS$279,$B$276:$C$278,2,0),0)/1000))&gt;0),1,TRUNC(VLOOKUP($E348,'Container Panel'!$B$41:$Z$100,$D348,0)/(VLOOKUP(FS$276,UI!$A$12:$O$51,VLOOKUP(FS$279,$B$276:$C$278,2,0),0)/1000)))),"")</f>
        <v/>
      </c>
      <c r="FT348" s="145" t="str">
        <f>IFERROR(IF(AND(FT$272=list!$D$3,'Box Calculation'!FT$279&lt;&gt;"h",$E348&lt;&gt;0),0,IF(AND(FT$273=list!$D$2,$E348&lt;&gt;0,TRUNC(VLOOKUP($E348,'Container Panel'!$B$41:$Z$100,$D348,0)/(VLOOKUP(FT$276,UI!$A$12:$O$51,VLOOKUP(FT$279,$B$276:$C$278,2,0),0)/1000))&gt;0),1,TRUNC(VLOOKUP($E348,'Container Panel'!$B$41:$Z$100,$D348,0)/(VLOOKUP(FT$276,UI!$A$12:$O$51,VLOOKUP(FT$279,$B$276:$C$278,2,0),0)/1000)))),"")</f>
        <v/>
      </c>
      <c r="FU348" s="145" t="str">
        <f>IFERROR(IF(AND(FU$272=list!$D$3,'Box Calculation'!FU$279&lt;&gt;"h",$E348&lt;&gt;0),0,IF(AND(FU$273=list!$D$2,$E348&lt;&gt;0,TRUNC(VLOOKUP($E348,'Container Panel'!$B$41:$Z$100,$D348,0)/(VLOOKUP(FU$276,UI!$A$12:$O$51,VLOOKUP(FU$279,$B$276:$C$278,2,0),0)/1000))&gt;0),1,TRUNC(VLOOKUP($E348,'Container Panel'!$B$41:$Z$100,$D348,0)/(VLOOKUP(FU$276,UI!$A$12:$O$51,VLOOKUP(FU$279,$B$276:$C$278,2,0),0)/1000)))),"")</f>
        <v/>
      </c>
      <c r="FV348" s="145" t="str">
        <f>IFERROR(IF(AND(FV$272=list!$D$3,'Box Calculation'!FV$279&lt;&gt;"h",$E348&lt;&gt;0),0,IF(AND(FV$273=list!$D$2,$E348&lt;&gt;0,TRUNC(VLOOKUP($E348,'Container Panel'!$B$41:$Z$100,$D348,0)/(VLOOKUP(FV$276,UI!$A$12:$O$51,VLOOKUP(FV$279,$B$276:$C$278,2,0),0)/1000))&gt;0),1,TRUNC(VLOOKUP($E348,'Container Panel'!$B$41:$Z$100,$D348,0)/(VLOOKUP(FV$276,UI!$A$12:$O$51,VLOOKUP(FV$279,$B$276:$C$278,2,0),0)/1000)))),"")</f>
        <v/>
      </c>
      <c r="FW348" s="145" t="str">
        <f>IFERROR(IF(AND(FW$272=list!$D$3,'Box Calculation'!FW$279&lt;&gt;"h",$E348&lt;&gt;0),0,IF(AND(FW$273=list!$D$2,$E348&lt;&gt;0,TRUNC(VLOOKUP($E348,'Container Panel'!$B$41:$Z$100,$D348,0)/(VLOOKUP(FW$276,UI!$A$12:$O$51,VLOOKUP(FW$279,$B$276:$C$278,2,0),0)/1000))&gt;0),1,TRUNC(VLOOKUP($E348,'Container Panel'!$B$41:$Z$100,$D348,0)/(VLOOKUP(FW$276,UI!$A$12:$O$51,VLOOKUP(FW$279,$B$276:$C$278,2,0),0)/1000)))),"")</f>
        <v/>
      </c>
      <c r="FX348" s="145" t="str">
        <f>IFERROR(IF(AND(FX$272=list!$D$3,'Box Calculation'!FX$279&lt;&gt;"h",$E348&lt;&gt;0),0,IF(AND(FX$273=list!$D$2,$E348&lt;&gt;0,TRUNC(VLOOKUP($E348,'Container Panel'!$B$41:$Z$100,$D348,0)/(VLOOKUP(FX$276,UI!$A$12:$O$51,VLOOKUP(FX$279,$B$276:$C$278,2,0),0)/1000))&gt;0),1,TRUNC(VLOOKUP($E348,'Container Panel'!$B$41:$Z$100,$D348,0)/(VLOOKUP(FX$276,UI!$A$12:$O$51,VLOOKUP(FX$279,$B$276:$C$278,2,0),0)/1000)))),"")</f>
        <v/>
      </c>
      <c r="FY348" s="145" t="str">
        <f>IFERROR(IF(AND(FY$272=list!$D$3,'Box Calculation'!FY$279&lt;&gt;"h",$E348&lt;&gt;0),0,IF(AND(FY$273=list!$D$2,$E348&lt;&gt;0,TRUNC(VLOOKUP($E348,'Container Panel'!$B$41:$Z$100,$D348,0)/(VLOOKUP(FY$276,UI!$A$12:$O$51,VLOOKUP(FY$279,$B$276:$C$278,2,0),0)/1000))&gt;0),1,TRUNC(VLOOKUP($E348,'Container Panel'!$B$41:$Z$100,$D348,0)/(VLOOKUP(FY$276,UI!$A$12:$O$51,VLOOKUP(FY$279,$B$276:$C$278,2,0),0)/1000)))),"")</f>
        <v/>
      </c>
      <c r="FZ348" s="145" t="str">
        <f>IFERROR(IF(AND(FZ$272=list!$D$3,'Box Calculation'!FZ$279&lt;&gt;"h",$E348&lt;&gt;0),0,IF(AND(FZ$273=list!$D$2,$E348&lt;&gt;0,TRUNC(VLOOKUP($E348,'Container Panel'!$B$41:$Z$100,$D348,0)/(VLOOKUP(FZ$276,UI!$A$12:$O$51,VLOOKUP(FZ$279,$B$276:$C$278,2,0),0)/1000))&gt;0),1,TRUNC(VLOOKUP($E348,'Container Panel'!$B$41:$Z$100,$D348,0)/(VLOOKUP(FZ$276,UI!$A$12:$O$51,VLOOKUP(FZ$279,$B$276:$C$278,2,0),0)/1000)))),"")</f>
        <v/>
      </c>
      <c r="GA348" s="145" t="str">
        <f>IFERROR(IF(AND(GA$272=list!$D$3,'Box Calculation'!GA$279&lt;&gt;"h",$E348&lt;&gt;0),0,IF(AND(GA$273=list!$D$2,$E348&lt;&gt;0,TRUNC(VLOOKUP($E348,'Container Panel'!$B$41:$Z$100,$D348,0)/(VLOOKUP(GA$276,UI!$A$12:$O$51,VLOOKUP(GA$279,$B$276:$C$278,2,0),0)/1000))&gt;0),1,TRUNC(VLOOKUP($E348,'Container Panel'!$B$41:$Z$100,$D348,0)/(VLOOKUP(GA$276,UI!$A$12:$O$51,VLOOKUP(GA$279,$B$276:$C$278,2,0),0)/1000)))),"")</f>
        <v/>
      </c>
      <c r="GB348" s="145" t="str">
        <f>IFERROR(IF(AND(GB$272=list!$D$3,'Box Calculation'!GB$279&lt;&gt;"h",$E348&lt;&gt;0),0,IF(AND(GB$273=list!$D$2,$E348&lt;&gt;0,TRUNC(VLOOKUP($E348,'Container Panel'!$B$41:$Z$100,$D348,0)/(VLOOKUP(GB$276,UI!$A$12:$O$51,VLOOKUP(GB$279,$B$276:$C$278,2,0),0)/1000))&gt;0),1,TRUNC(VLOOKUP($E348,'Container Panel'!$B$41:$Z$100,$D348,0)/(VLOOKUP(GB$276,UI!$A$12:$O$51,VLOOKUP(GB$279,$B$276:$C$278,2,0),0)/1000)))),"")</f>
        <v/>
      </c>
      <c r="GC348" s="145" t="str">
        <f>IFERROR(IF(AND(GC$272=list!$D$3,'Box Calculation'!GC$279&lt;&gt;"h",$E348&lt;&gt;0),0,IF(AND(GC$273=list!$D$2,$E348&lt;&gt;0,TRUNC(VLOOKUP($E348,'Container Panel'!$B$41:$Z$100,$D348,0)/(VLOOKUP(GC$276,UI!$A$12:$O$51,VLOOKUP(GC$279,$B$276:$C$278,2,0),0)/1000))&gt;0),1,TRUNC(VLOOKUP($E348,'Container Panel'!$B$41:$Z$100,$D348,0)/(VLOOKUP(GC$276,UI!$A$12:$O$51,VLOOKUP(GC$279,$B$276:$C$278,2,0),0)/1000)))),"")</f>
        <v/>
      </c>
      <c r="GD348" s="145" t="str">
        <f>IFERROR(IF(AND(GD$272=list!$D$3,'Box Calculation'!GD$279&lt;&gt;"h",$E348&lt;&gt;0),0,IF(AND(GD$273=list!$D$2,$E348&lt;&gt;0,TRUNC(VLOOKUP($E348,'Container Panel'!$B$41:$Z$100,$D348,0)/(VLOOKUP(GD$276,UI!$A$12:$O$51,VLOOKUP(GD$279,$B$276:$C$278,2,0),0)/1000))&gt;0),1,TRUNC(VLOOKUP($E348,'Container Panel'!$B$41:$Z$100,$D348,0)/(VLOOKUP(GD$276,UI!$A$12:$O$51,VLOOKUP(GD$279,$B$276:$C$278,2,0),0)/1000)))),"")</f>
        <v/>
      </c>
      <c r="GE348" s="145" t="str">
        <f>IFERROR(IF(AND(GE$272=list!$D$3,'Box Calculation'!GE$279&lt;&gt;"h",$E348&lt;&gt;0),0,IF(AND(GE$273=list!$D$2,$E348&lt;&gt;0,TRUNC(VLOOKUP($E348,'Container Panel'!$B$41:$Z$100,$D348,0)/(VLOOKUP(GE$276,UI!$A$12:$O$51,VLOOKUP(GE$279,$B$276:$C$278,2,0),0)/1000))&gt;0),1,TRUNC(VLOOKUP($E348,'Container Panel'!$B$41:$Z$100,$D348,0)/(VLOOKUP(GE$276,UI!$A$12:$O$51,VLOOKUP(GE$279,$B$276:$C$278,2,0),0)/1000)))),"")</f>
        <v/>
      </c>
      <c r="GF348" s="145" t="str">
        <f>IFERROR(IF(AND(GF$272=list!$D$3,'Box Calculation'!GF$279&lt;&gt;"h",$E348&lt;&gt;0),0,IF(AND(GF$273=list!$D$2,$E348&lt;&gt;0,TRUNC(VLOOKUP($E348,'Container Panel'!$B$41:$Z$100,$D348,0)/(VLOOKUP(GF$276,UI!$A$12:$O$51,VLOOKUP(GF$279,$B$276:$C$278,2,0),0)/1000))&gt;0),1,TRUNC(VLOOKUP($E348,'Container Panel'!$B$41:$Z$100,$D348,0)/(VLOOKUP(GF$276,UI!$A$12:$O$51,VLOOKUP(GF$279,$B$276:$C$278,2,0),0)/1000)))),"")</f>
        <v/>
      </c>
      <c r="GG348" s="145" t="str">
        <f>IFERROR(IF(AND(GG$272=list!$D$3,'Box Calculation'!GG$279&lt;&gt;"h",$E348&lt;&gt;0),0,IF(AND(GG$273=list!$D$2,$E348&lt;&gt;0,TRUNC(VLOOKUP($E348,'Container Panel'!$B$41:$Z$100,$D348,0)/(VLOOKUP(GG$276,UI!$A$12:$O$51,VLOOKUP(GG$279,$B$276:$C$278,2,0),0)/1000))&gt;0),1,TRUNC(VLOOKUP($E348,'Container Panel'!$B$41:$Z$100,$D348,0)/(VLOOKUP(GG$276,UI!$A$12:$O$51,VLOOKUP(GG$279,$B$276:$C$278,2,0),0)/1000)))),"")</f>
        <v/>
      </c>
      <c r="GH348" s="145" t="str">
        <f>IFERROR(IF(AND(GH$272=list!$D$3,'Box Calculation'!GH$279&lt;&gt;"h",$E348&lt;&gt;0),0,IF(AND(GH$273=list!$D$2,$E348&lt;&gt;0,TRUNC(VLOOKUP($E348,'Container Panel'!$B$41:$Z$100,$D348,0)/(VLOOKUP(GH$276,UI!$A$12:$O$51,VLOOKUP(GH$279,$B$276:$C$278,2,0),0)/1000))&gt;0),1,TRUNC(VLOOKUP($E348,'Container Panel'!$B$41:$Z$100,$D348,0)/(VLOOKUP(GH$276,UI!$A$12:$O$51,VLOOKUP(GH$279,$B$276:$C$278,2,0),0)/1000)))),"")</f>
        <v/>
      </c>
      <c r="GI348" s="145" t="str">
        <f>IFERROR(IF(AND(GI$272=list!$D$3,'Box Calculation'!GI$279&lt;&gt;"h",$E348&lt;&gt;0),0,IF(AND(GI$273=list!$D$2,$E348&lt;&gt;0,TRUNC(VLOOKUP($E348,'Container Panel'!$B$41:$Z$100,$D348,0)/(VLOOKUP(GI$276,UI!$A$12:$O$51,VLOOKUP(GI$279,$B$276:$C$278,2,0),0)/1000))&gt;0),1,TRUNC(VLOOKUP($E348,'Container Panel'!$B$41:$Z$100,$D348,0)/(VLOOKUP(GI$276,UI!$A$12:$O$51,VLOOKUP(GI$279,$B$276:$C$278,2,0),0)/1000)))),"")</f>
        <v/>
      </c>
      <c r="GJ348" s="145" t="str">
        <f>IFERROR(IF(AND(GJ$272=list!$D$3,'Box Calculation'!GJ$279&lt;&gt;"h",$E348&lt;&gt;0),0,IF(AND(GJ$273=list!$D$2,$E348&lt;&gt;0,TRUNC(VLOOKUP($E348,'Container Panel'!$B$41:$Z$100,$D348,0)/(VLOOKUP(GJ$276,UI!$A$12:$O$51,VLOOKUP(GJ$279,$B$276:$C$278,2,0),0)/1000))&gt;0),1,TRUNC(VLOOKUP($E348,'Container Panel'!$B$41:$Z$100,$D348,0)/(VLOOKUP(GJ$276,UI!$A$12:$O$51,VLOOKUP(GJ$279,$B$276:$C$278,2,0),0)/1000)))),"")</f>
        <v/>
      </c>
      <c r="GK348" s="145" t="str">
        <f>IFERROR(IF(AND(GK$272=list!$D$3,'Box Calculation'!GK$279&lt;&gt;"h",$E348&lt;&gt;0),0,IF(AND(GK$273=list!$D$2,$E348&lt;&gt;0,TRUNC(VLOOKUP($E348,'Container Panel'!$B$41:$Z$100,$D348,0)/(VLOOKUP(GK$276,UI!$A$12:$O$51,VLOOKUP(GK$279,$B$276:$C$278,2,0),0)/1000))&gt;0),1,TRUNC(VLOOKUP($E348,'Container Panel'!$B$41:$Z$100,$D348,0)/(VLOOKUP(GK$276,UI!$A$12:$O$51,VLOOKUP(GK$279,$B$276:$C$278,2,0),0)/1000)))),"")</f>
        <v/>
      </c>
      <c r="GL348" s="145" t="str">
        <f>IFERROR(IF(AND(GL$272=list!$D$3,'Box Calculation'!GL$279&lt;&gt;"h",$E348&lt;&gt;0),0,IF(AND(GL$273=list!$D$2,$E348&lt;&gt;0,TRUNC(VLOOKUP($E348,'Container Panel'!$B$41:$Z$100,$D348,0)/(VLOOKUP(GL$276,UI!$A$12:$O$51,VLOOKUP(GL$279,$B$276:$C$278,2,0),0)/1000))&gt;0),1,TRUNC(VLOOKUP($E348,'Container Panel'!$B$41:$Z$100,$D348,0)/(VLOOKUP(GL$276,UI!$A$12:$O$51,VLOOKUP(GL$279,$B$276:$C$278,2,0),0)/1000)))),"")</f>
        <v/>
      </c>
      <c r="GM348" s="145" t="str">
        <f>IFERROR(IF(AND(GM$272=list!$D$3,'Box Calculation'!GM$279&lt;&gt;"h",$E348&lt;&gt;0),0,IF(AND(GM$273=list!$D$2,$E348&lt;&gt;0,TRUNC(VLOOKUP($E348,'Container Panel'!$B$41:$Z$100,$D348,0)/(VLOOKUP(GM$276,UI!$A$12:$O$51,VLOOKUP(GM$279,$B$276:$C$278,2,0),0)/1000))&gt;0),1,TRUNC(VLOOKUP($E348,'Container Panel'!$B$41:$Z$100,$D348,0)/(VLOOKUP(GM$276,UI!$A$12:$O$51,VLOOKUP(GM$279,$B$276:$C$278,2,0),0)/1000)))),"")</f>
        <v/>
      </c>
      <c r="GN348" s="145" t="str">
        <f>IFERROR(IF(AND(GN$272=list!$D$3,'Box Calculation'!GN$279&lt;&gt;"h",$E348&lt;&gt;0),0,IF(AND(GN$273=list!$D$2,$E348&lt;&gt;0,TRUNC(VLOOKUP($E348,'Container Panel'!$B$41:$Z$100,$D348,0)/(VLOOKUP(GN$276,UI!$A$12:$O$51,VLOOKUP(GN$279,$B$276:$C$278,2,0),0)/1000))&gt;0),1,TRUNC(VLOOKUP($E348,'Container Panel'!$B$41:$Z$100,$D348,0)/(VLOOKUP(GN$276,UI!$A$12:$O$51,VLOOKUP(GN$279,$B$276:$C$278,2,0),0)/1000)))),"")</f>
        <v/>
      </c>
      <c r="GO348" s="145" t="str">
        <f>IFERROR(IF(AND(GO$272=list!$D$3,'Box Calculation'!GO$279&lt;&gt;"h",$E348&lt;&gt;0),0,IF(AND(GO$273=list!$D$2,$E348&lt;&gt;0,TRUNC(VLOOKUP($E348,'Container Panel'!$B$41:$Z$100,$D348,0)/(VLOOKUP(GO$276,UI!$A$12:$O$51,VLOOKUP(GO$279,$B$276:$C$278,2,0),0)/1000))&gt;0),1,TRUNC(VLOOKUP($E348,'Container Panel'!$B$41:$Z$100,$D348,0)/(VLOOKUP(GO$276,UI!$A$12:$O$51,VLOOKUP(GO$279,$B$276:$C$278,2,0),0)/1000)))),"")</f>
        <v/>
      </c>
      <c r="GP348" s="145" t="str">
        <f>IFERROR(IF(AND(GP$272=list!$D$3,'Box Calculation'!GP$279&lt;&gt;"h",$E348&lt;&gt;0),0,IF(AND(GP$273=list!$D$2,$E348&lt;&gt;0,TRUNC(VLOOKUP($E348,'Container Panel'!$B$41:$Z$100,$D348,0)/(VLOOKUP(GP$276,UI!$A$12:$O$51,VLOOKUP(GP$279,$B$276:$C$278,2,0),0)/1000))&gt;0),1,TRUNC(VLOOKUP($E348,'Container Panel'!$B$41:$Z$100,$D348,0)/(VLOOKUP(GP$276,UI!$A$12:$O$51,VLOOKUP(GP$279,$B$276:$C$278,2,0),0)/1000)))),"")</f>
        <v/>
      </c>
      <c r="GQ348" s="145" t="str">
        <f>IFERROR(IF(AND(GQ$272=list!$D$3,'Box Calculation'!GQ$279&lt;&gt;"h",$E348&lt;&gt;0),0,IF(AND(GQ$273=list!$D$2,$E348&lt;&gt;0,TRUNC(VLOOKUP($E348,'Container Panel'!$B$41:$Z$100,$D348,0)/(VLOOKUP(GQ$276,UI!$A$12:$O$51,VLOOKUP(GQ$279,$B$276:$C$278,2,0),0)/1000))&gt;0),1,TRUNC(VLOOKUP($E348,'Container Panel'!$B$41:$Z$100,$D348,0)/(VLOOKUP(GQ$276,UI!$A$12:$O$51,VLOOKUP(GQ$279,$B$276:$C$278,2,0),0)/1000)))),"")</f>
        <v/>
      </c>
      <c r="GR348" s="145" t="str">
        <f>IFERROR(IF(AND(GR$272=list!$D$3,'Box Calculation'!GR$279&lt;&gt;"h",$E348&lt;&gt;0),0,IF(AND(GR$273=list!$D$2,$E348&lt;&gt;0,TRUNC(VLOOKUP($E348,'Container Panel'!$B$41:$Z$100,$D348,0)/(VLOOKUP(GR$276,UI!$A$12:$O$51,VLOOKUP(GR$279,$B$276:$C$278,2,0),0)/1000))&gt;0),1,TRUNC(VLOOKUP($E348,'Container Panel'!$B$41:$Z$100,$D348,0)/(VLOOKUP(GR$276,UI!$A$12:$O$51,VLOOKUP(GR$279,$B$276:$C$278,2,0),0)/1000)))),"")</f>
        <v/>
      </c>
      <c r="GS348" s="145" t="str">
        <f>IFERROR(IF(AND(GS$272=list!$D$3,'Box Calculation'!GS$279&lt;&gt;"h",$E348&lt;&gt;0),0,IF(AND(GS$273=list!$D$2,$E348&lt;&gt;0,TRUNC(VLOOKUP($E348,'Container Panel'!$B$41:$Z$100,$D348,0)/(VLOOKUP(GS$276,UI!$A$12:$O$51,VLOOKUP(GS$279,$B$276:$C$278,2,0),0)/1000))&gt;0),1,TRUNC(VLOOKUP($E348,'Container Panel'!$B$41:$Z$100,$D348,0)/(VLOOKUP(GS$276,UI!$A$12:$O$51,VLOOKUP(GS$279,$B$276:$C$278,2,0),0)/1000)))),"")</f>
        <v/>
      </c>
      <c r="GT348" s="145" t="str">
        <f>IFERROR(IF(AND(GT$272=list!$D$3,'Box Calculation'!GT$279&lt;&gt;"h",$E348&lt;&gt;0),0,IF(AND(GT$273=list!$D$2,$E348&lt;&gt;0,TRUNC(VLOOKUP($E348,'Container Panel'!$B$41:$Z$100,$D348,0)/(VLOOKUP(GT$276,UI!$A$12:$O$51,VLOOKUP(GT$279,$B$276:$C$278,2,0),0)/1000))&gt;0),1,TRUNC(VLOOKUP($E348,'Container Panel'!$B$41:$Z$100,$D348,0)/(VLOOKUP(GT$276,UI!$A$12:$O$51,VLOOKUP(GT$279,$B$276:$C$278,2,0),0)/1000)))),"")</f>
        <v/>
      </c>
      <c r="GU348" s="145" t="str">
        <f>IFERROR(IF(AND(GU$272=list!$D$3,'Box Calculation'!GU$279&lt;&gt;"h",$E348&lt;&gt;0),0,IF(AND(GU$273=list!$D$2,$E348&lt;&gt;0,TRUNC(VLOOKUP($E348,'Container Panel'!$B$41:$Z$100,$D348,0)/(VLOOKUP(GU$276,UI!$A$12:$O$51,VLOOKUP(GU$279,$B$276:$C$278,2,0),0)/1000))&gt;0),1,TRUNC(VLOOKUP($E348,'Container Panel'!$B$41:$Z$100,$D348,0)/(VLOOKUP(GU$276,UI!$A$12:$O$51,VLOOKUP(GU$279,$B$276:$C$278,2,0),0)/1000)))),"")</f>
        <v/>
      </c>
      <c r="GV348" s="145" t="str">
        <f>IFERROR(IF(AND(GV$272=list!$D$3,'Box Calculation'!GV$279&lt;&gt;"h",$E348&lt;&gt;0),0,IF(AND(GV$273=list!$D$2,$E348&lt;&gt;0,TRUNC(VLOOKUP($E348,'Container Panel'!$B$41:$Z$100,$D348,0)/(VLOOKUP(GV$276,UI!$A$12:$O$51,VLOOKUP(GV$279,$B$276:$C$278,2,0),0)/1000))&gt;0),1,TRUNC(VLOOKUP($E348,'Container Panel'!$B$41:$Z$100,$D348,0)/(VLOOKUP(GV$276,UI!$A$12:$O$51,VLOOKUP(GV$279,$B$276:$C$278,2,0),0)/1000)))),"")</f>
        <v/>
      </c>
      <c r="GW348" s="145" t="str">
        <f>IFERROR(IF(AND(GW$272=list!$D$3,'Box Calculation'!GW$279&lt;&gt;"h",$E348&lt;&gt;0),0,IF(AND(GW$273=list!$D$2,$E348&lt;&gt;0,TRUNC(VLOOKUP($E348,'Container Panel'!$B$41:$Z$100,$D348,0)/(VLOOKUP(GW$276,UI!$A$12:$O$51,VLOOKUP(GW$279,$B$276:$C$278,2,0),0)/1000))&gt;0),1,TRUNC(VLOOKUP($E348,'Container Panel'!$B$41:$Z$100,$D348,0)/(VLOOKUP(GW$276,UI!$A$12:$O$51,VLOOKUP(GW$279,$B$276:$C$278,2,0),0)/1000)))),"")</f>
        <v/>
      </c>
      <c r="GX348" s="145" t="str">
        <f>IFERROR(IF(AND(GX$272=list!$D$3,'Box Calculation'!GX$279&lt;&gt;"h",$E348&lt;&gt;0),0,IF(AND(GX$273=list!$D$2,$E348&lt;&gt;0,TRUNC(VLOOKUP($E348,'Container Panel'!$B$41:$Z$100,$D348,0)/(VLOOKUP(GX$276,UI!$A$12:$O$51,VLOOKUP(GX$279,$B$276:$C$278,2,0),0)/1000))&gt;0),1,TRUNC(VLOOKUP($E348,'Container Panel'!$B$41:$Z$100,$D348,0)/(VLOOKUP(GX$276,UI!$A$12:$O$51,VLOOKUP(GX$279,$B$276:$C$278,2,0),0)/1000)))),"")</f>
        <v/>
      </c>
      <c r="GY348" s="145" t="str">
        <f>IFERROR(IF(AND(GY$272=list!$D$3,'Box Calculation'!GY$279&lt;&gt;"h",$E348&lt;&gt;0),0,IF(AND(GY$273=list!$D$2,$E348&lt;&gt;0,TRUNC(VLOOKUP($E348,'Container Panel'!$B$41:$Z$100,$D348,0)/(VLOOKUP(GY$276,UI!$A$12:$O$51,VLOOKUP(GY$279,$B$276:$C$278,2,0),0)/1000))&gt;0),1,TRUNC(VLOOKUP($E348,'Container Panel'!$B$41:$Z$100,$D348,0)/(VLOOKUP(GY$276,UI!$A$12:$O$51,VLOOKUP(GY$279,$B$276:$C$278,2,0),0)/1000)))),"")</f>
        <v/>
      </c>
      <c r="GZ348" s="145" t="str">
        <f>IFERROR(IF(AND(GZ$272=list!$D$3,'Box Calculation'!GZ$279&lt;&gt;"h",$E348&lt;&gt;0),0,IF(AND(GZ$273=list!$D$2,$E348&lt;&gt;0,TRUNC(VLOOKUP($E348,'Container Panel'!$B$41:$Z$100,$D348,0)/(VLOOKUP(GZ$276,UI!$A$12:$O$51,VLOOKUP(GZ$279,$B$276:$C$278,2,0),0)/1000))&gt;0),1,TRUNC(VLOOKUP($E348,'Container Panel'!$B$41:$Z$100,$D348,0)/(VLOOKUP(GZ$276,UI!$A$12:$O$51,VLOOKUP(GZ$279,$B$276:$C$278,2,0),0)/1000)))),"")</f>
        <v/>
      </c>
      <c r="HA348" s="145" t="str">
        <f>IFERROR(IF(AND(HA$272=list!$D$3,'Box Calculation'!HA$279&lt;&gt;"h",$E348&lt;&gt;0),0,IF(AND(HA$273=list!$D$2,$E348&lt;&gt;0,TRUNC(VLOOKUP($E348,'Container Panel'!$B$41:$Z$100,$D348,0)/(VLOOKUP(HA$276,UI!$A$12:$O$51,VLOOKUP(HA$279,$B$276:$C$278,2,0),0)/1000))&gt;0),1,TRUNC(VLOOKUP($E348,'Container Panel'!$B$41:$Z$100,$D348,0)/(VLOOKUP(HA$276,UI!$A$12:$O$51,VLOOKUP(HA$279,$B$276:$C$278,2,0),0)/1000)))),"")</f>
        <v/>
      </c>
      <c r="HB348" s="145" t="str">
        <f>IFERROR(IF(AND(HB$272=list!$D$3,'Box Calculation'!HB$279&lt;&gt;"h",$E348&lt;&gt;0),0,IF(AND(HB$273=list!$D$2,$E348&lt;&gt;0,TRUNC(VLOOKUP($E348,'Container Panel'!$B$41:$Z$100,$D348,0)/(VLOOKUP(HB$276,UI!$A$12:$O$51,VLOOKUP(HB$279,$B$276:$C$278,2,0),0)/1000))&gt;0),1,TRUNC(VLOOKUP($E348,'Container Panel'!$B$41:$Z$100,$D348,0)/(VLOOKUP(HB$276,UI!$A$12:$O$51,VLOOKUP(HB$279,$B$276:$C$278,2,0),0)/1000)))),"")</f>
        <v/>
      </c>
      <c r="HC348" s="145" t="str">
        <f>IFERROR(IF(AND(HC$272=list!$D$3,'Box Calculation'!HC$279&lt;&gt;"h",$E348&lt;&gt;0),0,IF(AND(HC$273=list!$D$2,$E348&lt;&gt;0,TRUNC(VLOOKUP($E348,'Container Panel'!$B$41:$Z$100,$D348,0)/(VLOOKUP(HC$276,UI!$A$12:$O$51,VLOOKUP(HC$279,$B$276:$C$278,2,0),0)/1000))&gt;0),1,TRUNC(VLOOKUP($E348,'Container Panel'!$B$41:$Z$100,$D348,0)/(VLOOKUP(HC$276,UI!$A$12:$O$51,VLOOKUP(HC$279,$B$276:$C$278,2,0),0)/1000)))),"")</f>
        <v/>
      </c>
      <c r="HD348" s="145" t="str">
        <f>IFERROR(IF(AND(HD$272=list!$D$3,'Box Calculation'!HD$279&lt;&gt;"h",$E348&lt;&gt;0),0,IF(AND(HD$273=list!$D$2,$E348&lt;&gt;0,TRUNC(VLOOKUP($E348,'Container Panel'!$B$41:$Z$100,$D348,0)/(VLOOKUP(HD$276,UI!$A$12:$O$51,VLOOKUP(HD$279,$B$276:$C$278,2,0),0)/1000))&gt;0),1,TRUNC(VLOOKUP($E348,'Container Panel'!$B$41:$Z$100,$D348,0)/(VLOOKUP(HD$276,UI!$A$12:$O$51,VLOOKUP(HD$279,$B$276:$C$278,2,0),0)/1000)))),"")</f>
        <v/>
      </c>
      <c r="HE348" s="145" t="str">
        <f>IFERROR(IF(AND(HE$272=list!$D$3,'Box Calculation'!HE$279&lt;&gt;"h",$E348&lt;&gt;0),0,IF(AND(HE$273=list!$D$2,$E348&lt;&gt;0,TRUNC(VLOOKUP($E348,'Container Panel'!$B$41:$Z$100,$D348,0)/(VLOOKUP(HE$276,UI!$A$12:$O$51,VLOOKUP(HE$279,$B$276:$C$278,2,0),0)/1000))&gt;0),1,TRUNC(VLOOKUP($E348,'Container Panel'!$B$41:$Z$100,$D348,0)/(VLOOKUP(HE$276,UI!$A$12:$O$51,VLOOKUP(HE$279,$B$276:$C$278,2,0),0)/1000)))),"")</f>
        <v/>
      </c>
      <c r="HF348" s="145" t="str">
        <f>IFERROR(IF(AND(HF$272=list!$D$3,'Box Calculation'!HF$279&lt;&gt;"h",$E348&lt;&gt;0),0,IF(AND(HF$273=list!$D$2,$E348&lt;&gt;0,TRUNC(VLOOKUP($E348,'Container Panel'!$B$41:$Z$100,$D348,0)/(VLOOKUP(HF$276,UI!$A$12:$O$51,VLOOKUP(HF$279,$B$276:$C$278,2,0),0)/1000))&gt;0),1,TRUNC(VLOOKUP($E348,'Container Panel'!$B$41:$Z$100,$D348,0)/(VLOOKUP(HF$276,UI!$A$12:$O$51,VLOOKUP(HF$279,$B$276:$C$278,2,0),0)/1000)))),"")</f>
        <v/>
      </c>
      <c r="HG348" s="145" t="str">
        <f>IFERROR(IF(AND(HG$272=list!$D$3,'Box Calculation'!HG$279&lt;&gt;"h",$E348&lt;&gt;0),0,IF(AND(HG$273=list!$D$2,$E348&lt;&gt;0,TRUNC(VLOOKUP($E348,'Container Panel'!$B$41:$Z$100,$D348,0)/(VLOOKUP(HG$276,UI!$A$12:$O$51,VLOOKUP(HG$279,$B$276:$C$278,2,0),0)/1000))&gt;0),1,TRUNC(VLOOKUP($E348,'Container Panel'!$B$41:$Z$100,$D348,0)/(VLOOKUP(HG$276,UI!$A$12:$O$51,VLOOKUP(HG$279,$B$276:$C$278,2,0),0)/1000)))),"")</f>
        <v/>
      </c>
      <c r="HH348" s="145" t="str">
        <f>IFERROR(IF(AND(HH$272=list!$D$3,'Box Calculation'!HH$279&lt;&gt;"h",$E348&lt;&gt;0),0,IF(AND(HH$273=list!$D$2,$E348&lt;&gt;0,TRUNC(VLOOKUP($E348,'Container Panel'!$B$41:$Z$100,$D348,0)/(VLOOKUP(HH$276,UI!$A$12:$O$51,VLOOKUP(HH$279,$B$276:$C$278,2,0),0)/1000))&gt;0),1,TRUNC(VLOOKUP($E348,'Container Panel'!$B$41:$Z$100,$D348,0)/(VLOOKUP(HH$276,UI!$A$12:$O$51,VLOOKUP(HH$279,$B$276:$C$278,2,0),0)/1000)))),"")</f>
        <v/>
      </c>
      <c r="HI348" s="145" t="str">
        <f>IFERROR(IF(AND(HI$272=list!$D$3,'Box Calculation'!HI$279&lt;&gt;"h",$E348&lt;&gt;0),0,IF(AND(HI$273=list!$D$2,$E348&lt;&gt;0,TRUNC(VLOOKUP($E348,'Container Panel'!$B$41:$Z$100,$D348,0)/(VLOOKUP(HI$276,UI!$A$12:$O$51,VLOOKUP(HI$279,$B$276:$C$278,2,0),0)/1000))&gt;0),1,TRUNC(VLOOKUP($E348,'Container Panel'!$B$41:$Z$100,$D348,0)/(VLOOKUP(HI$276,UI!$A$12:$O$51,VLOOKUP(HI$279,$B$276:$C$278,2,0),0)/1000)))),"")</f>
        <v/>
      </c>
      <c r="HJ348" s="145" t="str">
        <f>IFERROR(IF(AND(HJ$272=list!$D$3,'Box Calculation'!HJ$279&lt;&gt;"h",$E348&lt;&gt;0),0,IF(AND(HJ$273=list!$D$2,$E348&lt;&gt;0,TRUNC(VLOOKUP($E348,'Container Panel'!$B$41:$Z$100,$D348,0)/(VLOOKUP(HJ$276,UI!$A$12:$O$51,VLOOKUP(HJ$279,$B$276:$C$278,2,0),0)/1000))&gt;0),1,TRUNC(VLOOKUP($E348,'Container Panel'!$B$41:$Z$100,$D348,0)/(VLOOKUP(HJ$276,UI!$A$12:$O$51,VLOOKUP(HJ$279,$B$276:$C$278,2,0),0)/1000)))),"")</f>
        <v/>
      </c>
      <c r="HK348" s="145" t="str">
        <f>IFERROR(IF(AND(HK$272=list!$D$3,'Box Calculation'!HK$279&lt;&gt;"h",$E348&lt;&gt;0),0,IF(AND(HK$273=list!$D$2,$E348&lt;&gt;0,TRUNC(VLOOKUP($E348,'Container Panel'!$B$41:$Z$100,$D348,0)/(VLOOKUP(HK$276,UI!$A$12:$O$51,VLOOKUP(HK$279,$B$276:$C$278,2,0),0)/1000))&gt;0),1,TRUNC(VLOOKUP($E348,'Container Panel'!$B$41:$Z$100,$D348,0)/(VLOOKUP(HK$276,UI!$A$12:$O$51,VLOOKUP(HK$279,$B$276:$C$278,2,0),0)/1000)))),"")</f>
        <v/>
      </c>
      <c r="HL348" s="145" t="str">
        <f>IFERROR(IF(AND(HL$272=list!$D$3,'Box Calculation'!HL$279&lt;&gt;"h",$E348&lt;&gt;0),0,IF(AND(HL$273=list!$D$2,$E348&lt;&gt;0,TRUNC(VLOOKUP($E348,'Container Panel'!$B$41:$Z$100,$D348,0)/(VLOOKUP(HL$276,UI!$A$12:$O$51,VLOOKUP(HL$279,$B$276:$C$278,2,0),0)/1000))&gt;0),1,TRUNC(VLOOKUP($E348,'Container Panel'!$B$41:$Z$100,$D348,0)/(VLOOKUP(HL$276,UI!$A$12:$O$51,VLOOKUP(HL$279,$B$276:$C$278,2,0),0)/1000)))),"")</f>
        <v/>
      </c>
      <c r="HM348" s="145" t="str">
        <f>IFERROR(IF(AND(HM$272=list!$D$3,'Box Calculation'!HM$279&lt;&gt;"h",$E348&lt;&gt;0),0,IF(AND(HM$273=list!$D$2,$E348&lt;&gt;0,TRUNC(VLOOKUP($E348,'Container Panel'!$B$41:$Z$100,$D348,0)/(VLOOKUP(HM$276,UI!$A$12:$O$51,VLOOKUP(HM$279,$B$276:$C$278,2,0),0)/1000))&gt;0),1,TRUNC(VLOOKUP($E348,'Container Panel'!$B$41:$Z$100,$D348,0)/(VLOOKUP(HM$276,UI!$A$12:$O$51,VLOOKUP(HM$279,$B$276:$C$278,2,0),0)/1000)))),"")</f>
        <v/>
      </c>
      <c r="HN348" s="145" t="str">
        <f>IFERROR(IF(AND(HN$272=list!$D$3,'Box Calculation'!HN$279&lt;&gt;"h",$E348&lt;&gt;0),0,IF(AND(HN$273=list!$D$2,$E348&lt;&gt;0,TRUNC(VLOOKUP($E348,'Container Panel'!$B$41:$Z$100,$D348,0)/(VLOOKUP(HN$276,UI!$A$12:$O$51,VLOOKUP(HN$279,$B$276:$C$278,2,0),0)/1000))&gt;0),1,TRUNC(VLOOKUP($E348,'Container Panel'!$B$41:$Z$100,$D348,0)/(VLOOKUP(HN$276,UI!$A$12:$O$51,VLOOKUP(HN$279,$B$276:$C$278,2,0),0)/1000)))),"")</f>
        <v/>
      </c>
      <c r="HO348" s="145" t="str">
        <f>IFERROR(IF(AND(HO$272=list!$D$3,'Box Calculation'!HO$279&lt;&gt;"h",$E348&lt;&gt;0),0,IF(AND(HO$273=list!$D$2,$E348&lt;&gt;0,TRUNC(VLOOKUP($E348,'Container Panel'!$B$41:$Z$100,$D348,0)/(VLOOKUP(HO$276,UI!$A$12:$O$51,VLOOKUP(HO$279,$B$276:$C$278,2,0),0)/1000))&gt;0),1,TRUNC(VLOOKUP($E348,'Container Panel'!$B$41:$Z$100,$D348,0)/(VLOOKUP(HO$276,UI!$A$12:$O$51,VLOOKUP(HO$279,$B$276:$C$278,2,0),0)/1000)))),"")</f>
        <v/>
      </c>
      <c r="HP348" s="145" t="str">
        <f>IFERROR(IF(AND(HP$272=list!$D$3,'Box Calculation'!HP$279&lt;&gt;"h",$E348&lt;&gt;0),0,IF(AND(HP$273=list!$D$2,$E348&lt;&gt;0,TRUNC(VLOOKUP($E348,'Container Panel'!$B$41:$Z$100,$D348,0)/(VLOOKUP(HP$276,UI!$A$12:$O$51,VLOOKUP(HP$279,$B$276:$C$278,2,0),0)/1000))&gt;0),1,TRUNC(VLOOKUP($E348,'Container Panel'!$B$41:$Z$100,$D348,0)/(VLOOKUP(HP$276,UI!$A$12:$O$51,VLOOKUP(HP$279,$B$276:$C$278,2,0),0)/1000)))),"")</f>
        <v/>
      </c>
      <c r="HQ348" s="145" t="str">
        <f>IFERROR(IF(AND(HQ$272=list!$D$3,'Box Calculation'!HQ$279&lt;&gt;"h",$E348&lt;&gt;0),0,IF(AND(HQ$273=list!$D$2,$E348&lt;&gt;0,TRUNC(VLOOKUP($E348,'Container Panel'!$B$41:$Z$100,$D348,0)/(VLOOKUP(HQ$276,UI!$A$12:$O$51,VLOOKUP(HQ$279,$B$276:$C$278,2,0),0)/1000))&gt;0),1,TRUNC(VLOOKUP($E348,'Container Panel'!$B$41:$Z$100,$D348,0)/(VLOOKUP(HQ$276,UI!$A$12:$O$51,VLOOKUP(HQ$279,$B$276:$C$278,2,0),0)/1000)))),"")</f>
        <v/>
      </c>
      <c r="HR348" s="145" t="str">
        <f>IFERROR(IF(AND(HR$272=list!$D$3,'Box Calculation'!HR$279&lt;&gt;"h",$E348&lt;&gt;0),0,IF(AND(HR$273=list!$D$2,$E348&lt;&gt;0,TRUNC(VLOOKUP($E348,'Container Panel'!$B$41:$Z$100,$D348,0)/(VLOOKUP(HR$276,UI!$A$12:$O$51,VLOOKUP(HR$279,$B$276:$C$278,2,0),0)/1000))&gt;0),1,TRUNC(VLOOKUP($E348,'Container Panel'!$B$41:$Z$100,$D348,0)/(VLOOKUP(HR$276,UI!$A$12:$O$51,VLOOKUP(HR$279,$B$276:$C$278,2,0),0)/1000)))),"")</f>
        <v/>
      </c>
      <c r="HS348" s="145" t="str">
        <f>IFERROR(IF(AND(HS$272=list!$D$3,'Box Calculation'!HS$279&lt;&gt;"h",$E348&lt;&gt;0),0,IF(AND(HS$273=list!$D$2,$E348&lt;&gt;0,TRUNC(VLOOKUP($E348,'Container Panel'!$B$41:$Z$100,$D348,0)/(VLOOKUP(HS$276,UI!$A$12:$O$51,VLOOKUP(HS$279,$B$276:$C$278,2,0),0)/1000))&gt;0),1,TRUNC(VLOOKUP($E348,'Container Panel'!$B$41:$Z$100,$D348,0)/(VLOOKUP(HS$276,UI!$A$12:$O$51,VLOOKUP(HS$279,$B$276:$C$278,2,0),0)/1000)))),"")</f>
        <v/>
      </c>
      <c r="HT348" s="145" t="str">
        <f>IFERROR(IF(AND(HT$272=list!$D$3,'Box Calculation'!HT$279&lt;&gt;"h",$E348&lt;&gt;0),0,IF(AND(HT$273=list!$D$2,$E348&lt;&gt;0,TRUNC(VLOOKUP($E348,'Container Panel'!$B$41:$Z$100,$D348,0)/(VLOOKUP(HT$276,UI!$A$12:$O$51,VLOOKUP(HT$279,$B$276:$C$278,2,0),0)/1000))&gt;0),1,TRUNC(VLOOKUP($E348,'Container Panel'!$B$41:$Z$100,$D348,0)/(VLOOKUP(HT$276,UI!$A$12:$O$51,VLOOKUP(HT$279,$B$276:$C$278,2,0),0)/1000)))),"")</f>
        <v/>
      </c>
      <c r="HU348" s="145" t="str">
        <f>IFERROR(IF(AND(HU$272=list!$D$3,'Box Calculation'!HU$279&lt;&gt;"h",$E348&lt;&gt;0),0,IF(AND(HU$273=list!$D$2,$E348&lt;&gt;0,TRUNC(VLOOKUP($E348,'Container Panel'!$B$41:$Z$100,$D348,0)/(VLOOKUP(HU$276,UI!$A$12:$O$51,VLOOKUP(HU$279,$B$276:$C$278,2,0),0)/1000))&gt;0),1,TRUNC(VLOOKUP($E348,'Container Panel'!$B$41:$Z$100,$D348,0)/(VLOOKUP(HU$276,UI!$A$12:$O$51,VLOOKUP(HU$279,$B$276:$C$278,2,0),0)/1000)))),"")</f>
        <v/>
      </c>
      <c r="HV348" s="145" t="str">
        <f>IFERROR(IF(AND(HV$272=list!$D$3,'Box Calculation'!HV$279&lt;&gt;"h",$E348&lt;&gt;0),0,IF(AND(HV$273=list!$D$2,$E348&lt;&gt;0,TRUNC(VLOOKUP($E348,'Container Panel'!$B$41:$Z$100,$D348,0)/(VLOOKUP(HV$276,UI!$A$12:$O$51,VLOOKUP(HV$279,$B$276:$C$278,2,0),0)/1000))&gt;0),1,TRUNC(VLOOKUP($E348,'Container Panel'!$B$41:$Z$100,$D348,0)/(VLOOKUP(HV$276,UI!$A$12:$O$51,VLOOKUP(HV$279,$B$276:$C$278,2,0),0)/1000)))),"")</f>
        <v/>
      </c>
      <c r="HW348" s="145" t="str">
        <f>IFERROR(IF(AND(HW$272=list!$D$3,'Box Calculation'!HW$279&lt;&gt;"h",$E348&lt;&gt;0),0,IF(AND(HW$273=list!$D$2,$E348&lt;&gt;0,TRUNC(VLOOKUP($E348,'Container Panel'!$B$41:$Z$100,$D348,0)/(VLOOKUP(HW$276,UI!$A$12:$O$51,VLOOKUP(HW$279,$B$276:$C$278,2,0),0)/1000))&gt;0),1,TRUNC(VLOOKUP($E348,'Container Panel'!$B$41:$Z$100,$D348,0)/(VLOOKUP(HW$276,UI!$A$12:$O$51,VLOOKUP(HW$279,$B$276:$C$278,2,0),0)/1000)))),"")</f>
        <v/>
      </c>
      <c r="HX348" s="145" t="str">
        <f>IFERROR(IF(AND(HX$272=list!$D$3,'Box Calculation'!HX$279&lt;&gt;"h",$E348&lt;&gt;0),0,IF(AND(HX$273=list!$D$2,$E348&lt;&gt;0,TRUNC(VLOOKUP($E348,'Container Panel'!$B$41:$Z$100,$D348,0)/(VLOOKUP(HX$276,UI!$A$12:$O$51,VLOOKUP(HX$279,$B$276:$C$278,2,0),0)/1000))&gt;0),1,TRUNC(VLOOKUP($E348,'Container Panel'!$B$41:$Z$100,$D348,0)/(VLOOKUP(HX$276,UI!$A$12:$O$51,VLOOKUP(HX$279,$B$276:$C$278,2,0),0)/1000)))),"")</f>
        <v/>
      </c>
      <c r="HY348" s="145" t="str">
        <f>IFERROR(IF(AND(HY$272=list!$D$3,'Box Calculation'!HY$279&lt;&gt;"h",$E348&lt;&gt;0),0,IF(AND(HY$273=list!$D$2,$E348&lt;&gt;0,TRUNC(VLOOKUP($E348,'Container Panel'!$B$41:$Z$100,$D348,0)/(VLOOKUP(HY$276,UI!$A$12:$O$51,VLOOKUP(HY$279,$B$276:$C$278,2,0),0)/1000))&gt;0),1,TRUNC(VLOOKUP($E348,'Container Panel'!$B$41:$Z$100,$D348,0)/(VLOOKUP(HY$276,UI!$A$12:$O$51,VLOOKUP(HY$279,$B$276:$C$278,2,0),0)/1000)))),"")</f>
        <v/>
      </c>
      <c r="HZ348" s="145" t="str">
        <f>IFERROR(IF(AND(HZ$272=list!$D$3,'Box Calculation'!HZ$279&lt;&gt;"h",$E348&lt;&gt;0),0,IF(AND(HZ$273=list!$D$2,$E348&lt;&gt;0,TRUNC(VLOOKUP($E348,'Container Panel'!$B$41:$Z$100,$D348,0)/(VLOOKUP(HZ$276,UI!$A$12:$O$51,VLOOKUP(HZ$279,$B$276:$C$278,2,0),0)/1000))&gt;0),1,TRUNC(VLOOKUP($E348,'Container Panel'!$B$41:$Z$100,$D348,0)/(VLOOKUP(HZ$276,UI!$A$12:$O$51,VLOOKUP(HZ$279,$B$276:$C$278,2,0),0)/1000)))),"")</f>
        <v/>
      </c>
      <c r="IA348" s="145" t="str">
        <f>IFERROR(IF(AND(IA$272=list!$D$3,'Box Calculation'!IA$279&lt;&gt;"h",$E348&lt;&gt;0),0,IF(AND(IA$273=list!$D$2,$E348&lt;&gt;0,TRUNC(VLOOKUP($E348,'Container Panel'!$B$41:$Z$100,$D348,0)/(VLOOKUP(IA$276,UI!$A$12:$O$51,VLOOKUP(IA$279,$B$276:$C$278,2,0),0)/1000))&gt;0),1,TRUNC(VLOOKUP($E348,'Container Panel'!$B$41:$Z$100,$D348,0)/(VLOOKUP(IA$276,UI!$A$12:$O$51,VLOOKUP(IA$279,$B$276:$C$278,2,0),0)/1000)))),"")</f>
        <v/>
      </c>
      <c r="IB348" s="145" t="str">
        <f>IFERROR(IF(AND(IB$272=list!$D$3,'Box Calculation'!IB$279&lt;&gt;"h",$E348&lt;&gt;0),0,IF(AND(IB$273=list!$D$2,$E348&lt;&gt;0,TRUNC(VLOOKUP($E348,'Container Panel'!$B$41:$Z$100,$D348,0)/(VLOOKUP(IB$276,UI!$A$12:$O$51,VLOOKUP(IB$279,$B$276:$C$278,2,0),0)/1000))&gt;0),1,TRUNC(VLOOKUP($E348,'Container Panel'!$B$41:$Z$100,$D348,0)/(VLOOKUP(IB$276,UI!$A$12:$O$51,VLOOKUP(IB$279,$B$276:$C$278,2,0),0)/1000)))),"")</f>
        <v/>
      </c>
      <c r="IC348" s="145" t="str">
        <f>IFERROR(IF(AND(IC$272=list!$D$3,'Box Calculation'!IC$279&lt;&gt;"h",$E348&lt;&gt;0),0,IF(AND(IC$273=list!$D$2,$E348&lt;&gt;0,TRUNC(VLOOKUP($E348,'Container Panel'!$B$41:$Z$100,$D348,0)/(VLOOKUP(IC$276,UI!$A$12:$O$51,VLOOKUP(IC$279,$B$276:$C$278,2,0),0)/1000))&gt;0),1,TRUNC(VLOOKUP($E348,'Container Panel'!$B$41:$Z$100,$D348,0)/(VLOOKUP(IC$276,UI!$A$12:$O$51,VLOOKUP(IC$279,$B$276:$C$278,2,0),0)/1000)))),"")</f>
        <v/>
      </c>
      <c r="ID348" s="145" t="str">
        <f>IFERROR(IF(AND(ID$272=list!$D$3,'Box Calculation'!ID$279&lt;&gt;"h",$E348&lt;&gt;0),0,IF(AND(ID$273=list!$D$2,$E348&lt;&gt;0,TRUNC(VLOOKUP($E348,'Container Panel'!$B$41:$Z$100,$D348,0)/(VLOOKUP(ID$276,UI!$A$12:$O$51,VLOOKUP(ID$279,$B$276:$C$278,2,0),0)/1000))&gt;0),1,TRUNC(VLOOKUP($E348,'Container Panel'!$B$41:$Z$100,$D348,0)/(VLOOKUP(ID$276,UI!$A$12:$O$51,VLOOKUP(ID$279,$B$276:$C$278,2,0),0)/1000)))),"")</f>
        <v/>
      </c>
      <c r="IE348" s="145" t="str">
        <f>IFERROR(IF(AND(IE$272=list!$D$3,'Box Calculation'!IE$279&lt;&gt;"h",$E348&lt;&gt;0),0,IF(AND(IE$273=list!$D$2,$E348&lt;&gt;0,TRUNC(VLOOKUP($E348,'Container Panel'!$B$41:$Z$100,$D348,0)/(VLOOKUP(IE$276,UI!$A$12:$O$51,VLOOKUP(IE$279,$B$276:$C$278,2,0),0)/1000))&gt;0),1,TRUNC(VLOOKUP($E348,'Container Panel'!$B$41:$Z$100,$D348,0)/(VLOOKUP(IE$276,UI!$A$12:$O$51,VLOOKUP(IE$279,$B$276:$C$278,2,0),0)/1000)))),"")</f>
        <v/>
      </c>
      <c r="IF348" s="145" t="str">
        <f>IFERROR(IF(AND(IF$272=list!$D$3,'Box Calculation'!IF$279&lt;&gt;"h",$E348&lt;&gt;0),0,IF(AND(IF$273=list!$D$2,$E348&lt;&gt;0,TRUNC(VLOOKUP($E348,'Container Panel'!$B$41:$Z$100,$D348,0)/(VLOOKUP(IF$276,UI!$A$12:$O$51,VLOOKUP(IF$279,$B$276:$C$278,2,0),0)/1000))&gt;0),1,TRUNC(VLOOKUP($E348,'Container Panel'!$B$41:$Z$100,$D348,0)/(VLOOKUP(IF$276,UI!$A$12:$O$51,VLOOKUP(IF$279,$B$276:$C$278,2,0),0)/1000)))),"")</f>
        <v/>
      </c>
      <c r="IG348" s="145" t="str">
        <f>IFERROR(IF(AND(IG$272=list!$D$3,'Box Calculation'!IG$279&lt;&gt;"h",$E348&lt;&gt;0),0,IF(AND(IG$273=list!$D$2,$E348&lt;&gt;0,TRUNC(VLOOKUP($E348,'Container Panel'!$B$41:$Z$100,$D348,0)/(VLOOKUP(IG$276,UI!$A$12:$O$51,VLOOKUP(IG$279,$B$276:$C$278,2,0),0)/1000))&gt;0),1,TRUNC(VLOOKUP($E348,'Container Panel'!$B$41:$Z$100,$D348,0)/(VLOOKUP(IG$276,UI!$A$12:$O$51,VLOOKUP(IG$279,$B$276:$C$278,2,0),0)/1000)))),"")</f>
        <v/>
      </c>
      <c r="IH348" s="145" t="str">
        <f>IFERROR(IF(AND(IH$272=list!$D$3,'Box Calculation'!IH$279&lt;&gt;"h",$E348&lt;&gt;0),0,IF(AND(IH$273=list!$D$2,$E348&lt;&gt;0,TRUNC(VLOOKUP($E348,'Container Panel'!$B$41:$Z$100,$D348,0)/(VLOOKUP(IH$276,UI!$A$12:$O$51,VLOOKUP(IH$279,$B$276:$C$278,2,0),0)/1000))&gt;0),1,TRUNC(VLOOKUP($E348,'Container Panel'!$B$41:$Z$100,$D348,0)/(VLOOKUP(IH$276,UI!$A$12:$O$51,VLOOKUP(IH$279,$B$276:$C$278,2,0),0)/1000)))),"")</f>
        <v/>
      </c>
      <c r="II348" s="145" t="str">
        <f>IFERROR(IF(AND(II$272=list!$D$3,'Box Calculation'!II$279&lt;&gt;"h",$E348&lt;&gt;0),0,IF(AND(II$273=list!$D$2,$E348&lt;&gt;0,TRUNC(VLOOKUP($E348,'Container Panel'!$B$41:$Z$100,$D348,0)/(VLOOKUP(II$276,UI!$A$12:$O$51,VLOOKUP(II$279,$B$276:$C$278,2,0),0)/1000))&gt;0),1,TRUNC(VLOOKUP($E348,'Container Panel'!$B$41:$Z$100,$D348,0)/(VLOOKUP(II$276,UI!$A$12:$O$51,VLOOKUP(II$279,$B$276:$C$278,2,0),0)/1000)))),"")</f>
        <v/>
      </c>
      <c r="IJ348" s="145" t="str">
        <f>IFERROR(IF(AND(IJ$272=list!$D$3,'Box Calculation'!IJ$279&lt;&gt;"h",$E348&lt;&gt;0),0,IF(AND(IJ$273=list!$D$2,$E348&lt;&gt;0,TRUNC(VLOOKUP($E348,'Container Panel'!$B$41:$Z$100,$D348,0)/(VLOOKUP(IJ$276,UI!$A$12:$O$51,VLOOKUP(IJ$279,$B$276:$C$278,2,0),0)/1000))&gt;0),1,TRUNC(VLOOKUP($E348,'Container Panel'!$B$41:$Z$100,$D348,0)/(VLOOKUP(IJ$276,UI!$A$12:$O$51,VLOOKUP(IJ$279,$B$276:$C$278,2,0),0)/1000)))),"")</f>
        <v/>
      </c>
      <c r="IK348" s="145" t="str">
        <f>IFERROR(IF(AND(IK$272=list!$D$3,'Box Calculation'!IK$279&lt;&gt;"h",$E348&lt;&gt;0),0,IF(AND(IK$273=list!$D$2,$E348&lt;&gt;0,TRUNC(VLOOKUP($E348,'Container Panel'!$B$41:$Z$100,$D348,0)/(VLOOKUP(IK$276,UI!$A$12:$O$51,VLOOKUP(IK$279,$B$276:$C$278,2,0),0)/1000))&gt;0),1,TRUNC(VLOOKUP($E348,'Container Panel'!$B$41:$Z$100,$D348,0)/(VLOOKUP(IK$276,UI!$A$12:$O$51,VLOOKUP(IK$279,$B$276:$C$278,2,0),0)/1000)))),"")</f>
        <v/>
      </c>
      <c r="IL348" s="145" t="str">
        <f>IFERROR(IF(AND(IL$272=list!$D$3,'Box Calculation'!IL$279&lt;&gt;"h",$E348&lt;&gt;0),0,IF(AND(IL$273=list!$D$2,$E348&lt;&gt;0,TRUNC(VLOOKUP($E348,'Container Panel'!$B$41:$Z$100,$D348,0)/(VLOOKUP(IL$276,UI!$A$12:$O$51,VLOOKUP(IL$279,$B$276:$C$278,2,0),0)/1000))&gt;0),1,TRUNC(VLOOKUP($E348,'Container Panel'!$B$41:$Z$100,$D348,0)/(VLOOKUP(IL$276,UI!$A$12:$O$51,VLOOKUP(IL$279,$B$276:$C$278,2,0),0)/1000)))),"")</f>
        <v/>
      </c>
    </row>
    <row r="349" spans="2:246">
      <c r="B349" s="74">
        <v>69</v>
      </c>
      <c r="C349" s="74">
        <f t="shared" si="195"/>
        <v>24</v>
      </c>
      <c r="D349" s="163">
        <f>MOD(B349,3)+'Container Panel'!$Q$38</f>
        <v>16</v>
      </c>
      <c r="E349" s="143">
        <f t="shared" si="194"/>
        <v>0</v>
      </c>
      <c r="F349" s="144" t="s">
        <v>75</v>
      </c>
      <c r="G349" s="145" t="str">
        <f>IFERROR(TRUNC(VLOOKUP($E349,'Container Panel'!$B$41:$Z$100,$D349,0)/(VLOOKUP(G$276,UI!$A$12:$O$51,VLOOKUP(G$277,$B$276:$C$278,2,0),0)/1000)),"")</f>
        <v/>
      </c>
      <c r="H349" s="145" t="str">
        <f>IFERROR(TRUNC(VLOOKUP($E349,'Container Panel'!$B$41:$Z$100,$D349,0)/(VLOOKUP(H$276,UI!$A$12:$O$51,VLOOKUP(H$277,$B$276:$C$278,2,0),0)/1000)),"")</f>
        <v/>
      </c>
      <c r="I349" s="145" t="str">
        <f>IFERROR(TRUNC(VLOOKUP($E349,'Container Panel'!$B$41:$Z$100,$D349,0)/(VLOOKUP(I$276,UI!$A$12:$O$51,VLOOKUP(I$277,$B$276:$C$278,2,0),0)/1000)),"")</f>
        <v/>
      </c>
      <c r="J349" s="145" t="str">
        <f>IFERROR(TRUNC(VLOOKUP($E349,'Container Panel'!$B$41:$Z$100,$D349,0)/(VLOOKUP(J$276,UI!$A$12:$O$51,VLOOKUP(J$277,$B$276:$C$278,2,0),0)/1000)),"")</f>
        <v/>
      </c>
      <c r="K349" s="145" t="str">
        <f>IFERROR(TRUNC(VLOOKUP($E349,'Container Panel'!$B$41:$Z$100,$D349,0)/(VLOOKUP(K$276,UI!$A$12:$O$51,VLOOKUP(K$277,$B$276:$C$278,2,0),0)/1000)),"")</f>
        <v/>
      </c>
      <c r="L349" s="145" t="str">
        <f>IFERROR(TRUNC(VLOOKUP($E349,'Container Panel'!$B$41:$Z$100,$D349,0)/(VLOOKUP(L$276,UI!$A$12:$O$51,VLOOKUP(L$277,$B$276:$C$278,2,0),0)/1000)),"")</f>
        <v/>
      </c>
      <c r="M349" s="145" t="str">
        <f>IFERROR(TRUNC(VLOOKUP($E349,'Container Panel'!$B$41:$Z$100,$D349,0)/(VLOOKUP(M$276,UI!$A$12:$O$51,VLOOKUP(M$277,$B$276:$C$278,2,0),0)/1000)),"")</f>
        <v/>
      </c>
      <c r="N349" s="145" t="str">
        <f>IFERROR(TRUNC(VLOOKUP($E349,'Container Panel'!$B$41:$Z$100,$D349,0)/(VLOOKUP(N$276,UI!$A$12:$O$51,VLOOKUP(N$277,$B$276:$C$278,2,0),0)/1000)),"")</f>
        <v/>
      </c>
      <c r="O349" s="145" t="str">
        <f>IFERROR(TRUNC(VLOOKUP($E349,'Container Panel'!$B$41:$Z$100,$D349,0)/(VLOOKUP(O$276,UI!$A$12:$O$51,VLOOKUP(O$277,$B$276:$C$278,2,0),0)/1000)),"")</f>
        <v/>
      </c>
      <c r="P349" s="145" t="str">
        <f>IFERROR(TRUNC(VLOOKUP($E349,'Container Panel'!$B$41:$Z$100,$D349,0)/(VLOOKUP(P$276,UI!$A$12:$O$51,VLOOKUP(P$277,$B$276:$C$278,2,0),0)/1000)),"")</f>
        <v/>
      </c>
      <c r="Q349" s="145" t="str">
        <f>IFERROR(TRUNC(VLOOKUP($E349,'Container Panel'!$B$41:$Z$100,$D349,0)/(VLOOKUP(Q$276,UI!$A$12:$O$51,VLOOKUP(Q$277,$B$276:$C$278,2,0),0)/1000)),"")</f>
        <v/>
      </c>
      <c r="R349" s="145" t="str">
        <f>IFERROR(TRUNC(VLOOKUP($E349,'Container Panel'!$B$41:$Z$100,$D349,0)/(VLOOKUP(R$276,UI!$A$12:$O$51,VLOOKUP(R$277,$B$276:$C$278,2,0),0)/1000)),"")</f>
        <v/>
      </c>
      <c r="S349" s="145" t="str">
        <f>IFERROR(TRUNC(VLOOKUP($E349,'Container Panel'!$B$41:$Z$100,$D349,0)/(VLOOKUP(S$276,UI!$A$12:$O$51,VLOOKUP(S$277,$B$276:$C$278,2,0),0)/1000)),"")</f>
        <v/>
      </c>
      <c r="T349" s="145" t="str">
        <f>IFERROR(TRUNC(VLOOKUP($E349,'Container Panel'!$B$41:$Z$100,$D349,0)/(VLOOKUP(T$276,UI!$A$12:$O$51,VLOOKUP(T$277,$B$276:$C$278,2,0),0)/1000)),"")</f>
        <v/>
      </c>
      <c r="U349" s="145" t="str">
        <f>IFERROR(TRUNC(VLOOKUP($E349,'Container Panel'!$B$41:$Z$100,$D349,0)/(VLOOKUP(U$276,UI!$A$12:$O$51,VLOOKUP(U$277,$B$276:$C$278,2,0),0)/1000)),"")</f>
        <v/>
      </c>
      <c r="V349" s="145" t="str">
        <f>IFERROR(TRUNC(VLOOKUP($E349,'Container Panel'!$B$41:$Z$100,$D349,0)/(VLOOKUP(V$276,UI!$A$12:$O$51,VLOOKUP(V$277,$B$276:$C$278,2,0),0)/1000)),"")</f>
        <v/>
      </c>
      <c r="W349" s="145" t="str">
        <f>IFERROR(TRUNC(VLOOKUP($E349,'Container Panel'!$B$41:$Z$100,$D349,0)/(VLOOKUP(W$276,UI!$A$12:$O$51,VLOOKUP(W$277,$B$276:$C$278,2,0),0)/1000)),"")</f>
        <v/>
      </c>
      <c r="X349" s="145" t="str">
        <f>IFERROR(TRUNC(VLOOKUP($E349,'Container Panel'!$B$41:$Z$100,$D349,0)/(VLOOKUP(X$276,UI!$A$12:$O$51,VLOOKUP(X$277,$B$276:$C$278,2,0),0)/1000)),"")</f>
        <v/>
      </c>
      <c r="Y349" s="145" t="str">
        <f>IFERROR(TRUNC(VLOOKUP($E349,'Container Panel'!$B$41:$Z$100,$D349,0)/(VLOOKUP(Y$276,UI!$A$12:$O$51,VLOOKUP(Y$277,$B$276:$C$278,2,0),0)/1000)),"")</f>
        <v/>
      </c>
      <c r="Z349" s="145" t="str">
        <f>IFERROR(TRUNC(VLOOKUP($E349,'Container Panel'!$B$41:$Z$100,$D349,0)/(VLOOKUP(Z$276,UI!$A$12:$O$51,VLOOKUP(Z$277,$B$276:$C$278,2,0),0)/1000)),"")</f>
        <v/>
      </c>
      <c r="AA349" s="145" t="str">
        <f>IFERROR(TRUNC(VLOOKUP($E349,'Container Panel'!$B$41:$Z$100,$D349,0)/(VLOOKUP(AA$276,UI!$A$12:$O$51,VLOOKUP(AA$277,$B$276:$C$278,2,0),0)/1000)),"")</f>
        <v/>
      </c>
      <c r="AB349" s="145" t="str">
        <f>IFERROR(TRUNC(VLOOKUP($E349,'Container Panel'!$B$41:$Z$100,$D349,0)/(VLOOKUP(AB$276,UI!$A$12:$O$51,VLOOKUP(AB$277,$B$276:$C$278,2,0),0)/1000)),"")</f>
        <v/>
      </c>
      <c r="AC349" s="145" t="str">
        <f>IFERROR(TRUNC(VLOOKUP($E349,'Container Panel'!$B$41:$Z$100,$D349,0)/(VLOOKUP(AC$276,UI!$A$12:$O$51,VLOOKUP(AC$277,$B$276:$C$278,2,0),0)/1000)),"")</f>
        <v/>
      </c>
      <c r="AD349" s="145" t="str">
        <f>IFERROR(TRUNC(VLOOKUP($E349,'Container Panel'!$B$41:$Z$100,$D349,0)/(VLOOKUP(AD$276,UI!$A$12:$O$51,VLOOKUP(AD$277,$B$276:$C$278,2,0),0)/1000)),"")</f>
        <v/>
      </c>
      <c r="AE349" s="145" t="str">
        <f>IFERROR(TRUNC(VLOOKUP($E349,'Container Panel'!$B$41:$Z$100,$D349,0)/(VLOOKUP(AE$276,UI!$A$12:$O$51,VLOOKUP(AE$277,$B$276:$C$278,2,0),0)/1000)),"")</f>
        <v/>
      </c>
      <c r="AF349" s="145" t="str">
        <f>IFERROR(TRUNC(VLOOKUP($E349,'Container Panel'!$B$41:$Z$100,$D349,0)/(VLOOKUP(AF$276,UI!$A$12:$O$51,VLOOKUP(AF$277,$B$276:$C$278,2,0),0)/1000)),"")</f>
        <v/>
      </c>
      <c r="AG349" s="145" t="str">
        <f>IFERROR(TRUNC(VLOOKUP($E349,'Container Panel'!$B$41:$Z$100,$D349,0)/(VLOOKUP(AG$276,UI!$A$12:$O$51,VLOOKUP(AG$277,$B$276:$C$278,2,0),0)/1000)),"")</f>
        <v/>
      </c>
      <c r="AH349" s="145" t="str">
        <f>IFERROR(TRUNC(VLOOKUP($E349,'Container Panel'!$B$41:$Z$100,$D349,0)/(VLOOKUP(AH$276,UI!$A$12:$O$51,VLOOKUP(AH$277,$B$276:$C$278,2,0),0)/1000)),"")</f>
        <v/>
      </c>
      <c r="AI349" s="145" t="str">
        <f>IFERROR(TRUNC(VLOOKUP($E349,'Container Panel'!$B$41:$Z$100,$D349,0)/(VLOOKUP(AI$276,UI!$A$12:$O$51,VLOOKUP(AI$277,$B$276:$C$278,2,0),0)/1000)),"")</f>
        <v/>
      </c>
      <c r="AJ349" s="145" t="str">
        <f>IFERROR(TRUNC(VLOOKUP($E349,'Container Panel'!$B$41:$Z$100,$D349,0)/(VLOOKUP(AJ$276,UI!$A$12:$O$51,VLOOKUP(AJ$277,$B$276:$C$278,2,0),0)/1000)),"")</f>
        <v/>
      </c>
      <c r="AK349" s="145" t="str">
        <f>IFERROR(TRUNC(VLOOKUP($E349,'Container Panel'!$B$41:$Z$100,$D349,0)/(VLOOKUP(AK$276,UI!$A$12:$O$51,VLOOKUP(AK$277,$B$276:$C$278,2,0),0)/1000)),"")</f>
        <v/>
      </c>
      <c r="AL349" s="145" t="str">
        <f>IFERROR(TRUNC(VLOOKUP($E349,'Container Panel'!$B$41:$Z$100,$D349,0)/(VLOOKUP(AL$276,UI!$A$12:$O$51,VLOOKUP(AL$277,$B$276:$C$278,2,0),0)/1000)),"")</f>
        <v/>
      </c>
      <c r="AM349" s="145" t="str">
        <f>IFERROR(TRUNC(VLOOKUP($E349,'Container Panel'!$B$41:$Z$100,$D349,0)/(VLOOKUP(AM$276,UI!$A$12:$O$51,VLOOKUP(AM$277,$B$276:$C$278,2,0),0)/1000)),"")</f>
        <v/>
      </c>
      <c r="AN349" s="145" t="str">
        <f>IFERROR(TRUNC(VLOOKUP($E349,'Container Panel'!$B$41:$Z$100,$D349,0)/(VLOOKUP(AN$276,UI!$A$12:$O$51,VLOOKUP(AN$277,$B$276:$C$278,2,0),0)/1000)),"")</f>
        <v/>
      </c>
      <c r="AO349" s="145" t="str">
        <f>IFERROR(TRUNC(VLOOKUP($E349,'Container Panel'!$B$41:$Z$100,$D349,0)/(VLOOKUP(AO$276,UI!$A$12:$O$51,VLOOKUP(AO$277,$B$276:$C$278,2,0),0)/1000)),"")</f>
        <v/>
      </c>
      <c r="AP349" s="145" t="str">
        <f>IFERROR(TRUNC(VLOOKUP($E349,'Container Panel'!$B$41:$Z$100,$D349,0)/(VLOOKUP(AP$276,UI!$A$12:$O$51,VLOOKUP(AP$277,$B$276:$C$278,2,0),0)/1000)),"")</f>
        <v/>
      </c>
      <c r="AQ349" s="145" t="str">
        <f>IFERROR(TRUNC(VLOOKUP($E349,'Container Panel'!$B$41:$Z$100,$D349,0)/(VLOOKUP(AQ$276,UI!$A$12:$O$51,VLOOKUP(AQ$277,$B$276:$C$278,2,0),0)/1000)),"")</f>
        <v/>
      </c>
      <c r="AR349" s="145" t="str">
        <f>IFERROR(TRUNC(VLOOKUP($E349,'Container Panel'!$B$41:$Z$100,$D349,0)/(VLOOKUP(AR$276,UI!$A$12:$O$51,VLOOKUP(AR$277,$B$276:$C$278,2,0),0)/1000)),"")</f>
        <v/>
      </c>
      <c r="AS349" s="145" t="str">
        <f>IFERROR(TRUNC(VLOOKUP($E349,'Container Panel'!$B$41:$Z$100,$D349,0)/(VLOOKUP(AS$276,UI!$A$12:$O$51,VLOOKUP(AS$277,$B$276:$C$278,2,0),0)/1000)),"")</f>
        <v/>
      </c>
      <c r="AT349" s="145" t="str">
        <f>IFERROR(TRUNC(VLOOKUP($E349,'Container Panel'!$B$41:$Z$100,$D349,0)/(VLOOKUP(AT$276,UI!$A$12:$O$51,VLOOKUP(AT$277,$B$276:$C$278,2,0),0)/1000)),"")</f>
        <v/>
      </c>
      <c r="AU349" s="145" t="str">
        <f>IFERROR(TRUNC(VLOOKUP($E349,'Container Panel'!$B$41:$Z$100,$D349,0)/(VLOOKUP(AU$276,UI!$A$12:$O$51,VLOOKUP(AU$277,$B$276:$C$278,2,0),0)/1000)),"")</f>
        <v/>
      </c>
      <c r="AV349" s="145" t="str">
        <f>IFERROR(TRUNC(VLOOKUP($E349,'Container Panel'!$B$41:$Z$100,$D349,0)/(VLOOKUP(AV$276,UI!$A$12:$O$51,VLOOKUP(AV$277,$B$276:$C$278,2,0),0)/1000)),"")</f>
        <v/>
      </c>
      <c r="AW349" s="145" t="str">
        <f>IFERROR(TRUNC(VLOOKUP($E349,'Container Panel'!$B$41:$Z$100,$D349,0)/(VLOOKUP(AW$276,UI!$A$12:$O$51,VLOOKUP(AW$277,$B$276:$C$278,2,0),0)/1000)),"")</f>
        <v/>
      </c>
      <c r="AX349" s="145" t="str">
        <f>IFERROR(TRUNC(VLOOKUP($E349,'Container Panel'!$B$41:$Z$100,$D349,0)/(VLOOKUP(AX$276,UI!$A$12:$O$51,VLOOKUP(AX$277,$B$276:$C$278,2,0),0)/1000)),"")</f>
        <v/>
      </c>
      <c r="AY349" s="145" t="str">
        <f>IFERROR(TRUNC(VLOOKUP($E349,'Container Panel'!$B$41:$Z$100,$D349,0)/(VLOOKUP(AY$276,UI!$A$12:$O$51,VLOOKUP(AY$277,$B$276:$C$278,2,0),0)/1000)),"")</f>
        <v/>
      </c>
      <c r="AZ349" s="145" t="str">
        <f>IFERROR(TRUNC(VLOOKUP($E349,'Container Panel'!$B$41:$Z$100,$D349,0)/(VLOOKUP(AZ$276,UI!$A$12:$O$51,VLOOKUP(AZ$277,$B$276:$C$278,2,0),0)/1000)),"")</f>
        <v/>
      </c>
      <c r="BA349" s="145" t="str">
        <f>IFERROR(TRUNC(VLOOKUP($E349,'Container Panel'!$B$41:$Z$100,$D349,0)/(VLOOKUP(BA$276,UI!$A$12:$O$51,VLOOKUP(BA$277,$B$276:$C$278,2,0),0)/1000)),"")</f>
        <v/>
      </c>
      <c r="BB349" s="145" t="str">
        <f>IFERROR(TRUNC(VLOOKUP($E349,'Container Panel'!$B$41:$Z$100,$D349,0)/(VLOOKUP(BB$276,UI!$A$12:$O$51,VLOOKUP(BB$277,$B$276:$C$278,2,0),0)/1000)),"")</f>
        <v/>
      </c>
      <c r="BC349" s="145" t="str">
        <f>IFERROR(TRUNC(VLOOKUP($E349,'Container Panel'!$B$41:$Z$100,$D349,0)/(VLOOKUP(BC$276,UI!$A$12:$O$51,VLOOKUP(BC$277,$B$276:$C$278,2,0),0)/1000)),"")</f>
        <v/>
      </c>
      <c r="BD349" s="145" t="str">
        <f>IFERROR(TRUNC(VLOOKUP($E349,'Container Panel'!$B$41:$Z$100,$D349,0)/(VLOOKUP(BD$276,UI!$A$12:$O$51,VLOOKUP(BD$277,$B$276:$C$278,2,0),0)/1000)),"")</f>
        <v/>
      </c>
      <c r="BE349" s="145" t="str">
        <f>IFERROR(TRUNC(VLOOKUP($E349,'Container Panel'!$B$41:$Z$100,$D349,0)/(VLOOKUP(BE$276,UI!$A$12:$O$51,VLOOKUP(BE$277,$B$276:$C$278,2,0),0)/1000)),"")</f>
        <v/>
      </c>
      <c r="BF349" s="145" t="str">
        <f>IFERROR(TRUNC(VLOOKUP($E349,'Container Panel'!$B$41:$Z$100,$D349,0)/(VLOOKUP(BF$276,UI!$A$12:$O$51,VLOOKUP(BF$277,$B$276:$C$278,2,0),0)/1000)),"")</f>
        <v/>
      </c>
      <c r="BG349" s="145" t="str">
        <f>IFERROR(TRUNC(VLOOKUP($E349,'Container Panel'!$B$41:$Z$100,$D349,0)/(VLOOKUP(BG$276,UI!$A$12:$O$51,VLOOKUP(BG$277,$B$276:$C$278,2,0),0)/1000)),"")</f>
        <v/>
      </c>
      <c r="BH349" s="145" t="str">
        <f>IFERROR(TRUNC(VLOOKUP($E349,'Container Panel'!$B$41:$Z$100,$D349,0)/(VLOOKUP(BH$276,UI!$A$12:$O$51,VLOOKUP(BH$277,$B$276:$C$278,2,0),0)/1000)),"")</f>
        <v/>
      </c>
      <c r="BI349" s="145" t="str">
        <f>IFERROR(TRUNC(VLOOKUP($E349,'Container Panel'!$B$41:$Z$100,$D349,0)/(VLOOKUP(BI$276,UI!$A$12:$O$51,VLOOKUP(BI$277,$B$276:$C$278,2,0),0)/1000)),"")</f>
        <v/>
      </c>
      <c r="BJ349" s="145" t="str">
        <f>IFERROR(TRUNC(VLOOKUP($E349,'Container Panel'!$B$41:$Z$100,$D349,0)/(VLOOKUP(BJ$276,UI!$A$12:$O$51,VLOOKUP(BJ$277,$B$276:$C$278,2,0),0)/1000)),"")</f>
        <v/>
      </c>
      <c r="BK349" s="145" t="str">
        <f>IFERROR(TRUNC(VLOOKUP($E349,'Container Panel'!$B$41:$Z$100,$D349,0)/(VLOOKUP(BK$276,UI!$A$12:$O$51,VLOOKUP(BK$277,$B$276:$C$278,2,0),0)/1000)),"")</f>
        <v/>
      </c>
      <c r="BL349" s="145" t="str">
        <f>IFERROR(TRUNC(VLOOKUP($E349,'Container Panel'!$B$41:$Z$100,$D349,0)/(VLOOKUP(BL$276,UI!$A$12:$O$51,VLOOKUP(BL$277,$B$276:$C$278,2,0),0)/1000)),"")</f>
        <v/>
      </c>
      <c r="BM349" s="145" t="str">
        <f>IFERROR(TRUNC(VLOOKUP($E349,'Container Panel'!$B$41:$Z$100,$D349,0)/(VLOOKUP(BM$276,UI!$A$12:$O$51,VLOOKUP(BM$277,$B$276:$C$278,2,0),0)/1000)),"")</f>
        <v/>
      </c>
      <c r="BN349" s="145" t="str">
        <f>IFERROR(TRUNC(VLOOKUP($E349,'Container Panel'!$B$41:$Z$100,$D349,0)/(VLOOKUP(BN$276,UI!$A$12:$O$51,VLOOKUP(BN$277,$B$276:$C$278,2,0),0)/1000)),"")</f>
        <v/>
      </c>
      <c r="BO349" s="145" t="str">
        <f>IFERROR(TRUNC(VLOOKUP($E349,'Container Panel'!$B$41:$Z$100,$D349,0)/(VLOOKUP(BO$276,UI!$A$12:$O$51,VLOOKUP(BO$277,$B$276:$C$278,2,0),0)/1000)),"")</f>
        <v/>
      </c>
      <c r="BP349" s="145" t="str">
        <f>IFERROR(TRUNC(VLOOKUP($E349,'Container Panel'!$B$41:$Z$100,$D349,0)/(VLOOKUP(BP$276,UI!$A$12:$O$51,VLOOKUP(BP$277,$B$276:$C$278,2,0),0)/1000)),"")</f>
        <v/>
      </c>
      <c r="BQ349" s="145" t="str">
        <f>IFERROR(TRUNC(VLOOKUP($E349,'Container Panel'!$B$41:$Z$100,$D349,0)/(VLOOKUP(BQ$276,UI!$A$12:$O$51,VLOOKUP(BQ$277,$B$276:$C$278,2,0),0)/1000)),"")</f>
        <v/>
      </c>
      <c r="BR349" s="145" t="str">
        <f>IFERROR(TRUNC(VLOOKUP($E349,'Container Panel'!$B$41:$Z$100,$D349,0)/(VLOOKUP(BR$276,UI!$A$12:$O$51,VLOOKUP(BR$277,$B$276:$C$278,2,0),0)/1000)),"")</f>
        <v/>
      </c>
      <c r="BS349" s="145" t="str">
        <f>IFERROR(TRUNC(VLOOKUP($E349,'Container Panel'!$B$41:$Z$100,$D349,0)/(VLOOKUP(BS$276,UI!$A$12:$O$51,VLOOKUP(BS$277,$B$276:$C$278,2,0),0)/1000)),"")</f>
        <v/>
      </c>
      <c r="BT349" s="145" t="str">
        <f>IFERROR(TRUNC(VLOOKUP($E349,'Container Panel'!$B$41:$Z$100,$D349,0)/(VLOOKUP(BT$276,UI!$A$12:$O$51,VLOOKUP(BT$277,$B$276:$C$278,2,0),0)/1000)),"")</f>
        <v/>
      </c>
      <c r="BU349" s="145" t="str">
        <f>IFERROR(TRUNC(VLOOKUP($E349,'Container Panel'!$B$41:$Z$100,$D349,0)/(VLOOKUP(BU$276,UI!$A$12:$O$51,VLOOKUP(BU$277,$B$276:$C$278,2,0),0)/1000)),"")</f>
        <v/>
      </c>
      <c r="BV349" s="145" t="str">
        <f>IFERROR(TRUNC(VLOOKUP($E349,'Container Panel'!$B$41:$Z$100,$D349,0)/(VLOOKUP(BV$276,UI!$A$12:$O$51,VLOOKUP(BV$277,$B$276:$C$278,2,0),0)/1000)),"")</f>
        <v/>
      </c>
      <c r="BW349" s="145" t="str">
        <f>IFERROR(TRUNC(VLOOKUP($E349,'Container Panel'!$B$41:$Z$100,$D349,0)/(VLOOKUP(BW$276,UI!$A$12:$O$51,VLOOKUP(BW$277,$B$276:$C$278,2,0),0)/1000)),"")</f>
        <v/>
      </c>
      <c r="BX349" s="145" t="str">
        <f>IFERROR(TRUNC(VLOOKUP($E349,'Container Panel'!$B$41:$Z$100,$D349,0)/(VLOOKUP(BX$276,UI!$A$12:$O$51,VLOOKUP(BX$277,$B$276:$C$278,2,0),0)/1000)),"")</f>
        <v/>
      </c>
      <c r="BY349" s="145" t="str">
        <f>IFERROR(TRUNC(VLOOKUP($E349,'Container Panel'!$B$41:$Z$100,$D349,0)/(VLOOKUP(BY$276,UI!$A$12:$O$51,VLOOKUP(BY$277,$B$276:$C$278,2,0),0)/1000)),"")</f>
        <v/>
      </c>
      <c r="BZ349" s="145" t="str">
        <f>IFERROR(TRUNC(VLOOKUP($E349,'Container Panel'!$B$41:$Z$100,$D349,0)/(VLOOKUP(BZ$276,UI!$A$12:$O$51,VLOOKUP(BZ$277,$B$276:$C$278,2,0),0)/1000)),"")</f>
        <v/>
      </c>
      <c r="CA349" s="145" t="str">
        <f>IFERROR(TRUNC(VLOOKUP($E349,'Container Panel'!$B$41:$Z$100,$D349,0)/(VLOOKUP(CA$276,UI!$A$12:$O$51,VLOOKUP(CA$277,$B$276:$C$278,2,0),0)/1000)),"")</f>
        <v/>
      </c>
      <c r="CB349" s="145" t="str">
        <f>IFERROR(TRUNC(VLOOKUP($E349,'Container Panel'!$B$41:$Z$100,$D349,0)/(VLOOKUP(CB$276,UI!$A$12:$O$51,VLOOKUP(CB$277,$B$276:$C$278,2,0),0)/1000)),"")</f>
        <v/>
      </c>
      <c r="CC349" s="145" t="str">
        <f>IFERROR(TRUNC(VLOOKUP($E349,'Container Panel'!$B$41:$Z$100,$D349,0)/(VLOOKUP(CC$276,UI!$A$12:$O$51,VLOOKUP(CC$277,$B$276:$C$278,2,0),0)/1000)),"")</f>
        <v/>
      </c>
      <c r="CD349" s="145" t="str">
        <f>IFERROR(TRUNC(VLOOKUP($E349,'Container Panel'!$B$41:$Z$100,$D349,0)/(VLOOKUP(CD$276,UI!$A$12:$O$51,VLOOKUP(CD$277,$B$276:$C$278,2,0),0)/1000)),"")</f>
        <v/>
      </c>
      <c r="CE349" s="145" t="str">
        <f>IFERROR(TRUNC(VLOOKUP($E349,'Container Panel'!$B$41:$Z$100,$D349,0)/(VLOOKUP(CE$276,UI!$A$12:$O$51,VLOOKUP(CE$277,$B$276:$C$278,2,0),0)/1000)),"")</f>
        <v/>
      </c>
      <c r="CF349" s="145" t="str">
        <f>IFERROR(TRUNC(VLOOKUP($E349,'Container Panel'!$B$41:$Z$100,$D349,0)/(VLOOKUP(CF$276,UI!$A$12:$O$51,VLOOKUP(CF$277,$B$276:$C$278,2,0),0)/1000)),"")</f>
        <v/>
      </c>
      <c r="CG349" s="145" t="str">
        <f>IFERROR(TRUNC(VLOOKUP($E349,'Container Panel'!$B$41:$Z$100,$D349,0)/(VLOOKUP(CG$276,UI!$A$12:$O$51,VLOOKUP(CG$277,$B$276:$C$278,2,0),0)/1000)),"")</f>
        <v/>
      </c>
      <c r="CH349" s="145" t="str">
        <f>IFERROR(TRUNC(VLOOKUP($E349,'Container Panel'!$B$41:$Z$100,$D349,0)/(VLOOKUP(CH$276,UI!$A$12:$O$51,VLOOKUP(CH$277,$B$276:$C$278,2,0),0)/1000)),"")</f>
        <v/>
      </c>
      <c r="CI349" s="145" t="str">
        <f>IFERROR(TRUNC(VLOOKUP($E349,'Container Panel'!$B$41:$Z$100,$D349,0)/(VLOOKUP(CI$276,UI!$A$12:$O$51,VLOOKUP(CI$277,$B$276:$C$278,2,0),0)/1000)),"")</f>
        <v/>
      </c>
      <c r="CJ349" s="145" t="str">
        <f>IFERROR(TRUNC(VLOOKUP($E349,'Container Panel'!$B$41:$Z$100,$D349,0)/(VLOOKUP(CJ$276,UI!$A$12:$O$51,VLOOKUP(CJ$277,$B$276:$C$278,2,0),0)/1000)),"")</f>
        <v/>
      </c>
      <c r="CK349" s="145" t="str">
        <f>IFERROR(TRUNC(VLOOKUP($E349,'Container Panel'!$B$41:$Z$100,$D349,0)/(VLOOKUP(CK$276,UI!$A$12:$O$51,VLOOKUP(CK$277,$B$276:$C$278,2,0),0)/1000)),"")</f>
        <v/>
      </c>
      <c r="CL349" s="145" t="str">
        <f>IFERROR(TRUNC(VLOOKUP($E349,'Container Panel'!$B$41:$Z$100,$D349,0)/(VLOOKUP(CL$276,UI!$A$12:$O$51,VLOOKUP(CL$277,$B$276:$C$278,2,0),0)/1000)),"")</f>
        <v/>
      </c>
      <c r="CM349" s="145" t="str">
        <f>IFERROR(TRUNC(VLOOKUP($E349,'Container Panel'!$B$41:$Z$100,$D349,0)/(VLOOKUP(CM$276,UI!$A$12:$O$51,VLOOKUP(CM$277,$B$276:$C$278,2,0),0)/1000)),"")</f>
        <v/>
      </c>
      <c r="CN349" s="145" t="str">
        <f>IFERROR(TRUNC(VLOOKUP($E349,'Container Panel'!$B$41:$Z$100,$D349,0)/(VLOOKUP(CN$276,UI!$A$12:$O$51,VLOOKUP(CN$277,$B$276:$C$278,2,0),0)/1000)),"")</f>
        <v/>
      </c>
      <c r="CO349" s="145" t="str">
        <f>IFERROR(TRUNC(VLOOKUP($E349,'Container Panel'!$B$41:$Z$100,$D349,0)/(VLOOKUP(CO$276,UI!$A$12:$O$51,VLOOKUP(CO$277,$B$276:$C$278,2,0),0)/1000)),"")</f>
        <v/>
      </c>
      <c r="CP349" s="145" t="str">
        <f>IFERROR(TRUNC(VLOOKUP($E349,'Container Panel'!$B$41:$Z$100,$D349,0)/(VLOOKUP(CP$276,UI!$A$12:$O$51,VLOOKUP(CP$277,$B$276:$C$278,2,0),0)/1000)),"")</f>
        <v/>
      </c>
      <c r="CQ349" s="145" t="str">
        <f>IFERROR(TRUNC(VLOOKUP($E349,'Container Panel'!$B$41:$Z$100,$D349,0)/(VLOOKUP(CQ$276,UI!$A$12:$O$51,VLOOKUP(CQ$277,$B$276:$C$278,2,0),0)/1000)),"")</f>
        <v/>
      </c>
      <c r="CR349" s="145" t="str">
        <f>IFERROR(TRUNC(VLOOKUP($E349,'Container Panel'!$B$41:$Z$100,$D349,0)/(VLOOKUP(CR$276,UI!$A$12:$O$51,VLOOKUP(CR$277,$B$276:$C$278,2,0),0)/1000)),"")</f>
        <v/>
      </c>
      <c r="CS349" s="145" t="str">
        <f>IFERROR(TRUNC(VLOOKUP($E349,'Container Panel'!$B$41:$Z$100,$D349,0)/(VLOOKUP(CS$276,UI!$A$12:$O$51,VLOOKUP(CS$277,$B$276:$C$278,2,0),0)/1000)),"")</f>
        <v/>
      </c>
      <c r="CT349" s="145" t="str">
        <f>IFERROR(TRUNC(VLOOKUP($E349,'Container Panel'!$B$41:$Z$100,$D349,0)/(VLOOKUP(CT$276,UI!$A$12:$O$51,VLOOKUP(CT$277,$B$276:$C$278,2,0),0)/1000)),"")</f>
        <v/>
      </c>
      <c r="CU349" s="145" t="str">
        <f>IFERROR(TRUNC(VLOOKUP($E349,'Container Panel'!$B$41:$Z$100,$D349,0)/(VLOOKUP(CU$276,UI!$A$12:$O$51,VLOOKUP(CU$277,$B$276:$C$278,2,0),0)/1000)),"")</f>
        <v/>
      </c>
      <c r="CV349" s="145" t="str">
        <f>IFERROR(TRUNC(VLOOKUP($E349,'Container Panel'!$B$41:$Z$100,$D349,0)/(VLOOKUP(CV$276,UI!$A$12:$O$51,VLOOKUP(CV$277,$B$276:$C$278,2,0),0)/1000)),"")</f>
        <v/>
      </c>
      <c r="CW349" s="145" t="str">
        <f>IFERROR(TRUNC(VLOOKUP($E349,'Container Panel'!$B$41:$Z$100,$D349,0)/(VLOOKUP(CW$276,UI!$A$12:$O$51,VLOOKUP(CW$277,$B$276:$C$278,2,0),0)/1000)),"")</f>
        <v/>
      </c>
      <c r="CX349" s="145" t="str">
        <f>IFERROR(TRUNC(VLOOKUP($E349,'Container Panel'!$B$41:$Z$100,$D349,0)/(VLOOKUP(CX$276,UI!$A$12:$O$51,VLOOKUP(CX$277,$B$276:$C$278,2,0),0)/1000)),"")</f>
        <v/>
      </c>
      <c r="CY349" s="145" t="str">
        <f>IFERROR(TRUNC(VLOOKUP($E349,'Container Panel'!$B$41:$Z$100,$D349,0)/(VLOOKUP(CY$276,UI!$A$12:$O$51,VLOOKUP(CY$277,$B$276:$C$278,2,0),0)/1000)),"")</f>
        <v/>
      </c>
      <c r="CZ349" s="145" t="str">
        <f>IFERROR(TRUNC(VLOOKUP($E349,'Container Panel'!$B$41:$Z$100,$D349,0)/(VLOOKUP(CZ$276,UI!$A$12:$O$51,VLOOKUP(CZ$277,$B$276:$C$278,2,0),0)/1000)),"")</f>
        <v/>
      </c>
      <c r="DA349" s="145" t="str">
        <f>IFERROR(TRUNC(VLOOKUP($E349,'Container Panel'!$B$41:$Z$100,$D349,0)/(VLOOKUP(DA$276,UI!$A$12:$O$51,VLOOKUP(DA$277,$B$276:$C$278,2,0),0)/1000)),"")</f>
        <v/>
      </c>
      <c r="DB349" s="145" t="str">
        <f>IFERROR(TRUNC(VLOOKUP($E349,'Container Panel'!$B$41:$Z$100,$D349,0)/(VLOOKUP(DB$276,UI!$A$12:$O$51,VLOOKUP(DB$277,$B$276:$C$278,2,0),0)/1000)),"")</f>
        <v/>
      </c>
      <c r="DC349" s="145" t="str">
        <f>IFERROR(TRUNC(VLOOKUP($E349,'Container Panel'!$B$41:$Z$100,$D349,0)/(VLOOKUP(DC$276,UI!$A$12:$O$51,VLOOKUP(DC$277,$B$276:$C$278,2,0),0)/1000)),"")</f>
        <v/>
      </c>
      <c r="DD349" s="145" t="str">
        <f>IFERROR(TRUNC(VLOOKUP($E349,'Container Panel'!$B$41:$Z$100,$D349,0)/(VLOOKUP(DD$276,UI!$A$12:$O$51,VLOOKUP(DD$277,$B$276:$C$278,2,0),0)/1000)),"")</f>
        <v/>
      </c>
      <c r="DE349" s="145" t="str">
        <f>IFERROR(TRUNC(VLOOKUP($E349,'Container Panel'!$B$41:$Z$100,$D349,0)/(VLOOKUP(DE$276,UI!$A$12:$O$51,VLOOKUP(DE$277,$B$276:$C$278,2,0),0)/1000)),"")</f>
        <v/>
      </c>
      <c r="DF349" s="145" t="str">
        <f>IFERROR(TRUNC(VLOOKUP($E349,'Container Panel'!$B$41:$Z$100,$D349,0)/(VLOOKUP(DF$276,UI!$A$12:$O$51,VLOOKUP(DF$277,$B$276:$C$278,2,0),0)/1000)),"")</f>
        <v/>
      </c>
      <c r="DG349" s="145" t="str">
        <f>IFERROR(TRUNC(VLOOKUP($E349,'Container Panel'!$B$41:$Z$100,$D349,0)/(VLOOKUP(DG$276,UI!$A$12:$O$51,VLOOKUP(DG$277,$B$276:$C$278,2,0),0)/1000)),"")</f>
        <v/>
      </c>
      <c r="DH349" s="145" t="str">
        <f>IFERROR(TRUNC(VLOOKUP($E349,'Container Panel'!$B$41:$Z$100,$D349,0)/(VLOOKUP(DH$276,UI!$A$12:$O$51,VLOOKUP(DH$277,$B$276:$C$278,2,0),0)/1000)),"")</f>
        <v/>
      </c>
      <c r="DI349" s="145" t="str">
        <f>IFERROR(TRUNC(VLOOKUP($E349,'Container Panel'!$B$41:$Z$100,$D349,0)/(VLOOKUP(DI$276,UI!$A$12:$O$51,VLOOKUP(DI$277,$B$276:$C$278,2,0),0)/1000)),"")</f>
        <v/>
      </c>
      <c r="DJ349" s="145" t="str">
        <f>IFERROR(TRUNC(VLOOKUP($E349,'Container Panel'!$B$41:$Z$100,$D349,0)/(VLOOKUP(DJ$276,UI!$A$12:$O$51,VLOOKUP(DJ$277,$B$276:$C$278,2,0),0)/1000)),"")</f>
        <v/>
      </c>
      <c r="DK349" s="145" t="str">
        <f>IFERROR(TRUNC(VLOOKUP($E349,'Container Panel'!$B$41:$Z$100,$D349,0)/(VLOOKUP(DK$276,UI!$A$12:$O$51,VLOOKUP(DK$277,$B$276:$C$278,2,0),0)/1000)),"")</f>
        <v/>
      </c>
      <c r="DL349" s="145" t="str">
        <f>IFERROR(TRUNC(VLOOKUP($E349,'Container Panel'!$B$41:$Z$100,$D349,0)/(VLOOKUP(DL$276,UI!$A$12:$O$51,VLOOKUP(DL$277,$B$276:$C$278,2,0),0)/1000)),"")</f>
        <v/>
      </c>
      <c r="DM349" s="145" t="str">
        <f>IFERROR(TRUNC(VLOOKUP($E349,'Container Panel'!$B$41:$Z$100,$D349,0)/(VLOOKUP(DM$276,UI!$A$12:$O$51,VLOOKUP(DM$277,$B$276:$C$278,2,0),0)/1000)),"")</f>
        <v/>
      </c>
      <c r="DN349" s="145" t="str">
        <f>IFERROR(TRUNC(VLOOKUP($E349,'Container Panel'!$B$41:$Z$100,$D349,0)/(VLOOKUP(DN$276,UI!$A$12:$O$51,VLOOKUP(DN$277,$B$276:$C$278,2,0),0)/1000)),"")</f>
        <v/>
      </c>
      <c r="DO349" s="145" t="str">
        <f>IFERROR(TRUNC(VLOOKUP($E349,'Container Panel'!$B$41:$Z$100,$D349,0)/(VLOOKUP(DO$276,UI!$A$12:$O$51,VLOOKUP(DO$277,$B$276:$C$278,2,0),0)/1000)),"")</f>
        <v/>
      </c>
      <c r="DP349" s="145" t="str">
        <f>IFERROR(TRUNC(VLOOKUP($E349,'Container Panel'!$B$41:$Z$100,$D349,0)/(VLOOKUP(DP$276,UI!$A$12:$O$51,VLOOKUP(DP$277,$B$276:$C$278,2,0),0)/1000)),"")</f>
        <v/>
      </c>
      <c r="DQ349" s="145" t="str">
        <f>IFERROR(TRUNC(VLOOKUP($E349,'Container Panel'!$B$41:$Z$100,$D349,0)/(VLOOKUP(DQ$276,UI!$A$12:$O$51,VLOOKUP(DQ$277,$B$276:$C$278,2,0),0)/1000)),"")</f>
        <v/>
      </c>
      <c r="DR349" s="145" t="str">
        <f>IFERROR(TRUNC(VLOOKUP($E349,'Container Panel'!$B$41:$Z$100,$D349,0)/(VLOOKUP(DR$276,UI!$A$12:$O$51,VLOOKUP(DR$277,$B$276:$C$278,2,0),0)/1000)),"")</f>
        <v/>
      </c>
      <c r="DS349" s="145" t="str">
        <f>IFERROR(TRUNC(VLOOKUP($E349,'Container Panel'!$B$41:$Z$100,$D349,0)/(VLOOKUP(DS$276,UI!$A$12:$O$51,VLOOKUP(DS$277,$B$276:$C$278,2,0),0)/1000)),"")</f>
        <v/>
      </c>
      <c r="DT349" s="145" t="str">
        <f>IFERROR(TRUNC(VLOOKUP($E349,'Container Panel'!$B$41:$Z$100,$D349,0)/(VLOOKUP(DT$276,UI!$A$12:$O$51,VLOOKUP(DT$277,$B$276:$C$278,2,0),0)/1000)),"")</f>
        <v/>
      </c>
      <c r="DU349" s="145" t="str">
        <f>IFERROR(TRUNC(VLOOKUP($E349,'Container Panel'!$B$41:$Z$100,$D349,0)/(VLOOKUP(DU$276,UI!$A$12:$O$51,VLOOKUP(DU$277,$B$276:$C$278,2,0),0)/1000)),"")</f>
        <v/>
      </c>
      <c r="DV349" s="145" t="str">
        <f>IFERROR(TRUNC(VLOOKUP($E349,'Container Panel'!$B$41:$Z$100,$D349,0)/(VLOOKUP(DV$276,UI!$A$12:$O$51,VLOOKUP(DV$277,$B$276:$C$278,2,0),0)/1000)),"")</f>
        <v/>
      </c>
      <c r="DW349" s="145" t="str">
        <f>IFERROR(TRUNC(VLOOKUP($E349,'Container Panel'!$B$41:$Z$100,$D349,0)/(VLOOKUP(DW$276,UI!$A$12:$O$51,VLOOKUP(DW$277,$B$276:$C$278,2,0),0)/1000)),"")</f>
        <v/>
      </c>
      <c r="DX349" s="145" t="str">
        <f>IFERROR(TRUNC(VLOOKUP($E349,'Container Panel'!$B$41:$Z$100,$D349,0)/(VLOOKUP(DX$276,UI!$A$12:$O$51,VLOOKUP(DX$277,$B$276:$C$278,2,0),0)/1000)),"")</f>
        <v/>
      </c>
      <c r="DY349" s="145" t="str">
        <f>IFERROR(TRUNC(VLOOKUP($E349,'Container Panel'!$B$41:$Z$100,$D349,0)/(VLOOKUP(DY$276,UI!$A$12:$O$51,VLOOKUP(DY$277,$B$276:$C$278,2,0),0)/1000)),"")</f>
        <v/>
      </c>
      <c r="DZ349" s="145" t="str">
        <f>IFERROR(TRUNC(VLOOKUP($E349,'Container Panel'!$B$41:$Z$100,$D349,0)/(VLOOKUP(DZ$276,UI!$A$12:$O$51,VLOOKUP(DZ$277,$B$276:$C$278,2,0),0)/1000)),"")</f>
        <v/>
      </c>
      <c r="EA349" s="145" t="str">
        <f>IFERROR(TRUNC(VLOOKUP($E349,'Container Panel'!$B$41:$Z$100,$D349,0)/(VLOOKUP(EA$276,UI!$A$12:$O$51,VLOOKUP(EA$277,$B$276:$C$278,2,0),0)/1000)),"")</f>
        <v/>
      </c>
      <c r="EB349" s="145" t="str">
        <f>IFERROR(TRUNC(VLOOKUP($E349,'Container Panel'!$B$41:$Z$100,$D349,0)/(VLOOKUP(EB$276,UI!$A$12:$O$51,VLOOKUP(EB$277,$B$276:$C$278,2,0),0)/1000)),"")</f>
        <v/>
      </c>
      <c r="EC349" s="145" t="str">
        <f>IFERROR(TRUNC(VLOOKUP($E349,'Container Panel'!$B$41:$Z$100,$D349,0)/(VLOOKUP(EC$276,UI!$A$12:$O$51,VLOOKUP(EC$277,$B$276:$C$278,2,0),0)/1000)),"")</f>
        <v/>
      </c>
      <c r="ED349" s="145" t="str">
        <f>IFERROR(TRUNC(VLOOKUP($E349,'Container Panel'!$B$41:$Z$100,$D349,0)/(VLOOKUP(ED$276,UI!$A$12:$O$51,VLOOKUP(ED$277,$B$276:$C$278,2,0),0)/1000)),"")</f>
        <v/>
      </c>
      <c r="EE349" s="145" t="str">
        <f>IFERROR(TRUNC(VLOOKUP($E349,'Container Panel'!$B$41:$Z$100,$D349,0)/(VLOOKUP(EE$276,UI!$A$12:$O$51,VLOOKUP(EE$277,$B$276:$C$278,2,0),0)/1000)),"")</f>
        <v/>
      </c>
      <c r="EF349" s="145" t="str">
        <f>IFERROR(TRUNC(VLOOKUP($E349,'Container Panel'!$B$41:$Z$100,$D349,0)/(VLOOKUP(EF$276,UI!$A$12:$O$51,VLOOKUP(EF$277,$B$276:$C$278,2,0),0)/1000)),"")</f>
        <v/>
      </c>
      <c r="EG349" s="145" t="str">
        <f>IFERROR(TRUNC(VLOOKUP($E349,'Container Panel'!$B$41:$Z$100,$D349,0)/(VLOOKUP(EG$276,UI!$A$12:$O$51,VLOOKUP(EG$277,$B$276:$C$278,2,0),0)/1000)),"")</f>
        <v/>
      </c>
      <c r="EH349" s="145" t="str">
        <f>IFERROR(TRUNC(VLOOKUP($E349,'Container Panel'!$B$41:$Z$100,$D349,0)/(VLOOKUP(EH$276,UI!$A$12:$O$51,VLOOKUP(EH$277,$B$276:$C$278,2,0),0)/1000)),"")</f>
        <v/>
      </c>
      <c r="EI349" s="145" t="str">
        <f>IFERROR(TRUNC(VLOOKUP($E349,'Container Panel'!$B$41:$Z$100,$D349,0)/(VLOOKUP(EI$276,UI!$A$12:$O$51,VLOOKUP(EI$277,$B$276:$C$278,2,0),0)/1000)),"")</f>
        <v/>
      </c>
      <c r="EJ349" s="145" t="str">
        <f>IFERROR(TRUNC(VLOOKUP($E349,'Container Panel'!$B$41:$Z$100,$D349,0)/(VLOOKUP(EJ$276,UI!$A$12:$O$51,VLOOKUP(EJ$277,$B$276:$C$278,2,0),0)/1000)),"")</f>
        <v/>
      </c>
      <c r="EK349" s="145" t="str">
        <f>IFERROR(TRUNC(VLOOKUP($E349,'Container Panel'!$B$41:$Z$100,$D349,0)/(VLOOKUP(EK$276,UI!$A$12:$O$51,VLOOKUP(EK$277,$B$276:$C$278,2,0),0)/1000)),"")</f>
        <v/>
      </c>
      <c r="EL349" s="145" t="str">
        <f>IFERROR(TRUNC(VLOOKUP($E349,'Container Panel'!$B$41:$Z$100,$D349,0)/(VLOOKUP(EL$276,UI!$A$12:$O$51,VLOOKUP(EL$277,$B$276:$C$278,2,0),0)/1000)),"")</f>
        <v/>
      </c>
      <c r="EM349" s="145" t="str">
        <f>IFERROR(TRUNC(VLOOKUP($E349,'Container Panel'!$B$41:$Z$100,$D349,0)/(VLOOKUP(EM$276,UI!$A$12:$O$51,VLOOKUP(EM$277,$B$276:$C$278,2,0),0)/1000)),"")</f>
        <v/>
      </c>
      <c r="EN349" s="145" t="str">
        <f>IFERROR(TRUNC(VLOOKUP($E349,'Container Panel'!$B$41:$Z$100,$D349,0)/(VLOOKUP(EN$276,UI!$A$12:$O$51,VLOOKUP(EN$277,$B$276:$C$278,2,0),0)/1000)),"")</f>
        <v/>
      </c>
      <c r="EO349" s="145" t="str">
        <f>IFERROR(TRUNC(VLOOKUP($E349,'Container Panel'!$B$41:$Z$100,$D349,0)/(VLOOKUP(EO$276,UI!$A$12:$O$51,VLOOKUP(EO$277,$B$276:$C$278,2,0),0)/1000)),"")</f>
        <v/>
      </c>
      <c r="EP349" s="145" t="str">
        <f>IFERROR(TRUNC(VLOOKUP($E349,'Container Panel'!$B$41:$Z$100,$D349,0)/(VLOOKUP(EP$276,UI!$A$12:$O$51,VLOOKUP(EP$277,$B$276:$C$278,2,0),0)/1000)),"")</f>
        <v/>
      </c>
      <c r="EQ349" s="145" t="str">
        <f>IFERROR(TRUNC(VLOOKUP($E349,'Container Panel'!$B$41:$Z$100,$D349,0)/(VLOOKUP(EQ$276,UI!$A$12:$O$51,VLOOKUP(EQ$277,$B$276:$C$278,2,0),0)/1000)),"")</f>
        <v/>
      </c>
      <c r="ER349" s="145" t="str">
        <f>IFERROR(TRUNC(VLOOKUP($E349,'Container Panel'!$B$41:$Z$100,$D349,0)/(VLOOKUP(ER$276,UI!$A$12:$O$51,VLOOKUP(ER$277,$B$276:$C$278,2,0),0)/1000)),"")</f>
        <v/>
      </c>
      <c r="ES349" s="145" t="str">
        <f>IFERROR(TRUNC(VLOOKUP($E349,'Container Panel'!$B$41:$Z$100,$D349,0)/(VLOOKUP(ES$276,UI!$A$12:$O$51,VLOOKUP(ES$277,$B$276:$C$278,2,0),0)/1000)),"")</f>
        <v/>
      </c>
      <c r="ET349" s="145" t="str">
        <f>IFERROR(TRUNC(VLOOKUP($E349,'Container Panel'!$B$41:$Z$100,$D349,0)/(VLOOKUP(ET$276,UI!$A$12:$O$51,VLOOKUP(ET$277,$B$276:$C$278,2,0),0)/1000)),"")</f>
        <v/>
      </c>
      <c r="EU349" s="145" t="str">
        <f>IFERROR(TRUNC(VLOOKUP($E349,'Container Panel'!$B$41:$Z$100,$D349,0)/(VLOOKUP(EU$276,UI!$A$12:$O$51,VLOOKUP(EU$277,$B$276:$C$278,2,0),0)/1000)),"")</f>
        <v/>
      </c>
      <c r="EV349" s="145" t="str">
        <f>IFERROR(TRUNC(VLOOKUP($E349,'Container Panel'!$B$41:$Z$100,$D349,0)/(VLOOKUP(EV$276,UI!$A$12:$O$51,VLOOKUP(EV$277,$B$276:$C$278,2,0),0)/1000)),"")</f>
        <v/>
      </c>
      <c r="EW349" s="145" t="str">
        <f>IFERROR(TRUNC(VLOOKUP($E349,'Container Panel'!$B$41:$Z$100,$D349,0)/(VLOOKUP(EW$276,UI!$A$12:$O$51,VLOOKUP(EW$277,$B$276:$C$278,2,0),0)/1000)),"")</f>
        <v/>
      </c>
      <c r="EX349" s="145" t="str">
        <f>IFERROR(TRUNC(VLOOKUP($E349,'Container Panel'!$B$41:$Z$100,$D349,0)/(VLOOKUP(EX$276,UI!$A$12:$O$51,VLOOKUP(EX$277,$B$276:$C$278,2,0),0)/1000)),"")</f>
        <v/>
      </c>
      <c r="EY349" s="145" t="str">
        <f>IFERROR(TRUNC(VLOOKUP($E349,'Container Panel'!$B$41:$Z$100,$D349,0)/(VLOOKUP(EY$276,UI!$A$12:$O$51,VLOOKUP(EY$277,$B$276:$C$278,2,0),0)/1000)),"")</f>
        <v/>
      </c>
      <c r="EZ349" s="145" t="str">
        <f>IFERROR(TRUNC(VLOOKUP($E349,'Container Panel'!$B$41:$Z$100,$D349,0)/(VLOOKUP(EZ$276,UI!$A$12:$O$51,VLOOKUP(EZ$277,$B$276:$C$278,2,0),0)/1000)),"")</f>
        <v/>
      </c>
      <c r="FA349" s="145" t="str">
        <f>IFERROR(TRUNC(VLOOKUP($E349,'Container Panel'!$B$41:$Z$100,$D349,0)/(VLOOKUP(FA$276,UI!$A$12:$O$51,VLOOKUP(FA$277,$B$276:$C$278,2,0),0)/1000)),"")</f>
        <v/>
      </c>
      <c r="FB349" s="145" t="str">
        <f>IFERROR(TRUNC(VLOOKUP($E349,'Container Panel'!$B$41:$Z$100,$D349,0)/(VLOOKUP(FB$276,UI!$A$12:$O$51,VLOOKUP(FB$277,$B$276:$C$278,2,0),0)/1000)),"")</f>
        <v/>
      </c>
      <c r="FC349" s="145" t="str">
        <f>IFERROR(TRUNC(VLOOKUP($E349,'Container Panel'!$B$41:$Z$100,$D349,0)/(VLOOKUP(FC$276,UI!$A$12:$O$51,VLOOKUP(FC$277,$B$276:$C$278,2,0),0)/1000)),"")</f>
        <v/>
      </c>
      <c r="FD349" s="145" t="str">
        <f>IFERROR(TRUNC(VLOOKUP($E349,'Container Panel'!$B$41:$Z$100,$D349,0)/(VLOOKUP(FD$276,UI!$A$12:$O$51,VLOOKUP(FD$277,$B$276:$C$278,2,0),0)/1000)),"")</f>
        <v/>
      </c>
      <c r="FE349" s="145" t="str">
        <f>IFERROR(TRUNC(VLOOKUP($E349,'Container Panel'!$B$41:$Z$100,$D349,0)/(VLOOKUP(FE$276,UI!$A$12:$O$51,VLOOKUP(FE$277,$B$276:$C$278,2,0),0)/1000)),"")</f>
        <v/>
      </c>
      <c r="FF349" s="145" t="str">
        <f>IFERROR(TRUNC(VLOOKUP($E349,'Container Panel'!$B$41:$Z$100,$D349,0)/(VLOOKUP(FF$276,UI!$A$12:$O$51,VLOOKUP(FF$277,$B$276:$C$278,2,0),0)/1000)),"")</f>
        <v/>
      </c>
      <c r="FG349" s="145" t="str">
        <f>IFERROR(TRUNC(VLOOKUP($E349,'Container Panel'!$B$41:$Z$100,$D349,0)/(VLOOKUP(FG$276,UI!$A$12:$O$51,VLOOKUP(FG$277,$B$276:$C$278,2,0),0)/1000)),"")</f>
        <v/>
      </c>
      <c r="FH349" s="145" t="str">
        <f>IFERROR(TRUNC(VLOOKUP($E349,'Container Panel'!$B$41:$Z$100,$D349,0)/(VLOOKUP(FH$276,UI!$A$12:$O$51,VLOOKUP(FH$277,$B$276:$C$278,2,0),0)/1000)),"")</f>
        <v/>
      </c>
      <c r="FI349" s="145" t="str">
        <f>IFERROR(TRUNC(VLOOKUP($E349,'Container Panel'!$B$41:$Z$100,$D349,0)/(VLOOKUP(FI$276,UI!$A$12:$O$51,VLOOKUP(FI$277,$B$276:$C$278,2,0),0)/1000)),"")</f>
        <v/>
      </c>
      <c r="FJ349" s="145" t="str">
        <f>IFERROR(TRUNC(VLOOKUP($E349,'Container Panel'!$B$41:$Z$100,$D349,0)/(VLOOKUP(FJ$276,UI!$A$12:$O$51,VLOOKUP(FJ$277,$B$276:$C$278,2,0),0)/1000)),"")</f>
        <v/>
      </c>
      <c r="FK349" s="145" t="str">
        <f>IFERROR(TRUNC(VLOOKUP($E349,'Container Panel'!$B$41:$Z$100,$D349,0)/(VLOOKUP(FK$276,UI!$A$12:$O$51,VLOOKUP(FK$277,$B$276:$C$278,2,0),0)/1000)),"")</f>
        <v/>
      </c>
      <c r="FL349" s="145" t="str">
        <f>IFERROR(TRUNC(VLOOKUP($E349,'Container Panel'!$B$41:$Z$100,$D349,0)/(VLOOKUP(FL$276,UI!$A$12:$O$51,VLOOKUP(FL$277,$B$276:$C$278,2,0),0)/1000)),"")</f>
        <v/>
      </c>
      <c r="FM349" s="145" t="str">
        <f>IFERROR(TRUNC(VLOOKUP($E349,'Container Panel'!$B$41:$Z$100,$D349,0)/(VLOOKUP(FM$276,UI!$A$12:$O$51,VLOOKUP(FM$277,$B$276:$C$278,2,0),0)/1000)),"")</f>
        <v/>
      </c>
      <c r="FN349" s="145" t="str">
        <f>IFERROR(TRUNC(VLOOKUP($E349,'Container Panel'!$B$41:$Z$100,$D349,0)/(VLOOKUP(FN$276,UI!$A$12:$O$51,VLOOKUP(FN$277,$B$276:$C$278,2,0),0)/1000)),"")</f>
        <v/>
      </c>
      <c r="FO349" s="145" t="str">
        <f>IFERROR(TRUNC(VLOOKUP($E349,'Container Panel'!$B$41:$Z$100,$D349,0)/(VLOOKUP(FO$276,UI!$A$12:$O$51,VLOOKUP(FO$277,$B$276:$C$278,2,0),0)/1000)),"")</f>
        <v/>
      </c>
      <c r="FP349" s="145" t="str">
        <f>IFERROR(TRUNC(VLOOKUP($E349,'Container Panel'!$B$41:$Z$100,$D349,0)/(VLOOKUP(FP$276,UI!$A$12:$O$51,VLOOKUP(FP$277,$B$276:$C$278,2,0),0)/1000)),"")</f>
        <v/>
      </c>
      <c r="FQ349" s="145" t="str">
        <f>IFERROR(TRUNC(VLOOKUP($E349,'Container Panel'!$B$41:$Z$100,$D349,0)/(VLOOKUP(FQ$276,UI!$A$12:$O$51,VLOOKUP(FQ$277,$B$276:$C$278,2,0),0)/1000)),"")</f>
        <v/>
      </c>
      <c r="FR349" s="145" t="str">
        <f>IFERROR(TRUNC(VLOOKUP($E349,'Container Panel'!$B$41:$Z$100,$D349,0)/(VLOOKUP(FR$276,UI!$A$12:$O$51,VLOOKUP(FR$277,$B$276:$C$278,2,0),0)/1000)),"")</f>
        <v/>
      </c>
      <c r="FS349" s="145" t="str">
        <f>IFERROR(TRUNC(VLOOKUP($E349,'Container Panel'!$B$41:$Z$100,$D349,0)/(VLOOKUP(FS$276,UI!$A$12:$O$51,VLOOKUP(FS$277,$B$276:$C$278,2,0),0)/1000)),"")</f>
        <v/>
      </c>
      <c r="FT349" s="145" t="str">
        <f>IFERROR(TRUNC(VLOOKUP($E349,'Container Panel'!$B$41:$Z$100,$D349,0)/(VLOOKUP(FT$276,UI!$A$12:$O$51,VLOOKUP(FT$277,$B$276:$C$278,2,0),0)/1000)),"")</f>
        <v/>
      </c>
      <c r="FU349" s="145" t="str">
        <f>IFERROR(TRUNC(VLOOKUP($E349,'Container Panel'!$B$41:$Z$100,$D349,0)/(VLOOKUP(FU$276,UI!$A$12:$O$51,VLOOKUP(FU$277,$B$276:$C$278,2,0),0)/1000)),"")</f>
        <v/>
      </c>
      <c r="FV349" s="145" t="str">
        <f>IFERROR(TRUNC(VLOOKUP($E349,'Container Panel'!$B$41:$Z$100,$D349,0)/(VLOOKUP(FV$276,UI!$A$12:$O$51,VLOOKUP(FV$277,$B$276:$C$278,2,0),0)/1000)),"")</f>
        <v/>
      </c>
      <c r="FW349" s="145" t="str">
        <f>IFERROR(TRUNC(VLOOKUP($E349,'Container Panel'!$B$41:$Z$100,$D349,0)/(VLOOKUP(FW$276,UI!$A$12:$O$51,VLOOKUP(FW$277,$B$276:$C$278,2,0),0)/1000)),"")</f>
        <v/>
      </c>
      <c r="FX349" s="145" t="str">
        <f>IFERROR(TRUNC(VLOOKUP($E349,'Container Panel'!$B$41:$Z$100,$D349,0)/(VLOOKUP(FX$276,UI!$A$12:$O$51,VLOOKUP(FX$277,$B$276:$C$278,2,0),0)/1000)),"")</f>
        <v/>
      </c>
      <c r="FY349" s="145" t="str">
        <f>IFERROR(TRUNC(VLOOKUP($E349,'Container Panel'!$B$41:$Z$100,$D349,0)/(VLOOKUP(FY$276,UI!$A$12:$O$51,VLOOKUP(FY$277,$B$276:$C$278,2,0),0)/1000)),"")</f>
        <v/>
      </c>
      <c r="FZ349" s="145" t="str">
        <f>IFERROR(TRUNC(VLOOKUP($E349,'Container Panel'!$B$41:$Z$100,$D349,0)/(VLOOKUP(FZ$276,UI!$A$12:$O$51,VLOOKUP(FZ$277,$B$276:$C$278,2,0),0)/1000)),"")</f>
        <v/>
      </c>
      <c r="GA349" s="145" t="str">
        <f>IFERROR(TRUNC(VLOOKUP($E349,'Container Panel'!$B$41:$Z$100,$D349,0)/(VLOOKUP(GA$276,UI!$A$12:$O$51,VLOOKUP(GA$277,$B$276:$C$278,2,0),0)/1000)),"")</f>
        <v/>
      </c>
      <c r="GB349" s="145" t="str">
        <f>IFERROR(TRUNC(VLOOKUP($E349,'Container Panel'!$B$41:$Z$100,$D349,0)/(VLOOKUP(GB$276,UI!$A$12:$O$51,VLOOKUP(GB$277,$B$276:$C$278,2,0),0)/1000)),"")</f>
        <v/>
      </c>
      <c r="GC349" s="145" t="str">
        <f>IFERROR(TRUNC(VLOOKUP($E349,'Container Panel'!$B$41:$Z$100,$D349,0)/(VLOOKUP(GC$276,UI!$A$12:$O$51,VLOOKUP(GC$277,$B$276:$C$278,2,0),0)/1000)),"")</f>
        <v/>
      </c>
      <c r="GD349" s="145" t="str">
        <f>IFERROR(TRUNC(VLOOKUP($E349,'Container Panel'!$B$41:$Z$100,$D349,0)/(VLOOKUP(GD$276,UI!$A$12:$O$51,VLOOKUP(GD$277,$B$276:$C$278,2,0),0)/1000)),"")</f>
        <v/>
      </c>
      <c r="GE349" s="145" t="str">
        <f>IFERROR(TRUNC(VLOOKUP($E349,'Container Panel'!$B$41:$Z$100,$D349,0)/(VLOOKUP(GE$276,UI!$A$12:$O$51,VLOOKUP(GE$277,$B$276:$C$278,2,0),0)/1000)),"")</f>
        <v/>
      </c>
      <c r="GF349" s="145" t="str">
        <f>IFERROR(TRUNC(VLOOKUP($E349,'Container Panel'!$B$41:$Z$100,$D349,0)/(VLOOKUP(GF$276,UI!$A$12:$O$51,VLOOKUP(GF$277,$B$276:$C$278,2,0),0)/1000)),"")</f>
        <v/>
      </c>
      <c r="GG349" s="145" t="str">
        <f>IFERROR(TRUNC(VLOOKUP($E349,'Container Panel'!$B$41:$Z$100,$D349,0)/(VLOOKUP(GG$276,UI!$A$12:$O$51,VLOOKUP(GG$277,$B$276:$C$278,2,0),0)/1000)),"")</f>
        <v/>
      </c>
      <c r="GH349" s="145" t="str">
        <f>IFERROR(TRUNC(VLOOKUP($E349,'Container Panel'!$B$41:$Z$100,$D349,0)/(VLOOKUP(GH$276,UI!$A$12:$O$51,VLOOKUP(GH$277,$B$276:$C$278,2,0),0)/1000)),"")</f>
        <v/>
      </c>
      <c r="GI349" s="145" t="str">
        <f>IFERROR(TRUNC(VLOOKUP($E349,'Container Panel'!$B$41:$Z$100,$D349,0)/(VLOOKUP(GI$276,UI!$A$12:$O$51,VLOOKUP(GI$277,$B$276:$C$278,2,0),0)/1000)),"")</f>
        <v/>
      </c>
      <c r="GJ349" s="145" t="str">
        <f>IFERROR(TRUNC(VLOOKUP($E349,'Container Panel'!$B$41:$Z$100,$D349,0)/(VLOOKUP(GJ$276,UI!$A$12:$O$51,VLOOKUP(GJ$277,$B$276:$C$278,2,0),0)/1000)),"")</f>
        <v/>
      </c>
      <c r="GK349" s="145" t="str">
        <f>IFERROR(TRUNC(VLOOKUP($E349,'Container Panel'!$B$41:$Z$100,$D349,0)/(VLOOKUP(GK$276,UI!$A$12:$O$51,VLOOKUP(GK$277,$B$276:$C$278,2,0),0)/1000)),"")</f>
        <v/>
      </c>
      <c r="GL349" s="145" t="str">
        <f>IFERROR(TRUNC(VLOOKUP($E349,'Container Panel'!$B$41:$Z$100,$D349,0)/(VLOOKUP(GL$276,UI!$A$12:$O$51,VLOOKUP(GL$277,$B$276:$C$278,2,0),0)/1000)),"")</f>
        <v/>
      </c>
      <c r="GM349" s="145" t="str">
        <f>IFERROR(TRUNC(VLOOKUP($E349,'Container Panel'!$B$41:$Z$100,$D349,0)/(VLOOKUP(GM$276,UI!$A$12:$O$51,VLOOKUP(GM$277,$B$276:$C$278,2,0),0)/1000)),"")</f>
        <v/>
      </c>
      <c r="GN349" s="145" t="str">
        <f>IFERROR(TRUNC(VLOOKUP($E349,'Container Panel'!$B$41:$Z$100,$D349,0)/(VLOOKUP(GN$276,UI!$A$12:$O$51,VLOOKUP(GN$277,$B$276:$C$278,2,0),0)/1000)),"")</f>
        <v/>
      </c>
      <c r="GO349" s="145" t="str">
        <f>IFERROR(TRUNC(VLOOKUP($E349,'Container Panel'!$B$41:$Z$100,$D349,0)/(VLOOKUP(GO$276,UI!$A$12:$O$51,VLOOKUP(GO$277,$B$276:$C$278,2,0),0)/1000)),"")</f>
        <v/>
      </c>
      <c r="GP349" s="145" t="str">
        <f>IFERROR(TRUNC(VLOOKUP($E349,'Container Panel'!$B$41:$Z$100,$D349,0)/(VLOOKUP(GP$276,UI!$A$12:$O$51,VLOOKUP(GP$277,$B$276:$C$278,2,0),0)/1000)),"")</f>
        <v/>
      </c>
      <c r="GQ349" s="145" t="str">
        <f>IFERROR(TRUNC(VLOOKUP($E349,'Container Panel'!$B$41:$Z$100,$D349,0)/(VLOOKUP(GQ$276,UI!$A$12:$O$51,VLOOKUP(GQ$277,$B$276:$C$278,2,0),0)/1000)),"")</f>
        <v/>
      </c>
      <c r="GR349" s="145" t="str">
        <f>IFERROR(TRUNC(VLOOKUP($E349,'Container Panel'!$B$41:$Z$100,$D349,0)/(VLOOKUP(GR$276,UI!$A$12:$O$51,VLOOKUP(GR$277,$B$276:$C$278,2,0),0)/1000)),"")</f>
        <v/>
      </c>
      <c r="GS349" s="145" t="str">
        <f>IFERROR(TRUNC(VLOOKUP($E349,'Container Panel'!$B$41:$Z$100,$D349,0)/(VLOOKUP(GS$276,UI!$A$12:$O$51,VLOOKUP(GS$277,$B$276:$C$278,2,0),0)/1000)),"")</f>
        <v/>
      </c>
      <c r="GT349" s="145" t="str">
        <f>IFERROR(TRUNC(VLOOKUP($E349,'Container Panel'!$B$41:$Z$100,$D349,0)/(VLOOKUP(GT$276,UI!$A$12:$O$51,VLOOKUP(GT$277,$B$276:$C$278,2,0),0)/1000)),"")</f>
        <v/>
      </c>
      <c r="GU349" s="145" t="str">
        <f>IFERROR(TRUNC(VLOOKUP($E349,'Container Panel'!$B$41:$Z$100,$D349,0)/(VLOOKUP(GU$276,UI!$A$12:$O$51,VLOOKUP(GU$277,$B$276:$C$278,2,0),0)/1000)),"")</f>
        <v/>
      </c>
      <c r="GV349" s="145" t="str">
        <f>IFERROR(TRUNC(VLOOKUP($E349,'Container Panel'!$B$41:$Z$100,$D349,0)/(VLOOKUP(GV$276,UI!$A$12:$O$51,VLOOKUP(GV$277,$B$276:$C$278,2,0),0)/1000)),"")</f>
        <v/>
      </c>
      <c r="GW349" s="145" t="str">
        <f>IFERROR(TRUNC(VLOOKUP($E349,'Container Panel'!$B$41:$Z$100,$D349,0)/(VLOOKUP(GW$276,UI!$A$12:$O$51,VLOOKUP(GW$277,$B$276:$C$278,2,0),0)/1000)),"")</f>
        <v/>
      </c>
      <c r="GX349" s="145" t="str">
        <f>IFERROR(TRUNC(VLOOKUP($E349,'Container Panel'!$B$41:$Z$100,$D349,0)/(VLOOKUP(GX$276,UI!$A$12:$O$51,VLOOKUP(GX$277,$B$276:$C$278,2,0),0)/1000)),"")</f>
        <v/>
      </c>
      <c r="GY349" s="145" t="str">
        <f>IFERROR(TRUNC(VLOOKUP($E349,'Container Panel'!$B$41:$Z$100,$D349,0)/(VLOOKUP(GY$276,UI!$A$12:$O$51,VLOOKUP(GY$277,$B$276:$C$278,2,0),0)/1000)),"")</f>
        <v/>
      </c>
      <c r="GZ349" s="145" t="str">
        <f>IFERROR(TRUNC(VLOOKUP($E349,'Container Panel'!$B$41:$Z$100,$D349,0)/(VLOOKUP(GZ$276,UI!$A$12:$O$51,VLOOKUP(GZ$277,$B$276:$C$278,2,0),0)/1000)),"")</f>
        <v/>
      </c>
      <c r="HA349" s="145" t="str">
        <f>IFERROR(TRUNC(VLOOKUP($E349,'Container Panel'!$B$41:$Z$100,$D349,0)/(VLOOKUP(HA$276,UI!$A$12:$O$51,VLOOKUP(HA$277,$B$276:$C$278,2,0),0)/1000)),"")</f>
        <v/>
      </c>
      <c r="HB349" s="145" t="str">
        <f>IFERROR(TRUNC(VLOOKUP($E349,'Container Panel'!$B$41:$Z$100,$D349,0)/(VLOOKUP(HB$276,UI!$A$12:$O$51,VLOOKUP(HB$277,$B$276:$C$278,2,0),0)/1000)),"")</f>
        <v/>
      </c>
      <c r="HC349" s="145" t="str">
        <f>IFERROR(TRUNC(VLOOKUP($E349,'Container Panel'!$B$41:$Z$100,$D349,0)/(VLOOKUP(HC$276,UI!$A$12:$O$51,VLOOKUP(HC$277,$B$276:$C$278,2,0),0)/1000)),"")</f>
        <v/>
      </c>
      <c r="HD349" s="145" t="str">
        <f>IFERROR(TRUNC(VLOOKUP($E349,'Container Panel'!$B$41:$Z$100,$D349,0)/(VLOOKUP(HD$276,UI!$A$12:$O$51,VLOOKUP(HD$277,$B$276:$C$278,2,0),0)/1000)),"")</f>
        <v/>
      </c>
      <c r="HE349" s="145" t="str">
        <f>IFERROR(TRUNC(VLOOKUP($E349,'Container Panel'!$B$41:$Z$100,$D349,0)/(VLOOKUP(HE$276,UI!$A$12:$O$51,VLOOKUP(HE$277,$B$276:$C$278,2,0),0)/1000)),"")</f>
        <v/>
      </c>
      <c r="HF349" s="145" t="str">
        <f>IFERROR(TRUNC(VLOOKUP($E349,'Container Panel'!$B$41:$Z$100,$D349,0)/(VLOOKUP(HF$276,UI!$A$12:$O$51,VLOOKUP(HF$277,$B$276:$C$278,2,0),0)/1000)),"")</f>
        <v/>
      </c>
      <c r="HG349" s="145" t="str">
        <f>IFERROR(TRUNC(VLOOKUP($E349,'Container Panel'!$B$41:$Z$100,$D349,0)/(VLOOKUP(HG$276,UI!$A$12:$O$51,VLOOKUP(HG$277,$B$276:$C$278,2,0),0)/1000)),"")</f>
        <v/>
      </c>
      <c r="HH349" s="145" t="str">
        <f>IFERROR(TRUNC(VLOOKUP($E349,'Container Panel'!$B$41:$Z$100,$D349,0)/(VLOOKUP(HH$276,UI!$A$12:$O$51,VLOOKUP(HH$277,$B$276:$C$278,2,0),0)/1000)),"")</f>
        <v/>
      </c>
      <c r="HI349" s="145" t="str">
        <f>IFERROR(TRUNC(VLOOKUP($E349,'Container Panel'!$B$41:$Z$100,$D349,0)/(VLOOKUP(HI$276,UI!$A$12:$O$51,VLOOKUP(HI$277,$B$276:$C$278,2,0),0)/1000)),"")</f>
        <v/>
      </c>
      <c r="HJ349" s="145" t="str">
        <f>IFERROR(TRUNC(VLOOKUP($E349,'Container Panel'!$B$41:$Z$100,$D349,0)/(VLOOKUP(HJ$276,UI!$A$12:$O$51,VLOOKUP(HJ$277,$B$276:$C$278,2,0),0)/1000)),"")</f>
        <v/>
      </c>
      <c r="HK349" s="145" t="str">
        <f>IFERROR(TRUNC(VLOOKUP($E349,'Container Panel'!$B$41:$Z$100,$D349,0)/(VLOOKUP(HK$276,UI!$A$12:$O$51,VLOOKUP(HK$277,$B$276:$C$278,2,0),0)/1000)),"")</f>
        <v/>
      </c>
      <c r="HL349" s="145" t="str">
        <f>IFERROR(TRUNC(VLOOKUP($E349,'Container Panel'!$B$41:$Z$100,$D349,0)/(VLOOKUP(HL$276,UI!$A$12:$O$51,VLOOKUP(HL$277,$B$276:$C$278,2,0),0)/1000)),"")</f>
        <v/>
      </c>
      <c r="HM349" s="145" t="str">
        <f>IFERROR(TRUNC(VLOOKUP($E349,'Container Panel'!$B$41:$Z$100,$D349,0)/(VLOOKUP(HM$276,UI!$A$12:$O$51,VLOOKUP(HM$277,$B$276:$C$278,2,0),0)/1000)),"")</f>
        <v/>
      </c>
      <c r="HN349" s="145" t="str">
        <f>IFERROR(TRUNC(VLOOKUP($E349,'Container Panel'!$B$41:$Z$100,$D349,0)/(VLOOKUP(HN$276,UI!$A$12:$O$51,VLOOKUP(HN$277,$B$276:$C$278,2,0),0)/1000)),"")</f>
        <v/>
      </c>
      <c r="HO349" s="145" t="str">
        <f>IFERROR(TRUNC(VLOOKUP($E349,'Container Panel'!$B$41:$Z$100,$D349,0)/(VLOOKUP(HO$276,UI!$A$12:$O$51,VLOOKUP(HO$277,$B$276:$C$278,2,0),0)/1000)),"")</f>
        <v/>
      </c>
      <c r="HP349" s="145" t="str">
        <f>IFERROR(TRUNC(VLOOKUP($E349,'Container Panel'!$B$41:$Z$100,$D349,0)/(VLOOKUP(HP$276,UI!$A$12:$O$51,VLOOKUP(HP$277,$B$276:$C$278,2,0),0)/1000)),"")</f>
        <v/>
      </c>
      <c r="HQ349" s="145" t="str">
        <f>IFERROR(TRUNC(VLOOKUP($E349,'Container Panel'!$B$41:$Z$100,$D349,0)/(VLOOKUP(HQ$276,UI!$A$12:$O$51,VLOOKUP(HQ$277,$B$276:$C$278,2,0),0)/1000)),"")</f>
        <v/>
      </c>
      <c r="HR349" s="145" t="str">
        <f>IFERROR(TRUNC(VLOOKUP($E349,'Container Panel'!$B$41:$Z$100,$D349,0)/(VLOOKUP(HR$276,UI!$A$12:$O$51,VLOOKUP(HR$277,$B$276:$C$278,2,0),0)/1000)),"")</f>
        <v/>
      </c>
      <c r="HS349" s="145" t="str">
        <f>IFERROR(TRUNC(VLOOKUP($E349,'Container Panel'!$B$41:$Z$100,$D349,0)/(VLOOKUP(HS$276,UI!$A$12:$O$51,VLOOKUP(HS$277,$B$276:$C$278,2,0),0)/1000)),"")</f>
        <v/>
      </c>
      <c r="HT349" s="145" t="str">
        <f>IFERROR(TRUNC(VLOOKUP($E349,'Container Panel'!$B$41:$Z$100,$D349,0)/(VLOOKUP(HT$276,UI!$A$12:$O$51,VLOOKUP(HT$277,$B$276:$C$278,2,0),0)/1000)),"")</f>
        <v/>
      </c>
      <c r="HU349" s="145" t="str">
        <f>IFERROR(TRUNC(VLOOKUP($E349,'Container Panel'!$B$41:$Z$100,$D349,0)/(VLOOKUP(HU$276,UI!$A$12:$O$51,VLOOKUP(HU$277,$B$276:$C$278,2,0),0)/1000)),"")</f>
        <v/>
      </c>
      <c r="HV349" s="145" t="str">
        <f>IFERROR(TRUNC(VLOOKUP($E349,'Container Panel'!$B$41:$Z$100,$D349,0)/(VLOOKUP(HV$276,UI!$A$12:$O$51,VLOOKUP(HV$277,$B$276:$C$278,2,0),0)/1000)),"")</f>
        <v/>
      </c>
      <c r="HW349" s="145" t="str">
        <f>IFERROR(TRUNC(VLOOKUP($E349,'Container Panel'!$B$41:$Z$100,$D349,0)/(VLOOKUP(HW$276,UI!$A$12:$O$51,VLOOKUP(HW$277,$B$276:$C$278,2,0),0)/1000)),"")</f>
        <v/>
      </c>
      <c r="HX349" s="145" t="str">
        <f>IFERROR(TRUNC(VLOOKUP($E349,'Container Panel'!$B$41:$Z$100,$D349,0)/(VLOOKUP(HX$276,UI!$A$12:$O$51,VLOOKUP(HX$277,$B$276:$C$278,2,0),0)/1000)),"")</f>
        <v/>
      </c>
      <c r="HY349" s="145" t="str">
        <f>IFERROR(TRUNC(VLOOKUP($E349,'Container Panel'!$B$41:$Z$100,$D349,0)/(VLOOKUP(HY$276,UI!$A$12:$O$51,VLOOKUP(HY$277,$B$276:$C$278,2,0),0)/1000)),"")</f>
        <v/>
      </c>
      <c r="HZ349" s="145" t="str">
        <f>IFERROR(TRUNC(VLOOKUP($E349,'Container Panel'!$B$41:$Z$100,$D349,0)/(VLOOKUP(HZ$276,UI!$A$12:$O$51,VLOOKUP(HZ$277,$B$276:$C$278,2,0),0)/1000)),"")</f>
        <v/>
      </c>
      <c r="IA349" s="145" t="str">
        <f>IFERROR(TRUNC(VLOOKUP($E349,'Container Panel'!$B$41:$Z$100,$D349,0)/(VLOOKUP(IA$276,UI!$A$12:$O$51,VLOOKUP(IA$277,$B$276:$C$278,2,0),0)/1000)),"")</f>
        <v/>
      </c>
      <c r="IB349" s="145" t="str">
        <f>IFERROR(TRUNC(VLOOKUP($E349,'Container Panel'!$B$41:$Z$100,$D349,0)/(VLOOKUP(IB$276,UI!$A$12:$O$51,VLOOKUP(IB$277,$B$276:$C$278,2,0),0)/1000)),"")</f>
        <v/>
      </c>
      <c r="IC349" s="145" t="str">
        <f>IFERROR(TRUNC(VLOOKUP($E349,'Container Panel'!$B$41:$Z$100,$D349,0)/(VLOOKUP(IC$276,UI!$A$12:$O$51,VLOOKUP(IC$277,$B$276:$C$278,2,0),0)/1000)),"")</f>
        <v/>
      </c>
      <c r="ID349" s="145" t="str">
        <f>IFERROR(TRUNC(VLOOKUP($E349,'Container Panel'!$B$41:$Z$100,$D349,0)/(VLOOKUP(ID$276,UI!$A$12:$O$51,VLOOKUP(ID$277,$B$276:$C$278,2,0),0)/1000)),"")</f>
        <v/>
      </c>
      <c r="IE349" s="145" t="str">
        <f>IFERROR(TRUNC(VLOOKUP($E349,'Container Panel'!$B$41:$Z$100,$D349,0)/(VLOOKUP(IE$276,UI!$A$12:$O$51,VLOOKUP(IE$277,$B$276:$C$278,2,0),0)/1000)),"")</f>
        <v/>
      </c>
      <c r="IF349" s="145" t="str">
        <f>IFERROR(TRUNC(VLOOKUP($E349,'Container Panel'!$B$41:$Z$100,$D349,0)/(VLOOKUP(IF$276,UI!$A$12:$O$51,VLOOKUP(IF$277,$B$276:$C$278,2,0),0)/1000)),"")</f>
        <v/>
      </c>
      <c r="IG349" s="145" t="str">
        <f>IFERROR(TRUNC(VLOOKUP($E349,'Container Panel'!$B$41:$Z$100,$D349,0)/(VLOOKUP(IG$276,UI!$A$12:$O$51,VLOOKUP(IG$277,$B$276:$C$278,2,0),0)/1000)),"")</f>
        <v/>
      </c>
      <c r="IH349" s="145" t="str">
        <f>IFERROR(TRUNC(VLOOKUP($E349,'Container Panel'!$B$41:$Z$100,$D349,0)/(VLOOKUP(IH$276,UI!$A$12:$O$51,VLOOKUP(IH$277,$B$276:$C$278,2,0),0)/1000)),"")</f>
        <v/>
      </c>
      <c r="II349" s="145" t="str">
        <f>IFERROR(TRUNC(VLOOKUP($E349,'Container Panel'!$B$41:$Z$100,$D349,0)/(VLOOKUP(II$276,UI!$A$12:$O$51,VLOOKUP(II$277,$B$276:$C$278,2,0),0)/1000)),"")</f>
        <v/>
      </c>
      <c r="IJ349" s="145" t="str">
        <f>IFERROR(TRUNC(VLOOKUP($E349,'Container Panel'!$B$41:$Z$100,$D349,0)/(VLOOKUP(IJ$276,UI!$A$12:$O$51,VLOOKUP(IJ$277,$B$276:$C$278,2,0),0)/1000)),"")</f>
        <v/>
      </c>
      <c r="IK349" s="145" t="str">
        <f>IFERROR(TRUNC(VLOOKUP($E349,'Container Panel'!$B$41:$Z$100,$D349,0)/(VLOOKUP(IK$276,UI!$A$12:$O$51,VLOOKUP(IK$277,$B$276:$C$278,2,0),0)/1000)),"")</f>
        <v/>
      </c>
      <c r="IL349" s="145" t="str">
        <f>IFERROR(TRUNC(VLOOKUP($E349,'Container Panel'!$B$41:$Z$100,$D349,0)/(VLOOKUP(IL$276,UI!$A$12:$O$51,VLOOKUP(IL$277,$B$276:$C$278,2,0),0)/1000)),"")</f>
        <v/>
      </c>
    </row>
    <row r="350" spans="2:246">
      <c r="B350" s="74">
        <v>70</v>
      </c>
      <c r="C350" s="74">
        <f t="shared" si="195"/>
        <v>24</v>
      </c>
      <c r="D350" s="163">
        <f>MOD(B350,3)+'Container Panel'!$Q$38</f>
        <v>17</v>
      </c>
      <c r="E350" s="143">
        <f t="shared" si="194"/>
        <v>0</v>
      </c>
      <c r="F350" s="144" t="s">
        <v>76</v>
      </c>
      <c r="G350" s="145" t="str">
        <f>IFERROR(TRUNC(VLOOKUP($E350,'Container Panel'!$B$41:$Z$100,$D350,0)/(VLOOKUP(G$276,UI!$A$12:$O$51,VLOOKUP(G$278,$B$276:$C$278,2,0),0)/1000)),"")</f>
        <v/>
      </c>
      <c r="H350" s="145" t="str">
        <f>IFERROR(TRUNC(VLOOKUP($E350,'Container Panel'!$B$41:$Z$100,$D350,0)/(VLOOKUP(H$276,UI!$A$12:$O$51,VLOOKUP(H$278,$B$276:$C$278,2,0),0)/1000)),"")</f>
        <v/>
      </c>
      <c r="I350" s="145" t="str">
        <f>IFERROR(TRUNC(VLOOKUP($E350,'Container Panel'!$B$41:$Z$100,$D350,0)/(VLOOKUP(I$276,UI!$A$12:$O$51,VLOOKUP(I$278,$B$276:$C$278,2,0),0)/1000)),"")</f>
        <v/>
      </c>
      <c r="J350" s="145" t="str">
        <f>IFERROR(TRUNC(VLOOKUP($E350,'Container Panel'!$B$41:$Z$100,$D350,0)/(VLOOKUP(J$276,UI!$A$12:$O$51,VLOOKUP(J$278,$B$276:$C$278,2,0),0)/1000)),"")</f>
        <v/>
      </c>
      <c r="K350" s="145" t="str">
        <f>IFERROR(TRUNC(VLOOKUP($E350,'Container Panel'!$B$41:$Z$100,$D350,0)/(VLOOKUP(K$276,UI!$A$12:$O$51,VLOOKUP(K$278,$B$276:$C$278,2,0),0)/1000)),"")</f>
        <v/>
      </c>
      <c r="L350" s="145" t="str">
        <f>IFERROR(TRUNC(VLOOKUP($E350,'Container Panel'!$B$41:$Z$100,$D350,0)/(VLOOKUP(L$276,UI!$A$12:$O$51,VLOOKUP(L$278,$B$276:$C$278,2,0),0)/1000)),"")</f>
        <v/>
      </c>
      <c r="M350" s="145" t="str">
        <f>IFERROR(TRUNC(VLOOKUP($E350,'Container Panel'!$B$41:$Z$100,$D350,0)/(VLOOKUP(M$276,UI!$A$12:$O$51,VLOOKUP(M$278,$B$276:$C$278,2,0),0)/1000)),"")</f>
        <v/>
      </c>
      <c r="N350" s="145" t="str">
        <f>IFERROR(TRUNC(VLOOKUP($E350,'Container Panel'!$B$41:$Z$100,$D350,0)/(VLOOKUP(N$276,UI!$A$12:$O$51,VLOOKUP(N$278,$B$276:$C$278,2,0),0)/1000)),"")</f>
        <v/>
      </c>
      <c r="O350" s="145" t="str">
        <f>IFERROR(TRUNC(VLOOKUP($E350,'Container Panel'!$B$41:$Z$100,$D350,0)/(VLOOKUP(O$276,UI!$A$12:$O$51,VLOOKUP(O$278,$B$276:$C$278,2,0),0)/1000)),"")</f>
        <v/>
      </c>
      <c r="P350" s="145" t="str">
        <f>IFERROR(TRUNC(VLOOKUP($E350,'Container Panel'!$B$41:$Z$100,$D350,0)/(VLOOKUP(P$276,UI!$A$12:$O$51,VLOOKUP(P$278,$B$276:$C$278,2,0),0)/1000)),"")</f>
        <v/>
      </c>
      <c r="Q350" s="145" t="str">
        <f>IFERROR(TRUNC(VLOOKUP($E350,'Container Panel'!$B$41:$Z$100,$D350,0)/(VLOOKUP(Q$276,UI!$A$12:$O$51,VLOOKUP(Q$278,$B$276:$C$278,2,0),0)/1000)),"")</f>
        <v/>
      </c>
      <c r="R350" s="145" t="str">
        <f>IFERROR(TRUNC(VLOOKUP($E350,'Container Panel'!$B$41:$Z$100,$D350,0)/(VLOOKUP(R$276,UI!$A$12:$O$51,VLOOKUP(R$278,$B$276:$C$278,2,0),0)/1000)),"")</f>
        <v/>
      </c>
      <c r="S350" s="145" t="str">
        <f>IFERROR(TRUNC(VLOOKUP($E350,'Container Panel'!$B$41:$Z$100,$D350,0)/(VLOOKUP(S$276,UI!$A$12:$O$51,VLOOKUP(S$278,$B$276:$C$278,2,0),0)/1000)),"")</f>
        <v/>
      </c>
      <c r="T350" s="145" t="str">
        <f>IFERROR(TRUNC(VLOOKUP($E350,'Container Panel'!$B$41:$Z$100,$D350,0)/(VLOOKUP(T$276,UI!$A$12:$O$51,VLOOKUP(T$278,$B$276:$C$278,2,0),0)/1000)),"")</f>
        <v/>
      </c>
      <c r="U350" s="145" t="str">
        <f>IFERROR(TRUNC(VLOOKUP($E350,'Container Panel'!$B$41:$Z$100,$D350,0)/(VLOOKUP(U$276,UI!$A$12:$O$51,VLOOKUP(U$278,$B$276:$C$278,2,0),0)/1000)),"")</f>
        <v/>
      </c>
      <c r="V350" s="145" t="str">
        <f>IFERROR(TRUNC(VLOOKUP($E350,'Container Panel'!$B$41:$Z$100,$D350,0)/(VLOOKUP(V$276,UI!$A$12:$O$51,VLOOKUP(V$278,$B$276:$C$278,2,0),0)/1000)),"")</f>
        <v/>
      </c>
      <c r="W350" s="145" t="str">
        <f>IFERROR(TRUNC(VLOOKUP($E350,'Container Panel'!$B$41:$Z$100,$D350,0)/(VLOOKUP(W$276,UI!$A$12:$O$51,VLOOKUP(W$278,$B$276:$C$278,2,0),0)/1000)),"")</f>
        <v/>
      </c>
      <c r="X350" s="145" t="str">
        <f>IFERROR(TRUNC(VLOOKUP($E350,'Container Panel'!$B$41:$Z$100,$D350,0)/(VLOOKUP(X$276,UI!$A$12:$O$51,VLOOKUP(X$278,$B$276:$C$278,2,0),0)/1000)),"")</f>
        <v/>
      </c>
      <c r="Y350" s="145" t="str">
        <f>IFERROR(TRUNC(VLOOKUP($E350,'Container Panel'!$B$41:$Z$100,$D350,0)/(VLOOKUP(Y$276,UI!$A$12:$O$51,VLOOKUP(Y$278,$B$276:$C$278,2,0),0)/1000)),"")</f>
        <v/>
      </c>
      <c r="Z350" s="145" t="str">
        <f>IFERROR(TRUNC(VLOOKUP($E350,'Container Panel'!$B$41:$Z$100,$D350,0)/(VLOOKUP(Z$276,UI!$A$12:$O$51,VLOOKUP(Z$278,$B$276:$C$278,2,0),0)/1000)),"")</f>
        <v/>
      </c>
      <c r="AA350" s="145" t="str">
        <f>IFERROR(TRUNC(VLOOKUP($E350,'Container Panel'!$B$41:$Z$100,$D350,0)/(VLOOKUP(AA$276,UI!$A$12:$O$51,VLOOKUP(AA$278,$B$276:$C$278,2,0),0)/1000)),"")</f>
        <v/>
      </c>
      <c r="AB350" s="145" t="str">
        <f>IFERROR(TRUNC(VLOOKUP($E350,'Container Panel'!$B$41:$Z$100,$D350,0)/(VLOOKUP(AB$276,UI!$A$12:$O$51,VLOOKUP(AB$278,$B$276:$C$278,2,0),0)/1000)),"")</f>
        <v/>
      </c>
      <c r="AC350" s="145" t="str">
        <f>IFERROR(TRUNC(VLOOKUP($E350,'Container Panel'!$B$41:$Z$100,$D350,0)/(VLOOKUP(AC$276,UI!$A$12:$O$51,VLOOKUP(AC$278,$B$276:$C$278,2,0),0)/1000)),"")</f>
        <v/>
      </c>
      <c r="AD350" s="145" t="str">
        <f>IFERROR(TRUNC(VLOOKUP($E350,'Container Panel'!$B$41:$Z$100,$D350,0)/(VLOOKUP(AD$276,UI!$A$12:$O$51,VLOOKUP(AD$278,$B$276:$C$278,2,0),0)/1000)),"")</f>
        <v/>
      </c>
      <c r="AE350" s="145" t="str">
        <f>IFERROR(TRUNC(VLOOKUP($E350,'Container Panel'!$B$41:$Z$100,$D350,0)/(VLOOKUP(AE$276,UI!$A$12:$O$51,VLOOKUP(AE$278,$B$276:$C$278,2,0),0)/1000)),"")</f>
        <v/>
      </c>
      <c r="AF350" s="145" t="str">
        <f>IFERROR(TRUNC(VLOOKUP($E350,'Container Panel'!$B$41:$Z$100,$D350,0)/(VLOOKUP(AF$276,UI!$A$12:$O$51,VLOOKUP(AF$278,$B$276:$C$278,2,0),0)/1000)),"")</f>
        <v/>
      </c>
      <c r="AG350" s="145" t="str">
        <f>IFERROR(TRUNC(VLOOKUP($E350,'Container Panel'!$B$41:$Z$100,$D350,0)/(VLOOKUP(AG$276,UI!$A$12:$O$51,VLOOKUP(AG$278,$B$276:$C$278,2,0),0)/1000)),"")</f>
        <v/>
      </c>
      <c r="AH350" s="145" t="str">
        <f>IFERROR(TRUNC(VLOOKUP($E350,'Container Panel'!$B$41:$Z$100,$D350,0)/(VLOOKUP(AH$276,UI!$A$12:$O$51,VLOOKUP(AH$278,$B$276:$C$278,2,0),0)/1000)),"")</f>
        <v/>
      </c>
      <c r="AI350" s="145" t="str">
        <f>IFERROR(TRUNC(VLOOKUP($E350,'Container Panel'!$B$41:$Z$100,$D350,0)/(VLOOKUP(AI$276,UI!$A$12:$O$51,VLOOKUP(AI$278,$B$276:$C$278,2,0),0)/1000)),"")</f>
        <v/>
      </c>
      <c r="AJ350" s="145" t="str">
        <f>IFERROR(TRUNC(VLOOKUP($E350,'Container Panel'!$B$41:$Z$100,$D350,0)/(VLOOKUP(AJ$276,UI!$A$12:$O$51,VLOOKUP(AJ$278,$B$276:$C$278,2,0),0)/1000)),"")</f>
        <v/>
      </c>
      <c r="AK350" s="145" t="str">
        <f>IFERROR(TRUNC(VLOOKUP($E350,'Container Panel'!$B$41:$Z$100,$D350,0)/(VLOOKUP(AK$276,UI!$A$12:$O$51,VLOOKUP(AK$278,$B$276:$C$278,2,0),0)/1000)),"")</f>
        <v/>
      </c>
      <c r="AL350" s="145" t="str">
        <f>IFERROR(TRUNC(VLOOKUP($E350,'Container Panel'!$B$41:$Z$100,$D350,0)/(VLOOKUP(AL$276,UI!$A$12:$O$51,VLOOKUP(AL$278,$B$276:$C$278,2,0),0)/1000)),"")</f>
        <v/>
      </c>
      <c r="AM350" s="145" t="str">
        <f>IFERROR(TRUNC(VLOOKUP($E350,'Container Panel'!$B$41:$Z$100,$D350,0)/(VLOOKUP(AM$276,UI!$A$12:$O$51,VLOOKUP(AM$278,$B$276:$C$278,2,0),0)/1000)),"")</f>
        <v/>
      </c>
      <c r="AN350" s="145" t="str">
        <f>IFERROR(TRUNC(VLOOKUP($E350,'Container Panel'!$B$41:$Z$100,$D350,0)/(VLOOKUP(AN$276,UI!$A$12:$O$51,VLOOKUP(AN$278,$B$276:$C$278,2,0),0)/1000)),"")</f>
        <v/>
      </c>
      <c r="AO350" s="145" t="str">
        <f>IFERROR(TRUNC(VLOOKUP($E350,'Container Panel'!$B$41:$Z$100,$D350,0)/(VLOOKUP(AO$276,UI!$A$12:$O$51,VLOOKUP(AO$278,$B$276:$C$278,2,0),0)/1000)),"")</f>
        <v/>
      </c>
      <c r="AP350" s="145" t="str">
        <f>IFERROR(TRUNC(VLOOKUP($E350,'Container Panel'!$B$41:$Z$100,$D350,0)/(VLOOKUP(AP$276,UI!$A$12:$O$51,VLOOKUP(AP$278,$B$276:$C$278,2,0),0)/1000)),"")</f>
        <v/>
      </c>
      <c r="AQ350" s="145" t="str">
        <f>IFERROR(TRUNC(VLOOKUP($E350,'Container Panel'!$B$41:$Z$100,$D350,0)/(VLOOKUP(AQ$276,UI!$A$12:$O$51,VLOOKUP(AQ$278,$B$276:$C$278,2,0),0)/1000)),"")</f>
        <v/>
      </c>
      <c r="AR350" s="145" t="str">
        <f>IFERROR(TRUNC(VLOOKUP($E350,'Container Panel'!$B$41:$Z$100,$D350,0)/(VLOOKUP(AR$276,UI!$A$12:$O$51,VLOOKUP(AR$278,$B$276:$C$278,2,0),0)/1000)),"")</f>
        <v/>
      </c>
      <c r="AS350" s="145" t="str">
        <f>IFERROR(TRUNC(VLOOKUP($E350,'Container Panel'!$B$41:$Z$100,$D350,0)/(VLOOKUP(AS$276,UI!$A$12:$O$51,VLOOKUP(AS$278,$B$276:$C$278,2,0),0)/1000)),"")</f>
        <v/>
      </c>
      <c r="AT350" s="145" t="str">
        <f>IFERROR(TRUNC(VLOOKUP($E350,'Container Panel'!$B$41:$Z$100,$D350,0)/(VLOOKUP(AT$276,UI!$A$12:$O$51,VLOOKUP(AT$278,$B$276:$C$278,2,0),0)/1000)),"")</f>
        <v/>
      </c>
      <c r="AU350" s="145" t="str">
        <f>IFERROR(TRUNC(VLOOKUP($E350,'Container Panel'!$B$41:$Z$100,$D350,0)/(VLOOKUP(AU$276,UI!$A$12:$O$51,VLOOKUP(AU$278,$B$276:$C$278,2,0),0)/1000)),"")</f>
        <v/>
      </c>
      <c r="AV350" s="145" t="str">
        <f>IFERROR(TRUNC(VLOOKUP($E350,'Container Panel'!$B$41:$Z$100,$D350,0)/(VLOOKUP(AV$276,UI!$A$12:$O$51,VLOOKUP(AV$278,$B$276:$C$278,2,0),0)/1000)),"")</f>
        <v/>
      </c>
      <c r="AW350" s="145" t="str">
        <f>IFERROR(TRUNC(VLOOKUP($E350,'Container Panel'!$B$41:$Z$100,$D350,0)/(VLOOKUP(AW$276,UI!$A$12:$O$51,VLOOKUP(AW$278,$B$276:$C$278,2,0),0)/1000)),"")</f>
        <v/>
      </c>
      <c r="AX350" s="145" t="str">
        <f>IFERROR(TRUNC(VLOOKUP($E350,'Container Panel'!$B$41:$Z$100,$D350,0)/(VLOOKUP(AX$276,UI!$A$12:$O$51,VLOOKUP(AX$278,$B$276:$C$278,2,0),0)/1000)),"")</f>
        <v/>
      </c>
      <c r="AY350" s="145" t="str">
        <f>IFERROR(TRUNC(VLOOKUP($E350,'Container Panel'!$B$41:$Z$100,$D350,0)/(VLOOKUP(AY$276,UI!$A$12:$O$51,VLOOKUP(AY$278,$B$276:$C$278,2,0),0)/1000)),"")</f>
        <v/>
      </c>
      <c r="AZ350" s="145" t="str">
        <f>IFERROR(TRUNC(VLOOKUP($E350,'Container Panel'!$B$41:$Z$100,$D350,0)/(VLOOKUP(AZ$276,UI!$A$12:$O$51,VLOOKUP(AZ$278,$B$276:$C$278,2,0),0)/1000)),"")</f>
        <v/>
      </c>
      <c r="BA350" s="145" t="str">
        <f>IFERROR(TRUNC(VLOOKUP($E350,'Container Panel'!$B$41:$Z$100,$D350,0)/(VLOOKUP(BA$276,UI!$A$12:$O$51,VLOOKUP(BA$278,$B$276:$C$278,2,0),0)/1000)),"")</f>
        <v/>
      </c>
      <c r="BB350" s="145" t="str">
        <f>IFERROR(TRUNC(VLOOKUP($E350,'Container Panel'!$B$41:$Z$100,$D350,0)/(VLOOKUP(BB$276,UI!$A$12:$O$51,VLOOKUP(BB$278,$B$276:$C$278,2,0),0)/1000)),"")</f>
        <v/>
      </c>
      <c r="BC350" s="145" t="str">
        <f>IFERROR(TRUNC(VLOOKUP($E350,'Container Panel'!$B$41:$Z$100,$D350,0)/(VLOOKUP(BC$276,UI!$A$12:$O$51,VLOOKUP(BC$278,$B$276:$C$278,2,0),0)/1000)),"")</f>
        <v/>
      </c>
      <c r="BD350" s="145" t="str">
        <f>IFERROR(TRUNC(VLOOKUP($E350,'Container Panel'!$B$41:$Z$100,$D350,0)/(VLOOKUP(BD$276,UI!$A$12:$O$51,VLOOKUP(BD$278,$B$276:$C$278,2,0),0)/1000)),"")</f>
        <v/>
      </c>
      <c r="BE350" s="145" t="str">
        <f>IFERROR(TRUNC(VLOOKUP($E350,'Container Panel'!$B$41:$Z$100,$D350,0)/(VLOOKUP(BE$276,UI!$A$12:$O$51,VLOOKUP(BE$278,$B$276:$C$278,2,0),0)/1000)),"")</f>
        <v/>
      </c>
      <c r="BF350" s="145" t="str">
        <f>IFERROR(TRUNC(VLOOKUP($E350,'Container Panel'!$B$41:$Z$100,$D350,0)/(VLOOKUP(BF$276,UI!$A$12:$O$51,VLOOKUP(BF$278,$B$276:$C$278,2,0),0)/1000)),"")</f>
        <v/>
      </c>
      <c r="BG350" s="145" t="str">
        <f>IFERROR(TRUNC(VLOOKUP($E350,'Container Panel'!$B$41:$Z$100,$D350,0)/(VLOOKUP(BG$276,UI!$A$12:$O$51,VLOOKUP(BG$278,$B$276:$C$278,2,0),0)/1000)),"")</f>
        <v/>
      </c>
      <c r="BH350" s="145" t="str">
        <f>IFERROR(TRUNC(VLOOKUP($E350,'Container Panel'!$B$41:$Z$100,$D350,0)/(VLOOKUP(BH$276,UI!$A$12:$O$51,VLOOKUP(BH$278,$B$276:$C$278,2,0),0)/1000)),"")</f>
        <v/>
      </c>
      <c r="BI350" s="145" t="str">
        <f>IFERROR(TRUNC(VLOOKUP($E350,'Container Panel'!$B$41:$Z$100,$D350,0)/(VLOOKUP(BI$276,UI!$A$12:$O$51,VLOOKUP(BI$278,$B$276:$C$278,2,0),0)/1000)),"")</f>
        <v/>
      </c>
      <c r="BJ350" s="145" t="str">
        <f>IFERROR(TRUNC(VLOOKUP($E350,'Container Panel'!$B$41:$Z$100,$D350,0)/(VLOOKUP(BJ$276,UI!$A$12:$O$51,VLOOKUP(BJ$278,$B$276:$C$278,2,0),0)/1000)),"")</f>
        <v/>
      </c>
      <c r="BK350" s="145" t="str">
        <f>IFERROR(TRUNC(VLOOKUP($E350,'Container Panel'!$B$41:$Z$100,$D350,0)/(VLOOKUP(BK$276,UI!$A$12:$O$51,VLOOKUP(BK$278,$B$276:$C$278,2,0),0)/1000)),"")</f>
        <v/>
      </c>
      <c r="BL350" s="145" t="str">
        <f>IFERROR(TRUNC(VLOOKUP($E350,'Container Panel'!$B$41:$Z$100,$D350,0)/(VLOOKUP(BL$276,UI!$A$12:$O$51,VLOOKUP(BL$278,$B$276:$C$278,2,0),0)/1000)),"")</f>
        <v/>
      </c>
      <c r="BM350" s="145" t="str">
        <f>IFERROR(TRUNC(VLOOKUP($E350,'Container Panel'!$B$41:$Z$100,$D350,0)/(VLOOKUP(BM$276,UI!$A$12:$O$51,VLOOKUP(BM$278,$B$276:$C$278,2,0),0)/1000)),"")</f>
        <v/>
      </c>
      <c r="BN350" s="145" t="str">
        <f>IFERROR(TRUNC(VLOOKUP($E350,'Container Panel'!$B$41:$Z$100,$D350,0)/(VLOOKUP(BN$276,UI!$A$12:$O$51,VLOOKUP(BN$278,$B$276:$C$278,2,0),0)/1000)),"")</f>
        <v/>
      </c>
      <c r="BO350" s="145" t="str">
        <f>IFERROR(TRUNC(VLOOKUP($E350,'Container Panel'!$B$41:$Z$100,$D350,0)/(VLOOKUP(BO$276,UI!$A$12:$O$51,VLOOKUP(BO$278,$B$276:$C$278,2,0),0)/1000)),"")</f>
        <v/>
      </c>
      <c r="BP350" s="145" t="str">
        <f>IFERROR(TRUNC(VLOOKUP($E350,'Container Panel'!$B$41:$Z$100,$D350,0)/(VLOOKUP(BP$276,UI!$A$12:$O$51,VLOOKUP(BP$278,$B$276:$C$278,2,0),0)/1000)),"")</f>
        <v/>
      </c>
      <c r="BQ350" s="145" t="str">
        <f>IFERROR(TRUNC(VLOOKUP($E350,'Container Panel'!$B$41:$Z$100,$D350,0)/(VLOOKUP(BQ$276,UI!$A$12:$O$51,VLOOKUP(BQ$278,$B$276:$C$278,2,0),0)/1000)),"")</f>
        <v/>
      </c>
      <c r="BR350" s="145" t="str">
        <f>IFERROR(TRUNC(VLOOKUP($E350,'Container Panel'!$B$41:$Z$100,$D350,0)/(VLOOKUP(BR$276,UI!$A$12:$O$51,VLOOKUP(BR$278,$B$276:$C$278,2,0),0)/1000)),"")</f>
        <v/>
      </c>
      <c r="BS350" s="145" t="str">
        <f>IFERROR(TRUNC(VLOOKUP($E350,'Container Panel'!$B$41:$Z$100,$D350,0)/(VLOOKUP(BS$276,UI!$A$12:$O$51,VLOOKUP(BS$278,$B$276:$C$278,2,0),0)/1000)),"")</f>
        <v/>
      </c>
      <c r="BT350" s="145" t="str">
        <f>IFERROR(TRUNC(VLOOKUP($E350,'Container Panel'!$B$41:$Z$100,$D350,0)/(VLOOKUP(BT$276,UI!$A$12:$O$51,VLOOKUP(BT$278,$B$276:$C$278,2,0),0)/1000)),"")</f>
        <v/>
      </c>
      <c r="BU350" s="145" t="str">
        <f>IFERROR(TRUNC(VLOOKUP($E350,'Container Panel'!$B$41:$Z$100,$D350,0)/(VLOOKUP(BU$276,UI!$A$12:$O$51,VLOOKUP(BU$278,$B$276:$C$278,2,0),0)/1000)),"")</f>
        <v/>
      </c>
      <c r="BV350" s="145" t="str">
        <f>IFERROR(TRUNC(VLOOKUP($E350,'Container Panel'!$B$41:$Z$100,$D350,0)/(VLOOKUP(BV$276,UI!$A$12:$O$51,VLOOKUP(BV$278,$B$276:$C$278,2,0),0)/1000)),"")</f>
        <v/>
      </c>
      <c r="BW350" s="145" t="str">
        <f>IFERROR(TRUNC(VLOOKUP($E350,'Container Panel'!$B$41:$Z$100,$D350,0)/(VLOOKUP(BW$276,UI!$A$12:$O$51,VLOOKUP(BW$278,$B$276:$C$278,2,0),0)/1000)),"")</f>
        <v/>
      </c>
      <c r="BX350" s="145" t="str">
        <f>IFERROR(TRUNC(VLOOKUP($E350,'Container Panel'!$B$41:$Z$100,$D350,0)/(VLOOKUP(BX$276,UI!$A$12:$O$51,VLOOKUP(BX$278,$B$276:$C$278,2,0),0)/1000)),"")</f>
        <v/>
      </c>
      <c r="BY350" s="145" t="str">
        <f>IFERROR(TRUNC(VLOOKUP($E350,'Container Panel'!$B$41:$Z$100,$D350,0)/(VLOOKUP(BY$276,UI!$A$12:$O$51,VLOOKUP(BY$278,$B$276:$C$278,2,0),0)/1000)),"")</f>
        <v/>
      </c>
      <c r="BZ350" s="145" t="str">
        <f>IFERROR(TRUNC(VLOOKUP($E350,'Container Panel'!$B$41:$Z$100,$D350,0)/(VLOOKUP(BZ$276,UI!$A$12:$O$51,VLOOKUP(BZ$278,$B$276:$C$278,2,0),0)/1000)),"")</f>
        <v/>
      </c>
      <c r="CA350" s="145" t="str">
        <f>IFERROR(TRUNC(VLOOKUP($E350,'Container Panel'!$B$41:$Z$100,$D350,0)/(VLOOKUP(CA$276,UI!$A$12:$O$51,VLOOKUP(CA$278,$B$276:$C$278,2,0),0)/1000)),"")</f>
        <v/>
      </c>
      <c r="CB350" s="145" t="str">
        <f>IFERROR(TRUNC(VLOOKUP($E350,'Container Panel'!$B$41:$Z$100,$D350,0)/(VLOOKUP(CB$276,UI!$A$12:$O$51,VLOOKUP(CB$278,$B$276:$C$278,2,0),0)/1000)),"")</f>
        <v/>
      </c>
      <c r="CC350" s="145" t="str">
        <f>IFERROR(TRUNC(VLOOKUP($E350,'Container Panel'!$B$41:$Z$100,$D350,0)/(VLOOKUP(CC$276,UI!$A$12:$O$51,VLOOKUP(CC$278,$B$276:$C$278,2,0),0)/1000)),"")</f>
        <v/>
      </c>
      <c r="CD350" s="145" t="str">
        <f>IFERROR(TRUNC(VLOOKUP($E350,'Container Panel'!$B$41:$Z$100,$D350,0)/(VLOOKUP(CD$276,UI!$A$12:$O$51,VLOOKUP(CD$278,$B$276:$C$278,2,0),0)/1000)),"")</f>
        <v/>
      </c>
      <c r="CE350" s="145" t="str">
        <f>IFERROR(TRUNC(VLOOKUP($E350,'Container Panel'!$B$41:$Z$100,$D350,0)/(VLOOKUP(CE$276,UI!$A$12:$O$51,VLOOKUP(CE$278,$B$276:$C$278,2,0),0)/1000)),"")</f>
        <v/>
      </c>
      <c r="CF350" s="145" t="str">
        <f>IFERROR(TRUNC(VLOOKUP($E350,'Container Panel'!$B$41:$Z$100,$D350,0)/(VLOOKUP(CF$276,UI!$A$12:$O$51,VLOOKUP(CF$278,$B$276:$C$278,2,0),0)/1000)),"")</f>
        <v/>
      </c>
      <c r="CG350" s="145" t="str">
        <f>IFERROR(TRUNC(VLOOKUP($E350,'Container Panel'!$B$41:$Z$100,$D350,0)/(VLOOKUP(CG$276,UI!$A$12:$O$51,VLOOKUP(CG$278,$B$276:$C$278,2,0),0)/1000)),"")</f>
        <v/>
      </c>
      <c r="CH350" s="145" t="str">
        <f>IFERROR(TRUNC(VLOOKUP($E350,'Container Panel'!$B$41:$Z$100,$D350,0)/(VLOOKUP(CH$276,UI!$A$12:$O$51,VLOOKUP(CH$278,$B$276:$C$278,2,0),0)/1000)),"")</f>
        <v/>
      </c>
      <c r="CI350" s="145" t="str">
        <f>IFERROR(TRUNC(VLOOKUP($E350,'Container Panel'!$B$41:$Z$100,$D350,0)/(VLOOKUP(CI$276,UI!$A$12:$O$51,VLOOKUP(CI$278,$B$276:$C$278,2,0),0)/1000)),"")</f>
        <v/>
      </c>
      <c r="CJ350" s="145" t="str">
        <f>IFERROR(TRUNC(VLOOKUP($E350,'Container Panel'!$B$41:$Z$100,$D350,0)/(VLOOKUP(CJ$276,UI!$A$12:$O$51,VLOOKUP(CJ$278,$B$276:$C$278,2,0),0)/1000)),"")</f>
        <v/>
      </c>
      <c r="CK350" s="145" t="str">
        <f>IFERROR(TRUNC(VLOOKUP($E350,'Container Panel'!$B$41:$Z$100,$D350,0)/(VLOOKUP(CK$276,UI!$A$12:$O$51,VLOOKUP(CK$278,$B$276:$C$278,2,0),0)/1000)),"")</f>
        <v/>
      </c>
      <c r="CL350" s="145" t="str">
        <f>IFERROR(TRUNC(VLOOKUP($E350,'Container Panel'!$B$41:$Z$100,$D350,0)/(VLOOKUP(CL$276,UI!$A$12:$O$51,VLOOKUP(CL$278,$B$276:$C$278,2,0),0)/1000)),"")</f>
        <v/>
      </c>
      <c r="CM350" s="145" t="str">
        <f>IFERROR(TRUNC(VLOOKUP($E350,'Container Panel'!$B$41:$Z$100,$D350,0)/(VLOOKUP(CM$276,UI!$A$12:$O$51,VLOOKUP(CM$278,$B$276:$C$278,2,0),0)/1000)),"")</f>
        <v/>
      </c>
      <c r="CN350" s="145" t="str">
        <f>IFERROR(TRUNC(VLOOKUP($E350,'Container Panel'!$B$41:$Z$100,$D350,0)/(VLOOKUP(CN$276,UI!$A$12:$O$51,VLOOKUP(CN$278,$B$276:$C$278,2,0),0)/1000)),"")</f>
        <v/>
      </c>
      <c r="CO350" s="145" t="str">
        <f>IFERROR(TRUNC(VLOOKUP($E350,'Container Panel'!$B$41:$Z$100,$D350,0)/(VLOOKUP(CO$276,UI!$A$12:$O$51,VLOOKUP(CO$278,$B$276:$C$278,2,0),0)/1000)),"")</f>
        <v/>
      </c>
      <c r="CP350" s="145" t="str">
        <f>IFERROR(TRUNC(VLOOKUP($E350,'Container Panel'!$B$41:$Z$100,$D350,0)/(VLOOKUP(CP$276,UI!$A$12:$O$51,VLOOKUP(CP$278,$B$276:$C$278,2,0),0)/1000)),"")</f>
        <v/>
      </c>
      <c r="CQ350" s="145" t="str">
        <f>IFERROR(TRUNC(VLOOKUP($E350,'Container Panel'!$B$41:$Z$100,$D350,0)/(VLOOKUP(CQ$276,UI!$A$12:$O$51,VLOOKUP(CQ$278,$B$276:$C$278,2,0),0)/1000)),"")</f>
        <v/>
      </c>
      <c r="CR350" s="145" t="str">
        <f>IFERROR(TRUNC(VLOOKUP($E350,'Container Panel'!$B$41:$Z$100,$D350,0)/(VLOOKUP(CR$276,UI!$A$12:$O$51,VLOOKUP(CR$278,$B$276:$C$278,2,0),0)/1000)),"")</f>
        <v/>
      </c>
      <c r="CS350" s="145" t="str">
        <f>IFERROR(TRUNC(VLOOKUP($E350,'Container Panel'!$B$41:$Z$100,$D350,0)/(VLOOKUP(CS$276,UI!$A$12:$O$51,VLOOKUP(CS$278,$B$276:$C$278,2,0),0)/1000)),"")</f>
        <v/>
      </c>
      <c r="CT350" s="145" t="str">
        <f>IFERROR(TRUNC(VLOOKUP($E350,'Container Panel'!$B$41:$Z$100,$D350,0)/(VLOOKUP(CT$276,UI!$A$12:$O$51,VLOOKUP(CT$278,$B$276:$C$278,2,0),0)/1000)),"")</f>
        <v/>
      </c>
      <c r="CU350" s="145" t="str">
        <f>IFERROR(TRUNC(VLOOKUP($E350,'Container Panel'!$B$41:$Z$100,$D350,0)/(VLOOKUP(CU$276,UI!$A$12:$O$51,VLOOKUP(CU$278,$B$276:$C$278,2,0),0)/1000)),"")</f>
        <v/>
      </c>
      <c r="CV350" s="145" t="str">
        <f>IFERROR(TRUNC(VLOOKUP($E350,'Container Panel'!$B$41:$Z$100,$D350,0)/(VLOOKUP(CV$276,UI!$A$12:$O$51,VLOOKUP(CV$278,$B$276:$C$278,2,0),0)/1000)),"")</f>
        <v/>
      </c>
      <c r="CW350" s="145" t="str">
        <f>IFERROR(TRUNC(VLOOKUP($E350,'Container Panel'!$B$41:$Z$100,$D350,0)/(VLOOKUP(CW$276,UI!$A$12:$O$51,VLOOKUP(CW$278,$B$276:$C$278,2,0),0)/1000)),"")</f>
        <v/>
      </c>
      <c r="CX350" s="145" t="str">
        <f>IFERROR(TRUNC(VLOOKUP($E350,'Container Panel'!$B$41:$Z$100,$D350,0)/(VLOOKUP(CX$276,UI!$A$12:$O$51,VLOOKUP(CX$278,$B$276:$C$278,2,0),0)/1000)),"")</f>
        <v/>
      </c>
      <c r="CY350" s="145" t="str">
        <f>IFERROR(TRUNC(VLOOKUP($E350,'Container Panel'!$B$41:$Z$100,$D350,0)/(VLOOKUP(CY$276,UI!$A$12:$O$51,VLOOKUP(CY$278,$B$276:$C$278,2,0),0)/1000)),"")</f>
        <v/>
      </c>
      <c r="CZ350" s="145" t="str">
        <f>IFERROR(TRUNC(VLOOKUP($E350,'Container Panel'!$B$41:$Z$100,$D350,0)/(VLOOKUP(CZ$276,UI!$A$12:$O$51,VLOOKUP(CZ$278,$B$276:$C$278,2,0),0)/1000)),"")</f>
        <v/>
      </c>
      <c r="DA350" s="145" t="str">
        <f>IFERROR(TRUNC(VLOOKUP($E350,'Container Panel'!$B$41:$Z$100,$D350,0)/(VLOOKUP(DA$276,UI!$A$12:$O$51,VLOOKUP(DA$278,$B$276:$C$278,2,0),0)/1000)),"")</f>
        <v/>
      </c>
      <c r="DB350" s="145" t="str">
        <f>IFERROR(TRUNC(VLOOKUP($E350,'Container Panel'!$B$41:$Z$100,$D350,0)/(VLOOKUP(DB$276,UI!$A$12:$O$51,VLOOKUP(DB$278,$B$276:$C$278,2,0),0)/1000)),"")</f>
        <v/>
      </c>
      <c r="DC350" s="145" t="str">
        <f>IFERROR(TRUNC(VLOOKUP($E350,'Container Panel'!$B$41:$Z$100,$D350,0)/(VLOOKUP(DC$276,UI!$A$12:$O$51,VLOOKUP(DC$278,$B$276:$C$278,2,0),0)/1000)),"")</f>
        <v/>
      </c>
      <c r="DD350" s="145" t="str">
        <f>IFERROR(TRUNC(VLOOKUP($E350,'Container Panel'!$B$41:$Z$100,$D350,0)/(VLOOKUP(DD$276,UI!$A$12:$O$51,VLOOKUP(DD$278,$B$276:$C$278,2,0),0)/1000)),"")</f>
        <v/>
      </c>
      <c r="DE350" s="145" t="str">
        <f>IFERROR(TRUNC(VLOOKUP($E350,'Container Panel'!$B$41:$Z$100,$D350,0)/(VLOOKUP(DE$276,UI!$A$12:$O$51,VLOOKUP(DE$278,$B$276:$C$278,2,0),0)/1000)),"")</f>
        <v/>
      </c>
      <c r="DF350" s="145" t="str">
        <f>IFERROR(TRUNC(VLOOKUP($E350,'Container Panel'!$B$41:$Z$100,$D350,0)/(VLOOKUP(DF$276,UI!$A$12:$O$51,VLOOKUP(DF$278,$B$276:$C$278,2,0),0)/1000)),"")</f>
        <v/>
      </c>
      <c r="DG350" s="145" t="str">
        <f>IFERROR(TRUNC(VLOOKUP($E350,'Container Panel'!$B$41:$Z$100,$D350,0)/(VLOOKUP(DG$276,UI!$A$12:$O$51,VLOOKUP(DG$278,$B$276:$C$278,2,0),0)/1000)),"")</f>
        <v/>
      </c>
      <c r="DH350" s="145" t="str">
        <f>IFERROR(TRUNC(VLOOKUP($E350,'Container Panel'!$B$41:$Z$100,$D350,0)/(VLOOKUP(DH$276,UI!$A$12:$O$51,VLOOKUP(DH$278,$B$276:$C$278,2,0),0)/1000)),"")</f>
        <v/>
      </c>
      <c r="DI350" s="145" t="str">
        <f>IFERROR(TRUNC(VLOOKUP($E350,'Container Panel'!$B$41:$Z$100,$D350,0)/(VLOOKUP(DI$276,UI!$A$12:$O$51,VLOOKUP(DI$278,$B$276:$C$278,2,0),0)/1000)),"")</f>
        <v/>
      </c>
      <c r="DJ350" s="145" t="str">
        <f>IFERROR(TRUNC(VLOOKUP($E350,'Container Panel'!$B$41:$Z$100,$D350,0)/(VLOOKUP(DJ$276,UI!$A$12:$O$51,VLOOKUP(DJ$278,$B$276:$C$278,2,0),0)/1000)),"")</f>
        <v/>
      </c>
      <c r="DK350" s="145" t="str">
        <f>IFERROR(TRUNC(VLOOKUP($E350,'Container Panel'!$B$41:$Z$100,$D350,0)/(VLOOKUP(DK$276,UI!$A$12:$O$51,VLOOKUP(DK$278,$B$276:$C$278,2,0),0)/1000)),"")</f>
        <v/>
      </c>
      <c r="DL350" s="145" t="str">
        <f>IFERROR(TRUNC(VLOOKUP($E350,'Container Panel'!$B$41:$Z$100,$D350,0)/(VLOOKUP(DL$276,UI!$A$12:$O$51,VLOOKUP(DL$278,$B$276:$C$278,2,0),0)/1000)),"")</f>
        <v/>
      </c>
      <c r="DM350" s="145" t="str">
        <f>IFERROR(TRUNC(VLOOKUP($E350,'Container Panel'!$B$41:$Z$100,$D350,0)/(VLOOKUP(DM$276,UI!$A$12:$O$51,VLOOKUP(DM$278,$B$276:$C$278,2,0),0)/1000)),"")</f>
        <v/>
      </c>
      <c r="DN350" s="145" t="str">
        <f>IFERROR(TRUNC(VLOOKUP($E350,'Container Panel'!$B$41:$Z$100,$D350,0)/(VLOOKUP(DN$276,UI!$A$12:$O$51,VLOOKUP(DN$278,$B$276:$C$278,2,0),0)/1000)),"")</f>
        <v/>
      </c>
      <c r="DO350" s="145" t="str">
        <f>IFERROR(TRUNC(VLOOKUP($E350,'Container Panel'!$B$41:$Z$100,$D350,0)/(VLOOKUP(DO$276,UI!$A$12:$O$51,VLOOKUP(DO$278,$B$276:$C$278,2,0),0)/1000)),"")</f>
        <v/>
      </c>
      <c r="DP350" s="145" t="str">
        <f>IFERROR(TRUNC(VLOOKUP($E350,'Container Panel'!$B$41:$Z$100,$D350,0)/(VLOOKUP(DP$276,UI!$A$12:$O$51,VLOOKUP(DP$278,$B$276:$C$278,2,0),0)/1000)),"")</f>
        <v/>
      </c>
      <c r="DQ350" s="145" t="str">
        <f>IFERROR(TRUNC(VLOOKUP($E350,'Container Panel'!$B$41:$Z$100,$D350,0)/(VLOOKUP(DQ$276,UI!$A$12:$O$51,VLOOKUP(DQ$278,$B$276:$C$278,2,0),0)/1000)),"")</f>
        <v/>
      </c>
      <c r="DR350" s="145" t="str">
        <f>IFERROR(TRUNC(VLOOKUP($E350,'Container Panel'!$B$41:$Z$100,$D350,0)/(VLOOKUP(DR$276,UI!$A$12:$O$51,VLOOKUP(DR$278,$B$276:$C$278,2,0),0)/1000)),"")</f>
        <v/>
      </c>
      <c r="DS350" s="145" t="str">
        <f>IFERROR(TRUNC(VLOOKUP($E350,'Container Panel'!$B$41:$Z$100,$D350,0)/(VLOOKUP(DS$276,UI!$A$12:$O$51,VLOOKUP(DS$278,$B$276:$C$278,2,0),0)/1000)),"")</f>
        <v/>
      </c>
      <c r="DT350" s="145" t="str">
        <f>IFERROR(TRUNC(VLOOKUP($E350,'Container Panel'!$B$41:$Z$100,$D350,0)/(VLOOKUP(DT$276,UI!$A$12:$O$51,VLOOKUP(DT$278,$B$276:$C$278,2,0),0)/1000)),"")</f>
        <v/>
      </c>
      <c r="DU350" s="145" t="str">
        <f>IFERROR(TRUNC(VLOOKUP($E350,'Container Panel'!$B$41:$Z$100,$D350,0)/(VLOOKUP(DU$276,UI!$A$12:$O$51,VLOOKUP(DU$278,$B$276:$C$278,2,0),0)/1000)),"")</f>
        <v/>
      </c>
      <c r="DV350" s="145" t="str">
        <f>IFERROR(TRUNC(VLOOKUP($E350,'Container Panel'!$B$41:$Z$100,$D350,0)/(VLOOKUP(DV$276,UI!$A$12:$O$51,VLOOKUP(DV$278,$B$276:$C$278,2,0),0)/1000)),"")</f>
        <v/>
      </c>
      <c r="DW350" s="145" t="str">
        <f>IFERROR(TRUNC(VLOOKUP($E350,'Container Panel'!$B$41:$Z$100,$D350,0)/(VLOOKUP(DW$276,UI!$A$12:$O$51,VLOOKUP(DW$278,$B$276:$C$278,2,0),0)/1000)),"")</f>
        <v/>
      </c>
      <c r="DX350" s="145" t="str">
        <f>IFERROR(TRUNC(VLOOKUP($E350,'Container Panel'!$B$41:$Z$100,$D350,0)/(VLOOKUP(DX$276,UI!$A$12:$O$51,VLOOKUP(DX$278,$B$276:$C$278,2,0),0)/1000)),"")</f>
        <v/>
      </c>
      <c r="DY350" s="145" t="str">
        <f>IFERROR(TRUNC(VLOOKUP($E350,'Container Panel'!$B$41:$Z$100,$D350,0)/(VLOOKUP(DY$276,UI!$A$12:$O$51,VLOOKUP(DY$278,$B$276:$C$278,2,0),0)/1000)),"")</f>
        <v/>
      </c>
      <c r="DZ350" s="145" t="str">
        <f>IFERROR(TRUNC(VLOOKUP($E350,'Container Panel'!$B$41:$Z$100,$D350,0)/(VLOOKUP(DZ$276,UI!$A$12:$O$51,VLOOKUP(DZ$278,$B$276:$C$278,2,0),0)/1000)),"")</f>
        <v/>
      </c>
      <c r="EA350" s="145" t="str">
        <f>IFERROR(TRUNC(VLOOKUP($E350,'Container Panel'!$B$41:$Z$100,$D350,0)/(VLOOKUP(EA$276,UI!$A$12:$O$51,VLOOKUP(EA$278,$B$276:$C$278,2,0),0)/1000)),"")</f>
        <v/>
      </c>
      <c r="EB350" s="145" t="str">
        <f>IFERROR(TRUNC(VLOOKUP($E350,'Container Panel'!$B$41:$Z$100,$D350,0)/(VLOOKUP(EB$276,UI!$A$12:$O$51,VLOOKUP(EB$278,$B$276:$C$278,2,0),0)/1000)),"")</f>
        <v/>
      </c>
      <c r="EC350" s="145" t="str">
        <f>IFERROR(TRUNC(VLOOKUP($E350,'Container Panel'!$B$41:$Z$100,$D350,0)/(VLOOKUP(EC$276,UI!$A$12:$O$51,VLOOKUP(EC$278,$B$276:$C$278,2,0),0)/1000)),"")</f>
        <v/>
      </c>
      <c r="ED350" s="145" t="str">
        <f>IFERROR(TRUNC(VLOOKUP($E350,'Container Panel'!$B$41:$Z$100,$D350,0)/(VLOOKUP(ED$276,UI!$A$12:$O$51,VLOOKUP(ED$278,$B$276:$C$278,2,0),0)/1000)),"")</f>
        <v/>
      </c>
      <c r="EE350" s="145" t="str">
        <f>IFERROR(TRUNC(VLOOKUP($E350,'Container Panel'!$B$41:$Z$100,$D350,0)/(VLOOKUP(EE$276,UI!$A$12:$O$51,VLOOKUP(EE$278,$B$276:$C$278,2,0),0)/1000)),"")</f>
        <v/>
      </c>
      <c r="EF350" s="145" t="str">
        <f>IFERROR(TRUNC(VLOOKUP($E350,'Container Panel'!$B$41:$Z$100,$D350,0)/(VLOOKUP(EF$276,UI!$A$12:$O$51,VLOOKUP(EF$278,$B$276:$C$278,2,0),0)/1000)),"")</f>
        <v/>
      </c>
      <c r="EG350" s="145" t="str">
        <f>IFERROR(TRUNC(VLOOKUP($E350,'Container Panel'!$B$41:$Z$100,$D350,0)/(VLOOKUP(EG$276,UI!$A$12:$O$51,VLOOKUP(EG$278,$B$276:$C$278,2,0),0)/1000)),"")</f>
        <v/>
      </c>
      <c r="EH350" s="145" t="str">
        <f>IFERROR(TRUNC(VLOOKUP($E350,'Container Panel'!$B$41:$Z$100,$D350,0)/(VLOOKUP(EH$276,UI!$A$12:$O$51,VLOOKUP(EH$278,$B$276:$C$278,2,0),0)/1000)),"")</f>
        <v/>
      </c>
      <c r="EI350" s="145" t="str">
        <f>IFERROR(TRUNC(VLOOKUP($E350,'Container Panel'!$B$41:$Z$100,$D350,0)/(VLOOKUP(EI$276,UI!$A$12:$O$51,VLOOKUP(EI$278,$B$276:$C$278,2,0),0)/1000)),"")</f>
        <v/>
      </c>
      <c r="EJ350" s="145" t="str">
        <f>IFERROR(TRUNC(VLOOKUP($E350,'Container Panel'!$B$41:$Z$100,$D350,0)/(VLOOKUP(EJ$276,UI!$A$12:$O$51,VLOOKUP(EJ$278,$B$276:$C$278,2,0),0)/1000)),"")</f>
        <v/>
      </c>
      <c r="EK350" s="145" t="str">
        <f>IFERROR(TRUNC(VLOOKUP($E350,'Container Panel'!$B$41:$Z$100,$D350,0)/(VLOOKUP(EK$276,UI!$A$12:$O$51,VLOOKUP(EK$278,$B$276:$C$278,2,0),0)/1000)),"")</f>
        <v/>
      </c>
      <c r="EL350" s="145" t="str">
        <f>IFERROR(TRUNC(VLOOKUP($E350,'Container Panel'!$B$41:$Z$100,$D350,0)/(VLOOKUP(EL$276,UI!$A$12:$O$51,VLOOKUP(EL$278,$B$276:$C$278,2,0),0)/1000)),"")</f>
        <v/>
      </c>
      <c r="EM350" s="145" t="str">
        <f>IFERROR(TRUNC(VLOOKUP($E350,'Container Panel'!$B$41:$Z$100,$D350,0)/(VLOOKUP(EM$276,UI!$A$12:$O$51,VLOOKUP(EM$278,$B$276:$C$278,2,0),0)/1000)),"")</f>
        <v/>
      </c>
      <c r="EN350" s="145" t="str">
        <f>IFERROR(TRUNC(VLOOKUP($E350,'Container Panel'!$B$41:$Z$100,$D350,0)/(VLOOKUP(EN$276,UI!$A$12:$O$51,VLOOKUP(EN$278,$B$276:$C$278,2,0),0)/1000)),"")</f>
        <v/>
      </c>
      <c r="EO350" s="145" t="str">
        <f>IFERROR(TRUNC(VLOOKUP($E350,'Container Panel'!$B$41:$Z$100,$D350,0)/(VLOOKUP(EO$276,UI!$A$12:$O$51,VLOOKUP(EO$278,$B$276:$C$278,2,0),0)/1000)),"")</f>
        <v/>
      </c>
      <c r="EP350" s="145" t="str">
        <f>IFERROR(TRUNC(VLOOKUP($E350,'Container Panel'!$B$41:$Z$100,$D350,0)/(VLOOKUP(EP$276,UI!$A$12:$O$51,VLOOKUP(EP$278,$B$276:$C$278,2,0),0)/1000)),"")</f>
        <v/>
      </c>
      <c r="EQ350" s="145" t="str">
        <f>IFERROR(TRUNC(VLOOKUP($E350,'Container Panel'!$B$41:$Z$100,$D350,0)/(VLOOKUP(EQ$276,UI!$A$12:$O$51,VLOOKUP(EQ$278,$B$276:$C$278,2,0),0)/1000)),"")</f>
        <v/>
      </c>
      <c r="ER350" s="145" t="str">
        <f>IFERROR(TRUNC(VLOOKUP($E350,'Container Panel'!$B$41:$Z$100,$D350,0)/(VLOOKUP(ER$276,UI!$A$12:$O$51,VLOOKUP(ER$278,$B$276:$C$278,2,0),0)/1000)),"")</f>
        <v/>
      </c>
      <c r="ES350" s="145" t="str">
        <f>IFERROR(TRUNC(VLOOKUP($E350,'Container Panel'!$B$41:$Z$100,$D350,0)/(VLOOKUP(ES$276,UI!$A$12:$O$51,VLOOKUP(ES$278,$B$276:$C$278,2,0),0)/1000)),"")</f>
        <v/>
      </c>
      <c r="ET350" s="145" t="str">
        <f>IFERROR(TRUNC(VLOOKUP($E350,'Container Panel'!$B$41:$Z$100,$D350,0)/(VLOOKUP(ET$276,UI!$A$12:$O$51,VLOOKUP(ET$278,$B$276:$C$278,2,0),0)/1000)),"")</f>
        <v/>
      </c>
      <c r="EU350" s="145" t="str">
        <f>IFERROR(TRUNC(VLOOKUP($E350,'Container Panel'!$B$41:$Z$100,$D350,0)/(VLOOKUP(EU$276,UI!$A$12:$O$51,VLOOKUP(EU$278,$B$276:$C$278,2,0),0)/1000)),"")</f>
        <v/>
      </c>
      <c r="EV350" s="145" t="str">
        <f>IFERROR(TRUNC(VLOOKUP($E350,'Container Panel'!$B$41:$Z$100,$D350,0)/(VLOOKUP(EV$276,UI!$A$12:$O$51,VLOOKUP(EV$278,$B$276:$C$278,2,0),0)/1000)),"")</f>
        <v/>
      </c>
      <c r="EW350" s="145" t="str">
        <f>IFERROR(TRUNC(VLOOKUP($E350,'Container Panel'!$B$41:$Z$100,$D350,0)/(VLOOKUP(EW$276,UI!$A$12:$O$51,VLOOKUP(EW$278,$B$276:$C$278,2,0),0)/1000)),"")</f>
        <v/>
      </c>
      <c r="EX350" s="145" t="str">
        <f>IFERROR(TRUNC(VLOOKUP($E350,'Container Panel'!$B$41:$Z$100,$D350,0)/(VLOOKUP(EX$276,UI!$A$12:$O$51,VLOOKUP(EX$278,$B$276:$C$278,2,0),0)/1000)),"")</f>
        <v/>
      </c>
      <c r="EY350" s="145" t="str">
        <f>IFERROR(TRUNC(VLOOKUP($E350,'Container Panel'!$B$41:$Z$100,$D350,0)/(VLOOKUP(EY$276,UI!$A$12:$O$51,VLOOKUP(EY$278,$B$276:$C$278,2,0),0)/1000)),"")</f>
        <v/>
      </c>
      <c r="EZ350" s="145" t="str">
        <f>IFERROR(TRUNC(VLOOKUP($E350,'Container Panel'!$B$41:$Z$100,$D350,0)/(VLOOKUP(EZ$276,UI!$A$12:$O$51,VLOOKUP(EZ$278,$B$276:$C$278,2,0),0)/1000)),"")</f>
        <v/>
      </c>
      <c r="FA350" s="145" t="str">
        <f>IFERROR(TRUNC(VLOOKUP($E350,'Container Panel'!$B$41:$Z$100,$D350,0)/(VLOOKUP(FA$276,UI!$A$12:$O$51,VLOOKUP(FA$278,$B$276:$C$278,2,0),0)/1000)),"")</f>
        <v/>
      </c>
      <c r="FB350" s="145" t="str">
        <f>IFERROR(TRUNC(VLOOKUP($E350,'Container Panel'!$B$41:$Z$100,$D350,0)/(VLOOKUP(FB$276,UI!$A$12:$O$51,VLOOKUP(FB$278,$B$276:$C$278,2,0),0)/1000)),"")</f>
        <v/>
      </c>
      <c r="FC350" s="145" t="str">
        <f>IFERROR(TRUNC(VLOOKUP($E350,'Container Panel'!$B$41:$Z$100,$D350,0)/(VLOOKUP(FC$276,UI!$A$12:$O$51,VLOOKUP(FC$278,$B$276:$C$278,2,0),0)/1000)),"")</f>
        <v/>
      </c>
      <c r="FD350" s="145" t="str">
        <f>IFERROR(TRUNC(VLOOKUP($E350,'Container Panel'!$B$41:$Z$100,$D350,0)/(VLOOKUP(FD$276,UI!$A$12:$O$51,VLOOKUP(FD$278,$B$276:$C$278,2,0),0)/1000)),"")</f>
        <v/>
      </c>
      <c r="FE350" s="145" t="str">
        <f>IFERROR(TRUNC(VLOOKUP($E350,'Container Panel'!$B$41:$Z$100,$D350,0)/(VLOOKUP(FE$276,UI!$A$12:$O$51,VLOOKUP(FE$278,$B$276:$C$278,2,0),0)/1000)),"")</f>
        <v/>
      </c>
      <c r="FF350" s="145" t="str">
        <f>IFERROR(TRUNC(VLOOKUP($E350,'Container Panel'!$B$41:$Z$100,$D350,0)/(VLOOKUP(FF$276,UI!$A$12:$O$51,VLOOKUP(FF$278,$B$276:$C$278,2,0),0)/1000)),"")</f>
        <v/>
      </c>
      <c r="FG350" s="145" t="str">
        <f>IFERROR(TRUNC(VLOOKUP($E350,'Container Panel'!$B$41:$Z$100,$D350,0)/(VLOOKUP(FG$276,UI!$A$12:$O$51,VLOOKUP(FG$278,$B$276:$C$278,2,0),0)/1000)),"")</f>
        <v/>
      </c>
      <c r="FH350" s="145" t="str">
        <f>IFERROR(TRUNC(VLOOKUP($E350,'Container Panel'!$B$41:$Z$100,$D350,0)/(VLOOKUP(FH$276,UI!$A$12:$O$51,VLOOKUP(FH$278,$B$276:$C$278,2,0),0)/1000)),"")</f>
        <v/>
      </c>
      <c r="FI350" s="145" t="str">
        <f>IFERROR(TRUNC(VLOOKUP($E350,'Container Panel'!$B$41:$Z$100,$D350,0)/(VLOOKUP(FI$276,UI!$A$12:$O$51,VLOOKUP(FI$278,$B$276:$C$278,2,0),0)/1000)),"")</f>
        <v/>
      </c>
      <c r="FJ350" s="145" t="str">
        <f>IFERROR(TRUNC(VLOOKUP($E350,'Container Panel'!$B$41:$Z$100,$D350,0)/(VLOOKUP(FJ$276,UI!$A$12:$O$51,VLOOKUP(FJ$278,$B$276:$C$278,2,0),0)/1000)),"")</f>
        <v/>
      </c>
      <c r="FK350" s="145" t="str">
        <f>IFERROR(TRUNC(VLOOKUP($E350,'Container Panel'!$B$41:$Z$100,$D350,0)/(VLOOKUP(FK$276,UI!$A$12:$O$51,VLOOKUP(FK$278,$B$276:$C$278,2,0),0)/1000)),"")</f>
        <v/>
      </c>
      <c r="FL350" s="145" t="str">
        <f>IFERROR(TRUNC(VLOOKUP($E350,'Container Panel'!$B$41:$Z$100,$D350,0)/(VLOOKUP(FL$276,UI!$A$12:$O$51,VLOOKUP(FL$278,$B$276:$C$278,2,0),0)/1000)),"")</f>
        <v/>
      </c>
      <c r="FM350" s="145" t="str">
        <f>IFERROR(TRUNC(VLOOKUP($E350,'Container Panel'!$B$41:$Z$100,$D350,0)/(VLOOKUP(FM$276,UI!$A$12:$O$51,VLOOKUP(FM$278,$B$276:$C$278,2,0),0)/1000)),"")</f>
        <v/>
      </c>
      <c r="FN350" s="145" t="str">
        <f>IFERROR(TRUNC(VLOOKUP($E350,'Container Panel'!$B$41:$Z$100,$D350,0)/(VLOOKUP(FN$276,UI!$A$12:$O$51,VLOOKUP(FN$278,$B$276:$C$278,2,0),0)/1000)),"")</f>
        <v/>
      </c>
      <c r="FO350" s="145" t="str">
        <f>IFERROR(TRUNC(VLOOKUP($E350,'Container Panel'!$B$41:$Z$100,$D350,0)/(VLOOKUP(FO$276,UI!$A$12:$O$51,VLOOKUP(FO$278,$B$276:$C$278,2,0),0)/1000)),"")</f>
        <v/>
      </c>
      <c r="FP350" s="145" t="str">
        <f>IFERROR(TRUNC(VLOOKUP($E350,'Container Panel'!$B$41:$Z$100,$D350,0)/(VLOOKUP(FP$276,UI!$A$12:$O$51,VLOOKUP(FP$278,$B$276:$C$278,2,0),0)/1000)),"")</f>
        <v/>
      </c>
      <c r="FQ350" s="145" t="str">
        <f>IFERROR(TRUNC(VLOOKUP($E350,'Container Panel'!$B$41:$Z$100,$D350,0)/(VLOOKUP(FQ$276,UI!$A$12:$O$51,VLOOKUP(FQ$278,$B$276:$C$278,2,0),0)/1000)),"")</f>
        <v/>
      </c>
      <c r="FR350" s="145" t="str">
        <f>IFERROR(TRUNC(VLOOKUP($E350,'Container Panel'!$B$41:$Z$100,$D350,0)/(VLOOKUP(FR$276,UI!$A$12:$O$51,VLOOKUP(FR$278,$B$276:$C$278,2,0),0)/1000)),"")</f>
        <v/>
      </c>
      <c r="FS350" s="145" t="str">
        <f>IFERROR(TRUNC(VLOOKUP($E350,'Container Panel'!$B$41:$Z$100,$D350,0)/(VLOOKUP(FS$276,UI!$A$12:$O$51,VLOOKUP(FS$278,$B$276:$C$278,2,0),0)/1000)),"")</f>
        <v/>
      </c>
      <c r="FT350" s="145" t="str">
        <f>IFERROR(TRUNC(VLOOKUP($E350,'Container Panel'!$B$41:$Z$100,$D350,0)/(VLOOKUP(FT$276,UI!$A$12:$O$51,VLOOKUP(FT$278,$B$276:$C$278,2,0),0)/1000)),"")</f>
        <v/>
      </c>
      <c r="FU350" s="145" t="str">
        <f>IFERROR(TRUNC(VLOOKUP($E350,'Container Panel'!$B$41:$Z$100,$D350,0)/(VLOOKUP(FU$276,UI!$A$12:$O$51,VLOOKUP(FU$278,$B$276:$C$278,2,0),0)/1000)),"")</f>
        <v/>
      </c>
      <c r="FV350" s="145" t="str">
        <f>IFERROR(TRUNC(VLOOKUP($E350,'Container Panel'!$B$41:$Z$100,$D350,0)/(VLOOKUP(FV$276,UI!$A$12:$O$51,VLOOKUP(FV$278,$B$276:$C$278,2,0),0)/1000)),"")</f>
        <v/>
      </c>
      <c r="FW350" s="145" t="str">
        <f>IFERROR(TRUNC(VLOOKUP($E350,'Container Panel'!$B$41:$Z$100,$D350,0)/(VLOOKUP(FW$276,UI!$A$12:$O$51,VLOOKUP(FW$278,$B$276:$C$278,2,0),0)/1000)),"")</f>
        <v/>
      </c>
      <c r="FX350" s="145" t="str">
        <f>IFERROR(TRUNC(VLOOKUP($E350,'Container Panel'!$B$41:$Z$100,$D350,0)/(VLOOKUP(FX$276,UI!$A$12:$O$51,VLOOKUP(FX$278,$B$276:$C$278,2,0),0)/1000)),"")</f>
        <v/>
      </c>
      <c r="FY350" s="145" t="str">
        <f>IFERROR(TRUNC(VLOOKUP($E350,'Container Panel'!$B$41:$Z$100,$D350,0)/(VLOOKUP(FY$276,UI!$A$12:$O$51,VLOOKUP(FY$278,$B$276:$C$278,2,0),0)/1000)),"")</f>
        <v/>
      </c>
      <c r="FZ350" s="145" t="str">
        <f>IFERROR(TRUNC(VLOOKUP($E350,'Container Panel'!$B$41:$Z$100,$D350,0)/(VLOOKUP(FZ$276,UI!$A$12:$O$51,VLOOKUP(FZ$278,$B$276:$C$278,2,0),0)/1000)),"")</f>
        <v/>
      </c>
      <c r="GA350" s="145" t="str">
        <f>IFERROR(TRUNC(VLOOKUP($E350,'Container Panel'!$B$41:$Z$100,$D350,0)/(VLOOKUP(GA$276,UI!$A$12:$O$51,VLOOKUP(GA$278,$B$276:$C$278,2,0),0)/1000)),"")</f>
        <v/>
      </c>
      <c r="GB350" s="145" t="str">
        <f>IFERROR(TRUNC(VLOOKUP($E350,'Container Panel'!$B$41:$Z$100,$D350,0)/(VLOOKUP(GB$276,UI!$A$12:$O$51,VLOOKUP(GB$278,$B$276:$C$278,2,0),0)/1000)),"")</f>
        <v/>
      </c>
      <c r="GC350" s="145" t="str">
        <f>IFERROR(TRUNC(VLOOKUP($E350,'Container Panel'!$B$41:$Z$100,$D350,0)/(VLOOKUP(GC$276,UI!$A$12:$O$51,VLOOKUP(GC$278,$B$276:$C$278,2,0),0)/1000)),"")</f>
        <v/>
      </c>
      <c r="GD350" s="145" t="str">
        <f>IFERROR(TRUNC(VLOOKUP($E350,'Container Panel'!$B$41:$Z$100,$D350,0)/(VLOOKUP(GD$276,UI!$A$12:$O$51,VLOOKUP(GD$278,$B$276:$C$278,2,0),0)/1000)),"")</f>
        <v/>
      </c>
      <c r="GE350" s="145" t="str">
        <f>IFERROR(TRUNC(VLOOKUP($E350,'Container Panel'!$B$41:$Z$100,$D350,0)/(VLOOKUP(GE$276,UI!$A$12:$O$51,VLOOKUP(GE$278,$B$276:$C$278,2,0),0)/1000)),"")</f>
        <v/>
      </c>
      <c r="GF350" s="145" t="str">
        <f>IFERROR(TRUNC(VLOOKUP($E350,'Container Panel'!$B$41:$Z$100,$D350,0)/(VLOOKUP(GF$276,UI!$A$12:$O$51,VLOOKUP(GF$278,$B$276:$C$278,2,0),0)/1000)),"")</f>
        <v/>
      </c>
      <c r="GG350" s="145" t="str">
        <f>IFERROR(TRUNC(VLOOKUP($E350,'Container Panel'!$B$41:$Z$100,$D350,0)/(VLOOKUP(GG$276,UI!$A$12:$O$51,VLOOKUP(GG$278,$B$276:$C$278,2,0),0)/1000)),"")</f>
        <v/>
      </c>
      <c r="GH350" s="145" t="str">
        <f>IFERROR(TRUNC(VLOOKUP($E350,'Container Panel'!$B$41:$Z$100,$D350,0)/(VLOOKUP(GH$276,UI!$A$12:$O$51,VLOOKUP(GH$278,$B$276:$C$278,2,0),0)/1000)),"")</f>
        <v/>
      </c>
      <c r="GI350" s="145" t="str">
        <f>IFERROR(TRUNC(VLOOKUP($E350,'Container Panel'!$B$41:$Z$100,$D350,0)/(VLOOKUP(GI$276,UI!$A$12:$O$51,VLOOKUP(GI$278,$B$276:$C$278,2,0),0)/1000)),"")</f>
        <v/>
      </c>
      <c r="GJ350" s="145" t="str">
        <f>IFERROR(TRUNC(VLOOKUP($E350,'Container Panel'!$B$41:$Z$100,$D350,0)/(VLOOKUP(GJ$276,UI!$A$12:$O$51,VLOOKUP(GJ$278,$B$276:$C$278,2,0),0)/1000)),"")</f>
        <v/>
      </c>
      <c r="GK350" s="145" t="str">
        <f>IFERROR(TRUNC(VLOOKUP($E350,'Container Panel'!$B$41:$Z$100,$D350,0)/(VLOOKUP(GK$276,UI!$A$12:$O$51,VLOOKUP(GK$278,$B$276:$C$278,2,0),0)/1000)),"")</f>
        <v/>
      </c>
      <c r="GL350" s="145" t="str">
        <f>IFERROR(TRUNC(VLOOKUP($E350,'Container Panel'!$B$41:$Z$100,$D350,0)/(VLOOKUP(GL$276,UI!$A$12:$O$51,VLOOKUP(GL$278,$B$276:$C$278,2,0),0)/1000)),"")</f>
        <v/>
      </c>
      <c r="GM350" s="145" t="str">
        <f>IFERROR(TRUNC(VLOOKUP($E350,'Container Panel'!$B$41:$Z$100,$D350,0)/(VLOOKUP(GM$276,UI!$A$12:$O$51,VLOOKUP(GM$278,$B$276:$C$278,2,0),0)/1000)),"")</f>
        <v/>
      </c>
      <c r="GN350" s="145" t="str">
        <f>IFERROR(TRUNC(VLOOKUP($E350,'Container Panel'!$B$41:$Z$100,$D350,0)/(VLOOKUP(GN$276,UI!$A$12:$O$51,VLOOKUP(GN$278,$B$276:$C$278,2,0),0)/1000)),"")</f>
        <v/>
      </c>
      <c r="GO350" s="145" t="str">
        <f>IFERROR(TRUNC(VLOOKUP($E350,'Container Panel'!$B$41:$Z$100,$D350,0)/(VLOOKUP(GO$276,UI!$A$12:$O$51,VLOOKUP(GO$278,$B$276:$C$278,2,0),0)/1000)),"")</f>
        <v/>
      </c>
      <c r="GP350" s="145" t="str">
        <f>IFERROR(TRUNC(VLOOKUP($E350,'Container Panel'!$B$41:$Z$100,$D350,0)/(VLOOKUP(GP$276,UI!$A$12:$O$51,VLOOKUP(GP$278,$B$276:$C$278,2,0),0)/1000)),"")</f>
        <v/>
      </c>
      <c r="GQ350" s="145" t="str">
        <f>IFERROR(TRUNC(VLOOKUP($E350,'Container Panel'!$B$41:$Z$100,$D350,0)/(VLOOKUP(GQ$276,UI!$A$12:$O$51,VLOOKUP(GQ$278,$B$276:$C$278,2,0),0)/1000)),"")</f>
        <v/>
      </c>
      <c r="GR350" s="145" t="str">
        <f>IFERROR(TRUNC(VLOOKUP($E350,'Container Panel'!$B$41:$Z$100,$D350,0)/(VLOOKUP(GR$276,UI!$A$12:$O$51,VLOOKUP(GR$278,$B$276:$C$278,2,0),0)/1000)),"")</f>
        <v/>
      </c>
      <c r="GS350" s="145" t="str">
        <f>IFERROR(TRUNC(VLOOKUP($E350,'Container Panel'!$B$41:$Z$100,$D350,0)/(VLOOKUP(GS$276,UI!$A$12:$O$51,VLOOKUP(GS$278,$B$276:$C$278,2,0),0)/1000)),"")</f>
        <v/>
      </c>
      <c r="GT350" s="145" t="str">
        <f>IFERROR(TRUNC(VLOOKUP($E350,'Container Panel'!$B$41:$Z$100,$D350,0)/(VLOOKUP(GT$276,UI!$A$12:$O$51,VLOOKUP(GT$278,$B$276:$C$278,2,0),0)/1000)),"")</f>
        <v/>
      </c>
      <c r="GU350" s="145" t="str">
        <f>IFERROR(TRUNC(VLOOKUP($E350,'Container Panel'!$B$41:$Z$100,$D350,0)/(VLOOKUP(GU$276,UI!$A$12:$O$51,VLOOKUP(GU$278,$B$276:$C$278,2,0),0)/1000)),"")</f>
        <v/>
      </c>
      <c r="GV350" s="145" t="str">
        <f>IFERROR(TRUNC(VLOOKUP($E350,'Container Panel'!$B$41:$Z$100,$D350,0)/(VLOOKUP(GV$276,UI!$A$12:$O$51,VLOOKUP(GV$278,$B$276:$C$278,2,0),0)/1000)),"")</f>
        <v/>
      </c>
      <c r="GW350" s="145" t="str">
        <f>IFERROR(TRUNC(VLOOKUP($E350,'Container Panel'!$B$41:$Z$100,$D350,0)/(VLOOKUP(GW$276,UI!$A$12:$O$51,VLOOKUP(GW$278,$B$276:$C$278,2,0),0)/1000)),"")</f>
        <v/>
      </c>
      <c r="GX350" s="145" t="str">
        <f>IFERROR(TRUNC(VLOOKUP($E350,'Container Panel'!$B$41:$Z$100,$D350,0)/(VLOOKUP(GX$276,UI!$A$12:$O$51,VLOOKUP(GX$278,$B$276:$C$278,2,0),0)/1000)),"")</f>
        <v/>
      </c>
      <c r="GY350" s="145" t="str">
        <f>IFERROR(TRUNC(VLOOKUP($E350,'Container Panel'!$B$41:$Z$100,$D350,0)/(VLOOKUP(GY$276,UI!$A$12:$O$51,VLOOKUP(GY$278,$B$276:$C$278,2,0),0)/1000)),"")</f>
        <v/>
      </c>
      <c r="GZ350" s="145" t="str">
        <f>IFERROR(TRUNC(VLOOKUP($E350,'Container Panel'!$B$41:$Z$100,$D350,0)/(VLOOKUP(GZ$276,UI!$A$12:$O$51,VLOOKUP(GZ$278,$B$276:$C$278,2,0),0)/1000)),"")</f>
        <v/>
      </c>
      <c r="HA350" s="145" t="str">
        <f>IFERROR(TRUNC(VLOOKUP($E350,'Container Panel'!$B$41:$Z$100,$D350,0)/(VLOOKUP(HA$276,UI!$A$12:$O$51,VLOOKUP(HA$278,$B$276:$C$278,2,0),0)/1000)),"")</f>
        <v/>
      </c>
      <c r="HB350" s="145" t="str">
        <f>IFERROR(TRUNC(VLOOKUP($E350,'Container Panel'!$B$41:$Z$100,$D350,0)/(VLOOKUP(HB$276,UI!$A$12:$O$51,VLOOKUP(HB$278,$B$276:$C$278,2,0),0)/1000)),"")</f>
        <v/>
      </c>
      <c r="HC350" s="145" t="str">
        <f>IFERROR(TRUNC(VLOOKUP($E350,'Container Panel'!$B$41:$Z$100,$D350,0)/(VLOOKUP(HC$276,UI!$A$12:$O$51,VLOOKUP(HC$278,$B$276:$C$278,2,0),0)/1000)),"")</f>
        <v/>
      </c>
      <c r="HD350" s="145" t="str">
        <f>IFERROR(TRUNC(VLOOKUP($E350,'Container Panel'!$B$41:$Z$100,$D350,0)/(VLOOKUP(HD$276,UI!$A$12:$O$51,VLOOKUP(HD$278,$B$276:$C$278,2,0),0)/1000)),"")</f>
        <v/>
      </c>
      <c r="HE350" s="145" t="str">
        <f>IFERROR(TRUNC(VLOOKUP($E350,'Container Panel'!$B$41:$Z$100,$D350,0)/(VLOOKUP(HE$276,UI!$A$12:$O$51,VLOOKUP(HE$278,$B$276:$C$278,2,0),0)/1000)),"")</f>
        <v/>
      </c>
      <c r="HF350" s="145" t="str">
        <f>IFERROR(TRUNC(VLOOKUP($E350,'Container Panel'!$B$41:$Z$100,$D350,0)/(VLOOKUP(HF$276,UI!$A$12:$O$51,VLOOKUP(HF$278,$B$276:$C$278,2,0),0)/1000)),"")</f>
        <v/>
      </c>
      <c r="HG350" s="145" t="str">
        <f>IFERROR(TRUNC(VLOOKUP($E350,'Container Panel'!$B$41:$Z$100,$D350,0)/(VLOOKUP(HG$276,UI!$A$12:$O$51,VLOOKUP(HG$278,$B$276:$C$278,2,0),0)/1000)),"")</f>
        <v/>
      </c>
      <c r="HH350" s="145" t="str">
        <f>IFERROR(TRUNC(VLOOKUP($E350,'Container Panel'!$B$41:$Z$100,$D350,0)/(VLOOKUP(HH$276,UI!$A$12:$O$51,VLOOKUP(HH$278,$B$276:$C$278,2,0),0)/1000)),"")</f>
        <v/>
      </c>
      <c r="HI350" s="145" t="str">
        <f>IFERROR(TRUNC(VLOOKUP($E350,'Container Panel'!$B$41:$Z$100,$D350,0)/(VLOOKUP(HI$276,UI!$A$12:$O$51,VLOOKUP(HI$278,$B$276:$C$278,2,0),0)/1000)),"")</f>
        <v/>
      </c>
      <c r="HJ350" s="145" t="str">
        <f>IFERROR(TRUNC(VLOOKUP($E350,'Container Panel'!$B$41:$Z$100,$D350,0)/(VLOOKUP(HJ$276,UI!$A$12:$O$51,VLOOKUP(HJ$278,$B$276:$C$278,2,0),0)/1000)),"")</f>
        <v/>
      </c>
      <c r="HK350" s="145" t="str">
        <f>IFERROR(TRUNC(VLOOKUP($E350,'Container Panel'!$B$41:$Z$100,$D350,0)/(VLOOKUP(HK$276,UI!$A$12:$O$51,VLOOKUP(HK$278,$B$276:$C$278,2,0),0)/1000)),"")</f>
        <v/>
      </c>
      <c r="HL350" s="145" t="str">
        <f>IFERROR(TRUNC(VLOOKUP($E350,'Container Panel'!$B$41:$Z$100,$D350,0)/(VLOOKUP(HL$276,UI!$A$12:$O$51,VLOOKUP(HL$278,$B$276:$C$278,2,0),0)/1000)),"")</f>
        <v/>
      </c>
      <c r="HM350" s="145" t="str">
        <f>IFERROR(TRUNC(VLOOKUP($E350,'Container Panel'!$B$41:$Z$100,$D350,0)/(VLOOKUP(HM$276,UI!$A$12:$O$51,VLOOKUP(HM$278,$B$276:$C$278,2,0),0)/1000)),"")</f>
        <v/>
      </c>
      <c r="HN350" s="145" t="str">
        <f>IFERROR(TRUNC(VLOOKUP($E350,'Container Panel'!$B$41:$Z$100,$D350,0)/(VLOOKUP(HN$276,UI!$A$12:$O$51,VLOOKUP(HN$278,$B$276:$C$278,2,0),0)/1000)),"")</f>
        <v/>
      </c>
      <c r="HO350" s="145" t="str">
        <f>IFERROR(TRUNC(VLOOKUP($E350,'Container Panel'!$B$41:$Z$100,$D350,0)/(VLOOKUP(HO$276,UI!$A$12:$O$51,VLOOKUP(HO$278,$B$276:$C$278,2,0),0)/1000)),"")</f>
        <v/>
      </c>
      <c r="HP350" s="145" t="str">
        <f>IFERROR(TRUNC(VLOOKUP($E350,'Container Panel'!$B$41:$Z$100,$D350,0)/(VLOOKUP(HP$276,UI!$A$12:$O$51,VLOOKUP(HP$278,$B$276:$C$278,2,0),0)/1000)),"")</f>
        <v/>
      </c>
      <c r="HQ350" s="145" t="str">
        <f>IFERROR(TRUNC(VLOOKUP($E350,'Container Panel'!$B$41:$Z$100,$D350,0)/(VLOOKUP(HQ$276,UI!$A$12:$O$51,VLOOKUP(HQ$278,$B$276:$C$278,2,0),0)/1000)),"")</f>
        <v/>
      </c>
      <c r="HR350" s="145" t="str">
        <f>IFERROR(TRUNC(VLOOKUP($E350,'Container Panel'!$B$41:$Z$100,$D350,0)/(VLOOKUP(HR$276,UI!$A$12:$O$51,VLOOKUP(HR$278,$B$276:$C$278,2,0),0)/1000)),"")</f>
        <v/>
      </c>
      <c r="HS350" s="145" t="str">
        <f>IFERROR(TRUNC(VLOOKUP($E350,'Container Panel'!$B$41:$Z$100,$D350,0)/(VLOOKUP(HS$276,UI!$A$12:$O$51,VLOOKUP(HS$278,$B$276:$C$278,2,0),0)/1000)),"")</f>
        <v/>
      </c>
      <c r="HT350" s="145" t="str">
        <f>IFERROR(TRUNC(VLOOKUP($E350,'Container Panel'!$B$41:$Z$100,$D350,0)/(VLOOKUP(HT$276,UI!$A$12:$O$51,VLOOKUP(HT$278,$B$276:$C$278,2,0),0)/1000)),"")</f>
        <v/>
      </c>
      <c r="HU350" s="145" t="str">
        <f>IFERROR(TRUNC(VLOOKUP($E350,'Container Panel'!$B$41:$Z$100,$D350,0)/(VLOOKUP(HU$276,UI!$A$12:$O$51,VLOOKUP(HU$278,$B$276:$C$278,2,0),0)/1000)),"")</f>
        <v/>
      </c>
      <c r="HV350" s="145" t="str">
        <f>IFERROR(TRUNC(VLOOKUP($E350,'Container Panel'!$B$41:$Z$100,$D350,0)/(VLOOKUP(HV$276,UI!$A$12:$O$51,VLOOKUP(HV$278,$B$276:$C$278,2,0),0)/1000)),"")</f>
        <v/>
      </c>
      <c r="HW350" s="145" t="str">
        <f>IFERROR(TRUNC(VLOOKUP($E350,'Container Panel'!$B$41:$Z$100,$D350,0)/(VLOOKUP(HW$276,UI!$A$12:$O$51,VLOOKUP(HW$278,$B$276:$C$278,2,0),0)/1000)),"")</f>
        <v/>
      </c>
      <c r="HX350" s="145" t="str">
        <f>IFERROR(TRUNC(VLOOKUP($E350,'Container Panel'!$B$41:$Z$100,$D350,0)/(VLOOKUP(HX$276,UI!$A$12:$O$51,VLOOKUP(HX$278,$B$276:$C$278,2,0),0)/1000)),"")</f>
        <v/>
      </c>
      <c r="HY350" s="145" t="str">
        <f>IFERROR(TRUNC(VLOOKUP($E350,'Container Panel'!$B$41:$Z$100,$D350,0)/(VLOOKUP(HY$276,UI!$A$12:$O$51,VLOOKUP(HY$278,$B$276:$C$278,2,0),0)/1000)),"")</f>
        <v/>
      </c>
      <c r="HZ350" s="145" t="str">
        <f>IFERROR(TRUNC(VLOOKUP($E350,'Container Panel'!$B$41:$Z$100,$D350,0)/(VLOOKUP(HZ$276,UI!$A$12:$O$51,VLOOKUP(HZ$278,$B$276:$C$278,2,0),0)/1000)),"")</f>
        <v/>
      </c>
      <c r="IA350" s="145" t="str">
        <f>IFERROR(TRUNC(VLOOKUP($E350,'Container Panel'!$B$41:$Z$100,$D350,0)/(VLOOKUP(IA$276,UI!$A$12:$O$51,VLOOKUP(IA$278,$B$276:$C$278,2,0),0)/1000)),"")</f>
        <v/>
      </c>
      <c r="IB350" s="145" t="str">
        <f>IFERROR(TRUNC(VLOOKUP($E350,'Container Panel'!$B$41:$Z$100,$D350,0)/(VLOOKUP(IB$276,UI!$A$12:$O$51,VLOOKUP(IB$278,$B$276:$C$278,2,0),0)/1000)),"")</f>
        <v/>
      </c>
      <c r="IC350" s="145" t="str">
        <f>IFERROR(TRUNC(VLOOKUP($E350,'Container Panel'!$B$41:$Z$100,$D350,0)/(VLOOKUP(IC$276,UI!$A$12:$O$51,VLOOKUP(IC$278,$B$276:$C$278,2,0),0)/1000)),"")</f>
        <v/>
      </c>
      <c r="ID350" s="145" t="str">
        <f>IFERROR(TRUNC(VLOOKUP($E350,'Container Panel'!$B$41:$Z$100,$D350,0)/(VLOOKUP(ID$276,UI!$A$12:$O$51,VLOOKUP(ID$278,$B$276:$C$278,2,0),0)/1000)),"")</f>
        <v/>
      </c>
      <c r="IE350" s="145" t="str">
        <f>IFERROR(TRUNC(VLOOKUP($E350,'Container Panel'!$B$41:$Z$100,$D350,0)/(VLOOKUP(IE$276,UI!$A$12:$O$51,VLOOKUP(IE$278,$B$276:$C$278,2,0),0)/1000)),"")</f>
        <v/>
      </c>
      <c r="IF350" s="145" t="str">
        <f>IFERROR(TRUNC(VLOOKUP($E350,'Container Panel'!$B$41:$Z$100,$D350,0)/(VLOOKUP(IF$276,UI!$A$12:$O$51,VLOOKUP(IF$278,$B$276:$C$278,2,0),0)/1000)),"")</f>
        <v/>
      </c>
      <c r="IG350" s="145" t="str">
        <f>IFERROR(TRUNC(VLOOKUP($E350,'Container Panel'!$B$41:$Z$100,$D350,0)/(VLOOKUP(IG$276,UI!$A$12:$O$51,VLOOKUP(IG$278,$B$276:$C$278,2,0),0)/1000)),"")</f>
        <v/>
      </c>
      <c r="IH350" s="145" t="str">
        <f>IFERROR(TRUNC(VLOOKUP($E350,'Container Panel'!$B$41:$Z$100,$D350,0)/(VLOOKUP(IH$276,UI!$A$12:$O$51,VLOOKUP(IH$278,$B$276:$C$278,2,0),0)/1000)),"")</f>
        <v/>
      </c>
      <c r="II350" s="145" t="str">
        <f>IFERROR(TRUNC(VLOOKUP($E350,'Container Panel'!$B$41:$Z$100,$D350,0)/(VLOOKUP(II$276,UI!$A$12:$O$51,VLOOKUP(II$278,$B$276:$C$278,2,0),0)/1000)),"")</f>
        <v/>
      </c>
      <c r="IJ350" s="145" t="str">
        <f>IFERROR(TRUNC(VLOOKUP($E350,'Container Panel'!$B$41:$Z$100,$D350,0)/(VLOOKUP(IJ$276,UI!$A$12:$O$51,VLOOKUP(IJ$278,$B$276:$C$278,2,0),0)/1000)),"")</f>
        <v/>
      </c>
      <c r="IK350" s="145" t="str">
        <f>IFERROR(TRUNC(VLOOKUP($E350,'Container Panel'!$B$41:$Z$100,$D350,0)/(VLOOKUP(IK$276,UI!$A$12:$O$51,VLOOKUP(IK$278,$B$276:$C$278,2,0),0)/1000)),"")</f>
        <v/>
      </c>
      <c r="IL350" s="145" t="str">
        <f>IFERROR(TRUNC(VLOOKUP($E350,'Container Panel'!$B$41:$Z$100,$D350,0)/(VLOOKUP(IL$276,UI!$A$12:$O$51,VLOOKUP(IL$278,$B$276:$C$278,2,0),0)/1000)),"")</f>
        <v/>
      </c>
    </row>
    <row r="351" spans="2:246">
      <c r="B351" s="74">
        <v>71</v>
      </c>
      <c r="C351" s="74">
        <f t="shared" si="195"/>
        <v>24</v>
      </c>
      <c r="D351" s="163">
        <f>MOD(B351,3)+'Container Panel'!$Q$38</f>
        <v>18</v>
      </c>
      <c r="E351" s="143">
        <f t="shared" si="194"/>
        <v>0</v>
      </c>
      <c r="F351" s="144" t="s">
        <v>29</v>
      </c>
      <c r="G351" s="145" t="str">
        <f>IFERROR(IF(AND(G$272=list!$D$3,'Box Calculation'!G$279&lt;&gt;"h",$E351&lt;&gt;0),0,IF(AND(G$273=list!$D$2,$E351&lt;&gt;0,TRUNC(VLOOKUP($E351,'Container Panel'!$B$41:$Z$100,$D351,0)/(VLOOKUP(G$276,UI!$A$12:$O$51,VLOOKUP(G$279,$B$276:$C$278,2,0),0)/1000))&gt;0),1,TRUNC(VLOOKUP($E351,'Container Panel'!$B$41:$Z$100,$D351,0)/(VLOOKUP(G$276,UI!$A$12:$O$51,VLOOKUP(G$279,$B$276:$C$278,2,0),0)/1000)))),"")</f>
        <v/>
      </c>
      <c r="H351" s="145" t="str">
        <f>IFERROR(IF(AND(H$272=list!$D$3,'Box Calculation'!H$279&lt;&gt;"h",$E351&lt;&gt;0),0,IF(AND(H$273=list!$D$2,$E351&lt;&gt;0,TRUNC(VLOOKUP($E351,'Container Panel'!$B$41:$Z$100,$D351,0)/(VLOOKUP(H$276,UI!$A$12:$O$51,VLOOKUP(H$279,$B$276:$C$278,2,0),0)/1000))&gt;0),1,TRUNC(VLOOKUP($E351,'Container Panel'!$B$41:$Z$100,$D351,0)/(VLOOKUP(H$276,UI!$A$12:$O$51,VLOOKUP(H$279,$B$276:$C$278,2,0),0)/1000)))),"")</f>
        <v/>
      </c>
      <c r="I351" s="145" t="str">
        <f>IFERROR(IF(AND(I$272=list!$D$3,'Box Calculation'!I$279&lt;&gt;"h",$E351&lt;&gt;0),0,IF(AND(I$273=list!$D$2,$E351&lt;&gt;0,TRUNC(VLOOKUP($E351,'Container Panel'!$B$41:$Z$100,$D351,0)/(VLOOKUP(I$276,UI!$A$12:$O$51,VLOOKUP(I$279,$B$276:$C$278,2,0),0)/1000))&gt;0),1,TRUNC(VLOOKUP($E351,'Container Panel'!$B$41:$Z$100,$D351,0)/(VLOOKUP(I$276,UI!$A$12:$O$51,VLOOKUP(I$279,$B$276:$C$278,2,0),0)/1000)))),"")</f>
        <v/>
      </c>
      <c r="J351" s="145" t="str">
        <f>IFERROR(IF(AND(J$272=list!$D$3,'Box Calculation'!J$279&lt;&gt;"h",$E351&lt;&gt;0),0,IF(AND(J$273=list!$D$2,$E351&lt;&gt;0,TRUNC(VLOOKUP($E351,'Container Panel'!$B$41:$Z$100,$D351,0)/(VLOOKUP(J$276,UI!$A$12:$O$51,VLOOKUP(J$279,$B$276:$C$278,2,0),0)/1000))&gt;0),1,TRUNC(VLOOKUP($E351,'Container Panel'!$B$41:$Z$100,$D351,0)/(VLOOKUP(J$276,UI!$A$12:$O$51,VLOOKUP(J$279,$B$276:$C$278,2,0),0)/1000)))),"")</f>
        <v/>
      </c>
      <c r="K351" s="145" t="str">
        <f>IFERROR(IF(AND(K$272=list!$D$3,'Box Calculation'!K$279&lt;&gt;"h",$E351&lt;&gt;0),0,IF(AND(K$273=list!$D$2,$E351&lt;&gt;0,TRUNC(VLOOKUP($E351,'Container Panel'!$B$41:$Z$100,$D351,0)/(VLOOKUP(K$276,UI!$A$12:$O$51,VLOOKUP(K$279,$B$276:$C$278,2,0),0)/1000))&gt;0),1,TRUNC(VLOOKUP($E351,'Container Panel'!$B$41:$Z$100,$D351,0)/(VLOOKUP(K$276,UI!$A$12:$O$51,VLOOKUP(K$279,$B$276:$C$278,2,0),0)/1000)))),"")</f>
        <v/>
      </c>
      <c r="L351" s="145" t="str">
        <f>IFERROR(IF(AND(L$272=list!$D$3,'Box Calculation'!L$279&lt;&gt;"h",$E351&lt;&gt;0),0,IF(AND(L$273=list!$D$2,$E351&lt;&gt;0,TRUNC(VLOOKUP($E351,'Container Panel'!$B$41:$Z$100,$D351,0)/(VLOOKUP(L$276,UI!$A$12:$O$51,VLOOKUP(L$279,$B$276:$C$278,2,0),0)/1000))&gt;0),1,TRUNC(VLOOKUP($E351,'Container Panel'!$B$41:$Z$100,$D351,0)/(VLOOKUP(L$276,UI!$A$12:$O$51,VLOOKUP(L$279,$B$276:$C$278,2,0),0)/1000)))),"")</f>
        <v/>
      </c>
      <c r="M351" s="145" t="str">
        <f>IFERROR(IF(AND(M$272=list!$D$3,'Box Calculation'!M$279&lt;&gt;"h",$E351&lt;&gt;0),0,IF(AND(M$273=list!$D$2,$E351&lt;&gt;0,TRUNC(VLOOKUP($E351,'Container Panel'!$B$41:$Z$100,$D351,0)/(VLOOKUP(M$276,UI!$A$12:$O$51,VLOOKUP(M$279,$B$276:$C$278,2,0),0)/1000))&gt;0),1,TRUNC(VLOOKUP($E351,'Container Panel'!$B$41:$Z$100,$D351,0)/(VLOOKUP(M$276,UI!$A$12:$O$51,VLOOKUP(M$279,$B$276:$C$278,2,0),0)/1000)))),"")</f>
        <v/>
      </c>
      <c r="N351" s="145" t="str">
        <f>IFERROR(IF(AND(N$272=list!$D$3,'Box Calculation'!N$279&lt;&gt;"h",$E351&lt;&gt;0),0,IF(AND(N$273=list!$D$2,$E351&lt;&gt;0,TRUNC(VLOOKUP($E351,'Container Panel'!$B$41:$Z$100,$D351,0)/(VLOOKUP(N$276,UI!$A$12:$O$51,VLOOKUP(N$279,$B$276:$C$278,2,0),0)/1000))&gt;0),1,TRUNC(VLOOKUP($E351,'Container Panel'!$B$41:$Z$100,$D351,0)/(VLOOKUP(N$276,UI!$A$12:$O$51,VLOOKUP(N$279,$B$276:$C$278,2,0),0)/1000)))),"")</f>
        <v/>
      </c>
      <c r="O351" s="145" t="str">
        <f>IFERROR(IF(AND(O$272=list!$D$3,'Box Calculation'!O$279&lt;&gt;"h",$E351&lt;&gt;0),0,IF(AND(O$273=list!$D$2,$E351&lt;&gt;0,TRUNC(VLOOKUP($E351,'Container Panel'!$B$41:$Z$100,$D351,0)/(VLOOKUP(O$276,UI!$A$12:$O$51,VLOOKUP(O$279,$B$276:$C$278,2,0),0)/1000))&gt;0),1,TRUNC(VLOOKUP($E351,'Container Panel'!$B$41:$Z$100,$D351,0)/(VLOOKUP(O$276,UI!$A$12:$O$51,VLOOKUP(O$279,$B$276:$C$278,2,0),0)/1000)))),"")</f>
        <v/>
      </c>
      <c r="P351" s="145" t="str">
        <f>IFERROR(IF(AND(P$272=list!$D$3,'Box Calculation'!P$279&lt;&gt;"h",$E351&lt;&gt;0),0,IF(AND(P$273=list!$D$2,$E351&lt;&gt;0,TRUNC(VLOOKUP($E351,'Container Panel'!$B$41:$Z$100,$D351,0)/(VLOOKUP(P$276,UI!$A$12:$O$51,VLOOKUP(P$279,$B$276:$C$278,2,0),0)/1000))&gt;0),1,TRUNC(VLOOKUP($E351,'Container Panel'!$B$41:$Z$100,$D351,0)/(VLOOKUP(P$276,UI!$A$12:$O$51,VLOOKUP(P$279,$B$276:$C$278,2,0),0)/1000)))),"")</f>
        <v/>
      </c>
      <c r="Q351" s="145" t="str">
        <f>IFERROR(IF(AND(Q$272=list!$D$3,'Box Calculation'!Q$279&lt;&gt;"h",$E351&lt;&gt;0),0,IF(AND(Q$273=list!$D$2,$E351&lt;&gt;0,TRUNC(VLOOKUP($E351,'Container Panel'!$B$41:$Z$100,$D351,0)/(VLOOKUP(Q$276,UI!$A$12:$O$51,VLOOKUP(Q$279,$B$276:$C$278,2,0),0)/1000))&gt;0),1,TRUNC(VLOOKUP($E351,'Container Panel'!$B$41:$Z$100,$D351,0)/(VLOOKUP(Q$276,UI!$A$12:$O$51,VLOOKUP(Q$279,$B$276:$C$278,2,0),0)/1000)))),"")</f>
        <v/>
      </c>
      <c r="R351" s="145" t="str">
        <f>IFERROR(IF(AND(R$272=list!$D$3,'Box Calculation'!R$279&lt;&gt;"h",$E351&lt;&gt;0),0,IF(AND(R$273=list!$D$2,$E351&lt;&gt;0,TRUNC(VLOOKUP($E351,'Container Panel'!$B$41:$Z$100,$D351,0)/(VLOOKUP(R$276,UI!$A$12:$O$51,VLOOKUP(R$279,$B$276:$C$278,2,0),0)/1000))&gt;0),1,TRUNC(VLOOKUP($E351,'Container Panel'!$B$41:$Z$100,$D351,0)/(VLOOKUP(R$276,UI!$A$12:$O$51,VLOOKUP(R$279,$B$276:$C$278,2,0),0)/1000)))),"")</f>
        <v/>
      </c>
      <c r="S351" s="145" t="str">
        <f>IFERROR(IF(AND(S$272=list!$D$3,'Box Calculation'!S$279&lt;&gt;"h",$E351&lt;&gt;0),0,IF(AND(S$273=list!$D$2,$E351&lt;&gt;0,TRUNC(VLOOKUP($E351,'Container Panel'!$B$41:$Z$100,$D351,0)/(VLOOKUP(S$276,UI!$A$12:$O$51,VLOOKUP(S$279,$B$276:$C$278,2,0),0)/1000))&gt;0),1,TRUNC(VLOOKUP($E351,'Container Panel'!$B$41:$Z$100,$D351,0)/(VLOOKUP(S$276,UI!$A$12:$O$51,VLOOKUP(S$279,$B$276:$C$278,2,0),0)/1000)))),"")</f>
        <v/>
      </c>
      <c r="T351" s="145" t="str">
        <f>IFERROR(IF(AND(T$272=list!$D$3,'Box Calculation'!T$279&lt;&gt;"h",$E351&lt;&gt;0),0,IF(AND(T$273=list!$D$2,$E351&lt;&gt;0,TRUNC(VLOOKUP($E351,'Container Panel'!$B$41:$Z$100,$D351,0)/(VLOOKUP(T$276,UI!$A$12:$O$51,VLOOKUP(T$279,$B$276:$C$278,2,0),0)/1000))&gt;0),1,TRUNC(VLOOKUP($E351,'Container Panel'!$B$41:$Z$100,$D351,0)/(VLOOKUP(T$276,UI!$A$12:$O$51,VLOOKUP(T$279,$B$276:$C$278,2,0),0)/1000)))),"")</f>
        <v/>
      </c>
      <c r="U351" s="145" t="str">
        <f>IFERROR(IF(AND(U$272=list!$D$3,'Box Calculation'!U$279&lt;&gt;"h",$E351&lt;&gt;0),0,IF(AND(U$273=list!$D$2,$E351&lt;&gt;0,TRUNC(VLOOKUP($E351,'Container Panel'!$B$41:$Z$100,$D351,0)/(VLOOKUP(U$276,UI!$A$12:$O$51,VLOOKUP(U$279,$B$276:$C$278,2,0),0)/1000))&gt;0),1,TRUNC(VLOOKUP($E351,'Container Panel'!$B$41:$Z$100,$D351,0)/(VLOOKUP(U$276,UI!$A$12:$O$51,VLOOKUP(U$279,$B$276:$C$278,2,0),0)/1000)))),"")</f>
        <v/>
      </c>
      <c r="V351" s="145" t="str">
        <f>IFERROR(IF(AND(V$272=list!$D$3,'Box Calculation'!V$279&lt;&gt;"h",$E351&lt;&gt;0),0,IF(AND(V$273=list!$D$2,$E351&lt;&gt;0,TRUNC(VLOOKUP($E351,'Container Panel'!$B$41:$Z$100,$D351,0)/(VLOOKUP(V$276,UI!$A$12:$O$51,VLOOKUP(V$279,$B$276:$C$278,2,0),0)/1000))&gt;0),1,TRUNC(VLOOKUP($E351,'Container Panel'!$B$41:$Z$100,$D351,0)/(VLOOKUP(V$276,UI!$A$12:$O$51,VLOOKUP(V$279,$B$276:$C$278,2,0),0)/1000)))),"")</f>
        <v/>
      </c>
      <c r="W351" s="145" t="str">
        <f>IFERROR(IF(AND(W$272=list!$D$3,'Box Calculation'!W$279&lt;&gt;"h",$E351&lt;&gt;0),0,IF(AND(W$273=list!$D$2,$E351&lt;&gt;0,TRUNC(VLOOKUP($E351,'Container Panel'!$B$41:$Z$100,$D351,0)/(VLOOKUP(W$276,UI!$A$12:$O$51,VLOOKUP(W$279,$B$276:$C$278,2,0),0)/1000))&gt;0),1,TRUNC(VLOOKUP($E351,'Container Panel'!$B$41:$Z$100,$D351,0)/(VLOOKUP(W$276,UI!$A$12:$O$51,VLOOKUP(W$279,$B$276:$C$278,2,0),0)/1000)))),"")</f>
        <v/>
      </c>
      <c r="X351" s="145" t="str">
        <f>IFERROR(IF(AND(X$272=list!$D$3,'Box Calculation'!X$279&lt;&gt;"h",$E351&lt;&gt;0),0,IF(AND(X$273=list!$D$2,$E351&lt;&gt;0,TRUNC(VLOOKUP($E351,'Container Panel'!$B$41:$Z$100,$D351,0)/(VLOOKUP(X$276,UI!$A$12:$O$51,VLOOKUP(X$279,$B$276:$C$278,2,0),0)/1000))&gt;0),1,TRUNC(VLOOKUP($E351,'Container Panel'!$B$41:$Z$100,$D351,0)/(VLOOKUP(X$276,UI!$A$12:$O$51,VLOOKUP(X$279,$B$276:$C$278,2,0),0)/1000)))),"")</f>
        <v/>
      </c>
      <c r="Y351" s="145" t="str">
        <f>IFERROR(IF(AND(Y$272=list!$D$3,'Box Calculation'!Y$279&lt;&gt;"h",$E351&lt;&gt;0),0,IF(AND(Y$273=list!$D$2,$E351&lt;&gt;0,TRUNC(VLOOKUP($E351,'Container Panel'!$B$41:$Z$100,$D351,0)/(VLOOKUP(Y$276,UI!$A$12:$O$51,VLOOKUP(Y$279,$B$276:$C$278,2,0),0)/1000))&gt;0),1,TRUNC(VLOOKUP($E351,'Container Panel'!$B$41:$Z$100,$D351,0)/(VLOOKUP(Y$276,UI!$A$12:$O$51,VLOOKUP(Y$279,$B$276:$C$278,2,0),0)/1000)))),"")</f>
        <v/>
      </c>
      <c r="Z351" s="145" t="str">
        <f>IFERROR(IF(AND(Z$272=list!$D$3,'Box Calculation'!Z$279&lt;&gt;"h",$E351&lt;&gt;0),0,IF(AND(Z$273=list!$D$2,$E351&lt;&gt;0,TRUNC(VLOOKUP($E351,'Container Panel'!$B$41:$Z$100,$D351,0)/(VLOOKUP(Z$276,UI!$A$12:$O$51,VLOOKUP(Z$279,$B$276:$C$278,2,0),0)/1000))&gt;0),1,TRUNC(VLOOKUP($E351,'Container Panel'!$B$41:$Z$100,$D351,0)/(VLOOKUP(Z$276,UI!$A$12:$O$51,VLOOKUP(Z$279,$B$276:$C$278,2,0),0)/1000)))),"")</f>
        <v/>
      </c>
      <c r="AA351" s="145" t="str">
        <f>IFERROR(IF(AND(AA$272=list!$D$3,'Box Calculation'!AA$279&lt;&gt;"h",$E351&lt;&gt;0),0,IF(AND(AA$273=list!$D$2,$E351&lt;&gt;0,TRUNC(VLOOKUP($E351,'Container Panel'!$B$41:$Z$100,$D351,0)/(VLOOKUP(AA$276,UI!$A$12:$O$51,VLOOKUP(AA$279,$B$276:$C$278,2,0),0)/1000))&gt;0),1,TRUNC(VLOOKUP($E351,'Container Panel'!$B$41:$Z$100,$D351,0)/(VLOOKUP(AA$276,UI!$A$12:$O$51,VLOOKUP(AA$279,$B$276:$C$278,2,0),0)/1000)))),"")</f>
        <v/>
      </c>
      <c r="AB351" s="145" t="str">
        <f>IFERROR(IF(AND(AB$272=list!$D$3,'Box Calculation'!AB$279&lt;&gt;"h",$E351&lt;&gt;0),0,IF(AND(AB$273=list!$D$2,$E351&lt;&gt;0,TRUNC(VLOOKUP($E351,'Container Panel'!$B$41:$Z$100,$D351,0)/(VLOOKUP(AB$276,UI!$A$12:$O$51,VLOOKUP(AB$279,$B$276:$C$278,2,0),0)/1000))&gt;0),1,TRUNC(VLOOKUP($E351,'Container Panel'!$B$41:$Z$100,$D351,0)/(VLOOKUP(AB$276,UI!$A$12:$O$51,VLOOKUP(AB$279,$B$276:$C$278,2,0),0)/1000)))),"")</f>
        <v/>
      </c>
      <c r="AC351" s="145" t="str">
        <f>IFERROR(IF(AND(AC$272=list!$D$3,'Box Calculation'!AC$279&lt;&gt;"h",$E351&lt;&gt;0),0,IF(AND(AC$273=list!$D$2,$E351&lt;&gt;0,TRUNC(VLOOKUP($E351,'Container Panel'!$B$41:$Z$100,$D351,0)/(VLOOKUP(AC$276,UI!$A$12:$O$51,VLOOKUP(AC$279,$B$276:$C$278,2,0),0)/1000))&gt;0),1,TRUNC(VLOOKUP($E351,'Container Panel'!$B$41:$Z$100,$D351,0)/(VLOOKUP(AC$276,UI!$A$12:$O$51,VLOOKUP(AC$279,$B$276:$C$278,2,0),0)/1000)))),"")</f>
        <v/>
      </c>
      <c r="AD351" s="145" t="str">
        <f>IFERROR(IF(AND(AD$272=list!$D$3,'Box Calculation'!AD$279&lt;&gt;"h",$E351&lt;&gt;0),0,IF(AND(AD$273=list!$D$2,$E351&lt;&gt;0,TRUNC(VLOOKUP($E351,'Container Panel'!$B$41:$Z$100,$D351,0)/(VLOOKUP(AD$276,UI!$A$12:$O$51,VLOOKUP(AD$279,$B$276:$C$278,2,0),0)/1000))&gt;0),1,TRUNC(VLOOKUP($E351,'Container Panel'!$B$41:$Z$100,$D351,0)/(VLOOKUP(AD$276,UI!$A$12:$O$51,VLOOKUP(AD$279,$B$276:$C$278,2,0),0)/1000)))),"")</f>
        <v/>
      </c>
      <c r="AE351" s="145" t="str">
        <f>IFERROR(IF(AND(AE$272=list!$D$3,'Box Calculation'!AE$279&lt;&gt;"h",$E351&lt;&gt;0),0,IF(AND(AE$273=list!$D$2,$E351&lt;&gt;0,TRUNC(VLOOKUP($E351,'Container Panel'!$B$41:$Z$100,$D351,0)/(VLOOKUP(AE$276,UI!$A$12:$O$51,VLOOKUP(AE$279,$B$276:$C$278,2,0),0)/1000))&gt;0),1,TRUNC(VLOOKUP($E351,'Container Panel'!$B$41:$Z$100,$D351,0)/(VLOOKUP(AE$276,UI!$A$12:$O$51,VLOOKUP(AE$279,$B$276:$C$278,2,0),0)/1000)))),"")</f>
        <v/>
      </c>
      <c r="AF351" s="145" t="str">
        <f>IFERROR(IF(AND(AF$272=list!$D$3,'Box Calculation'!AF$279&lt;&gt;"h",$E351&lt;&gt;0),0,IF(AND(AF$273=list!$D$2,$E351&lt;&gt;0,TRUNC(VLOOKUP($E351,'Container Panel'!$B$41:$Z$100,$D351,0)/(VLOOKUP(AF$276,UI!$A$12:$O$51,VLOOKUP(AF$279,$B$276:$C$278,2,0),0)/1000))&gt;0),1,TRUNC(VLOOKUP($E351,'Container Panel'!$B$41:$Z$100,$D351,0)/(VLOOKUP(AF$276,UI!$A$12:$O$51,VLOOKUP(AF$279,$B$276:$C$278,2,0),0)/1000)))),"")</f>
        <v/>
      </c>
      <c r="AG351" s="145" t="str">
        <f>IFERROR(IF(AND(AG$272=list!$D$3,'Box Calculation'!AG$279&lt;&gt;"h",$E351&lt;&gt;0),0,IF(AND(AG$273=list!$D$2,$E351&lt;&gt;0,TRUNC(VLOOKUP($E351,'Container Panel'!$B$41:$Z$100,$D351,0)/(VLOOKUP(AG$276,UI!$A$12:$O$51,VLOOKUP(AG$279,$B$276:$C$278,2,0),0)/1000))&gt;0),1,TRUNC(VLOOKUP($E351,'Container Panel'!$B$41:$Z$100,$D351,0)/(VLOOKUP(AG$276,UI!$A$12:$O$51,VLOOKUP(AG$279,$B$276:$C$278,2,0),0)/1000)))),"")</f>
        <v/>
      </c>
      <c r="AH351" s="145" t="str">
        <f>IFERROR(IF(AND(AH$272=list!$D$3,'Box Calculation'!AH$279&lt;&gt;"h",$E351&lt;&gt;0),0,IF(AND(AH$273=list!$D$2,$E351&lt;&gt;0,TRUNC(VLOOKUP($E351,'Container Panel'!$B$41:$Z$100,$D351,0)/(VLOOKUP(AH$276,UI!$A$12:$O$51,VLOOKUP(AH$279,$B$276:$C$278,2,0),0)/1000))&gt;0),1,TRUNC(VLOOKUP($E351,'Container Panel'!$B$41:$Z$100,$D351,0)/(VLOOKUP(AH$276,UI!$A$12:$O$51,VLOOKUP(AH$279,$B$276:$C$278,2,0),0)/1000)))),"")</f>
        <v/>
      </c>
      <c r="AI351" s="145" t="str">
        <f>IFERROR(IF(AND(AI$272=list!$D$3,'Box Calculation'!AI$279&lt;&gt;"h",$E351&lt;&gt;0),0,IF(AND(AI$273=list!$D$2,$E351&lt;&gt;0,TRUNC(VLOOKUP($E351,'Container Panel'!$B$41:$Z$100,$D351,0)/(VLOOKUP(AI$276,UI!$A$12:$O$51,VLOOKUP(AI$279,$B$276:$C$278,2,0),0)/1000))&gt;0),1,TRUNC(VLOOKUP($E351,'Container Panel'!$B$41:$Z$100,$D351,0)/(VLOOKUP(AI$276,UI!$A$12:$O$51,VLOOKUP(AI$279,$B$276:$C$278,2,0),0)/1000)))),"")</f>
        <v/>
      </c>
      <c r="AJ351" s="145" t="str">
        <f>IFERROR(IF(AND(AJ$272=list!$D$3,'Box Calculation'!AJ$279&lt;&gt;"h",$E351&lt;&gt;0),0,IF(AND(AJ$273=list!$D$2,$E351&lt;&gt;0,TRUNC(VLOOKUP($E351,'Container Panel'!$B$41:$Z$100,$D351,0)/(VLOOKUP(AJ$276,UI!$A$12:$O$51,VLOOKUP(AJ$279,$B$276:$C$278,2,0),0)/1000))&gt;0),1,TRUNC(VLOOKUP($E351,'Container Panel'!$B$41:$Z$100,$D351,0)/(VLOOKUP(AJ$276,UI!$A$12:$O$51,VLOOKUP(AJ$279,$B$276:$C$278,2,0),0)/1000)))),"")</f>
        <v/>
      </c>
      <c r="AK351" s="145" t="str">
        <f>IFERROR(IF(AND(AK$272=list!$D$3,'Box Calculation'!AK$279&lt;&gt;"h",$E351&lt;&gt;0),0,IF(AND(AK$273=list!$D$2,$E351&lt;&gt;0,TRUNC(VLOOKUP($E351,'Container Panel'!$B$41:$Z$100,$D351,0)/(VLOOKUP(AK$276,UI!$A$12:$O$51,VLOOKUP(AK$279,$B$276:$C$278,2,0),0)/1000))&gt;0),1,TRUNC(VLOOKUP($E351,'Container Panel'!$B$41:$Z$100,$D351,0)/(VLOOKUP(AK$276,UI!$A$12:$O$51,VLOOKUP(AK$279,$B$276:$C$278,2,0),0)/1000)))),"")</f>
        <v/>
      </c>
      <c r="AL351" s="145" t="str">
        <f>IFERROR(IF(AND(AL$272=list!$D$3,'Box Calculation'!AL$279&lt;&gt;"h",$E351&lt;&gt;0),0,IF(AND(AL$273=list!$D$2,$E351&lt;&gt;0,TRUNC(VLOOKUP($E351,'Container Panel'!$B$41:$Z$100,$D351,0)/(VLOOKUP(AL$276,UI!$A$12:$O$51,VLOOKUP(AL$279,$B$276:$C$278,2,0),0)/1000))&gt;0),1,TRUNC(VLOOKUP($E351,'Container Panel'!$B$41:$Z$100,$D351,0)/(VLOOKUP(AL$276,UI!$A$12:$O$51,VLOOKUP(AL$279,$B$276:$C$278,2,0),0)/1000)))),"")</f>
        <v/>
      </c>
      <c r="AM351" s="145" t="str">
        <f>IFERROR(IF(AND(AM$272=list!$D$3,'Box Calculation'!AM$279&lt;&gt;"h",$E351&lt;&gt;0),0,IF(AND(AM$273=list!$D$2,$E351&lt;&gt;0,TRUNC(VLOOKUP($E351,'Container Panel'!$B$41:$Z$100,$D351,0)/(VLOOKUP(AM$276,UI!$A$12:$O$51,VLOOKUP(AM$279,$B$276:$C$278,2,0),0)/1000))&gt;0),1,TRUNC(VLOOKUP($E351,'Container Panel'!$B$41:$Z$100,$D351,0)/(VLOOKUP(AM$276,UI!$A$12:$O$51,VLOOKUP(AM$279,$B$276:$C$278,2,0),0)/1000)))),"")</f>
        <v/>
      </c>
      <c r="AN351" s="145" t="str">
        <f>IFERROR(IF(AND(AN$272=list!$D$3,'Box Calculation'!AN$279&lt;&gt;"h",$E351&lt;&gt;0),0,IF(AND(AN$273=list!$D$2,$E351&lt;&gt;0,TRUNC(VLOOKUP($E351,'Container Panel'!$B$41:$Z$100,$D351,0)/(VLOOKUP(AN$276,UI!$A$12:$O$51,VLOOKUP(AN$279,$B$276:$C$278,2,0),0)/1000))&gt;0),1,TRUNC(VLOOKUP($E351,'Container Panel'!$B$41:$Z$100,$D351,0)/(VLOOKUP(AN$276,UI!$A$12:$O$51,VLOOKUP(AN$279,$B$276:$C$278,2,0),0)/1000)))),"")</f>
        <v/>
      </c>
      <c r="AO351" s="145" t="str">
        <f>IFERROR(IF(AND(AO$272=list!$D$3,'Box Calculation'!AO$279&lt;&gt;"h",$E351&lt;&gt;0),0,IF(AND(AO$273=list!$D$2,$E351&lt;&gt;0,TRUNC(VLOOKUP($E351,'Container Panel'!$B$41:$Z$100,$D351,0)/(VLOOKUP(AO$276,UI!$A$12:$O$51,VLOOKUP(AO$279,$B$276:$C$278,2,0),0)/1000))&gt;0),1,TRUNC(VLOOKUP($E351,'Container Panel'!$B$41:$Z$100,$D351,0)/(VLOOKUP(AO$276,UI!$A$12:$O$51,VLOOKUP(AO$279,$B$276:$C$278,2,0),0)/1000)))),"")</f>
        <v/>
      </c>
      <c r="AP351" s="145" t="str">
        <f>IFERROR(IF(AND(AP$272=list!$D$3,'Box Calculation'!AP$279&lt;&gt;"h",$E351&lt;&gt;0),0,IF(AND(AP$273=list!$D$2,$E351&lt;&gt;0,TRUNC(VLOOKUP($E351,'Container Panel'!$B$41:$Z$100,$D351,0)/(VLOOKUP(AP$276,UI!$A$12:$O$51,VLOOKUP(AP$279,$B$276:$C$278,2,0),0)/1000))&gt;0),1,TRUNC(VLOOKUP($E351,'Container Panel'!$B$41:$Z$100,$D351,0)/(VLOOKUP(AP$276,UI!$A$12:$O$51,VLOOKUP(AP$279,$B$276:$C$278,2,0),0)/1000)))),"")</f>
        <v/>
      </c>
      <c r="AQ351" s="145" t="str">
        <f>IFERROR(IF(AND(AQ$272=list!$D$3,'Box Calculation'!AQ$279&lt;&gt;"h",$E351&lt;&gt;0),0,IF(AND(AQ$273=list!$D$2,$E351&lt;&gt;0,TRUNC(VLOOKUP($E351,'Container Panel'!$B$41:$Z$100,$D351,0)/(VLOOKUP(AQ$276,UI!$A$12:$O$51,VLOOKUP(AQ$279,$B$276:$C$278,2,0),0)/1000))&gt;0),1,TRUNC(VLOOKUP($E351,'Container Panel'!$B$41:$Z$100,$D351,0)/(VLOOKUP(AQ$276,UI!$A$12:$O$51,VLOOKUP(AQ$279,$B$276:$C$278,2,0),0)/1000)))),"")</f>
        <v/>
      </c>
      <c r="AR351" s="145" t="str">
        <f>IFERROR(IF(AND(AR$272=list!$D$3,'Box Calculation'!AR$279&lt;&gt;"h",$E351&lt;&gt;0),0,IF(AND(AR$273=list!$D$2,$E351&lt;&gt;0,TRUNC(VLOOKUP($E351,'Container Panel'!$B$41:$Z$100,$D351,0)/(VLOOKUP(AR$276,UI!$A$12:$O$51,VLOOKUP(AR$279,$B$276:$C$278,2,0),0)/1000))&gt;0),1,TRUNC(VLOOKUP($E351,'Container Panel'!$B$41:$Z$100,$D351,0)/(VLOOKUP(AR$276,UI!$A$12:$O$51,VLOOKUP(AR$279,$B$276:$C$278,2,0),0)/1000)))),"")</f>
        <v/>
      </c>
      <c r="AS351" s="145" t="str">
        <f>IFERROR(IF(AND(AS$272=list!$D$3,'Box Calculation'!AS$279&lt;&gt;"h",$E351&lt;&gt;0),0,IF(AND(AS$273=list!$D$2,$E351&lt;&gt;0,TRUNC(VLOOKUP($E351,'Container Panel'!$B$41:$Z$100,$D351,0)/(VLOOKUP(AS$276,UI!$A$12:$O$51,VLOOKUP(AS$279,$B$276:$C$278,2,0),0)/1000))&gt;0),1,TRUNC(VLOOKUP($E351,'Container Panel'!$B$41:$Z$100,$D351,0)/(VLOOKUP(AS$276,UI!$A$12:$O$51,VLOOKUP(AS$279,$B$276:$C$278,2,0),0)/1000)))),"")</f>
        <v/>
      </c>
      <c r="AT351" s="145" t="str">
        <f>IFERROR(IF(AND(AT$272=list!$D$3,'Box Calculation'!AT$279&lt;&gt;"h",$E351&lt;&gt;0),0,IF(AND(AT$273=list!$D$2,$E351&lt;&gt;0,TRUNC(VLOOKUP($E351,'Container Panel'!$B$41:$Z$100,$D351,0)/(VLOOKUP(AT$276,UI!$A$12:$O$51,VLOOKUP(AT$279,$B$276:$C$278,2,0),0)/1000))&gt;0),1,TRUNC(VLOOKUP($E351,'Container Panel'!$B$41:$Z$100,$D351,0)/(VLOOKUP(AT$276,UI!$A$12:$O$51,VLOOKUP(AT$279,$B$276:$C$278,2,0),0)/1000)))),"")</f>
        <v/>
      </c>
      <c r="AU351" s="145" t="str">
        <f>IFERROR(IF(AND(AU$272=list!$D$3,'Box Calculation'!AU$279&lt;&gt;"h",$E351&lt;&gt;0),0,IF(AND(AU$273=list!$D$2,$E351&lt;&gt;0,TRUNC(VLOOKUP($E351,'Container Panel'!$B$41:$Z$100,$D351,0)/(VLOOKUP(AU$276,UI!$A$12:$O$51,VLOOKUP(AU$279,$B$276:$C$278,2,0),0)/1000))&gt;0),1,TRUNC(VLOOKUP($E351,'Container Panel'!$B$41:$Z$100,$D351,0)/(VLOOKUP(AU$276,UI!$A$12:$O$51,VLOOKUP(AU$279,$B$276:$C$278,2,0),0)/1000)))),"")</f>
        <v/>
      </c>
      <c r="AV351" s="145" t="str">
        <f>IFERROR(IF(AND(AV$272=list!$D$3,'Box Calculation'!AV$279&lt;&gt;"h",$E351&lt;&gt;0),0,IF(AND(AV$273=list!$D$2,$E351&lt;&gt;0,TRUNC(VLOOKUP($E351,'Container Panel'!$B$41:$Z$100,$D351,0)/(VLOOKUP(AV$276,UI!$A$12:$O$51,VLOOKUP(AV$279,$B$276:$C$278,2,0),0)/1000))&gt;0),1,TRUNC(VLOOKUP($E351,'Container Panel'!$B$41:$Z$100,$D351,0)/(VLOOKUP(AV$276,UI!$A$12:$O$51,VLOOKUP(AV$279,$B$276:$C$278,2,0),0)/1000)))),"")</f>
        <v/>
      </c>
      <c r="AW351" s="145" t="str">
        <f>IFERROR(IF(AND(AW$272=list!$D$3,'Box Calculation'!AW$279&lt;&gt;"h",$E351&lt;&gt;0),0,IF(AND(AW$273=list!$D$2,$E351&lt;&gt;0,TRUNC(VLOOKUP($E351,'Container Panel'!$B$41:$Z$100,$D351,0)/(VLOOKUP(AW$276,UI!$A$12:$O$51,VLOOKUP(AW$279,$B$276:$C$278,2,0),0)/1000))&gt;0),1,TRUNC(VLOOKUP($E351,'Container Panel'!$B$41:$Z$100,$D351,0)/(VLOOKUP(AW$276,UI!$A$12:$O$51,VLOOKUP(AW$279,$B$276:$C$278,2,0),0)/1000)))),"")</f>
        <v/>
      </c>
      <c r="AX351" s="145" t="str">
        <f>IFERROR(IF(AND(AX$272=list!$D$3,'Box Calculation'!AX$279&lt;&gt;"h",$E351&lt;&gt;0),0,IF(AND(AX$273=list!$D$2,$E351&lt;&gt;0,TRUNC(VLOOKUP($E351,'Container Panel'!$B$41:$Z$100,$D351,0)/(VLOOKUP(AX$276,UI!$A$12:$O$51,VLOOKUP(AX$279,$B$276:$C$278,2,0),0)/1000))&gt;0),1,TRUNC(VLOOKUP($E351,'Container Panel'!$B$41:$Z$100,$D351,0)/(VLOOKUP(AX$276,UI!$A$12:$O$51,VLOOKUP(AX$279,$B$276:$C$278,2,0),0)/1000)))),"")</f>
        <v/>
      </c>
      <c r="AY351" s="145" t="str">
        <f>IFERROR(IF(AND(AY$272=list!$D$3,'Box Calculation'!AY$279&lt;&gt;"h",$E351&lt;&gt;0),0,IF(AND(AY$273=list!$D$2,$E351&lt;&gt;0,TRUNC(VLOOKUP($E351,'Container Panel'!$B$41:$Z$100,$D351,0)/(VLOOKUP(AY$276,UI!$A$12:$O$51,VLOOKUP(AY$279,$B$276:$C$278,2,0),0)/1000))&gt;0),1,TRUNC(VLOOKUP($E351,'Container Panel'!$B$41:$Z$100,$D351,0)/(VLOOKUP(AY$276,UI!$A$12:$O$51,VLOOKUP(AY$279,$B$276:$C$278,2,0),0)/1000)))),"")</f>
        <v/>
      </c>
      <c r="AZ351" s="145" t="str">
        <f>IFERROR(IF(AND(AZ$272=list!$D$3,'Box Calculation'!AZ$279&lt;&gt;"h",$E351&lt;&gt;0),0,IF(AND(AZ$273=list!$D$2,$E351&lt;&gt;0,TRUNC(VLOOKUP($E351,'Container Panel'!$B$41:$Z$100,$D351,0)/(VLOOKUP(AZ$276,UI!$A$12:$O$51,VLOOKUP(AZ$279,$B$276:$C$278,2,0),0)/1000))&gt;0),1,TRUNC(VLOOKUP($E351,'Container Panel'!$B$41:$Z$100,$D351,0)/(VLOOKUP(AZ$276,UI!$A$12:$O$51,VLOOKUP(AZ$279,$B$276:$C$278,2,0),0)/1000)))),"")</f>
        <v/>
      </c>
      <c r="BA351" s="145" t="str">
        <f>IFERROR(IF(AND(BA$272=list!$D$3,'Box Calculation'!BA$279&lt;&gt;"h",$E351&lt;&gt;0),0,IF(AND(BA$273=list!$D$2,$E351&lt;&gt;0,TRUNC(VLOOKUP($E351,'Container Panel'!$B$41:$Z$100,$D351,0)/(VLOOKUP(BA$276,UI!$A$12:$O$51,VLOOKUP(BA$279,$B$276:$C$278,2,0),0)/1000))&gt;0),1,TRUNC(VLOOKUP($E351,'Container Panel'!$B$41:$Z$100,$D351,0)/(VLOOKUP(BA$276,UI!$A$12:$O$51,VLOOKUP(BA$279,$B$276:$C$278,2,0),0)/1000)))),"")</f>
        <v/>
      </c>
      <c r="BB351" s="145" t="str">
        <f>IFERROR(IF(AND(BB$272=list!$D$3,'Box Calculation'!BB$279&lt;&gt;"h",$E351&lt;&gt;0),0,IF(AND(BB$273=list!$D$2,$E351&lt;&gt;0,TRUNC(VLOOKUP($E351,'Container Panel'!$B$41:$Z$100,$D351,0)/(VLOOKUP(BB$276,UI!$A$12:$O$51,VLOOKUP(BB$279,$B$276:$C$278,2,0),0)/1000))&gt;0),1,TRUNC(VLOOKUP($E351,'Container Panel'!$B$41:$Z$100,$D351,0)/(VLOOKUP(BB$276,UI!$A$12:$O$51,VLOOKUP(BB$279,$B$276:$C$278,2,0),0)/1000)))),"")</f>
        <v/>
      </c>
      <c r="BC351" s="145" t="str">
        <f>IFERROR(IF(AND(BC$272=list!$D$3,'Box Calculation'!BC$279&lt;&gt;"h",$E351&lt;&gt;0),0,IF(AND(BC$273=list!$D$2,$E351&lt;&gt;0,TRUNC(VLOOKUP($E351,'Container Panel'!$B$41:$Z$100,$D351,0)/(VLOOKUP(BC$276,UI!$A$12:$O$51,VLOOKUP(BC$279,$B$276:$C$278,2,0),0)/1000))&gt;0),1,TRUNC(VLOOKUP($E351,'Container Panel'!$B$41:$Z$100,$D351,0)/(VLOOKUP(BC$276,UI!$A$12:$O$51,VLOOKUP(BC$279,$B$276:$C$278,2,0),0)/1000)))),"")</f>
        <v/>
      </c>
      <c r="BD351" s="145" t="str">
        <f>IFERROR(IF(AND(BD$272=list!$D$3,'Box Calculation'!BD$279&lt;&gt;"h",$E351&lt;&gt;0),0,IF(AND(BD$273=list!$D$2,$E351&lt;&gt;0,TRUNC(VLOOKUP($E351,'Container Panel'!$B$41:$Z$100,$D351,0)/(VLOOKUP(BD$276,UI!$A$12:$O$51,VLOOKUP(BD$279,$B$276:$C$278,2,0),0)/1000))&gt;0),1,TRUNC(VLOOKUP($E351,'Container Panel'!$B$41:$Z$100,$D351,0)/(VLOOKUP(BD$276,UI!$A$12:$O$51,VLOOKUP(BD$279,$B$276:$C$278,2,0),0)/1000)))),"")</f>
        <v/>
      </c>
      <c r="BE351" s="145" t="str">
        <f>IFERROR(IF(AND(BE$272=list!$D$3,'Box Calculation'!BE$279&lt;&gt;"h",$E351&lt;&gt;0),0,IF(AND(BE$273=list!$D$2,$E351&lt;&gt;0,TRUNC(VLOOKUP($E351,'Container Panel'!$B$41:$Z$100,$D351,0)/(VLOOKUP(BE$276,UI!$A$12:$O$51,VLOOKUP(BE$279,$B$276:$C$278,2,0),0)/1000))&gt;0),1,TRUNC(VLOOKUP($E351,'Container Panel'!$B$41:$Z$100,$D351,0)/(VLOOKUP(BE$276,UI!$A$12:$O$51,VLOOKUP(BE$279,$B$276:$C$278,2,0),0)/1000)))),"")</f>
        <v/>
      </c>
      <c r="BF351" s="145" t="str">
        <f>IFERROR(IF(AND(BF$272=list!$D$3,'Box Calculation'!BF$279&lt;&gt;"h",$E351&lt;&gt;0),0,IF(AND(BF$273=list!$D$2,$E351&lt;&gt;0,TRUNC(VLOOKUP($E351,'Container Panel'!$B$41:$Z$100,$D351,0)/(VLOOKUP(BF$276,UI!$A$12:$O$51,VLOOKUP(BF$279,$B$276:$C$278,2,0),0)/1000))&gt;0),1,TRUNC(VLOOKUP($E351,'Container Panel'!$B$41:$Z$100,$D351,0)/(VLOOKUP(BF$276,UI!$A$12:$O$51,VLOOKUP(BF$279,$B$276:$C$278,2,0),0)/1000)))),"")</f>
        <v/>
      </c>
      <c r="BG351" s="145" t="str">
        <f>IFERROR(IF(AND(BG$272=list!$D$3,'Box Calculation'!BG$279&lt;&gt;"h",$E351&lt;&gt;0),0,IF(AND(BG$273=list!$D$2,$E351&lt;&gt;0,TRUNC(VLOOKUP($E351,'Container Panel'!$B$41:$Z$100,$D351,0)/(VLOOKUP(BG$276,UI!$A$12:$O$51,VLOOKUP(BG$279,$B$276:$C$278,2,0),0)/1000))&gt;0),1,TRUNC(VLOOKUP($E351,'Container Panel'!$B$41:$Z$100,$D351,0)/(VLOOKUP(BG$276,UI!$A$12:$O$51,VLOOKUP(BG$279,$B$276:$C$278,2,0),0)/1000)))),"")</f>
        <v/>
      </c>
      <c r="BH351" s="145" t="str">
        <f>IFERROR(IF(AND(BH$272=list!$D$3,'Box Calculation'!BH$279&lt;&gt;"h",$E351&lt;&gt;0),0,IF(AND(BH$273=list!$D$2,$E351&lt;&gt;0,TRUNC(VLOOKUP($E351,'Container Panel'!$B$41:$Z$100,$D351,0)/(VLOOKUP(BH$276,UI!$A$12:$O$51,VLOOKUP(BH$279,$B$276:$C$278,2,0),0)/1000))&gt;0),1,TRUNC(VLOOKUP($E351,'Container Panel'!$B$41:$Z$100,$D351,0)/(VLOOKUP(BH$276,UI!$A$12:$O$51,VLOOKUP(BH$279,$B$276:$C$278,2,0),0)/1000)))),"")</f>
        <v/>
      </c>
      <c r="BI351" s="145" t="str">
        <f>IFERROR(IF(AND(BI$272=list!$D$3,'Box Calculation'!BI$279&lt;&gt;"h",$E351&lt;&gt;0),0,IF(AND(BI$273=list!$D$2,$E351&lt;&gt;0,TRUNC(VLOOKUP($E351,'Container Panel'!$B$41:$Z$100,$D351,0)/(VLOOKUP(BI$276,UI!$A$12:$O$51,VLOOKUP(BI$279,$B$276:$C$278,2,0),0)/1000))&gt;0),1,TRUNC(VLOOKUP($E351,'Container Panel'!$B$41:$Z$100,$D351,0)/(VLOOKUP(BI$276,UI!$A$12:$O$51,VLOOKUP(BI$279,$B$276:$C$278,2,0),0)/1000)))),"")</f>
        <v/>
      </c>
      <c r="BJ351" s="145" t="str">
        <f>IFERROR(IF(AND(BJ$272=list!$D$3,'Box Calculation'!BJ$279&lt;&gt;"h",$E351&lt;&gt;0),0,IF(AND(BJ$273=list!$D$2,$E351&lt;&gt;0,TRUNC(VLOOKUP($E351,'Container Panel'!$B$41:$Z$100,$D351,0)/(VLOOKUP(BJ$276,UI!$A$12:$O$51,VLOOKUP(BJ$279,$B$276:$C$278,2,0),0)/1000))&gt;0),1,TRUNC(VLOOKUP($E351,'Container Panel'!$B$41:$Z$100,$D351,0)/(VLOOKUP(BJ$276,UI!$A$12:$O$51,VLOOKUP(BJ$279,$B$276:$C$278,2,0),0)/1000)))),"")</f>
        <v/>
      </c>
      <c r="BK351" s="145" t="str">
        <f>IFERROR(IF(AND(BK$272=list!$D$3,'Box Calculation'!BK$279&lt;&gt;"h",$E351&lt;&gt;0),0,IF(AND(BK$273=list!$D$2,$E351&lt;&gt;0,TRUNC(VLOOKUP($E351,'Container Panel'!$B$41:$Z$100,$D351,0)/(VLOOKUP(BK$276,UI!$A$12:$O$51,VLOOKUP(BK$279,$B$276:$C$278,2,0),0)/1000))&gt;0),1,TRUNC(VLOOKUP($E351,'Container Panel'!$B$41:$Z$100,$D351,0)/(VLOOKUP(BK$276,UI!$A$12:$O$51,VLOOKUP(BK$279,$B$276:$C$278,2,0),0)/1000)))),"")</f>
        <v/>
      </c>
      <c r="BL351" s="145" t="str">
        <f>IFERROR(IF(AND(BL$272=list!$D$3,'Box Calculation'!BL$279&lt;&gt;"h",$E351&lt;&gt;0),0,IF(AND(BL$273=list!$D$2,$E351&lt;&gt;0,TRUNC(VLOOKUP($E351,'Container Panel'!$B$41:$Z$100,$D351,0)/(VLOOKUP(BL$276,UI!$A$12:$O$51,VLOOKUP(BL$279,$B$276:$C$278,2,0),0)/1000))&gt;0),1,TRUNC(VLOOKUP($E351,'Container Panel'!$B$41:$Z$100,$D351,0)/(VLOOKUP(BL$276,UI!$A$12:$O$51,VLOOKUP(BL$279,$B$276:$C$278,2,0),0)/1000)))),"")</f>
        <v/>
      </c>
      <c r="BM351" s="145" t="str">
        <f>IFERROR(IF(AND(BM$272=list!$D$3,'Box Calculation'!BM$279&lt;&gt;"h",$E351&lt;&gt;0),0,IF(AND(BM$273=list!$D$2,$E351&lt;&gt;0,TRUNC(VLOOKUP($E351,'Container Panel'!$B$41:$Z$100,$D351,0)/(VLOOKUP(BM$276,UI!$A$12:$O$51,VLOOKUP(BM$279,$B$276:$C$278,2,0),0)/1000))&gt;0),1,TRUNC(VLOOKUP($E351,'Container Panel'!$B$41:$Z$100,$D351,0)/(VLOOKUP(BM$276,UI!$A$12:$O$51,VLOOKUP(BM$279,$B$276:$C$278,2,0),0)/1000)))),"")</f>
        <v/>
      </c>
      <c r="BN351" s="145" t="str">
        <f>IFERROR(IF(AND(BN$272=list!$D$3,'Box Calculation'!BN$279&lt;&gt;"h",$E351&lt;&gt;0),0,IF(AND(BN$273=list!$D$2,$E351&lt;&gt;0,TRUNC(VLOOKUP($E351,'Container Panel'!$B$41:$Z$100,$D351,0)/(VLOOKUP(BN$276,UI!$A$12:$O$51,VLOOKUP(BN$279,$B$276:$C$278,2,0),0)/1000))&gt;0),1,TRUNC(VLOOKUP($E351,'Container Panel'!$B$41:$Z$100,$D351,0)/(VLOOKUP(BN$276,UI!$A$12:$O$51,VLOOKUP(BN$279,$B$276:$C$278,2,0),0)/1000)))),"")</f>
        <v/>
      </c>
      <c r="BO351" s="145" t="str">
        <f>IFERROR(IF(AND(BO$272=list!$D$3,'Box Calculation'!BO$279&lt;&gt;"h",$E351&lt;&gt;0),0,IF(AND(BO$273=list!$D$2,$E351&lt;&gt;0,TRUNC(VLOOKUP($E351,'Container Panel'!$B$41:$Z$100,$D351,0)/(VLOOKUP(BO$276,UI!$A$12:$O$51,VLOOKUP(BO$279,$B$276:$C$278,2,0),0)/1000))&gt;0),1,TRUNC(VLOOKUP($E351,'Container Panel'!$B$41:$Z$100,$D351,0)/(VLOOKUP(BO$276,UI!$A$12:$O$51,VLOOKUP(BO$279,$B$276:$C$278,2,0),0)/1000)))),"")</f>
        <v/>
      </c>
      <c r="BP351" s="145" t="str">
        <f>IFERROR(IF(AND(BP$272=list!$D$3,'Box Calculation'!BP$279&lt;&gt;"h",$E351&lt;&gt;0),0,IF(AND(BP$273=list!$D$2,$E351&lt;&gt;0,TRUNC(VLOOKUP($E351,'Container Panel'!$B$41:$Z$100,$D351,0)/(VLOOKUP(BP$276,UI!$A$12:$O$51,VLOOKUP(BP$279,$B$276:$C$278,2,0),0)/1000))&gt;0),1,TRUNC(VLOOKUP($E351,'Container Panel'!$B$41:$Z$100,$D351,0)/(VLOOKUP(BP$276,UI!$A$12:$O$51,VLOOKUP(BP$279,$B$276:$C$278,2,0),0)/1000)))),"")</f>
        <v/>
      </c>
      <c r="BQ351" s="145" t="str">
        <f>IFERROR(IF(AND(BQ$272=list!$D$3,'Box Calculation'!BQ$279&lt;&gt;"h",$E351&lt;&gt;0),0,IF(AND(BQ$273=list!$D$2,$E351&lt;&gt;0,TRUNC(VLOOKUP($E351,'Container Panel'!$B$41:$Z$100,$D351,0)/(VLOOKUP(BQ$276,UI!$A$12:$O$51,VLOOKUP(BQ$279,$B$276:$C$278,2,0),0)/1000))&gt;0),1,TRUNC(VLOOKUP($E351,'Container Panel'!$B$41:$Z$100,$D351,0)/(VLOOKUP(BQ$276,UI!$A$12:$O$51,VLOOKUP(BQ$279,$B$276:$C$278,2,0),0)/1000)))),"")</f>
        <v/>
      </c>
      <c r="BR351" s="145" t="str">
        <f>IFERROR(IF(AND(BR$272=list!$D$3,'Box Calculation'!BR$279&lt;&gt;"h",$E351&lt;&gt;0),0,IF(AND(BR$273=list!$D$2,$E351&lt;&gt;0,TRUNC(VLOOKUP($E351,'Container Panel'!$B$41:$Z$100,$D351,0)/(VLOOKUP(BR$276,UI!$A$12:$O$51,VLOOKUP(BR$279,$B$276:$C$278,2,0),0)/1000))&gt;0),1,TRUNC(VLOOKUP($E351,'Container Panel'!$B$41:$Z$100,$D351,0)/(VLOOKUP(BR$276,UI!$A$12:$O$51,VLOOKUP(BR$279,$B$276:$C$278,2,0),0)/1000)))),"")</f>
        <v/>
      </c>
      <c r="BS351" s="145" t="str">
        <f>IFERROR(IF(AND(BS$272=list!$D$3,'Box Calculation'!BS$279&lt;&gt;"h",$E351&lt;&gt;0),0,IF(AND(BS$273=list!$D$2,$E351&lt;&gt;0,TRUNC(VLOOKUP($E351,'Container Panel'!$B$41:$Z$100,$D351,0)/(VLOOKUP(BS$276,UI!$A$12:$O$51,VLOOKUP(BS$279,$B$276:$C$278,2,0),0)/1000))&gt;0),1,TRUNC(VLOOKUP($E351,'Container Panel'!$B$41:$Z$100,$D351,0)/(VLOOKUP(BS$276,UI!$A$12:$O$51,VLOOKUP(BS$279,$B$276:$C$278,2,0),0)/1000)))),"")</f>
        <v/>
      </c>
      <c r="BT351" s="145" t="str">
        <f>IFERROR(IF(AND(BT$272=list!$D$3,'Box Calculation'!BT$279&lt;&gt;"h",$E351&lt;&gt;0),0,IF(AND(BT$273=list!$D$2,$E351&lt;&gt;0,TRUNC(VLOOKUP($E351,'Container Panel'!$B$41:$Z$100,$D351,0)/(VLOOKUP(BT$276,UI!$A$12:$O$51,VLOOKUP(BT$279,$B$276:$C$278,2,0),0)/1000))&gt;0),1,TRUNC(VLOOKUP($E351,'Container Panel'!$B$41:$Z$100,$D351,0)/(VLOOKUP(BT$276,UI!$A$12:$O$51,VLOOKUP(BT$279,$B$276:$C$278,2,0),0)/1000)))),"")</f>
        <v/>
      </c>
      <c r="BU351" s="145" t="str">
        <f>IFERROR(IF(AND(BU$272=list!$D$3,'Box Calculation'!BU$279&lt;&gt;"h",$E351&lt;&gt;0),0,IF(AND(BU$273=list!$D$2,$E351&lt;&gt;0,TRUNC(VLOOKUP($E351,'Container Panel'!$B$41:$Z$100,$D351,0)/(VLOOKUP(BU$276,UI!$A$12:$O$51,VLOOKUP(BU$279,$B$276:$C$278,2,0),0)/1000))&gt;0),1,TRUNC(VLOOKUP($E351,'Container Panel'!$B$41:$Z$100,$D351,0)/(VLOOKUP(BU$276,UI!$A$12:$O$51,VLOOKUP(BU$279,$B$276:$C$278,2,0),0)/1000)))),"")</f>
        <v/>
      </c>
      <c r="BV351" s="145" t="str">
        <f>IFERROR(IF(AND(BV$272=list!$D$3,'Box Calculation'!BV$279&lt;&gt;"h",$E351&lt;&gt;0),0,IF(AND(BV$273=list!$D$2,$E351&lt;&gt;0,TRUNC(VLOOKUP($E351,'Container Panel'!$B$41:$Z$100,$D351,0)/(VLOOKUP(BV$276,UI!$A$12:$O$51,VLOOKUP(BV$279,$B$276:$C$278,2,0),0)/1000))&gt;0),1,TRUNC(VLOOKUP($E351,'Container Panel'!$B$41:$Z$100,$D351,0)/(VLOOKUP(BV$276,UI!$A$12:$O$51,VLOOKUP(BV$279,$B$276:$C$278,2,0),0)/1000)))),"")</f>
        <v/>
      </c>
      <c r="BW351" s="145" t="str">
        <f>IFERROR(IF(AND(BW$272=list!$D$3,'Box Calculation'!BW$279&lt;&gt;"h",$E351&lt;&gt;0),0,IF(AND(BW$273=list!$D$2,$E351&lt;&gt;0,TRUNC(VLOOKUP($E351,'Container Panel'!$B$41:$Z$100,$D351,0)/(VLOOKUP(BW$276,UI!$A$12:$O$51,VLOOKUP(BW$279,$B$276:$C$278,2,0),0)/1000))&gt;0),1,TRUNC(VLOOKUP($E351,'Container Panel'!$B$41:$Z$100,$D351,0)/(VLOOKUP(BW$276,UI!$A$12:$O$51,VLOOKUP(BW$279,$B$276:$C$278,2,0),0)/1000)))),"")</f>
        <v/>
      </c>
      <c r="BX351" s="145" t="str">
        <f>IFERROR(IF(AND(BX$272=list!$D$3,'Box Calculation'!BX$279&lt;&gt;"h",$E351&lt;&gt;0),0,IF(AND(BX$273=list!$D$2,$E351&lt;&gt;0,TRUNC(VLOOKUP($E351,'Container Panel'!$B$41:$Z$100,$D351,0)/(VLOOKUP(BX$276,UI!$A$12:$O$51,VLOOKUP(BX$279,$B$276:$C$278,2,0),0)/1000))&gt;0),1,TRUNC(VLOOKUP($E351,'Container Panel'!$B$41:$Z$100,$D351,0)/(VLOOKUP(BX$276,UI!$A$12:$O$51,VLOOKUP(BX$279,$B$276:$C$278,2,0),0)/1000)))),"")</f>
        <v/>
      </c>
      <c r="BY351" s="145" t="str">
        <f>IFERROR(IF(AND(BY$272=list!$D$3,'Box Calculation'!BY$279&lt;&gt;"h",$E351&lt;&gt;0),0,IF(AND(BY$273=list!$D$2,$E351&lt;&gt;0,TRUNC(VLOOKUP($E351,'Container Panel'!$B$41:$Z$100,$D351,0)/(VLOOKUP(BY$276,UI!$A$12:$O$51,VLOOKUP(BY$279,$B$276:$C$278,2,0),0)/1000))&gt;0),1,TRUNC(VLOOKUP($E351,'Container Panel'!$B$41:$Z$100,$D351,0)/(VLOOKUP(BY$276,UI!$A$12:$O$51,VLOOKUP(BY$279,$B$276:$C$278,2,0),0)/1000)))),"")</f>
        <v/>
      </c>
      <c r="BZ351" s="145" t="str">
        <f>IFERROR(IF(AND(BZ$272=list!$D$3,'Box Calculation'!BZ$279&lt;&gt;"h",$E351&lt;&gt;0),0,IF(AND(BZ$273=list!$D$2,$E351&lt;&gt;0,TRUNC(VLOOKUP($E351,'Container Panel'!$B$41:$Z$100,$D351,0)/(VLOOKUP(BZ$276,UI!$A$12:$O$51,VLOOKUP(BZ$279,$B$276:$C$278,2,0),0)/1000))&gt;0),1,TRUNC(VLOOKUP($E351,'Container Panel'!$B$41:$Z$100,$D351,0)/(VLOOKUP(BZ$276,UI!$A$12:$O$51,VLOOKUP(BZ$279,$B$276:$C$278,2,0),0)/1000)))),"")</f>
        <v/>
      </c>
      <c r="CA351" s="145" t="str">
        <f>IFERROR(IF(AND(CA$272=list!$D$3,'Box Calculation'!CA$279&lt;&gt;"h",$E351&lt;&gt;0),0,IF(AND(CA$273=list!$D$2,$E351&lt;&gt;0,TRUNC(VLOOKUP($E351,'Container Panel'!$B$41:$Z$100,$D351,0)/(VLOOKUP(CA$276,UI!$A$12:$O$51,VLOOKUP(CA$279,$B$276:$C$278,2,0),0)/1000))&gt;0),1,TRUNC(VLOOKUP($E351,'Container Panel'!$B$41:$Z$100,$D351,0)/(VLOOKUP(CA$276,UI!$A$12:$O$51,VLOOKUP(CA$279,$B$276:$C$278,2,0),0)/1000)))),"")</f>
        <v/>
      </c>
      <c r="CB351" s="145" t="str">
        <f>IFERROR(IF(AND(CB$272=list!$D$3,'Box Calculation'!CB$279&lt;&gt;"h",$E351&lt;&gt;0),0,IF(AND(CB$273=list!$D$2,$E351&lt;&gt;0,TRUNC(VLOOKUP($E351,'Container Panel'!$B$41:$Z$100,$D351,0)/(VLOOKUP(CB$276,UI!$A$12:$O$51,VLOOKUP(CB$279,$B$276:$C$278,2,0),0)/1000))&gt;0),1,TRUNC(VLOOKUP($E351,'Container Panel'!$B$41:$Z$100,$D351,0)/(VLOOKUP(CB$276,UI!$A$12:$O$51,VLOOKUP(CB$279,$B$276:$C$278,2,0),0)/1000)))),"")</f>
        <v/>
      </c>
      <c r="CC351" s="145" t="str">
        <f>IFERROR(IF(AND(CC$272=list!$D$3,'Box Calculation'!CC$279&lt;&gt;"h",$E351&lt;&gt;0),0,IF(AND(CC$273=list!$D$2,$E351&lt;&gt;0,TRUNC(VLOOKUP($E351,'Container Panel'!$B$41:$Z$100,$D351,0)/(VLOOKUP(CC$276,UI!$A$12:$O$51,VLOOKUP(CC$279,$B$276:$C$278,2,0),0)/1000))&gt;0),1,TRUNC(VLOOKUP($E351,'Container Panel'!$B$41:$Z$100,$D351,0)/(VLOOKUP(CC$276,UI!$A$12:$O$51,VLOOKUP(CC$279,$B$276:$C$278,2,0),0)/1000)))),"")</f>
        <v/>
      </c>
      <c r="CD351" s="145" t="str">
        <f>IFERROR(IF(AND(CD$272=list!$D$3,'Box Calculation'!CD$279&lt;&gt;"h",$E351&lt;&gt;0),0,IF(AND(CD$273=list!$D$2,$E351&lt;&gt;0,TRUNC(VLOOKUP($E351,'Container Panel'!$B$41:$Z$100,$D351,0)/(VLOOKUP(CD$276,UI!$A$12:$O$51,VLOOKUP(CD$279,$B$276:$C$278,2,0),0)/1000))&gt;0),1,TRUNC(VLOOKUP($E351,'Container Panel'!$B$41:$Z$100,$D351,0)/(VLOOKUP(CD$276,UI!$A$12:$O$51,VLOOKUP(CD$279,$B$276:$C$278,2,0),0)/1000)))),"")</f>
        <v/>
      </c>
      <c r="CE351" s="145" t="str">
        <f>IFERROR(IF(AND(CE$272=list!$D$3,'Box Calculation'!CE$279&lt;&gt;"h",$E351&lt;&gt;0),0,IF(AND(CE$273=list!$D$2,$E351&lt;&gt;0,TRUNC(VLOOKUP($E351,'Container Panel'!$B$41:$Z$100,$D351,0)/(VLOOKUP(CE$276,UI!$A$12:$O$51,VLOOKUP(CE$279,$B$276:$C$278,2,0),0)/1000))&gt;0),1,TRUNC(VLOOKUP($E351,'Container Panel'!$B$41:$Z$100,$D351,0)/(VLOOKUP(CE$276,UI!$A$12:$O$51,VLOOKUP(CE$279,$B$276:$C$278,2,0),0)/1000)))),"")</f>
        <v/>
      </c>
      <c r="CF351" s="145" t="str">
        <f>IFERROR(IF(AND(CF$272=list!$D$3,'Box Calculation'!CF$279&lt;&gt;"h",$E351&lt;&gt;0),0,IF(AND(CF$273=list!$D$2,$E351&lt;&gt;0,TRUNC(VLOOKUP($E351,'Container Panel'!$B$41:$Z$100,$D351,0)/(VLOOKUP(CF$276,UI!$A$12:$O$51,VLOOKUP(CF$279,$B$276:$C$278,2,0),0)/1000))&gt;0),1,TRUNC(VLOOKUP($E351,'Container Panel'!$B$41:$Z$100,$D351,0)/(VLOOKUP(CF$276,UI!$A$12:$O$51,VLOOKUP(CF$279,$B$276:$C$278,2,0),0)/1000)))),"")</f>
        <v/>
      </c>
      <c r="CG351" s="145" t="str">
        <f>IFERROR(IF(AND(CG$272=list!$D$3,'Box Calculation'!CG$279&lt;&gt;"h",$E351&lt;&gt;0),0,IF(AND(CG$273=list!$D$2,$E351&lt;&gt;0,TRUNC(VLOOKUP($E351,'Container Panel'!$B$41:$Z$100,$D351,0)/(VLOOKUP(CG$276,UI!$A$12:$O$51,VLOOKUP(CG$279,$B$276:$C$278,2,0),0)/1000))&gt;0),1,TRUNC(VLOOKUP($E351,'Container Panel'!$B$41:$Z$100,$D351,0)/(VLOOKUP(CG$276,UI!$A$12:$O$51,VLOOKUP(CG$279,$B$276:$C$278,2,0),0)/1000)))),"")</f>
        <v/>
      </c>
      <c r="CH351" s="145" t="str">
        <f>IFERROR(IF(AND(CH$272=list!$D$3,'Box Calculation'!CH$279&lt;&gt;"h",$E351&lt;&gt;0),0,IF(AND(CH$273=list!$D$2,$E351&lt;&gt;0,TRUNC(VLOOKUP($E351,'Container Panel'!$B$41:$Z$100,$D351,0)/(VLOOKUP(CH$276,UI!$A$12:$O$51,VLOOKUP(CH$279,$B$276:$C$278,2,0),0)/1000))&gt;0),1,TRUNC(VLOOKUP($E351,'Container Panel'!$B$41:$Z$100,$D351,0)/(VLOOKUP(CH$276,UI!$A$12:$O$51,VLOOKUP(CH$279,$B$276:$C$278,2,0),0)/1000)))),"")</f>
        <v/>
      </c>
      <c r="CI351" s="145" t="str">
        <f>IFERROR(IF(AND(CI$272=list!$D$3,'Box Calculation'!CI$279&lt;&gt;"h",$E351&lt;&gt;0),0,IF(AND(CI$273=list!$D$2,$E351&lt;&gt;0,TRUNC(VLOOKUP($E351,'Container Panel'!$B$41:$Z$100,$D351,0)/(VLOOKUP(CI$276,UI!$A$12:$O$51,VLOOKUP(CI$279,$B$276:$C$278,2,0),0)/1000))&gt;0),1,TRUNC(VLOOKUP($E351,'Container Panel'!$B$41:$Z$100,$D351,0)/(VLOOKUP(CI$276,UI!$A$12:$O$51,VLOOKUP(CI$279,$B$276:$C$278,2,0),0)/1000)))),"")</f>
        <v/>
      </c>
      <c r="CJ351" s="145" t="str">
        <f>IFERROR(IF(AND(CJ$272=list!$D$3,'Box Calculation'!CJ$279&lt;&gt;"h",$E351&lt;&gt;0),0,IF(AND(CJ$273=list!$D$2,$E351&lt;&gt;0,TRUNC(VLOOKUP($E351,'Container Panel'!$B$41:$Z$100,$D351,0)/(VLOOKUP(CJ$276,UI!$A$12:$O$51,VLOOKUP(CJ$279,$B$276:$C$278,2,0),0)/1000))&gt;0),1,TRUNC(VLOOKUP($E351,'Container Panel'!$B$41:$Z$100,$D351,0)/(VLOOKUP(CJ$276,UI!$A$12:$O$51,VLOOKUP(CJ$279,$B$276:$C$278,2,0),0)/1000)))),"")</f>
        <v/>
      </c>
      <c r="CK351" s="145" t="str">
        <f>IFERROR(IF(AND(CK$272=list!$D$3,'Box Calculation'!CK$279&lt;&gt;"h",$E351&lt;&gt;0),0,IF(AND(CK$273=list!$D$2,$E351&lt;&gt;0,TRUNC(VLOOKUP($E351,'Container Panel'!$B$41:$Z$100,$D351,0)/(VLOOKUP(CK$276,UI!$A$12:$O$51,VLOOKUP(CK$279,$B$276:$C$278,2,0),0)/1000))&gt;0),1,TRUNC(VLOOKUP($E351,'Container Panel'!$B$41:$Z$100,$D351,0)/(VLOOKUP(CK$276,UI!$A$12:$O$51,VLOOKUP(CK$279,$B$276:$C$278,2,0),0)/1000)))),"")</f>
        <v/>
      </c>
      <c r="CL351" s="145" t="str">
        <f>IFERROR(IF(AND(CL$272=list!$D$3,'Box Calculation'!CL$279&lt;&gt;"h",$E351&lt;&gt;0),0,IF(AND(CL$273=list!$D$2,$E351&lt;&gt;0,TRUNC(VLOOKUP($E351,'Container Panel'!$B$41:$Z$100,$D351,0)/(VLOOKUP(CL$276,UI!$A$12:$O$51,VLOOKUP(CL$279,$B$276:$C$278,2,0),0)/1000))&gt;0),1,TRUNC(VLOOKUP($E351,'Container Panel'!$B$41:$Z$100,$D351,0)/(VLOOKUP(CL$276,UI!$A$12:$O$51,VLOOKUP(CL$279,$B$276:$C$278,2,0),0)/1000)))),"")</f>
        <v/>
      </c>
      <c r="CM351" s="145" t="str">
        <f>IFERROR(IF(AND(CM$272=list!$D$3,'Box Calculation'!CM$279&lt;&gt;"h",$E351&lt;&gt;0),0,IF(AND(CM$273=list!$D$2,$E351&lt;&gt;0,TRUNC(VLOOKUP($E351,'Container Panel'!$B$41:$Z$100,$D351,0)/(VLOOKUP(CM$276,UI!$A$12:$O$51,VLOOKUP(CM$279,$B$276:$C$278,2,0),0)/1000))&gt;0),1,TRUNC(VLOOKUP($E351,'Container Panel'!$B$41:$Z$100,$D351,0)/(VLOOKUP(CM$276,UI!$A$12:$O$51,VLOOKUP(CM$279,$B$276:$C$278,2,0),0)/1000)))),"")</f>
        <v/>
      </c>
      <c r="CN351" s="145" t="str">
        <f>IFERROR(IF(AND(CN$272=list!$D$3,'Box Calculation'!CN$279&lt;&gt;"h",$E351&lt;&gt;0),0,IF(AND(CN$273=list!$D$2,$E351&lt;&gt;0,TRUNC(VLOOKUP($E351,'Container Panel'!$B$41:$Z$100,$D351,0)/(VLOOKUP(CN$276,UI!$A$12:$O$51,VLOOKUP(CN$279,$B$276:$C$278,2,0),0)/1000))&gt;0),1,TRUNC(VLOOKUP($E351,'Container Panel'!$B$41:$Z$100,$D351,0)/(VLOOKUP(CN$276,UI!$A$12:$O$51,VLOOKUP(CN$279,$B$276:$C$278,2,0),0)/1000)))),"")</f>
        <v/>
      </c>
      <c r="CO351" s="145" t="str">
        <f>IFERROR(IF(AND(CO$272=list!$D$3,'Box Calculation'!CO$279&lt;&gt;"h",$E351&lt;&gt;0),0,IF(AND(CO$273=list!$D$2,$E351&lt;&gt;0,TRUNC(VLOOKUP($E351,'Container Panel'!$B$41:$Z$100,$D351,0)/(VLOOKUP(CO$276,UI!$A$12:$O$51,VLOOKUP(CO$279,$B$276:$C$278,2,0),0)/1000))&gt;0),1,TRUNC(VLOOKUP($E351,'Container Panel'!$B$41:$Z$100,$D351,0)/(VLOOKUP(CO$276,UI!$A$12:$O$51,VLOOKUP(CO$279,$B$276:$C$278,2,0),0)/1000)))),"")</f>
        <v/>
      </c>
      <c r="CP351" s="145" t="str">
        <f>IFERROR(IF(AND(CP$272=list!$D$3,'Box Calculation'!CP$279&lt;&gt;"h",$E351&lt;&gt;0),0,IF(AND(CP$273=list!$D$2,$E351&lt;&gt;0,TRUNC(VLOOKUP($E351,'Container Panel'!$B$41:$Z$100,$D351,0)/(VLOOKUP(CP$276,UI!$A$12:$O$51,VLOOKUP(CP$279,$B$276:$C$278,2,0),0)/1000))&gt;0),1,TRUNC(VLOOKUP($E351,'Container Panel'!$B$41:$Z$100,$D351,0)/(VLOOKUP(CP$276,UI!$A$12:$O$51,VLOOKUP(CP$279,$B$276:$C$278,2,0),0)/1000)))),"")</f>
        <v/>
      </c>
      <c r="CQ351" s="145" t="str">
        <f>IFERROR(IF(AND(CQ$272=list!$D$3,'Box Calculation'!CQ$279&lt;&gt;"h",$E351&lt;&gt;0),0,IF(AND(CQ$273=list!$D$2,$E351&lt;&gt;0,TRUNC(VLOOKUP($E351,'Container Panel'!$B$41:$Z$100,$D351,0)/(VLOOKUP(CQ$276,UI!$A$12:$O$51,VLOOKUP(CQ$279,$B$276:$C$278,2,0),0)/1000))&gt;0),1,TRUNC(VLOOKUP($E351,'Container Panel'!$B$41:$Z$100,$D351,0)/(VLOOKUP(CQ$276,UI!$A$12:$O$51,VLOOKUP(CQ$279,$B$276:$C$278,2,0),0)/1000)))),"")</f>
        <v/>
      </c>
      <c r="CR351" s="145" t="str">
        <f>IFERROR(IF(AND(CR$272=list!$D$3,'Box Calculation'!CR$279&lt;&gt;"h",$E351&lt;&gt;0),0,IF(AND(CR$273=list!$D$2,$E351&lt;&gt;0,TRUNC(VLOOKUP($E351,'Container Panel'!$B$41:$Z$100,$D351,0)/(VLOOKUP(CR$276,UI!$A$12:$O$51,VLOOKUP(CR$279,$B$276:$C$278,2,0),0)/1000))&gt;0),1,TRUNC(VLOOKUP($E351,'Container Panel'!$B$41:$Z$100,$D351,0)/(VLOOKUP(CR$276,UI!$A$12:$O$51,VLOOKUP(CR$279,$B$276:$C$278,2,0),0)/1000)))),"")</f>
        <v/>
      </c>
      <c r="CS351" s="145" t="str">
        <f>IFERROR(IF(AND(CS$272=list!$D$3,'Box Calculation'!CS$279&lt;&gt;"h",$E351&lt;&gt;0),0,IF(AND(CS$273=list!$D$2,$E351&lt;&gt;0,TRUNC(VLOOKUP($E351,'Container Panel'!$B$41:$Z$100,$D351,0)/(VLOOKUP(CS$276,UI!$A$12:$O$51,VLOOKUP(CS$279,$B$276:$C$278,2,0),0)/1000))&gt;0),1,TRUNC(VLOOKUP($E351,'Container Panel'!$B$41:$Z$100,$D351,0)/(VLOOKUP(CS$276,UI!$A$12:$O$51,VLOOKUP(CS$279,$B$276:$C$278,2,0),0)/1000)))),"")</f>
        <v/>
      </c>
      <c r="CT351" s="145" t="str">
        <f>IFERROR(IF(AND(CT$272=list!$D$3,'Box Calculation'!CT$279&lt;&gt;"h",$E351&lt;&gt;0),0,IF(AND(CT$273=list!$D$2,$E351&lt;&gt;0,TRUNC(VLOOKUP($E351,'Container Panel'!$B$41:$Z$100,$D351,0)/(VLOOKUP(CT$276,UI!$A$12:$O$51,VLOOKUP(CT$279,$B$276:$C$278,2,0),0)/1000))&gt;0),1,TRUNC(VLOOKUP($E351,'Container Panel'!$B$41:$Z$100,$D351,0)/(VLOOKUP(CT$276,UI!$A$12:$O$51,VLOOKUP(CT$279,$B$276:$C$278,2,0),0)/1000)))),"")</f>
        <v/>
      </c>
      <c r="CU351" s="145" t="str">
        <f>IFERROR(IF(AND(CU$272=list!$D$3,'Box Calculation'!CU$279&lt;&gt;"h",$E351&lt;&gt;0),0,IF(AND(CU$273=list!$D$2,$E351&lt;&gt;0,TRUNC(VLOOKUP($E351,'Container Panel'!$B$41:$Z$100,$D351,0)/(VLOOKUP(CU$276,UI!$A$12:$O$51,VLOOKUP(CU$279,$B$276:$C$278,2,0),0)/1000))&gt;0),1,TRUNC(VLOOKUP($E351,'Container Panel'!$B$41:$Z$100,$D351,0)/(VLOOKUP(CU$276,UI!$A$12:$O$51,VLOOKUP(CU$279,$B$276:$C$278,2,0),0)/1000)))),"")</f>
        <v/>
      </c>
      <c r="CV351" s="145" t="str">
        <f>IFERROR(IF(AND(CV$272=list!$D$3,'Box Calculation'!CV$279&lt;&gt;"h",$E351&lt;&gt;0),0,IF(AND(CV$273=list!$D$2,$E351&lt;&gt;0,TRUNC(VLOOKUP($E351,'Container Panel'!$B$41:$Z$100,$D351,0)/(VLOOKUP(CV$276,UI!$A$12:$O$51,VLOOKUP(CV$279,$B$276:$C$278,2,0),0)/1000))&gt;0),1,TRUNC(VLOOKUP($E351,'Container Panel'!$B$41:$Z$100,$D351,0)/(VLOOKUP(CV$276,UI!$A$12:$O$51,VLOOKUP(CV$279,$B$276:$C$278,2,0),0)/1000)))),"")</f>
        <v/>
      </c>
      <c r="CW351" s="145" t="str">
        <f>IFERROR(IF(AND(CW$272=list!$D$3,'Box Calculation'!CW$279&lt;&gt;"h",$E351&lt;&gt;0),0,IF(AND(CW$273=list!$D$2,$E351&lt;&gt;0,TRUNC(VLOOKUP($E351,'Container Panel'!$B$41:$Z$100,$D351,0)/(VLOOKUP(CW$276,UI!$A$12:$O$51,VLOOKUP(CW$279,$B$276:$C$278,2,0),0)/1000))&gt;0),1,TRUNC(VLOOKUP($E351,'Container Panel'!$B$41:$Z$100,$D351,0)/(VLOOKUP(CW$276,UI!$A$12:$O$51,VLOOKUP(CW$279,$B$276:$C$278,2,0),0)/1000)))),"")</f>
        <v/>
      </c>
      <c r="CX351" s="145" t="str">
        <f>IFERROR(IF(AND(CX$272=list!$D$3,'Box Calculation'!CX$279&lt;&gt;"h",$E351&lt;&gt;0),0,IF(AND(CX$273=list!$D$2,$E351&lt;&gt;0,TRUNC(VLOOKUP($E351,'Container Panel'!$B$41:$Z$100,$D351,0)/(VLOOKUP(CX$276,UI!$A$12:$O$51,VLOOKUP(CX$279,$B$276:$C$278,2,0),0)/1000))&gt;0),1,TRUNC(VLOOKUP($E351,'Container Panel'!$B$41:$Z$100,$D351,0)/(VLOOKUP(CX$276,UI!$A$12:$O$51,VLOOKUP(CX$279,$B$276:$C$278,2,0),0)/1000)))),"")</f>
        <v/>
      </c>
      <c r="CY351" s="145" t="str">
        <f>IFERROR(IF(AND(CY$272=list!$D$3,'Box Calculation'!CY$279&lt;&gt;"h",$E351&lt;&gt;0),0,IF(AND(CY$273=list!$D$2,$E351&lt;&gt;0,TRUNC(VLOOKUP($E351,'Container Panel'!$B$41:$Z$100,$D351,0)/(VLOOKUP(CY$276,UI!$A$12:$O$51,VLOOKUP(CY$279,$B$276:$C$278,2,0),0)/1000))&gt;0),1,TRUNC(VLOOKUP($E351,'Container Panel'!$B$41:$Z$100,$D351,0)/(VLOOKUP(CY$276,UI!$A$12:$O$51,VLOOKUP(CY$279,$B$276:$C$278,2,0),0)/1000)))),"")</f>
        <v/>
      </c>
      <c r="CZ351" s="145" t="str">
        <f>IFERROR(IF(AND(CZ$272=list!$D$3,'Box Calculation'!CZ$279&lt;&gt;"h",$E351&lt;&gt;0),0,IF(AND(CZ$273=list!$D$2,$E351&lt;&gt;0,TRUNC(VLOOKUP($E351,'Container Panel'!$B$41:$Z$100,$D351,0)/(VLOOKUP(CZ$276,UI!$A$12:$O$51,VLOOKUP(CZ$279,$B$276:$C$278,2,0),0)/1000))&gt;0),1,TRUNC(VLOOKUP($E351,'Container Panel'!$B$41:$Z$100,$D351,0)/(VLOOKUP(CZ$276,UI!$A$12:$O$51,VLOOKUP(CZ$279,$B$276:$C$278,2,0),0)/1000)))),"")</f>
        <v/>
      </c>
      <c r="DA351" s="145" t="str">
        <f>IFERROR(IF(AND(DA$272=list!$D$3,'Box Calculation'!DA$279&lt;&gt;"h",$E351&lt;&gt;0),0,IF(AND(DA$273=list!$D$2,$E351&lt;&gt;0,TRUNC(VLOOKUP($E351,'Container Panel'!$B$41:$Z$100,$D351,0)/(VLOOKUP(DA$276,UI!$A$12:$O$51,VLOOKUP(DA$279,$B$276:$C$278,2,0),0)/1000))&gt;0),1,TRUNC(VLOOKUP($E351,'Container Panel'!$B$41:$Z$100,$D351,0)/(VLOOKUP(DA$276,UI!$A$12:$O$51,VLOOKUP(DA$279,$B$276:$C$278,2,0),0)/1000)))),"")</f>
        <v/>
      </c>
      <c r="DB351" s="145" t="str">
        <f>IFERROR(IF(AND(DB$272=list!$D$3,'Box Calculation'!DB$279&lt;&gt;"h",$E351&lt;&gt;0),0,IF(AND(DB$273=list!$D$2,$E351&lt;&gt;0,TRUNC(VLOOKUP($E351,'Container Panel'!$B$41:$Z$100,$D351,0)/(VLOOKUP(DB$276,UI!$A$12:$O$51,VLOOKUP(DB$279,$B$276:$C$278,2,0),0)/1000))&gt;0),1,TRUNC(VLOOKUP($E351,'Container Panel'!$B$41:$Z$100,$D351,0)/(VLOOKUP(DB$276,UI!$A$12:$O$51,VLOOKUP(DB$279,$B$276:$C$278,2,0),0)/1000)))),"")</f>
        <v/>
      </c>
      <c r="DC351" s="145" t="str">
        <f>IFERROR(IF(AND(DC$272=list!$D$3,'Box Calculation'!DC$279&lt;&gt;"h",$E351&lt;&gt;0),0,IF(AND(DC$273=list!$D$2,$E351&lt;&gt;0,TRUNC(VLOOKUP($E351,'Container Panel'!$B$41:$Z$100,$D351,0)/(VLOOKUP(DC$276,UI!$A$12:$O$51,VLOOKUP(DC$279,$B$276:$C$278,2,0),0)/1000))&gt;0),1,TRUNC(VLOOKUP($E351,'Container Panel'!$B$41:$Z$100,$D351,0)/(VLOOKUP(DC$276,UI!$A$12:$O$51,VLOOKUP(DC$279,$B$276:$C$278,2,0),0)/1000)))),"")</f>
        <v/>
      </c>
      <c r="DD351" s="145" t="str">
        <f>IFERROR(IF(AND(DD$272=list!$D$3,'Box Calculation'!DD$279&lt;&gt;"h",$E351&lt;&gt;0),0,IF(AND(DD$273=list!$D$2,$E351&lt;&gt;0,TRUNC(VLOOKUP($E351,'Container Panel'!$B$41:$Z$100,$D351,0)/(VLOOKUP(DD$276,UI!$A$12:$O$51,VLOOKUP(DD$279,$B$276:$C$278,2,0),0)/1000))&gt;0),1,TRUNC(VLOOKUP($E351,'Container Panel'!$B$41:$Z$100,$D351,0)/(VLOOKUP(DD$276,UI!$A$12:$O$51,VLOOKUP(DD$279,$B$276:$C$278,2,0),0)/1000)))),"")</f>
        <v/>
      </c>
      <c r="DE351" s="145" t="str">
        <f>IFERROR(IF(AND(DE$272=list!$D$3,'Box Calculation'!DE$279&lt;&gt;"h",$E351&lt;&gt;0),0,IF(AND(DE$273=list!$D$2,$E351&lt;&gt;0,TRUNC(VLOOKUP($E351,'Container Panel'!$B$41:$Z$100,$D351,0)/(VLOOKUP(DE$276,UI!$A$12:$O$51,VLOOKUP(DE$279,$B$276:$C$278,2,0),0)/1000))&gt;0),1,TRUNC(VLOOKUP($E351,'Container Panel'!$B$41:$Z$100,$D351,0)/(VLOOKUP(DE$276,UI!$A$12:$O$51,VLOOKUP(DE$279,$B$276:$C$278,2,0),0)/1000)))),"")</f>
        <v/>
      </c>
      <c r="DF351" s="145" t="str">
        <f>IFERROR(IF(AND(DF$272=list!$D$3,'Box Calculation'!DF$279&lt;&gt;"h",$E351&lt;&gt;0),0,IF(AND(DF$273=list!$D$2,$E351&lt;&gt;0,TRUNC(VLOOKUP($E351,'Container Panel'!$B$41:$Z$100,$D351,0)/(VLOOKUP(DF$276,UI!$A$12:$O$51,VLOOKUP(DF$279,$B$276:$C$278,2,0),0)/1000))&gt;0),1,TRUNC(VLOOKUP($E351,'Container Panel'!$B$41:$Z$100,$D351,0)/(VLOOKUP(DF$276,UI!$A$12:$O$51,VLOOKUP(DF$279,$B$276:$C$278,2,0),0)/1000)))),"")</f>
        <v/>
      </c>
      <c r="DG351" s="145" t="str">
        <f>IFERROR(IF(AND(DG$272=list!$D$3,'Box Calculation'!DG$279&lt;&gt;"h",$E351&lt;&gt;0),0,IF(AND(DG$273=list!$D$2,$E351&lt;&gt;0,TRUNC(VLOOKUP($E351,'Container Panel'!$B$41:$Z$100,$D351,0)/(VLOOKUP(DG$276,UI!$A$12:$O$51,VLOOKUP(DG$279,$B$276:$C$278,2,0),0)/1000))&gt;0),1,TRUNC(VLOOKUP($E351,'Container Panel'!$B$41:$Z$100,$D351,0)/(VLOOKUP(DG$276,UI!$A$12:$O$51,VLOOKUP(DG$279,$B$276:$C$278,2,0),0)/1000)))),"")</f>
        <v/>
      </c>
      <c r="DH351" s="145" t="str">
        <f>IFERROR(IF(AND(DH$272=list!$D$3,'Box Calculation'!DH$279&lt;&gt;"h",$E351&lt;&gt;0),0,IF(AND(DH$273=list!$D$2,$E351&lt;&gt;0,TRUNC(VLOOKUP($E351,'Container Panel'!$B$41:$Z$100,$D351,0)/(VLOOKUP(DH$276,UI!$A$12:$O$51,VLOOKUP(DH$279,$B$276:$C$278,2,0),0)/1000))&gt;0),1,TRUNC(VLOOKUP($E351,'Container Panel'!$B$41:$Z$100,$D351,0)/(VLOOKUP(DH$276,UI!$A$12:$O$51,VLOOKUP(DH$279,$B$276:$C$278,2,0),0)/1000)))),"")</f>
        <v/>
      </c>
      <c r="DI351" s="145" t="str">
        <f>IFERROR(IF(AND(DI$272=list!$D$3,'Box Calculation'!DI$279&lt;&gt;"h",$E351&lt;&gt;0),0,IF(AND(DI$273=list!$D$2,$E351&lt;&gt;0,TRUNC(VLOOKUP($E351,'Container Panel'!$B$41:$Z$100,$D351,0)/(VLOOKUP(DI$276,UI!$A$12:$O$51,VLOOKUP(DI$279,$B$276:$C$278,2,0),0)/1000))&gt;0),1,TRUNC(VLOOKUP($E351,'Container Panel'!$B$41:$Z$100,$D351,0)/(VLOOKUP(DI$276,UI!$A$12:$O$51,VLOOKUP(DI$279,$B$276:$C$278,2,0),0)/1000)))),"")</f>
        <v/>
      </c>
      <c r="DJ351" s="145" t="str">
        <f>IFERROR(IF(AND(DJ$272=list!$D$3,'Box Calculation'!DJ$279&lt;&gt;"h",$E351&lt;&gt;0),0,IF(AND(DJ$273=list!$D$2,$E351&lt;&gt;0,TRUNC(VLOOKUP($E351,'Container Panel'!$B$41:$Z$100,$D351,0)/(VLOOKUP(DJ$276,UI!$A$12:$O$51,VLOOKUP(DJ$279,$B$276:$C$278,2,0),0)/1000))&gt;0),1,TRUNC(VLOOKUP($E351,'Container Panel'!$B$41:$Z$100,$D351,0)/(VLOOKUP(DJ$276,UI!$A$12:$O$51,VLOOKUP(DJ$279,$B$276:$C$278,2,0),0)/1000)))),"")</f>
        <v/>
      </c>
      <c r="DK351" s="145" t="str">
        <f>IFERROR(IF(AND(DK$272=list!$D$3,'Box Calculation'!DK$279&lt;&gt;"h",$E351&lt;&gt;0),0,IF(AND(DK$273=list!$D$2,$E351&lt;&gt;0,TRUNC(VLOOKUP($E351,'Container Panel'!$B$41:$Z$100,$D351,0)/(VLOOKUP(DK$276,UI!$A$12:$O$51,VLOOKUP(DK$279,$B$276:$C$278,2,0),0)/1000))&gt;0),1,TRUNC(VLOOKUP($E351,'Container Panel'!$B$41:$Z$100,$D351,0)/(VLOOKUP(DK$276,UI!$A$12:$O$51,VLOOKUP(DK$279,$B$276:$C$278,2,0),0)/1000)))),"")</f>
        <v/>
      </c>
      <c r="DL351" s="145" t="str">
        <f>IFERROR(IF(AND(DL$272=list!$D$3,'Box Calculation'!DL$279&lt;&gt;"h",$E351&lt;&gt;0),0,IF(AND(DL$273=list!$D$2,$E351&lt;&gt;0,TRUNC(VLOOKUP($E351,'Container Panel'!$B$41:$Z$100,$D351,0)/(VLOOKUP(DL$276,UI!$A$12:$O$51,VLOOKUP(DL$279,$B$276:$C$278,2,0),0)/1000))&gt;0),1,TRUNC(VLOOKUP($E351,'Container Panel'!$B$41:$Z$100,$D351,0)/(VLOOKUP(DL$276,UI!$A$12:$O$51,VLOOKUP(DL$279,$B$276:$C$278,2,0),0)/1000)))),"")</f>
        <v/>
      </c>
      <c r="DM351" s="145" t="str">
        <f>IFERROR(IF(AND(DM$272=list!$D$3,'Box Calculation'!DM$279&lt;&gt;"h",$E351&lt;&gt;0),0,IF(AND(DM$273=list!$D$2,$E351&lt;&gt;0,TRUNC(VLOOKUP($E351,'Container Panel'!$B$41:$Z$100,$D351,0)/(VLOOKUP(DM$276,UI!$A$12:$O$51,VLOOKUP(DM$279,$B$276:$C$278,2,0),0)/1000))&gt;0),1,TRUNC(VLOOKUP($E351,'Container Panel'!$B$41:$Z$100,$D351,0)/(VLOOKUP(DM$276,UI!$A$12:$O$51,VLOOKUP(DM$279,$B$276:$C$278,2,0),0)/1000)))),"")</f>
        <v/>
      </c>
      <c r="DN351" s="145" t="str">
        <f>IFERROR(IF(AND(DN$272=list!$D$3,'Box Calculation'!DN$279&lt;&gt;"h",$E351&lt;&gt;0),0,IF(AND(DN$273=list!$D$2,$E351&lt;&gt;0,TRUNC(VLOOKUP($E351,'Container Panel'!$B$41:$Z$100,$D351,0)/(VLOOKUP(DN$276,UI!$A$12:$O$51,VLOOKUP(DN$279,$B$276:$C$278,2,0),0)/1000))&gt;0),1,TRUNC(VLOOKUP($E351,'Container Panel'!$B$41:$Z$100,$D351,0)/(VLOOKUP(DN$276,UI!$A$12:$O$51,VLOOKUP(DN$279,$B$276:$C$278,2,0),0)/1000)))),"")</f>
        <v/>
      </c>
      <c r="DO351" s="145" t="str">
        <f>IFERROR(IF(AND(DO$272=list!$D$3,'Box Calculation'!DO$279&lt;&gt;"h",$E351&lt;&gt;0),0,IF(AND(DO$273=list!$D$2,$E351&lt;&gt;0,TRUNC(VLOOKUP($E351,'Container Panel'!$B$41:$Z$100,$D351,0)/(VLOOKUP(DO$276,UI!$A$12:$O$51,VLOOKUP(DO$279,$B$276:$C$278,2,0),0)/1000))&gt;0),1,TRUNC(VLOOKUP($E351,'Container Panel'!$B$41:$Z$100,$D351,0)/(VLOOKUP(DO$276,UI!$A$12:$O$51,VLOOKUP(DO$279,$B$276:$C$278,2,0),0)/1000)))),"")</f>
        <v/>
      </c>
      <c r="DP351" s="145" t="str">
        <f>IFERROR(IF(AND(DP$272=list!$D$3,'Box Calculation'!DP$279&lt;&gt;"h",$E351&lt;&gt;0),0,IF(AND(DP$273=list!$D$2,$E351&lt;&gt;0,TRUNC(VLOOKUP($E351,'Container Panel'!$B$41:$Z$100,$D351,0)/(VLOOKUP(DP$276,UI!$A$12:$O$51,VLOOKUP(DP$279,$B$276:$C$278,2,0),0)/1000))&gt;0),1,TRUNC(VLOOKUP($E351,'Container Panel'!$B$41:$Z$100,$D351,0)/(VLOOKUP(DP$276,UI!$A$12:$O$51,VLOOKUP(DP$279,$B$276:$C$278,2,0),0)/1000)))),"")</f>
        <v/>
      </c>
      <c r="DQ351" s="145" t="str">
        <f>IFERROR(IF(AND(DQ$272=list!$D$3,'Box Calculation'!DQ$279&lt;&gt;"h",$E351&lt;&gt;0),0,IF(AND(DQ$273=list!$D$2,$E351&lt;&gt;0,TRUNC(VLOOKUP($E351,'Container Panel'!$B$41:$Z$100,$D351,0)/(VLOOKUP(DQ$276,UI!$A$12:$O$51,VLOOKUP(DQ$279,$B$276:$C$278,2,0),0)/1000))&gt;0),1,TRUNC(VLOOKUP($E351,'Container Panel'!$B$41:$Z$100,$D351,0)/(VLOOKUP(DQ$276,UI!$A$12:$O$51,VLOOKUP(DQ$279,$B$276:$C$278,2,0),0)/1000)))),"")</f>
        <v/>
      </c>
      <c r="DR351" s="145" t="str">
        <f>IFERROR(IF(AND(DR$272=list!$D$3,'Box Calculation'!DR$279&lt;&gt;"h",$E351&lt;&gt;0),0,IF(AND(DR$273=list!$D$2,$E351&lt;&gt;0,TRUNC(VLOOKUP($E351,'Container Panel'!$B$41:$Z$100,$D351,0)/(VLOOKUP(DR$276,UI!$A$12:$O$51,VLOOKUP(DR$279,$B$276:$C$278,2,0),0)/1000))&gt;0),1,TRUNC(VLOOKUP($E351,'Container Panel'!$B$41:$Z$100,$D351,0)/(VLOOKUP(DR$276,UI!$A$12:$O$51,VLOOKUP(DR$279,$B$276:$C$278,2,0),0)/1000)))),"")</f>
        <v/>
      </c>
      <c r="DS351" s="145" t="str">
        <f>IFERROR(IF(AND(DS$272=list!$D$3,'Box Calculation'!DS$279&lt;&gt;"h",$E351&lt;&gt;0),0,IF(AND(DS$273=list!$D$2,$E351&lt;&gt;0,TRUNC(VLOOKUP($E351,'Container Panel'!$B$41:$Z$100,$D351,0)/(VLOOKUP(DS$276,UI!$A$12:$O$51,VLOOKUP(DS$279,$B$276:$C$278,2,0),0)/1000))&gt;0),1,TRUNC(VLOOKUP($E351,'Container Panel'!$B$41:$Z$100,$D351,0)/(VLOOKUP(DS$276,UI!$A$12:$O$51,VLOOKUP(DS$279,$B$276:$C$278,2,0),0)/1000)))),"")</f>
        <v/>
      </c>
      <c r="DT351" s="145" t="str">
        <f>IFERROR(IF(AND(DT$272=list!$D$3,'Box Calculation'!DT$279&lt;&gt;"h",$E351&lt;&gt;0),0,IF(AND(DT$273=list!$D$2,$E351&lt;&gt;0,TRUNC(VLOOKUP($E351,'Container Panel'!$B$41:$Z$100,$D351,0)/(VLOOKUP(DT$276,UI!$A$12:$O$51,VLOOKUP(DT$279,$B$276:$C$278,2,0),0)/1000))&gt;0),1,TRUNC(VLOOKUP($E351,'Container Panel'!$B$41:$Z$100,$D351,0)/(VLOOKUP(DT$276,UI!$A$12:$O$51,VLOOKUP(DT$279,$B$276:$C$278,2,0),0)/1000)))),"")</f>
        <v/>
      </c>
      <c r="DU351" s="145" t="str">
        <f>IFERROR(IF(AND(DU$272=list!$D$3,'Box Calculation'!DU$279&lt;&gt;"h",$E351&lt;&gt;0),0,IF(AND(DU$273=list!$D$2,$E351&lt;&gt;0,TRUNC(VLOOKUP($E351,'Container Panel'!$B$41:$Z$100,$D351,0)/(VLOOKUP(DU$276,UI!$A$12:$O$51,VLOOKUP(DU$279,$B$276:$C$278,2,0),0)/1000))&gt;0),1,TRUNC(VLOOKUP($E351,'Container Panel'!$B$41:$Z$100,$D351,0)/(VLOOKUP(DU$276,UI!$A$12:$O$51,VLOOKUP(DU$279,$B$276:$C$278,2,0),0)/1000)))),"")</f>
        <v/>
      </c>
      <c r="DV351" s="145" t="str">
        <f>IFERROR(IF(AND(DV$272=list!$D$3,'Box Calculation'!DV$279&lt;&gt;"h",$E351&lt;&gt;0),0,IF(AND(DV$273=list!$D$2,$E351&lt;&gt;0,TRUNC(VLOOKUP($E351,'Container Panel'!$B$41:$Z$100,$D351,0)/(VLOOKUP(DV$276,UI!$A$12:$O$51,VLOOKUP(DV$279,$B$276:$C$278,2,0),0)/1000))&gt;0),1,TRUNC(VLOOKUP($E351,'Container Panel'!$B$41:$Z$100,$D351,0)/(VLOOKUP(DV$276,UI!$A$12:$O$51,VLOOKUP(DV$279,$B$276:$C$278,2,0),0)/1000)))),"")</f>
        <v/>
      </c>
      <c r="DW351" s="145" t="str">
        <f>IFERROR(IF(AND(DW$272=list!$D$3,'Box Calculation'!DW$279&lt;&gt;"h",$E351&lt;&gt;0),0,IF(AND(DW$273=list!$D$2,$E351&lt;&gt;0,TRUNC(VLOOKUP($E351,'Container Panel'!$B$41:$Z$100,$D351,0)/(VLOOKUP(DW$276,UI!$A$12:$O$51,VLOOKUP(DW$279,$B$276:$C$278,2,0),0)/1000))&gt;0),1,TRUNC(VLOOKUP($E351,'Container Panel'!$B$41:$Z$100,$D351,0)/(VLOOKUP(DW$276,UI!$A$12:$O$51,VLOOKUP(DW$279,$B$276:$C$278,2,0),0)/1000)))),"")</f>
        <v/>
      </c>
      <c r="DX351" s="145" t="str">
        <f>IFERROR(IF(AND(DX$272=list!$D$3,'Box Calculation'!DX$279&lt;&gt;"h",$E351&lt;&gt;0),0,IF(AND(DX$273=list!$D$2,$E351&lt;&gt;0,TRUNC(VLOOKUP($E351,'Container Panel'!$B$41:$Z$100,$D351,0)/(VLOOKUP(DX$276,UI!$A$12:$O$51,VLOOKUP(DX$279,$B$276:$C$278,2,0),0)/1000))&gt;0),1,TRUNC(VLOOKUP($E351,'Container Panel'!$B$41:$Z$100,$D351,0)/(VLOOKUP(DX$276,UI!$A$12:$O$51,VLOOKUP(DX$279,$B$276:$C$278,2,0),0)/1000)))),"")</f>
        <v/>
      </c>
      <c r="DY351" s="145" t="str">
        <f>IFERROR(IF(AND(DY$272=list!$D$3,'Box Calculation'!DY$279&lt;&gt;"h",$E351&lt;&gt;0),0,IF(AND(DY$273=list!$D$2,$E351&lt;&gt;0,TRUNC(VLOOKUP($E351,'Container Panel'!$B$41:$Z$100,$D351,0)/(VLOOKUP(DY$276,UI!$A$12:$O$51,VLOOKUP(DY$279,$B$276:$C$278,2,0),0)/1000))&gt;0),1,TRUNC(VLOOKUP($E351,'Container Panel'!$B$41:$Z$100,$D351,0)/(VLOOKUP(DY$276,UI!$A$12:$O$51,VLOOKUP(DY$279,$B$276:$C$278,2,0),0)/1000)))),"")</f>
        <v/>
      </c>
      <c r="DZ351" s="145" t="str">
        <f>IFERROR(IF(AND(DZ$272=list!$D$3,'Box Calculation'!DZ$279&lt;&gt;"h",$E351&lt;&gt;0),0,IF(AND(DZ$273=list!$D$2,$E351&lt;&gt;0,TRUNC(VLOOKUP($E351,'Container Panel'!$B$41:$Z$100,$D351,0)/(VLOOKUP(DZ$276,UI!$A$12:$O$51,VLOOKUP(DZ$279,$B$276:$C$278,2,0),0)/1000))&gt;0),1,TRUNC(VLOOKUP($E351,'Container Panel'!$B$41:$Z$100,$D351,0)/(VLOOKUP(DZ$276,UI!$A$12:$O$51,VLOOKUP(DZ$279,$B$276:$C$278,2,0),0)/1000)))),"")</f>
        <v/>
      </c>
      <c r="EA351" s="145" t="str">
        <f>IFERROR(IF(AND(EA$272=list!$D$3,'Box Calculation'!EA$279&lt;&gt;"h",$E351&lt;&gt;0),0,IF(AND(EA$273=list!$D$2,$E351&lt;&gt;0,TRUNC(VLOOKUP($E351,'Container Panel'!$B$41:$Z$100,$D351,0)/(VLOOKUP(EA$276,UI!$A$12:$O$51,VLOOKUP(EA$279,$B$276:$C$278,2,0),0)/1000))&gt;0),1,TRUNC(VLOOKUP($E351,'Container Panel'!$B$41:$Z$100,$D351,0)/(VLOOKUP(EA$276,UI!$A$12:$O$51,VLOOKUP(EA$279,$B$276:$C$278,2,0),0)/1000)))),"")</f>
        <v/>
      </c>
      <c r="EB351" s="145" t="str">
        <f>IFERROR(IF(AND(EB$272=list!$D$3,'Box Calculation'!EB$279&lt;&gt;"h",$E351&lt;&gt;0),0,IF(AND(EB$273=list!$D$2,$E351&lt;&gt;0,TRUNC(VLOOKUP($E351,'Container Panel'!$B$41:$Z$100,$D351,0)/(VLOOKUP(EB$276,UI!$A$12:$O$51,VLOOKUP(EB$279,$B$276:$C$278,2,0),0)/1000))&gt;0),1,TRUNC(VLOOKUP($E351,'Container Panel'!$B$41:$Z$100,$D351,0)/(VLOOKUP(EB$276,UI!$A$12:$O$51,VLOOKUP(EB$279,$B$276:$C$278,2,0),0)/1000)))),"")</f>
        <v/>
      </c>
      <c r="EC351" s="145" t="str">
        <f>IFERROR(IF(AND(EC$272=list!$D$3,'Box Calculation'!EC$279&lt;&gt;"h",$E351&lt;&gt;0),0,IF(AND(EC$273=list!$D$2,$E351&lt;&gt;0,TRUNC(VLOOKUP($E351,'Container Panel'!$B$41:$Z$100,$D351,0)/(VLOOKUP(EC$276,UI!$A$12:$O$51,VLOOKUP(EC$279,$B$276:$C$278,2,0),0)/1000))&gt;0),1,TRUNC(VLOOKUP($E351,'Container Panel'!$B$41:$Z$100,$D351,0)/(VLOOKUP(EC$276,UI!$A$12:$O$51,VLOOKUP(EC$279,$B$276:$C$278,2,0),0)/1000)))),"")</f>
        <v/>
      </c>
      <c r="ED351" s="145" t="str">
        <f>IFERROR(IF(AND(ED$272=list!$D$3,'Box Calculation'!ED$279&lt;&gt;"h",$E351&lt;&gt;0),0,IF(AND(ED$273=list!$D$2,$E351&lt;&gt;0,TRUNC(VLOOKUP($E351,'Container Panel'!$B$41:$Z$100,$D351,0)/(VLOOKUP(ED$276,UI!$A$12:$O$51,VLOOKUP(ED$279,$B$276:$C$278,2,0),0)/1000))&gt;0),1,TRUNC(VLOOKUP($E351,'Container Panel'!$B$41:$Z$100,$D351,0)/(VLOOKUP(ED$276,UI!$A$12:$O$51,VLOOKUP(ED$279,$B$276:$C$278,2,0),0)/1000)))),"")</f>
        <v/>
      </c>
      <c r="EE351" s="145" t="str">
        <f>IFERROR(IF(AND(EE$272=list!$D$3,'Box Calculation'!EE$279&lt;&gt;"h",$E351&lt;&gt;0),0,IF(AND(EE$273=list!$D$2,$E351&lt;&gt;0,TRUNC(VLOOKUP($E351,'Container Panel'!$B$41:$Z$100,$D351,0)/(VLOOKUP(EE$276,UI!$A$12:$O$51,VLOOKUP(EE$279,$B$276:$C$278,2,0),0)/1000))&gt;0),1,TRUNC(VLOOKUP($E351,'Container Panel'!$B$41:$Z$100,$D351,0)/(VLOOKUP(EE$276,UI!$A$12:$O$51,VLOOKUP(EE$279,$B$276:$C$278,2,0),0)/1000)))),"")</f>
        <v/>
      </c>
      <c r="EF351" s="145" t="str">
        <f>IFERROR(IF(AND(EF$272=list!$D$3,'Box Calculation'!EF$279&lt;&gt;"h",$E351&lt;&gt;0),0,IF(AND(EF$273=list!$D$2,$E351&lt;&gt;0,TRUNC(VLOOKUP($E351,'Container Panel'!$B$41:$Z$100,$D351,0)/(VLOOKUP(EF$276,UI!$A$12:$O$51,VLOOKUP(EF$279,$B$276:$C$278,2,0),0)/1000))&gt;0),1,TRUNC(VLOOKUP($E351,'Container Panel'!$B$41:$Z$100,$D351,0)/(VLOOKUP(EF$276,UI!$A$12:$O$51,VLOOKUP(EF$279,$B$276:$C$278,2,0),0)/1000)))),"")</f>
        <v/>
      </c>
      <c r="EG351" s="145" t="str">
        <f>IFERROR(IF(AND(EG$272=list!$D$3,'Box Calculation'!EG$279&lt;&gt;"h",$E351&lt;&gt;0),0,IF(AND(EG$273=list!$D$2,$E351&lt;&gt;0,TRUNC(VLOOKUP($E351,'Container Panel'!$B$41:$Z$100,$D351,0)/(VLOOKUP(EG$276,UI!$A$12:$O$51,VLOOKUP(EG$279,$B$276:$C$278,2,0),0)/1000))&gt;0),1,TRUNC(VLOOKUP($E351,'Container Panel'!$B$41:$Z$100,$D351,0)/(VLOOKUP(EG$276,UI!$A$12:$O$51,VLOOKUP(EG$279,$B$276:$C$278,2,0),0)/1000)))),"")</f>
        <v/>
      </c>
      <c r="EH351" s="145" t="str">
        <f>IFERROR(IF(AND(EH$272=list!$D$3,'Box Calculation'!EH$279&lt;&gt;"h",$E351&lt;&gt;0),0,IF(AND(EH$273=list!$D$2,$E351&lt;&gt;0,TRUNC(VLOOKUP($E351,'Container Panel'!$B$41:$Z$100,$D351,0)/(VLOOKUP(EH$276,UI!$A$12:$O$51,VLOOKUP(EH$279,$B$276:$C$278,2,0),0)/1000))&gt;0),1,TRUNC(VLOOKUP($E351,'Container Panel'!$B$41:$Z$100,$D351,0)/(VLOOKUP(EH$276,UI!$A$12:$O$51,VLOOKUP(EH$279,$B$276:$C$278,2,0),0)/1000)))),"")</f>
        <v/>
      </c>
      <c r="EI351" s="145" t="str">
        <f>IFERROR(IF(AND(EI$272=list!$D$3,'Box Calculation'!EI$279&lt;&gt;"h",$E351&lt;&gt;0),0,IF(AND(EI$273=list!$D$2,$E351&lt;&gt;0,TRUNC(VLOOKUP($E351,'Container Panel'!$B$41:$Z$100,$D351,0)/(VLOOKUP(EI$276,UI!$A$12:$O$51,VLOOKUP(EI$279,$B$276:$C$278,2,0),0)/1000))&gt;0),1,TRUNC(VLOOKUP($E351,'Container Panel'!$B$41:$Z$100,$D351,0)/(VLOOKUP(EI$276,UI!$A$12:$O$51,VLOOKUP(EI$279,$B$276:$C$278,2,0),0)/1000)))),"")</f>
        <v/>
      </c>
      <c r="EJ351" s="145" t="str">
        <f>IFERROR(IF(AND(EJ$272=list!$D$3,'Box Calculation'!EJ$279&lt;&gt;"h",$E351&lt;&gt;0),0,IF(AND(EJ$273=list!$D$2,$E351&lt;&gt;0,TRUNC(VLOOKUP($E351,'Container Panel'!$B$41:$Z$100,$D351,0)/(VLOOKUP(EJ$276,UI!$A$12:$O$51,VLOOKUP(EJ$279,$B$276:$C$278,2,0),0)/1000))&gt;0),1,TRUNC(VLOOKUP($E351,'Container Panel'!$B$41:$Z$100,$D351,0)/(VLOOKUP(EJ$276,UI!$A$12:$O$51,VLOOKUP(EJ$279,$B$276:$C$278,2,0),0)/1000)))),"")</f>
        <v/>
      </c>
      <c r="EK351" s="145" t="str">
        <f>IFERROR(IF(AND(EK$272=list!$D$3,'Box Calculation'!EK$279&lt;&gt;"h",$E351&lt;&gt;0),0,IF(AND(EK$273=list!$D$2,$E351&lt;&gt;0,TRUNC(VLOOKUP($E351,'Container Panel'!$B$41:$Z$100,$D351,0)/(VLOOKUP(EK$276,UI!$A$12:$O$51,VLOOKUP(EK$279,$B$276:$C$278,2,0),0)/1000))&gt;0),1,TRUNC(VLOOKUP($E351,'Container Panel'!$B$41:$Z$100,$D351,0)/(VLOOKUP(EK$276,UI!$A$12:$O$51,VLOOKUP(EK$279,$B$276:$C$278,2,0),0)/1000)))),"")</f>
        <v/>
      </c>
      <c r="EL351" s="145" t="str">
        <f>IFERROR(IF(AND(EL$272=list!$D$3,'Box Calculation'!EL$279&lt;&gt;"h",$E351&lt;&gt;0),0,IF(AND(EL$273=list!$D$2,$E351&lt;&gt;0,TRUNC(VLOOKUP($E351,'Container Panel'!$B$41:$Z$100,$D351,0)/(VLOOKUP(EL$276,UI!$A$12:$O$51,VLOOKUP(EL$279,$B$276:$C$278,2,0),0)/1000))&gt;0),1,TRUNC(VLOOKUP($E351,'Container Panel'!$B$41:$Z$100,$D351,0)/(VLOOKUP(EL$276,UI!$A$12:$O$51,VLOOKUP(EL$279,$B$276:$C$278,2,0),0)/1000)))),"")</f>
        <v/>
      </c>
      <c r="EM351" s="145" t="str">
        <f>IFERROR(IF(AND(EM$272=list!$D$3,'Box Calculation'!EM$279&lt;&gt;"h",$E351&lt;&gt;0),0,IF(AND(EM$273=list!$D$2,$E351&lt;&gt;0,TRUNC(VLOOKUP($E351,'Container Panel'!$B$41:$Z$100,$D351,0)/(VLOOKUP(EM$276,UI!$A$12:$O$51,VLOOKUP(EM$279,$B$276:$C$278,2,0),0)/1000))&gt;0),1,TRUNC(VLOOKUP($E351,'Container Panel'!$B$41:$Z$100,$D351,0)/(VLOOKUP(EM$276,UI!$A$12:$O$51,VLOOKUP(EM$279,$B$276:$C$278,2,0),0)/1000)))),"")</f>
        <v/>
      </c>
      <c r="EN351" s="145" t="str">
        <f>IFERROR(IF(AND(EN$272=list!$D$3,'Box Calculation'!EN$279&lt;&gt;"h",$E351&lt;&gt;0),0,IF(AND(EN$273=list!$D$2,$E351&lt;&gt;0,TRUNC(VLOOKUP($E351,'Container Panel'!$B$41:$Z$100,$D351,0)/(VLOOKUP(EN$276,UI!$A$12:$O$51,VLOOKUP(EN$279,$B$276:$C$278,2,0),0)/1000))&gt;0),1,TRUNC(VLOOKUP($E351,'Container Panel'!$B$41:$Z$100,$D351,0)/(VLOOKUP(EN$276,UI!$A$12:$O$51,VLOOKUP(EN$279,$B$276:$C$278,2,0),0)/1000)))),"")</f>
        <v/>
      </c>
      <c r="EO351" s="145" t="str">
        <f>IFERROR(IF(AND(EO$272=list!$D$3,'Box Calculation'!EO$279&lt;&gt;"h",$E351&lt;&gt;0),0,IF(AND(EO$273=list!$D$2,$E351&lt;&gt;0,TRUNC(VLOOKUP($E351,'Container Panel'!$B$41:$Z$100,$D351,0)/(VLOOKUP(EO$276,UI!$A$12:$O$51,VLOOKUP(EO$279,$B$276:$C$278,2,0),0)/1000))&gt;0),1,TRUNC(VLOOKUP($E351,'Container Panel'!$B$41:$Z$100,$D351,0)/(VLOOKUP(EO$276,UI!$A$12:$O$51,VLOOKUP(EO$279,$B$276:$C$278,2,0),0)/1000)))),"")</f>
        <v/>
      </c>
      <c r="EP351" s="145" t="str">
        <f>IFERROR(IF(AND(EP$272=list!$D$3,'Box Calculation'!EP$279&lt;&gt;"h",$E351&lt;&gt;0),0,IF(AND(EP$273=list!$D$2,$E351&lt;&gt;0,TRUNC(VLOOKUP($E351,'Container Panel'!$B$41:$Z$100,$D351,0)/(VLOOKUP(EP$276,UI!$A$12:$O$51,VLOOKUP(EP$279,$B$276:$C$278,2,0),0)/1000))&gt;0),1,TRUNC(VLOOKUP($E351,'Container Panel'!$B$41:$Z$100,$D351,0)/(VLOOKUP(EP$276,UI!$A$12:$O$51,VLOOKUP(EP$279,$B$276:$C$278,2,0),0)/1000)))),"")</f>
        <v/>
      </c>
      <c r="EQ351" s="145" t="str">
        <f>IFERROR(IF(AND(EQ$272=list!$D$3,'Box Calculation'!EQ$279&lt;&gt;"h",$E351&lt;&gt;0),0,IF(AND(EQ$273=list!$D$2,$E351&lt;&gt;0,TRUNC(VLOOKUP($E351,'Container Panel'!$B$41:$Z$100,$D351,0)/(VLOOKUP(EQ$276,UI!$A$12:$O$51,VLOOKUP(EQ$279,$B$276:$C$278,2,0),0)/1000))&gt;0),1,TRUNC(VLOOKUP($E351,'Container Panel'!$B$41:$Z$100,$D351,0)/(VLOOKUP(EQ$276,UI!$A$12:$O$51,VLOOKUP(EQ$279,$B$276:$C$278,2,0),0)/1000)))),"")</f>
        <v/>
      </c>
      <c r="ER351" s="145" t="str">
        <f>IFERROR(IF(AND(ER$272=list!$D$3,'Box Calculation'!ER$279&lt;&gt;"h",$E351&lt;&gt;0),0,IF(AND(ER$273=list!$D$2,$E351&lt;&gt;0,TRUNC(VLOOKUP($E351,'Container Panel'!$B$41:$Z$100,$D351,0)/(VLOOKUP(ER$276,UI!$A$12:$O$51,VLOOKUP(ER$279,$B$276:$C$278,2,0),0)/1000))&gt;0),1,TRUNC(VLOOKUP($E351,'Container Panel'!$B$41:$Z$100,$D351,0)/(VLOOKUP(ER$276,UI!$A$12:$O$51,VLOOKUP(ER$279,$B$276:$C$278,2,0),0)/1000)))),"")</f>
        <v/>
      </c>
      <c r="ES351" s="145" t="str">
        <f>IFERROR(IF(AND(ES$272=list!$D$3,'Box Calculation'!ES$279&lt;&gt;"h",$E351&lt;&gt;0),0,IF(AND(ES$273=list!$D$2,$E351&lt;&gt;0,TRUNC(VLOOKUP($E351,'Container Panel'!$B$41:$Z$100,$D351,0)/(VLOOKUP(ES$276,UI!$A$12:$O$51,VLOOKUP(ES$279,$B$276:$C$278,2,0),0)/1000))&gt;0),1,TRUNC(VLOOKUP($E351,'Container Panel'!$B$41:$Z$100,$D351,0)/(VLOOKUP(ES$276,UI!$A$12:$O$51,VLOOKUP(ES$279,$B$276:$C$278,2,0),0)/1000)))),"")</f>
        <v/>
      </c>
      <c r="ET351" s="145" t="str">
        <f>IFERROR(IF(AND(ET$272=list!$D$3,'Box Calculation'!ET$279&lt;&gt;"h",$E351&lt;&gt;0),0,IF(AND(ET$273=list!$D$2,$E351&lt;&gt;0,TRUNC(VLOOKUP($E351,'Container Panel'!$B$41:$Z$100,$D351,0)/(VLOOKUP(ET$276,UI!$A$12:$O$51,VLOOKUP(ET$279,$B$276:$C$278,2,0),0)/1000))&gt;0),1,TRUNC(VLOOKUP($E351,'Container Panel'!$B$41:$Z$100,$D351,0)/(VLOOKUP(ET$276,UI!$A$12:$O$51,VLOOKUP(ET$279,$B$276:$C$278,2,0),0)/1000)))),"")</f>
        <v/>
      </c>
      <c r="EU351" s="145" t="str">
        <f>IFERROR(IF(AND(EU$272=list!$D$3,'Box Calculation'!EU$279&lt;&gt;"h",$E351&lt;&gt;0),0,IF(AND(EU$273=list!$D$2,$E351&lt;&gt;0,TRUNC(VLOOKUP($E351,'Container Panel'!$B$41:$Z$100,$D351,0)/(VLOOKUP(EU$276,UI!$A$12:$O$51,VLOOKUP(EU$279,$B$276:$C$278,2,0),0)/1000))&gt;0),1,TRUNC(VLOOKUP($E351,'Container Panel'!$B$41:$Z$100,$D351,0)/(VLOOKUP(EU$276,UI!$A$12:$O$51,VLOOKUP(EU$279,$B$276:$C$278,2,0),0)/1000)))),"")</f>
        <v/>
      </c>
      <c r="EV351" s="145" t="str">
        <f>IFERROR(IF(AND(EV$272=list!$D$3,'Box Calculation'!EV$279&lt;&gt;"h",$E351&lt;&gt;0),0,IF(AND(EV$273=list!$D$2,$E351&lt;&gt;0,TRUNC(VLOOKUP($E351,'Container Panel'!$B$41:$Z$100,$D351,0)/(VLOOKUP(EV$276,UI!$A$12:$O$51,VLOOKUP(EV$279,$B$276:$C$278,2,0),0)/1000))&gt;0),1,TRUNC(VLOOKUP($E351,'Container Panel'!$B$41:$Z$100,$D351,0)/(VLOOKUP(EV$276,UI!$A$12:$O$51,VLOOKUP(EV$279,$B$276:$C$278,2,0),0)/1000)))),"")</f>
        <v/>
      </c>
      <c r="EW351" s="145" t="str">
        <f>IFERROR(IF(AND(EW$272=list!$D$3,'Box Calculation'!EW$279&lt;&gt;"h",$E351&lt;&gt;0),0,IF(AND(EW$273=list!$D$2,$E351&lt;&gt;0,TRUNC(VLOOKUP($E351,'Container Panel'!$B$41:$Z$100,$D351,0)/(VLOOKUP(EW$276,UI!$A$12:$O$51,VLOOKUP(EW$279,$B$276:$C$278,2,0),0)/1000))&gt;0),1,TRUNC(VLOOKUP($E351,'Container Panel'!$B$41:$Z$100,$D351,0)/(VLOOKUP(EW$276,UI!$A$12:$O$51,VLOOKUP(EW$279,$B$276:$C$278,2,0),0)/1000)))),"")</f>
        <v/>
      </c>
      <c r="EX351" s="145" t="str">
        <f>IFERROR(IF(AND(EX$272=list!$D$3,'Box Calculation'!EX$279&lt;&gt;"h",$E351&lt;&gt;0),0,IF(AND(EX$273=list!$D$2,$E351&lt;&gt;0,TRUNC(VLOOKUP($E351,'Container Panel'!$B$41:$Z$100,$D351,0)/(VLOOKUP(EX$276,UI!$A$12:$O$51,VLOOKUP(EX$279,$B$276:$C$278,2,0),0)/1000))&gt;0),1,TRUNC(VLOOKUP($E351,'Container Panel'!$B$41:$Z$100,$D351,0)/(VLOOKUP(EX$276,UI!$A$12:$O$51,VLOOKUP(EX$279,$B$276:$C$278,2,0),0)/1000)))),"")</f>
        <v/>
      </c>
      <c r="EY351" s="145" t="str">
        <f>IFERROR(IF(AND(EY$272=list!$D$3,'Box Calculation'!EY$279&lt;&gt;"h",$E351&lt;&gt;0),0,IF(AND(EY$273=list!$D$2,$E351&lt;&gt;0,TRUNC(VLOOKUP($E351,'Container Panel'!$B$41:$Z$100,$D351,0)/(VLOOKUP(EY$276,UI!$A$12:$O$51,VLOOKUP(EY$279,$B$276:$C$278,2,0),0)/1000))&gt;0),1,TRUNC(VLOOKUP($E351,'Container Panel'!$B$41:$Z$100,$D351,0)/(VLOOKUP(EY$276,UI!$A$12:$O$51,VLOOKUP(EY$279,$B$276:$C$278,2,0),0)/1000)))),"")</f>
        <v/>
      </c>
      <c r="EZ351" s="145" t="str">
        <f>IFERROR(IF(AND(EZ$272=list!$D$3,'Box Calculation'!EZ$279&lt;&gt;"h",$E351&lt;&gt;0),0,IF(AND(EZ$273=list!$D$2,$E351&lt;&gt;0,TRUNC(VLOOKUP($E351,'Container Panel'!$B$41:$Z$100,$D351,0)/(VLOOKUP(EZ$276,UI!$A$12:$O$51,VLOOKUP(EZ$279,$B$276:$C$278,2,0),0)/1000))&gt;0),1,TRUNC(VLOOKUP($E351,'Container Panel'!$B$41:$Z$100,$D351,0)/(VLOOKUP(EZ$276,UI!$A$12:$O$51,VLOOKUP(EZ$279,$B$276:$C$278,2,0),0)/1000)))),"")</f>
        <v/>
      </c>
      <c r="FA351" s="145" t="str">
        <f>IFERROR(IF(AND(FA$272=list!$D$3,'Box Calculation'!FA$279&lt;&gt;"h",$E351&lt;&gt;0),0,IF(AND(FA$273=list!$D$2,$E351&lt;&gt;0,TRUNC(VLOOKUP($E351,'Container Panel'!$B$41:$Z$100,$D351,0)/(VLOOKUP(FA$276,UI!$A$12:$O$51,VLOOKUP(FA$279,$B$276:$C$278,2,0),0)/1000))&gt;0),1,TRUNC(VLOOKUP($E351,'Container Panel'!$B$41:$Z$100,$D351,0)/(VLOOKUP(FA$276,UI!$A$12:$O$51,VLOOKUP(FA$279,$B$276:$C$278,2,0),0)/1000)))),"")</f>
        <v/>
      </c>
      <c r="FB351" s="145" t="str">
        <f>IFERROR(IF(AND(FB$272=list!$D$3,'Box Calculation'!FB$279&lt;&gt;"h",$E351&lt;&gt;0),0,IF(AND(FB$273=list!$D$2,$E351&lt;&gt;0,TRUNC(VLOOKUP($E351,'Container Panel'!$B$41:$Z$100,$D351,0)/(VLOOKUP(FB$276,UI!$A$12:$O$51,VLOOKUP(FB$279,$B$276:$C$278,2,0),0)/1000))&gt;0),1,TRUNC(VLOOKUP($E351,'Container Panel'!$B$41:$Z$100,$D351,0)/(VLOOKUP(FB$276,UI!$A$12:$O$51,VLOOKUP(FB$279,$B$276:$C$278,2,0),0)/1000)))),"")</f>
        <v/>
      </c>
      <c r="FC351" s="145" t="str">
        <f>IFERROR(IF(AND(FC$272=list!$D$3,'Box Calculation'!FC$279&lt;&gt;"h",$E351&lt;&gt;0),0,IF(AND(FC$273=list!$D$2,$E351&lt;&gt;0,TRUNC(VLOOKUP($E351,'Container Panel'!$B$41:$Z$100,$D351,0)/(VLOOKUP(FC$276,UI!$A$12:$O$51,VLOOKUP(FC$279,$B$276:$C$278,2,0),0)/1000))&gt;0),1,TRUNC(VLOOKUP($E351,'Container Panel'!$B$41:$Z$100,$D351,0)/(VLOOKUP(FC$276,UI!$A$12:$O$51,VLOOKUP(FC$279,$B$276:$C$278,2,0),0)/1000)))),"")</f>
        <v/>
      </c>
      <c r="FD351" s="145" t="str">
        <f>IFERROR(IF(AND(FD$272=list!$D$3,'Box Calculation'!FD$279&lt;&gt;"h",$E351&lt;&gt;0),0,IF(AND(FD$273=list!$D$2,$E351&lt;&gt;0,TRUNC(VLOOKUP($E351,'Container Panel'!$B$41:$Z$100,$D351,0)/(VLOOKUP(FD$276,UI!$A$12:$O$51,VLOOKUP(FD$279,$B$276:$C$278,2,0),0)/1000))&gt;0),1,TRUNC(VLOOKUP($E351,'Container Panel'!$B$41:$Z$100,$D351,0)/(VLOOKUP(FD$276,UI!$A$12:$O$51,VLOOKUP(FD$279,$B$276:$C$278,2,0),0)/1000)))),"")</f>
        <v/>
      </c>
      <c r="FE351" s="145" t="str">
        <f>IFERROR(IF(AND(FE$272=list!$D$3,'Box Calculation'!FE$279&lt;&gt;"h",$E351&lt;&gt;0),0,IF(AND(FE$273=list!$D$2,$E351&lt;&gt;0,TRUNC(VLOOKUP($E351,'Container Panel'!$B$41:$Z$100,$D351,0)/(VLOOKUP(FE$276,UI!$A$12:$O$51,VLOOKUP(FE$279,$B$276:$C$278,2,0),0)/1000))&gt;0),1,TRUNC(VLOOKUP($E351,'Container Panel'!$B$41:$Z$100,$D351,0)/(VLOOKUP(FE$276,UI!$A$12:$O$51,VLOOKUP(FE$279,$B$276:$C$278,2,0),0)/1000)))),"")</f>
        <v/>
      </c>
      <c r="FF351" s="145" t="str">
        <f>IFERROR(IF(AND(FF$272=list!$D$3,'Box Calculation'!FF$279&lt;&gt;"h",$E351&lt;&gt;0),0,IF(AND(FF$273=list!$D$2,$E351&lt;&gt;0,TRUNC(VLOOKUP($E351,'Container Panel'!$B$41:$Z$100,$D351,0)/(VLOOKUP(FF$276,UI!$A$12:$O$51,VLOOKUP(FF$279,$B$276:$C$278,2,0),0)/1000))&gt;0),1,TRUNC(VLOOKUP($E351,'Container Panel'!$B$41:$Z$100,$D351,0)/(VLOOKUP(FF$276,UI!$A$12:$O$51,VLOOKUP(FF$279,$B$276:$C$278,2,0),0)/1000)))),"")</f>
        <v/>
      </c>
      <c r="FG351" s="145" t="str">
        <f>IFERROR(IF(AND(FG$272=list!$D$3,'Box Calculation'!FG$279&lt;&gt;"h",$E351&lt;&gt;0),0,IF(AND(FG$273=list!$D$2,$E351&lt;&gt;0,TRUNC(VLOOKUP($E351,'Container Panel'!$B$41:$Z$100,$D351,0)/(VLOOKUP(FG$276,UI!$A$12:$O$51,VLOOKUP(FG$279,$B$276:$C$278,2,0),0)/1000))&gt;0),1,TRUNC(VLOOKUP($E351,'Container Panel'!$B$41:$Z$100,$D351,0)/(VLOOKUP(FG$276,UI!$A$12:$O$51,VLOOKUP(FG$279,$B$276:$C$278,2,0),0)/1000)))),"")</f>
        <v/>
      </c>
      <c r="FH351" s="145" t="str">
        <f>IFERROR(IF(AND(FH$272=list!$D$3,'Box Calculation'!FH$279&lt;&gt;"h",$E351&lt;&gt;0),0,IF(AND(FH$273=list!$D$2,$E351&lt;&gt;0,TRUNC(VLOOKUP($E351,'Container Panel'!$B$41:$Z$100,$D351,0)/(VLOOKUP(FH$276,UI!$A$12:$O$51,VLOOKUP(FH$279,$B$276:$C$278,2,0),0)/1000))&gt;0),1,TRUNC(VLOOKUP($E351,'Container Panel'!$B$41:$Z$100,$D351,0)/(VLOOKUP(FH$276,UI!$A$12:$O$51,VLOOKUP(FH$279,$B$276:$C$278,2,0),0)/1000)))),"")</f>
        <v/>
      </c>
      <c r="FI351" s="145" t="str">
        <f>IFERROR(IF(AND(FI$272=list!$D$3,'Box Calculation'!FI$279&lt;&gt;"h",$E351&lt;&gt;0),0,IF(AND(FI$273=list!$D$2,$E351&lt;&gt;0,TRUNC(VLOOKUP($E351,'Container Panel'!$B$41:$Z$100,$D351,0)/(VLOOKUP(FI$276,UI!$A$12:$O$51,VLOOKUP(FI$279,$B$276:$C$278,2,0),0)/1000))&gt;0),1,TRUNC(VLOOKUP($E351,'Container Panel'!$B$41:$Z$100,$D351,0)/(VLOOKUP(FI$276,UI!$A$12:$O$51,VLOOKUP(FI$279,$B$276:$C$278,2,0),0)/1000)))),"")</f>
        <v/>
      </c>
      <c r="FJ351" s="145" t="str">
        <f>IFERROR(IF(AND(FJ$272=list!$D$3,'Box Calculation'!FJ$279&lt;&gt;"h",$E351&lt;&gt;0),0,IF(AND(FJ$273=list!$D$2,$E351&lt;&gt;0,TRUNC(VLOOKUP($E351,'Container Panel'!$B$41:$Z$100,$D351,0)/(VLOOKUP(FJ$276,UI!$A$12:$O$51,VLOOKUP(FJ$279,$B$276:$C$278,2,0),0)/1000))&gt;0),1,TRUNC(VLOOKUP($E351,'Container Panel'!$B$41:$Z$100,$D351,0)/(VLOOKUP(FJ$276,UI!$A$12:$O$51,VLOOKUP(FJ$279,$B$276:$C$278,2,0),0)/1000)))),"")</f>
        <v/>
      </c>
      <c r="FK351" s="145" t="str">
        <f>IFERROR(IF(AND(FK$272=list!$D$3,'Box Calculation'!FK$279&lt;&gt;"h",$E351&lt;&gt;0),0,IF(AND(FK$273=list!$D$2,$E351&lt;&gt;0,TRUNC(VLOOKUP($E351,'Container Panel'!$B$41:$Z$100,$D351,0)/(VLOOKUP(FK$276,UI!$A$12:$O$51,VLOOKUP(FK$279,$B$276:$C$278,2,0),0)/1000))&gt;0),1,TRUNC(VLOOKUP($E351,'Container Panel'!$B$41:$Z$100,$D351,0)/(VLOOKUP(FK$276,UI!$A$12:$O$51,VLOOKUP(FK$279,$B$276:$C$278,2,0),0)/1000)))),"")</f>
        <v/>
      </c>
      <c r="FL351" s="145" t="str">
        <f>IFERROR(IF(AND(FL$272=list!$D$3,'Box Calculation'!FL$279&lt;&gt;"h",$E351&lt;&gt;0),0,IF(AND(FL$273=list!$D$2,$E351&lt;&gt;0,TRUNC(VLOOKUP($E351,'Container Panel'!$B$41:$Z$100,$D351,0)/(VLOOKUP(FL$276,UI!$A$12:$O$51,VLOOKUP(FL$279,$B$276:$C$278,2,0),0)/1000))&gt;0),1,TRUNC(VLOOKUP($E351,'Container Panel'!$B$41:$Z$100,$D351,0)/(VLOOKUP(FL$276,UI!$A$12:$O$51,VLOOKUP(FL$279,$B$276:$C$278,2,0),0)/1000)))),"")</f>
        <v/>
      </c>
      <c r="FM351" s="145" t="str">
        <f>IFERROR(IF(AND(FM$272=list!$D$3,'Box Calculation'!FM$279&lt;&gt;"h",$E351&lt;&gt;0),0,IF(AND(FM$273=list!$D$2,$E351&lt;&gt;0,TRUNC(VLOOKUP($E351,'Container Panel'!$B$41:$Z$100,$D351,0)/(VLOOKUP(FM$276,UI!$A$12:$O$51,VLOOKUP(FM$279,$B$276:$C$278,2,0),0)/1000))&gt;0),1,TRUNC(VLOOKUP($E351,'Container Panel'!$B$41:$Z$100,$D351,0)/(VLOOKUP(FM$276,UI!$A$12:$O$51,VLOOKUP(FM$279,$B$276:$C$278,2,0),0)/1000)))),"")</f>
        <v/>
      </c>
      <c r="FN351" s="145" t="str">
        <f>IFERROR(IF(AND(FN$272=list!$D$3,'Box Calculation'!FN$279&lt;&gt;"h",$E351&lt;&gt;0),0,IF(AND(FN$273=list!$D$2,$E351&lt;&gt;0,TRUNC(VLOOKUP($E351,'Container Panel'!$B$41:$Z$100,$D351,0)/(VLOOKUP(FN$276,UI!$A$12:$O$51,VLOOKUP(FN$279,$B$276:$C$278,2,0),0)/1000))&gt;0),1,TRUNC(VLOOKUP($E351,'Container Panel'!$B$41:$Z$100,$D351,0)/(VLOOKUP(FN$276,UI!$A$12:$O$51,VLOOKUP(FN$279,$B$276:$C$278,2,0),0)/1000)))),"")</f>
        <v/>
      </c>
      <c r="FO351" s="145" t="str">
        <f>IFERROR(IF(AND(FO$272=list!$D$3,'Box Calculation'!FO$279&lt;&gt;"h",$E351&lt;&gt;0),0,IF(AND(FO$273=list!$D$2,$E351&lt;&gt;0,TRUNC(VLOOKUP($E351,'Container Panel'!$B$41:$Z$100,$D351,0)/(VLOOKUP(FO$276,UI!$A$12:$O$51,VLOOKUP(FO$279,$B$276:$C$278,2,0),0)/1000))&gt;0),1,TRUNC(VLOOKUP($E351,'Container Panel'!$B$41:$Z$100,$D351,0)/(VLOOKUP(FO$276,UI!$A$12:$O$51,VLOOKUP(FO$279,$B$276:$C$278,2,0),0)/1000)))),"")</f>
        <v/>
      </c>
      <c r="FP351" s="145" t="str">
        <f>IFERROR(IF(AND(FP$272=list!$D$3,'Box Calculation'!FP$279&lt;&gt;"h",$E351&lt;&gt;0),0,IF(AND(FP$273=list!$D$2,$E351&lt;&gt;0,TRUNC(VLOOKUP($E351,'Container Panel'!$B$41:$Z$100,$D351,0)/(VLOOKUP(FP$276,UI!$A$12:$O$51,VLOOKUP(FP$279,$B$276:$C$278,2,0),0)/1000))&gt;0),1,TRUNC(VLOOKUP($E351,'Container Panel'!$B$41:$Z$100,$D351,0)/(VLOOKUP(FP$276,UI!$A$12:$O$51,VLOOKUP(FP$279,$B$276:$C$278,2,0),0)/1000)))),"")</f>
        <v/>
      </c>
      <c r="FQ351" s="145" t="str">
        <f>IFERROR(IF(AND(FQ$272=list!$D$3,'Box Calculation'!FQ$279&lt;&gt;"h",$E351&lt;&gt;0),0,IF(AND(FQ$273=list!$D$2,$E351&lt;&gt;0,TRUNC(VLOOKUP($E351,'Container Panel'!$B$41:$Z$100,$D351,0)/(VLOOKUP(FQ$276,UI!$A$12:$O$51,VLOOKUP(FQ$279,$B$276:$C$278,2,0),0)/1000))&gt;0),1,TRUNC(VLOOKUP($E351,'Container Panel'!$B$41:$Z$100,$D351,0)/(VLOOKUP(FQ$276,UI!$A$12:$O$51,VLOOKUP(FQ$279,$B$276:$C$278,2,0),0)/1000)))),"")</f>
        <v/>
      </c>
      <c r="FR351" s="145" t="str">
        <f>IFERROR(IF(AND(FR$272=list!$D$3,'Box Calculation'!FR$279&lt;&gt;"h",$E351&lt;&gt;0),0,IF(AND(FR$273=list!$D$2,$E351&lt;&gt;0,TRUNC(VLOOKUP($E351,'Container Panel'!$B$41:$Z$100,$D351,0)/(VLOOKUP(FR$276,UI!$A$12:$O$51,VLOOKUP(FR$279,$B$276:$C$278,2,0),0)/1000))&gt;0),1,TRUNC(VLOOKUP($E351,'Container Panel'!$B$41:$Z$100,$D351,0)/(VLOOKUP(FR$276,UI!$A$12:$O$51,VLOOKUP(FR$279,$B$276:$C$278,2,0),0)/1000)))),"")</f>
        <v/>
      </c>
      <c r="FS351" s="145" t="str">
        <f>IFERROR(IF(AND(FS$272=list!$D$3,'Box Calculation'!FS$279&lt;&gt;"h",$E351&lt;&gt;0),0,IF(AND(FS$273=list!$D$2,$E351&lt;&gt;0,TRUNC(VLOOKUP($E351,'Container Panel'!$B$41:$Z$100,$D351,0)/(VLOOKUP(FS$276,UI!$A$12:$O$51,VLOOKUP(FS$279,$B$276:$C$278,2,0),0)/1000))&gt;0),1,TRUNC(VLOOKUP($E351,'Container Panel'!$B$41:$Z$100,$D351,0)/(VLOOKUP(FS$276,UI!$A$12:$O$51,VLOOKUP(FS$279,$B$276:$C$278,2,0),0)/1000)))),"")</f>
        <v/>
      </c>
      <c r="FT351" s="145" t="str">
        <f>IFERROR(IF(AND(FT$272=list!$D$3,'Box Calculation'!FT$279&lt;&gt;"h",$E351&lt;&gt;0),0,IF(AND(FT$273=list!$D$2,$E351&lt;&gt;0,TRUNC(VLOOKUP($E351,'Container Panel'!$B$41:$Z$100,$D351,0)/(VLOOKUP(FT$276,UI!$A$12:$O$51,VLOOKUP(FT$279,$B$276:$C$278,2,0),0)/1000))&gt;0),1,TRUNC(VLOOKUP($E351,'Container Panel'!$B$41:$Z$100,$D351,0)/(VLOOKUP(FT$276,UI!$A$12:$O$51,VLOOKUP(FT$279,$B$276:$C$278,2,0),0)/1000)))),"")</f>
        <v/>
      </c>
      <c r="FU351" s="145" t="str">
        <f>IFERROR(IF(AND(FU$272=list!$D$3,'Box Calculation'!FU$279&lt;&gt;"h",$E351&lt;&gt;0),0,IF(AND(FU$273=list!$D$2,$E351&lt;&gt;0,TRUNC(VLOOKUP($E351,'Container Panel'!$B$41:$Z$100,$D351,0)/(VLOOKUP(FU$276,UI!$A$12:$O$51,VLOOKUP(FU$279,$B$276:$C$278,2,0),0)/1000))&gt;0),1,TRUNC(VLOOKUP($E351,'Container Panel'!$B$41:$Z$100,$D351,0)/(VLOOKUP(FU$276,UI!$A$12:$O$51,VLOOKUP(FU$279,$B$276:$C$278,2,0),0)/1000)))),"")</f>
        <v/>
      </c>
      <c r="FV351" s="145" t="str">
        <f>IFERROR(IF(AND(FV$272=list!$D$3,'Box Calculation'!FV$279&lt;&gt;"h",$E351&lt;&gt;0),0,IF(AND(FV$273=list!$D$2,$E351&lt;&gt;0,TRUNC(VLOOKUP($E351,'Container Panel'!$B$41:$Z$100,$D351,0)/(VLOOKUP(FV$276,UI!$A$12:$O$51,VLOOKUP(FV$279,$B$276:$C$278,2,0),0)/1000))&gt;0),1,TRUNC(VLOOKUP($E351,'Container Panel'!$B$41:$Z$100,$D351,0)/(VLOOKUP(FV$276,UI!$A$12:$O$51,VLOOKUP(FV$279,$B$276:$C$278,2,0),0)/1000)))),"")</f>
        <v/>
      </c>
      <c r="FW351" s="145" t="str">
        <f>IFERROR(IF(AND(FW$272=list!$D$3,'Box Calculation'!FW$279&lt;&gt;"h",$E351&lt;&gt;0),0,IF(AND(FW$273=list!$D$2,$E351&lt;&gt;0,TRUNC(VLOOKUP($E351,'Container Panel'!$B$41:$Z$100,$D351,0)/(VLOOKUP(FW$276,UI!$A$12:$O$51,VLOOKUP(FW$279,$B$276:$C$278,2,0),0)/1000))&gt;0),1,TRUNC(VLOOKUP($E351,'Container Panel'!$B$41:$Z$100,$D351,0)/(VLOOKUP(FW$276,UI!$A$12:$O$51,VLOOKUP(FW$279,$B$276:$C$278,2,0),0)/1000)))),"")</f>
        <v/>
      </c>
      <c r="FX351" s="145" t="str">
        <f>IFERROR(IF(AND(FX$272=list!$D$3,'Box Calculation'!FX$279&lt;&gt;"h",$E351&lt;&gt;0),0,IF(AND(FX$273=list!$D$2,$E351&lt;&gt;0,TRUNC(VLOOKUP($E351,'Container Panel'!$B$41:$Z$100,$D351,0)/(VLOOKUP(FX$276,UI!$A$12:$O$51,VLOOKUP(FX$279,$B$276:$C$278,2,0),0)/1000))&gt;0),1,TRUNC(VLOOKUP($E351,'Container Panel'!$B$41:$Z$100,$D351,0)/(VLOOKUP(FX$276,UI!$A$12:$O$51,VLOOKUP(FX$279,$B$276:$C$278,2,0),0)/1000)))),"")</f>
        <v/>
      </c>
      <c r="FY351" s="145" t="str">
        <f>IFERROR(IF(AND(FY$272=list!$D$3,'Box Calculation'!FY$279&lt;&gt;"h",$E351&lt;&gt;0),0,IF(AND(FY$273=list!$D$2,$E351&lt;&gt;0,TRUNC(VLOOKUP($E351,'Container Panel'!$B$41:$Z$100,$D351,0)/(VLOOKUP(FY$276,UI!$A$12:$O$51,VLOOKUP(FY$279,$B$276:$C$278,2,0),0)/1000))&gt;0),1,TRUNC(VLOOKUP($E351,'Container Panel'!$B$41:$Z$100,$D351,0)/(VLOOKUP(FY$276,UI!$A$12:$O$51,VLOOKUP(FY$279,$B$276:$C$278,2,0),0)/1000)))),"")</f>
        <v/>
      </c>
      <c r="FZ351" s="145" t="str">
        <f>IFERROR(IF(AND(FZ$272=list!$D$3,'Box Calculation'!FZ$279&lt;&gt;"h",$E351&lt;&gt;0),0,IF(AND(FZ$273=list!$D$2,$E351&lt;&gt;0,TRUNC(VLOOKUP($E351,'Container Panel'!$B$41:$Z$100,$D351,0)/(VLOOKUP(FZ$276,UI!$A$12:$O$51,VLOOKUP(FZ$279,$B$276:$C$278,2,0),0)/1000))&gt;0),1,TRUNC(VLOOKUP($E351,'Container Panel'!$B$41:$Z$100,$D351,0)/(VLOOKUP(FZ$276,UI!$A$12:$O$51,VLOOKUP(FZ$279,$B$276:$C$278,2,0),0)/1000)))),"")</f>
        <v/>
      </c>
      <c r="GA351" s="145" t="str">
        <f>IFERROR(IF(AND(GA$272=list!$D$3,'Box Calculation'!GA$279&lt;&gt;"h",$E351&lt;&gt;0),0,IF(AND(GA$273=list!$D$2,$E351&lt;&gt;0,TRUNC(VLOOKUP($E351,'Container Panel'!$B$41:$Z$100,$D351,0)/(VLOOKUP(GA$276,UI!$A$12:$O$51,VLOOKUP(GA$279,$B$276:$C$278,2,0),0)/1000))&gt;0),1,TRUNC(VLOOKUP($E351,'Container Panel'!$B$41:$Z$100,$D351,0)/(VLOOKUP(GA$276,UI!$A$12:$O$51,VLOOKUP(GA$279,$B$276:$C$278,2,0),0)/1000)))),"")</f>
        <v/>
      </c>
      <c r="GB351" s="145" t="str">
        <f>IFERROR(IF(AND(GB$272=list!$D$3,'Box Calculation'!GB$279&lt;&gt;"h",$E351&lt;&gt;0),0,IF(AND(GB$273=list!$D$2,$E351&lt;&gt;0,TRUNC(VLOOKUP($E351,'Container Panel'!$B$41:$Z$100,$D351,0)/(VLOOKUP(GB$276,UI!$A$12:$O$51,VLOOKUP(GB$279,$B$276:$C$278,2,0),0)/1000))&gt;0),1,TRUNC(VLOOKUP($E351,'Container Panel'!$B$41:$Z$100,$D351,0)/(VLOOKUP(GB$276,UI!$A$12:$O$51,VLOOKUP(GB$279,$B$276:$C$278,2,0),0)/1000)))),"")</f>
        <v/>
      </c>
      <c r="GC351" s="145" t="str">
        <f>IFERROR(IF(AND(GC$272=list!$D$3,'Box Calculation'!GC$279&lt;&gt;"h",$E351&lt;&gt;0),0,IF(AND(GC$273=list!$D$2,$E351&lt;&gt;0,TRUNC(VLOOKUP($E351,'Container Panel'!$B$41:$Z$100,$D351,0)/(VLOOKUP(GC$276,UI!$A$12:$O$51,VLOOKUP(GC$279,$B$276:$C$278,2,0),0)/1000))&gt;0),1,TRUNC(VLOOKUP($E351,'Container Panel'!$B$41:$Z$100,$D351,0)/(VLOOKUP(GC$276,UI!$A$12:$O$51,VLOOKUP(GC$279,$B$276:$C$278,2,0),0)/1000)))),"")</f>
        <v/>
      </c>
      <c r="GD351" s="145" t="str">
        <f>IFERROR(IF(AND(GD$272=list!$D$3,'Box Calculation'!GD$279&lt;&gt;"h",$E351&lt;&gt;0),0,IF(AND(GD$273=list!$D$2,$E351&lt;&gt;0,TRUNC(VLOOKUP($E351,'Container Panel'!$B$41:$Z$100,$D351,0)/(VLOOKUP(GD$276,UI!$A$12:$O$51,VLOOKUP(GD$279,$B$276:$C$278,2,0),0)/1000))&gt;0),1,TRUNC(VLOOKUP($E351,'Container Panel'!$B$41:$Z$100,$D351,0)/(VLOOKUP(GD$276,UI!$A$12:$O$51,VLOOKUP(GD$279,$B$276:$C$278,2,0),0)/1000)))),"")</f>
        <v/>
      </c>
      <c r="GE351" s="145" t="str">
        <f>IFERROR(IF(AND(GE$272=list!$D$3,'Box Calculation'!GE$279&lt;&gt;"h",$E351&lt;&gt;0),0,IF(AND(GE$273=list!$D$2,$E351&lt;&gt;0,TRUNC(VLOOKUP($E351,'Container Panel'!$B$41:$Z$100,$D351,0)/(VLOOKUP(GE$276,UI!$A$12:$O$51,VLOOKUP(GE$279,$B$276:$C$278,2,0),0)/1000))&gt;0),1,TRUNC(VLOOKUP($E351,'Container Panel'!$B$41:$Z$100,$D351,0)/(VLOOKUP(GE$276,UI!$A$12:$O$51,VLOOKUP(GE$279,$B$276:$C$278,2,0),0)/1000)))),"")</f>
        <v/>
      </c>
      <c r="GF351" s="145" t="str">
        <f>IFERROR(IF(AND(GF$272=list!$D$3,'Box Calculation'!GF$279&lt;&gt;"h",$E351&lt;&gt;0),0,IF(AND(GF$273=list!$D$2,$E351&lt;&gt;0,TRUNC(VLOOKUP($E351,'Container Panel'!$B$41:$Z$100,$D351,0)/(VLOOKUP(GF$276,UI!$A$12:$O$51,VLOOKUP(GF$279,$B$276:$C$278,2,0),0)/1000))&gt;0),1,TRUNC(VLOOKUP($E351,'Container Panel'!$B$41:$Z$100,$D351,0)/(VLOOKUP(GF$276,UI!$A$12:$O$51,VLOOKUP(GF$279,$B$276:$C$278,2,0),0)/1000)))),"")</f>
        <v/>
      </c>
      <c r="GG351" s="145" t="str">
        <f>IFERROR(IF(AND(GG$272=list!$D$3,'Box Calculation'!GG$279&lt;&gt;"h",$E351&lt;&gt;0),0,IF(AND(GG$273=list!$D$2,$E351&lt;&gt;0,TRUNC(VLOOKUP($E351,'Container Panel'!$B$41:$Z$100,$D351,0)/(VLOOKUP(GG$276,UI!$A$12:$O$51,VLOOKUP(GG$279,$B$276:$C$278,2,0),0)/1000))&gt;0),1,TRUNC(VLOOKUP($E351,'Container Panel'!$B$41:$Z$100,$D351,0)/(VLOOKUP(GG$276,UI!$A$12:$O$51,VLOOKUP(GG$279,$B$276:$C$278,2,0),0)/1000)))),"")</f>
        <v/>
      </c>
      <c r="GH351" s="145" t="str">
        <f>IFERROR(IF(AND(GH$272=list!$D$3,'Box Calculation'!GH$279&lt;&gt;"h",$E351&lt;&gt;0),0,IF(AND(GH$273=list!$D$2,$E351&lt;&gt;0,TRUNC(VLOOKUP($E351,'Container Panel'!$B$41:$Z$100,$D351,0)/(VLOOKUP(GH$276,UI!$A$12:$O$51,VLOOKUP(GH$279,$B$276:$C$278,2,0),0)/1000))&gt;0),1,TRUNC(VLOOKUP($E351,'Container Panel'!$B$41:$Z$100,$D351,0)/(VLOOKUP(GH$276,UI!$A$12:$O$51,VLOOKUP(GH$279,$B$276:$C$278,2,0),0)/1000)))),"")</f>
        <v/>
      </c>
      <c r="GI351" s="145" t="str">
        <f>IFERROR(IF(AND(GI$272=list!$D$3,'Box Calculation'!GI$279&lt;&gt;"h",$E351&lt;&gt;0),0,IF(AND(GI$273=list!$D$2,$E351&lt;&gt;0,TRUNC(VLOOKUP($E351,'Container Panel'!$B$41:$Z$100,$D351,0)/(VLOOKUP(GI$276,UI!$A$12:$O$51,VLOOKUP(GI$279,$B$276:$C$278,2,0),0)/1000))&gt;0),1,TRUNC(VLOOKUP($E351,'Container Panel'!$B$41:$Z$100,$D351,0)/(VLOOKUP(GI$276,UI!$A$12:$O$51,VLOOKUP(GI$279,$B$276:$C$278,2,0),0)/1000)))),"")</f>
        <v/>
      </c>
      <c r="GJ351" s="145" t="str">
        <f>IFERROR(IF(AND(GJ$272=list!$D$3,'Box Calculation'!GJ$279&lt;&gt;"h",$E351&lt;&gt;0),0,IF(AND(GJ$273=list!$D$2,$E351&lt;&gt;0,TRUNC(VLOOKUP($E351,'Container Panel'!$B$41:$Z$100,$D351,0)/(VLOOKUP(GJ$276,UI!$A$12:$O$51,VLOOKUP(GJ$279,$B$276:$C$278,2,0),0)/1000))&gt;0),1,TRUNC(VLOOKUP($E351,'Container Panel'!$B$41:$Z$100,$D351,0)/(VLOOKUP(GJ$276,UI!$A$12:$O$51,VLOOKUP(GJ$279,$B$276:$C$278,2,0),0)/1000)))),"")</f>
        <v/>
      </c>
      <c r="GK351" s="145" t="str">
        <f>IFERROR(IF(AND(GK$272=list!$D$3,'Box Calculation'!GK$279&lt;&gt;"h",$E351&lt;&gt;0),0,IF(AND(GK$273=list!$D$2,$E351&lt;&gt;0,TRUNC(VLOOKUP($E351,'Container Panel'!$B$41:$Z$100,$D351,0)/(VLOOKUP(GK$276,UI!$A$12:$O$51,VLOOKUP(GK$279,$B$276:$C$278,2,0),0)/1000))&gt;0),1,TRUNC(VLOOKUP($E351,'Container Panel'!$B$41:$Z$100,$D351,0)/(VLOOKUP(GK$276,UI!$A$12:$O$51,VLOOKUP(GK$279,$B$276:$C$278,2,0),0)/1000)))),"")</f>
        <v/>
      </c>
      <c r="GL351" s="145" t="str">
        <f>IFERROR(IF(AND(GL$272=list!$D$3,'Box Calculation'!GL$279&lt;&gt;"h",$E351&lt;&gt;0),0,IF(AND(GL$273=list!$D$2,$E351&lt;&gt;0,TRUNC(VLOOKUP($E351,'Container Panel'!$B$41:$Z$100,$D351,0)/(VLOOKUP(GL$276,UI!$A$12:$O$51,VLOOKUP(GL$279,$B$276:$C$278,2,0),0)/1000))&gt;0),1,TRUNC(VLOOKUP($E351,'Container Panel'!$B$41:$Z$100,$D351,0)/(VLOOKUP(GL$276,UI!$A$12:$O$51,VLOOKUP(GL$279,$B$276:$C$278,2,0),0)/1000)))),"")</f>
        <v/>
      </c>
      <c r="GM351" s="145" t="str">
        <f>IFERROR(IF(AND(GM$272=list!$D$3,'Box Calculation'!GM$279&lt;&gt;"h",$E351&lt;&gt;0),0,IF(AND(GM$273=list!$D$2,$E351&lt;&gt;0,TRUNC(VLOOKUP($E351,'Container Panel'!$B$41:$Z$100,$D351,0)/(VLOOKUP(GM$276,UI!$A$12:$O$51,VLOOKUP(GM$279,$B$276:$C$278,2,0),0)/1000))&gt;0),1,TRUNC(VLOOKUP($E351,'Container Panel'!$B$41:$Z$100,$D351,0)/(VLOOKUP(GM$276,UI!$A$12:$O$51,VLOOKUP(GM$279,$B$276:$C$278,2,0),0)/1000)))),"")</f>
        <v/>
      </c>
      <c r="GN351" s="145" t="str">
        <f>IFERROR(IF(AND(GN$272=list!$D$3,'Box Calculation'!GN$279&lt;&gt;"h",$E351&lt;&gt;0),0,IF(AND(GN$273=list!$D$2,$E351&lt;&gt;0,TRUNC(VLOOKUP($E351,'Container Panel'!$B$41:$Z$100,$D351,0)/(VLOOKUP(GN$276,UI!$A$12:$O$51,VLOOKUP(GN$279,$B$276:$C$278,2,0),0)/1000))&gt;0),1,TRUNC(VLOOKUP($E351,'Container Panel'!$B$41:$Z$100,$D351,0)/(VLOOKUP(GN$276,UI!$A$12:$O$51,VLOOKUP(GN$279,$B$276:$C$278,2,0),0)/1000)))),"")</f>
        <v/>
      </c>
      <c r="GO351" s="145" t="str">
        <f>IFERROR(IF(AND(GO$272=list!$D$3,'Box Calculation'!GO$279&lt;&gt;"h",$E351&lt;&gt;0),0,IF(AND(GO$273=list!$D$2,$E351&lt;&gt;0,TRUNC(VLOOKUP($E351,'Container Panel'!$B$41:$Z$100,$D351,0)/(VLOOKUP(GO$276,UI!$A$12:$O$51,VLOOKUP(GO$279,$B$276:$C$278,2,0),0)/1000))&gt;0),1,TRUNC(VLOOKUP($E351,'Container Panel'!$B$41:$Z$100,$D351,0)/(VLOOKUP(GO$276,UI!$A$12:$O$51,VLOOKUP(GO$279,$B$276:$C$278,2,0),0)/1000)))),"")</f>
        <v/>
      </c>
      <c r="GP351" s="145" t="str">
        <f>IFERROR(IF(AND(GP$272=list!$D$3,'Box Calculation'!GP$279&lt;&gt;"h",$E351&lt;&gt;0),0,IF(AND(GP$273=list!$D$2,$E351&lt;&gt;0,TRUNC(VLOOKUP($E351,'Container Panel'!$B$41:$Z$100,$D351,0)/(VLOOKUP(GP$276,UI!$A$12:$O$51,VLOOKUP(GP$279,$B$276:$C$278,2,0),0)/1000))&gt;0),1,TRUNC(VLOOKUP($E351,'Container Panel'!$B$41:$Z$100,$D351,0)/(VLOOKUP(GP$276,UI!$A$12:$O$51,VLOOKUP(GP$279,$B$276:$C$278,2,0),0)/1000)))),"")</f>
        <v/>
      </c>
      <c r="GQ351" s="145" t="str">
        <f>IFERROR(IF(AND(GQ$272=list!$D$3,'Box Calculation'!GQ$279&lt;&gt;"h",$E351&lt;&gt;0),0,IF(AND(GQ$273=list!$D$2,$E351&lt;&gt;0,TRUNC(VLOOKUP($E351,'Container Panel'!$B$41:$Z$100,$D351,0)/(VLOOKUP(GQ$276,UI!$A$12:$O$51,VLOOKUP(GQ$279,$B$276:$C$278,2,0),0)/1000))&gt;0),1,TRUNC(VLOOKUP($E351,'Container Panel'!$B$41:$Z$100,$D351,0)/(VLOOKUP(GQ$276,UI!$A$12:$O$51,VLOOKUP(GQ$279,$B$276:$C$278,2,0),0)/1000)))),"")</f>
        <v/>
      </c>
      <c r="GR351" s="145" t="str">
        <f>IFERROR(IF(AND(GR$272=list!$D$3,'Box Calculation'!GR$279&lt;&gt;"h",$E351&lt;&gt;0),0,IF(AND(GR$273=list!$D$2,$E351&lt;&gt;0,TRUNC(VLOOKUP($E351,'Container Panel'!$B$41:$Z$100,$D351,0)/(VLOOKUP(GR$276,UI!$A$12:$O$51,VLOOKUP(GR$279,$B$276:$C$278,2,0),0)/1000))&gt;0),1,TRUNC(VLOOKUP($E351,'Container Panel'!$B$41:$Z$100,$D351,0)/(VLOOKUP(GR$276,UI!$A$12:$O$51,VLOOKUP(GR$279,$B$276:$C$278,2,0),0)/1000)))),"")</f>
        <v/>
      </c>
      <c r="GS351" s="145" t="str">
        <f>IFERROR(IF(AND(GS$272=list!$D$3,'Box Calculation'!GS$279&lt;&gt;"h",$E351&lt;&gt;0),0,IF(AND(GS$273=list!$D$2,$E351&lt;&gt;0,TRUNC(VLOOKUP($E351,'Container Panel'!$B$41:$Z$100,$D351,0)/(VLOOKUP(GS$276,UI!$A$12:$O$51,VLOOKUP(GS$279,$B$276:$C$278,2,0),0)/1000))&gt;0),1,TRUNC(VLOOKUP($E351,'Container Panel'!$B$41:$Z$100,$D351,0)/(VLOOKUP(GS$276,UI!$A$12:$O$51,VLOOKUP(GS$279,$B$276:$C$278,2,0),0)/1000)))),"")</f>
        <v/>
      </c>
      <c r="GT351" s="145" t="str">
        <f>IFERROR(IF(AND(GT$272=list!$D$3,'Box Calculation'!GT$279&lt;&gt;"h",$E351&lt;&gt;0),0,IF(AND(GT$273=list!$D$2,$E351&lt;&gt;0,TRUNC(VLOOKUP($E351,'Container Panel'!$B$41:$Z$100,$D351,0)/(VLOOKUP(GT$276,UI!$A$12:$O$51,VLOOKUP(GT$279,$B$276:$C$278,2,0),0)/1000))&gt;0),1,TRUNC(VLOOKUP($E351,'Container Panel'!$B$41:$Z$100,$D351,0)/(VLOOKUP(GT$276,UI!$A$12:$O$51,VLOOKUP(GT$279,$B$276:$C$278,2,0),0)/1000)))),"")</f>
        <v/>
      </c>
      <c r="GU351" s="145" t="str">
        <f>IFERROR(IF(AND(GU$272=list!$D$3,'Box Calculation'!GU$279&lt;&gt;"h",$E351&lt;&gt;0),0,IF(AND(GU$273=list!$D$2,$E351&lt;&gt;0,TRUNC(VLOOKUP($E351,'Container Panel'!$B$41:$Z$100,$D351,0)/(VLOOKUP(GU$276,UI!$A$12:$O$51,VLOOKUP(GU$279,$B$276:$C$278,2,0),0)/1000))&gt;0),1,TRUNC(VLOOKUP($E351,'Container Panel'!$B$41:$Z$100,$D351,0)/(VLOOKUP(GU$276,UI!$A$12:$O$51,VLOOKUP(GU$279,$B$276:$C$278,2,0),0)/1000)))),"")</f>
        <v/>
      </c>
      <c r="GV351" s="145" t="str">
        <f>IFERROR(IF(AND(GV$272=list!$D$3,'Box Calculation'!GV$279&lt;&gt;"h",$E351&lt;&gt;0),0,IF(AND(GV$273=list!$D$2,$E351&lt;&gt;0,TRUNC(VLOOKUP($E351,'Container Panel'!$B$41:$Z$100,$D351,0)/(VLOOKUP(GV$276,UI!$A$12:$O$51,VLOOKUP(GV$279,$B$276:$C$278,2,0),0)/1000))&gt;0),1,TRUNC(VLOOKUP($E351,'Container Panel'!$B$41:$Z$100,$D351,0)/(VLOOKUP(GV$276,UI!$A$12:$O$51,VLOOKUP(GV$279,$B$276:$C$278,2,0),0)/1000)))),"")</f>
        <v/>
      </c>
      <c r="GW351" s="145" t="str">
        <f>IFERROR(IF(AND(GW$272=list!$D$3,'Box Calculation'!GW$279&lt;&gt;"h",$E351&lt;&gt;0),0,IF(AND(GW$273=list!$D$2,$E351&lt;&gt;0,TRUNC(VLOOKUP($E351,'Container Panel'!$B$41:$Z$100,$D351,0)/(VLOOKUP(GW$276,UI!$A$12:$O$51,VLOOKUP(GW$279,$B$276:$C$278,2,0),0)/1000))&gt;0),1,TRUNC(VLOOKUP($E351,'Container Panel'!$B$41:$Z$100,$D351,0)/(VLOOKUP(GW$276,UI!$A$12:$O$51,VLOOKUP(GW$279,$B$276:$C$278,2,0),0)/1000)))),"")</f>
        <v/>
      </c>
      <c r="GX351" s="145" t="str">
        <f>IFERROR(IF(AND(GX$272=list!$D$3,'Box Calculation'!GX$279&lt;&gt;"h",$E351&lt;&gt;0),0,IF(AND(GX$273=list!$D$2,$E351&lt;&gt;0,TRUNC(VLOOKUP($E351,'Container Panel'!$B$41:$Z$100,$D351,0)/(VLOOKUP(GX$276,UI!$A$12:$O$51,VLOOKUP(GX$279,$B$276:$C$278,2,0),0)/1000))&gt;0),1,TRUNC(VLOOKUP($E351,'Container Panel'!$B$41:$Z$100,$D351,0)/(VLOOKUP(GX$276,UI!$A$12:$O$51,VLOOKUP(GX$279,$B$276:$C$278,2,0),0)/1000)))),"")</f>
        <v/>
      </c>
      <c r="GY351" s="145" t="str">
        <f>IFERROR(IF(AND(GY$272=list!$D$3,'Box Calculation'!GY$279&lt;&gt;"h",$E351&lt;&gt;0),0,IF(AND(GY$273=list!$D$2,$E351&lt;&gt;0,TRUNC(VLOOKUP($E351,'Container Panel'!$B$41:$Z$100,$D351,0)/(VLOOKUP(GY$276,UI!$A$12:$O$51,VLOOKUP(GY$279,$B$276:$C$278,2,0),0)/1000))&gt;0),1,TRUNC(VLOOKUP($E351,'Container Panel'!$B$41:$Z$100,$D351,0)/(VLOOKUP(GY$276,UI!$A$12:$O$51,VLOOKUP(GY$279,$B$276:$C$278,2,0),0)/1000)))),"")</f>
        <v/>
      </c>
      <c r="GZ351" s="145" t="str">
        <f>IFERROR(IF(AND(GZ$272=list!$D$3,'Box Calculation'!GZ$279&lt;&gt;"h",$E351&lt;&gt;0),0,IF(AND(GZ$273=list!$D$2,$E351&lt;&gt;0,TRUNC(VLOOKUP($E351,'Container Panel'!$B$41:$Z$100,$D351,0)/(VLOOKUP(GZ$276,UI!$A$12:$O$51,VLOOKUP(GZ$279,$B$276:$C$278,2,0),0)/1000))&gt;0),1,TRUNC(VLOOKUP($E351,'Container Panel'!$B$41:$Z$100,$D351,0)/(VLOOKUP(GZ$276,UI!$A$12:$O$51,VLOOKUP(GZ$279,$B$276:$C$278,2,0),0)/1000)))),"")</f>
        <v/>
      </c>
      <c r="HA351" s="145" t="str">
        <f>IFERROR(IF(AND(HA$272=list!$D$3,'Box Calculation'!HA$279&lt;&gt;"h",$E351&lt;&gt;0),0,IF(AND(HA$273=list!$D$2,$E351&lt;&gt;0,TRUNC(VLOOKUP($E351,'Container Panel'!$B$41:$Z$100,$D351,0)/(VLOOKUP(HA$276,UI!$A$12:$O$51,VLOOKUP(HA$279,$B$276:$C$278,2,0),0)/1000))&gt;0),1,TRUNC(VLOOKUP($E351,'Container Panel'!$B$41:$Z$100,$D351,0)/(VLOOKUP(HA$276,UI!$A$12:$O$51,VLOOKUP(HA$279,$B$276:$C$278,2,0),0)/1000)))),"")</f>
        <v/>
      </c>
      <c r="HB351" s="145" t="str">
        <f>IFERROR(IF(AND(HB$272=list!$D$3,'Box Calculation'!HB$279&lt;&gt;"h",$E351&lt;&gt;0),0,IF(AND(HB$273=list!$D$2,$E351&lt;&gt;0,TRUNC(VLOOKUP($E351,'Container Panel'!$B$41:$Z$100,$D351,0)/(VLOOKUP(HB$276,UI!$A$12:$O$51,VLOOKUP(HB$279,$B$276:$C$278,2,0),0)/1000))&gt;0),1,TRUNC(VLOOKUP($E351,'Container Panel'!$B$41:$Z$100,$D351,0)/(VLOOKUP(HB$276,UI!$A$12:$O$51,VLOOKUP(HB$279,$B$276:$C$278,2,0),0)/1000)))),"")</f>
        <v/>
      </c>
      <c r="HC351" s="145" t="str">
        <f>IFERROR(IF(AND(HC$272=list!$D$3,'Box Calculation'!HC$279&lt;&gt;"h",$E351&lt;&gt;0),0,IF(AND(HC$273=list!$D$2,$E351&lt;&gt;0,TRUNC(VLOOKUP($E351,'Container Panel'!$B$41:$Z$100,$D351,0)/(VLOOKUP(HC$276,UI!$A$12:$O$51,VLOOKUP(HC$279,$B$276:$C$278,2,0),0)/1000))&gt;0),1,TRUNC(VLOOKUP($E351,'Container Panel'!$B$41:$Z$100,$D351,0)/(VLOOKUP(HC$276,UI!$A$12:$O$51,VLOOKUP(HC$279,$B$276:$C$278,2,0),0)/1000)))),"")</f>
        <v/>
      </c>
      <c r="HD351" s="145" t="str">
        <f>IFERROR(IF(AND(HD$272=list!$D$3,'Box Calculation'!HD$279&lt;&gt;"h",$E351&lt;&gt;0),0,IF(AND(HD$273=list!$D$2,$E351&lt;&gt;0,TRUNC(VLOOKUP($E351,'Container Panel'!$B$41:$Z$100,$D351,0)/(VLOOKUP(HD$276,UI!$A$12:$O$51,VLOOKUP(HD$279,$B$276:$C$278,2,0),0)/1000))&gt;0),1,TRUNC(VLOOKUP($E351,'Container Panel'!$B$41:$Z$100,$D351,0)/(VLOOKUP(HD$276,UI!$A$12:$O$51,VLOOKUP(HD$279,$B$276:$C$278,2,0),0)/1000)))),"")</f>
        <v/>
      </c>
      <c r="HE351" s="145" t="str">
        <f>IFERROR(IF(AND(HE$272=list!$D$3,'Box Calculation'!HE$279&lt;&gt;"h",$E351&lt;&gt;0),0,IF(AND(HE$273=list!$D$2,$E351&lt;&gt;0,TRUNC(VLOOKUP($E351,'Container Panel'!$B$41:$Z$100,$D351,0)/(VLOOKUP(HE$276,UI!$A$12:$O$51,VLOOKUP(HE$279,$B$276:$C$278,2,0),0)/1000))&gt;0),1,TRUNC(VLOOKUP($E351,'Container Panel'!$B$41:$Z$100,$D351,0)/(VLOOKUP(HE$276,UI!$A$12:$O$51,VLOOKUP(HE$279,$B$276:$C$278,2,0),0)/1000)))),"")</f>
        <v/>
      </c>
      <c r="HF351" s="145" t="str">
        <f>IFERROR(IF(AND(HF$272=list!$D$3,'Box Calculation'!HF$279&lt;&gt;"h",$E351&lt;&gt;0),0,IF(AND(HF$273=list!$D$2,$E351&lt;&gt;0,TRUNC(VLOOKUP($E351,'Container Panel'!$B$41:$Z$100,$D351,0)/(VLOOKUP(HF$276,UI!$A$12:$O$51,VLOOKUP(HF$279,$B$276:$C$278,2,0),0)/1000))&gt;0),1,TRUNC(VLOOKUP($E351,'Container Panel'!$B$41:$Z$100,$D351,0)/(VLOOKUP(HF$276,UI!$A$12:$O$51,VLOOKUP(HF$279,$B$276:$C$278,2,0),0)/1000)))),"")</f>
        <v/>
      </c>
      <c r="HG351" s="145" t="str">
        <f>IFERROR(IF(AND(HG$272=list!$D$3,'Box Calculation'!HG$279&lt;&gt;"h",$E351&lt;&gt;0),0,IF(AND(HG$273=list!$D$2,$E351&lt;&gt;0,TRUNC(VLOOKUP($E351,'Container Panel'!$B$41:$Z$100,$D351,0)/(VLOOKUP(HG$276,UI!$A$12:$O$51,VLOOKUP(HG$279,$B$276:$C$278,2,0),0)/1000))&gt;0),1,TRUNC(VLOOKUP($E351,'Container Panel'!$B$41:$Z$100,$D351,0)/(VLOOKUP(HG$276,UI!$A$12:$O$51,VLOOKUP(HG$279,$B$276:$C$278,2,0),0)/1000)))),"")</f>
        <v/>
      </c>
      <c r="HH351" s="145" t="str">
        <f>IFERROR(IF(AND(HH$272=list!$D$3,'Box Calculation'!HH$279&lt;&gt;"h",$E351&lt;&gt;0),0,IF(AND(HH$273=list!$D$2,$E351&lt;&gt;0,TRUNC(VLOOKUP($E351,'Container Panel'!$B$41:$Z$100,$D351,0)/(VLOOKUP(HH$276,UI!$A$12:$O$51,VLOOKUP(HH$279,$B$276:$C$278,2,0),0)/1000))&gt;0),1,TRUNC(VLOOKUP($E351,'Container Panel'!$B$41:$Z$100,$D351,0)/(VLOOKUP(HH$276,UI!$A$12:$O$51,VLOOKUP(HH$279,$B$276:$C$278,2,0),0)/1000)))),"")</f>
        <v/>
      </c>
      <c r="HI351" s="145" t="str">
        <f>IFERROR(IF(AND(HI$272=list!$D$3,'Box Calculation'!HI$279&lt;&gt;"h",$E351&lt;&gt;0),0,IF(AND(HI$273=list!$D$2,$E351&lt;&gt;0,TRUNC(VLOOKUP($E351,'Container Panel'!$B$41:$Z$100,$D351,0)/(VLOOKUP(HI$276,UI!$A$12:$O$51,VLOOKUP(HI$279,$B$276:$C$278,2,0),0)/1000))&gt;0),1,TRUNC(VLOOKUP($E351,'Container Panel'!$B$41:$Z$100,$D351,0)/(VLOOKUP(HI$276,UI!$A$12:$O$51,VLOOKUP(HI$279,$B$276:$C$278,2,0),0)/1000)))),"")</f>
        <v/>
      </c>
      <c r="HJ351" s="145" t="str">
        <f>IFERROR(IF(AND(HJ$272=list!$D$3,'Box Calculation'!HJ$279&lt;&gt;"h",$E351&lt;&gt;0),0,IF(AND(HJ$273=list!$D$2,$E351&lt;&gt;0,TRUNC(VLOOKUP($E351,'Container Panel'!$B$41:$Z$100,$D351,0)/(VLOOKUP(HJ$276,UI!$A$12:$O$51,VLOOKUP(HJ$279,$B$276:$C$278,2,0),0)/1000))&gt;0),1,TRUNC(VLOOKUP($E351,'Container Panel'!$B$41:$Z$100,$D351,0)/(VLOOKUP(HJ$276,UI!$A$12:$O$51,VLOOKUP(HJ$279,$B$276:$C$278,2,0),0)/1000)))),"")</f>
        <v/>
      </c>
      <c r="HK351" s="145" t="str">
        <f>IFERROR(IF(AND(HK$272=list!$D$3,'Box Calculation'!HK$279&lt;&gt;"h",$E351&lt;&gt;0),0,IF(AND(HK$273=list!$D$2,$E351&lt;&gt;0,TRUNC(VLOOKUP($E351,'Container Panel'!$B$41:$Z$100,$D351,0)/(VLOOKUP(HK$276,UI!$A$12:$O$51,VLOOKUP(HK$279,$B$276:$C$278,2,0),0)/1000))&gt;0),1,TRUNC(VLOOKUP($E351,'Container Panel'!$B$41:$Z$100,$D351,0)/(VLOOKUP(HK$276,UI!$A$12:$O$51,VLOOKUP(HK$279,$B$276:$C$278,2,0),0)/1000)))),"")</f>
        <v/>
      </c>
      <c r="HL351" s="145" t="str">
        <f>IFERROR(IF(AND(HL$272=list!$D$3,'Box Calculation'!HL$279&lt;&gt;"h",$E351&lt;&gt;0),0,IF(AND(HL$273=list!$D$2,$E351&lt;&gt;0,TRUNC(VLOOKUP($E351,'Container Panel'!$B$41:$Z$100,$D351,0)/(VLOOKUP(HL$276,UI!$A$12:$O$51,VLOOKUP(HL$279,$B$276:$C$278,2,0),0)/1000))&gt;0),1,TRUNC(VLOOKUP($E351,'Container Panel'!$B$41:$Z$100,$D351,0)/(VLOOKUP(HL$276,UI!$A$12:$O$51,VLOOKUP(HL$279,$B$276:$C$278,2,0),0)/1000)))),"")</f>
        <v/>
      </c>
      <c r="HM351" s="145" t="str">
        <f>IFERROR(IF(AND(HM$272=list!$D$3,'Box Calculation'!HM$279&lt;&gt;"h",$E351&lt;&gt;0),0,IF(AND(HM$273=list!$D$2,$E351&lt;&gt;0,TRUNC(VLOOKUP($E351,'Container Panel'!$B$41:$Z$100,$D351,0)/(VLOOKUP(HM$276,UI!$A$12:$O$51,VLOOKUP(HM$279,$B$276:$C$278,2,0),0)/1000))&gt;0),1,TRUNC(VLOOKUP($E351,'Container Panel'!$B$41:$Z$100,$D351,0)/(VLOOKUP(HM$276,UI!$A$12:$O$51,VLOOKUP(HM$279,$B$276:$C$278,2,0),0)/1000)))),"")</f>
        <v/>
      </c>
      <c r="HN351" s="145" t="str">
        <f>IFERROR(IF(AND(HN$272=list!$D$3,'Box Calculation'!HN$279&lt;&gt;"h",$E351&lt;&gt;0),0,IF(AND(HN$273=list!$D$2,$E351&lt;&gt;0,TRUNC(VLOOKUP($E351,'Container Panel'!$B$41:$Z$100,$D351,0)/(VLOOKUP(HN$276,UI!$A$12:$O$51,VLOOKUP(HN$279,$B$276:$C$278,2,0),0)/1000))&gt;0),1,TRUNC(VLOOKUP($E351,'Container Panel'!$B$41:$Z$100,$D351,0)/(VLOOKUP(HN$276,UI!$A$12:$O$51,VLOOKUP(HN$279,$B$276:$C$278,2,0),0)/1000)))),"")</f>
        <v/>
      </c>
      <c r="HO351" s="145" t="str">
        <f>IFERROR(IF(AND(HO$272=list!$D$3,'Box Calculation'!HO$279&lt;&gt;"h",$E351&lt;&gt;0),0,IF(AND(HO$273=list!$D$2,$E351&lt;&gt;0,TRUNC(VLOOKUP($E351,'Container Panel'!$B$41:$Z$100,$D351,0)/(VLOOKUP(HO$276,UI!$A$12:$O$51,VLOOKUP(HO$279,$B$276:$C$278,2,0),0)/1000))&gt;0),1,TRUNC(VLOOKUP($E351,'Container Panel'!$B$41:$Z$100,$D351,0)/(VLOOKUP(HO$276,UI!$A$12:$O$51,VLOOKUP(HO$279,$B$276:$C$278,2,0),0)/1000)))),"")</f>
        <v/>
      </c>
      <c r="HP351" s="145" t="str">
        <f>IFERROR(IF(AND(HP$272=list!$D$3,'Box Calculation'!HP$279&lt;&gt;"h",$E351&lt;&gt;0),0,IF(AND(HP$273=list!$D$2,$E351&lt;&gt;0,TRUNC(VLOOKUP($E351,'Container Panel'!$B$41:$Z$100,$D351,0)/(VLOOKUP(HP$276,UI!$A$12:$O$51,VLOOKUP(HP$279,$B$276:$C$278,2,0),0)/1000))&gt;0),1,TRUNC(VLOOKUP($E351,'Container Panel'!$B$41:$Z$100,$D351,0)/(VLOOKUP(HP$276,UI!$A$12:$O$51,VLOOKUP(HP$279,$B$276:$C$278,2,0),0)/1000)))),"")</f>
        <v/>
      </c>
      <c r="HQ351" s="145" t="str">
        <f>IFERROR(IF(AND(HQ$272=list!$D$3,'Box Calculation'!HQ$279&lt;&gt;"h",$E351&lt;&gt;0),0,IF(AND(HQ$273=list!$D$2,$E351&lt;&gt;0,TRUNC(VLOOKUP($E351,'Container Panel'!$B$41:$Z$100,$D351,0)/(VLOOKUP(HQ$276,UI!$A$12:$O$51,VLOOKUP(HQ$279,$B$276:$C$278,2,0),0)/1000))&gt;0),1,TRUNC(VLOOKUP($E351,'Container Panel'!$B$41:$Z$100,$D351,0)/(VLOOKUP(HQ$276,UI!$A$12:$O$51,VLOOKUP(HQ$279,$B$276:$C$278,2,0),0)/1000)))),"")</f>
        <v/>
      </c>
      <c r="HR351" s="145" t="str">
        <f>IFERROR(IF(AND(HR$272=list!$D$3,'Box Calculation'!HR$279&lt;&gt;"h",$E351&lt;&gt;0),0,IF(AND(HR$273=list!$D$2,$E351&lt;&gt;0,TRUNC(VLOOKUP($E351,'Container Panel'!$B$41:$Z$100,$D351,0)/(VLOOKUP(HR$276,UI!$A$12:$O$51,VLOOKUP(HR$279,$B$276:$C$278,2,0),0)/1000))&gt;0),1,TRUNC(VLOOKUP($E351,'Container Panel'!$B$41:$Z$100,$D351,0)/(VLOOKUP(HR$276,UI!$A$12:$O$51,VLOOKUP(HR$279,$B$276:$C$278,2,0),0)/1000)))),"")</f>
        <v/>
      </c>
      <c r="HS351" s="145" t="str">
        <f>IFERROR(IF(AND(HS$272=list!$D$3,'Box Calculation'!HS$279&lt;&gt;"h",$E351&lt;&gt;0),0,IF(AND(HS$273=list!$D$2,$E351&lt;&gt;0,TRUNC(VLOOKUP($E351,'Container Panel'!$B$41:$Z$100,$D351,0)/(VLOOKUP(HS$276,UI!$A$12:$O$51,VLOOKUP(HS$279,$B$276:$C$278,2,0),0)/1000))&gt;0),1,TRUNC(VLOOKUP($E351,'Container Panel'!$B$41:$Z$100,$D351,0)/(VLOOKUP(HS$276,UI!$A$12:$O$51,VLOOKUP(HS$279,$B$276:$C$278,2,0),0)/1000)))),"")</f>
        <v/>
      </c>
      <c r="HT351" s="145" t="str">
        <f>IFERROR(IF(AND(HT$272=list!$D$3,'Box Calculation'!HT$279&lt;&gt;"h",$E351&lt;&gt;0),0,IF(AND(HT$273=list!$D$2,$E351&lt;&gt;0,TRUNC(VLOOKUP($E351,'Container Panel'!$B$41:$Z$100,$D351,0)/(VLOOKUP(HT$276,UI!$A$12:$O$51,VLOOKUP(HT$279,$B$276:$C$278,2,0),0)/1000))&gt;0),1,TRUNC(VLOOKUP($E351,'Container Panel'!$B$41:$Z$100,$D351,0)/(VLOOKUP(HT$276,UI!$A$12:$O$51,VLOOKUP(HT$279,$B$276:$C$278,2,0),0)/1000)))),"")</f>
        <v/>
      </c>
      <c r="HU351" s="145" t="str">
        <f>IFERROR(IF(AND(HU$272=list!$D$3,'Box Calculation'!HU$279&lt;&gt;"h",$E351&lt;&gt;0),0,IF(AND(HU$273=list!$D$2,$E351&lt;&gt;0,TRUNC(VLOOKUP($E351,'Container Panel'!$B$41:$Z$100,$D351,0)/(VLOOKUP(HU$276,UI!$A$12:$O$51,VLOOKUP(HU$279,$B$276:$C$278,2,0),0)/1000))&gt;0),1,TRUNC(VLOOKUP($E351,'Container Panel'!$B$41:$Z$100,$D351,0)/(VLOOKUP(HU$276,UI!$A$12:$O$51,VLOOKUP(HU$279,$B$276:$C$278,2,0),0)/1000)))),"")</f>
        <v/>
      </c>
      <c r="HV351" s="145" t="str">
        <f>IFERROR(IF(AND(HV$272=list!$D$3,'Box Calculation'!HV$279&lt;&gt;"h",$E351&lt;&gt;0),0,IF(AND(HV$273=list!$D$2,$E351&lt;&gt;0,TRUNC(VLOOKUP($E351,'Container Panel'!$B$41:$Z$100,$D351,0)/(VLOOKUP(HV$276,UI!$A$12:$O$51,VLOOKUP(HV$279,$B$276:$C$278,2,0),0)/1000))&gt;0),1,TRUNC(VLOOKUP($E351,'Container Panel'!$B$41:$Z$100,$D351,0)/(VLOOKUP(HV$276,UI!$A$12:$O$51,VLOOKUP(HV$279,$B$276:$C$278,2,0),0)/1000)))),"")</f>
        <v/>
      </c>
      <c r="HW351" s="145" t="str">
        <f>IFERROR(IF(AND(HW$272=list!$D$3,'Box Calculation'!HW$279&lt;&gt;"h",$E351&lt;&gt;0),0,IF(AND(HW$273=list!$D$2,$E351&lt;&gt;0,TRUNC(VLOOKUP($E351,'Container Panel'!$B$41:$Z$100,$D351,0)/(VLOOKUP(HW$276,UI!$A$12:$O$51,VLOOKUP(HW$279,$B$276:$C$278,2,0),0)/1000))&gt;0),1,TRUNC(VLOOKUP($E351,'Container Panel'!$B$41:$Z$100,$D351,0)/(VLOOKUP(HW$276,UI!$A$12:$O$51,VLOOKUP(HW$279,$B$276:$C$278,2,0),0)/1000)))),"")</f>
        <v/>
      </c>
      <c r="HX351" s="145" t="str">
        <f>IFERROR(IF(AND(HX$272=list!$D$3,'Box Calculation'!HX$279&lt;&gt;"h",$E351&lt;&gt;0),0,IF(AND(HX$273=list!$D$2,$E351&lt;&gt;0,TRUNC(VLOOKUP($E351,'Container Panel'!$B$41:$Z$100,$D351,0)/(VLOOKUP(HX$276,UI!$A$12:$O$51,VLOOKUP(HX$279,$B$276:$C$278,2,0),0)/1000))&gt;0),1,TRUNC(VLOOKUP($E351,'Container Panel'!$B$41:$Z$100,$D351,0)/(VLOOKUP(HX$276,UI!$A$12:$O$51,VLOOKUP(HX$279,$B$276:$C$278,2,0),0)/1000)))),"")</f>
        <v/>
      </c>
      <c r="HY351" s="145" t="str">
        <f>IFERROR(IF(AND(HY$272=list!$D$3,'Box Calculation'!HY$279&lt;&gt;"h",$E351&lt;&gt;0),0,IF(AND(HY$273=list!$D$2,$E351&lt;&gt;0,TRUNC(VLOOKUP($E351,'Container Panel'!$B$41:$Z$100,$D351,0)/(VLOOKUP(HY$276,UI!$A$12:$O$51,VLOOKUP(HY$279,$B$276:$C$278,2,0),0)/1000))&gt;0),1,TRUNC(VLOOKUP($E351,'Container Panel'!$B$41:$Z$100,$D351,0)/(VLOOKUP(HY$276,UI!$A$12:$O$51,VLOOKUP(HY$279,$B$276:$C$278,2,0),0)/1000)))),"")</f>
        <v/>
      </c>
      <c r="HZ351" s="145" t="str">
        <f>IFERROR(IF(AND(HZ$272=list!$D$3,'Box Calculation'!HZ$279&lt;&gt;"h",$E351&lt;&gt;0),0,IF(AND(HZ$273=list!$D$2,$E351&lt;&gt;0,TRUNC(VLOOKUP($E351,'Container Panel'!$B$41:$Z$100,$D351,0)/(VLOOKUP(HZ$276,UI!$A$12:$O$51,VLOOKUP(HZ$279,$B$276:$C$278,2,0),0)/1000))&gt;0),1,TRUNC(VLOOKUP($E351,'Container Panel'!$B$41:$Z$100,$D351,0)/(VLOOKUP(HZ$276,UI!$A$12:$O$51,VLOOKUP(HZ$279,$B$276:$C$278,2,0),0)/1000)))),"")</f>
        <v/>
      </c>
      <c r="IA351" s="145" t="str">
        <f>IFERROR(IF(AND(IA$272=list!$D$3,'Box Calculation'!IA$279&lt;&gt;"h",$E351&lt;&gt;0),0,IF(AND(IA$273=list!$D$2,$E351&lt;&gt;0,TRUNC(VLOOKUP($E351,'Container Panel'!$B$41:$Z$100,$D351,0)/(VLOOKUP(IA$276,UI!$A$12:$O$51,VLOOKUP(IA$279,$B$276:$C$278,2,0),0)/1000))&gt;0),1,TRUNC(VLOOKUP($E351,'Container Panel'!$B$41:$Z$100,$D351,0)/(VLOOKUP(IA$276,UI!$A$12:$O$51,VLOOKUP(IA$279,$B$276:$C$278,2,0),0)/1000)))),"")</f>
        <v/>
      </c>
      <c r="IB351" s="145" t="str">
        <f>IFERROR(IF(AND(IB$272=list!$D$3,'Box Calculation'!IB$279&lt;&gt;"h",$E351&lt;&gt;0),0,IF(AND(IB$273=list!$D$2,$E351&lt;&gt;0,TRUNC(VLOOKUP($E351,'Container Panel'!$B$41:$Z$100,$D351,0)/(VLOOKUP(IB$276,UI!$A$12:$O$51,VLOOKUP(IB$279,$B$276:$C$278,2,0),0)/1000))&gt;0),1,TRUNC(VLOOKUP($E351,'Container Panel'!$B$41:$Z$100,$D351,0)/(VLOOKUP(IB$276,UI!$A$12:$O$51,VLOOKUP(IB$279,$B$276:$C$278,2,0),0)/1000)))),"")</f>
        <v/>
      </c>
      <c r="IC351" s="145" t="str">
        <f>IFERROR(IF(AND(IC$272=list!$D$3,'Box Calculation'!IC$279&lt;&gt;"h",$E351&lt;&gt;0),0,IF(AND(IC$273=list!$D$2,$E351&lt;&gt;0,TRUNC(VLOOKUP($E351,'Container Panel'!$B$41:$Z$100,$D351,0)/(VLOOKUP(IC$276,UI!$A$12:$O$51,VLOOKUP(IC$279,$B$276:$C$278,2,0),0)/1000))&gt;0),1,TRUNC(VLOOKUP($E351,'Container Panel'!$B$41:$Z$100,$D351,0)/(VLOOKUP(IC$276,UI!$A$12:$O$51,VLOOKUP(IC$279,$B$276:$C$278,2,0),0)/1000)))),"")</f>
        <v/>
      </c>
      <c r="ID351" s="145" t="str">
        <f>IFERROR(IF(AND(ID$272=list!$D$3,'Box Calculation'!ID$279&lt;&gt;"h",$E351&lt;&gt;0),0,IF(AND(ID$273=list!$D$2,$E351&lt;&gt;0,TRUNC(VLOOKUP($E351,'Container Panel'!$B$41:$Z$100,$D351,0)/(VLOOKUP(ID$276,UI!$A$12:$O$51,VLOOKUP(ID$279,$B$276:$C$278,2,0),0)/1000))&gt;0),1,TRUNC(VLOOKUP($E351,'Container Panel'!$B$41:$Z$100,$D351,0)/(VLOOKUP(ID$276,UI!$A$12:$O$51,VLOOKUP(ID$279,$B$276:$C$278,2,0),0)/1000)))),"")</f>
        <v/>
      </c>
      <c r="IE351" s="145" t="str">
        <f>IFERROR(IF(AND(IE$272=list!$D$3,'Box Calculation'!IE$279&lt;&gt;"h",$E351&lt;&gt;0),0,IF(AND(IE$273=list!$D$2,$E351&lt;&gt;0,TRUNC(VLOOKUP($E351,'Container Panel'!$B$41:$Z$100,$D351,0)/(VLOOKUP(IE$276,UI!$A$12:$O$51,VLOOKUP(IE$279,$B$276:$C$278,2,0),0)/1000))&gt;0),1,TRUNC(VLOOKUP($E351,'Container Panel'!$B$41:$Z$100,$D351,0)/(VLOOKUP(IE$276,UI!$A$12:$O$51,VLOOKUP(IE$279,$B$276:$C$278,2,0),0)/1000)))),"")</f>
        <v/>
      </c>
      <c r="IF351" s="145" t="str">
        <f>IFERROR(IF(AND(IF$272=list!$D$3,'Box Calculation'!IF$279&lt;&gt;"h",$E351&lt;&gt;0),0,IF(AND(IF$273=list!$D$2,$E351&lt;&gt;0,TRUNC(VLOOKUP($E351,'Container Panel'!$B$41:$Z$100,$D351,0)/(VLOOKUP(IF$276,UI!$A$12:$O$51,VLOOKUP(IF$279,$B$276:$C$278,2,0),0)/1000))&gt;0),1,TRUNC(VLOOKUP($E351,'Container Panel'!$B$41:$Z$100,$D351,0)/(VLOOKUP(IF$276,UI!$A$12:$O$51,VLOOKUP(IF$279,$B$276:$C$278,2,0),0)/1000)))),"")</f>
        <v/>
      </c>
      <c r="IG351" s="145" t="str">
        <f>IFERROR(IF(AND(IG$272=list!$D$3,'Box Calculation'!IG$279&lt;&gt;"h",$E351&lt;&gt;0),0,IF(AND(IG$273=list!$D$2,$E351&lt;&gt;0,TRUNC(VLOOKUP($E351,'Container Panel'!$B$41:$Z$100,$D351,0)/(VLOOKUP(IG$276,UI!$A$12:$O$51,VLOOKUP(IG$279,$B$276:$C$278,2,0),0)/1000))&gt;0),1,TRUNC(VLOOKUP($E351,'Container Panel'!$B$41:$Z$100,$D351,0)/(VLOOKUP(IG$276,UI!$A$12:$O$51,VLOOKUP(IG$279,$B$276:$C$278,2,0),0)/1000)))),"")</f>
        <v/>
      </c>
      <c r="IH351" s="145" t="str">
        <f>IFERROR(IF(AND(IH$272=list!$D$3,'Box Calculation'!IH$279&lt;&gt;"h",$E351&lt;&gt;0),0,IF(AND(IH$273=list!$D$2,$E351&lt;&gt;0,TRUNC(VLOOKUP($E351,'Container Panel'!$B$41:$Z$100,$D351,0)/(VLOOKUP(IH$276,UI!$A$12:$O$51,VLOOKUP(IH$279,$B$276:$C$278,2,0),0)/1000))&gt;0),1,TRUNC(VLOOKUP($E351,'Container Panel'!$B$41:$Z$100,$D351,0)/(VLOOKUP(IH$276,UI!$A$12:$O$51,VLOOKUP(IH$279,$B$276:$C$278,2,0),0)/1000)))),"")</f>
        <v/>
      </c>
      <c r="II351" s="145" t="str">
        <f>IFERROR(IF(AND(II$272=list!$D$3,'Box Calculation'!II$279&lt;&gt;"h",$E351&lt;&gt;0),0,IF(AND(II$273=list!$D$2,$E351&lt;&gt;0,TRUNC(VLOOKUP($E351,'Container Panel'!$B$41:$Z$100,$D351,0)/(VLOOKUP(II$276,UI!$A$12:$O$51,VLOOKUP(II$279,$B$276:$C$278,2,0),0)/1000))&gt;0),1,TRUNC(VLOOKUP($E351,'Container Panel'!$B$41:$Z$100,$D351,0)/(VLOOKUP(II$276,UI!$A$12:$O$51,VLOOKUP(II$279,$B$276:$C$278,2,0),0)/1000)))),"")</f>
        <v/>
      </c>
      <c r="IJ351" s="145" t="str">
        <f>IFERROR(IF(AND(IJ$272=list!$D$3,'Box Calculation'!IJ$279&lt;&gt;"h",$E351&lt;&gt;0),0,IF(AND(IJ$273=list!$D$2,$E351&lt;&gt;0,TRUNC(VLOOKUP($E351,'Container Panel'!$B$41:$Z$100,$D351,0)/(VLOOKUP(IJ$276,UI!$A$12:$O$51,VLOOKUP(IJ$279,$B$276:$C$278,2,0),0)/1000))&gt;0),1,TRUNC(VLOOKUP($E351,'Container Panel'!$B$41:$Z$100,$D351,0)/(VLOOKUP(IJ$276,UI!$A$12:$O$51,VLOOKUP(IJ$279,$B$276:$C$278,2,0),0)/1000)))),"")</f>
        <v/>
      </c>
      <c r="IK351" s="145" t="str">
        <f>IFERROR(IF(AND(IK$272=list!$D$3,'Box Calculation'!IK$279&lt;&gt;"h",$E351&lt;&gt;0),0,IF(AND(IK$273=list!$D$2,$E351&lt;&gt;0,TRUNC(VLOOKUP($E351,'Container Panel'!$B$41:$Z$100,$D351,0)/(VLOOKUP(IK$276,UI!$A$12:$O$51,VLOOKUP(IK$279,$B$276:$C$278,2,0),0)/1000))&gt;0),1,TRUNC(VLOOKUP($E351,'Container Panel'!$B$41:$Z$100,$D351,0)/(VLOOKUP(IK$276,UI!$A$12:$O$51,VLOOKUP(IK$279,$B$276:$C$278,2,0),0)/1000)))),"")</f>
        <v/>
      </c>
      <c r="IL351" s="145" t="str">
        <f>IFERROR(IF(AND(IL$272=list!$D$3,'Box Calculation'!IL$279&lt;&gt;"h",$E351&lt;&gt;0),0,IF(AND(IL$273=list!$D$2,$E351&lt;&gt;0,TRUNC(VLOOKUP($E351,'Container Panel'!$B$41:$Z$100,$D351,0)/(VLOOKUP(IL$276,UI!$A$12:$O$51,VLOOKUP(IL$279,$B$276:$C$278,2,0),0)/1000))&gt;0),1,TRUNC(VLOOKUP($E351,'Container Panel'!$B$41:$Z$100,$D351,0)/(VLOOKUP(IL$276,UI!$A$12:$O$51,VLOOKUP(IL$279,$B$276:$C$278,2,0),0)/1000)))),"")</f>
        <v/>
      </c>
    </row>
    <row r="352" spans="2:246">
      <c r="B352" s="74">
        <v>72</v>
      </c>
      <c r="C352" s="74">
        <f t="shared" si="195"/>
        <v>25</v>
      </c>
      <c r="D352" s="163">
        <f>MOD(B352,3)+'Container Panel'!$Q$38</f>
        <v>16</v>
      </c>
      <c r="E352" s="143">
        <f t="shared" si="194"/>
        <v>0</v>
      </c>
      <c r="F352" s="144" t="s">
        <v>75</v>
      </c>
      <c r="G352" s="145" t="str">
        <f>IFERROR(TRUNC(VLOOKUP($E352,'Container Panel'!$B$41:$Z$100,$D352,0)/(VLOOKUP(G$276,UI!$A$12:$O$51,VLOOKUP(G$277,$B$276:$C$278,2,0),0)/1000)),"")</f>
        <v/>
      </c>
      <c r="H352" s="145" t="str">
        <f>IFERROR(TRUNC(VLOOKUP($E352,'Container Panel'!$B$41:$Z$100,$D352,0)/(VLOOKUP(H$276,UI!$A$12:$O$51,VLOOKUP(H$277,$B$276:$C$278,2,0),0)/1000)),"")</f>
        <v/>
      </c>
      <c r="I352" s="145" t="str">
        <f>IFERROR(TRUNC(VLOOKUP($E352,'Container Panel'!$B$41:$Z$100,$D352,0)/(VLOOKUP(I$276,UI!$A$12:$O$51,VLOOKUP(I$277,$B$276:$C$278,2,0),0)/1000)),"")</f>
        <v/>
      </c>
      <c r="J352" s="145" t="str">
        <f>IFERROR(TRUNC(VLOOKUP($E352,'Container Panel'!$B$41:$Z$100,$D352,0)/(VLOOKUP(J$276,UI!$A$12:$O$51,VLOOKUP(J$277,$B$276:$C$278,2,0),0)/1000)),"")</f>
        <v/>
      </c>
      <c r="K352" s="145" t="str">
        <f>IFERROR(TRUNC(VLOOKUP($E352,'Container Panel'!$B$41:$Z$100,$D352,0)/(VLOOKUP(K$276,UI!$A$12:$O$51,VLOOKUP(K$277,$B$276:$C$278,2,0),0)/1000)),"")</f>
        <v/>
      </c>
      <c r="L352" s="145" t="str">
        <f>IFERROR(TRUNC(VLOOKUP($E352,'Container Panel'!$B$41:$Z$100,$D352,0)/(VLOOKUP(L$276,UI!$A$12:$O$51,VLOOKUP(L$277,$B$276:$C$278,2,0),0)/1000)),"")</f>
        <v/>
      </c>
      <c r="M352" s="145" t="str">
        <f>IFERROR(TRUNC(VLOOKUP($E352,'Container Panel'!$B$41:$Z$100,$D352,0)/(VLOOKUP(M$276,UI!$A$12:$O$51,VLOOKUP(M$277,$B$276:$C$278,2,0),0)/1000)),"")</f>
        <v/>
      </c>
      <c r="N352" s="145" t="str">
        <f>IFERROR(TRUNC(VLOOKUP($E352,'Container Panel'!$B$41:$Z$100,$D352,0)/(VLOOKUP(N$276,UI!$A$12:$O$51,VLOOKUP(N$277,$B$276:$C$278,2,0),0)/1000)),"")</f>
        <v/>
      </c>
      <c r="O352" s="145" t="str">
        <f>IFERROR(TRUNC(VLOOKUP($E352,'Container Panel'!$B$41:$Z$100,$D352,0)/(VLOOKUP(O$276,UI!$A$12:$O$51,VLOOKUP(O$277,$B$276:$C$278,2,0),0)/1000)),"")</f>
        <v/>
      </c>
      <c r="P352" s="145" t="str">
        <f>IFERROR(TRUNC(VLOOKUP($E352,'Container Panel'!$B$41:$Z$100,$D352,0)/(VLOOKUP(P$276,UI!$A$12:$O$51,VLOOKUP(P$277,$B$276:$C$278,2,0),0)/1000)),"")</f>
        <v/>
      </c>
      <c r="Q352" s="145" t="str">
        <f>IFERROR(TRUNC(VLOOKUP($E352,'Container Panel'!$B$41:$Z$100,$D352,0)/(VLOOKUP(Q$276,UI!$A$12:$O$51,VLOOKUP(Q$277,$B$276:$C$278,2,0),0)/1000)),"")</f>
        <v/>
      </c>
      <c r="R352" s="145" t="str">
        <f>IFERROR(TRUNC(VLOOKUP($E352,'Container Panel'!$B$41:$Z$100,$D352,0)/(VLOOKUP(R$276,UI!$A$12:$O$51,VLOOKUP(R$277,$B$276:$C$278,2,0),0)/1000)),"")</f>
        <v/>
      </c>
      <c r="S352" s="145" t="str">
        <f>IFERROR(TRUNC(VLOOKUP($E352,'Container Panel'!$B$41:$Z$100,$D352,0)/(VLOOKUP(S$276,UI!$A$12:$O$51,VLOOKUP(S$277,$B$276:$C$278,2,0),0)/1000)),"")</f>
        <v/>
      </c>
      <c r="T352" s="145" t="str">
        <f>IFERROR(TRUNC(VLOOKUP($E352,'Container Panel'!$B$41:$Z$100,$D352,0)/(VLOOKUP(T$276,UI!$A$12:$O$51,VLOOKUP(T$277,$B$276:$C$278,2,0),0)/1000)),"")</f>
        <v/>
      </c>
      <c r="U352" s="145" t="str">
        <f>IFERROR(TRUNC(VLOOKUP($E352,'Container Panel'!$B$41:$Z$100,$D352,0)/(VLOOKUP(U$276,UI!$A$12:$O$51,VLOOKUP(U$277,$B$276:$C$278,2,0),0)/1000)),"")</f>
        <v/>
      </c>
      <c r="V352" s="145" t="str">
        <f>IFERROR(TRUNC(VLOOKUP($E352,'Container Panel'!$B$41:$Z$100,$D352,0)/(VLOOKUP(V$276,UI!$A$12:$O$51,VLOOKUP(V$277,$B$276:$C$278,2,0),0)/1000)),"")</f>
        <v/>
      </c>
      <c r="W352" s="145" t="str">
        <f>IFERROR(TRUNC(VLOOKUP($E352,'Container Panel'!$B$41:$Z$100,$D352,0)/(VLOOKUP(W$276,UI!$A$12:$O$51,VLOOKUP(W$277,$B$276:$C$278,2,0),0)/1000)),"")</f>
        <v/>
      </c>
      <c r="X352" s="145" t="str">
        <f>IFERROR(TRUNC(VLOOKUP($E352,'Container Panel'!$B$41:$Z$100,$D352,0)/(VLOOKUP(X$276,UI!$A$12:$O$51,VLOOKUP(X$277,$B$276:$C$278,2,0),0)/1000)),"")</f>
        <v/>
      </c>
      <c r="Y352" s="145" t="str">
        <f>IFERROR(TRUNC(VLOOKUP($E352,'Container Panel'!$B$41:$Z$100,$D352,0)/(VLOOKUP(Y$276,UI!$A$12:$O$51,VLOOKUP(Y$277,$B$276:$C$278,2,0),0)/1000)),"")</f>
        <v/>
      </c>
      <c r="Z352" s="145" t="str">
        <f>IFERROR(TRUNC(VLOOKUP($E352,'Container Panel'!$B$41:$Z$100,$D352,0)/(VLOOKUP(Z$276,UI!$A$12:$O$51,VLOOKUP(Z$277,$B$276:$C$278,2,0),0)/1000)),"")</f>
        <v/>
      </c>
      <c r="AA352" s="145" t="str">
        <f>IFERROR(TRUNC(VLOOKUP($E352,'Container Panel'!$B$41:$Z$100,$D352,0)/(VLOOKUP(AA$276,UI!$A$12:$O$51,VLOOKUP(AA$277,$B$276:$C$278,2,0),0)/1000)),"")</f>
        <v/>
      </c>
      <c r="AB352" s="145" t="str">
        <f>IFERROR(TRUNC(VLOOKUP($E352,'Container Panel'!$B$41:$Z$100,$D352,0)/(VLOOKUP(AB$276,UI!$A$12:$O$51,VLOOKUP(AB$277,$B$276:$C$278,2,0),0)/1000)),"")</f>
        <v/>
      </c>
      <c r="AC352" s="145" t="str">
        <f>IFERROR(TRUNC(VLOOKUP($E352,'Container Panel'!$B$41:$Z$100,$D352,0)/(VLOOKUP(AC$276,UI!$A$12:$O$51,VLOOKUP(AC$277,$B$276:$C$278,2,0),0)/1000)),"")</f>
        <v/>
      </c>
      <c r="AD352" s="145" t="str">
        <f>IFERROR(TRUNC(VLOOKUP($E352,'Container Panel'!$B$41:$Z$100,$D352,0)/(VLOOKUP(AD$276,UI!$A$12:$O$51,VLOOKUP(AD$277,$B$276:$C$278,2,0),0)/1000)),"")</f>
        <v/>
      </c>
      <c r="AE352" s="145" t="str">
        <f>IFERROR(TRUNC(VLOOKUP($E352,'Container Panel'!$B$41:$Z$100,$D352,0)/(VLOOKUP(AE$276,UI!$A$12:$O$51,VLOOKUP(AE$277,$B$276:$C$278,2,0),0)/1000)),"")</f>
        <v/>
      </c>
      <c r="AF352" s="145" t="str">
        <f>IFERROR(TRUNC(VLOOKUP($E352,'Container Panel'!$B$41:$Z$100,$D352,0)/(VLOOKUP(AF$276,UI!$A$12:$O$51,VLOOKUP(AF$277,$B$276:$C$278,2,0),0)/1000)),"")</f>
        <v/>
      </c>
      <c r="AG352" s="145" t="str">
        <f>IFERROR(TRUNC(VLOOKUP($E352,'Container Panel'!$B$41:$Z$100,$D352,0)/(VLOOKUP(AG$276,UI!$A$12:$O$51,VLOOKUP(AG$277,$B$276:$C$278,2,0),0)/1000)),"")</f>
        <v/>
      </c>
      <c r="AH352" s="145" t="str">
        <f>IFERROR(TRUNC(VLOOKUP($E352,'Container Panel'!$B$41:$Z$100,$D352,0)/(VLOOKUP(AH$276,UI!$A$12:$O$51,VLOOKUP(AH$277,$B$276:$C$278,2,0),0)/1000)),"")</f>
        <v/>
      </c>
      <c r="AI352" s="145" t="str">
        <f>IFERROR(TRUNC(VLOOKUP($E352,'Container Panel'!$B$41:$Z$100,$D352,0)/(VLOOKUP(AI$276,UI!$A$12:$O$51,VLOOKUP(AI$277,$B$276:$C$278,2,0),0)/1000)),"")</f>
        <v/>
      </c>
      <c r="AJ352" s="145" t="str">
        <f>IFERROR(TRUNC(VLOOKUP($E352,'Container Panel'!$B$41:$Z$100,$D352,0)/(VLOOKUP(AJ$276,UI!$A$12:$O$51,VLOOKUP(AJ$277,$B$276:$C$278,2,0),0)/1000)),"")</f>
        <v/>
      </c>
      <c r="AK352" s="145" t="str">
        <f>IFERROR(TRUNC(VLOOKUP($E352,'Container Panel'!$B$41:$Z$100,$D352,0)/(VLOOKUP(AK$276,UI!$A$12:$O$51,VLOOKUP(AK$277,$B$276:$C$278,2,0),0)/1000)),"")</f>
        <v/>
      </c>
      <c r="AL352" s="145" t="str">
        <f>IFERROR(TRUNC(VLOOKUP($E352,'Container Panel'!$B$41:$Z$100,$D352,0)/(VLOOKUP(AL$276,UI!$A$12:$O$51,VLOOKUP(AL$277,$B$276:$C$278,2,0),0)/1000)),"")</f>
        <v/>
      </c>
      <c r="AM352" s="145" t="str">
        <f>IFERROR(TRUNC(VLOOKUP($E352,'Container Panel'!$B$41:$Z$100,$D352,0)/(VLOOKUP(AM$276,UI!$A$12:$O$51,VLOOKUP(AM$277,$B$276:$C$278,2,0),0)/1000)),"")</f>
        <v/>
      </c>
      <c r="AN352" s="145" t="str">
        <f>IFERROR(TRUNC(VLOOKUP($E352,'Container Panel'!$B$41:$Z$100,$D352,0)/(VLOOKUP(AN$276,UI!$A$12:$O$51,VLOOKUP(AN$277,$B$276:$C$278,2,0),0)/1000)),"")</f>
        <v/>
      </c>
      <c r="AO352" s="145" t="str">
        <f>IFERROR(TRUNC(VLOOKUP($E352,'Container Panel'!$B$41:$Z$100,$D352,0)/(VLOOKUP(AO$276,UI!$A$12:$O$51,VLOOKUP(AO$277,$B$276:$C$278,2,0),0)/1000)),"")</f>
        <v/>
      </c>
      <c r="AP352" s="145" t="str">
        <f>IFERROR(TRUNC(VLOOKUP($E352,'Container Panel'!$B$41:$Z$100,$D352,0)/(VLOOKUP(AP$276,UI!$A$12:$O$51,VLOOKUP(AP$277,$B$276:$C$278,2,0),0)/1000)),"")</f>
        <v/>
      </c>
      <c r="AQ352" s="145" t="str">
        <f>IFERROR(TRUNC(VLOOKUP($E352,'Container Panel'!$B$41:$Z$100,$D352,0)/(VLOOKUP(AQ$276,UI!$A$12:$O$51,VLOOKUP(AQ$277,$B$276:$C$278,2,0),0)/1000)),"")</f>
        <v/>
      </c>
      <c r="AR352" s="145" t="str">
        <f>IFERROR(TRUNC(VLOOKUP($E352,'Container Panel'!$B$41:$Z$100,$D352,0)/(VLOOKUP(AR$276,UI!$A$12:$O$51,VLOOKUP(AR$277,$B$276:$C$278,2,0),0)/1000)),"")</f>
        <v/>
      </c>
      <c r="AS352" s="145" t="str">
        <f>IFERROR(TRUNC(VLOOKUP($E352,'Container Panel'!$B$41:$Z$100,$D352,0)/(VLOOKUP(AS$276,UI!$A$12:$O$51,VLOOKUP(AS$277,$B$276:$C$278,2,0),0)/1000)),"")</f>
        <v/>
      </c>
      <c r="AT352" s="145" t="str">
        <f>IFERROR(TRUNC(VLOOKUP($E352,'Container Panel'!$B$41:$Z$100,$D352,0)/(VLOOKUP(AT$276,UI!$A$12:$O$51,VLOOKUP(AT$277,$B$276:$C$278,2,0),0)/1000)),"")</f>
        <v/>
      </c>
      <c r="AU352" s="145" t="str">
        <f>IFERROR(TRUNC(VLOOKUP($E352,'Container Panel'!$B$41:$Z$100,$D352,0)/(VLOOKUP(AU$276,UI!$A$12:$O$51,VLOOKUP(AU$277,$B$276:$C$278,2,0),0)/1000)),"")</f>
        <v/>
      </c>
      <c r="AV352" s="145" t="str">
        <f>IFERROR(TRUNC(VLOOKUP($E352,'Container Panel'!$B$41:$Z$100,$D352,0)/(VLOOKUP(AV$276,UI!$A$12:$O$51,VLOOKUP(AV$277,$B$276:$C$278,2,0),0)/1000)),"")</f>
        <v/>
      </c>
      <c r="AW352" s="145" t="str">
        <f>IFERROR(TRUNC(VLOOKUP($E352,'Container Panel'!$B$41:$Z$100,$D352,0)/(VLOOKUP(AW$276,UI!$A$12:$O$51,VLOOKUP(AW$277,$B$276:$C$278,2,0),0)/1000)),"")</f>
        <v/>
      </c>
      <c r="AX352" s="145" t="str">
        <f>IFERROR(TRUNC(VLOOKUP($E352,'Container Panel'!$B$41:$Z$100,$D352,0)/(VLOOKUP(AX$276,UI!$A$12:$O$51,VLOOKUP(AX$277,$B$276:$C$278,2,0),0)/1000)),"")</f>
        <v/>
      </c>
      <c r="AY352" s="145" t="str">
        <f>IFERROR(TRUNC(VLOOKUP($E352,'Container Panel'!$B$41:$Z$100,$D352,0)/(VLOOKUP(AY$276,UI!$A$12:$O$51,VLOOKUP(AY$277,$B$276:$C$278,2,0),0)/1000)),"")</f>
        <v/>
      </c>
      <c r="AZ352" s="145" t="str">
        <f>IFERROR(TRUNC(VLOOKUP($E352,'Container Panel'!$B$41:$Z$100,$D352,0)/(VLOOKUP(AZ$276,UI!$A$12:$O$51,VLOOKUP(AZ$277,$B$276:$C$278,2,0),0)/1000)),"")</f>
        <v/>
      </c>
      <c r="BA352" s="145" t="str">
        <f>IFERROR(TRUNC(VLOOKUP($E352,'Container Panel'!$B$41:$Z$100,$D352,0)/(VLOOKUP(BA$276,UI!$A$12:$O$51,VLOOKUP(BA$277,$B$276:$C$278,2,0),0)/1000)),"")</f>
        <v/>
      </c>
      <c r="BB352" s="145" t="str">
        <f>IFERROR(TRUNC(VLOOKUP($E352,'Container Panel'!$B$41:$Z$100,$D352,0)/(VLOOKUP(BB$276,UI!$A$12:$O$51,VLOOKUP(BB$277,$B$276:$C$278,2,0),0)/1000)),"")</f>
        <v/>
      </c>
      <c r="BC352" s="145" t="str">
        <f>IFERROR(TRUNC(VLOOKUP($E352,'Container Panel'!$B$41:$Z$100,$D352,0)/(VLOOKUP(BC$276,UI!$A$12:$O$51,VLOOKUP(BC$277,$B$276:$C$278,2,0),0)/1000)),"")</f>
        <v/>
      </c>
      <c r="BD352" s="145" t="str">
        <f>IFERROR(TRUNC(VLOOKUP($E352,'Container Panel'!$B$41:$Z$100,$D352,0)/(VLOOKUP(BD$276,UI!$A$12:$O$51,VLOOKUP(BD$277,$B$276:$C$278,2,0),0)/1000)),"")</f>
        <v/>
      </c>
      <c r="BE352" s="145" t="str">
        <f>IFERROR(TRUNC(VLOOKUP($E352,'Container Panel'!$B$41:$Z$100,$D352,0)/(VLOOKUP(BE$276,UI!$A$12:$O$51,VLOOKUP(BE$277,$B$276:$C$278,2,0),0)/1000)),"")</f>
        <v/>
      </c>
      <c r="BF352" s="145" t="str">
        <f>IFERROR(TRUNC(VLOOKUP($E352,'Container Panel'!$B$41:$Z$100,$D352,0)/(VLOOKUP(BF$276,UI!$A$12:$O$51,VLOOKUP(BF$277,$B$276:$C$278,2,0),0)/1000)),"")</f>
        <v/>
      </c>
      <c r="BG352" s="145" t="str">
        <f>IFERROR(TRUNC(VLOOKUP($E352,'Container Panel'!$B$41:$Z$100,$D352,0)/(VLOOKUP(BG$276,UI!$A$12:$O$51,VLOOKUP(BG$277,$B$276:$C$278,2,0),0)/1000)),"")</f>
        <v/>
      </c>
      <c r="BH352" s="145" t="str">
        <f>IFERROR(TRUNC(VLOOKUP($E352,'Container Panel'!$B$41:$Z$100,$D352,0)/(VLOOKUP(BH$276,UI!$A$12:$O$51,VLOOKUP(BH$277,$B$276:$C$278,2,0),0)/1000)),"")</f>
        <v/>
      </c>
      <c r="BI352" s="145" t="str">
        <f>IFERROR(TRUNC(VLOOKUP($E352,'Container Panel'!$B$41:$Z$100,$D352,0)/(VLOOKUP(BI$276,UI!$A$12:$O$51,VLOOKUP(BI$277,$B$276:$C$278,2,0),0)/1000)),"")</f>
        <v/>
      </c>
      <c r="BJ352" s="145" t="str">
        <f>IFERROR(TRUNC(VLOOKUP($E352,'Container Panel'!$B$41:$Z$100,$D352,0)/(VLOOKUP(BJ$276,UI!$A$12:$O$51,VLOOKUP(BJ$277,$B$276:$C$278,2,0),0)/1000)),"")</f>
        <v/>
      </c>
      <c r="BK352" s="145" t="str">
        <f>IFERROR(TRUNC(VLOOKUP($E352,'Container Panel'!$B$41:$Z$100,$D352,0)/(VLOOKUP(BK$276,UI!$A$12:$O$51,VLOOKUP(BK$277,$B$276:$C$278,2,0),0)/1000)),"")</f>
        <v/>
      </c>
      <c r="BL352" s="145" t="str">
        <f>IFERROR(TRUNC(VLOOKUP($E352,'Container Panel'!$B$41:$Z$100,$D352,0)/(VLOOKUP(BL$276,UI!$A$12:$O$51,VLOOKUP(BL$277,$B$276:$C$278,2,0),0)/1000)),"")</f>
        <v/>
      </c>
      <c r="BM352" s="145" t="str">
        <f>IFERROR(TRUNC(VLOOKUP($E352,'Container Panel'!$B$41:$Z$100,$D352,0)/(VLOOKUP(BM$276,UI!$A$12:$O$51,VLOOKUP(BM$277,$B$276:$C$278,2,0),0)/1000)),"")</f>
        <v/>
      </c>
      <c r="BN352" s="145" t="str">
        <f>IFERROR(TRUNC(VLOOKUP($E352,'Container Panel'!$B$41:$Z$100,$D352,0)/(VLOOKUP(BN$276,UI!$A$12:$O$51,VLOOKUP(BN$277,$B$276:$C$278,2,0),0)/1000)),"")</f>
        <v/>
      </c>
      <c r="BO352" s="145" t="str">
        <f>IFERROR(TRUNC(VLOOKUP($E352,'Container Panel'!$B$41:$Z$100,$D352,0)/(VLOOKUP(BO$276,UI!$A$12:$O$51,VLOOKUP(BO$277,$B$276:$C$278,2,0),0)/1000)),"")</f>
        <v/>
      </c>
      <c r="BP352" s="145" t="str">
        <f>IFERROR(TRUNC(VLOOKUP($E352,'Container Panel'!$B$41:$Z$100,$D352,0)/(VLOOKUP(BP$276,UI!$A$12:$O$51,VLOOKUP(BP$277,$B$276:$C$278,2,0),0)/1000)),"")</f>
        <v/>
      </c>
      <c r="BQ352" s="145" t="str">
        <f>IFERROR(TRUNC(VLOOKUP($E352,'Container Panel'!$B$41:$Z$100,$D352,0)/(VLOOKUP(BQ$276,UI!$A$12:$O$51,VLOOKUP(BQ$277,$B$276:$C$278,2,0),0)/1000)),"")</f>
        <v/>
      </c>
      <c r="BR352" s="145" t="str">
        <f>IFERROR(TRUNC(VLOOKUP($E352,'Container Panel'!$B$41:$Z$100,$D352,0)/(VLOOKUP(BR$276,UI!$A$12:$O$51,VLOOKUP(BR$277,$B$276:$C$278,2,0),0)/1000)),"")</f>
        <v/>
      </c>
      <c r="BS352" s="145" t="str">
        <f>IFERROR(TRUNC(VLOOKUP($E352,'Container Panel'!$B$41:$Z$100,$D352,0)/(VLOOKUP(BS$276,UI!$A$12:$O$51,VLOOKUP(BS$277,$B$276:$C$278,2,0),0)/1000)),"")</f>
        <v/>
      </c>
      <c r="BT352" s="145" t="str">
        <f>IFERROR(TRUNC(VLOOKUP($E352,'Container Panel'!$B$41:$Z$100,$D352,0)/(VLOOKUP(BT$276,UI!$A$12:$O$51,VLOOKUP(BT$277,$B$276:$C$278,2,0),0)/1000)),"")</f>
        <v/>
      </c>
      <c r="BU352" s="145" t="str">
        <f>IFERROR(TRUNC(VLOOKUP($E352,'Container Panel'!$B$41:$Z$100,$D352,0)/(VLOOKUP(BU$276,UI!$A$12:$O$51,VLOOKUP(BU$277,$B$276:$C$278,2,0),0)/1000)),"")</f>
        <v/>
      </c>
      <c r="BV352" s="145" t="str">
        <f>IFERROR(TRUNC(VLOOKUP($E352,'Container Panel'!$B$41:$Z$100,$D352,0)/(VLOOKUP(BV$276,UI!$A$12:$O$51,VLOOKUP(BV$277,$B$276:$C$278,2,0),0)/1000)),"")</f>
        <v/>
      </c>
      <c r="BW352" s="145" t="str">
        <f>IFERROR(TRUNC(VLOOKUP($E352,'Container Panel'!$B$41:$Z$100,$D352,0)/(VLOOKUP(BW$276,UI!$A$12:$O$51,VLOOKUP(BW$277,$B$276:$C$278,2,0),0)/1000)),"")</f>
        <v/>
      </c>
      <c r="BX352" s="145" t="str">
        <f>IFERROR(TRUNC(VLOOKUP($E352,'Container Panel'!$B$41:$Z$100,$D352,0)/(VLOOKUP(BX$276,UI!$A$12:$O$51,VLOOKUP(BX$277,$B$276:$C$278,2,0),0)/1000)),"")</f>
        <v/>
      </c>
      <c r="BY352" s="145" t="str">
        <f>IFERROR(TRUNC(VLOOKUP($E352,'Container Panel'!$B$41:$Z$100,$D352,0)/(VLOOKUP(BY$276,UI!$A$12:$O$51,VLOOKUP(BY$277,$B$276:$C$278,2,0),0)/1000)),"")</f>
        <v/>
      </c>
      <c r="BZ352" s="145" t="str">
        <f>IFERROR(TRUNC(VLOOKUP($E352,'Container Panel'!$B$41:$Z$100,$D352,0)/(VLOOKUP(BZ$276,UI!$A$12:$O$51,VLOOKUP(BZ$277,$B$276:$C$278,2,0),0)/1000)),"")</f>
        <v/>
      </c>
      <c r="CA352" s="145" t="str">
        <f>IFERROR(TRUNC(VLOOKUP($E352,'Container Panel'!$B$41:$Z$100,$D352,0)/(VLOOKUP(CA$276,UI!$A$12:$O$51,VLOOKUP(CA$277,$B$276:$C$278,2,0),0)/1000)),"")</f>
        <v/>
      </c>
      <c r="CB352" s="145" t="str">
        <f>IFERROR(TRUNC(VLOOKUP($E352,'Container Panel'!$B$41:$Z$100,$D352,0)/(VLOOKUP(CB$276,UI!$A$12:$O$51,VLOOKUP(CB$277,$B$276:$C$278,2,0),0)/1000)),"")</f>
        <v/>
      </c>
      <c r="CC352" s="145" t="str">
        <f>IFERROR(TRUNC(VLOOKUP($E352,'Container Panel'!$B$41:$Z$100,$D352,0)/(VLOOKUP(CC$276,UI!$A$12:$O$51,VLOOKUP(CC$277,$B$276:$C$278,2,0),0)/1000)),"")</f>
        <v/>
      </c>
      <c r="CD352" s="145" t="str">
        <f>IFERROR(TRUNC(VLOOKUP($E352,'Container Panel'!$B$41:$Z$100,$D352,0)/(VLOOKUP(CD$276,UI!$A$12:$O$51,VLOOKUP(CD$277,$B$276:$C$278,2,0),0)/1000)),"")</f>
        <v/>
      </c>
      <c r="CE352" s="145" t="str">
        <f>IFERROR(TRUNC(VLOOKUP($E352,'Container Panel'!$B$41:$Z$100,$D352,0)/(VLOOKUP(CE$276,UI!$A$12:$O$51,VLOOKUP(CE$277,$B$276:$C$278,2,0),0)/1000)),"")</f>
        <v/>
      </c>
      <c r="CF352" s="145" t="str">
        <f>IFERROR(TRUNC(VLOOKUP($E352,'Container Panel'!$B$41:$Z$100,$D352,0)/(VLOOKUP(CF$276,UI!$A$12:$O$51,VLOOKUP(CF$277,$B$276:$C$278,2,0),0)/1000)),"")</f>
        <v/>
      </c>
      <c r="CG352" s="145" t="str">
        <f>IFERROR(TRUNC(VLOOKUP($E352,'Container Panel'!$B$41:$Z$100,$D352,0)/(VLOOKUP(CG$276,UI!$A$12:$O$51,VLOOKUP(CG$277,$B$276:$C$278,2,0),0)/1000)),"")</f>
        <v/>
      </c>
      <c r="CH352" s="145" t="str">
        <f>IFERROR(TRUNC(VLOOKUP($E352,'Container Panel'!$B$41:$Z$100,$D352,0)/(VLOOKUP(CH$276,UI!$A$12:$O$51,VLOOKUP(CH$277,$B$276:$C$278,2,0),0)/1000)),"")</f>
        <v/>
      </c>
      <c r="CI352" s="145" t="str">
        <f>IFERROR(TRUNC(VLOOKUP($E352,'Container Panel'!$B$41:$Z$100,$D352,0)/(VLOOKUP(CI$276,UI!$A$12:$O$51,VLOOKUP(CI$277,$B$276:$C$278,2,0),0)/1000)),"")</f>
        <v/>
      </c>
      <c r="CJ352" s="145" t="str">
        <f>IFERROR(TRUNC(VLOOKUP($E352,'Container Panel'!$B$41:$Z$100,$D352,0)/(VLOOKUP(CJ$276,UI!$A$12:$O$51,VLOOKUP(CJ$277,$B$276:$C$278,2,0),0)/1000)),"")</f>
        <v/>
      </c>
      <c r="CK352" s="145" t="str">
        <f>IFERROR(TRUNC(VLOOKUP($E352,'Container Panel'!$B$41:$Z$100,$D352,0)/(VLOOKUP(CK$276,UI!$A$12:$O$51,VLOOKUP(CK$277,$B$276:$C$278,2,0),0)/1000)),"")</f>
        <v/>
      </c>
      <c r="CL352" s="145" t="str">
        <f>IFERROR(TRUNC(VLOOKUP($E352,'Container Panel'!$B$41:$Z$100,$D352,0)/(VLOOKUP(CL$276,UI!$A$12:$O$51,VLOOKUP(CL$277,$B$276:$C$278,2,0),0)/1000)),"")</f>
        <v/>
      </c>
      <c r="CM352" s="145" t="str">
        <f>IFERROR(TRUNC(VLOOKUP($E352,'Container Panel'!$B$41:$Z$100,$D352,0)/(VLOOKUP(CM$276,UI!$A$12:$O$51,VLOOKUP(CM$277,$B$276:$C$278,2,0),0)/1000)),"")</f>
        <v/>
      </c>
      <c r="CN352" s="145" t="str">
        <f>IFERROR(TRUNC(VLOOKUP($E352,'Container Panel'!$B$41:$Z$100,$D352,0)/(VLOOKUP(CN$276,UI!$A$12:$O$51,VLOOKUP(CN$277,$B$276:$C$278,2,0),0)/1000)),"")</f>
        <v/>
      </c>
      <c r="CO352" s="145" t="str">
        <f>IFERROR(TRUNC(VLOOKUP($E352,'Container Panel'!$B$41:$Z$100,$D352,0)/(VLOOKUP(CO$276,UI!$A$12:$O$51,VLOOKUP(CO$277,$B$276:$C$278,2,0),0)/1000)),"")</f>
        <v/>
      </c>
      <c r="CP352" s="145" t="str">
        <f>IFERROR(TRUNC(VLOOKUP($E352,'Container Panel'!$B$41:$Z$100,$D352,0)/(VLOOKUP(CP$276,UI!$A$12:$O$51,VLOOKUP(CP$277,$B$276:$C$278,2,0),0)/1000)),"")</f>
        <v/>
      </c>
      <c r="CQ352" s="145" t="str">
        <f>IFERROR(TRUNC(VLOOKUP($E352,'Container Panel'!$B$41:$Z$100,$D352,0)/(VLOOKUP(CQ$276,UI!$A$12:$O$51,VLOOKUP(CQ$277,$B$276:$C$278,2,0),0)/1000)),"")</f>
        <v/>
      </c>
      <c r="CR352" s="145" t="str">
        <f>IFERROR(TRUNC(VLOOKUP($E352,'Container Panel'!$B$41:$Z$100,$D352,0)/(VLOOKUP(CR$276,UI!$A$12:$O$51,VLOOKUP(CR$277,$B$276:$C$278,2,0),0)/1000)),"")</f>
        <v/>
      </c>
      <c r="CS352" s="145" t="str">
        <f>IFERROR(TRUNC(VLOOKUP($E352,'Container Panel'!$B$41:$Z$100,$D352,0)/(VLOOKUP(CS$276,UI!$A$12:$O$51,VLOOKUP(CS$277,$B$276:$C$278,2,0),0)/1000)),"")</f>
        <v/>
      </c>
      <c r="CT352" s="145" t="str">
        <f>IFERROR(TRUNC(VLOOKUP($E352,'Container Panel'!$B$41:$Z$100,$D352,0)/(VLOOKUP(CT$276,UI!$A$12:$O$51,VLOOKUP(CT$277,$B$276:$C$278,2,0),0)/1000)),"")</f>
        <v/>
      </c>
      <c r="CU352" s="145" t="str">
        <f>IFERROR(TRUNC(VLOOKUP($E352,'Container Panel'!$B$41:$Z$100,$D352,0)/(VLOOKUP(CU$276,UI!$A$12:$O$51,VLOOKUP(CU$277,$B$276:$C$278,2,0),0)/1000)),"")</f>
        <v/>
      </c>
      <c r="CV352" s="145" t="str">
        <f>IFERROR(TRUNC(VLOOKUP($E352,'Container Panel'!$B$41:$Z$100,$D352,0)/(VLOOKUP(CV$276,UI!$A$12:$O$51,VLOOKUP(CV$277,$B$276:$C$278,2,0),0)/1000)),"")</f>
        <v/>
      </c>
      <c r="CW352" s="145" t="str">
        <f>IFERROR(TRUNC(VLOOKUP($E352,'Container Panel'!$B$41:$Z$100,$D352,0)/(VLOOKUP(CW$276,UI!$A$12:$O$51,VLOOKUP(CW$277,$B$276:$C$278,2,0),0)/1000)),"")</f>
        <v/>
      </c>
      <c r="CX352" s="145" t="str">
        <f>IFERROR(TRUNC(VLOOKUP($E352,'Container Panel'!$B$41:$Z$100,$D352,0)/(VLOOKUP(CX$276,UI!$A$12:$O$51,VLOOKUP(CX$277,$B$276:$C$278,2,0),0)/1000)),"")</f>
        <v/>
      </c>
      <c r="CY352" s="145" t="str">
        <f>IFERROR(TRUNC(VLOOKUP($E352,'Container Panel'!$B$41:$Z$100,$D352,0)/(VLOOKUP(CY$276,UI!$A$12:$O$51,VLOOKUP(CY$277,$B$276:$C$278,2,0),0)/1000)),"")</f>
        <v/>
      </c>
      <c r="CZ352" s="145" t="str">
        <f>IFERROR(TRUNC(VLOOKUP($E352,'Container Panel'!$B$41:$Z$100,$D352,0)/(VLOOKUP(CZ$276,UI!$A$12:$O$51,VLOOKUP(CZ$277,$B$276:$C$278,2,0),0)/1000)),"")</f>
        <v/>
      </c>
      <c r="DA352" s="145" t="str">
        <f>IFERROR(TRUNC(VLOOKUP($E352,'Container Panel'!$B$41:$Z$100,$D352,0)/(VLOOKUP(DA$276,UI!$A$12:$O$51,VLOOKUP(DA$277,$B$276:$C$278,2,0),0)/1000)),"")</f>
        <v/>
      </c>
      <c r="DB352" s="145" t="str">
        <f>IFERROR(TRUNC(VLOOKUP($E352,'Container Panel'!$B$41:$Z$100,$D352,0)/(VLOOKUP(DB$276,UI!$A$12:$O$51,VLOOKUP(DB$277,$B$276:$C$278,2,0),0)/1000)),"")</f>
        <v/>
      </c>
      <c r="DC352" s="145" t="str">
        <f>IFERROR(TRUNC(VLOOKUP($E352,'Container Panel'!$B$41:$Z$100,$D352,0)/(VLOOKUP(DC$276,UI!$A$12:$O$51,VLOOKUP(DC$277,$B$276:$C$278,2,0),0)/1000)),"")</f>
        <v/>
      </c>
      <c r="DD352" s="145" t="str">
        <f>IFERROR(TRUNC(VLOOKUP($E352,'Container Panel'!$B$41:$Z$100,$D352,0)/(VLOOKUP(DD$276,UI!$A$12:$O$51,VLOOKUP(DD$277,$B$276:$C$278,2,0),0)/1000)),"")</f>
        <v/>
      </c>
      <c r="DE352" s="145" t="str">
        <f>IFERROR(TRUNC(VLOOKUP($E352,'Container Panel'!$B$41:$Z$100,$D352,0)/(VLOOKUP(DE$276,UI!$A$12:$O$51,VLOOKUP(DE$277,$B$276:$C$278,2,0),0)/1000)),"")</f>
        <v/>
      </c>
      <c r="DF352" s="145" t="str">
        <f>IFERROR(TRUNC(VLOOKUP($E352,'Container Panel'!$B$41:$Z$100,$D352,0)/(VLOOKUP(DF$276,UI!$A$12:$O$51,VLOOKUP(DF$277,$B$276:$C$278,2,0),0)/1000)),"")</f>
        <v/>
      </c>
      <c r="DG352" s="145" t="str">
        <f>IFERROR(TRUNC(VLOOKUP($E352,'Container Panel'!$B$41:$Z$100,$D352,0)/(VLOOKUP(DG$276,UI!$A$12:$O$51,VLOOKUP(DG$277,$B$276:$C$278,2,0),0)/1000)),"")</f>
        <v/>
      </c>
      <c r="DH352" s="145" t="str">
        <f>IFERROR(TRUNC(VLOOKUP($E352,'Container Panel'!$B$41:$Z$100,$D352,0)/(VLOOKUP(DH$276,UI!$A$12:$O$51,VLOOKUP(DH$277,$B$276:$C$278,2,0),0)/1000)),"")</f>
        <v/>
      </c>
      <c r="DI352" s="145" t="str">
        <f>IFERROR(TRUNC(VLOOKUP($E352,'Container Panel'!$B$41:$Z$100,$D352,0)/(VLOOKUP(DI$276,UI!$A$12:$O$51,VLOOKUP(DI$277,$B$276:$C$278,2,0),0)/1000)),"")</f>
        <v/>
      </c>
      <c r="DJ352" s="145" t="str">
        <f>IFERROR(TRUNC(VLOOKUP($E352,'Container Panel'!$B$41:$Z$100,$D352,0)/(VLOOKUP(DJ$276,UI!$A$12:$O$51,VLOOKUP(DJ$277,$B$276:$C$278,2,0),0)/1000)),"")</f>
        <v/>
      </c>
      <c r="DK352" s="145" t="str">
        <f>IFERROR(TRUNC(VLOOKUP($E352,'Container Panel'!$B$41:$Z$100,$D352,0)/(VLOOKUP(DK$276,UI!$A$12:$O$51,VLOOKUP(DK$277,$B$276:$C$278,2,0),0)/1000)),"")</f>
        <v/>
      </c>
      <c r="DL352" s="145" t="str">
        <f>IFERROR(TRUNC(VLOOKUP($E352,'Container Panel'!$B$41:$Z$100,$D352,0)/(VLOOKUP(DL$276,UI!$A$12:$O$51,VLOOKUP(DL$277,$B$276:$C$278,2,0),0)/1000)),"")</f>
        <v/>
      </c>
      <c r="DM352" s="145" t="str">
        <f>IFERROR(TRUNC(VLOOKUP($E352,'Container Panel'!$B$41:$Z$100,$D352,0)/(VLOOKUP(DM$276,UI!$A$12:$O$51,VLOOKUP(DM$277,$B$276:$C$278,2,0),0)/1000)),"")</f>
        <v/>
      </c>
      <c r="DN352" s="145" t="str">
        <f>IFERROR(TRUNC(VLOOKUP($E352,'Container Panel'!$B$41:$Z$100,$D352,0)/(VLOOKUP(DN$276,UI!$A$12:$O$51,VLOOKUP(DN$277,$B$276:$C$278,2,0),0)/1000)),"")</f>
        <v/>
      </c>
      <c r="DO352" s="145" t="str">
        <f>IFERROR(TRUNC(VLOOKUP($E352,'Container Panel'!$B$41:$Z$100,$D352,0)/(VLOOKUP(DO$276,UI!$A$12:$O$51,VLOOKUP(DO$277,$B$276:$C$278,2,0),0)/1000)),"")</f>
        <v/>
      </c>
      <c r="DP352" s="145" t="str">
        <f>IFERROR(TRUNC(VLOOKUP($E352,'Container Panel'!$B$41:$Z$100,$D352,0)/(VLOOKUP(DP$276,UI!$A$12:$O$51,VLOOKUP(DP$277,$B$276:$C$278,2,0),0)/1000)),"")</f>
        <v/>
      </c>
      <c r="DQ352" s="145" t="str">
        <f>IFERROR(TRUNC(VLOOKUP($E352,'Container Panel'!$B$41:$Z$100,$D352,0)/(VLOOKUP(DQ$276,UI!$A$12:$O$51,VLOOKUP(DQ$277,$B$276:$C$278,2,0),0)/1000)),"")</f>
        <v/>
      </c>
      <c r="DR352" s="145" t="str">
        <f>IFERROR(TRUNC(VLOOKUP($E352,'Container Panel'!$B$41:$Z$100,$D352,0)/(VLOOKUP(DR$276,UI!$A$12:$O$51,VLOOKUP(DR$277,$B$276:$C$278,2,0),0)/1000)),"")</f>
        <v/>
      </c>
      <c r="DS352" s="145" t="str">
        <f>IFERROR(TRUNC(VLOOKUP($E352,'Container Panel'!$B$41:$Z$100,$D352,0)/(VLOOKUP(DS$276,UI!$A$12:$O$51,VLOOKUP(DS$277,$B$276:$C$278,2,0),0)/1000)),"")</f>
        <v/>
      </c>
      <c r="DT352" s="145" t="str">
        <f>IFERROR(TRUNC(VLOOKUP($E352,'Container Panel'!$B$41:$Z$100,$D352,0)/(VLOOKUP(DT$276,UI!$A$12:$O$51,VLOOKUP(DT$277,$B$276:$C$278,2,0),0)/1000)),"")</f>
        <v/>
      </c>
      <c r="DU352" s="145" t="str">
        <f>IFERROR(TRUNC(VLOOKUP($E352,'Container Panel'!$B$41:$Z$100,$D352,0)/(VLOOKUP(DU$276,UI!$A$12:$O$51,VLOOKUP(DU$277,$B$276:$C$278,2,0),0)/1000)),"")</f>
        <v/>
      </c>
      <c r="DV352" s="145" t="str">
        <f>IFERROR(TRUNC(VLOOKUP($E352,'Container Panel'!$B$41:$Z$100,$D352,0)/(VLOOKUP(DV$276,UI!$A$12:$O$51,VLOOKUP(DV$277,$B$276:$C$278,2,0),0)/1000)),"")</f>
        <v/>
      </c>
      <c r="DW352" s="145" t="str">
        <f>IFERROR(TRUNC(VLOOKUP($E352,'Container Panel'!$B$41:$Z$100,$D352,0)/(VLOOKUP(DW$276,UI!$A$12:$O$51,VLOOKUP(DW$277,$B$276:$C$278,2,0),0)/1000)),"")</f>
        <v/>
      </c>
      <c r="DX352" s="145" t="str">
        <f>IFERROR(TRUNC(VLOOKUP($E352,'Container Panel'!$B$41:$Z$100,$D352,0)/(VLOOKUP(DX$276,UI!$A$12:$O$51,VLOOKUP(DX$277,$B$276:$C$278,2,0),0)/1000)),"")</f>
        <v/>
      </c>
      <c r="DY352" s="145" t="str">
        <f>IFERROR(TRUNC(VLOOKUP($E352,'Container Panel'!$B$41:$Z$100,$D352,0)/(VLOOKUP(DY$276,UI!$A$12:$O$51,VLOOKUP(DY$277,$B$276:$C$278,2,0),0)/1000)),"")</f>
        <v/>
      </c>
      <c r="DZ352" s="145" t="str">
        <f>IFERROR(TRUNC(VLOOKUP($E352,'Container Panel'!$B$41:$Z$100,$D352,0)/(VLOOKUP(DZ$276,UI!$A$12:$O$51,VLOOKUP(DZ$277,$B$276:$C$278,2,0),0)/1000)),"")</f>
        <v/>
      </c>
      <c r="EA352" s="145" t="str">
        <f>IFERROR(TRUNC(VLOOKUP($E352,'Container Panel'!$B$41:$Z$100,$D352,0)/(VLOOKUP(EA$276,UI!$A$12:$O$51,VLOOKUP(EA$277,$B$276:$C$278,2,0),0)/1000)),"")</f>
        <v/>
      </c>
      <c r="EB352" s="145" t="str">
        <f>IFERROR(TRUNC(VLOOKUP($E352,'Container Panel'!$B$41:$Z$100,$D352,0)/(VLOOKUP(EB$276,UI!$A$12:$O$51,VLOOKUP(EB$277,$B$276:$C$278,2,0),0)/1000)),"")</f>
        <v/>
      </c>
      <c r="EC352" s="145" t="str">
        <f>IFERROR(TRUNC(VLOOKUP($E352,'Container Panel'!$B$41:$Z$100,$D352,0)/(VLOOKUP(EC$276,UI!$A$12:$O$51,VLOOKUP(EC$277,$B$276:$C$278,2,0),0)/1000)),"")</f>
        <v/>
      </c>
      <c r="ED352" s="145" t="str">
        <f>IFERROR(TRUNC(VLOOKUP($E352,'Container Panel'!$B$41:$Z$100,$D352,0)/(VLOOKUP(ED$276,UI!$A$12:$O$51,VLOOKUP(ED$277,$B$276:$C$278,2,0),0)/1000)),"")</f>
        <v/>
      </c>
      <c r="EE352" s="145" t="str">
        <f>IFERROR(TRUNC(VLOOKUP($E352,'Container Panel'!$B$41:$Z$100,$D352,0)/(VLOOKUP(EE$276,UI!$A$12:$O$51,VLOOKUP(EE$277,$B$276:$C$278,2,0),0)/1000)),"")</f>
        <v/>
      </c>
      <c r="EF352" s="145" t="str">
        <f>IFERROR(TRUNC(VLOOKUP($E352,'Container Panel'!$B$41:$Z$100,$D352,0)/(VLOOKUP(EF$276,UI!$A$12:$O$51,VLOOKUP(EF$277,$B$276:$C$278,2,0),0)/1000)),"")</f>
        <v/>
      </c>
      <c r="EG352" s="145" t="str">
        <f>IFERROR(TRUNC(VLOOKUP($E352,'Container Panel'!$B$41:$Z$100,$D352,0)/(VLOOKUP(EG$276,UI!$A$12:$O$51,VLOOKUP(EG$277,$B$276:$C$278,2,0),0)/1000)),"")</f>
        <v/>
      </c>
      <c r="EH352" s="145" t="str">
        <f>IFERROR(TRUNC(VLOOKUP($E352,'Container Panel'!$B$41:$Z$100,$D352,0)/(VLOOKUP(EH$276,UI!$A$12:$O$51,VLOOKUP(EH$277,$B$276:$C$278,2,0),0)/1000)),"")</f>
        <v/>
      </c>
      <c r="EI352" s="145" t="str">
        <f>IFERROR(TRUNC(VLOOKUP($E352,'Container Panel'!$B$41:$Z$100,$D352,0)/(VLOOKUP(EI$276,UI!$A$12:$O$51,VLOOKUP(EI$277,$B$276:$C$278,2,0),0)/1000)),"")</f>
        <v/>
      </c>
      <c r="EJ352" s="145" t="str">
        <f>IFERROR(TRUNC(VLOOKUP($E352,'Container Panel'!$B$41:$Z$100,$D352,0)/(VLOOKUP(EJ$276,UI!$A$12:$O$51,VLOOKUP(EJ$277,$B$276:$C$278,2,0),0)/1000)),"")</f>
        <v/>
      </c>
      <c r="EK352" s="145" t="str">
        <f>IFERROR(TRUNC(VLOOKUP($E352,'Container Panel'!$B$41:$Z$100,$D352,0)/(VLOOKUP(EK$276,UI!$A$12:$O$51,VLOOKUP(EK$277,$B$276:$C$278,2,0),0)/1000)),"")</f>
        <v/>
      </c>
      <c r="EL352" s="145" t="str">
        <f>IFERROR(TRUNC(VLOOKUP($E352,'Container Panel'!$B$41:$Z$100,$D352,0)/(VLOOKUP(EL$276,UI!$A$12:$O$51,VLOOKUP(EL$277,$B$276:$C$278,2,0),0)/1000)),"")</f>
        <v/>
      </c>
      <c r="EM352" s="145" t="str">
        <f>IFERROR(TRUNC(VLOOKUP($E352,'Container Panel'!$B$41:$Z$100,$D352,0)/(VLOOKUP(EM$276,UI!$A$12:$O$51,VLOOKUP(EM$277,$B$276:$C$278,2,0),0)/1000)),"")</f>
        <v/>
      </c>
      <c r="EN352" s="145" t="str">
        <f>IFERROR(TRUNC(VLOOKUP($E352,'Container Panel'!$B$41:$Z$100,$D352,0)/(VLOOKUP(EN$276,UI!$A$12:$O$51,VLOOKUP(EN$277,$B$276:$C$278,2,0),0)/1000)),"")</f>
        <v/>
      </c>
      <c r="EO352" s="145" t="str">
        <f>IFERROR(TRUNC(VLOOKUP($E352,'Container Panel'!$B$41:$Z$100,$D352,0)/(VLOOKUP(EO$276,UI!$A$12:$O$51,VLOOKUP(EO$277,$B$276:$C$278,2,0),0)/1000)),"")</f>
        <v/>
      </c>
      <c r="EP352" s="145" t="str">
        <f>IFERROR(TRUNC(VLOOKUP($E352,'Container Panel'!$B$41:$Z$100,$D352,0)/(VLOOKUP(EP$276,UI!$A$12:$O$51,VLOOKUP(EP$277,$B$276:$C$278,2,0),0)/1000)),"")</f>
        <v/>
      </c>
      <c r="EQ352" s="145" t="str">
        <f>IFERROR(TRUNC(VLOOKUP($E352,'Container Panel'!$B$41:$Z$100,$D352,0)/(VLOOKUP(EQ$276,UI!$A$12:$O$51,VLOOKUP(EQ$277,$B$276:$C$278,2,0),0)/1000)),"")</f>
        <v/>
      </c>
      <c r="ER352" s="145" t="str">
        <f>IFERROR(TRUNC(VLOOKUP($E352,'Container Panel'!$B$41:$Z$100,$D352,0)/(VLOOKUP(ER$276,UI!$A$12:$O$51,VLOOKUP(ER$277,$B$276:$C$278,2,0),0)/1000)),"")</f>
        <v/>
      </c>
      <c r="ES352" s="145" t="str">
        <f>IFERROR(TRUNC(VLOOKUP($E352,'Container Panel'!$B$41:$Z$100,$D352,0)/(VLOOKUP(ES$276,UI!$A$12:$O$51,VLOOKUP(ES$277,$B$276:$C$278,2,0),0)/1000)),"")</f>
        <v/>
      </c>
      <c r="ET352" s="145" t="str">
        <f>IFERROR(TRUNC(VLOOKUP($E352,'Container Panel'!$B$41:$Z$100,$D352,0)/(VLOOKUP(ET$276,UI!$A$12:$O$51,VLOOKUP(ET$277,$B$276:$C$278,2,0),0)/1000)),"")</f>
        <v/>
      </c>
      <c r="EU352" s="145" t="str">
        <f>IFERROR(TRUNC(VLOOKUP($E352,'Container Panel'!$B$41:$Z$100,$D352,0)/(VLOOKUP(EU$276,UI!$A$12:$O$51,VLOOKUP(EU$277,$B$276:$C$278,2,0),0)/1000)),"")</f>
        <v/>
      </c>
      <c r="EV352" s="145" t="str">
        <f>IFERROR(TRUNC(VLOOKUP($E352,'Container Panel'!$B$41:$Z$100,$D352,0)/(VLOOKUP(EV$276,UI!$A$12:$O$51,VLOOKUP(EV$277,$B$276:$C$278,2,0),0)/1000)),"")</f>
        <v/>
      </c>
      <c r="EW352" s="145" t="str">
        <f>IFERROR(TRUNC(VLOOKUP($E352,'Container Panel'!$B$41:$Z$100,$D352,0)/(VLOOKUP(EW$276,UI!$A$12:$O$51,VLOOKUP(EW$277,$B$276:$C$278,2,0),0)/1000)),"")</f>
        <v/>
      </c>
      <c r="EX352" s="145" t="str">
        <f>IFERROR(TRUNC(VLOOKUP($E352,'Container Panel'!$B$41:$Z$100,$D352,0)/(VLOOKUP(EX$276,UI!$A$12:$O$51,VLOOKUP(EX$277,$B$276:$C$278,2,0),0)/1000)),"")</f>
        <v/>
      </c>
      <c r="EY352" s="145" t="str">
        <f>IFERROR(TRUNC(VLOOKUP($E352,'Container Panel'!$B$41:$Z$100,$D352,0)/(VLOOKUP(EY$276,UI!$A$12:$O$51,VLOOKUP(EY$277,$B$276:$C$278,2,0),0)/1000)),"")</f>
        <v/>
      </c>
      <c r="EZ352" s="145" t="str">
        <f>IFERROR(TRUNC(VLOOKUP($E352,'Container Panel'!$B$41:$Z$100,$D352,0)/(VLOOKUP(EZ$276,UI!$A$12:$O$51,VLOOKUP(EZ$277,$B$276:$C$278,2,0),0)/1000)),"")</f>
        <v/>
      </c>
      <c r="FA352" s="145" t="str">
        <f>IFERROR(TRUNC(VLOOKUP($E352,'Container Panel'!$B$41:$Z$100,$D352,0)/(VLOOKUP(FA$276,UI!$A$12:$O$51,VLOOKUP(FA$277,$B$276:$C$278,2,0),0)/1000)),"")</f>
        <v/>
      </c>
      <c r="FB352" s="145" t="str">
        <f>IFERROR(TRUNC(VLOOKUP($E352,'Container Panel'!$B$41:$Z$100,$D352,0)/(VLOOKUP(FB$276,UI!$A$12:$O$51,VLOOKUP(FB$277,$B$276:$C$278,2,0),0)/1000)),"")</f>
        <v/>
      </c>
      <c r="FC352" s="145" t="str">
        <f>IFERROR(TRUNC(VLOOKUP($E352,'Container Panel'!$B$41:$Z$100,$D352,0)/(VLOOKUP(FC$276,UI!$A$12:$O$51,VLOOKUP(FC$277,$B$276:$C$278,2,0),0)/1000)),"")</f>
        <v/>
      </c>
      <c r="FD352" s="145" t="str">
        <f>IFERROR(TRUNC(VLOOKUP($E352,'Container Panel'!$B$41:$Z$100,$D352,0)/(VLOOKUP(FD$276,UI!$A$12:$O$51,VLOOKUP(FD$277,$B$276:$C$278,2,0),0)/1000)),"")</f>
        <v/>
      </c>
      <c r="FE352" s="145" t="str">
        <f>IFERROR(TRUNC(VLOOKUP($E352,'Container Panel'!$B$41:$Z$100,$D352,0)/(VLOOKUP(FE$276,UI!$A$12:$O$51,VLOOKUP(FE$277,$B$276:$C$278,2,0),0)/1000)),"")</f>
        <v/>
      </c>
      <c r="FF352" s="145" t="str">
        <f>IFERROR(TRUNC(VLOOKUP($E352,'Container Panel'!$B$41:$Z$100,$D352,0)/(VLOOKUP(FF$276,UI!$A$12:$O$51,VLOOKUP(FF$277,$B$276:$C$278,2,0),0)/1000)),"")</f>
        <v/>
      </c>
      <c r="FG352" s="145" t="str">
        <f>IFERROR(TRUNC(VLOOKUP($E352,'Container Panel'!$B$41:$Z$100,$D352,0)/(VLOOKUP(FG$276,UI!$A$12:$O$51,VLOOKUP(FG$277,$B$276:$C$278,2,0),0)/1000)),"")</f>
        <v/>
      </c>
      <c r="FH352" s="145" t="str">
        <f>IFERROR(TRUNC(VLOOKUP($E352,'Container Panel'!$B$41:$Z$100,$D352,0)/(VLOOKUP(FH$276,UI!$A$12:$O$51,VLOOKUP(FH$277,$B$276:$C$278,2,0),0)/1000)),"")</f>
        <v/>
      </c>
      <c r="FI352" s="145" t="str">
        <f>IFERROR(TRUNC(VLOOKUP($E352,'Container Panel'!$B$41:$Z$100,$D352,0)/(VLOOKUP(FI$276,UI!$A$12:$O$51,VLOOKUP(FI$277,$B$276:$C$278,2,0),0)/1000)),"")</f>
        <v/>
      </c>
      <c r="FJ352" s="145" t="str">
        <f>IFERROR(TRUNC(VLOOKUP($E352,'Container Panel'!$B$41:$Z$100,$D352,0)/(VLOOKUP(FJ$276,UI!$A$12:$O$51,VLOOKUP(FJ$277,$B$276:$C$278,2,0),0)/1000)),"")</f>
        <v/>
      </c>
      <c r="FK352" s="145" t="str">
        <f>IFERROR(TRUNC(VLOOKUP($E352,'Container Panel'!$B$41:$Z$100,$D352,0)/(VLOOKUP(FK$276,UI!$A$12:$O$51,VLOOKUP(FK$277,$B$276:$C$278,2,0),0)/1000)),"")</f>
        <v/>
      </c>
      <c r="FL352" s="145" t="str">
        <f>IFERROR(TRUNC(VLOOKUP($E352,'Container Panel'!$B$41:$Z$100,$D352,0)/(VLOOKUP(FL$276,UI!$A$12:$O$51,VLOOKUP(FL$277,$B$276:$C$278,2,0),0)/1000)),"")</f>
        <v/>
      </c>
      <c r="FM352" s="145" t="str">
        <f>IFERROR(TRUNC(VLOOKUP($E352,'Container Panel'!$B$41:$Z$100,$D352,0)/(VLOOKUP(FM$276,UI!$A$12:$O$51,VLOOKUP(FM$277,$B$276:$C$278,2,0),0)/1000)),"")</f>
        <v/>
      </c>
      <c r="FN352" s="145" t="str">
        <f>IFERROR(TRUNC(VLOOKUP($E352,'Container Panel'!$B$41:$Z$100,$D352,0)/(VLOOKUP(FN$276,UI!$A$12:$O$51,VLOOKUP(FN$277,$B$276:$C$278,2,0),0)/1000)),"")</f>
        <v/>
      </c>
      <c r="FO352" s="145" t="str">
        <f>IFERROR(TRUNC(VLOOKUP($E352,'Container Panel'!$B$41:$Z$100,$D352,0)/(VLOOKUP(FO$276,UI!$A$12:$O$51,VLOOKUP(FO$277,$B$276:$C$278,2,0),0)/1000)),"")</f>
        <v/>
      </c>
      <c r="FP352" s="145" t="str">
        <f>IFERROR(TRUNC(VLOOKUP($E352,'Container Panel'!$B$41:$Z$100,$D352,0)/(VLOOKUP(FP$276,UI!$A$12:$O$51,VLOOKUP(FP$277,$B$276:$C$278,2,0),0)/1000)),"")</f>
        <v/>
      </c>
      <c r="FQ352" s="145" t="str">
        <f>IFERROR(TRUNC(VLOOKUP($E352,'Container Panel'!$B$41:$Z$100,$D352,0)/(VLOOKUP(FQ$276,UI!$A$12:$O$51,VLOOKUP(FQ$277,$B$276:$C$278,2,0),0)/1000)),"")</f>
        <v/>
      </c>
      <c r="FR352" s="145" t="str">
        <f>IFERROR(TRUNC(VLOOKUP($E352,'Container Panel'!$B$41:$Z$100,$D352,0)/(VLOOKUP(FR$276,UI!$A$12:$O$51,VLOOKUP(FR$277,$B$276:$C$278,2,0),0)/1000)),"")</f>
        <v/>
      </c>
      <c r="FS352" s="145" t="str">
        <f>IFERROR(TRUNC(VLOOKUP($E352,'Container Panel'!$B$41:$Z$100,$D352,0)/(VLOOKUP(FS$276,UI!$A$12:$O$51,VLOOKUP(FS$277,$B$276:$C$278,2,0),0)/1000)),"")</f>
        <v/>
      </c>
      <c r="FT352" s="145" t="str">
        <f>IFERROR(TRUNC(VLOOKUP($E352,'Container Panel'!$B$41:$Z$100,$D352,0)/(VLOOKUP(FT$276,UI!$A$12:$O$51,VLOOKUP(FT$277,$B$276:$C$278,2,0),0)/1000)),"")</f>
        <v/>
      </c>
      <c r="FU352" s="145" t="str">
        <f>IFERROR(TRUNC(VLOOKUP($E352,'Container Panel'!$B$41:$Z$100,$D352,0)/(VLOOKUP(FU$276,UI!$A$12:$O$51,VLOOKUP(FU$277,$B$276:$C$278,2,0),0)/1000)),"")</f>
        <v/>
      </c>
      <c r="FV352" s="145" t="str">
        <f>IFERROR(TRUNC(VLOOKUP($E352,'Container Panel'!$B$41:$Z$100,$D352,0)/(VLOOKUP(FV$276,UI!$A$12:$O$51,VLOOKUP(FV$277,$B$276:$C$278,2,0),0)/1000)),"")</f>
        <v/>
      </c>
      <c r="FW352" s="145" t="str">
        <f>IFERROR(TRUNC(VLOOKUP($E352,'Container Panel'!$B$41:$Z$100,$D352,0)/(VLOOKUP(FW$276,UI!$A$12:$O$51,VLOOKUP(FW$277,$B$276:$C$278,2,0),0)/1000)),"")</f>
        <v/>
      </c>
      <c r="FX352" s="145" t="str">
        <f>IFERROR(TRUNC(VLOOKUP($E352,'Container Panel'!$B$41:$Z$100,$D352,0)/(VLOOKUP(FX$276,UI!$A$12:$O$51,VLOOKUP(FX$277,$B$276:$C$278,2,0),0)/1000)),"")</f>
        <v/>
      </c>
      <c r="FY352" s="145" t="str">
        <f>IFERROR(TRUNC(VLOOKUP($E352,'Container Panel'!$B$41:$Z$100,$D352,0)/(VLOOKUP(FY$276,UI!$A$12:$O$51,VLOOKUP(FY$277,$B$276:$C$278,2,0),0)/1000)),"")</f>
        <v/>
      </c>
      <c r="FZ352" s="145" t="str">
        <f>IFERROR(TRUNC(VLOOKUP($E352,'Container Panel'!$B$41:$Z$100,$D352,0)/(VLOOKUP(FZ$276,UI!$A$12:$O$51,VLOOKUP(FZ$277,$B$276:$C$278,2,0),0)/1000)),"")</f>
        <v/>
      </c>
      <c r="GA352" s="145" t="str">
        <f>IFERROR(TRUNC(VLOOKUP($E352,'Container Panel'!$B$41:$Z$100,$D352,0)/(VLOOKUP(GA$276,UI!$A$12:$O$51,VLOOKUP(GA$277,$B$276:$C$278,2,0),0)/1000)),"")</f>
        <v/>
      </c>
      <c r="GB352" s="145" t="str">
        <f>IFERROR(TRUNC(VLOOKUP($E352,'Container Panel'!$B$41:$Z$100,$D352,0)/(VLOOKUP(GB$276,UI!$A$12:$O$51,VLOOKUP(GB$277,$B$276:$C$278,2,0),0)/1000)),"")</f>
        <v/>
      </c>
      <c r="GC352" s="145" t="str">
        <f>IFERROR(TRUNC(VLOOKUP($E352,'Container Panel'!$B$41:$Z$100,$D352,0)/(VLOOKUP(GC$276,UI!$A$12:$O$51,VLOOKUP(GC$277,$B$276:$C$278,2,0),0)/1000)),"")</f>
        <v/>
      </c>
      <c r="GD352" s="145" t="str">
        <f>IFERROR(TRUNC(VLOOKUP($E352,'Container Panel'!$B$41:$Z$100,$D352,0)/(VLOOKUP(GD$276,UI!$A$12:$O$51,VLOOKUP(GD$277,$B$276:$C$278,2,0),0)/1000)),"")</f>
        <v/>
      </c>
      <c r="GE352" s="145" t="str">
        <f>IFERROR(TRUNC(VLOOKUP($E352,'Container Panel'!$B$41:$Z$100,$D352,0)/(VLOOKUP(GE$276,UI!$A$12:$O$51,VLOOKUP(GE$277,$B$276:$C$278,2,0),0)/1000)),"")</f>
        <v/>
      </c>
      <c r="GF352" s="145" t="str">
        <f>IFERROR(TRUNC(VLOOKUP($E352,'Container Panel'!$B$41:$Z$100,$D352,0)/(VLOOKUP(GF$276,UI!$A$12:$O$51,VLOOKUP(GF$277,$B$276:$C$278,2,0),0)/1000)),"")</f>
        <v/>
      </c>
      <c r="GG352" s="145" t="str">
        <f>IFERROR(TRUNC(VLOOKUP($E352,'Container Panel'!$B$41:$Z$100,$D352,0)/(VLOOKUP(GG$276,UI!$A$12:$O$51,VLOOKUP(GG$277,$B$276:$C$278,2,0),0)/1000)),"")</f>
        <v/>
      </c>
      <c r="GH352" s="145" t="str">
        <f>IFERROR(TRUNC(VLOOKUP($E352,'Container Panel'!$B$41:$Z$100,$D352,0)/(VLOOKUP(GH$276,UI!$A$12:$O$51,VLOOKUP(GH$277,$B$276:$C$278,2,0),0)/1000)),"")</f>
        <v/>
      </c>
      <c r="GI352" s="145" t="str">
        <f>IFERROR(TRUNC(VLOOKUP($E352,'Container Panel'!$B$41:$Z$100,$D352,0)/(VLOOKUP(GI$276,UI!$A$12:$O$51,VLOOKUP(GI$277,$B$276:$C$278,2,0),0)/1000)),"")</f>
        <v/>
      </c>
      <c r="GJ352" s="145" t="str">
        <f>IFERROR(TRUNC(VLOOKUP($E352,'Container Panel'!$B$41:$Z$100,$D352,0)/(VLOOKUP(GJ$276,UI!$A$12:$O$51,VLOOKUP(GJ$277,$B$276:$C$278,2,0),0)/1000)),"")</f>
        <v/>
      </c>
      <c r="GK352" s="145" t="str">
        <f>IFERROR(TRUNC(VLOOKUP($E352,'Container Panel'!$B$41:$Z$100,$D352,0)/(VLOOKUP(GK$276,UI!$A$12:$O$51,VLOOKUP(GK$277,$B$276:$C$278,2,0),0)/1000)),"")</f>
        <v/>
      </c>
      <c r="GL352" s="145" t="str">
        <f>IFERROR(TRUNC(VLOOKUP($E352,'Container Panel'!$B$41:$Z$100,$D352,0)/(VLOOKUP(GL$276,UI!$A$12:$O$51,VLOOKUP(GL$277,$B$276:$C$278,2,0),0)/1000)),"")</f>
        <v/>
      </c>
      <c r="GM352" s="145" t="str">
        <f>IFERROR(TRUNC(VLOOKUP($E352,'Container Panel'!$B$41:$Z$100,$D352,0)/(VLOOKUP(GM$276,UI!$A$12:$O$51,VLOOKUP(GM$277,$B$276:$C$278,2,0),0)/1000)),"")</f>
        <v/>
      </c>
      <c r="GN352" s="145" t="str">
        <f>IFERROR(TRUNC(VLOOKUP($E352,'Container Panel'!$B$41:$Z$100,$D352,0)/(VLOOKUP(GN$276,UI!$A$12:$O$51,VLOOKUP(GN$277,$B$276:$C$278,2,0),0)/1000)),"")</f>
        <v/>
      </c>
      <c r="GO352" s="145" t="str">
        <f>IFERROR(TRUNC(VLOOKUP($E352,'Container Panel'!$B$41:$Z$100,$D352,0)/(VLOOKUP(GO$276,UI!$A$12:$O$51,VLOOKUP(GO$277,$B$276:$C$278,2,0),0)/1000)),"")</f>
        <v/>
      </c>
      <c r="GP352" s="145" t="str">
        <f>IFERROR(TRUNC(VLOOKUP($E352,'Container Panel'!$B$41:$Z$100,$D352,0)/(VLOOKUP(GP$276,UI!$A$12:$O$51,VLOOKUP(GP$277,$B$276:$C$278,2,0),0)/1000)),"")</f>
        <v/>
      </c>
      <c r="GQ352" s="145" t="str">
        <f>IFERROR(TRUNC(VLOOKUP($E352,'Container Panel'!$B$41:$Z$100,$D352,0)/(VLOOKUP(GQ$276,UI!$A$12:$O$51,VLOOKUP(GQ$277,$B$276:$C$278,2,0),0)/1000)),"")</f>
        <v/>
      </c>
      <c r="GR352" s="145" t="str">
        <f>IFERROR(TRUNC(VLOOKUP($E352,'Container Panel'!$B$41:$Z$100,$D352,0)/(VLOOKUP(GR$276,UI!$A$12:$O$51,VLOOKUP(GR$277,$B$276:$C$278,2,0),0)/1000)),"")</f>
        <v/>
      </c>
      <c r="GS352" s="145" t="str">
        <f>IFERROR(TRUNC(VLOOKUP($E352,'Container Panel'!$B$41:$Z$100,$D352,0)/(VLOOKUP(GS$276,UI!$A$12:$O$51,VLOOKUP(GS$277,$B$276:$C$278,2,0),0)/1000)),"")</f>
        <v/>
      </c>
      <c r="GT352" s="145" t="str">
        <f>IFERROR(TRUNC(VLOOKUP($E352,'Container Panel'!$B$41:$Z$100,$D352,0)/(VLOOKUP(GT$276,UI!$A$12:$O$51,VLOOKUP(GT$277,$B$276:$C$278,2,0),0)/1000)),"")</f>
        <v/>
      </c>
      <c r="GU352" s="145" t="str">
        <f>IFERROR(TRUNC(VLOOKUP($E352,'Container Panel'!$B$41:$Z$100,$D352,0)/(VLOOKUP(GU$276,UI!$A$12:$O$51,VLOOKUP(GU$277,$B$276:$C$278,2,0),0)/1000)),"")</f>
        <v/>
      </c>
      <c r="GV352" s="145" t="str">
        <f>IFERROR(TRUNC(VLOOKUP($E352,'Container Panel'!$B$41:$Z$100,$D352,0)/(VLOOKUP(GV$276,UI!$A$12:$O$51,VLOOKUP(GV$277,$B$276:$C$278,2,0),0)/1000)),"")</f>
        <v/>
      </c>
      <c r="GW352" s="145" t="str">
        <f>IFERROR(TRUNC(VLOOKUP($E352,'Container Panel'!$B$41:$Z$100,$D352,0)/(VLOOKUP(GW$276,UI!$A$12:$O$51,VLOOKUP(GW$277,$B$276:$C$278,2,0),0)/1000)),"")</f>
        <v/>
      </c>
      <c r="GX352" s="145" t="str">
        <f>IFERROR(TRUNC(VLOOKUP($E352,'Container Panel'!$B$41:$Z$100,$D352,0)/(VLOOKUP(GX$276,UI!$A$12:$O$51,VLOOKUP(GX$277,$B$276:$C$278,2,0),0)/1000)),"")</f>
        <v/>
      </c>
      <c r="GY352" s="145" t="str">
        <f>IFERROR(TRUNC(VLOOKUP($E352,'Container Panel'!$B$41:$Z$100,$D352,0)/(VLOOKUP(GY$276,UI!$A$12:$O$51,VLOOKUP(GY$277,$B$276:$C$278,2,0),0)/1000)),"")</f>
        <v/>
      </c>
      <c r="GZ352" s="145" t="str">
        <f>IFERROR(TRUNC(VLOOKUP($E352,'Container Panel'!$B$41:$Z$100,$D352,0)/(VLOOKUP(GZ$276,UI!$A$12:$O$51,VLOOKUP(GZ$277,$B$276:$C$278,2,0),0)/1000)),"")</f>
        <v/>
      </c>
      <c r="HA352" s="145" t="str">
        <f>IFERROR(TRUNC(VLOOKUP($E352,'Container Panel'!$B$41:$Z$100,$D352,0)/(VLOOKUP(HA$276,UI!$A$12:$O$51,VLOOKUP(HA$277,$B$276:$C$278,2,0),0)/1000)),"")</f>
        <v/>
      </c>
      <c r="HB352" s="145" t="str">
        <f>IFERROR(TRUNC(VLOOKUP($E352,'Container Panel'!$B$41:$Z$100,$D352,0)/(VLOOKUP(HB$276,UI!$A$12:$O$51,VLOOKUP(HB$277,$B$276:$C$278,2,0),0)/1000)),"")</f>
        <v/>
      </c>
      <c r="HC352" s="145" t="str">
        <f>IFERROR(TRUNC(VLOOKUP($E352,'Container Panel'!$B$41:$Z$100,$D352,0)/(VLOOKUP(HC$276,UI!$A$12:$O$51,VLOOKUP(HC$277,$B$276:$C$278,2,0),0)/1000)),"")</f>
        <v/>
      </c>
      <c r="HD352" s="145" t="str">
        <f>IFERROR(TRUNC(VLOOKUP($E352,'Container Panel'!$B$41:$Z$100,$D352,0)/(VLOOKUP(HD$276,UI!$A$12:$O$51,VLOOKUP(HD$277,$B$276:$C$278,2,0),0)/1000)),"")</f>
        <v/>
      </c>
      <c r="HE352" s="145" t="str">
        <f>IFERROR(TRUNC(VLOOKUP($E352,'Container Panel'!$B$41:$Z$100,$D352,0)/(VLOOKUP(HE$276,UI!$A$12:$O$51,VLOOKUP(HE$277,$B$276:$C$278,2,0),0)/1000)),"")</f>
        <v/>
      </c>
      <c r="HF352" s="145" t="str">
        <f>IFERROR(TRUNC(VLOOKUP($E352,'Container Panel'!$B$41:$Z$100,$D352,0)/(VLOOKUP(HF$276,UI!$A$12:$O$51,VLOOKUP(HF$277,$B$276:$C$278,2,0),0)/1000)),"")</f>
        <v/>
      </c>
      <c r="HG352" s="145" t="str">
        <f>IFERROR(TRUNC(VLOOKUP($E352,'Container Panel'!$B$41:$Z$100,$D352,0)/(VLOOKUP(HG$276,UI!$A$12:$O$51,VLOOKUP(HG$277,$B$276:$C$278,2,0),0)/1000)),"")</f>
        <v/>
      </c>
      <c r="HH352" s="145" t="str">
        <f>IFERROR(TRUNC(VLOOKUP($E352,'Container Panel'!$B$41:$Z$100,$D352,0)/(VLOOKUP(HH$276,UI!$A$12:$O$51,VLOOKUP(HH$277,$B$276:$C$278,2,0),0)/1000)),"")</f>
        <v/>
      </c>
      <c r="HI352" s="145" t="str">
        <f>IFERROR(TRUNC(VLOOKUP($E352,'Container Panel'!$B$41:$Z$100,$D352,0)/(VLOOKUP(HI$276,UI!$A$12:$O$51,VLOOKUP(HI$277,$B$276:$C$278,2,0),0)/1000)),"")</f>
        <v/>
      </c>
      <c r="HJ352" s="145" t="str">
        <f>IFERROR(TRUNC(VLOOKUP($E352,'Container Panel'!$B$41:$Z$100,$D352,0)/(VLOOKUP(HJ$276,UI!$A$12:$O$51,VLOOKUP(HJ$277,$B$276:$C$278,2,0),0)/1000)),"")</f>
        <v/>
      </c>
      <c r="HK352" s="145" t="str">
        <f>IFERROR(TRUNC(VLOOKUP($E352,'Container Panel'!$B$41:$Z$100,$D352,0)/(VLOOKUP(HK$276,UI!$A$12:$O$51,VLOOKUP(HK$277,$B$276:$C$278,2,0),0)/1000)),"")</f>
        <v/>
      </c>
      <c r="HL352" s="145" t="str">
        <f>IFERROR(TRUNC(VLOOKUP($E352,'Container Panel'!$B$41:$Z$100,$D352,0)/(VLOOKUP(HL$276,UI!$A$12:$O$51,VLOOKUP(HL$277,$B$276:$C$278,2,0),0)/1000)),"")</f>
        <v/>
      </c>
      <c r="HM352" s="145" t="str">
        <f>IFERROR(TRUNC(VLOOKUP($E352,'Container Panel'!$B$41:$Z$100,$D352,0)/(VLOOKUP(HM$276,UI!$A$12:$O$51,VLOOKUP(HM$277,$B$276:$C$278,2,0),0)/1000)),"")</f>
        <v/>
      </c>
      <c r="HN352" s="145" t="str">
        <f>IFERROR(TRUNC(VLOOKUP($E352,'Container Panel'!$B$41:$Z$100,$D352,0)/(VLOOKUP(HN$276,UI!$A$12:$O$51,VLOOKUP(HN$277,$B$276:$C$278,2,0),0)/1000)),"")</f>
        <v/>
      </c>
      <c r="HO352" s="145" t="str">
        <f>IFERROR(TRUNC(VLOOKUP($E352,'Container Panel'!$B$41:$Z$100,$D352,0)/(VLOOKUP(HO$276,UI!$A$12:$O$51,VLOOKUP(HO$277,$B$276:$C$278,2,0),0)/1000)),"")</f>
        <v/>
      </c>
      <c r="HP352" s="145" t="str">
        <f>IFERROR(TRUNC(VLOOKUP($E352,'Container Panel'!$B$41:$Z$100,$D352,0)/(VLOOKUP(HP$276,UI!$A$12:$O$51,VLOOKUP(HP$277,$B$276:$C$278,2,0),0)/1000)),"")</f>
        <v/>
      </c>
      <c r="HQ352" s="145" t="str">
        <f>IFERROR(TRUNC(VLOOKUP($E352,'Container Panel'!$B$41:$Z$100,$D352,0)/(VLOOKUP(HQ$276,UI!$A$12:$O$51,VLOOKUP(HQ$277,$B$276:$C$278,2,0),0)/1000)),"")</f>
        <v/>
      </c>
      <c r="HR352" s="145" t="str">
        <f>IFERROR(TRUNC(VLOOKUP($E352,'Container Panel'!$B$41:$Z$100,$D352,0)/(VLOOKUP(HR$276,UI!$A$12:$O$51,VLOOKUP(HR$277,$B$276:$C$278,2,0),0)/1000)),"")</f>
        <v/>
      </c>
      <c r="HS352" s="145" t="str">
        <f>IFERROR(TRUNC(VLOOKUP($E352,'Container Panel'!$B$41:$Z$100,$D352,0)/(VLOOKUP(HS$276,UI!$A$12:$O$51,VLOOKUP(HS$277,$B$276:$C$278,2,0),0)/1000)),"")</f>
        <v/>
      </c>
      <c r="HT352" s="145" t="str">
        <f>IFERROR(TRUNC(VLOOKUP($E352,'Container Panel'!$B$41:$Z$100,$D352,0)/(VLOOKUP(HT$276,UI!$A$12:$O$51,VLOOKUP(HT$277,$B$276:$C$278,2,0),0)/1000)),"")</f>
        <v/>
      </c>
      <c r="HU352" s="145" t="str">
        <f>IFERROR(TRUNC(VLOOKUP($E352,'Container Panel'!$B$41:$Z$100,$D352,0)/(VLOOKUP(HU$276,UI!$A$12:$O$51,VLOOKUP(HU$277,$B$276:$C$278,2,0),0)/1000)),"")</f>
        <v/>
      </c>
      <c r="HV352" s="145" t="str">
        <f>IFERROR(TRUNC(VLOOKUP($E352,'Container Panel'!$B$41:$Z$100,$D352,0)/(VLOOKUP(HV$276,UI!$A$12:$O$51,VLOOKUP(HV$277,$B$276:$C$278,2,0),0)/1000)),"")</f>
        <v/>
      </c>
      <c r="HW352" s="145" t="str">
        <f>IFERROR(TRUNC(VLOOKUP($E352,'Container Panel'!$B$41:$Z$100,$D352,0)/(VLOOKUP(HW$276,UI!$A$12:$O$51,VLOOKUP(HW$277,$B$276:$C$278,2,0),0)/1000)),"")</f>
        <v/>
      </c>
      <c r="HX352" s="145" t="str">
        <f>IFERROR(TRUNC(VLOOKUP($E352,'Container Panel'!$B$41:$Z$100,$D352,0)/(VLOOKUP(HX$276,UI!$A$12:$O$51,VLOOKUP(HX$277,$B$276:$C$278,2,0),0)/1000)),"")</f>
        <v/>
      </c>
      <c r="HY352" s="145" t="str">
        <f>IFERROR(TRUNC(VLOOKUP($E352,'Container Panel'!$B$41:$Z$100,$D352,0)/(VLOOKUP(HY$276,UI!$A$12:$O$51,VLOOKUP(HY$277,$B$276:$C$278,2,0),0)/1000)),"")</f>
        <v/>
      </c>
      <c r="HZ352" s="145" t="str">
        <f>IFERROR(TRUNC(VLOOKUP($E352,'Container Panel'!$B$41:$Z$100,$D352,0)/(VLOOKUP(HZ$276,UI!$A$12:$O$51,VLOOKUP(HZ$277,$B$276:$C$278,2,0),0)/1000)),"")</f>
        <v/>
      </c>
      <c r="IA352" s="145" t="str">
        <f>IFERROR(TRUNC(VLOOKUP($E352,'Container Panel'!$B$41:$Z$100,$D352,0)/(VLOOKUP(IA$276,UI!$A$12:$O$51,VLOOKUP(IA$277,$B$276:$C$278,2,0),0)/1000)),"")</f>
        <v/>
      </c>
      <c r="IB352" s="145" t="str">
        <f>IFERROR(TRUNC(VLOOKUP($E352,'Container Panel'!$B$41:$Z$100,$D352,0)/(VLOOKUP(IB$276,UI!$A$12:$O$51,VLOOKUP(IB$277,$B$276:$C$278,2,0),0)/1000)),"")</f>
        <v/>
      </c>
      <c r="IC352" s="145" t="str">
        <f>IFERROR(TRUNC(VLOOKUP($E352,'Container Panel'!$B$41:$Z$100,$D352,0)/(VLOOKUP(IC$276,UI!$A$12:$O$51,VLOOKUP(IC$277,$B$276:$C$278,2,0),0)/1000)),"")</f>
        <v/>
      </c>
      <c r="ID352" s="145" t="str">
        <f>IFERROR(TRUNC(VLOOKUP($E352,'Container Panel'!$B$41:$Z$100,$D352,0)/(VLOOKUP(ID$276,UI!$A$12:$O$51,VLOOKUP(ID$277,$B$276:$C$278,2,0),0)/1000)),"")</f>
        <v/>
      </c>
      <c r="IE352" s="145" t="str">
        <f>IFERROR(TRUNC(VLOOKUP($E352,'Container Panel'!$B$41:$Z$100,$D352,0)/(VLOOKUP(IE$276,UI!$A$12:$O$51,VLOOKUP(IE$277,$B$276:$C$278,2,0),0)/1000)),"")</f>
        <v/>
      </c>
      <c r="IF352" s="145" t="str">
        <f>IFERROR(TRUNC(VLOOKUP($E352,'Container Panel'!$B$41:$Z$100,$D352,0)/(VLOOKUP(IF$276,UI!$A$12:$O$51,VLOOKUP(IF$277,$B$276:$C$278,2,0),0)/1000)),"")</f>
        <v/>
      </c>
      <c r="IG352" s="145" t="str">
        <f>IFERROR(TRUNC(VLOOKUP($E352,'Container Panel'!$B$41:$Z$100,$D352,0)/(VLOOKUP(IG$276,UI!$A$12:$O$51,VLOOKUP(IG$277,$B$276:$C$278,2,0),0)/1000)),"")</f>
        <v/>
      </c>
      <c r="IH352" s="145" t="str">
        <f>IFERROR(TRUNC(VLOOKUP($E352,'Container Panel'!$B$41:$Z$100,$D352,0)/(VLOOKUP(IH$276,UI!$A$12:$O$51,VLOOKUP(IH$277,$B$276:$C$278,2,0),0)/1000)),"")</f>
        <v/>
      </c>
      <c r="II352" s="145" t="str">
        <f>IFERROR(TRUNC(VLOOKUP($E352,'Container Panel'!$B$41:$Z$100,$D352,0)/(VLOOKUP(II$276,UI!$A$12:$O$51,VLOOKUP(II$277,$B$276:$C$278,2,0),0)/1000)),"")</f>
        <v/>
      </c>
      <c r="IJ352" s="145" t="str">
        <f>IFERROR(TRUNC(VLOOKUP($E352,'Container Panel'!$B$41:$Z$100,$D352,0)/(VLOOKUP(IJ$276,UI!$A$12:$O$51,VLOOKUP(IJ$277,$B$276:$C$278,2,0),0)/1000)),"")</f>
        <v/>
      </c>
      <c r="IK352" s="145" t="str">
        <f>IFERROR(TRUNC(VLOOKUP($E352,'Container Panel'!$B$41:$Z$100,$D352,0)/(VLOOKUP(IK$276,UI!$A$12:$O$51,VLOOKUP(IK$277,$B$276:$C$278,2,0),0)/1000)),"")</f>
        <v/>
      </c>
      <c r="IL352" s="145" t="str">
        <f>IFERROR(TRUNC(VLOOKUP($E352,'Container Panel'!$B$41:$Z$100,$D352,0)/(VLOOKUP(IL$276,UI!$A$12:$O$51,VLOOKUP(IL$277,$B$276:$C$278,2,0),0)/1000)),"")</f>
        <v/>
      </c>
    </row>
    <row r="353" spans="2:246">
      <c r="B353" s="74">
        <v>73</v>
      </c>
      <c r="C353" s="74">
        <f t="shared" si="195"/>
        <v>25</v>
      </c>
      <c r="D353" s="163">
        <f>MOD(B353,3)+'Container Panel'!$Q$38</f>
        <v>17</v>
      </c>
      <c r="E353" s="143">
        <f t="shared" si="194"/>
        <v>0</v>
      </c>
      <c r="F353" s="144" t="s">
        <v>76</v>
      </c>
      <c r="G353" s="145" t="str">
        <f>IFERROR(TRUNC(VLOOKUP($E353,'Container Panel'!$B$41:$Z$100,$D353,0)/(VLOOKUP(G$276,UI!$A$12:$O$51,VLOOKUP(G$278,$B$276:$C$278,2,0),0)/1000)),"")</f>
        <v/>
      </c>
      <c r="H353" s="145" t="str">
        <f>IFERROR(TRUNC(VLOOKUP($E353,'Container Panel'!$B$41:$Z$100,$D353,0)/(VLOOKUP(H$276,UI!$A$12:$O$51,VLOOKUP(H$278,$B$276:$C$278,2,0),0)/1000)),"")</f>
        <v/>
      </c>
      <c r="I353" s="145" t="str">
        <f>IFERROR(TRUNC(VLOOKUP($E353,'Container Panel'!$B$41:$Z$100,$D353,0)/(VLOOKUP(I$276,UI!$A$12:$O$51,VLOOKUP(I$278,$B$276:$C$278,2,0),0)/1000)),"")</f>
        <v/>
      </c>
      <c r="J353" s="145" t="str">
        <f>IFERROR(TRUNC(VLOOKUP($E353,'Container Panel'!$B$41:$Z$100,$D353,0)/(VLOOKUP(J$276,UI!$A$12:$O$51,VLOOKUP(J$278,$B$276:$C$278,2,0),0)/1000)),"")</f>
        <v/>
      </c>
      <c r="K353" s="145" t="str">
        <f>IFERROR(TRUNC(VLOOKUP($E353,'Container Panel'!$B$41:$Z$100,$D353,0)/(VLOOKUP(K$276,UI!$A$12:$O$51,VLOOKUP(K$278,$B$276:$C$278,2,0),0)/1000)),"")</f>
        <v/>
      </c>
      <c r="L353" s="145" t="str">
        <f>IFERROR(TRUNC(VLOOKUP($E353,'Container Panel'!$B$41:$Z$100,$D353,0)/(VLOOKUP(L$276,UI!$A$12:$O$51,VLOOKUP(L$278,$B$276:$C$278,2,0),0)/1000)),"")</f>
        <v/>
      </c>
      <c r="M353" s="145" t="str">
        <f>IFERROR(TRUNC(VLOOKUP($E353,'Container Panel'!$B$41:$Z$100,$D353,0)/(VLOOKUP(M$276,UI!$A$12:$O$51,VLOOKUP(M$278,$B$276:$C$278,2,0),0)/1000)),"")</f>
        <v/>
      </c>
      <c r="N353" s="145" t="str">
        <f>IFERROR(TRUNC(VLOOKUP($E353,'Container Panel'!$B$41:$Z$100,$D353,0)/(VLOOKUP(N$276,UI!$A$12:$O$51,VLOOKUP(N$278,$B$276:$C$278,2,0),0)/1000)),"")</f>
        <v/>
      </c>
      <c r="O353" s="145" t="str">
        <f>IFERROR(TRUNC(VLOOKUP($E353,'Container Panel'!$B$41:$Z$100,$D353,0)/(VLOOKUP(O$276,UI!$A$12:$O$51,VLOOKUP(O$278,$B$276:$C$278,2,0),0)/1000)),"")</f>
        <v/>
      </c>
      <c r="P353" s="145" t="str">
        <f>IFERROR(TRUNC(VLOOKUP($E353,'Container Panel'!$B$41:$Z$100,$D353,0)/(VLOOKUP(P$276,UI!$A$12:$O$51,VLOOKUP(P$278,$B$276:$C$278,2,0),0)/1000)),"")</f>
        <v/>
      </c>
      <c r="Q353" s="145" t="str">
        <f>IFERROR(TRUNC(VLOOKUP($E353,'Container Panel'!$B$41:$Z$100,$D353,0)/(VLOOKUP(Q$276,UI!$A$12:$O$51,VLOOKUP(Q$278,$B$276:$C$278,2,0),0)/1000)),"")</f>
        <v/>
      </c>
      <c r="R353" s="145" t="str">
        <f>IFERROR(TRUNC(VLOOKUP($E353,'Container Panel'!$B$41:$Z$100,$D353,0)/(VLOOKUP(R$276,UI!$A$12:$O$51,VLOOKUP(R$278,$B$276:$C$278,2,0),0)/1000)),"")</f>
        <v/>
      </c>
      <c r="S353" s="145" t="str">
        <f>IFERROR(TRUNC(VLOOKUP($E353,'Container Panel'!$B$41:$Z$100,$D353,0)/(VLOOKUP(S$276,UI!$A$12:$O$51,VLOOKUP(S$278,$B$276:$C$278,2,0),0)/1000)),"")</f>
        <v/>
      </c>
      <c r="T353" s="145" t="str">
        <f>IFERROR(TRUNC(VLOOKUP($E353,'Container Panel'!$B$41:$Z$100,$D353,0)/(VLOOKUP(T$276,UI!$A$12:$O$51,VLOOKUP(T$278,$B$276:$C$278,2,0),0)/1000)),"")</f>
        <v/>
      </c>
      <c r="U353" s="145" t="str">
        <f>IFERROR(TRUNC(VLOOKUP($E353,'Container Panel'!$B$41:$Z$100,$D353,0)/(VLOOKUP(U$276,UI!$A$12:$O$51,VLOOKUP(U$278,$B$276:$C$278,2,0),0)/1000)),"")</f>
        <v/>
      </c>
      <c r="V353" s="145" t="str">
        <f>IFERROR(TRUNC(VLOOKUP($E353,'Container Panel'!$B$41:$Z$100,$D353,0)/(VLOOKUP(V$276,UI!$A$12:$O$51,VLOOKUP(V$278,$B$276:$C$278,2,0),0)/1000)),"")</f>
        <v/>
      </c>
      <c r="W353" s="145" t="str">
        <f>IFERROR(TRUNC(VLOOKUP($E353,'Container Panel'!$B$41:$Z$100,$D353,0)/(VLOOKUP(W$276,UI!$A$12:$O$51,VLOOKUP(W$278,$B$276:$C$278,2,0),0)/1000)),"")</f>
        <v/>
      </c>
      <c r="X353" s="145" t="str">
        <f>IFERROR(TRUNC(VLOOKUP($E353,'Container Panel'!$B$41:$Z$100,$D353,0)/(VLOOKUP(X$276,UI!$A$12:$O$51,VLOOKUP(X$278,$B$276:$C$278,2,0),0)/1000)),"")</f>
        <v/>
      </c>
      <c r="Y353" s="145" t="str">
        <f>IFERROR(TRUNC(VLOOKUP($E353,'Container Panel'!$B$41:$Z$100,$D353,0)/(VLOOKUP(Y$276,UI!$A$12:$O$51,VLOOKUP(Y$278,$B$276:$C$278,2,0),0)/1000)),"")</f>
        <v/>
      </c>
      <c r="Z353" s="145" t="str">
        <f>IFERROR(TRUNC(VLOOKUP($E353,'Container Panel'!$B$41:$Z$100,$D353,0)/(VLOOKUP(Z$276,UI!$A$12:$O$51,VLOOKUP(Z$278,$B$276:$C$278,2,0),0)/1000)),"")</f>
        <v/>
      </c>
      <c r="AA353" s="145" t="str">
        <f>IFERROR(TRUNC(VLOOKUP($E353,'Container Panel'!$B$41:$Z$100,$D353,0)/(VLOOKUP(AA$276,UI!$A$12:$O$51,VLOOKUP(AA$278,$B$276:$C$278,2,0),0)/1000)),"")</f>
        <v/>
      </c>
      <c r="AB353" s="145" t="str">
        <f>IFERROR(TRUNC(VLOOKUP($E353,'Container Panel'!$B$41:$Z$100,$D353,0)/(VLOOKUP(AB$276,UI!$A$12:$O$51,VLOOKUP(AB$278,$B$276:$C$278,2,0),0)/1000)),"")</f>
        <v/>
      </c>
      <c r="AC353" s="145" t="str">
        <f>IFERROR(TRUNC(VLOOKUP($E353,'Container Panel'!$B$41:$Z$100,$D353,0)/(VLOOKUP(AC$276,UI!$A$12:$O$51,VLOOKUP(AC$278,$B$276:$C$278,2,0),0)/1000)),"")</f>
        <v/>
      </c>
      <c r="AD353" s="145" t="str">
        <f>IFERROR(TRUNC(VLOOKUP($E353,'Container Panel'!$B$41:$Z$100,$D353,0)/(VLOOKUP(AD$276,UI!$A$12:$O$51,VLOOKUP(AD$278,$B$276:$C$278,2,0),0)/1000)),"")</f>
        <v/>
      </c>
      <c r="AE353" s="145" t="str">
        <f>IFERROR(TRUNC(VLOOKUP($E353,'Container Panel'!$B$41:$Z$100,$D353,0)/(VLOOKUP(AE$276,UI!$A$12:$O$51,VLOOKUP(AE$278,$B$276:$C$278,2,0),0)/1000)),"")</f>
        <v/>
      </c>
      <c r="AF353" s="145" t="str">
        <f>IFERROR(TRUNC(VLOOKUP($E353,'Container Panel'!$B$41:$Z$100,$D353,0)/(VLOOKUP(AF$276,UI!$A$12:$O$51,VLOOKUP(AF$278,$B$276:$C$278,2,0),0)/1000)),"")</f>
        <v/>
      </c>
      <c r="AG353" s="145" t="str">
        <f>IFERROR(TRUNC(VLOOKUP($E353,'Container Panel'!$B$41:$Z$100,$D353,0)/(VLOOKUP(AG$276,UI!$A$12:$O$51,VLOOKUP(AG$278,$B$276:$C$278,2,0),0)/1000)),"")</f>
        <v/>
      </c>
      <c r="AH353" s="145" t="str">
        <f>IFERROR(TRUNC(VLOOKUP($E353,'Container Panel'!$B$41:$Z$100,$D353,0)/(VLOOKUP(AH$276,UI!$A$12:$O$51,VLOOKUP(AH$278,$B$276:$C$278,2,0),0)/1000)),"")</f>
        <v/>
      </c>
      <c r="AI353" s="145" t="str">
        <f>IFERROR(TRUNC(VLOOKUP($E353,'Container Panel'!$B$41:$Z$100,$D353,0)/(VLOOKUP(AI$276,UI!$A$12:$O$51,VLOOKUP(AI$278,$B$276:$C$278,2,0),0)/1000)),"")</f>
        <v/>
      </c>
      <c r="AJ353" s="145" t="str">
        <f>IFERROR(TRUNC(VLOOKUP($E353,'Container Panel'!$B$41:$Z$100,$D353,0)/(VLOOKUP(AJ$276,UI!$A$12:$O$51,VLOOKUP(AJ$278,$B$276:$C$278,2,0),0)/1000)),"")</f>
        <v/>
      </c>
      <c r="AK353" s="145" t="str">
        <f>IFERROR(TRUNC(VLOOKUP($E353,'Container Panel'!$B$41:$Z$100,$D353,0)/(VLOOKUP(AK$276,UI!$A$12:$O$51,VLOOKUP(AK$278,$B$276:$C$278,2,0),0)/1000)),"")</f>
        <v/>
      </c>
      <c r="AL353" s="145" t="str">
        <f>IFERROR(TRUNC(VLOOKUP($E353,'Container Panel'!$B$41:$Z$100,$D353,0)/(VLOOKUP(AL$276,UI!$A$12:$O$51,VLOOKUP(AL$278,$B$276:$C$278,2,0),0)/1000)),"")</f>
        <v/>
      </c>
      <c r="AM353" s="145" t="str">
        <f>IFERROR(TRUNC(VLOOKUP($E353,'Container Panel'!$B$41:$Z$100,$D353,0)/(VLOOKUP(AM$276,UI!$A$12:$O$51,VLOOKUP(AM$278,$B$276:$C$278,2,0),0)/1000)),"")</f>
        <v/>
      </c>
      <c r="AN353" s="145" t="str">
        <f>IFERROR(TRUNC(VLOOKUP($E353,'Container Panel'!$B$41:$Z$100,$D353,0)/(VLOOKUP(AN$276,UI!$A$12:$O$51,VLOOKUP(AN$278,$B$276:$C$278,2,0),0)/1000)),"")</f>
        <v/>
      </c>
      <c r="AO353" s="145" t="str">
        <f>IFERROR(TRUNC(VLOOKUP($E353,'Container Panel'!$B$41:$Z$100,$D353,0)/(VLOOKUP(AO$276,UI!$A$12:$O$51,VLOOKUP(AO$278,$B$276:$C$278,2,0),0)/1000)),"")</f>
        <v/>
      </c>
      <c r="AP353" s="145" t="str">
        <f>IFERROR(TRUNC(VLOOKUP($E353,'Container Panel'!$B$41:$Z$100,$D353,0)/(VLOOKUP(AP$276,UI!$A$12:$O$51,VLOOKUP(AP$278,$B$276:$C$278,2,0),0)/1000)),"")</f>
        <v/>
      </c>
      <c r="AQ353" s="145" t="str">
        <f>IFERROR(TRUNC(VLOOKUP($E353,'Container Panel'!$B$41:$Z$100,$D353,0)/(VLOOKUP(AQ$276,UI!$A$12:$O$51,VLOOKUP(AQ$278,$B$276:$C$278,2,0),0)/1000)),"")</f>
        <v/>
      </c>
      <c r="AR353" s="145" t="str">
        <f>IFERROR(TRUNC(VLOOKUP($E353,'Container Panel'!$B$41:$Z$100,$D353,0)/(VLOOKUP(AR$276,UI!$A$12:$O$51,VLOOKUP(AR$278,$B$276:$C$278,2,0),0)/1000)),"")</f>
        <v/>
      </c>
      <c r="AS353" s="145" t="str">
        <f>IFERROR(TRUNC(VLOOKUP($E353,'Container Panel'!$B$41:$Z$100,$D353,0)/(VLOOKUP(AS$276,UI!$A$12:$O$51,VLOOKUP(AS$278,$B$276:$C$278,2,0),0)/1000)),"")</f>
        <v/>
      </c>
      <c r="AT353" s="145" t="str">
        <f>IFERROR(TRUNC(VLOOKUP($E353,'Container Panel'!$B$41:$Z$100,$D353,0)/(VLOOKUP(AT$276,UI!$A$12:$O$51,VLOOKUP(AT$278,$B$276:$C$278,2,0),0)/1000)),"")</f>
        <v/>
      </c>
      <c r="AU353" s="145" t="str">
        <f>IFERROR(TRUNC(VLOOKUP($E353,'Container Panel'!$B$41:$Z$100,$D353,0)/(VLOOKUP(AU$276,UI!$A$12:$O$51,VLOOKUP(AU$278,$B$276:$C$278,2,0),0)/1000)),"")</f>
        <v/>
      </c>
      <c r="AV353" s="145" t="str">
        <f>IFERROR(TRUNC(VLOOKUP($E353,'Container Panel'!$B$41:$Z$100,$D353,0)/(VLOOKUP(AV$276,UI!$A$12:$O$51,VLOOKUP(AV$278,$B$276:$C$278,2,0),0)/1000)),"")</f>
        <v/>
      </c>
      <c r="AW353" s="145" t="str">
        <f>IFERROR(TRUNC(VLOOKUP($E353,'Container Panel'!$B$41:$Z$100,$D353,0)/(VLOOKUP(AW$276,UI!$A$12:$O$51,VLOOKUP(AW$278,$B$276:$C$278,2,0),0)/1000)),"")</f>
        <v/>
      </c>
      <c r="AX353" s="145" t="str">
        <f>IFERROR(TRUNC(VLOOKUP($E353,'Container Panel'!$B$41:$Z$100,$D353,0)/(VLOOKUP(AX$276,UI!$A$12:$O$51,VLOOKUP(AX$278,$B$276:$C$278,2,0),0)/1000)),"")</f>
        <v/>
      </c>
      <c r="AY353" s="145" t="str">
        <f>IFERROR(TRUNC(VLOOKUP($E353,'Container Panel'!$B$41:$Z$100,$D353,0)/(VLOOKUP(AY$276,UI!$A$12:$O$51,VLOOKUP(AY$278,$B$276:$C$278,2,0),0)/1000)),"")</f>
        <v/>
      </c>
      <c r="AZ353" s="145" t="str">
        <f>IFERROR(TRUNC(VLOOKUP($E353,'Container Panel'!$B$41:$Z$100,$D353,0)/(VLOOKUP(AZ$276,UI!$A$12:$O$51,VLOOKUP(AZ$278,$B$276:$C$278,2,0),0)/1000)),"")</f>
        <v/>
      </c>
      <c r="BA353" s="145" t="str">
        <f>IFERROR(TRUNC(VLOOKUP($E353,'Container Panel'!$B$41:$Z$100,$D353,0)/(VLOOKUP(BA$276,UI!$A$12:$O$51,VLOOKUP(BA$278,$B$276:$C$278,2,0),0)/1000)),"")</f>
        <v/>
      </c>
      <c r="BB353" s="145" t="str">
        <f>IFERROR(TRUNC(VLOOKUP($E353,'Container Panel'!$B$41:$Z$100,$D353,0)/(VLOOKUP(BB$276,UI!$A$12:$O$51,VLOOKUP(BB$278,$B$276:$C$278,2,0),0)/1000)),"")</f>
        <v/>
      </c>
      <c r="BC353" s="145" t="str">
        <f>IFERROR(TRUNC(VLOOKUP($E353,'Container Panel'!$B$41:$Z$100,$D353,0)/(VLOOKUP(BC$276,UI!$A$12:$O$51,VLOOKUP(BC$278,$B$276:$C$278,2,0),0)/1000)),"")</f>
        <v/>
      </c>
      <c r="BD353" s="145" t="str">
        <f>IFERROR(TRUNC(VLOOKUP($E353,'Container Panel'!$B$41:$Z$100,$D353,0)/(VLOOKUP(BD$276,UI!$A$12:$O$51,VLOOKUP(BD$278,$B$276:$C$278,2,0),0)/1000)),"")</f>
        <v/>
      </c>
      <c r="BE353" s="145" t="str">
        <f>IFERROR(TRUNC(VLOOKUP($E353,'Container Panel'!$B$41:$Z$100,$D353,0)/(VLOOKUP(BE$276,UI!$A$12:$O$51,VLOOKUP(BE$278,$B$276:$C$278,2,0),0)/1000)),"")</f>
        <v/>
      </c>
      <c r="BF353" s="145" t="str">
        <f>IFERROR(TRUNC(VLOOKUP($E353,'Container Panel'!$B$41:$Z$100,$D353,0)/(VLOOKUP(BF$276,UI!$A$12:$O$51,VLOOKUP(BF$278,$B$276:$C$278,2,0),0)/1000)),"")</f>
        <v/>
      </c>
      <c r="BG353" s="145" t="str">
        <f>IFERROR(TRUNC(VLOOKUP($E353,'Container Panel'!$B$41:$Z$100,$D353,0)/(VLOOKUP(BG$276,UI!$A$12:$O$51,VLOOKUP(BG$278,$B$276:$C$278,2,0),0)/1000)),"")</f>
        <v/>
      </c>
      <c r="BH353" s="145" t="str">
        <f>IFERROR(TRUNC(VLOOKUP($E353,'Container Panel'!$B$41:$Z$100,$D353,0)/(VLOOKUP(BH$276,UI!$A$12:$O$51,VLOOKUP(BH$278,$B$276:$C$278,2,0),0)/1000)),"")</f>
        <v/>
      </c>
      <c r="BI353" s="145" t="str">
        <f>IFERROR(TRUNC(VLOOKUP($E353,'Container Panel'!$B$41:$Z$100,$D353,0)/(VLOOKUP(BI$276,UI!$A$12:$O$51,VLOOKUP(BI$278,$B$276:$C$278,2,0),0)/1000)),"")</f>
        <v/>
      </c>
      <c r="BJ353" s="145" t="str">
        <f>IFERROR(TRUNC(VLOOKUP($E353,'Container Panel'!$B$41:$Z$100,$D353,0)/(VLOOKUP(BJ$276,UI!$A$12:$O$51,VLOOKUP(BJ$278,$B$276:$C$278,2,0),0)/1000)),"")</f>
        <v/>
      </c>
      <c r="BK353" s="145" t="str">
        <f>IFERROR(TRUNC(VLOOKUP($E353,'Container Panel'!$B$41:$Z$100,$D353,0)/(VLOOKUP(BK$276,UI!$A$12:$O$51,VLOOKUP(BK$278,$B$276:$C$278,2,0),0)/1000)),"")</f>
        <v/>
      </c>
      <c r="BL353" s="145" t="str">
        <f>IFERROR(TRUNC(VLOOKUP($E353,'Container Panel'!$B$41:$Z$100,$D353,0)/(VLOOKUP(BL$276,UI!$A$12:$O$51,VLOOKUP(BL$278,$B$276:$C$278,2,0),0)/1000)),"")</f>
        <v/>
      </c>
      <c r="BM353" s="145" t="str">
        <f>IFERROR(TRUNC(VLOOKUP($E353,'Container Panel'!$B$41:$Z$100,$D353,0)/(VLOOKUP(BM$276,UI!$A$12:$O$51,VLOOKUP(BM$278,$B$276:$C$278,2,0),0)/1000)),"")</f>
        <v/>
      </c>
      <c r="BN353" s="145" t="str">
        <f>IFERROR(TRUNC(VLOOKUP($E353,'Container Panel'!$B$41:$Z$100,$D353,0)/(VLOOKUP(BN$276,UI!$A$12:$O$51,VLOOKUP(BN$278,$B$276:$C$278,2,0),0)/1000)),"")</f>
        <v/>
      </c>
      <c r="BO353" s="145" t="str">
        <f>IFERROR(TRUNC(VLOOKUP($E353,'Container Panel'!$B$41:$Z$100,$D353,0)/(VLOOKUP(BO$276,UI!$A$12:$O$51,VLOOKUP(BO$278,$B$276:$C$278,2,0),0)/1000)),"")</f>
        <v/>
      </c>
      <c r="BP353" s="145" t="str">
        <f>IFERROR(TRUNC(VLOOKUP($E353,'Container Panel'!$B$41:$Z$100,$D353,0)/(VLOOKUP(BP$276,UI!$A$12:$O$51,VLOOKUP(BP$278,$B$276:$C$278,2,0),0)/1000)),"")</f>
        <v/>
      </c>
      <c r="BQ353" s="145" t="str">
        <f>IFERROR(TRUNC(VLOOKUP($E353,'Container Panel'!$B$41:$Z$100,$D353,0)/(VLOOKUP(BQ$276,UI!$A$12:$O$51,VLOOKUP(BQ$278,$B$276:$C$278,2,0),0)/1000)),"")</f>
        <v/>
      </c>
      <c r="BR353" s="145" t="str">
        <f>IFERROR(TRUNC(VLOOKUP($E353,'Container Panel'!$B$41:$Z$100,$D353,0)/(VLOOKUP(BR$276,UI!$A$12:$O$51,VLOOKUP(BR$278,$B$276:$C$278,2,0),0)/1000)),"")</f>
        <v/>
      </c>
      <c r="BS353" s="145" t="str">
        <f>IFERROR(TRUNC(VLOOKUP($E353,'Container Panel'!$B$41:$Z$100,$D353,0)/(VLOOKUP(BS$276,UI!$A$12:$O$51,VLOOKUP(BS$278,$B$276:$C$278,2,0),0)/1000)),"")</f>
        <v/>
      </c>
      <c r="BT353" s="145" t="str">
        <f>IFERROR(TRUNC(VLOOKUP($E353,'Container Panel'!$B$41:$Z$100,$D353,0)/(VLOOKUP(BT$276,UI!$A$12:$O$51,VLOOKUP(BT$278,$B$276:$C$278,2,0),0)/1000)),"")</f>
        <v/>
      </c>
      <c r="BU353" s="145" t="str">
        <f>IFERROR(TRUNC(VLOOKUP($E353,'Container Panel'!$B$41:$Z$100,$D353,0)/(VLOOKUP(BU$276,UI!$A$12:$O$51,VLOOKUP(BU$278,$B$276:$C$278,2,0),0)/1000)),"")</f>
        <v/>
      </c>
      <c r="BV353" s="145" t="str">
        <f>IFERROR(TRUNC(VLOOKUP($E353,'Container Panel'!$B$41:$Z$100,$D353,0)/(VLOOKUP(BV$276,UI!$A$12:$O$51,VLOOKUP(BV$278,$B$276:$C$278,2,0),0)/1000)),"")</f>
        <v/>
      </c>
      <c r="BW353" s="145" t="str">
        <f>IFERROR(TRUNC(VLOOKUP($E353,'Container Panel'!$B$41:$Z$100,$D353,0)/(VLOOKUP(BW$276,UI!$A$12:$O$51,VLOOKUP(BW$278,$B$276:$C$278,2,0),0)/1000)),"")</f>
        <v/>
      </c>
      <c r="BX353" s="145" t="str">
        <f>IFERROR(TRUNC(VLOOKUP($E353,'Container Panel'!$B$41:$Z$100,$D353,0)/(VLOOKUP(BX$276,UI!$A$12:$O$51,VLOOKUP(BX$278,$B$276:$C$278,2,0),0)/1000)),"")</f>
        <v/>
      </c>
      <c r="BY353" s="145" t="str">
        <f>IFERROR(TRUNC(VLOOKUP($E353,'Container Panel'!$B$41:$Z$100,$D353,0)/(VLOOKUP(BY$276,UI!$A$12:$O$51,VLOOKUP(BY$278,$B$276:$C$278,2,0),0)/1000)),"")</f>
        <v/>
      </c>
      <c r="BZ353" s="145" t="str">
        <f>IFERROR(TRUNC(VLOOKUP($E353,'Container Panel'!$B$41:$Z$100,$D353,0)/(VLOOKUP(BZ$276,UI!$A$12:$O$51,VLOOKUP(BZ$278,$B$276:$C$278,2,0),0)/1000)),"")</f>
        <v/>
      </c>
      <c r="CA353" s="145" t="str">
        <f>IFERROR(TRUNC(VLOOKUP($E353,'Container Panel'!$B$41:$Z$100,$D353,0)/(VLOOKUP(CA$276,UI!$A$12:$O$51,VLOOKUP(CA$278,$B$276:$C$278,2,0),0)/1000)),"")</f>
        <v/>
      </c>
      <c r="CB353" s="145" t="str">
        <f>IFERROR(TRUNC(VLOOKUP($E353,'Container Panel'!$B$41:$Z$100,$D353,0)/(VLOOKUP(CB$276,UI!$A$12:$O$51,VLOOKUP(CB$278,$B$276:$C$278,2,0),0)/1000)),"")</f>
        <v/>
      </c>
      <c r="CC353" s="145" t="str">
        <f>IFERROR(TRUNC(VLOOKUP($E353,'Container Panel'!$B$41:$Z$100,$D353,0)/(VLOOKUP(CC$276,UI!$A$12:$O$51,VLOOKUP(CC$278,$B$276:$C$278,2,0),0)/1000)),"")</f>
        <v/>
      </c>
      <c r="CD353" s="145" t="str">
        <f>IFERROR(TRUNC(VLOOKUP($E353,'Container Panel'!$B$41:$Z$100,$D353,0)/(VLOOKUP(CD$276,UI!$A$12:$O$51,VLOOKUP(CD$278,$B$276:$C$278,2,0),0)/1000)),"")</f>
        <v/>
      </c>
      <c r="CE353" s="145" t="str">
        <f>IFERROR(TRUNC(VLOOKUP($E353,'Container Panel'!$B$41:$Z$100,$D353,0)/(VLOOKUP(CE$276,UI!$A$12:$O$51,VLOOKUP(CE$278,$B$276:$C$278,2,0),0)/1000)),"")</f>
        <v/>
      </c>
      <c r="CF353" s="145" t="str">
        <f>IFERROR(TRUNC(VLOOKUP($E353,'Container Panel'!$B$41:$Z$100,$D353,0)/(VLOOKUP(CF$276,UI!$A$12:$O$51,VLOOKUP(CF$278,$B$276:$C$278,2,0),0)/1000)),"")</f>
        <v/>
      </c>
      <c r="CG353" s="145" t="str">
        <f>IFERROR(TRUNC(VLOOKUP($E353,'Container Panel'!$B$41:$Z$100,$D353,0)/(VLOOKUP(CG$276,UI!$A$12:$O$51,VLOOKUP(CG$278,$B$276:$C$278,2,0),0)/1000)),"")</f>
        <v/>
      </c>
      <c r="CH353" s="145" t="str">
        <f>IFERROR(TRUNC(VLOOKUP($E353,'Container Panel'!$B$41:$Z$100,$D353,0)/(VLOOKUP(CH$276,UI!$A$12:$O$51,VLOOKUP(CH$278,$B$276:$C$278,2,0),0)/1000)),"")</f>
        <v/>
      </c>
      <c r="CI353" s="145" t="str">
        <f>IFERROR(TRUNC(VLOOKUP($E353,'Container Panel'!$B$41:$Z$100,$D353,0)/(VLOOKUP(CI$276,UI!$A$12:$O$51,VLOOKUP(CI$278,$B$276:$C$278,2,0),0)/1000)),"")</f>
        <v/>
      </c>
      <c r="CJ353" s="145" t="str">
        <f>IFERROR(TRUNC(VLOOKUP($E353,'Container Panel'!$B$41:$Z$100,$D353,0)/(VLOOKUP(CJ$276,UI!$A$12:$O$51,VLOOKUP(CJ$278,$B$276:$C$278,2,0),0)/1000)),"")</f>
        <v/>
      </c>
      <c r="CK353" s="145" t="str">
        <f>IFERROR(TRUNC(VLOOKUP($E353,'Container Panel'!$B$41:$Z$100,$D353,0)/(VLOOKUP(CK$276,UI!$A$12:$O$51,VLOOKUP(CK$278,$B$276:$C$278,2,0),0)/1000)),"")</f>
        <v/>
      </c>
      <c r="CL353" s="145" t="str">
        <f>IFERROR(TRUNC(VLOOKUP($E353,'Container Panel'!$B$41:$Z$100,$D353,0)/(VLOOKUP(CL$276,UI!$A$12:$O$51,VLOOKUP(CL$278,$B$276:$C$278,2,0),0)/1000)),"")</f>
        <v/>
      </c>
      <c r="CM353" s="145" t="str">
        <f>IFERROR(TRUNC(VLOOKUP($E353,'Container Panel'!$B$41:$Z$100,$D353,0)/(VLOOKUP(CM$276,UI!$A$12:$O$51,VLOOKUP(CM$278,$B$276:$C$278,2,0),0)/1000)),"")</f>
        <v/>
      </c>
      <c r="CN353" s="145" t="str">
        <f>IFERROR(TRUNC(VLOOKUP($E353,'Container Panel'!$B$41:$Z$100,$D353,0)/(VLOOKUP(CN$276,UI!$A$12:$O$51,VLOOKUP(CN$278,$B$276:$C$278,2,0),0)/1000)),"")</f>
        <v/>
      </c>
      <c r="CO353" s="145" t="str">
        <f>IFERROR(TRUNC(VLOOKUP($E353,'Container Panel'!$B$41:$Z$100,$D353,0)/(VLOOKUP(CO$276,UI!$A$12:$O$51,VLOOKUP(CO$278,$B$276:$C$278,2,0),0)/1000)),"")</f>
        <v/>
      </c>
      <c r="CP353" s="145" t="str">
        <f>IFERROR(TRUNC(VLOOKUP($E353,'Container Panel'!$B$41:$Z$100,$D353,0)/(VLOOKUP(CP$276,UI!$A$12:$O$51,VLOOKUP(CP$278,$B$276:$C$278,2,0),0)/1000)),"")</f>
        <v/>
      </c>
      <c r="CQ353" s="145" t="str">
        <f>IFERROR(TRUNC(VLOOKUP($E353,'Container Panel'!$B$41:$Z$100,$D353,0)/(VLOOKUP(CQ$276,UI!$A$12:$O$51,VLOOKUP(CQ$278,$B$276:$C$278,2,0),0)/1000)),"")</f>
        <v/>
      </c>
      <c r="CR353" s="145" t="str">
        <f>IFERROR(TRUNC(VLOOKUP($E353,'Container Panel'!$B$41:$Z$100,$D353,0)/(VLOOKUP(CR$276,UI!$A$12:$O$51,VLOOKUP(CR$278,$B$276:$C$278,2,0),0)/1000)),"")</f>
        <v/>
      </c>
      <c r="CS353" s="145" t="str">
        <f>IFERROR(TRUNC(VLOOKUP($E353,'Container Panel'!$B$41:$Z$100,$D353,0)/(VLOOKUP(CS$276,UI!$A$12:$O$51,VLOOKUP(CS$278,$B$276:$C$278,2,0),0)/1000)),"")</f>
        <v/>
      </c>
      <c r="CT353" s="145" t="str">
        <f>IFERROR(TRUNC(VLOOKUP($E353,'Container Panel'!$B$41:$Z$100,$D353,0)/(VLOOKUP(CT$276,UI!$A$12:$O$51,VLOOKUP(CT$278,$B$276:$C$278,2,0),0)/1000)),"")</f>
        <v/>
      </c>
      <c r="CU353" s="145" t="str">
        <f>IFERROR(TRUNC(VLOOKUP($E353,'Container Panel'!$B$41:$Z$100,$D353,0)/(VLOOKUP(CU$276,UI!$A$12:$O$51,VLOOKUP(CU$278,$B$276:$C$278,2,0),0)/1000)),"")</f>
        <v/>
      </c>
      <c r="CV353" s="145" t="str">
        <f>IFERROR(TRUNC(VLOOKUP($E353,'Container Panel'!$B$41:$Z$100,$D353,0)/(VLOOKUP(CV$276,UI!$A$12:$O$51,VLOOKUP(CV$278,$B$276:$C$278,2,0),0)/1000)),"")</f>
        <v/>
      </c>
      <c r="CW353" s="145" t="str">
        <f>IFERROR(TRUNC(VLOOKUP($E353,'Container Panel'!$B$41:$Z$100,$D353,0)/(VLOOKUP(CW$276,UI!$A$12:$O$51,VLOOKUP(CW$278,$B$276:$C$278,2,0),0)/1000)),"")</f>
        <v/>
      </c>
      <c r="CX353" s="145" t="str">
        <f>IFERROR(TRUNC(VLOOKUP($E353,'Container Panel'!$B$41:$Z$100,$D353,0)/(VLOOKUP(CX$276,UI!$A$12:$O$51,VLOOKUP(CX$278,$B$276:$C$278,2,0),0)/1000)),"")</f>
        <v/>
      </c>
      <c r="CY353" s="145" t="str">
        <f>IFERROR(TRUNC(VLOOKUP($E353,'Container Panel'!$B$41:$Z$100,$D353,0)/(VLOOKUP(CY$276,UI!$A$12:$O$51,VLOOKUP(CY$278,$B$276:$C$278,2,0),0)/1000)),"")</f>
        <v/>
      </c>
      <c r="CZ353" s="145" t="str">
        <f>IFERROR(TRUNC(VLOOKUP($E353,'Container Panel'!$B$41:$Z$100,$D353,0)/(VLOOKUP(CZ$276,UI!$A$12:$O$51,VLOOKUP(CZ$278,$B$276:$C$278,2,0),0)/1000)),"")</f>
        <v/>
      </c>
      <c r="DA353" s="145" t="str">
        <f>IFERROR(TRUNC(VLOOKUP($E353,'Container Panel'!$B$41:$Z$100,$D353,0)/(VLOOKUP(DA$276,UI!$A$12:$O$51,VLOOKUP(DA$278,$B$276:$C$278,2,0),0)/1000)),"")</f>
        <v/>
      </c>
      <c r="DB353" s="145" t="str">
        <f>IFERROR(TRUNC(VLOOKUP($E353,'Container Panel'!$B$41:$Z$100,$D353,0)/(VLOOKUP(DB$276,UI!$A$12:$O$51,VLOOKUP(DB$278,$B$276:$C$278,2,0),0)/1000)),"")</f>
        <v/>
      </c>
      <c r="DC353" s="145" t="str">
        <f>IFERROR(TRUNC(VLOOKUP($E353,'Container Panel'!$B$41:$Z$100,$D353,0)/(VLOOKUP(DC$276,UI!$A$12:$O$51,VLOOKUP(DC$278,$B$276:$C$278,2,0),0)/1000)),"")</f>
        <v/>
      </c>
      <c r="DD353" s="145" t="str">
        <f>IFERROR(TRUNC(VLOOKUP($E353,'Container Panel'!$B$41:$Z$100,$D353,0)/(VLOOKUP(DD$276,UI!$A$12:$O$51,VLOOKUP(DD$278,$B$276:$C$278,2,0),0)/1000)),"")</f>
        <v/>
      </c>
      <c r="DE353" s="145" t="str">
        <f>IFERROR(TRUNC(VLOOKUP($E353,'Container Panel'!$B$41:$Z$100,$D353,0)/(VLOOKUP(DE$276,UI!$A$12:$O$51,VLOOKUP(DE$278,$B$276:$C$278,2,0),0)/1000)),"")</f>
        <v/>
      </c>
      <c r="DF353" s="145" t="str">
        <f>IFERROR(TRUNC(VLOOKUP($E353,'Container Panel'!$B$41:$Z$100,$D353,0)/(VLOOKUP(DF$276,UI!$A$12:$O$51,VLOOKUP(DF$278,$B$276:$C$278,2,0),0)/1000)),"")</f>
        <v/>
      </c>
      <c r="DG353" s="145" t="str">
        <f>IFERROR(TRUNC(VLOOKUP($E353,'Container Panel'!$B$41:$Z$100,$D353,0)/(VLOOKUP(DG$276,UI!$A$12:$O$51,VLOOKUP(DG$278,$B$276:$C$278,2,0),0)/1000)),"")</f>
        <v/>
      </c>
      <c r="DH353" s="145" t="str">
        <f>IFERROR(TRUNC(VLOOKUP($E353,'Container Panel'!$B$41:$Z$100,$D353,0)/(VLOOKUP(DH$276,UI!$A$12:$O$51,VLOOKUP(DH$278,$B$276:$C$278,2,0),0)/1000)),"")</f>
        <v/>
      </c>
      <c r="DI353" s="145" t="str">
        <f>IFERROR(TRUNC(VLOOKUP($E353,'Container Panel'!$B$41:$Z$100,$D353,0)/(VLOOKUP(DI$276,UI!$A$12:$O$51,VLOOKUP(DI$278,$B$276:$C$278,2,0),0)/1000)),"")</f>
        <v/>
      </c>
      <c r="DJ353" s="145" t="str">
        <f>IFERROR(TRUNC(VLOOKUP($E353,'Container Panel'!$B$41:$Z$100,$D353,0)/(VLOOKUP(DJ$276,UI!$A$12:$O$51,VLOOKUP(DJ$278,$B$276:$C$278,2,0),0)/1000)),"")</f>
        <v/>
      </c>
      <c r="DK353" s="145" t="str">
        <f>IFERROR(TRUNC(VLOOKUP($E353,'Container Panel'!$B$41:$Z$100,$D353,0)/(VLOOKUP(DK$276,UI!$A$12:$O$51,VLOOKUP(DK$278,$B$276:$C$278,2,0),0)/1000)),"")</f>
        <v/>
      </c>
      <c r="DL353" s="145" t="str">
        <f>IFERROR(TRUNC(VLOOKUP($E353,'Container Panel'!$B$41:$Z$100,$D353,0)/(VLOOKUP(DL$276,UI!$A$12:$O$51,VLOOKUP(DL$278,$B$276:$C$278,2,0),0)/1000)),"")</f>
        <v/>
      </c>
      <c r="DM353" s="145" t="str">
        <f>IFERROR(TRUNC(VLOOKUP($E353,'Container Panel'!$B$41:$Z$100,$D353,0)/(VLOOKUP(DM$276,UI!$A$12:$O$51,VLOOKUP(DM$278,$B$276:$C$278,2,0),0)/1000)),"")</f>
        <v/>
      </c>
      <c r="DN353" s="145" t="str">
        <f>IFERROR(TRUNC(VLOOKUP($E353,'Container Panel'!$B$41:$Z$100,$D353,0)/(VLOOKUP(DN$276,UI!$A$12:$O$51,VLOOKUP(DN$278,$B$276:$C$278,2,0),0)/1000)),"")</f>
        <v/>
      </c>
      <c r="DO353" s="145" t="str">
        <f>IFERROR(TRUNC(VLOOKUP($E353,'Container Panel'!$B$41:$Z$100,$D353,0)/(VLOOKUP(DO$276,UI!$A$12:$O$51,VLOOKUP(DO$278,$B$276:$C$278,2,0),0)/1000)),"")</f>
        <v/>
      </c>
      <c r="DP353" s="145" t="str">
        <f>IFERROR(TRUNC(VLOOKUP($E353,'Container Panel'!$B$41:$Z$100,$D353,0)/(VLOOKUP(DP$276,UI!$A$12:$O$51,VLOOKUP(DP$278,$B$276:$C$278,2,0),0)/1000)),"")</f>
        <v/>
      </c>
      <c r="DQ353" s="145" t="str">
        <f>IFERROR(TRUNC(VLOOKUP($E353,'Container Panel'!$B$41:$Z$100,$D353,0)/(VLOOKUP(DQ$276,UI!$A$12:$O$51,VLOOKUP(DQ$278,$B$276:$C$278,2,0),0)/1000)),"")</f>
        <v/>
      </c>
      <c r="DR353" s="145" t="str">
        <f>IFERROR(TRUNC(VLOOKUP($E353,'Container Panel'!$B$41:$Z$100,$D353,0)/(VLOOKUP(DR$276,UI!$A$12:$O$51,VLOOKUP(DR$278,$B$276:$C$278,2,0),0)/1000)),"")</f>
        <v/>
      </c>
      <c r="DS353" s="145" t="str">
        <f>IFERROR(TRUNC(VLOOKUP($E353,'Container Panel'!$B$41:$Z$100,$D353,0)/(VLOOKUP(DS$276,UI!$A$12:$O$51,VLOOKUP(DS$278,$B$276:$C$278,2,0),0)/1000)),"")</f>
        <v/>
      </c>
      <c r="DT353" s="145" t="str">
        <f>IFERROR(TRUNC(VLOOKUP($E353,'Container Panel'!$B$41:$Z$100,$D353,0)/(VLOOKUP(DT$276,UI!$A$12:$O$51,VLOOKUP(DT$278,$B$276:$C$278,2,0),0)/1000)),"")</f>
        <v/>
      </c>
      <c r="DU353" s="145" t="str">
        <f>IFERROR(TRUNC(VLOOKUP($E353,'Container Panel'!$B$41:$Z$100,$D353,0)/(VLOOKUP(DU$276,UI!$A$12:$O$51,VLOOKUP(DU$278,$B$276:$C$278,2,0),0)/1000)),"")</f>
        <v/>
      </c>
      <c r="DV353" s="145" t="str">
        <f>IFERROR(TRUNC(VLOOKUP($E353,'Container Panel'!$B$41:$Z$100,$D353,0)/(VLOOKUP(DV$276,UI!$A$12:$O$51,VLOOKUP(DV$278,$B$276:$C$278,2,0),0)/1000)),"")</f>
        <v/>
      </c>
      <c r="DW353" s="145" t="str">
        <f>IFERROR(TRUNC(VLOOKUP($E353,'Container Panel'!$B$41:$Z$100,$D353,0)/(VLOOKUP(DW$276,UI!$A$12:$O$51,VLOOKUP(DW$278,$B$276:$C$278,2,0),0)/1000)),"")</f>
        <v/>
      </c>
      <c r="DX353" s="145" t="str">
        <f>IFERROR(TRUNC(VLOOKUP($E353,'Container Panel'!$B$41:$Z$100,$D353,0)/(VLOOKUP(DX$276,UI!$A$12:$O$51,VLOOKUP(DX$278,$B$276:$C$278,2,0),0)/1000)),"")</f>
        <v/>
      </c>
      <c r="DY353" s="145" t="str">
        <f>IFERROR(TRUNC(VLOOKUP($E353,'Container Panel'!$B$41:$Z$100,$D353,0)/(VLOOKUP(DY$276,UI!$A$12:$O$51,VLOOKUP(DY$278,$B$276:$C$278,2,0),0)/1000)),"")</f>
        <v/>
      </c>
      <c r="DZ353" s="145" t="str">
        <f>IFERROR(TRUNC(VLOOKUP($E353,'Container Panel'!$B$41:$Z$100,$D353,0)/(VLOOKUP(DZ$276,UI!$A$12:$O$51,VLOOKUP(DZ$278,$B$276:$C$278,2,0),0)/1000)),"")</f>
        <v/>
      </c>
      <c r="EA353" s="145" t="str">
        <f>IFERROR(TRUNC(VLOOKUP($E353,'Container Panel'!$B$41:$Z$100,$D353,0)/(VLOOKUP(EA$276,UI!$A$12:$O$51,VLOOKUP(EA$278,$B$276:$C$278,2,0),0)/1000)),"")</f>
        <v/>
      </c>
      <c r="EB353" s="145" t="str">
        <f>IFERROR(TRUNC(VLOOKUP($E353,'Container Panel'!$B$41:$Z$100,$D353,0)/(VLOOKUP(EB$276,UI!$A$12:$O$51,VLOOKUP(EB$278,$B$276:$C$278,2,0),0)/1000)),"")</f>
        <v/>
      </c>
      <c r="EC353" s="145" t="str">
        <f>IFERROR(TRUNC(VLOOKUP($E353,'Container Panel'!$B$41:$Z$100,$D353,0)/(VLOOKUP(EC$276,UI!$A$12:$O$51,VLOOKUP(EC$278,$B$276:$C$278,2,0),0)/1000)),"")</f>
        <v/>
      </c>
      <c r="ED353" s="145" t="str">
        <f>IFERROR(TRUNC(VLOOKUP($E353,'Container Panel'!$B$41:$Z$100,$D353,0)/(VLOOKUP(ED$276,UI!$A$12:$O$51,VLOOKUP(ED$278,$B$276:$C$278,2,0),0)/1000)),"")</f>
        <v/>
      </c>
      <c r="EE353" s="145" t="str">
        <f>IFERROR(TRUNC(VLOOKUP($E353,'Container Panel'!$B$41:$Z$100,$D353,0)/(VLOOKUP(EE$276,UI!$A$12:$O$51,VLOOKUP(EE$278,$B$276:$C$278,2,0),0)/1000)),"")</f>
        <v/>
      </c>
      <c r="EF353" s="145" t="str">
        <f>IFERROR(TRUNC(VLOOKUP($E353,'Container Panel'!$B$41:$Z$100,$D353,0)/(VLOOKUP(EF$276,UI!$A$12:$O$51,VLOOKUP(EF$278,$B$276:$C$278,2,0),0)/1000)),"")</f>
        <v/>
      </c>
      <c r="EG353" s="145" t="str">
        <f>IFERROR(TRUNC(VLOOKUP($E353,'Container Panel'!$B$41:$Z$100,$D353,0)/(VLOOKUP(EG$276,UI!$A$12:$O$51,VLOOKUP(EG$278,$B$276:$C$278,2,0),0)/1000)),"")</f>
        <v/>
      </c>
      <c r="EH353" s="145" t="str">
        <f>IFERROR(TRUNC(VLOOKUP($E353,'Container Panel'!$B$41:$Z$100,$D353,0)/(VLOOKUP(EH$276,UI!$A$12:$O$51,VLOOKUP(EH$278,$B$276:$C$278,2,0),0)/1000)),"")</f>
        <v/>
      </c>
      <c r="EI353" s="145" t="str">
        <f>IFERROR(TRUNC(VLOOKUP($E353,'Container Panel'!$B$41:$Z$100,$D353,0)/(VLOOKUP(EI$276,UI!$A$12:$O$51,VLOOKUP(EI$278,$B$276:$C$278,2,0),0)/1000)),"")</f>
        <v/>
      </c>
      <c r="EJ353" s="145" t="str">
        <f>IFERROR(TRUNC(VLOOKUP($E353,'Container Panel'!$B$41:$Z$100,$D353,0)/(VLOOKUP(EJ$276,UI!$A$12:$O$51,VLOOKUP(EJ$278,$B$276:$C$278,2,0),0)/1000)),"")</f>
        <v/>
      </c>
      <c r="EK353" s="145" t="str">
        <f>IFERROR(TRUNC(VLOOKUP($E353,'Container Panel'!$B$41:$Z$100,$D353,0)/(VLOOKUP(EK$276,UI!$A$12:$O$51,VLOOKUP(EK$278,$B$276:$C$278,2,0),0)/1000)),"")</f>
        <v/>
      </c>
      <c r="EL353" s="145" t="str">
        <f>IFERROR(TRUNC(VLOOKUP($E353,'Container Panel'!$B$41:$Z$100,$D353,0)/(VLOOKUP(EL$276,UI!$A$12:$O$51,VLOOKUP(EL$278,$B$276:$C$278,2,0),0)/1000)),"")</f>
        <v/>
      </c>
      <c r="EM353" s="145" t="str">
        <f>IFERROR(TRUNC(VLOOKUP($E353,'Container Panel'!$B$41:$Z$100,$D353,0)/(VLOOKUP(EM$276,UI!$A$12:$O$51,VLOOKUP(EM$278,$B$276:$C$278,2,0),0)/1000)),"")</f>
        <v/>
      </c>
      <c r="EN353" s="145" t="str">
        <f>IFERROR(TRUNC(VLOOKUP($E353,'Container Panel'!$B$41:$Z$100,$D353,0)/(VLOOKUP(EN$276,UI!$A$12:$O$51,VLOOKUP(EN$278,$B$276:$C$278,2,0),0)/1000)),"")</f>
        <v/>
      </c>
      <c r="EO353" s="145" t="str">
        <f>IFERROR(TRUNC(VLOOKUP($E353,'Container Panel'!$B$41:$Z$100,$D353,0)/(VLOOKUP(EO$276,UI!$A$12:$O$51,VLOOKUP(EO$278,$B$276:$C$278,2,0),0)/1000)),"")</f>
        <v/>
      </c>
      <c r="EP353" s="145" t="str">
        <f>IFERROR(TRUNC(VLOOKUP($E353,'Container Panel'!$B$41:$Z$100,$D353,0)/(VLOOKUP(EP$276,UI!$A$12:$O$51,VLOOKUP(EP$278,$B$276:$C$278,2,0),0)/1000)),"")</f>
        <v/>
      </c>
      <c r="EQ353" s="145" t="str">
        <f>IFERROR(TRUNC(VLOOKUP($E353,'Container Panel'!$B$41:$Z$100,$D353,0)/(VLOOKUP(EQ$276,UI!$A$12:$O$51,VLOOKUP(EQ$278,$B$276:$C$278,2,0),0)/1000)),"")</f>
        <v/>
      </c>
      <c r="ER353" s="145" t="str">
        <f>IFERROR(TRUNC(VLOOKUP($E353,'Container Panel'!$B$41:$Z$100,$D353,0)/(VLOOKUP(ER$276,UI!$A$12:$O$51,VLOOKUP(ER$278,$B$276:$C$278,2,0),0)/1000)),"")</f>
        <v/>
      </c>
      <c r="ES353" s="145" t="str">
        <f>IFERROR(TRUNC(VLOOKUP($E353,'Container Panel'!$B$41:$Z$100,$D353,0)/(VLOOKUP(ES$276,UI!$A$12:$O$51,VLOOKUP(ES$278,$B$276:$C$278,2,0),0)/1000)),"")</f>
        <v/>
      </c>
      <c r="ET353" s="145" t="str">
        <f>IFERROR(TRUNC(VLOOKUP($E353,'Container Panel'!$B$41:$Z$100,$D353,0)/(VLOOKUP(ET$276,UI!$A$12:$O$51,VLOOKUP(ET$278,$B$276:$C$278,2,0),0)/1000)),"")</f>
        <v/>
      </c>
      <c r="EU353" s="145" t="str">
        <f>IFERROR(TRUNC(VLOOKUP($E353,'Container Panel'!$B$41:$Z$100,$D353,0)/(VLOOKUP(EU$276,UI!$A$12:$O$51,VLOOKUP(EU$278,$B$276:$C$278,2,0),0)/1000)),"")</f>
        <v/>
      </c>
      <c r="EV353" s="145" t="str">
        <f>IFERROR(TRUNC(VLOOKUP($E353,'Container Panel'!$B$41:$Z$100,$D353,0)/(VLOOKUP(EV$276,UI!$A$12:$O$51,VLOOKUP(EV$278,$B$276:$C$278,2,0),0)/1000)),"")</f>
        <v/>
      </c>
      <c r="EW353" s="145" t="str">
        <f>IFERROR(TRUNC(VLOOKUP($E353,'Container Panel'!$B$41:$Z$100,$D353,0)/(VLOOKUP(EW$276,UI!$A$12:$O$51,VLOOKUP(EW$278,$B$276:$C$278,2,0),0)/1000)),"")</f>
        <v/>
      </c>
      <c r="EX353" s="145" t="str">
        <f>IFERROR(TRUNC(VLOOKUP($E353,'Container Panel'!$B$41:$Z$100,$D353,0)/(VLOOKUP(EX$276,UI!$A$12:$O$51,VLOOKUP(EX$278,$B$276:$C$278,2,0),0)/1000)),"")</f>
        <v/>
      </c>
      <c r="EY353" s="145" t="str">
        <f>IFERROR(TRUNC(VLOOKUP($E353,'Container Panel'!$B$41:$Z$100,$D353,0)/(VLOOKUP(EY$276,UI!$A$12:$O$51,VLOOKUP(EY$278,$B$276:$C$278,2,0),0)/1000)),"")</f>
        <v/>
      </c>
      <c r="EZ353" s="145" t="str">
        <f>IFERROR(TRUNC(VLOOKUP($E353,'Container Panel'!$B$41:$Z$100,$D353,0)/(VLOOKUP(EZ$276,UI!$A$12:$O$51,VLOOKUP(EZ$278,$B$276:$C$278,2,0),0)/1000)),"")</f>
        <v/>
      </c>
      <c r="FA353" s="145" t="str">
        <f>IFERROR(TRUNC(VLOOKUP($E353,'Container Panel'!$B$41:$Z$100,$D353,0)/(VLOOKUP(FA$276,UI!$A$12:$O$51,VLOOKUP(FA$278,$B$276:$C$278,2,0),0)/1000)),"")</f>
        <v/>
      </c>
      <c r="FB353" s="145" t="str">
        <f>IFERROR(TRUNC(VLOOKUP($E353,'Container Panel'!$B$41:$Z$100,$D353,0)/(VLOOKUP(FB$276,UI!$A$12:$O$51,VLOOKUP(FB$278,$B$276:$C$278,2,0),0)/1000)),"")</f>
        <v/>
      </c>
      <c r="FC353" s="145" t="str">
        <f>IFERROR(TRUNC(VLOOKUP($E353,'Container Panel'!$B$41:$Z$100,$D353,0)/(VLOOKUP(FC$276,UI!$A$12:$O$51,VLOOKUP(FC$278,$B$276:$C$278,2,0),0)/1000)),"")</f>
        <v/>
      </c>
      <c r="FD353" s="145" t="str">
        <f>IFERROR(TRUNC(VLOOKUP($E353,'Container Panel'!$B$41:$Z$100,$D353,0)/(VLOOKUP(FD$276,UI!$A$12:$O$51,VLOOKUP(FD$278,$B$276:$C$278,2,0),0)/1000)),"")</f>
        <v/>
      </c>
      <c r="FE353" s="145" t="str">
        <f>IFERROR(TRUNC(VLOOKUP($E353,'Container Panel'!$B$41:$Z$100,$D353,0)/(VLOOKUP(FE$276,UI!$A$12:$O$51,VLOOKUP(FE$278,$B$276:$C$278,2,0),0)/1000)),"")</f>
        <v/>
      </c>
      <c r="FF353" s="145" t="str">
        <f>IFERROR(TRUNC(VLOOKUP($E353,'Container Panel'!$B$41:$Z$100,$D353,0)/(VLOOKUP(FF$276,UI!$A$12:$O$51,VLOOKUP(FF$278,$B$276:$C$278,2,0),0)/1000)),"")</f>
        <v/>
      </c>
      <c r="FG353" s="145" t="str">
        <f>IFERROR(TRUNC(VLOOKUP($E353,'Container Panel'!$B$41:$Z$100,$D353,0)/(VLOOKUP(FG$276,UI!$A$12:$O$51,VLOOKUP(FG$278,$B$276:$C$278,2,0),0)/1000)),"")</f>
        <v/>
      </c>
      <c r="FH353" s="145" t="str">
        <f>IFERROR(TRUNC(VLOOKUP($E353,'Container Panel'!$B$41:$Z$100,$D353,0)/(VLOOKUP(FH$276,UI!$A$12:$O$51,VLOOKUP(FH$278,$B$276:$C$278,2,0),0)/1000)),"")</f>
        <v/>
      </c>
      <c r="FI353" s="145" t="str">
        <f>IFERROR(TRUNC(VLOOKUP($E353,'Container Panel'!$B$41:$Z$100,$D353,0)/(VLOOKUP(FI$276,UI!$A$12:$O$51,VLOOKUP(FI$278,$B$276:$C$278,2,0),0)/1000)),"")</f>
        <v/>
      </c>
      <c r="FJ353" s="145" t="str">
        <f>IFERROR(TRUNC(VLOOKUP($E353,'Container Panel'!$B$41:$Z$100,$D353,0)/(VLOOKUP(FJ$276,UI!$A$12:$O$51,VLOOKUP(FJ$278,$B$276:$C$278,2,0),0)/1000)),"")</f>
        <v/>
      </c>
      <c r="FK353" s="145" t="str">
        <f>IFERROR(TRUNC(VLOOKUP($E353,'Container Panel'!$B$41:$Z$100,$D353,0)/(VLOOKUP(FK$276,UI!$A$12:$O$51,VLOOKUP(FK$278,$B$276:$C$278,2,0),0)/1000)),"")</f>
        <v/>
      </c>
      <c r="FL353" s="145" t="str">
        <f>IFERROR(TRUNC(VLOOKUP($E353,'Container Panel'!$B$41:$Z$100,$D353,0)/(VLOOKUP(FL$276,UI!$A$12:$O$51,VLOOKUP(FL$278,$B$276:$C$278,2,0),0)/1000)),"")</f>
        <v/>
      </c>
      <c r="FM353" s="145" t="str">
        <f>IFERROR(TRUNC(VLOOKUP($E353,'Container Panel'!$B$41:$Z$100,$D353,0)/(VLOOKUP(FM$276,UI!$A$12:$O$51,VLOOKUP(FM$278,$B$276:$C$278,2,0),0)/1000)),"")</f>
        <v/>
      </c>
      <c r="FN353" s="145" t="str">
        <f>IFERROR(TRUNC(VLOOKUP($E353,'Container Panel'!$B$41:$Z$100,$D353,0)/(VLOOKUP(FN$276,UI!$A$12:$O$51,VLOOKUP(FN$278,$B$276:$C$278,2,0),0)/1000)),"")</f>
        <v/>
      </c>
      <c r="FO353" s="145" t="str">
        <f>IFERROR(TRUNC(VLOOKUP($E353,'Container Panel'!$B$41:$Z$100,$D353,0)/(VLOOKUP(FO$276,UI!$A$12:$O$51,VLOOKUP(FO$278,$B$276:$C$278,2,0),0)/1000)),"")</f>
        <v/>
      </c>
      <c r="FP353" s="145" t="str">
        <f>IFERROR(TRUNC(VLOOKUP($E353,'Container Panel'!$B$41:$Z$100,$D353,0)/(VLOOKUP(FP$276,UI!$A$12:$O$51,VLOOKUP(FP$278,$B$276:$C$278,2,0),0)/1000)),"")</f>
        <v/>
      </c>
      <c r="FQ353" s="145" t="str">
        <f>IFERROR(TRUNC(VLOOKUP($E353,'Container Panel'!$B$41:$Z$100,$D353,0)/(VLOOKUP(FQ$276,UI!$A$12:$O$51,VLOOKUP(FQ$278,$B$276:$C$278,2,0),0)/1000)),"")</f>
        <v/>
      </c>
      <c r="FR353" s="145" t="str">
        <f>IFERROR(TRUNC(VLOOKUP($E353,'Container Panel'!$B$41:$Z$100,$D353,0)/(VLOOKUP(FR$276,UI!$A$12:$O$51,VLOOKUP(FR$278,$B$276:$C$278,2,0),0)/1000)),"")</f>
        <v/>
      </c>
      <c r="FS353" s="145" t="str">
        <f>IFERROR(TRUNC(VLOOKUP($E353,'Container Panel'!$B$41:$Z$100,$D353,0)/(VLOOKUP(FS$276,UI!$A$12:$O$51,VLOOKUP(FS$278,$B$276:$C$278,2,0),0)/1000)),"")</f>
        <v/>
      </c>
      <c r="FT353" s="145" t="str">
        <f>IFERROR(TRUNC(VLOOKUP($E353,'Container Panel'!$B$41:$Z$100,$D353,0)/(VLOOKUP(FT$276,UI!$A$12:$O$51,VLOOKUP(FT$278,$B$276:$C$278,2,0),0)/1000)),"")</f>
        <v/>
      </c>
      <c r="FU353" s="145" t="str">
        <f>IFERROR(TRUNC(VLOOKUP($E353,'Container Panel'!$B$41:$Z$100,$D353,0)/(VLOOKUP(FU$276,UI!$A$12:$O$51,VLOOKUP(FU$278,$B$276:$C$278,2,0),0)/1000)),"")</f>
        <v/>
      </c>
      <c r="FV353" s="145" t="str">
        <f>IFERROR(TRUNC(VLOOKUP($E353,'Container Panel'!$B$41:$Z$100,$D353,0)/(VLOOKUP(FV$276,UI!$A$12:$O$51,VLOOKUP(FV$278,$B$276:$C$278,2,0),0)/1000)),"")</f>
        <v/>
      </c>
      <c r="FW353" s="145" t="str">
        <f>IFERROR(TRUNC(VLOOKUP($E353,'Container Panel'!$B$41:$Z$100,$D353,0)/(VLOOKUP(FW$276,UI!$A$12:$O$51,VLOOKUP(FW$278,$B$276:$C$278,2,0),0)/1000)),"")</f>
        <v/>
      </c>
      <c r="FX353" s="145" t="str">
        <f>IFERROR(TRUNC(VLOOKUP($E353,'Container Panel'!$B$41:$Z$100,$D353,0)/(VLOOKUP(FX$276,UI!$A$12:$O$51,VLOOKUP(FX$278,$B$276:$C$278,2,0),0)/1000)),"")</f>
        <v/>
      </c>
      <c r="FY353" s="145" t="str">
        <f>IFERROR(TRUNC(VLOOKUP($E353,'Container Panel'!$B$41:$Z$100,$D353,0)/(VLOOKUP(FY$276,UI!$A$12:$O$51,VLOOKUP(FY$278,$B$276:$C$278,2,0),0)/1000)),"")</f>
        <v/>
      </c>
      <c r="FZ353" s="145" t="str">
        <f>IFERROR(TRUNC(VLOOKUP($E353,'Container Panel'!$B$41:$Z$100,$D353,0)/(VLOOKUP(FZ$276,UI!$A$12:$O$51,VLOOKUP(FZ$278,$B$276:$C$278,2,0),0)/1000)),"")</f>
        <v/>
      </c>
      <c r="GA353" s="145" t="str">
        <f>IFERROR(TRUNC(VLOOKUP($E353,'Container Panel'!$B$41:$Z$100,$D353,0)/(VLOOKUP(GA$276,UI!$A$12:$O$51,VLOOKUP(GA$278,$B$276:$C$278,2,0),0)/1000)),"")</f>
        <v/>
      </c>
      <c r="GB353" s="145" t="str">
        <f>IFERROR(TRUNC(VLOOKUP($E353,'Container Panel'!$B$41:$Z$100,$D353,0)/(VLOOKUP(GB$276,UI!$A$12:$O$51,VLOOKUP(GB$278,$B$276:$C$278,2,0),0)/1000)),"")</f>
        <v/>
      </c>
      <c r="GC353" s="145" t="str">
        <f>IFERROR(TRUNC(VLOOKUP($E353,'Container Panel'!$B$41:$Z$100,$D353,0)/(VLOOKUP(GC$276,UI!$A$12:$O$51,VLOOKUP(GC$278,$B$276:$C$278,2,0),0)/1000)),"")</f>
        <v/>
      </c>
      <c r="GD353" s="145" t="str">
        <f>IFERROR(TRUNC(VLOOKUP($E353,'Container Panel'!$B$41:$Z$100,$D353,0)/(VLOOKUP(GD$276,UI!$A$12:$O$51,VLOOKUP(GD$278,$B$276:$C$278,2,0),0)/1000)),"")</f>
        <v/>
      </c>
      <c r="GE353" s="145" t="str">
        <f>IFERROR(TRUNC(VLOOKUP($E353,'Container Panel'!$B$41:$Z$100,$D353,0)/(VLOOKUP(GE$276,UI!$A$12:$O$51,VLOOKUP(GE$278,$B$276:$C$278,2,0),0)/1000)),"")</f>
        <v/>
      </c>
      <c r="GF353" s="145" t="str">
        <f>IFERROR(TRUNC(VLOOKUP($E353,'Container Panel'!$B$41:$Z$100,$D353,0)/(VLOOKUP(GF$276,UI!$A$12:$O$51,VLOOKUP(GF$278,$B$276:$C$278,2,0),0)/1000)),"")</f>
        <v/>
      </c>
      <c r="GG353" s="145" t="str">
        <f>IFERROR(TRUNC(VLOOKUP($E353,'Container Panel'!$B$41:$Z$100,$D353,0)/(VLOOKUP(GG$276,UI!$A$12:$O$51,VLOOKUP(GG$278,$B$276:$C$278,2,0),0)/1000)),"")</f>
        <v/>
      </c>
      <c r="GH353" s="145" t="str">
        <f>IFERROR(TRUNC(VLOOKUP($E353,'Container Panel'!$B$41:$Z$100,$D353,0)/(VLOOKUP(GH$276,UI!$A$12:$O$51,VLOOKUP(GH$278,$B$276:$C$278,2,0),0)/1000)),"")</f>
        <v/>
      </c>
      <c r="GI353" s="145" t="str">
        <f>IFERROR(TRUNC(VLOOKUP($E353,'Container Panel'!$B$41:$Z$100,$D353,0)/(VLOOKUP(GI$276,UI!$A$12:$O$51,VLOOKUP(GI$278,$B$276:$C$278,2,0),0)/1000)),"")</f>
        <v/>
      </c>
      <c r="GJ353" s="145" t="str">
        <f>IFERROR(TRUNC(VLOOKUP($E353,'Container Panel'!$B$41:$Z$100,$D353,0)/(VLOOKUP(GJ$276,UI!$A$12:$O$51,VLOOKUP(GJ$278,$B$276:$C$278,2,0),0)/1000)),"")</f>
        <v/>
      </c>
      <c r="GK353" s="145" t="str">
        <f>IFERROR(TRUNC(VLOOKUP($E353,'Container Panel'!$B$41:$Z$100,$D353,0)/(VLOOKUP(GK$276,UI!$A$12:$O$51,VLOOKUP(GK$278,$B$276:$C$278,2,0),0)/1000)),"")</f>
        <v/>
      </c>
      <c r="GL353" s="145" t="str">
        <f>IFERROR(TRUNC(VLOOKUP($E353,'Container Panel'!$B$41:$Z$100,$D353,0)/(VLOOKUP(GL$276,UI!$A$12:$O$51,VLOOKUP(GL$278,$B$276:$C$278,2,0),0)/1000)),"")</f>
        <v/>
      </c>
      <c r="GM353" s="145" t="str">
        <f>IFERROR(TRUNC(VLOOKUP($E353,'Container Panel'!$B$41:$Z$100,$D353,0)/(VLOOKUP(GM$276,UI!$A$12:$O$51,VLOOKUP(GM$278,$B$276:$C$278,2,0),0)/1000)),"")</f>
        <v/>
      </c>
      <c r="GN353" s="145" t="str">
        <f>IFERROR(TRUNC(VLOOKUP($E353,'Container Panel'!$B$41:$Z$100,$D353,0)/(VLOOKUP(GN$276,UI!$A$12:$O$51,VLOOKUP(GN$278,$B$276:$C$278,2,0),0)/1000)),"")</f>
        <v/>
      </c>
      <c r="GO353" s="145" t="str">
        <f>IFERROR(TRUNC(VLOOKUP($E353,'Container Panel'!$B$41:$Z$100,$D353,0)/(VLOOKUP(GO$276,UI!$A$12:$O$51,VLOOKUP(GO$278,$B$276:$C$278,2,0),0)/1000)),"")</f>
        <v/>
      </c>
      <c r="GP353" s="145" t="str">
        <f>IFERROR(TRUNC(VLOOKUP($E353,'Container Panel'!$B$41:$Z$100,$D353,0)/(VLOOKUP(GP$276,UI!$A$12:$O$51,VLOOKUP(GP$278,$B$276:$C$278,2,0),0)/1000)),"")</f>
        <v/>
      </c>
      <c r="GQ353" s="145" t="str">
        <f>IFERROR(TRUNC(VLOOKUP($E353,'Container Panel'!$B$41:$Z$100,$D353,0)/(VLOOKUP(GQ$276,UI!$A$12:$O$51,VLOOKUP(GQ$278,$B$276:$C$278,2,0),0)/1000)),"")</f>
        <v/>
      </c>
      <c r="GR353" s="145" t="str">
        <f>IFERROR(TRUNC(VLOOKUP($E353,'Container Panel'!$B$41:$Z$100,$D353,0)/(VLOOKUP(GR$276,UI!$A$12:$O$51,VLOOKUP(GR$278,$B$276:$C$278,2,0),0)/1000)),"")</f>
        <v/>
      </c>
      <c r="GS353" s="145" t="str">
        <f>IFERROR(TRUNC(VLOOKUP($E353,'Container Panel'!$B$41:$Z$100,$D353,0)/(VLOOKUP(GS$276,UI!$A$12:$O$51,VLOOKUP(GS$278,$B$276:$C$278,2,0),0)/1000)),"")</f>
        <v/>
      </c>
      <c r="GT353" s="145" t="str">
        <f>IFERROR(TRUNC(VLOOKUP($E353,'Container Panel'!$B$41:$Z$100,$D353,0)/(VLOOKUP(GT$276,UI!$A$12:$O$51,VLOOKUP(GT$278,$B$276:$C$278,2,0),0)/1000)),"")</f>
        <v/>
      </c>
      <c r="GU353" s="145" t="str">
        <f>IFERROR(TRUNC(VLOOKUP($E353,'Container Panel'!$B$41:$Z$100,$D353,0)/(VLOOKUP(GU$276,UI!$A$12:$O$51,VLOOKUP(GU$278,$B$276:$C$278,2,0),0)/1000)),"")</f>
        <v/>
      </c>
      <c r="GV353" s="145" t="str">
        <f>IFERROR(TRUNC(VLOOKUP($E353,'Container Panel'!$B$41:$Z$100,$D353,0)/(VLOOKUP(GV$276,UI!$A$12:$O$51,VLOOKUP(GV$278,$B$276:$C$278,2,0),0)/1000)),"")</f>
        <v/>
      </c>
      <c r="GW353" s="145" t="str">
        <f>IFERROR(TRUNC(VLOOKUP($E353,'Container Panel'!$B$41:$Z$100,$D353,0)/(VLOOKUP(GW$276,UI!$A$12:$O$51,VLOOKUP(GW$278,$B$276:$C$278,2,0),0)/1000)),"")</f>
        <v/>
      </c>
      <c r="GX353" s="145" t="str">
        <f>IFERROR(TRUNC(VLOOKUP($E353,'Container Panel'!$B$41:$Z$100,$D353,0)/(VLOOKUP(GX$276,UI!$A$12:$O$51,VLOOKUP(GX$278,$B$276:$C$278,2,0),0)/1000)),"")</f>
        <v/>
      </c>
      <c r="GY353" s="145" t="str">
        <f>IFERROR(TRUNC(VLOOKUP($E353,'Container Panel'!$B$41:$Z$100,$D353,0)/(VLOOKUP(GY$276,UI!$A$12:$O$51,VLOOKUP(GY$278,$B$276:$C$278,2,0),0)/1000)),"")</f>
        <v/>
      </c>
      <c r="GZ353" s="145" t="str">
        <f>IFERROR(TRUNC(VLOOKUP($E353,'Container Panel'!$B$41:$Z$100,$D353,0)/(VLOOKUP(GZ$276,UI!$A$12:$O$51,VLOOKUP(GZ$278,$B$276:$C$278,2,0),0)/1000)),"")</f>
        <v/>
      </c>
      <c r="HA353" s="145" t="str">
        <f>IFERROR(TRUNC(VLOOKUP($E353,'Container Panel'!$B$41:$Z$100,$D353,0)/(VLOOKUP(HA$276,UI!$A$12:$O$51,VLOOKUP(HA$278,$B$276:$C$278,2,0),0)/1000)),"")</f>
        <v/>
      </c>
      <c r="HB353" s="145" t="str">
        <f>IFERROR(TRUNC(VLOOKUP($E353,'Container Panel'!$B$41:$Z$100,$D353,0)/(VLOOKUP(HB$276,UI!$A$12:$O$51,VLOOKUP(HB$278,$B$276:$C$278,2,0),0)/1000)),"")</f>
        <v/>
      </c>
      <c r="HC353" s="145" t="str">
        <f>IFERROR(TRUNC(VLOOKUP($E353,'Container Panel'!$B$41:$Z$100,$D353,0)/(VLOOKUP(HC$276,UI!$A$12:$O$51,VLOOKUP(HC$278,$B$276:$C$278,2,0),0)/1000)),"")</f>
        <v/>
      </c>
      <c r="HD353" s="145" t="str">
        <f>IFERROR(TRUNC(VLOOKUP($E353,'Container Panel'!$B$41:$Z$100,$D353,0)/(VLOOKUP(HD$276,UI!$A$12:$O$51,VLOOKUP(HD$278,$B$276:$C$278,2,0),0)/1000)),"")</f>
        <v/>
      </c>
      <c r="HE353" s="145" t="str">
        <f>IFERROR(TRUNC(VLOOKUP($E353,'Container Panel'!$B$41:$Z$100,$D353,0)/(VLOOKUP(HE$276,UI!$A$12:$O$51,VLOOKUP(HE$278,$B$276:$C$278,2,0),0)/1000)),"")</f>
        <v/>
      </c>
      <c r="HF353" s="145" t="str">
        <f>IFERROR(TRUNC(VLOOKUP($E353,'Container Panel'!$B$41:$Z$100,$D353,0)/(VLOOKUP(HF$276,UI!$A$12:$O$51,VLOOKUP(HF$278,$B$276:$C$278,2,0),0)/1000)),"")</f>
        <v/>
      </c>
      <c r="HG353" s="145" t="str">
        <f>IFERROR(TRUNC(VLOOKUP($E353,'Container Panel'!$B$41:$Z$100,$D353,0)/(VLOOKUP(HG$276,UI!$A$12:$O$51,VLOOKUP(HG$278,$B$276:$C$278,2,0),0)/1000)),"")</f>
        <v/>
      </c>
      <c r="HH353" s="145" t="str">
        <f>IFERROR(TRUNC(VLOOKUP($E353,'Container Panel'!$B$41:$Z$100,$D353,0)/(VLOOKUP(HH$276,UI!$A$12:$O$51,VLOOKUP(HH$278,$B$276:$C$278,2,0),0)/1000)),"")</f>
        <v/>
      </c>
      <c r="HI353" s="145" t="str">
        <f>IFERROR(TRUNC(VLOOKUP($E353,'Container Panel'!$B$41:$Z$100,$D353,0)/(VLOOKUP(HI$276,UI!$A$12:$O$51,VLOOKUP(HI$278,$B$276:$C$278,2,0),0)/1000)),"")</f>
        <v/>
      </c>
      <c r="HJ353" s="145" t="str">
        <f>IFERROR(TRUNC(VLOOKUP($E353,'Container Panel'!$B$41:$Z$100,$D353,0)/(VLOOKUP(HJ$276,UI!$A$12:$O$51,VLOOKUP(HJ$278,$B$276:$C$278,2,0),0)/1000)),"")</f>
        <v/>
      </c>
      <c r="HK353" s="145" t="str">
        <f>IFERROR(TRUNC(VLOOKUP($E353,'Container Panel'!$B$41:$Z$100,$D353,0)/(VLOOKUP(HK$276,UI!$A$12:$O$51,VLOOKUP(HK$278,$B$276:$C$278,2,0),0)/1000)),"")</f>
        <v/>
      </c>
      <c r="HL353" s="145" t="str">
        <f>IFERROR(TRUNC(VLOOKUP($E353,'Container Panel'!$B$41:$Z$100,$D353,0)/(VLOOKUP(HL$276,UI!$A$12:$O$51,VLOOKUP(HL$278,$B$276:$C$278,2,0),0)/1000)),"")</f>
        <v/>
      </c>
      <c r="HM353" s="145" t="str">
        <f>IFERROR(TRUNC(VLOOKUP($E353,'Container Panel'!$B$41:$Z$100,$D353,0)/(VLOOKUP(HM$276,UI!$A$12:$O$51,VLOOKUP(HM$278,$B$276:$C$278,2,0),0)/1000)),"")</f>
        <v/>
      </c>
      <c r="HN353" s="145" t="str">
        <f>IFERROR(TRUNC(VLOOKUP($E353,'Container Panel'!$B$41:$Z$100,$D353,0)/(VLOOKUP(HN$276,UI!$A$12:$O$51,VLOOKUP(HN$278,$B$276:$C$278,2,0),0)/1000)),"")</f>
        <v/>
      </c>
      <c r="HO353" s="145" t="str">
        <f>IFERROR(TRUNC(VLOOKUP($E353,'Container Panel'!$B$41:$Z$100,$D353,0)/(VLOOKUP(HO$276,UI!$A$12:$O$51,VLOOKUP(HO$278,$B$276:$C$278,2,0),0)/1000)),"")</f>
        <v/>
      </c>
      <c r="HP353" s="145" t="str">
        <f>IFERROR(TRUNC(VLOOKUP($E353,'Container Panel'!$B$41:$Z$100,$D353,0)/(VLOOKUP(HP$276,UI!$A$12:$O$51,VLOOKUP(HP$278,$B$276:$C$278,2,0),0)/1000)),"")</f>
        <v/>
      </c>
      <c r="HQ353" s="145" t="str">
        <f>IFERROR(TRUNC(VLOOKUP($E353,'Container Panel'!$B$41:$Z$100,$D353,0)/(VLOOKUP(HQ$276,UI!$A$12:$O$51,VLOOKUP(HQ$278,$B$276:$C$278,2,0),0)/1000)),"")</f>
        <v/>
      </c>
      <c r="HR353" s="145" t="str">
        <f>IFERROR(TRUNC(VLOOKUP($E353,'Container Panel'!$B$41:$Z$100,$D353,0)/(VLOOKUP(HR$276,UI!$A$12:$O$51,VLOOKUP(HR$278,$B$276:$C$278,2,0),0)/1000)),"")</f>
        <v/>
      </c>
      <c r="HS353" s="145" t="str">
        <f>IFERROR(TRUNC(VLOOKUP($E353,'Container Panel'!$B$41:$Z$100,$D353,0)/(VLOOKUP(HS$276,UI!$A$12:$O$51,VLOOKUP(HS$278,$B$276:$C$278,2,0),0)/1000)),"")</f>
        <v/>
      </c>
      <c r="HT353" s="145" t="str">
        <f>IFERROR(TRUNC(VLOOKUP($E353,'Container Panel'!$B$41:$Z$100,$D353,0)/(VLOOKUP(HT$276,UI!$A$12:$O$51,VLOOKUP(HT$278,$B$276:$C$278,2,0),0)/1000)),"")</f>
        <v/>
      </c>
      <c r="HU353" s="145" t="str">
        <f>IFERROR(TRUNC(VLOOKUP($E353,'Container Panel'!$B$41:$Z$100,$D353,0)/(VLOOKUP(HU$276,UI!$A$12:$O$51,VLOOKUP(HU$278,$B$276:$C$278,2,0),0)/1000)),"")</f>
        <v/>
      </c>
      <c r="HV353" s="145" t="str">
        <f>IFERROR(TRUNC(VLOOKUP($E353,'Container Panel'!$B$41:$Z$100,$D353,0)/(VLOOKUP(HV$276,UI!$A$12:$O$51,VLOOKUP(HV$278,$B$276:$C$278,2,0),0)/1000)),"")</f>
        <v/>
      </c>
      <c r="HW353" s="145" t="str">
        <f>IFERROR(TRUNC(VLOOKUP($E353,'Container Panel'!$B$41:$Z$100,$D353,0)/(VLOOKUP(HW$276,UI!$A$12:$O$51,VLOOKUP(HW$278,$B$276:$C$278,2,0),0)/1000)),"")</f>
        <v/>
      </c>
      <c r="HX353" s="145" t="str">
        <f>IFERROR(TRUNC(VLOOKUP($E353,'Container Panel'!$B$41:$Z$100,$D353,0)/(VLOOKUP(HX$276,UI!$A$12:$O$51,VLOOKUP(HX$278,$B$276:$C$278,2,0),0)/1000)),"")</f>
        <v/>
      </c>
      <c r="HY353" s="145" t="str">
        <f>IFERROR(TRUNC(VLOOKUP($E353,'Container Panel'!$B$41:$Z$100,$D353,0)/(VLOOKUP(HY$276,UI!$A$12:$O$51,VLOOKUP(HY$278,$B$276:$C$278,2,0),0)/1000)),"")</f>
        <v/>
      </c>
      <c r="HZ353" s="145" t="str">
        <f>IFERROR(TRUNC(VLOOKUP($E353,'Container Panel'!$B$41:$Z$100,$D353,0)/(VLOOKUP(HZ$276,UI!$A$12:$O$51,VLOOKUP(HZ$278,$B$276:$C$278,2,0),0)/1000)),"")</f>
        <v/>
      </c>
      <c r="IA353" s="145" t="str">
        <f>IFERROR(TRUNC(VLOOKUP($E353,'Container Panel'!$B$41:$Z$100,$D353,0)/(VLOOKUP(IA$276,UI!$A$12:$O$51,VLOOKUP(IA$278,$B$276:$C$278,2,0),0)/1000)),"")</f>
        <v/>
      </c>
      <c r="IB353" s="145" t="str">
        <f>IFERROR(TRUNC(VLOOKUP($E353,'Container Panel'!$B$41:$Z$100,$D353,0)/(VLOOKUP(IB$276,UI!$A$12:$O$51,VLOOKUP(IB$278,$B$276:$C$278,2,0),0)/1000)),"")</f>
        <v/>
      </c>
      <c r="IC353" s="145" t="str">
        <f>IFERROR(TRUNC(VLOOKUP($E353,'Container Panel'!$B$41:$Z$100,$D353,0)/(VLOOKUP(IC$276,UI!$A$12:$O$51,VLOOKUP(IC$278,$B$276:$C$278,2,0),0)/1000)),"")</f>
        <v/>
      </c>
      <c r="ID353" s="145" t="str">
        <f>IFERROR(TRUNC(VLOOKUP($E353,'Container Panel'!$B$41:$Z$100,$D353,0)/(VLOOKUP(ID$276,UI!$A$12:$O$51,VLOOKUP(ID$278,$B$276:$C$278,2,0),0)/1000)),"")</f>
        <v/>
      </c>
      <c r="IE353" s="145" t="str">
        <f>IFERROR(TRUNC(VLOOKUP($E353,'Container Panel'!$B$41:$Z$100,$D353,0)/(VLOOKUP(IE$276,UI!$A$12:$O$51,VLOOKUP(IE$278,$B$276:$C$278,2,0),0)/1000)),"")</f>
        <v/>
      </c>
      <c r="IF353" s="145" t="str">
        <f>IFERROR(TRUNC(VLOOKUP($E353,'Container Panel'!$B$41:$Z$100,$D353,0)/(VLOOKUP(IF$276,UI!$A$12:$O$51,VLOOKUP(IF$278,$B$276:$C$278,2,0),0)/1000)),"")</f>
        <v/>
      </c>
      <c r="IG353" s="145" t="str">
        <f>IFERROR(TRUNC(VLOOKUP($E353,'Container Panel'!$B$41:$Z$100,$D353,0)/(VLOOKUP(IG$276,UI!$A$12:$O$51,VLOOKUP(IG$278,$B$276:$C$278,2,0),0)/1000)),"")</f>
        <v/>
      </c>
      <c r="IH353" s="145" t="str">
        <f>IFERROR(TRUNC(VLOOKUP($E353,'Container Panel'!$B$41:$Z$100,$D353,0)/(VLOOKUP(IH$276,UI!$A$12:$O$51,VLOOKUP(IH$278,$B$276:$C$278,2,0),0)/1000)),"")</f>
        <v/>
      </c>
      <c r="II353" s="145" t="str">
        <f>IFERROR(TRUNC(VLOOKUP($E353,'Container Panel'!$B$41:$Z$100,$D353,0)/(VLOOKUP(II$276,UI!$A$12:$O$51,VLOOKUP(II$278,$B$276:$C$278,2,0),0)/1000)),"")</f>
        <v/>
      </c>
      <c r="IJ353" s="145" t="str">
        <f>IFERROR(TRUNC(VLOOKUP($E353,'Container Panel'!$B$41:$Z$100,$D353,0)/(VLOOKUP(IJ$276,UI!$A$12:$O$51,VLOOKUP(IJ$278,$B$276:$C$278,2,0),0)/1000)),"")</f>
        <v/>
      </c>
      <c r="IK353" s="145" t="str">
        <f>IFERROR(TRUNC(VLOOKUP($E353,'Container Panel'!$B$41:$Z$100,$D353,0)/(VLOOKUP(IK$276,UI!$A$12:$O$51,VLOOKUP(IK$278,$B$276:$C$278,2,0),0)/1000)),"")</f>
        <v/>
      </c>
      <c r="IL353" s="145" t="str">
        <f>IFERROR(TRUNC(VLOOKUP($E353,'Container Panel'!$B$41:$Z$100,$D353,0)/(VLOOKUP(IL$276,UI!$A$12:$O$51,VLOOKUP(IL$278,$B$276:$C$278,2,0),0)/1000)),"")</f>
        <v/>
      </c>
    </row>
    <row r="354" spans="2:246">
      <c r="B354" s="74">
        <v>74</v>
      </c>
      <c r="C354" s="74">
        <f t="shared" si="195"/>
        <v>25</v>
      </c>
      <c r="D354" s="163">
        <f>MOD(B354,3)+'Container Panel'!$Q$38</f>
        <v>18</v>
      </c>
      <c r="E354" s="143">
        <f t="shared" si="194"/>
        <v>0</v>
      </c>
      <c r="F354" s="144" t="s">
        <v>29</v>
      </c>
      <c r="G354" s="145" t="str">
        <f>IFERROR(IF(AND(G$272=list!$D$3,'Box Calculation'!G$279&lt;&gt;"h",$E354&lt;&gt;0),0,IF(AND(G$273=list!$D$2,$E354&lt;&gt;0,TRUNC(VLOOKUP($E354,'Container Panel'!$B$41:$Z$100,$D354,0)/(VLOOKUP(G$276,UI!$A$12:$O$51,VLOOKUP(G$279,$B$276:$C$278,2,0),0)/1000))&gt;0),1,TRUNC(VLOOKUP($E354,'Container Panel'!$B$41:$Z$100,$D354,0)/(VLOOKUP(G$276,UI!$A$12:$O$51,VLOOKUP(G$279,$B$276:$C$278,2,0),0)/1000)))),"")</f>
        <v/>
      </c>
      <c r="H354" s="145" t="str">
        <f>IFERROR(IF(AND(H$272=list!$D$3,'Box Calculation'!H$279&lt;&gt;"h",$E354&lt;&gt;0),0,IF(AND(H$273=list!$D$2,$E354&lt;&gt;0,TRUNC(VLOOKUP($E354,'Container Panel'!$B$41:$Z$100,$D354,0)/(VLOOKUP(H$276,UI!$A$12:$O$51,VLOOKUP(H$279,$B$276:$C$278,2,0),0)/1000))&gt;0),1,TRUNC(VLOOKUP($E354,'Container Panel'!$B$41:$Z$100,$D354,0)/(VLOOKUP(H$276,UI!$A$12:$O$51,VLOOKUP(H$279,$B$276:$C$278,2,0),0)/1000)))),"")</f>
        <v/>
      </c>
      <c r="I354" s="145" t="str">
        <f>IFERROR(IF(AND(I$272=list!$D$3,'Box Calculation'!I$279&lt;&gt;"h",$E354&lt;&gt;0),0,IF(AND(I$273=list!$D$2,$E354&lt;&gt;0,TRUNC(VLOOKUP($E354,'Container Panel'!$B$41:$Z$100,$D354,0)/(VLOOKUP(I$276,UI!$A$12:$O$51,VLOOKUP(I$279,$B$276:$C$278,2,0),0)/1000))&gt;0),1,TRUNC(VLOOKUP($E354,'Container Panel'!$B$41:$Z$100,$D354,0)/(VLOOKUP(I$276,UI!$A$12:$O$51,VLOOKUP(I$279,$B$276:$C$278,2,0),0)/1000)))),"")</f>
        <v/>
      </c>
      <c r="J354" s="145" t="str">
        <f>IFERROR(IF(AND(J$272=list!$D$3,'Box Calculation'!J$279&lt;&gt;"h",$E354&lt;&gt;0),0,IF(AND(J$273=list!$D$2,$E354&lt;&gt;0,TRUNC(VLOOKUP($E354,'Container Panel'!$B$41:$Z$100,$D354,0)/(VLOOKUP(J$276,UI!$A$12:$O$51,VLOOKUP(J$279,$B$276:$C$278,2,0),0)/1000))&gt;0),1,TRUNC(VLOOKUP($E354,'Container Panel'!$B$41:$Z$100,$D354,0)/(VLOOKUP(J$276,UI!$A$12:$O$51,VLOOKUP(J$279,$B$276:$C$278,2,0),0)/1000)))),"")</f>
        <v/>
      </c>
      <c r="K354" s="145" t="str">
        <f>IFERROR(IF(AND(K$272=list!$D$3,'Box Calculation'!K$279&lt;&gt;"h",$E354&lt;&gt;0),0,IF(AND(K$273=list!$D$2,$E354&lt;&gt;0,TRUNC(VLOOKUP($E354,'Container Panel'!$B$41:$Z$100,$D354,0)/(VLOOKUP(K$276,UI!$A$12:$O$51,VLOOKUP(K$279,$B$276:$C$278,2,0),0)/1000))&gt;0),1,TRUNC(VLOOKUP($E354,'Container Panel'!$B$41:$Z$100,$D354,0)/(VLOOKUP(K$276,UI!$A$12:$O$51,VLOOKUP(K$279,$B$276:$C$278,2,0),0)/1000)))),"")</f>
        <v/>
      </c>
      <c r="L354" s="145" t="str">
        <f>IFERROR(IF(AND(L$272=list!$D$3,'Box Calculation'!L$279&lt;&gt;"h",$E354&lt;&gt;0),0,IF(AND(L$273=list!$D$2,$E354&lt;&gt;0,TRUNC(VLOOKUP($E354,'Container Panel'!$B$41:$Z$100,$D354,0)/(VLOOKUP(L$276,UI!$A$12:$O$51,VLOOKUP(L$279,$B$276:$C$278,2,0),0)/1000))&gt;0),1,TRUNC(VLOOKUP($E354,'Container Panel'!$B$41:$Z$100,$D354,0)/(VLOOKUP(L$276,UI!$A$12:$O$51,VLOOKUP(L$279,$B$276:$C$278,2,0),0)/1000)))),"")</f>
        <v/>
      </c>
      <c r="M354" s="145" t="str">
        <f>IFERROR(IF(AND(M$272=list!$D$3,'Box Calculation'!M$279&lt;&gt;"h",$E354&lt;&gt;0),0,IF(AND(M$273=list!$D$2,$E354&lt;&gt;0,TRUNC(VLOOKUP($E354,'Container Panel'!$B$41:$Z$100,$D354,0)/(VLOOKUP(M$276,UI!$A$12:$O$51,VLOOKUP(M$279,$B$276:$C$278,2,0),0)/1000))&gt;0),1,TRUNC(VLOOKUP($E354,'Container Panel'!$B$41:$Z$100,$D354,0)/(VLOOKUP(M$276,UI!$A$12:$O$51,VLOOKUP(M$279,$B$276:$C$278,2,0),0)/1000)))),"")</f>
        <v/>
      </c>
      <c r="N354" s="145" t="str">
        <f>IFERROR(IF(AND(N$272=list!$D$3,'Box Calculation'!N$279&lt;&gt;"h",$E354&lt;&gt;0),0,IF(AND(N$273=list!$D$2,$E354&lt;&gt;0,TRUNC(VLOOKUP($E354,'Container Panel'!$B$41:$Z$100,$D354,0)/(VLOOKUP(N$276,UI!$A$12:$O$51,VLOOKUP(N$279,$B$276:$C$278,2,0),0)/1000))&gt;0),1,TRUNC(VLOOKUP($E354,'Container Panel'!$B$41:$Z$100,$D354,0)/(VLOOKUP(N$276,UI!$A$12:$O$51,VLOOKUP(N$279,$B$276:$C$278,2,0),0)/1000)))),"")</f>
        <v/>
      </c>
      <c r="O354" s="145" t="str">
        <f>IFERROR(IF(AND(O$272=list!$D$3,'Box Calculation'!O$279&lt;&gt;"h",$E354&lt;&gt;0),0,IF(AND(O$273=list!$D$2,$E354&lt;&gt;0,TRUNC(VLOOKUP($E354,'Container Panel'!$B$41:$Z$100,$D354,0)/(VLOOKUP(O$276,UI!$A$12:$O$51,VLOOKUP(O$279,$B$276:$C$278,2,0),0)/1000))&gt;0),1,TRUNC(VLOOKUP($E354,'Container Panel'!$B$41:$Z$100,$D354,0)/(VLOOKUP(O$276,UI!$A$12:$O$51,VLOOKUP(O$279,$B$276:$C$278,2,0),0)/1000)))),"")</f>
        <v/>
      </c>
      <c r="P354" s="145" t="str">
        <f>IFERROR(IF(AND(P$272=list!$D$3,'Box Calculation'!P$279&lt;&gt;"h",$E354&lt;&gt;0),0,IF(AND(P$273=list!$D$2,$E354&lt;&gt;0,TRUNC(VLOOKUP($E354,'Container Panel'!$B$41:$Z$100,$D354,0)/(VLOOKUP(P$276,UI!$A$12:$O$51,VLOOKUP(P$279,$B$276:$C$278,2,0),0)/1000))&gt;0),1,TRUNC(VLOOKUP($E354,'Container Panel'!$B$41:$Z$100,$D354,0)/(VLOOKUP(P$276,UI!$A$12:$O$51,VLOOKUP(P$279,$B$276:$C$278,2,0),0)/1000)))),"")</f>
        <v/>
      </c>
      <c r="Q354" s="145" t="str">
        <f>IFERROR(IF(AND(Q$272=list!$D$3,'Box Calculation'!Q$279&lt;&gt;"h",$E354&lt;&gt;0),0,IF(AND(Q$273=list!$D$2,$E354&lt;&gt;0,TRUNC(VLOOKUP($E354,'Container Panel'!$B$41:$Z$100,$D354,0)/(VLOOKUP(Q$276,UI!$A$12:$O$51,VLOOKUP(Q$279,$B$276:$C$278,2,0),0)/1000))&gt;0),1,TRUNC(VLOOKUP($E354,'Container Panel'!$B$41:$Z$100,$D354,0)/(VLOOKUP(Q$276,UI!$A$12:$O$51,VLOOKUP(Q$279,$B$276:$C$278,2,0),0)/1000)))),"")</f>
        <v/>
      </c>
      <c r="R354" s="145" t="str">
        <f>IFERROR(IF(AND(R$272=list!$D$3,'Box Calculation'!R$279&lt;&gt;"h",$E354&lt;&gt;0),0,IF(AND(R$273=list!$D$2,$E354&lt;&gt;0,TRUNC(VLOOKUP($E354,'Container Panel'!$B$41:$Z$100,$D354,0)/(VLOOKUP(R$276,UI!$A$12:$O$51,VLOOKUP(R$279,$B$276:$C$278,2,0),0)/1000))&gt;0),1,TRUNC(VLOOKUP($E354,'Container Panel'!$B$41:$Z$100,$D354,0)/(VLOOKUP(R$276,UI!$A$12:$O$51,VLOOKUP(R$279,$B$276:$C$278,2,0),0)/1000)))),"")</f>
        <v/>
      </c>
      <c r="S354" s="145" t="str">
        <f>IFERROR(IF(AND(S$272=list!$D$3,'Box Calculation'!S$279&lt;&gt;"h",$E354&lt;&gt;0),0,IF(AND(S$273=list!$D$2,$E354&lt;&gt;0,TRUNC(VLOOKUP($E354,'Container Panel'!$B$41:$Z$100,$D354,0)/(VLOOKUP(S$276,UI!$A$12:$O$51,VLOOKUP(S$279,$B$276:$C$278,2,0),0)/1000))&gt;0),1,TRUNC(VLOOKUP($E354,'Container Panel'!$B$41:$Z$100,$D354,0)/(VLOOKUP(S$276,UI!$A$12:$O$51,VLOOKUP(S$279,$B$276:$C$278,2,0),0)/1000)))),"")</f>
        <v/>
      </c>
      <c r="T354" s="145" t="str">
        <f>IFERROR(IF(AND(T$272=list!$D$3,'Box Calculation'!T$279&lt;&gt;"h",$E354&lt;&gt;0),0,IF(AND(T$273=list!$D$2,$E354&lt;&gt;0,TRUNC(VLOOKUP($E354,'Container Panel'!$B$41:$Z$100,$D354,0)/(VLOOKUP(T$276,UI!$A$12:$O$51,VLOOKUP(T$279,$B$276:$C$278,2,0),0)/1000))&gt;0),1,TRUNC(VLOOKUP($E354,'Container Panel'!$B$41:$Z$100,$D354,0)/(VLOOKUP(T$276,UI!$A$12:$O$51,VLOOKUP(T$279,$B$276:$C$278,2,0),0)/1000)))),"")</f>
        <v/>
      </c>
      <c r="U354" s="145" t="str">
        <f>IFERROR(IF(AND(U$272=list!$D$3,'Box Calculation'!U$279&lt;&gt;"h",$E354&lt;&gt;0),0,IF(AND(U$273=list!$D$2,$E354&lt;&gt;0,TRUNC(VLOOKUP($E354,'Container Panel'!$B$41:$Z$100,$D354,0)/(VLOOKUP(U$276,UI!$A$12:$O$51,VLOOKUP(U$279,$B$276:$C$278,2,0),0)/1000))&gt;0),1,TRUNC(VLOOKUP($E354,'Container Panel'!$B$41:$Z$100,$D354,0)/(VLOOKUP(U$276,UI!$A$12:$O$51,VLOOKUP(U$279,$B$276:$C$278,2,0),0)/1000)))),"")</f>
        <v/>
      </c>
      <c r="V354" s="145" t="str">
        <f>IFERROR(IF(AND(V$272=list!$D$3,'Box Calculation'!V$279&lt;&gt;"h",$E354&lt;&gt;0),0,IF(AND(V$273=list!$D$2,$E354&lt;&gt;0,TRUNC(VLOOKUP($E354,'Container Panel'!$B$41:$Z$100,$D354,0)/(VLOOKUP(V$276,UI!$A$12:$O$51,VLOOKUP(V$279,$B$276:$C$278,2,0),0)/1000))&gt;0),1,TRUNC(VLOOKUP($E354,'Container Panel'!$B$41:$Z$100,$D354,0)/(VLOOKUP(V$276,UI!$A$12:$O$51,VLOOKUP(V$279,$B$276:$C$278,2,0),0)/1000)))),"")</f>
        <v/>
      </c>
      <c r="W354" s="145" t="str">
        <f>IFERROR(IF(AND(W$272=list!$D$3,'Box Calculation'!W$279&lt;&gt;"h",$E354&lt;&gt;0),0,IF(AND(W$273=list!$D$2,$E354&lt;&gt;0,TRUNC(VLOOKUP($E354,'Container Panel'!$B$41:$Z$100,$D354,0)/(VLOOKUP(W$276,UI!$A$12:$O$51,VLOOKUP(W$279,$B$276:$C$278,2,0),0)/1000))&gt;0),1,TRUNC(VLOOKUP($E354,'Container Panel'!$B$41:$Z$100,$D354,0)/(VLOOKUP(W$276,UI!$A$12:$O$51,VLOOKUP(W$279,$B$276:$C$278,2,0),0)/1000)))),"")</f>
        <v/>
      </c>
      <c r="X354" s="145" t="str">
        <f>IFERROR(IF(AND(X$272=list!$D$3,'Box Calculation'!X$279&lt;&gt;"h",$E354&lt;&gt;0),0,IF(AND(X$273=list!$D$2,$E354&lt;&gt;0,TRUNC(VLOOKUP($E354,'Container Panel'!$B$41:$Z$100,$D354,0)/(VLOOKUP(X$276,UI!$A$12:$O$51,VLOOKUP(X$279,$B$276:$C$278,2,0),0)/1000))&gt;0),1,TRUNC(VLOOKUP($E354,'Container Panel'!$B$41:$Z$100,$D354,0)/(VLOOKUP(X$276,UI!$A$12:$O$51,VLOOKUP(X$279,$B$276:$C$278,2,0),0)/1000)))),"")</f>
        <v/>
      </c>
      <c r="Y354" s="145" t="str">
        <f>IFERROR(IF(AND(Y$272=list!$D$3,'Box Calculation'!Y$279&lt;&gt;"h",$E354&lt;&gt;0),0,IF(AND(Y$273=list!$D$2,$E354&lt;&gt;0,TRUNC(VLOOKUP($E354,'Container Panel'!$B$41:$Z$100,$D354,0)/(VLOOKUP(Y$276,UI!$A$12:$O$51,VLOOKUP(Y$279,$B$276:$C$278,2,0),0)/1000))&gt;0),1,TRUNC(VLOOKUP($E354,'Container Panel'!$B$41:$Z$100,$D354,0)/(VLOOKUP(Y$276,UI!$A$12:$O$51,VLOOKUP(Y$279,$B$276:$C$278,2,0),0)/1000)))),"")</f>
        <v/>
      </c>
      <c r="Z354" s="145" t="str">
        <f>IFERROR(IF(AND(Z$272=list!$D$3,'Box Calculation'!Z$279&lt;&gt;"h",$E354&lt;&gt;0),0,IF(AND(Z$273=list!$D$2,$E354&lt;&gt;0,TRUNC(VLOOKUP($E354,'Container Panel'!$B$41:$Z$100,$D354,0)/(VLOOKUP(Z$276,UI!$A$12:$O$51,VLOOKUP(Z$279,$B$276:$C$278,2,0),0)/1000))&gt;0),1,TRUNC(VLOOKUP($E354,'Container Panel'!$B$41:$Z$100,$D354,0)/(VLOOKUP(Z$276,UI!$A$12:$O$51,VLOOKUP(Z$279,$B$276:$C$278,2,0),0)/1000)))),"")</f>
        <v/>
      </c>
      <c r="AA354" s="145" t="str">
        <f>IFERROR(IF(AND(AA$272=list!$D$3,'Box Calculation'!AA$279&lt;&gt;"h",$E354&lt;&gt;0),0,IF(AND(AA$273=list!$D$2,$E354&lt;&gt;0,TRUNC(VLOOKUP($E354,'Container Panel'!$B$41:$Z$100,$D354,0)/(VLOOKUP(AA$276,UI!$A$12:$O$51,VLOOKUP(AA$279,$B$276:$C$278,2,0),0)/1000))&gt;0),1,TRUNC(VLOOKUP($E354,'Container Panel'!$B$41:$Z$100,$D354,0)/(VLOOKUP(AA$276,UI!$A$12:$O$51,VLOOKUP(AA$279,$B$276:$C$278,2,0),0)/1000)))),"")</f>
        <v/>
      </c>
      <c r="AB354" s="145" t="str">
        <f>IFERROR(IF(AND(AB$272=list!$D$3,'Box Calculation'!AB$279&lt;&gt;"h",$E354&lt;&gt;0),0,IF(AND(AB$273=list!$D$2,$E354&lt;&gt;0,TRUNC(VLOOKUP($E354,'Container Panel'!$B$41:$Z$100,$D354,0)/(VLOOKUP(AB$276,UI!$A$12:$O$51,VLOOKUP(AB$279,$B$276:$C$278,2,0),0)/1000))&gt;0),1,TRUNC(VLOOKUP($E354,'Container Panel'!$B$41:$Z$100,$D354,0)/(VLOOKUP(AB$276,UI!$A$12:$O$51,VLOOKUP(AB$279,$B$276:$C$278,2,0),0)/1000)))),"")</f>
        <v/>
      </c>
      <c r="AC354" s="145" t="str">
        <f>IFERROR(IF(AND(AC$272=list!$D$3,'Box Calculation'!AC$279&lt;&gt;"h",$E354&lt;&gt;0),0,IF(AND(AC$273=list!$D$2,$E354&lt;&gt;0,TRUNC(VLOOKUP($E354,'Container Panel'!$B$41:$Z$100,$D354,0)/(VLOOKUP(AC$276,UI!$A$12:$O$51,VLOOKUP(AC$279,$B$276:$C$278,2,0),0)/1000))&gt;0),1,TRUNC(VLOOKUP($E354,'Container Panel'!$B$41:$Z$100,$D354,0)/(VLOOKUP(AC$276,UI!$A$12:$O$51,VLOOKUP(AC$279,$B$276:$C$278,2,0),0)/1000)))),"")</f>
        <v/>
      </c>
      <c r="AD354" s="145" t="str">
        <f>IFERROR(IF(AND(AD$272=list!$D$3,'Box Calculation'!AD$279&lt;&gt;"h",$E354&lt;&gt;0),0,IF(AND(AD$273=list!$D$2,$E354&lt;&gt;0,TRUNC(VLOOKUP($E354,'Container Panel'!$B$41:$Z$100,$D354,0)/(VLOOKUP(AD$276,UI!$A$12:$O$51,VLOOKUP(AD$279,$B$276:$C$278,2,0),0)/1000))&gt;0),1,TRUNC(VLOOKUP($E354,'Container Panel'!$B$41:$Z$100,$D354,0)/(VLOOKUP(AD$276,UI!$A$12:$O$51,VLOOKUP(AD$279,$B$276:$C$278,2,0),0)/1000)))),"")</f>
        <v/>
      </c>
      <c r="AE354" s="145" t="str">
        <f>IFERROR(IF(AND(AE$272=list!$D$3,'Box Calculation'!AE$279&lt;&gt;"h",$E354&lt;&gt;0),0,IF(AND(AE$273=list!$D$2,$E354&lt;&gt;0,TRUNC(VLOOKUP($E354,'Container Panel'!$B$41:$Z$100,$D354,0)/(VLOOKUP(AE$276,UI!$A$12:$O$51,VLOOKUP(AE$279,$B$276:$C$278,2,0),0)/1000))&gt;0),1,TRUNC(VLOOKUP($E354,'Container Panel'!$B$41:$Z$100,$D354,0)/(VLOOKUP(AE$276,UI!$A$12:$O$51,VLOOKUP(AE$279,$B$276:$C$278,2,0),0)/1000)))),"")</f>
        <v/>
      </c>
      <c r="AF354" s="145" t="str">
        <f>IFERROR(IF(AND(AF$272=list!$D$3,'Box Calculation'!AF$279&lt;&gt;"h",$E354&lt;&gt;0),0,IF(AND(AF$273=list!$D$2,$E354&lt;&gt;0,TRUNC(VLOOKUP($E354,'Container Panel'!$B$41:$Z$100,$D354,0)/(VLOOKUP(AF$276,UI!$A$12:$O$51,VLOOKUP(AF$279,$B$276:$C$278,2,0),0)/1000))&gt;0),1,TRUNC(VLOOKUP($E354,'Container Panel'!$B$41:$Z$100,$D354,0)/(VLOOKUP(AF$276,UI!$A$12:$O$51,VLOOKUP(AF$279,$B$276:$C$278,2,0),0)/1000)))),"")</f>
        <v/>
      </c>
      <c r="AG354" s="145" t="str">
        <f>IFERROR(IF(AND(AG$272=list!$D$3,'Box Calculation'!AG$279&lt;&gt;"h",$E354&lt;&gt;0),0,IF(AND(AG$273=list!$D$2,$E354&lt;&gt;0,TRUNC(VLOOKUP($E354,'Container Panel'!$B$41:$Z$100,$D354,0)/(VLOOKUP(AG$276,UI!$A$12:$O$51,VLOOKUP(AG$279,$B$276:$C$278,2,0),0)/1000))&gt;0),1,TRUNC(VLOOKUP($E354,'Container Panel'!$B$41:$Z$100,$D354,0)/(VLOOKUP(AG$276,UI!$A$12:$O$51,VLOOKUP(AG$279,$B$276:$C$278,2,0),0)/1000)))),"")</f>
        <v/>
      </c>
      <c r="AH354" s="145" t="str">
        <f>IFERROR(IF(AND(AH$272=list!$D$3,'Box Calculation'!AH$279&lt;&gt;"h",$E354&lt;&gt;0),0,IF(AND(AH$273=list!$D$2,$E354&lt;&gt;0,TRUNC(VLOOKUP($E354,'Container Panel'!$B$41:$Z$100,$D354,0)/(VLOOKUP(AH$276,UI!$A$12:$O$51,VLOOKUP(AH$279,$B$276:$C$278,2,0),0)/1000))&gt;0),1,TRUNC(VLOOKUP($E354,'Container Panel'!$B$41:$Z$100,$D354,0)/(VLOOKUP(AH$276,UI!$A$12:$O$51,VLOOKUP(AH$279,$B$276:$C$278,2,0),0)/1000)))),"")</f>
        <v/>
      </c>
      <c r="AI354" s="145" t="str">
        <f>IFERROR(IF(AND(AI$272=list!$D$3,'Box Calculation'!AI$279&lt;&gt;"h",$E354&lt;&gt;0),0,IF(AND(AI$273=list!$D$2,$E354&lt;&gt;0,TRUNC(VLOOKUP($E354,'Container Panel'!$B$41:$Z$100,$D354,0)/(VLOOKUP(AI$276,UI!$A$12:$O$51,VLOOKUP(AI$279,$B$276:$C$278,2,0),0)/1000))&gt;0),1,TRUNC(VLOOKUP($E354,'Container Panel'!$B$41:$Z$100,$D354,0)/(VLOOKUP(AI$276,UI!$A$12:$O$51,VLOOKUP(AI$279,$B$276:$C$278,2,0),0)/1000)))),"")</f>
        <v/>
      </c>
      <c r="AJ354" s="145" t="str">
        <f>IFERROR(IF(AND(AJ$272=list!$D$3,'Box Calculation'!AJ$279&lt;&gt;"h",$E354&lt;&gt;0),0,IF(AND(AJ$273=list!$D$2,$E354&lt;&gt;0,TRUNC(VLOOKUP($E354,'Container Panel'!$B$41:$Z$100,$D354,0)/(VLOOKUP(AJ$276,UI!$A$12:$O$51,VLOOKUP(AJ$279,$B$276:$C$278,2,0),0)/1000))&gt;0),1,TRUNC(VLOOKUP($E354,'Container Panel'!$B$41:$Z$100,$D354,0)/(VLOOKUP(AJ$276,UI!$A$12:$O$51,VLOOKUP(AJ$279,$B$276:$C$278,2,0),0)/1000)))),"")</f>
        <v/>
      </c>
      <c r="AK354" s="145" t="str">
        <f>IFERROR(IF(AND(AK$272=list!$D$3,'Box Calculation'!AK$279&lt;&gt;"h",$E354&lt;&gt;0),0,IF(AND(AK$273=list!$D$2,$E354&lt;&gt;0,TRUNC(VLOOKUP($E354,'Container Panel'!$B$41:$Z$100,$D354,0)/(VLOOKUP(AK$276,UI!$A$12:$O$51,VLOOKUP(AK$279,$B$276:$C$278,2,0),0)/1000))&gt;0),1,TRUNC(VLOOKUP($E354,'Container Panel'!$B$41:$Z$100,$D354,0)/(VLOOKUP(AK$276,UI!$A$12:$O$51,VLOOKUP(AK$279,$B$276:$C$278,2,0),0)/1000)))),"")</f>
        <v/>
      </c>
      <c r="AL354" s="145" t="str">
        <f>IFERROR(IF(AND(AL$272=list!$D$3,'Box Calculation'!AL$279&lt;&gt;"h",$E354&lt;&gt;0),0,IF(AND(AL$273=list!$D$2,$E354&lt;&gt;0,TRUNC(VLOOKUP($E354,'Container Panel'!$B$41:$Z$100,$D354,0)/(VLOOKUP(AL$276,UI!$A$12:$O$51,VLOOKUP(AL$279,$B$276:$C$278,2,0),0)/1000))&gt;0),1,TRUNC(VLOOKUP($E354,'Container Panel'!$B$41:$Z$100,$D354,0)/(VLOOKUP(AL$276,UI!$A$12:$O$51,VLOOKUP(AL$279,$B$276:$C$278,2,0),0)/1000)))),"")</f>
        <v/>
      </c>
      <c r="AM354" s="145" t="str">
        <f>IFERROR(IF(AND(AM$272=list!$D$3,'Box Calculation'!AM$279&lt;&gt;"h",$E354&lt;&gt;0),0,IF(AND(AM$273=list!$D$2,$E354&lt;&gt;0,TRUNC(VLOOKUP($E354,'Container Panel'!$B$41:$Z$100,$D354,0)/(VLOOKUP(AM$276,UI!$A$12:$O$51,VLOOKUP(AM$279,$B$276:$C$278,2,0),0)/1000))&gt;0),1,TRUNC(VLOOKUP($E354,'Container Panel'!$B$41:$Z$100,$D354,0)/(VLOOKUP(AM$276,UI!$A$12:$O$51,VLOOKUP(AM$279,$B$276:$C$278,2,0),0)/1000)))),"")</f>
        <v/>
      </c>
      <c r="AN354" s="145" t="str">
        <f>IFERROR(IF(AND(AN$272=list!$D$3,'Box Calculation'!AN$279&lt;&gt;"h",$E354&lt;&gt;0),0,IF(AND(AN$273=list!$D$2,$E354&lt;&gt;0,TRUNC(VLOOKUP($E354,'Container Panel'!$B$41:$Z$100,$D354,0)/(VLOOKUP(AN$276,UI!$A$12:$O$51,VLOOKUP(AN$279,$B$276:$C$278,2,0),0)/1000))&gt;0),1,TRUNC(VLOOKUP($E354,'Container Panel'!$B$41:$Z$100,$D354,0)/(VLOOKUP(AN$276,UI!$A$12:$O$51,VLOOKUP(AN$279,$B$276:$C$278,2,0),0)/1000)))),"")</f>
        <v/>
      </c>
      <c r="AO354" s="145" t="str">
        <f>IFERROR(IF(AND(AO$272=list!$D$3,'Box Calculation'!AO$279&lt;&gt;"h",$E354&lt;&gt;0),0,IF(AND(AO$273=list!$D$2,$E354&lt;&gt;0,TRUNC(VLOOKUP($E354,'Container Panel'!$B$41:$Z$100,$D354,0)/(VLOOKUP(AO$276,UI!$A$12:$O$51,VLOOKUP(AO$279,$B$276:$C$278,2,0),0)/1000))&gt;0),1,TRUNC(VLOOKUP($E354,'Container Panel'!$B$41:$Z$100,$D354,0)/(VLOOKUP(AO$276,UI!$A$12:$O$51,VLOOKUP(AO$279,$B$276:$C$278,2,0),0)/1000)))),"")</f>
        <v/>
      </c>
      <c r="AP354" s="145" t="str">
        <f>IFERROR(IF(AND(AP$272=list!$D$3,'Box Calculation'!AP$279&lt;&gt;"h",$E354&lt;&gt;0),0,IF(AND(AP$273=list!$D$2,$E354&lt;&gt;0,TRUNC(VLOOKUP($E354,'Container Panel'!$B$41:$Z$100,$D354,0)/(VLOOKUP(AP$276,UI!$A$12:$O$51,VLOOKUP(AP$279,$B$276:$C$278,2,0),0)/1000))&gt;0),1,TRUNC(VLOOKUP($E354,'Container Panel'!$B$41:$Z$100,$D354,0)/(VLOOKUP(AP$276,UI!$A$12:$O$51,VLOOKUP(AP$279,$B$276:$C$278,2,0),0)/1000)))),"")</f>
        <v/>
      </c>
      <c r="AQ354" s="145" t="str">
        <f>IFERROR(IF(AND(AQ$272=list!$D$3,'Box Calculation'!AQ$279&lt;&gt;"h",$E354&lt;&gt;0),0,IF(AND(AQ$273=list!$D$2,$E354&lt;&gt;0,TRUNC(VLOOKUP($E354,'Container Panel'!$B$41:$Z$100,$D354,0)/(VLOOKUP(AQ$276,UI!$A$12:$O$51,VLOOKUP(AQ$279,$B$276:$C$278,2,0),0)/1000))&gt;0),1,TRUNC(VLOOKUP($E354,'Container Panel'!$B$41:$Z$100,$D354,0)/(VLOOKUP(AQ$276,UI!$A$12:$O$51,VLOOKUP(AQ$279,$B$276:$C$278,2,0),0)/1000)))),"")</f>
        <v/>
      </c>
      <c r="AR354" s="145" t="str">
        <f>IFERROR(IF(AND(AR$272=list!$D$3,'Box Calculation'!AR$279&lt;&gt;"h",$E354&lt;&gt;0),0,IF(AND(AR$273=list!$D$2,$E354&lt;&gt;0,TRUNC(VLOOKUP($E354,'Container Panel'!$B$41:$Z$100,$D354,0)/(VLOOKUP(AR$276,UI!$A$12:$O$51,VLOOKUP(AR$279,$B$276:$C$278,2,0),0)/1000))&gt;0),1,TRUNC(VLOOKUP($E354,'Container Panel'!$B$41:$Z$100,$D354,0)/(VLOOKUP(AR$276,UI!$A$12:$O$51,VLOOKUP(AR$279,$B$276:$C$278,2,0),0)/1000)))),"")</f>
        <v/>
      </c>
      <c r="AS354" s="145" t="str">
        <f>IFERROR(IF(AND(AS$272=list!$D$3,'Box Calculation'!AS$279&lt;&gt;"h",$E354&lt;&gt;0),0,IF(AND(AS$273=list!$D$2,$E354&lt;&gt;0,TRUNC(VLOOKUP($E354,'Container Panel'!$B$41:$Z$100,$D354,0)/(VLOOKUP(AS$276,UI!$A$12:$O$51,VLOOKUP(AS$279,$B$276:$C$278,2,0),0)/1000))&gt;0),1,TRUNC(VLOOKUP($E354,'Container Panel'!$B$41:$Z$100,$D354,0)/(VLOOKUP(AS$276,UI!$A$12:$O$51,VLOOKUP(AS$279,$B$276:$C$278,2,0),0)/1000)))),"")</f>
        <v/>
      </c>
      <c r="AT354" s="145" t="str">
        <f>IFERROR(IF(AND(AT$272=list!$D$3,'Box Calculation'!AT$279&lt;&gt;"h",$E354&lt;&gt;0),0,IF(AND(AT$273=list!$D$2,$E354&lt;&gt;0,TRUNC(VLOOKUP($E354,'Container Panel'!$B$41:$Z$100,$D354,0)/(VLOOKUP(AT$276,UI!$A$12:$O$51,VLOOKUP(AT$279,$B$276:$C$278,2,0),0)/1000))&gt;0),1,TRUNC(VLOOKUP($E354,'Container Panel'!$B$41:$Z$100,$D354,0)/(VLOOKUP(AT$276,UI!$A$12:$O$51,VLOOKUP(AT$279,$B$276:$C$278,2,0),0)/1000)))),"")</f>
        <v/>
      </c>
      <c r="AU354" s="145" t="str">
        <f>IFERROR(IF(AND(AU$272=list!$D$3,'Box Calculation'!AU$279&lt;&gt;"h",$E354&lt;&gt;0),0,IF(AND(AU$273=list!$D$2,$E354&lt;&gt;0,TRUNC(VLOOKUP($E354,'Container Panel'!$B$41:$Z$100,$D354,0)/(VLOOKUP(AU$276,UI!$A$12:$O$51,VLOOKUP(AU$279,$B$276:$C$278,2,0),0)/1000))&gt;0),1,TRUNC(VLOOKUP($E354,'Container Panel'!$B$41:$Z$100,$D354,0)/(VLOOKUP(AU$276,UI!$A$12:$O$51,VLOOKUP(AU$279,$B$276:$C$278,2,0),0)/1000)))),"")</f>
        <v/>
      </c>
      <c r="AV354" s="145" t="str">
        <f>IFERROR(IF(AND(AV$272=list!$D$3,'Box Calculation'!AV$279&lt;&gt;"h",$E354&lt;&gt;0),0,IF(AND(AV$273=list!$D$2,$E354&lt;&gt;0,TRUNC(VLOOKUP($E354,'Container Panel'!$B$41:$Z$100,$D354,0)/(VLOOKUP(AV$276,UI!$A$12:$O$51,VLOOKUP(AV$279,$B$276:$C$278,2,0),0)/1000))&gt;0),1,TRUNC(VLOOKUP($E354,'Container Panel'!$B$41:$Z$100,$D354,0)/(VLOOKUP(AV$276,UI!$A$12:$O$51,VLOOKUP(AV$279,$B$276:$C$278,2,0),0)/1000)))),"")</f>
        <v/>
      </c>
      <c r="AW354" s="145" t="str">
        <f>IFERROR(IF(AND(AW$272=list!$D$3,'Box Calculation'!AW$279&lt;&gt;"h",$E354&lt;&gt;0),0,IF(AND(AW$273=list!$D$2,$E354&lt;&gt;0,TRUNC(VLOOKUP($E354,'Container Panel'!$B$41:$Z$100,$D354,0)/(VLOOKUP(AW$276,UI!$A$12:$O$51,VLOOKUP(AW$279,$B$276:$C$278,2,0),0)/1000))&gt;0),1,TRUNC(VLOOKUP($E354,'Container Panel'!$B$41:$Z$100,$D354,0)/(VLOOKUP(AW$276,UI!$A$12:$O$51,VLOOKUP(AW$279,$B$276:$C$278,2,0),0)/1000)))),"")</f>
        <v/>
      </c>
      <c r="AX354" s="145" t="str">
        <f>IFERROR(IF(AND(AX$272=list!$D$3,'Box Calculation'!AX$279&lt;&gt;"h",$E354&lt;&gt;0),0,IF(AND(AX$273=list!$D$2,$E354&lt;&gt;0,TRUNC(VLOOKUP($E354,'Container Panel'!$B$41:$Z$100,$D354,0)/(VLOOKUP(AX$276,UI!$A$12:$O$51,VLOOKUP(AX$279,$B$276:$C$278,2,0),0)/1000))&gt;0),1,TRUNC(VLOOKUP($E354,'Container Panel'!$B$41:$Z$100,$D354,0)/(VLOOKUP(AX$276,UI!$A$12:$O$51,VLOOKUP(AX$279,$B$276:$C$278,2,0),0)/1000)))),"")</f>
        <v/>
      </c>
      <c r="AY354" s="145" t="str">
        <f>IFERROR(IF(AND(AY$272=list!$D$3,'Box Calculation'!AY$279&lt;&gt;"h",$E354&lt;&gt;0),0,IF(AND(AY$273=list!$D$2,$E354&lt;&gt;0,TRUNC(VLOOKUP($E354,'Container Panel'!$B$41:$Z$100,$D354,0)/(VLOOKUP(AY$276,UI!$A$12:$O$51,VLOOKUP(AY$279,$B$276:$C$278,2,0),0)/1000))&gt;0),1,TRUNC(VLOOKUP($E354,'Container Panel'!$B$41:$Z$100,$D354,0)/(VLOOKUP(AY$276,UI!$A$12:$O$51,VLOOKUP(AY$279,$B$276:$C$278,2,0),0)/1000)))),"")</f>
        <v/>
      </c>
      <c r="AZ354" s="145" t="str">
        <f>IFERROR(IF(AND(AZ$272=list!$D$3,'Box Calculation'!AZ$279&lt;&gt;"h",$E354&lt;&gt;0),0,IF(AND(AZ$273=list!$D$2,$E354&lt;&gt;0,TRUNC(VLOOKUP($E354,'Container Panel'!$B$41:$Z$100,$D354,0)/(VLOOKUP(AZ$276,UI!$A$12:$O$51,VLOOKUP(AZ$279,$B$276:$C$278,2,0),0)/1000))&gt;0),1,TRUNC(VLOOKUP($E354,'Container Panel'!$B$41:$Z$100,$D354,0)/(VLOOKUP(AZ$276,UI!$A$12:$O$51,VLOOKUP(AZ$279,$B$276:$C$278,2,0),0)/1000)))),"")</f>
        <v/>
      </c>
      <c r="BA354" s="145" t="str">
        <f>IFERROR(IF(AND(BA$272=list!$D$3,'Box Calculation'!BA$279&lt;&gt;"h",$E354&lt;&gt;0),0,IF(AND(BA$273=list!$D$2,$E354&lt;&gt;0,TRUNC(VLOOKUP($E354,'Container Panel'!$B$41:$Z$100,$D354,0)/(VLOOKUP(BA$276,UI!$A$12:$O$51,VLOOKUP(BA$279,$B$276:$C$278,2,0),0)/1000))&gt;0),1,TRUNC(VLOOKUP($E354,'Container Panel'!$B$41:$Z$100,$D354,0)/(VLOOKUP(BA$276,UI!$A$12:$O$51,VLOOKUP(BA$279,$B$276:$C$278,2,0),0)/1000)))),"")</f>
        <v/>
      </c>
      <c r="BB354" s="145" t="str">
        <f>IFERROR(IF(AND(BB$272=list!$D$3,'Box Calculation'!BB$279&lt;&gt;"h",$E354&lt;&gt;0),0,IF(AND(BB$273=list!$D$2,$E354&lt;&gt;0,TRUNC(VLOOKUP($E354,'Container Panel'!$B$41:$Z$100,$D354,0)/(VLOOKUP(BB$276,UI!$A$12:$O$51,VLOOKUP(BB$279,$B$276:$C$278,2,0),0)/1000))&gt;0),1,TRUNC(VLOOKUP($E354,'Container Panel'!$B$41:$Z$100,$D354,0)/(VLOOKUP(BB$276,UI!$A$12:$O$51,VLOOKUP(BB$279,$B$276:$C$278,2,0),0)/1000)))),"")</f>
        <v/>
      </c>
      <c r="BC354" s="145" t="str">
        <f>IFERROR(IF(AND(BC$272=list!$D$3,'Box Calculation'!BC$279&lt;&gt;"h",$E354&lt;&gt;0),0,IF(AND(BC$273=list!$D$2,$E354&lt;&gt;0,TRUNC(VLOOKUP($E354,'Container Panel'!$B$41:$Z$100,$D354,0)/(VLOOKUP(BC$276,UI!$A$12:$O$51,VLOOKUP(BC$279,$B$276:$C$278,2,0),0)/1000))&gt;0),1,TRUNC(VLOOKUP($E354,'Container Panel'!$B$41:$Z$100,$D354,0)/(VLOOKUP(BC$276,UI!$A$12:$O$51,VLOOKUP(BC$279,$B$276:$C$278,2,0),0)/1000)))),"")</f>
        <v/>
      </c>
      <c r="BD354" s="145" t="str">
        <f>IFERROR(IF(AND(BD$272=list!$D$3,'Box Calculation'!BD$279&lt;&gt;"h",$E354&lt;&gt;0),0,IF(AND(BD$273=list!$D$2,$E354&lt;&gt;0,TRUNC(VLOOKUP($E354,'Container Panel'!$B$41:$Z$100,$D354,0)/(VLOOKUP(BD$276,UI!$A$12:$O$51,VLOOKUP(BD$279,$B$276:$C$278,2,0),0)/1000))&gt;0),1,TRUNC(VLOOKUP($E354,'Container Panel'!$B$41:$Z$100,$D354,0)/(VLOOKUP(BD$276,UI!$A$12:$O$51,VLOOKUP(BD$279,$B$276:$C$278,2,0),0)/1000)))),"")</f>
        <v/>
      </c>
      <c r="BE354" s="145" t="str">
        <f>IFERROR(IF(AND(BE$272=list!$D$3,'Box Calculation'!BE$279&lt;&gt;"h",$E354&lt;&gt;0),0,IF(AND(BE$273=list!$D$2,$E354&lt;&gt;0,TRUNC(VLOOKUP($E354,'Container Panel'!$B$41:$Z$100,$D354,0)/(VLOOKUP(BE$276,UI!$A$12:$O$51,VLOOKUP(BE$279,$B$276:$C$278,2,0),0)/1000))&gt;0),1,TRUNC(VLOOKUP($E354,'Container Panel'!$B$41:$Z$100,$D354,0)/(VLOOKUP(BE$276,UI!$A$12:$O$51,VLOOKUP(BE$279,$B$276:$C$278,2,0),0)/1000)))),"")</f>
        <v/>
      </c>
      <c r="BF354" s="145" t="str">
        <f>IFERROR(IF(AND(BF$272=list!$D$3,'Box Calculation'!BF$279&lt;&gt;"h",$E354&lt;&gt;0),0,IF(AND(BF$273=list!$D$2,$E354&lt;&gt;0,TRUNC(VLOOKUP($E354,'Container Panel'!$B$41:$Z$100,$D354,0)/(VLOOKUP(BF$276,UI!$A$12:$O$51,VLOOKUP(BF$279,$B$276:$C$278,2,0),0)/1000))&gt;0),1,TRUNC(VLOOKUP($E354,'Container Panel'!$B$41:$Z$100,$D354,0)/(VLOOKUP(BF$276,UI!$A$12:$O$51,VLOOKUP(BF$279,$B$276:$C$278,2,0),0)/1000)))),"")</f>
        <v/>
      </c>
      <c r="BG354" s="145" t="str">
        <f>IFERROR(IF(AND(BG$272=list!$D$3,'Box Calculation'!BG$279&lt;&gt;"h",$E354&lt;&gt;0),0,IF(AND(BG$273=list!$D$2,$E354&lt;&gt;0,TRUNC(VLOOKUP($E354,'Container Panel'!$B$41:$Z$100,$D354,0)/(VLOOKUP(BG$276,UI!$A$12:$O$51,VLOOKUP(BG$279,$B$276:$C$278,2,0),0)/1000))&gt;0),1,TRUNC(VLOOKUP($E354,'Container Panel'!$B$41:$Z$100,$D354,0)/(VLOOKUP(BG$276,UI!$A$12:$O$51,VLOOKUP(BG$279,$B$276:$C$278,2,0),0)/1000)))),"")</f>
        <v/>
      </c>
      <c r="BH354" s="145" t="str">
        <f>IFERROR(IF(AND(BH$272=list!$D$3,'Box Calculation'!BH$279&lt;&gt;"h",$E354&lt;&gt;0),0,IF(AND(BH$273=list!$D$2,$E354&lt;&gt;0,TRUNC(VLOOKUP($E354,'Container Panel'!$B$41:$Z$100,$D354,0)/(VLOOKUP(BH$276,UI!$A$12:$O$51,VLOOKUP(BH$279,$B$276:$C$278,2,0),0)/1000))&gt;0),1,TRUNC(VLOOKUP($E354,'Container Panel'!$B$41:$Z$100,$D354,0)/(VLOOKUP(BH$276,UI!$A$12:$O$51,VLOOKUP(BH$279,$B$276:$C$278,2,0),0)/1000)))),"")</f>
        <v/>
      </c>
      <c r="BI354" s="145" t="str">
        <f>IFERROR(IF(AND(BI$272=list!$D$3,'Box Calculation'!BI$279&lt;&gt;"h",$E354&lt;&gt;0),0,IF(AND(BI$273=list!$D$2,$E354&lt;&gt;0,TRUNC(VLOOKUP($E354,'Container Panel'!$B$41:$Z$100,$D354,0)/(VLOOKUP(BI$276,UI!$A$12:$O$51,VLOOKUP(BI$279,$B$276:$C$278,2,0),0)/1000))&gt;0),1,TRUNC(VLOOKUP($E354,'Container Panel'!$B$41:$Z$100,$D354,0)/(VLOOKUP(BI$276,UI!$A$12:$O$51,VLOOKUP(BI$279,$B$276:$C$278,2,0),0)/1000)))),"")</f>
        <v/>
      </c>
      <c r="BJ354" s="145" t="str">
        <f>IFERROR(IF(AND(BJ$272=list!$D$3,'Box Calculation'!BJ$279&lt;&gt;"h",$E354&lt;&gt;0),0,IF(AND(BJ$273=list!$D$2,$E354&lt;&gt;0,TRUNC(VLOOKUP($E354,'Container Panel'!$B$41:$Z$100,$D354,0)/(VLOOKUP(BJ$276,UI!$A$12:$O$51,VLOOKUP(BJ$279,$B$276:$C$278,2,0),0)/1000))&gt;0),1,TRUNC(VLOOKUP($E354,'Container Panel'!$B$41:$Z$100,$D354,0)/(VLOOKUP(BJ$276,UI!$A$12:$O$51,VLOOKUP(BJ$279,$B$276:$C$278,2,0),0)/1000)))),"")</f>
        <v/>
      </c>
      <c r="BK354" s="145" t="str">
        <f>IFERROR(IF(AND(BK$272=list!$D$3,'Box Calculation'!BK$279&lt;&gt;"h",$E354&lt;&gt;0),0,IF(AND(BK$273=list!$D$2,$E354&lt;&gt;0,TRUNC(VLOOKUP($E354,'Container Panel'!$B$41:$Z$100,$D354,0)/(VLOOKUP(BK$276,UI!$A$12:$O$51,VLOOKUP(BK$279,$B$276:$C$278,2,0),0)/1000))&gt;0),1,TRUNC(VLOOKUP($E354,'Container Panel'!$B$41:$Z$100,$D354,0)/(VLOOKUP(BK$276,UI!$A$12:$O$51,VLOOKUP(BK$279,$B$276:$C$278,2,0),0)/1000)))),"")</f>
        <v/>
      </c>
      <c r="BL354" s="145" t="str">
        <f>IFERROR(IF(AND(BL$272=list!$D$3,'Box Calculation'!BL$279&lt;&gt;"h",$E354&lt;&gt;0),0,IF(AND(BL$273=list!$D$2,$E354&lt;&gt;0,TRUNC(VLOOKUP($E354,'Container Panel'!$B$41:$Z$100,$D354,0)/(VLOOKUP(BL$276,UI!$A$12:$O$51,VLOOKUP(BL$279,$B$276:$C$278,2,0),0)/1000))&gt;0),1,TRUNC(VLOOKUP($E354,'Container Panel'!$B$41:$Z$100,$D354,0)/(VLOOKUP(BL$276,UI!$A$12:$O$51,VLOOKUP(BL$279,$B$276:$C$278,2,0),0)/1000)))),"")</f>
        <v/>
      </c>
      <c r="BM354" s="145" t="str">
        <f>IFERROR(IF(AND(BM$272=list!$D$3,'Box Calculation'!BM$279&lt;&gt;"h",$E354&lt;&gt;0),0,IF(AND(BM$273=list!$D$2,$E354&lt;&gt;0,TRUNC(VLOOKUP($E354,'Container Panel'!$B$41:$Z$100,$D354,0)/(VLOOKUP(BM$276,UI!$A$12:$O$51,VLOOKUP(BM$279,$B$276:$C$278,2,0),0)/1000))&gt;0),1,TRUNC(VLOOKUP($E354,'Container Panel'!$B$41:$Z$100,$D354,0)/(VLOOKUP(BM$276,UI!$A$12:$O$51,VLOOKUP(BM$279,$B$276:$C$278,2,0),0)/1000)))),"")</f>
        <v/>
      </c>
      <c r="BN354" s="145" t="str">
        <f>IFERROR(IF(AND(BN$272=list!$D$3,'Box Calculation'!BN$279&lt;&gt;"h",$E354&lt;&gt;0),0,IF(AND(BN$273=list!$D$2,$E354&lt;&gt;0,TRUNC(VLOOKUP($E354,'Container Panel'!$B$41:$Z$100,$D354,0)/(VLOOKUP(BN$276,UI!$A$12:$O$51,VLOOKUP(BN$279,$B$276:$C$278,2,0),0)/1000))&gt;0),1,TRUNC(VLOOKUP($E354,'Container Panel'!$B$41:$Z$100,$D354,0)/(VLOOKUP(BN$276,UI!$A$12:$O$51,VLOOKUP(BN$279,$B$276:$C$278,2,0),0)/1000)))),"")</f>
        <v/>
      </c>
      <c r="BO354" s="145" t="str">
        <f>IFERROR(IF(AND(BO$272=list!$D$3,'Box Calculation'!BO$279&lt;&gt;"h",$E354&lt;&gt;0),0,IF(AND(BO$273=list!$D$2,$E354&lt;&gt;0,TRUNC(VLOOKUP($E354,'Container Panel'!$B$41:$Z$100,$D354,0)/(VLOOKUP(BO$276,UI!$A$12:$O$51,VLOOKUP(BO$279,$B$276:$C$278,2,0),0)/1000))&gt;0),1,TRUNC(VLOOKUP($E354,'Container Panel'!$B$41:$Z$100,$D354,0)/(VLOOKUP(BO$276,UI!$A$12:$O$51,VLOOKUP(BO$279,$B$276:$C$278,2,0),0)/1000)))),"")</f>
        <v/>
      </c>
      <c r="BP354" s="145" t="str">
        <f>IFERROR(IF(AND(BP$272=list!$D$3,'Box Calculation'!BP$279&lt;&gt;"h",$E354&lt;&gt;0),0,IF(AND(BP$273=list!$D$2,$E354&lt;&gt;0,TRUNC(VLOOKUP($E354,'Container Panel'!$B$41:$Z$100,$D354,0)/(VLOOKUP(BP$276,UI!$A$12:$O$51,VLOOKUP(BP$279,$B$276:$C$278,2,0),0)/1000))&gt;0),1,TRUNC(VLOOKUP($E354,'Container Panel'!$B$41:$Z$100,$D354,0)/(VLOOKUP(BP$276,UI!$A$12:$O$51,VLOOKUP(BP$279,$B$276:$C$278,2,0),0)/1000)))),"")</f>
        <v/>
      </c>
      <c r="BQ354" s="145" t="str">
        <f>IFERROR(IF(AND(BQ$272=list!$D$3,'Box Calculation'!BQ$279&lt;&gt;"h",$E354&lt;&gt;0),0,IF(AND(BQ$273=list!$D$2,$E354&lt;&gt;0,TRUNC(VLOOKUP($E354,'Container Panel'!$B$41:$Z$100,$D354,0)/(VLOOKUP(BQ$276,UI!$A$12:$O$51,VLOOKUP(BQ$279,$B$276:$C$278,2,0),0)/1000))&gt;0),1,TRUNC(VLOOKUP($E354,'Container Panel'!$B$41:$Z$100,$D354,0)/(VLOOKUP(BQ$276,UI!$A$12:$O$51,VLOOKUP(BQ$279,$B$276:$C$278,2,0),0)/1000)))),"")</f>
        <v/>
      </c>
      <c r="BR354" s="145" t="str">
        <f>IFERROR(IF(AND(BR$272=list!$D$3,'Box Calculation'!BR$279&lt;&gt;"h",$E354&lt;&gt;0),0,IF(AND(BR$273=list!$D$2,$E354&lt;&gt;0,TRUNC(VLOOKUP($E354,'Container Panel'!$B$41:$Z$100,$D354,0)/(VLOOKUP(BR$276,UI!$A$12:$O$51,VLOOKUP(BR$279,$B$276:$C$278,2,0),0)/1000))&gt;0),1,TRUNC(VLOOKUP($E354,'Container Panel'!$B$41:$Z$100,$D354,0)/(VLOOKUP(BR$276,UI!$A$12:$O$51,VLOOKUP(BR$279,$B$276:$C$278,2,0),0)/1000)))),"")</f>
        <v/>
      </c>
      <c r="BS354" s="145" t="str">
        <f>IFERROR(IF(AND(BS$272=list!$D$3,'Box Calculation'!BS$279&lt;&gt;"h",$E354&lt;&gt;0),0,IF(AND(BS$273=list!$D$2,$E354&lt;&gt;0,TRUNC(VLOOKUP($E354,'Container Panel'!$B$41:$Z$100,$D354,0)/(VLOOKUP(BS$276,UI!$A$12:$O$51,VLOOKUP(BS$279,$B$276:$C$278,2,0),0)/1000))&gt;0),1,TRUNC(VLOOKUP($E354,'Container Panel'!$B$41:$Z$100,$D354,0)/(VLOOKUP(BS$276,UI!$A$12:$O$51,VLOOKUP(BS$279,$B$276:$C$278,2,0),0)/1000)))),"")</f>
        <v/>
      </c>
      <c r="BT354" s="145" t="str">
        <f>IFERROR(IF(AND(BT$272=list!$D$3,'Box Calculation'!BT$279&lt;&gt;"h",$E354&lt;&gt;0),0,IF(AND(BT$273=list!$D$2,$E354&lt;&gt;0,TRUNC(VLOOKUP($E354,'Container Panel'!$B$41:$Z$100,$D354,0)/(VLOOKUP(BT$276,UI!$A$12:$O$51,VLOOKUP(BT$279,$B$276:$C$278,2,0),0)/1000))&gt;0),1,TRUNC(VLOOKUP($E354,'Container Panel'!$B$41:$Z$100,$D354,0)/(VLOOKUP(BT$276,UI!$A$12:$O$51,VLOOKUP(BT$279,$B$276:$C$278,2,0),0)/1000)))),"")</f>
        <v/>
      </c>
      <c r="BU354" s="145" t="str">
        <f>IFERROR(IF(AND(BU$272=list!$D$3,'Box Calculation'!BU$279&lt;&gt;"h",$E354&lt;&gt;0),0,IF(AND(BU$273=list!$D$2,$E354&lt;&gt;0,TRUNC(VLOOKUP($E354,'Container Panel'!$B$41:$Z$100,$D354,0)/(VLOOKUP(BU$276,UI!$A$12:$O$51,VLOOKUP(BU$279,$B$276:$C$278,2,0),0)/1000))&gt;0),1,TRUNC(VLOOKUP($E354,'Container Panel'!$B$41:$Z$100,$D354,0)/(VLOOKUP(BU$276,UI!$A$12:$O$51,VLOOKUP(BU$279,$B$276:$C$278,2,0),0)/1000)))),"")</f>
        <v/>
      </c>
      <c r="BV354" s="145" t="str">
        <f>IFERROR(IF(AND(BV$272=list!$D$3,'Box Calculation'!BV$279&lt;&gt;"h",$E354&lt;&gt;0),0,IF(AND(BV$273=list!$D$2,$E354&lt;&gt;0,TRUNC(VLOOKUP($E354,'Container Panel'!$B$41:$Z$100,$D354,0)/(VLOOKUP(BV$276,UI!$A$12:$O$51,VLOOKUP(BV$279,$B$276:$C$278,2,0),0)/1000))&gt;0),1,TRUNC(VLOOKUP($E354,'Container Panel'!$B$41:$Z$100,$D354,0)/(VLOOKUP(BV$276,UI!$A$12:$O$51,VLOOKUP(BV$279,$B$276:$C$278,2,0),0)/1000)))),"")</f>
        <v/>
      </c>
      <c r="BW354" s="145" t="str">
        <f>IFERROR(IF(AND(BW$272=list!$D$3,'Box Calculation'!BW$279&lt;&gt;"h",$E354&lt;&gt;0),0,IF(AND(BW$273=list!$D$2,$E354&lt;&gt;0,TRUNC(VLOOKUP($E354,'Container Panel'!$B$41:$Z$100,$D354,0)/(VLOOKUP(BW$276,UI!$A$12:$O$51,VLOOKUP(BW$279,$B$276:$C$278,2,0),0)/1000))&gt;0),1,TRUNC(VLOOKUP($E354,'Container Panel'!$B$41:$Z$100,$D354,0)/(VLOOKUP(BW$276,UI!$A$12:$O$51,VLOOKUP(BW$279,$B$276:$C$278,2,0),0)/1000)))),"")</f>
        <v/>
      </c>
      <c r="BX354" s="145" t="str">
        <f>IFERROR(IF(AND(BX$272=list!$D$3,'Box Calculation'!BX$279&lt;&gt;"h",$E354&lt;&gt;0),0,IF(AND(BX$273=list!$D$2,$E354&lt;&gt;0,TRUNC(VLOOKUP($E354,'Container Panel'!$B$41:$Z$100,$D354,0)/(VLOOKUP(BX$276,UI!$A$12:$O$51,VLOOKUP(BX$279,$B$276:$C$278,2,0),0)/1000))&gt;0),1,TRUNC(VLOOKUP($E354,'Container Panel'!$B$41:$Z$100,$D354,0)/(VLOOKUP(BX$276,UI!$A$12:$O$51,VLOOKUP(BX$279,$B$276:$C$278,2,0),0)/1000)))),"")</f>
        <v/>
      </c>
      <c r="BY354" s="145" t="str">
        <f>IFERROR(IF(AND(BY$272=list!$D$3,'Box Calculation'!BY$279&lt;&gt;"h",$E354&lt;&gt;0),0,IF(AND(BY$273=list!$D$2,$E354&lt;&gt;0,TRUNC(VLOOKUP($E354,'Container Panel'!$B$41:$Z$100,$D354,0)/(VLOOKUP(BY$276,UI!$A$12:$O$51,VLOOKUP(BY$279,$B$276:$C$278,2,0),0)/1000))&gt;0),1,TRUNC(VLOOKUP($E354,'Container Panel'!$B$41:$Z$100,$D354,0)/(VLOOKUP(BY$276,UI!$A$12:$O$51,VLOOKUP(BY$279,$B$276:$C$278,2,0),0)/1000)))),"")</f>
        <v/>
      </c>
      <c r="BZ354" s="145" t="str">
        <f>IFERROR(IF(AND(BZ$272=list!$D$3,'Box Calculation'!BZ$279&lt;&gt;"h",$E354&lt;&gt;0),0,IF(AND(BZ$273=list!$D$2,$E354&lt;&gt;0,TRUNC(VLOOKUP($E354,'Container Panel'!$B$41:$Z$100,$D354,0)/(VLOOKUP(BZ$276,UI!$A$12:$O$51,VLOOKUP(BZ$279,$B$276:$C$278,2,0),0)/1000))&gt;0),1,TRUNC(VLOOKUP($E354,'Container Panel'!$B$41:$Z$100,$D354,0)/(VLOOKUP(BZ$276,UI!$A$12:$O$51,VLOOKUP(BZ$279,$B$276:$C$278,2,0),0)/1000)))),"")</f>
        <v/>
      </c>
      <c r="CA354" s="145" t="str">
        <f>IFERROR(IF(AND(CA$272=list!$D$3,'Box Calculation'!CA$279&lt;&gt;"h",$E354&lt;&gt;0),0,IF(AND(CA$273=list!$D$2,$E354&lt;&gt;0,TRUNC(VLOOKUP($E354,'Container Panel'!$B$41:$Z$100,$D354,0)/(VLOOKUP(CA$276,UI!$A$12:$O$51,VLOOKUP(CA$279,$B$276:$C$278,2,0),0)/1000))&gt;0),1,TRUNC(VLOOKUP($E354,'Container Panel'!$B$41:$Z$100,$D354,0)/(VLOOKUP(CA$276,UI!$A$12:$O$51,VLOOKUP(CA$279,$B$276:$C$278,2,0),0)/1000)))),"")</f>
        <v/>
      </c>
      <c r="CB354" s="145" t="str">
        <f>IFERROR(IF(AND(CB$272=list!$D$3,'Box Calculation'!CB$279&lt;&gt;"h",$E354&lt;&gt;0),0,IF(AND(CB$273=list!$D$2,$E354&lt;&gt;0,TRUNC(VLOOKUP($E354,'Container Panel'!$B$41:$Z$100,$D354,0)/(VLOOKUP(CB$276,UI!$A$12:$O$51,VLOOKUP(CB$279,$B$276:$C$278,2,0),0)/1000))&gt;0),1,TRUNC(VLOOKUP($E354,'Container Panel'!$B$41:$Z$100,$D354,0)/(VLOOKUP(CB$276,UI!$A$12:$O$51,VLOOKUP(CB$279,$B$276:$C$278,2,0),0)/1000)))),"")</f>
        <v/>
      </c>
      <c r="CC354" s="145" t="str">
        <f>IFERROR(IF(AND(CC$272=list!$D$3,'Box Calculation'!CC$279&lt;&gt;"h",$E354&lt;&gt;0),0,IF(AND(CC$273=list!$D$2,$E354&lt;&gt;0,TRUNC(VLOOKUP($E354,'Container Panel'!$B$41:$Z$100,$D354,0)/(VLOOKUP(CC$276,UI!$A$12:$O$51,VLOOKUP(CC$279,$B$276:$C$278,2,0),0)/1000))&gt;0),1,TRUNC(VLOOKUP($E354,'Container Panel'!$B$41:$Z$100,$D354,0)/(VLOOKUP(CC$276,UI!$A$12:$O$51,VLOOKUP(CC$279,$B$276:$C$278,2,0),0)/1000)))),"")</f>
        <v/>
      </c>
      <c r="CD354" s="145" t="str">
        <f>IFERROR(IF(AND(CD$272=list!$D$3,'Box Calculation'!CD$279&lt;&gt;"h",$E354&lt;&gt;0),0,IF(AND(CD$273=list!$D$2,$E354&lt;&gt;0,TRUNC(VLOOKUP($E354,'Container Panel'!$B$41:$Z$100,$D354,0)/(VLOOKUP(CD$276,UI!$A$12:$O$51,VLOOKUP(CD$279,$B$276:$C$278,2,0),0)/1000))&gt;0),1,TRUNC(VLOOKUP($E354,'Container Panel'!$B$41:$Z$100,$D354,0)/(VLOOKUP(CD$276,UI!$A$12:$O$51,VLOOKUP(CD$279,$B$276:$C$278,2,0),0)/1000)))),"")</f>
        <v/>
      </c>
      <c r="CE354" s="145" t="str">
        <f>IFERROR(IF(AND(CE$272=list!$D$3,'Box Calculation'!CE$279&lt;&gt;"h",$E354&lt;&gt;0),0,IF(AND(CE$273=list!$D$2,$E354&lt;&gt;0,TRUNC(VLOOKUP($E354,'Container Panel'!$B$41:$Z$100,$D354,0)/(VLOOKUP(CE$276,UI!$A$12:$O$51,VLOOKUP(CE$279,$B$276:$C$278,2,0),0)/1000))&gt;0),1,TRUNC(VLOOKUP($E354,'Container Panel'!$B$41:$Z$100,$D354,0)/(VLOOKUP(CE$276,UI!$A$12:$O$51,VLOOKUP(CE$279,$B$276:$C$278,2,0),0)/1000)))),"")</f>
        <v/>
      </c>
      <c r="CF354" s="145" t="str">
        <f>IFERROR(IF(AND(CF$272=list!$D$3,'Box Calculation'!CF$279&lt;&gt;"h",$E354&lt;&gt;0),0,IF(AND(CF$273=list!$D$2,$E354&lt;&gt;0,TRUNC(VLOOKUP($E354,'Container Panel'!$B$41:$Z$100,$D354,0)/(VLOOKUP(CF$276,UI!$A$12:$O$51,VLOOKUP(CF$279,$B$276:$C$278,2,0),0)/1000))&gt;0),1,TRUNC(VLOOKUP($E354,'Container Panel'!$B$41:$Z$100,$D354,0)/(VLOOKUP(CF$276,UI!$A$12:$O$51,VLOOKUP(CF$279,$B$276:$C$278,2,0),0)/1000)))),"")</f>
        <v/>
      </c>
      <c r="CG354" s="145" t="str">
        <f>IFERROR(IF(AND(CG$272=list!$D$3,'Box Calculation'!CG$279&lt;&gt;"h",$E354&lt;&gt;0),0,IF(AND(CG$273=list!$D$2,$E354&lt;&gt;0,TRUNC(VLOOKUP($E354,'Container Panel'!$B$41:$Z$100,$D354,0)/(VLOOKUP(CG$276,UI!$A$12:$O$51,VLOOKUP(CG$279,$B$276:$C$278,2,0),0)/1000))&gt;0),1,TRUNC(VLOOKUP($E354,'Container Panel'!$B$41:$Z$100,$D354,0)/(VLOOKUP(CG$276,UI!$A$12:$O$51,VLOOKUP(CG$279,$B$276:$C$278,2,0),0)/1000)))),"")</f>
        <v/>
      </c>
      <c r="CH354" s="145" t="str">
        <f>IFERROR(IF(AND(CH$272=list!$D$3,'Box Calculation'!CH$279&lt;&gt;"h",$E354&lt;&gt;0),0,IF(AND(CH$273=list!$D$2,$E354&lt;&gt;0,TRUNC(VLOOKUP($E354,'Container Panel'!$B$41:$Z$100,$D354,0)/(VLOOKUP(CH$276,UI!$A$12:$O$51,VLOOKUP(CH$279,$B$276:$C$278,2,0),0)/1000))&gt;0),1,TRUNC(VLOOKUP($E354,'Container Panel'!$B$41:$Z$100,$D354,0)/(VLOOKUP(CH$276,UI!$A$12:$O$51,VLOOKUP(CH$279,$B$276:$C$278,2,0),0)/1000)))),"")</f>
        <v/>
      </c>
      <c r="CI354" s="145" t="str">
        <f>IFERROR(IF(AND(CI$272=list!$D$3,'Box Calculation'!CI$279&lt;&gt;"h",$E354&lt;&gt;0),0,IF(AND(CI$273=list!$D$2,$E354&lt;&gt;0,TRUNC(VLOOKUP($E354,'Container Panel'!$B$41:$Z$100,$D354,0)/(VLOOKUP(CI$276,UI!$A$12:$O$51,VLOOKUP(CI$279,$B$276:$C$278,2,0),0)/1000))&gt;0),1,TRUNC(VLOOKUP($E354,'Container Panel'!$B$41:$Z$100,$D354,0)/(VLOOKUP(CI$276,UI!$A$12:$O$51,VLOOKUP(CI$279,$B$276:$C$278,2,0),0)/1000)))),"")</f>
        <v/>
      </c>
      <c r="CJ354" s="145" t="str">
        <f>IFERROR(IF(AND(CJ$272=list!$D$3,'Box Calculation'!CJ$279&lt;&gt;"h",$E354&lt;&gt;0),0,IF(AND(CJ$273=list!$D$2,$E354&lt;&gt;0,TRUNC(VLOOKUP($E354,'Container Panel'!$B$41:$Z$100,$D354,0)/(VLOOKUP(CJ$276,UI!$A$12:$O$51,VLOOKUP(CJ$279,$B$276:$C$278,2,0),0)/1000))&gt;0),1,TRUNC(VLOOKUP($E354,'Container Panel'!$B$41:$Z$100,$D354,0)/(VLOOKUP(CJ$276,UI!$A$12:$O$51,VLOOKUP(CJ$279,$B$276:$C$278,2,0),0)/1000)))),"")</f>
        <v/>
      </c>
      <c r="CK354" s="145" t="str">
        <f>IFERROR(IF(AND(CK$272=list!$D$3,'Box Calculation'!CK$279&lt;&gt;"h",$E354&lt;&gt;0),0,IF(AND(CK$273=list!$D$2,$E354&lt;&gt;0,TRUNC(VLOOKUP($E354,'Container Panel'!$B$41:$Z$100,$D354,0)/(VLOOKUP(CK$276,UI!$A$12:$O$51,VLOOKUP(CK$279,$B$276:$C$278,2,0),0)/1000))&gt;0),1,TRUNC(VLOOKUP($E354,'Container Panel'!$B$41:$Z$100,$D354,0)/(VLOOKUP(CK$276,UI!$A$12:$O$51,VLOOKUP(CK$279,$B$276:$C$278,2,0),0)/1000)))),"")</f>
        <v/>
      </c>
      <c r="CL354" s="145" t="str">
        <f>IFERROR(IF(AND(CL$272=list!$D$3,'Box Calculation'!CL$279&lt;&gt;"h",$E354&lt;&gt;0),0,IF(AND(CL$273=list!$D$2,$E354&lt;&gt;0,TRUNC(VLOOKUP($E354,'Container Panel'!$B$41:$Z$100,$D354,0)/(VLOOKUP(CL$276,UI!$A$12:$O$51,VLOOKUP(CL$279,$B$276:$C$278,2,0),0)/1000))&gt;0),1,TRUNC(VLOOKUP($E354,'Container Panel'!$B$41:$Z$100,$D354,0)/(VLOOKUP(CL$276,UI!$A$12:$O$51,VLOOKUP(CL$279,$B$276:$C$278,2,0),0)/1000)))),"")</f>
        <v/>
      </c>
      <c r="CM354" s="145" t="str">
        <f>IFERROR(IF(AND(CM$272=list!$D$3,'Box Calculation'!CM$279&lt;&gt;"h",$E354&lt;&gt;0),0,IF(AND(CM$273=list!$D$2,$E354&lt;&gt;0,TRUNC(VLOOKUP($E354,'Container Panel'!$B$41:$Z$100,$D354,0)/(VLOOKUP(CM$276,UI!$A$12:$O$51,VLOOKUP(CM$279,$B$276:$C$278,2,0),0)/1000))&gt;0),1,TRUNC(VLOOKUP($E354,'Container Panel'!$B$41:$Z$100,$D354,0)/(VLOOKUP(CM$276,UI!$A$12:$O$51,VLOOKUP(CM$279,$B$276:$C$278,2,0),0)/1000)))),"")</f>
        <v/>
      </c>
      <c r="CN354" s="145" t="str">
        <f>IFERROR(IF(AND(CN$272=list!$D$3,'Box Calculation'!CN$279&lt;&gt;"h",$E354&lt;&gt;0),0,IF(AND(CN$273=list!$D$2,$E354&lt;&gt;0,TRUNC(VLOOKUP($E354,'Container Panel'!$B$41:$Z$100,$D354,0)/(VLOOKUP(CN$276,UI!$A$12:$O$51,VLOOKUP(CN$279,$B$276:$C$278,2,0),0)/1000))&gt;0),1,TRUNC(VLOOKUP($E354,'Container Panel'!$B$41:$Z$100,$D354,0)/(VLOOKUP(CN$276,UI!$A$12:$O$51,VLOOKUP(CN$279,$B$276:$C$278,2,0),0)/1000)))),"")</f>
        <v/>
      </c>
      <c r="CO354" s="145" t="str">
        <f>IFERROR(IF(AND(CO$272=list!$D$3,'Box Calculation'!CO$279&lt;&gt;"h",$E354&lt;&gt;0),0,IF(AND(CO$273=list!$D$2,$E354&lt;&gt;0,TRUNC(VLOOKUP($E354,'Container Panel'!$B$41:$Z$100,$D354,0)/(VLOOKUP(CO$276,UI!$A$12:$O$51,VLOOKUP(CO$279,$B$276:$C$278,2,0),0)/1000))&gt;0),1,TRUNC(VLOOKUP($E354,'Container Panel'!$B$41:$Z$100,$D354,0)/(VLOOKUP(CO$276,UI!$A$12:$O$51,VLOOKUP(CO$279,$B$276:$C$278,2,0),0)/1000)))),"")</f>
        <v/>
      </c>
      <c r="CP354" s="145" t="str">
        <f>IFERROR(IF(AND(CP$272=list!$D$3,'Box Calculation'!CP$279&lt;&gt;"h",$E354&lt;&gt;0),0,IF(AND(CP$273=list!$D$2,$E354&lt;&gt;0,TRUNC(VLOOKUP($E354,'Container Panel'!$B$41:$Z$100,$D354,0)/(VLOOKUP(CP$276,UI!$A$12:$O$51,VLOOKUP(CP$279,$B$276:$C$278,2,0),0)/1000))&gt;0),1,TRUNC(VLOOKUP($E354,'Container Panel'!$B$41:$Z$100,$D354,0)/(VLOOKUP(CP$276,UI!$A$12:$O$51,VLOOKUP(CP$279,$B$276:$C$278,2,0),0)/1000)))),"")</f>
        <v/>
      </c>
      <c r="CQ354" s="145" t="str">
        <f>IFERROR(IF(AND(CQ$272=list!$D$3,'Box Calculation'!CQ$279&lt;&gt;"h",$E354&lt;&gt;0),0,IF(AND(CQ$273=list!$D$2,$E354&lt;&gt;0,TRUNC(VLOOKUP($E354,'Container Panel'!$B$41:$Z$100,$D354,0)/(VLOOKUP(CQ$276,UI!$A$12:$O$51,VLOOKUP(CQ$279,$B$276:$C$278,2,0),0)/1000))&gt;0),1,TRUNC(VLOOKUP($E354,'Container Panel'!$B$41:$Z$100,$D354,0)/(VLOOKUP(CQ$276,UI!$A$12:$O$51,VLOOKUP(CQ$279,$B$276:$C$278,2,0),0)/1000)))),"")</f>
        <v/>
      </c>
      <c r="CR354" s="145" t="str">
        <f>IFERROR(IF(AND(CR$272=list!$D$3,'Box Calculation'!CR$279&lt;&gt;"h",$E354&lt;&gt;0),0,IF(AND(CR$273=list!$D$2,$E354&lt;&gt;0,TRUNC(VLOOKUP($E354,'Container Panel'!$B$41:$Z$100,$D354,0)/(VLOOKUP(CR$276,UI!$A$12:$O$51,VLOOKUP(CR$279,$B$276:$C$278,2,0),0)/1000))&gt;0),1,TRUNC(VLOOKUP($E354,'Container Panel'!$B$41:$Z$100,$D354,0)/(VLOOKUP(CR$276,UI!$A$12:$O$51,VLOOKUP(CR$279,$B$276:$C$278,2,0),0)/1000)))),"")</f>
        <v/>
      </c>
      <c r="CS354" s="145" t="str">
        <f>IFERROR(IF(AND(CS$272=list!$D$3,'Box Calculation'!CS$279&lt;&gt;"h",$E354&lt;&gt;0),0,IF(AND(CS$273=list!$D$2,$E354&lt;&gt;0,TRUNC(VLOOKUP($E354,'Container Panel'!$B$41:$Z$100,$D354,0)/(VLOOKUP(CS$276,UI!$A$12:$O$51,VLOOKUP(CS$279,$B$276:$C$278,2,0),0)/1000))&gt;0),1,TRUNC(VLOOKUP($E354,'Container Panel'!$B$41:$Z$100,$D354,0)/(VLOOKUP(CS$276,UI!$A$12:$O$51,VLOOKUP(CS$279,$B$276:$C$278,2,0),0)/1000)))),"")</f>
        <v/>
      </c>
      <c r="CT354" s="145" t="str">
        <f>IFERROR(IF(AND(CT$272=list!$D$3,'Box Calculation'!CT$279&lt;&gt;"h",$E354&lt;&gt;0),0,IF(AND(CT$273=list!$D$2,$E354&lt;&gt;0,TRUNC(VLOOKUP($E354,'Container Panel'!$B$41:$Z$100,$D354,0)/(VLOOKUP(CT$276,UI!$A$12:$O$51,VLOOKUP(CT$279,$B$276:$C$278,2,0),0)/1000))&gt;0),1,TRUNC(VLOOKUP($E354,'Container Panel'!$B$41:$Z$100,$D354,0)/(VLOOKUP(CT$276,UI!$A$12:$O$51,VLOOKUP(CT$279,$B$276:$C$278,2,0),0)/1000)))),"")</f>
        <v/>
      </c>
      <c r="CU354" s="145" t="str">
        <f>IFERROR(IF(AND(CU$272=list!$D$3,'Box Calculation'!CU$279&lt;&gt;"h",$E354&lt;&gt;0),0,IF(AND(CU$273=list!$D$2,$E354&lt;&gt;0,TRUNC(VLOOKUP($E354,'Container Panel'!$B$41:$Z$100,$D354,0)/(VLOOKUP(CU$276,UI!$A$12:$O$51,VLOOKUP(CU$279,$B$276:$C$278,2,0),0)/1000))&gt;0),1,TRUNC(VLOOKUP($E354,'Container Panel'!$B$41:$Z$100,$D354,0)/(VLOOKUP(CU$276,UI!$A$12:$O$51,VLOOKUP(CU$279,$B$276:$C$278,2,0),0)/1000)))),"")</f>
        <v/>
      </c>
      <c r="CV354" s="145" t="str">
        <f>IFERROR(IF(AND(CV$272=list!$D$3,'Box Calculation'!CV$279&lt;&gt;"h",$E354&lt;&gt;0),0,IF(AND(CV$273=list!$D$2,$E354&lt;&gt;0,TRUNC(VLOOKUP($E354,'Container Panel'!$B$41:$Z$100,$D354,0)/(VLOOKUP(CV$276,UI!$A$12:$O$51,VLOOKUP(CV$279,$B$276:$C$278,2,0),0)/1000))&gt;0),1,TRUNC(VLOOKUP($E354,'Container Panel'!$B$41:$Z$100,$D354,0)/(VLOOKUP(CV$276,UI!$A$12:$O$51,VLOOKUP(CV$279,$B$276:$C$278,2,0),0)/1000)))),"")</f>
        <v/>
      </c>
      <c r="CW354" s="145" t="str">
        <f>IFERROR(IF(AND(CW$272=list!$D$3,'Box Calculation'!CW$279&lt;&gt;"h",$E354&lt;&gt;0),0,IF(AND(CW$273=list!$D$2,$E354&lt;&gt;0,TRUNC(VLOOKUP($E354,'Container Panel'!$B$41:$Z$100,$D354,0)/(VLOOKUP(CW$276,UI!$A$12:$O$51,VLOOKUP(CW$279,$B$276:$C$278,2,0),0)/1000))&gt;0),1,TRUNC(VLOOKUP($E354,'Container Panel'!$B$41:$Z$100,$D354,0)/(VLOOKUP(CW$276,UI!$A$12:$O$51,VLOOKUP(CW$279,$B$276:$C$278,2,0),0)/1000)))),"")</f>
        <v/>
      </c>
      <c r="CX354" s="145" t="str">
        <f>IFERROR(IF(AND(CX$272=list!$D$3,'Box Calculation'!CX$279&lt;&gt;"h",$E354&lt;&gt;0),0,IF(AND(CX$273=list!$D$2,$E354&lt;&gt;0,TRUNC(VLOOKUP($E354,'Container Panel'!$B$41:$Z$100,$D354,0)/(VLOOKUP(CX$276,UI!$A$12:$O$51,VLOOKUP(CX$279,$B$276:$C$278,2,0),0)/1000))&gt;0),1,TRUNC(VLOOKUP($E354,'Container Panel'!$B$41:$Z$100,$D354,0)/(VLOOKUP(CX$276,UI!$A$12:$O$51,VLOOKUP(CX$279,$B$276:$C$278,2,0),0)/1000)))),"")</f>
        <v/>
      </c>
      <c r="CY354" s="145" t="str">
        <f>IFERROR(IF(AND(CY$272=list!$D$3,'Box Calculation'!CY$279&lt;&gt;"h",$E354&lt;&gt;0),0,IF(AND(CY$273=list!$D$2,$E354&lt;&gt;0,TRUNC(VLOOKUP($E354,'Container Panel'!$B$41:$Z$100,$D354,0)/(VLOOKUP(CY$276,UI!$A$12:$O$51,VLOOKUP(CY$279,$B$276:$C$278,2,0),0)/1000))&gt;0),1,TRUNC(VLOOKUP($E354,'Container Panel'!$B$41:$Z$100,$D354,0)/(VLOOKUP(CY$276,UI!$A$12:$O$51,VLOOKUP(CY$279,$B$276:$C$278,2,0),0)/1000)))),"")</f>
        <v/>
      </c>
      <c r="CZ354" s="145" t="str">
        <f>IFERROR(IF(AND(CZ$272=list!$D$3,'Box Calculation'!CZ$279&lt;&gt;"h",$E354&lt;&gt;0),0,IF(AND(CZ$273=list!$D$2,$E354&lt;&gt;0,TRUNC(VLOOKUP($E354,'Container Panel'!$B$41:$Z$100,$D354,0)/(VLOOKUP(CZ$276,UI!$A$12:$O$51,VLOOKUP(CZ$279,$B$276:$C$278,2,0),0)/1000))&gt;0),1,TRUNC(VLOOKUP($E354,'Container Panel'!$B$41:$Z$100,$D354,0)/(VLOOKUP(CZ$276,UI!$A$12:$O$51,VLOOKUP(CZ$279,$B$276:$C$278,2,0),0)/1000)))),"")</f>
        <v/>
      </c>
      <c r="DA354" s="145" t="str">
        <f>IFERROR(IF(AND(DA$272=list!$D$3,'Box Calculation'!DA$279&lt;&gt;"h",$E354&lt;&gt;0),0,IF(AND(DA$273=list!$D$2,$E354&lt;&gt;0,TRUNC(VLOOKUP($E354,'Container Panel'!$B$41:$Z$100,$D354,0)/(VLOOKUP(DA$276,UI!$A$12:$O$51,VLOOKUP(DA$279,$B$276:$C$278,2,0),0)/1000))&gt;0),1,TRUNC(VLOOKUP($E354,'Container Panel'!$B$41:$Z$100,$D354,0)/(VLOOKUP(DA$276,UI!$A$12:$O$51,VLOOKUP(DA$279,$B$276:$C$278,2,0),0)/1000)))),"")</f>
        <v/>
      </c>
      <c r="DB354" s="145" t="str">
        <f>IFERROR(IF(AND(DB$272=list!$D$3,'Box Calculation'!DB$279&lt;&gt;"h",$E354&lt;&gt;0),0,IF(AND(DB$273=list!$D$2,$E354&lt;&gt;0,TRUNC(VLOOKUP($E354,'Container Panel'!$B$41:$Z$100,$D354,0)/(VLOOKUP(DB$276,UI!$A$12:$O$51,VLOOKUP(DB$279,$B$276:$C$278,2,0),0)/1000))&gt;0),1,TRUNC(VLOOKUP($E354,'Container Panel'!$B$41:$Z$100,$D354,0)/(VLOOKUP(DB$276,UI!$A$12:$O$51,VLOOKUP(DB$279,$B$276:$C$278,2,0),0)/1000)))),"")</f>
        <v/>
      </c>
      <c r="DC354" s="145" t="str">
        <f>IFERROR(IF(AND(DC$272=list!$D$3,'Box Calculation'!DC$279&lt;&gt;"h",$E354&lt;&gt;0),0,IF(AND(DC$273=list!$D$2,$E354&lt;&gt;0,TRUNC(VLOOKUP($E354,'Container Panel'!$B$41:$Z$100,$D354,0)/(VLOOKUP(DC$276,UI!$A$12:$O$51,VLOOKUP(DC$279,$B$276:$C$278,2,0),0)/1000))&gt;0),1,TRUNC(VLOOKUP($E354,'Container Panel'!$B$41:$Z$100,$D354,0)/(VLOOKUP(DC$276,UI!$A$12:$O$51,VLOOKUP(DC$279,$B$276:$C$278,2,0),0)/1000)))),"")</f>
        <v/>
      </c>
      <c r="DD354" s="145" t="str">
        <f>IFERROR(IF(AND(DD$272=list!$D$3,'Box Calculation'!DD$279&lt;&gt;"h",$E354&lt;&gt;0),0,IF(AND(DD$273=list!$D$2,$E354&lt;&gt;0,TRUNC(VLOOKUP($E354,'Container Panel'!$B$41:$Z$100,$D354,0)/(VLOOKUP(DD$276,UI!$A$12:$O$51,VLOOKUP(DD$279,$B$276:$C$278,2,0),0)/1000))&gt;0),1,TRUNC(VLOOKUP($E354,'Container Panel'!$B$41:$Z$100,$D354,0)/(VLOOKUP(DD$276,UI!$A$12:$O$51,VLOOKUP(DD$279,$B$276:$C$278,2,0),0)/1000)))),"")</f>
        <v/>
      </c>
      <c r="DE354" s="145" t="str">
        <f>IFERROR(IF(AND(DE$272=list!$D$3,'Box Calculation'!DE$279&lt;&gt;"h",$E354&lt;&gt;0),0,IF(AND(DE$273=list!$D$2,$E354&lt;&gt;0,TRUNC(VLOOKUP($E354,'Container Panel'!$B$41:$Z$100,$D354,0)/(VLOOKUP(DE$276,UI!$A$12:$O$51,VLOOKUP(DE$279,$B$276:$C$278,2,0),0)/1000))&gt;0),1,TRUNC(VLOOKUP($E354,'Container Panel'!$B$41:$Z$100,$D354,0)/(VLOOKUP(DE$276,UI!$A$12:$O$51,VLOOKUP(DE$279,$B$276:$C$278,2,0),0)/1000)))),"")</f>
        <v/>
      </c>
      <c r="DF354" s="145" t="str">
        <f>IFERROR(IF(AND(DF$272=list!$D$3,'Box Calculation'!DF$279&lt;&gt;"h",$E354&lt;&gt;0),0,IF(AND(DF$273=list!$D$2,$E354&lt;&gt;0,TRUNC(VLOOKUP($E354,'Container Panel'!$B$41:$Z$100,$D354,0)/(VLOOKUP(DF$276,UI!$A$12:$O$51,VLOOKUP(DF$279,$B$276:$C$278,2,0),0)/1000))&gt;0),1,TRUNC(VLOOKUP($E354,'Container Panel'!$B$41:$Z$100,$D354,0)/(VLOOKUP(DF$276,UI!$A$12:$O$51,VLOOKUP(DF$279,$B$276:$C$278,2,0),0)/1000)))),"")</f>
        <v/>
      </c>
      <c r="DG354" s="145" t="str">
        <f>IFERROR(IF(AND(DG$272=list!$D$3,'Box Calculation'!DG$279&lt;&gt;"h",$E354&lt;&gt;0),0,IF(AND(DG$273=list!$D$2,$E354&lt;&gt;0,TRUNC(VLOOKUP($E354,'Container Panel'!$B$41:$Z$100,$D354,0)/(VLOOKUP(DG$276,UI!$A$12:$O$51,VLOOKUP(DG$279,$B$276:$C$278,2,0),0)/1000))&gt;0),1,TRUNC(VLOOKUP($E354,'Container Panel'!$B$41:$Z$100,$D354,0)/(VLOOKUP(DG$276,UI!$A$12:$O$51,VLOOKUP(DG$279,$B$276:$C$278,2,0),0)/1000)))),"")</f>
        <v/>
      </c>
      <c r="DH354" s="145" t="str">
        <f>IFERROR(IF(AND(DH$272=list!$D$3,'Box Calculation'!DH$279&lt;&gt;"h",$E354&lt;&gt;0),0,IF(AND(DH$273=list!$D$2,$E354&lt;&gt;0,TRUNC(VLOOKUP($E354,'Container Panel'!$B$41:$Z$100,$D354,0)/(VLOOKUP(DH$276,UI!$A$12:$O$51,VLOOKUP(DH$279,$B$276:$C$278,2,0),0)/1000))&gt;0),1,TRUNC(VLOOKUP($E354,'Container Panel'!$B$41:$Z$100,$D354,0)/(VLOOKUP(DH$276,UI!$A$12:$O$51,VLOOKUP(DH$279,$B$276:$C$278,2,0),0)/1000)))),"")</f>
        <v/>
      </c>
      <c r="DI354" s="145" t="str">
        <f>IFERROR(IF(AND(DI$272=list!$D$3,'Box Calculation'!DI$279&lt;&gt;"h",$E354&lt;&gt;0),0,IF(AND(DI$273=list!$D$2,$E354&lt;&gt;0,TRUNC(VLOOKUP($E354,'Container Panel'!$B$41:$Z$100,$D354,0)/(VLOOKUP(DI$276,UI!$A$12:$O$51,VLOOKUP(DI$279,$B$276:$C$278,2,0),0)/1000))&gt;0),1,TRUNC(VLOOKUP($E354,'Container Panel'!$B$41:$Z$100,$D354,0)/(VLOOKUP(DI$276,UI!$A$12:$O$51,VLOOKUP(DI$279,$B$276:$C$278,2,0),0)/1000)))),"")</f>
        <v/>
      </c>
      <c r="DJ354" s="145" t="str">
        <f>IFERROR(IF(AND(DJ$272=list!$D$3,'Box Calculation'!DJ$279&lt;&gt;"h",$E354&lt;&gt;0),0,IF(AND(DJ$273=list!$D$2,$E354&lt;&gt;0,TRUNC(VLOOKUP($E354,'Container Panel'!$B$41:$Z$100,$D354,0)/(VLOOKUP(DJ$276,UI!$A$12:$O$51,VLOOKUP(DJ$279,$B$276:$C$278,2,0),0)/1000))&gt;0),1,TRUNC(VLOOKUP($E354,'Container Panel'!$B$41:$Z$100,$D354,0)/(VLOOKUP(DJ$276,UI!$A$12:$O$51,VLOOKUP(DJ$279,$B$276:$C$278,2,0),0)/1000)))),"")</f>
        <v/>
      </c>
      <c r="DK354" s="145" t="str">
        <f>IFERROR(IF(AND(DK$272=list!$D$3,'Box Calculation'!DK$279&lt;&gt;"h",$E354&lt;&gt;0),0,IF(AND(DK$273=list!$D$2,$E354&lt;&gt;0,TRUNC(VLOOKUP($E354,'Container Panel'!$B$41:$Z$100,$D354,0)/(VLOOKUP(DK$276,UI!$A$12:$O$51,VLOOKUP(DK$279,$B$276:$C$278,2,0),0)/1000))&gt;0),1,TRUNC(VLOOKUP($E354,'Container Panel'!$B$41:$Z$100,$D354,0)/(VLOOKUP(DK$276,UI!$A$12:$O$51,VLOOKUP(DK$279,$B$276:$C$278,2,0),0)/1000)))),"")</f>
        <v/>
      </c>
      <c r="DL354" s="145" t="str">
        <f>IFERROR(IF(AND(DL$272=list!$D$3,'Box Calculation'!DL$279&lt;&gt;"h",$E354&lt;&gt;0),0,IF(AND(DL$273=list!$D$2,$E354&lt;&gt;0,TRUNC(VLOOKUP($E354,'Container Panel'!$B$41:$Z$100,$D354,0)/(VLOOKUP(DL$276,UI!$A$12:$O$51,VLOOKUP(DL$279,$B$276:$C$278,2,0),0)/1000))&gt;0),1,TRUNC(VLOOKUP($E354,'Container Panel'!$B$41:$Z$100,$D354,0)/(VLOOKUP(DL$276,UI!$A$12:$O$51,VLOOKUP(DL$279,$B$276:$C$278,2,0),0)/1000)))),"")</f>
        <v/>
      </c>
      <c r="DM354" s="145" t="str">
        <f>IFERROR(IF(AND(DM$272=list!$D$3,'Box Calculation'!DM$279&lt;&gt;"h",$E354&lt;&gt;0),0,IF(AND(DM$273=list!$D$2,$E354&lt;&gt;0,TRUNC(VLOOKUP($E354,'Container Panel'!$B$41:$Z$100,$D354,0)/(VLOOKUP(DM$276,UI!$A$12:$O$51,VLOOKUP(DM$279,$B$276:$C$278,2,0),0)/1000))&gt;0),1,TRUNC(VLOOKUP($E354,'Container Panel'!$B$41:$Z$100,$D354,0)/(VLOOKUP(DM$276,UI!$A$12:$O$51,VLOOKUP(DM$279,$B$276:$C$278,2,0),0)/1000)))),"")</f>
        <v/>
      </c>
      <c r="DN354" s="145" t="str">
        <f>IFERROR(IF(AND(DN$272=list!$D$3,'Box Calculation'!DN$279&lt;&gt;"h",$E354&lt;&gt;0),0,IF(AND(DN$273=list!$D$2,$E354&lt;&gt;0,TRUNC(VLOOKUP($E354,'Container Panel'!$B$41:$Z$100,$D354,0)/(VLOOKUP(DN$276,UI!$A$12:$O$51,VLOOKUP(DN$279,$B$276:$C$278,2,0),0)/1000))&gt;0),1,TRUNC(VLOOKUP($E354,'Container Panel'!$B$41:$Z$100,$D354,0)/(VLOOKUP(DN$276,UI!$A$12:$O$51,VLOOKUP(DN$279,$B$276:$C$278,2,0),0)/1000)))),"")</f>
        <v/>
      </c>
      <c r="DO354" s="145" t="str">
        <f>IFERROR(IF(AND(DO$272=list!$D$3,'Box Calculation'!DO$279&lt;&gt;"h",$E354&lt;&gt;0),0,IF(AND(DO$273=list!$D$2,$E354&lt;&gt;0,TRUNC(VLOOKUP($E354,'Container Panel'!$B$41:$Z$100,$D354,0)/(VLOOKUP(DO$276,UI!$A$12:$O$51,VLOOKUP(DO$279,$B$276:$C$278,2,0),0)/1000))&gt;0),1,TRUNC(VLOOKUP($E354,'Container Panel'!$B$41:$Z$100,$D354,0)/(VLOOKUP(DO$276,UI!$A$12:$O$51,VLOOKUP(DO$279,$B$276:$C$278,2,0),0)/1000)))),"")</f>
        <v/>
      </c>
      <c r="DP354" s="145" t="str">
        <f>IFERROR(IF(AND(DP$272=list!$D$3,'Box Calculation'!DP$279&lt;&gt;"h",$E354&lt;&gt;0),0,IF(AND(DP$273=list!$D$2,$E354&lt;&gt;0,TRUNC(VLOOKUP($E354,'Container Panel'!$B$41:$Z$100,$D354,0)/(VLOOKUP(DP$276,UI!$A$12:$O$51,VLOOKUP(DP$279,$B$276:$C$278,2,0),0)/1000))&gt;0),1,TRUNC(VLOOKUP($E354,'Container Panel'!$B$41:$Z$100,$D354,0)/(VLOOKUP(DP$276,UI!$A$12:$O$51,VLOOKUP(DP$279,$B$276:$C$278,2,0),0)/1000)))),"")</f>
        <v/>
      </c>
      <c r="DQ354" s="145" t="str">
        <f>IFERROR(IF(AND(DQ$272=list!$D$3,'Box Calculation'!DQ$279&lt;&gt;"h",$E354&lt;&gt;0),0,IF(AND(DQ$273=list!$D$2,$E354&lt;&gt;0,TRUNC(VLOOKUP($E354,'Container Panel'!$B$41:$Z$100,$D354,0)/(VLOOKUP(DQ$276,UI!$A$12:$O$51,VLOOKUP(DQ$279,$B$276:$C$278,2,0),0)/1000))&gt;0),1,TRUNC(VLOOKUP($E354,'Container Panel'!$B$41:$Z$100,$D354,0)/(VLOOKUP(DQ$276,UI!$A$12:$O$51,VLOOKUP(DQ$279,$B$276:$C$278,2,0),0)/1000)))),"")</f>
        <v/>
      </c>
      <c r="DR354" s="145" t="str">
        <f>IFERROR(IF(AND(DR$272=list!$D$3,'Box Calculation'!DR$279&lt;&gt;"h",$E354&lt;&gt;0),0,IF(AND(DR$273=list!$D$2,$E354&lt;&gt;0,TRUNC(VLOOKUP($E354,'Container Panel'!$B$41:$Z$100,$D354,0)/(VLOOKUP(DR$276,UI!$A$12:$O$51,VLOOKUP(DR$279,$B$276:$C$278,2,0),0)/1000))&gt;0),1,TRUNC(VLOOKUP($E354,'Container Panel'!$B$41:$Z$100,$D354,0)/(VLOOKUP(DR$276,UI!$A$12:$O$51,VLOOKUP(DR$279,$B$276:$C$278,2,0),0)/1000)))),"")</f>
        <v/>
      </c>
      <c r="DS354" s="145" t="str">
        <f>IFERROR(IF(AND(DS$272=list!$D$3,'Box Calculation'!DS$279&lt;&gt;"h",$E354&lt;&gt;0),0,IF(AND(DS$273=list!$D$2,$E354&lt;&gt;0,TRUNC(VLOOKUP($E354,'Container Panel'!$B$41:$Z$100,$D354,0)/(VLOOKUP(DS$276,UI!$A$12:$O$51,VLOOKUP(DS$279,$B$276:$C$278,2,0),0)/1000))&gt;0),1,TRUNC(VLOOKUP($E354,'Container Panel'!$B$41:$Z$100,$D354,0)/(VLOOKUP(DS$276,UI!$A$12:$O$51,VLOOKUP(DS$279,$B$276:$C$278,2,0),0)/1000)))),"")</f>
        <v/>
      </c>
      <c r="DT354" s="145" t="str">
        <f>IFERROR(IF(AND(DT$272=list!$D$3,'Box Calculation'!DT$279&lt;&gt;"h",$E354&lt;&gt;0),0,IF(AND(DT$273=list!$D$2,$E354&lt;&gt;0,TRUNC(VLOOKUP($E354,'Container Panel'!$B$41:$Z$100,$D354,0)/(VLOOKUP(DT$276,UI!$A$12:$O$51,VLOOKUP(DT$279,$B$276:$C$278,2,0),0)/1000))&gt;0),1,TRUNC(VLOOKUP($E354,'Container Panel'!$B$41:$Z$100,$D354,0)/(VLOOKUP(DT$276,UI!$A$12:$O$51,VLOOKUP(DT$279,$B$276:$C$278,2,0),0)/1000)))),"")</f>
        <v/>
      </c>
      <c r="DU354" s="145" t="str">
        <f>IFERROR(IF(AND(DU$272=list!$D$3,'Box Calculation'!DU$279&lt;&gt;"h",$E354&lt;&gt;0),0,IF(AND(DU$273=list!$D$2,$E354&lt;&gt;0,TRUNC(VLOOKUP($E354,'Container Panel'!$B$41:$Z$100,$D354,0)/(VLOOKUP(DU$276,UI!$A$12:$O$51,VLOOKUP(DU$279,$B$276:$C$278,2,0),0)/1000))&gt;0),1,TRUNC(VLOOKUP($E354,'Container Panel'!$B$41:$Z$100,$D354,0)/(VLOOKUP(DU$276,UI!$A$12:$O$51,VLOOKUP(DU$279,$B$276:$C$278,2,0),0)/1000)))),"")</f>
        <v/>
      </c>
      <c r="DV354" s="145" t="str">
        <f>IFERROR(IF(AND(DV$272=list!$D$3,'Box Calculation'!DV$279&lt;&gt;"h",$E354&lt;&gt;0),0,IF(AND(DV$273=list!$D$2,$E354&lt;&gt;0,TRUNC(VLOOKUP($E354,'Container Panel'!$B$41:$Z$100,$D354,0)/(VLOOKUP(DV$276,UI!$A$12:$O$51,VLOOKUP(DV$279,$B$276:$C$278,2,0),0)/1000))&gt;0),1,TRUNC(VLOOKUP($E354,'Container Panel'!$B$41:$Z$100,$D354,0)/(VLOOKUP(DV$276,UI!$A$12:$O$51,VLOOKUP(DV$279,$B$276:$C$278,2,0),0)/1000)))),"")</f>
        <v/>
      </c>
      <c r="DW354" s="145" t="str">
        <f>IFERROR(IF(AND(DW$272=list!$D$3,'Box Calculation'!DW$279&lt;&gt;"h",$E354&lt;&gt;0),0,IF(AND(DW$273=list!$D$2,$E354&lt;&gt;0,TRUNC(VLOOKUP($E354,'Container Panel'!$B$41:$Z$100,$D354,0)/(VLOOKUP(DW$276,UI!$A$12:$O$51,VLOOKUP(DW$279,$B$276:$C$278,2,0),0)/1000))&gt;0),1,TRUNC(VLOOKUP($E354,'Container Panel'!$B$41:$Z$100,$D354,0)/(VLOOKUP(DW$276,UI!$A$12:$O$51,VLOOKUP(DW$279,$B$276:$C$278,2,0),0)/1000)))),"")</f>
        <v/>
      </c>
      <c r="DX354" s="145" t="str">
        <f>IFERROR(IF(AND(DX$272=list!$D$3,'Box Calculation'!DX$279&lt;&gt;"h",$E354&lt;&gt;0),0,IF(AND(DX$273=list!$D$2,$E354&lt;&gt;0,TRUNC(VLOOKUP($E354,'Container Panel'!$B$41:$Z$100,$D354,0)/(VLOOKUP(DX$276,UI!$A$12:$O$51,VLOOKUP(DX$279,$B$276:$C$278,2,0),0)/1000))&gt;0),1,TRUNC(VLOOKUP($E354,'Container Panel'!$B$41:$Z$100,$D354,0)/(VLOOKUP(DX$276,UI!$A$12:$O$51,VLOOKUP(DX$279,$B$276:$C$278,2,0),0)/1000)))),"")</f>
        <v/>
      </c>
      <c r="DY354" s="145" t="str">
        <f>IFERROR(IF(AND(DY$272=list!$D$3,'Box Calculation'!DY$279&lt;&gt;"h",$E354&lt;&gt;0),0,IF(AND(DY$273=list!$D$2,$E354&lt;&gt;0,TRUNC(VLOOKUP($E354,'Container Panel'!$B$41:$Z$100,$D354,0)/(VLOOKUP(DY$276,UI!$A$12:$O$51,VLOOKUP(DY$279,$B$276:$C$278,2,0),0)/1000))&gt;0),1,TRUNC(VLOOKUP($E354,'Container Panel'!$B$41:$Z$100,$D354,0)/(VLOOKUP(DY$276,UI!$A$12:$O$51,VLOOKUP(DY$279,$B$276:$C$278,2,0),0)/1000)))),"")</f>
        <v/>
      </c>
      <c r="DZ354" s="145" t="str">
        <f>IFERROR(IF(AND(DZ$272=list!$D$3,'Box Calculation'!DZ$279&lt;&gt;"h",$E354&lt;&gt;0),0,IF(AND(DZ$273=list!$D$2,$E354&lt;&gt;0,TRUNC(VLOOKUP($E354,'Container Panel'!$B$41:$Z$100,$D354,0)/(VLOOKUP(DZ$276,UI!$A$12:$O$51,VLOOKUP(DZ$279,$B$276:$C$278,2,0),0)/1000))&gt;0),1,TRUNC(VLOOKUP($E354,'Container Panel'!$B$41:$Z$100,$D354,0)/(VLOOKUP(DZ$276,UI!$A$12:$O$51,VLOOKUP(DZ$279,$B$276:$C$278,2,0),0)/1000)))),"")</f>
        <v/>
      </c>
      <c r="EA354" s="145" t="str">
        <f>IFERROR(IF(AND(EA$272=list!$D$3,'Box Calculation'!EA$279&lt;&gt;"h",$E354&lt;&gt;0),0,IF(AND(EA$273=list!$D$2,$E354&lt;&gt;0,TRUNC(VLOOKUP($E354,'Container Panel'!$B$41:$Z$100,$D354,0)/(VLOOKUP(EA$276,UI!$A$12:$O$51,VLOOKUP(EA$279,$B$276:$C$278,2,0),0)/1000))&gt;0),1,TRUNC(VLOOKUP($E354,'Container Panel'!$B$41:$Z$100,$D354,0)/(VLOOKUP(EA$276,UI!$A$12:$O$51,VLOOKUP(EA$279,$B$276:$C$278,2,0),0)/1000)))),"")</f>
        <v/>
      </c>
      <c r="EB354" s="145" t="str">
        <f>IFERROR(IF(AND(EB$272=list!$D$3,'Box Calculation'!EB$279&lt;&gt;"h",$E354&lt;&gt;0),0,IF(AND(EB$273=list!$D$2,$E354&lt;&gt;0,TRUNC(VLOOKUP($E354,'Container Panel'!$B$41:$Z$100,$D354,0)/(VLOOKUP(EB$276,UI!$A$12:$O$51,VLOOKUP(EB$279,$B$276:$C$278,2,0),0)/1000))&gt;0),1,TRUNC(VLOOKUP($E354,'Container Panel'!$B$41:$Z$100,$D354,0)/(VLOOKUP(EB$276,UI!$A$12:$O$51,VLOOKUP(EB$279,$B$276:$C$278,2,0),0)/1000)))),"")</f>
        <v/>
      </c>
      <c r="EC354" s="145" t="str">
        <f>IFERROR(IF(AND(EC$272=list!$D$3,'Box Calculation'!EC$279&lt;&gt;"h",$E354&lt;&gt;0),0,IF(AND(EC$273=list!$D$2,$E354&lt;&gt;0,TRUNC(VLOOKUP($E354,'Container Panel'!$B$41:$Z$100,$D354,0)/(VLOOKUP(EC$276,UI!$A$12:$O$51,VLOOKUP(EC$279,$B$276:$C$278,2,0),0)/1000))&gt;0),1,TRUNC(VLOOKUP($E354,'Container Panel'!$B$41:$Z$100,$D354,0)/(VLOOKUP(EC$276,UI!$A$12:$O$51,VLOOKUP(EC$279,$B$276:$C$278,2,0),0)/1000)))),"")</f>
        <v/>
      </c>
      <c r="ED354" s="145" t="str">
        <f>IFERROR(IF(AND(ED$272=list!$D$3,'Box Calculation'!ED$279&lt;&gt;"h",$E354&lt;&gt;0),0,IF(AND(ED$273=list!$D$2,$E354&lt;&gt;0,TRUNC(VLOOKUP($E354,'Container Panel'!$B$41:$Z$100,$D354,0)/(VLOOKUP(ED$276,UI!$A$12:$O$51,VLOOKUP(ED$279,$B$276:$C$278,2,0),0)/1000))&gt;0),1,TRUNC(VLOOKUP($E354,'Container Panel'!$B$41:$Z$100,$D354,0)/(VLOOKUP(ED$276,UI!$A$12:$O$51,VLOOKUP(ED$279,$B$276:$C$278,2,0),0)/1000)))),"")</f>
        <v/>
      </c>
      <c r="EE354" s="145" t="str">
        <f>IFERROR(IF(AND(EE$272=list!$D$3,'Box Calculation'!EE$279&lt;&gt;"h",$E354&lt;&gt;0),0,IF(AND(EE$273=list!$D$2,$E354&lt;&gt;0,TRUNC(VLOOKUP($E354,'Container Panel'!$B$41:$Z$100,$D354,0)/(VLOOKUP(EE$276,UI!$A$12:$O$51,VLOOKUP(EE$279,$B$276:$C$278,2,0),0)/1000))&gt;0),1,TRUNC(VLOOKUP($E354,'Container Panel'!$B$41:$Z$100,$D354,0)/(VLOOKUP(EE$276,UI!$A$12:$O$51,VLOOKUP(EE$279,$B$276:$C$278,2,0),0)/1000)))),"")</f>
        <v/>
      </c>
      <c r="EF354" s="145" t="str">
        <f>IFERROR(IF(AND(EF$272=list!$D$3,'Box Calculation'!EF$279&lt;&gt;"h",$E354&lt;&gt;0),0,IF(AND(EF$273=list!$D$2,$E354&lt;&gt;0,TRUNC(VLOOKUP($E354,'Container Panel'!$B$41:$Z$100,$D354,0)/(VLOOKUP(EF$276,UI!$A$12:$O$51,VLOOKUP(EF$279,$B$276:$C$278,2,0),0)/1000))&gt;0),1,TRUNC(VLOOKUP($E354,'Container Panel'!$B$41:$Z$100,$D354,0)/(VLOOKUP(EF$276,UI!$A$12:$O$51,VLOOKUP(EF$279,$B$276:$C$278,2,0),0)/1000)))),"")</f>
        <v/>
      </c>
      <c r="EG354" s="145" t="str">
        <f>IFERROR(IF(AND(EG$272=list!$D$3,'Box Calculation'!EG$279&lt;&gt;"h",$E354&lt;&gt;0),0,IF(AND(EG$273=list!$D$2,$E354&lt;&gt;0,TRUNC(VLOOKUP($E354,'Container Panel'!$B$41:$Z$100,$D354,0)/(VLOOKUP(EG$276,UI!$A$12:$O$51,VLOOKUP(EG$279,$B$276:$C$278,2,0),0)/1000))&gt;0),1,TRUNC(VLOOKUP($E354,'Container Panel'!$B$41:$Z$100,$D354,0)/(VLOOKUP(EG$276,UI!$A$12:$O$51,VLOOKUP(EG$279,$B$276:$C$278,2,0),0)/1000)))),"")</f>
        <v/>
      </c>
      <c r="EH354" s="145" t="str">
        <f>IFERROR(IF(AND(EH$272=list!$D$3,'Box Calculation'!EH$279&lt;&gt;"h",$E354&lt;&gt;0),0,IF(AND(EH$273=list!$D$2,$E354&lt;&gt;0,TRUNC(VLOOKUP($E354,'Container Panel'!$B$41:$Z$100,$D354,0)/(VLOOKUP(EH$276,UI!$A$12:$O$51,VLOOKUP(EH$279,$B$276:$C$278,2,0),0)/1000))&gt;0),1,TRUNC(VLOOKUP($E354,'Container Panel'!$B$41:$Z$100,$D354,0)/(VLOOKUP(EH$276,UI!$A$12:$O$51,VLOOKUP(EH$279,$B$276:$C$278,2,0),0)/1000)))),"")</f>
        <v/>
      </c>
      <c r="EI354" s="145" t="str">
        <f>IFERROR(IF(AND(EI$272=list!$D$3,'Box Calculation'!EI$279&lt;&gt;"h",$E354&lt;&gt;0),0,IF(AND(EI$273=list!$D$2,$E354&lt;&gt;0,TRUNC(VLOOKUP($E354,'Container Panel'!$B$41:$Z$100,$D354,0)/(VLOOKUP(EI$276,UI!$A$12:$O$51,VLOOKUP(EI$279,$B$276:$C$278,2,0),0)/1000))&gt;0),1,TRUNC(VLOOKUP($E354,'Container Panel'!$B$41:$Z$100,$D354,0)/(VLOOKUP(EI$276,UI!$A$12:$O$51,VLOOKUP(EI$279,$B$276:$C$278,2,0),0)/1000)))),"")</f>
        <v/>
      </c>
      <c r="EJ354" s="145" t="str">
        <f>IFERROR(IF(AND(EJ$272=list!$D$3,'Box Calculation'!EJ$279&lt;&gt;"h",$E354&lt;&gt;0),0,IF(AND(EJ$273=list!$D$2,$E354&lt;&gt;0,TRUNC(VLOOKUP($E354,'Container Panel'!$B$41:$Z$100,$D354,0)/(VLOOKUP(EJ$276,UI!$A$12:$O$51,VLOOKUP(EJ$279,$B$276:$C$278,2,0),0)/1000))&gt;0),1,TRUNC(VLOOKUP($E354,'Container Panel'!$B$41:$Z$100,$D354,0)/(VLOOKUP(EJ$276,UI!$A$12:$O$51,VLOOKUP(EJ$279,$B$276:$C$278,2,0),0)/1000)))),"")</f>
        <v/>
      </c>
      <c r="EK354" s="145" t="str">
        <f>IFERROR(IF(AND(EK$272=list!$D$3,'Box Calculation'!EK$279&lt;&gt;"h",$E354&lt;&gt;0),0,IF(AND(EK$273=list!$D$2,$E354&lt;&gt;0,TRUNC(VLOOKUP($E354,'Container Panel'!$B$41:$Z$100,$D354,0)/(VLOOKUP(EK$276,UI!$A$12:$O$51,VLOOKUP(EK$279,$B$276:$C$278,2,0),0)/1000))&gt;0),1,TRUNC(VLOOKUP($E354,'Container Panel'!$B$41:$Z$100,$D354,0)/(VLOOKUP(EK$276,UI!$A$12:$O$51,VLOOKUP(EK$279,$B$276:$C$278,2,0),0)/1000)))),"")</f>
        <v/>
      </c>
      <c r="EL354" s="145" t="str">
        <f>IFERROR(IF(AND(EL$272=list!$D$3,'Box Calculation'!EL$279&lt;&gt;"h",$E354&lt;&gt;0),0,IF(AND(EL$273=list!$D$2,$E354&lt;&gt;0,TRUNC(VLOOKUP($E354,'Container Panel'!$B$41:$Z$100,$D354,0)/(VLOOKUP(EL$276,UI!$A$12:$O$51,VLOOKUP(EL$279,$B$276:$C$278,2,0),0)/1000))&gt;0),1,TRUNC(VLOOKUP($E354,'Container Panel'!$B$41:$Z$100,$D354,0)/(VLOOKUP(EL$276,UI!$A$12:$O$51,VLOOKUP(EL$279,$B$276:$C$278,2,0),0)/1000)))),"")</f>
        <v/>
      </c>
      <c r="EM354" s="145" t="str">
        <f>IFERROR(IF(AND(EM$272=list!$D$3,'Box Calculation'!EM$279&lt;&gt;"h",$E354&lt;&gt;0),0,IF(AND(EM$273=list!$D$2,$E354&lt;&gt;0,TRUNC(VLOOKUP($E354,'Container Panel'!$B$41:$Z$100,$D354,0)/(VLOOKUP(EM$276,UI!$A$12:$O$51,VLOOKUP(EM$279,$B$276:$C$278,2,0),0)/1000))&gt;0),1,TRUNC(VLOOKUP($E354,'Container Panel'!$B$41:$Z$100,$D354,0)/(VLOOKUP(EM$276,UI!$A$12:$O$51,VLOOKUP(EM$279,$B$276:$C$278,2,0),0)/1000)))),"")</f>
        <v/>
      </c>
      <c r="EN354" s="145" t="str">
        <f>IFERROR(IF(AND(EN$272=list!$D$3,'Box Calculation'!EN$279&lt;&gt;"h",$E354&lt;&gt;0),0,IF(AND(EN$273=list!$D$2,$E354&lt;&gt;0,TRUNC(VLOOKUP($E354,'Container Panel'!$B$41:$Z$100,$D354,0)/(VLOOKUP(EN$276,UI!$A$12:$O$51,VLOOKUP(EN$279,$B$276:$C$278,2,0),0)/1000))&gt;0),1,TRUNC(VLOOKUP($E354,'Container Panel'!$B$41:$Z$100,$D354,0)/(VLOOKUP(EN$276,UI!$A$12:$O$51,VLOOKUP(EN$279,$B$276:$C$278,2,0),0)/1000)))),"")</f>
        <v/>
      </c>
      <c r="EO354" s="145" t="str">
        <f>IFERROR(IF(AND(EO$272=list!$D$3,'Box Calculation'!EO$279&lt;&gt;"h",$E354&lt;&gt;0),0,IF(AND(EO$273=list!$D$2,$E354&lt;&gt;0,TRUNC(VLOOKUP($E354,'Container Panel'!$B$41:$Z$100,$D354,0)/(VLOOKUP(EO$276,UI!$A$12:$O$51,VLOOKUP(EO$279,$B$276:$C$278,2,0),0)/1000))&gt;0),1,TRUNC(VLOOKUP($E354,'Container Panel'!$B$41:$Z$100,$D354,0)/(VLOOKUP(EO$276,UI!$A$12:$O$51,VLOOKUP(EO$279,$B$276:$C$278,2,0),0)/1000)))),"")</f>
        <v/>
      </c>
      <c r="EP354" s="145" t="str">
        <f>IFERROR(IF(AND(EP$272=list!$D$3,'Box Calculation'!EP$279&lt;&gt;"h",$E354&lt;&gt;0),0,IF(AND(EP$273=list!$D$2,$E354&lt;&gt;0,TRUNC(VLOOKUP($E354,'Container Panel'!$B$41:$Z$100,$D354,0)/(VLOOKUP(EP$276,UI!$A$12:$O$51,VLOOKUP(EP$279,$B$276:$C$278,2,0),0)/1000))&gt;0),1,TRUNC(VLOOKUP($E354,'Container Panel'!$B$41:$Z$100,$D354,0)/(VLOOKUP(EP$276,UI!$A$12:$O$51,VLOOKUP(EP$279,$B$276:$C$278,2,0),0)/1000)))),"")</f>
        <v/>
      </c>
      <c r="EQ354" s="145" t="str">
        <f>IFERROR(IF(AND(EQ$272=list!$D$3,'Box Calculation'!EQ$279&lt;&gt;"h",$E354&lt;&gt;0),0,IF(AND(EQ$273=list!$D$2,$E354&lt;&gt;0,TRUNC(VLOOKUP($E354,'Container Panel'!$B$41:$Z$100,$D354,0)/(VLOOKUP(EQ$276,UI!$A$12:$O$51,VLOOKUP(EQ$279,$B$276:$C$278,2,0),0)/1000))&gt;0),1,TRUNC(VLOOKUP($E354,'Container Panel'!$B$41:$Z$100,$D354,0)/(VLOOKUP(EQ$276,UI!$A$12:$O$51,VLOOKUP(EQ$279,$B$276:$C$278,2,0),0)/1000)))),"")</f>
        <v/>
      </c>
      <c r="ER354" s="145" t="str">
        <f>IFERROR(IF(AND(ER$272=list!$D$3,'Box Calculation'!ER$279&lt;&gt;"h",$E354&lt;&gt;0),0,IF(AND(ER$273=list!$D$2,$E354&lt;&gt;0,TRUNC(VLOOKUP($E354,'Container Panel'!$B$41:$Z$100,$D354,0)/(VLOOKUP(ER$276,UI!$A$12:$O$51,VLOOKUP(ER$279,$B$276:$C$278,2,0),0)/1000))&gt;0),1,TRUNC(VLOOKUP($E354,'Container Panel'!$B$41:$Z$100,$D354,0)/(VLOOKUP(ER$276,UI!$A$12:$O$51,VLOOKUP(ER$279,$B$276:$C$278,2,0),0)/1000)))),"")</f>
        <v/>
      </c>
      <c r="ES354" s="145" t="str">
        <f>IFERROR(IF(AND(ES$272=list!$D$3,'Box Calculation'!ES$279&lt;&gt;"h",$E354&lt;&gt;0),0,IF(AND(ES$273=list!$D$2,$E354&lt;&gt;0,TRUNC(VLOOKUP($E354,'Container Panel'!$B$41:$Z$100,$D354,0)/(VLOOKUP(ES$276,UI!$A$12:$O$51,VLOOKUP(ES$279,$B$276:$C$278,2,0),0)/1000))&gt;0),1,TRUNC(VLOOKUP($E354,'Container Panel'!$B$41:$Z$100,$D354,0)/(VLOOKUP(ES$276,UI!$A$12:$O$51,VLOOKUP(ES$279,$B$276:$C$278,2,0),0)/1000)))),"")</f>
        <v/>
      </c>
      <c r="ET354" s="145" t="str">
        <f>IFERROR(IF(AND(ET$272=list!$D$3,'Box Calculation'!ET$279&lt;&gt;"h",$E354&lt;&gt;0),0,IF(AND(ET$273=list!$D$2,$E354&lt;&gt;0,TRUNC(VLOOKUP($E354,'Container Panel'!$B$41:$Z$100,$D354,0)/(VLOOKUP(ET$276,UI!$A$12:$O$51,VLOOKUP(ET$279,$B$276:$C$278,2,0),0)/1000))&gt;0),1,TRUNC(VLOOKUP($E354,'Container Panel'!$B$41:$Z$100,$D354,0)/(VLOOKUP(ET$276,UI!$A$12:$O$51,VLOOKUP(ET$279,$B$276:$C$278,2,0),0)/1000)))),"")</f>
        <v/>
      </c>
      <c r="EU354" s="145" t="str">
        <f>IFERROR(IF(AND(EU$272=list!$D$3,'Box Calculation'!EU$279&lt;&gt;"h",$E354&lt;&gt;0),0,IF(AND(EU$273=list!$D$2,$E354&lt;&gt;0,TRUNC(VLOOKUP($E354,'Container Panel'!$B$41:$Z$100,$D354,0)/(VLOOKUP(EU$276,UI!$A$12:$O$51,VLOOKUP(EU$279,$B$276:$C$278,2,0),0)/1000))&gt;0),1,TRUNC(VLOOKUP($E354,'Container Panel'!$B$41:$Z$100,$D354,0)/(VLOOKUP(EU$276,UI!$A$12:$O$51,VLOOKUP(EU$279,$B$276:$C$278,2,0),0)/1000)))),"")</f>
        <v/>
      </c>
      <c r="EV354" s="145" t="str">
        <f>IFERROR(IF(AND(EV$272=list!$D$3,'Box Calculation'!EV$279&lt;&gt;"h",$E354&lt;&gt;0),0,IF(AND(EV$273=list!$D$2,$E354&lt;&gt;0,TRUNC(VLOOKUP($E354,'Container Panel'!$B$41:$Z$100,$D354,0)/(VLOOKUP(EV$276,UI!$A$12:$O$51,VLOOKUP(EV$279,$B$276:$C$278,2,0),0)/1000))&gt;0),1,TRUNC(VLOOKUP($E354,'Container Panel'!$B$41:$Z$100,$D354,0)/(VLOOKUP(EV$276,UI!$A$12:$O$51,VLOOKUP(EV$279,$B$276:$C$278,2,0),0)/1000)))),"")</f>
        <v/>
      </c>
      <c r="EW354" s="145" t="str">
        <f>IFERROR(IF(AND(EW$272=list!$D$3,'Box Calculation'!EW$279&lt;&gt;"h",$E354&lt;&gt;0),0,IF(AND(EW$273=list!$D$2,$E354&lt;&gt;0,TRUNC(VLOOKUP($E354,'Container Panel'!$B$41:$Z$100,$D354,0)/(VLOOKUP(EW$276,UI!$A$12:$O$51,VLOOKUP(EW$279,$B$276:$C$278,2,0),0)/1000))&gt;0),1,TRUNC(VLOOKUP($E354,'Container Panel'!$B$41:$Z$100,$D354,0)/(VLOOKUP(EW$276,UI!$A$12:$O$51,VLOOKUP(EW$279,$B$276:$C$278,2,0),0)/1000)))),"")</f>
        <v/>
      </c>
      <c r="EX354" s="145" t="str">
        <f>IFERROR(IF(AND(EX$272=list!$D$3,'Box Calculation'!EX$279&lt;&gt;"h",$E354&lt;&gt;0),0,IF(AND(EX$273=list!$D$2,$E354&lt;&gt;0,TRUNC(VLOOKUP($E354,'Container Panel'!$B$41:$Z$100,$D354,0)/(VLOOKUP(EX$276,UI!$A$12:$O$51,VLOOKUP(EX$279,$B$276:$C$278,2,0),0)/1000))&gt;0),1,TRUNC(VLOOKUP($E354,'Container Panel'!$B$41:$Z$100,$D354,0)/(VLOOKUP(EX$276,UI!$A$12:$O$51,VLOOKUP(EX$279,$B$276:$C$278,2,0),0)/1000)))),"")</f>
        <v/>
      </c>
      <c r="EY354" s="145" t="str">
        <f>IFERROR(IF(AND(EY$272=list!$D$3,'Box Calculation'!EY$279&lt;&gt;"h",$E354&lt;&gt;0),0,IF(AND(EY$273=list!$D$2,$E354&lt;&gt;0,TRUNC(VLOOKUP($E354,'Container Panel'!$B$41:$Z$100,$D354,0)/(VLOOKUP(EY$276,UI!$A$12:$O$51,VLOOKUP(EY$279,$B$276:$C$278,2,0),0)/1000))&gt;0),1,TRUNC(VLOOKUP($E354,'Container Panel'!$B$41:$Z$100,$D354,0)/(VLOOKUP(EY$276,UI!$A$12:$O$51,VLOOKUP(EY$279,$B$276:$C$278,2,0),0)/1000)))),"")</f>
        <v/>
      </c>
      <c r="EZ354" s="145" t="str">
        <f>IFERROR(IF(AND(EZ$272=list!$D$3,'Box Calculation'!EZ$279&lt;&gt;"h",$E354&lt;&gt;0),0,IF(AND(EZ$273=list!$D$2,$E354&lt;&gt;0,TRUNC(VLOOKUP($E354,'Container Panel'!$B$41:$Z$100,$D354,0)/(VLOOKUP(EZ$276,UI!$A$12:$O$51,VLOOKUP(EZ$279,$B$276:$C$278,2,0),0)/1000))&gt;0),1,TRUNC(VLOOKUP($E354,'Container Panel'!$B$41:$Z$100,$D354,0)/(VLOOKUP(EZ$276,UI!$A$12:$O$51,VLOOKUP(EZ$279,$B$276:$C$278,2,0),0)/1000)))),"")</f>
        <v/>
      </c>
      <c r="FA354" s="145" t="str">
        <f>IFERROR(IF(AND(FA$272=list!$D$3,'Box Calculation'!FA$279&lt;&gt;"h",$E354&lt;&gt;0),0,IF(AND(FA$273=list!$D$2,$E354&lt;&gt;0,TRUNC(VLOOKUP($E354,'Container Panel'!$B$41:$Z$100,$D354,0)/(VLOOKUP(FA$276,UI!$A$12:$O$51,VLOOKUP(FA$279,$B$276:$C$278,2,0),0)/1000))&gt;0),1,TRUNC(VLOOKUP($E354,'Container Panel'!$B$41:$Z$100,$D354,0)/(VLOOKUP(FA$276,UI!$A$12:$O$51,VLOOKUP(FA$279,$B$276:$C$278,2,0),0)/1000)))),"")</f>
        <v/>
      </c>
      <c r="FB354" s="145" t="str">
        <f>IFERROR(IF(AND(FB$272=list!$D$3,'Box Calculation'!FB$279&lt;&gt;"h",$E354&lt;&gt;0),0,IF(AND(FB$273=list!$D$2,$E354&lt;&gt;0,TRUNC(VLOOKUP($E354,'Container Panel'!$B$41:$Z$100,$D354,0)/(VLOOKUP(FB$276,UI!$A$12:$O$51,VLOOKUP(FB$279,$B$276:$C$278,2,0),0)/1000))&gt;0),1,TRUNC(VLOOKUP($E354,'Container Panel'!$B$41:$Z$100,$D354,0)/(VLOOKUP(FB$276,UI!$A$12:$O$51,VLOOKUP(FB$279,$B$276:$C$278,2,0),0)/1000)))),"")</f>
        <v/>
      </c>
      <c r="FC354" s="145" t="str">
        <f>IFERROR(IF(AND(FC$272=list!$D$3,'Box Calculation'!FC$279&lt;&gt;"h",$E354&lt;&gt;0),0,IF(AND(FC$273=list!$D$2,$E354&lt;&gt;0,TRUNC(VLOOKUP($E354,'Container Panel'!$B$41:$Z$100,$D354,0)/(VLOOKUP(FC$276,UI!$A$12:$O$51,VLOOKUP(FC$279,$B$276:$C$278,2,0),0)/1000))&gt;0),1,TRUNC(VLOOKUP($E354,'Container Panel'!$B$41:$Z$100,$D354,0)/(VLOOKUP(FC$276,UI!$A$12:$O$51,VLOOKUP(FC$279,$B$276:$C$278,2,0),0)/1000)))),"")</f>
        <v/>
      </c>
      <c r="FD354" s="145" t="str">
        <f>IFERROR(IF(AND(FD$272=list!$D$3,'Box Calculation'!FD$279&lt;&gt;"h",$E354&lt;&gt;0),0,IF(AND(FD$273=list!$D$2,$E354&lt;&gt;0,TRUNC(VLOOKUP($E354,'Container Panel'!$B$41:$Z$100,$D354,0)/(VLOOKUP(FD$276,UI!$A$12:$O$51,VLOOKUP(FD$279,$B$276:$C$278,2,0),0)/1000))&gt;0),1,TRUNC(VLOOKUP($E354,'Container Panel'!$B$41:$Z$100,$D354,0)/(VLOOKUP(FD$276,UI!$A$12:$O$51,VLOOKUP(FD$279,$B$276:$C$278,2,0),0)/1000)))),"")</f>
        <v/>
      </c>
      <c r="FE354" s="145" t="str">
        <f>IFERROR(IF(AND(FE$272=list!$D$3,'Box Calculation'!FE$279&lt;&gt;"h",$E354&lt;&gt;0),0,IF(AND(FE$273=list!$D$2,$E354&lt;&gt;0,TRUNC(VLOOKUP($E354,'Container Panel'!$B$41:$Z$100,$D354,0)/(VLOOKUP(FE$276,UI!$A$12:$O$51,VLOOKUP(FE$279,$B$276:$C$278,2,0),0)/1000))&gt;0),1,TRUNC(VLOOKUP($E354,'Container Panel'!$B$41:$Z$100,$D354,0)/(VLOOKUP(FE$276,UI!$A$12:$O$51,VLOOKUP(FE$279,$B$276:$C$278,2,0),0)/1000)))),"")</f>
        <v/>
      </c>
      <c r="FF354" s="145" t="str">
        <f>IFERROR(IF(AND(FF$272=list!$D$3,'Box Calculation'!FF$279&lt;&gt;"h",$E354&lt;&gt;0),0,IF(AND(FF$273=list!$D$2,$E354&lt;&gt;0,TRUNC(VLOOKUP($E354,'Container Panel'!$B$41:$Z$100,$D354,0)/(VLOOKUP(FF$276,UI!$A$12:$O$51,VLOOKUP(FF$279,$B$276:$C$278,2,0),0)/1000))&gt;0),1,TRUNC(VLOOKUP($E354,'Container Panel'!$B$41:$Z$100,$D354,0)/(VLOOKUP(FF$276,UI!$A$12:$O$51,VLOOKUP(FF$279,$B$276:$C$278,2,0),0)/1000)))),"")</f>
        <v/>
      </c>
      <c r="FG354" s="145" t="str">
        <f>IFERROR(IF(AND(FG$272=list!$D$3,'Box Calculation'!FG$279&lt;&gt;"h",$E354&lt;&gt;0),0,IF(AND(FG$273=list!$D$2,$E354&lt;&gt;0,TRUNC(VLOOKUP($E354,'Container Panel'!$B$41:$Z$100,$D354,0)/(VLOOKUP(FG$276,UI!$A$12:$O$51,VLOOKUP(FG$279,$B$276:$C$278,2,0),0)/1000))&gt;0),1,TRUNC(VLOOKUP($E354,'Container Panel'!$B$41:$Z$100,$D354,0)/(VLOOKUP(FG$276,UI!$A$12:$O$51,VLOOKUP(FG$279,$B$276:$C$278,2,0),0)/1000)))),"")</f>
        <v/>
      </c>
      <c r="FH354" s="145" t="str">
        <f>IFERROR(IF(AND(FH$272=list!$D$3,'Box Calculation'!FH$279&lt;&gt;"h",$E354&lt;&gt;0),0,IF(AND(FH$273=list!$D$2,$E354&lt;&gt;0,TRUNC(VLOOKUP($E354,'Container Panel'!$B$41:$Z$100,$D354,0)/(VLOOKUP(FH$276,UI!$A$12:$O$51,VLOOKUP(FH$279,$B$276:$C$278,2,0),0)/1000))&gt;0),1,TRUNC(VLOOKUP($E354,'Container Panel'!$B$41:$Z$100,$D354,0)/(VLOOKUP(FH$276,UI!$A$12:$O$51,VLOOKUP(FH$279,$B$276:$C$278,2,0),0)/1000)))),"")</f>
        <v/>
      </c>
      <c r="FI354" s="145" t="str">
        <f>IFERROR(IF(AND(FI$272=list!$D$3,'Box Calculation'!FI$279&lt;&gt;"h",$E354&lt;&gt;0),0,IF(AND(FI$273=list!$D$2,$E354&lt;&gt;0,TRUNC(VLOOKUP($E354,'Container Panel'!$B$41:$Z$100,$D354,0)/(VLOOKUP(FI$276,UI!$A$12:$O$51,VLOOKUP(FI$279,$B$276:$C$278,2,0),0)/1000))&gt;0),1,TRUNC(VLOOKUP($E354,'Container Panel'!$B$41:$Z$100,$D354,0)/(VLOOKUP(FI$276,UI!$A$12:$O$51,VLOOKUP(FI$279,$B$276:$C$278,2,0),0)/1000)))),"")</f>
        <v/>
      </c>
      <c r="FJ354" s="145" t="str">
        <f>IFERROR(IF(AND(FJ$272=list!$D$3,'Box Calculation'!FJ$279&lt;&gt;"h",$E354&lt;&gt;0),0,IF(AND(FJ$273=list!$D$2,$E354&lt;&gt;0,TRUNC(VLOOKUP($E354,'Container Panel'!$B$41:$Z$100,$D354,0)/(VLOOKUP(FJ$276,UI!$A$12:$O$51,VLOOKUP(FJ$279,$B$276:$C$278,2,0),0)/1000))&gt;0),1,TRUNC(VLOOKUP($E354,'Container Panel'!$B$41:$Z$100,$D354,0)/(VLOOKUP(FJ$276,UI!$A$12:$O$51,VLOOKUP(FJ$279,$B$276:$C$278,2,0),0)/1000)))),"")</f>
        <v/>
      </c>
      <c r="FK354" s="145" t="str">
        <f>IFERROR(IF(AND(FK$272=list!$D$3,'Box Calculation'!FK$279&lt;&gt;"h",$E354&lt;&gt;0),0,IF(AND(FK$273=list!$D$2,$E354&lt;&gt;0,TRUNC(VLOOKUP($E354,'Container Panel'!$B$41:$Z$100,$D354,0)/(VLOOKUP(FK$276,UI!$A$12:$O$51,VLOOKUP(FK$279,$B$276:$C$278,2,0),0)/1000))&gt;0),1,TRUNC(VLOOKUP($E354,'Container Panel'!$B$41:$Z$100,$D354,0)/(VLOOKUP(FK$276,UI!$A$12:$O$51,VLOOKUP(FK$279,$B$276:$C$278,2,0),0)/1000)))),"")</f>
        <v/>
      </c>
      <c r="FL354" s="145" t="str">
        <f>IFERROR(IF(AND(FL$272=list!$D$3,'Box Calculation'!FL$279&lt;&gt;"h",$E354&lt;&gt;0),0,IF(AND(FL$273=list!$D$2,$E354&lt;&gt;0,TRUNC(VLOOKUP($E354,'Container Panel'!$B$41:$Z$100,$D354,0)/(VLOOKUP(FL$276,UI!$A$12:$O$51,VLOOKUP(FL$279,$B$276:$C$278,2,0),0)/1000))&gt;0),1,TRUNC(VLOOKUP($E354,'Container Panel'!$B$41:$Z$100,$D354,0)/(VLOOKUP(FL$276,UI!$A$12:$O$51,VLOOKUP(FL$279,$B$276:$C$278,2,0),0)/1000)))),"")</f>
        <v/>
      </c>
      <c r="FM354" s="145" t="str">
        <f>IFERROR(IF(AND(FM$272=list!$D$3,'Box Calculation'!FM$279&lt;&gt;"h",$E354&lt;&gt;0),0,IF(AND(FM$273=list!$D$2,$E354&lt;&gt;0,TRUNC(VLOOKUP($E354,'Container Panel'!$B$41:$Z$100,$D354,0)/(VLOOKUP(FM$276,UI!$A$12:$O$51,VLOOKUP(FM$279,$B$276:$C$278,2,0),0)/1000))&gt;0),1,TRUNC(VLOOKUP($E354,'Container Panel'!$B$41:$Z$100,$D354,0)/(VLOOKUP(FM$276,UI!$A$12:$O$51,VLOOKUP(FM$279,$B$276:$C$278,2,0),0)/1000)))),"")</f>
        <v/>
      </c>
      <c r="FN354" s="145" t="str">
        <f>IFERROR(IF(AND(FN$272=list!$D$3,'Box Calculation'!FN$279&lt;&gt;"h",$E354&lt;&gt;0),0,IF(AND(FN$273=list!$D$2,$E354&lt;&gt;0,TRUNC(VLOOKUP($E354,'Container Panel'!$B$41:$Z$100,$D354,0)/(VLOOKUP(FN$276,UI!$A$12:$O$51,VLOOKUP(FN$279,$B$276:$C$278,2,0),0)/1000))&gt;0),1,TRUNC(VLOOKUP($E354,'Container Panel'!$B$41:$Z$100,$D354,0)/(VLOOKUP(FN$276,UI!$A$12:$O$51,VLOOKUP(FN$279,$B$276:$C$278,2,0),0)/1000)))),"")</f>
        <v/>
      </c>
      <c r="FO354" s="145" t="str">
        <f>IFERROR(IF(AND(FO$272=list!$D$3,'Box Calculation'!FO$279&lt;&gt;"h",$E354&lt;&gt;0),0,IF(AND(FO$273=list!$D$2,$E354&lt;&gt;0,TRUNC(VLOOKUP($E354,'Container Panel'!$B$41:$Z$100,$D354,0)/(VLOOKUP(FO$276,UI!$A$12:$O$51,VLOOKUP(FO$279,$B$276:$C$278,2,0),0)/1000))&gt;0),1,TRUNC(VLOOKUP($E354,'Container Panel'!$B$41:$Z$100,$D354,0)/(VLOOKUP(FO$276,UI!$A$12:$O$51,VLOOKUP(FO$279,$B$276:$C$278,2,0),0)/1000)))),"")</f>
        <v/>
      </c>
      <c r="FP354" s="145" t="str">
        <f>IFERROR(IF(AND(FP$272=list!$D$3,'Box Calculation'!FP$279&lt;&gt;"h",$E354&lt;&gt;0),0,IF(AND(FP$273=list!$D$2,$E354&lt;&gt;0,TRUNC(VLOOKUP($E354,'Container Panel'!$B$41:$Z$100,$D354,0)/(VLOOKUP(FP$276,UI!$A$12:$O$51,VLOOKUP(FP$279,$B$276:$C$278,2,0),0)/1000))&gt;0),1,TRUNC(VLOOKUP($E354,'Container Panel'!$B$41:$Z$100,$D354,0)/(VLOOKUP(FP$276,UI!$A$12:$O$51,VLOOKUP(FP$279,$B$276:$C$278,2,0),0)/1000)))),"")</f>
        <v/>
      </c>
      <c r="FQ354" s="145" t="str">
        <f>IFERROR(IF(AND(FQ$272=list!$D$3,'Box Calculation'!FQ$279&lt;&gt;"h",$E354&lt;&gt;0),0,IF(AND(FQ$273=list!$D$2,$E354&lt;&gt;0,TRUNC(VLOOKUP($E354,'Container Panel'!$B$41:$Z$100,$D354,0)/(VLOOKUP(FQ$276,UI!$A$12:$O$51,VLOOKUP(FQ$279,$B$276:$C$278,2,0),0)/1000))&gt;0),1,TRUNC(VLOOKUP($E354,'Container Panel'!$B$41:$Z$100,$D354,0)/(VLOOKUP(FQ$276,UI!$A$12:$O$51,VLOOKUP(FQ$279,$B$276:$C$278,2,0),0)/1000)))),"")</f>
        <v/>
      </c>
      <c r="FR354" s="145" t="str">
        <f>IFERROR(IF(AND(FR$272=list!$D$3,'Box Calculation'!FR$279&lt;&gt;"h",$E354&lt;&gt;0),0,IF(AND(FR$273=list!$D$2,$E354&lt;&gt;0,TRUNC(VLOOKUP($E354,'Container Panel'!$B$41:$Z$100,$D354,0)/(VLOOKUP(FR$276,UI!$A$12:$O$51,VLOOKUP(FR$279,$B$276:$C$278,2,0),0)/1000))&gt;0),1,TRUNC(VLOOKUP($E354,'Container Panel'!$B$41:$Z$100,$D354,0)/(VLOOKUP(FR$276,UI!$A$12:$O$51,VLOOKUP(FR$279,$B$276:$C$278,2,0),0)/1000)))),"")</f>
        <v/>
      </c>
      <c r="FS354" s="145" t="str">
        <f>IFERROR(IF(AND(FS$272=list!$D$3,'Box Calculation'!FS$279&lt;&gt;"h",$E354&lt;&gt;0),0,IF(AND(FS$273=list!$D$2,$E354&lt;&gt;0,TRUNC(VLOOKUP($E354,'Container Panel'!$B$41:$Z$100,$D354,0)/(VLOOKUP(FS$276,UI!$A$12:$O$51,VLOOKUP(FS$279,$B$276:$C$278,2,0),0)/1000))&gt;0),1,TRUNC(VLOOKUP($E354,'Container Panel'!$B$41:$Z$100,$D354,0)/(VLOOKUP(FS$276,UI!$A$12:$O$51,VLOOKUP(FS$279,$B$276:$C$278,2,0),0)/1000)))),"")</f>
        <v/>
      </c>
      <c r="FT354" s="145" t="str">
        <f>IFERROR(IF(AND(FT$272=list!$D$3,'Box Calculation'!FT$279&lt;&gt;"h",$E354&lt;&gt;0),0,IF(AND(FT$273=list!$D$2,$E354&lt;&gt;0,TRUNC(VLOOKUP($E354,'Container Panel'!$B$41:$Z$100,$D354,0)/(VLOOKUP(FT$276,UI!$A$12:$O$51,VLOOKUP(FT$279,$B$276:$C$278,2,0),0)/1000))&gt;0),1,TRUNC(VLOOKUP($E354,'Container Panel'!$B$41:$Z$100,$D354,0)/(VLOOKUP(FT$276,UI!$A$12:$O$51,VLOOKUP(FT$279,$B$276:$C$278,2,0),0)/1000)))),"")</f>
        <v/>
      </c>
      <c r="FU354" s="145" t="str">
        <f>IFERROR(IF(AND(FU$272=list!$D$3,'Box Calculation'!FU$279&lt;&gt;"h",$E354&lt;&gt;0),0,IF(AND(FU$273=list!$D$2,$E354&lt;&gt;0,TRUNC(VLOOKUP($E354,'Container Panel'!$B$41:$Z$100,$D354,0)/(VLOOKUP(FU$276,UI!$A$12:$O$51,VLOOKUP(FU$279,$B$276:$C$278,2,0),0)/1000))&gt;0),1,TRUNC(VLOOKUP($E354,'Container Panel'!$B$41:$Z$100,$D354,0)/(VLOOKUP(FU$276,UI!$A$12:$O$51,VLOOKUP(FU$279,$B$276:$C$278,2,0),0)/1000)))),"")</f>
        <v/>
      </c>
      <c r="FV354" s="145" t="str">
        <f>IFERROR(IF(AND(FV$272=list!$D$3,'Box Calculation'!FV$279&lt;&gt;"h",$E354&lt;&gt;0),0,IF(AND(FV$273=list!$D$2,$E354&lt;&gt;0,TRUNC(VLOOKUP($E354,'Container Panel'!$B$41:$Z$100,$D354,0)/(VLOOKUP(FV$276,UI!$A$12:$O$51,VLOOKUP(FV$279,$B$276:$C$278,2,0),0)/1000))&gt;0),1,TRUNC(VLOOKUP($E354,'Container Panel'!$B$41:$Z$100,$D354,0)/(VLOOKUP(FV$276,UI!$A$12:$O$51,VLOOKUP(FV$279,$B$276:$C$278,2,0),0)/1000)))),"")</f>
        <v/>
      </c>
      <c r="FW354" s="145" t="str">
        <f>IFERROR(IF(AND(FW$272=list!$D$3,'Box Calculation'!FW$279&lt;&gt;"h",$E354&lt;&gt;0),0,IF(AND(FW$273=list!$D$2,$E354&lt;&gt;0,TRUNC(VLOOKUP($E354,'Container Panel'!$B$41:$Z$100,$D354,0)/(VLOOKUP(FW$276,UI!$A$12:$O$51,VLOOKUP(FW$279,$B$276:$C$278,2,0),0)/1000))&gt;0),1,TRUNC(VLOOKUP($E354,'Container Panel'!$B$41:$Z$100,$D354,0)/(VLOOKUP(FW$276,UI!$A$12:$O$51,VLOOKUP(FW$279,$B$276:$C$278,2,0),0)/1000)))),"")</f>
        <v/>
      </c>
      <c r="FX354" s="145" t="str">
        <f>IFERROR(IF(AND(FX$272=list!$D$3,'Box Calculation'!FX$279&lt;&gt;"h",$E354&lt;&gt;0),0,IF(AND(FX$273=list!$D$2,$E354&lt;&gt;0,TRUNC(VLOOKUP($E354,'Container Panel'!$B$41:$Z$100,$D354,0)/(VLOOKUP(FX$276,UI!$A$12:$O$51,VLOOKUP(FX$279,$B$276:$C$278,2,0),0)/1000))&gt;0),1,TRUNC(VLOOKUP($E354,'Container Panel'!$B$41:$Z$100,$D354,0)/(VLOOKUP(FX$276,UI!$A$12:$O$51,VLOOKUP(FX$279,$B$276:$C$278,2,0),0)/1000)))),"")</f>
        <v/>
      </c>
      <c r="FY354" s="145" t="str">
        <f>IFERROR(IF(AND(FY$272=list!$D$3,'Box Calculation'!FY$279&lt;&gt;"h",$E354&lt;&gt;0),0,IF(AND(FY$273=list!$D$2,$E354&lt;&gt;0,TRUNC(VLOOKUP($E354,'Container Panel'!$B$41:$Z$100,$D354,0)/(VLOOKUP(FY$276,UI!$A$12:$O$51,VLOOKUP(FY$279,$B$276:$C$278,2,0),0)/1000))&gt;0),1,TRUNC(VLOOKUP($E354,'Container Panel'!$B$41:$Z$100,$D354,0)/(VLOOKUP(FY$276,UI!$A$12:$O$51,VLOOKUP(FY$279,$B$276:$C$278,2,0),0)/1000)))),"")</f>
        <v/>
      </c>
      <c r="FZ354" s="145" t="str">
        <f>IFERROR(IF(AND(FZ$272=list!$D$3,'Box Calculation'!FZ$279&lt;&gt;"h",$E354&lt;&gt;0),0,IF(AND(FZ$273=list!$D$2,$E354&lt;&gt;0,TRUNC(VLOOKUP($E354,'Container Panel'!$B$41:$Z$100,$D354,0)/(VLOOKUP(FZ$276,UI!$A$12:$O$51,VLOOKUP(FZ$279,$B$276:$C$278,2,0),0)/1000))&gt;0),1,TRUNC(VLOOKUP($E354,'Container Panel'!$B$41:$Z$100,$D354,0)/(VLOOKUP(FZ$276,UI!$A$12:$O$51,VLOOKUP(FZ$279,$B$276:$C$278,2,0),0)/1000)))),"")</f>
        <v/>
      </c>
      <c r="GA354" s="145" t="str">
        <f>IFERROR(IF(AND(GA$272=list!$D$3,'Box Calculation'!GA$279&lt;&gt;"h",$E354&lt;&gt;0),0,IF(AND(GA$273=list!$D$2,$E354&lt;&gt;0,TRUNC(VLOOKUP($E354,'Container Panel'!$B$41:$Z$100,$D354,0)/(VLOOKUP(GA$276,UI!$A$12:$O$51,VLOOKUP(GA$279,$B$276:$C$278,2,0),0)/1000))&gt;0),1,TRUNC(VLOOKUP($E354,'Container Panel'!$B$41:$Z$100,$D354,0)/(VLOOKUP(GA$276,UI!$A$12:$O$51,VLOOKUP(GA$279,$B$276:$C$278,2,0),0)/1000)))),"")</f>
        <v/>
      </c>
      <c r="GB354" s="145" t="str">
        <f>IFERROR(IF(AND(GB$272=list!$D$3,'Box Calculation'!GB$279&lt;&gt;"h",$E354&lt;&gt;0),0,IF(AND(GB$273=list!$D$2,$E354&lt;&gt;0,TRUNC(VLOOKUP($E354,'Container Panel'!$B$41:$Z$100,$D354,0)/(VLOOKUP(GB$276,UI!$A$12:$O$51,VLOOKUP(GB$279,$B$276:$C$278,2,0),0)/1000))&gt;0),1,TRUNC(VLOOKUP($E354,'Container Panel'!$B$41:$Z$100,$D354,0)/(VLOOKUP(GB$276,UI!$A$12:$O$51,VLOOKUP(GB$279,$B$276:$C$278,2,0),0)/1000)))),"")</f>
        <v/>
      </c>
      <c r="GC354" s="145" t="str">
        <f>IFERROR(IF(AND(GC$272=list!$D$3,'Box Calculation'!GC$279&lt;&gt;"h",$E354&lt;&gt;0),0,IF(AND(GC$273=list!$D$2,$E354&lt;&gt;0,TRUNC(VLOOKUP($E354,'Container Panel'!$B$41:$Z$100,$D354,0)/(VLOOKUP(GC$276,UI!$A$12:$O$51,VLOOKUP(GC$279,$B$276:$C$278,2,0),0)/1000))&gt;0),1,TRUNC(VLOOKUP($E354,'Container Panel'!$B$41:$Z$100,$D354,0)/(VLOOKUP(GC$276,UI!$A$12:$O$51,VLOOKUP(GC$279,$B$276:$C$278,2,0),0)/1000)))),"")</f>
        <v/>
      </c>
      <c r="GD354" s="145" t="str">
        <f>IFERROR(IF(AND(GD$272=list!$D$3,'Box Calculation'!GD$279&lt;&gt;"h",$E354&lt;&gt;0),0,IF(AND(GD$273=list!$D$2,$E354&lt;&gt;0,TRUNC(VLOOKUP($E354,'Container Panel'!$B$41:$Z$100,$D354,0)/(VLOOKUP(GD$276,UI!$A$12:$O$51,VLOOKUP(GD$279,$B$276:$C$278,2,0),0)/1000))&gt;0),1,TRUNC(VLOOKUP($E354,'Container Panel'!$B$41:$Z$100,$D354,0)/(VLOOKUP(GD$276,UI!$A$12:$O$51,VLOOKUP(GD$279,$B$276:$C$278,2,0),0)/1000)))),"")</f>
        <v/>
      </c>
      <c r="GE354" s="145" t="str">
        <f>IFERROR(IF(AND(GE$272=list!$D$3,'Box Calculation'!GE$279&lt;&gt;"h",$E354&lt;&gt;0),0,IF(AND(GE$273=list!$D$2,$E354&lt;&gt;0,TRUNC(VLOOKUP($E354,'Container Panel'!$B$41:$Z$100,$D354,0)/(VLOOKUP(GE$276,UI!$A$12:$O$51,VLOOKUP(GE$279,$B$276:$C$278,2,0),0)/1000))&gt;0),1,TRUNC(VLOOKUP($E354,'Container Panel'!$B$41:$Z$100,$D354,0)/(VLOOKUP(GE$276,UI!$A$12:$O$51,VLOOKUP(GE$279,$B$276:$C$278,2,0),0)/1000)))),"")</f>
        <v/>
      </c>
      <c r="GF354" s="145" t="str">
        <f>IFERROR(IF(AND(GF$272=list!$D$3,'Box Calculation'!GF$279&lt;&gt;"h",$E354&lt;&gt;0),0,IF(AND(GF$273=list!$D$2,$E354&lt;&gt;0,TRUNC(VLOOKUP($E354,'Container Panel'!$B$41:$Z$100,$D354,0)/(VLOOKUP(GF$276,UI!$A$12:$O$51,VLOOKUP(GF$279,$B$276:$C$278,2,0),0)/1000))&gt;0),1,TRUNC(VLOOKUP($E354,'Container Panel'!$B$41:$Z$100,$D354,0)/(VLOOKUP(GF$276,UI!$A$12:$O$51,VLOOKUP(GF$279,$B$276:$C$278,2,0),0)/1000)))),"")</f>
        <v/>
      </c>
      <c r="GG354" s="145" t="str">
        <f>IFERROR(IF(AND(GG$272=list!$D$3,'Box Calculation'!GG$279&lt;&gt;"h",$E354&lt;&gt;0),0,IF(AND(GG$273=list!$D$2,$E354&lt;&gt;0,TRUNC(VLOOKUP($E354,'Container Panel'!$B$41:$Z$100,$D354,0)/(VLOOKUP(GG$276,UI!$A$12:$O$51,VLOOKUP(GG$279,$B$276:$C$278,2,0),0)/1000))&gt;0),1,TRUNC(VLOOKUP($E354,'Container Panel'!$B$41:$Z$100,$D354,0)/(VLOOKUP(GG$276,UI!$A$12:$O$51,VLOOKUP(GG$279,$B$276:$C$278,2,0),0)/1000)))),"")</f>
        <v/>
      </c>
      <c r="GH354" s="145" t="str">
        <f>IFERROR(IF(AND(GH$272=list!$D$3,'Box Calculation'!GH$279&lt;&gt;"h",$E354&lt;&gt;0),0,IF(AND(GH$273=list!$D$2,$E354&lt;&gt;0,TRUNC(VLOOKUP($E354,'Container Panel'!$B$41:$Z$100,$D354,0)/(VLOOKUP(GH$276,UI!$A$12:$O$51,VLOOKUP(GH$279,$B$276:$C$278,2,0),0)/1000))&gt;0),1,TRUNC(VLOOKUP($E354,'Container Panel'!$B$41:$Z$100,$D354,0)/(VLOOKUP(GH$276,UI!$A$12:$O$51,VLOOKUP(GH$279,$B$276:$C$278,2,0),0)/1000)))),"")</f>
        <v/>
      </c>
      <c r="GI354" s="145" t="str">
        <f>IFERROR(IF(AND(GI$272=list!$D$3,'Box Calculation'!GI$279&lt;&gt;"h",$E354&lt;&gt;0),0,IF(AND(GI$273=list!$D$2,$E354&lt;&gt;0,TRUNC(VLOOKUP($E354,'Container Panel'!$B$41:$Z$100,$D354,0)/(VLOOKUP(GI$276,UI!$A$12:$O$51,VLOOKUP(GI$279,$B$276:$C$278,2,0),0)/1000))&gt;0),1,TRUNC(VLOOKUP($E354,'Container Panel'!$B$41:$Z$100,$D354,0)/(VLOOKUP(GI$276,UI!$A$12:$O$51,VLOOKUP(GI$279,$B$276:$C$278,2,0),0)/1000)))),"")</f>
        <v/>
      </c>
      <c r="GJ354" s="145" t="str">
        <f>IFERROR(IF(AND(GJ$272=list!$D$3,'Box Calculation'!GJ$279&lt;&gt;"h",$E354&lt;&gt;0),0,IF(AND(GJ$273=list!$D$2,$E354&lt;&gt;0,TRUNC(VLOOKUP($E354,'Container Panel'!$B$41:$Z$100,$D354,0)/(VLOOKUP(GJ$276,UI!$A$12:$O$51,VLOOKUP(GJ$279,$B$276:$C$278,2,0),0)/1000))&gt;0),1,TRUNC(VLOOKUP($E354,'Container Panel'!$B$41:$Z$100,$D354,0)/(VLOOKUP(GJ$276,UI!$A$12:$O$51,VLOOKUP(GJ$279,$B$276:$C$278,2,0),0)/1000)))),"")</f>
        <v/>
      </c>
      <c r="GK354" s="145" t="str">
        <f>IFERROR(IF(AND(GK$272=list!$D$3,'Box Calculation'!GK$279&lt;&gt;"h",$E354&lt;&gt;0),0,IF(AND(GK$273=list!$D$2,$E354&lt;&gt;0,TRUNC(VLOOKUP($E354,'Container Panel'!$B$41:$Z$100,$D354,0)/(VLOOKUP(GK$276,UI!$A$12:$O$51,VLOOKUP(GK$279,$B$276:$C$278,2,0),0)/1000))&gt;0),1,TRUNC(VLOOKUP($E354,'Container Panel'!$B$41:$Z$100,$D354,0)/(VLOOKUP(GK$276,UI!$A$12:$O$51,VLOOKUP(GK$279,$B$276:$C$278,2,0),0)/1000)))),"")</f>
        <v/>
      </c>
      <c r="GL354" s="145" t="str">
        <f>IFERROR(IF(AND(GL$272=list!$D$3,'Box Calculation'!GL$279&lt;&gt;"h",$E354&lt;&gt;0),0,IF(AND(GL$273=list!$D$2,$E354&lt;&gt;0,TRUNC(VLOOKUP($E354,'Container Panel'!$B$41:$Z$100,$D354,0)/(VLOOKUP(GL$276,UI!$A$12:$O$51,VLOOKUP(GL$279,$B$276:$C$278,2,0),0)/1000))&gt;0),1,TRUNC(VLOOKUP($E354,'Container Panel'!$B$41:$Z$100,$D354,0)/(VLOOKUP(GL$276,UI!$A$12:$O$51,VLOOKUP(GL$279,$B$276:$C$278,2,0),0)/1000)))),"")</f>
        <v/>
      </c>
      <c r="GM354" s="145" t="str">
        <f>IFERROR(IF(AND(GM$272=list!$D$3,'Box Calculation'!GM$279&lt;&gt;"h",$E354&lt;&gt;0),0,IF(AND(GM$273=list!$D$2,$E354&lt;&gt;0,TRUNC(VLOOKUP($E354,'Container Panel'!$B$41:$Z$100,$D354,0)/(VLOOKUP(GM$276,UI!$A$12:$O$51,VLOOKUP(GM$279,$B$276:$C$278,2,0),0)/1000))&gt;0),1,TRUNC(VLOOKUP($E354,'Container Panel'!$B$41:$Z$100,$D354,0)/(VLOOKUP(GM$276,UI!$A$12:$O$51,VLOOKUP(GM$279,$B$276:$C$278,2,0),0)/1000)))),"")</f>
        <v/>
      </c>
      <c r="GN354" s="145" t="str">
        <f>IFERROR(IF(AND(GN$272=list!$D$3,'Box Calculation'!GN$279&lt;&gt;"h",$E354&lt;&gt;0),0,IF(AND(GN$273=list!$D$2,$E354&lt;&gt;0,TRUNC(VLOOKUP($E354,'Container Panel'!$B$41:$Z$100,$D354,0)/(VLOOKUP(GN$276,UI!$A$12:$O$51,VLOOKUP(GN$279,$B$276:$C$278,2,0),0)/1000))&gt;0),1,TRUNC(VLOOKUP($E354,'Container Panel'!$B$41:$Z$100,$D354,0)/(VLOOKUP(GN$276,UI!$A$12:$O$51,VLOOKUP(GN$279,$B$276:$C$278,2,0),0)/1000)))),"")</f>
        <v/>
      </c>
      <c r="GO354" s="145" t="str">
        <f>IFERROR(IF(AND(GO$272=list!$D$3,'Box Calculation'!GO$279&lt;&gt;"h",$E354&lt;&gt;0),0,IF(AND(GO$273=list!$D$2,$E354&lt;&gt;0,TRUNC(VLOOKUP($E354,'Container Panel'!$B$41:$Z$100,$D354,0)/(VLOOKUP(GO$276,UI!$A$12:$O$51,VLOOKUP(GO$279,$B$276:$C$278,2,0),0)/1000))&gt;0),1,TRUNC(VLOOKUP($E354,'Container Panel'!$B$41:$Z$100,$D354,0)/(VLOOKUP(GO$276,UI!$A$12:$O$51,VLOOKUP(GO$279,$B$276:$C$278,2,0),0)/1000)))),"")</f>
        <v/>
      </c>
      <c r="GP354" s="145" t="str">
        <f>IFERROR(IF(AND(GP$272=list!$D$3,'Box Calculation'!GP$279&lt;&gt;"h",$E354&lt;&gt;0),0,IF(AND(GP$273=list!$D$2,$E354&lt;&gt;0,TRUNC(VLOOKUP($E354,'Container Panel'!$B$41:$Z$100,$D354,0)/(VLOOKUP(GP$276,UI!$A$12:$O$51,VLOOKUP(GP$279,$B$276:$C$278,2,0),0)/1000))&gt;0),1,TRUNC(VLOOKUP($E354,'Container Panel'!$B$41:$Z$100,$D354,0)/(VLOOKUP(GP$276,UI!$A$12:$O$51,VLOOKUP(GP$279,$B$276:$C$278,2,0),0)/1000)))),"")</f>
        <v/>
      </c>
      <c r="GQ354" s="145" t="str">
        <f>IFERROR(IF(AND(GQ$272=list!$D$3,'Box Calculation'!GQ$279&lt;&gt;"h",$E354&lt;&gt;0),0,IF(AND(GQ$273=list!$D$2,$E354&lt;&gt;0,TRUNC(VLOOKUP($E354,'Container Panel'!$B$41:$Z$100,$D354,0)/(VLOOKUP(GQ$276,UI!$A$12:$O$51,VLOOKUP(GQ$279,$B$276:$C$278,2,0),0)/1000))&gt;0),1,TRUNC(VLOOKUP($E354,'Container Panel'!$B$41:$Z$100,$D354,0)/(VLOOKUP(GQ$276,UI!$A$12:$O$51,VLOOKUP(GQ$279,$B$276:$C$278,2,0),0)/1000)))),"")</f>
        <v/>
      </c>
      <c r="GR354" s="145" t="str">
        <f>IFERROR(IF(AND(GR$272=list!$D$3,'Box Calculation'!GR$279&lt;&gt;"h",$E354&lt;&gt;0),0,IF(AND(GR$273=list!$D$2,$E354&lt;&gt;0,TRUNC(VLOOKUP($E354,'Container Panel'!$B$41:$Z$100,$D354,0)/(VLOOKUP(GR$276,UI!$A$12:$O$51,VLOOKUP(GR$279,$B$276:$C$278,2,0),0)/1000))&gt;0),1,TRUNC(VLOOKUP($E354,'Container Panel'!$B$41:$Z$100,$D354,0)/(VLOOKUP(GR$276,UI!$A$12:$O$51,VLOOKUP(GR$279,$B$276:$C$278,2,0),0)/1000)))),"")</f>
        <v/>
      </c>
      <c r="GS354" s="145" t="str">
        <f>IFERROR(IF(AND(GS$272=list!$D$3,'Box Calculation'!GS$279&lt;&gt;"h",$E354&lt;&gt;0),0,IF(AND(GS$273=list!$D$2,$E354&lt;&gt;0,TRUNC(VLOOKUP($E354,'Container Panel'!$B$41:$Z$100,$D354,0)/(VLOOKUP(GS$276,UI!$A$12:$O$51,VLOOKUP(GS$279,$B$276:$C$278,2,0),0)/1000))&gt;0),1,TRUNC(VLOOKUP($E354,'Container Panel'!$B$41:$Z$100,$D354,0)/(VLOOKUP(GS$276,UI!$A$12:$O$51,VLOOKUP(GS$279,$B$276:$C$278,2,0),0)/1000)))),"")</f>
        <v/>
      </c>
      <c r="GT354" s="145" t="str">
        <f>IFERROR(IF(AND(GT$272=list!$D$3,'Box Calculation'!GT$279&lt;&gt;"h",$E354&lt;&gt;0),0,IF(AND(GT$273=list!$D$2,$E354&lt;&gt;0,TRUNC(VLOOKUP($E354,'Container Panel'!$B$41:$Z$100,$D354,0)/(VLOOKUP(GT$276,UI!$A$12:$O$51,VLOOKUP(GT$279,$B$276:$C$278,2,0),0)/1000))&gt;0),1,TRUNC(VLOOKUP($E354,'Container Panel'!$B$41:$Z$100,$D354,0)/(VLOOKUP(GT$276,UI!$A$12:$O$51,VLOOKUP(GT$279,$B$276:$C$278,2,0),0)/1000)))),"")</f>
        <v/>
      </c>
      <c r="GU354" s="145" t="str">
        <f>IFERROR(IF(AND(GU$272=list!$D$3,'Box Calculation'!GU$279&lt;&gt;"h",$E354&lt;&gt;0),0,IF(AND(GU$273=list!$D$2,$E354&lt;&gt;0,TRUNC(VLOOKUP($E354,'Container Panel'!$B$41:$Z$100,$D354,0)/(VLOOKUP(GU$276,UI!$A$12:$O$51,VLOOKUP(GU$279,$B$276:$C$278,2,0),0)/1000))&gt;0),1,TRUNC(VLOOKUP($E354,'Container Panel'!$B$41:$Z$100,$D354,0)/(VLOOKUP(GU$276,UI!$A$12:$O$51,VLOOKUP(GU$279,$B$276:$C$278,2,0),0)/1000)))),"")</f>
        <v/>
      </c>
      <c r="GV354" s="145" t="str">
        <f>IFERROR(IF(AND(GV$272=list!$D$3,'Box Calculation'!GV$279&lt;&gt;"h",$E354&lt;&gt;0),0,IF(AND(GV$273=list!$D$2,$E354&lt;&gt;0,TRUNC(VLOOKUP($E354,'Container Panel'!$B$41:$Z$100,$D354,0)/(VLOOKUP(GV$276,UI!$A$12:$O$51,VLOOKUP(GV$279,$B$276:$C$278,2,0),0)/1000))&gt;0),1,TRUNC(VLOOKUP($E354,'Container Panel'!$B$41:$Z$100,$D354,0)/(VLOOKUP(GV$276,UI!$A$12:$O$51,VLOOKUP(GV$279,$B$276:$C$278,2,0),0)/1000)))),"")</f>
        <v/>
      </c>
      <c r="GW354" s="145" t="str">
        <f>IFERROR(IF(AND(GW$272=list!$D$3,'Box Calculation'!GW$279&lt;&gt;"h",$E354&lt;&gt;0),0,IF(AND(GW$273=list!$D$2,$E354&lt;&gt;0,TRUNC(VLOOKUP($E354,'Container Panel'!$B$41:$Z$100,$D354,0)/(VLOOKUP(GW$276,UI!$A$12:$O$51,VLOOKUP(GW$279,$B$276:$C$278,2,0),0)/1000))&gt;0),1,TRUNC(VLOOKUP($E354,'Container Panel'!$B$41:$Z$100,$D354,0)/(VLOOKUP(GW$276,UI!$A$12:$O$51,VLOOKUP(GW$279,$B$276:$C$278,2,0),0)/1000)))),"")</f>
        <v/>
      </c>
      <c r="GX354" s="145" t="str">
        <f>IFERROR(IF(AND(GX$272=list!$D$3,'Box Calculation'!GX$279&lt;&gt;"h",$E354&lt;&gt;0),0,IF(AND(GX$273=list!$D$2,$E354&lt;&gt;0,TRUNC(VLOOKUP($E354,'Container Panel'!$B$41:$Z$100,$D354,0)/(VLOOKUP(GX$276,UI!$A$12:$O$51,VLOOKUP(GX$279,$B$276:$C$278,2,0),0)/1000))&gt;0),1,TRUNC(VLOOKUP($E354,'Container Panel'!$B$41:$Z$100,$D354,0)/(VLOOKUP(GX$276,UI!$A$12:$O$51,VLOOKUP(GX$279,$B$276:$C$278,2,0),0)/1000)))),"")</f>
        <v/>
      </c>
      <c r="GY354" s="145" t="str">
        <f>IFERROR(IF(AND(GY$272=list!$D$3,'Box Calculation'!GY$279&lt;&gt;"h",$E354&lt;&gt;0),0,IF(AND(GY$273=list!$D$2,$E354&lt;&gt;0,TRUNC(VLOOKUP($E354,'Container Panel'!$B$41:$Z$100,$D354,0)/(VLOOKUP(GY$276,UI!$A$12:$O$51,VLOOKUP(GY$279,$B$276:$C$278,2,0),0)/1000))&gt;0),1,TRUNC(VLOOKUP($E354,'Container Panel'!$B$41:$Z$100,$D354,0)/(VLOOKUP(GY$276,UI!$A$12:$O$51,VLOOKUP(GY$279,$B$276:$C$278,2,0),0)/1000)))),"")</f>
        <v/>
      </c>
      <c r="GZ354" s="145" t="str">
        <f>IFERROR(IF(AND(GZ$272=list!$D$3,'Box Calculation'!GZ$279&lt;&gt;"h",$E354&lt;&gt;0),0,IF(AND(GZ$273=list!$D$2,$E354&lt;&gt;0,TRUNC(VLOOKUP($E354,'Container Panel'!$B$41:$Z$100,$D354,0)/(VLOOKUP(GZ$276,UI!$A$12:$O$51,VLOOKUP(GZ$279,$B$276:$C$278,2,0),0)/1000))&gt;0),1,TRUNC(VLOOKUP($E354,'Container Panel'!$B$41:$Z$100,$D354,0)/(VLOOKUP(GZ$276,UI!$A$12:$O$51,VLOOKUP(GZ$279,$B$276:$C$278,2,0),0)/1000)))),"")</f>
        <v/>
      </c>
      <c r="HA354" s="145" t="str">
        <f>IFERROR(IF(AND(HA$272=list!$D$3,'Box Calculation'!HA$279&lt;&gt;"h",$E354&lt;&gt;0),0,IF(AND(HA$273=list!$D$2,$E354&lt;&gt;0,TRUNC(VLOOKUP($E354,'Container Panel'!$B$41:$Z$100,$D354,0)/(VLOOKUP(HA$276,UI!$A$12:$O$51,VLOOKUP(HA$279,$B$276:$C$278,2,0),0)/1000))&gt;0),1,TRUNC(VLOOKUP($E354,'Container Panel'!$B$41:$Z$100,$D354,0)/(VLOOKUP(HA$276,UI!$A$12:$O$51,VLOOKUP(HA$279,$B$276:$C$278,2,0),0)/1000)))),"")</f>
        <v/>
      </c>
      <c r="HB354" s="145" t="str">
        <f>IFERROR(IF(AND(HB$272=list!$D$3,'Box Calculation'!HB$279&lt;&gt;"h",$E354&lt;&gt;0),0,IF(AND(HB$273=list!$D$2,$E354&lt;&gt;0,TRUNC(VLOOKUP($E354,'Container Panel'!$B$41:$Z$100,$D354,0)/(VLOOKUP(HB$276,UI!$A$12:$O$51,VLOOKUP(HB$279,$B$276:$C$278,2,0),0)/1000))&gt;0),1,TRUNC(VLOOKUP($E354,'Container Panel'!$B$41:$Z$100,$D354,0)/(VLOOKUP(HB$276,UI!$A$12:$O$51,VLOOKUP(HB$279,$B$276:$C$278,2,0),0)/1000)))),"")</f>
        <v/>
      </c>
      <c r="HC354" s="145" t="str">
        <f>IFERROR(IF(AND(HC$272=list!$D$3,'Box Calculation'!HC$279&lt;&gt;"h",$E354&lt;&gt;0),0,IF(AND(HC$273=list!$D$2,$E354&lt;&gt;0,TRUNC(VLOOKUP($E354,'Container Panel'!$B$41:$Z$100,$D354,0)/(VLOOKUP(HC$276,UI!$A$12:$O$51,VLOOKUP(HC$279,$B$276:$C$278,2,0),0)/1000))&gt;0),1,TRUNC(VLOOKUP($E354,'Container Panel'!$B$41:$Z$100,$D354,0)/(VLOOKUP(HC$276,UI!$A$12:$O$51,VLOOKUP(HC$279,$B$276:$C$278,2,0),0)/1000)))),"")</f>
        <v/>
      </c>
      <c r="HD354" s="145" t="str">
        <f>IFERROR(IF(AND(HD$272=list!$D$3,'Box Calculation'!HD$279&lt;&gt;"h",$E354&lt;&gt;0),0,IF(AND(HD$273=list!$D$2,$E354&lt;&gt;0,TRUNC(VLOOKUP($E354,'Container Panel'!$B$41:$Z$100,$D354,0)/(VLOOKUP(HD$276,UI!$A$12:$O$51,VLOOKUP(HD$279,$B$276:$C$278,2,0),0)/1000))&gt;0),1,TRUNC(VLOOKUP($E354,'Container Panel'!$B$41:$Z$100,$D354,0)/(VLOOKUP(HD$276,UI!$A$12:$O$51,VLOOKUP(HD$279,$B$276:$C$278,2,0),0)/1000)))),"")</f>
        <v/>
      </c>
      <c r="HE354" s="145" t="str">
        <f>IFERROR(IF(AND(HE$272=list!$D$3,'Box Calculation'!HE$279&lt;&gt;"h",$E354&lt;&gt;0),0,IF(AND(HE$273=list!$D$2,$E354&lt;&gt;0,TRUNC(VLOOKUP($E354,'Container Panel'!$B$41:$Z$100,$D354,0)/(VLOOKUP(HE$276,UI!$A$12:$O$51,VLOOKUP(HE$279,$B$276:$C$278,2,0),0)/1000))&gt;0),1,TRUNC(VLOOKUP($E354,'Container Panel'!$B$41:$Z$100,$D354,0)/(VLOOKUP(HE$276,UI!$A$12:$O$51,VLOOKUP(HE$279,$B$276:$C$278,2,0),0)/1000)))),"")</f>
        <v/>
      </c>
      <c r="HF354" s="145" t="str">
        <f>IFERROR(IF(AND(HF$272=list!$D$3,'Box Calculation'!HF$279&lt;&gt;"h",$E354&lt;&gt;0),0,IF(AND(HF$273=list!$D$2,$E354&lt;&gt;0,TRUNC(VLOOKUP($E354,'Container Panel'!$B$41:$Z$100,$D354,0)/(VLOOKUP(HF$276,UI!$A$12:$O$51,VLOOKUP(HF$279,$B$276:$C$278,2,0),0)/1000))&gt;0),1,TRUNC(VLOOKUP($E354,'Container Panel'!$B$41:$Z$100,$D354,0)/(VLOOKUP(HF$276,UI!$A$12:$O$51,VLOOKUP(HF$279,$B$276:$C$278,2,0),0)/1000)))),"")</f>
        <v/>
      </c>
      <c r="HG354" s="145" t="str">
        <f>IFERROR(IF(AND(HG$272=list!$D$3,'Box Calculation'!HG$279&lt;&gt;"h",$E354&lt;&gt;0),0,IF(AND(HG$273=list!$D$2,$E354&lt;&gt;0,TRUNC(VLOOKUP($E354,'Container Panel'!$B$41:$Z$100,$D354,0)/(VLOOKUP(HG$276,UI!$A$12:$O$51,VLOOKUP(HG$279,$B$276:$C$278,2,0),0)/1000))&gt;0),1,TRUNC(VLOOKUP($E354,'Container Panel'!$B$41:$Z$100,$D354,0)/(VLOOKUP(HG$276,UI!$A$12:$O$51,VLOOKUP(HG$279,$B$276:$C$278,2,0),0)/1000)))),"")</f>
        <v/>
      </c>
      <c r="HH354" s="145" t="str">
        <f>IFERROR(IF(AND(HH$272=list!$D$3,'Box Calculation'!HH$279&lt;&gt;"h",$E354&lt;&gt;0),0,IF(AND(HH$273=list!$D$2,$E354&lt;&gt;0,TRUNC(VLOOKUP($E354,'Container Panel'!$B$41:$Z$100,$D354,0)/(VLOOKUP(HH$276,UI!$A$12:$O$51,VLOOKUP(HH$279,$B$276:$C$278,2,0),0)/1000))&gt;0),1,TRUNC(VLOOKUP($E354,'Container Panel'!$B$41:$Z$100,$D354,0)/(VLOOKUP(HH$276,UI!$A$12:$O$51,VLOOKUP(HH$279,$B$276:$C$278,2,0),0)/1000)))),"")</f>
        <v/>
      </c>
      <c r="HI354" s="145" t="str">
        <f>IFERROR(IF(AND(HI$272=list!$D$3,'Box Calculation'!HI$279&lt;&gt;"h",$E354&lt;&gt;0),0,IF(AND(HI$273=list!$D$2,$E354&lt;&gt;0,TRUNC(VLOOKUP($E354,'Container Panel'!$B$41:$Z$100,$D354,0)/(VLOOKUP(HI$276,UI!$A$12:$O$51,VLOOKUP(HI$279,$B$276:$C$278,2,0),0)/1000))&gt;0),1,TRUNC(VLOOKUP($E354,'Container Panel'!$B$41:$Z$100,$D354,0)/(VLOOKUP(HI$276,UI!$A$12:$O$51,VLOOKUP(HI$279,$B$276:$C$278,2,0),0)/1000)))),"")</f>
        <v/>
      </c>
      <c r="HJ354" s="145" t="str">
        <f>IFERROR(IF(AND(HJ$272=list!$D$3,'Box Calculation'!HJ$279&lt;&gt;"h",$E354&lt;&gt;0),0,IF(AND(HJ$273=list!$D$2,$E354&lt;&gt;0,TRUNC(VLOOKUP($E354,'Container Panel'!$B$41:$Z$100,$D354,0)/(VLOOKUP(HJ$276,UI!$A$12:$O$51,VLOOKUP(HJ$279,$B$276:$C$278,2,0),0)/1000))&gt;0),1,TRUNC(VLOOKUP($E354,'Container Panel'!$B$41:$Z$100,$D354,0)/(VLOOKUP(HJ$276,UI!$A$12:$O$51,VLOOKUP(HJ$279,$B$276:$C$278,2,0),0)/1000)))),"")</f>
        <v/>
      </c>
      <c r="HK354" s="145" t="str">
        <f>IFERROR(IF(AND(HK$272=list!$D$3,'Box Calculation'!HK$279&lt;&gt;"h",$E354&lt;&gt;0),0,IF(AND(HK$273=list!$D$2,$E354&lt;&gt;0,TRUNC(VLOOKUP($E354,'Container Panel'!$B$41:$Z$100,$D354,0)/(VLOOKUP(HK$276,UI!$A$12:$O$51,VLOOKUP(HK$279,$B$276:$C$278,2,0),0)/1000))&gt;0),1,TRUNC(VLOOKUP($E354,'Container Panel'!$B$41:$Z$100,$D354,0)/(VLOOKUP(HK$276,UI!$A$12:$O$51,VLOOKUP(HK$279,$B$276:$C$278,2,0),0)/1000)))),"")</f>
        <v/>
      </c>
      <c r="HL354" s="145" t="str">
        <f>IFERROR(IF(AND(HL$272=list!$D$3,'Box Calculation'!HL$279&lt;&gt;"h",$E354&lt;&gt;0),0,IF(AND(HL$273=list!$D$2,$E354&lt;&gt;0,TRUNC(VLOOKUP($E354,'Container Panel'!$B$41:$Z$100,$D354,0)/(VLOOKUP(HL$276,UI!$A$12:$O$51,VLOOKUP(HL$279,$B$276:$C$278,2,0),0)/1000))&gt;0),1,TRUNC(VLOOKUP($E354,'Container Panel'!$B$41:$Z$100,$D354,0)/(VLOOKUP(HL$276,UI!$A$12:$O$51,VLOOKUP(HL$279,$B$276:$C$278,2,0),0)/1000)))),"")</f>
        <v/>
      </c>
      <c r="HM354" s="145" t="str">
        <f>IFERROR(IF(AND(HM$272=list!$D$3,'Box Calculation'!HM$279&lt;&gt;"h",$E354&lt;&gt;0),0,IF(AND(HM$273=list!$D$2,$E354&lt;&gt;0,TRUNC(VLOOKUP($E354,'Container Panel'!$B$41:$Z$100,$D354,0)/(VLOOKUP(HM$276,UI!$A$12:$O$51,VLOOKUP(HM$279,$B$276:$C$278,2,0),0)/1000))&gt;0),1,TRUNC(VLOOKUP($E354,'Container Panel'!$B$41:$Z$100,$D354,0)/(VLOOKUP(HM$276,UI!$A$12:$O$51,VLOOKUP(HM$279,$B$276:$C$278,2,0),0)/1000)))),"")</f>
        <v/>
      </c>
      <c r="HN354" s="145" t="str">
        <f>IFERROR(IF(AND(HN$272=list!$D$3,'Box Calculation'!HN$279&lt;&gt;"h",$E354&lt;&gt;0),0,IF(AND(HN$273=list!$D$2,$E354&lt;&gt;0,TRUNC(VLOOKUP($E354,'Container Panel'!$B$41:$Z$100,$D354,0)/(VLOOKUP(HN$276,UI!$A$12:$O$51,VLOOKUP(HN$279,$B$276:$C$278,2,0),0)/1000))&gt;0),1,TRUNC(VLOOKUP($E354,'Container Panel'!$B$41:$Z$100,$D354,0)/(VLOOKUP(HN$276,UI!$A$12:$O$51,VLOOKUP(HN$279,$B$276:$C$278,2,0),0)/1000)))),"")</f>
        <v/>
      </c>
      <c r="HO354" s="145" t="str">
        <f>IFERROR(IF(AND(HO$272=list!$D$3,'Box Calculation'!HO$279&lt;&gt;"h",$E354&lt;&gt;0),0,IF(AND(HO$273=list!$D$2,$E354&lt;&gt;0,TRUNC(VLOOKUP($E354,'Container Panel'!$B$41:$Z$100,$D354,0)/(VLOOKUP(HO$276,UI!$A$12:$O$51,VLOOKUP(HO$279,$B$276:$C$278,2,0),0)/1000))&gt;0),1,TRUNC(VLOOKUP($E354,'Container Panel'!$B$41:$Z$100,$D354,0)/(VLOOKUP(HO$276,UI!$A$12:$O$51,VLOOKUP(HO$279,$B$276:$C$278,2,0),0)/1000)))),"")</f>
        <v/>
      </c>
      <c r="HP354" s="145" t="str">
        <f>IFERROR(IF(AND(HP$272=list!$D$3,'Box Calculation'!HP$279&lt;&gt;"h",$E354&lt;&gt;0),0,IF(AND(HP$273=list!$D$2,$E354&lt;&gt;0,TRUNC(VLOOKUP($E354,'Container Panel'!$B$41:$Z$100,$D354,0)/(VLOOKUP(HP$276,UI!$A$12:$O$51,VLOOKUP(HP$279,$B$276:$C$278,2,0),0)/1000))&gt;0),1,TRUNC(VLOOKUP($E354,'Container Panel'!$B$41:$Z$100,$D354,0)/(VLOOKUP(HP$276,UI!$A$12:$O$51,VLOOKUP(HP$279,$B$276:$C$278,2,0),0)/1000)))),"")</f>
        <v/>
      </c>
      <c r="HQ354" s="145" t="str">
        <f>IFERROR(IF(AND(HQ$272=list!$D$3,'Box Calculation'!HQ$279&lt;&gt;"h",$E354&lt;&gt;0),0,IF(AND(HQ$273=list!$D$2,$E354&lt;&gt;0,TRUNC(VLOOKUP($E354,'Container Panel'!$B$41:$Z$100,$D354,0)/(VLOOKUP(HQ$276,UI!$A$12:$O$51,VLOOKUP(HQ$279,$B$276:$C$278,2,0),0)/1000))&gt;0),1,TRUNC(VLOOKUP($E354,'Container Panel'!$B$41:$Z$100,$D354,0)/(VLOOKUP(HQ$276,UI!$A$12:$O$51,VLOOKUP(HQ$279,$B$276:$C$278,2,0),0)/1000)))),"")</f>
        <v/>
      </c>
      <c r="HR354" s="145" t="str">
        <f>IFERROR(IF(AND(HR$272=list!$D$3,'Box Calculation'!HR$279&lt;&gt;"h",$E354&lt;&gt;0),0,IF(AND(HR$273=list!$D$2,$E354&lt;&gt;0,TRUNC(VLOOKUP($E354,'Container Panel'!$B$41:$Z$100,$D354,0)/(VLOOKUP(HR$276,UI!$A$12:$O$51,VLOOKUP(HR$279,$B$276:$C$278,2,0),0)/1000))&gt;0),1,TRUNC(VLOOKUP($E354,'Container Panel'!$B$41:$Z$100,$D354,0)/(VLOOKUP(HR$276,UI!$A$12:$O$51,VLOOKUP(HR$279,$B$276:$C$278,2,0),0)/1000)))),"")</f>
        <v/>
      </c>
      <c r="HS354" s="145" t="str">
        <f>IFERROR(IF(AND(HS$272=list!$D$3,'Box Calculation'!HS$279&lt;&gt;"h",$E354&lt;&gt;0),0,IF(AND(HS$273=list!$D$2,$E354&lt;&gt;0,TRUNC(VLOOKUP($E354,'Container Panel'!$B$41:$Z$100,$D354,0)/(VLOOKUP(HS$276,UI!$A$12:$O$51,VLOOKUP(HS$279,$B$276:$C$278,2,0),0)/1000))&gt;0),1,TRUNC(VLOOKUP($E354,'Container Panel'!$B$41:$Z$100,$D354,0)/(VLOOKUP(HS$276,UI!$A$12:$O$51,VLOOKUP(HS$279,$B$276:$C$278,2,0),0)/1000)))),"")</f>
        <v/>
      </c>
      <c r="HT354" s="145" t="str">
        <f>IFERROR(IF(AND(HT$272=list!$D$3,'Box Calculation'!HT$279&lt;&gt;"h",$E354&lt;&gt;0),0,IF(AND(HT$273=list!$D$2,$E354&lt;&gt;0,TRUNC(VLOOKUP($E354,'Container Panel'!$B$41:$Z$100,$D354,0)/(VLOOKUP(HT$276,UI!$A$12:$O$51,VLOOKUP(HT$279,$B$276:$C$278,2,0),0)/1000))&gt;0),1,TRUNC(VLOOKUP($E354,'Container Panel'!$B$41:$Z$100,$D354,0)/(VLOOKUP(HT$276,UI!$A$12:$O$51,VLOOKUP(HT$279,$B$276:$C$278,2,0),0)/1000)))),"")</f>
        <v/>
      </c>
      <c r="HU354" s="145" t="str">
        <f>IFERROR(IF(AND(HU$272=list!$D$3,'Box Calculation'!HU$279&lt;&gt;"h",$E354&lt;&gt;0),0,IF(AND(HU$273=list!$D$2,$E354&lt;&gt;0,TRUNC(VLOOKUP($E354,'Container Panel'!$B$41:$Z$100,$D354,0)/(VLOOKUP(HU$276,UI!$A$12:$O$51,VLOOKUP(HU$279,$B$276:$C$278,2,0),0)/1000))&gt;0),1,TRUNC(VLOOKUP($E354,'Container Panel'!$B$41:$Z$100,$D354,0)/(VLOOKUP(HU$276,UI!$A$12:$O$51,VLOOKUP(HU$279,$B$276:$C$278,2,0),0)/1000)))),"")</f>
        <v/>
      </c>
      <c r="HV354" s="145" t="str">
        <f>IFERROR(IF(AND(HV$272=list!$D$3,'Box Calculation'!HV$279&lt;&gt;"h",$E354&lt;&gt;0),0,IF(AND(HV$273=list!$D$2,$E354&lt;&gt;0,TRUNC(VLOOKUP($E354,'Container Panel'!$B$41:$Z$100,$D354,0)/(VLOOKUP(HV$276,UI!$A$12:$O$51,VLOOKUP(HV$279,$B$276:$C$278,2,0),0)/1000))&gt;0),1,TRUNC(VLOOKUP($E354,'Container Panel'!$B$41:$Z$100,$D354,0)/(VLOOKUP(HV$276,UI!$A$12:$O$51,VLOOKUP(HV$279,$B$276:$C$278,2,0),0)/1000)))),"")</f>
        <v/>
      </c>
      <c r="HW354" s="145" t="str">
        <f>IFERROR(IF(AND(HW$272=list!$D$3,'Box Calculation'!HW$279&lt;&gt;"h",$E354&lt;&gt;0),0,IF(AND(HW$273=list!$D$2,$E354&lt;&gt;0,TRUNC(VLOOKUP($E354,'Container Panel'!$B$41:$Z$100,$D354,0)/(VLOOKUP(HW$276,UI!$A$12:$O$51,VLOOKUP(HW$279,$B$276:$C$278,2,0),0)/1000))&gt;0),1,TRUNC(VLOOKUP($E354,'Container Panel'!$B$41:$Z$100,$D354,0)/(VLOOKUP(HW$276,UI!$A$12:$O$51,VLOOKUP(HW$279,$B$276:$C$278,2,0),0)/1000)))),"")</f>
        <v/>
      </c>
      <c r="HX354" s="145" t="str">
        <f>IFERROR(IF(AND(HX$272=list!$D$3,'Box Calculation'!HX$279&lt;&gt;"h",$E354&lt;&gt;0),0,IF(AND(HX$273=list!$D$2,$E354&lt;&gt;0,TRUNC(VLOOKUP($E354,'Container Panel'!$B$41:$Z$100,$D354,0)/(VLOOKUP(HX$276,UI!$A$12:$O$51,VLOOKUP(HX$279,$B$276:$C$278,2,0),0)/1000))&gt;0),1,TRUNC(VLOOKUP($E354,'Container Panel'!$B$41:$Z$100,$D354,0)/(VLOOKUP(HX$276,UI!$A$12:$O$51,VLOOKUP(HX$279,$B$276:$C$278,2,0),0)/1000)))),"")</f>
        <v/>
      </c>
      <c r="HY354" s="145" t="str">
        <f>IFERROR(IF(AND(HY$272=list!$D$3,'Box Calculation'!HY$279&lt;&gt;"h",$E354&lt;&gt;0),0,IF(AND(HY$273=list!$D$2,$E354&lt;&gt;0,TRUNC(VLOOKUP($E354,'Container Panel'!$B$41:$Z$100,$D354,0)/(VLOOKUP(HY$276,UI!$A$12:$O$51,VLOOKUP(HY$279,$B$276:$C$278,2,0),0)/1000))&gt;0),1,TRUNC(VLOOKUP($E354,'Container Panel'!$B$41:$Z$100,$D354,0)/(VLOOKUP(HY$276,UI!$A$12:$O$51,VLOOKUP(HY$279,$B$276:$C$278,2,0),0)/1000)))),"")</f>
        <v/>
      </c>
      <c r="HZ354" s="145" t="str">
        <f>IFERROR(IF(AND(HZ$272=list!$D$3,'Box Calculation'!HZ$279&lt;&gt;"h",$E354&lt;&gt;0),0,IF(AND(HZ$273=list!$D$2,$E354&lt;&gt;0,TRUNC(VLOOKUP($E354,'Container Panel'!$B$41:$Z$100,$D354,0)/(VLOOKUP(HZ$276,UI!$A$12:$O$51,VLOOKUP(HZ$279,$B$276:$C$278,2,0),0)/1000))&gt;0),1,TRUNC(VLOOKUP($E354,'Container Panel'!$B$41:$Z$100,$D354,0)/(VLOOKUP(HZ$276,UI!$A$12:$O$51,VLOOKUP(HZ$279,$B$276:$C$278,2,0),0)/1000)))),"")</f>
        <v/>
      </c>
      <c r="IA354" s="145" t="str">
        <f>IFERROR(IF(AND(IA$272=list!$D$3,'Box Calculation'!IA$279&lt;&gt;"h",$E354&lt;&gt;0),0,IF(AND(IA$273=list!$D$2,$E354&lt;&gt;0,TRUNC(VLOOKUP($E354,'Container Panel'!$B$41:$Z$100,$D354,0)/(VLOOKUP(IA$276,UI!$A$12:$O$51,VLOOKUP(IA$279,$B$276:$C$278,2,0),0)/1000))&gt;0),1,TRUNC(VLOOKUP($E354,'Container Panel'!$B$41:$Z$100,$D354,0)/(VLOOKUP(IA$276,UI!$A$12:$O$51,VLOOKUP(IA$279,$B$276:$C$278,2,0),0)/1000)))),"")</f>
        <v/>
      </c>
      <c r="IB354" s="145" t="str">
        <f>IFERROR(IF(AND(IB$272=list!$D$3,'Box Calculation'!IB$279&lt;&gt;"h",$E354&lt;&gt;0),0,IF(AND(IB$273=list!$D$2,$E354&lt;&gt;0,TRUNC(VLOOKUP($E354,'Container Panel'!$B$41:$Z$100,$D354,0)/(VLOOKUP(IB$276,UI!$A$12:$O$51,VLOOKUP(IB$279,$B$276:$C$278,2,0),0)/1000))&gt;0),1,TRUNC(VLOOKUP($E354,'Container Panel'!$B$41:$Z$100,$D354,0)/(VLOOKUP(IB$276,UI!$A$12:$O$51,VLOOKUP(IB$279,$B$276:$C$278,2,0),0)/1000)))),"")</f>
        <v/>
      </c>
      <c r="IC354" s="145" t="str">
        <f>IFERROR(IF(AND(IC$272=list!$D$3,'Box Calculation'!IC$279&lt;&gt;"h",$E354&lt;&gt;0),0,IF(AND(IC$273=list!$D$2,$E354&lt;&gt;0,TRUNC(VLOOKUP($E354,'Container Panel'!$B$41:$Z$100,$D354,0)/(VLOOKUP(IC$276,UI!$A$12:$O$51,VLOOKUP(IC$279,$B$276:$C$278,2,0),0)/1000))&gt;0),1,TRUNC(VLOOKUP($E354,'Container Panel'!$B$41:$Z$100,$D354,0)/(VLOOKUP(IC$276,UI!$A$12:$O$51,VLOOKUP(IC$279,$B$276:$C$278,2,0),0)/1000)))),"")</f>
        <v/>
      </c>
      <c r="ID354" s="145" t="str">
        <f>IFERROR(IF(AND(ID$272=list!$D$3,'Box Calculation'!ID$279&lt;&gt;"h",$E354&lt;&gt;0),0,IF(AND(ID$273=list!$D$2,$E354&lt;&gt;0,TRUNC(VLOOKUP($E354,'Container Panel'!$B$41:$Z$100,$D354,0)/(VLOOKUP(ID$276,UI!$A$12:$O$51,VLOOKUP(ID$279,$B$276:$C$278,2,0),0)/1000))&gt;0),1,TRUNC(VLOOKUP($E354,'Container Panel'!$B$41:$Z$100,$D354,0)/(VLOOKUP(ID$276,UI!$A$12:$O$51,VLOOKUP(ID$279,$B$276:$C$278,2,0),0)/1000)))),"")</f>
        <v/>
      </c>
      <c r="IE354" s="145" t="str">
        <f>IFERROR(IF(AND(IE$272=list!$D$3,'Box Calculation'!IE$279&lt;&gt;"h",$E354&lt;&gt;0),0,IF(AND(IE$273=list!$D$2,$E354&lt;&gt;0,TRUNC(VLOOKUP($E354,'Container Panel'!$B$41:$Z$100,$D354,0)/(VLOOKUP(IE$276,UI!$A$12:$O$51,VLOOKUP(IE$279,$B$276:$C$278,2,0),0)/1000))&gt;0),1,TRUNC(VLOOKUP($E354,'Container Panel'!$B$41:$Z$100,$D354,0)/(VLOOKUP(IE$276,UI!$A$12:$O$51,VLOOKUP(IE$279,$B$276:$C$278,2,0),0)/1000)))),"")</f>
        <v/>
      </c>
      <c r="IF354" s="145" t="str">
        <f>IFERROR(IF(AND(IF$272=list!$D$3,'Box Calculation'!IF$279&lt;&gt;"h",$E354&lt;&gt;0),0,IF(AND(IF$273=list!$D$2,$E354&lt;&gt;0,TRUNC(VLOOKUP($E354,'Container Panel'!$B$41:$Z$100,$D354,0)/(VLOOKUP(IF$276,UI!$A$12:$O$51,VLOOKUP(IF$279,$B$276:$C$278,2,0),0)/1000))&gt;0),1,TRUNC(VLOOKUP($E354,'Container Panel'!$B$41:$Z$100,$D354,0)/(VLOOKUP(IF$276,UI!$A$12:$O$51,VLOOKUP(IF$279,$B$276:$C$278,2,0),0)/1000)))),"")</f>
        <v/>
      </c>
      <c r="IG354" s="145" t="str">
        <f>IFERROR(IF(AND(IG$272=list!$D$3,'Box Calculation'!IG$279&lt;&gt;"h",$E354&lt;&gt;0),0,IF(AND(IG$273=list!$D$2,$E354&lt;&gt;0,TRUNC(VLOOKUP($E354,'Container Panel'!$B$41:$Z$100,$D354,0)/(VLOOKUP(IG$276,UI!$A$12:$O$51,VLOOKUP(IG$279,$B$276:$C$278,2,0),0)/1000))&gt;0),1,TRUNC(VLOOKUP($E354,'Container Panel'!$B$41:$Z$100,$D354,0)/(VLOOKUP(IG$276,UI!$A$12:$O$51,VLOOKUP(IG$279,$B$276:$C$278,2,0),0)/1000)))),"")</f>
        <v/>
      </c>
      <c r="IH354" s="145" t="str">
        <f>IFERROR(IF(AND(IH$272=list!$D$3,'Box Calculation'!IH$279&lt;&gt;"h",$E354&lt;&gt;0),0,IF(AND(IH$273=list!$D$2,$E354&lt;&gt;0,TRUNC(VLOOKUP($E354,'Container Panel'!$B$41:$Z$100,$D354,0)/(VLOOKUP(IH$276,UI!$A$12:$O$51,VLOOKUP(IH$279,$B$276:$C$278,2,0),0)/1000))&gt;0),1,TRUNC(VLOOKUP($E354,'Container Panel'!$B$41:$Z$100,$D354,0)/(VLOOKUP(IH$276,UI!$A$12:$O$51,VLOOKUP(IH$279,$B$276:$C$278,2,0),0)/1000)))),"")</f>
        <v/>
      </c>
      <c r="II354" s="145" t="str">
        <f>IFERROR(IF(AND(II$272=list!$D$3,'Box Calculation'!II$279&lt;&gt;"h",$E354&lt;&gt;0),0,IF(AND(II$273=list!$D$2,$E354&lt;&gt;0,TRUNC(VLOOKUP($E354,'Container Panel'!$B$41:$Z$100,$D354,0)/(VLOOKUP(II$276,UI!$A$12:$O$51,VLOOKUP(II$279,$B$276:$C$278,2,0),0)/1000))&gt;0),1,TRUNC(VLOOKUP($E354,'Container Panel'!$B$41:$Z$100,$D354,0)/(VLOOKUP(II$276,UI!$A$12:$O$51,VLOOKUP(II$279,$B$276:$C$278,2,0),0)/1000)))),"")</f>
        <v/>
      </c>
      <c r="IJ354" s="145" t="str">
        <f>IFERROR(IF(AND(IJ$272=list!$D$3,'Box Calculation'!IJ$279&lt;&gt;"h",$E354&lt;&gt;0),0,IF(AND(IJ$273=list!$D$2,$E354&lt;&gt;0,TRUNC(VLOOKUP($E354,'Container Panel'!$B$41:$Z$100,$D354,0)/(VLOOKUP(IJ$276,UI!$A$12:$O$51,VLOOKUP(IJ$279,$B$276:$C$278,2,0),0)/1000))&gt;0),1,TRUNC(VLOOKUP($E354,'Container Panel'!$B$41:$Z$100,$D354,0)/(VLOOKUP(IJ$276,UI!$A$12:$O$51,VLOOKUP(IJ$279,$B$276:$C$278,2,0),0)/1000)))),"")</f>
        <v/>
      </c>
      <c r="IK354" s="145" t="str">
        <f>IFERROR(IF(AND(IK$272=list!$D$3,'Box Calculation'!IK$279&lt;&gt;"h",$E354&lt;&gt;0),0,IF(AND(IK$273=list!$D$2,$E354&lt;&gt;0,TRUNC(VLOOKUP($E354,'Container Panel'!$B$41:$Z$100,$D354,0)/(VLOOKUP(IK$276,UI!$A$12:$O$51,VLOOKUP(IK$279,$B$276:$C$278,2,0),0)/1000))&gt;0),1,TRUNC(VLOOKUP($E354,'Container Panel'!$B$41:$Z$100,$D354,0)/(VLOOKUP(IK$276,UI!$A$12:$O$51,VLOOKUP(IK$279,$B$276:$C$278,2,0),0)/1000)))),"")</f>
        <v/>
      </c>
      <c r="IL354" s="145" t="str">
        <f>IFERROR(IF(AND(IL$272=list!$D$3,'Box Calculation'!IL$279&lt;&gt;"h",$E354&lt;&gt;0),0,IF(AND(IL$273=list!$D$2,$E354&lt;&gt;0,TRUNC(VLOOKUP($E354,'Container Panel'!$B$41:$Z$100,$D354,0)/(VLOOKUP(IL$276,UI!$A$12:$O$51,VLOOKUP(IL$279,$B$276:$C$278,2,0),0)/1000))&gt;0),1,TRUNC(VLOOKUP($E354,'Container Panel'!$B$41:$Z$100,$D354,0)/(VLOOKUP(IL$276,UI!$A$12:$O$51,VLOOKUP(IL$279,$B$276:$C$278,2,0),0)/1000)))),"")</f>
        <v/>
      </c>
    </row>
    <row r="355" spans="2:246">
      <c r="B355" s="74">
        <v>75</v>
      </c>
      <c r="C355" s="74">
        <f t="shared" si="195"/>
        <v>26</v>
      </c>
      <c r="D355" s="163">
        <f>MOD(B355,3)+'Container Panel'!$Q$38</f>
        <v>16</v>
      </c>
      <c r="E355" s="143">
        <f t="shared" si="194"/>
        <v>0</v>
      </c>
      <c r="F355" s="144" t="s">
        <v>75</v>
      </c>
      <c r="G355" s="145" t="str">
        <f>IFERROR(TRUNC(VLOOKUP($E355,'Container Panel'!$B$41:$Z$100,$D355,0)/(VLOOKUP(G$276,UI!$A$12:$O$51,VLOOKUP(G$277,$B$276:$C$278,2,0),0)/1000)),"")</f>
        <v/>
      </c>
      <c r="H355" s="145" t="str">
        <f>IFERROR(TRUNC(VLOOKUP($E355,'Container Panel'!$B$41:$Z$100,$D355,0)/(VLOOKUP(H$276,UI!$A$12:$O$51,VLOOKUP(H$277,$B$276:$C$278,2,0),0)/1000)),"")</f>
        <v/>
      </c>
      <c r="I355" s="145" t="str">
        <f>IFERROR(TRUNC(VLOOKUP($E355,'Container Panel'!$B$41:$Z$100,$D355,0)/(VLOOKUP(I$276,UI!$A$12:$O$51,VLOOKUP(I$277,$B$276:$C$278,2,0),0)/1000)),"")</f>
        <v/>
      </c>
      <c r="J355" s="145" t="str">
        <f>IFERROR(TRUNC(VLOOKUP($E355,'Container Panel'!$B$41:$Z$100,$D355,0)/(VLOOKUP(J$276,UI!$A$12:$O$51,VLOOKUP(J$277,$B$276:$C$278,2,0),0)/1000)),"")</f>
        <v/>
      </c>
      <c r="K355" s="145" t="str">
        <f>IFERROR(TRUNC(VLOOKUP($E355,'Container Panel'!$B$41:$Z$100,$D355,0)/(VLOOKUP(K$276,UI!$A$12:$O$51,VLOOKUP(K$277,$B$276:$C$278,2,0),0)/1000)),"")</f>
        <v/>
      </c>
      <c r="L355" s="145" t="str">
        <f>IFERROR(TRUNC(VLOOKUP($E355,'Container Panel'!$B$41:$Z$100,$D355,0)/(VLOOKUP(L$276,UI!$A$12:$O$51,VLOOKUP(L$277,$B$276:$C$278,2,0),0)/1000)),"")</f>
        <v/>
      </c>
      <c r="M355" s="145" t="str">
        <f>IFERROR(TRUNC(VLOOKUP($E355,'Container Panel'!$B$41:$Z$100,$D355,0)/(VLOOKUP(M$276,UI!$A$12:$O$51,VLOOKUP(M$277,$B$276:$C$278,2,0),0)/1000)),"")</f>
        <v/>
      </c>
      <c r="N355" s="145" t="str">
        <f>IFERROR(TRUNC(VLOOKUP($E355,'Container Panel'!$B$41:$Z$100,$D355,0)/(VLOOKUP(N$276,UI!$A$12:$O$51,VLOOKUP(N$277,$B$276:$C$278,2,0),0)/1000)),"")</f>
        <v/>
      </c>
      <c r="O355" s="145" t="str">
        <f>IFERROR(TRUNC(VLOOKUP($E355,'Container Panel'!$B$41:$Z$100,$D355,0)/(VLOOKUP(O$276,UI!$A$12:$O$51,VLOOKUP(O$277,$B$276:$C$278,2,0),0)/1000)),"")</f>
        <v/>
      </c>
      <c r="P355" s="145" t="str">
        <f>IFERROR(TRUNC(VLOOKUP($E355,'Container Panel'!$B$41:$Z$100,$D355,0)/(VLOOKUP(P$276,UI!$A$12:$O$51,VLOOKUP(P$277,$B$276:$C$278,2,0),0)/1000)),"")</f>
        <v/>
      </c>
      <c r="Q355" s="145" t="str">
        <f>IFERROR(TRUNC(VLOOKUP($E355,'Container Panel'!$B$41:$Z$100,$D355,0)/(VLOOKUP(Q$276,UI!$A$12:$O$51,VLOOKUP(Q$277,$B$276:$C$278,2,0),0)/1000)),"")</f>
        <v/>
      </c>
      <c r="R355" s="145" t="str">
        <f>IFERROR(TRUNC(VLOOKUP($E355,'Container Panel'!$B$41:$Z$100,$D355,0)/(VLOOKUP(R$276,UI!$A$12:$O$51,VLOOKUP(R$277,$B$276:$C$278,2,0),0)/1000)),"")</f>
        <v/>
      </c>
      <c r="S355" s="145" t="str">
        <f>IFERROR(TRUNC(VLOOKUP($E355,'Container Panel'!$B$41:$Z$100,$D355,0)/(VLOOKUP(S$276,UI!$A$12:$O$51,VLOOKUP(S$277,$B$276:$C$278,2,0),0)/1000)),"")</f>
        <v/>
      </c>
      <c r="T355" s="145" t="str">
        <f>IFERROR(TRUNC(VLOOKUP($E355,'Container Panel'!$B$41:$Z$100,$D355,0)/(VLOOKUP(T$276,UI!$A$12:$O$51,VLOOKUP(T$277,$B$276:$C$278,2,0),0)/1000)),"")</f>
        <v/>
      </c>
      <c r="U355" s="145" t="str">
        <f>IFERROR(TRUNC(VLOOKUP($E355,'Container Panel'!$B$41:$Z$100,$D355,0)/(VLOOKUP(U$276,UI!$A$12:$O$51,VLOOKUP(U$277,$B$276:$C$278,2,0),0)/1000)),"")</f>
        <v/>
      </c>
      <c r="V355" s="145" t="str">
        <f>IFERROR(TRUNC(VLOOKUP($E355,'Container Panel'!$B$41:$Z$100,$D355,0)/(VLOOKUP(V$276,UI!$A$12:$O$51,VLOOKUP(V$277,$B$276:$C$278,2,0),0)/1000)),"")</f>
        <v/>
      </c>
      <c r="W355" s="145" t="str">
        <f>IFERROR(TRUNC(VLOOKUP($E355,'Container Panel'!$B$41:$Z$100,$D355,0)/(VLOOKUP(W$276,UI!$A$12:$O$51,VLOOKUP(W$277,$B$276:$C$278,2,0),0)/1000)),"")</f>
        <v/>
      </c>
      <c r="X355" s="145" t="str">
        <f>IFERROR(TRUNC(VLOOKUP($E355,'Container Panel'!$B$41:$Z$100,$D355,0)/(VLOOKUP(X$276,UI!$A$12:$O$51,VLOOKUP(X$277,$B$276:$C$278,2,0),0)/1000)),"")</f>
        <v/>
      </c>
      <c r="Y355" s="145" t="str">
        <f>IFERROR(TRUNC(VLOOKUP($E355,'Container Panel'!$B$41:$Z$100,$D355,0)/(VLOOKUP(Y$276,UI!$A$12:$O$51,VLOOKUP(Y$277,$B$276:$C$278,2,0),0)/1000)),"")</f>
        <v/>
      </c>
      <c r="Z355" s="145" t="str">
        <f>IFERROR(TRUNC(VLOOKUP($E355,'Container Panel'!$B$41:$Z$100,$D355,0)/(VLOOKUP(Z$276,UI!$A$12:$O$51,VLOOKUP(Z$277,$B$276:$C$278,2,0),0)/1000)),"")</f>
        <v/>
      </c>
      <c r="AA355" s="145" t="str">
        <f>IFERROR(TRUNC(VLOOKUP($E355,'Container Panel'!$B$41:$Z$100,$D355,0)/(VLOOKUP(AA$276,UI!$A$12:$O$51,VLOOKUP(AA$277,$B$276:$C$278,2,0),0)/1000)),"")</f>
        <v/>
      </c>
      <c r="AB355" s="145" t="str">
        <f>IFERROR(TRUNC(VLOOKUP($E355,'Container Panel'!$B$41:$Z$100,$D355,0)/(VLOOKUP(AB$276,UI!$A$12:$O$51,VLOOKUP(AB$277,$B$276:$C$278,2,0),0)/1000)),"")</f>
        <v/>
      </c>
      <c r="AC355" s="145" t="str">
        <f>IFERROR(TRUNC(VLOOKUP($E355,'Container Panel'!$B$41:$Z$100,$D355,0)/(VLOOKUP(AC$276,UI!$A$12:$O$51,VLOOKUP(AC$277,$B$276:$C$278,2,0),0)/1000)),"")</f>
        <v/>
      </c>
      <c r="AD355" s="145" t="str">
        <f>IFERROR(TRUNC(VLOOKUP($E355,'Container Panel'!$B$41:$Z$100,$D355,0)/(VLOOKUP(AD$276,UI!$A$12:$O$51,VLOOKUP(AD$277,$B$276:$C$278,2,0),0)/1000)),"")</f>
        <v/>
      </c>
      <c r="AE355" s="145" t="str">
        <f>IFERROR(TRUNC(VLOOKUP($E355,'Container Panel'!$B$41:$Z$100,$D355,0)/(VLOOKUP(AE$276,UI!$A$12:$O$51,VLOOKUP(AE$277,$B$276:$C$278,2,0),0)/1000)),"")</f>
        <v/>
      </c>
      <c r="AF355" s="145" t="str">
        <f>IFERROR(TRUNC(VLOOKUP($E355,'Container Panel'!$B$41:$Z$100,$D355,0)/(VLOOKUP(AF$276,UI!$A$12:$O$51,VLOOKUP(AF$277,$B$276:$C$278,2,0),0)/1000)),"")</f>
        <v/>
      </c>
      <c r="AG355" s="145" t="str">
        <f>IFERROR(TRUNC(VLOOKUP($E355,'Container Panel'!$B$41:$Z$100,$D355,0)/(VLOOKUP(AG$276,UI!$A$12:$O$51,VLOOKUP(AG$277,$B$276:$C$278,2,0),0)/1000)),"")</f>
        <v/>
      </c>
      <c r="AH355" s="145" t="str">
        <f>IFERROR(TRUNC(VLOOKUP($E355,'Container Panel'!$B$41:$Z$100,$D355,0)/(VLOOKUP(AH$276,UI!$A$12:$O$51,VLOOKUP(AH$277,$B$276:$C$278,2,0),0)/1000)),"")</f>
        <v/>
      </c>
      <c r="AI355" s="145" t="str">
        <f>IFERROR(TRUNC(VLOOKUP($E355,'Container Panel'!$B$41:$Z$100,$D355,0)/(VLOOKUP(AI$276,UI!$A$12:$O$51,VLOOKUP(AI$277,$B$276:$C$278,2,0),0)/1000)),"")</f>
        <v/>
      </c>
      <c r="AJ355" s="145" t="str">
        <f>IFERROR(TRUNC(VLOOKUP($E355,'Container Panel'!$B$41:$Z$100,$D355,0)/(VLOOKUP(AJ$276,UI!$A$12:$O$51,VLOOKUP(AJ$277,$B$276:$C$278,2,0),0)/1000)),"")</f>
        <v/>
      </c>
      <c r="AK355" s="145" t="str">
        <f>IFERROR(TRUNC(VLOOKUP($E355,'Container Panel'!$B$41:$Z$100,$D355,0)/(VLOOKUP(AK$276,UI!$A$12:$O$51,VLOOKUP(AK$277,$B$276:$C$278,2,0),0)/1000)),"")</f>
        <v/>
      </c>
      <c r="AL355" s="145" t="str">
        <f>IFERROR(TRUNC(VLOOKUP($E355,'Container Panel'!$B$41:$Z$100,$D355,0)/(VLOOKUP(AL$276,UI!$A$12:$O$51,VLOOKUP(AL$277,$B$276:$C$278,2,0),0)/1000)),"")</f>
        <v/>
      </c>
      <c r="AM355" s="145" t="str">
        <f>IFERROR(TRUNC(VLOOKUP($E355,'Container Panel'!$B$41:$Z$100,$D355,0)/(VLOOKUP(AM$276,UI!$A$12:$O$51,VLOOKUP(AM$277,$B$276:$C$278,2,0),0)/1000)),"")</f>
        <v/>
      </c>
      <c r="AN355" s="145" t="str">
        <f>IFERROR(TRUNC(VLOOKUP($E355,'Container Panel'!$B$41:$Z$100,$D355,0)/(VLOOKUP(AN$276,UI!$A$12:$O$51,VLOOKUP(AN$277,$B$276:$C$278,2,0),0)/1000)),"")</f>
        <v/>
      </c>
      <c r="AO355" s="145" t="str">
        <f>IFERROR(TRUNC(VLOOKUP($E355,'Container Panel'!$B$41:$Z$100,$D355,0)/(VLOOKUP(AO$276,UI!$A$12:$O$51,VLOOKUP(AO$277,$B$276:$C$278,2,0),0)/1000)),"")</f>
        <v/>
      </c>
      <c r="AP355" s="145" t="str">
        <f>IFERROR(TRUNC(VLOOKUP($E355,'Container Panel'!$B$41:$Z$100,$D355,0)/(VLOOKUP(AP$276,UI!$A$12:$O$51,VLOOKUP(AP$277,$B$276:$C$278,2,0),0)/1000)),"")</f>
        <v/>
      </c>
      <c r="AQ355" s="145" t="str">
        <f>IFERROR(TRUNC(VLOOKUP($E355,'Container Panel'!$B$41:$Z$100,$D355,0)/(VLOOKUP(AQ$276,UI!$A$12:$O$51,VLOOKUP(AQ$277,$B$276:$C$278,2,0),0)/1000)),"")</f>
        <v/>
      </c>
      <c r="AR355" s="145" t="str">
        <f>IFERROR(TRUNC(VLOOKUP($E355,'Container Panel'!$B$41:$Z$100,$D355,0)/(VLOOKUP(AR$276,UI!$A$12:$O$51,VLOOKUP(AR$277,$B$276:$C$278,2,0),0)/1000)),"")</f>
        <v/>
      </c>
      <c r="AS355" s="145" t="str">
        <f>IFERROR(TRUNC(VLOOKUP($E355,'Container Panel'!$B$41:$Z$100,$D355,0)/(VLOOKUP(AS$276,UI!$A$12:$O$51,VLOOKUP(AS$277,$B$276:$C$278,2,0),0)/1000)),"")</f>
        <v/>
      </c>
      <c r="AT355" s="145" t="str">
        <f>IFERROR(TRUNC(VLOOKUP($E355,'Container Panel'!$B$41:$Z$100,$D355,0)/(VLOOKUP(AT$276,UI!$A$12:$O$51,VLOOKUP(AT$277,$B$276:$C$278,2,0),0)/1000)),"")</f>
        <v/>
      </c>
      <c r="AU355" s="145" t="str">
        <f>IFERROR(TRUNC(VLOOKUP($E355,'Container Panel'!$B$41:$Z$100,$D355,0)/(VLOOKUP(AU$276,UI!$A$12:$O$51,VLOOKUP(AU$277,$B$276:$C$278,2,0),0)/1000)),"")</f>
        <v/>
      </c>
      <c r="AV355" s="145" t="str">
        <f>IFERROR(TRUNC(VLOOKUP($E355,'Container Panel'!$B$41:$Z$100,$D355,0)/(VLOOKUP(AV$276,UI!$A$12:$O$51,VLOOKUP(AV$277,$B$276:$C$278,2,0),0)/1000)),"")</f>
        <v/>
      </c>
      <c r="AW355" s="145" t="str">
        <f>IFERROR(TRUNC(VLOOKUP($E355,'Container Panel'!$B$41:$Z$100,$D355,0)/(VLOOKUP(AW$276,UI!$A$12:$O$51,VLOOKUP(AW$277,$B$276:$C$278,2,0),0)/1000)),"")</f>
        <v/>
      </c>
      <c r="AX355" s="145" t="str">
        <f>IFERROR(TRUNC(VLOOKUP($E355,'Container Panel'!$B$41:$Z$100,$D355,0)/(VLOOKUP(AX$276,UI!$A$12:$O$51,VLOOKUP(AX$277,$B$276:$C$278,2,0),0)/1000)),"")</f>
        <v/>
      </c>
      <c r="AY355" s="145" t="str">
        <f>IFERROR(TRUNC(VLOOKUP($E355,'Container Panel'!$B$41:$Z$100,$D355,0)/(VLOOKUP(AY$276,UI!$A$12:$O$51,VLOOKUP(AY$277,$B$276:$C$278,2,0),0)/1000)),"")</f>
        <v/>
      </c>
      <c r="AZ355" s="145" t="str">
        <f>IFERROR(TRUNC(VLOOKUP($E355,'Container Panel'!$B$41:$Z$100,$D355,0)/(VLOOKUP(AZ$276,UI!$A$12:$O$51,VLOOKUP(AZ$277,$B$276:$C$278,2,0),0)/1000)),"")</f>
        <v/>
      </c>
      <c r="BA355" s="145" t="str">
        <f>IFERROR(TRUNC(VLOOKUP($E355,'Container Panel'!$B$41:$Z$100,$D355,0)/(VLOOKUP(BA$276,UI!$A$12:$O$51,VLOOKUP(BA$277,$B$276:$C$278,2,0),0)/1000)),"")</f>
        <v/>
      </c>
      <c r="BB355" s="145" t="str">
        <f>IFERROR(TRUNC(VLOOKUP($E355,'Container Panel'!$B$41:$Z$100,$D355,0)/(VLOOKUP(BB$276,UI!$A$12:$O$51,VLOOKUP(BB$277,$B$276:$C$278,2,0),0)/1000)),"")</f>
        <v/>
      </c>
      <c r="BC355" s="145" t="str">
        <f>IFERROR(TRUNC(VLOOKUP($E355,'Container Panel'!$B$41:$Z$100,$D355,0)/(VLOOKUP(BC$276,UI!$A$12:$O$51,VLOOKUP(BC$277,$B$276:$C$278,2,0),0)/1000)),"")</f>
        <v/>
      </c>
      <c r="BD355" s="145" t="str">
        <f>IFERROR(TRUNC(VLOOKUP($E355,'Container Panel'!$B$41:$Z$100,$D355,0)/(VLOOKUP(BD$276,UI!$A$12:$O$51,VLOOKUP(BD$277,$B$276:$C$278,2,0),0)/1000)),"")</f>
        <v/>
      </c>
      <c r="BE355" s="145" t="str">
        <f>IFERROR(TRUNC(VLOOKUP($E355,'Container Panel'!$B$41:$Z$100,$D355,0)/(VLOOKUP(BE$276,UI!$A$12:$O$51,VLOOKUP(BE$277,$B$276:$C$278,2,0),0)/1000)),"")</f>
        <v/>
      </c>
      <c r="BF355" s="145" t="str">
        <f>IFERROR(TRUNC(VLOOKUP($E355,'Container Panel'!$B$41:$Z$100,$D355,0)/(VLOOKUP(BF$276,UI!$A$12:$O$51,VLOOKUP(BF$277,$B$276:$C$278,2,0),0)/1000)),"")</f>
        <v/>
      </c>
      <c r="BG355" s="145" t="str">
        <f>IFERROR(TRUNC(VLOOKUP($E355,'Container Panel'!$B$41:$Z$100,$D355,0)/(VLOOKUP(BG$276,UI!$A$12:$O$51,VLOOKUP(BG$277,$B$276:$C$278,2,0),0)/1000)),"")</f>
        <v/>
      </c>
      <c r="BH355" s="145" t="str">
        <f>IFERROR(TRUNC(VLOOKUP($E355,'Container Panel'!$B$41:$Z$100,$D355,0)/(VLOOKUP(BH$276,UI!$A$12:$O$51,VLOOKUP(BH$277,$B$276:$C$278,2,0),0)/1000)),"")</f>
        <v/>
      </c>
      <c r="BI355" s="145" t="str">
        <f>IFERROR(TRUNC(VLOOKUP($E355,'Container Panel'!$B$41:$Z$100,$D355,0)/(VLOOKUP(BI$276,UI!$A$12:$O$51,VLOOKUP(BI$277,$B$276:$C$278,2,0),0)/1000)),"")</f>
        <v/>
      </c>
      <c r="BJ355" s="145" t="str">
        <f>IFERROR(TRUNC(VLOOKUP($E355,'Container Panel'!$B$41:$Z$100,$D355,0)/(VLOOKUP(BJ$276,UI!$A$12:$O$51,VLOOKUP(BJ$277,$B$276:$C$278,2,0),0)/1000)),"")</f>
        <v/>
      </c>
      <c r="BK355" s="145" t="str">
        <f>IFERROR(TRUNC(VLOOKUP($E355,'Container Panel'!$B$41:$Z$100,$D355,0)/(VLOOKUP(BK$276,UI!$A$12:$O$51,VLOOKUP(BK$277,$B$276:$C$278,2,0),0)/1000)),"")</f>
        <v/>
      </c>
      <c r="BL355" s="145" t="str">
        <f>IFERROR(TRUNC(VLOOKUP($E355,'Container Panel'!$B$41:$Z$100,$D355,0)/(VLOOKUP(BL$276,UI!$A$12:$O$51,VLOOKUP(BL$277,$B$276:$C$278,2,0),0)/1000)),"")</f>
        <v/>
      </c>
      <c r="BM355" s="145" t="str">
        <f>IFERROR(TRUNC(VLOOKUP($E355,'Container Panel'!$B$41:$Z$100,$D355,0)/(VLOOKUP(BM$276,UI!$A$12:$O$51,VLOOKUP(BM$277,$B$276:$C$278,2,0),0)/1000)),"")</f>
        <v/>
      </c>
      <c r="BN355" s="145" t="str">
        <f>IFERROR(TRUNC(VLOOKUP($E355,'Container Panel'!$B$41:$Z$100,$D355,0)/(VLOOKUP(BN$276,UI!$A$12:$O$51,VLOOKUP(BN$277,$B$276:$C$278,2,0),0)/1000)),"")</f>
        <v/>
      </c>
      <c r="BO355" s="145" t="str">
        <f>IFERROR(TRUNC(VLOOKUP($E355,'Container Panel'!$B$41:$Z$100,$D355,0)/(VLOOKUP(BO$276,UI!$A$12:$O$51,VLOOKUP(BO$277,$B$276:$C$278,2,0),0)/1000)),"")</f>
        <v/>
      </c>
      <c r="BP355" s="145" t="str">
        <f>IFERROR(TRUNC(VLOOKUP($E355,'Container Panel'!$B$41:$Z$100,$D355,0)/(VLOOKUP(BP$276,UI!$A$12:$O$51,VLOOKUP(BP$277,$B$276:$C$278,2,0),0)/1000)),"")</f>
        <v/>
      </c>
      <c r="BQ355" s="145" t="str">
        <f>IFERROR(TRUNC(VLOOKUP($E355,'Container Panel'!$B$41:$Z$100,$D355,0)/(VLOOKUP(BQ$276,UI!$A$12:$O$51,VLOOKUP(BQ$277,$B$276:$C$278,2,0),0)/1000)),"")</f>
        <v/>
      </c>
      <c r="BR355" s="145" t="str">
        <f>IFERROR(TRUNC(VLOOKUP($E355,'Container Panel'!$B$41:$Z$100,$D355,0)/(VLOOKUP(BR$276,UI!$A$12:$O$51,VLOOKUP(BR$277,$B$276:$C$278,2,0),0)/1000)),"")</f>
        <v/>
      </c>
      <c r="BS355" s="145" t="str">
        <f>IFERROR(TRUNC(VLOOKUP($E355,'Container Panel'!$B$41:$Z$100,$D355,0)/(VLOOKUP(BS$276,UI!$A$12:$O$51,VLOOKUP(BS$277,$B$276:$C$278,2,0),0)/1000)),"")</f>
        <v/>
      </c>
      <c r="BT355" s="145" t="str">
        <f>IFERROR(TRUNC(VLOOKUP($E355,'Container Panel'!$B$41:$Z$100,$D355,0)/(VLOOKUP(BT$276,UI!$A$12:$O$51,VLOOKUP(BT$277,$B$276:$C$278,2,0),0)/1000)),"")</f>
        <v/>
      </c>
      <c r="BU355" s="145" t="str">
        <f>IFERROR(TRUNC(VLOOKUP($E355,'Container Panel'!$B$41:$Z$100,$D355,0)/(VLOOKUP(BU$276,UI!$A$12:$O$51,VLOOKUP(BU$277,$B$276:$C$278,2,0),0)/1000)),"")</f>
        <v/>
      </c>
      <c r="BV355" s="145" t="str">
        <f>IFERROR(TRUNC(VLOOKUP($E355,'Container Panel'!$B$41:$Z$100,$D355,0)/(VLOOKUP(BV$276,UI!$A$12:$O$51,VLOOKUP(BV$277,$B$276:$C$278,2,0),0)/1000)),"")</f>
        <v/>
      </c>
      <c r="BW355" s="145" t="str">
        <f>IFERROR(TRUNC(VLOOKUP($E355,'Container Panel'!$B$41:$Z$100,$D355,0)/(VLOOKUP(BW$276,UI!$A$12:$O$51,VLOOKUP(BW$277,$B$276:$C$278,2,0),0)/1000)),"")</f>
        <v/>
      </c>
      <c r="BX355" s="145" t="str">
        <f>IFERROR(TRUNC(VLOOKUP($E355,'Container Panel'!$B$41:$Z$100,$D355,0)/(VLOOKUP(BX$276,UI!$A$12:$O$51,VLOOKUP(BX$277,$B$276:$C$278,2,0),0)/1000)),"")</f>
        <v/>
      </c>
      <c r="BY355" s="145" t="str">
        <f>IFERROR(TRUNC(VLOOKUP($E355,'Container Panel'!$B$41:$Z$100,$D355,0)/(VLOOKUP(BY$276,UI!$A$12:$O$51,VLOOKUP(BY$277,$B$276:$C$278,2,0),0)/1000)),"")</f>
        <v/>
      </c>
      <c r="BZ355" s="145" t="str">
        <f>IFERROR(TRUNC(VLOOKUP($E355,'Container Panel'!$B$41:$Z$100,$D355,0)/(VLOOKUP(BZ$276,UI!$A$12:$O$51,VLOOKUP(BZ$277,$B$276:$C$278,2,0),0)/1000)),"")</f>
        <v/>
      </c>
      <c r="CA355" s="145" t="str">
        <f>IFERROR(TRUNC(VLOOKUP($E355,'Container Panel'!$B$41:$Z$100,$D355,0)/(VLOOKUP(CA$276,UI!$A$12:$O$51,VLOOKUP(CA$277,$B$276:$C$278,2,0),0)/1000)),"")</f>
        <v/>
      </c>
      <c r="CB355" s="145" t="str">
        <f>IFERROR(TRUNC(VLOOKUP($E355,'Container Panel'!$B$41:$Z$100,$D355,0)/(VLOOKUP(CB$276,UI!$A$12:$O$51,VLOOKUP(CB$277,$B$276:$C$278,2,0),0)/1000)),"")</f>
        <v/>
      </c>
      <c r="CC355" s="145" t="str">
        <f>IFERROR(TRUNC(VLOOKUP($E355,'Container Panel'!$B$41:$Z$100,$D355,0)/(VLOOKUP(CC$276,UI!$A$12:$O$51,VLOOKUP(CC$277,$B$276:$C$278,2,0),0)/1000)),"")</f>
        <v/>
      </c>
      <c r="CD355" s="145" t="str">
        <f>IFERROR(TRUNC(VLOOKUP($E355,'Container Panel'!$B$41:$Z$100,$D355,0)/(VLOOKUP(CD$276,UI!$A$12:$O$51,VLOOKUP(CD$277,$B$276:$C$278,2,0),0)/1000)),"")</f>
        <v/>
      </c>
      <c r="CE355" s="145" t="str">
        <f>IFERROR(TRUNC(VLOOKUP($E355,'Container Panel'!$B$41:$Z$100,$D355,0)/(VLOOKUP(CE$276,UI!$A$12:$O$51,VLOOKUP(CE$277,$B$276:$C$278,2,0),0)/1000)),"")</f>
        <v/>
      </c>
      <c r="CF355" s="145" t="str">
        <f>IFERROR(TRUNC(VLOOKUP($E355,'Container Panel'!$B$41:$Z$100,$D355,0)/(VLOOKUP(CF$276,UI!$A$12:$O$51,VLOOKUP(CF$277,$B$276:$C$278,2,0),0)/1000)),"")</f>
        <v/>
      </c>
      <c r="CG355" s="145" t="str">
        <f>IFERROR(TRUNC(VLOOKUP($E355,'Container Panel'!$B$41:$Z$100,$D355,0)/(VLOOKUP(CG$276,UI!$A$12:$O$51,VLOOKUP(CG$277,$B$276:$C$278,2,0),0)/1000)),"")</f>
        <v/>
      </c>
      <c r="CH355" s="145" t="str">
        <f>IFERROR(TRUNC(VLOOKUP($E355,'Container Panel'!$B$41:$Z$100,$D355,0)/(VLOOKUP(CH$276,UI!$A$12:$O$51,VLOOKUP(CH$277,$B$276:$C$278,2,0),0)/1000)),"")</f>
        <v/>
      </c>
      <c r="CI355" s="145" t="str">
        <f>IFERROR(TRUNC(VLOOKUP($E355,'Container Panel'!$B$41:$Z$100,$D355,0)/(VLOOKUP(CI$276,UI!$A$12:$O$51,VLOOKUP(CI$277,$B$276:$C$278,2,0),0)/1000)),"")</f>
        <v/>
      </c>
      <c r="CJ355" s="145" t="str">
        <f>IFERROR(TRUNC(VLOOKUP($E355,'Container Panel'!$B$41:$Z$100,$D355,0)/(VLOOKUP(CJ$276,UI!$A$12:$O$51,VLOOKUP(CJ$277,$B$276:$C$278,2,0),0)/1000)),"")</f>
        <v/>
      </c>
      <c r="CK355" s="145" t="str">
        <f>IFERROR(TRUNC(VLOOKUP($E355,'Container Panel'!$B$41:$Z$100,$D355,0)/(VLOOKUP(CK$276,UI!$A$12:$O$51,VLOOKUP(CK$277,$B$276:$C$278,2,0),0)/1000)),"")</f>
        <v/>
      </c>
      <c r="CL355" s="145" t="str">
        <f>IFERROR(TRUNC(VLOOKUP($E355,'Container Panel'!$B$41:$Z$100,$D355,0)/(VLOOKUP(CL$276,UI!$A$12:$O$51,VLOOKUP(CL$277,$B$276:$C$278,2,0),0)/1000)),"")</f>
        <v/>
      </c>
      <c r="CM355" s="145" t="str">
        <f>IFERROR(TRUNC(VLOOKUP($E355,'Container Panel'!$B$41:$Z$100,$D355,0)/(VLOOKUP(CM$276,UI!$A$12:$O$51,VLOOKUP(CM$277,$B$276:$C$278,2,0),0)/1000)),"")</f>
        <v/>
      </c>
      <c r="CN355" s="145" t="str">
        <f>IFERROR(TRUNC(VLOOKUP($E355,'Container Panel'!$B$41:$Z$100,$D355,0)/(VLOOKUP(CN$276,UI!$A$12:$O$51,VLOOKUP(CN$277,$B$276:$C$278,2,0),0)/1000)),"")</f>
        <v/>
      </c>
      <c r="CO355" s="145" t="str">
        <f>IFERROR(TRUNC(VLOOKUP($E355,'Container Panel'!$B$41:$Z$100,$D355,0)/(VLOOKUP(CO$276,UI!$A$12:$O$51,VLOOKUP(CO$277,$B$276:$C$278,2,0),0)/1000)),"")</f>
        <v/>
      </c>
      <c r="CP355" s="145" t="str">
        <f>IFERROR(TRUNC(VLOOKUP($E355,'Container Panel'!$B$41:$Z$100,$D355,0)/(VLOOKUP(CP$276,UI!$A$12:$O$51,VLOOKUP(CP$277,$B$276:$C$278,2,0),0)/1000)),"")</f>
        <v/>
      </c>
      <c r="CQ355" s="145" t="str">
        <f>IFERROR(TRUNC(VLOOKUP($E355,'Container Panel'!$B$41:$Z$100,$D355,0)/(VLOOKUP(CQ$276,UI!$A$12:$O$51,VLOOKUP(CQ$277,$B$276:$C$278,2,0),0)/1000)),"")</f>
        <v/>
      </c>
      <c r="CR355" s="145" t="str">
        <f>IFERROR(TRUNC(VLOOKUP($E355,'Container Panel'!$B$41:$Z$100,$D355,0)/(VLOOKUP(CR$276,UI!$A$12:$O$51,VLOOKUP(CR$277,$B$276:$C$278,2,0),0)/1000)),"")</f>
        <v/>
      </c>
      <c r="CS355" s="145" t="str">
        <f>IFERROR(TRUNC(VLOOKUP($E355,'Container Panel'!$B$41:$Z$100,$D355,0)/(VLOOKUP(CS$276,UI!$A$12:$O$51,VLOOKUP(CS$277,$B$276:$C$278,2,0),0)/1000)),"")</f>
        <v/>
      </c>
      <c r="CT355" s="145" t="str">
        <f>IFERROR(TRUNC(VLOOKUP($E355,'Container Panel'!$B$41:$Z$100,$D355,0)/(VLOOKUP(CT$276,UI!$A$12:$O$51,VLOOKUP(CT$277,$B$276:$C$278,2,0),0)/1000)),"")</f>
        <v/>
      </c>
      <c r="CU355" s="145" t="str">
        <f>IFERROR(TRUNC(VLOOKUP($E355,'Container Panel'!$B$41:$Z$100,$D355,0)/(VLOOKUP(CU$276,UI!$A$12:$O$51,VLOOKUP(CU$277,$B$276:$C$278,2,0),0)/1000)),"")</f>
        <v/>
      </c>
      <c r="CV355" s="145" t="str">
        <f>IFERROR(TRUNC(VLOOKUP($E355,'Container Panel'!$B$41:$Z$100,$D355,0)/(VLOOKUP(CV$276,UI!$A$12:$O$51,VLOOKUP(CV$277,$B$276:$C$278,2,0),0)/1000)),"")</f>
        <v/>
      </c>
      <c r="CW355" s="145" t="str">
        <f>IFERROR(TRUNC(VLOOKUP($E355,'Container Panel'!$B$41:$Z$100,$D355,0)/(VLOOKUP(CW$276,UI!$A$12:$O$51,VLOOKUP(CW$277,$B$276:$C$278,2,0),0)/1000)),"")</f>
        <v/>
      </c>
      <c r="CX355" s="145" t="str">
        <f>IFERROR(TRUNC(VLOOKUP($E355,'Container Panel'!$B$41:$Z$100,$D355,0)/(VLOOKUP(CX$276,UI!$A$12:$O$51,VLOOKUP(CX$277,$B$276:$C$278,2,0),0)/1000)),"")</f>
        <v/>
      </c>
      <c r="CY355" s="145" t="str">
        <f>IFERROR(TRUNC(VLOOKUP($E355,'Container Panel'!$B$41:$Z$100,$D355,0)/(VLOOKUP(CY$276,UI!$A$12:$O$51,VLOOKUP(CY$277,$B$276:$C$278,2,0),0)/1000)),"")</f>
        <v/>
      </c>
      <c r="CZ355" s="145" t="str">
        <f>IFERROR(TRUNC(VLOOKUP($E355,'Container Panel'!$B$41:$Z$100,$D355,0)/(VLOOKUP(CZ$276,UI!$A$12:$O$51,VLOOKUP(CZ$277,$B$276:$C$278,2,0),0)/1000)),"")</f>
        <v/>
      </c>
      <c r="DA355" s="145" t="str">
        <f>IFERROR(TRUNC(VLOOKUP($E355,'Container Panel'!$B$41:$Z$100,$D355,0)/(VLOOKUP(DA$276,UI!$A$12:$O$51,VLOOKUP(DA$277,$B$276:$C$278,2,0),0)/1000)),"")</f>
        <v/>
      </c>
      <c r="DB355" s="145" t="str">
        <f>IFERROR(TRUNC(VLOOKUP($E355,'Container Panel'!$B$41:$Z$100,$D355,0)/(VLOOKUP(DB$276,UI!$A$12:$O$51,VLOOKUP(DB$277,$B$276:$C$278,2,0),0)/1000)),"")</f>
        <v/>
      </c>
      <c r="DC355" s="145" t="str">
        <f>IFERROR(TRUNC(VLOOKUP($E355,'Container Panel'!$B$41:$Z$100,$D355,0)/(VLOOKUP(DC$276,UI!$A$12:$O$51,VLOOKUP(DC$277,$B$276:$C$278,2,0),0)/1000)),"")</f>
        <v/>
      </c>
      <c r="DD355" s="145" t="str">
        <f>IFERROR(TRUNC(VLOOKUP($E355,'Container Panel'!$B$41:$Z$100,$D355,0)/(VLOOKUP(DD$276,UI!$A$12:$O$51,VLOOKUP(DD$277,$B$276:$C$278,2,0),0)/1000)),"")</f>
        <v/>
      </c>
      <c r="DE355" s="145" t="str">
        <f>IFERROR(TRUNC(VLOOKUP($E355,'Container Panel'!$B$41:$Z$100,$D355,0)/(VLOOKUP(DE$276,UI!$A$12:$O$51,VLOOKUP(DE$277,$B$276:$C$278,2,0),0)/1000)),"")</f>
        <v/>
      </c>
      <c r="DF355" s="145" t="str">
        <f>IFERROR(TRUNC(VLOOKUP($E355,'Container Panel'!$B$41:$Z$100,$D355,0)/(VLOOKUP(DF$276,UI!$A$12:$O$51,VLOOKUP(DF$277,$B$276:$C$278,2,0),0)/1000)),"")</f>
        <v/>
      </c>
      <c r="DG355" s="145" t="str">
        <f>IFERROR(TRUNC(VLOOKUP($E355,'Container Panel'!$B$41:$Z$100,$D355,0)/(VLOOKUP(DG$276,UI!$A$12:$O$51,VLOOKUP(DG$277,$B$276:$C$278,2,0),0)/1000)),"")</f>
        <v/>
      </c>
      <c r="DH355" s="145" t="str">
        <f>IFERROR(TRUNC(VLOOKUP($E355,'Container Panel'!$B$41:$Z$100,$D355,0)/(VLOOKUP(DH$276,UI!$A$12:$O$51,VLOOKUP(DH$277,$B$276:$C$278,2,0),0)/1000)),"")</f>
        <v/>
      </c>
      <c r="DI355" s="145" t="str">
        <f>IFERROR(TRUNC(VLOOKUP($E355,'Container Panel'!$B$41:$Z$100,$D355,0)/(VLOOKUP(DI$276,UI!$A$12:$O$51,VLOOKUP(DI$277,$B$276:$C$278,2,0),0)/1000)),"")</f>
        <v/>
      </c>
      <c r="DJ355" s="145" t="str">
        <f>IFERROR(TRUNC(VLOOKUP($E355,'Container Panel'!$B$41:$Z$100,$D355,0)/(VLOOKUP(DJ$276,UI!$A$12:$O$51,VLOOKUP(DJ$277,$B$276:$C$278,2,0),0)/1000)),"")</f>
        <v/>
      </c>
      <c r="DK355" s="145" t="str">
        <f>IFERROR(TRUNC(VLOOKUP($E355,'Container Panel'!$B$41:$Z$100,$D355,0)/(VLOOKUP(DK$276,UI!$A$12:$O$51,VLOOKUP(DK$277,$B$276:$C$278,2,0),0)/1000)),"")</f>
        <v/>
      </c>
      <c r="DL355" s="145" t="str">
        <f>IFERROR(TRUNC(VLOOKUP($E355,'Container Panel'!$B$41:$Z$100,$D355,0)/(VLOOKUP(DL$276,UI!$A$12:$O$51,VLOOKUP(DL$277,$B$276:$C$278,2,0),0)/1000)),"")</f>
        <v/>
      </c>
      <c r="DM355" s="145" t="str">
        <f>IFERROR(TRUNC(VLOOKUP($E355,'Container Panel'!$B$41:$Z$100,$D355,0)/(VLOOKUP(DM$276,UI!$A$12:$O$51,VLOOKUP(DM$277,$B$276:$C$278,2,0),0)/1000)),"")</f>
        <v/>
      </c>
      <c r="DN355" s="145" t="str">
        <f>IFERROR(TRUNC(VLOOKUP($E355,'Container Panel'!$B$41:$Z$100,$D355,0)/(VLOOKUP(DN$276,UI!$A$12:$O$51,VLOOKUP(DN$277,$B$276:$C$278,2,0),0)/1000)),"")</f>
        <v/>
      </c>
      <c r="DO355" s="145" t="str">
        <f>IFERROR(TRUNC(VLOOKUP($E355,'Container Panel'!$B$41:$Z$100,$D355,0)/(VLOOKUP(DO$276,UI!$A$12:$O$51,VLOOKUP(DO$277,$B$276:$C$278,2,0),0)/1000)),"")</f>
        <v/>
      </c>
      <c r="DP355" s="145" t="str">
        <f>IFERROR(TRUNC(VLOOKUP($E355,'Container Panel'!$B$41:$Z$100,$D355,0)/(VLOOKUP(DP$276,UI!$A$12:$O$51,VLOOKUP(DP$277,$B$276:$C$278,2,0),0)/1000)),"")</f>
        <v/>
      </c>
      <c r="DQ355" s="145" t="str">
        <f>IFERROR(TRUNC(VLOOKUP($E355,'Container Panel'!$B$41:$Z$100,$D355,0)/(VLOOKUP(DQ$276,UI!$A$12:$O$51,VLOOKUP(DQ$277,$B$276:$C$278,2,0),0)/1000)),"")</f>
        <v/>
      </c>
      <c r="DR355" s="145" t="str">
        <f>IFERROR(TRUNC(VLOOKUP($E355,'Container Panel'!$B$41:$Z$100,$D355,0)/(VLOOKUP(DR$276,UI!$A$12:$O$51,VLOOKUP(DR$277,$B$276:$C$278,2,0),0)/1000)),"")</f>
        <v/>
      </c>
      <c r="DS355" s="145" t="str">
        <f>IFERROR(TRUNC(VLOOKUP($E355,'Container Panel'!$B$41:$Z$100,$D355,0)/(VLOOKUP(DS$276,UI!$A$12:$O$51,VLOOKUP(DS$277,$B$276:$C$278,2,0),0)/1000)),"")</f>
        <v/>
      </c>
      <c r="DT355" s="145" t="str">
        <f>IFERROR(TRUNC(VLOOKUP($E355,'Container Panel'!$B$41:$Z$100,$D355,0)/(VLOOKUP(DT$276,UI!$A$12:$O$51,VLOOKUP(DT$277,$B$276:$C$278,2,0),0)/1000)),"")</f>
        <v/>
      </c>
      <c r="DU355" s="145" t="str">
        <f>IFERROR(TRUNC(VLOOKUP($E355,'Container Panel'!$B$41:$Z$100,$D355,0)/(VLOOKUP(DU$276,UI!$A$12:$O$51,VLOOKUP(DU$277,$B$276:$C$278,2,0),0)/1000)),"")</f>
        <v/>
      </c>
      <c r="DV355" s="145" t="str">
        <f>IFERROR(TRUNC(VLOOKUP($E355,'Container Panel'!$B$41:$Z$100,$D355,0)/(VLOOKUP(DV$276,UI!$A$12:$O$51,VLOOKUP(DV$277,$B$276:$C$278,2,0),0)/1000)),"")</f>
        <v/>
      </c>
      <c r="DW355" s="145" t="str">
        <f>IFERROR(TRUNC(VLOOKUP($E355,'Container Panel'!$B$41:$Z$100,$D355,0)/(VLOOKUP(DW$276,UI!$A$12:$O$51,VLOOKUP(DW$277,$B$276:$C$278,2,0),0)/1000)),"")</f>
        <v/>
      </c>
      <c r="DX355" s="145" t="str">
        <f>IFERROR(TRUNC(VLOOKUP($E355,'Container Panel'!$B$41:$Z$100,$D355,0)/(VLOOKUP(DX$276,UI!$A$12:$O$51,VLOOKUP(DX$277,$B$276:$C$278,2,0),0)/1000)),"")</f>
        <v/>
      </c>
      <c r="DY355" s="145" t="str">
        <f>IFERROR(TRUNC(VLOOKUP($E355,'Container Panel'!$B$41:$Z$100,$D355,0)/(VLOOKUP(DY$276,UI!$A$12:$O$51,VLOOKUP(DY$277,$B$276:$C$278,2,0),0)/1000)),"")</f>
        <v/>
      </c>
      <c r="DZ355" s="145" t="str">
        <f>IFERROR(TRUNC(VLOOKUP($E355,'Container Panel'!$B$41:$Z$100,$D355,0)/(VLOOKUP(DZ$276,UI!$A$12:$O$51,VLOOKUP(DZ$277,$B$276:$C$278,2,0),0)/1000)),"")</f>
        <v/>
      </c>
      <c r="EA355" s="145" t="str">
        <f>IFERROR(TRUNC(VLOOKUP($E355,'Container Panel'!$B$41:$Z$100,$D355,0)/(VLOOKUP(EA$276,UI!$A$12:$O$51,VLOOKUP(EA$277,$B$276:$C$278,2,0),0)/1000)),"")</f>
        <v/>
      </c>
      <c r="EB355" s="145" t="str">
        <f>IFERROR(TRUNC(VLOOKUP($E355,'Container Panel'!$B$41:$Z$100,$D355,0)/(VLOOKUP(EB$276,UI!$A$12:$O$51,VLOOKUP(EB$277,$B$276:$C$278,2,0),0)/1000)),"")</f>
        <v/>
      </c>
      <c r="EC355" s="145" t="str">
        <f>IFERROR(TRUNC(VLOOKUP($E355,'Container Panel'!$B$41:$Z$100,$D355,0)/(VLOOKUP(EC$276,UI!$A$12:$O$51,VLOOKUP(EC$277,$B$276:$C$278,2,0),0)/1000)),"")</f>
        <v/>
      </c>
      <c r="ED355" s="145" t="str">
        <f>IFERROR(TRUNC(VLOOKUP($E355,'Container Panel'!$B$41:$Z$100,$D355,0)/(VLOOKUP(ED$276,UI!$A$12:$O$51,VLOOKUP(ED$277,$B$276:$C$278,2,0),0)/1000)),"")</f>
        <v/>
      </c>
      <c r="EE355" s="145" t="str">
        <f>IFERROR(TRUNC(VLOOKUP($E355,'Container Panel'!$B$41:$Z$100,$D355,0)/(VLOOKUP(EE$276,UI!$A$12:$O$51,VLOOKUP(EE$277,$B$276:$C$278,2,0),0)/1000)),"")</f>
        <v/>
      </c>
      <c r="EF355" s="145" t="str">
        <f>IFERROR(TRUNC(VLOOKUP($E355,'Container Panel'!$B$41:$Z$100,$D355,0)/(VLOOKUP(EF$276,UI!$A$12:$O$51,VLOOKUP(EF$277,$B$276:$C$278,2,0),0)/1000)),"")</f>
        <v/>
      </c>
      <c r="EG355" s="145" t="str">
        <f>IFERROR(TRUNC(VLOOKUP($E355,'Container Panel'!$B$41:$Z$100,$D355,0)/(VLOOKUP(EG$276,UI!$A$12:$O$51,VLOOKUP(EG$277,$B$276:$C$278,2,0),0)/1000)),"")</f>
        <v/>
      </c>
      <c r="EH355" s="145" t="str">
        <f>IFERROR(TRUNC(VLOOKUP($E355,'Container Panel'!$B$41:$Z$100,$D355,0)/(VLOOKUP(EH$276,UI!$A$12:$O$51,VLOOKUP(EH$277,$B$276:$C$278,2,0),0)/1000)),"")</f>
        <v/>
      </c>
      <c r="EI355" s="145" t="str">
        <f>IFERROR(TRUNC(VLOOKUP($E355,'Container Panel'!$B$41:$Z$100,$D355,0)/(VLOOKUP(EI$276,UI!$A$12:$O$51,VLOOKUP(EI$277,$B$276:$C$278,2,0),0)/1000)),"")</f>
        <v/>
      </c>
      <c r="EJ355" s="145" t="str">
        <f>IFERROR(TRUNC(VLOOKUP($E355,'Container Panel'!$B$41:$Z$100,$D355,0)/(VLOOKUP(EJ$276,UI!$A$12:$O$51,VLOOKUP(EJ$277,$B$276:$C$278,2,0),0)/1000)),"")</f>
        <v/>
      </c>
      <c r="EK355" s="145" t="str">
        <f>IFERROR(TRUNC(VLOOKUP($E355,'Container Panel'!$B$41:$Z$100,$D355,0)/(VLOOKUP(EK$276,UI!$A$12:$O$51,VLOOKUP(EK$277,$B$276:$C$278,2,0),0)/1000)),"")</f>
        <v/>
      </c>
      <c r="EL355" s="145" t="str">
        <f>IFERROR(TRUNC(VLOOKUP($E355,'Container Panel'!$B$41:$Z$100,$D355,0)/(VLOOKUP(EL$276,UI!$A$12:$O$51,VLOOKUP(EL$277,$B$276:$C$278,2,0),0)/1000)),"")</f>
        <v/>
      </c>
      <c r="EM355" s="145" t="str">
        <f>IFERROR(TRUNC(VLOOKUP($E355,'Container Panel'!$B$41:$Z$100,$D355,0)/(VLOOKUP(EM$276,UI!$A$12:$O$51,VLOOKUP(EM$277,$B$276:$C$278,2,0),0)/1000)),"")</f>
        <v/>
      </c>
      <c r="EN355" s="145" t="str">
        <f>IFERROR(TRUNC(VLOOKUP($E355,'Container Panel'!$B$41:$Z$100,$D355,0)/(VLOOKUP(EN$276,UI!$A$12:$O$51,VLOOKUP(EN$277,$B$276:$C$278,2,0),0)/1000)),"")</f>
        <v/>
      </c>
      <c r="EO355" s="145" t="str">
        <f>IFERROR(TRUNC(VLOOKUP($E355,'Container Panel'!$B$41:$Z$100,$D355,0)/(VLOOKUP(EO$276,UI!$A$12:$O$51,VLOOKUP(EO$277,$B$276:$C$278,2,0),0)/1000)),"")</f>
        <v/>
      </c>
      <c r="EP355" s="145" t="str">
        <f>IFERROR(TRUNC(VLOOKUP($E355,'Container Panel'!$B$41:$Z$100,$D355,0)/(VLOOKUP(EP$276,UI!$A$12:$O$51,VLOOKUP(EP$277,$B$276:$C$278,2,0),0)/1000)),"")</f>
        <v/>
      </c>
      <c r="EQ355" s="145" t="str">
        <f>IFERROR(TRUNC(VLOOKUP($E355,'Container Panel'!$B$41:$Z$100,$D355,0)/(VLOOKUP(EQ$276,UI!$A$12:$O$51,VLOOKUP(EQ$277,$B$276:$C$278,2,0),0)/1000)),"")</f>
        <v/>
      </c>
      <c r="ER355" s="145" t="str">
        <f>IFERROR(TRUNC(VLOOKUP($E355,'Container Panel'!$B$41:$Z$100,$D355,0)/(VLOOKUP(ER$276,UI!$A$12:$O$51,VLOOKUP(ER$277,$B$276:$C$278,2,0),0)/1000)),"")</f>
        <v/>
      </c>
      <c r="ES355" s="145" t="str">
        <f>IFERROR(TRUNC(VLOOKUP($E355,'Container Panel'!$B$41:$Z$100,$D355,0)/(VLOOKUP(ES$276,UI!$A$12:$O$51,VLOOKUP(ES$277,$B$276:$C$278,2,0),0)/1000)),"")</f>
        <v/>
      </c>
      <c r="ET355" s="145" t="str">
        <f>IFERROR(TRUNC(VLOOKUP($E355,'Container Panel'!$B$41:$Z$100,$D355,0)/(VLOOKUP(ET$276,UI!$A$12:$O$51,VLOOKUP(ET$277,$B$276:$C$278,2,0),0)/1000)),"")</f>
        <v/>
      </c>
      <c r="EU355" s="145" t="str">
        <f>IFERROR(TRUNC(VLOOKUP($E355,'Container Panel'!$B$41:$Z$100,$D355,0)/(VLOOKUP(EU$276,UI!$A$12:$O$51,VLOOKUP(EU$277,$B$276:$C$278,2,0),0)/1000)),"")</f>
        <v/>
      </c>
      <c r="EV355" s="145" t="str">
        <f>IFERROR(TRUNC(VLOOKUP($E355,'Container Panel'!$B$41:$Z$100,$D355,0)/(VLOOKUP(EV$276,UI!$A$12:$O$51,VLOOKUP(EV$277,$B$276:$C$278,2,0),0)/1000)),"")</f>
        <v/>
      </c>
      <c r="EW355" s="145" t="str">
        <f>IFERROR(TRUNC(VLOOKUP($E355,'Container Panel'!$B$41:$Z$100,$D355,0)/(VLOOKUP(EW$276,UI!$A$12:$O$51,VLOOKUP(EW$277,$B$276:$C$278,2,0),0)/1000)),"")</f>
        <v/>
      </c>
      <c r="EX355" s="145" t="str">
        <f>IFERROR(TRUNC(VLOOKUP($E355,'Container Panel'!$B$41:$Z$100,$D355,0)/(VLOOKUP(EX$276,UI!$A$12:$O$51,VLOOKUP(EX$277,$B$276:$C$278,2,0),0)/1000)),"")</f>
        <v/>
      </c>
      <c r="EY355" s="145" t="str">
        <f>IFERROR(TRUNC(VLOOKUP($E355,'Container Panel'!$B$41:$Z$100,$D355,0)/(VLOOKUP(EY$276,UI!$A$12:$O$51,VLOOKUP(EY$277,$B$276:$C$278,2,0),0)/1000)),"")</f>
        <v/>
      </c>
      <c r="EZ355" s="145" t="str">
        <f>IFERROR(TRUNC(VLOOKUP($E355,'Container Panel'!$B$41:$Z$100,$D355,0)/(VLOOKUP(EZ$276,UI!$A$12:$O$51,VLOOKUP(EZ$277,$B$276:$C$278,2,0),0)/1000)),"")</f>
        <v/>
      </c>
      <c r="FA355" s="145" t="str">
        <f>IFERROR(TRUNC(VLOOKUP($E355,'Container Panel'!$B$41:$Z$100,$D355,0)/(VLOOKUP(FA$276,UI!$A$12:$O$51,VLOOKUP(FA$277,$B$276:$C$278,2,0),0)/1000)),"")</f>
        <v/>
      </c>
      <c r="FB355" s="145" t="str">
        <f>IFERROR(TRUNC(VLOOKUP($E355,'Container Panel'!$B$41:$Z$100,$D355,0)/(VLOOKUP(FB$276,UI!$A$12:$O$51,VLOOKUP(FB$277,$B$276:$C$278,2,0),0)/1000)),"")</f>
        <v/>
      </c>
      <c r="FC355" s="145" t="str">
        <f>IFERROR(TRUNC(VLOOKUP($E355,'Container Panel'!$B$41:$Z$100,$D355,0)/(VLOOKUP(FC$276,UI!$A$12:$O$51,VLOOKUP(FC$277,$B$276:$C$278,2,0),0)/1000)),"")</f>
        <v/>
      </c>
      <c r="FD355" s="145" t="str">
        <f>IFERROR(TRUNC(VLOOKUP($E355,'Container Panel'!$B$41:$Z$100,$D355,0)/(VLOOKUP(FD$276,UI!$A$12:$O$51,VLOOKUP(FD$277,$B$276:$C$278,2,0),0)/1000)),"")</f>
        <v/>
      </c>
      <c r="FE355" s="145" t="str">
        <f>IFERROR(TRUNC(VLOOKUP($E355,'Container Panel'!$B$41:$Z$100,$D355,0)/(VLOOKUP(FE$276,UI!$A$12:$O$51,VLOOKUP(FE$277,$B$276:$C$278,2,0),0)/1000)),"")</f>
        <v/>
      </c>
      <c r="FF355" s="145" t="str">
        <f>IFERROR(TRUNC(VLOOKUP($E355,'Container Panel'!$B$41:$Z$100,$D355,0)/(VLOOKUP(FF$276,UI!$A$12:$O$51,VLOOKUP(FF$277,$B$276:$C$278,2,0),0)/1000)),"")</f>
        <v/>
      </c>
      <c r="FG355" s="145" t="str">
        <f>IFERROR(TRUNC(VLOOKUP($E355,'Container Panel'!$B$41:$Z$100,$D355,0)/(VLOOKUP(FG$276,UI!$A$12:$O$51,VLOOKUP(FG$277,$B$276:$C$278,2,0),0)/1000)),"")</f>
        <v/>
      </c>
      <c r="FH355" s="145" t="str">
        <f>IFERROR(TRUNC(VLOOKUP($E355,'Container Panel'!$B$41:$Z$100,$D355,0)/(VLOOKUP(FH$276,UI!$A$12:$O$51,VLOOKUP(FH$277,$B$276:$C$278,2,0),0)/1000)),"")</f>
        <v/>
      </c>
      <c r="FI355" s="145" t="str">
        <f>IFERROR(TRUNC(VLOOKUP($E355,'Container Panel'!$B$41:$Z$100,$D355,0)/(VLOOKUP(FI$276,UI!$A$12:$O$51,VLOOKUP(FI$277,$B$276:$C$278,2,0),0)/1000)),"")</f>
        <v/>
      </c>
      <c r="FJ355" s="145" t="str">
        <f>IFERROR(TRUNC(VLOOKUP($E355,'Container Panel'!$B$41:$Z$100,$D355,0)/(VLOOKUP(FJ$276,UI!$A$12:$O$51,VLOOKUP(FJ$277,$B$276:$C$278,2,0),0)/1000)),"")</f>
        <v/>
      </c>
      <c r="FK355" s="145" t="str">
        <f>IFERROR(TRUNC(VLOOKUP($E355,'Container Panel'!$B$41:$Z$100,$D355,0)/(VLOOKUP(FK$276,UI!$A$12:$O$51,VLOOKUP(FK$277,$B$276:$C$278,2,0),0)/1000)),"")</f>
        <v/>
      </c>
      <c r="FL355" s="145" t="str">
        <f>IFERROR(TRUNC(VLOOKUP($E355,'Container Panel'!$B$41:$Z$100,$D355,0)/(VLOOKUP(FL$276,UI!$A$12:$O$51,VLOOKUP(FL$277,$B$276:$C$278,2,0),0)/1000)),"")</f>
        <v/>
      </c>
      <c r="FM355" s="145" t="str">
        <f>IFERROR(TRUNC(VLOOKUP($E355,'Container Panel'!$B$41:$Z$100,$D355,0)/(VLOOKUP(FM$276,UI!$A$12:$O$51,VLOOKUP(FM$277,$B$276:$C$278,2,0),0)/1000)),"")</f>
        <v/>
      </c>
      <c r="FN355" s="145" t="str">
        <f>IFERROR(TRUNC(VLOOKUP($E355,'Container Panel'!$B$41:$Z$100,$D355,0)/(VLOOKUP(FN$276,UI!$A$12:$O$51,VLOOKUP(FN$277,$B$276:$C$278,2,0),0)/1000)),"")</f>
        <v/>
      </c>
      <c r="FO355" s="145" t="str">
        <f>IFERROR(TRUNC(VLOOKUP($E355,'Container Panel'!$B$41:$Z$100,$D355,0)/(VLOOKUP(FO$276,UI!$A$12:$O$51,VLOOKUP(FO$277,$B$276:$C$278,2,0),0)/1000)),"")</f>
        <v/>
      </c>
      <c r="FP355" s="145" t="str">
        <f>IFERROR(TRUNC(VLOOKUP($E355,'Container Panel'!$B$41:$Z$100,$D355,0)/(VLOOKUP(FP$276,UI!$A$12:$O$51,VLOOKUP(FP$277,$B$276:$C$278,2,0),0)/1000)),"")</f>
        <v/>
      </c>
      <c r="FQ355" s="145" t="str">
        <f>IFERROR(TRUNC(VLOOKUP($E355,'Container Panel'!$B$41:$Z$100,$D355,0)/(VLOOKUP(FQ$276,UI!$A$12:$O$51,VLOOKUP(FQ$277,$B$276:$C$278,2,0),0)/1000)),"")</f>
        <v/>
      </c>
      <c r="FR355" s="145" t="str">
        <f>IFERROR(TRUNC(VLOOKUP($E355,'Container Panel'!$B$41:$Z$100,$D355,0)/(VLOOKUP(FR$276,UI!$A$12:$O$51,VLOOKUP(FR$277,$B$276:$C$278,2,0),0)/1000)),"")</f>
        <v/>
      </c>
      <c r="FS355" s="145" t="str">
        <f>IFERROR(TRUNC(VLOOKUP($E355,'Container Panel'!$B$41:$Z$100,$D355,0)/(VLOOKUP(FS$276,UI!$A$12:$O$51,VLOOKUP(FS$277,$B$276:$C$278,2,0),0)/1000)),"")</f>
        <v/>
      </c>
      <c r="FT355" s="145" t="str">
        <f>IFERROR(TRUNC(VLOOKUP($E355,'Container Panel'!$B$41:$Z$100,$D355,0)/(VLOOKUP(FT$276,UI!$A$12:$O$51,VLOOKUP(FT$277,$B$276:$C$278,2,0),0)/1000)),"")</f>
        <v/>
      </c>
      <c r="FU355" s="145" t="str">
        <f>IFERROR(TRUNC(VLOOKUP($E355,'Container Panel'!$B$41:$Z$100,$D355,0)/(VLOOKUP(FU$276,UI!$A$12:$O$51,VLOOKUP(FU$277,$B$276:$C$278,2,0),0)/1000)),"")</f>
        <v/>
      </c>
      <c r="FV355" s="145" t="str">
        <f>IFERROR(TRUNC(VLOOKUP($E355,'Container Panel'!$B$41:$Z$100,$D355,0)/(VLOOKUP(FV$276,UI!$A$12:$O$51,VLOOKUP(FV$277,$B$276:$C$278,2,0),0)/1000)),"")</f>
        <v/>
      </c>
      <c r="FW355" s="145" t="str">
        <f>IFERROR(TRUNC(VLOOKUP($E355,'Container Panel'!$B$41:$Z$100,$D355,0)/(VLOOKUP(FW$276,UI!$A$12:$O$51,VLOOKUP(FW$277,$B$276:$C$278,2,0),0)/1000)),"")</f>
        <v/>
      </c>
      <c r="FX355" s="145" t="str">
        <f>IFERROR(TRUNC(VLOOKUP($E355,'Container Panel'!$B$41:$Z$100,$D355,0)/(VLOOKUP(FX$276,UI!$A$12:$O$51,VLOOKUP(FX$277,$B$276:$C$278,2,0),0)/1000)),"")</f>
        <v/>
      </c>
      <c r="FY355" s="145" t="str">
        <f>IFERROR(TRUNC(VLOOKUP($E355,'Container Panel'!$B$41:$Z$100,$D355,0)/(VLOOKUP(FY$276,UI!$A$12:$O$51,VLOOKUP(FY$277,$B$276:$C$278,2,0),0)/1000)),"")</f>
        <v/>
      </c>
      <c r="FZ355" s="145" t="str">
        <f>IFERROR(TRUNC(VLOOKUP($E355,'Container Panel'!$B$41:$Z$100,$D355,0)/(VLOOKUP(FZ$276,UI!$A$12:$O$51,VLOOKUP(FZ$277,$B$276:$C$278,2,0),0)/1000)),"")</f>
        <v/>
      </c>
      <c r="GA355" s="145" t="str">
        <f>IFERROR(TRUNC(VLOOKUP($E355,'Container Panel'!$B$41:$Z$100,$D355,0)/(VLOOKUP(GA$276,UI!$A$12:$O$51,VLOOKUP(GA$277,$B$276:$C$278,2,0),0)/1000)),"")</f>
        <v/>
      </c>
      <c r="GB355" s="145" t="str">
        <f>IFERROR(TRUNC(VLOOKUP($E355,'Container Panel'!$B$41:$Z$100,$D355,0)/(VLOOKUP(GB$276,UI!$A$12:$O$51,VLOOKUP(GB$277,$B$276:$C$278,2,0),0)/1000)),"")</f>
        <v/>
      </c>
      <c r="GC355" s="145" t="str">
        <f>IFERROR(TRUNC(VLOOKUP($E355,'Container Panel'!$B$41:$Z$100,$D355,0)/(VLOOKUP(GC$276,UI!$A$12:$O$51,VLOOKUP(GC$277,$B$276:$C$278,2,0),0)/1000)),"")</f>
        <v/>
      </c>
      <c r="GD355" s="145" t="str">
        <f>IFERROR(TRUNC(VLOOKUP($E355,'Container Panel'!$B$41:$Z$100,$D355,0)/(VLOOKUP(GD$276,UI!$A$12:$O$51,VLOOKUP(GD$277,$B$276:$C$278,2,0),0)/1000)),"")</f>
        <v/>
      </c>
      <c r="GE355" s="145" t="str">
        <f>IFERROR(TRUNC(VLOOKUP($E355,'Container Panel'!$B$41:$Z$100,$D355,0)/(VLOOKUP(GE$276,UI!$A$12:$O$51,VLOOKUP(GE$277,$B$276:$C$278,2,0),0)/1000)),"")</f>
        <v/>
      </c>
      <c r="GF355" s="145" t="str">
        <f>IFERROR(TRUNC(VLOOKUP($E355,'Container Panel'!$B$41:$Z$100,$D355,0)/(VLOOKUP(GF$276,UI!$A$12:$O$51,VLOOKUP(GF$277,$B$276:$C$278,2,0),0)/1000)),"")</f>
        <v/>
      </c>
      <c r="GG355" s="145" t="str">
        <f>IFERROR(TRUNC(VLOOKUP($E355,'Container Panel'!$B$41:$Z$100,$D355,0)/(VLOOKUP(GG$276,UI!$A$12:$O$51,VLOOKUP(GG$277,$B$276:$C$278,2,0),0)/1000)),"")</f>
        <v/>
      </c>
      <c r="GH355" s="145" t="str">
        <f>IFERROR(TRUNC(VLOOKUP($E355,'Container Panel'!$B$41:$Z$100,$D355,0)/(VLOOKUP(GH$276,UI!$A$12:$O$51,VLOOKUP(GH$277,$B$276:$C$278,2,0),0)/1000)),"")</f>
        <v/>
      </c>
      <c r="GI355" s="145" t="str">
        <f>IFERROR(TRUNC(VLOOKUP($E355,'Container Panel'!$B$41:$Z$100,$D355,0)/(VLOOKUP(GI$276,UI!$A$12:$O$51,VLOOKUP(GI$277,$B$276:$C$278,2,0),0)/1000)),"")</f>
        <v/>
      </c>
      <c r="GJ355" s="145" t="str">
        <f>IFERROR(TRUNC(VLOOKUP($E355,'Container Panel'!$B$41:$Z$100,$D355,0)/(VLOOKUP(GJ$276,UI!$A$12:$O$51,VLOOKUP(GJ$277,$B$276:$C$278,2,0),0)/1000)),"")</f>
        <v/>
      </c>
      <c r="GK355" s="145" t="str">
        <f>IFERROR(TRUNC(VLOOKUP($E355,'Container Panel'!$B$41:$Z$100,$D355,0)/(VLOOKUP(GK$276,UI!$A$12:$O$51,VLOOKUP(GK$277,$B$276:$C$278,2,0),0)/1000)),"")</f>
        <v/>
      </c>
      <c r="GL355" s="145" t="str">
        <f>IFERROR(TRUNC(VLOOKUP($E355,'Container Panel'!$B$41:$Z$100,$D355,0)/(VLOOKUP(GL$276,UI!$A$12:$O$51,VLOOKUP(GL$277,$B$276:$C$278,2,0),0)/1000)),"")</f>
        <v/>
      </c>
      <c r="GM355" s="145" t="str">
        <f>IFERROR(TRUNC(VLOOKUP($E355,'Container Panel'!$B$41:$Z$100,$D355,0)/(VLOOKUP(GM$276,UI!$A$12:$O$51,VLOOKUP(GM$277,$B$276:$C$278,2,0),0)/1000)),"")</f>
        <v/>
      </c>
      <c r="GN355" s="145" t="str">
        <f>IFERROR(TRUNC(VLOOKUP($E355,'Container Panel'!$B$41:$Z$100,$D355,0)/(VLOOKUP(GN$276,UI!$A$12:$O$51,VLOOKUP(GN$277,$B$276:$C$278,2,0),0)/1000)),"")</f>
        <v/>
      </c>
      <c r="GO355" s="145" t="str">
        <f>IFERROR(TRUNC(VLOOKUP($E355,'Container Panel'!$B$41:$Z$100,$D355,0)/(VLOOKUP(GO$276,UI!$A$12:$O$51,VLOOKUP(GO$277,$B$276:$C$278,2,0),0)/1000)),"")</f>
        <v/>
      </c>
      <c r="GP355" s="145" t="str">
        <f>IFERROR(TRUNC(VLOOKUP($E355,'Container Panel'!$B$41:$Z$100,$D355,0)/(VLOOKUP(GP$276,UI!$A$12:$O$51,VLOOKUP(GP$277,$B$276:$C$278,2,0),0)/1000)),"")</f>
        <v/>
      </c>
      <c r="GQ355" s="145" t="str">
        <f>IFERROR(TRUNC(VLOOKUP($E355,'Container Panel'!$B$41:$Z$100,$D355,0)/(VLOOKUP(GQ$276,UI!$A$12:$O$51,VLOOKUP(GQ$277,$B$276:$C$278,2,0),0)/1000)),"")</f>
        <v/>
      </c>
      <c r="GR355" s="145" t="str">
        <f>IFERROR(TRUNC(VLOOKUP($E355,'Container Panel'!$B$41:$Z$100,$D355,0)/(VLOOKUP(GR$276,UI!$A$12:$O$51,VLOOKUP(GR$277,$B$276:$C$278,2,0),0)/1000)),"")</f>
        <v/>
      </c>
      <c r="GS355" s="145" t="str">
        <f>IFERROR(TRUNC(VLOOKUP($E355,'Container Panel'!$B$41:$Z$100,$D355,0)/(VLOOKUP(GS$276,UI!$A$12:$O$51,VLOOKUP(GS$277,$B$276:$C$278,2,0),0)/1000)),"")</f>
        <v/>
      </c>
      <c r="GT355" s="145" t="str">
        <f>IFERROR(TRUNC(VLOOKUP($E355,'Container Panel'!$B$41:$Z$100,$D355,0)/(VLOOKUP(GT$276,UI!$A$12:$O$51,VLOOKUP(GT$277,$B$276:$C$278,2,0),0)/1000)),"")</f>
        <v/>
      </c>
      <c r="GU355" s="145" t="str">
        <f>IFERROR(TRUNC(VLOOKUP($E355,'Container Panel'!$B$41:$Z$100,$D355,0)/(VLOOKUP(GU$276,UI!$A$12:$O$51,VLOOKUP(GU$277,$B$276:$C$278,2,0),0)/1000)),"")</f>
        <v/>
      </c>
      <c r="GV355" s="145" t="str">
        <f>IFERROR(TRUNC(VLOOKUP($E355,'Container Panel'!$B$41:$Z$100,$D355,0)/(VLOOKUP(GV$276,UI!$A$12:$O$51,VLOOKUP(GV$277,$B$276:$C$278,2,0),0)/1000)),"")</f>
        <v/>
      </c>
      <c r="GW355" s="145" t="str">
        <f>IFERROR(TRUNC(VLOOKUP($E355,'Container Panel'!$B$41:$Z$100,$D355,0)/(VLOOKUP(GW$276,UI!$A$12:$O$51,VLOOKUP(GW$277,$B$276:$C$278,2,0),0)/1000)),"")</f>
        <v/>
      </c>
      <c r="GX355" s="145" t="str">
        <f>IFERROR(TRUNC(VLOOKUP($E355,'Container Panel'!$B$41:$Z$100,$D355,0)/(VLOOKUP(GX$276,UI!$A$12:$O$51,VLOOKUP(GX$277,$B$276:$C$278,2,0),0)/1000)),"")</f>
        <v/>
      </c>
      <c r="GY355" s="145" t="str">
        <f>IFERROR(TRUNC(VLOOKUP($E355,'Container Panel'!$B$41:$Z$100,$D355,0)/(VLOOKUP(GY$276,UI!$A$12:$O$51,VLOOKUP(GY$277,$B$276:$C$278,2,0),0)/1000)),"")</f>
        <v/>
      </c>
      <c r="GZ355" s="145" t="str">
        <f>IFERROR(TRUNC(VLOOKUP($E355,'Container Panel'!$B$41:$Z$100,$D355,0)/(VLOOKUP(GZ$276,UI!$A$12:$O$51,VLOOKUP(GZ$277,$B$276:$C$278,2,0),0)/1000)),"")</f>
        <v/>
      </c>
      <c r="HA355" s="145" t="str">
        <f>IFERROR(TRUNC(VLOOKUP($E355,'Container Panel'!$B$41:$Z$100,$D355,0)/(VLOOKUP(HA$276,UI!$A$12:$O$51,VLOOKUP(HA$277,$B$276:$C$278,2,0),0)/1000)),"")</f>
        <v/>
      </c>
      <c r="HB355" s="145" t="str">
        <f>IFERROR(TRUNC(VLOOKUP($E355,'Container Panel'!$B$41:$Z$100,$D355,0)/(VLOOKUP(HB$276,UI!$A$12:$O$51,VLOOKUP(HB$277,$B$276:$C$278,2,0),0)/1000)),"")</f>
        <v/>
      </c>
      <c r="HC355" s="145" t="str">
        <f>IFERROR(TRUNC(VLOOKUP($E355,'Container Panel'!$B$41:$Z$100,$D355,0)/(VLOOKUP(HC$276,UI!$A$12:$O$51,VLOOKUP(HC$277,$B$276:$C$278,2,0),0)/1000)),"")</f>
        <v/>
      </c>
      <c r="HD355" s="145" t="str">
        <f>IFERROR(TRUNC(VLOOKUP($E355,'Container Panel'!$B$41:$Z$100,$D355,0)/(VLOOKUP(HD$276,UI!$A$12:$O$51,VLOOKUP(HD$277,$B$276:$C$278,2,0),0)/1000)),"")</f>
        <v/>
      </c>
      <c r="HE355" s="145" t="str">
        <f>IFERROR(TRUNC(VLOOKUP($E355,'Container Panel'!$B$41:$Z$100,$D355,0)/(VLOOKUP(HE$276,UI!$A$12:$O$51,VLOOKUP(HE$277,$B$276:$C$278,2,0),0)/1000)),"")</f>
        <v/>
      </c>
      <c r="HF355" s="145" t="str">
        <f>IFERROR(TRUNC(VLOOKUP($E355,'Container Panel'!$B$41:$Z$100,$D355,0)/(VLOOKUP(HF$276,UI!$A$12:$O$51,VLOOKUP(HF$277,$B$276:$C$278,2,0),0)/1000)),"")</f>
        <v/>
      </c>
      <c r="HG355" s="145" t="str">
        <f>IFERROR(TRUNC(VLOOKUP($E355,'Container Panel'!$B$41:$Z$100,$D355,0)/(VLOOKUP(HG$276,UI!$A$12:$O$51,VLOOKUP(HG$277,$B$276:$C$278,2,0),0)/1000)),"")</f>
        <v/>
      </c>
      <c r="HH355" s="145" t="str">
        <f>IFERROR(TRUNC(VLOOKUP($E355,'Container Panel'!$B$41:$Z$100,$D355,0)/(VLOOKUP(HH$276,UI!$A$12:$O$51,VLOOKUP(HH$277,$B$276:$C$278,2,0),0)/1000)),"")</f>
        <v/>
      </c>
      <c r="HI355" s="145" t="str">
        <f>IFERROR(TRUNC(VLOOKUP($E355,'Container Panel'!$B$41:$Z$100,$D355,0)/(VLOOKUP(HI$276,UI!$A$12:$O$51,VLOOKUP(HI$277,$B$276:$C$278,2,0),0)/1000)),"")</f>
        <v/>
      </c>
      <c r="HJ355" s="145" t="str">
        <f>IFERROR(TRUNC(VLOOKUP($E355,'Container Panel'!$B$41:$Z$100,$D355,0)/(VLOOKUP(HJ$276,UI!$A$12:$O$51,VLOOKUP(HJ$277,$B$276:$C$278,2,0),0)/1000)),"")</f>
        <v/>
      </c>
      <c r="HK355" s="145" t="str">
        <f>IFERROR(TRUNC(VLOOKUP($E355,'Container Panel'!$B$41:$Z$100,$D355,0)/(VLOOKUP(HK$276,UI!$A$12:$O$51,VLOOKUP(HK$277,$B$276:$C$278,2,0),0)/1000)),"")</f>
        <v/>
      </c>
      <c r="HL355" s="145" t="str">
        <f>IFERROR(TRUNC(VLOOKUP($E355,'Container Panel'!$B$41:$Z$100,$D355,0)/(VLOOKUP(HL$276,UI!$A$12:$O$51,VLOOKUP(HL$277,$B$276:$C$278,2,0),0)/1000)),"")</f>
        <v/>
      </c>
      <c r="HM355" s="145" t="str">
        <f>IFERROR(TRUNC(VLOOKUP($E355,'Container Panel'!$B$41:$Z$100,$D355,0)/(VLOOKUP(HM$276,UI!$A$12:$O$51,VLOOKUP(HM$277,$B$276:$C$278,2,0),0)/1000)),"")</f>
        <v/>
      </c>
      <c r="HN355" s="145" t="str">
        <f>IFERROR(TRUNC(VLOOKUP($E355,'Container Panel'!$B$41:$Z$100,$D355,0)/(VLOOKUP(HN$276,UI!$A$12:$O$51,VLOOKUP(HN$277,$B$276:$C$278,2,0),0)/1000)),"")</f>
        <v/>
      </c>
      <c r="HO355" s="145" t="str">
        <f>IFERROR(TRUNC(VLOOKUP($E355,'Container Panel'!$B$41:$Z$100,$D355,0)/(VLOOKUP(HO$276,UI!$A$12:$O$51,VLOOKUP(HO$277,$B$276:$C$278,2,0),0)/1000)),"")</f>
        <v/>
      </c>
      <c r="HP355" s="145" t="str">
        <f>IFERROR(TRUNC(VLOOKUP($E355,'Container Panel'!$B$41:$Z$100,$D355,0)/(VLOOKUP(HP$276,UI!$A$12:$O$51,VLOOKUP(HP$277,$B$276:$C$278,2,0),0)/1000)),"")</f>
        <v/>
      </c>
      <c r="HQ355" s="145" t="str">
        <f>IFERROR(TRUNC(VLOOKUP($E355,'Container Panel'!$B$41:$Z$100,$D355,0)/(VLOOKUP(HQ$276,UI!$A$12:$O$51,VLOOKUP(HQ$277,$B$276:$C$278,2,0),0)/1000)),"")</f>
        <v/>
      </c>
      <c r="HR355" s="145" t="str">
        <f>IFERROR(TRUNC(VLOOKUP($E355,'Container Panel'!$B$41:$Z$100,$D355,0)/(VLOOKUP(HR$276,UI!$A$12:$O$51,VLOOKUP(HR$277,$B$276:$C$278,2,0),0)/1000)),"")</f>
        <v/>
      </c>
      <c r="HS355" s="145" t="str">
        <f>IFERROR(TRUNC(VLOOKUP($E355,'Container Panel'!$B$41:$Z$100,$D355,0)/(VLOOKUP(HS$276,UI!$A$12:$O$51,VLOOKUP(HS$277,$B$276:$C$278,2,0),0)/1000)),"")</f>
        <v/>
      </c>
      <c r="HT355" s="145" t="str">
        <f>IFERROR(TRUNC(VLOOKUP($E355,'Container Panel'!$B$41:$Z$100,$D355,0)/(VLOOKUP(HT$276,UI!$A$12:$O$51,VLOOKUP(HT$277,$B$276:$C$278,2,0),0)/1000)),"")</f>
        <v/>
      </c>
      <c r="HU355" s="145" t="str">
        <f>IFERROR(TRUNC(VLOOKUP($E355,'Container Panel'!$B$41:$Z$100,$D355,0)/(VLOOKUP(HU$276,UI!$A$12:$O$51,VLOOKUP(HU$277,$B$276:$C$278,2,0),0)/1000)),"")</f>
        <v/>
      </c>
      <c r="HV355" s="145" t="str">
        <f>IFERROR(TRUNC(VLOOKUP($E355,'Container Panel'!$B$41:$Z$100,$D355,0)/(VLOOKUP(HV$276,UI!$A$12:$O$51,VLOOKUP(HV$277,$B$276:$C$278,2,0),0)/1000)),"")</f>
        <v/>
      </c>
      <c r="HW355" s="145" t="str">
        <f>IFERROR(TRUNC(VLOOKUP($E355,'Container Panel'!$B$41:$Z$100,$D355,0)/(VLOOKUP(HW$276,UI!$A$12:$O$51,VLOOKUP(HW$277,$B$276:$C$278,2,0),0)/1000)),"")</f>
        <v/>
      </c>
      <c r="HX355" s="145" t="str">
        <f>IFERROR(TRUNC(VLOOKUP($E355,'Container Panel'!$B$41:$Z$100,$D355,0)/(VLOOKUP(HX$276,UI!$A$12:$O$51,VLOOKUP(HX$277,$B$276:$C$278,2,0),0)/1000)),"")</f>
        <v/>
      </c>
      <c r="HY355" s="145" t="str">
        <f>IFERROR(TRUNC(VLOOKUP($E355,'Container Panel'!$B$41:$Z$100,$D355,0)/(VLOOKUP(HY$276,UI!$A$12:$O$51,VLOOKUP(HY$277,$B$276:$C$278,2,0),0)/1000)),"")</f>
        <v/>
      </c>
      <c r="HZ355" s="145" t="str">
        <f>IFERROR(TRUNC(VLOOKUP($E355,'Container Panel'!$B$41:$Z$100,$D355,0)/(VLOOKUP(HZ$276,UI!$A$12:$O$51,VLOOKUP(HZ$277,$B$276:$C$278,2,0),0)/1000)),"")</f>
        <v/>
      </c>
      <c r="IA355" s="145" t="str">
        <f>IFERROR(TRUNC(VLOOKUP($E355,'Container Panel'!$B$41:$Z$100,$D355,0)/(VLOOKUP(IA$276,UI!$A$12:$O$51,VLOOKUP(IA$277,$B$276:$C$278,2,0),0)/1000)),"")</f>
        <v/>
      </c>
      <c r="IB355" s="145" t="str">
        <f>IFERROR(TRUNC(VLOOKUP($E355,'Container Panel'!$B$41:$Z$100,$D355,0)/(VLOOKUP(IB$276,UI!$A$12:$O$51,VLOOKUP(IB$277,$B$276:$C$278,2,0),0)/1000)),"")</f>
        <v/>
      </c>
      <c r="IC355" s="145" t="str">
        <f>IFERROR(TRUNC(VLOOKUP($E355,'Container Panel'!$B$41:$Z$100,$D355,0)/(VLOOKUP(IC$276,UI!$A$12:$O$51,VLOOKUP(IC$277,$B$276:$C$278,2,0),0)/1000)),"")</f>
        <v/>
      </c>
      <c r="ID355" s="145" t="str">
        <f>IFERROR(TRUNC(VLOOKUP($E355,'Container Panel'!$B$41:$Z$100,$D355,0)/(VLOOKUP(ID$276,UI!$A$12:$O$51,VLOOKUP(ID$277,$B$276:$C$278,2,0),0)/1000)),"")</f>
        <v/>
      </c>
      <c r="IE355" s="145" t="str">
        <f>IFERROR(TRUNC(VLOOKUP($E355,'Container Panel'!$B$41:$Z$100,$D355,0)/(VLOOKUP(IE$276,UI!$A$12:$O$51,VLOOKUP(IE$277,$B$276:$C$278,2,0),0)/1000)),"")</f>
        <v/>
      </c>
      <c r="IF355" s="145" t="str">
        <f>IFERROR(TRUNC(VLOOKUP($E355,'Container Panel'!$B$41:$Z$100,$D355,0)/(VLOOKUP(IF$276,UI!$A$12:$O$51,VLOOKUP(IF$277,$B$276:$C$278,2,0),0)/1000)),"")</f>
        <v/>
      </c>
      <c r="IG355" s="145" t="str">
        <f>IFERROR(TRUNC(VLOOKUP($E355,'Container Panel'!$B$41:$Z$100,$D355,0)/(VLOOKUP(IG$276,UI!$A$12:$O$51,VLOOKUP(IG$277,$B$276:$C$278,2,0),0)/1000)),"")</f>
        <v/>
      </c>
      <c r="IH355" s="145" t="str">
        <f>IFERROR(TRUNC(VLOOKUP($E355,'Container Panel'!$B$41:$Z$100,$D355,0)/(VLOOKUP(IH$276,UI!$A$12:$O$51,VLOOKUP(IH$277,$B$276:$C$278,2,0),0)/1000)),"")</f>
        <v/>
      </c>
      <c r="II355" s="145" t="str">
        <f>IFERROR(TRUNC(VLOOKUP($E355,'Container Panel'!$B$41:$Z$100,$D355,0)/(VLOOKUP(II$276,UI!$A$12:$O$51,VLOOKUP(II$277,$B$276:$C$278,2,0),0)/1000)),"")</f>
        <v/>
      </c>
      <c r="IJ355" s="145" t="str">
        <f>IFERROR(TRUNC(VLOOKUP($E355,'Container Panel'!$B$41:$Z$100,$D355,0)/(VLOOKUP(IJ$276,UI!$A$12:$O$51,VLOOKUP(IJ$277,$B$276:$C$278,2,0),0)/1000)),"")</f>
        <v/>
      </c>
      <c r="IK355" s="145" t="str">
        <f>IFERROR(TRUNC(VLOOKUP($E355,'Container Panel'!$B$41:$Z$100,$D355,0)/(VLOOKUP(IK$276,UI!$A$12:$O$51,VLOOKUP(IK$277,$B$276:$C$278,2,0),0)/1000)),"")</f>
        <v/>
      </c>
      <c r="IL355" s="145" t="str">
        <f>IFERROR(TRUNC(VLOOKUP($E355,'Container Panel'!$B$41:$Z$100,$D355,0)/(VLOOKUP(IL$276,UI!$A$12:$O$51,VLOOKUP(IL$277,$B$276:$C$278,2,0),0)/1000)),"")</f>
        <v/>
      </c>
    </row>
    <row r="356" spans="2:246">
      <c r="B356" s="74">
        <v>76</v>
      </c>
      <c r="C356" s="74">
        <f t="shared" si="195"/>
        <v>26</v>
      </c>
      <c r="D356" s="163">
        <f>MOD(B356,3)+'Container Panel'!$Q$38</f>
        <v>17</v>
      </c>
      <c r="E356" s="143">
        <f t="shared" si="194"/>
        <v>0</v>
      </c>
      <c r="F356" s="144" t="s">
        <v>76</v>
      </c>
      <c r="G356" s="145" t="str">
        <f>IFERROR(TRUNC(VLOOKUP($E356,'Container Panel'!$B$41:$Z$100,$D356,0)/(VLOOKUP(G$276,UI!$A$12:$O$51,VLOOKUP(G$278,$B$276:$C$278,2,0),0)/1000)),"")</f>
        <v/>
      </c>
      <c r="H356" s="145" t="str">
        <f>IFERROR(TRUNC(VLOOKUP($E356,'Container Panel'!$B$41:$Z$100,$D356,0)/(VLOOKUP(H$276,UI!$A$12:$O$51,VLOOKUP(H$278,$B$276:$C$278,2,0),0)/1000)),"")</f>
        <v/>
      </c>
      <c r="I356" s="145" t="str">
        <f>IFERROR(TRUNC(VLOOKUP($E356,'Container Panel'!$B$41:$Z$100,$D356,0)/(VLOOKUP(I$276,UI!$A$12:$O$51,VLOOKUP(I$278,$B$276:$C$278,2,0),0)/1000)),"")</f>
        <v/>
      </c>
      <c r="J356" s="145" t="str">
        <f>IFERROR(TRUNC(VLOOKUP($E356,'Container Panel'!$B$41:$Z$100,$D356,0)/(VLOOKUP(J$276,UI!$A$12:$O$51,VLOOKUP(J$278,$B$276:$C$278,2,0),0)/1000)),"")</f>
        <v/>
      </c>
      <c r="K356" s="145" t="str">
        <f>IFERROR(TRUNC(VLOOKUP($E356,'Container Panel'!$B$41:$Z$100,$D356,0)/(VLOOKUP(K$276,UI!$A$12:$O$51,VLOOKUP(K$278,$B$276:$C$278,2,0),0)/1000)),"")</f>
        <v/>
      </c>
      <c r="L356" s="145" t="str">
        <f>IFERROR(TRUNC(VLOOKUP($E356,'Container Panel'!$B$41:$Z$100,$D356,0)/(VLOOKUP(L$276,UI!$A$12:$O$51,VLOOKUP(L$278,$B$276:$C$278,2,0),0)/1000)),"")</f>
        <v/>
      </c>
      <c r="M356" s="145" t="str">
        <f>IFERROR(TRUNC(VLOOKUP($E356,'Container Panel'!$B$41:$Z$100,$D356,0)/(VLOOKUP(M$276,UI!$A$12:$O$51,VLOOKUP(M$278,$B$276:$C$278,2,0),0)/1000)),"")</f>
        <v/>
      </c>
      <c r="N356" s="145" t="str">
        <f>IFERROR(TRUNC(VLOOKUP($E356,'Container Panel'!$B$41:$Z$100,$D356,0)/(VLOOKUP(N$276,UI!$A$12:$O$51,VLOOKUP(N$278,$B$276:$C$278,2,0),0)/1000)),"")</f>
        <v/>
      </c>
      <c r="O356" s="145" t="str">
        <f>IFERROR(TRUNC(VLOOKUP($E356,'Container Panel'!$B$41:$Z$100,$D356,0)/(VLOOKUP(O$276,UI!$A$12:$O$51,VLOOKUP(O$278,$B$276:$C$278,2,0),0)/1000)),"")</f>
        <v/>
      </c>
      <c r="P356" s="145" t="str">
        <f>IFERROR(TRUNC(VLOOKUP($E356,'Container Panel'!$B$41:$Z$100,$D356,0)/(VLOOKUP(P$276,UI!$A$12:$O$51,VLOOKUP(P$278,$B$276:$C$278,2,0),0)/1000)),"")</f>
        <v/>
      </c>
      <c r="Q356" s="145" t="str">
        <f>IFERROR(TRUNC(VLOOKUP($E356,'Container Panel'!$B$41:$Z$100,$D356,0)/(VLOOKUP(Q$276,UI!$A$12:$O$51,VLOOKUP(Q$278,$B$276:$C$278,2,0),0)/1000)),"")</f>
        <v/>
      </c>
      <c r="R356" s="145" t="str">
        <f>IFERROR(TRUNC(VLOOKUP($E356,'Container Panel'!$B$41:$Z$100,$D356,0)/(VLOOKUP(R$276,UI!$A$12:$O$51,VLOOKUP(R$278,$B$276:$C$278,2,0),0)/1000)),"")</f>
        <v/>
      </c>
      <c r="S356" s="145" t="str">
        <f>IFERROR(TRUNC(VLOOKUP($E356,'Container Panel'!$B$41:$Z$100,$D356,0)/(VLOOKUP(S$276,UI!$A$12:$O$51,VLOOKUP(S$278,$B$276:$C$278,2,0),0)/1000)),"")</f>
        <v/>
      </c>
      <c r="T356" s="145" t="str">
        <f>IFERROR(TRUNC(VLOOKUP($E356,'Container Panel'!$B$41:$Z$100,$D356,0)/(VLOOKUP(T$276,UI!$A$12:$O$51,VLOOKUP(T$278,$B$276:$C$278,2,0),0)/1000)),"")</f>
        <v/>
      </c>
      <c r="U356" s="145" t="str">
        <f>IFERROR(TRUNC(VLOOKUP($E356,'Container Panel'!$B$41:$Z$100,$D356,0)/(VLOOKUP(U$276,UI!$A$12:$O$51,VLOOKUP(U$278,$B$276:$C$278,2,0),0)/1000)),"")</f>
        <v/>
      </c>
      <c r="V356" s="145" t="str">
        <f>IFERROR(TRUNC(VLOOKUP($E356,'Container Panel'!$B$41:$Z$100,$D356,0)/(VLOOKUP(V$276,UI!$A$12:$O$51,VLOOKUP(V$278,$B$276:$C$278,2,0),0)/1000)),"")</f>
        <v/>
      </c>
      <c r="W356" s="145" t="str">
        <f>IFERROR(TRUNC(VLOOKUP($E356,'Container Panel'!$B$41:$Z$100,$D356,0)/(VLOOKUP(W$276,UI!$A$12:$O$51,VLOOKUP(W$278,$B$276:$C$278,2,0),0)/1000)),"")</f>
        <v/>
      </c>
      <c r="X356" s="145" t="str">
        <f>IFERROR(TRUNC(VLOOKUP($E356,'Container Panel'!$B$41:$Z$100,$D356,0)/(VLOOKUP(X$276,UI!$A$12:$O$51,VLOOKUP(X$278,$B$276:$C$278,2,0),0)/1000)),"")</f>
        <v/>
      </c>
      <c r="Y356" s="145" t="str">
        <f>IFERROR(TRUNC(VLOOKUP($E356,'Container Panel'!$B$41:$Z$100,$D356,0)/(VLOOKUP(Y$276,UI!$A$12:$O$51,VLOOKUP(Y$278,$B$276:$C$278,2,0),0)/1000)),"")</f>
        <v/>
      </c>
      <c r="Z356" s="145" t="str">
        <f>IFERROR(TRUNC(VLOOKUP($E356,'Container Panel'!$B$41:$Z$100,$D356,0)/(VLOOKUP(Z$276,UI!$A$12:$O$51,VLOOKUP(Z$278,$B$276:$C$278,2,0),0)/1000)),"")</f>
        <v/>
      </c>
      <c r="AA356" s="145" t="str">
        <f>IFERROR(TRUNC(VLOOKUP($E356,'Container Panel'!$B$41:$Z$100,$D356,0)/(VLOOKUP(AA$276,UI!$A$12:$O$51,VLOOKUP(AA$278,$B$276:$C$278,2,0),0)/1000)),"")</f>
        <v/>
      </c>
      <c r="AB356" s="145" t="str">
        <f>IFERROR(TRUNC(VLOOKUP($E356,'Container Panel'!$B$41:$Z$100,$D356,0)/(VLOOKUP(AB$276,UI!$A$12:$O$51,VLOOKUP(AB$278,$B$276:$C$278,2,0),0)/1000)),"")</f>
        <v/>
      </c>
      <c r="AC356" s="145" t="str">
        <f>IFERROR(TRUNC(VLOOKUP($E356,'Container Panel'!$B$41:$Z$100,$D356,0)/(VLOOKUP(AC$276,UI!$A$12:$O$51,VLOOKUP(AC$278,$B$276:$C$278,2,0),0)/1000)),"")</f>
        <v/>
      </c>
      <c r="AD356" s="145" t="str">
        <f>IFERROR(TRUNC(VLOOKUP($E356,'Container Panel'!$B$41:$Z$100,$D356,0)/(VLOOKUP(AD$276,UI!$A$12:$O$51,VLOOKUP(AD$278,$B$276:$C$278,2,0),0)/1000)),"")</f>
        <v/>
      </c>
      <c r="AE356" s="145" t="str">
        <f>IFERROR(TRUNC(VLOOKUP($E356,'Container Panel'!$B$41:$Z$100,$D356,0)/(VLOOKUP(AE$276,UI!$A$12:$O$51,VLOOKUP(AE$278,$B$276:$C$278,2,0),0)/1000)),"")</f>
        <v/>
      </c>
      <c r="AF356" s="145" t="str">
        <f>IFERROR(TRUNC(VLOOKUP($E356,'Container Panel'!$B$41:$Z$100,$D356,0)/(VLOOKUP(AF$276,UI!$A$12:$O$51,VLOOKUP(AF$278,$B$276:$C$278,2,0),0)/1000)),"")</f>
        <v/>
      </c>
      <c r="AG356" s="145" t="str">
        <f>IFERROR(TRUNC(VLOOKUP($E356,'Container Panel'!$B$41:$Z$100,$D356,0)/(VLOOKUP(AG$276,UI!$A$12:$O$51,VLOOKUP(AG$278,$B$276:$C$278,2,0),0)/1000)),"")</f>
        <v/>
      </c>
      <c r="AH356" s="145" t="str">
        <f>IFERROR(TRUNC(VLOOKUP($E356,'Container Panel'!$B$41:$Z$100,$D356,0)/(VLOOKUP(AH$276,UI!$A$12:$O$51,VLOOKUP(AH$278,$B$276:$C$278,2,0),0)/1000)),"")</f>
        <v/>
      </c>
      <c r="AI356" s="145" t="str">
        <f>IFERROR(TRUNC(VLOOKUP($E356,'Container Panel'!$B$41:$Z$100,$D356,0)/(VLOOKUP(AI$276,UI!$A$12:$O$51,VLOOKUP(AI$278,$B$276:$C$278,2,0),0)/1000)),"")</f>
        <v/>
      </c>
      <c r="AJ356" s="145" t="str">
        <f>IFERROR(TRUNC(VLOOKUP($E356,'Container Panel'!$B$41:$Z$100,$D356,0)/(VLOOKUP(AJ$276,UI!$A$12:$O$51,VLOOKUP(AJ$278,$B$276:$C$278,2,0),0)/1000)),"")</f>
        <v/>
      </c>
      <c r="AK356" s="145" t="str">
        <f>IFERROR(TRUNC(VLOOKUP($E356,'Container Panel'!$B$41:$Z$100,$D356,0)/(VLOOKUP(AK$276,UI!$A$12:$O$51,VLOOKUP(AK$278,$B$276:$C$278,2,0),0)/1000)),"")</f>
        <v/>
      </c>
      <c r="AL356" s="145" t="str">
        <f>IFERROR(TRUNC(VLOOKUP($E356,'Container Panel'!$B$41:$Z$100,$D356,0)/(VLOOKUP(AL$276,UI!$A$12:$O$51,VLOOKUP(AL$278,$B$276:$C$278,2,0),0)/1000)),"")</f>
        <v/>
      </c>
      <c r="AM356" s="145" t="str">
        <f>IFERROR(TRUNC(VLOOKUP($E356,'Container Panel'!$B$41:$Z$100,$D356,0)/(VLOOKUP(AM$276,UI!$A$12:$O$51,VLOOKUP(AM$278,$B$276:$C$278,2,0),0)/1000)),"")</f>
        <v/>
      </c>
      <c r="AN356" s="145" t="str">
        <f>IFERROR(TRUNC(VLOOKUP($E356,'Container Panel'!$B$41:$Z$100,$D356,0)/(VLOOKUP(AN$276,UI!$A$12:$O$51,VLOOKUP(AN$278,$B$276:$C$278,2,0),0)/1000)),"")</f>
        <v/>
      </c>
      <c r="AO356" s="145" t="str">
        <f>IFERROR(TRUNC(VLOOKUP($E356,'Container Panel'!$B$41:$Z$100,$D356,0)/(VLOOKUP(AO$276,UI!$A$12:$O$51,VLOOKUP(AO$278,$B$276:$C$278,2,0),0)/1000)),"")</f>
        <v/>
      </c>
      <c r="AP356" s="145" t="str">
        <f>IFERROR(TRUNC(VLOOKUP($E356,'Container Panel'!$B$41:$Z$100,$D356,0)/(VLOOKUP(AP$276,UI!$A$12:$O$51,VLOOKUP(AP$278,$B$276:$C$278,2,0),0)/1000)),"")</f>
        <v/>
      </c>
      <c r="AQ356" s="145" t="str">
        <f>IFERROR(TRUNC(VLOOKUP($E356,'Container Panel'!$B$41:$Z$100,$D356,0)/(VLOOKUP(AQ$276,UI!$A$12:$O$51,VLOOKUP(AQ$278,$B$276:$C$278,2,0),0)/1000)),"")</f>
        <v/>
      </c>
      <c r="AR356" s="145" t="str">
        <f>IFERROR(TRUNC(VLOOKUP($E356,'Container Panel'!$B$41:$Z$100,$D356,0)/(VLOOKUP(AR$276,UI!$A$12:$O$51,VLOOKUP(AR$278,$B$276:$C$278,2,0),0)/1000)),"")</f>
        <v/>
      </c>
      <c r="AS356" s="145" t="str">
        <f>IFERROR(TRUNC(VLOOKUP($E356,'Container Panel'!$B$41:$Z$100,$D356,0)/(VLOOKUP(AS$276,UI!$A$12:$O$51,VLOOKUP(AS$278,$B$276:$C$278,2,0),0)/1000)),"")</f>
        <v/>
      </c>
      <c r="AT356" s="145" t="str">
        <f>IFERROR(TRUNC(VLOOKUP($E356,'Container Panel'!$B$41:$Z$100,$D356,0)/(VLOOKUP(AT$276,UI!$A$12:$O$51,VLOOKUP(AT$278,$B$276:$C$278,2,0),0)/1000)),"")</f>
        <v/>
      </c>
      <c r="AU356" s="145" t="str">
        <f>IFERROR(TRUNC(VLOOKUP($E356,'Container Panel'!$B$41:$Z$100,$D356,0)/(VLOOKUP(AU$276,UI!$A$12:$O$51,VLOOKUP(AU$278,$B$276:$C$278,2,0),0)/1000)),"")</f>
        <v/>
      </c>
      <c r="AV356" s="145" t="str">
        <f>IFERROR(TRUNC(VLOOKUP($E356,'Container Panel'!$B$41:$Z$100,$D356,0)/(VLOOKUP(AV$276,UI!$A$12:$O$51,VLOOKUP(AV$278,$B$276:$C$278,2,0),0)/1000)),"")</f>
        <v/>
      </c>
      <c r="AW356" s="145" t="str">
        <f>IFERROR(TRUNC(VLOOKUP($E356,'Container Panel'!$B$41:$Z$100,$D356,0)/(VLOOKUP(AW$276,UI!$A$12:$O$51,VLOOKUP(AW$278,$B$276:$C$278,2,0),0)/1000)),"")</f>
        <v/>
      </c>
      <c r="AX356" s="145" t="str">
        <f>IFERROR(TRUNC(VLOOKUP($E356,'Container Panel'!$B$41:$Z$100,$D356,0)/(VLOOKUP(AX$276,UI!$A$12:$O$51,VLOOKUP(AX$278,$B$276:$C$278,2,0),0)/1000)),"")</f>
        <v/>
      </c>
      <c r="AY356" s="145" t="str">
        <f>IFERROR(TRUNC(VLOOKUP($E356,'Container Panel'!$B$41:$Z$100,$D356,0)/(VLOOKUP(AY$276,UI!$A$12:$O$51,VLOOKUP(AY$278,$B$276:$C$278,2,0),0)/1000)),"")</f>
        <v/>
      </c>
      <c r="AZ356" s="145" t="str">
        <f>IFERROR(TRUNC(VLOOKUP($E356,'Container Panel'!$B$41:$Z$100,$D356,0)/(VLOOKUP(AZ$276,UI!$A$12:$O$51,VLOOKUP(AZ$278,$B$276:$C$278,2,0),0)/1000)),"")</f>
        <v/>
      </c>
      <c r="BA356" s="145" t="str">
        <f>IFERROR(TRUNC(VLOOKUP($E356,'Container Panel'!$B$41:$Z$100,$D356,0)/(VLOOKUP(BA$276,UI!$A$12:$O$51,VLOOKUP(BA$278,$B$276:$C$278,2,0),0)/1000)),"")</f>
        <v/>
      </c>
      <c r="BB356" s="145" t="str">
        <f>IFERROR(TRUNC(VLOOKUP($E356,'Container Panel'!$B$41:$Z$100,$D356,0)/(VLOOKUP(BB$276,UI!$A$12:$O$51,VLOOKUP(BB$278,$B$276:$C$278,2,0),0)/1000)),"")</f>
        <v/>
      </c>
      <c r="BC356" s="145" t="str">
        <f>IFERROR(TRUNC(VLOOKUP($E356,'Container Panel'!$B$41:$Z$100,$D356,0)/(VLOOKUP(BC$276,UI!$A$12:$O$51,VLOOKUP(BC$278,$B$276:$C$278,2,0),0)/1000)),"")</f>
        <v/>
      </c>
      <c r="BD356" s="145" t="str">
        <f>IFERROR(TRUNC(VLOOKUP($E356,'Container Panel'!$B$41:$Z$100,$D356,0)/(VLOOKUP(BD$276,UI!$A$12:$O$51,VLOOKUP(BD$278,$B$276:$C$278,2,0),0)/1000)),"")</f>
        <v/>
      </c>
      <c r="BE356" s="145" t="str">
        <f>IFERROR(TRUNC(VLOOKUP($E356,'Container Panel'!$B$41:$Z$100,$D356,0)/(VLOOKUP(BE$276,UI!$A$12:$O$51,VLOOKUP(BE$278,$B$276:$C$278,2,0),0)/1000)),"")</f>
        <v/>
      </c>
      <c r="BF356" s="145" t="str">
        <f>IFERROR(TRUNC(VLOOKUP($E356,'Container Panel'!$B$41:$Z$100,$D356,0)/(VLOOKUP(BF$276,UI!$A$12:$O$51,VLOOKUP(BF$278,$B$276:$C$278,2,0),0)/1000)),"")</f>
        <v/>
      </c>
      <c r="BG356" s="145" t="str">
        <f>IFERROR(TRUNC(VLOOKUP($E356,'Container Panel'!$B$41:$Z$100,$D356,0)/(VLOOKUP(BG$276,UI!$A$12:$O$51,VLOOKUP(BG$278,$B$276:$C$278,2,0),0)/1000)),"")</f>
        <v/>
      </c>
      <c r="BH356" s="145" t="str">
        <f>IFERROR(TRUNC(VLOOKUP($E356,'Container Panel'!$B$41:$Z$100,$D356,0)/(VLOOKUP(BH$276,UI!$A$12:$O$51,VLOOKUP(BH$278,$B$276:$C$278,2,0),0)/1000)),"")</f>
        <v/>
      </c>
      <c r="BI356" s="145" t="str">
        <f>IFERROR(TRUNC(VLOOKUP($E356,'Container Panel'!$B$41:$Z$100,$D356,0)/(VLOOKUP(BI$276,UI!$A$12:$O$51,VLOOKUP(BI$278,$B$276:$C$278,2,0),0)/1000)),"")</f>
        <v/>
      </c>
      <c r="BJ356" s="145" t="str">
        <f>IFERROR(TRUNC(VLOOKUP($E356,'Container Panel'!$B$41:$Z$100,$D356,0)/(VLOOKUP(BJ$276,UI!$A$12:$O$51,VLOOKUP(BJ$278,$B$276:$C$278,2,0),0)/1000)),"")</f>
        <v/>
      </c>
      <c r="BK356" s="145" t="str">
        <f>IFERROR(TRUNC(VLOOKUP($E356,'Container Panel'!$B$41:$Z$100,$D356,0)/(VLOOKUP(BK$276,UI!$A$12:$O$51,VLOOKUP(BK$278,$B$276:$C$278,2,0),0)/1000)),"")</f>
        <v/>
      </c>
      <c r="BL356" s="145" t="str">
        <f>IFERROR(TRUNC(VLOOKUP($E356,'Container Panel'!$B$41:$Z$100,$D356,0)/(VLOOKUP(BL$276,UI!$A$12:$O$51,VLOOKUP(BL$278,$B$276:$C$278,2,0),0)/1000)),"")</f>
        <v/>
      </c>
      <c r="BM356" s="145" t="str">
        <f>IFERROR(TRUNC(VLOOKUP($E356,'Container Panel'!$B$41:$Z$100,$D356,0)/(VLOOKUP(BM$276,UI!$A$12:$O$51,VLOOKUP(BM$278,$B$276:$C$278,2,0),0)/1000)),"")</f>
        <v/>
      </c>
      <c r="BN356" s="145" t="str">
        <f>IFERROR(TRUNC(VLOOKUP($E356,'Container Panel'!$B$41:$Z$100,$D356,0)/(VLOOKUP(BN$276,UI!$A$12:$O$51,VLOOKUP(BN$278,$B$276:$C$278,2,0),0)/1000)),"")</f>
        <v/>
      </c>
      <c r="BO356" s="145" t="str">
        <f>IFERROR(TRUNC(VLOOKUP($E356,'Container Panel'!$B$41:$Z$100,$D356,0)/(VLOOKUP(BO$276,UI!$A$12:$O$51,VLOOKUP(BO$278,$B$276:$C$278,2,0),0)/1000)),"")</f>
        <v/>
      </c>
      <c r="BP356" s="145" t="str">
        <f>IFERROR(TRUNC(VLOOKUP($E356,'Container Panel'!$B$41:$Z$100,$D356,0)/(VLOOKUP(BP$276,UI!$A$12:$O$51,VLOOKUP(BP$278,$B$276:$C$278,2,0),0)/1000)),"")</f>
        <v/>
      </c>
      <c r="BQ356" s="145" t="str">
        <f>IFERROR(TRUNC(VLOOKUP($E356,'Container Panel'!$B$41:$Z$100,$D356,0)/(VLOOKUP(BQ$276,UI!$A$12:$O$51,VLOOKUP(BQ$278,$B$276:$C$278,2,0),0)/1000)),"")</f>
        <v/>
      </c>
      <c r="BR356" s="145" t="str">
        <f>IFERROR(TRUNC(VLOOKUP($E356,'Container Panel'!$B$41:$Z$100,$D356,0)/(VLOOKUP(BR$276,UI!$A$12:$O$51,VLOOKUP(BR$278,$B$276:$C$278,2,0),0)/1000)),"")</f>
        <v/>
      </c>
      <c r="BS356" s="145" t="str">
        <f>IFERROR(TRUNC(VLOOKUP($E356,'Container Panel'!$B$41:$Z$100,$D356,0)/(VLOOKUP(BS$276,UI!$A$12:$O$51,VLOOKUP(BS$278,$B$276:$C$278,2,0),0)/1000)),"")</f>
        <v/>
      </c>
      <c r="BT356" s="145" t="str">
        <f>IFERROR(TRUNC(VLOOKUP($E356,'Container Panel'!$B$41:$Z$100,$D356,0)/(VLOOKUP(BT$276,UI!$A$12:$O$51,VLOOKUP(BT$278,$B$276:$C$278,2,0),0)/1000)),"")</f>
        <v/>
      </c>
      <c r="BU356" s="145" t="str">
        <f>IFERROR(TRUNC(VLOOKUP($E356,'Container Panel'!$B$41:$Z$100,$D356,0)/(VLOOKUP(BU$276,UI!$A$12:$O$51,VLOOKUP(BU$278,$B$276:$C$278,2,0),0)/1000)),"")</f>
        <v/>
      </c>
      <c r="BV356" s="145" t="str">
        <f>IFERROR(TRUNC(VLOOKUP($E356,'Container Panel'!$B$41:$Z$100,$D356,0)/(VLOOKUP(BV$276,UI!$A$12:$O$51,VLOOKUP(BV$278,$B$276:$C$278,2,0),0)/1000)),"")</f>
        <v/>
      </c>
      <c r="BW356" s="145" t="str">
        <f>IFERROR(TRUNC(VLOOKUP($E356,'Container Panel'!$B$41:$Z$100,$D356,0)/(VLOOKUP(BW$276,UI!$A$12:$O$51,VLOOKUP(BW$278,$B$276:$C$278,2,0),0)/1000)),"")</f>
        <v/>
      </c>
      <c r="BX356" s="145" t="str">
        <f>IFERROR(TRUNC(VLOOKUP($E356,'Container Panel'!$B$41:$Z$100,$D356,0)/(VLOOKUP(BX$276,UI!$A$12:$O$51,VLOOKUP(BX$278,$B$276:$C$278,2,0),0)/1000)),"")</f>
        <v/>
      </c>
      <c r="BY356" s="145" t="str">
        <f>IFERROR(TRUNC(VLOOKUP($E356,'Container Panel'!$B$41:$Z$100,$D356,0)/(VLOOKUP(BY$276,UI!$A$12:$O$51,VLOOKUP(BY$278,$B$276:$C$278,2,0),0)/1000)),"")</f>
        <v/>
      </c>
      <c r="BZ356" s="145" t="str">
        <f>IFERROR(TRUNC(VLOOKUP($E356,'Container Panel'!$B$41:$Z$100,$D356,0)/(VLOOKUP(BZ$276,UI!$A$12:$O$51,VLOOKUP(BZ$278,$B$276:$C$278,2,0),0)/1000)),"")</f>
        <v/>
      </c>
      <c r="CA356" s="145" t="str">
        <f>IFERROR(TRUNC(VLOOKUP($E356,'Container Panel'!$B$41:$Z$100,$D356,0)/(VLOOKUP(CA$276,UI!$A$12:$O$51,VLOOKUP(CA$278,$B$276:$C$278,2,0),0)/1000)),"")</f>
        <v/>
      </c>
      <c r="CB356" s="145" t="str">
        <f>IFERROR(TRUNC(VLOOKUP($E356,'Container Panel'!$B$41:$Z$100,$D356,0)/(VLOOKUP(CB$276,UI!$A$12:$O$51,VLOOKUP(CB$278,$B$276:$C$278,2,0),0)/1000)),"")</f>
        <v/>
      </c>
      <c r="CC356" s="145" t="str">
        <f>IFERROR(TRUNC(VLOOKUP($E356,'Container Panel'!$B$41:$Z$100,$D356,0)/(VLOOKUP(CC$276,UI!$A$12:$O$51,VLOOKUP(CC$278,$B$276:$C$278,2,0),0)/1000)),"")</f>
        <v/>
      </c>
      <c r="CD356" s="145" t="str">
        <f>IFERROR(TRUNC(VLOOKUP($E356,'Container Panel'!$B$41:$Z$100,$D356,0)/(VLOOKUP(CD$276,UI!$A$12:$O$51,VLOOKUP(CD$278,$B$276:$C$278,2,0),0)/1000)),"")</f>
        <v/>
      </c>
      <c r="CE356" s="145" t="str">
        <f>IFERROR(TRUNC(VLOOKUP($E356,'Container Panel'!$B$41:$Z$100,$D356,0)/(VLOOKUP(CE$276,UI!$A$12:$O$51,VLOOKUP(CE$278,$B$276:$C$278,2,0),0)/1000)),"")</f>
        <v/>
      </c>
      <c r="CF356" s="145" t="str">
        <f>IFERROR(TRUNC(VLOOKUP($E356,'Container Panel'!$B$41:$Z$100,$D356,0)/(VLOOKUP(CF$276,UI!$A$12:$O$51,VLOOKUP(CF$278,$B$276:$C$278,2,0),0)/1000)),"")</f>
        <v/>
      </c>
      <c r="CG356" s="145" t="str">
        <f>IFERROR(TRUNC(VLOOKUP($E356,'Container Panel'!$B$41:$Z$100,$D356,0)/(VLOOKUP(CG$276,UI!$A$12:$O$51,VLOOKUP(CG$278,$B$276:$C$278,2,0),0)/1000)),"")</f>
        <v/>
      </c>
      <c r="CH356" s="145" t="str">
        <f>IFERROR(TRUNC(VLOOKUP($E356,'Container Panel'!$B$41:$Z$100,$D356,0)/(VLOOKUP(CH$276,UI!$A$12:$O$51,VLOOKUP(CH$278,$B$276:$C$278,2,0),0)/1000)),"")</f>
        <v/>
      </c>
      <c r="CI356" s="145" t="str">
        <f>IFERROR(TRUNC(VLOOKUP($E356,'Container Panel'!$B$41:$Z$100,$D356,0)/(VLOOKUP(CI$276,UI!$A$12:$O$51,VLOOKUP(CI$278,$B$276:$C$278,2,0),0)/1000)),"")</f>
        <v/>
      </c>
      <c r="CJ356" s="145" t="str">
        <f>IFERROR(TRUNC(VLOOKUP($E356,'Container Panel'!$B$41:$Z$100,$D356,0)/(VLOOKUP(CJ$276,UI!$A$12:$O$51,VLOOKUP(CJ$278,$B$276:$C$278,2,0),0)/1000)),"")</f>
        <v/>
      </c>
      <c r="CK356" s="145" t="str">
        <f>IFERROR(TRUNC(VLOOKUP($E356,'Container Panel'!$B$41:$Z$100,$D356,0)/(VLOOKUP(CK$276,UI!$A$12:$O$51,VLOOKUP(CK$278,$B$276:$C$278,2,0),0)/1000)),"")</f>
        <v/>
      </c>
      <c r="CL356" s="145" t="str">
        <f>IFERROR(TRUNC(VLOOKUP($E356,'Container Panel'!$B$41:$Z$100,$D356,0)/(VLOOKUP(CL$276,UI!$A$12:$O$51,VLOOKUP(CL$278,$B$276:$C$278,2,0),0)/1000)),"")</f>
        <v/>
      </c>
      <c r="CM356" s="145" t="str">
        <f>IFERROR(TRUNC(VLOOKUP($E356,'Container Panel'!$B$41:$Z$100,$D356,0)/(VLOOKUP(CM$276,UI!$A$12:$O$51,VLOOKUP(CM$278,$B$276:$C$278,2,0),0)/1000)),"")</f>
        <v/>
      </c>
      <c r="CN356" s="145" t="str">
        <f>IFERROR(TRUNC(VLOOKUP($E356,'Container Panel'!$B$41:$Z$100,$D356,0)/(VLOOKUP(CN$276,UI!$A$12:$O$51,VLOOKUP(CN$278,$B$276:$C$278,2,0),0)/1000)),"")</f>
        <v/>
      </c>
      <c r="CO356" s="145" t="str">
        <f>IFERROR(TRUNC(VLOOKUP($E356,'Container Panel'!$B$41:$Z$100,$D356,0)/(VLOOKUP(CO$276,UI!$A$12:$O$51,VLOOKUP(CO$278,$B$276:$C$278,2,0),0)/1000)),"")</f>
        <v/>
      </c>
      <c r="CP356" s="145" t="str">
        <f>IFERROR(TRUNC(VLOOKUP($E356,'Container Panel'!$B$41:$Z$100,$D356,0)/(VLOOKUP(CP$276,UI!$A$12:$O$51,VLOOKUP(CP$278,$B$276:$C$278,2,0),0)/1000)),"")</f>
        <v/>
      </c>
      <c r="CQ356" s="145" t="str">
        <f>IFERROR(TRUNC(VLOOKUP($E356,'Container Panel'!$B$41:$Z$100,$D356,0)/(VLOOKUP(CQ$276,UI!$A$12:$O$51,VLOOKUP(CQ$278,$B$276:$C$278,2,0),0)/1000)),"")</f>
        <v/>
      </c>
      <c r="CR356" s="145" t="str">
        <f>IFERROR(TRUNC(VLOOKUP($E356,'Container Panel'!$B$41:$Z$100,$D356,0)/(VLOOKUP(CR$276,UI!$A$12:$O$51,VLOOKUP(CR$278,$B$276:$C$278,2,0),0)/1000)),"")</f>
        <v/>
      </c>
      <c r="CS356" s="145" t="str">
        <f>IFERROR(TRUNC(VLOOKUP($E356,'Container Panel'!$B$41:$Z$100,$D356,0)/(VLOOKUP(CS$276,UI!$A$12:$O$51,VLOOKUP(CS$278,$B$276:$C$278,2,0),0)/1000)),"")</f>
        <v/>
      </c>
      <c r="CT356" s="145" t="str">
        <f>IFERROR(TRUNC(VLOOKUP($E356,'Container Panel'!$B$41:$Z$100,$D356,0)/(VLOOKUP(CT$276,UI!$A$12:$O$51,VLOOKUP(CT$278,$B$276:$C$278,2,0),0)/1000)),"")</f>
        <v/>
      </c>
      <c r="CU356" s="145" t="str">
        <f>IFERROR(TRUNC(VLOOKUP($E356,'Container Panel'!$B$41:$Z$100,$D356,0)/(VLOOKUP(CU$276,UI!$A$12:$O$51,VLOOKUP(CU$278,$B$276:$C$278,2,0),0)/1000)),"")</f>
        <v/>
      </c>
      <c r="CV356" s="145" t="str">
        <f>IFERROR(TRUNC(VLOOKUP($E356,'Container Panel'!$B$41:$Z$100,$D356,0)/(VLOOKUP(CV$276,UI!$A$12:$O$51,VLOOKUP(CV$278,$B$276:$C$278,2,0),0)/1000)),"")</f>
        <v/>
      </c>
      <c r="CW356" s="145" t="str">
        <f>IFERROR(TRUNC(VLOOKUP($E356,'Container Panel'!$B$41:$Z$100,$D356,0)/(VLOOKUP(CW$276,UI!$A$12:$O$51,VLOOKUP(CW$278,$B$276:$C$278,2,0),0)/1000)),"")</f>
        <v/>
      </c>
      <c r="CX356" s="145" t="str">
        <f>IFERROR(TRUNC(VLOOKUP($E356,'Container Panel'!$B$41:$Z$100,$D356,0)/(VLOOKUP(CX$276,UI!$A$12:$O$51,VLOOKUP(CX$278,$B$276:$C$278,2,0),0)/1000)),"")</f>
        <v/>
      </c>
      <c r="CY356" s="145" t="str">
        <f>IFERROR(TRUNC(VLOOKUP($E356,'Container Panel'!$B$41:$Z$100,$D356,0)/(VLOOKUP(CY$276,UI!$A$12:$O$51,VLOOKUP(CY$278,$B$276:$C$278,2,0),0)/1000)),"")</f>
        <v/>
      </c>
      <c r="CZ356" s="145" t="str">
        <f>IFERROR(TRUNC(VLOOKUP($E356,'Container Panel'!$B$41:$Z$100,$D356,0)/(VLOOKUP(CZ$276,UI!$A$12:$O$51,VLOOKUP(CZ$278,$B$276:$C$278,2,0),0)/1000)),"")</f>
        <v/>
      </c>
      <c r="DA356" s="145" t="str">
        <f>IFERROR(TRUNC(VLOOKUP($E356,'Container Panel'!$B$41:$Z$100,$D356,0)/(VLOOKUP(DA$276,UI!$A$12:$O$51,VLOOKUP(DA$278,$B$276:$C$278,2,0),0)/1000)),"")</f>
        <v/>
      </c>
      <c r="DB356" s="145" t="str">
        <f>IFERROR(TRUNC(VLOOKUP($E356,'Container Panel'!$B$41:$Z$100,$D356,0)/(VLOOKUP(DB$276,UI!$A$12:$O$51,VLOOKUP(DB$278,$B$276:$C$278,2,0),0)/1000)),"")</f>
        <v/>
      </c>
      <c r="DC356" s="145" t="str">
        <f>IFERROR(TRUNC(VLOOKUP($E356,'Container Panel'!$B$41:$Z$100,$D356,0)/(VLOOKUP(DC$276,UI!$A$12:$O$51,VLOOKUP(DC$278,$B$276:$C$278,2,0),0)/1000)),"")</f>
        <v/>
      </c>
      <c r="DD356" s="145" t="str">
        <f>IFERROR(TRUNC(VLOOKUP($E356,'Container Panel'!$B$41:$Z$100,$D356,0)/(VLOOKUP(DD$276,UI!$A$12:$O$51,VLOOKUP(DD$278,$B$276:$C$278,2,0),0)/1000)),"")</f>
        <v/>
      </c>
      <c r="DE356" s="145" t="str">
        <f>IFERROR(TRUNC(VLOOKUP($E356,'Container Panel'!$B$41:$Z$100,$D356,0)/(VLOOKUP(DE$276,UI!$A$12:$O$51,VLOOKUP(DE$278,$B$276:$C$278,2,0),0)/1000)),"")</f>
        <v/>
      </c>
      <c r="DF356" s="145" t="str">
        <f>IFERROR(TRUNC(VLOOKUP($E356,'Container Panel'!$B$41:$Z$100,$D356,0)/(VLOOKUP(DF$276,UI!$A$12:$O$51,VLOOKUP(DF$278,$B$276:$C$278,2,0),0)/1000)),"")</f>
        <v/>
      </c>
      <c r="DG356" s="145" t="str">
        <f>IFERROR(TRUNC(VLOOKUP($E356,'Container Panel'!$B$41:$Z$100,$D356,0)/(VLOOKUP(DG$276,UI!$A$12:$O$51,VLOOKUP(DG$278,$B$276:$C$278,2,0),0)/1000)),"")</f>
        <v/>
      </c>
      <c r="DH356" s="145" t="str">
        <f>IFERROR(TRUNC(VLOOKUP($E356,'Container Panel'!$B$41:$Z$100,$D356,0)/(VLOOKUP(DH$276,UI!$A$12:$O$51,VLOOKUP(DH$278,$B$276:$C$278,2,0),0)/1000)),"")</f>
        <v/>
      </c>
      <c r="DI356" s="145" t="str">
        <f>IFERROR(TRUNC(VLOOKUP($E356,'Container Panel'!$B$41:$Z$100,$D356,0)/(VLOOKUP(DI$276,UI!$A$12:$O$51,VLOOKUP(DI$278,$B$276:$C$278,2,0),0)/1000)),"")</f>
        <v/>
      </c>
      <c r="DJ356" s="145" t="str">
        <f>IFERROR(TRUNC(VLOOKUP($E356,'Container Panel'!$B$41:$Z$100,$D356,0)/(VLOOKUP(DJ$276,UI!$A$12:$O$51,VLOOKUP(DJ$278,$B$276:$C$278,2,0),0)/1000)),"")</f>
        <v/>
      </c>
      <c r="DK356" s="145" t="str">
        <f>IFERROR(TRUNC(VLOOKUP($E356,'Container Panel'!$B$41:$Z$100,$D356,0)/(VLOOKUP(DK$276,UI!$A$12:$O$51,VLOOKUP(DK$278,$B$276:$C$278,2,0),0)/1000)),"")</f>
        <v/>
      </c>
      <c r="DL356" s="145" t="str">
        <f>IFERROR(TRUNC(VLOOKUP($E356,'Container Panel'!$B$41:$Z$100,$D356,0)/(VLOOKUP(DL$276,UI!$A$12:$O$51,VLOOKUP(DL$278,$B$276:$C$278,2,0),0)/1000)),"")</f>
        <v/>
      </c>
      <c r="DM356" s="145" t="str">
        <f>IFERROR(TRUNC(VLOOKUP($E356,'Container Panel'!$B$41:$Z$100,$D356,0)/(VLOOKUP(DM$276,UI!$A$12:$O$51,VLOOKUP(DM$278,$B$276:$C$278,2,0),0)/1000)),"")</f>
        <v/>
      </c>
      <c r="DN356" s="145" t="str">
        <f>IFERROR(TRUNC(VLOOKUP($E356,'Container Panel'!$B$41:$Z$100,$D356,0)/(VLOOKUP(DN$276,UI!$A$12:$O$51,VLOOKUP(DN$278,$B$276:$C$278,2,0),0)/1000)),"")</f>
        <v/>
      </c>
      <c r="DO356" s="145" t="str">
        <f>IFERROR(TRUNC(VLOOKUP($E356,'Container Panel'!$B$41:$Z$100,$D356,0)/(VLOOKUP(DO$276,UI!$A$12:$O$51,VLOOKUP(DO$278,$B$276:$C$278,2,0),0)/1000)),"")</f>
        <v/>
      </c>
      <c r="DP356" s="145" t="str">
        <f>IFERROR(TRUNC(VLOOKUP($E356,'Container Panel'!$B$41:$Z$100,$D356,0)/(VLOOKUP(DP$276,UI!$A$12:$O$51,VLOOKUP(DP$278,$B$276:$C$278,2,0),0)/1000)),"")</f>
        <v/>
      </c>
      <c r="DQ356" s="145" t="str">
        <f>IFERROR(TRUNC(VLOOKUP($E356,'Container Panel'!$B$41:$Z$100,$D356,0)/(VLOOKUP(DQ$276,UI!$A$12:$O$51,VLOOKUP(DQ$278,$B$276:$C$278,2,0),0)/1000)),"")</f>
        <v/>
      </c>
      <c r="DR356" s="145" t="str">
        <f>IFERROR(TRUNC(VLOOKUP($E356,'Container Panel'!$B$41:$Z$100,$D356,0)/(VLOOKUP(DR$276,UI!$A$12:$O$51,VLOOKUP(DR$278,$B$276:$C$278,2,0),0)/1000)),"")</f>
        <v/>
      </c>
      <c r="DS356" s="145" t="str">
        <f>IFERROR(TRUNC(VLOOKUP($E356,'Container Panel'!$B$41:$Z$100,$D356,0)/(VLOOKUP(DS$276,UI!$A$12:$O$51,VLOOKUP(DS$278,$B$276:$C$278,2,0),0)/1000)),"")</f>
        <v/>
      </c>
      <c r="DT356" s="145" t="str">
        <f>IFERROR(TRUNC(VLOOKUP($E356,'Container Panel'!$B$41:$Z$100,$D356,0)/(VLOOKUP(DT$276,UI!$A$12:$O$51,VLOOKUP(DT$278,$B$276:$C$278,2,0),0)/1000)),"")</f>
        <v/>
      </c>
      <c r="DU356" s="145" t="str">
        <f>IFERROR(TRUNC(VLOOKUP($E356,'Container Panel'!$B$41:$Z$100,$D356,0)/(VLOOKUP(DU$276,UI!$A$12:$O$51,VLOOKUP(DU$278,$B$276:$C$278,2,0),0)/1000)),"")</f>
        <v/>
      </c>
      <c r="DV356" s="145" t="str">
        <f>IFERROR(TRUNC(VLOOKUP($E356,'Container Panel'!$B$41:$Z$100,$D356,0)/(VLOOKUP(DV$276,UI!$A$12:$O$51,VLOOKUP(DV$278,$B$276:$C$278,2,0),0)/1000)),"")</f>
        <v/>
      </c>
      <c r="DW356" s="145" t="str">
        <f>IFERROR(TRUNC(VLOOKUP($E356,'Container Panel'!$B$41:$Z$100,$D356,0)/(VLOOKUP(DW$276,UI!$A$12:$O$51,VLOOKUP(DW$278,$B$276:$C$278,2,0),0)/1000)),"")</f>
        <v/>
      </c>
      <c r="DX356" s="145" t="str">
        <f>IFERROR(TRUNC(VLOOKUP($E356,'Container Panel'!$B$41:$Z$100,$D356,0)/(VLOOKUP(DX$276,UI!$A$12:$O$51,VLOOKUP(DX$278,$B$276:$C$278,2,0),0)/1000)),"")</f>
        <v/>
      </c>
      <c r="DY356" s="145" t="str">
        <f>IFERROR(TRUNC(VLOOKUP($E356,'Container Panel'!$B$41:$Z$100,$D356,0)/(VLOOKUP(DY$276,UI!$A$12:$O$51,VLOOKUP(DY$278,$B$276:$C$278,2,0),0)/1000)),"")</f>
        <v/>
      </c>
      <c r="DZ356" s="145" t="str">
        <f>IFERROR(TRUNC(VLOOKUP($E356,'Container Panel'!$B$41:$Z$100,$D356,0)/(VLOOKUP(DZ$276,UI!$A$12:$O$51,VLOOKUP(DZ$278,$B$276:$C$278,2,0),0)/1000)),"")</f>
        <v/>
      </c>
      <c r="EA356" s="145" t="str">
        <f>IFERROR(TRUNC(VLOOKUP($E356,'Container Panel'!$B$41:$Z$100,$D356,0)/(VLOOKUP(EA$276,UI!$A$12:$O$51,VLOOKUP(EA$278,$B$276:$C$278,2,0),0)/1000)),"")</f>
        <v/>
      </c>
      <c r="EB356" s="145" t="str">
        <f>IFERROR(TRUNC(VLOOKUP($E356,'Container Panel'!$B$41:$Z$100,$D356,0)/(VLOOKUP(EB$276,UI!$A$12:$O$51,VLOOKUP(EB$278,$B$276:$C$278,2,0),0)/1000)),"")</f>
        <v/>
      </c>
      <c r="EC356" s="145" t="str">
        <f>IFERROR(TRUNC(VLOOKUP($E356,'Container Panel'!$B$41:$Z$100,$D356,0)/(VLOOKUP(EC$276,UI!$A$12:$O$51,VLOOKUP(EC$278,$B$276:$C$278,2,0),0)/1000)),"")</f>
        <v/>
      </c>
      <c r="ED356" s="145" t="str">
        <f>IFERROR(TRUNC(VLOOKUP($E356,'Container Panel'!$B$41:$Z$100,$D356,0)/(VLOOKUP(ED$276,UI!$A$12:$O$51,VLOOKUP(ED$278,$B$276:$C$278,2,0),0)/1000)),"")</f>
        <v/>
      </c>
      <c r="EE356" s="145" t="str">
        <f>IFERROR(TRUNC(VLOOKUP($E356,'Container Panel'!$B$41:$Z$100,$D356,0)/(VLOOKUP(EE$276,UI!$A$12:$O$51,VLOOKUP(EE$278,$B$276:$C$278,2,0),0)/1000)),"")</f>
        <v/>
      </c>
      <c r="EF356" s="145" t="str">
        <f>IFERROR(TRUNC(VLOOKUP($E356,'Container Panel'!$B$41:$Z$100,$D356,0)/(VLOOKUP(EF$276,UI!$A$12:$O$51,VLOOKUP(EF$278,$B$276:$C$278,2,0),0)/1000)),"")</f>
        <v/>
      </c>
      <c r="EG356" s="145" t="str">
        <f>IFERROR(TRUNC(VLOOKUP($E356,'Container Panel'!$B$41:$Z$100,$D356,0)/(VLOOKUP(EG$276,UI!$A$12:$O$51,VLOOKUP(EG$278,$B$276:$C$278,2,0),0)/1000)),"")</f>
        <v/>
      </c>
      <c r="EH356" s="145" t="str">
        <f>IFERROR(TRUNC(VLOOKUP($E356,'Container Panel'!$B$41:$Z$100,$D356,0)/(VLOOKUP(EH$276,UI!$A$12:$O$51,VLOOKUP(EH$278,$B$276:$C$278,2,0),0)/1000)),"")</f>
        <v/>
      </c>
      <c r="EI356" s="145" t="str">
        <f>IFERROR(TRUNC(VLOOKUP($E356,'Container Panel'!$B$41:$Z$100,$D356,0)/(VLOOKUP(EI$276,UI!$A$12:$O$51,VLOOKUP(EI$278,$B$276:$C$278,2,0),0)/1000)),"")</f>
        <v/>
      </c>
      <c r="EJ356" s="145" t="str">
        <f>IFERROR(TRUNC(VLOOKUP($E356,'Container Panel'!$B$41:$Z$100,$D356,0)/(VLOOKUP(EJ$276,UI!$A$12:$O$51,VLOOKUP(EJ$278,$B$276:$C$278,2,0),0)/1000)),"")</f>
        <v/>
      </c>
      <c r="EK356" s="145" t="str">
        <f>IFERROR(TRUNC(VLOOKUP($E356,'Container Panel'!$B$41:$Z$100,$D356,0)/(VLOOKUP(EK$276,UI!$A$12:$O$51,VLOOKUP(EK$278,$B$276:$C$278,2,0),0)/1000)),"")</f>
        <v/>
      </c>
      <c r="EL356" s="145" t="str">
        <f>IFERROR(TRUNC(VLOOKUP($E356,'Container Panel'!$B$41:$Z$100,$D356,0)/(VLOOKUP(EL$276,UI!$A$12:$O$51,VLOOKUP(EL$278,$B$276:$C$278,2,0),0)/1000)),"")</f>
        <v/>
      </c>
      <c r="EM356" s="145" t="str">
        <f>IFERROR(TRUNC(VLOOKUP($E356,'Container Panel'!$B$41:$Z$100,$D356,0)/(VLOOKUP(EM$276,UI!$A$12:$O$51,VLOOKUP(EM$278,$B$276:$C$278,2,0),0)/1000)),"")</f>
        <v/>
      </c>
      <c r="EN356" s="145" t="str">
        <f>IFERROR(TRUNC(VLOOKUP($E356,'Container Panel'!$B$41:$Z$100,$D356,0)/(VLOOKUP(EN$276,UI!$A$12:$O$51,VLOOKUP(EN$278,$B$276:$C$278,2,0),0)/1000)),"")</f>
        <v/>
      </c>
      <c r="EO356" s="145" t="str">
        <f>IFERROR(TRUNC(VLOOKUP($E356,'Container Panel'!$B$41:$Z$100,$D356,0)/(VLOOKUP(EO$276,UI!$A$12:$O$51,VLOOKUP(EO$278,$B$276:$C$278,2,0),0)/1000)),"")</f>
        <v/>
      </c>
      <c r="EP356" s="145" t="str">
        <f>IFERROR(TRUNC(VLOOKUP($E356,'Container Panel'!$B$41:$Z$100,$D356,0)/(VLOOKUP(EP$276,UI!$A$12:$O$51,VLOOKUP(EP$278,$B$276:$C$278,2,0),0)/1000)),"")</f>
        <v/>
      </c>
      <c r="EQ356" s="145" t="str">
        <f>IFERROR(TRUNC(VLOOKUP($E356,'Container Panel'!$B$41:$Z$100,$D356,0)/(VLOOKUP(EQ$276,UI!$A$12:$O$51,VLOOKUP(EQ$278,$B$276:$C$278,2,0),0)/1000)),"")</f>
        <v/>
      </c>
      <c r="ER356" s="145" t="str">
        <f>IFERROR(TRUNC(VLOOKUP($E356,'Container Panel'!$B$41:$Z$100,$D356,0)/(VLOOKUP(ER$276,UI!$A$12:$O$51,VLOOKUP(ER$278,$B$276:$C$278,2,0),0)/1000)),"")</f>
        <v/>
      </c>
      <c r="ES356" s="145" t="str">
        <f>IFERROR(TRUNC(VLOOKUP($E356,'Container Panel'!$B$41:$Z$100,$D356,0)/(VLOOKUP(ES$276,UI!$A$12:$O$51,VLOOKUP(ES$278,$B$276:$C$278,2,0),0)/1000)),"")</f>
        <v/>
      </c>
      <c r="ET356" s="145" t="str">
        <f>IFERROR(TRUNC(VLOOKUP($E356,'Container Panel'!$B$41:$Z$100,$D356,0)/(VLOOKUP(ET$276,UI!$A$12:$O$51,VLOOKUP(ET$278,$B$276:$C$278,2,0),0)/1000)),"")</f>
        <v/>
      </c>
      <c r="EU356" s="145" t="str">
        <f>IFERROR(TRUNC(VLOOKUP($E356,'Container Panel'!$B$41:$Z$100,$D356,0)/(VLOOKUP(EU$276,UI!$A$12:$O$51,VLOOKUP(EU$278,$B$276:$C$278,2,0),0)/1000)),"")</f>
        <v/>
      </c>
      <c r="EV356" s="145" t="str">
        <f>IFERROR(TRUNC(VLOOKUP($E356,'Container Panel'!$B$41:$Z$100,$D356,0)/(VLOOKUP(EV$276,UI!$A$12:$O$51,VLOOKUP(EV$278,$B$276:$C$278,2,0),0)/1000)),"")</f>
        <v/>
      </c>
      <c r="EW356" s="145" t="str">
        <f>IFERROR(TRUNC(VLOOKUP($E356,'Container Panel'!$B$41:$Z$100,$D356,0)/(VLOOKUP(EW$276,UI!$A$12:$O$51,VLOOKUP(EW$278,$B$276:$C$278,2,0),0)/1000)),"")</f>
        <v/>
      </c>
      <c r="EX356" s="145" t="str">
        <f>IFERROR(TRUNC(VLOOKUP($E356,'Container Panel'!$B$41:$Z$100,$D356,0)/(VLOOKUP(EX$276,UI!$A$12:$O$51,VLOOKUP(EX$278,$B$276:$C$278,2,0),0)/1000)),"")</f>
        <v/>
      </c>
      <c r="EY356" s="145" t="str">
        <f>IFERROR(TRUNC(VLOOKUP($E356,'Container Panel'!$B$41:$Z$100,$D356,0)/(VLOOKUP(EY$276,UI!$A$12:$O$51,VLOOKUP(EY$278,$B$276:$C$278,2,0),0)/1000)),"")</f>
        <v/>
      </c>
      <c r="EZ356" s="145" t="str">
        <f>IFERROR(TRUNC(VLOOKUP($E356,'Container Panel'!$B$41:$Z$100,$D356,0)/(VLOOKUP(EZ$276,UI!$A$12:$O$51,VLOOKUP(EZ$278,$B$276:$C$278,2,0),0)/1000)),"")</f>
        <v/>
      </c>
      <c r="FA356" s="145" t="str">
        <f>IFERROR(TRUNC(VLOOKUP($E356,'Container Panel'!$B$41:$Z$100,$D356,0)/(VLOOKUP(FA$276,UI!$A$12:$O$51,VLOOKUP(FA$278,$B$276:$C$278,2,0),0)/1000)),"")</f>
        <v/>
      </c>
      <c r="FB356" s="145" t="str">
        <f>IFERROR(TRUNC(VLOOKUP($E356,'Container Panel'!$B$41:$Z$100,$D356,0)/(VLOOKUP(FB$276,UI!$A$12:$O$51,VLOOKUP(FB$278,$B$276:$C$278,2,0),0)/1000)),"")</f>
        <v/>
      </c>
      <c r="FC356" s="145" t="str">
        <f>IFERROR(TRUNC(VLOOKUP($E356,'Container Panel'!$B$41:$Z$100,$D356,0)/(VLOOKUP(FC$276,UI!$A$12:$O$51,VLOOKUP(FC$278,$B$276:$C$278,2,0),0)/1000)),"")</f>
        <v/>
      </c>
      <c r="FD356" s="145" t="str">
        <f>IFERROR(TRUNC(VLOOKUP($E356,'Container Panel'!$B$41:$Z$100,$D356,0)/(VLOOKUP(FD$276,UI!$A$12:$O$51,VLOOKUP(FD$278,$B$276:$C$278,2,0),0)/1000)),"")</f>
        <v/>
      </c>
      <c r="FE356" s="145" t="str">
        <f>IFERROR(TRUNC(VLOOKUP($E356,'Container Panel'!$B$41:$Z$100,$D356,0)/(VLOOKUP(FE$276,UI!$A$12:$O$51,VLOOKUP(FE$278,$B$276:$C$278,2,0),0)/1000)),"")</f>
        <v/>
      </c>
      <c r="FF356" s="145" t="str">
        <f>IFERROR(TRUNC(VLOOKUP($E356,'Container Panel'!$B$41:$Z$100,$D356,0)/(VLOOKUP(FF$276,UI!$A$12:$O$51,VLOOKUP(FF$278,$B$276:$C$278,2,0),0)/1000)),"")</f>
        <v/>
      </c>
      <c r="FG356" s="145" t="str">
        <f>IFERROR(TRUNC(VLOOKUP($E356,'Container Panel'!$B$41:$Z$100,$D356,0)/(VLOOKUP(FG$276,UI!$A$12:$O$51,VLOOKUP(FG$278,$B$276:$C$278,2,0),0)/1000)),"")</f>
        <v/>
      </c>
      <c r="FH356" s="145" t="str">
        <f>IFERROR(TRUNC(VLOOKUP($E356,'Container Panel'!$B$41:$Z$100,$D356,0)/(VLOOKUP(FH$276,UI!$A$12:$O$51,VLOOKUP(FH$278,$B$276:$C$278,2,0),0)/1000)),"")</f>
        <v/>
      </c>
      <c r="FI356" s="145" t="str">
        <f>IFERROR(TRUNC(VLOOKUP($E356,'Container Panel'!$B$41:$Z$100,$D356,0)/(VLOOKUP(FI$276,UI!$A$12:$O$51,VLOOKUP(FI$278,$B$276:$C$278,2,0),0)/1000)),"")</f>
        <v/>
      </c>
      <c r="FJ356" s="145" t="str">
        <f>IFERROR(TRUNC(VLOOKUP($E356,'Container Panel'!$B$41:$Z$100,$D356,0)/(VLOOKUP(FJ$276,UI!$A$12:$O$51,VLOOKUP(FJ$278,$B$276:$C$278,2,0),0)/1000)),"")</f>
        <v/>
      </c>
      <c r="FK356" s="145" t="str">
        <f>IFERROR(TRUNC(VLOOKUP($E356,'Container Panel'!$B$41:$Z$100,$D356,0)/(VLOOKUP(FK$276,UI!$A$12:$O$51,VLOOKUP(FK$278,$B$276:$C$278,2,0),0)/1000)),"")</f>
        <v/>
      </c>
      <c r="FL356" s="145" t="str">
        <f>IFERROR(TRUNC(VLOOKUP($E356,'Container Panel'!$B$41:$Z$100,$D356,0)/(VLOOKUP(FL$276,UI!$A$12:$O$51,VLOOKUP(FL$278,$B$276:$C$278,2,0),0)/1000)),"")</f>
        <v/>
      </c>
      <c r="FM356" s="145" t="str">
        <f>IFERROR(TRUNC(VLOOKUP($E356,'Container Panel'!$B$41:$Z$100,$D356,0)/(VLOOKUP(FM$276,UI!$A$12:$O$51,VLOOKUP(FM$278,$B$276:$C$278,2,0),0)/1000)),"")</f>
        <v/>
      </c>
      <c r="FN356" s="145" t="str">
        <f>IFERROR(TRUNC(VLOOKUP($E356,'Container Panel'!$B$41:$Z$100,$D356,0)/(VLOOKUP(FN$276,UI!$A$12:$O$51,VLOOKUP(FN$278,$B$276:$C$278,2,0),0)/1000)),"")</f>
        <v/>
      </c>
      <c r="FO356" s="145" t="str">
        <f>IFERROR(TRUNC(VLOOKUP($E356,'Container Panel'!$B$41:$Z$100,$D356,0)/(VLOOKUP(FO$276,UI!$A$12:$O$51,VLOOKUP(FO$278,$B$276:$C$278,2,0),0)/1000)),"")</f>
        <v/>
      </c>
      <c r="FP356" s="145" t="str">
        <f>IFERROR(TRUNC(VLOOKUP($E356,'Container Panel'!$B$41:$Z$100,$D356,0)/(VLOOKUP(FP$276,UI!$A$12:$O$51,VLOOKUP(FP$278,$B$276:$C$278,2,0),0)/1000)),"")</f>
        <v/>
      </c>
      <c r="FQ356" s="145" t="str">
        <f>IFERROR(TRUNC(VLOOKUP($E356,'Container Panel'!$B$41:$Z$100,$D356,0)/(VLOOKUP(FQ$276,UI!$A$12:$O$51,VLOOKUP(FQ$278,$B$276:$C$278,2,0),0)/1000)),"")</f>
        <v/>
      </c>
      <c r="FR356" s="145" t="str">
        <f>IFERROR(TRUNC(VLOOKUP($E356,'Container Panel'!$B$41:$Z$100,$D356,0)/(VLOOKUP(FR$276,UI!$A$12:$O$51,VLOOKUP(FR$278,$B$276:$C$278,2,0),0)/1000)),"")</f>
        <v/>
      </c>
      <c r="FS356" s="145" t="str">
        <f>IFERROR(TRUNC(VLOOKUP($E356,'Container Panel'!$B$41:$Z$100,$D356,0)/(VLOOKUP(FS$276,UI!$A$12:$O$51,VLOOKUP(FS$278,$B$276:$C$278,2,0),0)/1000)),"")</f>
        <v/>
      </c>
      <c r="FT356" s="145" t="str">
        <f>IFERROR(TRUNC(VLOOKUP($E356,'Container Panel'!$B$41:$Z$100,$D356,0)/(VLOOKUP(FT$276,UI!$A$12:$O$51,VLOOKUP(FT$278,$B$276:$C$278,2,0),0)/1000)),"")</f>
        <v/>
      </c>
      <c r="FU356" s="145" t="str">
        <f>IFERROR(TRUNC(VLOOKUP($E356,'Container Panel'!$B$41:$Z$100,$D356,0)/(VLOOKUP(FU$276,UI!$A$12:$O$51,VLOOKUP(FU$278,$B$276:$C$278,2,0),0)/1000)),"")</f>
        <v/>
      </c>
      <c r="FV356" s="145" t="str">
        <f>IFERROR(TRUNC(VLOOKUP($E356,'Container Panel'!$B$41:$Z$100,$D356,0)/(VLOOKUP(FV$276,UI!$A$12:$O$51,VLOOKUP(FV$278,$B$276:$C$278,2,0),0)/1000)),"")</f>
        <v/>
      </c>
      <c r="FW356" s="145" t="str">
        <f>IFERROR(TRUNC(VLOOKUP($E356,'Container Panel'!$B$41:$Z$100,$D356,0)/(VLOOKUP(FW$276,UI!$A$12:$O$51,VLOOKUP(FW$278,$B$276:$C$278,2,0),0)/1000)),"")</f>
        <v/>
      </c>
      <c r="FX356" s="145" t="str">
        <f>IFERROR(TRUNC(VLOOKUP($E356,'Container Panel'!$B$41:$Z$100,$D356,0)/(VLOOKUP(FX$276,UI!$A$12:$O$51,VLOOKUP(FX$278,$B$276:$C$278,2,0),0)/1000)),"")</f>
        <v/>
      </c>
      <c r="FY356" s="145" t="str">
        <f>IFERROR(TRUNC(VLOOKUP($E356,'Container Panel'!$B$41:$Z$100,$D356,0)/(VLOOKUP(FY$276,UI!$A$12:$O$51,VLOOKUP(FY$278,$B$276:$C$278,2,0),0)/1000)),"")</f>
        <v/>
      </c>
      <c r="FZ356" s="145" t="str">
        <f>IFERROR(TRUNC(VLOOKUP($E356,'Container Panel'!$B$41:$Z$100,$D356,0)/(VLOOKUP(FZ$276,UI!$A$12:$O$51,VLOOKUP(FZ$278,$B$276:$C$278,2,0),0)/1000)),"")</f>
        <v/>
      </c>
      <c r="GA356" s="145" t="str">
        <f>IFERROR(TRUNC(VLOOKUP($E356,'Container Panel'!$B$41:$Z$100,$D356,0)/(VLOOKUP(GA$276,UI!$A$12:$O$51,VLOOKUP(GA$278,$B$276:$C$278,2,0),0)/1000)),"")</f>
        <v/>
      </c>
      <c r="GB356" s="145" t="str">
        <f>IFERROR(TRUNC(VLOOKUP($E356,'Container Panel'!$B$41:$Z$100,$D356,0)/(VLOOKUP(GB$276,UI!$A$12:$O$51,VLOOKUP(GB$278,$B$276:$C$278,2,0),0)/1000)),"")</f>
        <v/>
      </c>
      <c r="GC356" s="145" t="str">
        <f>IFERROR(TRUNC(VLOOKUP($E356,'Container Panel'!$B$41:$Z$100,$D356,0)/(VLOOKUP(GC$276,UI!$A$12:$O$51,VLOOKUP(GC$278,$B$276:$C$278,2,0),0)/1000)),"")</f>
        <v/>
      </c>
      <c r="GD356" s="145" t="str">
        <f>IFERROR(TRUNC(VLOOKUP($E356,'Container Panel'!$B$41:$Z$100,$D356,0)/(VLOOKUP(GD$276,UI!$A$12:$O$51,VLOOKUP(GD$278,$B$276:$C$278,2,0),0)/1000)),"")</f>
        <v/>
      </c>
      <c r="GE356" s="145" t="str">
        <f>IFERROR(TRUNC(VLOOKUP($E356,'Container Panel'!$B$41:$Z$100,$D356,0)/(VLOOKUP(GE$276,UI!$A$12:$O$51,VLOOKUP(GE$278,$B$276:$C$278,2,0),0)/1000)),"")</f>
        <v/>
      </c>
      <c r="GF356" s="145" t="str">
        <f>IFERROR(TRUNC(VLOOKUP($E356,'Container Panel'!$B$41:$Z$100,$D356,0)/(VLOOKUP(GF$276,UI!$A$12:$O$51,VLOOKUP(GF$278,$B$276:$C$278,2,0),0)/1000)),"")</f>
        <v/>
      </c>
      <c r="GG356" s="145" t="str">
        <f>IFERROR(TRUNC(VLOOKUP($E356,'Container Panel'!$B$41:$Z$100,$D356,0)/(VLOOKUP(GG$276,UI!$A$12:$O$51,VLOOKUP(GG$278,$B$276:$C$278,2,0),0)/1000)),"")</f>
        <v/>
      </c>
      <c r="GH356" s="145" t="str">
        <f>IFERROR(TRUNC(VLOOKUP($E356,'Container Panel'!$B$41:$Z$100,$D356,0)/(VLOOKUP(GH$276,UI!$A$12:$O$51,VLOOKUP(GH$278,$B$276:$C$278,2,0),0)/1000)),"")</f>
        <v/>
      </c>
      <c r="GI356" s="145" t="str">
        <f>IFERROR(TRUNC(VLOOKUP($E356,'Container Panel'!$B$41:$Z$100,$D356,0)/(VLOOKUP(GI$276,UI!$A$12:$O$51,VLOOKUP(GI$278,$B$276:$C$278,2,0),0)/1000)),"")</f>
        <v/>
      </c>
      <c r="GJ356" s="145" t="str">
        <f>IFERROR(TRUNC(VLOOKUP($E356,'Container Panel'!$B$41:$Z$100,$D356,0)/(VLOOKUP(GJ$276,UI!$A$12:$O$51,VLOOKUP(GJ$278,$B$276:$C$278,2,0),0)/1000)),"")</f>
        <v/>
      </c>
      <c r="GK356" s="145" t="str">
        <f>IFERROR(TRUNC(VLOOKUP($E356,'Container Panel'!$B$41:$Z$100,$D356,0)/(VLOOKUP(GK$276,UI!$A$12:$O$51,VLOOKUP(GK$278,$B$276:$C$278,2,0),0)/1000)),"")</f>
        <v/>
      </c>
      <c r="GL356" s="145" t="str">
        <f>IFERROR(TRUNC(VLOOKUP($E356,'Container Panel'!$B$41:$Z$100,$D356,0)/(VLOOKUP(GL$276,UI!$A$12:$O$51,VLOOKUP(GL$278,$B$276:$C$278,2,0),0)/1000)),"")</f>
        <v/>
      </c>
      <c r="GM356" s="145" t="str">
        <f>IFERROR(TRUNC(VLOOKUP($E356,'Container Panel'!$B$41:$Z$100,$D356,0)/(VLOOKUP(GM$276,UI!$A$12:$O$51,VLOOKUP(GM$278,$B$276:$C$278,2,0),0)/1000)),"")</f>
        <v/>
      </c>
      <c r="GN356" s="145" t="str">
        <f>IFERROR(TRUNC(VLOOKUP($E356,'Container Panel'!$B$41:$Z$100,$D356,0)/(VLOOKUP(GN$276,UI!$A$12:$O$51,VLOOKUP(GN$278,$B$276:$C$278,2,0),0)/1000)),"")</f>
        <v/>
      </c>
      <c r="GO356" s="145" t="str">
        <f>IFERROR(TRUNC(VLOOKUP($E356,'Container Panel'!$B$41:$Z$100,$D356,0)/(VLOOKUP(GO$276,UI!$A$12:$O$51,VLOOKUP(GO$278,$B$276:$C$278,2,0),0)/1000)),"")</f>
        <v/>
      </c>
      <c r="GP356" s="145" t="str">
        <f>IFERROR(TRUNC(VLOOKUP($E356,'Container Panel'!$B$41:$Z$100,$D356,0)/(VLOOKUP(GP$276,UI!$A$12:$O$51,VLOOKUP(GP$278,$B$276:$C$278,2,0),0)/1000)),"")</f>
        <v/>
      </c>
      <c r="GQ356" s="145" t="str">
        <f>IFERROR(TRUNC(VLOOKUP($E356,'Container Panel'!$B$41:$Z$100,$D356,0)/(VLOOKUP(GQ$276,UI!$A$12:$O$51,VLOOKUP(GQ$278,$B$276:$C$278,2,0),0)/1000)),"")</f>
        <v/>
      </c>
      <c r="GR356" s="145" t="str">
        <f>IFERROR(TRUNC(VLOOKUP($E356,'Container Panel'!$B$41:$Z$100,$D356,0)/(VLOOKUP(GR$276,UI!$A$12:$O$51,VLOOKUP(GR$278,$B$276:$C$278,2,0),0)/1000)),"")</f>
        <v/>
      </c>
      <c r="GS356" s="145" t="str">
        <f>IFERROR(TRUNC(VLOOKUP($E356,'Container Panel'!$B$41:$Z$100,$D356,0)/(VLOOKUP(GS$276,UI!$A$12:$O$51,VLOOKUP(GS$278,$B$276:$C$278,2,0),0)/1000)),"")</f>
        <v/>
      </c>
      <c r="GT356" s="145" t="str">
        <f>IFERROR(TRUNC(VLOOKUP($E356,'Container Panel'!$B$41:$Z$100,$D356,0)/(VLOOKUP(GT$276,UI!$A$12:$O$51,VLOOKUP(GT$278,$B$276:$C$278,2,0),0)/1000)),"")</f>
        <v/>
      </c>
      <c r="GU356" s="145" t="str">
        <f>IFERROR(TRUNC(VLOOKUP($E356,'Container Panel'!$B$41:$Z$100,$D356,0)/(VLOOKUP(GU$276,UI!$A$12:$O$51,VLOOKUP(GU$278,$B$276:$C$278,2,0),0)/1000)),"")</f>
        <v/>
      </c>
      <c r="GV356" s="145" t="str">
        <f>IFERROR(TRUNC(VLOOKUP($E356,'Container Panel'!$B$41:$Z$100,$D356,0)/(VLOOKUP(GV$276,UI!$A$12:$O$51,VLOOKUP(GV$278,$B$276:$C$278,2,0),0)/1000)),"")</f>
        <v/>
      </c>
      <c r="GW356" s="145" t="str">
        <f>IFERROR(TRUNC(VLOOKUP($E356,'Container Panel'!$B$41:$Z$100,$D356,0)/(VLOOKUP(GW$276,UI!$A$12:$O$51,VLOOKUP(GW$278,$B$276:$C$278,2,0),0)/1000)),"")</f>
        <v/>
      </c>
      <c r="GX356" s="145" t="str">
        <f>IFERROR(TRUNC(VLOOKUP($E356,'Container Panel'!$B$41:$Z$100,$D356,0)/(VLOOKUP(GX$276,UI!$A$12:$O$51,VLOOKUP(GX$278,$B$276:$C$278,2,0),0)/1000)),"")</f>
        <v/>
      </c>
      <c r="GY356" s="145" t="str">
        <f>IFERROR(TRUNC(VLOOKUP($E356,'Container Panel'!$B$41:$Z$100,$D356,0)/(VLOOKUP(GY$276,UI!$A$12:$O$51,VLOOKUP(GY$278,$B$276:$C$278,2,0),0)/1000)),"")</f>
        <v/>
      </c>
      <c r="GZ356" s="145" t="str">
        <f>IFERROR(TRUNC(VLOOKUP($E356,'Container Panel'!$B$41:$Z$100,$D356,0)/(VLOOKUP(GZ$276,UI!$A$12:$O$51,VLOOKUP(GZ$278,$B$276:$C$278,2,0),0)/1000)),"")</f>
        <v/>
      </c>
      <c r="HA356" s="145" t="str">
        <f>IFERROR(TRUNC(VLOOKUP($E356,'Container Panel'!$B$41:$Z$100,$D356,0)/(VLOOKUP(HA$276,UI!$A$12:$O$51,VLOOKUP(HA$278,$B$276:$C$278,2,0),0)/1000)),"")</f>
        <v/>
      </c>
      <c r="HB356" s="145" t="str">
        <f>IFERROR(TRUNC(VLOOKUP($E356,'Container Panel'!$B$41:$Z$100,$D356,0)/(VLOOKUP(HB$276,UI!$A$12:$O$51,VLOOKUP(HB$278,$B$276:$C$278,2,0),0)/1000)),"")</f>
        <v/>
      </c>
      <c r="HC356" s="145" t="str">
        <f>IFERROR(TRUNC(VLOOKUP($E356,'Container Panel'!$B$41:$Z$100,$D356,0)/(VLOOKUP(HC$276,UI!$A$12:$O$51,VLOOKUP(HC$278,$B$276:$C$278,2,0),0)/1000)),"")</f>
        <v/>
      </c>
      <c r="HD356" s="145" t="str">
        <f>IFERROR(TRUNC(VLOOKUP($E356,'Container Panel'!$B$41:$Z$100,$D356,0)/(VLOOKUP(HD$276,UI!$A$12:$O$51,VLOOKUP(HD$278,$B$276:$C$278,2,0),0)/1000)),"")</f>
        <v/>
      </c>
      <c r="HE356" s="145" t="str">
        <f>IFERROR(TRUNC(VLOOKUP($E356,'Container Panel'!$B$41:$Z$100,$D356,0)/(VLOOKUP(HE$276,UI!$A$12:$O$51,VLOOKUP(HE$278,$B$276:$C$278,2,0),0)/1000)),"")</f>
        <v/>
      </c>
      <c r="HF356" s="145" t="str">
        <f>IFERROR(TRUNC(VLOOKUP($E356,'Container Panel'!$B$41:$Z$100,$D356,0)/(VLOOKUP(HF$276,UI!$A$12:$O$51,VLOOKUP(HF$278,$B$276:$C$278,2,0),0)/1000)),"")</f>
        <v/>
      </c>
      <c r="HG356" s="145" t="str">
        <f>IFERROR(TRUNC(VLOOKUP($E356,'Container Panel'!$B$41:$Z$100,$D356,0)/(VLOOKUP(HG$276,UI!$A$12:$O$51,VLOOKUP(HG$278,$B$276:$C$278,2,0),0)/1000)),"")</f>
        <v/>
      </c>
      <c r="HH356" s="145" t="str">
        <f>IFERROR(TRUNC(VLOOKUP($E356,'Container Panel'!$B$41:$Z$100,$D356,0)/(VLOOKUP(HH$276,UI!$A$12:$O$51,VLOOKUP(HH$278,$B$276:$C$278,2,0),0)/1000)),"")</f>
        <v/>
      </c>
      <c r="HI356" s="145" t="str">
        <f>IFERROR(TRUNC(VLOOKUP($E356,'Container Panel'!$B$41:$Z$100,$D356,0)/(VLOOKUP(HI$276,UI!$A$12:$O$51,VLOOKUP(HI$278,$B$276:$C$278,2,0),0)/1000)),"")</f>
        <v/>
      </c>
      <c r="HJ356" s="145" t="str">
        <f>IFERROR(TRUNC(VLOOKUP($E356,'Container Panel'!$B$41:$Z$100,$D356,0)/(VLOOKUP(HJ$276,UI!$A$12:$O$51,VLOOKUP(HJ$278,$B$276:$C$278,2,0),0)/1000)),"")</f>
        <v/>
      </c>
      <c r="HK356" s="145" t="str">
        <f>IFERROR(TRUNC(VLOOKUP($E356,'Container Panel'!$B$41:$Z$100,$D356,0)/(VLOOKUP(HK$276,UI!$A$12:$O$51,VLOOKUP(HK$278,$B$276:$C$278,2,0),0)/1000)),"")</f>
        <v/>
      </c>
      <c r="HL356" s="145" t="str">
        <f>IFERROR(TRUNC(VLOOKUP($E356,'Container Panel'!$B$41:$Z$100,$D356,0)/(VLOOKUP(HL$276,UI!$A$12:$O$51,VLOOKUP(HL$278,$B$276:$C$278,2,0),0)/1000)),"")</f>
        <v/>
      </c>
      <c r="HM356" s="145" t="str">
        <f>IFERROR(TRUNC(VLOOKUP($E356,'Container Panel'!$B$41:$Z$100,$D356,0)/(VLOOKUP(HM$276,UI!$A$12:$O$51,VLOOKUP(HM$278,$B$276:$C$278,2,0),0)/1000)),"")</f>
        <v/>
      </c>
      <c r="HN356" s="145" t="str">
        <f>IFERROR(TRUNC(VLOOKUP($E356,'Container Panel'!$B$41:$Z$100,$D356,0)/(VLOOKUP(HN$276,UI!$A$12:$O$51,VLOOKUP(HN$278,$B$276:$C$278,2,0),0)/1000)),"")</f>
        <v/>
      </c>
      <c r="HO356" s="145" t="str">
        <f>IFERROR(TRUNC(VLOOKUP($E356,'Container Panel'!$B$41:$Z$100,$D356,0)/(VLOOKUP(HO$276,UI!$A$12:$O$51,VLOOKUP(HO$278,$B$276:$C$278,2,0),0)/1000)),"")</f>
        <v/>
      </c>
      <c r="HP356" s="145" t="str">
        <f>IFERROR(TRUNC(VLOOKUP($E356,'Container Panel'!$B$41:$Z$100,$D356,0)/(VLOOKUP(HP$276,UI!$A$12:$O$51,VLOOKUP(HP$278,$B$276:$C$278,2,0),0)/1000)),"")</f>
        <v/>
      </c>
      <c r="HQ356" s="145" t="str">
        <f>IFERROR(TRUNC(VLOOKUP($E356,'Container Panel'!$B$41:$Z$100,$D356,0)/(VLOOKUP(HQ$276,UI!$A$12:$O$51,VLOOKUP(HQ$278,$B$276:$C$278,2,0),0)/1000)),"")</f>
        <v/>
      </c>
      <c r="HR356" s="145" t="str">
        <f>IFERROR(TRUNC(VLOOKUP($E356,'Container Panel'!$B$41:$Z$100,$D356,0)/(VLOOKUP(HR$276,UI!$A$12:$O$51,VLOOKUP(HR$278,$B$276:$C$278,2,0),0)/1000)),"")</f>
        <v/>
      </c>
      <c r="HS356" s="145" t="str">
        <f>IFERROR(TRUNC(VLOOKUP($E356,'Container Panel'!$B$41:$Z$100,$D356,0)/(VLOOKUP(HS$276,UI!$A$12:$O$51,VLOOKUP(HS$278,$B$276:$C$278,2,0),0)/1000)),"")</f>
        <v/>
      </c>
      <c r="HT356" s="145" t="str">
        <f>IFERROR(TRUNC(VLOOKUP($E356,'Container Panel'!$B$41:$Z$100,$D356,0)/(VLOOKUP(HT$276,UI!$A$12:$O$51,VLOOKUP(HT$278,$B$276:$C$278,2,0),0)/1000)),"")</f>
        <v/>
      </c>
      <c r="HU356" s="145" t="str">
        <f>IFERROR(TRUNC(VLOOKUP($E356,'Container Panel'!$B$41:$Z$100,$D356,0)/(VLOOKUP(HU$276,UI!$A$12:$O$51,VLOOKUP(HU$278,$B$276:$C$278,2,0),0)/1000)),"")</f>
        <v/>
      </c>
      <c r="HV356" s="145" t="str">
        <f>IFERROR(TRUNC(VLOOKUP($E356,'Container Panel'!$B$41:$Z$100,$D356,0)/(VLOOKUP(HV$276,UI!$A$12:$O$51,VLOOKUP(HV$278,$B$276:$C$278,2,0),0)/1000)),"")</f>
        <v/>
      </c>
      <c r="HW356" s="145" t="str">
        <f>IFERROR(TRUNC(VLOOKUP($E356,'Container Panel'!$B$41:$Z$100,$D356,0)/(VLOOKUP(HW$276,UI!$A$12:$O$51,VLOOKUP(HW$278,$B$276:$C$278,2,0),0)/1000)),"")</f>
        <v/>
      </c>
      <c r="HX356" s="145" t="str">
        <f>IFERROR(TRUNC(VLOOKUP($E356,'Container Panel'!$B$41:$Z$100,$D356,0)/(VLOOKUP(HX$276,UI!$A$12:$O$51,VLOOKUP(HX$278,$B$276:$C$278,2,0),0)/1000)),"")</f>
        <v/>
      </c>
      <c r="HY356" s="145" t="str">
        <f>IFERROR(TRUNC(VLOOKUP($E356,'Container Panel'!$B$41:$Z$100,$D356,0)/(VLOOKUP(HY$276,UI!$A$12:$O$51,VLOOKUP(HY$278,$B$276:$C$278,2,0),0)/1000)),"")</f>
        <v/>
      </c>
      <c r="HZ356" s="145" t="str">
        <f>IFERROR(TRUNC(VLOOKUP($E356,'Container Panel'!$B$41:$Z$100,$D356,0)/(VLOOKUP(HZ$276,UI!$A$12:$O$51,VLOOKUP(HZ$278,$B$276:$C$278,2,0),0)/1000)),"")</f>
        <v/>
      </c>
      <c r="IA356" s="145" t="str">
        <f>IFERROR(TRUNC(VLOOKUP($E356,'Container Panel'!$B$41:$Z$100,$D356,0)/(VLOOKUP(IA$276,UI!$A$12:$O$51,VLOOKUP(IA$278,$B$276:$C$278,2,0),0)/1000)),"")</f>
        <v/>
      </c>
      <c r="IB356" s="145" t="str">
        <f>IFERROR(TRUNC(VLOOKUP($E356,'Container Panel'!$B$41:$Z$100,$D356,0)/(VLOOKUP(IB$276,UI!$A$12:$O$51,VLOOKUP(IB$278,$B$276:$C$278,2,0),0)/1000)),"")</f>
        <v/>
      </c>
      <c r="IC356" s="145" t="str">
        <f>IFERROR(TRUNC(VLOOKUP($E356,'Container Panel'!$B$41:$Z$100,$D356,0)/(VLOOKUP(IC$276,UI!$A$12:$O$51,VLOOKUP(IC$278,$B$276:$C$278,2,0),0)/1000)),"")</f>
        <v/>
      </c>
      <c r="ID356" s="145" t="str">
        <f>IFERROR(TRUNC(VLOOKUP($E356,'Container Panel'!$B$41:$Z$100,$D356,0)/(VLOOKUP(ID$276,UI!$A$12:$O$51,VLOOKUP(ID$278,$B$276:$C$278,2,0),0)/1000)),"")</f>
        <v/>
      </c>
      <c r="IE356" s="145" t="str">
        <f>IFERROR(TRUNC(VLOOKUP($E356,'Container Panel'!$B$41:$Z$100,$D356,0)/(VLOOKUP(IE$276,UI!$A$12:$O$51,VLOOKUP(IE$278,$B$276:$C$278,2,0),0)/1000)),"")</f>
        <v/>
      </c>
      <c r="IF356" s="145" t="str">
        <f>IFERROR(TRUNC(VLOOKUP($E356,'Container Panel'!$B$41:$Z$100,$D356,0)/(VLOOKUP(IF$276,UI!$A$12:$O$51,VLOOKUP(IF$278,$B$276:$C$278,2,0),0)/1000)),"")</f>
        <v/>
      </c>
      <c r="IG356" s="145" t="str">
        <f>IFERROR(TRUNC(VLOOKUP($E356,'Container Panel'!$B$41:$Z$100,$D356,0)/(VLOOKUP(IG$276,UI!$A$12:$O$51,VLOOKUP(IG$278,$B$276:$C$278,2,0),0)/1000)),"")</f>
        <v/>
      </c>
      <c r="IH356" s="145" t="str">
        <f>IFERROR(TRUNC(VLOOKUP($E356,'Container Panel'!$B$41:$Z$100,$D356,0)/(VLOOKUP(IH$276,UI!$A$12:$O$51,VLOOKUP(IH$278,$B$276:$C$278,2,0),0)/1000)),"")</f>
        <v/>
      </c>
      <c r="II356" s="145" t="str">
        <f>IFERROR(TRUNC(VLOOKUP($E356,'Container Panel'!$B$41:$Z$100,$D356,0)/(VLOOKUP(II$276,UI!$A$12:$O$51,VLOOKUP(II$278,$B$276:$C$278,2,0),0)/1000)),"")</f>
        <v/>
      </c>
      <c r="IJ356" s="145" t="str">
        <f>IFERROR(TRUNC(VLOOKUP($E356,'Container Panel'!$B$41:$Z$100,$D356,0)/(VLOOKUP(IJ$276,UI!$A$12:$O$51,VLOOKUP(IJ$278,$B$276:$C$278,2,0),0)/1000)),"")</f>
        <v/>
      </c>
      <c r="IK356" s="145" t="str">
        <f>IFERROR(TRUNC(VLOOKUP($E356,'Container Panel'!$B$41:$Z$100,$D356,0)/(VLOOKUP(IK$276,UI!$A$12:$O$51,VLOOKUP(IK$278,$B$276:$C$278,2,0),0)/1000)),"")</f>
        <v/>
      </c>
      <c r="IL356" s="145" t="str">
        <f>IFERROR(TRUNC(VLOOKUP($E356,'Container Panel'!$B$41:$Z$100,$D356,0)/(VLOOKUP(IL$276,UI!$A$12:$O$51,VLOOKUP(IL$278,$B$276:$C$278,2,0),0)/1000)),"")</f>
        <v/>
      </c>
    </row>
    <row r="357" spans="2:246">
      <c r="B357" s="74">
        <v>77</v>
      </c>
      <c r="C357" s="74">
        <f t="shared" si="195"/>
        <v>26</v>
      </c>
      <c r="D357" s="163">
        <f>MOD(B357,3)+'Container Panel'!$Q$38</f>
        <v>18</v>
      </c>
      <c r="E357" s="143">
        <f t="shared" si="194"/>
        <v>0</v>
      </c>
      <c r="F357" s="144" t="s">
        <v>29</v>
      </c>
      <c r="G357" s="145" t="str">
        <f>IFERROR(IF(AND(G$272=list!$D$3,'Box Calculation'!G$279&lt;&gt;"h",$E357&lt;&gt;0),0,IF(AND(G$273=list!$D$2,$E357&lt;&gt;0,TRUNC(VLOOKUP($E357,'Container Panel'!$B$41:$Z$100,$D357,0)/(VLOOKUP(G$276,UI!$A$12:$O$51,VLOOKUP(G$279,$B$276:$C$278,2,0),0)/1000))&gt;0),1,TRUNC(VLOOKUP($E357,'Container Panel'!$B$41:$Z$100,$D357,0)/(VLOOKUP(G$276,UI!$A$12:$O$51,VLOOKUP(G$279,$B$276:$C$278,2,0),0)/1000)))),"")</f>
        <v/>
      </c>
      <c r="H357" s="145" t="str">
        <f>IFERROR(IF(AND(H$272=list!$D$3,'Box Calculation'!H$279&lt;&gt;"h",$E357&lt;&gt;0),0,IF(AND(H$273=list!$D$2,$E357&lt;&gt;0,TRUNC(VLOOKUP($E357,'Container Panel'!$B$41:$Z$100,$D357,0)/(VLOOKUP(H$276,UI!$A$12:$O$51,VLOOKUP(H$279,$B$276:$C$278,2,0),0)/1000))&gt;0),1,TRUNC(VLOOKUP($E357,'Container Panel'!$B$41:$Z$100,$D357,0)/(VLOOKUP(H$276,UI!$A$12:$O$51,VLOOKUP(H$279,$B$276:$C$278,2,0),0)/1000)))),"")</f>
        <v/>
      </c>
      <c r="I357" s="145" t="str">
        <f>IFERROR(IF(AND(I$272=list!$D$3,'Box Calculation'!I$279&lt;&gt;"h",$E357&lt;&gt;0),0,IF(AND(I$273=list!$D$2,$E357&lt;&gt;0,TRUNC(VLOOKUP($E357,'Container Panel'!$B$41:$Z$100,$D357,0)/(VLOOKUP(I$276,UI!$A$12:$O$51,VLOOKUP(I$279,$B$276:$C$278,2,0),0)/1000))&gt;0),1,TRUNC(VLOOKUP($E357,'Container Panel'!$B$41:$Z$100,$D357,0)/(VLOOKUP(I$276,UI!$A$12:$O$51,VLOOKUP(I$279,$B$276:$C$278,2,0),0)/1000)))),"")</f>
        <v/>
      </c>
      <c r="J357" s="145" t="str">
        <f>IFERROR(IF(AND(J$272=list!$D$3,'Box Calculation'!J$279&lt;&gt;"h",$E357&lt;&gt;0),0,IF(AND(J$273=list!$D$2,$E357&lt;&gt;0,TRUNC(VLOOKUP($E357,'Container Panel'!$B$41:$Z$100,$D357,0)/(VLOOKUP(J$276,UI!$A$12:$O$51,VLOOKUP(J$279,$B$276:$C$278,2,0),0)/1000))&gt;0),1,TRUNC(VLOOKUP($E357,'Container Panel'!$B$41:$Z$100,$D357,0)/(VLOOKUP(J$276,UI!$A$12:$O$51,VLOOKUP(J$279,$B$276:$C$278,2,0),0)/1000)))),"")</f>
        <v/>
      </c>
      <c r="K357" s="145" t="str">
        <f>IFERROR(IF(AND(K$272=list!$D$3,'Box Calculation'!K$279&lt;&gt;"h",$E357&lt;&gt;0),0,IF(AND(K$273=list!$D$2,$E357&lt;&gt;0,TRUNC(VLOOKUP($E357,'Container Panel'!$B$41:$Z$100,$D357,0)/(VLOOKUP(K$276,UI!$A$12:$O$51,VLOOKUP(K$279,$B$276:$C$278,2,0),0)/1000))&gt;0),1,TRUNC(VLOOKUP($E357,'Container Panel'!$B$41:$Z$100,$D357,0)/(VLOOKUP(K$276,UI!$A$12:$O$51,VLOOKUP(K$279,$B$276:$C$278,2,0),0)/1000)))),"")</f>
        <v/>
      </c>
      <c r="L357" s="145" t="str">
        <f>IFERROR(IF(AND(L$272=list!$D$3,'Box Calculation'!L$279&lt;&gt;"h",$E357&lt;&gt;0),0,IF(AND(L$273=list!$D$2,$E357&lt;&gt;0,TRUNC(VLOOKUP($E357,'Container Panel'!$B$41:$Z$100,$D357,0)/(VLOOKUP(L$276,UI!$A$12:$O$51,VLOOKUP(L$279,$B$276:$C$278,2,0),0)/1000))&gt;0),1,TRUNC(VLOOKUP($E357,'Container Panel'!$B$41:$Z$100,$D357,0)/(VLOOKUP(L$276,UI!$A$12:$O$51,VLOOKUP(L$279,$B$276:$C$278,2,0),0)/1000)))),"")</f>
        <v/>
      </c>
      <c r="M357" s="145" t="str">
        <f>IFERROR(IF(AND(M$272=list!$D$3,'Box Calculation'!M$279&lt;&gt;"h",$E357&lt;&gt;0),0,IF(AND(M$273=list!$D$2,$E357&lt;&gt;0,TRUNC(VLOOKUP($E357,'Container Panel'!$B$41:$Z$100,$D357,0)/(VLOOKUP(M$276,UI!$A$12:$O$51,VLOOKUP(M$279,$B$276:$C$278,2,0),0)/1000))&gt;0),1,TRUNC(VLOOKUP($E357,'Container Panel'!$B$41:$Z$100,$D357,0)/(VLOOKUP(M$276,UI!$A$12:$O$51,VLOOKUP(M$279,$B$276:$C$278,2,0),0)/1000)))),"")</f>
        <v/>
      </c>
      <c r="N357" s="145" t="str">
        <f>IFERROR(IF(AND(N$272=list!$D$3,'Box Calculation'!N$279&lt;&gt;"h",$E357&lt;&gt;0),0,IF(AND(N$273=list!$D$2,$E357&lt;&gt;0,TRUNC(VLOOKUP($E357,'Container Panel'!$B$41:$Z$100,$D357,0)/(VLOOKUP(N$276,UI!$A$12:$O$51,VLOOKUP(N$279,$B$276:$C$278,2,0),0)/1000))&gt;0),1,TRUNC(VLOOKUP($E357,'Container Panel'!$B$41:$Z$100,$D357,0)/(VLOOKUP(N$276,UI!$A$12:$O$51,VLOOKUP(N$279,$B$276:$C$278,2,0),0)/1000)))),"")</f>
        <v/>
      </c>
      <c r="O357" s="145" t="str">
        <f>IFERROR(IF(AND(O$272=list!$D$3,'Box Calculation'!O$279&lt;&gt;"h",$E357&lt;&gt;0),0,IF(AND(O$273=list!$D$2,$E357&lt;&gt;0,TRUNC(VLOOKUP($E357,'Container Panel'!$B$41:$Z$100,$D357,0)/(VLOOKUP(O$276,UI!$A$12:$O$51,VLOOKUP(O$279,$B$276:$C$278,2,0),0)/1000))&gt;0),1,TRUNC(VLOOKUP($E357,'Container Panel'!$B$41:$Z$100,$D357,0)/(VLOOKUP(O$276,UI!$A$12:$O$51,VLOOKUP(O$279,$B$276:$C$278,2,0),0)/1000)))),"")</f>
        <v/>
      </c>
      <c r="P357" s="145" t="str">
        <f>IFERROR(IF(AND(P$272=list!$D$3,'Box Calculation'!P$279&lt;&gt;"h",$E357&lt;&gt;0),0,IF(AND(P$273=list!$D$2,$E357&lt;&gt;0,TRUNC(VLOOKUP($E357,'Container Panel'!$B$41:$Z$100,$D357,0)/(VLOOKUP(P$276,UI!$A$12:$O$51,VLOOKUP(P$279,$B$276:$C$278,2,0),0)/1000))&gt;0),1,TRUNC(VLOOKUP($E357,'Container Panel'!$B$41:$Z$100,$D357,0)/(VLOOKUP(P$276,UI!$A$12:$O$51,VLOOKUP(P$279,$B$276:$C$278,2,0),0)/1000)))),"")</f>
        <v/>
      </c>
      <c r="Q357" s="145" t="str">
        <f>IFERROR(IF(AND(Q$272=list!$D$3,'Box Calculation'!Q$279&lt;&gt;"h",$E357&lt;&gt;0),0,IF(AND(Q$273=list!$D$2,$E357&lt;&gt;0,TRUNC(VLOOKUP($E357,'Container Panel'!$B$41:$Z$100,$D357,0)/(VLOOKUP(Q$276,UI!$A$12:$O$51,VLOOKUP(Q$279,$B$276:$C$278,2,0),0)/1000))&gt;0),1,TRUNC(VLOOKUP($E357,'Container Panel'!$B$41:$Z$100,$D357,0)/(VLOOKUP(Q$276,UI!$A$12:$O$51,VLOOKUP(Q$279,$B$276:$C$278,2,0),0)/1000)))),"")</f>
        <v/>
      </c>
      <c r="R357" s="145" t="str">
        <f>IFERROR(IF(AND(R$272=list!$D$3,'Box Calculation'!R$279&lt;&gt;"h",$E357&lt;&gt;0),0,IF(AND(R$273=list!$D$2,$E357&lt;&gt;0,TRUNC(VLOOKUP($E357,'Container Panel'!$B$41:$Z$100,$D357,0)/(VLOOKUP(R$276,UI!$A$12:$O$51,VLOOKUP(R$279,$B$276:$C$278,2,0),0)/1000))&gt;0),1,TRUNC(VLOOKUP($E357,'Container Panel'!$B$41:$Z$100,$D357,0)/(VLOOKUP(R$276,UI!$A$12:$O$51,VLOOKUP(R$279,$B$276:$C$278,2,0),0)/1000)))),"")</f>
        <v/>
      </c>
      <c r="S357" s="145" t="str">
        <f>IFERROR(IF(AND(S$272=list!$D$3,'Box Calculation'!S$279&lt;&gt;"h",$E357&lt;&gt;0),0,IF(AND(S$273=list!$D$2,$E357&lt;&gt;0,TRUNC(VLOOKUP($E357,'Container Panel'!$B$41:$Z$100,$D357,0)/(VLOOKUP(S$276,UI!$A$12:$O$51,VLOOKUP(S$279,$B$276:$C$278,2,0),0)/1000))&gt;0),1,TRUNC(VLOOKUP($E357,'Container Panel'!$B$41:$Z$100,$D357,0)/(VLOOKUP(S$276,UI!$A$12:$O$51,VLOOKUP(S$279,$B$276:$C$278,2,0),0)/1000)))),"")</f>
        <v/>
      </c>
      <c r="T357" s="145" t="str">
        <f>IFERROR(IF(AND(T$272=list!$D$3,'Box Calculation'!T$279&lt;&gt;"h",$E357&lt;&gt;0),0,IF(AND(T$273=list!$D$2,$E357&lt;&gt;0,TRUNC(VLOOKUP($E357,'Container Panel'!$B$41:$Z$100,$D357,0)/(VLOOKUP(T$276,UI!$A$12:$O$51,VLOOKUP(T$279,$B$276:$C$278,2,0),0)/1000))&gt;0),1,TRUNC(VLOOKUP($E357,'Container Panel'!$B$41:$Z$100,$D357,0)/(VLOOKUP(T$276,UI!$A$12:$O$51,VLOOKUP(T$279,$B$276:$C$278,2,0),0)/1000)))),"")</f>
        <v/>
      </c>
      <c r="U357" s="145" t="str">
        <f>IFERROR(IF(AND(U$272=list!$D$3,'Box Calculation'!U$279&lt;&gt;"h",$E357&lt;&gt;0),0,IF(AND(U$273=list!$D$2,$E357&lt;&gt;0,TRUNC(VLOOKUP($E357,'Container Panel'!$B$41:$Z$100,$D357,0)/(VLOOKUP(U$276,UI!$A$12:$O$51,VLOOKUP(U$279,$B$276:$C$278,2,0),0)/1000))&gt;0),1,TRUNC(VLOOKUP($E357,'Container Panel'!$B$41:$Z$100,$D357,0)/(VLOOKUP(U$276,UI!$A$12:$O$51,VLOOKUP(U$279,$B$276:$C$278,2,0),0)/1000)))),"")</f>
        <v/>
      </c>
      <c r="V357" s="145" t="str">
        <f>IFERROR(IF(AND(V$272=list!$D$3,'Box Calculation'!V$279&lt;&gt;"h",$E357&lt;&gt;0),0,IF(AND(V$273=list!$D$2,$E357&lt;&gt;0,TRUNC(VLOOKUP($E357,'Container Panel'!$B$41:$Z$100,$D357,0)/(VLOOKUP(V$276,UI!$A$12:$O$51,VLOOKUP(V$279,$B$276:$C$278,2,0),0)/1000))&gt;0),1,TRUNC(VLOOKUP($E357,'Container Panel'!$B$41:$Z$100,$D357,0)/(VLOOKUP(V$276,UI!$A$12:$O$51,VLOOKUP(V$279,$B$276:$C$278,2,0),0)/1000)))),"")</f>
        <v/>
      </c>
      <c r="W357" s="145" t="str">
        <f>IFERROR(IF(AND(W$272=list!$D$3,'Box Calculation'!W$279&lt;&gt;"h",$E357&lt;&gt;0),0,IF(AND(W$273=list!$D$2,$E357&lt;&gt;0,TRUNC(VLOOKUP($E357,'Container Panel'!$B$41:$Z$100,$D357,0)/(VLOOKUP(W$276,UI!$A$12:$O$51,VLOOKUP(W$279,$B$276:$C$278,2,0),0)/1000))&gt;0),1,TRUNC(VLOOKUP($E357,'Container Panel'!$B$41:$Z$100,$D357,0)/(VLOOKUP(W$276,UI!$A$12:$O$51,VLOOKUP(W$279,$B$276:$C$278,2,0),0)/1000)))),"")</f>
        <v/>
      </c>
      <c r="X357" s="145" t="str">
        <f>IFERROR(IF(AND(X$272=list!$D$3,'Box Calculation'!X$279&lt;&gt;"h",$E357&lt;&gt;0),0,IF(AND(X$273=list!$D$2,$E357&lt;&gt;0,TRUNC(VLOOKUP($E357,'Container Panel'!$B$41:$Z$100,$D357,0)/(VLOOKUP(X$276,UI!$A$12:$O$51,VLOOKUP(X$279,$B$276:$C$278,2,0),0)/1000))&gt;0),1,TRUNC(VLOOKUP($E357,'Container Panel'!$B$41:$Z$100,$D357,0)/(VLOOKUP(X$276,UI!$A$12:$O$51,VLOOKUP(X$279,$B$276:$C$278,2,0),0)/1000)))),"")</f>
        <v/>
      </c>
      <c r="Y357" s="145" t="str">
        <f>IFERROR(IF(AND(Y$272=list!$D$3,'Box Calculation'!Y$279&lt;&gt;"h",$E357&lt;&gt;0),0,IF(AND(Y$273=list!$D$2,$E357&lt;&gt;0,TRUNC(VLOOKUP($E357,'Container Panel'!$B$41:$Z$100,$D357,0)/(VLOOKUP(Y$276,UI!$A$12:$O$51,VLOOKUP(Y$279,$B$276:$C$278,2,0),0)/1000))&gt;0),1,TRUNC(VLOOKUP($E357,'Container Panel'!$B$41:$Z$100,$D357,0)/(VLOOKUP(Y$276,UI!$A$12:$O$51,VLOOKUP(Y$279,$B$276:$C$278,2,0),0)/1000)))),"")</f>
        <v/>
      </c>
      <c r="Z357" s="145" t="str">
        <f>IFERROR(IF(AND(Z$272=list!$D$3,'Box Calculation'!Z$279&lt;&gt;"h",$E357&lt;&gt;0),0,IF(AND(Z$273=list!$D$2,$E357&lt;&gt;0,TRUNC(VLOOKUP($E357,'Container Panel'!$B$41:$Z$100,$D357,0)/(VLOOKUP(Z$276,UI!$A$12:$O$51,VLOOKUP(Z$279,$B$276:$C$278,2,0),0)/1000))&gt;0),1,TRUNC(VLOOKUP($E357,'Container Panel'!$B$41:$Z$100,$D357,0)/(VLOOKUP(Z$276,UI!$A$12:$O$51,VLOOKUP(Z$279,$B$276:$C$278,2,0),0)/1000)))),"")</f>
        <v/>
      </c>
      <c r="AA357" s="145" t="str">
        <f>IFERROR(IF(AND(AA$272=list!$D$3,'Box Calculation'!AA$279&lt;&gt;"h",$E357&lt;&gt;0),0,IF(AND(AA$273=list!$D$2,$E357&lt;&gt;0,TRUNC(VLOOKUP($E357,'Container Panel'!$B$41:$Z$100,$D357,0)/(VLOOKUP(AA$276,UI!$A$12:$O$51,VLOOKUP(AA$279,$B$276:$C$278,2,0),0)/1000))&gt;0),1,TRUNC(VLOOKUP($E357,'Container Panel'!$B$41:$Z$100,$D357,0)/(VLOOKUP(AA$276,UI!$A$12:$O$51,VLOOKUP(AA$279,$B$276:$C$278,2,0),0)/1000)))),"")</f>
        <v/>
      </c>
      <c r="AB357" s="145" t="str">
        <f>IFERROR(IF(AND(AB$272=list!$D$3,'Box Calculation'!AB$279&lt;&gt;"h",$E357&lt;&gt;0),0,IF(AND(AB$273=list!$D$2,$E357&lt;&gt;0,TRUNC(VLOOKUP($E357,'Container Panel'!$B$41:$Z$100,$D357,0)/(VLOOKUP(AB$276,UI!$A$12:$O$51,VLOOKUP(AB$279,$B$276:$C$278,2,0),0)/1000))&gt;0),1,TRUNC(VLOOKUP($E357,'Container Panel'!$B$41:$Z$100,$D357,0)/(VLOOKUP(AB$276,UI!$A$12:$O$51,VLOOKUP(AB$279,$B$276:$C$278,2,0),0)/1000)))),"")</f>
        <v/>
      </c>
      <c r="AC357" s="145" t="str">
        <f>IFERROR(IF(AND(AC$272=list!$D$3,'Box Calculation'!AC$279&lt;&gt;"h",$E357&lt;&gt;0),0,IF(AND(AC$273=list!$D$2,$E357&lt;&gt;0,TRUNC(VLOOKUP($E357,'Container Panel'!$B$41:$Z$100,$D357,0)/(VLOOKUP(AC$276,UI!$A$12:$O$51,VLOOKUP(AC$279,$B$276:$C$278,2,0),0)/1000))&gt;0),1,TRUNC(VLOOKUP($E357,'Container Panel'!$B$41:$Z$100,$D357,0)/(VLOOKUP(AC$276,UI!$A$12:$O$51,VLOOKUP(AC$279,$B$276:$C$278,2,0),0)/1000)))),"")</f>
        <v/>
      </c>
      <c r="AD357" s="145" t="str">
        <f>IFERROR(IF(AND(AD$272=list!$D$3,'Box Calculation'!AD$279&lt;&gt;"h",$E357&lt;&gt;0),0,IF(AND(AD$273=list!$D$2,$E357&lt;&gt;0,TRUNC(VLOOKUP($E357,'Container Panel'!$B$41:$Z$100,$D357,0)/(VLOOKUP(AD$276,UI!$A$12:$O$51,VLOOKUP(AD$279,$B$276:$C$278,2,0),0)/1000))&gt;0),1,TRUNC(VLOOKUP($E357,'Container Panel'!$B$41:$Z$100,$D357,0)/(VLOOKUP(AD$276,UI!$A$12:$O$51,VLOOKUP(AD$279,$B$276:$C$278,2,0),0)/1000)))),"")</f>
        <v/>
      </c>
      <c r="AE357" s="145" t="str">
        <f>IFERROR(IF(AND(AE$272=list!$D$3,'Box Calculation'!AE$279&lt;&gt;"h",$E357&lt;&gt;0),0,IF(AND(AE$273=list!$D$2,$E357&lt;&gt;0,TRUNC(VLOOKUP($E357,'Container Panel'!$B$41:$Z$100,$D357,0)/(VLOOKUP(AE$276,UI!$A$12:$O$51,VLOOKUP(AE$279,$B$276:$C$278,2,0),0)/1000))&gt;0),1,TRUNC(VLOOKUP($E357,'Container Panel'!$B$41:$Z$100,$D357,0)/(VLOOKUP(AE$276,UI!$A$12:$O$51,VLOOKUP(AE$279,$B$276:$C$278,2,0),0)/1000)))),"")</f>
        <v/>
      </c>
      <c r="AF357" s="145" t="str">
        <f>IFERROR(IF(AND(AF$272=list!$D$3,'Box Calculation'!AF$279&lt;&gt;"h",$E357&lt;&gt;0),0,IF(AND(AF$273=list!$D$2,$E357&lt;&gt;0,TRUNC(VLOOKUP($E357,'Container Panel'!$B$41:$Z$100,$D357,0)/(VLOOKUP(AF$276,UI!$A$12:$O$51,VLOOKUP(AF$279,$B$276:$C$278,2,0),0)/1000))&gt;0),1,TRUNC(VLOOKUP($E357,'Container Panel'!$B$41:$Z$100,$D357,0)/(VLOOKUP(AF$276,UI!$A$12:$O$51,VLOOKUP(AF$279,$B$276:$C$278,2,0),0)/1000)))),"")</f>
        <v/>
      </c>
      <c r="AG357" s="145" t="str">
        <f>IFERROR(IF(AND(AG$272=list!$D$3,'Box Calculation'!AG$279&lt;&gt;"h",$E357&lt;&gt;0),0,IF(AND(AG$273=list!$D$2,$E357&lt;&gt;0,TRUNC(VLOOKUP($E357,'Container Panel'!$B$41:$Z$100,$D357,0)/(VLOOKUP(AG$276,UI!$A$12:$O$51,VLOOKUP(AG$279,$B$276:$C$278,2,0),0)/1000))&gt;0),1,TRUNC(VLOOKUP($E357,'Container Panel'!$B$41:$Z$100,$D357,0)/(VLOOKUP(AG$276,UI!$A$12:$O$51,VLOOKUP(AG$279,$B$276:$C$278,2,0),0)/1000)))),"")</f>
        <v/>
      </c>
      <c r="AH357" s="145" t="str">
        <f>IFERROR(IF(AND(AH$272=list!$D$3,'Box Calculation'!AH$279&lt;&gt;"h",$E357&lt;&gt;0),0,IF(AND(AH$273=list!$D$2,$E357&lt;&gt;0,TRUNC(VLOOKUP($E357,'Container Panel'!$B$41:$Z$100,$D357,0)/(VLOOKUP(AH$276,UI!$A$12:$O$51,VLOOKUP(AH$279,$B$276:$C$278,2,0),0)/1000))&gt;0),1,TRUNC(VLOOKUP($E357,'Container Panel'!$B$41:$Z$100,$D357,0)/(VLOOKUP(AH$276,UI!$A$12:$O$51,VLOOKUP(AH$279,$B$276:$C$278,2,0),0)/1000)))),"")</f>
        <v/>
      </c>
      <c r="AI357" s="145" t="str">
        <f>IFERROR(IF(AND(AI$272=list!$D$3,'Box Calculation'!AI$279&lt;&gt;"h",$E357&lt;&gt;0),0,IF(AND(AI$273=list!$D$2,$E357&lt;&gt;0,TRUNC(VLOOKUP($E357,'Container Panel'!$B$41:$Z$100,$D357,0)/(VLOOKUP(AI$276,UI!$A$12:$O$51,VLOOKUP(AI$279,$B$276:$C$278,2,0),0)/1000))&gt;0),1,TRUNC(VLOOKUP($E357,'Container Panel'!$B$41:$Z$100,$D357,0)/(VLOOKUP(AI$276,UI!$A$12:$O$51,VLOOKUP(AI$279,$B$276:$C$278,2,0),0)/1000)))),"")</f>
        <v/>
      </c>
      <c r="AJ357" s="145" t="str">
        <f>IFERROR(IF(AND(AJ$272=list!$D$3,'Box Calculation'!AJ$279&lt;&gt;"h",$E357&lt;&gt;0),0,IF(AND(AJ$273=list!$D$2,$E357&lt;&gt;0,TRUNC(VLOOKUP($E357,'Container Panel'!$B$41:$Z$100,$D357,0)/(VLOOKUP(AJ$276,UI!$A$12:$O$51,VLOOKUP(AJ$279,$B$276:$C$278,2,0),0)/1000))&gt;0),1,TRUNC(VLOOKUP($E357,'Container Panel'!$B$41:$Z$100,$D357,0)/(VLOOKUP(AJ$276,UI!$A$12:$O$51,VLOOKUP(AJ$279,$B$276:$C$278,2,0),0)/1000)))),"")</f>
        <v/>
      </c>
      <c r="AK357" s="145" t="str">
        <f>IFERROR(IF(AND(AK$272=list!$D$3,'Box Calculation'!AK$279&lt;&gt;"h",$E357&lt;&gt;0),0,IF(AND(AK$273=list!$D$2,$E357&lt;&gt;0,TRUNC(VLOOKUP($E357,'Container Panel'!$B$41:$Z$100,$D357,0)/(VLOOKUP(AK$276,UI!$A$12:$O$51,VLOOKUP(AK$279,$B$276:$C$278,2,0),0)/1000))&gt;0),1,TRUNC(VLOOKUP($E357,'Container Panel'!$B$41:$Z$100,$D357,0)/(VLOOKUP(AK$276,UI!$A$12:$O$51,VLOOKUP(AK$279,$B$276:$C$278,2,0),0)/1000)))),"")</f>
        <v/>
      </c>
      <c r="AL357" s="145" t="str">
        <f>IFERROR(IF(AND(AL$272=list!$D$3,'Box Calculation'!AL$279&lt;&gt;"h",$E357&lt;&gt;0),0,IF(AND(AL$273=list!$D$2,$E357&lt;&gt;0,TRUNC(VLOOKUP($E357,'Container Panel'!$B$41:$Z$100,$D357,0)/(VLOOKUP(AL$276,UI!$A$12:$O$51,VLOOKUP(AL$279,$B$276:$C$278,2,0),0)/1000))&gt;0),1,TRUNC(VLOOKUP($E357,'Container Panel'!$B$41:$Z$100,$D357,0)/(VLOOKUP(AL$276,UI!$A$12:$O$51,VLOOKUP(AL$279,$B$276:$C$278,2,0),0)/1000)))),"")</f>
        <v/>
      </c>
      <c r="AM357" s="145" t="str">
        <f>IFERROR(IF(AND(AM$272=list!$D$3,'Box Calculation'!AM$279&lt;&gt;"h",$E357&lt;&gt;0),0,IF(AND(AM$273=list!$D$2,$E357&lt;&gt;0,TRUNC(VLOOKUP($E357,'Container Panel'!$B$41:$Z$100,$D357,0)/(VLOOKUP(AM$276,UI!$A$12:$O$51,VLOOKUP(AM$279,$B$276:$C$278,2,0),0)/1000))&gt;0),1,TRUNC(VLOOKUP($E357,'Container Panel'!$B$41:$Z$100,$D357,0)/(VLOOKUP(AM$276,UI!$A$12:$O$51,VLOOKUP(AM$279,$B$276:$C$278,2,0),0)/1000)))),"")</f>
        <v/>
      </c>
      <c r="AN357" s="145" t="str">
        <f>IFERROR(IF(AND(AN$272=list!$D$3,'Box Calculation'!AN$279&lt;&gt;"h",$E357&lt;&gt;0),0,IF(AND(AN$273=list!$D$2,$E357&lt;&gt;0,TRUNC(VLOOKUP($E357,'Container Panel'!$B$41:$Z$100,$D357,0)/(VLOOKUP(AN$276,UI!$A$12:$O$51,VLOOKUP(AN$279,$B$276:$C$278,2,0),0)/1000))&gt;0),1,TRUNC(VLOOKUP($E357,'Container Panel'!$B$41:$Z$100,$D357,0)/(VLOOKUP(AN$276,UI!$A$12:$O$51,VLOOKUP(AN$279,$B$276:$C$278,2,0),0)/1000)))),"")</f>
        <v/>
      </c>
      <c r="AO357" s="145" t="str">
        <f>IFERROR(IF(AND(AO$272=list!$D$3,'Box Calculation'!AO$279&lt;&gt;"h",$E357&lt;&gt;0),0,IF(AND(AO$273=list!$D$2,$E357&lt;&gt;0,TRUNC(VLOOKUP($E357,'Container Panel'!$B$41:$Z$100,$D357,0)/(VLOOKUP(AO$276,UI!$A$12:$O$51,VLOOKUP(AO$279,$B$276:$C$278,2,0),0)/1000))&gt;0),1,TRUNC(VLOOKUP($E357,'Container Panel'!$B$41:$Z$100,$D357,0)/(VLOOKUP(AO$276,UI!$A$12:$O$51,VLOOKUP(AO$279,$B$276:$C$278,2,0),0)/1000)))),"")</f>
        <v/>
      </c>
      <c r="AP357" s="145" t="str">
        <f>IFERROR(IF(AND(AP$272=list!$D$3,'Box Calculation'!AP$279&lt;&gt;"h",$E357&lt;&gt;0),0,IF(AND(AP$273=list!$D$2,$E357&lt;&gt;0,TRUNC(VLOOKUP($E357,'Container Panel'!$B$41:$Z$100,$D357,0)/(VLOOKUP(AP$276,UI!$A$12:$O$51,VLOOKUP(AP$279,$B$276:$C$278,2,0),0)/1000))&gt;0),1,TRUNC(VLOOKUP($E357,'Container Panel'!$B$41:$Z$100,$D357,0)/(VLOOKUP(AP$276,UI!$A$12:$O$51,VLOOKUP(AP$279,$B$276:$C$278,2,0),0)/1000)))),"")</f>
        <v/>
      </c>
      <c r="AQ357" s="145" t="str">
        <f>IFERROR(IF(AND(AQ$272=list!$D$3,'Box Calculation'!AQ$279&lt;&gt;"h",$E357&lt;&gt;0),0,IF(AND(AQ$273=list!$D$2,$E357&lt;&gt;0,TRUNC(VLOOKUP($E357,'Container Panel'!$B$41:$Z$100,$D357,0)/(VLOOKUP(AQ$276,UI!$A$12:$O$51,VLOOKUP(AQ$279,$B$276:$C$278,2,0),0)/1000))&gt;0),1,TRUNC(VLOOKUP($E357,'Container Panel'!$B$41:$Z$100,$D357,0)/(VLOOKUP(AQ$276,UI!$A$12:$O$51,VLOOKUP(AQ$279,$B$276:$C$278,2,0),0)/1000)))),"")</f>
        <v/>
      </c>
      <c r="AR357" s="145" t="str">
        <f>IFERROR(IF(AND(AR$272=list!$D$3,'Box Calculation'!AR$279&lt;&gt;"h",$E357&lt;&gt;0),0,IF(AND(AR$273=list!$D$2,$E357&lt;&gt;0,TRUNC(VLOOKUP($E357,'Container Panel'!$B$41:$Z$100,$D357,0)/(VLOOKUP(AR$276,UI!$A$12:$O$51,VLOOKUP(AR$279,$B$276:$C$278,2,0),0)/1000))&gt;0),1,TRUNC(VLOOKUP($E357,'Container Panel'!$B$41:$Z$100,$D357,0)/(VLOOKUP(AR$276,UI!$A$12:$O$51,VLOOKUP(AR$279,$B$276:$C$278,2,0),0)/1000)))),"")</f>
        <v/>
      </c>
      <c r="AS357" s="145" t="str">
        <f>IFERROR(IF(AND(AS$272=list!$D$3,'Box Calculation'!AS$279&lt;&gt;"h",$E357&lt;&gt;0),0,IF(AND(AS$273=list!$D$2,$E357&lt;&gt;0,TRUNC(VLOOKUP($E357,'Container Panel'!$B$41:$Z$100,$D357,0)/(VLOOKUP(AS$276,UI!$A$12:$O$51,VLOOKUP(AS$279,$B$276:$C$278,2,0),0)/1000))&gt;0),1,TRUNC(VLOOKUP($E357,'Container Panel'!$B$41:$Z$100,$D357,0)/(VLOOKUP(AS$276,UI!$A$12:$O$51,VLOOKUP(AS$279,$B$276:$C$278,2,0),0)/1000)))),"")</f>
        <v/>
      </c>
      <c r="AT357" s="145" t="str">
        <f>IFERROR(IF(AND(AT$272=list!$D$3,'Box Calculation'!AT$279&lt;&gt;"h",$E357&lt;&gt;0),0,IF(AND(AT$273=list!$D$2,$E357&lt;&gt;0,TRUNC(VLOOKUP($E357,'Container Panel'!$B$41:$Z$100,$D357,0)/(VLOOKUP(AT$276,UI!$A$12:$O$51,VLOOKUP(AT$279,$B$276:$C$278,2,0),0)/1000))&gt;0),1,TRUNC(VLOOKUP($E357,'Container Panel'!$B$41:$Z$100,$D357,0)/(VLOOKUP(AT$276,UI!$A$12:$O$51,VLOOKUP(AT$279,$B$276:$C$278,2,0),0)/1000)))),"")</f>
        <v/>
      </c>
      <c r="AU357" s="145" t="str">
        <f>IFERROR(IF(AND(AU$272=list!$D$3,'Box Calculation'!AU$279&lt;&gt;"h",$E357&lt;&gt;0),0,IF(AND(AU$273=list!$D$2,$E357&lt;&gt;0,TRUNC(VLOOKUP($E357,'Container Panel'!$B$41:$Z$100,$D357,0)/(VLOOKUP(AU$276,UI!$A$12:$O$51,VLOOKUP(AU$279,$B$276:$C$278,2,0),0)/1000))&gt;0),1,TRUNC(VLOOKUP($E357,'Container Panel'!$B$41:$Z$100,$D357,0)/(VLOOKUP(AU$276,UI!$A$12:$O$51,VLOOKUP(AU$279,$B$276:$C$278,2,0),0)/1000)))),"")</f>
        <v/>
      </c>
      <c r="AV357" s="145" t="str">
        <f>IFERROR(IF(AND(AV$272=list!$D$3,'Box Calculation'!AV$279&lt;&gt;"h",$E357&lt;&gt;0),0,IF(AND(AV$273=list!$D$2,$E357&lt;&gt;0,TRUNC(VLOOKUP($E357,'Container Panel'!$B$41:$Z$100,$D357,0)/(VLOOKUP(AV$276,UI!$A$12:$O$51,VLOOKUP(AV$279,$B$276:$C$278,2,0),0)/1000))&gt;0),1,TRUNC(VLOOKUP($E357,'Container Panel'!$B$41:$Z$100,$D357,0)/(VLOOKUP(AV$276,UI!$A$12:$O$51,VLOOKUP(AV$279,$B$276:$C$278,2,0),0)/1000)))),"")</f>
        <v/>
      </c>
      <c r="AW357" s="145" t="str">
        <f>IFERROR(IF(AND(AW$272=list!$D$3,'Box Calculation'!AW$279&lt;&gt;"h",$E357&lt;&gt;0),0,IF(AND(AW$273=list!$D$2,$E357&lt;&gt;0,TRUNC(VLOOKUP($E357,'Container Panel'!$B$41:$Z$100,$D357,0)/(VLOOKUP(AW$276,UI!$A$12:$O$51,VLOOKUP(AW$279,$B$276:$C$278,2,0),0)/1000))&gt;0),1,TRUNC(VLOOKUP($E357,'Container Panel'!$B$41:$Z$100,$D357,0)/(VLOOKUP(AW$276,UI!$A$12:$O$51,VLOOKUP(AW$279,$B$276:$C$278,2,0),0)/1000)))),"")</f>
        <v/>
      </c>
      <c r="AX357" s="145" t="str">
        <f>IFERROR(IF(AND(AX$272=list!$D$3,'Box Calculation'!AX$279&lt;&gt;"h",$E357&lt;&gt;0),0,IF(AND(AX$273=list!$D$2,$E357&lt;&gt;0,TRUNC(VLOOKUP($E357,'Container Panel'!$B$41:$Z$100,$D357,0)/(VLOOKUP(AX$276,UI!$A$12:$O$51,VLOOKUP(AX$279,$B$276:$C$278,2,0),0)/1000))&gt;0),1,TRUNC(VLOOKUP($E357,'Container Panel'!$B$41:$Z$100,$D357,0)/(VLOOKUP(AX$276,UI!$A$12:$O$51,VLOOKUP(AX$279,$B$276:$C$278,2,0),0)/1000)))),"")</f>
        <v/>
      </c>
      <c r="AY357" s="145" t="str">
        <f>IFERROR(IF(AND(AY$272=list!$D$3,'Box Calculation'!AY$279&lt;&gt;"h",$E357&lt;&gt;0),0,IF(AND(AY$273=list!$D$2,$E357&lt;&gt;0,TRUNC(VLOOKUP($E357,'Container Panel'!$B$41:$Z$100,$D357,0)/(VLOOKUP(AY$276,UI!$A$12:$O$51,VLOOKUP(AY$279,$B$276:$C$278,2,0),0)/1000))&gt;0),1,TRUNC(VLOOKUP($E357,'Container Panel'!$B$41:$Z$100,$D357,0)/(VLOOKUP(AY$276,UI!$A$12:$O$51,VLOOKUP(AY$279,$B$276:$C$278,2,0),0)/1000)))),"")</f>
        <v/>
      </c>
      <c r="AZ357" s="145" t="str">
        <f>IFERROR(IF(AND(AZ$272=list!$D$3,'Box Calculation'!AZ$279&lt;&gt;"h",$E357&lt;&gt;0),0,IF(AND(AZ$273=list!$D$2,$E357&lt;&gt;0,TRUNC(VLOOKUP($E357,'Container Panel'!$B$41:$Z$100,$D357,0)/(VLOOKUP(AZ$276,UI!$A$12:$O$51,VLOOKUP(AZ$279,$B$276:$C$278,2,0),0)/1000))&gt;0),1,TRUNC(VLOOKUP($E357,'Container Panel'!$B$41:$Z$100,$D357,0)/(VLOOKUP(AZ$276,UI!$A$12:$O$51,VLOOKUP(AZ$279,$B$276:$C$278,2,0),0)/1000)))),"")</f>
        <v/>
      </c>
      <c r="BA357" s="145" t="str">
        <f>IFERROR(IF(AND(BA$272=list!$D$3,'Box Calculation'!BA$279&lt;&gt;"h",$E357&lt;&gt;0),0,IF(AND(BA$273=list!$D$2,$E357&lt;&gt;0,TRUNC(VLOOKUP($E357,'Container Panel'!$B$41:$Z$100,$D357,0)/(VLOOKUP(BA$276,UI!$A$12:$O$51,VLOOKUP(BA$279,$B$276:$C$278,2,0),0)/1000))&gt;0),1,TRUNC(VLOOKUP($E357,'Container Panel'!$B$41:$Z$100,$D357,0)/(VLOOKUP(BA$276,UI!$A$12:$O$51,VLOOKUP(BA$279,$B$276:$C$278,2,0),0)/1000)))),"")</f>
        <v/>
      </c>
      <c r="BB357" s="145" t="str">
        <f>IFERROR(IF(AND(BB$272=list!$D$3,'Box Calculation'!BB$279&lt;&gt;"h",$E357&lt;&gt;0),0,IF(AND(BB$273=list!$D$2,$E357&lt;&gt;0,TRUNC(VLOOKUP($E357,'Container Panel'!$B$41:$Z$100,$D357,0)/(VLOOKUP(BB$276,UI!$A$12:$O$51,VLOOKUP(BB$279,$B$276:$C$278,2,0),0)/1000))&gt;0),1,TRUNC(VLOOKUP($E357,'Container Panel'!$B$41:$Z$100,$D357,0)/(VLOOKUP(BB$276,UI!$A$12:$O$51,VLOOKUP(BB$279,$B$276:$C$278,2,0),0)/1000)))),"")</f>
        <v/>
      </c>
      <c r="BC357" s="145" t="str">
        <f>IFERROR(IF(AND(BC$272=list!$D$3,'Box Calculation'!BC$279&lt;&gt;"h",$E357&lt;&gt;0),0,IF(AND(BC$273=list!$D$2,$E357&lt;&gt;0,TRUNC(VLOOKUP($E357,'Container Panel'!$B$41:$Z$100,$D357,0)/(VLOOKUP(BC$276,UI!$A$12:$O$51,VLOOKUP(BC$279,$B$276:$C$278,2,0),0)/1000))&gt;0),1,TRUNC(VLOOKUP($E357,'Container Panel'!$B$41:$Z$100,$D357,0)/(VLOOKUP(BC$276,UI!$A$12:$O$51,VLOOKUP(BC$279,$B$276:$C$278,2,0),0)/1000)))),"")</f>
        <v/>
      </c>
      <c r="BD357" s="145" t="str">
        <f>IFERROR(IF(AND(BD$272=list!$D$3,'Box Calculation'!BD$279&lt;&gt;"h",$E357&lt;&gt;0),0,IF(AND(BD$273=list!$D$2,$E357&lt;&gt;0,TRUNC(VLOOKUP($E357,'Container Panel'!$B$41:$Z$100,$D357,0)/(VLOOKUP(BD$276,UI!$A$12:$O$51,VLOOKUP(BD$279,$B$276:$C$278,2,0),0)/1000))&gt;0),1,TRUNC(VLOOKUP($E357,'Container Panel'!$B$41:$Z$100,$D357,0)/(VLOOKUP(BD$276,UI!$A$12:$O$51,VLOOKUP(BD$279,$B$276:$C$278,2,0),0)/1000)))),"")</f>
        <v/>
      </c>
      <c r="BE357" s="145" t="str">
        <f>IFERROR(IF(AND(BE$272=list!$D$3,'Box Calculation'!BE$279&lt;&gt;"h",$E357&lt;&gt;0),0,IF(AND(BE$273=list!$D$2,$E357&lt;&gt;0,TRUNC(VLOOKUP($E357,'Container Panel'!$B$41:$Z$100,$D357,0)/(VLOOKUP(BE$276,UI!$A$12:$O$51,VLOOKUP(BE$279,$B$276:$C$278,2,0),0)/1000))&gt;0),1,TRUNC(VLOOKUP($E357,'Container Panel'!$B$41:$Z$100,$D357,0)/(VLOOKUP(BE$276,UI!$A$12:$O$51,VLOOKUP(BE$279,$B$276:$C$278,2,0),0)/1000)))),"")</f>
        <v/>
      </c>
      <c r="BF357" s="145" t="str">
        <f>IFERROR(IF(AND(BF$272=list!$D$3,'Box Calculation'!BF$279&lt;&gt;"h",$E357&lt;&gt;0),0,IF(AND(BF$273=list!$D$2,$E357&lt;&gt;0,TRUNC(VLOOKUP($E357,'Container Panel'!$B$41:$Z$100,$D357,0)/(VLOOKUP(BF$276,UI!$A$12:$O$51,VLOOKUP(BF$279,$B$276:$C$278,2,0),0)/1000))&gt;0),1,TRUNC(VLOOKUP($E357,'Container Panel'!$B$41:$Z$100,$D357,0)/(VLOOKUP(BF$276,UI!$A$12:$O$51,VLOOKUP(BF$279,$B$276:$C$278,2,0),0)/1000)))),"")</f>
        <v/>
      </c>
      <c r="BG357" s="145" t="str">
        <f>IFERROR(IF(AND(BG$272=list!$D$3,'Box Calculation'!BG$279&lt;&gt;"h",$E357&lt;&gt;0),0,IF(AND(BG$273=list!$D$2,$E357&lt;&gt;0,TRUNC(VLOOKUP($E357,'Container Panel'!$B$41:$Z$100,$D357,0)/(VLOOKUP(BG$276,UI!$A$12:$O$51,VLOOKUP(BG$279,$B$276:$C$278,2,0),0)/1000))&gt;0),1,TRUNC(VLOOKUP($E357,'Container Panel'!$B$41:$Z$100,$D357,0)/(VLOOKUP(BG$276,UI!$A$12:$O$51,VLOOKUP(BG$279,$B$276:$C$278,2,0),0)/1000)))),"")</f>
        <v/>
      </c>
      <c r="BH357" s="145" t="str">
        <f>IFERROR(IF(AND(BH$272=list!$D$3,'Box Calculation'!BH$279&lt;&gt;"h",$E357&lt;&gt;0),0,IF(AND(BH$273=list!$D$2,$E357&lt;&gt;0,TRUNC(VLOOKUP($E357,'Container Panel'!$B$41:$Z$100,$D357,0)/(VLOOKUP(BH$276,UI!$A$12:$O$51,VLOOKUP(BH$279,$B$276:$C$278,2,0),0)/1000))&gt;0),1,TRUNC(VLOOKUP($E357,'Container Panel'!$B$41:$Z$100,$D357,0)/(VLOOKUP(BH$276,UI!$A$12:$O$51,VLOOKUP(BH$279,$B$276:$C$278,2,0),0)/1000)))),"")</f>
        <v/>
      </c>
      <c r="BI357" s="145" t="str">
        <f>IFERROR(IF(AND(BI$272=list!$D$3,'Box Calculation'!BI$279&lt;&gt;"h",$E357&lt;&gt;0),0,IF(AND(BI$273=list!$D$2,$E357&lt;&gt;0,TRUNC(VLOOKUP($E357,'Container Panel'!$B$41:$Z$100,$D357,0)/(VLOOKUP(BI$276,UI!$A$12:$O$51,VLOOKUP(BI$279,$B$276:$C$278,2,0),0)/1000))&gt;0),1,TRUNC(VLOOKUP($E357,'Container Panel'!$B$41:$Z$100,$D357,0)/(VLOOKUP(BI$276,UI!$A$12:$O$51,VLOOKUP(BI$279,$B$276:$C$278,2,0),0)/1000)))),"")</f>
        <v/>
      </c>
      <c r="BJ357" s="145" t="str">
        <f>IFERROR(IF(AND(BJ$272=list!$D$3,'Box Calculation'!BJ$279&lt;&gt;"h",$E357&lt;&gt;0),0,IF(AND(BJ$273=list!$D$2,$E357&lt;&gt;0,TRUNC(VLOOKUP($E357,'Container Panel'!$B$41:$Z$100,$D357,0)/(VLOOKUP(BJ$276,UI!$A$12:$O$51,VLOOKUP(BJ$279,$B$276:$C$278,2,0),0)/1000))&gt;0),1,TRUNC(VLOOKUP($E357,'Container Panel'!$B$41:$Z$100,$D357,0)/(VLOOKUP(BJ$276,UI!$A$12:$O$51,VLOOKUP(BJ$279,$B$276:$C$278,2,0),0)/1000)))),"")</f>
        <v/>
      </c>
      <c r="BK357" s="145" t="str">
        <f>IFERROR(IF(AND(BK$272=list!$D$3,'Box Calculation'!BK$279&lt;&gt;"h",$E357&lt;&gt;0),0,IF(AND(BK$273=list!$D$2,$E357&lt;&gt;0,TRUNC(VLOOKUP($E357,'Container Panel'!$B$41:$Z$100,$D357,0)/(VLOOKUP(BK$276,UI!$A$12:$O$51,VLOOKUP(BK$279,$B$276:$C$278,2,0),0)/1000))&gt;0),1,TRUNC(VLOOKUP($E357,'Container Panel'!$B$41:$Z$100,$D357,0)/(VLOOKUP(BK$276,UI!$A$12:$O$51,VLOOKUP(BK$279,$B$276:$C$278,2,0),0)/1000)))),"")</f>
        <v/>
      </c>
      <c r="BL357" s="145" t="str">
        <f>IFERROR(IF(AND(BL$272=list!$D$3,'Box Calculation'!BL$279&lt;&gt;"h",$E357&lt;&gt;0),0,IF(AND(BL$273=list!$D$2,$E357&lt;&gt;0,TRUNC(VLOOKUP($E357,'Container Panel'!$B$41:$Z$100,$D357,0)/(VLOOKUP(BL$276,UI!$A$12:$O$51,VLOOKUP(BL$279,$B$276:$C$278,2,0),0)/1000))&gt;0),1,TRUNC(VLOOKUP($E357,'Container Panel'!$B$41:$Z$100,$D357,0)/(VLOOKUP(BL$276,UI!$A$12:$O$51,VLOOKUP(BL$279,$B$276:$C$278,2,0),0)/1000)))),"")</f>
        <v/>
      </c>
      <c r="BM357" s="145" t="str">
        <f>IFERROR(IF(AND(BM$272=list!$D$3,'Box Calculation'!BM$279&lt;&gt;"h",$E357&lt;&gt;0),0,IF(AND(BM$273=list!$D$2,$E357&lt;&gt;0,TRUNC(VLOOKUP($E357,'Container Panel'!$B$41:$Z$100,$D357,0)/(VLOOKUP(BM$276,UI!$A$12:$O$51,VLOOKUP(BM$279,$B$276:$C$278,2,0),0)/1000))&gt;0),1,TRUNC(VLOOKUP($E357,'Container Panel'!$B$41:$Z$100,$D357,0)/(VLOOKUP(BM$276,UI!$A$12:$O$51,VLOOKUP(BM$279,$B$276:$C$278,2,0),0)/1000)))),"")</f>
        <v/>
      </c>
      <c r="BN357" s="145" t="str">
        <f>IFERROR(IF(AND(BN$272=list!$D$3,'Box Calculation'!BN$279&lt;&gt;"h",$E357&lt;&gt;0),0,IF(AND(BN$273=list!$D$2,$E357&lt;&gt;0,TRUNC(VLOOKUP($E357,'Container Panel'!$B$41:$Z$100,$D357,0)/(VLOOKUP(BN$276,UI!$A$12:$O$51,VLOOKUP(BN$279,$B$276:$C$278,2,0),0)/1000))&gt;0),1,TRUNC(VLOOKUP($E357,'Container Panel'!$B$41:$Z$100,$D357,0)/(VLOOKUP(BN$276,UI!$A$12:$O$51,VLOOKUP(BN$279,$B$276:$C$278,2,0),0)/1000)))),"")</f>
        <v/>
      </c>
      <c r="BO357" s="145" t="str">
        <f>IFERROR(IF(AND(BO$272=list!$D$3,'Box Calculation'!BO$279&lt;&gt;"h",$E357&lt;&gt;0),0,IF(AND(BO$273=list!$D$2,$E357&lt;&gt;0,TRUNC(VLOOKUP($E357,'Container Panel'!$B$41:$Z$100,$D357,0)/(VLOOKUP(BO$276,UI!$A$12:$O$51,VLOOKUP(BO$279,$B$276:$C$278,2,0),0)/1000))&gt;0),1,TRUNC(VLOOKUP($E357,'Container Panel'!$B$41:$Z$100,$D357,0)/(VLOOKUP(BO$276,UI!$A$12:$O$51,VLOOKUP(BO$279,$B$276:$C$278,2,0),0)/1000)))),"")</f>
        <v/>
      </c>
      <c r="BP357" s="145" t="str">
        <f>IFERROR(IF(AND(BP$272=list!$D$3,'Box Calculation'!BP$279&lt;&gt;"h",$E357&lt;&gt;0),0,IF(AND(BP$273=list!$D$2,$E357&lt;&gt;0,TRUNC(VLOOKUP($E357,'Container Panel'!$B$41:$Z$100,$D357,0)/(VLOOKUP(BP$276,UI!$A$12:$O$51,VLOOKUP(BP$279,$B$276:$C$278,2,0),0)/1000))&gt;0),1,TRUNC(VLOOKUP($E357,'Container Panel'!$B$41:$Z$100,$D357,0)/(VLOOKUP(BP$276,UI!$A$12:$O$51,VLOOKUP(BP$279,$B$276:$C$278,2,0),0)/1000)))),"")</f>
        <v/>
      </c>
      <c r="BQ357" s="145" t="str">
        <f>IFERROR(IF(AND(BQ$272=list!$D$3,'Box Calculation'!BQ$279&lt;&gt;"h",$E357&lt;&gt;0),0,IF(AND(BQ$273=list!$D$2,$E357&lt;&gt;0,TRUNC(VLOOKUP($E357,'Container Panel'!$B$41:$Z$100,$D357,0)/(VLOOKUP(BQ$276,UI!$A$12:$O$51,VLOOKUP(BQ$279,$B$276:$C$278,2,0),0)/1000))&gt;0),1,TRUNC(VLOOKUP($E357,'Container Panel'!$B$41:$Z$100,$D357,0)/(VLOOKUP(BQ$276,UI!$A$12:$O$51,VLOOKUP(BQ$279,$B$276:$C$278,2,0),0)/1000)))),"")</f>
        <v/>
      </c>
      <c r="BR357" s="145" t="str">
        <f>IFERROR(IF(AND(BR$272=list!$D$3,'Box Calculation'!BR$279&lt;&gt;"h",$E357&lt;&gt;0),0,IF(AND(BR$273=list!$D$2,$E357&lt;&gt;0,TRUNC(VLOOKUP($E357,'Container Panel'!$B$41:$Z$100,$D357,0)/(VLOOKUP(BR$276,UI!$A$12:$O$51,VLOOKUP(BR$279,$B$276:$C$278,2,0),0)/1000))&gt;0),1,TRUNC(VLOOKUP($E357,'Container Panel'!$B$41:$Z$100,$D357,0)/(VLOOKUP(BR$276,UI!$A$12:$O$51,VLOOKUP(BR$279,$B$276:$C$278,2,0),0)/1000)))),"")</f>
        <v/>
      </c>
      <c r="BS357" s="145" t="str">
        <f>IFERROR(IF(AND(BS$272=list!$D$3,'Box Calculation'!BS$279&lt;&gt;"h",$E357&lt;&gt;0),0,IF(AND(BS$273=list!$D$2,$E357&lt;&gt;0,TRUNC(VLOOKUP($E357,'Container Panel'!$B$41:$Z$100,$D357,0)/(VLOOKUP(BS$276,UI!$A$12:$O$51,VLOOKUP(BS$279,$B$276:$C$278,2,0),0)/1000))&gt;0),1,TRUNC(VLOOKUP($E357,'Container Panel'!$B$41:$Z$100,$D357,0)/(VLOOKUP(BS$276,UI!$A$12:$O$51,VLOOKUP(BS$279,$B$276:$C$278,2,0),0)/1000)))),"")</f>
        <v/>
      </c>
      <c r="BT357" s="145" t="str">
        <f>IFERROR(IF(AND(BT$272=list!$D$3,'Box Calculation'!BT$279&lt;&gt;"h",$E357&lt;&gt;0),0,IF(AND(BT$273=list!$D$2,$E357&lt;&gt;0,TRUNC(VLOOKUP($E357,'Container Panel'!$B$41:$Z$100,$D357,0)/(VLOOKUP(BT$276,UI!$A$12:$O$51,VLOOKUP(BT$279,$B$276:$C$278,2,0),0)/1000))&gt;0),1,TRUNC(VLOOKUP($E357,'Container Panel'!$B$41:$Z$100,$D357,0)/(VLOOKUP(BT$276,UI!$A$12:$O$51,VLOOKUP(BT$279,$B$276:$C$278,2,0),0)/1000)))),"")</f>
        <v/>
      </c>
      <c r="BU357" s="145" t="str">
        <f>IFERROR(IF(AND(BU$272=list!$D$3,'Box Calculation'!BU$279&lt;&gt;"h",$E357&lt;&gt;0),0,IF(AND(BU$273=list!$D$2,$E357&lt;&gt;0,TRUNC(VLOOKUP($E357,'Container Panel'!$B$41:$Z$100,$D357,0)/(VLOOKUP(BU$276,UI!$A$12:$O$51,VLOOKUP(BU$279,$B$276:$C$278,2,0),0)/1000))&gt;0),1,TRUNC(VLOOKUP($E357,'Container Panel'!$B$41:$Z$100,$D357,0)/(VLOOKUP(BU$276,UI!$A$12:$O$51,VLOOKUP(BU$279,$B$276:$C$278,2,0),0)/1000)))),"")</f>
        <v/>
      </c>
      <c r="BV357" s="145" t="str">
        <f>IFERROR(IF(AND(BV$272=list!$D$3,'Box Calculation'!BV$279&lt;&gt;"h",$E357&lt;&gt;0),0,IF(AND(BV$273=list!$D$2,$E357&lt;&gt;0,TRUNC(VLOOKUP($E357,'Container Panel'!$B$41:$Z$100,$D357,0)/(VLOOKUP(BV$276,UI!$A$12:$O$51,VLOOKUP(BV$279,$B$276:$C$278,2,0),0)/1000))&gt;0),1,TRUNC(VLOOKUP($E357,'Container Panel'!$B$41:$Z$100,$D357,0)/(VLOOKUP(BV$276,UI!$A$12:$O$51,VLOOKUP(BV$279,$B$276:$C$278,2,0),0)/1000)))),"")</f>
        <v/>
      </c>
      <c r="BW357" s="145" t="str">
        <f>IFERROR(IF(AND(BW$272=list!$D$3,'Box Calculation'!BW$279&lt;&gt;"h",$E357&lt;&gt;0),0,IF(AND(BW$273=list!$D$2,$E357&lt;&gt;0,TRUNC(VLOOKUP($E357,'Container Panel'!$B$41:$Z$100,$D357,0)/(VLOOKUP(BW$276,UI!$A$12:$O$51,VLOOKUP(BW$279,$B$276:$C$278,2,0),0)/1000))&gt;0),1,TRUNC(VLOOKUP($E357,'Container Panel'!$B$41:$Z$100,$D357,0)/(VLOOKUP(BW$276,UI!$A$12:$O$51,VLOOKUP(BW$279,$B$276:$C$278,2,0),0)/1000)))),"")</f>
        <v/>
      </c>
      <c r="BX357" s="145" t="str">
        <f>IFERROR(IF(AND(BX$272=list!$D$3,'Box Calculation'!BX$279&lt;&gt;"h",$E357&lt;&gt;0),0,IF(AND(BX$273=list!$D$2,$E357&lt;&gt;0,TRUNC(VLOOKUP($E357,'Container Panel'!$B$41:$Z$100,$D357,0)/(VLOOKUP(BX$276,UI!$A$12:$O$51,VLOOKUP(BX$279,$B$276:$C$278,2,0),0)/1000))&gt;0),1,TRUNC(VLOOKUP($E357,'Container Panel'!$B$41:$Z$100,$D357,0)/(VLOOKUP(BX$276,UI!$A$12:$O$51,VLOOKUP(BX$279,$B$276:$C$278,2,0),0)/1000)))),"")</f>
        <v/>
      </c>
      <c r="BY357" s="145" t="str">
        <f>IFERROR(IF(AND(BY$272=list!$D$3,'Box Calculation'!BY$279&lt;&gt;"h",$E357&lt;&gt;0),0,IF(AND(BY$273=list!$D$2,$E357&lt;&gt;0,TRUNC(VLOOKUP($E357,'Container Panel'!$B$41:$Z$100,$D357,0)/(VLOOKUP(BY$276,UI!$A$12:$O$51,VLOOKUP(BY$279,$B$276:$C$278,2,0),0)/1000))&gt;0),1,TRUNC(VLOOKUP($E357,'Container Panel'!$B$41:$Z$100,$D357,0)/(VLOOKUP(BY$276,UI!$A$12:$O$51,VLOOKUP(BY$279,$B$276:$C$278,2,0),0)/1000)))),"")</f>
        <v/>
      </c>
      <c r="BZ357" s="145" t="str">
        <f>IFERROR(IF(AND(BZ$272=list!$D$3,'Box Calculation'!BZ$279&lt;&gt;"h",$E357&lt;&gt;0),0,IF(AND(BZ$273=list!$D$2,$E357&lt;&gt;0,TRUNC(VLOOKUP($E357,'Container Panel'!$B$41:$Z$100,$D357,0)/(VLOOKUP(BZ$276,UI!$A$12:$O$51,VLOOKUP(BZ$279,$B$276:$C$278,2,0),0)/1000))&gt;0),1,TRUNC(VLOOKUP($E357,'Container Panel'!$B$41:$Z$100,$D357,0)/(VLOOKUP(BZ$276,UI!$A$12:$O$51,VLOOKUP(BZ$279,$B$276:$C$278,2,0),0)/1000)))),"")</f>
        <v/>
      </c>
      <c r="CA357" s="145" t="str">
        <f>IFERROR(IF(AND(CA$272=list!$D$3,'Box Calculation'!CA$279&lt;&gt;"h",$E357&lt;&gt;0),0,IF(AND(CA$273=list!$D$2,$E357&lt;&gt;0,TRUNC(VLOOKUP($E357,'Container Panel'!$B$41:$Z$100,$D357,0)/(VLOOKUP(CA$276,UI!$A$12:$O$51,VLOOKUP(CA$279,$B$276:$C$278,2,0),0)/1000))&gt;0),1,TRUNC(VLOOKUP($E357,'Container Panel'!$B$41:$Z$100,$D357,0)/(VLOOKUP(CA$276,UI!$A$12:$O$51,VLOOKUP(CA$279,$B$276:$C$278,2,0),0)/1000)))),"")</f>
        <v/>
      </c>
      <c r="CB357" s="145" t="str">
        <f>IFERROR(IF(AND(CB$272=list!$D$3,'Box Calculation'!CB$279&lt;&gt;"h",$E357&lt;&gt;0),0,IF(AND(CB$273=list!$D$2,$E357&lt;&gt;0,TRUNC(VLOOKUP($E357,'Container Panel'!$B$41:$Z$100,$D357,0)/(VLOOKUP(CB$276,UI!$A$12:$O$51,VLOOKUP(CB$279,$B$276:$C$278,2,0),0)/1000))&gt;0),1,TRUNC(VLOOKUP($E357,'Container Panel'!$B$41:$Z$100,$D357,0)/(VLOOKUP(CB$276,UI!$A$12:$O$51,VLOOKUP(CB$279,$B$276:$C$278,2,0),0)/1000)))),"")</f>
        <v/>
      </c>
      <c r="CC357" s="145" t="str">
        <f>IFERROR(IF(AND(CC$272=list!$D$3,'Box Calculation'!CC$279&lt;&gt;"h",$E357&lt;&gt;0),0,IF(AND(CC$273=list!$D$2,$E357&lt;&gt;0,TRUNC(VLOOKUP($E357,'Container Panel'!$B$41:$Z$100,$D357,0)/(VLOOKUP(CC$276,UI!$A$12:$O$51,VLOOKUP(CC$279,$B$276:$C$278,2,0),0)/1000))&gt;0),1,TRUNC(VLOOKUP($E357,'Container Panel'!$B$41:$Z$100,$D357,0)/(VLOOKUP(CC$276,UI!$A$12:$O$51,VLOOKUP(CC$279,$B$276:$C$278,2,0),0)/1000)))),"")</f>
        <v/>
      </c>
      <c r="CD357" s="145" t="str">
        <f>IFERROR(IF(AND(CD$272=list!$D$3,'Box Calculation'!CD$279&lt;&gt;"h",$E357&lt;&gt;0),0,IF(AND(CD$273=list!$D$2,$E357&lt;&gt;0,TRUNC(VLOOKUP($E357,'Container Panel'!$B$41:$Z$100,$D357,0)/(VLOOKUP(CD$276,UI!$A$12:$O$51,VLOOKUP(CD$279,$B$276:$C$278,2,0),0)/1000))&gt;0),1,TRUNC(VLOOKUP($E357,'Container Panel'!$B$41:$Z$100,$D357,0)/(VLOOKUP(CD$276,UI!$A$12:$O$51,VLOOKUP(CD$279,$B$276:$C$278,2,0),0)/1000)))),"")</f>
        <v/>
      </c>
      <c r="CE357" s="145" t="str">
        <f>IFERROR(IF(AND(CE$272=list!$D$3,'Box Calculation'!CE$279&lt;&gt;"h",$E357&lt;&gt;0),0,IF(AND(CE$273=list!$D$2,$E357&lt;&gt;0,TRUNC(VLOOKUP($E357,'Container Panel'!$B$41:$Z$100,$D357,0)/(VLOOKUP(CE$276,UI!$A$12:$O$51,VLOOKUP(CE$279,$B$276:$C$278,2,0),0)/1000))&gt;0),1,TRUNC(VLOOKUP($E357,'Container Panel'!$B$41:$Z$100,$D357,0)/(VLOOKUP(CE$276,UI!$A$12:$O$51,VLOOKUP(CE$279,$B$276:$C$278,2,0),0)/1000)))),"")</f>
        <v/>
      </c>
      <c r="CF357" s="145" t="str">
        <f>IFERROR(IF(AND(CF$272=list!$D$3,'Box Calculation'!CF$279&lt;&gt;"h",$E357&lt;&gt;0),0,IF(AND(CF$273=list!$D$2,$E357&lt;&gt;0,TRUNC(VLOOKUP($E357,'Container Panel'!$B$41:$Z$100,$D357,0)/(VLOOKUP(CF$276,UI!$A$12:$O$51,VLOOKUP(CF$279,$B$276:$C$278,2,0),0)/1000))&gt;0),1,TRUNC(VLOOKUP($E357,'Container Panel'!$B$41:$Z$100,$D357,0)/(VLOOKUP(CF$276,UI!$A$12:$O$51,VLOOKUP(CF$279,$B$276:$C$278,2,0),0)/1000)))),"")</f>
        <v/>
      </c>
      <c r="CG357" s="145" t="str">
        <f>IFERROR(IF(AND(CG$272=list!$D$3,'Box Calculation'!CG$279&lt;&gt;"h",$E357&lt;&gt;0),0,IF(AND(CG$273=list!$D$2,$E357&lt;&gt;0,TRUNC(VLOOKUP($E357,'Container Panel'!$B$41:$Z$100,$D357,0)/(VLOOKUP(CG$276,UI!$A$12:$O$51,VLOOKUP(CG$279,$B$276:$C$278,2,0),0)/1000))&gt;0),1,TRUNC(VLOOKUP($E357,'Container Panel'!$B$41:$Z$100,$D357,0)/(VLOOKUP(CG$276,UI!$A$12:$O$51,VLOOKUP(CG$279,$B$276:$C$278,2,0),0)/1000)))),"")</f>
        <v/>
      </c>
      <c r="CH357" s="145" t="str">
        <f>IFERROR(IF(AND(CH$272=list!$D$3,'Box Calculation'!CH$279&lt;&gt;"h",$E357&lt;&gt;0),0,IF(AND(CH$273=list!$D$2,$E357&lt;&gt;0,TRUNC(VLOOKUP($E357,'Container Panel'!$B$41:$Z$100,$D357,0)/(VLOOKUP(CH$276,UI!$A$12:$O$51,VLOOKUP(CH$279,$B$276:$C$278,2,0),0)/1000))&gt;0),1,TRUNC(VLOOKUP($E357,'Container Panel'!$B$41:$Z$100,$D357,0)/(VLOOKUP(CH$276,UI!$A$12:$O$51,VLOOKUP(CH$279,$B$276:$C$278,2,0),0)/1000)))),"")</f>
        <v/>
      </c>
      <c r="CI357" s="145" t="str">
        <f>IFERROR(IF(AND(CI$272=list!$D$3,'Box Calculation'!CI$279&lt;&gt;"h",$E357&lt;&gt;0),0,IF(AND(CI$273=list!$D$2,$E357&lt;&gt;0,TRUNC(VLOOKUP($E357,'Container Panel'!$B$41:$Z$100,$D357,0)/(VLOOKUP(CI$276,UI!$A$12:$O$51,VLOOKUP(CI$279,$B$276:$C$278,2,0),0)/1000))&gt;0),1,TRUNC(VLOOKUP($E357,'Container Panel'!$B$41:$Z$100,$D357,0)/(VLOOKUP(CI$276,UI!$A$12:$O$51,VLOOKUP(CI$279,$B$276:$C$278,2,0),0)/1000)))),"")</f>
        <v/>
      </c>
      <c r="CJ357" s="145" t="str">
        <f>IFERROR(IF(AND(CJ$272=list!$D$3,'Box Calculation'!CJ$279&lt;&gt;"h",$E357&lt;&gt;0),0,IF(AND(CJ$273=list!$D$2,$E357&lt;&gt;0,TRUNC(VLOOKUP($E357,'Container Panel'!$B$41:$Z$100,$D357,0)/(VLOOKUP(CJ$276,UI!$A$12:$O$51,VLOOKUP(CJ$279,$B$276:$C$278,2,0),0)/1000))&gt;0),1,TRUNC(VLOOKUP($E357,'Container Panel'!$B$41:$Z$100,$D357,0)/(VLOOKUP(CJ$276,UI!$A$12:$O$51,VLOOKUP(CJ$279,$B$276:$C$278,2,0),0)/1000)))),"")</f>
        <v/>
      </c>
      <c r="CK357" s="145" t="str">
        <f>IFERROR(IF(AND(CK$272=list!$D$3,'Box Calculation'!CK$279&lt;&gt;"h",$E357&lt;&gt;0),0,IF(AND(CK$273=list!$D$2,$E357&lt;&gt;0,TRUNC(VLOOKUP($E357,'Container Panel'!$B$41:$Z$100,$D357,0)/(VLOOKUP(CK$276,UI!$A$12:$O$51,VLOOKUP(CK$279,$B$276:$C$278,2,0),0)/1000))&gt;0),1,TRUNC(VLOOKUP($E357,'Container Panel'!$B$41:$Z$100,$D357,0)/(VLOOKUP(CK$276,UI!$A$12:$O$51,VLOOKUP(CK$279,$B$276:$C$278,2,0),0)/1000)))),"")</f>
        <v/>
      </c>
      <c r="CL357" s="145" t="str">
        <f>IFERROR(IF(AND(CL$272=list!$D$3,'Box Calculation'!CL$279&lt;&gt;"h",$E357&lt;&gt;0),0,IF(AND(CL$273=list!$D$2,$E357&lt;&gt;0,TRUNC(VLOOKUP($E357,'Container Panel'!$B$41:$Z$100,$D357,0)/(VLOOKUP(CL$276,UI!$A$12:$O$51,VLOOKUP(CL$279,$B$276:$C$278,2,0),0)/1000))&gt;0),1,TRUNC(VLOOKUP($E357,'Container Panel'!$B$41:$Z$100,$D357,0)/(VLOOKUP(CL$276,UI!$A$12:$O$51,VLOOKUP(CL$279,$B$276:$C$278,2,0),0)/1000)))),"")</f>
        <v/>
      </c>
      <c r="CM357" s="145" t="str">
        <f>IFERROR(IF(AND(CM$272=list!$D$3,'Box Calculation'!CM$279&lt;&gt;"h",$E357&lt;&gt;0),0,IF(AND(CM$273=list!$D$2,$E357&lt;&gt;0,TRUNC(VLOOKUP($E357,'Container Panel'!$B$41:$Z$100,$D357,0)/(VLOOKUP(CM$276,UI!$A$12:$O$51,VLOOKUP(CM$279,$B$276:$C$278,2,0),0)/1000))&gt;0),1,TRUNC(VLOOKUP($E357,'Container Panel'!$B$41:$Z$100,$D357,0)/(VLOOKUP(CM$276,UI!$A$12:$O$51,VLOOKUP(CM$279,$B$276:$C$278,2,0),0)/1000)))),"")</f>
        <v/>
      </c>
      <c r="CN357" s="145" t="str">
        <f>IFERROR(IF(AND(CN$272=list!$D$3,'Box Calculation'!CN$279&lt;&gt;"h",$E357&lt;&gt;0),0,IF(AND(CN$273=list!$D$2,$E357&lt;&gt;0,TRUNC(VLOOKUP($E357,'Container Panel'!$B$41:$Z$100,$D357,0)/(VLOOKUP(CN$276,UI!$A$12:$O$51,VLOOKUP(CN$279,$B$276:$C$278,2,0),0)/1000))&gt;0),1,TRUNC(VLOOKUP($E357,'Container Panel'!$B$41:$Z$100,$D357,0)/(VLOOKUP(CN$276,UI!$A$12:$O$51,VLOOKUP(CN$279,$B$276:$C$278,2,0),0)/1000)))),"")</f>
        <v/>
      </c>
      <c r="CO357" s="145" t="str">
        <f>IFERROR(IF(AND(CO$272=list!$D$3,'Box Calculation'!CO$279&lt;&gt;"h",$E357&lt;&gt;0),0,IF(AND(CO$273=list!$D$2,$E357&lt;&gt;0,TRUNC(VLOOKUP($E357,'Container Panel'!$B$41:$Z$100,$D357,0)/(VLOOKUP(CO$276,UI!$A$12:$O$51,VLOOKUP(CO$279,$B$276:$C$278,2,0),0)/1000))&gt;0),1,TRUNC(VLOOKUP($E357,'Container Panel'!$B$41:$Z$100,$D357,0)/(VLOOKUP(CO$276,UI!$A$12:$O$51,VLOOKUP(CO$279,$B$276:$C$278,2,0),0)/1000)))),"")</f>
        <v/>
      </c>
      <c r="CP357" s="145" t="str">
        <f>IFERROR(IF(AND(CP$272=list!$D$3,'Box Calculation'!CP$279&lt;&gt;"h",$E357&lt;&gt;0),0,IF(AND(CP$273=list!$D$2,$E357&lt;&gt;0,TRUNC(VLOOKUP($E357,'Container Panel'!$B$41:$Z$100,$D357,0)/(VLOOKUP(CP$276,UI!$A$12:$O$51,VLOOKUP(CP$279,$B$276:$C$278,2,0),0)/1000))&gt;0),1,TRUNC(VLOOKUP($E357,'Container Panel'!$B$41:$Z$100,$D357,0)/(VLOOKUP(CP$276,UI!$A$12:$O$51,VLOOKUP(CP$279,$B$276:$C$278,2,0),0)/1000)))),"")</f>
        <v/>
      </c>
      <c r="CQ357" s="145" t="str">
        <f>IFERROR(IF(AND(CQ$272=list!$D$3,'Box Calculation'!CQ$279&lt;&gt;"h",$E357&lt;&gt;0),0,IF(AND(CQ$273=list!$D$2,$E357&lt;&gt;0,TRUNC(VLOOKUP($E357,'Container Panel'!$B$41:$Z$100,$D357,0)/(VLOOKUP(CQ$276,UI!$A$12:$O$51,VLOOKUP(CQ$279,$B$276:$C$278,2,0),0)/1000))&gt;0),1,TRUNC(VLOOKUP($E357,'Container Panel'!$B$41:$Z$100,$D357,0)/(VLOOKUP(CQ$276,UI!$A$12:$O$51,VLOOKUP(CQ$279,$B$276:$C$278,2,0),0)/1000)))),"")</f>
        <v/>
      </c>
      <c r="CR357" s="145" t="str">
        <f>IFERROR(IF(AND(CR$272=list!$D$3,'Box Calculation'!CR$279&lt;&gt;"h",$E357&lt;&gt;0),0,IF(AND(CR$273=list!$D$2,$E357&lt;&gt;0,TRUNC(VLOOKUP($E357,'Container Panel'!$B$41:$Z$100,$D357,0)/(VLOOKUP(CR$276,UI!$A$12:$O$51,VLOOKUP(CR$279,$B$276:$C$278,2,0),0)/1000))&gt;0),1,TRUNC(VLOOKUP($E357,'Container Panel'!$B$41:$Z$100,$D357,0)/(VLOOKUP(CR$276,UI!$A$12:$O$51,VLOOKUP(CR$279,$B$276:$C$278,2,0),0)/1000)))),"")</f>
        <v/>
      </c>
      <c r="CS357" s="145" t="str">
        <f>IFERROR(IF(AND(CS$272=list!$D$3,'Box Calculation'!CS$279&lt;&gt;"h",$E357&lt;&gt;0),0,IF(AND(CS$273=list!$D$2,$E357&lt;&gt;0,TRUNC(VLOOKUP($E357,'Container Panel'!$B$41:$Z$100,$D357,0)/(VLOOKUP(CS$276,UI!$A$12:$O$51,VLOOKUP(CS$279,$B$276:$C$278,2,0),0)/1000))&gt;0),1,TRUNC(VLOOKUP($E357,'Container Panel'!$B$41:$Z$100,$D357,0)/(VLOOKUP(CS$276,UI!$A$12:$O$51,VLOOKUP(CS$279,$B$276:$C$278,2,0),0)/1000)))),"")</f>
        <v/>
      </c>
      <c r="CT357" s="145" t="str">
        <f>IFERROR(IF(AND(CT$272=list!$D$3,'Box Calculation'!CT$279&lt;&gt;"h",$E357&lt;&gt;0),0,IF(AND(CT$273=list!$D$2,$E357&lt;&gt;0,TRUNC(VLOOKUP($E357,'Container Panel'!$B$41:$Z$100,$D357,0)/(VLOOKUP(CT$276,UI!$A$12:$O$51,VLOOKUP(CT$279,$B$276:$C$278,2,0),0)/1000))&gt;0),1,TRUNC(VLOOKUP($E357,'Container Panel'!$B$41:$Z$100,$D357,0)/(VLOOKUP(CT$276,UI!$A$12:$O$51,VLOOKUP(CT$279,$B$276:$C$278,2,0),0)/1000)))),"")</f>
        <v/>
      </c>
      <c r="CU357" s="145" t="str">
        <f>IFERROR(IF(AND(CU$272=list!$D$3,'Box Calculation'!CU$279&lt;&gt;"h",$E357&lt;&gt;0),0,IF(AND(CU$273=list!$D$2,$E357&lt;&gt;0,TRUNC(VLOOKUP($E357,'Container Panel'!$B$41:$Z$100,$D357,0)/(VLOOKUP(CU$276,UI!$A$12:$O$51,VLOOKUP(CU$279,$B$276:$C$278,2,0),0)/1000))&gt;0),1,TRUNC(VLOOKUP($E357,'Container Panel'!$B$41:$Z$100,$D357,0)/(VLOOKUP(CU$276,UI!$A$12:$O$51,VLOOKUP(CU$279,$B$276:$C$278,2,0),0)/1000)))),"")</f>
        <v/>
      </c>
      <c r="CV357" s="145" t="str">
        <f>IFERROR(IF(AND(CV$272=list!$D$3,'Box Calculation'!CV$279&lt;&gt;"h",$E357&lt;&gt;0),0,IF(AND(CV$273=list!$D$2,$E357&lt;&gt;0,TRUNC(VLOOKUP($E357,'Container Panel'!$B$41:$Z$100,$D357,0)/(VLOOKUP(CV$276,UI!$A$12:$O$51,VLOOKUP(CV$279,$B$276:$C$278,2,0),0)/1000))&gt;0),1,TRUNC(VLOOKUP($E357,'Container Panel'!$B$41:$Z$100,$D357,0)/(VLOOKUP(CV$276,UI!$A$12:$O$51,VLOOKUP(CV$279,$B$276:$C$278,2,0),0)/1000)))),"")</f>
        <v/>
      </c>
      <c r="CW357" s="145" t="str">
        <f>IFERROR(IF(AND(CW$272=list!$D$3,'Box Calculation'!CW$279&lt;&gt;"h",$E357&lt;&gt;0),0,IF(AND(CW$273=list!$D$2,$E357&lt;&gt;0,TRUNC(VLOOKUP($E357,'Container Panel'!$B$41:$Z$100,$D357,0)/(VLOOKUP(CW$276,UI!$A$12:$O$51,VLOOKUP(CW$279,$B$276:$C$278,2,0),0)/1000))&gt;0),1,TRUNC(VLOOKUP($E357,'Container Panel'!$B$41:$Z$100,$D357,0)/(VLOOKUP(CW$276,UI!$A$12:$O$51,VLOOKUP(CW$279,$B$276:$C$278,2,0),0)/1000)))),"")</f>
        <v/>
      </c>
      <c r="CX357" s="145" t="str">
        <f>IFERROR(IF(AND(CX$272=list!$D$3,'Box Calculation'!CX$279&lt;&gt;"h",$E357&lt;&gt;0),0,IF(AND(CX$273=list!$D$2,$E357&lt;&gt;0,TRUNC(VLOOKUP($E357,'Container Panel'!$B$41:$Z$100,$D357,0)/(VLOOKUP(CX$276,UI!$A$12:$O$51,VLOOKUP(CX$279,$B$276:$C$278,2,0),0)/1000))&gt;0),1,TRUNC(VLOOKUP($E357,'Container Panel'!$B$41:$Z$100,$D357,0)/(VLOOKUP(CX$276,UI!$A$12:$O$51,VLOOKUP(CX$279,$B$276:$C$278,2,0),0)/1000)))),"")</f>
        <v/>
      </c>
      <c r="CY357" s="145" t="str">
        <f>IFERROR(IF(AND(CY$272=list!$D$3,'Box Calculation'!CY$279&lt;&gt;"h",$E357&lt;&gt;0),0,IF(AND(CY$273=list!$D$2,$E357&lt;&gt;0,TRUNC(VLOOKUP($E357,'Container Panel'!$B$41:$Z$100,$D357,0)/(VLOOKUP(CY$276,UI!$A$12:$O$51,VLOOKUP(CY$279,$B$276:$C$278,2,0),0)/1000))&gt;0),1,TRUNC(VLOOKUP($E357,'Container Panel'!$B$41:$Z$100,$D357,0)/(VLOOKUP(CY$276,UI!$A$12:$O$51,VLOOKUP(CY$279,$B$276:$C$278,2,0),0)/1000)))),"")</f>
        <v/>
      </c>
      <c r="CZ357" s="145" t="str">
        <f>IFERROR(IF(AND(CZ$272=list!$D$3,'Box Calculation'!CZ$279&lt;&gt;"h",$E357&lt;&gt;0),0,IF(AND(CZ$273=list!$D$2,$E357&lt;&gt;0,TRUNC(VLOOKUP($E357,'Container Panel'!$B$41:$Z$100,$D357,0)/(VLOOKUP(CZ$276,UI!$A$12:$O$51,VLOOKUP(CZ$279,$B$276:$C$278,2,0),0)/1000))&gt;0),1,TRUNC(VLOOKUP($E357,'Container Panel'!$B$41:$Z$100,$D357,0)/(VLOOKUP(CZ$276,UI!$A$12:$O$51,VLOOKUP(CZ$279,$B$276:$C$278,2,0),0)/1000)))),"")</f>
        <v/>
      </c>
      <c r="DA357" s="145" t="str">
        <f>IFERROR(IF(AND(DA$272=list!$D$3,'Box Calculation'!DA$279&lt;&gt;"h",$E357&lt;&gt;0),0,IF(AND(DA$273=list!$D$2,$E357&lt;&gt;0,TRUNC(VLOOKUP($E357,'Container Panel'!$B$41:$Z$100,$D357,0)/(VLOOKUP(DA$276,UI!$A$12:$O$51,VLOOKUP(DA$279,$B$276:$C$278,2,0),0)/1000))&gt;0),1,TRUNC(VLOOKUP($E357,'Container Panel'!$B$41:$Z$100,$D357,0)/(VLOOKUP(DA$276,UI!$A$12:$O$51,VLOOKUP(DA$279,$B$276:$C$278,2,0),0)/1000)))),"")</f>
        <v/>
      </c>
      <c r="DB357" s="145" t="str">
        <f>IFERROR(IF(AND(DB$272=list!$D$3,'Box Calculation'!DB$279&lt;&gt;"h",$E357&lt;&gt;0),0,IF(AND(DB$273=list!$D$2,$E357&lt;&gt;0,TRUNC(VLOOKUP($E357,'Container Panel'!$B$41:$Z$100,$D357,0)/(VLOOKUP(DB$276,UI!$A$12:$O$51,VLOOKUP(DB$279,$B$276:$C$278,2,0),0)/1000))&gt;0),1,TRUNC(VLOOKUP($E357,'Container Panel'!$B$41:$Z$100,$D357,0)/(VLOOKUP(DB$276,UI!$A$12:$O$51,VLOOKUP(DB$279,$B$276:$C$278,2,0),0)/1000)))),"")</f>
        <v/>
      </c>
      <c r="DC357" s="145" t="str">
        <f>IFERROR(IF(AND(DC$272=list!$D$3,'Box Calculation'!DC$279&lt;&gt;"h",$E357&lt;&gt;0),0,IF(AND(DC$273=list!$D$2,$E357&lt;&gt;0,TRUNC(VLOOKUP($E357,'Container Panel'!$B$41:$Z$100,$D357,0)/(VLOOKUP(DC$276,UI!$A$12:$O$51,VLOOKUP(DC$279,$B$276:$C$278,2,0),0)/1000))&gt;0),1,TRUNC(VLOOKUP($E357,'Container Panel'!$B$41:$Z$100,$D357,0)/(VLOOKUP(DC$276,UI!$A$12:$O$51,VLOOKUP(DC$279,$B$276:$C$278,2,0),0)/1000)))),"")</f>
        <v/>
      </c>
      <c r="DD357" s="145" t="str">
        <f>IFERROR(IF(AND(DD$272=list!$D$3,'Box Calculation'!DD$279&lt;&gt;"h",$E357&lt;&gt;0),0,IF(AND(DD$273=list!$D$2,$E357&lt;&gt;0,TRUNC(VLOOKUP($E357,'Container Panel'!$B$41:$Z$100,$D357,0)/(VLOOKUP(DD$276,UI!$A$12:$O$51,VLOOKUP(DD$279,$B$276:$C$278,2,0),0)/1000))&gt;0),1,TRUNC(VLOOKUP($E357,'Container Panel'!$B$41:$Z$100,$D357,0)/(VLOOKUP(DD$276,UI!$A$12:$O$51,VLOOKUP(DD$279,$B$276:$C$278,2,0),0)/1000)))),"")</f>
        <v/>
      </c>
      <c r="DE357" s="145" t="str">
        <f>IFERROR(IF(AND(DE$272=list!$D$3,'Box Calculation'!DE$279&lt;&gt;"h",$E357&lt;&gt;0),0,IF(AND(DE$273=list!$D$2,$E357&lt;&gt;0,TRUNC(VLOOKUP($E357,'Container Panel'!$B$41:$Z$100,$D357,0)/(VLOOKUP(DE$276,UI!$A$12:$O$51,VLOOKUP(DE$279,$B$276:$C$278,2,0),0)/1000))&gt;0),1,TRUNC(VLOOKUP($E357,'Container Panel'!$B$41:$Z$100,$D357,0)/(VLOOKUP(DE$276,UI!$A$12:$O$51,VLOOKUP(DE$279,$B$276:$C$278,2,0),0)/1000)))),"")</f>
        <v/>
      </c>
      <c r="DF357" s="145" t="str">
        <f>IFERROR(IF(AND(DF$272=list!$D$3,'Box Calculation'!DF$279&lt;&gt;"h",$E357&lt;&gt;0),0,IF(AND(DF$273=list!$D$2,$E357&lt;&gt;0,TRUNC(VLOOKUP($E357,'Container Panel'!$B$41:$Z$100,$D357,0)/(VLOOKUP(DF$276,UI!$A$12:$O$51,VLOOKUP(DF$279,$B$276:$C$278,2,0),0)/1000))&gt;0),1,TRUNC(VLOOKUP($E357,'Container Panel'!$B$41:$Z$100,$D357,0)/(VLOOKUP(DF$276,UI!$A$12:$O$51,VLOOKUP(DF$279,$B$276:$C$278,2,0),0)/1000)))),"")</f>
        <v/>
      </c>
      <c r="DG357" s="145" t="str">
        <f>IFERROR(IF(AND(DG$272=list!$D$3,'Box Calculation'!DG$279&lt;&gt;"h",$E357&lt;&gt;0),0,IF(AND(DG$273=list!$D$2,$E357&lt;&gt;0,TRUNC(VLOOKUP($E357,'Container Panel'!$B$41:$Z$100,$D357,0)/(VLOOKUP(DG$276,UI!$A$12:$O$51,VLOOKUP(DG$279,$B$276:$C$278,2,0),0)/1000))&gt;0),1,TRUNC(VLOOKUP($E357,'Container Panel'!$B$41:$Z$100,$D357,0)/(VLOOKUP(DG$276,UI!$A$12:$O$51,VLOOKUP(DG$279,$B$276:$C$278,2,0),0)/1000)))),"")</f>
        <v/>
      </c>
      <c r="DH357" s="145" t="str">
        <f>IFERROR(IF(AND(DH$272=list!$D$3,'Box Calculation'!DH$279&lt;&gt;"h",$E357&lt;&gt;0),0,IF(AND(DH$273=list!$D$2,$E357&lt;&gt;0,TRUNC(VLOOKUP($E357,'Container Panel'!$B$41:$Z$100,$D357,0)/(VLOOKUP(DH$276,UI!$A$12:$O$51,VLOOKUP(DH$279,$B$276:$C$278,2,0),0)/1000))&gt;0),1,TRUNC(VLOOKUP($E357,'Container Panel'!$B$41:$Z$100,$D357,0)/(VLOOKUP(DH$276,UI!$A$12:$O$51,VLOOKUP(DH$279,$B$276:$C$278,2,0),0)/1000)))),"")</f>
        <v/>
      </c>
      <c r="DI357" s="145" t="str">
        <f>IFERROR(IF(AND(DI$272=list!$D$3,'Box Calculation'!DI$279&lt;&gt;"h",$E357&lt;&gt;0),0,IF(AND(DI$273=list!$D$2,$E357&lt;&gt;0,TRUNC(VLOOKUP($E357,'Container Panel'!$B$41:$Z$100,$D357,0)/(VLOOKUP(DI$276,UI!$A$12:$O$51,VLOOKUP(DI$279,$B$276:$C$278,2,0),0)/1000))&gt;0),1,TRUNC(VLOOKUP($E357,'Container Panel'!$B$41:$Z$100,$D357,0)/(VLOOKUP(DI$276,UI!$A$12:$O$51,VLOOKUP(DI$279,$B$276:$C$278,2,0),0)/1000)))),"")</f>
        <v/>
      </c>
      <c r="DJ357" s="145" t="str">
        <f>IFERROR(IF(AND(DJ$272=list!$D$3,'Box Calculation'!DJ$279&lt;&gt;"h",$E357&lt;&gt;0),0,IF(AND(DJ$273=list!$D$2,$E357&lt;&gt;0,TRUNC(VLOOKUP($E357,'Container Panel'!$B$41:$Z$100,$D357,0)/(VLOOKUP(DJ$276,UI!$A$12:$O$51,VLOOKUP(DJ$279,$B$276:$C$278,2,0),0)/1000))&gt;0),1,TRUNC(VLOOKUP($E357,'Container Panel'!$B$41:$Z$100,$D357,0)/(VLOOKUP(DJ$276,UI!$A$12:$O$51,VLOOKUP(DJ$279,$B$276:$C$278,2,0),0)/1000)))),"")</f>
        <v/>
      </c>
      <c r="DK357" s="145" t="str">
        <f>IFERROR(IF(AND(DK$272=list!$D$3,'Box Calculation'!DK$279&lt;&gt;"h",$E357&lt;&gt;0),0,IF(AND(DK$273=list!$D$2,$E357&lt;&gt;0,TRUNC(VLOOKUP($E357,'Container Panel'!$B$41:$Z$100,$D357,0)/(VLOOKUP(DK$276,UI!$A$12:$O$51,VLOOKUP(DK$279,$B$276:$C$278,2,0),0)/1000))&gt;0),1,TRUNC(VLOOKUP($E357,'Container Panel'!$B$41:$Z$100,$D357,0)/(VLOOKUP(DK$276,UI!$A$12:$O$51,VLOOKUP(DK$279,$B$276:$C$278,2,0),0)/1000)))),"")</f>
        <v/>
      </c>
      <c r="DL357" s="145" t="str">
        <f>IFERROR(IF(AND(DL$272=list!$D$3,'Box Calculation'!DL$279&lt;&gt;"h",$E357&lt;&gt;0),0,IF(AND(DL$273=list!$D$2,$E357&lt;&gt;0,TRUNC(VLOOKUP($E357,'Container Panel'!$B$41:$Z$100,$D357,0)/(VLOOKUP(DL$276,UI!$A$12:$O$51,VLOOKUP(DL$279,$B$276:$C$278,2,0),0)/1000))&gt;0),1,TRUNC(VLOOKUP($E357,'Container Panel'!$B$41:$Z$100,$D357,0)/(VLOOKUP(DL$276,UI!$A$12:$O$51,VLOOKUP(DL$279,$B$276:$C$278,2,0),0)/1000)))),"")</f>
        <v/>
      </c>
      <c r="DM357" s="145" t="str">
        <f>IFERROR(IF(AND(DM$272=list!$D$3,'Box Calculation'!DM$279&lt;&gt;"h",$E357&lt;&gt;0),0,IF(AND(DM$273=list!$D$2,$E357&lt;&gt;0,TRUNC(VLOOKUP($E357,'Container Panel'!$B$41:$Z$100,$D357,0)/(VLOOKUP(DM$276,UI!$A$12:$O$51,VLOOKUP(DM$279,$B$276:$C$278,2,0),0)/1000))&gt;0),1,TRUNC(VLOOKUP($E357,'Container Panel'!$B$41:$Z$100,$D357,0)/(VLOOKUP(DM$276,UI!$A$12:$O$51,VLOOKUP(DM$279,$B$276:$C$278,2,0),0)/1000)))),"")</f>
        <v/>
      </c>
      <c r="DN357" s="145" t="str">
        <f>IFERROR(IF(AND(DN$272=list!$D$3,'Box Calculation'!DN$279&lt;&gt;"h",$E357&lt;&gt;0),0,IF(AND(DN$273=list!$D$2,$E357&lt;&gt;0,TRUNC(VLOOKUP($E357,'Container Panel'!$B$41:$Z$100,$D357,0)/(VLOOKUP(DN$276,UI!$A$12:$O$51,VLOOKUP(DN$279,$B$276:$C$278,2,0),0)/1000))&gt;0),1,TRUNC(VLOOKUP($E357,'Container Panel'!$B$41:$Z$100,$D357,0)/(VLOOKUP(DN$276,UI!$A$12:$O$51,VLOOKUP(DN$279,$B$276:$C$278,2,0),0)/1000)))),"")</f>
        <v/>
      </c>
      <c r="DO357" s="145" t="str">
        <f>IFERROR(IF(AND(DO$272=list!$D$3,'Box Calculation'!DO$279&lt;&gt;"h",$E357&lt;&gt;0),0,IF(AND(DO$273=list!$D$2,$E357&lt;&gt;0,TRUNC(VLOOKUP($E357,'Container Panel'!$B$41:$Z$100,$D357,0)/(VLOOKUP(DO$276,UI!$A$12:$O$51,VLOOKUP(DO$279,$B$276:$C$278,2,0),0)/1000))&gt;0),1,TRUNC(VLOOKUP($E357,'Container Panel'!$B$41:$Z$100,$D357,0)/(VLOOKUP(DO$276,UI!$A$12:$O$51,VLOOKUP(DO$279,$B$276:$C$278,2,0),0)/1000)))),"")</f>
        <v/>
      </c>
      <c r="DP357" s="145" t="str">
        <f>IFERROR(IF(AND(DP$272=list!$D$3,'Box Calculation'!DP$279&lt;&gt;"h",$E357&lt;&gt;0),0,IF(AND(DP$273=list!$D$2,$E357&lt;&gt;0,TRUNC(VLOOKUP($E357,'Container Panel'!$B$41:$Z$100,$D357,0)/(VLOOKUP(DP$276,UI!$A$12:$O$51,VLOOKUP(DP$279,$B$276:$C$278,2,0),0)/1000))&gt;0),1,TRUNC(VLOOKUP($E357,'Container Panel'!$B$41:$Z$100,$D357,0)/(VLOOKUP(DP$276,UI!$A$12:$O$51,VLOOKUP(DP$279,$B$276:$C$278,2,0),0)/1000)))),"")</f>
        <v/>
      </c>
      <c r="DQ357" s="145" t="str">
        <f>IFERROR(IF(AND(DQ$272=list!$D$3,'Box Calculation'!DQ$279&lt;&gt;"h",$E357&lt;&gt;0),0,IF(AND(DQ$273=list!$D$2,$E357&lt;&gt;0,TRUNC(VLOOKUP($E357,'Container Panel'!$B$41:$Z$100,$D357,0)/(VLOOKUP(DQ$276,UI!$A$12:$O$51,VLOOKUP(DQ$279,$B$276:$C$278,2,0),0)/1000))&gt;0),1,TRUNC(VLOOKUP($E357,'Container Panel'!$B$41:$Z$100,$D357,0)/(VLOOKUP(DQ$276,UI!$A$12:$O$51,VLOOKUP(DQ$279,$B$276:$C$278,2,0),0)/1000)))),"")</f>
        <v/>
      </c>
      <c r="DR357" s="145" t="str">
        <f>IFERROR(IF(AND(DR$272=list!$D$3,'Box Calculation'!DR$279&lt;&gt;"h",$E357&lt;&gt;0),0,IF(AND(DR$273=list!$D$2,$E357&lt;&gt;0,TRUNC(VLOOKUP($E357,'Container Panel'!$B$41:$Z$100,$D357,0)/(VLOOKUP(DR$276,UI!$A$12:$O$51,VLOOKUP(DR$279,$B$276:$C$278,2,0),0)/1000))&gt;0),1,TRUNC(VLOOKUP($E357,'Container Panel'!$B$41:$Z$100,$D357,0)/(VLOOKUP(DR$276,UI!$A$12:$O$51,VLOOKUP(DR$279,$B$276:$C$278,2,0),0)/1000)))),"")</f>
        <v/>
      </c>
      <c r="DS357" s="145" t="str">
        <f>IFERROR(IF(AND(DS$272=list!$D$3,'Box Calculation'!DS$279&lt;&gt;"h",$E357&lt;&gt;0),0,IF(AND(DS$273=list!$D$2,$E357&lt;&gt;0,TRUNC(VLOOKUP($E357,'Container Panel'!$B$41:$Z$100,$D357,0)/(VLOOKUP(DS$276,UI!$A$12:$O$51,VLOOKUP(DS$279,$B$276:$C$278,2,0),0)/1000))&gt;0),1,TRUNC(VLOOKUP($E357,'Container Panel'!$B$41:$Z$100,$D357,0)/(VLOOKUP(DS$276,UI!$A$12:$O$51,VLOOKUP(DS$279,$B$276:$C$278,2,0),0)/1000)))),"")</f>
        <v/>
      </c>
      <c r="DT357" s="145" t="str">
        <f>IFERROR(IF(AND(DT$272=list!$D$3,'Box Calculation'!DT$279&lt;&gt;"h",$E357&lt;&gt;0),0,IF(AND(DT$273=list!$D$2,$E357&lt;&gt;0,TRUNC(VLOOKUP($E357,'Container Panel'!$B$41:$Z$100,$D357,0)/(VLOOKUP(DT$276,UI!$A$12:$O$51,VLOOKUP(DT$279,$B$276:$C$278,2,0),0)/1000))&gt;0),1,TRUNC(VLOOKUP($E357,'Container Panel'!$B$41:$Z$100,$D357,0)/(VLOOKUP(DT$276,UI!$A$12:$O$51,VLOOKUP(DT$279,$B$276:$C$278,2,0),0)/1000)))),"")</f>
        <v/>
      </c>
      <c r="DU357" s="145" t="str">
        <f>IFERROR(IF(AND(DU$272=list!$D$3,'Box Calculation'!DU$279&lt;&gt;"h",$E357&lt;&gt;0),0,IF(AND(DU$273=list!$D$2,$E357&lt;&gt;0,TRUNC(VLOOKUP($E357,'Container Panel'!$B$41:$Z$100,$D357,0)/(VLOOKUP(DU$276,UI!$A$12:$O$51,VLOOKUP(DU$279,$B$276:$C$278,2,0),0)/1000))&gt;0),1,TRUNC(VLOOKUP($E357,'Container Panel'!$B$41:$Z$100,$D357,0)/(VLOOKUP(DU$276,UI!$A$12:$O$51,VLOOKUP(DU$279,$B$276:$C$278,2,0),0)/1000)))),"")</f>
        <v/>
      </c>
      <c r="DV357" s="145" t="str">
        <f>IFERROR(IF(AND(DV$272=list!$D$3,'Box Calculation'!DV$279&lt;&gt;"h",$E357&lt;&gt;0),0,IF(AND(DV$273=list!$D$2,$E357&lt;&gt;0,TRUNC(VLOOKUP($E357,'Container Panel'!$B$41:$Z$100,$D357,0)/(VLOOKUP(DV$276,UI!$A$12:$O$51,VLOOKUP(DV$279,$B$276:$C$278,2,0),0)/1000))&gt;0),1,TRUNC(VLOOKUP($E357,'Container Panel'!$B$41:$Z$100,$D357,0)/(VLOOKUP(DV$276,UI!$A$12:$O$51,VLOOKUP(DV$279,$B$276:$C$278,2,0),0)/1000)))),"")</f>
        <v/>
      </c>
      <c r="DW357" s="145" t="str">
        <f>IFERROR(IF(AND(DW$272=list!$D$3,'Box Calculation'!DW$279&lt;&gt;"h",$E357&lt;&gt;0),0,IF(AND(DW$273=list!$D$2,$E357&lt;&gt;0,TRUNC(VLOOKUP($E357,'Container Panel'!$B$41:$Z$100,$D357,0)/(VLOOKUP(DW$276,UI!$A$12:$O$51,VLOOKUP(DW$279,$B$276:$C$278,2,0),0)/1000))&gt;0),1,TRUNC(VLOOKUP($E357,'Container Panel'!$B$41:$Z$100,$D357,0)/(VLOOKUP(DW$276,UI!$A$12:$O$51,VLOOKUP(DW$279,$B$276:$C$278,2,0),0)/1000)))),"")</f>
        <v/>
      </c>
      <c r="DX357" s="145" t="str">
        <f>IFERROR(IF(AND(DX$272=list!$D$3,'Box Calculation'!DX$279&lt;&gt;"h",$E357&lt;&gt;0),0,IF(AND(DX$273=list!$D$2,$E357&lt;&gt;0,TRUNC(VLOOKUP($E357,'Container Panel'!$B$41:$Z$100,$D357,0)/(VLOOKUP(DX$276,UI!$A$12:$O$51,VLOOKUP(DX$279,$B$276:$C$278,2,0),0)/1000))&gt;0),1,TRUNC(VLOOKUP($E357,'Container Panel'!$B$41:$Z$100,$D357,0)/(VLOOKUP(DX$276,UI!$A$12:$O$51,VLOOKUP(DX$279,$B$276:$C$278,2,0),0)/1000)))),"")</f>
        <v/>
      </c>
      <c r="DY357" s="145" t="str">
        <f>IFERROR(IF(AND(DY$272=list!$D$3,'Box Calculation'!DY$279&lt;&gt;"h",$E357&lt;&gt;0),0,IF(AND(DY$273=list!$D$2,$E357&lt;&gt;0,TRUNC(VLOOKUP($E357,'Container Panel'!$B$41:$Z$100,$D357,0)/(VLOOKUP(DY$276,UI!$A$12:$O$51,VLOOKUP(DY$279,$B$276:$C$278,2,0),0)/1000))&gt;0),1,TRUNC(VLOOKUP($E357,'Container Panel'!$B$41:$Z$100,$D357,0)/(VLOOKUP(DY$276,UI!$A$12:$O$51,VLOOKUP(DY$279,$B$276:$C$278,2,0),0)/1000)))),"")</f>
        <v/>
      </c>
      <c r="DZ357" s="145" t="str">
        <f>IFERROR(IF(AND(DZ$272=list!$D$3,'Box Calculation'!DZ$279&lt;&gt;"h",$E357&lt;&gt;0),0,IF(AND(DZ$273=list!$D$2,$E357&lt;&gt;0,TRUNC(VLOOKUP($E357,'Container Panel'!$B$41:$Z$100,$D357,0)/(VLOOKUP(DZ$276,UI!$A$12:$O$51,VLOOKUP(DZ$279,$B$276:$C$278,2,0),0)/1000))&gt;0),1,TRUNC(VLOOKUP($E357,'Container Panel'!$B$41:$Z$100,$D357,0)/(VLOOKUP(DZ$276,UI!$A$12:$O$51,VLOOKUP(DZ$279,$B$276:$C$278,2,0),0)/1000)))),"")</f>
        <v/>
      </c>
      <c r="EA357" s="145" t="str">
        <f>IFERROR(IF(AND(EA$272=list!$D$3,'Box Calculation'!EA$279&lt;&gt;"h",$E357&lt;&gt;0),0,IF(AND(EA$273=list!$D$2,$E357&lt;&gt;0,TRUNC(VLOOKUP($E357,'Container Panel'!$B$41:$Z$100,$D357,0)/(VLOOKUP(EA$276,UI!$A$12:$O$51,VLOOKUP(EA$279,$B$276:$C$278,2,0),0)/1000))&gt;0),1,TRUNC(VLOOKUP($E357,'Container Panel'!$B$41:$Z$100,$D357,0)/(VLOOKUP(EA$276,UI!$A$12:$O$51,VLOOKUP(EA$279,$B$276:$C$278,2,0),0)/1000)))),"")</f>
        <v/>
      </c>
      <c r="EB357" s="145" t="str">
        <f>IFERROR(IF(AND(EB$272=list!$D$3,'Box Calculation'!EB$279&lt;&gt;"h",$E357&lt;&gt;0),0,IF(AND(EB$273=list!$D$2,$E357&lt;&gt;0,TRUNC(VLOOKUP($E357,'Container Panel'!$B$41:$Z$100,$D357,0)/(VLOOKUP(EB$276,UI!$A$12:$O$51,VLOOKUP(EB$279,$B$276:$C$278,2,0),0)/1000))&gt;0),1,TRUNC(VLOOKUP($E357,'Container Panel'!$B$41:$Z$100,$D357,0)/(VLOOKUP(EB$276,UI!$A$12:$O$51,VLOOKUP(EB$279,$B$276:$C$278,2,0),0)/1000)))),"")</f>
        <v/>
      </c>
      <c r="EC357" s="145" t="str">
        <f>IFERROR(IF(AND(EC$272=list!$D$3,'Box Calculation'!EC$279&lt;&gt;"h",$E357&lt;&gt;0),0,IF(AND(EC$273=list!$D$2,$E357&lt;&gt;0,TRUNC(VLOOKUP($E357,'Container Panel'!$B$41:$Z$100,$D357,0)/(VLOOKUP(EC$276,UI!$A$12:$O$51,VLOOKUP(EC$279,$B$276:$C$278,2,0),0)/1000))&gt;0),1,TRUNC(VLOOKUP($E357,'Container Panel'!$B$41:$Z$100,$D357,0)/(VLOOKUP(EC$276,UI!$A$12:$O$51,VLOOKUP(EC$279,$B$276:$C$278,2,0),0)/1000)))),"")</f>
        <v/>
      </c>
      <c r="ED357" s="145" t="str">
        <f>IFERROR(IF(AND(ED$272=list!$D$3,'Box Calculation'!ED$279&lt;&gt;"h",$E357&lt;&gt;0),0,IF(AND(ED$273=list!$D$2,$E357&lt;&gt;0,TRUNC(VLOOKUP($E357,'Container Panel'!$B$41:$Z$100,$D357,0)/(VLOOKUP(ED$276,UI!$A$12:$O$51,VLOOKUP(ED$279,$B$276:$C$278,2,0),0)/1000))&gt;0),1,TRUNC(VLOOKUP($E357,'Container Panel'!$B$41:$Z$100,$D357,0)/(VLOOKUP(ED$276,UI!$A$12:$O$51,VLOOKUP(ED$279,$B$276:$C$278,2,0),0)/1000)))),"")</f>
        <v/>
      </c>
      <c r="EE357" s="145" t="str">
        <f>IFERROR(IF(AND(EE$272=list!$D$3,'Box Calculation'!EE$279&lt;&gt;"h",$E357&lt;&gt;0),0,IF(AND(EE$273=list!$D$2,$E357&lt;&gt;0,TRUNC(VLOOKUP($E357,'Container Panel'!$B$41:$Z$100,$D357,0)/(VLOOKUP(EE$276,UI!$A$12:$O$51,VLOOKUP(EE$279,$B$276:$C$278,2,0),0)/1000))&gt;0),1,TRUNC(VLOOKUP($E357,'Container Panel'!$B$41:$Z$100,$D357,0)/(VLOOKUP(EE$276,UI!$A$12:$O$51,VLOOKUP(EE$279,$B$276:$C$278,2,0),0)/1000)))),"")</f>
        <v/>
      </c>
      <c r="EF357" s="145" t="str">
        <f>IFERROR(IF(AND(EF$272=list!$D$3,'Box Calculation'!EF$279&lt;&gt;"h",$E357&lt;&gt;0),0,IF(AND(EF$273=list!$D$2,$E357&lt;&gt;0,TRUNC(VLOOKUP($E357,'Container Panel'!$B$41:$Z$100,$D357,0)/(VLOOKUP(EF$276,UI!$A$12:$O$51,VLOOKUP(EF$279,$B$276:$C$278,2,0),0)/1000))&gt;0),1,TRUNC(VLOOKUP($E357,'Container Panel'!$B$41:$Z$100,$D357,0)/(VLOOKUP(EF$276,UI!$A$12:$O$51,VLOOKUP(EF$279,$B$276:$C$278,2,0),0)/1000)))),"")</f>
        <v/>
      </c>
      <c r="EG357" s="145" t="str">
        <f>IFERROR(IF(AND(EG$272=list!$D$3,'Box Calculation'!EG$279&lt;&gt;"h",$E357&lt;&gt;0),0,IF(AND(EG$273=list!$D$2,$E357&lt;&gt;0,TRUNC(VLOOKUP($E357,'Container Panel'!$B$41:$Z$100,$D357,0)/(VLOOKUP(EG$276,UI!$A$12:$O$51,VLOOKUP(EG$279,$B$276:$C$278,2,0),0)/1000))&gt;0),1,TRUNC(VLOOKUP($E357,'Container Panel'!$B$41:$Z$100,$D357,0)/(VLOOKUP(EG$276,UI!$A$12:$O$51,VLOOKUP(EG$279,$B$276:$C$278,2,0),0)/1000)))),"")</f>
        <v/>
      </c>
      <c r="EH357" s="145" t="str">
        <f>IFERROR(IF(AND(EH$272=list!$D$3,'Box Calculation'!EH$279&lt;&gt;"h",$E357&lt;&gt;0),0,IF(AND(EH$273=list!$D$2,$E357&lt;&gt;0,TRUNC(VLOOKUP($E357,'Container Panel'!$B$41:$Z$100,$D357,0)/(VLOOKUP(EH$276,UI!$A$12:$O$51,VLOOKUP(EH$279,$B$276:$C$278,2,0),0)/1000))&gt;0),1,TRUNC(VLOOKUP($E357,'Container Panel'!$B$41:$Z$100,$D357,0)/(VLOOKUP(EH$276,UI!$A$12:$O$51,VLOOKUP(EH$279,$B$276:$C$278,2,0),0)/1000)))),"")</f>
        <v/>
      </c>
      <c r="EI357" s="145" t="str">
        <f>IFERROR(IF(AND(EI$272=list!$D$3,'Box Calculation'!EI$279&lt;&gt;"h",$E357&lt;&gt;0),0,IF(AND(EI$273=list!$D$2,$E357&lt;&gt;0,TRUNC(VLOOKUP($E357,'Container Panel'!$B$41:$Z$100,$D357,0)/(VLOOKUP(EI$276,UI!$A$12:$O$51,VLOOKUP(EI$279,$B$276:$C$278,2,0),0)/1000))&gt;0),1,TRUNC(VLOOKUP($E357,'Container Panel'!$B$41:$Z$100,$D357,0)/(VLOOKUP(EI$276,UI!$A$12:$O$51,VLOOKUP(EI$279,$B$276:$C$278,2,0),0)/1000)))),"")</f>
        <v/>
      </c>
      <c r="EJ357" s="145" t="str">
        <f>IFERROR(IF(AND(EJ$272=list!$D$3,'Box Calculation'!EJ$279&lt;&gt;"h",$E357&lt;&gt;0),0,IF(AND(EJ$273=list!$D$2,$E357&lt;&gt;0,TRUNC(VLOOKUP($E357,'Container Panel'!$B$41:$Z$100,$D357,0)/(VLOOKUP(EJ$276,UI!$A$12:$O$51,VLOOKUP(EJ$279,$B$276:$C$278,2,0),0)/1000))&gt;0),1,TRUNC(VLOOKUP($E357,'Container Panel'!$B$41:$Z$100,$D357,0)/(VLOOKUP(EJ$276,UI!$A$12:$O$51,VLOOKUP(EJ$279,$B$276:$C$278,2,0),0)/1000)))),"")</f>
        <v/>
      </c>
      <c r="EK357" s="145" t="str">
        <f>IFERROR(IF(AND(EK$272=list!$D$3,'Box Calculation'!EK$279&lt;&gt;"h",$E357&lt;&gt;0),0,IF(AND(EK$273=list!$D$2,$E357&lt;&gt;0,TRUNC(VLOOKUP($E357,'Container Panel'!$B$41:$Z$100,$D357,0)/(VLOOKUP(EK$276,UI!$A$12:$O$51,VLOOKUP(EK$279,$B$276:$C$278,2,0),0)/1000))&gt;0),1,TRUNC(VLOOKUP($E357,'Container Panel'!$B$41:$Z$100,$D357,0)/(VLOOKUP(EK$276,UI!$A$12:$O$51,VLOOKUP(EK$279,$B$276:$C$278,2,0),0)/1000)))),"")</f>
        <v/>
      </c>
      <c r="EL357" s="145" t="str">
        <f>IFERROR(IF(AND(EL$272=list!$D$3,'Box Calculation'!EL$279&lt;&gt;"h",$E357&lt;&gt;0),0,IF(AND(EL$273=list!$D$2,$E357&lt;&gt;0,TRUNC(VLOOKUP($E357,'Container Panel'!$B$41:$Z$100,$D357,0)/(VLOOKUP(EL$276,UI!$A$12:$O$51,VLOOKUP(EL$279,$B$276:$C$278,2,0),0)/1000))&gt;0),1,TRUNC(VLOOKUP($E357,'Container Panel'!$B$41:$Z$100,$D357,0)/(VLOOKUP(EL$276,UI!$A$12:$O$51,VLOOKUP(EL$279,$B$276:$C$278,2,0),0)/1000)))),"")</f>
        <v/>
      </c>
      <c r="EM357" s="145" t="str">
        <f>IFERROR(IF(AND(EM$272=list!$D$3,'Box Calculation'!EM$279&lt;&gt;"h",$E357&lt;&gt;0),0,IF(AND(EM$273=list!$D$2,$E357&lt;&gt;0,TRUNC(VLOOKUP($E357,'Container Panel'!$B$41:$Z$100,$D357,0)/(VLOOKUP(EM$276,UI!$A$12:$O$51,VLOOKUP(EM$279,$B$276:$C$278,2,0),0)/1000))&gt;0),1,TRUNC(VLOOKUP($E357,'Container Panel'!$B$41:$Z$100,$D357,0)/(VLOOKUP(EM$276,UI!$A$12:$O$51,VLOOKUP(EM$279,$B$276:$C$278,2,0),0)/1000)))),"")</f>
        <v/>
      </c>
      <c r="EN357" s="145" t="str">
        <f>IFERROR(IF(AND(EN$272=list!$D$3,'Box Calculation'!EN$279&lt;&gt;"h",$E357&lt;&gt;0),0,IF(AND(EN$273=list!$D$2,$E357&lt;&gt;0,TRUNC(VLOOKUP($E357,'Container Panel'!$B$41:$Z$100,$D357,0)/(VLOOKUP(EN$276,UI!$A$12:$O$51,VLOOKUP(EN$279,$B$276:$C$278,2,0),0)/1000))&gt;0),1,TRUNC(VLOOKUP($E357,'Container Panel'!$B$41:$Z$100,$D357,0)/(VLOOKUP(EN$276,UI!$A$12:$O$51,VLOOKUP(EN$279,$B$276:$C$278,2,0),0)/1000)))),"")</f>
        <v/>
      </c>
      <c r="EO357" s="145" t="str">
        <f>IFERROR(IF(AND(EO$272=list!$D$3,'Box Calculation'!EO$279&lt;&gt;"h",$E357&lt;&gt;0),0,IF(AND(EO$273=list!$D$2,$E357&lt;&gt;0,TRUNC(VLOOKUP($E357,'Container Panel'!$B$41:$Z$100,$D357,0)/(VLOOKUP(EO$276,UI!$A$12:$O$51,VLOOKUP(EO$279,$B$276:$C$278,2,0),0)/1000))&gt;0),1,TRUNC(VLOOKUP($E357,'Container Panel'!$B$41:$Z$100,$D357,0)/(VLOOKUP(EO$276,UI!$A$12:$O$51,VLOOKUP(EO$279,$B$276:$C$278,2,0),0)/1000)))),"")</f>
        <v/>
      </c>
      <c r="EP357" s="145" t="str">
        <f>IFERROR(IF(AND(EP$272=list!$D$3,'Box Calculation'!EP$279&lt;&gt;"h",$E357&lt;&gt;0),0,IF(AND(EP$273=list!$D$2,$E357&lt;&gt;0,TRUNC(VLOOKUP($E357,'Container Panel'!$B$41:$Z$100,$D357,0)/(VLOOKUP(EP$276,UI!$A$12:$O$51,VLOOKUP(EP$279,$B$276:$C$278,2,0),0)/1000))&gt;0),1,TRUNC(VLOOKUP($E357,'Container Panel'!$B$41:$Z$100,$D357,0)/(VLOOKUP(EP$276,UI!$A$12:$O$51,VLOOKUP(EP$279,$B$276:$C$278,2,0),0)/1000)))),"")</f>
        <v/>
      </c>
      <c r="EQ357" s="145" t="str">
        <f>IFERROR(IF(AND(EQ$272=list!$D$3,'Box Calculation'!EQ$279&lt;&gt;"h",$E357&lt;&gt;0),0,IF(AND(EQ$273=list!$D$2,$E357&lt;&gt;0,TRUNC(VLOOKUP($E357,'Container Panel'!$B$41:$Z$100,$D357,0)/(VLOOKUP(EQ$276,UI!$A$12:$O$51,VLOOKUP(EQ$279,$B$276:$C$278,2,0),0)/1000))&gt;0),1,TRUNC(VLOOKUP($E357,'Container Panel'!$B$41:$Z$100,$D357,0)/(VLOOKUP(EQ$276,UI!$A$12:$O$51,VLOOKUP(EQ$279,$B$276:$C$278,2,0),0)/1000)))),"")</f>
        <v/>
      </c>
      <c r="ER357" s="145" t="str">
        <f>IFERROR(IF(AND(ER$272=list!$D$3,'Box Calculation'!ER$279&lt;&gt;"h",$E357&lt;&gt;0),0,IF(AND(ER$273=list!$D$2,$E357&lt;&gt;0,TRUNC(VLOOKUP($E357,'Container Panel'!$B$41:$Z$100,$D357,0)/(VLOOKUP(ER$276,UI!$A$12:$O$51,VLOOKUP(ER$279,$B$276:$C$278,2,0),0)/1000))&gt;0),1,TRUNC(VLOOKUP($E357,'Container Panel'!$B$41:$Z$100,$D357,0)/(VLOOKUP(ER$276,UI!$A$12:$O$51,VLOOKUP(ER$279,$B$276:$C$278,2,0),0)/1000)))),"")</f>
        <v/>
      </c>
      <c r="ES357" s="145" t="str">
        <f>IFERROR(IF(AND(ES$272=list!$D$3,'Box Calculation'!ES$279&lt;&gt;"h",$E357&lt;&gt;0),0,IF(AND(ES$273=list!$D$2,$E357&lt;&gt;0,TRUNC(VLOOKUP($E357,'Container Panel'!$B$41:$Z$100,$D357,0)/(VLOOKUP(ES$276,UI!$A$12:$O$51,VLOOKUP(ES$279,$B$276:$C$278,2,0),0)/1000))&gt;0),1,TRUNC(VLOOKUP($E357,'Container Panel'!$B$41:$Z$100,$D357,0)/(VLOOKUP(ES$276,UI!$A$12:$O$51,VLOOKUP(ES$279,$B$276:$C$278,2,0),0)/1000)))),"")</f>
        <v/>
      </c>
      <c r="ET357" s="145" t="str">
        <f>IFERROR(IF(AND(ET$272=list!$D$3,'Box Calculation'!ET$279&lt;&gt;"h",$E357&lt;&gt;0),0,IF(AND(ET$273=list!$D$2,$E357&lt;&gt;0,TRUNC(VLOOKUP($E357,'Container Panel'!$B$41:$Z$100,$D357,0)/(VLOOKUP(ET$276,UI!$A$12:$O$51,VLOOKUP(ET$279,$B$276:$C$278,2,0),0)/1000))&gt;0),1,TRUNC(VLOOKUP($E357,'Container Panel'!$B$41:$Z$100,$D357,0)/(VLOOKUP(ET$276,UI!$A$12:$O$51,VLOOKUP(ET$279,$B$276:$C$278,2,0),0)/1000)))),"")</f>
        <v/>
      </c>
      <c r="EU357" s="145" t="str">
        <f>IFERROR(IF(AND(EU$272=list!$D$3,'Box Calculation'!EU$279&lt;&gt;"h",$E357&lt;&gt;0),0,IF(AND(EU$273=list!$D$2,$E357&lt;&gt;0,TRUNC(VLOOKUP($E357,'Container Panel'!$B$41:$Z$100,$D357,0)/(VLOOKUP(EU$276,UI!$A$12:$O$51,VLOOKUP(EU$279,$B$276:$C$278,2,0),0)/1000))&gt;0),1,TRUNC(VLOOKUP($E357,'Container Panel'!$B$41:$Z$100,$D357,0)/(VLOOKUP(EU$276,UI!$A$12:$O$51,VLOOKUP(EU$279,$B$276:$C$278,2,0),0)/1000)))),"")</f>
        <v/>
      </c>
      <c r="EV357" s="145" t="str">
        <f>IFERROR(IF(AND(EV$272=list!$D$3,'Box Calculation'!EV$279&lt;&gt;"h",$E357&lt;&gt;0),0,IF(AND(EV$273=list!$D$2,$E357&lt;&gt;0,TRUNC(VLOOKUP($E357,'Container Panel'!$B$41:$Z$100,$D357,0)/(VLOOKUP(EV$276,UI!$A$12:$O$51,VLOOKUP(EV$279,$B$276:$C$278,2,0),0)/1000))&gt;0),1,TRUNC(VLOOKUP($E357,'Container Panel'!$B$41:$Z$100,$D357,0)/(VLOOKUP(EV$276,UI!$A$12:$O$51,VLOOKUP(EV$279,$B$276:$C$278,2,0),0)/1000)))),"")</f>
        <v/>
      </c>
      <c r="EW357" s="145" t="str">
        <f>IFERROR(IF(AND(EW$272=list!$D$3,'Box Calculation'!EW$279&lt;&gt;"h",$E357&lt;&gt;0),0,IF(AND(EW$273=list!$D$2,$E357&lt;&gt;0,TRUNC(VLOOKUP($E357,'Container Panel'!$B$41:$Z$100,$D357,0)/(VLOOKUP(EW$276,UI!$A$12:$O$51,VLOOKUP(EW$279,$B$276:$C$278,2,0),0)/1000))&gt;0),1,TRUNC(VLOOKUP($E357,'Container Panel'!$B$41:$Z$100,$D357,0)/(VLOOKUP(EW$276,UI!$A$12:$O$51,VLOOKUP(EW$279,$B$276:$C$278,2,0),0)/1000)))),"")</f>
        <v/>
      </c>
      <c r="EX357" s="145" t="str">
        <f>IFERROR(IF(AND(EX$272=list!$D$3,'Box Calculation'!EX$279&lt;&gt;"h",$E357&lt;&gt;0),0,IF(AND(EX$273=list!$D$2,$E357&lt;&gt;0,TRUNC(VLOOKUP($E357,'Container Panel'!$B$41:$Z$100,$D357,0)/(VLOOKUP(EX$276,UI!$A$12:$O$51,VLOOKUP(EX$279,$B$276:$C$278,2,0),0)/1000))&gt;0),1,TRUNC(VLOOKUP($E357,'Container Panel'!$B$41:$Z$100,$D357,0)/(VLOOKUP(EX$276,UI!$A$12:$O$51,VLOOKUP(EX$279,$B$276:$C$278,2,0),0)/1000)))),"")</f>
        <v/>
      </c>
      <c r="EY357" s="145" t="str">
        <f>IFERROR(IF(AND(EY$272=list!$D$3,'Box Calculation'!EY$279&lt;&gt;"h",$E357&lt;&gt;0),0,IF(AND(EY$273=list!$D$2,$E357&lt;&gt;0,TRUNC(VLOOKUP($E357,'Container Panel'!$B$41:$Z$100,$D357,0)/(VLOOKUP(EY$276,UI!$A$12:$O$51,VLOOKUP(EY$279,$B$276:$C$278,2,0),0)/1000))&gt;0),1,TRUNC(VLOOKUP($E357,'Container Panel'!$B$41:$Z$100,$D357,0)/(VLOOKUP(EY$276,UI!$A$12:$O$51,VLOOKUP(EY$279,$B$276:$C$278,2,0),0)/1000)))),"")</f>
        <v/>
      </c>
      <c r="EZ357" s="145" t="str">
        <f>IFERROR(IF(AND(EZ$272=list!$D$3,'Box Calculation'!EZ$279&lt;&gt;"h",$E357&lt;&gt;0),0,IF(AND(EZ$273=list!$D$2,$E357&lt;&gt;0,TRUNC(VLOOKUP($E357,'Container Panel'!$B$41:$Z$100,$D357,0)/(VLOOKUP(EZ$276,UI!$A$12:$O$51,VLOOKUP(EZ$279,$B$276:$C$278,2,0),0)/1000))&gt;0),1,TRUNC(VLOOKUP($E357,'Container Panel'!$B$41:$Z$100,$D357,0)/(VLOOKUP(EZ$276,UI!$A$12:$O$51,VLOOKUP(EZ$279,$B$276:$C$278,2,0),0)/1000)))),"")</f>
        <v/>
      </c>
      <c r="FA357" s="145" t="str">
        <f>IFERROR(IF(AND(FA$272=list!$D$3,'Box Calculation'!FA$279&lt;&gt;"h",$E357&lt;&gt;0),0,IF(AND(FA$273=list!$D$2,$E357&lt;&gt;0,TRUNC(VLOOKUP($E357,'Container Panel'!$B$41:$Z$100,$D357,0)/(VLOOKUP(FA$276,UI!$A$12:$O$51,VLOOKUP(FA$279,$B$276:$C$278,2,0),0)/1000))&gt;0),1,TRUNC(VLOOKUP($E357,'Container Panel'!$B$41:$Z$100,$D357,0)/(VLOOKUP(FA$276,UI!$A$12:$O$51,VLOOKUP(FA$279,$B$276:$C$278,2,0),0)/1000)))),"")</f>
        <v/>
      </c>
      <c r="FB357" s="145" t="str">
        <f>IFERROR(IF(AND(FB$272=list!$D$3,'Box Calculation'!FB$279&lt;&gt;"h",$E357&lt;&gt;0),0,IF(AND(FB$273=list!$D$2,$E357&lt;&gt;0,TRUNC(VLOOKUP($E357,'Container Panel'!$B$41:$Z$100,$D357,0)/(VLOOKUP(FB$276,UI!$A$12:$O$51,VLOOKUP(FB$279,$B$276:$C$278,2,0),0)/1000))&gt;0),1,TRUNC(VLOOKUP($E357,'Container Panel'!$B$41:$Z$100,$D357,0)/(VLOOKUP(FB$276,UI!$A$12:$O$51,VLOOKUP(FB$279,$B$276:$C$278,2,0),0)/1000)))),"")</f>
        <v/>
      </c>
      <c r="FC357" s="145" t="str">
        <f>IFERROR(IF(AND(FC$272=list!$D$3,'Box Calculation'!FC$279&lt;&gt;"h",$E357&lt;&gt;0),0,IF(AND(FC$273=list!$D$2,$E357&lt;&gt;0,TRUNC(VLOOKUP($E357,'Container Panel'!$B$41:$Z$100,$D357,0)/(VLOOKUP(FC$276,UI!$A$12:$O$51,VLOOKUP(FC$279,$B$276:$C$278,2,0),0)/1000))&gt;0),1,TRUNC(VLOOKUP($E357,'Container Panel'!$B$41:$Z$100,$D357,0)/(VLOOKUP(FC$276,UI!$A$12:$O$51,VLOOKUP(FC$279,$B$276:$C$278,2,0),0)/1000)))),"")</f>
        <v/>
      </c>
      <c r="FD357" s="145" t="str">
        <f>IFERROR(IF(AND(FD$272=list!$D$3,'Box Calculation'!FD$279&lt;&gt;"h",$E357&lt;&gt;0),0,IF(AND(FD$273=list!$D$2,$E357&lt;&gt;0,TRUNC(VLOOKUP($E357,'Container Panel'!$B$41:$Z$100,$D357,0)/(VLOOKUP(FD$276,UI!$A$12:$O$51,VLOOKUP(FD$279,$B$276:$C$278,2,0),0)/1000))&gt;0),1,TRUNC(VLOOKUP($E357,'Container Panel'!$B$41:$Z$100,$D357,0)/(VLOOKUP(FD$276,UI!$A$12:$O$51,VLOOKUP(FD$279,$B$276:$C$278,2,0),0)/1000)))),"")</f>
        <v/>
      </c>
      <c r="FE357" s="145" t="str">
        <f>IFERROR(IF(AND(FE$272=list!$D$3,'Box Calculation'!FE$279&lt;&gt;"h",$E357&lt;&gt;0),0,IF(AND(FE$273=list!$D$2,$E357&lt;&gt;0,TRUNC(VLOOKUP($E357,'Container Panel'!$B$41:$Z$100,$D357,0)/(VLOOKUP(FE$276,UI!$A$12:$O$51,VLOOKUP(FE$279,$B$276:$C$278,2,0),0)/1000))&gt;0),1,TRUNC(VLOOKUP($E357,'Container Panel'!$B$41:$Z$100,$D357,0)/(VLOOKUP(FE$276,UI!$A$12:$O$51,VLOOKUP(FE$279,$B$276:$C$278,2,0),0)/1000)))),"")</f>
        <v/>
      </c>
      <c r="FF357" s="145" t="str">
        <f>IFERROR(IF(AND(FF$272=list!$D$3,'Box Calculation'!FF$279&lt;&gt;"h",$E357&lt;&gt;0),0,IF(AND(FF$273=list!$D$2,$E357&lt;&gt;0,TRUNC(VLOOKUP($E357,'Container Panel'!$B$41:$Z$100,$D357,0)/(VLOOKUP(FF$276,UI!$A$12:$O$51,VLOOKUP(FF$279,$B$276:$C$278,2,0),0)/1000))&gt;0),1,TRUNC(VLOOKUP($E357,'Container Panel'!$B$41:$Z$100,$D357,0)/(VLOOKUP(FF$276,UI!$A$12:$O$51,VLOOKUP(FF$279,$B$276:$C$278,2,0),0)/1000)))),"")</f>
        <v/>
      </c>
      <c r="FG357" s="145" t="str">
        <f>IFERROR(IF(AND(FG$272=list!$D$3,'Box Calculation'!FG$279&lt;&gt;"h",$E357&lt;&gt;0),0,IF(AND(FG$273=list!$D$2,$E357&lt;&gt;0,TRUNC(VLOOKUP($E357,'Container Panel'!$B$41:$Z$100,$D357,0)/(VLOOKUP(FG$276,UI!$A$12:$O$51,VLOOKUP(FG$279,$B$276:$C$278,2,0),0)/1000))&gt;0),1,TRUNC(VLOOKUP($E357,'Container Panel'!$B$41:$Z$100,$D357,0)/(VLOOKUP(FG$276,UI!$A$12:$O$51,VLOOKUP(FG$279,$B$276:$C$278,2,0),0)/1000)))),"")</f>
        <v/>
      </c>
      <c r="FH357" s="145" t="str">
        <f>IFERROR(IF(AND(FH$272=list!$D$3,'Box Calculation'!FH$279&lt;&gt;"h",$E357&lt;&gt;0),0,IF(AND(FH$273=list!$D$2,$E357&lt;&gt;0,TRUNC(VLOOKUP($E357,'Container Panel'!$B$41:$Z$100,$D357,0)/(VLOOKUP(FH$276,UI!$A$12:$O$51,VLOOKUP(FH$279,$B$276:$C$278,2,0),0)/1000))&gt;0),1,TRUNC(VLOOKUP($E357,'Container Panel'!$B$41:$Z$100,$D357,0)/(VLOOKUP(FH$276,UI!$A$12:$O$51,VLOOKUP(FH$279,$B$276:$C$278,2,0),0)/1000)))),"")</f>
        <v/>
      </c>
      <c r="FI357" s="145" t="str">
        <f>IFERROR(IF(AND(FI$272=list!$D$3,'Box Calculation'!FI$279&lt;&gt;"h",$E357&lt;&gt;0),0,IF(AND(FI$273=list!$D$2,$E357&lt;&gt;0,TRUNC(VLOOKUP($E357,'Container Panel'!$B$41:$Z$100,$D357,0)/(VLOOKUP(FI$276,UI!$A$12:$O$51,VLOOKUP(FI$279,$B$276:$C$278,2,0),0)/1000))&gt;0),1,TRUNC(VLOOKUP($E357,'Container Panel'!$B$41:$Z$100,$D357,0)/(VLOOKUP(FI$276,UI!$A$12:$O$51,VLOOKUP(FI$279,$B$276:$C$278,2,0),0)/1000)))),"")</f>
        <v/>
      </c>
      <c r="FJ357" s="145" t="str">
        <f>IFERROR(IF(AND(FJ$272=list!$D$3,'Box Calculation'!FJ$279&lt;&gt;"h",$E357&lt;&gt;0),0,IF(AND(FJ$273=list!$D$2,$E357&lt;&gt;0,TRUNC(VLOOKUP($E357,'Container Panel'!$B$41:$Z$100,$D357,0)/(VLOOKUP(FJ$276,UI!$A$12:$O$51,VLOOKUP(FJ$279,$B$276:$C$278,2,0),0)/1000))&gt;0),1,TRUNC(VLOOKUP($E357,'Container Panel'!$B$41:$Z$100,$D357,0)/(VLOOKUP(FJ$276,UI!$A$12:$O$51,VLOOKUP(FJ$279,$B$276:$C$278,2,0),0)/1000)))),"")</f>
        <v/>
      </c>
      <c r="FK357" s="145" t="str">
        <f>IFERROR(IF(AND(FK$272=list!$D$3,'Box Calculation'!FK$279&lt;&gt;"h",$E357&lt;&gt;0),0,IF(AND(FK$273=list!$D$2,$E357&lt;&gt;0,TRUNC(VLOOKUP($E357,'Container Panel'!$B$41:$Z$100,$D357,0)/(VLOOKUP(FK$276,UI!$A$12:$O$51,VLOOKUP(FK$279,$B$276:$C$278,2,0),0)/1000))&gt;0),1,TRUNC(VLOOKUP($E357,'Container Panel'!$B$41:$Z$100,$D357,0)/(VLOOKUP(FK$276,UI!$A$12:$O$51,VLOOKUP(FK$279,$B$276:$C$278,2,0),0)/1000)))),"")</f>
        <v/>
      </c>
      <c r="FL357" s="145" t="str">
        <f>IFERROR(IF(AND(FL$272=list!$D$3,'Box Calculation'!FL$279&lt;&gt;"h",$E357&lt;&gt;0),0,IF(AND(FL$273=list!$D$2,$E357&lt;&gt;0,TRUNC(VLOOKUP($E357,'Container Panel'!$B$41:$Z$100,$D357,0)/(VLOOKUP(FL$276,UI!$A$12:$O$51,VLOOKUP(FL$279,$B$276:$C$278,2,0),0)/1000))&gt;0),1,TRUNC(VLOOKUP($E357,'Container Panel'!$B$41:$Z$100,$D357,0)/(VLOOKUP(FL$276,UI!$A$12:$O$51,VLOOKUP(FL$279,$B$276:$C$278,2,0),0)/1000)))),"")</f>
        <v/>
      </c>
      <c r="FM357" s="145" t="str">
        <f>IFERROR(IF(AND(FM$272=list!$D$3,'Box Calculation'!FM$279&lt;&gt;"h",$E357&lt;&gt;0),0,IF(AND(FM$273=list!$D$2,$E357&lt;&gt;0,TRUNC(VLOOKUP($E357,'Container Panel'!$B$41:$Z$100,$D357,0)/(VLOOKUP(FM$276,UI!$A$12:$O$51,VLOOKUP(FM$279,$B$276:$C$278,2,0),0)/1000))&gt;0),1,TRUNC(VLOOKUP($E357,'Container Panel'!$B$41:$Z$100,$D357,0)/(VLOOKUP(FM$276,UI!$A$12:$O$51,VLOOKUP(FM$279,$B$276:$C$278,2,0),0)/1000)))),"")</f>
        <v/>
      </c>
      <c r="FN357" s="145" t="str">
        <f>IFERROR(IF(AND(FN$272=list!$D$3,'Box Calculation'!FN$279&lt;&gt;"h",$E357&lt;&gt;0),0,IF(AND(FN$273=list!$D$2,$E357&lt;&gt;0,TRUNC(VLOOKUP($E357,'Container Panel'!$B$41:$Z$100,$D357,0)/(VLOOKUP(FN$276,UI!$A$12:$O$51,VLOOKUP(FN$279,$B$276:$C$278,2,0),0)/1000))&gt;0),1,TRUNC(VLOOKUP($E357,'Container Panel'!$B$41:$Z$100,$D357,0)/(VLOOKUP(FN$276,UI!$A$12:$O$51,VLOOKUP(FN$279,$B$276:$C$278,2,0),0)/1000)))),"")</f>
        <v/>
      </c>
      <c r="FO357" s="145" t="str">
        <f>IFERROR(IF(AND(FO$272=list!$D$3,'Box Calculation'!FO$279&lt;&gt;"h",$E357&lt;&gt;0),0,IF(AND(FO$273=list!$D$2,$E357&lt;&gt;0,TRUNC(VLOOKUP($E357,'Container Panel'!$B$41:$Z$100,$D357,0)/(VLOOKUP(FO$276,UI!$A$12:$O$51,VLOOKUP(FO$279,$B$276:$C$278,2,0),0)/1000))&gt;0),1,TRUNC(VLOOKUP($E357,'Container Panel'!$B$41:$Z$100,$D357,0)/(VLOOKUP(FO$276,UI!$A$12:$O$51,VLOOKUP(FO$279,$B$276:$C$278,2,0),0)/1000)))),"")</f>
        <v/>
      </c>
      <c r="FP357" s="145" t="str">
        <f>IFERROR(IF(AND(FP$272=list!$D$3,'Box Calculation'!FP$279&lt;&gt;"h",$E357&lt;&gt;0),0,IF(AND(FP$273=list!$D$2,$E357&lt;&gt;0,TRUNC(VLOOKUP($E357,'Container Panel'!$B$41:$Z$100,$D357,0)/(VLOOKUP(FP$276,UI!$A$12:$O$51,VLOOKUP(FP$279,$B$276:$C$278,2,0),0)/1000))&gt;0),1,TRUNC(VLOOKUP($E357,'Container Panel'!$B$41:$Z$100,$D357,0)/(VLOOKUP(FP$276,UI!$A$12:$O$51,VLOOKUP(FP$279,$B$276:$C$278,2,0),0)/1000)))),"")</f>
        <v/>
      </c>
      <c r="FQ357" s="145" t="str">
        <f>IFERROR(IF(AND(FQ$272=list!$D$3,'Box Calculation'!FQ$279&lt;&gt;"h",$E357&lt;&gt;0),0,IF(AND(FQ$273=list!$D$2,$E357&lt;&gt;0,TRUNC(VLOOKUP($E357,'Container Panel'!$B$41:$Z$100,$D357,0)/(VLOOKUP(FQ$276,UI!$A$12:$O$51,VLOOKUP(FQ$279,$B$276:$C$278,2,0),0)/1000))&gt;0),1,TRUNC(VLOOKUP($E357,'Container Panel'!$B$41:$Z$100,$D357,0)/(VLOOKUP(FQ$276,UI!$A$12:$O$51,VLOOKUP(FQ$279,$B$276:$C$278,2,0),0)/1000)))),"")</f>
        <v/>
      </c>
      <c r="FR357" s="145" t="str">
        <f>IFERROR(IF(AND(FR$272=list!$D$3,'Box Calculation'!FR$279&lt;&gt;"h",$E357&lt;&gt;0),0,IF(AND(FR$273=list!$D$2,$E357&lt;&gt;0,TRUNC(VLOOKUP($E357,'Container Panel'!$B$41:$Z$100,$D357,0)/(VLOOKUP(FR$276,UI!$A$12:$O$51,VLOOKUP(FR$279,$B$276:$C$278,2,0),0)/1000))&gt;0),1,TRUNC(VLOOKUP($E357,'Container Panel'!$B$41:$Z$100,$D357,0)/(VLOOKUP(FR$276,UI!$A$12:$O$51,VLOOKUP(FR$279,$B$276:$C$278,2,0),0)/1000)))),"")</f>
        <v/>
      </c>
      <c r="FS357" s="145" t="str">
        <f>IFERROR(IF(AND(FS$272=list!$D$3,'Box Calculation'!FS$279&lt;&gt;"h",$E357&lt;&gt;0),0,IF(AND(FS$273=list!$D$2,$E357&lt;&gt;0,TRUNC(VLOOKUP($E357,'Container Panel'!$B$41:$Z$100,$D357,0)/(VLOOKUP(FS$276,UI!$A$12:$O$51,VLOOKUP(FS$279,$B$276:$C$278,2,0),0)/1000))&gt;0),1,TRUNC(VLOOKUP($E357,'Container Panel'!$B$41:$Z$100,$D357,0)/(VLOOKUP(FS$276,UI!$A$12:$O$51,VLOOKUP(FS$279,$B$276:$C$278,2,0),0)/1000)))),"")</f>
        <v/>
      </c>
      <c r="FT357" s="145" t="str">
        <f>IFERROR(IF(AND(FT$272=list!$D$3,'Box Calculation'!FT$279&lt;&gt;"h",$E357&lt;&gt;0),0,IF(AND(FT$273=list!$D$2,$E357&lt;&gt;0,TRUNC(VLOOKUP($E357,'Container Panel'!$B$41:$Z$100,$D357,0)/(VLOOKUP(FT$276,UI!$A$12:$O$51,VLOOKUP(FT$279,$B$276:$C$278,2,0),0)/1000))&gt;0),1,TRUNC(VLOOKUP($E357,'Container Panel'!$B$41:$Z$100,$D357,0)/(VLOOKUP(FT$276,UI!$A$12:$O$51,VLOOKUP(FT$279,$B$276:$C$278,2,0),0)/1000)))),"")</f>
        <v/>
      </c>
      <c r="FU357" s="145" t="str">
        <f>IFERROR(IF(AND(FU$272=list!$D$3,'Box Calculation'!FU$279&lt;&gt;"h",$E357&lt;&gt;0),0,IF(AND(FU$273=list!$D$2,$E357&lt;&gt;0,TRUNC(VLOOKUP($E357,'Container Panel'!$B$41:$Z$100,$D357,0)/(VLOOKUP(FU$276,UI!$A$12:$O$51,VLOOKUP(FU$279,$B$276:$C$278,2,0),0)/1000))&gt;0),1,TRUNC(VLOOKUP($E357,'Container Panel'!$B$41:$Z$100,$D357,0)/(VLOOKUP(FU$276,UI!$A$12:$O$51,VLOOKUP(FU$279,$B$276:$C$278,2,0),0)/1000)))),"")</f>
        <v/>
      </c>
      <c r="FV357" s="145" t="str">
        <f>IFERROR(IF(AND(FV$272=list!$D$3,'Box Calculation'!FV$279&lt;&gt;"h",$E357&lt;&gt;0),0,IF(AND(FV$273=list!$D$2,$E357&lt;&gt;0,TRUNC(VLOOKUP($E357,'Container Panel'!$B$41:$Z$100,$D357,0)/(VLOOKUP(FV$276,UI!$A$12:$O$51,VLOOKUP(FV$279,$B$276:$C$278,2,0),0)/1000))&gt;0),1,TRUNC(VLOOKUP($E357,'Container Panel'!$B$41:$Z$100,$D357,0)/(VLOOKUP(FV$276,UI!$A$12:$O$51,VLOOKUP(FV$279,$B$276:$C$278,2,0),0)/1000)))),"")</f>
        <v/>
      </c>
      <c r="FW357" s="145" t="str">
        <f>IFERROR(IF(AND(FW$272=list!$D$3,'Box Calculation'!FW$279&lt;&gt;"h",$E357&lt;&gt;0),0,IF(AND(FW$273=list!$D$2,$E357&lt;&gt;0,TRUNC(VLOOKUP($E357,'Container Panel'!$B$41:$Z$100,$D357,0)/(VLOOKUP(FW$276,UI!$A$12:$O$51,VLOOKUP(FW$279,$B$276:$C$278,2,0),0)/1000))&gt;0),1,TRUNC(VLOOKUP($E357,'Container Panel'!$B$41:$Z$100,$D357,0)/(VLOOKUP(FW$276,UI!$A$12:$O$51,VLOOKUP(FW$279,$B$276:$C$278,2,0),0)/1000)))),"")</f>
        <v/>
      </c>
      <c r="FX357" s="145" t="str">
        <f>IFERROR(IF(AND(FX$272=list!$D$3,'Box Calculation'!FX$279&lt;&gt;"h",$E357&lt;&gt;0),0,IF(AND(FX$273=list!$D$2,$E357&lt;&gt;0,TRUNC(VLOOKUP($E357,'Container Panel'!$B$41:$Z$100,$D357,0)/(VLOOKUP(FX$276,UI!$A$12:$O$51,VLOOKUP(FX$279,$B$276:$C$278,2,0),0)/1000))&gt;0),1,TRUNC(VLOOKUP($E357,'Container Panel'!$B$41:$Z$100,$D357,0)/(VLOOKUP(FX$276,UI!$A$12:$O$51,VLOOKUP(FX$279,$B$276:$C$278,2,0),0)/1000)))),"")</f>
        <v/>
      </c>
      <c r="FY357" s="145" t="str">
        <f>IFERROR(IF(AND(FY$272=list!$D$3,'Box Calculation'!FY$279&lt;&gt;"h",$E357&lt;&gt;0),0,IF(AND(FY$273=list!$D$2,$E357&lt;&gt;0,TRUNC(VLOOKUP($E357,'Container Panel'!$B$41:$Z$100,$D357,0)/(VLOOKUP(FY$276,UI!$A$12:$O$51,VLOOKUP(FY$279,$B$276:$C$278,2,0),0)/1000))&gt;0),1,TRUNC(VLOOKUP($E357,'Container Panel'!$B$41:$Z$100,$D357,0)/(VLOOKUP(FY$276,UI!$A$12:$O$51,VLOOKUP(FY$279,$B$276:$C$278,2,0),0)/1000)))),"")</f>
        <v/>
      </c>
      <c r="FZ357" s="145" t="str">
        <f>IFERROR(IF(AND(FZ$272=list!$D$3,'Box Calculation'!FZ$279&lt;&gt;"h",$E357&lt;&gt;0),0,IF(AND(FZ$273=list!$D$2,$E357&lt;&gt;0,TRUNC(VLOOKUP($E357,'Container Panel'!$B$41:$Z$100,$D357,0)/(VLOOKUP(FZ$276,UI!$A$12:$O$51,VLOOKUP(FZ$279,$B$276:$C$278,2,0),0)/1000))&gt;0),1,TRUNC(VLOOKUP($E357,'Container Panel'!$B$41:$Z$100,$D357,0)/(VLOOKUP(FZ$276,UI!$A$12:$O$51,VLOOKUP(FZ$279,$B$276:$C$278,2,0),0)/1000)))),"")</f>
        <v/>
      </c>
      <c r="GA357" s="145" t="str">
        <f>IFERROR(IF(AND(GA$272=list!$D$3,'Box Calculation'!GA$279&lt;&gt;"h",$E357&lt;&gt;0),0,IF(AND(GA$273=list!$D$2,$E357&lt;&gt;0,TRUNC(VLOOKUP($E357,'Container Panel'!$B$41:$Z$100,$D357,0)/(VLOOKUP(GA$276,UI!$A$12:$O$51,VLOOKUP(GA$279,$B$276:$C$278,2,0),0)/1000))&gt;0),1,TRUNC(VLOOKUP($E357,'Container Panel'!$B$41:$Z$100,$D357,0)/(VLOOKUP(GA$276,UI!$A$12:$O$51,VLOOKUP(GA$279,$B$276:$C$278,2,0),0)/1000)))),"")</f>
        <v/>
      </c>
      <c r="GB357" s="145" t="str">
        <f>IFERROR(IF(AND(GB$272=list!$D$3,'Box Calculation'!GB$279&lt;&gt;"h",$E357&lt;&gt;0),0,IF(AND(GB$273=list!$D$2,$E357&lt;&gt;0,TRUNC(VLOOKUP($E357,'Container Panel'!$B$41:$Z$100,$D357,0)/(VLOOKUP(GB$276,UI!$A$12:$O$51,VLOOKUP(GB$279,$B$276:$C$278,2,0),0)/1000))&gt;0),1,TRUNC(VLOOKUP($E357,'Container Panel'!$B$41:$Z$100,$D357,0)/(VLOOKUP(GB$276,UI!$A$12:$O$51,VLOOKUP(GB$279,$B$276:$C$278,2,0),0)/1000)))),"")</f>
        <v/>
      </c>
      <c r="GC357" s="145" t="str">
        <f>IFERROR(IF(AND(GC$272=list!$D$3,'Box Calculation'!GC$279&lt;&gt;"h",$E357&lt;&gt;0),0,IF(AND(GC$273=list!$D$2,$E357&lt;&gt;0,TRUNC(VLOOKUP($E357,'Container Panel'!$B$41:$Z$100,$D357,0)/(VLOOKUP(GC$276,UI!$A$12:$O$51,VLOOKUP(GC$279,$B$276:$C$278,2,0),0)/1000))&gt;0),1,TRUNC(VLOOKUP($E357,'Container Panel'!$B$41:$Z$100,$D357,0)/(VLOOKUP(GC$276,UI!$A$12:$O$51,VLOOKUP(GC$279,$B$276:$C$278,2,0),0)/1000)))),"")</f>
        <v/>
      </c>
      <c r="GD357" s="145" t="str">
        <f>IFERROR(IF(AND(GD$272=list!$D$3,'Box Calculation'!GD$279&lt;&gt;"h",$E357&lt;&gt;0),0,IF(AND(GD$273=list!$D$2,$E357&lt;&gt;0,TRUNC(VLOOKUP($E357,'Container Panel'!$B$41:$Z$100,$D357,0)/(VLOOKUP(GD$276,UI!$A$12:$O$51,VLOOKUP(GD$279,$B$276:$C$278,2,0),0)/1000))&gt;0),1,TRUNC(VLOOKUP($E357,'Container Panel'!$B$41:$Z$100,$D357,0)/(VLOOKUP(GD$276,UI!$A$12:$O$51,VLOOKUP(GD$279,$B$276:$C$278,2,0),0)/1000)))),"")</f>
        <v/>
      </c>
      <c r="GE357" s="145" t="str">
        <f>IFERROR(IF(AND(GE$272=list!$D$3,'Box Calculation'!GE$279&lt;&gt;"h",$E357&lt;&gt;0),0,IF(AND(GE$273=list!$D$2,$E357&lt;&gt;0,TRUNC(VLOOKUP($E357,'Container Panel'!$B$41:$Z$100,$D357,0)/(VLOOKUP(GE$276,UI!$A$12:$O$51,VLOOKUP(GE$279,$B$276:$C$278,2,0),0)/1000))&gt;0),1,TRUNC(VLOOKUP($E357,'Container Panel'!$B$41:$Z$100,$D357,0)/(VLOOKUP(GE$276,UI!$A$12:$O$51,VLOOKUP(GE$279,$B$276:$C$278,2,0),0)/1000)))),"")</f>
        <v/>
      </c>
      <c r="GF357" s="145" t="str">
        <f>IFERROR(IF(AND(GF$272=list!$D$3,'Box Calculation'!GF$279&lt;&gt;"h",$E357&lt;&gt;0),0,IF(AND(GF$273=list!$D$2,$E357&lt;&gt;0,TRUNC(VLOOKUP($E357,'Container Panel'!$B$41:$Z$100,$D357,0)/(VLOOKUP(GF$276,UI!$A$12:$O$51,VLOOKUP(GF$279,$B$276:$C$278,2,0),0)/1000))&gt;0),1,TRUNC(VLOOKUP($E357,'Container Panel'!$B$41:$Z$100,$D357,0)/(VLOOKUP(GF$276,UI!$A$12:$O$51,VLOOKUP(GF$279,$B$276:$C$278,2,0),0)/1000)))),"")</f>
        <v/>
      </c>
      <c r="GG357" s="145" t="str">
        <f>IFERROR(IF(AND(GG$272=list!$D$3,'Box Calculation'!GG$279&lt;&gt;"h",$E357&lt;&gt;0),0,IF(AND(GG$273=list!$D$2,$E357&lt;&gt;0,TRUNC(VLOOKUP($E357,'Container Panel'!$B$41:$Z$100,$D357,0)/(VLOOKUP(GG$276,UI!$A$12:$O$51,VLOOKUP(GG$279,$B$276:$C$278,2,0),0)/1000))&gt;0),1,TRUNC(VLOOKUP($E357,'Container Panel'!$B$41:$Z$100,$D357,0)/(VLOOKUP(GG$276,UI!$A$12:$O$51,VLOOKUP(GG$279,$B$276:$C$278,2,0),0)/1000)))),"")</f>
        <v/>
      </c>
      <c r="GH357" s="145" t="str">
        <f>IFERROR(IF(AND(GH$272=list!$D$3,'Box Calculation'!GH$279&lt;&gt;"h",$E357&lt;&gt;0),0,IF(AND(GH$273=list!$D$2,$E357&lt;&gt;0,TRUNC(VLOOKUP($E357,'Container Panel'!$B$41:$Z$100,$D357,0)/(VLOOKUP(GH$276,UI!$A$12:$O$51,VLOOKUP(GH$279,$B$276:$C$278,2,0),0)/1000))&gt;0),1,TRUNC(VLOOKUP($E357,'Container Panel'!$B$41:$Z$100,$D357,0)/(VLOOKUP(GH$276,UI!$A$12:$O$51,VLOOKUP(GH$279,$B$276:$C$278,2,0),0)/1000)))),"")</f>
        <v/>
      </c>
      <c r="GI357" s="145" t="str">
        <f>IFERROR(IF(AND(GI$272=list!$D$3,'Box Calculation'!GI$279&lt;&gt;"h",$E357&lt;&gt;0),0,IF(AND(GI$273=list!$D$2,$E357&lt;&gt;0,TRUNC(VLOOKUP($E357,'Container Panel'!$B$41:$Z$100,$D357,0)/(VLOOKUP(GI$276,UI!$A$12:$O$51,VLOOKUP(GI$279,$B$276:$C$278,2,0),0)/1000))&gt;0),1,TRUNC(VLOOKUP($E357,'Container Panel'!$B$41:$Z$100,$D357,0)/(VLOOKUP(GI$276,UI!$A$12:$O$51,VLOOKUP(GI$279,$B$276:$C$278,2,0),0)/1000)))),"")</f>
        <v/>
      </c>
      <c r="GJ357" s="145" t="str">
        <f>IFERROR(IF(AND(GJ$272=list!$D$3,'Box Calculation'!GJ$279&lt;&gt;"h",$E357&lt;&gt;0),0,IF(AND(GJ$273=list!$D$2,$E357&lt;&gt;0,TRUNC(VLOOKUP($E357,'Container Panel'!$B$41:$Z$100,$D357,0)/(VLOOKUP(GJ$276,UI!$A$12:$O$51,VLOOKUP(GJ$279,$B$276:$C$278,2,0),0)/1000))&gt;0),1,TRUNC(VLOOKUP($E357,'Container Panel'!$B$41:$Z$100,$D357,0)/(VLOOKUP(GJ$276,UI!$A$12:$O$51,VLOOKUP(GJ$279,$B$276:$C$278,2,0),0)/1000)))),"")</f>
        <v/>
      </c>
      <c r="GK357" s="145" t="str">
        <f>IFERROR(IF(AND(GK$272=list!$D$3,'Box Calculation'!GK$279&lt;&gt;"h",$E357&lt;&gt;0),0,IF(AND(GK$273=list!$D$2,$E357&lt;&gt;0,TRUNC(VLOOKUP($E357,'Container Panel'!$B$41:$Z$100,$D357,0)/(VLOOKUP(GK$276,UI!$A$12:$O$51,VLOOKUP(GK$279,$B$276:$C$278,2,0),0)/1000))&gt;0),1,TRUNC(VLOOKUP($E357,'Container Panel'!$B$41:$Z$100,$D357,0)/(VLOOKUP(GK$276,UI!$A$12:$O$51,VLOOKUP(GK$279,$B$276:$C$278,2,0),0)/1000)))),"")</f>
        <v/>
      </c>
      <c r="GL357" s="145" t="str">
        <f>IFERROR(IF(AND(GL$272=list!$D$3,'Box Calculation'!GL$279&lt;&gt;"h",$E357&lt;&gt;0),0,IF(AND(GL$273=list!$D$2,$E357&lt;&gt;0,TRUNC(VLOOKUP($E357,'Container Panel'!$B$41:$Z$100,$D357,0)/(VLOOKUP(GL$276,UI!$A$12:$O$51,VLOOKUP(GL$279,$B$276:$C$278,2,0),0)/1000))&gt;0),1,TRUNC(VLOOKUP($E357,'Container Panel'!$B$41:$Z$100,$D357,0)/(VLOOKUP(GL$276,UI!$A$12:$O$51,VLOOKUP(GL$279,$B$276:$C$278,2,0),0)/1000)))),"")</f>
        <v/>
      </c>
      <c r="GM357" s="145" t="str">
        <f>IFERROR(IF(AND(GM$272=list!$D$3,'Box Calculation'!GM$279&lt;&gt;"h",$E357&lt;&gt;0),0,IF(AND(GM$273=list!$D$2,$E357&lt;&gt;0,TRUNC(VLOOKUP($E357,'Container Panel'!$B$41:$Z$100,$D357,0)/(VLOOKUP(GM$276,UI!$A$12:$O$51,VLOOKUP(GM$279,$B$276:$C$278,2,0),0)/1000))&gt;0),1,TRUNC(VLOOKUP($E357,'Container Panel'!$B$41:$Z$100,$D357,0)/(VLOOKUP(GM$276,UI!$A$12:$O$51,VLOOKUP(GM$279,$B$276:$C$278,2,0),0)/1000)))),"")</f>
        <v/>
      </c>
      <c r="GN357" s="145" t="str">
        <f>IFERROR(IF(AND(GN$272=list!$D$3,'Box Calculation'!GN$279&lt;&gt;"h",$E357&lt;&gt;0),0,IF(AND(GN$273=list!$D$2,$E357&lt;&gt;0,TRUNC(VLOOKUP($E357,'Container Panel'!$B$41:$Z$100,$D357,0)/(VLOOKUP(GN$276,UI!$A$12:$O$51,VLOOKUP(GN$279,$B$276:$C$278,2,0),0)/1000))&gt;0),1,TRUNC(VLOOKUP($E357,'Container Panel'!$B$41:$Z$100,$D357,0)/(VLOOKUP(GN$276,UI!$A$12:$O$51,VLOOKUP(GN$279,$B$276:$C$278,2,0),0)/1000)))),"")</f>
        <v/>
      </c>
      <c r="GO357" s="145" t="str">
        <f>IFERROR(IF(AND(GO$272=list!$D$3,'Box Calculation'!GO$279&lt;&gt;"h",$E357&lt;&gt;0),0,IF(AND(GO$273=list!$D$2,$E357&lt;&gt;0,TRUNC(VLOOKUP($E357,'Container Panel'!$B$41:$Z$100,$D357,0)/(VLOOKUP(GO$276,UI!$A$12:$O$51,VLOOKUP(GO$279,$B$276:$C$278,2,0),0)/1000))&gt;0),1,TRUNC(VLOOKUP($E357,'Container Panel'!$B$41:$Z$100,$D357,0)/(VLOOKUP(GO$276,UI!$A$12:$O$51,VLOOKUP(GO$279,$B$276:$C$278,2,0),0)/1000)))),"")</f>
        <v/>
      </c>
      <c r="GP357" s="145" t="str">
        <f>IFERROR(IF(AND(GP$272=list!$D$3,'Box Calculation'!GP$279&lt;&gt;"h",$E357&lt;&gt;0),0,IF(AND(GP$273=list!$D$2,$E357&lt;&gt;0,TRUNC(VLOOKUP($E357,'Container Panel'!$B$41:$Z$100,$D357,0)/(VLOOKUP(GP$276,UI!$A$12:$O$51,VLOOKUP(GP$279,$B$276:$C$278,2,0),0)/1000))&gt;0),1,TRUNC(VLOOKUP($E357,'Container Panel'!$B$41:$Z$100,$D357,0)/(VLOOKUP(GP$276,UI!$A$12:$O$51,VLOOKUP(GP$279,$B$276:$C$278,2,0),0)/1000)))),"")</f>
        <v/>
      </c>
      <c r="GQ357" s="145" t="str">
        <f>IFERROR(IF(AND(GQ$272=list!$D$3,'Box Calculation'!GQ$279&lt;&gt;"h",$E357&lt;&gt;0),0,IF(AND(GQ$273=list!$D$2,$E357&lt;&gt;0,TRUNC(VLOOKUP($E357,'Container Panel'!$B$41:$Z$100,$D357,0)/(VLOOKUP(GQ$276,UI!$A$12:$O$51,VLOOKUP(GQ$279,$B$276:$C$278,2,0),0)/1000))&gt;0),1,TRUNC(VLOOKUP($E357,'Container Panel'!$B$41:$Z$100,$D357,0)/(VLOOKUP(GQ$276,UI!$A$12:$O$51,VLOOKUP(GQ$279,$B$276:$C$278,2,0),0)/1000)))),"")</f>
        <v/>
      </c>
      <c r="GR357" s="145" t="str">
        <f>IFERROR(IF(AND(GR$272=list!$D$3,'Box Calculation'!GR$279&lt;&gt;"h",$E357&lt;&gt;0),0,IF(AND(GR$273=list!$D$2,$E357&lt;&gt;0,TRUNC(VLOOKUP($E357,'Container Panel'!$B$41:$Z$100,$D357,0)/(VLOOKUP(GR$276,UI!$A$12:$O$51,VLOOKUP(GR$279,$B$276:$C$278,2,0),0)/1000))&gt;0),1,TRUNC(VLOOKUP($E357,'Container Panel'!$B$41:$Z$100,$D357,0)/(VLOOKUP(GR$276,UI!$A$12:$O$51,VLOOKUP(GR$279,$B$276:$C$278,2,0),0)/1000)))),"")</f>
        <v/>
      </c>
      <c r="GS357" s="145" t="str">
        <f>IFERROR(IF(AND(GS$272=list!$D$3,'Box Calculation'!GS$279&lt;&gt;"h",$E357&lt;&gt;0),0,IF(AND(GS$273=list!$D$2,$E357&lt;&gt;0,TRUNC(VLOOKUP($E357,'Container Panel'!$B$41:$Z$100,$D357,0)/(VLOOKUP(GS$276,UI!$A$12:$O$51,VLOOKUP(GS$279,$B$276:$C$278,2,0),0)/1000))&gt;0),1,TRUNC(VLOOKUP($E357,'Container Panel'!$B$41:$Z$100,$D357,0)/(VLOOKUP(GS$276,UI!$A$12:$O$51,VLOOKUP(GS$279,$B$276:$C$278,2,0),0)/1000)))),"")</f>
        <v/>
      </c>
      <c r="GT357" s="145" t="str">
        <f>IFERROR(IF(AND(GT$272=list!$D$3,'Box Calculation'!GT$279&lt;&gt;"h",$E357&lt;&gt;0),0,IF(AND(GT$273=list!$D$2,$E357&lt;&gt;0,TRUNC(VLOOKUP($E357,'Container Panel'!$B$41:$Z$100,$D357,0)/(VLOOKUP(GT$276,UI!$A$12:$O$51,VLOOKUP(GT$279,$B$276:$C$278,2,0),0)/1000))&gt;0),1,TRUNC(VLOOKUP($E357,'Container Panel'!$B$41:$Z$100,$D357,0)/(VLOOKUP(GT$276,UI!$A$12:$O$51,VLOOKUP(GT$279,$B$276:$C$278,2,0),0)/1000)))),"")</f>
        <v/>
      </c>
      <c r="GU357" s="145" t="str">
        <f>IFERROR(IF(AND(GU$272=list!$D$3,'Box Calculation'!GU$279&lt;&gt;"h",$E357&lt;&gt;0),0,IF(AND(GU$273=list!$D$2,$E357&lt;&gt;0,TRUNC(VLOOKUP($E357,'Container Panel'!$B$41:$Z$100,$D357,0)/(VLOOKUP(GU$276,UI!$A$12:$O$51,VLOOKUP(GU$279,$B$276:$C$278,2,0),0)/1000))&gt;0),1,TRUNC(VLOOKUP($E357,'Container Panel'!$B$41:$Z$100,$D357,0)/(VLOOKUP(GU$276,UI!$A$12:$O$51,VLOOKUP(GU$279,$B$276:$C$278,2,0),0)/1000)))),"")</f>
        <v/>
      </c>
      <c r="GV357" s="145" t="str">
        <f>IFERROR(IF(AND(GV$272=list!$D$3,'Box Calculation'!GV$279&lt;&gt;"h",$E357&lt;&gt;0),0,IF(AND(GV$273=list!$D$2,$E357&lt;&gt;0,TRUNC(VLOOKUP($E357,'Container Panel'!$B$41:$Z$100,$D357,0)/(VLOOKUP(GV$276,UI!$A$12:$O$51,VLOOKUP(GV$279,$B$276:$C$278,2,0),0)/1000))&gt;0),1,TRUNC(VLOOKUP($E357,'Container Panel'!$B$41:$Z$100,$D357,0)/(VLOOKUP(GV$276,UI!$A$12:$O$51,VLOOKUP(GV$279,$B$276:$C$278,2,0),0)/1000)))),"")</f>
        <v/>
      </c>
      <c r="GW357" s="145" t="str">
        <f>IFERROR(IF(AND(GW$272=list!$D$3,'Box Calculation'!GW$279&lt;&gt;"h",$E357&lt;&gt;0),0,IF(AND(GW$273=list!$D$2,$E357&lt;&gt;0,TRUNC(VLOOKUP($E357,'Container Panel'!$B$41:$Z$100,$D357,0)/(VLOOKUP(GW$276,UI!$A$12:$O$51,VLOOKUP(GW$279,$B$276:$C$278,2,0),0)/1000))&gt;0),1,TRUNC(VLOOKUP($E357,'Container Panel'!$B$41:$Z$100,$D357,0)/(VLOOKUP(GW$276,UI!$A$12:$O$51,VLOOKUP(GW$279,$B$276:$C$278,2,0),0)/1000)))),"")</f>
        <v/>
      </c>
      <c r="GX357" s="145" t="str">
        <f>IFERROR(IF(AND(GX$272=list!$D$3,'Box Calculation'!GX$279&lt;&gt;"h",$E357&lt;&gt;0),0,IF(AND(GX$273=list!$D$2,$E357&lt;&gt;0,TRUNC(VLOOKUP($E357,'Container Panel'!$B$41:$Z$100,$D357,0)/(VLOOKUP(GX$276,UI!$A$12:$O$51,VLOOKUP(GX$279,$B$276:$C$278,2,0),0)/1000))&gt;0),1,TRUNC(VLOOKUP($E357,'Container Panel'!$B$41:$Z$100,$D357,0)/(VLOOKUP(GX$276,UI!$A$12:$O$51,VLOOKUP(GX$279,$B$276:$C$278,2,0),0)/1000)))),"")</f>
        <v/>
      </c>
      <c r="GY357" s="145" t="str">
        <f>IFERROR(IF(AND(GY$272=list!$D$3,'Box Calculation'!GY$279&lt;&gt;"h",$E357&lt;&gt;0),0,IF(AND(GY$273=list!$D$2,$E357&lt;&gt;0,TRUNC(VLOOKUP($E357,'Container Panel'!$B$41:$Z$100,$D357,0)/(VLOOKUP(GY$276,UI!$A$12:$O$51,VLOOKUP(GY$279,$B$276:$C$278,2,0),0)/1000))&gt;0),1,TRUNC(VLOOKUP($E357,'Container Panel'!$B$41:$Z$100,$D357,0)/(VLOOKUP(GY$276,UI!$A$12:$O$51,VLOOKUP(GY$279,$B$276:$C$278,2,0),0)/1000)))),"")</f>
        <v/>
      </c>
      <c r="GZ357" s="145" t="str">
        <f>IFERROR(IF(AND(GZ$272=list!$D$3,'Box Calculation'!GZ$279&lt;&gt;"h",$E357&lt;&gt;0),0,IF(AND(GZ$273=list!$D$2,$E357&lt;&gt;0,TRUNC(VLOOKUP($E357,'Container Panel'!$B$41:$Z$100,$D357,0)/(VLOOKUP(GZ$276,UI!$A$12:$O$51,VLOOKUP(GZ$279,$B$276:$C$278,2,0),0)/1000))&gt;0),1,TRUNC(VLOOKUP($E357,'Container Panel'!$B$41:$Z$100,$D357,0)/(VLOOKUP(GZ$276,UI!$A$12:$O$51,VLOOKUP(GZ$279,$B$276:$C$278,2,0),0)/1000)))),"")</f>
        <v/>
      </c>
      <c r="HA357" s="145" t="str">
        <f>IFERROR(IF(AND(HA$272=list!$D$3,'Box Calculation'!HA$279&lt;&gt;"h",$E357&lt;&gt;0),0,IF(AND(HA$273=list!$D$2,$E357&lt;&gt;0,TRUNC(VLOOKUP($E357,'Container Panel'!$B$41:$Z$100,$D357,0)/(VLOOKUP(HA$276,UI!$A$12:$O$51,VLOOKUP(HA$279,$B$276:$C$278,2,0),0)/1000))&gt;0),1,TRUNC(VLOOKUP($E357,'Container Panel'!$B$41:$Z$100,$D357,0)/(VLOOKUP(HA$276,UI!$A$12:$O$51,VLOOKUP(HA$279,$B$276:$C$278,2,0),0)/1000)))),"")</f>
        <v/>
      </c>
      <c r="HB357" s="145" t="str">
        <f>IFERROR(IF(AND(HB$272=list!$D$3,'Box Calculation'!HB$279&lt;&gt;"h",$E357&lt;&gt;0),0,IF(AND(HB$273=list!$D$2,$E357&lt;&gt;0,TRUNC(VLOOKUP($E357,'Container Panel'!$B$41:$Z$100,$D357,0)/(VLOOKUP(HB$276,UI!$A$12:$O$51,VLOOKUP(HB$279,$B$276:$C$278,2,0),0)/1000))&gt;0),1,TRUNC(VLOOKUP($E357,'Container Panel'!$B$41:$Z$100,$D357,0)/(VLOOKUP(HB$276,UI!$A$12:$O$51,VLOOKUP(HB$279,$B$276:$C$278,2,0),0)/1000)))),"")</f>
        <v/>
      </c>
      <c r="HC357" s="145" t="str">
        <f>IFERROR(IF(AND(HC$272=list!$D$3,'Box Calculation'!HC$279&lt;&gt;"h",$E357&lt;&gt;0),0,IF(AND(HC$273=list!$D$2,$E357&lt;&gt;0,TRUNC(VLOOKUP($E357,'Container Panel'!$B$41:$Z$100,$D357,0)/(VLOOKUP(HC$276,UI!$A$12:$O$51,VLOOKUP(HC$279,$B$276:$C$278,2,0),0)/1000))&gt;0),1,TRUNC(VLOOKUP($E357,'Container Panel'!$B$41:$Z$100,$D357,0)/(VLOOKUP(HC$276,UI!$A$12:$O$51,VLOOKUP(HC$279,$B$276:$C$278,2,0),0)/1000)))),"")</f>
        <v/>
      </c>
      <c r="HD357" s="145" t="str">
        <f>IFERROR(IF(AND(HD$272=list!$D$3,'Box Calculation'!HD$279&lt;&gt;"h",$E357&lt;&gt;0),0,IF(AND(HD$273=list!$D$2,$E357&lt;&gt;0,TRUNC(VLOOKUP($E357,'Container Panel'!$B$41:$Z$100,$D357,0)/(VLOOKUP(HD$276,UI!$A$12:$O$51,VLOOKUP(HD$279,$B$276:$C$278,2,0),0)/1000))&gt;0),1,TRUNC(VLOOKUP($E357,'Container Panel'!$B$41:$Z$100,$D357,0)/(VLOOKUP(HD$276,UI!$A$12:$O$51,VLOOKUP(HD$279,$B$276:$C$278,2,0),0)/1000)))),"")</f>
        <v/>
      </c>
      <c r="HE357" s="145" t="str">
        <f>IFERROR(IF(AND(HE$272=list!$D$3,'Box Calculation'!HE$279&lt;&gt;"h",$E357&lt;&gt;0),0,IF(AND(HE$273=list!$D$2,$E357&lt;&gt;0,TRUNC(VLOOKUP($E357,'Container Panel'!$B$41:$Z$100,$D357,0)/(VLOOKUP(HE$276,UI!$A$12:$O$51,VLOOKUP(HE$279,$B$276:$C$278,2,0),0)/1000))&gt;0),1,TRUNC(VLOOKUP($E357,'Container Panel'!$B$41:$Z$100,$D357,0)/(VLOOKUP(HE$276,UI!$A$12:$O$51,VLOOKUP(HE$279,$B$276:$C$278,2,0),0)/1000)))),"")</f>
        <v/>
      </c>
      <c r="HF357" s="145" t="str">
        <f>IFERROR(IF(AND(HF$272=list!$D$3,'Box Calculation'!HF$279&lt;&gt;"h",$E357&lt;&gt;0),0,IF(AND(HF$273=list!$D$2,$E357&lt;&gt;0,TRUNC(VLOOKUP($E357,'Container Panel'!$B$41:$Z$100,$D357,0)/(VLOOKUP(HF$276,UI!$A$12:$O$51,VLOOKUP(HF$279,$B$276:$C$278,2,0),0)/1000))&gt;0),1,TRUNC(VLOOKUP($E357,'Container Panel'!$B$41:$Z$100,$D357,0)/(VLOOKUP(HF$276,UI!$A$12:$O$51,VLOOKUP(HF$279,$B$276:$C$278,2,0),0)/1000)))),"")</f>
        <v/>
      </c>
      <c r="HG357" s="145" t="str">
        <f>IFERROR(IF(AND(HG$272=list!$D$3,'Box Calculation'!HG$279&lt;&gt;"h",$E357&lt;&gt;0),0,IF(AND(HG$273=list!$D$2,$E357&lt;&gt;0,TRUNC(VLOOKUP($E357,'Container Panel'!$B$41:$Z$100,$D357,0)/(VLOOKUP(HG$276,UI!$A$12:$O$51,VLOOKUP(HG$279,$B$276:$C$278,2,0),0)/1000))&gt;0),1,TRUNC(VLOOKUP($E357,'Container Panel'!$B$41:$Z$100,$D357,0)/(VLOOKUP(HG$276,UI!$A$12:$O$51,VLOOKUP(HG$279,$B$276:$C$278,2,0),0)/1000)))),"")</f>
        <v/>
      </c>
      <c r="HH357" s="145" t="str">
        <f>IFERROR(IF(AND(HH$272=list!$D$3,'Box Calculation'!HH$279&lt;&gt;"h",$E357&lt;&gt;0),0,IF(AND(HH$273=list!$D$2,$E357&lt;&gt;0,TRUNC(VLOOKUP($E357,'Container Panel'!$B$41:$Z$100,$D357,0)/(VLOOKUP(HH$276,UI!$A$12:$O$51,VLOOKUP(HH$279,$B$276:$C$278,2,0),0)/1000))&gt;0),1,TRUNC(VLOOKUP($E357,'Container Panel'!$B$41:$Z$100,$D357,0)/(VLOOKUP(HH$276,UI!$A$12:$O$51,VLOOKUP(HH$279,$B$276:$C$278,2,0),0)/1000)))),"")</f>
        <v/>
      </c>
      <c r="HI357" s="145" t="str">
        <f>IFERROR(IF(AND(HI$272=list!$D$3,'Box Calculation'!HI$279&lt;&gt;"h",$E357&lt;&gt;0),0,IF(AND(HI$273=list!$D$2,$E357&lt;&gt;0,TRUNC(VLOOKUP($E357,'Container Panel'!$B$41:$Z$100,$D357,0)/(VLOOKUP(HI$276,UI!$A$12:$O$51,VLOOKUP(HI$279,$B$276:$C$278,2,0),0)/1000))&gt;0),1,TRUNC(VLOOKUP($E357,'Container Panel'!$B$41:$Z$100,$D357,0)/(VLOOKUP(HI$276,UI!$A$12:$O$51,VLOOKUP(HI$279,$B$276:$C$278,2,0),0)/1000)))),"")</f>
        <v/>
      </c>
      <c r="HJ357" s="145" t="str">
        <f>IFERROR(IF(AND(HJ$272=list!$D$3,'Box Calculation'!HJ$279&lt;&gt;"h",$E357&lt;&gt;0),0,IF(AND(HJ$273=list!$D$2,$E357&lt;&gt;0,TRUNC(VLOOKUP($E357,'Container Panel'!$B$41:$Z$100,$D357,0)/(VLOOKUP(HJ$276,UI!$A$12:$O$51,VLOOKUP(HJ$279,$B$276:$C$278,2,0),0)/1000))&gt;0),1,TRUNC(VLOOKUP($E357,'Container Panel'!$B$41:$Z$100,$D357,0)/(VLOOKUP(HJ$276,UI!$A$12:$O$51,VLOOKUP(HJ$279,$B$276:$C$278,2,0),0)/1000)))),"")</f>
        <v/>
      </c>
      <c r="HK357" s="145" t="str">
        <f>IFERROR(IF(AND(HK$272=list!$D$3,'Box Calculation'!HK$279&lt;&gt;"h",$E357&lt;&gt;0),0,IF(AND(HK$273=list!$D$2,$E357&lt;&gt;0,TRUNC(VLOOKUP($E357,'Container Panel'!$B$41:$Z$100,$D357,0)/(VLOOKUP(HK$276,UI!$A$12:$O$51,VLOOKUP(HK$279,$B$276:$C$278,2,0),0)/1000))&gt;0),1,TRUNC(VLOOKUP($E357,'Container Panel'!$B$41:$Z$100,$D357,0)/(VLOOKUP(HK$276,UI!$A$12:$O$51,VLOOKUP(HK$279,$B$276:$C$278,2,0),0)/1000)))),"")</f>
        <v/>
      </c>
      <c r="HL357" s="145" t="str">
        <f>IFERROR(IF(AND(HL$272=list!$D$3,'Box Calculation'!HL$279&lt;&gt;"h",$E357&lt;&gt;0),0,IF(AND(HL$273=list!$D$2,$E357&lt;&gt;0,TRUNC(VLOOKUP($E357,'Container Panel'!$B$41:$Z$100,$D357,0)/(VLOOKUP(HL$276,UI!$A$12:$O$51,VLOOKUP(HL$279,$B$276:$C$278,2,0),0)/1000))&gt;0),1,TRUNC(VLOOKUP($E357,'Container Panel'!$B$41:$Z$100,$D357,0)/(VLOOKUP(HL$276,UI!$A$12:$O$51,VLOOKUP(HL$279,$B$276:$C$278,2,0),0)/1000)))),"")</f>
        <v/>
      </c>
      <c r="HM357" s="145" t="str">
        <f>IFERROR(IF(AND(HM$272=list!$D$3,'Box Calculation'!HM$279&lt;&gt;"h",$E357&lt;&gt;0),0,IF(AND(HM$273=list!$D$2,$E357&lt;&gt;0,TRUNC(VLOOKUP($E357,'Container Panel'!$B$41:$Z$100,$D357,0)/(VLOOKUP(HM$276,UI!$A$12:$O$51,VLOOKUP(HM$279,$B$276:$C$278,2,0),0)/1000))&gt;0),1,TRUNC(VLOOKUP($E357,'Container Panel'!$B$41:$Z$100,$D357,0)/(VLOOKUP(HM$276,UI!$A$12:$O$51,VLOOKUP(HM$279,$B$276:$C$278,2,0),0)/1000)))),"")</f>
        <v/>
      </c>
      <c r="HN357" s="145" t="str">
        <f>IFERROR(IF(AND(HN$272=list!$D$3,'Box Calculation'!HN$279&lt;&gt;"h",$E357&lt;&gt;0),0,IF(AND(HN$273=list!$D$2,$E357&lt;&gt;0,TRUNC(VLOOKUP($E357,'Container Panel'!$B$41:$Z$100,$D357,0)/(VLOOKUP(HN$276,UI!$A$12:$O$51,VLOOKUP(HN$279,$B$276:$C$278,2,0),0)/1000))&gt;0),1,TRUNC(VLOOKUP($E357,'Container Panel'!$B$41:$Z$100,$D357,0)/(VLOOKUP(HN$276,UI!$A$12:$O$51,VLOOKUP(HN$279,$B$276:$C$278,2,0),0)/1000)))),"")</f>
        <v/>
      </c>
      <c r="HO357" s="145" t="str">
        <f>IFERROR(IF(AND(HO$272=list!$D$3,'Box Calculation'!HO$279&lt;&gt;"h",$E357&lt;&gt;0),0,IF(AND(HO$273=list!$D$2,$E357&lt;&gt;0,TRUNC(VLOOKUP($E357,'Container Panel'!$B$41:$Z$100,$D357,0)/(VLOOKUP(HO$276,UI!$A$12:$O$51,VLOOKUP(HO$279,$B$276:$C$278,2,0),0)/1000))&gt;0),1,TRUNC(VLOOKUP($E357,'Container Panel'!$B$41:$Z$100,$D357,0)/(VLOOKUP(HO$276,UI!$A$12:$O$51,VLOOKUP(HO$279,$B$276:$C$278,2,0),0)/1000)))),"")</f>
        <v/>
      </c>
      <c r="HP357" s="145" t="str">
        <f>IFERROR(IF(AND(HP$272=list!$D$3,'Box Calculation'!HP$279&lt;&gt;"h",$E357&lt;&gt;0),0,IF(AND(HP$273=list!$D$2,$E357&lt;&gt;0,TRUNC(VLOOKUP($E357,'Container Panel'!$B$41:$Z$100,$D357,0)/(VLOOKUP(HP$276,UI!$A$12:$O$51,VLOOKUP(HP$279,$B$276:$C$278,2,0),0)/1000))&gt;0),1,TRUNC(VLOOKUP($E357,'Container Panel'!$B$41:$Z$100,$D357,0)/(VLOOKUP(HP$276,UI!$A$12:$O$51,VLOOKUP(HP$279,$B$276:$C$278,2,0),0)/1000)))),"")</f>
        <v/>
      </c>
      <c r="HQ357" s="145" t="str">
        <f>IFERROR(IF(AND(HQ$272=list!$D$3,'Box Calculation'!HQ$279&lt;&gt;"h",$E357&lt;&gt;0),0,IF(AND(HQ$273=list!$D$2,$E357&lt;&gt;0,TRUNC(VLOOKUP($E357,'Container Panel'!$B$41:$Z$100,$D357,0)/(VLOOKUP(HQ$276,UI!$A$12:$O$51,VLOOKUP(HQ$279,$B$276:$C$278,2,0),0)/1000))&gt;0),1,TRUNC(VLOOKUP($E357,'Container Panel'!$B$41:$Z$100,$D357,0)/(VLOOKUP(HQ$276,UI!$A$12:$O$51,VLOOKUP(HQ$279,$B$276:$C$278,2,0),0)/1000)))),"")</f>
        <v/>
      </c>
      <c r="HR357" s="145" t="str">
        <f>IFERROR(IF(AND(HR$272=list!$D$3,'Box Calculation'!HR$279&lt;&gt;"h",$E357&lt;&gt;0),0,IF(AND(HR$273=list!$D$2,$E357&lt;&gt;0,TRUNC(VLOOKUP($E357,'Container Panel'!$B$41:$Z$100,$D357,0)/(VLOOKUP(HR$276,UI!$A$12:$O$51,VLOOKUP(HR$279,$B$276:$C$278,2,0),0)/1000))&gt;0),1,TRUNC(VLOOKUP($E357,'Container Panel'!$B$41:$Z$100,$D357,0)/(VLOOKUP(HR$276,UI!$A$12:$O$51,VLOOKUP(HR$279,$B$276:$C$278,2,0),0)/1000)))),"")</f>
        <v/>
      </c>
      <c r="HS357" s="145" t="str">
        <f>IFERROR(IF(AND(HS$272=list!$D$3,'Box Calculation'!HS$279&lt;&gt;"h",$E357&lt;&gt;0),0,IF(AND(HS$273=list!$D$2,$E357&lt;&gt;0,TRUNC(VLOOKUP($E357,'Container Panel'!$B$41:$Z$100,$D357,0)/(VLOOKUP(HS$276,UI!$A$12:$O$51,VLOOKUP(HS$279,$B$276:$C$278,2,0),0)/1000))&gt;0),1,TRUNC(VLOOKUP($E357,'Container Panel'!$B$41:$Z$100,$D357,0)/(VLOOKUP(HS$276,UI!$A$12:$O$51,VLOOKUP(HS$279,$B$276:$C$278,2,0),0)/1000)))),"")</f>
        <v/>
      </c>
      <c r="HT357" s="145" t="str">
        <f>IFERROR(IF(AND(HT$272=list!$D$3,'Box Calculation'!HT$279&lt;&gt;"h",$E357&lt;&gt;0),0,IF(AND(HT$273=list!$D$2,$E357&lt;&gt;0,TRUNC(VLOOKUP($E357,'Container Panel'!$B$41:$Z$100,$D357,0)/(VLOOKUP(HT$276,UI!$A$12:$O$51,VLOOKUP(HT$279,$B$276:$C$278,2,0),0)/1000))&gt;0),1,TRUNC(VLOOKUP($E357,'Container Panel'!$B$41:$Z$100,$D357,0)/(VLOOKUP(HT$276,UI!$A$12:$O$51,VLOOKUP(HT$279,$B$276:$C$278,2,0),0)/1000)))),"")</f>
        <v/>
      </c>
      <c r="HU357" s="145" t="str">
        <f>IFERROR(IF(AND(HU$272=list!$D$3,'Box Calculation'!HU$279&lt;&gt;"h",$E357&lt;&gt;0),0,IF(AND(HU$273=list!$D$2,$E357&lt;&gt;0,TRUNC(VLOOKUP($E357,'Container Panel'!$B$41:$Z$100,$D357,0)/(VLOOKUP(HU$276,UI!$A$12:$O$51,VLOOKUP(HU$279,$B$276:$C$278,2,0),0)/1000))&gt;0),1,TRUNC(VLOOKUP($E357,'Container Panel'!$B$41:$Z$100,$D357,0)/(VLOOKUP(HU$276,UI!$A$12:$O$51,VLOOKUP(HU$279,$B$276:$C$278,2,0),0)/1000)))),"")</f>
        <v/>
      </c>
      <c r="HV357" s="145" t="str">
        <f>IFERROR(IF(AND(HV$272=list!$D$3,'Box Calculation'!HV$279&lt;&gt;"h",$E357&lt;&gt;0),0,IF(AND(HV$273=list!$D$2,$E357&lt;&gt;0,TRUNC(VLOOKUP($E357,'Container Panel'!$B$41:$Z$100,$D357,0)/(VLOOKUP(HV$276,UI!$A$12:$O$51,VLOOKUP(HV$279,$B$276:$C$278,2,0),0)/1000))&gt;0),1,TRUNC(VLOOKUP($E357,'Container Panel'!$B$41:$Z$100,$D357,0)/(VLOOKUP(HV$276,UI!$A$12:$O$51,VLOOKUP(HV$279,$B$276:$C$278,2,0),0)/1000)))),"")</f>
        <v/>
      </c>
      <c r="HW357" s="145" t="str">
        <f>IFERROR(IF(AND(HW$272=list!$D$3,'Box Calculation'!HW$279&lt;&gt;"h",$E357&lt;&gt;0),0,IF(AND(HW$273=list!$D$2,$E357&lt;&gt;0,TRUNC(VLOOKUP($E357,'Container Panel'!$B$41:$Z$100,$D357,0)/(VLOOKUP(HW$276,UI!$A$12:$O$51,VLOOKUP(HW$279,$B$276:$C$278,2,0),0)/1000))&gt;0),1,TRUNC(VLOOKUP($E357,'Container Panel'!$B$41:$Z$100,$D357,0)/(VLOOKUP(HW$276,UI!$A$12:$O$51,VLOOKUP(HW$279,$B$276:$C$278,2,0),0)/1000)))),"")</f>
        <v/>
      </c>
      <c r="HX357" s="145" t="str">
        <f>IFERROR(IF(AND(HX$272=list!$D$3,'Box Calculation'!HX$279&lt;&gt;"h",$E357&lt;&gt;0),0,IF(AND(HX$273=list!$D$2,$E357&lt;&gt;0,TRUNC(VLOOKUP($E357,'Container Panel'!$B$41:$Z$100,$D357,0)/(VLOOKUP(HX$276,UI!$A$12:$O$51,VLOOKUP(HX$279,$B$276:$C$278,2,0),0)/1000))&gt;0),1,TRUNC(VLOOKUP($E357,'Container Panel'!$B$41:$Z$100,$D357,0)/(VLOOKUP(HX$276,UI!$A$12:$O$51,VLOOKUP(HX$279,$B$276:$C$278,2,0),0)/1000)))),"")</f>
        <v/>
      </c>
      <c r="HY357" s="145" t="str">
        <f>IFERROR(IF(AND(HY$272=list!$D$3,'Box Calculation'!HY$279&lt;&gt;"h",$E357&lt;&gt;0),0,IF(AND(HY$273=list!$D$2,$E357&lt;&gt;0,TRUNC(VLOOKUP($E357,'Container Panel'!$B$41:$Z$100,$D357,0)/(VLOOKUP(HY$276,UI!$A$12:$O$51,VLOOKUP(HY$279,$B$276:$C$278,2,0),0)/1000))&gt;0),1,TRUNC(VLOOKUP($E357,'Container Panel'!$B$41:$Z$100,$D357,0)/(VLOOKUP(HY$276,UI!$A$12:$O$51,VLOOKUP(HY$279,$B$276:$C$278,2,0),0)/1000)))),"")</f>
        <v/>
      </c>
      <c r="HZ357" s="145" t="str">
        <f>IFERROR(IF(AND(HZ$272=list!$D$3,'Box Calculation'!HZ$279&lt;&gt;"h",$E357&lt;&gt;0),0,IF(AND(HZ$273=list!$D$2,$E357&lt;&gt;0,TRUNC(VLOOKUP($E357,'Container Panel'!$B$41:$Z$100,$D357,0)/(VLOOKUP(HZ$276,UI!$A$12:$O$51,VLOOKUP(HZ$279,$B$276:$C$278,2,0),0)/1000))&gt;0),1,TRUNC(VLOOKUP($E357,'Container Panel'!$B$41:$Z$100,$D357,0)/(VLOOKUP(HZ$276,UI!$A$12:$O$51,VLOOKUP(HZ$279,$B$276:$C$278,2,0),0)/1000)))),"")</f>
        <v/>
      </c>
      <c r="IA357" s="145" t="str">
        <f>IFERROR(IF(AND(IA$272=list!$D$3,'Box Calculation'!IA$279&lt;&gt;"h",$E357&lt;&gt;0),0,IF(AND(IA$273=list!$D$2,$E357&lt;&gt;0,TRUNC(VLOOKUP($E357,'Container Panel'!$B$41:$Z$100,$D357,0)/(VLOOKUP(IA$276,UI!$A$12:$O$51,VLOOKUP(IA$279,$B$276:$C$278,2,0),0)/1000))&gt;0),1,TRUNC(VLOOKUP($E357,'Container Panel'!$B$41:$Z$100,$D357,0)/(VLOOKUP(IA$276,UI!$A$12:$O$51,VLOOKUP(IA$279,$B$276:$C$278,2,0),0)/1000)))),"")</f>
        <v/>
      </c>
      <c r="IB357" s="145" t="str">
        <f>IFERROR(IF(AND(IB$272=list!$D$3,'Box Calculation'!IB$279&lt;&gt;"h",$E357&lt;&gt;0),0,IF(AND(IB$273=list!$D$2,$E357&lt;&gt;0,TRUNC(VLOOKUP($E357,'Container Panel'!$B$41:$Z$100,$D357,0)/(VLOOKUP(IB$276,UI!$A$12:$O$51,VLOOKUP(IB$279,$B$276:$C$278,2,0),0)/1000))&gt;0),1,TRUNC(VLOOKUP($E357,'Container Panel'!$B$41:$Z$100,$D357,0)/(VLOOKUP(IB$276,UI!$A$12:$O$51,VLOOKUP(IB$279,$B$276:$C$278,2,0),0)/1000)))),"")</f>
        <v/>
      </c>
      <c r="IC357" s="145" t="str">
        <f>IFERROR(IF(AND(IC$272=list!$D$3,'Box Calculation'!IC$279&lt;&gt;"h",$E357&lt;&gt;0),0,IF(AND(IC$273=list!$D$2,$E357&lt;&gt;0,TRUNC(VLOOKUP($E357,'Container Panel'!$B$41:$Z$100,$D357,0)/(VLOOKUP(IC$276,UI!$A$12:$O$51,VLOOKUP(IC$279,$B$276:$C$278,2,0),0)/1000))&gt;0),1,TRUNC(VLOOKUP($E357,'Container Panel'!$B$41:$Z$100,$D357,0)/(VLOOKUP(IC$276,UI!$A$12:$O$51,VLOOKUP(IC$279,$B$276:$C$278,2,0),0)/1000)))),"")</f>
        <v/>
      </c>
      <c r="ID357" s="145" t="str">
        <f>IFERROR(IF(AND(ID$272=list!$D$3,'Box Calculation'!ID$279&lt;&gt;"h",$E357&lt;&gt;0),0,IF(AND(ID$273=list!$D$2,$E357&lt;&gt;0,TRUNC(VLOOKUP($E357,'Container Panel'!$B$41:$Z$100,$D357,0)/(VLOOKUP(ID$276,UI!$A$12:$O$51,VLOOKUP(ID$279,$B$276:$C$278,2,0),0)/1000))&gt;0),1,TRUNC(VLOOKUP($E357,'Container Panel'!$B$41:$Z$100,$D357,0)/(VLOOKUP(ID$276,UI!$A$12:$O$51,VLOOKUP(ID$279,$B$276:$C$278,2,0),0)/1000)))),"")</f>
        <v/>
      </c>
      <c r="IE357" s="145" t="str">
        <f>IFERROR(IF(AND(IE$272=list!$D$3,'Box Calculation'!IE$279&lt;&gt;"h",$E357&lt;&gt;0),0,IF(AND(IE$273=list!$D$2,$E357&lt;&gt;0,TRUNC(VLOOKUP($E357,'Container Panel'!$B$41:$Z$100,$D357,0)/(VLOOKUP(IE$276,UI!$A$12:$O$51,VLOOKUP(IE$279,$B$276:$C$278,2,0),0)/1000))&gt;0),1,TRUNC(VLOOKUP($E357,'Container Panel'!$B$41:$Z$100,$D357,0)/(VLOOKUP(IE$276,UI!$A$12:$O$51,VLOOKUP(IE$279,$B$276:$C$278,2,0),0)/1000)))),"")</f>
        <v/>
      </c>
      <c r="IF357" s="145" t="str">
        <f>IFERROR(IF(AND(IF$272=list!$D$3,'Box Calculation'!IF$279&lt;&gt;"h",$E357&lt;&gt;0),0,IF(AND(IF$273=list!$D$2,$E357&lt;&gt;0,TRUNC(VLOOKUP($E357,'Container Panel'!$B$41:$Z$100,$D357,0)/(VLOOKUP(IF$276,UI!$A$12:$O$51,VLOOKUP(IF$279,$B$276:$C$278,2,0),0)/1000))&gt;0),1,TRUNC(VLOOKUP($E357,'Container Panel'!$B$41:$Z$100,$D357,0)/(VLOOKUP(IF$276,UI!$A$12:$O$51,VLOOKUP(IF$279,$B$276:$C$278,2,0),0)/1000)))),"")</f>
        <v/>
      </c>
      <c r="IG357" s="145" t="str">
        <f>IFERROR(IF(AND(IG$272=list!$D$3,'Box Calculation'!IG$279&lt;&gt;"h",$E357&lt;&gt;0),0,IF(AND(IG$273=list!$D$2,$E357&lt;&gt;0,TRUNC(VLOOKUP($E357,'Container Panel'!$B$41:$Z$100,$D357,0)/(VLOOKUP(IG$276,UI!$A$12:$O$51,VLOOKUP(IG$279,$B$276:$C$278,2,0),0)/1000))&gt;0),1,TRUNC(VLOOKUP($E357,'Container Panel'!$B$41:$Z$100,$D357,0)/(VLOOKUP(IG$276,UI!$A$12:$O$51,VLOOKUP(IG$279,$B$276:$C$278,2,0),0)/1000)))),"")</f>
        <v/>
      </c>
      <c r="IH357" s="145" t="str">
        <f>IFERROR(IF(AND(IH$272=list!$D$3,'Box Calculation'!IH$279&lt;&gt;"h",$E357&lt;&gt;0),0,IF(AND(IH$273=list!$D$2,$E357&lt;&gt;0,TRUNC(VLOOKUP($E357,'Container Panel'!$B$41:$Z$100,$D357,0)/(VLOOKUP(IH$276,UI!$A$12:$O$51,VLOOKUP(IH$279,$B$276:$C$278,2,0),0)/1000))&gt;0),1,TRUNC(VLOOKUP($E357,'Container Panel'!$B$41:$Z$100,$D357,0)/(VLOOKUP(IH$276,UI!$A$12:$O$51,VLOOKUP(IH$279,$B$276:$C$278,2,0),0)/1000)))),"")</f>
        <v/>
      </c>
      <c r="II357" s="145" t="str">
        <f>IFERROR(IF(AND(II$272=list!$D$3,'Box Calculation'!II$279&lt;&gt;"h",$E357&lt;&gt;0),0,IF(AND(II$273=list!$D$2,$E357&lt;&gt;0,TRUNC(VLOOKUP($E357,'Container Panel'!$B$41:$Z$100,$D357,0)/(VLOOKUP(II$276,UI!$A$12:$O$51,VLOOKUP(II$279,$B$276:$C$278,2,0),0)/1000))&gt;0),1,TRUNC(VLOOKUP($E357,'Container Panel'!$B$41:$Z$100,$D357,0)/(VLOOKUP(II$276,UI!$A$12:$O$51,VLOOKUP(II$279,$B$276:$C$278,2,0),0)/1000)))),"")</f>
        <v/>
      </c>
      <c r="IJ357" s="145" t="str">
        <f>IFERROR(IF(AND(IJ$272=list!$D$3,'Box Calculation'!IJ$279&lt;&gt;"h",$E357&lt;&gt;0),0,IF(AND(IJ$273=list!$D$2,$E357&lt;&gt;0,TRUNC(VLOOKUP($E357,'Container Panel'!$B$41:$Z$100,$D357,0)/(VLOOKUP(IJ$276,UI!$A$12:$O$51,VLOOKUP(IJ$279,$B$276:$C$278,2,0),0)/1000))&gt;0),1,TRUNC(VLOOKUP($E357,'Container Panel'!$B$41:$Z$100,$D357,0)/(VLOOKUP(IJ$276,UI!$A$12:$O$51,VLOOKUP(IJ$279,$B$276:$C$278,2,0),0)/1000)))),"")</f>
        <v/>
      </c>
      <c r="IK357" s="145" t="str">
        <f>IFERROR(IF(AND(IK$272=list!$D$3,'Box Calculation'!IK$279&lt;&gt;"h",$E357&lt;&gt;0),0,IF(AND(IK$273=list!$D$2,$E357&lt;&gt;0,TRUNC(VLOOKUP($E357,'Container Panel'!$B$41:$Z$100,$D357,0)/(VLOOKUP(IK$276,UI!$A$12:$O$51,VLOOKUP(IK$279,$B$276:$C$278,2,0),0)/1000))&gt;0),1,TRUNC(VLOOKUP($E357,'Container Panel'!$B$41:$Z$100,$D357,0)/(VLOOKUP(IK$276,UI!$A$12:$O$51,VLOOKUP(IK$279,$B$276:$C$278,2,0),0)/1000)))),"")</f>
        <v/>
      </c>
      <c r="IL357" s="145" t="str">
        <f>IFERROR(IF(AND(IL$272=list!$D$3,'Box Calculation'!IL$279&lt;&gt;"h",$E357&lt;&gt;0),0,IF(AND(IL$273=list!$D$2,$E357&lt;&gt;0,TRUNC(VLOOKUP($E357,'Container Panel'!$B$41:$Z$100,$D357,0)/(VLOOKUP(IL$276,UI!$A$12:$O$51,VLOOKUP(IL$279,$B$276:$C$278,2,0),0)/1000))&gt;0),1,TRUNC(VLOOKUP($E357,'Container Panel'!$B$41:$Z$100,$D357,0)/(VLOOKUP(IL$276,UI!$A$12:$O$51,VLOOKUP(IL$279,$B$276:$C$278,2,0),0)/1000)))),"")</f>
        <v/>
      </c>
    </row>
    <row r="358" spans="2:246">
      <c r="B358" s="74">
        <v>78</v>
      </c>
      <c r="C358" s="74">
        <f t="shared" si="195"/>
        <v>27</v>
      </c>
      <c r="D358" s="163">
        <f>MOD(B358,3)+'Container Panel'!$Q$38</f>
        <v>16</v>
      </c>
      <c r="E358" s="143">
        <f t="shared" si="194"/>
        <v>0</v>
      </c>
      <c r="F358" s="144" t="s">
        <v>75</v>
      </c>
      <c r="G358" s="145" t="str">
        <f>IFERROR(TRUNC(VLOOKUP($E358,'Container Panel'!$B$41:$Z$100,$D358,0)/(VLOOKUP(G$276,UI!$A$12:$O$51,VLOOKUP(G$277,$B$276:$C$278,2,0),0)/1000)),"")</f>
        <v/>
      </c>
      <c r="H358" s="145" t="str">
        <f>IFERROR(TRUNC(VLOOKUP($E358,'Container Panel'!$B$41:$Z$100,$D358,0)/(VLOOKUP(H$276,UI!$A$12:$O$51,VLOOKUP(H$277,$B$276:$C$278,2,0),0)/1000)),"")</f>
        <v/>
      </c>
      <c r="I358" s="145" t="str">
        <f>IFERROR(TRUNC(VLOOKUP($E358,'Container Panel'!$B$41:$Z$100,$D358,0)/(VLOOKUP(I$276,UI!$A$12:$O$51,VLOOKUP(I$277,$B$276:$C$278,2,0),0)/1000)),"")</f>
        <v/>
      </c>
      <c r="J358" s="145" t="str">
        <f>IFERROR(TRUNC(VLOOKUP($E358,'Container Panel'!$B$41:$Z$100,$D358,0)/(VLOOKUP(J$276,UI!$A$12:$O$51,VLOOKUP(J$277,$B$276:$C$278,2,0),0)/1000)),"")</f>
        <v/>
      </c>
      <c r="K358" s="145" t="str">
        <f>IFERROR(TRUNC(VLOOKUP($E358,'Container Panel'!$B$41:$Z$100,$D358,0)/(VLOOKUP(K$276,UI!$A$12:$O$51,VLOOKUP(K$277,$B$276:$C$278,2,0),0)/1000)),"")</f>
        <v/>
      </c>
      <c r="L358" s="145" t="str">
        <f>IFERROR(TRUNC(VLOOKUP($E358,'Container Panel'!$B$41:$Z$100,$D358,0)/(VLOOKUP(L$276,UI!$A$12:$O$51,VLOOKUP(L$277,$B$276:$C$278,2,0),0)/1000)),"")</f>
        <v/>
      </c>
      <c r="M358" s="145" t="str">
        <f>IFERROR(TRUNC(VLOOKUP($E358,'Container Panel'!$B$41:$Z$100,$D358,0)/(VLOOKUP(M$276,UI!$A$12:$O$51,VLOOKUP(M$277,$B$276:$C$278,2,0),0)/1000)),"")</f>
        <v/>
      </c>
      <c r="N358" s="145" t="str">
        <f>IFERROR(TRUNC(VLOOKUP($E358,'Container Panel'!$B$41:$Z$100,$D358,0)/(VLOOKUP(N$276,UI!$A$12:$O$51,VLOOKUP(N$277,$B$276:$C$278,2,0),0)/1000)),"")</f>
        <v/>
      </c>
      <c r="O358" s="145" t="str">
        <f>IFERROR(TRUNC(VLOOKUP($E358,'Container Panel'!$B$41:$Z$100,$D358,0)/(VLOOKUP(O$276,UI!$A$12:$O$51,VLOOKUP(O$277,$B$276:$C$278,2,0),0)/1000)),"")</f>
        <v/>
      </c>
      <c r="P358" s="145" t="str">
        <f>IFERROR(TRUNC(VLOOKUP($E358,'Container Panel'!$B$41:$Z$100,$D358,0)/(VLOOKUP(P$276,UI!$A$12:$O$51,VLOOKUP(P$277,$B$276:$C$278,2,0),0)/1000)),"")</f>
        <v/>
      </c>
      <c r="Q358" s="145" t="str">
        <f>IFERROR(TRUNC(VLOOKUP($E358,'Container Panel'!$B$41:$Z$100,$D358,0)/(VLOOKUP(Q$276,UI!$A$12:$O$51,VLOOKUP(Q$277,$B$276:$C$278,2,0),0)/1000)),"")</f>
        <v/>
      </c>
      <c r="R358" s="145" t="str">
        <f>IFERROR(TRUNC(VLOOKUP($E358,'Container Panel'!$B$41:$Z$100,$D358,0)/(VLOOKUP(R$276,UI!$A$12:$O$51,VLOOKUP(R$277,$B$276:$C$278,2,0),0)/1000)),"")</f>
        <v/>
      </c>
      <c r="S358" s="145" t="str">
        <f>IFERROR(TRUNC(VLOOKUP($E358,'Container Panel'!$B$41:$Z$100,$D358,0)/(VLOOKUP(S$276,UI!$A$12:$O$51,VLOOKUP(S$277,$B$276:$C$278,2,0),0)/1000)),"")</f>
        <v/>
      </c>
      <c r="T358" s="145" t="str">
        <f>IFERROR(TRUNC(VLOOKUP($E358,'Container Panel'!$B$41:$Z$100,$D358,0)/(VLOOKUP(T$276,UI!$A$12:$O$51,VLOOKUP(T$277,$B$276:$C$278,2,0),0)/1000)),"")</f>
        <v/>
      </c>
      <c r="U358" s="145" t="str">
        <f>IFERROR(TRUNC(VLOOKUP($E358,'Container Panel'!$B$41:$Z$100,$D358,0)/(VLOOKUP(U$276,UI!$A$12:$O$51,VLOOKUP(U$277,$B$276:$C$278,2,0),0)/1000)),"")</f>
        <v/>
      </c>
      <c r="V358" s="145" t="str">
        <f>IFERROR(TRUNC(VLOOKUP($E358,'Container Panel'!$B$41:$Z$100,$D358,0)/(VLOOKUP(V$276,UI!$A$12:$O$51,VLOOKUP(V$277,$B$276:$C$278,2,0),0)/1000)),"")</f>
        <v/>
      </c>
      <c r="W358" s="145" t="str">
        <f>IFERROR(TRUNC(VLOOKUP($E358,'Container Panel'!$B$41:$Z$100,$D358,0)/(VLOOKUP(W$276,UI!$A$12:$O$51,VLOOKUP(W$277,$B$276:$C$278,2,0),0)/1000)),"")</f>
        <v/>
      </c>
      <c r="X358" s="145" t="str">
        <f>IFERROR(TRUNC(VLOOKUP($E358,'Container Panel'!$B$41:$Z$100,$D358,0)/(VLOOKUP(X$276,UI!$A$12:$O$51,VLOOKUP(X$277,$B$276:$C$278,2,0),0)/1000)),"")</f>
        <v/>
      </c>
      <c r="Y358" s="145" t="str">
        <f>IFERROR(TRUNC(VLOOKUP($E358,'Container Panel'!$B$41:$Z$100,$D358,0)/(VLOOKUP(Y$276,UI!$A$12:$O$51,VLOOKUP(Y$277,$B$276:$C$278,2,0),0)/1000)),"")</f>
        <v/>
      </c>
      <c r="Z358" s="145" t="str">
        <f>IFERROR(TRUNC(VLOOKUP($E358,'Container Panel'!$B$41:$Z$100,$D358,0)/(VLOOKUP(Z$276,UI!$A$12:$O$51,VLOOKUP(Z$277,$B$276:$C$278,2,0),0)/1000)),"")</f>
        <v/>
      </c>
      <c r="AA358" s="145" t="str">
        <f>IFERROR(TRUNC(VLOOKUP($E358,'Container Panel'!$B$41:$Z$100,$D358,0)/(VLOOKUP(AA$276,UI!$A$12:$O$51,VLOOKUP(AA$277,$B$276:$C$278,2,0),0)/1000)),"")</f>
        <v/>
      </c>
      <c r="AB358" s="145" t="str">
        <f>IFERROR(TRUNC(VLOOKUP($E358,'Container Panel'!$B$41:$Z$100,$D358,0)/(VLOOKUP(AB$276,UI!$A$12:$O$51,VLOOKUP(AB$277,$B$276:$C$278,2,0),0)/1000)),"")</f>
        <v/>
      </c>
      <c r="AC358" s="145" t="str">
        <f>IFERROR(TRUNC(VLOOKUP($E358,'Container Panel'!$B$41:$Z$100,$D358,0)/(VLOOKUP(AC$276,UI!$A$12:$O$51,VLOOKUP(AC$277,$B$276:$C$278,2,0),0)/1000)),"")</f>
        <v/>
      </c>
      <c r="AD358" s="145" t="str">
        <f>IFERROR(TRUNC(VLOOKUP($E358,'Container Panel'!$B$41:$Z$100,$D358,0)/(VLOOKUP(AD$276,UI!$A$12:$O$51,VLOOKUP(AD$277,$B$276:$C$278,2,0),0)/1000)),"")</f>
        <v/>
      </c>
      <c r="AE358" s="145" t="str">
        <f>IFERROR(TRUNC(VLOOKUP($E358,'Container Panel'!$B$41:$Z$100,$D358,0)/(VLOOKUP(AE$276,UI!$A$12:$O$51,VLOOKUP(AE$277,$B$276:$C$278,2,0),0)/1000)),"")</f>
        <v/>
      </c>
      <c r="AF358" s="145" t="str">
        <f>IFERROR(TRUNC(VLOOKUP($E358,'Container Panel'!$B$41:$Z$100,$D358,0)/(VLOOKUP(AF$276,UI!$A$12:$O$51,VLOOKUP(AF$277,$B$276:$C$278,2,0),0)/1000)),"")</f>
        <v/>
      </c>
      <c r="AG358" s="145" t="str">
        <f>IFERROR(TRUNC(VLOOKUP($E358,'Container Panel'!$B$41:$Z$100,$D358,0)/(VLOOKUP(AG$276,UI!$A$12:$O$51,VLOOKUP(AG$277,$B$276:$C$278,2,0),0)/1000)),"")</f>
        <v/>
      </c>
      <c r="AH358" s="145" t="str">
        <f>IFERROR(TRUNC(VLOOKUP($E358,'Container Panel'!$B$41:$Z$100,$D358,0)/(VLOOKUP(AH$276,UI!$A$12:$O$51,VLOOKUP(AH$277,$B$276:$C$278,2,0),0)/1000)),"")</f>
        <v/>
      </c>
      <c r="AI358" s="145" t="str">
        <f>IFERROR(TRUNC(VLOOKUP($E358,'Container Panel'!$B$41:$Z$100,$D358,0)/(VLOOKUP(AI$276,UI!$A$12:$O$51,VLOOKUP(AI$277,$B$276:$C$278,2,0),0)/1000)),"")</f>
        <v/>
      </c>
      <c r="AJ358" s="145" t="str">
        <f>IFERROR(TRUNC(VLOOKUP($E358,'Container Panel'!$B$41:$Z$100,$D358,0)/(VLOOKUP(AJ$276,UI!$A$12:$O$51,VLOOKUP(AJ$277,$B$276:$C$278,2,0),0)/1000)),"")</f>
        <v/>
      </c>
      <c r="AK358" s="145" t="str">
        <f>IFERROR(TRUNC(VLOOKUP($E358,'Container Panel'!$B$41:$Z$100,$D358,0)/(VLOOKUP(AK$276,UI!$A$12:$O$51,VLOOKUP(AK$277,$B$276:$C$278,2,0),0)/1000)),"")</f>
        <v/>
      </c>
      <c r="AL358" s="145" t="str">
        <f>IFERROR(TRUNC(VLOOKUP($E358,'Container Panel'!$B$41:$Z$100,$D358,0)/(VLOOKUP(AL$276,UI!$A$12:$O$51,VLOOKUP(AL$277,$B$276:$C$278,2,0),0)/1000)),"")</f>
        <v/>
      </c>
      <c r="AM358" s="145" t="str">
        <f>IFERROR(TRUNC(VLOOKUP($E358,'Container Panel'!$B$41:$Z$100,$D358,0)/(VLOOKUP(AM$276,UI!$A$12:$O$51,VLOOKUP(AM$277,$B$276:$C$278,2,0),0)/1000)),"")</f>
        <v/>
      </c>
      <c r="AN358" s="145" t="str">
        <f>IFERROR(TRUNC(VLOOKUP($E358,'Container Panel'!$B$41:$Z$100,$D358,0)/(VLOOKUP(AN$276,UI!$A$12:$O$51,VLOOKUP(AN$277,$B$276:$C$278,2,0),0)/1000)),"")</f>
        <v/>
      </c>
      <c r="AO358" s="145" t="str">
        <f>IFERROR(TRUNC(VLOOKUP($E358,'Container Panel'!$B$41:$Z$100,$D358,0)/(VLOOKUP(AO$276,UI!$A$12:$O$51,VLOOKUP(AO$277,$B$276:$C$278,2,0),0)/1000)),"")</f>
        <v/>
      </c>
      <c r="AP358" s="145" t="str">
        <f>IFERROR(TRUNC(VLOOKUP($E358,'Container Panel'!$B$41:$Z$100,$D358,0)/(VLOOKUP(AP$276,UI!$A$12:$O$51,VLOOKUP(AP$277,$B$276:$C$278,2,0),0)/1000)),"")</f>
        <v/>
      </c>
      <c r="AQ358" s="145" t="str">
        <f>IFERROR(TRUNC(VLOOKUP($E358,'Container Panel'!$B$41:$Z$100,$D358,0)/(VLOOKUP(AQ$276,UI!$A$12:$O$51,VLOOKUP(AQ$277,$B$276:$C$278,2,0),0)/1000)),"")</f>
        <v/>
      </c>
      <c r="AR358" s="145" t="str">
        <f>IFERROR(TRUNC(VLOOKUP($E358,'Container Panel'!$B$41:$Z$100,$D358,0)/(VLOOKUP(AR$276,UI!$A$12:$O$51,VLOOKUP(AR$277,$B$276:$C$278,2,0),0)/1000)),"")</f>
        <v/>
      </c>
      <c r="AS358" s="145" t="str">
        <f>IFERROR(TRUNC(VLOOKUP($E358,'Container Panel'!$B$41:$Z$100,$D358,0)/(VLOOKUP(AS$276,UI!$A$12:$O$51,VLOOKUP(AS$277,$B$276:$C$278,2,0),0)/1000)),"")</f>
        <v/>
      </c>
      <c r="AT358" s="145" t="str">
        <f>IFERROR(TRUNC(VLOOKUP($E358,'Container Panel'!$B$41:$Z$100,$D358,0)/(VLOOKUP(AT$276,UI!$A$12:$O$51,VLOOKUP(AT$277,$B$276:$C$278,2,0),0)/1000)),"")</f>
        <v/>
      </c>
      <c r="AU358" s="145" t="str">
        <f>IFERROR(TRUNC(VLOOKUP($E358,'Container Panel'!$B$41:$Z$100,$D358,0)/(VLOOKUP(AU$276,UI!$A$12:$O$51,VLOOKUP(AU$277,$B$276:$C$278,2,0),0)/1000)),"")</f>
        <v/>
      </c>
      <c r="AV358" s="145" t="str">
        <f>IFERROR(TRUNC(VLOOKUP($E358,'Container Panel'!$B$41:$Z$100,$D358,0)/(VLOOKUP(AV$276,UI!$A$12:$O$51,VLOOKUP(AV$277,$B$276:$C$278,2,0),0)/1000)),"")</f>
        <v/>
      </c>
      <c r="AW358" s="145" t="str">
        <f>IFERROR(TRUNC(VLOOKUP($E358,'Container Panel'!$B$41:$Z$100,$D358,0)/(VLOOKUP(AW$276,UI!$A$12:$O$51,VLOOKUP(AW$277,$B$276:$C$278,2,0),0)/1000)),"")</f>
        <v/>
      </c>
      <c r="AX358" s="145" t="str">
        <f>IFERROR(TRUNC(VLOOKUP($E358,'Container Panel'!$B$41:$Z$100,$D358,0)/(VLOOKUP(AX$276,UI!$A$12:$O$51,VLOOKUP(AX$277,$B$276:$C$278,2,0),0)/1000)),"")</f>
        <v/>
      </c>
      <c r="AY358" s="145" t="str">
        <f>IFERROR(TRUNC(VLOOKUP($E358,'Container Panel'!$B$41:$Z$100,$D358,0)/(VLOOKUP(AY$276,UI!$A$12:$O$51,VLOOKUP(AY$277,$B$276:$C$278,2,0),0)/1000)),"")</f>
        <v/>
      </c>
      <c r="AZ358" s="145" t="str">
        <f>IFERROR(TRUNC(VLOOKUP($E358,'Container Panel'!$B$41:$Z$100,$D358,0)/(VLOOKUP(AZ$276,UI!$A$12:$O$51,VLOOKUP(AZ$277,$B$276:$C$278,2,0),0)/1000)),"")</f>
        <v/>
      </c>
      <c r="BA358" s="145" t="str">
        <f>IFERROR(TRUNC(VLOOKUP($E358,'Container Panel'!$B$41:$Z$100,$D358,0)/(VLOOKUP(BA$276,UI!$A$12:$O$51,VLOOKUP(BA$277,$B$276:$C$278,2,0),0)/1000)),"")</f>
        <v/>
      </c>
      <c r="BB358" s="145" t="str">
        <f>IFERROR(TRUNC(VLOOKUP($E358,'Container Panel'!$B$41:$Z$100,$D358,0)/(VLOOKUP(BB$276,UI!$A$12:$O$51,VLOOKUP(BB$277,$B$276:$C$278,2,0),0)/1000)),"")</f>
        <v/>
      </c>
      <c r="BC358" s="145" t="str">
        <f>IFERROR(TRUNC(VLOOKUP($E358,'Container Panel'!$B$41:$Z$100,$D358,0)/(VLOOKUP(BC$276,UI!$A$12:$O$51,VLOOKUP(BC$277,$B$276:$C$278,2,0),0)/1000)),"")</f>
        <v/>
      </c>
      <c r="BD358" s="145" t="str">
        <f>IFERROR(TRUNC(VLOOKUP($E358,'Container Panel'!$B$41:$Z$100,$D358,0)/(VLOOKUP(BD$276,UI!$A$12:$O$51,VLOOKUP(BD$277,$B$276:$C$278,2,0),0)/1000)),"")</f>
        <v/>
      </c>
      <c r="BE358" s="145" t="str">
        <f>IFERROR(TRUNC(VLOOKUP($E358,'Container Panel'!$B$41:$Z$100,$D358,0)/(VLOOKUP(BE$276,UI!$A$12:$O$51,VLOOKUP(BE$277,$B$276:$C$278,2,0),0)/1000)),"")</f>
        <v/>
      </c>
      <c r="BF358" s="145" t="str">
        <f>IFERROR(TRUNC(VLOOKUP($E358,'Container Panel'!$B$41:$Z$100,$D358,0)/(VLOOKUP(BF$276,UI!$A$12:$O$51,VLOOKUP(BF$277,$B$276:$C$278,2,0),0)/1000)),"")</f>
        <v/>
      </c>
      <c r="BG358" s="145" t="str">
        <f>IFERROR(TRUNC(VLOOKUP($E358,'Container Panel'!$B$41:$Z$100,$D358,0)/(VLOOKUP(BG$276,UI!$A$12:$O$51,VLOOKUP(BG$277,$B$276:$C$278,2,0),0)/1000)),"")</f>
        <v/>
      </c>
      <c r="BH358" s="145" t="str">
        <f>IFERROR(TRUNC(VLOOKUP($E358,'Container Panel'!$B$41:$Z$100,$D358,0)/(VLOOKUP(BH$276,UI!$A$12:$O$51,VLOOKUP(BH$277,$B$276:$C$278,2,0),0)/1000)),"")</f>
        <v/>
      </c>
      <c r="BI358" s="145" t="str">
        <f>IFERROR(TRUNC(VLOOKUP($E358,'Container Panel'!$B$41:$Z$100,$D358,0)/(VLOOKUP(BI$276,UI!$A$12:$O$51,VLOOKUP(BI$277,$B$276:$C$278,2,0),0)/1000)),"")</f>
        <v/>
      </c>
      <c r="BJ358" s="145" t="str">
        <f>IFERROR(TRUNC(VLOOKUP($E358,'Container Panel'!$B$41:$Z$100,$D358,0)/(VLOOKUP(BJ$276,UI!$A$12:$O$51,VLOOKUP(BJ$277,$B$276:$C$278,2,0),0)/1000)),"")</f>
        <v/>
      </c>
      <c r="BK358" s="145" t="str">
        <f>IFERROR(TRUNC(VLOOKUP($E358,'Container Panel'!$B$41:$Z$100,$D358,0)/(VLOOKUP(BK$276,UI!$A$12:$O$51,VLOOKUP(BK$277,$B$276:$C$278,2,0),0)/1000)),"")</f>
        <v/>
      </c>
      <c r="BL358" s="145" t="str">
        <f>IFERROR(TRUNC(VLOOKUP($E358,'Container Panel'!$B$41:$Z$100,$D358,0)/(VLOOKUP(BL$276,UI!$A$12:$O$51,VLOOKUP(BL$277,$B$276:$C$278,2,0),0)/1000)),"")</f>
        <v/>
      </c>
      <c r="BM358" s="145" t="str">
        <f>IFERROR(TRUNC(VLOOKUP($E358,'Container Panel'!$B$41:$Z$100,$D358,0)/(VLOOKUP(BM$276,UI!$A$12:$O$51,VLOOKUP(BM$277,$B$276:$C$278,2,0),0)/1000)),"")</f>
        <v/>
      </c>
      <c r="BN358" s="145" t="str">
        <f>IFERROR(TRUNC(VLOOKUP($E358,'Container Panel'!$B$41:$Z$100,$D358,0)/(VLOOKUP(BN$276,UI!$A$12:$O$51,VLOOKUP(BN$277,$B$276:$C$278,2,0),0)/1000)),"")</f>
        <v/>
      </c>
      <c r="BO358" s="145" t="str">
        <f>IFERROR(TRUNC(VLOOKUP($E358,'Container Panel'!$B$41:$Z$100,$D358,0)/(VLOOKUP(BO$276,UI!$A$12:$O$51,VLOOKUP(BO$277,$B$276:$C$278,2,0),0)/1000)),"")</f>
        <v/>
      </c>
      <c r="BP358" s="145" t="str">
        <f>IFERROR(TRUNC(VLOOKUP($E358,'Container Panel'!$B$41:$Z$100,$D358,0)/(VLOOKUP(BP$276,UI!$A$12:$O$51,VLOOKUP(BP$277,$B$276:$C$278,2,0),0)/1000)),"")</f>
        <v/>
      </c>
      <c r="BQ358" s="145" t="str">
        <f>IFERROR(TRUNC(VLOOKUP($E358,'Container Panel'!$B$41:$Z$100,$D358,0)/(VLOOKUP(BQ$276,UI!$A$12:$O$51,VLOOKUP(BQ$277,$B$276:$C$278,2,0),0)/1000)),"")</f>
        <v/>
      </c>
      <c r="BR358" s="145" t="str">
        <f>IFERROR(TRUNC(VLOOKUP($E358,'Container Panel'!$B$41:$Z$100,$D358,0)/(VLOOKUP(BR$276,UI!$A$12:$O$51,VLOOKUP(BR$277,$B$276:$C$278,2,0),0)/1000)),"")</f>
        <v/>
      </c>
      <c r="BS358" s="145" t="str">
        <f>IFERROR(TRUNC(VLOOKUP($E358,'Container Panel'!$B$41:$Z$100,$D358,0)/(VLOOKUP(BS$276,UI!$A$12:$O$51,VLOOKUP(BS$277,$B$276:$C$278,2,0),0)/1000)),"")</f>
        <v/>
      </c>
      <c r="BT358" s="145" t="str">
        <f>IFERROR(TRUNC(VLOOKUP($E358,'Container Panel'!$B$41:$Z$100,$D358,0)/(VLOOKUP(BT$276,UI!$A$12:$O$51,VLOOKUP(BT$277,$B$276:$C$278,2,0),0)/1000)),"")</f>
        <v/>
      </c>
      <c r="BU358" s="145" t="str">
        <f>IFERROR(TRUNC(VLOOKUP($E358,'Container Panel'!$B$41:$Z$100,$D358,0)/(VLOOKUP(BU$276,UI!$A$12:$O$51,VLOOKUP(BU$277,$B$276:$C$278,2,0),0)/1000)),"")</f>
        <v/>
      </c>
      <c r="BV358" s="145" t="str">
        <f>IFERROR(TRUNC(VLOOKUP($E358,'Container Panel'!$B$41:$Z$100,$D358,0)/(VLOOKUP(BV$276,UI!$A$12:$O$51,VLOOKUP(BV$277,$B$276:$C$278,2,0),0)/1000)),"")</f>
        <v/>
      </c>
      <c r="BW358" s="145" t="str">
        <f>IFERROR(TRUNC(VLOOKUP($E358,'Container Panel'!$B$41:$Z$100,$D358,0)/(VLOOKUP(BW$276,UI!$A$12:$O$51,VLOOKUP(BW$277,$B$276:$C$278,2,0),0)/1000)),"")</f>
        <v/>
      </c>
      <c r="BX358" s="145" t="str">
        <f>IFERROR(TRUNC(VLOOKUP($E358,'Container Panel'!$B$41:$Z$100,$D358,0)/(VLOOKUP(BX$276,UI!$A$12:$O$51,VLOOKUP(BX$277,$B$276:$C$278,2,0),0)/1000)),"")</f>
        <v/>
      </c>
      <c r="BY358" s="145" t="str">
        <f>IFERROR(TRUNC(VLOOKUP($E358,'Container Panel'!$B$41:$Z$100,$D358,0)/(VLOOKUP(BY$276,UI!$A$12:$O$51,VLOOKUP(BY$277,$B$276:$C$278,2,0),0)/1000)),"")</f>
        <v/>
      </c>
      <c r="BZ358" s="145" t="str">
        <f>IFERROR(TRUNC(VLOOKUP($E358,'Container Panel'!$B$41:$Z$100,$D358,0)/(VLOOKUP(BZ$276,UI!$A$12:$O$51,VLOOKUP(BZ$277,$B$276:$C$278,2,0),0)/1000)),"")</f>
        <v/>
      </c>
      <c r="CA358" s="145" t="str">
        <f>IFERROR(TRUNC(VLOOKUP($E358,'Container Panel'!$B$41:$Z$100,$D358,0)/(VLOOKUP(CA$276,UI!$A$12:$O$51,VLOOKUP(CA$277,$B$276:$C$278,2,0),0)/1000)),"")</f>
        <v/>
      </c>
      <c r="CB358" s="145" t="str">
        <f>IFERROR(TRUNC(VLOOKUP($E358,'Container Panel'!$B$41:$Z$100,$D358,0)/(VLOOKUP(CB$276,UI!$A$12:$O$51,VLOOKUP(CB$277,$B$276:$C$278,2,0),0)/1000)),"")</f>
        <v/>
      </c>
      <c r="CC358" s="145" t="str">
        <f>IFERROR(TRUNC(VLOOKUP($E358,'Container Panel'!$B$41:$Z$100,$D358,0)/(VLOOKUP(CC$276,UI!$A$12:$O$51,VLOOKUP(CC$277,$B$276:$C$278,2,0),0)/1000)),"")</f>
        <v/>
      </c>
      <c r="CD358" s="145" t="str">
        <f>IFERROR(TRUNC(VLOOKUP($E358,'Container Panel'!$B$41:$Z$100,$D358,0)/(VLOOKUP(CD$276,UI!$A$12:$O$51,VLOOKUP(CD$277,$B$276:$C$278,2,0),0)/1000)),"")</f>
        <v/>
      </c>
      <c r="CE358" s="145" t="str">
        <f>IFERROR(TRUNC(VLOOKUP($E358,'Container Panel'!$B$41:$Z$100,$D358,0)/(VLOOKUP(CE$276,UI!$A$12:$O$51,VLOOKUP(CE$277,$B$276:$C$278,2,0),0)/1000)),"")</f>
        <v/>
      </c>
      <c r="CF358" s="145" t="str">
        <f>IFERROR(TRUNC(VLOOKUP($E358,'Container Panel'!$B$41:$Z$100,$D358,0)/(VLOOKUP(CF$276,UI!$A$12:$O$51,VLOOKUP(CF$277,$B$276:$C$278,2,0),0)/1000)),"")</f>
        <v/>
      </c>
      <c r="CG358" s="145" t="str">
        <f>IFERROR(TRUNC(VLOOKUP($E358,'Container Panel'!$B$41:$Z$100,$D358,0)/(VLOOKUP(CG$276,UI!$A$12:$O$51,VLOOKUP(CG$277,$B$276:$C$278,2,0),0)/1000)),"")</f>
        <v/>
      </c>
      <c r="CH358" s="145" t="str">
        <f>IFERROR(TRUNC(VLOOKUP($E358,'Container Panel'!$B$41:$Z$100,$D358,0)/(VLOOKUP(CH$276,UI!$A$12:$O$51,VLOOKUP(CH$277,$B$276:$C$278,2,0),0)/1000)),"")</f>
        <v/>
      </c>
      <c r="CI358" s="145" t="str">
        <f>IFERROR(TRUNC(VLOOKUP($E358,'Container Panel'!$B$41:$Z$100,$D358,0)/(VLOOKUP(CI$276,UI!$A$12:$O$51,VLOOKUP(CI$277,$B$276:$C$278,2,0),0)/1000)),"")</f>
        <v/>
      </c>
      <c r="CJ358" s="145" t="str">
        <f>IFERROR(TRUNC(VLOOKUP($E358,'Container Panel'!$B$41:$Z$100,$D358,0)/(VLOOKUP(CJ$276,UI!$A$12:$O$51,VLOOKUP(CJ$277,$B$276:$C$278,2,0),0)/1000)),"")</f>
        <v/>
      </c>
      <c r="CK358" s="145" t="str">
        <f>IFERROR(TRUNC(VLOOKUP($E358,'Container Panel'!$B$41:$Z$100,$D358,0)/(VLOOKUP(CK$276,UI!$A$12:$O$51,VLOOKUP(CK$277,$B$276:$C$278,2,0),0)/1000)),"")</f>
        <v/>
      </c>
      <c r="CL358" s="145" t="str">
        <f>IFERROR(TRUNC(VLOOKUP($E358,'Container Panel'!$B$41:$Z$100,$D358,0)/(VLOOKUP(CL$276,UI!$A$12:$O$51,VLOOKUP(CL$277,$B$276:$C$278,2,0),0)/1000)),"")</f>
        <v/>
      </c>
      <c r="CM358" s="145" t="str">
        <f>IFERROR(TRUNC(VLOOKUP($E358,'Container Panel'!$B$41:$Z$100,$D358,0)/(VLOOKUP(CM$276,UI!$A$12:$O$51,VLOOKUP(CM$277,$B$276:$C$278,2,0),0)/1000)),"")</f>
        <v/>
      </c>
      <c r="CN358" s="145" t="str">
        <f>IFERROR(TRUNC(VLOOKUP($E358,'Container Panel'!$B$41:$Z$100,$D358,0)/(VLOOKUP(CN$276,UI!$A$12:$O$51,VLOOKUP(CN$277,$B$276:$C$278,2,0),0)/1000)),"")</f>
        <v/>
      </c>
      <c r="CO358" s="145" t="str">
        <f>IFERROR(TRUNC(VLOOKUP($E358,'Container Panel'!$B$41:$Z$100,$D358,0)/(VLOOKUP(CO$276,UI!$A$12:$O$51,VLOOKUP(CO$277,$B$276:$C$278,2,0),0)/1000)),"")</f>
        <v/>
      </c>
      <c r="CP358" s="145" t="str">
        <f>IFERROR(TRUNC(VLOOKUP($E358,'Container Panel'!$B$41:$Z$100,$D358,0)/(VLOOKUP(CP$276,UI!$A$12:$O$51,VLOOKUP(CP$277,$B$276:$C$278,2,0),0)/1000)),"")</f>
        <v/>
      </c>
      <c r="CQ358" s="145" t="str">
        <f>IFERROR(TRUNC(VLOOKUP($E358,'Container Panel'!$B$41:$Z$100,$D358,0)/(VLOOKUP(CQ$276,UI!$A$12:$O$51,VLOOKUP(CQ$277,$B$276:$C$278,2,0),0)/1000)),"")</f>
        <v/>
      </c>
      <c r="CR358" s="145" t="str">
        <f>IFERROR(TRUNC(VLOOKUP($E358,'Container Panel'!$B$41:$Z$100,$D358,0)/(VLOOKUP(CR$276,UI!$A$12:$O$51,VLOOKUP(CR$277,$B$276:$C$278,2,0),0)/1000)),"")</f>
        <v/>
      </c>
      <c r="CS358" s="145" t="str">
        <f>IFERROR(TRUNC(VLOOKUP($E358,'Container Panel'!$B$41:$Z$100,$D358,0)/(VLOOKUP(CS$276,UI!$A$12:$O$51,VLOOKUP(CS$277,$B$276:$C$278,2,0),0)/1000)),"")</f>
        <v/>
      </c>
      <c r="CT358" s="145" t="str">
        <f>IFERROR(TRUNC(VLOOKUP($E358,'Container Panel'!$B$41:$Z$100,$D358,0)/(VLOOKUP(CT$276,UI!$A$12:$O$51,VLOOKUP(CT$277,$B$276:$C$278,2,0),0)/1000)),"")</f>
        <v/>
      </c>
      <c r="CU358" s="145" t="str">
        <f>IFERROR(TRUNC(VLOOKUP($E358,'Container Panel'!$B$41:$Z$100,$D358,0)/(VLOOKUP(CU$276,UI!$A$12:$O$51,VLOOKUP(CU$277,$B$276:$C$278,2,0),0)/1000)),"")</f>
        <v/>
      </c>
      <c r="CV358" s="145" t="str">
        <f>IFERROR(TRUNC(VLOOKUP($E358,'Container Panel'!$B$41:$Z$100,$D358,0)/(VLOOKUP(CV$276,UI!$A$12:$O$51,VLOOKUP(CV$277,$B$276:$C$278,2,0),0)/1000)),"")</f>
        <v/>
      </c>
      <c r="CW358" s="145" t="str">
        <f>IFERROR(TRUNC(VLOOKUP($E358,'Container Panel'!$B$41:$Z$100,$D358,0)/(VLOOKUP(CW$276,UI!$A$12:$O$51,VLOOKUP(CW$277,$B$276:$C$278,2,0),0)/1000)),"")</f>
        <v/>
      </c>
      <c r="CX358" s="145" t="str">
        <f>IFERROR(TRUNC(VLOOKUP($E358,'Container Panel'!$B$41:$Z$100,$D358,0)/(VLOOKUP(CX$276,UI!$A$12:$O$51,VLOOKUP(CX$277,$B$276:$C$278,2,0),0)/1000)),"")</f>
        <v/>
      </c>
      <c r="CY358" s="145" t="str">
        <f>IFERROR(TRUNC(VLOOKUP($E358,'Container Panel'!$B$41:$Z$100,$D358,0)/(VLOOKUP(CY$276,UI!$A$12:$O$51,VLOOKUP(CY$277,$B$276:$C$278,2,0),0)/1000)),"")</f>
        <v/>
      </c>
      <c r="CZ358" s="145" t="str">
        <f>IFERROR(TRUNC(VLOOKUP($E358,'Container Panel'!$B$41:$Z$100,$D358,0)/(VLOOKUP(CZ$276,UI!$A$12:$O$51,VLOOKUP(CZ$277,$B$276:$C$278,2,0),0)/1000)),"")</f>
        <v/>
      </c>
      <c r="DA358" s="145" t="str">
        <f>IFERROR(TRUNC(VLOOKUP($E358,'Container Panel'!$B$41:$Z$100,$D358,0)/(VLOOKUP(DA$276,UI!$A$12:$O$51,VLOOKUP(DA$277,$B$276:$C$278,2,0),0)/1000)),"")</f>
        <v/>
      </c>
      <c r="DB358" s="145" t="str">
        <f>IFERROR(TRUNC(VLOOKUP($E358,'Container Panel'!$B$41:$Z$100,$D358,0)/(VLOOKUP(DB$276,UI!$A$12:$O$51,VLOOKUP(DB$277,$B$276:$C$278,2,0),0)/1000)),"")</f>
        <v/>
      </c>
      <c r="DC358" s="145" t="str">
        <f>IFERROR(TRUNC(VLOOKUP($E358,'Container Panel'!$B$41:$Z$100,$D358,0)/(VLOOKUP(DC$276,UI!$A$12:$O$51,VLOOKUP(DC$277,$B$276:$C$278,2,0),0)/1000)),"")</f>
        <v/>
      </c>
      <c r="DD358" s="145" t="str">
        <f>IFERROR(TRUNC(VLOOKUP($E358,'Container Panel'!$B$41:$Z$100,$D358,0)/(VLOOKUP(DD$276,UI!$A$12:$O$51,VLOOKUP(DD$277,$B$276:$C$278,2,0),0)/1000)),"")</f>
        <v/>
      </c>
      <c r="DE358" s="145" t="str">
        <f>IFERROR(TRUNC(VLOOKUP($E358,'Container Panel'!$B$41:$Z$100,$D358,0)/(VLOOKUP(DE$276,UI!$A$12:$O$51,VLOOKUP(DE$277,$B$276:$C$278,2,0),0)/1000)),"")</f>
        <v/>
      </c>
      <c r="DF358" s="145" t="str">
        <f>IFERROR(TRUNC(VLOOKUP($E358,'Container Panel'!$B$41:$Z$100,$D358,0)/(VLOOKUP(DF$276,UI!$A$12:$O$51,VLOOKUP(DF$277,$B$276:$C$278,2,0),0)/1000)),"")</f>
        <v/>
      </c>
      <c r="DG358" s="145" t="str">
        <f>IFERROR(TRUNC(VLOOKUP($E358,'Container Panel'!$B$41:$Z$100,$D358,0)/(VLOOKUP(DG$276,UI!$A$12:$O$51,VLOOKUP(DG$277,$B$276:$C$278,2,0),0)/1000)),"")</f>
        <v/>
      </c>
      <c r="DH358" s="145" t="str">
        <f>IFERROR(TRUNC(VLOOKUP($E358,'Container Panel'!$B$41:$Z$100,$D358,0)/(VLOOKUP(DH$276,UI!$A$12:$O$51,VLOOKUP(DH$277,$B$276:$C$278,2,0),0)/1000)),"")</f>
        <v/>
      </c>
      <c r="DI358" s="145" t="str">
        <f>IFERROR(TRUNC(VLOOKUP($E358,'Container Panel'!$B$41:$Z$100,$D358,0)/(VLOOKUP(DI$276,UI!$A$12:$O$51,VLOOKUP(DI$277,$B$276:$C$278,2,0),0)/1000)),"")</f>
        <v/>
      </c>
      <c r="DJ358" s="145" t="str">
        <f>IFERROR(TRUNC(VLOOKUP($E358,'Container Panel'!$B$41:$Z$100,$D358,0)/(VLOOKUP(DJ$276,UI!$A$12:$O$51,VLOOKUP(DJ$277,$B$276:$C$278,2,0),0)/1000)),"")</f>
        <v/>
      </c>
      <c r="DK358" s="145" t="str">
        <f>IFERROR(TRUNC(VLOOKUP($E358,'Container Panel'!$B$41:$Z$100,$D358,0)/(VLOOKUP(DK$276,UI!$A$12:$O$51,VLOOKUP(DK$277,$B$276:$C$278,2,0),0)/1000)),"")</f>
        <v/>
      </c>
      <c r="DL358" s="145" t="str">
        <f>IFERROR(TRUNC(VLOOKUP($E358,'Container Panel'!$B$41:$Z$100,$D358,0)/(VLOOKUP(DL$276,UI!$A$12:$O$51,VLOOKUP(DL$277,$B$276:$C$278,2,0),0)/1000)),"")</f>
        <v/>
      </c>
      <c r="DM358" s="145" t="str">
        <f>IFERROR(TRUNC(VLOOKUP($E358,'Container Panel'!$B$41:$Z$100,$D358,0)/(VLOOKUP(DM$276,UI!$A$12:$O$51,VLOOKUP(DM$277,$B$276:$C$278,2,0),0)/1000)),"")</f>
        <v/>
      </c>
      <c r="DN358" s="145" t="str">
        <f>IFERROR(TRUNC(VLOOKUP($E358,'Container Panel'!$B$41:$Z$100,$D358,0)/(VLOOKUP(DN$276,UI!$A$12:$O$51,VLOOKUP(DN$277,$B$276:$C$278,2,0),0)/1000)),"")</f>
        <v/>
      </c>
      <c r="DO358" s="145" t="str">
        <f>IFERROR(TRUNC(VLOOKUP($E358,'Container Panel'!$B$41:$Z$100,$D358,0)/(VLOOKUP(DO$276,UI!$A$12:$O$51,VLOOKUP(DO$277,$B$276:$C$278,2,0),0)/1000)),"")</f>
        <v/>
      </c>
      <c r="DP358" s="145" t="str">
        <f>IFERROR(TRUNC(VLOOKUP($E358,'Container Panel'!$B$41:$Z$100,$D358,0)/(VLOOKUP(DP$276,UI!$A$12:$O$51,VLOOKUP(DP$277,$B$276:$C$278,2,0),0)/1000)),"")</f>
        <v/>
      </c>
      <c r="DQ358" s="145" t="str">
        <f>IFERROR(TRUNC(VLOOKUP($E358,'Container Panel'!$B$41:$Z$100,$D358,0)/(VLOOKUP(DQ$276,UI!$A$12:$O$51,VLOOKUP(DQ$277,$B$276:$C$278,2,0),0)/1000)),"")</f>
        <v/>
      </c>
      <c r="DR358" s="145" t="str">
        <f>IFERROR(TRUNC(VLOOKUP($E358,'Container Panel'!$B$41:$Z$100,$D358,0)/(VLOOKUP(DR$276,UI!$A$12:$O$51,VLOOKUP(DR$277,$B$276:$C$278,2,0),0)/1000)),"")</f>
        <v/>
      </c>
      <c r="DS358" s="145" t="str">
        <f>IFERROR(TRUNC(VLOOKUP($E358,'Container Panel'!$B$41:$Z$100,$D358,0)/(VLOOKUP(DS$276,UI!$A$12:$O$51,VLOOKUP(DS$277,$B$276:$C$278,2,0),0)/1000)),"")</f>
        <v/>
      </c>
      <c r="DT358" s="145" t="str">
        <f>IFERROR(TRUNC(VLOOKUP($E358,'Container Panel'!$B$41:$Z$100,$D358,0)/(VLOOKUP(DT$276,UI!$A$12:$O$51,VLOOKUP(DT$277,$B$276:$C$278,2,0),0)/1000)),"")</f>
        <v/>
      </c>
      <c r="DU358" s="145" t="str">
        <f>IFERROR(TRUNC(VLOOKUP($E358,'Container Panel'!$B$41:$Z$100,$D358,0)/(VLOOKUP(DU$276,UI!$A$12:$O$51,VLOOKUP(DU$277,$B$276:$C$278,2,0),0)/1000)),"")</f>
        <v/>
      </c>
      <c r="DV358" s="145" t="str">
        <f>IFERROR(TRUNC(VLOOKUP($E358,'Container Panel'!$B$41:$Z$100,$D358,0)/(VLOOKUP(DV$276,UI!$A$12:$O$51,VLOOKUP(DV$277,$B$276:$C$278,2,0),0)/1000)),"")</f>
        <v/>
      </c>
      <c r="DW358" s="145" t="str">
        <f>IFERROR(TRUNC(VLOOKUP($E358,'Container Panel'!$B$41:$Z$100,$D358,0)/(VLOOKUP(DW$276,UI!$A$12:$O$51,VLOOKUP(DW$277,$B$276:$C$278,2,0),0)/1000)),"")</f>
        <v/>
      </c>
      <c r="DX358" s="145" t="str">
        <f>IFERROR(TRUNC(VLOOKUP($E358,'Container Panel'!$B$41:$Z$100,$D358,0)/(VLOOKUP(DX$276,UI!$A$12:$O$51,VLOOKUP(DX$277,$B$276:$C$278,2,0),0)/1000)),"")</f>
        <v/>
      </c>
      <c r="DY358" s="145" t="str">
        <f>IFERROR(TRUNC(VLOOKUP($E358,'Container Panel'!$B$41:$Z$100,$D358,0)/(VLOOKUP(DY$276,UI!$A$12:$O$51,VLOOKUP(DY$277,$B$276:$C$278,2,0),0)/1000)),"")</f>
        <v/>
      </c>
      <c r="DZ358" s="145" t="str">
        <f>IFERROR(TRUNC(VLOOKUP($E358,'Container Panel'!$B$41:$Z$100,$D358,0)/(VLOOKUP(DZ$276,UI!$A$12:$O$51,VLOOKUP(DZ$277,$B$276:$C$278,2,0),0)/1000)),"")</f>
        <v/>
      </c>
      <c r="EA358" s="145" t="str">
        <f>IFERROR(TRUNC(VLOOKUP($E358,'Container Panel'!$B$41:$Z$100,$D358,0)/(VLOOKUP(EA$276,UI!$A$12:$O$51,VLOOKUP(EA$277,$B$276:$C$278,2,0),0)/1000)),"")</f>
        <v/>
      </c>
      <c r="EB358" s="145" t="str">
        <f>IFERROR(TRUNC(VLOOKUP($E358,'Container Panel'!$B$41:$Z$100,$D358,0)/(VLOOKUP(EB$276,UI!$A$12:$O$51,VLOOKUP(EB$277,$B$276:$C$278,2,0),0)/1000)),"")</f>
        <v/>
      </c>
      <c r="EC358" s="145" t="str">
        <f>IFERROR(TRUNC(VLOOKUP($E358,'Container Panel'!$B$41:$Z$100,$D358,0)/(VLOOKUP(EC$276,UI!$A$12:$O$51,VLOOKUP(EC$277,$B$276:$C$278,2,0),0)/1000)),"")</f>
        <v/>
      </c>
      <c r="ED358" s="145" t="str">
        <f>IFERROR(TRUNC(VLOOKUP($E358,'Container Panel'!$B$41:$Z$100,$D358,0)/(VLOOKUP(ED$276,UI!$A$12:$O$51,VLOOKUP(ED$277,$B$276:$C$278,2,0),0)/1000)),"")</f>
        <v/>
      </c>
      <c r="EE358" s="145" t="str">
        <f>IFERROR(TRUNC(VLOOKUP($E358,'Container Panel'!$B$41:$Z$100,$D358,0)/(VLOOKUP(EE$276,UI!$A$12:$O$51,VLOOKUP(EE$277,$B$276:$C$278,2,0),0)/1000)),"")</f>
        <v/>
      </c>
      <c r="EF358" s="145" t="str">
        <f>IFERROR(TRUNC(VLOOKUP($E358,'Container Panel'!$B$41:$Z$100,$D358,0)/(VLOOKUP(EF$276,UI!$A$12:$O$51,VLOOKUP(EF$277,$B$276:$C$278,2,0),0)/1000)),"")</f>
        <v/>
      </c>
      <c r="EG358" s="145" t="str">
        <f>IFERROR(TRUNC(VLOOKUP($E358,'Container Panel'!$B$41:$Z$100,$D358,0)/(VLOOKUP(EG$276,UI!$A$12:$O$51,VLOOKUP(EG$277,$B$276:$C$278,2,0),0)/1000)),"")</f>
        <v/>
      </c>
      <c r="EH358" s="145" t="str">
        <f>IFERROR(TRUNC(VLOOKUP($E358,'Container Panel'!$B$41:$Z$100,$D358,0)/(VLOOKUP(EH$276,UI!$A$12:$O$51,VLOOKUP(EH$277,$B$276:$C$278,2,0),0)/1000)),"")</f>
        <v/>
      </c>
      <c r="EI358" s="145" t="str">
        <f>IFERROR(TRUNC(VLOOKUP($E358,'Container Panel'!$B$41:$Z$100,$D358,0)/(VLOOKUP(EI$276,UI!$A$12:$O$51,VLOOKUP(EI$277,$B$276:$C$278,2,0),0)/1000)),"")</f>
        <v/>
      </c>
      <c r="EJ358" s="145" t="str">
        <f>IFERROR(TRUNC(VLOOKUP($E358,'Container Panel'!$B$41:$Z$100,$D358,0)/(VLOOKUP(EJ$276,UI!$A$12:$O$51,VLOOKUP(EJ$277,$B$276:$C$278,2,0),0)/1000)),"")</f>
        <v/>
      </c>
      <c r="EK358" s="145" t="str">
        <f>IFERROR(TRUNC(VLOOKUP($E358,'Container Panel'!$B$41:$Z$100,$D358,0)/(VLOOKUP(EK$276,UI!$A$12:$O$51,VLOOKUP(EK$277,$B$276:$C$278,2,0),0)/1000)),"")</f>
        <v/>
      </c>
      <c r="EL358" s="145" t="str">
        <f>IFERROR(TRUNC(VLOOKUP($E358,'Container Panel'!$B$41:$Z$100,$D358,0)/(VLOOKUP(EL$276,UI!$A$12:$O$51,VLOOKUP(EL$277,$B$276:$C$278,2,0),0)/1000)),"")</f>
        <v/>
      </c>
      <c r="EM358" s="145" t="str">
        <f>IFERROR(TRUNC(VLOOKUP($E358,'Container Panel'!$B$41:$Z$100,$D358,0)/(VLOOKUP(EM$276,UI!$A$12:$O$51,VLOOKUP(EM$277,$B$276:$C$278,2,0),0)/1000)),"")</f>
        <v/>
      </c>
      <c r="EN358" s="145" t="str">
        <f>IFERROR(TRUNC(VLOOKUP($E358,'Container Panel'!$B$41:$Z$100,$D358,0)/(VLOOKUP(EN$276,UI!$A$12:$O$51,VLOOKUP(EN$277,$B$276:$C$278,2,0),0)/1000)),"")</f>
        <v/>
      </c>
      <c r="EO358" s="145" t="str">
        <f>IFERROR(TRUNC(VLOOKUP($E358,'Container Panel'!$B$41:$Z$100,$D358,0)/(VLOOKUP(EO$276,UI!$A$12:$O$51,VLOOKUP(EO$277,$B$276:$C$278,2,0),0)/1000)),"")</f>
        <v/>
      </c>
      <c r="EP358" s="145" t="str">
        <f>IFERROR(TRUNC(VLOOKUP($E358,'Container Panel'!$B$41:$Z$100,$D358,0)/(VLOOKUP(EP$276,UI!$A$12:$O$51,VLOOKUP(EP$277,$B$276:$C$278,2,0),0)/1000)),"")</f>
        <v/>
      </c>
      <c r="EQ358" s="145" t="str">
        <f>IFERROR(TRUNC(VLOOKUP($E358,'Container Panel'!$B$41:$Z$100,$D358,0)/(VLOOKUP(EQ$276,UI!$A$12:$O$51,VLOOKUP(EQ$277,$B$276:$C$278,2,0),0)/1000)),"")</f>
        <v/>
      </c>
      <c r="ER358" s="145" t="str">
        <f>IFERROR(TRUNC(VLOOKUP($E358,'Container Panel'!$B$41:$Z$100,$D358,0)/(VLOOKUP(ER$276,UI!$A$12:$O$51,VLOOKUP(ER$277,$B$276:$C$278,2,0),0)/1000)),"")</f>
        <v/>
      </c>
      <c r="ES358" s="145" t="str">
        <f>IFERROR(TRUNC(VLOOKUP($E358,'Container Panel'!$B$41:$Z$100,$D358,0)/(VLOOKUP(ES$276,UI!$A$12:$O$51,VLOOKUP(ES$277,$B$276:$C$278,2,0),0)/1000)),"")</f>
        <v/>
      </c>
      <c r="ET358" s="145" t="str">
        <f>IFERROR(TRUNC(VLOOKUP($E358,'Container Panel'!$B$41:$Z$100,$D358,0)/(VLOOKUP(ET$276,UI!$A$12:$O$51,VLOOKUP(ET$277,$B$276:$C$278,2,0),0)/1000)),"")</f>
        <v/>
      </c>
      <c r="EU358" s="145" t="str">
        <f>IFERROR(TRUNC(VLOOKUP($E358,'Container Panel'!$B$41:$Z$100,$D358,0)/(VLOOKUP(EU$276,UI!$A$12:$O$51,VLOOKUP(EU$277,$B$276:$C$278,2,0),0)/1000)),"")</f>
        <v/>
      </c>
      <c r="EV358" s="145" t="str">
        <f>IFERROR(TRUNC(VLOOKUP($E358,'Container Panel'!$B$41:$Z$100,$D358,0)/(VLOOKUP(EV$276,UI!$A$12:$O$51,VLOOKUP(EV$277,$B$276:$C$278,2,0),0)/1000)),"")</f>
        <v/>
      </c>
      <c r="EW358" s="145" t="str">
        <f>IFERROR(TRUNC(VLOOKUP($E358,'Container Panel'!$B$41:$Z$100,$D358,0)/(VLOOKUP(EW$276,UI!$A$12:$O$51,VLOOKUP(EW$277,$B$276:$C$278,2,0),0)/1000)),"")</f>
        <v/>
      </c>
      <c r="EX358" s="145" t="str">
        <f>IFERROR(TRUNC(VLOOKUP($E358,'Container Panel'!$B$41:$Z$100,$D358,0)/(VLOOKUP(EX$276,UI!$A$12:$O$51,VLOOKUP(EX$277,$B$276:$C$278,2,0),0)/1000)),"")</f>
        <v/>
      </c>
      <c r="EY358" s="145" t="str">
        <f>IFERROR(TRUNC(VLOOKUP($E358,'Container Panel'!$B$41:$Z$100,$D358,0)/(VLOOKUP(EY$276,UI!$A$12:$O$51,VLOOKUP(EY$277,$B$276:$C$278,2,0),0)/1000)),"")</f>
        <v/>
      </c>
      <c r="EZ358" s="145" t="str">
        <f>IFERROR(TRUNC(VLOOKUP($E358,'Container Panel'!$B$41:$Z$100,$D358,0)/(VLOOKUP(EZ$276,UI!$A$12:$O$51,VLOOKUP(EZ$277,$B$276:$C$278,2,0),0)/1000)),"")</f>
        <v/>
      </c>
      <c r="FA358" s="145" t="str">
        <f>IFERROR(TRUNC(VLOOKUP($E358,'Container Panel'!$B$41:$Z$100,$D358,0)/(VLOOKUP(FA$276,UI!$A$12:$O$51,VLOOKUP(FA$277,$B$276:$C$278,2,0),0)/1000)),"")</f>
        <v/>
      </c>
      <c r="FB358" s="145" t="str">
        <f>IFERROR(TRUNC(VLOOKUP($E358,'Container Panel'!$B$41:$Z$100,$D358,0)/(VLOOKUP(FB$276,UI!$A$12:$O$51,VLOOKUP(FB$277,$B$276:$C$278,2,0),0)/1000)),"")</f>
        <v/>
      </c>
      <c r="FC358" s="145" t="str">
        <f>IFERROR(TRUNC(VLOOKUP($E358,'Container Panel'!$B$41:$Z$100,$D358,0)/(VLOOKUP(FC$276,UI!$A$12:$O$51,VLOOKUP(FC$277,$B$276:$C$278,2,0),0)/1000)),"")</f>
        <v/>
      </c>
      <c r="FD358" s="145" t="str">
        <f>IFERROR(TRUNC(VLOOKUP($E358,'Container Panel'!$B$41:$Z$100,$D358,0)/(VLOOKUP(FD$276,UI!$A$12:$O$51,VLOOKUP(FD$277,$B$276:$C$278,2,0),0)/1000)),"")</f>
        <v/>
      </c>
      <c r="FE358" s="145" t="str">
        <f>IFERROR(TRUNC(VLOOKUP($E358,'Container Panel'!$B$41:$Z$100,$D358,0)/(VLOOKUP(FE$276,UI!$A$12:$O$51,VLOOKUP(FE$277,$B$276:$C$278,2,0),0)/1000)),"")</f>
        <v/>
      </c>
      <c r="FF358" s="145" t="str">
        <f>IFERROR(TRUNC(VLOOKUP($E358,'Container Panel'!$B$41:$Z$100,$D358,0)/(VLOOKUP(FF$276,UI!$A$12:$O$51,VLOOKUP(FF$277,$B$276:$C$278,2,0),0)/1000)),"")</f>
        <v/>
      </c>
      <c r="FG358" s="145" t="str">
        <f>IFERROR(TRUNC(VLOOKUP($E358,'Container Panel'!$B$41:$Z$100,$D358,0)/(VLOOKUP(FG$276,UI!$A$12:$O$51,VLOOKUP(FG$277,$B$276:$C$278,2,0),0)/1000)),"")</f>
        <v/>
      </c>
      <c r="FH358" s="145" t="str">
        <f>IFERROR(TRUNC(VLOOKUP($E358,'Container Panel'!$B$41:$Z$100,$D358,0)/(VLOOKUP(FH$276,UI!$A$12:$O$51,VLOOKUP(FH$277,$B$276:$C$278,2,0),0)/1000)),"")</f>
        <v/>
      </c>
      <c r="FI358" s="145" t="str">
        <f>IFERROR(TRUNC(VLOOKUP($E358,'Container Panel'!$B$41:$Z$100,$D358,0)/(VLOOKUP(FI$276,UI!$A$12:$O$51,VLOOKUP(FI$277,$B$276:$C$278,2,0),0)/1000)),"")</f>
        <v/>
      </c>
      <c r="FJ358" s="145" t="str">
        <f>IFERROR(TRUNC(VLOOKUP($E358,'Container Panel'!$B$41:$Z$100,$D358,0)/(VLOOKUP(FJ$276,UI!$A$12:$O$51,VLOOKUP(FJ$277,$B$276:$C$278,2,0),0)/1000)),"")</f>
        <v/>
      </c>
      <c r="FK358" s="145" t="str">
        <f>IFERROR(TRUNC(VLOOKUP($E358,'Container Panel'!$B$41:$Z$100,$D358,0)/(VLOOKUP(FK$276,UI!$A$12:$O$51,VLOOKUP(FK$277,$B$276:$C$278,2,0),0)/1000)),"")</f>
        <v/>
      </c>
      <c r="FL358" s="145" t="str">
        <f>IFERROR(TRUNC(VLOOKUP($E358,'Container Panel'!$B$41:$Z$100,$D358,0)/(VLOOKUP(FL$276,UI!$A$12:$O$51,VLOOKUP(FL$277,$B$276:$C$278,2,0),0)/1000)),"")</f>
        <v/>
      </c>
      <c r="FM358" s="145" t="str">
        <f>IFERROR(TRUNC(VLOOKUP($E358,'Container Panel'!$B$41:$Z$100,$D358,0)/(VLOOKUP(FM$276,UI!$A$12:$O$51,VLOOKUP(FM$277,$B$276:$C$278,2,0),0)/1000)),"")</f>
        <v/>
      </c>
      <c r="FN358" s="145" t="str">
        <f>IFERROR(TRUNC(VLOOKUP($E358,'Container Panel'!$B$41:$Z$100,$D358,0)/(VLOOKUP(FN$276,UI!$A$12:$O$51,VLOOKUP(FN$277,$B$276:$C$278,2,0),0)/1000)),"")</f>
        <v/>
      </c>
      <c r="FO358" s="145" t="str">
        <f>IFERROR(TRUNC(VLOOKUP($E358,'Container Panel'!$B$41:$Z$100,$D358,0)/(VLOOKUP(FO$276,UI!$A$12:$O$51,VLOOKUP(FO$277,$B$276:$C$278,2,0),0)/1000)),"")</f>
        <v/>
      </c>
      <c r="FP358" s="145" t="str">
        <f>IFERROR(TRUNC(VLOOKUP($E358,'Container Panel'!$B$41:$Z$100,$D358,0)/(VLOOKUP(FP$276,UI!$A$12:$O$51,VLOOKUP(FP$277,$B$276:$C$278,2,0),0)/1000)),"")</f>
        <v/>
      </c>
      <c r="FQ358" s="145" t="str">
        <f>IFERROR(TRUNC(VLOOKUP($E358,'Container Panel'!$B$41:$Z$100,$D358,0)/(VLOOKUP(FQ$276,UI!$A$12:$O$51,VLOOKUP(FQ$277,$B$276:$C$278,2,0),0)/1000)),"")</f>
        <v/>
      </c>
      <c r="FR358" s="145" t="str">
        <f>IFERROR(TRUNC(VLOOKUP($E358,'Container Panel'!$B$41:$Z$100,$D358,0)/(VLOOKUP(FR$276,UI!$A$12:$O$51,VLOOKUP(FR$277,$B$276:$C$278,2,0),0)/1000)),"")</f>
        <v/>
      </c>
      <c r="FS358" s="145" t="str">
        <f>IFERROR(TRUNC(VLOOKUP($E358,'Container Panel'!$B$41:$Z$100,$D358,0)/(VLOOKUP(FS$276,UI!$A$12:$O$51,VLOOKUP(FS$277,$B$276:$C$278,2,0),0)/1000)),"")</f>
        <v/>
      </c>
      <c r="FT358" s="145" t="str">
        <f>IFERROR(TRUNC(VLOOKUP($E358,'Container Panel'!$B$41:$Z$100,$D358,0)/(VLOOKUP(FT$276,UI!$A$12:$O$51,VLOOKUP(FT$277,$B$276:$C$278,2,0),0)/1000)),"")</f>
        <v/>
      </c>
      <c r="FU358" s="145" t="str">
        <f>IFERROR(TRUNC(VLOOKUP($E358,'Container Panel'!$B$41:$Z$100,$D358,0)/(VLOOKUP(FU$276,UI!$A$12:$O$51,VLOOKUP(FU$277,$B$276:$C$278,2,0),0)/1000)),"")</f>
        <v/>
      </c>
      <c r="FV358" s="145" t="str">
        <f>IFERROR(TRUNC(VLOOKUP($E358,'Container Panel'!$B$41:$Z$100,$D358,0)/(VLOOKUP(FV$276,UI!$A$12:$O$51,VLOOKUP(FV$277,$B$276:$C$278,2,0),0)/1000)),"")</f>
        <v/>
      </c>
      <c r="FW358" s="145" t="str">
        <f>IFERROR(TRUNC(VLOOKUP($E358,'Container Panel'!$B$41:$Z$100,$D358,0)/(VLOOKUP(FW$276,UI!$A$12:$O$51,VLOOKUP(FW$277,$B$276:$C$278,2,0),0)/1000)),"")</f>
        <v/>
      </c>
      <c r="FX358" s="145" t="str">
        <f>IFERROR(TRUNC(VLOOKUP($E358,'Container Panel'!$B$41:$Z$100,$D358,0)/(VLOOKUP(FX$276,UI!$A$12:$O$51,VLOOKUP(FX$277,$B$276:$C$278,2,0),0)/1000)),"")</f>
        <v/>
      </c>
      <c r="FY358" s="145" t="str">
        <f>IFERROR(TRUNC(VLOOKUP($E358,'Container Panel'!$B$41:$Z$100,$D358,0)/(VLOOKUP(FY$276,UI!$A$12:$O$51,VLOOKUP(FY$277,$B$276:$C$278,2,0),0)/1000)),"")</f>
        <v/>
      </c>
      <c r="FZ358" s="145" t="str">
        <f>IFERROR(TRUNC(VLOOKUP($E358,'Container Panel'!$B$41:$Z$100,$D358,0)/(VLOOKUP(FZ$276,UI!$A$12:$O$51,VLOOKUP(FZ$277,$B$276:$C$278,2,0),0)/1000)),"")</f>
        <v/>
      </c>
      <c r="GA358" s="145" t="str">
        <f>IFERROR(TRUNC(VLOOKUP($E358,'Container Panel'!$B$41:$Z$100,$D358,0)/(VLOOKUP(GA$276,UI!$A$12:$O$51,VLOOKUP(GA$277,$B$276:$C$278,2,0),0)/1000)),"")</f>
        <v/>
      </c>
      <c r="GB358" s="145" t="str">
        <f>IFERROR(TRUNC(VLOOKUP($E358,'Container Panel'!$B$41:$Z$100,$D358,0)/(VLOOKUP(GB$276,UI!$A$12:$O$51,VLOOKUP(GB$277,$B$276:$C$278,2,0),0)/1000)),"")</f>
        <v/>
      </c>
      <c r="GC358" s="145" t="str">
        <f>IFERROR(TRUNC(VLOOKUP($E358,'Container Panel'!$B$41:$Z$100,$D358,0)/(VLOOKUP(GC$276,UI!$A$12:$O$51,VLOOKUP(GC$277,$B$276:$C$278,2,0),0)/1000)),"")</f>
        <v/>
      </c>
      <c r="GD358" s="145" t="str">
        <f>IFERROR(TRUNC(VLOOKUP($E358,'Container Panel'!$B$41:$Z$100,$D358,0)/(VLOOKUP(GD$276,UI!$A$12:$O$51,VLOOKUP(GD$277,$B$276:$C$278,2,0),0)/1000)),"")</f>
        <v/>
      </c>
      <c r="GE358" s="145" t="str">
        <f>IFERROR(TRUNC(VLOOKUP($E358,'Container Panel'!$B$41:$Z$100,$D358,0)/(VLOOKUP(GE$276,UI!$A$12:$O$51,VLOOKUP(GE$277,$B$276:$C$278,2,0),0)/1000)),"")</f>
        <v/>
      </c>
      <c r="GF358" s="145" t="str">
        <f>IFERROR(TRUNC(VLOOKUP($E358,'Container Panel'!$B$41:$Z$100,$D358,0)/(VLOOKUP(GF$276,UI!$A$12:$O$51,VLOOKUP(GF$277,$B$276:$C$278,2,0),0)/1000)),"")</f>
        <v/>
      </c>
      <c r="GG358" s="145" t="str">
        <f>IFERROR(TRUNC(VLOOKUP($E358,'Container Panel'!$B$41:$Z$100,$D358,0)/(VLOOKUP(GG$276,UI!$A$12:$O$51,VLOOKUP(GG$277,$B$276:$C$278,2,0),0)/1000)),"")</f>
        <v/>
      </c>
      <c r="GH358" s="145" t="str">
        <f>IFERROR(TRUNC(VLOOKUP($E358,'Container Panel'!$B$41:$Z$100,$D358,0)/(VLOOKUP(GH$276,UI!$A$12:$O$51,VLOOKUP(GH$277,$B$276:$C$278,2,0),0)/1000)),"")</f>
        <v/>
      </c>
      <c r="GI358" s="145" t="str">
        <f>IFERROR(TRUNC(VLOOKUP($E358,'Container Panel'!$B$41:$Z$100,$D358,0)/(VLOOKUP(GI$276,UI!$A$12:$O$51,VLOOKUP(GI$277,$B$276:$C$278,2,0),0)/1000)),"")</f>
        <v/>
      </c>
      <c r="GJ358" s="145" t="str">
        <f>IFERROR(TRUNC(VLOOKUP($E358,'Container Panel'!$B$41:$Z$100,$D358,0)/(VLOOKUP(GJ$276,UI!$A$12:$O$51,VLOOKUP(GJ$277,$B$276:$C$278,2,0),0)/1000)),"")</f>
        <v/>
      </c>
      <c r="GK358" s="145" t="str">
        <f>IFERROR(TRUNC(VLOOKUP($E358,'Container Panel'!$B$41:$Z$100,$D358,0)/(VLOOKUP(GK$276,UI!$A$12:$O$51,VLOOKUP(GK$277,$B$276:$C$278,2,0),0)/1000)),"")</f>
        <v/>
      </c>
      <c r="GL358" s="145" t="str">
        <f>IFERROR(TRUNC(VLOOKUP($E358,'Container Panel'!$B$41:$Z$100,$D358,0)/(VLOOKUP(GL$276,UI!$A$12:$O$51,VLOOKUP(GL$277,$B$276:$C$278,2,0),0)/1000)),"")</f>
        <v/>
      </c>
      <c r="GM358" s="145" t="str">
        <f>IFERROR(TRUNC(VLOOKUP($E358,'Container Panel'!$B$41:$Z$100,$D358,0)/(VLOOKUP(GM$276,UI!$A$12:$O$51,VLOOKUP(GM$277,$B$276:$C$278,2,0),0)/1000)),"")</f>
        <v/>
      </c>
      <c r="GN358" s="145" t="str">
        <f>IFERROR(TRUNC(VLOOKUP($E358,'Container Panel'!$B$41:$Z$100,$D358,0)/(VLOOKUP(GN$276,UI!$A$12:$O$51,VLOOKUP(GN$277,$B$276:$C$278,2,0),0)/1000)),"")</f>
        <v/>
      </c>
      <c r="GO358" s="145" t="str">
        <f>IFERROR(TRUNC(VLOOKUP($E358,'Container Panel'!$B$41:$Z$100,$D358,0)/(VLOOKUP(GO$276,UI!$A$12:$O$51,VLOOKUP(GO$277,$B$276:$C$278,2,0),0)/1000)),"")</f>
        <v/>
      </c>
      <c r="GP358" s="145" t="str">
        <f>IFERROR(TRUNC(VLOOKUP($E358,'Container Panel'!$B$41:$Z$100,$D358,0)/(VLOOKUP(GP$276,UI!$A$12:$O$51,VLOOKUP(GP$277,$B$276:$C$278,2,0),0)/1000)),"")</f>
        <v/>
      </c>
      <c r="GQ358" s="145" t="str">
        <f>IFERROR(TRUNC(VLOOKUP($E358,'Container Panel'!$B$41:$Z$100,$D358,0)/(VLOOKUP(GQ$276,UI!$A$12:$O$51,VLOOKUP(GQ$277,$B$276:$C$278,2,0),0)/1000)),"")</f>
        <v/>
      </c>
      <c r="GR358" s="145" t="str">
        <f>IFERROR(TRUNC(VLOOKUP($E358,'Container Panel'!$B$41:$Z$100,$D358,0)/(VLOOKUP(GR$276,UI!$A$12:$O$51,VLOOKUP(GR$277,$B$276:$C$278,2,0),0)/1000)),"")</f>
        <v/>
      </c>
      <c r="GS358" s="145" t="str">
        <f>IFERROR(TRUNC(VLOOKUP($E358,'Container Panel'!$B$41:$Z$100,$D358,0)/(VLOOKUP(GS$276,UI!$A$12:$O$51,VLOOKUP(GS$277,$B$276:$C$278,2,0),0)/1000)),"")</f>
        <v/>
      </c>
      <c r="GT358" s="145" t="str">
        <f>IFERROR(TRUNC(VLOOKUP($E358,'Container Panel'!$B$41:$Z$100,$D358,0)/(VLOOKUP(GT$276,UI!$A$12:$O$51,VLOOKUP(GT$277,$B$276:$C$278,2,0),0)/1000)),"")</f>
        <v/>
      </c>
      <c r="GU358" s="145" t="str">
        <f>IFERROR(TRUNC(VLOOKUP($E358,'Container Panel'!$B$41:$Z$100,$D358,0)/(VLOOKUP(GU$276,UI!$A$12:$O$51,VLOOKUP(GU$277,$B$276:$C$278,2,0),0)/1000)),"")</f>
        <v/>
      </c>
      <c r="GV358" s="145" t="str">
        <f>IFERROR(TRUNC(VLOOKUP($E358,'Container Panel'!$B$41:$Z$100,$D358,0)/(VLOOKUP(GV$276,UI!$A$12:$O$51,VLOOKUP(GV$277,$B$276:$C$278,2,0),0)/1000)),"")</f>
        <v/>
      </c>
      <c r="GW358" s="145" t="str">
        <f>IFERROR(TRUNC(VLOOKUP($E358,'Container Panel'!$B$41:$Z$100,$D358,0)/(VLOOKUP(GW$276,UI!$A$12:$O$51,VLOOKUP(GW$277,$B$276:$C$278,2,0),0)/1000)),"")</f>
        <v/>
      </c>
      <c r="GX358" s="145" t="str">
        <f>IFERROR(TRUNC(VLOOKUP($E358,'Container Panel'!$B$41:$Z$100,$D358,0)/(VLOOKUP(GX$276,UI!$A$12:$O$51,VLOOKUP(GX$277,$B$276:$C$278,2,0),0)/1000)),"")</f>
        <v/>
      </c>
      <c r="GY358" s="145" t="str">
        <f>IFERROR(TRUNC(VLOOKUP($E358,'Container Panel'!$B$41:$Z$100,$D358,0)/(VLOOKUP(GY$276,UI!$A$12:$O$51,VLOOKUP(GY$277,$B$276:$C$278,2,0),0)/1000)),"")</f>
        <v/>
      </c>
      <c r="GZ358" s="145" t="str">
        <f>IFERROR(TRUNC(VLOOKUP($E358,'Container Panel'!$B$41:$Z$100,$D358,0)/(VLOOKUP(GZ$276,UI!$A$12:$O$51,VLOOKUP(GZ$277,$B$276:$C$278,2,0),0)/1000)),"")</f>
        <v/>
      </c>
      <c r="HA358" s="145" t="str">
        <f>IFERROR(TRUNC(VLOOKUP($E358,'Container Panel'!$B$41:$Z$100,$D358,0)/(VLOOKUP(HA$276,UI!$A$12:$O$51,VLOOKUP(HA$277,$B$276:$C$278,2,0),0)/1000)),"")</f>
        <v/>
      </c>
      <c r="HB358" s="145" t="str">
        <f>IFERROR(TRUNC(VLOOKUP($E358,'Container Panel'!$B$41:$Z$100,$D358,0)/(VLOOKUP(HB$276,UI!$A$12:$O$51,VLOOKUP(HB$277,$B$276:$C$278,2,0),0)/1000)),"")</f>
        <v/>
      </c>
      <c r="HC358" s="145" t="str">
        <f>IFERROR(TRUNC(VLOOKUP($E358,'Container Panel'!$B$41:$Z$100,$D358,0)/(VLOOKUP(HC$276,UI!$A$12:$O$51,VLOOKUP(HC$277,$B$276:$C$278,2,0),0)/1000)),"")</f>
        <v/>
      </c>
      <c r="HD358" s="145" t="str">
        <f>IFERROR(TRUNC(VLOOKUP($E358,'Container Panel'!$B$41:$Z$100,$D358,0)/(VLOOKUP(HD$276,UI!$A$12:$O$51,VLOOKUP(HD$277,$B$276:$C$278,2,0),0)/1000)),"")</f>
        <v/>
      </c>
      <c r="HE358" s="145" t="str">
        <f>IFERROR(TRUNC(VLOOKUP($E358,'Container Panel'!$B$41:$Z$100,$D358,0)/(VLOOKUP(HE$276,UI!$A$12:$O$51,VLOOKUP(HE$277,$B$276:$C$278,2,0),0)/1000)),"")</f>
        <v/>
      </c>
      <c r="HF358" s="145" t="str">
        <f>IFERROR(TRUNC(VLOOKUP($E358,'Container Panel'!$B$41:$Z$100,$D358,0)/(VLOOKUP(HF$276,UI!$A$12:$O$51,VLOOKUP(HF$277,$B$276:$C$278,2,0),0)/1000)),"")</f>
        <v/>
      </c>
      <c r="HG358" s="145" t="str">
        <f>IFERROR(TRUNC(VLOOKUP($E358,'Container Panel'!$B$41:$Z$100,$D358,0)/(VLOOKUP(HG$276,UI!$A$12:$O$51,VLOOKUP(HG$277,$B$276:$C$278,2,0),0)/1000)),"")</f>
        <v/>
      </c>
      <c r="HH358" s="145" t="str">
        <f>IFERROR(TRUNC(VLOOKUP($E358,'Container Panel'!$B$41:$Z$100,$D358,0)/(VLOOKUP(HH$276,UI!$A$12:$O$51,VLOOKUP(HH$277,$B$276:$C$278,2,0),0)/1000)),"")</f>
        <v/>
      </c>
      <c r="HI358" s="145" t="str">
        <f>IFERROR(TRUNC(VLOOKUP($E358,'Container Panel'!$B$41:$Z$100,$D358,0)/(VLOOKUP(HI$276,UI!$A$12:$O$51,VLOOKUP(HI$277,$B$276:$C$278,2,0),0)/1000)),"")</f>
        <v/>
      </c>
      <c r="HJ358" s="145" t="str">
        <f>IFERROR(TRUNC(VLOOKUP($E358,'Container Panel'!$B$41:$Z$100,$D358,0)/(VLOOKUP(HJ$276,UI!$A$12:$O$51,VLOOKUP(HJ$277,$B$276:$C$278,2,0),0)/1000)),"")</f>
        <v/>
      </c>
      <c r="HK358" s="145" t="str">
        <f>IFERROR(TRUNC(VLOOKUP($E358,'Container Panel'!$B$41:$Z$100,$D358,0)/(VLOOKUP(HK$276,UI!$A$12:$O$51,VLOOKUP(HK$277,$B$276:$C$278,2,0),0)/1000)),"")</f>
        <v/>
      </c>
      <c r="HL358" s="145" t="str">
        <f>IFERROR(TRUNC(VLOOKUP($E358,'Container Panel'!$B$41:$Z$100,$D358,0)/(VLOOKUP(HL$276,UI!$A$12:$O$51,VLOOKUP(HL$277,$B$276:$C$278,2,0),0)/1000)),"")</f>
        <v/>
      </c>
      <c r="HM358" s="145" t="str">
        <f>IFERROR(TRUNC(VLOOKUP($E358,'Container Panel'!$B$41:$Z$100,$D358,0)/(VLOOKUP(HM$276,UI!$A$12:$O$51,VLOOKUP(HM$277,$B$276:$C$278,2,0),0)/1000)),"")</f>
        <v/>
      </c>
      <c r="HN358" s="145" t="str">
        <f>IFERROR(TRUNC(VLOOKUP($E358,'Container Panel'!$B$41:$Z$100,$D358,0)/(VLOOKUP(HN$276,UI!$A$12:$O$51,VLOOKUP(HN$277,$B$276:$C$278,2,0),0)/1000)),"")</f>
        <v/>
      </c>
      <c r="HO358" s="145" t="str">
        <f>IFERROR(TRUNC(VLOOKUP($E358,'Container Panel'!$B$41:$Z$100,$D358,0)/(VLOOKUP(HO$276,UI!$A$12:$O$51,VLOOKUP(HO$277,$B$276:$C$278,2,0),0)/1000)),"")</f>
        <v/>
      </c>
      <c r="HP358" s="145" t="str">
        <f>IFERROR(TRUNC(VLOOKUP($E358,'Container Panel'!$B$41:$Z$100,$D358,0)/(VLOOKUP(HP$276,UI!$A$12:$O$51,VLOOKUP(HP$277,$B$276:$C$278,2,0),0)/1000)),"")</f>
        <v/>
      </c>
      <c r="HQ358" s="145" t="str">
        <f>IFERROR(TRUNC(VLOOKUP($E358,'Container Panel'!$B$41:$Z$100,$D358,0)/(VLOOKUP(HQ$276,UI!$A$12:$O$51,VLOOKUP(HQ$277,$B$276:$C$278,2,0),0)/1000)),"")</f>
        <v/>
      </c>
      <c r="HR358" s="145" t="str">
        <f>IFERROR(TRUNC(VLOOKUP($E358,'Container Panel'!$B$41:$Z$100,$D358,0)/(VLOOKUP(HR$276,UI!$A$12:$O$51,VLOOKUP(HR$277,$B$276:$C$278,2,0),0)/1000)),"")</f>
        <v/>
      </c>
      <c r="HS358" s="145" t="str">
        <f>IFERROR(TRUNC(VLOOKUP($E358,'Container Panel'!$B$41:$Z$100,$D358,0)/(VLOOKUP(HS$276,UI!$A$12:$O$51,VLOOKUP(HS$277,$B$276:$C$278,2,0),0)/1000)),"")</f>
        <v/>
      </c>
      <c r="HT358" s="145" t="str">
        <f>IFERROR(TRUNC(VLOOKUP($E358,'Container Panel'!$B$41:$Z$100,$D358,0)/(VLOOKUP(HT$276,UI!$A$12:$O$51,VLOOKUP(HT$277,$B$276:$C$278,2,0),0)/1000)),"")</f>
        <v/>
      </c>
      <c r="HU358" s="145" t="str">
        <f>IFERROR(TRUNC(VLOOKUP($E358,'Container Panel'!$B$41:$Z$100,$D358,0)/(VLOOKUP(HU$276,UI!$A$12:$O$51,VLOOKUP(HU$277,$B$276:$C$278,2,0),0)/1000)),"")</f>
        <v/>
      </c>
      <c r="HV358" s="145" t="str">
        <f>IFERROR(TRUNC(VLOOKUP($E358,'Container Panel'!$B$41:$Z$100,$D358,0)/(VLOOKUP(HV$276,UI!$A$12:$O$51,VLOOKUP(HV$277,$B$276:$C$278,2,0),0)/1000)),"")</f>
        <v/>
      </c>
      <c r="HW358" s="145" t="str">
        <f>IFERROR(TRUNC(VLOOKUP($E358,'Container Panel'!$B$41:$Z$100,$D358,0)/(VLOOKUP(HW$276,UI!$A$12:$O$51,VLOOKUP(HW$277,$B$276:$C$278,2,0),0)/1000)),"")</f>
        <v/>
      </c>
      <c r="HX358" s="145" t="str">
        <f>IFERROR(TRUNC(VLOOKUP($E358,'Container Panel'!$B$41:$Z$100,$D358,0)/(VLOOKUP(HX$276,UI!$A$12:$O$51,VLOOKUP(HX$277,$B$276:$C$278,2,0),0)/1000)),"")</f>
        <v/>
      </c>
      <c r="HY358" s="145" t="str">
        <f>IFERROR(TRUNC(VLOOKUP($E358,'Container Panel'!$B$41:$Z$100,$D358,0)/(VLOOKUP(HY$276,UI!$A$12:$O$51,VLOOKUP(HY$277,$B$276:$C$278,2,0),0)/1000)),"")</f>
        <v/>
      </c>
      <c r="HZ358" s="145" t="str">
        <f>IFERROR(TRUNC(VLOOKUP($E358,'Container Panel'!$B$41:$Z$100,$D358,0)/(VLOOKUP(HZ$276,UI!$A$12:$O$51,VLOOKUP(HZ$277,$B$276:$C$278,2,0),0)/1000)),"")</f>
        <v/>
      </c>
      <c r="IA358" s="145" t="str">
        <f>IFERROR(TRUNC(VLOOKUP($E358,'Container Panel'!$B$41:$Z$100,$D358,0)/(VLOOKUP(IA$276,UI!$A$12:$O$51,VLOOKUP(IA$277,$B$276:$C$278,2,0),0)/1000)),"")</f>
        <v/>
      </c>
      <c r="IB358" s="145" t="str">
        <f>IFERROR(TRUNC(VLOOKUP($E358,'Container Panel'!$B$41:$Z$100,$D358,0)/(VLOOKUP(IB$276,UI!$A$12:$O$51,VLOOKUP(IB$277,$B$276:$C$278,2,0),0)/1000)),"")</f>
        <v/>
      </c>
      <c r="IC358" s="145" t="str">
        <f>IFERROR(TRUNC(VLOOKUP($E358,'Container Panel'!$B$41:$Z$100,$D358,0)/(VLOOKUP(IC$276,UI!$A$12:$O$51,VLOOKUP(IC$277,$B$276:$C$278,2,0),0)/1000)),"")</f>
        <v/>
      </c>
      <c r="ID358" s="145" t="str">
        <f>IFERROR(TRUNC(VLOOKUP($E358,'Container Panel'!$B$41:$Z$100,$D358,0)/(VLOOKUP(ID$276,UI!$A$12:$O$51,VLOOKUP(ID$277,$B$276:$C$278,2,0),0)/1000)),"")</f>
        <v/>
      </c>
      <c r="IE358" s="145" t="str">
        <f>IFERROR(TRUNC(VLOOKUP($E358,'Container Panel'!$B$41:$Z$100,$D358,0)/(VLOOKUP(IE$276,UI!$A$12:$O$51,VLOOKUP(IE$277,$B$276:$C$278,2,0),0)/1000)),"")</f>
        <v/>
      </c>
      <c r="IF358" s="145" t="str">
        <f>IFERROR(TRUNC(VLOOKUP($E358,'Container Panel'!$B$41:$Z$100,$D358,0)/(VLOOKUP(IF$276,UI!$A$12:$O$51,VLOOKUP(IF$277,$B$276:$C$278,2,0),0)/1000)),"")</f>
        <v/>
      </c>
      <c r="IG358" s="145" t="str">
        <f>IFERROR(TRUNC(VLOOKUP($E358,'Container Panel'!$B$41:$Z$100,$D358,0)/(VLOOKUP(IG$276,UI!$A$12:$O$51,VLOOKUP(IG$277,$B$276:$C$278,2,0),0)/1000)),"")</f>
        <v/>
      </c>
      <c r="IH358" s="145" t="str">
        <f>IFERROR(TRUNC(VLOOKUP($E358,'Container Panel'!$B$41:$Z$100,$D358,0)/(VLOOKUP(IH$276,UI!$A$12:$O$51,VLOOKUP(IH$277,$B$276:$C$278,2,0),0)/1000)),"")</f>
        <v/>
      </c>
      <c r="II358" s="145" t="str">
        <f>IFERROR(TRUNC(VLOOKUP($E358,'Container Panel'!$B$41:$Z$100,$D358,0)/(VLOOKUP(II$276,UI!$A$12:$O$51,VLOOKUP(II$277,$B$276:$C$278,2,0),0)/1000)),"")</f>
        <v/>
      </c>
      <c r="IJ358" s="145" t="str">
        <f>IFERROR(TRUNC(VLOOKUP($E358,'Container Panel'!$B$41:$Z$100,$D358,0)/(VLOOKUP(IJ$276,UI!$A$12:$O$51,VLOOKUP(IJ$277,$B$276:$C$278,2,0),0)/1000)),"")</f>
        <v/>
      </c>
      <c r="IK358" s="145" t="str">
        <f>IFERROR(TRUNC(VLOOKUP($E358,'Container Panel'!$B$41:$Z$100,$D358,0)/(VLOOKUP(IK$276,UI!$A$12:$O$51,VLOOKUP(IK$277,$B$276:$C$278,2,0),0)/1000)),"")</f>
        <v/>
      </c>
      <c r="IL358" s="145" t="str">
        <f>IFERROR(TRUNC(VLOOKUP($E358,'Container Panel'!$B$41:$Z$100,$D358,0)/(VLOOKUP(IL$276,UI!$A$12:$O$51,VLOOKUP(IL$277,$B$276:$C$278,2,0),0)/1000)),"")</f>
        <v/>
      </c>
    </row>
    <row r="359" spans="2:246">
      <c r="B359" s="74">
        <v>79</v>
      </c>
      <c r="C359" s="74">
        <f t="shared" si="195"/>
        <v>27</v>
      </c>
      <c r="D359" s="163">
        <f>MOD(B359,3)+'Container Panel'!$Q$38</f>
        <v>17</v>
      </c>
      <c r="E359" s="143">
        <f t="shared" si="194"/>
        <v>0</v>
      </c>
      <c r="F359" s="144" t="s">
        <v>76</v>
      </c>
      <c r="G359" s="145" t="str">
        <f>IFERROR(TRUNC(VLOOKUP($E359,'Container Panel'!$B$41:$Z$100,$D359,0)/(VLOOKUP(G$276,UI!$A$12:$O$51,VLOOKUP(G$278,$B$276:$C$278,2,0),0)/1000)),"")</f>
        <v/>
      </c>
      <c r="H359" s="145" t="str">
        <f>IFERROR(TRUNC(VLOOKUP($E359,'Container Panel'!$B$41:$Z$100,$D359,0)/(VLOOKUP(H$276,UI!$A$12:$O$51,VLOOKUP(H$278,$B$276:$C$278,2,0),0)/1000)),"")</f>
        <v/>
      </c>
      <c r="I359" s="145" t="str">
        <f>IFERROR(TRUNC(VLOOKUP($E359,'Container Panel'!$B$41:$Z$100,$D359,0)/(VLOOKUP(I$276,UI!$A$12:$O$51,VLOOKUP(I$278,$B$276:$C$278,2,0),0)/1000)),"")</f>
        <v/>
      </c>
      <c r="J359" s="145" t="str">
        <f>IFERROR(TRUNC(VLOOKUP($E359,'Container Panel'!$B$41:$Z$100,$D359,0)/(VLOOKUP(J$276,UI!$A$12:$O$51,VLOOKUP(J$278,$B$276:$C$278,2,0),0)/1000)),"")</f>
        <v/>
      </c>
      <c r="K359" s="145" t="str">
        <f>IFERROR(TRUNC(VLOOKUP($E359,'Container Panel'!$B$41:$Z$100,$D359,0)/(VLOOKUP(K$276,UI!$A$12:$O$51,VLOOKUP(K$278,$B$276:$C$278,2,0),0)/1000)),"")</f>
        <v/>
      </c>
      <c r="L359" s="145" t="str">
        <f>IFERROR(TRUNC(VLOOKUP($E359,'Container Panel'!$B$41:$Z$100,$D359,0)/(VLOOKUP(L$276,UI!$A$12:$O$51,VLOOKUP(L$278,$B$276:$C$278,2,0),0)/1000)),"")</f>
        <v/>
      </c>
      <c r="M359" s="145" t="str">
        <f>IFERROR(TRUNC(VLOOKUP($E359,'Container Panel'!$B$41:$Z$100,$D359,0)/(VLOOKUP(M$276,UI!$A$12:$O$51,VLOOKUP(M$278,$B$276:$C$278,2,0),0)/1000)),"")</f>
        <v/>
      </c>
      <c r="N359" s="145" t="str">
        <f>IFERROR(TRUNC(VLOOKUP($E359,'Container Panel'!$B$41:$Z$100,$D359,0)/(VLOOKUP(N$276,UI!$A$12:$O$51,VLOOKUP(N$278,$B$276:$C$278,2,0),0)/1000)),"")</f>
        <v/>
      </c>
      <c r="O359" s="145" t="str">
        <f>IFERROR(TRUNC(VLOOKUP($E359,'Container Panel'!$B$41:$Z$100,$D359,0)/(VLOOKUP(O$276,UI!$A$12:$O$51,VLOOKUP(O$278,$B$276:$C$278,2,0),0)/1000)),"")</f>
        <v/>
      </c>
      <c r="P359" s="145" t="str">
        <f>IFERROR(TRUNC(VLOOKUP($E359,'Container Panel'!$B$41:$Z$100,$D359,0)/(VLOOKUP(P$276,UI!$A$12:$O$51,VLOOKUP(P$278,$B$276:$C$278,2,0),0)/1000)),"")</f>
        <v/>
      </c>
      <c r="Q359" s="145" t="str">
        <f>IFERROR(TRUNC(VLOOKUP($E359,'Container Panel'!$B$41:$Z$100,$D359,0)/(VLOOKUP(Q$276,UI!$A$12:$O$51,VLOOKUP(Q$278,$B$276:$C$278,2,0),0)/1000)),"")</f>
        <v/>
      </c>
      <c r="R359" s="145" t="str">
        <f>IFERROR(TRUNC(VLOOKUP($E359,'Container Panel'!$B$41:$Z$100,$D359,0)/(VLOOKUP(R$276,UI!$A$12:$O$51,VLOOKUP(R$278,$B$276:$C$278,2,0),0)/1000)),"")</f>
        <v/>
      </c>
      <c r="S359" s="145" t="str">
        <f>IFERROR(TRUNC(VLOOKUP($E359,'Container Panel'!$B$41:$Z$100,$D359,0)/(VLOOKUP(S$276,UI!$A$12:$O$51,VLOOKUP(S$278,$B$276:$C$278,2,0),0)/1000)),"")</f>
        <v/>
      </c>
      <c r="T359" s="145" t="str">
        <f>IFERROR(TRUNC(VLOOKUP($E359,'Container Panel'!$B$41:$Z$100,$D359,0)/(VLOOKUP(T$276,UI!$A$12:$O$51,VLOOKUP(T$278,$B$276:$C$278,2,0),0)/1000)),"")</f>
        <v/>
      </c>
      <c r="U359" s="145" t="str">
        <f>IFERROR(TRUNC(VLOOKUP($E359,'Container Panel'!$B$41:$Z$100,$D359,0)/(VLOOKUP(U$276,UI!$A$12:$O$51,VLOOKUP(U$278,$B$276:$C$278,2,0),0)/1000)),"")</f>
        <v/>
      </c>
      <c r="V359" s="145" t="str">
        <f>IFERROR(TRUNC(VLOOKUP($E359,'Container Panel'!$B$41:$Z$100,$D359,0)/(VLOOKUP(V$276,UI!$A$12:$O$51,VLOOKUP(V$278,$B$276:$C$278,2,0),0)/1000)),"")</f>
        <v/>
      </c>
      <c r="W359" s="145" t="str">
        <f>IFERROR(TRUNC(VLOOKUP($E359,'Container Panel'!$B$41:$Z$100,$D359,0)/(VLOOKUP(W$276,UI!$A$12:$O$51,VLOOKUP(W$278,$B$276:$C$278,2,0),0)/1000)),"")</f>
        <v/>
      </c>
      <c r="X359" s="145" t="str">
        <f>IFERROR(TRUNC(VLOOKUP($E359,'Container Panel'!$B$41:$Z$100,$D359,0)/(VLOOKUP(X$276,UI!$A$12:$O$51,VLOOKUP(X$278,$B$276:$C$278,2,0),0)/1000)),"")</f>
        <v/>
      </c>
      <c r="Y359" s="145" t="str">
        <f>IFERROR(TRUNC(VLOOKUP($E359,'Container Panel'!$B$41:$Z$100,$D359,0)/(VLOOKUP(Y$276,UI!$A$12:$O$51,VLOOKUP(Y$278,$B$276:$C$278,2,0),0)/1000)),"")</f>
        <v/>
      </c>
      <c r="Z359" s="145" t="str">
        <f>IFERROR(TRUNC(VLOOKUP($E359,'Container Panel'!$B$41:$Z$100,$D359,0)/(VLOOKUP(Z$276,UI!$A$12:$O$51,VLOOKUP(Z$278,$B$276:$C$278,2,0),0)/1000)),"")</f>
        <v/>
      </c>
      <c r="AA359" s="145" t="str">
        <f>IFERROR(TRUNC(VLOOKUP($E359,'Container Panel'!$B$41:$Z$100,$D359,0)/(VLOOKUP(AA$276,UI!$A$12:$O$51,VLOOKUP(AA$278,$B$276:$C$278,2,0),0)/1000)),"")</f>
        <v/>
      </c>
      <c r="AB359" s="145" t="str">
        <f>IFERROR(TRUNC(VLOOKUP($E359,'Container Panel'!$B$41:$Z$100,$D359,0)/(VLOOKUP(AB$276,UI!$A$12:$O$51,VLOOKUP(AB$278,$B$276:$C$278,2,0),0)/1000)),"")</f>
        <v/>
      </c>
      <c r="AC359" s="145" t="str">
        <f>IFERROR(TRUNC(VLOOKUP($E359,'Container Panel'!$B$41:$Z$100,$D359,0)/(VLOOKUP(AC$276,UI!$A$12:$O$51,VLOOKUP(AC$278,$B$276:$C$278,2,0),0)/1000)),"")</f>
        <v/>
      </c>
      <c r="AD359" s="145" t="str">
        <f>IFERROR(TRUNC(VLOOKUP($E359,'Container Panel'!$B$41:$Z$100,$D359,0)/(VLOOKUP(AD$276,UI!$A$12:$O$51,VLOOKUP(AD$278,$B$276:$C$278,2,0),0)/1000)),"")</f>
        <v/>
      </c>
      <c r="AE359" s="145" t="str">
        <f>IFERROR(TRUNC(VLOOKUP($E359,'Container Panel'!$B$41:$Z$100,$D359,0)/(VLOOKUP(AE$276,UI!$A$12:$O$51,VLOOKUP(AE$278,$B$276:$C$278,2,0),0)/1000)),"")</f>
        <v/>
      </c>
      <c r="AF359" s="145" t="str">
        <f>IFERROR(TRUNC(VLOOKUP($E359,'Container Panel'!$B$41:$Z$100,$D359,0)/(VLOOKUP(AF$276,UI!$A$12:$O$51,VLOOKUP(AF$278,$B$276:$C$278,2,0),0)/1000)),"")</f>
        <v/>
      </c>
      <c r="AG359" s="145" t="str">
        <f>IFERROR(TRUNC(VLOOKUP($E359,'Container Panel'!$B$41:$Z$100,$D359,0)/(VLOOKUP(AG$276,UI!$A$12:$O$51,VLOOKUP(AG$278,$B$276:$C$278,2,0),0)/1000)),"")</f>
        <v/>
      </c>
      <c r="AH359" s="145" t="str">
        <f>IFERROR(TRUNC(VLOOKUP($E359,'Container Panel'!$B$41:$Z$100,$D359,0)/(VLOOKUP(AH$276,UI!$A$12:$O$51,VLOOKUP(AH$278,$B$276:$C$278,2,0),0)/1000)),"")</f>
        <v/>
      </c>
      <c r="AI359" s="145" t="str">
        <f>IFERROR(TRUNC(VLOOKUP($E359,'Container Panel'!$B$41:$Z$100,$D359,0)/(VLOOKUP(AI$276,UI!$A$12:$O$51,VLOOKUP(AI$278,$B$276:$C$278,2,0),0)/1000)),"")</f>
        <v/>
      </c>
      <c r="AJ359" s="145" t="str">
        <f>IFERROR(TRUNC(VLOOKUP($E359,'Container Panel'!$B$41:$Z$100,$D359,0)/(VLOOKUP(AJ$276,UI!$A$12:$O$51,VLOOKUP(AJ$278,$B$276:$C$278,2,0),0)/1000)),"")</f>
        <v/>
      </c>
      <c r="AK359" s="145" t="str">
        <f>IFERROR(TRUNC(VLOOKUP($E359,'Container Panel'!$B$41:$Z$100,$D359,0)/(VLOOKUP(AK$276,UI!$A$12:$O$51,VLOOKUP(AK$278,$B$276:$C$278,2,0),0)/1000)),"")</f>
        <v/>
      </c>
      <c r="AL359" s="145" t="str">
        <f>IFERROR(TRUNC(VLOOKUP($E359,'Container Panel'!$B$41:$Z$100,$D359,0)/(VLOOKUP(AL$276,UI!$A$12:$O$51,VLOOKUP(AL$278,$B$276:$C$278,2,0),0)/1000)),"")</f>
        <v/>
      </c>
      <c r="AM359" s="145" t="str">
        <f>IFERROR(TRUNC(VLOOKUP($E359,'Container Panel'!$B$41:$Z$100,$D359,0)/(VLOOKUP(AM$276,UI!$A$12:$O$51,VLOOKUP(AM$278,$B$276:$C$278,2,0),0)/1000)),"")</f>
        <v/>
      </c>
      <c r="AN359" s="145" t="str">
        <f>IFERROR(TRUNC(VLOOKUP($E359,'Container Panel'!$B$41:$Z$100,$D359,0)/(VLOOKUP(AN$276,UI!$A$12:$O$51,VLOOKUP(AN$278,$B$276:$C$278,2,0),0)/1000)),"")</f>
        <v/>
      </c>
      <c r="AO359" s="145" t="str">
        <f>IFERROR(TRUNC(VLOOKUP($E359,'Container Panel'!$B$41:$Z$100,$D359,0)/(VLOOKUP(AO$276,UI!$A$12:$O$51,VLOOKUP(AO$278,$B$276:$C$278,2,0),0)/1000)),"")</f>
        <v/>
      </c>
      <c r="AP359" s="145" t="str">
        <f>IFERROR(TRUNC(VLOOKUP($E359,'Container Panel'!$B$41:$Z$100,$D359,0)/(VLOOKUP(AP$276,UI!$A$12:$O$51,VLOOKUP(AP$278,$B$276:$C$278,2,0),0)/1000)),"")</f>
        <v/>
      </c>
      <c r="AQ359" s="145" t="str">
        <f>IFERROR(TRUNC(VLOOKUP($E359,'Container Panel'!$B$41:$Z$100,$D359,0)/(VLOOKUP(AQ$276,UI!$A$12:$O$51,VLOOKUP(AQ$278,$B$276:$C$278,2,0),0)/1000)),"")</f>
        <v/>
      </c>
      <c r="AR359" s="145" t="str">
        <f>IFERROR(TRUNC(VLOOKUP($E359,'Container Panel'!$B$41:$Z$100,$D359,0)/(VLOOKUP(AR$276,UI!$A$12:$O$51,VLOOKUP(AR$278,$B$276:$C$278,2,0),0)/1000)),"")</f>
        <v/>
      </c>
      <c r="AS359" s="145" t="str">
        <f>IFERROR(TRUNC(VLOOKUP($E359,'Container Panel'!$B$41:$Z$100,$D359,0)/(VLOOKUP(AS$276,UI!$A$12:$O$51,VLOOKUP(AS$278,$B$276:$C$278,2,0),0)/1000)),"")</f>
        <v/>
      </c>
      <c r="AT359" s="145" t="str">
        <f>IFERROR(TRUNC(VLOOKUP($E359,'Container Panel'!$B$41:$Z$100,$D359,0)/(VLOOKUP(AT$276,UI!$A$12:$O$51,VLOOKUP(AT$278,$B$276:$C$278,2,0),0)/1000)),"")</f>
        <v/>
      </c>
      <c r="AU359" s="145" t="str">
        <f>IFERROR(TRUNC(VLOOKUP($E359,'Container Panel'!$B$41:$Z$100,$D359,0)/(VLOOKUP(AU$276,UI!$A$12:$O$51,VLOOKUP(AU$278,$B$276:$C$278,2,0),0)/1000)),"")</f>
        <v/>
      </c>
      <c r="AV359" s="145" t="str">
        <f>IFERROR(TRUNC(VLOOKUP($E359,'Container Panel'!$B$41:$Z$100,$D359,0)/(VLOOKUP(AV$276,UI!$A$12:$O$51,VLOOKUP(AV$278,$B$276:$C$278,2,0),0)/1000)),"")</f>
        <v/>
      </c>
      <c r="AW359" s="145" t="str">
        <f>IFERROR(TRUNC(VLOOKUP($E359,'Container Panel'!$B$41:$Z$100,$D359,0)/(VLOOKUP(AW$276,UI!$A$12:$O$51,VLOOKUP(AW$278,$B$276:$C$278,2,0),0)/1000)),"")</f>
        <v/>
      </c>
      <c r="AX359" s="145" t="str">
        <f>IFERROR(TRUNC(VLOOKUP($E359,'Container Panel'!$B$41:$Z$100,$D359,0)/(VLOOKUP(AX$276,UI!$A$12:$O$51,VLOOKUP(AX$278,$B$276:$C$278,2,0),0)/1000)),"")</f>
        <v/>
      </c>
      <c r="AY359" s="145" t="str">
        <f>IFERROR(TRUNC(VLOOKUP($E359,'Container Panel'!$B$41:$Z$100,$D359,0)/(VLOOKUP(AY$276,UI!$A$12:$O$51,VLOOKUP(AY$278,$B$276:$C$278,2,0),0)/1000)),"")</f>
        <v/>
      </c>
      <c r="AZ359" s="145" t="str">
        <f>IFERROR(TRUNC(VLOOKUP($E359,'Container Panel'!$B$41:$Z$100,$D359,0)/(VLOOKUP(AZ$276,UI!$A$12:$O$51,VLOOKUP(AZ$278,$B$276:$C$278,2,0),0)/1000)),"")</f>
        <v/>
      </c>
      <c r="BA359" s="145" t="str">
        <f>IFERROR(TRUNC(VLOOKUP($E359,'Container Panel'!$B$41:$Z$100,$D359,0)/(VLOOKUP(BA$276,UI!$A$12:$O$51,VLOOKUP(BA$278,$B$276:$C$278,2,0),0)/1000)),"")</f>
        <v/>
      </c>
      <c r="BB359" s="145" t="str">
        <f>IFERROR(TRUNC(VLOOKUP($E359,'Container Panel'!$B$41:$Z$100,$D359,0)/(VLOOKUP(BB$276,UI!$A$12:$O$51,VLOOKUP(BB$278,$B$276:$C$278,2,0),0)/1000)),"")</f>
        <v/>
      </c>
      <c r="BC359" s="145" t="str">
        <f>IFERROR(TRUNC(VLOOKUP($E359,'Container Panel'!$B$41:$Z$100,$D359,0)/(VLOOKUP(BC$276,UI!$A$12:$O$51,VLOOKUP(BC$278,$B$276:$C$278,2,0),0)/1000)),"")</f>
        <v/>
      </c>
      <c r="BD359" s="145" t="str">
        <f>IFERROR(TRUNC(VLOOKUP($E359,'Container Panel'!$B$41:$Z$100,$D359,0)/(VLOOKUP(BD$276,UI!$A$12:$O$51,VLOOKUP(BD$278,$B$276:$C$278,2,0),0)/1000)),"")</f>
        <v/>
      </c>
      <c r="BE359" s="145" t="str">
        <f>IFERROR(TRUNC(VLOOKUP($E359,'Container Panel'!$B$41:$Z$100,$D359,0)/(VLOOKUP(BE$276,UI!$A$12:$O$51,VLOOKUP(BE$278,$B$276:$C$278,2,0),0)/1000)),"")</f>
        <v/>
      </c>
      <c r="BF359" s="145" t="str">
        <f>IFERROR(TRUNC(VLOOKUP($E359,'Container Panel'!$B$41:$Z$100,$D359,0)/(VLOOKUP(BF$276,UI!$A$12:$O$51,VLOOKUP(BF$278,$B$276:$C$278,2,0),0)/1000)),"")</f>
        <v/>
      </c>
      <c r="BG359" s="145" t="str">
        <f>IFERROR(TRUNC(VLOOKUP($E359,'Container Panel'!$B$41:$Z$100,$D359,0)/(VLOOKUP(BG$276,UI!$A$12:$O$51,VLOOKUP(BG$278,$B$276:$C$278,2,0),0)/1000)),"")</f>
        <v/>
      </c>
      <c r="BH359" s="145" t="str">
        <f>IFERROR(TRUNC(VLOOKUP($E359,'Container Panel'!$B$41:$Z$100,$D359,0)/(VLOOKUP(BH$276,UI!$A$12:$O$51,VLOOKUP(BH$278,$B$276:$C$278,2,0),0)/1000)),"")</f>
        <v/>
      </c>
      <c r="BI359" s="145" t="str">
        <f>IFERROR(TRUNC(VLOOKUP($E359,'Container Panel'!$B$41:$Z$100,$D359,0)/(VLOOKUP(BI$276,UI!$A$12:$O$51,VLOOKUP(BI$278,$B$276:$C$278,2,0),0)/1000)),"")</f>
        <v/>
      </c>
      <c r="BJ359" s="145" t="str">
        <f>IFERROR(TRUNC(VLOOKUP($E359,'Container Panel'!$B$41:$Z$100,$D359,0)/(VLOOKUP(BJ$276,UI!$A$12:$O$51,VLOOKUP(BJ$278,$B$276:$C$278,2,0),0)/1000)),"")</f>
        <v/>
      </c>
      <c r="BK359" s="145" t="str">
        <f>IFERROR(TRUNC(VLOOKUP($E359,'Container Panel'!$B$41:$Z$100,$D359,0)/(VLOOKUP(BK$276,UI!$A$12:$O$51,VLOOKUP(BK$278,$B$276:$C$278,2,0),0)/1000)),"")</f>
        <v/>
      </c>
      <c r="BL359" s="145" t="str">
        <f>IFERROR(TRUNC(VLOOKUP($E359,'Container Panel'!$B$41:$Z$100,$D359,0)/(VLOOKUP(BL$276,UI!$A$12:$O$51,VLOOKUP(BL$278,$B$276:$C$278,2,0),0)/1000)),"")</f>
        <v/>
      </c>
      <c r="BM359" s="145" t="str">
        <f>IFERROR(TRUNC(VLOOKUP($E359,'Container Panel'!$B$41:$Z$100,$D359,0)/(VLOOKUP(BM$276,UI!$A$12:$O$51,VLOOKUP(BM$278,$B$276:$C$278,2,0),0)/1000)),"")</f>
        <v/>
      </c>
      <c r="BN359" s="145" t="str">
        <f>IFERROR(TRUNC(VLOOKUP($E359,'Container Panel'!$B$41:$Z$100,$D359,0)/(VLOOKUP(BN$276,UI!$A$12:$O$51,VLOOKUP(BN$278,$B$276:$C$278,2,0),0)/1000)),"")</f>
        <v/>
      </c>
      <c r="BO359" s="145" t="str">
        <f>IFERROR(TRUNC(VLOOKUP($E359,'Container Panel'!$B$41:$Z$100,$D359,0)/(VLOOKUP(BO$276,UI!$A$12:$O$51,VLOOKUP(BO$278,$B$276:$C$278,2,0),0)/1000)),"")</f>
        <v/>
      </c>
      <c r="BP359" s="145" t="str">
        <f>IFERROR(TRUNC(VLOOKUP($E359,'Container Panel'!$B$41:$Z$100,$D359,0)/(VLOOKUP(BP$276,UI!$A$12:$O$51,VLOOKUP(BP$278,$B$276:$C$278,2,0),0)/1000)),"")</f>
        <v/>
      </c>
      <c r="BQ359" s="145" t="str">
        <f>IFERROR(TRUNC(VLOOKUP($E359,'Container Panel'!$B$41:$Z$100,$D359,0)/(VLOOKUP(BQ$276,UI!$A$12:$O$51,VLOOKUP(BQ$278,$B$276:$C$278,2,0),0)/1000)),"")</f>
        <v/>
      </c>
      <c r="BR359" s="145" t="str">
        <f>IFERROR(TRUNC(VLOOKUP($E359,'Container Panel'!$B$41:$Z$100,$D359,0)/(VLOOKUP(BR$276,UI!$A$12:$O$51,VLOOKUP(BR$278,$B$276:$C$278,2,0),0)/1000)),"")</f>
        <v/>
      </c>
      <c r="BS359" s="145" t="str">
        <f>IFERROR(TRUNC(VLOOKUP($E359,'Container Panel'!$B$41:$Z$100,$D359,0)/(VLOOKUP(BS$276,UI!$A$12:$O$51,VLOOKUP(BS$278,$B$276:$C$278,2,0),0)/1000)),"")</f>
        <v/>
      </c>
      <c r="BT359" s="145" t="str">
        <f>IFERROR(TRUNC(VLOOKUP($E359,'Container Panel'!$B$41:$Z$100,$D359,0)/(VLOOKUP(BT$276,UI!$A$12:$O$51,VLOOKUP(BT$278,$B$276:$C$278,2,0),0)/1000)),"")</f>
        <v/>
      </c>
      <c r="BU359" s="145" t="str">
        <f>IFERROR(TRUNC(VLOOKUP($E359,'Container Panel'!$B$41:$Z$100,$D359,0)/(VLOOKUP(BU$276,UI!$A$12:$O$51,VLOOKUP(BU$278,$B$276:$C$278,2,0),0)/1000)),"")</f>
        <v/>
      </c>
      <c r="BV359" s="145" t="str">
        <f>IFERROR(TRUNC(VLOOKUP($E359,'Container Panel'!$B$41:$Z$100,$D359,0)/(VLOOKUP(BV$276,UI!$A$12:$O$51,VLOOKUP(BV$278,$B$276:$C$278,2,0),0)/1000)),"")</f>
        <v/>
      </c>
      <c r="BW359" s="145" t="str">
        <f>IFERROR(TRUNC(VLOOKUP($E359,'Container Panel'!$B$41:$Z$100,$D359,0)/(VLOOKUP(BW$276,UI!$A$12:$O$51,VLOOKUP(BW$278,$B$276:$C$278,2,0),0)/1000)),"")</f>
        <v/>
      </c>
      <c r="BX359" s="145" t="str">
        <f>IFERROR(TRUNC(VLOOKUP($E359,'Container Panel'!$B$41:$Z$100,$D359,0)/(VLOOKUP(BX$276,UI!$A$12:$O$51,VLOOKUP(BX$278,$B$276:$C$278,2,0),0)/1000)),"")</f>
        <v/>
      </c>
      <c r="BY359" s="145" t="str">
        <f>IFERROR(TRUNC(VLOOKUP($E359,'Container Panel'!$B$41:$Z$100,$D359,0)/(VLOOKUP(BY$276,UI!$A$12:$O$51,VLOOKUP(BY$278,$B$276:$C$278,2,0),0)/1000)),"")</f>
        <v/>
      </c>
      <c r="BZ359" s="145" t="str">
        <f>IFERROR(TRUNC(VLOOKUP($E359,'Container Panel'!$B$41:$Z$100,$D359,0)/(VLOOKUP(BZ$276,UI!$A$12:$O$51,VLOOKUP(BZ$278,$B$276:$C$278,2,0),0)/1000)),"")</f>
        <v/>
      </c>
      <c r="CA359" s="145" t="str">
        <f>IFERROR(TRUNC(VLOOKUP($E359,'Container Panel'!$B$41:$Z$100,$D359,0)/(VLOOKUP(CA$276,UI!$A$12:$O$51,VLOOKUP(CA$278,$B$276:$C$278,2,0),0)/1000)),"")</f>
        <v/>
      </c>
      <c r="CB359" s="145" t="str">
        <f>IFERROR(TRUNC(VLOOKUP($E359,'Container Panel'!$B$41:$Z$100,$D359,0)/(VLOOKUP(CB$276,UI!$A$12:$O$51,VLOOKUP(CB$278,$B$276:$C$278,2,0),0)/1000)),"")</f>
        <v/>
      </c>
      <c r="CC359" s="145" t="str">
        <f>IFERROR(TRUNC(VLOOKUP($E359,'Container Panel'!$B$41:$Z$100,$D359,0)/(VLOOKUP(CC$276,UI!$A$12:$O$51,VLOOKUP(CC$278,$B$276:$C$278,2,0),0)/1000)),"")</f>
        <v/>
      </c>
      <c r="CD359" s="145" t="str">
        <f>IFERROR(TRUNC(VLOOKUP($E359,'Container Panel'!$B$41:$Z$100,$D359,0)/(VLOOKUP(CD$276,UI!$A$12:$O$51,VLOOKUP(CD$278,$B$276:$C$278,2,0),0)/1000)),"")</f>
        <v/>
      </c>
      <c r="CE359" s="145" t="str">
        <f>IFERROR(TRUNC(VLOOKUP($E359,'Container Panel'!$B$41:$Z$100,$D359,0)/(VLOOKUP(CE$276,UI!$A$12:$O$51,VLOOKUP(CE$278,$B$276:$C$278,2,0),0)/1000)),"")</f>
        <v/>
      </c>
      <c r="CF359" s="145" t="str">
        <f>IFERROR(TRUNC(VLOOKUP($E359,'Container Panel'!$B$41:$Z$100,$D359,0)/(VLOOKUP(CF$276,UI!$A$12:$O$51,VLOOKUP(CF$278,$B$276:$C$278,2,0),0)/1000)),"")</f>
        <v/>
      </c>
      <c r="CG359" s="145" t="str">
        <f>IFERROR(TRUNC(VLOOKUP($E359,'Container Panel'!$B$41:$Z$100,$D359,0)/(VLOOKUP(CG$276,UI!$A$12:$O$51,VLOOKUP(CG$278,$B$276:$C$278,2,0),0)/1000)),"")</f>
        <v/>
      </c>
      <c r="CH359" s="145" t="str">
        <f>IFERROR(TRUNC(VLOOKUP($E359,'Container Panel'!$B$41:$Z$100,$D359,0)/(VLOOKUP(CH$276,UI!$A$12:$O$51,VLOOKUP(CH$278,$B$276:$C$278,2,0),0)/1000)),"")</f>
        <v/>
      </c>
      <c r="CI359" s="145" t="str">
        <f>IFERROR(TRUNC(VLOOKUP($E359,'Container Panel'!$B$41:$Z$100,$D359,0)/(VLOOKUP(CI$276,UI!$A$12:$O$51,VLOOKUP(CI$278,$B$276:$C$278,2,0),0)/1000)),"")</f>
        <v/>
      </c>
      <c r="CJ359" s="145" t="str">
        <f>IFERROR(TRUNC(VLOOKUP($E359,'Container Panel'!$B$41:$Z$100,$D359,0)/(VLOOKUP(CJ$276,UI!$A$12:$O$51,VLOOKUP(CJ$278,$B$276:$C$278,2,0),0)/1000)),"")</f>
        <v/>
      </c>
      <c r="CK359" s="145" t="str">
        <f>IFERROR(TRUNC(VLOOKUP($E359,'Container Panel'!$B$41:$Z$100,$D359,0)/(VLOOKUP(CK$276,UI!$A$12:$O$51,VLOOKUP(CK$278,$B$276:$C$278,2,0),0)/1000)),"")</f>
        <v/>
      </c>
      <c r="CL359" s="145" t="str">
        <f>IFERROR(TRUNC(VLOOKUP($E359,'Container Panel'!$B$41:$Z$100,$D359,0)/(VLOOKUP(CL$276,UI!$A$12:$O$51,VLOOKUP(CL$278,$B$276:$C$278,2,0),0)/1000)),"")</f>
        <v/>
      </c>
      <c r="CM359" s="145" t="str">
        <f>IFERROR(TRUNC(VLOOKUP($E359,'Container Panel'!$B$41:$Z$100,$D359,0)/(VLOOKUP(CM$276,UI!$A$12:$O$51,VLOOKUP(CM$278,$B$276:$C$278,2,0),0)/1000)),"")</f>
        <v/>
      </c>
      <c r="CN359" s="145" t="str">
        <f>IFERROR(TRUNC(VLOOKUP($E359,'Container Panel'!$B$41:$Z$100,$D359,0)/(VLOOKUP(CN$276,UI!$A$12:$O$51,VLOOKUP(CN$278,$B$276:$C$278,2,0),0)/1000)),"")</f>
        <v/>
      </c>
      <c r="CO359" s="145" t="str">
        <f>IFERROR(TRUNC(VLOOKUP($E359,'Container Panel'!$B$41:$Z$100,$D359,0)/(VLOOKUP(CO$276,UI!$A$12:$O$51,VLOOKUP(CO$278,$B$276:$C$278,2,0),0)/1000)),"")</f>
        <v/>
      </c>
      <c r="CP359" s="145" t="str">
        <f>IFERROR(TRUNC(VLOOKUP($E359,'Container Panel'!$B$41:$Z$100,$D359,0)/(VLOOKUP(CP$276,UI!$A$12:$O$51,VLOOKUP(CP$278,$B$276:$C$278,2,0),0)/1000)),"")</f>
        <v/>
      </c>
      <c r="CQ359" s="145" t="str">
        <f>IFERROR(TRUNC(VLOOKUP($E359,'Container Panel'!$B$41:$Z$100,$D359,0)/(VLOOKUP(CQ$276,UI!$A$12:$O$51,VLOOKUP(CQ$278,$B$276:$C$278,2,0),0)/1000)),"")</f>
        <v/>
      </c>
      <c r="CR359" s="145" t="str">
        <f>IFERROR(TRUNC(VLOOKUP($E359,'Container Panel'!$B$41:$Z$100,$D359,0)/(VLOOKUP(CR$276,UI!$A$12:$O$51,VLOOKUP(CR$278,$B$276:$C$278,2,0),0)/1000)),"")</f>
        <v/>
      </c>
      <c r="CS359" s="145" t="str">
        <f>IFERROR(TRUNC(VLOOKUP($E359,'Container Panel'!$B$41:$Z$100,$D359,0)/(VLOOKUP(CS$276,UI!$A$12:$O$51,VLOOKUP(CS$278,$B$276:$C$278,2,0),0)/1000)),"")</f>
        <v/>
      </c>
      <c r="CT359" s="145" t="str">
        <f>IFERROR(TRUNC(VLOOKUP($E359,'Container Panel'!$B$41:$Z$100,$D359,0)/(VLOOKUP(CT$276,UI!$A$12:$O$51,VLOOKUP(CT$278,$B$276:$C$278,2,0),0)/1000)),"")</f>
        <v/>
      </c>
      <c r="CU359" s="145" t="str">
        <f>IFERROR(TRUNC(VLOOKUP($E359,'Container Panel'!$B$41:$Z$100,$D359,0)/(VLOOKUP(CU$276,UI!$A$12:$O$51,VLOOKUP(CU$278,$B$276:$C$278,2,0),0)/1000)),"")</f>
        <v/>
      </c>
      <c r="CV359" s="145" t="str">
        <f>IFERROR(TRUNC(VLOOKUP($E359,'Container Panel'!$B$41:$Z$100,$D359,0)/(VLOOKUP(CV$276,UI!$A$12:$O$51,VLOOKUP(CV$278,$B$276:$C$278,2,0),0)/1000)),"")</f>
        <v/>
      </c>
      <c r="CW359" s="145" t="str">
        <f>IFERROR(TRUNC(VLOOKUP($E359,'Container Panel'!$B$41:$Z$100,$D359,0)/(VLOOKUP(CW$276,UI!$A$12:$O$51,VLOOKUP(CW$278,$B$276:$C$278,2,0),0)/1000)),"")</f>
        <v/>
      </c>
      <c r="CX359" s="145" t="str">
        <f>IFERROR(TRUNC(VLOOKUP($E359,'Container Panel'!$B$41:$Z$100,$D359,0)/(VLOOKUP(CX$276,UI!$A$12:$O$51,VLOOKUP(CX$278,$B$276:$C$278,2,0),0)/1000)),"")</f>
        <v/>
      </c>
      <c r="CY359" s="145" t="str">
        <f>IFERROR(TRUNC(VLOOKUP($E359,'Container Panel'!$B$41:$Z$100,$D359,0)/(VLOOKUP(CY$276,UI!$A$12:$O$51,VLOOKUP(CY$278,$B$276:$C$278,2,0),0)/1000)),"")</f>
        <v/>
      </c>
      <c r="CZ359" s="145" t="str">
        <f>IFERROR(TRUNC(VLOOKUP($E359,'Container Panel'!$B$41:$Z$100,$D359,0)/(VLOOKUP(CZ$276,UI!$A$12:$O$51,VLOOKUP(CZ$278,$B$276:$C$278,2,0),0)/1000)),"")</f>
        <v/>
      </c>
      <c r="DA359" s="145" t="str">
        <f>IFERROR(TRUNC(VLOOKUP($E359,'Container Panel'!$B$41:$Z$100,$D359,0)/(VLOOKUP(DA$276,UI!$A$12:$O$51,VLOOKUP(DA$278,$B$276:$C$278,2,0),0)/1000)),"")</f>
        <v/>
      </c>
      <c r="DB359" s="145" t="str">
        <f>IFERROR(TRUNC(VLOOKUP($E359,'Container Panel'!$B$41:$Z$100,$D359,0)/(VLOOKUP(DB$276,UI!$A$12:$O$51,VLOOKUP(DB$278,$B$276:$C$278,2,0),0)/1000)),"")</f>
        <v/>
      </c>
      <c r="DC359" s="145" t="str">
        <f>IFERROR(TRUNC(VLOOKUP($E359,'Container Panel'!$B$41:$Z$100,$D359,0)/(VLOOKUP(DC$276,UI!$A$12:$O$51,VLOOKUP(DC$278,$B$276:$C$278,2,0),0)/1000)),"")</f>
        <v/>
      </c>
      <c r="DD359" s="145" t="str">
        <f>IFERROR(TRUNC(VLOOKUP($E359,'Container Panel'!$B$41:$Z$100,$D359,0)/(VLOOKUP(DD$276,UI!$A$12:$O$51,VLOOKUP(DD$278,$B$276:$C$278,2,0),0)/1000)),"")</f>
        <v/>
      </c>
      <c r="DE359" s="145" t="str">
        <f>IFERROR(TRUNC(VLOOKUP($E359,'Container Panel'!$B$41:$Z$100,$D359,0)/(VLOOKUP(DE$276,UI!$A$12:$O$51,VLOOKUP(DE$278,$B$276:$C$278,2,0),0)/1000)),"")</f>
        <v/>
      </c>
      <c r="DF359" s="145" t="str">
        <f>IFERROR(TRUNC(VLOOKUP($E359,'Container Panel'!$B$41:$Z$100,$D359,0)/(VLOOKUP(DF$276,UI!$A$12:$O$51,VLOOKUP(DF$278,$B$276:$C$278,2,0),0)/1000)),"")</f>
        <v/>
      </c>
      <c r="DG359" s="145" t="str">
        <f>IFERROR(TRUNC(VLOOKUP($E359,'Container Panel'!$B$41:$Z$100,$D359,0)/(VLOOKUP(DG$276,UI!$A$12:$O$51,VLOOKUP(DG$278,$B$276:$C$278,2,0),0)/1000)),"")</f>
        <v/>
      </c>
      <c r="DH359" s="145" t="str">
        <f>IFERROR(TRUNC(VLOOKUP($E359,'Container Panel'!$B$41:$Z$100,$D359,0)/(VLOOKUP(DH$276,UI!$A$12:$O$51,VLOOKUP(DH$278,$B$276:$C$278,2,0),0)/1000)),"")</f>
        <v/>
      </c>
      <c r="DI359" s="145" t="str">
        <f>IFERROR(TRUNC(VLOOKUP($E359,'Container Panel'!$B$41:$Z$100,$D359,0)/(VLOOKUP(DI$276,UI!$A$12:$O$51,VLOOKUP(DI$278,$B$276:$C$278,2,0),0)/1000)),"")</f>
        <v/>
      </c>
      <c r="DJ359" s="145" t="str">
        <f>IFERROR(TRUNC(VLOOKUP($E359,'Container Panel'!$B$41:$Z$100,$D359,0)/(VLOOKUP(DJ$276,UI!$A$12:$O$51,VLOOKUP(DJ$278,$B$276:$C$278,2,0),0)/1000)),"")</f>
        <v/>
      </c>
      <c r="DK359" s="145" t="str">
        <f>IFERROR(TRUNC(VLOOKUP($E359,'Container Panel'!$B$41:$Z$100,$D359,0)/(VLOOKUP(DK$276,UI!$A$12:$O$51,VLOOKUP(DK$278,$B$276:$C$278,2,0),0)/1000)),"")</f>
        <v/>
      </c>
      <c r="DL359" s="145" t="str">
        <f>IFERROR(TRUNC(VLOOKUP($E359,'Container Panel'!$B$41:$Z$100,$D359,0)/(VLOOKUP(DL$276,UI!$A$12:$O$51,VLOOKUP(DL$278,$B$276:$C$278,2,0),0)/1000)),"")</f>
        <v/>
      </c>
      <c r="DM359" s="145" t="str">
        <f>IFERROR(TRUNC(VLOOKUP($E359,'Container Panel'!$B$41:$Z$100,$D359,0)/(VLOOKUP(DM$276,UI!$A$12:$O$51,VLOOKUP(DM$278,$B$276:$C$278,2,0),0)/1000)),"")</f>
        <v/>
      </c>
      <c r="DN359" s="145" t="str">
        <f>IFERROR(TRUNC(VLOOKUP($E359,'Container Panel'!$B$41:$Z$100,$D359,0)/(VLOOKUP(DN$276,UI!$A$12:$O$51,VLOOKUP(DN$278,$B$276:$C$278,2,0),0)/1000)),"")</f>
        <v/>
      </c>
      <c r="DO359" s="145" t="str">
        <f>IFERROR(TRUNC(VLOOKUP($E359,'Container Panel'!$B$41:$Z$100,$D359,0)/(VLOOKUP(DO$276,UI!$A$12:$O$51,VLOOKUP(DO$278,$B$276:$C$278,2,0),0)/1000)),"")</f>
        <v/>
      </c>
      <c r="DP359" s="145" t="str">
        <f>IFERROR(TRUNC(VLOOKUP($E359,'Container Panel'!$B$41:$Z$100,$D359,0)/(VLOOKUP(DP$276,UI!$A$12:$O$51,VLOOKUP(DP$278,$B$276:$C$278,2,0),0)/1000)),"")</f>
        <v/>
      </c>
      <c r="DQ359" s="145" t="str">
        <f>IFERROR(TRUNC(VLOOKUP($E359,'Container Panel'!$B$41:$Z$100,$D359,0)/(VLOOKUP(DQ$276,UI!$A$12:$O$51,VLOOKUP(DQ$278,$B$276:$C$278,2,0),0)/1000)),"")</f>
        <v/>
      </c>
      <c r="DR359" s="145" t="str">
        <f>IFERROR(TRUNC(VLOOKUP($E359,'Container Panel'!$B$41:$Z$100,$D359,0)/(VLOOKUP(DR$276,UI!$A$12:$O$51,VLOOKUP(DR$278,$B$276:$C$278,2,0),0)/1000)),"")</f>
        <v/>
      </c>
      <c r="DS359" s="145" t="str">
        <f>IFERROR(TRUNC(VLOOKUP($E359,'Container Panel'!$B$41:$Z$100,$D359,0)/(VLOOKUP(DS$276,UI!$A$12:$O$51,VLOOKUP(DS$278,$B$276:$C$278,2,0),0)/1000)),"")</f>
        <v/>
      </c>
      <c r="DT359" s="145" t="str">
        <f>IFERROR(TRUNC(VLOOKUP($E359,'Container Panel'!$B$41:$Z$100,$D359,0)/(VLOOKUP(DT$276,UI!$A$12:$O$51,VLOOKUP(DT$278,$B$276:$C$278,2,0),0)/1000)),"")</f>
        <v/>
      </c>
      <c r="DU359" s="145" t="str">
        <f>IFERROR(TRUNC(VLOOKUP($E359,'Container Panel'!$B$41:$Z$100,$D359,0)/(VLOOKUP(DU$276,UI!$A$12:$O$51,VLOOKUP(DU$278,$B$276:$C$278,2,0),0)/1000)),"")</f>
        <v/>
      </c>
      <c r="DV359" s="145" t="str">
        <f>IFERROR(TRUNC(VLOOKUP($E359,'Container Panel'!$B$41:$Z$100,$D359,0)/(VLOOKUP(DV$276,UI!$A$12:$O$51,VLOOKUP(DV$278,$B$276:$C$278,2,0),0)/1000)),"")</f>
        <v/>
      </c>
      <c r="DW359" s="145" t="str">
        <f>IFERROR(TRUNC(VLOOKUP($E359,'Container Panel'!$B$41:$Z$100,$D359,0)/(VLOOKUP(DW$276,UI!$A$12:$O$51,VLOOKUP(DW$278,$B$276:$C$278,2,0),0)/1000)),"")</f>
        <v/>
      </c>
      <c r="DX359" s="145" t="str">
        <f>IFERROR(TRUNC(VLOOKUP($E359,'Container Panel'!$B$41:$Z$100,$D359,0)/(VLOOKUP(DX$276,UI!$A$12:$O$51,VLOOKUP(DX$278,$B$276:$C$278,2,0),0)/1000)),"")</f>
        <v/>
      </c>
      <c r="DY359" s="145" t="str">
        <f>IFERROR(TRUNC(VLOOKUP($E359,'Container Panel'!$B$41:$Z$100,$D359,0)/(VLOOKUP(DY$276,UI!$A$12:$O$51,VLOOKUP(DY$278,$B$276:$C$278,2,0),0)/1000)),"")</f>
        <v/>
      </c>
      <c r="DZ359" s="145" t="str">
        <f>IFERROR(TRUNC(VLOOKUP($E359,'Container Panel'!$B$41:$Z$100,$D359,0)/(VLOOKUP(DZ$276,UI!$A$12:$O$51,VLOOKUP(DZ$278,$B$276:$C$278,2,0),0)/1000)),"")</f>
        <v/>
      </c>
      <c r="EA359" s="145" t="str">
        <f>IFERROR(TRUNC(VLOOKUP($E359,'Container Panel'!$B$41:$Z$100,$D359,0)/(VLOOKUP(EA$276,UI!$A$12:$O$51,VLOOKUP(EA$278,$B$276:$C$278,2,0),0)/1000)),"")</f>
        <v/>
      </c>
      <c r="EB359" s="145" t="str">
        <f>IFERROR(TRUNC(VLOOKUP($E359,'Container Panel'!$B$41:$Z$100,$D359,0)/(VLOOKUP(EB$276,UI!$A$12:$O$51,VLOOKUP(EB$278,$B$276:$C$278,2,0),0)/1000)),"")</f>
        <v/>
      </c>
      <c r="EC359" s="145" t="str">
        <f>IFERROR(TRUNC(VLOOKUP($E359,'Container Panel'!$B$41:$Z$100,$D359,0)/(VLOOKUP(EC$276,UI!$A$12:$O$51,VLOOKUP(EC$278,$B$276:$C$278,2,0),0)/1000)),"")</f>
        <v/>
      </c>
      <c r="ED359" s="145" t="str">
        <f>IFERROR(TRUNC(VLOOKUP($E359,'Container Panel'!$B$41:$Z$100,$D359,0)/(VLOOKUP(ED$276,UI!$A$12:$O$51,VLOOKUP(ED$278,$B$276:$C$278,2,0),0)/1000)),"")</f>
        <v/>
      </c>
      <c r="EE359" s="145" t="str">
        <f>IFERROR(TRUNC(VLOOKUP($E359,'Container Panel'!$B$41:$Z$100,$D359,0)/(VLOOKUP(EE$276,UI!$A$12:$O$51,VLOOKUP(EE$278,$B$276:$C$278,2,0),0)/1000)),"")</f>
        <v/>
      </c>
      <c r="EF359" s="145" t="str">
        <f>IFERROR(TRUNC(VLOOKUP($E359,'Container Panel'!$B$41:$Z$100,$D359,0)/(VLOOKUP(EF$276,UI!$A$12:$O$51,VLOOKUP(EF$278,$B$276:$C$278,2,0),0)/1000)),"")</f>
        <v/>
      </c>
      <c r="EG359" s="145" t="str">
        <f>IFERROR(TRUNC(VLOOKUP($E359,'Container Panel'!$B$41:$Z$100,$D359,0)/(VLOOKUP(EG$276,UI!$A$12:$O$51,VLOOKUP(EG$278,$B$276:$C$278,2,0),0)/1000)),"")</f>
        <v/>
      </c>
      <c r="EH359" s="145" t="str">
        <f>IFERROR(TRUNC(VLOOKUP($E359,'Container Panel'!$B$41:$Z$100,$D359,0)/(VLOOKUP(EH$276,UI!$A$12:$O$51,VLOOKUP(EH$278,$B$276:$C$278,2,0),0)/1000)),"")</f>
        <v/>
      </c>
      <c r="EI359" s="145" t="str">
        <f>IFERROR(TRUNC(VLOOKUP($E359,'Container Panel'!$B$41:$Z$100,$D359,0)/(VLOOKUP(EI$276,UI!$A$12:$O$51,VLOOKUP(EI$278,$B$276:$C$278,2,0),0)/1000)),"")</f>
        <v/>
      </c>
      <c r="EJ359" s="145" t="str">
        <f>IFERROR(TRUNC(VLOOKUP($E359,'Container Panel'!$B$41:$Z$100,$D359,0)/(VLOOKUP(EJ$276,UI!$A$12:$O$51,VLOOKUP(EJ$278,$B$276:$C$278,2,0),0)/1000)),"")</f>
        <v/>
      </c>
      <c r="EK359" s="145" t="str">
        <f>IFERROR(TRUNC(VLOOKUP($E359,'Container Panel'!$B$41:$Z$100,$D359,0)/(VLOOKUP(EK$276,UI!$A$12:$O$51,VLOOKUP(EK$278,$B$276:$C$278,2,0),0)/1000)),"")</f>
        <v/>
      </c>
      <c r="EL359" s="145" t="str">
        <f>IFERROR(TRUNC(VLOOKUP($E359,'Container Panel'!$B$41:$Z$100,$D359,0)/(VLOOKUP(EL$276,UI!$A$12:$O$51,VLOOKUP(EL$278,$B$276:$C$278,2,0),0)/1000)),"")</f>
        <v/>
      </c>
      <c r="EM359" s="145" t="str">
        <f>IFERROR(TRUNC(VLOOKUP($E359,'Container Panel'!$B$41:$Z$100,$D359,0)/(VLOOKUP(EM$276,UI!$A$12:$O$51,VLOOKUP(EM$278,$B$276:$C$278,2,0),0)/1000)),"")</f>
        <v/>
      </c>
      <c r="EN359" s="145" t="str">
        <f>IFERROR(TRUNC(VLOOKUP($E359,'Container Panel'!$B$41:$Z$100,$D359,0)/(VLOOKUP(EN$276,UI!$A$12:$O$51,VLOOKUP(EN$278,$B$276:$C$278,2,0),0)/1000)),"")</f>
        <v/>
      </c>
      <c r="EO359" s="145" t="str">
        <f>IFERROR(TRUNC(VLOOKUP($E359,'Container Panel'!$B$41:$Z$100,$D359,0)/(VLOOKUP(EO$276,UI!$A$12:$O$51,VLOOKUP(EO$278,$B$276:$C$278,2,0),0)/1000)),"")</f>
        <v/>
      </c>
      <c r="EP359" s="145" t="str">
        <f>IFERROR(TRUNC(VLOOKUP($E359,'Container Panel'!$B$41:$Z$100,$D359,0)/(VLOOKUP(EP$276,UI!$A$12:$O$51,VLOOKUP(EP$278,$B$276:$C$278,2,0),0)/1000)),"")</f>
        <v/>
      </c>
      <c r="EQ359" s="145" t="str">
        <f>IFERROR(TRUNC(VLOOKUP($E359,'Container Panel'!$B$41:$Z$100,$D359,0)/(VLOOKUP(EQ$276,UI!$A$12:$O$51,VLOOKUP(EQ$278,$B$276:$C$278,2,0),0)/1000)),"")</f>
        <v/>
      </c>
      <c r="ER359" s="145" t="str">
        <f>IFERROR(TRUNC(VLOOKUP($E359,'Container Panel'!$B$41:$Z$100,$D359,0)/(VLOOKUP(ER$276,UI!$A$12:$O$51,VLOOKUP(ER$278,$B$276:$C$278,2,0),0)/1000)),"")</f>
        <v/>
      </c>
      <c r="ES359" s="145" t="str">
        <f>IFERROR(TRUNC(VLOOKUP($E359,'Container Panel'!$B$41:$Z$100,$D359,0)/(VLOOKUP(ES$276,UI!$A$12:$O$51,VLOOKUP(ES$278,$B$276:$C$278,2,0),0)/1000)),"")</f>
        <v/>
      </c>
      <c r="ET359" s="145" t="str">
        <f>IFERROR(TRUNC(VLOOKUP($E359,'Container Panel'!$B$41:$Z$100,$D359,0)/(VLOOKUP(ET$276,UI!$A$12:$O$51,VLOOKUP(ET$278,$B$276:$C$278,2,0),0)/1000)),"")</f>
        <v/>
      </c>
      <c r="EU359" s="145" t="str">
        <f>IFERROR(TRUNC(VLOOKUP($E359,'Container Panel'!$B$41:$Z$100,$D359,0)/(VLOOKUP(EU$276,UI!$A$12:$O$51,VLOOKUP(EU$278,$B$276:$C$278,2,0),0)/1000)),"")</f>
        <v/>
      </c>
      <c r="EV359" s="145" t="str">
        <f>IFERROR(TRUNC(VLOOKUP($E359,'Container Panel'!$B$41:$Z$100,$D359,0)/(VLOOKUP(EV$276,UI!$A$12:$O$51,VLOOKUP(EV$278,$B$276:$C$278,2,0),0)/1000)),"")</f>
        <v/>
      </c>
      <c r="EW359" s="145" t="str">
        <f>IFERROR(TRUNC(VLOOKUP($E359,'Container Panel'!$B$41:$Z$100,$D359,0)/(VLOOKUP(EW$276,UI!$A$12:$O$51,VLOOKUP(EW$278,$B$276:$C$278,2,0),0)/1000)),"")</f>
        <v/>
      </c>
      <c r="EX359" s="145" t="str">
        <f>IFERROR(TRUNC(VLOOKUP($E359,'Container Panel'!$B$41:$Z$100,$D359,0)/(VLOOKUP(EX$276,UI!$A$12:$O$51,VLOOKUP(EX$278,$B$276:$C$278,2,0),0)/1000)),"")</f>
        <v/>
      </c>
      <c r="EY359" s="145" t="str">
        <f>IFERROR(TRUNC(VLOOKUP($E359,'Container Panel'!$B$41:$Z$100,$D359,0)/(VLOOKUP(EY$276,UI!$A$12:$O$51,VLOOKUP(EY$278,$B$276:$C$278,2,0),0)/1000)),"")</f>
        <v/>
      </c>
      <c r="EZ359" s="145" t="str">
        <f>IFERROR(TRUNC(VLOOKUP($E359,'Container Panel'!$B$41:$Z$100,$D359,0)/(VLOOKUP(EZ$276,UI!$A$12:$O$51,VLOOKUP(EZ$278,$B$276:$C$278,2,0),0)/1000)),"")</f>
        <v/>
      </c>
      <c r="FA359" s="145" t="str">
        <f>IFERROR(TRUNC(VLOOKUP($E359,'Container Panel'!$B$41:$Z$100,$D359,0)/(VLOOKUP(FA$276,UI!$A$12:$O$51,VLOOKUP(FA$278,$B$276:$C$278,2,0),0)/1000)),"")</f>
        <v/>
      </c>
      <c r="FB359" s="145" t="str">
        <f>IFERROR(TRUNC(VLOOKUP($E359,'Container Panel'!$B$41:$Z$100,$D359,0)/(VLOOKUP(FB$276,UI!$A$12:$O$51,VLOOKUP(FB$278,$B$276:$C$278,2,0),0)/1000)),"")</f>
        <v/>
      </c>
      <c r="FC359" s="145" t="str">
        <f>IFERROR(TRUNC(VLOOKUP($E359,'Container Panel'!$B$41:$Z$100,$D359,0)/(VLOOKUP(FC$276,UI!$A$12:$O$51,VLOOKUP(FC$278,$B$276:$C$278,2,0),0)/1000)),"")</f>
        <v/>
      </c>
      <c r="FD359" s="145" t="str">
        <f>IFERROR(TRUNC(VLOOKUP($E359,'Container Panel'!$B$41:$Z$100,$D359,0)/(VLOOKUP(FD$276,UI!$A$12:$O$51,VLOOKUP(FD$278,$B$276:$C$278,2,0),0)/1000)),"")</f>
        <v/>
      </c>
      <c r="FE359" s="145" t="str">
        <f>IFERROR(TRUNC(VLOOKUP($E359,'Container Panel'!$B$41:$Z$100,$D359,0)/(VLOOKUP(FE$276,UI!$A$12:$O$51,VLOOKUP(FE$278,$B$276:$C$278,2,0),0)/1000)),"")</f>
        <v/>
      </c>
      <c r="FF359" s="145" t="str">
        <f>IFERROR(TRUNC(VLOOKUP($E359,'Container Panel'!$B$41:$Z$100,$D359,0)/(VLOOKUP(FF$276,UI!$A$12:$O$51,VLOOKUP(FF$278,$B$276:$C$278,2,0),0)/1000)),"")</f>
        <v/>
      </c>
      <c r="FG359" s="145" t="str">
        <f>IFERROR(TRUNC(VLOOKUP($E359,'Container Panel'!$B$41:$Z$100,$D359,0)/(VLOOKUP(FG$276,UI!$A$12:$O$51,VLOOKUP(FG$278,$B$276:$C$278,2,0),0)/1000)),"")</f>
        <v/>
      </c>
      <c r="FH359" s="145" t="str">
        <f>IFERROR(TRUNC(VLOOKUP($E359,'Container Panel'!$B$41:$Z$100,$D359,0)/(VLOOKUP(FH$276,UI!$A$12:$O$51,VLOOKUP(FH$278,$B$276:$C$278,2,0),0)/1000)),"")</f>
        <v/>
      </c>
      <c r="FI359" s="145" t="str">
        <f>IFERROR(TRUNC(VLOOKUP($E359,'Container Panel'!$B$41:$Z$100,$D359,0)/(VLOOKUP(FI$276,UI!$A$12:$O$51,VLOOKUP(FI$278,$B$276:$C$278,2,0),0)/1000)),"")</f>
        <v/>
      </c>
      <c r="FJ359" s="145" t="str">
        <f>IFERROR(TRUNC(VLOOKUP($E359,'Container Panel'!$B$41:$Z$100,$D359,0)/(VLOOKUP(FJ$276,UI!$A$12:$O$51,VLOOKUP(FJ$278,$B$276:$C$278,2,0),0)/1000)),"")</f>
        <v/>
      </c>
      <c r="FK359" s="145" t="str">
        <f>IFERROR(TRUNC(VLOOKUP($E359,'Container Panel'!$B$41:$Z$100,$D359,0)/(VLOOKUP(FK$276,UI!$A$12:$O$51,VLOOKUP(FK$278,$B$276:$C$278,2,0),0)/1000)),"")</f>
        <v/>
      </c>
      <c r="FL359" s="145" t="str">
        <f>IFERROR(TRUNC(VLOOKUP($E359,'Container Panel'!$B$41:$Z$100,$D359,0)/(VLOOKUP(FL$276,UI!$A$12:$O$51,VLOOKUP(FL$278,$B$276:$C$278,2,0),0)/1000)),"")</f>
        <v/>
      </c>
      <c r="FM359" s="145" t="str">
        <f>IFERROR(TRUNC(VLOOKUP($E359,'Container Panel'!$B$41:$Z$100,$D359,0)/(VLOOKUP(FM$276,UI!$A$12:$O$51,VLOOKUP(FM$278,$B$276:$C$278,2,0),0)/1000)),"")</f>
        <v/>
      </c>
      <c r="FN359" s="145" t="str">
        <f>IFERROR(TRUNC(VLOOKUP($E359,'Container Panel'!$B$41:$Z$100,$D359,0)/(VLOOKUP(FN$276,UI!$A$12:$O$51,VLOOKUP(FN$278,$B$276:$C$278,2,0),0)/1000)),"")</f>
        <v/>
      </c>
      <c r="FO359" s="145" t="str">
        <f>IFERROR(TRUNC(VLOOKUP($E359,'Container Panel'!$B$41:$Z$100,$D359,0)/(VLOOKUP(FO$276,UI!$A$12:$O$51,VLOOKUP(FO$278,$B$276:$C$278,2,0),0)/1000)),"")</f>
        <v/>
      </c>
      <c r="FP359" s="145" t="str">
        <f>IFERROR(TRUNC(VLOOKUP($E359,'Container Panel'!$B$41:$Z$100,$D359,0)/(VLOOKUP(FP$276,UI!$A$12:$O$51,VLOOKUP(FP$278,$B$276:$C$278,2,0),0)/1000)),"")</f>
        <v/>
      </c>
      <c r="FQ359" s="145" t="str">
        <f>IFERROR(TRUNC(VLOOKUP($E359,'Container Panel'!$B$41:$Z$100,$D359,0)/(VLOOKUP(FQ$276,UI!$A$12:$O$51,VLOOKUP(FQ$278,$B$276:$C$278,2,0),0)/1000)),"")</f>
        <v/>
      </c>
      <c r="FR359" s="145" t="str">
        <f>IFERROR(TRUNC(VLOOKUP($E359,'Container Panel'!$B$41:$Z$100,$D359,0)/(VLOOKUP(FR$276,UI!$A$12:$O$51,VLOOKUP(FR$278,$B$276:$C$278,2,0),0)/1000)),"")</f>
        <v/>
      </c>
      <c r="FS359" s="145" t="str">
        <f>IFERROR(TRUNC(VLOOKUP($E359,'Container Panel'!$B$41:$Z$100,$D359,0)/(VLOOKUP(FS$276,UI!$A$12:$O$51,VLOOKUP(FS$278,$B$276:$C$278,2,0),0)/1000)),"")</f>
        <v/>
      </c>
      <c r="FT359" s="145" t="str">
        <f>IFERROR(TRUNC(VLOOKUP($E359,'Container Panel'!$B$41:$Z$100,$D359,0)/(VLOOKUP(FT$276,UI!$A$12:$O$51,VLOOKUP(FT$278,$B$276:$C$278,2,0),0)/1000)),"")</f>
        <v/>
      </c>
      <c r="FU359" s="145" t="str">
        <f>IFERROR(TRUNC(VLOOKUP($E359,'Container Panel'!$B$41:$Z$100,$D359,0)/(VLOOKUP(FU$276,UI!$A$12:$O$51,VLOOKUP(FU$278,$B$276:$C$278,2,0),0)/1000)),"")</f>
        <v/>
      </c>
      <c r="FV359" s="145" t="str">
        <f>IFERROR(TRUNC(VLOOKUP($E359,'Container Panel'!$B$41:$Z$100,$D359,0)/(VLOOKUP(FV$276,UI!$A$12:$O$51,VLOOKUP(FV$278,$B$276:$C$278,2,0),0)/1000)),"")</f>
        <v/>
      </c>
      <c r="FW359" s="145" t="str">
        <f>IFERROR(TRUNC(VLOOKUP($E359,'Container Panel'!$B$41:$Z$100,$D359,0)/(VLOOKUP(FW$276,UI!$A$12:$O$51,VLOOKUP(FW$278,$B$276:$C$278,2,0),0)/1000)),"")</f>
        <v/>
      </c>
      <c r="FX359" s="145" t="str">
        <f>IFERROR(TRUNC(VLOOKUP($E359,'Container Panel'!$B$41:$Z$100,$D359,0)/(VLOOKUP(FX$276,UI!$A$12:$O$51,VLOOKUP(FX$278,$B$276:$C$278,2,0),0)/1000)),"")</f>
        <v/>
      </c>
      <c r="FY359" s="145" t="str">
        <f>IFERROR(TRUNC(VLOOKUP($E359,'Container Panel'!$B$41:$Z$100,$D359,0)/(VLOOKUP(FY$276,UI!$A$12:$O$51,VLOOKUP(FY$278,$B$276:$C$278,2,0),0)/1000)),"")</f>
        <v/>
      </c>
      <c r="FZ359" s="145" t="str">
        <f>IFERROR(TRUNC(VLOOKUP($E359,'Container Panel'!$B$41:$Z$100,$D359,0)/(VLOOKUP(FZ$276,UI!$A$12:$O$51,VLOOKUP(FZ$278,$B$276:$C$278,2,0),0)/1000)),"")</f>
        <v/>
      </c>
      <c r="GA359" s="145" t="str">
        <f>IFERROR(TRUNC(VLOOKUP($E359,'Container Panel'!$B$41:$Z$100,$D359,0)/(VLOOKUP(GA$276,UI!$A$12:$O$51,VLOOKUP(GA$278,$B$276:$C$278,2,0),0)/1000)),"")</f>
        <v/>
      </c>
      <c r="GB359" s="145" t="str">
        <f>IFERROR(TRUNC(VLOOKUP($E359,'Container Panel'!$B$41:$Z$100,$D359,0)/(VLOOKUP(GB$276,UI!$A$12:$O$51,VLOOKUP(GB$278,$B$276:$C$278,2,0),0)/1000)),"")</f>
        <v/>
      </c>
      <c r="GC359" s="145" t="str">
        <f>IFERROR(TRUNC(VLOOKUP($E359,'Container Panel'!$B$41:$Z$100,$D359,0)/(VLOOKUP(GC$276,UI!$A$12:$O$51,VLOOKUP(GC$278,$B$276:$C$278,2,0),0)/1000)),"")</f>
        <v/>
      </c>
      <c r="GD359" s="145" t="str">
        <f>IFERROR(TRUNC(VLOOKUP($E359,'Container Panel'!$B$41:$Z$100,$D359,0)/(VLOOKUP(GD$276,UI!$A$12:$O$51,VLOOKUP(GD$278,$B$276:$C$278,2,0),0)/1000)),"")</f>
        <v/>
      </c>
      <c r="GE359" s="145" t="str">
        <f>IFERROR(TRUNC(VLOOKUP($E359,'Container Panel'!$B$41:$Z$100,$D359,0)/(VLOOKUP(GE$276,UI!$A$12:$O$51,VLOOKUP(GE$278,$B$276:$C$278,2,0),0)/1000)),"")</f>
        <v/>
      </c>
      <c r="GF359" s="145" t="str">
        <f>IFERROR(TRUNC(VLOOKUP($E359,'Container Panel'!$B$41:$Z$100,$D359,0)/(VLOOKUP(GF$276,UI!$A$12:$O$51,VLOOKUP(GF$278,$B$276:$C$278,2,0),0)/1000)),"")</f>
        <v/>
      </c>
      <c r="GG359" s="145" t="str">
        <f>IFERROR(TRUNC(VLOOKUP($E359,'Container Panel'!$B$41:$Z$100,$D359,0)/(VLOOKUP(GG$276,UI!$A$12:$O$51,VLOOKUP(GG$278,$B$276:$C$278,2,0),0)/1000)),"")</f>
        <v/>
      </c>
      <c r="GH359" s="145" t="str">
        <f>IFERROR(TRUNC(VLOOKUP($E359,'Container Panel'!$B$41:$Z$100,$D359,0)/(VLOOKUP(GH$276,UI!$A$12:$O$51,VLOOKUP(GH$278,$B$276:$C$278,2,0),0)/1000)),"")</f>
        <v/>
      </c>
      <c r="GI359" s="145" t="str">
        <f>IFERROR(TRUNC(VLOOKUP($E359,'Container Panel'!$B$41:$Z$100,$D359,0)/(VLOOKUP(GI$276,UI!$A$12:$O$51,VLOOKUP(GI$278,$B$276:$C$278,2,0),0)/1000)),"")</f>
        <v/>
      </c>
      <c r="GJ359" s="145" t="str">
        <f>IFERROR(TRUNC(VLOOKUP($E359,'Container Panel'!$B$41:$Z$100,$D359,0)/(VLOOKUP(GJ$276,UI!$A$12:$O$51,VLOOKUP(GJ$278,$B$276:$C$278,2,0),0)/1000)),"")</f>
        <v/>
      </c>
      <c r="GK359" s="145" t="str">
        <f>IFERROR(TRUNC(VLOOKUP($E359,'Container Panel'!$B$41:$Z$100,$D359,0)/(VLOOKUP(GK$276,UI!$A$12:$O$51,VLOOKUP(GK$278,$B$276:$C$278,2,0),0)/1000)),"")</f>
        <v/>
      </c>
      <c r="GL359" s="145" t="str">
        <f>IFERROR(TRUNC(VLOOKUP($E359,'Container Panel'!$B$41:$Z$100,$D359,0)/(VLOOKUP(GL$276,UI!$A$12:$O$51,VLOOKUP(GL$278,$B$276:$C$278,2,0),0)/1000)),"")</f>
        <v/>
      </c>
      <c r="GM359" s="145" t="str">
        <f>IFERROR(TRUNC(VLOOKUP($E359,'Container Panel'!$B$41:$Z$100,$D359,0)/(VLOOKUP(GM$276,UI!$A$12:$O$51,VLOOKUP(GM$278,$B$276:$C$278,2,0),0)/1000)),"")</f>
        <v/>
      </c>
      <c r="GN359" s="145" t="str">
        <f>IFERROR(TRUNC(VLOOKUP($E359,'Container Panel'!$B$41:$Z$100,$D359,0)/(VLOOKUP(GN$276,UI!$A$12:$O$51,VLOOKUP(GN$278,$B$276:$C$278,2,0),0)/1000)),"")</f>
        <v/>
      </c>
      <c r="GO359" s="145" t="str">
        <f>IFERROR(TRUNC(VLOOKUP($E359,'Container Panel'!$B$41:$Z$100,$D359,0)/(VLOOKUP(GO$276,UI!$A$12:$O$51,VLOOKUP(GO$278,$B$276:$C$278,2,0),0)/1000)),"")</f>
        <v/>
      </c>
      <c r="GP359" s="145" t="str">
        <f>IFERROR(TRUNC(VLOOKUP($E359,'Container Panel'!$B$41:$Z$100,$D359,0)/(VLOOKUP(GP$276,UI!$A$12:$O$51,VLOOKUP(GP$278,$B$276:$C$278,2,0),0)/1000)),"")</f>
        <v/>
      </c>
      <c r="GQ359" s="145" t="str">
        <f>IFERROR(TRUNC(VLOOKUP($E359,'Container Panel'!$B$41:$Z$100,$D359,0)/(VLOOKUP(GQ$276,UI!$A$12:$O$51,VLOOKUP(GQ$278,$B$276:$C$278,2,0),0)/1000)),"")</f>
        <v/>
      </c>
      <c r="GR359" s="145" t="str">
        <f>IFERROR(TRUNC(VLOOKUP($E359,'Container Panel'!$B$41:$Z$100,$D359,0)/(VLOOKUP(GR$276,UI!$A$12:$O$51,VLOOKUP(GR$278,$B$276:$C$278,2,0),0)/1000)),"")</f>
        <v/>
      </c>
      <c r="GS359" s="145" t="str">
        <f>IFERROR(TRUNC(VLOOKUP($E359,'Container Panel'!$B$41:$Z$100,$D359,0)/(VLOOKUP(GS$276,UI!$A$12:$O$51,VLOOKUP(GS$278,$B$276:$C$278,2,0),0)/1000)),"")</f>
        <v/>
      </c>
      <c r="GT359" s="145" t="str">
        <f>IFERROR(TRUNC(VLOOKUP($E359,'Container Panel'!$B$41:$Z$100,$D359,0)/(VLOOKUP(GT$276,UI!$A$12:$O$51,VLOOKUP(GT$278,$B$276:$C$278,2,0),0)/1000)),"")</f>
        <v/>
      </c>
      <c r="GU359" s="145" t="str">
        <f>IFERROR(TRUNC(VLOOKUP($E359,'Container Panel'!$B$41:$Z$100,$D359,0)/(VLOOKUP(GU$276,UI!$A$12:$O$51,VLOOKUP(GU$278,$B$276:$C$278,2,0),0)/1000)),"")</f>
        <v/>
      </c>
      <c r="GV359" s="145" t="str">
        <f>IFERROR(TRUNC(VLOOKUP($E359,'Container Panel'!$B$41:$Z$100,$D359,0)/(VLOOKUP(GV$276,UI!$A$12:$O$51,VLOOKUP(GV$278,$B$276:$C$278,2,0),0)/1000)),"")</f>
        <v/>
      </c>
      <c r="GW359" s="145" t="str">
        <f>IFERROR(TRUNC(VLOOKUP($E359,'Container Panel'!$B$41:$Z$100,$D359,0)/(VLOOKUP(GW$276,UI!$A$12:$O$51,VLOOKUP(GW$278,$B$276:$C$278,2,0),0)/1000)),"")</f>
        <v/>
      </c>
      <c r="GX359" s="145" t="str">
        <f>IFERROR(TRUNC(VLOOKUP($E359,'Container Panel'!$B$41:$Z$100,$D359,0)/(VLOOKUP(GX$276,UI!$A$12:$O$51,VLOOKUP(GX$278,$B$276:$C$278,2,0),0)/1000)),"")</f>
        <v/>
      </c>
      <c r="GY359" s="145" t="str">
        <f>IFERROR(TRUNC(VLOOKUP($E359,'Container Panel'!$B$41:$Z$100,$D359,0)/(VLOOKUP(GY$276,UI!$A$12:$O$51,VLOOKUP(GY$278,$B$276:$C$278,2,0),0)/1000)),"")</f>
        <v/>
      </c>
      <c r="GZ359" s="145" t="str">
        <f>IFERROR(TRUNC(VLOOKUP($E359,'Container Panel'!$B$41:$Z$100,$D359,0)/(VLOOKUP(GZ$276,UI!$A$12:$O$51,VLOOKUP(GZ$278,$B$276:$C$278,2,0),0)/1000)),"")</f>
        <v/>
      </c>
      <c r="HA359" s="145" t="str">
        <f>IFERROR(TRUNC(VLOOKUP($E359,'Container Panel'!$B$41:$Z$100,$D359,0)/(VLOOKUP(HA$276,UI!$A$12:$O$51,VLOOKUP(HA$278,$B$276:$C$278,2,0),0)/1000)),"")</f>
        <v/>
      </c>
      <c r="HB359" s="145" t="str">
        <f>IFERROR(TRUNC(VLOOKUP($E359,'Container Panel'!$B$41:$Z$100,$D359,0)/(VLOOKUP(HB$276,UI!$A$12:$O$51,VLOOKUP(HB$278,$B$276:$C$278,2,0),0)/1000)),"")</f>
        <v/>
      </c>
      <c r="HC359" s="145" t="str">
        <f>IFERROR(TRUNC(VLOOKUP($E359,'Container Panel'!$B$41:$Z$100,$D359,0)/(VLOOKUP(HC$276,UI!$A$12:$O$51,VLOOKUP(HC$278,$B$276:$C$278,2,0),0)/1000)),"")</f>
        <v/>
      </c>
      <c r="HD359" s="145" t="str">
        <f>IFERROR(TRUNC(VLOOKUP($E359,'Container Panel'!$B$41:$Z$100,$D359,0)/(VLOOKUP(HD$276,UI!$A$12:$O$51,VLOOKUP(HD$278,$B$276:$C$278,2,0),0)/1000)),"")</f>
        <v/>
      </c>
      <c r="HE359" s="145" t="str">
        <f>IFERROR(TRUNC(VLOOKUP($E359,'Container Panel'!$B$41:$Z$100,$D359,0)/(VLOOKUP(HE$276,UI!$A$12:$O$51,VLOOKUP(HE$278,$B$276:$C$278,2,0),0)/1000)),"")</f>
        <v/>
      </c>
      <c r="HF359" s="145" t="str">
        <f>IFERROR(TRUNC(VLOOKUP($E359,'Container Panel'!$B$41:$Z$100,$D359,0)/(VLOOKUP(HF$276,UI!$A$12:$O$51,VLOOKUP(HF$278,$B$276:$C$278,2,0),0)/1000)),"")</f>
        <v/>
      </c>
      <c r="HG359" s="145" t="str">
        <f>IFERROR(TRUNC(VLOOKUP($E359,'Container Panel'!$B$41:$Z$100,$D359,0)/(VLOOKUP(HG$276,UI!$A$12:$O$51,VLOOKUP(HG$278,$B$276:$C$278,2,0),0)/1000)),"")</f>
        <v/>
      </c>
      <c r="HH359" s="145" t="str">
        <f>IFERROR(TRUNC(VLOOKUP($E359,'Container Panel'!$B$41:$Z$100,$D359,0)/(VLOOKUP(HH$276,UI!$A$12:$O$51,VLOOKUP(HH$278,$B$276:$C$278,2,0),0)/1000)),"")</f>
        <v/>
      </c>
      <c r="HI359" s="145" t="str">
        <f>IFERROR(TRUNC(VLOOKUP($E359,'Container Panel'!$B$41:$Z$100,$D359,0)/(VLOOKUP(HI$276,UI!$A$12:$O$51,VLOOKUP(HI$278,$B$276:$C$278,2,0),0)/1000)),"")</f>
        <v/>
      </c>
      <c r="HJ359" s="145" t="str">
        <f>IFERROR(TRUNC(VLOOKUP($E359,'Container Panel'!$B$41:$Z$100,$D359,0)/(VLOOKUP(HJ$276,UI!$A$12:$O$51,VLOOKUP(HJ$278,$B$276:$C$278,2,0),0)/1000)),"")</f>
        <v/>
      </c>
      <c r="HK359" s="145" t="str">
        <f>IFERROR(TRUNC(VLOOKUP($E359,'Container Panel'!$B$41:$Z$100,$D359,0)/(VLOOKUP(HK$276,UI!$A$12:$O$51,VLOOKUP(HK$278,$B$276:$C$278,2,0),0)/1000)),"")</f>
        <v/>
      </c>
      <c r="HL359" s="145" t="str">
        <f>IFERROR(TRUNC(VLOOKUP($E359,'Container Panel'!$B$41:$Z$100,$D359,0)/(VLOOKUP(HL$276,UI!$A$12:$O$51,VLOOKUP(HL$278,$B$276:$C$278,2,0),0)/1000)),"")</f>
        <v/>
      </c>
      <c r="HM359" s="145" t="str">
        <f>IFERROR(TRUNC(VLOOKUP($E359,'Container Panel'!$B$41:$Z$100,$D359,0)/(VLOOKUP(HM$276,UI!$A$12:$O$51,VLOOKUP(HM$278,$B$276:$C$278,2,0),0)/1000)),"")</f>
        <v/>
      </c>
      <c r="HN359" s="145" t="str">
        <f>IFERROR(TRUNC(VLOOKUP($E359,'Container Panel'!$B$41:$Z$100,$D359,0)/(VLOOKUP(HN$276,UI!$A$12:$O$51,VLOOKUP(HN$278,$B$276:$C$278,2,0),0)/1000)),"")</f>
        <v/>
      </c>
      <c r="HO359" s="145" t="str">
        <f>IFERROR(TRUNC(VLOOKUP($E359,'Container Panel'!$B$41:$Z$100,$D359,0)/(VLOOKUP(HO$276,UI!$A$12:$O$51,VLOOKUP(HO$278,$B$276:$C$278,2,0),0)/1000)),"")</f>
        <v/>
      </c>
      <c r="HP359" s="145" t="str">
        <f>IFERROR(TRUNC(VLOOKUP($E359,'Container Panel'!$B$41:$Z$100,$D359,0)/(VLOOKUP(HP$276,UI!$A$12:$O$51,VLOOKUP(HP$278,$B$276:$C$278,2,0),0)/1000)),"")</f>
        <v/>
      </c>
      <c r="HQ359" s="145" t="str">
        <f>IFERROR(TRUNC(VLOOKUP($E359,'Container Panel'!$B$41:$Z$100,$D359,0)/(VLOOKUP(HQ$276,UI!$A$12:$O$51,VLOOKUP(HQ$278,$B$276:$C$278,2,0),0)/1000)),"")</f>
        <v/>
      </c>
      <c r="HR359" s="145" t="str">
        <f>IFERROR(TRUNC(VLOOKUP($E359,'Container Panel'!$B$41:$Z$100,$D359,0)/(VLOOKUP(HR$276,UI!$A$12:$O$51,VLOOKUP(HR$278,$B$276:$C$278,2,0),0)/1000)),"")</f>
        <v/>
      </c>
      <c r="HS359" s="145" t="str">
        <f>IFERROR(TRUNC(VLOOKUP($E359,'Container Panel'!$B$41:$Z$100,$D359,0)/(VLOOKUP(HS$276,UI!$A$12:$O$51,VLOOKUP(HS$278,$B$276:$C$278,2,0),0)/1000)),"")</f>
        <v/>
      </c>
      <c r="HT359" s="145" t="str">
        <f>IFERROR(TRUNC(VLOOKUP($E359,'Container Panel'!$B$41:$Z$100,$D359,0)/(VLOOKUP(HT$276,UI!$A$12:$O$51,VLOOKUP(HT$278,$B$276:$C$278,2,0),0)/1000)),"")</f>
        <v/>
      </c>
      <c r="HU359" s="145" t="str">
        <f>IFERROR(TRUNC(VLOOKUP($E359,'Container Panel'!$B$41:$Z$100,$D359,0)/(VLOOKUP(HU$276,UI!$A$12:$O$51,VLOOKUP(HU$278,$B$276:$C$278,2,0),0)/1000)),"")</f>
        <v/>
      </c>
      <c r="HV359" s="145" t="str">
        <f>IFERROR(TRUNC(VLOOKUP($E359,'Container Panel'!$B$41:$Z$100,$D359,0)/(VLOOKUP(HV$276,UI!$A$12:$O$51,VLOOKUP(HV$278,$B$276:$C$278,2,0),0)/1000)),"")</f>
        <v/>
      </c>
      <c r="HW359" s="145" t="str">
        <f>IFERROR(TRUNC(VLOOKUP($E359,'Container Panel'!$B$41:$Z$100,$D359,0)/(VLOOKUP(HW$276,UI!$A$12:$O$51,VLOOKUP(HW$278,$B$276:$C$278,2,0),0)/1000)),"")</f>
        <v/>
      </c>
      <c r="HX359" s="145" t="str">
        <f>IFERROR(TRUNC(VLOOKUP($E359,'Container Panel'!$B$41:$Z$100,$D359,0)/(VLOOKUP(HX$276,UI!$A$12:$O$51,VLOOKUP(HX$278,$B$276:$C$278,2,0),0)/1000)),"")</f>
        <v/>
      </c>
      <c r="HY359" s="145" t="str">
        <f>IFERROR(TRUNC(VLOOKUP($E359,'Container Panel'!$B$41:$Z$100,$D359,0)/(VLOOKUP(HY$276,UI!$A$12:$O$51,VLOOKUP(HY$278,$B$276:$C$278,2,0),0)/1000)),"")</f>
        <v/>
      </c>
      <c r="HZ359" s="145" t="str">
        <f>IFERROR(TRUNC(VLOOKUP($E359,'Container Panel'!$B$41:$Z$100,$D359,0)/(VLOOKUP(HZ$276,UI!$A$12:$O$51,VLOOKUP(HZ$278,$B$276:$C$278,2,0),0)/1000)),"")</f>
        <v/>
      </c>
      <c r="IA359" s="145" t="str">
        <f>IFERROR(TRUNC(VLOOKUP($E359,'Container Panel'!$B$41:$Z$100,$D359,0)/(VLOOKUP(IA$276,UI!$A$12:$O$51,VLOOKUP(IA$278,$B$276:$C$278,2,0),0)/1000)),"")</f>
        <v/>
      </c>
      <c r="IB359" s="145" t="str">
        <f>IFERROR(TRUNC(VLOOKUP($E359,'Container Panel'!$B$41:$Z$100,$D359,0)/(VLOOKUP(IB$276,UI!$A$12:$O$51,VLOOKUP(IB$278,$B$276:$C$278,2,0),0)/1000)),"")</f>
        <v/>
      </c>
      <c r="IC359" s="145" t="str">
        <f>IFERROR(TRUNC(VLOOKUP($E359,'Container Panel'!$B$41:$Z$100,$D359,0)/(VLOOKUP(IC$276,UI!$A$12:$O$51,VLOOKUP(IC$278,$B$276:$C$278,2,0),0)/1000)),"")</f>
        <v/>
      </c>
      <c r="ID359" s="145" t="str">
        <f>IFERROR(TRUNC(VLOOKUP($E359,'Container Panel'!$B$41:$Z$100,$D359,0)/(VLOOKUP(ID$276,UI!$A$12:$O$51,VLOOKUP(ID$278,$B$276:$C$278,2,0),0)/1000)),"")</f>
        <v/>
      </c>
      <c r="IE359" s="145" t="str">
        <f>IFERROR(TRUNC(VLOOKUP($E359,'Container Panel'!$B$41:$Z$100,$D359,0)/(VLOOKUP(IE$276,UI!$A$12:$O$51,VLOOKUP(IE$278,$B$276:$C$278,2,0),0)/1000)),"")</f>
        <v/>
      </c>
      <c r="IF359" s="145" t="str">
        <f>IFERROR(TRUNC(VLOOKUP($E359,'Container Panel'!$B$41:$Z$100,$D359,0)/(VLOOKUP(IF$276,UI!$A$12:$O$51,VLOOKUP(IF$278,$B$276:$C$278,2,0),0)/1000)),"")</f>
        <v/>
      </c>
      <c r="IG359" s="145" t="str">
        <f>IFERROR(TRUNC(VLOOKUP($E359,'Container Panel'!$B$41:$Z$100,$D359,0)/(VLOOKUP(IG$276,UI!$A$12:$O$51,VLOOKUP(IG$278,$B$276:$C$278,2,0),0)/1000)),"")</f>
        <v/>
      </c>
      <c r="IH359" s="145" t="str">
        <f>IFERROR(TRUNC(VLOOKUP($E359,'Container Panel'!$B$41:$Z$100,$D359,0)/(VLOOKUP(IH$276,UI!$A$12:$O$51,VLOOKUP(IH$278,$B$276:$C$278,2,0),0)/1000)),"")</f>
        <v/>
      </c>
      <c r="II359" s="145" t="str">
        <f>IFERROR(TRUNC(VLOOKUP($E359,'Container Panel'!$B$41:$Z$100,$D359,0)/(VLOOKUP(II$276,UI!$A$12:$O$51,VLOOKUP(II$278,$B$276:$C$278,2,0),0)/1000)),"")</f>
        <v/>
      </c>
      <c r="IJ359" s="145" t="str">
        <f>IFERROR(TRUNC(VLOOKUP($E359,'Container Panel'!$B$41:$Z$100,$D359,0)/(VLOOKUP(IJ$276,UI!$A$12:$O$51,VLOOKUP(IJ$278,$B$276:$C$278,2,0),0)/1000)),"")</f>
        <v/>
      </c>
      <c r="IK359" s="145" t="str">
        <f>IFERROR(TRUNC(VLOOKUP($E359,'Container Panel'!$B$41:$Z$100,$D359,0)/(VLOOKUP(IK$276,UI!$A$12:$O$51,VLOOKUP(IK$278,$B$276:$C$278,2,0),0)/1000)),"")</f>
        <v/>
      </c>
      <c r="IL359" s="145" t="str">
        <f>IFERROR(TRUNC(VLOOKUP($E359,'Container Panel'!$B$41:$Z$100,$D359,0)/(VLOOKUP(IL$276,UI!$A$12:$O$51,VLOOKUP(IL$278,$B$276:$C$278,2,0),0)/1000)),"")</f>
        <v/>
      </c>
    </row>
    <row r="360" spans="2:246">
      <c r="B360" s="74">
        <v>80</v>
      </c>
      <c r="C360" s="74">
        <f t="shared" si="195"/>
        <v>27</v>
      </c>
      <c r="D360" s="163">
        <f>MOD(B360,3)+'Container Panel'!$Q$38</f>
        <v>18</v>
      </c>
      <c r="E360" s="143">
        <f t="shared" si="194"/>
        <v>0</v>
      </c>
      <c r="F360" s="144" t="s">
        <v>29</v>
      </c>
      <c r="G360" s="145" t="str">
        <f>IFERROR(IF(AND(G$272=list!$D$3,'Box Calculation'!G$279&lt;&gt;"h",$E360&lt;&gt;0),0,IF(AND(G$273=list!$D$2,$E360&lt;&gt;0,TRUNC(VLOOKUP($E360,'Container Panel'!$B$41:$Z$100,$D360,0)/(VLOOKUP(G$276,UI!$A$12:$O$51,VLOOKUP(G$279,$B$276:$C$278,2,0),0)/1000))&gt;0),1,TRUNC(VLOOKUP($E360,'Container Panel'!$B$41:$Z$100,$D360,0)/(VLOOKUP(G$276,UI!$A$12:$O$51,VLOOKUP(G$279,$B$276:$C$278,2,0),0)/1000)))),"")</f>
        <v/>
      </c>
      <c r="H360" s="145" t="str">
        <f>IFERROR(IF(AND(H$272=list!$D$3,'Box Calculation'!H$279&lt;&gt;"h",$E360&lt;&gt;0),0,IF(AND(H$273=list!$D$2,$E360&lt;&gt;0,TRUNC(VLOOKUP($E360,'Container Panel'!$B$41:$Z$100,$D360,0)/(VLOOKUP(H$276,UI!$A$12:$O$51,VLOOKUP(H$279,$B$276:$C$278,2,0),0)/1000))&gt;0),1,TRUNC(VLOOKUP($E360,'Container Panel'!$B$41:$Z$100,$D360,0)/(VLOOKUP(H$276,UI!$A$12:$O$51,VLOOKUP(H$279,$B$276:$C$278,2,0),0)/1000)))),"")</f>
        <v/>
      </c>
      <c r="I360" s="145" t="str">
        <f>IFERROR(IF(AND(I$272=list!$D$3,'Box Calculation'!I$279&lt;&gt;"h",$E360&lt;&gt;0),0,IF(AND(I$273=list!$D$2,$E360&lt;&gt;0,TRUNC(VLOOKUP($E360,'Container Panel'!$B$41:$Z$100,$D360,0)/(VLOOKUP(I$276,UI!$A$12:$O$51,VLOOKUP(I$279,$B$276:$C$278,2,0),0)/1000))&gt;0),1,TRUNC(VLOOKUP($E360,'Container Panel'!$B$41:$Z$100,$D360,0)/(VLOOKUP(I$276,UI!$A$12:$O$51,VLOOKUP(I$279,$B$276:$C$278,2,0),0)/1000)))),"")</f>
        <v/>
      </c>
      <c r="J360" s="145" t="str">
        <f>IFERROR(IF(AND(J$272=list!$D$3,'Box Calculation'!J$279&lt;&gt;"h",$E360&lt;&gt;0),0,IF(AND(J$273=list!$D$2,$E360&lt;&gt;0,TRUNC(VLOOKUP($E360,'Container Panel'!$B$41:$Z$100,$D360,0)/(VLOOKUP(J$276,UI!$A$12:$O$51,VLOOKUP(J$279,$B$276:$C$278,2,0),0)/1000))&gt;0),1,TRUNC(VLOOKUP($E360,'Container Panel'!$B$41:$Z$100,$D360,0)/(VLOOKUP(J$276,UI!$A$12:$O$51,VLOOKUP(J$279,$B$276:$C$278,2,0),0)/1000)))),"")</f>
        <v/>
      </c>
      <c r="K360" s="145" t="str">
        <f>IFERROR(IF(AND(K$272=list!$D$3,'Box Calculation'!K$279&lt;&gt;"h",$E360&lt;&gt;0),0,IF(AND(K$273=list!$D$2,$E360&lt;&gt;0,TRUNC(VLOOKUP($E360,'Container Panel'!$B$41:$Z$100,$D360,0)/(VLOOKUP(K$276,UI!$A$12:$O$51,VLOOKUP(K$279,$B$276:$C$278,2,0),0)/1000))&gt;0),1,TRUNC(VLOOKUP($E360,'Container Panel'!$B$41:$Z$100,$D360,0)/(VLOOKUP(K$276,UI!$A$12:$O$51,VLOOKUP(K$279,$B$276:$C$278,2,0),0)/1000)))),"")</f>
        <v/>
      </c>
      <c r="L360" s="145" t="str">
        <f>IFERROR(IF(AND(L$272=list!$D$3,'Box Calculation'!L$279&lt;&gt;"h",$E360&lt;&gt;0),0,IF(AND(L$273=list!$D$2,$E360&lt;&gt;0,TRUNC(VLOOKUP($E360,'Container Panel'!$B$41:$Z$100,$D360,0)/(VLOOKUP(L$276,UI!$A$12:$O$51,VLOOKUP(L$279,$B$276:$C$278,2,0),0)/1000))&gt;0),1,TRUNC(VLOOKUP($E360,'Container Panel'!$B$41:$Z$100,$D360,0)/(VLOOKUP(L$276,UI!$A$12:$O$51,VLOOKUP(L$279,$B$276:$C$278,2,0),0)/1000)))),"")</f>
        <v/>
      </c>
      <c r="M360" s="145" t="str">
        <f>IFERROR(IF(AND(M$272=list!$D$3,'Box Calculation'!M$279&lt;&gt;"h",$E360&lt;&gt;0),0,IF(AND(M$273=list!$D$2,$E360&lt;&gt;0,TRUNC(VLOOKUP($E360,'Container Panel'!$B$41:$Z$100,$D360,0)/(VLOOKUP(M$276,UI!$A$12:$O$51,VLOOKUP(M$279,$B$276:$C$278,2,0),0)/1000))&gt;0),1,TRUNC(VLOOKUP($E360,'Container Panel'!$B$41:$Z$100,$D360,0)/(VLOOKUP(M$276,UI!$A$12:$O$51,VLOOKUP(M$279,$B$276:$C$278,2,0),0)/1000)))),"")</f>
        <v/>
      </c>
      <c r="N360" s="145" t="str">
        <f>IFERROR(IF(AND(N$272=list!$D$3,'Box Calculation'!N$279&lt;&gt;"h",$E360&lt;&gt;0),0,IF(AND(N$273=list!$D$2,$E360&lt;&gt;0,TRUNC(VLOOKUP($E360,'Container Panel'!$B$41:$Z$100,$D360,0)/(VLOOKUP(N$276,UI!$A$12:$O$51,VLOOKUP(N$279,$B$276:$C$278,2,0),0)/1000))&gt;0),1,TRUNC(VLOOKUP($E360,'Container Panel'!$B$41:$Z$100,$D360,0)/(VLOOKUP(N$276,UI!$A$12:$O$51,VLOOKUP(N$279,$B$276:$C$278,2,0),0)/1000)))),"")</f>
        <v/>
      </c>
      <c r="O360" s="145" t="str">
        <f>IFERROR(IF(AND(O$272=list!$D$3,'Box Calculation'!O$279&lt;&gt;"h",$E360&lt;&gt;0),0,IF(AND(O$273=list!$D$2,$E360&lt;&gt;0,TRUNC(VLOOKUP($E360,'Container Panel'!$B$41:$Z$100,$D360,0)/(VLOOKUP(O$276,UI!$A$12:$O$51,VLOOKUP(O$279,$B$276:$C$278,2,0),0)/1000))&gt;0),1,TRUNC(VLOOKUP($E360,'Container Panel'!$B$41:$Z$100,$D360,0)/(VLOOKUP(O$276,UI!$A$12:$O$51,VLOOKUP(O$279,$B$276:$C$278,2,0),0)/1000)))),"")</f>
        <v/>
      </c>
      <c r="P360" s="145" t="str">
        <f>IFERROR(IF(AND(P$272=list!$D$3,'Box Calculation'!P$279&lt;&gt;"h",$E360&lt;&gt;0),0,IF(AND(P$273=list!$D$2,$E360&lt;&gt;0,TRUNC(VLOOKUP($E360,'Container Panel'!$B$41:$Z$100,$D360,0)/(VLOOKUP(P$276,UI!$A$12:$O$51,VLOOKUP(P$279,$B$276:$C$278,2,0),0)/1000))&gt;0),1,TRUNC(VLOOKUP($E360,'Container Panel'!$B$41:$Z$100,$D360,0)/(VLOOKUP(P$276,UI!$A$12:$O$51,VLOOKUP(P$279,$B$276:$C$278,2,0),0)/1000)))),"")</f>
        <v/>
      </c>
      <c r="Q360" s="145" t="str">
        <f>IFERROR(IF(AND(Q$272=list!$D$3,'Box Calculation'!Q$279&lt;&gt;"h",$E360&lt;&gt;0),0,IF(AND(Q$273=list!$D$2,$E360&lt;&gt;0,TRUNC(VLOOKUP($E360,'Container Panel'!$B$41:$Z$100,$D360,0)/(VLOOKUP(Q$276,UI!$A$12:$O$51,VLOOKUP(Q$279,$B$276:$C$278,2,0),0)/1000))&gt;0),1,TRUNC(VLOOKUP($E360,'Container Panel'!$B$41:$Z$100,$D360,0)/(VLOOKUP(Q$276,UI!$A$12:$O$51,VLOOKUP(Q$279,$B$276:$C$278,2,0),0)/1000)))),"")</f>
        <v/>
      </c>
      <c r="R360" s="145" t="str">
        <f>IFERROR(IF(AND(R$272=list!$D$3,'Box Calculation'!R$279&lt;&gt;"h",$E360&lt;&gt;0),0,IF(AND(R$273=list!$D$2,$E360&lt;&gt;0,TRUNC(VLOOKUP($E360,'Container Panel'!$B$41:$Z$100,$D360,0)/(VLOOKUP(R$276,UI!$A$12:$O$51,VLOOKUP(R$279,$B$276:$C$278,2,0),0)/1000))&gt;0),1,TRUNC(VLOOKUP($E360,'Container Panel'!$B$41:$Z$100,$D360,0)/(VLOOKUP(R$276,UI!$A$12:$O$51,VLOOKUP(R$279,$B$276:$C$278,2,0),0)/1000)))),"")</f>
        <v/>
      </c>
      <c r="S360" s="145" t="str">
        <f>IFERROR(IF(AND(S$272=list!$D$3,'Box Calculation'!S$279&lt;&gt;"h",$E360&lt;&gt;0),0,IF(AND(S$273=list!$D$2,$E360&lt;&gt;0,TRUNC(VLOOKUP($E360,'Container Panel'!$B$41:$Z$100,$D360,0)/(VLOOKUP(S$276,UI!$A$12:$O$51,VLOOKUP(S$279,$B$276:$C$278,2,0),0)/1000))&gt;0),1,TRUNC(VLOOKUP($E360,'Container Panel'!$B$41:$Z$100,$D360,0)/(VLOOKUP(S$276,UI!$A$12:$O$51,VLOOKUP(S$279,$B$276:$C$278,2,0),0)/1000)))),"")</f>
        <v/>
      </c>
      <c r="T360" s="145" t="str">
        <f>IFERROR(IF(AND(T$272=list!$D$3,'Box Calculation'!T$279&lt;&gt;"h",$E360&lt;&gt;0),0,IF(AND(T$273=list!$D$2,$E360&lt;&gt;0,TRUNC(VLOOKUP($E360,'Container Panel'!$B$41:$Z$100,$D360,0)/(VLOOKUP(T$276,UI!$A$12:$O$51,VLOOKUP(T$279,$B$276:$C$278,2,0),0)/1000))&gt;0),1,TRUNC(VLOOKUP($E360,'Container Panel'!$B$41:$Z$100,$D360,0)/(VLOOKUP(T$276,UI!$A$12:$O$51,VLOOKUP(T$279,$B$276:$C$278,2,0),0)/1000)))),"")</f>
        <v/>
      </c>
      <c r="U360" s="145" t="str">
        <f>IFERROR(IF(AND(U$272=list!$D$3,'Box Calculation'!U$279&lt;&gt;"h",$E360&lt;&gt;0),0,IF(AND(U$273=list!$D$2,$E360&lt;&gt;0,TRUNC(VLOOKUP($E360,'Container Panel'!$B$41:$Z$100,$D360,0)/(VLOOKUP(U$276,UI!$A$12:$O$51,VLOOKUP(U$279,$B$276:$C$278,2,0),0)/1000))&gt;0),1,TRUNC(VLOOKUP($E360,'Container Panel'!$B$41:$Z$100,$D360,0)/(VLOOKUP(U$276,UI!$A$12:$O$51,VLOOKUP(U$279,$B$276:$C$278,2,0),0)/1000)))),"")</f>
        <v/>
      </c>
      <c r="V360" s="145" t="str">
        <f>IFERROR(IF(AND(V$272=list!$D$3,'Box Calculation'!V$279&lt;&gt;"h",$E360&lt;&gt;0),0,IF(AND(V$273=list!$D$2,$E360&lt;&gt;0,TRUNC(VLOOKUP($E360,'Container Panel'!$B$41:$Z$100,$D360,0)/(VLOOKUP(V$276,UI!$A$12:$O$51,VLOOKUP(V$279,$B$276:$C$278,2,0),0)/1000))&gt;0),1,TRUNC(VLOOKUP($E360,'Container Panel'!$B$41:$Z$100,$D360,0)/(VLOOKUP(V$276,UI!$A$12:$O$51,VLOOKUP(V$279,$B$276:$C$278,2,0),0)/1000)))),"")</f>
        <v/>
      </c>
      <c r="W360" s="145" t="str">
        <f>IFERROR(IF(AND(W$272=list!$D$3,'Box Calculation'!W$279&lt;&gt;"h",$E360&lt;&gt;0),0,IF(AND(W$273=list!$D$2,$E360&lt;&gt;0,TRUNC(VLOOKUP($E360,'Container Panel'!$B$41:$Z$100,$D360,0)/(VLOOKUP(W$276,UI!$A$12:$O$51,VLOOKUP(W$279,$B$276:$C$278,2,0),0)/1000))&gt;0),1,TRUNC(VLOOKUP($E360,'Container Panel'!$B$41:$Z$100,$D360,0)/(VLOOKUP(W$276,UI!$A$12:$O$51,VLOOKUP(W$279,$B$276:$C$278,2,0),0)/1000)))),"")</f>
        <v/>
      </c>
      <c r="X360" s="145" t="str">
        <f>IFERROR(IF(AND(X$272=list!$D$3,'Box Calculation'!X$279&lt;&gt;"h",$E360&lt;&gt;0),0,IF(AND(X$273=list!$D$2,$E360&lt;&gt;0,TRUNC(VLOOKUP($E360,'Container Panel'!$B$41:$Z$100,$D360,0)/(VLOOKUP(X$276,UI!$A$12:$O$51,VLOOKUP(X$279,$B$276:$C$278,2,0),0)/1000))&gt;0),1,TRUNC(VLOOKUP($E360,'Container Panel'!$B$41:$Z$100,$D360,0)/(VLOOKUP(X$276,UI!$A$12:$O$51,VLOOKUP(X$279,$B$276:$C$278,2,0),0)/1000)))),"")</f>
        <v/>
      </c>
      <c r="Y360" s="145" t="str">
        <f>IFERROR(IF(AND(Y$272=list!$D$3,'Box Calculation'!Y$279&lt;&gt;"h",$E360&lt;&gt;0),0,IF(AND(Y$273=list!$D$2,$E360&lt;&gt;0,TRUNC(VLOOKUP($E360,'Container Panel'!$B$41:$Z$100,$D360,0)/(VLOOKUP(Y$276,UI!$A$12:$O$51,VLOOKUP(Y$279,$B$276:$C$278,2,0),0)/1000))&gt;0),1,TRUNC(VLOOKUP($E360,'Container Panel'!$B$41:$Z$100,$D360,0)/(VLOOKUP(Y$276,UI!$A$12:$O$51,VLOOKUP(Y$279,$B$276:$C$278,2,0),0)/1000)))),"")</f>
        <v/>
      </c>
      <c r="Z360" s="145" t="str">
        <f>IFERROR(IF(AND(Z$272=list!$D$3,'Box Calculation'!Z$279&lt;&gt;"h",$E360&lt;&gt;0),0,IF(AND(Z$273=list!$D$2,$E360&lt;&gt;0,TRUNC(VLOOKUP($E360,'Container Panel'!$B$41:$Z$100,$D360,0)/(VLOOKUP(Z$276,UI!$A$12:$O$51,VLOOKUP(Z$279,$B$276:$C$278,2,0),0)/1000))&gt;0),1,TRUNC(VLOOKUP($E360,'Container Panel'!$B$41:$Z$100,$D360,0)/(VLOOKUP(Z$276,UI!$A$12:$O$51,VLOOKUP(Z$279,$B$276:$C$278,2,0),0)/1000)))),"")</f>
        <v/>
      </c>
      <c r="AA360" s="145" t="str">
        <f>IFERROR(IF(AND(AA$272=list!$D$3,'Box Calculation'!AA$279&lt;&gt;"h",$E360&lt;&gt;0),0,IF(AND(AA$273=list!$D$2,$E360&lt;&gt;0,TRUNC(VLOOKUP($E360,'Container Panel'!$B$41:$Z$100,$D360,0)/(VLOOKUP(AA$276,UI!$A$12:$O$51,VLOOKUP(AA$279,$B$276:$C$278,2,0),0)/1000))&gt;0),1,TRUNC(VLOOKUP($E360,'Container Panel'!$B$41:$Z$100,$D360,0)/(VLOOKUP(AA$276,UI!$A$12:$O$51,VLOOKUP(AA$279,$B$276:$C$278,2,0),0)/1000)))),"")</f>
        <v/>
      </c>
      <c r="AB360" s="145" t="str">
        <f>IFERROR(IF(AND(AB$272=list!$D$3,'Box Calculation'!AB$279&lt;&gt;"h",$E360&lt;&gt;0),0,IF(AND(AB$273=list!$D$2,$E360&lt;&gt;0,TRUNC(VLOOKUP($E360,'Container Panel'!$B$41:$Z$100,$D360,0)/(VLOOKUP(AB$276,UI!$A$12:$O$51,VLOOKUP(AB$279,$B$276:$C$278,2,0),0)/1000))&gt;0),1,TRUNC(VLOOKUP($E360,'Container Panel'!$B$41:$Z$100,$D360,0)/(VLOOKUP(AB$276,UI!$A$12:$O$51,VLOOKUP(AB$279,$B$276:$C$278,2,0),0)/1000)))),"")</f>
        <v/>
      </c>
      <c r="AC360" s="145" t="str">
        <f>IFERROR(IF(AND(AC$272=list!$D$3,'Box Calculation'!AC$279&lt;&gt;"h",$E360&lt;&gt;0),0,IF(AND(AC$273=list!$D$2,$E360&lt;&gt;0,TRUNC(VLOOKUP($E360,'Container Panel'!$B$41:$Z$100,$D360,0)/(VLOOKUP(AC$276,UI!$A$12:$O$51,VLOOKUP(AC$279,$B$276:$C$278,2,0),0)/1000))&gt;0),1,TRUNC(VLOOKUP($E360,'Container Panel'!$B$41:$Z$100,$D360,0)/(VLOOKUP(AC$276,UI!$A$12:$O$51,VLOOKUP(AC$279,$B$276:$C$278,2,0),0)/1000)))),"")</f>
        <v/>
      </c>
      <c r="AD360" s="145" t="str">
        <f>IFERROR(IF(AND(AD$272=list!$D$3,'Box Calculation'!AD$279&lt;&gt;"h",$E360&lt;&gt;0),0,IF(AND(AD$273=list!$D$2,$E360&lt;&gt;0,TRUNC(VLOOKUP($E360,'Container Panel'!$B$41:$Z$100,$D360,0)/(VLOOKUP(AD$276,UI!$A$12:$O$51,VLOOKUP(AD$279,$B$276:$C$278,2,0),0)/1000))&gt;0),1,TRUNC(VLOOKUP($E360,'Container Panel'!$B$41:$Z$100,$D360,0)/(VLOOKUP(AD$276,UI!$A$12:$O$51,VLOOKUP(AD$279,$B$276:$C$278,2,0),0)/1000)))),"")</f>
        <v/>
      </c>
      <c r="AE360" s="145" t="str">
        <f>IFERROR(IF(AND(AE$272=list!$D$3,'Box Calculation'!AE$279&lt;&gt;"h",$E360&lt;&gt;0),0,IF(AND(AE$273=list!$D$2,$E360&lt;&gt;0,TRUNC(VLOOKUP($E360,'Container Panel'!$B$41:$Z$100,$D360,0)/(VLOOKUP(AE$276,UI!$A$12:$O$51,VLOOKUP(AE$279,$B$276:$C$278,2,0),0)/1000))&gt;0),1,TRUNC(VLOOKUP($E360,'Container Panel'!$B$41:$Z$100,$D360,0)/(VLOOKUP(AE$276,UI!$A$12:$O$51,VLOOKUP(AE$279,$B$276:$C$278,2,0),0)/1000)))),"")</f>
        <v/>
      </c>
      <c r="AF360" s="145" t="str">
        <f>IFERROR(IF(AND(AF$272=list!$D$3,'Box Calculation'!AF$279&lt;&gt;"h",$E360&lt;&gt;0),0,IF(AND(AF$273=list!$D$2,$E360&lt;&gt;0,TRUNC(VLOOKUP($E360,'Container Panel'!$B$41:$Z$100,$D360,0)/(VLOOKUP(AF$276,UI!$A$12:$O$51,VLOOKUP(AF$279,$B$276:$C$278,2,0),0)/1000))&gt;0),1,TRUNC(VLOOKUP($E360,'Container Panel'!$B$41:$Z$100,$D360,0)/(VLOOKUP(AF$276,UI!$A$12:$O$51,VLOOKUP(AF$279,$B$276:$C$278,2,0),0)/1000)))),"")</f>
        <v/>
      </c>
      <c r="AG360" s="145" t="str">
        <f>IFERROR(IF(AND(AG$272=list!$D$3,'Box Calculation'!AG$279&lt;&gt;"h",$E360&lt;&gt;0),0,IF(AND(AG$273=list!$D$2,$E360&lt;&gt;0,TRUNC(VLOOKUP($E360,'Container Panel'!$B$41:$Z$100,$D360,0)/(VLOOKUP(AG$276,UI!$A$12:$O$51,VLOOKUP(AG$279,$B$276:$C$278,2,0),0)/1000))&gt;0),1,TRUNC(VLOOKUP($E360,'Container Panel'!$B$41:$Z$100,$D360,0)/(VLOOKUP(AG$276,UI!$A$12:$O$51,VLOOKUP(AG$279,$B$276:$C$278,2,0),0)/1000)))),"")</f>
        <v/>
      </c>
      <c r="AH360" s="145" t="str">
        <f>IFERROR(IF(AND(AH$272=list!$D$3,'Box Calculation'!AH$279&lt;&gt;"h",$E360&lt;&gt;0),0,IF(AND(AH$273=list!$D$2,$E360&lt;&gt;0,TRUNC(VLOOKUP($E360,'Container Panel'!$B$41:$Z$100,$D360,0)/(VLOOKUP(AH$276,UI!$A$12:$O$51,VLOOKUP(AH$279,$B$276:$C$278,2,0),0)/1000))&gt;0),1,TRUNC(VLOOKUP($E360,'Container Panel'!$B$41:$Z$100,$D360,0)/(VLOOKUP(AH$276,UI!$A$12:$O$51,VLOOKUP(AH$279,$B$276:$C$278,2,0),0)/1000)))),"")</f>
        <v/>
      </c>
      <c r="AI360" s="145" t="str">
        <f>IFERROR(IF(AND(AI$272=list!$D$3,'Box Calculation'!AI$279&lt;&gt;"h",$E360&lt;&gt;0),0,IF(AND(AI$273=list!$D$2,$E360&lt;&gt;0,TRUNC(VLOOKUP($E360,'Container Panel'!$B$41:$Z$100,$D360,0)/(VLOOKUP(AI$276,UI!$A$12:$O$51,VLOOKUP(AI$279,$B$276:$C$278,2,0),0)/1000))&gt;0),1,TRUNC(VLOOKUP($E360,'Container Panel'!$B$41:$Z$100,$D360,0)/(VLOOKUP(AI$276,UI!$A$12:$O$51,VLOOKUP(AI$279,$B$276:$C$278,2,0),0)/1000)))),"")</f>
        <v/>
      </c>
      <c r="AJ360" s="145" t="str">
        <f>IFERROR(IF(AND(AJ$272=list!$D$3,'Box Calculation'!AJ$279&lt;&gt;"h",$E360&lt;&gt;0),0,IF(AND(AJ$273=list!$D$2,$E360&lt;&gt;0,TRUNC(VLOOKUP($E360,'Container Panel'!$B$41:$Z$100,$D360,0)/(VLOOKUP(AJ$276,UI!$A$12:$O$51,VLOOKUP(AJ$279,$B$276:$C$278,2,0),0)/1000))&gt;0),1,TRUNC(VLOOKUP($E360,'Container Panel'!$B$41:$Z$100,$D360,0)/(VLOOKUP(AJ$276,UI!$A$12:$O$51,VLOOKUP(AJ$279,$B$276:$C$278,2,0),0)/1000)))),"")</f>
        <v/>
      </c>
      <c r="AK360" s="145" t="str">
        <f>IFERROR(IF(AND(AK$272=list!$D$3,'Box Calculation'!AK$279&lt;&gt;"h",$E360&lt;&gt;0),0,IF(AND(AK$273=list!$D$2,$E360&lt;&gt;0,TRUNC(VLOOKUP($E360,'Container Panel'!$B$41:$Z$100,$D360,0)/(VLOOKUP(AK$276,UI!$A$12:$O$51,VLOOKUP(AK$279,$B$276:$C$278,2,0),0)/1000))&gt;0),1,TRUNC(VLOOKUP($E360,'Container Panel'!$B$41:$Z$100,$D360,0)/(VLOOKUP(AK$276,UI!$A$12:$O$51,VLOOKUP(AK$279,$B$276:$C$278,2,0),0)/1000)))),"")</f>
        <v/>
      </c>
      <c r="AL360" s="145" t="str">
        <f>IFERROR(IF(AND(AL$272=list!$D$3,'Box Calculation'!AL$279&lt;&gt;"h",$E360&lt;&gt;0),0,IF(AND(AL$273=list!$D$2,$E360&lt;&gt;0,TRUNC(VLOOKUP($E360,'Container Panel'!$B$41:$Z$100,$D360,0)/(VLOOKUP(AL$276,UI!$A$12:$O$51,VLOOKUP(AL$279,$B$276:$C$278,2,0),0)/1000))&gt;0),1,TRUNC(VLOOKUP($E360,'Container Panel'!$B$41:$Z$100,$D360,0)/(VLOOKUP(AL$276,UI!$A$12:$O$51,VLOOKUP(AL$279,$B$276:$C$278,2,0),0)/1000)))),"")</f>
        <v/>
      </c>
      <c r="AM360" s="145" t="str">
        <f>IFERROR(IF(AND(AM$272=list!$D$3,'Box Calculation'!AM$279&lt;&gt;"h",$E360&lt;&gt;0),0,IF(AND(AM$273=list!$D$2,$E360&lt;&gt;0,TRUNC(VLOOKUP($E360,'Container Panel'!$B$41:$Z$100,$D360,0)/(VLOOKUP(AM$276,UI!$A$12:$O$51,VLOOKUP(AM$279,$B$276:$C$278,2,0),0)/1000))&gt;0),1,TRUNC(VLOOKUP($E360,'Container Panel'!$B$41:$Z$100,$D360,0)/(VLOOKUP(AM$276,UI!$A$12:$O$51,VLOOKUP(AM$279,$B$276:$C$278,2,0),0)/1000)))),"")</f>
        <v/>
      </c>
      <c r="AN360" s="145" t="str">
        <f>IFERROR(IF(AND(AN$272=list!$D$3,'Box Calculation'!AN$279&lt;&gt;"h",$E360&lt;&gt;0),0,IF(AND(AN$273=list!$D$2,$E360&lt;&gt;0,TRUNC(VLOOKUP($E360,'Container Panel'!$B$41:$Z$100,$D360,0)/(VLOOKUP(AN$276,UI!$A$12:$O$51,VLOOKUP(AN$279,$B$276:$C$278,2,0),0)/1000))&gt;0),1,TRUNC(VLOOKUP($E360,'Container Panel'!$B$41:$Z$100,$D360,0)/(VLOOKUP(AN$276,UI!$A$12:$O$51,VLOOKUP(AN$279,$B$276:$C$278,2,0),0)/1000)))),"")</f>
        <v/>
      </c>
      <c r="AO360" s="145" t="str">
        <f>IFERROR(IF(AND(AO$272=list!$D$3,'Box Calculation'!AO$279&lt;&gt;"h",$E360&lt;&gt;0),0,IF(AND(AO$273=list!$D$2,$E360&lt;&gt;0,TRUNC(VLOOKUP($E360,'Container Panel'!$B$41:$Z$100,$D360,0)/(VLOOKUP(AO$276,UI!$A$12:$O$51,VLOOKUP(AO$279,$B$276:$C$278,2,0),0)/1000))&gt;0),1,TRUNC(VLOOKUP($E360,'Container Panel'!$B$41:$Z$100,$D360,0)/(VLOOKUP(AO$276,UI!$A$12:$O$51,VLOOKUP(AO$279,$B$276:$C$278,2,0),0)/1000)))),"")</f>
        <v/>
      </c>
      <c r="AP360" s="145" t="str">
        <f>IFERROR(IF(AND(AP$272=list!$D$3,'Box Calculation'!AP$279&lt;&gt;"h",$E360&lt;&gt;0),0,IF(AND(AP$273=list!$D$2,$E360&lt;&gt;0,TRUNC(VLOOKUP($E360,'Container Panel'!$B$41:$Z$100,$D360,0)/(VLOOKUP(AP$276,UI!$A$12:$O$51,VLOOKUP(AP$279,$B$276:$C$278,2,0),0)/1000))&gt;0),1,TRUNC(VLOOKUP($E360,'Container Panel'!$B$41:$Z$100,$D360,0)/(VLOOKUP(AP$276,UI!$A$12:$O$51,VLOOKUP(AP$279,$B$276:$C$278,2,0),0)/1000)))),"")</f>
        <v/>
      </c>
      <c r="AQ360" s="145" t="str">
        <f>IFERROR(IF(AND(AQ$272=list!$D$3,'Box Calculation'!AQ$279&lt;&gt;"h",$E360&lt;&gt;0),0,IF(AND(AQ$273=list!$D$2,$E360&lt;&gt;0,TRUNC(VLOOKUP($E360,'Container Panel'!$B$41:$Z$100,$D360,0)/(VLOOKUP(AQ$276,UI!$A$12:$O$51,VLOOKUP(AQ$279,$B$276:$C$278,2,0),0)/1000))&gt;0),1,TRUNC(VLOOKUP($E360,'Container Panel'!$B$41:$Z$100,$D360,0)/(VLOOKUP(AQ$276,UI!$A$12:$O$51,VLOOKUP(AQ$279,$B$276:$C$278,2,0),0)/1000)))),"")</f>
        <v/>
      </c>
      <c r="AR360" s="145" t="str">
        <f>IFERROR(IF(AND(AR$272=list!$D$3,'Box Calculation'!AR$279&lt;&gt;"h",$E360&lt;&gt;0),0,IF(AND(AR$273=list!$D$2,$E360&lt;&gt;0,TRUNC(VLOOKUP($E360,'Container Panel'!$B$41:$Z$100,$D360,0)/(VLOOKUP(AR$276,UI!$A$12:$O$51,VLOOKUP(AR$279,$B$276:$C$278,2,0),0)/1000))&gt;0),1,TRUNC(VLOOKUP($E360,'Container Panel'!$B$41:$Z$100,$D360,0)/(VLOOKUP(AR$276,UI!$A$12:$O$51,VLOOKUP(AR$279,$B$276:$C$278,2,0),0)/1000)))),"")</f>
        <v/>
      </c>
      <c r="AS360" s="145" t="str">
        <f>IFERROR(IF(AND(AS$272=list!$D$3,'Box Calculation'!AS$279&lt;&gt;"h",$E360&lt;&gt;0),0,IF(AND(AS$273=list!$D$2,$E360&lt;&gt;0,TRUNC(VLOOKUP($E360,'Container Panel'!$B$41:$Z$100,$D360,0)/(VLOOKUP(AS$276,UI!$A$12:$O$51,VLOOKUP(AS$279,$B$276:$C$278,2,0),0)/1000))&gt;0),1,TRUNC(VLOOKUP($E360,'Container Panel'!$B$41:$Z$100,$D360,0)/(VLOOKUP(AS$276,UI!$A$12:$O$51,VLOOKUP(AS$279,$B$276:$C$278,2,0),0)/1000)))),"")</f>
        <v/>
      </c>
      <c r="AT360" s="145" t="str">
        <f>IFERROR(IF(AND(AT$272=list!$D$3,'Box Calculation'!AT$279&lt;&gt;"h",$E360&lt;&gt;0),0,IF(AND(AT$273=list!$D$2,$E360&lt;&gt;0,TRUNC(VLOOKUP($E360,'Container Panel'!$B$41:$Z$100,$D360,0)/(VLOOKUP(AT$276,UI!$A$12:$O$51,VLOOKUP(AT$279,$B$276:$C$278,2,0),0)/1000))&gt;0),1,TRUNC(VLOOKUP($E360,'Container Panel'!$B$41:$Z$100,$D360,0)/(VLOOKUP(AT$276,UI!$A$12:$O$51,VLOOKUP(AT$279,$B$276:$C$278,2,0),0)/1000)))),"")</f>
        <v/>
      </c>
      <c r="AU360" s="145" t="str">
        <f>IFERROR(IF(AND(AU$272=list!$D$3,'Box Calculation'!AU$279&lt;&gt;"h",$E360&lt;&gt;0),0,IF(AND(AU$273=list!$D$2,$E360&lt;&gt;0,TRUNC(VLOOKUP($E360,'Container Panel'!$B$41:$Z$100,$D360,0)/(VLOOKUP(AU$276,UI!$A$12:$O$51,VLOOKUP(AU$279,$B$276:$C$278,2,0),0)/1000))&gt;0),1,TRUNC(VLOOKUP($E360,'Container Panel'!$B$41:$Z$100,$D360,0)/(VLOOKUP(AU$276,UI!$A$12:$O$51,VLOOKUP(AU$279,$B$276:$C$278,2,0),0)/1000)))),"")</f>
        <v/>
      </c>
      <c r="AV360" s="145" t="str">
        <f>IFERROR(IF(AND(AV$272=list!$D$3,'Box Calculation'!AV$279&lt;&gt;"h",$E360&lt;&gt;0),0,IF(AND(AV$273=list!$D$2,$E360&lt;&gt;0,TRUNC(VLOOKUP($E360,'Container Panel'!$B$41:$Z$100,$D360,0)/(VLOOKUP(AV$276,UI!$A$12:$O$51,VLOOKUP(AV$279,$B$276:$C$278,2,0),0)/1000))&gt;0),1,TRUNC(VLOOKUP($E360,'Container Panel'!$B$41:$Z$100,$D360,0)/(VLOOKUP(AV$276,UI!$A$12:$O$51,VLOOKUP(AV$279,$B$276:$C$278,2,0),0)/1000)))),"")</f>
        <v/>
      </c>
      <c r="AW360" s="145" t="str">
        <f>IFERROR(IF(AND(AW$272=list!$D$3,'Box Calculation'!AW$279&lt;&gt;"h",$E360&lt;&gt;0),0,IF(AND(AW$273=list!$D$2,$E360&lt;&gt;0,TRUNC(VLOOKUP($E360,'Container Panel'!$B$41:$Z$100,$D360,0)/(VLOOKUP(AW$276,UI!$A$12:$O$51,VLOOKUP(AW$279,$B$276:$C$278,2,0),0)/1000))&gt;0),1,TRUNC(VLOOKUP($E360,'Container Panel'!$B$41:$Z$100,$D360,0)/(VLOOKUP(AW$276,UI!$A$12:$O$51,VLOOKUP(AW$279,$B$276:$C$278,2,0),0)/1000)))),"")</f>
        <v/>
      </c>
      <c r="AX360" s="145" t="str">
        <f>IFERROR(IF(AND(AX$272=list!$D$3,'Box Calculation'!AX$279&lt;&gt;"h",$E360&lt;&gt;0),0,IF(AND(AX$273=list!$D$2,$E360&lt;&gt;0,TRUNC(VLOOKUP($E360,'Container Panel'!$B$41:$Z$100,$D360,0)/(VLOOKUP(AX$276,UI!$A$12:$O$51,VLOOKUP(AX$279,$B$276:$C$278,2,0),0)/1000))&gt;0),1,TRUNC(VLOOKUP($E360,'Container Panel'!$B$41:$Z$100,$D360,0)/(VLOOKUP(AX$276,UI!$A$12:$O$51,VLOOKUP(AX$279,$B$276:$C$278,2,0),0)/1000)))),"")</f>
        <v/>
      </c>
      <c r="AY360" s="145" t="str">
        <f>IFERROR(IF(AND(AY$272=list!$D$3,'Box Calculation'!AY$279&lt;&gt;"h",$E360&lt;&gt;0),0,IF(AND(AY$273=list!$D$2,$E360&lt;&gt;0,TRUNC(VLOOKUP($E360,'Container Panel'!$B$41:$Z$100,$D360,0)/(VLOOKUP(AY$276,UI!$A$12:$O$51,VLOOKUP(AY$279,$B$276:$C$278,2,0),0)/1000))&gt;0),1,TRUNC(VLOOKUP($E360,'Container Panel'!$B$41:$Z$100,$D360,0)/(VLOOKUP(AY$276,UI!$A$12:$O$51,VLOOKUP(AY$279,$B$276:$C$278,2,0),0)/1000)))),"")</f>
        <v/>
      </c>
      <c r="AZ360" s="145" t="str">
        <f>IFERROR(IF(AND(AZ$272=list!$D$3,'Box Calculation'!AZ$279&lt;&gt;"h",$E360&lt;&gt;0),0,IF(AND(AZ$273=list!$D$2,$E360&lt;&gt;0,TRUNC(VLOOKUP($E360,'Container Panel'!$B$41:$Z$100,$D360,0)/(VLOOKUP(AZ$276,UI!$A$12:$O$51,VLOOKUP(AZ$279,$B$276:$C$278,2,0),0)/1000))&gt;0),1,TRUNC(VLOOKUP($E360,'Container Panel'!$B$41:$Z$100,$D360,0)/(VLOOKUP(AZ$276,UI!$A$12:$O$51,VLOOKUP(AZ$279,$B$276:$C$278,2,0),0)/1000)))),"")</f>
        <v/>
      </c>
      <c r="BA360" s="145" t="str">
        <f>IFERROR(IF(AND(BA$272=list!$D$3,'Box Calculation'!BA$279&lt;&gt;"h",$E360&lt;&gt;0),0,IF(AND(BA$273=list!$D$2,$E360&lt;&gt;0,TRUNC(VLOOKUP($E360,'Container Panel'!$B$41:$Z$100,$D360,0)/(VLOOKUP(BA$276,UI!$A$12:$O$51,VLOOKUP(BA$279,$B$276:$C$278,2,0),0)/1000))&gt;0),1,TRUNC(VLOOKUP($E360,'Container Panel'!$B$41:$Z$100,$D360,0)/(VLOOKUP(BA$276,UI!$A$12:$O$51,VLOOKUP(BA$279,$B$276:$C$278,2,0),0)/1000)))),"")</f>
        <v/>
      </c>
      <c r="BB360" s="145" t="str">
        <f>IFERROR(IF(AND(BB$272=list!$D$3,'Box Calculation'!BB$279&lt;&gt;"h",$E360&lt;&gt;0),0,IF(AND(BB$273=list!$D$2,$E360&lt;&gt;0,TRUNC(VLOOKUP($E360,'Container Panel'!$B$41:$Z$100,$D360,0)/(VLOOKUP(BB$276,UI!$A$12:$O$51,VLOOKUP(BB$279,$B$276:$C$278,2,0),0)/1000))&gt;0),1,TRUNC(VLOOKUP($E360,'Container Panel'!$B$41:$Z$100,$D360,0)/(VLOOKUP(BB$276,UI!$A$12:$O$51,VLOOKUP(BB$279,$B$276:$C$278,2,0),0)/1000)))),"")</f>
        <v/>
      </c>
      <c r="BC360" s="145" t="str">
        <f>IFERROR(IF(AND(BC$272=list!$D$3,'Box Calculation'!BC$279&lt;&gt;"h",$E360&lt;&gt;0),0,IF(AND(BC$273=list!$D$2,$E360&lt;&gt;0,TRUNC(VLOOKUP($E360,'Container Panel'!$B$41:$Z$100,$D360,0)/(VLOOKUP(BC$276,UI!$A$12:$O$51,VLOOKUP(BC$279,$B$276:$C$278,2,0),0)/1000))&gt;0),1,TRUNC(VLOOKUP($E360,'Container Panel'!$B$41:$Z$100,$D360,0)/(VLOOKUP(BC$276,UI!$A$12:$O$51,VLOOKUP(BC$279,$B$276:$C$278,2,0),0)/1000)))),"")</f>
        <v/>
      </c>
      <c r="BD360" s="145" t="str">
        <f>IFERROR(IF(AND(BD$272=list!$D$3,'Box Calculation'!BD$279&lt;&gt;"h",$E360&lt;&gt;0),0,IF(AND(BD$273=list!$D$2,$E360&lt;&gt;0,TRUNC(VLOOKUP($E360,'Container Panel'!$B$41:$Z$100,$D360,0)/(VLOOKUP(BD$276,UI!$A$12:$O$51,VLOOKUP(BD$279,$B$276:$C$278,2,0),0)/1000))&gt;0),1,TRUNC(VLOOKUP($E360,'Container Panel'!$B$41:$Z$100,$D360,0)/(VLOOKUP(BD$276,UI!$A$12:$O$51,VLOOKUP(BD$279,$B$276:$C$278,2,0),0)/1000)))),"")</f>
        <v/>
      </c>
      <c r="BE360" s="145" t="str">
        <f>IFERROR(IF(AND(BE$272=list!$D$3,'Box Calculation'!BE$279&lt;&gt;"h",$E360&lt;&gt;0),0,IF(AND(BE$273=list!$D$2,$E360&lt;&gt;0,TRUNC(VLOOKUP($E360,'Container Panel'!$B$41:$Z$100,$D360,0)/(VLOOKUP(BE$276,UI!$A$12:$O$51,VLOOKUP(BE$279,$B$276:$C$278,2,0),0)/1000))&gt;0),1,TRUNC(VLOOKUP($E360,'Container Panel'!$B$41:$Z$100,$D360,0)/(VLOOKUP(BE$276,UI!$A$12:$O$51,VLOOKUP(BE$279,$B$276:$C$278,2,0),0)/1000)))),"")</f>
        <v/>
      </c>
      <c r="BF360" s="145" t="str">
        <f>IFERROR(IF(AND(BF$272=list!$D$3,'Box Calculation'!BF$279&lt;&gt;"h",$E360&lt;&gt;0),0,IF(AND(BF$273=list!$D$2,$E360&lt;&gt;0,TRUNC(VLOOKUP($E360,'Container Panel'!$B$41:$Z$100,$D360,0)/(VLOOKUP(BF$276,UI!$A$12:$O$51,VLOOKUP(BF$279,$B$276:$C$278,2,0),0)/1000))&gt;0),1,TRUNC(VLOOKUP($E360,'Container Panel'!$B$41:$Z$100,$D360,0)/(VLOOKUP(BF$276,UI!$A$12:$O$51,VLOOKUP(BF$279,$B$276:$C$278,2,0),0)/1000)))),"")</f>
        <v/>
      </c>
      <c r="BG360" s="145" t="str">
        <f>IFERROR(IF(AND(BG$272=list!$D$3,'Box Calculation'!BG$279&lt;&gt;"h",$E360&lt;&gt;0),0,IF(AND(BG$273=list!$D$2,$E360&lt;&gt;0,TRUNC(VLOOKUP($E360,'Container Panel'!$B$41:$Z$100,$D360,0)/(VLOOKUP(BG$276,UI!$A$12:$O$51,VLOOKUP(BG$279,$B$276:$C$278,2,0),0)/1000))&gt;0),1,TRUNC(VLOOKUP($E360,'Container Panel'!$B$41:$Z$100,$D360,0)/(VLOOKUP(BG$276,UI!$A$12:$O$51,VLOOKUP(BG$279,$B$276:$C$278,2,0),0)/1000)))),"")</f>
        <v/>
      </c>
      <c r="BH360" s="145" t="str">
        <f>IFERROR(IF(AND(BH$272=list!$D$3,'Box Calculation'!BH$279&lt;&gt;"h",$E360&lt;&gt;0),0,IF(AND(BH$273=list!$D$2,$E360&lt;&gt;0,TRUNC(VLOOKUP($E360,'Container Panel'!$B$41:$Z$100,$D360,0)/(VLOOKUP(BH$276,UI!$A$12:$O$51,VLOOKUP(BH$279,$B$276:$C$278,2,0),0)/1000))&gt;0),1,TRUNC(VLOOKUP($E360,'Container Panel'!$B$41:$Z$100,$D360,0)/(VLOOKUP(BH$276,UI!$A$12:$O$51,VLOOKUP(BH$279,$B$276:$C$278,2,0),0)/1000)))),"")</f>
        <v/>
      </c>
      <c r="BI360" s="145" t="str">
        <f>IFERROR(IF(AND(BI$272=list!$D$3,'Box Calculation'!BI$279&lt;&gt;"h",$E360&lt;&gt;0),0,IF(AND(BI$273=list!$D$2,$E360&lt;&gt;0,TRUNC(VLOOKUP($E360,'Container Panel'!$B$41:$Z$100,$D360,0)/(VLOOKUP(BI$276,UI!$A$12:$O$51,VLOOKUP(BI$279,$B$276:$C$278,2,0),0)/1000))&gt;0),1,TRUNC(VLOOKUP($E360,'Container Panel'!$B$41:$Z$100,$D360,0)/(VLOOKUP(BI$276,UI!$A$12:$O$51,VLOOKUP(BI$279,$B$276:$C$278,2,0),0)/1000)))),"")</f>
        <v/>
      </c>
      <c r="BJ360" s="145" t="str">
        <f>IFERROR(IF(AND(BJ$272=list!$D$3,'Box Calculation'!BJ$279&lt;&gt;"h",$E360&lt;&gt;0),0,IF(AND(BJ$273=list!$D$2,$E360&lt;&gt;0,TRUNC(VLOOKUP($E360,'Container Panel'!$B$41:$Z$100,$D360,0)/(VLOOKUP(BJ$276,UI!$A$12:$O$51,VLOOKUP(BJ$279,$B$276:$C$278,2,0),0)/1000))&gt;0),1,TRUNC(VLOOKUP($E360,'Container Panel'!$B$41:$Z$100,$D360,0)/(VLOOKUP(BJ$276,UI!$A$12:$O$51,VLOOKUP(BJ$279,$B$276:$C$278,2,0),0)/1000)))),"")</f>
        <v/>
      </c>
      <c r="BK360" s="145" t="str">
        <f>IFERROR(IF(AND(BK$272=list!$D$3,'Box Calculation'!BK$279&lt;&gt;"h",$E360&lt;&gt;0),0,IF(AND(BK$273=list!$D$2,$E360&lt;&gt;0,TRUNC(VLOOKUP($E360,'Container Panel'!$B$41:$Z$100,$D360,0)/(VLOOKUP(BK$276,UI!$A$12:$O$51,VLOOKUP(BK$279,$B$276:$C$278,2,0),0)/1000))&gt;0),1,TRUNC(VLOOKUP($E360,'Container Panel'!$B$41:$Z$100,$D360,0)/(VLOOKUP(BK$276,UI!$A$12:$O$51,VLOOKUP(BK$279,$B$276:$C$278,2,0),0)/1000)))),"")</f>
        <v/>
      </c>
      <c r="BL360" s="145" t="str">
        <f>IFERROR(IF(AND(BL$272=list!$D$3,'Box Calculation'!BL$279&lt;&gt;"h",$E360&lt;&gt;0),0,IF(AND(BL$273=list!$D$2,$E360&lt;&gt;0,TRUNC(VLOOKUP($E360,'Container Panel'!$B$41:$Z$100,$D360,0)/(VLOOKUP(BL$276,UI!$A$12:$O$51,VLOOKUP(BL$279,$B$276:$C$278,2,0),0)/1000))&gt;0),1,TRUNC(VLOOKUP($E360,'Container Panel'!$B$41:$Z$100,$D360,0)/(VLOOKUP(BL$276,UI!$A$12:$O$51,VLOOKUP(BL$279,$B$276:$C$278,2,0),0)/1000)))),"")</f>
        <v/>
      </c>
      <c r="BM360" s="145" t="str">
        <f>IFERROR(IF(AND(BM$272=list!$D$3,'Box Calculation'!BM$279&lt;&gt;"h",$E360&lt;&gt;0),0,IF(AND(BM$273=list!$D$2,$E360&lt;&gt;0,TRUNC(VLOOKUP($E360,'Container Panel'!$B$41:$Z$100,$D360,0)/(VLOOKUP(BM$276,UI!$A$12:$O$51,VLOOKUP(BM$279,$B$276:$C$278,2,0),0)/1000))&gt;0),1,TRUNC(VLOOKUP($E360,'Container Panel'!$B$41:$Z$100,$D360,0)/(VLOOKUP(BM$276,UI!$A$12:$O$51,VLOOKUP(BM$279,$B$276:$C$278,2,0),0)/1000)))),"")</f>
        <v/>
      </c>
      <c r="BN360" s="145" t="str">
        <f>IFERROR(IF(AND(BN$272=list!$D$3,'Box Calculation'!BN$279&lt;&gt;"h",$E360&lt;&gt;0),0,IF(AND(BN$273=list!$D$2,$E360&lt;&gt;0,TRUNC(VLOOKUP($E360,'Container Panel'!$B$41:$Z$100,$D360,0)/(VLOOKUP(BN$276,UI!$A$12:$O$51,VLOOKUP(BN$279,$B$276:$C$278,2,0),0)/1000))&gt;0),1,TRUNC(VLOOKUP($E360,'Container Panel'!$B$41:$Z$100,$D360,0)/(VLOOKUP(BN$276,UI!$A$12:$O$51,VLOOKUP(BN$279,$B$276:$C$278,2,0),0)/1000)))),"")</f>
        <v/>
      </c>
      <c r="BO360" s="145" t="str">
        <f>IFERROR(IF(AND(BO$272=list!$D$3,'Box Calculation'!BO$279&lt;&gt;"h",$E360&lt;&gt;0),0,IF(AND(BO$273=list!$D$2,$E360&lt;&gt;0,TRUNC(VLOOKUP($E360,'Container Panel'!$B$41:$Z$100,$D360,0)/(VLOOKUP(BO$276,UI!$A$12:$O$51,VLOOKUP(BO$279,$B$276:$C$278,2,0),0)/1000))&gt;0),1,TRUNC(VLOOKUP($E360,'Container Panel'!$B$41:$Z$100,$D360,0)/(VLOOKUP(BO$276,UI!$A$12:$O$51,VLOOKUP(BO$279,$B$276:$C$278,2,0),0)/1000)))),"")</f>
        <v/>
      </c>
      <c r="BP360" s="145" t="str">
        <f>IFERROR(IF(AND(BP$272=list!$D$3,'Box Calculation'!BP$279&lt;&gt;"h",$E360&lt;&gt;0),0,IF(AND(BP$273=list!$D$2,$E360&lt;&gt;0,TRUNC(VLOOKUP($E360,'Container Panel'!$B$41:$Z$100,$D360,0)/(VLOOKUP(BP$276,UI!$A$12:$O$51,VLOOKUP(BP$279,$B$276:$C$278,2,0),0)/1000))&gt;0),1,TRUNC(VLOOKUP($E360,'Container Panel'!$B$41:$Z$100,$D360,0)/(VLOOKUP(BP$276,UI!$A$12:$O$51,VLOOKUP(BP$279,$B$276:$C$278,2,0),0)/1000)))),"")</f>
        <v/>
      </c>
      <c r="BQ360" s="145" t="str">
        <f>IFERROR(IF(AND(BQ$272=list!$D$3,'Box Calculation'!BQ$279&lt;&gt;"h",$E360&lt;&gt;0),0,IF(AND(BQ$273=list!$D$2,$E360&lt;&gt;0,TRUNC(VLOOKUP($E360,'Container Panel'!$B$41:$Z$100,$D360,0)/(VLOOKUP(BQ$276,UI!$A$12:$O$51,VLOOKUP(BQ$279,$B$276:$C$278,2,0),0)/1000))&gt;0),1,TRUNC(VLOOKUP($E360,'Container Panel'!$B$41:$Z$100,$D360,0)/(VLOOKUP(BQ$276,UI!$A$12:$O$51,VLOOKUP(BQ$279,$B$276:$C$278,2,0),0)/1000)))),"")</f>
        <v/>
      </c>
      <c r="BR360" s="145" t="str">
        <f>IFERROR(IF(AND(BR$272=list!$D$3,'Box Calculation'!BR$279&lt;&gt;"h",$E360&lt;&gt;0),0,IF(AND(BR$273=list!$D$2,$E360&lt;&gt;0,TRUNC(VLOOKUP($E360,'Container Panel'!$B$41:$Z$100,$D360,0)/(VLOOKUP(BR$276,UI!$A$12:$O$51,VLOOKUP(BR$279,$B$276:$C$278,2,0),0)/1000))&gt;0),1,TRUNC(VLOOKUP($E360,'Container Panel'!$B$41:$Z$100,$D360,0)/(VLOOKUP(BR$276,UI!$A$12:$O$51,VLOOKUP(BR$279,$B$276:$C$278,2,0),0)/1000)))),"")</f>
        <v/>
      </c>
      <c r="BS360" s="145" t="str">
        <f>IFERROR(IF(AND(BS$272=list!$D$3,'Box Calculation'!BS$279&lt;&gt;"h",$E360&lt;&gt;0),0,IF(AND(BS$273=list!$D$2,$E360&lt;&gt;0,TRUNC(VLOOKUP($E360,'Container Panel'!$B$41:$Z$100,$D360,0)/(VLOOKUP(BS$276,UI!$A$12:$O$51,VLOOKUP(BS$279,$B$276:$C$278,2,0),0)/1000))&gt;0),1,TRUNC(VLOOKUP($E360,'Container Panel'!$B$41:$Z$100,$D360,0)/(VLOOKUP(BS$276,UI!$A$12:$O$51,VLOOKUP(BS$279,$B$276:$C$278,2,0),0)/1000)))),"")</f>
        <v/>
      </c>
      <c r="BT360" s="145" t="str">
        <f>IFERROR(IF(AND(BT$272=list!$D$3,'Box Calculation'!BT$279&lt;&gt;"h",$E360&lt;&gt;0),0,IF(AND(BT$273=list!$D$2,$E360&lt;&gt;0,TRUNC(VLOOKUP($E360,'Container Panel'!$B$41:$Z$100,$D360,0)/(VLOOKUP(BT$276,UI!$A$12:$O$51,VLOOKUP(BT$279,$B$276:$C$278,2,0),0)/1000))&gt;0),1,TRUNC(VLOOKUP($E360,'Container Panel'!$B$41:$Z$100,$D360,0)/(VLOOKUP(BT$276,UI!$A$12:$O$51,VLOOKUP(BT$279,$B$276:$C$278,2,0),0)/1000)))),"")</f>
        <v/>
      </c>
      <c r="BU360" s="145" t="str">
        <f>IFERROR(IF(AND(BU$272=list!$D$3,'Box Calculation'!BU$279&lt;&gt;"h",$E360&lt;&gt;0),0,IF(AND(BU$273=list!$D$2,$E360&lt;&gt;0,TRUNC(VLOOKUP($E360,'Container Panel'!$B$41:$Z$100,$D360,0)/(VLOOKUP(BU$276,UI!$A$12:$O$51,VLOOKUP(BU$279,$B$276:$C$278,2,0),0)/1000))&gt;0),1,TRUNC(VLOOKUP($E360,'Container Panel'!$B$41:$Z$100,$D360,0)/(VLOOKUP(BU$276,UI!$A$12:$O$51,VLOOKUP(BU$279,$B$276:$C$278,2,0),0)/1000)))),"")</f>
        <v/>
      </c>
      <c r="BV360" s="145" t="str">
        <f>IFERROR(IF(AND(BV$272=list!$D$3,'Box Calculation'!BV$279&lt;&gt;"h",$E360&lt;&gt;0),0,IF(AND(BV$273=list!$D$2,$E360&lt;&gt;0,TRUNC(VLOOKUP($E360,'Container Panel'!$B$41:$Z$100,$D360,0)/(VLOOKUP(BV$276,UI!$A$12:$O$51,VLOOKUP(BV$279,$B$276:$C$278,2,0),0)/1000))&gt;0),1,TRUNC(VLOOKUP($E360,'Container Panel'!$B$41:$Z$100,$D360,0)/(VLOOKUP(BV$276,UI!$A$12:$O$51,VLOOKUP(BV$279,$B$276:$C$278,2,0),0)/1000)))),"")</f>
        <v/>
      </c>
      <c r="BW360" s="145" t="str">
        <f>IFERROR(IF(AND(BW$272=list!$D$3,'Box Calculation'!BW$279&lt;&gt;"h",$E360&lt;&gt;0),0,IF(AND(BW$273=list!$D$2,$E360&lt;&gt;0,TRUNC(VLOOKUP($E360,'Container Panel'!$B$41:$Z$100,$D360,0)/(VLOOKUP(BW$276,UI!$A$12:$O$51,VLOOKUP(BW$279,$B$276:$C$278,2,0),0)/1000))&gt;0),1,TRUNC(VLOOKUP($E360,'Container Panel'!$B$41:$Z$100,$D360,0)/(VLOOKUP(BW$276,UI!$A$12:$O$51,VLOOKUP(BW$279,$B$276:$C$278,2,0),0)/1000)))),"")</f>
        <v/>
      </c>
      <c r="BX360" s="145" t="str">
        <f>IFERROR(IF(AND(BX$272=list!$D$3,'Box Calculation'!BX$279&lt;&gt;"h",$E360&lt;&gt;0),0,IF(AND(BX$273=list!$D$2,$E360&lt;&gt;0,TRUNC(VLOOKUP($E360,'Container Panel'!$B$41:$Z$100,$D360,0)/(VLOOKUP(BX$276,UI!$A$12:$O$51,VLOOKUP(BX$279,$B$276:$C$278,2,0),0)/1000))&gt;0),1,TRUNC(VLOOKUP($E360,'Container Panel'!$B$41:$Z$100,$D360,0)/(VLOOKUP(BX$276,UI!$A$12:$O$51,VLOOKUP(BX$279,$B$276:$C$278,2,0),0)/1000)))),"")</f>
        <v/>
      </c>
      <c r="BY360" s="145" t="str">
        <f>IFERROR(IF(AND(BY$272=list!$D$3,'Box Calculation'!BY$279&lt;&gt;"h",$E360&lt;&gt;0),0,IF(AND(BY$273=list!$D$2,$E360&lt;&gt;0,TRUNC(VLOOKUP($E360,'Container Panel'!$B$41:$Z$100,$D360,0)/(VLOOKUP(BY$276,UI!$A$12:$O$51,VLOOKUP(BY$279,$B$276:$C$278,2,0),0)/1000))&gt;0),1,TRUNC(VLOOKUP($E360,'Container Panel'!$B$41:$Z$100,$D360,0)/(VLOOKUP(BY$276,UI!$A$12:$O$51,VLOOKUP(BY$279,$B$276:$C$278,2,0),0)/1000)))),"")</f>
        <v/>
      </c>
      <c r="BZ360" s="145" t="str">
        <f>IFERROR(IF(AND(BZ$272=list!$D$3,'Box Calculation'!BZ$279&lt;&gt;"h",$E360&lt;&gt;0),0,IF(AND(BZ$273=list!$D$2,$E360&lt;&gt;0,TRUNC(VLOOKUP($E360,'Container Panel'!$B$41:$Z$100,$D360,0)/(VLOOKUP(BZ$276,UI!$A$12:$O$51,VLOOKUP(BZ$279,$B$276:$C$278,2,0),0)/1000))&gt;0),1,TRUNC(VLOOKUP($E360,'Container Panel'!$B$41:$Z$100,$D360,0)/(VLOOKUP(BZ$276,UI!$A$12:$O$51,VLOOKUP(BZ$279,$B$276:$C$278,2,0),0)/1000)))),"")</f>
        <v/>
      </c>
      <c r="CA360" s="145" t="str">
        <f>IFERROR(IF(AND(CA$272=list!$D$3,'Box Calculation'!CA$279&lt;&gt;"h",$E360&lt;&gt;0),0,IF(AND(CA$273=list!$D$2,$E360&lt;&gt;0,TRUNC(VLOOKUP($E360,'Container Panel'!$B$41:$Z$100,$D360,0)/(VLOOKUP(CA$276,UI!$A$12:$O$51,VLOOKUP(CA$279,$B$276:$C$278,2,0),0)/1000))&gt;0),1,TRUNC(VLOOKUP($E360,'Container Panel'!$B$41:$Z$100,$D360,0)/(VLOOKUP(CA$276,UI!$A$12:$O$51,VLOOKUP(CA$279,$B$276:$C$278,2,0),0)/1000)))),"")</f>
        <v/>
      </c>
      <c r="CB360" s="145" t="str">
        <f>IFERROR(IF(AND(CB$272=list!$D$3,'Box Calculation'!CB$279&lt;&gt;"h",$E360&lt;&gt;0),0,IF(AND(CB$273=list!$D$2,$E360&lt;&gt;0,TRUNC(VLOOKUP($E360,'Container Panel'!$B$41:$Z$100,$D360,0)/(VLOOKUP(CB$276,UI!$A$12:$O$51,VLOOKUP(CB$279,$B$276:$C$278,2,0),0)/1000))&gt;0),1,TRUNC(VLOOKUP($E360,'Container Panel'!$B$41:$Z$100,$D360,0)/(VLOOKUP(CB$276,UI!$A$12:$O$51,VLOOKUP(CB$279,$B$276:$C$278,2,0),0)/1000)))),"")</f>
        <v/>
      </c>
      <c r="CC360" s="145" t="str">
        <f>IFERROR(IF(AND(CC$272=list!$D$3,'Box Calculation'!CC$279&lt;&gt;"h",$E360&lt;&gt;0),0,IF(AND(CC$273=list!$D$2,$E360&lt;&gt;0,TRUNC(VLOOKUP($E360,'Container Panel'!$B$41:$Z$100,$D360,0)/(VLOOKUP(CC$276,UI!$A$12:$O$51,VLOOKUP(CC$279,$B$276:$C$278,2,0),0)/1000))&gt;0),1,TRUNC(VLOOKUP($E360,'Container Panel'!$B$41:$Z$100,$D360,0)/(VLOOKUP(CC$276,UI!$A$12:$O$51,VLOOKUP(CC$279,$B$276:$C$278,2,0),0)/1000)))),"")</f>
        <v/>
      </c>
      <c r="CD360" s="145" t="str">
        <f>IFERROR(IF(AND(CD$272=list!$D$3,'Box Calculation'!CD$279&lt;&gt;"h",$E360&lt;&gt;0),0,IF(AND(CD$273=list!$D$2,$E360&lt;&gt;0,TRUNC(VLOOKUP($E360,'Container Panel'!$B$41:$Z$100,$D360,0)/(VLOOKUP(CD$276,UI!$A$12:$O$51,VLOOKUP(CD$279,$B$276:$C$278,2,0),0)/1000))&gt;0),1,TRUNC(VLOOKUP($E360,'Container Panel'!$B$41:$Z$100,$D360,0)/(VLOOKUP(CD$276,UI!$A$12:$O$51,VLOOKUP(CD$279,$B$276:$C$278,2,0),0)/1000)))),"")</f>
        <v/>
      </c>
      <c r="CE360" s="145" t="str">
        <f>IFERROR(IF(AND(CE$272=list!$D$3,'Box Calculation'!CE$279&lt;&gt;"h",$E360&lt;&gt;0),0,IF(AND(CE$273=list!$D$2,$E360&lt;&gt;0,TRUNC(VLOOKUP($E360,'Container Panel'!$B$41:$Z$100,$D360,0)/(VLOOKUP(CE$276,UI!$A$12:$O$51,VLOOKUP(CE$279,$B$276:$C$278,2,0),0)/1000))&gt;0),1,TRUNC(VLOOKUP($E360,'Container Panel'!$B$41:$Z$100,$D360,0)/(VLOOKUP(CE$276,UI!$A$12:$O$51,VLOOKUP(CE$279,$B$276:$C$278,2,0),0)/1000)))),"")</f>
        <v/>
      </c>
      <c r="CF360" s="145" t="str">
        <f>IFERROR(IF(AND(CF$272=list!$D$3,'Box Calculation'!CF$279&lt;&gt;"h",$E360&lt;&gt;0),0,IF(AND(CF$273=list!$D$2,$E360&lt;&gt;0,TRUNC(VLOOKUP($E360,'Container Panel'!$B$41:$Z$100,$D360,0)/(VLOOKUP(CF$276,UI!$A$12:$O$51,VLOOKUP(CF$279,$B$276:$C$278,2,0),0)/1000))&gt;0),1,TRUNC(VLOOKUP($E360,'Container Panel'!$B$41:$Z$100,$D360,0)/(VLOOKUP(CF$276,UI!$A$12:$O$51,VLOOKUP(CF$279,$B$276:$C$278,2,0),0)/1000)))),"")</f>
        <v/>
      </c>
      <c r="CG360" s="145" t="str">
        <f>IFERROR(IF(AND(CG$272=list!$D$3,'Box Calculation'!CG$279&lt;&gt;"h",$E360&lt;&gt;0),0,IF(AND(CG$273=list!$D$2,$E360&lt;&gt;0,TRUNC(VLOOKUP($E360,'Container Panel'!$B$41:$Z$100,$D360,0)/(VLOOKUP(CG$276,UI!$A$12:$O$51,VLOOKUP(CG$279,$B$276:$C$278,2,0),0)/1000))&gt;0),1,TRUNC(VLOOKUP($E360,'Container Panel'!$B$41:$Z$100,$D360,0)/(VLOOKUP(CG$276,UI!$A$12:$O$51,VLOOKUP(CG$279,$B$276:$C$278,2,0),0)/1000)))),"")</f>
        <v/>
      </c>
      <c r="CH360" s="145" t="str">
        <f>IFERROR(IF(AND(CH$272=list!$D$3,'Box Calculation'!CH$279&lt;&gt;"h",$E360&lt;&gt;0),0,IF(AND(CH$273=list!$D$2,$E360&lt;&gt;0,TRUNC(VLOOKUP($E360,'Container Panel'!$B$41:$Z$100,$D360,0)/(VLOOKUP(CH$276,UI!$A$12:$O$51,VLOOKUP(CH$279,$B$276:$C$278,2,0),0)/1000))&gt;0),1,TRUNC(VLOOKUP($E360,'Container Panel'!$B$41:$Z$100,$D360,0)/(VLOOKUP(CH$276,UI!$A$12:$O$51,VLOOKUP(CH$279,$B$276:$C$278,2,0),0)/1000)))),"")</f>
        <v/>
      </c>
      <c r="CI360" s="145" t="str">
        <f>IFERROR(IF(AND(CI$272=list!$D$3,'Box Calculation'!CI$279&lt;&gt;"h",$E360&lt;&gt;0),0,IF(AND(CI$273=list!$D$2,$E360&lt;&gt;0,TRUNC(VLOOKUP($E360,'Container Panel'!$B$41:$Z$100,$D360,0)/(VLOOKUP(CI$276,UI!$A$12:$O$51,VLOOKUP(CI$279,$B$276:$C$278,2,0),0)/1000))&gt;0),1,TRUNC(VLOOKUP($E360,'Container Panel'!$B$41:$Z$100,$D360,0)/(VLOOKUP(CI$276,UI!$A$12:$O$51,VLOOKUP(CI$279,$B$276:$C$278,2,0),0)/1000)))),"")</f>
        <v/>
      </c>
      <c r="CJ360" s="145" t="str">
        <f>IFERROR(IF(AND(CJ$272=list!$D$3,'Box Calculation'!CJ$279&lt;&gt;"h",$E360&lt;&gt;0),0,IF(AND(CJ$273=list!$D$2,$E360&lt;&gt;0,TRUNC(VLOOKUP($E360,'Container Panel'!$B$41:$Z$100,$D360,0)/(VLOOKUP(CJ$276,UI!$A$12:$O$51,VLOOKUP(CJ$279,$B$276:$C$278,2,0),0)/1000))&gt;0),1,TRUNC(VLOOKUP($E360,'Container Panel'!$B$41:$Z$100,$D360,0)/(VLOOKUP(CJ$276,UI!$A$12:$O$51,VLOOKUP(CJ$279,$B$276:$C$278,2,0),0)/1000)))),"")</f>
        <v/>
      </c>
      <c r="CK360" s="145" t="str">
        <f>IFERROR(IF(AND(CK$272=list!$D$3,'Box Calculation'!CK$279&lt;&gt;"h",$E360&lt;&gt;0),0,IF(AND(CK$273=list!$D$2,$E360&lt;&gt;0,TRUNC(VLOOKUP($E360,'Container Panel'!$B$41:$Z$100,$D360,0)/(VLOOKUP(CK$276,UI!$A$12:$O$51,VLOOKUP(CK$279,$B$276:$C$278,2,0),0)/1000))&gt;0),1,TRUNC(VLOOKUP($E360,'Container Panel'!$B$41:$Z$100,$D360,0)/(VLOOKUP(CK$276,UI!$A$12:$O$51,VLOOKUP(CK$279,$B$276:$C$278,2,0),0)/1000)))),"")</f>
        <v/>
      </c>
      <c r="CL360" s="145" t="str">
        <f>IFERROR(IF(AND(CL$272=list!$D$3,'Box Calculation'!CL$279&lt;&gt;"h",$E360&lt;&gt;0),0,IF(AND(CL$273=list!$D$2,$E360&lt;&gt;0,TRUNC(VLOOKUP($E360,'Container Panel'!$B$41:$Z$100,$D360,0)/(VLOOKUP(CL$276,UI!$A$12:$O$51,VLOOKUP(CL$279,$B$276:$C$278,2,0),0)/1000))&gt;0),1,TRUNC(VLOOKUP($E360,'Container Panel'!$B$41:$Z$100,$D360,0)/(VLOOKUP(CL$276,UI!$A$12:$O$51,VLOOKUP(CL$279,$B$276:$C$278,2,0),0)/1000)))),"")</f>
        <v/>
      </c>
      <c r="CM360" s="145" t="str">
        <f>IFERROR(IF(AND(CM$272=list!$D$3,'Box Calculation'!CM$279&lt;&gt;"h",$E360&lt;&gt;0),0,IF(AND(CM$273=list!$D$2,$E360&lt;&gt;0,TRUNC(VLOOKUP($E360,'Container Panel'!$B$41:$Z$100,$D360,0)/(VLOOKUP(CM$276,UI!$A$12:$O$51,VLOOKUP(CM$279,$B$276:$C$278,2,0),0)/1000))&gt;0),1,TRUNC(VLOOKUP($E360,'Container Panel'!$B$41:$Z$100,$D360,0)/(VLOOKUP(CM$276,UI!$A$12:$O$51,VLOOKUP(CM$279,$B$276:$C$278,2,0),0)/1000)))),"")</f>
        <v/>
      </c>
      <c r="CN360" s="145" t="str">
        <f>IFERROR(IF(AND(CN$272=list!$D$3,'Box Calculation'!CN$279&lt;&gt;"h",$E360&lt;&gt;0),0,IF(AND(CN$273=list!$D$2,$E360&lt;&gt;0,TRUNC(VLOOKUP($E360,'Container Panel'!$B$41:$Z$100,$D360,0)/(VLOOKUP(CN$276,UI!$A$12:$O$51,VLOOKUP(CN$279,$B$276:$C$278,2,0),0)/1000))&gt;0),1,TRUNC(VLOOKUP($E360,'Container Panel'!$B$41:$Z$100,$D360,0)/(VLOOKUP(CN$276,UI!$A$12:$O$51,VLOOKUP(CN$279,$B$276:$C$278,2,0),0)/1000)))),"")</f>
        <v/>
      </c>
      <c r="CO360" s="145" t="str">
        <f>IFERROR(IF(AND(CO$272=list!$D$3,'Box Calculation'!CO$279&lt;&gt;"h",$E360&lt;&gt;0),0,IF(AND(CO$273=list!$D$2,$E360&lt;&gt;0,TRUNC(VLOOKUP($E360,'Container Panel'!$B$41:$Z$100,$D360,0)/(VLOOKUP(CO$276,UI!$A$12:$O$51,VLOOKUP(CO$279,$B$276:$C$278,2,0),0)/1000))&gt;0),1,TRUNC(VLOOKUP($E360,'Container Panel'!$B$41:$Z$100,$D360,0)/(VLOOKUP(CO$276,UI!$A$12:$O$51,VLOOKUP(CO$279,$B$276:$C$278,2,0),0)/1000)))),"")</f>
        <v/>
      </c>
      <c r="CP360" s="145" t="str">
        <f>IFERROR(IF(AND(CP$272=list!$D$3,'Box Calculation'!CP$279&lt;&gt;"h",$E360&lt;&gt;0),0,IF(AND(CP$273=list!$D$2,$E360&lt;&gt;0,TRUNC(VLOOKUP($E360,'Container Panel'!$B$41:$Z$100,$D360,0)/(VLOOKUP(CP$276,UI!$A$12:$O$51,VLOOKUP(CP$279,$B$276:$C$278,2,0),0)/1000))&gt;0),1,TRUNC(VLOOKUP($E360,'Container Panel'!$B$41:$Z$100,$D360,0)/(VLOOKUP(CP$276,UI!$A$12:$O$51,VLOOKUP(CP$279,$B$276:$C$278,2,0),0)/1000)))),"")</f>
        <v/>
      </c>
      <c r="CQ360" s="145" t="str">
        <f>IFERROR(IF(AND(CQ$272=list!$D$3,'Box Calculation'!CQ$279&lt;&gt;"h",$E360&lt;&gt;0),0,IF(AND(CQ$273=list!$D$2,$E360&lt;&gt;0,TRUNC(VLOOKUP($E360,'Container Panel'!$B$41:$Z$100,$D360,0)/(VLOOKUP(CQ$276,UI!$A$12:$O$51,VLOOKUP(CQ$279,$B$276:$C$278,2,0),0)/1000))&gt;0),1,TRUNC(VLOOKUP($E360,'Container Panel'!$B$41:$Z$100,$D360,0)/(VLOOKUP(CQ$276,UI!$A$12:$O$51,VLOOKUP(CQ$279,$B$276:$C$278,2,0),0)/1000)))),"")</f>
        <v/>
      </c>
      <c r="CR360" s="145" t="str">
        <f>IFERROR(IF(AND(CR$272=list!$D$3,'Box Calculation'!CR$279&lt;&gt;"h",$E360&lt;&gt;0),0,IF(AND(CR$273=list!$D$2,$E360&lt;&gt;0,TRUNC(VLOOKUP($E360,'Container Panel'!$B$41:$Z$100,$D360,0)/(VLOOKUP(CR$276,UI!$A$12:$O$51,VLOOKUP(CR$279,$B$276:$C$278,2,0),0)/1000))&gt;0),1,TRUNC(VLOOKUP($E360,'Container Panel'!$B$41:$Z$100,$D360,0)/(VLOOKUP(CR$276,UI!$A$12:$O$51,VLOOKUP(CR$279,$B$276:$C$278,2,0),0)/1000)))),"")</f>
        <v/>
      </c>
      <c r="CS360" s="145" t="str">
        <f>IFERROR(IF(AND(CS$272=list!$D$3,'Box Calculation'!CS$279&lt;&gt;"h",$E360&lt;&gt;0),0,IF(AND(CS$273=list!$D$2,$E360&lt;&gt;0,TRUNC(VLOOKUP($E360,'Container Panel'!$B$41:$Z$100,$D360,0)/(VLOOKUP(CS$276,UI!$A$12:$O$51,VLOOKUP(CS$279,$B$276:$C$278,2,0),0)/1000))&gt;0),1,TRUNC(VLOOKUP($E360,'Container Panel'!$B$41:$Z$100,$D360,0)/(VLOOKUP(CS$276,UI!$A$12:$O$51,VLOOKUP(CS$279,$B$276:$C$278,2,0),0)/1000)))),"")</f>
        <v/>
      </c>
      <c r="CT360" s="145" t="str">
        <f>IFERROR(IF(AND(CT$272=list!$D$3,'Box Calculation'!CT$279&lt;&gt;"h",$E360&lt;&gt;0),0,IF(AND(CT$273=list!$D$2,$E360&lt;&gt;0,TRUNC(VLOOKUP($E360,'Container Panel'!$B$41:$Z$100,$D360,0)/(VLOOKUP(CT$276,UI!$A$12:$O$51,VLOOKUP(CT$279,$B$276:$C$278,2,0),0)/1000))&gt;0),1,TRUNC(VLOOKUP($E360,'Container Panel'!$B$41:$Z$100,$D360,0)/(VLOOKUP(CT$276,UI!$A$12:$O$51,VLOOKUP(CT$279,$B$276:$C$278,2,0),0)/1000)))),"")</f>
        <v/>
      </c>
      <c r="CU360" s="145" t="str">
        <f>IFERROR(IF(AND(CU$272=list!$D$3,'Box Calculation'!CU$279&lt;&gt;"h",$E360&lt;&gt;0),0,IF(AND(CU$273=list!$D$2,$E360&lt;&gt;0,TRUNC(VLOOKUP($E360,'Container Panel'!$B$41:$Z$100,$D360,0)/(VLOOKUP(CU$276,UI!$A$12:$O$51,VLOOKUP(CU$279,$B$276:$C$278,2,0),0)/1000))&gt;0),1,TRUNC(VLOOKUP($E360,'Container Panel'!$B$41:$Z$100,$D360,0)/(VLOOKUP(CU$276,UI!$A$12:$O$51,VLOOKUP(CU$279,$B$276:$C$278,2,0),0)/1000)))),"")</f>
        <v/>
      </c>
      <c r="CV360" s="145" t="str">
        <f>IFERROR(IF(AND(CV$272=list!$D$3,'Box Calculation'!CV$279&lt;&gt;"h",$E360&lt;&gt;0),0,IF(AND(CV$273=list!$D$2,$E360&lt;&gt;0,TRUNC(VLOOKUP($E360,'Container Panel'!$B$41:$Z$100,$D360,0)/(VLOOKUP(CV$276,UI!$A$12:$O$51,VLOOKUP(CV$279,$B$276:$C$278,2,0),0)/1000))&gt;0),1,TRUNC(VLOOKUP($E360,'Container Panel'!$B$41:$Z$100,$D360,0)/(VLOOKUP(CV$276,UI!$A$12:$O$51,VLOOKUP(CV$279,$B$276:$C$278,2,0),0)/1000)))),"")</f>
        <v/>
      </c>
      <c r="CW360" s="145" t="str">
        <f>IFERROR(IF(AND(CW$272=list!$D$3,'Box Calculation'!CW$279&lt;&gt;"h",$E360&lt;&gt;0),0,IF(AND(CW$273=list!$D$2,$E360&lt;&gt;0,TRUNC(VLOOKUP($E360,'Container Panel'!$B$41:$Z$100,$D360,0)/(VLOOKUP(CW$276,UI!$A$12:$O$51,VLOOKUP(CW$279,$B$276:$C$278,2,0),0)/1000))&gt;0),1,TRUNC(VLOOKUP($E360,'Container Panel'!$B$41:$Z$100,$D360,0)/(VLOOKUP(CW$276,UI!$A$12:$O$51,VLOOKUP(CW$279,$B$276:$C$278,2,0),0)/1000)))),"")</f>
        <v/>
      </c>
      <c r="CX360" s="145" t="str">
        <f>IFERROR(IF(AND(CX$272=list!$D$3,'Box Calculation'!CX$279&lt;&gt;"h",$E360&lt;&gt;0),0,IF(AND(CX$273=list!$D$2,$E360&lt;&gt;0,TRUNC(VLOOKUP($E360,'Container Panel'!$B$41:$Z$100,$D360,0)/(VLOOKUP(CX$276,UI!$A$12:$O$51,VLOOKUP(CX$279,$B$276:$C$278,2,0),0)/1000))&gt;0),1,TRUNC(VLOOKUP($E360,'Container Panel'!$B$41:$Z$100,$D360,0)/(VLOOKUP(CX$276,UI!$A$12:$O$51,VLOOKUP(CX$279,$B$276:$C$278,2,0),0)/1000)))),"")</f>
        <v/>
      </c>
      <c r="CY360" s="145" t="str">
        <f>IFERROR(IF(AND(CY$272=list!$D$3,'Box Calculation'!CY$279&lt;&gt;"h",$E360&lt;&gt;0),0,IF(AND(CY$273=list!$D$2,$E360&lt;&gt;0,TRUNC(VLOOKUP($E360,'Container Panel'!$B$41:$Z$100,$D360,0)/(VLOOKUP(CY$276,UI!$A$12:$O$51,VLOOKUP(CY$279,$B$276:$C$278,2,0),0)/1000))&gt;0),1,TRUNC(VLOOKUP($E360,'Container Panel'!$B$41:$Z$100,$D360,0)/(VLOOKUP(CY$276,UI!$A$12:$O$51,VLOOKUP(CY$279,$B$276:$C$278,2,0),0)/1000)))),"")</f>
        <v/>
      </c>
      <c r="CZ360" s="145" t="str">
        <f>IFERROR(IF(AND(CZ$272=list!$D$3,'Box Calculation'!CZ$279&lt;&gt;"h",$E360&lt;&gt;0),0,IF(AND(CZ$273=list!$D$2,$E360&lt;&gt;0,TRUNC(VLOOKUP($E360,'Container Panel'!$B$41:$Z$100,$D360,0)/(VLOOKUP(CZ$276,UI!$A$12:$O$51,VLOOKUP(CZ$279,$B$276:$C$278,2,0),0)/1000))&gt;0),1,TRUNC(VLOOKUP($E360,'Container Panel'!$B$41:$Z$100,$D360,0)/(VLOOKUP(CZ$276,UI!$A$12:$O$51,VLOOKUP(CZ$279,$B$276:$C$278,2,0),0)/1000)))),"")</f>
        <v/>
      </c>
      <c r="DA360" s="145" t="str">
        <f>IFERROR(IF(AND(DA$272=list!$D$3,'Box Calculation'!DA$279&lt;&gt;"h",$E360&lt;&gt;0),0,IF(AND(DA$273=list!$D$2,$E360&lt;&gt;0,TRUNC(VLOOKUP($E360,'Container Panel'!$B$41:$Z$100,$D360,0)/(VLOOKUP(DA$276,UI!$A$12:$O$51,VLOOKUP(DA$279,$B$276:$C$278,2,0),0)/1000))&gt;0),1,TRUNC(VLOOKUP($E360,'Container Panel'!$B$41:$Z$100,$D360,0)/(VLOOKUP(DA$276,UI!$A$12:$O$51,VLOOKUP(DA$279,$B$276:$C$278,2,0),0)/1000)))),"")</f>
        <v/>
      </c>
      <c r="DB360" s="145" t="str">
        <f>IFERROR(IF(AND(DB$272=list!$D$3,'Box Calculation'!DB$279&lt;&gt;"h",$E360&lt;&gt;0),0,IF(AND(DB$273=list!$D$2,$E360&lt;&gt;0,TRUNC(VLOOKUP($E360,'Container Panel'!$B$41:$Z$100,$D360,0)/(VLOOKUP(DB$276,UI!$A$12:$O$51,VLOOKUP(DB$279,$B$276:$C$278,2,0),0)/1000))&gt;0),1,TRUNC(VLOOKUP($E360,'Container Panel'!$B$41:$Z$100,$D360,0)/(VLOOKUP(DB$276,UI!$A$12:$O$51,VLOOKUP(DB$279,$B$276:$C$278,2,0),0)/1000)))),"")</f>
        <v/>
      </c>
      <c r="DC360" s="145" t="str">
        <f>IFERROR(IF(AND(DC$272=list!$D$3,'Box Calculation'!DC$279&lt;&gt;"h",$E360&lt;&gt;0),0,IF(AND(DC$273=list!$D$2,$E360&lt;&gt;0,TRUNC(VLOOKUP($E360,'Container Panel'!$B$41:$Z$100,$D360,0)/(VLOOKUP(DC$276,UI!$A$12:$O$51,VLOOKUP(DC$279,$B$276:$C$278,2,0),0)/1000))&gt;0),1,TRUNC(VLOOKUP($E360,'Container Panel'!$B$41:$Z$100,$D360,0)/(VLOOKUP(DC$276,UI!$A$12:$O$51,VLOOKUP(DC$279,$B$276:$C$278,2,0),0)/1000)))),"")</f>
        <v/>
      </c>
      <c r="DD360" s="145" t="str">
        <f>IFERROR(IF(AND(DD$272=list!$D$3,'Box Calculation'!DD$279&lt;&gt;"h",$E360&lt;&gt;0),0,IF(AND(DD$273=list!$D$2,$E360&lt;&gt;0,TRUNC(VLOOKUP($E360,'Container Panel'!$B$41:$Z$100,$D360,0)/(VLOOKUP(DD$276,UI!$A$12:$O$51,VLOOKUP(DD$279,$B$276:$C$278,2,0),0)/1000))&gt;0),1,TRUNC(VLOOKUP($E360,'Container Panel'!$B$41:$Z$100,$D360,0)/(VLOOKUP(DD$276,UI!$A$12:$O$51,VLOOKUP(DD$279,$B$276:$C$278,2,0),0)/1000)))),"")</f>
        <v/>
      </c>
      <c r="DE360" s="145" t="str">
        <f>IFERROR(IF(AND(DE$272=list!$D$3,'Box Calculation'!DE$279&lt;&gt;"h",$E360&lt;&gt;0),0,IF(AND(DE$273=list!$D$2,$E360&lt;&gt;0,TRUNC(VLOOKUP($E360,'Container Panel'!$B$41:$Z$100,$D360,0)/(VLOOKUP(DE$276,UI!$A$12:$O$51,VLOOKUP(DE$279,$B$276:$C$278,2,0),0)/1000))&gt;0),1,TRUNC(VLOOKUP($E360,'Container Panel'!$B$41:$Z$100,$D360,0)/(VLOOKUP(DE$276,UI!$A$12:$O$51,VLOOKUP(DE$279,$B$276:$C$278,2,0),0)/1000)))),"")</f>
        <v/>
      </c>
      <c r="DF360" s="145" t="str">
        <f>IFERROR(IF(AND(DF$272=list!$D$3,'Box Calculation'!DF$279&lt;&gt;"h",$E360&lt;&gt;0),0,IF(AND(DF$273=list!$D$2,$E360&lt;&gt;0,TRUNC(VLOOKUP($E360,'Container Panel'!$B$41:$Z$100,$D360,0)/(VLOOKUP(DF$276,UI!$A$12:$O$51,VLOOKUP(DF$279,$B$276:$C$278,2,0),0)/1000))&gt;0),1,TRUNC(VLOOKUP($E360,'Container Panel'!$B$41:$Z$100,$D360,0)/(VLOOKUP(DF$276,UI!$A$12:$O$51,VLOOKUP(DF$279,$B$276:$C$278,2,0),0)/1000)))),"")</f>
        <v/>
      </c>
      <c r="DG360" s="145" t="str">
        <f>IFERROR(IF(AND(DG$272=list!$D$3,'Box Calculation'!DG$279&lt;&gt;"h",$E360&lt;&gt;0),0,IF(AND(DG$273=list!$D$2,$E360&lt;&gt;0,TRUNC(VLOOKUP($E360,'Container Panel'!$B$41:$Z$100,$D360,0)/(VLOOKUP(DG$276,UI!$A$12:$O$51,VLOOKUP(DG$279,$B$276:$C$278,2,0),0)/1000))&gt;0),1,TRUNC(VLOOKUP($E360,'Container Panel'!$B$41:$Z$100,$D360,0)/(VLOOKUP(DG$276,UI!$A$12:$O$51,VLOOKUP(DG$279,$B$276:$C$278,2,0),0)/1000)))),"")</f>
        <v/>
      </c>
      <c r="DH360" s="145" t="str">
        <f>IFERROR(IF(AND(DH$272=list!$D$3,'Box Calculation'!DH$279&lt;&gt;"h",$E360&lt;&gt;0),0,IF(AND(DH$273=list!$D$2,$E360&lt;&gt;0,TRUNC(VLOOKUP($E360,'Container Panel'!$B$41:$Z$100,$D360,0)/(VLOOKUP(DH$276,UI!$A$12:$O$51,VLOOKUP(DH$279,$B$276:$C$278,2,0),0)/1000))&gt;0),1,TRUNC(VLOOKUP($E360,'Container Panel'!$B$41:$Z$100,$D360,0)/(VLOOKUP(DH$276,UI!$A$12:$O$51,VLOOKUP(DH$279,$B$276:$C$278,2,0),0)/1000)))),"")</f>
        <v/>
      </c>
      <c r="DI360" s="145" t="str">
        <f>IFERROR(IF(AND(DI$272=list!$D$3,'Box Calculation'!DI$279&lt;&gt;"h",$E360&lt;&gt;0),0,IF(AND(DI$273=list!$D$2,$E360&lt;&gt;0,TRUNC(VLOOKUP($E360,'Container Panel'!$B$41:$Z$100,$D360,0)/(VLOOKUP(DI$276,UI!$A$12:$O$51,VLOOKUP(DI$279,$B$276:$C$278,2,0),0)/1000))&gt;0),1,TRUNC(VLOOKUP($E360,'Container Panel'!$B$41:$Z$100,$D360,0)/(VLOOKUP(DI$276,UI!$A$12:$O$51,VLOOKUP(DI$279,$B$276:$C$278,2,0),0)/1000)))),"")</f>
        <v/>
      </c>
      <c r="DJ360" s="145" t="str">
        <f>IFERROR(IF(AND(DJ$272=list!$D$3,'Box Calculation'!DJ$279&lt;&gt;"h",$E360&lt;&gt;0),0,IF(AND(DJ$273=list!$D$2,$E360&lt;&gt;0,TRUNC(VLOOKUP($E360,'Container Panel'!$B$41:$Z$100,$D360,0)/(VLOOKUP(DJ$276,UI!$A$12:$O$51,VLOOKUP(DJ$279,$B$276:$C$278,2,0),0)/1000))&gt;0),1,TRUNC(VLOOKUP($E360,'Container Panel'!$B$41:$Z$100,$D360,0)/(VLOOKUP(DJ$276,UI!$A$12:$O$51,VLOOKUP(DJ$279,$B$276:$C$278,2,0),0)/1000)))),"")</f>
        <v/>
      </c>
      <c r="DK360" s="145" t="str">
        <f>IFERROR(IF(AND(DK$272=list!$D$3,'Box Calculation'!DK$279&lt;&gt;"h",$E360&lt;&gt;0),0,IF(AND(DK$273=list!$D$2,$E360&lt;&gt;0,TRUNC(VLOOKUP($E360,'Container Panel'!$B$41:$Z$100,$D360,0)/(VLOOKUP(DK$276,UI!$A$12:$O$51,VLOOKUP(DK$279,$B$276:$C$278,2,0),0)/1000))&gt;0),1,TRUNC(VLOOKUP($E360,'Container Panel'!$B$41:$Z$100,$D360,0)/(VLOOKUP(DK$276,UI!$A$12:$O$51,VLOOKUP(DK$279,$B$276:$C$278,2,0),0)/1000)))),"")</f>
        <v/>
      </c>
      <c r="DL360" s="145" t="str">
        <f>IFERROR(IF(AND(DL$272=list!$D$3,'Box Calculation'!DL$279&lt;&gt;"h",$E360&lt;&gt;0),0,IF(AND(DL$273=list!$D$2,$E360&lt;&gt;0,TRUNC(VLOOKUP($E360,'Container Panel'!$B$41:$Z$100,$D360,0)/(VLOOKUP(DL$276,UI!$A$12:$O$51,VLOOKUP(DL$279,$B$276:$C$278,2,0),0)/1000))&gt;0),1,TRUNC(VLOOKUP($E360,'Container Panel'!$B$41:$Z$100,$D360,0)/(VLOOKUP(DL$276,UI!$A$12:$O$51,VLOOKUP(DL$279,$B$276:$C$278,2,0),0)/1000)))),"")</f>
        <v/>
      </c>
      <c r="DM360" s="145" t="str">
        <f>IFERROR(IF(AND(DM$272=list!$D$3,'Box Calculation'!DM$279&lt;&gt;"h",$E360&lt;&gt;0),0,IF(AND(DM$273=list!$D$2,$E360&lt;&gt;0,TRUNC(VLOOKUP($E360,'Container Panel'!$B$41:$Z$100,$D360,0)/(VLOOKUP(DM$276,UI!$A$12:$O$51,VLOOKUP(DM$279,$B$276:$C$278,2,0),0)/1000))&gt;0),1,TRUNC(VLOOKUP($E360,'Container Panel'!$B$41:$Z$100,$D360,0)/(VLOOKUP(DM$276,UI!$A$12:$O$51,VLOOKUP(DM$279,$B$276:$C$278,2,0),0)/1000)))),"")</f>
        <v/>
      </c>
      <c r="DN360" s="145" t="str">
        <f>IFERROR(IF(AND(DN$272=list!$D$3,'Box Calculation'!DN$279&lt;&gt;"h",$E360&lt;&gt;0),0,IF(AND(DN$273=list!$D$2,$E360&lt;&gt;0,TRUNC(VLOOKUP($E360,'Container Panel'!$B$41:$Z$100,$D360,0)/(VLOOKUP(DN$276,UI!$A$12:$O$51,VLOOKUP(DN$279,$B$276:$C$278,2,0),0)/1000))&gt;0),1,TRUNC(VLOOKUP($E360,'Container Panel'!$B$41:$Z$100,$D360,0)/(VLOOKUP(DN$276,UI!$A$12:$O$51,VLOOKUP(DN$279,$B$276:$C$278,2,0),0)/1000)))),"")</f>
        <v/>
      </c>
      <c r="DO360" s="145" t="str">
        <f>IFERROR(IF(AND(DO$272=list!$D$3,'Box Calculation'!DO$279&lt;&gt;"h",$E360&lt;&gt;0),0,IF(AND(DO$273=list!$D$2,$E360&lt;&gt;0,TRUNC(VLOOKUP($E360,'Container Panel'!$B$41:$Z$100,$D360,0)/(VLOOKUP(DO$276,UI!$A$12:$O$51,VLOOKUP(DO$279,$B$276:$C$278,2,0),0)/1000))&gt;0),1,TRUNC(VLOOKUP($E360,'Container Panel'!$B$41:$Z$100,$D360,0)/(VLOOKUP(DO$276,UI!$A$12:$O$51,VLOOKUP(DO$279,$B$276:$C$278,2,0),0)/1000)))),"")</f>
        <v/>
      </c>
      <c r="DP360" s="145" t="str">
        <f>IFERROR(IF(AND(DP$272=list!$D$3,'Box Calculation'!DP$279&lt;&gt;"h",$E360&lt;&gt;0),0,IF(AND(DP$273=list!$D$2,$E360&lt;&gt;0,TRUNC(VLOOKUP($E360,'Container Panel'!$B$41:$Z$100,$D360,0)/(VLOOKUP(DP$276,UI!$A$12:$O$51,VLOOKUP(DP$279,$B$276:$C$278,2,0),0)/1000))&gt;0),1,TRUNC(VLOOKUP($E360,'Container Panel'!$B$41:$Z$100,$D360,0)/(VLOOKUP(DP$276,UI!$A$12:$O$51,VLOOKUP(DP$279,$B$276:$C$278,2,0),0)/1000)))),"")</f>
        <v/>
      </c>
      <c r="DQ360" s="145" t="str">
        <f>IFERROR(IF(AND(DQ$272=list!$D$3,'Box Calculation'!DQ$279&lt;&gt;"h",$E360&lt;&gt;0),0,IF(AND(DQ$273=list!$D$2,$E360&lt;&gt;0,TRUNC(VLOOKUP($E360,'Container Panel'!$B$41:$Z$100,$D360,0)/(VLOOKUP(DQ$276,UI!$A$12:$O$51,VLOOKUP(DQ$279,$B$276:$C$278,2,0),0)/1000))&gt;0),1,TRUNC(VLOOKUP($E360,'Container Panel'!$B$41:$Z$100,$D360,0)/(VLOOKUP(DQ$276,UI!$A$12:$O$51,VLOOKUP(DQ$279,$B$276:$C$278,2,0),0)/1000)))),"")</f>
        <v/>
      </c>
      <c r="DR360" s="145" t="str">
        <f>IFERROR(IF(AND(DR$272=list!$D$3,'Box Calculation'!DR$279&lt;&gt;"h",$E360&lt;&gt;0),0,IF(AND(DR$273=list!$D$2,$E360&lt;&gt;0,TRUNC(VLOOKUP($E360,'Container Panel'!$B$41:$Z$100,$D360,0)/(VLOOKUP(DR$276,UI!$A$12:$O$51,VLOOKUP(DR$279,$B$276:$C$278,2,0),0)/1000))&gt;0),1,TRUNC(VLOOKUP($E360,'Container Panel'!$B$41:$Z$100,$D360,0)/(VLOOKUP(DR$276,UI!$A$12:$O$51,VLOOKUP(DR$279,$B$276:$C$278,2,0),0)/1000)))),"")</f>
        <v/>
      </c>
      <c r="DS360" s="145" t="str">
        <f>IFERROR(IF(AND(DS$272=list!$D$3,'Box Calculation'!DS$279&lt;&gt;"h",$E360&lt;&gt;0),0,IF(AND(DS$273=list!$D$2,$E360&lt;&gt;0,TRUNC(VLOOKUP($E360,'Container Panel'!$B$41:$Z$100,$D360,0)/(VLOOKUP(DS$276,UI!$A$12:$O$51,VLOOKUP(DS$279,$B$276:$C$278,2,0),0)/1000))&gt;0),1,TRUNC(VLOOKUP($E360,'Container Panel'!$B$41:$Z$100,$D360,0)/(VLOOKUP(DS$276,UI!$A$12:$O$51,VLOOKUP(DS$279,$B$276:$C$278,2,0),0)/1000)))),"")</f>
        <v/>
      </c>
      <c r="DT360" s="145" t="str">
        <f>IFERROR(IF(AND(DT$272=list!$D$3,'Box Calculation'!DT$279&lt;&gt;"h",$E360&lt;&gt;0),0,IF(AND(DT$273=list!$D$2,$E360&lt;&gt;0,TRUNC(VLOOKUP($E360,'Container Panel'!$B$41:$Z$100,$D360,0)/(VLOOKUP(DT$276,UI!$A$12:$O$51,VLOOKUP(DT$279,$B$276:$C$278,2,0),0)/1000))&gt;0),1,TRUNC(VLOOKUP($E360,'Container Panel'!$B$41:$Z$100,$D360,0)/(VLOOKUP(DT$276,UI!$A$12:$O$51,VLOOKUP(DT$279,$B$276:$C$278,2,0),0)/1000)))),"")</f>
        <v/>
      </c>
      <c r="DU360" s="145" t="str">
        <f>IFERROR(IF(AND(DU$272=list!$D$3,'Box Calculation'!DU$279&lt;&gt;"h",$E360&lt;&gt;0),0,IF(AND(DU$273=list!$D$2,$E360&lt;&gt;0,TRUNC(VLOOKUP($E360,'Container Panel'!$B$41:$Z$100,$D360,0)/(VLOOKUP(DU$276,UI!$A$12:$O$51,VLOOKUP(DU$279,$B$276:$C$278,2,0),0)/1000))&gt;0),1,TRUNC(VLOOKUP($E360,'Container Panel'!$B$41:$Z$100,$D360,0)/(VLOOKUP(DU$276,UI!$A$12:$O$51,VLOOKUP(DU$279,$B$276:$C$278,2,0),0)/1000)))),"")</f>
        <v/>
      </c>
      <c r="DV360" s="145" t="str">
        <f>IFERROR(IF(AND(DV$272=list!$D$3,'Box Calculation'!DV$279&lt;&gt;"h",$E360&lt;&gt;0),0,IF(AND(DV$273=list!$D$2,$E360&lt;&gt;0,TRUNC(VLOOKUP($E360,'Container Panel'!$B$41:$Z$100,$D360,0)/(VLOOKUP(DV$276,UI!$A$12:$O$51,VLOOKUP(DV$279,$B$276:$C$278,2,0),0)/1000))&gt;0),1,TRUNC(VLOOKUP($E360,'Container Panel'!$B$41:$Z$100,$D360,0)/(VLOOKUP(DV$276,UI!$A$12:$O$51,VLOOKUP(DV$279,$B$276:$C$278,2,0),0)/1000)))),"")</f>
        <v/>
      </c>
      <c r="DW360" s="145" t="str">
        <f>IFERROR(IF(AND(DW$272=list!$D$3,'Box Calculation'!DW$279&lt;&gt;"h",$E360&lt;&gt;0),0,IF(AND(DW$273=list!$D$2,$E360&lt;&gt;0,TRUNC(VLOOKUP($E360,'Container Panel'!$B$41:$Z$100,$D360,0)/(VLOOKUP(DW$276,UI!$A$12:$O$51,VLOOKUP(DW$279,$B$276:$C$278,2,0),0)/1000))&gt;0),1,TRUNC(VLOOKUP($E360,'Container Panel'!$B$41:$Z$100,$D360,0)/(VLOOKUP(DW$276,UI!$A$12:$O$51,VLOOKUP(DW$279,$B$276:$C$278,2,0),0)/1000)))),"")</f>
        <v/>
      </c>
      <c r="DX360" s="145" t="str">
        <f>IFERROR(IF(AND(DX$272=list!$D$3,'Box Calculation'!DX$279&lt;&gt;"h",$E360&lt;&gt;0),0,IF(AND(DX$273=list!$D$2,$E360&lt;&gt;0,TRUNC(VLOOKUP($E360,'Container Panel'!$B$41:$Z$100,$D360,0)/(VLOOKUP(DX$276,UI!$A$12:$O$51,VLOOKUP(DX$279,$B$276:$C$278,2,0),0)/1000))&gt;0),1,TRUNC(VLOOKUP($E360,'Container Panel'!$B$41:$Z$100,$D360,0)/(VLOOKUP(DX$276,UI!$A$12:$O$51,VLOOKUP(DX$279,$B$276:$C$278,2,0),0)/1000)))),"")</f>
        <v/>
      </c>
      <c r="DY360" s="145" t="str">
        <f>IFERROR(IF(AND(DY$272=list!$D$3,'Box Calculation'!DY$279&lt;&gt;"h",$E360&lt;&gt;0),0,IF(AND(DY$273=list!$D$2,$E360&lt;&gt;0,TRUNC(VLOOKUP($E360,'Container Panel'!$B$41:$Z$100,$D360,0)/(VLOOKUP(DY$276,UI!$A$12:$O$51,VLOOKUP(DY$279,$B$276:$C$278,2,0),0)/1000))&gt;0),1,TRUNC(VLOOKUP($E360,'Container Panel'!$B$41:$Z$100,$D360,0)/(VLOOKUP(DY$276,UI!$A$12:$O$51,VLOOKUP(DY$279,$B$276:$C$278,2,0),0)/1000)))),"")</f>
        <v/>
      </c>
      <c r="DZ360" s="145" t="str">
        <f>IFERROR(IF(AND(DZ$272=list!$D$3,'Box Calculation'!DZ$279&lt;&gt;"h",$E360&lt;&gt;0),0,IF(AND(DZ$273=list!$D$2,$E360&lt;&gt;0,TRUNC(VLOOKUP($E360,'Container Panel'!$B$41:$Z$100,$D360,0)/(VLOOKUP(DZ$276,UI!$A$12:$O$51,VLOOKUP(DZ$279,$B$276:$C$278,2,0),0)/1000))&gt;0),1,TRUNC(VLOOKUP($E360,'Container Panel'!$B$41:$Z$100,$D360,0)/(VLOOKUP(DZ$276,UI!$A$12:$O$51,VLOOKUP(DZ$279,$B$276:$C$278,2,0),0)/1000)))),"")</f>
        <v/>
      </c>
      <c r="EA360" s="145" t="str">
        <f>IFERROR(IF(AND(EA$272=list!$D$3,'Box Calculation'!EA$279&lt;&gt;"h",$E360&lt;&gt;0),0,IF(AND(EA$273=list!$D$2,$E360&lt;&gt;0,TRUNC(VLOOKUP($E360,'Container Panel'!$B$41:$Z$100,$D360,0)/(VLOOKUP(EA$276,UI!$A$12:$O$51,VLOOKUP(EA$279,$B$276:$C$278,2,0),0)/1000))&gt;0),1,TRUNC(VLOOKUP($E360,'Container Panel'!$B$41:$Z$100,$D360,0)/(VLOOKUP(EA$276,UI!$A$12:$O$51,VLOOKUP(EA$279,$B$276:$C$278,2,0),0)/1000)))),"")</f>
        <v/>
      </c>
      <c r="EB360" s="145" t="str">
        <f>IFERROR(IF(AND(EB$272=list!$D$3,'Box Calculation'!EB$279&lt;&gt;"h",$E360&lt;&gt;0),0,IF(AND(EB$273=list!$D$2,$E360&lt;&gt;0,TRUNC(VLOOKUP($E360,'Container Panel'!$B$41:$Z$100,$D360,0)/(VLOOKUP(EB$276,UI!$A$12:$O$51,VLOOKUP(EB$279,$B$276:$C$278,2,0),0)/1000))&gt;0),1,TRUNC(VLOOKUP($E360,'Container Panel'!$B$41:$Z$100,$D360,0)/(VLOOKUP(EB$276,UI!$A$12:$O$51,VLOOKUP(EB$279,$B$276:$C$278,2,0),0)/1000)))),"")</f>
        <v/>
      </c>
      <c r="EC360" s="145" t="str">
        <f>IFERROR(IF(AND(EC$272=list!$D$3,'Box Calculation'!EC$279&lt;&gt;"h",$E360&lt;&gt;0),0,IF(AND(EC$273=list!$D$2,$E360&lt;&gt;0,TRUNC(VLOOKUP($E360,'Container Panel'!$B$41:$Z$100,$D360,0)/(VLOOKUP(EC$276,UI!$A$12:$O$51,VLOOKUP(EC$279,$B$276:$C$278,2,0),0)/1000))&gt;0),1,TRUNC(VLOOKUP($E360,'Container Panel'!$B$41:$Z$100,$D360,0)/(VLOOKUP(EC$276,UI!$A$12:$O$51,VLOOKUP(EC$279,$B$276:$C$278,2,0),0)/1000)))),"")</f>
        <v/>
      </c>
      <c r="ED360" s="145" t="str">
        <f>IFERROR(IF(AND(ED$272=list!$D$3,'Box Calculation'!ED$279&lt;&gt;"h",$E360&lt;&gt;0),0,IF(AND(ED$273=list!$D$2,$E360&lt;&gt;0,TRUNC(VLOOKUP($E360,'Container Panel'!$B$41:$Z$100,$D360,0)/(VLOOKUP(ED$276,UI!$A$12:$O$51,VLOOKUP(ED$279,$B$276:$C$278,2,0),0)/1000))&gt;0),1,TRUNC(VLOOKUP($E360,'Container Panel'!$B$41:$Z$100,$D360,0)/(VLOOKUP(ED$276,UI!$A$12:$O$51,VLOOKUP(ED$279,$B$276:$C$278,2,0),0)/1000)))),"")</f>
        <v/>
      </c>
      <c r="EE360" s="145" t="str">
        <f>IFERROR(IF(AND(EE$272=list!$D$3,'Box Calculation'!EE$279&lt;&gt;"h",$E360&lt;&gt;0),0,IF(AND(EE$273=list!$D$2,$E360&lt;&gt;0,TRUNC(VLOOKUP($E360,'Container Panel'!$B$41:$Z$100,$D360,0)/(VLOOKUP(EE$276,UI!$A$12:$O$51,VLOOKUP(EE$279,$B$276:$C$278,2,0),0)/1000))&gt;0),1,TRUNC(VLOOKUP($E360,'Container Panel'!$B$41:$Z$100,$D360,0)/(VLOOKUP(EE$276,UI!$A$12:$O$51,VLOOKUP(EE$279,$B$276:$C$278,2,0),0)/1000)))),"")</f>
        <v/>
      </c>
      <c r="EF360" s="145" t="str">
        <f>IFERROR(IF(AND(EF$272=list!$D$3,'Box Calculation'!EF$279&lt;&gt;"h",$E360&lt;&gt;0),0,IF(AND(EF$273=list!$D$2,$E360&lt;&gt;0,TRUNC(VLOOKUP($E360,'Container Panel'!$B$41:$Z$100,$D360,0)/(VLOOKUP(EF$276,UI!$A$12:$O$51,VLOOKUP(EF$279,$B$276:$C$278,2,0),0)/1000))&gt;0),1,TRUNC(VLOOKUP($E360,'Container Panel'!$B$41:$Z$100,$D360,0)/(VLOOKUP(EF$276,UI!$A$12:$O$51,VLOOKUP(EF$279,$B$276:$C$278,2,0),0)/1000)))),"")</f>
        <v/>
      </c>
      <c r="EG360" s="145" t="str">
        <f>IFERROR(IF(AND(EG$272=list!$D$3,'Box Calculation'!EG$279&lt;&gt;"h",$E360&lt;&gt;0),0,IF(AND(EG$273=list!$D$2,$E360&lt;&gt;0,TRUNC(VLOOKUP($E360,'Container Panel'!$B$41:$Z$100,$D360,0)/(VLOOKUP(EG$276,UI!$A$12:$O$51,VLOOKUP(EG$279,$B$276:$C$278,2,0),0)/1000))&gt;0),1,TRUNC(VLOOKUP($E360,'Container Panel'!$B$41:$Z$100,$D360,0)/(VLOOKUP(EG$276,UI!$A$12:$O$51,VLOOKUP(EG$279,$B$276:$C$278,2,0),0)/1000)))),"")</f>
        <v/>
      </c>
      <c r="EH360" s="145" t="str">
        <f>IFERROR(IF(AND(EH$272=list!$D$3,'Box Calculation'!EH$279&lt;&gt;"h",$E360&lt;&gt;0),0,IF(AND(EH$273=list!$D$2,$E360&lt;&gt;0,TRUNC(VLOOKUP($E360,'Container Panel'!$B$41:$Z$100,$D360,0)/(VLOOKUP(EH$276,UI!$A$12:$O$51,VLOOKUP(EH$279,$B$276:$C$278,2,0),0)/1000))&gt;0),1,TRUNC(VLOOKUP($E360,'Container Panel'!$B$41:$Z$100,$D360,0)/(VLOOKUP(EH$276,UI!$A$12:$O$51,VLOOKUP(EH$279,$B$276:$C$278,2,0),0)/1000)))),"")</f>
        <v/>
      </c>
      <c r="EI360" s="145" t="str">
        <f>IFERROR(IF(AND(EI$272=list!$D$3,'Box Calculation'!EI$279&lt;&gt;"h",$E360&lt;&gt;0),0,IF(AND(EI$273=list!$D$2,$E360&lt;&gt;0,TRUNC(VLOOKUP($E360,'Container Panel'!$B$41:$Z$100,$D360,0)/(VLOOKUP(EI$276,UI!$A$12:$O$51,VLOOKUP(EI$279,$B$276:$C$278,2,0),0)/1000))&gt;0),1,TRUNC(VLOOKUP($E360,'Container Panel'!$B$41:$Z$100,$D360,0)/(VLOOKUP(EI$276,UI!$A$12:$O$51,VLOOKUP(EI$279,$B$276:$C$278,2,0),0)/1000)))),"")</f>
        <v/>
      </c>
      <c r="EJ360" s="145" t="str">
        <f>IFERROR(IF(AND(EJ$272=list!$D$3,'Box Calculation'!EJ$279&lt;&gt;"h",$E360&lt;&gt;0),0,IF(AND(EJ$273=list!$D$2,$E360&lt;&gt;0,TRUNC(VLOOKUP($E360,'Container Panel'!$B$41:$Z$100,$D360,0)/(VLOOKUP(EJ$276,UI!$A$12:$O$51,VLOOKUP(EJ$279,$B$276:$C$278,2,0),0)/1000))&gt;0),1,TRUNC(VLOOKUP($E360,'Container Panel'!$B$41:$Z$100,$D360,0)/(VLOOKUP(EJ$276,UI!$A$12:$O$51,VLOOKUP(EJ$279,$B$276:$C$278,2,0),0)/1000)))),"")</f>
        <v/>
      </c>
      <c r="EK360" s="145" t="str">
        <f>IFERROR(IF(AND(EK$272=list!$D$3,'Box Calculation'!EK$279&lt;&gt;"h",$E360&lt;&gt;0),0,IF(AND(EK$273=list!$D$2,$E360&lt;&gt;0,TRUNC(VLOOKUP($E360,'Container Panel'!$B$41:$Z$100,$D360,0)/(VLOOKUP(EK$276,UI!$A$12:$O$51,VLOOKUP(EK$279,$B$276:$C$278,2,0),0)/1000))&gt;0),1,TRUNC(VLOOKUP($E360,'Container Panel'!$B$41:$Z$100,$D360,0)/(VLOOKUP(EK$276,UI!$A$12:$O$51,VLOOKUP(EK$279,$B$276:$C$278,2,0),0)/1000)))),"")</f>
        <v/>
      </c>
      <c r="EL360" s="145" t="str">
        <f>IFERROR(IF(AND(EL$272=list!$D$3,'Box Calculation'!EL$279&lt;&gt;"h",$E360&lt;&gt;0),0,IF(AND(EL$273=list!$D$2,$E360&lt;&gt;0,TRUNC(VLOOKUP($E360,'Container Panel'!$B$41:$Z$100,$D360,0)/(VLOOKUP(EL$276,UI!$A$12:$O$51,VLOOKUP(EL$279,$B$276:$C$278,2,0),0)/1000))&gt;0),1,TRUNC(VLOOKUP($E360,'Container Panel'!$B$41:$Z$100,$D360,0)/(VLOOKUP(EL$276,UI!$A$12:$O$51,VLOOKUP(EL$279,$B$276:$C$278,2,0),0)/1000)))),"")</f>
        <v/>
      </c>
      <c r="EM360" s="145" t="str">
        <f>IFERROR(IF(AND(EM$272=list!$D$3,'Box Calculation'!EM$279&lt;&gt;"h",$E360&lt;&gt;0),0,IF(AND(EM$273=list!$D$2,$E360&lt;&gt;0,TRUNC(VLOOKUP($E360,'Container Panel'!$B$41:$Z$100,$D360,0)/(VLOOKUP(EM$276,UI!$A$12:$O$51,VLOOKUP(EM$279,$B$276:$C$278,2,0),0)/1000))&gt;0),1,TRUNC(VLOOKUP($E360,'Container Panel'!$B$41:$Z$100,$D360,0)/(VLOOKUP(EM$276,UI!$A$12:$O$51,VLOOKUP(EM$279,$B$276:$C$278,2,0),0)/1000)))),"")</f>
        <v/>
      </c>
      <c r="EN360" s="145" t="str">
        <f>IFERROR(IF(AND(EN$272=list!$D$3,'Box Calculation'!EN$279&lt;&gt;"h",$E360&lt;&gt;0),0,IF(AND(EN$273=list!$D$2,$E360&lt;&gt;0,TRUNC(VLOOKUP($E360,'Container Panel'!$B$41:$Z$100,$D360,0)/(VLOOKUP(EN$276,UI!$A$12:$O$51,VLOOKUP(EN$279,$B$276:$C$278,2,0),0)/1000))&gt;0),1,TRUNC(VLOOKUP($E360,'Container Panel'!$B$41:$Z$100,$D360,0)/(VLOOKUP(EN$276,UI!$A$12:$O$51,VLOOKUP(EN$279,$B$276:$C$278,2,0),0)/1000)))),"")</f>
        <v/>
      </c>
      <c r="EO360" s="145" t="str">
        <f>IFERROR(IF(AND(EO$272=list!$D$3,'Box Calculation'!EO$279&lt;&gt;"h",$E360&lt;&gt;0),0,IF(AND(EO$273=list!$D$2,$E360&lt;&gt;0,TRUNC(VLOOKUP($E360,'Container Panel'!$B$41:$Z$100,$D360,0)/(VLOOKUP(EO$276,UI!$A$12:$O$51,VLOOKUP(EO$279,$B$276:$C$278,2,0),0)/1000))&gt;0),1,TRUNC(VLOOKUP($E360,'Container Panel'!$B$41:$Z$100,$D360,0)/(VLOOKUP(EO$276,UI!$A$12:$O$51,VLOOKUP(EO$279,$B$276:$C$278,2,0),0)/1000)))),"")</f>
        <v/>
      </c>
      <c r="EP360" s="145" t="str">
        <f>IFERROR(IF(AND(EP$272=list!$D$3,'Box Calculation'!EP$279&lt;&gt;"h",$E360&lt;&gt;0),0,IF(AND(EP$273=list!$D$2,$E360&lt;&gt;0,TRUNC(VLOOKUP($E360,'Container Panel'!$B$41:$Z$100,$D360,0)/(VLOOKUP(EP$276,UI!$A$12:$O$51,VLOOKUP(EP$279,$B$276:$C$278,2,0),0)/1000))&gt;0),1,TRUNC(VLOOKUP($E360,'Container Panel'!$B$41:$Z$100,$D360,0)/(VLOOKUP(EP$276,UI!$A$12:$O$51,VLOOKUP(EP$279,$B$276:$C$278,2,0),0)/1000)))),"")</f>
        <v/>
      </c>
      <c r="EQ360" s="145" t="str">
        <f>IFERROR(IF(AND(EQ$272=list!$D$3,'Box Calculation'!EQ$279&lt;&gt;"h",$E360&lt;&gt;0),0,IF(AND(EQ$273=list!$D$2,$E360&lt;&gt;0,TRUNC(VLOOKUP($E360,'Container Panel'!$B$41:$Z$100,$D360,0)/(VLOOKUP(EQ$276,UI!$A$12:$O$51,VLOOKUP(EQ$279,$B$276:$C$278,2,0),0)/1000))&gt;0),1,TRUNC(VLOOKUP($E360,'Container Panel'!$B$41:$Z$100,$D360,0)/(VLOOKUP(EQ$276,UI!$A$12:$O$51,VLOOKUP(EQ$279,$B$276:$C$278,2,0),0)/1000)))),"")</f>
        <v/>
      </c>
      <c r="ER360" s="145" t="str">
        <f>IFERROR(IF(AND(ER$272=list!$D$3,'Box Calculation'!ER$279&lt;&gt;"h",$E360&lt;&gt;0),0,IF(AND(ER$273=list!$D$2,$E360&lt;&gt;0,TRUNC(VLOOKUP($E360,'Container Panel'!$B$41:$Z$100,$D360,0)/(VLOOKUP(ER$276,UI!$A$12:$O$51,VLOOKUP(ER$279,$B$276:$C$278,2,0),0)/1000))&gt;0),1,TRUNC(VLOOKUP($E360,'Container Panel'!$B$41:$Z$100,$D360,0)/(VLOOKUP(ER$276,UI!$A$12:$O$51,VLOOKUP(ER$279,$B$276:$C$278,2,0),0)/1000)))),"")</f>
        <v/>
      </c>
      <c r="ES360" s="145" t="str">
        <f>IFERROR(IF(AND(ES$272=list!$D$3,'Box Calculation'!ES$279&lt;&gt;"h",$E360&lt;&gt;0),0,IF(AND(ES$273=list!$D$2,$E360&lt;&gt;0,TRUNC(VLOOKUP($E360,'Container Panel'!$B$41:$Z$100,$D360,0)/(VLOOKUP(ES$276,UI!$A$12:$O$51,VLOOKUP(ES$279,$B$276:$C$278,2,0),0)/1000))&gt;0),1,TRUNC(VLOOKUP($E360,'Container Panel'!$B$41:$Z$100,$D360,0)/(VLOOKUP(ES$276,UI!$A$12:$O$51,VLOOKUP(ES$279,$B$276:$C$278,2,0),0)/1000)))),"")</f>
        <v/>
      </c>
      <c r="ET360" s="145" t="str">
        <f>IFERROR(IF(AND(ET$272=list!$D$3,'Box Calculation'!ET$279&lt;&gt;"h",$E360&lt;&gt;0),0,IF(AND(ET$273=list!$D$2,$E360&lt;&gt;0,TRUNC(VLOOKUP($E360,'Container Panel'!$B$41:$Z$100,$D360,0)/(VLOOKUP(ET$276,UI!$A$12:$O$51,VLOOKUP(ET$279,$B$276:$C$278,2,0),0)/1000))&gt;0),1,TRUNC(VLOOKUP($E360,'Container Panel'!$B$41:$Z$100,$D360,0)/(VLOOKUP(ET$276,UI!$A$12:$O$51,VLOOKUP(ET$279,$B$276:$C$278,2,0),0)/1000)))),"")</f>
        <v/>
      </c>
      <c r="EU360" s="145" t="str">
        <f>IFERROR(IF(AND(EU$272=list!$D$3,'Box Calculation'!EU$279&lt;&gt;"h",$E360&lt;&gt;0),0,IF(AND(EU$273=list!$D$2,$E360&lt;&gt;0,TRUNC(VLOOKUP($E360,'Container Panel'!$B$41:$Z$100,$D360,0)/(VLOOKUP(EU$276,UI!$A$12:$O$51,VLOOKUP(EU$279,$B$276:$C$278,2,0),0)/1000))&gt;0),1,TRUNC(VLOOKUP($E360,'Container Panel'!$B$41:$Z$100,$D360,0)/(VLOOKUP(EU$276,UI!$A$12:$O$51,VLOOKUP(EU$279,$B$276:$C$278,2,0),0)/1000)))),"")</f>
        <v/>
      </c>
      <c r="EV360" s="145" t="str">
        <f>IFERROR(IF(AND(EV$272=list!$D$3,'Box Calculation'!EV$279&lt;&gt;"h",$E360&lt;&gt;0),0,IF(AND(EV$273=list!$D$2,$E360&lt;&gt;0,TRUNC(VLOOKUP($E360,'Container Panel'!$B$41:$Z$100,$D360,0)/(VLOOKUP(EV$276,UI!$A$12:$O$51,VLOOKUP(EV$279,$B$276:$C$278,2,0),0)/1000))&gt;0),1,TRUNC(VLOOKUP($E360,'Container Panel'!$B$41:$Z$100,$D360,0)/(VLOOKUP(EV$276,UI!$A$12:$O$51,VLOOKUP(EV$279,$B$276:$C$278,2,0),0)/1000)))),"")</f>
        <v/>
      </c>
      <c r="EW360" s="145" t="str">
        <f>IFERROR(IF(AND(EW$272=list!$D$3,'Box Calculation'!EW$279&lt;&gt;"h",$E360&lt;&gt;0),0,IF(AND(EW$273=list!$D$2,$E360&lt;&gt;0,TRUNC(VLOOKUP($E360,'Container Panel'!$B$41:$Z$100,$D360,0)/(VLOOKUP(EW$276,UI!$A$12:$O$51,VLOOKUP(EW$279,$B$276:$C$278,2,0),0)/1000))&gt;0),1,TRUNC(VLOOKUP($E360,'Container Panel'!$B$41:$Z$100,$D360,0)/(VLOOKUP(EW$276,UI!$A$12:$O$51,VLOOKUP(EW$279,$B$276:$C$278,2,0),0)/1000)))),"")</f>
        <v/>
      </c>
      <c r="EX360" s="145" t="str">
        <f>IFERROR(IF(AND(EX$272=list!$D$3,'Box Calculation'!EX$279&lt;&gt;"h",$E360&lt;&gt;0),0,IF(AND(EX$273=list!$D$2,$E360&lt;&gt;0,TRUNC(VLOOKUP($E360,'Container Panel'!$B$41:$Z$100,$D360,0)/(VLOOKUP(EX$276,UI!$A$12:$O$51,VLOOKUP(EX$279,$B$276:$C$278,2,0),0)/1000))&gt;0),1,TRUNC(VLOOKUP($E360,'Container Panel'!$B$41:$Z$100,$D360,0)/(VLOOKUP(EX$276,UI!$A$12:$O$51,VLOOKUP(EX$279,$B$276:$C$278,2,0),0)/1000)))),"")</f>
        <v/>
      </c>
      <c r="EY360" s="145" t="str">
        <f>IFERROR(IF(AND(EY$272=list!$D$3,'Box Calculation'!EY$279&lt;&gt;"h",$E360&lt;&gt;0),0,IF(AND(EY$273=list!$D$2,$E360&lt;&gt;0,TRUNC(VLOOKUP($E360,'Container Panel'!$B$41:$Z$100,$D360,0)/(VLOOKUP(EY$276,UI!$A$12:$O$51,VLOOKUP(EY$279,$B$276:$C$278,2,0),0)/1000))&gt;0),1,TRUNC(VLOOKUP($E360,'Container Panel'!$B$41:$Z$100,$D360,0)/(VLOOKUP(EY$276,UI!$A$12:$O$51,VLOOKUP(EY$279,$B$276:$C$278,2,0),0)/1000)))),"")</f>
        <v/>
      </c>
      <c r="EZ360" s="145" t="str">
        <f>IFERROR(IF(AND(EZ$272=list!$D$3,'Box Calculation'!EZ$279&lt;&gt;"h",$E360&lt;&gt;0),0,IF(AND(EZ$273=list!$D$2,$E360&lt;&gt;0,TRUNC(VLOOKUP($E360,'Container Panel'!$B$41:$Z$100,$D360,0)/(VLOOKUP(EZ$276,UI!$A$12:$O$51,VLOOKUP(EZ$279,$B$276:$C$278,2,0),0)/1000))&gt;0),1,TRUNC(VLOOKUP($E360,'Container Panel'!$B$41:$Z$100,$D360,0)/(VLOOKUP(EZ$276,UI!$A$12:$O$51,VLOOKUP(EZ$279,$B$276:$C$278,2,0),0)/1000)))),"")</f>
        <v/>
      </c>
      <c r="FA360" s="145" t="str">
        <f>IFERROR(IF(AND(FA$272=list!$D$3,'Box Calculation'!FA$279&lt;&gt;"h",$E360&lt;&gt;0),0,IF(AND(FA$273=list!$D$2,$E360&lt;&gt;0,TRUNC(VLOOKUP($E360,'Container Panel'!$B$41:$Z$100,$D360,0)/(VLOOKUP(FA$276,UI!$A$12:$O$51,VLOOKUP(FA$279,$B$276:$C$278,2,0),0)/1000))&gt;0),1,TRUNC(VLOOKUP($E360,'Container Panel'!$B$41:$Z$100,$D360,0)/(VLOOKUP(FA$276,UI!$A$12:$O$51,VLOOKUP(FA$279,$B$276:$C$278,2,0),0)/1000)))),"")</f>
        <v/>
      </c>
      <c r="FB360" s="145" t="str">
        <f>IFERROR(IF(AND(FB$272=list!$D$3,'Box Calculation'!FB$279&lt;&gt;"h",$E360&lt;&gt;0),0,IF(AND(FB$273=list!$D$2,$E360&lt;&gt;0,TRUNC(VLOOKUP($E360,'Container Panel'!$B$41:$Z$100,$D360,0)/(VLOOKUP(FB$276,UI!$A$12:$O$51,VLOOKUP(FB$279,$B$276:$C$278,2,0),0)/1000))&gt;0),1,TRUNC(VLOOKUP($E360,'Container Panel'!$B$41:$Z$100,$D360,0)/(VLOOKUP(FB$276,UI!$A$12:$O$51,VLOOKUP(FB$279,$B$276:$C$278,2,0),0)/1000)))),"")</f>
        <v/>
      </c>
      <c r="FC360" s="145" t="str">
        <f>IFERROR(IF(AND(FC$272=list!$D$3,'Box Calculation'!FC$279&lt;&gt;"h",$E360&lt;&gt;0),0,IF(AND(FC$273=list!$D$2,$E360&lt;&gt;0,TRUNC(VLOOKUP($E360,'Container Panel'!$B$41:$Z$100,$D360,0)/(VLOOKUP(FC$276,UI!$A$12:$O$51,VLOOKUP(FC$279,$B$276:$C$278,2,0),0)/1000))&gt;0),1,TRUNC(VLOOKUP($E360,'Container Panel'!$B$41:$Z$100,$D360,0)/(VLOOKUP(FC$276,UI!$A$12:$O$51,VLOOKUP(FC$279,$B$276:$C$278,2,0),0)/1000)))),"")</f>
        <v/>
      </c>
      <c r="FD360" s="145" t="str">
        <f>IFERROR(IF(AND(FD$272=list!$D$3,'Box Calculation'!FD$279&lt;&gt;"h",$E360&lt;&gt;0),0,IF(AND(FD$273=list!$D$2,$E360&lt;&gt;0,TRUNC(VLOOKUP($E360,'Container Panel'!$B$41:$Z$100,$D360,0)/(VLOOKUP(FD$276,UI!$A$12:$O$51,VLOOKUP(FD$279,$B$276:$C$278,2,0),0)/1000))&gt;0),1,TRUNC(VLOOKUP($E360,'Container Panel'!$B$41:$Z$100,$D360,0)/(VLOOKUP(FD$276,UI!$A$12:$O$51,VLOOKUP(FD$279,$B$276:$C$278,2,0),0)/1000)))),"")</f>
        <v/>
      </c>
      <c r="FE360" s="145" t="str">
        <f>IFERROR(IF(AND(FE$272=list!$D$3,'Box Calculation'!FE$279&lt;&gt;"h",$E360&lt;&gt;0),0,IF(AND(FE$273=list!$D$2,$E360&lt;&gt;0,TRUNC(VLOOKUP($E360,'Container Panel'!$B$41:$Z$100,$D360,0)/(VLOOKUP(FE$276,UI!$A$12:$O$51,VLOOKUP(FE$279,$B$276:$C$278,2,0),0)/1000))&gt;0),1,TRUNC(VLOOKUP($E360,'Container Panel'!$B$41:$Z$100,$D360,0)/(VLOOKUP(FE$276,UI!$A$12:$O$51,VLOOKUP(FE$279,$B$276:$C$278,2,0),0)/1000)))),"")</f>
        <v/>
      </c>
      <c r="FF360" s="145" t="str">
        <f>IFERROR(IF(AND(FF$272=list!$D$3,'Box Calculation'!FF$279&lt;&gt;"h",$E360&lt;&gt;0),0,IF(AND(FF$273=list!$D$2,$E360&lt;&gt;0,TRUNC(VLOOKUP($E360,'Container Panel'!$B$41:$Z$100,$D360,0)/(VLOOKUP(FF$276,UI!$A$12:$O$51,VLOOKUP(FF$279,$B$276:$C$278,2,0),0)/1000))&gt;0),1,TRUNC(VLOOKUP($E360,'Container Panel'!$B$41:$Z$100,$D360,0)/(VLOOKUP(FF$276,UI!$A$12:$O$51,VLOOKUP(FF$279,$B$276:$C$278,2,0),0)/1000)))),"")</f>
        <v/>
      </c>
      <c r="FG360" s="145" t="str">
        <f>IFERROR(IF(AND(FG$272=list!$D$3,'Box Calculation'!FG$279&lt;&gt;"h",$E360&lt;&gt;0),0,IF(AND(FG$273=list!$D$2,$E360&lt;&gt;0,TRUNC(VLOOKUP($E360,'Container Panel'!$B$41:$Z$100,$D360,0)/(VLOOKUP(FG$276,UI!$A$12:$O$51,VLOOKUP(FG$279,$B$276:$C$278,2,0),0)/1000))&gt;0),1,TRUNC(VLOOKUP($E360,'Container Panel'!$B$41:$Z$100,$D360,0)/(VLOOKUP(FG$276,UI!$A$12:$O$51,VLOOKUP(FG$279,$B$276:$C$278,2,0),0)/1000)))),"")</f>
        <v/>
      </c>
      <c r="FH360" s="145" t="str">
        <f>IFERROR(IF(AND(FH$272=list!$D$3,'Box Calculation'!FH$279&lt;&gt;"h",$E360&lt;&gt;0),0,IF(AND(FH$273=list!$D$2,$E360&lt;&gt;0,TRUNC(VLOOKUP($E360,'Container Panel'!$B$41:$Z$100,$D360,0)/(VLOOKUP(FH$276,UI!$A$12:$O$51,VLOOKUP(FH$279,$B$276:$C$278,2,0),0)/1000))&gt;0),1,TRUNC(VLOOKUP($E360,'Container Panel'!$B$41:$Z$100,$D360,0)/(VLOOKUP(FH$276,UI!$A$12:$O$51,VLOOKUP(FH$279,$B$276:$C$278,2,0),0)/1000)))),"")</f>
        <v/>
      </c>
      <c r="FI360" s="145" t="str">
        <f>IFERROR(IF(AND(FI$272=list!$D$3,'Box Calculation'!FI$279&lt;&gt;"h",$E360&lt;&gt;0),0,IF(AND(FI$273=list!$D$2,$E360&lt;&gt;0,TRUNC(VLOOKUP($E360,'Container Panel'!$B$41:$Z$100,$D360,0)/(VLOOKUP(FI$276,UI!$A$12:$O$51,VLOOKUP(FI$279,$B$276:$C$278,2,0),0)/1000))&gt;0),1,TRUNC(VLOOKUP($E360,'Container Panel'!$B$41:$Z$100,$D360,0)/(VLOOKUP(FI$276,UI!$A$12:$O$51,VLOOKUP(FI$279,$B$276:$C$278,2,0),0)/1000)))),"")</f>
        <v/>
      </c>
      <c r="FJ360" s="145" t="str">
        <f>IFERROR(IF(AND(FJ$272=list!$D$3,'Box Calculation'!FJ$279&lt;&gt;"h",$E360&lt;&gt;0),0,IF(AND(FJ$273=list!$D$2,$E360&lt;&gt;0,TRUNC(VLOOKUP($E360,'Container Panel'!$B$41:$Z$100,$D360,0)/(VLOOKUP(FJ$276,UI!$A$12:$O$51,VLOOKUP(FJ$279,$B$276:$C$278,2,0),0)/1000))&gt;0),1,TRUNC(VLOOKUP($E360,'Container Panel'!$B$41:$Z$100,$D360,0)/(VLOOKUP(FJ$276,UI!$A$12:$O$51,VLOOKUP(FJ$279,$B$276:$C$278,2,0),0)/1000)))),"")</f>
        <v/>
      </c>
      <c r="FK360" s="145" t="str">
        <f>IFERROR(IF(AND(FK$272=list!$D$3,'Box Calculation'!FK$279&lt;&gt;"h",$E360&lt;&gt;0),0,IF(AND(FK$273=list!$D$2,$E360&lt;&gt;0,TRUNC(VLOOKUP($E360,'Container Panel'!$B$41:$Z$100,$D360,0)/(VLOOKUP(FK$276,UI!$A$12:$O$51,VLOOKUP(FK$279,$B$276:$C$278,2,0),0)/1000))&gt;0),1,TRUNC(VLOOKUP($E360,'Container Panel'!$B$41:$Z$100,$D360,0)/(VLOOKUP(FK$276,UI!$A$12:$O$51,VLOOKUP(FK$279,$B$276:$C$278,2,0),0)/1000)))),"")</f>
        <v/>
      </c>
      <c r="FL360" s="145" t="str">
        <f>IFERROR(IF(AND(FL$272=list!$D$3,'Box Calculation'!FL$279&lt;&gt;"h",$E360&lt;&gt;0),0,IF(AND(FL$273=list!$D$2,$E360&lt;&gt;0,TRUNC(VLOOKUP($E360,'Container Panel'!$B$41:$Z$100,$D360,0)/(VLOOKUP(FL$276,UI!$A$12:$O$51,VLOOKUP(FL$279,$B$276:$C$278,2,0),0)/1000))&gt;0),1,TRUNC(VLOOKUP($E360,'Container Panel'!$B$41:$Z$100,$D360,0)/(VLOOKUP(FL$276,UI!$A$12:$O$51,VLOOKUP(FL$279,$B$276:$C$278,2,0),0)/1000)))),"")</f>
        <v/>
      </c>
      <c r="FM360" s="145" t="str">
        <f>IFERROR(IF(AND(FM$272=list!$D$3,'Box Calculation'!FM$279&lt;&gt;"h",$E360&lt;&gt;0),0,IF(AND(FM$273=list!$D$2,$E360&lt;&gt;0,TRUNC(VLOOKUP($E360,'Container Panel'!$B$41:$Z$100,$D360,0)/(VLOOKUP(FM$276,UI!$A$12:$O$51,VLOOKUP(FM$279,$B$276:$C$278,2,0),0)/1000))&gt;0),1,TRUNC(VLOOKUP($E360,'Container Panel'!$B$41:$Z$100,$D360,0)/(VLOOKUP(FM$276,UI!$A$12:$O$51,VLOOKUP(FM$279,$B$276:$C$278,2,0),0)/1000)))),"")</f>
        <v/>
      </c>
      <c r="FN360" s="145" t="str">
        <f>IFERROR(IF(AND(FN$272=list!$D$3,'Box Calculation'!FN$279&lt;&gt;"h",$E360&lt;&gt;0),0,IF(AND(FN$273=list!$D$2,$E360&lt;&gt;0,TRUNC(VLOOKUP($E360,'Container Panel'!$B$41:$Z$100,$D360,0)/(VLOOKUP(FN$276,UI!$A$12:$O$51,VLOOKUP(FN$279,$B$276:$C$278,2,0),0)/1000))&gt;0),1,TRUNC(VLOOKUP($E360,'Container Panel'!$B$41:$Z$100,$D360,0)/(VLOOKUP(FN$276,UI!$A$12:$O$51,VLOOKUP(FN$279,$B$276:$C$278,2,0),0)/1000)))),"")</f>
        <v/>
      </c>
      <c r="FO360" s="145" t="str">
        <f>IFERROR(IF(AND(FO$272=list!$D$3,'Box Calculation'!FO$279&lt;&gt;"h",$E360&lt;&gt;0),0,IF(AND(FO$273=list!$D$2,$E360&lt;&gt;0,TRUNC(VLOOKUP($E360,'Container Panel'!$B$41:$Z$100,$D360,0)/(VLOOKUP(FO$276,UI!$A$12:$O$51,VLOOKUP(FO$279,$B$276:$C$278,2,0),0)/1000))&gt;0),1,TRUNC(VLOOKUP($E360,'Container Panel'!$B$41:$Z$100,$D360,0)/(VLOOKUP(FO$276,UI!$A$12:$O$51,VLOOKUP(FO$279,$B$276:$C$278,2,0),0)/1000)))),"")</f>
        <v/>
      </c>
      <c r="FP360" s="145" t="str">
        <f>IFERROR(IF(AND(FP$272=list!$D$3,'Box Calculation'!FP$279&lt;&gt;"h",$E360&lt;&gt;0),0,IF(AND(FP$273=list!$D$2,$E360&lt;&gt;0,TRUNC(VLOOKUP($E360,'Container Panel'!$B$41:$Z$100,$D360,0)/(VLOOKUP(FP$276,UI!$A$12:$O$51,VLOOKUP(FP$279,$B$276:$C$278,2,0),0)/1000))&gt;0),1,TRUNC(VLOOKUP($E360,'Container Panel'!$B$41:$Z$100,$D360,0)/(VLOOKUP(FP$276,UI!$A$12:$O$51,VLOOKUP(FP$279,$B$276:$C$278,2,0),0)/1000)))),"")</f>
        <v/>
      </c>
      <c r="FQ360" s="145" t="str">
        <f>IFERROR(IF(AND(FQ$272=list!$D$3,'Box Calculation'!FQ$279&lt;&gt;"h",$E360&lt;&gt;0),0,IF(AND(FQ$273=list!$D$2,$E360&lt;&gt;0,TRUNC(VLOOKUP($E360,'Container Panel'!$B$41:$Z$100,$D360,0)/(VLOOKUP(FQ$276,UI!$A$12:$O$51,VLOOKUP(FQ$279,$B$276:$C$278,2,0),0)/1000))&gt;0),1,TRUNC(VLOOKUP($E360,'Container Panel'!$B$41:$Z$100,$D360,0)/(VLOOKUP(FQ$276,UI!$A$12:$O$51,VLOOKUP(FQ$279,$B$276:$C$278,2,0),0)/1000)))),"")</f>
        <v/>
      </c>
      <c r="FR360" s="145" t="str">
        <f>IFERROR(IF(AND(FR$272=list!$D$3,'Box Calculation'!FR$279&lt;&gt;"h",$E360&lt;&gt;0),0,IF(AND(FR$273=list!$D$2,$E360&lt;&gt;0,TRUNC(VLOOKUP($E360,'Container Panel'!$B$41:$Z$100,$D360,0)/(VLOOKUP(FR$276,UI!$A$12:$O$51,VLOOKUP(FR$279,$B$276:$C$278,2,0),0)/1000))&gt;0),1,TRUNC(VLOOKUP($E360,'Container Panel'!$B$41:$Z$100,$D360,0)/(VLOOKUP(FR$276,UI!$A$12:$O$51,VLOOKUP(FR$279,$B$276:$C$278,2,0),0)/1000)))),"")</f>
        <v/>
      </c>
      <c r="FS360" s="145" t="str">
        <f>IFERROR(IF(AND(FS$272=list!$D$3,'Box Calculation'!FS$279&lt;&gt;"h",$E360&lt;&gt;0),0,IF(AND(FS$273=list!$D$2,$E360&lt;&gt;0,TRUNC(VLOOKUP($E360,'Container Panel'!$B$41:$Z$100,$D360,0)/(VLOOKUP(FS$276,UI!$A$12:$O$51,VLOOKUP(FS$279,$B$276:$C$278,2,0),0)/1000))&gt;0),1,TRUNC(VLOOKUP($E360,'Container Panel'!$B$41:$Z$100,$D360,0)/(VLOOKUP(FS$276,UI!$A$12:$O$51,VLOOKUP(FS$279,$B$276:$C$278,2,0),0)/1000)))),"")</f>
        <v/>
      </c>
      <c r="FT360" s="145" t="str">
        <f>IFERROR(IF(AND(FT$272=list!$D$3,'Box Calculation'!FT$279&lt;&gt;"h",$E360&lt;&gt;0),0,IF(AND(FT$273=list!$D$2,$E360&lt;&gt;0,TRUNC(VLOOKUP($E360,'Container Panel'!$B$41:$Z$100,$D360,0)/(VLOOKUP(FT$276,UI!$A$12:$O$51,VLOOKUP(FT$279,$B$276:$C$278,2,0),0)/1000))&gt;0),1,TRUNC(VLOOKUP($E360,'Container Panel'!$B$41:$Z$100,$D360,0)/(VLOOKUP(FT$276,UI!$A$12:$O$51,VLOOKUP(FT$279,$B$276:$C$278,2,0),0)/1000)))),"")</f>
        <v/>
      </c>
      <c r="FU360" s="145" t="str">
        <f>IFERROR(IF(AND(FU$272=list!$D$3,'Box Calculation'!FU$279&lt;&gt;"h",$E360&lt;&gt;0),0,IF(AND(FU$273=list!$D$2,$E360&lt;&gt;0,TRUNC(VLOOKUP($E360,'Container Panel'!$B$41:$Z$100,$D360,0)/(VLOOKUP(FU$276,UI!$A$12:$O$51,VLOOKUP(FU$279,$B$276:$C$278,2,0),0)/1000))&gt;0),1,TRUNC(VLOOKUP($E360,'Container Panel'!$B$41:$Z$100,$D360,0)/(VLOOKUP(FU$276,UI!$A$12:$O$51,VLOOKUP(FU$279,$B$276:$C$278,2,0),0)/1000)))),"")</f>
        <v/>
      </c>
      <c r="FV360" s="145" t="str">
        <f>IFERROR(IF(AND(FV$272=list!$D$3,'Box Calculation'!FV$279&lt;&gt;"h",$E360&lt;&gt;0),0,IF(AND(FV$273=list!$D$2,$E360&lt;&gt;0,TRUNC(VLOOKUP($E360,'Container Panel'!$B$41:$Z$100,$D360,0)/(VLOOKUP(FV$276,UI!$A$12:$O$51,VLOOKUP(FV$279,$B$276:$C$278,2,0),0)/1000))&gt;0),1,TRUNC(VLOOKUP($E360,'Container Panel'!$B$41:$Z$100,$D360,0)/(VLOOKUP(FV$276,UI!$A$12:$O$51,VLOOKUP(FV$279,$B$276:$C$278,2,0),0)/1000)))),"")</f>
        <v/>
      </c>
      <c r="FW360" s="145" t="str">
        <f>IFERROR(IF(AND(FW$272=list!$D$3,'Box Calculation'!FW$279&lt;&gt;"h",$E360&lt;&gt;0),0,IF(AND(FW$273=list!$D$2,$E360&lt;&gt;0,TRUNC(VLOOKUP($E360,'Container Panel'!$B$41:$Z$100,$D360,0)/(VLOOKUP(FW$276,UI!$A$12:$O$51,VLOOKUP(FW$279,$B$276:$C$278,2,0),0)/1000))&gt;0),1,TRUNC(VLOOKUP($E360,'Container Panel'!$B$41:$Z$100,$D360,0)/(VLOOKUP(FW$276,UI!$A$12:$O$51,VLOOKUP(FW$279,$B$276:$C$278,2,0),0)/1000)))),"")</f>
        <v/>
      </c>
      <c r="FX360" s="145" t="str">
        <f>IFERROR(IF(AND(FX$272=list!$D$3,'Box Calculation'!FX$279&lt;&gt;"h",$E360&lt;&gt;0),0,IF(AND(FX$273=list!$D$2,$E360&lt;&gt;0,TRUNC(VLOOKUP($E360,'Container Panel'!$B$41:$Z$100,$D360,0)/(VLOOKUP(FX$276,UI!$A$12:$O$51,VLOOKUP(FX$279,$B$276:$C$278,2,0),0)/1000))&gt;0),1,TRUNC(VLOOKUP($E360,'Container Panel'!$B$41:$Z$100,$D360,0)/(VLOOKUP(FX$276,UI!$A$12:$O$51,VLOOKUP(FX$279,$B$276:$C$278,2,0),0)/1000)))),"")</f>
        <v/>
      </c>
      <c r="FY360" s="145" t="str">
        <f>IFERROR(IF(AND(FY$272=list!$D$3,'Box Calculation'!FY$279&lt;&gt;"h",$E360&lt;&gt;0),0,IF(AND(FY$273=list!$D$2,$E360&lt;&gt;0,TRUNC(VLOOKUP($E360,'Container Panel'!$B$41:$Z$100,$D360,0)/(VLOOKUP(FY$276,UI!$A$12:$O$51,VLOOKUP(FY$279,$B$276:$C$278,2,0),0)/1000))&gt;0),1,TRUNC(VLOOKUP($E360,'Container Panel'!$B$41:$Z$100,$D360,0)/(VLOOKUP(FY$276,UI!$A$12:$O$51,VLOOKUP(FY$279,$B$276:$C$278,2,0),0)/1000)))),"")</f>
        <v/>
      </c>
      <c r="FZ360" s="145" t="str">
        <f>IFERROR(IF(AND(FZ$272=list!$D$3,'Box Calculation'!FZ$279&lt;&gt;"h",$E360&lt;&gt;0),0,IF(AND(FZ$273=list!$D$2,$E360&lt;&gt;0,TRUNC(VLOOKUP($E360,'Container Panel'!$B$41:$Z$100,$D360,0)/(VLOOKUP(FZ$276,UI!$A$12:$O$51,VLOOKUP(FZ$279,$B$276:$C$278,2,0),0)/1000))&gt;0),1,TRUNC(VLOOKUP($E360,'Container Panel'!$B$41:$Z$100,$D360,0)/(VLOOKUP(FZ$276,UI!$A$12:$O$51,VLOOKUP(FZ$279,$B$276:$C$278,2,0),0)/1000)))),"")</f>
        <v/>
      </c>
      <c r="GA360" s="145" t="str">
        <f>IFERROR(IF(AND(GA$272=list!$D$3,'Box Calculation'!GA$279&lt;&gt;"h",$E360&lt;&gt;0),0,IF(AND(GA$273=list!$D$2,$E360&lt;&gt;0,TRUNC(VLOOKUP($E360,'Container Panel'!$B$41:$Z$100,$D360,0)/(VLOOKUP(GA$276,UI!$A$12:$O$51,VLOOKUP(GA$279,$B$276:$C$278,2,0),0)/1000))&gt;0),1,TRUNC(VLOOKUP($E360,'Container Panel'!$B$41:$Z$100,$D360,0)/(VLOOKUP(GA$276,UI!$A$12:$O$51,VLOOKUP(GA$279,$B$276:$C$278,2,0),0)/1000)))),"")</f>
        <v/>
      </c>
      <c r="GB360" s="145" t="str">
        <f>IFERROR(IF(AND(GB$272=list!$D$3,'Box Calculation'!GB$279&lt;&gt;"h",$E360&lt;&gt;0),0,IF(AND(GB$273=list!$D$2,$E360&lt;&gt;0,TRUNC(VLOOKUP($E360,'Container Panel'!$B$41:$Z$100,$D360,0)/(VLOOKUP(GB$276,UI!$A$12:$O$51,VLOOKUP(GB$279,$B$276:$C$278,2,0),0)/1000))&gt;0),1,TRUNC(VLOOKUP($E360,'Container Panel'!$B$41:$Z$100,$D360,0)/(VLOOKUP(GB$276,UI!$A$12:$O$51,VLOOKUP(GB$279,$B$276:$C$278,2,0),0)/1000)))),"")</f>
        <v/>
      </c>
      <c r="GC360" s="145" t="str">
        <f>IFERROR(IF(AND(GC$272=list!$D$3,'Box Calculation'!GC$279&lt;&gt;"h",$E360&lt;&gt;0),0,IF(AND(GC$273=list!$D$2,$E360&lt;&gt;0,TRUNC(VLOOKUP($E360,'Container Panel'!$B$41:$Z$100,$D360,0)/(VLOOKUP(GC$276,UI!$A$12:$O$51,VLOOKUP(GC$279,$B$276:$C$278,2,0),0)/1000))&gt;0),1,TRUNC(VLOOKUP($E360,'Container Panel'!$B$41:$Z$100,$D360,0)/(VLOOKUP(GC$276,UI!$A$12:$O$51,VLOOKUP(GC$279,$B$276:$C$278,2,0),0)/1000)))),"")</f>
        <v/>
      </c>
      <c r="GD360" s="145" t="str">
        <f>IFERROR(IF(AND(GD$272=list!$D$3,'Box Calculation'!GD$279&lt;&gt;"h",$E360&lt;&gt;0),0,IF(AND(GD$273=list!$D$2,$E360&lt;&gt;0,TRUNC(VLOOKUP($E360,'Container Panel'!$B$41:$Z$100,$D360,0)/(VLOOKUP(GD$276,UI!$A$12:$O$51,VLOOKUP(GD$279,$B$276:$C$278,2,0),0)/1000))&gt;0),1,TRUNC(VLOOKUP($E360,'Container Panel'!$B$41:$Z$100,$D360,0)/(VLOOKUP(GD$276,UI!$A$12:$O$51,VLOOKUP(GD$279,$B$276:$C$278,2,0),0)/1000)))),"")</f>
        <v/>
      </c>
      <c r="GE360" s="145" t="str">
        <f>IFERROR(IF(AND(GE$272=list!$D$3,'Box Calculation'!GE$279&lt;&gt;"h",$E360&lt;&gt;0),0,IF(AND(GE$273=list!$D$2,$E360&lt;&gt;0,TRUNC(VLOOKUP($E360,'Container Panel'!$B$41:$Z$100,$D360,0)/(VLOOKUP(GE$276,UI!$A$12:$O$51,VLOOKUP(GE$279,$B$276:$C$278,2,0),0)/1000))&gt;0),1,TRUNC(VLOOKUP($E360,'Container Panel'!$B$41:$Z$100,$D360,0)/(VLOOKUP(GE$276,UI!$A$12:$O$51,VLOOKUP(GE$279,$B$276:$C$278,2,0),0)/1000)))),"")</f>
        <v/>
      </c>
      <c r="GF360" s="145" t="str">
        <f>IFERROR(IF(AND(GF$272=list!$D$3,'Box Calculation'!GF$279&lt;&gt;"h",$E360&lt;&gt;0),0,IF(AND(GF$273=list!$D$2,$E360&lt;&gt;0,TRUNC(VLOOKUP($E360,'Container Panel'!$B$41:$Z$100,$D360,0)/(VLOOKUP(GF$276,UI!$A$12:$O$51,VLOOKUP(GF$279,$B$276:$C$278,2,0),0)/1000))&gt;0),1,TRUNC(VLOOKUP($E360,'Container Panel'!$B$41:$Z$100,$D360,0)/(VLOOKUP(GF$276,UI!$A$12:$O$51,VLOOKUP(GF$279,$B$276:$C$278,2,0),0)/1000)))),"")</f>
        <v/>
      </c>
      <c r="GG360" s="145" t="str">
        <f>IFERROR(IF(AND(GG$272=list!$D$3,'Box Calculation'!GG$279&lt;&gt;"h",$E360&lt;&gt;0),0,IF(AND(GG$273=list!$D$2,$E360&lt;&gt;0,TRUNC(VLOOKUP($E360,'Container Panel'!$B$41:$Z$100,$D360,0)/(VLOOKUP(GG$276,UI!$A$12:$O$51,VLOOKUP(GG$279,$B$276:$C$278,2,0),0)/1000))&gt;0),1,TRUNC(VLOOKUP($E360,'Container Panel'!$B$41:$Z$100,$D360,0)/(VLOOKUP(GG$276,UI!$A$12:$O$51,VLOOKUP(GG$279,$B$276:$C$278,2,0),0)/1000)))),"")</f>
        <v/>
      </c>
      <c r="GH360" s="145" t="str">
        <f>IFERROR(IF(AND(GH$272=list!$D$3,'Box Calculation'!GH$279&lt;&gt;"h",$E360&lt;&gt;0),0,IF(AND(GH$273=list!$D$2,$E360&lt;&gt;0,TRUNC(VLOOKUP($E360,'Container Panel'!$B$41:$Z$100,$D360,0)/(VLOOKUP(GH$276,UI!$A$12:$O$51,VLOOKUP(GH$279,$B$276:$C$278,2,0),0)/1000))&gt;0),1,TRUNC(VLOOKUP($E360,'Container Panel'!$B$41:$Z$100,$D360,0)/(VLOOKUP(GH$276,UI!$A$12:$O$51,VLOOKUP(GH$279,$B$276:$C$278,2,0),0)/1000)))),"")</f>
        <v/>
      </c>
      <c r="GI360" s="145" t="str">
        <f>IFERROR(IF(AND(GI$272=list!$D$3,'Box Calculation'!GI$279&lt;&gt;"h",$E360&lt;&gt;0),0,IF(AND(GI$273=list!$D$2,$E360&lt;&gt;0,TRUNC(VLOOKUP($E360,'Container Panel'!$B$41:$Z$100,$D360,0)/(VLOOKUP(GI$276,UI!$A$12:$O$51,VLOOKUP(GI$279,$B$276:$C$278,2,0),0)/1000))&gt;0),1,TRUNC(VLOOKUP($E360,'Container Panel'!$B$41:$Z$100,$D360,0)/(VLOOKUP(GI$276,UI!$A$12:$O$51,VLOOKUP(GI$279,$B$276:$C$278,2,0),0)/1000)))),"")</f>
        <v/>
      </c>
      <c r="GJ360" s="145" t="str">
        <f>IFERROR(IF(AND(GJ$272=list!$D$3,'Box Calculation'!GJ$279&lt;&gt;"h",$E360&lt;&gt;0),0,IF(AND(GJ$273=list!$D$2,$E360&lt;&gt;0,TRUNC(VLOOKUP($E360,'Container Panel'!$B$41:$Z$100,$D360,0)/(VLOOKUP(GJ$276,UI!$A$12:$O$51,VLOOKUP(GJ$279,$B$276:$C$278,2,0),0)/1000))&gt;0),1,TRUNC(VLOOKUP($E360,'Container Panel'!$B$41:$Z$100,$D360,0)/(VLOOKUP(GJ$276,UI!$A$12:$O$51,VLOOKUP(GJ$279,$B$276:$C$278,2,0),0)/1000)))),"")</f>
        <v/>
      </c>
      <c r="GK360" s="145" t="str">
        <f>IFERROR(IF(AND(GK$272=list!$D$3,'Box Calculation'!GK$279&lt;&gt;"h",$E360&lt;&gt;0),0,IF(AND(GK$273=list!$D$2,$E360&lt;&gt;0,TRUNC(VLOOKUP($E360,'Container Panel'!$B$41:$Z$100,$D360,0)/(VLOOKUP(GK$276,UI!$A$12:$O$51,VLOOKUP(GK$279,$B$276:$C$278,2,0),0)/1000))&gt;0),1,TRUNC(VLOOKUP($E360,'Container Panel'!$B$41:$Z$100,$D360,0)/(VLOOKUP(GK$276,UI!$A$12:$O$51,VLOOKUP(GK$279,$B$276:$C$278,2,0),0)/1000)))),"")</f>
        <v/>
      </c>
      <c r="GL360" s="145" t="str">
        <f>IFERROR(IF(AND(GL$272=list!$D$3,'Box Calculation'!GL$279&lt;&gt;"h",$E360&lt;&gt;0),0,IF(AND(GL$273=list!$D$2,$E360&lt;&gt;0,TRUNC(VLOOKUP($E360,'Container Panel'!$B$41:$Z$100,$D360,0)/(VLOOKUP(GL$276,UI!$A$12:$O$51,VLOOKUP(GL$279,$B$276:$C$278,2,0),0)/1000))&gt;0),1,TRUNC(VLOOKUP($E360,'Container Panel'!$B$41:$Z$100,$D360,0)/(VLOOKUP(GL$276,UI!$A$12:$O$51,VLOOKUP(GL$279,$B$276:$C$278,2,0),0)/1000)))),"")</f>
        <v/>
      </c>
      <c r="GM360" s="145" t="str">
        <f>IFERROR(IF(AND(GM$272=list!$D$3,'Box Calculation'!GM$279&lt;&gt;"h",$E360&lt;&gt;0),0,IF(AND(GM$273=list!$D$2,$E360&lt;&gt;0,TRUNC(VLOOKUP($E360,'Container Panel'!$B$41:$Z$100,$D360,0)/(VLOOKUP(GM$276,UI!$A$12:$O$51,VLOOKUP(GM$279,$B$276:$C$278,2,0),0)/1000))&gt;0),1,TRUNC(VLOOKUP($E360,'Container Panel'!$B$41:$Z$100,$D360,0)/(VLOOKUP(GM$276,UI!$A$12:$O$51,VLOOKUP(GM$279,$B$276:$C$278,2,0),0)/1000)))),"")</f>
        <v/>
      </c>
      <c r="GN360" s="145" t="str">
        <f>IFERROR(IF(AND(GN$272=list!$D$3,'Box Calculation'!GN$279&lt;&gt;"h",$E360&lt;&gt;0),0,IF(AND(GN$273=list!$D$2,$E360&lt;&gt;0,TRUNC(VLOOKUP($E360,'Container Panel'!$B$41:$Z$100,$D360,0)/(VLOOKUP(GN$276,UI!$A$12:$O$51,VLOOKUP(GN$279,$B$276:$C$278,2,0),0)/1000))&gt;0),1,TRUNC(VLOOKUP($E360,'Container Panel'!$B$41:$Z$100,$D360,0)/(VLOOKUP(GN$276,UI!$A$12:$O$51,VLOOKUP(GN$279,$B$276:$C$278,2,0),0)/1000)))),"")</f>
        <v/>
      </c>
      <c r="GO360" s="145" t="str">
        <f>IFERROR(IF(AND(GO$272=list!$D$3,'Box Calculation'!GO$279&lt;&gt;"h",$E360&lt;&gt;0),0,IF(AND(GO$273=list!$D$2,$E360&lt;&gt;0,TRUNC(VLOOKUP($E360,'Container Panel'!$B$41:$Z$100,$D360,0)/(VLOOKUP(GO$276,UI!$A$12:$O$51,VLOOKUP(GO$279,$B$276:$C$278,2,0),0)/1000))&gt;0),1,TRUNC(VLOOKUP($E360,'Container Panel'!$B$41:$Z$100,$D360,0)/(VLOOKUP(GO$276,UI!$A$12:$O$51,VLOOKUP(GO$279,$B$276:$C$278,2,0),0)/1000)))),"")</f>
        <v/>
      </c>
      <c r="GP360" s="145" t="str">
        <f>IFERROR(IF(AND(GP$272=list!$D$3,'Box Calculation'!GP$279&lt;&gt;"h",$E360&lt;&gt;0),0,IF(AND(GP$273=list!$D$2,$E360&lt;&gt;0,TRUNC(VLOOKUP($E360,'Container Panel'!$B$41:$Z$100,$D360,0)/(VLOOKUP(GP$276,UI!$A$12:$O$51,VLOOKUP(GP$279,$B$276:$C$278,2,0),0)/1000))&gt;0),1,TRUNC(VLOOKUP($E360,'Container Panel'!$B$41:$Z$100,$D360,0)/(VLOOKUP(GP$276,UI!$A$12:$O$51,VLOOKUP(GP$279,$B$276:$C$278,2,0),0)/1000)))),"")</f>
        <v/>
      </c>
      <c r="GQ360" s="145" t="str">
        <f>IFERROR(IF(AND(GQ$272=list!$D$3,'Box Calculation'!GQ$279&lt;&gt;"h",$E360&lt;&gt;0),0,IF(AND(GQ$273=list!$D$2,$E360&lt;&gt;0,TRUNC(VLOOKUP($E360,'Container Panel'!$B$41:$Z$100,$D360,0)/(VLOOKUP(GQ$276,UI!$A$12:$O$51,VLOOKUP(GQ$279,$B$276:$C$278,2,0),0)/1000))&gt;0),1,TRUNC(VLOOKUP($E360,'Container Panel'!$B$41:$Z$100,$D360,0)/(VLOOKUP(GQ$276,UI!$A$12:$O$51,VLOOKUP(GQ$279,$B$276:$C$278,2,0),0)/1000)))),"")</f>
        <v/>
      </c>
      <c r="GR360" s="145" t="str">
        <f>IFERROR(IF(AND(GR$272=list!$D$3,'Box Calculation'!GR$279&lt;&gt;"h",$E360&lt;&gt;0),0,IF(AND(GR$273=list!$D$2,$E360&lt;&gt;0,TRUNC(VLOOKUP($E360,'Container Panel'!$B$41:$Z$100,$D360,0)/(VLOOKUP(GR$276,UI!$A$12:$O$51,VLOOKUP(GR$279,$B$276:$C$278,2,0),0)/1000))&gt;0),1,TRUNC(VLOOKUP($E360,'Container Panel'!$B$41:$Z$100,$D360,0)/(VLOOKUP(GR$276,UI!$A$12:$O$51,VLOOKUP(GR$279,$B$276:$C$278,2,0),0)/1000)))),"")</f>
        <v/>
      </c>
      <c r="GS360" s="145" t="str">
        <f>IFERROR(IF(AND(GS$272=list!$D$3,'Box Calculation'!GS$279&lt;&gt;"h",$E360&lt;&gt;0),0,IF(AND(GS$273=list!$D$2,$E360&lt;&gt;0,TRUNC(VLOOKUP($E360,'Container Panel'!$B$41:$Z$100,$D360,0)/(VLOOKUP(GS$276,UI!$A$12:$O$51,VLOOKUP(GS$279,$B$276:$C$278,2,0),0)/1000))&gt;0),1,TRUNC(VLOOKUP($E360,'Container Panel'!$B$41:$Z$100,$D360,0)/(VLOOKUP(GS$276,UI!$A$12:$O$51,VLOOKUP(GS$279,$B$276:$C$278,2,0),0)/1000)))),"")</f>
        <v/>
      </c>
      <c r="GT360" s="145" t="str">
        <f>IFERROR(IF(AND(GT$272=list!$D$3,'Box Calculation'!GT$279&lt;&gt;"h",$E360&lt;&gt;0),0,IF(AND(GT$273=list!$D$2,$E360&lt;&gt;0,TRUNC(VLOOKUP($E360,'Container Panel'!$B$41:$Z$100,$D360,0)/(VLOOKUP(GT$276,UI!$A$12:$O$51,VLOOKUP(GT$279,$B$276:$C$278,2,0),0)/1000))&gt;0),1,TRUNC(VLOOKUP($E360,'Container Panel'!$B$41:$Z$100,$D360,0)/(VLOOKUP(GT$276,UI!$A$12:$O$51,VLOOKUP(GT$279,$B$276:$C$278,2,0),0)/1000)))),"")</f>
        <v/>
      </c>
      <c r="GU360" s="145" t="str">
        <f>IFERROR(IF(AND(GU$272=list!$D$3,'Box Calculation'!GU$279&lt;&gt;"h",$E360&lt;&gt;0),0,IF(AND(GU$273=list!$D$2,$E360&lt;&gt;0,TRUNC(VLOOKUP($E360,'Container Panel'!$B$41:$Z$100,$D360,0)/(VLOOKUP(GU$276,UI!$A$12:$O$51,VLOOKUP(GU$279,$B$276:$C$278,2,0),0)/1000))&gt;0),1,TRUNC(VLOOKUP($E360,'Container Panel'!$B$41:$Z$100,$D360,0)/(VLOOKUP(GU$276,UI!$A$12:$O$51,VLOOKUP(GU$279,$B$276:$C$278,2,0),0)/1000)))),"")</f>
        <v/>
      </c>
      <c r="GV360" s="145" t="str">
        <f>IFERROR(IF(AND(GV$272=list!$D$3,'Box Calculation'!GV$279&lt;&gt;"h",$E360&lt;&gt;0),0,IF(AND(GV$273=list!$D$2,$E360&lt;&gt;0,TRUNC(VLOOKUP($E360,'Container Panel'!$B$41:$Z$100,$D360,0)/(VLOOKUP(GV$276,UI!$A$12:$O$51,VLOOKUP(GV$279,$B$276:$C$278,2,0),0)/1000))&gt;0),1,TRUNC(VLOOKUP($E360,'Container Panel'!$B$41:$Z$100,$D360,0)/(VLOOKUP(GV$276,UI!$A$12:$O$51,VLOOKUP(GV$279,$B$276:$C$278,2,0),0)/1000)))),"")</f>
        <v/>
      </c>
      <c r="GW360" s="145" t="str">
        <f>IFERROR(IF(AND(GW$272=list!$D$3,'Box Calculation'!GW$279&lt;&gt;"h",$E360&lt;&gt;0),0,IF(AND(GW$273=list!$D$2,$E360&lt;&gt;0,TRUNC(VLOOKUP($E360,'Container Panel'!$B$41:$Z$100,$D360,0)/(VLOOKUP(GW$276,UI!$A$12:$O$51,VLOOKUP(GW$279,$B$276:$C$278,2,0),0)/1000))&gt;0),1,TRUNC(VLOOKUP($E360,'Container Panel'!$B$41:$Z$100,$D360,0)/(VLOOKUP(GW$276,UI!$A$12:$O$51,VLOOKUP(GW$279,$B$276:$C$278,2,0),0)/1000)))),"")</f>
        <v/>
      </c>
      <c r="GX360" s="145" t="str">
        <f>IFERROR(IF(AND(GX$272=list!$D$3,'Box Calculation'!GX$279&lt;&gt;"h",$E360&lt;&gt;0),0,IF(AND(GX$273=list!$D$2,$E360&lt;&gt;0,TRUNC(VLOOKUP($E360,'Container Panel'!$B$41:$Z$100,$D360,0)/(VLOOKUP(GX$276,UI!$A$12:$O$51,VLOOKUP(GX$279,$B$276:$C$278,2,0),0)/1000))&gt;0),1,TRUNC(VLOOKUP($E360,'Container Panel'!$B$41:$Z$100,$D360,0)/(VLOOKUP(GX$276,UI!$A$12:$O$51,VLOOKUP(GX$279,$B$276:$C$278,2,0),0)/1000)))),"")</f>
        <v/>
      </c>
      <c r="GY360" s="145" t="str">
        <f>IFERROR(IF(AND(GY$272=list!$D$3,'Box Calculation'!GY$279&lt;&gt;"h",$E360&lt;&gt;0),0,IF(AND(GY$273=list!$D$2,$E360&lt;&gt;0,TRUNC(VLOOKUP($E360,'Container Panel'!$B$41:$Z$100,$D360,0)/(VLOOKUP(GY$276,UI!$A$12:$O$51,VLOOKUP(GY$279,$B$276:$C$278,2,0),0)/1000))&gt;0),1,TRUNC(VLOOKUP($E360,'Container Panel'!$B$41:$Z$100,$D360,0)/(VLOOKUP(GY$276,UI!$A$12:$O$51,VLOOKUP(GY$279,$B$276:$C$278,2,0),0)/1000)))),"")</f>
        <v/>
      </c>
      <c r="GZ360" s="145" t="str">
        <f>IFERROR(IF(AND(GZ$272=list!$D$3,'Box Calculation'!GZ$279&lt;&gt;"h",$E360&lt;&gt;0),0,IF(AND(GZ$273=list!$D$2,$E360&lt;&gt;0,TRUNC(VLOOKUP($E360,'Container Panel'!$B$41:$Z$100,$D360,0)/(VLOOKUP(GZ$276,UI!$A$12:$O$51,VLOOKUP(GZ$279,$B$276:$C$278,2,0),0)/1000))&gt;0),1,TRUNC(VLOOKUP($E360,'Container Panel'!$B$41:$Z$100,$D360,0)/(VLOOKUP(GZ$276,UI!$A$12:$O$51,VLOOKUP(GZ$279,$B$276:$C$278,2,0),0)/1000)))),"")</f>
        <v/>
      </c>
      <c r="HA360" s="145" t="str">
        <f>IFERROR(IF(AND(HA$272=list!$D$3,'Box Calculation'!HA$279&lt;&gt;"h",$E360&lt;&gt;0),0,IF(AND(HA$273=list!$D$2,$E360&lt;&gt;0,TRUNC(VLOOKUP($E360,'Container Panel'!$B$41:$Z$100,$D360,0)/(VLOOKUP(HA$276,UI!$A$12:$O$51,VLOOKUP(HA$279,$B$276:$C$278,2,0),0)/1000))&gt;0),1,TRUNC(VLOOKUP($E360,'Container Panel'!$B$41:$Z$100,$D360,0)/(VLOOKUP(HA$276,UI!$A$12:$O$51,VLOOKUP(HA$279,$B$276:$C$278,2,0),0)/1000)))),"")</f>
        <v/>
      </c>
      <c r="HB360" s="145" t="str">
        <f>IFERROR(IF(AND(HB$272=list!$D$3,'Box Calculation'!HB$279&lt;&gt;"h",$E360&lt;&gt;0),0,IF(AND(HB$273=list!$D$2,$E360&lt;&gt;0,TRUNC(VLOOKUP($E360,'Container Panel'!$B$41:$Z$100,$D360,0)/(VLOOKUP(HB$276,UI!$A$12:$O$51,VLOOKUP(HB$279,$B$276:$C$278,2,0),0)/1000))&gt;0),1,TRUNC(VLOOKUP($E360,'Container Panel'!$B$41:$Z$100,$D360,0)/(VLOOKUP(HB$276,UI!$A$12:$O$51,VLOOKUP(HB$279,$B$276:$C$278,2,0),0)/1000)))),"")</f>
        <v/>
      </c>
      <c r="HC360" s="145" t="str">
        <f>IFERROR(IF(AND(HC$272=list!$D$3,'Box Calculation'!HC$279&lt;&gt;"h",$E360&lt;&gt;0),0,IF(AND(HC$273=list!$D$2,$E360&lt;&gt;0,TRUNC(VLOOKUP($E360,'Container Panel'!$B$41:$Z$100,$D360,0)/(VLOOKUP(HC$276,UI!$A$12:$O$51,VLOOKUP(HC$279,$B$276:$C$278,2,0),0)/1000))&gt;0),1,TRUNC(VLOOKUP($E360,'Container Panel'!$B$41:$Z$100,$D360,0)/(VLOOKUP(HC$276,UI!$A$12:$O$51,VLOOKUP(HC$279,$B$276:$C$278,2,0),0)/1000)))),"")</f>
        <v/>
      </c>
      <c r="HD360" s="145" t="str">
        <f>IFERROR(IF(AND(HD$272=list!$D$3,'Box Calculation'!HD$279&lt;&gt;"h",$E360&lt;&gt;0),0,IF(AND(HD$273=list!$D$2,$E360&lt;&gt;0,TRUNC(VLOOKUP($E360,'Container Panel'!$B$41:$Z$100,$D360,0)/(VLOOKUP(HD$276,UI!$A$12:$O$51,VLOOKUP(HD$279,$B$276:$C$278,2,0),0)/1000))&gt;0),1,TRUNC(VLOOKUP($E360,'Container Panel'!$B$41:$Z$100,$D360,0)/(VLOOKUP(HD$276,UI!$A$12:$O$51,VLOOKUP(HD$279,$B$276:$C$278,2,0),0)/1000)))),"")</f>
        <v/>
      </c>
      <c r="HE360" s="145" t="str">
        <f>IFERROR(IF(AND(HE$272=list!$D$3,'Box Calculation'!HE$279&lt;&gt;"h",$E360&lt;&gt;0),0,IF(AND(HE$273=list!$D$2,$E360&lt;&gt;0,TRUNC(VLOOKUP($E360,'Container Panel'!$B$41:$Z$100,$D360,0)/(VLOOKUP(HE$276,UI!$A$12:$O$51,VLOOKUP(HE$279,$B$276:$C$278,2,0),0)/1000))&gt;0),1,TRUNC(VLOOKUP($E360,'Container Panel'!$B$41:$Z$100,$D360,0)/(VLOOKUP(HE$276,UI!$A$12:$O$51,VLOOKUP(HE$279,$B$276:$C$278,2,0),0)/1000)))),"")</f>
        <v/>
      </c>
      <c r="HF360" s="145" t="str">
        <f>IFERROR(IF(AND(HF$272=list!$D$3,'Box Calculation'!HF$279&lt;&gt;"h",$E360&lt;&gt;0),0,IF(AND(HF$273=list!$D$2,$E360&lt;&gt;0,TRUNC(VLOOKUP($E360,'Container Panel'!$B$41:$Z$100,$D360,0)/(VLOOKUP(HF$276,UI!$A$12:$O$51,VLOOKUP(HF$279,$B$276:$C$278,2,0),0)/1000))&gt;0),1,TRUNC(VLOOKUP($E360,'Container Panel'!$B$41:$Z$100,$D360,0)/(VLOOKUP(HF$276,UI!$A$12:$O$51,VLOOKUP(HF$279,$B$276:$C$278,2,0),0)/1000)))),"")</f>
        <v/>
      </c>
      <c r="HG360" s="145" t="str">
        <f>IFERROR(IF(AND(HG$272=list!$D$3,'Box Calculation'!HG$279&lt;&gt;"h",$E360&lt;&gt;0),0,IF(AND(HG$273=list!$D$2,$E360&lt;&gt;0,TRUNC(VLOOKUP($E360,'Container Panel'!$B$41:$Z$100,$D360,0)/(VLOOKUP(HG$276,UI!$A$12:$O$51,VLOOKUP(HG$279,$B$276:$C$278,2,0),0)/1000))&gt;0),1,TRUNC(VLOOKUP($E360,'Container Panel'!$B$41:$Z$100,$D360,0)/(VLOOKUP(HG$276,UI!$A$12:$O$51,VLOOKUP(HG$279,$B$276:$C$278,2,0),0)/1000)))),"")</f>
        <v/>
      </c>
      <c r="HH360" s="145" t="str">
        <f>IFERROR(IF(AND(HH$272=list!$D$3,'Box Calculation'!HH$279&lt;&gt;"h",$E360&lt;&gt;0),0,IF(AND(HH$273=list!$D$2,$E360&lt;&gt;0,TRUNC(VLOOKUP($E360,'Container Panel'!$B$41:$Z$100,$D360,0)/(VLOOKUP(HH$276,UI!$A$12:$O$51,VLOOKUP(HH$279,$B$276:$C$278,2,0),0)/1000))&gt;0),1,TRUNC(VLOOKUP($E360,'Container Panel'!$B$41:$Z$100,$D360,0)/(VLOOKUP(HH$276,UI!$A$12:$O$51,VLOOKUP(HH$279,$B$276:$C$278,2,0),0)/1000)))),"")</f>
        <v/>
      </c>
      <c r="HI360" s="145" t="str">
        <f>IFERROR(IF(AND(HI$272=list!$D$3,'Box Calculation'!HI$279&lt;&gt;"h",$E360&lt;&gt;0),0,IF(AND(HI$273=list!$D$2,$E360&lt;&gt;0,TRUNC(VLOOKUP($E360,'Container Panel'!$B$41:$Z$100,$D360,0)/(VLOOKUP(HI$276,UI!$A$12:$O$51,VLOOKUP(HI$279,$B$276:$C$278,2,0),0)/1000))&gt;0),1,TRUNC(VLOOKUP($E360,'Container Panel'!$B$41:$Z$100,$D360,0)/(VLOOKUP(HI$276,UI!$A$12:$O$51,VLOOKUP(HI$279,$B$276:$C$278,2,0),0)/1000)))),"")</f>
        <v/>
      </c>
      <c r="HJ360" s="145" t="str">
        <f>IFERROR(IF(AND(HJ$272=list!$D$3,'Box Calculation'!HJ$279&lt;&gt;"h",$E360&lt;&gt;0),0,IF(AND(HJ$273=list!$D$2,$E360&lt;&gt;0,TRUNC(VLOOKUP($E360,'Container Panel'!$B$41:$Z$100,$D360,0)/(VLOOKUP(HJ$276,UI!$A$12:$O$51,VLOOKUP(HJ$279,$B$276:$C$278,2,0),0)/1000))&gt;0),1,TRUNC(VLOOKUP($E360,'Container Panel'!$B$41:$Z$100,$D360,0)/(VLOOKUP(HJ$276,UI!$A$12:$O$51,VLOOKUP(HJ$279,$B$276:$C$278,2,0),0)/1000)))),"")</f>
        <v/>
      </c>
      <c r="HK360" s="145" t="str">
        <f>IFERROR(IF(AND(HK$272=list!$D$3,'Box Calculation'!HK$279&lt;&gt;"h",$E360&lt;&gt;0),0,IF(AND(HK$273=list!$D$2,$E360&lt;&gt;0,TRUNC(VLOOKUP($E360,'Container Panel'!$B$41:$Z$100,$D360,0)/(VLOOKUP(HK$276,UI!$A$12:$O$51,VLOOKUP(HK$279,$B$276:$C$278,2,0),0)/1000))&gt;0),1,TRUNC(VLOOKUP($E360,'Container Panel'!$B$41:$Z$100,$D360,0)/(VLOOKUP(HK$276,UI!$A$12:$O$51,VLOOKUP(HK$279,$B$276:$C$278,2,0),0)/1000)))),"")</f>
        <v/>
      </c>
      <c r="HL360" s="145" t="str">
        <f>IFERROR(IF(AND(HL$272=list!$D$3,'Box Calculation'!HL$279&lt;&gt;"h",$E360&lt;&gt;0),0,IF(AND(HL$273=list!$D$2,$E360&lt;&gt;0,TRUNC(VLOOKUP($E360,'Container Panel'!$B$41:$Z$100,$D360,0)/(VLOOKUP(HL$276,UI!$A$12:$O$51,VLOOKUP(HL$279,$B$276:$C$278,2,0),0)/1000))&gt;0),1,TRUNC(VLOOKUP($E360,'Container Panel'!$B$41:$Z$100,$D360,0)/(VLOOKUP(HL$276,UI!$A$12:$O$51,VLOOKUP(HL$279,$B$276:$C$278,2,0),0)/1000)))),"")</f>
        <v/>
      </c>
      <c r="HM360" s="145" t="str">
        <f>IFERROR(IF(AND(HM$272=list!$D$3,'Box Calculation'!HM$279&lt;&gt;"h",$E360&lt;&gt;0),0,IF(AND(HM$273=list!$D$2,$E360&lt;&gt;0,TRUNC(VLOOKUP($E360,'Container Panel'!$B$41:$Z$100,$D360,0)/(VLOOKUP(HM$276,UI!$A$12:$O$51,VLOOKUP(HM$279,$B$276:$C$278,2,0),0)/1000))&gt;0),1,TRUNC(VLOOKUP($E360,'Container Panel'!$B$41:$Z$100,$D360,0)/(VLOOKUP(HM$276,UI!$A$12:$O$51,VLOOKUP(HM$279,$B$276:$C$278,2,0),0)/1000)))),"")</f>
        <v/>
      </c>
      <c r="HN360" s="145" t="str">
        <f>IFERROR(IF(AND(HN$272=list!$D$3,'Box Calculation'!HN$279&lt;&gt;"h",$E360&lt;&gt;0),0,IF(AND(HN$273=list!$D$2,$E360&lt;&gt;0,TRUNC(VLOOKUP($E360,'Container Panel'!$B$41:$Z$100,$D360,0)/(VLOOKUP(HN$276,UI!$A$12:$O$51,VLOOKUP(HN$279,$B$276:$C$278,2,0),0)/1000))&gt;0),1,TRUNC(VLOOKUP($E360,'Container Panel'!$B$41:$Z$100,$D360,0)/(VLOOKUP(HN$276,UI!$A$12:$O$51,VLOOKUP(HN$279,$B$276:$C$278,2,0),0)/1000)))),"")</f>
        <v/>
      </c>
      <c r="HO360" s="145" t="str">
        <f>IFERROR(IF(AND(HO$272=list!$D$3,'Box Calculation'!HO$279&lt;&gt;"h",$E360&lt;&gt;0),0,IF(AND(HO$273=list!$D$2,$E360&lt;&gt;0,TRUNC(VLOOKUP($E360,'Container Panel'!$B$41:$Z$100,$D360,0)/(VLOOKUP(HO$276,UI!$A$12:$O$51,VLOOKUP(HO$279,$B$276:$C$278,2,0),0)/1000))&gt;0),1,TRUNC(VLOOKUP($E360,'Container Panel'!$B$41:$Z$100,$D360,0)/(VLOOKUP(HO$276,UI!$A$12:$O$51,VLOOKUP(HO$279,$B$276:$C$278,2,0),0)/1000)))),"")</f>
        <v/>
      </c>
      <c r="HP360" s="145" t="str">
        <f>IFERROR(IF(AND(HP$272=list!$D$3,'Box Calculation'!HP$279&lt;&gt;"h",$E360&lt;&gt;0),0,IF(AND(HP$273=list!$D$2,$E360&lt;&gt;0,TRUNC(VLOOKUP($E360,'Container Panel'!$B$41:$Z$100,$D360,0)/(VLOOKUP(HP$276,UI!$A$12:$O$51,VLOOKUP(HP$279,$B$276:$C$278,2,0),0)/1000))&gt;0),1,TRUNC(VLOOKUP($E360,'Container Panel'!$B$41:$Z$100,$D360,0)/(VLOOKUP(HP$276,UI!$A$12:$O$51,VLOOKUP(HP$279,$B$276:$C$278,2,0),0)/1000)))),"")</f>
        <v/>
      </c>
      <c r="HQ360" s="145" t="str">
        <f>IFERROR(IF(AND(HQ$272=list!$D$3,'Box Calculation'!HQ$279&lt;&gt;"h",$E360&lt;&gt;0),0,IF(AND(HQ$273=list!$D$2,$E360&lt;&gt;0,TRUNC(VLOOKUP($E360,'Container Panel'!$B$41:$Z$100,$D360,0)/(VLOOKUP(HQ$276,UI!$A$12:$O$51,VLOOKUP(HQ$279,$B$276:$C$278,2,0),0)/1000))&gt;0),1,TRUNC(VLOOKUP($E360,'Container Panel'!$B$41:$Z$100,$D360,0)/(VLOOKUP(HQ$276,UI!$A$12:$O$51,VLOOKUP(HQ$279,$B$276:$C$278,2,0),0)/1000)))),"")</f>
        <v/>
      </c>
      <c r="HR360" s="145" t="str">
        <f>IFERROR(IF(AND(HR$272=list!$D$3,'Box Calculation'!HR$279&lt;&gt;"h",$E360&lt;&gt;0),0,IF(AND(HR$273=list!$D$2,$E360&lt;&gt;0,TRUNC(VLOOKUP($E360,'Container Panel'!$B$41:$Z$100,$D360,0)/(VLOOKUP(HR$276,UI!$A$12:$O$51,VLOOKUP(HR$279,$B$276:$C$278,2,0),0)/1000))&gt;0),1,TRUNC(VLOOKUP($E360,'Container Panel'!$B$41:$Z$100,$D360,0)/(VLOOKUP(HR$276,UI!$A$12:$O$51,VLOOKUP(HR$279,$B$276:$C$278,2,0),0)/1000)))),"")</f>
        <v/>
      </c>
      <c r="HS360" s="145" t="str">
        <f>IFERROR(IF(AND(HS$272=list!$D$3,'Box Calculation'!HS$279&lt;&gt;"h",$E360&lt;&gt;0),0,IF(AND(HS$273=list!$D$2,$E360&lt;&gt;0,TRUNC(VLOOKUP($E360,'Container Panel'!$B$41:$Z$100,$D360,0)/(VLOOKUP(HS$276,UI!$A$12:$O$51,VLOOKUP(HS$279,$B$276:$C$278,2,0),0)/1000))&gt;0),1,TRUNC(VLOOKUP($E360,'Container Panel'!$B$41:$Z$100,$D360,0)/(VLOOKUP(HS$276,UI!$A$12:$O$51,VLOOKUP(HS$279,$B$276:$C$278,2,0),0)/1000)))),"")</f>
        <v/>
      </c>
      <c r="HT360" s="145" t="str">
        <f>IFERROR(IF(AND(HT$272=list!$D$3,'Box Calculation'!HT$279&lt;&gt;"h",$E360&lt;&gt;0),0,IF(AND(HT$273=list!$D$2,$E360&lt;&gt;0,TRUNC(VLOOKUP($E360,'Container Panel'!$B$41:$Z$100,$D360,0)/(VLOOKUP(HT$276,UI!$A$12:$O$51,VLOOKUP(HT$279,$B$276:$C$278,2,0),0)/1000))&gt;0),1,TRUNC(VLOOKUP($E360,'Container Panel'!$B$41:$Z$100,$D360,0)/(VLOOKUP(HT$276,UI!$A$12:$O$51,VLOOKUP(HT$279,$B$276:$C$278,2,0),0)/1000)))),"")</f>
        <v/>
      </c>
      <c r="HU360" s="145" t="str">
        <f>IFERROR(IF(AND(HU$272=list!$D$3,'Box Calculation'!HU$279&lt;&gt;"h",$E360&lt;&gt;0),0,IF(AND(HU$273=list!$D$2,$E360&lt;&gt;0,TRUNC(VLOOKUP($E360,'Container Panel'!$B$41:$Z$100,$D360,0)/(VLOOKUP(HU$276,UI!$A$12:$O$51,VLOOKUP(HU$279,$B$276:$C$278,2,0),0)/1000))&gt;0),1,TRUNC(VLOOKUP($E360,'Container Panel'!$B$41:$Z$100,$D360,0)/(VLOOKUP(HU$276,UI!$A$12:$O$51,VLOOKUP(HU$279,$B$276:$C$278,2,0),0)/1000)))),"")</f>
        <v/>
      </c>
      <c r="HV360" s="145" t="str">
        <f>IFERROR(IF(AND(HV$272=list!$D$3,'Box Calculation'!HV$279&lt;&gt;"h",$E360&lt;&gt;0),0,IF(AND(HV$273=list!$D$2,$E360&lt;&gt;0,TRUNC(VLOOKUP($E360,'Container Panel'!$B$41:$Z$100,$D360,0)/(VLOOKUP(HV$276,UI!$A$12:$O$51,VLOOKUP(HV$279,$B$276:$C$278,2,0),0)/1000))&gt;0),1,TRUNC(VLOOKUP($E360,'Container Panel'!$B$41:$Z$100,$D360,0)/(VLOOKUP(HV$276,UI!$A$12:$O$51,VLOOKUP(HV$279,$B$276:$C$278,2,0),0)/1000)))),"")</f>
        <v/>
      </c>
      <c r="HW360" s="145" t="str">
        <f>IFERROR(IF(AND(HW$272=list!$D$3,'Box Calculation'!HW$279&lt;&gt;"h",$E360&lt;&gt;0),0,IF(AND(HW$273=list!$D$2,$E360&lt;&gt;0,TRUNC(VLOOKUP($E360,'Container Panel'!$B$41:$Z$100,$D360,0)/(VLOOKUP(HW$276,UI!$A$12:$O$51,VLOOKUP(HW$279,$B$276:$C$278,2,0),0)/1000))&gt;0),1,TRUNC(VLOOKUP($E360,'Container Panel'!$B$41:$Z$100,$D360,0)/(VLOOKUP(HW$276,UI!$A$12:$O$51,VLOOKUP(HW$279,$B$276:$C$278,2,0),0)/1000)))),"")</f>
        <v/>
      </c>
      <c r="HX360" s="145" t="str">
        <f>IFERROR(IF(AND(HX$272=list!$D$3,'Box Calculation'!HX$279&lt;&gt;"h",$E360&lt;&gt;0),0,IF(AND(HX$273=list!$D$2,$E360&lt;&gt;0,TRUNC(VLOOKUP($E360,'Container Panel'!$B$41:$Z$100,$D360,0)/(VLOOKUP(HX$276,UI!$A$12:$O$51,VLOOKUP(HX$279,$B$276:$C$278,2,0),0)/1000))&gt;0),1,TRUNC(VLOOKUP($E360,'Container Panel'!$B$41:$Z$100,$D360,0)/(VLOOKUP(HX$276,UI!$A$12:$O$51,VLOOKUP(HX$279,$B$276:$C$278,2,0),0)/1000)))),"")</f>
        <v/>
      </c>
      <c r="HY360" s="145" t="str">
        <f>IFERROR(IF(AND(HY$272=list!$D$3,'Box Calculation'!HY$279&lt;&gt;"h",$E360&lt;&gt;0),0,IF(AND(HY$273=list!$D$2,$E360&lt;&gt;0,TRUNC(VLOOKUP($E360,'Container Panel'!$B$41:$Z$100,$D360,0)/(VLOOKUP(HY$276,UI!$A$12:$O$51,VLOOKUP(HY$279,$B$276:$C$278,2,0),0)/1000))&gt;0),1,TRUNC(VLOOKUP($E360,'Container Panel'!$B$41:$Z$100,$D360,0)/(VLOOKUP(HY$276,UI!$A$12:$O$51,VLOOKUP(HY$279,$B$276:$C$278,2,0),0)/1000)))),"")</f>
        <v/>
      </c>
      <c r="HZ360" s="145" t="str">
        <f>IFERROR(IF(AND(HZ$272=list!$D$3,'Box Calculation'!HZ$279&lt;&gt;"h",$E360&lt;&gt;0),0,IF(AND(HZ$273=list!$D$2,$E360&lt;&gt;0,TRUNC(VLOOKUP($E360,'Container Panel'!$B$41:$Z$100,$D360,0)/(VLOOKUP(HZ$276,UI!$A$12:$O$51,VLOOKUP(HZ$279,$B$276:$C$278,2,0),0)/1000))&gt;0),1,TRUNC(VLOOKUP($E360,'Container Panel'!$B$41:$Z$100,$D360,0)/(VLOOKUP(HZ$276,UI!$A$12:$O$51,VLOOKUP(HZ$279,$B$276:$C$278,2,0),0)/1000)))),"")</f>
        <v/>
      </c>
      <c r="IA360" s="145" t="str">
        <f>IFERROR(IF(AND(IA$272=list!$D$3,'Box Calculation'!IA$279&lt;&gt;"h",$E360&lt;&gt;0),0,IF(AND(IA$273=list!$D$2,$E360&lt;&gt;0,TRUNC(VLOOKUP($E360,'Container Panel'!$B$41:$Z$100,$D360,0)/(VLOOKUP(IA$276,UI!$A$12:$O$51,VLOOKUP(IA$279,$B$276:$C$278,2,0),0)/1000))&gt;0),1,TRUNC(VLOOKUP($E360,'Container Panel'!$B$41:$Z$100,$D360,0)/(VLOOKUP(IA$276,UI!$A$12:$O$51,VLOOKUP(IA$279,$B$276:$C$278,2,0),0)/1000)))),"")</f>
        <v/>
      </c>
      <c r="IB360" s="145" t="str">
        <f>IFERROR(IF(AND(IB$272=list!$D$3,'Box Calculation'!IB$279&lt;&gt;"h",$E360&lt;&gt;0),0,IF(AND(IB$273=list!$D$2,$E360&lt;&gt;0,TRUNC(VLOOKUP($E360,'Container Panel'!$B$41:$Z$100,$D360,0)/(VLOOKUP(IB$276,UI!$A$12:$O$51,VLOOKUP(IB$279,$B$276:$C$278,2,0),0)/1000))&gt;0),1,TRUNC(VLOOKUP($E360,'Container Panel'!$B$41:$Z$100,$D360,0)/(VLOOKUP(IB$276,UI!$A$12:$O$51,VLOOKUP(IB$279,$B$276:$C$278,2,0),0)/1000)))),"")</f>
        <v/>
      </c>
      <c r="IC360" s="145" t="str">
        <f>IFERROR(IF(AND(IC$272=list!$D$3,'Box Calculation'!IC$279&lt;&gt;"h",$E360&lt;&gt;0),0,IF(AND(IC$273=list!$D$2,$E360&lt;&gt;0,TRUNC(VLOOKUP($E360,'Container Panel'!$B$41:$Z$100,$D360,0)/(VLOOKUP(IC$276,UI!$A$12:$O$51,VLOOKUP(IC$279,$B$276:$C$278,2,0),0)/1000))&gt;0),1,TRUNC(VLOOKUP($E360,'Container Panel'!$B$41:$Z$100,$D360,0)/(VLOOKUP(IC$276,UI!$A$12:$O$51,VLOOKUP(IC$279,$B$276:$C$278,2,0),0)/1000)))),"")</f>
        <v/>
      </c>
      <c r="ID360" s="145" t="str">
        <f>IFERROR(IF(AND(ID$272=list!$D$3,'Box Calculation'!ID$279&lt;&gt;"h",$E360&lt;&gt;0),0,IF(AND(ID$273=list!$D$2,$E360&lt;&gt;0,TRUNC(VLOOKUP($E360,'Container Panel'!$B$41:$Z$100,$D360,0)/(VLOOKUP(ID$276,UI!$A$12:$O$51,VLOOKUP(ID$279,$B$276:$C$278,2,0),0)/1000))&gt;0),1,TRUNC(VLOOKUP($E360,'Container Panel'!$B$41:$Z$100,$D360,0)/(VLOOKUP(ID$276,UI!$A$12:$O$51,VLOOKUP(ID$279,$B$276:$C$278,2,0),0)/1000)))),"")</f>
        <v/>
      </c>
      <c r="IE360" s="145" t="str">
        <f>IFERROR(IF(AND(IE$272=list!$D$3,'Box Calculation'!IE$279&lt;&gt;"h",$E360&lt;&gt;0),0,IF(AND(IE$273=list!$D$2,$E360&lt;&gt;0,TRUNC(VLOOKUP($E360,'Container Panel'!$B$41:$Z$100,$D360,0)/(VLOOKUP(IE$276,UI!$A$12:$O$51,VLOOKUP(IE$279,$B$276:$C$278,2,0),0)/1000))&gt;0),1,TRUNC(VLOOKUP($E360,'Container Panel'!$B$41:$Z$100,$D360,0)/(VLOOKUP(IE$276,UI!$A$12:$O$51,VLOOKUP(IE$279,$B$276:$C$278,2,0),0)/1000)))),"")</f>
        <v/>
      </c>
      <c r="IF360" s="145" t="str">
        <f>IFERROR(IF(AND(IF$272=list!$D$3,'Box Calculation'!IF$279&lt;&gt;"h",$E360&lt;&gt;0),0,IF(AND(IF$273=list!$D$2,$E360&lt;&gt;0,TRUNC(VLOOKUP($E360,'Container Panel'!$B$41:$Z$100,$D360,0)/(VLOOKUP(IF$276,UI!$A$12:$O$51,VLOOKUP(IF$279,$B$276:$C$278,2,0),0)/1000))&gt;0),1,TRUNC(VLOOKUP($E360,'Container Panel'!$B$41:$Z$100,$D360,0)/(VLOOKUP(IF$276,UI!$A$12:$O$51,VLOOKUP(IF$279,$B$276:$C$278,2,0),0)/1000)))),"")</f>
        <v/>
      </c>
      <c r="IG360" s="145" t="str">
        <f>IFERROR(IF(AND(IG$272=list!$D$3,'Box Calculation'!IG$279&lt;&gt;"h",$E360&lt;&gt;0),0,IF(AND(IG$273=list!$D$2,$E360&lt;&gt;0,TRUNC(VLOOKUP($E360,'Container Panel'!$B$41:$Z$100,$D360,0)/(VLOOKUP(IG$276,UI!$A$12:$O$51,VLOOKUP(IG$279,$B$276:$C$278,2,0),0)/1000))&gt;0),1,TRUNC(VLOOKUP($E360,'Container Panel'!$B$41:$Z$100,$D360,0)/(VLOOKUP(IG$276,UI!$A$12:$O$51,VLOOKUP(IG$279,$B$276:$C$278,2,0),0)/1000)))),"")</f>
        <v/>
      </c>
      <c r="IH360" s="145" t="str">
        <f>IFERROR(IF(AND(IH$272=list!$D$3,'Box Calculation'!IH$279&lt;&gt;"h",$E360&lt;&gt;0),0,IF(AND(IH$273=list!$D$2,$E360&lt;&gt;0,TRUNC(VLOOKUP($E360,'Container Panel'!$B$41:$Z$100,$D360,0)/(VLOOKUP(IH$276,UI!$A$12:$O$51,VLOOKUP(IH$279,$B$276:$C$278,2,0),0)/1000))&gt;0),1,TRUNC(VLOOKUP($E360,'Container Panel'!$B$41:$Z$100,$D360,0)/(VLOOKUP(IH$276,UI!$A$12:$O$51,VLOOKUP(IH$279,$B$276:$C$278,2,0),0)/1000)))),"")</f>
        <v/>
      </c>
      <c r="II360" s="145" t="str">
        <f>IFERROR(IF(AND(II$272=list!$D$3,'Box Calculation'!II$279&lt;&gt;"h",$E360&lt;&gt;0),0,IF(AND(II$273=list!$D$2,$E360&lt;&gt;0,TRUNC(VLOOKUP($E360,'Container Panel'!$B$41:$Z$100,$D360,0)/(VLOOKUP(II$276,UI!$A$12:$O$51,VLOOKUP(II$279,$B$276:$C$278,2,0),0)/1000))&gt;0),1,TRUNC(VLOOKUP($E360,'Container Panel'!$B$41:$Z$100,$D360,0)/(VLOOKUP(II$276,UI!$A$12:$O$51,VLOOKUP(II$279,$B$276:$C$278,2,0),0)/1000)))),"")</f>
        <v/>
      </c>
      <c r="IJ360" s="145" t="str">
        <f>IFERROR(IF(AND(IJ$272=list!$D$3,'Box Calculation'!IJ$279&lt;&gt;"h",$E360&lt;&gt;0),0,IF(AND(IJ$273=list!$D$2,$E360&lt;&gt;0,TRUNC(VLOOKUP($E360,'Container Panel'!$B$41:$Z$100,$D360,0)/(VLOOKUP(IJ$276,UI!$A$12:$O$51,VLOOKUP(IJ$279,$B$276:$C$278,2,0),0)/1000))&gt;0),1,TRUNC(VLOOKUP($E360,'Container Panel'!$B$41:$Z$100,$D360,0)/(VLOOKUP(IJ$276,UI!$A$12:$O$51,VLOOKUP(IJ$279,$B$276:$C$278,2,0),0)/1000)))),"")</f>
        <v/>
      </c>
      <c r="IK360" s="145" t="str">
        <f>IFERROR(IF(AND(IK$272=list!$D$3,'Box Calculation'!IK$279&lt;&gt;"h",$E360&lt;&gt;0),0,IF(AND(IK$273=list!$D$2,$E360&lt;&gt;0,TRUNC(VLOOKUP($E360,'Container Panel'!$B$41:$Z$100,$D360,0)/(VLOOKUP(IK$276,UI!$A$12:$O$51,VLOOKUP(IK$279,$B$276:$C$278,2,0),0)/1000))&gt;0),1,TRUNC(VLOOKUP($E360,'Container Panel'!$B$41:$Z$100,$D360,0)/(VLOOKUP(IK$276,UI!$A$12:$O$51,VLOOKUP(IK$279,$B$276:$C$278,2,0),0)/1000)))),"")</f>
        <v/>
      </c>
      <c r="IL360" s="145" t="str">
        <f>IFERROR(IF(AND(IL$272=list!$D$3,'Box Calculation'!IL$279&lt;&gt;"h",$E360&lt;&gt;0),0,IF(AND(IL$273=list!$D$2,$E360&lt;&gt;0,TRUNC(VLOOKUP($E360,'Container Panel'!$B$41:$Z$100,$D360,0)/(VLOOKUP(IL$276,UI!$A$12:$O$51,VLOOKUP(IL$279,$B$276:$C$278,2,0),0)/1000))&gt;0),1,TRUNC(VLOOKUP($E360,'Container Panel'!$B$41:$Z$100,$D360,0)/(VLOOKUP(IL$276,UI!$A$12:$O$51,VLOOKUP(IL$279,$B$276:$C$278,2,0),0)/1000)))),"")</f>
        <v/>
      </c>
    </row>
    <row r="361" spans="2:246">
      <c r="B361" s="74">
        <v>81</v>
      </c>
      <c r="C361" s="74">
        <f t="shared" si="195"/>
        <v>28</v>
      </c>
      <c r="D361" s="163">
        <f>MOD(B361,3)+'Container Panel'!$Q$38</f>
        <v>16</v>
      </c>
      <c r="E361" s="143">
        <f t="shared" si="194"/>
        <v>0</v>
      </c>
      <c r="F361" s="144" t="s">
        <v>75</v>
      </c>
      <c r="G361" s="145" t="str">
        <f>IFERROR(TRUNC(VLOOKUP($E361,'Container Panel'!$B$41:$Z$100,$D361,0)/(VLOOKUP(G$276,UI!$A$12:$O$51,VLOOKUP(G$277,$B$276:$C$278,2,0),0)/1000)),"")</f>
        <v/>
      </c>
      <c r="H361" s="145" t="str">
        <f>IFERROR(TRUNC(VLOOKUP($E361,'Container Panel'!$B$41:$Z$100,$D361,0)/(VLOOKUP(H$276,UI!$A$12:$O$51,VLOOKUP(H$277,$B$276:$C$278,2,0),0)/1000)),"")</f>
        <v/>
      </c>
      <c r="I361" s="145" t="str">
        <f>IFERROR(TRUNC(VLOOKUP($E361,'Container Panel'!$B$41:$Z$100,$D361,0)/(VLOOKUP(I$276,UI!$A$12:$O$51,VLOOKUP(I$277,$B$276:$C$278,2,0),0)/1000)),"")</f>
        <v/>
      </c>
      <c r="J361" s="145" t="str">
        <f>IFERROR(TRUNC(VLOOKUP($E361,'Container Panel'!$B$41:$Z$100,$D361,0)/(VLOOKUP(J$276,UI!$A$12:$O$51,VLOOKUP(J$277,$B$276:$C$278,2,0),0)/1000)),"")</f>
        <v/>
      </c>
      <c r="K361" s="145" t="str">
        <f>IFERROR(TRUNC(VLOOKUP($E361,'Container Panel'!$B$41:$Z$100,$D361,0)/(VLOOKUP(K$276,UI!$A$12:$O$51,VLOOKUP(K$277,$B$276:$C$278,2,0),0)/1000)),"")</f>
        <v/>
      </c>
      <c r="L361" s="145" t="str">
        <f>IFERROR(TRUNC(VLOOKUP($E361,'Container Panel'!$B$41:$Z$100,$D361,0)/(VLOOKUP(L$276,UI!$A$12:$O$51,VLOOKUP(L$277,$B$276:$C$278,2,0),0)/1000)),"")</f>
        <v/>
      </c>
      <c r="M361" s="145" t="str">
        <f>IFERROR(TRUNC(VLOOKUP($E361,'Container Panel'!$B$41:$Z$100,$D361,0)/(VLOOKUP(M$276,UI!$A$12:$O$51,VLOOKUP(M$277,$B$276:$C$278,2,0),0)/1000)),"")</f>
        <v/>
      </c>
      <c r="N361" s="145" t="str">
        <f>IFERROR(TRUNC(VLOOKUP($E361,'Container Panel'!$B$41:$Z$100,$D361,0)/(VLOOKUP(N$276,UI!$A$12:$O$51,VLOOKUP(N$277,$B$276:$C$278,2,0),0)/1000)),"")</f>
        <v/>
      </c>
      <c r="O361" s="145" t="str">
        <f>IFERROR(TRUNC(VLOOKUP($E361,'Container Panel'!$B$41:$Z$100,$D361,0)/(VLOOKUP(O$276,UI!$A$12:$O$51,VLOOKUP(O$277,$B$276:$C$278,2,0),0)/1000)),"")</f>
        <v/>
      </c>
      <c r="P361" s="145" t="str">
        <f>IFERROR(TRUNC(VLOOKUP($E361,'Container Panel'!$B$41:$Z$100,$D361,0)/(VLOOKUP(P$276,UI!$A$12:$O$51,VLOOKUP(P$277,$B$276:$C$278,2,0),0)/1000)),"")</f>
        <v/>
      </c>
      <c r="Q361" s="145" t="str">
        <f>IFERROR(TRUNC(VLOOKUP($E361,'Container Panel'!$B$41:$Z$100,$D361,0)/(VLOOKUP(Q$276,UI!$A$12:$O$51,VLOOKUP(Q$277,$B$276:$C$278,2,0),0)/1000)),"")</f>
        <v/>
      </c>
      <c r="R361" s="145" t="str">
        <f>IFERROR(TRUNC(VLOOKUP($E361,'Container Panel'!$B$41:$Z$100,$D361,0)/(VLOOKUP(R$276,UI!$A$12:$O$51,VLOOKUP(R$277,$B$276:$C$278,2,0),0)/1000)),"")</f>
        <v/>
      </c>
      <c r="S361" s="145" t="str">
        <f>IFERROR(TRUNC(VLOOKUP($E361,'Container Panel'!$B$41:$Z$100,$D361,0)/(VLOOKUP(S$276,UI!$A$12:$O$51,VLOOKUP(S$277,$B$276:$C$278,2,0),0)/1000)),"")</f>
        <v/>
      </c>
      <c r="T361" s="145" t="str">
        <f>IFERROR(TRUNC(VLOOKUP($E361,'Container Panel'!$B$41:$Z$100,$D361,0)/(VLOOKUP(T$276,UI!$A$12:$O$51,VLOOKUP(T$277,$B$276:$C$278,2,0),0)/1000)),"")</f>
        <v/>
      </c>
      <c r="U361" s="145" t="str">
        <f>IFERROR(TRUNC(VLOOKUP($E361,'Container Panel'!$B$41:$Z$100,$D361,0)/(VLOOKUP(U$276,UI!$A$12:$O$51,VLOOKUP(U$277,$B$276:$C$278,2,0),0)/1000)),"")</f>
        <v/>
      </c>
      <c r="V361" s="145" t="str">
        <f>IFERROR(TRUNC(VLOOKUP($E361,'Container Panel'!$B$41:$Z$100,$D361,0)/(VLOOKUP(V$276,UI!$A$12:$O$51,VLOOKUP(V$277,$B$276:$C$278,2,0),0)/1000)),"")</f>
        <v/>
      </c>
      <c r="W361" s="145" t="str">
        <f>IFERROR(TRUNC(VLOOKUP($E361,'Container Panel'!$B$41:$Z$100,$D361,0)/(VLOOKUP(W$276,UI!$A$12:$O$51,VLOOKUP(W$277,$B$276:$C$278,2,0),0)/1000)),"")</f>
        <v/>
      </c>
      <c r="X361" s="145" t="str">
        <f>IFERROR(TRUNC(VLOOKUP($E361,'Container Panel'!$B$41:$Z$100,$D361,0)/(VLOOKUP(X$276,UI!$A$12:$O$51,VLOOKUP(X$277,$B$276:$C$278,2,0),0)/1000)),"")</f>
        <v/>
      </c>
      <c r="Y361" s="145" t="str">
        <f>IFERROR(TRUNC(VLOOKUP($E361,'Container Panel'!$B$41:$Z$100,$D361,0)/(VLOOKUP(Y$276,UI!$A$12:$O$51,VLOOKUP(Y$277,$B$276:$C$278,2,0),0)/1000)),"")</f>
        <v/>
      </c>
      <c r="Z361" s="145" t="str">
        <f>IFERROR(TRUNC(VLOOKUP($E361,'Container Panel'!$B$41:$Z$100,$D361,0)/(VLOOKUP(Z$276,UI!$A$12:$O$51,VLOOKUP(Z$277,$B$276:$C$278,2,0),0)/1000)),"")</f>
        <v/>
      </c>
      <c r="AA361" s="145" t="str">
        <f>IFERROR(TRUNC(VLOOKUP($E361,'Container Panel'!$B$41:$Z$100,$D361,0)/(VLOOKUP(AA$276,UI!$A$12:$O$51,VLOOKUP(AA$277,$B$276:$C$278,2,0),0)/1000)),"")</f>
        <v/>
      </c>
      <c r="AB361" s="145" t="str">
        <f>IFERROR(TRUNC(VLOOKUP($E361,'Container Panel'!$B$41:$Z$100,$D361,0)/(VLOOKUP(AB$276,UI!$A$12:$O$51,VLOOKUP(AB$277,$B$276:$C$278,2,0),0)/1000)),"")</f>
        <v/>
      </c>
      <c r="AC361" s="145" t="str">
        <f>IFERROR(TRUNC(VLOOKUP($E361,'Container Panel'!$B$41:$Z$100,$D361,0)/(VLOOKUP(AC$276,UI!$A$12:$O$51,VLOOKUP(AC$277,$B$276:$C$278,2,0),0)/1000)),"")</f>
        <v/>
      </c>
      <c r="AD361" s="145" t="str">
        <f>IFERROR(TRUNC(VLOOKUP($E361,'Container Panel'!$B$41:$Z$100,$D361,0)/(VLOOKUP(AD$276,UI!$A$12:$O$51,VLOOKUP(AD$277,$B$276:$C$278,2,0),0)/1000)),"")</f>
        <v/>
      </c>
      <c r="AE361" s="145" t="str">
        <f>IFERROR(TRUNC(VLOOKUP($E361,'Container Panel'!$B$41:$Z$100,$D361,0)/(VLOOKUP(AE$276,UI!$A$12:$O$51,VLOOKUP(AE$277,$B$276:$C$278,2,0),0)/1000)),"")</f>
        <v/>
      </c>
      <c r="AF361" s="145" t="str">
        <f>IFERROR(TRUNC(VLOOKUP($E361,'Container Panel'!$B$41:$Z$100,$D361,0)/(VLOOKUP(AF$276,UI!$A$12:$O$51,VLOOKUP(AF$277,$B$276:$C$278,2,0),0)/1000)),"")</f>
        <v/>
      </c>
      <c r="AG361" s="145" t="str">
        <f>IFERROR(TRUNC(VLOOKUP($E361,'Container Panel'!$B$41:$Z$100,$D361,0)/(VLOOKUP(AG$276,UI!$A$12:$O$51,VLOOKUP(AG$277,$B$276:$C$278,2,0),0)/1000)),"")</f>
        <v/>
      </c>
      <c r="AH361" s="145" t="str">
        <f>IFERROR(TRUNC(VLOOKUP($E361,'Container Panel'!$B$41:$Z$100,$D361,0)/(VLOOKUP(AH$276,UI!$A$12:$O$51,VLOOKUP(AH$277,$B$276:$C$278,2,0),0)/1000)),"")</f>
        <v/>
      </c>
      <c r="AI361" s="145" t="str">
        <f>IFERROR(TRUNC(VLOOKUP($E361,'Container Panel'!$B$41:$Z$100,$D361,0)/(VLOOKUP(AI$276,UI!$A$12:$O$51,VLOOKUP(AI$277,$B$276:$C$278,2,0),0)/1000)),"")</f>
        <v/>
      </c>
      <c r="AJ361" s="145" t="str">
        <f>IFERROR(TRUNC(VLOOKUP($E361,'Container Panel'!$B$41:$Z$100,$D361,0)/(VLOOKUP(AJ$276,UI!$A$12:$O$51,VLOOKUP(AJ$277,$B$276:$C$278,2,0),0)/1000)),"")</f>
        <v/>
      </c>
      <c r="AK361" s="145" t="str">
        <f>IFERROR(TRUNC(VLOOKUP($E361,'Container Panel'!$B$41:$Z$100,$D361,0)/(VLOOKUP(AK$276,UI!$A$12:$O$51,VLOOKUP(AK$277,$B$276:$C$278,2,0),0)/1000)),"")</f>
        <v/>
      </c>
      <c r="AL361" s="145" t="str">
        <f>IFERROR(TRUNC(VLOOKUP($E361,'Container Panel'!$B$41:$Z$100,$D361,0)/(VLOOKUP(AL$276,UI!$A$12:$O$51,VLOOKUP(AL$277,$B$276:$C$278,2,0),0)/1000)),"")</f>
        <v/>
      </c>
      <c r="AM361" s="145" t="str">
        <f>IFERROR(TRUNC(VLOOKUP($E361,'Container Panel'!$B$41:$Z$100,$D361,0)/(VLOOKUP(AM$276,UI!$A$12:$O$51,VLOOKUP(AM$277,$B$276:$C$278,2,0),0)/1000)),"")</f>
        <v/>
      </c>
      <c r="AN361" s="145" t="str">
        <f>IFERROR(TRUNC(VLOOKUP($E361,'Container Panel'!$B$41:$Z$100,$D361,0)/(VLOOKUP(AN$276,UI!$A$12:$O$51,VLOOKUP(AN$277,$B$276:$C$278,2,0),0)/1000)),"")</f>
        <v/>
      </c>
      <c r="AO361" s="145" t="str">
        <f>IFERROR(TRUNC(VLOOKUP($E361,'Container Panel'!$B$41:$Z$100,$D361,0)/(VLOOKUP(AO$276,UI!$A$12:$O$51,VLOOKUP(AO$277,$B$276:$C$278,2,0),0)/1000)),"")</f>
        <v/>
      </c>
      <c r="AP361" s="145" t="str">
        <f>IFERROR(TRUNC(VLOOKUP($E361,'Container Panel'!$B$41:$Z$100,$D361,0)/(VLOOKUP(AP$276,UI!$A$12:$O$51,VLOOKUP(AP$277,$B$276:$C$278,2,0),0)/1000)),"")</f>
        <v/>
      </c>
      <c r="AQ361" s="145" t="str">
        <f>IFERROR(TRUNC(VLOOKUP($E361,'Container Panel'!$B$41:$Z$100,$D361,0)/(VLOOKUP(AQ$276,UI!$A$12:$O$51,VLOOKUP(AQ$277,$B$276:$C$278,2,0),0)/1000)),"")</f>
        <v/>
      </c>
      <c r="AR361" s="145" t="str">
        <f>IFERROR(TRUNC(VLOOKUP($E361,'Container Panel'!$B$41:$Z$100,$D361,0)/(VLOOKUP(AR$276,UI!$A$12:$O$51,VLOOKUP(AR$277,$B$276:$C$278,2,0),0)/1000)),"")</f>
        <v/>
      </c>
      <c r="AS361" s="145" t="str">
        <f>IFERROR(TRUNC(VLOOKUP($E361,'Container Panel'!$B$41:$Z$100,$D361,0)/(VLOOKUP(AS$276,UI!$A$12:$O$51,VLOOKUP(AS$277,$B$276:$C$278,2,0),0)/1000)),"")</f>
        <v/>
      </c>
      <c r="AT361" s="145" t="str">
        <f>IFERROR(TRUNC(VLOOKUP($E361,'Container Panel'!$B$41:$Z$100,$D361,0)/(VLOOKUP(AT$276,UI!$A$12:$O$51,VLOOKUP(AT$277,$B$276:$C$278,2,0),0)/1000)),"")</f>
        <v/>
      </c>
      <c r="AU361" s="145" t="str">
        <f>IFERROR(TRUNC(VLOOKUP($E361,'Container Panel'!$B$41:$Z$100,$D361,0)/(VLOOKUP(AU$276,UI!$A$12:$O$51,VLOOKUP(AU$277,$B$276:$C$278,2,0),0)/1000)),"")</f>
        <v/>
      </c>
      <c r="AV361" s="145" t="str">
        <f>IFERROR(TRUNC(VLOOKUP($E361,'Container Panel'!$B$41:$Z$100,$D361,0)/(VLOOKUP(AV$276,UI!$A$12:$O$51,VLOOKUP(AV$277,$B$276:$C$278,2,0),0)/1000)),"")</f>
        <v/>
      </c>
      <c r="AW361" s="145" t="str">
        <f>IFERROR(TRUNC(VLOOKUP($E361,'Container Panel'!$B$41:$Z$100,$D361,0)/(VLOOKUP(AW$276,UI!$A$12:$O$51,VLOOKUP(AW$277,$B$276:$C$278,2,0),0)/1000)),"")</f>
        <v/>
      </c>
      <c r="AX361" s="145" t="str">
        <f>IFERROR(TRUNC(VLOOKUP($E361,'Container Panel'!$B$41:$Z$100,$D361,0)/(VLOOKUP(AX$276,UI!$A$12:$O$51,VLOOKUP(AX$277,$B$276:$C$278,2,0),0)/1000)),"")</f>
        <v/>
      </c>
      <c r="AY361" s="145" t="str">
        <f>IFERROR(TRUNC(VLOOKUP($E361,'Container Panel'!$B$41:$Z$100,$D361,0)/(VLOOKUP(AY$276,UI!$A$12:$O$51,VLOOKUP(AY$277,$B$276:$C$278,2,0),0)/1000)),"")</f>
        <v/>
      </c>
      <c r="AZ361" s="145" t="str">
        <f>IFERROR(TRUNC(VLOOKUP($E361,'Container Panel'!$B$41:$Z$100,$D361,0)/(VLOOKUP(AZ$276,UI!$A$12:$O$51,VLOOKUP(AZ$277,$B$276:$C$278,2,0),0)/1000)),"")</f>
        <v/>
      </c>
      <c r="BA361" s="145" t="str">
        <f>IFERROR(TRUNC(VLOOKUP($E361,'Container Panel'!$B$41:$Z$100,$D361,0)/(VLOOKUP(BA$276,UI!$A$12:$O$51,VLOOKUP(BA$277,$B$276:$C$278,2,0),0)/1000)),"")</f>
        <v/>
      </c>
      <c r="BB361" s="145" t="str">
        <f>IFERROR(TRUNC(VLOOKUP($E361,'Container Panel'!$B$41:$Z$100,$D361,0)/(VLOOKUP(BB$276,UI!$A$12:$O$51,VLOOKUP(BB$277,$B$276:$C$278,2,0),0)/1000)),"")</f>
        <v/>
      </c>
      <c r="BC361" s="145" t="str">
        <f>IFERROR(TRUNC(VLOOKUP($E361,'Container Panel'!$B$41:$Z$100,$D361,0)/(VLOOKUP(BC$276,UI!$A$12:$O$51,VLOOKUP(BC$277,$B$276:$C$278,2,0),0)/1000)),"")</f>
        <v/>
      </c>
      <c r="BD361" s="145" t="str">
        <f>IFERROR(TRUNC(VLOOKUP($E361,'Container Panel'!$B$41:$Z$100,$D361,0)/(VLOOKUP(BD$276,UI!$A$12:$O$51,VLOOKUP(BD$277,$B$276:$C$278,2,0),0)/1000)),"")</f>
        <v/>
      </c>
      <c r="BE361" s="145" t="str">
        <f>IFERROR(TRUNC(VLOOKUP($E361,'Container Panel'!$B$41:$Z$100,$D361,0)/(VLOOKUP(BE$276,UI!$A$12:$O$51,VLOOKUP(BE$277,$B$276:$C$278,2,0),0)/1000)),"")</f>
        <v/>
      </c>
      <c r="BF361" s="145" t="str">
        <f>IFERROR(TRUNC(VLOOKUP($E361,'Container Panel'!$B$41:$Z$100,$D361,0)/(VLOOKUP(BF$276,UI!$A$12:$O$51,VLOOKUP(BF$277,$B$276:$C$278,2,0),0)/1000)),"")</f>
        <v/>
      </c>
      <c r="BG361" s="145" t="str">
        <f>IFERROR(TRUNC(VLOOKUP($E361,'Container Panel'!$B$41:$Z$100,$D361,0)/(VLOOKUP(BG$276,UI!$A$12:$O$51,VLOOKUP(BG$277,$B$276:$C$278,2,0),0)/1000)),"")</f>
        <v/>
      </c>
      <c r="BH361" s="145" t="str">
        <f>IFERROR(TRUNC(VLOOKUP($E361,'Container Panel'!$B$41:$Z$100,$D361,0)/(VLOOKUP(BH$276,UI!$A$12:$O$51,VLOOKUP(BH$277,$B$276:$C$278,2,0),0)/1000)),"")</f>
        <v/>
      </c>
      <c r="BI361" s="145" t="str">
        <f>IFERROR(TRUNC(VLOOKUP($E361,'Container Panel'!$B$41:$Z$100,$D361,0)/(VLOOKUP(BI$276,UI!$A$12:$O$51,VLOOKUP(BI$277,$B$276:$C$278,2,0),0)/1000)),"")</f>
        <v/>
      </c>
      <c r="BJ361" s="145" t="str">
        <f>IFERROR(TRUNC(VLOOKUP($E361,'Container Panel'!$B$41:$Z$100,$D361,0)/(VLOOKUP(BJ$276,UI!$A$12:$O$51,VLOOKUP(BJ$277,$B$276:$C$278,2,0),0)/1000)),"")</f>
        <v/>
      </c>
      <c r="BK361" s="145" t="str">
        <f>IFERROR(TRUNC(VLOOKUP($E361,'Container Panel'!$B$41:$Z$100,$D361,0)/(VLOOKUP(BK$276,UI!$A$12:$O$51,VLOOKUP(BK$277,$B$276:$C$278,2,0),0)/1000)),"")</f>
        <v/>
      </c>
      <c r="BL361" s="145" t="str">
        <f>IFERROR(TRUNC(VLOOKUP($E361,'Container Panel'!$B$41:$Z$100,$D361,0)/(VLOOKUP(BL$276,UI!$A$12:$O$51,VLOOKUP(BL$277,$B$276:$C$278,2,0),0)/1000)),"")</f>
        <v/>
      </c>
      <c r="BM361" s="145" t="str">
        <f>IFERROR(TRUNC(VLOOKUP($E361,'Container Panel'!$B$41:$Z$100,$D361,0)/(VLOOKUP(BM$276,UI!$A$12:$O$51,VLOOKUP(BM$277,$B$276:$C$278,2,0),0)/1000)),"")</f>
        <v/>
      </c>
      <c r="BN361" s="145" t="str">
        <f>IFERROR(TRUNC(VLOOKUP($E361,'Container Panel'!$B$41:$Z$100,$D361,0)/(VLOOKUP(BN$276,UI!$A$12:$O$51,VLOOKUP(BN$277,$B$276:$C$278,2,0),0)/1000)),"")</f>
        <v/>
      </c>
      <c r="BO361" s="145" t="str">
        <f>IFERROR(TRUNC(VLOOKUP($E361,'Container Panel'!$B$41:$Z$100,$D361,0)/(VLOOKUP(BO$276,UI!$A$12:$O$51,VLOOKUP(BO$277,$B$276:$C$278,2,0),0)/1000)),"")</f>
        <v/>
      </c>
      <c r="BP361" s="145" t="str">
        <f>IFERROR(TRUNC(VLOOKUP($E361,'Container Panel'!$B$41:$Z$100,$D361,0)/(VLOOKUP(BP$276,UI!$A$12:$O$51,VLOOKUP(BP$277,$B$276:$C$278,2,0),0)/1000)),"")</f>
        <v/>
      </c>
      <c r="BQ361" s="145" t="str">
        <f>IFERROR(TRUNC(VLOOKUP($E361,'Container Panel'!$B$41:$Z$100,$D361,0)/(VLOOKUP(BQ$276,UI!$A$12:$O$51,VLOOKUP(BQ$277,$B$276:$C$278,2,0),0)/1000)),"")</f>
        <v/>
      </c>
      <c r="BR361" s="145" t="str">
        <f>IFERROR(TRUNC(VLOOKUP($E361,'Container Panel'!$B$41:$Z$100,$D361,0)/(VLOOKUP(BR$276,UI!$A$12:$O$51,VLOOKUP(BR$277,$B$276:$C$278,2,0),0)/1000)),"")</f>
        <v/>
      </c>
      <c r="BS361" s="145" t="str">
        <f>IFERROR(TRUNC(VLOOKUP($E361,'Container Panel'!$B$41:$Z$100,$D361,0)/(VLOOKUP(BS$276,UI!$A$12:$O$51,VLOOKUP(BS$277,$B$276:$C$278,2,0),0)/1000)),"")</f>
        <v/>
      </c>
      <c r="BT361" s="145" t="str">
        <f>IFERROR(TRUNC(VLOOKUP($E361,'Container Panel'!$B$41:$Z$100,$D361,0)/(VLOOKUP(BT$276,UI!$A$12:$O$51,VLOOKUP(BT$277,$B$276:$C$278,2,0),0)/1000)),"")</f>
        <v/>
      </c>
      <c r="BU361" s="145" t="str">
        <f>IFERROR(TRUNC(VLOOKUP($E361,'Container Panel'!$B$41:$Z$100,$D361,0)/(VLOOKUP(BU$276,UI!$A$12:$O$51,VLOOKUP(BU$277,$B$276:$C$278,2,0),0)/1000)),"")</f>
        <v/>
      </c>
      <c r="BV361" s="145" t="str">
        <f>IFERROR(TRUNC(VLOOKUP($E361,'Container Panel'!$B$41:$Z$100,$D361,0)/(VLOOKUP(BV$276,UI!$A$12:$O$51,VLOOKUP(BV$277,$B$276:$C$278,2,0),0)/1000)),"")</f>
        <v/>
      </c>
      <c r="BW361" s="145" t="str">
        <f>IFERROR(TRUNC(VLOOKUP($E361,'Container Panel'!$B$41:$Z$100,$D361,0)/(VLOOKUP(BW$276,UI!$A$12:$O$51,VLOOKUP(BW$277,$B$276:$C$278,2,0),0)/1000)),"")</f>
        <v/>
      </c>
      <c r="BX361" s="145" t="str">
        <f>IFERROR(TRUNC(VLOOKUP($E361,'Container Panel'!$B$41:$Z$100,$D361,0)/(VLOOKUP(BX$276,UI!$A$12:$O$51,VLOOKUP(BX$277,$B$276:$C$278,2,0),0)/1000)),"")</f>
        <v/>
      </c>
      <c r="BY361" s="145" t="str">
        <f>IFERROR(TRUNC(VLOOKUP($E361,'Container Panel'!$B$41:$Z$100,$D361,0)/(VLOOKUP(BY$276,UI!$A$12:$O$51,VLOOKUP(BY$277,$B$276:$C$278,2,0),0)/1000)),"")</f>
        <v/>
      </c>
      <c r="BZ361" s="145" t="str">
        <f>IFERROR(TRUNC(VLOOKUP($E361,'Container Panel'!$B$41:$Z$100,$D361,0)/(VLOOKUP(BZ$276,UI!$A$12:$O$51,VLOOKUP(BZ$277,$B$276:$C$278,2,0),0)/1000)),"")</f>
        <v/>
      </c>
      <c r="CA361" s="145" t="str">
        <f>IFERROR(TRUNC(VLOOKUP($E361,'Container Panel'!$B$41:$Z$100,$D361,0)/(VLOOKUP(CA$276,UI!$A$12:$O$51,VLOOKUP(CA$277,$B$276:$C$278,2,0),0)/1000)),"")</f>
        <v/>
      </c>
      <c r="CB361" s="145" t="str">
        <f>IFERROR(TRUNC(VLOOKUP($E361,'Container Panel'!$B$41:$Z$100,$D361,0)/(VLOOKUP(CB$276,UI!$A$12:$O$51,VLOOKUP(CB$277,$B$276:$C$278,2,0),0)/1000)),"")</f>
        <v/>
      </c>
      <c r="CC361" s="145" t="str">
        <f>IFERROR(TRUNC(VLOOKUP($E361,'Container Panel'!$B$41:$Z$100,$D361,0)/(VLOOKUP(CC$276,UI!$A$12:$O$51,VLOOKUP(CC$277,$B$276:$C$278,2,0),0)/1000)),"")</f>
        <v/>
      </c>
      <c r="CD361" s="145" t="str">
        <f>IFERROR(TRUNC(VLOOKUP($E361,'Container Panel'!$B$41:$Z$100,$D361,0)/(VLOOKUP(CD$276,UI!$A$12:$O$51,VLOOKUP(CD$277,$B$276:$C$278,2,0),0)/1000)),"")</f>
        <v/>
      </c>
      <c r="CE361" s="145" t="str">
        <f>IFERROR(TRUNC(VLOOKUP($E361,'Container Panel'!$B$41:$Z$100,$D361,0)/(VLOOKUP(CE$276,UI!$A$12:$O$51,VLOOKUP(CE$277,$B$276:$C$278,2,0),0)/1000)),"")</f>
        <v/>
      </c>
      <c r="CF361" s="145" t="str">
        <f>IFERROR(TRUNC(VLOOKUP($E361,'Container Panel'!$B$41:$Z$100,$D361,0)/(VLOOKUP(CF$276,UI!$A$12:$O$51,VLOOKUP(CF$277,$B$276:$C$278,2,0),0)/1000)),"")</f>
        <v/>
      </c>
      <c r="CG361" s="145" t="str">
        <f>IFERROR(TRUNC(VLOOKUP($E361,'Container Panel'!$B$41:$Z$100,$D361,0)/(VLOOKUP(CG$276,UI!$A$12:$O$51,VLOOKUP(CG$277,$B$276:$C$278,2,0),0)/1000)),"")</f>
        <v/>
      </c>
      <c r="CH361" s="145" t="str">
        <f>IFERROR(TRUNC(VLOOKUP($E361,'Container Panel'!$B$41:$Z$100,$D361,0)/(VLOOKUP(CH$276,UI!$A$12:$O$51,VLOOKUP(CH$277,$B$276:$C$278,2,0),0)/1000)),"")</f>
        <v/>
      </c>
      <c r="CI361" s="145" t="str">
        <f>IFERROR(TRUNC(VLOOKUP($E361,'Container Panel'!$B$41:$Z$100,$D361,0)/(VLOOKUP(CI$276,UI!$A$12:$O$51,VLOOKUP(CI$277,$B$276:$C$278,2,0),0)/1000)),"")</f>
        <v/>
      </c>
      <c r="CJ361" s="145" t="str">
        <f>IFERROR(TRUNC(VLOOKUP($E361,'Container Panel'!$B$41:$Z$100,$D361,0)/(VLOOKUP(CJ$276,UI!$A$12:$O$51,VLOOKUP(CJ$277,$B$276:$C$278,2,0),0)/1000)),"")</f>
        <v/>
      </c>
      <c r="CK361" s="145" t="str">
        <f>IFERROR(TRUNC(VLOOKUP($E361,'Container Panel'!$B$41:$Z$100,$D361,0)/(VLOOKUP(CK$276,UI!$A$12:$O$51,VLOOKUP(CK$277,$B$276:$C$278,2,0),0)/1000)),"")</f>
        <v/>
      </c>
      <c r="CL361" s="145" t="str">
        <f>IFERROR(TRUNC(VLOOKUP($E361,'Container Panel'!$B$41:$Z$100,$D361,0)/(VLOOKUP(CL$276,UI!$A$12:$O$51,VLOOKUP(CL$277,$B$276:$C$278,2,0),0)/1000)),"")</f>
        <v/>
      </c>
      <c r="CM361" s="145" t="str">
        <f>IFERROR(TRUNC(VLOOKUP($E361,'Container Panel'!$B$41:$Z$100,$D361,0)/(VLOOKUP(CM$276,UI!$A$12:$O$51,VLOOKUP(CM$277,$B$276:$C$278,2,0),0)/1000)),"")</f>
        <v/>
      </c>
      <c r="CN361" s="145" t="str">
        <f>IFERROR(TRUNC(VLOOKUP($E361,'Container Panel'!$B$41:$Z$100,$D361,0)/(VLOOKUP(CN$276,UI!$A$12:$O$51,VLOOKUP(CN$277,$B$276:$C$278,2,0),0)/1000)),"")</f>
        <v/>
      </c>
      <c r="CO361" s="145" t="str">
        <f>IFERROR(TRUNC(VLOOKUP($E361,'Container Panel'!$B$41:$Z$100,$D361,0)/(VLOOKUP(CO$276,UI!$A$12:$O$51,VLOOKUP(CO$277,$B$276:$C$278,2,0),0)/1000)),"")</f>
        <v/>
      </c>
      <c r="CP361" s="145" t="str">
        <f>IFERROR(TRUNC(VLOOKUP($E361,'Container Panel'!$B$41:$Z$100,$D361,0)/(VLOOKUP(CP$276,UI!$A$12:$O$51,VLOOKUP(CP$277,$B$276:$C$278,2,0),0)/1000)),"")</f>
        <v/>
      </c>
      <c r="CQ361" s="145" t="str">
        <f>IFERROR(TRUNC(VLOOKUP($E361,'Container Panel'!$B$41:$Z$100,$D361,0)/(VLOOKUP(CQ$276,UI!$A$12:$O$51,VLOOKUP(CQ$277,$B$276:$C$278,2,0),0)/1000)),"")</f>
        <v/>
      </c>
      <c r="CR361" s="145" t="str">
        <f>IFERROR(TRUNC(VLOOKUP($E361,'Container Panel'!$B$41:$Z$100,$D361,0)/(VLOOKUP(CR$276,UI!$A$12:$O$51,VLOOKUP(CR$277,$B$276:$C$278,2,0),0)/1000)),"")</f>
        <v/>
      </c>
      <c r="CS361" s="145" t="str">
        <f>IFERROR(TRUNC(VLOOKUP($E361,'Container Panel'!$B$41:$Z$100,$D361,0)/(VLOOKUP(CS$276,UI!$A$12:$O$51,VLOOKUP(CS$277,$B$276:$C$278,2,0),0)/1000)),"")</f>
        <v/>
      </c>
      <c r="CT361" s="145" t="str">
        <f>IFERROR(TRUNC(VLOOKUP($E361,'Container Panel'!$B$41:$Z$100,$D361,0)/(VLOOKUP(CT$276,UI!$A$12:$O$51,VLOOKUP(CT$277,$B$276:$C$278,2,0),0)/1000)),"")</f>
        <v/>
      </c>
      <c r="CU361" s="145" t="str">
        <f>IFERROR(TRUNC(VLOOKUP($E361,'Container Panel'!$B$41:$Z$100,$D361,0)/(VLOOKUP(CU$276,UI!$A$12:$O$51,VLOOKUP(CU$277,$B$276:$C$278,2,0),0)/1000)),"")</f>
        <v/>
      </c>
      <c r="CV361" s="145" t="str">
        <f>IFERROR(TRUNC(VLOOKUP($E361,'Container Panel'!$B$41:$Z$100,$D361,0)/(VLOOKUP(CV$276,UI!$A$12:$O$51,VLOOKUP(CV$277,$B$276:$C$278,2,0),0)/1000)),"")</f>
        <v/>
      </c>
      <c r="CW361" s="145" t="str">
        <f>IFERROR(TRUNC(VLOOKUP($E361,'Container Panel'!$B$41:$Z$100,$D361,0)/(VLOOKUP(CW$276,UI!$A$12:$O$51,VLOOKUP(CW$277,$B$276:$C$278,2,0),0)/1000)),"")</f>
        <v/>
      </c>
      <c r="CX361" s="145" t="str">
        <f>IFERROR(TRUNC(VLOOKUP($E361,'Container Panel'!$B$41:$Z$100,$D361,0)/(VLOOKUP(CX$276,UI!$A$12:$O$51,VLOOKUP(CX$277,$B$276:$C$278,2,0),0)/1000)),"")</f>
        <v/>
      </c>
      <c r="CY361" s="145" t="str">
        <f>IFERROR(TRUNC(VLOOKUP($E361,'Container Panel'!$B$41:$Z$100,$D361,0)/(VLOOKUP(CY$276,UI!$A$12:$O$51,VLOOKUP(CY$277,$B$276:$C$278,2,0),0)/1000)),"")</f>
        <v/>
      </c>
      <c r="CZ361" s="145" t="str">
        <f>IFERROR(TRUNC(VLOOKUP($E361,'Container Panel'!$B$41:$Z$100,$D361,0)/(VLOOKUP(CZ$276,UI!$A$12:$O$51,VLOOKUP(CZ$277,$B$276:$C$278,2,0),0)/1000)),"")</f>
        <v/>
      </c>
      <c r="DA361" s="145" t="str">
        <f>IFERROR(TRUNC(VLOOKUP($E361,'Container Panel'!$B$41:$Z$100,$D361,0)/(VLOOKUP(DA$276,UI!$A$12:$O$51,VLOOKUP(DA$277,$B$276:$C$278,2,0),0)/1000)),"")</f>
        <v/>
      </c>
      <c r="DB361" s="145" t="str">
        <f>IFERROR(TRUNC(VLOOKUP($E361,'Container Panel'!$B$41:$Z$100,$D361,0)/(VLOOKUP(DB$276,UI!$A$12:$O$51,VLOOKUP(DB$277,$B$276:$C$278,2,0),0)/1000)),"")</f>
        <v/>
      </c>
      <c r="DC361" s="145" t="str">
        <f>IFERROR(TRUNC(VLOOKUP($E361,'Container Panel'!$B$41:$Z$100,$D361,0)/(VLOOKUP(DC$276,UI!$A$12:$O$51,VLOOKUP(DC$277,$B$276:$C$278,2,0),0)/1000)),"")</f>
        <v/>
      </c>
      <c r="DD361" s="145" t="str">
        <f>IFERROR(TRUNC(VLOOKUP($E361,'Container Panel'!$B$41:$Z$100,$D361,0)/(VLOOKUP(DD$276,UI!$A$12:$O$51,VLOOKUP(DD$277,$B$276:$C$278,2,0),0)/1000)),"")</f>
        <v/>
      </c>
      <c r="DE361" s="145" t="str">
        <f>IFERROR(TRUNC(VLOOKUP($E361,'Container Panel'!$B$41:$Z$100,$D361,0)/(VLOOKUP(DE$276,UI!$A$12:$O$51,VLOOKUP(DE$277,$B$276:$C$278,2,0),0)/1000)),"")</f>
        <v/>
      </c>
      <c r="DF361" s="145" t="str">
        <f>IFERROR(TRUNC(VLOOKUP($E361,'Container Panel'!$B$41:$Z$100,$D361,0)/(VLOOKUP(DF$276,UI!$A$12:$O$51,VLOOKUP(DF$277,$B$276:$C$278,2,0),0)/1000)),"")</f>
        <v/>
      </c>
      <c r="DG361" s="145" t="str">
        <f>IFERROR(TRUNC(VLOOKUP($E361,'Container Panel'!$B$41:$Z$100,$D361,0)/(VLOOKUP(DG$276,UI!$A$12:$O$51,VLOOKUP(DG$277,$B$276:$C$278,2,0),0)/1000)),"")</f>
        <v/>
      </c>
      <c r="DH361" s="145" t="str">
        <f>IFERROR(TRUNC(VLOOKUP($E361,'Container Panel'!$B$41:$Z$100,$D361,0)/(VLOOKUP(DH$276,UI!$A$12:$O$51,VLOOKUP(DH$277,$B$276:$C$278,2,0),0)/1000)),"")</f>
        <v/>
      </c>
      <c r="DI361" s="145" t="str">
        <f>IFERROR(TRUNC(VLOOKUP($E361,'Container Panel'!$B$41:$Z$100,$D361,0)/(VLOOKUP(DI$276,UI!$A$12:$O$51,VLOOKUP(DI$277,$B$276:$C$278,2,0),0)/1000)),"")</f>
        <v/>
      </c>
      <c r="DJ361" s="145" t="str">
        <f>IFERROR(TRUNC(VLOOKUP($E361,'Container Panel'!$B$41:$Z$100,$D361,0)/(VLOOKUP(DJ$276,UI!$A$12:$O$51,VLOOKUP(DJ$277,$B$276:$C$278,2,0),0)/1000)),"")</f>
        <v/>
      </c>
      <c r="DK361" s="145" t="str">
        <f>IFERROR(TRUNC(VLOOKUP($E361,'Container Panel'!$B$41:$Z$100,$D361,0)/(VLOOKUP(DK$276,UI!$A$12:$O$51,VLOOKUP(DK$277,$B$276:$C$278,2,0),0)/1000)),"")</f>
        <v/>
      </c>
      <c r="DL361" s="145" t="str">
        <f>IFERROR(TRUNC(VLOOKUP($E361,'Container Panel'!$B$41:$Z$100,$D361,0)/(VLOOKUP(DL$276,UI!$A$12:$O$51,VLOOKUP(DL$277,$B$276:$C$278,2,0),0)/1000)),"")</f>
        <v/>
      </c>
      <c r="DM361" s="145" t="str">
        <f>IFERROR(TRUNC(VLOOKUP($E361,'Container Panel'!$B$41:$Z$100,$D361,0)/(VLOOKUP(DM$276,UI!$A$12:$O$51,VLOOKUP(DM$277,$B$276:$C$278,2,0),0)/1000)),"")</f>
        <v/>
      </c>
      <c r="DN361" s="145" t="str">
        <f>IFERROR(TRUNC(VLOOKUP($E361,'Container Panel'!$B$41:$Z$100,$D361,0)/(VLOOKUP(DN$276,UI!$A$12:$O$51,VLOOKUP(DN$277,$B$276:$C$278,2,0),0)/1000)),"")</f>
        <v/>
      </c>
      <c r="DO361" s="145" t="str">
        <f>IFERROR(TRUNC(VLOOKUP($E361,'Container Panel'!$B$41:$Z$100,$D361,0)/(VLOOKUP(DO$276,UI!$A$12:$O$51,VLOOKUP(DO$277,$B$276:$C$278,2,0),0)/1000)),"")</f>
        <v/>
      </c>
      <c r="DP361" s="145" t="str">
        <f>IFERROR(TRUNC(VLOOKUP($E361,'Container Panel'!$B$41:$Z$100,$D361,0)/(VLOOKUP(DP$276,UI!$A$12:$O$51,VLOOKUP(DP$277,$B$276:$C$278,2,0),0)/1000)),"")</f>
        <v/>
      </c>
      <c r="DQ361" s="145" t="str">
        <f>IFERROR(TRUNC(VLOOKUP($E361,'Container Panel'!$B$41:$Z$100,$D361,0)/(VLOOKUP(DQ$276,UI!$A$12:$O$51,VLOOKUP(DQ$277,$B$276:$C$278,2,0),0)/1000)),"")</f>
        <v/>
      </c>
      <c r="DR361" s="145" t="str">
        <f>IFERROR(TRUNC(VLOOKUP($E361,'Container Panel'!$B$41:$Z$100,$D361,0)/(VLOOKUP(DR$276,UI!$A$12:$O$51,VLOOKUP(DR$277,$B$276:$C$278,2,0),0)/1000)),"")</f>
        <v/>
      </c>
      <c r="DS361" s="145" t="str">
        <f>IFERROR(TRUNC(VLOOKUP($E361,'Container Panel'!$B$41:$Z$100,$D361,0)/(VLOOKUP(DS$276,UI!$A$12:$O$51,VLOOKUP(DS$277,$B$276:$C$278,2,0),0)/1000)),"")</f>
        <v/>
      </c>
      <c r="DT361" s="145" t="str">
        <f>IFERROR(TRUNC(VLOOKUP($E361,'Container Panel'!$B$41:$Z$100,$D361,0)/(VLOOKUP(DT$276,UI!$A$12:$O$51,VLOOKUP(DT$277,$B$276:$C$278,2,0),0)/1000)),"")</f>
        <v/>
      </c>
      <c r="DU361" s="145" t="str">
        <f>IFERROR(TRUNC(VLOOKUP($E361,'Container Panel'!$B$41:$Z$100,$D361,0)/(VLOOKUP(DU$276,UI!$A$12:$O$51,VLOOKUP(DU$277,$B$276:$C$278,2,0),0)/1000)),"")</f>
        <v/>
      </c>
      <c r="DV361" s="145" t="str">
        <f>IFERROR(TRUNC(VLOOKUP($E361,'Container Panel'!$B$41:$Z$100,$D361,0)/(VLOOKUP(DV$276,UI!$A$12:$O$51,VLOOKUP(DV$277,$B$276:$C$278,2,0),0)/1000)),"")</f>
        <v/>
      </c>
      <c r="DW361" s="145" t="str">
        <f>IFERROR(TRUNC(VLOOKUP($E361,'Container Panel'!$B$41:$Z$100,$D361,0)/(VLOOKUP(DW$276,UI!$A$12:$O$51,VLOOKUP(DW$277,$B$276:$C$278,2,0),0)/1000)),"")</f>
        <v/>
      </c>
      <c r="DX361" s="145" t="str">
        <f>IFERROR(TRUNC(VLOOKUP($E361,'Container Panel'!$B$41:$Z$100,$D361,0)/(VLOOKUP(DX$276,UI!$A$12:$O$51,VLOOKUP(DX$277,$B$276:$C$278,2,0),0)/1000)),"")</f>
        <v/>
      </c>
      <c r="DY361" s="145" t="str">
        <f>IFERROR(TRUNC(VLOOKUP($E361,'Container Panel'!$B$41:$Z$100,$D361,0)/(VLOOKUP(DY$276,UI!$A$12:$O$51,VLOOKUP(DY$277,$B$276:$C$278,2,0),0)/1000)),"")</f>
        <v/>
      </c>
      <c r="DZ361" s="145" t="str">
        <f>IFERROR(TRUNC(VLOOKUP($E361,'Container Panel'!$B$41:$Z$100,$D361,0)/(VLOOKUP(DZ$276,UI!$A$12:$O$51,VLOOKUP(DZ$277,$B$276:$C$278,2,0),0)/1000)),"")</f>
        <v/>
      </c>
      <c r="EA361" s="145" t="str">
        <f>IFERROR(TRUNC(VLOOKUP($E361,'Container Panel'!$B$41:$Z$100,$D361,0)/(VLOOKUP(EA$276,UI!$A$12:$O$51,VLOOKUP(EA$277,$B$276:$C$278,2,0),0)/1000)),"")</f>
        <v/>
      </c>
      <c r="EB361" s="145" t="str">
        <f>IFERROR(TRUNC(VLOOKUP($E361,'Container Panel'!$B$41:$Z$100,$D361,0)/(VLOOKUP(EB$276,UI!$A$12:$O$51,VLOOKUP(EB$277,$B$276:$C$278,2,0),0)/1000)),"")</f>
        <v/>
      </c>
      <c r="EC361" s="145" t="str">
        <f>IFERROR(TRUNC(VLOOKUP($E361,'Container Panel'!$B$41:$Z$100,$D361,0)/(VLOOKUP(EC$276,UI!$A$12:$O$51,VLOOKUP(EC$277,$B$276:$C$278,2,0),0)/1000)),"")</f>
        <v/>
      </c>
      <c r="ED361" s="145" t="str">
        <f>IFERROR(TRUNC(VLOOKUP($E361,'Container Panel'!$B$41:$Z$100,$D361,0)/(VLOOKUP(ED$276,UI!$A$12:$O$51,VLOOKUP(ED$277,$B$276:$C$278,2,0),0)/1000)),"")</f>
        <v/>
      </c>
      <c r="EE361" s="145" t="str">
        <f>IFERROR(TRUNC(VLOOKUP($E361,'Container Panel'!$B$41:$Z$100,$D361,0)/(VLOOKUP(EE$276,UI!$A$12:$O$51,VLOOKUP(EE$277,$B$276:$C$278,2,0),0)/1000)),"")</f>
        <v/>
      </c>
      <c r="EF361" s="145" t="str">
        <f>IFERROR(TRUNC(VLOOKUP($E361,'Container Panel'!$B$41:$Z$100,$D361,0)/(VLOOKUP(EF$276,UI!$A$12:$O$51,VLOOKUP(EF$277,$B$276:$C$278,2,0),0)/1000)),"")</f>
        <v/>
      </c>
      <c r="EG361" s="145" t="str">
        <f>IFERROR(TRUNC(VLOOKUP($E361,'Container Panel'!$B$41:$Z$100,$D361,0)/(VLOOKUP(EG$276,UI!$A$12:$O$51,VLOOKUP(EG$277,$B$276:$C$278,2,0),0)/1000)),"")</f>
        <v/>
      </c>
      <c r="EH361" s="145" t="str">
        <f>IFERROR(TRUNC(VLOOKUP($E361,'Container Panel'!$B$41:$Z$100,$D361,0)/(VLOOKUP(EH$276,UI!$A$12:$O$51,VLOOKUP(EH$277,$B$276:$C$278,2,0),0)/1000)),"")</f>
        <v/>
      </c>
      <c r="EI361" s="145" t="str">
        <f>IFERROR(TRUNC(VLOOKUP($E361,'Container Panel'!$B$41:$Z$100,$D361,0)/(VLOOKUP(EI$276,UI!$A$12:$O$51,VLOOKUP(EI$277,$B$276:$C$278,2,0),0)/1000)),"")</f>
        <v/>
      </c>
      <c r="EJ361" s="145" t="str">
        <f>IFERROR(TRUNC(VLOOKUP($E361,'Container Panel'!$B$41:$Z$100,$D361,0)/(VLOOKUP(EJ$276,UI!$A$12:$O$51,VLOOKUP(EJ$277,$B$276:$C$278,2,0),0)/1000)),"")</f>
        <v/>
      </c>
      <c r="EK361" s="145" t="str">
        <f>IFERROR(TRUNC(VLOOKUP($E361,'Container Panel'!$B$41:$Z$100,$D361,0)/(VLOOKUP(EK$276,UI!$A$12:$O$51,VLOOKUP(EK$277,$B$276:$C$278,2,0),0)/1000)),"")</f>
        <v/>
      </c>
      <c r="EL361" s="145" t="str">
        <f>IFERROR(TRUNC(VLOOKUP($E361,'Container Panel'!$B$41:$Z$100,$D361,0)/(VLOOKUP(EL$276,UI!$A$12:$O$51,VLOOKUP(EL$277,$B$276:$C$278,2,0),0)/1000)),"")</f>
        <v/>
      </c>
      <c r="EM361" s="145" t="str">
        <f>IFERROR(TRUNC(VLOOKUP($E361,'Container Panel'!$B$41:$Z$100,$D361,0)/(VLOOKUP(EM$276,UI!$A$12:$O$51,VLOOKUP(EM$277,$B$276:$C$278,2,0),0)/1000)),"")</f>
        <v/>
      </c>
      <c r="EN361" s="145" t="str">
        <f>IFERROR(TRUNC(VLOOKUP($E361,'Container Panel'!$B$41:$Z$100,$D361,0)/(VLOOKUP(EN$276,UI!$A$12:$O$51,VLOOKUP(EN$277,$B$276:$C$278,2,0),0)/1000)),"")</f>
        <v/>
      </c>
      <c r="EO361" s="145" t="str">
        <f>IFERROR(TRUNC(VLOOKUP($E361,'Container Panel'!$B$41:$Z$100,$D361,0)/(VLOOKUP(EO$276,UI!$A$12:$O$51,VLOOKUP(EO$277,$B$276:$C$278,2,0),0)/1000)),"")</f>
        <v/>
      </c>
      <c r="EP361" s="145" t="str">
        <f>IFERROR(TRUNC(VLOOKUP($E361,'Container Panel'!$B$41:$Z$100,$D361,0)/(VLOOKUP(EP$276,UI!$A$12:$O$51,VLOOKUP(EP$277,$B$276:$C$278,2,0),0)/1000)),"")</f>
        <v/>
      </c>
      <c r="EQ361" s="145" t="str">
        <f>IFERROR(TRUNC(VLOOKUP($E361,'Container Panel'!$B$41:$Z$100,$D361,0)/(VLOOKUP(EQ$276,UI!$A$12:$O$51,VLOOKUP(EQ$277,$B$276:$C$278,2,0),0)/1000)),"")</f>
        <v/>
      </c>
      <c r="ER361" s="145" t="str">
        <f>IFERROR(TRUNC(VLOOKUP($E361,'Container Panel'!$B$41:$Z$100,$D361,0)/(VLOOKUP(ER$276,UI!$A$12:$O$51,VLOOKUP(ER$277,$B$276:$C$278,2,0),0)/1000)),"")</f>
        <v/>
      </c>
      <c r="ES361" s="145" t="str">
        <f>IFERROR(TRUNC(VLOOKUP($E361,'Container Panel'!$B$41:$Z$100,$D361,0)/(VLOOKUP(ES$276,UI!$A$12:$O$51,VLOOKUP(ES$277,$B$276:$C$278,2,0),0)/1000)),"")</f>
        <v/>
      </c>
      <c r="ET361" s="145" t="str">
        <f>IFERROR(TRUNC(VLOOKUP($E361,'Container Panel'!$B$41:$Z$100,$D361,0)/(VLOOKUP(ET$276,UI!$A$12:$O$51,VLOOKUP(ET$277,$B$276:$C$278,2,0),0)/1000)),"")</f>
        <v/>
      </c>
      <c r="EU361" s="145" t="str">
        <f>IFERROR(TRUNC(VLOOKUP($E361,'Container Panel'!$B$41:$Z$100,$D361,0)/(VLOOKUP(EU$276,UI!$A$12:$O$51,VLOOKUP(EU$277,$B$276:$C$278,2,0),0)/1000)),"")</f>
        <v/>
      </c>
      <c r="EV361" s="145" t="str">
        <f>IFERROR(TRUNC(VLOOKUP($E361,'Container Panel'!$B$41:$Z$100,$D361,0)/(VLOOKUP(EV$276,UI!$A$12:$O$51,VLOOKUP(EV$277,$B$276:$C$278,2,0),0)/1000)),"")</f>
        <v/>
      </c>
      <c r="EW361" s="145" t="str">
        <f>IFERROR(TRUNC(VLOOKUP($E361,'Container Panel'!$B$41:$Z$100,$D361,0)/(VLOOKUP(EW$276,UI!$A$12:$O$51,VLOOKUP(EW$277,$B$276:$C$278,2,0),0)/1000)),"")</f>
        <v/>
      </c>
      <c r="EX361" s="145" t="str">
        <f>IFERROR(TRUNC(VLOOKUP($E361,'Container Panel'!$B$41:$Z$100,$D361,0)/(VLOOKUP(EX$276,UI!$A$12:$O$51,VLOOKUP(EX$277,$B$276:$C$278,2,0),0)/1000)),"")</f>
        <v/>
      </c>
      <c r="EY361" s="145" t="str">
        <f>IFERROR(TRUNC(VLOOKUP($E361,'Container Panel'!$B$41:$Z$100,$D361,0)/(VLOOKUP(EY$276,UI!$A$12:$O$51,VLOOKUP(EY$277,$B$276:$C$278,2,0),0)/1000)),"")</f>
        <v/>
      </c>
      <c r="EZ361" s="145" t="str">
        <f>IFERROR(TRUNC(VLOOKUP($E361,'Container Panel'!$B$41:$Z$100,$D361,0)/(VLOOKUP(EZ$276,UI!$A$12:$O$51,VLOOKUP(EZ$277,$B$276:$C$278,2,0),0)/1000)),"")</f>
        <v/>
      </c>
      <c r="FA361" s="145" t="str">
        <f>IFERROR(TRUNC(VLOOKUP($E361,'Container Panel'!$B$41:$Z$100,$D361,0)/(VLOOKUP(FA$276,UI!$A$12:$O$51,VLOOKUP(FA$277,$B$276:$C$278,2,0),0)/1000)),"")</f>
        <v/>
      </c>
      <c r="FB361" s="145" t="str">
        <f>IFERROR(TRUNC(VLOOKUP($E361,'Container Panel'!$B$41:$Z$100,$D361,0)/(VLOOKUP(FB$276,UI!$A$12:$O$51,VLOOKUP(FB$277,$B$276:$C$278,2,0),0)/1000)),"")</f>
        <v/>
      </c>
      <c r="FC361" s="145" t="str">
        <f>IFERROR(TRUNC(VLOOKUP($E361,'Container Panel'!$B$41:$Z$100,$D361,0)/(VLOOKUP(FC$276,UI!$A$12:$O$51,VLOOKUP(FC$277,$B$276:$C$278,2,0),0)/1000)),"")</f>
        <v/>
      </c>
      <c r="FD361" s="145" t="str">
        <f>IFERROR(TRUNC(VLOOKUP($E361,'Container Panel'!$B$41:$Z$100,$D361,0)/(VLOOKUP(FD$276,UI!$A$12:$O$51,VLOOKUP(FD$277,$B$276:$C$278,2,0),0)/1000)),"")</f>
        <v/>
      </c>
      <c r="FE361" s="145" t="str">
        <f>IFERROR(TRUNC(VLOOKUP($E361,'Container Panel'!$B$41:$Z$100,$D361,0)/(VLOOKUP(FE$276,UI!$A$12:$O$51,VLOOKUP(FE$277,$B$276:$C$278,2,0),0)/1000)),"")</f>
        <v/>
      </c>
      <c r="FF361" s="145" t="str">
        <f>IFERROR(TRUNC(VLOOKUP($E361,'Container Panel'!$B$41:$Z$100,$D361,0)/(VLOOKUP(FF$276,UI!$A$12:$O$51,VLOOKUP(FF$277,$B$276:$C$278,2,0),0)/1000)),"")</f>
        <v/>
      </c>
      <c r="FG361" s="145" t="str">
        <f>IFERROR(TRUNC(VLOOKUP($E361,'Container Panel'!$B$41:$Z$100,$D361,0)/(VLOOKUP(FG$276,UI!$A$12:$O$51,VLOOKUP(FG$277,$B$276:$C$278,2,0),0)/1000)),"")</f>
        <v/>
      </c>
      <c r="FH361" s="145" t="str">
        <f>IFERROR(TRUNC(VLOOKUP($E361,'Container Panel'!$B$41:$Z$100,$D361,0)/(VLOOKUP(FH$276,UI!$A$12:$O$51,VLOOKUP(FH$277,$B$276:$C$278,2,0),0)/1000)),"")</f>
        <v/>
      </c>
      <c r="FI361" s="145" t="str">
        <f>IFERROR(TRUNC(VLOOKUP($E361,'Container Panel'!$B$41:$Z$100,$D361,0)/(VLOOKUP(FI$276,UI!$A$12:$O$51,VLOOKUP(FI$277,$B$276:$C$278,2,0),0)/1000)),"")</f>
        <v/>
      </c>
      <c r="FJ361" s="145" t="str">
        <f>IFERROR(TRUNC(VLOOKUP($E361,'Container Panel'!$B$41:$Z$100,$D361,0)/(VLOOKUP(FJ$276,UI!$A$12:$O$51,VLOOKUP(FJ$277,$B$276:$C$278,2,0),0)/1000)),"")</f>
        <v/>
      </c>
      <c r="FK361" s="145" t="str">
        <f>IFERROR(TRUNC(VLOOKUP($E361,'Container Panel'!$B$41:$Z$100,$D361,0)/(VLOOKUP(FK$276,UI!$A$12:$O$51,VLOOKUP(FK$277,$B$276:$C$278,2,0),0)/1000)),"")</f>
        <v/>
      </c>
      <c r="FL361" s="145" t="str">
        <f>IFERROR(TRUNC(VLOOKUP($E361,'Container Panel'!$B$41:$Z$100,$D361,0)/(VLOOKUP(FL$276,UI!$A$12:$O$51,VLOOKUP(FL$277,$B$276:$C$278,2,0),0)/1000)),"")</f>
        <v/>
      </c>
      <c r="FM361" s="145" t="str">
        <f>IFERROR(TRUNC(VLOOKUP($E361,'Container Panel'!$B$41:$Z$100,$D361,0)/(VLOOKUP(FM$276,UI!$A$12:$O$51,VLOOKUP(FM$277,$B$276:$C$278,2,0),0)/1000)),"")</f>
        <v/>
      </c>
      <c r="FN361" s="145" t="str">
        <f>IFERROR(TRUNC(VLOOKUP($E361,'Container Panel'!$B$41:$Z$100,$D361,0)/(VLOOKUP(FN$276,UI!$A$12:$O$51,VLOOKUP(FN$277,$B$276:$C$278,2,0),0)/1000)),"")</f>
        <v/>
      </c>
      <c r="FO361" s="145" t="str">
        <f>IFERROR(TRUNC(VLOOKUP($E361,'Container Panel'!$B$41:$Z$100,$D361,0)/(VLOOKUP(FO$276,UI!$A$12:$O$51,VLOOKUP(FO$277,$B$276:$C$278,2,0),0)/1000)),"")</f>
        <v/>
      </c>
      <c r="FP361" s="145" t="str">
        <f>IFERROR(TRUNC(VLOOKUP($E361,'Container Panel'!$B$41:$Z$100,$D361,0)/(VLOOKUP(FP$276,UI!$A$12:$O$51,VLOOKUP(FP$277,$B$276:$C$278,2,0),0)/1000)),"")</f>
        <v/>
      </c>
      <c r="FQ361" s="145" t="str">
        <f>IFERROR(TRUNC(VLOOKUP($E361,'Container Panel'!$B$41:$Z$100,$D361,0)/(VLOOKUP(FQ$276,UI!$A$12:$O$51,VLOOKUP(FQ$277,$B$276:$C$278,2,0),0)/1000)),"")</f>
        <v/>
      </c>
      <c r="FR361" s="145" t="str">
        <f>IFERROR(TRUNC(VLOOKUP($E361,'Container Panel'!$B$41:$Z$100,$D361,0)/(VLOOKUP(FR$276,UI!$A$12:$O$51,VLOOKUP(FR$277,$B$276:$C$278,2,0),0)/1000)),"")</f>
        <v/>
      </c>
      <c r="FS361" s="145" t="str">
        <f>IFERROR(TRUNC(VLOOKUP($E361,'Container Panel'!$B$41:$Z$100,$D361,0)/(VLOOKUP(FS$276,UI!$A$12:$O$51,VLOOKUP(FS$277,$B$276:$C$278,2,0),0)/1000)),"")</f>
        <v/>
      </c>
      <c r="FT361" s="145" t="str">
        <f>IFERROR(TRUNC(VLOOKUP($E361,'Container Panel'!$B$41:$Z$100,$D361,0)/(VLOOKUP(FT$276,UI!$A$12:$O$51,VLOOKUP(FT$277,$B$276:$C$278,2,0),0)/1000)),"")</f>
        <v/>
      </c>
      <c r="FU361" s="145" t="str">
        <f>IFERROR(TRUNC(VLOOKUP($E361,'Container Panel'!$B$41:$Z$100,$D361,0)/(VLOOKUP(FU$276,UI!$A$12:$O$51,VLOOKUP(FU$277,$B$276:$C$278,2,0),0)/1000)),"")</f>
        <v/>
      </c>
      <c r="FV361" s="145" t="str">
        <f>IFERROR(TRUNC(VLOOKUP($E361,'Container Panel'!$B$41:$Z$100,$D361,0)/(VLOOKUP(FV$276,UI!$A$12:$O$51,VLOOKUP(FV$277,$B$276:$C$278,2,0),0)/1000)),"")</f>
        <v/>
      </c>
      <c r="FW361" s="145" t="str">
        <f>IFERROR(TRUNC(VLOOKUP($E361,'Container Panel'!$B$41:$Z$100,$D361,0)/(VLOOKUP(FW$276,UI!$A$12:$O$51,VLOOKUP(FW$277,$B$276:$C$278,2,0),0)/1000)),"")</f>
        <v/>
      </c>
      <c r="FX361" s="145" t="str">
        <f>IFERROR(TRUNC(VLOOKUP($E361,'Container Panel'!$B$41:$Z$100,$D361,0)/(VLOOKUP(FX$276,UI!$A$12:$O$51,VLOOKUP(FX$277,$B$276:$C$278,2,0),0)/1000)),"")</f>
        <v/>
      </c>
      <c r="FY361" s="145" t="str">
        <f>IFERROR(TRUNC(VLOOKUP($E361,'Container Panel'!$B$41:$Z$100,$D361,0)/(VLOOKUP(FY$276,UI!$A$12:$O$51,VLOOKUP(FY$277,$B$276:$C$278,2,0),0)/1000)),"")</f>
        <v/>
      </c>
      <c r="FZ361" s="145" t="str">
        <f>IFERROR(TRUNC(VLOOKUP($E361,'Container Panel'!$B$41:$Z$100,$D361,0)/(VLOOKUP(FZ$276,UI!$A$12:$O$51,VLOOKUP(FZ$277,$B$276:$C$278,2,0),0)/1000)),"")</f>
        <v/>
      </c>
      <c r="GA361" s="145" t="str">
        <f>IFERROR(TRUNC(VLOOKUP($E361,'Container Panel'!$B$41:$Z$100,$D361,0)/(VLOOKUP(GA$276,UI!$A$12:$O$51,VLOOKUP(GA$277,$B$276:$C$278,2,0),0)/1000)),"")</f>
        <v/>
      </c>
      <c r="GB361" s="145" t="str">
        <f>IFERROR(TRUNC(VLOOKUP($E361,'Container Panel'!$B$41:$Z$100,$D361,0)/(VLOOKUP(GB$276,UI!$A$12:$O$51,VLOOKUP(GB$277,$B$276:$C$278,2,0),0)/1000)),"")</f>
        <v/>
      </c>
      <c r="GC361" s="145" t="str">
        <f>IFERROR(TRUNC(VLOOKUP($E361,'Container Panel'!$B$41:$Z$100,$D361,0)/(VLOOKUP(GC$276,UI!$A$12:$O$51,VLOOKUP(GC$277,$B$276:$C$278,2,0),0)/1000)),"")</f>
        <v/>
      </c>
      <c r="GD361" s="145" t="str">
        <f>IFERROR(TRUNC(VLOOKUP($E361,'Container Panel'!$B$41:$Z$100,$D361,0)/(VLOOKUP(GD$276,UI!$A$12:$O$51,VLOOKUP(GD$277,$B$276:$C$278,2,0),0)/1000)),"")</f>
        <v/>
      </c>
      <c r="GE361" s="145" t="str">
        <f>IFERROR(TRUNC(VLOOKUP($E361,'Container Panel'!$B$41:$Z$100,$D361,0)/(VLOOKUP(GE$276,UI!$A$12:$O$51,VLOOKUP(GE$277,$B$276:$C$278,2,0),0)/1000)),"")</f>
        <v/>
      </c>
      <c r="GF361" s="145" t="str">
        <f>IFERROR(TRUNC(VLOOKUP($E361,'Container Panel'!$B$41:$Z$100,$D361,0)/(VLOOKUP(GF$276,UI!$A$12:$O$51,VLOOKUP(GF$277,$B$276:$C$278,2,0),0)/1000)),"")</f>
        <v/>
      </c>
      <c r="GG361" s="145" t="str">
        <f>IFERROR(TRUNC(VLOOKUP($E361,'Container Panel'!$B$41:$Z$100,$D361,0)/(VLOOKUP(GG$276,UI!$A$12:$O$51,VLOOKUP(GG$277,$B$276:$C$278,2,0),0)/1000)),"")</f>
        <v/>
      </c>
      <c r="GH361" s="145" t="str">
        <f>IFERROR(TRUNC(VLOOKUP($E361,'Container Panel'!$B$41:$Z$100,$D361,0)/(VLOOKUP(GH$276,UI!$A$12:$O$51,VLOOKUP(GH$277,$B$276:$C$278,2,0),0)/1000)),"")</f>
        <v/>
      </c>
      <c r="GI361" s="145" t="str">
        <f>IFERROR(TRUNC(VLOOKUP($E361,'Container Panel'!$B$41:$Z$100,$D361,0)/(VLOOKUP(GI$276,UI!$A$12:$O$51,VLOOKUP(GI$277,$B$276:$C$278,2,0),0)/1000)),"")</f>
        <v/>
      </c>
      <c r="GJ361" s="145" t="str">
        <f>IFERROR(TRUNC(VLOOKUP($E361,'Container Panel'!$B$41:$Z$100,$D361,0)/(VLOOKUP(GJ$276,UI!$A$12:$O$51,VLOOKUP(GJ$277,$B$276:$C$278,2,0),0)/1000)),"")</f>
        <v/>
      </c>
      <c r="GK361" s="145" t="str">
        <f>IFERROR(TRUNC(VLOOKUP($E361,'Container Panel'!$B$41:$Z$100,$D361,0)/(VLOOKUP(GK$276,UI!$A$12:$O$51,VLOOKUP(GK$277,$B$276:$C$278,2,0),0)/1000)),"")</f>
        <v/>
      </c>
      <c r="GL361" s="145" t="str">
        <f>IFERROR(TRUNC(VLOOKUP($E361,'Container Panel'!$B$41:$Z$100,$D361,0)/(VLOOKUP(GL$276,UI!$A$12:$O$51,VLOOKUP(GL$277,$B$276:$C$278,2,0),0)/1000)),"")</f>
        <v/>
      </c>
      <c r="GM361" s="145" t="str">
        <f>IFERROR(TRUNC(VLOOKUP($E361,'Container Panel'!$B$41:$Z$100,$D361,0)/(VLOOKUP(GM$276,UI!$A$12:$O$51,VLOOKUP(GM$277,$B$276:$C$278,2,0),0)/1000)),"")</f>
        <v/>
      </c>
      <c r="GN361" s="145" t="str">
        <f>IFERROR(TRUNC(VLOOKUP($E361,'Container Panel'!$B$41:$Z$100,$D361,0)/(VLOOKUP(GN$276,UI!$A$12:$O$51,VLOOKUP(GN$277,$B$276:$C$278,2,0),0)/1000)),"")</f>
        <v/>
      </c>
      <c r="GO361" s="145" t="str">
        <f>IFERROR(TRUNC(VLOOKUP($E361,'Container Panel'!$B$41:$Z$100,$D361,0)/(VLOOKUP(GO$276,UI!$A$12:$O$51,VLOOKUP(GO$277,$B$276:$C$278,2,0),0)/1000)),"")</f>
        <v/>
      </c>
      <c r="GP361" s="145" t="str">
        <f>IFERROR(TRUNC(VLOOKUP($E361,'Container Panel'!$B$41:$Z$100,$D361,0)/(VLOOKUP(GP$276,UI!$A$12:$O$51,VLOOKUP(GP$277,$B$276:$C$278,2,0),0)/1000)),"")</f>
        <v/>
      </c>
      <c r="GQ361" s="145" t="str">
        <f>IFERROR(TRUNC(VLOOKUP($E361,'Container Panel'!$B$41:$Z$100,$D361,0)/(VLOOKUP(GQ$276,UI!$A$12:$O$51,VLOOKUP(GQ$277,$B$276:$C$278,2,0),0)/1000)),"")</f>
        <v/>
      </c>
      <c r="GR361" s="145" t="str">
        <f>IFERROR(TRUNC(VLOOKUP($E361,'Container Panel'!$B$41:$Z$100,$D361,0)/(VLOOKUP(GR$276,UI!$A$12:$O$51,VLOOKUP(GR$277,$B$276:$C$278,2,0),0)/1000)),"")</f>
        <v/>
      </c>
      <c r="GS361" s="145" t="str">
        <f>IFERROR(TRUNC(VLOOKUP($E361,'Container Panel'!$B$41:$Z$100,$D361,0)/(VLOOKUP(GS$276,UI!$A$12:$O$51,VLOOKUP(GS$277,$B$276:$C$278,2,0),0)/1000)),"")</f>
        <v/>
      </c>
      <c r="GT361" s="145" t="str">
        <f>IFERROR(TRUNC(VLOOKUP($E361,'Container Panel'!$B$41:$Z$100,$D361,0)/(VLOOKUP(GT$276,UI!$A$12:$O$51,VLOOKUP(GT$277,$B$276:$C$278,2,0),0)/1000)),"")</f>
        <v/>
      </c>
      <c r="GU361" s="145" t="str">
        <f>IFERROR(TRUNC(VLOOKUP($E361,'Container Panel'!$B$41:$Z$100,$D361,0)/(VLOOKUP(GU$276,UI!$A$12:$O$51,VLOOKUP(GU$277,$B$276:$C$278,2,0),0)/1000)),"")</f>
        <v/>
      </c>
      <c r="GV361" s="145" t="str">
        <f>IFERROR(TRUNC(VLOOKUP($E361,'Container Panel'!$B$41:$Z$100,$D361,0)/(VLOOKUP(GV$276,UI!$A$12:$O$51,VLOOKUP(GV$277,$B$276:$C$278,2,0),0)/1000)),"")</f>
        <v/>
      </c>
      <c r="GW361" s="145" t="str">
        <f>IFERROR(TRUNC(VLOOKUP($E361,'Container Panel'!$B$41:$Z$100,$D361,0)/(VLOOKUP(GW$276,UI!$A$12:$O$51,VLOOKUP(GW$277,$B$276:$C$278,2,0),0)/1000)),"")</f>
        <v/>
      </c>
      <c r="GX361" s="145" t="str">
        <f>IFERROR(TRUNC(VLOOKUP($E361,'Container Panel'!$B$41:$Z$100,$D361,0)/(VLOOKUP(GX$276,UI!$A$12:$O$51,VLOOKUP(GX$277,$B$276:$C$278,2,0),0)/1000)),"")</f>
        <v/>
      </c>
      <c r="GY361" s="145" t="str">
        <f>IFERROR(TRUNC(VLOOKUP($E361,'Container Panel'!$B$41:$Z$100,$D361,0)/(VLOOKUP(GY$276,UI!$A$12:$O$51,VLOOKUP(GY$277,$B$276:$C$278,2,0),0)/1000)),"")</f>
        <v/>
      </c>
      <c r="GZ361" s="145" t="str">
        <f>IFERROR(TRUNC(VLOOKUP($E361,'Container Panel'!$B$41:$Z$100,$D361,0)/(VLOOKUP(GZ$276,UI!$A$12:$O$51,VLOOKUP(GZ$277,$B$276:$C$278,2,0),0)/1000)),"")</f>
        <v/>
      </c>
      <c r="HA361" s="145" t="str">
        <f>IFERROR(TRUNC(VLOOKUP($E361,'Container Panel'!$B$41:$Z$100,$D361,0)/(VLOOKUP(HA$276,UI!$A$12:$O$51,VLOOKUP(HA$277,$B$276:$C$278,2,0),0)/1000)),"")</f>
        <v/>
      </c>
      <c r="HB361" s="145" t="str">
        <f>IFERROR(TRUNC(VLOOKUP($E361,'Container Panel'!$B$41:$Z$100,$D361,0)/(VLOOKUP(HB$276,UI!$A$12:$O$51,VLOOKUP(HB$277,$B$276:$C$278,2,0),0)/1000)),"")</f>
        <v/>
      </c>
      <c r="HC361" s="145" t="str">
        <f>IFERROR(TRUNC(VLOOKUP($E361,'Container Panel'!$B$41:$Z$100,$D361,0)/(VLOOKUP(HC$276,UI!$A$12:$O$51,VLOOKUP(HC$277,$B$276:$C$278,2,0),0)/1000)),"")</f>
        <v/>
      </c>
      <c r="HD361" s="145" t="str">
        <f>IFERROR(TRUNC(VLOOKUP($E361,'Container Panel'!$B$41:$Z$100,$D361,0)/(VLOOKUP(HD$276,UI!$A$12:$O$51,VLOOKUP(HD$277,$B$276:$C$278,2,0),0)/1000)),"")</f>
        <v/>
      </c>
      <c r="HE361" s="145" t="str">
        <f>IFERROR(TRUNC(VLOOKUP($E361,'Container Panel'!$B$41:$Z$100,$D361,0)/(VLOOKUP(HE$276,UI!$A$12:$O$51,VLOOKUP(HE$277,$B$276:$C$278,2,0),0)/1000)),"")</f>
        <v/>
      </c>
      <c r="HF361" s="145" t="str">
        <f>IFERROR(TRUNC(VLOOKUP($E361,'Container Panel'!$B$41:$Z$100,$D361,0)/(VLOOKUP(HF$276,UI!$A$12:$O$51,VLOOKUP(HF$277,$B$276:$C$278,2,0),0)/1000)),"")</f>
        <v/>
      </c>
      <c r="HG361" s="145" t="str">
        <f>IFERROR(TRUNC(VLOOKUP($E361,'Container Panel'!$B$41:$Z$100,$D361,0)/(VLOOKUP(HG$276,UI!$A$12:$O$51,VLOOKUP(HG$277,$B$276:$C$278,2,0),0)/1000)),"")</f>
        <v/>
      </c>
      <c r="HH361" s="145" t="str">
        <f>IFERROR(TRUNC(VLOOKUP($E361,'Container Panel'!$B$41:$Z$100,$D361,0)/(VLOOKUP(HH$276,UI!$A$12:$O$51,VLOOKUP(HH$277,$B$276:$C$278,2,0),0)/1000)),"")</f>
        <v/>
      </c>
      <c r="HI361" s="145" t="str">
        <f>IFERROR(TRUNC(VLOOKUP($E361,'Container Panel'!$B$41:$Z$100,$D361,0)/(VLOOKUP(HI$276,UI!$A$12:$O$51,VLOOKUP(HI$277,$B$276:$C$278,2,0),0)/1000)),"")</f>
        <v/>
      </c>
      <c r="HJ361" s="145" t="str">
        <f>IFERROR(TRUNC(VLOOKUP($E361,'Container Panel'!$B$41:$Z$100,$D361,0)/(VLOOKUP(HJ$276,UI!$A$12:$O$51,VLOOKUP(HJ$277,$B$276:$C$278,2,0),0)/1000)),"")</f>
        <v/>
      </c>
      <c r="HK361" s="145" t="str">
        <f>IFERROR(TRUNC(VLOOKUP($E361,'Container Panel'!$B$41:$Z$100,$D361,0)/(VLOOKUP(HK$276,UI!$A$12:$O$51,VLOOKUP(HK$277,$B$276:$C$278,2,0),0)/1000)),"")</f>
        <v/>
      </c>
      <c r="HL361" s="145" t="str">
        <f>IFERROR(TRUNC(VLOOKUP($E361,'Container Panel'!$B$41:$Z$100,$D361,0)/(VLOOKUP(HL$276,UI!$A$12:$O$51,VLOOKUP(HL$277,$B$276:$C$278,2,0),0)/1000)),"")</f>
        <v/>
      </c>
      <c r="HM361" s="145" t="str">
        <f>IFERROR(TRUNC(VLOOKUP($E361,'Container Panel'!$B$41:$Z$100,$D361,0)/(VLOOKUP(HM$276,UI!$A$12:$O$51,VLOOKUP(HM$277,$B$276:$C$278,2,0),0)/1000)),"")</f>
        <v/>
      </c>
      <c r="HN361" s="145" t="str">
        <f>IFERROR(TRUNC(VLOOKUP($E361,'Container Panel'!$B$41:$Z$100,$D361,0)/(VLOOKUP(HN$276,UI!$A$12:$O$51,VLOOKUP(HN$277,$B$276:$C$278,2,0),0)/1000)),"")</f>
        <v/>
      </c>
      <c r="HO361" s="145" t="str">
        <f>IFERROR(TRUNC(VLOOKUP($E361,'Container Panel'!$B$41:$Z$100,$D361,0)/(VLOOKUP(HO$276,UI!$A$12:$O$51,VLOOKUP(HO$277,$B$276:$C$278,2,0),0)/1000)),"")</f>
        <v/>
      </c>
      <c r="HP361" s="145" t="str">
        <f>IFERROR(TRUNC(VLOOKUP($E361,'Container Panel'!$B$41:$Z$100,$D361,0)/(VLOOKUP(HP$276,UI!$A$12:$O$51,VLOOKUP(HP$277,$B$276:$C$278,2,0),0)/1000)),"")</f>
        <v/>
      </c>
      <c r="HQ361" s="145" t="str">
        <f>IFERROR(TRUNC(VLOOKUP($E361,'Container Panel'!$B$41:$Z$100,$D361,0)/(VLOOKUP(HQ$276,UI!$A$12:$O$51,VLOOKUP(HQ$277,$B$276:$C$278,2,0),0)/1000)),"")</f>
        <v/>
      </c>
      <c r="HR361" s="145" t="str">
        <f>IFERROR(TRUNC(VLOOKUP($E361,'Container Panel'!$B$41:$Z$100,$D361,0)/(VLOOKUP(HR$276,UI!$A$12:$O$51,VLOOKUP(HR$277,$B$276:$C$278,2,0),0)/1000)),"")</f>
        <v/>
      </c>
      <c r="HS361" s="145" t="str">
        <f>IFERROR(TRUNC(VLOOKUP($E361,'Container Panel'!$B$41:$Z$100,$D361,0)/(VLOOKUP(HS$276,UI!$A$12:$O$51,VLOOKUP(HS$277,$B$276:$C$278,2,0),0)/1000)),"")</f>
        <v/>
      </c>
      <c r="HT361" s="145" t="str">
        <f>IFERROR(TRUNC(VLOOKUP($E361,'Container Panel'!$B$41:$Z$100,$D361,0)/(VLOOKUP(HT$276,UI!$A$12:$O$51,VLOOKUP(HT$277,$B$276:$C$278,2,0),0)/1000)),"")</f>
        <v/>
      </c>
      <c r="HU361" s="145" t="str">
        <f>IFERROR(TRUNC(VLOOKUP($E361,'Container Panel'!$B$41:$Z$100,$D361,0)/(VLOOKUP(HU$276,UI!$A$12:$O$51,VLOOKUP(HU$277,$B$276:$C$278,2,0),0)/1000)),"")</f>
        <v/>
      </c>
      <c r="HV361" s="145" t="str">
        <f>IFERROR(TRUNC(VLOOKUP($E361,'Container Panel'!$B$41:$Z$100,$D361,0)/(VLOOKUP(HV$276,UI!$A$12:$O$51,VLOOKUP(HV$277,$B$276:$C$278,2,0),0)/1000)),"")</f>
        <v/>
      </c>
      <c r="HW361" s="145" t="str">
        <f>IFERROR(TRUNC(VLOOKUP($E361,'Container Panel'!$B$41:$Z$100,$D361,0)/(VLOOKUP(HW$276,UI!$A$12:$O$51,VLOOKUP(HW$277,$B$276:$C$278,2,0),0)/1000)),"")</f>
        <v/>
      </c>
      <c r="HX361" s="145" t="str">
        <f>IFERROR(TRUNC(VLOOKUP($E361,'Container Panel'!$B$41:$Z$100,$D361,0)/(VLOOKUP(HX$276,UI!$A$12:$O$51,VLOOKUP(HX$277,$B$276:$C$278,2,0),0)/1000)),"")</f>
        <v/>
      </c>
      <c r="HY361" s="145" t="str">
        <f>IFERROR(TRUNC(VLOOKUP($E361,'Container Panel'!$B$41:$Z$100,$D361,0)/(VLOOKUP(HY$276,UI!$A$12:$O$51,VLOOKUP(HY$277,$B$276:$C$278,2,0),0)/1000)),"")</f>
        <v/>
      </c>
      <c r="HZ361" s="145" t="str">
        <f>IFERROR(TRUNC(VLOOKUP($E361,'Container Panel'!$B$41:$Z$100,$D361,0)/(VLOOKUP(HZ$276,UI!$A$12:$O$51,VLOOKUP(HZ$277,$B$276:$C$278,2,0),0)/1000)),"")</f>
        <v/>
      </c>
      <c r="IA361" s="145" t="str">
        <f>IFERROR(TRUNC(VLOOKUP($E361,'Container Panel'!$B$41:$Z$100,$D361,0)/(VLOOKUP(IA$276,UI!$A$12:$O$51,VLOOKUP(IA$277,$B$276:$C$278,2,0),0)/1000)),"")</f>
        <v/>
      </c>
      <c r="IB361" s="145" t="str">
        <f>IFERROR(TRUNC(VLOOKUP($E361,'Container Panel'!$B$41:$Z$100,$D361,0)/(VLOOKUP(IB$276,UI!$A$12:$O$51,VLOOKUP(IB$277,$B$276:$C$278,2,0),0)/1000)),"")</f>
        <v/>
      </c>
      <c r="IC361" s="145" t="str">
        <f>IFERROR(TRUNC(VLOOKUP($E361,'Container Panel'!$B$41:$Z$100,$D361,0)/(VLOOKUP(IC$276,UI!$A$12:$O$51,VLOOKUP(IC$277,$B$276:$C$278,2,0),0)/1000)),"")</f>
        <v/>
      </c>
      <c r="ID361" s="145" t="str">
        <f>IFERROR(TRUNC(VLOOKUP($E361,'Container Panel'!$B$41:$Z$100,$D361,0)/(VLOOKUP(ID$276,UI!$A$12:$O$51,VLOOKUP(ID$277,$B$276:$C$278,2,0),0)/1000)),"")</f>
        <v/>
      </c>
      <c r="IE361" s="145" t="str">
        <f>IFERROR(TRUNC(VLOOKUP($E361,'Container Panel'!$B$41:$Z$100,$D361,0)/(VLOOKUP(IE$276,UI!$A$12:$O$51,VLOOKUP(IE$277,$B$276:$C$278,2,0),0)/1000)),"")</f>
        <v/>
      </c>
      <c r="IF361" s="145" t="str">
        <f>IFERROR(TRUNC(VLOOKUP($E361,'Container Panel'!$B$41:$Z$100,$D361,0)/(VLOOKUP(IF$276,UI!$A$12:$O$51,VLOOKUP(IF$277,$B$276:$C$278,2,0),0)/1000)),"")</f>
        <v/>
      </c>
      <c r="IG361" s="145" t="str">
        <f>IFERROR(TRUNC(VLOOKUP($E361,'Container Panel'!$B$41:$Z$100,$D361,0)/(VLOOKUP(IG$276,UI!$A$12:$O$51,VLOOKUP(IG$277,$B$276:$C$278,2,0),0)/1000)),"")</f>
        <v/>
      </c>
      <c r="IH361" s="145" t="str">
        <f>IFERROR(TRUNC(VLOOKUP($E361,'Container Panel'!$B$41:$Z$100,$D361,0)/(VLOOKUP(IH$276,UI!$A$12:$O$51,VLOOKUP(IH$277,$B$276:$C$278,2,0),0)/1000)),"")</f>
        <v/>
      </c>
      <c r="II361" s="145" t="str">
        <f>IFERROR(TRUNC(VLOOKUP($E361,'Container Panel'!$B$41:$Z$100,$D361,0)/(VLOOKUP(II$276,UI!$A$12:$O$51,VLOOKUP(II$277,$B$276:$C$278,2,0),0)/1000)),"")</f>
        <v/>
      </c>
      <c r="IJ361" s="145" t="str">
        <f>IFERROR(TRUNC(VLOOKUP($E361,'Container Panel'!$B$41:$Z$100,$D361,0)/(VLOOKUP(IJ$276,UI!$A$12:$O$51,VLOOKUP(IJ$277,$B$276:$C$278,2,0),0)/1000)),"")</f>
        <v/>
      </c>
      <c r="IK361" s="145" t="str">
        <f>IFERROR(TRUNC(VLOOKUP($E361,'Container Panel'!$B$41:$Z$100,$D361,0)/(VLOOKUP(IK$276,UI!$A$12:$O$51,VLOOKUP(IK$277,$B$276:$C$278,2,0),0)/1000)),"")</f>
        <v/>
      </c>
      <c r="IL361" s="145" t="str">
        <f>IFERROR(TRUNC(VLOOKUP($E361,'Container Panel'!$B$41:$Z$100,$D361,0)/(VLOOKUP(IL$276,UI!$A$12:$O$51,VLOOKUP(IL$277,$B$276:$C$278,2,0),0)/1000)),"")</f>
        <v/>
      </c>
    </row>
    <row r="362" spans="2:246">
      <c r="B362" s="74">
        <v>82</v>
      </c>
      <c r="C362" s="74">
        <f t="shared" si="195"/>
        <v>28</v>
      </c>
      <c r="D362" s="163">
        <f>MOD(B362,3)+'Container Panel'!$Q$38</f>
        <v>17</v>
      </c>
      <c r="E362" s="143">
        <f t="shared" si="194"/>
        <v>0</v>
      </c>
      <c r="F362" s="144" t="s">
        <v>76</v>
      </c>
      <c r="G362" s="145" t="str">
        <f>IFERROR(TRUNC(VLOOKUP($E362,'Container Panel'!$B$41:$Z$100,$D362,0)/(VLOOKUP(G$276,UI!$A$12:$O$51,VLOOKUP(G$278,$B$276:$C$278,2,0),0)/1000)),"")</f>
        <v/>
      </c>
      <c r="H362" s="145" t="str">
        <f>IFERROR(TRUNC(VLOOKUP($E362,'Container Panel'!$B$41:$Z$100,$D362,0)/(VLOOKUP(H$276,UI!$A$12:$O$51,VLOOKUP(H$278,$B$276:$C$278,2,0),0)/1000)),"")</f>
        <v/>
      </c>
      <c r="I362" s="145" t="str">
        <f>IFERROR(TRUNC(VLOOKUP($E362,'Container Panel'!$B$41:$Z$100,$D362,0)/(VLOOKUP(I$276,UI!$A$12:$O$51,VLOOKUP(I$278,$B$276:$C$278,2,0),0)/1000)),"")</f>
        <v/>
      </c>
      <c r="J362" s="145" t="str">
        <f>IFERROR(TRUNC(VLOOKUP($E362,'Container Panel'!$B$41:$Z$100,$D362,0)/(VLOOKUP(J$276,UI!$A$12:$O$51,VLOOKUP(J$278,$B$276:$C$278,2,0),0)/1000)),"")</f>
        <v/>
      </c>
      <c r="K362" s="145" t="str">
        <f>IFERROR(TRUNC(VLOOKUP($E362,'Container Panel'!$B$41:$Z$100,$D362,0)/(VLOOKUP(K$276,UI!$A$12:$O$51,VLOOKUP(K$278,$B$276:$C$278,2,0),0)/1000)),"")</f>
        <v/>
      </c>
      <c r="L362" s="145" t="str">
        <f>IFERROR(TRUNC(VLOOKUP($E362,'Container Panel'!$B$41:$Z$100,$D362,0)/(VLOOKUP(L$276,UI!$A$12:$O$51,VLOOKUP(L$278,$B$276:$C$278,2,0),0)/1000)),"")</f>
        <v/>
      </c>
      <c r="M362" s="145" t="str">
        <f>IFERROR(TRUNC(VLOOKUP($E362,'Container Panel'!$B$41:$Z$100,$D362,0)/(VLOOKUP(M$276,UI!$A$12:$O$51,VLOOKUP(M$278,$B$276:$C$278,2,0),0)/1000)),"")</f>
        <v/>
      </c>
      <c r="N362" s="145" t="str">
        <f>IFERROR(TRUNC(VLOOKUP($E362,'Container Panel'!$B$41:$Z$100,$D362,0)/(VLOOKUP(N$276,UI!$A$12:$O$51,VLOOKUP(N$278,$B$276:$C$278,2,0),0)/1000)),"")</f>
        <v/>
      </c>
      <c r="O362" s="145" t="str">
        <f>IFERROR(TRUNC(VLOOKUP($E362,'Container Panel'!$B$41:$Z$100,$D362,0)/(VLOOKUP(O$276,UI!$A$12:$O$51,VLOOKUP(O$278,$B$276:$C$278,2,0),0)/1000)),"")</f>
        <v/>
      </c>
      <c r="P362" s="145" t="str">
        <f>IFERROR(TRUNC(VLOOKUP($E362,'Container Panel'!$B$41:$Z$100,$D362,0)/(VLOOKUP(P$276,UI!$A$12:$O$51,VLOOKUP(P$278,$B$276:$C$278,2,0),0)/1000)),"")</f>
        <v/>
      </c>
      <c r="Q362" s="145" t="str">
        <f>IFERROR(TRUNC(VLOOKUP($E362,'Container Panel'!$B$41:$Z$100,$D362,0)/(VLOOKUP(Q$276,UI!$A$12:$O$51,VLOOKUP(Q$278,$B$276:$C$278,2,0),0)/1000)),"")</f>
        <v/>
      </c>
      <c r="R362" s="145" t="str">
        <f>IFERROR(TRUNC(VLOOKUP($E362,'Container Panel'!$B$41:$Z$100,$D362,0)/(VLOOKUP(R$276,UI!$A$12:$O$51,VLOOKUP(R$278,$B$276:$C$278,2,0),0)/1000)),"")</f>
        <v/>
      </c>
      <c r="S362" s="145" t="str">
        <f>IFERROR(TRUNC(VLOOKUP($E362,'Container Panel'!$B$41:$Z$100,$D362,0)/(VLOOKUP(S$276,UI!$A$12:$O$51,VLOOKUP(S$278,$B$276:$C$278,2,0),0)/1000)),"")</f>
        <v/>
      </c>
      <c r="T362" s="145" t="str">
        <f>IFERROR(TRUNC(VLOOKUP($E362,'Container Panel'!$B$41:$Z$100,$D362,0)/(VLOOKUP(T$276,UI!$A$12:$O$51,VLOOKUP(T$278,$B$276:$C$278,2,0),0)/1000)),"")</f>
        <v/>
      </c>
      <c r="U362" s="145" t="str">
        <f>IFERROR(TRUNC(VLOOKUP($E362,'Container Panel'!$B$41:$Z$100,$D362,0)/(VLOOKUP(U$276,UI!$A$12:$O$51,VLOOKUP(U$278,$B$276:$C$278,2,0),0)/1000)),"")</f>
        <v/>
      </c>
      <c r="V362" s="145" t="str">
        <f>IFERROR(TRUNC(VLOOKUP($E362,'Container Panel'!$B$41:$Z$100,$D362,0)/(VLOOKUP(V$276,UI!$A$12:$O$51,VLOOKUP(V$278,$B$276:$C$278,2,0),0)/1000)),"")</f>
        <v/>
      </c>
      <c r="W362" s="145" t="str">
        <f>IFERROR(TRUNC(VLOOKUP($E362,'Container Panel'!$B$41:$Z$100,$D362,0)/(VLOOKUP(W$276,UI!$A$12:$O$51,VLOOKUP(W$278,$B$276:$C$278,2,0),0)/1000)),"")</f>
        <v/>
      </c>
      <c r="X362" s="145" t="str">
        <f>IFERROR(TRUNC(VLOOKUP($E362,'Container Panel'!$B$41:$Z$100,$D362,0)/(VLOOKUP(X$276,UI!$A$12:$O$51,VLOOKUP(X$278,$B$276:$C$278,2,0),0)/1000)),"")</f>
        <v/>
      </c>
      <c r="Y362" s="145" t="str">
        <f>IFERROR(TRUNC(VLOOKUP($E362,'Container Panel'!$B$41:$Z$100,$D362,0)/(VLOOKUP(Y$276,UI!$A$12:$O$51,VLOOKUP(Y$278,$B$276:$C$278,2,0),0)/1000)),"")</f>
        <v/>
      </c>
      <c r="Z362" s="145" t="str">
        <f>IFERROR(TRUNC(VLOOKUP($E362,'Container Panel'!$B$41:$Z$100,$D362,0)/(VLOOKUP(Z$276,UI!$A$12:$O$51,VLOOKUP(Z$278,$B$276:$C$278,2,0),0)/1000)),"")</f>
        <v/>
      </c>
      <c r="AA362" s="145" t="str">
        <f>IFERROR(TRUNC(VLOOKUP($E362,'Container Panel'!$B$41:$Z$100,$D362,0)/(VLOOKUP(AA$276,UI!$A$12:$O$51,VLOOKUP(AA$278,$B$276:$C$278,2,0),0)/1000)),"")</f>
        <v/>
      </c>
      <c r="AB362" s="145" t="str">
        <f>IFERROR(TRUNC(VLOOKUP($E362,'Container Panel'!$B$41:$Z$100,$D362,0)/(VLOOKUP(AB$276,UI!$A$12:$O$51,VLOOKUP(AB$278,$B$276:$C$278,2,0),0)/1000)),"")</f>
        <v/>
      </c>
      <c r="AC362" s="145" t="str">
        <f>IFERROR(TRUNC(VLOOKUP($E362,'Container Panel'!$B$41:$Z$100,$D362,0)/(VLOOKUP(AC$276,UI!$A$12:$O$51,VLOOKUP(AC$278,$B$276:$C$278,2,0),0)/1000)),"")</f>
        <v/>
      </c>
      <c r="AD362" s="145" t="str">
        <f>IFERROR(TRUNC(VLOOKUP($E362,'Container Panel'!$B$41:$Z$100,$D362,0)/(VLOOKUP(AD$276,UI!$A$12:$O$51,VLOOKUP(AD$278,$B$276:$C$278,2,0),0)/1000)),"")</f>
        <v/>
      </c>
      <c r="AE362" s="145" t="str">
        <f>IFERROR(TRUNC(VLOOKUP($E362,'Container Panel'!$B$41:$Z$100,$D362,0)/(VLOOKUP(AE$276,UI!$A$12:$O$51,VLOOKUP(AE$278,$B$276:$C$278,2,0),0)/1000)),"")</f>
        <v/>
      </c>
      <c r="AF362" s="145" t="str">
        <f>IFERROR(TRUNC(VLOOKUP($E362,'Container Panel'!$B$41:$Z$100,$D362,0)/(VLOOKUP(AF$276,UI!$A$12:$O$51,VLOOKUP(AF$278,$B$276:$C$278,2,0),0)/1000)),"")</f>
        <v/>
      </c>
      <c r="AG362" s="145" t="str">
        <f>IFERROR(TRUNC(VLOOKUP($E362,'Container Panel'!$B$41:$Z$100,$D362,0)/(VLOOKUP(AG$276,UI!$A$12:$O$51,VLOOKUP(AG$278,$B$276:$C$278,2,0),0)/1000)),"")</f>
        <v/>
      </c>
      <c r="AH362" s="145" t="str">
        <f>IFERROR(TRUNC(VLOOKUP($E362,'Container Panel'!$B$41:$Z$100,$D362,0)/(VLOOKUP(AH$276,UI!$A$12:$O$51,VLOOKUP(AH$278,$B$276:$C$278,2,0),0)/1000)),"")</f>
        <v/>
      </c>
      <c r="AI362" s="145" t="str">
        <f>IFERROR(TRUNC(VLOOKUP($E362,'Container Panel'!$B$41:$Z$100,$D362,0)/(VLOOKUP(AI$276,UI!$A$12:$O$51,VLOOKUP(AI$278,$B$276:$C$278,2,0),0)/1000)),"")</f>
        <v/>
      </c>
      <c r="AJ362" s="145" t="str">
        <f>IFERROR(TRUNC(VLOOKUP($E362,'Container Panel'!$B$41:$Z$100,$D362,0)/(VLOOKUP(AJ$276,UI!$A$12:$O$51,VLOOKUP(AJ$278,$B$276:$C$278,2,0),0)/1000)),"")</f>
        <v/>
      </c>
      <c r="AK362" s="145" t="str">
        <f>IFERROR(TRUNC(VLOOKUP($E362,'Container Panel'!$B$41:$Z$100,$D362,0)/(VLOOKUP(AK$276,UI!$A$12:$O$51,VLOOKUP(AK$278,$B$276:$C$278,2,0),0)/1000)),"")</f>
        <v/>
      </c>
      <c r="AL362" s="145" t="str">
        <f>IFERROR(TRUNC(VLOOKUP($E362,'Container Panel'!$B$41:$Z$100,$D362,0)/(VLOOKUP(AL$276,UI!$A$12:$O$51,VLOOKUP(AL$278,$B$276:$C$278,2,0),0)/1000)),"")</f>
        <v/>
      </c>
      <c r="AM362" s="145" t="str">
        <f>IFERROR(TRUNC(VLOOKUP($E362,'Container Panel'!$B$41:$Z$100,$D362,0)/(VLOOKUP(AM$276,UI!$A$12:$O$51,VLOOKUP(AM$278,$B$276:$C$278,2,0),0)/1000)),"")</f>
        <v/>
      </c>
      <c r="AN362" s="145" t="str">
        <f>IFERROR(TRUNC(VLOOKUP($E362,'Container Panel'!$B$41:$Z$100,$D362,0)/(VLOOKUP(AN$276,UI!$A$12:$O$51,VLOOKUP(AN$278,$B$276:$C$278,2,0),0)/1000)),"")</f>
        <v/>
      </c>
      <c r="AO362" s="145" t="str">
        <f>IFERROR(TRUNC(VLOOKUP($E362,'Container Panel'!$B$41:$Z$100,$D362,0)/(VLOOKUP(AO$276,UI!$A$12:$O$51,VLOOKUP(AO$278,$B$276:$C$278,2,0),0)/1000)),"")</f>
        <v/>
      </c>
      <c r="AP362" s="145" t="str">
        <f>IFERROR(TRUNC(VLOOKUP($E362,'Container Panel'!$B$41:$Z$100,$D362,0)/(VLOOKUP(AP$276,UI!$A$12:$O$51,VLOOKUP(AP$278,$B$276:$C$278,2,0),0)/1000)),"")</f>
        <v/>
      </c>
      <c r="AQ362" s="145" t="str">
        <f>IFERROR(TRUNC(VLOOKUP($E362,'Container Panel'!$B$41:$Z$100,$D362,0)/(VLOOKUP(AQ$276,UI!$A$12:$O$51,VLOOKUP(AQ$278,$B$276:$C$278,2,0),0)/1000)),"")</f>
        <v/>
      </c>
      <c r="AR362" s="145" t="str">
        <f>IFERROR(TRUNC(VLOOKUP($E362,'Container Panel'!$B$41:$Z$100,$D362,0)/(VLOOKUP(AR$276,UI!$A$12:$O$51,VLOOKUP(AR$278,$B$276:$C$278,2,0),0)/1000)),"")</f>
        <v/>
      </c>
      <c r="AS362" s="145" t="str">
        <f>IFERROR(TRUNC(VLOOKUP($E362,'Container Panel'!$B$41:$Z$100,$D362,0)/(VLOOKUP(AS$276,UI!$A$12:$O$51,VLOOKUP(AS$278,$B$276:$C$278,2,0),0)/1000)),"")</f>
        <v/>
      </c>
      <c r="AT362" s="145" t="str">
        <f>IFERROR(TRUNC(VLOOKUP($E362,'Container Panel'!$B$41:$Z$100,$D362,0)/(VLOOKUP(AT$276,UI!$A$12:$O$51,VLOOKUP(AT$278,$B$276:$C$278,2,0),0)/1000)),"")</f>
        <v/>
      </c>
      <c r="AU362" s="145" t="str">
        <f>IFERROR(TRUNC(VLOOKUP($E362,'Container Panel'!$B$41:$Z$100,$D362,0)/(VLOOKUP(AU$276,UI!$A$12:$O$51,VLOOKUP(AU$278,$B$276:$C$278,2,0),0)/1000)),"")</f>
        <v/>
      </c>
      <c r="AV362" s="145" t="str">
        <f>IFERROR(TRUNC(VLOOKUP($E362,'Container Panel'!$B$41:$Z$100,$D362,0)/(VLOOKUP(AV$276,UI!$A$12:$O$51,VLOOKUP(AV$278,$B$276:$C$278,2,0),0)/1000)),"")</f>
        <v/>
      </c>
      <c r="AW362" s="145" t="str">
        <f>IFERROR(TRUNC(VLOOKUP($E362,'Container Panel'!$B$41:$Z$100,$D362,0)/(VLOOKUP(AW$276,UI!$A$12:$O$51,VLOOKUP(AW$278,$B$276:$C$278,2,0),0)/1000)),"")</f>
        <v/>
      </c>
      <c r="AX362" s="145" t="str">
        <f>IFERROR(TRUNC(VLOOKUP($E362,'Container Panel'!$B$41:$Z$100,$D362,0)/(VLOOKUP(AX$276,UI!$A$12:$O$51,VLOOKUP(AX$278,$B$276:$C$278,2,0),0)/1000)),"")</f>
        <v/>
      </c>
      <c r="AY362" s="145" t="str">
        <f>IFERROR(TRUNC(VLOOKUP($E362,'Container Panel'!$B$41:$Z$100,$D362,0)/(VLOOKUP(AY$276,UI!$A$12:$O$51,VLOOKUP(AY$278,$B$276:$C$278,2,0),0)/1000)),"")</f>
        <v/>
      </c>
      <c r="AZ362" s="145" t="str">
        <f>IFERROR(TRUNC(VLOOKUP($E362,'Container Panel'!$B$41:$Z$100,$D362,0)/(VLOOKUP(AZ$276,UI!$A$12:$O$51,VLOOKUP(AZ$278,$B$276:$C$278,2,0),0)/1000)),"")</f>
        <v/>
      </c>
      <c r="BA362" s="145" t="str">
        <f>IFERROR(TRUNC(VLOOKUP($E362,'Container Panel'!$B$41:$Z$100,$D362,0)/(VLOOKUP(BA$276,UI!$A$12:$O$51,VLOOKUP(BA$278,$B$276:$C$278,2,0),0)/1000)),"")</f>
        <v/>
      </c>
      <c r="BB362" s="145" t="str">
        <f>IFERROR(TRUNC(VLOOKUP($E362,'Container Panel'!$B$41:$Z$100,$D362,0)/(VLOOKUP(BB$276,UI!$A$12:$O$51,VLOOKUP(BB$278,$B$276:$C$278,2,0),0)/1000)),"")</f>
        <v/>
      </c>
      <c r="BC362" s="145" t="str">
        <f>IFERROR(TRUNC(VLOOKUP($E362,'Container Panel'!$B$41:$Z$100,$D362,0)/(VLOOKUP(BC$276,UI!$A$12:$O$51,VLOOKUP(BC$278,$B$276:$C$278,2,0),0)/1000)),"")</f>
        <v/>
      </c>
      <c r="BD362" s="145" t="str">
        <f>IFERROR(TRUNC(VLOOKUP($E362,'Container Panel'!$B$41:$Z$100,$D362,0)/(VLOOKUP(BD$276,UI!$A$12:$O$51,VLOOKUP(BD$278,$B$276:$C$278,2,0),0)/1000)),"")</f>
        <v/>
      </c>
      <c r="BE362" s="145" t="str">
        <f>IFERROR(TRUNC(VLOOKUP($E362,'Container Panel'!$B$41:$Z$100,$D362,0)/(VLOOKUP(BE$276,UI!$A$12:$O$51,VLOOKUP(BE$278,$B$276:$C$278,2,0),0)/1000)),"")</f>
        <v/>
      </c>
      <c r="BF362" s="145" t="str">
        <f>IFERROR(TRUNC(VLOOKUP($E362,'Container Panel'!$B$41:$Z$100,$D362,0)/(VLOOKUP(BF$276,UI!$A$12:$O$51,VLOOKUP(BF$278,$B$276:$C$278,2,0),0)/1000)),"")</f>
        <v/>
      </c>
      <c r="BG362" s="145" t="str">
        <f>IFERROR(TRUNC(VLOOKUP($E362,'Container Panel'!$B$41:$Z$100,$D362,0)/(VLOOKUP(BG$276,UI!$A$12:$O$51,VLOOKUP(BG$278,$B$276:$C$278,2,0),0)/1000)),"")</f>
        <v/>
      </c>
      <c r="BH362" s="145" t="str">
        <f>IFERROR(TRUNC(VLOOKUP($E362,'Container Panel'!$B$41:$Z$100,$D362,0)/(VLOOKUP(BH$276,UI!$A$12:$O$51,VLOOKUP(BH$278,$B$276:$C$278,2,0),0)/1000)),"")</f>
        <v/>
      </c>
      <c r="BI362" s="145" t="str">
        <f>IFERROR(TRUNC(VLOOKUP($E362,'Container Panel'!$B$41:$Z$100,$D362,0)/(VLOOKUP(BI$276,UI!$A$12:$O$51,VLOOKUP(BI$278,$B$276:$C$278,2,0),0)/1000)),"")</f>
        <v/>
      </c>
      <c r="BJ362" s="145" t="str">
        <f>IFERROR(TRUNC(VLOOKUP($E362,'Container Panel'!$B$41:$Z$100,$D362,0)/(VLOOKUP(BJ$276,UI!$A$12:$O$51,VLOOKUP(BJ$278,$B$276:$C$278,2,0),0)/1000)),"")</f>
        <v/>
      </c>
      <c r="BK362" s="145" t="str">
        <f>IFERROR(TRUNC(VLOOKUP($E362,'Container Panel'!$B$41:$Z$100,$D362,0)/(VLOOKUP(BK$276,UI!$A$12:$O$51,VLOOKUP(BK$278,$B$276:$C$278,2,0),0)/1000)),"")</f>
        <v/>
      </c>
      <c r="BL362" s="145" t="str">
        <f>IFERROR(TRUNC(VLOOKUP($E362,'Container Panel'!$B$41:$Z$100,$D362,0)/(VLOOKUP(BL$276,UI!$A$12:$O$51,VLOOKUP(BL$278,$B$276:$C$278,2,0),0)/1000)),"")</f>
        <v/>
      </c>
      <c r="BM362" s="145" t="str">
        <f>IFERROR(TRUNC(VLOOKUP($E362,'Container Panel'!$B$41:$Z$100,$D362,0)/(VLOOKUP(BM$276,UI!$A$12:$O$51,VLOOKUP(BM$278,$B$276:$C$278,2,0),0)/1000)),"")</f>
        <v/>
      </c>
      <c r="BN362" s="145" t="str">
        <f>IFERROR(TRUNC(VLOOKUP($E362,'Container Panel'!$B$41:$Z$100,$D362,0)/(VLOOKUP(BN$276,UI!$A$12:$O$51,VLOOKUP(BN$278,$B$276:$C$278,2,0),0)/1000)),"")</f>
        <v/>
      </c>
      <c r="BO362" s="145" t="str">
        <f>IFERROR(TRUNC(VLOOKUP($E362,'Container Panel'!$B$41:$Z$100,$D362,0)/(VLOOKUP(BO$276,UI!$A$12:$O$51,VLOOKUP(BO$278,$B$276:$C$278,2,0),0)/1000)),"")</f>
        <v/>
      </c>
      <c r="BP362" s="145" t="str">
        <f>IFERROR(TRUNC(VLOOKUP($E362,'Container Panel'!$B$41:$Z$100,$D362,0)/(VLOOKUP(BP$276,UI!$A$12:$O$51,VLOOKUP(BP$278,$B$276:$C$278,2,0),0)/1000)),"")</f>
        <v/>
      </c>
      <c r="BQ362" s="145" t="str">
        <f>IFERROR(TRUNC(VLOOKUP($E362,'Container Panel'!$B$41:$Z$100,$D362,0)/(VLOOKUP(BQ$276,UI!$A$12:$O$51,VLOOKUP(BQ$278,$B$276:$C$278,2,0),0)/1000)),"")</f>
        <v/>
      </c>
      <c r="BR362" s="145" t="str">
        <f>IFERROR(TRUNC(VLOOKUP($E362,'Container Panel'!$B$41:$Z$100,$D362,0)/(VLOOKUP(BR$276,UI!$A$12:$O$51,VLOOKUP(BR$278,$B$276:$C$278,2,0),0)/1000)),"")</f>
        <v/>
      </c>
      <c r="BS362" s="145" t="str">
        <f>IFERROR(TRUNC(VLOOKUP($E362,'Container Panel'!$B$41:$Z$100,$D362,0)/(VLOOKUP(BS$276,UI!$A$12:$O$51,VLOOKUP(BS$278,$B$276:$C$278,2,0),0)/1000)),"")</f>
        <v/>
      </c>
      <c r="BT362" s="145" t="str">
        <f>IFERROR(TRUNC(VLOOKUP($E362,'Container Panel'!$B$41:$Z$100,$D362,0)/(VLOOKUP(BT$276,UI!$A$12:$O$51,VLOOKUP(BT$278,$B$276:$C$278,2,0),0)/1000)),"")</f>
        <v/>
      </c>
      <c r="BU362" s="145" t="str">
        <f>IFERROR(TRUNC(VLOOKUP($E362,'Container Panel'!$B$41:$Z$100,$D362,0)/(VLOOKUP(BU$276,UI!$A$12:$O$51,VLOOKUP(BU$278,$B$276:$C$278,2,0),0)/1000)),"")</f>
        <v/>
      </c>
      <c r="BV362" s="145" t="str">
        <f>IFERROR(TRUNC(VLOOKUP($E362,'Container Panel'!$B$41:$Z$100,$D362,0)/(VLOOKUP(BV$276,UI!$A$12:$O$51,VLOOKUP(BV$278,$B$276:$C$278,2,0),0)/1000)),"")</f>
        <v/>
      </c>
      <c r="BW362" s="145" t="str">
        <f>IFERROR(TRUNC(VLOOKUP($E362,'Container Panel'!$B$41:$Z$100,$D362,0)/(VLOOKUP(BW$276,UI!$A$12:$O$51,VLOOKUP(BW$278,$B$276:$C$278,2,0),0)/1000)),"")</f>
        <v/>
      </c>
      <c r="BX362" s="145" t="str">
        <f>IFERROR(TRUNC(VLOOKUP($E362,'Container Panel'!$B$41:$Z$100,$D362,0)/(VLOOKUP(BX$276,UI!$A$12:$O$51,VLOOKUP(BX$278,$B$276:$C$278,2,0),0)/1000)),"")</f>
        <v/>
      </c>
      <c r="BY362" s="145" t="str">
        <f>IFERROR(TRUNC(VLOOKUP($E362,'Container Panel'!$B$41:$Z$100,$D362,0)/(VLOOKUP(BY$276,UI!$A$12:$O$51,VLOOKUP(BY$278,$B$276:$C$278,2,0),0)/1000)),"")</f>
        <v/>
      </c>
      <c r="BZ362" s="145" t="str">
        <f>IFERROR(TRUNC(VLOOKUP($E362,'Container Panel'!$B$41:$Z$100,$D362,0)/(VLOOKUP(BZ$276,UI!$A$12:$O$51,VLOOKUP(BZ$278,$B$276:$C$278,2,0),0)/1000)),"")</f>
        <v/>
      </c>
      <c r="CA362" s="145" t="str">
        <f>IFERROR(TRUNC(VLOOKUP($E362,'Container Panel'!$B$41:$Z$100,$D362,0)/(VLOOKUP(CA$276,UI!$A$12:$O$51,VLOOKUP(CA$278,$B$276:$C$278,2,0),0)/1000)),"")</f>
        <v/>
      </c>
      <c r="CB362" s="145" t="str">
        <f>IFERROR(TRUNC(VLOOKUP($E362,'Container Panel'!$B$41:$Z$100,$D362,0)/(VLOOKUP(CB$276,UI!$A$12:$O$51,VLOOKUP(CB$278,$B$276:$C$278,2,0),0)/1000)),"")</f>
        <v/>
      </c>
      <c r="CC362" s="145" t="str">
        <f>IFERROR(TRUNC(VLOOKUP($E362,'Container Panel'!$B$41:$Z$100,$D362,0)/(VLOOKUP(CC$276,UI!$A$12:$O$51,VLOOKUP(CC$278,$B$276:$C$278,2,0),0)/1000)),"")</f>
        <v/>
      </c>
      <c r="CD362" s="145" t="str">
        <f>IFERROR(TRUNC(VLOOKUP($E362,'Container Panel'!$B$41:$Z$100,$D362,0)/(VLOOKUP(CD$276,UI!$A$12:$O$51,VLOOKUP(CD$278,$B$276:$C$278,2,0),0)/1000)),"")</f>
        <v/>
      </c>
      <c r="CE362" s="145" t="str">
        <f>IFERROR(TRUNC(VLOOKUP($E362,'Container Panel'!$B$41:$Z$100,$D362,0)/(VLOOKUP(CE$276,UI!$A$12:$O$51,VLOOKUP(CE$278,$B$276:$C$278,2,0),0)/1000)),"")</f>
        <v/>
      </c>
      <c r="CF362" s="145" t="str">
        <f>IFERROR(TRUNC(VLOOKUP($E362,'Container Panel'!$B$41:$Z$100,$D362,0)/(VLOOKUP(CF$276,UI!$A$12:$O$51,VLOOKUP(CF$278,$B$276:$C$278,2,0),0)/1000)),"")</f>
        <v/>
      </c>
      <c r="CG362" s="145" t="str">
        <f>IFERROR(TRUNC(VLOOKUP($E362,'Container Panel'!$B$41:$Z$100,$D362,0)/(VLOOKUP(CG$276,UI!$A$12:$O$51,VLOOKUP(CG$278,$B$276:$C$278,2,0),0)/1000)),"")</f>
        <v/>
      </c>
      <c r="CH362" s="145" t="str">
        <f>IFERROR(TRUNC(VLOOKUP($E362,'Container Panel'!$B$41:$Z$100,$D362,0)/(VLOOKUP(CH$276,UI!$A$12:$O$51,VLOOKUP(CH$278,$B$276:$C$278,2,0),0)/1000)),"")</f>
        <v/>
      </c>
      <c r="CI362" s="145" t="str">
        <f>IFERROR(TRUNC(VLOOKUP($E362,'Container Panel'!$B$41:$Z$100,$D362,0)/(VLOOKUP(CI$276,UI!$A$12:$O$51,VLOOKUP(CI$278,$B$276:$C$278,2,0),0)/1000)),"")</f>
        <v/>
      </c>
      <c r="CJ362" s="145" t="str">
        <f>IFERROR(TRUNC(VLOOKUP($E362,'Container Panel'!$B$41:$Z$100,$D362,0)/(VLOOKUP(CJ$276,UI!$A$12:$O$51,VLOOKUP(CJ$278,$B$276:$C$278,2,0),0)/1000)),"")</f>
        <v/>
      </c>
      <c r="CK362" s="145" t="str">
        <f>IFERROR(TRUNC(VLOOKUP($E362,'Container Panel'!$B$41:$Z$100,$D362,0)/(VLOOKUP(CK$276,UI!$A$12:$O$51,VLOOKUP(CK$278,$B$276:$C$278,2,0),0)/1000)),"")</f>
        <v/>
      </c>
      <c r="CL362" s="145" t="str">
        <f>IFERROR(TRUNC(VLOOKUP($E362,'Container Panel'!$B$41:$Z$100,$D362,0)/(VLOOKUP(CL$276,UI!$A$12:$O$51,VLOOKUP(CL$278,$B$276:$C$278,2,0),0)/1000)),"")</f>
        <v/>
      </c>
      <c r="CM362" s="145" t="str">
        <f>IFERROR(TRUNC(VLOOKUP($E362,'Container Panel'!$B$41:$Z$100,$D362,0)/(VLOOKUP(CM$276,UI!$A$12:$O$51,VLOOKUP(CM$278,$B$276:$C$278,2,0),0)/1000)),"")</f>
        <v/>
      </c>
      <c r="CN362" s="145" t="str">
        <f>IFERROR(TRUNC(VLOOKUP($E362,'Container Panel'!$B$41:$Z$100,$D362,0)/(VLOOKUP(CN$276,UI!$A$12:$O$51,VLOOKUP(CN$278,$B$276:$C$278,2,0),0)/1000)),"")</f>
        <v/>
      </c>
      <c r="CO362" s="145" t="str">
        <f>IFERROR(TRUNC(VLOOKUP($E362,'Container Panel'!$B$41:$Z$100,$D362,0)/(VLOOKUP(CO$276,UI!$A$12:$O$51,VLOOKUP(CO$278,$B$276:$C$278,2,0),0)/1000)),"")</f>
        <v/>
      </c>
      <c r="CP362" s="145" t="str">
        <f>IFERROR(TRUNC(VLOOKUP($E362,'Container Panel'!$B$41:$Z$100,$D362,0)/(VLOOKUP(CP$276,UI!$A$12:$O$51,VLOOKUP(CP$278,$B$276:$C$278,2,0),0)/1000)),"")</f>
        <v/>
      </c>
      <c r="CQ362" s="145" t="str">
        <f>IFERROR(TRUNC(VLOOKUP($E362,'Container Panel'!$B$41:$Z$100,$D362,0)/(VLOOKUP(CQ$276,UI!$A$12:$O$51,VLOOKUP(CQ$278,$B$276:$C$278,2,0),0)/1000)),"")</f>
        <v/>
      </c>
      <c r="CR362" s="145" t="str">
        <f>IFERROR(TRUNC(VLOOKUP($E362,'Container Panel'!$B$41:$Z$100,$D362,0)/(VLOOKUP(CR$276,UI!$A$12:$O$51,VLOOKUP(CR$278,$B$276:$C$278,2,0),0)/1000)),"")</f>
        <v/>
      </c>
      <c r="CS362" s="145" t="str">
        <f>IFERROR(TRUNC(VLOOKUP($E362,'Container Panel'!$B$41:$Z$100,$D362,0)/(VLOOKUP(CS$276,UI!$A$12:$O$51,VLOOKUP(CS$278,$B$276:$C$278,2,0),0)/1000)),"")</f>
        <v/>
      </c>
      <c r="CT362" s="145" t="str">
        <f>IFERROR(TRUNC(VLOOKUP($E362,'Container Panel'!$B$41:$Z$100,$D362,0)/(VLOOKUP(CT$276,UI!$A$12:$O$51,VLOOKUP(CT$278,$B$276:$C$278,2,0),0)/1000)),"")</f>
        <v/>
      </c>
      <c r="CU362" s="145" t="str">
        <f>IFERROR(TRUNC(VLOOKUP($E362,'Container Panel'!$B$41:$Z$100,$D362,0)/(VLOOKUP(CU$276,UI!$A$12:$O$51,VLOOKUP(CU$278,$B$276:$C$278,2,0),0)/1000)),"")</f>
        <v/>
      </c>
      <c r="CV362" s="145" t="str">
        <f>IFERROR(TRUNC(VLOOKUP($E362,'Container Panel'!$B$41:$Z$100,$D362,0)/(VLOOKUP(CV$276,UI!$A$12:$O$51,VLOOKUP(CV$278,$B$276:$C$278,2,0),0)/1000)),"")</f>
        <v/>
      </c>
      <c r="CW362" s="145" t="str">
        <f>IFERROR(TRUNC(VLOOKUP($E362,'Container Panel'!$B$41:$Z$100,$D362,0)/(VLOOKUP(CW$276,UI!$A$12:$O$51,VLOOKUP(CW$278,$B$276:$C$278,2,0),0)/1000)),"")</f>
        <v/>
      </c>
      <c r="CX362" s="145" t="str">
        <f>IFERROR(TRUNC(VLOOKUP($E362,'Container Panel'!$B$41:$Z$100,$D362,0)/(VLOOKUP(CX$276,UI!$A$12:$O$51,VLOOKUP(CX$278,$B$276:$C$278,2,0),0)/1000)),"")</f>
        <v/>
      </c>
      <c r="CY362" s="145" t="str">
        <f>IFERROR(TRUNC(VLOOKUP($E362,'Container Panel'!$B$41:$Z$100,$D362,0)/(VLOOKUP(CY$276,UI!$A$12:$O$51,VLOOKUP(CY$278,$B$276:$C$278,2,0),0)/1000)),"")</f>
        <v/>
      </c>
      <c r="CZ362" s="145" t="str">
        <f>IFERROR(TRUNC(VLOOKUP($E362,'Container Panel'!$B$41:$Z$100,$D362,0)/(VLOOKUP(CZ$276,UI!$A$12:$O$51,VLOOKUP(CZ$278,$B$276:$C$278,2,0),0)/1000)),"")</f>
        <v/>
      </c>
      <c r="DA362" s="145" t="str">
        <f>IFERROR(TRUNC(VLOOKUP($E362,'Container Panel'!$B$41:$Z$100,$D362,0)/(VLOOKUP(DA$276,UI!$A$12:$O$51,VLOOKUP(DA$278,$B$276:$C$278,2,0),0)/1000)),"")</f>
        <v/>
      </c>
      <c r="DB362" s="145" t="str">
        <f>IFERROR(TRUNC(VLOOKUP($E362,'Container Panel'!$B$41:$Z$100,$D362,0)/(VLOOKUP(DB$276,UI!$A$12:$O$51,VLOOKUP(DB$278,$B$276:$C$278,2,0),0)/1000)),"")</f>
        <v/>
      </c>
      <c r="DC362" s="145" t="str">
        <f>IFERROR(TRUNC(VLOOKUP($E362,'Container Panel'!$B$41:$Z$100,$D362,0)/(VLOOKUP(DC$276,UI!$A$12:$O$51,VLOOKUP(DC$278,$B$276:$C$278,2,0),0)/1000)),"")</f>
        <v/>
      </c>
      <c r="DD362" s="145" t="str">
        <f>IFERROR(TRUNC(VLOOKUP($E362,'Container Panel'!$B$41:$Z$100,$D362,0)/(VLOOKUP(DD$276,UI!$A$12:$O$51,VLOOKUP(DD$278,$B$276:$C$278,2,0),0)/1000)),"")</f>
        <v/>
      </c>
      <c r="DE362" s="145" t="str">
        <f>IFERROR(TRUNC(VLOOKUP($E362,'Container Panel'!$B$41:$Z$100,$D362,0)/(VLOOKUP(DE$276,UI!$A$12:$O$51,VLOOKUP(DE$278,$B$276:$C$278,2,0),0)/1000)),"")</f>
        <v/>
      </c>
      <c r="DF362" s="145" t="str">
        <f>IFERROR(TRUNC(VLOOKUP($E362,'Container Panel'!$B$41:$Z$100,$D362,0)/(VLOOKUP(DF$276,UI!$A$12:$O$51,VLOOKUP(DF$278,$B$276:$C$278,2,0),0)/1000)),"")</f>
        <v/>
      </c>
      <c r="DG362" s="145" t="str">
        <f>IFERROR(TRUNC(VLOOKUP($E362,'Container Panel'!$B$41:$Z$100,$D362,0)/(VLOOKUP(DG$276,UI!$A$12:$O$51,VLOOKUP(DG$278,$B$276:$C$278,2,0),0)/1000)),"")</f>
        <v/>
      </c>
      <c r="DH362" s="145" t="str">
        <f>IFERROR(TRUNC(VLOOKUP($E362,'Container Panel'!$B$41:$Z$100,$D362,0)/(VLOOKUP(DH$276,UI!$A$12:$O$51,VLOOKUP(DH$278,$B$276:$C$278,2,0),0)/1000)),"")</f>
        <v/>
      </c>
      <c r="DI362" s="145" t="str">
        <f>IFERROR(TRUNC(VLOOKUP($E362,'Container Panel'!$B$41:$Z$100,$D362,0)/(VLOOKUP(DI$276,UI!$A$12:$O$51,VLOOKUP(DI$278,$B$276:$C$278,2,0),0)/1000)),"")</f>
        <v/>
      </c>
      <c r="DJ362" s="145" t="str">
        <f>IFERROR(TRUNC(VLOOKUP($E362,'Container Panel'!$B$41:$Z$100,$D362,0)/(VLOOKUP(DJ$276,UI!$A$12:$O$51,VLOOKUP(DJ$278,$B$276:$C$278,2,0),0)/1000)),"")</f>
        <v/>
      </c>
      <c r="DK362" s="145" t="str">
        <f>IFERROR(TRUNC(VLOOKUP($E362,'Container Panel'!$B$41:$Z$100,$D362,0)/(VLOOKUP(DK$276,UI!$A$12:$O$51,VLOOKUP(DK$278,$B$276:$C$278,2,0),0)/1000)),"")</f>
        <v/>
      </c>
      <c r="DL362" s="145" t="str">
        <f>IFERROR(TRUNC(VLOOKUP($E362,'Container Panel'!$B$41:$Z$100,$D362,0)/(VLOOKUP(DL$276,UI!$A$12:$O$51,VLOOKUP(DL$278,$B$276:$C$278,2,0),0)/1000)),"")</f>
        <v/>
      </c>
      <c r="DM362" s="145" t="str">
        <f>IFERROR(TRUNC(VLOOKUP($E362,'Container Panel'!$B$41:$Z$100,$D362,0)/(VLOOKUP(DM$276,UI!$A$12:$O$51,VLOOKUP(DM$278,$B$276:$C$278,2,0),0)/1000)),"")</f>
        <v/>
      </c>
      <c r="DN362" s="145" t="str">
        <f>IFERROR(TRUNC(VLOOKUP($E362,'Container Panel'!$B$41:$Z$100,$D362,0)/(VLOOKUP(DN$276,UI!$A$12:$O$51,VLOOKUP(DN$278,$B$276:$C$278,2,0),0)/1000)),"")</f>
        <v/>
      </c>
      <c r="DO362" s="145" t="str">
        <f>IFERROR(TRUNC(VLOOKUP($E362,'Container Panel'!$B$41:$Z$100,$D362,0)/(VLOOKUP(DO$276,UI!$A$12:$O$51,VLOOKUP(DO$278,$B$276:$C$278,2,0),0)/1000)),"")</f>
        <v/>
      </c>
      <c r="DP362" s="145" t="str">
        <f>IFERROR(TRUNC(VLOOKUP($E362,'Container Panel'!$B$41:$Z$100,$D362,0)/(VLOOKUP(DP$276,UI!$A$12:$O$51,VLOOKUP(DP$278,$B$276:$C$278,2,0),0)/1000)),"")</f>
        <v/>
      </c>
      <c r="DQ362" s="145" t="str">
        <f>IFERROR(TRUNC(VLOOKUP($E362,'Container Panel'!$B$41:$Z$100,$D362,0)/(VLOOKUP(DQ$276,UI!$A$12:$O$51,VLOOKUP(DQ$278,$B$276:$C$278,2,0),0)/1000)),"")</f>
        <v/>
      </c>
      <c r="DR362" s="145" t="str">
        <f>IFERROR(TRUNC(VLOOKUP($E362,'Container Panel'!$B$41:$Z$100,$D362,0)/(VLOOKUP(DR$276,UI!$A$12:$O$51,VLOOKUP(DR$278,$B$276:$C$278,2,0),0)/1000)),"")</f>
        <v/>
      </c>
      <c r="DS362" s="145" t="str">
        <f>IFERROR(TRUNC(VLOOKUP($E362,'Container Panel'!$B$41:$Z$100,$D362,0)/(VLOOKUP(DS$276,UI!$A$12:$O$51,VLOOKUP(DS$278,$B$276:$C$278,2,0),0)/1000)),"")</f>
        <v/>
      </c>
      <c r="DT362" s="145" t="str">
        <f>IFERROR(TRUNC(VLOOKUP($E362,'Container Panel'!$B$41:$Z$100,$D362,0)/(VLOOKUP(DT$276,UI!$A$12:$O$51,VLOOKUP(DT$278,$B$276:$C$278,2,0),0)/1000)),"")</f>
        <v/>
      </c>
      <c r="DU362" s="145" t="str">
        <f>IFERROR(TRUNC(VLOOKUP($E362,'Container Panel'!$B$41:$Z$100,$D362,0)/(VLOOKUP(DU$276,UI!$A$12:$O$51,VLOOKUP(DU$278,$B$276:$C$278,2,0),0)/1000)),"")</f>
        <v/>
      </c>
      <c r="DV362" s="145" t="str">
        <f>IFERROR(TRUNC(VLOOKUP($E362,'Container Panel'!$B$41:$Z$100,$D362,0)/(VLOOKUP(DV$276,UI!$A$12:$O$51,VLOOKUP(DV$278,$B$276:$C$278,2,0),0)/1000)),"")</f>
        <v/>
      </c>
      <c r="DW362" s="145" t="str">
        <f>IFERROR(TRUNC(VLOOKUP($E362,'Container Panel'!$B$41:$Z$100,$D362,0)/(VLOOKUP(DW$276,UI!$A$12:$O$51,VLOOKUP(DW$278,$B$276:$C$278,2,0),0)/1000)),"")</f>
        <v/>
      </c>
      <c r="DX362" s="145" t="str">
        <f>IFERROR(TRUNC(VLOOKUP($E362,'Container Panel'!$B$41:$Z$100,$D362,0)/(VLOOKUP(DX$276,UI!$A$12:$O$51,VLOOKUP(DX$278,$B$276:$C$278,2,0),0)/1000)),"")</f>
        <v/>
      </c>
      <c r="DY362" s="145" t="str">
        <f>IFERROR(TRUNC(VLOOKUP($E362,'Container Panel'!$B$41:$Z$100,$D362,0)/(VLOOKUP(DY$276,UI!$A$12:$O$51,VLOOKUP(DY$278,$B$276:$C$278,2,0),0)/1000)),"")</f>
        <v/>
      </c>
      <c r="DZ362" s="145" t="str">
        <f>IFERROR(TRUNC(VLOOKUP($E362,'Container Panel'!$B$41:$Z$100,$D362,0)/(VLOOKUP(DZ$276,UI!$A$12:$O$51,VLOOKUP(DZ$278,$B$276:$C$278,2,0),0)/1000)),"")</f>
        <v/>
      </c>
      <c r="EA362" s="145" t="str">
        <f>IFERROR(TRUNC(VLOOKUP($E362,'Container Panel'!$B$41:$Z$100,$D362,0)/(VLOOKUP(EA$276,UI!$A$12:$O$51,VLOOKUP(EA$278,$B$276:$C$278,2,0),0)/1000)),"")</f>
        <v/>
      </c>
      <c r="EB362" s="145" t="str">
        <f>IFERROR(TRUNC(VLOOKUP($E362,'Container Panel'!$B$41:$Z$100,$D362,0)/(VLOOKUP(EB$276,UI!$A$12:$O$51,VLOOKUP(EB$278,$B$276:$C$278,2,0),0)/1000)),"")</f>
        <v/>
      </c>
      <c r="EC362" s="145" t="str">
        <f>IFERROR(TRUNC(VLOOKUP($E362,'Container Panel'!$B$41:$Z$100,$D362,0)/(VLOOKUP(EC$276,UI!$A$12:$O$51,VLOOKUP(EC$278,$B$276:$C$278,2,0),0)/1000)),"")</f>
        <v/>
      </c>
      <c r="ED362" s="145" t="str">
        <f>IFERROR(TRUNC(VLOOKUP($E362,'Container Panel'!$B$41:$Z$100,$D362,0)/(VLOOKUP(ED$276,UI!$A$12:$O$51,VLOOKUP(ED$278,$B$276:$C$278,2,0),0)/1000)),"")</f>
        <v/>
      </c>
      <c r="EE362" s="145" t="str">
        <f>IFERROR(TRUNC(VLOOKUP($E362,'Container Panel'!$B$41:$Z$100,$D362,0)/(VLOOKUP(EE$276,UI!$A$12:$O$51,VLOOKUP(EE$278,$B$276:$C$278,2,0),0)/1000)),"")</f>
        <v/>
      </c>
      <c r="EF362" s="145" t="str">
        <f>IFERROR(TRUNC(VLOOKUP($E362,'Container Panel'!$B$41:$Z$100,$D362,0)/(VLOOKUP(EF$276,UI!$A$12:$O$51,VLOOKUP(EF$278,$B$276:$C$278,2,0),0)/1000)),"")</f>
        <v/>
      </c>
      <c r="EG362" s="145" t="str">
        <f>IFERROR(TRUNC(VLOOKUP($E362,'Container Panel'!$B$41:$Z$100,$D362,0)/(VLOOKUP(EG$276,UI!$A$12:$O$51,VLOOKUP(EG$278,$B$276:$C$278,2,0),0)/1000)),"")</f>
        <v/>
      </c>
      <c r="EH362" s="145" t="str">
        <f>IFERROR(TRUNC(VLOOKUP($E362,'Container Panel'!$B$41:$Z$100,$D362,0)/(VLOOKUP(EH$276,UI!$A$12:$O$51,VLOOKUP(EH$278,$B$276:$C$278,2,0),0)/1000)),"")</f>
        <v/>
      </c>
      <c r="EI362" s="145" t="str">
        <f>IFERROR(TRUNC(VLOOKUP($E362,'Container Panel'!$B$41:$Z$100,$D362,0)/(VLOOKUP(EI$276,UI!$A$12:$O$51,VLOOKUP(EI$278,$B$276:$C$278,2,0),0)/1000)),"")</f>
        <v/>
      </c>
      <c r="EJ362" s="145" t="str">
        <f>IFERROR(TRUNC(VLOOKUP($E362,'Container Panel'!$B$41:$Z$100,$D362,0)/(VLOOKUP(EJ$276,UI!$A$12:$O$51,VLOOKUP(EJ$278,$B$276:$C$278,2,0),0)/1000)),"")</f>
        <v/>
      </c>
      <c r="EK362" s="145" t="str">
        <f>IFERROR(TRUNC(VLOOKUP($E362,'Container Panel'!$B$41:$Z$100,$D362,0)/(VLOOKUP(EK$276,UI!$A$12:$O$51,VLOOKUP(EK$278,$B$276:$C$278,2,0),0)/1000)),"")</f>
        <v/>
      </c>
      <c r="EL362" s="145" t="str">
        <f>IFERROR(TRUNC(VLOOKUP($E362,'Container Panel'!$B$41:$Z$100,$D362,0)/(VLOOKUP(EL$276,UI!$A$12:$O$51,VLOOKUP(EL$278,$B$276:$C$278,2,0),0)/1000)),"")</f>
        <v/>
      </c>
      <c r="EM362" s="145" t="str">
        <f>IFERROR(TRUNC(VLOOKUP($E362,'Container Panel'!$B$41:$Z$100,$D362,0)/(VLOOKUP(EM$276,UI!$A$12:$O$51,VLOOKUP(EM$278,$B$276:$C$278,2,0),0)/1000)),"")</f>
        <v/>
      </c>
      <c r="EN362" s="145" t="str">
        <f>IFERROR(TRUNC(VLOOKUP($E362,'Container Panel'!$B$41:$Z$100,$D362,0)/(VLOOKUP(EN$276,UI!$A$12:$O$51,VLOOKUP(EN$278,$B$276:$C$278,2,0),0)/1000)),"")</f>
        <v/>
      </c>
      <c r="EO362" s="145" t="str">
        <f>IFERROR(TRUNC(VLOOKUP($E362,'Container Panel'!$B$41:$Z$100,$D362,0)/(VLOOKUP(EO$276,UI!$A$12:$O$51,VLOOKUP(EO$278,$B$276:$C$278,2,0),0)/1000)),"")</f>
        <v/>
      </c>
      <c r="EP362" s="145" t="str">
        <f>IFERROR(TRUNC(VLOOKUP($E362,'Container Panel'!$B$41:$Z$100,$D362,0)/(VLOOKUP(EP$276,UI!$A$12:$O$51,VLOOKUP(EP$278,$B$276:$C$278,2,0),0)/1000)),"")</f>
        <v/>
      </c>
      <c r="EQ362" s="145" t="str">
        <f>IFERROR(TRUNC(VLOOKUP($E362,'Container Panel'!$B$41:$Z$100,$D362,0)/(VLOOKUP(EQ$276,UI!$A$12:$O$51,VLOOKUP(EQ$278,$B$276:$C$278,2,0),0)/1000)),"")</f>
        <v/>
      </c>
      <c r="ER362" s="145" t="str">
        <f>IFERROR(TRUNC(VLOOKUP($E362,'Container Panel'!$B$41:$Z$100,$D362,0)/(VLOOKUP(ER$276,UI!$A$12:$O$51,VLOOKUP(ER$278,$B$276:$C$278,2,0),0)/1000)),"")</f>
        <v/>
      </c>
      <c r="ES362" s="145" t="str">
        <f>IFERROR(TRUNC(VLOOKUP($E362,'Container Panel'!$B$41:$Z$100,$D362,0)/(VLOOKUP(ES$276,UI!$A$12:$O$51,VLOOKUP(ES$278,$B$276:$C$278,2,0),0)/1000)),"")</f>
        <v/>
      </c>
      <c r="ET362" s="145" t="str">
        <f>IFERROR(TRUNC(VLOOKUP($E362,'Container Panel'!$B$41:$Z$100,$D362,0)/(VLOOKUP(ET$276,UI!$A$12:$O$51,VLOOKUP(ET$278,$B$276:$C$278,2,0),0)/1000)),"")</f>
        <v/>
      </c>
      <c r="EU362" s="145" t="str">
        <f>IFERROR(TRUNC(VLOOKUP($E362,'Container Panel'!$B$41:$Z$100,$D362,0)/(VLOOKUP(EU$276,UI!$A$12:$O$51,VLOOKUP(EU$278,$B$276:$C$278,2,0),0)/1000)),"")</f>
        <v/>
      </c>
      <c r="EV362" s="145" t="str">
        <f>IFERROR(TRUNC(VLOOKUP($E362,'Container Panel'!$B$41:$Z$100,$D362,0)/(VLOOKUP(EV$276,UI!$A$12:$O$51,VLOOKUP(EV$278,$B$276:$C$278,2,0),0)/1000)),"")</f>
        <v/>
      </c>
      <c r="EW362" s="145" t="str">
        <f>IFERROR(TRUNC(VLOOKUP($E362,'Container Panel'!$B$41:$Z$100,$D362,0)/(VLOOKUP(EW$276,UI!$A$12:$O$51,VLOOKUP(EW$278,$B$276:$C$278,2,0),0)/1000)),"")</f>
        <v/>
      </c>
      <c r="EX362" s="145" t="str">
        <f>IFERROR(TRUNC(VLOOKUP($E362,'Container Panel'!$B$41:$Z$100,$D362,0)/(VLOOKUP(EX$276,UI!$A$12:$O$51,VLOOKUP(EX$278,$B$276:$C$278,2,0),0)/1000)),"")</f>
        <v/>
      </c>
      <c r="EY362" s="145" t="str">
        <f>IFERROR(TRUNC(VLOOKUP($E362,'Container Panel'!$B$41:$Z$100,$D362,0)/(VLOOKUP(EY$276,UI!$A$12:$O$51,VLOOKUP(EY$278,$B$276:$C$278,2,0),0)/1000)),"")</f>
        <v/>
      </c>
      <c r="EZ362" s="145" t="str">
        <f>IFERROR(TRUNC(VLOOKUP($E362,'Container Panel'!$B$41:$Z$100,$D362,0)/(VLOOKUP(EZ$276,UI!$A$12:$O$51,VLOOKUP(EZ$278,$B$276:$C$278,2,0),0)/1000)),"")</f>
        <v/>
      </c>
      <c r="FA362" s="145" t="str">
        <f>IFERROR(TRUNC(VLOOKUP($E362,'Container Panel'!$B$41:$Z$100,$D362,0)/(VLOOKUP(FA$276,UI!$A$12:$O$51,VLOOKUP(FA$278,$B$276:$C$278,2,0),0)/1000)),"")</f>
        <v/>
      </c>
      <c r="FB362" s="145" t="str">
        <f>IFERROR(TRUNC(VLOOKUP($E362,'Container Panel'!$B$41:$Z$100,$D362,0)/(VLOOKUP(FB$276,UI!$A$12:$O$51,VLOOKUP(FB$278,$B$276:$C$278,2,0),0)/1000)),"")</f>
        <v/>
      </c>
      <c r="FC362" s="145" t="str">
        <f>IFERROR(TRUNC(VLOOKUP($E362,'Container Panel'!$B$41:$Z$100,$D362,0)/(VLOOKUP(FC$276,UI!$A$12:$O$51,VLOOKUP(FC$278,$B$276:$C$278,2,0),0)/1000)),"")</f>
        <v/>
      </c>
      <c r="FD362" s="145" t="str">
        <f>IFERROR(TRUNC(VLOOKUP($E362,'Container Panel'!$B$41:$Z$100,$D362,0)/(VLOOKUP(FD$276,UI!$A$12:$O$51,VLOOKUP(FD$278,$B$276:$C$278,2,0),0)/1000)),"")</f>
        <v/>
      </c>
      <c r="FE362" s="145" t="str">
        <f>IFERROR(TRUNC(VLOOKUP($E362,'Container Panel'!$B$41:$Z$100,$D362,0)/(VLOOKUP(FE$276,UI!$A$12:$O$51,VLOOKUP(FE$278,$B$276:$C$278,2,0),0)/1000)),"")</f>
        <v/>
      </c>
      <c r="FF362" s="145" t="str">
        <f>IFERROR(TRUNC(VLOOKUP($E362,'Container Panel'!$B$41:$Z$100,$D362,0)/(VLOOKUP(FF$276,UI!$A$12:$O$51,VLOOKUP(FF$278,$B$276:$C$278,2,0),0)/1000)),"")</f>
        <v/>
      </c>
      <c r="FG362" s="145" t="str">
        <f>IFERROR(TRUNC(VLOOKUP($E362,'Container Panel'!$B$41:$Z$100,$D362,0)/(VLOOKUP(FG$276,UI!$A$12:$O$51,VLOOKUP(FG$278,$B$276:$C$278,2,0),0)/1000)),"")</f>
        <v/>
      </c>
      <c r="FH362" s="145" t="str">
        <f>IFERROR(TRUNC(VLOOKUP($E362,'Container Panel'!$B$41:$Z$100,$D362,0)/(VLOOKUP(FH$276,UI!$A$12:$O$51,VLOOKUP(FH$278,$B$276:$C$278,2,0),0)/1000)),"")</f>
        <v/>
      </c>
      <c r="FI362" s="145" t="str">
        <f>IFERROR(TRUNC(VLOOKUP($E362,'Container Panel'!$B$41:$Z$100,$D362,0)/(VLOOKUP(FI$276,UI!$A$12:$O$51,VLOOKUP(FI$278,$B$276:$C$278,2,0),0)/1000)),"")</f>
        <v/>
      </c>
      <c r="FJ362" s="145" t="str">
        <f>IFERROR(TRUNC(VLOOKUP($E362,'Container Panel'!$B$41:$Z$100,$D362,0)/(VLOOKUP(FJ$276,UI!$A$12:$O$51,VLOOKUP(FJ$278,$B$276:$C$278,2,0),0)/1000)),"")</f>
        <v/>
      </c>
      <c r="FK362" s="145" t="str">
        <f>IFERROR(TRUNC(VLOOKUP($E362,'Container Panel'!$B$41:$Z$100,$D362,0)/(VLOOKUP(FK$276,UI!$A$12:$O$51,VLOOKUP(FK$278,$B$276:$C$278,2,0),0)/1000)),"")</f>
        <v/>
      </c>
      <c r="FL362" s="145" t="str">
        <f>IFERROR(TRUNC(VLOOKUP($E362,'Container Panel'!$B$41:$Z$100,$D362,0)/(VLOOKUP(FL$276,UI!$A$12:$O$51,VLOOKUP(FL$278,$B$276:$C$278,2,0),0)/1000)),"")</f>
        <v/>
      </c>
      <c r="FM362" s="145" t="str">
        <f>IFERROR(TRUNC(VLOOKUP($E362,'Container Panel'!$B$41:$Z$100,$D362,0)/(VLOOKUP(FM$276,UI!$A$12:$O$51,VLOOKUP(FM$278,$B$276:$C$278,2,0),0)/1000)),"")</f>
        <v/>
      </c>
      <c r="FN362" s="145" t="str">
        <f>IFERROR(TRUNC(VLOOKUP($E362,'Container Panel'!$B$41:$Z$100,$D362,0)/(VLOOKUP(FN$276,UI!$A$12:$O$51,VLOOKUP(FN$278,$B$276:$C$278,2,0),0)/1000)),"")</f>
        <v/>
      </c>
      <c r="FO362" s="145" t="str">
        <f>IFERROR(TRUNC(VLOOKUP($E362,'Container Panel'!$B$41:$Z$100,$D362,0)/(VLOOKUP(FO$276,UI!$A$12:$O$51,VLOOKUP(FO$278,$B$276:$C$278,2,0),0)/1000)),"")</f>
        <v/>
      </c>
      <c r="FP362" s="145" t="str">
        <f>IFERROR(TRUNC(VLOOKUP($E362,'Container Panel'!$B$41:$Z$100,$D362,0)/(VLOOKUP(FP$276,UI!$A$12:$O$51,VLOOKUP(FP$278,$B$276:$C$278,2,0),0)/1000)),"")</f>
        <v/>
      </c>
      <c r="FQ362" s="145" t="str">
        <f>IFERROR(TRUNC(VLOOKUP($E362,'Container Panel'!$B$41:$Z$100,$D362,0)/(VLOOKUP(FQ$276,UI!$A$12:$O$51,VLOOKUP(FQ$278,$B$276:$C$278,2,0),0)/1000)),"")</f>
        <v/>
      </c>
      <c r="FR362" s="145" t="str">
        <f>IFERROR(TRUNC(VLOOKUP($E362,'Container Panel'!$B$41:$Z$100,$D362,0)/(VLOOKUP(FR$276,UI!$A$12:$O$51,VLOOKUP(FR$278,$B$276:$C$278,2,0),0)/1000)),"")</f>
        <v/>
      </c>
      <c r="FS362" s="145" t="str">
        <f>IFERROR(TRUNC(VLOOKUP($E362,'Container Panel'!$B$41:$Z$100,$D362,0)/(VLOOKUP(FS$276,UI!$A$12:$O$51,VLOOKUP(FS$278,$B$276:$C$278,2,0),0)/1000)),"")</f>
        <v/>
      </c>
      <c r="FT362" s="145" t="str">
        <f>IFERROR(TRUNC(VLOOKUP($E362,'Container Panel'!$B$41:$Z$100,$D362,0)/(VLOOKUP(FT$276,UI!$A$12:$O$51,VLOOKUP(FT$278,$B$276:$C$278,2,0),0)/1000)),"")</f>
        <v/>
      </c>
      <c r="FU362" s="145" t="str">
        <f>IFERROR(TRUNC(VLOOKUP($E362,'Container Panel'!$B$41:$Z$100,$D362,0)/(VLOOKUP(FU$276,UI!$A$12:$O$51,VLOOKUP(FU$278,$B$276:$C$278,2,0),0)/1000)),"")</f>
        <v/>
      </c>
      <c r="FV362" s="145" t="str">
        <f>IFERROR(TRUNC(VLOOKUP($E362,'Container Panel'!$B$41:$Z$100,$D362,0)/(VLOOKUP(FV$276,UI!$A$12:$O$51,VLOOKUP(FV$278,$B$276:$C$278,2,0),0)/1000)),"")</f>
        <v/>
      </c>
      <c r="FW362" s="145" t="str">
        <f>IFERROR(TRUNC(VLOOKUP($E362,'Container Panel'!$B$41:$Z$100,$D362,0)/(VLOOKUP(FW$276,UI!$A$12:$O$51,VLOOKUP(FW$278,$B$276:$C$278,2,0),0)/1000)),"")</f>
        <v/>
      </c>
      <c r="FX362" s="145" t="str">
        <f>IFERROR(TRUNC(VLOOKUP($E362,'Container Panel'!$B$41:$Z$100,$D362,0)/(VLOOKUP(FX$276,UI!$A$12:$O$51,VLOOKUP(FX$278,$B$276:$C$278,2,0),0)/1000)),"")</f>
        <v/>
      </c>
      <c r="FY362" s="145" t="str">
        <f>IFERROR(TRUNC(VLOOKUP($E362,'Container Panel'!$B$41:$Z$100,$D362,0)/(VLOOKUP(FY$276,UI!$A$12:$O$51,VLOOKUP(FY$278,$B$276:$C$278,2,0),0)/1000)),"")</f>
        <v/>
      </c>
      <c r="FZ362" s="145" t="str">
        <f>IFERROR(TRUNC(VLOOKUP($E362,'Container Panel'!$B$41:$Z$100,$D362,0)/(VLOOKUP(FZ$276,UI!$A$12:$O$51,VLOOKUP(FZ$278,$B$276:$C$278,2,0),0)/1000)),"")</f>
        <v/>
      </c>
      <c r="GA362" s="145" t="str">
        <f>IFERROR(TRUNC(VLOOKUP($E362,'Container Panel'!$B$41:$Z$100,$D362,0)/(VLOOKUP(GA$276,UI!$A$12:$O$51,VLOOKUP(GA$278,$B$276:$C$278,2,0),0)/1000)),"")</f>
        <v/>
      </c>
      <c r="GB362" s="145" t="str">
        <f>IFERROR(TRUNC(VLOOKUP($E362,'Container Panel'!$B$41:$Z$100,$D362,0)/(VLOOKUP(GB$276,UI!$A$12:$O$51,VLOOKUP(GB$278,$B$276:$C$278,2,0),0)/1000)),"")</f>
        <v/>
      </c>
      <c r="GC362" s="145" t="str">
        <f>IFERROR(TRUNC(VLOOKUP($E362,'Container Panel'!$B$41:$Z$100,$D362,0)/(VLOOKUP(GC$276,UI!$A$12:$O$51,VLOOKUP(GC$278,$B$276:$C$278,2,0),0)/1000)),"")</f>
        <v/>
      </c>
      <c r="GD362" s="145" t="str">
        <f>IFERROR(TRUNC(VLOOKUP($E362,'Container Panel'!$B$41:$Z$100,$D362,0)/(VLOOKUP(GD$276,UI!$A$12:$O$51,VLOOKUP(GD$278,$B$276:$C$278,2,0),0)/1000)),"")</f>
        <v/>
      </c>
      <c r="GE362" s="145" t="str">
        <f>IFERROR(TRUNC(VLOOKUP($E362,'Container Panel'!$B$41:$Z$100,$D362,0)/(VLOOKUP(GE$276,UI!$A$12:$O$51,VLOOKUP(GE$278,$B$276:$C$278,2,0),0)/1000)),"")</f>
        <v/>
      </c>
      <c r="GF362" s="145" t="str">
        <f>IFERROR(TRUNC(VLOOKUP($E362,'Container Panel'!$B$41:$Z$100,$D362,0)/(VLOOKUP(GF$276,UI!$A$12:$O$51,VLOOKUP(GF$278,$B$276:$C$278,2,0),0)/1000)),"")</f>
        <v/>
      </c>
      <c r="GG362" s="145" t="str">
        <f>IFERROR(TRUNC(VLOOKUP($E362,'Container Panel'!$B$41:$Z$100,$D362,0)/(VLOOKUP(GG$276,UI!$A$12:$O$51,VLOOKUP(GG$278,$B$276:$C$278,2,0),0)/1000)),"")</f>
        <v/>
      </c>
      <c r="GH362" s="145" t="str">
        <f>IFERROR(TRUNC(VLOOKUP($E362,'Container Panel'!$B$41:$Z$100,$D362,0)/(VLOOKUP(GH$276,UI!$A$12:$O$51,VLOOKUP(GH$278,$B$276:$C$278,2,0),0)/1000)),"")</f>
        <v/>
      </c>
      <c r="GI362" s="145" t="str">
        <f>IFERROR(TRUNC(VLOOKUP($E362,'Container Panel'!$B$41:$Z$100,$D362,0)/(VLOOKUP(GI$276,UI!$A$12:$O$51,VLOOKUP(GI$278,$B$276:$C$278,2,0),0)/1000)),"")</f>
        <v/>
      </c>
      <c r="GJ362" s="145" t="str">
        <f>IFERROR(TRUNC(VLOOKUP($E362,'Container Panel'!$B$41:$Z$100,$D362,0)/(VLOOKUP(GJ$276,UI!$A$12:$O$51,VLOOKUP(GJ$278,$B$276:$C$278,2,0),0)/1000)),"")</f>
        <v/>
      </c>
      <c r="GK362" s="145" t="str">
        <f>IFERROR(TRUNC(VLOOKUP($E362,'Container Panel'!$B$41:$Z$100,$D362,0)/(VLOOKUP(GK$276,UI!$A$12:$O$51,VLOOKUP(GK$278,$B$276:$C$278,2,0),0)/1000)),"")</f>
        <v/>
      </c>
      <c r="GL362" s="145" t="str">
        <f>IFERROR(TRUNC(VLOOKUP($E362,'Container Panel'!$B$41:$Z$100,$D362,0)/(VLOOKUP(GL$276,UI!$A$12:$O$51,VLOOKUP(GL$278,$B$276:$C$278,2,0),0)/1000)),"")</f>
        <v/>
      </c>
      <c r="GM362" s="145" t="str">
        <f>IFERROR(TRUNC(VLOOKUP($E362,'Container Panel'!$B$41:$Z$100,$D362,0)/(VLOOKUP(GM$276,UI!$A$12:$O$51,VLOOKUP(GM$278,$B$276:$C$278,2,0),0)/1000)),"")</f>
        <v/>
      </c>
      <c r="GN362" s="145" t="str">
        <f>IFERROR(TRUNC(VLOOKUP($E362,'Container Panel'!$B$41:$Z$100,$D362,0)/(VLOOKUP(GN$276,UI!$A$12:$O$51,VLOOKUP(GN$278,$B$276:$C$278,2,0),0)/1000)),"")</f>
        <v/>
      </c>
      <c r="GO362" s="145" t="str">
        <f>IFERROR(TRUNC(VLOOKUP($E362,'Container Panel'!$B$41:$Z$100,$D362,0)/(VLOOKUP(GO$276,UI!$A$12:$O$51,VLOOKUP(GO$278,$B$276:$C$278,2,0),0)/1000)),"")</f>
        <v/>
      </c>
      <c r="GP362" s="145" t="str">
        <f>IFERROR(TRUNC(VLOOKUP($E362,'Container Panel'!$B$41:$Z$100,$D362,0)/(VLOOKUP(GP$276,UI!$A$12:$O$51,VLOOKUP(GP$278,$B$276:$C$278,2,0),0)/1000)),"")</f>
        <v/>
      </c>
      <c r="GQ362" s="145" t="str">
        <f>IFERROR(TRUNC(VLOOKUP($E362,'Container Panel'!$B$41:$Z$100,$D362,0)/(VLOOKUP(GQ$276,UI!$A$12:$O$51,VLOOKUP(GQ$278,$B$276:$C$278,2,0),0)/1000)),"")</f>
        <v/>
      </c>
      <c r="GR362" s="145" t="str">
        <f>IFERROR(TRUNC(VLOOKUP($E362,'Container Panel'!$B$41:$Z$100,$D362,0)/(VLOOKUP(GR$276,UI!$A$12:$O$51,VLOOKUP(GR$278,$B$276:$C$278,2,0),0)/1000)),"")</f>
        <v/>
      </c>
      <c r="GS362" s="145" t="str">
        <f>IFERROR(TRUNC(VLOOKUP($E362,'Container Panel'!$B$41:$Z$100,$D362,0)/(VLOOKUP(GS$276,UI!$A$12:$O$51,VLOOKUP(GS$278,$B$276:$C$278,2,0),0)/1000)),"")</f>
        <v/>
      </c>
      <c r="GT362" s="145" t="str">
        <f>IFERROR(TRUNC(VLOOKUP($E362,'Container Panel'!$B$41:$Z$100,$D362,0)/(VLOOKUP(GT$276,UI!$A$12:$O$51,VLOOKUP(GT$278,$B$276:$C$278,2,0),0)/1000)),"")</f>
        <v/>
      </c>
      <c r="GU362" s="145" t="str">
        <f>IFERROR(TRUNC(VLOOKUP($E362,'Container Panel'!$B$41:$Z$100,$D362,0)/(VLOOKUP(GU$276,UI!$A$12:$O$51,VLOOKUP(GU$278,$B$276:$C$278,2,0),0)/1000)),"")</f>
        <v/>
      </c>
      <c r="GV362" s="145" t="str">
        <f>IFERROR(TRUNC(VLOOKUP($E362,'Container Panel'!$B$41:$Z$100,$D362,0)/(VLOOKUP(GV$276,UI!$A$12:$O$51,VLOOKUP(GV$278,$B$276:$C$278,2,0),0)/1000)),"")</f>
        <v/>
      </c>
      <c r="GW362" s="145" t="str">
        <f>IFERROR(TRUNC(VLOOKUP($E362,'Container Panel'!$B$41:$Z$100,$D362,0)/(VLOOKUP(GW$276,UI!$A$12:$O$51,VLOOKUP(GW$278,$B$276:$C$278,2,0),0)/1000)),"")</f>
        <v/>
      </c>
      <c r="GX362" s="145" t="str">
        <f>IFERROR(TRUNC(VLOOKUP($E362,'Container Panel'!$B$41:$Z$100,$D362,0)/(VLOOKUP(GX$276,UI!$A$12:$O$51,VLOOKUP(GX$278,$B$276:$C$278,2,0),0)/1000)),"")</f>
        <v/>
      </c>
      <c r="GY362" s="145" t="str">
        <f>IFERROR(TRUNC(VLOOKUP($E362,'Container Panel'!$B$41:$Z$100,$D362,0)/(VLOOKUP(GY$276,UI!$A$12:$O$51,VLOOKUP(GY$278,$B$276:$C$278,2,0),0)/1000)),"")</f>
        <v/>
      </c>
      <c r="GZ362" s="145" t="str">
        <f>IFERROR(TRUNC(VLOOKUP($E362,'Container Panel'!$B$41:$Z$100,$D362,0)/(VLOOKUP(GZ$276,UI!$A$12:$O$51,VLOOKUP(GZ$278,$B$276:$C$278,2,0),0)/1000)),"")</f>
        <v/>
      </c>
      <c r="HA362" s="145" t="str">
        <f>IFERROR(TRUNC(VLOOKUP($E362,'Container Panel'!$B$41:$Z$100,$D362,0)/(VLOOKUP(HA$276,UI!$A$12:$O$51,VLOOKUP(HA$278,$B$276:$C$278,2,0),0)/1000)),"")</f>
        <v/>
      </c>
      <c r="HB362" s="145" t="str">
        <f>IFERROR(TRUNC(VLOOKUP($E362,'Container Panel'!$B$41:$Z$100,$D362,0)/(VLOOKUP(HB$276,UI!$A$12:$O$51,VLOOKUP(HB$278,$B$276:$C$278,2,0),0)/1000)),"")</f>
        <v/>
      </c>
      <c r="HC362" s="145" t="str">
        <f>IFERROR(TRUNC(VLOOKUP($E362,'Container Panel'!$B$41:$Z$100,$D362,0)/(VLOOKUP(HC$276,UI!$A$12:$O$51,VLOOKUP(HC$278,$B$276:$C$278,2,0),0)/1000)),"")</f>
        <v/>
      </c>
      <c r="HD362" s="145" t="str">
        <f>IFERROR(TRUNC(VLOOKUP($E362,'Container Panel'!$B$41:$Z$100,$D362,0)/(VLOOKUP(HD$276,UI!$A$12:$O$51,VLOOKUP(HD$278,$B$276:$C$278,2,0),0)/1000)),"")</f>
        <v/>
      </c>
      <c r="HE362" s="145" t="str">
        <f>IFERROR(TRUNC(VLOOKUP($E362,'Container Panel'!$B$41:$Z$100,$D362,0)/(VLOOKUP(HE$276,UI!$A$12:$O$51,VLOOKUP(HE$278,$B$276:$C$278,2,0),0)/1000)),"")</f>
        <v/>
      </c>
      <c r="HF362" s="145" t="str">
        <f>IFERROR(TRUNC(VLOOKUP($E362,'Container Panel'!$B$41:$Z$100,$D362,0)/(VLOOKUP(HF$276,UI!$A$12:$O$51,VLOOKUP(HF$278,$B$276:$C$278,2,0),0)/1000)),"")</f>
        <v/>
      </c>
      <c r="HG362" s="145" t="str">
        <f>IFERROR(TRUNC(VLOOKUP($E362,'Container Panel'!$B$41:$Z$100,$D362,0)/(VLOOKUP(HG$276,UI!$A$12:$O$51,VLOOKUP(HG$278,$B$276:$C$278,2,0),0)/1000)),"")</f>
        <v/>
      </c>
      <c r="HH362" s="145" t="str">
        <f>IFERROR(TRUNC(VLOOKUP($E362,'Container Panel'!$B$41:$Z$100,$D362,0)/(VLOOKUP(HH$276,UI!$A$12:$O$51,VLOOKUP(HH$278,$B$276:$C$278,2,0),0)/1000)),"")</f>
        <v/>
      </c>
      <c r="HI362" s="145" t="str">
        <f>IFERROR(TRUNC(VLOOKUP($E362,'Container Panel'!$B$41:$Z$100,$D362,0)/(VLOOKUP(HI$276,UI!$A$12:$O$51,VLOOKUP(HI$278,$B$276:$C$278,2,0),0)/1000)),"")</f>
        <v/>
      </c>
      <c r="HJ362" s="145" t="str">
        <f>IFERROR(TRUNC(VLOOKUP($E362,'Container Panel'!$B$41:$Z$100,$D362,0)/(VLOOKUP(HJ$276,UI!$A$12:$O$51,VLOOKUP(HJ$278,$B$276:$C$278,2,0),0)/1000)),"")</f>
        <v/>
      </c>
      <c r="HK362" s="145" t="str">
        <f>IFERROR(TRUNC(VLOOKUP($E362,'Container Panel'!$B$41:$Z$100,$D362,0)/(VLOOKUP(HK$276,UI!$A$12:$O$51,VLOOKUP(HK$278,$B$276:$C$278,2,0),0)/1000)),"")</f>
        <v/>
      </c>
      <c r="HL362" s="145" t="str">
        <f>IFERROR(TRUNC(VLOOKUP($E362,'Container Panel'!$B$41:$Z$100,$D362,0)/(VLOOKUP(HL$276,UI!$A$12:$O$51,VLOOKUP(HL$278,$B$276:$C$278,2,0),0)/1000)),"")</f>
        <v/>
      </c>
      <c r="HM362" s="145" t="str">
        <f>IFERROR(TRUNC(VLOOKUP($E362,'Container Panel'!$B$41:$Z$100,$D362,0)/(VLOOKUP(HM$276,UI!$A$12:$O$51,VLOOKUP(HM$278,$B$276:$C$278,2,0),0)/1000)),"")</f>
        <v/>
      </c>
      <c r="HN362" s="145" t="str">
        <f>IFERROR(TRUNC(VLOOKUP($E362,'Container Panel'!$B$41:$Z$100,$D362,0)/(VLOOKUP(HN$276,UI!$A$12:$O$51,VLOOKUP(HN$278,$B$276:$C$278,2,0),0)/1000)),"")</f>
        <v/>
      </c>
      <c r="HO362" s="145" t="str">
        <f>IFERROR(TRUNC(VLOOKUP($E362,'Container Panel'!$B$41:$Z$100,$D362,0)/(VLOOKUP(HO$276,UI!$A$12:$O$51,VLOOKUP(HO$278,$B$276:$C$278,2,0),0)/1000)),"")</f>
        <v/>
      </c>
      <c r="HP362" s="145" t="str">
        <f>IFERROR(TRUNC(VLOOKUP($E362,'Container Panel'!$B$41:$Z$100,$D362,0)/(VLOOKUP(HP$276,UI!$A$12:$O$51,VLOOKUP(HP$278,$B$276:$C$278,2,0),0)/1000)),"")</f>
        <v/>
      </c>
      <c r="HQ362" s="145" t="str">
        <f>IFERROR(TRUNC(VLOOKUP($E362,'Container Panel'!$B$41:$Z$100,$D362,0)/(VLOOKUP(HQ$276,UI!$A$12:$O$51,VLOOKUP(HQ$278,$B$276:$C$278,2,0),0)/1000)),"")</f>
        <v/>
      </c>
      <c r="HR362" s="145" t="str">
        <f>IFERROR(TRUNC(VLOOKUP($E362,'Container Panel'!$B$41:$Z$100,$D362,0)/(VLOOKUP(HR$276,UI!$A$12:$O$51,VLOOKUP(HR$278,$B$276:$C$278,2,0),0)/1000)),"")</f>
        <v/>
      </c>
      <c r="HS362" s="145" t="str">
        <f>IFERROR(TRUNC(VLOOKUP($E362,'Container Panel'!$B$41:$Z$100,$D362,0)/(VLOOKUP(HS$276,UI!$A$12:$O$51,VLOOKUP(HS$278,$B$276:$C$278,2,0),0)/1000)),"")</f>
        <v/>
      </c>
      <c r="HT362" s="145" t="str">
        <f>IFERROR(TRUNC(VLOOKUP($E362,'Container Panel'!$B$41:$Z$100,$D362,0)/(VLOOKUP(HT$276,UI!$A$12:$O$51,VLOOKUP(HT$278,$B$276:$C$278,2,0),0)/1000)),"")</f>
        <v/>
      </c>
      <c r="HU362" s="145" t="str">
        <f>IFERROR(TRUNC(VLOOKUP($E362,'Container Panel'!$B$41:$Z$100,$D362,0)/(VLOOKUP(HU$276,UI!$A$12:$O$51,VLOOKUP(HU$278,$B$276:$C$278,2,0),0)/1000)),"")</f>
        <v/>
      </c>
      <c r="HV362" s="145" t="str">
        <f>IFERROR(TRUNC(VLOOKUP($E362,'Container Panel'!$B$41:$Z$100,$D362,0)/(VLOOKUP(HV$276,UI!$A$12:$O$51,VLOOKUP(HV$278,$B$276:$C$278,2,0),0)/1000)),"")</f>
        <v/>
      </c>
      <c r="HW362" s="145" t="str">
        <f>IFERROR(TRUNC(VLOOKUP($E362,'Container Panel'!$B$41:$Z$100,$D362,0)/(VLOOKUP(HW$276,UI!$A$12:$O$51,VLOOKUP(HW$278,$B$276:$C$278,2,0),0)/1000)),"")</f>
        <v/>
      </c>
      <c r="HX362" s="145" t="str">
        <f>IFERROR(TRUNC(VLOOKUP($E362,'Container Panel'!$B$41:$Z$100,$D362,0)/(VLOOKUP(HX$276,UI!$A$12:$O$51,VLOOKUP(HX$278,$B$276:$C$278,2,0),0)/1000)),"")</f>
        <v/>
      </c>
      <c r="HY362" s="145" t="str">
        <f>IFERROR(TRUNC(VLOOKUP($E362,'Container Panel'!$B$41:$Z$100,$D362,0)/(VLOOKUP(HY$276,UI!$A$12:$O$51,VLOOKUP(HY$278,$B$276:$C$278,2,0),0)/1000)),"")</f>
        <v/>
      </c>
      <c r="HZ362" s="145" t="str">
        <f>IFERROR(TRUNC(VLOOKUP($E362,'Container Panel'!$B$41:$Z$100,$D362,0)/(VLOOKUP(HZ$276,UI!$A$12:$O$51,VLOOKUP(HZ$278,$B$276:$C$278,2,0),0)/1000)),"")</f>
        <v/>
      </c>
      <c r="IA362" s="145" t="str">
        <f>IFERROR(TRUNC(VLOOKUP($E362,'Container Panel'!$B$41:$Z$100,$D362,0)/(VLOOKUP(IA$276,UI!$A$12:$O$51,VLOOKUP(IA$278,$B$276:$C$278,2,0),0)/1000)),"")</f>
        <v/>
      </c>
      <c r="IB362" s="145" t="str">
        <f>IFERROR(TRUNC(VLOOKUP($E362,'Container Panel'!$B$41:$Z$100,$D362,0)/(VLOOKUP(IB$276,UI!$A$12:$O$51,VLOOKUP(IB$278,$B$276:$C$278,2,0),0)/1000)),"")</f>
        <v/>
      </c>
      <c r="IC362" s="145" t="str">
        <f>IFERROR(TRUNC(VLOOKUP($E362,'Container Panel'!$B$41:$Z$100,$D362,0)/(VLOOKUP(IC$276,UI!$A$12:$O$51,VLOOKUP(IC$278,$B$276:$C$278,2,0),0)/1000)),"")</f>
        <v/>
      </c>
      <c r="ID362" s="145" t="str">
        <f>IFERROR(TRUNC(VLOOKUP($E362,'Container Panel'!$B$41:$Z$100,$D362,0)/(VLOOKUP(ID$276,UI!$A$12:$O$51,VLOOKUP(ID$278,$B$276:$C$278,2,0),0)/1000)),"")</f>
        <v/>
      </c>
      <c r="IE362" s="145" t="str">
        <f>IFERROR(TRUNC(VLOOKUP($E362,'Container Panel'!$B$41:$Z$100,$D362,0)/(VLOOKUP(IE$276,UI!$A$12:$O$51,VLOOKUP(IE$278,$B$276:$C$278,2,0),0)/1000)),"")</f>
        <v/>
      </c>
      <c r="IF362" s="145" t="str">
        <f>IFERROR(TRUNC(VLOOKUP($E362,'Container Panel'!$B$41:$Z$100,$D362,0)/(VLOOKUP(IF$276,UI!$A$12:$O$51,VLOOKUP(IF$278,$B$276:$C$278,2,0),0)/1000)),"")</f>
        <v/>
      </c>
      <c r="IG362" s="145" t="str">
        <f>IFERROR(TRUNC(VLOOKUP($E362,'Container Panel'!$B$41:$Z$100,$D362,0)/(VLOOKUP(IG$276,UI!$A$12:$O$51,VLOOKUP(IG$278,$B$276:$C$278,2,0),0)/1000)),"")</f>
        <v/>
      </c>
      <c r="IH362" s="145" t="str">
        <f>IFERROR(TRUNC(VLOOKUP($E362,'Container Panel'!$B$41:$Z$100,$D362,0)/(VLOOKUP(IH$276,UI!$A$12:$O$51,VLOOKUP(IH$278,$B$276:$C$278,2,0),0)/1000)),"")</f>
        <v/>
      </c>
      <c r="II362" s="145" t="str">
        <f>IFERROR(TRUNC(VLOOKUP($E362,'Container Panel'!$B$41:$Z$100,$D362,0)/(VLOOKUP(II$276,UI!$A$12:$O$51,VLOOKUP(II$278,$B$276:$C$278,2,0),0)/1000)),"")</f>
        <v/>
      </c>
      <c r="IJ362" s="145" t="str">
        <f>IFERROR(TRUNC(VLOOKUP($E362,'Container Panel'!$B$41:$Z$100,$D362,0)/(VLOOKUP(IJ$276,UI!$A$12:$O$51,VLOOKUP(IJ$278,$B$276:$C$278,2,0),0)/1000)),"")</f>
        <v/>
      </c>
      <c r="IK362" s="145" t="str">
        <f>IFERROR(TRUNC(VLOOKUP($E362,'Container Panel'!$B$41:$Z$100,$D362,0)/(VLOOKUP(IK$276,UI!$A$12:$O$51,VLOOKUP(IK$278,$B$276:$C$278,2,0),0)/1000)),"")</f>
        <v/>
      </c>
      <c r="IL362" s="145" t="str">
        <f>IFERROR(TRUNC(VLOOKUP($E362,'Container Panel'!$B$41:$Z$100,$D362,0)/(VLOOKUP(IL$276,UI!$A$12:$O$51,VLOOKUP(IL$278,$B$276:$C$278,2,0),0)/1000)),"")</f>
        <v/>
      </c>
    </row>
    <row r="363" spans="2:246">
      <c r="B363" s="74">
        <v>83</v>
      </c>
      <c r="C363" s="74">
        <f t="shared" si="195"/>
        <v>28</v>
      </c>
      <c r="D363" s="163">
        <f>MOD(B363,3)+'Container Panel'!$Q$38</f>
        <v>18</v>
      </c>
      <c r="E363" s="143">
        <f t="shared" si="194"/>
        <v>0</v>
      </c>
      <c r="F363" s="144" t="s">
        <v>29</v>
      </c>
      <c r="G363" s="145" t="str">
        <f>IFERROR(IF(AND(G$272=list!$D$3,'Box Calculation'!G$279&lt;&gt;"h",$E363&lt;&gt;0),0,IF(AND(G$273=list!$D$2,$E363&lt;&gt;0,TRUNC(VLOOKUP($E363,'Container Panel'!$B$41:$Z$100,$D363,0)/(VLOOKUP(G$276,UI!$A$12:$O$51,VLOOKUP(G$279,$B$276:$C$278,2,0),0)/1000))&gt;0),1,TRUNC(VLOOKUP($E363,'Container Panel'!$B$41:$Z$100,$D363,0)/(VLOOKUP(G$276,UI!$A$12:$O$51,VLOOKUP(G$279,$B$276:$C$278,2,0),0)/1000)))),"")</f>
        <v/>
      </c>
      <c r="H363" s="145" t="str">
        <f>IFERROR(IF(AND(H$272=list!$D$3,'Box Calculation'!H$279&lt;&gt;"h",$E363&lt;&gt;0),0,IF(AND(H$273=list!$D$2,$E363&lt;&gt;0,TRUNC(VLOOKUP($E363,'Container Panel'!$B$41:$Z$100,$D363,0)/(VLOOKUP(H$276,UI!$A$12:$O$51,VLOOKUP(H$279,$B$276:$C$278,2,0),0)/1000))&gt;0),1,TRUNC(VLOOKUP($E363,'Container Panel'!$B$41:$Z$100,$D363,0)/(VLOOKUP(H$276,UI!$A$12:$O$51,VLOOKUP(H$279,$B$276:$C$278,2,0),0)/1000)))),"")</f>
        <v/>
      </c>
      <c r="I363" s="145" t="str">
        <f>IFERROR(IF(AND(I$272=list!$D$3,'Box Calculation'!I$279&lt;&gt;"h",$E363&lt;&gt;0),0,IF(AND(I$273=list!$D$2,$E363&lt;&gt;0,TRUNC(VLOOKUP($E363,'Container Panel'!$B$41:$Z$100,$D363,0)/(VLOOKUP(I$276,UI!$A$12:$O$51,VLOOKUP(I$279,$B$276:$C$278,2,0),0)/1000))&gt;0),1,TRUNC(VLOOKUP($E363,'Container Panel'!$B$41:$Z$100,$D363,0)/(VLOOKUP(I$276,UI!$A$12:$O$51,VLOOKUP(I$279,$B$276:$C$278,2,0),0)/1000)))),"")</f>
        <v/>
      </c>
      <c r="J363" s="145" t="str">
        <f>IFERROR(IF(AND(J$272=list!$D$3,'Box Calculation'!J$279&lt;&gt;"h",$E363&lt;&gt;0),0,IF(AND(J$273=list!$D$2,$E363&lt;&gt;0,TRUNC(VLOOKUP($E363,'Container Panel'!$B$41:$Z$100,$D363,0)/(VLOOKUP(J$276,UI!$A$12:$O$51,VLOOKUP(J$279,$B$276:$C$278,2,0),0)/1000))&gt;0),1,TRUNC(VLOOKUP($E363,'Container Panel'!$B$41:$Z$100,$D363,0)/(VLOOKUP(J$276,UI!$A$12:$O$51,VLOOKUP(J$279,$B$276:$C$278,2,0),0)/1000)))),"")</f>
        <v/>
      </c>
      <c r="K363" s="145" t="str">
        <f>IFERROR(IF(AND(K$272=list!$D$3,'Box Calculation'!K$279&lt;&gt;"h",$E363&lt;&gt;0),0,IF(AND(K$273=list!$D$2,$E363&lt;&gt;0,TRUNC(VLOOKUP($E363,'Container Panel'!$B$41:$Z$100,$D363,0)/(VLOOKUP(K$276,UI!$A$12:$O$51,VLOOKUP(K$279,$B$276:$C$278,2,0),0)/1000))&gt;0),1,TRUNC(VLOOKUP($E363,'Container Panel'!$B$41:$Z$100,$D363,0)/(VLOOKUP(K$276,UI!$A$12:$O$51,VLOOKUP(K$279,$B$276:$C$278,2,0),0)/1000)))),"")</f>
        <v/>
      </c>
      <c r="L363" s="145" t="str">
        <f>IFERROR(IF(AND(L$272=list!$D$3,'Box Calculation'!L$279&lt;&gt;"h",$E363&lt;&gt;0),0,IF(AND(L$273=list!$D$2,$E363&lt;&gt;0,TRUNC(VLOOKUP($E363,'Container Panel'!$B$41:$Z$100,$D363,0)/(VLOOKUP(L$276,UI!$A$12:$O$51,VLOOKUP(L$279,$B$276:$C$278,2,0),0)/1000))&gt;0),1,TRUNC(VLOOKUP($E363,'Container Panel'!$B$41:$Z$100,$D363,0)/(VLOOKUP(L$276,UI!$A$12:$O$51,VLOOKUP(L$279,$B$276:$C$278,2,0),0)/1000)))),"")</f>
        <v/>
      </c>
      <c r="M363" s="145" t="str">
        <f>IFERROR(IF(AND(M$272=list!$D$3,'Box Calculation'!M$279&lt;&gt;"h",$E363&lt;&gt;0),0,IF(AND(M$273=list!$D$2,$E363&lt;&gt;0,TRUNC(VLOOKUP($E363,'Container Panel'!$B$41:$Z$100,$D363,0)/(VLOOKUP(M$276,UI!$A$12:$O$51,VLOOKUP(M$279,$B$276:$C$278,2,0),0)/1000))&gt;0),1,TRUNC(VLOOKUP($E363,'Container Panel'!$B$41:$Z$100,$D363,0)/(VLOOKUP(M$276,UI!$A$12:$O$51,VLOOKUP(M$279,$B$276:$C$278,2,0),0)/1000)))),"")</f>
        <v/>
      </c>
      <c r="N363" s="145" t="str">
        <f>IFERROR(IF(AND(N$272=list!$D$3,'Box Calculation'!N$279&lt;&gt;"h",$E363&lt;&gt;0),0,IF(AND(N$273=list!$D$2,$E363&lt;&gt;0,TRUNC(VLOOKUP($E363,'Container Panel'!$B$41:$Z$100,$D363,0)/(VLOOKUP(N$276,UI!$A$12:$O$51,VLOOKUP(N$279,$B$276:$C$278,2,0),0)/1000))&gt;0),1,TRUNC(VLOOKUP($E363,'Container Panel'!$B$41:$Z$100,$D363,0)/(VLOOKUP(N$276,UI!$A$12:$O$51,VLOOKUP(N$279,$B$276:$C$278,2,0),0)/1000)))),"")</f>
        <v/>
      </c>
      <c r="O363" s="145" t="str">
        <f>IFERROR(IF(AND(O$272=list!$D$3,'Box Calculation'!O$279&lt;&gt;"h",$E363&lt;&gt;0),0,IF(AND(O$273=list!$D$2,$E363&lt;&gt;0,TRUNC(VLOOKUP($E363,'Container Panel'!$B$41:$Z$100,$D363,0)/(VLOOKUP(O$276,UI!$A$12:$O$51,VLOOKUP(O$279,$B$276:$C$278,2,0),0)/1000))&gt;0),1,TRUNC(VLOOKUP($E363,'Container Panel'!$B$41:$Z$100,$D363,0)/(VLOOKUP(O$276,UI!$A$12:$O$51,VLOOKUP(O$279,$B$276:$C$278,2,0),0)/1000)))),"")</f>
        <v/>
      </c>
      <c r="P363" s="145" t="str">
        <f>IFERROR(IF(AND(P$272=list!$D$3,'Box Calculation'!P$279&lt;&gt;"h",$E363&lt;&gt;0),0,IF(AND(P$273=list!$D$2,$E363&lt;&gt;0,TRUNC(VLOOKUP($E363,'Container Panel'!$B$41:$Z$100,$D363,0)/(VLOOKUP(P$276,UI!$A$12:$O$51,VLOOKUP(P$279,$B$276:$C$278,2,0),0)/1000))&gt;0),1,TRUNC(VLOOKUP($E363,'Container Panel'!$B$41:$Z$100,$D363,0)/(VLOOKUP(P$276,UI!$A$12:$O$51,VLOOKUP(P$279,$B$276:$C$278,2,0),0)/1000)))),"")</f>
        <v/>
      </c>
      <c r="Q363" s="145" t="str">
        <f>IFERROR(IF(AND(Q$272=list!$D$3,'Box Calculation'!Q$279&lt;&gt;"h",$E363&lt;&gt;0),0,IF(AND(Q$273=list!$D$2,$E363&lt;&gt;0,TRUNC(VLOOKUP($E363,'Container Panel'!$B$41:$Z$100,$D363,0)/(VLOOKUP(Q$276,UI!$A$12:$O$51,VLOOKUP(Q$279,$B$276:$C$278,2,0),0)/1000))&gt;0),1,TRUNC(VLOOKUP($E363,'Container Panel'!$B$41:$Z$100,$D363,0)/(VLOOKUP(Q$276,UI!$A$12:$O$51,VLOOKUP(Q$279,$B$276:$C$278,2,0),0)/1000)))),"")</f>
        <v/>
      </c>
      <c r="R363" s="145" t="str">
        <f>IFERROR(IF(AND(R$272=list!$D$3,'Box Calculation'!R$279&lt;&gt;"h",$E363&lt;&gt;0),0,IF(AND(R$273=list!$D$2,$E363&lt;&gt;0,TRUNC(VLOOKUP($E363,'Container Panel'!$B$41:$Z$100,$D363,0)/(VLOOKUP(R$276,UI!$A$12:$O$51,VLOOKUP(R$279,$B$276:$C$278,2,0),0)/1000))&gt;0),1,TRUNC(VLOOKUP($E363,'Container Panel'!$B$41:$Z$100,$D363,0)/(VLOOKUP(R$276,UI!$A$12:$O$51,VLOOKUP(R$279,$B$276:$C$278,2,0),0)/1000)))),"")</f>
        <v/>
      </c>
      <c r="S363" s="145" t="str">
        <f>IFERROR(IF(AND(S$272=list!$D$3,'Box Calculation'!S$279&lt;&gt;"h",$E363&lt;&gt;0),0,IF(AND(S$273=list!$D$2,$E363&lt;&gt;0,TRUNC(VLOOKUP($E363,'Container Panel'!$B$41:$Z$100,$D363,0)/(VLOOKUP(S$276,UI!$A$12:$O$51,VLOOKUP(S$279,$B$276:$C$278,2,0),0)/1000))&gt;0),1,TRUNC(VLOOKUP($E363,'Container Panel'!$B$41:$Z$100,$D363,0)/(VLOOKUP(S$276,UI!$A$12:$O$51,VLOOKUP(S$279,$B$276:$C$278,2,0),0)/1000)))),"")</f>
        <v/>
      </c>
      <c r="T363" s="145" t="str">
        <f>IFERROR(IF(AND(T$272=list!$D$3,'Box Calculation'!T$279&lt;&gt;"h",$E363&lt;&gt;0),0,IF(AND(T$273=list!$D$2,$E363&lt;&gt;0,TRUNC(VLOOKUP($E363,'Container Panel'!$B$41:$Z$100,$D363,0)/(VLOOKUP(T$276,UI!$A$12:$O$51,VLOOKUP(T$279,$B$276:$C$278,2,0),0)/1000))&gt;0),1,TRUNC(VLOOKUP($E363,'Container Panel'!$B$41:$Z$100,$D363,0)/(VLOOKUP(T$276,UI!$A$12:$O$51,VLOOKUP(T$279,$B$276:$C$278,2,0),0)/1000)))),"")</f>
        <v/>
      </c>
      <c r="U363" s="145" t="str">
        <f>IFERROR(IF(AND(U$272=list!$D$3,'Box Calculation'!U$279&lt;&gt;"h",$E363&lt;&gt;0),0,IF(AND(U$273=list!$D$2,$E363&lt;&gt;0,TRUNC(VLOOKUP($E363,'Container Panel'!$B$41:$Z$100,$D363,0)/(VLOOKUP(U$276,UI!$A$12:$O$51,VLOOKUP(U$279,$B$276:$C$278,2,0),0)/1000))&gt;0),1,TRUNC(VLOOKUP($E363,'Container Panel'!$B$41:$Z$100,$D363,0)/(VLOOKUP(U$276,UI!$A$12:$O$51,VLOOKUP(U$279,$B$276:$C$278,2,0),0)/1000)))),"")</f>
        <v/>
      </c>
      <c r="V363" s="145" t="str">
        <f>IFERROR(IF(AND(V$272=list!$D$3,'Box Calculation'!V$279&lt;&gt;"h",$E363&lt;&gt;0),0,IF(AND(V$273=list!$D$2,$E363&lt;&gt;0,TRUNC(VLOOKUP($E363,'Container Panel'!$B$41:$Z$100,$D363,0)/(VLOOKUP(V$276,UI!$A$12:$O$51,VLOOKUP(V$279,$B$276:$C$278,2,0),0)/1000))&gt;0),1,TRUNC(VLOOKUP($E363,'Container Panel'!$B$41:$Z$100,$D363,0)/(VLOOKUP(V$276,UI!$A$12:$O$51,VLOOKUP(V$279,$B$276:$C$278,2,0),0)/1000)))),"")</f>
        <v/>
      </c>
      <c r="W363" s="145" t="str">
        <f>IFERROR(IF(AND(W$272=list!$D$3,'Box Calculation'!W$279&lt;&gt;"h",$E363&lt;&gt;0),0,IF(AND(W$273=list!$D$2,$E363&lt;&gt;0,TRUNC(VLOOKUP($E363,'Container Panel'!$B$41:$Z$100,$D363,0)/(VLOOKUP(W$276,UI!$A$12:$O$51,VLOOKUP(W$279,$B$276:$C$278,2,0),0)/1000))&gt;0),1,TRUNC(VLOOKUP($E363,'Container Panel'!$B$41:$Z$100,$D363,0)/(VLOOKUP(W$276,UI!$A$12:$O$51,VLOOKUP(W$279,$B$276:$C$278,2,0),0)/1000)))),"")</f>
        <v/>
      </c>
      <c r="X363" s="145" t="str">
        <f>IFERROR(IF(AND(X$272=list!$D$3,'Box Calculation'!X$279&lt;&gt;"h",$E363&lt;&gt;0),0,IF(AND(X$273=list!$D$2,$E363&lt;&gt;0,TRUNC(VLOOKUP($E363,'Container Panel'!$B$41:$Z$100,$D363,0)/(VLOOKUP(X$276,UI!$A$12:$O$51,VLOOKUP(X$279,$B$276:$C$278,2,0),0)/1000))&gt;0),1,TRUNC(VLOOKUP($E363,'Container Panel'!$B$41:$Z$100,$D363,0)/(VLOOKUP(X$276,UI!$A$12:$O$51,VLOOKUP(X$279,$B$276:$C$278,2,0),0)/1000)))),"")</f>
        <v/>
      </c>
      <c r="Y363" s="145" t="str">
        <f>IFERROR(IF(AND(Y$272=list!$D$3,'Box Calculation'!Y$279&lt;&gt;"h",$E363&lt;&gt;0),0,IF(AND(Y$273=list!$D$2,$E363&lt;&gt;0,TRUNC(VLOOKUP($E363,'Container Panel'!$B$41:$Z$100,$D363,0)/(VLOOKUP(Y$276,UI!$A$12:$O$51,VLOOKUP(Y$279,$B$276:$C$278,2,0),0)/1000))&gt;0),1,TRUNC(VLOOKUP($E363,'Container Panel'!$B$41:$Z$100,$D363,0)/(VLOOKUP(Y$276,UI!$A$12:$O$51,VLOOKUP(Y$279,$B$276:$C$278,2,0),0)/1000)))),"")</f>
        <v/>
      </c>
      <c r="Z363" s="145" t="str">
        <f>IFERROR(IF(AND(Z$272=list!$D$3,'Box Calculation'!Z$279&lt;&gt;"h",$E363&lt;&gt;0),0,IF(AND(Z$273=list!$D$2,$E363&lt;&gt;0,TRUNC(VLOOKUP($E363,'Container Panel'!$B$41:$Z$100,$D363,0)/(VLOOKUP(Z$276,UI!$A$12:$O$51,VLOOKUP(Z$279,$B$276:$C$278,2,0),0)/1000))&gt;0),1,TRUNC(VLOOKUP($E363,'Container Panel'!$B$41:$Z$100,$D363,0)/(VLOOKUP(Z$276,UI!$A$12:$O$51,VLOOKUP(Z$279,$B$276:$C$278,2,0),0)/1000)))),"")</f>
        <v/>
      </c>
      <c r="AA363" s="145" t="str">
        <f>IFERROR(IF(AND(AA$272=list!$D$3,'Box Calculation'!AA$279&lt;&gt;"h",$E363&lt;&gt;0),0,IF(AND(AA$273=list!$D$2,$E363&lt;&gt;0,TRUNC(VLOOKUP($E363,'Container Panel'!$B$41:$Z$100,$D363,0)/(VLOOKUP(AA$276,UI!$A$12:$O$51,VLOOKUP(AA$279,$B$276:$C$278,2,0),0)/1000))&gt;0),1,TRUNC(VLOOKUP($E363,'Container Panel'!$B$41:$Z$100,$D363,0)/(VLOOKUP(AA$276,UI!$A$12:$O$51,VLOOKUP(AA$279,$B$276:$C$278,2,0),0)/1000)))),"")</f>
        <v/>
      </c>
      <c r="AB363" s="145" t="str">
        <f>IFERROR(IF(AND(AB$272=list!$D$3,'Box Calculation'!AB$279&lt;&gt;"h",$E363&lt;&gt;0),0,IF(AND(AB$273=list!$D$2,$E363&lt;&gt;0,TRUNC(VLOOKUP($E363,'Container Panel'!$B$41:$Z$100,$D363,0)/(VLOOKUP(AB$276,UI!$A$12:$O$51,VLOOKUP(AB$279,$B$276:$C$278,2,0),0)/1000))&gt;0),1,TRUNC(VLOOKUP($E363,'Container Panel'!$B$41:$Z$100,$D363,0)/(VLOOKUP(AB$276,UI!$A$12:$O$51,VLOOKUP(AB$279,$B$276:$C$278,2,0),0)/1000)))),"")</f>
        <v/>
      </c>
      <c r="AC363" s="145" t="str">
        <f>IFERROR(IF(AND(AC$272=list!$D$3,'Box Calculation'!AC$279&lt;&gt;"h",$E363&lt;&gt;0),0,IF(AND(AC$273=list!$D$2,$E363&lt;&gt;0,TRUNC(VLOOKUP($E363,'Container Panel'!$B$41:$Z$100,$D363,0)/(VLOOKUP(AC$276,UI!$A$12:$O$51,VLOOKUP(AC$279,$B$276:$C$278,2,0),0)/1000))&gt;0),1,TRUNC(VLOOKUP($E363,'Container Panel'!$B$41:$Z$100,$D363,0)/(VLOOKUP(AC$276,UI!$A$12:$O$51,VLOOKUP(AC$279,$B$276:$C$278,2,0),0)/1000)))),"")</f>
        <v/>
      </c>
      <c r="AD363" s="145" t="str">
        <f>IFERROR(IF(AND(AD$272=list!$D$3,'Box Calculation'!AD$279&lt;&gt;"h",$E363&lt;&gt;0),0,IF(AND(AD$273=list!$D$2,$E363&lt;&gt;0,TRUNC(VLOOKUP($E363,'Container Panel'!$B$41:$Z$100,$D363,0)/(VLOOKUP(AD$276,UI!$A$12:$O$51,VLOOKUP(AD$279,$B$276:$C$278,2,0),0)/1000))&gt;0),1,TRUNC(VLOOKUP($E363,'Container Panel'!$B$41:$Z$100,$D363,0)/(VLOOKUP(AD$276,UI!$A$12:$O$51,VLOOKUP(AD$279,$B$276:$C$278,2,0),0)/1000)))),"")</f>
        <v/>
      </c>
      <c r="AE363" s="145" t="str">
        <f>IFERROR(IF(AND(AE$272=list!$D$3,'Box Calculation'!AE$279&lt;&gt;"h",$E363&lt;&gt;0),0,IF(AND(AE$273=list!$D$2,$E363&lt;&gt;0,TRUNC(VLOOKUP($E363,'Container Panel'!$B$41:$Z$100,$D363,0)/(VLOOKUP(AE$276,UI!$A$12:$O$51,VLOOKUP(AE$279,$B$276:$C$278,2,0),0)/1000))&gt;0),1,TRUNC(VLOOKUP($E363,'Container Panel'!$B$41:$Z$100,$D363,0)/(VLOOKUP(AE$276,UI!$A$12:$O$51,VLOOKUP(AE$279,$B$276:$C$278,2,0),0)/1000)))),"")</f>
        <v/>
      </c>
      <c r="AF363" s="145" t="str">
        <f>IFERROR(IF(AND(AF$272=list!$D$3,'Box Calculation'!AF$279&lt;&gt;"h",$E363&lt;&gt;0),0,IF(AND(AF$273=list!$D$2,$E363&lt;&gt;0,TRUNC(VLOOKUP($E363,'Container Panel'!$B$41:$Z$100,$D363,0)/(VLOOKUP(AF$276,UI!$A$12:$O$51,VLOOKUP(AF$279,$B$276:$C$278,2,0),0)/1000))&gt;0),1,TRUNC(VLOOKUP($E363,'Container Panel'!$B$41:$Z$100,$D363,0)/(VLOOKUP(AF$276,UI!$A$12:$O$51,VLOOKUP(AF$279,$B$276:$C$278,2,0),0)/1000)))),"")</f>
        <v/>
      </c>
      <c r="AG363" s="145" t="str">
        <f>IFERROR(IF(AND(AG$272=list!$D$3,'Box Calculation'!AG$279&lt;&gt;"h",$E363&lt;&gt;0),0,IF(AND(AG$273=list!$D$2,$E363&lt;&gt;0,TRUNC(VLOOKUP($E363,'Container Panel'!$B$41:$Z$100,$D363,0)/(VLOOKUP(AG$276,UI!$A$12:$O$51,VLOOKUP(AG$279,$B$276:$C$278,2,0),0)/1000))&gt;0),1,TRUNC(VLOOKUP($E363,'Container Panel'!$B$41:$Z$100,$D363,0)/(VLOOKUP(AG$276,UI!$A$12:$O$51,VLOOKUP(AG$279,$B$276:$C$278,2,0),0)/1000)))),"")</f>
        <v/>
      </c>
      <c r="AH363" s="145" t="str">
        <f>IFERROR(IF(AND(AH$272=list!$D$3,'Box Calculation'!AH$279&lt;&gt;"h",$E363&lt;&gt;0),0,IF(AND(AH$273=list!$D$2,$E363&lt;&gt;0,TRUNC(VLOOKUP($E363,'Container Panel'!$B$41:$Z$100,$D363,0)/(VLOOKUP(AH$276,UI!$A$12:$O$51,VLOOKUP(AH$279,$B$276:$C$278,2,0),0)/1000))&gt;0),1,TRUNC(VLOOKUP($E363,'Container Panel'!$B$41:$Z$100,$D363,0)/(VLOOKUP(AH$276,UI!$A$12:$O$51,VLOOKUP(AH$279,$B$276:$C$278,2,0),0)/1000)))),"")</f>
        <v/>
      </c>
      <c r="AI363" s="145" t="str">
        <f>IFERROR(IF(AND(AI$272=list!$D$3,'Box Calculation'!AI$279&lt;&gt;"h",$E363&lt;&gt;0),0,IF(AND(AI$273=list!$D$2,$E363&lt;&gt;0,TRUNC(VLOOKUP($E363,'Container Panel'!$B$41:$Z$100,$D363,0)/(VLOOKUP(AI$276,UI!$A$12:$O$51,VLOOKUP(AI$279,$B$276:$C$278,2,0),0)/1000))&gt;0),1,TRUNC(VLOOKUP($E363,'Container Panel'!$B$41:$Z$100,$D363,0)/(VLOOKUP(AI$276,UI!$A$12:$O$51,VLOOKUP(AI$279,$B$276:$C$278,2,0),0)/1000)))),"")</f>
        <v/>
      </c>
      <c r="AJ363" s="145" t="str">
        <f>IFERROR(IF(AND(AJ$272=list!$D$3,'Box Calculation'!AJ$279&lt;&gt;"h",$E363&lt;&gt;0),0,IF(AND(AJ$273=list!$D$2,$E363&lt;&gt;0,TRUNC(VLOOKUP($E363,'Container Panel'!$B$41:$Z$100,$D363,0)/(VLOOKUP(AJ$276,UI!$A$12:$O$51,VLOOKUP(AJ$279,$B$276:$C$278,2,0),0)/1000))&gt;0),1,TRUNC(VLOOKUP($E363,'Container Panel'!$B$41:$Z$100,$D363,0)/(VLOOKUP(AJ$276,UI!$A$12:$O$51,VLOOKUP(AJ$279,$B$276:$C$278,2,0),0)/1000)))),"")</f>
        <v/>
      </c>
      <c r="AK363" s="145" t="str">
        <f>IFERROR(IF(AND(AK$272=list!$D$3,'Box Calculation'!AK$279&lt;&gt;"h",$E363&lt;&gt;0),0,IF(AND(AK$273=list!$D$2,$E363&lt;&gt;0,TRUNC(VLOOKUP($E363,'Container Panel'!$B$41:$Z$100,$D363,0)/(VLOOKUP(AK$276,UI!$A$12:$O$51,VLOOKUP(AK$279,$B$276:$C$278,2,0),0)/1000))&gt;0),1,TRUNC(VLOOKUP($E363,'Container Panel'!$B$41:$Z$100,$D363,0)/(VLOOKUP(AK$276,UI!$A$12:$O$51,VLOOKUP(AK$279,$B$276:$C$278,2,0),0)/1000)))),"")</f>
        <v/>
      </c>
      <c r="AL363" s="145" t="str">
        <f>IFERROR(IF(AND(AL$272=list!$D$3,'Box Calculation'!AL$279&lt;&gt;"h",$E363&lt;&gt;0),0,IF(AND(AL$273=list!$D$2,$E363&lt;&gt;0,TRUNC(VLOOKUP($E363,'Container Panel'!$B$41:$Z$100,$D363,0)/(VLOOKUP(AL$276,UI!$A$12:$O$51,VLOOKUP(AL$279,$B$276:$C$278,2,0),0)/1000))&gt;0),1,TRUNC(VLOOKUP($E363,'Container Panel'!$B$41:$Z$100,$D363,0)/(VLOOKUP(AL$276,UI!$A$12:$O$51,VLOOKUP(AL$279,$B$276:$C$278,2,0),0)/1000)))),"")</f>
        <v/>
      </c>
      <c r="AM363" s="145" t="str">
        <f>IFERROR(IF(AND(AM$272=list!$D$3,'Box Calculation'!AM$279&lt;&gt;"h",$E363&lt;&gt;0),0,IF(AND(AM$273=list!$D$2,$E363&lt;&gt;0,TRUNC(VLOOKUP($E363,'Container Panel'!$B$41:$Z$100,$D363,0)/(VLOOKUP(AM$276,UI!$A$12:$O$51,VLOOKUP(AM$279,$B$276:$C$278,2,0),0)/1000))&gt;0),1,TRUNC(VLOOKUP($E363,'Container Panel'!$B$41:$Z$100,$D363,0)/(VLOOKUP(AM$276,UI!$A$12:$O$51,VLOOKUP(AM$279,$B$276:$C$278,2,0),0)/1000)))),"")</f>
        <v/>
      </c>
      <c r="AN363" s="145" t="str">
        <f>IFERROR(IF(AND(AN$272=list!$D$3,'Box Calculation'!AN$279&lt;&gt;"h",$E363&lt;&gt;0),0,IF(AND(AN$273=list!$D$2,$E363&lt;&gt;0,TRUNC(VLOOKUP($E363,'Container Panel'!$B$41:$Z$100,$D363,0)/(VLOOKUP(AN$276,UI!$A$12:$O$51,VLOOKUP(AN$279,$B$276:$C$278,2,0),0)/1000))&gt;0),1,TRUNC(VLOOKUP($E363,'Container Panel'!$B$41:$Z$100,$D363,0)/(VLOOKUP(AN$276,UI!$A$12:$O$51,VLOOKUP(AN$279,$B$276:$C$278,2,0),0)/1000)))),"")</f>
        <v/>
      </c>
      <c r="AO363" s="145" t="str">
        <f>IFERROR(IF(AND(AO$272=list!$D$3,'Box Calculation'!AO$279&lt;&gt;"h",$E363&lt;&gt;0),0,IF(AND(AO$273=list!$D$2,$E363&lt;&gt;0,TRUNC(VLOOKUP($E363,'Container Panel'!$B$41:$Z$100,$D363,0)/(VLOOKUP(AO$276,UI!$A$12:$O$51,VLOOKUP(AO$279,$B$276:$C$278,2,0),0)/1000))&gt;0),1,TRUNC(VLOOKUP($E363,'Container Panel'!$B$41:$Z$100,$D363,0)/(VLOOKUP(AO$276,UI!$A$12:$O$51,VLOOKUP(AO$279,$B$276:$C$278,2,0),0)/1000)))),"")</f>
        <v/>
      </c>
      <c r="AP363" s="145" t="str">
        <f>IFERROR(IF(AND(AP$272=list!$D$3,'Box Calculation'!AP$279&lt;&gt;"h",$E363&lt;&gt;0),0,IF(AND(AP$273=list!$D$2,$E363&lt;&gt;0,TRUNC(VLOOKUP($E363,'Container Panel'!$B$41:$Z$100,$D363,0)/(VLOOKUP(AP$276,UI!$A$12:$O$51,VLOOKUP(AP$279,$B$276:$C$278,2,0),0)/1000))&gt;0),1,TRUNC(VLOOKUP($E363,'Container Panel'!$B$41:$Z$100,$D363,0)/(VLOOKUP(AP$276,UI!$A$12:$O$51,VLOOKUP(AP$279,$B$276:$C$278,2,0),0)/1000)))),"")</f>
        <v/>
      </c>
      <c r="AQ363" s="145" t="str">
        <f>IFERROR(IF(AND(AQ$272=list!$D$3,'Box Calculation'!AQ$279&lt;&gt;"h",$E363&lt;&gt;0),0,IF(AND(AQ$273=list!$D$2,$E363&lt;&gt;0,TRUNC(VLOOKUP($E363,'Container Panel'!$B$41:$Z$100,$D363,0)/(VLOOKUP(AQ$276,UI!$A$12:$O$51,VLOOKUP(AQ$279,$B$276:$C$278,2,0),0)/1000))&gt;0),1,TRUNC(VLOOKUP($E363,'Container Panel'!$B$41:$Z$100,$D363,0)/(VLOOKUP(AQ$276,UI!$A$12:$O$51,VLOOKUP(AQ$279,$B$276:$C$278,2,0),0)/1000)))),"")</f>
        <v/>
      </c>
      <c r="AR363" s="145" t="str">
        <f>IFERROR(IF(AND(AR$272=list!$D$3,'Box Calculation'!AR$279&lt;&gt;"h",$E363&lt;&gt;0),0,IF(AND(AR$273=list!$D$2,$E363&lt;&gt;0,TRUNC(VLOOKUP($E363,'Container Panel'!$B$41:$Z$100,$D363,0)/(VLOOKUP(AR$276,UI!$A$12:$O$51,VLOOKUP(AR$279,$B$276:$C$278,2,0),0)/1000))&gt;0),1,TRUNC(VLOOKUP($E363,'Container Panel'!$B$41:$Z$100,$D363,0)/(VLOOKUP(AR$276,UI!$A$12:$O$51,VLOOKUP(AR$279,$B$276:$C$278,2,0),0)/1000)))),"")</f>
        <v/>
      </c>
      <c r="AS363" s="145" t="str">
        <f>IFERROR(IF(AND(AS$272=list!$D$3,'Box Calculation'!AS$279&lt;&gt;"h",$E363&lt;&gt;0),0,IF(AND(AS$273=list!$D$2,$E363&lt;&gt;0,TRUNC(VLOOKUP($E363,'Container Panel'!$B$41:$Z$100,$D363,0)/(VLOOKUP(AS$276,UI!$A$12:$O$51,VLOOKUP(AS$279,$B$276:$C$278,2,0),0)/1000))&gt;0),1,TRUNC(VLOOKUP($E363,'Container Panel'!$B$41:$Z$100,$D363,0)/(VLOOKUP(AS$276,UI!$A$12:$O$51,VLOOKUP(AS$279,$B$276:$C$278,2,0),0)/1000)))),"")</f>
        <v/>
      </c>
      <c r="AT363" s="145" t="str">
        <f>IFERROR(IF(AND(AT$272=list!$D$3,'Box Calculation'!AT$279&lt;&gt;"h",$E363&lt;&gt;0),0,IF(AND(AT$273=list!$D$2,$E363&lt;&gt;0,TRUNC(VLOOKUP($E363,'Container Panel'!$B$41:$Z$100,$D363,0)/(VLOOKUP(AT$276,UI!$A$12:$O$51,VLOOKUP(AT$279,$B$276:$C$278,2,0),0)/1000))&gt;0),1,TRUNC(VLOOKUP($E363,'Container Panel'!$B$41:$Z$100,$D363,0)/(VLOOKUP(AT$276,UI!$A$12:$O$51,VLOOKUP(AT$279,$B$276:$C$278,2,0),0)/1000)))),"")</f>
        <v/>
      </c>
      <c r="AU363" s="145" t="str">
        <f>IFERROR(IF(AND(AU$272=list!$D$3,'Box Calculation'!AU$279&lt;&gt;"h",$E363&lt;&gt;0),0,IF(AND(AU$273=list!$D$2,$E363&lt;&gt;0,TRUNC(VLOOKUP($E363,'Container Panel'!$B$41:$Z$100,$D363,0)/(VLOOKUP(AU$276,UI!$A$12:$O$51,VLOOKUP(AU$279,$B$276:$C$278,2,0),0)/1000))&gt;0),1,TRUNC(VLOOKUP($E363,'Container Panel'!$B$41:$Z$100,$D363,0)/(VLOOKUP(AU$276,UI!$A$12:$O$51,VLOOKUP(AU$279,$B$276:$C$278,2,0),0)/1000)))),"")</f>
        <v/>
      </c>
      <c r="AV363" s="145" t="str">
        <f>IFERROR(IF(AND(AV$272=list!$D$3,'Box Calculation'!AV$279&lt;&gt;"h",$E363&lt;&gt;0),0,IF(AND(AV$273=list!$D$2,$E363&lt;&gt;0,TRUNC(VLOOKUP($E363,'Container Panel'!$B$41:$Z$100,$D363,0)/(VLOOKUP(AV$276,UI!$A$12:$O$51,VLOOKUP(AV$279,$B$276:$C$278,2,0),0)/1000))&gt;0),1,TRUNC(VLOOKUP($E363,'Container Panel'!$B$41:$Z$100,$D363,0)/(VLOOKUP(AV$276,UI!$A$12:$O$51,VLOOKUP(AV$279,$B$276:$C$278,2,0),0)/1000)))),"")</f>
        <v/>
      </c>
      <c r="AW363" s="145" t="str">
        <f>IFERROR(IF(AND(AW$272=list!$D$3,'Box Calculation'!AW$279&lt;&gt;"h",$E363&lt;&gt;0),0,IF(AND(AW$273=list!$D$2,$E363&lt;&gt;0,TRUNC(VLOOKUP($E363,'Container Panel'!$B$41:$Z$100,$D363,0)/(VLOOKUP(AW$276,UI!$A$12:$O$51,VLOOKUP(AW$279,$B$276:$C$278,2,0),0)/1000))&gt;0),1,TRUNC(VLOOKUP($E363,'Container Panel'!$B$41:$Z$100,$D363,0)/(VLOOKUP(AW$276,UI!$A$12:$O$51,VLOOKUP(AW$279,$B$276:$C$278,2,0),0)/1000)))),"")</f>
        <v/>
      </c>
      <c r="AX363" s="145" t="str">
        <f>IFERROR(IF(AND(AX$272=list!$D$3,'Box Calculation'!AX$279&lt;&gt;"h",$E363&lt;&gt;0),0,IF(AND(AX$273=list!$D$2,$E363&lt;&gt;0,TRUNC(VLOOKUP($E363,'Container Panel'!$B$41:$Z$100,$D363,0)/(VLOOKUP(AX$276,UI!$A$12:$O$51,VLOOKUP(AX$279,$B$276:$C$278,2,0),0)/1000))&gt;0),1,TRUNC(VLOOKUP($E363,'Container Panel'!$B$41:$Z$100,$D363,0)/(VLOOKUP(AX$276,UI!$A$12:$O$51,VLOOKUP(AX$279,$B$276:$C$278,2,0),0)/1000)))),"")</f>
        <v/>
      </c>
      <c r="AY363" s="145" t="str">
        <f>IFERROR(IF(AND(AY$272=list!$D$3,'Box Calculation'!AY$279&lt;&gt;"h",$E363&lt;&gt;0),0,IF(AND(AY$273=list!$D$2,$E363&lt;&gt;0,TRUNC(VLOOKUP($E363,'Container Panel'!$B$41:$Z$100,$D363,0)/(VLOOKUP(AY$276,UI!$A$12:$O$51,VLOOKUP(AY$279,$B$276:$C$278,2,0),0)/1000))&gt;0),1,TRUNC(VLOOKUP($E363,'Container Panel'!$B$41:$Z$100,$D363,0)/(VLOOKUP(AY$276,UI!$A$12:$O$51,VLOOKUP(AY$279,$B$276:$C$278,2,0),0)/1000)))),"")</f>
        <v/>
      </c>
      <c r="AZ363" s="145" t="str">
        <f>IFERROR(IF(AND(AZ$272=list!$D$3,'Box Calculation'!AZ$279&lt;&gt;"h",$E363&lt;&gt;0),0,IF(AND(AZ$273=list!$D$2,$E363&lt;&gt;0,TRUNC(VLOOKUP($E363,'Container Panel'!$B$41:$Z$100,$D363,0)/(VLOOKUP(AZ$276,UI!$A$12:$O$51,VLOOKUP(AZ$279,$B$276:$C$278,2,0),0)/1000))&gt;0),1,TRUNC(VLOOKUP($E363,'Container Panel'!$B$41:$Z$100,$D363,0)/(VLOOKUP(AZ$276,UI!$A$12:$O$51,VLOOKUP(AZ$279,$B$276:$C$278,2,0),0)/1000)))),"")</f>
        <v/>
      </c>
      <c r="BA363" s="145" t="str">
        <f>IFERROR(IF(AND(BA$272=list!$D$3,'Box Calculation'!BA$279&lt;&gt;"h",$E363&lt;&gt;0),0,IF(AND(BA$273=list!$D$2,$E363&lt;&gt;0,TRUNC(VLOOKUP($E363,'Container Panel'!$B$41:$Z$100,$D363,0)/(VLOOKUP(BA$276,UI!$A$12:$O$51,VLOOKUP(BA$279,$B$276:$C$278,2,0),0)/1000))&gt;0),1,TRUNC(VLOOKUP($E363,'Container Panel'!$B$41:$Z$100,$D363,0)/(VLOOKUP(BA$276,UI!$A$12:$O$51,VLOOKUP(BA$279,$B$276:$C$278,2,0),0)/1000)))),"")</f>
        <v/>
      </c>
      <c r="BB363" s="145" t="str">
        <f>IFERROR(IF(AND(BB$272=list!$D$3,'Box Calculation'!BB$279&lt;&gt;"h",$E363&lt;&gt;0),0,IF(AND(BB$273=list!$D$2,$E363&lt;&gt;0,TRUNC(VLOOKUP($E363,'Container Panel'!$B$41:$Z$100,$D363,0)/(VLOOKUP(BB$276,UI!$A$12:$O$51,VLOOKUP(BB$279,$B$276:$C$278,2,0),0)/1000))&gt;0),1,TRUNC(VLOOKUP($E363,'Container Panel'!$B$41:$Z$100,$D363,0)/(VLOOKUP(BB$276,UI!$A$12:$O$51,VLOOKUP(BB$279,$B$276:$C$278,2,0),0)/1000)))),"")</f>
        <v/>
      </c>
      <c r="BC363" s="145" t="str">
        <f>IFERROR(IF(AND(BC$272=list!$D$3,'Box Calculation'!BC$279&lt;&gt;"h",$E363&lt;&gt;0),0,IF(AND(BC$273=list!$D$2,$E363&lt;&gt;0,TRUNC(VLOOKUP($E363,'Container Panel'!$B$41:$Z$100,$D363,0)/(VLOOKUP(BC$276,UI!$A$12:$O$51,VLOOKUP(BC$279,$B$276:$C$278,2,0),0)/1000))&gt;0),1,TRUNC(VLOOKUP($E363,'Container Panel'!$B$41:$Z$100,$D363,0)/(VLOOKUP(BC$276,UI!$A$12:$O$51,VLOOKUP(BC$279,$B$276:$C$278,2,0),0)/1000)))),"")</f>
        <v/>
      </c>
      <c r="BD363" s="145" t="str">
        <f>IFERROR(IF(AND(BD$272=list!$D$3,'Box Calculation'!BD$279&lt;&gt;"h",$E363&lt;&gt;0),0,IF(AND(BD$273=list!$D$2,$E363&lt;&gt;0,TRUNC(VLOOKUP($E363,'Container Panel'!$B$41:$Z$100,$D363,0)/(VLOOKUP(BD$276,UI!$A$12:$O$51,VLOOKUP(BD$279,$B$276:$C$278,2,0),0)/1000))&gt;0),1,TRUNC(VLOOKUP($E363,'Container Panel'!$B$41:$Z$100,$D363,0)/(VLOOKUP(BD$276,UI!$A$12:$O$51,VLOOKUP(BD$279,$B$276:$C$278,2,0),0)/1000)))),"")</f>
        <v/>
      </c>
      <c r="BE363" s="145" t="str">
        <f>IFERROR(IF(AND(BE$272=list!$D$3,'Box Calculation'!BE$279&lt;&gt;"h",$E363&lt;&gt;0),0,IF(AND(BE$273=list!$D$2,$E363&lt;&gt;0,TRUNC(VLOOKUP($E363,'Container Panel'!$B$41:$Z$100,$D363,0)/(VLOOKUP(BE$276,UI!$A$12:$O$51,VLOOKUP(BE$279,$B$276:$C$278,2,0),0)/1000))&gt;0),1,TRUNC(VLOOKUP($E363,'Container Panel'!$B$41:$Z$100,$D363,0)/(VLOOKUP(BE$276,UI!$A$12:$O$51,VLOOKUP(BE$279,$B$276:$C$278,2,0),0)/1000)))),"")</f>
        <v/>
      </c>
      <c r="BF363" s="145" t="str">
        <f>IFERROR(IF(AND(BF$272=list!$D$3,'Box Calculation'!BF$279&lt;&gt;"h",$E363&lt;&gt;0),0,IF(AND(BF$273=list!$D$2,$E363&lt;&gt;0,TRUNC(VLOOKUP($E363,'Container Panel'!$B$41:$Z$100,$D363,0)/(VLOOKUP(BF$276,UI!$A$12:$O$51,VLOOKUP(BF$279,$B$276:$C$278,2,0),0)/1000))&gt;0),1,TRUNC(VLOOKUP($E363,'Container Panel'!$B$41:$Z$100,$D363,0)/(VLOOKUP(BF$276,UI!$A$12:$O$51,VLOOKUP(BF$279,$B$276:$C$278,2,0),0)/1000)))),"")</f>
        <v/>
      </c>
      <c r="BG363" s="145" t="str">
        <f>IFERROR(IF(AND(BG$272=list!$D$3,'Box Calculation'!BG$279&lt;&gt;"h",$E363&lt;&gt;0),0,IF(AND(BG$273=list!$D$2,$E363&lt;&gt;0,TRUNC(VLOOKUP($E363,'Container Panel'!$B$41:$Z$100,$D363,0)/(VLOOKUP(BG$276,UI!$A$12:$O$51,VLOOKUP(BG$279,$B$276:$C$278,2,0),0)/1000))&gt;0),1,TRUNC(VLOOKUP($E363,'Container Panel'!$B$41:$Z$100,$D363,0)/(VLOOKUP(BG$276,UI!$A$12:$O$51,VLOOKUP(BG$279,$B$276:$C$278,2,0),0)/1000)))),"")</f>
        <v/>
      </c>
      <c r="BH363" s="145" t="str">
        <f>IFERROR(IF(AND(BH$272=list!$D$3,'Box Calculation'!BH$279&lt;&gt;"h",$E363&lt;&gt;0),0,IF(AND(BH$273=list!$D$2,$E363&lt;&gt;0,TRUNC(VLOOKUP($E363,'Container Panel'!$B$41:$Z$100,$D363,0)/(VLOOKUP(BH$276,UI!$A$12:$O$51,VLOOKUP(BH$279,$B$276:$C$278,2,0),0)/1000))&gt;0),1,TRUNC(VLOOKUP($E363,'Container Panel'!$B$41:$Z$100,$D363,0)/(VLOOKUP(BH$276,UI!$A$12:$O$51,VLOOKUP(BH$279,$B$276:$C$278,2,0),0)/1000)))),"")</f>
        <v/>
      </c>
      <c r="BI363" s="145" t="str">
        <f>IFERROR(IF(AND(BI$272=list!$D$3,'Box Calculation'!BI$279&lt;&gt;"h",$E363&lt;&gt;0),0,IF(AND(BI$273=list!$D$2,$E363&lt;&gt;0,TRUNC(VLOOKUP($E363,'Container Panel'!$B$41:$Z$100,$D363,0)/(VLOOKUP(BI$276,UI!$A$12:$O$51,VLOOKUP(BI$279,$B$276:$C$278,2,0),0)/1000))&gt;0),1,TRUNC(VLOOKUP($E363,'Container Panel'!$B$41:$Z$100,$D363,0)/(VLOOKUP(BI$276,UI!$A$12:$O$51,VLOOKUP(BI$279,$B$276:$C$278,2,0),0)/1000)))),"")</f>
        <v/>
      </c>
      <c r="BJ363" s="145" t="str">
        <f>IFERROR(IF(AND(BJ$272=list!$D$3,'Box Calculation'!BJ$279&lt;&gt;"h",$E363&lt;&gt;0),0,IF(AND(BJ$273=list!$D$2,$E363&lt;&gt;0,TRUNC(VLOOKUP($E363,'Container Panel'!$B$41:$Z$100,$D363,0)/(VLOOKUP(BJ$276,UI!$A$12:$O$51,VLOOKUP(BJ$279,$B$276:$C$278,2,0),0)/1000))&gt;0),1,TRUNC(VLOOKUP($E363,'Container Panel'!$B$41:$Z$100,$D363,0)/(VLOOKUP(BJ$276,UI!$A$12:$O$51,VLOOKUP(BJ$279,$B$276:$C$278,2,0),0)/1000)))),"")</f>
        <v/>
      </c>
      <c r="BK363" s="145" t="str">
        <f>IFERROR(IF(AND(BK$272=list!$D$3,'Box Calculation'!BK$279&lt;&gt;"h",$E363&lt;&gt;0),0,IF(AND(BK$273=list!$D$2,$E363&lt;&gt;0,TRUNC(VLOOKUP($E363,'Container Panel'!$B$41:$Z$100,$D363,0)/(VLOOKUP(BK$276,UI!$A$12:$O$51,VLOOKUP(BK$279,$B$276:$C$278,2,0),0)/1000))&gt;0),1,TRUNC(VLOOKUP($E363,'Container Panel'!$B$41:$Z$100,$D363,0)/(VLOOKUP(BK$276,UI!$A$12:$O$51,VLOOKUP(BK$279,$B$276:$C$278,2,0),0)/1000)))),"")</f>
        <v/>
      </c>
      <c r="BL363" s="145" t="str">
        <f>IFERROR(IF(AND(BL$272=list!$D$3,'Box Calculation'!BL$279&lt;&gt;"h",$E363&lt;&gt;0),0,IF(AND(BL$273=list!$D$2,$E363&lt;&gt;0,TRUNC(VLOOKUP($E363,'Container Panel'!$B$41:$Z$100,$D363,0)/(VLOOKUP(BL$276,UI!$A$12:$O$51,VLOOKUP(BL$279,$B$276:$C$278,2,0),0)/1000))&gt;0),1,TRUNC(VLOOKUP($E363,'Container Panel'!$B$41:$Z$100,$D363,0)/(VLOOKUP(BL$276,UI!$A$12:$O$51,VLOOKUP(BL$279,$B$276:$C$278,2,0),0)/1000)))),"")</f>
        <v/>
      </c>
      <c r="BM363" s="145" t="str">
        <f>IFERROR(IF(AND(BM$272=list!$D$3,'Box Calculation'!BM$279&lt;&gt;"h",$E363&lt;&gt;0),0,IF(AND(BM$273=list!$D$2,$E363&lt;&gt;0,TRUNC(VLOOKUP($E363,'Container Panel'!$B$41:$Z$100,$D363,0)/(VLOOKUP(BM$276,UI!$A$12:$O$51,VLOOKUP(BM$279,$B$276:$C$278,2,0),0)/1000))&gt;0),1,TRUNC(VLOOKUP($E363,'Container Panel'!$B$41:$Z$100,$D363,0)/(VLOOKUP(BM$276,UI!$A$12:$O$51,VLOOKUP(BM$279,$B$276:$C$278,2,0),0)/1000)))),"")</f>
        <v/>
      </c>
      <c r="BN363" s="145" t="str">
        <f>IFERROR(IF(AND(BN$272=list!$D$3,'Box Calculation'!BN$279&lt;&gt;"h",$E363&lt;&gt;0),0,IF(AND(BN$273=list!$D$2,$E363&lt;&gt;0,TRUNC(VLOOKUP($E363,'Container Panel'!$B$41:$Z$100,$D363,0)/(VLOOKUP(BN$276,UI!$A$12:$O$51,VLOOKUP(BN$279,$B$276:$C$278,2,0),0)/1000))&gt;0),1,TRUNC(VLOOKUP($E363,'Container Panel'!$B$41:$Z$100,$D363,0)/(VLOOKUP(BN$276,UI!$A$12:$O$51,VLOOKUP(BN$279,$B$276:$C$278,2,0),0)/1000)))),"")</f>
        <v/>
      </c>
      <c r="BO363" s="145" t="str">
        <f>IFERROR(IF(AND(BO$272=list!$D$3,'Box Calculation'!BO$279&lt;&gt;"h",$E363&lt;&gt;0),0,IF(AND(BO$273=list!$D$2,$E363&lt;&gt;0,TRUNC(VLOOKUP($E363,'Container Panel'!$B$41:$Z$100,$D363,0)/(VLOOKUP(BO$276,UI!$A$12:$O$51,VLOOKUP(BO$279,$B$276:$C$278,2,0),0)/1000))&gt;0),1,TRUNC(VLOOKUP($E363,'Container Panel'!$B$41:$Z$100,$D363,0)/(VLOOKUP(BO$276,UI!$A$12:$O$51,VLOOKUP(BO$279,$B$276:$C$278,2,0),0)/1000)))),"")</f>
        <v/>
      </c>
      <c r="BP363" s="145" t="str">
        <f>IFERROR(IF(AND(BP$272=list!$D$3,'Box Calculation'!BP$279&lt;&gt;"h",$E363&lt;&gt;0),0,IF(AND(BP$273=list!$D$2,$E363&lt;&gt;0,TRUNC(VLOOKUP($E363,'Container Panel'!$B$41:$Z$100,$D363,0)/(VLOOKUP(BP$276,UI!$A$12:$O$51,VLOOKUP(BP$279,$B$276:$C$278,2,0),0)/1000))&gt;0),1,TRUNC(VLOOKUP($E363,'Container Panel'!$B$41:$Z$100,$D363,0)/(VLOOKUP(BP$276,UI!$A$12:$O$51,VLOOKUP(BP$279,$B$276:$C$278,2,0),0)/1000)))),"")</f>
        <v/>
      </c>
      <c r="BQ363" s="145" t="str">
        <f>IFERROR(IF(AND(BQ$272=list!$D$3,'Box Calculation'!BQ$279&lt;&gt;"h",$E363&lt;&gt;0),0,IF(AND(BQ$273=list!$D$2,$E363&lt;&gt;0,TRUNC(VLOOKUP($E363,'Container Panel'!$B$41:$Z$100,$D363,0)/(VLOOKUP(BQ$276,UI!$A$12:$O$51,VLOOKUP(BQ$279,$B$276:$C$278,2,0),0)/1000))&gt;0),1,TRUNC(VLOOKUP($E363,'Container Panel'!$B$41:$Z$100,$D363,0)/(VLOOKUP(BQ$276,UI!$A$12:$O$51,VLOOKUP(BQ$279,$B$276:$C$278,2,0),0)/1000)))),"")</f>
        <v/>
      </c>
      <c r="BR363" s="145" t="str">
        <f>IFERROR(IF(AND(BR$272=list!$D$3,'Box Calculation'!BR$279&lt;&gt;"h",$E363&lt;&gt;0),0,IF(AND(BR$273=list!$D$2,$E363&lt;&gt;0,TRUNC(VLOOKUP($E363,'Container Panel'!$B$41:$Z$100,$D363,0)/(VLOOKUP(BR$276,UI!$A$12:$O$51,VLOOKUP(BR$279,$B$276:$C$278,2,0),0)/1000))&gt;0),1,TRUNC(VLOOKUP($E363,'Container Panel'!$B$41:$Z$100,$D363,0)/(VLOOKUP(BR$276,UI!$A$12:$O$51,VLOOKUP(BR$279,$B$276:$C$278,2,0),0)/1000)))),"")</f>
        <v/>
      </c>
      <c r="BS363" s="145" t="str">
        <f>IFERROR(IF(AND(BS$272=list!$D$3,'Box Calculation'!BS$279&lt;&gt;"h",$E363&lt;&gt;0),0,IF(AND(BS$273=list!$D$2,$E363&lt;&gt;0,TRUNC(VLOOKUP($E363,'Container Panel'!$B$41:$Z$100,$D363,0)/(VLOOKUP(BS$276,UI!$A$12:$O$51,VLOOKUP(BS$279,$B$276:$C$278,2,0),0)/1000))&gt;0),1,TRUNC(VLOOKUP($E363,'Container Panel'!$B$41:$Z$100,$D363,0)/(VLOOKUP(BS$276,UI!$A$12:$O$51,VLOOKUP(BS$279,$B$276:$C$278,2,0),0)/1000)))),"")</f>
        <v/>
      </c>
      <c r="BT363" s="145" t="str">
        <f>IFERROR(IF(AND(BT$272=list!$D$3,'Box Calculation'!BT$279&lt;&gt;"h",$E363&lt;&gt;0),0,IF(AND(BT$273=list!$D$2,$E363&lt;&gt;0,TRUNC(VLOOKUP($E363,'Container Panel'!$B$41:$Z$100,$D363,0)/(VLOOKUP(BT$276,UI!$A$12:$O$51,VLOOKUP(BT$279,$B$276:$C$278,2,0),0)/1000))&gt;0),1,TRUNC(VLOOKUP($E363,'Container Panel'!$B$41:$Z$100,$D363,0)/(VLOOKUP(BT$276,UI!$A$12:$O$51,VLOOKUP(BT$279,$B$276:$C$278,2,0),0)/1000)))),"")</f>
        <v/>
      </c>
      <c r="BU363" s="145" t="str">
        <f>IFERROR(IF(AND(BU$272=list!$D$3,'Box Calculation'!BU$279&lt;&gt;"h",$E363&lt;&gt;0),0,IF(AND(BU$273=list!$D$2,$E363&lt;&gt;0,TRUNC(VLOOKUP($E363,'Container Panel'!$B$41:$Z$100,$D363,0)/(VLOOKUP(BU$276,UI!$A$12:$O$51,VLOOKUP(BU$279,$B$276:$C$278,2,0),0)/1000))&gt;0),1,TRUNC(VLOOKUP($E363,'Container Panel'!$B$41:$Z$100,$D363,0)/(VLOOKUP(BU$276,UI!$A$12:$O$51,VLOOKUP(BU$279,$B$276:$C$278,2,0),0)/1000)))),"")</f>
        <v/>
      </c>
      <c r="BV363" s="145" t="str">
        <f>IFERROR(IF(AND(BV$272=list!$D$3,'Box Calculation'!BV$279&lt;&gt;"h",$E363&lt;&gt;0),0,IF(AND(BV$273=list!$D$2,$E363&lt;&gt;0,TRUNC(VLOOKUP($E363,'Container Panel'!$B$41:$Z$100,$D363,0)/(VLOOKUP(BV$276,UI!$A$12:$O$51,VLOOKUP(BV$279,$B$276:$C$278,2,0),0)/1000))&gt;0),1,TRUNC(VLOOKUP($E363,'Container Panel'!$B$41:$Z$100,$D363,0)/(VLOOKUP(BV$276,UI!$A$12:$O$51,VLOOKUP(BV$279,$B$276:$C$278,2,0),0)/1000)))),"")</f>
        <v/>
      </c>
      <c r="BW363" s="145" t="str">
        <f>IFERROR(IF(AND(BW$272=list!$D$3,'Box Calculation'!BW$279&lt;&gt;"h",$E363&lt;&gt;0),0,IF(AND(BW$273=list!$D$2,$E363&lt;&gt;0,TRUNC(VLOOKUP($E363,'Container Panel'!$B$41:$Z$100,$D363,0)/(VLOOKUP(BW$276,UI!$A$12:$O$51,VLOOKUP(BW$279,$B$276:$C$278,2,0),0)/1000))&gt;0),1,TRUNC(VLOOKUP($E363,'Container Panel'!$B$41:$Z$100,$D363,0)/(VLOOKUP(BW$276,UI!$A$12:$O$51,VLOOKUP(BW$279,$B$276:$C$278,2,0),0)/1000)))),"")</f>
        <v/>
      </c>
      <c r="BX363" s="145" t="str">
        <f>IFERROR(IF(AND(BX$272=list!$D$3,'Box Calculation'!BX$279&lt;&gt;"h",$E363&lt;&gt;0),0,IF(AND(BX$273=list!$D$2,$E363&lt;&gt;0,TRUNC(VLOOKUP($E363,'Container Panel'!$B$41:$Z$100,$D363,0)/(VLOOKUP(BX$276,UI!$A$12:$O$51,VLOOKUP(BX$279,$B$276:$C$278,2,0),0)/1000))&gt;0),1,TRUNC(VLOOKUP($E363,'Container Panel'!$B$41:$Z$100,$D363,0)/(VLOOKUP(BX$276,UI!$A$12:$O$51,VLOOKUP(BX$279,$B$276:$C$278,2,0),0)/1000)))),"")</f>
        <v/>
      </c>
      <c r="BY363" s="145" t="str">
        <f>IFERROR(IF(AND(BY$272=list!$D$3,'Box Calculation'!BY$279&lt;&gt;"h",$E363&lt;&gt;0),0,IF(AND(BY$273=list!$D$2,$E363&lt;&gt;0,TRUNC(VLOOKUP($E363,'Container Panel'!$B$41:$Z$100,$D363,0)/(VLOOKUP(BY$276,UI!$A$12:$O$51,VLOOKUP(BY$279,$B$276:$C$278,2,0),0)/1000))&gt;0),1,TRUNC(VLOOKUP($E363,'Container Panel'!$B$41:$Z$100,$D363,0)/(VLOOKUP(BY$276,UI!$A$12:$O$51,VLOOKUP(BY$279,$B$276:$C$278,2,0),0)/1000)))),"")</f>
        <v/>
      </c>
      <c r="BZ363" s="145" t="str">
        <f>IFERROR(IF(AND(BZ$272=list!$D$3,'Box Calculation'!BZ$279&lt;&gt;"h",$E363&lt;&gt;0),0,IF(AND(BZ$273=list!$D$2,$E363&lt;&gt;0,TRUNC(VLOOKUP($E363,'Container Panel'!$B$41:$Z$100,$D363,0)/(VLOOKUP(BZ$276,UI!$A$12:$O$51,VLOOKUP(BZ$279,$B$276:$C$278,2,0),0)/1000))&gt;0),1,TRUNC(VLOOKUP($E363,'Container Panel'!$B$41:$Z$100,$D363,0)/(VLOOKUP(BZ$276,UI!$A$12:$O$51,VLOOKUP(BZ$279,$B$276:$C$278,2,0),0)/1000)))),"")</f>
        <v/>
      </c>
      <c r="CA363" s="145" t="str">
        <f>IFERROR(IF(AND(CA$272=list!$D$3,'Box Calculation'!CA$279&lt;&gt;"h",$E363&lt;&gt;0),0,IF(AND(CA$273=list!$D$2,$E363&lt;&gt;0,TRUNC(VLOOKUP($E363,'Container Panel'!$B$41:$Z$100,$D363,0)/(VLOOKUP(CA$276,UI!$A$12:$O$51,VLOOKUP(CA$279,$B$276:$C$278,2,0),0)/1000))&gt;0),1,TRUNC(VLOOKUP($E363,'Container Panel'!$B$41:$Z$100,$D363,0)/(VLOOKUP(CA$276,UI!$A$12:$O$51,VLOOKUP(CA$279,$B$276:$C$278,2,0),0)/1000)))),"")</f>
        <v/>
      </c>
      <c r="CB363" s="145" t="str">
        <f>IFERROR(IF(AND(CB$272=list!$D$3,'Box Calculation'!CB$279&lt;&gt;"h",$E363&lt;&gt;0),0,IF(AND(CB$273=list!$D$2,$E363&lt;&gt;0,TRUNC(VLOOKUP($E363,'Container Panel'!$B$41:$Z$100,$D363,0)/(VLOOKUP(CB$276,UI!$A$12:$O$51,VLOOKUP(CB$279,$B$276:$C$278,2,0),0)/1000))&gt;0),1,TRUNC(VLOOKUP($E363,'Container Panel'!$B$41:$Z$100,$D363,0)/(VLOOKUP(CB$276,UI!$A$12:$O$51,VLOOKUP(CB$279,$B$276:$C$278,2,0),0)/1000)))),"")</f>
        <v/>
      </c>
      <c r="CC363" s="145" t="str">
        <f>IFERROR(IF(AND(CC$272=list!$D$3,'Box Calculation'!CC$279&lt;&gt;"h",$E363&lt;&gt;0),0,IF(AND(CC$273=list!$D$2,$E363&lt;&gt;0,TRUNC(VLOOKUP($E363,'Container Panel'!$B$41:$Z$100,$D363,0)/(VLOOKUP(CC$276,UI!$A$12:$O$51,VLOOKUP(CC$279,$B$276:$C$278,2,0),0)/1000))&gt;0),1,TRUNC(VLOOKUP($E363,'Container Panel'!$B$41:$Z$100,$D363,0)/(VLOOKUP(CC$276,UI!$A$12:$O$51,VLOOKUP(CC$279,$B$276:$C$278,2,0),0)/1000)))),"")</f>
        <v/>
      </c>
      <c r="CD363" s="145" t="str">
        <f>IFERROR(IF(AND(CD$272=list!$D$3,'Box Calculation'!CD$279&lt;&gt;"h",$E363&lt;&gt;0),0,IF(AND(CD$273=list!$D$2,$E363&lt;&gt;0,TRUNC(VLOOKUP($E363,'Container Panel'!$B$41:$Z$100,$D363,0)/(VLOOKUP(CD$276,UI!$A$12:$O$51,VLOOKUP(CD$279,$B$276:$C$278,2,0),0)/1000))&gt;0),1,TRUNC(VLOOKUP($E363,'Container Panel'!$B$41:$Z$100,$D363,0)/(VLOOKUP(CD$276,UI!$A$12:$O$51,VLOOKUP(CD$279,$B$276:$C$278,2,0),0)/1000)))),"")</f>
        <v/>
      </c>
      <c r="CE363" s="145" t="str">
        <f>IFERROR(IF(AND(CE$272=list!$D$3,'Box Calculation'!CE$279&lt;&gt;"h",$E363&lt;&gt;0),0,IF(AND(CE$273=list!$D$2,$E363&lt;&gt;0,TRUNC(VLOOKUP($E363,'Container Panel'!$B$41:$Z$100,$D363,0)/(VLOOKUP(CE$276,UI!$A$12:$O$51,VLOOKUP(CE$279,$B$276:$C$278,2,0),0)/1000))&gt;0),1,TRUNC(VLOOKUP($E363,'Container Panel'!$B$41:$Z$100,$D363,0)/(VLOOKUP(CE$276,UI!$A$12:$O$51,VLOOKUP(CE$279,$B$276:$C$278,2,0),0)/1000)))),"")</f>
        <v/>
      </c>
      <c r="CF363" s="145" t="str">
        <f>IFERROR(IF(AND(CF$272=list!$D$3,'Box Calculation'!CF$279&lt;&gt;"h",$E363&lt;&gt;0),0,IF(AND(CF$273=list!$D$2,$E363&lt;&gt;0,TRUNC(VLOOKUP($E363,'Container Panel'!$B$41:$Z$100,$D363,0)/(VLOOKUP(CF$276,UI!$A$12:$O$51,VLOOKUP(CF$279,$B$276:$C$278,2,0),0)/1000))&gt;0),1,TRUNC(VLOOKUP($E363,'Container Panel'!$B$41:$Z$100,$D363,0)/(VLOOKUP(CF$276,UI!$A$12:$O$51,VLOOKUP(CF$279,$B$276:$C$278,2,0),0)/1000)))),"")</f>
        <v/>
      </c>
      <c r="CG363" s="145" t="str">
        <f>IFERROR(IF(AND(CG$272=list!$D$3,'Box Calculation'!CG$279&lt;&gt;"h",$E363&lt;&gt;0),0,IF(AND(CG$273=list!$D$2,$E363&lt;&gt;0,TRUNC(VLOOKUP($E363,'Container Panel'!$B$41:$Z$100,$D363,0)/(VLOOKUP(CG$276,UI!$A$12:$O$51,VLOOKUP(CG$279,$B$276:$C$278,2,0),0)/1000))&gt;0),1,TRUNC(VLOOKUP($E363,'Container Panel'!$B$41:$Z$100,$D363,0)/(VLOOKUP(CG$276,UI!$A$12:$O$51,VLOOKUP(CG$279,$B$276:$C$278,2,0),0)/1000)))),"")</f>
        <v/>
      </c>
      <c r="CH363" s="145" t="str">
        <f>IFERROR(IF(AND(CH$272=list!$D$3,'Box Calculation'!CH$279&lt;&gt;"h",$E363&lt;&gt;0),0,IF(AND(CH$273=list!$D$2,$E363&lt;&gt;0,TRUNC(VLOOKUP($E363,'Container Panel'!$B$41:$Z$100,$D363,0)/(VLOOKUP(CH$276,UI!$A$12:$O$51,VLOOKUP(CH$279,$B$276:$C$278,2,0),0)/1000))&gt;0),1,TRUNC(VLOOKUP($E363,'Container Panel'!$B$41:$Z$100,$D363,0)/(VLOOKUP(CH$276,UI!$A$12:$O$51,VLOOKUP(CH$279,$B$276:$C$278,2,0),0)/1000)))),"")</f>
        <v/>
      </c>
      <c r="CI363" s="145" t="str">
        <f>IFERROR(IF(AND(CI$272=list!$D$3,'Box Calculation'!CI$279&lt;&gt;"h",$E363&lt;&gt;0),0,IF(AND(CI$273=list!$D$2,$E363&lt;&gt;0,TRUNC(VLOOKUP($E363,'Container Panel'!$B$41:$Z$100,$D363,0)/(VLOOKUP(CI$276,UI!$A$12:$O$51,VLOOKUP(CI$279,$B$276:$C$278,2,0),0)/1000))&gt;0),1,TRUNC(VLOOKUP($E363,'Container Panel'!$B$41:$Z$100,$D363,0)/(VLOOKUP(CI$276,UI!$A$12:$O$51,VLOOKUP(CI$279,$B$276:$C$278,2,0),0)/1000)))),"")</f>
        <v/>
      </c>
      <c r="CJ363" s="145" t="str">
        <f>IFERROR(IF(AND(CJ$272=list!$D$3,'Box Calculation'!CJ$279&lt;&gt;"h",$E363&lt;&gt;0),0,IF(AND(CJ$273=list!$D$2,$E363&lt;&gt;0,TRUNC(VLOOKUP($E363,'Container Panel'!$B$41:$Z$100,$D363,0)/(VLOOKUP(CJ$276,UI!$A$12:$O$51,VLOOKUP(CJ$279,$B$276:$C$278,2,0),0)/1000))&gt;0),1,TRUNC(VLOOKUP($E363,'Container Panel'!$B$41:$Z$100,$D363,0)/(VLOOKUP(CJ$276,UI!$A$12:$O$51,VLOOKUP(CJ$279,$B$276:$C$278,2,0),0)/1000)))),"")</f>
        <v/>
      </c>
      <c r="CK363" s="145" t="str">
        <f>IFERROR(IF(AND(CK$272=list!$D$3,'Box Calculation'!CK$279&lt;&gt;"h",$E363&lt;&gt;0),0,IF(AND(CK$273=list!$D$2,$E363&lt;&gt;0,TRUNC(VLOOKUP($E363,'Container Panel'!$B$41:$Z$100,$D363,0)/(VLOOKUP(CK$276,UI!$A$12:$O$51,VLOOKUP(CK$279,$B$276:$C$278,2,0),0)/1000))&gt;0),1,TRUNC(VLOOKUP($E363,'Container Panel'!$B$41:$Z$100,$D363,0)/(VLOOKUP(CK$276,UI!$A$12:$O$51,VLOOKUP(CK$279,$B$276:$C$278,2,0),0)/1000)))),"")</f>
        <v/>
      </c>
      <c r="CL363" s="145" t="str">
        <f>IFERROR(IF(AND(CL$272=list!$D$3,'Box Calculation'!CL$279&lt;&gt;"h",$E363&lt;&gt;0),0,IF(AND(CL$273=list!$D$2,$E363&lt;&gt;0,TRUNC(VLOOKUP($E363,'Container Panel'!$B$41:$Z$100,$D363,0)/(VLOOKUP(CL$276,UI!$A$12:$O$51,VLOOKUP(CL$279,$B$276:$C$278,2,0),0)/1000))&gt;0),1,TRUNC(VLOOKUP($E363,'Container Panel'!$B$41:$Z$100,$D363,0)/(VLOOKUP(CL$276,UI!$A$12:$O$51,VLOOKUP(CL$279,$B$276:$C$278,2,0),0)/1000)))),"")</f>
        <v/>
      </c>
      <c r="CM363" s="145" t="str">
        <f>IFERROR(IF(AND(CM$272=list!$D$3,'Box Calculation'!CM$279&lt;&gt;"h",$E363&lt;&gt;0),0,IF(AND(CM$273=list!$D$2,$E363&lt;&gt;0,TRUNC(VLOOKUP($E363,'Container Panel'!$B$41:$Z$100,$D363,0)/(VLOOKUP(CM$276,UI!$A$12:$O$51,VLOOKUP(CM$279,$B$276:$C$278,2,0),0)/1000))&gt;0),1,TRUNC(VLOOKUP($E363,'Container Panel'!$B$41:$Z$100,$D363,0)/(VLOOKUP(CM$276,UI!$A$12:$O$51,VLOOKUP(CM$279,$B$276:$C$278,2,0),0)/1000)))),"")</f>
        <v/>
      </c>
      <c r="CN363" s="145" t="str">
        <f>IFERROR(IF(AND(CN$272=list!$D$3,'Box Calculation'!CN$279&lt;&gt;"h",$E363&lt;&gt;0),0,IF(AND(CN$273=list!$D$2,$E363&lt;&gt;0,TRUNC(VLOOKUP($E363,'Container Panel'!$B$41:$Z$100,$D363,0)/(VLOOKUP(CN$276,UI!$A$12:$O$51,VLOOKUP(CN$279,$B$276:$C$278,2,0),0)/1000))&gt;0),1,TRUNC(VLOOKUP($E363,'Container Panel'!$B$41:$Z$100,$D363,0)/(VLOOKUP(CN$276,UI!$A$12:$O$51,VLOOKUP(CN$279,$B$276:$C$278,2,0),0)/1000)))),"")</f>
        <v/>
      </c>
      <c r="CO363" s="145" t="str">
        <f>IFERROR(IF(AND(CO$272=list!$D$3,'Box Calculation'!CO$279&lt;&gt;"h",$E363&lt;&gt;0),0,IF(AND(CO$273=list!$D$2,$E363&lt;&gt;0,TRUNC(VLOOKUP($E363,'Container Panel'!$B$41:$Z$100,$D363,0)/(VLOOKUP(CO$276,UI!$A$12:$O$51,VLOOKUP(CO$279,$B$276:$C$278,2,0),0)/1000))&gt;0),1,TRUNC(VLOOKUP($E363,'Container Panel'!$B$41:$Z$100,$D363,0)/(VLOOKUP(CO$276,UI!$A$12:$O$51,VLOOKUP(CO$279,$B$276:$C$278,2,0),0)/1000)))),"")</f>
        <v/>
      </c>
      <c r="CP363" s="145" t="str">
        <f>IFERROR(IF(AND(CP$272=list!$D$3,'Box Calculation'!CP$279&lt;&gt;"h",$E363&lt;&gt;0),0,IF(AND(CP$273=list!$D$2,$E363&lt;&gt;0,TRUNC(VLOOKUP($E363,'Container Panel'!$B$41:$Z$100,$D363,0)/(VLOOKUP(CP$276,UI!$A$12:$O$51,VLOOKUP(CP$279,$B$276:$C$278,2,0),0)/1000))&gt;0),1,TRUNC(VLOOKUP($E363,'Container Panel'!$B$41:$Z$100,$D363,0)/(VLOOKUP(CP$276,UI!$A$12:$O$51,VLOOKUP(CP$279,$B$276:$C$278,2,0),0)/1000)))),"")</f>
        <v/>
      </c>
      <c r="CQ363" s="145" t="str">
        <f>IFERROR(IF(AND(CQ$272=list!$D$3,'Box Calculation'!CQ$279&lt;&gt;"h",$E363&lt;&gt;0),0,IF(AND(CQ$273=list!$D$2,$E363&lt;&gt;0,TRUNC(VLOOKUP($E363,'Container Panel'!$B$41:$Z$100,$D363,0)/(VLOOKUP(CQ$276,UI!$A$12:$O$51,VLOOKUP(CQ$279,$B$276:$C$278,2,0),0)/1000))&gt;0),1,TRUNC(VLOOKUP($E363,'Container Panel'!$B$41:$Z$100,$D363,0)/(VLOOKUP(CQ$276,UI!$A$12:$O$51,VLOOKUP(CQ$279,$B$276:$C$278,2,0),0)/1000)))),"")</f>
        <v/>
      </c>
      <c r="CR363" s="145" t="str">
        <f>IFERROR(IF(AND(CR$272=list!$D$3,'Box Calculation'!CR$279&lt;&gt;"h",$E363&lt;&gt;0),0,IF(AND(CR$273=list!$D$2,$E363&lt;&gt;0,TRUNC(VLOOKUP($E363,'Container Panel'!$B$41:$Z$100,$D363,0)/(VLOOKUP(CR$276,UI!$A$12:$O$51,VLOOKUP(CR$279,$B$276:$C$278,2,0),0)/1000))&gt;0),1,TRUNC(VLOOKUP($E363,'Container Panel'!$B$41:$Z$100,$D363,0)/(VLOOKUP(CR$276,UI!$A$12:$O$51,VLOOKUP(CR$279,$B$276:$C$278,2,0),0)/1000)))),"")</f>
        <v/>
      </c>
      <c r="CS363" s="145" t="str">
        <f>IFERROR(IF(AND(CS$272=list!$D$3,'Box Calculation'!CS$279&lt;&gt;"h",$E363&lt;&gt;0),0,IF(AND(CS$273=list!$D$2,$E363&lt;&gt;0,TRUNC(VLOOKUP($E363,'Container Panel'!$B$41:$Z$100,$D363,0)/(VLOOKUP(CS$276,UI!$A$12:$O$51,VLOOKUP(CS$279,$B$276:$C$278,2,0),0)/1000))&gt;0),1,TRUNC(VLOOKUP($E363,'Container Panel'!$B$41:$Z$100,$D363,0)/(VLOOKUP(CS$276,UI!$A$12:$O$51,VLOOKUP(CS$279,$B$276:$C$278,2,0),0)/1000)))),"")</f>
        <v/>
      </c>
      <c r="CT363" s="145" t="str">
        <f>IFERROR(IF(AND(CT$272=list!$D$3,'Box Calculation'!CT$279&lt;&gt;"h",$E363&lt;&gt;0),0,IF(AND(CT$273=list!$D$2,$E363&lt;&gt;0,TRUNC(VLOOKUP($E363,'Container Panel'!$B$41:$Z$100,$D363,0)/(VLOOKUP(CT$276,UI!$A$12:$O$51,VLOOKUP(CT$279,$B$276:$C$278,2,0),0)/1000))&gt;0),1,TRUNC(VLOOKUP($E363,'Container Panel'!$B$41:$Z$100,$D363,0)/(VLOOKUP(CT$276,UI!$A$12:$O$51,VLOOKUP(CT$279,$B$276:$C$278,2,0),0)/1000)))),"")</f>
        <v/>
      </c>
      <c r="CU363" s="145" t="str">
        <f>IFERROR(IF(AND(CU$272=list!$D$3,'Box Calculation'!CU$279&lt;&gt;"h",$E363&lt;&gt;0),0,IF(AND(CU$273=list!$D$2,$E363&lt;&gt;0,TRUNC(VLOOKUP($E363,'Container Panel'!$B$41:$Z$100,$D363,0)/(VLOOKUP(CU$276,UI!$A$12:$O$51,VLOOKUP(CU$279,$B$276:$C$278,2,0),0)/1000))&gt;0),1,TRUNC(VLOOKUP($E363,'Container Panel'!$B$41:$Z$100,$D363,0)/(VLOOKUP(CU$276,UI!$A$12:$O$51,VLOOKUP(CU$279,$B$276:$C$278,2,0),0)/1000)))),"")</f>
        <v/>
      </c>
      <c r="CV363" s="145" t="str">
        <f>IFERROR(IF(AND(CV$272=list!$D$3,'Box Calculation'!CV$279&lt;&gt;"h",$E363&lt;&gt;0),0,IF(AND(CV$273=list!$D$2,$E363&lt;&gt;0,TRUNC(VLOOKUP($E363,'Container Panel'!$B$41:$Z$100,$D363,0)/(VLOOKUP(CV$276,UI!$A$12:$O$51,VLOOKUP(CV$279,$B$276:$C$278,2,0),0)/1000))&gt;0),1,TRUNC(VLOOKUP($E363,'Container Panel'!$B$41:$Z$100,$D363,0)/(VLOOKUP(CV$276,UI!$A$12:$O$51,VLOOKUP(CV$279,$B$276:$C$278,2,0),0)/1000)))),"")</f>
        <v/>
      </c>
      <c r="CW363" s="145" t="str">
        <f>IFERROR(IF(AND(CW$272=list!$D$3,'Box Calculation'!CW$279&lt;&gt;"h",$E363&lt;&gt;0),0,IF(AND(CW$273=list!$D$2,$E363&lt;&gt;0,TRUNC(VLOOKUP($E363,'Container Panel'!$B$41:$Z$100,$D363,0)/(VLOOKUP(CW$276,UI!$A$12:$O$51,VLOOKUP(CW$279,$B$276:$C$278,2,0),0)/1000))&gt;0),1,TRUNC(VLOOKUP($E363,'Container Panel'!$B$41:$Z$100,$D363,0)/(VLOOKUP(CW$276,UI!$A$12:$O$51,VLOOKUP(CW$279,$B$276:$C$278,2,0),0)/1000)))),"")</f>
        <v/>
      </c>
      <c r="CX363" s="145" t="str">
        <f>IFERROR(IF(AND(CX$272=list!$D$3,'Box Calculation'!CX$279&lt;&gt;"h",$E363&lt;&gt;0),0,IF(AND(CX$273=list!$D$2,$E363&lt;&gt;0,TRUNC(VLOOKUP($E363,'Container Panel'!$B$41:$Z$100,$D363,0)/(VLOOKUP(CX$276,UI!$A$12:$O$51,VLOOKUP(CX$279,$B$276:$C$278,2,0),0)/1000))&gt;0),1,TRUNC(VLOOKUP($E363,'Container Panel'!$B$41:$Z$100,$D363,0)/(VLOOKUP(CX$276,UI!$A$12:$O$51,VLOOKUP(CX$279,$B$276:$C$278,2,0),0)/1000)))),"")</f>
        <v/>
      </c>
      <c r="CY363" s="145" t="str">
        <f>IFERROR(IF(AND(CY$272=list!$D$3,'Box Calculation'!CY$279&lt;&gt;"h",$E363&lt;&gt;0),0,IF(AND(CY$273=list!$D$2,$E363&lt;&gt;0,TRUNC(VLOOKUP($E363,'Container Panel'!$B$41:$Z$100,$D363,0)/(VLOOKUP(CY$276,UI!$A$12:$O$51,VLOOKUP(CY$279,$B$276:$C$278,2,0),0)/1000))&gt;0),1,TRUNC(VLOOKUP($E363,'Container Panel'!$B$41:$Z$100,$D363,0)/(VLOOKUP(CY$276,UI!$A$12:$O$51,VLOOKUP(CY$279,$B$276:$C$278,2,0),0)/1000)))),"")</f>
        <v/>
      </c>
      <c r="CZ363" s="145" t="str">
        <f>IFERROR(IF(AND(CZ$272=list!$D$3,'Box Calculation'!CZ$279&lt;&gt;"h",$E363&lt;&gt;0),0,IF(AND(CZ$273=list!$D$2,$E363&lt;&gt;0,TRUNC(VLOOKUP($E363,'Container Panel'!$B$41:$Z$100,$D363,0)/(VLOOKUP(CZ$276,UI!$A$12:$O$51,VLOOKUP(CZ$279,$B$276:$C$278,2,0),0)/1000))&gt;0),1,TRUNC(VLOOKUP($E363,'Container Panel'!$B$41:$Z$100,$D363,0)/(VLOOKUP(CZ$276,UI!$A$12:$O$51,VLOOKUP(CZ$279,$B$276:$C$278,2,0),0)/1000)))),"")</f>
        <v/>
      </c>
      <c r="DA363" s="145" t="str">
        <f>IFERROR(IF(AND(DA$272=list!$D$3,'Box Calculation'!DA$279&lt;&gt;"h",$E363&lt;&gt;0),0,IF(AND(DA$273=list!$D$2,$E363&lt;&gt;0,TRUNC(VLOOKUP($E363,'Container Panel'!$B$41:$Z$100,$D363,0)/(VLOOKUP(DA$276,UI!$A$12:$O$51,VLOOKUP(DA$279,$B$276:$C$278,2,0),0)/1000))&gt;0),1,TRUNC(VLOOKUP($E363,'Container Panel'!$B$41:$Z$100,$D363,0)/(VLOOKUP(DA$276,UI!$A$12:$O$51,VLOOKUP(DA$279,$B$276:$C$278,2,0),0)/1000)))),"")</f>
        <v/>
      </c>
      <c r="DB363" s="145" t="str">
        <f>IFERROR(IF(AND(DB$272=list!$D$3,'Box Calculation'!DB$279&lt;&gt;"h",$E363&lt;&gt;0),0,IF(AND(DB$273=list!$D$2,$E363&lt;&gt;0,TRUNC(VLOOKUP($E363,'Container Panel'!$B$41:$Z$100,$D363,0)/(VLOOKUP(DB$276,UI!$A$12:$O$51,VLOOKUP(DB$279,$B$276:$C$278,2,0),0)/1000))&gt;0),1,TRUNC(VLOOKUP($E363,'Container Panel'!$B$41:$Z$100,$D363,0)/(VLOOKUP(DB$276,UI!$A$12:$O$51,VLOOKUP(DB$279,$B$276:$C$278,2,0),0)/1000)))),"")</f>
        <v/>
      </c>
      <c r="DC363" s="145" t="str">
        <f>IFERROR(IF(AND(DC$272=list!$D$3,'Box Calculation'!DC$279&lt;&gt;"h",$E363&lt;&gt;0),0,IF(AND(DC$273=list!$D$2,$E363&lt;&gt;0,TRUNC(VLOOKUP($E363,'Container Panel'!$B$41:$Z$100,$D363,0)/(VLOOKUP(DC$276,UI!$A$12:$O$51,VLOOKUP(DC$279,$B$276:$C$278,2,0),0)/1000))&gt;0),1,TRUNC(VLOOKUP($E363,'Container Panel'!$B$41:$Z$100,$D363,0)/(VLOOKUP(DC$276,UI!$A$12:$O$51,VLOOKUP(DC$279,$B$276:$C$278,2,0),0)/1000)))),"")</f>
        <v/>
      </c>
      <c r="DD363" s="145" t="str">
        <f>IFERROR(IF(AND(DD$272=list!$D$3,'Box Calculation'!DD$279&lt;&gt;"h",$E363&lt;&gt;0),0,IF(AND(DD$273=list!$D$2,$E363&lt;&gt;0,TRUNC(VLOOKUP($E363,'Container Panel'!$B$41:$Z$100,$D363,0)/(VLOOKUP(DD$276,UI!$A$12:$O$51,VLOOKUP(DD$279,$B$276:$C$278,2,0),0)/1000))&gt;0),1,TRUNC(VLOOKUP($E363,'Container Panel'!$B$41:$Z$100,$D363,0)/(VLOOKUP(DD$276,UI!$A$12:$O$51,VLOOKUP(DD$279,$B$276:$C$278,2,0),0)/1000)))),"")</f>
        <v/>
      </c>
      <c r="DE363" s="145" t="str">
        <f>IFERROR(IF(AND(DE$272=list!$D$3,'Box Calculation'!DE$279&lt;&gt;"h",$E363&lt;&gt;0),0,IF(AND(DE$273=list!$D$2,$E363&lt;&gt;0,TRUNC(VLOOKUP($E363,'Container Panel'!$B$41:$Z$100,$D363,0)/(VLOOKUP(DE$276,UI!$A$12:$O$51,VLOOKUP(DE$279,$B$276:$C$278,2,0),0)/1000))&gt;0),1,TRUNC(VLOOKUP($E363,'Container Panel'!$B$41:$Z$100,$D363,0)/(VLOOKUP(DE$276,UI!$A$12:$O$51,VLOOKUP(DE$279,$B$276:$C$278,2,0),0)/1000)))),"")</f>
        <v/>
      </c>
      <c r="DF363" s="145" t="str">
        <f>IFERROR(IF(AND(DF$272=list!$D$3,'Box Calculation'!DF$279&lt;&gt;"h",$E363&lt;&gt;0),0,IF(AND(DF$273=list!$D$2,$E363&lt;&gt;0,TRUNC(VLOOKUP($E363,'Container Panel'!$B$41:$Z$100,$D363,0)/(VLOOKUP(DF$276,UI!$A$12:$O$51,VLOOKUP(DF$279,$B$276:$C$278,2,0),0)/1000))&gt;0),1,TRUNC(VLOOKUP($E363,'Container Panel'!$B$41:$Z$100,$D363,0)/(VLOOKUP(DF$276,UI!$A$12:$O$51,VLOOKUP(DF$279,$B$276:$C$278,2,0),0)/1000)))),"")</f>
        <v/>
      </c>
      <c r="DG363" s="145" t="str">
        <f>IFERROR(IF(AND(DG$272=list!$D$3,'Box Calculation'!DG$279&lt;&gt;"h",$E363&lt;&gt;0),0,IF(AND(DG$273=list!$D$2,$E363&lt;&gt;0,TRUNC(VLOOKUP($E363,'Container Panel'!$B$41:$Z$100,$D363,0)/(VLOOKUP(DG$276,UI!$A$12:$O$51,VLOOKUP(DG$279,$B$276:$C$278,2,0),0)/1000))&gt;0),1,TRUNC(VLOOKUP($E363,'Container Panel'!$B$41:$Z$100,$D363,0)/(VLOOKUP(DG$276,UI!$A$12:$O$51,VLOOKUP(DG$279,$B$276:$C$278,2,0),0)/1000)))),"")</f>
        <v/>
      </c>
      <c r="DH363" s="145" t="str">
        <f>IFERROR(IF(AND(DH$272=list!$D$3,'Box Calculation'!DH$279&lt;&gt;"h",$E363&lt;&gt;0),0,IF(AND(DH$273=list!$D$2,$E363&lt;&gt;0,TRUNC(VLOOKUP($E363,'Container Panel'!$B$41:$Z$100,$D363,0)/(VLOOKUP(DH$276,UI!$A$12:$O$51,VLOOKUP(DH$279,$B$276:$C$278,2,0),0)/1000))&gt;0),1,TRUNC(VLOOKUP($E363,'Container Panel'!$B$41:$Z$100,$D363,0)/(VLOOKUP(DH$276,UI!$A$12:$O$51,VLOOKUP(DH$279,$B$276:$C$278,2,0),0)/1000)))),"")</f>
        <v/>
      </c>
      <c r="DI363" s="145" t="str">
        <f>IFERROR(IF(AND(DI$272=list!$D$3,'Box Calculation'!DI$279&lt;&gt;"h",$E363&lt;&gt;0),0,IF(AND(DI$273=list!$D$2,$E363&lt;&gt;0,TRUNC(VLOOKUP($E363,'Container Panel'!$B$41:$Z$100,$D363,0)/(VLOOKUP(DI$276,UI!$A$12:$O$51,VLOOKUP(DI$279,$B$276:$C$278,2,0),0)/1000))&gt;0),1,TRUNC(VLOOKUP($E363,'Container Panel'!$B$41:$Z$100,$D363,0)/(VLOOKUP(DI$276,UI!$A$12:$O$51,VLOOKUP(DI$279,$B$276:$C$278,2,0),0)/1000)))),"")</f>
        <v/>
      </c>
      <c r="DJ363" s="145" t="str">
        <f>IFERROR(IF(AND(DJ$272=list!$D$3,'Box Calculation'!DJ$279&lt;&gt;"h",$E363&lt;&gt;0),0,IF(AND(DJ$273=list!$D$2,$E363&lt;&gt;0,TRUNC(VLOOKUP($E363,'Container Panel'!$B$41:$Z$100,$D363,0)/(VLOOKUP(DJ$276,UI!$A$12:$O$51,VLOOKUP(DJ$279,$B$276:$C$278,2,0),0)/1000))&gt;0),1,TRUNC(VLOOKUP($E363,'Container Panel'!$B$41:$Z$100,$D363,0)/(VLOOKUP(DJ$276,UI!$A$12:$O$51,VLOOKUP(DJ$279,$B$276:$C$278,2,0),0)/1000)))),"")</f>
        <v/>
      </c>
      <c r="DK363" s="145" t="str">
        <f>IFERROR(IF(AND(DK$272=list!$D$3,'Box Calculation'!DK$279&lt;&gt;"h",$E363&lt;&gt;0),0,IF(AND(DK$273=list!$D$2,$E363&lt;&gt;0,TRUNC(VLOOKUP($E363,'Container Panel'!$B$41:$Z$100,$D363,0)/(VLOOKUP(DK$276,UI!$A$12:$O$51,VLOOKUP(DK$279,$B$276:$C$278,2,0),0)/1000))&gt;0),1,TRUNC(VLOOKUP($E363,'Container Panel'!$B$41:$Z$100,$D363,0)/(VLOOKUP(DK$276,UI!$A$12:$O$51,VLOOKUP(DK$279,$B$276:$C$278,2,0),0)/1000)))),"")</f>
        <v/>
      </c>
      <c r="DL363" s="145" t="str">
        <f>IFERROR(IF(AND(DL$272=list!$D$3,'Box Calculation'!DL$279&lt;&gt;"h",$E363&lt;&gt;0),0,IF(AND(DL$273=list!$D$2,$E363&lt;&gt;0,TRUNC(VLOOKUP($E363,'Container Panel'!$B$41:$Z$100,$D363,0)/(VLOOKUP(DL$276,UI!$A$12:$O$51,VLOOKUP(DL$279,$B$276:$C$278,2,0),0)/1000))&gt;0),1,TRUNC(VLOOKUP($E363,'Container Panel'!$B$41:$Z$100,$D363,0)/(VLOOKUP(DL$276,UI!$A$12:$O$51,VLOOKUP(DL$279,$B$276:$C$278,2,0),0)/1000)))),"")</f>
        <v/>
      </c>
      <c r="DM363" s="145" t="str">
        <f>IFERROR(IF(AND(DM$272=list!$D$3,'Box Calculation'!DM$279&lt;&gt;"h",$E363&lt;&gt;0),0,IF(AND(DM$273=list!$D$2,$E363&lt;&gt;0,TRUNC(VLOOKUP($E363,'Container Panel'!$B$41:$Z$100,$D363,0)/(VLOOKUP(DM$276,UI!$A$12:$O$51,VLOOKUP(DM$279,$B$276:$C$278,2,0),0)/1000))&gt;0),1,TRUNC(VLOOKUP($E363,'Container Panel'!$B$41:$Z$100,$D363,0)/(VLOOKUP(DM$276,UI!$A$12:$O$51,VLOOKUP(DM$279,$B$276:$C$278,2,0),0)/1000)))),"")</f>
        <v/>
      </c>
      <c r="DN363" s="145" t="str">
        <f>IFERROR(IF(AND(DN$272=list!$D$3,'Box Calculation'!DN$279&lt;&gt;"h",$E363&lt;&gt;0),0,IF(AND(DN$273=list!$D$2,$E363&lt;&gt;0,TRUNC(VLOOKUP($E363,'Container Panel'!$B$41:$Z$100,$D363,0)/(VLOOKUP(DN$276,UI!$A$12:$O$51,VLOOKUP(DN$279,$B$276:$C$278,2,0),0)/1000))&gt;0),1,TRUNC(VLOOKUP($E363,'Container Panel'!$B$41:$Z$100,$D363,0)/(VLOOKUP(DN$276,UI!$A$12:$O$51,VLOOKUP(DN$279,$B$276:$C$278,2,0),0)/1000)))),"")</f>
        <v/>
      </c>
      <c r="DO363" s="145" t="str">
        <f>IFERROR(IF(AND(DO$272=list!$D$3,'Box Calculation'!DO$279&lt;&gt;"h",$E363&lt;&gt;0),0,IF(AND(DO$273=list!$D$2,$E363&lt;&gt;0,TRUNC(VLOOKUP($E363,'Container Panel'!$B$41:$Z$100,$D363,0)/(VLOOKUP(DO$276,UI!$A$12:$O$51,VLOOKUP(DO$279,$B$276:$C$278,2,0),0)/1000))&gt;0),1,TRUNC(VLOOKUP($E363,'Container Panel'!$B$41:$Z$100,$D363,0)/(VLOOKUP(DO$276,UI!$A$12:$O$51,VLOOKUP(DO$279,$B$276:$C$278,2,0),0)/1000)))),"")</f>
        <v/>
      </c>
      <c r="DP363" s="145" t="str">
        <f>IFERROR(IF(AND(DP$272=list!$D$3,'Box Calculation'!DP$279&lt;&gt;"h",$E363&lt;&gt;0),0,IF(AND(DP$273=list!$D$2,$E363&lt;&gt;0,TRUNC(VLOOKUP($E363,'Container Panel'!$B$41:$Z$100,$D363,0)/(VLOOKUP(DP$276,UI!$A$12:$O$51,VLOOKUP(DP$279,$B$276:$C$278,2,0),0)/1000))&gt;0),1,TRUNC(VLOOKUP($E363,'Container Panel'!$B$41:$Z$100,$D363,0)/(VLOOKUP(DP$276,UI!$A$12:$O$51,VLOOKUP(DP$279,$B$276:$C$278,2,0),0)/1000)))),"")</f>
        <v/>
      </c>
      <c r="DQ363" s="145" t="str">
        <f>IFERROR(IF(AND(DQ$272=list!$D$3,'Box Calculation'!DQ$279&lt;&gt;"h",$E363&lt;&gt;0),0,IF(AND(DQ$273=list!$D$2,$E363&lt;&gt;0,TRUNC(VLOOKUP($E363,'Container Panel'!$B$41:$Z$100,$D363,0)/(VLOOKUP(DQ$276,UI!$A$12:$O$51,VLOOKUP(DQ$279,$B$276:$C$278,2,0),0)/1000))&gt;0),1,TRUNC(VLOOKUP($E363,'Container Panel'!$B$41:$Z$100,$D363,0)/(VLOOKUP(DQ$276,UI!$A$12:$O$51,VLOOKUP(DQ$279,$B$276:$C$278,2,0),0)/1000)))),"")</f>
        <v/>
      </c>
      <c r="DR363" s="145" t="str">
        <f>IFERROR(IF(AND(DR$272=list!$D$3,'Box Calculation'!DR$279&lt;&gt;"h",$E363&lt;&gt;0),0,IF(AND(DR$273=list!$D$2,$E363&lt;&gt;0,TRUNC(VLOOKUP($E363,'Container Panel'!$B$41:$Z$100,$D363,0)/(VLOOKUP(DR$276,UI!$A$12:$O$51,VLOOKUP(DR$279,$B$276:$C$278,2,0),0)/1000))&gt;0),1,TRUNC(VLOOKUP($E363,'Container Panel'!$B$41:$Z$100,$D363,0)/(VLOOKUP(DR$276,UI!$A$12:$O$51,VLOOKUP(DR$279,$B$276:$C$278,2,0),0)/1000)))),"")</f>
        <v/>
      </c>
      <c r="DS363" s="145" t="str">
        <f>IFERROR(IF(AND(DS$272=list!$D$3,'Box Calculation'!DS$279&lt;&gt;"h",$E363&lt;&gt;0),0,IF(AND(DS$273=list!$D$2,$E363&lt;&gt;0,TRUNC(VLOOKUP($E363,'Container Panel'!$B$41:$Z$100,$D363,0)/(VLOOKUP(DS$276,UI!$A$12:$O$51,VLOOKUP(DS$279,$B$276:$C$278,2,0),0)/1000))&gt;0),1,TRUNC(VLOOKUP($E363,'Container Panel'!$B$41:$Z$100,$D363,0)/(VLOOKUP(DS$276,UI!$A$12:$O$51,VLOOKUP(DS$279,$B$276:$C$278,2,0),0)/1000)))),"")</f>
        <v/>
      </c>
      <c r="DT363" s="145" t="str">
        <f>IFERROR(IF(AND(DT$272=list!$D$3,'Box Calculation'!DT$279&lt;&gt;"h",$E363&lt;&gt;0),0,IF(AND(DT$273=list!$D$2,$E363&lt;&gt;0,TRUNC(VLOOKUP($E363,'Container Panel'!$B$41:$Z$100,$D363,0)/(VLOOKUP(DT$276,UI!$A$12:$O$51,VLOOKUP(DT$279,$B$276:$C$278,2,0),0)/1000))&gt;0),1,TRUNC(VLOOKUP($E363,'Container Panel'!$B$41:$Z$100,$D363,0)/(VLOOKUP(DT$276,UI!$A$12:$O$51,VLOOKUP(DT$279,$B$276:$C$278,2,0),0)/1000)))),"")</f>
        <v/>
      </c>
      <c r="DU363" s="145" t="str">
        <f>IFERROR(IF(AND(DU$272=list!$D$3,'Box Calculation'!DU$279&lt;&gt;"h",$E363&lt;&gt;0),0,IF(AND(DU$273=list!$D$2,$E363&lt;&gt;0,TRUNC(VLOOKUP($E363,'Container Panel'!$B$41:$Z$100,$D363,0)/(VLOOKUP(DU$276,UI!$A$12:$O$51,VLOOKUP(DU$279,$B$276:$C$278,2,0),0)/1000))&gt;0),1,TRUNC(VLOOKUP($E363,'Container Panel'!$B$41:$Z$100,$D363,0)/(VLOOKUP(DU$276,UI!$A$12:$O$51,VLOOKUP(DU$279,$B$276:$C$278,2,0),0)/1000)))),"")</f>
        <v/>
      </c>
      <c r="DV363" s="145" t="str">
        <f>IFERROR(IF(AND(DV$272=list!$D$3,'Box Calculation'!DV$279&lt;&gt;"h",$E363&lt;&gt;0),0,IF(AND(DV$273=list!$D$2,$E363&lt;&gt;0,TRUNC(VLOOKUP($E363,'Container Panel'!$B$41:$Z$100,$D363,0)/(VLOOKUP(DV$276,UI!$A$12:$O$51,VLOOKUP(DV$279,$B$276:$C$278,2,0),0)/1000))&gt;0),1,TRUNC(VLOOKUP($E363,'Container Panel'!$B$41:$Z$100,$D363,0)/(VLOOKUP(DV$276,UI!$A$12:$O$51,VLOOKUP(DV$279,$B$276:$C$278,2,0),0)/1000)))),"")</f>
        <v/>
      </c>
      <c r="DW363" s="145" t="str">
        <f>IFERROR(IF(AND(DW$272=list!$D$3,'Box Calculation'!DW$279&lt;&gt;"h",$E363&lt;&gt;0),0,IF(AND(DW$273=list!$D$2,$E363&lt;&gt;0,TRUNC(VLOOKUP($E363,'Container Panel'!$B$41:$Z$100,$D363,0)/(VLOOKUP(DW$276,UI!$A$12:$O$51,VLOOKUP(DW$279,$B$276:$C$278,2,0),0)/1000))&gt;0),1,TRUNC(VLOOKUP($E363,'Container Panel'!$B$41:$Z$100,$D363,0)/(VLOOKUP(DW$276,UI!$A$12:$O$51,VLOOKUP(DW$279,$B$276:$C$278,2,0),0)/1000)))),"")</f>
        <v/>
      </c>
      <c r="DX363" s="145" t="str">
        <f>IFERROR(IF(AND(DX$272=list!$D$3,'Box Calculation'!DX$279&lt;&gt;"h",$E363&lt;&gt;0),0,IF(AND(DX$273=list!$D$2,$E363&lt;&gt;0,TRUNC(VLOOKUP($E363,'Container Panel'!$B$41:$Z$100,$D363,0)/(VLOOKUP(DX$276,UI!$A$12:$O$51,VLOOKUP(DX$279,$B$276:$C$278,2,0),0)/1000))&gt;0),1,TRUNC(VLOOKUP($E363,'Container Panel'!$B$41:$Z$100,$D363,0)/(VLOOKUP(DX$276,UI!$A$12:$O$51,VLOOKUP(DX$279,$B$276:$C$278,2,0),0)/1000)))),"")</f>
        <v/>
      </c>
      <c r="DY363" s="145" t="str">
        <f>IFERROR(IF(AND(DY$272=list!$D$3,'Box Calculation'!DY$279&lt;&gt;"h",$E363&lt;&gt;0),0,IF(AND(DY$273=list!$D$2,$E363&lt;&gt;0,TRUNC(VLOOKUP($E363,'Container Panel'!$B$41:$Z$100,$D363,0)/(VLOOKUP(DY$276,UI!$A$12:$O$51,VLOOKUP(DY$279,$B$276:$C$278,2,0),0)/1000))&gt;0),1,TRUNC(VLOOKUP($E363,'Container Panel'!$B$41:$Z$100,$D363,0)/(VLOOKUP(DY$276,UI!$A$12:$O$51,VLOOKUP(DY$279,$B$276:$C$278,2,0),0)/1000)))),"")</f>
        <v/>
      </c>
      <c r="DZ363" s="145" t="str">
        <f>IFERROR(IF(AND(DZ$272=list!$D$3,'Box Calculation'!DZ$279&lt;&gt;"h",$E363&lt;&gt;0),0,IF(AND(DZ$273=list!$D$2,$E363&lt;&gt;0,TRUNC(VLOOKUP($E363,'Container Panel'!$B$41:$Z$100,$D363,0)/(VLOOKUP(DZ$276,UI!$A$12:$O$51,VLOOKUP(DZ$279,$B$276:$C$278,2,0),0)/1000))&gt;0),1,TRUNC(VLOOKUP($E363,'Container Panel'!$B$41:$Z$100,$D363,0)/(VLOOKUP(DZ$276,UI!$A$12:$O$51,VLOOKUP(DZ$279,$B$276:$C$278,2,0),0)/1000)))),"")</f>
        <v/>
      </c>
      <c r="EA363" s="145" t="str">
        <f>IFERROR(IF(AND(EA$272=list!$D$3,'Box Calculation'!EA$279&lt;&gt;"h",$E363&lt;&gt;0),0,IF(AND(EA$273=list!$D$2,$E363&lt;&gt;0,TRUNC(VLOOKUP($E363,'Container Panel'!$B$41:$Z$100,$D363,0)/(VLOOKUP(EA$276,UI!$A$12:$O$51,VLOOKUP(EA$279,$B$276:$C$278,2,0),0)/1000))&gt;0),1,TRUNC(VLOOKUP($E363,'Container Panel'!$B$41:$Z$100,$D363,0)/(VLOOKUP(EA$276,UI!$A$12:$O$51,VLOOKUP(EA$279,$B$276:$C$278,2,0),0)/1000)))),"")</f>
        <v/>
      </c>
      <c r="EB363" s="145" t="str">
        <f>IFERROR(IF(AND(EB$272=list!$D$3,'Box Calculation'!EB$279&lt;&gt;"h",$E363&lt;&gt;0),0,IF(AND(EB$273=list!$D$2,$E363&lt;&gt;0,TRUNC(VLOOKUP($E363,'Container Panel'!$B$41:$Z$100,$D363,0)/(VLOOKUP(EB$276,UI!$A$12:$O$51,VLOOKUP(EB$279,$B$276:$C$278,2,0),0)/1000))&gt;0),1,TRUNC(VLOOKUP($E363,'Container Panel'!$B$41:$Z$100,$D363,0)/(VLOOKUP(EB$276,UI!$A$12:$O$51,VLOOKUP(EB$279,$B$276:$C$278,2,0),0)/1000)))),"")</f>
        <v/>
      </c>
      <c r="EC363" s="145" t="str">
        <f>IFERROR(IF(AND(EC$272=list!$D$3,'Box Calculation'!EC$279&lt;&gt;"h",$E363&lt;&gt;0),0,IF(AND(EC$273=list!$D$2,$E363&lt;&gt;0,TRUNC(VLOOKUP($E363,'Container Panel'!$B$41:$Z$100,$D363,0)/(VLOOKUP(EC$276,UI!$A$12:$O$51,VLOOKUP(EC$279,$B$276:$C$278,2,0),0)/1000))&gt;0),1,TRUNC(VLOOKUP($E363,'Container Panel'!$B$41:$Z$100,$D363,0)/(VLOOKUP(EC$276,UI!$A$12:$O$51,VLOOKUP(EC$279,$B$276:$C$278,2,0),0)/1000)))),"")</f>
        <v/>
      </c>
      <c r="ED363" s="145" t="str">
        <f>IFERROR(IF(AND(ED$272=list!$D$3,'Box Calculation'!ED$279&lt;&gt;"h",$E363&lt;&gt;0),0,IF(AND(ED$273=list!$D$2,$E363&lt;&gt;0,TRUNC(VLOOKUP($E363,'Container Panel'!$B$41:$Z$100,$D363,0)/(VLOOKUP(ED$276,UI!$A$12:$O$51,VLOOKUP(ED$279,$B$276:$C$278,2,0),0)/1000))&gt;0),1,TRUNC(VLOOKUP($E363,'Container Panel'!$B$41:$Z$100,$D363,0)/(VLOOKUP(ED$276,UI!$A$12:$O$51,VLOOKUP(ED$279,$B$276:$C$278,2,0),0)/1000)))),"")</f>
        <v/>
      </c>
      <c r="EE363" s="145" t="str">
        <f>IFERROR(IF(AND(EE$272=list!$D$3,'Box Calculation'!EE$279&lt;&gt;"h",$E363&lt;&gt;0),0,IF(AND(EE$273=list!$D$2,$E363&lt;&gt;0,TRUNC(VLOOKUP($E363,'Container Panel'!$B$41:$Z$100,$D363,0)/(VLOOKUP(EE$276,UI!$A$12:$O$51,VLOOKUP(EE$279,$B$276:$C$278,2,0),0)/1000))&gt;0),1,TRUNC(VLOOKUP($E363,'Container Panel'!$B$41:$Z$100,$D363,0)/(VLOOKUP(EE$276,UI!$A$12:$O$51,VLOOKUP(EE$279,$B$276:$C$278,2,0),0)/1000)))),"")</f>
        <v/>
      </c>
      <c r="EF363" s="145" t="str">
        <f>IFERROR(IF(AND(EF$272=list!$D$3,'Box Calculation'!EF$279&lt;&gt;"h",$E363&lt;&gt;0),0,IF(AND(EF$273=list!$D$2,$E363&lt;&gt;0,TRUNC(VLOOKUP($E363,'Container Panel'!$B$41:$Z$100,$D363,0)/(VLOOKUP(EF$276,UI!$A$12:$O$51,VLOOKUP(EF$279,$B$276:$C$278,2,0),0)/1000))&gt;0),1,TRUNC(VLOOKUP($E363,'Container Panel'!$B$41:$Z$100,$D363,0)/(VLOOKUP(EF$276,UI!$A$12:$O$51,VLOOKUP(EF$279,$B$276:$C$278,2,0),0)/1000)))),"")</f>
        <v/>
      </c>
      <c r="EG363" s="145" t="str">
        <f>IFERROR(IF(AND(EG$272=list!$D$3,'Box Calculation'!EG$279&lt;&gt;"h",$E363&lt;&gt;0),0,IF(AND(EG$273=list!$D$2,$E363&lt;&gt;0,TRUNC(VLOOKUP($E363,'Container Panel'!$B$41:$Z$100,$D363,0)/(VLOOKUP(EG$276,UI!$A$12:$O$51,VLOOKUP(EG$279,$B$276:$C$278,2,0),0)/1000))&gt;0),1,TRUNC(VLOOKUP($E363,'Container Panel'!$B$41:$Z$100,$D363,0)/(VLOOKUP(EG$276,UI!$A$12:$O$51,VLOOKUP(EG$279,$B$276:$C$278,2,0),0)/1000)))),"")</f>
        <v/>
      </c>
      <c r="EH363" s="145" t="str">
        <f>IFERROR(IF(AND(EH$272=list!$D$3,'Box Calculation'!EH$279&lt;&gt;"h",$E363&lt;&gt;0),0,IF(AND(EH$273=list!$D$2,$E363&lt;&gt;0,TRUNC(VLOOKUP($E363,'Container Panel'!$B$41:$Z$100,$D363,0)/(VLOOKUP(EH$276,UI!$A$12:$O$51,VLOOKUP(EH$279,$B$276:$C$278,2,0),0)/1000))&gt;0),1,TRUNC(VLOOKUP($E363,'Container Panel'!$B$41:$Z$100,$D363,0)/(VLOOKUP(EH$276,UI!$A$12:$O$51,VLOOKUP(EH$279,$B$276:$C$278,2,0),0)/1000)))),"")</f>
        <v/>
      </c>
      <c r="EI363" s="145" t="str">
        <f>IFERROR(IF(AND(EI$272=list!$D$3,'Box Calculation'!EI$279&lt;&gt;"h",$E363&lt;&gt;0),0,IF(AND(EI$273=list!$D$2,$E363&lt;&gt;0,TRUNC(VLOOKUP($E363,'Container Panel'!$B$41:$Z$100,$D363,0)/(VLOOKUP(EI$276,UI!$A$12:$O$51,VLOOKUP(EI$279,$B$276:$C$278,2,0),0)/1000))&gt;0),1,TRUNC(VLOOKUP($E363,'Container Panel'!$B$41:$Z$100,$D363,0)/(VLOOKUP(EI$276,UI!$A$12:$O$51,VLOOKUP(EI$279,$B$276:$C$278,2,0),0)/1000)))),"")</f>
        <v/>
      </c>
      <c r="EJ363" s="145" t="str">
        <f>IFERROR(IF(AND(EJ$272=list!$D$3,'Box Calculation'!EJ$279&lt;&gt;"h",$E363&lt;&gt;0),0,IF(AND(EJ$273=list!$D$2,$E363&lt;&gt;0,TRUNC(VLOOKUP($E363,'Container Panel'!$B$41:$Z$100,$D363,0)/(VLOOKUP(EJ$276,UI!$A$12:$O$51,VLOOKUP(EJ$279,$B$276:$C$278,2,0),0)/1000))&gt;0),1,TRUNC(VLOOKUP($E363,'Container Panel'!$B$41:$Z$100,$D363,0)/(VLOOKUP(EJ$276,UI!$A$12:$O$51,VLOOKUP(EJ$279,$B$276:$C$278,2,0),0)/1000)))),"")</f>
        <v/>
      </c>
      <c r="EK363" s="145" t="str">
        <f>IFERROR(IF(AND(EK$272=list!$D$3,'Box Calculation'!EK$279&lt;&gt;"h",$E363&lt;&gt;0),0,IF(AND(EK$273=list!$D$2,$E363&lt;&gt;0,TRUNC(VLOOKUP($E363,'Container Panel'!$B$41:$Z$100,$D363,0)/(VLOOKUP(EK$276,UI!$A$12:$O$51,VLOOKUP(EK$279,$B$276:$C$278,2,0),0)/1000))&gt;0),1,TRUNC(VLOOKUP($E363,'Container Panel'!$B$41:$Z$100,$D363,0)/(VLOOKUP(EK$276,UI!$A$12:$O$51,VLOOKUP(EK$279,$B$276:$C$278,2,0),0)/1000)))),"")</f>
        <v/>
      </c>
      <c r="EL363" s="145" t="str">
        <f>IFERROR(IF(AND(EL$272=list!$D$3,'Box Calculation'!EL$279&lt;&gt;"h",$E363&lt;&gt;0),0,IF(AND(EL$273=list!$D$2,$E363&lt;&gt;0,TRUNC(VLOOKUP($E363,'Container Panel'!$B$41:$Z$100,$D363,0)/(VLOOKUP(EL$276,UI!$A$12:$O$51,VLOOKUP(EL$279,$B$276:$C$278,2,0),0)/1000))&gt;0),1,TRUNC(VLOOKUP($E363,'Container Panel'!$B$41:$Z$100,$D363,0)/(VLOOKUP(EL$276,UI!$A$12:$O$51,VLOOKUP(EL$279,$B$276:$C$278,2,0),0)/1000)))),"")</f>
        <v/>
      </c>
      <c r="EM363" s="145" t="str">
        <f>IFERROR(IF(AND(EM$272=list!$D$3,'Box Calculation'!EM$279&lt;&gt;"h",$E363&lt;&gt;0),0,IF(AND(EM$273=list!$D$2,$E363&lt;&gt;0,TRUNC(VLOOKUP($E363,'Container Panel'!$B$41:$Z$100,$D363,0)/(VLOOKUP(EM$276,UI!$A$12:$O$51,VLOOKUP(EM$279,$B$276:$C$278,2,0),0)/1000))&gt;0),1,TRUNC(VLOOKUP($E363,'Container Panel'!$B$41:$Z$100,$D363,0)/(VLOOKUP(EM$276,UI!$A$12:$O$51,VLOOKUP(EM$279,$B$276:$C$278,2,0),0)/1000)))),"")</f>
        <v/>
      </c>
      <c r="EN363" s="145" t="str">
        <f>IFERROR(IF(AND(EN$272=list!$D$3,'Box Calculation'!EN$279&lt;&gt;"h",$E363&lt;&gt;0),0,IF(AND(EN$273=list!$D$2,$E363&lt;&gt;0,TRUNC(VLOOKUP($E363,'Container Panel'!$B$41:$Z$100,$D363,0)/(VLOOKUP(EN$276,UI!$A$12:$O$51,VLOOKUP(EN$279,$B$276:$C$278,2,0),0)/1000))&gt;0),1,TRUNC(VLOOKUP($E363,'Container Panel'!$B$41:$Z$100,$D363,0)/(VLOOKUP(EN$276,UI!$A$12:$O$51,VLOOKUP(EN$279,$B$276:$C$278,2,0),0)/1000)))),"")</f>
        <v/>
      </c>
      <c r="EO363" s="145" t="str">
        <f>IFERROR(IF(AND(EO$272=list!$D$3,'Box Calculation'!EO$279&lt;&gt;"h",$E363&lt;&gt;0),0,IF(AND(EO$273=list!$D$2,$E363&lt;&gt;0,TRUNC(VLOOKUP($E363,'Container Panel'!$B$41:$Z$100,$D363,0)/(VLOOKUP(EO$276,UI!$A$12:$O$51,VLOOKUP(EO$279,$B$276:$C$278,2,0),0)/1000))&gt;0),1,TRUNC(VLOOKUP($E363,'Container Panel'!$B$41:$Z$100,$D363,0)/(VLOOKUP(EO$276,UI!$A$12:$O$51,VLOOKUP(EO$279,$B$276:$C$278,2,0),0)/1000)))),"")</f>
        <v/>
      </c>
      <c r="EP363" s="145" t="str">
        <f>IFERROR(IF(AND(EP$272=list!$D$3,'Box Calculation'!EP$279&lt;&gt;"h",$E363&lt;&gt;0),0,IF(AND(EP$273=list!$D$2,$E363&lt;&gt;0,TRUNC(VLOOKUP($E363,'Container Panel'!$B$41:$Z$100,$D363,0)/(VLOOKUP(EP$276,UI!$A$12:$O$51,VLOOKUP(EP$279,$B$276:$C$278,2,0),0)/1000))&gt;0),1,TRUNC(VLOOKUP($E363,'Container Panel'!$B$41:$Z$100,$D363,0)/(VLOOKUP(EP$276,UI!$A$12:$O$51,VLOOKUP(EP$279,$B$276:$C$278,2,0),0)/1000)))),"")</f>
        <v/>
      </c>
      <c r="EQ363" s="145" t="str">
        <f>IFERROR(IF(AND(EQ$272=list!$D$3,'Box Calculation'!EQ$279&lt;&gt;"h",$E363&lt;&gt;0),0,IF(AND(EQ$273=list!$D$2,$E363&lt;&gt;0,TRUNC(VLOOKUP($E363,'Container Panel'!$B$41:$Z$100,$D363,0)/(VLOOKUP(EQ$276,UI!$A$12:$O$51,VLOOKUP(EQ$279,$B$276:$C$278,2,0),0)/1000))&gt;0),1,TRUNC(VLOOKUP($E363,'Container Panel'!$B$41:$Z$100,$D363,0)/(VLOOKUP(EQ$276,UI!$A$12:$O$51,VLOOKUP(EQ$279,$B$276:$C$278,2,0),0)/1000)))),"")</f>
        <v/>
      </c>
      <c r="ER363" s="145" t="str">
        <f>IFERROR(IF(AND(ER$272=list!$D$3,'Box Calculation'!ER$279&lt;&gt;"h",$E363&lt;&gt;0),0,IF(AND(ER$273=list!$D$2,$E363&lt;&gt;0,TRUNC(VLOOKUP($E363,'Container Panel'!$B$41:$Z$100,$D363,0)/(VLOOKUP(ER$276,UI!$A$12:$O$51,VLOOKUP(ER$279,$B$276:$C$278,2,0),0)/1000))&gt;0),1,TRUNC(VLOOKUP($E363,'Container Panel'!$B$41:$Z$100,$D363,0)/(VLOOKUP(ER$276,UI!$A$12:$O$51,VLOOKUP(ER$279,$B$276:$C$278,2,0),0)/1000)))),"")</f>
        <v/>
      </c>
      <c r="ES363" s="145" t="str">
        <f>IFERROR(IF(AND(ES$272=list!$D$3,'Box Calculation'!ES$279&lt;&gt;"h",$E363&lt;&gt;0),0,IF(AND(ES$273=list!$D$2,$E363&lt;&gt;0,TRUNC(VLOOKUP($E363,'Container Panel'!$B$41:$Z$100,$D363,0)/(VLOOKUP(ES$276,UI!$A$12:$O$51,VLOOKUP(ES$279,$B$276:$C$278,2,0),0)/1000))&gt;0),1,TRUNC(VLOOKUP($E363,'Container Panel'!$B$41:$Z$100,$D363,0)/(VLOOKUP(ES$276,UI!$A$12:$O$51,VLOOKUP(ES$279,$B$276:$C$278,2,0),0)/1000)))),"")</f>
        <v/>
      </c>
      <c r="ET363" s="145" t="str">
        <f>IFERROR(IF(AND(ET$272=list!$D$3,'Box Calculation'!ET$279&lt;&gt;"h",$E363&lt;&gt;0),0,IF(AND(ET$273=list!$D$2,$E363&lt;&gt;0,TRUNC(VLOOKUP($E363,'Container Panel'!$B$41:$Z$100,$D363,0)/(VLOOKUP(ET$276,UI!$A$12:$O$51,VLOOKUP(ET$279,$B$276:$C$278,2,0),0)/1000))&gt;0),1,TRUNC(VLOOKUP($E363,'Container Panel'!$B$41:$Z$100,$D363,0)/(VLOOKUP(ET$276,UI!$A$12:$O$51,VLOOKUP(ET$279,$B$276:$C$278,2,0),0)/1000)))),"")</f>
        <v/>
      </c>
      <c r="EU363" s="145" t="str">
        <f>IFERROR(IF(AND(EU$272=list!$D$3,'Box Calculation'!EU$279&lt;&gt;"h",$E363&lt;&gt;0),0,IF(AND(EU$273=list!$D$2,$E363&lt;&gt;0,TRUNC(VLOOKUP($E363,'Container Panel'!$B$41:$Z$100,$D363,0)/(VLOOKUP(EU$276,UI!$A$12:$O$51,VLOOKUP(EU$279,$B$276:$C$278,2,0),0)/1000))&gt;0),1,TRUNC(VLOOKUP($E363,'Container Panel'!$B$41:$Z$100,$D363,0)/(VLOOKUP(EU$276,UI!$A$12:$O$51,VLOOKUP(EU$279,$B$276:$C$278,2,0),0)/1000)))),"")</f>
        <v/>
      </c>
      <c r="EV363" s="145" t="str">
        <f>IFERROR(IF(AND(EV$272=list!$D$3,'Box Calculation'!EV$279&lt;&gt;"h",$E363&lt;&gt;0),0,IF(AND(EV$273=list!$D$2,$E363&lt;&gt;0,TRUNC(VLOOKUP($E363,'Container Panel'!$B$41:$Z$100,$D363,0)/(VLOOKUP(EV$276,UI!$A$12:$O$51,VLOOKUP(EV$279,$B$276:$C$278,2,0),0)/1000))&gt;0),1,TRUNC(VLOOKUP($E363,'Container Panel'!$B$41:$Z$100,$D363,0)/(VLOOKUP(EV$276,UI!$A$12:$O$51,VLOOKUP(EV$279,$B$276:$C$278,2,0),0)/1000)))),"")</f>
        <v/>
      </c>
      <c r="EW363" s="145" t="str">
        <f>IFERROR(IF(AND(EW$272=list!$D$3,'Box Calculation'!EW$279&lt;&gt;"h",$E363&lt;&gt;0),0,IF(AND(EW$273=list!$D$2,$E363&lt;&gt;0,TRUNC(VLOOKUP($E363,'Container Panel'!$B$41:$Z$100,$D363,0)/(VLOOKUP(EW$276,UI!$A$12:$O$51,VLOOKUP(EW$279,$B$276:$C$278,2,0),0)/1000))&gt;0),1,TRUNC(VLOOKUP($E363,'Container Panel'!$B$41:$Z$100,$D363,0)/(VLOOKUP(EW$276,UI!$A$12:$O$51,VLOOKUP(EW$279,$B$276:$C$278,2,0),0)/1000)))),"")</f>
        <v/>
      </c>
      <c r="EX363" s="145" t="str">
        <f>IFERROR(IF(AND(EX$272=list!$D$3,'Box Calculation'!EX$279&lt;&gt;"h",$E363&lt;&gt;0),0,IF(AND(EX$273=list!$D$2,$E363&lt;&gt;0,TRUNC(VLOOKUP($E363,'Container Panel'!$B$41:$Z$100,$D363,0)/(VLOOKUP(EX$276,UI!$A$12:$O$51,VLOOKUP(EX$279,$B$276:$C$278,2,0),0)/1000))&gt;0),1,TRUNC(VLOOKUP($E363,'Container Panel'!$B$41:$Z$100,$D363,0)/(VLOOKUP(EX$276,UI!$A$12:$O$51,VLOOKUP(EX$279,$B$276:$C$278,2,0),0)/1000)))),"")</f>
        <v/>
      </c>
      <c r="EY363" s="145" t="str">
        <f>IFERROR(IF(AND(EY$272=list!$D$3,'Box Calculation'!EY$279&lt;&gt;"h",$E363&lt;&gt;0),0,IF(AND(EY$273=list!$D$2,$E363&lt;&gt;0,TRUNC(VLOOKUP($E363,'Container Panel'!$B$41:$Z$100,$D363,0)/(VLOOKUP(EY$276,UI!$A$12:$O$51,VLOOKUP(EY$279,$B$276:$C$278,2,0),0)/1000))&gt;0),1,TRUNC(VLOOKUP($E363,'Container Panel'!$B$41:$Z$100,$D363,0)/(VLOOKUP(EY$276,UI!$A$12:$O$51,VLOOKUP(EY$279,$B$276:$C$278,2,0),0)/1000)))),"")</f>
        <v/>
      </c>
      <c r="EZ363" s="145" t="str">
        <f>IFERROR(IF(AND(EZ$272=list!$D$3,'Box Calculation'!EZ$279&lt;&gt;"h",$E363&lt;&gt;0),0,IF(AND(EZ$273=list!$D$2,$E363&lt;&gt;0,TRUNC(VLOOKUP($E363,'Container Panel'!$B$41:$Z$100,$D363,0)/(VLOOKUP(EZ$276,UI!$A$12:$O$51,VLOOKUP(EZ$279,$B$276:$C$278,2,0),0)/1000))&gt;0),1,TRUNC(VLOOKUP($E363,'Container Panel'!$B$41:$Z$100,$D363,0)/(VLOOKUP(EZ$276,UI!$A$12:$O$51,VLOOKUP(EZ$279,$B$276:$C$278,2,0),0)/1000)))),"")</f>
        <v/>
      </c>
      <c r="FA363" s="145" t="str">
        <f>IFERROR(IF(AND(FA$272=list!$D$3,'Box Calculation'!FA$279&lt;&gt;"h",$E363&lt;&gt;0),0,IF(AND(FA$273=list!$D$2,$E363&lt;&gt;0,TRUNC(VLOOKUP($E363,'Container Panel'!$B$41:$Z$100,$D363,0)/(VLOOKUP(FA$276,UI!$A$12:$O$51,VLOOKUP(FA$279,$B$276:$C$278,2,0),0)/1000))&gt;0),1,TRUNC(VLOOKUP($E363,'Container Panel'!$B$41:$Z$100,$D363,0)/(VLOOKUP(FA$276,UI!$A$12:$O$51,VLOOKUP(FA$279,$B$276:$C$278,2,0),0)/1000)))),"")</f>
        <v/>
      </c>
      <c r="FB363" s="145" t="str">
        <f>IFERROR(IF(AND(FB$272=list!$D$3,'Box Calculation'!FB$279&lt;&gt;"h",$E363&lt;&gt;0),0,IF(AND(FB$273=list!$D$2,$E363&lt;&gt;0,TRUNC(VLOOKUP($E363,'Container Panel'!$B$41:$Z$100,$D363,0)/(VLOOKUP(FB$276,UI!$A$12:$O$51,VLOOKUP(FB$279,$B$276:$C$278,2,0),0)/1000))&gt;0),1,TRUNC(VLOOKUP($E363,'Container Panel'!$B$41:$Z$100,$D363,0)/(VLOOKUP(FB$276,UI!$A$12:$O$51,VLOOKUP(FB$279,$B$276:$C$278,2,0),0)/1000)))),"")</f>
        <v/>
      </c>
      <c r="FC363" s="145" t="str">
        <f>IFERROR(IF(AND(FC$272=list!$D$3,'Box Calculation'!FC$279&lt;&gt;"h",$E363&lt;&gt;0),0,IF(AND(FC$273=list!$D$2,$E363&lt;&gt;0,TRUNC(VLOOKUP($E363,'Container Panel'!$B$41:$Z$100,$D363,0)/(VLOOKUP(FC$276,UI!$A$12:$O$51,VLOOKUP(FC$279,$B$276:$C$278,2,0),0)/1000))&gt;0),1,TRUNC(VLOOKUP($E363,'Container Panel'!$B$41:$Z$100,$D363,0)/(VLOOKUP(FC$276,UI!$A$12:$O$51,VLOOKUP(FC$279,$B$276:$C$278,2,0),0)/1000)))),"")</f>
        <v/>
      </c>
      <c r="FD363" s="145" t="str">
        <f>IFERROR(IF(AND(FD$272=list!$D$3,'Box Calculation'!FD$279&lt;&gt;"h",$E363&lt;&gt;0),0,IF(AND(FD$273=list!$D$2,$E363&lt;&gt;0,TRUNC(VLOOKUP($E363,'Container Panel'!$B$41:$Z$100,$D363,0)/(VLOOKUP(FD$276,UI!$A$12:$O$51,VLOOKUP(FD$279,$B$276:$C$278,2,0),0)/1000))&gt;0),1,TRUNC(VLOOKUP($E363,'Container Panel'!$B$41:$Z$100,$D363,0)/(VLOOKUP(FD$276,UI!$A$12:$O$51,VLOOKUP(FD$279,$B$276:$C$278,2,0),0)/1000)))),"")</f>
        <v/>
      </c>
      <c r="FE363" s="145" t="str">
        <f>IFERROR(IF(AND(FE$272=list!$D$3,'Box Calculation'!FE$279&lt;&gt;"h",$E363&lt;&gt;0),0,IF(AND(FE$273=list!$D$2,$E363&lt;&gt;0,TRUNC(VLOOKUP($E363,'Container Panel'!$B$41:$Z$100,$D363,0)/(VLOOKUP(FE$276,UI!$A$12:$O$51,VLOOKUP(FE$279,$B$276:$C$278,2,0),0)/1000))&gt;0),1,TRUNC(VLOOKUP($E363,'Container Panel'!$B$41:$Z$100,$D363,0)/(VLOOKUP(FE$276,UI!$A$12:$O$51,VLOOKUP(FE$279,$B$276:$C$278,2,0),0)/1000)))),"")</f>
        <v/>
      </c>
      <c r="FF363" s="145" t="str">
        <f>IFERROR(IF(AND(FF$272=list!$D$3,'Box Calculation'!FF$279&lt;&gt;"h",$E363&lt;&gt;0),0,IF(AND(FF$273=list!$D$2,$E363&lt;&gt;0,TRUNC(VLOOKUP($E363,'Container Panel'!$B$41:$Z$100,$D363,0)/(VLOOKUP(FF$276,UI!$A$12:$O$51,VLOOKUP(FF$279,$B$276:$C$278,2,0),0)/1000))&gt;0),1,TRUNC(VLOOKUP($E363,'Container Panel'!$B$41:$Z$100,$D363,0)/(VLOOKUP(FF$276,UI!$A$12:$O$51,VLOOKUP(FF$279,$B$276:$C$278,2,0),0)/1000)))),"")</f>
        <v/>
      </c>
      <c r="FG363" s="145" t="str">
        <f>IFERROR(IF(AND(FG$272=list!$D$3,'Box Calculation'!FG$279&lt;&gt;"h",$E363&lt;&gt;0),0,IF(AND(FG$273=list!$D$2,$E363&lt;&gt;0,TRUNC(VLOOKUP($E363,'Container Panel'!$B$41:$Z$100,$D363,0)/(VLOOKUP(FG$276,UI!$A$12:$O$51,VLOOKUP(FG$279,$B$276:$C$278,2,0),0)/1000))&gt;0),1,TRUNC(VLOOKUP($E363,'Container Panel'!$B$41:$Z$100,$D363,0)/(VLOOKUP(FG$276,UI!$A$12:$O$51,VLOOKUP(FG$279,$B$276:$C$278,2,0),0)/1000)))),"")</f>
        <v/>
      </c>
      <c r="FH363" s="145" t="str">
        <f>IFERROR(IF(AND(FH$272=list!$D$3,'Box Calculation'!FH$279&lt;&gt;"h",$E363&lt;&gt;0),0,IF(AND(FH$273=list!$D$2,$E363&lt;&gt;0,TRUNC(VLOOKUP($E363,'Container Panel'!$B$41:$Z$100,$D363,0)/(VLOOKUP(FH$276,UI!$A$12:$O$51,VLOOKUP(FH$279,$B$276:$C$278,2,0),0)/1000))&gt;0),1,TRUNC(VLOOKUP($E363,'Container Panel'!$B$41:$Z$100,$D363,0)/(VLOOKUP(FH$276,UI!$A$12:$O$51,VLOOKUP(FH$279,$B$276:$C$278,2,0),0)/1000)))),"")</f>
        <v/>
      </c>
      <c r="FI363" s="145" t="str">
        <f>IFERROR(IF(AND(FI$272=list!$D$3,'Box Calculation'!FI$279&lt;&gt;"h",$E363&lt;&gt;0),0,IF(AND(FI$273=list!$D$2,$E363&lt;&gt;0,TRUNC(VLOOKUP($E363,'Container Panel'!$B$41:$Z$100,$D363,0)/(VLOOKUP(FI$276,UI!$A$12:$O$51,VLOOKUP(FI$279,$B$276:$C$278,2,0),0)/1000))&gt;0),1,TRUNC(VLOOKUP($E363,'Container Panel'!$B$41:$Z$100,$D363,0)/(VLOOKUP(FI$276,UI!$A$12:$O$51,VLOOKUP(FI$279,$B$276:$C$278,2,0),0)/1000)))),"")</f>
        <v/>
      </c>
      <c r="FJ363" s="145" t="str">
        <f>IFERROR(IF(AND(FJ$272=list!$D$3,'Box Calculation'!FJ$279&lt;&gt;"h",$E363&lt;&gt;0),0,IF(AND(FJ$273=list!$D$2,$E363&lt;&gt;0,TRUNC(VLOOKUP($E363,'Container Panel'!$B$41:$Z$100,$D363,0)/(VLOOKUP(FJ$276,UI!$A$12:$O$51,VLOOKUP(FJ$279,$B$276:$C$278,2,0),0)/1000))&gt;0),1,TRUNC(VLOOKUP($E363,'Container Panel'!$B$41:$Z$100,$D363,0)/(VLOOKUP(FJ$276,UI!$A$12:$O$51,VLOOKUP(FJ$279,$B$276:$C$278,2,0),0)/1000)))),"")</f>
        <v/>
      </c>
      <c r="FK363" s="145" t="str">
        <f>IFERROR(IF(AND(FK$272=list!$D$3,'Box Calculation'!FK$279&lt;&gt;"h",$E363&lt;&gt;0),0,IF(AND(FK$273=list!$D$2,$E363&lt;&gt;0,TRUNC(VLOOKUP($E363,'Container Panel'!$B$41:$Z$100,$D363,0)/(VLOOKUP(FK$276,UI!$A$12:$O$51,VLOOKUP(FK$279,$B$276:$C$278,2,0),0)/1000))&gt;0),1,TRUNC(VLOOKUP($E363,'Container Panel'!$B$41:$Z$100,$D363,0)/(VLOOKUP(FK$276,UI!$A$12:$O$51,VLOOKUP(FK$279,$B$276:$C$278,2,0),0)/1000)))),"")</f>
        <v/>
      </c>
      <c r="FL363" s="145" t="str">
        <f>IFERROR(IF(AND(FL$272=list!$D$3,'Box Calculation'!FL$279&lt;&gt;"h",$E363&lt;&gt;0),0,IF(AND(FL$273=list!$D$2,$E363&lt;&gt;0,TRUNC(VLOOKUP($E363,'Container Panel'!$B$41:$Z$100,$D363,0)/(VLOOKUP(FL$276,UI!$A$12:$O$51,VLOOKUP(FL$279,$B$276:$C$278,2,0),0)/1000))&gt;0),1,TRUNC(VLOOKUP($E363,'Container Panel'!$B$41:$Z$100,$D363,0)/(VLOOKUP(FL$276,UI!$A$12:$O$51,VLOOKUP(FL$279,$B$276:$C$278,2,0),0)/1000)))),"")</f>
        <v/>
      </c>
      <c r="FM363" s="145" t="str">
        <f>IFERROR(IF(AND(FM$272=list!$D$3,'Box Calculation'!FM$279&lt;&gt;"h",$E363&lt;&gt;0),0,IF(AND(FM$273=list!$D$2,$E363&lt;&gt;0,TRUNC(VLOOKUP($E363,'Container Panel'!$B$41:$Z$100,$D363,0)/(VLOOKUP(FM$276,UI!$A$12:$O$51,VLOOKUP(FM$279,$B$276:$C$278,2,0),0)/1000))&gt;0),1,TRUNC(VLOOKUP($E363,'Container Panel'!$B$41:$Z$100,$D363,0)/(VLOOKUP(FM$276,UI!$A$12:$O$51,VLOOKUP(FM$279,$B$276:$C$278,2,0),0)/1000)))),"")</f>
        <v/>
      </c>
      <c r="FN363" s="145" t="str">
        <f>IFERROR(IF(AND(FN$272=list!$D$3,'Box Calculation'!FN$279&lt;&gt;"h",$E363&lt;&gt;0),0,IF(AND(FN$273=list!$D$2,$E363&lt;&gt;0,TRUNC(VLOOKUP($E363,'Container Panel'!$B$41:$Z$100,$D363,0)/(VLOOKUP(FN$276,UI!$A$12:$O$51,VLOOKUP(FN$279,$B$276:$C$278,2,0),0)/1000))&gt;0),1,TRUNC(VLOOKUP($E363,'Container Panel'!$B$41:$Z$100,$D363,0)/(VLOOKUP(FN$276,UI!$A$12:$O$51,VLOOKUP(FN$279,$B$276:$C$278,2,0),0)/1000)))),"")</f>
        <v/>
      </c>
      <c r="FO363" s="145" t="str">
        <f>IFERROR(IF(AND(FO$272=list!$D$3,'Box Calculation'!FO$279&lt;&gt;"h",$E363&lt;&gt;0),0,IF(AND(FO$273=list!$D$2,$E363&lt;&gt;0,TRUNC(VLOOKUP($E363,'Container Panel'!$B$41:$Z$100,$D363,0)/(VLOOKUP(FO$276,UI!$A$12:$O$51,VLOOKUP(FO$279,$B$276:$C$278,2,0),0)/1000))&gt;0),1,TRUNC(VLOOKUP($E363,'Container Panel'!$B$41:$Z$100,$D363,0)/(VLOOKUP(FO$276,UI!$A$12:$O$51,VLOOKUP(FO$279,$B$276:$C$278,2,0),0)/1000)))),"")</f>
        <v/>
      </c>
      <c r="FP363" s="145" t="str">
        <f>IFERROR(IF(AND(FP$272=list!$D$3,'Box Calculation'!FP$279&lt;&gt;"h",$E363&lt;&gt;0),0,IF(AND(FP$273=list!$D$2,$E363&lt;&gt;0,TRUNC(VLOOKUP($E363,'Container Panel'!$B$41:$Z$100,$D363,0)/(VLOOKUP(FP$276,UI!$A$12:$O$51,VLOOKUP(FP$279,$B$276:$C$278,2,0),0)/1000))&gt;0),1,TRUNC(VLOOKUP($E363,'Container Panel'!$B$41:$Z$100,$D363,0)/(VLOOKUP(FP$276,UI!$A$12:$O$51,VLOOKUP(FP$279,$B$276:$C$278,2,0),0)/1000)))),"")</f>
        <v/>
      </c>
      <c r="FQ363" s="145" t="str">
        <f>IFERROR(IF(AND(FQ$272=list!$D$3,'Box Calculation'!FQ$279&lt;&gt;"h",$E363&lt;&gt;0),0,IF(AND(FQ$273=list!$D$2,$E363&lt;&gt;0,TRUNC(VLOOKUP($E363,'Container Panel'!$B$41:$Z$100,$D363,0)/(VLOOKUP(FQ$276,UI!$A$12:$O$51,VLOOKUP(FQ$279,$B$276:$C$278,2,0),0)/1000))&gt;0),1,TRUNC(VLOOKUP($E363,'Container Panel'!$B$41:$Z$100,$D363,0)/(VLOOKUP(FQ$276,UI!$A$12:$O$51,VLOOKUP(FQ$279,$B$276:$C$278,2,0),0)/1000)))),"")</f>
        <v/>
      </c>
      <c r="FR363" s="145" t="str">
        <f>IFERROR(IF(AND(FR$272=list!$D$3,'Box Calculation'!FR$279&lt;&gt;"h",$E363&lt;&gt;0),0,IF(AND(FR$273=list!$D$2,$E363&lt;&gt;0,TRUNC(VLOOKUP($E363,'Container Panel'!$B$41:$Z$100,$D363,0)/(VLOOKUP(FR$276,UI!$A$12:$O$51,VLOOKUP(FR$279,$B$276:$C$278,2,0),0)/1000))&gt;0),1,TRUNC(VLOOKUP($E363,'Container Panel'!$B$41:$Z$100,$D363,0)/(VLOOKUP(FR$276,UI!$A$12:$O$51,VLOOKUP(FR$279,$B$276:$C$278,2,0),0)/1000)))),"")</f>
        <v/>
      </c>
      <c r="FS363" s="145" t="str">
        <f>IFERROR(IF(AND(FS$272=list!$D$3,'Box Calculation'!FS$279&lt;&gt;"h",$E363&lt;&gt;0),0,IF(AND(FS$273=list!$D$2,$E363&lt;&gt;0,TRUNC(VLOOKUP($E363,'Container Panel'!$B$41:$Z$100,$D363,0)/(VLOOKUP(FS$276,UI!$A$12:$O$51,VLOOKUP(FS$279,$B$276:$C$278,2,0),0)/1000))&gt;0),1,TRUNC(VLOOKUP($E363,'Container Panel'!$B$41:$Z$100,$D363,0)/(VLOOKUP(FS$276,UI!$A$12:$O$51,VLOOKUP(FS$279,$B$276:$C$278,2,0),0)/1000)))),"")</f>
        <v/>
      </c>
      <c r="FT363" s="145" t="str">
        <f>IFERROR(IF(AND(FT$272=list!$D$3,'Box Calculation'!FT$279&lt;&gt;"h",$E363&lt;&gt;0),0,IF(AND(FT$273=list!$D$2,$E363&lt;&gt;0,TRUNC(VLOOKUP($E363,'Container Panel'!$B$41:$Z$100,$D363,0)/(VLOOKUP(FT$276,UI!$A$12:$O$51,VLOOKUP(FT$279,$B$276:$C$278,2,0),0)/1000))&gt;0),1,TRUNC(VLOOKUP($E363,'Container Panel'!$B$41:$Z$100,$D363,0)/(VLOOKUP(FT$276,UI!$A$12:$O$51,VLOOKUP(FT$279,$B$276:$C$278,2,0),0)/1000)))),"")</f>
        <v/>
      </c>
      <c r="FU363" s="145" t="str">
        <f>IFERROR(IF(AND(FU$272=list!$D$3,'Box Calculation'!FU$279&lt;&gt;"h",$E363&lt;&gt;0),0,IF(AND(FU$273=list!$D$2,$E363&lt;&gt;0,TRUNC(VLOOKUP($E363,'Container Panel'!$B$41:$Z$100,$D363,0)/(VLOOKUP(FU$276,UI!$A$12:$O$51,VLOOKUP(FU$279,$B$276:$C$278,2,0),0)/1000))&gt;0),1,TRUNC(VLOOKUP($E363,'Container Panel'!$B$41:$Z$100,$D363,0)/(VLOOKUP(FU$276,UI!$A$12:$O$51,VLOOKUP(FU$279,$B$276:$C$278,2,0),0)/1000)))),"")</f>
        <v/>
      </c>
      <c r="FV363" s="145" t="str">
        <f>IFERROR(IF(AND(FV$272=list!$D$3,'Box Calculation'!FV$279&lt;&gt;"h",$E363&lt;&gt;0),0,IF(AND(FV$273=list!$D$2,$E363&lt;&gt;0,TRUNC(VLOOKUP($E363,'Container Panel'!$B$41:$Z$100,$D363,0)/(VLOOKUP(FV$276,UI!$A$12:$O$51,VLOOKUP(FV$279,$B$276:$C$278,2,0),0)/1000))&gt;0),1,TRUNC(VLOOKUP($E363,'Container Panel'!$B$41:$Z$100,$D363,0)/(VLOOKUP(FV$276,UI!$A$12:$O$51,VLOOKUP(FV$279,$B$276:$C$278,2,0),0)/1000)))),"")</f>
        <v/>
      </c>
      <c r="FW363" s="145" t="str">
        <f>IFERROR(IF(AND(FW$272=list!$D$3,'Box Calculation'!FW$279&lt;&gt;"h",$E363&lt;&gt;0),0,IF(AND(FW$273=list!$D$2,$E363&lt;&gt;0,TRUNC(VLOOKUP($E363,'Container Panel'!$B$41:$Z$100,$D363,0)/(VLOOKUP(FW$276,UI!$A$12:$O$51,VLOOKUP(FW$279,$B$276:$C$278,2,0),0)/1000))&gt;0),1,TRUNC(VLOOKUP($E363,'Container Panel'!$B$41:$Z$100,$D363,0)/(VLOOKUP(FW$276,UI!$A$12:$O$51,VLOOKUP(FW$279,$B$276:$C$278,2,0),0)/1000)))),"")</f>
        <v/>
      </c>
      <c r="FX363" s="145" t="str">
        <f>IFERROR(IF(AND(FX$272=list!$D$3,'Box Calculation'!FX$279&lt;&gt;"h",$E363&lt;&gt;0),0,IF(AND(FX$273=list!$D$2,$E363&lt;&gt;0,TRUNC(VLOOKUP($E363,'Container Panel'!$B$41:$Z$100,$D363,0)/(VLOOKUP(FX$276,UI!$A$12:$O$51,VLOOKUP(FX$279,$B$276:$C$278,2,0),0)/1000))&gt;0),1,TRUNC(VLOOKUP($E363,'Container Panel'!$B$41:$Z$100,$D363,0)/(VLOOKUP(FX$276,UI!$A$12:$O$51,VLOOKUP(FX$279,$B$276:$C$278,2,0),0)/1000)))),"")</f>
        <v/>
      </c>
      <c r="FY363" s="145" t="str">
        <f>IFERROR(IF(AND(FY$272=list!$D$3,'Box Calculation'!FY$279&lt;&gt;"h",$E363&lt;&gt;0),0,IF(AND(FY$273=list!$D$2,$E363&lt;&gt;0,TRUNC(VLOOKUP($E363,'Container Panel'!$B$41:$Z$100,$D363,0)/(VLOOKUP(FY$276,UI!$A$12:$O$51,VLOOKUP(FY$279,$B$276:$C$278,2,0),0)/1000))&gt;0),1,TRUNC(VLOOKUP($E363,'Container Panel'!$B$41:$Z$100,$D363,0)/(VLOOKUP(FY$276,UI!$A$12:$O$51,VLOOKUP(FY$279,$B$276:$C$278,2,0),0)/1000)))),"")</f>
        <v/>
      </c>
      <c r="FZ363" s="145" t="str">
        <f>IFERROR(IF(AND(FZ$272=list!$D$3,'Box Calculation'!FZ$279&lt;&gt;"h",$E363&lt;&gt;0),0,IF(AND(FZ$273=list!$D$2,$E363&lt;&gt;0,TRUNC(VLOOKUP($E363,'Container Panel'!$B$41:$Z$100,$D363,0)/(VLOOKUP(FZ$276,UI!$A$12:$O$51,VLOOKUP(FZ$279,$B$276:$C$278,2,0),0)/1000))&gt;0),1,TRUNC(VLOOKUP($E363,'Container Panel'!$B$41:$Z$100,$D363,0)/(VLOOKUP(FZ$276,UI!$A$12:$O$51,VLOOKUP(FZ$279,$B$276:$C$278,2,0),0)/1000)))),"")</f>
        <v/>
      </c>
      <c r="GA363" s="145" t="str">
        <f>IFERROR(IF(AND(GA$272=list!$D$3,'Box Calculation'!GA$279&lt;&gt;"h",$E363&lt;&gt;0),0,IF(AND(GA$273=list!$D$2,$E363&lt;&gt;0,TRUNC(VLOOKUP($E363,'Container Panel'!$B$41:$Z$100,$D363,0)/(VLOOKUP(GA$276,UI!$A$12:$O$51,VLOOKUP(GA$279,$B$276:$C$278,2,0),0)/1000))&gt;0),1,TRUNC(VLOOKUP($E363,'Container Panel'!$B$41:$Z$100,$D363,0)/(VLOOKUP(GA$276,UI!$A$12:$O$51,VLOOKUP(GA$279,$B$276:$C$278,2,0),0)/1000)))),"")</f>
        <v/>
      </c>
      <c r="GB363" s="145" t="str">
        <f>IFERROR(IF(AND(GB$272=list!$D$3,'Box Calculation'!GB$279&lt;&gt;"h",$E363&lt;&gt;0),0,IF(AND(GB$273=list!$D$2,$E363&lt;&gt;0,TRUNC(VLOOKUP($E363,'Container Panel'!$B$41:$Z$100,$D363,0)/(VLOOKUP(GB$276,UI!$A$12:$O$51,VLOOKUP(GB$279,$B$276:$C$278,2,0),0)/1000))&gt;0),1,TRUNC(VLOOKUP($E363,'Container Panel'!$B$41:$Z$100,$D363,0)/(VLOOKUP(GB$276,UI!$A$12:$O$51,VLOOKUP(GB$279,$B$276:$C$278,2,0),0)/1000)))),"")</f>
        <v/>
      </c>
      <c r="GC363" s="145" t="str">
        <f>IFERROR(IF(AND(GC$272=list!$D$3,'Box Calculation'!GC$279&lt;&gt;"h",$E363&lt;&gt;0),0,IF(AND(GC$273=list!$D$2,$E363&lt;&gt;0,TRUNC(VLOOKUP($E363,'Container Panel'!$B$41:$Z$100,$D363,0)/(VLOOKUP(GC$276,UI!$A$12:$O$51,VLOOKUP(GC$279,$B$276:$C$278,2,0),0)/1000))&gt;0),1,TRUNC(VLOOKUP($E363,'Container Panel'!$B$41:$Z$100,$D363,0)/(VLOOKUP(GC$276,UI!$A$12:$O$51,VLOOKUP(GC$279,$B$276:$C$278,2,0),0)/1000)))),"")</f>
        <v/>
      </c>
      <c r="GD363" s="145" t="str">
        <f>IFERROR(IF(AND(GD$272=list!$D$3,'Box Calculation'!GD$279&lt;&gt;"h",$E363&lt;&gt;0),0,IF(AND(GD$273=list!$D$2,$E363&lt;&gt;0,TRUNC(VLOOKUP($E363,'Container Panel'!$B$41:$Z$100,$D363,0)/(VLOOKUP(GD$276,UI!$A$12:$O$51,VLOOKUP(GD$279,$B$276:$C$278,2,0),0)/1000))&gt;0),1,TRUNC(VLOOKUP($E363,'Container Panel'!$B$41:$Z$100,$D363,0)/(VLOOKUP(GD$276,UI!$A$12:$O$51,VLOOKUP(GD$279,$B$276:$C$278,2,0),0)/1000)))),"")</f>
        <v/>
      </c>
      <c r="GE363" s="145" t="str">
        <f>IFERROR(IF(AND(GE$272=list!$D$3,'Box Calculation'!GE$279&lt;&gt;"h",$E363&lt;&gt;0),0,IF(AND(GE$273=list!$D$2,$E363&lt;&gt;0,TRUNC(VLOOKUP($E363,'Container Panel'!$B$41:$Z$100,$D363,0)/(VLOOKUP(GE$276,UI!$A$12:$O$51,VLOOKUP(GE$279,$B$276:$C$278,2,0),0)/1000))&gt;0),1,TRUNC(VLOOKUP($E363,'Container Panel'!$B$41:$Z$100,$D363,0)/(VLOOKUP(GE$276,UI!$A$12:$O$51,VLOOKUP(GE$279,$B$276:$C$278,2,0),0)/1000)))),"")</f>
        <v/>
      </c>
      <c r="GF363" s="145" t="str">
        <f>IFERROR(IF(AND(GF$272=list!$D$3,'Box Calculation'!GF$279&lt;&gt;"h",$E363&lt;&gt;0),0,IF(AND(GF$273=list!$D$2,$E363&lt;&gt;0,TRUNC(VLOOKUP($E363,'Container Panel'!$B$41:$Z$100,$D363,0)/(VLOOKUP(GF$276,UI!$A$12:$O$51,VLOOKUP(GF$279,$B$276:$C$278,2,0),0)/1000))&gt;0),1,TRUNC(VLOOKUP($E363,'Container Panel'!$B$41:$Z$100,$D363,0)/(VLOOKUP(GF$276,UI!$A$12:$O$51,VLOOKUP(GF$279,$B$276:$C$278,2,0),0)/1000)))),"")</f>
        <v/>
      </c>
      <c r="GG363" s="145" t="str">
        <f>IFERROR(IF(AND(GG$272=list!$D$3,'Box Calculation'!GG$279&lt;&gt;"h",$E363&lt;&gt;0),0,IF(AND(GG$273=list!$D$2,$E363&lt;&gt;0,TRUNC(VLOOKUP($E363,'Container Panel'!$B$41:$Z$100,$D363,0)/(VLOOKUP(GG$276,UI!$A$12:$O$51,VLOOKUP(GG$279,$B$276:$C$278,2,0),0)/1000))&gt;0),1,TRUNC(VLOOKUP($E363,'Container Panel'!$B$41:$Z$100,$D363,0)/(VLOOKUP(GG$276,UI!$A$12:$O$51,VLOOKUP(GG$279,$B$276:$C$278,2,0),0)/1000)))),"")</f>
        <v/>
      </c>
      <c r="GH363" s="145" t="str">
        <f>IFERROR(IF(AND(GH$272=list!$D$3,'Box Calculation'!GH$279&lt;&gt;"h",$E363&lt;&gt;0),0,IF(AND(GH$273=list!$D$2,$E363&lt;&gt;0,TRUNC(VLOOKUP($E363,'Container Panel'!$B$41:$Z$100,$D363,0)/(VLOOKUP(GH$276,UI!$A$12:$O$51,VLOOKUP(GH$279,$B$276:$C$278,2,0),0)/1000))&gt;0),1,TRUNC(VLOOKUP($E363,'Container Panel'!$B$41:$Z$100,$D363,0)/(VLOOKUP(GH$276,UI!$A$12:$O$51,VLOOKUP(GH$279,$B$276:$C$278,2,0),0)/1000)))),"")</f>
        <v/>
      </c>
      <c r="GI363" s="145" t="str">
        <f>IFERROR(IF(AND(GI$272=list!$D$3,'Box Calculation'!GI$279&lt;&gt;"h",$E363&lt;&gt;0),0,IF(AND(GI$273=list!$D$2,$E363&lt;&gt;0,TRUNC(VLOOKUP($E363,'Container Panel'!$B$41:$Z$100,$D363,0)/(VLOOKUP(GI$276,UI!$A$12:$O$51,VLOOKUP(GI$279,$B$276:$C$278,2,0),0)/1000))&gt;0),1,TRUNC(VLOOKUP($E363,'Container Panel'!$B$41:$Z$100,$D363,0)/(VLOOKUP(GI$276,UI!$A$12:$O$51,VLOOKUP(GI$279,$B$276:$C$278,2,0),0)/1000)))),"")</f>
        <v/>
      </c>
      <c r="GJ363" s="145" t="str">
        <f>IFERROR(IF(AND(GJ$272=list!$D$3,'Box Calculation'!GJ$279&lt;&gt;"h",$E363&lt;&gt;0),0,IF(AND(GJ$273=list!$D$2,$E363&lt;&gt;0,TRUNC(VLOOKUP($E363,'Container Panel'!$B$41:$Z$100,$D363,0)/(VLOOKUP(GJ$276,UI!$A$12:$O$51,VLOOKUP(GJ$279,$B$276:$C$278,2,0),0)/1000))&gt;0),1,TRUNC(VLOOKUP($E363,'Container Panel'!$B$41:$Z$100,$D363,0)/(VLOOKUP(GJ$276,UI!$A$12:$O$51,VLOOKUP(GJ$279,$B$276:$C$278,2,0),0)/1000)))),"")</f>
        <v/>
      </c>
      <c r="GK363" s="145" t="str">
        <f>IFERROR(IF(AND(GK$272=list!$D$3,'Box Calculation'!GK$279&lt;&gt;"h",$E363&lt;&gt;0),0,IF(AND(GK$273=list!$D$2,$E363&lt;&gt;0,TRUNC(VLOOKUP($E363,'Container Panel'!$B$41:$Z$100,$D363,0)/(VLOOKUP(GK$276,UI!$A$12:$O$51,VLOOKUP(GK$279,$B$276:$C$278,2,0),0)/1000))&gt;0),1,TRUNC(VLOOKUP($E363,'Container Panel'!$B$41:$Z$100,$D363,0)/(VLOOKUP(GK$276,UI!$A$12:$O$51,VLOOKUP(GK$279,$B$276:$C$278,2,0),0)/1000)))),"")</f>
        <v/>
      </c>
      <c r="GL363" s="145" t="str">
        <f>IFERROR(IF(AND(GL$272=list!$D$3,'Box Calculation'!GL$279&lt;&gt;"h",$E363&lt;&gt;0),0,IF(AND(GL$273=list!$D$2,$E363&lt;&gt;0,TRUNC(VLOOKUP($E363,'Container Panel'!$B$41:$Z$100,$D363,0)/(VLOOKUP(GL$276,UI!$A$12:$O$51,VLOOKUP(GL$279,$B$276:$C$278,2,0),0)/1000))&gt;0),1,TRUNC(VLOOKUP($E363,'Container Panel'!$B$41:$Z$100,$D363,0)/(VLOOKUP(GL$276,UI!$A$12:$O$51,VLOOKUP(GL$279,$B$276:$C$278,2,0),0)/1000)))),"")</f>
        <v/>
      </c>
      <c r="GM363" s="145" t="str">
        <f>IFERROR(IF(AND(GM$272=list!$D$3,'Box Calculation'!GM$279&lt;&gt;"h",$E363&lt;&gt;0),0,IF(AND(GM$273=list!$D$2,$E363&lt;&gt;0,TRUNC(VLOOKUP($E363,'Container Panel'!$B$41:$Z$100,$D363,0)/(VLOOKUP(GM$276,UI!$A$12:$O$51,VLOOKUP(GM$279,$B$276:$C$278,2,0),0)/1000))&gt;0),1,TRUNC(VLOOKUP($E363,'Container Panel'!$B$41:$Z$100,$D363,0)/(VLOOKUP(GM$276,UI!$A$12:$O$51,VLOOKUP(GM$279,$B$276:$C$278,2,0),0)/1000)))),"")</f>
        <v/>
      </c>
      <c r="GN363" s="145" t="str">
        <f>IFERROR(IF(AND(GN$272=list!$D$3,'Box Calculation'!GN$279&lt;&gt;"h",$E363&lt;&gt;0),0,IF(AND(GN$273=list!$D$2,$E363&lt;&gt;0,TRUNC(VLOOKUP($E363,'Container Panel'!$B$41:$Z$100,$D363,0)/(VLOOKUP(GN$276,UI!$A$12:$O$51,VLOOKUP(GN$279,$B$276:$C$278,2,0),0)/1000))&gt;0),1,TRUNC(VLOOKUP($E363,'Container Panel'!$B$41:$Z$100,$D363,0)/(VLOOKUP(GN$276,UI!$A$12:$O$51,VLOOKUP(GN$279,$B$276:$C$278,2,0),0)/1000)))),"")</f>
        <v/>
      </c>
      <c r="GO363" s="145" t="str">
        <f>IFERROR(IF(AND(GO$272=list!$D$3,'Box Calculation'!GO$279&lt;&gt;"h",$E363&lt;&gt;0),0,IF(AND(GO$273=list!$D$2,$E363&lt;&gt;0,TRUNC(VLOOKUP($E363,'Container Panel'!$B$41:$Z$100,$D363,0)/(VLOOKUP(GO$276,UI!$A$12:$O$51,VLOOKUP(GO$279,$B$276:$C$278,2,0),0)/1000))&gt;0),1,TRUNC(VLOOKUP($E363,'Container Panel'!$B$41:$Z$100,$D363,0)/(VLOOKUP(GO$276,UI!$A$12:$O$51,VLOOKUP(GO$279,$B$276:$C$278,2,0),0)/1000)))),"")</f>
        <v/>
      </c>
      <c r="GP363" s="145" t="str">
        <f>IFERROR(IF(AND(GP$272=list!$D$3,'Box Calculation'!GP$279&lt;&gt;"h",$E363&lt;&gt;0),0,IF(AND(GP$273=list!$D$2,$E363&lt;&gt;0,TRUNC(VLOOKUP($E363,'Container Panel'!$B$41:$Z$100,$D363,0)/(VLOOKUP(GP$276,UI!$A$12:$O$51,VLOOKUP(GP$279,$B$276:$C$278,2,0),0)/1000))&gt;0),1,TRUNC(VLOOKUP($E363,'Container Panel'!$B$41:$Z$100,$D363,0)/(VLOOKUP(GP$276,UI!$A$12:$O$51,VLOOKUP(GP$279,$B$276:$C$278,2,0),0)/1000)))),"")</f>
        <v/>
      </c>
      <c r="GQ363" s="145" t="str">
        <f>IFERROR(IF(AND(GQ$272=list!$D$3,'Box Calculation'!GQ$279&lt;&gt;"h",$E363&lt;&gt;0),0,IF(AND(GQ$273=list!$D$2,$E363&lt;&gt;0,TRUNC(VLOOKUP($E363,'Container Panel'!$B$41:$Z$100,$D363,0)/(VLOOKUP(GQ$276,UI!$A$12:$O$51,VLOOKUP(GQ$279,$B$276:$C$278,2,0),0)/1000))&gt;0),1,TRUNC(VLOOKUP($E363,'Container Panel'!$B$41:$Z$100,$D363,0)/(VLOOKUP(GQ$276,UI!$A$12:$O$51,VLOOKUP(GQ$279,$B$276:$C$278,2,0),0)/1000)))),"")</f>
        <v/>
      </c>
      <c r="GR363" s="145" t="str">
        <f>IFERROR(IF(AND(GR$272=list!$D$3,'Box Calculation'!GR$279&lt;&gt;"h",$E363&lt;&gt;0),0,IF(AND(GR$273=list!$D$2,$E363&lt;&gt;0,TRUNC(VLOOKUP($E363,'Container Panel'!$B$41:$Z$100,$D363,0)/(VLOOKUP(GR$276,UI!$A$12:$O$51,VLOOKUP(GR$279,$B$276:$C$278,2,0),0)/1000))&gt;0),1,TRUNC(VLOOKUP($E363,'Container Panel'!$B$41:$Z$100,$D363,0)/(VLOOKUP(GR$276,UI!$A$12:$O$51,VLOOKUP(GR$279,$B$276:$C$278,2,0),0)/1000)))),"")</f>
        <v/>
      </c>
      <c r="GS363" s="145" t="str">
        <f>IFERROR(IF(AND(GS$272=list!$D$3,'Box Calculation'!GS$279&lt;&gt;"h",$E363&lt;&gt;0),0,IF(AND(GS$273=list!$D$2,$E363&lt;&gt;0,TRUNC(VLOOKUP($E363,'Container Panel'!$B$41:$Z$100,$D363,0)/(VLOOKUP(GS$276,UI!$A$12:$O$51,VLOOKUP(GS$279,$B$276:$C$278,2,0),0)/1000))&gt;0),1,TRUNC(VLOOKUP($E363,'Container Panel'!$B$41:$Z$100,$D363,0)/(VLOOKUP(GS$276,UI!$A$12:$O$51,VLOOKUP(GS$279,$B$276:$C$278,2,0),0)/1000)))),"")</f>
        <v/>
      </c>
      <c r="GT363" s="145" t="str">
        <f>IFERROR(IF(AND(GT$272=list!$D$3,'Box Calculation'!GT$279&lt;&gt;"h",$E363&lt;&gt;0),0,IF(AND(GT$273=list!$D$2,$E363&lt;&gt;0,TRUNC(VLOOKUP($E363,'Container Panel'!$B$41:$Z$100,$D363,0)/(VLOOKUP(GT$276,UI!$A$12:$O$51,VLOOKUP(GT$279,$B$276:$C$278,2,0),0)/1000))&gt;0),1,TRUNC(VLOOKUP($E363,'Container Panel'!$B$41:$Z$100,$D363,0)/(VLOOKUP(GT$276,UI!$A$12:$O$51,VLOOKUP(GT$279,$B$276:$C$278,2,0),0)/1000)))),"")</f>
        <v/>
      </c>
      <c r="GU363" s="145" t="str">
        <f>IFERROR(IF(AND(GU$272=list!$D$3,'Box Calculation'!GU$279&lt;&gt;"h",$E363&lt;&gt;0),0,IF(AND(GU$273=list!$D$2,$E363&lt;&gt;0,TRUNC(VLOOKUP($E363,'Container Panel'!$B$41:$Z$100,$D363,0)/(VLOOKUP(GU$276,UI!$A$12:$O$51,VLOOKUP(GU$279,$B$276:$C$278,2,0),0)/1000))&gt;0),1,TRUNC(VLOOKUP($E363,'Container Panel'!$B$41:$Z$100,$D363,0)/(VLOOKUP(GU$276,UI!$A$12:$O$51,VLOOKUP(GU$279,$B$276:$C$278,2,0),0)/1000)))),"")</f>
        <v/>
      </c>
      <c r="GV363" s="145" t="str">
        <f>IFERROR(IF(AND(GV$272=list!$D$3,'Box Calculation'!GV$279&lt;&gt;"h",$E363&lt;&gt;0),0,IF(AND(GV$273=list!$D$2,$E363&lt;&gt;0,TRUNC(VLOOKUP($E363,'Container Panel'!$B$41:$Z$100,$D363,0)/(VLOOKUP(GV$276,UI!$A$12:$O$51,VLOOKUP(GV$279,$B$276:$C$278,2,0),0)/1000))&gt;0),1,TRUNC(VLOOKUP($E363,'Container Panel'!$B$41:$Z$100,$D363,0)/(VLOOKUP(GV$276,UI!$A$12:$O$51,VLOOKUP(GV$279,$B$276:$C$278,2,0),0)/1000)))),"")</f>
        <v/>
      </c>
      <c r="GW363" s="145" t="str">
        <f>IFERROR(IF(AND(GW$272=list!$D$3,'Box Calculation'!GW$279&lt;&gt;"h",$E363&lt;&gt;0),0,IF(AND(GW$273=list!$D$2,$E363&lt;&gt;0,TRUNC(VLOOKUP($E363,'Container Panel'!$B$41:$Z$100,$D363,0)/(VLOOKUP(GW$276,UI!$A$12:$O$51,VLOOKUP(GW$279,$B$276:$C$278,2,0),0)/1000))&gt;0),1,TRUNC(VLOOKUP($E363,'Container Panel'!$B$41:$Z$100,$D363,0)/(VLOOKUP(GW$276,UI!$A$12:$O$51,VLOOKUP(GW$279,$B$276:$C$278,2,0),0)/1000)))),"")</f>
        <v/>
      </c>
      <c r="GX363" s="145" t="str">
        <f>IFERROR(IF(AND(GX$272=list!$D$3,'Box Calculation'!GX$279&lt;&gt;"h",$E363&lt;&gt;0),0,IF(AND(GX$273=list!$D$2,$E363&lt;&gt;0,TRUNC(VLOOKUP($E363,'Container Panel'!$B$41:$Z$100,$D363,0)/(VLOOKUP(GX$276,UI!$A$12:$O$51,VLOOKUP(GX$279,$B$276:$C$278,2,0),0)/1000))&gt;0),1,TRUNC(VLOOKUP($E363,'Container Panel'!$B$41:$Z$100,$D363,0)/(VLOOKUP(GX$276,UI!$A$12:$O$51,VLOOKUP(GX$279,$B$276:$C$278,2,0),0)/1000)))),"")</f>
        <v/>
      </c>
      <c r="GY363" s="145" t="str">
        <f>IFERROR(IF(AND(GY$272=list!$D$3,'Box Calculation'!GY$279&lt;&gt;"h",$E363&lt;&gt;0),0,IF(AND(GY$273=list!$D$2,$E363&lt;&gt;0,TRUNC(VLOOKUP($E363,'Container Panel'!$B$41:$Z$100,$D363,0)/(VLOOKUP(GY$276,UI!$A$12:$O$51,VLOOKUP(GY$279,$B$276:$C$278,2,0),0)/1000))&gt;0),1,TRUNC(VLOOKUP($E363,'Container Panel'!$B$41:$Z$100,$D363,0)/(VLOOKUP(GY$276,UI!$A$12:$O$51,VLOOKUP(GY$279,$B$276:$C$278,2,0),0)/1000)))),"")</f>
        <v/>
      </c>
      <c r="GZ363" s="145" t="str">
        <f>IFERROR(IF(AND(GZ$272=list!$D$3,'Box Calculation'!GZ$279&lt;&gt;"h",$E363&lt;&gt;0),0,IF(AND(GZ$273=list!$D$2,$E363&lt;&gt;0,TRUNC(VLOOKUP($E363,'Container Panel'!$B$41:$Z$100,$D363,0)/(VLOOKUP(GZ$276,UI!$A$12:$O$51,VLOOKUP(GZ$279,$B$276:$C$278,2,0),0)/1000))&gt;0),1,TRUNC(VLOOKUP($E363,'Container Panel'!$B$41:$Z$100,$D363,0)/(VLOOKUP(GZ$276,UI!$A$12:$O$51,VLOOKUP(GZ$279,$B$276:$C$278,2,0),0)/1000)))),"")</f>
        <v/>
      </c>
      <c r="HA363" s="145" t="str">
        <f>IFERROR(IF(AND(HA$272=list!$D$3,'Box Calculation'!HA$279&lt;&gt;"h",$E363&lt;&gt;0),0,IF(AND(HA$273=list!$D$2,$E363&lt;&gt;0,TRUNC(VLOOKUP($E363,'Container Panel'!$B$41:$Z$100,$D363,0)/(VLOOKUP(HA$276,UI!$A$12:$O$51,VLOOKUP(HA$279,$B$276:$C$278,2,0),0)/1000))&gt;0),1,TRUNC(VLOOKUP($E363,'Container Panel'!$B$41:$Z$100,$D363,0)/(VLOOKUP(HA$276,UI!$A$12:$O$51,VLOOKUP(HA$279,$B$276:$C$278,2,0),0)/1000)))),"")</f>
        <v/>
      </c>
      <c r="HB363" s="145" t="str">
        <f>IFERROR(IF(AND(HB$272=list!$D$3,'Box Calculation'!HB$279&lt;&gt;"h",$E363&lt;&gt;0),0,IF(AND(HB$273=list!$D$2,$E363&lt;&gt;0,TRUNC(VLOOKUP($E363,'Container Panel'!$B$41:$Z$100,$D363,0)/(VLOOKUP(HB$276,UI!$A$12:$O$51,VLOOKUP(HB$279,$B$276:$C$278,2,0),0)/1000))&gt;0),1,TRUNC(VLOOKUP($E363,'Container Panel'!$B$41:$Z$100,$D363,0)/(VLOOKUP(HB$276,UI!$A$12:$O$51,VLOOKUP(HB$279,$B$276:$C$278,2,0),0)/1000)))),"")</f>
        <v/>
      </c>
      <c r="HC363" s="145" t="str">
        <f>IFERROR(IF(AND(HC$272=list!$D$3,'Box Calculation'!HC$279&lt;&gt;"h",$E363&lt;&gt;0),0,IF(AND(HC$273=list!$D$2,$E363&lt;&gt;0,TRUNC(VLOOKUP($E363,'Container Panel'!$B$41:$Z$100,$D363,0)/(VLOOKUP(HC$276,UI!$A$12:$O$51,VLOOKUP(HC$279,$B$276:$C$278,2,0),0)/1000))&gt;0),1,TRUNC(VLOOKUP($E363,'Container Panel'!$B$41:$Z$100,$D363,0)/(VLOOKUP(HC$276,UI!$A$12:$O$51,VLOOKUP(HC$279,$B$276:$C$278,2,0),0)/1000)))),"")</f>
        <v/>
      </c>
      <c r="HD363" s="145" t="str">
        <f>IFERROR(IF(AND(HD$272=list!$D$3,'Box Calculation'!HD$279&lt;&gt;"h",$E363&lt;&gt;0),0,IF(AND(HD$273=list!$D$2,$E363&lt;&gt;0,TRUNC(VLOOKUP($E363,'Container Panel'!$B$41:$Z$100,$D363,0)/(VLOOKUP(HD$276,UI!$A$12:$O$51,VLOOKUP(HD$279,$B$276:$C$278,2,0),0)/1000))&gt;0),1,TRUNC(VLOOKUP($E363,'Container Panel'!$B$41:$Z$100,$D363,0)/(VLOOKUP(HD$276,UI!$A$12:$O$51,VLOOKUP(HD$279,$B$276:$C$278,2,0),0)/1000)))),"")</f>
        <v/>
      </c>
      <c r="HE363" s="145" t="str">
        <f>IFERROR(IF(AND(HE$272=list!$D$3,'Box Calculation'!HE$279&lt;&gt;"h",$E363&lt;&gt;0),0,IF(AND(HE$273=list!$D$2,$E363&lt;&gt;0,TRUNC(VLOOKUP($E363,'Container Panel'!$B$41:$Z$100,$D363,0)/(VLOOKUP(HE$276,UI!$A$12:$O$51,VLOOKUP(HE$279,$B$276:$C$278,2,0),0)/1000))&gt;0),1,TRUNC(VLOOKUP($E363,'Container Panel'!$B$41:$Z$100,$D363,0)/(VLOOKUP(HE$276,UI!$A$12:$O$51,VLOOKUP(HE$279,$B$276:$C$278,2,0),0)/1000)))),"")</f>
        <v/>
      </c>
      <c r="HF363" s="145" t="str">
        <f>IFERROR(IF(AND(HF$272=list!$D$3,'Box Calculation'!HF$279&lt;&gt;"h",$E363&lt;&gt;0),0,IF(AND(HF$273=list!$D$2,$E363&lt;&gt;0,TRUNC(VLOOKUP($E363,'Container Panel'!$B$41:$Z$100,$D363,0)/(VLOOKUP(HF$276,UI!$A$12:$O$51,VLOOKUP(HF$279,$B$276:$C$278,2,0),0)/1000))&gt;0),1,TRUNC(VLOOKUP($E363,'Container Panel'!$B$41:$Z$100,$D363,0)/(VLOOKUP(HF$276,UI!$A$12:$O$51,VLOOKUP(HF$279,$B$276:$C$278,2,0),0)/1000)))),"")</f>
        <v/>
      </c>
      <c r="HG363" s="145" t="str">
        <f>IFERROR(IF(AND(HG$272=list!$D$3,'Box Calculation'!HG$279&lt;&gt;"h",$E363&lt;&gt;0),0,IF(AND(HG$273=list!$D$2,$E363&lt;&gt;0,TRUNC(VLOOKUP($E363,'Container Panel'!$B$41:$Z$100,$D363,0)/(VLOOKUP(HG$276,UI!$A$12:$O$51,VLOOKUP(HG$279,$B$276:$C$278,2,0),0)/1000))&gt;0),1,TRUNC(VLOOKUP($E363,'Container Panel'!$B$41:$Z$100,$D363,0)/(VLOOKUP(HG$276,UI!$A$12:$O$51,VLOOKUP(HG$279,$B$276:$C$278,2,0),0)/1000)))),"")</f>
        <v/>
      </c>
      <c r="HH363" s="145" t="str">
        <f>IFERROR(IF(AND(HH$272=list!$D$3,'Box Calculation'!HH$279&lt;&gt;"h",$E363&lt;&gt;0),0,IF(AND(HH$273=list!$D$2,$E363&lt;&gt;0,TRUNC(VLOOKUP($E363,'Container Panel'!$B$41:$Z$100,$D363,0)/(VLOOKUP(HH$276,UI!$A$12:$O$51,VLOOKUP(HH$279,$B$276:$C$278,2,0),0)/1000))&gt;0),1,TRUNC(VLOOKUP($E363,'Container Panel'!$B$41:$Z$100,$D363,0)/(VLOOKUP(HH$276,UI!$A$12:$O$51,VLOOKUP(HH$279,$B$276:$C$278,2,0),0)/1000)))),"")</f>
        <v/>
      </c>
      <c r="HI363" s="145" t="str">
        <f>IFERROR(IF(AND(HI$272=list!$D$3,'Box Calculation'!HI$279&lt;&gt;"h",$E363&lt;&gt;0),0,IF(AND(HI$273=list!$D$2,$E363&lt;&gt;0,TRUNC(VLOOKUP($E363,'Container Panel'!$B$41:$Z$100,$D363,0)/(VLOOKUP(HI$276,UI!$A$12:$O$51,VLOOKUP(HI$279,$B$276:$C$278,2,0),0)/1000))&gt;0),1,TRUNC(VLOOKUP($E363,'Container Panel'!$B$41:$Z$100,$D363,0)/(VLOOKUP(HI$276,UI!$A$12:$O$51,VLOOKUP(HI$279,$B$276:$C$278,2,0),0)/1000)))),"")</f>
        <v/>
      </c>
      <c r="HJ363" s="145" t="str">
        <f>IFERROR(IF(AND(HJ$272=list!$D$3,'Box Calculation'!HJ$279&lt;&gt;"h",$E363&lt;&gt;0),0,IF(AND(HJ$273=list!$D$2,$E363&lt;&gt;0,TRUNC(VLOOKUP($E363,'Container Panel'!$B$41:$Z$100,$D363,0)/(VLOOKUP(HJ$276,UI!$A$12:$O$51,VLOOKUP(HJ$279,$B$276:$C$278,2,0),0)/1000))&gt;0),1,TRUNC(VLOOKUP($E363,'Container Panel'!$B$41:$Z$100,$D363,0)/(VLOOKUP(HJ$276,UI!$A$12:$O$51,VLOOKUP(HJ$279,$B$276:$C$278,2,0),0)/1000)))),"")</f>
        <v/>
      </c>
      <c r="HK363" s="145" t="str">
        <f>IFERROR(IF(AND(HK$272=list!$D$3,'Box Calculation'!HK$279&lt;&gt;"h",$E363&lt;&gt;0),0,IF(AND(HK$273=list!$D$2,$E363&lt;&gt;0,TRUNC(VLOOKUP($E363,'Container Panel'!$B$41:$Z$100,$D363,0)/(VLOOKUP(HK$276,UI!$A$12:$O$51,VLOOKUP(HK$279,$B$276:$C$278,2,0),0)/1000))&gt;0),1,TRUNC(VLOOKUP($E363,'Container Panel'!$B$41:$Z$100,$D363,0)/(VLOOKUP(HK$276,UI!$A$12:$O$51,VLOOKUP(HK$279,$B$276:$C$278,2,0),0)/1000)))),"")</f>
        <v/>
      </c>
      <c r="HL363" s="145" t="str">
        <f>IFERROR(IF(AND(HL$272=list!$D$3,'Box Calculation'!HL$279&lt;&gt;"h",$E363&lt;&gt;0),0,IF(AND(HL$273=list!$D$2,$E363&lt;&gt;0,TRUNC(VLOOKUP($E363,'Container Panel'!$B$41:$Z$100,$D363,0)/(VLOOKUP(HL$276,UI!$A$12:$O$51,VLOOKUP(HL$279,$B$276:$C$278,2,0),0)/1000))&gt;0),1,TRUNC(VLOOKUP($E363,'Container Panel'!$B$41:$Z$100,$D363,0)/(VLOOKUP(HL$276,UI!$A$12:$O$51,VLOOKUP(HL$279,$B$276:$C$278,2,0),0)/1000)))),"")</f>
        <v/>
      </c>
      <c r="HM363" s="145" t="str">
        <f>IFERROR(IF(AND(HM$272=list!$D$3,'Box Calculation'!HM$279&lt;&gt;"h",$E363&lt;&gt;0),0,IF(AND(HM$273=list!$D$2,$E363&lt;&gt;0,TRUNC(VLOOKUP($E363,'Container Panel'!$B$41:$Z$100,$D363,0)/(VLOOKUP(HM$276,UI!$A$12:$O$51,VLOOKUP(HM$279,$B$276:$C$278,2,0),0)/1000))&gt;0),1,TRUNC(VLOOKUP($E363,'Container Panel'!$B$41:$Z$100,$D363,0)/(VLOOKUP(HM$276,UI!$A$12:$O$51,VLOOKUP(HM$279,$B$276:$C$278,2,0),0)/1000)))),"")</f>
        <v/>
      </c>
      <c r="HN363" s="145" t="str">
        <f>IFERROR(IF(AND(HN$272=list!$D$3,'Box Calculation'!HN$279&lt;&gt;"h",$E363&lt;&gt;0),0,IF(AND(HN$273=list!$D$2,$E363&lt;&gt;0,TRUNC(VLOOKUP($E363,'Container Panel'!$B$41:$Z$100,$D363,0)/(VLOOKUP(HN$276,UI!$A$12:$O$51,VLOOKUP(HN$279,$B$276:$C$278,2,0),0)/1000))&gt;0),1,TRUNC(VLOOKUP($E363,'Container Panel'!$B$41:$Z$100,$D363,0)/(VLOOKUP(HN$276,UI!$A$12:$O$51,VLOOKUP(HN$279,$B$276:$C$278,2,0),0)/1000)))),"")</f>
        <v/>
      </c>
      <c r="HO363" s="145" t="str">
        <f>IFERROR(IF(AND(HO$272=list!$D$3,'Box Calculation'!HO$279&lt;&gt;"h",$E363&lt;&gt;0),0,IF(AND(HO$273=list!$D$2,$E363&lt;&gt;0,TRUNC(VLOOKUP($E363,'Container Panel'!$B$41:$Z$100,$D363,0)/(VLOOKUP(HO$276,UI!$A$12:$O$51,VLOOKUP(HO$279,$B$276:$C$278,2,0),0)/1000))&gt;0),1,TRUNC(VLOOKUP($E363,'Container Panel'!$B$41:$Z$100,$D363,0)/(VLOOKUP(HO$276,UI!$A$12:$O$51,VLOOKUP(HO$279,$B$276:$C$278,2,0),0)/1000)))),"")</f>
        <v/>
      </c>
      <c r="HP363" s="145" t="str">
        <f>IFERROR(IF(AND(HP$272=list!$D$3,'Box Calculation'!HP$279&lt;&gt;"h",$E363&lt;&gt;0),0,IF(AND(HP$273=list!$D$2,$E363&lt;&gt;0,TRUNC(VLOOKUP($E363,'Container Panel'!$B$41:$Z$100,$D363,0)/(VLOOKUP(HP$276,UI!$A$12:$O$51,VLOOKUP(HP$279,$B$276:$C$278,2,0),0)/1000))&gt;0),1,TRUNC(VLOOKUP($E363,'Container Panel'!$B$41:$Z$100,$D363,0)/(VLOOKUP(HP$276,UI!$A$12:$O$51,VLOOKUP(HP$279,$B$276:$C$278,2,0),0)/1000)))),"")</f>
        <v/>
      </c>
      <c r="HQ363" s="145" t="str">
        <f>IFERROR(IF(AND(HQ$272=list!$D$3,'Box Calculation'!HQ$279&lt;&gt;"h",$E363&lt;&gt;0),0,IF(AND(HQ$273=list!$D$2,$E363&lt;&gt;0,TRUNC(VLOOKUP($E363,'Container Panel'!$B$41:$Z$100,$D363,0)/(VLOOKUP(HQ$276,UI!$A$12:$O$51,VLOOKUP(HQ$279,$B$276:$C$278,2,0),0)/1000))&gt;0),1,TRUNC(VLOOKUP($E363,'Container Panel'!$B$41:$Z$100,$D363,0)/(VLOOKUP(HQ$276,UI!$A$12:$O$51,VLOOKUP(HQ$279,$B$276:$C$278,2,0),0)/1000)))),"")</f>
        <v/>
      </c>
      <c r="HR363" s="145" t="str">
        <f>IFERROR(IF(AND(HR$272=list!$D$3,'Box Calculation'!HR$279&lt;&gt;"h",$E363&lt;&gt;0),0,IF(AND(HR$273=list!$D$2,$E363&lt;&gt;0,TRUNC(VLOOKUP($E363,'Container Panel'!$B$41:$Z$100,$D363,0)/(VLOOKUP(HR$276,UI!$A$12:$O$51,VLOOKUP(HR$279,$B$276:$C$278,2,0),0)/1000))&gt;0),1,TRUNC(VLOOKUP($E363,'Container Panel'!$B$41:$Z$100,$D363,0)/(VLOOKUP(HR$276,UI!$A$12:$O$51,VLOOKUP(HR$279,$B$276:$C$278,2,0),0)/1000)))),"")</f>
        <v/>
      </c>
      <c r="HS363" s="145" t="str">
        <f>IFERROR(IF(AND(HS$272=list!$D$3,'Box Calculation'!HS$279&lt;&gt;"h",$E363&lt;&gt;0),0,IF(AND(HS$273=list!$D$2,$E363&lt;&gt;0,TRUNC(VLOOKUP($E363,'Container Panel'!$B$41:$Z$100,$D363,0)/(VLOOKUP(HS$276,UI!$A$12:$O$51,VLOOKUP(HS$279,$B$276:$C$278,2,0),0)/1000))&gt;0),1,TRUNC(VLOOKUP($E363,'Container Panel'!$B$41:$Z$100,$D363,0)/(VLOOKUP(HS$276,UI!$A$12:$O$51,VLOOKUP(HS$279,$B$276:$C$278,2,0),0)/1000)))),"")</f>
        <v/>
      </c>
      <c r="HT363" s="145" t="str">
        <f>IFERROR(IF(AND(HT$272=list!$D$3,'Box Calculation'!HT$279&lt;&gt;"h",$E363&lt;&gt;0),0,IF(AND(HT$273=list!$D$2,$E363&lt;&gt;0,TRUNC(VLOOKUP($E363,'Container Panel'!$B$41:$Z$100,$D363,0)/(VLOOKUP(HT$276,UI!$A$12:$O$51,VLOOKUP(HT$279,$B$276:$C$278,2,0),0)/1000))&gt;0),1,TRUNC(VLOOKUP($E363,'Container Panel'!$B$41:$Z$100,$D363,0)/(VLOOKUP(HT$276,UI!$A$12:$O$51,VLOOKUP(HT$279,$B$276:$C$278,2,0),0)/1000)))),"")</f>
        <v/>
      </c>
      <c r="HU363" s="145" t="str">
        <f>IFERROR(IF(AND(HU$272=list!$D$3,'Box Calculation'!HU$279&lt;&gt;"h",$E363&lt;&gt;0),0,IF(AND(HU$273=list!$D$2,$E363&lt;&gt;0,TRUNC(VLOOKUP($E363,'Container Panel'!$B$41:$Z$100,$D363,0)/(VLOOKUP(HU$276,UI!$A$12:$O$51,VLOOKUP(HU$279,$B$276:$C$278,2,0),0)/1000))&gt;0),1,TRUNC(VLOOKUP($E363,'Container Panel'!$B$41:$Z$100,$D363,0)/(VLOOKUP(HU$276,UI!$A$12:$O$51,VLOOKUP(HU$279,$B$276:$C$278,2,0),0)/1000)))),"")</f>
        <v/>
      </c>
      <c r="HV363" s="145" t="str">
        <f>IFERROR(IF(AND(HV$272=list!$D$3,'Box Calculation'!HV$279&lt;&gt;"h",$E363&lt;&gt;0),0,IF(AND(HV$273=list!$D$2,$E363&lt;&gt;0,TRUNC(VLOOKUP($E363,'Container Panel'!$B$41:$Z$100,$D363,0)/(VLOOKUP(HV$276,UI!$A$12:$O$51,VLOOKUP(HV$279,$B$276:$C$278,2,0),0)/1000))&gt;0),1,TRUNC(VLOOKUP($E363,'Container Panel'!$B$41:$Z$100,$D363,0)/(VLOOKUP(HV$276,UI!$A$12:$O$51,VLOOKUP(HV$279,$B$276:$C$278,2,0),0)/1000)))),"")</f>
        <v/>
      </c>
      <c r="HW363" s="145" t="str">
        <f>IFERROR(IF(AND(HW$272=list!$D$3,'Box Calculation'!HW$279&lt;&gt;"h",$E363&lt;&gt;0),0,IF(AND(HW$273=list!$D$2,$E363&lt;&gt;0,TRUNC(VLOOKUP($E363,'Container Panel'!$B$41:$Z$100,$D363,0)/(VLOOKUP(HW$276,UI!$A$12:$O$51,VLOOKUP(HW$279,$B$276:$C$278,2,0),0)/1000))&gt;0),1,TRUNC(VLOOKUP($E363,'Container Panel'!$B$41:$Z$100,$D363,0)/(VLOOKUP(HW$276,UI!$A$12:$O$51,VLOOKUP(HW$279,$B$276:$C$278,2,0),0)/1000)))),"")</f>
        <v/>
      </c>
      <c r="HX363" s="145" t="str">
        <f>IFERROR(IF(AND(HX$272=list!$D$3,'Box Calculation'!HX$279&lt;&gt;"h",$E363&lt;&gt;0),0,IF(AND(HX$273=list!$D$2,$E363&lt;&gt;0,TRUNC(VLOOKUP($E363,'Container Panel'!$B$41:$Z$100,$D363,0)/(VLOOKUP(HX$276,UI!$A$12:$O$51,VLOOKUP(HX$279,$B$276:$C$278,2,0),0)/1000))&gt;0),1,TRUNC(VLOOKUP($E363,'Container Panel'!$B$41:$Z$100,$D363,0)/(VLOOKUP(HX$276,UI!$A$12:$O$51,VLOOKUP(HX$279,$B$276:$C$278,2,0),0)/1000)))),"")</f>
        <v/>
      </c>
      <c r="HY363" s="145" t="str">
        <f>IFERROR(IF(AND(HY$272=list!$D$3,'Box Calculation'!HY$279&lt;&gt;"h",$E363&lt;&gt;0),0,IF(AND(HY$273=list!$D$2,$E363&lt;&gt;0,TRUNC(VLOOKUP($E363,'Container Panel'!$B$41:$Z$100,$D363,0)/(VLOOKUP(HY$276,UI!$A$12:$O$51,VLOOKUP(HY$279,$B$276:$C$278,2,0),0)/1000))&gt;0),1,TRUNC(VLOOKUP($E363,'Container Panel'!$B$41:$Z$100,$D363,0)/(VLOOKUP(HY$276,UI!$A$12:$O$51,VLOOKUP(HY$279,$B$276:$C$278,2,0),0)/1000)))),"")</f>
        <v/>
      </c>
      <c r="HZ363" s="145" t="str">
        <f>IFERROR(IF(AND(HZ$272=list!$D$3,'Box Calculation'!HZ$279&lt;&gt;"h",$E363&lt;&gt;0),0,IF(AND(HZ$273=list!$D$2,$E363&lt;&gt;0,TRUNC(VLOOKUP($E363,'Container Panel'!$B$41:$Z$100,$D363,0)/(VLOOKUP(HZ$276,UI!$A$12:$O$51,VLOOKUP(HZ$279,$B$276:$C$278,2,0),0)/1000))&gt;0),1,TRUNC(VLOOKUP($E363,'Container Panel'!$B$41:$Z$100,$D363,0)/(VLOOKUP(HZ$276,UI!$A$12:$O$51,VLOOKUP(HZ$279,$B$276:$C$278,2,0),0)/1000)))),"")</f>
        <v/>
      </c>
      <c r="IA363" s="145" t="str">
        <f>IFERROR(IF(AND(IA$272=list!$D$3,'Box Calculation'!IA$279&lt;&gt;"h",$E363&lt;&gt;0),0,IF(AND(IA$273=list!$D$2,$E363&lt;&gt;0,TRUNC(VLOOKUP($E363,'Container Panel'!$B$41:$Z$100,$D363,0)/(VLOOKUP(IA$276,UI!$A$12:$O$51,VLOOKUP(IA$279,$B$276:$C$278,2,0),0)/1000))&gt;0),1,TRUNC(VLOOKUP($E363,'Container Panel'!$B$41:$Z$100,$D363,0)/(VLOOKUP(IA$276,UI!$A$12:$O$51,VLOOKUP(IA$279,$B$276:$C$278,2,0),0)/1000)))),"")</f>
        <v/>
      </c>
      <c r="IB363" s="145" t="str">
        <f>IFERROR(IF(AND(IB$272=list!$D$3,'Box Calculation'!IB$279&lt;&gt;"h",$E363&lt;&gt;0),0,IF(AND(IB$273=list!$D$2,$E363&lt;&gt;0,TRUNC(VLOOKUP($E363,'Container Panel'!$B$41:$Z$100,$D363,0)/(VLOOKUP(IB$276,UI!$A$12:$O$51,VLOOKUP(IB$279,$B$276:$C$278,2,0),0)/1000))&gt;0),1,TRUNC(VLOOKUP($E363,'Container Panel'!$B$41:$Z$100,$D363,0)/(VLOOKUP(IB$276,UI!$A$12:$O$51,VLOOKUP(IB$279,$B$276:$C$278,2,0),0)/1000)))),"")</f>
        <v/>
      </c>
      <c r="IC363" s="145" t="str">
        <f>IFERROR(IF(AND(IC$272=list!$D$3,'Box Calculation'!IC$279&lt;&gt;"h",$E363&lt;&gt;0),0,IF(AND(IC$273=list!$D$2,$E363&lt;&gt;0,TRUNC(VLOOKUP($E363,'Container Panel'!$B$41:$Z$100,$D363,0)/(VLOOKUP(IC$276,UI!$A$12:$O$51,VLOOKUP(IC$279,$B$276:$C$278,2,0),0)/1000))&gt;0),1,TRUNC(VLOOKUP($E363,'Container Panel'!$B$41:$Z$100,$D363,0)/(VLOOKUP(IC$276,UI!$A$12:$O$51,VLOOKUP(IC$279,$B$276:$C$278,2,0),0)/1000)))),"")</f>
        <v/>
      </c>
      <c r="ID363" s="145" t="str">
        <f>IFERROR(IF(AND(ID$272=list!$D$3,'Box Calculation'!ID$279&lt;&gt;"h",$E363&lt;&gt;0),0,IF(AND(ID$273=list!$D$2,$E363&lt;&gt;0,TRUNC(VLOOKUP($E363,'Container Panel'!$B$41:$Z$100,$D363,0)/(VLOOKUP(ID$276,UI!$A$12:$O$51,VLOOKUP(ID$279,$B$276:$C$278,2,0),0)/1000))&gt;0),1,TRUNC(VLOOKUP($E363,'Container Panel'!$B$41:$Z$100,$D363,0)/(VLOOKUP(ID$276,UI!$A$12:$O$51,VLOOKUP(ID$279,$B$276:$C$278,2,0),0)/1000)))),"")</f>
        <v/>
      </c>
      <c r="IE363" s="145" t="str">
        <f>IFERROR(IF(AND(IE$272=list!$D$3,'Box Calculation'!IE$279&lt;&gt;"h",$E363&lt;&gt;0),0,IF(AND(IE$273=list!$D$2,$E363&lt;&gt;0,TRUNC(VLOOKUP($E363,'Container Panel'!$B$41:$Z$100,$D363,0)/(VLOOKUP(IE$276,UI!$A$12:$O$51,VLOOKUP(IE$279,$B$276:$C$278,2,0),0)/1000))&gt;0),1,TRUNC(VLOOKUP($E363,'Container Panel'!$B$41:$Z$100,$D363,0)/(VLOOKUP(IE$276,UI!$A$12:$O$51,VLOOKUP(IE$279,$B$276:$C$278,2,0),0)/1000)))),"")</f>
        <v/>
      </c>
      <c r="IF363" s="145" t="str">
        <f>IFERROR(IF(AND(IF$272=list!$D$3,'Box Calculation'!IF$279&lt;&gt;"h",$E363&lt;&gt;0),0,IF(AND(IF$273=list!$D$2,$E363&lt;&gt;0,TRUNC(VLOOKUP($E363,'Container Panel'!$B$41:$Z$100,$D363,0)/(VLOOKUP(IF$276,UI!$A$12:$O$51,VLOOKUP(IF$279,$B$276:$C$278,2,0),0)/1000))&gt;0),1,TRUNC(VLOOKUP($E363,'Container Panel'!$B$41:$Z$100,$D363,0)/(VLOOKUP(IF$276,UI!$A$12:$O$51,VLOOKUP(IF$279,$B$276:$C$278,2,0),0)/1000)))),"")</f>
        <v/>
      </c>
      <c r="IG363" s="145" t="str">
        <f>IFERROR(IF(AND(IG$272=list!$D$3,'Box Calculation'!IG$279&lt;&gt;"h",$E363&lt;&gt;0),0,IF(AND(IG$273=list!$D$2,$E363&lt;&gt;0,TRUNC(VLOOKUP($E363,'Container Panel'!$B$41:$Z$100,$D363,0)/(VLOOKUP(IG$276,UI!$A$12:$O$51,VLOOKUP(IG$279,$B$276:$C$278,2,0),0)/1000))&gt;0),1,TRUNC(VLOOKUP($E363,'Container Panel'!$B$41:$Z$100,$D363,0)/(VLOOKUP(IG$276,UI!$A$12:$O$51,VLOOKUP(IG$279,$B$276:$C$278,2,0),0)/1000)))),"")</f>
        <v/>
      </c>
      <c r="IH363" s="145" t="str">
        <f>IFERROR(IF(AND(IH$272=list!$D$3,'Box Calculation'!IH$279&lt;&gt;"h",$E363&lt;&gt;0),0,IF(AND(IH$273=list!$D$2,$E363&lt;&gt;0,TRUNC(VLOOKUP($E363,'Container Panel'!$B$41:$Z$100,$D363,0)/(VLOOKUP(IH$276,UI!$A$12:$O$51,VLOOKUP(IH$279,$B$276:$C$278,2,0),0)/1000))&gt;0),1,TRUNC(VLOOKUP($E363,'Container Panel'!$B$41:$Z$100,$D363,0)/(VLOOKUP(IH$276,UI!$A$12:$O$51,VLOOKUP(IH$279,$B$276:$C$278,2,0),0)/1000)))),"")</f>
        <v/>
      </c>
      <c r="II363" s="145" t="str">
        <f>IFERROR(IF(AND(II$272=list!$D$3,'Box Calculation'!II$279&lt;&gt;"h",$E363&lt;&gt;0),0,IF(AND(II$273=list!$D$2,$E363&lt;&gt;0,TRUNC(VLOOKUP($E363,'Container Panel'!$B$41:$Z$100,$D363,0)/(VLOOKUP(II$276,UI!$A$12:$O$51,VLOOKUP(II$279,$B$276:$C$278,2,0),0)/1000))&gt;0),1,TRUNC(VLOOKUP($E363,'Container Panel'!$B$41:$Z$100,$D363,0)/(VLOOKUP(II$276,UI!$A$12:$O$51,VLOOKUP(II$279,$B$276:$C$278,2,0),0)/1000)))),"")</f>
        <v/>
      </c>
      <c r="IJ363" s="145" t="str">
        <f>IFERROR(IF(AND(IJ$272=list!$D$3,'Box Calculation'!IJ$279&lt;&gt;"h",$E363&lt;&gt;0),0,IF(AND(IJ$273=list!$D$2,$E363&lt;&gt;0,TRUNC(VLOOKUP($E363,'Container Panel'!$B$41:$Z$100,$D363,0)/(VLOOKUP(IJ$276,UI!$A$12:$O$51,VLOOKUP(IJ$279,$B$276:$C$278,2,0),0)/1000))&gt;0),1,TRUNC(VLOOKUP($E363,'Container Panel'!$B$41:$Z$100,$D363,0)/(VLOOKUP(IJ$276,UI!$A$12:$O$51,VLOOKUP(IJ$279,$B$276:$C$278,2,0),0)/1000)))),"")</f>
        <v/>
      </c>
      <c r="IK363" s="145" t="str">
        <f>IFERROR(IF(AND(IK$272=list!$D$3,'Box Calculation'!IK$279&lt;&gt;"h",$E363&lt;&gt;0),0,IF(AND(IK$273=list!$D$2,$E363&lt;&gt;0,TRUNC(VLOOKUP($E363,'Container Panel'!$B$41:$Z$100,$D363,0)/(VLOOKUP(IK$276,UI!$A$12:$O$51,VLOOKUP(IK$279,$B$276:$C$278,2,0),0)/1000))&gt;0),1,TRUNC(VLOOKUP($E363,'Container Panel'!$B$41:$Z$100,$D363,0)/(VLOOKUP(IK$276,UI!$A$12:$O$51,VLOOKUP(IK$279,$B$276:$C$278,2,0),0)/1000)))),"")</f>
        <v/>
      </c>
      <c r="IL363" s="145" t="str">
        <f>IFERROR(IF(AND(IL$272=list!$D$3,'Box Calculation'!IL$279&lt;&gt;"h",$E363&lt;&gt;0),0,IF(AND(IL$273=list!$D$2,$E363&lt;&gt;0,TRUNC(VLOOKUP($E363,'Container Panel'!$B$41:$Z$100,$D363,0)/(VLOOKUP(IL$276,UI!$A$12:$O$51,VLOOKUP(IL$279,$B$276:$C$278,2,0),0)/1000))&gt;0),1,TRUNC(VLOOKUP($E363,'Container Panel'!$B$41:$Z$100,$D363,0)/(VLOOKUP(IL$276,UI!$A$12:$O$51,VLOOKUP(IL$279,$B$276:$C$278,2,0),0)/1000)))),"")</f>
        <v/>
      </c>
    </row>
    <row r="364" spans="2:246">
      <c r="B364" s="74">
        <v>84</v>
      </c>
      <c r="C364" s="74">
        <f t="shared" si="195"/>
        <v>29</v>
      </c>
      <c r="D364" s="163">
        <f>MOD(B364,3)+'Container Panel'!$Q$38</f>
        <v>16</v>
      </c>
      <c r="E364" s="143">
        <f t="shared" si="194"/>
        <v>0</v>
      </c>
      <c r="F364" s="144" t="s">
        <v>75</v>
      </c>
      <c r="G364" s="145" t="str">
        <f>IFERROR(TRUNC(VLOOKUP($E364,'Container Panel'!$B$41:$Z$100,$D364,0)/(VLOOKUP(G$276,UI!$A$12:$O$51,VLOOKUP(G$277,$B$276:$C$278,2,0),0)/1000)),"")</f>
        <v/>
      </c>
      <c r="H364" s="145" t="str">
        <f>IFERROR(TRUNC(VLOOKUP($E364,'Container Panel'!$B$41:$Z$100,$D364,0)/(VLOOKUP(H$276,UI!$A$12:$O$51,VLOOKUP(H$277,$B$276:$C$278,2,0),0)/1000)),"")</f>
        <v/>
      </c>
      <c r="I364" s="145" t="str">
        <f>IFERROR(TRUNC(VLOOKUP($E364,'Container Panel'!$B$41:$Z$100,$D364,0)/(VLOOKUP(I$276,UI!$A$12:$O$51,VLOOKUP(I$277,$B$276:$C$278,2,0),0)/1000)),"")</f>
        <v/>
      </c>
      <c r="J364" s="145" t="str">
        <f>IFERROR(TRUNC(VLOOKUP($E364,'Container Panel'!$B$41:$Z$100,$D364,0)/(VLOOKUP(J$276,UI!$A$12:$O$51,VLOOKUP(J$277,$B$276:$C$278,2,0),0)/1000)),"")</f>
        <v/>
      </c>
      <c r="K364" s="145" t="str">
        <f>IFERROR(TRUNC(VLOOKUP($E364,'Container Panel'!$B$41:$Z$100,$D364,0)/(VLOOKUP(K$276,UI!$A$12:$O$51,VLOOKUP(K$277,$B$276:$C$278,2,0),0)/1000)),"")</f>
        <v/>
      </c>
      <c r="L364" s="145" t="str">
        <f>IFERROR(TRUNC(VLOOKUP($E364,'Container Panel'!$B$41:$Z$100,$D364,0)/(VLOOKUP(L$276,UI!$A$12:$O$51,VLOOKUP(L$277,$B$276:$C$278,2,0),0)/1000)),"")</f>
        <v/>
      </c>
      <c r="M364" s="145" t="str">
        <f>IFERROR(TRUNC(VLOOKUP($E364,'Container Panel'!$B$41:$Z$100,$D364,0)/(VLOOKUP(M$276,UI!$A$12:$O$51,VLOOKUP(M$277,$B$276:$C$278,2,0),0)/1000)),"")</f>
        <v/>
      </c>
      <c r="N364" s="145" t="str">
        <f>IFERROR(TRUNC(VLOOKUP($E364,'Container Panel'!$B$41:$Z$100,$D364,0)/(VLOOKUP(N$276,UI!$A$12:$O$51,VLOOKUP(N$277,$B$276:$C$278,2,0),0)/1000)),"")</f>
        <v/>
      </c>
      <c r="O364" s="145" t="str">
        <f>IFERROR(TRUNC(VLOOKUP($E364,'Container Panel'!$B$41:$Z$100,$D364,0)/(VLOOKUP(O$276,UI!$A$12:$O$51,VLOOKUP(O$277,$B$276:$C$278,2,0),0)/1000)),"")</f>
        <v/>
      </c>
      <c r="P364" s="145" t="str">
        <f>IFERROR(TRUNC(VLOOKUP($E364,'Container Panel'!$B$41:$Z$100,$D364,0)/(VLOOKUP(P$276,UI!$A$12:$O$51,VLOOKUP(P$277,$B$276:$C$278,2,0),0)/1000)),"")</f>
        <v/>
      </c>
      <c r="Q364" s="145" t="str">
        <f>IFERROR(TRUNC(VLOOKUP($E364,'Container Panel'!$B$41:$Z$100,$D364,0)/(VLOOKUP(Q$276,UI!$A$12:$O$51,VLOOKUP(Q$277,$B$276:$C$278,2,0),0)/1000)),"")</f>
        <v/>
      </c>
      <c r="R364" s="145" t="str">
        <f>IFERROR(TRUNC(VLOOKUP($E364,'Container Panel'!$B$41:$Z$100,$D364,0)/(VLOOKUP(R$276,UI!$A$12:$O$51,VLOOKUP(R$277,$B$276:$C$278,2,0),0)/1000)),"")</f>
        <v/>
      </c>
      <c r="S364" s="145" t="str">
        <f>IFERROR(TRUNC(VLOOKUP($E364,'Container Panel'!$B$41:$Z$100,$D364,0)/(VLOOKUP(S$276,UI!$A$12:$O$51,VLOOKUP(S$277,$B$276:$C$278,2,0),0)/1000)),"")</f>
        <v/>
      </c>
      <c r="T364" s="145" t="str">
        <f>IFERROR(TRUNC(VLOOKUP($E364,'Container Panel'!$B$41:$Z$100,$D364,0)/(VLOOKUP(T$276,UI!$A$12:$O$51,VLOOKUP(T$277,$B$276:$C$278,2,0),0)/1000)),"")</f>
        <v/>
      </c>
      <c r="U364" s="145" t="str">
        <f>IFERROR(TRUNC(VLOOKUP($E364,'Container Panel'!$B$41:$Z$100,$D364,0)/(VLOOKUP(U$276,UI!$A$12:$O$51,VLOOKUP(U$277,$B$276:$C$278,2,0),0)/1000)),"")</f>
        <v/>
      </c>
      <c r="V364" s="145" t="str">
        <f>IFERROR(TRUNC(VLOOKUP($E364,'Container Panel'!$B$41:$Z$100,$D364,0)/(VLOOKUP(V$276,UI!$A$12:$O$51,VLOOKUP(V$277,$B$276:$C$278,2,0),0)/1000)),"")</f>
        <v/>
      </c>
      <c r="W364" s="145" t="str">
        <f>IFERROR(TRUNC(VLOOKUP($E364,'Container Panel'!$B$41:$Z$100,$D364,0)/(VLOOKUP(W$276,UI!$A$12:$O$51,VLOOKUP(W$277,$B$276:$C$278,2,0),0)/1000)),"")</f>
        <v/>
      </c>
      <c r="X364" s="145" t="str">
        <f>IFERROR(TRUNC(VLOOKUP($E364,'Container Panel'!$B$41:$Z$100,$D364,0)/(VLOOKUP(X$276,UI!$A$12:$O$51,VLOOKUP(X$277,$B$276:$C$278,2,0),0)/1000)),"")</f>
        <v/>
      </c>
      <c r="Y364" s="145" t="str">
        <f>IFERROR(TRUNC(VLOOKUP($E364,'Container Panel'!$B$41:$Z$100,$D364,0)/(VLOOKUP(Y$276,UI!$A$12:$O$51,VLOOKUP(Y$277,$B$276:$C$278,2,0),0)/1000)),"")</f>
        <v/>
      </c>
      <c r="Z364" s="145" t="str">
        <f>IFERROR(TRUNC(VLOOKUP($E364,'Container Panel'!$B$41:$Z$100,$D364,0)/(VLOOKUP(Z$276,UI!$A$12:$O$51,VLOOKUP(Z$277,$B$276:$C$278,2,0),0)/1000)),"")</f>
        <v/>
      </c>
      <c r="AA364" s="145" t="str">
        <f>IFERROR(TRUNC(VLOOKUP($E364,'Container Panel'!$B$41:$Z$100,$D364,0)/(VLOOKUP(AA$276,UI!$A$12:$O$51,VLOOKUP(AA$277,$B$276:$C$278,2,0),0)/1000)),"")</f>
        <v/>
      </c>
      <c r="AB364" s="145" t="str">
        <f>IFERROR(TRUNC(VLOOKUP($E364,'Container Panel'!$B$41:$Z$100,$D364,0)/(VLOOKUP(AB$276,UI!$A$12:$O$51,VLOOKUP(AB$277,$B$276:$C$278,2,0),0)/1000)),"")</f>
        <v/>
      </c>
      <c r="AC364" s="145" t="str">
        <f>IFERROR(TRUNC(VLOOKUP($E364,'Container Panel'!$B$41:$Z$100,$D364,0)/(VLOOKUP(AC$276,UI!$A$12:$O$51,VLOOKUP(AC$277,$B$276:$C$278,2,0),0)/1000)),"")</f>
        <v/>
      </c>
      <c r="AD364" s="145" t="str">
        <f>IFERROR(TRUNC(VLOOKUP($E364,'Container Panel'!$B$41:$Z$100,$D364,0)/(VLOOKUP(AD$276,UI!$A$12:$O$51,VLOOKUP(AD$277,$B$276:$C$278,2,0),0)/1000)),"")</f>
        <v/>
      </c>
      <c r="AE364" s="145" t="str">
        <f>IFERROR(TRUNC(VLOOKUP($E364,'Container Panel'!$B$41:$Z$100,$D364,0)/(VLOOKUP(AE$276,UI!$A$12:$O$51,VLOOKUP(AE$277,$B$276:$C$278,2,0),0)/1000)),"")</f>
        <v/>
      </c>
      <c r="AF364" s="145" t="str">
        <f>IFERROR(TRUNC(VLOOKUP($E364,'Container Panel'!$B$41:$Z$100,$D364,0)/(VLOOKUP(AF$276,UI!$A$12:$O$51,VLOOKUP(AF$277,$B$276:$C$278,2,0),0)/1000)),"")</f>
        <v/>
      </c>
      <c r="AG364" s="145" t="str">
        <f>IFERROR(TRUNC(VLOOKUP($E364,'Container Panel'!$B$41:$Z$100,$D364,0)/(VLOOKUP(AG$276,UI!$A$12:$O$51,VLOOKUP(AG$277,$B$276:$C$278,2,0),0)/1000)),"")</f>
        <v/>
      </c>
      <c r="AH364" s="145" t="str">
        <f>IFERROR(TRUNC(VLOOKUP($E364,'Container Panel'!$B$41:$Z$100,$D364,0)/(VLOOKUP(AH$276,UI!$A$12:$O$51,VLOOKUP(AH$277,$B$276:$C$278,2,0),0)/1000)),"")</f>
        <v/>
      </c>
      <c r="AI364" s="145" t="str">
        <f>IFERROR(TRUNC(VLOOKUP($E364,'Container Panel'!$B$41:$Z$100,$D364,0)/(VLOOKUP(AI$276,UI!$A$12:$O$51,VLOOKUP(AI$277,$B$276:$C$278,2,0),0)/1000)),"")</f>
        <v/>
      </c>
      <c r="AJ364" s="145" t="str">
        <f>IFERROR(TRUNC(VLOOKUP($E364,'Container Panel'!$B$41:$Z$100,$D364,0)/(VLOOKUP(AJ$276,UI!$A$12:$O$51,VLOOKUP(AJ$277,$B$276:$C$278,2,0),0)/1000)),"")</f>
        <v/>
      </c>
      <c r="AK364" s="145" t="str">
        <f>IFERROR(TRUNC(VLOOKUP($E364,'Container Panel'!$B$41:$Z$100,$D364,0)/(VLOOKUP(AK$276,UI!$A$12:$O$51,VLOOKUP(AK$277,$B$276:$C$278,2,0),0)/1000)),"")</f>
        <v/>
      </c>
      <c r="AL364" s="145" t="str">
        <f>IFERROR(TRUNC(VLOOKUP($E364,'Container Panel'!$B$41:$Z$100,$D364,0)/(VLOOKUP(AL$276,UI!$A$12:$O$51,VLOOKUP(AL$277,$B$276:$C$278,2,0),0)/1000)),"")</f>
        <v/>
      </c>
      <c r="AM364" s="145" t="str">
        <f>IFERROR(TRUNC(VLOOKUP($E364,'Container Panel'!$B$41:$Z$100,$D364,0)/(VLOOKUP(AM$276,UI!$A$12:$O$51,VLOOKUP(AM$277,$B$276:$C$278,2,0),0)/1000)),"")</f>
        <v/>
      </c>
      <c r="AN364" s="145" t="str">
        <f>IFERROR(TRUNC(VLOOKUP($E364,'Container Panel'!$B$41:$Z$100,$D364,0)/(VLOOKUP(AN$276,UI!$A$12:$O$51,VLOOKUP(AN$277,$B$276:$C$278,2,0),0)/1000)),"")</f>
        <v/>
      </c>
      <c r="AO364" s="145" t="str">
        <f>IFERROR(TRUNC(VLOOKUP($E364,'Container Panel'!$B$41:$Z$100,$D364,0)/(VLOOKUP(AO$276,UI!$A$12:$O$51,VLOOKUP(AO$277,$B$276:$C$278,2,0),0)/1000)),"")</f>
        <v/>
      </c>
      <c r="AP364" s="145" t="str">
        <f>IFERROR(TRUNC(VLOOKUP($E364,'Container Panel'!$B$41:$Z$100,$D364,0)/(VLOOKUP(AP$276,UI!$A$12:$O$51,VLOOKUP(AP$277,$B$276:$C$278,2,0),0)/1000)),"")</f>
        <v/>
      </c>
      <c r="AQ364" s="145" t="str">
        <f>IFERROR(TRUNC(VLOOKUP($E364,'Container Panel'!$B$41:$Z$100,$D364,0)/(VLOOKUP(AQ$276,UI!$A$12:$O$51,VLOOKUP(AQ$277,$B$276:$C$278,2,0),0)/1000)),"")</f>
        <v/>
      </c>
      <c r="AR364" s="145" t="str">
        <f>IFERROR(TRUNC(VLOOKUP($E364,'Container Panel'!$B$41:$Z$100,$D364,0)/(VLOOKUP(AR$276,UI!$A$12:$O$51,VLOOKUP(AR$277,$B$276:$C$278,2,0),0)/1000)),"")</f>
        <v/>
      </c>
      <c r="AS364" s="145" t="str">
        <f>IFERROR(TRUNC(VLOOKUP($E364,'Container Panel'!$B$41:$Z$100,$D364,0)/(VLOOKUP(AS$276,UI!$A$12:$O$51,VLOOKUP(AS$277,$B$276:$C$278,2,0),0)/1000)),"")</f>
        <v/>
      </c>
      <c r="AT364" s="145" t="str">
        <f>IFERROR(TRUNC(VLOOKUP($E364,'Container Panel'!$B$41:$Z$100,$D364,0)/(VLOOKUP(AT$276,UI!$A$12:$O$51,VLOOKUP(AT$277,$B$276:$C$278,2,0),0)/1000)),"")</f>
        <v/>
      </c>
      <c r="AU364" s="145" t="str">
        <f>IFERROR(TRUNC(VLOOKUP($E364,'Container Panel'!$B$41:$Z$100,$D364,0)/(VLOOKUP(AU$276,UI!$A$12:$O$51,VLOOKUP(AU$277,$B$276:$C$278,2,0),0)/1000)),"")</f>
        <v/>
      </c>
      <c r="AV364" s="145" t="str">
        <f>IFERROR(TRUNC(VLOOKUP($E364,'Container Panel'!$B$41:$Z$100,$D364,0)/(VLOOKUP(AV$276,UI!$A$12:$O$51,VLOOKUP(AV$277,$B$276:$C$278,2,0),0)/1000)),"")</f>
        <v/>
      </c>
      <c r="AW364" s="145" t="str">
        <f>IFERROR(TRUNC(VLOOKUP($E364,'Container Panel'!$B$41:$Z$100,$D364,0)/(VLOOKUP(AW$276,UI!$A$12:$O$51,VLOOKUP(AW$277,$B$276:$C$278,2,0),0)/1000)),"")</f>
        <v/>
      </c>
      <c r="AX364" s="145" t="str">
        <f>IFERROR(TRUNC(VLOOKUP($E364,'Container Panel'!$B$41:$Z$100,$D364,0)/(VLOOKUP(AX$276,UI!$A$12:$O$51,VLOOKUP(AX$277,$B$276:$C$278,2,0),0)/1000)),"")</f>
        <v/>
      </c>
      <c r="AY364" s="145" t="str">
        <f>IFERROR(TRUNC(VLOOKUP($E364,'Container Panel'!$B$41:$Z$100,$D364,0)/(VLOOKUP(AY$276,UI!$A$12:$O$51,VLOOKUP(AY$277,$B$276:$C$278,2,0),0)/1000)),"")</f>
        <v/>
      </c>
      <c r="AZ364" s="145" t="str">
        <f>IFERROR(TRUNC(VLOOKUP($E364,'Container Panel'!$B$41:$Z$100,$D364,0)/(VLOOKUP(AZ$276,UI!$A$12:$O$51,VLOOKUP(AZ$277,$B$276:$C$278,2,0),0)/1000)),"")</f>
        <v/>
      </c>
      <c r="BA364" s="145" t="str">
        <f>IFERROR(TRUNC(VLOOKUP($E364,'Container Panel'!$B$41:$Z$100,$D364,0)/(VLOOKUP(BA$276,UI!$A$12:$O$51,VLOOKUP(BA$277,$B$276:$C$278,2,0),0)/1000)),"")</f>
        <v/>
      </c>
      <c r="BB364" s="145" t="str">
        <f>IFERROR(TRUNC(VLOOKUP($E364,'Container Panel'!$B$41:$Z$100,$D364,0)/(VLOOKUP(BB$276,UI!$A$12:$O$51,VLOOKUP(BB$277,$B$276:$C$278,2,0),0)/1000)),"")</f>
        <v/>
      </c>
      <c r="BC364" s="145" t="str">
        <f>IFERROR(TRUNC(VLOOKUP($E364,'Container Panel'!$B$41:$Z$100,$D364,0)/(VLOOKUP(BC$276,UI!$A$12:$O$51,VLOOKUP(BC$277,$B$276:$C$278,2,0),0)/1000)),"")</f>
        <v/>
      </c>
      <c r="BD364" s="145" t="str">
        <f>IFERROR(TRUNC(VLOOKUP($E364,'Container Panel'!$B$41:$Z$100,$D364,0)/(VLOOKUP(BD$276,UI!$A$12:$O$51,VLOOKUP(BD$277,$B$276:$C$278,2,0),0)/1000)),"")</f>
        <v/>
      </c>
      <c r="BE364" s="145" t="str">
        <f>IFERROR(TRUNC(VLOOKUP($E364,'Container Panel'!$B$41:$Z$100,$D364,0)/(VLOOKUP(BE$276,UI!$A$12:$O$51,VLOOKUP(BE$277,$B$276:$C$278,2,0),0)/1000)),"")</f>
        <v/>
      </c>
      <c r="BF364" s="145" t="str">
        <f>IFERROR(TRUNC(VLOOKUP($E364,'Container Panel'!$B$41:$Z$100,$D364,0)/(VLOOKUP(BF$276,UI!$A$12:$O$51,VLOOKUP(BF$277,$B$276:$C$278,2,0),0)/1000)),"")</f>
        <v/>
      </c>
      <c r="BG364" s="145" t="str">
        <f>IFERROR(TRUNC(VLOOKUP($E364,'Container Panel'!$B$41:$Z$100,$D364,0)/(VLOOKUP(BG$276,UI!$A$12:$O$51,VLOOKUP(BG$277,$B$276:$C$278,2,0),0)/1000)),"")</f>
        <v/>
      </c>
      <c r="BH364" s="145" t="str">
        <f>IFERROR(TRUNC(VLOOKUP($E364,'Container Panel'!$B$41:$Z$100,$D364,0)/(VLOOKUP(BH$276,UI!$A$12:$O$51,VLOOKUP(BH$277,$B$276:$C$278,2,0),0)/1000)),"")</f>
        <v/>
      </c>
      <c r="BI364" s="145" t="str">
        <f>IFERROR(TRUNC(VLOOKUP($E364,'Container Panel'!$B$41:$Z$100,$D364,0)/(VLOOKUP(BI$276,UI!$A$12:$O$51,VLOOKUP(BI$277,$B$276:$C$278,2,0),0)/1000)),"")</f>
        <v/>
      </c>
      <c r="BJ364" s="145" t="str">
        <f>IFERROR(TRUNC(VLOOKUP($E364,'Container Panel'!$B$41:$Z$100,$D364,0)/(VLOOKUP(BJ$276,UI!$A$12:$O$51,VLOOKUP(BJ$277,$B$276:$C$278,2,0),0)/1000)),"")</f>
        <v/>
      </c>
      <c r="BK364" s="145" t="str">
        <f>IFERROR(TRUNC(VLOOKUP($E364,'Container Panel'!$B$41:$Z$100,$D364,0)/(VLOOKUP(BK$276,UI!$A$12:$O$51,VLOOKUP(BK$277,$B$276:$C$278,2,0),0)/1000)),"")</f>
        <v/>
      </c>
      <c r="BL364" s="145" t="str">
        <f>IFERROR(TRUNC(VLOOKUP($E364,'Container Panel'!$B$41:$Z$100,$D364,0)/(VLOOKUP(BL$276,UI!$A$12:$O$51,VLOOKUP(BL$277,$B$276:$C$278,2,0),0)/1000)),"")</f>
        <v/>
      </c>
      <c r="BM364" s="145" t="str">
        <f>IFERROR(TRUNC(VLOOKUP($E364,'Container Panel'!$B$41:$Z$100,$D364,0)/(VLOOKUP(BM$276,UI!$A$12:$O$51,VLOOKUP(BM$277,$B$276:$C$278,2,0),0)/1000)),"")</f>
        <v/>
      </c>
      <c r="BN364" s="145" t="str">
        <f>IFERROR(TRUNC(VLOOKUP($E364,'Container Panel'!$B$41:$Z$100,$D364,0)/(VLOOKUP(BN$276,UI!$A$12:$O$51,VLOOKUP(BN$277,$B$276:$C$278,2,0),0)/1000)),"")</f>
        <v/>
      </c>
      <c r="BO364" s="145" t="str">
        <f>IFERROR(TRUNC(VLOOKUP($E364,'Container Panel'!$B$41:$Z$100,$D364,0)/(VLOOKUP(BO$276,UI!$A$12:$O$51,VLOOKUP(BO$277,$B$276:$C$278,2,0),0)/1000)),"")</f>
        <v/>
      </c>
      <c r="BP364" s="145" t="str">
        <f>IFERROR(TRUNC(VLOOKUP($E364,'Container Panel'!$B$41:$Z$100,$D364,0)/(VLOOKUP(BP$276,UI!$A$12:$O$51,VLOOKUP(BP$277,$B$276:$C$278,2,0),0)/1000)),"")</f>
        <v/>
      </c>
      <c r="BQ364" s="145" t="str">
        <f>IFERROR(TRUNC(VLOOKUP($E364,'Container Panel'!$B$41:$Z$100,$D364,0)/(VLOOKUP(BQ$276,UI!$A$12:$O$51,VLOOKUP(BQ$277,$B$276:$C$278,2,0),0)/1000)),"")</f>
        <v/>
      </c>
      <c r="BR364" s="145" t="str">
        <f>IFERROR(TRUNC(VLOOKUP($E364,'Container Panel'!$B$41:$Z$100,$D364,0)/(VLOOKUP(BR$276,UI!$A$12:$O$51,VLOOKUP(BR$277,$B$276:$C$278,2,0),0)/1000)),"")</f>
        <v/>
      </c>
      <c r="BS364" s="145" t="str">
        <f>IFERROR(TRUNC(VLOOKUP($E364,'Container Panel'!$B$41:$Z$100,$D364,0)/(VLOOKUP(BS$276,UI!$A$12:$O$51,VLOOKUP(BS$277,$B$276:$C$278,2,0),0)/1000)),"")</f>
        <v/>
      </c>
      <c r="BT364" s="145" t="str">
        <f>IFERROR(TRUNC(VLOOKUP($E364,'Container Panel'!$B$41:$Z$100,$D364,0)/(VLOOKUP(BT$276,UI!$A$12:$O$51,VLOOKUP(BT$277,$B$276:$C$278,2,0),0)/1000)),"")</f>
        <v/>
      </c>
      <c r="BU364" s="145" t="str">
        <f>IFERROR(TRUNC(VLOOKUP($E364,'Container Panel'!$B$41:$Z$100,$D364,0)/(VLOOKUP(BU$276,UI!$A$12:$O$51,VLOOKUP(BU$277,$B$276:$C$278,2,0),0)/1000)),"")</f>
        <v/>
      </c>
      <c r="BV364" s="145" t="str">
        <f>IFERROR(TRUNC(VLOOKUP($E364,'Container Panel'!$B$41:$Z$100,$D364,0)/(VLOOKUP(BV$276,UI!$A$12:$O$51,VLOOKUP(BV$277,$B$276:$C$278,2,0),0)/1000)),"")</f>
        <v/>
      </c>
      <c r="BW364" s="145" t="str">
        <f>IFERROR(TRUNC(VLOOKUP($E364,'Container Panel'!$B$41:$Z$100,$D364,0)/(VLOOKUP(BW$276,UI!$A$12:$O$51,VLOOKUP(BW$277,$B$276:$C$278,2,0),0)/1000)),"")</f>
        <v/>
      </c>
      <c r="BX364" s="145" t="str">
        <f>IFERROR(TRUNC(VLOOKUP($E364,'Container Panel'!$B$41:$Z$100,$D364,0)/(VLOOKUP(BX$276,UI!$A$12:$O$51,VLOOKUP(BX$277,$B$276:$C$278,2,0),0)/1000)),"")</f>
        <v/>
      </c>
      <c r="BY364" s="145" t="str">
        <f>IFERROR(TRUNC(VLOOKUP($E364,'Container Panel'!$B$41:$Z$100,$D364,0)/(VLOOKUP(BY$276,UI!$A$12:$O$51,VLOOKUP(BY$277,$B$276:$C$278,2,0),0)/1000)),"")</f>
        <v/>
      </c>
      <c r="BZ364" s="145" t="str">
        <f>IFERROR(TRUNC(VLOOKUP($E364,'Container Panel'!$B$41:$Z$100,$D364,0)/(VLOOKUP(BZ$276,UI!$A$12:$O$51,VLOOKUP(BZ$277,$B$276:$C$278,2,0),0)/1000)),"")</f>
        <v/>
      </c>
      <c r="CA364" s="145" t="str">
        <f>IFERROR(TRUNC(VLOOKUP($E364,'Container Panel'!$B$41:$Z$100,$D364,0)/(VLOOKUP(CA$276,UI!$A$12:$O$51,VLOOKUP(CA$277,$B$276:$C$278,2,0),0)/1000)),"")</f>
        <v/>
      </c>
      <c r="CB364" s="145" t="str">
        <f>IFERROR(TRUNC(VLOOKUP($E364,'Container Panel'!$B$41:$Z$100,$D364,0)/(VLOOKUP(CB$276,UI!$A$12:$O$51,VLOOKUP(CB$277,$B$276:$C$278,2,0),0)/1000)),"")</f>
        <v/>
      </c>
      <c r="CC364" s="145" t="str">
        <f>IFERROR(TRUNC(VLOOKUP($E364,'Container Panel'!$B$41:$Z$100,$D364,0)/(VLOOKUP(CC$276,UI!$A$12:$O$51,VLOOKUP(CC$277,$B$276:$C$278,2,0),0)/1000)),"")</f>
        <v/>
      </c>
      <c r="CD364" s="145" t="str">
        <f>IFERROR(TRUNC(VLOOKUP($E364,'Container Panel'!$B$41:$Z$100,$D364,0)/(VLOOKUP(CD$276,UI!$A$12:$O$51,VLOOKUP(CD$277,$B$276:$C$278,2,0),0)/1000)),"")</f>
        <v/>
      </c>
      <c r="CE364" s="145" t="str">
        <f>IFERROR(TRUNC(VLOOKUP($E364,'Container Panel'!$B$41:$Z$100,$D364,0)/(VLOOKUP(CE$276,UI!$A$12:$O$51,VLOOKUP(CE$277,$B$276:$C$278,2,0),0)/1000)),"")</f>
        <v/>
      </c>
      <c r="CF364" s="145" t="str">
        <f>IFERROR(TRUNC(VLOOKUP($E364,'Container Panel'!$B$41:$Z$100,$D364,0)/(VLOOKUP(CF$276,UI!$A$12:$O$51,VLOOKUP(CF$277,$B$276:$C$278,2,0),0)/1000)),"")</f>
        <v/>
      </c>
      <c r="CG364" s="145" t="str">
        <f>IFERROR(TRUNC(VLOOKUP($E364,'Container Panel'!$B$41:$Z$100,$D364,0)/(VLOOKUP(CG$276,UI!$A$12:$O$51,VLOOKUP(CG$277,$B$276:$C$278,2,0),0)/1000)),"")</f>
        <v/>
      </c>
      <c r="CH364" s="145" t="str">
        <f>IFERROR(TRUNC(VLOOKUP($E364,'Container Panel'!$B$41:$Z$100,$D364,0)/(VLOOKUP(CH$276,UI!$A$12:$O$51,VLOOKUP(CH$277,$B$276:$C$278,2,0),0)/1000)),"")</f>
        <v/>
      </c>
      <c r="CI364" s="145" t="str">
        <f>IFERROR(TRUNC(VLOOKUP($E364,'Container Panel'!$B$41:$Z$100,$D364,0)/(VLOOKUP(CI$276,UI!$A$12:$O$51,VLOOKUP(CI$277,$B$276:$C$278,2,0),0)/1000)),"")</f>
        <v/>
      </c>
      <c r="CJ364" s="145" t="str">
        <f>IFERROR(TRUNC(VLOOKUP($E364,'Container Panel'!$B$41:$Z$100,$D364,0)/(VLOOKUP(CJ$276,UI!$A$12:$O$51,VLOOKUP(CJ$277,$B$276:$C$278,2,0),0)/1000)),"")</f>
        <v/>
      </c>
      <c r="CK364" s="145" t="str">
        <f>IFERROR(TRUNC(VLOOKUP($E364,'Container Panel'!$B$41:$Z$100,$D364,0)/(VLOOKUP(CK$276,UI!$A$12:$O$51,VLOOKUP(CK$277,$B$276:$C$278,2,0),0)/1000)),"")</f>
        <v/>
      </c>
      <c r="CL364" s="145" t="str">
        <f>IFERROR(TRUNC(VLOOKUP($E364,'Container Panel'!$B$41:$Z$100,$D364,0)/(VLOOKUP(CL$276,UI!$A$12:$O$51,VLOOKUP(CL$277,$B$276:$C$278,2,0),0)/1000)),"")</f>
        <v/>
      </c>
      <c r="CM364" s="145" t="str">
        <f>IFERROR(TRUNC(VLOOKUP($E364,'Container Panel'!$B$41:$Z$100,$D364,0)/(VLOOKUP(CM$276,UI!$A$12:$O$51,VLOOKUP(CM$277,$B$276:$C$278,2,0),0)/1000)),"")</f>
        <v/>
      </c>
      <c r="CN364" s="145" t="str">
        <f>IFERROR(TRUNC(VLOOKUP($E364,'Container Panel'!$B$41:$Z$100,$D364,0)/(VLOOKUP(CN$276,UI!$A$12:$O$51,VLOOKUP(CN$277,$B$276:$C$278,2,0),0)/1000)),"")</f>
        <v/>
      </c>
      <c r="CO364" s="145" t="str">
        <f>IFERROR(TRUNC(VLOOKUP($E364,'Container Panel'!$B$41:$Z$100,$D364,0)/(VLOOKUP(CO$276,UI!$A$12:$O$51,VLOOKUP(CO$277,$B$276:$C$278,2,0),0)/1000)),"")</f>
        <v/>
      </c>
      <c r="CP364" s="145" t="str">
        <f>IFERROR(TRUNC(VLOOKUP($E364,'Container Panel'!$B$41:$Z$100,$D364,0)/(VLOOKUP(CP$276,UI!$A$12:$O$51,VLOOKUP(CP$277,$B$276:$C$278,2,0),0)/1000)),"")</f>
        <v/>
      </c>
      <c r="CQ364" s="145" t="str">
        <f>IFERROR(TRUNC(VLOOKUP($E364,'Container Panel'!$B$41:$Z$100,$D364,0)/(VLOOKUP(CQ$276,UI!$A$12:$O$51,VLOOKUP(CQ$277,$B$276:$C$278,2,0),0)/1000)),"")</f>
        <v/>
      </c>
      <c r="CR364" s="145" t="str">
        <f>IFERROR(TRUNC(VLOOKUP($E364,'Container Panel'!$B$41:$Z$100,$D364,0)/(VLOOKUP(CR$276,UI!$A$12:$O$51,VLOOKUP(CR$277,$B$276:$C$278,2,0),0)/1000)),"")</f>
        <v/>
      </c>
      <c r="CS364" s="145" t="str">
        <f>IFERROR(TRUNC(VLOOKUP($E364,'Container Panel'!$B$41:$Z$100,$D364,0)/(VLOOKUP(CS$276,UI!$A$12:$O$51,VLOOKUP(CS$277,$B$276:$C$278,2,0),0)/1000)),"")</f>
        <v/>
      </c>
      <c r="CT364" s="145" t="str">
        <f>IFERROR(TRUNC(VLOOKUP($E364,'Container Panel'!$B$41:$Z$100,$D364,0)/(VLOOKUP(CT$276,UI!$A$12:$O$51,VLOOKUP(CT$277,$B$276:$C$278,2,0),0)/1000)),"")</f>
        <v/>
      </c>
      <c r="CU364" s="145" t="str">
        <f>IFERROR(TRUNC(VLOOKUP($E364,'Container Panel'!$B$41:$Z$100,$D364,0)/(VLOOKUP(CU$276,UI!$A$12:$O$51,VLOOKUP(CU$277,$B$276:$C$278,2,0),0)/1000)),"")</f>
        <v/>
      </c>
      <c r="CV364" s="145" t="str">
        <f>IFERROR(TRUNC(VLOOKUP($E364,'Container Panel'!$B$41:$Z$100,$D364,0)/(VLOOKUP(CV$276,UI!$A$12:$O$51,VLOOKUP(CV$277,$B$276:$C$278,2,0),0)/1000)),"")</f>
        <v/>
      </c>
      <c r="CW364" s="145" t="str">
        <f>IFERROR(TRUNC(VLOOKUP($E364,'Container Panel'!$B$41:$Z$100,$D364,0)/(VLOOKUP(CW$276,UI!$A$12:$O$51,VLOOKUP(CW$277,$B$276:$C$278,2,0),0)/1000)),"")</f>
        <v/>
      </c>
      <c r="CX364" s="145" t="str">
        <f>IFERROR(TRUNC(VLOOKUP($E364,'Container Panel'!$B$41:$Z$100,$D364,0)/(VLOOKUP(CX$276,UI!$A$12:$O$51,VLOOKUP(CX$277,$B$276:$C$278,2,0),0)/1000)),"")</f>
        <v/>
      </c>
      <c r="CY364" s="145" t="str">
        <f>IFERROR(TRUNC(VLOOKUP($E364,'Container Panel'!$B$41:$Z$100,$D364,0)/(VLOOKUP(CY$276,UI!$A$12:$O$51,VLOOKUP(CY$277,$B$276:$C$278,2,0),0)/1000)),"")</f>
        <v/>
      </c>
      <c r="CZ364" s="145" t="str">
        <f>IFERROR(TRUNC(VLOOKUP($E364,'Container Panel'!$B$41:$Z$100,$D364,0)/(VLOOKUP(CZ$276,UI!$A$12:$O$51,VLOOKUP(CZ$277,$B$276:$C$278,2,0),0)/1000)),"")</f>
        <v/>
      </c>
      <c r="DA364" s="145" t="str">
        <f>IFERROR(TRUNC(VLOOKUP($E364,'Container Panel'!$B$41:$Z$100,$D364,0)/(VLOOKUP(DA$276,UI!$A$12:$O$51,VLOOKUP(DA$277,$B$276:$C$278,2,0),0)/1000)),"")</f>
        <v/>
      </c>
      <c r="DB364" s="145" t="str">
        <f>IFERROR(TRUNC(VLOOKUP($E364,'Container Panel'!$B$41:$Z$100,$D364,0)/(VLOOKUP(DB$276,UI!$A$12:$O$51,VLOOKUP(DB$277,$B$276:$C$278,2,0),0)/1000)),"")</f>
        <v/>
      </c>
      <c r="DC364" s="145" t="str">
        <f>IFERROR(TRUNC(VLOOKUP($E364,'Container Panel'!$B$41:$Z$100,$D364,0)/(VLOOKUP(DC$276,UI!$A$12:$O$51,VLOOKUP(DC$277,$B$276:$C$278,2,0),0)/1000)),"")</f>
        <v/>
      </c>
      <c r="DD364" s="145" t="str">
        <f>IFERROR(TRUNC(VLOOKUP($E364,'Container Panel'!$B$41:$Z$100,$D364,0)/(VLOOKUP(DD$276,UI!$A$12:$O$51,VLOOKUP(DD$277,$B$276:$C$278,2,0),0)/1000)),"")</f>
        <v/>
      </c>
      <c r="DE364" s="145" t="str">
        <f>IFERROR(TRUNC(VLOOKUP($E364,'Container Panel'!$B$41:$Z$100,$D364,0)/(VLOOKUP(DE$276,UI!$A$12:$O$51,VLOOKUP(DE$277,$B$276:$C$278,2,0),0)/1000)),"")</f>
        <v/>
      </c>
      <c r="DF364" s="145" t="str">
        <f>IFERROR(TRUNC(VLOOKUP($E364,'Container Panel'!$B$41:$Z$100,$D364,0)/(VLOOKUP(DF$276,UI!$A$12:$O$51,VLOOKUP(DF$277,$B$276:$C$278,2,0),0)/1000)),"")</f>
        <v/>
      </c>
      <c r="DG364" s="145" t="str">
        <f>IFERROR(TRUNC(VLOOKUP($E364,'Container Panel'!$B$41:$Z$100,$D364,0)/(VLOOKUP(DG$276,UI!$A$12:$O$51,VLOOKUP(DG$277,$B$276:$C$278,2,0),0)/1000)),"")</f>
        <v/>
      </c>
      <c r="DH364" s="145" t="str">
        <f>IFERROR(TRUNC(VLOOKUP($E364,'Container Panel'!$B$41:$Z$100,$D364,0)/(VLOOKUP(DH$276,UI!$A$12:$O$51,VLOOKUP(DH$277,$B$276:$C$278,2,0),0)/1000)),"")</f>
        <v/>
      </c>
      <c r="DI364" s="145" t="str">
        <f>IFERROR(TRUNC(VLOOKUP($E364,'Container Panel'!$B$41:$Z$100,$D364,0)/(VLOOKUP(DI$276,UI!$A$12:$O$51,VLOOKUP(DI$277,$B$276:$C$278,2,0),0)/1000)),"")</f>
        <v/>
      </c>
      <c r="DJ364" s="145" t="str">
        <f>IFERROR(TRUNC(VLOOKUP($E364,'Container Panel'!$B$41:$Z$100,$D364,0)/(VLOOKUP(DJ$276,UI!$A$12:$O$51,VLOOKUP(DJ$277,$B$276:$C$278,2,0),0)/1000)),"")</f>
        <v/>
      </c>
      <c r="DK364" s="145" t="str">
        <f>IFERROR(TRUNC(VLOOKUP($E364,'Container Panel'!$B$41:$Z$100,$D364,0)/(VLOOKUP(DK$276,UI!$A$12:$O$51,VLOOKUP(DK$277,$B$276:$C$278,2,0),0)/1000)),"")</f>
        <v/>
      </c>
      <c r="DL364" s="145" t="str">
        <f>IFERROR(TRUNC(VLOOKUP($E364,'Container Panel'!$B$41:$Z$100,$D364,0)/(VLOOKUP(DL$276,UI!$A$12:$O$51,VLOOKUP(DL$277,$B$276:$C$278,2,0),0)/1000)),"")</f>
        <v/>
      </c>
      <c r="DM364" s="145" t="str">
        <f>IFERROR(TRUNC(VLOOKUP($E364,'Container Panel'!$B$41:$Z$100,$D364,0)/(VLOOKUP(DM$276,UI!$A$12:$O$51,VLOOKUP(DM$277,$B$276:$C$278,2,0),0)/1000)),"")</f>
        <v/>
      </c>
      <c r="DN364" s="145" t="str">
        <f>IFERROR(TRUNC(VLOOKUP($E364,'Container Panel'!$B$41:$Z$100,$D364,0)/(VLOOKUP(DN$276,UI!$A$12:$O$51,VLOOKUP(DN$277,$B$276:$C$278,2,0),0)/1000)),"")</f>
        <v/>
      </c>
      <c r="DO364" s="145" t="str">
        <f>IFERROR(TRUNC(VLOOKUP($E364,'Container Panel'!$B$41:$Z$100,$D364,0)/(VLOOKUP(DO$276,UI!$A$12:$O$51,VLOOKUP(DO$277,$B$276:$C$278,2,0),0)/1000)),"")</f>
        <v/>
      </c>
      <c r="DP364" s="145" t="str">
        <f>IFERROR(TRUNC(VLOOKUP($E364,'Container Panel'!$B$41:$Z$100,$D364,0)/(VLOOKUP(DP$276,UI!$A$12:$O$51,VLOOKUP(DP$277,$B$276:$C$278,2,0),0)/1000)),"")</f>
        <v/>
      </c>
      <c r="DQ364" s="145" t="str">
        <f>IFERROR(TRUNC(VLOOKUP($E364,'Container Panel'!$B$41:$Z$100,$D364,0)/(VLOOKUP(DQ$276,UI!$A$12:$O$51,VLOOKUP(DQ$277,$B$276:$C$278,2,0),0)/1000)),"")</f>
        <v/>
      </c>
      <c r="DR364" s="145" t="str">
        <f>IFERROR(TRUNC(VLOOKUP($E364,'Container Panel'!$B$41:$Z$100,$D364,0)/(VLOOKUP(DR$276,UI!$A$12:$O$51,VLOOKUP(DR$277,$B$276:$C$278,2,0),0)/1000)),"")</f>
        <v/>
      </c>
      <c r="DS364" s="145" t="str">
        <f>IFERROR(TRUNC(VLOOKUP($E364,'Container Panel'!$B$41:$Z$100,$D364,0)/(VLOOKUP(DS$276,UI!$A$12:$O$51,VLOOKUP(DS$277,$B$276:$C$278,2,0),0)/1000)),"")</f>
        <v/>
      </c>
      <c r="DT364" s="145" t="str">
        <f>IFERROR(TRUNC(VLOOKUP($E364,'Container Panel'!$B$41:$Z$100,$D364,0)/(VLOOKUP(DT$276,UI!$A$12:$O$51,VLOOKUP(DT$277,$B$276:$C$278,2,0),0)/1000)),"")</f>
        <v/>
      </c>
      <c r="DU364" s="145" t="str">
        <f>IFERROR(TRUNC(VLOOKUP($E364,'Container Panel'!$B$41:$Z$100,$D364,0)/(VLOOKUP(DU$276,UI!$A$12:$O$51,VLOOKUP(DU$277,$B$276:$C$278,2,0),0)/1000)),"")</f>
        <v/>
      </c>
      <c r="DV364" s="145" t="str">
        <f>IFERROR(TRUNC(VLOOKUP($E364,'Container Panel'!$B$41:$Z$100,$D364,0)/(VLOOKUP(DV$276,UI!$A$12:$O$51,VLOOKUP(DV$277,$B$276:$C$278,2,0),0)/1000)),"")</f>
        <v/>
      </c>
      <c r="DW364" s="145" t="str">
        <f>IFERROR(TRUNC(VLOOKUP($E364,'Container Panel'!$B$41:$Z$100,$D364,0)/(VLOOKUP(DW$276,UI!$A$12:$O$51,VLOOKUP(DW$277,$B$276:$C$278,2,0),0)/1000)),"")</f>
        <v/>
      </c>
      <c r="DX364" s="145" t="str">
        <f>IFERROR(TRUNC(VLOOKUP($E364,'Container Panel'!$B$41:$Z$100,$D364,0)/(VLOOKUP(DX$276,UI!$A$12:$O$51,VLOOKUP(DX$277,$B$276:$C$278,2,0),0)/1000)),"")</f>
        <v/>
      </c>
      <c r="DY364" s="145" t="str">
        <f>IFERROR(TRUNC(VLOOKUP($E364,'Container Panel'!$B$41:$Z$100,$D364,0)/(VLOOKUP(DY$276,UI!$A$12:$O$51,VLOOKUP(DY$277,$B$276:$C$278,2,0),0)/1000)),"")</f>
        <v/>
      </c>
      <c r="DZ364" s="145" t="str">
        <f>IFERROR(TRUNC(VLOOKUP($E364,'Container Panel'!$B$41:$Z$100,$D364,0)/(VLOOKUP(DZ$276,UI!$A$12:$O$51,VLOOKUP(DZ$277,$B$276:$C$278,2,0),0)/1000)),"")</f>
        <v/>
      </c>
      <c r="EA364" s="145" t="str">
        <f>IFERROR(TRUNC(VLOOKUP($E364,'Container Panel'!$B$41:$Z$100,$D364,0)/(VLOOKUP(EA$276,UI!$A$12:$O$51,VLOOKUP(EA$277,$B$276:$C$278,2,0),0)/1000)),"")</f>
        <v/>
      </c>
      <c r="EB364" s="145" t="str">
        <f>IFERROR(TRUNC(VLOOKUP($E364,'Container Panel'!$B$41:$Z$100,$D364,0)/(VLOOKUP(EB$276,UI!$A$12:$O$51,VLOOKUP(EB$277,$B$276:$C$278,2,0),0)/1000)),"")</f>
        <v/>
      </c>
      <c r="EC364" s="145" t="str">
        <f>IFERROR(TRUNC(VLOOKUP($E364,'Container Panel'!$B$41:$Z$100,$D364,0)/(VLOOKUP(EC$276,UI!$A$12:$O$51,VLOOKUP(EC$277,$B$276:$C$278,2,0),0)/1000)),"")</f>
        <v/>
      </c>
      <c r="ED364" s="145" t="str">
        <f>IFERROR(TRUNC(VLOOKUP($E364,'Container Panel'!$B$41:$Z$100,$D364,0)/(VLOOKUP(ED$276,UI!$A$12:$O$51,VLOOKUP(ED$277,$B$276:$C$278,2,0),0)/1000)),"")</f>
        <v/>
      </c>
      <c r="EE364" s="145" t="str">
        <f>IFERROR(TRUNC(VLOOKUP($E364,'Container Panel'!$B$41:$Z$100,$D364,0)/(VLOOKUP(EE$276,UI!$A$12:$O$51,VLOOKUP(EE$277,$B$276:$C$278,2,0),0)/1000)),"")</f>
        <v/>
      </c>
      <c r="EF364" s="145" t="str">
        <f>IFERROR(TRUNC(VLOOKUP($E364,'Container Panel'!$B$41:$Z$100,$D364,0)/(VLOOKUP(EF$276,UI!$A$12:$O$51,VLOOKUP(EF$277,$B$276:$C$278,2,0),0)/1000)),"")</f>
        <v/>
      </c>
      <c r="EG364" s="145" t="str">
        <f>IFERROR(TRUNC(VLOOKUP($E364,'Container Panel'!$B$41:$Z$100,$D364,0)/(VLOOKUP(EG$276,UI!$A$12:$O$51,VLOOKUP(EG$277,$B$276:$C$278,2,0),0)/1000)),"")</f>
        <v/>
      </c>
      <c r="EH364" s="145" t="str">
        <f>IFERROR(TRUNC(VLOOKUP($E364,'Container Panel'!$B$41:$Z$100,$D364,0)/(VLOOKUP(EH$276,UI!$A$12:$O$51,VLOOKUP(EH$277,$B$276:$C$278,2,0),0)/1000)),"")</f>
        <v/>
      </c>
      <c r="EI364" s="145" t="str">
        <f>IFERROR(TRUNC(VLOOKUP($E364,'Container Panel'!$B$41:$Z$100,$D364,0)/(VLOOKUP(EI$276,UI!$A$12:$O$51,VLOOKUP(EI$277,$B$276:$C$278,2,0),0)/1000)),"")</f>
        <v/>
      </c>
      <c r="EJ364" s="145" t="str">
        <f>IFERROR(TRUNC(VLOOKUP($E364,'Container Panel'!$B$41:$Z$100,$D364,0)/(VLOOKUP(EJ$276,UI!$A$12:$O$51,VLOOKUP(EJ$277,$B$276:$C$278,2,0),0)/1000)),"")</f>
        <v/>
      </c>
      <c r="EK364" s="145" t="str">
        <f>IFERROR(TRUNC(VLOOKUP($E364,'Container Panel'!$B$41:$Z$100,$D364,0)/(VLOOKUP(EK$276,UI!$A$12:$O$51,VLOOKUP(EK$277,$B$276:$C$278,2,0),0)/1000)),"")</f>
        <v/>
      </c>
      <c r="EL364" s="145" t="str">
        <f>IFERROR(TRUNC(VLOOKUP($E364,'Container Panel'!$B$41:$Z$100,$D364,0)/(VLOOKUP(EL$276,UI!$A$12:$O$51,VLOOKUP(EL$277,$B$276:$C$278,2,0),0)/1000)),"")</f>
        <v/>
      </c>
      <c r="EM364" s="145" t="str">
        <f>IFERROR(TRUNC(VLOOKUP($E364,'Container Panel'!$B$41:$Z$100,$D364,0)/(VLOOKUP(EM$276,UI!$A$12:$O$51,VLOOKUP(EM$277,$B$276:$C$278,2,0),0)/1000)),"")</f>
        <v/>
      </c>
      <c r="EN364" s="145" t="str">
        <f>IFERROR(TRUNC(VLOOKUP($E364,'Container Panel'!$B$41:$Z$100,$D364,0)/(VLOOKUP(EN$276,UI!$A$12:$O$51,VLOOKUP(EN$277,$B$276:$C$278,2,0),0)/1000)),"")</f>
        <v/>
      </c>
      <c r="EO364" s="145" t="str">
        <f>IFERROR(TRUNC(VLOOKUP($E364,'Container Panel'!$B$41:$Z$100,$D364,0)/(VLOOKUP(EO$276,UI!$A$12:$O$51,VLOOKUP(EO$277,$B$276:$C$278,2,0),0)/1000)),"")</f>
        <v/>
      </c>
      <c r="EP364" s="145" t="str">
        <f>IFERROR(TRUNC(VLOOKUP($E364,'Container Panel'!$B$41:$Z$100,$D364,0)/(VLOOKUP(EP$276,UI!$A$12:$O$51,VLOOKUP(EP$277,$B$276:$C$278,2,0),0)/1000)),"")</f>
        <v/>
      </c>
      <c r="EQ364" s="145" t="str">
        <f>IFERROR(TRUNC(VLOOKUP($E364,'Container Panel'!$B$41:$Z$100,$D364,0)/(VLOOKUP(EQ$276,UI!$A$12:$O$51,VLOOKUP(EQ$277,$B$276:$C$278,2,0),0)/1000)),"")</f>
        <v/>
      </c>
      <c r="ER364" s="145" t="str">
        <f>IFERROR(TRUNC(VLOOKUP($E364,'Container Panel'!$B$41:$Z$100,$D364,0)/(VLOOKUP(ER$276,UI!$A$12:$O$51,VLOOKUP(ER$277,$B$276:$C$278,2,0),0)/1000)),"")</f>
        <v/>
      </c>
      <c r="ES364" s="145" t="str">
        <f>IFERROR(TRUNC(VLOOKUP($E364,'Container Panel'!$B$41:$Z$100,$D364,0)/(VLOOKUP(ES$276,UI!$A$12:$O$51,VLOOKUP(ES$277,$B$276:$C$278,2,0),0)/1000)),"")</f>
        <v/>
      </c>
      <c r="ET364" s="145" t="str">
        <f>IFERROR(TRUNC(VLOOKUP($E364,'Container Panel'!$B$41:$Z$100,$D364,0)/(VLOOKUP(ET$276,UI!$A$12:$O$51,VLOOKUP(ET$277,$B$276:$C$278,2,0),0)/1000)),"")</f>
        <v/>
      </c>
      <c r="EU364" s="145" t="str">
        <f>IFERROR(TRUNC(VLOOKUP($E364,'Container Panel'!$B$41:$Z$100,$D364,0)/(VLOOKUP(EU$276,UI!$A$12:$O$51,VLOOKUP(EU$277,$B$276:$C$278,2,0),0)/1000)),"")</f>
        <v/>
      </c>
      <c r="EV364" s="145" t="str">
        <f>IFERROR(TRUNC(VLOOKUP($E364,'Container Panel'!$B$41:$Z$100,$D364,0)/(VLOOKUP(EV$276,UI!$A$12:$O$51,VLOOKUP(EV$277,$B$276:$C$278,2,0),0)/1000)),"")</f>
        <v/>
      </c>
      <c r="EW364" s="145" t="str">
        <f>IFERROR(TRUNC(VLOOKUP($E364,'Container Panel'!$B$41:$Z$100,$D364,0)/(VLOOKUP(EW$276,UI!$A$12:$O$51,VLOOKUP(EW$277,$B$276:$C$278,2,0),0)/1000)),"")</f>
        <v/>
      </c>
      <c r="EX364" s="145" t="str">
        <f>IFERROR(TRUNC(VLOOKUP($E364,'Container Panel'!$B$41:$Z$100,$D364,0)/(VLOOKUP(EX$276,UI!$A$12:$O$51,VLOOKUP(EX$277,$B$276:$C$278,2,0),0)/1000)),"")</f>
        <v/>
      </c>
      <c r="EY364" s="145" t="str">
        <f>IFERROR(TRUNC(VLOOKUP($E364,'Container Panel'!$B$41:$Z$100,$D364,0)/(VLOOKUP(EY$276,UI!$A$12:$O$51,VLOOKUP(EY$277,$B$276:$C$278,2,0),0)/1000)),"")</f>
        <v/>
      </c>
      <c r="EZ364" s="145" t="str">
        <f>IFERROR(TRUNC(VLOOKUP($E364,'Container Panel'!$B$41:$Z$100,$D364,0)/(VLOOKUP(EZ$276,UI!$A$12:$O$51,VLOOKUP(EZ$277,$B$276:$C$278,2,0),0)/1000)),"")</f>
        <v/>
      </c>
      <c r="FA364" s="145" t="str">
        <f>IFERROR(TRUNC(VLOOKUP($E364,'Container Panel'!$B$41:$Z$100,$D364,0)/(VLOOKUP(FA$276,UI!$A$12:$O$51,VLOOKUP(FA$277,$B$276:$C$278,2,0),0)/1000)),"")</f>
        <v/>
      </c>
      <c r="FB364" s="145" t="str">
        <f>IFERROR(TRUNC(VLOOKUP($E364,'Container Panel'!$B$41:$Z$100,$D364,0)/(VLOOKUP(FB$276,UI!$A$12:$O$51,VLOOKUP(FB$277,$B$276:$C$278,2,0),0)/1000)),"")</f>
        <v/>
      </c>
      <c r="FC364" s="145" t="str">
        <f>IFERROR(TRUNC(VLOOKUP($E364,'Container Panel'!$B$41:$Z$100,$D364,0)/(VLOOKUP(FC$276,UI!$A$12:$O$51,VLOOKUP(FC$277,$B$276:$C$278,2,0),0)/1000)),"")</f>
        <v/>
      </c>
      <c r="FD364" s="145" t="str">
        <f>IFERROR(TRUNC(VLOOKUP($E364,'Container Panel'!$B$41:$Z$100,$D364,0)/(VLOOKUP(FD$276,UI!$A$12:$O$51,VLOOKUP(FD$277,$B$276:$C$278,2,0),0)/1000)),"")</f>
        <v/>
      </c>
      <c r="FE364" s="145" t="str">
        <f>IFERROR(TRUNC(VLOOKUP($E364,'Container Panel'!$B$41:$Z$100,$D364,0)/(VLOOKUP(FE$276,UI!$A$12:$O$51,VLOOKUP(FE$277,$B$276:$C$278,2,0),0)/1000)),"")</f>
        <v/>
      </c>
      <c r="FF364" s="145" t="str">
        <f>IFERROR(TRUNC(VLOOKUP($E364,'Container Panel'!$B$41:$Z$100,$D364,0)/(VLOOKUP(FF$276,UI!$A$12:$O$51,VLOOKUP(FF$277,$B$276:$C$278,2,0),0)/1000)),"")</f>
        <v/>
      </c>
      <c r="FG364" s="145" t="str">
        <f>IFERROR(TRUNC(VLOOKUP($E364,'Container Panel'!$B$41:$Z$100,$D364,0)/(VLOOKUP(FG$276,UI!$A$12:$O$51,VLOOKUP(FG$277,$B$276:$C$278,2,0),0)/1000)),"")</f>
        <v/>
      </c>
      <c r="FH364" s="145" t="str">
        <f>IFERROR(TRUNC(VLOOKUP($E364,'Container Panel'!$B$41:$Z$100,$D364,0)/(VLOOKUP(FH$276,UI!$A$12:$O$51,VLOOKUP(FH$277,$B$276:$C$278,2,0),0)/1000)),"")</f>
        <v/>
      </c>
      <c r="FI364" s="145" t="str">
        <f>IFERROR(TRUNC(VLOOKUP($E364,'Container Panel'!$B$41:$Z$100,$D364,0)/(VLOOKUP(FI$276,UI!$A$12:$O$51,VLOOKUP(FI$277,$B$276:$C$278,2,0),0)/1000)),"")</f>
        <v/>
      </c>
      <c r="FJ364" s="145" t="str">
        <f>IFERROR(TRUNC(VLOOKUP($E364,'Container Panel'!$B$41:$Z$100,$D364,0)/(VLOOKUP(FJ$276,UI!$A$12:$O$51,VLOOKUP(FJ$277,$B$276:$C$278,2,0),0)/1000)),"")</f>
        <v/>
      </c>
      <c r="FK364" s="145" t="str">
        <f>IFERROR(TRUNC(VLOOKUP($E364,'Container Panel'!$B$41:$Z$100,$D364,0)/(VLOOKUP(FK$276,UI!$A$12:$O$51,VLOOKUP(FK$277,$B$276:$C$278,2,0),0)/1000)),"")</f>
        <v/>
      </c>
      <c r="FL364" s="145" t="str">
        <f>IFERROR(TRUNC(VLOOKUP($E364,'Container Panel'!$B$41:$Z$100,$D364,0)/(VLOOKUP(FL$276,UI!$A$12:$O$51,VLOOKUP(FL$277,$B$276:$C$278,2,0),0)/1000)),"")</f>
        <v/>
      </c>
      <c r="FM364" s="145" t="str">
        <f>IFERROR(TRUNC(VLOOKUP($E364,'Container Panel'!$B$41:$Z$100,$D364,0)/(VLOOKUP(FM$276,UI!$A$12:$O$51,VLOOKUP(FM$277,$B$276:$C$278,2,0),0)/1000)),"")</f>
        <v/>
      </c>
      <c r="FN364" s="145" t="str">
        <f>IFERROR(TRUNC(VLOOKUP($E364,'Container Panel'!$B$41:$Z$100,$D364,0)/(VLOOKUP(FN$276,UI!$A$12:$O$51,VLOOKUP(FN$277,$B$276:$C$278,2,0),0)/1000)),"")</f>
        <v/>
      </c>
      <c r="FO364" s="145" t="str">
        <f>IFERROR(TRUNC(VLOOKUP($E364,'Container Panel'!$B$41:$Z$100,$D364,0)/(VLOOKUP(FO$276,UI!$A$12:$O$51,VLOOKUP(FO$277,$B$276:$C$278,2,0),0)/1000)),"")</f>
        <v/>
      </c>
      <c r="FP364" s="145" t="str">
        <f>IFERROR(TRUNC(VLOOKUP($E364,'Container Panel'!$B$41:$Z$100,$D364,0)/(VLOOKUP(FP$276,UI!$A$12:$O$51,VLOOKUP(FP$277,$B$276:$C$278,2,0),0)/1000)),"")</f>
        <v/>
      </c>
      <c r="FQ364" s="145" t="str">
        <f>IFERROR(TRUNC(VLOOKUP($E364,'Container Panel'!$B$41:$Z$100,$D364,0)/(VLOOKUP(FQ$276,UI!$A$12:$O$51,VLOOKUP(FQ$277,$B$276:$C$278,2,0),0)/1000)),"")</f>
        <v/>
      </c>
      <c r="FR364" s="145" t="str">
        <f>IFERROR(TRUNC(VLOOKUP($E364,'Container Panel'!$B$41:$Z$100,$D364,0)/(VLOOKUP(FR$276,UI!$A$12:$O$51,VLOOKUP(FR$277,$B$276:$C$278,2,0),0)/1000)),"")</f>
        <v/>
      </c>
      <c r="FS364" s="145" t="str">
        <f>IFERROR(TRUNC(VLOOKUP($E364,'Container Panel'!$B$41:$Z$100,$D364,0)/(VLOOKUP(FS$276,UI!$A$12:$O$51,VLOOKUP(FS$277,$B$276:$C$278,2,0),0)/1000)),"")</f>
        <v/>
      </c>
      <c r="FT364" s="145" t="str">
        <f>IFERROR(TRUNC(VLOOKUP($E364,'Container Panel'!$B$41:$Z$100,$D364,0)/(VLOOKUP(FT$276,UI!$A$12:$O$51,VLOOKUP(FT$277,$B$276:$C$278,2,0),0)/1000)),"")</f>
        <v/>
      </c>
      <c r="FU364" s="145" t="str">
        <f>IFERROR(TRUNC(VLOOKUP($E364,'Container Panel'!$B$41:$Z$100,$D364,0)/(VLOOKUP(FU$276,UI!$A$12:$O$51,VLOOKUP(FU$277,$B$276:$C$278,2,0),0)/1000)),"")</f>
        <v/>
      </c>
      <c r="FV364" s="145" t="str">
        <f>IFERROR(TRUNC(VLOOKUP($E364,'Container Panel'!$B$41:$Z$100,$D364,0)/(VLOOKUP(FV$276,UI!$A$12:$O$51,VLOOKUP(FV$277,$B$276:$C$278,2,0),0)/1000)),"")</f>
        <v/>
      </c>
      <c r="FW364" s="145" t="str">
        <f>IFERROR(TRUNC(VLOOKUP($E364,'Container Panel'!$B$41:$Z$100,$D364,0)/(VLOOKUP(FW$276,UI!$A$12:$O$51,VLOOKUP(FW$277,$B$276:$C$278,2,0),0)/1000)),"")</f>
        <v/>
      </c>
      <c r="FX364" s="145" t="str">
        <f>IFERROR(TRUNC(VLOOKUP($E364,'Container Panel'!$B$41:$Z$100,$D364,0)/(VLOOKUP(FX$276,UI!$A$12:$O$51,VLOOKUP(FX$277,$B$276:$C$278,2,0),0)/1000)),"")</f>
        <v/>
      </c>
      <c r="FY364" s="145" t="str">
        <f>IFERROR(TRUNC(VLOOKUP($E364,'Container Panel'!$B$41:$Z$100,$D364,0)/(VLOOKUP(FY$276,UI!$A$12:$O$51,VLOOKUP(FY$277,$B$276:$C$278,2,0),0)/1000)),"")</f>
        <v/>
      </c>
      <c r="FZ364" s="145" t="str">
        <f>IFERROR(TRUNC(VLOOKUP($E364,'Container Panel'!$B$41:$Z$100,$D364,0)/(VLOOKUP(FZ$276,UI!$A$12:$O$51,VLOOKUP(FZ$277,$B$276:$C$278,2,0),0)/1000)),"")</f>
        <v/>
      </c>
      <c r="GA364" s="145" t="str">
        <f>IFERROR(TRUNC(VLOOKUP($E364,'Container Panel'!$B$41:$Z$100,$D364,0)/(VLOOKUP(GA$276,UI!$A$12:$O$51,VLOOKUP(GA$277,$B$276:$C$278,2,0),0)/1000)),"")</f>
        <v/>
      </c>
      <c r="GB364" s="145" t="str">
        <f>IFERROR(TRUNC(VLOOKUP($E364,'Container Panel'!$B$41:$Z$100,$D364,0)/(VLOOKUP(GB$276,UI!$A$12:$O$51,VLOOKUP(GB$277,$B$276:$C$278,2,0),0)/1000)),"")</f>
        <v/>
      </c>
      <c r="GC364" s="145" t="str">
        <f>IFERROR(TRUNC(VLOOKUP($E364,'Container Panel'!$B$41:$Z$100,$D364,0)/(VLOOKUP(GC$276,UI!$A$12:$O$51,VLOOKUP(GC$277,$B$276:$C$278,2,0),0)/1000)),"")</f>
        <v/>
      </c>
      <c r="GD364" s="145" t="str">
        <f>IFERROR(TRUNC(VLOOKUP($E364,'Container Panel'!$B$41:$Z$100,$D364,0)/(VLOOKUP(GD$276,UI!$A$12:$O$51,VLOOKUP(GD$277,$B$276:$C$278,2,0),0)/1000)),"")</f>
        <v/>
      </c>
      <c r="GE364" s="145" t="str">
        <f>IFERROR(TRUNC(VLOOKUP($E364,'Container Panel'!$B$41:$Z$100,$D364,0)/(VLOOKUP(GE$276,UI!$A$12:$O$51,VLOOKUP(GE$277,$B$276:$C$278,2,0),0)/1000)),"")</f>
        <v/>
      </c>
      <c r="GF364" s="145" t="str">
        <f>IFERROR(TRUNC(VLOOKUP($E364,'Container Panel'!$B$41:$Z$100,$D364,0)/(VLOOKUP(GF$276,UI!$A$12:$O$51,VLOOKUP(GF$277,$B$276:$C$278,2,0),0)/1000)),"")</f>
        <v/>
      </c>
      <c r="GG364" s="145" t="str">
        <f>IFERROR(TRUNC(VLOOKUP($E364,'Container Panel'!$B$41:$Z$100,$D364,0)/(VLOOKUP(GG$276,UI!$A$12:$O$51,VLOOKUP(GG$277,$B$276:$C$278,2,0),0)/1000)),"")</f>
        <v/>
      </c>
      <c r="GH364" s="145" t="str">
        <f>IFERROR(TRUNC(VLOOKUP($E364,'Container Panel'!$B$41:$Z$100,$D364,0)/(VLOOKUP(GH$276,UI!$A$12:$O$51,VLOOKUP(GH$277,$B$276:$C$278,2,0),0)/1000)),"")</f>
        <v/>
      </c>
      <c r="GI364" s="145" t="str">
        <f>IFERROR(TRUNC(VLOOKUP($E364,'Container Panel'!$B$41:$Z$100,$D364,0)/(VLOOKUP(GI$276,UI!$A$12:$O$51,VLOOKUP(GI$277,$B$276:$C$278,2,0),0)/1000)),"")</f>
        <v/>
      </c>
      <c r="GJ364" s="145" t="str">
        <f>IFERROR(TRUNC(VLOOKUP($E364,'Container Panel'!$B$41:$Z$100,$D364,0)/(VLOOKUP(GJ$276,UI!$A$12:$O$51,VLOOKUP(GJ$277,$B$276:$C$278,2,0),0)/1000)),"")</f>
        <v/>
      </c>
      <c r="GK364" s="145" t="str">
        <f>IFERROR(TRUNC(VLOOKUP($E364,'Container Panel'!$B$41:$Z$100,$D364,0)/(VLOOKUP(GK$276,UI!$A$12:$O$51,VLOOKUP(GK$277,$B$276:$C$278,2,0),0)/1000)),"")</f>
        <v/>
      </c>
      <c r="GL364" s="145" t="str">
        <f>IFERROR(TRUNC(VLOOKUP($E364,'Container Panel'!$B$41:$Z$100,$D364,0)/(VLOOKUP(GL$276,UI!$A$12:$O$51,VLOOKUP(GL$277,$B$276:$C$278,2,0),0)/1000)),"")</f>
        <v/>
      </c>
      <c r="GM364" s="145" t="str">
        <f>IFERROR(TRUNC(VLOOKUP($E364,'Container Panel'!$B$41:$Z$100,$D364,0)/(VLOOKUP(GM$276,UI!$A$12:$O$51,VLOOKUP(GM$277,$B$276:$C$278,2,0),0)/1000)),"")</f>
        <v/>
      </c>
      <c r="GN364" s="145" t="str">
        <f>IFERROR(TRUNC(VLOOKUP($E364,'Container Panel'!$B$41:$Z$100,$D364,0)/(VLOOKUP(GN$276,UI!$A$12:$O$51,VLOOKUP(GN$277,$B$276:$C$278,2,0),0)/1000)),"")</f>
        <v/>
      </c>
      <c r="GO364" s="145" t="str">
        <f>IFERROR(TRUNC(VLOOKUP($E364,'Container Panel'!$B$41:$Z$100,$D364,0)/(VLOOKUP(GO$276,UI!$A$12:$O$51,VLOOKUP(GO$277,$B$276:$C$278,2,0),0)/1000)),"")</f>
        <v/>
      </c>
      <c r="GP364" s="145" t="str">
        <f>IFERROR(TRUNC(VLOOKUP($E364,'Container Panel'!$B$41:$Z$100,$D364,0)/(VLOOKUP(GP$276,UI!$A$12:$O$51,VLOOKUP(GP$277,$B$276:$C$278,2,0),0)/1000)),"")</f>
        <v/>
      </c>
      <c r="GQ364" s="145" t="str">
        <f>IFERROR(TRUNC(VLOOKUP($E364,'Container Panel'!$B$41:$Z$100,$D364,0)/(VLOOKUP(GQ$276,UI!$A$12:$O$51,VLOOKUP(GQ$277,$B$276:$C$278,2,0),0)/1000)),"")</f>
        <v/>
      </c>
      <c r="GR364" s="145" t="str">
        <f>IFERROR(TRUNC(VLOOKUP($E364,'Container Panel'!$B$41:$Z$100,$D364,0)/(VLOOKUP(GR$276,UI!$A$12:$O$51,VLOOKUP(GR$277,$B$276:$C$278,2,0),0)/1000)),"")</f>
        <v/>
      </c>
      <c r="GS364" s="145" t="str">
        <f>IFERROR(TRUNC(VLOOKUP($E364,'Container Panel'!$B$41:$Z$100,$D364,0)/(VLOOKUP(GS$276,UI!$A$12:$O$51,VLOOKUP(GS$277,$B$276:$C$278,2,0),0)/1000)),"")</f>
        <v/>
      </c>
      <c r="GT364" s="145" t="str">
        <f>IFERROR(TRUNC(VLOOKUP($E364,'Container Panel'!$B$41:$Z$100,$D364,0)/(VLOOKUP(GT$276,UI!$A$12:$O$51,VLOOKUP(GT$277,$B$276:$C$278,2,0),0)/1000)),"")</f>
        <v/>
      </c>
      <c r="GU364" s="145" t="str">
        <f>IFERROR(TRUNC(VLOOKUP($E364,'Container Panel'!$B$41:$Z$100,$D364,0)/(VLOOKUP(GU$276,UI!$A$12:$O$51,VLOOKUP(GU$277,$B$276:$C$278,2,0),0)/1000)),"")</f>
        <v/>
      </c>
      <c r="GV364" s="145" t="str">
        <f>IFERROR(TRUNC(VLOOKUP($E364,'Container Panel'!$B$41:$Z$100,$D364,0)/(VLOOKUP(GV$276,UI!$A$12:$O$51,VLOOKUP(GV$277,$B$276:$C$278,2,0),0)/1000)),"")</f>
        <v/>
      </c>
      <c r="GW364" s="145" t="str">
        <f>IFERROR(TRUNC(VLOOKUP($E364,'Container Panel'!$B$41:$Z$100,$D364,0)/(VLOOKUP(GW$276,UI!$A$12:$O$51,VLOOKUP(GW$277,$B$276:$C$278,2,0),0)/1000)),"")</f>
        <v/>
      </c>
      <c r="GX364" s="145" t="str">
        <f>IFERROR(TRUNC(VLOOKUP($E364,'Container Panel'!$B$41:$Z$100,$D364,0)/(VLOOKUP(GX$276,UI!$A$12:$O$51,VLOOKUP(GX$277,$B$276:$C$278,2,0),0)/1000)),"")</f>
        <v/>
      </c>
      <c r="GY364" s="145" t="str">
        <f>IFERROR(TRUNC(VLOOKUP($E364,'Container Panel'!$B$41:$Z$100,$D364,0)/(VLOOKUP(GY$276,UI!$A$12:$O$51,VLOOKUP(GY$277,$B$276:$C$278,2,0),0)/1000)),"")</f>
        <v/>
      </c>
      <c r="GZ364" s="145" t="str">
        <f>IFERROR(TRUNC(VLOOKUP($E364,'Container Panel'!$B$41:$Z$100,$D364,0)/(VLOOKUP(GZ$276,UI!$A$12:$O$51,VLOOKUP(GZ$277,$B$276:$C$278,2,0),0)/1000)),"")</f>
        <v/>
      </c>
      <c r="HA364" s="145" t="str">
        <f>IFERROR(TRUNC(VLOOKUP($E364,'Container Panel'!$B$41:$Z$100,$D364,0)/(VLOOKUP(HA$276,UI!$A$12:$O$51,VLOOKUP(HA$277,$B$276:$C$278,2,0),0)/1000)),"")</f>
        <v/>
      </c>
      <c r="HB364" s="145" t="str">
        <f>IFERROR(TRUNC(VLOOKUP($E364,'Container Panel'!$B$41:$Z$100,$D364,0)/(VLOOKUP(HB$276,UI!$A$12:$O$51,VLOOKUP(HB$277,$B$276:$C$278,2,0),0)/1000)),"")</f>
        <v/>
      </c>
      <c r="HC364" s="145" t="str">
        <f>IFERROR(TRUNC(VLOOKUP($E364,'Container Panel'!$B$41:$Z$100,$D364,0)/(VLOOKUP(HC$276,UI!$A$12:$O$51,VLOOKUP(HC$277,$B$276:$C$278,2,0),0)/1000)),"")</f>
        <v/>
      </c>
      <c r="HD364" s="145" t="str">
        <f>IFERROR(TRUNC(VLOOKUP($E364,'Container Panel'!$B$41:$Z$100,$D364,0)/(VLOOKUP(HD$276,UI!$A$12:$O$51,VLOOKUP(HD$277,$B$276:$C$278,2,0),0)/1000)),"")</f>
        <v/>
      </c>
      <c r="HE364" s="145" t="str">
        <f>IFERROR(TRUNC(VLOOKUP($E364,'Container Panel'!$B$41:$Z$100,$D364,0)/(VLOOKUP(HE$276,UI!$A$12:$O$51,VLOOKUP(HE$277,$B$276:$C$278,2,0),0)/1000)),"")</f>
        <v/>
      </c>
      <c r="HF364" s="145" t="str">
        <f>IFERROR(TRUNC(VLOOKUP($E364,'Container Panel'!$B$41:$Z$100,$D364,0)/(VLOOKUP(HF$276,UI!$A$12:$O$51,VLOOKUP(HF$277,$B$276:$C$278,2,0),0)/1000)),"")</f>
        <v/>
      </c>
      <c r="HG364" s="145" t="str">
        <f>IFERROR(TRUNC(VLOOKUP($E364,'Container Panel'!$B$41:$Z$100,$D364,0)/(VLOOKUP(HG$276,UI!$A$12:$O$51,VLOOKUP(HG$277,$B$276:$C$278,2,0),0)/1000)),"")</f>
        <v/>
      </c>
      <c r="HH364" s="145" t="str">
        <f>IFERROR(TRUNC(VLOOKUP($E364,'Container Panel'!$B$41:$Z$100,$D364,0)/(VLOOKUP(HH$276,UI!$A$12:$O$51,VLOOKUP(HH$277,$B$276:$C$278,2,0),0)/1000)),"")</f>
        <v/>
      </c>
      <c r="HI364" s="145" t="str">
        <f>IFERROR(TRUNC(VLOOKUP($E364,'Container Panel'!$B$41:$Z$100,$D364,0)/(VLOOKUP(HI$276,UI!$A$12:$O$51,VLOOKUP(HI$277,$B$276:$C$278,2,0),0)/1000)),"")</f>
        <v/>
      </c>
      <c r="HJ364" s="145" t="str">
        <f>IFERROR(TRUNC(VLOOKUP($E364,'Container Panel'!$B$41:$Z$100,$D364,0)/(VLOOKUP(HJ$276,UI!$A$12:$O$51,VLOOKUP(HJ$277,$B$276:$C$278,2,0),0)/1000)),"")</f>
        <v/>
      </c>
      <c r="HK364" s="145" t="str">
        <f>IFERROR(TRUNC(VLOOKUP($E364,'Container Panel'!$B$41:$Z$100,$D364,0)/(VLOOKUP(HK$276,UI!$A$12:$O$51,VLOOKUP(HK$277,$B$276:$C$278,2,0),0)/1000)),"")</f>
        <v/>
      </c>
      <c r="HL364" s="145" t="str">
        <f>IFERROR(TRUNC(VLOOKUP($E364,'Container Panel'!$B$41:$Z$100,$D364,0)/(VLOOKUP(HL$276,UI!$A$12:$O$51,VLOOKUP(HL$277,$B$276:$C$278,2,0),0)/1000)),"")</f>
        <v/>
      </c>
      <c r="HM364" s="145" t="str">
        <f>IFERROR(TRUNC(VLOOKUP($E364,'Container Panel'!$B$41:$Z$100,$D364,0)/(VLOOKUP(HM$276,UI!$A$12:$O$51,VLOOKUP(HM$277,$B$276:$C$278,2,0),0)/1000)),"")</f>
        <v/>
      </c>
      <c r="HN364" s="145" t="str">
        <f>IFERROR(TRUNC(VLOOKUP($E364,'Container Panel'!$B$41:$Z$100,$D364,0)/(VLOOKUP(HN$276,UI!$A$12:$O$51,VLOOKUP(HN$277,$B$276:$C$278,2,0),0)/1000)),"")</f>
        <v/>
      </c>
      <c r="HO364" s="145" t="str">
        <f>IFERROR(TRUNC(VLOOKUP($E364,'Container Panel'!$B$41:$Z$100,$D364,0)/(VLOOKUP(HO$276,UI!$A$12:$O$51,VLOOKUP(HO$277,$B$276:$C$278,2,0),0)/1000)),"")</f>
        <v/>
      </c>
      <c r="HP364" s="145" t="str">
        <f>IFERROR(TRUNC(VLOOKUP($E364,'Container Panel'!$B$41:$Z$100,$D364,0)/(VLOOKUP(HP$276,UI!$A$12:$O$51,VLOOKUP(HP$277,$B$276:$C$278,2,0),0)/1000)),"")</f>
        <v/>
      </c>
      <c r="HQ364" s="145" t="str">
        <f>IFERROR(TRUNC(VLOOKUP($E364,'Container Panel'!$B$41:$Z$100,$D364,0)/(VLOOKUP(HQ$276,UI!$A$12:$O$51,VLOOKUP(HQ$277,$B$276:$C$278,2,0),0)/1000)),"")</f>
        <v/>
      </c>
      <c r="HR364" s="145" t="str">
        <f>IFERROR(TRUNC(VLOOKUP($E364,'Container Panel'!$B$41:$Z$100,$D364,0)/(VLOOKUP(HR$276,UI!$A$12:$O$51,VLOOKUP(HR$277,$B$276:$C$278,2,0),0)/1000)),"")</f>
        <v/>
      </c>
      <c r="HS364" s="145" t="str">
        <f>IFERROR(TRUNC(VLOOKUP($E364,'Container Panel'!$B$41:$Z$100,$D364,0)/(VLOOKUP(HS$276,UI!$A$12:$O$51,VLOOKUP(HS$277,$B$276:$C$278,2,0),0)/1000)),"")</f>
        <v/>
      </c>
      <c r="HT364" s="145" t="str">
        <f>IFERROR(TRUNC(VLOOKUP($E364,'Container Panel'!$B$41:$Z$100,$D364,0)/(VLOOKUP(HT$276,UI!$A$12:$O$51,VLOOKUP(HT$277,$B$276:$C$278,2,0),0)/1000)),"")</f>
        <v/>
      </c>
      <c r="HU364" s="145" t="str">
        <f>IFERROR(TRUNC(VLOOKUP($E364,'Container Panel'!$B$41:$Z$100,$D364,0)/(VLOOKUP(HU$276,UI!$A$12:$O$51,VLOOKUP(HU$277,$B$276:$C$278,2,0),0)/1000)),"")</f>
        <v/>
      </c>
      <c r="HV364" s="145" t="str">
        <f>IFERROR(TRUNC(VLOOKUP($E364,'Container Panel'!$B$41:$Z$100,$D364,0)/(VLOOKUP(HV$276,UI!$A$12:$O$51,VLOOKUP(HV$277,$B$276:$C$278,2,0),0)/1000)),"")</f>
        <v/>
      </c>
      <c r="HW364" s="145" t="str">
        <f>IFERROR(TRUNC(VLOOKUP($E364,'Container Panel'!$B$41:$Z$100,$D364,0)/(VLOOKUP(HW$276,UI!$A$12:$O$51,VLOOKUP(HW$277,$B$276:$C$278,2,0),0)/1000)),"")</f>
        <v/>
      </c>
      <c r="HX364" s="145" t="str">
        <f>IFERROR(TRUNC(VLOOKUP($E364,'Container Panel'!$B$41:$Z$100,$D364,0)/(VLOOKUP(HX$276,UI!$A$12:$O$51,VLOOKUP(HX$277,$B$276:$C$278,2,0),0)/1000)),"")</f>
        <v/>
      </c>
      <c r="HY364" s="145" t="str">
        <f>IFERROR(TRUNC(VLOOKUP($E364,'Container Panel'!$B$41:$Z$100,$D364,0)/(VLOOKUP(HY$276,UI!$A$12:$O$51,VLOOKUP(HY$277,$B$276:$C$278,2,0),0)/1000)),"")</f>
        <v/>
      </c>
      <c r="HZ364" s="145" t="str">
        <f>IFERROR(TRUNC(VLOOKUP($E364,'Container Panel'!$B$41:$Z$100,$D364,0)/(VLOOKUP(HZ$276,UI!$A$12:$O$51,VLOOKUP(HZ$277,$B$276:$C$278,2,0),0)/1000)),"")</f>
        <v/>
      </c>
      <c r="IA364" s="145" t="str">
        <f>IFERROR(TRUNC(VLOOKUP($E364,'Container Panel'!$B$41:$Z$100,$D364,0)/(VLOOKUP(IA$276,UI!$A$12:$O$51,VLOOKUP(IA$277,$B$276:$C$278,2,0),0)/1000)),"")</f>
        <v/>
      </c>
      <c r="IB364" s="145" t="str">
        <f>IFERROR(TRUNC(VLOOKUP($E364,'Container Panel'!$B$41:$Z$100,$D364,0)/(VLOOKUP(IB$276,UI!$A$12:$O$51,VLOOKUP(IB$277,$B$276:$C$278,2,0),0)/1000)),"")</f>
        <v/>
      </c>
      <c r="IC364" s="145" t="str">
        <f>IFERROR(TRUNC(VLOOKUP($E364,'Container Panel'!$B$41:$Z$100,$D364,0)/(VLOOKUP(IC$276,UI!$A$12:$O$51,VLOOKUP(IC$277,$B$276:$C$278,2,0),0)/1000)),"")</f>
        <v/>
      </c>
      <c r="ID364" s="145" t="str">
        <f>IFERROR(TRUNC(VLOOKUP($E364,'Container Panel'!$B$41:$Z$100,$D364,0)/(VLOOKUP(ID$276,UI!$A$12:$O$51,VLOOKUP(ID$277,$B$276:$C$278,2,0),0)/1000)),"")</f>
        <v/>
      </c>
      <c r="IE364" s="145" t="str">
        <f>IFERROR(TRUNC(VLOOKUP($E364,'Container Panel'!$B$41:$Z$100,$D364,0)/(VLOOKUP(IE$276,UI!$A$12:$O$51,VLOOKUP(IE$277,$B$276:$C$278,2,0),0)/1000)),"")</f>
        <v/>
      </c>
      <c r="IF364" s="145" t="str">
        <f>IFERROR(TRUNC(VLOOKUP($E364,'Container Panel'!$B$41:$Z$100,$D364,0)/(VLOOKUP(IF$276,UI!$A$12:$O$51,VLOOKUP(IF$277,$B$276:$C$278,2,0),0)/1000)),"")</f>
        <v/>
      </c>
      <c r="IG364" s="145" t="str">
        <f>IFERROR(TRUNC(VLOOKUP($E364,'Container Panel'!$B$41:$Z$100,$D364,0)/(VLOOKUP(IG$276,UI!$A$12:$O$51,VLOOKUP(IG$277,$B$276:$C$278,2,0),0)/1000)),"")</f>
        <v/>
      </c>
      <c r="IH364" s="145" t="str">
        <f>IFERROR(TRUNC(VLOOKUP($E364,'Container Panel'!$B$41:$Z$100,$D364,0)/(VLOOKUP(IH$276,UI!$A$12:$O$51,VLOOKUP(IH$277,$B$276:$C$278,2,0),0)/1000)),"")</f>
        <v/>
      </c>
      <c r="II364" s="145" t="str">
        <f>IFERROR(TRUNC(VLOOKUP($E364,'Container Panel'!$B$41:$Z$100,$D364,0)/(VLOOKUP(II$276,UI!$A$12:$O$51,VLOOKUP(II$277,$B$276:$C$278,2,0),0)/1000)),"")</f>
        <v/>
      </c>
      <c r="IJ364" s="145" t="str">
        <f>IFERROR(TRUNC(VLOOKUP($E364,'Container Panel'!$B$41:$Z$100,$D364,0)/(VLOOKUP(IJ$276,UI!$A$12:$O$51,VLOOKUP(IJ$277,$B$276:$C$278,2,0),0)/1000)),"")</f>
        <v/>
      </c>
      <c r="IK364" s="145" t="str">
        <f>IFERROR(TRUNC(VLOOKUP($E364,'Container Panel'!$B$41:$Z$100,$D364,0)/(VLOOKUP(IK$276,UI!$A$12:$O$51,VLOOKUP(IK$277,$B$276:$C$278,2,0),0)/1000)),"")</f>
        <v/>
      </c>
      <c r="IL364" s="145" t="str">
        <f>IFERROR(TRUNC(VLOOKUP($E364,'Container Panel'!$B$41:$Z$100,$D364,0)/(VLOOKUP(IL$276,UI!$A$12:$O$51,VLOOKUP(IL$277,$B$276:$C$278,2,0),0)/1000)),"")</f>
        <v/>
      </c>
    </row>
    <row r="365" spans="2:246">
      <c r="B365" s="74">
        <v>85</v>
      </c>
      <c r="C365" s="74">
        <f t="shared" si="195"/>
        <v>29</v>
      </c>
      <c r="D365" s="163">
        <f>MOD(B365,3)+'Container Panel'!$Q$38</f>
        <v>17</v>
      </c>
      <c r="E365" s="143">
        <f t="shared" si="194"/>
        <v>0</v>
      </c>
      <c r="F365" s="144" t="s">
        <v>76</v>
      </c>
      <c r="G365" s="145" t="str">
        <f>IFERROR(TRUNC(VLOOKUP($E365,'Container Panel'!$B$41:$Z$100,$D365,0)/(VLOOKUP(G$276,UI!$A$12:$O$51,VLOOKUP(G$278,$B$276:$C$278,2,0),0)/1000)),"")</f>
        <v/>
      </c>
      <c r="H365" s="145" t="str">
        <f>IFERROR(TRUNC(VLOOKUP($E365,'Container Panel'!$B$41:$Z$100,$D365,0)/(VLOOKUP(H$276,UI!$A$12:$O$51,VLOOKUP(H$278,$B$276:$C$278,2,0),0)/1000)),"")</f>
        <v/>
      </c>
      <c r="I365" s="145" t="str">
        <f>IFERROR(TRUNC(VLOOKUP($E365,'Container Panel'!$B$41:$Z$100,$D365,0)/(VLOOKUP(I$276,UI!$A$12:$O$51,VLOOKUP(I$278,$B$276:$C$278,2,0),0)/1000)),"")</f>
        <v/>
      </c>
      <c r="J365" s="145" t="str">
        <f>IFERROR(TRUNC(VLOOKUP($E365,'Container Panel'!$B$41:$Z$100,$D365,0)/(VLOOKUP(J$276,UI!$A$12:$O$51,VLOOKUP(J$278,$B$276:$C$278,2,0),0)/1000)),"")</f>
        <v/>
      </c>
      <c r="K365" s="145" t="str">
        <f>IFERROR(TRUNC(VLOOKUP($E365,'Container Panel'!$B$41:$Z$100,$D365,0)/(VLOOKUP(K$276,UI!$A$12:$O$51,VLOOKUP(K$278,$B$276:$C$278,2,0),0)/1000)),"")</f>
        <v/>
      </c>
      <c r="L365" s="145" t="str">
        <f>IFERROR(TRUNC(VLOOKUP($E365,'Container Panel'!$B$41:$Z$100,$D365,0)/(VLOOKUP(L$276,UI!$A$12:$O$51,VLOOKUP(L$278,$B$276:$C$278,2,0),0)/1000)),"")</f>
        <v/>
      </c>
      <c r="M365" s="145" t="str">
        <f>IFERROR(TRUNC(VLOOKUP($E365,'Container Panel'!$B$41:$Z$100,$D365,0)/(VLOOKUP(M$276,UI!$A$12:$O$51,VLOOKUP(M$278,$B$276:$C$278,2,0),0)/1000)),"")</f>
        <v/>
      </c>
      <c r="N365" s="145" t="str">
        <f>IFERROR(TRUNC(VLOOKUP($E365,'Container Panel'!$B$41:$Z$100,$D365,0)/(VLOOKUP(N$276,UI!$A$12:$O$51,VLOOKUP(N$278,$B$276:$C$278,2,0),0)/1000)),"")</f>
        <v/>
      </c>
      <c r="O365" s="145" t="str">
        <f>IFERROR(TRUNC(VLOOKUP($E365,'Container Panel'!$B$41:$Z$100,$D365,0)/(VLOOKUP(O$276,UI!$A$12:$O$51,VLOOKUP(O$278,$B$276:$C$278,2,0),0)/1000)),"")</f>
        <v/>
      </c>
      <c r="P365" s="145" t="str">
        <f>IFERROR(TRUNC(VLOOKUP($E365,'Container Panel'!$B$41:$Z$100,$D365,0)/(VLOOKUP(P$276,UI!$A$12:$O$51,VLOOKUP(P$278,$B$276:$C$278,2,0),0)/1000)),"")</f>
        <v/>
      </c>
      <c r="Q365" s="145" t="str">
        <f>IFERROR(TRUNC(VLOOKUP($E365,'Container Panel'!$B$41:$Z$100,$D365,0)/(VLOOKUP(Q$276,UI!$A$12:$O$51,VLOOKUP(Q$278,$B$276:$C$278,2,0),0)/1000)),"")</f>
        <v/>
      </c>
      <c r="R365" s="145" t="str">
        <f>IFERROR(TRUNC(VLOOKUP($E365,'Container Panel'!$B$41:$Z$100,$D365,0)/(VLOOKUP(R$276,UI!$A$12:$O$51,VLOOKUP(R$278,$B$276:$C$278,2,0),0)/1000)),"")</f>
        <v/>
      </c>
      <c r="S365" s="145" t="str">
        <f>IFERROR(TRUNC(VLOOKUP($E365,'Container Panel'!$B$41:$Z$100,$D365,0)/(VLOOKUP(S$276,UI!$A$12:$O$51,VLOOKUP(S$278,$B$276:$C$278,2,0),0)/1000)),"")</f>
        <v/>
      </c>
      <c r="T365" s="145" t="str">
        <f>IFERROR(TRUNC(VLOOKUP($E365,'Container Panel'!$B$41:$Z$100,$D365,0)/(VLOOKUP(T$276,UI!$A$12:$O$51,VLOOKUP(T$278,$B$276:$C$278,2,0),0)/1000)),"")</f>
        <v/>
      </c>
      <c r="U365" s="145" t="str">
        <f>IFERROR(TRUNC(VLOOKUP($E365,'Container Panel'!$B$41:$Z$100,$D365,0)/(VLOOKUP(U$276,UI!$A$12:$O$51,VLOOKUP(U$278,$B$276:$C$278,2,0),0)/1000)),"")</f>
        <v/>
      </c>
      <c r="V365" s="145" t="str">
        <f>IFERROR(TRUNC(VLOOKUP($E365,'Container Panel'!$B$41:$Z$100,$D365,0)/(VLOOKUP(V$276,UI!$A$12:$O$51,VLOOKUP(V$278,$B$276:$C$278,2,0),0)/1000)),"")</f>
        <v/>
      </c>
      <c r="W365" s="145" t="str">
        <f>IFERROR(TRUNC(VLOOKUP($E365,'Container Panel'!$B$41:$Z$100,$D365,0)/(VLOOKUP(W$276,UI!$A$12:$O$51,VLOOKUP(W$278,$B$276:$C$278,2,0),0)/1000)),"")</f>
        <v/>
      </c>
      <c r="X365" s="145" t="str">
        <f>IFERROR(TRUNC(VLOOKUP($E365,'Container Panel'!$B$41:$Z$100,$D365,0)/(VLOOKUP(X$276,UI!$A$12:$O$51,VLOOKUP(X$278,$B$276:$C$278,2,0),0)/1000)),"")</f>
        <v/>
      </c>
      <c r="Y365" s="145" t="str">
        <f>IFERROR(TRUNC(VLOOKUP($E365,'Container Panel'!$B$41:$Z$100,$D365,0)/(VLOOKUP(Y$276,UI!$A$12:$O$51,VLOOKUP(Y$278,$B$276:$C$278,2,0),0)/1000)),"")</f>
        <v/>
      </c>
      <c r="Z365" s="145" t="str">
        <f>IFERROR(TRUNC(VLOOKUP($E365,'Container Panel'!$B$41:$Z$100,$D365,0)/(VLOOKUP(Z$276,UI!$A$12:$O$51,VLOOKUP(Z$278,$B$276:$C$278,2,0),0)/1000)),"")</f>
        <v/>
      </c>
      <c r="AA365" s="145" t="str">
        <f>IFERROR(TRUNC(VLOOKUP($E365,'Container Panel'!$B$41:$Z$100,$D365,0)/(VLOOKUP(AA$276,UI!$A$12:$O$51,VLOOKUP(AA$278,$B$276:$C$278,2,0),0)/1000)),"")</f>
        <v/>
      </c>
      <c r="AB365" s="145" t="str">
        <f>IFERROR(TRUNC(VLOOKUP($E365,'Container Panel'!$B$41:$Z$100,$D365,0)/(VLOOKUP(AB$276,UI!$A$12:$O$51,VLOOKUP(AB$278,$B$276:$C$278,2,0),0)/1000)),"")</f>
        <v/>
      </c>
      <c r="AC365" s="145" t="str">
        <f>IFERROR(TRUNC(VLOOKUP($E365,'Container Panel'!$B$41:$Z$100,$D365,0)/(VLOOKUP(AC$276,UI!$A$12:$O$51,VLOOKUP(AC$278,$B$276:$C$278,2,0),0)/1000)),"")</f>
        <v/>
      </c>
      <c r="AD365" s="145" t="str">
        <f>IFERROR(TRUNC(VLOOKUP($E365,'Container Panel'!$B$41:$Z$100,$D365,0)/(VLOOKUP(AD$276,UI!$A$12:$O$51,VLOOKUP(AD$278,$B$276:$C$278,2,0),0)/1000)),"")</f>
        <v/>
      </c>
      <c r="AE365" s="145" t="str">
        <f>IFERROR(TRUNC(VLOOKUP($E365,'Container Panel'!$B$41:$Z$100,$D365,0)/(VLOOKUP(AE$276,UI!$A$12:$O$51,VLOOKUP(AE$278,$B$276:$C$278,2,0),0)/1000)),"")</f>
        <v/>
      </c>
      <c r="AF365" s="145" t="str">
        <f>IFERROR(TRUNC(VLOOKUP($E365,'Container Panel'!$B$41:$Z$100,$D365,0)/(VLOOKUP(AF$276,UI!$A$12:$O$51,VLOOKUP(AF$278,$B$276:$C$278,2,0),0)/1000)),"")</f>
        <v/>
      </c>
      <c r="AG365" s="145" t="str">
        <f>IFERROR(TRUNC(VLOOKUP($E365,'Container Panel'!$B$41:$Z$100,$D365,0)/(VLOOKUP(AG$276,UI!$A$12:$O$51,VLOOKUP(AG$278,$B$276:$C$278,2,0),0)/1000)),"")</f>
        <v/>
      </c>
      <c r="AH365" s="145" t="str">
        <f>IFERROR(TRUNC(VLOOKUP($E365,'Container Panel'!$B$41:$Z$100,$D365,0)/(VLOOKUP(AH$276,UI!$A$12:$O$51,VLOOKUP(AH$278,$B$276:$C$278,2,0),0)/1000)),"")</f>
        <v/>
      </c>
      <c r="AI365" s="145" t="str">
        <f>IFERROR(TRUNC(VLOOKUP($E365,'Container Panel'!$B$41:$Z$100,$D365,0)/(VLOOKUP(AI$276,UI!$A$12:$O$51,VLOOKUP(AI$278,$B$276:$C$278,2,0),0)/1000)),"")</f>
        <v/>
      </c>
      <c r="AJ365" s="145" t="str">
        <f>IFERROR(TRUNC(VLOOKUP($E365,'Container Panel'!$B$41:$Z$100,$D365,0)/(VLOOKUP(AJ$276,UI!$A$12:$O$51,VLOOKUP(AJ$278,$B$276:$C$278,2,0),0)/1000)),"")</f>
        <v/>
      </c>
      <c r="AK365" s="145" t="str">
        <f>IFERROR(TRUNC(VLOOKUP($E365,'Container Panel'!$B$41:$Z$100,$D365,0)/(VLOOKUP(AK$276,UI!$A$12:$O$51,VLOOKUP(AK$278,$B$276:$C$278,2,0),0)/1000)),"")</f>
        <v/>
      </c>
      <c r="AL365" s="145" t="str">
        <f>IFERROR(TRUNC(VLOOKUP($E365,'Container Panel'!$B$41:$Z$100,$D365,0)/(VLOOKUP(AL$276,UI!$A$12:$O$51,VLOOKUP(AL$278,$B$276:$C$278,2,0),0)/1000)),"")</f>
        <v/>
      </c>
      <c r="AM365" s="145" t="str">
        <f>IFERROR(TRUNC(VLOOKUP($E365,'Container Panel'!$B$41:$Z$100,$D365,0)/(VLOOKUP(AM$276,UI!$A$12:$O$51,VLOOKUP(AM$278,$B$276:$C$278,2,0),0)/1000)),"")</f>
        <v/>
      </c>
      <c r="AN365" s="145" t="str">
        <f>IFERROR(TRUNC(VLOOKUP($E365,'Container Panel'!$B$41:$Z$100,$D365,0)/(VLOOKUP(AN$276,UI!$A$12:$O$51,VLOOKUP(AN$278,$B$276:$C$278,2,0),0)/1000)),"")</f>
        <v/>
      </c>
      <c r="AO365" s="145" t="str">
        <f>IFERROR(TRUNC(VLOOKUP($E365,'Container Panel'!$B$41:$Z$100,$D365,0)/(VLOOKUP(AO$276,UI!$A$12:$O$51,VLOOKUP(AO$278,$B$276:$C$278,2,0),0)/1000)),"")</f>
        <v/>
      </c>
      <c r="AP365" s="145" t="str">
        <f>IFERROR(TRUNC(VLOOKUP($E365,'Container Panel'!$B$41:$Z$100,$D365,0)/(VLOOKUP(AP$276,UI!$A$12:$O$51,VLOOKUP(AP$278,$B$276:$C$278,2,0),0)/1000)),"")</f>
        <v/>
      </c>
      <c r="AQ365" s="145" t="str">
        <f>IFERROR(TRUNC(VLOOKUP($E365,'Container Panel'!$B$41:$Z$100,$D365,0)/(VLOOKUP(AQ$276,UI!$A$12:$O$51,VLOOKUP(AQ$278,$B$276:$C$278,2,0),0)/1000)),"")</f>
        <v/>
      </c>
      <c r="AR365" s="145" t="str">
        <f>IFERROR(TRUNC(VLOOKUP($E365,'Container Panel'!$B$41:$Z$100,$D365,0)/(VLOOKUP(AR$276,UI!$A$12:$O$51,VLOOKUP(AR$278,$B$276:$C$278,2,0),0)/1000)),"")</f>
        <v/>
      </c>
      <c r="AS365" s="145" t="str">
        <f>IFERROR(TRUNC(VLOOKUP($E365,'Container Panel'!$B$41:$Z$100,$D365,0)/(VLOOKUP(AS$276,UI!$A$12:$O$51,VLOOKUP(AS$278,$B$276:$C$278,2,0),0)/1000)),"")</f>
        <v/>
      </c>
      <c r="AT365" s="145" t="str">
        <f>IFERROR(TRUNC(VLOOKUP($E365,'Container Panel'!$B$41:$Z$100,$D365,0)/(VLOOKUP(AT$276,UI!$A$12:$O$51,VLOOKUP(AT$278,$B$276:$C$278,2,0),0)/1000)),"")</f>
        <v/>
      </c>
      <c r="AU365" s="145" t="str">
        <f>IFERROR(TRUNC(VLOOKUP($E365,'Container Panel'!$B$41:$Z$100,$D365,0)/(VLOOKUP(AU$276,UI!$A$12:$O$51,VLOOKUP(AU$278,$B$276:$C$278,2,0),0)/1000)),"")</f>
        <v/>
      </c>
      <c r="AV365" s="145" t="str">
        <f>IFERROR(TRUNC(VLOOKUP($E365,'Container Panel'!$B$41:$Z$100,$D365,0)/(VLOOKUP(AV$276,UI!$A$12:$O$51,VLOOKUP(AV$278,$B$276:$C$278,2,0),0)/1000)),"")</f>
        <v/>
      </c>
      <c r="AW365" s="145" t="str">
        <f>IFERROR(TRUNC(VLOOKUP($E365,'Container Panel'!$B$41:$Z$100,$D365,0)/(VLOOKUP(AW$276,UI!$A$12:$O$51,VLOOKUP(AW$278,$B$276:$C$278,2,0),0)/1000)),"")</f>
        <v/>
      </c>
      <c r="AX365" s="145" t="str">
        <f>IFERROR(TRUNC(VLOOKUP($E365,'Container Panel'!$B$41:$Z$100,$D365,0)/(VLOOKUP(AX$276,UI!$A$12:$O$51,VLOOKUP(AX$278,$B$276:$C$278,2,0),0)/1000)),"")</f>
        <v/>
      </c>
      <c r="AY365" s="145" t="str">
        <f>IFERROR(TRUNC(VLOOKUP($E365,'Container Panel'!$B$41:$Z$100,$D365,0)/(VLOOKUP(AY$276,UI!$A$12:$O$51,VLOOKUP(AY$278,$B$276:$C$278,2,0),0)/1000)),"")</f>
        <v/>
      </c>
      <c r="AZ365" s="145" t="str">
        <f>IFERROR(TRUNC(VLOOKUP($E365,'Container Panel'!$B$41:$Z$100,$D365,0)/(VLOOKUP(AZ$276,UI!$A$12:$O$51,VLOOKUP(AZ$278,$B$276:$C$278,2,0),0)/1000)),"")</f>
        <v/>
      </c>
      <c r="BA365" s="145" t="str">
        <f>IFERROR(TRUNC(VLOOKUP($E365,'Container Panel'!$B$41:$Z$100,$D365,0)/(VLOOKUP(BA$276,UI!$A$12:$O$51,VLOOKUP(BA$278,$B$276:$C$278,2,0),0)/1000)),"")</f>
        <v/>
      </c>
      <c r="BB365" s="145" t="str">
        <f>IFERROR(TRUNC(VLOOKUP($E365,'Container Panel'!$B$41:$Z$100,$D365,0)/(VLOOKUP(BB$276,UI!$A$12:$O$51,VLOOKUP(BB$278,$B$276:$C$278,2,0),0)/1000)),"")</f>
        <v/>
      </c>
      <c r="BC365" s="145" t="str">
        <f>IFERROR(TRUNC(VLOOKUP($E365,'Container Panel'!$B$41:$Z$100,$D365,0)/(VLOOKUP(BC$276,UI!$A$12:$O$51,VLOOKUP(BC$278,$B$276:$C$278,2,0),0)/1000)),"")</f>
        <v/>
      </c>
      <c r="BD365" s="145" t="str">
        <f>IFERROR(TRUNC(VLOOKUP($E365,'Container Panel'!$B$41:$Z$100,$D365,0)/(VLOOKUP(BD$276,UI!$A$12:$O$51,VLOOKUP(BD$278,$B$276:$C$278,2,0),0)/1000)),"")</f>
        <v/>
      </c>
      <c r="BE365" s="145" t="str">
        <f>IFERROR(TRUNC(VLOOKUP($E365,'Container Panel'!$B$41:$Z$100,$D365,0)/(VLOOKUP(BE$276,UI!$A$12:$O$51,VLOOKUP(BE$278,$B$276:$C$278,2,0),0)/1000)),"")</f>
        <v/>
      </c>
      <c r="BF365" s="145" t="str">
        <f>IFERROR(TRUNC(VLOOKUP($E365,'Container Panel'!$B$41:$Z$100,$D365,0)/(VLOOKUP(BF$276,UI!$A$12:$O$51,VLOOKUP(BF$278,$B$276:$C$278,2,0),0)/1000)),"")</f>
        <v/>
      </c>
      <c r="BG365" s="145" t="str">
        <f>IFERROR(TRUNC(VLOOKUP($E365,'Container Panel'!$B$41:$Z$100,$D365,0)/(VLOOKUP(BG$276,UI!$A$12:$O$51,VLOOKUP(BG$278,$B$276:$C$278,2,0),0)/1000)),"")</f>
        <v/>
      </c>
      <c r="BH365" s="145" t="str">
        <f>IFERROR(TRUNC(VLOOKUP($E365,'Container Panel'!$B$41:$Z$100,$D365,0)/(VLOOKUP(BH$276,UI!$A$12:$O$51,VLOOKUP(BH$278,$B$276:$C$278,2,0),0)/1000)),"")</f>
        <v/>
      </c>
      <c r="BI365" s="145" t="str">
        <f>IFERROR(TRUNC(VLOOKUP($E365,'Container Panel'!$B$41:$Z$100,$D365,0)/(VLOOKUP(BI$276,UI!$A$12:$O$51,VLOOKUP(BI$278,$B$276:$C$278,2,0),0)/1000)),"")</f>
        <v/>
      </c>
      <c r="BJ365" s="145" t="str">
        <f>IFERROR(TRUNC(VLOOKUP($E365,'Container Panel'!$B$41:$Z$100,$D365,0)/(VLOOKUP(BJ$276,UI!$A$12:$O$51,VLOOKUP(BJ$278,$B$276:$C$278,2,0),0)/1000)),"")</f>
        <v/>
      </c>
      <c r="BK365" s="145" t="str">
        <f>IFERROR(TRUNC(VLOOKUP($E365,'Container Panel'!$B$41:$Z$100,$D365,0)/(VLOOKUP(BK$276,UI!$A$12:$O$51,VLOOKUP(BK$278,$B$276:$C$278,2,0),0)/1000)),"")</f>
        <v/>
      </c>
      <c r="BL365" s="145" t="str">
        <f>IFERROR(TRUNC(VLOOKUP($E365,'Container Panel'!$B$41:$Z$100,$D365,0)/(VLOOKUP(BL$276,UI!$A$12:$O$51,VLOOKUP(BL$278,$B$276:$C$278,2,0),0)/1000)),"")</f>
        <v/>
      </c>
      <c r="BM365" s="145" t="str">
        <f>IFERROR(TRUNC(VLOOKUP($E365,'Container Panel'!$B$41:$Z$100,$D365,0)/(VLOOKUP(BM$276,UI!$A$12:$O$51,VLOOKUP(BM$278,$B$276:$C$278,2,0),0)/1000)),"")</f>
        <v/>
      </c>
      <c r="BN365" s="145" t="str">
        <f>IFERROR(TRUNC(VLOOKUP($E365,'Container Panel'!$B$41:$Z$100,$D365,0)/(VLOOKUP(BN$276,UI!$A$12:$O$51,VLOOKUP(BN$278,$B$276:$C$278,2,0),0)/1000)),"")</f>
        <v/>
      </c>
      <c r="BO365" s="145" t="str">
        <f>IFERROR(TRUNC(VLOOKUP($E365,'Container Panel'!$B$41:$Z$100,$D365,0)/(VLOOKUP(BO$276,UI!$A$12:$O$51,VLOOKUP(BO$278,$B$276:$C$278,2,0),0)/1000)),"")</f>
        <v/>
      </c>
      <c r="BP365" s="145" t="str">
        <f>IFERROR(TRUNC(VLOOKUP($E365,'Container Panel'!$B$41:$Z$100,$D365,0)/(VLOOKUP(BP$276,UI!$A$12:$O$51,VLOOKUP(BP$278,$B$276:$C$278,2,0),0)/1000)),"")</f>
        <v/>
      </c>
      <c r="BQ365" s="145" t="str">
        <f>IFERROR(TRUNC(VLOOKUP($E365,'Container Panel'!$B$41:$Z$100,$D365,0)/(VLOOKUP(BQ$276,UI!$A$12:$O$51,VLOOKUP(BQ$278,$B$276:$C$278,2,0),0)/1000)),"")</f>
        <v/>
      </c>
      <c r="BR365" s="145" t="str">
        <f>IFERROR(TRUNC(VLOOKUP($E365,'Container Panel'!$B$41:$Z$100,$D365,0)/(VLOOKUP(BR$276,UI!$A$12:$O$51,VLOOKUP(BR$278,$B$276:$C$278,2,0),0)/1000)),"")</f>
        <v/>
      </c>
      <c r="BS365" s="145" t="str">
        <f>IFERROR(TRUNC(VLOOKUP($E365,'Container Panel'!$B$41:$Z$100,$D365,0)/(VLOOKUP(BS$276,UI!$A$12:$O$51,VLOOKUP(BS$278,$B$276:$C$278,2,0),0)/1000)),"")</f>
        <v/>
      </c>
      <c r="BT365" s="145" t="str">
        <f>IFERROR(TRUNC(VLOOKUP($E365,'Container Panel'!$B$41:$Z$100,$D365,0)/(VLOOKUP(BT$276,UI!$A$12:$O$51,VLOOKUP(BT$278,$B$276:$C$278,2,0),0)/1000)),"")</f>
        <v/>
      </c>
      <c r="BU365" s="145" t="str">
        <f>IFERROR(TRUNC(VLOOKUP($E365,'Container Panel'!$B$41:$Z$100,$D365,0)/(VLOOKUP(BU$276,UI!$A$12:$O$51,VLOOKUP(BU$278,$B$276:$C$278,2,0),0)/1000)),"")</f>
        <v/>
      </c>
      <c r="BV365" s="145" t="str">
        <f>IFERROR(TRUNC(VLOOKUP($E365,'Container Panel'!$B$41:$Z$100,$D365,0)/(VLOOKUP(BV$276,UI!$A$12:$O$51,VLOOKUP(BV$278,$B$276:$C$278,2,0),0)/1000)),"")</f>
        <v/>
      </c>
      <c r="BW365" s="145" t="str">
        <f>IFERROR(TRUNC(VLOOKUP($E365,'Container Panel'!$B$41:$Z$100,$D365,0)/(VLOOKUP(BW$276,UI!$A$12:$O$51,VLOOKUP(BW$278,$B$276:$C$278,2,0),0)/1000)),"")</f>
        <v/>
      </c>
      <c r="BX365" s="145" t="str">
        <f>IFERROR(TRUNC(VLOOKUP($E365,'Container Panel'!$B$41:$Z$100,$D365,0)/(VLOOKUP(BX$276,UI!$A$12:$O$51,VLOOKUP(BX$278,$B$276:$C$278,2,0),0)/1000)),"")</f>
        <v/>
      </c>
      <c r="BY365" s="145" t="str">
        <f>IFERROR(TRUNC(VLOOKUP($E365,'Container Panel'!$B$41:$Z$100,$D365,0)/(VLOOKUP(BY$276,UI!$A$12:$O$51,VLOOKUP(BY$278,$B$276:$C$278,2,0),0)/1000)),"")</f>
        <v/>
      </c>
      <c r="BZ365" s="145" t="str">
        <f>IFERROR(TRUNC(VLOOKUP($E365,'Container Panel'!$B$41:$Z$100,$D365,0)/(VLOOKUP(BZ$276,UI!$A$12:$O$51,VLOOKUP(BZ$278,$B$276:$C$278,2,0),0)/1000)),"")</f>
        <v/>
      </c>
      <c r="CA365" s="145" t="str">
        <f>IFERROR(TRUNC(VLOOKUP($E365,'Container Panel'!$B$41:$Z$100,$D365,0)/(VLOOKUP(CA$276,UI!$A$12:$O$51,VLOOKUP(CA$278,$B$276:$C$278,2,0),0)/1000)),"")</f>
        <v/>
      </c>
      <c r="CB365" s="145" t="str">
        <f>IFERROR(TRUNC(VLOOKUP($E365,'Container Panel'!$B$41:$Z$100,$D365,0)/(VLOOKUP(CB$276,UI!$A$12:$O$51,VLOOKUP(CB$278,$B$276:$C$278,2,0),0)/1000)),"")</f>
        <v/>
      </c>
      <c r="CC365" s="145" t="str">
        <f>IFERROR(TRUNC(VLOOKUP($E365,'Container Panel'!$B$41:$Z$100,$D365,0)/(VLOOKUP(CC$276,UI!$A$12:$O$51,VLOOKUP(CC$278,$B$276:$C$278,2,0),0)/1000)),"")</f>
        <v/>
      </c>
      <c r="CD365" s="145" t="str">
        <f>IFERROR(TRUNC(VLOOKUP($E365,'Container Panel'!$B$41:$Z$100,$D365,0)/(VLOOKUP(CD$276,UI!$A$12:$O$51,VLOOKUP(CD$278,$B$276:$C$278,2,0),0)/1000)),"")</f>
        <v/>
      </c>
      <c r="CE365" s="145" t="str">
        <f>IFERROR(TRUNC(VLOOKUP($E365,'Container Panel'!$B$41:$Z$100,$D365,0)/(VLOOKUP(CE$276,UI!$A$12:$O$51,VLOOKUP(CE$278,$B$276:$C$278,2,0),0)/1000)),"")</f>
        <v/>
      </c>
      <c r="CF365" s="145" t="str">
        <f>IFERROR(TRUNC(VLOOKUP($E365,'Container Panel'!$B$41:$Z$100,$D365,0)/(VLOOKUP(CF$276,UI!$A$12:$O$51,VLOOKUP(CF$278,$B$276:$C$278,2,0),0)/1000)),"")</f>
        <v/>
      </c>
      <c r="CG365" s="145" t="str">
        <f>IFERROR(TRUNC(VLOOKUP($E365,'Container Panel'!$B$41:$Z$100,$D365,0)/(VLOOKUP(CG$276,UI!$A$12:$O$51,VLOOKUP(CG$278,$B$276:$C$278,2,0),0)/1000)),"")</f>
        <v/>
      </c>
      <c r="CH365" s="145" t="str">
        <f>IFERROR(TRUNC(VLOOKUP($E365,'Container Panel'!$B$41:$Z$100,$D365,0)/(VLOOKUP(CH$276,UI!$A$12:$O$51,VLOOKUP(CH$278,$B$276:$C$278,2,0),0)/1000)),"")</f>
        <v/>
      </c>
      <c r="CI365" s="145" t="str">
        <f>IFERROR(TRUNC(VLOOKUP($E365,'Container Panel'!$B$41:$Z$100,$D365,0)/(VLOOKUP(CI$276,UI!$A$12:$O$51,VLOOKUP(CI$278,$B$276:$C$278,2,0),0)/1000)),"")</f>
        <v/>
      </c>
      <c r="CJ365" s="145" t="str">
        <f>IFERROR(TRUNC(VLOOKUP($E365,'Container Panel'!$B$41:$Z$100,$D365,0)/(VLOOKUP(CJ$276,UI!$A$12:$O$51,VLOOKUP(CJ$278,$B$276:$C$278,2,0),0)/1000)),"")</f>
        <v/>
      </c>
      <c r="CK365" s="145" t="str">
        <f>IFERROR(TRUNC(VLOOKUP($E365,'Container Panel'!$B$41:$Z$100,$D365,0)/(VLOOKUP(CK$276,UI!$A$12:$O$51,VLOOKUP(CK$278,$B$276:$C$278,2,0),0)/1000)),"")</f>
        <v/>
      </c>
      <c r="CL365" s="145" t="str">
        <f>IFERROR(TRUNC(VLOOKUP($E365,'Container Panel'!$B$41:$Z$100,$D365,0)/(VLOOKUP(CL$276,UI!$A$12:$O$51,VLOOKUP(CL$278,$B$276:$C$278,2,0),0)/1000)),"")</f>
        <v/>
      </c>
      <c r="CM365" s="145" t="str">
        <f>IFERROR(TRUNC(VLOOKUP($E365,'Container Panel'!$B$41:$Z$100,$D365,0)/(VLOOKUP(CM$276,UI!$A$12:$O$51,VLOOKUP(CM$278,$B$276:$C$278,2,0),0)/1000)),"")</f>
        <v/>
      </c>
      <c r="CN365" s="145" t="str">
        <f>IFERROR(TRUNC(VLOOKUP($E365,'Container Panel'!$B$41:$Z$100,$D365,0)/(VLOOKUP(CN$276,UI!$A$12:$O$51,VLOOKUP(CN$278,$B$276:$C$278,2,0),0)/1000)),"")</f>
        <v/>
      </c>
      <c r="CO365" s="145" t="str">
        <f>IFERROR(TRUNC(VLOOKUP($E365,'Container Panel'!$B$41:$Z$100,$D365,0)/(VLOOKUP(CO$276,UI!$A$12:$O$51,VLOOKUP(CO$278,$B$276:$C$278,2,0),0)/1000)),"")</f>
        <v/>
      </c>
      <c r="CP365" s="145" t="str">
        <f>IFERROR(TRUNC(VLOOKUP($E365,'Container Panel'!$B$41:$Z$100,$D365,0)/(VLOOKUP(CP$276,UI!$A$12:$O$51,VLOOKUP(CP$278,$B$276:$C$278,2,0),0)/1000)),"")</f>
        <v/>
      </c>
      <c r="CQ365" s="145" t="str">
        <f>IFERROR(TRUNC(VLOOKUP($E365,'Container Panel'!$B$41:$Z$100,$D365,0)/(VLOOKUP(CQ$276,UI!$A$12:$O$51,VLOOKUP(CQ$278,$B$276:$C$278,2,0),0)/1000)),"")</f>
        <v/>
      </c>
      <c r="CR365" s="145" t="str">
        <f>IFERROR(TRUNC(VLOOKUP($E365,'Container Panel'!$B$41:$Z$100,$D365,0)/(VLOOKUP(CR$276,UI!$A$12:$O$51,VLOOKUP(CR$278,$B$276:$C$278,2,0),0)/1000)),"")</f>
        <v/>
      </c>
      <c r="CS365" s="145" t="str">
        <f>IFERROR(TRUNC(VLOOKUP($E365,'Container Panel'!$B$41:$Z$100,$D365,0)/(VLOOKUP(CS$276,UI!$A$12:$O$51,VLOOKUP(CS$278,$B$276:$C$278,2,0),0)/1000)),"")</f>
        <v/>
      </c>
      <c r="CT365" s="145" t="str">
        <f>IFERROR(TRUNC(VLOOKUP($E365,'Container Panel'!$B$41:$Z$100,$D365,0)/(VLOOKUP(CT$276,UI!$A$12:$O$51,VLOOKUP(CT$278,$B$276:$C$278,2,0),0)/1000)),"")</f>
        <v/>
      </c>
      <c r="CU365" s="145" t="str">
        <f>IFERROR(TRUNC(VLOOKUP($E365,'Container Panel'!$B$41:$Z$100,$D365,0)/(VLOOKUP(CU$276,UI!$A$12:$O$51,VLOOKUP(CU$278,$B$276:$C$278,2,0),0)/1000)),"")</f>
        <v/>
      </c>
      <c r="CV365" s="145" t="str">
        <f>IFERROR(TRUNC(VLOOKUP($E365,'Container Panel'!$B$41:$Z$100,$D365,0)/(VLOOKUP(CV$276,UI!$A$12:$O$51,VLOOKUP(CV$278,$B$276:$C$278,2,0),0)/1000)),"")</f>
        <v/>
      </c>
      <c r="CW365" s="145" t="str">
        <f>IFERROR(TRUNC(VLOOKUP($E365,'Container Panel'!$B$41:$Z$100,$D365,0)/(VLOOKUP(CW$276,UI!$A$12:$O$51,VLOOKUP(CW$278,$B$276:$C$278,2,0),0)/1000)),"")</f>
        <v/>
      </c>
      <c r="CX365" s="145" t="str">
        <f>IFERROR(TRUNC(VLOOKUP($E365,'Container Panel'!$B$41:$Z$100,$D365,0)/(VLOOKUP(CX$276,UI!$A$12:$O$51,VLOOKUP(CX$278,$B$276:$C$278,2,0),0)/1000)),"")</f>
        <v/>
      </c>
      <c r="CY365" s="145" t="str">
        <f>IFERROR(TRUNC(VLOOKUP($E365,'Container Panel'!$B$41:$Z$100,$D365,0)/(VLOOKUP(CY$276,UI!$A$12:$O$51,VLOOKUP(CY$278,$B$276:$C$278,2,0),0)/1000)),"")</f>
        <v/>
      </c>
      <c r="CZ365" s="145" t="str">
        <f>IFERROR(TRUNC(VLOOKUP($E365,'Container Panel'!$B$41:$Z$100,$D365,0)/(VLOOKUP(CZ$276,UI!$A$12:$O$51,VLOOKUP(CZ$278,$B$276:$C$278,2,0),0)/1000)),"")</f>
        <v/>
      </c>
      <c r="DA365" s="145" t="str">
        <f>IFERROR(TRUNC(VLOOKUP($E365,'Container Panel'!$B$41:$Z$100,$D365,0)/(VLOOKUP(DA$276,UI!$A$12:$O$51,VLOOKUP(DA$278,$B$276:$C$278,2,0),0)/1000)),"")</f>
        <v/>
      </c>
      <c r="DB365" s="145" t="str">
        <f>IFERROR(TRUNC(VLOOKUP($E365,'Container Panel'!$B$41:$Z$100,$D365,0)/(VLOOKUP(DB$276,UI!$A$12:$O$51,VLOOKUP(DB$278,$B$276:$C$278,2,0),0)/1000)),"")</f>
        <v/>
      </c>
      <c r="DC365" s="145" t="str">
        <f>IFERROR(TRUNC(VLOOKUP($E365,'Container Panel'!$B$41:$Z$100,$D365,0)/(VLOOKUP(DC$276,UI!$A$12:$O$51,VLOOKUP(DC$278,$B$276:$C$278,2,0),0)/1000)),"")</f>
        <v/>
      </c>
      <c r="DD365" s="145" t="str">
        <f>IFERROR(TRUNC(VLOOKUP($E365,'Container Panel'!$B$41:$Z$100,$D365,0)/(VLOOKUP(DD$276,UI!$A$12:$O$51,VLOOKUP(DD$278,$B$276:$C$278,2,0),0)/1000)),"")</f>
        <v/>
      </c>
      <c r="DE365" s="145" t="str">
        <f>IFERROR(TRUNC(VLOOKUP($E365,'Container Panel'!$B$41:$Z$100,$D365,0)/(VLOOKUP(DE$276,UI!$A$12:$O$51,VLOOKUP(DE$278,$B$276:$C$278,2,0),0)/1000)),"")</f>
        <v/>
      </c>
      <c r="DF365" s="145" t="str">
        <f>IFERROR(TRUNC(VLOOKUP($E365,'Container Panel'!$B$41:$Z$100,$D365,0)/(VLOOKUP(DF$276,UI!$A$12:$O$51,VLOOKUP(DF$278,$B$276:$C$278,2,0),0)/1000)),"")</f>
        <v/>
      </c>
      <c r="DG365" s="145" t="str">
        <f>IFERROR(TRUNC(VLOOKUP($E365,'Container Panel'!$B$41:$Z$100,$D365,0)/(VLOOKUP(DG$276,UI!$A$12:$O$51,VLOOKUP(DG$278,$B$276:$C$278,2,0),0)/1000)),"")</f>
        <v/>
      </c>
      <c r="DH365" s="145" t="str">
        <f>IFERROR(TRUNC(VLOOKUP($E365,'Container Panel'!$B$41:$Z$100,$D365,0)/(VLOOKUP(DH$276,UI!$A$12:$O$51,VLOOKUP(DH$278,$B$276:$C$278,2,0),0)/1000)),"")</f>
        <v/>
      </c>
      <c r="DI365" s="145" t="str">
        <f>IFERROR(TRUNC(VLOOKUP($E365,'Container Panel'!$B$41:$Z$100,$D365,0)/(VLOOKUP(DI$276,UI!$A$12:$O$51,VLOOKUP(DI$278,$B$276:$C$278,2,0),0)/1000)),"")</f>
        <v/>
      </c>
      <c r="DJ365" s="145" t="str">
        <f>IFERROR(TRUNC(VLOOKUP($E365,'Container Panel'!$B$41:$Z$100,$D365,0)/(VLOOKUP(DJ$276,UI!$A$12:$O$51,VLOOKUP(DJ$278,$B$276:$C$278,2,0),0)/1000)),"")</f>
        <v/>
      </c>
      <c r="DK365" s="145" t="str">
        <f>IFERROR(TRUNC(VLOOKUP($E365,'Container Panel'!$B$41:$Z$100,$D365,0)/(VLOOKUP(DK$276,UI!$A$12:$O$51,VLOOKUP(DK$278,$B$276:$C$278,2,0),0)/1000)),"")</f>
        <v/>
      </c>
      <c r="DL365" s="145" t="str">
        <f>IFERROR(TRUNC(VLOOKUP($E365,'Container Panel'!$B$41:$Z$100,$D365,0)/(VLOOKUP(DL$276,UI!$A$12:$O$51,VLOOKUP(DL$278,$B$276:$C$278,2,0),0)/1000)),"")</f>
        <v/>
      </c>
      <c r="DM365" s="145" t="str">
        <f>IFERROR(TRUNC(VLOOKUP($E365,'Container Panel'!$B$41:$Z$100,$D365,0)/(VLOOKUP(DM$276,UI!$A$12:$O$51,VLOOKUP(DM$278,$B$276:$C$278,2,0),0)/1000)),"")</f>
        <v/>
      </c>
      <c r="DN365" s="145" t="str">
        <f>IFERROR(TRUNC(VLOOKUP($E365,'Container Panel'!$B$41:$Z$100,$D365,0)/(VLOOKUP(DN$276,UI!$A$12:$O$51,VLOOKUP(DN$278,$B$276:$C$278,2,0),0)/1000)),"")</f>
        <v/>
      </c>
      <c r="DO365" s="145" t="str">
        <f>IFERROR(TRUNC(VLOOKUP($E365,'Container Panel'!$B$41:$Z$100,$D365,0)/(VLOOKUP(DO$276,UI!$A$12:$O$51,VLOOKUP(DO$278,$B$276:$C$278,2,0),0)/1000)),"")</f>
        <v/>
      </c>
      <c r="DP365" s="145" t="str">
        <f>IFERROR(TRUNC(VLOOKUP($E365,'Container Panel'!$B$41:$Z$100,$D365,0)/(VLOOKUP(DP$276,UI!$A$12:$O$51,VLOOKUP(DP$278,$B$276:$C$278,2,0),0)/1000)),"")</f>
        <v/>
      </c>
      <c r="DQ365" s="145" t="str">
        <f>IFERROR(TRUNC(VLOOKUP($E365,'Container Panel'!$B$41:$Z$100,$D365,0)/(VLOOKUP(DQ$276,UI!$A$12:$O$51,VLOOKUP(DQ$278,$B$276:$C$278,2,0),0)/1000)),"")</f>
        <v/>
      </c>
      <c r="DR365" s="145" t="str">
        <f>IFERROR(TRUNC(VLOOKUP($E365,'Container Panel'!$B$41:$Z$100,$D365,0)/(VLOOKUP(DR$276,UI!$A$12:$O$51,VLOOKUP(DR$278,$B$276:$C$278,2,0),0)/1000)),"")</f>
        <v/>
      </c>
      <c r="DS365" s="145" t="str">
        <f>IFERROR(TRUNC(VLOOKUP($E365,'Container Panel'!$B$41:$Z$100,$D365,0)/(VLOOKUP(DS$276,UI!$A$12:$O$51,VLOOKUP(DS$278,$B$276:$C$278,2,0),0)/1000)),"")</f>
        <v/>
      </c>
      <c r="DT365" s="145" t="str">
        <f>IFERROR(TRUNC(VLOOKUP($E365,'Container Panel'!$B$41:$Z$100,$D365,0)/(VLOOKUP(DT$276,UI!$A$12:$O$51,VLOOKUP(DT$278,$B$276:$C$278,2,0),0)/1000)),"")</f>
        <v/>
      </c>
      <c r="DU365" s="145" t="str">
        <f>IFERROR(TRUNC(VLOOKUP($E365,'Container Panel'!$B$41:$Z$100,$D365,0)/(VLOOKUP(DU$276,UI!$A$12:$O$51,VLOOKUP(DU$278,$B$276:$C$278,2,0),0)/1000)),"")</f>
        <v/>
      </c>
      <c r="DV365" s="145" t="str">
        <f>IFERROR(TRUNC(VLOOKUP($E365,'Container Panel'!$B$41:$Z$100,$D365,0)/(VLOOKUP(DV$276,UI!$A$12:$O$51,VLOOKUP(DV$278,$B$276:$C$278,2,0),0)/1000)),"")</f>
        <v/>
      </c>
      <c r="DW365" s="145" t="str">
        <f>IFERROR(TRUNC(VLOOKUP($E365,'Container Panel'!$B$41:$Z$100,$D365,0)/(VLOOKUP(DW$276,UI!$A$12:$O$51,VLOOKUP(DW$278,$B$276:$C$278,2,0),0)/1000)),"")</f>
        <v/>
      </c>
      <c r="DX365" s="145" t="str">
        <f>IFERROR(TRUNC(VLOOKUP($E365,'Container Panel'!$B$41:$Z$100,$D365,0)/(VLOOKUP(DX$276,UI!$A$12:$O$51,VLOOKUP(DX$278,$B$276:$C$278,2,0),0)/1000)),"")</f>
        <v/>
      </c>
      <c r="DY365" s="145" t="str">
        <f>IFERROR(TRUNC(VLOOKUP($E365,'Container Panel'!$B$41:$Z$100,$D365,0)/(VLOOKUP(DY$276,UI!$A$12:$O$51,VLOOKUP(DY$278,$B$276:$C$278,2,0),0)/1000)),"")</f>
        <v/>
      </c>
      <c r="DZ365" s="145" t="str">
        <f>IFERROR(TRUNC(VLOOKUP($E365,'Container Panel'!$B$41:$Z$100,$D365,0)/(VLOOKUP(DZ$276,UI!$A$12:$O$51,VLOOKUP(DZ$278,$B$276:$C$278,2,0),0)/1000)),"")</f>
        <v/>
      </c>
      <c r="EA365" s="145" t="str">
        <f>IFERROR(TRUNC(VLOOKUP($E365,'Container Panel'!$B$41:$Z$100,$D365,0)/(VLOOKUP(EA$276,UI!$A$12:$O$51,VLOOKUP(EA$278,$B$276:$C$278,2,0),0)/1000)),"")</f>
        <v/>
      </c>
      <c r="EB365" s="145" t="str">
        <f>IFERROR(TRUNC(VLOOKUP($E365,'Container Panel'!$B$41:$Z$100,$D365,0)/(VLOOKUP(EB$276,UI!$A$12:$O$51,VLOOKUP(EB$278,$B$276:$C$278,2,0),0)/1000)),"")</f>
        <v/>
      </c>
      <c r="EC365" s="145" t="str">
        <f>IFERROR(TRUNC(VLOOKUP($E365,'Container Panel'!$B$41:$Z$100,$D365,0)/(VLOOKUP(EC$276,UI!$A$12:$O$51,VLOOKUP(EC$278,$B$276:$C$278,2,0),0)/1000)),"")</f>
        <v/>
      </c>
      <c r="ED365" s="145" t="str">
        <f>IFERROR(TRUNC(VLOOKUP($E365,'Container Panel'!$B$41:$Z$100,$D365,0)/(VLOOKUP(ED$276,UI!$A$12:$O$51,VLOOKUP(ED$278,$B$276:$C$278,2,0),0)/1000)),"")</f>
        <v/>
      </c>
      <c r="EE365" s="145" t="str">
        <f>IFERROR(TRUNC(VLOOKUP($E365,'Container Panel'!$B$41:$Z$100,$D365,0)/(VLOOKUP(EE$276,UI!$A$12:$O$51,VLOOKUP(EE$278,$B$276:$C$278,2,0),0)/1000)),"")</f>
        <v/>
      </c>
      <c r="EF365" s="145" t="str">
        <f>IFERROR(TRUNC(VLOOKUP($E365,'Container Panel'!$B$41:$Z$100,$D365,0)/(VLOOKUP(EF$276,UI!$A$12:$O$51,VLOOKUP(EF$278,$B$276:$C$278,2,0),0)/1000)),"")</f>
        <v/>
      </c>
      <c r="EG365" s="145" t="str">
        <f>IFERROR(TRUNC(VLOOKUP($E365,'Container Panel'!$B$41:$Z$100,$D365,0)/(VLOOKUP(EG$276,UI!$A$12:$O$51,VLOOKUP(EG$278,$B$276:$C$278,2,0),0)/1000)),"")</f>
        <v/>
      </c>
      <c r="EH365" s="145" t="str">
        <f>IFERROR(TRUNC(VLOOKUP($E365,'Container Panel'!$B$41:$Z$100,$D365,0)/(VLOOKUP(EH$276,UI!$A$12:$O$51,VLOOKUP(EH$278,$B$276:$C$278,2,0),0)/1000)),"")</f>
        <v/>
      </c>
      <c r="EI365" s="145" t="str">
        <f>IFERROR(TRUNC(VLOOKUP($E365,'Container Panel'!$B$41:$Z$100,$D365,0)/(VLOOKUP(EI$276,UI!$A$12:$O$51,VLOOKUP(EI$278,$B$276:$C$278,2,0),0)/1000)),"")</f>
        <v/>
      </c>
      <c r="EJ365" s="145" t="str">
        <f>IFERROR(TRUNC(VLOOKUP($E365,'Container Panel'!$B$41:$Z$100,$D365,0)/(VLOOKUP(EJ$276,UI!$A$12:$O$51,VLOOKUP(EJ$278,$B$276:$C$278,2,0),0)/1000)),"")</f>
        <v/>
      </c>
      <c r="EK365" s="145" t="str">
        <f>IFERROR(TRUNC(VLOOKUP($E365,'Container Panel'!$B$41:$Z$100,$D365,0)/(VLOOKUP(EK$276,UI!$A$12:$O$51,VLOOKUP(EK$278,$B$276:$C$278,2,0),0)/1000)),"")</f>
        <v/>
      </c>
      <c r="EL365" s="145" t="str">
        <f>IFERROR(TRUNC(VLOOKUP($E365,'Container Panel'!$B$41:$Z$100,$D365,0)/(VLOOKUP(EL$276,UI!$A$12:$O$51,VLOOKUP(EL$278,$B$276:$C$278,2,0),0)/1000)),"")</f>
        <v/>
      </c>
      <c r="EM365" s="145" t="str">
        <f>IFERROR(TRUNC(VLOOKUP($E365,'Container Panel'!$B$41:$Z$100,$D365,0)/(VLOOKUP(EM$276,UI!$A$12:$O$51,VLOOKUP(EM$278,$B$276:$C$278,2,0),0)/1000)),"")</f>
        <v/>
      </c>
      <c r="EN365" s="145" t="str">
        <f>IFERROR(TRUNC(VLOOKUP($E365,'Container Panel'!$B$41:$Z$100,$D365,0)/(VLOOKUP(EN$276,UI!$A$12:$O$51,VLOOKUP(EN$278,$B$276:$C$278,2,0),0)/1000)),"")</f>
        <v/>
      </c>
      <c r="EO365" s="145" t="str">
        <f>IFERROR(TRUNC(VLOOKUP($E365,'Container Panel'!$B$41:$Z$100,$D365,0)/(VLOOKUP(EO$276,UI!$A$12:$O$51,VLOOKUP(EO$278,$B$276:$C$278,2,0),0)/1000)),"")</f>
        <v/>
      </c>
      <c r="EP365" s="145" t="str">
        <f>IFERROR(TRUNC(VLOOKUP($E365,'Container Panel'!$B$41:$Z$100,$D365,0)/(VLOOKUP(EP$276,UI!$A$12:$O$51,VLOOKUP(EP$278,$B$276:$C$278,2,0),0)/1000)),"")</f>
        <v/>
      </c>
      <c r="EQ365" s="145" t="str">
        <f>IFERROR(TRUNC(VLOOKUP($E365,'Container Panel'!$B$41:$Z$100,$D365,0)/(VLOOKUP(EQ$276,UI!$A$12:$O$51,VLOOKUP(EQ$278,$B$276:$C$278,2,0),0)/1000)),"")</f>
        <v/>
      </c>
      <c r="ER365" s="145" t="str">
        <f>IFERROR(TRUNC(VLOOKUP($E365,'Container Panel'!$B$41:$Z$100,$D365,0)/(VLOOKUP(ER$276,UI!$A$12:$O$51,VLOOKUP(ER$278,$B$276:$C$278,2,0),0)/1000)),"")</f>
        <v/>
      </c>
      <c r="ES365" s="145" t="str">
        <f>IFERROR(TRUNC(VLOOKUP($E365,'Container Panel'!$B$41:$Z$100,$D365,0)/(VLOOKUP(ES$276,UI!$A$12:$O$51,VLOOKUP(ES$278,$B$276:$C$278,2,0),0)/1000)),"")</f>
        <v/>
      </c>
      <c r="ET365" s="145" t="str">
        <f>IFERROR(TRUNC(VLOOKUP($E365,'Container Panel'!$B$41:$Z$100,$D365,0)/(VLOOKUP(ET$276,UI!$A$12:$O$51,VLOOKUP(ET$278,$B$276:$C$278,2,0),0)/1000)),"")</f>
        <v/>
      </c>
      <c r="EU365" s="145" t="str">
        <f>IFERROR(TRUNC(VLOOKUP($E365,'Container Panel'!$B$41:$Z$100,$D365,0)/(VLOOKUP(EU$276,UI!$A$12:$O$51,VLOOKUP(EU$278,$B$276:$C$278,2,0),0)/1000)),"")</f>
        <v/>
      </c>
      <c r="EV365" s="145" t="str">
        <f>IFERROR(TRUNC(VLOOKUP($E365,'Container Panel'!$B$41:$Z$100,$D365,0)/(VLOOKUP(EV$276,UI!$A$12:$O$51,VLOOKUP(EV$278,$B$276:$C$278,2,0),0)/1000)),"")</f>
        <v/>
      </c>
      <c r="EW365" s="145" t="str">
        <f>IFERROR(TRUNC(VLOOKUP($E365,'Container Panel'!$B$41:$Z$100,$D365,0)/(VLOOKUP(EW$276,UI!$A$12:$O$51,VLOOKUP(EW$278,$B$276:$C$278,2,0),0)/1000)),"")</f>
        <v/>
      </c>
      <c r="EX365" s="145" t="str">
        <f>IFERROR(TRUNC(VLOOKUP($E365,'Container Panel'!$B$41:$Z$100,$D365,0)/(VLOOKUP(EX$276,UI!$A$12:$O$51,VLOOKUP(EX$278,$B$276:$C$278,2,0),0)/1000)),"")</f>
        <v/>
      </c>
      <c r="EY365" s="145" t="str">
        <f>IFERROR(TRUNC(VLOOKUP($E365,'Container Panel'!$B$41:$Z$100,$D365,0)/(VLOOKUP(EY$276,UI!$A$12:$O$51,VLOOKUP(EY$278,$B$276:$C$278,2,0),0)/1000)),"")</f>
        <v/>
      </c>
      <c r="EZ365" s="145" t="str">
        <f>IFERROR(TRUNC(VLOOKUP($E365,'Container Panel'!$B$41:$Z$100,$D365,0)/(VLOOKUP(EZ$276,UI!$A$12:$O$51,VLOOKUP(EZ$278,$B$276:$C$278,2,0),0)/1000)),"")</f>
        <v/>
      </c>
      <c r="FA365" s="145" t="str">
        <f>IFERROR(TRUNC(VLOOKUP($E365,'Container Panel'!$B$41:$Z$100,$D365,0)/(VLOOKUP(FA$276,UI!$A$12:$O$51,VLOOKUP(FA$278,$B$276:$C$278,2,0),0)/1000)),"")</f>
        <v/>
      </c>
      <c r="FB365" s="145" t="str">
        <f>IFERROR(TRUNC(VLOOKUP($E365,'Container Panel'!$B$41:$Z$100,$D365,0)/(VLOOKUP(FB$276,UI!$A$12:$O$51,VLOOKUP(FB$278,$B$276:$C$278,2,0),0)/1000)),"")</f>
        <v/>
      </c>
      <c r="FC365" s="145" t="str">
        <f>IFERROR(TRUNC(VLOOKUP($E365,'Container Panel'!$B$41:$Z$100,$D365,0)/(VLOOKUP(FC$276,UI!$A$12:$O$51,VLOOKUP(FC$278,$B$276:$C$278,2,0),0)/1000)),"")</f>
        <v/>
      </c>
      <c r="FD365" s="145" t="str">
        <f>IFERROR(TRUNC(VLOOKUP($E365,'Container Panel'!$B$41:$Z$100,$D365,0)/(VLOOKUP(FD$276,UI!$A$12:$O$51,VLOOKUP(FD$278,$B$276:$C$278,2,0),0)/1000)),"")</f>
        <v/>
      </c>
      <c r="FE365" s="145" t="str">
        <f>IFERROR(TRUNC(VLOOKUP($E365,'Container Panel'!$B$41:$Z$100,$D365,0)/(VLOOKUP(FE$276,UI!$A$12:$O$51,VLOOKUP(FE$278,$B$276:$C$278,2,0),0)/1000)),"")</f>
        <v/>
      </c>
      <c r="FF365" s="145" t="str">
        <f>IFERROR(TRUNC(VLOOKUP($E365,'Container Panel'!$B$41:$Z$100,$D365,0)/(VLOOKUP(FF$276,UI!$A$12:$O$51,VLOOKUP(FF$278,$B$276:$C$278,2,0),0)/1000)),"")</f>
        <v/>
      </c>
      <c r="FG365" s="145" t="str">
        <f>IFERROR(TRUNC(VLOOKUP($E365,'Container Panel'!$B$41:$Z$100,$D365,0)/(VLOOKUP(FG$276,UI!$A$12:$O$51,VLOOKUP(FG$278,$B$276:$C$278,2,0),0)/1000)),"")</f>
        <v/>
      </c>
      <c r="FH365" s="145" t="str">
        <f>IFERROR(TRUNC(VLOOKUP($E365,'Container Panel'!$B$41:$Z$100,$D365,0)/(VLOOKUP(FH$276,UI!$A$12:$O$51,VLOOKUP(FH$278,$B$276:$C$278,2,0),0)/1000)),"")</f>
        <v/>
      </c>
      <c r="FI365" s="145" t="str">
        <f>IFERROR(TRUNC(VLOOKUP($E365,'Container Panel'!$B$41:$Z$100,$D365,0)/(VLOOKUP(FI$276,UI!$A$12:$O$51,VLOOKUP(FI$278,$B$276:$C$278,2,0),0)/1000)),"")</f>
        <v/>
      </c>
      <c r="FJ365" s="145" t="str">
        <f>IFERROR(TRUNC(VLOOKUP($E365,'Container Panel'!$B$41:$Z$100,$D365,0)/(VLOOKUP(FJ$276,UI!$A$12:$O$51,VLOOKUP(FJ$278,$B$276:$C$278,2,0),0)/1000)),"")</f>
        <v/>
      </c>
      <c r="FK365" s="145" t="str">
        <f>IFERROR(TRUNC(VLOOKUP($E365,'Container Panel'!$B$41:$Z$100,$D365,0)/(VLOOKUP(FK$276,UI!$A$12:$O$51,VLOOKUP(FK$278,$B$276:$C$278,2,0),0)/1000)),"")</f>
        <v/>
      </c>
      <c r="FL365" s="145" t="str">
        <f>IFERROR(TRUNC(VLOOKUP($E365,'Container Panel'!$B$41:$Z$100,$D365,0)/(VLOOKUP(FL$276,UI!$A$12:$O$51,VLOOKUP(FL$278,$B$276:$C$278,2,0),0)/1000)),"")</f>
        <v/>
      </c>
      <c r="FM365" s="145" t="str">
        <f>IFERROR(TRUNC(VLOOKUP($E365,'Container Panel'!$B$41:$Z$100,$D365,0)/(VLOOKUP(FM$276,UI!$A$12:$O$51,VLOOKUP(FM$278,$B$276:$C$278,2,0),0)/1000)),"")</f>
        <v/>
      </c>
      <c r="FN365" s="145" t="str">
        <f>IFERROR(TRUNC(VLOOKUP($E365,'Container Panel'!$B$41:$Z$100,$D365,0)/(VLOOKUP(FN$276,UI!$A$12:$O$51,VLOOKUP(FN$278,$B$276:$C$278,2,0),0)/1000)),"")</f>
        <v/>
      </c>
      <c r="FO365" s="145" t="str">
        <f>IFERROR(TRUNC(VLOOKUP($E365,'Container Panel'!$B$41:$Z$100,$D365,0)/(VLOOKUP(FO$276,UI!$A$12:$O$51,VLOOKUP(FO$278,$B$276:$C$278,2,0),0)/1000)),"")</f>
        <v/>
      </c>
      <c r="FP365" s="145" t="str">
        <f>IFERROR(TRUNC(VLOOKUP($E365,'Container Panel'!$B$41:$Z$100,$D365,0)/(VLOOKUP(FP$276,UI!$A$12:$O$51,VLOOKUP(FP$278,$B$276:$C$278,2,0),0)/1000)),"")</f>
        <v/>
      </c>
      <c r="FQ365" s="145" t="str">
        <f>IFERROR(TRUNC(VLOOKUP($E365,'Container Panel'!$B$41:$Z$100,$D365,0)/(VLOOKUP(FQ$276,UI!$A$12:$O$51,VLOOKUP(FQ$278,$B$276:$C$278,2,0),0)/1000)),"")</f>
        <v/>
      </c>
      <c r="FR365" s="145" t="str">
        <f>IFERROR(TRUNC(VLOOKUP($E365,'Container Panel'!$B$41:$Z$100,$D365,0)/(VLOOKUP(FR$276,UI!$A$12:$O$51,VLOOKUP(FR$278,$B$276:$C$278,2,0),0)/1000)),"")</f>
        <v/>
      </c>
      <c r="FS365" s="145" t="str">
        <f>IFERROR(TRUNC(VLOOKUP($E365,'Container Panel'!$B$41:$Z$100,$D365,0)/(VLOOKUP(FS$276,UI!$A$12:$O$51,VLOOKUP(FS$278,$B$276:$C$278,2,0),0)/1000)),"")</f>
        <v/>
      </c>
      <c r="FT365" s="145" t="str">
        <f>IFERROR(TRUNC(VLOOKUP($E365,'Container Panel'!$B$41:$Z$100,$D365,0)/(VLOOKUP(FT$276,UI!$A$12:$O$51,VLOOKUP(FT$278,$B$276:$C$278,2,0),0)/1000)),"")</f>
        <v/>
      </c>
      <c r="FU365" s="145" t="str">
        <f>IFERROR(TRUNC(VLOOKUP($E365,'Container Panel'!$B$41:$Z$100,$D365,0)/(VLOOKUP(FU$276,UI!$A$12:$O$51,VLOOKUP(FU$278,$B$276:$C$278,2,0),0)/1000)),"")</f>
        <v/>
      </c>
      <c r="FV365" s="145" t="str">
        <f>IFERROR(TRUNC(VLOOKUP($E365,'Container Panel'!$B$41:$Z$100,$D365,0)/(VLOOKUP(FV$276,UI!$A$12:$O$51,VLOOKUP(FV$278,$B$276:$C$278,2,0),0)/1000)),"")</f>
        <v/>
      </c>
      <c r="FW365" s="145" t="str">
        <f>IFERROR(TRUNC(VLOOKUP($E365,'Container Panel'!$B$41:$Z$100,$D365,0)/(VLOOKUP(FW$276,UI!$A$12:$O$51,VLOOKUP(FW$278,$B$276:$C$278,2,0),0)/1000)),"")</f>
        <v/>
      </c>
      <c r="FX365" s="145" t="str">
        <f>IFERROR(TRUNC(VLOOKUP($E365,'Container Panel'!$B$41:$Z$100,$D365,0)/(VLOOKUP(FX$276,UI!$A$12:$O$51,VLOOKUP(FX$278,$B$276:$C$278,2,0),0)/1000)),"")</f>
        <v/>
      </c>
      <c r="FY365" s="145" t="str">
        <f>IFERROR(TRUNC(VLOOKUP($E365,'Container Panel'!$B$41:$Z$100,$D365,0)/(VLOOKUP(FY$276,UI!$A$12:$O$51,VLOOKUP(FY$278,$B$276:$C$278,2,0),0)/1000)),"")</f>
        <v/>
      </c>
      <c r="FZ365" s="145" t="str">
        <f>IFERROR(TRUNC(VLOOKUP($E365,'Container Panel'!$B$41:$Z$100,$D365,0)/(VLOOKUP(FZ$276,UI!$A$12:$O$51,VLOOKUP(FZ$278,$B$276:$C$278,2,0),0)/1000)),"")</f>
        <v/>
      </c>
      <c r="GA365" s="145" t="str">
        <f>IFERROR(TRUNC(VLOOKUP($E365,'Container Panel'!$B$41:$Z$100,$D365,0)/(VLOOKUP(GA$276,UI!$A$12:$O$51,VLOOKUP(GA$278,$B$276:$C$278,2,0),0)/1000)),"")</f>
        <v/>
      </c>
      <c r="GB365" s="145" t="str">
        <f>IFERROR(TRUNC(VLOOKUP($E365,'Container Panel'!$B$41:$Z$100,$D365,0)/(VLOOKUP(GB$276,UI!$A$12:$O$51,VLOOKUP(GB$278,$B$276:$C$278,2,0),0)/1000)),"")</f>
        <v/>
      </c>
      <c r="GC365" s="145" t="str">
        <f>IFERROR(TRUNC(VLOOKUP($E365,'Container Panel'!$B$41:$Z$100,$D365,0)/(VLOOKUP(GC$276,UI!$A$12:$O$51,VLOOKUP(GC$278,$B$276:$C$278,2,0),0)/1000)),"")</f>
        <v/>
      </c>
      <c r="GD365" s="145" t="str">
        <f>IFERROR(TRUNC(VLOOKUP($E365,'Container Panel'!$B$41:$Z$100,$D365,0)/(VLOOKUP(GD$276,UI!$A$12:$O$51,VLOOKUP(GD$278,$B$276:$C$278,2,0),0)/1000)),"")</f>
        <v/>
      </c>
      <c r="GE365" s="145" t="str">
        <f>IFERROR(TRUNC(VLOOKUP($E365,'Container Panel'!$B$41:$Z$100,$D365,0)/(VLOOKUP(GE$276,UI!$A$12:$O$51,VLOOKUP(GE$278,$B$276:$C$278,2,0),0)/1000)),"")</f>
        <v/>
      </c>
      <c r="GF365" s="145" t="str">
        <f>IFERROR(TRUNC(VLOOKUP($E365,'Container Panel'!$B$41:$Z$100,$D365,0)/(VLOOKUP(GF$276,UI!$A$12:$O$51,VLOOKUP(GF$278,$B$276:$C$278,2,0),0)/1000)),"")</f>
        <v/>
      </c>
      <c r="GG365" s="145" t="str">
        <f>IFERROR(TRUNC(VLOOKUP($E365,'Container Panel'!$B$41:$Z$100,$D365,0)/(VLOOKUP(GG$276,UI!$A$12:$O$51,VLOOKUP(GG$278,$B$276:$C$278,2,0),0)/1000)),"")</f>
        <v/>
      </c>
      <c r="GH365" s="145" t="str">
        <f>IFERROR(TRUNC(VLOOKUP($E365,'Container Panel'!$B$41:$Z$100,$D365,0)/(VLOOKUP(GH$276,UI!$A$12:$O$51,VLOOKUP(GH$278,$B$276:$C$278,2,0),0)/1000)),"")</f>
        <v/>
      </c>
      <c r="GI365" s="145" t="str">
        <f>IFERROR(TRUNC(VLOOKUP($E365,'Container Panel'!$B$41:$Z$100,$D365,0)/(VLOOKUP(GI$276,UI!$A$12:$O$51,VLOOKUP(GI$278,$B$276:$C$278,2,0),0)/1000)),"")</f>
        <v/>
      </c>
      <c r="GJ365" s="145" t="str">
        <f>IFERROR(TRUNC(VLOOKUP($E365,'Container Panel'!$B$41:$Z$100,$D365,0)/(VLOOKUP(GJ$276,UI!$A$12:$O$51,VLOOKUP(GJ$278,$B$276:$C$278,2,0),0)/1000)),"")</f>
        <v/>
      </c>
      <c r="GK365" s="145" t="str">
        <f>IFERROR(TRUNC(VLOOKUP($E365,'Container Panel'!$B$41:$Z$100,$D365,0)/(VLOOKUP(GK$276,UI!$A$12:$O$51,VLOOKUP(GK$278,$B$276:$C$278,2,0),0)/1000)),"")</f>
        <v/>
      </c>
      <c r="GL365" s="145" t="str">
        <f>IFERROR(TRUNC(VLOOKUP($E365,'Container Panel'!$B$41:$Z$100,$D365,0)/(VLOOKUP(GL$276,UI!$A$12:$O$51,VLOOKUP(GL$278,$B$276:$C$278,2,0),0)/1000)),"")</f>
        <v/>
      </c>
      <c r="GM365" s="145" t="str">
        <f>IFERROR(TRUNC(VLOOKUP($E365,'Container Panel'!$B$41:$Z$100,$D365,0)/(VLOOKUP(GM$276,UI!$A$12:$O$51,VLOOKUP(GM$278,$B$276:$C$278,2,0),0)/1000)),"")</f>
        <v/>
      </c>
      <c r="GN365" s="145" t="str">
        <f>IFERROR(TRUNC(VLOOKUP($E365,'Container Panel'!$B$41:$Z$100,$D365,0)/(VLOOKUP(GN$276,UI!$A$12:$O$51,VLOOKUP(GN$278,$B$276:$C$278,2,0),0)/1000)),"")</f>
        <v/>
      </c>
      <c r="GO365" s="145" t="str">
        <f>IFERROR(TRUNC(VLOOKUP($E365,'Container Panel'!$B$41:$Z$100,$D365,0)/(VLOOKUP(GO$276,UI!$A$12:$O$51,VLOOKUP(GO$278,$B$276:$C$278,2,0),0)/1000)),"")</f>
        <v/>
      </c>
      <c r="GP365" s="145" t="str">
        <f>IFERROR(TRUNC(VLOOKUP($E365,'Container Panel'!$B$41:$Z$100,$D365,0)/(VLOOKUP(GP$276,UI!$A$12:$O$51,VLOOKUP(GP$278,$B$276:$C$278,2,0),0)/1000)),"")</f>
        <v/>
      </c>
      <c r="GQ365" s="145" t="str">
        <f>IFERROR(TRUNC(VLOOKUP($E365,'Container Panel'!$B$41:$Z$100,$D365,0)/(VLOOKUP(GQ$276,UI!$A$12:$O$51,VLOOKUP(GQ$278,$B$276:$C$278,2,0),0)/1000)),"")</f>
        <v/>
      </c>
      <c r="GR365" s="145" t="str">
        <f>IFERROR(TRUNC(VLOOKUP($E365,'Container Panel'!$B$41:$Z$100,$D365,0)/(VLOOKUP(GR$276,UI!$A$12:$O$51,VLOOKUP(GR$278,$B$276:$C$278,2,0),0)/1000)),"")</f>
        <v/>
      </c>
      <c r="GS365" s="145" t="str">
        <f>IFERROR(TRUNC(VLOOKUP($E365,'Container Panel'!$B$41:$Z$100,$D365,0)/(VLOOKUP(GS$276,UI!$A$12:$O$51,VLOOKUP(GS$278,$B$276:$C$278,2,0),0)/1000)),"")</f>
        <v/>
      </c>
      <c r="GT365" s="145" t="str">
        <f>IFERROR(TRUNC(VLOOKUP($E365,'Container Panel'!$B$41:$Z$100,$D365,0)/(VLOOKUP(GT$276,UI!$A$12:$O$51,VLOOKUP(GT$278,$B$276:$C$278,2,0),0)/1000)),"")</f>
        <v/>
      </c>
      <c r="GU365" s="145" t="str">
        <f>IFERROR(TRUNC(VLOOKUP($E365,'Container Panel'!$B$41:$Z$100,$D365,0)/(VLOOKUP(GU$276,UI!$A$12:$O$51,VLOOKUP(GU$278,$B$276:$C$278,2,0),0)/1000)),"")</f>
        <v/>
      </c>
      <c r="GV365" s="145" t="str">
        <f>IFERROR(TRUNC(VLOOKUP($E365,'Container Panel'!$B$41:$Z$100,$D365,0)/(VLOOKUP(GV$276,UI!$A$12:$O$51,VLOOKUP(GV$278,$B$276:$C$278,2,0),0)/1000)),"")</f>
        <v/>
      </c>
      <c r="GW365" s="145" t="str">
        <f>IFERROR(TRUNC(VLOOKUP($E365,'Container Panel'!$B$41:$Z$100,$D365,0)/(VLOOKUP(GW$276,UI!$A$12:$O$51,VLOOKUP(GW$278,$B$276:$C$278,2,0),0)/1000)),"")</f>
        <v/>
      </c>
      <c r="GX365" s="145" t="str">
        <f>IFERROR(TRUNC(VLOOKUP($E365,'Container Panel'!$B$41:$Z$100,$D365,0)/(VLOOKUP(GX$276,UI!$A$12:$O$51,VLOOKUP(GX$278,$B$276:$C$278,2,0),0)/1000)),"")</f>
        <v/>
      </c>
      <c r="GY365" s="145" t="str">
        <f>IFERROR(TRUNC(VLOOKUP($E365,'Container Panel'!$B$41:$Z$100,$D365,0)/(VLOOKUP(GY$276,UI!$A$12:$O$51,VLOOKUP(GY$278,$B$276:$C$278,2,0),0)/1000)),"")</f>
        <v/>
      </c>
      <c r="GZ365" s="145" t="str">
        <f>IFERROR(TRUNC(VLOOKUP($E365,'Container Panel'!$B$41:$Z$100,$D365,0)/(VLOOKUP(GZ$276,UI!$A$12:$O$51,VLOOKUP(GZ$278,$B$276:$C$278,2,0),0)/1000)),"")</f>
        <v/>
      </c>
      <c r="HA365" s="145" t="str">
        <f>IFERROR(TRUNC(VLOOKUP($E365,'Container Panel'!$B$41:$Z$100,$D365,0)/(VLOOKUP(HA$276,UI!$A$12:$O$51,VLOOKUP(HA$278,$B$276:$C$278,2,0),0)/1000)),"")</f>
        <v/>
      </c>
      <c r="HB365" s="145" t="str">
        <f>IFERROR(TRUNC(VLOOKUP($E365,'Container Panel'!$B$41:$Z$100,$D365,0)/(VLOOKUP(HB$276,UI!$A$12:$O$51,VLOOKUP(HB$278,$B$276:$C$278,2,0),0)/1000)),"")</f>
        <v/>
      </c>
      <c r="HC365" s="145" t="str">
        <f>IFERROR(TRUNC(VLOOKUP($E365,'Container Panel'!$B$41:$Z$100,$D365,0)/(VLOOKUP(HC$276,UI!$A$12:$O$51,VLOOKUP(HC$278,$B$276:$C$278,2,0),0)/1000)),"")</f>
        <v/>
      </c>
      <c r="HD365" s="145" t="str">
        <f>IFERROR(TRUNC(VLOOKUP($E365,'Container Panel'!$B$41:$Z$100,$D365,0)/(VLOOKUP(HD$276,UI!$A$12:$O$51,VLOOKUP(HD$278,$B$276:$C$278,2,0),0)/1000)),"")</f>
        <v/>
      </c>
      <c r="HE365" s="145" t="str">
        <f>IFERROR(TRUNC(VLOOKUP($E365,'Container Panel'!$B$41:$Z$100,$D365,0)/(VLOOKUP(HE$276,UI!$A$12:$O$51,VLOOKUP(HE$278,$B$276:$C$278,2,0),0)/1000)),"")</f>
        <v/>
      </c>
      <c r="HF365" s="145" t="str">
        <f>IFERROR(TRUNC(VLOOKUP($E365,'Container Panel'!$B$41:$Z$100,$D365,0)/(VLOOKUP(HF$276,UI!$A$12:$O$51,VLOOKUP(HF$278,$B$276:$C$278,2,0),0)/1000)),"")</f>
        <v/>
      </c>
      <c r="HG365" s="145" t="str">
        <f>IFERROR(TRUNC(VLOOKUP($E365,'Container Panel'!$B$41:$Z$100,$D365,0)/(VLOOKUP(HG$276,UI!$A$12:$O$51,VLOOKUP(HG$278,$B$276:$C$278,2,0),0)/1000)),"")</f>
        <v/>
      </c>
      <c r="HH365" s="145" t="str">
        <f>IFERROR(TRUNC(VLOOKUP($E365,'Container Panel'!$B$41:$Z$100,$D365,0)/(VLOOKUP(HH$276,UI!$A$12:$O$51,VLOOKUP(HH$278,$B$276:$C$278,2,0),0)/1000)),"")</f>
        <v/>
      </c>
      <c r="HI365" s="145" t="str">
        <f>IFERROR(TRUNC(VLOOKUP($E365,'Container Panel'!$B$41:$Z$100,$D365,0)/(VLOOKUP(HI$276,UI!$A$12:$O$51,VLOOKUP(HI$278,$B$276:$C$278,2,0),0)/1000)),"")</f>
        <v/>
      </c>
      <c r="HJ365" s="145" t="str">
        <f>IFERROR(TRUNC(VLOOKUP($E365,'Container Panel'!$B$41:$Z$100,$D365,0)/(VLOOKUP(HJ$276,UI!$A$12:$O$51,VLOOKUP(HJ$278,$B$276:$C$278,2,0),0)/1000)),"")</f>
        <v/>
      </c>
      <c r="HK365" s="145" t="str">
        <f>IFERROR(TRUNC(VLOOKUP($E365,'Container Panel'!$B$41:$Z$100,$D365,0)/(VLOOKUP(HK$276,UI!$A$12:$O$51,VLOOKUP(HK$278,$B$276:$C$278,2,0),0)/1000)),"")</f>
        <v/>
      </c>
      <c r="HL365" s="145" t="str">
        <f>IFERROR(TRUNC(VLOOKUP($E365,'Container Panel'!$B$41:$Z$100,$D365,0)/(VLOOKUP(HL$276,UI!$A$12:$O$51,VLOOKUP(HL$278,$B$276:$C$278,2,0),0)/1000)),"")</f>
        <v/>
      </c>
      <c r="HM365" s="145" t="str">
        <f>IFERROR(TRUNC(VLOOKUP($E365,'Container Panel'!$B$41:$Z$100,$D365,0)/(VLOOKUP(HM$276,UI!$A$12:$O$51,VLOOKUP(HM$278,$B$276:$C$278,2,0),0)/1000)),"")</f>
        <v/>
      </c>
      <c r="HN365" s="145" t="str">
        <f>IFERROR(TRUNC(VLOOKUP($E365,'Container Panel'!$B$41:$Z$100,$D365,0)/(VLOOKUP(HN$276,UI!$A$12:$O$51,VLOOKUP(HN$278,$B$276:$C$278,2,0),0)/1000)),"")</f>
        <v/>
      </c>
      <c r="HO365" s="145" t="str">
        <f>IFERROR(TRUNC(VLOOKUP($E365,'Container Panel'!$B$41:$Z$100,$D365,0)/(VLOOKUP(HO$276,UI!$A$12:$O$51,VLOOKUP(HO$278,$B$276:$C$278,2,0),0)/1000)),"")</f>
        <v/>
      </c>
      <c r="HP365" s="145" t="str">
        <f>IFERROR(TRUNC(VLOOKUP($E365,'Container Panel'!$B$41:$Z$100,$D365,0)/(VLOOKUP(HP$276,UI!$A$12:$O$51,VLOOKUP(HP$278,$B$276:$C$278,2,0),0)/1000)),"")</f>
        <v/>
      </c>
      <c r="HQ365" s="145" t="str">
        <f>IFERROR(TRUNC(VLOOKUP($E365,'Container Panel'!$B$41:$Z$100,$D365,0)/(VLOOKUP(HQ$276,UI!$A$12:$O$51,VLOOKUP(HQ$278,$B$276:$C$278,2,0),0)/1000)),"")</f>
        <v/>
      </c>
      <c r="HR365" s="145" t="str">
        <f>IFERROR(TRUNC(VLOOKUP($E365,'Container Panel'!$B$41:$Z$100,$D365,0)/(VLOOKUP(HR$276,UI!$A$12:$O$51,VLOOKUP(HR$278,$B$276:$C$278,2,0),0)/1000)),"")</f>
        <v/>
      </c>
      <c r="HS365" s="145" t="str">
        <f>IFERROR(TRUNC(VLOOKUP($E365,'Container Panel'!$B$41:$Z$100,$D365,0)/(VLOOKUP(HS$276,UI!$A$12:$O$51,VLOOKUP(HS$278,$B$276:$C$278,2,0),0)/1000)),"")</f>
        <v/>
      </c>
      <c r="HT365" s="145" t="str">
        <f>IFERROR(TRUNC(VLOOKUP($E365,'Container Panel'!$B$41:$Z$100,$D365,0)/(VLOOKUP(HT$276,UI!$A$12:$O$51,VLOOKUP(HT$278,$B$276:$C$278,2,0),0)/1000)),"")</f>
        <v/>
      </c>
      <c r="HU365" s="145" t="str">
        <f>IFERROR(TRUNC(VLOOKUP($E365,'Container Panel'!$B$41:$Z$100,$D365,0)/(VLOOKUP(HU$276,UI!$A$12:$O$51,VLOOKUP(HU$278,$B$276:$C$278,2,0),0)/1000)),"")</f>
        <v/>
      </c>
      <c r="HV365" s="145" t="str">
        <f>IFERROR(TRUNC(VLOOKUP($E365,'Container Panel'!$B$41:$Z$100,$D365,0)/(VLOOKUP(HV$276,UI!$A$12:$O$51,VLOOKUP(HV$278,$B$276:$C$278,2,0),0)/1000)),"")</f>
        <v/>
      </c>
      <c r="HW365" s="145" t="str">
        <f>IFERROR(TRUNC(VLOOKUP($E365,'Container Panel'!$B$41:$Z$100,$D365,0)/(VLOOKUP(HW$276,UI!$A$12:$O$51,VLOOKUP(HW$278,$B$276:$C$278,2,0),0)/1000)),"")</f>
        <v/>
      </c>
      <c r="HX365" s="145" t="str">
        <f>IFERROR(TRUNC(VLOOKUP($E365,'Container Panel'!$B$41:$Z$100,$D365,0)/(VLOOKUP(HX$276,UI!$A$12:$O$51,VLOOKUP(HX$278,$B$276:$C$278,2,0),0)/1000)),"")</f>
        <v/>
      </c>
      <c r="HY365" s="145" t="str">
        <f>IFERROR(TRUNC(VLOOKUP($E365,'Container Panel'!$B$41:$Z$100,$D365,0)/(VLOOKUP(HY$276,UI!$A$12:$O$51,VLOOKUP(HY$278,$B$276:$C$278,2,0),0)/1000)),"")</f>
        <v/>
      </c>
      <c r="HZ365" s="145" t="str">
        <f>IFERROR(TRUNC(VLOOKUP($E365,'Container Panel'!$B$41:$Z$100,$D365,0)/(VLOOKUP(HZ$276,UI!$A$12:$O$51,VLOOKUP(HZ$278,$B$276:$C$278,2,0),0)/1000)),"")</f>
        <v/>
      </c>
      <c r="IA365" s="145" t="str">
        <f>IFERROR(TRUNC(VLOOKUP($E365,'Container Panel'!$B$41:$Z$100,$D365,0)/(VLOOKUP(IA$276,UI!$A$12:$O$51,VLOOKUP(IA$278,$B$276:$C$278,2,0),0)/1000)),"")</f>
        <v/>
      </c>
      <c r="IB365" s="145" t="str">
        <f>IFERROR(TRUNC(VLOOKUP($E365,'Container Panel'!$B$41:$Z$100,$D365,0)/(VLOOKUP(IB$276,UI!$A$12:$O$51,VLOOKUP(IB$278,$B$276:$C$278,2,0),0)/1000)),"")</f>
        <v/>
      </c>
      <c r="IC365" s="145" t="str">
        <f>IFERROR(TRUNC(VLOOKUP($E365,'Container Panel'!$B$41:$Z$100,$D365,0)/(VLOOKUP(IC$276,UI!$A$12:$O$51,VLOOKUP(IC$278,$B$276:$C$278,2,0),0)/1000)),"")</f>
        <v/>
      </c>
      <c r="ID365" s="145" t="str">
        <f>IFERROR(TRUNC(VLOOKUP($E365,'Container Panel'!$B$41:$Z$100,$D365,0)/(VLOOKUP(ID$276,UI!$A$12:$O$51,VLOOKUP(ID$278,$B$276:$C$278,2,0),0)/1000)),"")</f>
        <v/>
      </c>
      <c r="IE365" s="145" t="str">
        <f>IFERROR(TRUNC(VLOOKUP($E365,'Container Panel'!$B$41:$Z$100,$D365,0)/(VLOOKUP(IE$276,UI!$A$12:$O$51,VLOOKUP(IE$278,$B$276:$C$278,2,0),0)/1000)),"")</f>
        <v/>
      </c>
      <c r="IF365" s="145" t="str">
        <f>IFERROR(TRUNC(VLOOKUP($E365,'Container Panel'!$B$41:$Z$100,$D365,0)/(VLOOKUP(IF$276,UI!$A$12:$O$51,VLOOKUP(IF$278,$B$276:$C$278,2,0),0)/1000)),"")</f>
        <v/>
      </c>
      <c r="IG365" s="145" t="str">
        <f>IFERROR(TRUNC(VLOOKUP($E365,'Container Panel'!$B$41:$Z$100,$D365,0)/(VLOOKUP(IG$276,UI!$A$12:$O$51,VLOOKUP(IG$278,$B$276:$C$278,2,0),0)/1000)),"")</f>
        <v/>
      </c>
      <c r="IH365" s="145" t="str">
        <f>IFERROR(TRUNC(VLOOKUP($E365,'Container Panel'!$B$41:$Z$100,$D365,0)/(VLOOKUP(IH$276,UI!$A$12:$O$51,VLOOKUP(IH$278,$B$276:$C$278,2,0),0)/1000)),"")</f>
        <v/>
      </c>
      <c r="II365" s="145" t="str">
        <f>IFERROR(TRUNC(VLOOKUP($E365,'Container Panel'!$B$41:$Z$100,$D365,0)/(VLOOKUP(II$276,UI!$A$12:$O$51,VLOOKUP(II$278,$B$276:$C$278,2,0),0)/1000)),"")</f>
        <v/>
      </c>
      <c r="IJ365" s="145" t="str">
        <f>IFERROR(TRUNC(VLOOKUP($E365,'Container Panel'!$B$41:$Z$100,$D365,0)/(VLOOKUP(IJ$276,UI!$A$12:$O$51,VLOOKUP(IJ$278,$B$276:$C$278,2,0),0)/1000)),"")</f>
        <v/>
      </c>
      <c r="IK365" s="145" t="str">
        <f>IFERROR(TRUNC(VLOOKUP($E365,'Container Panel'!$B$41:$Z$100,$D365,0)/(VLOOKUP(IK$276,UI!$A$12:$O$51,VLOOKUP(IK$278,$B$276:$C$278,2,0),0)/1000)),"")</f>
        <v/>
      </c>
      <c r="IL365" s="145" t="str">
        <f>IFERROR(TRUNC(VLOOKUP($E365,'Container Panel'!$B$41:$Z$100,$D365,0)/(VLOOKUP(IL$276,UI!$A$12:$O$51,VLOOKUP(IL$278,$B$276:$C$278,2,0),0)/1000)),"")</f>
        <v/>
      </c>
    </row>
    <row r="366" spans="2:246">
      <c r="B366" s="74">
        <v>86</v>
      </c>
      <c r="C366" s="74">
        <f t="shared" si="195"/>
        <v>29</v>
      </c>
      <c r="D366" s="163">
        <f>MOD(B366,3)+'Container Panel'!$Q$38</f>
        <v>18</v>
      </c>
      <c r="E366" s="143">
        <f t="shared" si="194"/>
        <v>0</v>
      </c>
      <c r="F366" s="144" t="s">
        <v>29</v>
      </c>
      <c r="G366" s="145" t="str">
        <f>IFERROR(IF(AND(G$272=list!$D$3,'Box Calculation'!G$279&lt;&gt;"h",$E366&lt;&gt;0),0,IF(AND(G$273=list!$D$2,$E366&lt;&gt;0,TRUNC(VLOOKUP($E366,'Container Panel'!$B$41:$Z$100,$D366,0)/(VLOOKUP(G$276,UI!$A$12:$O$51,VLOOKUP(G$279,$B$276:$C$278,2,0),0)/1000))&gt;0),1,TRUNC(VLOOKUP($E366,'Container Panel'!$B$41:$Z$100,$D366,0)/(VLOOKUP(G$276,UI!$A$12:$O$51,VLOOKUP(G$279,$B$276:$C$278,2,0),0)/1000)))),"")</f>
        <v/>
      </c>
      <c r="H366" s="145" t="str">
        <f>IFERROR(IF(AND(H$272=list!$D$3,'Box Calculation'!H$279&lt;&gt;"h",$E366&lt;&gt;0),0,IF(AND(H$273=list!$D$2,$E366&lt;&gt;0,TRUNC(VLOOKUP($E366,'Container Panel'!$B$41:$Z$100,$D366,0)/(VLOOKUP(H$276,UI!$A$12:$O$51,VLOOKUP(H$279,$B$276:$C$278,2,0),0)/1000))&gt;0),1,TRUNC(VLOOKUP($E366,'Container Panel'!$B$41:$Z$100,$D366,0)/(VLOOKUP(H$276,UI!$A$12:$O$51,VLOOKUP(H$279,$B$276:$C$278,2,0),0)/1000)))),"")</f>
        <v/>
      </c>
      <c r="I366" s="145" t="str">
        <f>IFERROR(IF(AND(I$272=list!$D$3,'Box Calculation'!I$279&lt;&gt;"h",$E366&lt;&gt;0),0,IF(AND(I$273=list!$D$2,$E366&lt;&gt;0,TRUNC(VLOOKUP($E366,'Container Panel'!$B$41:$Z$100,$D366,0)/(VLOOKUP(I$276,UI!$A$12:$O$51,VLOOKUP(I$279,$B$276:$C$278,2,0),0)/1000))&gt;0),1,TRUNC(VLOOKUP($E366,'Container Panel'!$B$41:$Z$100,$D366,0)/(VLOOKUP(I$276,UI!$A$12:$O$51,VLOOKUP(I$279,$B$276:$C$278,2,0),0)/1000)))),"")</f>
        <v/>
      </c>
      <c r="J366" s="145" t="str">
        <f>IFERROR(IF(AND(J$272=list!$D$3,'Box Calculation'!J$279&lt;&gt;"h",$E366&lt;&gt;0),0,IF(AND(J$273=list!$D$2,$E366&lt;&gt;0,TRUNC(VLOOKUP($E366,'Container Panel'!$B$41:$Z$100,$D366,0)/(VLOOKUP(J$276,UI!$A$12:$O$51,VLOOKUP(J$279,$B$276:$C$278,2,0),0)/1000))&gt;0),1,TRUNC(VLOOKUP($E366,'Container Panel'!$B$41:$Z$100,$D366,0)/(VLOOKUP(J$276,UI!$A$12:$O$51,VLOOKUP(J$279,$B$276:$C$278,2,0),0)/1000)))),"")</f>
        <v/>
      </c>
      <c r="K366" s="145" t="str">
        <f>IFERROR(IF(AND(K$272=list!$D$3,'Box Calculation'!K$279&lt;&gt;"h",$E366&lt;&gt;0),0,IF(AND(K$273=list!$D$2,$E366&lt;&gt;0,TRUNC(VLOOKUP($E366,'Container Panel'!$B$41:$Z$100,$D366,0)/(VLOOKUP(K$276,UI!$A$12:$O$51,VLOOKUP(K$279,$B$276:$C$278,2,0),0)/1000))&gt;0),1,TRUNC(VLOOKUP($E366,'Container Panel'!$B$41:$Z$100,$D366,0)/(VLOOKUP(K$276,UI!$A$12:$O$51,VLOOKUP(K$279,$B$276:$C$278,2,0),0)/1000)))),"")</f>
        <v/>
      </c>
      <c r="L366" s="145" t="str">
        <f>IFERROR(IF(AND(L$272=list!$D$3,'Box Calculation'!L$279&lt;&gt;"h",$E366&lt;&gt;0),0,IF(AND(L$273=list!$D$2,$E366&lt;&gt;0,TRUNC(VLOOKUP($E366,'Container Panel'!$B$41:$Z$100,$D366,0)/(VLOOKUP(L$276,UI!$A$12:$O$51,VLOOKUP(L$279,$B$276:$C$278,2,0),0)/1000))&gt;0),1,TRUNC(VLOOKUP($E366,'Container Panel'!$B$41:$Z$100,$D366,0)/(VLOOKUP(L$276,UI!$A$12:$O$51,VLOOKUP(L$279,$B$276:$C$278,2,0),0)/1000)))),"")</f>
        <v/>
      </c>
      <c r="M366" s="145" t="str">
        <f>IFERROR(IF(AND(M$272=list!$D$3,'Box Calculation'!M$279&lt;&gt;"h",$E366&lt;&gt;0),0,IF(AND(M$273=list!$D$2,$E366&lt;&gt;0,TRUNC(VLOOKUP($E366,'Container Panel'!$B$41:$Z$100,$D366,0)/(VLOOKUP(M$276,UI!$A$12:$O$51,VLOOKUP(M$279,$B$276:$C$278,2,0),0)/1000))&gt;0),1,TRUNC(VLOOKUP($E366,'Container Panel'!$B$41:$Z$100,$D366,0)/(VLOOKUP(M$276,UI!$A$12:$O$51,VLOOKUP(M$279,$B$276:$C$278,2,0),0)/1000)))),"")</f>
        <v/>
      </c>
      <c r="N366" s="145" t="str">
        <f>IFERROR(IF(AND(N$272=list!$D$3,'Box Calculation'!N$279&lt;&gt;"h",$E366&lt;&gt;0),0,IF(AND(N$273=list!$D$2,$E366&lt;&gt;0,TRUNC(VLOOKUP($E366,'Container Panel'!$B$41:$Z$100,$D366,0)/(VLOOKUP(N$276,UI!$A$12:$O$51,VLOOKUP(N$279,$B$276:$C$278,2,0),0)/1000))&gt;0),1,TRUNC(VLOOKUP($E366,'Container Panel'!$B$41:$Z$100,$D366,0)/(VLOOKUP(N$276,UI!$A$12:$O$51,VLOOKUP(N$279,$B$276:$C$278,2,0),0)/1000)))),"")</f>
        <v/>
      </c>
      <c r="O366" s="145" t="str">
        <f>IFERROR(IF(AND(O$272=list!$D$3,'Box Calculation'!O$279&lt;&gt;"h",$E366&lt;&gt;0),0,IF(AND(O$273=list!$D$2,$E366&lt;&gt;0,TRUNC(VLOOKUP($E366,'Container Panel'!$B$41:$Z$100,$D366,0)/(VLOOKUP(O$276,UI!$A$12:$O$51,VLOOKUP(O$279,$B$276:$C$278,2,0),0)/1000))&gt;0),1,TRUNC(VLOOKUP($E366,'Container Panel'!$B$41:$Z$100,$D366,0)/(VLOOKUP(O$276,UI!$A$12:$O$51,VLOOKUP(O$279,$B$276:$C$278,2,0),0)/1000)))),"")</f>
        <v/>
      </c>
      <c r="P366" s="145" t="str">
        <f>IFERROR(IF(AND(P$272=list!$D$3,'Box Calculation'!P$279&lt;&gt;"h",$E366&lt;&gt;0),0,IF(AND(P$273=list!$D$2,$E366&lt;&gt;0,TRUNC(VLOOKUP($E366,'Container Panel'!$B$41:$Z$100,$D366,0)/(VLOOKUP(P$276,UI!$A$12:$O$51,VLOOKUP(P$279,$B$276:$C$278,2,0),0)/1000))&gt;0),1,TRUNC(VLOOKUP($E366,'Container Panel'!$B$41:$Z$100,$D366,0)/(VLOOKUP(P$276,UI!$A$12:$O$51,VLOOKUP(P$279,$B$276:$C$278,2,0),0)/1000)))),"")</f>
        <v/>
      </c>
      <c r="Q366" s="145" t="str">
        <f>IFERROR(IF(AND(Q$272=list!$D$3,'Box Calculation'!Q$279&lt;&gt;"h",$E366&lt;&gt;0),0,IF(AND(Q$273=list!$D$2,$E366&lt;&gt;0,TRUNC(VLOOKUP($E366,'Container Panel'!$B$41:$Z$100,$D366,0)/(VLOOKUP(Q$276,UI!$A$12:$O$51,VLOOKUP(Q$279,$B$276:$C$278,2,0),0)/1000))&gt;0),1,TRUNC(VLOOKUP($E366,'Container Panel'!$B$41:$Z$100,$D366,0)/(VLOOKUP(Q$276,UI!$A$12:$O$51,VLOOKUP(Q$279,$B$276:$C$278,2,0),0)/1000)))),"")</f>
        <v/>
      </c>
      <c r="R366" s="145" t="str">
        <f>IFERROR(IF(AND(R$272=list!$D$3,'Box Calculation'!R$279&lt;&gt;"h",$E366&lt;&gt;0),0,IF(AND(R$273=list!$D$2,$E366&lt;&gt;0,TRUNC(VLOOKUP($E366,'Container Panel'!$B$41:$Z$100,$D366,0)/(VLOOKUP(R$276,UI!$A$12:$O$51,VLOOKUP(R$279,$B$276:$C$278,2,0),0)/1000))&gt;0),1,TRUNC(VLOOKUP($E366,'Container Panel'!$B$41:$Z$100,$D366,0)/(VLOOKUP(R$276,UI!$A$12:$O$51,VLOOKUP(R$279,$B$276:$C$278,2,0),0)/1000)))),"")</f>
        <v/>
      </c>
      <c r="S366" s="145" t="str">
        <f>IFERROR(IF(AND(S$272=list!$D$3,'Box Calculation'!S$279&lt;&gt;"h",$E366&lt;&gt;0),0,IF(AND(S$273=list!$D$2,$E366&lt;&gt;0,TRUNC(VLOOKUP($E366,'Container Panel'!$B$41:$Z$100,$D366,0)/(VLOOKUP(S$276,UI!$A$12:$O$51,VLOOKUP(S$279,$B$276:$C$278,2,0),0)/1000))&gt;0),1,TRUNC(VLOOKUP($E366,'Container Panel'!$B$41:$Z$100,$D366,0)/(VLOOKUP(S$276,UI!$A$12:$O$51,VLOOKUP(S$279,$B$276:$C$278,2,0),0)/1000)))),"")</f>
        <v/>
      </c>
      <c r="T366" s="145" t="str">
        <f>IFERROR(IF(AND(T$272=list!$D$3,'Box Calculation'!T$279&lt;&gt;"h",$E366&lt;&gt;0),0,IF(AND(T$273=list!$D$2,$E366&lt;&gt;0,TRUNC(VLOOKUP($E366,'Container Panel'!$B$41:$Z$100,$D366,0)/(VLOOKUP(T$276,UI!$A$12:$O$51,VLOOKUP(T$279,$B$276:$C$278,2,0),0)/1000))&gt;0),1,TRUNC(VLOOKUP($E366,'Container Panel'!$B$41:$Z$100,$D366,0)/(VLOOKUP(T$276,UI!$A$12:$O$51,VLOOKUP(T$279,$B$276:$C$278,2,0),0)/1000)))),"")</f>
        <v/>
      </c>
      <c r="U366" s="145" t="str">
        <f>IFERROR(IF(AND(U$272=list!$D$3,'Box Calculation'!U$279&lt;&gt;"h",$E366&lt;&gt;0),0,IF(AND(U$273=list!$D$2,$E366&lt;&gt;0,TRUNC(VLOOKUP($E366,'Container Panel'!$B$41:$Z$100,$D366,0)/(VLOOKUP(U$276,UI!$A$12:$O$51,VLOOKUP(U$279,$B$276:$C$278,2,0),0)/1000))&gt;0),1,TRUNC(VLOOKUP($E366,'Container Panel'!$B$41:$Z$100,$D366,0)/(VLOOKUP(U$276,UI!$A$12:$O$51,VLOOKUP(U$279,$B$276:$C$278,2,0),0)/1000)))),"")</f>
        <v/>
      </c>
      <c r="V366" s="145" t="str">
        <f>IFERROR(IF(AND(V$272=list!$D$3,'Box Calculation'!V$279&lt;&gt;"h",$E366&lt;&gt;0),0,IF(AND(V$273=list!$D$2,$E366&lt;&gt;0,TRUNC(VLOOKUP($E366,'Container Panel'!$B$41:$Z$100,$D366,0)/(VLOOKUP(V$276,UI!$A$12:$O$51,VLOOKUP(V$279,$B$276:$C$278,2,0),0)/1000))&gt;0),1,TRUNC(VLOOKUP($E366,'Container Panel'!$B$41:$Z$100,$D366,0)/(VLOOKUP(V$276,UI!$A$12:$O$51,VLOOKUP(V$279,$B$276:$C$278,2,0),0)/1000)))),"")</f>
        <v/>
      </c>
      <c r="W366" s="145" t="str">
        <f>IFERROR(IF(AND(W$272=list!$D$3,'Box Calculation'!W$279&lt;&gt;"h",$E366&lt;&gt;0),0,IF(AND(W$273=list!$D$2,$E366&lt;&gt;0,TRUNC(VLOOKUP($E366,'Container Panel'!$B$41:$Z$100,$D366,0)/(VLOOKUP(W$276,UI!$A$12:$O$51,VLOOKUP(W$279,$B$276:$C$278,2,0),0)/1000))&gt;0),1,TRUNC(VLOOKUP($E366,'Container Panel'!$B$41:$Z$100,$D366,0)/(VLOOKUP(W$276,UI!$A$12:$O$51,VLOOKUP(W$279,$B$276:$C$278,2,0),0)/1000)))),"")</f>
        <v/>
      </c>
      <c r="X366" s="145" t="str">
        <f>IFERROR(IF(AND(X$272=list!$D$3,'Box Calculation'!X$279&lt;&gt;"h",$E366&lt;&gt;0),0,IF(AND(X$273=list!$D$2,$E366&lt;&gt;0,TRUNC(VLOOKUP($E366,'Container Panel'!$B$41:$Z$100,$D366,0)/(VLOOKUP(X$276,UI!$A$12:$O$51,VLOOKUP(X$279,$B$276:$C$278,2,0),0)/1000))&gt;0),1,TRUNC(VLOOKUP($E366,'Container Panel'!$B$41:$Z$100,$D366,0)/(VLOOKUP(X$276,UI!$A$12:$O$51,VLOOKUP(X$279,$B$276:$C$278,2,0),0)/1000)))),"")</f>
        <v/>
      </c>
      <c r="Y366" s="145" t="str">
        <f>IFERROR(IF(AND(Y$272=list!$D$3,'Box Calculation'!Y$279&lt;&gt;"h",$E366&lt;&gt;0),0,IF(AND(Y$273=list!$D$2,$E366&lt;&gt;0,TRUNC(VLOOKUP($E366,'Container Panel'!$B$41:$Z$100,$D366,0)/(VLOOKUP(Y$276,UI!$A$12:$O$51,VLOOKUP(Y$279,$B$276:$C$278,2,0),0)/1000))&gt;0),1,TRUNC(VLOOKUP($E366,'Container Panel'!$B$41:$Z$100,$D366,0)/(VLOOKUP(Y$276,UI!$A$12:$O$51,VLOOKUP(Y$279,$B$276:$C$278,2,0),0)/1000)))),"")</f>
        <v/>
      </c>
      <c r="Z366" s="145" t="str">
        <f>IFERROR(IF(AND(Z$272=list!$D$3,'Box Calculation'!Z$279&lt;&gt;"h",$E366&lt;&gt;0),0,IF(AND(Z$273=list!$D$2,$E366&lt;&gt;0,TRUNC(VLOOKUP($E366,'Container Panel'!$B$41:$Z$100,$D366,0)/(VLOOKUP(Z$276,UI!$A$12:$O$51,VLOOKUP(Z$279,$B$276:$C$278,2,0),0)/1000))&gt;0),1,TRUNC(VLOOKUP($E366,'Container Panel'!$B$41:$Z$100,$D366,0)/(VLOOKUP(Z$276,UI!$A$12:$O$51,VLOOKUP(Z$279,$B$276:$C$278,2,0),0)/1000)))),"")</f>
        <v/>
      </c>
      <c r="AA366" s="145" t="str">
        <f>IFERROR(IF(AND(AA$272=list!$D$3,'Box Calculation'!AA$279&lt;&gt;"h",$E366&lt;&gt;0),0,IF(AND(AA$273=list!$D$2,$E366&lt;&gt;0,TRUNC(VLOOKUP($E366,'Container Panel'!$B$41:$Z$100,$D366,0)/(VLOOKUP(AA$276,UI!$A$12:$O$51,VLOOKUP(AA$279,$B$276:$C$278,2,0),0)/1000))&gt;0),1,TRUNC(VLOOKUP($E366,'Container Panel'!$B$41:$Z$100,$D366,0)/(VLOOKUP(AA$276,UI!$A$12:$O$51,VLOOKUP(AA$279,$B$276:$C$278,2,0),0)/1000)))),"")</f>
        <v/>
      </c>
      <c r="AB366" s="145" t="str">
        <f>IFERROR(IF(AND(AB$272=list!$D$3,'Box Calculation'!AB$279&lt;&gt;"h",$E366&lt;&gt;0),0,IF(AND(AB$273=list!$D$2,$E366&lt;&gt;0,TRUNC(VLOOKUP($E366,'Container Panel'!$B$41:$Z$100,$D366,0)/(VLOOKUP(AB$276,UI!$A$12:$O$51,VLOOKUP(AB$279,$B$276:$C$278,2,0),0)/1000))&gt;0),1,TRUNC(VLOOKUP($E366,'Container Panel'!$B$41:$Z$100,$D366,0)/(VLOOKUP(AB$276,UI!$A$12:$O$51,VLOOKUP(AB$279,$B$276:$C$278,2,0),0)/1000)))),"")</f>
        <v/>
      </c>
      <c r="AC366" s="145" t="str">
        <f>IFERROR(IF(AND(AC$272=list!$D$3,'Box Calculation'!AC$279&lt;&gt;"h",$E366&lt;&gt;0),0,IF(AND(AC$273=list!$D$2,$E366&lt;&gt;0,TRUNC(VLOOKUP($E366,'Container Panel'!$B$41:$Z$100,$D366,0)/(VLOOKUP(AC$276,UI!$A$12:$O$51,VLOOKUP(AC$279,$B$276:$C$278,2,0),0)/1000))&gt;0),1,TRUNC(VLOOKUP($E366,'Container Panel'!$B$41:$Z$100,$D366,0)/(VLOOKUP(AC$276,UI!$A$12:$O$51,VLOOKUP(AC$279,$B$276:$C$278,2,0),0)/1000)))),"")</f>
        <v/>
      </c>
      <c r="AD366" s="145" t="str">
        <f>IFERROR(IF(AND(AD$272=list!$D$3,'Box Calculation'!AD$279&lt;&gt;"h",$E366&lt;&gt;0),0,IF(AND(AD$273=list!$D$2,$E366&lt;&gt;0,TRUNC(VLOOKUP($E366,'Container Panel'!$B$41:$Z$100,$D366,0)/(VLOOKUP(AD$276,UI!$A$12:$O$51,VLOOKUP(AD$279,$B$276:$C$278,2,0),0)/1000))&gt;0),1,TRUNC(VLOOKUP($E366,'Container Panel'!$B$41:$Z$100,$D366,0)/(VLOOKUP(AD$276,UI!$A$12:$O$51,VLOOKUP(AD$279,$B$276:$C$278,2,0),0)/1000)))),"")</f>
        <v/>
      </c>
      <c r="AE366" s="145" t="str">
        <f>IFERROR(IF(AND(AE$272=list!$D$3,'Box Calculation'!AE$279&lt;&gt;"h",$E366&lt;&gt;0),0,IF(AND(AE$273=list!$D$2,$E366&lt;&gt;0,TRUNC(VLOOKUP($E366,'Container Panel'!$B$41:$Z$100,$D366,0)/(VLOOKUP(AE$276,UI!$A$12:$O$51,VLOOKUP(AE$279,$B$276:$C$278,2,0),0)/1000))&gt;0),1,TRUNC(VLOOKUP($E366,'Container Panel'!$B$41:$Z$100,$D366,0)/(VLOOKUP(AE$276,UI!$A$12:$O$51,VLOOKUP(AE$279,$B$276:$C$278,2,0),0)/1000)))),"")</f>
        <v/>
      </c>
      <c r="AF366" s="145" t="str">
        <f>IFERROR(IF(AND(AF$272=list!$D$3,'Box Calculation'!AF$279&lt;&gt;"h",$E366&lt;&gt;0),0,IF(AND(AF$273=list!$D$2,$E366&lt;&gt;0,TRUNC(VLOOKUP($E366,'Container Panel'!$B$41:$Z$100,$D366,0)/(VLOOKUP(AF$276,UI!$A$12:$O$51,VLOOKUP(AF$279,$B$276:$C$278,2,0),0)/1000))&gt;0),1,TRUNC(VLOOKUP($E366,'Container Panel'!$B$41:$Z$100,$D366,0)/(VLOOKUP(AF$276,UI!$A$12:$O$51,VLOOKUP(AF$279,$B$276:$C$278,2,0),0)/1000)))),"")</f>
        <v/>
      </c>
      <c r="AG366" s="145" t="str">
        <f>IFERROR(IF(AND(AG$272=list!$D$3,'Box Calculation'!AG$279&lt;&gt;"h",$E366&lt;&gt;0),0,IF(AND(AG$273=list!$D$2,$E366&lt;&gt;0,TRUNC(VLOOKUP($E366,'Container Panel'!$B$41:$Z$100,$D366,0)/(VLOOKUP(AG$276,UI!$A$12:$O$51,VLOOKUP(AG$279,$B$276:$C$278,2,0),0)/1000))&gt;0),1,TRUNC(VLOOKUP($E366,'Container Panel'!$B$41:$Z$100,$D366,0)/(VLOOKUP(AG$276,UI!$A$12:$O$51,VLOOKUP(AG$279,$B$276:$C$278,2,0),0)/1000)))),"")</f>
        <v/>
      </c>
      <c r="AH366" s="145" t="str">
        <f>IFERROR(IF(AND(AH$272=list!$D$3,'Box Calculation'!AH$279&lt;&gt;"h",$E366&lt;&gt;0),0,IF(AND(AH$273=list!$D$2,$E366&lt;&gt;0,TRUNC(VLOOKUP($E366,'Container Panel'!$B$41:$Z$100,$D366,0)/(VLOOKUP(AH$276,UI!$A$12:$O$51,VLOOKUP(AH$279,$B$276:$C$278,2,0),0)/1000))&gt;0),1,TRUNC(VLOOKUP($E366,'Container Panel'!$B$41:$Z$100,$D366,0)/(VLOOKUP(AH$276,UI!$A$12:$O$51,VLOOKUP(AH$279,$B$276:$C$278,2,0),0)/1000)))),"")</f>
        <v/>
      </c>
      <c r="AI366" s="145" t="str">
        <f>IFERROR(IF(AND(AI$272=list!$D$3,'Box Calculation'!AI$279&lt;&gt;"h",$E366&lt;&gt;0),0,IF(AND(AI$273=list!$D$2,$E366&lt;&gt;0,TRUNC(VLOOKUP($E366,'Container Panel'!$B$41:$Z$100,$D366,0)/(VLOOKUP(AI$276,UI!$A$12:$O$51,VLOOKUP(AI$279,$B$276:$C$278,2,0),0)/1000))&gt;0),1,TRUNC(VLOOKUP($E366,'Container Panel'!$B$41:$Z$100,$D366,0)/(VLOOKUP(AI$276,UI!$A$12:$O$51,VLOOKUP(AI$279,$B$276:$C$278,2,0),0)/1000)))),"")</f>
        <v/>
      </c>
      <c r="AJ366" s="145" t="str">
        <f>IFERROR(IF(AND(AJ$272=list!$D$3,'Box Calculation'!AJ$279&lt;&gt;"h",$E366&lt;&gt;0),0,IF(AND(AJ$273=list!$D$2,$E366&lt;&gt;0,TRUNC(VLOOKUP($E366,'Container Panel'!$B$41:$Z$100,$D366,0)/(VLOOKUP(AJ$276,UI!$A$12:$O$51,VLOOKUP(AJ$279,$B$276:$C$278,2,0),0)/1000))&gt;0),1,TRUNC(VLOOKUP($E366,'Container Panel'!$B$41:$Z$100,$D366,0)/(VLOOKUP(AJ$276,UI!$A$12:$O$51,VLOOKUP(AJ$279,$B$276:$C$278,2,0),0)/1000)))),"")</f>
        <v/>
      </c>
      <c r="AK366" s="145" t="str">
        <f>IFERROR(IF(AND(AK$272=list!$D$3,'Box Calculation'!AK$279&lt;&gt;"h",$E366&lt;&gt;0),0,IF(AND(AK$273=list!$D$2,$E366&lt;&gt;0,TRUNC(VLOOKUP($E366,'Container Panel'!$B$41:$Z$100,$D366,0)/(VLOOKUP(AK$276,UI!$A$12:$O$51,VLOOKUP(AK$279,$B$276:$C$278,2,0),0)/1000))&gt;0),1,TRUNC(VLOOKUP($E366,'Container Panel'!$B$41:$Z$100,$D366,0)/(VLOOKUP(AK$276,UI!$A$12:$O$51,VLOOKUP(AK$279,$B$276:$C$278,2,0),0)/1000)))),"")</f>
        <v/>
      </c>
      <c r="AL366" s="145" t="str">
        <f>IFERROR(IF(AND(AL$272=list!$D$3,'Box Calculation'!AL$279&lt;&gt;"h",$E366&lt;&gt;0),0,IF(AND(AL$273=list!$D$2,$E366&lt;&gt;0,TRUNC(VLOOKUP($E366,'Container Panel'!$B$41:$Z$100,$D366,0)/(VLOOKUP(AL$276,UI!$A$12:$O$51,VLOOKUP(AL$279,$B$276:$C$278,2,0),0)/1000))&gt;0),1,TRUNC(VLOOKUP($E366,'Container Panel'!$B$41:$Z$100,$D366,0)/(VLOOKUP(AL$276,UI!$A$12:$O$51,VLOOKUP(AL$279,$B$276:$C$278,2,0),0)/1000)))),"")</f>
        <v/>
      </c>
      <c r="AM366" s="145" t="str">
        <f>IFERROR(IF(AND(AM$272=list!$D$3,'Box Calculation'!AM$279&lt;&gt;"h",$E366&lt;&gt;0),0,IF(AND(AM$273=list!$D$2,$E366&lt;&gt;0,TRUNC(VLOOKUP($E366,'Container Panel'!$B$41:$Z$100,$D366,0)/(VLOOKUP(AM$276,UI!$A$12:$O$51,VLOOKUP(AM$279,$B$276:$C$278,2,0),0)/1000))&gt;0),1,TRUNC(VLOOKUP($E366,'Container Panel'!$B$41:$Z$100,$D366,0)/(VLOOKUP(AM$276,UI!$A$12:$O$51,VLOOKUP(AM$279,$B$276:$C$278,2,0),0)/1000)))),"")</f>
        <v/>
      </c>
      <c r="AN366" s="145" t="str">
        <f>IFERROR(IF(AND(AN$272=list!$D$3,'Box Calculation'!AN$279&lt;&gt;"h",$E366&lt;&gt;0),0,IF(AND(AN$273=list!$D$2,$E366&lt;&gt;0,TRUNC(VLOOKUP($E366,'Container Panel'!$B$41:$Z$100,$D366,0)/(VLOOKUP(AN$276,UI!$A$12:$O$51,VLOOKUP(AN$279,$B$276:$C$278,2,0),0)/1000))&gt;0),1,TRUNC(VLOOKUP($E366,'Container Panel'!$B$41:$Z$100,$D366,0)/(VLOOKUP(AN$276,UI!$A$12:$O$51,VLOOKUP(AN$279,$B$276:$C$278,2,0),0)/1000)))),"")</f>
        <v/>
      </c>
      <c r="AO366" s="145" t="str">
        <f>IFERROR(IF(AND(AO$272=list!$D$3,'Box Calculation'!AO$279&lt;&gt;"h",$E366&lt;&gt;0),0,IF(AND(AO$273=list!$D$2,$E366&lt;&gt;0,TRUNC(VLOOKUP($E366,'Container Panel'!$B$41:$Z$100,$D366,0)/(VLOOKUP(AO$276,UI!$A$12:$O$51,VLOOKUP(AO$279,$B$276:$C$278,2,0),0)/1000))&gt;0),1,TRUNC(VLOOKUP($E366,'Container Panel'!$B$41:$Z$100,$D366,0)/(VLOOKUP(AO$276,UI!$A$12:$O$51,VLOOKUP(AO$279,$B$276:$C$278,2,0),0)/1000)))),"")</f>
        <v/>
      </c>
      <c r="AP366" s="145" t="str">
        <f>IFERROR(IF(AND(AP$272=list!$D$3,'Box Calculation'!AP$279&lt;&gt;"h",$E366&lt;&gt;0),0,IF(AND(AP$273=list!$D$2,$E366&lt;&gt;0,TRUNC(VLOOKUP($E366,'Container Panel'!$B$41:$Z$100,$D366,0)/(VLOOKUP(AP$276,UI!$A$12:$O$51,VLOOKUP(AP$279,$B$276:$C$278,2,0),0)/1000))&gt;0),1,TRUNC(VLOOKUP($E366,'Container Panel'!$B$41:$Z$100,$D366,0)/(VLOOKUP(AP$276,UI!$A$12:$O$51,VLOOKUP(AP$279,$B$276:$C$278,2,0),0)/1000)))),"")</f>
        <v/>
      </c>
      <c r="AQ366" s="145" t="str">
        <f>IFERROR(IF(AND(AQ$272=list!$D$3,'Box Calculation'!AQ$279&lt;&gt;"h",$E366&lt;&gt;0),0,IF(AND(AQ$273=list!$D$2,$E366&lt;&gt;0,TRUNC(VLOOKUP($E366,'Container Panel'!$B$41:$Z$100,$D366,0)/(VLOOKUP(AQ$276,UI!$A$12:$O$51,VLOOKUP(AQ$279,$B$276:$C$278,2,0),0)/1000))&gt;0),1,TRUNC(VLOOKUP($E366,'Container Panel'!$B$41:$Z$100,$D366,0)/(VLOOKUP(AQ$276,UI!$A$12:$O$51,VLOOKUP(AQ$279,$B$276:$C$278,2,0),0)/1000)))),"")</f>
        <v/>
      </c>
      <c r="AR366" s="145" t="str">
        <f>IFERROR(IF(AND(AR$272=list!$D$3,'Box Calculation'!AR$279&lt;&gt;"h",$E366&lt;&gt;0),0,IF(AND(AR$273=list!$D$2,$E366&lt;&gt;0,TRUNC(VLOOKUP($E366,'Container Panel'!$B$41:$Z$100,$D366,0)/(VLOOKUP(AR$276,UI!$A$12:$O$51,VLOOKUP(AR$279,$B$276:$C$278,2,0),0)/1000))&gt;0),1,TRUNC(VLOOKUP($E366,'Container Panel'!$B$41:$Z$100,$D366,0)/(VLOOKUP(AR$276,UI!$A$12:$O$51,VLOOKUP(AR$279,$B$276:$C$278,2,0),0)/1000)))),"")</f>
        <v/>
      </c>
      <c r="AS366" s="145" t="str">
        <f>IFERROR(IF(AND(AS$272=list!$D$3,'Box Calculation'!AS$279&lt;&gt;"h",$E366&lt;&gt;0),0,IF(AND(AS$273=list!$D$2,$E366&lt;&gt;0,TRUNC(VLOOKUP($E366,'Container Panel'!$B$41:$Z$100,$D366,0)/(VLOOKUP(AS$276,UI!$A$12:$O$51,VLOOKUP(AS$279,$B$276:$C$278,2,0),0)/1000))&gt;0),1,TRUNC(VLOOKUP($E366,'Container Panel'!$B$41:$Z$100,$D366,0)/(VLOOKUP(AS$276,UI!$A$12:$O$51,VLOOKUP(AS$279,$B$276:$C$278,2,0),0)/1000)))),"")</f>
        <v/>
      </c>
      <c r="AT366" s="145" t="str">
        <f>IFERROR(IF(AND(AT$272=list!$D$3,'Box Calculation'!AT$279&lt;&gt;"h",$E366&lt;&gt;0),0,IF(AND(AT$273=list!$D$2,$E366&lt;&gt;0,TRUNC(VLOOKUP($E366,'Container Panel'!$B$41:$Z$100,$D366,0)/(VLOOKUP(AT$276,UI!$A$12:$O$51,VLOOKUP(AT$279,$B$276:$C$278,2,0),0)/1000))&gt;0),1,TRUNC(VLOOKUP($E366,'Container Panel'!$B$41:$Z$100,$D366,0)/(VLOOKUP(AT$276,UI!$A$12:$O$51,VLOOKUP(AT$279,$B$276:$C$278,2,0),0)/1000)))),"")</f>
        <v/>
      </c>
      <c r="AU366" s="145" t="str">
        <f>IFERROR(IF(AND(AU$272=list!$D$3,'Box Calculation'!AU$279&lt;&gt;"h",$E366&lt;&gt;0),0,IF(AND(AU$273=list!$D$2,$E366&lt;&gt;0,TRUNC(VLOOKUP($E366,'Container Panel'!$B$41:$Z$100,$D366,0)/(VLOOKUP(AU$276,UI!$A$12:$O$51,VLOOKUP(AU$279,$B$276:$C$278,2,0),0)/1000))&gt;0),1,TRUNC(VLOOKUP($E366,'Container Panel'!$B$41:$Z$100,$D366,0)/(VLOOKUP(AU$276,UI!$A$12:$O$51,VLOOKUP(AU$279,$B$276:$C$278,2,0),0)/1000)))),"")</f>
        <v/>
      </c>
      <c r="AV366" s="145" t="str">
        <f>IFERROR(IF(AND(AV$272=list!$D$3,'Box Calculation'!AV$279&lt;&gt;"h",$E366&lt;&gt;0),0,IF(AND(AV$273=list!$D$2,$E366&lt;&gt;0,TRUNC(VLOOKUP($E366,'Container Panel'!$B$41:$Z$100,$D366,0)/(VLOOKUP(AV$276,UI!$A$12:$O$51,VLOOKUP(AV$279,$B$276:$C$278,2,0),0)/1000))&gt;0),1,TRUNC(VLOOKUP($E366,'Container Panel'!$B$41:$Z$100,$D366,0)/(VLOOKUP(AV$276,UI!$A$12:$O$51,VLOOKUP(AV$279,$B$276:$C$278,2,0),0)/1000)))),"")</f>
        <v/>
      </c>
      <c r="AW366" s="145" t="str">
        <f>IFERROR(IF(AND(AW$272=list!$D$3,'Box Calculation'!AW$279&lt;&gt;"h",$E366&lt;&gt;0),0,IF(AND(AW$273=list!$D$2,$E366&lt;&gt;0,TRUNC(VLOOKUP($E366,'Container Panel'!$B$41:$Z$100,$D366,0)/(VLOOKUP(AW$276,UI!$A$12:$O$51,VLOOKUP(AW$279,$B$276:$C$278,2,0),0)/1000))&gt;0),1,TRUNC(VLOOKUP($E366,'Container Panel'!$B$41:$Z$100,$D366,0)/(VLOOKUP(AW$276,UI!$A$12:$O$51,VLOOKUP(AW$279,$B$276:$C$278,2,0),0)/1000)))),"")</f>
        <v/>
      </c>
      <c r="AX366" s="145" t="str">
        <f>IFERROR(IF(AND(AX$272=list!$D$3,'Box Calculation'!AX$279&lt;&gt;"h",$E366&lt;&gt;0),0,IF(AND(AX$273=list!$D$2,$E366&lt;&gt;0,TRUNC(VLOOKUP($E366,'Container Panel'!$B$41:$Z$100,$D366,0)/(VLOOKUP(AX$276,UI!$A$12:$O$51,VLOOKUP(AX$279,$B$276:$C$278,2,0),0)/1000))&gt;0),1,TRUNC(VLOOKUP($E366,'Container Panel'!$B$41:$Z$100,$D366,0)/(VLOOKUP(AX$276,UI!$A$12:$O$51,VLOOKUP(AX$279,$B$276:$C$278,2,0),0)/1000)))),"")</f>
        <v/>
      </c>
      <c r="AY366" s="145" t="str">
        <f>IFERROR(IF(AND(AY$272=list!$D$3,'Box Calculation'!AY$279&lt;&gt;"h",$E366&lt;&gt;0),0,IF(AND(AY$273=list!$D$2,$E366&lt;&gt;0,TRUNC(VLOOKUP($E366,'Container Panel'!$B$41:$Z$100,$D366,0)/(VLOOKUP(AY$276,UI!$A$12:$O$51,VLOOKUP(AY$279,$B$276:$C$278,2,0),0)/1000))&gt;0),1,TRUNC(VLOOKUP($E366,'Container Panel'!$B$41:$Z$100,$D366,0)/(VLOOKUP(AY$276,UI!$A$12:$O$51,VLOOKUP(AY$279,$B$276:$C$278,2,0),0)/1000)))),"")</f>
        <v/>
      </c>
      <c r="AZ366" s="145" t="str">
        <f>IFERROR(IF(AND(AZ$272=list!$D$3,'Box Calculation'!AZ$279&lt;&gt;"h",$E366&lt;&gt;0),0,IF(AND(AZ$273=list!$D$2,$E366&lt;&gt;0,TRUNC(VLOOKUP($E366,'Container Panel'!$B$41:$Z$100,$D366,0)/(VLOOKUP(AZ$276,UI!$A$12:$O$51,VLOOKUP(AZ$279,$B$276:$C$278,2,0),0)/1000))&gt;0),1,TRUNC(VLOOKUP($E366,'Container Panel'!$B$41:$Z$100,$D366,0)/(VLOOKUP(AZ$276,UI!$A$12:$O$51,VLOOKUP(AZ$279,$B$276:$C$278,2,0),0)/1000)))),"")</f>
        <v/>
      </c>
      <c r="BA366" s="145" t="str">
        <f>IFERROR(IF(AND(BA$272=list!$D$3,'Box Calculation'!BA$279&lt;&gt;"h",$E366&lt;&gt;0),0,IF(AND(BA$273=list!$D$2,$E366&lt;&gt;0,TRUNC(VLOOKUP($E366,'Container Panel'!$B$41:$Z$100,$D366,0)/(VLOOKUP(BA$276,UI!$A$12:$O$51,VLOOKUP(BA$279,$B$276:$C$278,2,0),0)/1000))&gt;0),1,TRUNC(VLOOKUP($E366,'Container Panel'!$B$41:$Z$100,$D366,0)/(VLOOKUP(BA$276,UI!$A$12:$O$51,VLOOKUP(BA$279,$B$276:$C$278,2,0),0)/1000)))),"")</f>
        <v/>
      </c>
      <c r="BB366" s="145" t="str">
        <f>IFERROR(IF(AND(BB$272=list!$D$3,'Box Calculation'!BB$279&lt;&gt;"h",$E366&lt;&gt;0),0,IF(AND(BB$273=list!$D$2,$E366&lt;&gt;0,TRUNC(VLOOKUP($E366,'Container Panel'!$B$41:$Z$100,$D366,0)/(VLOOKUP(BB$276,UI!$A$12:$O$51,VLOOKUP(BB$279,$B$276:$C$278,2,0),0)/1000))&gt;0),1,TRUNC(VLOOKUP($E366,'Container Panel'!$B$41:$Z$100,$D366,0)/(VLOOKUP(BB$276,UI!$A$12:$O$51,VLOOKUP(BB$279,$B$276:$C$278,2,0),0)/1000)))),"")</f>
        <v/>
      </c>
      <c r="BC366" s="145" t="str">
        <f>IFERROR(IF(AND(BC$272=list!$D$3,'Box Calculation'!BC$279&lt;&gt;"h",$E366&lt;&gt;0),0,IF(AND(BC$273=list!$D$2,$E366&lt;&gt;0,TRUNC(VLOOKUP($E366,'Container Panel'!$B$41:$Z$100,$D366,0)/(VLOOKUP(BC$276,UI!$A$12:$O$51,VLOOKUP(BC$279,$B$276:$C$278,2,0),0)/1000))&gt;0),1,TRUNC(VLOOKUP($E366,'Container Panel'!$B$41:$Z$100,$D366,0)/(VLOOKUP(BC$276,UI!$A$12:$O$51,VLOOKUP(BC$279,$B$276:$C$278,2,0),0)/1000)))),"")</f>
        <v/>
      </c>
      <c r="BD366" s="145" t="str">
        <f>IFERROR(IF(AND(BD$272=list!$D$3,'Box Calculation'!BD$279&lt;&gt;"h",$E366&lt;&gt;0),0,IF(AND(BD$273=list!$D$2,$E366&lt;&gt;0,TRUNC(VLOOKUP($E366,'Container Panel'!$B$41:$Z$100,$D366,0)/(VLOOKUP(BD$276,UI!$A$12:$O$51,VLOOKUP(BD$279,$B$276:$C$278,2,0),0)/1000))&gt;0),1,TRUNC(VLOOKUP($E366,'Container Panel'!$B$41:$Z$100,$D366,0)/(VLOOKUP(BD$276,UI!$A$12:$O$51,VLOOKUP(BD$279,$B$276:$C$278,2,0),0)/1000)))),"")</f>
        <v/>
      </c>
      <c r="BE366" s="145" t="str">
        <f>IFERROR(IF(AND(BE$272=list!$D$3,'Box Calculation'!BE$279&lt;&gt;"h",$E366&lt;&gt;0),0,IF(AND(BE$273=list!$D$2,$E366&lt;&gt;0,TRUNC(VLOOKUP($E366,'Container Panel'!$B$41:$Z$100,$D366,0)/(VLOOKUP(BE$276,UI!$A$12:$O$51,VLOOKUP(BE$279,$B$276:$C$278,2,0),0)/1000))&gt;0),1,TRUNC(VLOOKUP($E366,'Container Panel'!$B$41:$Z$100,$D366,0)/(VLOOKUP(BE$276,UI!$A$12:$O$51,VLOOKUP(BE$279,$B$276:$C$278,2,0),0)/1000)))),"")</f>
        <v/>
      </c>
      <c r="BF366" s="145" t="str">
        <f>IFERROR(IF(AND(BF$272=list!$D$3,'Box Calculation'!BF$279&lt;&gt;"h",$E366&lt;&gt;0),0,IF(AND(BF$273=list!$D$2,$E366&lt;&gt;0,TRUNC(VLOOKUP($E366,'Container Panel'!$B$41:$Z$100,$D366,0)/(VLOOKUP(BF$276,UI!$A$12:$O$51,VLOOKUP(BF$279,$B$276:$C$278,2,0),0)/1000))&gt;0),1,TRUNC(VLOOKUP($E366,'Container Panel'!$B$41:$Z$100,$D366,0)/(VLOOKUP(BF$276,UI!$A$12:$O$51,VLOOKUP(BF$279,$B$276:$C$278,2,0),0)/1000)))),"")</f>
        <v/>
      </c>
      <c r="BG366" s="145" t="str">
        <f>IFERROR(IF(AND(BG$272=list!$D$3,'Box Calculation'!BG$279&lt;&gt;"h",$E366&lt;&gt;0),0,IF(AND(BG$273=list!$D$2,$E366&lt;&gt;0,TRUNC(VLOOKUP($E366,'Container Panel'!$B$41:$Z$100,$D366,0)/(VLOOKUP(BG$276,UI!$A$12:$O$51,VLOOKUP(BG$279,$B$276:$C$278,2,0),0)/1000))&gt;0),1,TRUNC(VLOOKUP($E366,'Container Panel'!$B$41:$Z$100,$D366,0)/(VLOOKUP(BG$276,UI!$A$12:$O$51,VLOOKUP(BG$279,$B$276:$C$278,2,0),0)/1000)))),"")</f>
        <v/>
      </c>
      <c r="BH366" s="145" t="str">
        <f>IFERROR(IF(AND(BH$272=list!$D$3,'Box Calculation'!BH$279&lt;&gt;"h",$E366&lt;&gt;0),0,IF(AND(BH$273=list!$D$2,$E366&lt;&gt;0,TRUNC(VLOOKUP($E366,'Container Panel'!$B$41:$Z$100,$D366,0)/(VLOOKUP(BH$276,UI!$A$12:$O$51,VLOOKUP(BH$279,$B$276:$C$278,2,0),0)/1000))&gt;0),1,TRUNC(VLOOKUP($E366,'Container Panel'!$B$41:$Z$100,$D366,0)/(VLOOKUP(BH$276,UI!$A$12:$O$51,VLOOKUP(BH$279,$B$276:$C$278,2,0),0)/1000)))),"")</f>
        <v/>
      </c>
      <c r="BI366" s="145" t="str">
        <f>IFERROR(IF(AND(BI$272=list!$D$3,'Box Calculation'!BI$279&lt;&gt;"h",$E366&lt;&gt;0),0,IF(AND(BI$273=list!$D$2,$E366&lt;&gt;0,TRUNC(VLOOKUP($E366,'Container Panel'!$B$41:$Z$100,$D366,0)/(VLOOKUP(BI$276,UI!$A$12:$O$51,VLOOKUP(BI$279,$B$276:$C$278,2,0),0)/1000))&gt;0),1,TRUNC(VLOOKUP($E366,'Container Panel'!$B$41:$Z$100,$D366,0)/(VLOOKUP(BI$276,UI!$A$12:$O$51,VLOOKUP(BI$279,$B$276:$C$278,2,0),0)/1000)))),"")</f>
        <v/>
      </c>
      <c r="BJ366" s="145" t="str">
        <f>IFERROR(IF(AND(BJ$272=list!$D$3,'Box Calculation'!BJ$279&lt;&gt;"h",$E366&lt;&gt;0),0,IF(AND(BJ$273=list!$D$2,$E366&lt;&gt;0,TRUNC(VLOOKUP($E366,'Container Panel'!$B$41:$Z$100,$D366,0)/(VLOOKUP(BJ$276,UI!$A$12:$O$51,VLOOKUP(BJ$279,$B$276:$C$278,2,0),0)/1000))&gt;0),1,TRUNC(VLOOKUP($E366,'Container Panel'!$B$41:$Z$100,$D366,0)/(VLOOKUP(BJ$276,UI!$A$12:$O$51,VLOOKUP(BJ$279,$B$276:$C$278,2,0),0)/1000)))),"")</f>
        <v/>
      </c>
      <c r="BK366" s="145" t="str">
        <f>IFERROR(IF(AND(BK$272=list!$D$3,'Box Calculation'!BK$279&lt;&gt;"h",$E366&lt;&gt;0),0,IF(AND(BK$273=list!$D$2,$E366&lt;&gt;0,TRUNC(VLOOKUP($E366,'Container Panel'!$B$41:$Z$100,$D366,0)/(VLOOKUP(BK$276,UI!$A$12:$O$51,VLOOKUP(BK$279,$B$276:$C$278,2,0),0)/1000))&gt;0),1,TRUNC(VLOOKUP($E366,'Container Panel'!$B$41:$Z$100,$D366,0)/(VLOOKUP(BK$276,UI!$A$12:$O$51,VLOOKUP(BK$279,$B$276:$C$278,2,0),0)/1000)))),"")</f>
        <v/>
      </c>
      <c r="BL366" s="145" t="str">
        <f>IFERROR(IF(AND(BL$272=list!$D$3,'Box Calculation'!BL$279&lt;&gt;"h",$E366&lt;&gt;0),0,IF(AND(BL$273=list!$D$2,$E366&lt;&gt;0,TRUNC(VLOOKUP($E366,'Container Panel'!$B$41:$Z$100,$D366,0)/(VLOOKUP(BL$276,UI!$A$12:$O$51,VLOOKUP(BL$279,$B$276:$C$278,2,0),0)/1000))&gt;0),1,TRUNC(VLOOKUP($E366,'Container Panel'!$B$41:$Z$100,$D366,0)/(VLOOKUP(BL$276,UI!$A$12:$O$51,VLOOKUP(BL$279,$B$276:$C$278,2,0),0)/1000)))),"")</f>
        <v/>
      </c>
      <c r="BM366" s="145" t="str">
        <f>IFERROR(IF(AND(BM$272=list!$D$3,'Box Calculation'!BM$279&lt;&gt;"h",$E366&lt;&gt;0),0,IF(AND(BM$273=list!$D$2,$E366&lt;&gt;0,TRUNC(VLOOKUP($E366,'Container Panel'!$B$41:$Z$100,$D366,0)/(VLOOKUP(BM$276,UI!$A$12:$O$51,VLOOKUP(BM$279,$B$276:$C$278,2,0),0)/1000))&gt;0),1,TRUNC(VLOOKUP($E366,'Container Panel'!$B$41:$Z$100,$D366,0)/(VLOOKUP(BM$276,UI!$A$12:$O$51,VLOOKUP(BM$279,$B$276:$C$278,2,0),0)/1000)))),"")</f>
        <v/>
      </c>
      <c r="BN366" s="145" t="str">
        <f>IFERROR(IF(AND(BN$272=list!$D$3,'Box Calculation'!BN$279&lt;&gt;"h",$E366&lt;&gt;0),0,IF(AND(BN$273=list!$D$2,$E366&lt;&gt;0,TRUNC(VLOOKUP($E366,'Container Panel'!$B$41:$Z$100,$D366,0)/(VLOOKUP(BN$276,UI!$A$12:$O$51,VLOOKUP(BN$279,$B$276:$C$278,2,0),0)/1000))&gt;0),1,TRUNC(VLOOKUP($E366,'Container Panel'!$B$41:$Z$100,$D366,0)/(VLOOKUP(BN$276,UI!$A$12:$O$51,VLOOKUP(BN$279,$B$276:$C$278,2,0),0)/1000)))),"")</f>
        <v/>
      </c>
      <c r="BO366" s="145" t="str">
        <f>IFERROR(IF(AND(BO$272=list!$D$3,'Box Calculation'!BO$279&lt;&gt;"h",$E366&lt;&gt;0),0,IF(AND(BO$273=list!$D$2,$E366&lt;&gt;0,TRUNC(VLOOKUP($E366,'Container Panel'!$B$41:$Z$100,$D366,0)/(VLOOKUP(BO$276,UI!$A$12:$O$51,VLOOKUP(BO$279,$B$276:$C$278,2,0),0)/1000))&gt;0),1,TRUNC(VLOOKUP($E366,'Container Panel'!$B$41:$Z$100,$D366,0)/(VLOOKUP(BO$276,UI!$A$12:$O$51,VLOOKUP(BO$279,$B$276:$C$278,2,0),0)/1000)))),"")</f>
        <v/>
      </c>
      <c r="BP366" s="145" t="str">
        <f>IFERROR(IF(AND(BP$272=list!$D$3,'Box Calculation'!BP$279&lt;&gt;"h",$E366&lt;&gt;0),0,IF(AND(BP$273=list!$D$2,$E366&lt;&gt;0,TRUNC(VLOOKUP($E366,'Container Panel'!$B$41:$Z$100,$D366,0)/(VLOOKUP(BP$276,UI!$A$12:$O$51,VLOOKUP(BP$279,$B$276:$C$278,2,0),0)/1000))&gt;0),1,TRUNC(VLOOKUP($E366,'Container Panel'!$B$41:$Z$100,$D366,0)/(VLOOKUP(BP$276,UI!$A$12:$O$51,VLOOKUP(BP$279,$B$276:$C$278,2,0),0)/1000)))),"")</f>
        <v/>
      </c>
      <c r="BQ366" s="145" t="str">
        <f>IFERROR(IF(AND(BQ$272=list!$D$3,'Box Calculation'!BQ$279&lt;&gt;"h",$E366&lt;&gt;0),0,IF(AND(BQ$273=list!$D$2,$E366&lt;&gt;0,TRUNC(VLOOKUP($E366,'Container Panel'!$B$41:$Z$100,$D366,0)/(VLOOKUP(BQ$276,UI!$A$12:$O$51,VLOOKUP(BQ$279,$B$276:$C$278,2,0),0)/1000))&gt;0),1,TRUNC(VLOOKUP($E366,'Container Panel'!$B$41:$Z$100,$D366,0)/(VLOOKUP(BQ$276,UI!$A$12:$O$51,VLOOKUP(BQ$279,$B$276:$C$278,2,0),0)/1000)))),"")</f>
        <v/>
      </c>
      <c r="BR366" s="145" t="str">
        <f>IFERROR(IF(AND(BR$272=list!$D$3,'Box Calculation'!BR$279&lt;&gt;"h",$E366&lt;&gt;0),0,IF(AND(BR$273=list!$D$2,$E366&lt;&gt;0,TRUNC(VLOOKUP($E366,'Container Panel'!$B$41:$Z$100,$D366,0)/(VLOOKUP(BR$276,UI!$A$12:$O$51,VLOOKUP(BR$279,$B$276:$C$278,2,0),0)/1000))&gt;0),1,TRUNC(VLOOKUP($E366,'Container Panel'!$B$41:$Z$100,$D366,0)/(VLOOKUP(BR$276,UI!$A$12:$O$51,VLOOKUP(BR$279,$B$276:$C$278,2,0),0)/1000)))),"")</f>
        <v/>
      </c>
      <c r="BS366" s="145" t="str">
        <f>IFERROR(IF(AND(BS$272=list!$D$3,'Box Calculation'!BS$279&lt;&gt;"h",$E366&lt;&gt;0),0,IF(AND(BS$273=list!$D$2,$E366&lt;&gt;0,TRUNC(VLOOKUP($E366,'Container Panel'!$B$41:$Z$100,$D366,0)/(VLOOKUP(BS$276,UI!$A$12:$O$51,VLOOKUP(BS$279,$B$276:$C$278,2,0),0)/1000))&gt;0),1,TRUNC(VLOOKUP($E366,'Container Panel'!$B$41:$Z$100,$D366,0)/(VLOOKUP(BS$276,UI!$A$12:$O$51,VLOOKUP(BS$279,$B$276:$C$278,2,0),0)/1000)))),"")</f>
        <v/>
      </c>
      <c r="BT366" s="145" t="str">
        <f>IFERROR(IF(AND(BT$272=list!$D$3,'Box Calculation'!BT$279&lt;&gt;"h",$E366&lt;&gt;0),0,IF(AND(BT$273=list!$D$2,$E366&lt;&gt;0,TRUNC(VLOOKUP($E366,'Container Panel'!$B$41:$Z$100,$D366,0)/(VLOOKUP(BT$276,UI!$A$12:$O$51,VLOOKUP(BT$279,$B$276:$C$278,2,0),0)/1000))&gt;0),1,TRUNC(VLOOKUP($E366,'Container Panel'!$B$41:$Z$100,$D366,0)/(VLOOKUP(BT$276,UI!$A$12:$O$51,VLOOKUP(BT$279,$B$276:$C$278,2,0),0)/1000)))),"")</f>
        <v/>
      </c>
      <c r="BU366" s="145" t="str">
        <f>IFERROR(IF(AND(BU$272=list!$D$3,'Box Calculation'!BU$279&lt;&gt;"h",$E366&lt;&gt;0),0,IF(AND(BU$273=list!$D$2,$E366&lt;&gt;0,TRUNC(VLOOKUP($E366,'Container Panel'!$B$41:$Z$100,$D366,0)/(VLOOKUP(BU$276,UI!$A$12:$O$51,VLOOKUP(BU$279,$B$276:$C$278,2,0),0)/1000))&gt;0),1,TRUNC(VLOOKUP($E366,'Container Panel'!$B$41:$Z$100,$D366,0)/(VLOOKUP(BU$276,UI!$A$12:$O$51,VLOOKUP(BU$279,$B$276:$C$278,2,0),0)/1000)))),"")</f>
        <v/>
      </c>
      <c r="BV366" s="145" t="str">
        <f>IFERROR(IF(AND(BV$272=list!$D$3,'Box Calculation'!BV$279&lt;&gt;"h",$E366&lt;&gt;0),0,IF(AND(BV$273=list!$D$2,$E366&lt;&gt;0,TRUNC(VLOOKUP($E366,'Container Panel'!$B$41:$Z$100,$D366,0)/(VLOOKUP(BV$276,UI!$A$12:$O$51,VLOOKUP(BV$279,$B$276:$C$278,2,0),0)/1000))&gt;0),1,TRUNC(VLOOKUP($E366,'Container Panel'!$B$41:$Z$100,$D366,0)/(VLOOKUP(BV$276,UI!$A$12:$O$51,VLOOKUP(BV$279,$B$276:$C$278,2,0),0)/1000)))),"")</f>
        <v/>
      </c>
      <c r="BW366" s="145" t="str">
        <f>IFERROR(IF(AND(BW$272=list!$D$3,'Box Calculation'!BW$279&lt;&gt;"h",$E366&lt;&gt;0),0,IF(AND(BW$273=list!$D$2,$E366&lt;&gt;0,TRUNC(VLOOKUP($E366,'Container Panel'!$B$41:$Z$100,$D366,0)/(VLOOKUP(BW$276,UI!$A$12:$O$51,VLOOKUP(BW$279,$B$276:$C$278,2,0),0)/1000))&gt;0),1,TRUNC(VLOOKUP($E366,'Container Panel'!$B$41:$Z$100,$D366,0)/(VLOOKUP(BW$276,UI!$A$12:$O$51,VLOOKUP(BW$279,$B$276:$C$278,2,0),0)/1000)))),"")</f>
        <v/>
      </c>
      <c r="BX366" s="145" t="str">
        <f>IFERROR(IF(AND(BX$272=list!$D$3,'Box Calculation'!BX$279&lt;&gt;"h",$E366&lt;&gt;0),0,IF(AND(BX$273=list!$D$2,$E366&lt;&gt;0,TRUNC(VLOOKUP($E366,'Container Panel'!$B$41:$Z$100,$D366,0)/(VLOOKUP(BX$276,UI!$A$12:$O$51,VLOOKUP(BX$279,$B$276:$C$278,2,0),0)/1000))&gt;0),1,TRUNC(VLOOKUP($E366,'Container Panel'!$B$41:$Z$100,$D366,0)/(VLOOKUP(BX$276,UI!$A$12:$O$51,VLOOKUP(BX$279,$B$276:$C$278,2,0),0)/1000)))),"")</f>
        <v/>
      </c>
      <c r="BY366" s="145" t="str">
        <f>IFERROR(IF(AND(BY$272=list!$D$3,'Box Calculation'!BY$279&lt;&gt;"h",$E366&lt;&gt;0),0,IF(AND(BY$273=list!$D$2,$E366&lt;&gt;0,TRUNC(VLOOKUP($E366,'Container Panel'!$B$41:$Z$100,$D366,0)/(VLOOKUP(BY$276,UI!$A$12:$O$51,VLOOKUP(BY$279,$B$276:$C$278,2,0),0)/1000))&gt;0),1,TRUNC(VLOOKUP($E366,'Container Panel'!$B$41:$Z$100,$D366,0)/(VLOOKUP(BY$276,UI!$A$12:$O$51,VLOOKUP(BY$279,$B$276:$C$278,2,0),0)/1000)))),"")</f>
        <v/>
      </c>
      <c r="BZ366" s="145" t="str">
        <f>IFERROR(IF(AND(BZ$272=list!$D$3,'Box Calculation'!BZ$279&lt;&gt;"h",$E366&lt;&gt;0),0,IF(AND(BZ$273=list!$D$2,$E366&lt;&gt;0,TRUNC(VLOOKUP($E366,'Container Panel'!$B$41:$Z$100,$D366,0)/(VLOOKUP(BZ$276,UI!$A$12:$O$51,VLOOKUP(BZ$279,$B$276:$C$278,2,0),0)/1000))&gt;0),1,TRUNC(VLOOKUP($E366,'Container Panel'!$B$41:$Z$100,$D366,0)/(VLOOKUP(BZ$276,UI!$A$12:$O$51,VLOOKUP(BZ$279,$B$276:$C$278,2,0),0)/1000)))),"")</f>
        <v/>
      </c>
      <c r="CA366" s="145" t="str">
        <f>IFERROR(IF(AND(CA$272=list!$D$3,'Box Calculation'!CA$279&lt;&gt;"h",$E366&lt;&gt;0),0,IF(AND(CA$273=list!$D$2,$E366&lt;&gt;0,TRUNC(VLOOKUP($E366,'Container Panel'!$B$41:$Z$100,$D366,0)/(VLOOKUP(CA$276,UI!$A$12:$O$51,VLOOKUP(CA$279,$B$276:$C$278,2,0),0)/1000))&gt;0),1,TRUNC(VLOOKUP($E366,'Container Panel'!$B$41:$Z$100,$D366,0)/(VLOOKUP(CA$276,UI!$A$12:$O$51,VLOOKUP(CA$279,$B$276:$C$278,2,0),0)/1000)))),"")</f>
        <v/>
      </c>
      <c r="CB366" s="145" t="str">
        <f>IFERROR(IF(AND(CB$272=list!$D$3,'Box Calculation'!CB$279&lt;&gt;"h",$E366&lt;&gt;0),0,IF(AND(CB$273=list!$D$2,$E366&lt;&gt;0,TRUNC(VLOOKUP($E366,'Container Panel'!$B$41:$Z$100,$D366,0)/(VLOOKUP(CB$276,UI!$A$12:$O$51,VLOOKUP(CB$279,$B$276:$C$278,2,0),0)/1000))&gt;0),1,TRUNC(VLOOKUP($E366,'Container Panel'!$B$41:$Z$100,$D366,0)/(VLOOKUP(CB$276,UI!$A$12:$O$51,VLOOKUP(CB$279,$B$276:$C$278,2,0),0)/1000)))),"")</f>
        <v/>
      </c>
      <c r="CC366" s="145" t="str">
        <f>IFERROR(IF(AND(CC$272=list!$D$3,'Box Calculation'!CC$279&lt;&gt;"h",$E366&lt;&gt;0),0,IF(AND(CC$273=list!$D$2,$E366&lt;&gt;0,TRUNC(VLOOKUP($E366,'Container Panel'!$B$41:$Z$100,$D366,0)/(VLOOKUP(CC$276,UI!$A$12:$O$51,VLOOKUP(CC$279,$B$276:$C$278,2,0),0)/1000))&gt;0),1,TRUNC(VLOOKUP($E366,'Container Panel'!$B$41:$Z$100,$D366,0)/(VLOOKUP(CC$276,UI!$A$12:$O$51,VLOOKUP(CC$279,$B$276:$C$278,2,0),0)/1000)))),"")</f>
        <v/>
      </c>
      <c r="CD366" s="145" t="str">
        <f>IFERROR(IF(AND(CD$272=list!$D$3,'Box Calculation'!CD$279&lt;&gt;"h",$E366&lt;&gt;0),0,IF(AND(CD$273=list!$D$2,$E366&lt;&gt;0,TRUNC(VLOOKUP($E366,'Container Panel'!$B$41:$Z$100,$D366,0)/(VLOOKUP(CD$276,UI!$A$12:$O$51,VLOOKUP(CD$279,$B$276:$C$278,2,0),0)/1000))&gt;0),1,TRUNC(VLOOKUP($E366,'Container Panel'!$B$41:$Z$100,$D366,0)/(VLOOKUP(CD$276,UI!$A$12:$O$51,VLOOKUP(CD$279,$B$276:$C$278,2,0),0)/1000)))),"")</f>
        <v/>
      </c>
      <c r="CE366" s="145" t="str">
        <f>IFERROR(IF(AND(CE$272=list!$D$3,'Box Calculation'!CE$279&lt;&gt;"h",$E366&lt;&gt;0),0,IF(AND(CE$273=list!$D$2,$E366&lt;&gt;0,TRUNC(VLOOKUP($E366,'Container Panel'!$B$41:$Z$100,$D366,0)/(VLOOKUP(CE$276,UI!$A$12:$O$51,VLOOKUP(CE$279,$B$276:$C$278,2,0),0)/1000))&gt;0),1,TRUNC(VLOOKUP($E366,'Container Panel'!$B$41:$Z$100,$D366,0)/(VLOOKUP(CE$276,UI!$A$12:$O$51,VLOOKUP(CE$279,$B$276:$C$278,2,0),0)/1000)))),"")</f>
        <v/>
      </c>
      <c r="CF366" s="145" t="str">
        <f>IFERROR(IF(AND(CF$272=list!$D$3,'Box Calculation'!CF$279&lt;&gt;"h",$E366&lt;&gt;0),0,IF(AND(CF$273=list!$D$2,$E366&lt;&gt;0,TRUNC(VLOOKUP($E366,'Container Panel'!$B$41:$Z$100,$D366,0)/(VLOOKUP(CF$276,UI!$A$12:$O$51,VLOOKUP(CF$279,$B$276:$C$278,2,0),0)/1000))&gt;0),1,TRUNC(VLOOKUP($E366,'Container Panel'!$B$41:$Z$100,$D366,0)/(VLOOKUP(CF$276,UI!$A$12:$O$51,VLOOKUP(CF$279,$B$276:$C$278,2,0),0)/1000)))),"")</f>
        <v/>
      </c>
      <c r="CG366" s="145" t="str">
        <f>IFERROR(IF(AND(CG$272=list!$D$3,'Box Calculation'!CG$279&lt;&gt;"h",$E366&lt;&gt;0),0,IF(AND(CG$273=list!$D$2,$E366&lt;&gt;0,TRUNC(VLOOKUP($E366,'Container Panel'!$B$41:$Z$100,$D366,0)/(VLOOKUP(CG$276,UI!$A$12:$O$51,VLOOKUP(CG$279,$B$276:$C$278,2,0),0)/1000))&gt;0),1,TRUNC(VLOOKUP($E366,'Container Panel'!$B$41:$Z$100,$D366,0)/(VLOOKUP(CG$276,UI!$A$12:$O$51,VLOOKUP(CG$279,$B$276:$C$278,2,0),0)/1000)))),"")</f>
        <v/>
      </c>
      <c r="CH366" s="145" t="str">
        <f>IFERROR(IF(AND(CH$272=list!$D$3,'Box Calculation'!CH$279&lt;&gt;"h",$E366&lt;&gt;0),0,IF(AND(CH$273=list!$D$2,$E366&lt;&gt;0,TRUNC(VLOOKUP($E366,'Container Panel'!$B$41:$Z$100,$D366,0)/(VLOOKUP(CH$276,UI!$A$12:$O$51,VLOOKUP(CH$279,$B$276:$C$278,2,0),0)/1000))&gt;0),1,TRUNC(VLOOKUP($E366,'Container Panel'!$B$41:$Z$100,$D366,0)/(VLOOKUP(CH$276,UI!$A$12:$O$51,VLOOKUP(CH$279,$B$276:$C$278,2,0),0)/1000)))),"")</f>
        <v/>
      </c>
      <c r="CI366" s="145" t="str">
        <f>IFERROR(IF(AND(CI$272=list!$D$3,'Box Calculation'!CI$279&lt;&gt;"h",$E366&lt;&gt;0),0,IF(AND(CI$273=list!$D$2,$E366&lt;&gt;0,TRUNC(VLOOKUP($E366,'Container Panel'!$B$41:$Z$100,$D366,0)/(VLOOKUP(CI$276,UI!$A$12:$O$51,VLOOKUP(CI$279,$B$276:$C$278,2,0),0)/1000))&gt;0),1,TRUNC(VLOOKUP($E366,'Container Panel'!$B$41:$Z$100,$D366,0)/(VLOOKUP(CI$276,UI!$A$12:$O$51,VLOOKUP(CI$279,$B$276:$C$278,2,0),0)/1000)))),"")</f>
        <v/>
      </c>
      <c r="CJ366" s="145" t="str">
        <f>IFERROR(IF(AND(CJ$272=list!$D$3,'Box Calculation'!CJ$279&lt;&gt;"h",$E366&lt;&gt;0),0,IF(AND(CJ$273=list!$D$2,$E366&lt;&gt;0,TRUNC(VLOOKUP($E366,'Container Panel'!$B$41:$Z$100,$D366,0)/(VLOOKUP(CJ$276,UI!$A$12:$O$51,VLOOKUP(CJ$279,$B$276:$C$278,2,0),0)/1000))&gt;0),1,TRUNC(VLOOKUP($E366,'Container Panel'!$B$41:$Z$100,$D366,0)/(VLOOKUP(CJ$276,UI!$A$12:$O$51,VLOOKUP(CJ$279,$B$276:$C$278,2,0),0)/1000)))),"")</f>
        <v/>
      </c>
      <c r="CK366" s="145" t="str">
        <f>IFERROR(IF(AND(CK$272=list!$D$3,'Box Calculation'!CK$279&lt;&gt;"h",$E366&lt;&gt;0),0,IF(AND(CK$273=list!$D$2,$E366&lt;&gt;0,TRUNC(VLOOKUP($E366,'Container Panel'!$B$41:$Z$100,$D366,0)/(VLOOKUP(CK$276,UI!$A$12:$O$51,VLOOKUP(CK$279,$B$276:$C$278,2,0),0)/1000))&gt;0),1,TRUNC(VLOOKUP($E366,'Container Panel'!$B$41:$Z$100,$D366,0)/(VLOOKUP(CK$276,UI!$A$12:$O$51,VLOOKUP(CK$279,$B$276:$C$278,2,0),0)/1000)))),"")</f>
        <v/>
      </c>
      <c r="CL366" s="145" t="str">
        <f>IFERROR(IF(AND(CL$272=list!$D$3,'Box Calculation'!CL$279&lt;&gt;"h",$E366&lt;&gt;0),0,IF(AND(CL$273=list!$D$2,$E366&lt;&gt;0,TRUNC(VLOOKUP($E366,'Container Panel'!$B$41:$Z$100,$D366,0)/(VLOOKUP(CL$276,UI!$A$12:$O$51,VLOOKUP(CL$279,$B$276:$C$278,2,0),0)/1000))&gt;0),1,TRUNC(VLOOKUP($E366,'Container Panel'!$B$41:$Z$100,$D366,0)/(VLOOKUP(CL$276,UI!$A$12:$O$51,VLOOKUP(CL$279,$B$276:$C$278,2,0),0)/1000)))),"")</f>
        <v/>
      </c>
      <c r="CM366" s="145" t="str">
        <f>IFERROR(IF(AND(CM$272=list!$D$3,'Box Calculation'!CM$279&lt;&gt;"h",$E366&lt;&gt;0),0,IF(AND(CM$273=list!$D$2,$E366&lt;&gt;0,TRUNC(VLOOKUP($E366,'Container Panel'!$B$41:$Z$100,$D366,0)/(VLOOKUP(CM$276,UI!$A$12:$O$51,VLOOKUP(CM$279,$B$276:$C$278,2,0),0)/1000))&gt;0),1,TRUNC(VLOOKUP($E366,'Container Panel'!$B$41:$Z$100,$D366,0)/(VLOOKUP(CM$276,UI!$A$12:$O$51,VLOOKUP(CM$279,$B$276:$C$278,2,0),0)/1000)))),"")</f>
        <v/>
      </c>
      <c r="CN366" s="145" t="str">
        <f>IFERROR(IF(AND(CN$272=list!$D$3,'Box Calculation'!CN$279&lt;&gt;"h",$E366&lt;&gt;0),0,IF(AND(CN$273=list!$D$2,$E366&lt;&gt;0,TRUNC(VLOOKUP($E366,'Container Panel'!$B$41:$Z$100,$D366,0)/(VLOOKUP(CN$276,UI!$A$12:$O$51,VLOOKUP(CN$279,$B$276:$C$278,2,0),0)/1000))&gt;0),1,TRUNC(VLOOKUP($E366,'Container Panel'!$B$41:$Z$100,$D366,0)/(VLOOKUP(CN$276,UI!$A$12:$O$51,VLOOKUP(CN$279,$B$276:$C$278,2,0),0)/1000)))),"")</f>
        <v/>
      </c>
      <c r="CO366" s="145" t="str">
        <f>IFERROR(IF(AND(CO$272=list!$D$3,'Box Calculation'!CO$279&lt;&gt;"h",$E366&lt;&gt;0),0,IF(AND(CO$273=list!$D$2,$E366&lt;&gt;0,TRUNC(VLOOKUP($E366,'Container Panel'!$B$41:$Z$100,$D366,0)/(VLOOKUP(CO$276,UI!$A$12:$O$51,VLOOKUP(CO$279,$B$276:$C$278,2,0),0)/1000))&gt;0),1,TRUNC(VLOOKUP($E366,'Container Panel'!$B$41:$Z$100,$D366,0)/(VLOOKUP(CO$276,UI!$A$12:$O$51,VLOOKUP(CO$279,$B$276:$C$278,2,0),0)/1000)))),"")</f>
        <v/>
      </c>
      <c r="CP366" s="145" t="str">
        <f>IFERROR(IF(AND(CP$272=list!$D$3,'Box Calculation'!CP$279&lt;&gt;"h",$E366&lt;&gt;0),0,IF(AND(CP$273=list!$D$2,$E366&lt;&gt;0,TRUNC(VLOOKUP($E366,'Container Panel'!$B$41:$Z$100,$D366,0)/(VLOOKUP(CP$276,UI!$A$12:$O$51,VLOOKUP(CP$279,$B$276:$C$278,2,0),0)/1000))&gt;0),1,TRUNC(VLOOKUP($E366,'Container Panel'!$B$41:$Z$100,$D366,0)/(VLOOKUP(CP$276,UI!$A$12:$O$51,VLOOKUP(CP$279,$B$276:$C$278,2,0),0)/1000)))),"")</f>
        <v/>
      </c>
      <c r="CQ366" s="145" t="str">
        <f>IFERROR(IF(AND(CQ$272=list!$D$3,'Box Calculation'!CQ$279&lt;&gt;"h",$E366&lt;&gt;0),0,IF(AND(CQ$273=list!$D$2,$E366&lt;&gt;0,TRUNC(VLOOKUP($E366,'Container Panel'!$B$41:$Z$100,$D366,0)/(VLOOKUP(CQ$276,UI!$A$12:$O$51,VLOOKUP(CQ$279,$B$276:$C$278,2,0),0)/1000))&gt;0),1,TRUNC(VLOOKUP($E366,'Container Panel'!$B$41:$Z$100,$D366,0)/(VLOOKUP(CQ$276,UI!$A$12:$O$51,VLOOKUP(CQ$279,$B$276:$C$278,2,0),0)/1000)))),"")</f>
        <v/>
      </c>
      <c r="CR366" s="145" t="str">
        <f>IFERROR(IF(AND(CR$272=list!$D$3,'Box Calculation'!CR$279&lt;&gt;"h",$E366&lt;&gt;0),0,IF(AND(CR$273=list!$D$2,$E366&lt;&gt;0,TRUNC(VLOOKUP($E366,'Container Panel'!$B$41:$Z$100,$D366,0)/(VLOOKUP(CR$276,UI!$A$12:$O$51,VLOOKUP(CR$279,$B$276:$C$278,2,0),0)/1000))&gt;0),1,TRUNC(VLOOKUP($E366,'Container Panel'!$B$41:$Z$100,$D366,0)/(VLOOKUP(CR$276,UI!$A$12:$O$51,VLOOKUP(CR$279,$B$276:$C$278,2,0),0)/1000)))),"")</f>
        <v/>
      </c>
      <c r="CS366" s="145" t="str">
        <f>IFERROR(IF(AND(CS$272=list!$D$3,'Box Calculation'!CS$279&lt;&gt;"h",$E366&lt;&gt;0),0,IF(AND(CS$273=list!$D$2,$E366&lt;&gt;0,TRUNC(VLOOKUP($E366,'Container Panel'!$B$41:$Z$100,$D366,0)/(VLOOKUP(CS$276,UI!$A$12:$O$51,VLOOKUP(CS$279,$B$276:$C$278,2,0),0)/1000))&gt;0),1,TRUNC(VLOOKUP($E366,'Container Panel'!$B$41:$Z$100,$D366,0)/(VLOOKUP(CS$276,UI!$A$12:$O$51,VLOOKUP(CS$279,$B$276:$C$278,2,0),0)/1000)))),"")</f>
        <v/>
      </c>
      <c r="CT366" s="145" t="str">
        <f>IFERROR(IF(AND(CT$272=list!$D$3,'Box Calculation'!CT$279&lt;&gt;"h",$E366&lt;&gt;0),0,IF(AND(CT$273=list!$D$2,$E366&lt;&gt;0,TRUNC(VLOOKUP($E366,'Container Panel'!$B$41:$Z$100,$D366,0)/(VLOOKUP(CT$276,UI!$A$12:$O$51,VLOOKUP(CT$279,$B$276:$C$278,2,0),0)/1000))&gt;0),1,TRUNC(VLOOKUP($E366,'Container Panel'!$B$41:$Z$100,$D366,0)/(VLOOKUP(CT$276,UI!$A$12:$O$51,VLOOKUP(CT$279,$B$276:$C$278,2,0),0)/1000)))),"")</f>
        <v/>
      </c>
      <c r="CU366" s="145" t="str">
        <f>IFERROR(IF(AND(CU$272=list!$D$3,'Box Calculation'!CU$279&lt;&gt;"h",$E366&lt;&gt;0),0,IF(AND(CU$273=list!$D$2,$E366&lt;&gt;0,TRUNC(VLOOKUP($E366,'Container Panel'!$B$41:$Z$100,$D366,0)/(VLOOKUP(CU$276,UI!$A$12:$O$51,VLOOKUP(CU$279,$B$276:$C$278,2,0),0)/1000))&gt;0),1,TRUNC(VLOOKUP($E366,'Container Panel'!$B$41:$Z$100,$D366,0)/(VLOOKUP(CU$276,UI!$A$12:$O$51,VLOOKUP(CU$279,$B$276:$C$278,2,0),0)/1000)))),"")</f>
        <v/>
      </c>
      <c r="CV366" s="145" t="str">
        <f>IFERROR(IF(AND(CV$272=list!$D$3,'Box Calculation'!CV$279&lt;&gt;"h",$E366&lt;&gt;0),0,IF(AND(CV$273=list!$D$2,$E366&lt;&gt;0,TRUNC(VLOOKUP($E366,'Container Panel'!$B$41:$Z$100,$D366,0)/(VLOOKUP(CV$276,UI!$A$12:$O$51,VLOOKUP(CV$279,$B$276:$C$278,2,0),0)/1000))&gt;0),1,TRUNC(VLOOKUP($E366,'Container Panel'!$B$41:$Z$100,$D366,0)/(VLOOKUP(CV$276,UI!$A$12:$O$51,VLOOKUP(CV$279,$B$276:$C$278,2,0),0)/1000)))),"")</f>
        <v/>
      </c>
      <c r="CW366" s="145" t="str">
        <f>IFERROR(IF(AND(CW$272=list!$D$3,'Box Calculation'!CW$279&lt;&gt;"h",$E366&lt;&gt;0),0,IF(AND(CW$273=list!$D$2,$E366&lt;&gt;0,TRUNC(VLOOKUP($E366,'Container Panel'!$B$41:$Z$100,$D366,0)/(VLOOKUP(CW$276,UI!$A$12:$O$51,VLOOKUP(CW$279,$B$276:$C$278,2,0),0)/1000))&gt;0),1,TRUNC(VLOOKUP($E366,'Container Panel'!$B$41:$Z$100,$D366,0)/(VLOOKUP(CW$276,UI!$A$12:$O$51,VLOOKUP(CW$279,$B$276:$C$278,2,0),0)/1000)))),"")</f>
        <v/>
      </c>
      <c r="CX366" s="145" t="str">
        <f>IFERROR(IF(AND(CX$272=list!$D$3,'Box Calculation'!CX$279&lt;&gt;"h",$E366&lt;&gt;0),0,IF(AND(CX$273=list!$D$2,$E366&lt;&gt;0,TRUNC(VLOOKUP($E366,'Container Panel'!$B$41:$Z$100,$D366,0)/(VLOOKUP(CX$276,UI!$A$12:$O$51,VLOOKUP(CX$279,$B$276:$C$278,2,0),0)/1000))&gt;0),1,TRUNC(VLOOKUP($E366,'Container Panel'!$B$41:$Z$100,$D366,0)/(VLOOKUP(CX$276,UI!$A$12:$O$51,VLOOKUP(CX$279,$B$276:$C$278,2,0),0)/1000)))),"")</f>
        <v/>
      </c>
      <c r="CY366" s="145" t="str">
        <f>IFERROR(IF(AND(CY$272=list!$D$3,'Box Calculation'!CY$279&lt;&gt;"h",$E366&lt;&gt;0),0,IF(AND(CY$273=list!$D$2,$E366&lt;&gt;0,TRUNC(VLOOKUP($E366,'Container Panel'!$B$41:$Z$100,$D366,0)/(VLOOKUP(CY$276,UI!$A$12:$O$51,VLOOKUP(CY$279,$B$276:$C$278,2,0),0)/1000))&gt;0),1,TRUNC(VLOOKUP($E366,'Container Panel'!$B$41:$Z$100,$D366,0)/(VLOOKUP(CY$276,UI!$A$12:$O$51,VLOOKUP(CY$279,$B$276:$C$278,2,0),0)/1000)))),"")</f>
        <v/>
      </c>
      <c r="CZ366" s="145" t="str">
        <f>IFERROR(IF(AND(CZ$272=list!$D$3,'Box Calculation'!CZ$279&lt;&gt;"h",$E366&lt;&gt;0),0,IF(AND(CZ$273=list!$D$2,$E366&lt;&gt;0,TRUNC(VLOOKUP($E366,'Container Panel'!$B$41:$Z$100,$D366,0)/(VLOOKUP(CZ$276,UI!$A$12:$O$51,VLOOKUP(CZ$279,$B$276:$C$278,2,0),0)/1000))&gt;0),1,TRUNC(VLOOKUP($E366,'Container Panel'!$B$41:$Z$100,$D366,0)/(VLOOKUP(CZ$276,UI!$A$12:$O$51,VLOOKUP(CZ$279,$B$276:$C$278,2,0),0)/1000)))),"")</f>
        <v/>
      </c>
      <c r="DA366" s="145" t="str">
        <f>IFERROR(IF(AND(DA$272=list!$D$3,'Box Calculation'!DA$279&lt;&gt;"h",$E366&lt;&gt;0),0,IF(AND(DA$273=list!$D$2,$E366&lt;&gt;0,TRUNC(VLOOKUP($E366,'Container Panel'!$B$41:$Z$100,$D366,0)/(VLOOKUP(DA$276,UI!$A$12:$O$51,VLOOKUP(DA$279,$B$276:$C$278,2,0),0)/1000))&gt;0),1,TRUNC(VLOOKUP($E366,'Container Panel'!$B$41:$Z$100,$D366,0)/(VLOOKUP(DA$276,UI!$A$12:$O$51,VLOOKUP(DA$279,$B$276:$C$278,2,0),0)/1000)))),"")</f>
        <v/>
      </c>
      <c r="DB366" s="145" t="str">
        <f>IFERROR(IF(AND(DB$272=list!$D$3,'Box Calculation'!DB$279&lt;&gt;"h",$E366&lt;&gt;0),0,IF(AND(DB$273=list!$D$2,$E366&lt;&gt;0,TRUNC(VLOOKUP($E366,'Container Panel'!$B$41:$Z$100,$D366,0)/(VLOOKUP(DB$276,UI!$A$12:$O$51,VLOOKUP(DB$279,$B$276:$C$278,2,0),0)/1000))&gt;0),1,TRUNC(VLOOKUP($E366,'Container Panel'!$B$41:$Z$100,$D366,0)/(VLOOKUP(DB$276,UI!$A$12:$O$51,VLOOKUP(DB$279,$B$276:$C$278,2,0),0)/1000)))),"")</f>
        <v/>
      </c>
      <c r="DC366" s="145" t="str">
        <f>IFERROR(IF(AND(DC$272=list!$D$3,'Box Calculation'!DC$279&lt;&gt;"h",$E366&lt;&gt;0),0,IF(AND(DC$273=list!$D$2,$E366&lt;&gt;0,TRUNC(VLOOKUP($E366,'Container Panel'!$B$41:$Z$100,$D366,0)/(VLOOKUP(DC$276,UI!$A$12:$O$51,VLOOKUP(DC$279,$B$276:$C$278,2,0),0)/1000))&gt;0),1,TRUNC(VLOOKUP($E366,'Container Panel'!$B$41:$Z$100,$D366,0)/(VLOOKUP(DC$276,UI!$A$12:$O$51,VLOOKUP(DC$279,$B$276:$C$278,2,0),0)/1000)))),"")</f>
        <v/>
      </c>
      <c r="DD366" s="145" t="str">
        <f>IFERROR(IF(AND(DD$272=list!$D$3,'Box Calculation'!DD$279&lt;&gt;"h",$E366&lt;&gt;0),0,IF(AND(DD$273=list!$D$2,$E366&lt;&gt;0,TRUNC(VLOOKUP($E366,'Container Panel'!$B$41:$Z$100,$D366,0)/(VLOOKUP(DD$276,UI!$A$12:$O$51,VLOOKUP(DD$279,$B$276:$C$278,2,0),0)/1000))&gt;0),1,TRUNC(VLOOKUP($E366,'Container Panel'!$B$41:$Z$100,$D366,0)/(VLOOKUP(DD$276,UI!$A$12:$O$51,VLOOKUP(DD$279,$B$276:$C$278,2,0),0)/1000)))),"")</f>
        <v/>
      </c>
      <c r="DE366" s="145" t="str">
        <f>IFERROR(IF(AND(DE$272=list!$D$3,'Box Calculation'!DE$279&lt;&gt;"h",$E366&lt;&gt;0),0,IF(AND(DE$273=list!$D$2,$E366&lt;&gt;0,TRUNC(VLOOKUP($E366,'Container Panel'!$B$41:$Z$100,$D366,0)/(VLOOKUP(DE$276,UI!$A$12:$O$51,VLOOKUP(DE$279,$B$276:$C$278,2,0),0)/1000))&gt;0),1,TRUNC(VLOOKUP($E366,'Container Panel'!$B$41:$Z$100,$D366,0)/(VLOOKUP(DE$276,UI!$A$12:$O$51,VLOOKUP(DE$279,$B$276:$C$278,2,0),0)/1000)))),"")</f>
        <v/>
      </c>
      <c r="DF366" s="145" t="str">
        <f>IFERROR(IF(AND(DF$272=list!$D$3,'Box Calculation'!DF$279&lt;&gt;"h",$E366&lt;&gt;0),0,IF(AND(DF$273=list!$D$2,$E366&lt;&gt;0,TRUNC(VLOOKUP($E366,'Container Panel'!$B$41:$Z$100,$D366,0)/(VLOOKUP(DF$276,UI!$A$12:$O$51,VLOOKUP(DF$279,$B$276:$C$278,2,0),0)/1000))&gt;0),1,TRUNC(VLOOKUP($E366,'Container Panel'!$B$41:$Z$100,$D366,0)/(VLOOKUP(DF$276,UI!$A$12:$O$51,VLOOKUP(DF$279,$B$276:$C$278,2,0),0)/1000)))),"")</f>
        <v/>
      </c>
      <c r="DG366" s="145" t="str">
        <f>IFERROR(IF(AND(DG$272=list!$D$3,'Box Calculation'!DG$279&lt;&gt;"h",$E366&lt;&gt;0),0,IF(AND(DG$273=list!$D$2,$E366&lt;&gt;0,TRUNC(VLOOKUP($E366,'Container Panel'!$B$41:$Z$100,$D366,0)/(VLOOKUP(DG$276,UI!$A$12:$O$51,VLOOKUP(DG$279,$B$276:$C$278,2,0),0)/1000))&gt;0),1,TRUNC(VLOOKUP($E366,'Container Panel'!$B$41:$Z$100,$D366,0)/(VLOOKUP(DG$276,UI!$A$12:$O$51,VLOOKUP(DG$279,$B$276:$C$278,2,0),0)/1000)))),"")</f>
        <v/>
      </c>
      <c r="DH366" s="145" t="str">
        <f>IFERROR(IF(AND(DH$272=list!$D$3,'Box Calculation'!DH$279&lt;&gt;"h",$E366&lt;&gt;0),0,IF(AND(DH$273=list!$D$2,$E366&lt;&gt;0,TRUNC(VLOOKUP($E366,'Container Panel'!$B$41:$Z$100,$D366,0)/(VLOOKUP(DH$276,UI!$A$12:$O$51,VLOOKUP(DH$279,$B$276:$C$278,2,0),0)/1000))&gt;0),1,TRUNC(VLOOKUP($E366,'Container Panel'!$B$41:$Z$100,$D366,0)/(VLOOKUP(DH$276,UI!$A$12:$O$51,VLOOKUP(DH$279,$B$276:$C$278,2,0),0)/1000)))),"")</f>
        <v/>
      </c>
      <c r="DI366" s="145" t="str">
        <f>IFERROR(IF(AND(DI$272=list!$D$3,'Box Calculation'!DI$279&lt;&gt;"h",$E366&lt;&gt;0),0,IF(AND(DI$273=list!$D$2,$E366&lt;&gt;0,TRUNC(VLOOKUP($E366,'Container Panel'!$B$41:$Z$100,$D366,0)/(VLOOKUP(DI$276,UI!$A$12:$O$51,VLOOKUP(DI$279,$B$276:$C$278,2,0),0)/1000))&gt;0),1,TRUNC(VLOOKUP($E366,'Container Panel'!$B$41:$Z$100,$D366,0)/(VLOOKUP(DI$276,UI!$A$12:$O$51,VLOOKUP(DI$279,$B$276:$C$278,2,0),0)/1000)))),"")</f>
        <v/>
      </c>
      <c r="DJ366" s="145" t="str">
        <f>IFERROR(IF(AND(DJ$272=list!$D$3,'Box Calculation'!DJ$279&lt;&gt;"h",$E366&lt;&gt;0),0,IF(AND(DJ$273=list!$D$2,$E366&lt;&gt;0,TRUNC(VLOOKUP($E366,'Container Panel'!$B$41:$Z$100,$D366,0)/(VLOOKUP(DJ$276,UI!$A$12:$O$51,VLOOKUP(DJ$279,$B$276:$C$278,2,0),0)/1000))&gt;0),1,TRUNC(VLOOKUP($E366,'Container Panel'!$B$41:$Z$100,$D366,0)/(VLOOKUP(DJ$276,UI!$A$12:$O$51,VLOOKUP(DJ$279,$B$276:$C$278,2,0),0)/1000)))),"")</f>
        <v/>
      </c>
      <c r="DK366" s="145" t="str">
        <f>IFERROR(IF(AND(DK$272=list!$D$3,'Box Calculation'!DK$279&lt;&gt;"h",$E366&lt;&gt;0),0,IF(AND(DK$273=list!$D$2,$E366&lt;&gt;0,TRUNC(VLOOKUP($E366,'Container Panel'!$B$41:$Z$100,$D366,0)/(VLOOKUP(DK$276,UI!$A$12:$O$51,VLOOKUP(DK$279,$B$276:$C$278,2,0),0)/1000))&gt;0),1,TRUNC(VLOOKUP($E366,'Container Panel'!$B$41:$Z$100,$D366,0)/(VLOOKUP(DK$276,UI!$A$12:$O$51,VLOOKUP(DK$279,$B$276:$C$278,2,0),0)/1000)))),"")</f>
        <v/>
      </c>
      <c r="DL366" s="145" t="str">
        <f>IFERROR(IF(AND(DL$272=list!$D$3,'Box Calculation'!DL$279&lt;&gt;"h",$E366&lt;&gt;0),0,IF(AND(DL$273=list!$D$2,$E366&lt;&gt;0,TRUNC(VLOOKUP($E366,'Container Panel'!$B$41:$Z$100,$D366,0)/(VLOOKUP(DL$276,UI!$A$12:$O$51,VLOOKUP(DL$279,$B$276:$C$278,2,0),0)/1000))&gt;0),1,TRUNC(VLOOKUP($E366,'Container Panel'!$B$41:$Z$100,$D366,0)/(VLOOKUP(DL$276,UI!$A$12:$O$51,VLOOKUP(DL$279,$B$276:$C$278,2,0),0)/1000)))),"")</f>
        <v/>
      </c>
      <c r="DM366" s="145" t="str">
        <f>IFERROR(IF(AND(DM$272=list!$D$3,'Box Calculation'!DM$279&lt;&gt;"h",$E366&lt;&gt;0),0,IF(AND(DM$273=list!$D$2,$E366&lt;&gt;0,TRUNC(VLOOKUP($E366,'Container Panel'!$B$41:$Z$100,$D366,0)/(VLOOKUP(DM$276,UI!$A$12:$O$51,VLOOKUP(DM$279,$B$276:$C$278,2,0),0)/1000))&gt;0),1,TRUNC(VLOOKUP($E366,'Container Panel'!$B$41:$Z$100,$D366,0)/(VLOOKUP(DM$276,UI!$A$12:$O$51,VLOOKUP(DM$279,$B$276:$C$278,2,0),0)/1000)))),"")</f>
        <v/>
      </c>
      <c r="DN366" s="145" t="str">
        <f>IFERROR(IF(AND(DN$272=list!$D$3,'Box Calculation'!DN$279&lt;&gt;"h",$E366&lt;&gt;0),0,IF(AND(DN$273=list!$D$2,$E366&lt;&gt;0,TRUNC(VLOOKUP($E366,'Container Panel'!$B$41:$Z$100,$D366,0)/(VLOOKUP(DN$276,UI!$A$12:$O$51,VLOOKUP(DN$279,$B$276:$C$278,2,0),0)/1000))&gt;0),1,TRUNC(VLOOKUP($E366,'Container Panel'!$B$41:$Z$100,$D366,0)/(VLOOKUP(DN$276,UI!$A$12:$O$51,VLOOKUP(DN$279,$B$276:$C$278,2,0),0)/1000)))),"")</f>
        <v/>
      </c>
      <c r="DO366" s="145" t="str">
        <f>IFERROR(IF(AND(DO$272=list!$D$3,'Box Calculation'!DO$279&lt;&gt;"h",$E366&lt;&gt;0),0,IF(AND(DO$273=list!$D$2,$E366&lt;&gt;0,TRUNC(VLOOKUP($E366,'Container Panel'!$B$41:$Z$100,$D366,0)/(VLOOKUP(DO$276,UI!$A$12:$O$51,VLOOKUP(DO$279,$B$276:$C$278,2,0),0)/1000))&gt;0),1,TRUNC(VLOOKUP($E366,'Container Panel'!$B$41:$Z$100,$D366,0)/(VLOOKUP(DO$276,UI!$A$12:$O$51,VLOOKUP(DO$279,$B$276:$C$278,2,0),0)/1000)))),"")</f>
        <v/>
      </c>
      <c r="DP366" s="145" t="str">
        <f>IFERROR(IF(AND(DP$272=list!$D$3,'Box Calculation'!DP$279&lt;&gt;"h",$E366&lt;&gt;0),0,IF(AND(DP$273=list!$D$2,$E366&lt;&gt;0,TRUNC(VLOOKUP($E366,'Container Panel'!$B$41:$Z$100,$D366,0)/(VLOOKUP(DP$276,UI!$A$12:$O$51,VLOOKUP(DP$279,$B$276:$C$278,2,0),0)/1000))&gt;0),1,TRUNC(VLOOKUP($E366,'Container Panel'!$B$41:$Z$100,$D366,0)/(VLOOKUP(DP$276,UI!$A$12:$O$51,VLOOKUP(DP$279,$B$276:$C$278,2,0),0)/1000)))),"")</f>
        <v/>
      </c>
      <c r="DQ366" s="145" t="str">
        <f>IFERROR(IF(AND(DQ$272=list!$D$3,'Box Calculation'!DQ$279&lt;&gt;"h",$E366&lt;&gt;0),0,IF(AND(DQ$273=list!$D$2,$E366&lt;&gt;0,TRUNC(VLOOKUP($E366,'Container Panel'!$B$41:$Z$100,$D366,0)/(VLOOKUP(DQ$276,UI!$A$12:$O$51,VLOOKUP(DQ$279,$B$276:$C$278,2,0),0)/1000))&gt;0),1,TRUNC(VLOOKUP($E366,'Container Panel'!$B$41:$Z$100,$D366,0)/(VLOOKUP(DQ$276,UI!$A$12:$O$51,VLOOKUP(DQ$279,$B$276:$C$278,2,0),0)/1000)))),"")</f>
        <v/>
      </c>
      <c r="DR366" s="145" t="str">
        <f>IFERROR(IF(AND(DR$272=list!$D$3,'Box Calculation'!DR$279&lt;&gt;"h",$E366&lt;&gt;0),0,IF(AND(DR$273=list!$D$2,$E366&lt;&gt;0,TRUNC(VLOOKUP($E366,'Container Panel'!$B$41:$Z$100,$D366,0)/(VLOOKUP(DR$276,UI!$A$12:$O$51,VLOOKUP(DR$279,$B$276:$C$278,2,0),0)/1000))&gt;0),1,TRUNC(VLOOKUP($E366,'Container Panel'!$B$41:$Z$100,$D366,0)/(VLOOKUP(DR$276,UI!$A$12:$O$51,VLOOKUP(DR$279,$B$276:$C$278,2,0),0)/1000)))),"")</f>
        <v/>
      </c>
      <c r="DS366" s="145" t="str">
        <f>IFERROR(IF(AND(DS$272=list!$D$3,'Box Calculation'!DS$279&lt;&gt;"h",$E366&lt;&gt;0),0,IF(AND(DS$273=list!$D$2,$E366&lt;&gt;0,TRUNC(VLOOKUP($E366,'Container Panel'!$B$41:$Z$100,$D366,0)/(VLOOKUP(DS$276,UI!$A$12:$O$51,VLOOKUP(DS$279,$B$276:$C$278,2,0),0)/1000))&gt;0),1,TRUNC(VLOOKUP($E366,'Container Panel'!$B$41:$Z$100,$D366,0)/(VLOOKUP(DS$276,UI!$A$12:$O$51,VLOOKUP(DS$279,$B$276:$C$278,2,0),0)/1000)))),"")</f>
        <v/>
      </c>
      <c r="DT366" s="145" t="str">
        <f>IFERROR(IF(AND(DT$272=list!$D$3,'Box Calculation'!DT$279&lt;&gt;"h",$E366&lt;&gt;0),0,IF(AND(DT$273=list!$D$2,$E366&lt;&gt;0,TRUNC(VLOOKUP($E366,'Container Panel'!$B$41:$Z$100,$D366,0)/(VLOOKUP(DT$276,UI!$A$12:$O$51,VLOOKUP(DT$279,$B$276:$C$278,2,0),0)/1000))&gt;0),1,TRUNC(VLOOKUP($E366,'Container Panel'!$B$41:$Z$100,$D366,0)/(VLOOKUP(DT$276,UI!$A$12:$O$51,VLOOKUP(DT$279,$B$276:$C$278,2,0),0)/1000)))),"")</f>
        <v/>
      </c>
      <c r="DU366" s="145" t="str">
        <f>IFERROR(IF(AND(DU$272=list!$D$3,'Box Calculation'!DU$279&lt;&gt;"h",$E366&lt;&gt;0),0,IF(AND(DU$273=list!$D$2,$E366&lt;&gt;0,TRUNC(VLOOKUP($E366,'Container Panel'!$B$41:$Z$100,$D366,0)/(VLOOKUP(DU$276,UI!$A$12:$O$51,VLOOKUP(DU$279,$B$276:$C$278,2,0),0)/1000))&gt;0),1,TRUNC(VLOOKUP($E366,'Container Panel'!$B$41:$Z$100,$D366,0)/(VLOOKUP(DU$276,UI!$A$12:$O$51,VLOOKUP(DU$279,$B$276:$C$278,2,0),0)/1000)))),"")</f>
        <v/>
      </c>
      <c r="DV366" s="145" t="str">
        <f>IFERROR(IF(AND(DV$272=list!$D$3,'Box Calculation'!DV$279&lt;&gt;"h",$E366&lt;&gt;0),0,IF(AND(DV$273=list!$D$2,$E366&lt;&gt;0,TRUNC(VLOOKUP($E366,'Container Panel'!$B$41:$Z$100,$D366,0)/(VLOOKUP(DV$276,UI!$A$12:$O$51,VLOOKUP(DV$279,$B$276:$C$278,2,0),0)/1000))&gt;0),1,TRUNC(VLOOKUP($E366,'Container Panel'!$B$41:$Z$100,$D366,0)/(VLOOKUP(DV$276,UI!$A$12:$O$51,VLOOKUP(DV$279,$B$276:$C$278,2,0),0)/1000)))),"")</f>
        <v/>
      </c>
      <c r="DW366" s="145" t="str">
        <f>IFERROR(IF(AND(DW$272=list!$D$3,'Box Calculation'!DW$279&lt;&gt;"h",$E366&lt;&gt;0),0,IF(AND(DW$273=list!$D$2,$E366&lt;&gt;0,TRUNC(VLOOKUP($E366,'Container Panel'!$B$41:$Z$100,$D366,0)/(VLOOKUP(DW$276,UI!$A$12:$O$51,VLOOKUP(DW$279,$B$276:$C$278,2,0),0)/1000))&gt;0),1,TRUNC(VLOOKUP($E366,'Container Panel'!$B$41:$Z$100,$D366,0)/(VLOOKUP(DW$276,UI!$A$12:$O$51,VLOOKUP(DW$279,$B$276:$C$278,2,0),0)/1000)))),"")</f>
        <v/>
      </c>
      <c r="DX366" s="145" t="str">
        <f>IFERROR(IF(AND(DX$272=list!$D$3,'Box Calculation'!DX$279&lt;&gt;"h",$E366&lt;&gt;0),0,IF(AND(DX$273=list!$D$2,$E366&lt;&gt;0,TRUNC(VLOOKUP($E366,'Container Panel'!$B$41:$Z$100,$D366,0)/(VLOOKUP(DX$276,UI!$A$12:$O$51,VLOOKUP(DX$279,$B$276:$C$278,2,0),0)/1000))&gt;0),1,TRUNC(VLOOKUP($E366,'Container Panel'!$B$41:$Z$100,$D366,0)/(VLOOKUP(DX$276,UI!$A$12:$O$51,VLOOKUP(DX$279,$B$276:$C$278,2,0),0)/1000)))),"")</f>
        <v/>
      </c>
      <c r="DY366" s="145" t="str">
        <f>IFERROR(IF(AND(DY$272=list!$D$3,'Box Calculation'!DY$279&lt;&gt;"h",$E366&lt;&gt;0),0,IF(AND(DY$273=list!$D$2,$E366&lt;&gt;0,TRUNC(VLOOKUP($E366,'Container Panel'!$B$41:$Z$100,$D366,0)/(VLOOKUP(DY$276,UI!$A$12:$O$51,VLOOKUP(DY$279,$B$276:$C$278,2,0),0)/1000))&gt;0),1,TRUNC(VLOOKUP($E366,'Container Panel'!$B$41:$Z$100,$D366,0)/(VLOOKUP(DY$276,UI!$A$12:$O$51,VLOOKUP(DY$279,$B$276:$C$278,2,0),0)/1000)))),"")</f>
        <v/>
      </c>
      <c r="DZ366" s="145" t="str">
        <f>IFERROR(IF(AND(DZ$272=list!$D$3,'Box Calculation'!DZ$279&lt;&gt;"h",$E366&lt;&gt;0),0,IF(AND(DZ$273=list!$D$2,$E366&lt;&gt;0,TRUNC(VLOOKUP($E366,'Container Panel'!$B$41:$Z$100,$D366,0)/(VLOOKUP(DZ$276,UI!$A$12:$O$51,VLOOKUP(DZ$279,$B$276:$C$278,2,0),0)/1000))&gt;0),1,TRUNC(VLOOKUP($E366,'Container Panel'!$B$41:$Z$100,$D366,0)/(VLOOKUP(DZ$276,UI!$A$12:$O$51,VLOOKUP(DZ$279,$B$276:$C$278,2,0),0)/1000)))),"")</f>
        <v/>
      </c>
      <c r="EA366" s="145" t="str">
        <f>IFERROR(IF(AND(EA$272=list!$D$3,'Box Calculation'!EA$279&lt;&gt;"h",$E366&lt;&gt;0),0,IF(AND(EA$273=list!$D$2,$E366&lt;&gt;0,TRUNC(VLOOKUP($E366,'Container Panel'!$B$41:$Z$100,$D366,0)/(VLOOKUP(EA$276,UI!$A$12:$O$51,VLOOKUP(EA$279,$B$276:$C$278,2,0),0)/1000))&gt;0),1,TRUNC(VLOOKUP($E366,'Container Panel'!$B$41:$Z$100,$D366,0)/(VLOOKUP(EA$276,UI!$A$12:$O$51,VLOOKUP(EA$279,$B$276:$C$278,2,0),0)/1000)))),"")</f>
        <v/>
      </c>
      <c r="EB366" s="145" t="str">
        <f>IFERROR(IF(AND(EB$272=list!$D$3,'Box Calculation'!EB$279&lt;&gt;"h",$E366&lt;&gt;0),0,IF(AND(EB$273=list!$D$2,$E366&lt;&gt;0,TRUNC(VLOOKUP($E366,'Container Panel'!$B$41:$Z$100,$D366,0)/(VLOOKUP(EB$276,UI!$A$12:$O$51,VLOOKUP(EB$279,$B$276:$C$278,2,0),0)/1000))&gt;0),1,TRUNC(VLOOKUP($E366,'Container Panel'!$B$41:$Z$100,$D366,0)/(VLOOKUP(EB$276,UI!$A$12:$O$51,VLOOKUP(EB$279,$B$276:$C$278,2,0),0)/1000)))),"")</f>
        <v/>
      </c>
      <c r="EC366" s="145" t="str">
        <f>IFERROR(IF(AND(EC$272=list!$D$3,'Box Calculation'!EC$279&lt;&gt;"h",$E366&lt;&gt;0),0,IF(AND(EC$273=list!$D$2,$E366&lt;&gt;0,TRUNC(VLOOKUP($E366,'Container Panel'!$B$41:$Z$100,$D366,0)/(VLOOKUP(EC$276,UI!$A$12:$O$51,VLOOKUP(EC$279,$B$276:$C$278,2,0),0)/1000))&gt;0),1,TRUNC(VLOOKUP($E366,'Container Panel'!$B$41:$Z$100,$D366,0)/(VLOOKUP(EC$276,UI!$A$12:$O$51,VLOOKUP(EC$279,$B$276:$C$278,2,0),0)/1000)))),"")</f>
        <v/>
      </c>
      <c r="ED366" s="145" t="str">
        <f>IFERROR(IF(AND(ED$272=list!$D$3,'Box Calculation'!ED$279&lt;&gt;"h",$E366&lt;&gt;0),0,IF(AND(ED$273=list!$D$2,$E366&lt;&gt;0,TRUNC(VLOOKUP($E366,'Container Panel'!$B$41:$Z$100,$D366,0)/(VLOOKUP(ED$276,UI!$A$12:$O$51,VLOOKUP(ED$279,$B$276:$C$278,2,0),0)/1000))&gt;0),1,TRUNC(VLOOKUP($E366,'Container Panel'!$B$41:$Z$100,$D366,0)/(VLOOKUP(ED$276,UI!$A$12:$O$51,VLOOKUP(ED$279,$B$276:$C$278,2,0),0)/1000)))),"")</f>
        <v/>
      </c>
      <c r="EE366" s="145" t="str">
        <f>IFERROR(IF(AND(EE$272=list!$D$3,'Box Calculation'!EE$279&lt;&gt;"h",$E366&lt;&gt;0),0,IF(AND(EE$273=list!$D$2,$E366&lt;&gt;0,TRUNC(VLOOKUP($E366,'Container Panel'!$B$41:$Z$100,$D366,0)/(VLOOKUP(EE$276,UI!$A$12:$O$51,VLOOKUP(EE$279,$B$276:$C$278,2,0),0)/1000))&gt;0),1,TRUNC(VLOOKUP($E366,'Container Panel'!$B$41:$Z$100,$D366,0)/(VLOOKUP(EE$276,UI!$A$12:$O$51,VLOOKUP(EE$279,$B$276:$C$278,2,0),0)/1000)))),"")</f>
        <v/>
      </c>
      <c r="EF366" s="145" t="str">
        <f>IFERROR(IF(AND(EF$272=list!$D$3,'Box Calculation'!EF$279&lt;&gt;"h",$E366&lt;&gt;0),0,IF(AND(EF$273=list!$D$2,$E366&lt;&gt;0,TRUNC(VLOOKUP($E366,'Container Panel'!$B$41:$Z$100,$D366,0)/(VLOOKUP(EF$276,UI!$A$12:$O$51,VLOOKUP(EF$279,$B$276:$C$278,2,0),0)/1000))&gt;0),1,TRUNC(VLOOKUP($E366,'Container Panel'!$B$41:$Z$100,$D366,0)/(VLOOKUP(EF$276,UI!$A$12:$O$51,VLOOKUP(EF$279,$B$276:$C$278,2,0),0)/1000)))),"")</f>
        <v/>
      </c>
      <c r="EG366" s="145" t="str">
        <f>IFERROR(IF(AND(EG$272=list!$D$3,'Box Calculation'!EG$279&lt;&gt;"h",$E366&lt;&gt;0),0,IF(AND(EG$273=list!$D$2,$E366&lt;&gt;0,TRUNC(VLOOKUP($E366,'Container Panel'!$B$41:$Z$100,$D366,0)/(VLOOKUP(EG$276,UI!$A$12:$O$51,VLOOKUP(EG$279,$B$276:$C$278,2,0),0)/1000))&gt;0),1,TRUNC(VLOOKUP($E366,'Container Panel'!$B$41:$Z$100,$D366,0)/(VLOOKUP(EG$276,UI!$A$12:$O$51,VLOOKUP(EG$279,$B$276:$C$278,2,0),0)/1000)))),"")</f>
        <v/>
      </c>
      <c r="EH366" s="145" t="str">
        <f>IFERROR(IF(AND(EH$272=list!$D$3,'Box Calculation'!EH$279&lt;&gt;"h",$E366&lt;&gt;0),0,IF(AND(EH$273=list!$D$2,$E366&lt;&gt;0,TRUNC(VLOOKUP($E366,'Container Panel'!$B$41:$Z$100,$D366,0)/(VLOOKUP(EH$276,UI!$A$12:$O$51,VLOOKUP(EH$279,$B$276:$C$278,2,0),0)/1000))&gt;0),1,TRUNC(VLOOKUP($E366,'Container Panel'!$B$41:$Z$100,$D366,0)/(VLOOKUP(EH$276,UI!$A$12:$O$51,VLOOKUP(EH$279,$B$276:$C$278,2,0),0)/1000)))),"")</f>
        <v/>
      </c>
      <c r="EI366" s="145" t="str">
        <f>IFERROR(IF(AND(EI$272=list!$D$3,'Box Calculation'!EI$279&lt;&gt;"h",$E366&lt;&gt;0),0,IF(AND(EI$273=list!$D$2,$E366&lt;&gt;0,TRUNC(VLOOKUP($E366,'Container Panel'!$B$41:$Z$100,$D366,0)/(VLOOKUP(EI$276,UI!$A$12:$O$51,VLOOKUP(EI$279,$B$276:$C$278,2,0),0)/1000))&gt;0),1,TRUNC(VLOOKUP($E366,'Container Panel'!$B$41:$Z$100,$D366,0)/(VLOOKUP(EI$276,UI!$A$12:$O$51,VLOOKUP(EI$279,$B$276:$C$278,2,0),0)/1000)))),"")</f>
        <v/>
      </c>
      <c r="EJ366" s="145" t="str">
        <f>IFERROR(IF(AND(EJ$272=list!$D$3,'Box Calculation'!EJ$279&lt;&gt;"h",$E366&lt;&gt;0),0,IF(AND(EJ$273=list!$D$2,$E366&lt;&gt;0,TRUNC(VLOOKUP($E366,'Container Panel'!$B$41:$Z$100,$D366,0)/(VLOOKUP(EJ$276,UI!$A$12:$O$51,VLOOKUP(EJ$279,$B$276:$C$278,2,0),0)/1000))&gt;0),1,TRUNC(VLOOKUP($E366,'Container Panel'!$B$41:$Z$100,$D366,0)/(VLOOKUP(EJ$276,UI!$A$12:$O$51,VLOOKUP(EJ$279,$B$276:$C$278,2,0),0)/1000)))),"")</f>
        <v/>
      </c>
      <c r="EK366" s="145" t="str">
        <f>IFERROR(IF(AND(EK$272=list!$D$3,'Box Calculation'!EK$279&lt;&gt;"h",$E366&lt;&gt;0),0,IF(AND(EK$273=list!$D$2,$E366&lt;&gt;0,TRUNC(VLOOKUP($E366,'Container Panel'!$B$41:$Z$100,$D366,0)/(VLOOKUP(EK$276,UI!$A$12:$O$51,VLOOKUP(EK$279,$B$276:$C$278,2,0),0)/1000))&gt;0),1,TRUNC(VLOOKUP($E366,'Container Panel'!$B$41:$Z$100,$D366,0)/(VLOOKUP(EK$276,UI!$A$12:$O$51,VLOOKUP(EK$279,$B$276:$C$278,2,0),0)/1000)))),"")</f>
        <v/>
      </c>
      <c r="EL366" s="145" t="str">
        <f>IFERROR(IF(AND(EL$272=list!$D$3,'Box Calculation'!EL$279&lt;&gt;"h",$E366&lt;&gt;0),0,IF(AND(EL$273=list!$D$2,$E366&lt;&gt;0,TRUNC(VLOOKUP($E366,'Container Panel'!$B$41:$Z$100,$D366,0)/(VLOOKUP(EL$276,UI!$A$12:$O$51,VLOOKUP(EL$279,$B$276:$C$278,2,0),0)/1000))&gt;0),1,TRUNC(VLOOKUP($E366,'Container Panel'!$B$41:$Z$100,$D366,0)/(VLOOKUP(EL$276,UI!$A$12:$O$51,VLOOKUP(EL$279,$B$276:$C$278,2,0),0)/1000)))),"")</f>
        <v/>
      </c>
      <c r="EM366" s="145" t="str">
        <f>IFERROR(IF(AND(EM$272=list!$D$3,'Box Calculation'!EM$279&lt;&gt;"h",$E366&lt;&gt;0),0,IF(AND(EM$273=list!$D$2,$E366&lt;&gt;0,TRUNC(VLOOKUP($E366,'Container Panel'!$B$41:$Z$100,$D366,0)/(VLOOKUP(EM$276,UI!$A$12:$O$51,VLOOKUP(EM$279,$B$276:$C$278,2,0),0)/1000))&gt;0),1,TRUNC(VLOOKUP($E366,'Container Panel'!$B$41:$Z$100,$D366,0)/(VLOOKUP(EM$276,UI!$A$12:$O$51,VLOOKUP(EM$279,$B$276:$C$278,2,0),0)/1000)))),"")</f>
        <v/>
      </c>
      <c r="EN366" s="145" t="str">
        <f>IFERROR(IF(AND(EN$272=list!$D$3,'Box Calculation'!EN$279&lt;&gt;"h",$E366&lt;&gt;0),0,IF(AND(EN$273=list!$D$2,$E366&lt;&gt;0,TRUNC(VLOOKUP($E366,'Container Panel'!$B$41:$Z$100,$D366,0)/(VLOOKUP(EN$276,UI!$A$12:$O$51,VLOOKUP(EN$279,$B$276:$C$278,2,0),0)/1000))&gt;0),1,TRUNC(VLOOKUP($E366,'Container Panel'!$B$41:$Z$100,$D366,0)/(VLOOKUP(EN$276,UI!$A$12:$O$51,VLOOKUP(EN$279,$B$276:$C$278,2,0),0)/1000)))),"")</f>
        <v/>
      </c>
      <c r="EO366" s="145" t="str">
        <f>IFERROR(IF(AND(EO$272=list!$D$3,'Box Calculation'!EO$279&lt;&gt;"h",$E366&lt;&gt;0),0,IF(AND(EO$273=list!$D$2,$E366&lt;&gt;0,TRUNC(VLOOKUP($E366,'Container Panel'!$B$41:$Z$100,$D366,0)/(VLOOKUP(EO$276,UI!$A$12:$O$51,VLOOKUP(EO$279,$B$276:$C$278,2,0),0)/1000))&gt;0),1,TRUNC(VLOOKUP($E366,'Container Panel'!$B$41:$Z$100,$D366,0)/(VLOOKUP(EO$276,UI!$A$12:$O$51,VLOOKUP(EO$279,$B$276:$C$278,2,0),0)/1000)))),"")</f>
        <v/>
      </c>
      <c r="EP366" s="145" t="str">
        <f>IFERROR(IF(AND(EP$272=list!$D$3,'Box Calculation'!EP$279&lt;&gt;"h",$E366&lt;&gt;0),0,IF(AND(EP$273=list!$D$2,$E366&lt;&gt;0,TRUNC(VLOOKUP($E366,'Container Panel'!$B$41:$Z$100,$D366,0)/(VLOOKUP(EP$276,UI!$A$12:$O$51,VLOOKUP(EP$279,$B$276:$C$278,2,0),0)/1000))&gt;0),1,TRUNC(VLOOKUP($E366,'Container Panel'!$B$41:$Z$100,$D366,0)/(VLOOKUP(EP$276,UI!$A$12:$O$51,VLOOKUP(EP$279,$B$276:$C$278,2,0),0)/1000)))),"")</f>
        <v/>
      </c>
      <c r="EQ366" s="145" t="str">
        <f>IFERROR(IF(AND(EQ$272=list!$D$3,'Box Calculation'!EQ$279&lt;&gt;"h",$E366&lt;&gt;0),0,IF(AND(EQ$273=list!$D$2,$E366&lt;&gt;0,TRUNC(VLOOKUP($E366,'Container Panel'!$B$41:$Z$100,$D366,0)/(VLOOKUP(EQ$276,UI!$A$12:$O$51,VLOOKUP(EQ$279,$B$276:$C$278,2,0),0)/1000))&gt;0),1,TRUNC(VLOOKUP($E366,'Container Panel'!$B$41:$Z$100,$D366,0)/(VLOOKUP(EQ$276,UI!$A$12:$O$51,VLOOKUP(EQ$279,$B$276:$C$278,2,0),0)/1000)))),"")</f>
        <v/>
      </c>
      <c r="ER366" s="145" t="str">
        <f>IFERROR(IF(AND(ER$272=list!$D$3,'Box Calculation'!ER$279&lt;&gt;"h",$E366&lt;&gt;0),0,IF(AND(ER$273=list!$D$2,$E366&lt;&gt;0,TRUNC(VLOOKUP($E366,'Container Panel'!$B$41:$Z$100,$D366,0)/(VLOOKUP(ER$276,UI!$A$12:$O$51,VLOOKUP(ER$279,$B$276:$C$278,2,0),0)/1000))&gt;0),1,TRUNC(VLOOKUP($E366,'Container Panel'!$B$41:$Z$100,$D366,0)/(VLOOKUP(ER$276,UI!$A$12:$O$51,VLOOKUP(ER$279,$B$276:$C$278,2,0),0)/1000)))),"")</f>
        <v/>
      </c>
      <c r="ES366" s="145" t="str">
        <f>IFERROR(IF(AND(ES$272=list!$D$3,'Box Calculation'!ES$279&lt;&gt;"h",$E366&lt;&gt;0),0,IF(AND(ES$273=list!$D$2,$E366&lt;&gt;0,TRUNC(VLOOKUP($E366,'Container Panel'!$B$41:$Z$100,$D366,0)/(VLOOKUP(ES$276,UI!$A$12:$O$51,VLOOKUP(ES$279,$B$276:$C$278,2,0),0)/1000))&gt;0),1,TRUNC(VLOOKUP($E366,'Container Panel'!$B$41:$Z$100,$D366,0)/(VLOOKUP(ES$276,UI!$A$12:$O$51,VLOOKUP(ES$279,$B$276:$C$278,2,0),0)/1000)))),"")</f>
        <v/>
      </c>
      <c r="ET366" s="145" t="str">
        <f>IFERROR(IF(AND(ET$272=list!$D$3,'Box Calculation'!ET$279&lt;&gt;"h",$E366&lt;&gt;0),0,IF(AND(ET$273=list!$D$2,$E366&lt;&gt;0,TRUNC(VLOOKUP($E366,'Container Panel'!$B$41:$Z$100,$D366,0)/(VLOOKUP(ET$276,UI!$A$12:$O$51,VLOOKUP(ET$279,$B$276:$C$278,2,0),0)/1000))&gt;0),1,TRUNC(VLOOKUP($E366,'Container Panel'!$B$41:$Z$100,$D366,0)/(VLOOKUP(ET$276,UI!$A$12:$O$51,VLOOKUP(ET$279,$B$276:$C$278,2,0),0)/1000)))),"")</f>
        <v/>
      </c>
      <c r="EU366" s="145" t="str">
        <f>IFERROR(IF(AND(EU$272=list!$D$3,'Box Calculation'!EU$279&lt;&gt;"h",$E366&lt;&gt;0),0,IF(AND(EU$273=list!$D$2,$E366&lt;&gt;0,TRUNC(VLOOKUP($E366,'Container Panel'!$B$41:$Z$100,$D366,0)/(VLOOKUP(EU$276,UI!$A$12:$O$51,VLOOKUP(EU$279,$B$276:$C$278,2,0),0)/1000))&gt;0),1,TRUNC(VLOOKUP($E366,'Container Panel'!$B$41:$Z$100,$D366,0)/(VLOOKUP(EU$276,UI!$A$12:$O$51,VLOOKUP(EU$279,$B$276:$C$278,2,0),0)/1000)))),"")</f>
        <v/>
      </c>
      <c r="EV366" s="145" t="str">
        <f>IFERROR(IF(AND(EV$272=list!$D$3,'Box Calculation'!EV$279&lt;&gt;"h",$E366&lt;&gt;0),0,IF(AND(EV$273=list!$D$2,$E366&lt;&gt;0,TRUNC(VLOOKUP($E366,'Container Panel'!$B$41:$Z$100,$D366,0)/(VLOOKUP(EV$276,UI!$A$12:$O$51,VLOOKUP(EV$279,$B$276:$C$278,2,0),0)/1000))&gt;0),1,TRUNC(VLOOKUP($E366,'Container Panel'!$B$41:$Z$100,$D366,0)/(VLOOKUP(EV$276,UI!$A$12:$O$51,VLOOKUP(EV$279,$B$276:$C$278,2,0),0)/1000)))),"")</f>
        <v/>
      </c>
      <c r="EW366" s="145" t="str">
        <f>IFERROR(IF(AND(EW$272=list!$D$3,'Box Calculation'!EW$279&lt;&gt;"h",$E366&lt;&gt;0),0,IF(AND(EW$273=list!$D$2,$E366&lt;&gt;0,TRUNC(VLOOKUP($E366,'Container Panel'!$B$41:$Z$100,$D366,0)/(VLOOKUP(EW$276,UI!$A$12:$O$51,VLOOKUP(EW$279,$B$276:$C$278,2,0),0)/1000))&gt;0),1,TRUNC(VLOOKUP($E366,'Container Panel'!$B$41:$Z$100,$D366,0)/(VLOOKUP(EW$276,UI!$A$12:$O$51,VLOOKUP(EW$279,$B$276:$C$278,2,0),0)/1000)))),"")</f>
        <v/>
      </c>
      <c r="EX366" s="145" t="str">
        <f>IFERROR(IF(AND(EX$272=list!$D$3,'Box Calculation'!EX$279&lt;&gt;"h",$E366&lt;&gt;0),0,IF(AND(EX$273=list!$D$2,$E366&lt;&gt;0,TRUNC(VLOOKUP($E366,'Container Panel'!$B$41:$Z$100,$D366,0)/(VLOOKUP(EX$276,UI!$A$12:$O$51,VLOOKUP(EX$279,$B$276:$C$278,2,0),0)/1000))&gt;0),1,TRUNC(VLOOKUP($E366,'Container Panel'!$B$41:$Z$100,$D366,0)/(VLOOKUP(EX$276,UI!$A$12:$O$51,VLOOKUP(EX$279,$B$276:$C$278,2,0),0)/1000)))),"")</f>
        <v/>
      </c>
      <c r="EY366" s="145" t="str">
        <f>IFERROR(IF(AND(EY$272=list!$D$3,'Box Calculation'!EY$279&lt;&gt;"h",$E366&lt;&gt;0),0,IF(AND(EY$273=list!$D$2,$E366&lt;&gt;0,TRUNC(VLOOKUP($E366,'Container Panel'!$B$41:$Z$100,$D366,0)/(VLOOKUP(EY$276,UI!$A$12:$O$51,VLOOKUP(EY$279,$B$276:$C$278,2,0),0)/1000))&gt;0),1,TRUNC(VLOOKUP($E366,'Container Panel'!$B$41:$Z$100,$D366,0)/(VLOOKUP(EY$276,UI!$A$12:$O$51,VLOOKUP(EY$279,$B$276:$C$278,2,0),0)/1000)))),"")</f>
        <v/>
      </c>
      <c r="EZ366" s="145" t="str">
        <f>IFERROR(IF(AND(EZ$272=list!$D$3,'Box Calculation'!EZ$279&lt;&gt;"h",$E366&lt;&gt;0),0,IF(AND(EZ$273=list!$D$2,$E366&lt;&gt;0,TRUNC(VLOOKUP($E366,'Container Panel'!$B$41:$Z$100,$D366,0)/(VLOOKUP(EZ$276,UI!$A$12:$O$51,VLOOKUP(EZ$279,$B$276:$C$278,2,0),0)/1000))&gt;0),1,TRUNC(VLOOKUP($E366,'Container Panel'!$B$41:$Z$100,$D366,0)/(VLOOKUP(EZ$276,UI!$A$12:$O$51,VLOOKUP(EZ$279,$B$276:$C$278,2,0),0)/1000)))),"")</f>
        <v/>
      </c>
      <c r="FA366" s="145" t="str">
        <f>IFERROR(IF(AND(FA$272=list!$D$3,'Box Calculation'!FA$279&lt;&gt;"h",$E366&lt;&gt;0),0,IF(AND(FA$273=list!$D$2,$E366&lt;&gt;0,TRUNC(VLOOKUP($E366,'Container Panel'!$B$41:$Z$100,$D366,0)/(VLOOKUP(FA$276,UI!$A$12:$O$51,VLOOKUP(FA$279,$B$276:$C$278,2,0),0)/1000))&gt;0),1,TRUNC(VLOOKUP($E366,'Container Panel'!$B$41:$Z$100,$D366,0)/(VLOOKUP(FA$276,UI!$A$12:$O$51,VLOOKUP(FA$279,$B$276:$C$278,2,0),0)/1000)))),"")</f>
        <v/>
      </c>
      <c r="FB366" s="145" t="str">
        <f>IFERROR(IF(AND(FB$272=list!$D$3,'Box Calculation'!FB$279&lt;&gt;"h",$E366&lt;&gt;0),0,IF(AND(FB$273=list!$D$2,$E366&lt;&gt;0,TRUNC(VLOOKUP($E366,'Container Panel'!$B$41:$Z$100,$D366,0)/(VLOOKUP(FB$276,UI!$A$12:$O$51,VLOOKUP(FB$279,$B$276:$C$278,2,0),0)/1000))&gt;0),1,TRUNC(VLOOKUP($E366,'Container Panel'!$B$41:$Z$100,$D366,0)/(VLOOKUP(FB$276,UI!$A$12:$O$51,VLOOKUP(FB$279,$B$276:$C$278,2,0),0)/1000)))),"")</f>
        <v/>
      </c>
      <c r="FC366" s="145" t="str">
        <f>IFERROR(IF(AND(FC$272=list!$D$3,'Box Calculation'!FC$279&lt;&gt;"h",$E366&lt;&gt;0),0,IF(AND(FC$273=list!$D$2,$E366&lt;&gt;0,TRUNC(VLOOKUP($E366,'Container Panel'!$B$41:$Z$100,$D366,0)/(VLOOKUP(FC$276,UI!$A$12:$O$51,VLOOKUP(FC$279,$B$276:$C$278,2,0),0)/1000))&gt;0),1,TRUNC(VLOOKUP($E366,'Container Panel'!$B$41:$Z$100,$D366,0)/(VLOOKUP(FC$276,UI!$A$12:$O$51,VLOOKUP(FC$279,$B$276:$C$278,2,0),0)/1000)))),"")</f>
        <v/>
      </c>
      <c r="FD366" s="145" t="str">
        <f>IFERROR(IF(AND(FD$272=list!$D$3,'Box Calculation'!FD$279&lt;&gt;"h",$E366&lt;&gt;0),0,IF(AND(FD$273=list!$D$2,$E366&lt;&gt;0,TRUNC(VLOOKUP($E366,'Container Panel'!$B$41:$Z$100,$D366,0)/(VLOOKUP(FD$276,UI!$A$12:$O$51,VLOOKUP(FD$279,$B$276:$C$278,2,0),0)/1000))&gt;0),1,TRUNC(VLOOKUP($E366,'Container Panel'!$B$41:$Z$100,$D366,0)/(VLOOKUP(FD$276,UI!$A$12:$O$51,VLOOKUP(FD$279,$B$276:$C$278,2,0),0)/1000)))),"")</f>
        <v/>
      </c>
      <c r="FE366" s="145" t="str">
        <f>IFERROR(IF(AND(FE$272=list!$D$3,'Box Calculation'!FE$279&lt;&gt;"h",$E366&lt;&gt;0),0,IF(AND(FE$273=list!$D$2,$E366&lt;&gt;0,TRUNC(VLOOKUP($E366,'Container Panel'!$B$41:$Z$100,$D366,0)/(VLOOKUP(FE$276,UI!$A$12:$O$51,VLOOKUP(FE$279,$B$276:$C$278,2,0),0)/1000))&gt;0),1,TRUNC(VLOOKUP($E366,'Container Panel'!$B$41:$Z$100,$D366,0)/(VLOOKUP(FE$276,UI!$A$12:$O$51,VLOOKUP(FE$279,$B$276:$C$278,2,0),0)/1000)))),"")</f>
        <v/>
      </c>
      <c r="FF366" s="145" t="str">
        <f>IFERROR(IF(AND(FF$272=list!$D$3,'Box Calculation'!FF$279&lt;&gt;"h",$E366&lt;&gt;0),0,IF(AND(FF$273=list!$D$2,$E366&lt;&gt;0,TRUNC(VLOOKUP($E366,'Container Panel'!$B$41:$Z$100,$D366,0)/(VLOOKUP(FF$276,UI!$A$12:$O$51,VLOOKUP(FF$279,$B$276:$C$278,2,0),0)/1000))&gt;0),1,TRUNC(VLOOKUP($E366,'Container Panel'!$B$41:$Z$100,$D366,0)/(VLOOKUP(FF$276,UI!$A$12:$O$51,VLOOKUP(FF$279,$B$276:$C$278,2,0),0)/1000)))),"")</f>
        <v/>
      </c>
      <c r="FG366" s="145" t="str">
        <f>IFERROR(IF(AND(FG$272=list!$D$3,'Box Calculation'!FG$279&lt;&gt;"h",$E366&lt;&gt;0),0,IF(AND(FG$273=list!$D$2,$E366&lt;&gt;0,TRUNC(VLOOKUP($E366,'Container Panel'!$B$41:$Z$100,$D366,0)/(VLOOKUP(FG$276,UI!$A$12:$O$51,VLOOKUP(FG$279,$B$276:$C$278,2,0),0)/1000))&gt;0),1,TRUNC(VLOOKUP($E366,'Container Panel'!$B$41:$Z$100,$D366,0)/(VLOOKUP(FG$276,UI!$A$12:$O$51,VLOOKUP(FG$279,$B$276:$C$278,2,0),0)/1000)))),"")</f>
        <v/>
      </c>
      <c r="FH366" s="145" t="str">
        <f>IFERROR(IF(AND(FH$272=list!$D$3,'Box Calculation'!FH$279&lt;&gt;"h",$E366&lt;&gt;0),0,IF(AND(FH$273=list!$D$2,$E366&lt;&gt;0,TRUNC(VLOOKUP($E366,'Container Panel'!$B$41:$Z$100,$D366,0)/(VLOOKUP(FH$276,UI!$A$12:$O$51,VLOOKUP(FH$279,$B$276:$C$278,2,0),0)/1000))&gt;0),1,TRUNC(VLOOKUP($E366,'Container Panel'!$B$41:$Z$100,$D366,0)/(VLOOKUP(FH$276,UI!$A$12:$O$51,VLOOKUP(FH$279,$B$276:$C$278,2,0),0)/1000)))),"")</f>
        <v/>
      </c>
      <c r="FI366" s="145" t="str">
        <f>IFERROR(IF(AND(FI$272=list!$D$3,'Box Calculation'!FI$279&lt;&gt;"h",$E366&lt;&gt;0),0,IF(AND(FI$273=list!$D$2,$E366&lt;&gt;0,TRUNC(VLOOKUP($E366,'Container Panel'!$B$41:$Z$100,$D366,0)/(VLOOKUP(FI$276,UI!$A$12:$O$51,VLOOKUP(FI$279,$B$276:$C$278,2,0),0)/1000))&gt;0),1,TRUNC(VLOOKUP($E366,'Container Panel'!$B$41:$Z$100,$D366,0)/(VLOOKUP(FI$276,UI!$A$12:$O$51,VLOOKUP(FI$279,$B$276:$C$278,2,0),0)/1000)))),"")</f>
        <v/>
      </c>
      <c r="FJ366" s="145" t="str">
        <f>IFERROR(IF(AND(FJ$272=list!$D$3,'Box Calculation'!FJ$279&lt;&gt;"h",$E366&lt;&gt;0),0,IF(AND(FJ$273=list!$D$2,$E366&lt;&gt;0,TRUNC(VLOOKUP($E366,'Container Panel'!$B$41:$Z$100,$D366,0)/(VLOOKUP(FJ$276,UI!$A$12:$O$51,VLOOKUP(FJ$279,$B$276:$C$278,2,0),0)/1000))&gt;0),1,TRUNC(VLOOKUP($E366,'Container Panel'!$B$41:$Z$100,$D366,0)/(VLOOKUP(FJ$276,UI!$A$12:$O$51,VLOOKUP(FJ$279,$B$276:$C$278,2,0),0)/1000)))),"")</f>
        <v/>
      </c>
      <c r="FK366" s="145" t="str">
        <f>IFERROR(IF(AND(FK$272=list!$D$3,'Box Calculation'!FK$279&lt;&gt;"h",$E366&lt;&gt;0),0,IF(AND(FK$273=list!$D$2,$E366&lt;&gt;0,TRUNC(VLOOKUP($E366,'Container Panel'!$B$41:$Z$100,$D366,0)/(VLOOKUP(FK$276,UI!$A$12:$O$51,VLOOKUP(FK$279,$B$276:$C$278,2,0),0)/1000))&gt;0),1,TRUNC(VLOOKUP($E366,'Container Panel'!$B$41:$Z$100,$D366,0)/(VLOOKUP(FK$276,UI!$A$12:$O$51,VLOOKUP(FK$279,$B$276:$C$278,2,0),0)/1000)))),"")</f>
        <v/>
      </c>
      <c r="FL366" s="145" t="str">
        <f>IFERROR(IF(AND(FL$272=list!$D$3,'Box Calculation'!FL$279&lt;&gt;"h",$E366&lt;&gt;0),0,IF(AND(FL$273=list!$D$2,$E366&lt;&gt;0,TRUNC(VLOOKUP($E366,'Container Panel'!$B$41:$Z$100,$D366,0)/(VLOOKUP(FL$276,UI!$A$12:$O$51,VLOOKUP(FL$279,$B$276:$C$278,2,0),0)/1000))&gt;0),1,TRUNC(VLOOKUP($E366,'Container Panel'!$B$41:$Z$100,$D366,0)/(VLOOKUP(FL$276,UI!$A$12:$O$51,VLOOKUP(FL$279,$B$276:$C$278,2,0),0)/1000)))),"")</f>
        <v/>
      </c>
      <c r="FM366" s="145" t="str">
        <f>IFERROR(IF(AND(FM$272=list!$D$3,'Box Calculation'!FM$279&lt;&gt;"h",$E366&lt;&gt;0),0,IF(AND(FM$273=list!$D$2,$E366&lt;&gt;0,TRUNC(VLOOKUP($E366,'Container Panel'!$B$41:$Z$100,$D366,0)/(VLOOKUP(FM$276,UI!$A$12:$O$51,VLOOKUP(FM$279,$B$276:$C$278,2,0),0)/1000))&gt;0),1,TRUNC(VLOOKUP($E366,'Container Panel'!$B$41:$Z$100,$D366,0)/(VLOOKUP(FM$276,UI!$A$12:$O$51,VLOOKUP(FM$279,$B$276:$C$278,2,0),0)/1000)))),"")</f>
        <v/>
      </c>
      <c r="FN366" s="145" t="str">
        <f>IFERROR(IF(AND(FN$272=list!$D$3,'Box Calculation'!FN$279&lt;&gt;"h",$E366&lt;&gt;0),0,IF(AND(FN$273=list!$D$2,$E366&lt;&gt;0,TRUNC(VLOOKUP($E366,'Container Panel'!$B$41:$Z$100,$D366,0)/(VLOOKUP(FN$276,UI!$A$12:$O$51,VLOOKUP(FN$279,$B$276:$C$278,2,0),0)/1000))&gt;0),1,TRUNC(VLOOKUP($E366,'Container Panel'!$B$41:$Z$100,$D366,0)/(VLOOKUP(FN$276,UI!$A$12:$O$51,VLOOKUP(FN$279,$B$276:$C$278,2,0),0)/1000)))),"")</f>
        <v/>
      </c>
      <c r="FO366" s="145" t="str">
        <f>IFERROR(IF(AND(FO$272=list!$D$3,'Box Calculation'!FO$279&lt;&gt;"h",$E366&lt;&gt;0),0,IF(AND(FO$273=list!$D$2,$E366&lt;&gt;0,TRUNC(VLOOKUP($E366,'Container Panel'!$B$41:$Z$100,$D366,0)/(VLOOKUP(FO$276,UI!$A$12:$O$51,VLOOKUP(FO$279,$B$276:$C$278,2,0),0)/1000))&gt;0),1,TRUNC(VLOOKUP($E366,'Container Panel'!$B$41:$Z$100,$D366,0)/(VLOOKUP(FO$276,UI!$A$12:$O$51,VLOOKUP(FO$279,$B$276:$C$278,2,0),0)/1000)))),"")</f>
        <v/>
      </c>
      <c r="FP366" s="145" t="str">
        <f>IFERROR(IF(AND(FP$272=list!$D$3,'Box Calculation'!FP$279&lt;&gt;"h",$E366&lt;&gt;0),0,IF(AND(FP$273=list!$D$2,$E366&lt;&gt;0,TRUNC(VLOOKUP($E366,'Container Panel'!$B$41:$Z$100,$D366,0)/(VLOOKUP(FP$276,UI!$A$12:$O$51,VLOOKUP(FP$279,$B$276:$C$278,2,0),0)/1000))&gt;0),1,TRUNC(VLOOKUP($E366,'Container Panel'!$B$41:$Z$100,$D366,0)/(VLOOKUP(FP$276,UI!$A$12:$O$51,VLOOKUP(FP$279,$B$276:$C$278,2,0),0)/1000)))),"")</f>
        <v/>
      </c>
      <c r="FQ366" s="145" t="str">
        <f>IFERROR(IF(AND(FQ$272=list!$D$3,'Box Calculation'!FQ$279&lt;&gt;"h",$E366&lt;&gt;0),0,IF(AND(FQ$273=list!$D$2,$E366&lt;&gt;0,TRUNC(VLOOKUP($E366,'Container Panel'!$B$41:$Z$100,$D366,0)/(VLOOKUP(FQ$276,UI!$A$12:$O$51,VLOOKUP(FQ$279,$B$276:$C$278,2,0),0)/1000))&gt;0),1,TRUNC(VLOOKUP($E366,'Container Panel'!$B$41:$Z$100,$D366,0)/(VLOOKUP(FQ$276,UI!$A$12:$O$51,VLOOKUP(FQ$279,$B$276:$C$278,2,0),0)/1000)))),"")</f>
        <v/>
      </c>
      <c r="FR366" s="145" t="str">
        <f>IFERROR(IF(AND(FR$272=list!$D$3,'Box Calculation'!FR$279&lt;&gt;"h",$E366&lt;&gt;0),0,IF(AND(FR$273=list!$D$2,$E366&lt;&gt;0,TRUNC(VLOOKUP($E366,'Container Panel'!$B$41:$Z$100,$D366,0)/(VLOOKUP(FR$276,UI!$A$12:$O$51,VLOOKUP(FR$279,$B$276:$C$278,2,0),0)/1000))&gt;0),1,TRUNC(VLOOKUP($E366,'Container Panel'!$B$41:$Z$100,$D366,0)/(VLOOKUP(FR$276,UI!$A$12:$O$51,VLOOKUP(FR$279,$B$276:$C$278,2,0),0)/1000)))),"")</f>
        <v/>
      </c>
      <c r="FS366" s="145" t="str">
        <f>IFERROR(IF(AND(FS$272=list!$D$3,'Box Calculation'!FS$279&lt;&gt;"h",$E366&lt;&gt;0),0,IF(AND(FS$273=list!$D$2,$E366&lt;&gt;0,TRUNC(VLOOKUP($E366,'Container Panel'!$B$41:$Z$100,$D366,0)/(VLOOKUP(FS$276,UI!$A$12:$O$51,VLOOKUP(FS$279,$B$276:$C$278,2,0),0)/1000))&gt;0),1,TRUNC(VLOOKUP($E366,'Container Panel'!$B$41:$Z$100,$D366,0)/(VLOOKUP(FS$276,UI!$A$12:$O$51,VLOOKUP(FS$279,$B$276:$C$278,2,0),0)/1000)))),"")</f>
        <v/>
      </c>
      <c r="FT366" s="145" t="str">
        <f>IFERROR(IF(AND(FT$272=list!$D$3,'Box Calculation'!FT$279&lt;&gt;"h",$E366&lt;&gt;0),0,IF(AND(FT$273=list!$D$2,$E366&lt;&gt;0,TRUNC(VLOOKUP($E366,'Container Panel'!$B$41:$Z$100,$D366,0)/(VLOOKUP(FT$276,UI!$A$12:$O$51,VLOOKUP(FT$279,$B$276:$C$278,2,0),0)/1000))&gt;0),1,TRUNC(VLOOKUP($E366,'Container Panel'!$B$41:$Z$100,$D366,0)/(VLOOKUP(FT$276,UI!$A$12:$O$51,VLOOKUP(FT$279,$B$276:$C$278,2,0),0)/1000)))),"")</f>
        <v/>
      </c>
      <c r="FU366" s="145" t="str">
        <f>IFERROR(IF(AND(FU$272=list!$D$3,'Box Calculation'!FU$279&lt;&gt;"h",$E366&lt;&gt;0),0,IF(AND(FU$273=list!$D$2,$E366&lt;&gt;0,TRUNC(VLOOKUP($E366,'Container Panel'!$B$41:$Z$100,$D366,0)/(VLOOKUP(FU$276,UI!$A$12:$O$51,VLOOKUP(FU$279,$B$276:$C$278,2,0),0)/1000))&gt;0),1,TRUNC(VLOOKUP($E366,'Container Panel'!$B$41:$Z$100,$D366,0)/(VLOOKUP(FU$276,UI!$A$12:$O$51,VLOOKUP(FU$279,$B$276:$C$278,2,0),0)/1000)))),"")</f>
        <v/>
      </c>
      <c r="FV366" s="145" t="str">
        <f>IFERROR(IF(AND(FV$272=list!$D$3,'Box Calculation'!FV$279&lt;&gt;"h",$E366&lt;&gt;0),0,IF(AND(FV$273=list!$D$2,$E366&lt;&gt;0,TRUNC(VLOOKUP($E366,'Container Panel'!$B$41:$Z$100,$D366,0)/(VLOOKUP(FV$276,UI!$A$12:$O$51,VLOOKUP(FV$279,$B$276:$C$278,2,0),0)/1000))&gt;0),1,TRUNC(VLOOKUP($E366,'Container Panel'!$B$41:$Z$100,$D366,0)/(VLOOKUP(FV$276,UI!$A$12:$O$51,VLOOKUP(FV$279,$B$276:$C$278,2,0),0)/1000)))),"")</f>
        <v/>
      </c>
      <c r="FW366" s="145" t="str">
        <f>IFERROR(IF(AND(FW$272=list!$D$3,'Box Calculation'!FW$279&lt;&gt;"h",$E366&lt;&gt;0),0,IF(AND(FW$273=list!$D$2,$E366&lt;&gt;0,TRUNC(VLOOKUP($E366,'Container Panel'!$B$41:$Z$100,$D366,0)/(VLOOKUP(FW$276,UI!$A$12:$O$51,VLOOKUP(FW$279,$B$276:$C$278,2,0),0)/1000))&gt;0),1,TRUNC(VLOOKUP($E366,'Container Panel'!$B$41:$Z$100,$D366,0)/(VLOOKUP(FW$276,UI!$A$12:$O$51,VLOOKUP(FW$279,$B$276:$C$278,2,0),0)/1000)))),"")</f>
        <v/>
      </c>
      <c r="FX366" s="145" t="str">
        <f>IFERROR(IF(AND(FX$272=list!$D$3,'Box Calculation'!FX$279&lt;&gt;"h",$E366&lt;&gt;0),0,IF(AND(FX$273=list!$D$2,$E366&lt;&gt;0,TRUNC(VLOOKUP($E366,'Container Panel'!$B$41:$Z$100,$D366,0)/(VLOOKUP(FX$276,UI!$A$12:$O$51,VLOOKUP(FX$279,$B$276:$C$278,2,0),0)/1000))&gt;0),1,TRUNC(VLOOKUP($E366,'Container Panel'!$B$41:$Z$100,$D366,0)/(VLOOKUP(FX$276,UI!$A$12:$O$51,VLOOKUP(FX$279,$B$276:$C$278,2,0),0)/1000)))),"")</f>
        <v/>
      </c>
      <c r="FY366" s="145" t="str">
        <f>IFERROR(IF(AND(FY$272=list!$D$3,'Box Calculation'!FY$279&lt;&gt;"h",$E366&lt;&gt;0),0,IF(AND(FY$273=list!$D$2,$E366&lt;&gt;0,TRUNC(VLOOKUP($E366,'Container Panel'!$B$41:$Z$100,$D366,0)/(VLOOKUP(FY$276,UI!$A$12:$O$51,VLOOKUP(FY$279,$B$276:$C$278,2,0),0)/1000))&gt;0),1,TRUNC(VLOOKUP($E366,'Container Panel'!$B$41:$Z$100,$D366,0)/(VLOOKUP(FY$276,UI!$A$12:$O$51,VLOOKUP(FY$279,$B$276:$C$278,2,0),0)/1000)))),"")</f>
        <v/>
      </c>
      <c r="FZ366" s="145" t="str">
        <f>IFERROR(IF(AND(FZ$272=list!$D$3,'Box Calculation'!FZ$279&lt;&gt;"h",$E366&lt;&gt;0),0,IF(AND(FZ$273=list!$D$2,$E366&lt;&gt;0,TRUNC(VLOOKUP($E366,'Container Panel'!$B$41:$Z$100,$D366,0)/(VLOOKUP(FZ$276,UI!$A$12:$O$51,VLOOKUP(FZ$279,$B$276:$C$278,2,0),0)/1000))&gt;0),1,TRUNC(VLOOKUP($E366,'Container Panel'!$B$41:$Z$100,$D366,0)/(VLOOKUP(FZ$276,UI!$A$12:$O$51,VLOOKUP(FZ$279,$B$276:$C$278,2,0),0)/1000)))),"")</f>
        <v/>
      </c>
      <c r="GA366" s="145" t="str">
        <f>IFERROR(IF(AND(GA$272=list!$D$3,'Box Calculation'!GA$279&lt;&gt;"h",$E366&lt;&gt;0),0,IF(AND(GA$273=list!$D$2,$E366&lt;&gt;0,TRUNC(VLOOKUP($E366,'Container Panel'!$B$41:$Z$100,$D366,0)/(VLOOKUP(GA$276,UI!$A$12:$O$51,VLOOKUP(GA$279,$B$276:$C$278,2,0),0)/1000))&gt;0),1,TRUNC(VLOOKUP($E366,'Container Panel'!$B$41:$Z$100,$D366,0)/(VLOOKUP(GA$276,UI!$A$12:$O$51,VLOOKUP(GA$279,$B$276:$C$278,2,0),0)/1000)))),"")</f>
        <v/>
      </c>
      <c r="GB366" s="145" t="str">
        <f>IFERROR(IF(AND(GB$272=list!$D$3,'Box Calculation'!GB$279&lt;&gt;"h",$E366&lt;&gt;0),0,IF(AND(GB$273=list!$D$2,$E366&lt;&gt;0,TRUNC(VLOOKUP($E366,'Container Panel'!$B$41:$Z$100,$D366,0)/(VLOOKUP(GB$276,UI!$A$12:$O$51,VLOOKUP(GB$279,$B$276:$C$278,2,0),0)/1000))&gt;0),1,TRUNC(VLOOKUP($E366,'Container Panel'!$B$41:$Z$100,$D366,0)/(VLOOKUP(GB$276,UI!$A$12:$O$51,VLOOKUP(GB$279,$B$276:$C$278,2,0),0)/1000)))),"")</f>
        <v/>
      </c>
      <c r="GC366" s="145" t="str">
        <f>IFERROR(IF(AND(GC$272=list!$D$3,'Box Calculation'!GC$279&lt;&gt;"h",$E366&lt;&gt;0),0,IF(AND(GC$273=list!$D$2,$E366&lt;&gt;0,TRUNC(VLOOKUP($E366,'Container Panel'!$B$41:$Z$100,$D366,0)/(VLOOKUP(GC$276,UI!$A$12:$O$51,VLOOKUP(GC$279,$B$276:$C$278,2,0),0)/1000))&gt;0),1,TRUNC(VLOOKUP($E366,'Container Panel'!$B$41:$Z$100,$D366,0)/(VLOOKUP(GC$276,UI!$A$12:$O$51,VLOOKUP(GC$279,$B$276:$C$278,2,0),0)/1000)))),"")</f>
        <v/>
      </c>
      <c r="GD366" s="145" t="str">
        <f>IFERROR(IF(AND(GD$272=list!$D$3,'Box Calculation'!GD$279&lt;&gt;"h",$E366&lt;&gt;0),0,IF(AND(GD$273=list!$D$2,$E366&lt;&gt;0,TRUNC(VLOOKUP($E366,'Container Panel'!$B$41:$Z$100,$D366,0)/(VLOOKUP(GD$276,UI!$A$12:$O$51,VLOOKUP(GD$279,$B$276:$C$278,2,0),0)/1000))&gt;0),1,TRUNC(VLOOKUP($E366,'Container Panel'!$B$41:$Z$100,$D366,0)/(VLOOKUP(GD$276,UI!$A$12:$O$51,VLOOKUP(GD$279,$B$276:$C$278,2,0),0)/1000)))),"")</f>
        <v/>
      </c>
      <c r="GE366" s="145" t="str">
        <f>IFERROR(IF(AND(GE$272=list!$D$3,'Box Calculation'!GE$279&lt;&gt;"h",$E366&lt;&gt;0),0,IF(AND(GE$273=list!$D$2,$E366&lt;&gt;0,TRUNC(VLOOKUP($E366,'Container Panel'!$B$41:$Z$100,$D366,0)/(VLOOKUP(GE$276,UI!$A$12:$O$51,VLOOKUP(GE$279,$B$276:$C$278,2,0),0)/1000))&gt;0),1,TRUNC(VLOOKUP($E366,'Container Panel'!$B$41:$Z$100,$D366,0)/(VLOOKUP(GE$276,UI!$A$12:$O$51,VLOOKUP(GE$279,$B$276:$C$278,2,0),0)/1000)))),"")</f>
        <v/>
      </c>
      <c r="GF366" s="145" t="str">
        <f>IFERROR(IF(AND(GF$272=list!$D$3,'Box Calculation'!GF$279&lt;&gt;"h",$E366&lt;&gt;0),0,IF(AND(GF$273=list!$D$2,$E366&lt;&gt;0,TRUNC(VLOOKUP($E366,'Container Panel'!$B$41:$Z$100,$D366,0)/(VLOOKUP(GF$276,UI!$A$12:$O$51,VLOOKUP(GF$279,$B$276:$C$278,2,0),0)/1000))&gt;0),1,TRUNC(VLOOKUP($E366,'Container Panel'!$B$41:$Z$100,$D366,0)/(VLOOKUP(GF$276,UI!$A$12:$O$51,VLOOKUP(GF$279,$B$276:$C$278,2,0),0)/1000)))),"")</f>
        <v/>
      </c>
      <c r="GG366" s="145" t="str">
        <f>IFERROR(IF(AND(GG$272=list!$D$3,'Box Calculation'!GG$279&lt;&gt;"h",$E366&lt;&gt;0),0,IF(AND(GG$273=list!$D$2,$E366&lt;&gt;0,TRUNC(VLOOKUP($E366,'Container Panel'!$B$41:$Z$100,$D366,0)/(VLOOKUP(GG$276,UI!$A$12:$O$51,VLOOKUP(GG$279,$B$276:$C$278,2,0),0)/1000))&gt;0),1,TRUNC(VLOOKUP($E366,'Container Panel'!$B$41:$Z$100,$D366,0)/(VLOOKUP(GG$276,UI!$A$12:$O$51,VLOOKUP(GG$279,$B$276:$C$278,2,0),0)/1000)))),"")</f>
        <v/>
      </c>
      <c r="GH366" s="145" t="str">
        <f>IFERROR(IF(AND(GH$272=list!$D$3,'Box Calculation'!GH$279&lt;&gt;"h",$E366&lt;&gt;0),0,IF(AND(GH$273=list!$D$2,$E366&lt;&gt;0,TRUNC(VLOOKUP($E366,'Container Panel'!$B$41:$Z$100,$D366,0)/(VLOOKUP(GH$276,UI!$A$12:$O$51,VLOOKUP(GH$279,$B$276:$C$278,2,0),0)/1000))&gt;0),1,TRUNC(VLOOKUP($E366,'Container Panel'!$B$41:$Z$100,$D366,0)/(VLOOKUP(GH$276,UI!$A$12:$O$51,VLOOKUP(GH$279,$B$276:$C$278,2,0),0)/1000)))),"")</f>
        <v/>
      </c>
      <c r="GI366" s="145" t="str">
        <f>IFERROR(IF(AND(GI$272=list!$D$3,'Box Calculation'!GI$279&lt;&gt;"h",$E366&lt;&gt;0),0,IF(AND(GI$273=list!$D$2,$E366&lt;&gt;0,TRUNC(VLOOKUP($E366,'Container Panel'!$B$41:$Z$100,$D366,0)/(VLOOKUP(GI$276,UI!$A$12:$O$51,VLOOKUP(GI$279,$B$276:$C$278,2,0),0)/1000))&gt;0),1,TRUNC(VLOOKUP($E366,'Container Panel'!$B$41:$Z$100,$D366,0)/(VLOOKUP(GI$276,UI!$A$12:$O$51,VLOOKUP(GI$279,$B$276:$C$278,2,0),0)/1000)))),"")</f>
        <v/>
      </c>
      <c r="GJ366" s="145" t="str">
        <f>IFERROR(IF(AND(GJ$272=list!$D$3,'Box Calculation'!GJ$279&lt;&gt;"h",$E366&lt;&gt;0),0,IF(AND(GJ$273=list!$D$2,$E366&lt;&gt;0,TRUNC(VLOOKUP($E366,'Container Panel'!$B$41:$Z$100,$D366,0)/(VLOOKUP(GJ$276,UI!$A$12:$O$51,VLOOKUP(GJ$279,$B$276:$C$278,2,0),0)/1000))&gt;0),1,TRUNC(VLOOKUP($E366,'Container Panel'!$B$41:$Z$100,$D366,0)/(VLOOKUP(GJ$276,UI!$A$12:$O$51,VLOOKUP(GJ$279,$B$276:$C$278,2,0),0)/1000)))),"")</f>
        <v/>
      </c>
      <c r="GK366" s="145" t="str">
        <f>IFERROR(IF(AND(GK$272=list!$D$3,'Box Calculation'!GK$279&lt;&gt;"h",$E366&lt;&gt;0),0,IF(AND(GK$273=list!$D$2,$E366&lt;&gt;0,TRUNC(VLOOKUP($E366,'Container Panel'!$B$41:$Z$100,$D366,0)/(VLOOKUP(GK$276,UI!$A$12:$O$51,VLOOKUP(GK$279,$B$276:$C$278,2,0),0)/1000))&gt;0),1,TRUNC(VLOOKUP($E366,'Container Panel'!$B$41:$Z$100,$D366,0)/(VLOOKUP(GK$276,UI!$A$12:$O$51,VLOOKUP(GK$279,$B$276:$C$278,2,0),0)/1000)))),"")</f>
        <v/>
      </c>
      <c r="GL366" s="145" t="str">
        <f>IFERROR(IF(AND(GL$272=list!$D$3,'Box Calculation'!GL$279&lt;&gt;"h",$E366&lt;&gt;0),0,IF(AND(GL$273=list!$D$2,$E366&lt;&gt;0,TRUNC(VLOOKUP($E366,'Container Panel'!$B$41:$Z$100,$D366,0)/(VLOOKUP(GL$276,UI!$A$12:$O$51,VLOOKUP(GL$279,$B$276:$C$278,2,0),0)/1000))&gt;0),1,TRUNC(VLOOKUP($E366,'Container Panel'!$B$41:$Z$100,$D366,0)/(VLOOKUP(GL$276,UI!$A$12:$O$51,VLOOKUP(GL$279,$B$276:$C$278,2,0),0)/1000)))),"")</f>
        <v/>
      </c>
      <c r="GM366" s="145" t="str">
        <f>IFERROR(IF(AND(GM$272=list!$D$3,'Box Calculation'!GM$279&lt;&gt;"h",$E366&lt;&gt;0),0,IF(AND(GM$273=list!$D$2,$E366&lt;&gt;0,TRUNC(VLOOKUP($E366,'Container Panel'!$B$41:$Z$100,$D366,0)/(VLOOKUP(GM$276,UI!$A$12:$O$51,VLOOKUP(GM$279,$B$276:$C$278,2,0),0)/1000))&gt;0),1,TRUNC(VLOOKUP($E366,'Container Panel'!$B$41:$Z$100,$D366,0)/(VLOOKUP(GM$276,UI!$A$12:$O$51,VLOOKUP(GM$279,$B$276:$C$278,2,0),0)/1000)))),"")</f>
        <v/>
      </c>
      <c r="GN366" s="145" t="str">
        <f>IFERROR(IF(AND(GN$272=list!$D$3,'Box Calculation'!GN$279&lt;&gt;"h",$E366&lt;&gt;0),0,IF(AND(GN$273=list!$D$2,$E366&lt;&gt;0,TRUNC(VLOOKUP($E366,'Container Panel'!$B$41:$Z$100,$D366,0)/(VLOOKUP(GN$276,UI!$A$12:$O$51,VLOOKUP(GN$279,$B$276:$C$278,2,0),0)/1000))&gt;0),1,TRUNC(VLOOKUP($E366,'Container Panel'!$B$41:$Z$100,$D366,0)/(VLOOKUP(GN$276,UI!$A$12:$O$51,VLOOKUP(GN$279,$B$276:$C$278,2,0),0)/1000)))),"")</f>
        <v/>
      </c>
      <c r="GO366" s="145" t="str">
        <f>IFERROR(IF(AND(GO$272=list!$D$3,'Box Calculation'!GO$279&lt;&gt;"h",$E366&lt;&gt;0),0,IF(AND(GO$273=list!$D$2,$E366&lt;&gt;0,TRUNC(VLOOKUP($E366,'Container Panel'!$B$41:$Z$100,$D366,0)/(VLOOKUP(GO$276,UI!$A$12:$O$51,VLOOKUP(GO$279,$B$276:$C$278,2,0),0)/1000))&gt;0),1,TRUNC(VLOOKUP($E366,'Container Panel'!$B$41:$Z$100,$D366,0)/(VLOOKUP(GO$276,UI!$A$12:$O$51,VLOOKUP(GO$279,$B$276:$C$278,2,0),0)/1000)))),"")</f>
        <v/>
      </c>
      <c r="GP366" s="145" t="str">
        <f>IFERROR(IF(AND(GP$272=list!$D$3,'Box Calculation'!GP$279&lt;&gt;"h",$E366&lt;&gt;0),0,IF(AND(GP$273=list!$D$2,$E366&lt;&gt;0,TRUNC(VLOOKUP($E366,'Container Panel'!$B$41:$Z$100,$D366,0)/(VLOOKUP(GP$276,UI!$A$12:$O$51,VLOOKUP(GP$279,$B$276:$C$278,2,0),0)/1000))&gt;0),1,TRUNC(VLOOKUP($E366,'Container Panel'!$B$41:$Z$100,$D366,0)/(VLOOKUP(GP$276,UI!$A$12:$O$51,VLOOKUP(GP$279,$B$276:$C$278,2,0),0)/1000)))),"")</f>
        <v/>
      </c>
      <c r="GQ366" s="145" t="str">
        <f>IFERROR(IF(AND(GQ$272=list!$D$3,'Box Calculation'!GQ$279&lt;&gt;"h",$E366&lt;&gt;0),0,IF(AND(GQ$273=list!$D$2,$E366&lt;&gt;0,TRUNC(VLOOKUP($E366,'Container Panel'!$B$41:$Z$100,$D366,0)/(VLOOKUP(GQ$276,UI!$A$12:$O$51,VLOOKUP(GQ$279,$B$276:$C$278,2,0),0)/1000))&gt;0),1,TRUNC(VLOOKUP($E366,'Container Panel'!$B$41:$Z$100,$D366,0)/(VLOOKUP(GQ$276,UI!$A$12:$O$51,VLOOKUP(GQ$279,$B$276:$C$278,2,0),0)/1000)))),"")</f>
        <v/>
      </c>
      <c r="GR366" s="145" t="str">
        <f>IFERROR(IF(AND(GR$272=list!$D$3,'Box Calculation'!GR$279&lt;&gt;"h",$E366&lt;&gt;0),0,IF(AND(GR$273=list!$D$2,$E366&lt;&gt;0,TRUNC(VLOOKUP($E366,'Container Panel'!$B$41:$Z$100,$D366,0)/(VLOOKUP(GR$276,UI!$A$12:$O$51,VLOOKUP(GR$279,$B$276:$C$278,2,0),0)/1000))&gt;0),1,TRUNC(VLOOKUP($E366,'Container Panel'!$B$41:$Z$100,$D366,0)/(VLOOKUP(GR$276,UI!$A$12:$O$51,VLOOKUP(GR$279,$B$276:$C$278,2,0),0)/1000)))),"")</f>
        <v/>
      </c>
      <c r="GS366" s="145" t="str">
        <f>IFERROR(IF(AND(GS$272=list!$D$3,'Box Calculation'!GS$279&lt;&gt;"h",$E366&lt;&gt;0),0,IF(AND(GS$273=list!$D$2,$E366&lt;&gt;0,TRUNC(VLOOKUP($E366,'Container Panel'!$B$41:$Z$100,$D366,0)/(VLOOKUP(GS$276,UI!$A$12:$O$51,VLOOKUP(GS$279,$B$276:$C$278,2,0),0)/1000))&gt;0),1,TRUNC(VLOOKUP($E366,'Container Panel'!$B$41:$Z$100,$D366,0)/(VLOOKUP(GS$276,UI!$A$12:$O$51,VLOOKUP(GS$279,$B$276:$C$278,2,0),0)/1000)))),"")</f>
        <v/>
      </c>
      <c r="GT366" s="145" t="str">
        <f>IFERROR(IF(AND(GT$272=list!$D$3,'Box Calculation'!GT$279&lt;&gt;"h",$E366&lt;&gt;0),0,IF(AND(GT$273=list!$D$2,$E366&lt;&gt;0,TRUNC(VLOOKUP($E366,'Container Panel'!$B$41:$Z$100,$D366,0)/(VLOOKUP(GT$276,UI!$A$12:$O$51,VLOOKUP(GT$279,$B$276:$C$278,2,0),0)/1000))&gt;0),1,TRUNC(VLOOKUP($E366,'Container Panel'!$B$41:$Z$100,$D366,0)/(VLOOKUP(GT$276,UI!$A$12:$O$51,VLOOKUP(GT$279,$B$276:$C$278,2,0),0)/1000)))),"")</f>
        <v/>
      </c>
      <c r="GU366" s="145" t="str">
        <f>IFERROR(IF(AND(GU$272=list!$D$3,'Box Calculation'!GU$279&lt;&gt;"h",$E366&lt;&gt;0),0,IF(AND(GU$273=list!$D$2,$E366&lt;&gt;0,TRUNC(VLOOKUP($E366,'Container Panel'!$B$41:$Z$100,$D366,0)/(VLOOKUP(GU$276,UI!$A$12:$O$51,VLOOKUP(GU$279,$B$276:$C$278,2,0),0)/1000))&gt;0),1,TRUNC(VLOOKUP($E366,'Container Panel'!$B$41:$Z$100,$D366,0)/(VLOOKUP(GU$276,UI!$A$12:$O$51,VLOOKUP(GU$279,$B$276:$C$278,2,0),0)/1000)))),"")</f>
        <v/>
      </c>
      <c r="GV366" s="145" t="str">
        <f>IFERROR(IF(AND(GV$272=list!$D$3,'Box Calculation'!GV$279&lt;&gt;"h",$E366&lt;&gt;0),0,IF(AND(GV$273=list!$D$2,$E366&lt;&gt;0,TRUNC(VLOOKUP($E366,'Container Panel'!$B$41:$Z$100,$D366,0)/(VLOOKUP(GV$276,UI!$A$12:$O$51,VLOOKUP(GV$279,$B$276:$C$278,2,0),0)/1000))&gt;0),1,TRUNC(VLOOKUP($E366,'Container Panel'!$B$41:$Z$100,$D366,0)/(VLOOKUP(GV$276,UI!$A$12:$O$51,VLOOKUP(GV$279,$B$276:$C$278,2,0),0)/1000)))),"")</f>
        <v/>
      </c>
      <c r="GW366" s="145" t="str">
        <f>IFERROR(IF(AND(GW$272=list!$D$3,'Box Calculation'!GW$279&lt;&gt;"h",$E366&lt;&gt;0),0,IF(AND(GW$273=list!$D$2,$E366&lt;&gt;0,TRUNC(VLOOKUP($E366,'Container Panel'!$B$41:$Z$100,$D366,0)/(VLOOKUP(GW$276,UI!$A$12:$O$51,VLOOKUP(GW$279,$B$276:$C$278,2,0),0)/1000))&gt;0),1,TRUNC(VLOOKUP($E366,'Container Panel'!$B$41:$Z$100,$D366,0)/(VLOOKUP(GW$276,UI!$A$12:$O$51,VLOOKUP(GW$279,$B$276:$C$278,2,0),0)/1000)))),"")</f>
        <v/>
      </c>
      <c r="GX366" s="145" t="str">
        <f>IFERROR(IF(AND(GX$272=list!$D$3,'Box Calculation'!GX$279&lt;&gt;"h",$E366&lt;&gt;0),0,IF(AND(GX$273=list!$D$2,$E366&lt;&gt;0,TRUNC(VLOOKUP($E366,'Container Panel'!$B$41:$Z$100,$D366,0)/(VLOOKUP(GX$276,UI!$A$12:$O$51,VLOOKUP(GX$279,$B$276:$C$278,2,0),0)/1000))&gt;0),1,TRUNC(VLOOKUP($E366,'Container Panel'!$B$41:$Z$100,$D366,0)/(VLOOKUP(GX$276,UI!$A$12:$O$51,VLOOKUP(GX$279,$B$276:$C$278,2,0),0)/1000)))),"")</f>
        <v/>
      </c>
      <c r="GY366" s="145" t="str">
        <f>IFERROR(IF(AND(GY$272=list!$D$3,'Box Calculation'!GY$279&lt;&gt;"h",$E366&lt;&gt;0),0,IF(AND(GY$273=list!$D$2,$E366&lt;&gt;0,TRUNC(VLOOKUP($E366,'Container Panel'!$B$41:$Z$100,$D366,0)/(VLOOKUP(GY$276,UI!$A$12:$O$51,VLOOKUP(GY$279,$B$276:$C$278,2,0),0)/1000))&gt;0),1,TRUNC(VLOOKUP($E366,'Container Panel'!$B$41:$Z$100,$D366,0)/(VLOOKUP(GY$276,UI!$A$12:$O$51,VLOOKUP(GY$279,$B$276:$C$278,2,0),0)/1000)))),"")</f>
        <v/>
      </c>
      <c r="GZ366" s="145" t="str">
        <f>IFERROR(IF(AND(GZ$272=list!$D$3,'Box Calculation'!GZ$279&lt;&gt;"h",$E366&lt;&gt;0),0,IF(AND(GZ$273=list!$D$2,$E366&lt;&gt;0,TRUNC(VLOOKUP($E366,'Container Panel'!$B$41:$Z$100,$D366,0)/(VLOOKUP(GZ$276,UI!$A$12:$O$51,VLOOKUP(GZ$279,$B$276:$C$278,2,0),0)/1000))&gt;0),1,TRUNC(VLOOKUP($E366,'Container Panel'!$B$41:$Z$100,$D366,0)/(VLOOKUP(GZ$276,UI!$A$12:$O$51,VLOOKUP(GZ$279,$B$276:$C$278,2,0),0)/1000)))),"")</f>
        <v/>
      </c>
      <c r="HA366" s="145" t="str">
        <f>IFERROR(IF(AND(HA$272=list!$D$3,'Box Calculation'!HA$279&lt;&gt;"h",$E366&lt;&gt;0),0,IF(AND(HA$273=list!$D$2,$E366&lt;&gt;0,TRUNC(VLOOKUP($E366,'Container Panel'!$B$41:$Z$100,$D366,0)/(VLOOKUP(HA$276,UI!$A$12:$O$51,VLOOKUP(HA$279,$B$276:$C$278,2,0),0)/1000))&gt;0),1,TRUNC(VLOOKUP($E366,'Container Panel'!$B$41:$Z$100,$D366,0)/(VLOOKUP(HA$276,UI!$A$12:$O$51,VLOOKUP(HA$279,$B$276:$C$278,2,0),0)/1000)))),"")</f>
        <v/>
      </c>
      <c r="HB366" s="145" t="str">
        <f>IFERROR(IF(AND(HB$272=list!$D$3,'Box Calculation'!HB$279&lt;&gt;"h",$E366&lt;&gt;0),0,IF(AND(HB$273=list!$D$2,$E366&lt;&gt;0,TRUNC(VLOOKUP($E366,'Container Panel'!$B$41:$Z$100,$D366,0)/(VLOOKUP(HB$276,UI!$A$12:$O$51,VLOOKUP(HB$279,$B$276:$C$278,2,0),0)/1000))&gt;0),1,TRUNC(VLOOKUP($E366,'Container Panel'!$B$41:$Z$100,$D366,0)/(VLOOKUP(HB$276,UI!$A$12:$O$51,VLOOKUP(HB$279,$B$276:$C$278,2,0),0)/1000)))),"")</f>
        <v/>
      </c>
      <c r="HC366" s="145" t="str">
        <f>IFERROR(IF(AND(HC$272=list!$D$3,'Box Calculation'!HC$279&lt;&gt;"h",$E366&lt;&gt;0),0,IF(AND(HC$273=list!$D$2,$E366&lt;&gt;0,TRUNC(VLOOKUP($E366,'Container Panel'!$B$41:$Z$100,$D366,0)/(VLOOKUP(HC$276,UI!$A$12:$O$51,VLOOKUP(HC$279,$B$276:$C$278,2,0),0)/1000))&gt;0),1,TRUNC(VLOOKUP($E366,'Container Panel'!$B$41:$Z$100,$D366,0)/(VLOOKUP(HC$276,UI!$A$12:$O$51,VLOOKUP(HC$279,$B$276:$C$278,2,0),0)/1000)))),"")</f>
        <v/>
      </c>
      <c r="HD366" s="145" t="str">
        <f>IFERROR(IF(AND(HD$272=list!$D$3,'Box Calculation'!HD$279&lt;&gt;"h",$E366&lt;&gt;0),0,IF(AND(HD$273=list!$D$2,$E366&lt;&gt;0,TRUNC(VLOOKUP($E366,'Container Panel'!$B$41:$Z$100,$D366,0)/(VLOOKUP(HD$276,UI!$A$12:$O$51,VLOOKUP(HD$279,$B$276:$C$278,2,0),0)/1000))&gt;0),1,TRUNC(VLOOKUP($E366,'Container Panel'!$B$41:$Z$100,$D366,0)/(VLOOKUP(HD$276,UI!$A$12:$O$51,VLOOKUP(HD$279,$B$276:$C$278,2,0),0)/1000)))),"")</f>
        <v/>
      </c>
      <c r="HE366" s="145" t="str">
        <f>IFERROR(IF(AND(HE$272=list!$D$3,'Box Calculation'!HE$279&lt;&gt;"h",$E366&lt;&gt;0),0,IF(AND(HE$273=list!$D$2,$E366&lt;&gt;0,TRUNC(VLOOKUP($E366,'Container Panel'!$B$41:$Z$100,$D366,0)/(VLOOKUP(HE$276,UI!$A$12:$O$51,VLOOKUP(HE$279,$B$276:$C$278,2,0),0)/1000))&gt;0),1,TRUNC(VLOOKUP($E366,'Container Panel'!$B$41:$Z$100,$D366,0)/(VLOOKUP(HE$276,UI!$A$12:$O$51,VLOOKUP(HE$279,$B$276:$C$278,2,0),0)/1000)))),"")</f>
        <v/>
      </c>
      <c r="HF366" s="145" t="str">
        <f>IFERROR(IF(AND(HF$272=list!$D$3,'Box Calculation'!HF$279&lt;&gt;"h",$E366&lt;&gt;0),0,IF(AND(HF$273=list!$D$2,$E366&lt;&gt;0,TRUNC(VLOOKUP($E366,'Container Panel'!$B$41:$Z$100,$D366,0)/(VLOOKUP(HF$276,UI!$A$12:$O$51,VLOOKUP(HF$279,$B$276:$C$278,2,0),0)/1000))&gt;0),1,TRUNC(VLOOKUP($E366,'Container Panel'!$B$41:$Z$100,$D366,0)/(VLOOKUP(HF$276,UI!$A$12:$O$51,VLOOKUP(HF$279,$B$276:$C$278,2,0),0)/1000)))),"")</f>
        <v/>
      </c>
      <c r="HG366" s="145" t="str">
        <f>IFERROR(IF(AND(HG$272=list!$D$3,'Box Calculation'!HG$279&lt;&gt;"h",$E366&lt;&gt;0),0,IF(AND(HG$273=list!$D$2,$E366&lt;&gt;0,TRUNC(VLOOKUP($E366,'Container Panel'!$B$41:$Z$100,$D366,0)/(VLOOKUP(HG$276,UI!$A$12:$O$51,VLOOKUP(HG$279,$B$276:$C$278,2,0),0)/1000))&gt;0),1,TRUNC(VLOOKUP($E366,'Container Panel'!$B$41:$Z$100,$D366,0)/(VLOOKUP(HG$276,UI!$A$12:$O$51,VLOOKUP(HG$279,$B$276:$C$278,2,0),0)/1000)))),"")</f>
        <v/>
      </c>
      <c r="HH366" s="145" t="str">
        <f>IFERROR(IF(AND(HH$272=list!$D$3,'Box Calculation'!HH$279&lt;&gt;"h",$E366&lt;&gt;0),0,IF(AND(HH$273=list!$D$2,$E366&lt;&gt;0,TRUNC(VLOOKUP($E366,'Container Panel'!$B$41:$Z$100,$D366,0)/(VLOOKUP(HH$276,UI!$A$12:$O$51,VLOOKUP(HH$279,$B$276:$C$278,2,0),0)/1000))&gt;0),1,TRUNC(VLOOKUP($E366,'Container Panel'!$B$41:$Z$100,$D366,0)/(VLOOKUP(HH$276,UI!$A$12:$O$51,VLOOKUP(HH$279,$B$276:$C$278,2,0),0)/1000)))),"")</f>
        <v/>
      </c>
      <c r="HI366" s="145" t="str">
        <f>IFERROR(IF(AND(HI$272=list!$D$3,'Box Calculation'!HI$279&lt;&gt;"h",$E366&lt;&gt;0),0,IF(AND(HI$273=list!$D$2,$E366&lt;&gt;0,TRUNC(VLOOKUP($E366,'Container Panel'!$B$41:$Z$100,$D366,0)/(VLOOKUP(HI$276,UI!$A$12:$O$51,VLOOKUP(HI$279,$B$276:$C$278,2,0),0)/1000))&gt;0),1,TRUNC(VLOOKUP($E366,'Container Panel'!$B$41:$Z$100,$D366,0)/(VLOOKUP(HI$276,UI!$A$12:$O$51,VLOOKUP(HI$279,$B$276:$C$278,2,0),0)/1000)))),"")</f>
        <v/>
      </c>
      <c r="HJ366" s="145" t="str">
        <f>IFERROR(IF(AND(HJ$272=list!$D$3,'Box Calculation'!HJ$279&lt;&gt;"h",$E366&lt;&gt;0),0,IF(AND(HJ$273=list!$D$2,$E366&lt;&gt;0,TRUNC(VLOOKUP($E366,'Container Panel'!$B$41:$Z$100,$D366,0)/(VLOOKUP(HJ$276,UI!$A$12:$O$51,VLOOKUP(HJ$279,$B$276:$C$278,2,0),0)/1000))&gt;0),1,TRUNC(VLOOKUP($E366,'Container Panel'!$B$41:$Z$100,$D366,0)/(VLOOKUP(HJ$276,UI!$A$12:$O$51,VLOOKUP(HJ$279,$B$276:$C$278,2,0),0)/1000)))),"")</f>
        <v/>
      </c>
      <c r="HK366" s="145" t="str">
        <f>IFERROR(IF(AND(HK$272=list!$D$3,'Box Calculation'!HK$279&lt;&gt;"h",$E366&lt;&gt;0),0,IF(AND(HK$273=list!$D$2,$E366&lt;&gt;0,TRUNC(VLOOKUP($E366,'Container Panel'!$B$41:$Z$100,$D366,0)/(VLOOKUP(HK$276,UI!$A$12:$O$51,VLOOKUP(HK$279,$B$276:$C$278,2,0),0)/1000))&gt;0),1,TRUNC(VLOOKUP($E366,'Container Panel'!$B$41:$Z$100,$D366,0)/(VLOOKUP(HK$276,UI!$A$12:$O$51,VLOOKUP(HK$279,$B$276:$C$278,2,0),0)/1000)))),"")</f>
        <v/>
      </c>
      <c r="HL366" s="145" t="str">
        <f>IFERROR(IF(AND(HL$272=list!$D$3,'Box Calculation'!HL$279&lt;&gt;"h",$E366&lt;&gt;0),0,IF(AND(HL$273=list!$D$2,$E366&lt;&gt;0,TRUNC(VLOOKUP($E366,'Container Panel'!$B$41:$Z$100,$D366,0)/(VLOOKUP(HL$276,UI!$A$12:$O$51,VLOOKUP(HL$279,$B$276:$C$278,2,0),0)/1000))&gt;0),1,TRUNC(VLOOKUP($E366,'Container Panel'!$B$41:$Z$100,$D366,0)/(VLOOKUP(HL$276,UI!$A$12:$O$51,VLOOKUP(HL$279,$B$276:$C$278,2,0),0)/1000)))),"")</f>
        <v/>
      </c>
      <c r="HM366" s="145" t="str">
        <f>IFERROR(IF(AND(HM$272=list!$D$3,'Box Calculation'!HM$279&lt;&gt;"h",$E366&lt;&gt;0),0,IF(AND(HM$273=list!$D$2,$E366&lt;&gt;0,TRUNC(VLOOKUP($E366,'Container Panel'!$B$41:$Z$100,$D366,0)/(VLOOKUP(HM$276,UI!$A$12:$O$51,VLOOKUP(HM$279,$B$276:$C$278,2,0),0)/1000))&gt;0),1,TRUNC(VLOOKUP($E366,'Container Panel'!$B$41:$Z$100,$D366,0)/(VLOOKUP(HM$276,UI!$A$12:$O$51,VLOOKUP(HM$279,$B$276:$C$278,2,0),0)/1000)))),"")</f>
        <v/>
      </c>
      <c r="HN366" s="145" t="str">
        <f>IFERROR(IF(AND(HN$272=list!$D$3,'Box Calculation'!HN$279&lt;&gt;"h",$E366&lt;&gt;0),0,IF(AND(HN$273=list!$D$2,$E366&lt;&gt;0,TRUNC(VLOOKUP($E366,'Container Panel'!$B$41:$Z$100,$D366,0)/(VLOOKUP(HN$276,UI!$A$12:$O$51,VLOOKUP(HN$279,$B$276:$C$278,2,0),0)/1000))&gt;0),1,TRUNC(VLOOKUP($E366,'Container Panel'!$B$41:$Z$100,$D366,0)/(VLOOKUP(HN$276,UI!$A$12:$O$51,VLOOKUP(HN$279,$B$276:$C$278,2,0),0)/1000)))),"")</f>
        <v/>
      </c>
      <c r="HO366" s="145" t="str">
        <f>IFERROR(IF(AND(HO$272=list!$D$3,'Box Calculation'!HO$279&lt;&gt;"h",$E366&lt;&gt;0),0,IF(AND(HO$273=list!$D$2,$E366&lt;&gt;0,TRUNC(VLOOKUP($E366,'Container Panel'!$B$41:$Z$100,$D366,0)/(VLOOKUP(HO$276,UI!$A$12:$O$51,VLOOKUP(HO$279,$B$276:$C$278,2,0),0)/1000))&gt;0),1,TRUNC(VLOOKUP($E366,'Container Panel'!$B$41:$Z$100,$D366,0)/(VLOOKUP(HO$276,UI!$A$12:$O$51,VLOOKUP(HO$279,$B$276:$C$278,2,0),0)/1000)))),"")</f>
        <v/>
      </c>
      <c r="HP366" s="145" t="str">
        <f>IFERROR(IF(AND(HP$272=list!$D$3,'Box Calculation'!HP$279&lt;&gt;"h",$E366&lt;&gt;0),0,IF(AND(HP$273=list!$D$2,$E366&lt;&gt;0,TRUNC(VLOOKUP($E366,'Container Panel'!$B$41:$Z$100,$D366,0)/(VLOOKUP(HP$276,UI!$A$12:$O$51,VLOOKUP(HP$279,$B$276:$C$278,2,0),0)/1000))&gt;0),1,TRUNC(VLOOKUP($E366,'Container Panel'!$B$41:$Z$100,$D366,0)/(VLOOKUP(HP$276,UI!$A$12:$O$51,VLOOKUP(HP$279,$B$276:$C$278,2,0),0)/1000)))),"")</f>
        <v/>
      </c>
      <c r="HQ366" s="145" t="str">
        <f>IFERROR(IF(AND(HQ$272=list!$D$3,'Box Calculation'!HQ$279&lt;&gt;"h",$E366&lt;&gt;0),0,IF(AND(HQ$273=list!$D$2,$E366&lt;&gt;0,TRUNC(VLOOKUP($E366,'Container Panel'!$B$41:$Z$100,$D366,0)/(VLOOKUP(HQ$276,UI!$A$12:$O$51,VLOOKUP(HQ$279,$B$276:$C$278,2,0),0)/1000))&gt;0),1,TRUNC(VLOOKUP($E366,'Container Panel'!$B$41:$Z$100,$D366,0)/(VLOOKUP(HQ$276,UI!$A$12:$O$51,VLOOKUP(HQ$279,$B$276:$C$278,2,0),0)/1000)))),"")</f>
        <v/>
      </c>
      <c r="HR366" s="145" t="str">
        <f>IFERROR(IF(AND(HR$272=list!$D$3,'Box Calculation'!HR$279&lt;&gt;"h",$E366&lt;&gt;0),0,IF(AND(HR$273=list!$D$2,$E366&lt;&gt;0,TRUNC(VLOOKUP($E366,'Container Panel'!$B$41:$Z$100,$D366,0)/(VLOOKUP(HR$276,UI!$A$12:$O$51,VLOOKUP(HR$279,$B$276:$C$278,2,0),0)/1000))&gt;0),1,TRUNC(VLOOKUP($E366,'Container Panel'!$B$41:$Z$100,$D366,0)/(VLOOKUP(HR$276,UI!$A$12:$O$51,VLOOKUP(HR$279,$B$276:$C$278,2,0),0)/1000)))),"")</f>
        <v/>
      </c>
      <c r="HS366" s="145" t="str">
        <f>IFERROR(IF(AND(HS$272=list!$D$3,'Box Calculation'!HS$279&lt;&gt;"h",$E366&lt;&gt;0),0,IF(AND(HS$273=list!$D$2,$E366&lt;&gt;0,TRUNC(VLOOKUP($E366,'Container Panel'!$B$41:$Z$100,$D366,0)/(VLOOKUP(HS$276,UI!$A$12:$O$51,VLOOKUP(HS$279,$B$276:$C$278,2,0),0)/1000))&gt;0),1,TRUNC(VLOOKUP($E366,'Container Panel'!$B$41:$Z$100,$D366,0)/(VLOOKUP(HS$276,UI!$A$12:$O$51,VLOOKUP(HS$279,$B$276:$C$278,2,0),0)/1000)))),"")</f>
        <v/>
      </c>
      <c r="HT366" s="145" t="str">
        <f>IFERROR(IF(AND(HT$272=list!$D$3,'Box Calculation'!HT$279&lt;&gt;"h",$E366&lt;&gt;0),0,IF(AND(HT$273=list!$D$2,$E366&lt;&gt;0,TRUNC(VLOOKUP($E366,'Container Panel'!$B$41:$Z$100,$D366,0)/(VLOOKUP(HT$276,UI!$A$12:$O$51,VLOOKUP(HT$279,$B$276:$C$278,2,0),0)/1000))&gt;0),1,TRUNC(VLOOKUP($E366,'Container Panel'!$B$41:$Z$100,$D366,0)/(VLOOKUP(HT$276,UI!$A$12:$O$51,VLOOKUP(HT$279,$B$276:$C$278,2,0),0)/1000)))),"")</f>
        <v/>
      </c>
      <c r="HU366" s="145" t="str">
        <f>IFERROR(IF(AND(HU$272=list!$D$3,'Box Calculation'!HU$279&lt;&gt;"h",$E366&lt;&gt;0),0,IF(AND(HU$273=list!$D$2,$E366&lt;&gt;0,TRUNC(VLOOKUP($E366,'Container Panel'!$B$41:$Z$100,$D366,0)/(VLOOKUP(HU$276,UI!$A$12:$O$51,VLOOKUP(HU$279,$B$276:$C$278,2,0),0)/1000))&gt;0),1,TRUNC(VLOOKUP($E366,'Container Panel'!$B$41:$Z$100,$D366,0)/(VLOOKUP(HU$276,UI!$A$12:$O$51,VLOOKUP(HU$279,$B$276:$C$278,2,0),0)/1000)))),"")</f>
        <v/>
      </c>
      <c r="HV366" s="145" t="str">
        <f>IFERROR(IF(AND(HV$272=list!$D$3,'Box Calculation'!HV$279&lt;&gt;"h",$E366&lt;&gt;0),0,IF(AND(HV$273=list!$D$2,$E366&lt;&gt;0,TRUNC(VLOOKUP($E366,'Container Panel'!$B$41:$Z$100,$D366,0)/(VLOOKUP(HV$276,UI!$A$12:$O$51,VLOOKUP(HV$279,$B$276:$C$278,2,0),0)/1000))&gt;0),1,TRUNC(VLOOKUP($E366,'Container Panel'!$B$41:$Z$100,$D366,0)/(VLOOKUP(HV$276,UI!$A$12:$O$51,VLOOKUP(HV$279,$B$276:$C$278,2,0),0)/1000)))),"")</f>
        <v/>
      </c>
      <c r="HW366" s="145" t="str">
        <f>IFERROR(IF(AND(HW$272=list!$D$3,'Box Calculation'!HW$279&lt;&gt;"h",$E366&lt;&gt;0),0,IF(AND(HW$273=list!$D$2,$E366&lt;&gt;0,TRUNC(VLOOKUP($E366,'Container Panel'!$B$41:$Z$100,$D366,0)/(VLOOKUP(HW$276,UI!$A$12:$O$51,VLOOKUP(HW$279,$B$276:$C$278,2,0),0)/1000))&gt;0),1,TRUNC(VLOOKUP($E366,'Container Panel'!$B$41:$Z$100,$D366,0)/(VLOOKUP(HW$276,UI!$A$12:$O$51,VLOOKUP(HW$279,$B$276:$C$278,2,0),0)/1000)))),"")</f>
        <v/>
      </c>
      <c r="HX366" s="145" t="str">
        <f>IFERROR(IF(AND(HX$272=list!$D$3,'Box Calculation'!HX$279&lt;&gt;"h",$E366&lt;&gt;0),0,IF(AND(HX$273=list!$D$2,$E366&lt;&gt;0,TRUNC(VLOOKUP($E366,'Container Panel'!$B$41:$Z$100,$D366,0)/(VLOOKUP(HX$276,UI!$A$12:$O$51,VLOOKUP(HX$279,$B$276:$C$278,2,0),0)/1000))&gt;0),1,TRUNC(VLOOKUP($E366,'Container Panel'!$B$41:$Z$100,$D366,0)/(VLOOKUP(HX$276,UI!$A$12:$O$51,VLOOKUP(HX$279,$B$276:$C$278,2,0),0)/1000)))),"")</f>
        <v/>
      </c>
      <c r="HY366" s="145" t="str">
        <f>IFERROR(IF(AND(HY$272=list!$D$3,'Box Calculation'!HY$279&lt;&gt;"h",$E366&lt;&gt;0),0,IF(AND(HY$273=list!$D$2,$E366&lt;&gt;0,TRUNC(VLOOKUP($E366,'Container Panel'!$B$41:$Z$100,$D366,0)/(VLOOKUP(HY$276,UI!$A$12:$O$51,VLOOKUP(HY$279,$B$276:$C$278,2,0),0)/1000))&gt;0),1,TRUNC(VLOOKUP($E366,'Container Panel'!$B$41:$Z$100,$D366,0)/(VLOOKUP(HY$276,UI!$A$12:$O$51,VLOOKUP(HY$279,$B$276:$C$278,2,0),0)/1000)))),"")</f>
        <v/>
      </c>
      <c r="HZ366" s="145" t="str">
        <f>IFERROR(IF(AND(HZ$272=list!$D$3,'Box Calculation'!HZ$279&lt;&gt;"h",$E366&lt;&gt;0),0,IF(AND(HZ$273=list!$D$2,$E366&lt;&gt;0,TRUNC(VLOOKUP($E366,'Container Panel'!$B$41:$Z$100,$D366,0)/(VLOOKUP(HZ$276,UI!$A$12:$O$51,VLOOKUP(HZ$279,$B$276:$C$278,2,0),0)/1000))&gt;0),1,TRUNC(VLOOKUP($E366,'Container Panel'!$B$41:$Z$100,$D366,0)/(VLOOKUP(HZ$276,UI!$A$12:$O$51,VLOOKUP(HZ$279,$B$276:$C$278,2,0),0)/1000)))),"")</f>
        <v/>
      </c>
      <c r="IA366" s="145" t="str">
        <f>IFERROR(IF(AND(IA$272=list!$D$3,'Box Calculation'!IA$279&lt;&gt;"h",$E366&lt;&gt;0),0,IF(AND(IA$273=list!$D$2,$E366&lt;&gt;0,TRUNC(VLOOKUP($E366,'Container Panel'!$B$41:$Z$100,$D366,0)/(VLOOKUP(IA$276,UI!$A$12:$O$51,VLOOKUP(IA$279,$B$276:$C$278,2,0),0)/1000))&gt;0),1,TRUNC(VLOOKUP($E366,'Container Panel'!$B$41:$Z$100,$D366,0)/(VLOOKUP(IA$276,UI!$A$12:$O$51,VLOOKUP(IA$279,$B$276:$C$278,2,0),0)/1000)))),"")</f>
        <v/>
      </c>
      <c r="IB366" s="145" t="str">
        <f>IFERROR(IF(AND(IB$272=list!$D$3,'Box Calculation'!IB$279&lt;&gt;"h",$E366&lt;&gt;0),0,IF(AND(IB$273=list!$D$2,$E366&lt;&gt;0,TRUNC(VLOOKUP($E366,'Container Panel'!$B$41:$Z$100,$D366,0)/(VLOOKUP(IB$276,UI!$A$12:$O$51,VLOOKUP(IB$279,$B$276:$C$278,2,0),0)/1000))&gt;0),1,TRUNC(VLOOKUP($E366,'Container Panel'!$B$41:$Z$100,$D366,0)/(VLOOKUP(IB$276,UI!$A$12:$O$51,VLOOKUP(IB$279,$B$276:$C$278,2,0),0)/1000)))),"")</f>
        <v/>
      </c>
      <c r="IC366" s="145" t="str">
        <f>IFERROR(IF(AND(IC$272=list!$D$3,'Box Calculation'!IC$279&lt;&gt;"h",$E366&lt;&gt;0),0,IF(AND(IC$273=list!$D$2,$E366&lt;&gt;0,TRUNC(VLOOKUP($E366,'Container Panel'!$B$41:$Z$100,$D366,0)/(VLOOKUP(IC$276,UI!$A$12:$O$51,VLOOKUP(IC$279,$B$276:$C$278,2,0),0)/1000))&gt;0),1,TRUNC(VLOOKUP($E366,'Container Panel'!$B$41:$Z$100,$D366,0)/(VLOOKUP(IC$276,UI!$A$12:$O$51,VLOOKUP(IC$279,$B$276:$C$278,2,0),0)/1000)))),"")</f>
        <v/>
      </c>
      <c r="ID366" s="145" t="str">
        <f>IFERROR(IF(AND(ID$272=list!$D$3,'Box Calculation'!ID$279&lt;&gt;"h",$E366&lt;&gt;0),0,IF(AND(ID$273=list!$D$2,$E366&lt;&gt;0,TRUNC(VLOOKUP($E366,'Container Panel'!$B$41:$Z$100,$D366,0)/(VLOOKUP(ID$276,UI!$A$12:$O$51,VLOOKUP(ID$279,$B$276:$C$278,2,0),0)/1000))&gt;0),1,TRUNC(VLOOKUP($E366,'Container Panel'!$B$41:$Z$100,$D366,0)/(VLOOKUP(ID$276,UI!$A$12:$O$51,VLOOKUP(ID$279,$B$276:$C$278,2,0),0)/1000)))),"")</f>
        <v/>
      </c>
      <c r="IE366" s="145" t="str">
        <f>IFERROR(IF(AND(IE$272=list!$D$3,'Box Calculation'!IE$279&lt;&gt;"h",$E366&lt;&gt;0),0,IF(AND(IE$273=list!$D$2,$E366&lt;&gt;0,TRUNC(VLOOKUP($E366,'Container Panel'!$B$41:$Z$100,$D366,0)/(VLOOKUP(IE$276,UI!$A$12:$O$51,VLOOKUP(IE$279,$B$276:$C$278,2,0),0)/1000))&gt;0),1,TRUNC(VLOOKUP($E366,'Container Panel'!$B$41:$Z$100,$D366,0)/(VLOOKUP(IE$276,UI!$A$12:$O$51,VLOOKUP(IE$279,$B$276:$C$278,2,0),0)/1000)))),"")</f>
        <v/>
      </c>
      <c r="IF366" s="145" t="str">
        <f>IFERROR(IF(AND(IF$272=list!$D$3,'Box Calculation'!IF$279&lt;&gt;"h",$E366&lt;&gt;0),0,IF(AND(IF$273=list!$D$2,$E366&lt;&gt;0,TRUNC(VLOOKUP($E366,'Container Panel'!$B$41:$Z$100,$D366,0)/(VLOOKUP(IF$276,UI!$A$12:$O$51,VLOOKUP(IF$279,$B$276:$C$278,2,0),0)/1000))&gt;0),1,TRUNC(VLOOKUP($E366,'Container Panel'!$B$41:$Z$100,$D366,0)/(VLOOKUP(IF$276,UI!$A$12:$O$51,VLOOKUP(IF$279,$B$276:$C$278,2,0),0)/1000)))),"")</f>
        <v/>
      </c>
      <c r="IG366" s="145" t="str">
        <f>IFERROR(IF(AND(IG$272=list!$D$3,'Box Calculation'!IG$279&lt;&gt;"h",$E366&lt;&gt;0),0,IF(AND(IG$273=list!$D$2,$E366&lt;&gt;0,TRUNC(VLOOKUP($E366,'Container Panel'!$B$41:$Z$100,$D366,0)/(VLOOKUP(IG$276,UI!$A$12:$O$51,VLOOKUP(IG$279,$B$276:$C$278,2,0),0)/1000))&gt;0),1,TRUNC(VLOOKUP($E366,'Container Panel'!$B$41:$Z$100,$D366,0)/(VLOOKUP(IG$276,UI!$A$12:$O$51,VLOOKUP(IG$279,$B$276:$C$278,2,0),0)/1000)))),"")</f>
        <v/>
      </c>
      <c r="IH366" s="145" t="str">
        <f>IFERROR(IF(AND(IH$272=list!$D$3,'Box Calculation'!IH$279&lt;&gt;"h",$E366&lt;&gt;0),0,IF(AND(IH$273=list!$D$2,$E366&lt;&gt;0,TRUNC(VLOOKUP($E366,'Container Panel'!$B$41:$Z$100,$D366,0)/(VLOOKUP(IH$276,UI!$A$12:$O$51,VLOOKUP(IH$279,$B$276:$C$278,2,0),0)/1000))&gt;0),1,TRUNC(VLOOKUP($E366,'Container Panel'!$B$41:$Z$100,$D366,0)/(VLOOKUP(IH$276,UI!$A$12:$O$51,VLOOKUP(IH$279,$B$276:$C$278,2,0),0)/1000)))),"")</f>
        <v/>
      </c>
      <c r="II366" s="145" t="str">
        <f>IFERROR(IF(AND(II$272=list!$D$3,'Box Calculation'!II$279&lt;&gt;"h",$E366&lt;&gt;0),0,IF(AND(II$273=list!$D$2,$E366&lt;&gt;0,TRUNC(VLOOKUP($E366,'Container Panel'!$B$41:$Z$100,$D366,0)/(VLOOKUP(II$276,UI!$A$12:$O$51,VLOOKUP(II$279,$B$276:$C$278,2,0),0)/1000))&gt;0),1,TRUNC(VLOOKUP($E366,'Container Panel'!$B$41:$Z$100,$D366,0)/(VLOOKUP(II$276,UI!$A$12:$O$51,VLOOKUP(II$279,$B$276:$C$278,2,0),0)/1000)))),"")</f>
        <v/>
      </c>
      <c r="IJ366" s="145" t="str">
        <f>IFERROR(IF(AND(IJ$272=list!$D$3,'Box Calculation'!IJ$279&lt;&gt;"h",$E366&lt;&gt;0),0,IF(AND(IJ$273=list!$D$2,$E366&lt;&gt;0,TRUNC(VLOOKUP($E366,'Container Panel'!$B$41:$Z$100,$D366,0)/(VLOOKUP(IJ$276,UI!$A$12:$O$51,VLOOKUP(IJ$279,$B$276:$C$278,2,0),0)/1000))&gt;0),1,TRUNC(VLOOKUP($E366,'Container Panel'!$B$41:$Z$100,$D366,0)/(VLOOKUP(IJ$276,UI!$A$12:$O$51,VLOOKUP(IJ$279,$B$276:$C$278,2,0),0)/1000)))),"")</f>
        <v/>
      </c>
      <c r="IK366" s="145" t="str">
        <f>IFERROR(IF(AND(IK$272=list!$D$3,'Box Calculation'!IK$279&lt;&gt;"h",$E366&lt;&gt;0),0,IF(AND(IK$273=list!$D$2,$E366&lt;&gt;0,TRUNC(VLOOKUP($E366,'Container Panel'!$B$41:$Z$100,$D366,0)/(VLOOKUP(IK$276,UI!$A$12:$O$51,VLOOKUP(IK$279,$B$276:$C$278,2,0),0)/1000))&gt;0),1,TRUNC(VLOOKUP($E366,'Container Panel'!$B$41:$Z$100,$D366,0)/(VLOOKUP(IK$276,UI!$A$12:$O$51,VLOOKUP(IK$279,$B$276:$C$278,2,0),0)/1000)))),"")</f>
        <v/>
      </c>
      <c r="IL366" s="145" t="str">
        <f>IFERROR(IF(AND(IL$272=list!$D$3,'Box Calculation'!IL$279&lt;&gt;"h",$E366&lt;&gt;0),0,IF(AND(IL$273=list!$D$2,$E366&lt;&gt;0,TRUNC(VLOOKUP($E366,'Container Panel'!$B$41:$Z$100,$D366,0)/(VLOOKUP(IL$276,UI!$A$12:$O$51,VLOOKUP(IL$279,$B$276:$C$278,2,0),0)/1000))&gt;0),1,TRUNC(VLOOKUP($E366,'Container Panel'!$B$41:$Z$100,$D366,0)/(VLOOKUP(IL$276,UI!$A$12:$O$51,VLOOKUP(IL$279,$B$276:$C$278,2,0),0)/1000)))),"")</f>
        <v/>
      </c>
    </row>
    <row r="367" spans="2:246">
      <c r="B367" s="74">
        <v>87</v>
      </c>
      <c r="C367" s="74">
        <f t="shared" si="195"/>
        <v>30</v>
      </c>
      <c r="D367" s="163">
        <f>MOD(B367,3)+'Container Panel'!$Q$38</f>
        <v>16</v>
      </c>
      <c r="E367" s="143">
        <f t="shared" si="194"/>
        <v>0</v>
      </c>
      <c r="F367" s="144" t="s">
        <v>75</v>
      </c>
      <c r="G367" s="145" t="str">
        <f>IFERROR(TRUNC(VLOOKUP($E367,'Container Panel'!$B$41:$Z$100,$D367,0)/(VLOOKUP(G$276,UI!$A$12:$O$51,VLOOKUP(G$277,$B$276:$C$278,2,0),0)/1000)),"")</f>
        <v/>
      </c>
      <c r="H367" s="145" t="str">
        <f>IFERROR(TRUNC(VLOOKUP($E367,'Container Panel'!$B$41:$Z$100,$D367,0)/(VLOOKUP(H$276,UI!$A$12:$O$51,VLOOKUP(H$277,$B$276:$C$278,2,0),0)/1000)),"")</f>
        <v/>
      </c>
      <c r="I367" s="145" t="str">
        <f>IFERROR(TRUNC(VLOOKUP($E367,'Container Panel'!$B$41:$Z$100,$D367,0)/(VLOOKUP(I$276,UI!$A$12:$O$51,VLOOKUP(I$277,$B$276:$C$278,2,0),0)/1000)),"")</f>
        <v/>
      </c>
      <c r="J367" s="145" t="str">
        <f>IFERROR(TRUNC(VLOOKUP($E367,'Container Panel'!$B$41:$Z$100,$D367,0)/(VLOOKUP(J$276,UI!$A$12:$O$51,VLOOKUP(J$277,$B$276:$C$278,2,0),0)/1000)),"")</f>
        <v/>
      </c>
      <c r="K367" s="145" t="str">
        <f>IFERROR(TRUNC(VLOOKUP($E367,'Container Panel'!$B$41:$Z$100,$D367,0)/(VLOOKUP(K$276,UI!$A$12:$O$51,VLOOKUP(K$277,$B$276:$C$278,2,0),0)/1000)),"")</f>
        <v/>
      </c>
      <c r="L367" s="145" t="str">
        <f>IFERROR(TRUNC(VLOOKUP($E367,'Container Panel'!$B$41:$Z$100,$D367,0)/(VLOOKUP(L$276,UI!$A$12:$O$51,VLOOKUP(L$277,$B$276:$C$278,2,0),0)/1000)),"")</f>
        <v/>
      </c>
      <c r="M367" s="145" t="str">
        <f>IFERROR(TRUNC(VLOOKUP($E367,'Container Panel'!$B$41:$Z$100,$D367,0)/(VLOOKUP(M$276,UI!$A$12:$O$51,VLOOKUP(M$277,$B$276:$C$278,2,0),0)/1000)),"")</f>
        <v/>
      </c>
      <c r="N367" s="145" t="str">
        <f>IFERROR(TRUNC(VLOOKUP($E367,'Container Panel'!$B$41:$Z$100,$D367,0)/(VLOOKUP(N$276,UI!$A$12:$O$51,VLOOKUP(N$277,$B$276:$C$278,2,0),0)/1000)),"")</f>
        <v/>
      </c>
      <c r="O367" s="145" t="str">
        <f>IFERROR(TRUNC(VLOOKUP($E367,'Container Panel'!$B$41:$Z$100,$D367,0)/(VLOOKUP(O$276,UI!$A$12:$O$51,VLOOKUP(O$277,$B$276:$C$278,2,0),0)/1000)),"")</f>
        <v/>
      </c>
      <c r="P367" s="145" t="str">
        <f>IFERROR(TRUNC(VLOOKUP($E367,'Container Panel'!$B$41:$Z$100,$D367,0)/(VLOOKUP(P$276,UI!$A$12:$O$51,VLOOKUP(P$277,$B$276:$C$278,2,0),0)/1000)),"")</f>
        <v/>
      </c>
      <c r="Q367" s="145" t="str">
        <f>IFERROR(TRUNC(VLOOKUP($E367,'Container Panel'!$B$41:$Z$100,$D367,0)/(VLOOKUP(Q$276,UI!$A$12:$O$51,VLOOKUP(Q$277,$B$276:$C$278,2,0),0)/1000)),"")</f>
        <v/>
      </c>
      <c r="R367" s="145" t="str">
        <f>IFERROR(TRUNC(VLOOKUP($E367,'Container Panel'!$B$41:$Z$100,$D367,0)/(VLOOKUP(R$276,UI!$A$12:$O$51,VLOOKUP(R$277,$B$276:$C$278,2,0),0)/1000)),"")</f>
        <v/>
      </c>
      <c r="S367" s="145" t="str">
        <f>IFERROR(TRUNC(VLOOKUP($E367,'Container Panel'!$B$41:$Z$100,$D367,0)/(VLOOKUP(S$276,UI!$A$12:$O$51,VLOOKUP(S$277,$B$276:$C$278,2,0),0)/1000)),"")</f>
        <v/>
      </c>
      <c r="T367" s="145" t="str">
        <f>IFERROR(TRUNC(VLOOKUP($E367,'Container Panel'!$B$41:$Z$100,$D367,0)/(VLOOKUP(T$276,UI!$A$12:$O$51,VLOOKUP(T$277,$B$276:$C$278,2,0),0)/1000)),"")</f>
        <v/>
      </c>
      <c r="U367" s="145" t="str">
        <f>IFERROR(TRUNC(VLOOKUP($E367,'Container Panel'!$B$41:$Z$100,$D367,0)/(VLOOKUP(U$276,UI!$A$12:$O$51,VLOOKUP(U$277,$B$276:$C$278,2,0),0)/1000)),"")</f>
        <v/>
      </c>
      <c r="V367" s="145" t="str">
        <f>IFERROR(TRUNC(VLOOKUP($E367,'Container Panel'!$B$41:$Z$100,$D367,0)/(VLOOKUP(V$276,UI!$A$12:$O$51,VLOOKUP(V$277,$B$276:$C$278,2,0),0)/1000)),"")</f>
        <v/>
      </c>
      <c r="W367" s="145" t="str">
        <f>IFERROR(TRUNC(VLOOKUP($E367,'Container Panel'!$B$41:$Z$100,$D367,0)/(VLOOKUP(W$276,UI!$A$12:$O$51,VLOOKUP(W$277,$B$276:$C$278,2,0),0)/1000)),"")</f>
        <v/>
      </c>
      <c r="X367" s="145" t="str">
        <f>IFERROR(TRUNC(VLOOKUP($E367,'Container Panel'!$B$41:$Z$100,$D367,0)/(VLOOKUP(X$276,UI!$A$12:$O$51,VLOOKUP(X$277,$B$276:$C$278,2,0),0)/1000)),"")</f>
        <v/>
      </c>
      <c r="Y367" s="145" t="str">
        <f>IFERROR(TRUNC(VLOOKUP($E367,'Container Panel'!$B$41:$Z$100,$D367,0)/(VLOOKUP(Y$276,UI!$A$12:$O$51,VLOOKUP(Y$277,$B$276:$C$278,2,0),0)/1000)),"")</f>
        <v/>
      </c>
      <c r="Z367" s="145" t="str">
        <f>IFERROR(TRUNC(VLOOKUP($E367,'Container Panel'!$B$41:$Z$100,$D367,0)/(VLOOKUP(Z$276,UI!$A$12:$O$51,VLOOKUP(Z$277,$B$276:$C$278,2,0),0)/1000)),"")</f>
        <v/>
      </c>
      <c r="AA367" s="145" t="str">
        <f>IFERROR(TRUNC(VLOOKUP($E367,'Container Panel'!$B$41:$Z$100,$D367,0)/(VLOOKUP(AA$276,UI!$A$12:$O$51,VLOOKUP(AA$277,$B$276:$C$278,2,0),0)/1000)),"")</f>
        <v/>
      </c>
      <c r="AB367" s="145" t="str">
        <f>IFERROR(TRUNC(VLOOKUP($E367,'Container Panel'!$B$41:$Z$100,$D367,0)/(VLOOKUP(AB$276,UI!$A$12:$O$51,VLOOKUP(AB$277,$B$276:$C$278,2,0),0)/1000)),"")</f>
        <v/>
      </c>
      <c r="AC367" s="145" t="str">
        <f>IFERROR(TRUNC(VLOOKUP($E367,'Container Panel'!$B$41:$Z$100,$D367,0)/(VLOOKUP(AC$276,UI!$A$12:$O$51,VLOOKUP(AC$277,$B$276:$C$278,2,0),0)/1000)),"")</f>
        <v/>
      </c>
      <c r="AD367" s="145" t="str">
        <f>IFERROR(TRUNC(VLOOKUP($E367,'Container Panel'!$B$41:$Z$100,$D367,0)/(VLOOKUP(AD$276,UI!$A$12:$O$51,VLOOKUP(AD$277,$B$276:$C$278,2,0),0)/1000)),"")</f>
        <v/>
      </c>
      <c r="AE367" s="145" t="str">
        <f>IFERROR(TRUNC(VLOOKUP($E367,'Container Panel'!$B$41:$Z$100,$D367,0)/(VLOOKUP(AE$276,UI!$A$12:$O$51,VLOOKUP(AE$277,$B$276:$C$278,2,0),0)/1000)),"")</f>
        <v/>
      </c>
      <c r="AF367" s="145" t="str">
        <f>IFERROR(TRUNC(VLOOKUP($E367,'Container Panel'!$B$41:$Z$100,$D367,0)/(VLOOKUP(AF$276,UI!$A$12:$O$51,VLOOKUP(AF$277,$B$276:$C$278,2,0),0)/1000)),"")</f>
        <v/>
      </c>
      <c r="AG367" s="145" t="str">
        <f>IFERROR(TRUNC(VLOOKUP($E367,'Container Panel'!$B$41:$Z$100,$D367,0)/(VLOOKUP(AG$276,UI!$A$12:$O$51,VLOOKUP(AG$277,$B$276:$C$278,2,0),0)/1000)),"")</f>
        <v/>
      </c>
      <c r="AH367" s="145" t="str">
        <f>IFERROR(TRUNC(VLOOKUP($E367,'Container Panel'!$B$41:$Z$100,$D367,0)/(VLOOKUP(AH$276,UI!$A$12:$O$51,VLOOKUP(AH$277,$B$276:$C$278,2,0),0)/1000)),"")</f>
        <v/>
      </c>
      <c r="AI367" s="145" t="str">
        <f>IFERROR(TRUNC(VLOOKUP($E367,'Container Panel'!$B$41:$Z$100,$D367,0)/(VLOOKUP(AI$276,UI!$A$12:$O$51,VLOOKUP(AI$277,$B$276:$C$278,2,0),0)/1000)),"")</f>
        <v/>
      </c>
      <c r="AJ367" s="145" t="str">
        <f>IFERROR(TRUNC(VLOOKUP($E367,'Container Panel'!$B$41:$Z$100,$D367,0)/(VLOOKUP(AJ$276,UI!$A$12:$O$51,VLOOKUP(AJ$277,$B$276:$C$278,2,0),0)/1000)),"")</f>
        <v/>
      </c>
      <c r="AK367" s="145" t="str">
        <f>IFERROR(TRUNC(VLOOKUP($E367,'Container Panel'!$B$41:$Z$100,$D367,0)/(VLOOKUP(AK$276,UI!$A$12:$O$51,VLOOKUP(AK$277,$B$276:$C$278,2,0),0)/1000)),"")</f>
        <v/>
      </c>
      <c r="AL367" s="145" t="str">
        <f>IFERROR(TRUNC(VLOOKUP($E367,'Container Panel'!$B$41:$Z$100,$D367,0)/(VLOOKUP(AL$276,UI!$A$12:$O$51,VLOOKUP(AL$277,$B$276:$C$278,2,0),0)/1000)),"")</f>
        <v/>
      </c>
      <c r="AM367" s="145" t="str">
        <f>IFERROR(TRUNC(VLOOKUP($E367,'Container Panel'!$B$41:$Z$100,$D367,0)/(VLOOKUP(AM$276,UI!$A$12:$O$51,VLOOKUP(AM$277,$B$276:$C$278,2,0),0)/1000)),"")</f>
        <v/>
      </c>
      <c r="AN367" s="145" t="str">
        <f>IFERROR(TRUNC(VLOOKUP($E367,'Container Panel'!$B$41:$Z$100,$D367,0)/(VLOOKUP(AN$276,UI!$A$12:$O$51,VLOOKUP(AN$277,$B$276:$C$278,2,0),0)/1000)),"")</f>
        <v/>
      </c>
      <c r="AO367" s="145" t="str">
        <f>IFERROR(TRUNC(VLOOKUP($E367,'Container Panel'!$B$41:$Z$100,$D367,0)/(VLOOKUP(AO$276,UI!$A$12:$O$51,VLOOKUP(AO$277,$B$276:$C$278,2,0),0)/1000)),"")</f>
        <v/>
      </c>
      <c r="AP367" s="145" t="str">
        <f>IFERROR(TRUNC(VLOOKUP($E367,'Container Panel'!$B$41:$Z$100,$D367,0)/(VLOOKUP(AP$276,UI!$A$12:$O$51,VLOOKUP(AP$277,$B$276:$C$278,2,0),0)/1000)),"")</f>
        <v/>
      </c>
      <c r="AQ367" s="145" t="str">
        <f>IFERROR(TRUNC(VLOOKUP($E367,'Container Panel'!$B$41:$Z$100,$D367,0)/(VLOOKUP(AQ$276,UI!$A$12:$O$51,VLOOKUP(AQ$277,$B$276:$C$278,2,0),0)/1000)),"")</f>
        <v/>
      </c>
      <c r="AR367" s="145" t="str">
        <f>IFERROR(TRUNC(VLOOKUP($E367,'Container Panel'!$B$41:$Z$100,$D367,0)/(VLOOKUP(AR$276,UI!$A$12:$O$51,VLOOKUP(AR$277,$B$276:$C$278,2,0),0)/1000)),"")</f>
        <v/>
      </c>
      <c r="AS367" s="145" t="str">
        <f>IFERROR(TRUNC(VLOOKUP($E367,'Container Panel'!$B$41:$Z$100,$D367,0)/(VLOOKUP(AS$276,UI!$A$12:$O$51,VLOOKUP(AS$277,$B$276:$C$278,2,0),0)/1000)),"")</f>
        <v/>
      </c>
      <c r="AT367" s="145" t="str">
        <f>IFERROR(TRUNC(VLOOKUP($E367,'Container Panel'!$B$41:$Z$100,$D367,0)/(VLOOKUP(AT$276,UI!$A$12:$O$51,VLOOKUP(AT$277,$B$276:$C$278,2,0),0)/1000)),"")</f>
        <v/>
      </c>
      <c r="AU367" s="145" t="str">
        <f>IFERROR(TRUNC(VLOOKUP($E367,'Container Panel'!$B$41:$Z$100,$D367,0)/(VLOOKUP(AU$276,UI!$A$12:$O$51,VLOOKUP(AU$277,$B$276:$C$278,2,0),0)/1000)),"")</f>
        <v/>
      </c>
      <c r="AV367" s="145" t="str">
        <f>IFERROR(TRUNC(VLOOKUP($E367,'Container Panel'!$B$41:$Z$100,$D367,0)/(VLOOKUP(AV$276,UI!$A$12:$O$51,VLOOKUP(AV$277,$B$276:$C$278,2,0),0)/1000)),"")</f>
        <v/>
      </c>
      <c r="AW367" s="145" t="str">
        <f>IFERROR(TRUNC(VLOOKUP($E367,'Container Panel'!$B$41:$Z$100,$D367,0)/(VLOOKUP(AW$276,UI!$A$12:$O$51,VLOOKUP(AW$277,$B$276:$C$278,2,0),0)/1000)),"")</f>
        <v/>
      </c>
      <c r="AX367" s="145" t="str">
        <f>IFERROR(TRUNC(VLOOKUP($E367,'Container Panel'!$B$41:$Z$100,$D367,0)/(VLOOKUP(AX$276,UI!$A$12:$O$51,VLOOKUP(AX$277,$B$276:$C$278,2,0),0)/1000)),"")</f>
        <v/>
      </c>
      <c r="AY367" s="145" t="str">
        <f>IFERROR(TRUNC(VLOOKUP($E367,'Container Panel'!$B$41:$Z$100,$D367,0)/(VLOOKUP(AY$276,UI!$A$12:$O$51,VLOOKUP(AY$277,$B$276:$C$278,2,0),0)/1000)),"")</f>
        <v/>
      </c>
      <c r="AZ367" s="145" t="str">
        <f>IFERROR(TRUNC(VLOOKUP($E367,'Container Panel'!$B$41:$Z$100,$D367,0)/(VLOOKUP(AZ$276,UI!$A$12:$O$51,VLOOKUP(AZ$277,$B$276:$C$278,2,0),0)/1000)),"")</f>
        <v/>
      </c>
      <c r="BA367" s="145" t="str">
        <f>IFERROR(TRUNC(VLOOKUP($E367,'Container Panel'!$B$41:$Z$100,$D367,0)/(VLOOKUP(BA$276,UI!$A$12:$O$51,VLOOKUP(BA$277,$B$276:$C$278,2,0),0)/1000)),"")</f>
        <v/>
      </c>
      <c r="BB367" s="145" t="str">
        <f>IFERROR(TRUNC(VLOOKUP($E367,'Container Panel'!$B$41:$Z$100,$D367,0)/(VLOOKUP(BB$276,UI!$A$12:$O$51,VLOOKUP(BB$277,$B$276:$C$278,2,0),0)/1000)),"")</f>
        <v/>
      </c>
      <c r="BC367" s="145" t="str">
        <f>IFERROR(TRUNC(VLOOKUP($E367,'Container Panel'!$B$41:$Z$100,$D367,0)/(VLOOKUP(BC$276,UI!$A$12:$O$51,VLOOKUP(BC$277,$B$276:$C$278,2,0),0)/1000)),"")</f>
        <v/>
      </c>
      <c r="BD367" s="145" t="str">
        <f>IFERROR(TRUNC(VLOOKUP($E367,'Container Panel'!$B$41:$Z$100,$D367,0)/(VLOOKUP(BD$276,UI!$A$12:$O$51,VLOOKUP(BD$277,$B$276:$C$278,2,0),0)/1000)),"")</f>
        <v/>
      </c>
      <c r="BE367" s="145" t="str">
        <f>IFERROR(TRUNC(VLOOKUP($E367,'Container Panel'!$B$41:$Z$100,$D367,0)/(VLOOKUP(BE$276,UI!$A$12:$O$51,VLOOKUP(BE$277,$B$276:$C$278,2,0),0)/1000)),"")</f>
        <v/>
      </c>
      <c r="BF367" s="145" t="str">
        <f>IFERROR(TRUNC(VLOOKUP($E367,'Container Panel'!$B$41:$Z$100,$D367,0)/(VLOOKUP(BF$276,UI!$A$12:$O$51,VLOOKUP(BF$277,$B$276:$C$278,2,0),0)/1000)),"")</f>
        <v/>
      </c>
      <c r="BG367" s="145" t="str">
        <f>IFERROR(TRUNC(VLOOKUP($E367,'Container Panel'!$B$41:$Z$100,$D367,0)/(VLOOKUP(BG$276,UI!$A$12:$O$51,VLOOKUP(BG$277,$B$276:$C$278,2,0),0)/1000)),"")</f>
        <v/>
      </c>
      <c r="BH367" s="145" t="str">
        <f>IFERROR(TRUNC(VLOOKUP($E367,'Container Panel'!$B$41:$Z$100,$D367,0)/(VLOOKUP(BH$276,UI!$A$12:$O$51,VLOOKUP(BH$277,$B$276:$C$278,2,0),0)/1000)),"")</f>
        <v/>
      </c>
      <c r="BI367" s="145" t="str">
        <f>IFERROR(TRUNC(VLOOKUP($E367,'Container Panel'!$B$41:$Z$100,$D367,0)/(VLOOKUP(BI$276,UI!$A$12:$O$51,VLOOKUP(BI$277,$B$276:$C$278,2,0),0)/1000)),"")</f>
        <v/>
      </c>
      <c r="BJ367" s="145" t="str">
        <f>IFERROR(TRUNC(VLOOKUP($E367,'Container Panel'!$B$41:$Z$100,$D367,0)/(VLOOKUP(BJ$276,UI!$A$12:$O$51,VLOOKUP(BJ$277,$B$276:$C$278,2,0),0)/1000)),"")</f>
        <v/>
      </c>
      <c r="BK367" s="145" t="str">
        <f>IFERROR(TRUNC(VLOOKUP($E367,'Container Panel'!$B$41:$Z$100,$D367,0)/(VLOOKUP(BK$276,UI!$A$12:$O$51,VLOOKUP(BK$277,$B$276:$C$278,2,0),0)/1000)),"")</f>
        <v/>
      </c>
      <c r="BL367" s="145" t="str">
        <f>IFERROR(TRUNC(VLOOKUP($E367,'Container Panel'!$B$41:$Z$100,$D367,0)/(VLOOKUP(BL$276,UI!$A$12:$O$51,VLOOKUP(BL$277,$B$276:$C$278,2,0),0)/1000)),"")</f>
        <v/>
      </c>
      <c r="BM367" s="145" t="str">
        <f>IFERROR(TRUNC(VLOOKUP($E367,'Container Panel'!$B$41:$Z$100,$D367,0)/(VLOOKUP(BM$276,UI!$A$12:$O$51,VLOOKUP(BM$277,$B$276:$C$278,2,0),0)/1000)),"")</f>
        <v/>
      </c>
      <c r="BN367" s="145" t="str">
        <f>IFERROR(TRUNC(VLOOKUP($E367,'Container Panel'!$B$41:$Z$100,$D367,0)/(VLOOKUP(BN$276,UI!$A$12:$O$51,VLOOKUP(BN$277,$B$276:$C$278,2,0),0)/1000)),"")</f>
        <v/>
      </c>
      <c r="BO367" s="145" t="str">
        <f>IFERROR(TRUNC(VLOOKUP($E367,'Container Panel'!$B$41:$Z$100,$D367,0)/(VLOOKUP(BO$276,UI!$A$12:$O$51,VLOOKUP(BO$277,$B$276:$C$278,2,0),0)/1000)),"")</f>
        <v/>
      </c>
      <c r="BP367" s="145" t="str">
        <f>IFERROR(TRUNC(VLOOKUP($E367,'Container Panel'!$B$41:$Z$100,$D367,0)/(VLOOKUP(BP$276,UI!$A$12:$O$51,VLOOKUP(BP$277,$B$276:$C$278,2,0),0)/1000)),"")</f>
        <v/>
      </c>
      <c r="BQ367" s="145" t="str">
        <f>IFERROR(TRUNC(VLOOKUP($E367,'Container Panel'!$B$41:$Z$100,$D367,0)/(VLOOKUP(BQ$276,UI!$A$12:$O$51,VLOOKUP(BQ$277,$B$276:$C$278,2,0),0)/1000)),"")</f>
        <v/>
      </c>
      <c r="BR367" s="145" t="str">
        <f>IFERROR(TRUNC(VLOOKUP($E367,'Container Panel'!$B$41:$Z$100,$D367,0)/(VLOOKUP(BR$276,UI!$A$12:$O$51,VLOOKUP(BR$277,$B$276:$C$278,2,0),0)/1000)),"")</f>
        <v/>
      </c>
      <c r="BS367" s="145" t="str">
        <f>IFERROR(TRUNC(VLOOKUP($E367,'Container Panel'!$B$41:$Z$100,$D367,0)/(VLOOKUP(BS$276,UI!$A$12:$O$51,VLOOKUP(BS$277,$B$276:$C$278,2,0),0)/1000)),"")</f>
        <v/>
      </c>
      <c r="BT367" s="145" t="str">
        <f>IFERROR(TRUNC(VLOOKUP($E367,'Container Panel'!$B$41:$Z$100,$D367,0)/(VLOOKUP(BT$276,UI!$A$12:$O$51,VLOOKUP(BT$277,$B$276:$C$278,2,0),0)/1000)),"")</f>
        <v/>
      </c>
      <c r="BU367" s="145" t="str">
        <f>IFERROR(TRUNC(VLOOKUP($E367,'Container Panel'!$B$41:$Z$100,$D367,0)/(VLOOKUP(BU$276,UI!$A$12:$O$51,VLOOKUP(BU$277,$B$276:$C$278,2,0),0)/1000)),"")</f>
        <v/>
      </c>
      <c r="BV367" s="145" t="str">
        <f>IFERROR(TRUNC(VLOOKUP($E367,'Container Panel'!$B$41:$Z$100,$D367,0)/(VLOOKUP(BV$276,UI!$A$12:$O$51,VLOOKUP(BV$277,$B$276:$C$278,2,0),0)/1000)),"")</f>
        <v/>
      </c>
      <c r="BW367" s="145" t="str">
        <f>IFERROR(TRUNC(VLOOKUP($E367,'Container Panel'!$B$41:$Z$100,$D367,0)/(VLOOKUP(BW$276,UI!$A$12:$O$51,VLOOKUP(BW$277,$B$276:$C$278,2,0),0)/1000)),"")</f>
        <v/>
      </c>
      <c r="BX367" s="145" t="str">
        <f>IFERROR(TRUNC(VLOOKUP($E367,'Container Panel'!$B$41:$Z$100,$D367,0)/(VLOOKUP(BX$276,UI!$A$12:$O$51,VLOOKUP(BX$277,$B$276:$C$278,2,0),0)/1000)),"")</f>
        <v/>
      </c>
      <c r="BY367" s="145" t="str">
        <f>IFERROR(TRUNC(VLOOKUP($E367,'Container Panel'!$B$41:$Z$100,$D367,0)/(VLOOKUP(BY$276,UI!$A$12:$O$51,VLOOKUP(BY$277,$B$276:$C$278,2,0),0)/1000)),"")</f>
        <v/>
      </c>
      <c r="BZ367" s="145" t="str">
        <f>IFERROR(TRUNC(VLOOKUP($E367,'Container Panel'!$B$41:$Z$100,$D367,0)/(VLOOKUP(BZ$276,UI!$A$12:$O$51,VLOOKUP(BZ$277,$B$276:$C$278,2,0),0)/1000)),"")</f>
        <v/>
      </c>
      <c r="CA367" s="145" t="str">
        <f>IFERROR(TRUNC(VLOOKUP($E367,'Container Panel'!$B$41:$Z$100,$D367,0)/(VLOOKUP(CA$276,UI!$A$12:$O$51,VLOOKUP(CA$277,$B$276:$C$278,2,0),0)/1000)),"")</f>
        <v/>
      </c>
      <c r="CB367" s="145" t="str">
        <f>IFERROR(TRUNC(VLOOKUP($E367,'Container Panel'!$B$41:$Z$100,$D367,0)/(VLOOKUP(CB$276,UI!$A$12:$O$51,VLOOKUP(CB$277,$B$276:$C$278,2,0),0)/1000)),"")</f>
        <v/>
      </c>
      <c r="CC367" s="145" t="str">
        <f>IFERROR(TRUNC(VLOOKUP($E367,'Container Panel'!$B$41:$Z$100,$D367,0)/(VLOOKUP(CC$276,UI!$A$12:$O$51,VLOOKUP(CC$277,$B$276:$C$278,2,0),0)/1000)),"")</f>
        <v/>
      </c>
      <c r="CD367" s="145" t="str">
        <f>IFERROR(TRUNC(VLOOKUP($E367,'Container Panel'!$B$41:$Z$100,$D367,0)/(VLOOKUP(CD$276,UI!$A$12:$O$51,VLOOKUP(CD$277,$B$276:$C$278,2,0),0)/1000)),"")</f>
        <v/>
      </c>
      <c r="CE367" s="145" t="str">
        <f>IFERROR(TRUNC(VLOOKUP($E367,'Container Panel'!$B$41:$Z$100,$D367,0)/(VLOOKUP(CE$276,UI!$A$12:$O$51,VLOOKUP(CE$277,$B$276:$C$278,2,0),0)/1000)),"")</f>
        <v/>
      </c>
      <c r="CF367" s="145" t="str">
        <f>IFERROR(TRUNC(VLOOKUP($E367,'Container Panel'!$B$41:$Z$100,$D367,0)/(VLOOKUP(CF$276,UI!$A$12:$O$51,VLOOKUP(CF$277,$B$276:$C$278,2,0),0)/1000)),"")</f>
        <v/>
      </c>
      <c r="CG367" s="145" t="str">
        <f>IFERROR(TRUNC(VLOOKUP($E367,'Container Panel'!$B$41:$Z$100,$D367,0)/(VLOOKUP(CG$276,UI!$A$12:$O$51,VLOOKUP(CG$277,$B$276:$C$278,2,0),0)/1000)),"")</f>
        <v/>
      </c>
      <c r="CH367" s="145" t="str">
        <f>IFERROR(TRUNC(VLOOKUP($E367,'Container Panel'!$B$41:$Z$100,$D367,0)/(VLOOKUP(CH$276,UI!$A$12:$O$51,VLOOKUP(CH$277,$B$276:$C$278,2,0),0)/1000)),"")</f>
        <v/>
      </c>
      <c r="CI367" s="145" t="str">
        <f>IFERROR(TRUNC(VLOOKUP($E367,'Container Panel'!$B$41:$Z$100,$D367,0)/(VLOOKUP(CI$276,UI!$A$12:$O$51,VLOOKUP(CI$277,$B$276:$C$278,2,0),0)/1000)),"")</f>
        <v/>
      </c>
      <c r="CJ367" s="145" t="str">
        <f>IFERROR(TRUNC(VLOOKUP($E367,'Container Panel'!$B$41:$Z$100,$D367,0)/(VLOOKUP(CJ$276,UI!$A$12:$O$51,VLOOKUP(CJ$277,$B$276:$C$278,2,0),0)/1000)),"")</f>
        <v/>
      </c>
      <c r="CK367" s="145" t="str">
        <f>IFERROR(TRUNC(VLOOKUP($E367,'Container Panel'!$B$41:$Z$100,$D367,0)/(VLOOKUP(CK$276,UI!$A$12:$O$51,VLOOKUP(CK$277,$B$276:$C$278,2,0),0)/1000)),"")</f>
        <v/>
      </c>
      <c r="CL367" s="145" t="str">
        <f>IFERROR(TRUNC(VLOOKUP($E367,'Container Panel'!$B$41:$Z$100,$D367,0)/(VLOOKUP(CL$276,UI!$A$12:$O$51,VLOOKUP(CL$277,$B$276:$C$278,2,0),0)/1000)),"")</f>
        <v/>
      </c>
      <c r="CM367" s="145" t="str">
        <f>IFERROR(TRUNC(VLOOKUP($E367,'Container Panel'!$B$41:$Z$100,$D367,0)/(VLOOKUP(CM$276,UI!$A$12:$O$51,VLOOKUP(CM$277,$B$276:$C$278,2,0),0)/1000)),"")</f>
        <v/>
      </c>
      <c r="CN367" s="145" t="str">
        <f>IFERROR(TRUNC(VLOOKUP($E367,'Container Panel'!$B$41:$Z$100,$D367,0)/(VLOOKUP(CN$276,UI!$A$12:$O$51,VLOOKUP(CN$277,$B$276:$C$278,2,0),0)/1000)),"")</f>
        <v/>
      </c>
      <c r="CO367" s="145" t="str">
        <f>IFERROR(TRUNC(VLOOKUP($E367,'Container Panel'!$B$41:$Z$100,$D367,0)/(VLOOKUP(CO$276,UI!$A$12:$O$51,VLOOKUP(CO$277,$B$276:$C$278,2,0),0)/1000)),"")</f>
        <v/>
      </c>
      <c r="CP367" s="145" t="str">
        <f>IFERROR(TRUNC(VLOOKUP($E367,'Container Panel'!$B$41:$Z$100,$D367,0)/(VLOOKUP(CP$276,UI!$A$12:$O$51,VLOOKUP(CP$277,$B$276:$C$278,2,0),0)/1000)),"")</f>
        <v/>
      </c>
      <c r="CQ367" s="145" t="str">
        <f>IFERROR(TRUNC(VLOOKUP($E367,'Container Panel'!$B$41:$Z$100,$D367,0)/(VLOOKUP(CQ$276,UI!$A$12:$O$51,VLOOKUP(CQ$277,$B$276:$C$278,2,0),0)/1000)),"")</f>
        <v/>
      </c>
      <c r="CR367" s="145" t="str">
        <f>IFERROR(TRUNC(VLOOKUP($E367,'Container Panel'!$B$41:$Z$100,$D367,0)/(VLOOKUP(CR$276,UI!$A$12:$O$51,VLOOKUP(CR$277,$B$276:$C$278,2,0),0)/1000)),"")</f>
        <v/>
      </c>
      <c r="CS367" s="145" t="str">
        <f>IFERROR(TRUNC(VLOOKUP($E367,'Container Panel'!$B$41:$Z$100,$D367,0)/(VLOOKUP(CS$276,UI!$A$12:$O$51,VLOOKUP(CS$277,$B$276:$C$278,2,0),0)/1000)),"")</f>
        <v/>
      </c>
      <c r="CT367" s="145" t="str">
        <f>IFERROR(TRUNC(VLOOKUP($E367,'Container Panel'!$B$41:$Z$100,$D367,0)/(VLOOKUP(CT$276,UI!$A$12:$O$51,VLOOKUP(CT$277,$B$276:$C$278,2,0),0)/1000)),"")</f>
        <v/>
      </c>
      <c r="CU367" s="145" t="str">
        <f>IFERROR(TRUNC(VLOOKUP($E367,'Container Panel'!$B$41:$Z$100,$D367,0)/(VLOOKUP(CU$276,UI!$A$12:$O$51,VLOOKUP(CU$277,$B$276:$C$278,2,0),0)/1000)),"")</f>
        <v/>
      </c>
      <c r="CV367" s="145" t="str">
        <f>IFERROR(TRUNC(VLOOKUP($E367,'Container Panel'!$B$41:$Z$100,$D367,0)/(VLOOKUP(CV$276,UI!$A$12:$O$51,VLOOKUP(CV$277,$B$276:$C$278,2,0),0)/1000)),"")</f>
        <v/>
      </c>
      <c r="CW367" s="145" t="str">
        <f>IFERROR(TRUNC(VLOOKUP($E367,'Container Panel'!$B$41:$Z$100,$D367,0)/(VLOOKUP(CW$276,UI!$A$12:$O$51,VLOOKUP(CW$277,$B$276:$C$278,2,0),0)/1000)),"")</f>
        <v/>
      </c>
      <c r="CX367" s="145" t="str">
        <f>IFERROR(TRUNC(VLOOKUP($E367,'Container Panel'!$B$41:$Z$100,$D367,0)/(VLOOKUP(CX$276,UI!$A$12:$O$51,VLOOKUP(CX$277,$B$276:$C$278,2,0),0)/1000)),"")</f>
        <v/>
      </c>
      <c r="CY367" s="145" t="str">
        <f>IFERROR(TRUNC(VLOOKUP($E367,'Container Panel'!$B$41:$Z$100,$D367,0)/(VLOOKUP(CY$276,UI!$A$12:$O$51,VLOOKUP(CY$277,$B$276:$C$278,2,0),0)/1000)),"")</f>
        <v/>
      </c>
      <c r="CZ367" s="145" t="str">
        <f>IFERROR(TRUNC(VLOOKUP($E367,'Container Panel'!$B$41:$Z$100,$D367,0)/(VLOOKUP(CZ$276,UI!$A$12:$O$51,VLOOKUP(CZ$277,$B$276:$C$278,2,0),0)/1000)),"")</f>
        <v/>
      </c>
      <c r="DA367" s="145" t="str">
        <f>IFERROR(TRUNC(VLOOKUP($E367,'Container Panel'!$B$41:$Z$100,$D367,0)/(VLOOKUP(DA$276,UI!$A$12:$O$51,VLOOKUP(DA$277,$B$276:$C$278,2,0),0)/1000)),"")</f>
        <v/>
      </c>
      <c r="DB367" s="145" t="str">
        <f>IFERROR(TRUNC(VLOOKUP($E367,'Container Panel'!$B$41:$Z$100,$D367,0)/(VLOOKUP(DB$276,UI!$A$12:$O$51,VLOOKUP(DB$277,$B$276:$C$278,2,0),0)/1000)),"")</f>
        <v/>
      </c>
      <c r="DC367" s="145" t="str">
        <f>IFERROR(TRUNC(VLOOKUP($E367,'Container Panel'!$B$41:$Z$100,$D367,0)/(VLOOKUP(DC$276,UI!$A$12:$O$51,VLOOKUP(DC$277,$B$276:$C$278,2,0),0)/1000)),"")</f>
        <v/>
      </c>
      <c r="DD367" s="145" t="str">
        <f>IFERROR(TRUNC(VLOOKUP($E367,'Container Panel'!$B$41:$Z$100,$D367,0)/(VLOOKUP(DD$276,UI!$A$12:$O$51,VLOOKUP(DD$277,$B$276:$C$278,2,0),0)/1000)),"")</f>
        <v/>
      </c>
      <c r="DE367" s="145" t="str">
        <f>IFERROR(TRUNC(VLOOKUP($E367,'Container Panel'!$B$41:$Z$100,$D367,0)/(VLOOKUP(DE$276,UI!$A$12:$O$51,VLOOKUP(DE$277,$B$276:$C$278,2,0),0)/1000)),"")</f>
        <v/>
      </c>
      <c r="DF367" s="145" t="str">
        <f>IFERROR(TRUNC(VLOOKUP($E367,'Container Panel'!$B$41:$Z$100,$D367,0)/(VLOOKUP(DF$276,UI!$A$12:$O$51,VLOOKUP(DF$277,$B$276:$C$278,2,0),0)/1000)),"")</f>
        <v/>
      </c>
      <c r="DG367" s="145" t="str">
        <f>IFERROR(TRUNC(VLOOKUP($E367,'Container Panel'!$B$41:$Z$100,$D367,0)/(VLOOKUP(DG$276,UI!$A$12:$O$51,VLOOKUP(DG$277,$B$276:$C$278,2,0),0)/1000)),"")</f>
        <v/>
      </c>
      <c r="DH367" s="145" t="str">
        <f>IFERROR(TRUNC(VLOOKUP($E367,'Container Panel'!$B$41:$Z$100,$D367,0)/(VLOOKUP(DH$276,UI!$A$12:$O$51,VLOOKUP(DH$277,$B$276:$C$278,2,0),0)/1000)),"")</f>
        <v/>
      </c>
      <c r="DI367" s="145" t="str">
        <f>IFERROR(TRUNC(VLOOKUP($E367,'Container Panel'!$B$41:$Z$100,$D367,0)/(VLOOKUP(DI$276,UI!$A$12:$O$51,VLOOKUP(DI$277,$B$276:$C$278,2,0),0)/1000)),"")</f>
        <v/>
      </c>
      <c r="DJ367" s="145" t="str">
        <f>IFERROR(TRUNC(VLOOKUP($E367,'Container Panel'!$B$41:$Z$100,$D367,0)/(VLOOKUP(DJ$276,UI!$A$12:$O$51,VLOOKUP(DJ$277,$B$276:$C$278,2,0),0)/1000)),"")</f>
        <v/>
      </c>
      <c r="DK367" s="145" t="str">
        <f>IFERROR(TRUNC(VLOOKUP($E367,'Container Panel'!$B$41:$Z$100,$D367,0)/(VLOOKUP(DK$276,UI!$A$12:$O$51,VLOOKUP(DK$277,$B$276:$C$278,2,0),0)/1000)),"")</f>
        <v/>
      </c>
      <c r="DL367" s="145" t="str">
        <f>IFERROR(TRUNC(VLOOKUP($E367,'Container Panel'!$B$41:$Z$100,$D367,0)/(VLOOKUP(DL$276,UI!$A$12:$O$51,VLOOKUP(DL$277,$B$276:$C$278,2,0),0)/1000)),"")</f>
        <v/>
      </c>
      <c r="DM367" s="145" t="str">
        <f>IFERROR(TRUNC(VLOOKUP($E367,'Container Panel'!$B$41:$Z$100,$D367,0)/(VLOOKUP(DM$276,UI!$A$12:$O$51,VLOOKUP(DM$277,$B$276:$C$278,2,0),0)/1000)),"")</f>
        <v/>
      </c>
      <c r="DN367" s="145" t="str">
        <f>IFERROR(TRUNC(VLOOKUP($E367,'Container Panel'!$B$41:$Z$100,$D367,0)/(VLOOKUP(DN$276,UI!$A$12:$O$51,VLOOKUP(DN$277,$B$276:$C$278,2,0),0)/1000)),"")</f>
        <v/>
      </c>
      <c r="DO367" s="145" t="str">
        <f>IFERROR(TRUNC(VLOOKUP($E367,'Container Panel'!$B$41:$Z$100,$D367,0)/(VLOOKUP(DO$276,UI!$A$12:$O$51,VLOOKUP(DO$277,$B$276:$C$278,2,0),0)/1000)),"")</f>
        <v/>
      </c>
      <c r="DP367" s="145" t="str">
        <f>IFERROR(TRUNC(VLOOKUP($E367,'Container Panel'!$B$41:$Z$100,$D367,0)/(VLOOKUP(DP$276,UI!$A$12:$O$51,VLOOKUP(DP$277,$B$276:$C$278,2,0),0)/1000)),"")</f>
        <v/>
      </c>
      <c r="DQ367" s="145" t="str">
        <f>IFERROR(TRUNC(VLOOKUP($E367,'Container Panel'!$B$41:$Z$100,$D367,0)/(VLOOKUP(DQ$276,UI!$A$12:$O$51,VLOOKUP(DQ$277,$B$276:$C$278,2,0),0)/1000)),"")</f>
        <v/>
      </c>
      <c r="DR367" s="145" t="str">
        <f>IFERROR(TRUNC(VLOOKUP($E367,'Container Panel'!$B$41:$Z$100,$D367,0)/(VLOOKUP(DR$276,UI!$A$12:$O$51,VLOOKUP(DR$277,$B$276:$C$278,2,0),0)/1000)),"")</f>
        <v/>
      </c>
      <c r="DS367" s="145" t="str">
        <f>IFERROR(TRUNC(VLOOKUP($E367,'Container Panel'!$B$41:$Z$100,$D367,0)/(VLOOKUP(DS$276,UI!$A$12:$O$51,VLOOKUP(DS$277,$B$276:$C$278,2,0),0)/1000)),"")</f>
        <v/>
      </c>
      <c r="DT367" s="145" t="str">
        <f>IFERROR(TRUNC(VLOOKUP($E367,'Container Panel'!$B$41:$Z$100,$D367,0)/(VLOOKUP(DT$276,UI!$A$12:$O$51,VLOOKUP(DT$277,$B$276:$C$278,2,0),0)/1000)),"")</f>
        <v/>
      </c>
      <c r="DU367" s="145" t="str">
        <f>IFERROR(TRUNC(VLOOKUP($E367,'Container Panel'!$B$41:$Z$100,$D367,0)/(VLOOKUP(DU$276,UI!$A$12:$O$51,VLOOKUP(DU$277,$B$276:$C$278,2,0),0)/1000)),"")</f>
        <v/>
      </c>
      <c r="DV367" s="145" t="str">
        <f>IFERROR(TRUNC(VLOOKUP($E367,'Container Panel'!$B$41:$Z$100,$D367,0)/(VLOOKUP(DV$276,UI!$A$12:$O$51,VLOOKUP(DV$277,$B$276:$C$278,2,0),0)/1000)),"")</f>
        <v/>
      </c>
      <c r="DW367" s="145" t="str">
        <f>IFERROR(TRUNC(VLOOKUP($E367,'Container Panel'!$B$41:$Z$100,$D367,0)/(VLOOKUP(DW$276,UI!$A$12:$O$51,VLOOKUP(DW$277,$B$276:$C$278,2,0),0)/1000)),"")</f>
        <v/>
      </c>
      <c r="DX367" s="145" t="str">
        <f>IFERROR(TRUNC(VLOOKUP($E367,'Container Panel'!$B$41:$Z$100,$D367,0)/(VLOOKUP(DX$276,UI!$A$12:$O$51,VLOOKUP(DX$277,$B$276:$C$278,2,0),0)/1000)),"")</f>
        <v/>
      </c>
      <c r="DY367" s="145" t="str">
        <f>IFERROR(TRUNC(VLOOKUP($E367,'Container Panel'!$B$41:$Z$100,$D367,0)/(VLOOKUP(DY$276,UI!$A$12:$O$51,VLOOKUP(DY$277,$B$276:$C$278,2,0),0)/1000)),"")</f>
        <v/>
      </c>
      <c r="DZ367" s="145" t="str">
        <f>IFERROR(TRUNC(VLOOKUP($E367,'Container Panel'!$B$41:$Z$100,$D367,0)/(VLOOKUP(DZ$276,UI!$A$12:$O$51,VLOOKUP(DZ$277,$B$276:$C$278,2,0),0)/1000)),"")</f>
        <v/>
      </c>
      <c r="EA367" s="145" t="str">
        <f>IFERROR(TRUNC(VLOOKUP($E367,'Container Panel'!$B$41:$Z$100,$D367,0)/(VLOOKUP(EA$276,UI!$A$12:$O$51,VLOOKUP(EA$277,$B$276:$C$278,2,0),0)/1000)),"")</f>
        <v/>
      </c>
      <c r="EB367" s="145" t="str">
        <f>IFERROR(TRUNC(VLOOKUP($E367,'Container Panel'!$B$41:$Z$100,$D367,0)/(VLOOKUP(EB$276,UI!$A$12:$O$51,VLOOKUP(EB$277,$B$276:$C$278,2,0),0)/1000)),"")</f>
        <v/>
      </c>
      <c r="EC367" s="145" t="str">
        <f>IFERROR(TRUNC(VLOOKUP($E367,'Container Panel'!$B$41:$Z$100,$D367,0)/(VLOOKUP(EC$276,UI!$A$12:$O$51,VLOOKUP(EC$277,$B$276:$C$278,2,0),0)/1000)),"")</f>
        <v/>
      </c>
      <c r="ED367" s="145" t="str">
        <f>IFERROR(TRUNC(VLOOKUP($E367,'Container Panel'!$B$41:$Z$100,$D367,0)/(VLOOKUP(ED$276,UI!$A$12:$O$51,VLOOKUP(ED$277,$B$276:$C$278,2,0),0)/1000)),"")</f>
        <v/>
      </c>
      <c r="EE367" s="145" t="str">
        <f>IFERROR(TRUNC(VLOOKUP($E367,'Container Panel'!$B$41:$Z$100,$D367,0)/(VLOOKUP(EE$276,UI!$A$12:$O$51,VLOOKUP(EE$277,$B$276:$C$278,2,0),0)/1000)),"")</f>
        <v/>
      </c>
      <c r="EF367" s="145" t="str">
        <f>IFERROR(TRUNC(VLOOKUP($E367,'Container Panel'!$B$41:$Z$100,$D367,0)/(VLOOKUP(EF$276,UI!$A$12:$O$51,VLOOKUP(EF$277,$B$276:$C$278,2,0),0)/1000)),"")</f>
        <v/>
      </c>
      <c r="EG367" s="145" t="str">
        <f>IFERROR(TRUNC(VLOOKUP($E367,'Container Panel'!$B$41:$Z$100,$D367,0)/(VLOOKUP(EG$276,UI!$A$12:$O$51,VLOOKUP(EG$277,$B$276:$C$278,2,0),0)/1000)),"")</f>
        <v/>
      </c>
      <c r="EH367" s="145" t="str">
        <f>IFERROR(TRUNC(VLOOKUP($E367,'Container Panel'!$B$41:$Z$100,$D367,0)/(VLOOKUP(EH$276,UI!$A$12:$O$51,VLOOKUP(EH$277,$B$276:$C$278,2,0),0)/1000)),"")</f>
        <v/>
      </c>
      <c r="EI367" s="145" t="str">
        <f>IFERROR(TRUNC(VLOOKUP($E367,'Container Panel'!$B$41:$Z$100,$D367,0)/(VLOOKUP(EI$276,UI!$A$12:$O$51,VLOOKUP(EI$277,$B$276:$C$278,2,0),0)/1000)),"")</f>
        <v/>
      </c>
      <c r="EJ367" s="145" t="str">
        <f>IFERROR(TRUNC(VLOOKUP($E367,'Container Panel'!$B$41:$Z$100,$D367,0)/(VLOOKUP(EJ$276,UI!$A$12:$O$51,VLOOKUP(EJ$277,$B$276:$C$278,2,0),0)/1000)),"")</f>
        <v/>
      </c>
      <c r="EK367" s="145" t="str">
        <f>IFERROR(TRUNC(VLOOKUP($E367,'Container Panel'!$B$41:$Z$100,$D367,0)/(VLOOKUP(EK$276,UI!$A$12:$O$51,VLOOKUP(EK$277,$B$276:$C$278,2,0),0)/1000)),"")</f>
        <v/>
      </c>
      <c r="EL367" s="145" t="str">
        <f>IFERROR(TRUNC(VLOOKUP($E367,'Container Panel'!$B$41:$Z$100,$D367,0)/(VLOOKUP(EL$276,UI!$A$12:$O$51,VLOOKUP(EL$277,$B$276:$C$278,2,0),0)/1000)),"")</f>
        <v/>
      </c>
      <c r="EM367" s="145" t="str">
        <f>IFERROR(TRUNC(VLOOKUP($E367,'Container Panel'!$B$41:$Z$100,$D367,0)/(VLOOKUP(EM$276,UI!$A$12:$O$51,VLOOKUP(EM$277,$B$276:$C$278,2,0),0)/1000)),"")</f>
        <v/>
      </c>
      <c r="EN367" s="145" t="str">
        <f>IFERROR(TRUNC(VLOOKUP($E367,'Container Panel'!$B$41:$Z$100,$D367,0)/(VLOOKUP(EN$276,UI!$A$12:$O$51,VLOOKUP(EN$277,$B$276:$C$278,2,0),0)/1000)),"")</f>
        <v/>
      </c>
      <c r="EO367" s="145" t="str">
        <f>IFERROR(TRUNC(VLOOKUP($E367,'Container Panel'!$B$41:$Z$100,$D367,0)/(VLOOKUP(EO$276,UI!$A$12:$O$51,VLOOKUP(EO$277,$B$276:$C$278,2,0),0)/1000)),"")</f>
        <v/>
      </c>
      <c r="EP367" s="145" t="str">
        <f>IFERROR(TRUNC(VLOOKUP($E367,'Container Panel'!$B$41:$Z$100,$D367,0)/(VLOOKUP(EP$276,UI!$A$12:$O$51,VLOOKUP(EP$277,$B$276:$C$278,2,0),0)/1000)),"")</f>
        <v/>
      </c>
      <c r="EQ367" s="145" t="str">
        <f>IFERROR(TRUNC(VLOOKUP($E367,'Container Panel'!$B$41:$Z$100,$D367,0)/(VLOOKUP(EQ$276,UI!$A$12:$O$51,VLOOKUP(EQ$277,$B$276:$C$278,2,0),0)/1000)),"")</f>
        <v/>
      </c>
      <c r="ER367" s="145" t="str">
        <f>IFERROR(TRUNC(VLOOKUP($E367,'Container Panel'!$B$41:$Z$100,$D367,0)/(VLOOKUP(ER$276,UI!$A$12:$O$51,VLOOKUP(ER$277,$B$276:$C$278,2,0),0)/1000)),"")</f>
        <v/>
      </c>
      <c r="ES367" s="145" t="str">
        <f>IFERROR(TRUNC(VLOOKUP($E367,'Container Panel'!$B$41:$Z$100,$D367,0)/(VLOOKUP(ES$276,UI!$A$12:$O$51,VLOOKUP(ES$277,$B$276:$C$278,2,0),0)/1000)),"")</f>
        <v/>
      </c>
      <c r="ET367" s="145" t="str">
        <f>IFERROR(TRUNC(VLOOKUP($E367,'Container Panel'!$B$41:$Z$100,$D367,0)/(VLOOKUP(ET$276,UI!$A$12:$O$51,VLOOKUP(ET$277,$B$276:$C$278,2,0),0)/1000)),"")</f>
        <v/>
      </c>
      <c r="EU367" s="145" t="str">
        <f>IFERROR(TRUNC(VLOOKUP($E367,'Container Panel'!$B$41:$Z$100,$D367,0)/(VLOOKUP(EU$276,UI!$A$12:$O$51,VLOOKUP(EU$277,$B$276:$C$278,2,0),0)/1000)),"")</f>
        <v/>
      </c>
      <c r="EV367" s="145" t="str">
        <f>IFERROR(TRUNC(VLOOKUP($E367,'Container Panel'!$B$41:$Z$100,$D367,0)/(VLOOKUP(EV$276,UI!$A$12:$O$51,VLOOKUP(EV$277,$B$276:$C$278,2,0),0)/1000)),"")</f>
        <v/>
      </c>
      <c r="EW367" s="145" t="str">
        <f>IFERROR(TRUNC(VLOOKUP($E367,'Container Panel'!$B$41:$Z$100,$D367,0)/(VLOOKUP(EW$276,UI!$A$12:$O$51,VLOOKUP(EW$277,$B$276:$C$278,2,0),0)/1000)),"")</f>
        <v/>
      </c>
      <c r="EX367" s="145" t="str">
        <f>IFERROR(TRUNC(VLOOKUP($E367,'Container Panel'!$B$41:$Z$100,$D367,0)/(VLOOKUP(EX$276,UI!$A$12:$O$51,VLOOKUP(EX$277,$B$276:$C$278,2,0),0)/1000)),"")</f>
        <v/>
      </c>
      <c r="EY367" s="145" t="str">
        <f>IFERROR(TRUNC(VLOOKUP($E367,'Container Panel'!$B$41:$Z$100,$D367,0)/(VLOOKUP(EY$276,UI!$A$12:$O$51,VLOOKUP(EY$277,$B$276:$C$278,2,0),0)/1000)),"")</f>
        <v/>
      </c>
      <c r="EZ367" s="145" t="str">
        <f>IFERROR(TRUNC(VLOOKUP($E367,'Container Panel'!$B$41:$Z$100,$D367,0)/(VLOOKUP(EZ$276,UI!$A$12:$O$51,VLOOKUP(EZ$277,$B$276:$C$278,2,0),0)/1000)),"")</f>
        <v/>
      </c>
      <c r="FA367" s="145" t="str">
        <f>IFERROR(TRUNC(VLOOKUP($E367,'Container Panel'!$B$41:$Z$100,$D367,0)/(VLOOKUP(FA$276,UI!$A$12:$O$51,VLOOKUP(FA$277,$B$276:$C$278,2,0),0)/1000)),"")</f>
        <v/>
      </c>
      <c r="FB367" s="145" t="str">
        <f>IFERROR(TRUNC(VLOOKUP($E367,'Container Panel'!$B$41:$Z$100,$D367,0)/(VLOOKUP(FB$276,UI!$A$12:$O$51,VLOOKUP(FB$277,$B$276:$C$278,2,0),0)/1000)),"")</f>
        <v/>
      </c>
      <c r="FC367" s="145" t="str">
        <f>IFERROR(TRUNC(VLOOKUP($E367,'Container Panel'!$B$41:$Z$100,$D367,0)/(VLOOKUP(FC$276,UI!$A$12:$O$51,VLOOKUP(FC$277,$B$276:$C$278,2,0),0)/1000)),"")</f>
        <v/>
      </c>
      <c r="FD367" s="145" t="str">
        <f>IFERROR(TRUNC(VLOOKUP($E367,'Container Panel'!$B$41:$Z$100,$D367,0)/(VLOOKUP(FD$276,UI!$A$12:$O$51,VLOOKUP(FD$277,$B$276:$C$278,2,0),0)/1000)),"")</f>
        <v/>
      </c>
      <c r="FE367" s="145" t="str">
        <f>IFERROR(TRUNC(VLOOKUP($E367,'Container Panel'!$B$41:$Z$100,$D367,0)/(VLOOKUP(FE$276,UI!$A$12:$O$51,VLOOKUP(FE$277,$B$276:$C$278,2,0),0)/1000)),"")</f>
        <v/>
      </c>
      <c r="FF367" s="145" t="str">
        <f>IFERROR(TRUNC(VLOOKUP($E367,'Container Panel'!$B$41:$Z$100,$D367,0)/(VLOOKUP(FF$276,UI!$A$12:$O$51,VLOOKUP(FF$277,$B$276:$C$278,2,0),0)/1000)),"")</f>
        <v/>
      </c>
      <c r="FG367" s="145" t="str">
        <f>IFERROR(TRUNC(VLOOKUP($E367,'Container Panel'!$B$41:$Z$100,$D367,0)/(VLOOKUP(FG$276,UI!$A$12:$O$51,VLOOKUP(FG$277,$B$276:$C$278,2,0),0)/1000)),"")</f>
        <v/>
      </c>
      <c r="FH367" s="145" t="str">
        <f>IFERROR(TRUNC(VLOOKUP($E367,'Container Panel'!$B$41:$Z$100,$D367,0)/(VLOOKUP(FH$276,UI!$A$12:$O$51,VLOOKUP(FH$277,$B$276:$C$278,2,0),0)/1000)),"")</f>
        <v/>
      </c>
      <c r="FI367" s="145" t="str">
        <f>IFERROR(TRUNC(VLOOKUP($E367,'Container Panel'!$B$41:$Z$100,$D367,0)/(VLOOKUP(FI$276,UI!$A$12:$O$51,VLOOKUP(FI$277,$B$276:$C$278,2,0),0)/1000)),"")</f>
        <v/>
      </c>
      <c r="FJ367" s="145" t="str">
        <f>IFERROR(TRUNC(VLOOKUP($E367,'Container Panel'!$B$41:$Z$100,$D367,0)/(VLOOKUP(FJ$276,UI!$A$12:$O$51,VLOOKUP(FJ$277,$B$276:$C$278,2,0),0)/1000)),"")</f>
        <v/>
      </c>
      <c r="FK367" s="145" t="str">
        <f>IFERROR(TRUNC(VLOOKUP($E367,'Container Panel'!$B$41:$Z$100,$D367,0)/(VLOOKUP(FK$276,UI!$A$12:$O$51,VLOOKUP(FK$277,$B$276:$C$278,2,0),0)/1000)),"")</f>
        <v/>
      </c>
      <c r="FL367" s="145" t="str">
        <f>IFERROR(TRUNC(VLOOKUP($E367,'Container Panel'!$B$41:$Z$100,$D367,0)/(VLOOKUP(FL$276,UI!$A$12:$O$51,VLOOKUP(FL$277,$B$276:$C$278,2,0),0)/1000)),"")</f>
        <v/>
      </c>
      <c r="FM367" s="145" t="str">
        <f>IFERROR(TRUNC(VLOOKUP($E367,'Container Panel'!$B$41:$Z$100,$D367,0)/(VLOOKUP(FM$276,UI!$A$12:$O$51,VLOOKUP(FM$277,$B$276:$C$278,2,0),0)/1000)),"")</f>
        <v/>
      </c>
      <c r="FN367" s="145" t="str">
        <f>IFERROR(TRUNC(VLOOKUP($E367,'Container Panel'!$B$41:$Z$100,$D367,0)/(VLOOKUP(FN$276,UI!$A$12:$O$51,VLOOKUP(FN$277,$B$276:$C$278,2,0),0)/1000)),"")</f>
        <v/>
      </c>
      <c r="FO367" s="145" t="str">
        <f>IFERROR(TRUNC(VLOOKUP($E367,'Container Panel'!$B$41:$Z$100,$D367,0)/(VLOOKUP(FO$276,UI!$A$12:$O$51,VLOOKUP(FO$277,$B$276:$C$278,2,0),0)/1000)),"")</f>
        <v/>
      </c>
      <c r="FP367" s="145" t="str">
        <f>IFERROR(TRUNC(VLOOKUP($E367,'Container Panel'!$B$41:$Z$100,$D367,0)/(VLOOKUP(FP$276,UI!$A$12:$O$51,VLOOKUP(FP$277,$B$276:$C$278,2,0),0)/1000)),"")</f>
        <v/>
      </c>
      <c r="FQ367" s="145" t="str">
        <f>IFERROR(TRUNC(VLOOKUP($E367,'Container Panel'!$B$41:$Z$100,$D367,0)/(VLOOKUP(FQ$276,UI!$A$12:$O$51,VLOOKUP(FQ$277,$B$276:$C$278,2,0),0)/1000)),"")</f>
        <v/>
      </c>
      <c r="FR367" s="145" t="str">
        <f>IFERROR(TRUNC(VLOOKUP($E367,'Container Panel'!$B$41:$Z$100,$D367,0)/(VLOOKUP(FR$276,UI!$A$12:$O$51,VLOOKUP(FR$277,$B$276:$C$278,2,0),0)/1000)),"")</f>
        <v/>
      </c>
      <c r="FS367" s="145" t="str">
        <f>IFERROR(TRUNC(VLOOKUP($E367,'Container Panel'!$B$41:$Z$100,$D367,0)/(VLOOKUP(FS$276,UI!$A$12:$O$51,VLOOKUP(FS$277,$B$276:$C$278,2,0),0)/1000)),"")</f>
        <v/>
      </c>
      <c r="FT367" s="145" t="str">
        <f>IFERROR(TRUNC(VLOOKUP($E367,'Container Panel'!$B$41:$Z$100,$D367,0)/(VLOOKUP(FT$276,UI!$A$12:$O$51,VLOOKUP(FT$277,$B$276:$C$278,2,0),0)/1000)),"")</f>
        <v/>
      </c>
      <c r="FU367" s="145" t="str">
        <f>IFERROR(TRUNC(VLOOKUP($E367,'Container Panel'!$B$41:$Z$100,$D367,0)/(VLOOKUP(FU$276,UI!$A$12:$O$51,VLOOKUP(FU$277,$B$276:$C$278,2,0),0)/1000)),"")</f>
        <v/>
      </c>
      <c r="FV367" s="145" t="str">
        <f>IFERROR(TRUNC(VLOOKUP($E367,'Container Panel'!$B$41:$Z$100,$D367,0)/(VLOOKUP(FV$276,UI!$A$12:$O$51,VLOOKUP(FV$277,$B$276:$C$278,2,0),0)/1000)),"")</f>
        <v/>
      </c>
      <c r="FW367" s="145" t="str">
        <f>IFERROR(TRUNC(VLOOKUP($E367,'Container Panel'!$B$41:$Z$100,$D367,0)/(VLOOKUP(FW$276,UI!$A$12:$O$51,VLOOKUP(FW$277,$B$276:$C$278,2,0),0)/1000)),"")</f>
        <v/>
      </c>
      <c r="FX367" s="145" t="str">
        <f>IFERROR(TRUNC(VLOOKUP($E367,'Container Panel'!$B$41:$Z$100,$D367,0)/(VLOOKUP(FX$276,UI!$A$12:$O$51,VLOOKUP(FX$277,$B$276:$C$278,2,0),0)/1000)),"")</f>
        <v/>
      </c>
      <c r="FY367" s="145" t="str">
        <f>IFERROR(TRUNC(VLOOKUP($E367,'Container Panel'!$B$41:$Z$100,$D367,0)/(VLOOKUP(FY$276,UI!$A$12:$O$51,VLOOKUP(FY$277,$B$276:$C$278,2,0),0)/1000)),"")</f>
        <v/>
      </c>
      <c r="FZ367" s="145" t="str">
        <f>IFERROR(TRUNC(VLOOKUP($E367,'Container Panel'!$B$41:$Z$100,$D367,0)/(VLOOKUP(FZ$276,UI!$A$12:$O$51,VLOOKUP(FZ$277,$B$276:$C$278,2,0),0)/1000)),"")</f>
        <v/>
      </c>
      <c r="GA367" s="145" t="str">
        <f>IFERROR(TRUNC(VLOOKUP($E367,'Container Panel'!$B$41:$Z$100,$D367,0)/(VLOOKUP(GA$276,UI!$A$12:$O$51,VLOOKUP(GA$277,$B$276:$C$278,2,0),0)/1000)),"")</f>
        <v/>
      </c>
      <c r="GB367" s="145" t="str">
        <f>IFERROR(TRUNC(VLOOKUP($E367,'Container Panel'!$B$41:$Z$100,$D367,0)/(VLOOKUP(GB$276,UI!$A$12:$O$51,VLOOKUP(GB$277,$B$276:$C$278,2,0),0)/1000)),"")</f>
        <v/>
      </c>
      <c r="GC367" s="145" t="str">
        <f>IFERROR(TRUNC(VLOOKUP($E367,'Container Panel'!$B$41:$Z$100,$D367,0)/(VLOOKUP(GC$276,UI!$A$12:$O$51,VLOOKUP(GC$277,$B$276:$C$278,2,0),0)/1000)),"")</f>
        <v/>
      </c>
      <c r="GD367" s="145" t="str">
        <f>IFERROR(TRUNC(VLOOKUP($E367,'Container Panel'!$B$41:$Z$100,$D367,0)/(VLOOKUP(GD$276,UI!$A$12:$O$51,VLOOKUP(GD$277,$B$276:$C$278,2,0),0)/1000)),"")</f>
        <v/>
      </c>
      <c r="GE367" s="145" t="str">
        <f>IFERROR(TRUNC(VLOOKUP($E367,'Container Panel'!$B$41:$Z$100,$D367,0)/(VLOOKUP(GE$276,UI!$A$12:$O$51,VLOOKUP(GE$277,$B$276:$C$278,2,0),0)/1000)),"")</f>
        <v/>
      </c>
      <c r="GF367" s="145" t="str">
        <f>IFERROR(TRUNC(VLOOKUP($E367,'Container Panel'!$B$41:$Z$100,$D367,0)/(VLOOKUP(GF$276,UI!$A$12:$O$51,VLOOKUP(GF$277,$B$276:$C$278,2,0),0)/1000)),"")</f>
        <v/>
      </c>
      <c r="GG367" s="145" t="str">
        <f>IFERROR(TRUNC(VLOOKUP($E367,'Container Panel'!$B$41:$Z$100,$D367,0)/(VLOOKUP(GG$276,UI!$A$12:$O$51,VLOOKUP(GG$277,$B$276:$C$278,2,0),0)/1000)),"")</f>
        <v/>
      </c>
      <c r="GH367" s="145" t="str">
        <f>IFERROR(TRUNC(VLOOKUP($E367,'Container Panel'!$B$41:$Z$100,$D367,0)/(VLOOKUP(GH$276,UI!$A$12:$O$51,VLOOKUP(GH$277,$B$276:$C$278,2,0),0)/1000)),"")</f>
        <v/>
      </c>
      <c r="GI367" s="145" t="str">
        <f>IFERROR(TRUNC(VLOOKUP($E367,'Container Panel'!$B$41:$Z$100,$D367,0)/(VLOOKUP(GI$276,UI!$A$12:$O$51,VLOOKUP(GI$277,$B$276:$C$278,2,0),0)/1000)),"")</f>
        <v/>
      </c>
      <c r="GJ367" s="145" t="str">
        <f>IFERROR(TRUNC(VLOOKUP($E367,'Container Panel'!$B$41:$Z$100,$D367,0)/(VLOOKUP(GJ$276,UI!$A$12:$O$51,VLOOKUP(GJ$277,$B$276:$C$278,2,0),0)/1000)),"")</f>
        <v/>
      </c>
      <c r="GK367" s="145" t="str">
        <f>IFERROR(TRUNC(VLOOKUP($E367,'Container Panel'!$B$41:$Z$100,$D367,0)/(VLOOKUP(GK$276,UI!$A$12:$O$51,VLOOKUP(GK$277,$B$276:$C$278,2,0),0)/1000)),"")</f>
        <v/>
      </c>
      <c r="GL367" s="145" t="str">
        <f>IFERROR(TRUNC(VLOOKUP($E367,'Container Panel'!$B$41:$Z$100,$D367,0)/(VLOOKUP(GL$276,UI!$A$12:$O$51,VLOOKUP(GL$277,$B$276:$C$278,2,0),0)/1000)),"")</f>
        <v/>
      </c>
      <c r="GM367" s="145" t="str">
        <f>IFERROR(TRUNC(VLOOKUP($E367,'Container Panel'!$B$41:$Z$100,$D367,0)/(VLOOKUP(GM$276,UI!$A$12:$O$51,VLOOKUP(GM$277,$B$276:$C$278,2,0),0)/1000)),"")</f>
        <v/>
      </c>
      <c r="GN367" s="145" t="str">
        <f>IFERROR(TRUNC(VLOOKUP($E367,'Container Panel'!$B$41:$Z$100,$D367,0)/(VLOOKUP(GN$276,UI!$A$12:$O$51,VLOOKUP(GN$277,$B$276:$C$278,2,0),0)/1000)),"")</f>
        <v/>
      </c>
      <c r="GO367" s="145" t="str">
        <f>IFERROR(TRUNC(VLOOKUP($E367,'Container Panel'!$B$41:$Z$100,$D367,0)/(VLOOKUP(GO$276,UI!$A$12:$O$51,VLOOKUP(GO$277,$B$276:$C$278,2,0),0)/1000)),"")</f>
        <v/>
      </c>
      <c r="GP367" s="145" t="str">
        <f>IFERROR(TRUNC(VLOOKUP($E367,'Container Panel'!$B$41:$Z$100,$D367,0)/(VLOOKUP(GP$276,UI!$A$12:$O$51,VLOOKUP(GP$277,$B$276:$C$278,2,0),0)/1000)),"")</f>
        <v/>
      </c>
      <c r="GQ367" s="145" t="str">
        <f>IFERROR(TRUNC(VLOOKUP($E367,'Container Panel'!$B$41:$Z$100,$D367,0)/(VLOOKUP(GQ$276,UI!$A$12:$O$51,VLOOKUP(GQ$277,$B$276:$C$278,2,0),0)/1000)),"")</f>
        <v/>
      </c>
      <c r="GR367" s="145" t="str">
        <f>IFERROR(TRUNC(VLOOKUP($E367,'Container Panel'!$B$41:$Z$100,$D367,0)/(VLOOKUP(GR$276,UI!$A$12:$O$51,VLOOKUP(GR$277,$B$276:$C$278,2,0),0)/1000)),"")</f>
        <v/>
      </c>
      <c r="GS367" s="145" t="str">
        <f>IFERROR(TRUNC(VLOOKUP($E367,'Container Panel'!$B$41:$Z$100,$D367,0)/(VLOOKUP(GS$276,UI!$A$12:$O$51,VLOOKUP(GS$277,$B$276:$C$278,2,0),0)/1000)),"")</f>
        <v/>
      </c>
      <c r="GT367" s="145" t="str">
        <f>IFERROR(TRUNC(VLOOKUP($E367,'Container Panel'!$B$41:$Z$100,$D367,0)/(VLOOKUP(GT$276,UI!$A$12:$O$51,VLOOKUP(GT$277,$B$276:$C$278,2,0),0)/1000)),"")</f>
        <v/>
      </c>
      <c r="GU367" s="145" t="str">
        <f>IFERROR(TRUNC(VLOOKUP($E367,'Container Panel'!$B$41:$Z$100,$D367,0)/(VLOOKUP(GU$276,UI!$A$12:$O$51,VLOOKUP(GU$277,$B$276:$C$278,2,0),0)/1000)),"")</f>
        <v/>
      </c>
      <c r="GV367" s="145" t="str">
        <f>IFERROR(TRUNC(VLOOKUP($E367,'Container Panel'!$B$41:$Z$100,$D367,0)/(VLOOKUP(GV$276,UI!$A$12:$O$51,VLOOKUP(GV$277,$B$276:$C$278,2,0),0)/1000)),"")</f>
        <v/>
      </c>
      <c r="GW367" s="145" t="str">
        <f>IFERROR(TRUNC(VLOOKUP($E367,'Container Panel'!$B$41:$Z$100,$D367,0)/(VLOOKUP(GW$276,UI!$A$12:$O$51,VLOOKUP(GW$277,$B$276:$C$278,2,0),0)/1000)),"")</f>
        <v/>
      </c>
      <c r="GX367" s="145" t="str">
        <f>IFERROR(TRUNC(VLOOKUP($E367,'Container Panel'!$B$41:$Z$100,$D367,0)/(VLOOKUP(GX$276,UI!$A$12:$O$51,VLOOKUP(GX$277,$B$276:$C$278,2,0),0)/1000)),"")</f>
        <v/>
      </c>
      <c r="GY367" s="145" t="str">
        <f>IFERROR(TRUNC(VLOOKUP($E367,'Container Panel'!$B$41:$Z$100,$D367,0)/(VLOOKUP(GY$276,UI!$A$12:$O$51,VLOOKUP(GY$277,$B$276:$C$278,2,0),0)/1000)),"")</f>
        <v/>
      </c>
      <c r="GZ367" s="145" t="str">
        <f>IFERROR(TRUNC(VLOOKUP($E367,'Container Panel'!$B$41:$Z$100,$D367,0)/(VLOOKUP(GZ$276,UI!$A$12:$O$51,VLOOKUP(GZ$277,$B$276:$C$278,2,0),0)/1000)),"")</f>
        <v/>
      </c>
      <c r="HA367" s="145" t="str">
        <f>IFERROR(TRUNC(VLOOKUP($E367,'Container Panel'!$B$41:$Z$100,$D367,0)/(VLOOKUP(HA$276,UI!$A$12:$O$51,VLOOKUP(HA$277,$B$276:$C$278,2,0),0)/1000)),"")</f>
        <v/>
      </c>
      <c r="HB367" s="145" t="str">
        <f>IFERROR(TRUNC(VLOOKUP($E367,'Container Panel'!$B$41:$Z$100,$D367,0)/(VLOOKUP(HB$276,UI!$A$12:$O$51,VLOOKUP(HB$277,$B$276:$C$278,2,0),0)/1000)),"")</f>
        <v/>
      </c>
      <c r="HC367" s="145" t="str">
        <f>IFERROR(TRUNC(VLOOKUP($E367,'Container Panel'!$B$41:$Z$100,$D367,0)/(VLOOKUP(HC$276,UI!$A$12:$O$51,VLOOKUP(HC$277,$B$276:$C$278,2,0),0)/1000)),"")</f>
        <v/>
      </c>
      <c r="HD367" s="145" t="str">
        <f>IFERROR(TRUNC(VLOOKUP($E367,'Container Panel'!$B$41:$Z$100,$D367,0)/(VLOOKUP(HD$276,UI!$A$12:$O$51,VLOOKUP(HD$277,$B$276:$C$278,2,0),0)/1000)),"")</f>
        <v/>
      </c>
      <c r="HE367" s="145" t="str">
        <f>IFERROR(TRUNC(VLOOKUP($E367,'Container Panel'!$B$41:$Z$100,$D367,0)/(VLOOKUP(HE$276,UI!$A$12:$O$51,VLOOKUP(HE$277,$B$276:$C$278,2,0),0)/1000)),"")</f>
        <v/>
      </c>
      <c r="HF367" s="145" t="str">
        <f>IFERROR(TRUNC(VLOOKUP($E367,'Container Panel'!$B$41:$Z$100,$D367,0)/(VLOOKUP(HF$276,UI!$A$12:$O$51,VLOOKUP(HF$277,$B$276:$C$278,2,0),0)/1000)),"")</f>
        <v/>
      </c>
      <c r="HG367" s="145" t="str">
        <f>IFERROR(TRUNC(VLOOKUP($E367,'Container Panel'!$B$41:$Z$100,$D367,0)/(VLOOKUP(HG$276,UI!$A$12:$O$51,VLOOKUP(HG$277,$B$276:$C$278,2,0),0)/1000)),"")</f>
        <v/>
      </c>
      <c r="HH367" s="145" t="str">
        <f>IFERROR(TRUNC(VLOOKUP($E367,'Container Panel'!$B$41:$Z$100,$D367,0)/(VLOOKUP(HH$276,UI!$A$12:$O$51,VLOOKUP(HH$277,$B$276:$C$278,2,0),0)/1000)),"")</f>
        <v/>
      </c>
      <c r="HI367" s="145" t="str">
        <f>IFERROR(TRUNC(VLOOKUP($E367,'Container Panel'!$B$41:$Z$100,$D367,0)/(VLOOKUP(HI$276,UI!$A$12:$O$51,VLOOKUP(HI$277,$B$276:$C$278,2,0),0)/1000)),"")</f>
        <v/>
      </c>
      <c r="HJ367" s="145" t="str">
        <f>IFERROR(TRUNC(VLOOKUP($E367,'Container Panel'!$B$41:$Z$100,$D367,0)/(VLOOKUP(HJ$276,UI!$A$12:$O$51,VLOOKUP(HJ$277,$B$276:$C$278,2,0),0)/1000)),"")</f>
        <v/>
      </c>
      <c r="HK367" s="145" t="str">
        <f>IFERROR(TRUNC(VLOOKUP($E367,'Container Panel'!$B$41:$Z$100,$D367,0)/(VLOOKUP(HK$276,UI!$A$12:$O$51,VLOOKUP(HK$277,$B$276:$C$278,2,0),0)/1000)),"")</f>
        <v/>
      </c>
      <c r="HL367" s="145" t="str">
        <f>IFERROR(TRUNC(VLOOKUP($E367,'Container Panel'!$B$41:$Z$100,$D367,0)/(VLOOKUP(HL$276,UI!$A$12:$O$51,VLOOKUP(HL$277,$B$276:$C$278,2,0),0)/1000)),"")</f>
        <v/>
      </c>
      <c r="HM367" s="145" t="str">
        <f>IFERROR(TRUNC(VLOOKUP($E367,'Container Panel'!$B$41:$Z$100,$D367,0)/(VLOOKUP(HM$276,UI!$A$12:$O$51,VLOOKUP(HM$277,$B$276:$C$278,2,0),0)/1000)),"")</f>
        <v/>
      </c>
      <c r="HN367" s="145" t="str">
        <f>IFERROR(TRUNC(VLOOKUP($E367,'Container Panel'!$B$41:$Z$100,$D367,0)/(VLOOKUP(HN$276,UI!$A$12:$O$51,VLOOKUP(HN$277,$B$276:$C$278,2,0),0)/1000)),"")</f>
        <v/>
      </c>
      <c r="HO367" s="145" t="str">
        <f>IFERROR(TRUNC(VLOOKUP($E367,'Container Panel'!$B$41:$Z$100,$D367,0)/(VLOOKUP(HO$276,UI!$A$12:$O$51,VLOOKUP(HO$277,$B$276:$C$278,2,0),0)/1000)),"")</f>
        <v/>
      </c>
      <c r="HP367" s="145" t="str">
        <f>IFERROR(TRUNC(VLOOKUP($E367,'Container Panel'!$B$41:$Z$100,$D367,0)/(VLOOKUP(HP$276,UI!$A$12:$O$51,VLOOKUP(HP$277,$B$276:$C$278,2,0),0)/1000)),"")</f>
        <v/>
      </c>
      <c r="HQ367" s="145" t="str">
        <f>IFERROR(TRUNC(VLOOKUP($E367,'Container Panel'!$B$41:$Z$100,$D367,0)/(VLOOKUP(HQ$276,UI!$A$12:$O$51,VLOOKUP(HQ$277,$B$276:$C$278,2,0),0)/1000)),"")</f>
        <v/>
      </c>
      <c r="HR367" s="145" t="str">
        <f>IFERROR(TRUNC(VLOOKUP($E367,'Container Panel'!$B$41:$Z$100,$D367,0)/(VLOOKUP(HR$276,UI!$A$12:$O$51,VLOOKUP(HR$277,$B$276:$C$278,2,0),0)/1000)),"")</f>
        <v/>
      </c>
      <c r="HS367" s="145" t="str">
        <f>IFERROR(TRUNC(VLOOKUP($E367,'Container Panel'!$B$41:$Z$100,$D367,0)/(VLOOKUP(HS$276,UI!$A$12:$O$51,VLOOKUP(HS$277,$B$276:$C$278,2,0),0)/1000)),"")</f>
        <v/>
      </c>
      <c r="HT367" s="145" t="str">
        <f>IFERROR(TRUNC(VLOOKUP($E367,'Container Panel'!$B$41:$Z$100,$D367,0)/(VLOOKUP(HT$276,UI!$A$12:$O$51,VLOOKUP(HT$277,$B$276:$C$278,2,0),0)/1000)),"")</f>
        <v/>
      </c>
      <c r="HU367" s="145" t="str">
        <f>IFERROR(TRUNC(VLOOKUP($E367,'Container Panel'!$B$41:$Z$100,$D367,0)/(VLOOKUP(HU$276,UI!$A$12:$O$51,VLOOKUP(HU$277,$B$276:$C$278,2,0),0)/1000)),"")</f>
        <v/>
      </c>
      <c r="HV367" s="145" t="str">
        <f>IFERROR(TRUNC(VLOOKUP($E367,'Container Panel'!$B$41:$Z$100,$D367,0)/(VLOOKUP(HV$276,UI!$A$12:$O$51,VLOOKUP(HV$277,$B$276:$C$278,2,0),0)/1000)),"")</f>
        <v/>
      </c>
      <c r="HW367" s="145" t="str">
        <f>IFERROR(TRUNC(VLOOKUP($E367,'Container Panel'!$B$41:$Z$100,$D367,0)/(VLOOKUP(HW$276,UI!$A$12:$O$51,VLOOKUP(HW$277,$B$276:$C$278,2,0),0)/1000)),"")</f>
        <v/>
      </c>
      <c r="HX367" s="145" t="str">
        <f>IFERROR(TRUNC(VLOOKUP($E367,'Container Panel'!$B$41:$Z$100,$D367,0)/(VLOOKUP(HX$276,UI!$A$12:$O$51,VLOOKUP(HX$277,$B$276:$C$278,2,0),0)/1000)),"")</f>
        <v/>
      </c>
      <c r="HY367" s="145" t="str">
        <f>IFERROR(TRUNC(VLOOKUP($E367,'Container Panel'!$B$41:$Z$100,$D367,0)/(VLOOKUP(HY$276,UI!$A$12:$O$51,VLOOKUP(HY$277,$B$276:$C$278,2,0),0)/1000)),"")</f>
        <v/>
      </c>
      <c r="HZ367" s="145" t="str">
        <f>IFERROR(TRUNC(VLOOKUP($E367,'Container Panel'!$B$41:$Z$100,$D367,0)/(VLOOKUP(HZ$276,UI!$A$12:$O$51,VLOOKUP(HZ$277,$B$276:$C$278,2,0),0)/1000)),"")</f>
        <v/>
      </c>
      <c r="IA367" s="145" t="str">
        <f>IFERROR(TRUNC(VLOOKUP($E367,'Container Panel'!$B$41:$Z$100,$D367,0)/(VLOOKUP(IA$276,UI!$A$12:$O$51,VLOOKUP(IA$277,$B$276:$C$278,2,0),0)/1000)),"")</f>
        <v/>
      </c>
      <c r="IB367" s="145" t="str">
        <f>IFERROR(TRUNC(VLOOKUP($E367,'Container Panel'!$B$41:$Z$100,$D367,0)/(VLOOKUP(IB$276,UI!$A$12:$O$51,VLOOKUP(IB$277,$B$276:$C$278,2,0),0)/1000)),"")</f>
        <v/>
      </c>
      <c r="IC367" s="145" t="str">
        <f>IFERROR(TRUNC(VLOOKUP($E367,'Container Panel'!$B$41:$Z$100,$D367,0)/(VLOOKUP(IC$276,UI!$A$12:$O$51,VLOOKUP(IC$277,$B$276:$C$278,2,0),0)/1000)),"")</f>
        <v/>
      </c>
      <c r="ID367" s="145" t="str">
        <f>IFERROR(TRUNC(VLOOKUP($E367,'Container Panel'!$B$41:$Z$100,$D367,0)/(VLOOKUP(ID$276,UI!$A$12:$O$51,VLOOKUP(ID$277,$B$276:$C$278,2,0),0)/1000)),"")</f>
        <v/>
      </c>
      <c r="IE367" s="145" t="str">
        <f>IFERROR(TRUNC(VLOOKUP($E367,'Container Panel'!$B$41:$Z$100,$D367,0)/(VLOOKUP(IE$276,UI!$A$12:$O$51,VLOOKUP(IE$277,$B$276:$C$278,2,0),0)/1000)),"")</f>
        <v/>
      </c>
      <c r="IF367" s="145" t="str">
        <f>IFERROR(TRUNC(VLOOKUP($E367,'Container Panel'!$B$41:$Z$100,$D367,0)/(VLOOKUP(IF$276,UI!$A$12:$O$51,VLOOKUP(IF$277,$B$276:$C$278,2,0),0)/1000)),"")</f>
        <v/>
      </c>
      <c r="IG367" s="145" t="str">
        <f>IFERROR(TRUNC(VLOOKUP($E367,'Container Panel'!$B$41:$Z$100,$D367,0)/(VLOOKUP(IG$276,UI!$A$12:$O$51,VLOOKUP(IG$277,$B$276:$C$278,2,0),0)/1000)),"")</f>
        <v/>
      </c>
      <c r="IH367" s="145" t="str">
        <f>IFERROR(TRUNC(VLOOKUP($E367,'Container Panel'!$B$41:$Z$100,$D367,0)/(VLOOKUP(IH$276,UI!$A$12:$O$51,VLOOKUP(IH$277,$B$276:$C$278,2,0),0)/1000)),"")</f>
        <v/>
      </c>
      <c r="II367" s="145" t="str">
        <f>IFERROR(TRUNC(VLOOKUP($E367,'Container Panel'!$B$41:$Z$100,$D367,0)/(VLOOKUP(II$276,UI!$A$12:$O$51,VLOOKUP(II$277,$B$276:$C$278,2,0),0)/1000)),"")</f>
        <v/>
      </c>
      <c r="IJ367" s="145" t="str">
        <f>IFERROR(TRUNC(VLOOKUP($E367,'Container Panel'!$B$41:$Z$100,$D367,0)/(VLOOKUP(IJ$276,UI!$A$12:$O$51,VLOOKUP(IJ$277,$B$276:$C$278,2,0),0)/1000)),"")</f>
        <v/>
      </c>
      <c r="IK367" s="145" t="str">
        <f>IFERROR(TRUNC(VLOOKUP($E367,'Container Panel'!$B$41:$Z$100,$D367,0)/(VLOOKUP(IK$276,UI!$A$12:$O$51,VLOOKUP(IK$277,$B$276:$C$278,2,0),0)/1000)),"")</f>
        <v/>
      </c>
      <c r="IL367" s="145" t="str">
        <f>IFERROR(TRUNC(VLOOKUP($E367,'Container Panel'!$B$41:$Z$100,$D367,0)/(VLOOKUP(IL$276,UI!$A$12:$O$51,VLOOKUP(IL$277,$B$276:$C$278,2,0),0)/1000)),"")</f>
        <v/>
      </c>
    </row>
    <row r="368" spans="2:246">
      <c r="B368" s="74">
        <v>88</v>
      </c>
      <c r="C368" s="74">
        <f t="shared" si="195"/>
        <v>30</v>
      </c>
      <c r="D368" s="163">
        <f>MOD(B368,3)+'Container Panel'!$Q$38</f>
        <v>17</v>
      </c>
      <c r="E368" s="143">
        <f t="shared" si="194"/>
        <v>0</v>
      </c>
      <c r="F368" s="144" t="s">
        <v>76</v>
      </c>
      <c r="G368" s="145" t="str">
        <f>IFERROR(TRUNC(VLOOKUP($E368,'Container Panel'!$B$41:$Z$100,$D368,0)/(VLOOKUP(G$276,UI!$A$12:$O$51,VLOOKUP(G$278,$B$276:$C$278,2,0),0)/1000)),"")</f>
        <v/>
      </c>
      <c r="H368" s="145" t="str">
        <f>IFERROR(TRUNC(VLOOKUP($E368,'Container Panel'!$B$41:$Z$100,$D368,0)/(VLOOKUP(H$276,UI!$A$12:$O$51,VLOOKUP(H$278,$B$276:$C$278,2,0),0)/1000)),"")</f>
        <v/>
      </c>
      <c r="I368" s="145" t="str">
        <f>IFERROR(TRUNC(VLOOKUP($E368,'Container Panel'!$B$41:$Z$100,$D368,0)/(VLOOKUP(I$276,UI!$A$12:$O$51,VLOOKUP(I$278,$B$276:$C$278,2,0),0)/1000)),"")</f>
        <v/>
      </c>
      <c r="J368" s="145" t="str">
        <f>IFERROR(TRUNC(VLOOKUP($E368,'Container Panel'!$B$41:$Z$100,$D368,0)/(VLOOKUP(J$276,UI!$A$12:$O$51,VLOOKUP(J$278,$B$276:$C$278,2,0),0)/1000)),"")</f>
        <v/>
      </c>
      <c r="K368" s="145" t="str">
        <f>IFERROR(TRUNC(VLOOKUP($E368,'Container Panel'!$B$41:$Z$100,$D368,0)/(VLOOKUP(K$276,UI!$A$12:$O$51,VLOOKUP(K$278,$B$276:$C$278,2,0),0)/1000)),"")</f>
        <v/>
      </c>
      <c r="L368" s="145" t="str">
        <f>IFERROR(TRUNC(VLOOKUP($E368,'Container Panel'!$B$41:$Z$100,$D368,0)/(VLOOKUP(L$276,UI!$A$12:$O$51,VLOOKUP(L$278,$B$276:$C$278,2,0),0)/1000)),"")</f>
        <v/>
      </c>
      <c r="M368" s="145" t="str">
        <f>IFERROR(TRUNC(VLOOKUP($E368,'Container Panel'!$B$41:$Z$100,$D368,0)/(VLOOKUP(M$276,UI!$A$12:$O$51,VLOOKUP(M$278,$B$276:$C$278,2,0),0)/1000)),"")</f>
        <v/>
      </c>
      <c r="N368" s="145" t="str">
        <f>IFERROR(TRUNC(VLOOKUP($E368,'Container Panel'!$B$41:$Z$100,$D368,0)/(VLOOKUP(N$276,UI!$A$12:$O$51,VLOOKUP(N$278,$B$276:$C$278,2,0),0)/1000)),"")</f>
        <v/>
      </c>
      <c r="O368" s="145" t="str">
        <f>IFERROR(TRUNC(VLOOKUP($E368,'Container Panel'!$B$41:$Z$100,$D368,0)/(VLOOKUP(O$276,UI!$A$12:$O$51,VLOOKUP(O$278,$B$276:$C$278,2,0),0)/1000)),"")</f>
        <v/>
      </c>
      <c r="P368" s="145" t="str">
        <f>IFERROR(TRUNC(VLOOKUP($E368,'Container Panel'!$B$41:$Z$100,$D368,0)/(VLOOKUP(P$276,UI!$A$12:$O$51,VLOOKUP(P$278,$B$276:$C$278,2,0),0)/1000)),"")</f>
        <v/>
      </c>
      <c r="Q368" s="145" t="str">
        <f>IFERROR(TRUNC(VLOOKUP($E368,'Container Panel'!$B$41:$Z$100,$D368,0)/(VLOOKUP(Q$276,UI!$A$12:$O$51,VLOOKUP(Q$278,$B$276:$C$278,2,0),0)/1000)),"")</f>
        <v/>
      </c>
      <c r="R368" s="145" t="str">
        <f>IFERROR(TRUNC(VLOOKUP($E368,'Container Panel'!$B$41:$Z$100,$D368,0)/(VLOOKUP(R$276,UI!$A$12:$O$51,VLOOKUP(R$278,$B$276:$C$278,2,0),0)/1000)),"")</f>
        <v/>
      </c>
      <c r="S368" s="145" t="str">
        <f>IFERROR(TRUNC(VLOOKUP($E368,'Container Panel'!$B$41:$Z$100,$D368,0)/(VLOOKUP(S$276,UI!$A$12:$O$51,VLOOKUP(S$278,$B$276:$C$278,2,0),0)/1000)),"")</f>
        <v/>
      </c>
      <c r="T368" s="145" t="str">
        <f>IFERROR(TRUNC(VLOOKUP($E368,'Container Panel'!$B$41:$Z$100,$D368,0)/(VLOOKUP(T$276,UI!$A$12:$O$51,VLOOKUP(T$278,$B$276:$C$278,2,0),0)/1000)),"")</f>
        <v/>
      </c>
      <c r="U368" s="145" t="str">
        <f>IFERROR(TRUNC(VLOOKUP($E368,'Container Panel'!$B$41:$Z$100,$D368,0)/(VLOOKUP(U$276,UI!$A$12:$O$51,VLOOKUP(U$278,$B$276:$C$278,2,0),0)/1000)),"")</f>
        <v/>
      </c>
      <c r="V368" s="145" t="str">
        <f>IFERROR(TRUNC(VLOOKUP($E368,'Container Panel'!$B$41:$Z$100,$D368,0)/(VLOOKUP(V$276,UI!$A$12:$O$51,VLOOKUP(V$278,$B$276:$C$278,2,0),0)/1000)),"")</f>
        <v/>
      </c>
      <c r="W368" s="145" t="str">
        <f>IFERROR(TRUNC(VLOOKUP($E368,'Container Panel'!$B$41:$Z$100,$D368,0)/(VLOOKUP(W$276,UI!$A$12:$O$51,VLOOKUP(W$278,$B$276:$C$278,2,0),0)/1000)),"")</f>
        <v/>
      </c>
      <c r="X368" s="145" t="str">
        <f>IFERROR(TRUNC(VLOOKUP($E368,'Container Panel'!$B$41:$Z$100,$D368,0)/(VLOOKUP(X$276,UI!$A$12:$O$51,VLOOKUP(X$278,$B$276:$C$278,2,0),0)/1000)),"")</f>
        <v/>
      </c>
      <c r="Y368" s="145" t="str">
        <f>IFERROR(TRUNC(VLOOKUP($E368,'Container Panel'!$B$41:$Z$100,$D368,0)/(VLOOKUP(Y$276,UI!$A$12:$O$51,VLOOKUP(Y$278,$B$276:$C$278,2,0),0)/1000)),"")</f>
        <v/>
      </c>
      <c r="Z368" s="145" t="str">
        <f>IFERROR(TRUNC(VLOOKUP($E368,'Container Panel'!$B$41:$Z$100,$D368,0)/(VLOOKUP(Z$276,UI!$A$12:$O$51,VLOOKUP(Z$278,$B$276:$C$278,2,0),0)/1000)),"")</f>
        <v/>
      </c>
      <c r="AA368" s="145" t="str">
        <f>IFERROR(TRUNC(VLOOKUP($E368,'Container Panel'!$B$41:$Z$100,$D368,0)/(VLOOKUP(AA$276,UI!$A$12:$O$51,VLOOKUP(AA$278,$B$276:$C$278,2,0),0)/1000)),"")</f>
        <v/>
      </c>
      <c r="AB368" s="145" t="str">
        <f>IFERROR(TRUNC(VLOOKUP($E368,'Container Panel'!$B$41:$Z$100,$D368,0)/(VLOOKUP(AB$276,UI!$A$12:$O$51,VLOOKUP(AB$278,$B$276:$C$278,2,0),0)/1000)),"")</f>
        <v/>
      </c>
      <c r="AC368" s="145" t="str">
        <f>IFERROR(TRUNC(VLOOKUP($E368,'Container Panel'!$B$41:$Z$100,$D368,0)/(VLOOKUP(AC$276,UI!$A$12:$O$51,VLOOKUP(AC$278,$B$276:$C$278,2,0),0)/1000)),"")</f>
        <v/>
      </c>
      <c r="AD368" s="145" t="str">
        <f>IFERROR(TRUNC(VLOOKUP($E368,'Container Panel'!$B$41:$Z$100,$D368,0)/(VLOOKUP(AD$276,UI!$A$12:$O$51,VLOOKUP(AD$278,$B$276:$C$278,2,0),0)/1000)),"")</f>
        <v/>
      </c>
      <c r="AE368" s="145" t="str">
        <f>IFERROR(TRUNC(VLOOKUP($E368,'Container Panel'!$B$41:$Z$100,$D368,0)/(VLOOKUP(AE$276,UI!$A$12:$O$51,VLOOKUP(AE$278,$B$276:$C$278,2,0),0)/1000)),"")</f>
        <v/>
      </c>
      <c r="AF368" s="145" t="str">
        <f>IFERROR(TRUNC(VLOOKUP($E368,'Container Panel'!$B$41:$Z$100,$D368,0)/(VLOOKUP(AF$276,UI!$A$12:$O$51,VLOOKUP(AF$278,$B$276:$C$278,2,0),0)/1000)),"")</f>
        <v/>
      </c>
      <c r="AG368" s="145" t="str">
        <f>IFERROR(TRUNC(VLOOKUP($E368,'Container Panel'!$B$41:$Z$100,$D368,0)/(VLOOKUP(AG$276,UI!$A$12:$O$51,VLOOKUP(AG$278,$B$276:$C$278,2,0),0)/1000)),"")</f>
        <v/>
      </c>
      <c r="AH368" s="145" t="str">
        <f>IFERROR(TRUNC(VLOOKUP($E368,'Container Panel'!$B$41:$Z$100,$D368,0)/(VLOOKUP(AH$276,UI!$A$12:$O$51,VLOOKUP(AH$278,$B$276:$C$278,2,0),0)/1000)),"")</f>
        <v/>
      </c>
      <c r="AI368" s="145" t="str">
        <f>IFERROR(TRUNC(VLOOKUP($E368,'Container Panel'!$B$41:$Z$100,$D368,0)/(VLOOKUP(AI$276,UI!$A$12:$O$51,VLOOKUP(AI$278,$B$276:$C$278,2,0),0)/1000)),"")</f>
        <v/>
      </c>
      <c r="AJ368" s="145" t="str">
        <f>IFERROR(TRUNC(VLOOKUP($E368,'Container Panel'!$B$41:$Z$100,$D368,0)/(VLOOKUP(AJ$276,UI!$A$12:$O$51,VLOOKUP(AJ$278,$B$276:$C$278,2,0),0)/1000)),"")</f>
        <v/>
      </c>
      <c r="AK368" s="145" t="str">
        <f>IFERROR(TRUNC(VLOOKUP($E368,'Container Panel'!$B$41:$Z$100,$D368,0)/(VLOOKUP(AK$276,UI!$A$12:$O$51,VLOOKUP(AK$278,$B$276:$C$278,2,0),0)/1000)),"")</f>
        <v/>
      </c>
      <c r="AL368" s="145" t="str">
        <f>IFERROR(TRUNC(VLOOKUP($E368,'Container Panel'!$B$41:$Z$100,$D368,0)/(VLOOKUP(AL$276,UI!$A$12:$O$51,VLOOKUP(AL$278,$B$276:$C$278,2,0),0)/1000)),"")</f>
        <v/>
      </c>
      <c r="AM368" s="145" t="str">
        <f>IFERROR(TRUNC(VLOOKUP($E368,'Container Panel'!$B$41:$Z$100,$D368,0)/(VLOOKUP(AM$276,UI!$A$12:$O$51,VLOOKUP(AM$278,$B$276:$C$278,2,0),0)/1000)),"")</f>
        <v/>
      </c>
      <c r="AN368" s="145" t="str">
        <f>IFERROR(TRUNC(VLOOKUP($E368,'Container Panel'!$B$41:$Z$100,$D368,0)/(VLOOKUP(AN$276,UI!$A$12:$O$51,VLOOKUP(AN$278,$B$276:$C$278,2,0),0)/1000)),"")</f>
        <v/>
      </c>
      <c r="AO368" s="145" t="str">
        <f>IFERROR(TRUNC(VLOOKUP($E368,'Container Panel'!$B$41:$Z$100,$D368,0)/(VLOOKUP(AO$276,UI!$A$12:$O$51,VLOOKUP(AO$278,$B$276:$C$278,2,0),0)/1000)),"")</f>
        <v/>
      </c>
      <c r="AP368" s="145" t="str">
        <f>IFERROR(TRUNC(VLOOKUP($E368,'Container Panel'!$B$41:$Z$100,$D368,0)/(VLOOKUP(AP$276,UI!$A$12:$O$51,VLOOKUP(AP$278,$B$276:$C$278,2,0),0)/1000)),"")</f>
        <v/>
      </c>
      <c r="AQ368" s="145" t="str">
        <f>IFERROR(TRUNC(VLOOKUP($E368,'Container Panel'!$B$41:$Z$100,$D368,0)/(VLOOKUP(AQ$276,UI!$A$12:$O$51,VLOOKUP(AQ$278,$B$276:$C$278,2,0),0)/1000)),"")</f>
        <v/>
      </c>
      <c r="AR368" s="145" t="str">
        <f>IFERROR(TRUNC(VLOOKUP($E368,'Container Panel'!$B$41:$Z$100,$D368,0)/(VLOOKUP(AR$276,UI!$A$12:$O$51,VLOOKUP(AR$278,$B$276:$C$278,2,0),0)/1000)),"")</f>
        <v/>
      </c>
      <c r="AS368" s="145" t="str">
        <f>IFERROR(TRUNC(VLOOKUP($E368,'Container Panel'!$B$41:$Z$100,$D368,0)/(VLOOKUP(AS$276,UI!$A$12:$O$51,VLOOKUP(AS$278,$B$276:$C$278,2,0),0)/1000)),"")</f>
        <v/>
      </c>
      <c r="AT368" s="145" t="str">
        <f>IFERROR(TRUNC(VLOOKUP($E368,'Container Panel'!$B$41:$Z$100,$D368,0)/(VLOOKUP(AT$276,UI!$A$12:$O$51,VLOOKUP(AT$278,$B$276:$C$278,2,0),0)/1000)),"")</f>
        <v/>
      </c>
      <c r="AU368" s="145" t="str">
        <f>IFERROR(TRUNC(VLOOKUP($E368,'Container Panel'!$B$41:$Z$100,$D368,0)/(VLOOKUP(AU$276,UI!$A$12:$O$51,VLOOKUP(AU$278,$B$276:$C$278,2,0),0)/1000)),"")</f>
        <v/>
      </c>
      <c r="AV368" s="145" t="str">
        <f>IFERROR(TRUNC(VLOOKUP($E368,'Container Panel'!$B$41:$Z$100,$D368,0)/(VLOOKUP(AV$276,UI!$A$12:$O$51,VLOOKUP(AV$278,$B$276:$C$278,2,0),0)/1000)),"")</f>
        <v/>
      </c>
      <c r="AW368" s="145" t="str">
        <f>IFERROR(TRUNC(VLOOKUP($E368,'Container Panel'!$B$41:$Z$100,$D368,0)/(VLOOKUP(AW$276,UI!$A$12:$O$51,VLOOKUP(AW$278,$B$276:$C$278,2,0),0)/1000)),"")</f>
        <v/>
      </c>
      <c r="AX368" s="145" t="str">
        <f>IFERROR(TRUNC(VLOOKUP($E368,'Container Panel'!$B$41:$Z$100,$D368,0)/(VLOOKUP(AX$276,UI!$A$12:$O$51,VLOOKUP(AX$278,$B$276:$C$278,2,0),0)/1000)),"")</f>
        <v/>
      </c>
      <c r="AY368" s="145" t="str">
        <f>IFERROR(TRUNC(VLOOKUP($E368,'Container Panel'!$B$41:$Z$100,$D368,0)/(VLOOKUP(AY$276,UI!$A$12:$O$51,VLOOKUP(AY$278,$B$276:$C$278,2,0),0)/1000)),"")</f>
        <v/>
      </c>
      <c r="AZ368" s="145" t="str">
        <f>IFERROR(TRUNC(VLOOKUP($E368,'Container Panel'!$B$41:$Z$100,$D368,0)/(VLOOKUP(AZ$276,UI!$A$12:$O$51,VLOOKUP(AZ$278,$B$276:$C$278,2,0),0)/1000)),"")</f>
        <v/>
      </c>
      <c r="BA368" s="145" t="str">
        <f>IFERROR(TRUNC(VLOOKUP($E368,'Container Panel'!$B$41:$Z$100,$D368,0)/(VLOOKUP(BA$276,UI!$A$12:$O$51,VLOOKUP(BA$278,$B$276:$C$278,2,0),0)/1000)),"")</f>
        <v/>
      </c>
      <c r="BB368" s="145" t="str">
        <f>IFERROR(TRUNC(VLOOKUP($E368,'Container Panel'!$B$41:$Z$100,$D368,0)/(VLOOKUP(BB$276,UI!$A$12:$O$51,VLOOKUP(BB$278,$B$276:$C$278,2,0),0)/1000)),"")</f>
        <v/>
      </c>
      <c r="BC368" s="145" t="str">
        <f>IFERROR(TRUNC(VLOOKUP($E368,'Container Panel'!$B$41:$Z$100,$D368,0)/(VLOOKUP(BC$276,UI!$A$12:$O$51,VLOOKUP(BC$278,$B$276:$C$278,2,0),0)/1000)),"")</f>
        <v/>
      </c>
      <c r="BD368" s="145" t="str">
        <f>IFERROR(TRUNC(VLOOKUP($E368,'Container Panel'!$B$41:$Z$100,$D368,0)/(VLOOKUP(BD$276,UI!$A$12:$O$51,VLOOKUP(BD$278,$B$276:$C$278,2,0),0)/1000)),"")</f>
        <v/>
      </c>
      <c r="BE368" s="145" t="str">
        <f>IFERROR(TRUNC(VLOOKUP($E368,'Container Panel'!$B$41:$Z$100,$D368,0)/(VLOOKUP(BE$276,UI!$A$12:$O$51,VLOOKUP(BE$278,$B$276:$C$278,2,0),0)/1000)),"")</f>
        <v/>
      </c>
      <c r="BF368" s="145" t="str">
        <f>IFERROR(TRUNC(VLOOKUP($E368,'Container Panel'!$B$41:$Z$100,$D368,0)/(VLOOKUP(BF$276,UI!$A$12:$O$51,VLOOKUP(BF$278,$B$276:$C$278,2,0),0)/1000)),"")</f>
        <v/>
      </c>
      <c r="BG368" s="145" t="str">
        <f>IFERROR(TRUNC(VLOOKUP($E368,'Container Panel'!$B$41:$Z$100,$D368,0)/(VLOOKUP(BG$276,UI!$A$12:$O$51,VLOOKUP(BG$278,$B$276:$C$278,2,0),0)/1000)),"")</f>
        <v/>
      </c>
      <c r="BH368" s="145" t="str">
        <f>IFERROR(TRUNC(VLOOKUP($E368,'Container Panel'!$B$41:$Z$100,$D368,0)/(VLOOKUP(BH$276,UI!$A$12:$O$51,VLOOKUP(BH$278,$B$276:$C$278,2,0),0)/1000)),"")</f>
        <v/>
      </c>
      <c r="BI368" s="145" t="str">
        <f>IFERROR(TRUNC(VLOOKUP($E368,'Container Panel'!$B$41:$Z$100,$D368,0)/(VLOOKUP(BI$276,UI!$A$12:$O$51,VLOOKUP(BI$278,$B$276:$C$278,2,0),0)/1000)),"")</f>
        <v/>
      </c>
      <c r="BJ368" s="145" t="str">
        <f>IFERROR(TRUNC(VLOOKUP($E368,'Container Panel'!$B$41:$Z$100,$D368,0)/(VLOOKUP(BJ$276,UI!$A$12:$O$51,VLOOKUP(BJ$278,$B$276:$C$278,2,0),0)/1000)),"")</f>
        <v/>
      </c>
      <c r="BK368" s="145" t="str">
        <f>IFERROR(TRUNC(VLOOKUP($E368,'Container Panel'!$B$41:$Z$100,$D368,0)/(VLOOKUP(BK$276,UI!$A$12:$O$51,VLOOKUP(BK$278,$B$276:$C$278,2,0),0)/1000)),"")</f>
        <v/>
      </c>
      <c r="BL368" s="145" t="str">
        <f>IFERROR(TRUNC(VLOOKUP($E368,'Container Panel'!$B$41:$Z$100,$D368,0)/(VLOOKUP(BL$276,UI!$A$12:$O$51,VLOOKUP(BL$278,$B$276:$C$278,2,0),0)/1000)),"")</f>
        <v/>
      </c>
      <c r="BM368" s="145" t="str">
        <f>IFERROR(TRUNC(VLOOKUP($E368,'Container Panel'!$B$41:$Z$100,$D368,0)/(VLOOKUP(BM$276,UI!$A$12:$O$51,VLOOKUP(BM$278,$B$276:$C$278,2,0),0)/1000)),"")</f>
        <v/>
      </c>
      <c r="BN368" s="145" t="str">
        <f>IFERROR(TRUNC(VLOOKUP($E368,'Container Panel'!$B$41:$Z$100,$D368,0)/(VLOOKUP(BN$276,UI!$A$12:$O$51,VLOOKUP(BN$278,$B$276:$C$278,2,0),0)/1000)),"")</f>
        <v/>
      </c>
      <c r="BO368" s="145" t="str">
        <f>IFERROR(TRUNC(VLOOKUP($E368,'Container Panel'!$B$41:$Z$100,$D368,0)/(VLOOKUP(BO$276,UI!$A$12:$O$51,VLOOKUP(BO$278,$B$276:$C$278,2,0),0)/1000)),"")</f>
        <v/>
      </c>
      <c r="BP368" s="145" t="str">
        <f>IFERROR(TRUNC(VLOOKUP($E368,'Container Panel'!$B$41:$Z$100,$D368,0)/(VLOOKUP(BP$276,UI!$A$12:$O$51,VLOOKUP(BP$278,$B$276:$C$278,2,0),0)/1000)),"")</f>
        <v/>
      </c>
      <c r="BQ368" s="145" t="str">
        <f>IFERROR(TRUNC(VLOOKUP($E368,'Container Panel'!$B$41:$Z$100,$D368,0)/(VLOOKUP(BQ$276,UI!$A$12:$O$51,VLOOKUP(BQ$278,$B$276:$C$278,2,0),0)/1000)),"")</f>
        <v/>
      </c>
      <c r="BR368" s="145" t="str">
        <f>IFERROR(TRUNC(VLOOKUP($E368,'Container Panel'!$B$41:$Z$100,$D368,0)/(VLOOKUP(BR$276,UI!$A$12:$O$51,VLOOKUP(BR$278,$B$276:$C$278,2,0),0)/1000)),"")</f>
        <v/>
      </c>
      <c r="BS368" s="145" t="str">
        <f>IFERROR(TRUNC(VLOOKUP($E368,'Container Panel'!$B$41:$Z$100,$D368,0)/(VLOOKUP(BS$276,UI!$A$12:$O$51,VLOOKUP(BS$278,$B$276:$C$278,2,0),0)/1000)),"")</f>
        <v/>
      </c>
      <c r="BT368" s="145" t="str">
        <f>IFERROR(TRUNC(VLOOKUP($E368,'Container Panel'!$B$41:$Z$100,$D368,0)/(VLOOKUP(BT$276,UI!$A$12:$O$51,VLOOKUP(BT$278,$B$276:$C$278,2,0),0)/1000)),"")</f>
        <v/>
      </c>
      <c r="BU368" s="145" t="str">
        <f>IFERROR(TRUNC(VLOOKUP($E368,'Container Panel'!$B$41:$Z$100,$D368,0)/(VLOOKUP(BU$276,UI!$A$12:$O$51,VLOOKUP(BU$278,$B$276:$C$278,2,0),0)/1000)),"")</f>
        <v/>
      </c>
      <c r="BV368" s="145" t="str">
        <f>IFERROR(TRUNC(VLOOKUP($E368,'Container Panel'!$B$41:$Z$100,$D368,0)/(VLOOKUP(BV$276,UI!$A$12:$O$51,VLOOKUP(BV$278,$B$276:$C$278,2,0),0)/1000)),"")</f>
        <v/>
      </c>
      <c r="BW368" s="145" t="str">
        <f>IFERROR(TRUNC(VLOOKUP($E368,'Container Panel'!$B$41:$Z$100,$D368,0)/(VLOOKUP(BW$276,UI!$A$12:$O$51,VLOOKUP(BW$278,$B$276:$C$278,2,0),0)/1000)),"")</f>
        <v/>
      </c>
      <c r="BX368" s="145" t="str">
        <f>IFERROR(TRUNC(VLOOKUP($E368,'Container Panel'!$B$41:$Z$100,$D368,0)/(VLOOKUP(BX$276,UI!$A$12:$O$51,VLOOKUP(BX$278,$B$276:$C$278,2,0),0)/1000)),"")</f>
        <v/>
      </c>
      <c r="BY368" s="145" t="str">
        <f>IFERROR(TRUNC(VLOOKUP($E368,'Container Panel'!$B$41:$Z$100,$D368,0)/(VLOOKUP(BY$276,UI!$A$12:$O$51,VLOOKUP(BY$278,$B$276:$C$278,2,0),0)/1000)),"")</f>
        <v/>
      </c>
      <c r="BZ368" s="145" t="str">
        <f>IFERROR(TRUNC(VLOOKUP($E368,'Container Panel'!$B$41:$Z$100,$D368,0)/(VLOOKUP(BZ$276,UI!$A$12:$O$51,VLOOKUP(BZ$278,$B$276:$C$278,2,0),0)/1000)),"")</f>
        <v/>
      </c>
      <c r="CA368" s="145" t="str">
        <f>IFERROR(TRUNC(VLOOKUP($E368,'Container Panel'!$B$41:$Z$100,$D368,0)/(VLOOKUP(CA$276,UI!$A$12:$O$51,VLOOKUP(CA$278,$B$276:$C$278,2,0),0)/1000)),"")</f>
        <v/>
      </c>
      <c r="CB368" s="145" t="str">
        <f>IFERROR(TRUNC(VLOOKUP($E368,'Container Panel'!$B$41:$Z$100,$D368,0)/(VLOOKUP(CB$276,UI!$A$12:$O$51,VLOOKUP(CB$278,$B$276:$C$278,2,0),0)/1000)),"")</f>
        <v/>
      </c>
      <c r="CC368" s="145" t="str">
        <f>IFERROR(TRUNC(VLOOKUP($E368,'Container Panel'!$B$41:$Z$100,$D368,0)/(VLOOKUP(CC$276,UI!$A$12:$O$51,VLOOKUP(CC$278,$B$276:$C$278,2,0),0)/1000)),"")</f>
        <v/>
      </c>
      <c r="CD368" s="145" t="str">
        <f>IFERROR(TRUNC(VLOOKUP($E368,'Container Panel'!$B$41:$Z$100,$D368,0)/(VLOOKUP(CD$276,UI!$A$12:$O$51,VLOOKUP(CD$278,$B$276:$C$278,2,0),0)/1000)),"")</f>
        <v/>
      </c>
      <c r="CE368" s="145" t="str">
        <f>IFERROR(TRUNC(VLOOKUP($E368,'Container Panel'!$B$41:$Z$100,$D368,0)/(VLOOKUP(CE$276,UI!$A$12:$O$51,VLOOKUP(CE$278,$B$276:$C$278,2,0),0)/1000)),"")</f>
        <v/>
      </c>
      <c r="CF368" s="145" t="str">
        <f>IFERROR(TRUNC(VLOOKUP($E368,'Container Panel'!$B$41:$Z$100,$D368,0)/(VLOOKUP(CF$276,UI!$A$12:$O$51,VLOOKUP(CF$278,$B$276:$C$278,2,0),0)/1000)),"")</f>
        <v/>
      </c>
      <c r="CG368" s="145" t="str">
        <f>IFERROR(TRUNC(VLOOKUP($E368,'Container Panel'!$B$41:$Z$100,$D368,0)/(VLOOKUP(CG$276,UI!$A$12:$O$51,VLOOKUP(CG$278,$B$276:$C$278,2,0),0)/1000)),"")</f>
        <v/>
      </c>
      <c r="CH368" s="145" t="str">
        <f>IFERROR(TRUNC(VLOOKUP($E368,'Container Panel'!$B$41:$Z$100,$D368,0)/(VLOOKUP(CH$276,UI!$A$12:$O$51,VLOOKUP(CH$278,$B$276:$C$278,2,0),0)/1000)),"")</f>
        <v/>
      </c>
      <c r="CI368" s="145" t="str">
        <f>IFERROR(TRUNC(VLOOKUP($E368,'Container Panel'!$B$41:$Z$100,$D368,0)/(VLOOKUP(CI$276,UI!$A$12:$O$51,VLOOKUP(CI$278,$B$276:$C$278,2,0),0)/1000)),"")</f>
        <v/>
      </c>
      <c r="CJ368" s="145" t="str">
        <f>IFERROR(TRUNC(VLOOKUP($E368,'Container Panel'!$B$41:$Z$100,$D368,0)/(VLOOKUP(CJ$276,UI!$A$12:$O$51,VLOOKUP(CJ$278,$B$276:$C$278,2,0),0)/1000)),"")</f>
        <v/>
      </c>
      <c r="CK368" s="145" t="str">
        <f>IFERROR(TRUNC(VLOOKUP($E368,'Container Panel'!$B$41:$Z$100,$D368,0)/(VLOOKUP(CK$276,UI!$A$12:$O$51,VLOOKUP(CK$278,$B$276:$C$278,2,0),0)/1000)),"")</f>
        <v/>
      </c>
      <c r="CL368" s="145" t="str">
        <f>IFERROR(TRUNC(VLOOKUP($E368,'Container Panel'!$B$41:$Z$100,$D368,0)/(VLOOKUP(CL$276,UI!$A$12:$O$51,VLOOKUP(CL$278,$B$276:$C$278,2,0),0)/1000)),"")</f>
        <v/>
      </c>
      <c r="CM368" s="145" t="str">
        <f>IFERROR(TRUNC(VLOOKUP($E368,'Container Panel'!$B$41:$Z$100,$D368,0)/(VLOOKUP(CM$276,UI!$A$12:$O$51,VLOOKUP(CM$278,$B$276:$C$278,2,0),0)/1000)),"")</f>
        <v/>
      </c>
      <c r="CN368" s="145" t="str">
        <f>IFERROR(TRUNC(VLOOKUP($E368,'Container Panel'!$B$41:$Z$100,$D368,0)/(VLOOKUP(CN$276,UI!$A$12:$O$51,VLOOKUP(CN$278,$B$276:$C$278,2,0),0)/1000)),"")</f>
        <v/>
      </c>
      <c r="CO368" s="145" t="str">
        <f>IFERROR(TRUNC(VLOOKUP($E368,'Container Panel'!$B$41:$Z$100,$D368,0)/(VLOOKUP(CO$276,UI!$A$12:$O$51,VLOOKUP(CO$278,$B$276:$C$278,2,0),0)/1000)),"")</f>
        <v/>
      </c>
      <c r="CP368" s="145" t="str">
        <f>IFERROR(TRUNC(VLOOKUP($E368,'Container Panel'!$B$41:$Z$100,$D368,0)/(VLOOKUP(CP$276,UI!$A$12:$O$51,VLOOKUP(CP$278,$B$276:$C$278,2,0),0)/1000)),"")</f>
        <v/>
      </c>
      <c r="CQ368" s="145" t="str">
        <f>IFERROR(TRUNC(VLOOKUP($E368,'Container Panel'!$B$41:$Z$100,$D368,0)/(VLOOKUP(CQ$276,UI!$A$12:$O$51,VLOOKUP(CQ$278,$B$276:$C$278,2,0),0)/1000)),"")</f>
        <v/>
      </c>
      <c r="CR368" s="145" t="str">
        <f>IFERROR(TRUNC(VLOOKUP($E368,'Container Panel'!$B$41:$Z$100,$D368,0)/(VLOOKUP(CR$276,UI!$A$12:$O$51,VLOOKUP(CR$278,$B$276:$C$278,2,0),0)/1000)),"")</f>
        <v/>
      </c>
      <c r="CS368" s="145" t="str">
        <f>IFERROR(TRUNC(VLOOKUP($E368,'Container Panel'!$B$41:$Z$100,$D368,0)/(VLOOKUP(CS$276,UI!$A$12:$O$51,VLOOKUP(CS$278,$B$276:$C$278,2,0),0)/1000)),"")</f>
        <v/>
      </c>
      <c r="CT368" s="145" t="str">
        <f>IFERROR(TRUNC(VLOOKUP($E368,'Container Panel'!$B$41:$Z$100,$D368,0)/(VLOOKUP(CT$276,UI!$A$12:$O$51,VLOOKUP(CT$278,$B$276:$C$278,2,0),0)/1000)),"")</f>
        <v/>
      </c>
      <c r="CU368" s="145" t="str">
        <f>IFERROR(TRUNC(VLOOKUP($E368,'Container Panel'!$B$41:$Z$100,$D368,0)/(VLOOKUP(CU$276,UI!$A$12:$O$51,VLOOKUP(CU$278,$B$276:$C$278,2,0),0)/1000)),"")</f>
        <v/>
      </c>
      <c r="CV368" s="145" t="str">
        <f>IFERROR(TRUNC(VLOOKUP($E368,'Container Panel'!$B$41:$Z$100,$D368,0)/(VLOOKUP(CV$276,UI!$A$12:$O$51,VLOOKUP(CV$278,$B$276:$C$278,2,0),0)/1000)),"")</f>
        <v/>
      </c>
      <c r="CW368" s="145" t="str">
        <f>IFERROR(TRUNC(VLOOKUP($E368,'Container Panel'!$B$41:$Z$100,$D368,0)/(VLOOKUP(CW$276,UI!$A$12:$O$51,VLOOKUP(CW$278,$B$276:$C$278,2,0),0)/1000)),"")</f>
        <v/>
      </c>
      <c r="CX368" s="145" t="str">
        <f>IFERROR(TRUNC(VLOOKUP($E368,'Container Panel'!$B$41:$Z$100,$D368,0)/(VLOOKUP(CX$276,UI!$A$12:$O$51,VLOOKUP(CX$278,$B$276:$C$278,2,0),0)/1000)),"")</f>
        <v/>
      </c>
      <c r="CY368" s="145" t="str">
        <f>IFERROR(TRUNC(VLOOKUP($E368,'Container Panel'!$B$41:$Z$100,$D368,0)/(VLOOKUP(CY$276,UI!$A$12:$O$51,VLOOKUP(CY$278,$B$276:$C$278,2,0),0)/1000)),"")</f>
        <v/>
      </c>
      <c r="CZ368" s="145" t="str">
        <f>IFERROR(TRUNC(VLOOKUP($E368,'Container Panel'!$B$41:$Z$100,$D368,0)/(VLOOKUP(CZ$276,UI!$A$12:$O$51,VLOOKUP(CZ$278,$B$276:$C$278,2,0),0)/1000)),"")</f>
        <v/>
      </c>
      <c r="DA368" s="145" t="str">
        <f>IFERROR(TRUNC(VLOOKUP($E368,'Container Panel'!$B$41:$Z$100,$D368,0)/(VLOOKUP(DA$276,UI!$A$12:$O$51,VLOOKUP(DA$278,$B$276:$C$278,2,0),0)/1000)),"")</f>
        <v/>
      </c>
      <c r="DB368" s="145" t="str">
        <f>IFERROR(TRUNC(VLOOKUP($E368,'Container Panel'!$B$41:$Z$100,$D368,0)/(VLOOKUP(DB$276,UI!$A$12:$O$51,VLOOKUP(DB$278,$B$276:$C$278,2,0),0)/1000)),"")</f>
        <v/>
      </c>
      <c r="DC368" s="145" t="str">
        <f>IFERROR(TRUNC(VLOOKUP($E368,'Container Panel'!$B$41:$Z$100,$D368,0)/(VLOOKUP(DC$276,UI!$A$12:$O$51,VLOOKUP(DC$278,$B$276:$C$278,2,0),0)/1000)),"")</f>
        <v/>
      </c>
      <c r="DD368" s="145" t="str">
        <f>IFERROR(TRUNC(VLOOKUP($E368,'Container Panel'!$B$41:$Z$100,$D368,0)/(VLOOKUP(DD$276,UI!$A$12:$O$51,VLOOKUP(DD$278,$B$276:$C$278,2,0),0)/1000)),"")</f>
        <v/>
      </c>
      <c r="DE368" s="145" t="str">
        <f>IFERROR(TRUNC(VLOOKUP($E368,'Container Panel'!$B$41:$Z$100,$D368,0)/(VLOOKUP(DE$276,UI!$A$12:$O$51,VLOOKUP(DE$278,$B$276:$C$278,2,0),0)/1000)),"")</f>
        <v/>
      </c>
      <c r="DF368" s="145" t="str">
        <f>IFERROR(TRUNC(VLOOKUP($E368,'Container Panel'!$B$41:$Z$100,$D368,0)/(VLOOKUP(DF$276,UI!$A$12:$O$51,VLOOKUP(DF$278,$B$276:$C$278,2,0),0)/1000)),"")</f>
        <v/>
      </c>
      <c r="DG368" s="145" t="str">
        <f>IFERROR(TRUNC(VLOOKUP($E368,'Container Panel'!$B$41:$Z$100,$D368,0)/(VLOOKUP(DG$276,UI!$A$12:$O$51,VLOOKUP(DG$278,$B$276:$C$278,2,0),0)/1000)),"")</f>
        <v/>
      </c>
      <c r="DH368" s="145" t="str">
        <f>IFERROR(TRUNC(VLOOKUP($E368,'Container Panel'!$B$41:$Z$100,$D368,0)/(VLOOKUP(DH$276,UI!$A$12:$O$51,VLOOKUP(DH$278,$B$276:$C$278,2,0),0)/1000)),"")</f>
        <v/>
      </c>
      <c r="DI368" s="145" t="str">
        <f>IFERROR(TRUNC(VLOOKUP($E368,'Container Panel'!$B$41:$Z$100,$D368,0)/(VLOOKUP(DI$276,UI!$A$12:$O$51,VLOOKUP(DI$278,$B$276:$C$278,2,0),0)/1000)),"")</f>
        <v/>
      </c>
      <c r="DJ368" s="145" t="str">
        <f>IFERROR(TRUNC(VLOOKUP($E368,'Container Panel'!$B$41:$Z$100,$D368,0)/(VLOOKUP(DJ$276,UI!$A$12:$O$51,VLOOKUP(DJ$278,$B$276:$C$278,2,0),0)/1000)),"")</f>
        <v/>
      </c>
      <c r="DK368" s="145" t="str">
        <f>IFERROR(TRUNC(VLOOKUP($E368,'Container Panel'!$B$41:$Z$100,$D368,0)/(VLOOKUP(DK$276,UI!$A$12:$O$51,VLOOKUP(DK$278,$B$276:$C$278,2,0),0)/1000)),"")</f>
        <v/>
      </c>
      <c r="DL368" s="145" t="str">
        <f>IFERROR(TRUNC(VLOOKUP($E368,'Container Panel'!$B$41:$Z$100,$D368,0)/(VLOOKUP(DL$276,UI!$A$12:$O$51,VLOOKUP(DL$278,$B$276:$C$278,2,0),0)/1000)),"")</f>
        <v/>
      </c>
      <c r="DM368" s="145" t="str">
        <f>IFERROR(TRUNC(VLOOKUP($E368,'Container Panel'!$B$41:$Z$100,$D368,0)/(VLOOKUP(DM$276,UI!$A$12:$O$51,VLOOKUP(DM$278,$B$276:$C$278,2,0),0)/1000)),"")</f>
        <v/>
      </c>
      <c r="DN368" s="145" t="str">
        <f>IFERROR(TRUNC(VLOOKUP($E368,'Container Panel'!$B$41:$Z$100,$D368,0)/(VLOOKUP(DN$276,UI!$A$12:$O$51,VLOOKUP(DN$278,$B$276:$C$278,2,0),0)/1000)),"")</f>
        <v/>
      </c>
      <c r="DO368" s="145" t="str">
        <f>IFERROR(TRUNC(VLOOKUP($E368,'Container Panel'!$B$41:$Z$100,$D368,0)/(VLOOKUP(DO$276,UI!$A$12:$O$51,VLOOKUP(DO$278,$B$276:$C$278,2,0),0)/1000)),"")</f>
        <v/>
      </c>
      <c r="DP368" s="145" t="str">
        <f>IFERROR(TRUNC(VLOOKUP($E368,'Container Panel'!$B$41:$Z$100,$D368,0)/(VLOOKUP(DP$276,UI!$A$12:$O$51,VLOOKUP(DP$278,$B$276:$C$278,2,0),0)/1000)),"")</f>
        <v/>
      </c>
      <c r="DQ368" s="145" t="str">
        <f>IFERROR(TRUNC(VLOOKUP($E368,'Container Panel'!$B$41:$Z$100,$D368,0)/(VLOOKUP(DQ$276,UI!$A$12:$O$51,VLOOKUP(DQ$278,$B$276:$C$278,2,0),0)/1000)),"")</f>
        <v/>
      </c>
      <c r="DR368" s="145" t="str">
        <f>IFERROR(TRUNC(VLOOKUP($E368,'Container Panel'!$B$41:$Z$100,$D368,0)/(VLOOKUP(DR$276,UI!$A$12:$O$51,VLOOKUP(DR$278,$B$276:$C$278,2,0),0)/1000)),"")</f>
        <v/>
      </c>
      <c r="DS368" s="145" t="str">
        <f>IFERROR(TRUNC(VLOOKUP($E368,'Container Panel'!$B$41:$Z$100,$D368,0)/(VLOOKUP(DS$276,UI!$A$12:$O$51,VLOOKUP(DS$278,$B$276:$C$278,2,0),0)/1000)),"")</f>
        <v/>
      </c>
      <c r="DT368" s="145" t="str">
        <f>IFERROR(TRUNC(VLOOKUP($E368,'Container Panel'!$B$41:$Z$100,$D368,0)/(VLOOKUP(DT$276,UI!$A$12:$O$51,VLOOKUP(DT$278,$B$276:$C$278,2,0),0)/1000)),"")</f>
        <v/>
      </c>
      <c r="DU368" s="145" t="str">
        <f>IFERROR(TRUNC(VLOOKUP($E368,'Container Panel'!$B$41:$Z$100,$D368,0)/(VLOOKUP(DU$276,UI!$A$12:$O$51,VLOOKUP(DU$278,$B$276:$C$278,2,0),0)/1000)),"")</f>
        <v/>
      </c>
      <c r="DV368" s="145" t="str">
        <f>IFERROR(TRUNC(VLOOKUP($E368,'Container Panel'!$B$41:$Z$100,$D368,0)/(VLOOKUP(DV$276,UI!$A$12:$O$51,VLOOKUP(DV$278,$B$276:$C$278,2,0),0)/1000)),"")</f>
        <v/>
      </c>
      <c r="DW368" s="145" t="str">
        <f>IFERROR(TRUNC(VLOOKUP($E368,'Container Panel'!$B$41:$Z$100,$D368,0)/(VLOOKUP(DW$276,UI!$A$12:$O$51,VLOOKUP(DW$278,$B$276:$C$278,2,0),0)/1000)),"")</f>
        <v/>
      </c>
      <c r="DX368" s="145" t="str">
        <f>IFERROR(TRUNC(VLOOKUP($E368,'Container Panel'!$B$41:$Z$100,$D368,0)/(VLOOKUP(DX$276,UI!$A$12:$O$51,VLOOKUP(DX$278,$B$276:$C$278,2,0),0)/1000)),"")</f>
        <v/>
      </c>
      <c r="DY368" s="145" t="str">
        <f>IFERROR(TRUNC(VLOOKUP($E368,'Container Panel'!$B$41:$Z$100,$D368,0)/(VLOOKUP(DY$276,UI!$A$12:$O$51,VLOOKUP(DY$278,$B$276:$C$278,2,0),0)/1000)),"")</f>
        <v/>
      </c>
      <c r="DZ368" s="145" t="str">
        <f>IFERROR(TRUNC(VLOOKUP($E368,'Container Panel'!$B$41:$Z$100,$D368,0)/(VLOOKUP(DZ$276,UI!$A$12:$O$51,VLOOKUP(DZ$278,$B$276:$C$278,2,0),0)/1000)),"")</f>
        <v/>
      </c>
      <c r="EA368" s="145" t="str">
        <f>IFERROR(TRUNC(VLOOKUP($E368,'Container Panel'!$B$41:$Z$100,$D368,0)/(VLOOKUP(EA$276,UI!$A$12:$O$51,VLOOKUP(EA$278,$B$276:$C$278,2,0),0)/1000)),"")</f>
        <v/>
      </c>
      <c r="EB368" s="145" t="str">
        <f>IFERROR(TRUNC(VLOOKUP($E368,'Container Panel'!$B$41:$Z$100,$D368,0)/(VLOOKUP(EB$276,UI!$A$12:$O$51,VLOOKUP(EB$278,$B$276:$C$278,2,0),0)/1000)),"")</f>
        <v/>
      </c>
      <c r="EC368" s="145" t="str">
        <f>IFERROR(TRUNC(VLOOKUP($E368,'Container Panel'!$B$41:$Z$100,$D368,0)/(VLOOKUP(EC$276,UI!$A$12:$O$51,VLOOKUP(EC$278,$B$276:$C$278,2,0),0)/1000)),"")</f>
        <v/>
      </c>
      <c r="ED368" s="145" t="str">
        <f>IFERROR(TRUNC(VLOOKUP($E368,'Container Panel'!$B$41:$Z$100,$D368,0)/(VLOOKUP(ED$276,UI!$A$12:$O$51,VLOOKUP(ED$278,$B$276:$C$278,2,0),0)/1000)),"")</f>
        <v/>
      </c>
      <c r="EE368" s="145" t="str">
        <f>IFERROR(TRUNC(VLOOKUP($E368,'Container Panel'!$B$41:$Z$100,$D368,0)/(VLOOKUP(EE$276,UI!$A$12:$O$51,VLOOKUP(EE$278,$B$276:$C$278,2,0),0)/1000)),"")</f>
        <v/>
      </c>
      <c r="EF368" s="145" t="str">
        <f>IFERROR(TRUNC(VLOOKUP($E368,'Container Panel'!$B$41:$Z$100,$D368,0)/(VLOOKUP(EF$276,UI!$A$12:$O$51,VLOOKUP(EF$278,$B$276:$C$278,2,0),0)/1000)),"")</f>
        <v/>
      </c>
      <c r="EG368" s="145" t="str">
        <f>IFERROR(TRUNC(VLOOKUP($E368,'Container Panel'!$B$41:$Z$100,$D368,0)/(VLOOKUP(EG$276,UI!$A$12:$O$51,VLOOKUP(EG$278,$B$276:$C$278,2,0),0)/1000)),"")</f>
        <v/>
      </c>
      <c r="EH368" s="145" t="str">
        <f>IFERROR(TRUNC(VLOOKUP($E368,'Container Panel'!$B$41:$Z$100,$D368,0)/(VLOOKUP(EH$276,UI!$A$12:$O$51,VLOOKUP(EH$278,$B$276:$C$278,2,0),0)/1000)),"")</f>
        <v/>
      </c>
      <c r="EI368" s="145" t="str">
        <f>IFERROR(TRUNC(VLOOKUP($E368,'Container Panel'!$B$41:$Z$100,$D368,0)/(VLOOKUP(EI$276,UI!$A$12:$O$51,VLOOKUP(EI$278,$B$276:$C$278,2,0),0)/1000)),"")</f>
        <v/>
      </c>
      <c r="EJ368" s="145" t="str">
        <f>IFERROR(TRUNC(VLOOKUP($E368,'Container Panel'!$B$41:$Z$100,$D368,0)/(VLOOKUP(EJ$276,UI!$A$12:$O$51,VLOOKUP(EJ$278,$B$276:$C$278,2,0),0)/1000)),"")</f>
        <v/>
      </c>
      <c r="EK368" s="145" t="str">
        <f>IFERROR(TRUNC(VLOOKUP($E368,'Container Panel'!$B$41:$Z$100,$D368,0)/(VLOOKUP(EK$276,UI!$A$12:$O$51,VLOOKUP(EK$278,$B$276:$C$278,2,0),0)/1000)),"")</f>
        <v/>
      </c>
      <c r="EL368" s="145" t="str">
        <f>IFERROR(TRUNC(VLOOKUP($E368,'Container Panel'!$B$41:$Z$100,$D368,0)/(VLOOKUP(EL$276,UI!$A$12:$O$51,VLOOKUP(EL$278,$B$276:$C$278,2,0),0)/1000)),"")</f>
        <v/>
      </c>
      <c r="EM368" s="145" t="str">
        <f>IFERROR(TRUNC(VLOOKUP($E368,'Container Panel'!$B$41:$Z$100,$D368,0)/(VLOOKUP(EM$276,UI!$A$12:$O$51,VLOOKUP(EM$278,$B$276:$C$278,2,0),0)/1000)),"")</f>
        <v/>
      </c>
      <c r="EN368" s="145" t="str">
        <f>IFERROR(TRUNC(VLOOKUP($E368,'Container Panel'!$B$41:$Z$100,$D368,0)/(VLOOKUP(EN$276,UI!$A$12:$O$51,VLOOKUP(EN$278,$B$276:$C$278,2,0),0)/1000)),"")</f>
        <v/>
      </c>
      <c r="EO368" s="145" t="str">
        <f>IFERROR(TRUNC(VLOOKUP($E368,'Container Panel'!$B$41:$Z$100,$D368,0)/(VLOOKUP(EO$276,UI!$A$12:$O$51,VLOOKUP(EO$278,$B$276:$C$278,2,0),0)/1000)),"")</f>
        <v/>
      </c>
      <c r="EP368" s="145" t="str">
        <f>IFERROR(TRUNC(VLOOKUP($E368,'Container Panel'!$B$41:$Z$100,$D368,0)/(VLOOKUP(EP$276,UI!$A$12:$O$51,VLOOKUP(EP$278,$B$276:$C$278,2,0),0)/1000)),"")</f>
        <v/>
      </c>
      <c r="EQ368" s="145" t="str">
        <f>IFERROR(TRUNC(VLOOKUP($E368,'Container Panel'!$B$41:$Z$100,$D368,0)/(VLOOKUP(EQ$276,UI!$A$12:$O$51,VLOOKUP(EQ$278,$B$276:$C$278,2,0),0)/1000)),"")</f>
        <v/>
      </c>
      <c r="ER368" s="145" t="str">
        <f>IFERROR(TRUNC(VLOOKUP($E368,'Container Panel'!$B$41:$Z$100,$D368,0)/(VLOOKUP(ER$276,UI!$A$12:$O$51,VLOOKUP(ER$278,$B$276:$C$278,2,0),0)/1000)),"")</f>
        <v/>
      </c>
      <c r="ES368" s="145" t="str">
        <f>IFERROR(TRUNC(VLOOKUP($E368,'Container Panel'!$B$41:$Z$100,$D368,0)/(VLOOKUP(ES$276,UI!$A$12:$O$51,VLOOKUP(ES$278,$B$276:$C$278,2,0),0)/1000)),"")</f>
        <v/>
      </c>
      <c r="ET368" s="145" t="str">
        <f>IFERROR(TRUNC(VLOOKUP($E368,'Container Panel'!$B$41:$Z$100,$D368,0)/(VLOOKUP(ET$276,UI!$A$12:$O$51,VLOOKUP(ET$278,$B$276:$C$278,2,0),0)/1000)),"")</f>
        <v/>
      </c>
      <c r="EU368" s="145" t="str">
        <f>IFERROR(TRUNC(VLOOKUP($E368,'Container Panel'!$B$41:$Z$100,$D368,0)/(VLOOKUP(EU$276,UI!$A$12:$O$51,VLOOKUP(EU$278,$B$276:$C$278,2,0),0)/1000)),"")</f>
        <v/>
      </c>
      <c r="EV368" s="145" t="str">
        <f>IFERROR(TRUNC(VLOOKUP($E368,'Container Panel'!$B$41:$Z$100,$D368,0)/(VLOOKUP(EV$276,UI!$A$12:$O$51,VLOOKUP(EV$278,$B$276:$C$278,2,0),0)/1000)),"")</f>
        <v/>
      </c>
      <c r="EW368" s="145" t="str">
        <f>IFERROR(TRUNC(VLOOKUP($E368,'Container Panel'!$B$41:$Z$100,$D368,0)/(VLOOKUP(EW$276,UI!$A$12:$O$51,VLOOKUP(EW$278,$B$276:$C$278,2,0),0)/1000)),"")</f>
        <v/>
      </c>
      <c r="EX368" s="145" t="str">
        <f>IFERROR(TRUNC(VLOOKUP($E368,'Container Panel'!$B$41:$Z$100,$D368,0)/(VLOOKUP(EX$276,UI!$A$12:$O$51,VLOOKUP(EX$278,$B$276:$C$278,2,0),0)/1000)),"")</f>
        <v/>
      </c>
      <c r="EY368" s="145" t="str">
        <f>IFERROR(TRUNC(VLOOKUP($E368,'Container Panel'!$B$41:$Z$100,$D368,0)/(VLOOKUP(EY$276,UI!$A$12:$O$51,VLOOKUP(EY$278,$B$276:$C$278,2,0),0)/1000)),"")</f>
        <v/>
      </c>
      <c r="EZ368" s="145" t="str">
        <f>IFERROR(TRUNC(VLOOKUP($E368,'Container Panel'!$B$41:$Z$100,$D368,0)/(VLOOKUP(EZ$276,UI!$A$12:$O$51,VLOOKUP(EZ$278,$B$276:$C$278,2,0),0)/1000)),"")</f>
        <v/>
      </c>
      <c r="FA368" s="145" t="str">
        <f>IFERROR(TRUNC(VLOOKUP($E368,'Container Panel'!$B$41:$Z$100,$D368,0)/(VLOOKUP(FA$276,UI!$A$12:$O$51,VLOOKUP(FA$278,$B$276:$C$278,2,0),0)/1000)),"")</f>
        <v/>
      </c>
      <c r="FB368" s="145" t="str">
        <f>IFERROR(TRUNC(VLOOKUP($E368,'Container Panel'!$B$41:$Z$100,$D368,0)/(VLOOKUP(FB$276,UI!$A$12:$O$51,VLOOKUP(FB$278,$B$276:$C$278,2,0),0)/1000)),"")</f>
        <v/>
      </c>
      <c r="FC368" s="145" t="str">
        <f>IFERROR(TRUNC(VLOOKUP($E368,'Container Panel'!$B$41:$Z$100,$D368,0)/(VLOOKUP(FC$276,UI!$A$12:$O$51,VLOOKUP(FC$278,$B$276:$C$278,2,0),0)/1000)),"")</f>
        <v/>
      </c>
      <c r="FD368" s="145" t="str">
        <f>IFERROR(TRUNC(VLOOKUP($E368,'Container Panel'!$B$41:$Z$100,$D368,0)/(VLOOKUP(FD$276,UI!$A$12:$O$51,VLOOKUP(FD$278,$B$276:$C$278,2,0),0)/1000)),"")</f>
        <v/>
      </c>
      <c r="FE368" s="145" t="str">
        <f>IFERROR(TRUNC(VLOOKUP($E368,'Container Panel'!$B$41:$Z$100,$D368,0)/(VLOOKUP(FE$276,UI!$A$12:$O$51,VLOOKUP(FE$278,$B$276:$C$278,2,0),0)/1000)),"")</f>
        <v/>
      </c>
      <c r="FF368" s="145" t="str">
        <f>IFERROR(TRUNC(VLOOKUP($E368,'Container Panel'!$B$41:$Z$100,$D368,0)/(VLOOKUP(FF$276,UI!$A$12:$O$51,VLOOKUP(FF$278,$B$276:$C$278,2,0),0)/1000)),"")</f>
        <v/>
      </c>
      <c r="FG368" s="145" t="str">
        <f>IFERROR(TRUNC(VLOOKUP($E368,'Container Panel'!$B$41:$Z$100,$D368,0)/(VLOOKUP(FG$276,UI!$A$12:$O$51,VLOOKUP(FG$278,$B$276:$C$278,2,0),0)/1000)),"")</f>
        <v/>
      </c>
      <c r="FH368" s="145" t="str">
        <f>IFERROR(TRUNC(VLOOKUP($E368,'Container Panel'!$B$41:$Z$100,$D368,0)/(VLOOKUP(FH$276,UI!$A$12:$O$51,VLOOKUP(FH$278,$B$276:$C$278,2,0),0)/1000)),"")</f>
        <v/>
      </c>
      <c r="FI368" s="145" t="str">
        <f>IFERROR(TRUNC(VLOOKUP($E368,'Container Panel'!$B$41:$Z$100,$D368,0)/(VLOOKUP(FI$276,UI!$A$12:$O$51,VLOOKUP(FI$278,$B$276:$C$278,2,0),0)/1000)),"")</f>
        <v/>
      </c>
      <c r="FJ368" s="145" t="str">
        <f>IFERROR(TRUNC(VLOOKUP($E368,'Container Panel'!$B$41:$Z$100,$D368,0)/(VLOOKUP(FJ$276,UI!$A$12:$O$51,VLOOKUP(FJ$278,$B$276:$C$278,2,0),0)/1000)),"")</f>
        <v/>
      </c>
      <c r="FK368" s="145" t="str">
        <f>IFERROR(TRUNC(VLOOKUP($E368,'Container Panel'!$B$41:$Z$100,$D368,0)/(VLOOKUP(FK$276,UI!$A$12:$O$51,VLOOKUP(FK$278,$B$276:$C$278,2,0),0)/1000)),"")</f>
        <v/>
      </c>
      <c r="FL368" s="145" t="str">
        <f>IFERROR(TRUNC(VLOOKUP($E368,'Container Panel'!$B$41:$Z$100,$D368,0)/(VLOOKUP(FL$276,UI!$A$12:$O$51,VLOOKUP(FL$278,$B$276:$C$278,2,0),0)/1000)),"")</f>
        <v/>
      </c>
      <c r="FM368" s="145" t="str">
        <f>IFERROR(TRUNC(VLOOKUP($E368,'Container Panel'!$B$41:$Z$100,$D368,0)/(VLOOKUP(FM$276,UI!$A$12:$O$51,VLOOKUP(FM$278,$B$276:$C$278,2,0),0)/1000)),"")</f>
        <v/>
      </c>
      <c r="FN368" s="145" t="str">
        <f>IFERROR(TRUNC(VLOOKUP($E368,'Container Panel'!$B$41:$Z$100,$D368,0)/(VLOOKUP(FN$276,UI!$A$12:$O$51,VLOOKUP(FN$278,$B$276:$C$278,2,0),0)/1000)),"")</f>
        <v/>
      </c>
      <c r="FO368" s="145" t="str">
        <f>IFERROR(TRUNC(VLOOKUP($E368,'Container Panel'!$B$41:$Z$100,$D368,0)/(VLOOKUP(FO$276,UI!$A$12:$O$51,VLOOKUP(FO$278,$B$276:$C$278,2,0),0)/1000)),"")</f>
        <v/>
      </c>
      <c r="FP368" s="145" t="str">
        <f>IFERROR(TRUNC(VLOOKUP($E368,'Container Panel'!$B$41:$Z$100,$D368,0)/(VLOOKUP(FP$276,UI!$A$12:$O$51,VLOOKUP(FP$278,$B$276:$C$278,2,0),0)/1000)),"")</f>
        <v/>
      </c>
      <c r="FQ368" s="145" t="str">
        <f>IFERROR(TRUNC(VLOOKUP($E368,'Container Panel'!$B$41:$Z$100,$D368,0)/(VLOOKUP(FQ$276,UI!$A$12:$O$51,VLOOKUP(FQ$278,$B$276:$C$278,2,0),0)/1000)),"")</f>
        <v/>
      </c>
      <c r="FR368" s="145" t="str">
        <f>IFERROR(TRUNC(VLOOKUP($E368,'Container Panel'!$B$41:$Z$100,$D368,0)/(VLOOKUP(FR$276,UI!$A$12:$O$51,VLOOKUP(FR$278,$B$276:$C$278,2,0),0)/1000)),"")</f>
        <v/>
      </c>
      <c r="FS368" s="145" t="str">
        <f>IFERROR(TRUNC(VLOOKUP($E368,'Container Panel'!$B$41:$Z$100,$D368,0)/(VLOOKUP(FS$276,UI!$A$12:$O$51,VLOOKUP(FS$278,$B$276:$C$278,2,0),0)/1000)),"")</f>
        <v/>
      </c>
      <c r="FT368" s="145" t="str">
        <f>IFERROR(TRUNC(VLOOKUP($E368,'Container Panel'!$B$41:$Z$100,$D368,0)/(VLOOKUP(FT$276,UI!$A$12:$O$51,VLOOKUP(FT$278,$B$276:$C$278,2,0),0)/1000)),"")</f>
        <v/>
      </c>
      <c r="FU368" s="145" t="str">
        <f>IFERROR(TRUNC(VLOOKUP($E368,'Container Panel'!$B$41:$Z$100,$D368,0)/(VLOOKUP(FU$276,UI!$A$12:$O$51,VLOOKUP(FU$278,$B$276:$C$278,2,0),0)/1000)),"")</f>
        <v/>
      </c>
      <c r="FV368" s="145" t="str">
        <f>IFERROR(TRUNC(VLOOKUP($E368,'Container Panel'!$B$41:$Z$100,$D368,0)/(VLOOKUP(FV$276,UI!$A$12:$O$51,VLOOKUP(FV$278,$B$276:$C$278,2,0),0)/1000)),"")</f>
        <v/>
      </c>
      <c r="FW368" s="145" t="str">
        <f>IFERROR(TRUNC(VLOOKUP($E368,'Container Panel'!$B$41:$Z$100,$D368,0)/(VLOOKUP(FW$276,UI!$A$12:$O$51,VLOOKUP(FW$278,$B$276:$C$278,2,0),0)/1000)),"")</f>
        <v/>
      </c>
      <c r="FX368" s="145" t="str">
        <f>IFERROR(TRUNC(VLOOKUP($E368,'Container Panel'!$B$41:$Z$100,$D368,0)/(VLOOKUP(FX$276,UI!$A$12:$O$51,VLOOKUP(FX$278,$B$276:$C$278,2,0),0)/1000)),"")</f>
        <v/>
      </c>
      <c r="FY368" s="145" t="str">
        <f>IFERROR(TRUNC(VLOOKUP($E368,'Container Panel'!$B$41:$Z$100,$D368,0)/(VLOOKUP(FY$276,UI!$A$12:$O$51,VLOOKUP(FY$278,$B$276:$C$278,2,0),0)/1000)),"")</f>
        <v/>
      </c>
      <c r="FZ368" s="145" t="str">
        <f>IFERROR(TRUNC(VLOOKUP($E368,'Container Panel'!$B$41:$Z$100,$D368,0)/(VLOOKUP(FZ$276,UI!$A$12:$O$51,VLOOKUP(FZ$278,$B$276:$C$278,2,0),0)/1000)),"")</f>
        <v/>
      </c>
      <c r="GA368" s="145" t="str">
        <f>IFERROR(TRUNC(VLOOKUP($E368,'Container Panel'!$B$41:$Z$100,$D368,0)/(VLOOKUP(GA$276,UI!$A$12:$O$51,VLOOKUP(GA$278,$B$276:$C$278,2,0),0)/1000)),"")</f>
        <v/>
      </c>
      <c r="GB368" s="145" t="str">
        <f>IFERROR(TRUNC(VLOOKUP($E368,'Container Panel'!$B$41:$Z$100,$D368,0)/(VLOOKUP(GB$276,UI!$A$12:$O$51,VLOOKUP(GB$278,$B$276:$C$278,2,0),0)/1000)),"")</f>
        <v/>
      </c>
      <c r="GC368" s="145" t="str">
        <f>IFERROR(TRUNC(VLOOKUP($E368,'Container Panel'!$B$41:$Z$100,$D368,0)/(VLOOKUP(GC$276,UI!$A$12:$O$51,VLOOKUP(GC$278,$B$276:$C$278,2,0),0)/1000)),"")</f>
        <v/>
      </c>
      <c r="GD368" s="145" t="str">
        <f>IFERROR(TRUNC(VLOOKUP($E368,'Container Panel'!$B$41:$Z$100,$D368,0)/(VLOOKUP(GD$276,UI!$A$12:$O$51,VLOOKUP(GD$278,$B$276:$C$278,2,0),0)/1000)),"")</f>
        <v/>
      </c>
      <c r="GE368" s="145" t="str">
        <f>IFERROR(TRUNC(VLOOKUP($E368,'Container Panel'!$B$41:$Z$100,$D368,0)/(VLOOKUP(GE$276,UI!$A$12:$O$51,VLOOKUP(GE$278,$B$276:$C$278,2,0),0)/1000)),"")</f>
        <v/>
      </c>
      <c r="GF368" s="145" t="str">
        <f>IFERROR(TRUNC(VLOOKUP($E368,'Container Panel'!$B$41:$Z$100,$D368,0)/(VLOOKUP(GF$276,UI!$A$12:$O$51,VLOOKUP(GF$278,$B$276:$C$278,2,0),0)/1000)),"")</f>
        <v/>
      </c>
      <c r="GG368" s="145" t="str">
        <f>IFERROR(TRUNC(VLOOKUP($E368,'Container Panel'!$B$41:$Z$100,$D368,0)/(VLOOKUP(GG$276,UI!$A$12:$O$51,VLOOKUP(GG$278,$B$276:$C$278,2,0),0)/1000)),"")</f>
        <v/>
      </c>
      <c r="GH368" s="145" t="str">
        <f>IFERROR(TRUNC(VLOOKUP($E368,'Container Panel'!$B$41:$Z$100,$D368,0)/(VLOOKUP(GH$276,UI!$A$12:$O$51,VLOOKUP(GH$278,$B$276:$C$278,2,0),0)/1000)),"")</f>
        <v/>
      </c>
      <c r="GI368" s="145" t="str">
        <f>IFERROR(TRUNC(VLOOKUP($E368,'Container Panel'!$B$41:$Z$100,$D368,0)/(VLOOKUP(GI$276,UI!$A$12:$O$51,VLOOKUP(GI$278,$B$276:$C$278,2,0),0)/1000)),"")</f>
        <v/>
      </c>
      <c r="GJ368" s="145" t="str">
        <f>IFERROR(TRUNC(VLOOKUP($E368,'Container Panel'!$B$41:$Z$100,$D368,0)/(VLOOKUP(GJ$276,UI!$A$12:$O$51,VLOOKUP(GJ$278,$B$276:$C$278,2,0),0)/1000)),"")</f>
        <v/>
      </c>
      <c r="GK368" s="145" t="str">
        <f>IFERROR(TRUNC(VLOOKUP($E368,'Container Panel'!$B$41:$Z$100,$D368,0)/(VLOOKUP(GK$276,UI!$A$12:$O$51,VLOOKUP(GK$278,$B$276:$C$278,2,0),0)/1000)),"")</f>
        <v/>
      </c>
      <c r="GL368" s="145" t="str">
        <f>IFERROR(TRUNC(VLOOKUP($E368,'Container Panel'!$B$41:$Z$100,$D368,0)/(VLOOKUP(GL$276,UI!$A$12:$O$51,VLOOKUP(GL$278,$B$276:$C$278,2,0),0)/1000)),"")</f>
        <v/>
      </c>
      <c r="GM368" s="145" t="str">
        <f>IFERROR(TRUNC(VLOOKUP($E368,'Container Panel'!$B$41:$Z$100,$D368,0)/(VLOOKUP(GM$276,UI!$A$12:$O$51,VLOOKUP(GM$278,$B$276:$C$278,2,0),0)/1000)),"")</f>
        <v/>
      </c>
      <c r="GN368" s="145" t="str">
        <f>IFERROR(TRUNC(VLOOKUP($E368,'Container Panel'!$B$41:$Z$100,$D368,0)/(VLOOKUP(GN$276,UI!$A$12:$O$51,VLOOKUP(GN$278,$B$276:$C$278,2,0),0)/1000)),"")</f>
        <v/>
      </c>
      <c r="GO368" s="145" t="str">
        <f>IFERROR(TRUNC(VLOOKUP($E368,'Container Panel'!$B$41:$Z$100,$D368,0)/(VLOOKUP(GO$276,UI!$A$12:$O$51,VLOOKUP(GO$278,$B$276:$C$278,2,0),0)/1000)),"")</f>
        <v/>
      </c>
      <c r="GP368" s="145" t="str">
        <f>IFERROR(TRUNC(VLOOKUP($E368,'Container Panel'!$B$41:$Z$100,$D368,0)/(VLOOKUP(GP$276,UI!$A$12:$O$51,VLOOKUP(GP$278,$B$276:$C$278,2,0),0)/1000)),"")</f>
        <v/>
      </c>
      <c r="GQ368" s="145" t="str">
        <f>IFERROR(TRUNC(VLOOKUP($E368,'Container Panel'!$B$41:$Z$100,$D368,0)/(VLOOKUP(GQ$276,UI!$A$12:$O$51,VLOOKUP(GQ$278,$B$276:$C$278,2,0),0)/1000)),"")</f>
        <v/>
      </c>
      <c r="GR368" s="145" t="str">
        <f>IFERROR(TRUNC(VLOOKUP($E368,'Container Panel'!$B$41:$Z$100,$D368,0)/(VLOOKUP(GR$276,UI!$A$12:$O$51,VLOOKUP(GR$278,$B$276:$C$278,2,0),0)/1000)),"")</f>
        <v/>
      </c>
      <c r="GS368" s="145" t="str">
        <f>IFERROR(TRUNC(VLOOKUP($E368,'Container Panel'!$B$41:$Z$100,$D368,0)/(VLOOKUP(GS$276,UI!$A$12:$O$51,VLOOKUP(GS$278,$B$276:$C$278,2,0),0)/1000)),"")</f>
        <v/>
      </c>
      <c r="GT368" s="145" t="str">
        <f>IFERROR(TRUNC(VLOOKUP($E368,'Container Panel'!$B$41:$Z$100,$D368,0)/(VLOOKUP(GT$276,UI!$A$12:$O$51,VLOOKUP(GT$278,$B$276:$C$278,2,0),0)/1000)),"")</f>
        <v/>
      </c>
      <c r="GU368" s="145" t="str">
        <f>IFERROR(TRUNC(VLOOKUP($E368,'Container Panel'!$B$41:$Z$100,$D368,0)/(VLOOKUP(GU$276,UI!$A$12:$O$51,VLOOKUP(GU$278,$B$276:$C$278,2,0),0)/1000)),"")</f>
        <v/>
      </c>
      <c r="GV368" s="145" t="str">
        <f>IFERROR(TRUNC(VLOOKUP($E368,'Container Panel'!$B$41:$Z$100,$D368,0)/(VLOOKUP(GV$276,UI!$A$12:$O$51,VLOOKUP(GV$278,$B$276:$C$278,2,0),0)/1000)),"")</f>
        <v/>
      </c>
      <c r="GW368" s="145" t="str">
        <f>IFERROR(TRUNC(VLOOKUP($E368,'Container Panel'!$B$41:$Z$100,$D368,0)/(VLOOKUP(GW$276,UI!$A$12:$O$51,VLOOKUP(GW$278,$B$276:$C$278,2,0),0)/1000)),"")</f>
        <v/>
      </c>
      <c r="GX368" s="145" t="str">
        <f>IFERROR(TRUNC(VLOOKUP($E368,'Container Panel'!$B$41:$Z$100,$D368,0)/(VLOOKUP(GX$276,UI!$A$12:$O$51,VLOOKUP(GX$278,$B$276:$C$278,2,0),0)/1000)),"")</f>
        <v/>
      </c>
      <c r="GY368" s="145" t="str">
        <f>IFERROR(TRUNC(VLOOKUP($E368,'Container Panel'!$B$41:$Z$100,$D368,0)/(VLOOKUP(GY$276,UI!$A$12:$O$51,VLOOKUP(GY$278,$B$276:$C$278,2,0),0)/1000)),"")</f>
        <v/>
      </c>
      <c r="GZ368" s="145" t="str">
        <f>IFERROR(TRUNC(VLOOKUP($E368,'Container Panel'!$B$41:$Z$100,$D368,0)/(VLOOKUP(GZ$276,UI!$A$12:$O$51,VLOOKUP(GZ$278,$B$276:$C$278,2,0),0)/1000)),"")</f>
        <v/>
      </c>
      <c r="HA368" s="145" t="str">
        <f>IFERROR(TRUNC(VLOOKUP($E368,'Container Panel'!$B$41:$Z$100,$D368,0)/(VLOOKUP(HA$276,UI!$A$12:$O$51,VLOOKUP(HA$278,$B$276:$C$278,2,0),0)/1000)),"")</f>
        <v/>
      </c>
      <c r="HB368" s="145" t="str">
        <f>IFERROR(TRUNC(VLOOKUP($E368,'Container Panel'!$B$41:$Z$100,$D368,0)/(VLOOKUP(HB$276,UI!$A$12:$O$51,VLOOKUP(HB$278,$B$276:$C$278,2,0),0)/1000)),"")</f>
        <v/>
      </c>
      <c r="HC368" s="145" t="str">
        <f>IFERROR(TRUNC(VLOOKUP($E368,'Container Panel'!$B$41:$Z$100,$D368,0)/(VLOOKUP(HC$276,UI!$A$12:$O$51,VLOOKUP(HC$278,$B$276:$C$278,2,0),0)/1000)),"")</f>
        <v/>
      </c>
      <c r="HD368" s="145" t="str">
        <f>IFERROR(TRUNC(VLOOKUP($E368,'Container Panel'!$B$41:$Z$100,$D368,0)/(VLOOKUP(HD$276,UI!$A$12:$O$51,VLOOKUP(HD$278,$B$276:$C$278,2,0),0)/1000)),"")</f>
        <v/>
      </c>
      <c r="HE368" s="145" t="str">
        <f>IFERROR(TRUNC(VLOOKUP($E368,'Container Panel'!$B$41:$Z$100,$D368,0)/(VLOOKUP(HE$276,UI!$A$12:$O$51,VLOOKUP(HE$278,$B$276:$C$278,2,0),0)/1000)),"")</f>
        <v/>
      </c>
      <c r="HF368" s="145" t="str">
        <f>IFERROR(TRUNC(VLOOKUP($E368,'Container Panel'!$B$41:$Z$100,$D368,0)/(VLOOKUP(HF$276,UI!$A$12:$O$51,VLOOKUP(HF$278,$B$276:$C$278,2,0),0)/1000)),"")</f>
        <v/>
      </c>
      <c r="HG368" s="145" t="str">
        <f>IFERROR(TRUNC(VLOOKUP($E368,'Container Panel'!$B$41:$Z$100,$D368,0)/(VLOOKUP(HG$276,UI!$A$12:$O$51,VLOOKUP(HG$278,$B$276:$C$278,2,0),0)/1000)),"")</f>
        <v/>
      </c>
      <c r="HH368" s="145" t="str">
        <f>IFERROR(TRUNC(VLOOKUP($E368,'Container Panel'!$B$41:$Z$100,$D368,0)/(VLOOKUP(HH$276,UI!$A$12:$O$51,VLOOKUP(HH$278,$B$276:$C$278,2,0),0)/1000)),"")</f>
        <v/>
      </c>
      <c r="HI368" s="145" t="str">
        <f>IFERROR(TRUNC(VLOOKUP($E368,'Container Panel'!$B$41:$Z$100,$D368,0)/(VLOOKUP(HI$276,UI!$A$12:$O$51,VLOOKUP(HI$278,$B$276:$C$278,2,0),0)/1000)),"")</f>
        <v/>
      </c>
      <c r="HJ368" s="145" t="str">
        <f>IFERROR(TRUNC(VLOOKUP($E368,'Container Panel'!$B$41:$Z$100,$D368,0)/(VLOOKUP(HJ$276,UI!$A$12:$O$51,VLOOKUP(HJ$278,$B$276:$C$278,2,0),0)/1000)),"")</f>
        <v/>
      </c>
      <c r="HK368" s="145" t="str">
        <f>IFERROR(TRUNC(VLOOKUP($E368,'Container Panel'!$B$41:$Z$100,$D368,0)/(VLOOKUP(HK$276,UI!$A$12:$O$51,VLOOKUP(HK$278,$B$276:$C$278,2,0),0)/1000)),"")</f>
        <v/>
      </c>
      <c r="HL368" s="145" t="str">
        <f>IFERROR(TRUNC(VLOOKUP($E368,'Container Panel'!$B$41:$Z$100,$D368,0)/(VLOOKUP(HL$276,UI!$A$12:$O$51,VLOOKUP(HL$278,$B$276:$C$278,2,0),0)/1000)),"")</f>
        <v/>
      </c>
      <c r="HM368" s="145" t="str">
        <f>IFERROR(TRUNC(VLOOKUP($E368,'Container Panel'!$B$41:$Z$100,$D368,0)/(VLOOKUP(HM$276,UI!$A$12:$O$51,VLOOKUP(HM$278,$B$276:$C$278,2,0),0)/1000)),"")</f>
        <v/>
      </c>
      <c r="HN368" s="145" t="str">
        <f>IFERROR(TRUNC(VLOOKUP($E368,'Container Panel'!$B$41:$Z$100,$D368,0)/(VLOOKUP(HN$276,UI!$A$12:$O$51,VLOOKUP(HN$278,$B$276:$C$278,2,0),0)/1000)),"")</f>
        <v/>
      </c>
      <c r="HO368" s="145" t="str">
        <f>IFERROR(TRUNC(VLOOKUP($E368,'Container Panel'!$B$41:$Z$100,$D368,0)/(VLOOKUP(HO$276,UI!$A$12:$O$51,VLOOKUP(HO$278,$B$276:$C$278,2,0),0)/1000)),"")</f>
        <v/>
      </c>
      <c r="HP368" s="145" t="str">
        <f>IFERROR(TRUNC(VLOOKUP($E368,'Container Panel'!$B$41:$Z$100,$D368,0)/(VLOOKUP(HP$276,UI!$A$12:$O$51,VLOOKUP(HP$278,$B$276:$C$278,2,0),0)/1000)),"")</f>
        <v/>
      </c>
      <c r="HQ368" s="145" t="str">
        <f>IFERROR(TRUNC(VLOOKUP($E368,'Container Panel'!$B$41:$Z$100,$D368,0)/(VLOOKUP(HQ$276,UI!$A$12:$O$51,VLOOKUP(HQ$278,$B$276:$C$278,2,0),0)/1000)),"")</f>
        <v/>
      </c>
      <c r="HR368" s="145" t="str">
        <f>IFERROR(TRUNC(VLOOKUP($E368,'Container Panel'!$B$41:$Z$100,$D368,0)/(VLOOKUP(HR$276,UI!$A$12:$O$51,VLOOKUP(HR$278,$B$276:$C$278,2,0),0)/1000)),"")</f>
        <v/>
      </c>
      <c r="HS368" s="145" t="str">
        <f>IFERROR(TRUNC(VLOOKUP($E368,'Container Panel'!$B$41:$Z$100,$D368,0)/(VLOOKUP(HS$276,UI!$A$12:$O$51,VLOOKUP(HS$278,$B$276:$C$278,2,0),0)/1000)),"")</f>
        <v/>
      </c>
      <c r="HT368" s="145" t="str">
        <f>IFERROR(TRUNC(VLOOKUP($E368,'Container Panel'!$B$41:$Z$100,$D368,0)/(VLOOKUP(HT$276,UI!$A$12:$O$51,VLOOKUP(HT$278,$B$276:$C$278,2,0),0)/1000)),"")</f>
        <v/>
      </c>
      <c r="HU368" s="145" t="str">
        <f>IFERROR(TRUNC(VLOOKUP($E368,'Container Panel'!$B$41:$Z$100,$D368,0)/(VLOOKUP(HU$276,UI!$A$12:$O$51,VLOOKUP(HU$278,$B$276:$C$278,2,0),0)/1000)),"")</f>
        <v/>
      </c>
      <c r="HV368" s="145" t="str">
        <f>IFERROR(TRUNC(VLOOKUP($E368,'Container Panel'!$B$41:$Z$100,$D368,0)/(VLOOKUP(HV$276,UI!$A$12:$O$51,VLOOKUP(HV$278,$B$276:$C$278,2,0),0)/1000)),"")</f>
        <v/>
      </c>
      <c r="HW368" s="145" t="str">
        <f>IFERROR(TRUNC(VLOOKUP($E368,'Container Panel'!$B$41:$Z$100,$D368,0)/(VLOOKUP(HW$276,UI!$A$12:$O$51,VLOOKUP(HW$278,$B$276:$C$278,2,0),0)/1000)),"")</f>
        <v/>
      </c>
      <c r="HX368" s="145" t="str">
        <f>IFERROR(TRUNC(VLOOKUP($E368,'Container Panel'!$B$41:$Z$100,$D368,0)/(VLOOKUP(HX$276,UI!$A$12:$O$51,VLOOKUP(HX$278,$B$276:$C$278,2,0),0)/1000)),"")</f>
        <v/>
      </c>
      <c r="HY368" s="145" t="str">
        <f>IFERROR(TRUNC(VLOOKUP($E368,'Container Panel'!$B$41:$Z$100,$D368,0)/(VLOOKUP(HY$276,UI!$A$12:$O$51,VLOOKUP(HY$278,$B$276:$C$278,2,0),0)/1000)),"")</f>
        <v/>
      </c>
      <c r="HZ368" s="145" t="str">
        <f>IFERROR(TRUNC(VLOOKUP($E368,'Container Panel'!$B$41:$Z$100,$D368,0)/(VLOOKUP(HZ$276,UI!$A$12:$O$51,VLOOKUP(HZ$278,$B$276:$C$278,2,0),0)/1000)),"")</f>
        <v/>
      </c>
      <c r="IA368" s="145" t="str">
        <f>IFERROR(TRUNC(VLOOKUP($E368,'Container Panel'!$B$41:$Z$100,$D368,0)/(VLOOKUP(IA$276,UI!$A$12:$O$51,VLOOKUP(IA$278,$B$276:$C$278,2,0),0)/1000)),"")</f>
        <v/>
      </c>
      <c r="IB368" s="145" t="str">
        <f>IFERROR(TRUNC(VLOOKUP($E368,'Container Panel'!$B$41:$Z$100,$D368,0)/(VLOOKUP(IB$276,UI!$A$12:$O$51,VLOOKUP(IB$278,$B$276:$C$278,2,0),0)/1000)),"")</f>
        <v/>
      </c>
      <c r="IC368" s="145" t="str">
        <f>IFERROR(TRUNC(VLOOKUP($E368,'Container Panel'!$B$41:$Z$100,$D368,0)/(VLOOKUP(IC$276,UI!$A$12:$O$51,VLOOKUP(IC$278,$B$276:$C$278,2,0),0)/1000)),"")</f>
        <v/>
      </c>
      <c r="ID368" s="145" t="str">
        <f>IFERROR(TRUNC(VLOOKUP($E368,'Container Panel'!$B$41:$Z$100,$D368,0)/(VLOOKUP(ID$276,UI!$A$12:$O$51,VLOOKUP(ID$278,$B$276:$C$278,2,0),0)/1000)),"")</f>
        <v/>
      </c>
      <c r="IE368" s="145" t="str">
        <f>IFERROR(TRUNC(VLOOKUP($E368,'Container Panel'!$B$41:$Z$100,$D368,0)/(VLOOKUP(IE$276,UI!$A$12:$O$51,VLOOKUP(IE$278,$B$276:$C$278,2,0),0)/1000)),"")</f>
        <v/>
      </c>
      <c r="IF368" s="145" t="str">
        <f>IFERROR(TRUNC(VLOOKUP($E368,'Container Panel'!$B$41:$Z$100,$D368,0)/(VLOOKUP(IF$276,UI!$A$12:$O$51,VLOOKUP(IF$278,$B$276:$C$278,2,0),0)/1000)),"")</f>
        <v/>
      </c>
      <c r="IG368" s="145" t="str">
        <f>IFERROR(TRUNC(VLOOKUP($E368,'Container Panel'!$B$41:$Z$100,$D368,0)/(VLOOKUP(IG$276,UI!$A$12:$O$51,VLOOKUP(IG$278,$B$276:$C$278,2,0),0)/1000)),"")</f>
        <v/>
      </c>
      <c r="IH368" s="145" t="str">
        <f>IFERROR(TRUNC(VLOOKUP($E368,'Container Panel'!$B$41:$Z$100,$D368,0)/(VLOOKUP(IH$276,UI!$A$12:$O$51,VLOOKUP(IH$278,$B$276:$C$278,2,0),0)/1000)),"")</f>
        <v/>
      </c>
      <c r="II368" s="145" t="str">
        <f>IFERROR(TRUNC(VLOOKUP($E368,'Container Panel'!$B$41:$Z$100,$D368,0)/(VLOOKUP(II$276,UI!$A$12:$O$51,VLOOKUP(II$278,$B$276:$C$278,2,0),0)/1000)),"")</f>
        <v/>
      </c>
      <c r="IJ368" s="145" t="str">
        <f>IFERROR(TRUNC(VLOOKUP($E368,'Container Panel'!$B$41:$Z$100,$D368,0)/(VLOOKUP(IJ$276,UI!$A$12:$O$51,VLOOKUP(IJ$278,$B$276:$C$278,2,0),0)/1000)),"")</f>
        <v/>
      </c>
      <c r="IK368" s="145" t="str">
        <f>IFERROR(TRUNC(VLOOKUP($E368,'Container Panel'!$B$41:$Z$100,$D368,0)/(VLOOKUP(IK$276,UI!$A$12:$O$51,VLOOKUP(IK$278,$B$276:$C$278,2,0),0)/1000)),"")</f>
        <v/>
      </c>
      <c r="IL368" s="145" t="str">
        <f>IFERROR(TRUNC(VLOOKUP($E368,'Container Panel'!$B$41:$Z$100,$D368,0)/(VLOOKUP(IL$276,UI!$A$12:$O$51,VLOOKUP(IL$278,$B$276:$C$278,2,0),0)/1000)),"")</f>
        <v/>
      </c>
    </row>
    <row r="369" spans="2:246">
      <c r="B369" s="74">
        <v>89</v>
      </c>
      <c r="C369" s="74">
        <f t="shared" si="195"/>
        <v>30</v>
      </c>
      <c r="D369" s="163">
        <f>MOD(B369,3)+'Container Panel'!$Q$38</f>
        <v>18</v>
      </c>
      <c r="E369" s="143">
        <f t="shared" si="194"/>
        <v>0</v>
      </c>
      <c r="F369" s="144" t="s">
        <v>29</v>
      </c>
      <c r="G369" s="145" t="str">
        <f>IFERROR(IF(AND(G$272=list!$D$3,'Box Calculation'!G$279&lt;&gt;"h",$E369&lt;&gt;0),0,IF(AND(G$273=list!$D$2,$E369&lt;&gt;0,TRUNC(VLOOKUP($E369,'Container Panel'!$B$41:$Z$100,$D369,0)/(VLOOKUP(G$276,UI!$A$12:$O$51,VLOOKUP(G$279,$B$276:$C$278,2,0),0)/1000))&gt;0),1,TRUNC(VLOOKUP($E369,'Container Panel'!$B$41:$Z$100,$D369,0)/(VLOOKUP(G$276,UI!$A$12:$O$51,VLOOKUP(G$279,$B$276:$C$278,2,0),0)/1000)))),"")</f>
        <v/>
      </c>
      <c r="H369" s="145" t="str">
        <f>IFERROR(IF(AND(H$272=list!$D$3,'Box Calculation'!H$279&lt;&gt;"h",$E369&lt;&gt;0),0,IF(AND(H$273=list!$D$2,$E369&lt;&gt;0,TRUNC(VLOOKUP($E369,'Container Panel'!$B$41:$Z$100,$D369,0)/(VLOOKUP(H$276,UI!$A$12:$O$51,VLOOKUP(H$279,$B$276:$C$278,2,0),0)/1000))&gt;0),1,TRUNC(VLOOKUP($E369,'Container Panel'!$B$41:$Z$100,$D369,0)/(VLOOKUP(H$276,UI!$A$12:$O$51,VLOOKUP(H$279,$B$276:$C$278,2,0),0)/1000)))),"")</f>
        <v/>
      </c>
      <c r="I369" s="145" t="str">
        <f>IFERROR(IF(AND(I$272=list!$D$3,'Box Calculation'!I$279&lt;&gt;"h",$E369&lt;&gt;0),0,IF(AND(I$273=list!$D$2,$E369&lt;&gt;0,TRUNC(VLOOKUP($E369,'Container Panel'!$B$41:$Z$100,$D369,0)/(VLOOKUP(I$276,UI!$A$12:$O$51,VLOOKUP(I$279,$B$276:$C$278,2,0),0)/1000))&gt;0),1,TRUNC(VLOOKUP($E369,'Container Panel'!$B$41:$Z$100,$D369,0)/(VLOOKUP(I$276,UI!$A$12:$O$51,VLOOKUP(I$279,$B$276:$C$278,2,0),0)/1000)))),"")</f>
        <v/>
      </c>
      <c r="J369" s="145" t="str">
        <f>IFERROR(IF(AND(J$272=list!$D$3,'Box Calculation'!J$279&lt;&gt;"h",$E369&lt;&gt;0),0,IF(AND(J$273=list!$D$2,$E369&lt;&gt;0,TRUNC(VLOOKUP($E369,'Container Panel'!$B$41:$Z$100,$D369,0)/(VLOOKUP(J$276,UI!$A$12:$O$51,VLOOKUP(J$279,$B$276:$C$278,2,0),0)/1000))&gt;0),1,TRUNC(VLOOKUP($E369,'Container Panel'!$B$41:$Z$100,$D369,0)/(VLOOKUP(J$276,UI!$A$12:$O$51,VLOOKUP(J$279,$B$276:$C$278,2,0),0)/1000)))),"")</f>
        <v/>
      </c>
      <c r="K369" s="145" t="str">
        <f>IFERROR(IF(AND(K$272=list!$D$3,'Box Calculation'!K$279&lt;&gt;"h",$E369&lt;&gt;0),0,IF(AND(K$273=list!$D$2,$E369&lt;&gt;0,TRUNC(VLOOKUP($E369,'Container Panel'!$B$41:$Z$100,$D369,0)/(VLOOKUP(K$276,UI!$A$12:$O$51,VLOOKUP(K$279,$B$276:$C$278,2,0),0)/1000))&gt;0),1,TRUNC(VLOOKUP($E369,'Container Panel'!$B$41:$Z$100,$D369,0)/(VLOOKUP(K$276,UI!$A$12:$O$51,VLOOKUP(K$279,$B$276:$C$278,2,0),0)/1000)))),"")</f>
        <v/>
      </c>
      <c r="L369" s="145" t="str">
        <f>IFERROR(IF(AND(L$272=list!$D$3,'Box Calculation'!L$279&lt;&gt;"h",$E369&lt;&gt;0),0,IF(AND(L$273=list!$D$2,$E369&lt;&gt;0,TRUNC(VLOOKUP($E369,'Container Panel'!$B$41:$Z$100,$D369,0)/(VLOOKUP(L$276,UI!$A$12:$O$51,VLOOKUP(L$279,$B$276:$C$278,2,0),0)/1000))&gt;0),1,TRUNC(VLOOKUP($E369,'Container Panel'!$B$41:$Z$100,$D369,0)/(VLOOKUP(L$276,UI!$A$12:$O$51,VLOOKUP(L$279,$B$276:$C$278,2,0),0)/1000)))),"")</f>
        <v/>
      </c>
      <c r="M369" s="145" t="str">
        <f>IFERROR(IF(AND(M$272=list!$D$3,'Box Calculation'!M$279&lt;&gt;"h",$E369&lt;&gt;0),0,IF(AND(M$273=list!$D$2,$E369&lt;&gt;0,TRUNC(VLOOKUP($E369,'Container Panel'!$B$41:$Z$100,$D369,0)/(VLOOKUP(M$276,UI!$A$12:$O$51,VLOOKUP(M$279,$B$276:$C$278,2,0),0)/1000))&gt;0),1,TRUNC(VLOOKUP($E369,'Container Panel'!$B$41:$Z$100,$D369,0)/(VLOOKUP(M$276,UI!$A$12:$O$51,VLOOKUP(M$279,$B$276:$C$278,2,0),0)/1000)))),"")</f>
        <v/>
      </c>
      <c r="N369" s="145" t="str">
        <f>IFERROR(IF(AND(N$272=list!$D$3,'Box Calculation'!N$279&lt;&gt;"h",$E369&lt;&gt;0),0,IF(AND(N$273=list!$D$2,$E369&lt;&gt;0,TRUNC(VLOOKUP($E369,'Container Panel'!$B$41:$Z$100,$D369,0)/(VLOOKUP(N$276,UI!$A$12:$O$51,VLOOKUP(N$279,$B$276:$C$278,2,0),0)/1000))&gt;0),1,TRUNC(VLOOKUP($E369,'Container Panel'!$B$41:$Z$100,$D369,0)/(VLOOKUP(N$276,UI!$A$12:$O$51,VLOOKUP(N$279,$B$276:$C$278,2,0),0)/1000)))),"")</f>
        <v/>
      </c>
      <c r="O369" s="145" t="str">
        <f>IFERROR(IF(AND(O$272=list!$D$3,'Box Calculation'!O$279&lt;&gt;"h",$E369&lt;&gt;0),0,IF(AND(O$273=list!$D$2,$E369&lt;&gt;0,TRUNC(VLOOKUP($E369,'Container Panel'!$B$41:$Z$100,$D369,0)/(VLOOKUP(O$276,UI!$A$12:$O$51,VLOOKUP(O$279,$B$276:$C$278,2,0),0)/1000))&gt;0),1,TRUNC(VLOOKUP($E369,'Container Panel'!$B$41:$Z$100,$D369,0)/(VLOOKUP(O$276,UI!$A$12:$O$51,VLOOKUP(O$279,$B$276:$C$278,2,0),0)/1000)))),"")</f>
        <v/>
      </c>
      <c r="P369" s="145" t="str">
        <f>IFERROR(IF(AND(P$272=list!$D$3,'Box Calculation'!P$279&lt;&gt;"h",$E369&lt;&gt;0),0,IF(AND(P$273=list!$D$2,$E369&lt;&gt;0,TRUNC(VLOOKUP($E369,'Container Panel'!$B$41:$Z$100,$D369,0)/(VLOOKUP(P$276,UI!$A$12:$O$51,VLOOKUP(P$279,$B$276:$C$278,2,0),0)/1000))&gt;0),1,TRUNC(VLOOKUP($E369,'Container Panel'!$B$41:$Z$100,$D369,0)/(VLOOKUP(P$276,UI!$A$12:$O$51,VLOOKUP(P$279,$B$276:$C$278,2,0),0)/1000)))),"")</f>
        <v/>
      </c>
      <c r="Q369" s="145" t="str">
        <f>IFERROR(IF(AND(Q$272=list!$D$3,'Box Calculation'!Q$279&lt;&gt;"h",$E369&lt;&gt;0),0,IF(AND(Q$273=list!$D$2,$E369&lt;&gt;0,TRUNC(VLOOKUP($E369,'Container Panel'!$B$41:$Z$100,$D369,0)/(VLOOKUP(Q$276,UI!$A$12:$O$51,VLOOKUP(Q$279,$B$276:$C$278,2,0),0)/1000))&gt;0),1,TRUNC(VLOOKUP($E369,'Container Panel'!$B$41:$Z$100,$D369,0)/(VLOOKUP(Q$276,UI!$A$12:$O$51,VLOOKUP(Q$279,$B$276:$C$278,2,0),0)/1000)))),"")</f>
        <v/>
      </c>
      <c r="R369" s="145" t="str">
        <f>IFERROR(IF(AND(R$272=list!$D$3,'Box Calculation'!R$279&lt;&gt;"h",$E369&lt;&gt;0),0,IF(AND(R$273=list!$D$2,$E369&lt;&gt;0,TRUNC(VLOOKUP($E369,'Container Panel'!$B$41:$Z$100,$D369,0)/(VLOOKUP(R$276,UI!$A$12:$O$51,VLOOKUP(R$279,$B$276:$C$278,2,0),0)/1000))&gt;0),1,TRUNC(VLOOKUP($E369,'Container Panel'!$B$41:$Z$100,$D369,0)/(VLOOKUP(R$276,UI!$A$12:$O$51,VLOOKUP(R$279,$B$276:$C$278,2,0),0)/1000)))),"")</f>
        <v/>
      </c>
      <c r="S369" s="145" t="str">
        <f>IFERROR(IF(AND(S$272=list!$D$3,'Box Calculation'!S$279&lt;&gt;"h",$E369&lt;&gt;0),0,IF(AND(S$273=list!$D$2,$E369&lt;&gt;0,TRUNC(VLOOKUP($E369,'Container Panel'!$B$41:$Z$100,$D369,0)/(VLOOKUP(S$276,UI!$A$12:$O$51,VLOOKUP(S$279,$B$276:$C$278,2,0),0)/1000))&gt;0),1,TRUNC(VLOOKUP($E369,'Container Panel'!$B$41:$Z$100,$D369,0)/(VLOOKUP(S$276,UI!$A$12:$O$51,VLOOKUP(S$279,$B$276:$C$278,2,0),0)/1000)))),"")</f>
        <v/>
      </c>
      <c r="T369" s="145" t="str">
        <f>IFERROR(IF(AND(T$272=list!$D$3,'Box Calculation'!T$279&lt;&gt;"h",$E369&lt;&gt;0),0,IF(AND(T$273=list!$D$2,$E369&lt;&gt;0,TRUNC(VLOOKUP($E369,'Container Panel'!$B$41:$Z$100,$D369,0)/(VLOOKUP(T$276,UI!$A$12:$O$51,VLOOKUP(T$279,$B$276:$C$278,2,0),0)/1000))&gt;0),1,TRUNC(VLOOKUP($E369,'Container Panel'!$B$41:$Z$100,$D369,0)/(VLOOKUP(T$276,UI!$A$12:$O$51,VLOOKUP(T$279,$B$276:$C$278,2,0),0)/1000)))),"")</f>
        <v/>
      </c>
      <c r="U369" s="145" t="str">
        <f>IFERROR(IF(AND(U$272=list!$D$3,'Box Calculation'!U$279&lt;&gt;"h",$E369&lt;&gt;0),0,IF(AND(U$273=list!$D$2,$E369&lt;&gt;0,TRUNC(VLOOKUP($E369,'Container Panel'!$B$41:$Z$100,$D369,0)/(VLOOKUP(U$276,UI!$A$12:$O$51,VLOOKUP(U$279,$B$276:$C$278,2,0),0)/1000))&gt;0),1,TRUNC(VLOOKUP($E369,'Container Panel'!$B$41:$Z$100,$D369,0)/(VLOOKUP(U$276,UI!$A$12:$O$51,VLOOKUP(U$279,$B$276:$C$278,2,0),0)/1000)))),"")</f>
        <v/>
      </c>
      <c r="V369" s="145" t="str">
        <f>IFERROR(IF(AND(V$272=list!$D$3,'Box Calculation'!V$279&lt;&gt;"h",$E369&lt;&gt;0),0,IF(AND(V$273=list!$D$2,$E369&lt;&gt;0,TRUNC(VLOOKUP($E369,'Container Panel'!$B$41:$Z$100,$D369,0)/(VLOOKUP(V$276,UI!$A$12:$O$51,VLOOKUP(V$279,$B$276:$C$278,2,0),0)/1000))&gt;0),1,TRUNC(VLOOKUP($E369,'Container Panel'!$B$41:$Z$100,$D369,0)/(VLOOKUP(V$276,UI!$A$12:$O$51,VLOOKUP(V$279,$B$276:$C$278,2,0),0)/1000)))),"")</f>
        <v/>
      </c>
      <c r="W369" s="145" t="str">
        <f>IFERROR(IF(AND(W$272=list!$D$3,'Box Calculation'!W$279&lt;&gt;"h",$E369&lt;&gt;0),0,IF(AND(W$273=list!$D$2,$E369&lt;&gt;0,TRUNC(VLOOKUP($E369,'Container Panel'!$B$41:$Z$100,$D369,0)/(VLOOKUP(W$276,UI!$A$12:$O$51,VLOOKUP(W$279,$B$276:$C$278,2,0),0)/1000))&gt;0),1,TRUNC(VLOOKUP($E369,'Container Panel'!$B$41:$Z$100,$D369,0)/(VLOOKUP(W$276,UI!$A$12:$O$51,VLOOKUP(W$279,$B$276:$C$278,2,0),0)/1000)))),"")</f>
        <v/>
      </c>
      <c r="X369" s="145" t="str">
        <f>IFERROR(IF(AND(X$272=list!$D$3,'Box Calculation'!X$279&lt;&gt;"h",$E369&lt;&gt;0),0,IF(AND(X$273=list!$D$2,$E369&lt;&gt;0,TRUNC(VLOOKUP($E369,'Container Panel'!$B$41:$Z$100,$D369,0)/(VLOOKUP(X$276,UI!$A$12:$O$51,VLOOKUP(X$279,$B$276:$C$278,2,0),0)/1000))&gt;0),1,TRUNC(VLOOKUP($E369,'Container Panel'!$B$41:$Z$100,$D369,0)/(VLOOKUP(X$276,UI!$A$12:$O$51,VLOOKUP(X$279,$B$276:$C$278,2,0),0)/1000)))),"")</f>
        <v/>
      </c>
      <c r="Y369" s="145" t="str">
        <f>IFERROR(IF(AND(Y$272=list!$D$3,'Box Calculation'!Y$279&lt;&gt;"h",$E369&lt;&gt;0),0,IF(AND(Y$273=list!$D$2,$E369&lt;&gt;0,TRUNC(VLOOKUP($E369,'Container Panel'!$B$41:$Z$100,$D369,0)/(VLOOKUP(Y$276,UI!$A$12:$O$51,VLOOKUP(Y$279,$B$276:$C$278,2,0),0)/1000))&gt;0),1,TRUNC(VLOOKUP($E369,'Container Panel'!$B$41:$Z$100,$D369,0)/(VLOOKUP(Y$276,UI!$A$12:$O$51,VLOOKUP(Y$279,$B$276:$C$278,2,0),0)/1000)))),"")</f>
        <v/>
      </c>
      <c r="Z369" s="145" t="str">
        <f>IFERROR(IF(AND(Z$272=list!$D$3,'Box Calculation'!Z$279&lt;&gt;"h",$E369&lt;&gt;0),0,IF(AND(Z$273=list!$D$2,$E369&lt;&gt;0,TRUNC(VLOOKUP($E369,'Container Panel'!$B$41:$Z$100,$D369,0)/(VLOOKUP(Z$276,UI!$A$12:$O$51,VLOOKUP(Z$279,$B$276:$C$278,2,0),0)/1000))&gt;0),1,TRUNC(VLOOKUP($E369,'Container Panel'!$B$41:$Z$100,$D369,0)/(VLOOKUP(Z$276,UI!$A$12:$O$51,VLOOKUP(Z$279,$B$276:$C$278,2,0),0)/1000)))),"")</f>
        <v/>
      </c>
      <c r="AA369" s="145" t="str">
        <f>IFERROR(IF(AND(AA$272=list!$D$3,'Box Calculation'!AA$279&lt;&gt;"h",$E369&lt;&gt;0),0,IF(AND(AA$273=list!$D$2,$E369&lt;&gt;0,TRUNC(VLOOKUP($E369,'Container Panel'!$B$41:$Z$100,$D369,0)/(VLOOKUP(AA$276,UI!$A$12:$O$51,VLOOKUP(AA$279,$B$276:$C$278,2,0),0)/1000))&gt;0),1,TRUNC(VLOOKUP($E369,'Container Panel'!$B$41:$Z$100,$D369,0)/(VLOOKUP(AA$276,UI!$A$12:$O$51,VLOOKUP(AA$279,$B$276:$C$278,2,0),0)/1000)))),"")</f>
        <v/>
      </c>
      <c r="AB369" s="145" t="str">
        <f>IFERROR(IF(AND(AB$272=list!$D$3,'Box Calculation'!AB$279&lt;&gt;"h",$E369&lt;&gt;0),0,IF(AND(AB$273=list!$D$2,$E369&lt;&gt;0,TRUNC(VLOOKUP($E369,'Container Panel'!$B$41:$Z$100,$D369,0)/(VLOOKUP(AB$276,UI!$A$12:$O$51,VLOOKUP(AB$279,$B$276:$C$278,2,0),0)/1000))&gt;0),1,TRUNC(VLOOKUP($E369,'Container Panel'!$B$41:$Z$100,$D369,0)/(VLOOKUP(AB$276,UI!$A$12:$O$51,VLOOKUP(AB$279,$B$276:$C$278,2,0),0)/1000)))),"")</f>
        <v/>
      </c>
      <c r="AC369" s="145" t="str">
        <f>IFERROR(IF(AND(AC$272=list!$D$3,'Box Calculation'!AC$279&lt;&gt;"h",$E369&lt;&gt;0),0,IF(AND(AC$273=list!$D$2,$E369&lt;&gt;0,TRUNC(VLOOKUP($E369,'Container Panel'!$B$41:$Z$100,$D369,0)/(VLOOKUP(AC$276,UI!$A$12:$O$51,VLOOKUP(AC$279,$B$276:$C$278,2,0),0)/1000))&gt;0),1,TRUNC(VLOOKUP($E369,'Container Panel'!$B$41:$Z$100,$D369,0)/(VLOOKUP(AC$276,UI!$A$12:$O$51,VLOOKUP(AC$279,$B$276:$C$278,2,0),0)/1000)))),"")</f>
        <v/>
      </c>
      <c r="AD369" s="145" t="str">
        <f>IFERROR(IF(AND(AD$272=list!$D$3,'Box Calculation'!AD$279&lt;&gt;"h",$E369&lt;&gt;0),0,IF(AND(AD$273=list!$D$2,$E369&lt;&gt;0,TRUNC(VLOOKUP($E369,'Container Panel'!$B$41:$Z$100,$D369,0)/(VLOOKUP(AD$276,UI!$A$12:$O$51,VLOOKUP(AD$279,$B$276:$C$278,2,0),0)/1000))&gt;0),1,TRUNC(VLOOKUP($E369,'Container Panel'!$B$41:$Z$100,$D369,0)/(VLOOKUP(AD$276,UI!$A$12:$O$51,VLOOKUP(AD$279,$B$276:$C$278,2,0),0)/1000)))),"")</f>
        <v/>
      </c>
      <c r="AE369" s="145" t="str">
        <f>IFERROR(IF(AND(AE$272=list!$D$3,'Box Calculation'!AE$279&lt;&gt;"h",$E369&lt;&gt;0),0,IF(AND(AE$273=list!$D$2,$E369&lt;&gt;0,TRUNC(VLOOKUP($E369,'Container Panel'!$B$41:$Z$100,$D369,0)/(VLOOKUP(AE$276,UI!$A$12:$O$51,VLOOKUP(AE$279,$B$276:$C$278,2,0),0)/1000))&gt;0),1,TRUNC(VLOOKUP($E369,'Container Panel'!$B$41:$Z$100,$D369,0)/(VLOOKUP(AE$276,UI!$A$12:$O$51,VLOOKUP(AE$279,$B$276:$C$278,2,0),0)/1000)))),"")</f>
        <v/>
      </c>
      <c r="AF369" s="145" t="str">
        <f>IFERROR(IF(AND(AF$272=list!$D$3,'Box Calculation'!AF$279&lt;&gt;"h",$E369&lt;&gt;0),0,IF(AND(AF$273=list!$D$2,$E369&lt;&gt;0,TRUNC(VLOOKUP($E369,'Container Panel'!$B$41:$Z$100,$D369,0)/(VLOOKUP(AF$276,UI!$A$12:$O$51,VLOOKUP(AF$279,$B$276:$C$278,2,0),0)/1000))&gt;0),1,TRUNC(VLOOKUP($E369,'Container Panel'!$B$41:$Z$100,$D369,0)/(VLOOKUP(AF$276,UI!$A$12:$O$51,VLOOKUP(AF$279,$B$276:$C$278,2,0),0)/1000)))),"")</f>
        <v/>
      </c>
      <c r="AG369" s="145" t="str">
        <f>IFERROR(IF(AND(AG$272=list!$D$3,'Box Calculation'!AG$279&lt;&gt;"h",$E369&lt;&gt;0),0,IF(AND(AG$273=list!$D$2,$E369&lt;&gt;0,TRUNC(VLOOKUP($E369,'Container Panel'!$B$41:$Z$100,$D369,0)/(VLOOKUP(AG$276,UI!$A$12:$O$51,VLOOKUP(AG$279,$B$276:$C$278,2,0),0)/1000))&gt;0),1,TRUNC(VLOOKUP($E369,'Container Panel'!$B$41:$Z$100,$D369,0)/(VLOOKUP(AG$276,UI!$A$12:$O$51,VLOOKUP(AG$279,$B$276:$C$278,2,0),0)/1000)))),"")</f>
        <v/>
      </c>
      <c r="AH369" s="145" t="str">
        <f>IFERROR(IF(AND(AH$272=list!$D$3,'Box Calculation'!AH$279&lt;&gt;"h",$E369&lt;&gt;0),0,IF(AND(AH$273=list!$D$2,$E369&lt;&gt;0,TRUNC(VLOOKUP($E369,'Container Panel'!$B$41:$Z$100,$D369,0)/(VLOOKUP(AH$276,UI!$A$12:$O$51,VLOOKUP(AH$279,$B$276:$C$278,2,0),0)/1000))&gt;0),1,TRUNC(VLOOKUP($E369,'Container Panel'!$B$41:$Z$100,$D369,0)/(VLOOKUP(AH$276,UI!$A$12:$O$51,VLOOKUP(AH$279,$B$276:$C$278,2,0),0)/1000)))),"")</f>
        <v/>
      </c>
      <c r="AI369" s="145" t="str">
        <f>IFERROR(IF(AND(AI$272=list!$D$3,'Box Calculation'!AI$279&lt;&gt;"h",$E369&lt;&gt;0),0,IF(AND(AI$273=list!$D$2,$E369&lt;&gt;0,TRUNC(VLOOKUP($E369,'Container Panel'!$B$41:$Z$100,$D369,0)/(VLOOKUP(AI$276,UI!$A$12:$O$51,VLOOKUP(AI$279,$B$276:$C$278,2,0),0)/1000))&gt;0),1,TRUNC(VLOOKUP($E369,'Container Panel'!$B$41:$Z$100,$D369,0)/(VLOOKUP(AI$276,UI!$A$12:$O$51,VLOOKUP(AI$279,$B$276:$C$278,2,0),0)/1000)))),"")</f>
        <v/>
      </c>
      <c r="AJ369" s="145" t="str">
        <f>IFERROR(IF(AND(AJ$272=list!$D$3,'Box Calculation'!AJ$279&lt;&gt;"h",$E369&lt;&gt;0),0,IF(AND(AJ$273=list!$D$2,$E369&lt;&gt;0,TRUNC(VLOOKUP($E369,'Container Panel'!$B$41:$Z$100,$D369,0)/(VLOOKUP(AJ$276,UI!$A$12:$O$51,VLOOKUP(AJ$279,$B$276:$C$278,2,0),0)/1000))&gt;0),1,TRUNC(VLOOKUP($E369,'Container Panel'!$B$41:$Z$100,$D369,0)/(VLOOKUP(AJ$276,UI!$A$12:$O$51,VLOOKUP(AJ$279,$B$276:$C$278,2,0),0)/1000)))),"")</f>
        <v/>
      </c>
      <c r="AK369" s="145" t="str">
        <f>IFERROR(IF(AND(AK$272=list!$D$3,'Box Calculation'!AK$279&lt;&gt;"h",$E369&lt;&gt;0),0,IF(AND(AK$273=list!$D$2,$E369&lt;&gt;0,TRUNC(VLOOKUP($E369,'Container Panel'!$B$41:$Z$100,$D369,0)/(VLOOKUP(AK$276,UI!$A$12:$O$51,VLOOKUP(AK$279,$B$276:$C$278,2,0),0)/1000))&gt;0),1,TRUNC(VLOOKUP($E369,'Container Panel'!$B$41:$Z$100,$D369,0)/(VLOOKUP(AK$276,UI!$A$12:$O$51,VLOOKUP(AK$279,$B$276:$C$278,2,0),0)/1000)))),"")</f>
        <v/>
      </c>
      <c r="AL369" s="145" t="str">
        <f>IFERROR(IF(AND(AL$272=list!$D$3,'Box Calculation'!AL$279&lt;&gt;"h",$E369&lt;&gt;0),0,IF(AND(AL$273=list!$D$2,$E369&lt;&gt;0,TRUNC(VLOOKUP($E369,'Container Panel'!$B$41:$Z$100,$D369,0)/(VLOOKUP(AL$276,UI!$A$12:$O$51,VLOOKUP(AL$279,$B$276:$C$278,2,0),0)/1000))&gt;0),1,TRUNC(VLOOKUP($E369,'Container Panel'!$B$41:$Z$100,$D369,0)/(VLOOKUP(AL$276,UI!$A$12:$O$51,VLOOKUP(AL$279,$B$276:$C$278,2,0),0)/1000)))),"")</f>
        <v/>
      </c>
      <c r="AM369" s="145" t="str">
        <f>IFERROR(IF(AND(AM$272=list!$D$3,'Box Calculation'!AM$279&lt;&gt;"h",$E369&lt;&gt;0),0,IF(AND(AM$273=list!$D$2,$E369&lt;&gt;0,TRUNC(VLOOKUP($E369,'Container Panel'!$B$41:$Z$100,$D369,0)/(VLOOKUP(AM$276,UI!$A$12:$O$51,VLOOKUP(AM$279,$B$276:$C$278,2,0),0)/1000))&gt;0),1,TRUNC(VLOOKUP($E369,'Container Panel'!$B$41:$Z$100,$D369,0)/(VLOOKUP(AM$276,UI!$A$12:$O$51,VLOOKUP(AM$279,$B$276:$C$278,2,0),0)/1000)))),"")</f>
        <v/>
      </c>
      <c r="AN369" s="145" t="str">
        <f>IFERROR(IF(AND(AN$272=list!$D$3,'Box Calculation'!AN$279&lt;&gt;"h",$E369&lt;&gt;0),0,IF(AND(AN$273=list!$D$2,$E369&lt;&gt;0,TRUNC(VLOOKUP($E369,'Container Panel'!$B$41:$Z$100,$D369,0)/(VLOOKUP(AN$276,UI!$A$12:$O$51,VLOOKUP(AN$279,$B$276:$C$278,2,0),0)/1000))&gt;0),1,TRUNC(VLOOKUP($E369,'Container Panel'!$B$41:$Z$100,$D369,0)/(VLOOKUP(AN$276,UI!$A$12:$O$51,VLOOKUP(AN$279,$B$276:$C$278,2,0),0)/1000)))),"")</f>
        <v/>
      </c>
      <c r="AO369" s="145" t="str">
        <f>IFERROR(IF(AND(AO$272=list!$D$3,'Box Calculation'!AO$279&lt;&gt;"h",$E369&lt;&gt;0),0,IF(AND(AO$273=list!$D$2,$E369&lt;&gt;0,TRUNC(VLOOKUP($E369,'Container Panel'!$B$41:$Z$100,$D369,0)/(VLOOKUP(AO$276,UI!$A$12:$O$51,VLOOKUP(AO$279,$B$276:$C$278,2,0),0)/1000))&gt;0),1,TRUNC(VLOOKUP($E369,'Container Panel'!$B$41:$Z$100,$D369,0)/(VLOOKUP(AO$276,UI!$A$12:$O$51,VLOOKUP(AO$279,$B$276:$C$278,2,0),0)/1000)))),"")</f>
        <v/>
      </c>
      <c r="AP369" s="145" t="str">
        <f>IFERROR(IF(AND(AP$272=list!$D$3,'Box Calculation'!AP$279&lt;&gt;"h",$E369&lt;&gt;0),0,IF(AND(AP$273=list!$D$2,$E369&lt;&gt;0,TRUNC(VLOOKUP($E369,'Container Panel'!$B$41:$Z$100,$D369,0)/(VLOOKUP(AP$276,UI!$A$12:$O$51,VLOOKUP(AP$279,$B$276:$C$278,2,0),0)/1000))&gt;0),1,TRUNC(VLOOKUP($E369,'Container Panel'!$B$41:$Z$100,$D369,0)/(VLOOKUP(AP$276,UI!$A$12:$O$51,VLOOKUP(AP$279,$B$276:$C$278,2,0),0)/1000)))),"")</f>
        <v/>
      </c>
      <c r="AQ369" s="145" t="str">
        <f>IFERROR(IF(AND(AQ$272=list!$D$3,'Box Calculation'!AQ$279&lt;&gt;"h",$E369&lt;&gt;0),0,IF(AND(AQ$273=list!$D$2,$E369&lt;&gt;0,TRUNC(VLOOKUP($E369,'Container Panel'!$B$41:$Z$100,$D369,0)/(VLOOKUP(AQ$276,UI!$A$12:$O$51,VLOOKUP(AQ$279,$B$276:$C$278,2,0),0)/1000))&gt;0),1,TRUNC(VLOOKUP($E369,'Container Panel'!$B$41:$Z$100,$D369,0)/(VLOOKUP(AQ$276,UI!$A$12:$O$51,VLOOKUP(AQ$279,$B$276:$C$278,2,0),0)/1000)))),"")</f>
        <v/>
      </c>
      <c r="AR369" s="145" t="str">
        <f>IFERROR(IF(AND(AR$272=list!$D$3,'Box Calculation'!AR$279&lt;&gt;"h",$E369&lt;&gt;0),0,IF(AND(AR$273=list!$D$2,$E369&lt;&gt;0,TRUNC(VLOOKUP($E369,'Container Panel'!$B$41:$Z$100,$D369,0)/(VLOOKUP(AR$276,UI!$A$12:$O$51,VLOOKUP(AR$279,$B$276:$C$278,2,0),0)/1000))&gt;0),1,TRUNC(VLOOKUP($E369,'Container Panel'!$B$41:$Z$100,$D369,0)/(VLOOKUP(AR$276,UI!$A$12:$O$51,VLOOKUP(AR$279,$B$276:$C$278,2,0),0)/1000)))),"")</f>
        <v/>
      </c>
      <c r="AS369" s="145" t="str">
        <f>IFERROR(IF(AND(AS$272=list!$D$3,'Box Calculation'!AS$279&lt;&gt;"h",$E369&lt;&gt;0),0,IF(AND(AS$273=list!$D$2,$E369&lt;&gt;0,TRUNC(VLOOKUP($E369,'Container Panel'!$B$41:$Z$100,$D369,0)/(VLOOKUP(AS$276,UI!$A$12:$O$51,VLOOKUP(AS$279,$B$276:$C$278,2,0),0)/1000))&gt;0),1,TRUNC(VLOOKUP($E369,'Container Panel'!$B$41:$Z$100,$D369,0)/(VLOOKUP(AS$276,UI!$A$12:$O$51,VLOOKUP(AS$279,$B$276:$C$278,2,0),0)/1000)))),"")</f>
        <v/>
      </c>
      <c r="AT369" s="145" t="str">
        <f>IFERROR(IF(AND(AT$272=list!$D$3,'Box Calculation'!AT$279&lt;&gt;"h",$E369&lt;&gt;0),0,IF(AND(AT$273=list!$D$2,$E369&lt;&gt;0,TRUNC(VLOOKUP($E369,'Container Panel'!$B$41:$Z$100,$D369,0)/(VLOOKUP(AT$276,UI!$A$12:$O$51,VLOOKUP(AT$279,$B$276:$C$278,2,0),0)/1000))&gt;0),1,TRUNC(VLOOKUP($E369,'Container Panel'!$B$41:$Z$100,$D369,0)/(VLOOKUP(AT$276,UI!$A$12:$O$51,VLOOKUP(AT$279,$B$276:$C$278,2,0),0)/1000)))),"")</f>
        <v/>
      </c>
      <c r="AU369" s="145" t="str">
        <f>IFERROR(IF(AND(AU$272=list!$D$3,'Box Calculation'!AU$279&lt;&gt;"h",$E369&lt;&gt;0),0,IF(AND(AU$273=list!$D$2,$E369&lt;&gt;0,TRUNC(VLOOKUP($E369,'Container Panel'!$B$41:$Z$100,$D369,0)/(VLOOKUP(AU$276,UI!$A$12:$O$51,VLOOKUP(AU$279,$B$276:$C$278,2,0),0)/1000))&gt;0),1,TRUNC(VLOOKUP($E369,'Container Panel'!$B$41:$Z$100,$D369,0)/(VLOOKUP(AU$276,UI!$A$12:$O$51,VLOOKUP(AU$279,$B$276:$C$278,2,0),0)/1000)))),"")</f>
        <v/>
      </c>
      <c r="AV369" s="145" t="str">
        <f>IFERROR(IF(AND(AV$272=list!$D$3,'Box Calculation'!AV$279&lt;&gt;"h",$E369&lt;&gt;0),0,IF(AND(AV$273=list!$D$2,$E369&lt;&gt;0,TRUNC(VLOOKUP($E369,'Container Panel'!$B$41:$Z$100,$D369,0)/(VLOOKUP(AV$276,UI!$A$12:$O$51,VLOOKUP(AV$279,$B$276:$C$278,2,0),0)/1000))&gt;0),1,TRUNC(VLOOKUP($E369,'Container Panel'!$B$41:$Z$100,$D369,0)/(VLOOKUP(AV$276,UI!$A$12:$O$51,VLOOKUP(AV$279,$B$276:$C$278,2,0),0)/1000)))),"")</f>
        <v/>
      </c>
      <c r="AW369" s="145" t="str">
        <f>IFERROR(IF(AND(AW$272=list!$D$3,'Box Calculation'!AW$279&lt;&gt;"h",$E369&lt;&gt;0),0,IF(AND(AW$273=list!$D$2,$E369&lt;&gt;0,TRUNC(VLOOKUP($E369,'Container Panel'!$B$41:$Z$100,$D369,0)/(VLOOKUP(AW$276,UI!$A$12:$O$51,VLOOKUP(AW$279,$B$276:$C$278,2,0),0)/1000))&gt;0),1,TRUNC(VLOOKUP($E369,'Container Panel'!$B$41:$Z$100,$D369,0)/(VLOOKUP(AW$276,UI!$A$12:$O$51,VLOOKUP(AW$279,$B$276:$C$278,2,0),0)/1000)))),"")</f>
        <v/>
      </c>
      <c r="AX369" s="145" t="str">
        <f>IFERROR(IF(AND(AX$272=list!$D$3,'Box Calculation'!AX$279&lt;&gt;"h",$E369&lt;&gt;0),0,IF(AND(AX$273=list!$D$2,$E369&lt;&gt;0,TRUNC(VLOOKUP($E369,'Container Panel'!$B$41:$Z$100,$D369,0)/(VLOOKUP(AX$276,UI!$A$12:$O$51,VLOOKUP(AX$279,$B$276:$C$278,2,0),0)/1000))&gt;0),1,TRUNC(VLOOKUP($E369,'Container Panel'!$B$41:$Z$100,$D369,0)/(VLOOKUP(AX$276,UI!$A$12:$O$51,VLOOKUP(AX$279,$B$276:$C$278,2,0),0)/1000)))),"")</f>
        <v/>
      </c>
      <c r="AY369" s="145" t="str">
        <f>IFERROR(IF(AND(AY$272=list!$D$3,'Box Calculation'!AY$279&lt;&gt;"h",$E369&lt;&gt;0),0,IF(AND(AY$273=list!$D$2,$E369&lt;&gt;0,TRUNC(VLOOKUP($E369,'Container Panel'!$B$41:$Z$100,$D369,0)/(VLOOKUP(AY$276,UI!$A$12:$O$51,VLOOKUP(AY$279,$B$276:$C$278,2,0),0)/1000))&gt;0),1,TRUNC(VLOOKUP($E369,'Container Panel'!$B$41:$Z$100,$D369,0)/(VLOOKUP(AY$276,UI!$A$12:$O$51,VLOOKUP(AY$279,$B$276:$C$278,2,0),0)/1000)))),"")</f>
        <v/>
      </c>
      <c r="AZ369" s="145" t="str">
        <f>IFERROR(IF(AND(AZ$272=list!$D$3,'Box Calculation'!AZ$279&lt;&gt;"h",$E369&lt;&gt;0),0,IF(AND(AZ$273=list!$D$2,$E369&lt;&gt;0,TRUNC(VLOOKUP($E369,'Container Panel'!$B$41:$Z$100,$D369,0)/(VLOOKUP(AZ$276,UI!$A$12:$O$51,VLOOKUP(AZ$279,$B$276:$C$278,2,0),0)/1000))&gt;0),1,TRUNC(VLOOKUP($E369,'Container Panel'!$B$41:$Z$100,$D369,0)/(VLOOKUP(AZ$276,UI!$A$12:$O$51,VLOOKUP(AZ$279,$B$276:$C$278,2,0),0)/1000)))),"")</f>
        <v/>
      </c>
      <c r="BA369" s="145" t="str">
        <f>IFERROR(IF(AND(BA$272=list!$D$3,'Box Calculation'!BA$279&lt;&gt;"h",$E369&lt;&gt;0),0,IF(AND(BA$273=list!$D$2,$E369&lt;&gt;0,TRUNC(VLOOKUP($E369,'Container Panel'!$B$41:$Z$100,$D369,0)/(VLOOKUP(BA$276,UI!$A$12:$O$51,VLOOKUP(BA$279,$B$276:$C$278,2,0),0)/1000))&gt;0),1,TRUNC(VLOOKUP($E369,'Container Panel'!$B$41:$Z$100,$D369,0)/(VLOOKUP(BA$276,UI!$A$12:$O$51,VLOOKUP(BA$279,$B$276:$C$278,2,0),0)/1000)))),"")</f>
        <v/>
      </c>
      <c r="BB369" s="145" t="str">
        <f>IFERROR(IF(AND(BB$272=list!$D$3,'Box Calculation'!BB$279&lt;&gt;"h",$E369&lt;&gt;0),0,IF(AND(BB$273=list!$D$2,$E369&lt;&gt;0,TRUNC(VLOOKUP($E369,'Container Panel'!$B$41:$Z$100,$D369,0)/(VLOOKUP(BB$276,UI!$A$12:$O$51,VLOOKUP(BB$279,$B$276:$C$278,2,0),0)/1000))&gt;0),1,TRUNC(VLOOKUP($E369,'Container Panel'!$B$41:$Z$100,$D369,0)/(VLOOKUP(BB$276,UI!$A$12:$O$51,VLOOKUP(BB$279,$B$276:$C$278,2,0),0)/1000)))),"")</f>
        <v/>
      </c>
      <c r="BC369" s="145" t="str">
        <f>IFERROR(IF(AND(BC$272=list!$D$3,'Box Calculation'!BC$279&lt;&gt;"h",$E369&lt;&gt;0),0,IF(AND(BC$273=list!$D$2,$E369&lt;&gt;0,TRUNC(VLOOKUP($E369,'Container Panel'!$B$41:$Z$100,$D369,0)/(VLOOKUP(BC$276,UI!$A$12:$O$51,VLOOKUP(BC$279,$B$276:$C$278,2,0),0)/1000))&gt;0),1,TRUNC(VLOOKUP($E369,'Container Panel'!$B$41:$Z$100,$D369,0)/(VLOOKUP(BC$276,UI!$A$12:$O$51,VLOOKUP(BC$279,$B$276:$C$278,2,0),0)/1000)))),"")</f>
        <v/>
      </c>
      <c r="BD369" s="145" t="str">
        <f>IFERROR(IF(AND(BD$272=list!$D$3,'Box Calculation'!BD$279&lt;&gt;"h",$E369&lt;&gt;0),0,IF(AND(BD$273=list!$D$2,$E369&lt;&gt;0,TRUNC(VLOOKUP($E369,'Container Panel'!$B$41:$Z$100,$D369,0)/(VLOOKUP(BD$276,UI!$A$12:$O$51,VLOOKUP(BD$279,$B$276:$C$278,2,0),0)/1000))&gt;0),1,TRUNC(VLOOKUP($E369,'Container Panel'!$B$41:$Z$100,$D369,0)/(VLOOKUP(BD$276,UI!$A$12:$O$51,VLOOKUP(BD$279,$B$276:$C$278,2,0),0)/1000)))),"")</f>
        <v/>
      </c>
      <c r="BE369" s="145" t="str">
        <f>IFERROR(IF(AND(BE$272=list!$D$3,'Box Calculation'!BE$279&lt;&gt;"h",$E369&lt;&gt;0),0,IF(AND(BE$273=list!$D$2,$E369&lt;&gt;0,TRUNC(VLOOKUP($E369,'Container Panel'!$B$41:$Z$100,$D369,0)/(VLOOKUP(BE$276,UI!$A$12:$O$51,VLOOKUP(BE$279,$B$276:$C$278,2,0),0)/1000))&gt;0),1,TRUNC(VLOOKUP($E369,'Container Panel'!$B$41:$Z$100,$D369,0)/(VLOOKUP(BE$276,UI!$A$12:$O$51,VLOOKUP(BE$279,$B$276:$C$278,2,0),0)/1000)))),"")</f>
        <v/>
      </c>
      <c r="BF369" s="145" t="str">
        <f>IFERROR(IF(AND(BF$272=list!$D$3,'Box Calculation'!BF$279&lt;&gt;"h",$E369&lt;&gt;0),0,IF(AND(BF$273=list!$D$2,$E369&lt;&gt;0,TRUNC(VLOOKUP($E369,'Container Panel'!$B$41:$Z$100,$D369,0)/(VLOOKUP(BF$276,UI!$A$12:$O$51,VLOOKUP(BF$279,$B$276:$C$278,2,0),0)/1000))&gt;0),1,TRUNC(VLOOKUP($E369,'Container Panel'!$B$41:$Z$100,$D369,0)/(VLOOKUP(BF$276,UI!$A$12:$O$51,VLOOKUP(BF$279,$B$276:$C$278,2,0),0)/1000)))),"")</f>
        <v/>
      </c>
      <c r="BG369" s="145" t="str">
        <f>IFERROR(IF(AND(BG$272=list!$D$3,'Box Calculation'!BG$279&lt;&gt;"h",$E369&lt;&gt;0),0,IF(AND(BG$273=list!$D$2,$E369&lt;&gt;0,TRUNC(VLOOKUP($E369,'Container Panel'!$B$41:$Z$100,$D369,0)/(VLOOKUP(BG$276,UI!$A$12:$O$51,VLOOKUP(BG$279,$B$276:$C$278,2,0),0)/1000))&gt;0),1,TRUNC(VLOOKUP($E369,'Container Panel'!$B$41:$Z$100,$D369,0)/(VLOOKUP(BG$276,UI!$A$12:$O$51,VLOOKUP(BG$279,$B$276:$C$278,2,0),0)/1000)))),"")</f>
        <v/>
      </c>
      <c r="BH369" s="145" t="str">
        <f>IFERROR(IF(AND(BH$272=list!$D$3,'Box Calculation'!BH$279&lt;&gt;"h",$E369&lt;&gt;0),0,IF(AND(BH$273=list!$D$2,$E369&lt;&gt;0,TRUNC(VLOOKUP($E369,'Container Panel'!$B$41:$Z$100,$D369,0)/(VLOOKUP(BH$276,UI!$A$12:$O$51,VLOOKUP(BH$279,$B$276:$C$278,2,0),0)/1000))&gt;0),1,TRUNC(VLOOKUP($E369,'Container Panel'!$B$41:$Z$100,$D369,0)/(VLOOKUP(BH$276,UI!$A$12:$O$51,VLOOKUP(BH$279,$B$276:$C$278,2,0),0)/1000)))),"")</f>
        <v/>
      </c>
      <c r="BI369" s="145" t="str">
        <f>IFERROR(IF(AND(BI$272=list!$D$3,'Box Calculation'!BI$279&lt;&gt;"h",$E369&lt;&gt;0),0,IF(AND(BI$273=list!$D$2,$E369&lt;&gt;0,TRUNC(VLOOKUP($E369,'Container Panel'!$B$41:$Z$100,$D369,0)/(VLOOKUP(BI$276,UI!$A$12:$O$51,VLOOKUP(BI$279,$B$276:$C$278,2,0),0)/1000))&gt;0),1,TRUNC(VLOOKUP($E369,'Container Panel'!$B$41:$Z$100,$D369,0)/(VLOOKUP(BI$276,UI!$A$12:$O$51,VLOOKUP(BI$279,$B$276:$C$278,2,0),0)/1000)))),"")</f>
        <v/>
      </c>
      <c r="BJ369" s="145" t="str">
        <f>IFERROR(IF(AND(BJ$272=list!$D$3,'Box Calculation'!BJ$279&lt;&gt;"h",$E369&lt;&gt;0),0,IF(AND(BJ$273=list!$D$2,$E369&lt;&gt;0,TRUNC(VLOOKUP($E369,'Container Panel'!$B$41:$Z$100,$D369,0)/(VLOOKUP(BJ$276,UI!$A$12:$O$51,VLOOKUP(BJ$279,$B$276:$C$278,2,0),0)/1000))&gt;0),1,TRUNC(VLOOKUP($E369,'Container Panel'!$B$41:$Z$100,$D369,0)/(VLOOKUP(BJ$276,UI!$A$12:$O$51,VLOOKUP(BJ$279,$B$276:$C$278,2,0),0)/1000)))),"")</f>
        <v/>
      </c>
      <c r="BK369" s="145" t="str">
        <f>IFERROR(IF(AND(BK$272=list!$D$3,'Box Calculation'!BK$279&lt;&gt;"h",$E369&lt;&gt;0),0,IF(AND(BK$273=list!$D$2,$E369&lt;&gt;0,TRUNC(VLOOKUP($E369,'Container Panel'!$B$41:$Z$100,$D369,0)/(VLOOKUP(BK$276,UI!$A$12:$O$51,VLOOKUP(BK$279,$B$276:$C$278,2,0),0)/1000))&gt;0),1,TRUNC(VLOOKUP($E369,'Container Panel'!$B$41:$Z$100,$D369,0)/(VLOOKUP(BK$276,UI!$A$12:$O$51,VLOOKUP(BK$279,$B$276:$C$278,2,0),0)/1000)))),"")</f>
        <v/>
      </c>
      <c r="BL369" s="145" t="str">
        <f>IFERROR(IF(AND(BL$272=list!$D$3,'Box Calculation'!BL$279&lt;&gt;"h",$E369&lt;&gt;0),0,IF(AND(BL$273=list!$D$2,$E369&lt;&gt;0,TRUNC(VLOOKUP($E369,'Container Panel'!$B$41:$Z$100,$D369,0)/(VLOOKUP(BL$276,UI!$A$12:$O$51,VLOOKUP(BL$279,$B$276:$C$278,2,0),0)/1000))&gt;0),1,TRUNC(VLOOKUP($E369,'Container Panel'!$B$41:$Z$100,$D369,0)/(VLOOKUP(BL$276,UI!$A$12:$O$51,VLOOKUP(BL$279,$B$276:$C$278,2,0),0)/1000)))),"")</f>
        <v/>
      </c>
      <c r="BM369" s="145" t="str">
        <f>IFERROR(IF(AND(BM$272=list!$D$3,'Box Calculation'!BM$279&lt;&gt;"h",$E369&lt;&gt;0),0,IF(AND(BM$273=list!$D$2,$E369&lt;&gt;0,TRUNC(VLOOKUP($E369,'Container Panel'!$B$41:$Z$100,$D369,0)/(VLOOKUP(BM$276,UI!$A$12:$O$51,VLOOKUP(BM$279,$B$276:$C$278,2,0),0)/1000))&gt;0),1,TRUNC(VLOOKUP($E369,'Container Panel'!$B$41:$Z$100,$D369,0)/(VLOOKUP(BM$276,UI!$A$12:$O$51,VLOOKUP(BM$279,$B$276:$C$278,2,0),0)/1000)))),"")</f>
        <v/>
      </c>
      <c r="BN369" s="145" t="str">
        <f>IFERROR(IF(AND(BN$272=list!$D$3,'Box Calculation'!BN$279&lt;&gt;"h",$E369&lt;&gt;0),0,IF(AND(BN$273=list!$D$2,$E369&lt;&gt;0,TRUNC(VLOOKUP($E369,'Container Panel'!$B$41:$Z$100,$D369,0)/(VLOOKUP(BN$276,UI!$A$12:$O$51,VLOOKUP(BN$279,$B$276:$C$278,2,0),0)/1000))&gt;0),1,TRUNC(VLOOKUP($E369,'Container Panel'!$B$41:$Z$100,$D369,0)/(VLOOKUP(BN$276,UI!$A$12:$O$51,VLOOKUP(BN$279,$B$276:$C$278,2,0),0)/1000)))),"")</f>
        <v/>
      </c>
      <c r="BO369" s="145" t="str">
        <f>IFERROR(IF(AND(BO$272=list!$D$3,'Box Calculation'!BO$279&lt;&gt;"h",$E369&lt;&gt;0),0,IF(AND(BO$273=list!$D$2,$E369&lt;&gt;0,TRUNC(VLOOKUP($E369,'Container Panel'!$B$41:$Z$100,$D369,0)/(VLOOKUP(BO$276,UI!$A$12:$O$51,VLOOKUP(BO$279,$B$276:$C$278,2,0),0)/1000))&gt;0),1,TRUNC(VLOOKUP($E369,'Container Panel'!$B$41:$Z$100,$D369,0)/(VLOOKUP(BO$276,UI!$A$12:$O$51,VLOOKUP(BO$279,$B$276:$C$278,2,0),0)/1000)))),"")</f>
        <v/>
      </c>
      <c r="BP369" s="145" t="str">
        <f>IFERROR(IF(AND(BP$272=list!$D$3,'Box Calculation'!BP$279&lt;&gt;"h",$E369&lt;&gt;0),0,IF(AND(BP$273=list!$D$2,$E369&lt;&gt;0,TRUNC(VLOOKUP($E369,'Container Panel'!$B$41:$Z$100,$D369,0)/(VLOOKUP(BP$276,UI!$A$12:$O$51,VLOOKUP(BP$279,$B$276:$C$278,2,0),0)/1000))&gt;0),1,TRUNC(VLOOKUP($E369,'Container Panel'!$B$41:$Z$100,$D369,0)/(VLOOKUP(BP$276,UI!$A$12:$O$51,VLOOKUP(BP$279,$B$276:$C$278,2,0),0)/1000)))),"")</f>
        <v/>
      </c>
      <c r="BQ369" s="145" t="str">
        <f>IFERROR(IF(AND(BQ$272=list!$D$3,'Box Calculation'!BQ$279&lt;&gt;"h",$E369&lt;&gt;0),0,IF(AND(BQ$273=list!$D$2,$E369&lt;&gt;0,TRUNC(VLOOKUP($E369,'Container Panel'!$B$41:$Z$100,$D369,0)/(VLOOKUP(BQ$276,UI!$A$12:$O$51,VLOOKUP(BQ$279,$B$276:$C$278,2,0),0)/1000))&gt;0),1,TRUNC(VLOOKUP($E369,'Container Panel'!$B$41:$Z$100,$D369,0)/(VLOOKUP(BQ$276,UI!$A$12:$O$51,VLOOKUP(BQ$279,$B$276:$C$278,2,0),0)/1000)))),"")</f>
        <v/>
      </c>
      <c r="BR369" s="145" t="str">
        <f>IFERROR(IF(AND(BR$272=list!$D$3,'Box Calculation'!BR$279&lt;&gt;"h",$E369&lt;&gt;0),0,IF(AND(BR$273=list!$D$2,$E369&lt;&gt;0,TRUNC(VLOOKUP($E369,'Container Panel'!$B$41:$Z$100,$D369,0)/(VLOOKUP(BR$276,UI!$A$12:$O$51,VLOOKUP(BR$279,$B$276:$C$278,2,0),0)/1000))&gt;0),1,TRUNC(VLOOKUP($E369,'Container Panel'!$B$41:$Z$100,$D369,0)/(VLOOKUP(BR$276,UI!$A$12:$O$51,VLOOKUP(BR$279,$B$276:$C$278,2,0),0)/1000)))),"")</f>
        <v/>
      </c>
      <c r="BS369" s="145" t="str">
        <f>IFERROR(IF(AND(BS$272=list!$D$3,'Box Calculation'!BS$279&lt;&gt;"h",$E369&lt;&gt;0),0,IF(AND(BS$273=list!$D$2,$E369&lt;&gt;0,TRUNC(VLOOKUP($E369,'Container Panel'!$B$41:$Z$100,$D369,0)/(VLOOKUP(BS$276,UI!$A$12:$O$51,VLOOKUP(BS$279,$B$276:$C$278,2,0),0)/1000))&gt;0),1,TRUNC(VLOOKUP($E369,'Container Panel'!$B$41:$Z$100,$D369,0)/(VLOOKUP(BS$276,UI!$A$12:$O$51,VLOOKUP(BS$279,$B$276:$C$278,2,0),0)/1000)))),"")</f>
        <v/>
      </c>
      <c r="BT369" s="145" t="str">
        <f>IFERROR(IF(AND(BT$272=list!$D$3,'Box Calculation'!BT$279&lt;&gt;"h",$E369&lt;&gt;0),0,IF(AND(BT$273=list!$D$2,$E369&lt;&gt;0,TRUNC(VLOOKUP($E369,'Container Panel'!$B$41:$Z$100,$D369,0)/(VLOOKUP(BT$276,UI!$A$12:$O$51,VLOOKUP(BT$279,$B$276:$C$278,2,0),0)/1000))&gt;0),1,TRUNC(VLOOKUP($E369,'Container Panel'!$B$41:$Z$100,$D369,0)/(VLOOKUP(BT$276,UI!$A$12:$O$51,VLOOKUP(BT$279,$B$276:$C$278,2,0),0)/1000)))),"")</f>
        <v/>
      </c>
      <c r="BU369" s="145" t="str">
        <f>IFERROR(IF(AND(BU$272=list!$D$3,'Box Calculation'!BU$279&lt;&gt;"h",$E369&lt;&gt;0),0,IF(AND(BU$273=list!$D$2,$E369&lt;&gt;0,TRUNC(VLOOKUP($E369,'Container Panel'!$B$41:$Z$100,$D369,0)/(VLOOKUP(BU$276,UI!$A$12:$O$51,VLOOKUP(BU$279,$B$276:$C$278,2,0),0)/1000))&gt;0),1,TRUNC(VLOOKUP($E369,'Container Panel'!$B$41:$Z$100,$D369,0)/(VLOOKUP(BU$276,UI!$A$12:$O$51,VLOOKUP(BU$279,$B$276:$C$278,2,0),0)/1000)))),"")</f>
        <v/>
      </c>
      <c r="BV369" s="145" t="str">
        <f>IFERROR(IF(AND(BV$272=list!$D$3,'Box Calculation'!BV$279&lt;&gt;"h",$E369&lt;&gt;0),0,IF(AND(BV$273=list!$D$2,$E369&lt;&gt;0,TRUNC(VLOOKUP($E369,'Container Panel'!$B$41:$Z$100,$D369,0)/(VLOOKUP(BV$276,UI!$A$12:$O$51,VLOOKUP(BV$279,$B$276:$C$278,2,0),0)/1000))&gt;0),1,TRUNC(VLOOKUP($E369,'Container Panel'!$B$41:$Z$100,$D369,0)/(VLOOKUP(BV$276,UI!$A$12:$O$51,VLOOKUP(BV$279,$B$276:$C$278,2,0),0)/1000)))),"")</f>
        <v/>
      </c>
      <c r="BW369" s="145" t="str">
        <f>IFERROR(IF(AND(BW$272=list!$D$3,'Box Calculation'!BW$279&lt;&gt;"h",$E369&lt;&gt;0),0,IF(AND(BW$273=list!$D$2,$E369&lt;&gt;0,TRUNC(VLOOKUP($E369,'Container Panel'!$B$41:$Z$100,$D369,0)/(VLOOKUP(BW$276,UI!$A$12:$O$51,VLOOKUP(BW$279,$B$276:$C$278,2,0),0)/1000))&gt;0),1,TRUNC(VLOOKUP($E369,'Container Panel'!$B$41:$Z$100,$D369,0)/(VLOOKUP(BW$276,UI!$A$12:$O$51,VLOOKUP(BW$279,$B$276:$C$278,2,0),0)/1000)))),"")</f>
        <v/>
      </c>
      <c r="BX369" s="145" t="str">
        <f>IFERROR(IF(AND(BX$272=list!$D$3,'Box Calculation'!BX$279&lt;&gt;"h",$E369&lt;&gt;0),0,IF(AND(BX$273=list!$D$2,$E369&lt;&gt;0,TRUNC(VLOOKUP($E369,'Container Panel'!$B$41:$Z$100,$D369,0)/(VLOOKUP(BX$276,UI!$A$12:$O$51,VLOOKUP(BX$279,$B$276:$C$278,2,0),0)/1000))&gt;0),1,TRUNC(VLOOKUP($E369,'Container Panel'!$B$41:$Z$100,$D369,0)/(VLOOKUP(BX$276,UI!$A$12:$O$51,VLOOKUP(BX$279,$B$276:$C$278,2,0),0)/1000)))),"")</f>
        <v/>
      </c>
      <c r="BY369" s="145" t="str">
        <f>IFERROR(IF(AND(BY$272=list!$D$3,'Box Calculation'!BY$279&lt;&gt;"h",$E369&lt;&gt;0),0,IF(AND(BY$273=list!$D$2,$E369&lt;&gt;0,TRUNC(VLOOKUP($E369,'Container Panel'!$B$41:$Z$100,$D369,0)/(VLOOKUP(BY$276,UI!$A$12:$O$51,VLOOKUP(BY$279,$B$276:$C$278,2,0),0)/1000))&gt;0),1,TRUNC(VLOOKUP($E369,'Container Panel'!$B$41:$Z$100,$D369,0)/(VLOOKUP(BY$276,UI!$A$12:$O$51,VLOOKUP(BY$279,$B$276:$C$278,2,0),0)/1000)))),"")</f>
        <v/>
      </c>
      <c r="BZ369" s="145" t="str">
        <f>IFERROR(IF(AND(BZ$272=list!$D$3,'Box Calculation'!BZ$279&lt;&gt;"h",$E369&lt;&gt;0),0,IF(AND(BZ$273=list!$D$2,$E369&lt;&gt;0,TRUNC(VLOOKUP($E369,'Container Panel'!$B$41:$Z$100,$D369,0)/(VLOOKUP(BZ$276,UI!$A$12:$O$51,VLOOKUP(BZ$279,$B$276:$C$278,2,0),0)/1000))&gt;0),1,TRUNC(VLOOKUP($E369,'Container Panel'!$B$41:$Z$100,$D369,0)/(VLOOKUP(BZ$276,UI!$A$12:$O$51,VLOOKUP(BZ$279,$B$276:$C$278,2,0),0)/1000)))),"")</f>
        <v/>
      </c>
      <c r="CA369" s="145" t="str">
        <f>IFERROR(IF(AND(CA$272=list!$D$3,'Box Calculation'!CA$279&lt;&gt;"h",$E369&lt;&gt;0),0,IF(AND(CA$273=list!$D$2,$E369&lt;&gt;0,TRUNC(VLOOKUP($E369,'Container Panel'!$B$41:$Z$100,$D369,0)/(VLOOKUP(CA$276,UI!$A$12:$O$51,VLOOKUP(CA$279,$B$276:$C$278,2,0),0)/1000))&gt;0),1,TRUNC(VLOOKUP($E369,'Container Panel'!$B$41:$Z$100,$D369,0)/(VLOOKUP(CA$276,UI!$A$12:$O$51,VLOOKUP(CA$279,$B$276:$C$278,2,0),0)/1000)))),"")</f>
        <v/>
      </c>
      <c r="CB369" s="145" t="str">
        <f>IFERROR(IF(AND(CB$272=list!$D$3,'Box Calculation'!CB$279&lt;&gt;"h",$E369&lt;&gt;0),0,IF(AND(CB$273=list!$D$2,$E369&lt;&gt;0,TRUNC(VLOOKUP($E369,'Container Panel'!$B$41:$Z$100,$D369,0)/(VLOOKUP(CB$276,UI!$A$12:$O$51,VLOOKUP(CB$279,$B$276:$C$278,2,0),0)/1000))&gt;0),1,TRUNC(VLOOKUP($E369,'Container Panel'!$B$41:$Z$100,$D369,0)/(VLOOKUP(CB$276,UI!$A$12:$O$51,VLOOKUP(CB$279,$B$276:$C$278,2,0),0)/1000)))),"")</f>
        <v/>
      </c>
      <c r="CC369" s="145" t="str">
        <f>IFERROR(IF(AND(CC$272=list!$D$3,'Box Calculation'!CC$279&lt;&gt;"h",$E369&lt;&gt;0),0,IF(AND(CC$273=list!$D$2,$E369&lt;&gt;0,TRUNC(VLOOKUP($E369,'Container Panel'!$B$41:$Z$100,$D369,0)/(VLOOKUP(CC$276,UI!$A$12:$O$51,VLOOKUP(CC$279,$B$276:$C$278,2,0),0)/1000))&gt;0),1,TRUNC(VLOOKUP($E369,'Container Panel'!$B$41:$Z$100,$D369,0)/(VLOOKUP(CC$276,UI!$A$12:$O$51,VLOOKUP(CC$279,$B$276:$C$278,2,0),0)/1000)))),"")</f>
        <v/>
      </c>
      <c r="CD369" s="145" t="str">
        <f>IFERROR(IF(AND(CD$272=list!$D$3,'Box Calculation'!CD$279&lt;&gt;"h",$E369&lt;&gt;0),0,IF(AND(CD$273=list!$D$2,$E369&lt;&gt;0,TRUNC(VLOOKUP($E369,'Container Panel'!$B$41:$Z$100,$D369,0)/(VLOOKUP(CD$276,UI!$A$12:$O$51,VLOOKUP(CD$279,$B$276:$C$278,2,0),0)/1000))&gt;0),1,TRUNC(VLOOKUP($E369,'Container Panel'!$B$41:$Z$100,$D369,0)/(VLOOKUP(CD$276,UI!$A$12:$O$51,VLOOKUP(CD$279,$B$276:$C$278,2,0),0)/1000)))),"")</f>
        <v/>
      </c>
      <c r="CE369" s="145" t="str">
        <f>IFERROR(IF(AND(CE$272=list!$D$3,'Box Calculation'!CE$279&lt;&gt;"h",$E369&lt;&gt;0),0,IF(AND(CE$273=list!$D$2,$E369&lt;&gt;0,TRUNC(VLOOKUP($E369,'Container Panel'!$B$41:$Z$100,$D369,0)/(VLOOKUP(CE$276,UI!$A$12:$O$51,VLOOKUP(CE$279,$B$276:$C$278,2,0),0)/1000))&gt;0),1,TRUNC(VLOOKUP($E369,'Container Panel'!$B$41:$Z$100,$D369,0)/(VLOOKUP(CE$276,UI!$A$12:$O$51,VLOOKUP(CE$279,$B$276:$C$278,2,0),0)/1000)))),"")</f>
        <v/>
      </c>
      <c r="CF369" s="145" t="str">
        <f>IFERROR(IF(AND(CF$272=list!$D$3,'Box Calculation'!CF$279&lt;&gt;"h",$E369&lt;&gt;0),0,IF(AND(CF$273=list!$D$2,$E369&lt;&gt;0,TRUNC(VLOOKUP($E369,'Container Panel'!$B$41:$Z$100,$D369,0)/(VLOOKUP(CF$276,UI!$A$12:$O$51,VLOOKUP(CF$279,$B$276:$C$278,2,0),0)/1000))&gt;0),1,TRUNC(VLOOKUP($E369,'Container Panel'!$B$41:$Z$100,$D369,0)/(VLOOKUP(CF$276,UI!$A$12:$O$51,VLOOKUP(CF$279,$B$276:$C$278,2,0),0)/1000)))),"")</f>
        <v/>
      </c>
      <c r="CG369" s="145" t="str">
        <f>IFERROR(IF(AND(CG$272=list!$D$3,'Box Calculation'!CG$279&lt;&gt;"h",$E369&lt;&gt;0),0,IF(AND(CG$273=list!$D$2,$E369&lt;&gt;0,TRUNC(VLOOKUP($E369,'Container Panel'!$B$41:$Z$100,$D369,0)/(VLOOKUP(CG$276,UI!$A$12:$O$51,VLOOKUP(CG$279,$B$276:$C$278,2,0),0)/1000))&gt;0),1,TRUNC(VLOOKUP($E369,'Container Panel'!$B$41:$Z$100,$D369,0)/(VLOOKUP(CG$276,UI!$A$12:$O$51,VLOOKUP(CG$279,$B$276:$C$278,2,0),0)/1000)))),"")</f>
        <v/>
      </c>
      <c r="CH369" s="145" t="str">
        <f>IFERROR(IF(AND(CH$272=list!$D$3,'Box Calculation'!CH$279&lt;&gt;"h",$E369&lt;&gt;0),0,IF(AND(CH$273=list!$D$2,$E369&lt;&gt;0,TRUNC(VLOOKUP($E369,'Container Panel'!$B$41:$Z$100,$D369,0)/(VLOOKUP(CH$276,UI!$A$12:$O$51,VLOOKUP(CH$279,$B$276:$C$278,2,0),0)/1000))&gt;0),1,TRUNC(VLOOKUP($E369,'Container Panel'!$B$41:$Z$100,$D369,0)/(VLOOKUP(CH$276,UI!$A$12:$O$51,VLOOKUP(CH$279,$B$276:$C$278,2,0),0)/1000)))),"")</f>
        <v/>
      </c>
      <c r="CI369" s="145" t="str">
        <f>IFERROR(IF(AND(CI$272=list!$D$3,'Box Calculation'!CI$279&lt;&gt;"h",$E369&lt;&gt;0),0,IF(AND(CI$273=list!$D$2,$E369&lt;&gt;0,TRUNC(VLOOKUP($E369,'Container Panel'!$B$41:$Z$100,$D369,0)/(VLOOKUP(CI$276,UI!$A$12:$O$51,VLOOKUP(CI$279,$B$276:$C$278,2,0),0)/1000))&gt;0),1,TRUNC(VLOOKUP($E369,'Container Panel'!$B$41:$Z$100,$D369,0)/(VLOOKUP(CI$276,UI!$A$12:$O$51,VLOOKUP(CI$279,$B$276:$C$278,2,0),0)/1000)))),"")</f>
        <v/>
      </c>
      <c r="CJ369" s="145" t="str">
        <f>IFERROR(IF(AND(CJ$272=list!$D$3,'Box Calculation'!CJ$279&lt;&gt;"h",$E369&lt;&gt;0),0,IF(AND(CJ$273=list!$D$2,$E369&lt;&gt;0,TRUNC(VLOOKUP($E369,'Container Panel'!$B$41:$Z$100,$D369,0)/(VLOOKUP(CJ$276,UI!$A$12:$O$51,VLOOKUP(CJ$279,$B$276:$C$278,2,0),0)/1000))&gt;0),1,TRUNC(VLOOKUP($E369,'Container Panel'!$B$41:$Z$100,$D369,0)/(VLOOKUP(CJ$276,UI!$A$12:$O$51,VLOOKUP(CJ$279,$B$276:$C$278,2,0),0)/1000)))),"")</f>
        <v/>
      </c>
      <c r="CK369" s="145" t="str">
        <f>IFERROR(IF(AND(CK$272=list!$D$3,'Box Calculation'!CK$279&lt;&gt;"h",$E369&lt;&gt;0),0,IF(AND(CK$273=list!$D$2,$E369&lt;&gt;0,TRUNC(VLOOKUP($E369,'Container Panel'!$B$41:$Z$100,$D369,0)/(VLOOKUP(CK$276,UI!$A$12:$O$51,VLOOKUP(CK$279,$B$276:$C$278,2,0),0)/1000))&gt;0),1,TRUNC(VLOOKUP($E369,'Container Panel'!$B$41:$Z$100,$D369,0)/(VLOOKUP(CK$276,UI!$A$12:$O$51,VLOOKUP(CK$279,$B$276:$C$278,2,0),0)/1000)))),"")</f>
        <v/>
      </c>
      <c r="CL369" s="145" t="str">
        <f>IFERROR(IF(AND(CL$272=list!$D$3,'Box Calculation'!CL$279&lt;&gt;"h",$E369&lt;&gt;0),0,IF(AND(CL$273=list!$D$2,$E369&lt;&gt;0,TRUNC(VLOOKUP($E369,'Container Panel'!$B$41:$Z$100,$D369,0)/(VLOOKUP(CL$276,UI!$A$12:$O$51,VLOOKUP(CL$279,$B$276:$C$278,2,0),0)/1000))&gt;0),1,TRUNC(VLOOKUP($E369,'Container Panel'!$B$41:$Z$100,$D369,0)/(VLOOKUP(CL$276,UI!$A$12:$O$51,VLOOKUP(CL$279,$B$276:$C$278,2,0),0)/1000)))),"")</f>
        <v/>
      </c>
      <c r="CM369" s="145" t="str">
        <f>IFERROR(IF(AND(CM$272=list!$D$3,'Box Calculation'!CM$279&lt;&gt;"h",$E369&lt;&gt;0),0,IF(AND(CM$273=list!$D$2,$E369&lt;&gt;0,TRUNC(VLOOKUP($E369,'Container Panel'!$B$41:$Z$100,$D369,0)/(VLOOKUP(CM$276,UI!$A$12:$O$51,VLOOKUP(CM$279,$B$276:$C$278,2,0),0)/1000))&gt;0),1,TRUNC(VLOOKUP($E369,'Container Panel'!$B$41:$Z$100,$D369,0)/(VLOOKUP(CM$276,UI!$A$12:$O$51,VLOOKUP(CM$279,$B$276:$C$278,2,0),0)/1000)))),"")</f>
        <v/>
      </c>
      <c r="CN369" s="145" t="str">
        <f>IFERROR(IF(AND(CN$272=list!$D$3,'Box Calculation'!CN$279&lt;&gt;"h",$E369&lt;&gt;0),0,IF(AND(CN$273=list!$D$2,$E369&lt;&gt;0,TRUNC(VLOOKUP($E369,'Container Panel'!$B$41:$Z$100,$D369,0)/(VLOOKUP(CN$276,UI!$A$12:$O$51,VLOOKUP(CN$279,$B$276:$C$278,2,0),0)/1000))&gt;0),1,TRUNC(VLOOKUP($E369,'Container Panel'!$B$41:$Z$100,$D369,0)/(VLOOKUP(CN$276,UI!$A$12:$O$51,VLOOKUP(CN$279,$B$276:$C$278,2,0),0)/1000)))),"")</f>
        <v/>
      </c>
      <c r="CO369" s="145" t="str">
        <f>IFERROR(IF(AND(CO$272=list!$D$3,'Box Calculation'!CO$279&lt;&gt;"h",$E369&lt;&gt;0),0,IF(AND(CO$273=list!$D$2,$E369&lt;&gt;0,TRUNC(VLOOKUP($E369,'Container Panel'!$B$41:$Z$100,$D369,0)/(VLOOKUP(CO$276,UI!$A$12:$O$51,VLOOKUP(CO$279,$B$276:$C$278,2,0),0)/1000))&gt;0),1,TRUNC(VLOOKUP($E369,'Container Panel'!$B$41:$Z$100,$D369,0)/(VLOOKUP(CO$276,UI!$A$12:$O$51,VLOOKUP(CO$279,$B$276:$C$278,2,0),0)/1000)))),"")</f>
        <v/>
      </c>
      <c r="CP369" s="145" t="str">
        <f>IFERROR(IF(AND(CP$272=list!$D$3,'Box Calculation'!CP$279&lt;&gt;"h",$E369&lt;&gt;0),0,IF(AND(CP$273=list!$D$2,$E369&lt;&gt;0,TRUNC(VLOOKUP($E369,'Container Panel'!$B$41:$Z$100,$D369,0)/(VLOOKUP(CP$276,UI!$A$12:$O$51,VLOOKUP(CP$279,$B$276:$C$278,2,0),0)/1000))&gt;0),1,TRUNC(VLOOKUP($E369,'Container Panel'!$B$41:$Z$100,$D369,0)/(VLOOKUP(CP$276,UI!$A$12:$O$51,VLOOKUP(CP$279,$B$276:$C$278,2,0),0)/1000)))),"")</f>
        <v/>
      </c>
      <c r="CQ369" s="145" t="str">
        <f>IFERROR(IF(AND(CQ$272=list!$D$3,'Box Calculation'!CQ$279&lt;&gt;"h",$E369&lt;&gt;0),0,IF(AND(CQ$273=list!$D$2,$E369&lt;&gt;0,TRUNC(VLOOKUP($E369,'Container Panel'!$B$41:$Z$100,$D369,0)/(VLOOKUP(CQ$276,UI!$A$12:$O$51,VLOOKUP(CQ$279,$B$276:$C$278,2,0),0)/1000))&gt;0),1,TRUNC(VLOOKUP($E369,'Container Panel'!$B$41:$Z$100,$D369,0)/(VLOOKUP(CQ$276,UI!$A$12:$O$51,VLOOKUP(CQ$279,$B$276:$C$278,2,0),0)/1000)))),"")</f>
        <v/>
      </c>
      <c r="CR369" s="145" t="str">
        <f>IFERROR(IF(AND(CR$272=list!$D$3,'Box Calculation'!CR$279&lt;&gt;"h",$E369&lt;&gt;0),0,IF(AND(CR$273=list!$D$2,$E369&lt;&gt;0,TRUNC(VLOOKUP($E369,'Container Panel'!$B$41:$Z$100,$D369,0)/(VLOOKUP(CR$276,UI!$A$12:$O$51,VLOOKUP(CR$279,$B$276:$C$278,2,0),0)/1000))&gt;0),1,TRUNC(VLOOKUP($E369,'Container Panel'!$B$41:$Z$100,$D369,0)/(VLOOKUP(CR$276,UI!$A$12:$O$51,VLOOKUP(CR$279,$B$276:$C$278,2,0),0)/1000)))),"")</f>
        <v/>
      </c>
      <c r="CS369" s="145" t="str">
        <f>IFERROR(IF(AND(CS$272=list!$D$3,'Box Calculation'!CS$279&lt;&gt;"h",$E369&lt;&gt;0),0,IF(AND(CS$273=list!$D$2,$E369&lt;&gt;0,TRUNC(VLOOKUP($E369,'Container Panel'!$B$41:$Z$100,$D369,0)/(VLOOKUP(CS$276,UI!$A$12:$O$51,VLOOKUP(CS$279,$B$276:$C$278,2,0),0)/1000))&gt;0),1,TRUNC(VLOOKUP($E369,'Container Panel'!$B$41:$Z$100,$D369,0)/(VLOOKUP(CS$276,UI!$A$12:$O$51,VLOOKUP(CS$279,$B$276:$C$278,2,0),0)/1000)))),"")</f>
        <v/>
      </c>
      <c r="CT369" s="145" t="str">
        <f>IFERROR(IF(AND(CT$272=list!$D$3,'Box Calculation'!CT$279&lt;&gt;"h",$E369&lt;&gt;0),0,IF(AND(CT$273=list!$D$2,$E369&lt;&gt;0,TRUNC(VLOOKUP($E369,'Container Panel'!$B$41:$Z$100,$D369,0)/(VLOOKUP(CT$276,UI!$A$12:$O$51,VLOOKUP(CT$279,$B$276:$C$278,2,0),0)/1000))&gt;0),1,TRUNC(VLOOKUP($E369,'Container Panel'!$B$41:$Z$100,$D369,0)/(VLOOKUP(CT$276,UI!$A$12:$O$51,VLOOKUP(CT$279,$B$276:$C$278,2,0),0)/1000)))),"")</f>
        <v/>
      </c>
      <c r="CU369" s="145" t="str">
        <f>IFERROR(IF(AND(CU$272=list!$D$3,'Box Calculation'!CU$279&lt;&gt;"h",$E369&lt;&gt;0),0,IF(AND(CU$273=list!$D$2,$E369&lt;&gt;0,TRUNC(VLOOKUP($E369,'Container Panel'!$B$41:$Z$100,$D369,0)/(VLOOKUP(CU$276,UI!$A$12:$O$51,VLOOKUP(CU$279,$B$276:$C$278,2,0),0)/1000))&gt;0),1,TRUNC(VLOOKUP($E369,'Container Panel'!$B$41:$Z$100,$D369,0)/(VLOOKUP(CU$276,UI!$A$12:$O$51,VLOOKUP(CU$279,$B$276:$C$278,2,0),0)/1000)))),"")</f>
        <v/>
      </c>
      <c r="CV369" s="145" t="str">
        <f>IFERROR(IF(AND(CV$272=list!$D$3,'Box Calculation'!CV$279&lt;&gt;"h",$E369&lt;&gt;0),0,IF(AND(CV$273=list!$D$2,$E369&lt;&gt;0,TRUNC(VLOOKUP($E369,'Container Panel'!$B$41:$Z$100,$D369,0)/(VLOOKUP(CV$276,UI!$A$12:$O$51,VLOOKUP(CV$279,$B$276:$C$278,2,0),0)/1000))&gt;0),1,TRUNC(VLOOKUP($E369,'Container Panel'!$B$41:$Z$100,$D369,0)/(VLOOKUP(CV$276,UI!$A$12:$O$51,VLOOKUP(CV$279,$B$276:$C$278,2,0),0)/1000)))),"")</f>
        <v/>
      </c>
      <c r="CW369" s="145" t="str">
        <f>IFERROR(IF(AND(CW$272=list!$D$3,'Box Calculation'!CW$279&lt;&gt;"h",$E369&lt;&gt;0),0,IF(AND(CW$273=list!$D$2,$E369&lt;&gt;0,TRUNC(VLOOKUP($E369,'Container Panel'!$B$41:$Z$100,$D369,0)/(VLOOKUP(CW$276,UI!$A$12:$O$51,VLOOKUP(CW$279,$B$276:$C$278,2,0),0)/1000))&gt;0),1,TRUNC(VLOOKUP($E369,'Container Panel'!$B$41:$Z$100,$D369,0)/(VLOOKUP(CW$276,UI!$A$12:$O$51,VLOOKUP(CW$279,$B$276:$C$278,2,0),0)/1000)))),"")</f>
        <v/>
      </c>
      <c r="CX369" s="145" t="str">
        <f>IFERROR(IF(AND(CX$272=list!$D$3,'Box Calculation'!CX$279&lt;&gt;"h",$E369&lt;&gt;0),0,IF(AND(CX$273=list!$D$2,$E369&lt;&gt;0,TRUNC(VLOOKUP($E369,'Container Panel'!$B$41:$Z$100,$D369,0)/(VLOOKUP(CX$276,UI!$A$12:$O$51,VLOOKUP(CX$279,$B$276:$C$278,2,0),0)/1000))&gt;0),1,TRUNC(VLOOKUP($E369,'Container Panel'!$B$41:$Z$100,$D369,0)/(VLOOKUP(CX$276,UI!$A$12:$O$51,VLOOKUP(CX$279,$B$276:$C$278,2,0),0)/1000)))),"")</f>
        <v/>
      </c>
      <c r="CY369" s="145" t="str">
        <f>IFERROR(IF(AND(CY$272=list!$D$3,'Box Calculation'!CY$279&lt;&gt;"h",$E369&lt;&gt;0),0,IF(AND(CY$273=list!$D$2,$E369&lt;&gt;0,TRUNC(VLOOKUP($E369,'Container Panel'!$B$41:$Z$100,$D369,0)/(VLOOKUP(CY$276,UI!$A$12:$O$51,VLOOKUP(CY$279,$B$276:$C$278,2,0),0)/1000))&gt;0),1,TRUNC(VLOOKUP($E369,'Container Panel'!$B$41:$Z$100,$D369,0)/(VLOOKUP(CY$276,UI!$A$12:$O$51,VLOOKUP(CY$279,$B$276:$C$278,2,0),0)/1000)))),"")</f>
        <v/>
      </c>
      <c r="CZ369" s="145" t="str">
        <f>IFERROR(IF(AND(CZ$272=list!$D$3,'Box Calculation'!CZ$279&lt;&gt;"h",$E369&lt;&gt;0),0,IF(AND(CZ$273=list!$D$2,$E369&lt;&gt;0,TRUNC(VLOOKUP($E369,'Container Panel'!$B$41:$Z$100,$D369,0)/(VLOOKUP(CZ$276,UI!$A$12:$O$51,VLOOKUP(CZ$279,$B$276:$C$278,2,0),0)/1000))&gt;0),1,TRUNC(VLOOKUP($E369,'Container Panel'!$B$41:$Z$100,$D369,0)/(VLOOKUP(CZ$276,UI!$A$12:$O$51,VLOOKUP(CZ$279,$B$276:$C$278,2,0),0)/1000)))),"")</f>
        <v/>
      </c>
      <c r="DA369" s="145" t="str">
        <f>IFERROR(IF(AND(DA$272=list!$D$3,'Box Calculation'!DA$279&lt;&gt;"h",$E369&lt;&gt;0),0,IF(AND(DA$273=list!$D$2,$E369&lt;&gt;0,TRUNC(VLOOKUP($E369,'Container Panel'!$B$41:$Z$100,$D369,0)/(VLOOKUP(DA$276,UI!$A$12:$O$51,VLOOKUP(DA$279,$B$276:$C$278,2,0),0)/1000))&gt;0),1,TRUNC(VLOOKUP($E369,'Container Panel'!$B$41:$Z$100,$D369,0)/(VLOOKUP(DA$276,UI!$A$12:$O$51,VLOOKUP(DA$279,$B$276:$C$278,2,0),0)/1000)))),"")</f>
        <v/>
      </c>
      <c r="DB369" s="145" t="str">
        <f>IFERROR(IF(AND(DB$272=list!$D$3,'Box Calculation'!DB$279&lt;&gt;"h",$E369&lt;&gt;0),0,IF(AND(DB$273=list!$D$2,$E369&lt;&gt;0,TRUNC(VLOOKUP($E369,'Container Panel'!$B$41:$Z$100,$D369,0)/(VLOOKUP(DB$276,UI!$A$12:$O$51,VLOOKUP(DB$279,$B$276:$C$278,2,0),0)/1000))&gt;0),1,TRUNC(VLOOKUP($E369,'Container Panel'!$B$41:$Z$100,$D369,0)/(VLOOKUP(DB$276,UI!$A$12:$O$51,VLOOKUP(DB$279,$B$276:$C$278,2,0),0)/1000)))),"")</f>
        <v/>
      </c>
      <c r="DC369" s="145" t="str">
        <f>IFERROR(IF(AND(DC$272=list!$D$3,'Box Calculation'!DC$279&lt;&gt;"h",$E369&lt;&gt;0),0,IF(AND(DC$273=list!$D$2,$E369&lt;&gt;0,TRUNC(VLOOKUP($E369,'Container Panel'!$B$41:$Z$100,$D369,0)/(VLOOKUP(DC$276,UI!$A$12:$O$51,VLOOKUP(DC$279,$B$276:$C$278,2,0),0)/1000))&gt;0),1,TRUNC(VLOOKUP($E369,'Container Panel'!$B$41:$Z$100,$D369,0)/(VLOOKUP(DC$276,UI!$A$12:$O$51,VLOOKUP(DC$279,$B$276:$C$278,2,0),0)/1000)))),"")</f>
        <v/>
      </c>
      <c r="DD369" s="145" t="str">
        <f>IFERROR(IF(AND(DD$272=list!$D$3,'Box Calculation'!DD$279&lt;&gt;"h",$E369&lt;&gt;0),0,IF(AND(DD$273=list!$D$2,$E369&lt;&gt;0,TRUNC(VLOOKUP($E369,'Container Panel'!$B$41:$Z$100,$D369,0)/(VLOOKUP(DD$276,UI!$A$12:$O$51,VLOOKUP(DD$279,$B$276:$C$278,2,0),0)/1000))&gt;0),1,TRUNC(VLOOKUP($E369,'Container Panel'!$B$41:$Z$100,$D369,0)/(VLOOKUP(DD$276,UI!$A$12:$O$51,VLOOKUP(DD$279,$B$276:$C$278,2,0),0)/1000)))),"")</f>
        <v/>
      </c>
      <c r="DE369" s="145" t="str">
        <f>IFERROR(IF(AND(DE$272=list!$D$3,'Box Calculation'!DE$279&lt;&gt;"h",$E369&lt;&gt;0),0,IF(AND(DE$273=list!$D$2,$E369&lt;&gt;0,TRUNC(VLOOKUP($E369,'Container Panel'!$B$41:$Z$100,$D369,0)/(VLOOKUP(DE$276,UI!$A$12:$O$51,VLOOKUP(DE$279,$B$276:$C$278,2,0),0)/1000))&gt;0),1,TRUNC(VLOOKUP($E369,'Container Panel'!$B$41:$Z$100,$D369,0)/(VLOOKUP(DE$276,UI!$A$12:$O$51,VLOOKUP(DE$279,$B$276:$C$278,2,0),0)/1000)))),"")</f>
        <v/>
      </c>
      <c r="DF369" s="145" t="str">
        <f>IFERROR(IF(AND(DF$272=list!$D$3,'Box Calculation'!DF$279&lt;&gt;"h",$E369&lt;&gt;0),0,IF(AND(DF$273=list!$D$2,$E369&lt;&gt;0,TRUNC(VLOOKUP($E369,'Container Panel'!$B$41:$Z$100,$D369,0)/(VLOOKUP(DF$276,UI!$A$12:$O$51,VLOOKUP(DF$279,$B$276:$C$278,2,0),0)/1000))&gt;0),1,TRUNC(VLOOKUP($E369,'Container Panel'!$B$41:$Z$100,$D369,0)/(VLOOKUP(DF$276,UI!$A$12:$O$51,VLOOKUP(DF$279,$B$276:$C$278,2,0),0)/1000)))),"")</f>
        <v/>
      </c>
      <c r="DG369" s="145" t="str">
        <f>IFERROR(IF(AND(DG$272=list!$D$3,'Box Calculation'!DG$279&lt;&gt;"h",$E369&lt;&gt;0),0,IF(AND(DG$273=list!$D$2,$E369&lt;&gt;0,TRUNC(VLOOKUP($E369,'Container Panel'!$B$41:$Z$100,$D369,0)/(VLOOKUP(DG$276,UI!$A$12:$O$51,VLOOKUP(DG$279,$B$276:$C$278,2,0),0)/1000))&gt;0),1,TRUNC(VLOOKUP($E369,'Container Panel'!$B$41:$Z$100,$D369,0)/(VLOOKUP(DG$276,UI!$A$12:$O$51,VLOOKUP(DG$279,$B$276:$C$278,2,0),0)/1000)))),"")</f>
        <v/>
      </c>
      <c r="DH369" s="145" t="str">
        <f>IFERROR(IF(AND(DH$272=list!$D$3,'Box Calculation'!DH$279&lt;&gt;"h",$E369&lt;&gt;0),0,IF(AND(DH$273=list!$D$2,$E369&lt;&gt;0,TRUNC(VLOOKUP($E369,'Container Panel'!$B$41:$Z$100,$D369,0)/(VLOOKUP(DH$276,UI!$A$12:$O$51,VLOOKUP(DH$279,$B$276:$C$278,2,0),0)/1000))&gt;0),1,TRUNC(VLOOKUP($E369,'Container Panel'!$B$41:$Z$100,$D369,0)/(VLOOKUP(DH$276,UI!$A$12:$O$51,VLOOKUP(DH$279,$B$276:$C$278,2,0),0)/1000)))),"")</f>
        <v/>
      </c>
      <c r="DI369" s="145" t="str">
        <f>IFERROR(IF(AND(DI$272=list!$D$3,'Box Calculation'!DI$279&lt;&gt;"h",$E369&lt;&gt;0),0,IF(AND(DI$273=list!$D$2,$E369&lt;&gt;0,TRUNC(VLOOKUP($E369,'Container Panel'!$B$41:$Z$100,$D369,0)/(VLOOKUP(DI$276,UI!$A$12:$O$51,VLOOKUP(DI$279,$B$276:$C$278,2,0),0)/1000))&gt;0),1,TRUNC(VLOOKUP($E369,'Container Panel'!$B$41:$Z$100,$D369,0)/(VLOOKUP(DI$276,UI!$A$12:$O$51,VLOOKUP(DI$279,$B$276:$C$278,2,0),0)/1000)))),"")</f>
        <v/>
      </c>
      <c r="DJ369" s="145" t="str">
        <f>IFERROR(IF(AND(DJ$272=list!$D$3,'Box Calculation'!DJ$279&lt;&gt;"h",$E369&lt;&gt;0),0,IF(AND(DJ$273=list!$D$2,$E369&lt;&gt;0,TRUNC(VLOOKUP($E369,'Container Panel'!$B$41:$Z$100,$D369,0)/(VLOOKUP(DJ$276,UI!$A$12:$O$51,VLOOKUP(DJ$279,$B$276:$C$278,2,0),0)/1000))&gt;0),1,TRUNC(VLOOKUP($E369,'Container Panel'!$B$41:$Z$100,$D369,0)/(VLOOKUP(DJ$276,UI!$A$12:$O$51,VLOOKUP(DJ$279,$B$276:$C$278,2,0),0)/1000)))),"")</f>
        <v/>
      </c>
      <c r="DK369" s="145" t="str">
        <f>IFERROR(IF(AND(DK$272=list!$D$3,'Box Calculation'!DK$279&lt;&gt;"h",$E369&lt;&gt;0),0,IF(AND(DK$273=list!$D$2,$E369&lt;&gt;0,TRUNC(VLOOKUP($E369,'Container Panel'!$B$41:$Z$100,$D369,0)/(VLOOKUP(DK$276,UI!$A$12:$O$51,VLOOKUP(DK$279,$B$276:$C$278,2,0),0)/1000))&gt;0),1,TRUNC(VLOOKUP($E369,'Container Panel'!$B$41:$Z$100,$D369,0)/(VLOOKUP(DK$276,UI!$A$12:$O$51,VLOOKUP(DK$279,$B$276:$C$278,2,0),0)/1000)))),"")</f>
        <v/>
      </c>
      <c r="DL369" s="145" t="str">
        <f>IFERROR(IF(AND(DL$272=list!$D$3,'Box Calculation'!DL$279&lt;&gt;"h",$E369&lt;&gt;0),0,IF(AND(DL$273=list!$D$2,$E369&lt;&gt;0,TRUNC(VLOOKUP($E369,'Container Panel'!$B$41:$Z$100,$D369,0)/(VLOOKUP(DL$276,UI!$A$12:$O$51,VLOOKUP(DL$279,$B$276:$C$278,2,0),0)/1000))&gt;0),1,TRUNC(VLOOKUP($E369,'Container Panel'!$B$41:$Z$100,$D369,0)/(VLOOKUP(DL$276,UI!$A$12:$O$51,VLOOKUP(DL$279,$B$276:$C$278,2,0),0)/1000)))),"")</f>
        <v/>
      </c>
      <c r="DM369" s="145" t="str">
        <f>IFERROR(IF(AND(DM$272=list!$D$3,'Box Calculation'!DM$279&lt;&gt;"h",$E369&lt;&gt;0),0,IF(AND(DM$273=list!$D$2,$E369&lt;&gt;0,TRUNC(VLOOKUP($E369,'Container Panel'!$B$41:$Z$100,$D369,0)/(VLOOKUP(DM$276,UI!$A$12:$O$51,VLOOKUP(DM$279,$B$276:$C$278,2,0),0)/1000))&gt;0),1,TRUNC(VLOOKUP($E369,'Container Panel'!$B$41:$Z$100,$D369,0)/(VLOOKUP(DM$276,UI!$A$12:$O$51,VLOOKUP(DM$279,$B$276:$C$278,2,0),0)/1000)))),"")</f>
        <v/>
      </c>
      <c r="DN369" s="145" t="str">
        <f>IFERROR(IF(AND(DN$272=list!$D$3,'Box Calculation'!DN$279&lt;&gt;"h",$E369&lt;&gt;0),0,IF(AND(DN$273=list!$D$2,$E369&lt;&gt;0,TRUNC(VLOOKUP($E369,'Container Panel'!$B$41:$Z$100,$D369,0)/(VLOOKUP(DN$276,UI!$A$12:$O$51,VLOOKUP(DN$279,$B$276:$C$278,2,0),0)/1000))&gt;0),1,TRUNC(VLOOKUP($E369,'Container Panel'!$B$41:$Z$100,$D369,0)/(VLOOKUP(DN$276,UI!$A$12:$O$51,VLOOKUP(DN$279,$B$276:$C$278,2,0),0)/1000)))),"")</f>
        <v/>
      </c>
      <c r="DO369" s="145" t="str">
        <f>IFERROR(IF(AND(DO$272=list!$D$3,'Box Calculation'!DO$279&lt;&gt;"h",$E369&lt;&gt;0),0,IF(AND(DO$273=list!$D$2,$E369&lt;&gt;0,TRUNC(VLOOKUP($E369,'Container Panel'!$B$41:$Z$100,$D369,0)/(VLOOKUP(DO$276,UI!$A$12:$O$51,VLOOKUP(DO$279,$B$276:$C$278,2,0),0)/1000))&gt;0),1,TRUNC(VLOOKUP($E369,'Container Panel'!$B$41:$Z$100,$D369,0)/(VLOOKUP(DO$276,UI!$A$12:$O$51,VLOOKUP(DO$279,$B$276:$C$278,2,0),0)/1000)))),"")</f>
        <v/>
      </c>
      <c r="DP369" s="145" t="str">
        <f>IFERROR(IF(AND(DP$272=list!$D$3,'Box Calculation'!DP$279&lt;&gt;"h",$E369&lt;&gt;0),0,IF(AND(DP$273=list!$D$2,$E369&lt;&gt;0,TRUNC(VLOOKUP($E369,'Container Panel'!$B$41:$Z$100,$D369,0)/(VLOOKUP(DP$276,UI!$A$12:$O$51,VLOOKUP(DP$279,$B$276:$C$278,2,0),0)/1000))&gt;0),1,TRUNC(VLOOKUP($E369,'Container Panel'!$B$41:$Z$100,$D369,0)/(VLOOKUP(DP$276,UI!$A$12:$O$51,VLOOKUP(DP$279,$B$276:$C$278,2,0),0)/1000)))),"")</f>
        <v/>
      </c>
      <c r="DQ369" s="145" t="str">
        <f>IFERROR(IF(AND(DQ$272=list!$D$3,'Box Calculation'!DQ$279&lt;&gt;"h",$E369&lt;&gt;0),0,IF(AND(DQ$273=list!$D$2,$E369&lt;&gt;0,TRUNC(VLOOKUP($E369,'Container Panel'!$B$41:$Z$100,$D369,0)/(VLOOKUP(DQ$276,UI!$A$12:$O$51,VLOOKUP(DQ$279,$B$276:$C$278,2,0),0)/1000))&gt;0),1,TRUNC(VLOOKUP($E369,'Container Panel'!$B$41:$Z$100,$D369,0)/(VLOOKUP(DQ$276,UI!$A$12:$O$51,VLOOKUP(DQ$279,$B$276:$C$278,2,0),0)/1000)))),"")</f>
        <v/>
      </c>
      <c r="DR369" s="145" t="str">
        <f>IFERROR(IF(AND(DR$272=list!$D$3,'Box Calculation'!DR$279&lt;&gt;"h",$E369&lt;&gt;0),0,IF(AND(DR$273=list!$D$2,$E369&lt;&gt;0,TRUNC(VLOOKUP($E369,'Container Panel'!$B$41:$Z$100,$D369,0)/(VLOOKUP(DR$276,UI!$A$12:$O$51,VLOOKUP(DR$279,$B$276:$C$278,2,0),0)/1000))&gt;0),1,TRUNC(VLOOKUP($E369,'Container Panel'!$B$41:$Z$100,$D369,0)/(VLOOKUP(DR$276,UI!$A$12:$O$51,VLOOKUP(DR$279,$B$276:$C$278,2,0),0)/1000)))),"")</f>
        <v/>
      </c>
      <c r="DS369" s="145" t="str">
        <f>IFERROR(IF(AND(DS$272=list!$D$3,'Box Calculation'!DS$279&lt;&gt;"h",$E369&lt;&gt;0),0,IF(AND(DS$273=list!$D$2,$E369&lt;&gt;0,TRUNC(VLOOKUP($E369,'Container Panel'!$B$41:$Z$100,$D369,0)/(VLOOKUP(DS$276,UI!$A$12:$O$51,VLOOKUP(DS$279,$B$276:$C$278,2,0),0)/1000))&gt;0),1,TRUNC(VLOOKUP($E369,'Container Panel'!$B$41:$Z$100,$D369,0)/(VLOOKUP(DS$276,UI!$A$12:$O$51,VLOOKUP(DS$279,$B$276:$C$278,2,0),0)/1000)))),"")</f>
        <v/>
      </c>
      <c r="DT369" s="145" t="str">
        <f>IFERROR(IF(AND(DT$272=list!$D$3,'Box Calculation'!DT$279&lt;&gt;"h",$E369&lt;&gt;0),0,IF(AND(DT$273=list!$D$2,$E369&lt;&gt;0,TRUNC(VLOOKUP($E369,'Container Panel'!$B$41:$Z$100,$D369,0)/(VLOOKUP(DT$276,UI!$A$12:$O$51,VLOOKUP(DT$279,$B$276:$C$278,2,0),0)/1000))&gt;0),1,TRUNC(VLOOKUP($E369,'Container Panel'!$B$41:$Z$100,$D369,0)/(VLOOKUP(DT$276,UI!$A$12:$O$51,VLOOKUP(DT$279,$B$276:$C$278,2,0),0)/1000)))),"")</f>
        <v/>
      </c>
      <c r="DU369" s="145" t="str">
        <f>IFERROR(IF(AND(DU$272=list!$D$3,'Box Calculation'!DU$279&lt;&gt;"h",$E369&lt;&gt;0),0,IF(AND(DU$273=list!$D$2,$E369&lt;&gt;0,TRUNC(VLOOKUP($E369,'Container Panel'!$B$41:$Z$100,$D369,0)/(VLOOKUP(DU$276,UI!$A$12:$O$51,VLOOKUP(DU$279,$B$276:$C$278,2,0),0)/1000))&gt;0),1,TRUNC(VLOOKUP($E369,'Container Panel'!$B$41:$Z$100,$D369,0)/(VLOOKUP(DU$276,UI!$A$12:$O$51,VLOOKUP(DU$279,$B$276:$C$278,2,0),0)/1000)))),"")</f>
        <v/>
      </c>
      <c r="DV369" s="145" t="str">
        <f>IFERROR(IF(AND(DV$272=list!$D$3,'Box Calculation'!DV$279&lt;&gt;"h",$E369&lt;&gt;0),0,IF(AND(DV$273=list!$D$2,$E369&lt;&gt;0,TRUNC(VLOOKUP($E369,'Container Panel'!$B$41:$Z$100,$D369,0)/(VLOOKUP(DV$276,UI!$A$12:$O$51,VLOOKUP(DV$279,$B$276:$C$278,2,0),0)/1000))&gt;0),1,TRUNC(VLOOKUP($E369,'Container Panel'!$B$41:$Z$100,$D369,0)/(VLOOKUP(DV$276,UI!$A$12:$O$51,VLOOKUP(DV$279,$B$276:$C$278,2,0),0)/1000)))),"")</f>
        <v/>
      </c>
      <c r="DW369" s="145" t="str">
        <f>IFERROR(IF(AND(DW$272=list!$D$3,'Box Calculation'!DW$279&lt;&gt;"h",$E369&lt;&gt;0),0,IF(AND(DW$273=list!$D$2,$E369&lt;&gt;0,TRUNC(VLOOKUP($E369,'Container Panel'!$B$41:$Z$100,$D369,0)/(VLOOKUP(DW$276,UI!$A$12:$O$51,VLOOKUP(DW$279,$B$276:$C$278,2,0),0)/1000))&gt;0),1,TRUNC(VLOOKUP($E369,'Container Panel'!$B$41:$Z$100,$D369,0)/(VLOOKUP(DW$276,UI!$A$12:$O$51,VLOOKUP(DW$279,$B$276:$C$278,2,0),0)/1000)))),"")</f>
        <v/>
      </c>
      <c r="DX369" s="145" t="str">
        <f>IFERROR(IF(AND(DX$272=list!$D$3,'Box Calculation'!DX$279&lt;&gt;"h",$E369&lt;&gt;0),0,IF(AND(DX$273=list!$D$2,$E369&lt;&gt;0,TRUNC(VLOOKUP($E369,'Container Panel'!$B$41:$Z$100,$D369,0)/(VLOOKUP(DX$276,UI!$A$12:$O$51,VLOOKUP(DX$279,$B$276:$C$278,2,0),0)/1000))&gt;0),1,TRUNC(VLOOKUP($E369,'Container Panel'!$B$41:$Z$100,$D369,0)/(VLOOKUP(DX$276,UI!$A$12:$O$51,VLOOKUP(DX$279,$B$276:$C$278,2,0),0)/1000)))),"")</f>
        <v/>
      </c>
      <c r="DY369" s="145" t="str">
        <f>IFERROR(IF(AND(DY$272=list!$D$3,'Box Calculation'!DY$279&lt;&gt;"h",$E369&lt;&gt;0),0,IF(AND(DY$273=list!$D$2,$E369&lt;&gt;0,TRUNC(VLOOKUP($E369,'Container Panel'!$B$41:$Z$100,$D369,0)/(VLOOKUP(DY$276,UI!$A$12:$O$51,VLOOKUP(DY$279,$B$276:$C$278,2,0),0)/1000))&gt;0),1,TRUNC(VLOOKUP($E369,'Container Panel'!$B$41:$Z$100,$D369,0)/(VLOOKUP(DY$276,UI!$A$12:$O$51,VLOOKUP(DY$279,$B$276:$C$278,2,0),0)/1000)))),"")</f>
        <v/>
      </c>
      <c r="DZ369" s="145" t="str">
        <f>IFERROR(IF(AND(DZ$272=list!$D$3,'Box Calculation'!DZ$279&lt;&gt;"h",$E369&lt;&gt;0),0,IF(AND(DZ$273=list!$D$2,$E369&lt;&gt;0,TRUNC(VLOOKUP($E369,'Container Panel'!$B$41:$Z$100,$D369,0)/(VLOOKUP(DZ$276,UI!$A$12:$O$51,VLOOKUP(DZ$279,$B$276:$C$278,2,0),0)/1000))&gt;0),1,TRUNC(VLOOKUP($E369,'Container Panel'!$B$41:$Z$100,$D369,0)/(VLOOKUP(DZ$276,UI!$A$12:$O$51,VLOOKUP(DZ$279,$B$276:$C$278,2,0),0)/1000)))),"")</f>
        <v/>
      </c>
      <c r="EA369" s="145" t="str">
        <f>IFERROR(IF(AND(EA$272=list!$D$3,'Box Calculation'!EA$279&lt;&gt;"h",$E369&lt;&gt;0),0,IF(AND(EA$273=list!$D$2,$E369&lt;&gt;0,TRUNC(VLOOKUP($E369,'Container Panel'!$B$41:$Z$100,$D369,0)/(VLOOKUP(EA$276,UI!$A$12:$O$51,VLOOKUP(EA$279,$B$276:$C$278,2,0),0)/1000))&gt;0),1,TRUNC(VLOOKUP($E369,'Container Panel'!$B$41:$Z$100,$D369,0)/(VLOOKUP(EA$276,UI!$A$12:$O$51,VLOOKUP(EA$279,$B$276:$C$278,2,0),0)/1000)))),"")</f>
        <v/>
      </c>
      <c r="EB369" s="145" t="str">
        <f>IFERROR(IF(AND(EB$272=list!$D$3,'Box Calculation'!EB$279&lt;&gt;"h",$E369&lt;&gt;0),0,IF(AND(EB$273=list!$D$2,$E369&lt;&gt;0,TRUNC(VLOOKUP($E369,'Container Panel'!$B$41:$Z$100,$D369,0)/(VLOOKUP(EB$276,UI!$A$12:$O$51,VLOOKUP(EB$279,$B$276:$C$278,2,0),0)/1000))&gt;0),1,TRUNC(VLOOKUP($E369,'Container Panel'!$B$41:$Z$100,$D369,0)/(VLOOKUP(EB$276,UI!$A$12:$O$51,VLOOKUP(EB$279,$B$276:$C$278,2,0),0)/1000)))),"")</f>
        <v/>
      </c>
      <c r="EC369" s="145" t="str">
        <f>IFERROR(IF(AND(EC$272=list!$D$3,'Box Calculation'!EC$279&lt;&gt;"h",$E369&lt;&gt;0),0,IF(AND(EC$273=list!$D$2,$E369&lt;&gt;0,TRUNC(VLOOKUP($E369,'Container Panel'!$B$41:$Z$100,$D369,0)/(VLOOKUP(EC$276,UI!$A$12:$O$51,VLOOKUP(EC$279,$B$276:$C$278,2,0),0)/1000))&gt;0),1,TRUNC(VLOOKUP($E369,'Container Panel'!$B$41:$Z$100,$D369,0)/(VLOOKUP(EC$276,UI!$A$12:$O$51,VLOOKUP(EC$279,$B$276:$C$278,2,0),0)/1000)))),"")</f>
        <v/>
      </c>
      <c r="ED369" s="145" t="str">
        <f>IFERROR(IF(AND(ED$272=list!$D$3,'Box Calculation'!ED$279&lt;&gt;"h",$E369&lt;&gt;0),0,IF(AND(ED$273=list!$D$2,$E369&lt;&gt;0,TRUNC(VLOOKUP($E369,'Container Panel'!$B$41:$Z$100,$D369,0)/(VLOOKUP(ED$276,UI!$A$12:$O$51,VLOOKUP(ED$279,$B$276:$C$278,2,0),0)/1000))&gt;0),1,TRUNC(VLOOKUP($E369,'Container Panel'!$B$41:$Z$100,$D369,0)/(VLOOKUP(ED$276,UI!$A$12:$O$51,VLOOKUP(ED$279,$B$276:$C$278,2,0),0)/1000)))),"")</f>
        <v/>
      </c>
      <c r="EE369" s="145" t="str">
        <f>IFERROR(IF(AND(EE$272=list!$D$3,'Box Calculation'!EE$279&lt;&gt;"h",$E369&lt;&gt;0),0,IF(AND(EE$273=list!$D$2,$E369&lt;&gt;0,TRUNC(VLOOKUP($E369,'Container Panel'!$B$41:$Z$100,$D369,0)/(VLOOKUP(EE$276,UI!$A$12:$O$51,VLOOKUP(EE$279,$B$276:$C$278,2,0),0)/1000))&gt;0),1,TRUNC(VLOOKUP($E369,'Container Panel'!$B$41:$Z$100,$D369,0)/(VLOOKUP(EE$276,UI!$A$12:$O$51,VLOOKUP(EE$279,$B$276:$C$278,2,0),0)/1000)))),"")</f>
        <v/>
      </c>
      <c r="EF369" s="145" t="str">
        <f>IFERROR(IF(AND(EF$272=list!$D$3,'Box Calculation'!EF$279&lt;&gt;"h",$E369&lt;&gt;0),0,IF(AND(EF$273=list!$D$2,$E369&lt;&gt;0,TRUNC(VLOOKUP($E369,'Container Panel'!$B$41:$Z$100,$D369,0)/(VLOOKUP(EF$276,UI!$A$12:$O$51,VLOOKUP(EF$279,$B$276:$C$278,2,0),0)/1000))&gt;0),1,TRUNC(VLOOKUP($E369,'Container Panel'!$B$41:$Z$100,$D369,0)/(VLOOKUP(EF$276,UI!$A$12:$O$51,VLOOKUP(EF$279,$B$276:$C$278,2,0),0)/1000)))),"")</f>
        <v/>
      </c>
      <c r="EG369" s="145" t="str">
        <f>IFERROR(IF(AND(EG$272=list!$D$3,'Box Calculation'!EG$279&lt;&gt;"h",$E369&lt;&gt;0),0,IF(AND(EG$273=list!$D$2,$E369&lt;&gt;0,TRUNC(VLOOKUP($E369,'Container Panel'!$B$41:$Z$100,$D369,0)/(VLOOKUP(EG$276,UI!$A$12:$O$51,VLOOKUP(EG$279,$B$276:$C$278,2,0),0)/1000))&gt;0),1,TRUNC(VLOOKUP($E369,'Container Panel'!$B$41:$Z$100,$D369,0)/(VLOOKUP(EG$276,UI!$A$12:$O$51,VLOOKUP(EG$279,$B$276:$C$278,2,0),0)/1000)))),"")</f>
        <v/>
      </c>
      <c r="EH369" s="145" t="str">
        <f>IFERROR(IF(AND(EH$272=list!$D$3,'Box Calculation'!EH$279&lt;&gt;"h",$E369&lt;&gt;0),0,IF(AND(EH$273=list!$D$2,$E369&lt;&gt;0,TRUNC(VLOOKUP($E369,'Container Panel'!$B$41:$Z$100,$D369,0)/(VLOOKUP(EH$276,UI!$A$12:$O$51,VLOOKUP(EH$279,$B$276:$C$278,2,0),0)/1000))&gt;0),1,TRUNC(VLOOKUP($E369,'Container Panel'!$B$41:$Z$100,$D369,0)/(VLOOKUP(EH$276,UI!$A$12:$O$51,VLOOKUP(EH$279,$B$276:$C$278,2,0),0)/1000)))),"")</f>
        <v/>
      </c>
      <c r="EI369" s="145" t="str">
        <f>IFERROR(IF(AND(EI$272=list!$D$3,'Box Calculation'!EI$279&lt;&gt;"h",$E369&lt;&gt;0),0,IF(AND(EI$273=list!$D$2,$E369&lt;&gt;0,TRUNC(VLOOKUP($E369,'Container Panel'!$B$41:$Z$100,$D369,0)/(VLOOKUP(EI$276,UI!$A$12:$O$51,VLOOKUP(EI$279,$B$276:$C$278,2,0),0)/1000))&gt;0),1,TRUNC(VLOOKUP($E369,'Container Panel'!$B$41:$Z$100,$D369,0)/(VLOOKUP(EI$276,UI!$A$12:$O$51,VLOOKUP(EI$279,$B$276:$C$278,2,0),0)/1000)))),"")</f>
        <v/>
      </c>
      <c r="EJ369" s="145" t="str">
        <f>IFERROR(IF(AND(EJ$272=list!$D$3,'Box Calculation'!EJ$279&lt;&gt;"h",$E369&lt;&gt;0),0,IF(AND(EJ$273=list!$D$2,$E369&lt;&gt;0,TRUNC(VLOOKUP($E369,'Container Panel'!$B$41:$Z$100,$D369,0)/(VLOOKUP(EJ$276,UI!$A$12:$O$51,VLOOKUP(EJ$279,$B$276:$C$278,2,0),0)/1000))&gt;0),1,TRUNC(VLOOKUP($E369,'Container Panel'!$B$41:$Z$100,$D369,0)/(VLOOKUP(EJ$276,UI!$A$12:$O$51,VLOOKUP(EJ$279,$B$276:$C$278,2,0),0)/1000)))),"")</f>
        <v/>
      </c>
      <c r="EK369" s="145" t="str">
        <f>IFERROR(IF(AND(EK$272=list!$D$3,'Box Calculation'!EK$279&lt;&gt;"h",$E369&lt;&gt;0),0,IF(AND(EK$273=list!$D$2,$E369&lt;&gt;0,TRUNC(VLOOKUP($E369,'Container Panel'!$B$41:$Z$100,$D369,0)/(VLOOKUP(EK$276,UI!$A$12:$O$51,VLOOKUP(EK$279,$B$276:$C$278,2,0),0)/1000))&gt;0),1,TRUNC(VLOOKUP($E369,'Container Panel'!$B$41:$Z$100,$D369,0)/(VLOOKUP(EK$276,UI!$A$12:$O$51,VLOOKUP(EK$279,$B$276:$C$278,2,0),0)/1000)))),"")</f>
        <v/>
      </c>
      <c r="EL369" s="145" t="str">
        <f>IFERROR(IF(AND(EL$272=list!$D$3,'Box Calculation'!EL$279&lt;&gt;"h",$E369&lt;&gt;0),0,IF(AND(EL$273=list!$D$2,$E369&lt;&gt;0,TRUNC(VLOOKUP($E369,'Container Panel'!$B$41:$Z$100,$D369,0)/(VLOOKUP(EL$276,UI!$A$12:$O$51,VLOOKUP(EL$279,$B$276:$C$278,2,0),0)/1000))&gt;0),1,TRUNC(VLOOKUP($E369,'Container Panel'!$B$41:$Z$100,$D369,0)/(VLOOKUP(EL$276,UI!$A$12:$O$51,VLOOKUP(EL$279,$B$276:$C$278,2,0),0)/1000)))),"")</f>
        <v/>
      </c>
      <c r="EM369" s="145" t="str">
        <f>IFERROR(IF(AND(EM$272=list!$D$3,'Box Calculation'!EM$279&lt;&gt;"h",$E369&lt;&gt;0),0,IF(AND(EM$273=list!$D$2,$E369&lt;&gt;0,TRUNC(VLOOKUP($E369,'Container Panel'!$B$41:$Z$100,$D369,0)/(VLOOKUP(EM$276,UI!$A$12:$O$51,VLOOKUP(EM$279,$B$276:$C$278,2,0),0)/1000))&gt;0),1,TRUNC(VLOOKUP($E369,'Container Panel'!$B$41:$Z$100,$D369,0)/(VLOOKUP(EM$276,UI!$A$12:$O$51,VLOOKUP(EM$279,$B$276:$C$278,2,0),0)/1000)))),"")</f>
        <v/>
      </c>
      <c r="EN369" s="145" t="str">
        <f>IFERROR(IF(AND(EN$272=list!$D$3,'Box Calculation'!EN$279&lt;&gt;"h",$E369&lt;&gt;0),0,IF(AND(EN$273=list!$D$2,$E369&lt;&gt;0,TRUNC(VLOOKUP($E369,'Container Panel'!$B$41:$Z$100,$D369,0)/(VLOOKUP(EN$276,UI!$A$12:$O$51,VLOOKUP(EN$279,$B$276:$C$278,2,0),0)/1000))&gt;0),1,TRUNC(VLOOKUP($E369,'Container Panel'!$B$41:$Z$100,$D369,0)/(VLOOKUP(EN$276,UI!$A$12:$O$51,VLOOKUP(EN$279,$B$276:$C$278,2,0),0)/1000)))),"")</f>
        <v/>
      </c>
      <c r="EO369" s="145" t="str">
        <f>IFERROR(IF(AND(EO$272=list!$D$3,'Box Calculation'!EO$279&lt;&gt;"h",$E369&lt;&gt;0),0,IF(AND(EO$273=list!$D$2,$E369&lt;&gt;0,TRUNC(VLOOKUP($E369,'Container Panel'!$B$41:$Z$100,$D369,0)/(VLOOKUP(EO$276,UI!$A$12:$O$51,VLOOKUP(EO$279,$B$276:$C$278,2,0),0)/1000))&gt;0),1,TRUNC(VLOOKUP($E369,'Container Panel'!$B$41:$Z$100,$D369,0)/(VLOOKUP(EO$276,UI!$A$12:$O$51,VLOOKUP(EO$279,$B$276:$C$278,2,0),0)/1000)))),"")</f>
        <v/>
      </c>
      <c r="EP369" s="145" t="str">
        <f>IFERROR(IF(AND(EP$272=list!$D$3,'Box Calculation'!EP$279&lt;&gt;"h",$E369&lt;&gt;0),0,IF(AND(EP$273=list!$D$2,$E369&lt;&gt;0,TRUNC(VLOOKUP($E369,'Container Panel'!$B$41:$Z$100,$D369,0)/(VLOOKUP(EP$276,UI!$A$12:$O$51,VLOOKUP(EP$279,$B$276:$C$278,2,0),0)/1000))&gt;0),1,TRUNC(VLOOKUP($E369,'Container Panel'!$B$41:$Z$100,$D369,0)/(VLOOKUP(EP$276,UI!$A$12:$O$51,VLOOKUP(EP$279,$B$276:$C$278,2,0),0)/1000)))),"")</f>
        <v/>
      </c>
      <c r="EQ369" s="145" t="str">
        <f>IFERROR(IF(AND(EQ$272=list!$D$3,'Box Calculation'!EQ$279&lt;&gt;"h",$E369&lt;&gt;0),0,IF(AND(EQ$273=list!$D$2,$E369&lt;&gt;0,TRUNC(VLOOKUP($E369,'Container Panel'!$B$41:$Z$100,$D369,0)/(VLOOKUP(EQ$276,UI!$A$12:$O$51,VLOOKUP(EQ$279,$B$276:$C$278,2,0),0)/1000))&gt;0),1,TRUNC(VLOOKUP($E369,'Container Panel'!$B$41:$Z$100,$D369,0)/(VLOOKUP(EQ$276,UI!$A$12:$O$51,VLOOKUP(EQ$279,$B$276:$C$278,2,0),0)/1000)))),"")</f>
        <v/>
      </c>
      <c r="ER369" s="145" t="str">
        <f>IFERROR(IF(AND(ER$272=list!$D$3,'Box Calculation'!ER$279&lt;&gt;"h",$E369&lt;&gt;0),0,IF(AND(ER$273=list!$D$2,$E369&lt;&gt;0,TRUNC(VLOOKUP($E369,'Container Panel'!$B$41:$Z$100,$D369,0)/(VLOOKUP(ER$276,UI!$A$12:$O$51,VLOOKUP(ER$279,$B$276:$C$278,2,0),0)/1000))&gt;0),1,TRUNC(VLOOKUP($E369,'Container Panel'!$B$41:$Z$100,$D369,0)/(VLOOKUP(ER$276,UI!$A$12:$O$51,VLOOKUP(ER$279,$B$276:$C$278,2,0),0)/1000)))),"")</f>
        <v/>
      </c>
      <c r="ES369" s="145" t="str">
        <f>IFERROR(IF(AND(ES$272=list!$D$3,'Box Calculation'!ES$279&lt;&gt;"h",$E369&lt;&gt;0),0,IF(AND(ES$273=list!$D$2,$E369&lt;&gt;0,TRUNC(VLOOKUP($E369,'Container Panel'!$B$41:$Z$100,$D369,0)/(VLOOKUP(ES$276,UI!$A$12:$O$51,VLOOKUP(ES$279,$B$276:$C$278,2,0),0)/1000))&gt;0),1,TRUNC(VLOOKUP($E369,'Container Panel'!$B$41:$Z$100,$D369,0)/(VLOOKUP(ES$276,UI!$A$12:$O$51,VLOOKUP(ES$279,$B$276:$C$278,2,0),0)/1000)))),"")</f>
        <v/>
      </c>
      <c r="ET369" s="145" t="str">
        <f>IFERROR(IF(AND(ET$272=list!$D$3,'Box Calculation'!ET$279&lt;&gt;"h",$E369&lt;&gt;0),0,IF(AND(ET$273=list!$D$2,$E369&lt;&gt;0,TRUNC(VLOOKUP($E369,'Container Panel'!$B$41:$Z$100,$D369,0)/(VLOOKUP(ET$276,UI!$A$12:$O$51,VLOOKUP(ET$279,$B$276:$C$278,2,0),0)/1000))&gt;0),1,TRUNC(VLOOKUP($E369,'Container Panel'!$B$41:$Z$100,$D369,0)/(VLOOKUP(ET$276,UI!$A$12:$O$51,VLOOKUP(ET$279,$B$276:$C$278,2,0),0)/1000)))),"")</f>
        <v/>
      </c>
      <c r="EU369" s="145" t="str">
        <f>IFERROR(IF(AND(EU$272=list!$D$3,'Box Calculation'!EU$279&lt;&gt;"h",$E369&lt;&gt;0),0,IF(AND(EU$273=list!$D$2,$E369&lt;&gt;0,TRUNC(VLOOKUP($E369,'Container Panel'!$B$41:$Z$100,$D369,0)/(VLOOKUP(EU$276,UI!$A$12:$O$51,VLOOKUP(EU$279,$B$276:$C$278,2,0),0)/1000))&gt;0),1,TRUNC(VLOOKUP($E369,'Container Panel'!$B$41:$Z$100,$D369,0)/(VLOOKUP(EU$276,UI!$A$12:$O$51,VLOOKUP(EU$279,$B$276:$C$278,2,0),0)/1000)))),"")</f>
        <v/>
      </c>
      <c r="EV369" s="145" t="str">
        <f>IFERROR(IF(AND(EV$272=list!$D$3,'Box Calculation'!EV$279&lt;&gt;"h",$E369&lt;&gt;0),0,IF(AND(EV$273=list!$D$2,$E369&lt;&gt;0,TRUNC(VLOOKUP($E369,'Container Panel'!$B$41:$Z$100,$D369,0)/(VLOOKUP(EV$276,UI!$A$12:$O$51,VLOOKUP(EV$279,$B$276:$C$278,2,0),0)/1000))&gt;0),1,TRUNC(VLOOKUP($E369,'Container Panel'!$B$41:$Z$100,$D369,0)/(VLOOKUP(EV$276,UI!$A$12:$O$51,VLOOKUP(EV$279,$B$276:$C$278,2,0),0)/1000)))),"")</f>
        <v/>
      </c>
      <c r="EW369" s="145" t="str">
        <f>IFERROR(IF(AND(EW$272=list!$D$3,'Box Calculation'!EW$279&lt;&gt;"h",$E369&lt;&gt;0),0,IF(AND(EW$273=list!$D$2,$E369&lt;&gt;0,TRUNC(VLOOKUP($E369,'Container Panel'!$B$41:$Z$100,$D369,0)/(VLOOKUP(EW$276,UI!$A$12:$O$51,VLOOKUP(EW$279,$B$276:$C$278,2,0),0)/1000))&gt;0),1,TRUNC(VLOOKUP($E369,'Container Panel'!$B$41:$Z$100,$D369,0)/(VLOOKUP(EW$276,UI!$A$12:$O$51,VLOOKUP(EW$279,$B$276:$C$278,2,0),0)/1000)))),"")</f>
        <v/>
      </c>
      <c r="EX369" s="145" t="str">
        <f>IFERROR(IF(AND(EX$272=list!$D$3,'Box Calculation'!EX$279&lt;&gt;"h",$E369&lt;&gt;0),0,IF(AND(EX$273=list!$D$2,$E369&lt;&gt;0,TRUNC(VLOOKUP($E369,'Container Panel'!$B$41:$Z$100,$D369,0)/(VLOOKUP(EX$276,UI!$A$12:$O$51,VLOOKUP(EX$279,$B$276:$C$278,2,0),0)/1000))&gt;0),1,TRUNC(VLOOKUP($E369,'Container Panel'!$B$41:$Z$100,$D369,0)/(VLOOKUP(EX$276,UI!$A$12:$O$51,VLOOKUP(EX$279,$B$276:$C$278,2,0),0)/1000)))),"")</f>
        <v/>
      </c>
      <c r="EY369" s="145" t="str">
        <f>IFERROR(IF(AND(EY$272=list!$D$3,'Box Calculation'!EY$279&lt;&gt;"h",$E369&lt;&gt;0),0,IF(AND(EY$273=list!$D$2,$E369&lt;&gt;0,TRUNC(VLOOKUP($E369,'Container Panel'!$B$41:$Z$100,$D369,0)/(VLOOKUP(EY$276,UI!$A$12:$O$51,VLOOKUP(EY$279,$B$276:$C$278,2,0),0)/1000))&gt;0),1,TRUNC(VLOOKUP($E369,'Container Panel'!$B$41:$Z$100,$D369,0)/(VLOOKUP(EY$276,UI!$A$12:$O$51,VLOOKUP(EY$279,$B$276:$C$278,2,0),0)/1000)))),"")</f>
        <v/>
      </c>
      <c r="EZ369" s="145" t="str">
        <f>IFERROR(IF(AND(EZ$272=list!$D$3,'Box Calculation'!EZ$279&lt;&gt;"h",$E369&lt;&gt;0),0,IF(AND(EZ$273=list!$D$2,$E369&lt;&gt;0,TRUNC(VLOOKUP($E369,'Container Panel'!$B$41:$Z$100,$D369,0)/(VLOOKUP(EZ$276,UI!$A$12:$O$51,VLOOKUP(EZ$279,$B$276:$C$278,2,0),0)/1000))&gt;0),1,TRUNC(VLOOKUP($E369,'Container Panel'!$B$41:$Z$100,$D369,0)/(VLOOKUP(EZ$276,UI!$A$12:$O$51,VLOOKUP(EZ$279,$B$276:$C$278,2,0),0)/1000)))),"")</f>
        <v/>
      </c>
      <c r="FA369" s="145" t="str">
        <f>IFERROR(IF(AND(FA$272=list!$D$3,'Box Calculation'!FA$279&lt;&gt;"h",$E369&lt;&gt;0),0,IF(AND(FA$273=list!$D$2,$E369&lt;&gt;0,TRUNC(VLOOKUP($E369,'Container Panel'!$B$41:$Z$100,$D369,0)/(VLOOKUP(FA$276,UI!$A$12:$O$51,VLOOKUP(FA$279,$B$276:$C$278,2,0),0)/1000))&gt;0),1,TRUNC(VLOOKUP($E369,'Container Panel'!$B$41:$Z$100,$D369,0)/(VLOOKUP(FA$276,UI!$A$12:$O$51,VLOOKUP(FA$279,$B$276:$C$278,2,0),0)/1000)))),"")</f>
        <v/>
      </c>
      <c r="FB369" s="145" t="str">
        <f>IFERROR(IF(AND(FB$272=list!$D$3,'Box Calculation'!FB$279&lt;&gt;"h",$E369&lt;&gt;0),0,IF(AND(FB$273=list!$D$2,$E369&lt;&gt;0,TRUNC(VLOOKUP($E369,'Container Panel'!$B$41:$Z$100,$D369,0)/(VLOOKUP(FB$276,UI!$A$12:$O$51,VLOOKUP(FB$279,$B$276:$C$278,2,0),0)/1000))&gt;0),1,TRUNC(VLOOKUP($E369,'Container Panel'!$B$41:$Z$100,$D369,0)/(VLOOKUP(FB$276,UI!$A$12:$O$51,VLOOKUP(FB$279,$B$276:$C$278,2,0),0)/1000)))),"")</f>
        <v/>
      </c>
      <c r="FC369" s="145" t="str">
        <f>IFERROR(IF(AND(FC$272=list!$D$3,'Box Calculation'!FC$279&lt;&gt;"h",$E369&lt;&gt;0),0,IF(AND(FC$273=list!$D$2,$E369&lt;&gt;0,TRUNC(VLOOKUP($E369,'Container Panel'!$B$41:$Z$100,$D369,0)/(VLOOKUP(FC$276,UI!$A$12:$O$51,VLOOKUP(FC$279,$B$276:$C$278,2,0),0)/1000))&gt;0),1,TRUNC(VLOOKUP($E369,'Container Panel'!$B$41:$Z$100,$D369,0)/(VLOOKUP(FC$276,UI!$A$12:$O$51,VLOOKUP(FC$279,$B$276:$C$278,2,0),0)/1000)))),"")</f>
        <v/>
      </c>
      <c r="FD369" s="145" t="str">
        <f>IFERROR(IF(AND(FD$272=list!$D$3,'Box Calculation'!FD$279&lt;&gt;"h",$E369&lt;&gt;0),0,IF(AND(FD$273=list!$D$2,$E369&lt;&gt;0,TRUNC(VLOOKUP($E369,'Container Panel'!$B$41:$Z$100,$D369,0)/(VLOOKUP(FD$276,UI!$A$12:$O$51,VLOOKUP(FD$279,$B$276:$C$278,2,0),0)/1000))&gt;0),1,TRUNC(VLOOKUP($E369,'Container Panel'!$B$41:$Z$100,$D369,0)/(VLOOKUP(FD$276,UI!$A$12:$O$51,VLOOKUP(FD$279,$B$276:$C$278,2,0),0)/1000)))),"")</f>
        <v/>
      </c>
      <c r="FE369" s="145" t="str">
        <f>IFERROR(IF(AND(FE$272=list!$D$3,'Box Calculation'!FE$279&lt;&gt;"h",$E369&lt;&gt;0),0,IF(AND(FE$273=list!$D$2,$E369&lt;&gt;0,TRUNC(VLOOKUP($E369,'Container Panel'!$B$41:$Z$100,$D369,0)/(VLOOKUP(FE$276,UI!$A$12:$O$51,VLOOKUP(FE$279,$B$276:$C$278,2,0),0)/1000))&gt;0),1,TRUNC(VLOOKUP($E369,'Container Panel'!$B$41:$Z$100,$D369,0)/(VLOOKUP(FE$276,UI!$A$12:$O$51,VLOOKUP(FE$279,$B$276:$C$278,2,0),0)/1000)))),"")</f>
        <v/>
      </c>
      <c r="FF369" s="145" t="str">
        <f>IFERROR(IF(AND(FF$272=list!$D$3,'Box Calculation'!FF$279&lt;&gt;"h",$E369&lt;&gt;0),0,IF(AND(FF$273=list!$D$2,$E369&lt;&gt;0,TRUNC(VLOOKUP($E369,'Container Panel'!$B$41:$Z$100,$D369,0)/(VLOOKUP(FF$276,UI!$A$12:$O$51,VLOOKUP(FF$279,$B$276:$C$278,2,0),0)/1000))&gt;0),1,TRUNC(VLOOKUP($E369,'Container Panel'!$B$41:$Z$100,$D369,0)/(VLOOKUP(FF$276,UI!$A$12:$O$51,VLOOKUP(FF$279,$B$276:$C$278,2,0),0)/1000)))),"")</f>
        <v/>
      </c>
      <c r="FG369" s="145" t="str">
        <f>IFERROR(IF(AND(FG$272=list!$D$3,'Box Calculation'!FG$279&lt;&gt;"h",$E369&lt;&gt;0),0,IF(AND(FG$273=list!$D$2,$E369&lt;&gt;0,TRUNC(VLOOKUP($E369,'Container Panel'!$B$41:$Z$100,$D369,0)/(VLOOKUP(FG$276,UI!$A$12:$O$51,VLOOKUP(FG$279,$B$276:$C$278,2,0),0)/1000))&gt;0),1,TRUNC(VLOOKUP($E369,'Container Panel'!$B$41:$Z$100,$D369,0)/(VLOOKUP(FG$276,UI!$A$12:$O$51,VLOOKUP(FG$279,$B$276:$C$278,2,0),0)/1000)))),"")</f>
        <v/>
      </c>
      <c r="FH369" s="145" t="str">
        <f>IFERROR(IF(AND(FH$272=list!$D$3,'Box Calculation'!FH$279&lt;&gt;"h",$E369&lt;&gt;0),0,IF(AND(FH$273=list!$D$2,$E369&lt;&gt;0,TRUNC(VLOOKUP($E369,'Container Panel'!$B$41:$Z$100,$D369,0)/(VLOOKUP(FH$276,UI!$A$12:$O$51,VLOOKUP(FH$279,$B$276:$C$278,2,0),0)/1000))&gt;0),1,TRUNC(VLOOKUP($E369,'Container Panel'!$B$41:$Z$100,$D369,0)/(VLOOKUP(FH$276,UI!$A$12:$O$51,VLOOKUP(FH$279,$B$276:$C$278,2,0),0)/1000)))),"")</f>
        <v/>
      </c>
      <c r="FI369" s="145" t="str">
        <f>IFERROR(IF(AND(FI$272=list!$D$3,'Box Calculation'!FI$279&lt;&gt;"h",$E369&lt;&gt;0),0,IF(AND(FI$273=list!$D$2,$E369&lt;&gt;0,TRUNC(VLOOKUP($E369,'Container Panel'!$B$41:$Z$100,$D369,0)/(VLOOKUP(FI$276,UI!$A$12:$O$51,VLOOKUP(FI$279,$B$276:$C$278,2,0),0)/1000))&gt;0),1,TRUNC(VLOOKUP($E369,'Container Panel'!$B$41:$Z$100,$D369,0)/(VLOOKUP(FI$276,UI!$A$12:$O$51,VLOOKUP(FI$279,$B$276:$C$278,2,0),0)/1000)))),"")</f>
        <v/>
      </c>
      <c r="FJ369" s="145" t="str">
        <f>IFERROR(IF(AND(FJ$272=list!$D$3,'Box Calculation'!FJ$279&lt;&gt;"h",$E369&lt;&gt;0),0,IF(AND(FJ$273=list!$D$2,$E369&lt;&gt;0,TRUNC(VLOOKUP($E369,'Container Panel'!$B$41:$Z$100,$D369,0)/(VLOOKUP(FJ$276,UI!$A$12:$O$51,VLOOKUP(FJ$279,$B$276:$C$278,2,0),0)/1000))&gt;0),1,TRUNC(VLOOKUP($E369,'Container Panel'!$B$41:$Z$100,$D369,0)/(VLOOKUP(FJ$276,UI!$A$12:$O$51,VLOOKUP(FJ$279,$B$276:$C$278,2,0),0)/1000)))),"")</f>
        <v/>
      </c>
      <c r="FK369" s="145" t="str">
        <f>IFERROR(IF(AND(FK$272=list!$D$3,'Box Calculation'!FK$279&lt;&gt;"h",$E369&lt;&gt;0),0,IF(AND(FK$273=list!$D$2,$E369&lt;&gt;0,TRUNC(VLOOKUP($E369,'Container Panel'!$B$41:$Z$100,$D369,0)/(VLOOKUP(FK$276,UI!$A$12:$O$51,VLOOKUP(FK$279,$B$276:$C$278,2,0),0)/1000))&gt;0),1,TRUNC(VLOOKUP($E369,'Container Panel'!$B$41:$Z$100,$D369,0)/(VLOOKUP(FK$276,UI!$A$12:$O$51,VLOOKUP(FK$279,$B$276:$C$278,2,0),0)/1000)))),"")</f>
        <v/>
      </c>
      <c r="FL369" s="145" t="str">
        <f>IFERROR(IF(AND(FL$272=list!$D$3,'Box Calculation'!FL$279&lt;&gt;"h",$E369&lt;&gt;0),0,IF(AND(FL$273=list!$D$2,$E369&lt;&gt;0,TRUNC(VLOOKUP($E369,'Container Panel'!$B$41:$Z$100,$D369,0)/(VLOOKUP(FL$276,UI!$A$12:$O$51,VLOOKUP(FL$279,$B$276:$C$278,2,0),0)/1000))&gt;0),1,TRUNC(VLOOKUP($E369,'Container Panel'!$B$41:$Z$100,$D369,0)/(VLOOKUP(FL$276,UI!$A$12:$O$51,VLOOKUP(FL$279,$B$276:$C$278,2,0),0)/1000)))),"")</f>
        <v/>
      </c>
      <c r="FM369" s="145" t="str">
        <f>IFERROR(IF(AND(FM$272=list!$D$3,'Box Calculation'!FM$279&lt;&gt;"h",$E369&lt;&gt;0),0,IF(AND(FM$273=list!$D$2,$E369&lt;&gt;0,TRUNC(VLOOKUP($E369,'Container Panel'!$B$41:$Z$100,$D369,0)/(VLOOKUP(FM$276,UI!$A$12:$O$51,VLOOKUP(FM$279,$B$276:$C$278,2,0),0)/1000))&gt;0),1,TRUNC(VLOOKUP($E369,'Container Panel'!$B$41:$Z$100,$D369,0)/(VLOOKUP(FM$276,UI!$A$12:$O$51,VLOOKUP(FM$279,$B$276:$C$278,2,0),0)/1000)))),"")</f>
        <v/>
      </c>
      <c r="FN369" s="145" t="str">
        <f>IFERROR(IF(AND(FN$272=list!$D$3,'Box Calculation'!FN$279&lt;&gt;"h",$E369&lt;&gt;0),0,IF(AND(FN$273=list!$D$2,$E369&lt;&gt;0,TRUNC(VLOOKUP($E369,'Container Panel'!$B$41:$Z$100,$D369,0)/(VLOOKUP(FN$276,UI!$A$12:$O$51,VLOOKUP(FN$279,$B$276:$C$278,2,0),0)/1000))&gt;0),1,TRUNC(VLOOKUP($E369,'Container Panel'!$B$41:$Z$100,$D369,0)/(VLOOKUP(FN$276,UI!$A$12:$O$51,VLOOKUP(FN$279,$B$276:$C$278,2,0),0)/1000)))),"")</f>
        <v/>
      </c>
      <c r="FO369" s="145" t="str">
        <f>IFERROR(IF(AND(FO$272=list!$D$3,'Box Calculation'!FO$279&lt;&gt;"h",$E369&lt;&gt;0),0,IF(AND(FO$273=list!$D$2,$E369&lt;&gt;0,TRUNC(VLOOKUP($E369,'Container Panel'!$B$41:$Z$100,$D369,0)/(VLOOKUP(FO$276,UI!$A$12:$O$51,VLOOKUP(FO$279,$B$276:$C$278,2,0),0)/1000))&gt;0),1,TRUNC(VLOOKUP($E369,'Container Panel'!$B$41:$Z$100,$D369,0)/(VLOOKUP(FO$276,UI!$A$12:$O$51,VLOOKUP(FO$279,$B$276:$C$278,2,0),0)/1000)))),"")</f>
        <v/>
      </c>
      <c r="FP369" s="145" t="str">
        <f>IFERROR(IF(AND(FP$272=list!$D$3,'Box Calculation'!FP$279&lt;&gt;"h",$E369&lt;&gt;0),0,IF(AND(FP$273=list!$D$2,$E369&lt;&gt;0,TRUNC(VLOOKUP($E369,'Container Panel'!$B$41:$Z$100,$D369,0)/(VLOOKUP(FP$276,UI!$A$12:$O$51,VLOOKUP(FP$279,$B$276:$C$278,2,0),0)/1000))&gt;0),1,TRUNC(VLOOKUP($E369,'Container Panel'!$B$41:$Z$100,$D369,0)/(VLOOKUP(FP$276,UI!$A$12:$O$51,VLOOKUP(FP$279,$B$276:$C$278,2,0),0)/1000)))),"")</f>
        <v/>
      </c>
      <c r="FQ369" s="145" t="str">
        <f>IFERROR(IF(AND(FQ$272=list!$D$3,'Box Calculation'!FQ$279&lt;&gt;"h",$E369&lt;&gt;0),0,IF(AND(FQ$273=list!$D$2,$E369&lt;&gt;0,TRUNC(VLOOKUP($E369,'Container Panel'!$B$41:$Z$100,$D369,0)/(VLOOKUP(FQ$276,UI!$A$12:$O$51,VLOOKUP(FQ$279,$B$276:$C$278,2,0),0)/1000))&gt;0),1,TRUNC(VLOOKUP($E369,'Container Panel'!$B$41:$Z$100,$D369,0)/(VLOOKUP(FQ$276,UI!$A$12:$O$51,VLOOKUP(FQ$279,$B$276:$C$278,2,0),0)/1000)))),"")</f>
        <v/>
      </c>
      <c r="FR369" s="145" t="str">
        <f>IFERROR(IF(AND(FR$272=list!$D$3,'Box Calculation'!FR$279&lt;&gt;"h",$E369&lt;&gt;0),0,IF(AND(FR$273=list!$D$2,$E369&lt;&gt;0,TRUNC(VLOOKUP($E369,'Container Panel'!$B$41:$Z$100,$D369,0)/(VLOOKUP(FR$276,UI!$A$12:$O$51,VLOOKUP(FR$279,$B$276:$C$278,2,0),0)/1000))&gt;0),1,TRUNC(VLOOKUP($E369,'Container Panel'!$B$41:$Z$100,$D369,0)/(VLOOKUP(FR$276,UI!$A$12:$O$51,VLOOKUP(FR$279,$B$276:$C$278,2,0),0)/1000)))),"")</f>
        <v/>
      </c>
      <c r="FS369" s="145" t="str">
        <f>IFERROR(IF(AND(FS$272=list!$D$3,'Box Calculation'!FS$279&lt;&gt;"h",$E369&lt;&gt;0),0,IF(AND(FS$273=list!$D$2,$E369&lt;&gt;0,TRUNC(VLOOKUP($E369,'Container Panel'!$B$41:$Z$100,$D369,0)/(VLOOKUP(FS$276,UI!$A$12:$O$51,VLOOKUP(FS$279,$B$276:$C$278,2,0),0)/1000))&gt;0),1,TRUNC(VLOOKUP($E369,'Container Panel'!$B$41:$Z$100,$D369,0)/(VLOOKUP(FS$276,UI!$A$12:$O$51,VLOOKUP(FS$279,$B$276:$C$278,2,0),0)/1000)))),"")</f>
        <v/>
      </c>
      <c r="FT369" s="145" t="str">
        <f>IFERROR(IF(AND(FT$272=list!$D$3,'Box Calculation'!FT$279&lt;&gt;"h",$E369&lt;&gt;0),0,IF(AND(FT$273=list!$D$2,$E369&lt;&gt;0,TRUNC(VLOOKUP($E369,'Container Panel'!$B$41:$Z$100,$D369,0)/(VLOOKUP(FT$276,UI!$A$12:$O$51,VLOOKUP(FT$279,$B$276:$C$278,2,0),0)/1000))&gt;0),1,TRUNC(VLOOKUP($E369,'Container Panel'!$B$41:$Z$100,$D369,0)/(VLOOKUP(FT$276,UI!$A$12:$O$51,VLOOKUP(FT$279,$B$276:$C$278,2,0),0)/1000)))),"")</f>
        <v/>
      </c>
      <c r="FU369" s="145" t="str">
        <f>IFERROR(IF(AND(FU$272=list!$D$3,'Box Calculation'!FU$279&lt;&gt;"h",$E369&lt;&gt;0),0,IF(AND(FU$273=list!$D$2,$E369&lt;&gt;0,TRUNC(VLOOKUP($E369,'Container Panel'!$B$41:$Z$100,$D369,0)/(VLOOKUP(FU$276,UI!$A$12:$O$51,VLOOKUP(FU$279,$B$276:$C$278,2,0),0)/1000))&gt;0),1,TRUNC(VLOOKUP($E369,'Container Panel'!$B$41:$Z$100,$D369,0)/(VLOOKUP(FU$276,UI!$A$12:$O$51,VLOOKUP(FU$279,$B$276:$C$278,2,0),0)/1000)))),"")</f>
        <v/>
      </c>
      <c r="FV369" s="145" t="str">
        <f>IFERROR(IF(AND(FV$272=list!$D$3,'Box Calculation'!FV$279&lt;&gt;"h",$E369&lt;&gt;0),0,IF(AND(FV$273=list!$D$2,$E369&lt;&gt;0,TRUNC(VLOOKUP($E369,'Container Panel'!$B$41:$Z$100,$D369,0)/(VLOOKUP(FV$276,UI!$A$12:$O$51,VLOOKUP(FV$279,$B$276:$C$278,2,0),0)/1000))&gt;0),1,TRUNC(VLOOKUP($E369,'Container Panel'!$B$41:$Z$100,$D369,0)/(VLOOKUP(FV$276,UI!$A$12:$O$51,VLOOKUP(FV$279,$B$276:$C$278,2,0),0)/1000)))),"")</f>
        <v/>
      </c>
      <c r="FW369" s="145" t="str">
        <f>IFERROR(IF(AND(FW$272=list!$D$3,'Box Calculation'!FW$279&lt;&gt;"h",$E369&lt;&gt;0),0,IF(AND(FW$273=list!$D$2,$E369&lt;&gt;0,TRUNC(VLOOKUP($E369,'Container Panel'!$B$41:$Z$100,$D369,0)/(VLOOKUP(FW$276,UI!$A$12:$O$51,VLOOKUP(FW$279,$B$276:$C$278,2,0),0)/1000))&gt;0),1,TRUNC(VLOOKUP($E369,'Container Panel'!$B$41:$Z$100,$D369,0)/(VLOOKUP(FW$276,UI!$A$12:$O$51,VLOOKUP(FW$279,$B$276:$C$278,2,0),0)/1000)))),"")</f>
        <v/>
      </c>
      <c r="FX369" s="145" t="str">
        <f>IFERROR(IF(AND(FX$272=list!$D$3,'Box Calculation'!FX$279&lt;&gt;"h",$E369&lt;&gt;0),0,IF(AND(FX$273=list!$D$2,$E369&lt;&gt;0,TRUNC(VLOOKUP($E369,'Container Panel'!$B$41:$Z$100,$D369,0)/(VLOOKUP(FX$276,UI!$A$12:$O$51,VLOOKUP(FX$279,$B$276:$C$278,2,0),0)/1000))&gt;0),1,TRUNC(VLOOKUP($E369,'Container Panel'!$B$41:$Z$100,$D369,0)/(VLOOKUP(FX$276,UI!$A$12:$O$51,VLOOKUP(FX$279,$B$276:$C$278,2,0),0)/1000)))),"")</f>
        <v/>
      </c>
      <c r="FY369" s="145" t="str">
        <f>IFERROR(IF(AND(FY$272=list!$D$3,'Box Calculation'!FY$279&lt;&gt;"h",$E369&lt;&gt;0),0,IF(AND(FY$273=list!$D$2,$E369&lt;&gt;0,TRUNC(VLOOKUP($E369,'Container Panel'!$B$41:$Z$100,$D369,0)/(VLOOKUP(FY$276,UI!$A$12:$O$51,VLOOKUP(FY$279,$B$276:$C$278,2,0),0)/1000))&gt;0),1,TRUNC(VLOOKUP($E369,'Container Panel'!$B$41:$Z$100,$D369,0)/(VLOOKUP(FY$276,UI!$A$12:$O$51,VLOOKUP(FY$279,$B$276:$C$278,2,0),0)/1000)))),"")</f>
        <v/>
      </c>
      <c r="FZ369" s="145" t="str">
        <f>IFERROR(IF(AND(FZ$272=list!$D$3,'Box Calculation'!FZ$279&lt;&gt;"h",$E369&lt;&gt;0),0,IF(AND(FZ$273=list!$D$2,$E369&lt;&gt;0,TRUNC(VLOOKUP($E369,'Container Panel'!$B$41:$Z$100,$D369,0)/(VLOOKUP(FZ$276,UI!$A$12:$O$51,VLOOKUP(FZ$279,$B$276:$C$278,2,0),0)/1000))&gt;0),1,TRUNC(VLOOKUP($E369,'Container Panel'!$B$41:$Z$100,$D369,0)/(VLOOKUP(FZ$276,UI!$A$12:$O$51,VLOOKUP(FZ$279,$B$276:$C$278,2,0),0)/1000)))),"")</f>
        <v/>
      </c>
      <c r="GA369" s="145" t="str">
        <f>IFERROR(IF(AND(GA$272=list!$D$3,'Box Calculation'!GA$279&lt;&gt;"h",$E369&lt;&gt;0),0,IF(AND(GA$273=list!$D$2,$E369&lt;&gt;0,TRUNC(VLOOKUP($E369,'Container Panel'!$B$41:$Z$100,$D369,0)/(VLOOKUP(GA$276,UI!$A$12:$O$51,VLOOKUP(GA$279,$B$276:$C$278,2,0),0)/1000))&gt;0),1,TRUNC(VLOOKUP($E369,'Container Panel'!$B$41:$Z$100,$D369,0)/(VLOOKUP(GA$276,UI!$A$12:$O$51,VLOOKUP(GA$279,$B$276:$C$278,2,0),0)/1000)))),"")</f>
        <v/>
      </c>
      <c r="GB369" s="145" t="str">
        <f>IFERROR(IF(AND(GB$272=list!$D$3,'Box Calculation'!GB$279&lt;&gt;"h",$E369&lt;&gt;0),0,IF(AND(GB$273=list!$D$2,$E369&lt;&gt;0,TRUNC(VLOOKUP($E369,'Container Panel'!$B$41:$Z$100,$D369,0)/(VLOOKUP(GB$276,UI!$A$12:$O$51,VLOOKUP(GB$279,$B$276:$C$278,2,0),0)/1000))&gt;0),1,TRUNC(VLOOKUP($E369,'Container Panel'!$B$41:$Z$100,$D369,0)/(VLOOKUP(GB$276,UI!$A$12:$O$51,VLOOKUP(GB$279,$B$276:$C$278,2,0),0)/1000)))),"")</f>
        <v/>
      </c>
      <c r="GC369" s="145" t="str">
        <f>IFERROR(IF(AND(GC$272=list!$D$3,'Box Calculation'!GC$279&lt;&gt;"h",$E369&lt;&gt;0),0,IF(AND(GC$273=list!$D$2,$E369&lt;&gt;0,TRUNC(VLOOKUP($E369,'Container Panel'!$B$41:$Z$100,$D369,0)/(VLOOKUP(GC$276,UI!$A$12:$O$51,VLOOKUP(GC$279,$B$276:$C$278,2,0),0)/1000))&gt;0),1,TRUNC(VLOOKUP($E369,'Container Panel'!$B$41:$Z$100,$D369,0)/(VLOOKUP(GC$276,UI!$A$12:$O$51,VLOOKUP(GC$279,$B$276:$C$278,2,0),0)/1000)))),"")</f>
        <v/>
      </c>
      <c r="GD369" s="145" t="str">
        <f>IFERROR(IF(AND(GD$272=list!$D$3,'Box Calculation'!GD$279&lt;&gt;"h",$E369&lt;&gt;0),0,IF(AND(GD$273=list!$D$2,$E369&lt;&gt;0,TRUNC(VLOOKUP($E369,'Container Panel'!$B$41:$Z$100,$D369,0)/(VLOOKUP(GD$276,UI!$A$12:$O$51,VLOOKUP(GD$279,$B$276:$C$278,2,0),0)/1000))&gt;0),1,TRUNC(VLOOKUP($E369,'Container Panel'!$B$41:$Z$100,$D369,0)/(VLOOKUP(GD$276,UI!$A$12:$O$51,VLOOKUP(GD$279,$B$276:$C$278,2,0),0)/1000)))),"")</f>
        <v/>
      </c>
      <c r="GE369" s="145" t="str">
        <f>IFERROR(IF(AND(GE$272=list!$D$3,'Box Calculation'!GE$279&lt;&gt;"h",$E369&lt;&gt;0),0,IF(AND(GE$273=list!$D$2,$E369&lt;&gt;0,TRUNC(VLOOKUP($E369,'Container Panel'!$B$41:$Z$100,$D369,0)/(VLOOKUP(GE$276,UI!$A$12:$O$51,VLOOKUP(GE$279,$B$276:$C$278,2,0),0)/1000))&gt;0),1,TRUNC(VLOOKUP($E369,'Container Panel'!$B$41:$Z$100,$D369,0)/(VLOOKUP(GE$276,UI!$A$12:$O$51,VLOOKUP(GE$279,$B$276:$C$278,2,0),0)/1000)))),"")</f>
        <v/>
      </c>
      <c r="GF369" s="145" t="str">
        <f>IFERROR(IF(AND(GF$272=list!$D$3,'Box Calculation'!GF$279&lt;&gt;"h",$E369&lt;&gt;0),0,IF(AND(GF$273=list!$D$2,$E369&lt;&gt;0,TRUNC(VLOOKUP($E369,'Container Panel'!$B$41:$Z$100,$D369,0)/(VLOOKUP(GF$276,UI!$A$12:$O$51,VLOOKUP(GF$279,$B$276:$C$278,2,0),0)/1000))&gt;0),1,TRUNC(VLOOKUP($E369,'Container Panel'!$B$41:$Z$100,$D369,0)/(VLOOKUP(GF$276,UI!$A$12:$O$51,VLOOKUP(GF$279,$B$276:$C$278,2,0),0)/1000)))),"")</f>
        <v/>
      </c>
      <c r="GG369" s="145" t="str">
        <f>IFERROR(IF(AND(GG$272=list!$D$3,'Box Calculation'!GG$279&lt;&gt;"h",$E369&lt;&gt;0),0,IF(AND(GG$273=list!$D$2,$E369&lt;&gt;0,TRUNC(VLOOKUP($E369,'Container Panel'!$B$41:$Z$100,$D369,0)/(VLOOKUP(GG$276,UI!$A$12:$O$51,VLOOKUP(GG$279,$B$276:$C$278,2,0),0)/1000))&gt;0),1,TRUNC(VLOOKUP($E369,'Container Panel'!$B$41:$Z$100,$D369,0)/(VLOOKUP(GG$276,UI!$A$12:$O$51,VLOOKUP(GG$279,$B$276:$C$278,2,0),0)/1000)))),"")</f>
        <v/>
      </c>
      <c r="GH369" s="145" t="str">
        <f>IFERROR(IF(AND(GH$272=list!$D$3,'Box Calculation'!GH$279&lt;&gt;"h",$E369&lt;&gt;0),0,IF(AND(GH$273=list!$D$2,$E369&lt;&gt;0,TRUNC(VLOOKUP($E369,'Container Panel'!$B$41:$Z$100,$D369,0)/(VLOOKUP(GH$276,UI!$A$12:$O$51,VLOOKUP(GH$279,$B$276:$C$278,2,0),0)/1000))&gt;0),1,TRUNC(VLOOKUP($E369,'Container Panel'!$B$41:$Z$100,$D369,0)/(VLOOKUP(GH$276,UI!$A$12:$O$51,VLOOKUP(GH$279,$B$276:$C$278,2,0),0)/1000)))),"")</f>
        <v/>
      </c>
      <c r="GI369" s="145" t="str">
        <f>IFERROR(IF(AND(GI$272=list!$D$3,'Box Calculation'!GI$279&lt;&gt;"h",$E369&lt;&gt;0),0,IF(AND(GI$273=list!$D$2,$E369&lt;&gt;0,TRUNC(VLOOKUP($E369,'Container Panel'!$B$41:$Z$100,$D369,0)/(VLOOKUP(GI$276,UI!$A$12:$O$51,VLOOKUP(GI$279,$B$276:$C$278,2,0),0)/1000))&gt;0),1,TRUNC(VLOOKUP($E369,'Container Panel'!$B$41:$Z$100,$D369,0)/(VLOOKUP(GI$276,UI!$A$12:$O$51,VLOOKUP(GI$279,$B$276:$C$278,2,0),0)/1000)))),"")</f>
        <v/>
      </c>
      <c r="GJ369" s="145" t="str">
        <f>IFERROR(IF(AND(GJ$272=list!$D$3,'Box Calculation'!GJ$279&lt;&gt;"h",$E369&lt;&gt;0),0,IF(AND(GJ$273=list!$D$2,$E369&lt;&gt;0,TRUNC(VLOOKUP($E369,'Container Panel'!$B$41:$Z$100,$D369,0)/(VLOOKUP(GJ$276,UI!$A$12:$O$51,VLOOKUP(GJ$279,$B$276:$C$278,2,0),0)/1000))&gt;0),1,TRUNC(VLOOKUP($E369,'Container Panel'!$B$41:$Z$100,$D369,0)/(VLOOKUP(GJ$276,UI!$A$12:$O$51,VLOOKUP(GJ$279,$B$276:$C$278,2,0),0)/1000)))),"")</f>
        <v/>
      </c>
      <c r="GK369" s="145" t="str">
        <f>IFERROR(IF(AND(GK$272=list!$D$3,'Box Calculation'!GK$279&lt;&gt;"h",$E369&lt;&gt;0),0,IF(AND(GK$273=list!$D$2,$E369&lt;&gt;0,TRUNC(VLOOKUP($E369,'Container Panel'!$B$41:$Z$100,$D369,0)/(VLOOKUP(GK$276,UI!$A$12:$O$51,VLOOKUP(GK$279,$B$276:$C$278,2,0),0)/1000))&gt;0),1,TRUNC(VLOOKUP($E369,'Container Panel'!$B$41:$Z$100,$D369,0)/(VLOOKUP(GK$276,UI!$A$12:$O$51,VLOOKUP(GK$279,$B$276:$C$278,2,0),0)/1000)))),"")</f>
        <v/>
      </c>
      <c r="GL369" s="145" t="str">
        <f>IFERROR(IF(AND(GL$272=list!$D$3,'Box Calculation'!GL$279&lt;&gt;"h",$E369&lt;&gt;0),0,IF(AND(GL$273=list!$D$2,$E369&lt;&gt;0,TRUNC(VLOOKUP($E369,'Container Panel'!$B$41:$Z$100,$D369,0)/(VLOOKUP(GL$276,UI!$A$12:$O$51,VLOOKUP(GL$279,$B$276:$C$278,2,0),0)/1000))&gt;0),1,TRUNC(VLOOKUP($E369,'Container Panel'!$B$41:$Z$100,$D369,0)/(VLOOKUP(GL$276,UI!$A$12:$O$51,VLOOKUP(GL$279,$B$276:$C$278,2,0),0)/1000)))),"")</f>
        <v/>
      </c>
      <c r="GM369" s="145" t="str">
        <f>IFERROR(IF(AND(GM$272=list!$D$3,'Box Calculation'!GM$279&lt;&gt;"h",$E369&lt;&gt;0),0,IF(AND(GM$273=list!$D$2,$E369&lt;&gt;0,TRUNC(VLOOKUP($E369,'Container Panel'!$B$41:$Z$100,$D369,0)/(VLOOKUP(GM$276,UI!$A$12:$O$51,VLOOKUP(GM$279,$B$276:$C$278,2,0),0)/1000))&gt;0),1,TRUNC(VLOOKUP($E369,'Container Panel'!$B$41:$Z$100,$D369,0)/(VLOOKUP(GM$276,UI!$A$12:$O$51,VLOOKUP(GM$279,$B$276:$C$278,2,0),0)/1000)))),"")</f>
        <v/>
      </c>
      <c r="GN369" s="145" t="str">
        <f>IFERROR(IF(AND(GN$272=list!$D$3,'Box Calculation'!GN$279&lt;&gt;"h",$E369&lt;&gt;0),0,IF(AND(GN$273=list!$D$2,$E369&lt;&gt;0,TRUNC(VLOOKUP($E369,'Container Panel'!$B$41:$Z$100,$D369,0)/(VLOOKUP(GN$276,UI!$A$12:$O$51,VLOOKUP(GN$279,$B$276:$C$278,2,0),0)/1000))&gt;0),1,TRUNC(VLOOKUP($E369,'Container Panel'!$B$41:$Z$100,$D369,0)/(VLOOKUP(GN$276,UI!$A$12:$O$51,VLOOKUP(GN$279,$B$276:$C$278,2,0),0)/1000)))),"")</f>
        <v/>
      </c>
      <c r="GO369" s="145" t="str">
        <f>IFERROR(IF(AND(GO$272=list!$D$3,'Box Calculation'!GO$279&lt;&gt;"h",$E369&lt;&gt;0),0,IF(AND(GO$273=list!$D$2,$E369&lt;&gt;0,TRUNC(VLOOKUP($E369,'Container Panel'!$B$41:$Z$100,$D369,0)/(VLOOKUP(GO$276,UI!$A$12:$O$51,VLOOKUP(GO$279,$B$276:$C$278,2,0),0)/1000))&gt;0),1,TRUNC(VLOOKUP($E369,'Container Panel'!$B$41:$Z$100,$D369,0)/(VLOOKUP(GO$276,UI!$A$12:$O$51,VLOOKUP(GO$279,$B$276:$C$278,2,0),0)/1000)))),"")</f>
        <v/>
      </c>
      <c r="GP369" s="145" t="str">
        <f>IFERROR(IF(AND(GP$272=list!$D$3,'Box Calculation'!GP$279&lt;&gt;"h",$E369&lt;&gt;0),0,IF(AND(GP$273=list!$D$2,$E369&lt;&gt;0,TRUNC(VLOOKUP($E369,'Container Panel'!$B$41:$Z$100,$D369,0)/(VLOOKUP(GP$276,UI!$A$12:$O$51,VLOOKUP(GP$279,$B$276:$C$278,2,0),0)/1000))&gt;0),1,TRUNC(VLOOKUP($E369,'Container Panel'!$B$41:$Z$100,$D369,0)/(VLOOKUP(GP$276,UI!$A$12:$O$51,VLOOKUP(GP$279,$B$276:$C$278,2,0),0)/1000)))),"")</f>
        <v/>
      </c>
      <c r="GQ369" s="145" t="str">
        <f>IFERROR(IF(AND(GQ$272=list!$D$3,'Box Calculation'!GQ$279&lt;&gt;"h",$E369&lt;&gt;0),0,IF(AND(GQ$273=list!$D$2,$E369&lt;&gt;0,TRUNC(VLOOKUP($E369,'Container Panel'!$B$41:$Z$100,$D369,0)/(VLOOKUP(GQ$276,UI!$A$12:$O$51,VLOOKUP(GQ$279,$B$276:$C$278,2,0),0)/1000))&gt;0),1,TRUNC(VLOOKUP($E369,'Container Panel'!$B$41:$Z$100,$D369,0)/(VLOOKUP(GQ$276,UI!$A$12:$O$51,VLOOKUP(GQ$279,$B$276:$C$278,2,0),0)/1000)))),"")</f>
        <v/>
      </c>
      <c r="GR369" s="145" t="str">
        <f>IFERROR(IF(AND(GR$272=list!$D$3,'Box Calculation'!GR$279&lt;&gt;"h",$E369&lt;&gt;0),0,IF(AND(GR$273=list!$D$2,$E369&lt;&gt;0,TRUNC(VLOOKUP($E369,'Container Panel'!$B$41:$Z$100,$D369,0)/(VLOOKUP(GR$276,UI!$A$12:$O$51,VLOOKUP(GR$279,$B$276:$C$278,2,0),0)/1000))&gt;0),1,TRUNC(VLOOKUP($E369,'Container Panel'!$B$41:$Z$100,$D369,0)/(VLOOKUP(GR$276,UI!$A$12:$O$51,VLOOKUP(GR$279,$B$276:$C$278,2,0),0)/1000)))),"")</f>
        <v/>
      </c>
      <c r="GS369" s="145" t="str">
        <f>IFERROR(IF(AND(GS$272=list!$D$3,'Box Calculation'!GS$279&lt;&gt;"h",$E369&lt;&gt;0),0,IF(AND(GS$273=list!$D$2,$E369&lt;&gt;0,TRUNC(VLOOKUP($E369,'Container Panel'!$B$41:$Z$100,$D369,0)/(VLOOKUP(GS$276,UI!$A$12:$O$51,VLOOKUP(GS$279,$B$276:$C$278,2,0),0)/1000))&gt;0),1,TRUNC(VLOOKUP($E369,'Container Panel'!$B$41:$Z$100,$D369,0)/(VLOOKUP(GS$276,UI!$A$12:$O$51,VLOOKUP(GS$279,$B$276:$C$278,2,0),0)/1000)))),"")</f>
        <v/>
      </c>
      <c r="GT369" s="145" t="str">
        <f>IFERROR(IF(AND(GT$272=list!$D$3,'Box Calculation'!GT$279&lt;&gt;"h",$E369&lt;&gt;0),0,IF(AND(GT$273=list!$D$2,$E369&lt;&gt;0,TRUNC(VLOOKUP($E369,'Container Panel'!$B$41:$Z$100,$D369,0)/(VLOOKUP(GT$276,UI!$A$12:$O$51,VLOOKUP(GT$279,$B$276:$C$278,2,0),0)/1000))&gt;0),1,TRUNC(VLOOKUP($E369,'Container Panel'!$B$41:$Z$100,$D369,0)/(VLOOKUP(GT$276,UI!$A$12:$O$51,VLOOKUP(GT$279,$B$276:$C$278,2,0),0)/1000)))),"")</f>
        <v/>
      </c>
      <c r="GU369" s="145" t="str">
        <f>IFERROR(IF(AND(GU$272=list!$D$3,'Box Calculation'!GU$279&lt;&gt;"h",$E369&lt;&gt;0),0,IF(AND(GU$273=list!$D$2,$E369&lt;&gt;0,TRUNC(VLOOKUP($E369,'Container Panel'!$B$41:$Z$100,$D369,0)/(VLOOKUP(GU$276,UI!$A$12:$O$51,VLOOKUP(GU$279,$B$276:$C$278,2,0),0)/1000))&gt;0),1,TRUNC(VLOOKUP($E369,'Container Panel'!$B$41:$Z$100,$D369,0)/(VLOOKUP(GU$276,UI!$A$12:$O$51,VLOOKUP(GU$279,$B$276:$C$278,2,0),0)/1000)))),"")</f>
        <v/>
      </c>
      <c r="GV369" s="145" t="str">
        <f>IFERROR(IF(AND(GV$272=list!$D$3,'Box Calculation'!GV$279&lt;&gt;"h",$E369&lt;&gt;0),0,IF(AND(GV$273=list!$D$2,$E369&lt;&gt;0,TRUNC(VLOOKUP($E369,'Container Panel'!$B$41:$Z$100,$D369,0)/(VLOOKUP(GV$276,UI!$A$12:$O$51,VLOOKUP(GV$279,$B$276:$C$278,2,0),0)/1000))&gt;0),1,TRUNC(VLOOKUP($E369,'Container Panel'!$B$41:$Z$100,$D369,0)/(VLOOKUP(GV$276,UI!$A$12:$O$51,VLOOKUP(GV$279,$B$276:$C$278,2,0),0)/1000)))),"")</f>
        <v/>
      </c>
      <c r="GW369" s="145" t="str">
        <f>IFERROR(IF(AND(GW$272=list!$D$3,'Box Calculation'!GW$279&lt;&gt;"h",$E369&lt;&gt;0),0,IF(AND(GW$273=list!$D$2,$E369&lt;&gt;0,TRUNC(VLOOKUP($E369,'Container Panel'!$B$41:$Z$100,$D369,0)/(VLOOKUP(GW$276,UI!$A$12:$O$51,VLOOKUP(GW$279,$B$276:$C$278,2,0),0)/1000))&gt;0),1,TRUNC(VLOOKUP($E369,'Container Panel'!$B$41:$Z$100,$D369,0)/(VLOOKUP(GW$276,UI!$A$12:$O$51,VLOOKUP(GW$279,$B$276:$C$278,2,0),0)/1000)))),"")</f>
        <v/>
      </c>
      <c r="GX369" s="145" t="str">
        <f>IFERROR(IF(AND(GX$272=list!$D$3,'Box Calculation'!GX$279&lt;&gt;"h",$E369&lt;&gt;0),0,IF(AND(GX$273=list!$D$2,$E369&lt;&gt;0,TRUNC(VLOOKUP($E369,'Container Panel'!$B$41:$Z$100,$D369,0)/(VLOOKUP(GX$276,UI!$A$12:$O$51,VLOOKUP(GX$279,$B$276:$C$278,2,0),0)/1000))&gt;0),1,TRUNC(VLOOKUP($E369,'Container Panel'!$B$41:$Z$100,$D369,0)/(VLOOKUP(GX$276,UI!$A$12:$O$51,VLOOKUP(GX$279,$B$276:$C$278,2,0),0)/1000)))),"")</f>
        <v/>
      </c>
      <c r="GY369" s="145" t="str">
        <f>IFERROR(IF(AND(GY$272=list!$D$3,'Box Calculation'!GY$279&lt;&gt;"h",$E369&lt;&gt;0),0,IF(AND(GY$273=list!$D$2,$E369&lt;&gt;0,TRUNC(VLOOKUP($E369,'Container Panel'!$B$41:$Z$100,$D369,0)/(VLOOKUP(GY$276,UI!$A$12:$O$51,VLOOKUP(GY$279,$B$276:$C$278,2,0),0)/1000))&gt;0),1,TRUNC(VLOOKUP($E369,'Container Panel'!$B$41:$Z$100,$D369,0)/(VLOOKUP(GY$276,UI!$A$12:$O$51,VLOOKUP(GY$279,$B$276:$C$278,2,0),0)/1000)))),"")</f>
        <v/>
      </c>
      <c r="GZ369" s="145" t="str">
        <f>IFERROR(IF(AND(GZ$272=list!$D$3,'Box Calculation'!GZ$279&lt;&gt;"h",$E369&lt;&gt;0),0,IF(AND(GZ$273=list!$D$2,$E369&lt;&gt;0,TRUNC(VLOOKUP($E369,'Container Panel'!$B$41:$Z$100,$D369,0)/(VLOOKUP(GZ$276,UI!$A$12:$O$51,VLOOKUP(GZ$279,$B$276:$C$278,2,0),0)/1000))&gt;0),1,TRUNC(VLOOKUP($E369,'Container Panel'!$B$41:$Z$100,$D369,0)/(VLOOKUP(GZ$276,UI!$A$12:$O$51,VLOOKUP(GZ$279,$B$276:$C$278,2,0),0)/1000)))),"")</f>
        <v/>
      </c>
      <c r="HA369" s="145" t="str">
        <f>IFERROR(IF(AND(HA$272=list!$D$3,'Box Calculation'!HA$279&lt;&gt;"h",$E369&lt;&gt;0),0,IF(AND(HA$273=list!$D$2,$E369&lt;&gt;0,TRUNC(VLOOKUP($E369,'Container Panel'!$B$41:$Z$100,$D369,0)/(VLOOKUP(HA$276,UI!$A$12:$O$51,VLOOKUP(HA$279,$B$276:$C$278,2,0),0)/1000))&gt;0),1,TRUNC(VLOOKUP($E369,'Container Panel'!$B$41:$Z$100,$D369,0)/(VLOOKUP(HA$276,UI!$A$12:$O$51,VLOOKUP(HA$279,$B$276:$C$278,2,0),0)/1000)))),"")</f>
        <v/>
      </c>
      <c r="HB369" s="145" t="str">
        <f>IFERROR(IF(AND(HB$272=list!$D$3,'Box Calculation'!HB$279&lt;&gt;"h",$E369&lt;&gt;0),0,IF(AND(HB$273=list!$D$2,$E369&lt;&gt;0,TRUNC(VLOOKUP($E369,'Container Panel'!$B$41:$Z$100,$D369,0)/(VLOOKUP(HB$276,UI!$A$12:$O$51,VLOOKUP(HB$279,$B$276:$C$278,2,0),0)/1000))&gt;0),1,TRUNC(VLOOKUP($E369,'Container Panel'!$B$41:$Z$100,$D369,0)/(VLOOKUP(HB$276,UI!$A$12:$O$51,VLOOKUP(HB$279,$B$276:$C$278,2,0),0)/1000)))),"")</f>
        <v/>
      </c>
      <c r="HC369" s="145" t="str">
        <f>IFERROR(IF(AND(HC$272=list!$D$3,'Box Calculation'!HC$279&lt;&gt;"h",$E369&lt;&gt;0),0,IF(AND(HC$273=list!$D$2,$E369&lt;&gt;0,TRUNC(VLOOKUP($E369,'Container Panel'!$B$41:$Z$100,$D369,0)/(VLOOKUP(HC$276,UI!$A$12:$O$51,VLOOKUP(HC$279,$B$276:$C$278,2,0),0)/1000))&gt;0),1,TRUNC(VLOOKUP($E369,'Container Panel'!$B$41:$Z$100,$D369,0)/(VLOOKUP(HC$276,UI!$A$12:$O$51,VLOOKUP(HC$279,$B$276:$C$278,2,0),0)/1000)))),"")</f>
        <v/>
      </c>
      <c r="HD369" s="145" t="str">
        <f>IFERROR(IF(AND(HD$272=list!$D$3,'Box Calculation'!HD$279&lt;&gt;"h",$E369&lt;&gt;0),0,IF(AND(HD$273=list!$D$2,$E369&lt;&gt;0,TRUNC(VLOOKUP($E369,'Container Panel'!$B$41:$Z$100,$D369,0)/(VLOOKUP(HD$276,UI!$A$12:$O$51,VLOOKUP(HD$279,$B$276:$C$278,2,0),0)/1000))&gt;0),1,TRUNC(VLOOKUP($E369,'Container Panel'!$B$41:$Z$100,$D369,0)/(VLOOKUP(HD$276,UI!$A$12:$O$51,VLOOKUP(HD$279,$B$276:$C$278,2,0),0)/1000)))),"")</f>
        <v/>
      </c>
      <c r="HE369" s="145" t="str">
        <f>IFERROR(IF(AND(HE$272=list!$D$3,'Box Calculation'!HE$279&lt;&gt;"h",$E369&lt;&gt;0),0,IF(AND(HE$273=list!$D$2,$E369&lt;&gt;0,TRUNC(VLOOKUP($E369,'Container Panel'!$B$41:$Z$100,$D369,0)/(VLOOKUP(HE$276,UI!$A$12:$O$51,VLOOKUP(HE$279,$B$276:$C$278,2,0),0)/1000))&gt;0),1,TRUNC(VLOOKUP($E369,'Container Panel'!$B$41:$Z$100,$D369,0)/(VLOOKUP(HE$276,UI!$A$12:$O$51,VLOOKUP(HE$279,$B$276:$C$278,2,0),0)/1000)))),"")</f>
        <v/>
      </c>
      <c r="HF369" s="145" t="str">
        <f>IFERROR(IF(AND(HF$272=list!$D$3,'Box Calculation'!HF$279&lt;&gt;"h",$E369&lt;&gt;0),0,IF(AND(HF$273=list!$D$2,$E369&lt;&gt;0,TRUNC(VLOOKUP($E369,'Container Panel'!$B$41:$Z$100,$D369,0)/(VLOOKUP(HF$276,UI!$A$12:$O$51,VLOOKUP(HF$279,$B$276:$C$278,2,0),0)/1000))&gt;0),1,TRUNC(VLOOKUP($E369,'Container Panel'!$B$41:$Z$100,$D369,0)/(VLOOKUP(HF$276,UI!$A$12:$O$51,VLOOKUP(HF$279,$B$276:$C$278,2,0),0)/1000)))),"")</f>
        <v/>
      </c>
      <c r="HG369" s="145" t="str">
        <f>IFERROR(IF(AND(HG$272=list!$D$3,'Box Calculation'!HG$279&lt;&gt;"h",$E369&lt;&gt;0),0,IF(AND(HG$273=list!$D$2,$E369&lt;&gt;0,TRUNC(VLOOKUP($E369,'Container Panel'!$B$41:$Z$100,$D369,0)/(VLOOKUP(HG$276,UI!$A$12:$O$51,VLOOKUP(HG$279,$B$276:$C$278,2,0),0)/1000))&gt;0),1,TRUNC(VLOOKUP($E369,'Container Panel'!$B$41:$Z$100,$D369,0)/(VLOOKUP(HG$276,UI!$A$12:$O$51,VLOOKUP(HG$279,$B$276:$C$278,2,0),0)/1000)))),"")</f>
        <v/>
      </c>
      <c r="HH369" s="145" t="str">
        <f>IFERROR(IF(AND(HH$272=list!$D$3,'Box Calculation'!HH$279&lt;&gt;"h",$E369&lt;&gt;0),0,IF(AND(HH$273=list!$D$2,$E369&lt;&gt;0,TRUNC(VLOOKUP($E369,'Container Panel'!$B$41:$Z$100,$D369,0)/(VLOOKUP(HH$276,UI!$A$12:$O$51,VLOOKUP(HH$279,$B$276:$C$278,2,0),0)/1000))&gt;0),1,TRUNC(VLOOKUP($E369,'Container Panel'!$B$41:$Z$100,$D369,0)/(VLOOKUP(HH$276,UI!$A$12:$O$51,VLOOKUP(HH$279,$B$276:$C$278,2,0),0)/1000)))),"")</f>
        <v/>
      </c>
      <c r="HI369" s="145" t="str">
        <f>IFERROR(IF(AND(HI$272=list!$D$3,'Box Calculation'!HI$279&lt;&gt;"h",$E369&lt;&gt;0),0,IF(AND(HI$273=list!$D$2,$E369&lt;&gt;0,TRUNC(VLOOKUP($E369,'Container Panel'!$B$41:$Z$100,$D369,0)/(VLOOKUP(HI$276,UI!$A$12:$O$51,VLOOKUP(HI$279,$B$276:$C$278,2,0),0)/1000))&gt;0),1,TRUNC(VLOOKUP($E369,'Container Panel'!$B$41:$Z$100,$D369,0)/(VLOOKUP(HI$276,UI!$A$12:$O$51,VLOOKUP(HI$279,$B$276:$C$278,2,0),0)/1000)))),"")</f>
        <v/>
      </c>
      <c r="HJ369" s="145" t="str">
        <f>IFERROR(IF(AND(HJ$272=list!$D$3,'Box Calculation'!HJ$279&lt;&gt;"h",$E369&lt;&gt;0),0,IF(AND(HJ$273=list!$D$2,$E369&lt;&gt;0,TRUNC(VLOOKUP($E369,'Container Panel'!$B$41:$Z$100,$D369,0)/(VLOOKUP(HJ$276,UI!$A$12:$O$51,VLOOKUP(HJ$279,$B$276:$C$278,2,0),0)/1000))&gt;0),1,TRUNC(VLOOKUP($E369,'Container Panel'!$B$41:$Z$100,$D369,0)/(VLOOKUP(HJ$276,UI!$A$12:$O$51,VLOOKUP(HJ$279,$B$276:$C$278,2,0),0)/1000)))),"")</f>
        <v/>
      </c>
      <c r="HK369" s="145" t="str">
        <f>IFERROR(IF(AND(HK$272=list!$D$3,'Box Calculation'!HK$279&lt;&gt;"h",$E369&lt;&gt;0),0,IF(AND(HK$273=list!$D$2,$E369&lt;&gt;0,TRUNC(VLOOKUP($E369,'Container Panel'!$B$41:$Z$100,$D369,0)/(VLOOKUP(HK$276,UI!$A$12:$O$51,VLOOKUP(HK$279,$B$276:$C$278,2,0),0)/1000))&gt;0),1,TRUNC(VLOOKUP($E369,'Container Panel'!$B$41:$Z$100,$D369,0)/(VLOOKUP(HK$276,UI!$A$12:$O$51,VLOOKUP(HK$279,$B$276:$C$278,2,0),0)/1000)))),"")</f>
        <v/>
      </c>
      <c r="HL369" s="145" t="str">
        <f>IFERROR(IF(AND(HL$272=list!$D$3,'Box Calculation'!HL$279&lt;&gt;"h",$E369&lt;&gt;0),0,IF(AND(HL$273=list!$D$2,$E369&lt;&gt;0,TRUNC(VLOOKUP($E369,'Container Panel'!$B$41:$Z$100,$D369,0)/(VLOOKUP(HL$276,UI!$A$12:$O$51,VLOOKUP(HL$279,$B$276:$C$278,2,0),0)/1000))&gt;0),1,TRUNC(VLOOKUP($E369,'Container Panel'!$B$41:$Z$100,$D369,0)/(VLOOKUP(HL$276,UI!$A$12:$O$51,VLOOKUP(HL$279,$B$276:$C$278,2,0),0)/1000)))),"")</f>
        <v/>
      </c>
      <c r="HM369" s="145" t="str">
        <f>IFERROR(IF(AND(HM$272=list!$D$3,'Box Calculation'!HM$279&lt;&gt;"h",$E369&lt;&gt;0),0,IF(AND(HM$273=list!$D$2,$E369&lt;&gt;0,TRUNC(VLOOKUP($E369,'Container Panel'!$B$41:$Z$100,$D369,0)/(VLOOKUP(HM$276,UI!$A$12:$O$51,VLOOKUP(HM$279,$B$276:$C$278,2,0),0)/1000))&gt;0),1,TRUNC(VLOOKUP($E369,'Container Panel'!$B$41:$Z$100,$D369,0)/(VLOOKUP(HM$276,UI!$A$12:$O$51,VLOOKUP(HM$279,$B$276:$C$278,2,0),0)/1000)))),"")</f>
        <v/>
      </c>
      <c r="HN369" s="145" t="str">
        <f>IFERROR(IF(AND(HN$272=list!$D$3,'Box Calculation'!HN$279&lt;&gt;"h",$E369&lt;&gt;0),0,IF(AND(HN$273=list!$D$2,$E369&lt;&gt;0,TRUNC(VLOOKUP($E369,'Container Panel'!$B$41:$Z$100,$D369,0)/(VLOOKUP(HN$276,UI!$A$12:$O$51,VLOOKUP(HN$279,$B$276:$C$278,2,0),0)/1000))&gt;0),1,TRUNC(VLOOKUP($E369,'Container Panel'!$B$41:$Z$100,$D369,0)/(VLOOKUP(HN$276,UI!$A$12:$O$51,VLOOKUP(HN$279,$B$276:$C$278,2,0),0)/1000)))),"")</f>
        <v/>
      </c>
      <c r="HO369" s="145" t="str">
        <f>IFERROR(IF(AND(HO$272=list!$D$3,'Box Calculation'!HO$279&lt;&gt;"h",$E369&lt;&gt;0),0,IF(AND(HO$273=list!$D$2,$E369&lt;&gt;0,TRUNC(VLOOKUP($E369,'Container Panel'!$B$41:$Z$100,$D369,0)/(VLOOKUP(HO$276,UI!$A$12:$O$51,VLOOKUP(HO$279,$B$276:$C$278,2,0),0)/1000))&gt;0),1,TRUNC(VLOOKUP($E369,'Container Panel'!$B$41:$Z$100,$D369,0)/(VLOOKUP(HO$276,UI!$A$12:$O$51,VLOOKUP(HO$279,$B$276:$C$278,2,0),0)/1000)))),"")</f>
        <v/>
      </c>
      <c r="HP369" s="145" t="str">
        <f>IFERROR(IF(AND(HP$272=list!$D$3,'Box Calculation'!HP$279&lt;&gt;"h",$E369&lt;&gt;0),0,IF(AND(HP$273=list!$D$2,$E369&lt;&gt;0,TRUNC(VLOOKUP($E369,'Container Panel'!$B$41:$Z$100,$D369,0)/(VLOOKUP(HP$276,UI!$A$12:$O$51,VLOOKUP(HP$279,$B$276:$C$278,2,0),0)/1000))&gt;0),1,TRUNC(VLOOKUP($E369,'Container Panel'!$B$41:$Z$100,$D369,0)/(VLOOKUP(HP$276,UI!$A$12:$O$51,VLOOKUP(HP$279,$B$276:$C$278,2,0),0)/1000)))),"")</f>
        <v/>
      </c>
      <c r="HQ369" s="145" t="str">
        <f>IFERROR(IF(AND(HQ$272=list!$D$3,'Box Calculation'!HQ$279&lt;&gt;"h",$E369&lt;&gt;0),0,IF(AND(HQ$273=list!$D$2,$E369&lt;&gt;0,TRUNC(VLOOKUP($E369,'Container Panel'!$B$41:$Z$100,$D369,0)/(VLOOKUP(HQ$276,UI!$A$12:$O$51,VLOOKUP(HQ$279,$B$276:$C$278,2,0),0)/1000))&gt;0),1,TRUNC(VLOOKUP($E369,'Container Panel'!$B$41:$Z$100,$D369,0)/(VLOOKUP(HQ$276,UI!$A$12:$O$51,VLOOKUP(HQ$279,$B$276:$C$278,2,0),0)/1000)))),"")</f>
        <v/>
      </c>
      <c r="HR369" s="145" t="str">
        <f>IFERROR(IF(AND(HR$272=list!$D$3,'Box Calculation'!HR$279&lt;&gt;"h",$E369&lt;&gt;0),0,IF(AND(HR$273=list!$D$2,$E369&lt;&gt;0,TRUNC(VLOOKUP($E369,'Container Panel'!$B$41:$Z$100,$D369,0)/(VLOOKUP(HR$276,UI!$A$12:$O$51,VLOOKUP(HR$279,$B$276:$C$278,2,0),0)/1000))&gt;0),1,TRUNC(VLOOKUP($E369,'Container Panel'!$B$41:$Z$100,$D369,0)/(VLOOKUP(HR$276,UI!$A$12:$O$51,VLOOKUP(HR$279,$B$276:$C$278,2,0),0)/1000)))),"")</f>
        <v/>
      </c>
      <c r="HS369" s="145" t="str">
        <f>IFERROR(IF(AND(HS$272=list!$D$3,'Box Calculation'!HS$279&lt;&gt;"h",$E369&lt;&gt;0),0,IF(AND(HS$273=list!$D$2,$E369&lt;&gt;0,TRUNC(VLOOKUP($E369,'Container Panel'!$B$41:$Z$100,$D369,0)/(VLOOKUP(HS$276,UI!$A$12:$O$51,VLOOKUP(HS$279,$B$276:$C$278,2,0),0)/1000))&gt;0),1,TRUNC(VLOOKUP($E369,'Container Panel'!$B$41:$Z$100,$D369,0)/(VLOOKUP(HS$276,UI!$A$12:$O$51,VLOOKUP(HS$279,$B$276:$C$278,2,0),0)/1000)))),"")</f>
        <v/>
      </c>
      <c r="HT369" s="145" t="str">
        <f>IFERROR(IF(AND(HT$272=list!$D$3,'Box Calculation'!HT$279&lt;&gt;"h",$E369&lt;&gt;0),0,IF(AND(HT$273=list!$D$2,$E369&lt;&gt;0,TRUNC(VLOOKUP($E369,'Container Panel'!$B$41:$Z$100,$D369,0)/(VLOOKUP(HT$276,UI!$A$12:$O$51,VLOOKUP(HT$279,$B$276:$C$278,2,0),0)/1000))&gt;0),1,TRUNC(VLOOKUP($E369,'Container Panel'!$B$41:$Z$100,$D369,0)/(VLOOKUP(HT$276,UI!$A$12:$O$51,VLOOKUP(HT$279,$B$276:$C$278,2,0),0)/1000)))),"")</f>
        <v/>
      </c>
      <c r="HU369" s="145" t="str">
        <f>IFERROR(IF(AND(HU$272=list!$D$3,'Box Calculation'!HU$279&lt;&gt;"h",$E369&lt;&gt;0),0,IF(AND(HU$273=list!$D$2,$E369&lt;&gt;0,TRUNC(VLOOKUP($E369,'Container Panel'!$B$41:$Z$100,$D369,0)/(VLOOKUP(HU$276,UI!$A$12:$O$51,VLOOKUP(HU$279,$B$276:$C$278,2,0),0)/1000))&gt;0),1,TRUNC(VLOOKUP($E369,'Container Panel'!$B$41:$Z$100,$D369,0)/(VLOOKUP(HU$276,UI!$A$12:$O$51,VLOOKUP(HU$279,$B$276:$C$278,2,0),0)/1000)))),"")</f>
        <v/>
      </c>
      <c r="HV369" s="145" t="str">
        <f>IFERROR(IF(AND(HV$272=list!$D$3,'Box Calculation'!HV$279&lt;&gt;"h",$E369&lt;&gt;0),0,IF(AND(HV$273=list!$D$2,$E369&lt;&gt;0,TRUNC(VLOOKUP($E369,'Container Panel'!$B$41:$Z$100,$D369,0)/(VLOOKUP(HV$276,UI!$A$12:$O$51,VLOOKUP(HV$279,$B$276:$C$278,2,0),0)/1000))&gt;0),1,TRUNC(VLOOKUP($E369,'Container Panel'!$B$41:$Z$100,$D369,0)/(VLOOKUP(HV$276,UI!$A$12:$O$51,VLOOKUP(HV$279,$B$276:$C$278,2,0),0)/1000)))),"")</f>
        <v/>
      </c>
      <c r="HW369" s="145" t="str">
        <f>IFERROR(IF(AND(HW$272=list!$D$3,'Box Calculation'!HW$279&lt;&gt;"h",$E369&lt;&gt;0),0,IF(AND(HW$273=list!$D$2,$E369&lt;&gt;0,TRUNC(VLOOKUP($E369,'Container Panel'!$B$41:$Z$100,$D369,0)/(VLOOKUP(HW$276,UI!$A$12:$O$51,VLOOKUP(HW$279,$B$276:$C$278,2,0),0)/1000))&gt;0),1,TRUNC(VLOOKUP($E369,'Container Panel'!$B$41:$Z$100,$D369,0)/(VLOOKUP(HW$276,UI!$A$12:$O$51,VLOOKUP(HW$279,$B$276:$C$278,2,0),0)/1000)))),"")</f>
        <v/>
      </c>
      <c r="HX369" s="145" t="str">
        <f>IFERROR(IF(AND(HX$272=list!$D$3,'Box Calculation'!HX$279&lt;&gt;"h",$E369&lt;&gt;0),0,IF(AND(HX$273=list!$D$2,$E369&lt;&gt;0,TRUNC(VLOOKUP($E369,'Container Panel'!$B$41:$Z$100,$D369,0)/(VLOOKUP(HX$276,UI!$A$12:$O$51,VLOOKUP(HX$279,$B$276:$C$278,2,0),0)/1000))&gt;0),1,TRUNC(VLOOKUP($E369,'Container Panel'!$B$41:$Z$100,$D369,0)/(VLOOKUP(HX$276,UI!$A$12:$O$51,VLOOKUP(HX$279,$B$276:$C$278,2,0),0)/1000)))),"")</f>
        <v/>
      </c>
      <c r="HY369" s="145" t="str">
        <f>IFERROR(IF(AND(HY$272=list!$D$3,'Box Calculation'!HY$279&lt;&gt;"h",$E369&lt;&gt;0),0,IF(AND(HY$273=list!$D$2,$E369&lt;&gt;0,TRUNC(VLOOKUP($E369,'Container Panel'!$B$41:$Z$100,$D369,0)/(VLOOKUP(HY$276,UI!$A$12:$O$51,VLOOKUP(HY$279,$B$276:$C$278,2,0),0)/1000))&gt;0),1,TRUNC(VLOOKUP($E369,'Container Panel'!$B$41:$Z$100,$D369,0)/(VLOOKUP(HY$276,UI!$A$12:$O$51,VLOOKUP(HY$279,$B$276:$C$278,2,0),0)/1000)))),"")</f>
        <v/>
      </c>
      <c r="HZ369" s="145" t="str">
        <f>IFERROR(IF(AND(HZ$272=list!$D$3,'Box Calculation'!HZ$279&lt;&gt;"h",$E369&lt;&gt;0),0,IF(AND(HZ$273=list!$D$2,$E369&lt;&gt;0,TRUNC(VLOOKUP($E369,'Container Panel'!$B$41:$Z$100,$D369,0)/(VLOOKUP(HZ$276,UI!$A$12:$O$51,VLOOKUP(HZ$279,$B$276:$C$278,2,0),0)/1000))&gt;0),1,TRUNC(VLOOKUP($E369,'Container Panel'!$B$41:$Z$100,$D369,0)/(VLOOKUP(HZ$276,UI!$A$12:$O$51,VLOOKUP(HZ$279,$B$276:$C$278,2,0),0)/1000)))),"")</f>
        <v/>
      </c>
      <c r="IA369" s="145" t="str">
        <f>IFERROR(IF(AND(IA$272=list!$D$3,'Box Calculation'!IA$279&lt;&gt;"h",$E369&lt;&gt;0),0,IF(AND(IA$273=list!$D$2,$E369&lt;&gt;0,TRUNC(VLOOKUP($E369,'Container Panel'!$B$41:$Z$100,$D369,0)/(VLOOKUP(IA$276,UI!$A$12:$O$51,VLOOKUP(IA$279,$B$276:$C$278,2,0),0)/1000))&gt;0),1,TRUNC(VLOOKUP($E369,'Container Panel'!$B$41:$Z$100,$D369,0)/(VLOOKUP(IA$276,UI!$A$12:$O$51,VLOOKUP(IA$279,$B$276:$C$278,2,0),0)/1000)))),"")</f>
        <v/>
      </c>
      <c r="IB369" s="145" t="str">
        <f>IFERROR(IF(AND(IB$272=list!$D$3,'Box Calculation'!IB$279&lt;&gt;"h",$E369&lt;&gt;0),0,IF(AND(IB$273=list!$D$2,$E369&lt;&gt;0,TRUNC(VLOOKUP($E369,'Container Panel'!$B$41:$Z$100,$D369,0)/(VLOOKUP(IB$276,UI!$A$12:$O$51,VLOOKUP(IB$279,$B$276:$C$278,2,0),0)/1000))&gt;0),1,TRUNC(VLOOKUP($E369,'Container Panel'!$B$41:$Z$100,$D369,0)/(VLOOKUP(IB$276,UI!$A$12:$O$51,VLOOKUP(IB$279,$B$276:$C$278,2,0),0)/1000)))),"")</f>
        <v/>
      </c>
      <c r="IC369" s="145" t="str">
        <f>IFERROR(IF(AND(IC$272=list!$D$3,'Box Calculation'!IC$279&lt;&gt;"h",$E369&lt;&gt;0),0,IF(AND(IC$273=list!$D$2,$E369&lt;&gt;0,TRUNC(VLOOKUP($E369,'Container Panel'!$B$41:$Z$100,$D369,0)/(VLOOKUP(IC$276,UI!$A$12:$O$51,VLOOKUP(IC$279,$B$276:$C$278,2,0),0)/1000))&gt;0),1,TRUNC(VLOOKUP($E369,'Container Panel'!$B$41:$Z$100,$D369,0)/(VLOOKUP(IC$276,UI!$A$12:$O$51,VLOOKUP(IC$279,$B$276:$C$278,2,0),0)/1000)))),"")</f>
        <v/>
      </c>
      <c r="ID369" s="145" t="str">
        <f>IFERROR(IF(AND(ID$272=list!$D$3,'Box Calculation'!ID$279&lt;&gt;"h",$E369&lt;&gt;0),0,IF(AND(ID$273=list!$D$2,$E369&lt;&gt;0,TRUNC(VLOOKUP($E369,'Container Panel'!$B$41:$Z$100,$D369,0)/(VLOOKUP(ID$276,UI!$A$12:$O$51,VLOOKUP(ID$279,$B$276:$C$278,2,0),0)/1000))&gt;0),1,TRUNC(VLOOKUP($E369,'Container Panel'!$B$41:$Z$100,$D369,0)/(VLOOKUP(ID$276,UI!$A$12:$O$51,VLOOKUP(ID$279,$B$276:$C$278,2,0),0)/1000)))),"")</f>
        <v/>
      </c>
      <c r="IE369" s="145" t="str">
        <f>IFERROR(IF(AND(IE$272=list!$D$3,'Box Calculation'!IE$279&lt;&gt;"h",$E369&lt;&gt;0),0,IF(AND(IE$273=list!$D$2,$E369&lt;&gt;0,TRUNC(VLOOKUP($E369,'Container Panel'!$B$41:$Z$100,$D369,0)/(VLOOKUP(IE$276,UI!$A$12:$O$51,VLOOKUP(IE$279,$B$276:$C$278,2,0),0)/1000))&gt;0),1,TRUNC(VLOOKUP($E369,'Container Panel'!$B$41:$Z$100,$D369,0)/(VLOOKUP(IE$276,UI!$A$12:$O$51,VLOOKUP(IE$279,$B$276:$C$278,2,0),0)/1000)))),"")</f>
        <v/>
      </c>
      <c r="IF369" s="145" t="str">
        <f>IFERROR(IF(AND(IF$272=list!$D$3,'Box Calculation'!IF$279&lt;&gt;"h",$E369&lt;&gt;0),0,IF(AND(IF$273=list!$D$2,$E369&lt;&gt;0,TRUNC(VLOOKUP($E369,'Container Panel'!$B$41:$Z$100,$D369,0)/(VLOOKUP(IF$276,UI!$A$12:$O$51,VLOOKUP(IF$279,$B$276:$C$278,2,0),0)/1000))&gt;0),1,TRUNC(VLOOKUP($E369,'Container Panel'!$B$41:$Z$100,$D369,0)/(VLOOKUP(IF$276,UI!$A$12:$O$51,VLOOKUP(IF$279,$B$276:$C$278,2,0),0)/1000)))),"")</f>
        <v/>
      </c>
      <c r="IG369" s="145" t="str">
        <f>IFERROR(IF(AND(IG$272=list!$D$3,'Box Calculation'!IG$279&lt;&gt;"h",$E369&lt;&gt;0),0,IF(AND(IG$273=list!$D$2,$E369&lt;&gt;0,TRUNC(VLOOKUP($E369,'Container Panel'!$B$41:$Z$100,$D369,0)/(VLOOKUP(IG$276,UI!$A$12:$O$51,VLOOKUP(IG$279,$B$276:$C$278,2,0),0)/1000))&gt;0),1,TRUNC(VLOOKUP($E369,'Container Panel'!$B$41:$Z$100,$D369,0)/(VLOOKUP(IG$276,UI!$A$12:$O$51,VLOOKUP(IG$279,$B$276:$C$278,2,0),0)/1000)))),"")</f>
        <v/>
      </c>
      <c r="IH369" s="145" t="str">
        <f>IFERROR(IF(AND(IH$272=list!$D$3,'Box Calculation'!IH$279&lt;&gt;"h",$E369&lt;&gt;0),0,IF(AND(IH$273=list!$D$2,$E369&lt;&gt;0,TRUNC(VLOOKUP($E369,'Container Panel'!$B$41:$Z$100,$D369,0)/(VLOOKUP(IH$276,UI!$A$12:$O$51,VLOOKUP(IH$279,$B$276:$C$278,2,0),0)/1000))&gt;0),1,TRUNC(VLOOKUP($E369,'Container Panel'!$B$41:$Z$100,$D369,0)/(VLOOKUP(IH$276,UI!$A$12:$O$51,VLOOKUP(IH$279,$B$276:$C$278,2,0),0)/1000)))),"")</f>
        <v/>
      </c>
      <c r="II369" s="145" t="str">
        <f>IFERROR(IF(AND(II$272=list!$D$3,'Box Calculation'!II$279&lt;&gt;"h",$E369&lt;&gt;0),0,IF(AND(II$273=list!$D$2,$E369&lt;&gt;0,TRUNC(VLOOKUP($E369,'Container Panel'!$B$41:$Z$100,$D369,0)/(VLOOKUP(II$276,UI!$A$12:$O$51,VLOOKUP(II$279,$B$276:$C$278,2,0),0)/1000))&gt;0),1,TRUNC(VLOOKUP($E369,'Container Panel'!$B$41:$Z$100,$D369,0)/(VLOOKUP(II$276,UI!$A$12:$O$51,VLOOKUP(II$279,$B$276:$C$278,2,0),0)/1000)))),"")</f>
        <v/>
      </c>
      <c r="IJ369" s="145" t="str">
        <f>IFERROR(IF(AND(IJ$272=list!$D$3,'Box Calculation'!IJ$279&lt;&gt;"h",$E369&lt;&gt;0),0,IF(AND(IJ$273=list!$D$2,$E369&lt;&gt;0,TRUNC(VLOOKUP($E369,'Container Panel'!$B$41:$Z$100,$D369,0)/(VLOOKUP(IJ$276,UI!$A$12:$O$51,VLOOKUP(IJ$279,$B$276:$C$278,2,0),0)/1000))&gt;0),1,TRUNC(VLOOKUP($E369,'Container Panel'!$B$41:$Z$100,$D369,0)/(VLOOKUP(IJ$276,UI!$A$12:$O$51,VLOOKUP(IJ$279,$B$276:$C$278,2,0),0)/1000)))),"")</f>
        <v/>
      </c>
      <c r="IK369" s="145" t="str">
        <f>IFERROR(IF(AND(IK$272=list!$D$3,'Box Calculation'!IK$279&lt;&gt;"h",$E369&lt;&gt;0),0,IF(AND(IK$273=list!$D$2,$E369&lt;&gt;0,TRUNC(VLOOKUP($E369,'Container Panel'!$B$41:$Z$100,$D369,0)/(VLOOKUP(IK$276,UI!$A$12:$O$51,VLOOKUP(IK$279,$B$276:$C$278,2,0),0)/1000))&gt;0),1,TRUNC(VLOOKUP($E369,'Container Panel'!$B$41:$Z$100,$D369,0)/(VLOOKUP(IK$276,UI!$A$12:$O$51,VLOOKUP(IK$279,$B$276:$C$278,2,0),0)/1000)))),"")</f>
        <v/>
      </c>
      <c r="IL369" s="145" t="str">
        <f>IFERROR(IF(AND(IL$272=list!$D$3,'Box Calculation'!IL$279&lt;&gt;"h",$E369&lt;&gt;0),0,IF(AND(IL$273=list!$D$2,$E369&lt;&gt;0,TRUNC(VLOOKUP($E369,'Container Panel'!$B$41:$Z$100,$D369,0)/(VLOOKUP(IL$276,UI!$A$12:$O$51,VLOOKUP(IL$279,$B$276:$C$278,2,0),0)/1000))&gt;0),1,TRUNC(VLOOKUP($E369,'Container Panel'!$B$41:$Z$100,$D369,0)/(VLOOKUP(IL$276,UI!$A$12:$O$51,VLOOKUP(IL$279,$B$276:$C$278,2,0),0)/1000)))),"")</f>
        <v/>
      </c>
    </row>
    <row r="370" spans="2:246">
      <c r="B370" s="74">
        <v>90</v>
      </c>
      <c r="C370" s="74">
        <f t="shared" si="195"/>
        <v>31</v>
      </c>
      <c r="D370" s="163">
        <f>MOD(B370,3)+'Container Panel'!$Q$38</f>
        <v>16</v>
      </c>
      <c r="E370" s="143">
        <f t="shared" si="194"/>
        <v>0</v>
      </c>
      <c r="F370" s="144" t="s">
        <v>75</v>
      </c>
      <c r="G370" s="145" t="str">
        <f>IFERROR(TRUNC(VLOOKUP($E370,'Container Panel'!$B$41:$Z$100,$D370,0)/(VLOOKUP(G$276,UI!$A$12:$O$51,VLOOKUP(G$277,$B$276:$C$278,2,0),0)/1000)),"")</f>
        <v/>
      </c>
      <c r="H370" s="145" t="str">
        <f>IFERROR(TRUNC(VLOOKUP($E370,'Container Panel'!$B$41:$Z$100,$D370,0)/(VLOOKUP(H$276,UI!$A$12:$O$51,VLOOKUP(H$277,$B$276:$C$278,2,0),0)/1000)),"")</f>
        <v/>
      </c>
      <c r="I370" s="145" t="str">
        <f>IFERROR(TRUNC(VLOOKUP($E370,'Container Panel'!$B$41:$Z$100,$D370,0)/(VLOOKUP(I$276,UI!$A$12:$O$51,VLOOKUP(I$277,$B$276:$C$278,2,0),0)/1000)),"")</f>
        <v/>
      </c>
      <c r="J370" s="145" t="str">
        <f>IFERROR(TRUNC(VLOOKUP($E370,'Container Panel'!$B$41:$Z$100,$D370,0)/(VLOOKUP(J$276,UI!$A$12:$O$51,VLOOKUP(J$277,$B$276:$C$278,2,0),0)/1000)),"")</f>
        <v/>
      </c>
      <c r="K370" s="145" t="str">
        <f>IFERROR(TRUNC(VLOOKUP($E370,'Container Panel'!$B$41:$Z$100,$D370,0)/(VLOOKUP(K$276,UI!$A$12:$O$51,VLOOKUP(K$277,$B$276:$C$278,2,0),0)/1000)),"")</f>
        <v/>
      </c>
      <c r="L370" s="145" t="str">
        <f>IFERROR(TRUNC(VLOOKUP($E370,'Container Panel'!$B$41:$Z$100,$D370,0)/(VLOOKUP(L$276,UI!$A$12:$O$51,VLOOKUP(L$277,$B$276:$C$278,2,0),0)/1000)),"")</f>
        <v/>
      </c>
      <c r="M370" s="145" t="str">
        <f>IFERROR(TRUNC(VLOOKUP($E370,'Container Panel'!$B$41:$Z$100,$D370,0)/(VLOOKUP(M$276,UI!$A$12:$O$51,VLOOKUP(M$277,$B$276:$C$278,2,0),0)/1000)),"")</f>
        <v/>
      </c>
      <c r="N370" s="145" t="str">
        <f>IFERROR(TRUNC(VLOOKUP($E370,'Container Panel'!$B$41:$Z$100,$D370,0)/(VLOOKUP(N$276,UI!$A$12:$O$51,VLOOKUP(N$277,$B$276:$C$278,2,0),0)/1000)),"")</f>
        <v/>
      </c>
      <c r="O370" s="145" t="str">
        <f>IFERROR(TRUNC(VLOOKUP($E370,'Container Panel'!$B$41:$Z$100,$D370,0)/(VLOOKUP(O$276,UI!$A$12:$O$51,VLOOKUP(O$277,$B$276:$C$278,2,0),0)/1000)),"")</f>
        <v/>
      </c>
      <c r="P370" s="145" t="str">
        <f>IFERROR(TRUNC(VLOOKUP($E370,'Container Panel'!$B$41:$Z$100,$D370,0)/(VLOOKUP(P$276,UI!$A$12:$O$51,VLOOKUP(P$277,$B$276:$C$278,2,0),0)/1000)),"")</f>
        <v/>
      </c>
      <c r="Q370" s="145" t="str">
        <f>IFERROR(TRUNC(VLOOKUP($E370,'Container Panel'!$B$41:$Z$100,$D370,0)/(VLOOKUP(Q$276,UI!$A$12:$O$51,VLOOKUP(Q$277,$B$276:$C$278,2,0),0)/1000)),"")</f>
        <v/>
      </c>
      <c r="R370" s="145" t="str">
        <f>IFERROR(TRUNC(VLOOKUP($E370,'Container Panel'!$B$41:$Z$100,$D370,0)/(VLOOKUP(R$276,UI!$A$12:$O$51,VLOOKUP(R$277,$B$276:$C$278,2,0),0)/1000)),"")</f>
        <v/>
      </c>
      <c r="S370" s="145" t="str">
        <f>IFERROR(TRUNC(VLOOKUP($E370,'Container Panel'!$B$41:$Z$100,$D370,0)/(VLOOKUP(S$276,UI!$A$12:$O$51,VLOOKUP(S$277,$B$276:$C$278,2,0),0)/1000)),"")</f>
        <v/>
      </c>
      <c r="T370" s="145" t="str">
        <f>IFERROR(TRUNC(VLOOKUP($E370,'Container Panel'!$B$41:$Z$100,$D370,0)/(VLOOKUP(T$276,UI!$A$12:$O$51,VLOOKUP(T$277,$B$276:$C$278,2,0),0)/1000)),"")</f>
        <v/>
      </c>
      <c r="U370" s="145" t="str">
        <f>IFERROR(TRUNC(VLOOKUP($E370,'Container Panel'!$B$41:$Z$100,$D370,0)/(VLOOKUP(U$276,UI!$A$12:$O$51,VLOOKUP(U$277,$B$276:$C$278,2,0),0)/1000)),"")</f>
        <v/>
      </c>
      <c r="V370" s="145" t="str">
        <f>IFERROR(TRUNC(VLOOKUP($E370,'Container Panel'!$B$41:$Z$100,$D370,0)/(VLOOKUP(V$276,UI!$A$12:$O$51,VLOOKUP(V$277,$B$276:$C$278,2,0),0)/1000)),"")</f>
        <v/>
      </c>
      <c r="W370" s="145" t="str">
        <f>IFERROR(TRUNC(VLOOKUP($E370,'Container Panel'!$B$41:$Z$100,$D370,0)/(VLOOKUP(W$276,UI!$A$12:$O$51,VLOOKUP(W$277,$B$276:$C$278,2,0),0)/1000)),"")</f>
        <v/>
      </c>
      <c r="X370" s="145" t="str">
        <f>IFERROR(TRUNC(VLOOKUP($E370,'Container Panel'!$B$41:$Z$100,$D370,0)/(VLOOKUP(X$276,UI!$A$12:$O$51,VLOOKUP(X$277,$B$276:$C$278,2,0),0)/1000)),"")</f>
        <v/>
      </c>
      <c r="Y370" s="145" t="str">
        <f>IFERROR(TRUNC(VLOOKUP($E370,'Container Panel'!$B$41:$Z$100,$D370,0)/(VLOOKUP(Y$276,UI!$A$12:$O$51,VLOOKUP(Y$277,$B$276:$C$278,2,0),0)/1000)),"")</f>
        <v/>
      </c>
      <c r="Z370" s="145" t="str">
        <f>IFERROR(TRUNC(VLOOKUP($E370,'Container Panel'!$B$41:$Z$100,$D370,0)/(VLOOKUP(Z$276,UI!$A$12:$O$51,VLOOKUP(Z$277,$B$276:$C$278,2,0),0)/1000)),"")</f>
        <v/>
      </c>
      <c r="AA370" s="145" t="str">
        <f>IFERROR(TRUNC(VLOOKUP($E370,'Container Panel'!$B$41:$Z$100,$D370,0)/(VLOOKUP(AA$276,UI!$A$12:$O$51,VLOOKUP(AA$277,$B$276:$C$278,2,0),0)/1000)),"")</f>
        <v/>
      </c>
      <c r="AB370" s="145" t="str">
        <f>IFERROR(TRUNC(VLOOKUP($E370,'Container Panel'!$B$41:$Z$100,$D370,0)/(VLOOKUP(AB$276,UI!$A$12:$O$51,VLOOKUP(AB$277,$B$276:$C$278,2,0),0)/1000)),"")</f>
        <v/>
      </c>
      <c r="AC370" s="145" t="str">
        <f>IFERROR(TRUNC(VLOOKUP($E370,'Container Panel'!$B$41:$Z$100,$D370,0)/(VLOOKUP(AC$276,UI!$A$12:$O$51,VLOOKUP(AC$277,$B$276:$C$278,2,0),0)/1000)),"")</f>
        <v/>
      </c>
      <c r="AD370" s="145" t="str">
        <f>IFERROR(TRUNC(VLOOKUP($E370,'Container Panel'!$B$41:$Z$100,$D370,0)/(VLOOKUP(AD$276,UI!$A$12:$O$51,VLOOKUP(AD$277,$B$276:$C$278,2,0),0)/1000)),"")</f>
        <v/>
      </c>
      <c r="AE370" s="145" t="str">
        <f>IFERROR(TRUNC(VLOOKUP($E370,'Container Panel'!$B$41:$Z$100,$D370,0)/(VLOOKUP(AE$276,UI!$A$12:$O$51,VLOOKUP(AE$277,$B$276:$C$278,2,0),0)/1000)),"")</f>
        <v/>
      </c>
      <c r="AF370" s="145" t="str">
        <f>IFERROR(TRUNC(VLOOKUP($E370,'Container Panel'!$B$41:$Z$100,$D370,0)/(VLOOKUP(AF$276,UI!$A$12:$O$51,VLOOKUP(AF$277,$B$276:$C$278,2,0),0)/1000)),"")</f>
        <v/>
      </c>
      <c r="AG370" s="145" t="str">
        <f>IFERROR(TRUNC(VLOOKUP($E370,'Container Panel'!$B$41:$Z$100,$D370,0)/(VLOOKUP(AG$276,UI!$A$12:$O$51,VLOOKUP(AG$277,$B$276:$C$278,2,0),0)/1000)),"")</f>
        <v/>
      </c>
      <c r="AH370" s="145" t="str">
        <f>IFERROR(TRUNC(VLOOKUP($E370,'Container Panel'!$B$41:$Z$100,$D370,0)/(VLOOKUP(AH$276,UI!$A$12:$O$51,VLOOKUP(AH$277,$B$276:$C$278,2,0),0)/1000)),"")</f>
        <v/>
      </c>
      <c r="AI370" s="145" t="str">
        <f>IFERROR(TRUNC(VLOOKUP($E370,'Container Panel'!$B$41:$Z$100,$D370,0)/(VLOOKUP(AI$276,UI!$A$12:$O$51,VLOOKUP(AI$277,$B$276:$C$278,2,0),0)/1000)),"")</f>
        <v/>
      </c>
      <c r="AJ370" s="145" t="str">
        <f>IFERROR(TRUNC(VLOOKUP($E370,'Container Panel'!$B$41:$Z$100,$D370,0)/(VLOOKUP(AJ$276,UI!$A$12:$O$51,VLOOKUP(AJ$277,$B$276:$C$278,2,0),0)/1000)),"")</f>
        <v/>
      </c>
      <c r="AK370" s="145" t="str">
        <f>IFERROR(TRUNC(VLOOKUP($E370,'Container Panel'!$B$41:$Z$100,$D370,0)/(VLOOKUP(AK$276,UI!$A$12:$O$51,VLOOKUP(AK$277,$B$276:$C$278,2,0),0)/1000)),"")</f>
        <v/>
      </c>
      <c r="AL370" s="145" t="str">
        <f>IFERROR(TRUNC(VLOOKUP($E370,'Container Panel'!$B$41:$Z$100,$D370,0)/(VLOOKUP(AL$276,UI!$A$12:$O$51,VLOOKUP(AL$277,$B$276:$C$278,2,0),0)/1000)),"")</f>
        <v/>
      </c>
      <c r="AM370" s="145" t="str">
        <f>IFERROR(TRUNC(VLOOKUP($E370,'Container Panel'!$B$41:$Z$100,$D370,0)/(VLOOKUP(AM$276,UI!$A$12:$O$51,VLOOKUP(AM$277,$B$276:$C$278,2,0),0)/1000)),"")</f>
        <v/>
      </c>
      <c r="AN370" s="145" t="str">
        <f>IFERROR(TRUNC(VLOOKUP($E370,'Container Panel'!$B$41:$Z$100,$D370,0)/(VLOOKUP(AN$276,UI!$A$12:$O$51,VLOOKUP(AN$277,$B$276:$C$278,2,0),0)/1000)),"")</f>
        <v/>
      </c>
      <c r="AO370" s="145" t="str">
        <f>IFERROR(TRUNC(VLOOKUP($E370,'Container Panel'!$B$41:$Z$100,$D370,0)/(VLOOKUP(AO$276,UI!$A$12:$O$51,VLOOKUP(AO$277,$B$276:$C$278,2,0),0)/1000)),"")</f>
        <v/>
      </c>
      <c r="AP370" s="145" t="str">
        <f>IFERROR(TRUNC(VLOOKUP($E370,'Container Panel'!$B$41:$Z$100,$D370,0)/(VLOOKUP(AP$276,UI!$A$12:$O$51,VLOOKUP(AP$277,$B$276:$C$278,2,0),0)/1000)),"")</f>
        <v/>
      </c>
      <c r="AQ370" s="145" t="str">
        <f>IFERROR(TRUNC(VLOOKUP($E370,'Container Panel'!$B$41:$Z$100,$D370,0)/(VLOOKUP(AQ$276,UI!$A$12:$O$51,VLOOKUP(AQ$277,$B$276:$C$278,2,0),0)/1000)),"")</f>
        <v/>
      </c>
      <c r="AR370" s="145" t="str">
        <f>IFERROR(TRUNC(VLOOKUP($E370,'Container Panel'!$B$41:$Z$100,$D370,0)/(VLOOKUP(AR$276,UI!$A$12:$O$51,VLOOKUP(AR$277,$B$276:$C$278,2,0),0)/1000)),"")</f>
        <v/>
      </c>
      <c r="AS370" s="145" t="str">
        <f>IFERROR(TRUNC(VLOOKUP($E370,'Container Panel'!$B$41:$Z$100,$D370,0)/(VLOOKUP(AS$276,UI!$A$12:$O$51,VLOOKUP(AS$277,$B$276:$C$278,2,0),0)/1000)),"")</f>
        <v/>
      </c>
      <c r="AT370" s="145" t="str">
        <f>IFERROR(TRUNC(VLOOKUP($E370,'Container Panel'!$B$41:$Z$100,$D370,0)/(VLOOKUP(AT$276,UI!$A$12:$O$51,VLOOKUP(AT$277,$B$276:$C$278,2,0),0)/1000)),"")</f>
        <v/>
      </c>
      <c r="AU370" s="145" t="str">
        <f>IFERROR(TRUNC(VLOOKUP($E370,'Container Panel'!$B$41:$Z$100,$D370,0)/(VLOOKUP(AU$276,UI!$A$12:$O$51,VLOOKUP(AU$277,$B$276:$C$278,2,0),0)/1000)),"")</f>
        <v/>
      </c>
      <c r="AV370" s="145" t="str">
        <f>IFERROR(TRUNC(VLOOKUP($E370,'Container Panel'!$B$41:$Z$100,$D370,0)/(VLOOKUP(AV$276,UI!$A$12:$O$51,VLOOKUP(AV$277,$B$276:$C$278,2,0),0)/1000)),"")</f>
        <v/>
      </c>
      <c r="AW370" s="145" t="str">
        <f>IFERROR(TRUNC(VLOOKUP($E370,'Container Panel'!$B$41:$Z$100,$D370,0)/(VLOOKUP(AW$276,UI!$A$12:$O$51,VLOOKUP(AW$277,$B$276:$C$278,2,0),0)/1000)),"")</f>
        <v/>
      </c>
      <c r="AX370" s="145" t="str">
        <f>IFERROR(TRUNC(VLOOKUP($E370,'Container Panel'!$B$41:$Z$100,$D370,0)/(VLOOKUP(AX$276,UI!$A$12:$O$51,VLOOKUP(AX$277,$B$276:$C$278,2,0),0)/1000)),"")</f>
        <v/>
      </c>
      <c r="AY370" s="145" t="str">
        <f>IFERROR(TRUNC(VLOOKUP($E370,'Container Panel'!$B$41:$Z$100,$D370,0)/(VLOOKUP(AY$276,UI!$A$12:$O$51,VLOOKUP(AY$277,$B$276:$C$278,2,0),0)/1000)),"")</f>
        <v/>
      </c>
      <c r="AZ370" s="145" t="str">
        <f>IFERROR(TRUNC(VLOOKUP($E370,'Container Panel'!$B$41:$Z$100,$D370,0)/(VLOOKUP(AZ$276,UI!$A$12:$O$51,VLOOKUP(AZ$277,$B$276:$C$278,2,0),0)/1000)),"")</f>
        <v/>
      </c>
      <c r="BA370" s="145" t="str">
        <f>IFERROR(TRUNC(VLOOKUP($E370,'Container Panel'!$B$41:$Z$100,$D370,0)/(VLOOKUP(BA$276,UI!$A$12:$O$51,VLOOKUP(BA$277,$B$276:$C$278,2,0),0)/1000)),"")</f>
        <v/>
      </c>
      <c r="BB370" s="145" t="str">
        <f>IFERROR(TRUNC(VLOOKUP($E370,'Container Panel'!$B$41:$Z$100,$D370,0)/(VLOOKUP(BB$276,UI!$A$12:$O$51,VLOOKUP(BB$277,$B$276:$C$278,2,0),0)/1000)),"")</f>
        <v/>
      </c>
      <c r="BC370" s="145" t="str">
        <f>IFERROR(TRUNC(VLOOKUP($E370,'Container Panel'!$B$41:$Z$100,$D370,0)/(VLOOKUP(BC$276,UI!$A$12:$O$51,VLOOKUP(BC$277,$B$276:$C$278,2,0),0)/1000)),"")</f>
        <v/>
      </c>
      <c r="BD370" s="145" t="str">
        <f>IFERROR(TRUNC(VLOOKUP($E370,'Container Panel'!$B$41:$Z$100,$D370,0)/(VLOOKUP(BD$276,UI!$A$12:$O$51,VLOOKUP(BD$277,$B$276:$C$278,2,0),0)/1000)),"")</f>
        <v/>
      </c>
      <c r="BE370" s="145" t="str">
        <f>IFERROR(TRUNC(VLOOKUP($E370,'Container Panel'!$B$41:$Z$100,$D370,0)/(VLOOKUP(BE$276,UI!$A$12:$O$51,VLOOKUP(BE$277,$B$276:$C$278,2,0),0)/1000)),"")</f>
        <v/>
      </c>
      <c r="BF370" s="145" t="str">
        <f>IFERROR(TRUNC(VLOOKUP($E370,'Container Panel'!$B$41:$Z$100,$D370,0)/(VLOOKUP(BF$276,UI!$A$12:$O$51,VLOOKUP(BF$277,$B$276:$C$278,2,0),0)/1000)),"")</f>
        <v/>
      </c>
      <c r="BG370" s="145" t="str">
        <f>IFERROR(TRUNC(VLOOKUP($E370,'Container Panel'!$B$41:$Z$100,$D370,0)/(VLOOKUP(BG$276,UI!$A$12:$O$51,VLOOKUP(BG$277,$B$276:$C$278,2,0),0)/1000)),"")</f>
        <v/>
      </c>
      <c r="BH370" s="145" t="str">
        <f>IFERROR(TRUNC(VLOOKUP($E370,'Container Panel'!$B$41:$Z$100,$D370,0)/(VLOOKUP(BH$276,UI!$A$12:$O$51,VLOOKUP(BH$277,$B$276:$C$278,2,0),0)/1000)),"")</f>
        <v/>
      </c>
      <c r="BI370" s="145" t="str">
        <f>IFERROR(TRUNC(VLOOKUP($E370,'Container Panel'!$B$41:$Z$100,$D370,0)/(VLOOKUP(BI$276,UI!$A$12:$O$51,VLOOKUP(BI$277,$B$276:$C$278,2,0),0)/1000)),"")</f>
        <v/>
      </c>
      <c r="BJ370" s="145" t="str">
        <f>IFERROR(TRUNC(VLOOKUP($E370,'Container Panel'!$B$41:$Z$100,$D370,0)/(VLOOKUP(BJ$276,UI!$A$12:$O$51,VLOOKUP(BJ$277,$B$276:$C$278,2,0),0)/1000)),"")</f>
        <v/>
      </c>
      <c r="BK370" s="145" t="str">
        <f>IFERROR(TRUNC(VLOOKUP($E370,'Container Panel'!$B$41:$Z$100,$D370,0)/(VLOOKUP(BK$276,UI!$A$12:$O$51,VLOOKUP(BK$277,$B$276:$C$278,2,0),0)/1000)),"")</f>
        <v/>
      </c>
      <c r="BL370" s="145" t="str">
        <f>IFERROR(TRUNC(VLOOKUP($E370,'Container Panel'!$B$41:$Z$100,$D370,0)/(VLOOKUP(BL$276,UI!$A$12:$O$51,VLOOKUP(BL$277,$B$276:$C$278,2,0),0)/1000)),"")</f>
        <v/>
      </c>
      <c r="BM370" s="145" t="str">
        <f>IFERROR(TRUNC(VLOOKUP($E370,'Container Panel'!$B$41:$Z$100,$D370,0)/(VLOOKUP(BM$276,UI!$A$12:$O$51,VLOOKUP(BM$277,$B$276:$C$278,2,0),0)/1000)),"")</f>
        <v/>
      </c>
      <c r="BN370" s="145" t="str">
        <f>IFERROR(TRUNC(VLOOKUP($E370,'Container Panel'!$B$41:$Z$100,$D370,0)/(VLOOKUP(BN$276,UI!$A$12:$O$51,VLOOKUP(BN$277,$B$276:$C$278,2,0),0)/1000)),"")</f>
        <v/>
      </c>
      <c r="BO370" s="145" t="str">
        <f>IFERROR(TRUNC(VLOOKUP($E370,'Container Panel'!$B$41:$Z$100,$D370,0)/(VLOOKUP(BO$276,UI!$A$12:$O$51,VLOOKUP(BO$277,$B$276:$C$278,2,0),0)/1000)),"")</f>
        <v/>
      </c>
      <c r="BP370" s="145" t="str">
        <f>IFERROR(TRUNC(VLOOKUP($E370,'Container Panel'!$B$41:$Z$100,$D370,0)/(VLOOKUP(BP$276,UI!$A$12:$O$51,VLOOKUP(BP$277,$B$276:$C$278,2,0),0)/1000)),"")</f>
        <v/>
      </c>
      <c r="BQ370" s="145" t="str">
        <f>IFERROR(TRUNC(VLOOKUP($E370,'Container Panel'!$B$41:$Z$100,$D370,0)/(VLOOKUP(BQ$276,UI!$A$12:$O$51,VLOOKUP(BQ$277,$B$276:$C$278,2,0),0)/1000)),"")</f>
        <v/>
      </c>
      <c r="BR370" s="145" t="str">
        <f>IFERROR(TRUNC(VLOOKUP($E370,'Container Panel'!$B$41:$Z$100,$D370,0)/(VLOOKUP(BR$276,UI!$A$12:$O$51,VLOOKUP(BR$277,$B$276:$C$278,2,0),0)/1000)),"")</f>
        <v/>
      </c>
      <c r="BS370" s="145" t="str">
        <f>IFERROR(TRUNC(VLOOKUP($E370,'Container Panel'!$B$41:$Z$100,$D370,0)/(VLOOKUP(BS$276,UI!$A$12:$O$51,VLOOKUP(BS$277,$B$276:$C$278,2,0),0)/1000)),"")</f>
        <v/>
      </c>
      <c r="BT370" s="145" t="str">
        <f>IFERROR(TRUNC(VLOOKUP($E370,'Container Panel'!$B$41:$Z$100,$D370,0)/(VLOOKUP(BT$276,UI!$A$12:$O$51,VLOOKUP(BT$277,$B$276:$C$278,2,0),0)/1000)),"")</f>
        <v/>
      </c>
      <c r="BU370" s="145" t="str">
        <f>IFERROR(TRUNC(VLOOKUP($E370,'Container Panel'!$B$41:$Z$100,$D370,0)/(VLOOKUP(BU$276,UI!$A$12:$O$51,VLOOKUP(BU$277,$B$276:$C$278,2,0),0)/1000)),"")</f>
        <v/>
      </c>
      <c r="BV370" s="145" t="str">
        <f>IFERROR(TRUNC(VLOOKUP($E370,'Container Panel'!$B$41:$Z$100,$D370,0)/(VLOOKUP(BV$276,UI!$A$12:$O$51,VLOOKUP(BV$277,$B$276:$C$278,2,0),0)/1000)),"")</f>
        <v/>
      </c>
      <c r="BW370" s="145" t="str">
        <f>IFERROR(TRUNC(VLOOKUP($E370,'Container Panel'!$B$41:$Z$100,$D370,0)/(VLOOKUP(BW$276,UI!$A$12:$O$51,VLOOKUP(BW$277,$B$276:$C$278,2,0),0)/1000)),"")</f>
        <v/>
      </c>
      <c r="BX370" s="145" t="str">
        <f>IFERROR(TRUNC(VLOOKUP($E370,'Container Panel'!$B$41:$Z$100,$D370,0)/(VLOOKUP(BX$276,UI!$A$12:$O$51,VLOOKUP(BX$277,$B$276:$C$278,2,0),0)/1000)),"")</f>
        <v/>
      </c>
      <c r="BY370" s="145" t="str">
        <f>IFERROR(TRUNC(VLOOKUP($E370,'Container Panel'!$B$41:$Z$100,$D370,0)/(VLOOKUP(BY$276,UI!$A$12:$O$51,VLOOKUP(BY$277,$B$276:$C$278,2,0),0)/1000)),"")</f>
        <v/>
      </c>
      <c r="BZ370" s="145" t="str">
        <f>IFERROR(TRUNC(VLOOKUP($E370,'Container Panel'!$B$41:$Z$100,$D370,0)/(VLOOKUP(BZ$276,UI!$A$12:$O$51,VLOOKUP(BZ$277,$B$276:$C$278,2,0),0)/1000)),"")</f>
        <v/>
      </c>
      <c r="CA370" s="145" t="str">
        <f>IFERROR(TRUNC(VLOOKUP($E370,'Container Panel'!$B$41:$Z$100,$D370,0)/(VLOOKUP(CA$276,UI!$A$12:$O$51,VLOOKUP(CA$277,$B$276:$C$278,2,0),0)/1000)),"")</f>
        <v/>
      </c>
      <c r="CB370" s="145" t="str">
        <f>IFERROR(TRUNC(VLOOKUP($E370,'Container Panel'!$B$41:$Z$100,$D370,0)/(VLOOKUP(CB$276,UI!$A$12:$O$51,VLOOKUP(CB$277,$B$276:$C$278,2,0),0)/1000)),"")</f>
        <v/>
      </c>
      <c r="CC370" s="145" t="str">
        <f>IFERROR(TRUNC(VLOOKUP($E370,'Container Panel'!$B$41:$Z$100,$D370,0)/(VLOOKUP(CC$276,UI!$A$12:$O$51,VLOOKUP(CC$277,$B$276:$C$278,2,0),0)/1000)),"")</f>
        <v/>
      </c>
      <c r="CD370" s="145" t="str">
        <f>IFERROR(TRUNC(VLOOKUP($E370,'Container Panel'!$B$41:$Z$100,$D370,0)/(VLOOKUP(CD$276,UI!$A$12:$O$51,VLOOKUP(CD$277,$B$276:$C$278,2,0),0)/1000)),"")</f>
        <v/>
      </c>
      <c r="CE370" s="145" t="str">
        <f>IFERROR(TRUNC(VLOOKUP($E370,'Container Panel'!$B$41:$Z$100,$D370,0)/(VLOOKUP(CE$276,UI!$A$12:$O$51,VLOOKUP(CE$277,$B$276:$C$278,2,0),0)/1000)),"")</f>
        <v/>
      </c>
      <c r="CF370" s="145" t="str">
        <f>IFERROR(TRUNC(VLOOKUP($E370,'Container Panel'!$B$41:$Z$100,$D370,0)/(VLOOKUP(CF$276,UI!$A$12:$O$51,VLOOKUP(CF$277,$B$276:$C$278,2,0),0)/1000)),"")</f>
        <v/>
      </c>
      <c r="CG370" s="145" t="str">
        <f>IFERROR(TRUNC(VLOOKUP($E370,'Container Panel'!$B$41:$Z$100,$D370,0)/(VLOOKUP(CG$276,UI!$A$12:$O$51,VLOOKUP(CG$277,$B$276:$C$278,2,0),0)/1000)),"")</f>
        <v/>
      </c>
      <c r="CH370" s="145" t="str">
        <f>IFERROR(TRUNC(VLOOKUP($E370,'Container Panel'!$B$41:$Z$100,$D370,0)/(VLOOKUP(CH$276,UI!$A$12:$O$51,VLOOKUP(CH$277,$B$276:$C$278,2,0),0)/1000)),"")</f>
        <v/>
      </c>
      <c r="CI370" s="145" t="str">
        <f>IFERROR(TRUNC(VLOOKUP($E370,'Container Panel'!$B$41:$Z$100,$D370,0)/(VLOOKUP(CI$276,UI!$A$12:$O$51,VLOOKUP(CI$277,$B$276:$C$278,2,0),0)/1000)),"")</f>
        <v/>
      </c>
      <c r="CJ370" s="145" t="str">
        <f>IFERROR(TRUNC(VLOOKUP($E370,'Container Panel'!$B$41:$Z$100,$D370,0)/(VLOOKUP(CJ$276,UI!$A$12:$O$51,VLOOKUP(CJ$277,$B$276:$C$278,2,0),0)/1000)),"")</f>
        <v/>
      </c>
      <c r="CK370" s="145" t="str">
        <f>IFERROR(TRUNC(VLOOKUP($E370,'Container Panel'!$B$41:$Z$100,$D370,0)/(VLOOKUP(CK$276,UI!$A$12:$O$51,VLOOKUP(CK$277,$B$276:$C$278,2,0),0)/1000)),"")</f>
        <v/>
      </c>
      <c r="CL370" s="145" t="str">
        <f>IFERROR(TRUNC(VLOOKUP($E370,'Container Panel'!$B$41:$Z$100,$D370,0)/(VLOOKUP(CL$276,UI!$A$12:$O$51,VLOOKUP(CL$277,$B$276:$C$278,2,0),0)/1000)),"")</f>
        <v/>
      </c>
      <c r="CM370" s="145" t="str">
        <f>IFERROR(TRUNC(VLOOKUP($E370,'Container Panel'!$B$41:$Z$100,$D370,0)/(VLOOKUP(CM$276,UI!$A$12:$O$51,VLOOKUP(CM$277,$B$276:$C$278,2,0),0)/1000)),"")</f>
        <v/>
      </c>
      <c r="CN370" s="145" t="str">
        <f>IFERROR(TRUNC(VLOOKUP($E370,'Container Panel'!$B$41:$Z$100,$D370,0)/(VLOOKUP(CN$276,UI!$A$12:$O$51,VLOOKUP(CN$277,$B$276:$C$278,2,0),0)/1000)),"")</f>
        <v/>
      </c>
      <c r="CO370" s="145" t="str">
        <f>IFERROR(TRUNC(VLOOKUP($E370,'Container Panel'!$B$41:$Z$100,$D370,0)/(VLOOKUP(CO$276,UI!$A$12:$O$51,VLOOKUP(CO$277,$B$276:$C$278,2,0),0)/1000)),"")</f>
        <v/>
      </c>
      <c r="CP370" s="145" t="str">
        <f>IFERROR(TRUNC(VLOOKUP($E370,'Container Panel'!$B$41:$Z$100,$D370,0)/(VLOOKUP(CP$276,UI!$A$12:$O$51,VLOOKUP(CP$277,$B$276:$C$278,2,0),0)/1000)),"")</f>
        <v/>
      </c>
      <c r="CQ370" s="145" t="str">
        <f>IFERROR(TRUNC(VLOOKUP($E370,'Container Panel'!$B$41:$Z$100,$D370,0)/(VLOOKUP(CQ$276,UI!$A$12:$O$51,VLOOKUP(CQ$277,$B$276:$C$278,2,0),0)/1000)),"")</f>
        <v/>
      </c>
      <c r="CR370" s="145" t="str">
        <f>IFERROR(TRUNC(VLOOKUP($E370,'Container Panel'!$B$41:$Z$100,$D370,0)/(VLOOKUP(CR$276,UI!$A$12:$O$51,VLOOKUP(CR$277,$B$276:$C$278,2,0),0)/1000)),"")</f>
        <v/>
      </c>
      <c r="CS370" s="145" t="str">
        <f>IFERROR(TRUNC(VLOOKUP($E370,'Container Panel'!$B$41:$Z$100,$D370,0)/(VLOOKUP(CS$276,UI!$A$12:$O$51,VLOOKUP(CS$277,$B$276:$C$278,2,0),0)/1000)),"")</f>
        <v/>
      </c>
      <c r="CT370" s="145" t="str">
        <f>IFERROR(TRUNC(VLOOKUP($E370,'Container Panel'!$B$41:$Z$100,$D370,0)/(VLOOKUP(CT$276,UI!$A$12:$O$51,VLOOKUP(CT$277,$B$276:$C$278,2,0),0)/1000)),"")</f>
        <v/>
      </c>
      <c r="CU370" s="145" t="str">
        <f>IFERROR(TRUNC(VLOOKUP($E370,'Container Panel'!$B$41:$Z$100,$D370,0)/(VLOOKUP(CU$276,UI!$A$12:$O$51,VLOOKUP(CU$277,$B$276:$C$278,2,0),0)/1000)),"")</f>
        <v/>
      </c>
      <c r="CV370" s="145" t="str">
        <f>IFERROR(TRUNC(VLOOKUP($E370,'Container Panel'!$B$41:$Z$100,$D370,0)/(VLOOKUP(CV$276,UI!$A$12:$O$51,VLOOKUP(CV$277,$B$276:$C$278,2,0),0)/1000)),"")</f>
        <v/>
      </c>
      <c r="CW370" s="145" t="str">
        <f>IFERROR(TRUNC(VLOOKUP($E370,'Container Panel'!$B$41:$Z$100,$D370,0)/(VLOOKUP(CW$276,UI!$A$12:$O$51,VLOOKUP(CW$277,$B$276:$C$278,2,0),0)/1000)),"")</f>
        <v/>
      </c>
      <c r="CX370" s="145" t="str">
        <f>IFERROR(TRUNC(VLOOKUP($E370,'Container Panel'!$B$41:$Z$100,$D370,0)/(VLOOKUP(CX$276,UI!$A$12:$O$51,VLOOKUP(CX$277,$B$276:$C$278,2,0),0)/1000)),"")</f>
        <v/>
      </c>
      <c r="CY370" s="145" t="str">
        <f>IFERROR(TRUNC(VLOOKUP($E370,'Container Panel'!$B$41:$Z$100,$D370,0)/(VLOOKUP(CY$276,UI!$A$12:$O$51,VLOOKUP(CY$277,$B$276:$C$278,2,0),0)/1000)),"")</f>
        <v/>
      </c>
      <c r="CZ370" s="145" t="str">
        <f>IFERROR(TRUNC(VLOOKUP($E370,'Container Panel'!$B$41:$Z$100,$D370,0)/(VLOOKUP(CZ$276,UI!$A$12:$O$51,VLOOKUP(CZ$277,$B$276:$C$278,2,0),0)/1000)),"")</f>
        <v/>
      </c>
      <c r="DA370" s="145" t="str">
        <f>IFERROR(TRUNC(VLOOKUP($E370,'Container Panel'!$B$41:$Z$100,$D370,0)/(VLOOKUP(DA$276,UI!$A$12:$O$51,VLOOKUP(DA$277,$B$276:$C$278,2,0),0)/1000)),"")</f>
        <v/>
      </c>
      <c r="DB370" s="145" t="str">
        <f>IFERROR(TRUNC(VLOOKUP($E370,'Container Panel'!$B$41:$Z$100,$D370,0)/(VLOOKUP(DB$276,UI!$A$12:$O$51,VLOOKUP(DB$277,$B$276:$C$278,2,0),0)/1000)),"")</f>
        <v/>
      </c>
      <c r="DC370" s="145" t="str">
        <f>IFERROR(TRUNC(VLOOKUP($E370,'Container Panel'!$B$41:$Z$100,$D370,0)/(VLOOKUP(DC$276,UI!$A$12:$O$51,VLOOKUP(DC$277,$B$276:$C$278,2,0),0)/1000)),"")</f>
        <v/>
      </c>
      <c r="DD370" s="145" t="str">
        <f>IFERROR(TRUNC(VLOOKUP($E370,'Container Panel'!$B$41:$Z$100,$D370,0)/(VLOOKUP(DD$276,UI!$A$12:$O$51,VLOOKUP(DD$277,$B$276:$C$278,2,0),0)/1000)),"")</f>
        <v/>
      </c>
      <c r="DE370" s="145" t="str">
        <f>IFERROR(TRUNC(VLOOKUP($E370,'Container Panel'!$B$41:$Z$100,$D370,0)/(VLOOKUP(DE$276,UI!$A$12:$O$51,VLOOKUP(DE$277,$B$276:$C$278,2,0),0)/1000)),"")</f>
        <v/>
      </c>
      <c r="DF370" s="145" t="str">
        <f>IFERROR(TRUNC(VLOOKUP($E370,'Container Panel'!$B$41:$Z$100,$D370,0)/(VLOOKUP(DF$276,UI!$A$12:$O$51,VLOOKUP(DF$277,$B$276:$C$278,2,0),0)/1000)),"")</f>
        <v/>
      </c>
      <c r="DG370" s="145" t="str">
        <f>IFERROR(TRUNC(VLOOKUP($E370,'Container Panel'!$B$41:$Z$100,$D370,0)/(VLOOKUP(DG$276,UI!$A$12:$O$51,VLOOKUP(DG$277,$B$276:$C$278,2,0),0)/1000)),"")</f>
        <v/>
      </c>
      <c r="DH370" s="145" t="str">
        <f>IFERROR(TRUNC(VLOOKUP($E370,'Container Panel'!$B$41:$Z$100,$D370,0)/(VLOOKUP(DH$276,UI!$A$12:$O$51,VLOOKUP(DH$277,$B$276:$C$278,2,0),0)/1000)),"")</f>
        <v/>
      </c>
      <c r="DI370" s="145" t="str">
        <f>IFERROR(TRUNC(VLOOKUP($E370,'Container Panel'!$B$41:$Z$100,$D370,0)/(VLOOKUP(DI$276,UI!$A$12:$O$51,VLOOKUP(DI$277,$B$276:$C$278,2,0),0)/1000)),"")</f>
        <v/>
      </c>
      <c r="DJ370" s="145" t="str">
        <f>IFERROR(TRUNC(VLOOKUP($E370,'Container Panel'!$B$41:$Z$100,$D370,0)/(VLOOKUP(DJ$276,UI!$A$12:$O$51,VLOOKUP(DJ$277,$B$276:$C$278,2,0),0)/1000)),"")</f>
        <v/>
      </c>
      <c r="DK370" s="145" t="str">
        <f>IFERROR(TRUNC(VLOOKUP($E370,'Container Panel'!$B$41:$Z$100,$D370,0)/(VLOOKUP(DK$276,UI!$A$12:$O$51,VLOOKUP(DK$277,$B$276:$C$278,2,0),0)/1000)),"")</f>
        <v/>
      </c>
      <c r="DL370" s="145" t="str">
        <f>IFERROR(TRUNC(VLOOKUP($E370,'Container Panel'!$B$41:$Z$100,$D370,0)/(VLOOKUP(DL$276,UI!$A$12:$O$51,VLOOKUP(DL$277,$B$276:$C$278,2,0),0)/1000)),"")</f>
        <v/>
      </c>
      <c r="DM370" s="145" t="str">
        <f>IFERROR(TRUNC(VLOOKUP($E370,'Container Panel'!$B$41:$Z$100,$D370,0)/(VLOOKUP(DM$276,UI!$A$12:$O$51,VLOOKUP(DM$277,$B$276:$C$278,2,0),0)/1000)),"")</f>
        <v/>
      </c>
      <c r="DN370" s="145" t="str">
        <f>IFERROR(TRUNC(VLOOKUP($E370,'Container Panel'!$B$41:$Z$100,$D370,0)/(VLOOKUP(DN$276,UI!$A$12:$O$51,VLOOKUP(DN$277,$B$276:$C$278,2,0),0)/1000)),"")</f>
        <v/>
      </c>
      <c r="DO370" s="145" t="str">
        <f>IFERROR(TRUNC(VLOOKUP($E370,'Container Panel'!$B$41:$Z$100,$D370,0)/(VLOOKUP(DO$276,UI!$A$12:$O$51,VLOOKUP(DO$277,$B$276:$C$278,2,0),0)/1000)),"")</f>
        <v/>
      </c>
      <c r="DP370" s="145" t="str">
        <f>IFERROR(TRUNC(VLOOKUP($E370,'Container Panel'!$B$41:$Z$100,$D370,0)/(VLOOKUP(DP$276,UI!$A$12:$O$51,VLOOKUP(DP$277,$B$276:$C$278,2,0),0)/1000)),"")</f>
        <v/>
      </c>
      <c r="DQ370" s="145" t="str">
        <f>IFERROR(TRUNC(VLOOKUP($E370,'Container Panel'!$B$41:$Z$100,$D370,0)/(VLOOKUP(DQ$276,UI!$A$12:$O$51,VLOOKUP(DQ$277,$B$276:$C$278,2,0),0)/1000)),"")</f>
        <v/>
      </c>
      <c r="DR370" s="145" t="str">
        <f>IFERROR(TRUNC(VLOOKUP($E370,'Container Panel'!$B$41:$Z$100,$D370,0)/(VLOOKUP(DR$276,UI!$A$12:$O$51,VLOOKUP(DR$277,$B$276:$C$278,2,0),0)/1000)),"")</f>
        <v/>
      </c>
      <c r="DS370" s="145" t="str">
        <f>IFERROR(TRUNC(VLOOKUP($E370,'Container Panel'!$B$41:$Z$100,$D370,0)/(VLOOKUP(DS$276,UI!$A$12:$O$51,VLOOKUP(DS$277,$B$276:$C$278,2,0),0)/1000)),"")</f>
        <v/>
      </c>
      <c r="DT370" s="145" t="str">
        <f>IFERROR(TRUNC(VLOOKUP($E370,'Container Panel'!$B$41:$Z$100,$D370,0)/(VLOOKUP(DT$276,UI!$A$12:$O$51,VLOOKUP(DT$277,$B$276:$C$278,2,0),0)/1000)),"")</f>
        <v/>
      </c>
      <c r="DU370" s="145" t="str">
        <f>IFERROR(TRUNC(VLOOKUP($E370,'Container Panel'!$B$41:$Z$100,$D370,0)/(VLOOKUP(DU$276,UI!$A$12:$O$51,VLOOKUP(DU$277,$B$276:$C$278,2,0),0)/1000)),"")</f>
        <v/>
      </c>
      <c r="DV370" s="145" t="str">
        <f>IFERROR(TRUNC(VLOOKUP($E370,'Container Panel'!$B$41:$Z$100,$D370,0)/(VLOOKUP(DV$276,UI!$A$12:$O$51,VLOOKUP(DV$277,$B$276:$C$278,2,0),0)/1000)),"")</f>
        <v/>
      </c>
      <c r="DW370" s="145" t="str">
        <f>IFERROR(TRUNC(VLOOKUP($E370,'Container Panel'!$B$41:$Z$100,$D370,0)/(VLOOKUP(DW$276,UI!$A$12:$O$51,VLOOKUP(DW$277,$B$276:$C$278,2,0),0)/1000)),"")</f>
        <v/>
      </c>
      <c r="DX370" s="145" t="str">
        <f>IFERROR(TRUNC(VLOOKUP($E370,'Container Panel'!$B$41:$Z$100,$D370,0)/(VLOOKUP(DX$276,UI!$A$12:$O$51,VLOOKUP(DX$277,$B$276:$C$278,2,0),0)/1000)),"")</f>
        <v/>
      </c>
      <c r="DY370" s="145" t="str">
        <f>IFERROR(TRUNC(VLOOKUP($E370,'Container Panel'!$B$41:$Z$100,$D370,0)/(VLOOKUP(DY$276,UI!$A$12:$O$51,VLOOKUP(DY$277,$B$276:$C$278,2,0),0)/1000)),"")</f>
        <v/>
      </c>
      <c r="DZ370" s="145" t="str">
        <f>IFERROR(TRUNC(VLOOKUP($E370,'Container Panel'!$B$41:$Z$100,$D370,0)/(VLOOKUP(DZ$276,UI!$A$12:$O$51,VLOOKUP(DZ$277,$B$276:$C$278,2,0),0)/1000)),"")</f>
        <v/>
      </c>
      <c r="EA370" s="145" t="str">
        <f>IFERROR(TRUNC(VLOOKUP($E370,'Container Panel'!$B$41:$Z$100,$D370,0)/(VLOOKUP(EA$276,UI!$A$12:$O$51,VLOOKUP(EA$277,$B$276:$C$278,2,0),0)/1000)),"")</f>
        <v/>
      </c>
      <c r="EB370" s="145" t="str">
        <f>IFERROR(TRUNC(VLOOKUP($E370,'Container Panel'!$B$41:$Z$100,$D370,0)/(VLOOKUP(EB$276,UI!$A$12:$O$51,VLOOKUP(EB$277,$B$276:$C$278,2,0),0)/1000)),"")</f>
        <v/>
      </c>
      <c r="EC370" s="145" t="str">
        <f>IFERROR(TRUNC(VLOOKUP($E370,'Container Panel'!$B$41:$Z$100,$D370,0)/(VLOOKUP(EC$276,UI!$A$12:$O$51,VLOOKUP(EC$277,$B$276:$C$278,2,0),0)/1000)),"")</f>
        <v/>
      </c>
      <c r="ED370" s="145" t="str">
        <f>IFERROR(TRUNC(VLOOKUP($E370,'Container Panel'!$B$41:$Z$100,$D370,0)/(VLOOKUP(ED$276,UI!$A$12:$O$51,VLOOKUP(ED$277,$B$276:$C$278,2,0),0)/1000)),"")</f>
        <v/>
      </c>
      <c r="EE370" s="145" t="str">
        <f>IFERROR(TRUNC(VLOOKUP($E370,'Container Panel'!$B$41:$Z$100,$D370,0)/(VLOOKUP(EE$276,UI!$A$12:$O$51,VLOOKUP(EE$277,$B$276:$C$278,2,0),0)/1000)),"")</f>
        <v/>
      </c>
      <c r="EF370" s="145" t="str">
        <f>IFERROR(TRUNC(VLOOKUP($E370,'Container Panel'!$B$41:$Z$100,$D370,0)/(VLOOKUP(EF$276,UI!$A$12:$O$51,VLOOKUP(EF$277,$B$276:$C$278,2,0),0)/1000)),"")</f>
        <v/>
      </c>
      <c r="EG370" s="145" t="str">
        <f>IFERROR(TRUNC(VLOOKUP($E370,'Container Panel'!$B$41:$Z$100,$D370,0)/(VLOOKUP(EG$276,UI!$A$12:$O$51,VLOOKUP(EG$277,$B$276:$C$278,2,0),0)/1000)),"")</f>
        <v/>
      </c>
      <c r="EH370" s="145" t="str">
        <f>IFERROR(TRUNC(VLOOKUP($E370,'Container Panel'!$B$41:$Z$100,$D370,0)/(VLOOKUP(EH$276,UI!$A$12:$O$51,VLOOKUP(EH$277,$B$276:$C$278,2,0),0)/1000)),"")</f>
        <v/>
      </c>
      <c r="EI370" s="145" t="str">
        <f>IFERROR(TRUNC(VLOOKUP($E370,'Container Panel'!$B$41:$Z$100,$D370,0)/(VLOOKUP(EI$276,UI!$A$12:$O$51,VLOOKUP(EI$277,$B$276:$C$278,2,0),0)/1000)),"")</f>
        <v/>
      </c>
      <c r="EJ370" s="145" t="str">
        <f>IFERROR(TRUNC(VLOOKUP($E370,'Container Panel'!$B$41:$Z$100,$D370,0)/(VLOOKUP(EJ$276,UI!$A$12:$O$51,VLOOKUP(EJ$277,$B$276:$C$278,2,0),0)/1000)),"")</f>
        <v/>
      </c>
      <c r="EK370" s="145" t="str">
        <f>IFERROR(TRUNC(VLOOKUP($E370,'Container Panel'!$B$41:$Z$100,$D370,0)/(VLOOKUP(EK$276,UI!$A$12:$O$51,VLOOKUP(EK$277,$B$276:$C$278,2,0),0)/1000)),"")</f>
        <v/>
      </c>
      <c r="EL370" s="145" t="str">
        <f>IFERROR(TRUNC(VLOOKUP($E370,'Container Panel'!$B$41:$Z$100,$D370,0)/(VLOOKUP(EL$276,UI!$A$12:$O$51,VLOOKUP(EL$277,$B$276:$C$278,2,0),0)/1000)),"")</f>
        <v/>
      </c>
      <c r="EM370" s="145" t="str">
        <f>IFERROR(TRUNC(VLOOKUP($E370,'Container Panel'!$B$41:$Z$100,$D370,0)/(VLOOKUP(EM$276,UI!$A$12:$O$51,VLOOKUP(EM$277,$B$276:$C$278,2,0),0)/1000)),"")</f>
        <v/>
      </c>
      <c r="EN370" s="145" t="str">
        <f>IFERROR(TRUNC(VLOOKUP($E370,'Container Panel'!$B$41:$Z$100,$D370,0)/(VLOOKUP(EN$276,UI!$A$12:$O$51,VLOOKUP(EN$277,$B$276:$C$278,2,0),0)/1000)),"")</f>
        <v/>
      </c>
      <c r="EO370" s="145" t="str">
        <f>IFERROR(TRUNC(VLOOKUP($E370,'Container Panel'!$B$41:$Z$100,$D370,0)/(VLOOKUP(EO$276,UI!$A$12:$O$51,VLOOKUP(EO$277,$B$276:$C$278,2,0),0)/1000)),"")</f>
        <v/>
      </c>
      <c r="EP370" s="145" t="str">
        <f>IFERROR(TRUNC(VLOOKUP($E370,'Container Panel'!$B$41:$Z$100,$D370,0)/(VLOOKUP(EP$276,UI!$A$12:$O$51,VLOOKUP(EP$277,$B$276:$C$278,2,0),0)/1000)),"")</f>
        <v/>
      </c>
      <c r="EQ370" s="145" t="str">
        <f>IFERROR(TRUNC(VLOOKUP($E370,'Container Panel'!$B$41:$Z$100,$D370,0)/(VLOOKUP(EQ$276,UI!$A$12:$O$51,VLOOKUP(EQ$277,$B$276:$C$278,2,0),0)/1000)),"")</f>
        <v/>
      </c>
      <c r="ER370" s="145" t="str">
        <f>IFERROR(TRUNC(VLOOKUP($E370,'Container Panel'!$B$41:$Z$100,$D370,0)/(VLOOKUP(ER$276,UI!$A$12:$O$51,VLOOKUP(ER$277,$B$276:$C$278,2,0),0)/1000)),"")</f>
        <v/>
      </c>
      <c r="ES370" s="145" t="str">
        <f>IFERROR(TRUNC(VLOOKUP($E370,'Container Panel'!$B$41:$Z$100,$D370,0)/(VLOOKUP(ES$276,UI!$A$12:$O$51,VLOOKUP(ES$277,$B$276:$C$278,2,0),0)/1000)),"")</f>
        <v/>
      </c>
      <c r="ET370" s="145" t="str">
        <f>IFERROR(TRUNC(VLOOKUP($E370,'Container Panel'!$B$41:$Z$100,$D370,0)/(VLOOKUP(ET$276,UI!$A$12:$O$51,VLOOKUP(ET$277,$B$276:$C$278,2,0),0)/1000)),"")</f>
        <v/>
      </c>
      <c r="EU370" s="145" t="str">
        <f>IFERROR(TRUNC(VLOOKUP($E370,'Container Panel'!$B$41:$Z$100,$D370,0)/(VLOOKUP(EU$276,UI!$A$12:$O$51,VLOOKUP(EU$277,$B$276:$C$278,2,0),0)/1000)),"")</f>
        <v/>
      </c>
      <c r="EV370" s="145" t="str">
        <f>IFERROR(TRUNC(VLOOKUP($E370,'Container Panel'!$B$41:$Z$100,$D370,0)/(VLOOKUP(EV$276,UI!$A$12:$O$51,VLOOKUP(EV$277,$B$276:$C$278,2,0),0)/1000)),"")</f>
        <v/>
      </c>
      <c r="EW370" s="145" t="str">
        <f>IFERROR(TRUNC(VLOOKUP($E370,'Container Panel'!$B$41:$Z$100,$D370,0)/(VLOOKUP(EW$276,UI!$A$12:$O$51,VLOOKUP(EW$277,$B$276:$C$278,2,0),0)/1000)),"")</f>
        <v/>
      </c>
      <c r="EX370" s="145" t="str">
        <f>IFERROR(TRUNC(VLOOKUP($E370,'Container Panel'!$B$41:$Z$100,$D370,0)/(VLOOKUP(EX$276,UI!$A$12:$O$51,VLOOKUP(EX$277,$B$276:$C$278,2,0),0)/1000)),"")</f>
        <v/>
      </c>
      <c r="EY370" s="145" t="str">
        <f>IFERROR(TRUNC(VLOOKUP($E370,'Container Panel'!$B$41:$Z$100,$D370,0)/(VLOOKUP(EY$276,UI!$A$12:$O$51,VLOOKUP(EY$277,$B$276:$C$278,2,0),0)/1000)),"")</f>
        <v/>
      </c>
      <c r="EZ370" s="145" t="str">
        <f>IFERROR(TRUNC(VLOOKUP($E370,'Container Panel'!$B$41:$Z$100,$D370,0)/(VLOOKUP(EZ$276,UI!$A$12:$O$51,VLOOKUP(EZ$277,$B$276:$C$278,2,0),0)/1000)),"")</f>
        <v/>
      </c>
      <c r="FA370" s="145" t="str">
        <f>IFERROR(TRUNC(VLOOKUP($E370,'Container Panel'!$B$41:$Z$100,$D370,0)/(VLOOKUP(FA$276,UI!$A$12:$O$51,VLOOKUP(FA$277,$B$276:$C$278,2,0),0)/1000)),"")</f>
        <v/>
      </c>
      <c r="FB370" s="145" t="str">
        <f>IFERROR(TRUNC(VLOOKUP($E370,'Container Panel'!$B$41:$Z$100,$D370,0)/(VLOOKUP(FB$276,UI!$A$12:$O$51,VLOOKUP(FB$277,$B$276:$C$278,2,0),0)/1000)),"")</f>
        <v/>
      </c>
      <c r="FC370" s="145" t="str">
        <f>IFERROR(TRUNC(VLOOKUP($E370,'Container Panel'!$B$41:$Z$100,$D370,0)/(VLOOKUP(FC$276,UI!$A$12:$O$51,VLOOKUP(FC$277,$B$276:$C$278,2,0),0)/1000)),"")</f>
        <v/>
      </c>
      <c r="FD370" s="145" t="str">
        <f>IFERROR(TRUNC(VLOOKUP($E370,'Container Panel'!$B$41:$Z$100,$D370,0)/(VLOOKUP(FD$276,UI!$A$12:$O$51,VLOOKUP(FD$277,$B$276:$C$278,2,0),0)/1000)),"")</f>
        <v/>
      </c>
      <c r="FE370" s="145" t="str">
        <f>IFERROR(TRUNC(VLOOKUP($E370,'Container Panel'!$B$41:$Z$100,$D370,0)/(VLOOKUP(FE$276,UI!$A$12:$O$51,VLOOKUP(FE$277,$B$276:$C$278,2,0),0)/1000)),"")</f>
        <v/>
      </c>
      <c r="FF370" s="145" t="str">
        <f>IFERROR(TRUNC(VLOOKUP($E370,'Container Panel'!$B$41:$Z$100,$D370,0)/(VLOOKUP(FF$276,UI!$A$12:$O$51,VLOOKUP(FF$277,$B$276:$C$278,2,0),0)/1000)),"")</f>
        <v/>
      </c>
      <c r="FG370" s="145" t="str">
        <f>IFERROR(TRUNC(VLOOKUP($E370,'Container Panel'!$B$41:$Z$100,$D370,0)/(VLOOKUP(FG$276,UI!$A$12:$O$51,VLOOKUP(FG$277,$B$276:$C$278,2,0),0)/1000)),"")</f>
        <v/>
      </c>
      <c r="FH370" s="145" t="str">
        <f>IFERROR(TRUNC(VLOOKUP($E370,'Container Panel'!$B$41:$Z$100,$D370,0)/(VLOOKUP(FH$276,UI!$A$12:$O$51,VLOOKUP(FH$277,$B$276:$C$278,2,0),0)/1000)),"")</f>
        <v/>
      </c>
      <c r="FI370" s="145" t="str">
        <f>IFERROR(TRUNC(VLOOKUP($E370,'Container Panel'!$B$41:$Z$100,$D370,0)/(VLOOKUP(FI$276,UI!$A$12:$O$51,VLOOKUP(FI$277,$B$276:$C$278,2,0),0)/1000)),"")</f>
        <v/>
      </c>
      <c r="FJ370" s="145" t="str">
        <f>IFERROR(TRUNC(VLOOKUP($E370,'Container Panel'!$B$41:$Z$100,$D370,0)/(VLOOKUP(FJ$276,UI!$A$12:$O$51,VLOOKUP(FJ$277,$B$276:$C$278,2,0),0)/1000)),"")</f>
        <v/>
      </c>
      <c r="FK370" s="145" t="str">
        <f>IFERROR(TRUNC(VLOOKUP($E370,'Container Panel'!$B$41:$Z$100,$D370,0)/(VLOOKUP(FK$276,UI!$A$12:$O$51,VLOOKUP(FK$277,$B$276:$C$278,2,0),0)/1000)),"")</f>
        <v/>
      </c>
      <c r="FL370" s="145" t="str">
        <f>IFERROR(TRUNC(VLOOKUP($E370,'Container Panel'!$B$41:$Z$100,$D370,0)/(VLOOKUP(FL$276,UI!$A$12:$O$51,VLOOKUP(FL$277,$B$276:$C$278,2,0),0)/1000)),"")</f>
        <v/>
      </c>
      <c r="FM370" s="145" t="str">
        <f>IFERROR(TRUNC(VLOOKUP($E370,'Container Panel'!$B$41:$Z$100,$D370,0)/(VLOOKUP(FM$276,UI!$A$12:$O$51,VLOOKUP(FM$277,$B$276:$C$278,2,0),0)/1000)),"")</f>
        <v/>
      </c>
      <c r="FN370" s="145" t="str">
        <f>IFERROR(TRUNC(VLOOKUP($E370,'Container Panel'!$B$41:$Z$100,$D370,0)/(VLOOKUP(FN$276,UI!$A$12:$O$51,VLOOKUP(FN$277,$B$276:$C$278,2,0),0)/1000)),"")</f>
        <v/>
      </c>
      <c r="FO370" s="145" t="str">
        <f>IFERROR(TRUNC(VLOOKUP($E370,'Container Panel'!$B$41:$Z$100,$D370,0)/(VLOOKUP(FO$276,UI!$A$12:$O$51,VLOOKUP(FO$277,$B$276:$C$278,2,0),0)/1000)),"")</f>
        <v/>
      </c>
      <c r="FP370" s="145" t="str">
        <f>IFERROR(TRUNC(VLOOKUP($E370,'Container Panel'!$B$41:$Z$100,$D370,0)/(VLOOKUP(FP$276,UI!$A$12:$O$51,VLOOKUP(FP$277,$B$276:$C$278,2,0),0)/1000)),"")</f>
        <v/>
      </c>
      <c r="FQ370" s="145" t="str">
        <f>IFERROR(TRUNC(VLOOKUP($E370,'Container Panel'!$B$41:$Z$100,$D370,0)/(VLOOKUP(FQ$276,UI!$A$12:$O$51,VLOOKUP(FQ$277,$B$276:$C$278,2,0),0)/1000)),"")</f>
        <v/>
      </c>
      <c r="FR370" s="145" t="str">
        <f>IFERROR(TRUNC(VLOOKUP($E370,'Container Panel'!$B$41:$Z$100,$D370,0)/(VLOOKUP(FR$276,UI!$A$12:$O$51,VLOOKUP(FR$277,$B$276:$C$278,2,0),0)/1000)),"")</f>
        <v/>
      </c>
      <c r="FS370" s="145" t="str">
        <f>IFERROR(TRUNC(VLOOKUP($E370,'Container Panel'!$B$41:$Z$100,$D370,0)/(VLOOKUP(FS$276,UI!$A$12:$O$51,VLOOKUP(FS$277,$B$276:$C$278,2,0),0)/1000)),"")</f>
        <v/>
      </c>
      <c r="FT370" s="145" t="str">
        <f>IFERROR(TRUNC(VLOOKUP($E370,'Container Panel'!$B$41:$Z$100,$D370,0)/(VLOOKUP(FT$276,UI!$A$12:$O$51,VLOOKUP(FT$277,$B$276:$C$278,2,0),0)/1000)),"")</f>
        <v/>
      </c>
      <c r="FU370" s="145" t="str">
        <f>IFERROR(TRUNC(VLOOKUP($E370,'Container Panel'!$B$41:$Z$100,$D370,0)/(VLOOKUP(FU$276,UI!$A$12:$O$51,VLOOKUP(FU$277,$B$276:$C$278,2,0),0)/1000)),"")</f>
        <v/>
      </c>
      <c r="FV370" s="145" t="str">
        <f>IFERROR(TRUNC(VLOOKUP($E370,'Container Panel'!$B$41:$Z$100,$D370,0)/(VLOOKUP(FV$276,UI!$A$12:$O$51,VLOOKUP(FV$277,$B$276:$C$278,2,0),0)/1000)),"")</f>
        <v/>
      </c>
      <c r="FW370" s="145" t="str">
        <f>IFERROR(TRUNC(VLOOKUP($E370,'Container Panel'!$B$41:$Z$100,$D370,0)/(VLOOKUP(FW$276,UI!$A$12:$O$51,VLOOKUP(FW$277,$B$276:$C$278,2,0),0)/1000)),"")</f>
        <v/>
      </c>
      <c r="FX370" s="145" t="str">
        <f>IFERROR(TRUNC(VLOOKUP($E370,'Container Panel'!$B$41:$Z$100,$D370,0)/(VLOOKUP(FX$276,UI!$A$12:$O$51,VLOOKUP(FX$277,$B$276:$C$278,2,0),0)/1000)),"")</f>
        <v/>
      </c>
      <c r="FY370" s="145" t="str">
        <f>IFERROR(TRUNC(VLOOKUP($E370,'Container Panel'!$B$41:$Z$100,$D370,0)/(VLOOKUP(FY$276,UI!$A$12:$O$51,VLOOKUP(FY$277,$B$276:$C$278,2,0),0)/1000)),"")</f>
        <v/>
      </c>
      <c r="FZ370" s="145" t="str">
        <f>IFERROR(TRUNC(VLOOKUP($E370,'Container Panel'!$B$41:$Z$100,$D370,0)/(VLOOKUP(FZ$276,UI!$A$12:$O$51,VLOOKUP(FZ$277,$B$276:$C$278,2,0),0)/1000)),"")</f>
        <v/>
      </c>
      <c r="GA370" s="145" t="str">
        <f>IFERROR(TRUNC(VLOOKUP($E370,'Container Panel'!$B$41:$Z$100,$D370,0)/(VLOOKUP(GA$276,UI!$A$12:$O$51,VLOOKUP(GA$277,$B$276:$C$278,2,0),0)/1000)),"")</f>
        <v/>
      </c>
      <c r="GB370" s="145" t="str">
        <f>IFERROR(TRUNC(VLOOKUP($E370,'Container Panel'!$B$41:$Z$100,$D370,0)/(VLOOKUP(GB$276,UI!$A$12:$O$51,VLOOKUP(GB$277,$B$276:$C$278,2,0),0)/1000)),"")</f>
        <v/>
      </c>
      <c r="GC370" s="145" t="str">
        <f>IFERROR(TRUNC(VLOOKUP($E370,'Container Panel'!$B$41:$Z$100,$D370,0)/(VLOOKUP(GC$276,UI!$A$12:$O$51,VLOOKUP(GC$277,$B$276:$C$278,2,0),0)/1000)),"")</f>
        <v/>
      </c>
      <c r="GD370" s="145" t="str">
        <f>IFERROR(TRUNC(VLOOKUP($E370,'Container Panel'!$B$41:$Z$100,$D370,0)/(VLOOKUP(GD$276,UI!$A$12:$O$51,VLOOKUP(GD$277,$B$276:$C$278,2,0),0)/1000)),"")</f>
        <v/>
      </c>
      <c r="GE370" s="145" t="str">
        <f>IFERROR(TRUNC(VLOOKUP($E370,'Container Panel'!$B$41:$Z$100,$D370,0)/(VLOOKUP(GE$276,UI!$A$12:$O$51,VLOOKUP(GE$277,$B$276:$C$278,2,0),0)/1000)),"")</f>
        <v/>
      </c>
      <c r="GF370" s="145" t="str">
        <f>IFERROR(TRUNC(VLOOKUP($E370,'Container Panel'!$B$41:$Z$100,$D370,0)/(VLOOKUP(GF$276,UI!$A$12:$O$51,VLOOKUP(GF$277,$B$276:$C$278,2,0),0)/1000)),"")</f>
        <v/>
      </c>
      <c r="GG370" s="145" t="str">
        <f>IFERROR(TRUNC(VLOOKUP($E370,'Container Panel'!$B$41:$Z$100,$D370,0)/(VLOOKUP(GG$276,UI!$A$12:$O$51,VLOOKUP(GG$277,$B$276:$C$278,2,0),0)/1000)),"")</f>
        <v/>
      </c>
      <c r="GH370" s="145" t="str">
        <f>IFERROR(TRUNC(VLOOKUP($E370,'Container Panel'!$B$41:$Z$100,$D370,0)/(VLOOKUP(GH$276,UI!$A$12:$O$51,VLOOKUP(GH$277,$B$276:$C$278,2,0),0)/1000)),"")</f>
        <v/>
      </c>
      <c r="GI370" s="145" t="str">
        <f>IFERROR(TRUNC(VLOOKUP($E370,'Container Panel'!$B$41:$Z$100,$D370,0)/(VLOOKUP(GI$276,UI!$A$12:$O$51,VLOOKUP(GI$277,$B$276:$C$278,2,0),0)/1000)),"")</f>
        <v/>
      </c>
      <c r="GJ370" s="145" t="str">
        <f>IFERROR(TRUNC(VLOOKUP($E370,'Container Panel'!$B$41:$Z$100,$D370,0)/(VLOOKUP(GJ$276,UI!$A$12:$O$51,VLOOKUP(GJ$277,$B$276:$C$278,2,0),0)/1000)),"")</f>
        <v/>
      </c>
      <c r="GK370" s="145" t="str">
        <f>IFERROR(TRUNC(VLOOKUP($E370,'Container Panel'!$B$41:$Z$100,$D370,0)/(VLOOKUP(GK$276,UI!$A$12:$O$51,VLOOKUP(GK$277,$B$276:$C$278,2,0),0)/1000)),"")</f>
        <v/>
      </c>
      <c r="GL370" s="145" t="str">
        <f>IFERROR(TRUNC(VLOOKUP($E370,'Container Panel'!$B$41:$Z$100,$D370,0)/(VLOOKUP(GL$276,UI!$A$12:$O$51,VLOOKUP(GL$277,$B$276:$C$278,2,0),0)/1000)),"")</f>
        <v/>
      </c>
      <c r="GM370" s="145" t="str">
        <f>IFERROR(TRUNC(VLOOKUP($E370,'Container Panel'!$B$41:$Z$100,$D370,0)/(VLOOKUP(GM$276,UI!$A$12:$O$51,VLOOKUP(GM$277,$B$276:$C$278,2,0),0)/1000)),"")</f>
        <v/>
      </c>
      <c r="GN370" s="145" t="str">
        <f>IFERROR(TRUNC(VLOOKUP($E370,'Container Panel'!$B$41:$Z$100,$D370,0)/(VLOOKUP(GN$276,UI!$A$12:$O$51,VLOOKUP(GN$277,$B$276:$C$278,2,0),0)/1000)),"")</f>
        <v/>
      </c>
      <c r="GO370" s="145" t="str">
        <f>IFERROR(TRUNC(VLOOKUP($E370,'Container Panel'!$B$41:$Z$100,$D370,0)/(VLOOKUP(GO$276,UI!$A$12:$O$51,VLOOKUP(GO$277,$B$276:$C$278,2,0),0)/1000)),"")</f>
        <v/>
      </c>
      <c r="GP370" s="145" t="str">
        <f>IFERROR(TRUNC(VLOOKUP($E370,'Container Panel'!$B$41:$Z$100,$D370,0)/(VLOOKUP(GP$276,UI!$A$12:$O$51,VLOOKUP(GP$277,$B$276:$C$278,2,0),0)/1000)),"")</f>
        <v/>
      </c>
      <c r="GQ370" s="145" t="str">
        <f>IFERROR(TRUNC(VLOOKUP($E370,'Container Panel'!$B$41:$Z$100,$D370,0)/(VLOOKUP(GQ$276,UI!$A$12:$O$51,VLOOKUP(GQ$277,$B$276:$C$278,2,0),0)/1000)),"")</f>
        <v/>
      </c>
      <c r="GR370" s="145" t="str">
        <f>IFERROR(TRUNC(VLOOKUP($E370,'Container Panel'!$B$41:$Z$100,$D370,0)/(VLOOKUP(GR$276,UI!$A$12:$O$51,VLOOKUP(GR$277,$B$276:$C$278,2,0),0)/1000)),"")</f>
        <v/>
      </c>
      <c r="GS370" s="145" t="str">
        <f>IFERROR(TRUNC(VLOOKUP($E370,'Container Panel'!$B$41:$Z$100,$D370,0)/(VLOOKUP(GS$276,UI!$A$12:$O$51,VLOOKUP(GS$277,$B$276:$C$278,2,0),0)/1000)),"")</f>
        <v/>
      </c>
      <c r="GT370" s="145" t="str">
        <f>IFERROR(TRUNC(VLOOKUP($E370,'Container Panel'!$B$41:$Z$100,$D370,0)/(VLOOKUP(GT$276,UI!$A$12:$O$51,VLOOKUP(GT$277,$B$276:$C$278,2,0),0)/1000)),"")</f>
        <v/>
      </c>
      <c r="GU370" s="145" t="str">
        <f>IFERROR(TRUNC(VLOOKUP($E370,'Container Panel'!$B$41:$Z$100,$D370,0)/(VLOOKUP(GU$276,UI!$A$12:$O$51,VLOOKUP(GU$277,$B$276:$C$278,2,0),0)/1000)),"")</f>
        <v/>
      </c>
      <c r="GV370" s="145" t="str">
        <f>IFERROR(TRUNC(VLOOKUP($E370,'Container Panel'!$B$41:$Z$100,$D370,0)/(VLOOKUP(GV$276,UI!$A$12:$O$51,VLOOKUP(GV$277,$B$276:$C$278,2,0),0)/1000)),"")</f>
        <v/>
      </c>
      <c r="GW370" s="145" t="str">
        <f>IFERROR(TRUNC(VLOOKUP($E370,'Container Panel'!$B$41:$Z$100,$D370,0)/(VLOOKUP(GW$276,UI!$A$12:$O$51,VLOOKUP(GW$277,$B$276:$C$278,2,0),0)/1000)),"")</f>
        <v/>
      </c>
      <c r="GX370" s="145" t="str">
        <f>IFERROR(TRUNC(VLOOKUP($E370,'Container Panel'!$B$41:$Z$100,$D370,0)/(VLOOKUP(GX$276,UI!$A$12:$O$51,VLOOKUP(GX$277,$B$276:$C$278,2,0),0)/1000)),"")</f>
        <v/>
      </c>
      <c r="GY370" s="145" t="str">
        <f>IFERROR(TRUNC(VLOOKUP($E370,'Container Panel'!$B$41:$Z$100,$D370,0)/(VLOOKUP(GY$276,UI!$A$12:$O$51,VLOOKUP(GY$277,$B$276:$C$278,2,0),0)/1000)),"")</f>
        <v/>
      </c>
      <c r="GZ370" s="145" t="str">
        <f>IFERROR(TRUNC(VLOOKUP($E370,'Container Panel'!$B$41:$Z$100,$D370,0)/(VLOOKUP(GZ$276,UI!$A$12:$O$51,VLOOKUP(GZ$277,$B$276:$C$278,2,0),0)/1000)),"")</f>
        <v/>
      </c>
      <c r="HA370" s="145" t="str">
        <f>IFERROR(TRUNC(VLOOKUP($E370,'Container Panel'!$B$41:$Z$100,$D370,0)/(VLOOKUP(HA$276,UI!$A$12:$O$51,VLOOKUP(HA$277,$B$276:$C$278,2,0),0)/1000)),"")</f>
        <v/>
      </c>
      <c r="HB370" s="145" t="str">
        <f>IFERROR(TRUNC(VLOOKUP($E370,'Container Panel'!$B$41:$Z$100,$D370,0)/(VLOOKUP(HB$276,UI!$A$12:$O$51,VLOOKUP(HB$277,$B$276:$C$278,2,0),0)/1000)),"")</f>
        <v/>
      </c>
      <c r="HC370" s="145" t="str">
        <f>IFERROR(TRUNC(VLOOKUP($E370,'Container Panel'!$B$41:$Z$100,$D370,0)/(VLOOKUP(HC$276,UI!$A$12:$O$51,VLOOKUP(HC$277,$B$276:$C$278,2,0),0)/1000)),"")</f>
        <v/>
      </c>
      <c r="HD370" s="145" t="str">
        <f>IFERROR(TRUNC(VLOOKUP($E370,'Container Panel'!$B$41:$Z$100,$D370,0)/(VLOOKUP(HD$276,UI!$A$12:$O$51,VLOOKUP(HD$277,$B$276:$C$278,2,0),0)/1000)),"")</f>
        <v/>
      </c>
      <c r="HE370" s="145" t="str">
        <f>IFERROR(TRUNC(VLOOKUP($E370,'Container Panel'!$B$41:$Z$100,$D370,0)/(VLOOKUP(HE$276,UI!$A$12:$O$51,VLOOKUP(HE$277,$B$276:$C$278,2,0),0)/1000)),"")</f>
        <v/>
      </c>
      <c r="HF370" s="145" t="str">
        <f>IFERROR(TRUNC(VLOOKUP($E370,'Container Panel'!$B$41:$Z$100,$D370,0)/(VLOOKUP(HF$276,UI!$A$12:$O$51,VLOOKUP(HF$277,$B$276:$C$278,2,0),0)/1000)),"")</f>
        <v/>
      </c>
      <c r="HG370" s="145" t="str">
        <f>IFERROR(TRUNC(VLOOKUP($E370,'Container Panel'!$B$41:$Z$100,$D370,0)/(VLOOKUP(HG$276,UI!$A$12:$O$51,VLOOKUP(HG$277,$B$276:$C$278,2,0),0)/1000)),"")</f>
        <v/>
      </c>
      <c r="HH370" s="145" t="str">
        <f>IFERROR(TRUNC(VLOOKUP($E370,'Container Panel'!$B$41:$Z$100,$D370,0)/(VLOOKUP(HH$276,UI!$A$12:$O$51,VLOOKUP(HH$277,$B$276:$C$278,2,0),0)/1000)),"")</f>
        <v/>
      </c>
      <c r="HI370" s="145" t="str">
        <f>IFERROR(TRUNC(VLOOKUP($E370,'Container Panel'!$B$41:$Z$100,$D370,0)/(VLOOKUP(HI$276,UI!$A$12:$O$51,VLOOKUP(HI$277,$B$276:$C$278,2,0),0)/1000)),"")</f>
        <v/>
      </c>
      <c r="HJ370" s="145" t="str">
        <f>IFERROR(TRUNC(VLOOKUP($E370,'Container Panel'!$B$41:$Z$100,$D370,0)/(VLOOKUP(HJ$276,UI!$A$12:$O$51,VLOOKUP(HJ$277,$B$276:$C$278,2,0),0)/1000)),"")</f>
        <v/>
      </c>
      <c r="HK370" s="145" t="str">
        <f>IFERROR(TRUNC(VLOOKUP($E370,'Container Panel'!$B$41:$Z$100,$D370,0)/(VLOOKUP(HK$276,UI!$A$12:$O$51,VLOOKUP(HK$277,$B$276:$C$278,2,0),0)/1000)),"")</f>
        <v/>
      </c>
      <c r="HL370" s="145" t="str">
        <f>IFERROR(TRUNC(VLOOKUP($E370,'Container Panel'!$B$41:$Z$100,$D370,0)/(VLOOKUP(HL$276,UI!$A$12:$O$51,VLOOKUP(HL$277,$B$276:$C$278,2,0),0)/1000)),"")</f>
        <v/>
      </c>
      <c r="HM370" s="145" t="str">
        <f>IFERROR(TRUNC(VLOOKUP($E370,'Container Panel'!$B$41:$Z$100,$D370,0)/(VLOOKUP(HM$276,UI!$A$12:$O$51,VLOOKUP(HM$277,$B$276:$C$278,2,0),0)/1000)),"")</f>
        <v/>
      </c>
      <c r="HN370" s="145" t="str">
        <f>IFERROR(TRUNC(VLOOKUP($E370,'Container Panel'!$B$41:$Z$100,$D370,0)/(VLOOKUP(HN$276,UI!$A$12:$O$51,VLOOKUP(HN$277,$B$276:$C$278,2,0),0)/1000)),"")</f>
        <v/>
      </c>
      <c r="HO370" s="145" t="str">
        <f>IFERROR(TRUNC(VLOOKUP($E370,'Container Panel'!$B$41:$Z$100,$D370,0)/(VLOOKUP(HO$276,UI!$A$12:$O$51,VLOOKUP(HO$277,$B$276:$C$278,2,0),0)/1000)),"")</f>
        <v/>
      </c>
      <c r="HP370" s="145" t="str">
        <f>IFERROR(TRUNC(VLOOKUP($E370,'Container Panel'!$B$41:$Z$100,$D370,0)/(VLOOKUP(HP$276,UI!$A$12:$O$51,VLOOKUP(HP$277,$B$276:$C$278,2,0),0)/1000)),"")</f>
        <v/>
      </c>
      <c r="HQ370" s="145" t="str">
        <f>IFERROR(TRUNC(VLOOKUP($E370,'Container Panel'!$B$41:$Z$100,$D370,0)/(VLOOKUP(HQ$276,UI!$A$12:$O$51,VLOOKUP(HQ$277,$B$276:$C$278,2,0),0)/1000)),"")</f>
        <v/>
      </c>
      <c r="HR370" s="145" t="str">
        <f>IFERROR(TRUNC(VLOOKUP($E370,'Container Panel'!$B$41:$Z$100,$D370,0)/(VLOOKUP(HR$276,UI!$A$12:$O$51,VLOOKUP(HR$277,$B$276:$C$278,2,0),0)/1000)),"")</f>
        <v/>
      </c>
      <c r="HS370" s="145" t="str">
        <f>IFERROR(TRUNC(VLOOKUP($E370,'Container Panel'!$B$41:$Z$100,$D370,0)/(VLOOKUP(HS$276,UI!$A$12:$O$51,VLOOKUP(HS$277,$B$276:$C$278,2,0),0)/1000)),"")</f>
        <v/>
      </c>
      <c r="HT370" s="145" t="str">
        <f>IFERROR(TRUNC(VLOOKUP($E370,'Container Panel'!$B$41:$Z$100,$D370,0)/(VLOOKUP(HT$276,UI!$A$12:$O$51,VLOOKUP(HT$277,$B$276:$C$278,2,0),0)/1000)),"")</f>
        <v/>
      </c>
      <c r="HU370" s="145" t="str">
        <f>IFERROR(TRUNC(VLOOKUP($E370,'Container Panel'!$B$41:$Z$100,$D370,0)/(VLOOKUP(HU$276,UI!$A$12:$O$51,VLOOKUP(HU$277,$B$276:$C$278,2,0),0)/1000)),"")</f>
        <v/>
      </c>
      <c r="HV370" s="145" t="str">
        <f>IFERROR(TRUNC(VLOOKUP($E370,'Container Panel'!$B$41:$Z$100,$D370,0)/(VLOOKUP(HV$276,UI!$A$12:$O$51,VLOOKUP(HV$277,$B$276:$C$278,2,0),0)/1000)),"")</f>
        <v/>
      </c>
      <c r="HW370" s="145" t="str">
        <f>IFERROR(TRUNC(VLOOKUP($E370,'Container Panel'!$B$41:$Z$100,$D370,0)/(VLOOKUP(HW$276,UI!$A$12:$O$51,VLOOKUP(HW$277,$B$276:$C$278,2,0),0)/1000)),"")</f>
        <v/>
      </c>
      <c r="HX370" s="145" t="str">
        <f>IFERROR(TRUNC(VLOOKUP($E370,'Container Panel'!$B$41:$Z$100,$D370,0)/(VLOOKUP(HX$276,UI!$A$12:$O$51,VLOOKUP(HX$277,$B$276:$C$278,2,0),0)/1000)),"")</f>
        <v/>
      </c>
      <c r="HY370" s="145" t="str">
        <f>IFERROR(TRUNC(VLOOKUP($E370,'Container Panel'!$B$41:$Z$100,$D370,0)/(VLOOKUP(HY$276,UI!$A$12:$O$51,VLOOKUP(HY$277,$B$276:$C$278,2,0),0)/1000)),"")</f>
        <v/>
      </c>
      <c r="HZ370" s="145" t="str">
        <f>IFERROR(TRUNC(VLOOKUP($E370,'Container Panel'!$B$41:$Z$100,$D370,0)/(VLOOKUP(HZ$276,UI!$A$12:$O$51,VLOOKUP(HZ$277,$B$276:$C$278,2,0),0)/1000)),"")</f>
        <v/>
      </c>
      <c r="IA370" s="145" t="str">
        <f>IFERROR(TRUNC(VLOOKUP($E370,'Container Panel'!$B$41:$Z$100,$D370,0)/(VLOOKUP(IA$276,UI!$A$12:$O$51,VLOOKUP(IA$277,$B$276:$C$278,2,0),0)/1000)),"")</f>
        <v/>
      </c>
      <c r="IB370" s="145" t="str">
        <f>IFERROR(TRUNC(VLOOKUP($E370,'Container Panel'!$B$41:$Z$100,$D370,0)/(VLOOKUP(IB$276,UI!$A$12:$O$51,VLOOKUP(IB$277,$B$276:$C$278,2,0),0)/1000)),"")</f>
        <v/>
      </c>
      <c r="IC370" s="145" t="str">
        <f>IFERROR(TRUNC(VLOOKUP($E370,'Container Panel'!$B$41:$Z$100,$D370,0)/(VLOOKUP(IC$276,UI!$A$12:$O$51,VLOOKUP(IC$277,$B$276:$C$278,2,0),0)/1000)),"")</f>
        <v/>
      </c>
      <c r="ID370" s="145" t="str">
        <f>IFERROR(TRUNC(VLOOKUP($E370,'Container Panel'!$B$41:$Z$100,$D370,0)/(VLOOKUP(ID$276,UI!$A$12:$O$51,VLOOKUP(ID$277,$B$276:$C$278,2,0),0)/1000)),"")</f>
        <v/>
      </c>
      <c r="IE370" s="145" t="str">
        <f>IFERROR(TRUNC(VLOOKUP($E370,'Container Panel'!$B$41:$Z$100,$D370,0)/(VLOOKUP(IE$276,UI!$A$12:$O$51,VLOOKUP(IE$277,$B$276:$C$278,2,0),0)/1000)),"")</f>
        <v/>
      </c>
      <c r="IF370" s="145" t="str">
        <f>IFERROR(TRUNC(VLOOKUP($E370,'Container Panel'!$B$41:$Z$100,$D370,0)/(VLOOKUP(IF$276,UI!$A$12:$O$51,VLOOKUP(IF$277,$B$276:$C$278,2,0),0)/1000)),"")</f>
        <v/>
      </c>
      <c r="IG370" s="145" t="str">
        <f>IFERROR(TRUNC(VLOOKUP($E370,'Container Panel'!$B$41:$Z$100,$D370,0)/(VLOOKUP(IG$276,UI!$A$12:$O$51,VLOOKUP(IG$277,$B$276:$C$278,2,0),0)/1000)),"")</f>
        <v/>
      </c>
      <c r="IH370" s="145" t="str">
        <f>IFERROR(TRUNC(VLOOKUP($E370,'Container Panel'!$B$41:$Z$100,$D370,0)/(VLOOKUP(IH$276,UI!$A$12:$O$51,VLOOKUP(IH$277,$B$276:$C$278,2,0),0)/1000)),"")</f>
        <v/>
      </c>
      <c r="II370" s="145" t="str">
        <f>IFERROR(TRUNC(VLOOKUP($E370,'Container Panel'!$B$41:$Z$100,$D370,0)/(VLOOKUP(II$276,UI!$A$12:$O$51,VLOOKUP(II$277,$B$276:$C$278,2,0),0)/1000)),"")</f>
        <v/>
      </c>
      <c r="IJ370" s="145" t="str">
        <f>IFERROR(TRUNC(VLOOKUP($E370,'Container Panel'!$B$41:$Z$100,$D370,0)/(VLOOKUP(IJ$276,UI!$A$12:$O$51,VLOOKUP(IJ$277,$B$276:$C$278,2,0),0)/1000)),"")</f>
        <v/>
      </c>
      <c r="IK370" s="145" t="str">
        <f>IFERROR(TRUNC(VLOOKUP($E370,'Container Panel'!$B$41:$Z$100,$D370,0)/(VLOOKUP(IK$276,UI!$A$12:$O$51,VLOOKUP(IK$277,$B$276:$C$278,2,0),0)/1000)),"")</f>
        <v/>
      </c>
      <c r="IL370" s="145" t="str">
        <f>IFERROR(TRUNC(VLOOKUP($E370,'Container Panel'!$B$41:$Z$100,$D370,0)/(VLOOKUP(IL$276,UI!$A$12:$O$51,VLOOKUP(IL$277,$B$276:$C$278,2,0),0)/1000)),"")</f>
        <v/>
      </c>
    </row>
    <row r="371" spans="2:246">
      <c r="B371" s="74">
        <v>91</v>
      </c>
      <c r="C371" s="74">
        <f t="shared" si="195"/>
        <v>31</v>
      </c>
      <c r="D371" s="163">
        <f>MOD(B371,3)+'Container Panel'!$Q$38</f>
        <v>17</v>
      </c>
      <c r="E371" s="143">
        <f t="shared" si="194"/>
        <v>0</v>
      </c>
      <c r="F371" s="144" t="s">
        <v>76</v>
      </c>
      <c r="G371" s="145" t="str">
        <f>IFERROR(TRUNC(VLOOKUP($E371,'Container Panel'!$B$41:$Z$100,$D371,0)/(VLOOKUP(G$276,UI!$A$12:$O$51,VLOOKUP(G$278,$B$276:$C$278,2,0),0)/1000)),"")</f>
        <v/>
      </c>
      <c r="H371" s="145" t="str">
        <f>IFERROR(TRUNC(VLOOKUP($E371,'Container Panel'!$B$41:$Z$100,$D371,0)/(VLOOKUP(H$276,UI!$A$12:$O$51,VLOOKUP(H$278,$B$276:$C$278,2,0),0)/1000)),"")</f>
        <v/>
      </c>
      <c r="I371" s="145" t="str">
        <f>IFERROR(TRUNC(VLOOKUP($E371,'Container Panel'!$B$41:$Z$100,$D371,0)/(VLOOKUP(I$276,UI!$A$12:$O$51,VLOOKUP(I$278,$B$276:$C$278,2,0),0)/1000)),"")</f>
        <v/>
      </c>
      <c r="J371" s="145" t="str">
        <f>IFERROR(TRUNC(VLOOKUP($E371,'Container Panel'!$B$41:$Z$100,$D371,0)/(VLOOKUP(J$276,UI!$A$12:$O$51,VLOOKUP(J$278,$B$276:$C$278,2,0),0)/1000)),"")</f>
        <v/>
      </c>
      <c r="K371" s="145" t="str">
        <f>IFERROR(TRUNC(VLOOKUP($E371,'Container Panel'!$B$41:$Z$100,$D371,0)/(VLOOKUP(K$276,UI!$A$12:$O$51,VLOOKUP(K$278,$B$276:$C$278,2,0),0)/1000)),"")</f>
        <v/>
      </c>
      <c r="L371" s="145" t="str">
        <f>IFERROR(TRUNC(VLOOKUP($E371,'Container Panel'!$B$41:$Z$100,$D371,0)/(VLOOKUP(L$276,UI!$A$12:$O$51,VLOOKUP(L$278,$B$276:$C$278,2,0),0)/1000)),"")</f>
        <v/>
      </c>
      <c r="M371" s="145" t="str">
        <f>IFERROR(TRUNC(VLOOKUP($E371,'Container Panel'!$B$41:$Z$100,$D371,0)/(VLOOKUP(M$276,UI!$A$12:$O$51,VLOOKUP(M$278,$B$276:$C$278,2,0),0)/1000)),"")</f>
        <v/>
      </c>
      <c r="N371" s="145" t="str">
        <f>IFERROR(TRUNC(VLOOKUP($E371,'Container Panel'!$B$41:$Z$100,$D371,0)/(VLOOKUP(N$276,UI!$A$12:$O$51,VLOOKUP(N$278,$B$276:$C$278,2,0),0)/1000)),"")</f>
        <v/>
      </c>
      <c r="O371" s="145" t="str">
        <f>IFERROR(TRUNC(VLOOKUP($E371,'Container Panel'!$B$41:$Z$100,$D371,0)/(VLOOKUP(O$276,UI!$A$12:$O$51,VLOOKUP(O$278,$B$276:$C$278,2,0),0)/1000)),"")</f>
        <v/>
      </c>
      <c r="P371" s="145" t="str">
        <f>IFERROR(TRUNC(VLOOKUP($E371,'Container Panel'!$B$41:$Z$100,$D371,0)/(VLOOKUP(P$276,UI!$A$12:$O$51,VLOOKUP(P$278,$B$276:$C$278,2,0),0)/1000)),"")</f>
        <v/>
      </c>
      <c r="Q371" s="145" t="str">
        <f>IFERROR(TRUNC(VLOOKUP($E371,'Container Panel'!$B$41:$Z$100,$D371,0)/(VLOOKUP(Q$276,UI!$A$12:$O$51,VLOOKUP(Q$278,$B$276:$C$278,2,0),0)/1000)),"")</f>
        <v/>
      </c>
      <c r="R371" s="145" t="str">
        <f>IFERROR(TRUNC(VLOOKUP($E371,'Container Panel'!$B$41:$Z$100,$D371,0)/(VLOOKUP(R$276,UI!$A$12:$O$51,VLOOKUP(R$278,$B$276:$C$278,2,0),0)/1000)),"")</f>
        <v/>
      </c>
      <c r="S371" s="145" t="str">
        <f>IFERROR(TRUNC(VLOOKUP($E371,'Container Panel'!$B$41:$Z$100,$D371,0)/(VLOOKUP(S$276,UI!$A$12:$O$51,VLOOKUP(S$278,$B$276:$C$278,2,0),0)/1000)),"")</f>
        <v/>
      </c>
      <c r="T371" s="145" t="str">
        <f>IFERROR(TRUNC(VLOOKUP($E371,'Container Panel'!$B$41:$Z$100,$D371,0)/(VLOOKUP(T$276,UI!$A$12:$O$51,VLOOKUP(T$278,$B$276:$C$278,2,0),0)/1000)),"")</f>
        <v/>
      </c>
      <c r="U371" s="145" t="str">
        <f>IFERROR(TRUNC(VLOOKUP($E371,'Container Panel'!$B$41:$Z$100,$D371,0)/(VLOOKUP(U$276,UI!$A$12:$O$51,VLOOKUP(U$278,$B$276:$C$278,2,0),0)/1000)),"")</f>
        <v/>
      </c>
      <c r="V371" s="145" t="str">
        <f>IFERROR(TRUNC(VLOOKUP($E371,'Container Panel'!$B$41:$Z$100,$D371,0)/(VLOOKUP(V$276,UI!$A$12:$O$51,VLOOKUP(V$278,$B$276:$C$278,2,0),0)/1000)),"")</f>
        <v/>
      </c>
      <c r="W371" s="145" t="str">
        <f>IFERROR(TRUNC(VLOOKUP($E371,'Container Panel'!$B$41:$Z$100,$D371,0)/(VLOOKUP(W$276,UI!$A$12:$O$51,VLOOKUP(W$278,$B$276:$C$278,2,0),0)/1000)),"")</f>
        <v/>
      </c>
      <c r="X371" s="145" t="str">
        <f>IFERROR(TRUNC(VLOOKUP($E371,'Container Panel'!$B$41:$Z$100,$D371,0)/(VLOOKUP(X$276,UI!$A$12:$O$51,VLOOKUP(X$278,$B$276:$C$278,2,0),0)/1000)),"")</f>
        <v/>
      </c>
      <c r="Y371" s="145" t="str">
        <f>IFERROR(TRUNC(VLOOKUP($E371,'Container Panel'!$B$41:$Z$100,$D371,0)/(VLOOKUP(Y$276,UI!$A$12:$O$51,VLOOKUP(Y$278,$B$276:$C$278,2,0),0)/1000)),"")</f>
        <v/>
      </c>
      <c r="Z371" s="145" t="str">
        <f>IFERROR(TRUNC(VLOOKUP($E371,'Container Panel'!$B$41:$Z$100,$D371,0)/(VLOOKUP(Z$276,UI!$A$12:$O$51,VLOOKUP(Z$278,$B$276:$C$278,2,0),0)/1000)),"")</f>
        <v/>
      </c>
      <c r="AA371" s="145" t="str">
        <f>IFERROR(TRUNC(VLOOKUP($E371,'Container Panel'!$B$41:$Z$100,$D371,0)/(VLOOKUP(AA$276,UI!$A$12:$O$51,VLOOKUP(AA$278,$B$276:$C$278,2,0),0)/1000)),"")</f>
        <v/>
      </c>
      <c r="AB371" s="145" t="str">
        <f>IFERROR(TRUNC(VLOOKUP($E371,'Container Panel'!$B$41:$Z$100,$D371,0)/(VLOOKUP(AB$276,UI!$A$12:$O$51,VLOOKUP(AB$278,$B$276:$C$278,2,0),0)/1000)),"")</f>
        <v/>
      </c>
      <c r="AC371" s="145" t="str">
        <f>IFERROR(TRUNC(VLOOKUP($E371,'Container Panel'!$B$41:$Z$100,$D371,0)/(VLOOKUP(AC$276,UI!$A$12:$O$51,VLOOKUP(AC$278,$B$276:$C$278,2,0),0)/1000)),"")</f>
        <v/>
      </c>
      <c r="AD371" s="145" t="str">
        <f>IFERROR(TRUNC(VLOOKUP($E371,'Container Panel'!$B$41:$Z$100,$D371,0)/(VLOOKUP(AD$276,UI!$A$12:$O$51,VLOOKUP(AD$278,$B$276:$C$278,2,0),0)/1000)),"")</f>
        <v/>
      </c>
      <c r="AE371" s="145" t="str">
        <f>IFERROR(TRUNC(VLOOKUP($E371,'Container Panel'!$B$41:$Z$100,$D371,0)/(VLOOKUP(AE$276,UI!$A$12:$O$51,VLOOKUP(AE$278,$B$276:$C$278,2,0),0)/1000)),"")</f>
        <v/>
      </c>
      <c r="AF371" s="145" t="str">
        <f>IFERROR(TRUNC(VLOOKUP($E371,'Container Panel'!$B$41:$Z$100,$D371,0)/(VLOOKUP(AF$276,UI!$A$12:$O$51,VLOOKUP(AF$278,$B$276:$C$278,2,0),0)/1000)),"")</f>
        <v/>
      </c>
      <c r="AG371" s="145" t="str">
        <f>IFERROR(TRUNC(VLOOKUP($E371,'Container Panel'!$B$41:$Z$100,$D371,0)/(VLOOKUP(AG$276,UI!$A$12:$O$51,VLOOKUP(AG$278,$B$276:$C$278,2,0),0)/1000)),"")</f>
        <v/>
      </c>
      <c r="AH371" s="145" t="str">
        <f>IFERROR(TRUNC(VLOOKUP($E371,'Container Panel'!$B$41:$Z$100,$D371,0)/(VLOOKUP(AH$276,UI!$A$12:$O$51,VLOOKUP(AH$278,$B$276:$C$278,2,0),0)/1000)),"")</f>
        <v/>
      </c>
      <c r="AI371" s="145" t="str">
        <f>IFERROR(TRUNC(VLOOKUP($E371,'Container Panel'!$B$41:$Z$100,$D371,0)/(VLOOKUP(AI$276,UI!$A$12:$O$51,VLOOKUP(AI$278,$B$276:$C$278,2,0),0)/1000)),"")</f>
        <v/>
      </c>
      <c r="AJ371" s="145" t="str">
        <f>IFERROR(TRUNC(VLOOKUP($E371,'Container Panel'!$B$41:$Z$100,$D371,0)/(VLOOKUP(AJ$276,UI!$A$12:$O$51,VLOOKUP(AJ$278,$B$276:$C$278,2,0),0)/1000)),"")</f>
        <v/>
      </c>
      <c r="AK371" s="145" t="str">
        <f>IFERROR(TRUNC(VLOOKUP($E371,'Container Panel'!$B$41:$Z$100,$D371,0)/(VLOOKUP(AK$276,UI!$A$12:$O$51,VLOOKUP(AK$278,$B$276:$C$278,2,0),0)/1000)),"")</f>
        <v/>
      </c>
      <c r="AL371" s="145" t="str">
        <f>IFERROR(TRUNC(VLOOKUP($E371,'Container Panel'!$B$41:$Z$100,$D371,0)/(VLOOKUP(AL$276,UI!$A$12:$O$51,VLOOKUP(AL$278,$B$276:$C$278,2,0),0)/1000)),"")</f>
        <v/>
      </c>
      <c r="AM371" s="145" t="str">
        <f>IFERROR(TRUNC(VLOOKUP($E371,'Container Panel'!$B$41:$Z$100,$D371,0)/(VLOOKUP(AM$276,UI!$A$12:$O$51,VLOOKUP(AM$278,$B$276:$C$278,2,0),0)/1000)),"")</f>
        <v/>
      </c>
      <c r="AN371" s="145" t="str">
        <f>IFERROR(TRUNC(VLOOKUP($E371,'Container Panel'!$B$41:$Z$100,$D371,0)/(VLOOKUP(AN$276,UI!$A$12:$O$51,VLOOKUP(AN$278,$B$276:$C$278,2,0),0)/1000)),"")</f>
        <v/>
      </c>
      <c r="AO371" s="145" t="str">
        <f>IFERROR(TRUNC(VLOOKUP($E371,'Container Panel'!$B$41:$Z$100,$D371,0)/(VLOOKUP(AO$276,UI!$A$12:$O$51,VLOOKUP(AO$278,$B$276:$C$278,2,0),0)/1000)),"")</f>
        <v/>
      </c>
      <c r="AP371" s="145" t="str">
        <f>IFERROR(TRUNC(VLOOKUP($E371,'Container Panel'!$B$41:$Z$100,$D371,0)/(VLOOKUP(AP$276,UI!$A$12:$O$51,VLOOKUP(AP$278,$B$276:$C$278,2,0),0)/1000)),"")</f>
        <v/>
      </c>
      <c r="AQ371" s="145" t="str">
        <f>IFERROR(TRUNC(VLOOKUP($E371,'Container Panel'!$B$41:$Z$100,$D371,0)/(VLOOKUP(AQ$276,UI!$A$12:$O$51,VLOOKUP(AQ$278,$B$276:$C$278,2,0),0)/1000)),"")</f>
        <v/>
      </c>
      <c r="AR371" s="145" t="str">
        <f>IFERROR(TRUNC(VLOOKUP($E371,'Container Panel'!$B$41:$Z$100,$D371,0)/(VLOOKUP(AR$276,UI!$A$12:$O$51,VLOOKUP(AR$278,$B$276:$C$278,2,0),0)/1000)),"")</f>
        <v/>
      </c>
      <c r="AS371" s="145" t="str">
        <f>IFERROR(TRUNC(VLOOKUP($E371,'Container Panel'!$B$41:$Z$100,$D371,0)/(VLOOKUP(AS$276,UI!$A$12:$O$51,VLOOKUP(AS$278,$B$276:$C$278,2,0),0)/1000)),"")</f>
        <v/>
      </c>
      <c r="AT371" s="145" t="str">
        <f>IFERROR(TRUNC(VLOOKUP($E371,'Container Panel'!$B$41:$Z$100,$D371,0)/(VLOOKUP(AT$276,UI!$A$12:$O$51,VLOOKUP(AT$278,$B$276:$C$278,2,0),0)/1000)),"")</f>
        <v/>
      </c>
      <c r="AU371" s="145" t="str">
        <f>IFERROR(TRUNC(VLOOKUP($E371,'Container Panel'!$B$41:$Z$100,$D371,0)/(VLOOKUP(AU$276,UI!$A$12:$O$51,VLOOKUP(AU$278,$B$276:$C$278,2,0),0)/1000)),"")</f>
        <v/>
      </c>
      <c r="AV371" s="145" t="str">
        <f>IFERROR(TRUNC(VLOOKUP($E371,'Container Panel'!$B$41:$Z$100,$D371,0)/(VLOOKUP(AV$276,UI!$A$12:$O$51,VLOOKUP(AV$278,$B$276:$C$278,2,0),0)/1000)),"")</f>
        <v/>
      </c>
      <c r="AW371" s="145" t="str">
        <f>IFERROR(TRUNC(VLOOKUP($E371,'Container Panel'!$B$41:$Z$100,$D371,0)/(VLOOKUP(AW$276,UI!$A$12:$O$51,VLOOKUP(AW$278,$B$276:$C$278,2,0),0)/1000)),"")</f>
        <v/>
      </c>
      <c r="AX371" s="145" t="str">
        <f>IFERROR(TRUNC(VLOOKUP($E371,'Container Panel'!$B$41:$Z$100,$D371,0)/(VLOOKUP(AX$276,UI!$A$12:$O$51,VLOOKUP(AX$278,$B$276:$C$278,2,0),0)/1000)),"")</f>
        <v/>
      </c>
      <c r="AY371" s="145" t="str">
        <f>IFERROR(TRUNC(VLOOKUP($E371,'Container Panel'!$B$41:$Z$100,$D371,0)/(VLOOKUP(AY$276,UI!$A$12:$O$51,VLOOKUP(AY$278,$B$276:$C$278,2,0),0)/1000)),"")</f>
        <v/>
      </c>
      <c r="AZ371" s="145" t="str">
        <f>IFERROR(TRUNC(VLOOKUP($E371,'Container Panel'!$B$41:$Z$100,$D371,0)/(VLOOKUP(AZ$276,UI!$A$12:$O$51,VLOOKUP(AZ$278,$B$276:$C$278,2,0),0)/1000)),"")</f>
        <v/>
      </c>
      <c r="BA371" s="145" t="str">
        <f>IFERROR(TRUNC(VLOOKUP($E371,'Container Panel'!$B$41:$Z$100,$D371,0)/(VLOOKUP(BA$276,UI!$A$12:$O$51,VLOOKUP(BA$278,$B$276:$C$278,2,0),0)/1000)),"")</f>
        <v/>
      </c>
      <c r="BB371" s="145" t="str">
        <f>IFERROR(TRUNC(VLOOKUP($E371,'Container Panel'!$B$41:$Z$100,$D371,0)/(VLOOKUP(BB$276,UI!$A$12:$O$51,VLOOKUP(BB$278,$B$276:$C$278,2,0),0)/1000)),"")</f>
        <v/>
      </c>
      <c r="BC371" s="145" t="str">
        <f>IFERROR(TRUNC(VLOOKUP($E371,'Container Panel'!$B$41:$Z$100,$D371,0)/(VLOOKUP(BC$276,UI!$A$12:$O$51,VLOOKUP(BC$278,$B$276:$C$278,2,0),0)/1000)),"")</f>
        <v/>
      </c>
      <c r="BD371" s="145" t="str">
        <f>IFERROR(TRUNC(VLOOKUP($E371,'Container Panel'!$B$41:$Z$100,$D371,0)/(VLOOKUP(BD$276,UI!$A$12:$O$51,VLOOKUP(BD$278,$B$276:$C$278,2,0),0)/1000)),"")</f>
        <v/>
      </c>
      <c r="BE371" s="145" t="str">
        <f>IFERROR(TRUNC(VLOOKUP($E371,'Container Panel'!$B$41:$Z$100,$D371,0)/(VLOOKUP(BE$276,UI!$A$12:$O$51,VLOOKUP(BE$278,$B$276:$C$278,2,0),0)/1000)),"")</f>
        <v/>
      </c>
      <c r="BF371" s="145" t="str">
        <f>IFERROR(TRUNC(VLOOKUP($E371,'Container Panel'!$B$41:$Z$100,$D371,0)/(VLOOKUP(BF$276,UI!$A$12:$O$51,VLOOKUP(BF$278,$B$276:$C$278,2,0),0)/1000)),"")</f>
        <v/>
      </c>
      <c r="BG371" s="145" t="str">
        <f>IFERROR(TRUNC(VLOOKUP($E371,'Container Panel'!$B$41:$Z$100,$D371,0)/(VLOOKUP(BG$276,UI!$A$12:$O$51,VLOOKUP(BG$278,$B$276:$C$278,2,0),0)/1000)),"")</f>
        <v/>
      </c>
      <c r="BH371" s="145" t="str">
        <f>IFERROR(TRUNC(VLOOKUP($E371,'Container Panel'!$B$41:$Z$100,$D371,0)/(VLOOKUP(BH$276,UI!$A$12:$O$51,VLOOKUP(BH$278,$B$276:$C$278,2,0),0)/1000)),"")</f>
        <v/>
      </c>
      <c r="BI371" s="145" t="str">
        <f>IFERROR(TRUNC(VLOOKUP($E371,'Container Panel'!$B$41:$Z$100,$D371,0)/(VLOOKUP(BI$276,UI!$A$12:$O$51,VLOOKUP(BI$278,$B$276:$C$278,2,0),0)/1000)),"")</f>
        <v/>
      </c>
      <c r="BJ371" s="145" t="str">
        <f>IFERROR(TRUNC(VLOOKUP($E371,'Container Panel'!$B$41:$Z$100,$D371,0)/(VLOOKUP(BJ$276,UI!$A$12:$O$51,VLOOKUP(BJ$278,$B$276:$C$278,2,0),0)/1000)),"")</f>
        <v/>
      </c>
      <c r="BK371" s="145" t="str">
        <f>IFERROR(TRUNC(VLOOKUP($E371,'Container Panel'!$B$41:$Z$100,$D371,0)/(VLOOKUP(BK$276,UI!$A$12:$O$51,VLOOKUP(BK$278,$B$276:$C$278,2,0),0)/1000)),"")</f>
        <v/>
      </c>
      <c r="BL371" s="145" t="str">
        <f>IFERROR(TRUNC(VLOOKUP($E371,'Container Panel'!$B$41:$Z$100,$D371,0)/(VLOOKUP(BL$276,UI!$A$12:$O$51,VLOOKUP(BL$278,$B$276:$C$278,2,0),0)/1000)),"")</f>
        <v/>
      </c>
      <c r="BM371" s="145" t="str">
        <f>IFERROR(TRUNC(VLOOKUP($E371,'Container Panel'!$B$41:$Z$100,$D371,0)/(VLOOKUP(BM$276,UI!$A$12:$O$51,VLOOKUP(BM$278,$B$276:$C$278,2,0),0)/1000)),"")</f>
        <v/>
      </c>
      <c r="BN371" s="145" t="str">
        <f>IFERROR(TRUNC(VLOOKUP($E371,'Container Panel'!$B$41:$Z$100,$D371,0)/(VLOOKUP(BN$276,UI!$A$12:$O$51,VLOOKUP(BN$278,$B$276:$C$278,2,0),0)/1000)),"")</f>
        <v/>
      </c>
      <c r="BO371" s="145" t="str">
        <f>IFERROR(TRUNC(VLOOKUP($E371,'Container Panel'!$B$41:$Z$100,$D371,0)/(VLOOKUP(BO$276,UI!$A$12:$O$51,VLOOKUP(BO$278,$B$276:$C$278,2,0),0)/1000)),"")</f>
        <v/>
      </c>
      <c r="BP371" s="145" t="str">
        <f>IFERROR(TRUNC(VLOOKUP($E371,'Container Panel'!$B$41:$Z$100,$D371,0)/(VLOOKUP(BP$276,UI!$A$12:$O$51,VLOOKUP(BP$278,$B$276:$C$278,2,0),0)/1000)),"")</f>
        <v/>
      </c>
      <c r="BQ371" s="145" t="str">
        <f>IFERROR(TRUNC(VLOOKUP($E371,'Container Panel'!$B$41:$Z$100,$D371,0)/(VLOOKUP(BQ$276,UI!$A$12:$O$51,VLOOKUP(BQ$278,$B$276:$C$278,2,0),0)/1000)),"")</f>
        <v/>
      </c>
      <c r="BR371" s="145" t="str">
        <f>IFERROR(TRUNC(VLOOKUP($E371,'Container Panel'!$B$41:$Z$100,$D371,0)/(VLOOKUP(BR$276,UI!$A$12:$O$51,VLOOKUP(BR$278,$B$276:$C$278,2,0),0)/1000)),"")</f>
        <v/>
      </c>
      <c r="BS371" s="145" t="str">
        <f>IFERROR(TRUNC(VLOOKUP($E371,'Container Panel'!$B$41:$Z$100,$D371,0)/(VLOOKUP(BS$276,UI!$A$12:$O$51,VLOOKUP(BS$278,$B$276:$C$278,2,0),0)/1000)),"")</f>
        <v/>
      </c>
      <c r="BT371" s="145" t="str">
        <f>IFERROR(TRUNC(VLOOKUP($E371,'Container Panel'!$B$41:$Z$100,$D371,0)/(VLOOKUP(BT$276,UI!$A$12:$O$51,VLOOKUP(BT$278,$B$276:$C$278,2,0),0)/1000)),"")</f>
        <v/>
      </c>
      <c r="BU371" s="145" t="str">
        <f>IFERROR(TRUNC(VLOOKUP($E371,'Container Panel'!$B$41:$Z$100,$D371,0)/(VLOOKUP(BU$276,UI!$A$12:$O$51,VLOOKUP(BU$278,$B$276:$C$278,2,0),0)/1000)),"")</f>
        <v/>
      </c>
      <c r="BV371" s="145" t="str">
        <f>IFERROR(TRUNC(VLOOKUP($E371,'Container Panel'!$B$41:$Z$100,$D371,0)/(VLOOKUP(BV$276,UI!$A$12:$O$51,VLOOKUP(BV$278,$B$276:$C$278,2,0),0)/1000)),"")</f>
        <v/>
      </c>
      <c r="BW371" s="145" t="str">
        <f>IFERROR(TRUNC(VLOOKUP($E371,'Container Panel'!$B$41:$Z$100,$D371,0)/(VLOOKUP(BW$276,UI!$A$12:$O$51,VLOOKUP(BW$278,$B$276:$C$278,2,0),0)/1000)),"")</f>
        <v/>
      </c>
      <c r="BX371" s="145" t="str">
        <f>IFERROR(TRUNC(VLOOKUP($E371,'Container Panel'!$B$41:$Z$100,$D371,0)/(VLOOKUP(BX$276,UI!$A$12:$O$51,VLOOKUP(BX$278,$B$276:$C$278,2,0),0)/1000)),"")</f>
        <v/>
      </c>
      <c r="BY371" s="145" t="str">
        <f>IFERROR(TRUNC(VLOOKUP($E371,'Container Panel'!$B$41:$Z$100,$D371,0)/(VLOOKUP(BY$276,UI!$A$12:$O$51,VLOOKUP(BY$278,$B$276:$C$278,2,0),0)/1000)),"")</f>
        <v/>
      </c>
      <c r="BZ371" s="145" t="str">
        <f>IFERROR(TRUNC(VLOOKUP($E371,'Container Panel'!$B$41:$Z$100,$D371,0)/(VLOOKUP(BZ$276,UI!$A$12:$O$51,VLOOKUP(BZ$278,$B$276:$C$278,2,0),0)/1000)),"")</f>
        <v/>
      </c>
      <c r="CA371" s="145" t="str">
        <f>IFERROR(TRUNC(VLOOKUP($E371,'Container Panel'!$B$41:$Z$100,$D371,0)/(VLOOKUP(CA$276,UI!$A$12:$O$51,VLOOKUP(CA$278,$B$276:$C$278,2,0),0)/1000)),"")</f>
        <v/>
      </c>
      <c r="CB371" s="145" t="str">
        <f>IFERROR(TRUNC(VLOOKUP($E371,'Container Panel'!$B$41:$Z$100,$D371,0)/(VLOOKUP(CB$276,UI!$A$12:$O$51,VLOOKUP(CB$278,$B$276:$C$278,2,0),0)/1000)),"")</f>
        <v/>
      </c>
      <c r="CC371" s="145" t="str">
        <f>IFERROR(TRUNC(VLOOKUP($E371,'Container Panel'!$B$41:$Z$100,$D371,0)/(VLOOKUP(CC$276,UI!$A$12:$O$51,VLOOKUP(CC$278,$B$276:$C$278,2,0),0)/1000)),"")</f>
        <v/>
      </c>
      <c r="CD371" s="145" t="str">
        <f>IFERROR(TRUNC(VLOOKUP($E371,'Container Panel'!$B$41:$Z$100,$D371,0)/(VLOOKUP(CD$276,UI!$A$12:$O$51,VLOOKUP(CD$278,$B$276:$C$278,2,0),0)/1000)),"")</f>
        <v/>
      </c>
      <c r="CE371" s="145" t="str">
        <f>IFERROR(TRUNC(VLOOKUP($E371,'Container Panel'!$B$41:$Z$100,$D371,0)/(VLOOKUP(CE$276,UI!$A$12:$O$51,VLOOKUP(CE$278,$B$276:$C$278,2,0),0)/1000)),"")</f>
        <v/>
      </c>
      <c r="CF371" s="145" t="str">
        <f>IFERROR(TRUNC(VLOOKUP($E371,'Container Panel'!$B$41:$Z$100,$D371,0)/(VLOOKUP(CF$276,UI!$A$12:$O$51,VLOOKUP(CF$278,$B$276:$C$278,2,0),0)/1000)),"")</f>
        <v/>
      </c>
      <c r="CG371" s="145" t="str">
        <f>IFERROR(TRUNC(VLOOKUP($E371,'Container Panel'!$B$41:$Z$100,$D371,0)/(VLOOKUP(CG$276,UI!$A$12:$O$51,VLOOKUP(CG$278,$B$276:$C$278,2,0),0)/1000)),"")</f>
        <v/>
      </c>
      <c r="CH371" s="145" t="str">
        <f>IFERROR(TRUNC(VLOOKUP($E371,'Container Panel'!$B$41:$Z$100,$D371,0)/(VLOOKUP(CH$276,UI!$A$12:$O$51,VLOOKUP(CH$278,$B$276:$C$278,2,0),0)/1000)),"")</f>
        <v/>
      </c>
      <c r="CI371" s="145" t="str">
        <f>IFERROR(TRUNC(VLOOKUP($E371,'Container Panel'!$B$41:$Z$100,$D371,0)/(VLOOKUP(CI$276,UI!$A$12:$O$51,VLOOKUP(CI$278,$B$276:$C$278,2,0),0)/1000)),"")</f>
        <v/>
      </c>
      <c r="CJ371" s="145" t="str">
        <f>IFERROR(TRUNC(VLOOKUP($E371,'Container Panel'!$B$41:$Z$100,$D371,0)/(VLOOKUP(CJ$276,UI!$A$12:$O$51,VLOOKUP(CJ$278,$B$276:$C$278,2,0),0)/1000)),"")</f>
        <v/>
      </c>
      <c r="CK371" s="145" t="str">
        <f>IFERROR(TRUNC(VLOOKUP($E371,'Container Panel'!$B$41:$Z$100,$D371,0)/(VLOOKUP(CK$276,UI!$A$12:$O$51,VLOOKUP(CK$278,$B$276:$C$278,2,0),0)/1000)),"")</f>
        <v/>
      </c>
      <c r="CL371" s="145" t="str">
        <f>IFERROR(TRUNC(VLOOKUP($E371,'Container Panel'!$B$41:$Z$100,$D371,0)/(VLOOKUP(CL$276,UI!$A$12:$O$51,VLOOKUP(CL$278,$B$276:$C$278,2,0),0)/1000)),"")</f>
        <v/>
      </c>
      <c r="CM371" s="145" t="str">
        <f>IFERROR(TRUNC(VLOOKUP($E371,'Container Panel'!$B$41:$Z$100,$D371,0)/(VLOOKUP(CM$276,UI!$A$12:$O$51,VLOOKUP(CM$278,$B$276:$C$278,2,0),0)/1000)),"")</f>
        <v/>
      </c>
      <c r="CN371" s="145" t="str">
        <f>IFERROR(TRUNC(VLOOKUP($E371,'Container Panel'!$B$41:$Z$100,$D371,0)/(VLOOKUP(CN$276,UI!$A$12:$O$51,VLOOKUP(CN$278,$B$276:$C$278,2,0),0)/1000)),"")</f>
        <v/>
      </c>
      <c r="CO371" s="145" t="str">
        <f>IFERROR(TRUNC(VLOOKUP($E371,'Container Panel'!$B$41:$Z$100,$D371,0)/(VLOOKUP(CO$276,UI!$A$12:$O$51,VLOOKUP(CO$278,$B$276:$C$278,2,0),0)/1000)),"")</f>
        <v/>
      </c>
      <c r="CP371" s="145" t="str">
        <f>IFERROR(TRUNC(VLOOKUP($E371,'Container Panel'!$B$41:$Z$100,$D371,0)/(VLOOKUP(CP$276,UI!$A$12:$O$51,VLOOKUP(CP$278,$B$276:$C$278,2,0),0)/1000)),"")</f>
        <v/>
      </c>
      <c r="CQ371" s="145" t="str">
        <f>IFERROR(TRUNC(VLOOKUP($E371,'Container Panel'!$B$41:$Z$100,$D371,0)/(VLOOKUP(CQ$276,UI!$A$12:$O$51,VLOOKUP(CQ$278,$B$276:$C$278,2,0),0)/1000)),"")</f>
        <v/>
      </c>
      <c r="CR371" s="145" t="str">
        <f>IFERROR(TRUNC(VLOOKUP($E371,'Container Panel'!$B$41:$Z$100,$D371,0)/(VLOOKUP(CR$276,UI!$A$12:$O$51,VLOOKUP(CR$278,$B$276:$C$278,2,0),0)/1000)),"")</f>
        <v/>
      </c>
      <c r="CS371" s="145" t="str">
        <f>IFERROR(TRUNC(VLOOKUP($E371,'Container Panel'!$B$41:$Z$100,$D371,0)/(VLOOKUP(CS$276,UI!$A$12:$O$51,VLOOKUP(CS$278,$B$276:$C$278,2,0),0)/1000)),"")</f>
        <v/>
      </c>
      <c r="CT371" s="145" t="str">
        <f>IFERROR(TRUNC(VLOOKUP($E371,'Container Panel'!$B$41:$Z$100,$D371,0)/(VLOOKUP(CT$276,UI!$A$12:$O$51,VLOOKUP(CT$278,$B$276:$C$278,2,0),0)/1000)),"")</f>
        <v/>
      </c>
      <c r="CU371" s="145" t="str">
        <f>IFERROR(TRUNC(VLOOKUP($E371,'Container Panel'!$B$41:$Z$100,$D371,0)/(VLOOKUP(CU$276,UI!$A$12:$O$51,VLOOKUP(CU$278,$B$276:$C$278,2,0),0)/1000)),"")</f>
        <v/>
      </c>
      <c r="CV371" s="145" t="str">
        <f>IFERROR(TRUNC(VLOOKUP($E371,'Container Panel'!$B$41:$Z$100,$D371,0)/(VLOOKUP(CV$276,UI!$A$12:$O$51,VLOOKUP(CV$278,$B$276:$C$278,2,0),0)/1000)),"")</f>
        <v/>
      </c>
      <c r="CW371" s="145" t="str">
        <f>IFERROR(TRUNC(VLOOKUP($E371,'Container Panel'!$B$41:$Z$100,$D371,0)/(VLOOKUP(CW$276,UI!$A$12:$O$51,VLOOKUP(CW$278,$B$276:$C$278,2,0),0)/1000)),"")</f>
        <v/>
      </c>
      <c r="CX371" s="145" t="str">
        <f>IFERROR(TRUNC(VLOOKUP($E371,'Container Panel'!$B$41:$Z$100,$D371,0)/(VLOOKUP(CX$276,UI!$A$12:$O$51,VLOOKUP(CX$278,$B$276:$C$278,2,0),0)/1000)),"")</f>
        <v/>
      </c>
      <c r="CY371" s="145" t="str">
        <f>IFERROR(TRUNC(VLOOKUP($E371,'Container Panel'!$B$41:$Z$100,$D371,0)/(VLOOKUP(CY$276,UI!$A$12:$O$51,VLOOKUP(CY$278,$B$276:$C$278,2,0),0)/1000)),"")</f>
        <v/>
      </c>
      <c r="CZ371" s="145" t="str">
        <f>IFERROR(TRUNC(VLOOKUP($E371,'Container Panel'!$B$41:$Z$100,$D371,0)/(VLOOKUP(CZ$276,UI!$A$12:$O$51,VLOOKUP(CZ$278,$B$276:$C$278,2,0),0)/1000)),"")</f>
        <v/>
      </c>
      <c r="DA371" s="145" t="str">
        <f>IFERROR(TRUNC(VLOOKUP($E371,'Container Panel'!$B$41:$Z$100,$D371,0)/(VLOOKUP(DA$276,UI!$A$12:$O$51,VLOOKUP(DA$278,$B$276:$C$278,2,0),0)/1000)),"")</f>
        <v/>
      </c>
      <c r="DB371" s="145" t="str">
        <f>IFERROR(TRUNC(VLOOKUP($E371,'Container Panel'!$B$41:$Z$100,$D371,0)/(VLOOKUP(DB$276,UI!$A$12:$O$51,VLOOKUP(DB$278,$B$276:$C$278,2,0),0)/1000)),"")</f>
        <v/>
      </c>
      <c r="DC371" s="145" t="str">
        <f>IFERROR(TRUNC(VLOOKUP($E371,'Container Panel'!$B$41:$Z$100,$D371,0)/(VLOOKUP(DC$276,UI!$A$12:$O$51,VLOOKUP(DC$278,$B$276:$C$278,2,0),0)/1000)),"")</f>
        <v/>
      </c>
      <c r="DD371" s="145" t="str">
        <f>IFERROR(TRUNC(VLOOKUP($E371,'Container Panel'!$B$41:$Z$100,$D371,0)/(VLOOKUP(DD$276,UI!$A$12:$O$51,VLOOKUP(DD$278,$B$276:$C$278,2,0),0)/1000)),"")</f>
        <v/>
      </c>
      <c r="DE371" s="145" t="str">
        <f>IFERROR(TRUNC(VLOOKUP($E371,'Container Panel'!$B$41:$Z$100,$D371,0)/(VLOOKUP(DE$276,UI!$A$12:$O$51,VLOOKUP(DE$278,$B$276:$C$278,2,0),0)/1000)),"")</f>
        <v/>
      </c>
      <c r="DF371" s="145" t="str">
        <f>IFERROR(TRUNC(VLOOKUP($E371,'Container Panel'!$B$41:$Z$100,$D371,0)/(VLOOKUP(DF$276,UI!$A$12:$O$51,VLOOKUP(DF$278,$B$276:$C$278,2,0),0)/1000)),"")</f>
        <v/>
      </c>
      <c r="DG371" s="145" t="str">
        <f>IFERROR(TRUNC(VLOOKUP($E371,'Container Panel'!$B$41:$Z$100,$D371,0)/(VLOOKUP(DG$276,UI!$A$12:$O$51,VLOOKUP(DG$278,$B$276:$C$278,2,0),0)/1000)),"")</f>
        <v/>
      </c>
      <c r="DH371" s="145" t="str">
        <f>IFERROR(TRUNC(VLOOKUP($E371,'Container Panel'!$B$41:$Z$100,$D371,0)/(VLOOKUP(DH$276,UI!$A$12:$O$51,VLOOKUP(DH$278,$B$276:$C$278,2,0),0)/1000)),"")</f>
        <v/>
      </c>
      <c r="DI371" s="145" t="str">
        <f>IFERROR(TRUNC(VLOOKUP($E371,'Container Panel'!$B$41:$Z$100,$D371,0)/(VLOOKUP(DI$276,UI!$A$12:$O$51,VLOOKUP(DI$278,$B$276:$C$278,2,0),0)/1000)),"")</f>
        <v/>
      </c>
      <c r="DJ371" s="145" t="str">
        <f>IFERROR(TRUNC(VLOOKUP($E371,'Container Panel'!$B$41:$Z$100,$D371,0)/(VLOOKUP(DJ$276,UI!$A$12:$O$51,VLOOKUP(DJ$278,$B$276:$C$278,2,0),0)/1000)),"")</f>
        <v/>
      </c>
      <c r="DK371" s="145" t="str">
        <f>IFERROR(TRUNC(VLOOKUP($E371,'Container Panel'!$B$41:$Z$100,$D371,0)/(VLOOKUP(DK$276,UI!$A$12:$O$51,VLOOKUP(DK$278,$B$276:$C$278,2,0),0)/1000)),"")</f>
        <v/>
      </c>
      <c r="DL371" s="145" t="str">
        <f>IFERROR(TRUNC(VLOOKUP($E371,'Container Panel'!$B$41:$Z$100,$D371,0)/(VLOOKUP(DL$276,UI!$A$12:$O$51,VLOOKUP(DL$278,$B$276:$C$278,2,0),0)/1000)),"")</f>
        <v/>
      </c>
      <c r="DM371" s="145" t="str">
        <f>IFERROR(TRUNC(VLOOKUP($E371,'Container Panel'!$B$41:$Z$100,$D371,0)/(VLOOKUP(DM$276,UI!$A$12:$O$51,VLOOKUP(DM$278,$B$276:$C$278,2,0),0)/1000)),"")</f>
        <v/>
      </c>
      <c r="DN371" s="145" t="str">
        <f>IFERROR(TRUNC(VLOOKUP($E371,'Container Panel'!$B$41:$Z$100,$D371,0)/(VLOOKUP(DN$276,UI!$A$12:$O$51,VLOOKUP(DN$278,$B$276:$C$278,2,0),0)/1000)),"")</f>
        <v/>
      </c>
      <c r="DO371" s="145" t="str">
        <f>IFERROR(TRUNC(VLOOKUP($E371,'Container Panel'!$B$41:$Z$100,$D371,0)/(VLOOKUP(DO$276,UI!$A$12:$O$51,VLOOKUP(DO$278,$B$276:$C$278,2,0),0)/1000)),"")</f>
        <v/>
      </c>
      <c r="DP371" s="145" t="str">
        <f>IFERROR(TRUNC(VLOOKUP($E371,'Container Panel'!$B$41:$Z$100,$D371,0)/(VLOOKUP(DP$276,UI!$A$12:$O$51,VLOOKUP(DP$278,$B$276:$C$278,2,0),0)/1000)),"")</f>
        <v/>
      </c>
      <c r="DQ371" s="145" t="str">
        <f>IFERROR(TRUNC(VLOOKUP($E371,'Container Panel'!$B$41:$Z$100,$D371,0)/(VLOOKUP(DQ$276,UI!$A$12:$O$51,VLOOKUP(DQ$278,$B$276:$C$278,2,0),0)/1000)),"")</f>
        <v/>
      </c>
      <c r="DR371" s="145" t="str">
        <f>IFERROR(TRUNC(VLOOKUP($E371,'Container Panel'!$B$41:$Z$100,$D371,0)/(VLOOKUP(DR$276,UI!$A$12:$O$51,VLOOKUP(DR$278,$B$276:$C$278,2,0),0)/1000)),"")</f>
        <v/>
      </c>
      <c r="DS371" s="145" t="str">
        <f>IFERROR(TRUNC(VLOOKUP($E371,'Container Panel'!$B$41:$Z$100,$D371,0)/(VLOOKUP(DS$276,UI!$A$12:$O$51,VLOOKUP(DS$278,$B$276:$C$278,2,0),0)/1000)),"")</f>
        <v/>
      </c>
      <c r="DT371" s="145" t="str">
        <f>IFERROR(TRUNC(VLOOKUP($E371,'Container Panel'!$B$41:$Z$100,$D371,0)/(VLOOKUP(DT$276,UI!$A$12:$O$51,VLOOKUP(DT$278,$B$276:$C$278,2,0),0)/1000)),"")</f>
        <v/>
      </c>
      <c r="DU371" s="145" t="str">
        <f>IFERROR(TRUNC(VLOOKUP($E371,'Container Panel'!$B$41:$Z$100,$D371,0)/(VLOOKUP(DU$276,UI!$A$12:$O$51,VLOOKUP(DU$278,$B$276:$C$278,2,0),0)/1000)),"")</f>
        <v/>
      </c>
      <c r="DV371" s="145" t="str">
        <f>IFERROR(TRUNC(VLOOKUP($E371,'Container Panel'!$B$41:$Z$100,$D371,0)/(VLOOKUP(DV$276,UI!$A$12:$O$51,VLOOKUP(DV$278,$B$276:$C$278,2,0),0)/1000)),"")</f>
        <v/>
      </c>
      <c r="DW371" s="145" t="str">
        <f>IFERROR(TRUNC(VLOOKUP($E371,'Container Panel'!$B$41:$Z$100,$D371,0)/(VLOOKUP(DW$276,UI!$A$12:$O$51,VLOOKUP(DW$278,$B$276:$C$278,2,0),0)/1000)),"")</f>
        <v/>
      </c>
      <c r="DX371" s="145" t="str">
        <f>IFERROR(TRUNC(VLOOKUP($E371,'Container Panel'!$B$41:$Z$100,$D371,0)/(VLOOKUP(DX$276,UI!$A$12:$O$51,VLOOKUP(DX$278,$B$276:$C$278,2,0),0)/1000)),"")</f>
        <v/>
      </c>
      <c r="DY371" s="145" t="str">
        <f>IFERROR(TRUNC(VLOOKUP($E371,'Container Panel'!$B$41:$Z$100,$D371,0)/(VLOOKUP(DY$276,UI!$A$12:$O$51,VLOOKUP(DY$278,$B$276:$C$278,2,0),0)/1000)),"")</f>
        <v/>
      </c>
      <c r="DZ371" s="145" t="str">
        <f>IFERROR(TRUNC(VLOOKUP($E371,'Container Panel'!$B$41:$Z$100,$D371,0)/(VLOOKUP(DZ$276,UI!$A$12:$O$51,VLOOKUP(DZ$278,$B$276:$C$278,2,0),0)/1000)),"")</f>
        <v/>
      </c>
      <c r="EA371" s="145" t="str">
        <f>IFERROR(TRUNC(VLOOKUP($E371,'Container Panel'!$B$41:$Z$100,$D371,0)/(VLOOKUP(EA$276,UI!$A$12:$O$51,VLOOKUP(EA$278,$B$276:$C$278,2,0),0)/1000)),"")</f>
        <v/>
      </c>
      <c r="EB371" s="145" t="str">
        <f>IFERROR(TRUNC(VLOOKUP($E371,'Container Panel'!$B$41:$Z$100,$D371,0)/(VLOOKUP(EB$276,UI!$A$12:$O$51,VLOOKUP(EB$278,$B$276:$C$278,2,0),0)/1000)),"")</f>
        <v/>
      </c>
      <c r="EC371" s="145" t="str">
        <f>IFERROR(TRUNC(VLOOKUP($E371,'Container Panel'!$B$41:$Z$100,$D371,0)/(VLOOKUP(EC$276,UI!$A$12:$O$51,VLOOKUP(EC$278,$B$276:$C$278,2,0),0)/1000)),"")</f>
        <v/>
      </c>
      <c r="ED371" s="145" t="str">
        <f>IFERROR(TRUNC(VLOOKUP($E371,'Container Panel'!$B$41:$Z$100,$D371,0)/(VLOOKUP(ED$276,UI!$A$12:$O$51,VLOOKUP(ED$278,$B$276:$C$278,2,0),0)/1000)),"")</f>
        <v/>
      </c>
      <c r="EE371" s="145" t="str">
        <f>IFERROR(TRUNC(VLOOKUP($E371,'Container Panel'!$B$41:$Z$100,$D371,0)/(VLOOKUP(EE$276,UI!$A$12:$O$51,VLOOKUP(EE$278,$B$276:$C$278,2,0),0)/1000)),"")</f>
        <v/>
      </c>
      <c r="EF371" s="145" t="str">
        <f>IFERROR(TRUNC(VLOOKUP($E371,'Container Panel'!$B$41:$Z$100,$D371,0)/(VLOOKUP(EF$276,UI!$A$12:$O$51,VLOOKUP(EF$278,$B$276:$C$278,2,0),0)/1000)),"")</f>
        <v/>
      </c>
      <c r="EG371" s="145" t="str">
        <f>IFERROR(TRUNC(VLOOKUP($E371,'Container Panel'!$B$41:$Z$100,$D371,0)/(VLOOKUP(EG$276,UI!$A$12:$O$51,VLOOKUP(EG$278,$B$276:$C$278,2,0),0)/1000)),"")</f>
        <v/>
      </c>
      <c r="EH371" s="145" t="str">
        <f>IFERROR(TRUNC(VLOOKUP($E371,'Container Panel'!$B$41:$Z$100,$D371,0)/(VLOOKUP(EH$276,UI!$A$12:$O$51,VLOOKUP(EH$278,$B$276:$C$278,2,0),0)/1000)),"")</f>
        <v/>
      </c>
      <c r="EI371" s="145" t="str">
        <f>IFERROR(TRUNC(VLOOKUP($E371,'Container Panel'!$B$41:$Z$100,$D371,0)/(VLOOKUP(EI$276,UI!$A$12:$O$51,VLOOKUP(EI$278,$B$276:$C$278,2,0),0)/1000)),"")</f>
        <v/>
      </c>
      <c r="EJ371" s="145" t="str">
        <f>IFERROR(TRUNC(VLOOKUP($E371,'Container Panel'!$B$41:$Z$100,$D371,0)/(VLOOKUP(EJ$276,UI!$A$12:$O$51,VLOOKUP(EJ$278,$B$276:$C$278,2,0),0)/1000)),"")</f>
        <v/>
      </c>
      <c r="EK371" s="145" t="str">
        <f>IFERROR(TRUNC(VLOOKUP($E371,'Container Panel'!$B$41:$Z$100,$D371,0)/(VLOOKUP(EK$276,UI!$A$12:$O$51,VLOOKUP(EK$278,$B$276:$C$278,2,0),0)/1000)),"")</f>
        <v/>
      </c>
      <c r="EL371" s="145" t="str">
        <f>IFERROR(TRUNC(VLOOKUP($E371,'Container Panel'!$B$41:$Z$100,$D371,0)/(VLOOKUP(EL$276,UI!$A$12:$O$51,VLOOKUP(EL$278,$B$276:$C$278,2,0),0)/1000)),"")</f>
        <v/>
      </c>
      <c r="EM371" s="145" t="str">
        <f>IFERROR(TRUNC(VLOOKUP($E371,'Container Panel'!$B$41:$Z$100,$D371,0)/(VLOOKUP(EM$276,UI!$A$12:$O$51,VLOOKUP(EM$278,$B$276:$C$278,2,0),0)/1000)),"")</f>
        <v/>
      </c>
      <c r="EN371" s="145" t="str">
        <f>IFERROR(TRUNC(VLOOKUP($E371,'Container Panel'!$B$41:$Z$100,$D371,0)/(VLOOKUP(EN$276,UI!$A$12:$O$51,VLOOKUP(EN$278,$B$276:$C$278,2,0),0)/1000)),"")</f>
        <v/>
      </c>
      <c r="EO371" s="145" t="str">
        <f>IFERROR(TRUNC(VLOOKUP($E371,'Container Panel'!$B$41:$Z$100,$D371,0)/(VLOOKUP(EO$276,UI!$A$12:$O$51,VLOOKUP(EO$278,$B$276:$C$278,2,0),0)/1000)),"")</f>
        <v/>
      </c>
      <c r="EP371" s="145" t="str">
        <f>IFERROR(TRUNC(VLOOKUP($E371,'Container Panel'!$B$41:$Z$100,$D371,0)/(VLOOKUP(EP$276,UI!$A$12:$O$51,VLOOKUP(EP$278,$B$276:$C$278,2,0),0)/1000)),"")</f>
        <v/>
      </c>
      <c r="EQ371" s="145" t="str">
        <f>IFERROR(TRUNC(VLOOKUP($E371,'Container Panel'!$B$41:$Z$100,$D371,0)/(VLOOKUP(EQ$276,UI!$A$12:$O$51,VLOOKUP(EQ$278,$B$276:$C$278,2,0),0)/1000)),"")</f>
        <v/>
      </c>
      <c r="ER371" s="145" t="str">
        <f>IFERROR(TRUNC(VLOOKUP($E371,'Container Panel'!$B$41:$Z$100,$D371,0)/(VLOOKUP(ER$276,UI!$A$12:$O$51,VLOOKUP(ER$278,$B$276:$C$278,2,0),0)/1000)),"")</f>
        <v/>
      </c>
      <c r="ES371" s="145" t="str">
        <f>IFERROR(TRUNC(VLOOKUP($E371,'Container Panel'!$B$41:$Z$100,$D371,0)/(VLOOKUP(ES$276,UI!$A$12:$O$51,VLOOKUP(ES$278,$B$276:$C$278,2,0),0)/1000)),"")</f>
        <v/>
      </c>
      <c r="ET371" s="145" t="str">
        <f>IFERROR(TRUNC(VLOOKUP($E371,'Container Panel'!$B$41:$Z$100,$D371,0)/(VLOOKUP(ET$276,UI!$A$12:$O$51,VLOOKUP(ET$278,$B$276:$C$278,2,0),0)/1000)),"")</f>
        <v/>
      </c>
      <c r="EU371" s="145" t="str">
        <f>IFERROR(TRUNC(VLOOKUP($E371,'Container Panel'!$B$41:$Z$100,$D371,0)/(VLOOKUP(EU$276,UI!$A$12:$O$51,VLOOKUP(EU$278,$B$276:$C$278,2,0),0)/1000)),"")</f>
        <v/>
      </c>
      <c r="EV371" s="145" t="str">
        <f>IFERROR(TRUNC(VLOOKUP($E371,'Container Panel'!$B$41:$Z$100,$D371,0)/(VLOOKUP(EV$276,UI!$A$12:$O$51,VLOOKUP(EV$278,$B$276:$C$278,2,0),0)/1000)),"")</f>
        <v/>
      </c>
      <c r="EW371" s="145" t="str">
        <f>IFERROR(TRUNC(VLOOKUP($E371,'Container Panel'!$B$41:$Z$100,$D371,0)/(VLOOKUP(EW$276,UI!$A$12:$O$51,VLOOKUP(EW$278,$B$276:$C$278,2,0),0)/1000)),"")</f>
        <v/>
      </c>
      <c r="EX371" s="145" t="str">
        <f>IFERROR(TRUNC(VLOOKUP($E371,'Container Panel'!$B$41:$Z$100,$D371,0)/(VLOOKUP(EX$276,UI!$A$12:$O$51,VLOOKUP(EX$278,$B$276:$C$278,2,0),0)/1000)),"")</f>
        <v/>
      </c>
      <c r="EY371" s="145" t="str">
        <f>IFERROR(TRUNC(VLOOKUP($E371,'Container Panel'!$B$41:$Z$100,$D371,0)/(VLOOKUP(EY$276,UI!$A$12:$O$51,VLOOKUP(EY$278,$B$276:$C$278,2,0),0)/1000)),"")</f>
        <v/>
      </c>
      <c r="EZ371" s="145" t="str">
        <f>IFERROR(TRUNC(VLOOKUP($E371,'Container Panel'!$B$41:$Z$100,$D371,0)/(VLOOKUP(EZ$276,UI!$A$12:$O$51,VLOOKUP(EZ$278,$B$276:$C$278,2,0),0)/1000)),"")</f>
        <v/>
      </c>
      <c r="FA371" s="145" t="str">
        <f>IFERROR(TRUNC(VLOOKUP($E371,'Container Panel'!$B$41:$Z$100,$D371,0)/(VLOOKUP(FA$276,UI!$A$12:$O$51,VLOOKUP(FA$278,$B$276:$C$278,2,0),0)/1000)),"")</f>
        <v/>
      </c>
      <c r="FB371" s="145" t="str">
        <f>IFERROR(TRUNC(VLOOKUP($E371,'Container Panel'!$B$41:$Z$100,$D371,0)/(VLOOKUP(FB$276,UI!$A$12:$O$51,VLOOKUP(FB$278,$B$276:$C$278,2,0),0)/1000)),"")</f>
        <v/>
      </c>
      <c r="FC371" s="145" t="str">
        <f>IFERROR(TRUNC(VLOOKUP($E371,'Container Panel'!$B$41:$Z$100,$D371,0)/(VLOOKUP(FC$276,UI!$A$12:$O$51,VLOOKUP(FC$278,$B$276:$C$278,2,0),0)/1000)),"")</f>
        <v/>
      </c>
      <c r="FD371" s="145" t="str">
        <f>IFERROR(TRUNC(VLOOKUP($E371,'Container Panel'!$B$41:$Z$100,$D371,0)/(VLOOKUP(FD$276,UI!$A$12:$O$51,VLOOKUP(FD$278,$B$276:$C$278,2,0),0)/1000)),"")</f>
        <v/>
      </c>
      <c r="FE371" s="145" t="str">
        <f>IFERROR(TRUNC(VLOOKUP($E371,'Container Panel'!$B$41:$Z$100,$D371,0)/(VLOOKUP(FE$276,UI!$A$12:$O$51,VLOOKUP(FE$278,$B$276:$C$278,2,0),0)/1000)),"")</f>
        <v/>
      </c>
      <c r="FF371" s="145" t="str">
        <f>IFERROR(TRUNC(VLOOKUP($E371,'Container Panel'!$B$41:$Z$100,$D371,0)/(VLOOKUP(FF$276,UI!$A$12:$O$51,VLOOKUP(FF$278,$B$276:$C$278,2,0),0)/1000)),"")</f>
        <v/>
      </c>
      <c r="FG371" s="145" t="str">
        <f>IFERROR(TRUNC(VLOOKUP($E371,'Container Panel'!$B$41:$Z$100,$D371,0)/(VLOOKUP(FG$276,UI!$A$12:$O$51,VLOOKUP(FG$278,$B$276:$C$278,2,0),0)/1000)),"")</f>
        <v/>
      </c>
      <c r="FH371" s="145" t="str">
        <f>IFERROR(TRUNC(VLOOKUP($E371,'Container Panel'!$B$41:$Z$100,$D371,0)/(VLOOKUP(FH$276,UI!$A$12:$O$51,VLOOKUP(FH$278,$B$276:$C$278,2,0),0)/1000)),"")</f>
        <v/>
      </c>
      <c r="FI371" s="145" t="str">
        <f>IFERROR(TRUNC(VLOOKUP($E371,'Container Panel'!$B$41:$Z$100,$D371,0)/(VLOOKUP(FI$276,UI!$A$12:$O$51,VLOOKUP(FI$278,$B$276:$C$278,2,0),0)/1000)),"")</f>
        <v/>
      </c>
      <c r="FJ371" s="145" t="str">
        <f>IFERROR(TRUNC(VLOOKUP($E371,'Container Panel'!$B$41:$Z$100,$D371,0)/(VLOOKUP(FJ$276,UI!$A$12:$O$51,VLOOKUP(FJ$278,$B$276:$C$278,2,0),0)/1000)),"")</f>
        <v/>
      </c>
      <c r="FK371" s="145" t="str">
        <f>IFERROR(TRUNC(VLOOKUP($E371,'Container Panel'!$B$41:$Z$100,$D371,0)/(VLOOKUP(FK$276,UI!$A$12:$O$51,VLOOKUP(FK$278,$B$276:$C$278,2,0),0)/1000)),"")</f>
        <v/>
      </c>
      <c r="FL371" s="145" t="str">
        <f>IFERROR(TRUNC(VLOOKUP($E371,'Container Panel'!$B$41:$Z$100,$D371,0)/(VLOOKUP(FL$276,UI!$A$12:$O$51,VLOOKUP(FL$278,$B$276:$C$278,2,0),0)/1000)),"")</f>
        <v/>
      </c>
      <c r="FM371" s="145" t="str">
        <f>IFERROR(TRUNC(VLOOKUP($E371,'Container Panel'!$B$41:$Z$100,$D371,0)/(VLOOKUP(FM$276,UI!$A$12:$O$51,VLOOKUP(FM$278,$B$276:$C$278,2,0),0)/1000)),"")</f>
        <v/>
      </c>
      <c r="FN371" s="145" t="str">
        <f>IFERROR(TRUNC(VLOOKUP($E371,'Container Panel'!$B$41:$Z$100,$D371,0)/(VLOOKUP(FN$276,UI!$A$12:$O$51,VLOOKUP(FN$278,$B$276:$C$278,2,0),0)/1000)),"")</f>
        <v/>
      </c>
      <c r="FO371" s="145" t="str">
        <f>IFERROR(TRUNC(VLOOKUP($E371,'Container Panel'!$B$41:$Z$100,$D371,0)/(VLOOKUP(FO$276,UI!$A$12:$O$51,VLOOKUP(FO$278,$B$276:$C$278,2,0),0)/1000)),"")</f>
        <v/>
      </c>
      <c r="FP371" s="145" t="str">
        <f>IFERROR(TRUNC(VLOOKUP($E371,'Container Panel'!$B$41:$Z$100,$D371,0)/(VLOOKUP(FP$276,UI!$A$12:$O$51,VLOOKUP(FP$278,$B$276:$C$278,2,0),0)/1000)),"")</f>
        <v/>
      </c>
      <c r="FQ371" s="145" t="str">
        <f>IFERROR(TRUNC(VLOOKUP($E371,'Container Panel'!$B$41:$Z$100,$D371,0)/(VLOOKUP(FQ$276,UI!$A$12:$O$51,VLOOKUP(FQ$278,$B$276:$C$278,2,0),0)/1000)),"")</f>
        <v/>
      </c>
      <c r="FR371" s="145" t="str">
        <f>IFERROR(TRUNC(VLOOKUP($E371,'Container Panel'!$B$41:$Z$100,$D371,0)/(VLOOKUP(FR$276,UI!$A$12:$O$51,VLOOKUP(FR$278,$B$276:$C$278,2,0),0)/1000)),"")</f>
        <v/>
      </c>
      <c r="FS371" s="145" t="str">
        <f>IFERROR(TRUNC(VLOOKUP($E371,'Container Panel'!$B$41:$Z$100,$D371,0)/(VLOOKUP(FS$276,UI!$A$12:$O$51,VLOOKUP(FS$278,$B$276:$C$278,2,0),0)/1000)),"")</f>
        <v/>
      </c>
      <c r="FT371" s="145" t="str">
        <f>IFERROR(TRUNC(VLOOKUP($E371,'Container Panel'!$B$41:$Z$100,$D371,0)/(VLOOKUP(FT$276,UI!$A$12:$O$51,VLOOKUP(FT$278,$B$276:$C$278,2,0),0)/1000)),"")</f>
        <v/>
      </c>
      <c r="FU371" s="145" t="str">
        <f>IFERROR(TRUNC(VLOOKUP($E371,'Container Panel'!$B$41:$Z$100,$D371,0)/(VLOOKUP(FU$276,UI!$A$12:$O$51,VLOOKUP(FU$278,$B$276:$C$278,2,0),0)/1000)),"")</f>
        <v/>
      </c>
      <c r="FV371" s="145" t="str">
        <f>IFERROR(TRUNC(VLOOKUP($E371,'Container Panel'!$B$41:$Z$100,$D371,0)/(VLOOKUP(FV$276,UI!$A$12:$O$51,VLOOKUP(FV$278,$B$276:$C$278,2,0),0)/1000)),"")</f>
        <v/>
      </c>
      <c r="FW371" s="145" t="str">
        <f>IFERROR(TRUNC(VLOOKUP($E371,'Container Panel'!$B$41:$Z$100,$D371,0)/(VLOOKUP(FW$276,UI!$A$12:$O$51,VLOOKUP(FW$278,$B$276:$C$278,2,0),0)/1000)),"")</f>
        <v/>
      </c>
      <c r="FX371" s="145" t="str">
        <f>IFERROR(TRUNC(VLOOKUP($E371,'Container Panel'!$B$41:$Z$100,$D371,0)/(VLOOKUP(FX$276,UI!$A$12:$O$51,VLOOKUP(FX$278,$B$276:$C$278,2,0),0)/1000)),"")</f>
        <v/>
      </c>
      <c r="FY371" s="145" t="str">
        <f>IFERROR(TRUNC(VLOOKUP($E371,'Container Panel'!$B$41:$Z$100,$D371,0)/(VLOOKUP(FY$276,UI!$A$12:$O$51,VLOOKUP(FY$278,$B$276:$C$278,2,0),0)/1000)),"")</f>
        <v/>
      </c>
      <c r="FZ371" s="145" t="str">
        <f>IFERROR(TRUNC(VLOOKUP($E371,'Container Panel'!$B$41:$Z$100,$D371,0)/(VLOOKUP(FZ$276,UI!$A$12:$O$51,VLOOKUP(FZ$278,$B$276:$C$278,2,0),0)/1000)),"")</f>
        <v/>
      </c>
      <c r="GA371" s="145" t="str">
        <f>IFERROR(TRUNC(VLOOKUP($E371,'Container Panel'!$B$41:$Z$100,$D371,0)/(VLOOKUP(GA$276,UI!$A$12:$O$51,VLOOKUP(GA$278,$B$276:$C$278,2,0),0)/1000)),"")</f>
        <v/>
      </c>
      <c r="GB371" s="145" t="str">
        <f>IFERROR(TRUNC(VLOOKUP($E371,'Container Panel'!$B$41:$Z$100,$D371,0)/(VLOOKUP(GB$276,UI!$A$12:$O$51,VLOOKUP(GB$278,$B$276:$C$278,2,0),0)/1000)),"")</f>
        <v/>
      </c>
      <c r="GC371" s="145" t="str">
        <f>IFERROR(TRUNC(VLOOKUP($E371,'Container Panel'!$B$41:$Z$100,$D371,0)/(VLOOKUP(GC$276,UI!$A$12:$O$51,VLOOKUP(GC$278,$B$276:$C$278,2,0),0)/1000)),"")</f>
        <v/>
      </c>
      <c r="GD371" s="145" t="str">
        <f>IFERROR(TRUNC(VLOOKUP($E371,'Container Panel'!$B$41:$Z$100,$D371,0)/(VLOOKUP(GD$276,UI!$A$12:$O$51,VLOOKUP(GD$278,$B$276:$C$278,2,0),0)/1000)),"")</f>
        <v/>
      </c>
      <c r="GE371" s="145" t="str">
        <f>IFERROR(TRUNC(VLOOKUP($E371,'Container Panel'!$B$41:$Z$100,$D371,0)/(VLOOKUP(GE$276,UI!$A$12:$O$51,VLOOKUP(GE$278,$B$276:$C$278,2,0),0)/1000)),"")</f>
        <v/>
      </c>
      <c r="GF371" s="145" t="str">
        <f>IFERROR(TRUNC(VLOOKUP($E371,'Container Panel'!$B$41:$Z$100,$D371,0)/(VLOOKUP(GF$276,UI!$A$12:$O$51,VLOOKUP(GF$278,$B$276:$C$278,2,0),0)/1000)),"")</f>
        <v/>
      </c>
      <c r="GG371" s="145" t="str">
        <f>IFERROR(TRUNC(VLOOKUP($E371,'Container Panel'!$B$41:$Z$100,$D371,0)/(VLOOKUP(GG$276,UI!$A$12:$O$51,VLOOKUP(GG$278,$B$276:$C$278,2,0),0)/1000)),"")</f>
        <v/>
      </c>
      <c r="GH371" s="145" t="str">
        <f>IFERROR(TRUNC(VLOOKUP($E371,'Container Panel'!$B$41:$Z$100,$D371,0)/(VLOOKUP(GH$276,UI!$A$12:$O$51,VLOOKUP(GH$278,$B$276:$C$278,2,0),0)/1000)),"")</f>
        <v/>
      </c>
      <c r="GI371" s="145" t="str">
        <f>IFERROR(TRUNC(VLOOKUP($E371,'Container Panel'!$B$41:$Z$100,$D371,0)/(VLOOKUP(GI$276,UI!$A$12:$O$51,VLOOKUP(GI$278,$B$276:$C$278,2,0),0)/1000)),"")</f>
        <v/>
      </c>
      <c r="GJ371" s="145" t="str">
        <f>IFERROR(TRUNC(VLOOKUP($E371,'Container Panel'!$B$41:$Z$100,$D371,0)/(VLOOKUP(GJ$276,UI!$A$12:$O$51,VLOOKUP(GJ$278,$B$276:$C$278,2,0),0)/1000)),"")</f>
        <v/>
      </c>
      <c r="GK371" s="145" t="str">
        <f>IFERROR(TRUNC(VLOOKUP($E371,'Container Panel'!$B$41:$Z$100,$D371,0)/(VLOOKUP(GK$276,UI!$A$12:$O$51,VLOOKUP(GK$278,$B$276:$C$278,2,0),0)/1000)),"")</f>
        <v/>
      </c>
      <c r="GL371" s="145" t="str">
        <f>IFERROR(TRUNC(VLOOKUP($E371,'Container Panel'!$B$41:$Z$100,$D371,0)/(VLOOKUP(GL$276,UI!$A$12:$O$51,VLOOKUP(GL$278,$B$276:$C$278,2,0),0)/1000)),"")</f>
        <v/>
      </c>
      <c r="GM371" s="145" t="str">
        <f>IFERROR(TRUNC(VLOOKUP($E371,'Container Panel'!$B$41:$Z$100,$D371,0)/(VLOOKUP(GM$276,UI!$A$12:$O$51,VLOOKUP(GM$278,$B$276:$C$278,2,0),0)/1000)),"")</f>
        <v/>
      </c>
      <c r="GN371" s="145" t="str">
        <f>IFERROR(TRUNC(VLOOKUP($E371,'Container Panel'!$B$41:$Z$100,$D371,0)/(VLOOKUP(GN$276,UI!$A$12:$O$51,VLOOKUP(GN$278,$B$276:$C$278,2,0),0)/1000)),"")</f>
        <v/>
      </c>
      <c r="GO371" s="145" t="str">
        <f>IFERROR(TRUNC(VLOOKUP($E371,'Container Panel'!$B$41:$Z$100,$D371,0)/(VLOOKUP(GO$276,UI!$A$12:$O$51,VLOOKUP(GO$278,$B$276:$C$278,2,0),0)/1000)),"")</f>
        <v/>
      </c>
      <c r="GP371" s="145" t="str">
        <f>IFERROR(TRUNC(VLOOKUP($E371,'Container Panel'!$B$41:$Z$100,$D371,0)/(VLOOKUP(GP$276,UI!$A$12:$O$51,VLOOKUP(GP$278,$B$276:$C$278,2,0),0)/1000)),"")</f>
        <v/>
      </c>
      <c r="GQ371" s="145" t="str">
        <f>IFERROR(TRUNC(VLOOKUP($E371,'Container Panel'!$B$41:$Z$100,$D371,0)/(VLOOKUP(GQ$276,UI!$A$12:$O$51,VLOOKUP(GQ$278,$B$276:$C$278,2,0),0)/1000)),"")</f>
        <v/>
      </c>
      <c r="GR371" s="145" t="str">
        <f>IFERROR(TRUNC(VLOOKUP($E371,'Container Panel'!$B$41:$Z$100,$D371,0)/(VLOOKUP(GR$276,UI!$A$12:$O$51,VLOOKUP(GR$278,$B$276:$C$278,2,0),0)/1000)),"")</f>
        <v/>
      </c>
      <c r="GS371" s="145" t="str">
        <f>IFERROR(TRUNC(VLOOKUP($E371,'Container Panel'!$B$41:$Z$100,$D371,0)/(VLOOKUP(GS$276,UI!$A$12:$O$51,VLOOKUP(GS$278,$B$276:$C$278,2,0),0)/1000)),"")</f>
        <v/>
      </c>
      <c r="GT371" s="145" t="str">
        <f>IFERROR(TRUNC(VLOOKUP($E371,'Container Panel'!$B$41:$Z$100,$D371,0)/(VLOOKUP(GT$276,UI!$A$12:$O$51,VLOOKUP(GT$278,$B$276:$C$278,2,0),0)/1000)),"")</f>
        <v/>
      </c>
      <c r="GU371" s="145" t="str">
        <f>IFERROR(TRUNC(VLOOKUP($E371,'Container Panel'!$B$41:$Z$100,$D371,0)/(VLOOKUP(GU$276,UI!$A$12:$O$51,VLOOKUP(GU$278,$B$276:$C$278,2,0),0)/1000)),"")</f>
        <v/>
      </c>
      <c r="GV371" s="145" t="str">
        <f>IFERROR(TRUNC(VLOOKUP($E371,'Container Panel'!$B$41:$Z$100,$D371,0)/(VLOOKUP(GV$276,UI!$A$12:$O$51,VLOOKUP(GV$278,$B$276:$C$278,2,0),0)/1000)),"")</f>
        <v/>
      </c>
      <c r="GW371" s="145" t="str">
        <f>IFERROR(TRUNC(VLOOKUP($E371,'Container Panel'!$B$41:$Z$100,$D371,0)/(VLOOKUP(GW$276,UI!$A$12:$O$51,VLOOKUP(GW$278,$B$276:$C$278,2,0),0)/1000)),"")</f>
        <v/>
      </c>
      <c r="GX371" s="145" t="str">
        <f>IFERROR(TRUNC(VLOOKUP($E371,'Container Panel'!$B$41:$Z$100,$D371,0)/(VLOOKUP(GX$276,UI!$A$12:$O$51,VLOOKUP(GX$278,$B$276:$C$278,2,0),0)/1000)),"")</f>
        <v/>
      </c>
      <c r="GY371" s="145" t="str">
        <f>IFERROR(TRUNC(VLOOKUP($E371,'Container Panel'!$B$41:$Z$100,$D371,0)/(VLOOKUP(GY$276,UI!$A$12:$O$51,VLOOKUP(GY$278,$B$276:$C$278,2,0),0)/1000)),"")</f>
        <v/>
      </c>
      <c r="GZ371" s="145" t="str">
        <f>IFERROR(TRUNC(VLOOKUP($E371,'Container Panel'!$B$41:$Z$100,$D371,0)/(VLOOKUP(GZ$276,UI!$A$12:$O$51,VLOOKUP(GZ$278,$B$276:$C$278,2,0),0)/1000)),"")</f>
        <v/>
      </c>
      <c r="HA371" s="145" t="str">
        <f>IFERROR(TRUNC(VLOOKUP($E371,'Container Panel'!$B$41:$Z$100,$D371,0)/(VLOOKUP(HA$276,UI!$A$12:$O$51,VLOOKUP(HA$278,$B$276:$C$278,2,0),0)/1000)),"")</f>
        <v/>
      </c>
      <c r="HB371" s="145" t="str">
        <f>IFERROR(TRUNC(VLOOKUP($E371,'Container Panel'!$B$41:$Z$100,$D371,0)/(VLOOKUP(HB$276,UI!$A$12:$O$51,VLOOKUP(HB$278,$B$276:$C$278,2,0),0)/1000)),"")</f>
        <v/>
      </c>
      <c r="HC371" s="145" t="str">
        <f>IFERROR(TRUNC(VLOOKUP($E371,'Container Panel'!$B$41:$Z$100,$D371,0)/(VLOOKUP(HC$276,UI!$A$12:$O$51,VLOOKUP(HC$278,$B$276:$C$278,2,0),0)/1000)),"")</f>
        <v/>
      </c>
      <c r="HD371" s="145" t="str">
        <f>IFERROR(TRUNC(VLOOKUP($E371,'Container Panel'!$B$41:$Z$100,$D371,0)/(VLOOKUP(HD$276,UI!$A$12:$O$51,VLOOKUP(HD$278,$B$276:$C$278,2,0),0)/1000)),"")</f>
        <v/>
      </c>
      <c r="HE371" s="145" t="str">
        <f>IFERROR(TRUNC(VLOOKUP($E371,'Container Panel'!$B$41:$Z$100,$D371,0)/(VLOOKUP(HE$276,UI!$A$12:$O$51,VLOOKUP(HE$278,$B$276:$C$278,2,0),0)/1000)),"")</f>
        <v/>
      </c>
      <c r="HF371" s="145" t="str">
        <f>IFERROR(TRUNC(VLOOKUP($E371,'Container Panel'!$B$41:$Z$100,$D371,0)/(VLOOKUP(HF$276,UI!$A$12:$O$51,VLOOKUP(HF$278,$B$276:$C$278,2,0),0)/1000)),"")</f>
        <v/>
      </c>
      <c r="HG371" s="145" t="str">
        <f>IFERROR(TRUNC(VLOOKUP($E371,'Container Panel'!$B$41:$Z$100,$D371,0)/(VLOOKUP(HG$276,UI!$A$12:$O$51,VLOOKUP(HG$278,$B$276:$C$278,2,0),0)/1000)),"")</f>
        <v/>
      </c>
      <c r="HH371" s="145" t="str">
        <f>IFERROR(TRUNC(VLOOKUP($E371,'Container Panel'!$B$41:$Z$100,$D371,0)/(VLOOKUP(HH$276,UI!$A$12:$O$51,VLOOKUP(HH$278,$B$276:$C$278,2,0),0)/1000)),"")</f>
        <v/>
      </c>
      <c r="HI371" s="145" t="str">
        <f>IFERROR(TRUNC(VLOOKUP($E371,'Container Panel'!$B$41:$Z$100,$D371,0)/(VLOOKUP(HI$276,UI!$A$12:$O$51,VLOOKUP(HI$278,$B$276:$C$278,2,0),0)/1000)),"")</f>
        <v/>
      </c>
      <c r="HJ371" s="145" t="str">
        <f>IFERROR(TRUNC(VLOOKUP($E371,'Container Panel'!$B$41:$Z$100,$D371,0)/(VLOOKUP(HJ$276,UI!$A$12:$O$51,VLOOKUP(HJ$278,$B$276:$C$278,2,0),0)/1000)),"")</f>
        <v/>
      </c>
      <c r="HK371" s="145" t="str">
        <f>IFERROR(TRUNC(VLOOKUP($E371,'Container Panel'!$B$41:$Z$100,$D371,0)/(VLOOKUP(HK$276,UI!$A$12:$O$51,VLOOKUP(HK$278,$B$276:$C$278,2,0),0)/1000)),"")</f>
        <v/>
      </c>
      <c r="HL371" s="145" t="str">
        <f>IFERROR(TRUNC(VLOOKUP($E371,'Container Panel'!$B$41:$Z$100,$D371,0)/(VLOOKUP(HL$276,UI!$A$12:$O$51,VLOOKUP(HL$278,$B$276:$C$278,2,0),0)/1000)),"")</f>
        <v/>
      </c>
      <c r="HM371" s="145" t="str">
        <f>IFERROR(TRUNC(VLOOKUP($E371,'Container Panel'!$B$41:$Z$100,$D371,0)/(VLOOKUP(HM$276,UI!$A$12:$O$51,VLOOKUP(HM$278,$B$276:$C$278,2,0),0)/1000)),"")</f>
        <v/>
      </c>
      <c r="HN371" s="145" t="str">
        <f>IFERROR(TRUNC(VLOOKUP($E371,'Container Panel'!$B$41:$Z$100,$D371,0)/(VLOOKUP(HN$276,UI!$A$12:$O$51,VLOOKUP(HN$278,$B$276:$C$278,2,0),0)/1000)),"")</f>
        <v/>
      </c>
      <c r="HO371" s="145" t="str">
        <f>IFERROR(TRUNC(VLOOKUP($E371,'Container Panel'!$B$41:$Z$100,$D371,0)/(VLOOKUP(HO$276,UI!$A$12:$O$51,VLOOKUP(HO$278,$B$276:$C$278,2,0),0)/1000)),"")</f>
        <v/>
      </c>
      <c r="HP371" s="145" t="str">
        <f>IFERROR(TRUNC(VLOOKUP($E371,'Container Panel'!$B$41:$Z$100,$D371,0)/(VLOOKUP(HP$276,UI!$A$12:$O$51,VLOOKUP(HP$278,$B$276:$C$278,2,0),0)/1000)),"")</f>
        <v/>
      </c>
      <c r="HQ371" s="145" t="str">
        <f>IFERROR(TRUNC(VLOOKUP($E371,'Container Panel'!$B$41:$Z$100,$D371,0)/(VLOOKUP(HQ$276,UI!$A$12:$O$51,VLOOKUP(HQ$278,$B$276:$C$278,2,0),0)/1000)),"")</f>
        <v/>
      </c>
      <c r="HR371" s="145" t="str">
        <f>IFERROR(TRUNC(VLOOKUP($E371,'Container Panel'!$B$41:$Z$100,$D371,0)/(VLOOKUP(HR$276,UI!$A$12:$O$51,VLOOKUP(HR$278,$B$276:$C$278,2,0),0)/1000)),"")</f>
        <v/>
      </c>
      <c r="HS371" s="145" t="str">
        <f>IFERROR(TRUNC(VLOOKUP($E371,'Container Panel'!$B$41:$Z$100,$D371,0)/(VLOOKUP(HS$276,UI!$A$12:$O$51,VLOOKUP(HS$278,$B$276:$C$278,2,0),0)/1000)),"")</f>
        <v/>
      </c>
      <c r="HT371" s="145" t="str">
        <f>IFERROR(TRUNC(VLOOKUP($E371,'Container Panel'!$B$41:$Z$100,$D371,0)/(VLOOKUP(HT$276,UI!$A$12:$O$51,VLOOKUP(HT$278,$B$276:$C$278,2,0),0)/1000)),"")</f>
        <v/>
      </c>
      <c r="HU371" s="145" t="str">
        <f>IFERROR(TRUNC(VLOOKUP($E371,'Container Panel'!$B$41:$Z$100,$D371,0)/(VLOOKUP(HU$276,UI!$A$12:$O$51,VLOOKUP(HU$278,$B$276:$C$278,2,0),0)/1000)),"")</f>
        <v/>
      </c>
      <c r="HV371" s="145" t="str">
        <f>IFERROR(TRUNC(VLOOKUP($E371,'Container Panel'!$B$41:$Z$100,$D371,0)/(VLOOKUP(HV$276,UI!$A$12:$O$51,VLOOKUP(HV$278,$B$276:$C$278,2,0),0)/1000)),"")</f>
        <v/>
      </c>
      <c r="HW371" s="145" t="str">
        <f>IFERROR(TRUNC(VLOOKUP($E371,'Container Panel'!$B$41:$Z$100,$D371,0)/(VLOOKUP(HW$276,UI!$A$12:$O$51,VLOOKUP(HW$278,$B$276:$C$278,2,0),0)/1000)),"")</f>
        <v/>
      </c>
      <c r="HX371" s="145" t="str">
        <f>IFERROR(TRUNC(VLOOKUP($E371,'Container Panel'!$B$41:$Z$100,$D371,0)/(VLOOKUP(HX$276,UI!$A$12:$O$51,VLOOKUP(HX$278,$B$276:$C$278,2,0),0)/1000)),"")</f>
        <v/>
      </c>
      <c r="HY371" s="145" t="str">
        <f>IFERROR(TRUNC(VLOOKUP($E371,'Container Panel'!$B$41:$Z$100,$D371,0)/(VLOOKUP(HY$276,UI!$A$12:$O$51,VLOOKUP(HY$278,$B$276:$C$278,2,0),0)/1000)),"")</f>
        <v/>
      </c>
      <c r="HZ371" s="145" t="str">
        <f>IFERROR(TRUNC(VLOOKUP($E371,'Container Panel'!$B$41:$Z$100,$D371,0)/(VLOOKUP(HZ$276,UI!$A$12:$O$51,VLOOKUP(HZ$278,$B$276:$C$278,2,0),0)/1000)),"")</f>
        <v/>
      </c>
      <c r="IA371" s="145" t="str">
        <f>IFERROR(TRUNC(VLOOKUP($E371,'Container Panel'!$B$41:$Z$100,$D371,0)/(VLOOKUP(IA$276,UI!$A$12:$O$51,VLOOKUP(IA$278,$B$276:$C$278,2,0),0)/1000)),"")</f>
        <v/>
      </c>
      <c r="IB371" s="145" t="str">
        <f>IFERROR(TRUNC(VLOOKUP($E371,'Container Panel'!$B$41:$Z$100,$D371,0)/(VLOOKUP(IB$276,UI!$A$12:$O$51,VLOOKUP(IB$278,$B$276:$C$278,2,0),0)/1000)),"")</f>
        <v/>
      </c>
      <c r="IC371" s="145" t="str">
        <f>IFERROR(TRUNC(VLOOKUP($E371,'Container Panel'!$B$41:$Z$100,$D371,0)/(VLOOKUP(IC$276,UI!$A$12:$O$51,VLOOKUP(IC$278,$B$276:$C$278,2,0),0)/1000)),"")</f>
        <v/>
      </c>
      <c r="ID371" s="145" t="str">
        <f>IFERROR(TRUNC(VLOOKUP($E371,'Container Panel'!$B$41:$Z$100,$D371,0)/(VLOOKUP(ID$276,UI!$A$12:$O$51,VLOOKUP(ID$278,$B$276:$C$278,2,0),0)/1000)),"")</f>
        <v/>
      </c>
      <c r="IE371" s="145" t="str">
        <f>IFERROR(TRUNC(VLOOKUP($E371,'Container Panel'!$B$41:$Z$100,$D371,0)/(VLOOKUP(IE$276,UI!$A$12:$O$51,VLOOKUP(IE$278,$B$276:$C$278,2,0),0)/1000)),"")</f>
        <v/>
      </c>
      <c r="IF371" s="145" t="str">
        <f>IFERROR(TRUNC(VLOOKUP($E371,'Container Panel'!$B$41:$Z$100,$D371,0)/(VLOOKUP(IF$276,UI!$A$12:$O$51,VLOOKUP(IF$278,$B$276:$C$278,2,0),0)/1000)),"")</f>
        <v/>
      </c>
      <c r="IG371" s="145" t="str">
        <f>IFERROR(TRUNC(VLOOKUP($E371,'Container Panel'!$B$41:$Z$100,$D371,0)/(VLOOKUP(IG$276,UI!$A$12:$O$51,VLOOKUP(IG$278,$B$276:$C$278,2,0),0)/1000)),"")</f>
        <v/>
      </c>
      <c r="IH371" s="145" t="str">
        <f>IFERROR(TRUNC(VLOOKUP($E371,'Container Panel'!$B$41:$Z$100,$D371,0)/(VLOOKUP(IH$276,UI!$A$12:$O$51,VLOOKUP(IH$278,$B$276:$C$278,2,0),0)/1000)),"")</f>
        <v/>
      </c>
      <c r="II371" s="145" t="str">
        <f>IFERROR(TRUNC(VLOOKUP($E371,'Container Panel'!$B$41:$Z$100,$D371,0)/(VLOOKUP(II$276,UI!$A$12:$O$51,VLOOKUP(II$278,$B$276:$C$278,2,0),0)/1000)),"")</f>
        <v/>
      </c>
      <c r="IJ371" s="145" t="str">
        <f>IFERROR(TRUNC(VLOOKUP($E371,'Container Panel'!$B$41:$Z$100,$D371,0)/(VLOOKUP(IJ$276,UI!$A$12:$O$51,VLOOKUP(IJ$278,$B$276:$C$278,2,0),0)/1000)),"")</f>
        <v/>
      </c>
      <c r="IK371" s="145" t="str">
        <f>IFERROR(TRUNC(VLOOKUP($E371,'Container Panel'!$B$41:$Z$100,$D371,0)/(VLOOKUP(IK$276,UI!$A$12:$O$51,VLOOKUP(IK$278,$B$276:$C$278,2,0),0)/1000)),"")</f>
        <v/>
      </c>
      <c r="IL371" s="145" t="str">
        <f>IFERROR(TRUNC(VLOOKUP($E371,'Container Panel'!$B$41:$Z$100,$D371,0)/(VLOOKUP(IL$276,UI!$A$12:$O$51,VLOOKUP(IL$278,$B$276:$C$278,2,0),0)/1000)),"")</f>
        <v/>
      </c>
    </row>
    <row r="372" spans="2:246">
      <c r="B372" s="74">
        <v>92</v>
      </c>
      <c r="C372" s="74">
        <f t="shared" si="195"/>
        <v>31</v>
      </c>
      <c r="D372" s="163">
        <f>MOD(B372,3)+'Container Panel'!$Q$38</f>
        <v>18</v>
      </c>
      <c r="E372" s="143">
        <f t="shared" si="194"/>
        <v>0</v>
      </c>
      <c r="F372" s="144" t="s">
        <v>29</v>
      </c>
      <c r="G372" s="145" t="str">
        <f>IFERROR(IF(AND(G$272=list!$D$3,'Box Calculation'!G$279&lt;&gt;"h",$E372&lt;&gt;0),0,IF(AND(G$273=list!$D$2,$E372&lt;&gt;0,TRUNC(VLOOKUP($E372,'Container Panel'!$B$41:$Z$100,$D372,0)/(VLOOKUP(G$276,UI!$A$12:$O$51,VLOOKUP(G$279,$B$276:$C$278,2,0),0)/1000))&gt;0),1,TRUNC(VLOOKUP($E372,'Container Panel'!$B$41:$Z$100,$D372,0)/(VLOOKUP(G$276,UI!$A$12:$O$51,VLOOKUP(G$279,$B$276:$C$278,2,0),0)/1000)))),"")</f>
        <v/>
      </c>
      <c r="H372" s="145" t="str">
        <f>IFERROR(IF(AND(H$272=list!$D$3,'Box Calculation'!H$279&lt;&gt;"h",$E372&lt;&gt;0),0,IF(AND(H$273=list!$D$2,$E372&lt;&gt;0,TRUNC(VLOOKUP($E372,'Container Panel'!$B$41:$Z$100,$D372,0)/(VLOOKUP(H$276,UI!$A$12:$O$51,VLOOKUP(H$279,$B$276:$C$278,2,0),0)/1000))&gt;0),1,TRUNC(VLOOKUP($E372,'Container Panel'!$B$41:$Z$100,$D372,0)/(VLOOKUP(H$276,UI!$A$12:$O$51,VLOOKUP(H$279,$B$276:$C$278,2,0),0)/1000)))),"")</f>
        <v/>
      </c>
      <c r="I372" s="145" t="str">
        <f>IFERROR(IF(AND(I$272=list!$D$3,'Box Calculation'!I$279&lt;&gt;"h",$E372&lt;&gt;0),0,IF(AND(I$273=list!$D$2,$E372&lt;&gt;0,TRUNC(VLOOKUP($E372,'Container Panel'!$B$41:$Z$100,$D372,0)/(VLOOKUP(I$276,UI!$A$12:$O$51,VLOOKUP(I$279,$B$276:$C$278,2,0),0)/1000))&gt;0),1,TRUNC(VLOOKUP($E372,'Container Panel'!$B$41:$Z$100,$D372,0)/(VLOOKUP(I$276,UI!$A$12:$O$51,VLOOKUP(I$279,$B$276:$C$278,2,0),0)/1000)))),"")</f>
        <v/>
      </c>
      <c r="J372" s="145" t="str">
        <f>IFERROR(IF(AND(J$272=list!$D$3,'Box Calculation'!J$279&lt;&gt;"h",$E372&lt;&gt;0),0,IF(AND(J$273=list!$D$2,$E372&lt;&gt;0,TRUNC(VLOOKUP($E372,'Container Panel'!$B$41:$Z$100,$D372,0)/(VLOOKUP(J$276,UI!$A$12:$O$51,VLOOKUP(J$279,$B$276:$C$278,2,0),0)/1000))&gt;0),1,TRUNC(VLOOKUP($E372,'Container Panel'!$B$41:$Z$100,$D372,0)/(VLOOKUP(J$276,UI!$A$12:$O$51,VLOOKUP(J$279,$B$276:$C$278,2,0),0)/1000)))),"")</f>
        <v/>
      </c>
      <c r="K372" s="145" t="str">
        <f>IFERROR(IF(AND(K$272=list!$D$3,'Box Calculation'!K$279&lt;&gt;"h",$E372&lt;&gt;0),0,IF(AND(K$273=list!$D$2,$E372&lt;&gt;0,TRUNC(VLOOKUP($E372,'Container Panel'!$B$41:$Z$100,$D372,0)/(VLOOKUP(K$276,UI!$A$12:$O$51,VLOOKUP(K$279,$B$276:$C$278,2,0),0)/1000))&gt;0),1,TRUNC(VLOOKUP($E372,'Container Panel'!$B$41:$Z$100,$D372,0)/(VLOOKUP(K$276,UI!$A$12:$O$51,VLOOKUP(K$279,$B$276:$C$278,2,0),0)/1000)))),"")</f>
        <v/>
      </c>
      <c r="L372" s="145" t="str">
        <f>IFERROR(IF(AND(L$272=list!$D$3,'Box Calculation'!L$279&lt;&gt;"h",$E372&lt;&gt;0),0,IF(AND(L$273=list!$D$2,$E372&lt;&gt;0,TRUNC(VLOOKUP($E372,'Container Panel'!$B$41:$Z$100,$D372,0)/(VLOOKUP(L$276,UI!$A$12:$O$51,VLOOKUP(L$279,$B$276:$C$278,2,0),0)/1000))&gt;0),1,TRUNC(VLOOKUP($E372,'Container Panel'!$B$41:$Z$100,$D372,0)/(VLOOKUP(L$276,UI!$A$12:$O$51,VLOOKUP(L$279,$B$276:$C$278,2,0),0)/1000)))),"")</f>
        <v/>
      </c>
      <c r="M372" s="145" t="str">
        <f>IFERROR(IF(AND(M$272=list!$D$3,'Box Calculation'!M$279&lt;&gt;"h",$E372&lt;&gt;0),0,IF(AND(M$273=list!$D$2,$E372&lt;&gt;0,TRUNC(VLOOKUP($E372,'Container Panel'!$B$41:$Z$100,$D372,0)/(VLOOKUP(M$276,UI!$A$12:$O$51,VLOOKUP(M$279,$B$276:$C$278,2,0),0)/1000))&gt;0),1,TRUNC(VLOOKUP($E372,'Container Panel'!$B$41:$Z$100,$D372,0)/(VLOOKUP(M$276,UI!$A$12:$O$51,VLOOKUP(M$279,$B$276:$C$278,2,0),0)/1000)))),"")</f>
        <v/>
      </c>
      <c r="N372" s="145" t="str">
        <f>IFERROR(IF(AND(N$272=list!$D$3,'Box Calculation'!N$279&lt;&gt;"h",$E372&lt;&gt;0),0,IF(AND(N$273=list!$D$2,$E372&lt;&gt;0,TRUNC(VLOOKUP($E372,'Container Panel'!$B$41:$Z$100,$D372,0)/(VLOOKUP(N$276,UI!$A$12:$O$51,VLOOKUP(N$279,$B$276:$C$278,2,0),0)/1000))&gt;0),1,TRUNC(VLOOKUP($E372,'Container Panel'!$B$41:$Z$100,$D372,0)/(VLOOKUP(N$276,UI!$A$12:$O$51,VLOOKUP(N$279,$B$276:$C$278,2,0),0)/1000)))),"")</f>
        <v/>
      </c>
      <c r="O372" s="145" t="str">
        <f>IFERROR(IF(AND(O$272=list!$D$3,'Box Calculation'!O$279&lt;&gt;"h",$E372&lt;&gt;0),0,IF(AND(O$273=list!$D$2,$E372&lt;&gt;0,TRUNC(VLOOKUP($E372,'Container Panel'!$B$41:$Z$100,$D372,0)/(VLOOKUP(O$276,UI!$A$12:$O$51,VLOOKUP(O$279,$B$276:$C$278,2,0),0)/1000))&gt;0),1,TRUNC(VLOOKUP($E372,'Container Panel'!$B$41:$Z$100,$D372,0)/(VLOOKUP(O$276,UI!$A$12:$O$51,VLOOKUP(O$279,$B$276:$C$278,2,0),0)/1000)))),"")</f>
        <v/>
      </c>
      <c r="P372" s="145" t="str">
        <f>IFERROR(IF(AND(P$272=list!$D$3,'Box Calculation'!P$279&lt;&gt;"h",$E372&lt;&gt;0),0,IF(AND(P$273=list!$D$2,$E372&lt;&gt;0,TRUNC(VLOOKUP($E372,'Container Panel'!$B$41:$Z$100,$D372,0)/(VLOOKUP(P$276,UI!$A$12:$O$51,VLOOKUP(P$279,$B$276:$C$278,2,0),0)/1000))&gt;0),1,TRUNC(VLOOKUP($E372,'Container Panel'!$B$41:$Z$100,$D372,0)/(VLOOKUP(P$276,UI!$A$12:$O$51,VLOOKUP(P$279,$B$276:$C$278,2,0),0)/1000)))),"")</f>
        <v/>
      </c>
      <c r="Q372" s="145" t="str">
        <f>IFERROR(IF(AND(Q$272=list!$D$3,'Box Calculation'!Q$279&lt;&gt;"h",$E372&lt;&gt;0),0,IF(AND(Q$273=list!$D$2,$E372&lt;&gt;0,TRUNC(VLOOKUP($E372,'Container Panel'!$B$41:$Z$100,$D372,0)/(VLOOKUP(Q$276,UI!$A$12:$O$51,VLOOKUP(Q$279,$B$276:$C$278,2,0),0)/1000))&gt;0),1,TRUNC(VLOOKUP($E372,'Container Panel'!$B$41:$Z$100,$D372,0)/(VLOOKUP(Q$276,UI!$A$12:$O$51,VLOOKUP(Q$279,$B$276:$C$278,2,0),0)/1000)))),"")</f>
        <v/>
      </c>
      <c r="R372" s="145" t="str">
        <f>IFERROR(IF(AND(R$272=list!$D$3,'Box Calculation'!R$279&lt;&gt;"h",$E372&lt;&gt;0),0,IF(AND(R$273=list!$D$2,$E372&lt;&gt;0,TRUNC(VLOOKUP($E372,'Container Panel'!$B$41:$Z$100,$D372,0)/(VLOOKUP(R$276,UI!$A$12:$O$51,VLOOKUP(R$279,$B$276:$C$278,2,0),0)/1000))&gt;0),1,TRUNC(VLOOKUP($E372,'Container Panel'!$B$41:$Z$100,$D372,0)/(VLOOKUP(R$276,UI!$A$12:$O$51,VLOOKUP(R$279,$B$276:$C$278,2,0),0)/1000)))),"")</f>
        <v/>
      </c>
      <c r="S372" s="145" t="str">
        <f>IFERROR(IF(AND(S$272=list!$D$3,'Box Calculation'!S$279&lt;&gt;"h",$E372&lt;&gt;0),0,IF(AND(S$273=list!$D$2,$E372&lt;&gt;0,TRUNC(VLOOKUP($E372,'Container Panel'!$B$41:$Z$100,$D372,0)/(VLOOKUP(S$276,UI!$A$12:$O$51,VLOOKUP(S$279,$B$276:$C$278,2,0),0)/1000))&gt;0),1,TRUNC(VLOOKUP($E372,'Container Panel'!$B$41:$Z$100,$D372,0)/(VLOOKUP(S$276,UI!$A$12:$O$51,VLOOKUP(S$279,$B$276:$C$278,2,0),0)/1000)))),"")</f>
        <v/>
      </c>
      <c r="T372" s="145" t="str">
        <f>IFERROR(IF(AND(T$272=list!$D$3,'Box Calculation'!T$279&lt;&gt;"h",$E372&lt;&gt;0),0,IF(AND(T$273=list!$D$2,$E372&lt;&gt;0,TRUNC(VLOOKUP($E372,'Container Panel'!$B$41:$Z$100,$D372,0)/(VLOOKUP(T$276,UI!$A$12:$O$51,VLOOKUP(T$279,$B$276:$C$278,2,0),0)/1000))&gt;0),1,TRUNC(VLOOKUP($E372,'Container Panel'!$B$41:$Z$100,$D372,0)/(VLOOKUP(T$276,UI!$A$12:$O$51,VLOOKUP(T$279,$B$276:$C$278,2,0),0)/1000)))),"")</f>
        <v/>
      </c>
      <c r="U372" s="145" t="str">
        <f>IFERROR(IF(AND(U$272=list!$D$3,'Box Calculation'!U$279&lt;&gt;"h",$E372&lt;&gt;0),0,IF(AND(U$273=list!$D$2,$E372&lt;&gt;0,TRUNC(VLOOKUP($E372,'Container Panel'!$B$41:$Z$100,$D372,0)/(VLOOKUP(U$276,UI!$A$12:$O$51,VLOOKUP(U$279,$B$276:$C$278,2,0),0)/1000))&gt;0),1,TRUNC(VLOOKUP($E372,'Container Panel'!$B$41:$Z$100,$D372,0)/(VLOOKUP(U$276,UI!$A$12:$O$51,VLOOKUP(U$279,$B$276:$C$278,2,0),0)/1000)))),"")</f>
        <v/>
      </c>
      <c r="V372" s="145" t="str">
        <f>IFERROR(IF(AND(V$272=list!$D$3,'Box Calculation'!V$279&lt;&gt;"h",$E372&lt;&gt;0),0,IF(AND(V$273=list!$D$2,$E372&lt;&gt;0,TRUNC(VLOOKUP($E372,'Container Panel'!$B$41:$Z$100,$D372,0)/(VLOOKUP(V$276,UI!$A$12:$O$51,VLOOKUP(V$279,$B$276:$C$278,2,0),0)/1000))&gt;0),1,TRUNC(VLOOKUP($E372,'Container Panel'!$B$41:$Z$100,$D372,0)/(VLOOKUP(V$276,UI!$A$12:$O$51,VLOOKUP(V$279,$B$276:$C$278,2,0),0)/1000)))),"")</f>
        <v/>
      </c>
      <c r="W372" s="145" t="str">
        <f>IFERROR(IF(AND(W$272=list!$D$3,'Box Calculation'!W$279&lt;&gt;"h",$E372&lt;&gt;0),0,IF(AND(W$273=list!$D$2,$E372&lt;&gt;0,TRUNC(VLOOKUP($E372,'Container Panel'!$B$41:$Z$100,$D372,0)/(VLOOKUP(W$276,UI!$A$12:$O$51,VLOOKUP(W$279,$B$276:$C$278,2,0),0)/1000))&gt;0),1,TRUNC(VLOOKUP($E372,'Container Panel'!$B$41:$Z$100,$D372,0)/(VLOOKUP(W$276,UI!$A$12:$O$51,VLOOKUP(W$279,$B$276:$C$278,2,0),0)/1000)))),"")</f>
        <v/>
      </c>
      <c r="X372" s="145" t="str">
        <f>IFERROR(IF(AND(X$272=list!$D$3,'Box Calculation'!X$279&lt;&gt;"h",$E372&lt;&gt;0),0,IF(AND(X$273=list!$D$2,$E372&lt;&gt;0,TRUNC(VLOOKUP($E372,'Container Panel'!$B$41:$Z$100,$D372,0)/(VLOOKUP(X$276,UI!$A$12:$O$51,VLOOKUP(X$279,$B$276:$C$278,2,0),0)/1000))&gt;0),1,TRUNC(VLOOKUP($E372,'Container Panel'!$B$41:$Z$100,$D372,0)/(VLOOKUP(X$276,UI!$A$12:$O$51,VLOOKUP(X$279,$B$276:$C$278,2,0),0)/1000)))),"")</f>
        <v/>
      </c>
      <c r="Y372" s="145" t="str">
        <f>IFERROR(IF(AND(Y$272=list!$D$3,'Box Calculation'!Y$279&lt;&gt;"h",$E372&lt;&gt;0),0,IF(AND(Y$273=list!$D$2,$E372&lt;&gt;0,TRUNC(VLOOKUP($E372,'Container Panel'!$B$41:$Z$100,$D372,0)/(VLOOKUP(Y$276,UI!$A$12:$O$51,VLOOKUP(Y$279,$B$276:$C$278,2,0),0)/1000))&gt;0),1,TRUNC(VLOOKUP($E372,'Container Panel'!$B$41:$Z$100,$D372,0)/(VLOOKUP(Y$276,UI!$A$12:$O$51,VLOOKUP(Y$279,$B$276:$C$278,2,0),0)/1000)))),"")</f>
        <v/>
      </c>
      <c r="Z372" s="145" t="str">
        <f>IFERROR(IF(AND(Z$272=list!$D$3,'Box Calculation'!Z$279&lt;&gt;"h",$E372&lt;&gt;0),0,IF(AND(Z$273=list!$D$2,$E372&lt;&gt;0,TRUNC(VLOOKUP($E372,'Container Panel'!$B$41:$Z$100,$D372,0)/(VLOOKUP(Z$276,UI!$A$12:$O$51,VLOOKUP(Z$279,$B$276:$C$278,2,0),0)/1000))&gt;0),1,TRUNC(VLOOKUP($E372,'Container Panel'!$B$41:$Z$100,$D372,0)/(VLOOKUP(Z$276,UI!$A$12:$O$51,VLOOKUP(Z$279,$B$276:$C$278,2,0),0)/1000)))),"")</f>
        <v/>
      </c>
      <c r="AA372" s="145" t="str">
        <f>IFERROR(IF(AND(AA$272=list!$D$3,'Box Calculation'!AA$279&lt;&gt;"h",$E372&lt;&gt;0),0,IF(AND(AA$273=list!$D$2,$E372&lt;&gt;0,TRUNC(VLOOKUP($E372,'Container Panel'!$B$41:$Z$100,$D372,0)/(VLOOKUP(AA$276,UI!$A$12:$O$51,VLOOKUP(AA$279,$B$276:$C$278,2,0),0)/1000))&gt;0),1,TRUNC(VLOOKUP($E372,'Container Panel'!$B$41:$Z$100,$D372,0)/(VLOOKUP(AA$276,UI!$A$12:$O$51,VLOOKUP(AA$279,$B$276:$C$278,2,0),0)/1000)))),"")</f>
        <v/>
      </c>
      <c r="AB372" s="145" t="str">
        <f>IFERROR(IF(AND(AB$272=list!$D$3,'Box Calculation'!AB$279&lt;&gt;"h",$E372&lt;&gt;0),0,IF(AND(AB$273=list!$D$2,$E372&lt;&gt;0,TRUNC(VLOOKUP($E372,'Container Panel'!$B$41:$Z$100,$D372,0)/(VLOOKUP(AB$276,UI!$A$12:$O$51,VLOOKUP(AB$279,$B$276:$C$278,2,0),0)/1000))&gt;0),1,TRUNC(VLOOKUP($E372,'Container Panel'!$B$41:$Z$100,$D372,0)/(VLOOKUP(AB$276,UI!$A$12:$O$51,VLOOKUP(AB$279,$B$276:$C$278,2,0),0)/1000)))),"")</f>
        <v/>
      </c>
      <c r="AC372" s="145" t="str">
        <f>IFERROR(IF(AND(AC$272=list!$D$3,'Box Calculation'!AC$279&lt;&gt;"h",$E372&lt;&gt;0),0,IF(AND(AC$273=list!$D$2,$E372&lt;&gt;0,TRUNC(VLOOKUP($E372,'Container Panel'!$B$41:$Z$100,$D372,0)/(VLOOKUP(AC$276,UI!$A$12:$O$51,VLOOKUP(AC$279,$B$276:$C$278,2,0),0)/1000))&gt;0),1,TRUNC(VLOOKUP($E372,'Container Panel'!$B$41:$Z$100,$D372,0)/(VLOOKUP(AC$276,UI!$A$12:$O$51,VLOOKUP(AC$279,$B$276:$C$278,2,0),0)/1000)))),"")</f>
        <v/>
      </c>
      <c r="AD372" s="145" t="str">
        <f>IFERROR(IF(AND(AD$272=list!$D$3,'Box Calculation'!AD$279&lt;&gt;"h",$E372&lt;&gt;0),0,IF(AND(AD$273=list!$D$2,$E372&lt;&gt;0,TRUNC(VLOOKUP($E372,'Container Panel'!$B$41:$Z$100,$D372,0)/(VLOOKUP(AD$276,UI!$A$12:$O$51,VLOOKUP(AD$279,$B$276:$C$278,2,0),0)/1000))&gt;0),1,TRUNC(VLOOKUP($E372,'Container Panel'!$B$41:$Z$100,$D372,0)/(VLOOKUP(AD$276,UI!$A$12:$O$51,VLOOKUP(AD$279,$B$276:$C$278,2,0),0)/1000)))),"")</f>
        <v/>
      </c>
      <c r="AE372" s="145" t="str">
        <f>IFERROR(IF(AND(AE$272=list!$D$3,'Box Calculation'!AE$279&lt;&gt;"h",$E372&lt;&gt;0),0,IF(AND(AE$273=list!$D$2,$E372&lt;&gt;0,TRUNC(VLOOKUP($E372,'Container Panel'!$B$41:$Z$100,$D372,0)/(VLOOKUP(AE$276,UI!$A$12:$O$51,VLOOKUP(AE$279,$B$276:$C$278,2,0),0)/1000))&gt;0),1,TRUNC(VLOOKUP($E372,'Container Panel'!$B$41:$Z$100,$D372,0)/(VLOOKUP(AE$276,UI!$A$12:$O$51,VLOOKUP(AE$279,$B$276:$C$278,2,0),0)/1000)))),"")</f>
        <v/>
      </c>
      <c r="AF372" s="145" t="str">
        <f>IFERROR(IF(AND(AF$272=list!$D$3,'Box Calculation'!AF$279&lt;&gt;"h",$E372&lt;&gt;0),0,IF(AND(AF$273=list!$D$2,$E372&lt;&gt;0,TRUNC(VLOOKUP($E372,'Container Panel'!$B$41:$Z$100,$D372,0)/(VLOOKUP(AF$276,UI!$A$12:$O$51,VLOOKUP(AF$279,$B$276:$C$278,2,0),0)/1000))&gt;0),1,TRUNC(VLOOKUP($E372,'Container Panel'!$B$41:$Z$100,$D372,0)/(VLOOKUP(AF$276,UI!$A$12:$O$51,VLOOKUP(AF$279,$B$276:$C$278,2,0),0)/1000)))),"")</f>
        <v/>
      </c>
      <c r="AG372" s="145" t="str">
        <f>IFERROR(IF(AND(AG$272=list!$D$3,'Box Calculation'!AG$279&lt;&gt;"h",$E372&lt;&gt;0),0,IF(AND(AG$273=list!$D$2,$E372&lt;&gt;0,TRUNC(VLOOKUP($E372,'Container Panel'!$B$41:$Z$100,$D372,0)/(VLOOKUP(AG$276,UI!$A$12:$O$51,VLOOKUP(AG$279,$B$276:$C$278,2,0),0)/1000))&gt;0),1,TRUNC(VLOOKUP($E372,'Container Panel'!$B$41:$Z$100,$D372,0)/(VLOOKUP(AG$276,UI!$A$12:$O$51,VLOOKUP(AG$279,$B$276:$C$278,2,0),0)/1000)))),"")</f>
        <v/>
      </c>
      <c r="AH372" s="145" t="str">
        <f>IFERROR(IF(AND(AH$272=list!$D$3,'Box Calculation'!AH$279&lt;&gt;"h",$E372&lt;&gt;0),0,IF(AND(AH$273=list!$D$2,$E372&lt;&gt;0,TRUNC(VLOOKUP($E372,'Container Panel'!$B$41:$Z$100,$D372,0)/(VLOOKUP(AH$276,UI!$A$12:$O$51,VLOOKUP(AH$279,$B$276:$C$278,2,0),0)/1000))&gt;0),1,TRUNC(VLOOKUP($E372,'Container Panel'!$B$41:$Z$100,$D372,0)/(VLOOKUP(AH$276,UI!$A$12:$O$51,VLOOKUP(AH$279,$B$276:$C$278,2,0),0)/1000)))),"")</f>
        <v/>
      </c>
      <c r="AI372" s="145" t="str">
        <f>IFERROR(IF(AND(AI$272=list!$D$3,'Box Calculation'!AI$279&lt;&gt;"h",$E372&lt;&gt;0),0,IF(AND(AI$273=list!$D$2,$E372&lt;&gt;0,TRUNC(VLOOKUP($E372,'Container Panel'!$B$41:$Z$100,$D372,0)/(VLOOKUP(AI$276,UI!$A$12:$O$51,VLOOKUP(AI$279,$B$276:$C$278,2,0),0)/1000))&gt;0),1,TRUNC(VLOOKUP($E372,'Container Panel'!$B$41:$Z$100,$D372,0)/(VLOOKUP(AI$276,UI!$A$12:$O$51,VLOOKUP(AI$279,$B$276:$C$278,2,0),0)/1000)))),"")</f>
        <v/>
      </c>
      <c r="AJ372" s="145" t="str">
        <f>IFERROR(IF(AND(AJ$272=list!$D$3,'Box Calculation'!AJ$279&lt;&gt;"h",$E372&lt;&gt;0),0,IF(AND(AJ$273=list!$D$2,$E372&lt;&gt;0,TRUNC(VLOOKUP($E372,'Container Panel'!$B$41:$Z$100,$D372,0)/(VLOOKUP(AJ$276,UI!$A$12:$O$51,VLOOKUP(AJ$279,$B$276:$C$278,2,0),0)/1000))&gt;0),1,TRUNC(VLOOKUP($E372,'Container Panel'!$B$41:$Z$100,$D372,0)/(VLOOKUP(AJ$276,UI!$A$12:$O$51,VLOOKUP(AJ$279,$B$276:$C$278,2,0),0)/1000)))),"")</f>
        <v/>
      </c>
      <c r="AK372" s="145" t="str">
        <f>IFERROR(IF(AND(AK$272=list!$D$3,'Box Calculation'!AK$279&lt;&gt;"h",$E372&lt;&gt;0),0,IF(AND(AK$273=list!$D$2,$E372&lt;&gt;0,TRUNC(VLOOKUP($E372,'Container Panel'!$B$41:$Z$100,$D372,0)/(VLOOKUP(AK$276,UI!$A$12:$O$51,VLOOKUP(AK$279,$B$276:$C$278,2,0),0)/1000))&gt;0),1,TRUNC(VLOOKUP($E372,'Container Panel'!$B$41:$Z$100,$D372,0)/(VLOOKUP(AK$276,UI!$A$12:$O$51,VLOOKUP(AK$279,$B$276:$C$278,2,0),0)/1000)))),"")</f>
        <v/>
      </c>
      <c r="AL372" s="145" t="str">
        <f>IFERROR(IF(AND(AL$272=list!$D$3,'Box Calculation'!AL$279&lt;&gt;"h",$E372&lt;&gt;0),0,IF(AND(AL$273=list!$D$2,$E372&lt;&gt;0,TRUNC(VLOOKUP($E372,'Container Panel'!$B$41:$Z$100,$D372,0)/(VLOOKUP(AL$276,UI!$A$12:$O$51,VLOOKUP(AL$279,$B$276:$C$278,2,0),0)/1000))&gt;0),1,TRUNC(VLOOKUP($E372,'Container Panel'!$B$41:$Z$100,$D372,0)/(VLOOKUP(AL$276,UI!$A$12:$O$51,VLOOKUP(AL$279,$B$276:$C$278,2,0),0)/1000)))),"")</f>
        <v/>
      </c>
      <c r="AM372" s="145" t="str">
        <f>IFERROR(IF(AND(AM$272=list!$D$3,'Box Calculation'!AM$279&lt;&gt;"h",$E372&lt;&gt;0),0,IF(AND(AM$273=list!$D$2,$E372&lt;&gt;0,TRUNC(VLOOKUP($E372,'Container Panel'!$B$41:$Z$100,$D372,0)/(VLOOKUP(AM$276,UI!$A$12:$O$51,VLOOKUP(AM$279,$B$276:$C$278,2,0),0)/1000))&gt;0),1,TRUNC(VLOOKUP($E372,'Container Panel'!$B$41:$Z$100,$D372,0)/(VLOOKUP(AM$276,UI!$A$12:$O$51,VLOOKUP(AM$279,$B$276:$C$278,2,0),0)/1000)))),"")</f>
        <v/>
      </c>
      <c r="AN372" s="145" t="str">
        <f>IFERROR(IF(AND(AN$272=list!$D$3,'Box Calculation'!AN$279&lt;&gt;"h",$E372&lt;&gt;0),0,IF(AND(AN$273=list!$D$2,$E372&lt;&gt;0,TRUNC(VLOOKUP($E372,'Container Panel'!$B$41:$Z$100,$D372,0)/(VLOOKUP(AN$276,UI!$A$12:$O$51,VLOOKUP(AN$279,$B$276:$C$278,2,0),0)/1000))&gt;0),1,TRUNC(VLOOKUP($E372,'Container Panel'!$B$41:$Z$100,$D372,0)/(VLOOKUP(AN$276,UI!$A$12:$O$51,VLOOKUP(AN$279,$B$276:$C$278,2,0),0)/1000)))),"")</f>
        <v/>
      </c>
      <c r="AO372" s="145" t="str">
        <f>IFERROR(IF(AND(AO$272=list!$D$3,'Box Calculation'!AO$279&lt;&gt;"h",$E372&lt;&gt;0),0,IF(AND(AO$273=list!$D$2,$E372&lt;&gt;0,TRUNC(VLOOKUP($E372,'Container Panel'!$B$41:$Z$100,$D372,0)/(VLOOKUP(AO$276,UI!$A$12:$O$51,VLOOKUP(AO$279,$B$276:$C$278,2,0),0)/1000))&gt;0),1,TRUNC(VLOOKUP($E372,'Container Panel'!$B$41:$Z$100,$D372,0)/(VLOOKUP(AO$276,UI!$A$12:$O$51,VLOOKUP(AO$279,$B$276:$C$278,2,0),0)/1000)))),"")</f>
        <v/>
      </c>
      <c r="AP372" s="145" t="str">
        <f>IFERROR(IF(AND(AP$272=list!$D$3,'Box Calculation'!AP$279&lt;&gt;"h",$E372&lt;&gt;0),0,IF(AND(AP$273=list!$D$2,$E372&lt;&gt;0,TRUNC(VLOOKUP($E372,'Container Panel'!$B$41:$Z$100,$D372,0)/(VLOOKUP(AP$276,UI!$A$12:$O$51,VLOOKUP(AP$279,$B$276:$C$278,2,0),0)/1000))&gt;0),1,TRUNC(VLOOKUP($E372,'Container Panel'!$B$41:$Z$100,$D372,0)/(VLOOKUP(AP$276,UI!$A$12:$O$51,VLOOKUP(AP$279,$B$276:$C$278,2,0),0)/1000)))),"")</f>
        <v/>
      </c>
      <c r="AQ372" s="145" t="str">
        <f>IFERROR(IF(AND(AQ$272=list!$D$3,'Box Calculation'!AQ$279&lt;&gt;"h",$E372&lt;&gt;0),0,IF(AND(AQ$273=list!$D$2,$E372&lt;&gt;0,TRUNC(VLOOKUP($E372,'Container Panel'!$B$41:$Z$100,$D372,0)/(VLOOKUP(AQ$276,UI!$A$12:$O$51,VLOOKUP(AQ$279,$B$276:$C$278,2,0),0)/1000))&gt;0),1,TRUNC(VLOOKUP($E372,'Container Panel'!$B$41:$Z$100,$D372,0)/(VLOOKUP(AQ$276,UI!$A$12:$O$51,VLOOKUP(AQ$279,$B$276:$C$278,2,0),0)/1000)))),"")</f>
        <v/>
      </c>
      <c r="AR372" s="145" t="str">
        <f>IFERROR(IF(AND(AR$272=list!$D$3,'Box Calculation'!AR$279&lt;&gt;"h",$E372&lt;&gt;0),0,IF(AND(AR$273=list!$D$2,$E372&lt;&gt;0,TRUNC(VLOOKUP($E372,'Container Panel'!$B$41:$Z$100,$D372,0)/(VLOOKUP(AR$276,UI!$A$12:$O$51,VLOOKUP(AR$279,$B$276:$C$278,2,0),0)/1000))&gt;0),1,TRUNC(VLOOKUP($E372,'Container Panel'!$B$41:$Z$100,$D372,0)/(VLOOKUP(AR$276,UI!$A$12:$O$51,VLOOKUP(AR$279,$B$276:$C$278,2,0),0)/1000)))),"")</f>
        <v/>
      </c>
      <c r="AS372" s="145" t="str">
        <f>IFERROR(IF(AND(AS$272=list!$D$3,'Box Calculation'!AS$279&lt;&gt;"h",$E372&lt;&gt;0),0,IF(AND(AS$273=list!$D$2,$E372&lt;&gt;0,TRUNC(VLOOKUP($E372,'Container Panel'!$B$41:$Z$100,$D372,0)/(VLOOKUP(AS$276,UI!$A$12:$O$51,VLOOKUP(AS$279,$B$276:$C$278,2,0),0)/1000))&gt;0),1,TRUNC(VLOOKUP($E372,'Container Panel'!$B$41:$Z$100,$D372,0)/(VLOOKUP(AS$276,UI!$A$12:$O$51,VLOOKUP(AS$279,$B$276:$C$278,2,0),0)/1000)))),"")</f>
        <v/>
      </c>
      <c r="AT372" s="145" t="str">
        <f>IFERROR(IF(AND(AT$272=list!$D$3,'Box Calculation'!AT$279&lt;&gt;"h",$E372&lt;&gt;0),0,IF(AND(AT$273=list!$D$2,$E372&lt;&gt;0,TRUNC(VLOOKUP($E372,'Container Panel'!$B$41:$Z$100,$D372,0)/(VLOOKUP(AT$276,UI!$A$12:$O$51,VLOOKUP(AT$279,$B$276:$C$278,2,0),0)/1000))&gt;0),1,TRUNC(VLOOKUP($E372,'Container Panel'!$B$41:$Z$100,$D372,0)/(VLOOKUP(AT$276,UI!$A$12:$O$51,VLOOKUP(AT$279,$B$276:$C$278,2,0),0)/1000)))),"")</f>
        <v/>
      </c>
      <c r="AU372" s="145" t="str">
        <f>IFERROR(IF(AND(AU$272=list!$D$3,'Box Calculation'!AU$279&lt;&gt;"h",$E372&lt;&gt;0),0,IF(AND(AU$273=list!$D$2,$E372&lt;&gt;0,TRUNC(VLOOKUP($E372,'Container Panel'!$B$41:$Z$100,$D372,0)/(VLOOKUP(AU$276,UI!$A$12:$O$51,VLOOKUP(AU$279,$B$276:$C$278,2,0),0)/1000))&gt;0),1,TRUNC(VLOOKUP($E372,'Container Panel'!$B$41:$Z$100,$D372,0)/(VLOOKUP(AU$276,UI!$A$12:$O$51,VLOOKUP(AU$279,$B$276:$C$278,2,0),0)/1000)))),"")</f>
        <v/>
      </c>
      <c r="AV372" s="145" t="str">
        <f>IFERROR(IF(AND(AV$272=list!$D$3,'Box Calculation'!AV$279&lt;&gt;"h",$E372&lt;&gt;0),0,IF(AND(AV$273=list!$D$2,$E372&lt;&gt;0,TRUNC(VLOOKUP($E372,'Container Panel'!$B$41:$Z$100,$D372,0)/(VLOOKUP(AV$276,UI!$A$12:$O$51,VLOOKUP(AV$279,$B$276:$C$278,2,0),0)/1000))&gt;0),1,TRUNC(VLOOKUP($E372,'Container Panel'!$B$41:$Z$100,$D372,0)/(VLOOKUP(AV$276,UI!$A$12:$O$51,VLOOKUP(AV$279,$B$276:$C$278,2,0),0)/1000)))),"")</f>
        <v/>
      </c>
      <c r="AW372" s="145" t="str">
        <f>IFERROR(IF(AND(AW$272=list!$D$3,'Box Calculation'!AW$279&lt;&gt;"h",$E372&lt;&gt;0),0,IF(AND(AW$273=list!$D$2,$E372&lt;&gt;0,TRUNC(VLOOKUP($E372,'Container Panel'!$B$41:$Z$100,$D372,0)/(VLOOKUP(AW$276,UI!$A$12:$O$51,VLOOKUP(AW$279,$B$276:$C$278,2,0),0)/1000))&gt;0),1,TRUNC(VLOOKUP($E372,'Container Panel'!$B$41:$Z$100,$D372,0)/(VLOOKUP(AW$276,UI!$A$12:$O$51,VLOOKUP(AW$279,$B$276:$C$278,2,0),0)/1000)))),"")</f>
        <v/>
      </c>
      <c r="AX372" s="145" t="str">
        <f>IFERROR(IF(AND(AX$272=list!$D$3,'Box Calculation'!AX$279&lt;&gt;"h",$E372&lt;&gt;0),0,IF(AND(AX$273=list!$D$2,$E372&lt;&gt;0,TRUNC(VLOOKUP($E372,'Container Panel'!$B$41:$Z$100,$D372,0)/(VLOOKUP(AX$276,UI!$A$12:$O$51,VLOOKUP(AX$279,$B$276:$C$278,2,0),0)/1000))&gt;0),1,TRUNC(VLOOKUP($E372,'Container Panel'!$B$41:$Z$100,$D372,0)/(VLOOKUP(AX$276,UI!$A$12:$O$51,VLOOKUP(AX$279,$B$276:$C$278,2,0),0)/1000)))),"")</f>
        <v/>
      </c>
      <c r="AY372" s="145" t="str">
        <f>IFERROR(IF(AND(AY$272=list!$D$3,'Box Calculation'!AY$279&lt;&gt;"h",$E372&lt;&gt;0),0,IF(AND(AY$273=list!$D$2,$E372&lt;&gt;0,TRUNC(VLOOKUP($E372,'Container Panel'!$B$41:$Z$100,$D372,0)/(VLOOKUP(AY$276,UI!$A$12:$O$51,VLOOKUP(AY$279,$B$276:$C$278,2,0),0)/1000))&gt;0),1,TRUNC(VLOOKUP($E372,'Container Panel'!$B$41:$Z$100,$D372,0)/(VLOOKUP(AY$276,UI!$A$12:$O$51,VLOOKUP(AY$279,$B$276:$C$278,2,0),0)/1000)))),"")</f>
        <v/>
      </c>
      <c r="AZ372" s="145" t="str">
        <f>IFERROR(IF(AND(AZ$272=list!$D$3,'Box Calculation'!AZ$279&lt;&gt;"h",$E372&lt;&gt;0),0,IF(AND(AZ$273=list!$D$2,$E372&lt;&gt;0,TRUNC(VLOOKUP($E372,'Container Panel'!$B$41:$Z$100,$D372,0)/(VLOOKUP(AZ$276,UI!$A$12:$O$51,VLOOKUP(AZ$279,$B$276:$C$278,2,0),0)/1000))&gt;0),1,TRUNC(VLOOKUP($E372,'Container Panel'!$B$41:$Z$100,$D372,0)/(VLOOKUP(AZ$276,UI!$A$12:$O$51,VLOOKUP(AZ$279,$B$276:$C$278,2,0),0)/1000)))),"")</f>
        <v/>
      </c>
      <c r="BA372" s="145" t="str">
        <f>IFERROR(IF(AND(BA$272=list!$D$3,'Box Calculation'!BA$279&lt;&gt;"h",$E372&lt;&gt;0),0,IF(AND(BA$273=list!$D$2,$E372&lt;&gt;0,TRUNC(VLOOKUP($E372,'Container Panel'!$B$41:$Z$100,$D372,0)/(VLOOKUP(BA$276,UI!$A$12:$O$51,VLOOKUP(BA$279,$B$276:$C$278,2,0),0)/1000))&gt;0),1,TRUNC(VLOOKUP($E372,'Container Panel'!$B$41:$Z$100,$D372,0)/(VLOOKUP(BA$276,UI!$A$12:$O$51,VLOOKUP(BA$279,$B$276:$C$278,2,0),0)/1000)))),"")</f>
        <v/>
      </c>
      <c r="BB372" s="145" t="str">
        <f>IFERROR(IF(AND(BB$272=list!$D$3,'Box Calculation'!BB$279&lt;&gt;"h",$E372&lt;&gt;0),0,IF(AND(BB$273=list!$D$2,$E372&lt;&gt;0,TRUNC(VLOOKUP($E372,'Container Panel'!$B$41:$Z$100,$D372,0)/(VLOOKUP(BB$276,UI!$A$12:$O$51,VLOOKUP(BB$279,$B$276:$C$278,2,0),0)/1000))&gt;0),1,TRUNC(VLOOKUP($E372,'Container Panel'!$B$41:$Z$100,$D372,0)/(VLOOKUP(BB$276,UI!$A$12:$O$51,VLOOKUP(BB$279,$B$276:$C$278,2,0),0)/1000)))),"")</f>
        <v/>
      </c>
      <c r="BC372" s="145" t="str">
        <f>IFERROR(IF(AND(BC$272=list!$D$3,'Box Calculation'!BC$279&lt;&gt;"h",$E372&lt;&gt;0),0,IF(AND(BC$273=list!$D$2,$E372&lt;&gt;0,TRUNC(VLOOKUP($E372,'Container Panel'!$B$41:$Z$100,$D372,0)/(VLOOKUP(BC$276,UI!$A$12:$O$51,VLOOKUP(BC$279,$B$276:$C$278,2,0),0)/1000))&gt;0),1,TRUNC(VLOOKUP($E372,'Container Panel'!$B$41:$Z$100,$D372,0)/(VLOOKUP(BC$276,UI!$A$12:$O$51,VLOOKUP(BC$279,$B$276:$C$278,2,0),0)/1000)))),"")</f>
        <v/>
      </c>
      <c r="BD372" s="145" t="str">
        <f>IFERROR(IF(AND(BD$272=list!$D$3,'Box Calculation'!BD$279&lt;&gt;"h",$E372&lt;&gt;0),0,IF(AND(BD$273=list!$D$2,$E372&lt;&gt;0,TRUNC(VLOOKUP($E372,'Container Panel'!$B$41:$Z$100,$D372,0)/(VLOOKUP(BD$276,UI!$A$12:$O$51,VLOOKUP(BD$279,$B$276:$C$278,2,0),0)/1000))&gt;0),1,TRUNC(VLOOKUP($E372,'Container Panel'!$B$41:$Z$100,$D372,0)/(VLOOKUP(BD$276,UI!$A$12:$O$51,VLOOKUP(BD$279,$B$276:$C$278,2,0),0)/1000)))),"")</f>
        <v/>
      </c>
      <c r="BE372" s="145" t="str">
        <f>IFERROR(IF(AND(BE$272=list!$D$3,'Box Calculation'!BE$279&lt;&gt;"h",$E372&lt;&gt;0),0,IF(AND(BE$273=list!$D$2,$E372&lt;&gt;0,TRUNC(VLOOKUP($E372,'Container Panel'!$B$41:$Z$100,$D372,0)/(VLOOKUP(BE$276,UI!$A$12:$O$51,VLOOKUP(BE$279,$B$276:$C$278,2,0),0)/1000))&gt;0),1,TRUNC(VLOOKUP($E372,'Container Panel'!$B$41:$Z$100,$D372,0)/(VLOOKUP(BE$276,UI!$A$12:$O$51,VLOOKUP(BE$279,$B$276:$C$278,2,0),0)/1000)))),"")</f>
        <v/>
      </c>
      <c r="BF372" s="145" t="str">
        <f>IFERROR(IF(AND(BF$272=list!$D$3,'Box Calculation'!BF$279&lt;&gt;"h",$E372&lt;&gt;0),0,IF(AND(BF$273=list!$D$2,$E372&lt;&gt;0,TRUNC(VLOOKUP($E372,'Container Panel'!$B$41:$Z$100,$D372,0)/(VLOOKUP(BF$276,UI!$A$12:$O$51,VLOOKUP(BF$279,$B$276:$C$278,2,0),0)/1000))&gt;0),1,TRUNC(VLOOKUP($E372,'Container Panel'!$B$41:$Z$100,$D372,0)/(VLOOKUP(BF$276,UI!$A$12:$O$51,VLOOKUP(BF$279,$B$276:$C$278,2,0),0)/1000)))),"")</f>
        <v/>
      </c>
      <c r="BG372" s="145" t="str">
        <f>IFERROR(IF(AND(BG$272=list!$D$3,'Box Calculation'!BG$279&lt;&gt;"h",$E372&lt;&gt;0),0,IF(AND(BG$273=list!$D$2,$E372&lt;&gt;0,TRUNC(VLOOKUP($E372,'Container Panel'!$B$41:$Z$100,$D372,0)/(VLOOKUP(BG$276,UI!$A$12:$O$51,VLOOKUP(BG$279,$B$276:$C$278,2,0),0)/1000))&gt;0),1,TRUNC(VLOOKUP($E372,'Container Panel'!$B$41:$Z$100,$D372,0)/(VLOOKUP(BG$276,UI!$A$12:$O$51,VLOOKUP(BG$279,$B$276:$C$278,2,0),0)/1000)))),"")</f>
        <v/>
      </c>
      <c r="BH372" s="145" t="str">
        <f>IFERROR(IF(AND(BH$272=list!$D$3,'Box Calculation'!BH$279&lt;&gt;"h",$E372&lt;&gt;0),0,IF(AND(BH$273=list!$D$2,$E372&lt;&gt;0,TRUNC(VLOOKUP($E372,'Container Panel'!$B$41:$Z$100,$D372,0)/(VLOOKUP(BH$276,UI!$A$12:$O$51,VLOOKUP(BH$279,$B$276:$C$278,2,0),0)/1000))&gt;0),1,TRUNC(VLOOKUP($E372,'Container Panel'!$B$41:$Z$100,$D372,0)/(VLOOKUP(BH$276,UI!$A$12:$O$51,VLOOKUP(BH$279,$B$276:$C$278,2,0),0)/1000)))),"")</f>
        <v/>
      </c>
      <c r="BI372" s="145" t="str">
        <f>IFERROR(IF(AND(BI$272=list!$D$3,'Box Calculation'!BI$279&lt;&gt;"h",$E372&lt;&gt;0),0,IF(AND(BI$273=list!$D$2,$E372&lt;&gt;0,TRUNC(VLOOKUP($E372,'Container Panel'!$B$41:$Z$100,$D372,0)/(VLOOKUP(BI$276,UI!$A$12:$O$51,VLOOKUP(BI$279,$B$276:$C$278,2,0),0)/1000))&gt;0),1,TRUNC(VLOOKUP($E372,'Container Panel'!$B$41:$Z$100,$D372,0)/(VLOOKUP(BI$276,UI!$A$12:$O$51,VLOOKUP(BI$279,$B$276:$C$278,2,0),0)/1000)))),"")</f>
        <v/>
      </c>
      <c r="BJ372" s="145" t="str">
        <f>IFERROR(IF(AND(BJ$272=list!$D$3,'Box Calculation'!BJ$279&lt;&gt;"h",$E372&lt;&gt;0),0,IF(AND(BJ$273=list!$D$2,$E372&lt;&gt;0,TRUNC(VLOOKUP($E372,'Container Panel'!$B$41:$Z$100,$D372,0)/(VLOOKUP(BJ$276,UI!$A$12:$O$51,VLOOKUP(BJ$279,$B$276:$C$278,2,0),0)/1000))&gt;0),1,TRUNC(VLOOKUP($E372,'Container Panel'!$B$41:$Z$100,$D372,0)/(VLOOKUP(BJ$276,UI!$A$12:$O$51,VLOOKUP(BJ$279,$B$276:$C$278,2,0),0)/1000)))),"")</f>
        <v/>
      </c>
      <c r="BK372" s="145" t="str">
        <f>IFERROR(IF(AND(BK$272=list!$D$3,'Box Calculation'!BK$279&lt;&gt;"h",$E372&lt;&gt;0),0,IF(AND(BK$273=list!$D$2,$E372&lt;&gt;0,TRUNC(VLOOKUP($E372,'Container Panel'!$B$41:$Z$100,$D372,0)/(VLOOKUP(BK$276,UI!$A$12:$O$51,VLOOKUP(BK$279,$B$276:$C$278,2,0),0)/1000))&gt;0),1,TRUNC(VLOOKUP($E372,'Container Panel'!$B$41:$Z$100,$D372,0)/(VLOOKUP(BK$276,UI!$A$12:$O$51,VLOOKUP(BK$279,$B$276:$C$278,2,0),0)/1000)))),"")</f>
        <v/>
      </c>
      <c r="BL372" s="145" t="str">
        <f>IFERROR(IF(AND(BL$272=list!$D$3,'Box Calculation'!BL$279&lt;&gt;"h",$E372&lt;&gt;0),0,IF(AND(BL$273=list!$D$2,$E372&lt;&gt;0,TRUNC(VLOOKUP($E372,'Container Panel'!$B$41:$Z$100,$D372,0)/(VLOOKUP(BL$276,UI!$A$12:$O$51,VLOOKUP(BL$279,$B$276:$C$278,2,0),0)/1000))&gt;0),1,TRUNC(VLOOKUP($E372,'Container Panel'!$B$41:$Z$100,$D372,0)/(VLOOKUP(BL$276,UI!$A$12:$O$51,VLOOKUP(BL$279,$B$276:$C$278,2,0),0)/1000)))),"")</f>
        <v/>
      </c>
      <c r="BM372" s="145" t="str">
        <f>IFERROR(IF(AND(BM$272=list!$D$3,'Box Calculation'!BM$279&lt;&gt;"h",$E372&lt;&gt;0),0,IF(AND(BM$273=list!$D$2,$E372&lt;&gt;0,TRUNC(VLOOKUP($E372,'Container Panel'!$B$41:$Z$100,$D372,0)/(VLOOKUP(BM$276,UI!$A$12:$O$51,VLOOKUP(BM$279,$B$276:$C$278,2,0),0)/1000))&gt;0),1,TRUNC(VLOOKUP($E372,'Container Panel'!$B$41:$Z$100,$D372,0)/(VLOOKUP(BM$276,UI!$A$12:$O$51,VLOOKUP(BM$279,$B$276:$C$278,2,0),0)/1000)))),"")</f>
        <v/>
      </c>
      <c r="BN372" s="145" t="str">
        <f>IFERROR(IF(AND(BN$272=list!$D$3,'Box Calculation'!BN$279&lt;&gt;"h",$E372&lt;&gt;0),0,IF(AND(BN$273=list!$D$2,$E372&lt;&gt;0,TRUNC(VLOOKUP($E372,'Container Panel'!$B$41:$Z$100,$D372,0)/(VLOOKUP(BN$276,UI!$A$12:$O$51,VLOOKUP(BN$279,$B$276:$C$278,2,0),0)/1000))&gt;0),1,TRUNC(VLOOKUP($E372,'Container Panel'!$B$41:$Z$100,$D372,0)/(VLOOKUP(BN$276,UI!$A$12:$O$51,VLOOKUP(BN$279,$B$276:$C$278,2,0),0)/1000)))),"")</f>
        <v/>
      </c>
      <c r="BO372" s="145" t="str">
        <f>IFERROR(IF(AND(BO$272=list!$D$3,'Box Calculation'!BO$279&lt;&gt;"h",$E372&lt;&gt;0),0,IF(AND(BO$273=list!$D$2,$E372&lt;&gt;0,TRUNC(VLOOKUP($E372,'Container Panel'!$B$41:$Z$100,$D372,0)/(VLOOKUP(BO$276,UI!$A$12:$O$51,VLOOKUP(BO$279,$B$276:$C$278,2,0),0)/1000))&gt;0),1,TRUNC(VLOOKUP($E372,'Container Panel'!$B$41:$Z$100,$D372,0)/(VLOOKUP(BO$276,UI!$A$12:$O$51,VLOOKUP(BO$279,$B$276:$C$278,2,0),0)/1000)))),"")</f>
        <v/>
      </c>
      <c r="BP372" s="145" t="str">
        <f>IFERROR(IF(AND(BP$272=list!$D$3,'Box Calculation'!BP$279&lt;&gt;"h",$E372&lt;&gt;0),0,IF(AND(BP$273=list!$D$2,$E372&lt;&gt;0,TRUNC(VLOOKUP($E372,'Container Panel'!$B$41:$Z$100,$D372,0)/(VLOOKUP(BP$276,UI!$A$12:$O$51,VLOOKUP(BP$279,$B$276:$C$278,2,0),0)/1000))&gt;0),1,TRUNC(VLOOKUP($E372,'Container Panel'!$B$41:$Z$100,$D372,0)/(VLOOKUP(BP$276,UI!$A$12:$O$51,VLOOKUP(BP$279,$B$276:$C$278,2,0),0)/1000)))),"")</f>
        <v/>
      </c>
      <c r="BQ372" s="145" t="str">
        <f>IFERROR(IF(AND(BQ$272=list!$D$3,'Box Calculation'!BQ$279&lt;&gt;"h",$E372&lt;&gt;0),0,IF(AND(BQ$273=list!$D$2,$E372&lt;&gt;0,TRUNC(VLOOKUP($E372,'Container Panel'!$B$41:$Z$100,$D372,0)/(VLOOKUP(BQ$276,UI!$A$12:$O$51,VLOOKUP(BQ$279,$B$276:$C$278,2,0),0)/1000))&gt;0),1,TRUNC(VLOOKUP($E372,'Container Panel'!$B$41:$Z$100,$D372,0)/(VLOOKUP(BQ$276,UI!$A$12:$O$51,VLOOKUP(BQ$279,$B$276:$C$278,2,0),0)/1000)))),"")</f>
        <v/>
      </c>
      <c r="BR372" s="145" t="str">
        <f>IFERROR(IF(AND(BR$272=list!$D$3,'Box Calculation'!BR$279&lt;&gt;"h",$E372&lt;&gt;0),0,IF(AND(BR$273=list!$D$2,$E372&lt;&gt;0,TRUNC(VLOOKUP($E372,'Container Panel'!$B$41:$Z$100,$D372,0)/(VLOOKUP(BR$276,UI!$A$12:$O$51,VLOOKUP(BR$279,$B$276:$C$278,2,0),0)/1000))&gt;0),1,TRUNC(VLOOKUP($E372,'Container Panel'!$B$41:$Z$100,$D372,0)/(VLOOKUP(BR$276,UI!$A$12:$O$51,VLOOKUP(BR$279,$B$276:$C$278,2,0),0)/1000)))),"")</f>
        <v/>
      </c>
      <c r="BS372" s="145" t="str">
        <f>IFERROR(IF(AND(BS$272=list!$D$3,'Box Calculation'!BS$279&lt;&gt;"h",$E372&lt;&gt;0),0,IF(AND(BS$273=list!$D$2,$E372&lt;&gt;0,TRUNC(VLOOKUP($E372,'Container Panel'!$B$41:$Z$100,$D372,0)/(VLOOKUP(BS$276,UI!$A$12:$O$51,VLOOKUP(BS$279,$B$276:$C$278,2,0),0)/1000))&gt;0),1,TRUNC(VLOOKUP($E372,'Container Panel'!$B$41:$Z$100,$D372,0)/(VLOOKUP(BS$276,UI!$A$12:$O$51,VLOOKUP(BS$279,$B$276:$C$278,2,0),0)/1000)))),"")</f>
        <v/>
      </c>
      <c r="BT372" s="145" t="str">
        <f>IFERROR(IF(AND(BT$272=list!$D$3,'Box Calculation'!BT$279&lt;&gt;"h",$E372&lt;&gt;0),0,IF(AND(BT$273=list!$D$2,$E372&lt;&gt;0,TRUNC(VLOOKUP($E372,'Container Panel'!$B$41:$Z$100,$D372,0)/(VLOOKUP(BT$276,UI!$A$12:$O$51,VLOOKUP(BT$279,$B$276:$C$278,2,0),0)/1000))&gt;0),1,TRUNC(VLOOKUP($E372,'Container Panel'!$B$41:$Z$100,$D372,0)/(VLOOKUP(BT$276,UI!$A$12:$O$51,VLOOKUP(BT$279,$B$276:$C$278,2,0),0)/1000)))),"")</f>
        <v/>
      </c>
      <c r="BU372" s="145" t="str">
        <f>IFERROR(IF(AND(BU$272=list!$D$3,'Box Calculation'!BU$279&lt;&gt;"h",$E372&lt;&gt;0),0,IF(AND(BU$273=list!$D$2,$E372&lt;&gt;0,TRUNC(VLOOKUP($E372,'Container Panel'!$B$41:$Z$100,$D372,0)/(VLOOKUP(BU$276,UI!$A$12:$O$51,VLOOKUP(BU$279,$B$276:$C$278,2,0),0)/1000))&gt;0),1,TRUNC(VLOOKUP($E372,'Container Panel'!$B$41:$Z$100,$D372,0)/(VLOOKUP(BU$276,UI!$A$12:$O$51,VLOOKUP(BU$279,$B$276:$C$278,2,0),0)/1000)))),"")</f>
        <v/>
      </c>
      <c r="BV372" s="145" t="str">
        <f>IFERROR(IF(AND(BV$272=list!$D$3,'Box Calculation'!BV$279&lt;&gt;"h",$E372&lt;&gt;0),0,IF(AND(BV$273=list!$D$2,$E372&lt;&gt;0,TRUNC(VLOOKUP($E372,'Container Panel'!$B$41:$Z$100,$D372,0)/(VLOOKUP(BV$276,UI!$A$12:$O$51,VLOOKUP(BV$279,$B$276:$C$278,2,0),0)/1000))&gt;0),1,TRUNC(VLOOKUP($E372,'Container Panel'!$B$41:$Z$100,$D372,0)/(VLOOKUP(BV$276,UI!$A$12:$O$51,VLOOKUP(BV$279,$B$276:$C$278,2,0),0)/1000)))),"")</f>
        <v/>
      </c>
      <c r="BW372" s="145" t="str">
        <f>IFERROR(IF(AND(BW$272=list!$D$3,'Box Calculation'!BW$279&lt;&gt;"h",$E372&lt;&gt;0),0,IF(AND(BW$273=list!$D$2,$E372&lt;&gt;0,TRUNC(VLOOKUP($E372,'Container Panel'!$B$41:$Z$100,$D372,0)/(VLOOKUP(BW$276,UI!$A$12:$O$51,VLOOKUP(BW$279,$B$276:$C$278,2,0),0)/1000))&gt;0),1,TRUNC(VLOOKUP($E372,'Container Panel'!$B$41:$Z$100,$D372,0)/(VLOOKUP(BW$276,UI!$A$12:$O$51,VLOOKUP(BW$279,$B$276:$C$278,2,0),0)/1000)))),"")</f>
        <v/>
      </c>
      <c r="BX372" s="145" t="str">
        <f>IFERROR(IF(AND(BX$272=list!$D$3,'Box Calculation'!BX$279&lt;&gt;"h",$E372&lt;&gt;0),0,IF(AND(BX$273=list!$D$2,$E372&lt;&gt;0,TRUNC(VLOOKUP($E372,'Container Panel'!$B$41:$Z$100,$D372,0)/(VLOOKUP(BX$276,UI!$A$12:$O$51,VLOOKUP(BX$279,$B$276:$C$278,2,0),0)/1000))&gt;0),1,TRUNC(VLOOKUP($E372,'Container Panel'!$B$41:$Z$100,$D372,0)/(VLOOKUP(BX$276,UI!$A$12:$O$51,VLOOKUP(BX$279,$B$276:$C$278,2,0),0)/1000)))),"")</f>
        <v/>
      </c>
      <c r="BY372" s="145" t="str">
        <f>IFERROR(IF(AND(BY$272=list!$D$3,'Box Calculation'!BY$279&lt;&gt;"h",$E372&lt;&gt;0),0,IF(AND(BY$273=list!$D$2,$E372&lt;&gt;0,TRUNC(VLOOKUP($E372,'Container Panel'!$B$41:$Z$100,$D372,0)/(VLOOKUP(BY$276,UI!$A$12:$O$51,VLOOKUP(BY$279,$B$276:$C$278,2,0),0)/1000))&gt;0),1,TRUNC(VLOOKUP($E372,'Container Panel'!$B$41:$Z$100,$D372,0)/(VLOOKUP(BY$276,UI!$A$12:$O$51,VLOOKUP(BY$279,$B$276:$C$278,2,0),0)/1000)))),"")</f>
        <v/>
      </c>
      <c r="BZ372" s="145" t="str">
        <f>IFERROR(IF(AND(BZ$272=list!$D$3,'Box Calculation'!BZ$279&lt;&gt;"h",$E372&lt;&gt;0),0,IF(AND(BZ$273=list!$D$2,$E372&lt;&gt;0,TRUNC(VLOOKUP($E372,'Container Panel'!$B$41:$Z$100,$D372,0)/(VLOOKUP(BZ$276,UI!$A$12:$O$51,VLOOKUP(BZ$279,$B$276:$C$278,2,0),0)/1000))&gt;0),1,TRUNC(VLOOKUP($E372,'Container Panel'!$B$41:$Z$100,$D372,0)/(VLOOKUP(BZ$276,UI!$A$12:$O$51,VLOOKUP(BZ$279,$B$276:$C$278,2,0),0)/1000)))),"")</f>
        <v/>
      </c>
      <c r="CA372" s="145" t="str">
        <f>IFERROR(IF(AND(CA$272=list!$D$3,'Box Calculation'!CA$279&lt;&gt;"h",$E372&lt;&gt;0),0,IF(AND(CA$273=list!$D$2,$E372&lt;&gt;0,TRUNC(VLOOKUP($E372,'Container Panel'!$B$41:$Z$100,$D372,0)/(VLOOKUP(CA$276,UI!$A$12:$O$51,VLOOKUP(CA$279,$B$276:$C$278,2,0),0)/1000))&gt;0),1,TRUNC(VLOOKUP($E372,'Container Panel'!$B$41:$Z$100,$D372,0)/(VLOOKUP(CA$276,UI!$A$12:$O$51,VLOOKUP(CA$279,$B$276:$C$278,2,0),0)/1000)))),"")</f>
        <v/>
      </c>
      <c r="CB372" s="145" t="str">
        <f>IFERROR(IF(AND(CB$272=list!$D$3,'Box Calculation'!CB$279&lt;&gt;"h",$E372&lt;&gt;0),0,IF(AND(CB$273=list!$D$2,$E372&lt;&gt;0,TRUNC(VLOOKUP($E372,'Container Panel'!$B$41:$Z$100,$D372,0)/(VLOOKUP(CB$276,UI!$A$12:$O$51,VLOOKUP(CB$279,$B$276:$C$278,2,0),0)/1000))&gt;0),1,TRUNC(VLOOKUP($E372,'Container Panel'!$B$41:$Z$100,$D372,0)/(VLOOKUP(CB$276,UI!$A$12:$O$51,VLOOKUP(CB$279,$B$276:$C$278,2,0),0)/1000)))),"")</f>
        <v/>
      </c>
      <c r="CC372" s="145" t="str">
        <f>IFERROR(IF(AND(CC$272=list!$D$3,'Box Calculation'!CC$279&lt;&gt;"h",$E372&lt;&gt;0),0,IF(AND(CC$273=list!$D$2,$E372&lt;&gt;0,TRUNC(VLOOKUP($E372,'Container Panel'!$B$41:$Z$100,$D372,0)/(VLOOKUP(CC$276,UI!$A$12:$O$51,VLOOKUP(CC$279,$B$276:$C$278,2,0),0)/1000))&gt;0),1,TRUNC(VLOOKUP($E372,'Container Panel'!$B$41:$Z$100,$D372,0)/(VLOOKUP(CC$276,UI!$A$12:$O$51,VLOOKUP(CC$279,$B$276:$C$278,2,0),0)/1000)))),"")</f>
        <v/>
      </c>
      <c r="CD372" s="145" t="str">
        <f>IFERROR(IF(AND(CD$272=list!$D$3,'Box Calculation'!CD$279&lt;&gt;"h",$E372&lt;&gt;0),0,IF(AND(CD$273=list!$D$2,$E372&lt;&gt;0,TRUNC(VLOOKUP($E372,'Container Panel'!$B$41:$Z$100,$D372,0)/(VLOOKUP(CD$276,UI!$A$12:$O$51,VLOOKUP(CD$279,$B$276:$C$278,2,0),0)/1000))&gt;0),1,TRUNC(VLOOKUP($E372,'Container Panel'!$B$41:$Z$100,$D372,0)/(VLOOKUP(CD$276,UI!$A$12:$O$51,VLOOKUP(CD$279,$B$276:$C$278,2,0),0)/1000)))),"")</f>
        <v/>
      </c>
      <c r="CE372" s="145" t="str">
        <f>IFERROR(IF(AND(CE$272=list!$D$3,'Box Calculation'!CE$279&lt;&gt;"h",$E372&lt;&gt;0),0,IF(AND(CE$273=list!$D$2,$E372&lt;&gt;0,TRUNC(VLOOKUP($E372,'Container Panel'!$B$41:$Z$100,$D372,0)/(VLOOKUP(CE$276,UI!$A$12:$O$51,VLOOKUP(CE$279,$B$276:$C$278,2,0),0)/1000))&gt;0),1,TRUNC(VLOOKUP($E372,'Container Panel'!$B$41:$Z$100,$D372,0)/(VLOOKUP(CE$276,UI!$A$12:$O$51,VLOOKUP(CE$279,$B$276:$C$278,2,0),0)/1000)))),"")</f>
        <v/>
      </c>
      <c r="CF372" s="145" t="str">
        <f>IFERROR(IF(AND(CF$272=list!$D$3,'Box Calculation'!CF$279&lt;&gt;"h",$E372&lt;&gt;0),0,IF(AND(CF$273=list!$D$2,$E372&lt;&gt;0,TRUNC(VLOOKUP($E372,'Container Panel'!$B$41:$Z$100,$D372,0)/(VLOOKUP(CF$276,UI!$A$12:$O$51,VLOOKUP(CF$279,$B$276:$C$278,2,0),0)/1000))&gt;0),1,TRUNC(VLOOKUP($E372,'Container Panel'!$B$41:$Z$100,$D372,0)/(VLOOKUP(CF$276,UI!$A$12:$O$51,VLOOKUP(CF$279,$B$276:$C$278,2,0),0)/1000)))),"")</f>
        <v/>
      </c>
      <c r="CG372" s="145" t="str">
        <f>IFERROR(IF(AND(CG$272=list!$D$3,'Box Calculation'!CG$279&lt;&gt;"h",$E372&lt;&gt;0),0,IF(AND(CG$273=list!$D$2,$E372&lt;&gt;0,TRUNC(VLOOKUP($E372,'Container Panel'!$B$41:$Z$100,$D372,0)/(VLOOKUP(CG$276,UI!$A$12:$O$51,VLOOKUP(CG$279,$B$276:$C$278,2,0),0)/1000))&gt;0),1,TRUNC(VLOOKUP($E372,'Container Panel'!$B$41:$Z$100,$D372,0)/(VLOOKUP(CG$276,UI!$A$12:$O$51,VLOOKUP(CG$279,$B$276:$C$278,2,0),0)/1000)))),"")</f>
        <v/>
      </c>
      <c r="CH372" s="145" t="str">
        <f>IFERROR(IF(AND(CH$272=list!$D$3,'Box Calculation'!CH$279&lt;&gt;"h",$E372&lt;&gt;0),0,IF(AND(CH$273=list!$D$2,$E372&lt;&gt;0,TRUNC(VLOOKUP($E372,'Container Panel'!$B$41:$Z$100,$D372,0)/(VLOOKUP(CH$276,UI!$A$12:$O$51,VLOOKUP(CH$279,$B$276:$C$278,2,0),0)/1000))&gt;0),1,TRUNC(VLOOKUP($E372,'Container Panel'!$B$41:$Z$100,$D372,0)/(VLOOKUP(CH$276,UI!$A$12:$O$51,VLOOKUP(CH$279,$B$276:$C$278,2,0),0)/1000)))),"")</f>
        <v/>
      </c>
      <c r="CI372" s="145" t="str">
        <f>IFERROR(IF(AND(CI$272=list!$D$3,'Box Calculation'!CI$279&lt;&gt;"h",$E372&lt;&gt;0),0,IF(AND(CI$273=list!$D$2,$E372&lt;&gt;0,TRUNC(VLOOKUP($E372,'Container Panel'!$B$41:$Z$100,$D372,0)/(VLOOKUP(CI$276,UI!$A$12:$O$51,VLOOKUP(CI$279,$B$276:$C$278,2,0),0)/1000))&gt;0),1,TRUNC(VLOOKUP($E372,'Container Panel'!$B$41:$Z$100,$D372,0)/(VLOOKUP(CI$276,UI!$A$12:$O$51,VLOOKUP(CI$279,$B$276:$C$278,2,0),0)/1000)))),"")</f>
        <v/>
      </c>
      <c r="CJ372" s="145" t="str">
        <f>IFERROR(IF(AND(CJ$272=list!$D$3,'Box Calculation'!CJ$279&lt;&gt;"h",$E372&lt;&gt;0),0,IF(AND(CJ$273=list!$D$2,$E372&lt;&gt;0,TRUNC(VLOOKUP($E372,'Container Panel'!$B$41:$Z$100,$D372,0)/(VLOOKUP(CJ$276,UI!$A$12:$O$51,VLOOKUP(CJ$279,$B$276:$C$278,2,0),0)/1000))&gt;0),1,TRUNC(VLOOKUP($E372,'Container Panel'!$B$41:$Z$100,$D372,0)/(VLOOKUP(CJ$276,UI!$A$12:$O$51,VLOOKUP(CJ$279,$B$276:$C$278,2,0),0)/1000)))),"")</f>
        <v/>
      </c>
      <c r="CK372" s="145" t="str">
        <f>IFERROR(IF(AND(CK$272=list!$D$3,'Box Calculation'!CK$279&lt;&gt;"h",$E372&lt;&gt;0),0,IF(AND(CK$273=list!$D$2,$E372&lt;&gt;0,TRUNC(VLOOKUP($E372,'Container Panel'!$B$41:$Z$100,$D372,0)/(VLOOKUP(CK$276,UI!$A$12:$O$51,VLOOKUP(CK$279,$B$276:$C$278,2,0),0)/1000))&gt;0),1,TRUNC(VLOOKUP($E372,'Container Panel'!$B$41:$Z$100,$D372,0)/(VLOOKUP(CK$276,UI!$A$12:$O$51,VLOOKUP(CK$279,$B$276:$C$278,2,0),0)/1000)))),"")</f>
        <v/>
      </c>
      <c r="CL372" s="145" t="str">
        <f>IFERROR(IF(AND(CL$272=list!$D$3,'Box Calculation'!CL$279&lt;&gt;"h",$E372&lt;&gt;0),0,IF(AND(CL$273=list!$D$2,$E372&lt;&gt;0,TRUNC(VLOOKUP($E372,'Container Panel'!$B$41:$Z$100,$D372,0)/(VLOOKUP(CL$276,UI!$A$12:$O$51,VLOOKUP(CL$279,$B$276:$C$278,2,0),0)/1000))&gt;0),1,TRUNC(VLOOKUP($E372,'Container Panel'!$B$41:$Z$100,$D372,0)/(VLOOKUP(CL$276,UI!$A$12:$O$51,VLOOKUP(CL$279,$B$276:$C$278,2,0),0)/1000)))),"")</f>
        <v/>
      </c>
      <c r="CM372" s="145" t="str">
        <f>IFERROR(IF(AND(CM$272=list!$D$3,'Box Calculation'!CM$279&lt;&gt;"h",$E372&lt;&gt;0),0,IF(AND(CM$273=list!$D$2,$E372&lt;&gt;0,TRUNC(VLOOKUP($E372,'Container Panel'!$B$41:$Z$100,$D372,0)/(VLOOKUP(CM$276,UI!$A$12:$O$51,VLOOKUP(CM$279,$B$276:$C$278,2,0),0)/1000))&gt;0),1,TRUNC(VLOOKUP($E372,'Container Panel'!$B$41:$Z$100,$D372,0)/(VLOOKUP(CM$276,UI!$A$12:$O$51,VLOOKUP(CM$279,$B$276:$C$278,2,0),0)/1000)))),"")</f>
        <v/>
      </c>
      <c r="CN372" s="145" t="str">
        <f>IFERROR(IF(AND(CN$272=list!$D$3,'Box Calculation'!CN$279&lt;&gt;"h",$E372&lt;&gt;0),0,IF(AND(CN$273=list!$D$2,$E372&lt;&gt;0,TRUNC(VLOOKUP($E372,'Container Panel'!$B$41:$Z$100,$D372,0)/(VLOOKUP(CN$276,UI!$A$12:$O$51,VLOOKUP(CN$279,$B$276:$C$278,2,0),0)/1000))&gt;0),1,TRUNC(VLOOKUP($E372,'Container Panel'!$B$41:$Z$100,$D372,0)/(VLOOKUP(CN$276,UI!$A$12:$O$51,VLOOKUP(CN$279,$B$276:$C$278,2,0),0)/1000)))),"")</f>
        <v/>
      </c>
      <c r="CO372" s="145" t="str">
        <f>IFERROR(IF(AND(CO$272=list!$D$3,'Box Calculation'!CO$279&lt;&gt;"h",$E372&lt;&gt;0),0,IF(AND(CO$273=list!$D$2,$E372&lt;&gt;0,TRUNC(VLOOKUP($E372,'Container Panel'!$B$41:$Z$100,$D372,0)/(VLOOKUP(CO$276,UI!$A$12:$O$51,VLOOKUP(CO$279,$B$276:$C$278,2,0),0)/1000))&gt;0),1,TRUNC(VLOOKUP($E372,'Container Panel'!$B$41:$Z$100,$D372,0)/(VLOOKUP(CO$276,UI!$A$12:$O$51,VLOOKUP(CO$279,$B$276:$C$278,2,0),0)/1000)))),"")</f>
        <v/>
      </c>
      <c r="CP372" s="145" t="str">
        <f>IFERROR(IF(AND(CP$272=list!$D$3,'Box Calculation'!CP$279&lt;&gt;"h",$E372&lt;&gt;0),0,IF(AND(CP$273=list!$D$2,$E372&lt;&gt;0,TRUNC(VLOOKUP($E372,'Container Panel'!$B$41:$Z$100,$D372,0)/(VLOOKUP(CP$276,UI!$A$12:$O$51,VLOOKUP(CP$279,$B$276:$C$278,2,0),0)/1000))&gt;0),1,TRUNC(VLOOKUP($E372,'Container Panel'!$B$41:$Z$100,$D372,0)/(VLOOKUP(CP$276,UI!$A$12:$O$51,VLOOKUP(CP$279,$B$276:$C$278,2,0),0)/1000)))),"")</f>
        <v/>
      </c>
      <c r="CQ372" s="145" t="str">
        <f>IFERROR(IF(AND(CQ$272=list!$D$3,'Box Calculation'!CQ$279&lt;&gt;"h",$E372&lt;&gt;0),0,IF(AND(CQ$273=list!$D$2,$E372&lt;&gt;0,TRUNC(VLOOKUP($E372,'Container Panel'!$B$41:$Z$100,$D372,0)/(VLOOKUP(CQ$276,UI!$A$12:$O$51,VLOOKUP(CQ$279,$B$276:$C$278,2,0),0)/1000))&gt;0),1,TRUNC(VLOOKUP($E372,'Container Panel'!$B$41:$Z$100,$D372,0)/(VLOOKUP(CQ$276,UI!$A$12:$O$51,VLOOKUP(CQ$279,$B$276:$C$278,2,0),0)/1000)))),"")</f>
        <v/>
      </c>
      <c r="CR372" s="145" t="str">
        <f>IFERROR(IF(AND(CR$272=list!$D$3,'Box Calculation'!CR$279&lt;&gt;"h",$E372&lt;&gt;0),0,IF(AND(CR$273=list!$D$2,$E372&lt;&gt;0,TRUNC(VLOOKUP($E372,'Container Panel'!$B$41:$Z$100,$D372,0)/(VLOOKUP(CR$276,UI!$A$12:$O$51,VLOOKUP(CR$279,$B$276:$C$278,2,0),0)/1000))&gt;0),1,TRUNC(VLOOKUP($E372,'Container Panel'!$B$41:$Z$100,$D372,0)/(VLOOKUP(CR$276,UI!$A$12:$O$51,VLOOKUP(CR$279,$B$276:$C$278,2,0),0)/1000)))),"")</f>
        <v/>
      </c>
      <c r="CS372" s="145" t="str">
        <f>IFERROR(IF(AND(CS$272=list!$D$3,'Box Calculation'!CS$279&lt;&gt;"h",$E372&lt;&gt;0),0,IF(AND(CS$273=list!$D$2,$E372&lt;&gt;0,TRUNC(VLOOKUP($E372,'Container Panel'!$B$41:$Z$100,$D372,0)/(VLOOKUP(CS$276,UI!$A$12:$O$51,VLOOKUP(CS$279,$B$276:$C$278,2,0),0)/1000))&gt;0),1,TRUNC(VLOOKUP($E372,'Container Panel'!$B$41:$Z$100,$D372,0)/(VLOOKUP(CS$276,UI!$A$12:$O$51,VLOOKUP(CS$279,$B$276:$C$278,2,0),0)/1000)))),"")</f>
        <v/>
      </c>
      <c r="CT372" s="145" t="str">
        <f>IFERROR(IF(AND(CT$272=list!$D$3,'Box Calculation'!CT$279&lt;&gt;"h",$E372&lt;&gt;0),0,IF(AND(CT$273=list!$D$2,$E372&lt;&gt;0,TRUNC(VLOOKUP($E372,'Container Panel'!$B$41:$Z$100,$D372,0)/(VLOOKUP(CT$276,UI!$A$12:$O$51,VLOOKUP(CT$279,$B$276:$C$278,2,0),0)/1000))&gt;0),1,TRUNC(VLOOKUP($E372,'Container Panel'!$B$41:$Z$100,$D372,0)/(VLOOKUP(CT$276,UI!$A$12:$O$51,VLOOKUP(CT$279,$B$276:$C$278,2,0),0)/1000)))),"")</f>
        <v/>
      </c>
      <c r="CU372" s="145" t="str">
        <f>IFERROR(IF(AND(CU$272=list!$D$3,'Box Calculation'!CU$279&lt;&gt;"h",$E372&lt;&gt;0),0,IF(AND(CU$273=list!$D$2,$E372&lt;&gt;0,TRUNC(VLOOKUP($E372,'Container Panel'!$B$41:$Z$100,$D372,0)/(VLOOKUP(CU$276,UI!$A$12:$O$51,VLOOKUP(CU$279,$B$276:$C$278,2,0),0)/1000))&gt;0),1,TRUNC(VLOOKUP($E372,'Container Panel'!$B$41:$Z$100,$D372,0)/(VLOOKUP(CU$276,UI!$A$12:$O$51,VLOOKUP(CU$279,$B$276:$C$278,2,0),0)/1000)))),"")</f>
        <v/>
      </c>
      <c r="CV372" s="145" t="str">
        <f>IFERROR(IF(AND(CV$272=list!$D$3,'Box Calculation'!CV$279&lt;&gt;"h",$E372&lt;&gt;0),0,IF(AND(CV$273=list!$D$2,$E372&lt;&gt;0,TRUNC(VLOOKUP($E372,'Container Panel'!$B$41:$Z$100,$D372,0)/(VLOOKUP(CV$276,UI!$A$12:$O$51,VLOOKUP(CV$279,$B$276:$C$278,2,0),0)/1000))&gt;0),1,TRUNC(VLOOKUP($E372,'Container Panel'!$B$41:$Z$100,$D372,0)/(VLOOKUP(CV$276,UI!$A$12:$O$51,VLOOKUP(CV$279,$B$276:$C$278,2,0),0)/1000)))),"")</f>
        <v/>
      </c>
      <c r="CW372" s="145" t="str">
        <f>IFERROR(IF(AND(CW$272=list!$D$3,'Box Calculation'!CW$279&lt;&gt;"h",$E372&lt;&gt;0),0,IF(AND(CW$273=list!$D$2,$E372&lt;&gt;0,TRUNC(VLOOKUP($E372,'Container Panel'!$B$41:$Z$100,$D372,0)/(VLOOKUP(CW$276,UI!$A$12:$O$51,VLOOKUP(CW$279,$B$276:$C$278,2,0),0)/1000))&gt;0),1,TRUNC(VLOOKUP($E372,'Container Panel'!$B$41:$Z$100,$D372,0)/(VLOOKUP(CW$276,UI!$A$12:$O$51,VLOOKUP(CW$279,$B$276:$C$278,2,0),0)/1000)))),"")</f>
        <v/>
      </c>
      <c r="CX372" s="145" t="str">
        <f>IFERROR(IF(AND(CX$272=list!$D$3,'Box Calculation'!CX$279&lt;&gt;"h",$E372&lt;&gt;0),0,IF(AND(CX$273=list!$D$2,$E372&lt;&gt;0,TRUNC(VLOOKUP($E372,'Container Panel'!$B$41:$Z$100,$D372,0)/(VLOOKUP(CX$276,UI!$A$12:$O$51,VLOOKUP(CX$279,$B$276:$C$278,2,0),0)/1000))&gt;0),1,TRUNC(VLOOKUP($E372,'Container Panel'!$B$41:$Z$100,$D372,0)/(VLOOKUP(CX$276,UI!$A$12:$O$51,VLOOKUP(CX$279,$B$276:$C$278,2,0),0)/1000)))),"")</f>
        <v/>
      </c>
      <c r="CY372" s="145" t="str">
        <f>IFERROR(IF(AND(CY$272=list!$D$3,'Box Calculation'!CY$279&lt;&gt;"h",$E372&lt;&gt;0),0,IF(AND(CY$273=list!$D$2,$E372&lt;&gt;0,TRUNC(VLOOKUP($E372,'Container Panel'!$B$41:$Z$100,$D372,0)/(VLOOKUP(CY$276,UI!$A$12:$O$51,VLOOKUP(CY$279,$B$276:$C$278,2,0),0)/1000))&gt;0),1,TRUNC(VLOOKUP($E372,'Container Panel'!$B$41:$Z$100,$D372,0)/(VLOOKUP(CY$276,UI!$A$12:$O$51,VLOOKUP(CY$279,$B$276:$C$278,2,0),0)/1000)))),"")</f>
        <v/>
      </c>
      <c r="CZ372" s="145" t="str">
        <f>IFERROR(IF(AND(CZ$272=list!$D$3,'Box Calculation'!CZ$279&lt;&gt;"h",$E372&lt;&gt;0),0,IF(AND(CZ$273=list!$D$2,$E372&lt;&gt;0,TRUNC(VLOOKUP($E372,'Container Panel'!$B$41:$Z$100,$D372,0)/(VLOOKUP(CZ$276,UI!$A$12:$O$51,VLOOKUP(CZ$279,$B$276:$C$278,2,0),0)/1000))&gt;0),1,TRUNC(VLOOKUP($E372,'Container Panel'!$B$41:$Z$100,$D372,0)/(VLOOKUP(CZ$276,UI!$A$12:$O$51,VLOOKUP(CZ$279,$B$276:$C$278,2,0),0)/1000)))),"")</f>
        <v/>
      </c>
      <c r="DA372" s="145" t="str">
        <f>IFERROR(IF(AND(DA$272=list!$D$3,'Box Calculation'!DA$279&lt;&gt;"h",$E372&lt;&gt;0),0,IF(AND(DA$273=list!$D$2,$E372&lt;&gt;0,TRUNC(VLOOKUP($E372,'Container Panel'!$B$41:$Z$100,$D372,0)/(VLOOKUP(DA$276,UI!$A$12:$O$51,VLOOKUP(DA$279,$B$276:$C$278,2,0),0)/1000))&gt;0),1,TRUNC(VLOOKUP($E372,'Container Panel'!$B$41:$Z$100,$D372,0)/(VLOOKUP(DA$276,UI!$A$12:$O$51,VLOOKUP(DA$279,$B$276:$C$278,2,0),0)/1000)))),"")</f>
        <v/>
      </c>
      <c r="DB372" s="145" t="str">
        <f>IFERROR(IF(AND(DB$272=list!$D$3,'Box Calculation'!DB$279&lt;&gt;"h",$E372&lt;&gt;0),0,IF(AND(DB$273=list!$D$2,$E372&lt;&gt;0,TRUNC(VLOOKUP($E372,'Container Panel'!$B$41:$Z$100,$D372,0)/(VLOOKUP(DB$276,UI!$A$12:$O$51,VLOOKUP(DB$279,$B$276:$C$278,2,0),0)/1000))&gt;0),1,TRUNC(VLOOKUP($E372,'Container Panel'!$B$41:$Z$100,$D372,0)/(VLOOKUP(DB$276,UI!$A$12:$O$51,VLOOKUP(DB$279,$B$276:$C$278,2,0),0)/1000)))),"")</f>
        <v/>
      </c>
      <c r="DC372" s="145" t="str">
        <f>IFERROR(IF(AND(DC$272=list!$D$3,'Box Calculation'!DC$279&lt;&gt;"h",$E372&lt;&gt;0),0,IF(AND(DC$273=list!$D$2,$E372&lt;&gt;0,TRUNC(VLOOKUP($E372,'Container Panel'!$B$41:$Z$100,$D372,0)/(VLOOKUP(DC$276,UI!$A$12:$O$51,VLOOKUP(DC$279,$B$276:$C$278,2,0),0)/1000))&gt;0),1,TRUNC(VLOOKUP($E372,'Container Panel'!$B$41:$Z$100,$D372,0)/(VLOOKUP(DC$276,UI!$A$12:$O$51,VLOOKUP(DC$279,$B$276:$C$278,2,0),0)/1000)))),"")</f>
        <v/>
      </c>
      <c r="DD372" s="145" t="str">
        <f>IFERROR(IF(AND(DD$272=list!$D$3,'Box Calculation'!DD$279&lt;&gt;"h",$E372&lt;&gt;0),0,IF(AND(DD$273=list!$D$2,$E372&lt;&gt;0,TRUNC(VLOOKUP($E372,'Container Panel'!$B$41:$Z$100,$D372,0)/(VLOOKUP(DD$276,UI!$A$12:$O$51,VLOOKUP(DD$279,$B$276:$C$278,2,0),0)/1000))&gt;0),1,TRUNC(VLOOKUP($E372,'Container Panel'!$B$41:$Z$100,$D372,0)/(VLOOKUP(DD$276,UI!$A$12:$O$51,VLOOKUP(DD$279,$B$276:$C$278,2,0),0)/1000)))),"")</f>
        <v/>
      </c>
      <c r="DE372" s="145" t="str">
        <f>IFERROR(IF(AND(DE$272=list!$D$3,'Box Calculation'!DE$279&lt;&gt;"h",$E372&lt;&gt;0),0,IF(AND(DE$273=list!$D$2,$E372&lt;&gt;0,TRUNC(VLOOKUP($E372,'Container Panel'!$B$41:$Z$100,$D372,0)/(VLOOKUP(DE$276,UI!$A$12:$O$51,VLOOKUP(DE$279,$B$276:$C$278,2,0),0)/1000))&gt;0),1,TRUNC(VLOOKUP($E372,'Container Panel'!$B$41:$Z$100,$D372,0)/(VLOOKUP(DE$276,UI!$A$12:$O$51,VLOOKUP(DE$279,$B$276:$C$278,2,0),0)/1000)))),"")</f>
        <v/>
      </c>
      <c r="DF372" s="145" t="str">
        <f>IFERROR(IF(AND(DF$272=list!$D$3,'Box Calculation'!DF$279&lt;&gt;"h",$E372&lt;&gt;0),0,IF(AND(DF$273=list!$D$2,$E372&lt;&gt;0,TRUNC(VLOOKUP($E372,'Container Panel'!$B$41:$Z$100,$D372,0)/(VLOOKUP(DF$276,UI!$A$12:$O$51,VLOOKUP(DF$279,$B$276:$C$278,2,0),0)/1000))&gt;0),1,TRUNC(VLOOKUP($E372,'Container Panel'!$B$41:$Z$100,$D372,0)/(VLOOKUP(DF$276,UI!$A$12:$O$51,VLOOKUP(DF$279,$B$276:$C$278,2,0),0)/1000)))),"")</f>
        <v/>
      </c>
      <c r="DG372" s="145" t="str">
        <f>IFERROR(IF(AND(DG$272=list!$D$3,'Box Calculation'!DG$279&lt;&gt;"h",$E372&lt;&gt;0),0,IF(AND(DG$273=list!$D$2,$E372&lt;&gt;0,TRUNC(VLOOKUP($E372,'Container Panel'!$B$41:$Z$100,$D372,0)/(VLOOKUP(DG$276,UI!$A$12:$O$51,VLOOKUP(DG$279,$B$276:$C$278,2,0),0)/1000))&gt;0),1,TRUNC(VLOOKUP($E372,'Container Panel'!$B$41:$Z$100,$D372,0)/(VLOOKUP(DG$276,UI!$A$12:$O$51,VLOOKUP(DG$279,$B$276:$C$278,2,0),0)/1000)))),"")</f>
        <v/>
      </c>
      <c r="DH372" s="145" t="str">
        <f>IFERROR(IF(AND(DH$272=list!$D$3,'Box Calculation'!DH$279&lt;&gt;"h",$E372&lt;&gt;0),0,IF(AND(DH$273=list!$D$2,$E372&lt;&gt;0,TRUNC(VLOOKUP($E372,'Container Panel'!$B$41:$Z$100,$D372,0)/(VLOOKUP(DH$276,UI!$A$12:$O$51,VLOOKUP(DH$279,$B$276:$C$278,2,0),0)/1000))&gt;0),1,TRUNC(VLOOKUP($E372,'Container Panel'!$B$41:$Z$100,$D372,0)/(VLOOKUP(DH$276,UI!$A$12:$O$51,VLOOKUP(DH$279,$B$276:$C$278,2,0),0)/1000)))),"")</f>
        <v/>
      </c>
      <c r="DI372" s="145" t="str">
        <f>IFERROR(IF(AND(DI$272=list!$D$3,'Box Calculation'!DI$279&lt;&gt;"h",$E372&lt;&gt;0),0,IF(AND(DI$273=list!$D$2,$E372&lt;&gt;0,TRUNC(VLOOKUP($E372,'Container Panel'!$B$41:$Z$100,$D372,0)/(VLOOKUP(DI$276,UI!$A$12:$O$51,VLOOKUP(DI$279,$B$276:$C$278,2,0),0)/1000))&gt;0),1,TRUNC(VLOOKUP($E372,'Container Panel'!$B$41:$Z$100,$D372,0)/(VLOOKUP(DI$276,UI!$A$12:$O$51,VLOOKUP(DI$279,$B$276:$C$278,2,0),0)/1000)))),"")</f>
        <v/>
      </c>
      <c r="DJ372" s="145" t="str">
        <f>IFERROR(IF(AND(DJ$272=list!$D$3,'Box Calculation'!DJ$279&lt;&gt;"h",$E372&lt;&gt;0),0,IF(AND(DJ$273=list!$D$2,$E372&lt;&gt;0,TRUNC(VLOOKUP($E372,'Container Panel'!$B$41:$Z$100,$D372,0)/(VLOOKUP(DJ$276,UI!$A$12:$O$51,VLOOKUP(DJ$279,$B$276:$C$278,2,0),0)/1000))&gt;0),1,TRUNC(VLOOKUP($E372,'Container Panel'!$B$41:$Z$100,$D372,0)/(VLOOKUP(DJ$276,UI!$A$12:$O$51,VLOOKUP(DJ$279,$B$276:$C$278,2,0),0)/1000)))),"")</f>
        <v/>
      </c>
      <c r="DK372" s="145" t="str">
        <f>IFERROR(IF(AND(DK$272=list!$D$3,'Box Calculation'!DK$279&lt;&gt;"h",$E372&lt;&gt;0),0,IF(AND(DK$273=list!$D$2,$E372&lt;&gt;0,TRUNC(VLOOKUP($E372,'Container Panel'!$B$41:$Z$100,$D372,0)/(VLOOKUP(DK$276,UI!$A$12:$O$51,VLOOKUP(DK$279,$B$276:$C$278,2,0),0)/1000))&gt;0),1,TRUNC(VLOOKUP($E372,'Container Panel'!$B$41:$Z$100,$D372,0)/(VLOOKUP(DK$276,UI!$A$12:$O$51,VLOOKUP(DK$279,$B$276:$C$278,2,0),0)/1000)))),"")</f>
        <v/>
      </c>
      <c r="DL372" s="145" t="str">
        <f>IFERROR(IF(AND(DL$272=list!$D$3,'Box Calculation'!DL$279&lt;&gt;"h",$E372&lt;&gt;0),0,IF(AND(DL$273=list!$D$2,$E372&lt;&gt;0,TRUNC(VLOOKUP($E372,'Container Panel'!$B$41:$Z$100,$D372,0)/(VLOOKUP(DL$276,UI!$A$12:$O$51,VLOOKUP(DL$279,$B$276:$C$278,2,0),0)/1000))&gt;0),1,TRUNC(VLOOKUP($E372,'Container Panel'!$B$41:$Z$100,$D372,0)/(VLOOKUP(DL$276,UI!$A$12:$O$51,VLOOKUP(DL$279,$B$276:$C$278,2,0),0)/1000)))),"")</f>
        <v/>
      </c>
      <c r="DM372" s="145" t="str">
        <f>IFERROR(IF(AND(DM$272=list!$D$3,'Box Calculation'!DM$279&lt;&gt;"h",$E372&lt;&gt;0),0,IF(AND(DM$273=list!$D$2,$E372&lt;&gt;0,TRUNC(VLOOKUP($E372,'Container Panel'!$B$41:$Z$100,$D372,0)/(VLOOKUP(DM$276,UI!$A$12:$O$51,VLOOKUP(DM$279,$B$276:$C$278,2,0),0)/1000))&gt;0),1,TRUNC(VLOOKUP($E372,'Container Panel'!$B$41:$Z$100,$D372,0)/(VLOOKUP(DM$276,UI!$A$12:$O$51,VLOOKUP(DM$279,$B$276:$C$278,2,0),0)/1000)))),"")</f>
        <v/>
      </c>
      <c r="DN372" s="145" t="str">
        <f>IFERROR(IF(AND(DN$272=list!$D$3,'Box Calculation'!DN$279&lt;&gt;"h",$E372&lt;&gt;0),0,IF(AND(DN$273=list!$D$2,$E372&lt;&gt;0,TRUNC(VLOOKUP($E372,'Container Panel'!$B$41:$Z$100,$D372,0)/(VLOOKUP(DN$276,UI!$A$12:$O$51,VLOOKUP(DN$279,$B$276:$C$278,2,0),0)/1000))&gt;0),1,TRUNC(VLOOKUP($E372,'Container Panel'!$B$41:$Z$100,$D372,0)/(VLOOKUP(DN$276,UI!$A$12:$O$51,VLOOKUP(DN$279,$B$276:$C$278,2,0),0)/1000)))),"")</f>
        <v/>
      </c>
      <c r="DO372" s="145" t="str">
        <f>IFERROR(IF(AND(DO$272=list!$D$3,'Box Calculation'!DO$279&lt;&gt;"h",$E372&lt;&gt;0),0,IF(AND(DO$273=list!$D$2,$E372&lt;&gt;0,TRUNC(VLOOKUP($E372,'Container Panel'!$B$41:$Z$100,$D372,0)/(VLOOKUP(DO$276,UI!$A$12:$O$51,VLOOKUP(DO$279,$B$276:$C$278,2,0),0)/1000))&gt;0),1,TRUNC(VLOOKUP($E372,'Container Panel'!$B$41:$Z$100,$D372,0)/(VLOOKUP(DO$276,UI!$A$12:$O$51,VLOOKUP(DO$279,$B$276:$C$278,2,0),0)/1000)))),"")</f>
        <v/>
      </c>
      <c r="DP372" s="145" t="str">
        <f>IFERROR(IF(AND(DP$272=list!$D$3,'Box Calculation'!DP$279&lt;&gt;"h",$E372&lt;&gt;0),0,IF(AND(DP$273=list!$D$2,$E372&lt;&gt;0,TRUNC(VLOOKUP($E372,'Container Panel'!$B$41:$Z$100,$D372,0)/(VLOOKUP(DP$276,UI!$A$12:$O$51,VLOOKUP(DP$279,$B$276:$C$278,2,0),0)/1000))&gt;0),1,TRUNC(VLOOKUP($E372,'Container Panel'!$B$41:$Z$100,$D372,0)/(VLOOKUP(DP$276,UI!$A$12:$O$51,VLOOKUP(DP$279,$B$276:$C$278,2,0),0)/1000)))),"")</f>
        <v/>
      </c>
      <c r="DQ372" s="145" t="str">
        <f>IFERROR(IF(AND(DQ$272=list!$D$3,'Box Calculation'!DQ$279&lt;&gt;"h",$E372&lt;&gt;0),0,IF(AND(DQ$273=list!$D$2,$E372&lt;&gt;0,TRUNC(VLOOKUP($E372,'Container Panel'!$B$41:$Z$100,$D372,0)/(VLOOKUP(DQ$276,UI!$A$12:$O$51,VLOOKUP(DQ$279,$B$276:$C$278,2,0),0)/1000))&gt;0),1,TRUNC(VLOOKUP($E372,'Container Panel'!$B$41:$Z$100,$D372,0)/(VLOOKUP(DQ$276,UI!$A$12:$O$51,VLOOKUP(DQ$279,$B$276:$C$278,2,0),0)/1000)))),"")</f>
        <v/>
      </c>
      <c r="DR372" s="145" t="str">
        <f>IFERROR(IF(AND(DR$272=list!$D$3,'Box Calculation'!DR$279&lt;&gt;"h",$E372&lt;&gt;0),0,IF(AND(DR$273=list!$D$2,$E372&lt;&gt;0,TRUNC(VLOOKUP($E372,'Container Panel'!$B$41:$Z$100,$D372,0)/(VLOOKUP(DR$276,UI!$A$12:$O$51,VLOOKUP(DR$279,$B$276:$C$278,2,0),0)/1000))&gt;0),1,TRUNC(VLOOKUP($E372,'Container Panel'!$B$41:$Z$100,$D372,0)/(VLOOKUP(DR$276,UI!$A$12:$O$51,VLOOKUP(DR$279,$B$276:$C$278,2,0),0)/1000)))),"")</f>
        <v/>
      </c>
      <c r="DS372" s="145" t="str">
        <f>IFERROR(IF(AND(DS$272=list!$D$3,'Box Calculation'!DS$279&lt;&gt;"h",$E372&lt;&gt;0),0,IF(AND(DS$273=list!$D$2,$E372&lt;&gt;0,TRUNC(VLOOKUP($E372,'Container Panel'!$B$41:$Z$100,$D372,0)/(VLOOKUP(DS$276,UI!$A$12:$O$51,VLOOKUP(DS$279,$B$276:$C$278,2,0),0)/1000))&gt;0),1,TRUNC(VLOOKUP($E372,'Container Panel'!$B$41:$Z$100,$D372,0)/(VLOOKUP(DS$276,UI!$A$12:$O$51,VLOOKUP(DS$279,$B$276:$C$278,2,0),0)/1000)))),"")</f>
        <v/>
      </c>
      <c r="DT372" s="145" t="str">
        <f>IFERROR(IF(AND(DT$272=list!$D$3,'Box Calculation'!DT$279&lt;&gt;"h",$E372&lt;&gt;0),0,IF(AND(DT$273=list!$D$2,$E372&lt;&gt;0,TRUNC(VLOOKUP($E372,'Container Panel'!$B$41:$Z$100,$D372,0)/(VLOOKUP(DT$276,UI!$A$12:$O$51,VLOOKUP(DT$279,$B$276:$C$278,2,0),0)/1000))&gt;0),1,TRUNC(VLOOKUP($E372,'Container Panel'!$B$41:$Z$100,$D372,0)/(VLOOKUP(DT$276,UI!$A$12:$O$51,VLOOKUP(DT$279,$B$276:$C$278,2,0),0)/1000)))),"")</f>
        <v/>
      </c>
      <c r="DU372" s="145" t="str">
        <f>IFERROR(IF(AND(DU$272=list!$D$3,'Box Calculation'!DU$279&lt;&gt;"h",$E372&lt;&gt;0),0,IF(AND(DU$273=list!$D$2,$E372&lt;&gt;0,TRUNC(VLOOKUP($E372,'Container Panel'!$B$41:$Z$100,$D372,0)/(VLOOKUP(DU$276,UI!$A$12:$O$51,VLOOKUP(DU$279,$B$276:$C$278,2,0),0)/1000))&gt;0),1,TRUNC(VLOOKUP($E372,'Container Panel'!$B$41:$Z$100,$D372,0)/(VLOOKUP(DU$276,UI!$A$12:$O$51,VLOOKUP(DU$279,$B$276:$C$278,2,0),0)/1000)))),"")</f>
        <v/>
      </c>
      <c r="DV372" s="145" t="str">
        <f>IFERROR(IF(AND(DV$272=list!$D$3,'Box Calculation'!DV$279&lt;&gt;"h",$E372&lt;&gt;0),0,IF(AND(DV$273=list!$D$2,$E372&lt;&gt;0,TRUNC(VLOOKUP($E372,'Container Panel'!$B$41:$Z$100,$D372,0)/(VLOOKUP(DV$276,UI!$A$12:$O$51,VLOOKUP(DV$279,$B$276:$C$278,2,0),0)/1000))&gt;0),1,TRUNC(VLOOKUP($E372,'Container Panel'!$B$41:$Z$100,$D372,0)/(VLOOKUP(DV$276,UI!$A$12:$O$51,VLOOKUP(DV$279,$B$276:$C$278,2,0),0)/1000)))),"")</f>
        <v/>
      </c>
      <c r="DW372" s="145" t="str">
        <f>IFERROR(IF(AND(DW$272=list!$D$3,'Box Calculation'!DW$279&lt;&gt;"h",$E372&lt;&gt;0),0,IF(AND(DW$273=list!$D$2,$E372&lt;&gt;0,TRUNC(VLOOKUP($E372,'Container Panel'!$B$41:$Z$100,$D372,0)/(VLOOKUP(DW$276,UI!$A$12:$O$51,VLOOKUP(DW$279,$B$276:$C$278,2,0),0)/1000))&gt;0),1,TRUNC(VLOOKUP($E372,'Container Panel'!$B$41:$Z$100,$D372,0)/(VLOOKUP(DW$276,UI!$A$12:$O$51,VLOOKUP(DW$279,$B$276:$C$278,2,0),0)/1000)))),"")</f>
        <v/>
      </c>
      <c r="DX372" s="145" t="str">
        <f>IFERROR(IF(AND(DX$272=list!$D$3,'Box Calculation'!DX$279&lt;&gt;"h",$E372&lt;&gt;0),0,IF(AND(DX$273=list!$D$2,$E372&lt;&gt;0,TRUNC(VLOOKUP($E372,'Container Panel'!$B$41:$Z$100,$D372,0)/(VLOOKUP(DX$276,UI!$A$12:$O$51,VLOOKUP(DX$279,$B$276:$C$278,2,0),0)/1000))&gt;0),1,TRUNC(VLOOKUP($E372,'Container Panel'!$B$41:$Z$100,$D372,0)/(VLOOKUP(DX$276,UI!$A$12:$O$51,VLOOKUP(DX$279,$B$276:$C$278,2,0),0)/1000)))),"")</f>
        <v/>
      </c>
      <c r="DY372" s="145" t="str">
        <f>IFERROR(IF(AND(DY$272=list!$D$3,'Box Calculation'!DY$279&lt;&gt;"h",$E372&lt;&gt;0),0,IF(AND(DY$273=list!$D$2,$E372&lt;&gt;0,TRUNC(VLOOKUP($E372,'Container Panel'!$B$41:$Z$100,$D372,0)/(VLOOKUP(DY$276,UI!$A$12:$O$51,VLOOKUP(DY$279,$B$276:$C$278,2,0),0)/1000))&gt;0),1,TRUNC(VLOOKUP($E372,'Container Panel'!$B$41:$Z$100,$D372,0)/(VLOOKUP(DY$276,UI!$A$12:$O$51,VLOOKUP(DY$279,$B$276:$C$278,2,0),0)/1000)))),"")</f>
        <v/>
      </c>
      <c r="DZ372" s="145" t="str">
        <f>IFERROR(IF(AND(DZ$272=list!$D$3,'Box Calculation'!DZ$279&lt;&gt;"h",$E372&lt;&gt;0),0,IF(AND(DZ$273=list!$D$2,$E372&lt;&gt;0,TRUNC(VLOOKUP($E372,'Container Panel'!$B$41:$Z$100,$D372,0)/(VLOOKUP(DZ$276,UI!$A$12:$O$51,VLOOKUP(DZ$279,$B$276:$C$278,2,0),0)/1000))&gt;0),1,TRUNC(VLOOKUP($E372,'Container Panel'!$B$41:$Z$100,$D372,0)/(VLOOKUP(DZ$276,UI!$A$12:$O$51,VLOOKUP(DZ$279,$B$276:$C$278,2,0),0)/1000)))),"")</f>
        <v/>
      </c>
      <c r="EA372" s="145" t="str">
        <f>IFERROR(IF(AND(EA$272=list!$D$3,'Box Calculation'!EA$279&lt;&gt;"h",$E372&lt;&gt;0),0,IF(AND(EA$273=list!$D$2,$E372&lt;&gt;0,TRUNC(VLOOKUP($E372,'Container Panel'!$B$41:$Z$100,$D372,0)/(VLOOKUP(EA$276,UI!$A$12:$O$51,VLOOKUP(EA$279,$B$276:$C$278,2,0),0)/1000))&gt;0),1,TRUNC(VLOOKUP($E372,'Container Panel'!$B$41:$Z$100,$D372,0)/(VLOOKUP(EA$276,UI!$A$12:$O$51,VLOOKUP(EA$279,$B$276:$C$278,2,0),0)/1000)))),"")</f>
        <v/>
      </c>
      <c r="EB372" s="145" t="str">
        <f>IFERROR(IF(AND(EB$272=list!$D$3,'Box Calculation'!EB$279&lt;&gt;"h",$E372&lt;&gt;0),0,IF(AND(EB$273=list!$D$2,$E372&lt;&gt;0,TRUNC(VLOOKUP($E372,'Container Panel'!$B$41:$Z$100,$D372,0)/(VLOOKUP(EB$276,UI!$A$12:$O$51,VLOOKUP(EB$279,$B$276:$C$278,2,0),0)/1000))&gt;0),1,TRUNC(VLOOKUP($E372,'Container Panel'!$B$41:$Z$100,$D372,0)/(VLOOKUP(EB$276,UI!$A$12:$O$51,VLOOKUP(EB$279,$B$276:$C$278,2,0),0)/1000)))),"")</f>
        <v/>
      </c>
      <c r="EC372" s="145" t="str">
        <f>IFERROR(IF(AND(EC$272=list!$D$3,'Box Calculation'!EC$279&lt;&gt;"h",$E372&lt;&gt;0),0,IF(AND(EC$273=list!$D$2,$E372&lt;&gt;0,TRUNC(VLOOKUP($E372,'Container Panel'!$B$41:$Z$100,$D372,0)/(VLOOKUP(EC$276,UI!$A$12:$O$51,VLOOKUP(EC$279,$B$276:$C$278,2,0),0)/1000))&gt;0),1,TRUNC(VLOOKUP($E372,'Container Panel'!$B$41:$Z$100,$D372,0)/(VLOOKUP(EC$276,UI!$A$12:$O$51,VLOOKUP(EC$279,$B$276:$C$278,2,0),0)/1000)))),"")</f>
        <v/>
      </c>
      <c r="ED372" s="145" t="str">
        <f>IFERROR(IF(AND(ED$272=list!$D$3,'Box Calculation'!ED$279&lt;&gt;"h",$E372&lt;&gt;0),0,IF(AND(ED$273=list!$D$2,$E372&lt;&gt;0,TRUNC(VLOOKUP($E372,'Container Panel'!$B$41:$Z$100,$D372,0)/(VLOOKUP(ED$276,UI!$A$12:$O$51,VLOOKUP(ED$279,$B$276:$C$278,2,0),0)/1000))&gt;0),1,TRUNC(VLOOKUP($E372,'Container Panel'!$B$41:$Z$100,$D372,0)/(VLOOKUP(ED$276,UI!$A$12:$O$51,VLOOKUP(ED$279,$B$276:$C$278,2,0),0)/1000)))),"")</f>
        <v/>
      </c>
      <c r="EE372" s="145" t="str">
        <f>IFERROR(IF(AND(EE$272=list!$D$3,'Box Calculation'!EE$279&lt;&gt;"h",$E372&lt;&gt;0),0,IF(AND(EE$273=list!$D$2,$E372&lt;&gt;0,TRUNC(VLOOKUP($E372,'Container Panel'!$B$41:$Z$100,$D372,0)/(VLOOKUP(EE$276,UI!$A$12:$O$51,VLOOKUP(EE$279,$B$276:$C$278,2,0),0)/1000))&gt;0),1,TRUNC(VLOOKUP($E372,'Container Panel'!$B$41:$Z$100,$D372,0)/(VLOOKUP(EE$276,UI!$A$12:$O$51,VLOOKUP(EE$279,$B$276:$C$278,2,0),0)/1000)))),"")</f>
        <v/>
      </c>
      <c r="EF372" s="145" t="str">
        <f>IFERROR(IF(AND(EF$272=list!$D$3,'Box Calculation'!EF$279&lt;&gt;"h",$E372&lt;&gt;0),0,IF(AND(EF$273=list!$D$2,$E372&lt;&gt;0,TRUNC(VLOOKUP($E372,'Container Panel'!$B$41:$Z$100,$D372,0)/(VLOOKUP(EF$276,UI!$A$12:$O$51,VLOOKUP(EF$279,$B$276:$C$278,2,0),0)/1000))&gt;0),1,TRUNC(VLOOKUP($E372,'Container Panel'!$B$41:$Z$100,$D372,0)/(VLOOKUP(EF$276,UI!$A$12:$O$51,VLOOKUP(EF$279,$B$276:$C$278,2,0),0)/1000)))),"")</f>
        <v/>
      </c>
      <c r="EG372" s="145" t="str">
        <f>IFERROR(IF(AND(EG$272=list!$D$3,'Box Calculation'!EG$279&lt;&gt;"h",$E372&lt;&gt;0),0,IF(AND(EG$273=list!$D$2,$E372&lt;&gt;0,TRUNC(VLOOKUP($E372,'Container Panel'!$B$41:$Z$100,$D372,0)/(VLOOKUP(EG$276,UI!$A$12:$O$51,VLOOKUP(EG$279,$B$276:$C$278,2,0),0)/1000))&gt;0),1,TRUNC(VLOOKUP($E372,'Container Panel'!$B$41:$Z$100,$D372,0)/(VLOOKUP(EG$276,UI!$A$12:$O$51,VLOOKUP(EG$279,$B$276:$C$278,2,0),0)/1000)))),"")</f>
        <v/>
      </c>
      <c r="EH372" s="145" t="str">
        <f>IFERROR(IF(AND(EH$272=list!$D$3,'Box Calculation'!EH$279&lt;&gt;"h",$E372&lt;&gt;0),0,IF(AND(EH$273=list!$D$2,$E372&lt;&gt;0,TRUNC(VLOOKUP($E372,'Container Panel'!$B$41:$Z$100,$D372,0)/(VLOOKUP(EH$276,UI!$A$12:$O$51,VLOOKUP(EH$279,$B$276:$C$278,2,0),0)/1000))&gt;0),1,TRUNC(VLOOKUP($E372,'Container Panel'!$B$41:$Z$100,$D372,0)/(VLOOKUP(EH$276,UI!$A$12:$O$51,VLOOKUP(EH$279,$B$276:$C$278,2,0),0)/1000)))),"")</f>
        <v/>
      </c>
      <c r="EI372" s="145" t="str">
        <f>IFERROR(IF(AND(EI$272=list!$D$3,'Box Calculation'!EI$279&lt;&gt;"h",$E372&lt;&gt;0),0,IF(AND(EI$273=list!$D$2,$E372&lt;&gt;0,TRUNC(VLOOKUP($E372,'Container Panel'!$B$41:$Z$100,$D372,0)/(VLOOKUP(EI$276,UI!$A$12:$O$51,VLOOKUP(EI$279,$B$276:$C$278,2,0),0)/1000))&gt;0),1,TRUNC(VLOOKUP($E372,'Container Panel'!$B$41:$Z$100,$D372,0)/(VLOOKUP(EI$276,UI!$A$12:$O$51,VLOOKUP(EI$279,$B$276:$C$278,2,0),0)/1000)))),"")</f>
        <v/>
      </c>
      <c r="EJ372" s="145" t="str">
        <f>IFERROR(IF(AND(EJ$272=list!$D$3,'Box Calculation'!EJ$279&lt;&gt;"h",$E372&lt;&gt;0),0,IF(AND(EJ$273=list!$D$2,$E372&lt;&gt;0,TRUNC(VLOOKUP($E372,'Container Panel'!$B$41:$Z$100,$D372,0)/(VLOOKUP(EJ$276,UI!$A$12:$O$51,VLOOKUP(EJ$279,$B$276:$C$278,2,0),0)/1000))&gt;0),1,TRUNC(VLOOKUP($E372,'Container Panel'!$B$41:$Z$100,$D372,0)/(VLOOKUP(EJ$276,UI!$A$12:$O$51,VLOOKUP(EJ$279,$B$276:$C$278,2,0),0)/1000)))),"")</f>
        <v/>
      </c>
      <c r="EK372" s="145" t="str">
        <f>IFERROR(IF(AND(EK$272=list!$D$3,'Box Calculation'!EK$279&lt;&gt;"h",$E372&lt;&gt;0),0,IF(AND(EK$273=list!$D$2,$E372&lt;&gt;0,TRUNC(VLOOKUP($E372,'Container Panel'!$B$41:$Z$100,$D372,0)/(VLOOKUP(EK$276,UI!$A$12:$O$51,VLOOKUP(EK$279,$B$276:$C$278,2,0),0)/1000))&gt;0),1,TRUNC(VLOOKUP($E372,'Container Panel'!$B$41:$Z$100,$D372,0)/(VLOOKUP(EK$276,UI!$A$12:$O$51,VLOOKUP(EK$279,$B$276:$C$278,2,0),0)/1000)))),"")</f>
        <v/>
      </c>
      <c r="EL372" s="145" t="str">
        <f>IFERROR(IF(AND(EL$272=list!$D$3,'Box Calculation'!EL$279&lt;&gt;"h",$E372&lt;&gt;0),0,IF(AND(EL$273=list!$D$2,$E372&lt;&gt;0,TRUNC(VLOOKUP($E372,'Container Panel'!$B$41:$Z$100,$D372,0)/(VLOOKUP(EL$276,UI!$A$12:$O$51,VLOOKUP(EL$279,$B$276:$C$278,2,0),0)/1000))&gt;0),1,TRUNC(VLOOKUP($E372,'Container Panel'!$B$41:$Z$100,$D372,0)/(VLOOKUP(EL$276,UI!$A$12:$O$51,VLOOKUP(EL$279,$B$276:$C$278,2,0),0)/1000)))),"")</f>
        <v/>
      </c>
      <c r="EM372" s="145" t="str">
        <f>IFERROR(IF(AND(EM$272=list!$D$3,'Box Calculation'!EM$279&lt;&gt;"h",$E372&lt;&gt;0),0,IF(AND(EM$273=list!$D$2,$E372&lt;&gt;0,TRUNC(VLOOKUP($E372,'Container Panel'!$B$41:$Z$100,$D372,0)/(VLOOKUP(EM$276,UI!$A$12:$O$51,VLOOKUP(EM$279,$B$276:$C$278,2,0),0)/1000))&gt;0),1,TRUNC(VLOOKUP($E372,'Container Panel'!$B$41:$Z$100,$D372,0)/(VLOOKUP(EM$276,UI!$A$12:$O$51,VLOOKUP(EM$279,$B$276:$C$278,2,0),0)/1000)))),"")</f>
        <v/>
      </c>
      <c r="EN372" s="145" t="str">
        <f>IFERROR(IF(AND(EN$272=list!$D$3,'Box Calculation'!EN$279&lt;&gt;"h",$E372&lt;&gt;0),0,IF(AND(EN$273=list!$D$2,$E372&lt;&gt;0,TRUNC(VLOOKUP($E372,'Container Panel'!$B$41:$Z$100,$D372,0)/(VLOOKUP(EN$276,UI!$A$12:$O$51,VLOOKUP(EN$279,$B$276:$C$278,2,0),0)/1000))&gt;0),1,TRUNC(VLOOKUP($E372,'Container Panel'!$B$41:$Z$100,$D372,0)/(VLOOKUP(EN$276,UI!$A$12:$O$51,VLOOKUP(EN$279,$B$276:$C$278,2,0),0)/1000)))),"")</f>
        <v/>
      </c>
      <c r="EO372" s="145" t="str">
        <f>IFERROR(IF(AND(EO$272=list!$D$3,'Box Calculation'!EO$279&lt;&gt;"h",$E372&lt;&gt;0),0,IF(AND(EO$273=list!$D$2,$E372&lt;&gt;0,TRUNC(VLOOKUP($E372,'Container Panel'!$B$41:$Z$100,$D372,0)/(VLOOKUP(EO$276,UI!$A$12:$O$51,VLOOKUP(EO$279,$B$276:$C$278,2,0),0)/1000))&gt;0),1,TRUNC(VLOOKUP($E372,'Container Panel'!$B$41:$Z$100,$D372,0)/(VLOOKUP(EO$276,UI!$A$12:$O$51,VLOOKUP(EO$279,$B$276:$C$278,2,0),0)/1000)))),"")</f>
        <v/>
      </c>
      <c r="EP372" s="145" t="str">
        <f>IFERROR(IF(AND(EP$272=list!$D$3,'Box Calculation'!EP$279&lt;&gt;"h",$E372&lt;&gt;0),0,IF(AND(EP$273=list!$D$2,$E372&lt;&gt;0,TRUNC(VLOOKUP($E372,'Container Panel'!$B$41:$Z$100,$D372,0)/(VLOOKUP(EP$276,UI!$A$12:$O$51,VLOOKUP(EP$279,$B$276:$C$278,2,0),0)/1000))&gt;0),1,TRUNC(VLOOKUP($E372,'Container Panel'!$B$41:$Z$100,$D372,0)/(VLOOKUP(EP$276,UI!$A$12:$O$51,VLOOKUP(EP$279,$B$276:$C$278,2,0),0)/1000)))),"")</f>
        <v/>
      </c>
      <c r="EQ372" s="145" t="str">
        <f>IFERROR(IF(AND(EQ$272=list!$D$3,'Box Calculation'!EQ$279&lt;&gt;"h",$E372&lt;&gt;0),0,IF(AND(EQ$273=list!$D$2,$E372&lt;&gt;0,TRUNC(VLOOKUP($E372,'Container Panel'!$B$41:$Z$100,$D372,0)/(VLOOKUP(EQ$276,UI!$A$12:$O$51,VLOOKUP(EQ$279,$B$276:$C$278,2,0),0)/1000))&gt;0),1,TRUNC(VLOOKUP($E372,'Container Panel'!$B$41:$Z$100,$D372,0)/(VLOOKUP(EQ$276,UI!$A$12:$O$51,VLOOKUP(EQ$279,$B$276:$C$278,2,0),0)/1000)))),"")</f>
        <v/>
      </c>
      <c r="ER372" s="145" t="str">
        <f>IFERROR(IF(AND(ER$272=list!$D$3,'Box Calculation'!ER$279&lt;&gt;"h",$E372&lt;&gt;0),0,IF(AND(ER$273=list!$D$2,$E372&lt;&gt;0,TRUNC(VLOOKUP($E372,'Container Panel'!$B$41:$Z$100,$D372,0)/(VLOOKUP(ER$276,UI!$A$12:$O$51,VLOOKUP(ER$279,$B$276:$C$278,2,0),0)/1000))&gt;0),1,TRUNC(VLOOKUP($E372,'Container Panel'!$B$41:$Z$100,$D372,0)/(VLOOKUP(ER$276,UI!$A$12:$O$51,VLOOKUP(ER$279,$B$276:$C$278,2,0),0)/1000)))),"")</f>
        <v/>
      </c>
      <c r="ES372" s="145" t="str">
        <f>IFERROR(IF(AND(ES$272=list!$D$3,'Box Calculation'!ES$279&lt;&gt;"h",$E372&lt;&gt;0),0,IF(AND(ES$273=list!$D$2,$E372&lt;&gt;0,TRUNC(VLOOKUP($E372,'Container Panel'!$B$41:$Z$100,$D372,0)/(VLOOKUP(ES$276,UI!$A$12:$O$51,VLOOKUP(ES$279,$B$276:$C$278,2,0),0)/1000))&gt;0),1,TRUNC(VLOOKUP($E372,'Container Panel'!$B$41:$Z$100,$D372,0)/(VLOOKUP(ES$276,UI!$A$12:$O$51,VLOOKUP(ES$279,$B$276:$C$278,2,0),0)/1000)))),"")</f>
        <v/>
      </c>
      <c r="ET372" s="145" t="str">
        <f>IFERROR(IF(AND(ET$272=list!$D$3,'Box Calculation'!ET$279&lt;&gt;"h",$E372&lt;&gt;0),0,IF(AND(ET$273=list!$D$2,$E372&lt;&gt;0,TRUNC(VLOOKUP($E372,'Container Panel'!$B$41:$Z$100,$D372,0)/(VLOOKUP(ET$276,UI!$A$12:$O$51,VLOOKUP(ET$279,$B$276:$C$278,2,0),0)/1000))&gt;0),1,TRUNC(VLOOKUP($E372,'Container Panel'!$B$41:$Z$100,$D372,0)/(VLOOKUP(ET$276,UI!$A$12:$O$51,VLOOKUP(ET$279,$B$276:$C$278,2,0),0)/1000)))),"")</f>
        <v/>
      </c>
      <c r="EU372" s="145" t="str">
        <f>IFERROR(IF(AND(EU$272=list!$D$3,'Box Calculation'!EU$279&lt;&gt;"h",$E372&lt;&gt;0),0,IF(AND(EU$273=list!$D$2,$E372&lt;&gt;0,TRUNC(VLOOKUP($E372,'Container Panel'!$B$41:$Z$100,$D372,0)/(VLOOKUP(EU$276,UI!$A$12:$O$51,VLOOKUP(EU$279,$B$276:$C$278,2,0),0)/1000))&gt;0),1,TRUNC(VLOOKUP($E372,'Container Panel'!$B$41:$Z$100,$D372,0)/(VLOOKUP(EU$276,UI!$A$12:$O$51,VLOOKUP(EU$279,$B$276:$C$278,2,0),0)/1000)))),"")</f>
        <v/>
      </c>
      <c r="EV372" s="145" t="str">
        <f>IFERROR(IF(AND(EV$272=list!$D$3,'Box Calculation'!EV$279&lt;&gt;"h",$E372&lt;&gt;0),0,IF(AND(EV$273=list!$D$2,$E372&lt;&gt;0,TRUNC(VLOOKUP($E372,'Container Panel'!$B$41:$Z$100,$D372,0)/(VLOOKUP(EV$276,UI!$A$12:$O$51,VLOOKUP(EV$279,$B$276:$C$278,2,0),0)/1000))&gt;0),1,TRUNC(VLOOKUP($E372,'Container Panel'!$B$41:$Z$100,$D372,0)/(VLOOKUP(EV$276,UI!$A$12:$O$51,VLOOKUP(EV$279,$B$276:$C$278,2,0),0)/1000)))),"")</f>
        <v/>
      </c>
      <c r="EW372" s="145" t="str">
        <f>IFERROR(IF(AND(EW$272=list!$D$3,'Box Calculation'!EW$279&lt;&gt;"h",$E372&lt;&gt;0),0,IF(AND(EW$273=list!$D$2,$E372&lt;&gt;0,TRUNC(VLOOKUP($E372,'Container Panel'!$B$41:$Z$100,$D372,0)/(VLOOKUP(EW$276,UI!$A$12:$O$51,VLOOKUP(EW$279,$B$276:$C$278,2,0),0)/1000))&gt;0),1,TRUNC(VLOOKUP($E372,'Container Panel'!$B$41:$Z$100,$D372,0)/(VLOOKUP(EW$276,UI!$A$12:$O$51,VLOOKUP(EW$279,$B$276:$C$278,2,0),0)/1000)))),"")</f>
        <v/>
      </c>
      <c r="EX372" s="145" t="str">
        <f>IFERROR(IF(AND(EX$272=list!$D$3,'Box Calculation'!EX$279&lt;&gt;"h",$E372&lt;&gt;0),0,IF(AND(EX$273=list!$D$2,$E372&lt;&gt;0,TRUNC(VLOOKUP($E372,'Container Panel'!$B$41:$Z$100,$D372,0)/(VLOOKUP(EX$276,UI!$A$12:$O$51,VLOOKUP(EX$279,$B$276:$C$278,2,0),0)/1000))&gt;0),1,TRUNC(VLOOKUP($E372,'Container Panel'!$B$41:$Z$100,$D372,0)/(VLOOKUP(EX$276,UI!$A$12:$O$51,VLOOKUP(EX$279,$B$276:$C$278,2,0),0)/1000)))),"")</f>
        <v/>
      </c>
      <c r="EY372" s="145" t="str">
        <f>IFERROR(IF(AND(EY$272=list!$D$3,'Box Calculation'!EY$279&lt;&gt;"h",$E372&lt;&gt;0),0,IF(AND(EY$273=list!$D$2,$E372&lt;&gt;0,TRUNC(VLOOKUP($E372,'Container Panel'!$B$41:$Z$100,$D372,0)/(VLOOKUP(EY$276,UI!$A$12:$O$51,VLOOKUP(EY$279,$B$276:$C$278,2,0),0)/1000))&gt;0),1,TRUNC(VLOOKUP($E372,'Container Panel'!$B$41:$Z$100,$D372,0)/(VLOOKUP(EY$276,UI!$A$12:$O$51,VLOOKUP(EY$279,$B$276:$C$278,2,0),0)/1000)))),"")</f>
        <v/>
      </c>
      <c r="EZ372" s="145" t="str">
        <f>IFERROR(IF(AND(EZ$272=list!$D$3,'Box Calculation'!EZ$279&lt;&gt;"h",$E372&lt;&gt;0),0,IF(AND(EZ$273=list!$D$2,$E372&lt;&gt;0,TRUNC(VLOOKUP($E372,'Container Panel'!$B$41:$Z$100,$D372,0)/(VLOOKUP(EZ$276,UI!$A$12:$O$51,VLOOKUP(EZ$279,$B$276:$C$278,2,0),0)/1000))&gt;0),1,TRUNC(VLOOKUP($E372,'Container Panel'!$B$41:$Z$100,$D372,0)/(VLOOKUP(EZ$276,UI!$A$12:$O$51,VLOOKUP(EZ$279,$B$276:$C$278,2,0),0)/1000)))),"")</f>
        <v/>
      </c>
      <c r="FA372" s="145" t="str">
        <f>IFERROR(IF(AND(FA$272=list!$D$3,'Box Calculation'!FA$279&lt;&gt;"h",$E372&lt;&gt;0),0,IF(AND(FA$273=list!$D$2,$E372&lt;&gt;0,TRUNC(VLOOKUP($E372,'Container Panel'!$B$41:$Z$100,$D372,0)/(VLOOKUP(FA$276,UI!$A$12:$O$51,VLOOKUP(FA$279,$B$276:$C$278,2,0),0)/1000))&gt;0),1,TRUNC(VLOOKUP($E372,'Container Panel'!$B$41:$Z$100,$D372,0)/(VLOOKUP(FA$276,UI!$A$12:$O$51,VLOOKUP(FA$279,$B$276:$C$278,2,0),0)/1000)))),"")</f>
        <v/>
      </c>
      <c r="FB372" s="145" t="str">
        <f>IFERROR(IF(AND(FB$272=list!$D$3,'Box Calculation'!FB$279&lt;&gt;"h",$E372&lt;&gt;0),0,IF(AND(FB$273=list!$D$2,$E372&lt;&gt;0,TRUNC(VLOOKUP($E372,'Container Panel'!$B$41:$Z$100,$D372,0)/(VLOOKUP(FB$276,UI!$A$12:$O$51,VLOOKUP(FB$279,$B$276:$C$278,2,0),0)/1000))&gt;0),1,TRUNC(VLOOKUP($E372,'Container Panel'!$B$41:$Z$100,$D372,0)/(VLOOKUP(FB$276,UI!$A$12:$O$51,VLOOKUP(FB$279,$B$276:$C$278,2,0),0)/1000)))),"")</f>
        <v/>
      </c>
      <c r="FC372" s="145" t="str">
        <f>IFERROR(IF(AND(FC$272=list!$D$3,'Box Calculation'!FC$279&lt;&gt;"h",$E372&lt;&gt;0),0,IF(AND(FC$273=list!$D$2,$E372&lt;&gt;0,TRUNC(VLOOKUP($E372,'Container Panel'!$B$41:$Z$100,$D372,0)/(VLOOKUP(FC$276,UI!$A$12:$O$51,VLOOKUP(FC$279,$B$276:$C$278,2,0),0)/1000))&gt;0),1,TRUNC(VLOOKUP($E372,'Container Panel'!$B$41:$Z$100,$D372,0)/(VLOOKUP(FC$276,UI!$A$12:$O$51,VLOOKUP(FC$279,$B$276:$C$278,2,0),0)/1000)))),"")</f>
        <v/>
      </c>
      <c r="FD372" s="145" t="str">
        <f>IFERROR(IF(AND(FD$272=list!$D$3,'Box Calculation'!FD$279&lt;&gt;"h",$E372&lt;&gt;0),0,IF(AND(FD$273=list!$D$2,$E372&lt;&gt;0,TRUNC(VLOOKUP($E372,'Container Panel'!$B$41:$Z$100,$D372,0)/(VLOOKUP(FD$276,UI!$A$12:$O$51,VLOOKUP(FD$279,$B$276:$C$278,2,0),0)/1000))&gt;0),1,TRUNC(VLOOKUP($E372,'Container Panel'!$B$41:$Z$100,$D372,0)/(VLOOKUP(FD$276,UI!$A$12:$O$51,VLOOKUP(FD$279,$B$276:$C$278,2,0),0)/1000)))),"")</f>
        <v/>
      </c>
      <c r="FE372" s="145" t="str">
        <f>IFERROR(IF(AND(FE$272=list!$D$3,'Box Calculation'!FE$279&lt;&gt;"h",$E372&lt;&gt;0),0,IF(AND(FE$273=list!$D$2,$E372&lt;&gt;0,TRUNC(VLOOKUP($E372,'Container Panel'!$B$41:$Z$100,$D372,0)/(VLOOKUP(FE$276,UI!$A$12:$O$51,VLOOKUP(FE$279,$B$276:$C$278,2,0),0)/1000))&gt;0),1,TRUNC(VLOOKUP($E372,'Container Panel'!$B$41:$Z$100,$D372,0)/(VLOOKUP(FE$276,UI!$A$12:$O$51,VLOOKUP(FE$279,$B$276:$C$278,2,0),0)/1000)))),"")</f>
        <v/>
      </c>
      <c r="FF372" s="145" t="str">
        <f>IFERROR(IF(AND(FF$272=list!$D$3,'Box Calculation'!FF$279&lt;&gt;"h",$E372&lt;&gt;0),0,IF(AND(FF$273=list!$D$2,$E372&lt;&gt;0,TRUNC(VLOOKUP($E372,'Container Panel'!$B$41:$Z$100,$D372,0)/(VLOOKUP(FF$276,UI!$A$12:$O$51,VLOOKUP(FF$279,$B$276:$C$278,2,0),0)/1000))&gt;0),1,TRUNC(VLOOKUP($E372,'Container Panel'!$B$41:$Z$100,$D372,0)/(VLOOKUP(FF$276,UI!$A$12:$O$51,VLOOKUP(FF$279,$B$276:$C$278,2,0),0)/1000)))),"")</f>
        <v/>
      </c>
      <c r="FG372" s="145" t="str">
        <f>IFERROR(IF(AND(FG$272=list!$D$3,'Box Calculation'!FG$279&lt;&gt;"h",$E372&lt;&gt;0),0,IF(AND(FG$273=list!$D$2,$E372&lt;&gt;0,TRUNC(VLOOKUP($E372,'Container Panel'!$B$41:$Z$100,$D372,0)/(VLOOKUP(FG$276,UI!$A$12:$O$51,VLOOKUP(FG$279,$B$276:$C$278,2,0),0)/1000))&gt;0),1,TRUNC(VLOOKUP($E372,'Container Panel'!$B$41:$Z$100,$D372,0)/(VLOOKUP(FG$276,UI!$A$12:$O$51,VLOOKUP(FG$279,$B$276:$C$278,2,0),0)/1000)))),"")</f>
        <v/>
      </c>
      <c r="FH372" s="145" t="str">
        <f>IFERROR(IF(AND(FH$272=list!$D$3,'Box Calculation'!FH$279&lt;&gt;"h",$E372&lt;&gt;0),0,IF(AND(FH$273=list!$D$2,$E372&lt;&gt;0,TRUNC(VLOOKUP($E372,'Container Panel'!$B$41:$Z$100,$D372,0)/(VLOOKUP(FH$276,UI!$A$12:$O$51,VLOOKUP(FH$279,$B$276:$C$278,2,0),0)/1000))&gt;0),1,TRUNC(VLOOKUP($E372,'Container Panel'!$B$41:$Z$100,$D372,0)/(VLOOKUP(FH$276,UI!$A$12:$O$51,VLOOKUP(FH$279,$B$276:$C$278,2,0),0)/1000)))),"")</f>
        <v/>
      </c>
      <c r="FI372" s="145" t="str">
        <f>IFERROR(IF(AND(FI$272=list!$D$3,'Box Calculation'!FI$279&lt;&gt;"h",$E372&lt;&gt;0),0,IF(AND(FI$273=list!$D$2,$E372&lt;&gt;0,TRUNC(VLOOKUP($E372,'Container Panel'!$B$41:$Z$100,$D372,0)/(VLOOKUP(FI$276,UI!$A$12:$O$51,VLOOKUP(FI$279,$B$276:$C$278,2,0),0)/1000))&gt;0),1,TRUNC(VLOOKUP($E372,'Container Panel'!$B$41:$Z$100,$D372,0)/(VLOOKUP(FI$276,UI!$A$12:$O$51,VLOOKUP(FI$279,$B$276:$C$278,2,0),0)/1000)))),"")</f>
        <v/>
      </c>
      <c r="FJ372" s="145" t="str">
        <f>IFERROR(IF(AND(FJ$272=list!$D$3,'Box Calculation'!FJ$279&lt;&gt;"h",$E372&lt;&gt;0),0,IF(AND(FJ$273=list!$D$2,$E372&lt;&gt;0,TRUNC(VLOOKUP($E372,'Container Panel'!$B$41:$Z$100,$D372,0)/(VLOOKUP(FJ$276,UI!$A$12:$O$51,VLOOKUP(FJ$279,$B$276:$C$278,2,0),0)/1000))&gt;0),1,TRUNC(VLOOKUP($E372,'Container Panel'!$B$41:$Z$100,$D372,0)/(VLOOKUP(FJ$276,UI!$A$12:$O$51,VLOOKUP(FJ$279,$B$276:$C$278,2,0),0)/1000)))),"")</f>
        <v/>
      </c>
      <c r="FK372" s="145" t="str">
        <f>IFERROR(IF(AND(FK$272=list!$D$3,'Box Calculation'!FK$279&lt;&gt;"h",$E372&lt;&gt;0),0,IF(AND(FK$273=list!$D$2,$E372&lt;&gt;0,TRUNC(VLOOKUP($E372,'Container Panel'!$B$41:$Z$100,$D372,0)/(VLOOKUP(FK$276,UI!$A$12:$O$51,VLOOKUP(FK$279,$B$276:$C$278,2,0),0)/1000))&gt;0),1,TRUNC(VLOOKUP($E372,'Container Panel'!$B$41:$Z$100,$D372,0)/(VLOOKUP(FK$276,UI!$A$12:$O$51,VLOOKUP(FK$279,$B$276:$C$278,2,0),0)/1000)))),"")</f>
        <v/>
      </c>
      <c r="FL372" s="145" t="str">
        <f>IFERROR(IF(AND(FL$272=list!$D$3,'Box Calculation'!FL$279&lt;&gt;"h",$E372&lt;&gt;0),0,IF(AND(FL$273=list!$D$2,$E372&lt;&gt;0,TRUNC(VLOOKUP($E372,'Container Panel'!$B$41:$Z$100,$D372,0)/(VLOOKUP(FL$276,UI!$A$12:$O$51,VLOOKUP(FL$279,$B$276:$C$278,2,0),0)/1000))&gt;0),1,TRUNC(VLOOKUP($E372,'Container Panel'!$B$41:$Z$100,$D372,0)/(VLOOKUP(FL$276,UI!$A$12:$O$51,VLOOKUP(FL$279,$B$276:$C$278,2,0),0)/1000)))),"")</f>
        <v/>
      </c>
      <c r="FM372" s="145" t="str">
        <f>IFERROR(IF(AND(FM$272=list!$D$3,'Box Calculation'!FM$279&lt;&gt;"h",$E372&lt;&gt;0),0,IF(AND(FM$273=list!$D$2,$E372&lt;&gt;0,TRUNC(VLOOKUP($E372,'Container Panel'!$B$41:$Z$100,$D372,0)/(VLOOKUP(FM$276,UI!$A$12:$O$51,VLOOKUP(FM$279,$B$276:$C$278,2,0),0)/1000))&gt;0),1,TRUNC(VLOOKUP($E372,'Container Panel'!$B$41:$Z$100,$D372,0)/(VLOOKUP(FM$276,UI!$A$12:$O$51,VLOOKUP(FM$279,$B$276:$C$278,2,0),0)/1000)))),"")</f>
        <v/>
      </c>
      <c r="FN372" s="145" t="str">
        <f>IFERROR(IF(AND(FN$272=list!$D$3,'Box Calculation'!FN$279&lt;&gt;"h",$E372&lt;&gt;0),0,IF(AND(FN$273=list!$D$2,$E372&lt;&gt;0,TRUNC(VLOOKUP($E372,'Container Panel'!$B$41:$Z$100,$D372,0)/(VLOOKUP(FN$276,UI!$A$12:$O$51,VLOOKUP(FN$279,$B$276:$C$278,2,0),0)/1000))&gt;0),1,TRUNC(VLOOKUP($E372,'Container Panel'!$B$41:$Z$100,$D372,0)/(VLOOKUP(FN$276,UI!$A$12:$O$51,VLOOKUP(FN$279,$B$276:$C$278,2,0),0)/1000)))),"")</f>
        <v/>
      </c>
      <c r="FO372" s="145" t="str">
        <f>IFERROR(IF(AND(FO$272=list!$D$3,'Box Calculation'!FO$279&lt;&gt;"h",$E372&lt;&gt;0),0,IF(AND(FO$273=list!$D$2,$E372&lt;&gt;0,TRUNC(VLOOKUP($E372,'Container Panel'!$B$41:$Z$100,$D372,0)/(VLOOKUP(FO$276,UI!$A$12:$O$51,VLOOKUP(FO$279,$B$276:$C$278,2,0),0)/1000))&gt;0),1,TRUNC(VLOOKUP($E372,'Container Panel'!$B$41:$Z$100,$D372,0)/(VLOOKUP(FO$276,UI!$A$12:$O$51,VLOOKUP(FO$279,$B$276:$C$278,2,0),0)/1000)))),"")</f>
        <v/>
      </c>
      <c r="FP372" s="145" t="str">
        <f>IFERROR(IF(AND(FP$272=list!$D$3,'Box Calculation'!FP$279&lt;&gt;"h",$E372&lt;&gt;0),0,IF(AND(FP$273=list!$D$2,$E372&lt;&gt;0,TRUNC(VLOOKUP($E372,'Container Panel'!$B$41:$Z$100,$D372,0)/(VLOOKUP(FP$276,UI!$A$12:$O$51,VLOOKUP(FP$279,$B$276:$C$278,2,0),0)/1000))&gt;0),1,TRUNC(VLOOKUP($E372,'Container Panel'!$B$41:$Z$100,$D372,0)/(VLOOKUP(FP$276,UI!$A$12:$O$51,VLOOKUP(FP$279,$B$276:$C$278,2,0),0)/1000)))),"")</f>
        <v/>
      </c>
      <c r="FQ372" s="145" t="str">
        <f>IFERROR(IF(AND(FQ$272=list!$D$3,'Box Calculation'!FQ$279&lt;&gt;"h",$E372&lt;&gt;0),0,IF(AND(FQ$273=list!$D$2,$E372&lt;&gt;0,TRUNC(VLOOKUP($E372,'Container Panel'!$B$41:$Z$100,$D372,0)/(VLOOKUP(FQ$276,UI!$A$12:$O$51,VLOOKUP(FQ$279,$B$276:$C$278,2,0),0)/1000))&gt;0),1,TRUNC(VLOOKUP($E372,'Container Panel'!$B$41:$Z$100,$D372,0)/(VLOOKUP(FQ$276,UI!$A$12:$O$51,VLOOKUP(FQ$279,$B$276:$C$278,2,0),0)/1000)))),"")</f>
        <v/>
      </c>
      <c r="FR372" s="145" t="str">
        <f>IFERROR(IF(AND(FR$272=list!$D$3,'Box Calculation'!FR$279&lt;&gt;"h",$E372&lt;&gt;0),0,IF(AND(FR$273=list!$D$2,$E372&lt;&gt;0,TRUNC(VLOOKUP($E372,'Container Panel'!$B$41:$Z$100,$D372,0)/(VLOOKUP(FR$276,UI!$A$12:$O$51,VLOOKUP(FR$279,$B$276:$C$278,2,0),0)/1000))&gt;0),1,TRUNC(VLOOKUP($E372,'Container Panel'!$B$41:$Z$100,$D372,0)/(VLOOKUP(FR$276,UI!$A$12:$O$51,VLOOKUP(FR$279,$B$276:$C$278,2,0),0)/1000)))),"")</f>
        <v/>
      </c>
      <c r="FS372" s="145" t="str">
        <f>IFERROR(IF(AND(FS$272=list!$D$3,'Box Calculation'!FS$279&lt;&gt;"h",$E372&lt;&gt;0),0,IF(AND(FS$273=list!$D$2,$E372&lt;&gt;0,TRUNC(VLOOKUP($E372,'Container Panel'!$B$41:$Z$100,$D372,0)/(VLOOKUP(FS$276,UI!$A$12:$O$51,VLOOKUP(FS$279,$B$276:$C$278,2,0),0)/1000))&gt;0),1,TRUNC(VLOOKUP($E372,'Container Panel'!$B$41:$Z$100,$D372,0)/(VLOOKUP(FS$276,UI!$A$12:$O$51,VLOOKUP(FS$279,$B$276:$C$278,2,0),0)/1000)))),"")</f>
        <v/>
      </c>
      <c r="FT372" s="145" t="str">
        <f>IFERROR(IF(AND(FT$272=list!$D$3,'Box Calculation'!FT$279&lt;&gt;"h",$E372&lt;&gt;0),0,IF(AND(FT$273=list!$D$2,$E372&lt;&gt;0,TRUNC(VLOOKUP($E372,'Container Panel'!$B$41:$Z$100,$D372,0)/(VLOOKUP(FT$276,UI!$A$12:$O$51,VLOOKUP(FT$279,$B$276:$C$278,2,0),0)/1000))&gt;0),1,TRUNC(VLOOKUP($E372,'Container Panel'!$B$41:$Z$100,$D372,0)/(VLOOKUP(FT$276,UI!$A$12:$O$51,VLOOKUP(FT$279,$B$276:$C$278,2,0),0)/1000)))),"")</f>
        <v/>
      </c>
      <c r="FU372" s="145" t="str">
        <f>IFERROR(IF(AND(FU$272=list!$D$3,'Box Calculation'!FU$279&lt;&gt;"h",$E372&lt;&gt;0),0,IF(AND(FU$273=list!$D$2,$E372&lt;&gt;0,TRUNC(VLOOKUP($E372,'Container Panel'!$B$41:$Z$100,$D372,0)/(VLOOKUP(FU$276,UI!$A$12:$O$51,VLOOKUP(FU$279,$B$276:$C$278,2,0),0)/1000))&gt;0),1,TRUNC(VLOOKUP($E372,'Container Panel'!$B$41:$Z$100,$D372,0)/(VLOOKUP(FU$276,UI!$A$12:$O$51,VLOOKUP(FU$279,$B$276:$C$278,2,0),0)/1000)))),"")</f>
        <v/>
      </c>
      <c r="FV372" s="145" t="str">
        <f>IFERROR(IF(AND(FV$272=list!$D$3,'Box Calculation'!FV$279&lt;&gt;"h",$E372&lt;&gt;0),0,IF(AND(FV$273=list!$D$2,$E372&lt;&gt;0,TRUNC(VLOOKUP($E372,'Container Panel'!$B$41:$Z$100,$D372,0)/(VLOOKUP(FV$276,UI!$A$12:$O$51,VLOOKUP(FV$279,$B$276:$C$278,2,0),0)/1000))&gt;0),1,TRUNC(VLOOKUP($E372,'Container Panel'!$B$41:$Z$100,$D372,0)/(VLOOKUP(FV$276,UI!$A$12:$O$51,VLOOKUP(FV$279,$B$276:$C$278,2,0),0)/1000)))),"")</f>
        <v/>
      </c>
      <c r="FW372" s="145" t="str">
        <f>IFERROR(IF(AND(FW$272=list!$D$3,'Box Calculation'!FW$279&lt;&gt;"h",$E372&lt;&gt;0),0,IF(AND(FW$273=list!$D$2,$E372&lt;&gt;0,TRUNC(VLOOKUP($E372,'Container Panel'!$B$41:$Z$100,$D372,0)/(VLOOKUP(FW$276,UI!$A$12:$O$51,VLOOKUP(FW$279,$B$276:$C$278,2,0),0)/1000))&gt;0),1,TRUNC(VLOOKUP($E372,'Container Panel'!$B$41:$Z$100,$D372,0)/(VLOOKUP(FW$276,UI!$A$12:$O$51,VLOOKUP(FW$279,$B$276:$C$278,2,0),0)/1000)))),"")</f>
        <v/>
      </c>
      <c r="FX372" s="145" t="str">
        <f>IFERROR(IF(AND(FX$272=list!$D$3,'Box Calculation'!FX$279&lt;&gt;"h",$E372&lt;&gt;0),0,IF(AND(FX$273=list!$D$2,$E372&lt;&gt;0,TRUNC(VLOOKUP($E372,'Container Panel'!$B$41:$Z$100,$D372,0)/(VLOOKUP(FX$276,UI!$A$12:$O$51,VLOOKUP(FX$279,$B$276:$C$278,2,0),0)/1000))&gt;0),1,TRUNC(VLOOKUP($E372,'Container Panel'!$B$41:$Z$100,$D372,0)/(VLOOKUP(FX$276,UI!$A$12:$O$51,VLOOKUP(FX$279,$B$276:$C$278,2,0),0)/1000)))),"")</f>
        <v/>
      </c>
      <c r="FY372" s="145" t="str">
        <f>IFERROR(IF(AND(FY$272=list!$D$3,'Box Calculation'!FY$279&lt;&gt;"h",$E372&lt;&gt;0),0,IF(AND(FY$273=list!$D$2,$E372&lt;&gt;0,TRUNC(VLOOKUP($E372,'Container Panel'!$B$41:$Z$100,$D372,0)/(VLOOKUP(FY$276,UI!$A$12:$O$51,VLOOKUP(FY$279,$B$276:$C$278,2,0),0)/1000))&gt;0),1,TRUNC(VLOOKUP($E372,'Container Panel'!$B$41:$Z$100,$D372,0)/(VLOOKUP(FY$276,UI!$A$12:$O$51,VLOOKUP(FY$279,$B$276:$C$278,2,0),0)/1000)))),"")</f>
        <v/>
      </c>
      <c r="FZ372" s="145" t="str">
        <f>IFERROR(IF(AND(FZ$272=list!$D$3,'Box Calculation'!FZ$279&lt;&gt;"h",$E372&lt;&gt;0),0,IF(AND(FZ$273=list!$D$2,$E372&lt;&gt;0,TRUNC(VLOOKUP($E372,'Container Panel'!$B$41:$Z$100,$D372,0)/(VLOOKUP(FZ$276,UI!$A$12:$O$51,VLOOKUP(FZ$279,$B$276:$C$278,2,0),0)/1000))&gt;0),1,TRUNC(VLOOKUP($E372,'Container Panel'!$B$41:$Z$100,$D372,0)/(VLOOKUP(FZ$276,UI!$A$12:$O$51,VLOOKUP(FZ$279,$B$276:$C$278,2,0),0)/1000)))),"")</f>
        <v/>
      </c>
      <c r="GA372" s="145" t="str">
        <f>IFERROR(IF(AND(GA$272=list!$D$3,'Box Calculation'!GA$279&lt;&gt;"h",$E372&lt;&gt;0),0,IF(AND(GA$273=list!$D$2,$E372&lt;&gt;0,TRUNC(VLOOKUP($E372,'Container Panel'!$B$41:$Z$100,$D372,0)/(VLOOKUP(GA$276,UI!$A$12:$O$51,VLOOKUP(GA$279,$B$276:$C$278,2,0),0)/1000))&gt;0),1,TRUNC(VLOOKUP($E372,'Container Panel'!$B$41:$Z$100,$D372,0)/(VLOOKUP(GA$276,UI!$A$12:$O$51,VLOOKUP(GA$279,$B$276:$C$278,2,0),0)/1000)))),"")</f>
        <v/>
      </c>
      <c r="GB372" s="145" t="str">
        <f>IFERROR(IF(AND(GB$272=list!$D$3,'Box Calculation'!GB$279&lt;&gt;"h",$E372&lt;&gt;0),0,IF(AND(GB$273=list!$D$2,$E372&lt;&gt;0,TRUNC(VLOOKUP($E372,'Container Panel'!$B$41:$Z$100,$D372,0)/(VLOOKUP(GB$276,UI!$A$12:$O$51,VLOOKUP(GB$279,$B$276:$C$278,2,0),0)/1000))&gt;0),1,TRUNC(VLOOKUP($E372,'Container Panel'!$B$41:$Z$100,$D372,0)/(VLOOKUP(GB$276,UI!$A$12:$O$51,VLOOKUP(GB$279,$B$276:$C$278,2,0),0)/1000)))),"")</f>
        <v/>
      </c>
      <c r="GC372" s="145" t="str">
        <f>IFERROR(IF(AND(GC$272=list!$D$3,'Box Calculation'!GC$279&lt;&gt;"h",$E372&lt;&gt;0),0,IF(AND(GC$273=list!$D$2,$E372&lt;&gt;0,TRUNC(VLOOKUP($E372,'Container Panel'!$B$41:$Z$100,$D372,0)/(VLOOKUP(GC$276,UI!$A$12:$O$51,VLOOKUP(GC$279,$B$276:$C$278,2,0),0)/1000))&gt;0),1,TRUNC(VLOOKUP($E372,'Container Panel'!$B$41:$Z$100,$D372,0)/(VLOOKUP(GC$276,UI!$A$12:$O$51,VLOOKUP(GC$279,$B$276:$C$278,2,0),0)/1000)))),"")</f>
        <v/>
      </c>
      <c r="GD372" s="145" t="str">
        <f>IFERROR(IF(AND(GD$272=list!$D$3,'Box Calculation'!GD$279&lt;&gt;"h",$E372&lt;&gt;0),0,IF(AND(GD$273=list!$D$2,$E372&lt;&gt;0,TRUNC(VLOOKUP($E372,'Container Panel'!$B$41:$Z$100,$D372,0)/(VLOOKUP(GD$276,UI!$A$12:$O$51,VLOOKUP(GD$279,$B$276:$C$278,2,0),0)/1000))&gt;0),1,TRUNC(VLOOKUP($E372,'Container Panel'!$B$41:$Z$100,$D372,0)/(VLOOKUP(GD$276,UI!$A$12:$O$51,VLOOKUP(GD$279,$B$276:$C$278,2,0),0)/1000)))),"")</f>
        <v/>
      </c>
      <c r="GE372" s="145" t="str">
        <f>IFERROR(IF(AND(GE$272=list!$D$3,'Box Calculation'!GE$279&lt;&gt;"h",$E372&lt;&gt;0),0,IF(AND(GE$273=list!$D$2,$E372&lt;&gt;0,TRUNC(VLOOKUP($E372,'Container Panel'!$B$41:$Z$100,$D372,0)/(VLOOKUP(GE$276,UI!$A$12:$O$51,VLOOKUP(GE$279,$B$276:$C$278,2,0),0)/1000))&gt;0),1,TRUNC(VLOOKUP($E372,'Container Panel'!$B$41:$Z$100,$D372,0)/(VLOOKUP(GE$276,UI!$A$12:$O$51,VLOOKUP(GE$279,$B$276:$C$278,2,0),0)/1000)))),"")</f>
        <v/>
      </c>
      <c r="GF372" s="145" t="str">
        <f>IFERROR(IF(AND(GF$272=list!$D$3,'Box Calculation'!GF$279&lt;&gt;"h",$E372&lt;&gt;0),0,IF(AND(GF$273=list!$D$2,$E372&lt;&gt;0,TRUNC(VLOOKUP($E372,'Container Panel'!$B$41:$Z$100,$D372,0)/(VLOOKUP(GF$276,UI!$A$12:$O$51,VLOOKUP(GF$279,$B$276:$C$278,2,0),0)/1000))&gt;0),1,TRUNC(VLOOKUP($E372,'Container Panel'!$B$41:$Z$100,$D372,0)/(VLOOKUP(GF$276,UI!$A$12:$O$51,VLOOKUP(GF$279,$B$276:$C$278,2,0),0)/1000)))),"")</f>
        <v/>
      </c>
      <c r="GG372" s="145" t="str">
        <f>IFERROR(IF(AND(GG$272=list!$D$3,'Box Calculation'!GG$279&lt;&gt;"h",$E372&lt;&gt;0),0,IF(AND(GG$273=list!$D$2,$E372&lt;&gt;0,TRUNC(VLOOKUP($E372,'Container Panel'!$B$41:$Z$100,$D372,0)/(VLOOKUP(GG$276,UI!$A$12:$O$51,VLOOKUP(GG$279,$B$276:$C$278,2,0),0)/1000))&gt;0),1,TRUNC(VLOOKUP($E372,'Container Panel'!$B$41:$Z$100,$D372,0)/(VLOOKUP(GG$276,UI!$A$12:$O$51,VLOOKUP(GG$279,$B$276:$C$278,2,0),0)/1000)))),"")</f>
        <v/>
      </c>
      <c r="GH372" s="145" t="str">
        <f>IFERROR(IF(AND(GH$272=list!$D$3,'Box Calculation'!GH$279&lt;&gt;"h",$E372&lt;&gt;0),0,IF(AND(GH$273=list!$D$2,$E372&lt;&gt;0,TRUNC(VLOOKUP($E372,'Container Panel'!$B$41:$Z$100,$D372,0)/(VLOOKUP(GH$276,UI!$A$12:$O$51,VLOOKUP(GH$279,$B$276:$C$278,2,0),0)/1000))&gt;0),1,TRUNC(VLOOKUP($E372,'Container Panel'!$B$41:$Z$100,$D372,0)/(VLOOKUP(GH$276,UI!$A$12:$O$51,VLOOKUP(GH$279,$B$276:$C$278,2,0),0)/1000)))),"")</f>
        <v/>
      </c>
      <c r="GI372" s="145" t="str">
        <f>IFERROR(IF(AND(GI$272=list!$D$3,'Box Calculation'!GI$279&lt;&gt;"h",$E372&lt;&gt;0),0,IF(AND(GI$273=list!$D$2,$E372&lt;&gt;0,TRUNC(VLOOKUP($E372,'Container Panel'!$B$41:$Z$100,$D372,0)/(VLOOKUP(GI$276,UI!$A$12:$O$51,VLOOKUP(GI$279,$B$276:$C$278,2,0),0)/1000))&gt;0),1,TRUNC(VLOOKUP($E372,'Container Panel'!$B$41:$Z$100,$D372,0)/(VLOOKUP(GI$276,UI!$A$12:$O$51,VLOOKUP(GI$279,$B$276:$C$278,2,0),0)/1000)))),"")</f>
        <v/>
      </c>
      <c r="GJ372" s="145" t="str">
        <f>IFERROR(IF(AND(GJ$272=list!$D$3,'Box Calculation'!GJ$279&lt;&gt;"h",$E372&lt;&gt;0),0,IF(AND(GJ$273=list!$D$2,$E372&lt;&gt;0,TRUNC(VLOOKUP($E372,'Container Panel'!$B$41:$Z$100,$D372,0)/(VLOOKUP(GJ$276,UI!$A$12:$O$51,VLOOKUP(GJ$279,$B$276:$C$278,2,0),0)/1000))&gt;0),1,TRUNC(VLOOKUP($E372,'Container Panel'!$B$41:$Z$100,$D372,0)/(VLOOKUP(GJ$276,UI!$A$12:$O$51,VLOOKUP(GJ$279,$B$276:$C$278,2,0),0)/1000)))),"")</f>
        <v/>
      </c>
      <c r="GK372" s="145" t="str">
        <f>IFERROR(IF(AND(GK$272=list!$D$3,'Box Calculation'!GK$279&lt;&gt;"h",$E372&lt;&gt;0),0,IF(AND(GK$273=list!$D$2,$E372&lt;&gt;0,TRUNC(VLOOKUP($E372,'Container Panel'!$B$41:$Z$100,$D372,0)/(VLOOKUP(GK$276,UI!$A$12:$O$51,VLOOKUP(GK$279,$B$276:$C$278,2,0),0)/1000))&gt;0),1,TRUNC(VLOOKUP($E372,'Container Panel'!$B$41:$Z$100,$D372,0)/(VLOOKUP(GK$276,UI!$A$12:$O$51,VLOOKUP(GK$279,$B$276:$C$278,2,0),0)/1000)))),"")</f>
        <v/>
      </c>
      <c r="GL372" s="145" t="str">
        <f>IFERROR(IF(AND(GL$272=list!$D$3,'Box Calculation'!GL$279&lt;&gt;"h",$E372&lt;&gt;0),0,IF(AND(GL$273=list!$D$2,$E372&lt;&gt;0,TRUNC(VLOOKUP($E372,'Container Panel'!$B$41:$Z$100,$D372,0)/(VLOOKUP(GL$276,UI!$A$12:$O$51,VLOOKUP(GL$279,$B$276:$C$278,2,0),0)/1000))&gt;0),1,TRUNC(VLOOKUP($E372,'Container Panel'!$B$41:$Z$100,$D372,0)/(VLOOKUP(GL$276,UI!$A$12:$O$51,VLOOKUP(GL$279,$B$276:$C$278,2,0),0)/1000)))),"")</f>
        <v/>
      </c>
      <c r="GM372" s="145" t="str">
        <f>IFERROR(IF(AND(GM$272=list!$D$3,'Box Calculation'!GM$279&lt;&gt;"h",$E372&lt;&gt;0),0,IF(AND(GM$273=list!$D$2,$E372&lt;&gt;0,TRUNC(VLOOKUP($E372,'Container Panel'!$B$41:$Z$100,$D372,0)/(VLOOKUP(GM$276,UI!$A$12:$O$51,VLOOKUP(GM$279,$B$276:$C$278,2,0),0)/1000))&gt;0),1,TRUNC(VLOOKUP($E372,'Container Panel'!$B$41:$Z$100,$D372,0)/(VLOOKUP(GM$276,UI!$A$12:$O$51,VLOOKUP(GM$279,$B$276:$C$278,2,0),0)/1000)))),"")</f>
        <v/>
      </c>
      <c r="GN372" s="145" t="str">
        <f>IFERROR(IF(AND(GN$272=list!$D$3,'Box Calculation'!GN$279&lt;&gt;"h",$E372&lt;&gt;0),0,IF(AND(GN$273=list!$D$2,$E372&lt;&gt;0,TRUNC(VLOOKUP($E372,'Container Panel'!$B$41:$Z$100,$D372,0)/(VLOOKUP(GN$276,UI!$A$12:$O$51,VLOOKUP(GN$279,$B$276:$C$278,2,0),0)/1000))&gt;0),1,TRUNC(VLOOKUP($E372,'Container Panel'!$B$41:$Z$100,$D372,0)/(VLOOKUP(GN$276,UI!$A$12:$O$51,VLOOKUP(GN$279,$B$276:$C$278,2,0),0)/1000)))),"")</f>
        <v/>
      </c>
      <c r="GO372" s="145" t="str">
        <f>IFERROR(IF(AND(GO$272=list!$D$3,'Box Calculation'!GO$279&lt;&gt;"h",$E372&lt;&gt;0),0,IF(AND(GO$273=list!$D$2,$E372&lt;&gt;0,TRUNC(VLOOKUP($E372,'Container Panel'!$B$41:$Z$100,$D372,0)/(VLOOKUP(GO$276,UI!$A$12:$O$51,VLOOKUP(GO$279,$B$276:$C$278,2,0),0)/1000))&gt;0),1,TRUNC(VLOOKUP($E372,'Container Panel'!$B$41:$Z$100,$D372,0)/(VLOOKUP(GO$276,UI!$A$12:$O$51,VLOOKUP(GO$279,$B$276:$C$278,2,0),0)/1000)))),"")</f>
        <v/>
      </c>
      <c r="GP372" s="145" t="str">
        <f>IFERROR(IF(AND(GP$272=list!$D$3,'Box Calculation'!GP$279&lt;&gt;"h",$E372&lt;&gt;0),0,IF(AND(GP$273=list!$D$2,$E372&lt;&gt;0,TRUNC(VLOOKUP($E372,'Container Panel'!$B$41:$Z$100,$D372,0)/(VLOOKUP(GP$276,UI!$A$12:$O$51,VLOOKUP(GP$279,$B$276:$C$278,2,0),0)/1000))&gt;0),1,TRUNC(VLOOKUP($E372,'Container Panel'!$B$41:$Z$100,$D372,0)/(VLOOKUP(GP$276,UI!$A$12:$O$51,VLOOKUP(GP$279,$B$276:$C$278,2,0),0)/1000)))),"")</f>
        <v/>
      </c>
      <c r="GQ372" s="145" t="str">
        <f>IFERROR(IF(AND(GQ$272=list!$D$3,'Box Calculation'!GQ$279&lt;&gt;"h",$E372&lt;&gt;0),0,IF(AND(GQ$273=list!$D$2,$E372&lt;&gt;0,TRUNC(VLOOKUP($E372,'Container Panel'!$B$41:$Z$100,$D372,0)/(VLOOKUP(GQ$276,UI!$A$12:$O$51,VLOOKUP(GQ$279,$B$276:$C$278,2,0),0)/1000))&gt;0),1,TRUNC(VLOOKUP($E372,'Container Panel'!$B$41:$Z$100,$D372,0)/(VLOOKUP(GQ$276,UI!$A$12:$O$51,VLOOKUP(GQ$279,$B$276:$C$278,2,0),0)/1000)))),"")</f>
        <v/>
      </c>
      <c r="GR372" s="145" t="str">
        <f>IFERROR(IF(AND(GR$272=list!$D$3,'Box Calculation'!GR$279&lt;&gt;"h",$E372&lt;&gt;0),0,IF(AND(GR$273=list!$D$2,$E372&lt;&gt;0,TRUNC(VLOOKUP($E372,'Container Panel'!$B$41:$Z$100,$D372,0)/(VLOOKUP(GR$276,UI!$A$12:$O$51,VLOOKUP(GR$279,$B$276:$C$278,2,0),0)/1000))&gt;0),1,TRUNC(VLOOKUP($E372,'Container Panel'!$B$41:$Z$100,$D372,0)/(VLOOKUP(GR$276,UI!$A$12:$O$51,VLOOKUP(GR$279,$B$276:$C$278,2,0),0)/1000)))),"")</f>
        <v/>
      </c>
      <c r="GS372" s="145" t="str">
        <f>IFERROR(IF(AND(GS$272=list!$D$3,'Box Calculation'!GS$279&lt;&gt;"h",$E372&lt;&gt;0),0,IF(AND(GS$273=list!$D$2,$E372&lt;&gt;0,TRUNC(VLOOKUP($E372,'Container Panel'!$B$41:$Z$100,$D372,0)/(VLOOKUP(GS$276,UI!$A$12:$O$51,VLOOKUP(GS$279,$B$276:$C$278,2,0),0)/1000))&gt;0),1,TRUNC(VLOOKUP($E372,'Container Panel'!$B$41:$Z$100,$D372,0)/(VLOOKUP(GS$276,UI!$A$12:$O$51,VLOOKUP(GS$279,$B$276:$C$278,2,0),0)/1000)))),"")</f>
        <v/>
      </c>
      <c r="GT372" s="145" t="str">
        <f>IFERROR(IF(AND(GT$272=list!$D$3,'Box Calculation'!GT$279&lt;&gt;"h",$E372&lt;&gt;0),0,IF(AND(GT$273=list!$D$2,$E372&lt;&gt;0,TRUNC(VLOOKUP($E372,'Container Panel'!$B$41:$Z$100,$D372,0)/(VLOOKUP(GT$276,UI!$A$12:$O$51,VLOOKUP(GT$279,$B$276:$C$278,2,0),0)/1000))&gt;0),1,TRUNC(VLOOKUP($E372,'Container Panel'!$B$41:$Z$100,$D372,0)/(VLOOKUP(GT$276,UI!$A$12:$O$51,VLOOKUP(GT$279,$B$276:$C$278,2,0),0)/1000)))),"")</f>
        <v/>
      </c>
      <c r="GU372" s="145" t="str">
        <f>IFERROR(IF(AND(GU$272=list!$D$3,'Box Calculation'!GU$279&lt;&gt;"h",$E372&lt;&gt;0),0,IF(AND(GU$273=list!$D$2,$E372&lt;&gt;0,TRUNC(VLOOKUP($E372,'Container Panel'!$B$41:$Z$100,$D372,0)/(VLOOKUP(GU$276,UI!$A$12:$O$51,VLOOKUP(GU$279,$B$276:$C$278,2,0),0)/1000))&gt;0),1,TRUNC(VLOOKUP($E372,'Container Panel'!$B$41:$Z$100,$D372,0)/(VLOOKUP(GU$276,UI!$A$12:$O$51,VLOOKUP(GU$279,$B$276:$C$278,2,0),0)/1000)))),"")</f>
        <v/>
      </c>
      <c r="GV372" s="145" t="str">
        <f>IFERROR(IF(AND(GV$272=list!$D$3,'Box Calculation'!GV$279&lt;&gt;"h",$E372&lt;&gt;0),0,IF(AND(GV$273=list!$D$2,$E372&lt;&gt;0,TRUNC(VLOOKUP($E372,'Container Panel'!$B$41:$Z$100,$D372,0)/(VLOOKUP(GV$276,UI!$A$12:$O$51,VLOOKUP(GV$279,$B$276:$C$278,2,0),0)/1000))&gt;0),1,TRUNC(VLOOKUP($E372,'Container Panel'!$B$41:$Z$100,$D372,0)/(VLOOKUP(GV$276,UI!$A$12:$O$51,VLOOKUP(GV$279,$B$276:$C$278,2,0),0)/1000)))),"")</f>
        <v/>
      </c>
      <c r="GW372" s="145" t="str">
        <f>IFERROR(IF(AND(GW$272=list!$D$3,'Box Calculation'!GW$279&lt;&gt;"h",$E372&lt;&gt;0),0,IF(AND(GW$273=list!$D$2,$E372&lt;&gt;0,TRUNC(VLOOKUP($E372,'Container Panel'!$B$41:$Z$100,$D372,0)/(VLOOKUP(GW$276,UI!$A$12:$O$51,VLOOKUP(GW$279,$B$276:$C$278,2,0),0)/1000))&gt;0),1,TRUNC(VLOOKUP($E372,'Container Panel'!$B$41:$Z$100,$D372,0)/(VLOOKUP(GW$276,UI!$A$12:$O$51,VLOOKUP(GW$279,$B$276:$C$278,2,0),0)/1000)))),"")</f>
        <v/>
      </c>
      <c r="GX372" s="145" t="str">
        <f>IFERROR(IF(AND(GX$272=list!$D$3,'Box Calculation'!GX$279&lt;&gt;"h",$E372&lt;&gt;0),0,IF(AND(GX$273=list!$D$2,$E372&lt;&gt;0,TRUNC(VLOOKUP($E372,'Container Panel'!$B$41:$Z$100,$D372,0)/(VLOOKUP(GX$276,UI!$A$12:$O$51,VLOOKUP(GX$279,$B$276:$C$278,2,0),0)/1000))&gt;0),1,TRUNC(VLOOKUP($E372,'Container Panel'!$B$41:$Z$100,$D372,0)/(VLOOKUP(GX$276,UI!$A$12:$O$51,VLOOKUP(GX$279,$B$276:$C$278,2,0),0)/1000)))),"")</f>
        <v/>
      </c>
      <c r="GY372" s="145" t="str">
        <f>IFERROR(IF(AND(GY$272=list!$D$3,'Box Calculation'!GY$279&lt;&gt;"h",$E372&lt;&gt;0),0,IF(AND(GY$273=list!$D$2,$E372&lt;&gt;0,TRUNC(VLOOKUP($E372,'Container Panel'!$B$41:$Z$100,$D372,0)/(VLOOKUP(GY$276,UI!$A$12:$O$51,VLOOKUP(GY$279,$B$276:$C$278,2,0),0)/1000))&gt;0),1,TRUNC(VLOOKUP($E372,'Container Panel'!$B$41:$Z$100,$D372,0)/(VLOOKUP(GY$276,UI!$A$12:$O$51,VLOOKUP(GY$279,$B$276:$C$278,2,0),0)/1000)))),"")</f>
        <v/>
      </c>
      <c r="GZ372" s="145" t="str">
        <f>IFERROR(IF(AND(GZ$272=list!$D$3,'Box Calculation'!GZ$279&lt;&gt;"h",$E372&lt;&gt;0),0,IF(AND(GZ$273=list!$D$2,$E372&lt;&gt;0,TRUNC(VLOOKUP($E372,'Container Panel'!$B$41:$Z$100,$D372,0)/(VLOOKUP(GZ$276,UI!$A$12:$O$51,VLOOKUP(GZ$279,$B$276:$C$278,2,0),0)/1000))&gt;0),1,TRUNC(VLOOKUP($E372,'Container Panel'!$B$41:$Z$100,$D372,0)/(VLOOKUP(GZ$276,UI!$A$12:$O$51,VLOOKUP(GZ$279,$B$276:$C$278,2,0),0)/1000)))),"")</f>
        <v/>
      </c>
      <c r="HA372" s="145" t="str">
        <f>IFERROR(IF(AND(HA$272=list!$D$3,'Box Calculation'!HA$279&lt;&gt;"h",$E372&lt;&gt;0),0,IF(AND(HA$273=list!$D$2,$E372&lt;&gt;0,TRUNC(VLOOKUP($E372,'Container Panel'!$B$41:$Z$100,$D372,0)/(VLOOKUP(HA$276,UI!$A$12:$O$51,VLOOKUP(HA$279,$B$276:$C$278,2,0),0)/1000))&gt;0),1,TRUNC(VLOOKUP($E372,'Container Panel'!$B$41:$Z$100,$D372,0)/(VLOOKUP(HA$276,UI!$A$12:$O$51,VLOOKUP(HA$279,$B$276:$C$278,2,0),0)/1000)))),"")</f>
        <v/>
      </c>
      <c r="HB372" s="145" t="str">
        <f>IFERROR(IF(AND(HB$272=list!$D$3,'Box Calculation'!HB$279&lt;&gt;"h",$E372&lt;&gt;0),0,IF(AND(HB$273=list!$D$2,$E372&lt;&gt;0,TRUNC(VLOOKUP($E372,'Container Panel'!$B$41:$Z$100,$D372,0)/(VLOOKUP(HB$276,UI!$A$12:$O$51,VLOOKUP(HB$279,$B$276:$C$278,2,0),0)/1000))&gt;0),1,TRUNC(VLOOKUP($E372,'Container Panel'!$B$41:$Z$100,$D372,0)/(VLOOKUP(HB$276,UI!$A$12:$O$51,VLOOKUP(HB$279,$B$276:$C$278,2,0),0)/1000)))),"")</f>
        <v/>
      </c>
      <c r="HC372" s="145" t="str">
        <f>IFERROR(IF(AND(HC$272=list!$D$3,'Box Calculation'!HC$279&lt;&gt;"h",$E372&lt;&gt;0),0,IF(AND(HC$273=list!$D$2,$E372&lt;&gt;0,TRUNC(VLOOKUP($E372,'Container Panel'!$B$41:$Z$100,$D372,0)/(VLOOKUP(HC$276,UI!$A$12:$O$51,VLOOKUP(HC$279,$B$276:$C$278,2,0),0)/1000))&gt;0),1,TRUNC(VLOOKUP($E372,'Container Panel'!$B$41:$Z$100,$D372,0)/(VLOOKUP(HC$276,UI!$A$12:$O$51,VLOOKUP(HC$279,$B$276:$C$278,2,0),0)/1000)))),"")</f>
        <v/>
      </c>
      <c r="HD372" s="145" t="str">
        <f>IFERROR(IF(AND(HD$272=list!$D$3,'Box Calculation'!HD$279&lt;&gt;"h",$E372&lt;&gt;0),0,IF(AND(HD$273=list!$D$2,$E372&lt;&gt;0,TRUNC(VLOOKUP($E372,'Container Panel'!$B$41:$Z$100,$D372,0)/(VLOOKUP(HD$276,UI!$A$12:$O$51,VLOOKUP(HD$279,$B$276:$C$278,2,0),0)/1000))&gt;0),1,TRUNC(VLOOKUP($E372,'Container Panel'!$B$41:$Z$100,$D372,0)/(VLOOKUP(HD$276,UI!$A$12:$O$51,VLOOKUP(HD$279,$B$276:$C$278,2,0),0)/1000)))),"")</f>
        <v/>
      </c>
      <c r="HE372" s="145" t="str">
        <f>IFERROR(IF(AND(HE$272=list!$D$3,'Box Calculation'!HE$279&lt;&gt;"h",$E372&lt;&gt;0),0,IF(AND(HE$273=list!$D$2,$E372&lt;&gt;0,TRUNC(VLOOKUP($E372,'Container Panel'!$B$41:$Z$100,$D372,0)/(VLOOKUP(HE$276,UI!$A$12:$O$51,VLOOKUP(HE$279,$B$276:$C$278,2,0),0)/1000))&gt;0),1,TRUNC(VLOOKUP($E372,'Container Panel'!$B$41:$Z$100,$D372,0)/(VLOOKUP(HE$276,UI!$A$12:$O$51,VLOOKUP(HE$279,$B$276:$C$278,2,0),0)/1000)))),"")</f>
        <v/>
      </c>
      <c r="HF372" s="145" t="str">
        <f>IFERROR(IF(AND(HF$272=list!$D$3,'Box Calculation'!HF$279&lt;&gt;"h",$E372&lt;&gt;0),0,IF(AND(HF$273=list!$D$2,$E372&lt;&gt;0,TRUNC(VLOOKUP($E372,'Container Panel'!$B$41:$Z$100,$D372,0)/(VLOOKUP(HF$276,UI!$A$12:$O$51,VLOOKUP(HF$279,$B$276:$C$278,2,0),0)/1000))&gt;0),1,TRUNC(VLOOKUP($E372,'Container Panel'!$B$41:$Z$100,$D372,0)/(VLOOKUP(HF$276,UI!$A$12:$O$51,VLOOKUP(HF$279,$B$276:$C$278,2,0),0)/1000)))),"")</f>
        <v/>
      </c>
      <c r="HG372" s="145" t="str">
        <f>IFERROR(IF(AND(HG$272=list!$D$3,'Box Calculation'!HG$279&lt;&gt;"h",$E372&lt;&gt;0),0,IF(AND(HG$273=list!$D$2,$E372&lt;&gt;0,TRUNC(VLOOKUP($E372,'Container Panel'!$B$41:$Z$100,$D372,0)/(VLOOKUP(HG$276,UI!$A$12:$O$51,VLOOKUP(HG$279,$B$276:$C$278,2,0),0)/1000))&gt;0),1,TRUNC(VLOOKUP($E372,'Container Panel'!$B$41:$Z$100,$D372,0)/(VLOOKUP(HG$276,UI!$A$12:$O$51,VLOOKUP(HG$279,$B$276:$C$278,2,0),0)/1000)))),"")</f>
        <v/>
      </c>
      <c r="HH372" s="145" t="str">
        <f>IFERROR(IF(AND(HH$272=list!$D$3,'Box Calculation'!HH$279&lt;&gt;"h",$E372&lt;&gt;0),0,IF(AND(HH$273=list!$D$2,$E372&lt;&gt;0,TRUNC(VLOOKUP($E372,'Container Panel'!$B$41:$Z$100,$D372,0)/(VLOOKUP(HH$276,UI!$A$12:$O$51,VLOOKUP(HH$279,$B$276:$C$278,2,0),0)/1000))&gt;0),1,TRUNC(VLOOKUP($E372,'Container Panel'!$B$41:$Z$100,$D372,0)/(VLOOKUP(HH$276,UI!$A$12:$O$51,VLOOKUP(HH$279,$B$276:$C$278,2,0),0)/1000)))),"")</f>
        <v/>
      </c>
      <c r="HI372" s="145" t="str">
        <f>IFERROR(IF(AND(HI$272=list!$D$3,'Box Calculation'!HI$279&lt;&gt;"h",$E372&lt;&gt;0),0,IF(AND(HI$273=list!$D$2,$E372&lt;&gt;0,TRUNC(VLOOKUP($E372,'Container Panel'!$B$41:$Z$100,$D372,0)/(VLOOKUP(HI$276,UI!$A$12:$O$51,VLOOKUP(HI$279,$B$276:$C$278,2,0),0)/1000))&gt;0),1,TRUNC(VLOOKUP($E372,'Container Panel'!$B$41:$Z$100,$D372,0)/(VLOOKUP(HI$276,UI!$A$12:$O$51,VLOOKUP(HI$279,$B$276:$C$278,2,0),0)/1000)))),"")</f>
        <v/>
      </c>
      <c r="HJ372" s="145" t="str">
        <f>IFERROR(IF(AND(HJ$272=list!$D$3,'Box Calculation'!HJ$279&lt;&gt;"h",$E372&lt;&gt;0),0,IF(AND(HJ$273=list!$D$2,$E372&lt;&gt;0,TRUNC(VLOOKUP($E372,'Container Panel'!$B$41:$Z$100,$D372,0)/(VLOOKUP(HJ$276,UI!$A$12:$O$51,VLOOKUP(HJ$279,$B$276:$C$278,2,0),0)/1000))&gt;0),1,TRUNC(VLOOKUP($E372,'Container Panel'!$B$41:$Z$100,$D372,0)/(VLOOKUP(HJ$276,UI!$A$12:$O$51,VLOOKUP(HJ$279,$B$276:$C$278,2,0),0)/1000)))),"")</f>
        <v/>
      </c>
      <c r="HK372" s="145" t="str">
        <f>IFERROR(IF(AND(HK$272=list!$D$3,'Box Calculation'!HK$279&lt;&gt;"h",$E372&lt;&gt;0),0,IF(AND(HK$273=list!$D$2,$E372&lt;&gt;0,TRUNC(VLOOKUP($E372,'Container Panel'!$B$41:$Z$100,$D372,0)/(VLOOKUP(HK$276,UI!$A$12:$O$51,VLOOKUP(HK$279,$B$276:$C$278,2,0),0)/1000))&gt;0),1,TRUNC(VLOOKUP($E372,'Container Panel'!$B$41:$Z$100,$D372,0)/(VLOOKUP(HK$276,UI!$A$12:$O$51,VLOOKUP(HK$279,$B$276:$C$278,2,0),0)/1000)))),"")</f>
        <v/>
      </c>
      <c r="HL372" s="145" t="str">
        <f>IFERROR(IF(AND(HL$272=list!$D$3,'Box Calculation'!HL$279&lt;&gt;"h",$E372&lt;&gt;0),0,IF(AND(HL$273=list!$D$2,$E372&lt;&gt;0,TRUNC(VLOOKUP($E372,'Container Panel'!$B$41:$Z$100,$D372,0)/(VLOOKUP(HL$276,UI!$A$12:$O$51,VLOOKUP(HL$279,$B$276:$C$278,2,0),0)/1000))&gt;0),1,TRUNC(VLOOKUP($E372,'Container Panel'!$B$41:$Z$100,$D372,0)/(VLOOKUP(HL$276,UI!$A$12:$O$51,VLOOKUP(HL$279,$B$276:$C$278,2,0),0)/1000)))),"")</f>
        <v/>
      </c>
      <c r="HM372" s="145" t="str">
        <f>IFERROR(IF(AND(HM$272=list!$D$3,'Box Calculation'!HM$279&lt;&gt;"h",$E372&lt;&gt;0),0,IF(AND(HM$273=list!$D$2,$E372&lt;&gt;0,TRUNC(VLOOKUP($E372,'Container Panel'!$B$41:$Z$100,$D372,0)/(VLOOKUP(HM$276,UI!$A$12:$O$51,VLOOKUP(HM$279,$B$276:$C$278,2,0),0)/1000))&gt;0),1,TRUNC(VLOOKUP($E372,'Container Panel'!$B$41:$Z$100,$D372,0)/(VLOOKUP(HM$276,UI!$A$12:$O$51,VLOOKUP(HM$279,$B$276:$C$278,2,0),0)/1000)))),"")</f>
        <v/>
      </c>
      <c r="HN372" s="145" t="str">
        <f>IFERROR(IF(AND(HN$272=list!$D$3,'Box Calculation'!HN$279&lt;&gt;"h",$E372&lt;&gt;0),0,IF(AND(HN$273=list!$D$2,$E372&lt;&gt;0,TRUNC(VLOOKUP($E372,'Container Panel'!$B$41:$Z$100,$D372,0)/(VLOOKUP(HN$276,UI!$A$12:$O$51,VLOOKUP(HN$279,$B$276:$C$278,2,0),0)/1000))&gt;0),1,TRUNC(VLOOKUP($E372,'Container Panel'!$B$41:$Z$100,$D372,0)/(VLOOKUP(HN$276,UI!$A$12:$O$51,VLOOKUP(HN$279,$B$276:$C$278,2,0),0)/1000)))),"")</f>
        <v/>
      </c>
      <c r="HO372" s="145" t="str">
        <f>IFERROR(IF(AND(HO$272=list!$D$3,'Box Calculation'!HO$279&lt;&gt;"h",$E372&lt;&gt;0),0,IF(AND(HO$273=list!$D$2,$E372&lt;&gt;0,TRUNC(VLOOKUP($E372,'Container Panel'!$B$41:$Z$100,$D372,0)/(VLOOKUP(HO$276,UI!$A$12:$O$51,VLOOKUP(HO$279,$B$276:$C$278,2,0),0)/1000))&gt;0),1,TRUNC(VLOOKUP($E372,'Container Panel'!$B$41:$Z$100,$D372,0)/(VLOOKUP(HO$276,UI!$A$12:$O$51,VLOOKUP(HO$279,$B$276:$C$278,2,0),0)/1000)))),"")</f>
        <v/>
      </c>
      <c r="HP372" s="145" t="str">
        <f>IFERROR(IF(AND(HP$272=list!$D$3,'Box Calculation'!HP$279&lt;&gt;"h",$E372&lt;&gt;0),0,IF(AND(HP$273=list!$D$2,$E372&lt;&gt;0,TRUNC(VLOOKUP($E372,'Container Panel'!$B$41:$Z$100,$D372,0)/(VLOOKUP(HP$276,UI!$A$12:$O$51,VLOOKUP(HP$279,$B$276:$C$278,2,0),0)/1000))&gt;0),1,TRUNC(VLOOKUP($E372,'Container Panel'!$B$41:$Z$100,$D372,0)/(VLOOKUP(HP$276,UI!$A$12:$O$51,VLOOKUP(HP$279,$B$276:$C$278,2,0),0)/1000)))),"")</f>
        <v/>
      </c>
      <c r="HQ372" s="145" t="str">
        <f>IFERROR(IF(AND(HQ$272=list!$D$3,'Box Calculation'!HQ$279&lt;&gt;"h",$E372&lt;&gt;0),0,IF(AND(HQ$273=list!$D$2,$E372&lt;&gt;0,TRUNC(VLOOKUP($E372,'Container Panel'!$B$41:$Z$100,$D372,0)/(VLOOKUP(HQ$276,UI!$A$12:$O$51,VLOOKUP(HQ$279,$B$276:$C$278,2,0),0)/1000))&gt;0),1,TRUNC(VLOOKUP($E372,'Container Panel'!$B$41:$Z$100,$D372,0)/(VLOOKUP(HQ$276,UI!$A$12:$O$51,VLOOKUP(HQ$279,$B$276:$C$278,2,0),0)/1000)))),"")</f>
        <v/>
      </c>
      <c r="HR372" s="145" t="str">
        <f>IFERROR(IF(AND(HR$272=list!$D$3,'Box Calculation'!HR$279&lt;&gt;"h",$E372&lt;&gt;0),0,IF(AND(HR$273=list!$D$2,$E372&lt;&gt;0,TRUNC(VLOOKUP($E372,'Container Panel'!$B$41:$Z$100,$D372,0)/(VLOOKUP(HR$276,UI!$A$12:$O$51,VLOOKUP(HR$279,$B$276:$C$278,2,0),0)/1000))&gt;0),1,TRUNC(VLOOKUP($E372,'Container Panel'!$B$41:$Z$100,$D372,0)/(VLOOKUP(HR$276,UI!$A$12:$O$51,VLOOKUP(HR$279,$B$276:$C$278,2,0),0)/1000)))),"")</f>
        <v/>
      </c>
      <c r="HS372" s="145" t="str">
        <f>IFERROR(IF(AND(HS$272=list!$D$3,'Box Calculation'!HS$279&lt;&gt;"h",$E372&lt;&gt;0),0,IF(AND(HS$273=list!$D$2,$E372&lt;&gt;0,TRUNC(VLOOKUP($E372,'Container Panel'!$B$41:$Z$100,$D372,0)/(VLOOKUP(HS$276,UI!$A$12:$O$51,VLOOKUP(HS$279,$B$276:$C$278,2,0),0)/1000))&gt;0),1,TRUNC(VLOOKUP($E372,'Container Panel'!$B$41:$Z$100,$D372,0)/(VLOOKUP(HS$276,UI!$A$12:$O$51,VLOOKUP(HS$279,$B$276:$C$278,2,0),0)/1000)))),"")</f>
        <v/>
      </c>
      <c r="HT372" s="145" t="str">
        <f>IFERROR(IF(AND(HT$272=list!$D$3,'Box Calculation'!HT$279&lt;&gt;"h",$E372&lt;&gt;0),0,IF(AND(HT$273=list!$D$2,$E372&lt;&gt;0,TRUNC(VLOOKUP($E372,'Container Panel'!$B$41:$Z$100,$D372,0)/(VLOOKUP(HT$276,UI!$A$12:$O$51,VLOOKUP(HT$279,$B$276:$C$278,2,0),0)/1000))&gt;0),1,TRUNC(VLOOKUP($E372,'Container Panel'!$B$41:$Z$100,$D372,0)/(VLOOKUP(HT$276,UI!$A$12:$O$51,VLOOKUP(HT$279,$B$276:$C$278,2,0),0)/1000)))),"")</f>
        <v/>
      </c>
      <c r="HU372" s="145" t="str">
        <f>IFERROR(IF(AND(HU$272=list!$D$3,'Box Calculation'!HU$279&lt;&gt;"h",$E372&lt;&gt;0),0,IF(AND(HU$273=list!$D$2,$E372&lt;&gt;0,TRUNC(VLOOKUP($E372,'Container Panel'!$B$41:$Z$100,$D372,0)/(VLOOKUP(HU$276,UI!$A$12:$O$51,VLOOKUP(HU$279,$B$276:$C$278,2,0),0)/1000))&gt;0),1,TRUNC(VLOOKUP($E372,'Container Panel'!$B$41:$Z$100,$D372,0)/(VLOOKUP(HU$276,UI!$A$12:$O$51,VLOOKUP(HU$279,$B$276:$C$278,2,0),0)/1000)))),"")</f>
        <v/>
      </c>
      <c r="HV372" s="145" t="str">
        <f>IFERROR(IF(AND(HV$272=list!$D$3,'Box Calculation'!HV$279&lt;&gt;"h",$E372&lt;&gt;0),0,IF(AND(HV$273=list!$D$2,$E372&lt;&gt;0,TRUNC(VLOOKUP($E372,'Container Panel'!$B$41:$Z$100,$D372,0)/(VLOOKUP(HV$276,UI!$A$12:$O$51,VLOOKUP(HV$279,$B$276:$C$278,2,0),0)/1000))&gt;0),1,TRUNC(VLOOKUP($E372,'Container Panel'!$B$41:$Z$100,$D372,0)/(VLOOKUP(HV$276,UI!$A$12:$O$51,VLOOKUP(HV$279,$B$276:$C$278,2,0),0)/1000)))),"")</f>
        <v/>
      </c>
      <c r="HW372" s="145" t="str">
        <f>IFERROR(IF(AND(HW$272=list!$D$3,'Box Calculation'!HW$279&lt;&gt;"h",$E372&lt;&gt;0),0,IF(AND(HW$273=list!$D$2,$E372&lt;&gt;0,TRUNC(VLOOKUP($E372,'Container Panel'!$B$41:$Z$100,$D372,0)/(VLOOKUP(HW$276,UI!$A$12:$O$51,VLOOKUP(HW$279,$B$276:$C$278,2,0),0)/1000))&gt;0),1,TRUNC(VLOOKUP($E372,'Container Panel'!$B$41:$Z$100,$D372,0)/(VLOOKUP(HW$276,UI!$A$12:$O$51,VLOOKUP(HW$279,$B$276:$C$278,2,0),0)/1000)))),"")</f>
        <v/>
      </c>
      <c r="HX372" s="145" t="str">
        <f>IFERROR(IF(AND(HX$272=list!$D$3,'Box Calculation'!HX$279&lt;&gt;"h",$E372&lt;&gt;0),0,IF(AND(HX$273=list!$D$2,$E372&lt;&gt;0,TRUNC(VLOOKUP($E372,'Container Panel'!$B$41:$Z$100,$D372,0)/(VLOOKUP(HX$276,UI!$A$12:$O$51,VLOOKUP(HX$279,$B$276:$C$278,2,0),0)/1000))&gt;0),1,TRUNC(VLOOKUP($E372,'Container Panel'!$B$41:$Z$100,$D372,0)/(VLOOKUP(HX$276,UI!$A$12:$O$51,VLOOKUP(HX$279,$B$276:$C$278,2,0),0)/1000)))),"")</f>
        <v/>
      </c>
      <c r="HY372" s="145" t="str">
        <f>IFERROR(IF(AND(HY$272=list!$D$3,'Box Calculation'!HY$279&lt;&gt;"h",$E372&lt;&gt;0),0,IF(AND(HY$273=list!$D$2,$E372&lt;&gt;0,TRUNC(VLOOKUP($E372,'Container Panel'!$B$41:$Z$100,$D372,0)/(VLOOKUP(HY$276,UI!$A$12:$O$51,VLOOKUP(HY$279,$B$276:$C$278,2,0),0)/1000))&gt;0),1,TRUNC(VLOOKUP($E372,'Container Panel'!$B$41:$Z$100,$D372,0)/(VLOOKUP(HY$276,UI!$A$12:$O$51,VLOOKUP(HY$279,$B$276:$C$278,2,0),0)/1000)))),"")</f>
        <v/>
      </c>
      <c r="HZ372" s="145" t="str">
        <f>IFERROR(IF(AND(HZ$272=list!$D$3,'Box Calculation'!HZ$279&lt;&gt;"h",$E372&lt;&gt;0),0,IF(AND(HZ$273=list!$D$2,$E372&lt;&gt;0,TRUNC(VLOOKUP($E372,'Container Panel'!$B$41:$Z$100,$D372,0)/(VLOOKUP(HZ$276,UI!$A$12:$O$51,VLOOKUP(HZ$279,$B$276:$C$278,2,0),0)/1000))&gt;0),1,TRUNC(VLOOKUP($E372,'Container Panel'!$B$41:$Z$100,$D372,0)/(VLOOKUP(HZ$276,UI!$A$12:$O$51,VLOOKUP(HZ$279,$B$276:$C$278,2,0),0)/1000)))),"")</f>
        <v/>
      </c>
      <c r="IA372" s="145" t="str">
        <f>IFERROR(IF(AND(IA$272=list!$D$3,'Box Calculation'!IA$279&lt;&gt;"h",$E372&lt;&gt;0),0,IF(AND(IA$273=list!$D$2,$E372&lt;&gt;0,TRUNC(VLOOKUP($E372,'Container Panel'!$B$41:$Z$100,$D372,0)/(VLOOKUP(IA$276,UI!$A$12:$O$51,VLOOKUP(IA$279,$B$276:$C$278,2,0),0)/1000))&gt;0),1,TRUNC(VLOOKUP($E372,'Container Panel'!$B$41:$Z$100,$D372,0)/(VLOOKUP(IA$276,UI!$A$12:$O$51,VLOOKUP(IA$279,$B$276:$C$278,2,0),0)/1000)))),"")</f>
        <v/>
      </c>
      <c r="IB372" s="145" t="str">
        <f>IFERROR(IF(AND(IB$272=list!$D$3,'Box Calculation'!IB$279&lt;&gt;"h",$E372&lt;&gt;0),0,IF(AND(IB$273=list!$D$2,$E372&lt;&gt;0,TRUNC(VLOOKUP($E372,'Container Panel'!$B$41:$Z$100,$D372,0)/(VLOOKUP(IB$276,UI!$A$12:$O$51,VLOOKUP(IB$279,$B$276:$C$278,2,0),0)/1000))&gt;0),1,TRUNC(VLOOKUP($E372,'Container Panel'!$B$41:$Z$100,$D372,0)/(VLOOKUP(IB$276,UI!$A$12:$O$51,VLOOKUP(IB$279,$B$276:$C$278,2,0),0)/1000)))),"")</f>
        <v/>
      </c>
      <c r="IC372" s="145" t="str">
        <f>IFERROR(IF(AND(IC$272=list!$D$3,'Box Calculation'!IC$279&lt;&gt;"h",$E372&lt;&gt;0),0,IF(AND(IC$273=list!$D$2,$E372&lt;&gt;0,TRUNC(VLOOKUP($E372,'Container Panel'!$B$41:$Z$100,$D372,0)/(VLOOKUP(IC$276,UI!$A$12:$O$51,VLOOKUP(IC$279,$B$276:$C$278,2,0),0)/1000))&gt;0),1,TRUNC(VLOOKUP($E372,'Container Panel'!$B$41:$Z$100,$D372,0)/(VLOOKUP(IC$276,UI!$A$12:$O$51,VLOOKUP(IC$279,$B$276:$C$278,2,0),0)/1000)))),"")</f>
        <v/>
      </c>
      <c r="ID372" s="145" t="str">
        <f>IFERROR(IF(AND(ID$272=list!$D$3,'Box Calculation'!ID$279&lt;&gt;"h",$E372&lt;&gt;0),0,IF(AND(ID$273=list!$D$2,$E372&lt;&gt;0,TRUNC(VLOOKUP($E372,'Container Panel'!$B$41:$Z$100,$D372,0)/(VLOOKUP(ID$276,UI!$A$12:$O$51,VLOOKUP(ID$279,$B$276:$C$278,2,0),0)/1000))&gt;0),1,TRUNC(VLOOKUP($E372,'Container Panel'!$B$41:$Z$100,$D372,0)/(VLOOKUP(ID$276,UI!$A$12:$O$51,VLOOKUP(ID$279,$B$276:$C$278,2,0),0)/1000)))),"")</f>
        <v/>
      </c>
      <c r="IE372" s="145" t="str">
        <f>IFERROR(IF(AND(IE$272=list!$D$3,'Box Calculation'!IE$279&lt;&gt;"h",$E372&lt;&gt;0),0,IF(AND(IE$273=list!$D$2,$E372&lt;&gt;0,TRUNC(VLOOKUP($E372,'Container Panel'!$B$41:$Z$100,$D372,0)/(VLOOKUP(IE$276,UI!$A$12:$O$51,VLOOKUP(IE$279,$B$276:$C$278,2,0),0)/1000))&gt;0),1,TRUNC(VLOOKUP($E372,'Container Panel'!$B$41:$Z$100,$D372,0)/(VLOOKUP(IE$276,UI!$A$12:$O$51,VLOOKUP(IE$279,$B$276:$C$278,2,0),0)/1000)))),"")</f>
        <v/>
      </c>
      <c r="IF372" s="145" t="str">
        <f>IFERROR(IF(AND(IF$272=list!$D$3,'Box Calculation'!IF$279&lt;&gt;"h",$E372&lt;&gt;0),0,IF(AND(IF$273=list!$D$2,$E372&lt;&gt;0,TRUNC(VLOOKUP($E372,'Container Panel'!$B$41:$Z$100,$D372,0)/(VLOOKUP(IF$276,UI!$A$12:$O$51,VLOOKUP(IF$279,$B$276:$C$278,2,0),0)/1000))&gt;0),1,TRUNC(VLOOKUP($E372,'Container Panel'!$B$41:$Z$100,$D372,0)/(VLOOKUP(IF$276,UI!$A$12:$O$51,VLOOKUP(IF$279,$B$276:$C$278,2,0),0)/1000)))),"")</f>
        <v/>
      </c>
      <c r="IG372" s="145" t="str">
        <f>IFERROR(IF(AND(IG$272=list!$D$3,'Box Calculation'!IG$279&lt;&gt;"h",$E372&lt;&gt;0),0,IF(AND(IG$273=list!$D$2,$E372&lt;&gt;0,TRUNC(VLOOKUP($E372,'Container Panel'!$B$41:$Z$100,$D372,0)/(VLOOKUP(IG$276,UI!$A$12:$O$51,VLOOKUP(IG$279,$B$276:$C$278,2,0),0)/1000))&gt;0),1,TRUNC(VLOOKUP($E372,'Container Panel'!$B$41:$Z$100,$D372,0)/(VLOOKUP(IG$276,UI!$A$12:$O$51,VLOOKUP(IG$279,$B$276:$C$278,2,0),0)/1000)))),"")</f>
        <v/>
      </c>
      <c r="IH372" s="145" t="str">
        <f>IFERROR(IF(AND(IH$272=list!$D$3,'Box Calculation'!IH$279&lt;&gt;"h",$E372&lt;&gt;0),0,IF(AND(IH$273=list!$D$2,$E372&lt;&gt;0,TRUNC(VLOOKUP($E372,'Container Panel'!$B$41:$Z$100,$D372,0)/(VLOOKUP(IH$276,UI!$A$12:$O$51,VLOOKUP(IH$279,$B$276:$C$278,2,0),0)/1000))&gt;0),1,TRUNC(VLOOKUP($E372,'Container Panel'!$B$41:$Z$100,$D372,0)/(VLOOKUP(IH$276,UI!$A$12:$O$51,VLOOKUP(IH$279,$B$276:$C$278,2,0),0)/1000)))),"")</f>
        <v/>
      </c>
      <c r="II372" s="145" t="str">
        <f>IFERROR(IF(AND(II$272=list!$D$3,'Box Calculation'!II$279&lt;&gt;"h",$E372&lt;&gt;0),0,IF(AND(II$273=list!$D$2,$E372&lt;&gt;0,TRUNC(VLOOKUP($E372,'Container Panel'!$B$41:$Z$100,$D372,0)/(VLOOKUP(II$276,UI!$A$12:$O$51,VLOOKUP(II$279,$B$276:$C$278,2,0),0)/1000))&gt;0),1,TRUNC(VLOOKUP($E372,'Container Panel'!$B$41:$Z$100,$D372,0)/(VLOOKUP(II$276,UI!$A$12:$O$51,VLOOKUP(II$279,$B$276:$C$278,2,0),0)/1000)))),"")</f>
        <v/>
      </c>
      <c r="IJ372" s="145" t="str">
        <f>IFERROR(IF(AND(IJ$272=list!$D$3,'Box Calculation'!IJ$279&lt;&gt;"h",$E372&lt;&gt;0),0,IF(AND(IJ$273=list!$D$2,$E372&lt;&gt;0,TRUNC(VLOOKUP($E372,'Container Panel'!$B$41:$Z$100,$D372,0)/(VLOOKUP(IJ$276,UI!$A$12:$O$51,VLOOKUP(IJ$279,$B$276:$C$278,2,0),0)/1000))&gt;0),1,TRUNC(VLOOKUP($E372,'Container Panel'!$B$41:$Z$100,$D372,0)/(VLOOKUP(IJ$276,UI!$A$12:$O$51,VLOOKUP(IJ$279,$B$276:$C$278,2,0),0)/1000)))),"")</f>
        <v/>
      </c>
      <c r="IK372" s="145" t="str">
        <f>IFERROR(IF(AND(IK$272=list!$D$3,'Box Calculation'!IK$279&lt;&gt;"h",$E372&lt;&gt;0),0,IF(AND(IK$273=list!$D$2,$E372&lt;&gt;0,TRUNC(VLOOKUP($E372,'Container Panel'!$B$41:$Z$100,$D372,0)/(VLOOKUP(IK$276,UI!$A$12:$O$51,VLOOKUP(IK$279,$B$276:$C$278,2,0),0)/1000))&gt;0),1,TRUNC(VLOOKUP($E372,'Container Panel'!$B$41:$Z$100,$D372,0)/(VLOOKUP(IK$276,UI!$A$12:$O$51,VLOOKUP(IK$279,$B$276:$C$278,2,0),0)/1000)))),"")</f>
        <v/>
      </c>
      <c r="IL372" s="145" t="str">
        <f>IFERROR(IF(AND(IL$272=list!$D$3,'Box Calculation'!IL$279&lt;&gt;"h",$E372&lt;&gt;0),0,IF(AND(IL$273=list!$D$2,$E372&lt;&gt;0,TRUNC(VLOOKUP($E372,'Container Panel'!$B$41:$Z$100,$D372,0)/(VLOOKUP(IL$276,UI!$A$12:$O$51,VLOOKUP(IL$279,$B$276:$C$278,2,0),0)/1000))&gt;0),1,TRUNC(VLOOKUP($E372,'Container Panel'!$B$41:$Z$100,$D372,0)/(VLOOKUP(IL$276,UI!$A$12:$O$51,VLOOKUP(IL$279,$B$276:$C$278,2,0),0)/1000)))),"")</f>
        <v/>
      </c>
    </row>
    <row r="373" spans="2:246">
      <c r="B373" s="74">
        <v>93</v>
      </c>
      <c r="C373" s="74">
        <f t="shared" si="195"/>
        <v>32</v>
      </c>
      <c r="D373" s="163">
        <f>MOD(B373,3)+'Container Panel'!$Q$38</f>
        <v>16</v>
      </c>
      <c r="E373" s="143">
        <f t="shared" si="194"/>
        <v>0</v>
      </c>
      <c r="F373" s="144" t="s">
        <v>75</v>
      </c>
      <c r="G373" s="145" t="str">
        <f>IFERROR(TRUNC(VLOOKUP($E373,'Container Panel'!$B$41:$Z$100,$D373,0)/(VLOOKUP(G$276,UI!$A$12:$O$51,VLOOKUP(G$277,$B$276:$C$278,2,0),0)/1000)),"")</f>
        <v/>
      </c>
      <c r="H373" s="145" t="str">
        <f>IFERROR(TRUNC(VLOOKUP($E373,'Container Panel'!$B$41:$Z$100,$D373,0)/(VLOOKUP(H$276,UI!$A$12:$O$51,VLOOKUP(H$277,$B$276:$C$278,2,0),0)/1000)),"")</f>
        <v/>
      </c>
      <c r="I373" s="145" t="str">
        <f>IFERROR(TRUNC(VLOOKUP($E373,'Container Panel'!$B$41:$Z$100,$D373,0)/(VLOOKUP(I$276,UI!$A$12:$O$51,VLOOKUP(I$277,$B$276:$C$278,2,0),0)/1000)),"")</f>
        <v/>
      </c>
      <c r="J373" s="145" t="str">
        <f>IFERROR(TRUNC(VLOOKUP($E373,'Container Panel'!$B$41:$Z$100,$D373,0)/(VLOOKUP(J$276,UI!$A$12:$O$51,VLOOKUP(J$277,$B$276:$C$278,2,0),0)/1000)),"")</f>
        <v/>
      </c>
      <c r="K373" s="145" t="str">
        <f>IFERROR(TRUNC(VLOOKUP($E373,'Container Panel'!$B$41:$Z$100,$D373,0)/(VLOOKUP(K$276,UI!$A$12:$O$51,VLOOKUP(K$277,$B$276:$C$278,2,0),0)/1000)),"")</f>
        <v/>
      </c>
      <c r="L373" s="145" t="str">
        <f>IFERROR(TRUNC(VLOOKUP($E373,'Container Panel'!$B$41:$Z$100,$D373,0)/(VLOOKUP(L$276,UI!$A$12:$O$51,VLOOKUP(L$277,$B$276:$C$278,2,0),0)/1000)),"")</f>
        <v/>
      </c>
      <c r="M373" s="145" t="str">
        <f>IFERROR(TRUNC(VLOOKUP($E373,'Container Panel'!$B$41:$Z$100,$D373,0)/(VLOOKUP(M$276,UI!$A$12:$O$51,VLOOKUP(M$277,$B$276:$C$278,2,0),0)/1000)),"")</f>
        <v/>
      </c>
      <c r="N373" s="145" t="str">
        <f>IFERROR(TRUNC(VLOOKUP($E373,'Container Panel'!$B$41:$Z$100,$D373,0)/(VLOOKUP(N$276,UI!$A$12:$O$51,VLOOKUP(N$277,$B$276:$C$278,2,0),0)/1000)),"")</f>
        <v/>
      </c>
      <c r="O373" s="145" t="str">
        <f>IFERROR(TRUNC(VLOOKUP($E373,'Container Panel'!$B$41:$Z$100,$D373,0)/(VLOOKUP(O$276,UI!$A$12:$O$51,VLOOKUP(O$277,$B$276:$C$278,2,0),0)/1000)),"")</f>
        <v/>
      </c>
      <c r="P373" s="145" t="str">
        <f>IFERROR(TRUNC(VLOOKUP($E373,'Container Panel'!$B$41:$Z$100,$D373,0)/(VLOOKUP(P$276,UI!$A$12:$O$51,VLOOKUP(P$277,$B$276:$C$278,2,0),0)/1000)),"")</f>
        <v/>
      </c>
      <c r="Q373" s="145" t="str">
        <f>IFERROR(TRUNC(VLOOKUP($E373,'Container Panel'!$B$41:$Z$100,$D373,0)/(VLOOKUP(Q$276,UI!$A$12:$O$51,VLOOKUP(Q$277,$B$276:$C$278,2,0),0)/1000)),"")</f>
        <v/>
      </c>
      <c r="R373" s="145" t="str">
        <f>IFERROR(TRUNC(VLOOKUP($E373,'Container Panel'!$B$41:$Z$100,$D373,0)/(VLOOKUP(R$276,UI!$A$12:$O$51,VLOOKUP(R$277,$B$276:$C$278,2,0),0)/1000)),"")</f>
        <v/>
      </c>
      <c r="S373" s="145" t="str">
        <f>IFERROR(TRUNC(VLOOKUP($E373,'Container Panel'!$B$41:$Z$100,$D373,0)/(VLOOKUP(S$276,UI!$A$12:$O$51,VLOOKUP(S$277,$B$276:$C$278,2,0),0)/1000)),"")</f>
        <v/>
      </c>
      <c r="T373" s="145" t="str">
        <f>IFERROR(TRUNC(VLOOKUP($E373,'Container Panel'!$B$41:$Z$100,$D373,0)/(VLOOKUP(T$276,UI!$A$12:$O$51,VLOOKUP(T$277,$B$276:$C$278,2,0),0)/1000)),"")</f>
        <v/>
      </c>
      <c r="U373" s="145" t="str">
        <f>IFERROR(TRUNC(VLOOKUP($E373,'Container Panel'!$B$41:$Z$100,$D373,0)/(VLOOKUP(U$276,UI!$A$12:$O$51,VLOOKUP(U$277,$B$276:$C$278,2,0),0)/1000)),"")</f>
        <v/>
      </c>
      <c r="V373" s="145" t="str">
        <f>IFERROR(TRUNC(VLOOKUP($E373,'Container Panel'!$B$41:$Z$100,$D373,0)/(VLOOKUP(V$276,UI!$A$12:$O$51,VLOOKUP(V$277,$B$276:$C$278,2,0),0)/1000)),"")</f>
        <v/>
      </c>
      <c r="W373" s="145" t="str">
        <f>IFERROR(TRUNC(VLOOKUP($E373,'Container Panel'!$B$41:$Z$100,$D373,0)/(VLOOKUP(W$276,UI!$A$12:$O$51,VLOOKUP(W$277,$B$276:$C$278,2,0),0)/1000)),"")</f>
        <v/>
      </c>
      <c r="X373" s="145" t="str">
        <f>IFERROR(TRUNC(VLOOKUP($E373,'Container Panel'!$B$41:$Z$100,$D373,0)/(VLOOKUP(X$276,UI!$A$12:$O$51,VLOOKUP(X$277,$B$276:$C$278,2,0),0)/1000)),"")</f>
        <v/>
      </c>
      <c r="Y373" s="145" t="str">
        <f>IFERROR(TRUNC(VLOOKUP($E373,'Container Panel'!$B$41:$Z$100,$D373,0)/(VLOOKUP(Y$276,UI!$A$12:$O$51,VLOOKUP(Y$277,$B$276:$C$278,2,0),0)/1000)),"")</f>
        <v/>
      </c>
      <c r="Z373" s="145" t="str">
        <f>IFERROR(TRUNC(VLOOKUP($E373,'Container Panel'!$B$41:$Z$100,$D373,0)/(VLOOKUP(Z$276,UI!$A$12:$O$51,VLOOKUP(Z$277,$B$276:$C$278,2,0),0)/1000)),"")</f>
        <v/>
      </c>
      <c r="AA373" s="145" t="str">
        <f>IFERROR(TRUNC(VLOOKUP($E373,'Container Panel'!$B$41:$Z$100,$D373,0)/(VLOOKUP(AA$276,UI!$A$12:$O$51,VLOOKUP(AA$277,$B$276:$C$278,2,0),0)/1000)),"")</f>
        <v/>
      </c>
      <c r="AB373" s="145" t="str">
        <f>IFERROR(TRUNC(VLOOKUP($E373,'Container Panel'!$B$41:$Z$100,$D373,0)/(VLOOKUP(AB$276,UI!$A$12:$O$51,VLOOKUP(AB$277,$B$276:$C$278,2,0),0)/1000)),"")</f>
        <v/>
      </c>
      <c r="AC373" s="145" t="str">
        <f>IFERROR(TRUNC(VLOOKUP($E373,'Container Panel'!$B$41:$Z$100,$D373,0)/(VLOOKUP(AC$276,UI!$A$12:$O$51,VLOOKUP(AC$277,$B$276:$C$278,2,0),0)/1000)),"")</f>
        <v/>
      </c>
      <c r="AD373" s="145" t="str">
        <f>IFERROR(TRUNC(VLOOKUP($E373,'Container Panel'!$B$41:$Z$100,$D373,0)/(VLOOKUP(AD$276,UI!$A$12:$O$51,VLOOKUP(AD$277,$B$276:$C$278,2,0),0)/1000)),"")</f>
        <v/>
      </c>
      <c r="AE373" s="145" t="str">
        <f>IFERROR(TRUNC(VLOOKUP($E373,'Container Panel'!$B$41:$Z$100,$D373,0)/(VLOOKUP(AE$276,UI!$A$12:$O$51,VLOOKUP(AE$277,$B$276:$C$278,2,0),0)/1000)),"")</f>
        <v/>
      </c>
      <c r="AF373" s="145" t="str">
        <f>IFERROR(TRUNC(VLOOKUP($E373,'Container Panel'!$B$41:$Z$100,$D373,0)/(VLOOKUP(AF$276,UI!$A$12:$O$51,VLOOKUP(AF$277,$B$276:$C$278,2,0),0)/1000)),"")</f>
        <v/>
      </c>
      <c r="AG373" s="145" t="str">
        <f>IFERROR(TRUNC(VLOOKUP($E373,'Container Panel'!$B$41:$Z$100,$D373,0)/(VLOOKUP(AG$276,UI!$A$12:$O$51,VLOOKUP(AG$277,$B$276:$C$278,2,0),0)/1000)),"")</f>
        <v/>
      </c>
      <c r="AH373" s="145" t="str">
        <f>IFERROR(TRUNC(VLOOKUP($E373,'Container Panel'!$B$41:$Z$100,$D373,0)/(VLOOKUP(AH$276,UI!$A$12:$O$51,VLOOKUP(AH$277,$B$276:$C$278,2,0),0)/1000)),"")</f>
        <v/>
      </c>
      <c r="AI373" s="145" t="str">
        <f>IFERROR(TRUNC(VLOOKUP($E373,'Container Panel'!$B$41:$Z$100,$D373,0)/(VLOOKUP(AI$276,UI!$A$12:$O$51,VLOOKUP(AI$277,$B$276:$C$278,2,0),0)/1000)),"")</f>
        <v/>
      </c>
      <c r="AJ373" s="145" t="str">
        <f>IFERROR(TRUNC(VLOOKUP($E373,'Container Panel'!$B$41:$Z$100,$D373,0)/(VLOOKUP(AJ$276,UI!$A$12:$O$51,VLOOKUP(AJ$277,$B$276:$C$278,2,0),0)/1000)),"")</f>
        <v/>
      </c>
      <c r="AK373" s="145" t="str">
        <f>IFERROR(TRUNC(VLOOKUP($E373,'Container Panel'!$B$41:$Z$100,$D373,0)/(VLOOKUP(AK$276,UI!$A$12:$O$51,VLOOKUP(AK$277,$B$276:$C$278,2,0),0)/1000)),"")</f>
        <v/>
      </c>
      <c r="AL373" s="145" t="str">
        <f>IFERROR(TRUNC(VLOOKUP($E373,'Container Panel'!$B$41:$Z$100,$D373,0)/(VLOOKUP(AL$276,UI!$A$12:$O$51,VLOOKUP(AL$277,$B$276:$C$278,2,0),0)/1000)),"")</f>
        <v/>
      </c>
      <c r="AM373" s="145" t="str">
        <f>IFERROR(TRUNC(VLOOKUP($E373,'Container Panel'!$B$41:$Z$100,$D373,0)/(VLOOKUP(AM$276,UI!$A$12:$O$51,VLOOKUP(AM$277,$B$276:$C$278,2,0),0)/1000)),"")</f>
        <v/>
      </c>
      <c r="AN373" s="145" t="str">
        <f>IFERROR(TRUNC(VLOOKUP($E373,'Container Panel'!$B$41:$Z$100,$D373,0)/(VLOOKUP(AN$276,UI!$A$12:$O$51,VLOOKUP(AN$277,$B$276:$C$278,2,0),0)/1000)),"")</f>
        <v/>
      </c>
      <c r="AO373" s="145" t="str">
        <f>IFERROR(TRUNC(VLOOKUP($E373,'Container Panel'!$B$41:$Z$100,$D373,0)/(VLOOKUP(AO$276,UI!$A$12:$O$51,VLOOKUP(AO$277,$B$276:$C$278,2,0),0)/1000)),"")</f>
        <v/>
      </c>
      <c r="AP373" s="145" t="str">
        <f>IFERROR(TRUNC(VLOOKUP($E373,'Container Panel'!$B$41:$Z$100,$D373,0)/(VLOOKUP(AP$276,UI!$A$12:$O$51,VLOOKUP(AP$277,$B$276:$C$278,2,0),0)/1000)),"")</f>
        <v/>
      </c>
      <c r="AQ373" s="145" t="str">
        <f>IFERROR(TRUNC(VLOOKUP($E373,'Container Panel'!$B$41:$Z$100,$D373,0)/(VLOOKUP(AQ$276,UI!$A$12:$O$51,VLOOKUP(AQ$277,$B$276:$C$278,2,0),0)/1000)),"")</f>
        <v/>
      </c>
      <c r="AR373" s="145" t="str">
        <f>IFERROR(TRUNC(VLOOKUP($E373,'Container Panel'!$B$41:$Z$100,$D373,0)/(VLOOKUP(AR$276,UI!$A$12:$O$51,VLOOKUP(AR$277,$B$276:$C$278,2,0),0)/1000)),"")</f>
        <v/>
      </c>
      <c r="AS373" s="145" t="str">
        <f>IFERROR(TRUNC(VLOOKUP($E373,'Container Panel'!$B$41:$Z$100,$D373,0)/(VLOOKUP(AS$276,UI!$A$12:$O$51,VLOOKUP(AS$277,$B$276:$C$278,2,0),0)/1000)),"")</f>
        <v/>
      </c>
      <c r="AT373" s="145" t="str">
        <f>IFERROR(TRUNC(VLOOKUP($E373,'Container Panel'!$B$41:$Z$100,$D373,0)/(VLOOKUP(AT$276,UI!$A$12:$O$51,VLOOKUP(AT$277,$B$276:$C$278,2,0),0)/1000)),"")</f>
        <v/>
      </c>
      <c r="AU373" s="145" t="str">
        <f>IFERROR(TRUNC(VLOOKUP($E373,'Container Panel'!$B$41:$Z$100,$D373,0)/(VLOOKUP(AU$276,UI!$A$12:$O$51,VLOOKUP(AU$277,$B$276:$C$278,2,0),0)/1000)),"")</f>
        <v/>
      </c>
      <c r="AV373" s="145" t="str">
        <f>IFERROR(TRUNC(VLOOKUP($E373,'Container Panel'!$B$41:$Z$100,$D373,0)/(VLOOKUP(AV$276,UI!$A$12:$O$51,VLOOKUP(AV$277,$B$276:$C$278,2,0),0)/1000)),"")</f>
        <v/>
      </c>
      <c r="AW373" s="145" t="str">
        <f>IFERROR(TRUNC(VLOOKUP($E373,'Container Panel'!$B$41:$Z$100,$D373,0)/(VLOOKUP(AW$276,UI!$A$12:$O$51,VLOOKUP(AW$277,$B$276:$C$278,2,0),0)/1000)),"")</f>
        <v/>
      </c>
      <c r="AX373" s="145" t="str">
        <f>IFERROR(TRUNC(VLOOKUP($E373,'Container Panel'!$B$41:$Z$100,$D373,0)/(VLOOKUP(AX$276,UI!$A$12:$O$51,VLOOKUP(AX$277,$B$276:$C$278,2,0),0)/1000)),"")</f>
        <v/>
      </c>
      <c r="AY373" s="145" t="str">
        <f>IFERROR(TRUNC(VLOOKUP($E373,'Container Panel'!$B$41:$Z$100,$D373,0)/(VLOOKUP(AY$276,UI!$A$12:$O$51,VLOOKUP(AY$277,$B$276:$C$278,2,0),0)/1000)),"")</f>
        <v/>
      </c>
      <c r="AZ373" s="145" t="str">
        <f>IFERROR(TRUNC(VLOOKUP($E373,'Container Panel'!$B$41:$Z$100,$D373,0)/(VLOOKUP(AZ$276,UI!$A$12:$O$51,VLOOKUP(AZ$277,$B$276:$C$278,2,0),0)/1000)),"")</f>
        <v/>
      </c>
      <c r="BA373" s="145" t="str">
        <f>IFERROR(TRUNC(VLOOKUP($E373,'Container Panel'!$B$41:$Z$100,$D373,0)/(VLOOKUP(BA$276,UI!$A$12:$O$51,VLOOKUP(BA$277,$B$276:$C$278,2,0),0)/1000)),"")</f>
        <v/>
      </c>
      <c r="BB373" s="145" t="str">
        <f>IFERROR(TRUNC(VLOOKUP($E373,'Container Panel'!$B$41:$Z$100,$D373,0)/(VLOOKUP(BB$276,UI!$A$12:$O$51,VLOOKUP(BB$277,$B$276:$C$278,2,0),0)/1000)),"")</f>
        <v/>
      </c>
      <c r="BC373" s="145" t="str">
        <f>IFERROR(TRUNC(VLOOKUP($E373,'Container Panel'!$B$41:$Z$100,$D373,0)/(VLOOKUP(BC$276,UI!$A$12:$O$51,VLOOKUP(BC$277,$B$276:$C$278,2,0),0)/1000)),"")</f>
        <v/>
      </c>
      <c r="BD373" s="145" t="str">
        <f>IFERROR(TRUNC(VLOOKUP($E373,'Container Panel'!$B$41:$Z$100,$D373,0)/(VLOOKUP(BD$276,UI!$A$12:$O$51,VLOOKUP(BD$277,$B$276:$C$278,2,0),0)/1000)),"")</f>
        <v/>
      </c>
      <c r="BE373" s="145" t="str">
        <f>IFERROR(TRUNC(VLOOKUP($E373,'Container Panel'!$B$41:$Z$100,$D373,0)/(VLOOKUP(BE$276,UI!$A$12:$O$51,VLOOKUP(BE$277,$B$276:$C$278,2,0),0)/1000)),"")</f>
        <v/>
      </c>
      <c r="BF373" s="145" t="str">
        <f>IFERROR(TRUNC(VLOOKUP($E373,'Container Panel'!$B$41:$Z$100,$D373,0)/(VLOOKUP(BF$276,UI!$A$12:$O$51,VLOOKUP(BF$277,$B$276:$C$278,2,0),0)/1000)),"")</f>
        <v/>
      </c>
      <c r="BG373" s="145" t="str">
        <f>IFERROR(TRUNC(VLOOKUP($E373,'Container Panel'!$B$41:$Z$100,$D373,0)/(VLOOKUP(BG$276,UI!$A$12:$O$51,VLOOKUP(BG$277,$B$276:$C$278,2,0),0)/1000)),"")</f>
        <v/>
      </c>
      <c r="BH373" s="145" t="str">
        <f>IFERROR(TRUNC(VLOOKUP($E373,'Container Panel'!$B$41:$Z$100,$D373,0)/(VLOOKUP(BH$276,UI!$A$12:$O$51,VLOOKUP(BH$277,$B$276:$C$278,2,0),0)/1000)),"")</f>
        <v/>
      </c>
      <c r="BI373" s="145" t="str">
        <f>IFERROR(TRUNC(VLOOKUP($E373,'Container Panel'!$B$41:$Z$100,$D373,0)/(VLOOKUP(BI$276,UI!$A$12:$O$51,VLOOKUP(BI$277,$B$276:$C$278,2,0),0)/1000)),"")</f>
        <v/>
      </c>
      <c r="BJ373" s="145" t="str">
        <f>IFERROR(TRUNC(VLOOKUP($E373,'Container Panel'!$B$41:$Z$100,$D373,0)/(VLOOKUP(BJ$276,UI!$A$12:$O$51,VLOOKUP(BJ$277,$B$276:$C$278,2,0),0)/1000)),"")</f>
        <v/>
      </c>
      <c r="BK373" s="145" t="str">
        <f>IFERROR(TRUNC(VLOOKUP($E373,'Container Panel'!$B$41:$Z$100,$D373,0)/(VLOOKUP(BK$276,UI!$A$12:$O$51,VLOOKUP(BK$277,$B$276:$C$278,2,0),0)/1000)),"")</f>
        <v/>
      </c>
      <c r="BL373" s="145" t="str">
        <f>IFERROR(TRUNC(VLOOKUP($E373,'Container Panel'!$B$41:$Z$100,$D373,0)/(VLOOKUP(BL$276,UI!$A$12:$O$51,VLOOKUP(BL$277,$B$276:$C$278,2,0),0)/1000)),"")</f>
        <v/>
      </c>
      <c r="BM373" s="145" t="str">
        <f>IFERROR(TRUNC(VLOOKUP($E373,'Container Panel'!$B$41:$Z$100,$D373,0)/(VLOOKUP(BM$276,UI!$A$12:$O$51,VLOOKUP(BM$277,$B$276:$C$278,2,0),0)/1000)),"")</f>
        <v/>
      </c>
      <c r="BN373" s="145" t="str">
        <f>IFERROR(TRUNC(VLOOKUP($E373,'Container Panel'!$B$41:$Z$100,$D373,0)/(VLOOKUP(BN$276,UI!$A$12:$O$51,VLOOKUP(BN$277,$B$276:$C$278,2,0),0)/1000)),"")</f>
        <v/>
      </c>
      <c r="BO373" s="145" t="str">
        <f>IFERROR(TRUNC(VLOOKUP($E373,'Container Panel'!$B$41:$Z$100,$D373,0)/(VLOOKUP(BO$276,UI!$A$12:$O$51,VLOOKUP(BO$277,$B$276:$C$278,2,0),0)/1000)),"")</f>
        <v/>
      </c>
      <c r="BP373" s="145" t="str">
        <f>IFERROR(TRUNC(VLOOKUP($E373,'Container Panel'!$B$41:$Z$100,$D373,0)/(VLOOKUP(BP$276,UI!$A$12:$O$51,VLOOKUP(BP$277,$B$276:$C$278,2,0),0)/1000)),"")</f>
        <v/>
      </c>
      <c r="BQ373" s="145" t="str">
        <f>IFERROR(TRUNC(VLOOKUP($E373,'Container Panel'!$B$41:$Z$100,$D373,0)/(VLOOKUP(BQ$276,UI!$A$12:$O$51,VLOOKUP(BQ$277,$B$276:$C$278,2,0),0)/1000)),"")</f>
        <v/>
      </c>
      <c r="BR373" s="145" t="str">
        <f>IFERROR(TRUNC(VLOOKUP($E373,'Container Panel'!$B$41:$Z$100,$D373,0)/(VLOOKUP(BR$276,UI!$A$12:$O$51,VLOOKUP(BR$277,$B$276:$C$278,2,0),0)/1000)),"")</f>
        <v/>
      </c>
      <c r="BS373" s="145" t="str">
        <f>IFERROR(TRUNC(VLOOKUP($E373,'Container Panel'!$B$41:$Z$100,$D373,0)/(VLOOKUP(BS$276,UI!$A$12:$O$51,VLOOKUP(BS$277,$B$276:$C$278,2,0),0)/1000)),"")</f>
        <v/>
      </c>
      <c r="BT373" s="145" t="str">
        <f>IFERROR(TRUNC(VLOOKUP($E373,'Container Panel'!$B$41:$Z$100,$D373,0)/(VLOOKUP(BT$276,UI!$A$12:$O$51,VLOOKUP(BT$277,$B$276:$C$278,2,0),0)/1000)),"")</f>
        <v/>
      </c>
      <c r="BU373" s="145" t="str">
        <f>IFERROR(TRUNC(VLOOKUP($E373,'Container Panel'!$B$41:$Z$100,$D373,0)/(VLOOKUP(BU$276,UI!$A$12:$O$51,VLOOKUP(BU$277,$B$276:$C$278,2,0),0)/1000)),"")</f>
        <v/>
      </c>
      <c r="BV373" s="145" t="str">
        <f>IFERROR(TRUNC(VLOOKUP($E373,'Container Panel'!$B$41:$Z$100,$D373,0)/(VLOOKUP(BV$276,UI!$A$12:$O$51,VLOOKUP(BV$277,$B$276:$C$278,2,0),0)/1000)),"")</f>
        <v/>
      </c>
      <c r="BW373" s="145" t="str">
        <f>IFERROR(TRUNC(VLOOKUP($E373,'Container Panel'!$B$41:$Z$100,$D373,0)/(VLOOKUP(BW$276,UI!$A$12:$O$51,VLOOKUP(BW$277,$B$276:$C$278,2,0),0)/1000)),"")</f>
        <v/>
      </c>
      <c r="BX373" s="145" t="str">
        <f>IFERROR(TRUNC(VLOOKUP($E373,'Container Panel'!$B$41:$Z$100,$D373,0)/(VLOOKUP(BX$276,UI!$A$12:$O$51,VLOOKUP(BX$277,$B$276:$C$278,2,0),0)/1000)),"")</f>
        <v/>
      </c>
      <c r="BY373" s="145" t="str">
        <f>IFERROR(TRUNC(VLOOKUP($E373,'Container Panel'!$B$41:$Z$100,$D373,0)/(VLOOKUP(BY$276,UI!$A$12:$O$51,VLOOKUP(BY$277,$B$276:$C$278,2,0),0)/1000)),"")</f>
        <v/>
      </c>
      <c r="BZ373" s="145" t="str">
        <f>IFERROR(TRUNC(VLOOKUP($E373,'Container Panel'!$B$41:$Z$100,$D373,0)/(VLOOKUP(BZ$276,UI!$A$12:$O$51,VLOOKUP(BZ$277,$B$276:$C$278,2,0),0)/1000)),"")</f>
        <v/>
      </c>
      <c r="CA373" s="145" t="str">
        <f>IFERROR(TRUNC(VLOOKUP($E373,'Container Panel'!$B$41:$Z$100,$D373,0)/(VLOOKUP(CA$276,UI!$A$12:$O$51,VLOOKUP(CA$277,$B$276:$C$278,2,0),0)/1000)),"")</f>
        <v/>
      </c>
      <c r="CB373" s="145" t="str">
        <f>IFERROR(TRUNC(VLOOKUP($E373,'Container Panel'!$B$41:$Z$100,$D373,0)/(VLOOKUP(CB$276,UI!$A$12:$O$51,VLOOKUP(CB$277,$B$276:$C$278,2,0),0)/1000)),"")</f>
        <v/>
      </c>
      <c r="CC373" s="145" t="str">
        <f>IFERROR(TRUNC(VLOOKUP($E373,'Container Panel'!$B$41:$Z$100,$D373,0)/(VLOOKUP(CC$276,UI!$A$12:$O$51,VLOOKUP(CC$277,$B$276:$C$278,2,0),0)/1000)),"")</f>
        <v/>
      </c>
      <c r="CD373" s="145" t="str">
        <f>IFERROR(TRUNC(VLOOKUP($E373,'Container Panel'!$B$41:$Z$100,$D373,0)/(VLOOKUP(CD$276,UI!$A$12:$O$51,VLOOKUP(CD$277,$B$276:$C$278,2,0),0)/1000)),"")</f>
        <v/>
      </c>
      <c r="CE373" s="145" t="str">
        <f>IFERROR(TRUNC(VLOOKUP($E373,'Container Panel'!$B$41:$Z$100,$D373,0)/(VLOOKUP(CE$276,UI!$A$12:$O$51,VLOOKUP(CE$277,$B$276:$C$278,2,0),0)/1000)),"")</f>
        <v/>
      </c>
      <c r="CF373" s="145" t="str">
        <f>IFERROR(TRUNC(VLOOKUP($E373,'Container Panel'!$B$41:$Z$100,$D373,0)/(VLOOKUP(CF$276,UI!$A$12:$O$51,VLOOKUP(CF$277,$B$276:$C$278,2,0),0)/1000)),"")</f>
        <v/>
      </c>
      <c r="CG373" s="145" t="str">
        <f>IFERROR(TRUNC(VLOOKUP($E373,'Container Panel'!$B$41:$Z$100,$D373,0)/(VLOOKUP(CG$276,UI!$A$12:$O$51,VLOOKUP(CG$277,$B$276:$C$278,2,0),0)/1000)),"")</f>
        <v/>
      </c>
      <c r="CH373" s="145" t="str">
        <f>IFERROR(TRUNC(VLOOKUP($E373,'Container Panel'!$B$41:$Z$100,$D373,0)/(VLOOKUP(CH$276,UI!$A$12:$O$51,VLOOKUP(CH$277,$B$276:$C$278,2,0),0)/1000)),"")</f>
        <v/>
      </c>
      <c r="CI373" s="145" t="str">
        <f>IFERROR(TRUNC(VLOOKUP($E373,'Container Panel'!$B$41:$Z$100,$D373,0)/(VLOOKUP(CI$276,UI!$A$12:$O$51,VLOOKUP(CI$277,$B$276:$C$278,2,0),0)/1000)),"")</f>
        <v/>
      </c>
      <c r="CJ373" s="145" t="str">
        <f>IFERROR(TRUNC(VLOOKUP($E373,'Container Panel'!$B$41:$Z$100,$D373,0)/(VLOOKUP(CJ$276,UI!$A$12:$O$51,VLOOKUP(CJ$277,$B$276:$C$278,2,0),0)/1000)),"")</f>
        <v/>
      </c>
      <c r="CK373" s="145" t="str">
        <f>IFERROR(TRUNC(VLOOKUP($E373,'Container Panel'!$B$41:$Z$100,$D373,0)/(VLOOKUP(CK$276,UI!$A$12:$O$51,VLOOKUP(CK$277,$B$276:$C$278,2,0),0)/1000)),"")</f>
        <v/>
      </c>
      <c r="CL373" s="145" t="str">
        <f>IFERROR(TRUNC(VLOOKUP($E373,'Container Panel'!$B$41:$Z$100,$D373,0)/(VLOOKUP(CL$276,UI!$A$12:$O$51,VLOOKUP(CL$277,$B$276:$C$278,2,0),0)/1000)),"")</f>
        <v/>
      </c>
      <c r="CM373" s="145" t="str">
        <f>IFERROR(TRUNC(VLOOKUP($E373,'Container Panel'!$B$41:$Z$100,$D373,0)/(VLOOKUP(CM$276,UI!$A$12:$O$51,VLOOKUP(CM$277,$B$276:$C$278,2,0),0)/1000)),"")</f>
        <v/>
      </c>
      <c r="CN373" s="145" t="str">
        <f>IFERROR(TRUNC(VLOOKUP($E373,'Container Panel'!$B$41:$Z$100,$D373,0)/(VLOOKUP(CN$276,UI!$A$12:$O$51,VLOOKUP(CN$277,$B$276:$C$278,2,0),0)/1000)),"")</f>
        <v/>
      </c>
      <c r="CO373" s="145" t="str">
        <f>IFERROR(TRUNC(VLOOKUP($E373,'Container Panel'!$B$41:$Z$100,$D373,0)/(VLOOKUP(CO$276,UI!$A$12:$O$51,VLOOKUP(CO$277,$B$276:$C$278,2,0),0)/1000)),"")</f>
        <v/>
      </c>
      <c r="CP373" s="145" t="str">
        <f>IFERROR(TRUNC(VLOOKUP($E373,'Container Panel'!$B$41:$Z$100,$D373,0)/(VLOOKUP(CP$276,UI!$A$12:$O$51,VLOOKUP(CP$277,$B$276:$C$278,2,0),0)/1000)),"")</f>
        <v/>
      </c>
      <c r="CQ373" s="145" t="str">
        <f>IFERROR(TRUNC(VLOOKUP($E373,'Container Panel'!$B$41:$Z$100,$D373,0)/(VLOOKUP(CQ$276,UI!$A$12:$O$51,VLOOKUP(CQ$277,$B$276:$C$278,2,0),0)/1000)),"")</f>
        <v/>
      </c>
      <c r="CR373" s="145" t="str">
        <f>IFERROR(TRUNC(VLOOKUP($E373,'Container Panel'!$B$41:$Z$100,$D373,0)/(VLOOKUP(CR$276,UI!$A$12:$O$51,VLOOKUP(CR$277,$B$276:$C$278,2,0),0)/1000)),"")</f>
        <v/>
      </c>
      <c r="CS373" s="145" t="str">
        <f>IFERROR(TRUNC(VLOOKUP($E373,'Container Panel'!$B$41:$Z$100,$D373,0)/(VLOOKUP(CS$276,UI!$A$12:$O$51,VLOOKUP(CS$277,$B$276:$C$278,2,0),0)/1000)),"")</f>
        <v/>
      </c>
      <c r="CT373" s="145" t="str">
        <f>IFERROR(TRUNC(VLOOKUP($E373,'Container Panel'!$B$41:$Z$100,$D373,0)/(VLOOKUP(CT$276,UI!$A$12:$O$51,VLOOKUP(CT$277,$B$276:$C$278,2,0),0)/1000)),"")</f>
        <v/>
      </c>
      <c r="CU373" s="145" t="str">
        <f>IFERROR(TRUNC(VLOOKUP($E373,'Container Panel'!$B$41:$Z$100,$D373,0)/(VLOOKUP(CU$276,UI!$A$12:$O$51,VLOOKUP(CU$277,$B$276:$C$278,2,0),0)/1000)),"")</f>
        <v/>
      </c>
      <c r="CV373" s="145" t="str">
        <f>IFERROR(TRUNC(VLOOKUP($E373,'Container Panel'!$B$41:$Z$100,$D373,0)/(VLOOKUP(CV$276,UI!$A$12:$O$51,VLOOKUP(CV$277,$B$276:$C$278,2,0),0)/1000)),"")</f>
        <v/>
      </c>
      <c r="CW373" s="145" t="str">
        <f>IFERROR(TRUNC(VLOOKUP($E373,'Container Panel'!$B$41:$Z$100,$D373,0)/(VLOOKUP(CW$276,UI!$A$12:$O$51,VLOOKUP(CW$277,$B$276:$C$278,2,0),0)/1000)),"")</f>
        <v/>
      </c>
      <c r="CX373" s="145" t="str">
        <f>IFERROR(TRUNC(VLOOKUP($E373,'Container Panel'!$B$41:$Z$100,$D373,0)/(VLOOKUP(CX$276,UI!$A$12:$O$51,VLOOKUP(CX$277,$B$276:$C$278,2,0),0)/1000)),"")</f>
        <v/>
      </c>
      <c r="CY373" s="145" t="str">
        <f>IFERROR(TRUNC(VLOOKUP($E373,'Container Panel'!$B$41:$Z$100,$D373,0)/(VLOOKUP(CY$276,UI!$A$12:$O$51,VLOOKUP(CY$277,$B$276:$C$278,2,0),0)/1000)),"")</f>
        <v/>
      </c>
      <c r="CZ373" s="145" t="str">
        <f>IFERROR(TRUNC(VLOOKUP($E373,'Container Panel'!$B$41:$Z$100,$D373,0)/(VLOOKUP(CZ$276,UI!$A$12:$O$51,VLOOKUP(CZ$277,$B$276:$C$278,2,0),0)/1000)),"")</f>
        <v/>
      </c>
      <c r="DA373" s="145" t="str">
        <f>IFERROR(TRUNC(VLOOKUP($E373,'Container Panel'!$B$41:$Z$100,$D373,0)/(VLOOKUP(DA$276,UI!$A$12:$O$51,VLOOKUP(DA$277,$B$276:$C$278,2,0),0)/1000)),"")</f>
        <v/>
      </c>
      <c r="DB373" s="145" t="str">
        <f>IFERROR(TRUNC(VLOOKUP($E373,'Container Panel'!$B$41:$Z$100,$D373,0)/(VLOOKUP(DB$276,UI!$A$12:$O$51,VLOOKUP(DB$277,$B$276:$C$278,2,0),0)/1000)),"")</f>
        <v/>
      </c>
      <c r="DC373" s="145" t="str">
        <f>IFERROR(TRUNC(VLOOKUP($E373,'Container Panel'!$B$41:$Z$100,$D373,0)/(VLOOKUP(DC$276,UI!$A$12:$O$51,VLOOKUP(DC$277,$B$276:$C$278,2,0),0)/1000)),"")</f>
        <v/>
      </c>
      <c r="DD373" s="145" t="str">
        <f>IFERROR(TRUNC(VLOOKUP($E373,'Container Panel'!$B$41:$Z$100,$D373,0)/(VLOOKUP(DD$276,UI!$A$12:$O$51,VLOOKUP(DD$277,$B$276:$C$278,2,0),0)/1000)),"")</f>
        <v/>
      </c>
      <c r="DE373" s="145" t="str">
        <f>IFERROR(TRUNC(VLOOKUP($E373,'Container Panel'!$B$41:$Z$100,$D373,0)/(VLOOKUP(DE$276,UI!$A$12:$O$51,VLOOKUP(DE$277,$B$276:$C$278,2,0),0)/1000)),"")</f>
        <v/>
      </c>
      <c r="DF373" s="145" t="str">
        <f>IFERROR(TRUNC(VLOOKUP($E373,'Container Panel'!$B$41:$Z$100,$D373,0)/(VLOOKUP(DF$276,UI!$A$12:$O$51,VLOOKUP(DF$277,$B$276:$C$278,2,0),0)/1000)),"")</f>
        <v/>
      </c>
      <c r="DG373" s="145" t="str">
        <f>IFERROR(TRUNC(VLOOKUP($E373,'Container Panel'!$B$41:$Z$100,$D373,0)/(VLOOKUP(DG$276,UI!$A$12:$O$51,VLOOKUP(DG$277,$B$276:$C$278,2,0),0)/1000)),"")</f>
        <v/>
      </c>
      <c r="DH373" s="145" t="str">
        <f>IFERROR(TRUNC(VLOOKUP($E373,'Container Panel'!$B$41:$Z$100,$D373,0)/(VLOOKUP(DH$276,UI!$A$12:$O$51,VLOOKUP(DH$277,$B$276:$C$278,2,0),0)/1000)),"")</f>
        <v/>
      </c>
      <c r="DI373" s="145" t="str">
        <f>IFERROR(TRUNC(VLOOKUP($E373,'Container Panel'!$B$41:$Z$100,$D373,0)/(VLOOKUP(DI$276,UI!$A$12:$O$51,VLOOKUP(DI$277,$B$276:$C$278,2,0),0)/1000)),"")</f>
        <v/>
      </c>
      <c r="DJ373" s="145" t="str">
        <f>IFERROR(TRUNC(VLOOKUP($E373,'Container Panel'!$B$41:$Z$100,$D373,0)/(VLOOKUP(DJ$276,UI!$A$12:$O$51,VLOOKUP(DJ$277,$B$276:$C$278,2,0),0)/1000)),"")</f>
        <v/>
      </c>
      <c r="DK373" s="145" t="str">
        <f>IFERROR(TRUNC(VLOOKUP($E373,'Container Panel'!$B$41:$Z$100,$D373,0)/(VLOOKUP(DK$276,UI!$A$12:$O$51,VLOOKUP(DK$277,$B$276:$C$278,2,0),0)/1000)),"")</f>
        <v/>
      </c>
      <c r="DL373" s="145" t="str">
        <f>IFERROR(TRUNC(VLOOKUP($E373,'Container Panel'!$B$41:$Z$100,$D373,0)/(VLOOKUP(DL$276,UI!$A$12:$O$51,VLOOKUP(DL$277,$B$276:$C$278,2,0),0)/1000)),"")</f>
        <v/>
      </c>
      <c r="DM373" s="145" t="str">
        <f>IFERROR(TRUNC(VLOOKUP($E373,'Container Panel'!$B$41:$Z$100,$D373,0)/(VLOOKUP(DM$276,UI!$A$12:$O$51,VLOOKUP(DM$277,$B$276:$C$278,2,0),0)/1000)),"")</f>
        <v/>
      </c>
      <c r="DN373" s="145" t="str">
        <f>IFERROR(TRUNC(VLOOKUP($E373,'Container Panel'!$B$41:$Z$100,$D373,0)/(VLOOKUP(DN$276,UI!$A$12:$O$51,VLOOKUP(DN$277,$B$276:$C$278,2,0),0)/1000)),"")</f>
        <v/>
      </c>
      <c r="DO373" s="145" t="str">
        <f>IFERROR(TRUNC(VLOOKUP($E373,'Container Panel'!$B$41:$Z$100,$D373,0)/(VLOOKUP(DO$276,UI!$A$12:$O$51,VLOOKUP(DO$277,$B$276:$C$278,2,0),0)/1000)),"")</f>
        <v/>
      </c>
      <c r="DP373" s="145" t="str">
        <f>IFERROR(TRUNC(VLOOKUP($E373,'Container Panel'!$B$41:$Z$100,$D373,0)/(VLOOKUP(DP$276,UI!$A$12:$O$51,VLOOKUP(DP$277,$B$276:$C$278,2,0),0)/1000)),"")</f>
        <v/>
      </c>
      <c r="DQ373" s="145" t="str">
        <f>IFERROR(TRUNC(VLOOKUP($E373,'Container Panel'!$B$41:$Z$100,$D373,0)/(VLOOKUP(DQ$276,UI!$A$12:$O$51,VLOOKUP(DQ$277,$B$276:$C$278,2,0),0)/1000)),"")</f>
        <v/>
      </c>
      <c r="DR373" s="145" t="str">
        <f>IFERROR(TRUNC(VLOOKUP($E373,'Container Panel'!$B$41:$Z$100,$D373,0)/(VLOOKUP(DR$276,UI!$A$12:$O$51,VLOOKUP(DR$277,$B$276:$C$278,2,0),0)/1000)),"")</f>
        <v/>
      </c>
      <c r="DS373" s="145" t="str">
        <f>IFERROR(TRUNC(VLOOKUP($E373,'Container Panel'!$B$41:$Z$100,$D373,0)/(VLOOKUP(DS$276,UI!$A$12:$O$51,VLOOKUP(DS$277,$B$276:$C$278,2,0),0)/1000)),"")</f>
        <v/>
      </c>
      <c r="DT373" s="145" t="str">
        <f>IFERROR(TRUNC(VLOOKUP($E373,'Container Panel'!$B$41:$Z$100,$D373,0)/(VLOOKUP(DT$276,UI!$A$12:$O$51,VLOOKUP(DT$277,$B$276:$C$278,2,0),0)/1000)),"")</f>
        <v/>
      </c>
      <c r="DU373" s="145" t="str">
        <f>IFERROR(TRUNC(VLOOKUP($E373,'Container Panel'!$B$41:$Z$100,$D373,0)/(VLOOKUP(DU$276,UI!$A$12:$O$51,VLOOKUP(DU$277,$B$276:$C$278,2,0),0)/1000)),"")</f>
        <v/>
      </c>
      <c r="DV373" s="145" t="str">
        <f>IFERROR(TRUNC(VLOOKUP($E373,'Container Panel'!$B$41:$Z$100,$D373,0)/(VLOOKUP(DV$276,UI!$A$12:$O$51,VLOOKUP(DV$277,$B$276:$C$278,2,0),0)/1000)),"")</f>
        <v/>
      </c>
      <c r="DW373" s="145" t="str">
        <f>IFERROR(TRUNC(VLOOKUP($E373,'Container Panel'!$B$41:$Z$100,$D373,0)/(VLOOKUP(DW$276,UI!$A$12:$O$51,VLOOKUP(DW$277,$B$276:$C$278,2,0),0)/1000)),"")</f>
        <v/>
      </c>
      <c r="DX373" s="145" t="str">
        <f>IFERROR(TRUNC(VLOOKUP($E373,'Container Panel'!$B$41:$Z$100,$D373,0)/(VLOOKUP(DX$276,UI!$A$12:$O$51,VLOOKUP(DX$277,$B$276:$C$278,2,0),0)/1000)),"")</f>
        <v/>
      </c>
      <c r="DY373" s="145" t="str">
        <f>IFERROR(TRUNC(VLOOKUP($E373,'Container Panel'!$B$41:$Z$100,$D373,0)/(VLOOKUP(DY$276,UI!$A$12:$O$51,VLOOKUP(DY$277,$B$276:$C$278,2,0),0)/1000)),"")</f>
        <v/>
      </c>
      <c r="DZ373" s="145" t="str">
        <f>IFERROR(TRUNC(VLOOKUP($E373,'Container Panel'!$B$41:$Z$100,$D373,0)/(VLOOKUP(DZ$276,UI!$A$12:$O$51,VLOOKUP(DZ$277,$B$276:$C$278,2,0),0)/1000)),"")</f>
        <v/>
      </c>
      <c r="EA373" s="145" t="str">
        <f>IFERROR(TRUNC(VLOOKUP($E373,'Container Panel'!$B$41:$Z$100,$D373,0)/(VLOOKUP(EA$276,UI!$A$12:$O$51,VLOOKUP(EA$277,$B$276:$C$278,2,0),0)/1000)),"")</f>
        <v/>
      </c>
      <c r="EB373" s="145" t="str">
        <f>IFERROR(TRUNC(VLOOKUP($E373,'Container Panel'!$B$41:$Z$100,$D373,0)/(VLOOKUP(EB$276,UI!$A$12:$O$51,VLOOKUP(EB$277,$B$276:$C$278,2,0),0)/1000)),"")</f>
        <v/>
      </c>
      <c r="EC373" s="145" t="str">
        <f>IFERROR(TRUNC(VLOOKUP($E373,'Container Panel'!$B$41:$Z$100,$D373,0)/(VLOOKUP(EC$276,UI!$A$12:$O$51,VLOOKUP(EC$277,$B$276:$C$278,2,0),0)/1000)),"")</f>
        <v/>
      </c>
      <c r="ED373" s="145" t="str">
        <f>IFERROR(TRUNC(VLOOKUP($E373,'Container Panel'!$B$41:$Z$100,$D373,0)/(VLOOKUP(ED$276,UI!$A$12:$O$51,VLOOKUP(ED$277,$B$276:$C$278,2,0),0)/1000)),"")</f>
        <v/>
      </c>
      <c r="EE373" s="145" t="str">
        <f>IFERROR(TRUNC(VLOOKUP($E373,'Container Panel'!$B$41:$Z$100,$D373,0)/(VLOOKUP(EE$276,UI!$A$12:$O$51,VLOOKUP(EE$277,$B$276:$C$278,2,0),0)/1000)),"")</f>
        <v/>
      </c>
      <c r="EF373" s="145" t="str">
        <f>IFERROR(TRUNC(VLOOKUP($E373,'Container Panel'!$B$41:$Z$100,$D373,0)/(VLOOKUP(EF$276,UI!$A$12:$O$51,VLOOKUP(EF$277,$B$276:$C$278,2,0),0)/1000)),"")</f>
        <v/>
      </c>
      <c r="EG373" s="145" t="str">
        <f>IFERROR(TRUNC(VLOOKUP($E373,'Container Panel'!$B$41:$Z$100,$D373,0)/(VLOOKUP(EG$276,UI!$A$12:$O$51,VLOOKUP(EG$277,$B$276:$C$278,2,0),0)/1000)),"")</f>
        <v/>
      </c>
      <c r="EH373" s="145" t="str">
        <f>IFERROR(TRUNC(VLOOKUP($E373,'Container Panel'!$B$41:$Z$100,$D373,0)/(VLOOKUP(EH$276,UI!$A$12:$O$51,VLOOKUP(EH$277,$B$276:$C$278,2,0),0)/1000)),"")</f>
        <v/>
      </c>
      <c r="EI373" s="145" t="str">
        <f>IFERROR(TRUNC(VLOOKUP($E373,'Container Panel'!$B$41:$Z$100,$D373,0)/(VLOOKUP(EI$276,UI!$A$12:$O$51,VLOOKUP(EI$277,$B$276:$C$278,2,0),0)/1000)),"")</f>
        <v/>
      </c>
      <c r="EJ373" s="145" t="str">
        <f>IFERROR(TRUNC(VLOOKUP($E373,'Container Panel'!$B$41:$Z$100,$D373,0)/(VLOOKUP(EJ$276,UI!$A$12:$O$51,VLOOKUP(EJ$277,$B$276:$C$278,2,0),0)/1000)),"")</f>
        <v/>
      </c>
      <c r="EK373" s="145" t="str">
        <f>IFERROR(TRUNC(VLOOKUP($E373,'Container Panel'!$B$41:$Z$100,$D373,0)/(VLOOKUP(EK$276,UI!$A$12:$O$51,VLOOKUP(EK$277,$B$276:$C$278,2,0),0)/1000)),"")</f>
        <v/>
      </c>
      <c r="EL373" s="145" t="str">
        <f>IFERROR(TRUNC(VLOOKUP($E373,'Container Panel'!$B$41:$Z$100,$D373,0)/(VLOOKUP(EL$276,UI!$A$12:$O$51,VLOOKUP(EL$277,$B$276:$C$278,2,0),0)/1000)),"")</f>
        <v/>
      </c>
      <c r="EM373" s="145" t="str">
        <f>IFERROR(TRUNC(VLOOKUP($E373,'Container Panel'!$B$41:$Z$100,$D373,0)/(VLOOKUP(EM$276,UI!$A$12:$O$51,VLOOKUP(EM$277,$B$276:$C$278,2,0),0)/1000)),"")</f>
        <v/>
      </c>
      <c r="EN373" s="145" t="str">
        <f>IFERROR(TRUNC(VLOOKUP($E373,'Container Panel'!$B$41:$Z$100,$D373,0)/(VLOOKUP(EN$276,UI!$A$12:$O$51,VLOOKUP(EN$277,$B$276:$C$278,2,0),0)/1000)),"")</f>
        <v/>
      </c>
      <c r="EO373" s="145" t="str">
        <f>IFERROR(TRUNC(VLOOKUP($E373,'Container Panel'!$B$41:$Z$100,$D373,0)/(VLOOKUP(EO$276,UI!$A$12:$O$51,VLOOKUP(EO$277,$B$276:$C$278,2,0),0)/1000)),"")</f>
        <v/>
      </c>
      <c r="EP373" s="145" t="str">
        <f>IFERROR(TRUNC(VLOOKUP($E373,'Container Panel'!$B$41:$Z$100,$D373,0)/(VLOOKUP(EP$276,UI!$A$12:$O$51,VLOOKUP(EP$277,$B$276:$C$278,2,0),0)/1000)),"")</f>
        <v/>
      </c>
      <c r="EQ373" s="145" t="str">
        <f>IFERROR(TRUNC(VLOOKUP($E373,'Container Panel'!$B$41:$Z$100,$D373,0)/(VLOOKUP(EQ$276,UI!$A$12:$O$51,VLOOKUP(EQ$277,$B$276:$C$278,2,0),0)/1000)),"")</f>
        <v/>
      </c>
      <c r="ER373" s="145" t="str">
        <f>IFERROR(TRUNC(VLOOKUP($E373,'Container Panel'!$B$41:$Z$100,$D373,0)/(VLOOKUP(ER$276,UI!$A$12:$O$51,VLOOKUP(ER$277,$B$276:$C$278,2,0),0)/1000)),"")</f>
        <v/>
      </c>
      <c r="ES373" s="145" t="str">
        <f>IFERROR(TRUNC(VLOOKUP($E373,'Container Panel'!$B$41:$Z$100,$D373,0)/(VLOOKUP(ES$276,UI!$A$12:$O$51,VLOOKUP(ES$277,$B$276:$C$278,2,0),0)/1000)),"")</f>
        <v/>
      </c>
      <c r="ET373" s="145" t="str">
        <f>IFERROR(TRUNC(VLOOKUP($E373,'Container Panel'!$B$41:$Z$100,$D373,0)/(VLOOKUP(ET$276,UI!$A$12:$O$51,VLOOKUP(ET$277,$B$276:$C$278,2,0),0)/1000)),"")</f>
        <v/>
      </c>
      <c r="EU373" s="145" t="str">
        <f>IFERROR(TRUNC(VLOOKUP($E373,'Container Panel'!$B$41:$Z$100,$D373,0)/(VLOOKUP(EU$276,UI!$A$12:$O$51,VLOOKUP(EU$277,$B$276:$C$278,2,0),0)/1000)),"")</f>
        <v/>
      </c>
      <c r="EV373" s="145" t="str">
        <f>IFERROR(TRUNC(VLOOKUP($E373,'Container Panel'!$B$41:$Z$100,$D373,0)/(VLOOKUP(EV$276,UI!$A$12:$O$51,VLOOKUP(EV$277,$B$276:$C$278,2,0),0)/1000)),"")</f>
        <v/>
      </c>
      <c r="EW373" s="145" t="str">
        <f>IFERROR(TRUNC(VLOOKUP($E373,'Container Panel'!$B$41:$Z$100,$D373,0)/(VLOOKUP(EW$276,UI!$A$12:$O$51,VLOOKUP(EW$277,$B$276:$C$278,2,0),0)/1000)),"")</f>
        <v/>
      </c>
      <c r="EX373" s="145" t="str">
        <f>IFERROR(TRUNC(VLOOKUP($E373,'Container Panel'!$B$41:$Z$100,$D373,0)/(VLOOKUP(EX$276,UI!$A$12:$O$51,VLOOKUP(EX$277,$B$276:$C$278,2,0),0)/1000)),"")</f>
        <v/>
      </c>
      <c r="EY373" s="145" t="str">
        <f>IFERROR(TRUNC(VLOOKUP($E373,'Container Panel'!$B$41:$Z$100,$D373,0)/(VLOOKUP(EY$276,UI!$A$12:$O$51,VLOOKUP(EY$277,$B$276:$C$278,2,0),0)/1000)),"")</f>
        <v/>
      </c>
      <c r="EZ373" s="145" t="str">
        <f>IFERROR(TRUNC(VLOOKUP($E373,'Container Panel'!$B$41:$Z$100,$D373,0)/(VLOOKUP(EZ$276,UI!$A$12:$O$51,VLOOKUP(EZ$277,$B$276:$C$278,2,0),0)/1000)),"")</f>
        <v/>
      </c>
      <c r="FA373" s="145" t="str">
        <f>IFERROR(TRUNC(VLOOKUP($E373,'Container Panel'!$B$41:$Z$100,$D373,0)/(VLOOKUP(FA$276,UI!$A$12:$O$51,VLOOKUP(FA$277,$B$276:$C$278,2,0),0)/1000)),"")</f>
        <v/>
      </c>
      <c r="FB373" s="145" t="str">
        <f>IFERROR(TRUNC(VLOOKUP($E373,'Container Panel'!$B$41:$Z$100,$D373,0)/(VLOOKUP(FB$276,UI!$A$12:$O$51,VLOOKUP(FB$277,$B$276:$C$278,2,0),0)/1000)),"")</f>
        <v/>
      </c>
      <c r="FC373" s="145" t="str">
        <f>IFERROR(TRUNC(VLOOKUP($E373,'Container Panel'!$B$41:$Z$100,$D373,0)/(VLOOKUP(FC$276,UI!$A$12:$O$51,VLOOKUP(FC$277,$B$276:$C$278,2,0),0)/1000)),"")</f>
        <v/>
      </c>
      <c r="FD373" s="145" t="str">
        <f>IFERROR(TRUNC(VLOOKUP($E373,'Container Panel'!$B$41:$Z$100,$D373,0)/(VLOOKUP(FD$276,UI!$A$12:$O$51,VLOOKUP(FD$277,$B$276:$C$278,2,0),0)/1000)),"")</f>
        <v/>
      </c>
      <c r="FE373" s="145" t="str">
        <f>IFERROR(TRUNC(VLOOKUP($E373,'Container Panel'!$B$41:$Z$100,$D373,0)/(VLOOKUP(FE$276,UI!$A$12:$O$51,VLOOKUP(FE$277,$B$276:$C$278,2,0),0)/1000)),"")</f>
        <v/>
      </c>
      <c r="FF373" s="145" t="str">
        <f>IFERROR(TRUNC(VLOOKUP($E373,'Container Panel'!$B$41:$Z$100,$D373,0)/(VLOOKUP(FF$276,UI!$A$12:$O$51,VLOOKUP(FF$277,$B$276:$C$278,2,0),0)/1000)),"")</f>
        <v/>
      </c>
      <c r="FG373" s="145" t="str">
        <f>IFERROR(TRUNC(VLOOKUP($E373,'Container Panel'!$B$41:$Z$100,$D373,0)/(VLOOKUP(FG$276,UI!$A$12:$O$51,VLOOKUP(FG$277,$B$276:$C$278,2,0),0)/1000)),"")</f>
        <v/>
      </c>
      <c r="FH373" s="145" t="str">
        <f>IFERROR(TRUNC(VLOOKUP($E373,'Container Panel'!$B$41:$Z$100,$D373,0)/(VLOOKUP(FH$276,UI!$A$12:$O$51,VLOOKUP(FH$277,$B$276:$C$278,2,0),0)/1000)),"")</f>
        <v/>
      </c>
      <c r="FI373" s="145" t="str">
        <f>IFERROR(TRUNC(VLOOKUP($E373,'Container Panel'!$B$41:$Z$100,$D373,0)/(VLOOKUP(FI$276,UI!$A$12:$O$51,VLOOKUP(FI$277,$B$276:$C$278,2,0),0)/1000)),"")</f>
        <v/>
      </c>
      <c r="FJ373" s="145" t="str">
        <f>IFERROR(TRUNC(VLOOKUP($E373,'Container Panel'!$B$41:$Z$100,$D373,0)/(VLOOKUP(FJ$276,UI!$A$12:$O$51,VLOOKUP(FJ$277,$B$276:$C$278,2,0),0)/1000)),"")</f>
        <v/>
      </c>
      <c r="FK373" s="145" t="str">
        <f>IFERROR(TRUNC(VLOOKUP($E373,'Container Panel'!$B$41:$Z$100,$D373,0)/(VLOOKUP(FK$276,UI!$A$12:$O$51,VLOOKUP(FK$277,$B$276:$C$278,2,0),0)/1000)),"")</f>
        <v/>
      </c>
      <c r="FL373" s="145" t="str">
        <f>IFERROR(TRUNC(VLOOKUP($E373,'Container Panel'!$B$41:$Z$100,$D373,0)/(VLOOKUP(FL$276,UI!$A$12:$O$51,VLOOKUP(FL$277,$B$276:$C$278,2,0),0)/1000)),"")</f>
        <v/>
      </c>
      <c r="FM373" s="145" t="str">
        <f>IFERROR(TRUNC(VLOOKUP($E373,'Container Panel'!$B$41:$Z$100,$D373,0)/(VLOOKUP(FM$276,UI!$A$12:$O$51,VLOOKUP(FM$277,$B$276:$C$278,2,0),0)/1000)),"")</f>
        <v/>
      </c>
      <c r="FN373" s="145" t="str">
        <f>IFERROR(TRUNC(VLOOKUP($E373,'Container Panel'!$B$41:$Z$100,$D373,0)/(VLOOKUP(FN$276,UI!$A$12:$O$51,VLOOKUP(FN$277,$B$276:$C$278,2,0),0)/1000)),"")</f>
        <v/>
      </c>
      <c r="FO373" s="145" t="str">
        <f>IFERROR(TRUNC(VLOOKUP($E373,'Container Panel'!$B$41:$Z$100,$D373,0)/(VLOOKUP(FO$276,UI!$A$12:$O$51,VLOOKUP(FO$277,$B$276:$C$278,2,0),0)/1000)),"")</f>
        <v/>
      </c>
      <c r="FP373" s="145" t="str">
        <f>IFERROR(TRUNC(VLOOKUP($E373,'Container Panel'!$B$41:$Z$100,$D373,0)/(VLOOKUP(FP$276,UI!$A$12:$O$51,VLOOKUP(FP$277,$B$276:$C$278,2,0),0)/1000)),"")</f>
        <v/>
      </c>
      <c r="FQ373" s="145" t="str">
        <f>IFERROR(TRUNC(VLOOKUP($E373,'Container Panel'!$B$41:$Z$100,$D373,0)/(VLOOKUP(FQ$276,UI!$A$12:$O$51,VLOOKUP(FQ$277,$B$276:$C$278,2,0),0)/1000)),"")</f>
        <v/>
      </c>
      <c r="FR373" s="145" t="str">
        <f>IFERROR(TRUNC(VLOOKUP($E373,'Container Panel'!$B$41:$Z$100,$D373,0)/(VLOOKUP(FR$276,UI!$A$12:$O$51,VLOOKUP(FR$277,$B$276:$C$278,2,0),0)/1000)),"")</f>
        <v/>
      </c>
      <c r="FS373" s="145" t="str">
        <f>IFERROR(TRUNC(VLOOKUP($E373,'Container Panel'!$B$41:$Z$100,$D373,0)/(VLOOKUP(FS$276,UI!$A$12:$O$51,VLOOKUP(FS$277,$B$276:$C$278,2,0),0)/1000)),"")</f>
        <v/>
      </c>
      <c r="FT373" s="145" t="str">
        <f>IFERROR(TRUNC(VLOOKUP($E373,'Container Panel'!$B$41:$Z$100,$D373,0)/(VLOOKUP(FT$276,UI!$A$12:$O$51,VLOOKUP(FT$277,$B$276:$C$278,2,0),0)/1000)),"")</f>
        <v/>
      </c>
      <c r="FU373" s="145" t="str">
        <f>IFERROR(TRUNC(VLOOKUP($E373,'Container Panel'!$B$41:$Z$100,$D373,0)/(VLOOKUP(FU$276,UI!$A$12:$O$51,VLOOKUP(FU$277,$B$276:$C$278,2,0),0)/1000)),"")</f>
        <v/>
      </c>
      <c r="FV373" s="145" t="str">
        <f>IFERROR(TRUNC(VLOOKUP($E373,'Container Panel'!$B$41:$Z$100,$D373,0)/(VLOOKUP(FV$276,UI!$A$12:$O$51,VLOOKUP(FV$277,$B$276:$C$278,2,0),0)/1000)),"")</f>
        <v/>
      </c>
      <c r="FW373" s="145" t="str">
        <f>IFERROR(TRUNC(VLOOKUP($E373,'Container Panel'!$B$41:$Z$100,$D373,0)/(VLOOKUP(FW$276,UI!$A$12:$O$51,VLOOKUP(FW$277,$B$276:$C$278,2,0),0)/1000)),"")</f>
        <v/>
      </c>
      <c r="FX373" s="145" t="str">
        <f>IFERROR(TRUNC(VLOOKUP($E373,'Container Panel'!$B$41:$Z$100,$D373,0)/(VLOOKUP(FX$276,UI!$A$12:$O$51,VLOOKUP(FX$277,$B$276:$C$278,2,0),0)/1000)),"")</f>
        <v/>
      </c>
      <c r="FY373" s="145" t="str">
        <f>IFERROR(TRUNC(VLOOKUP($E373,'Container Panel'!$B$41:$Z$100,$D373,0)/(VLOOKUP(FY$276,UI!$A$12:$O$51,VLOOKUP(FY$277,$B$276:$C$278,2,0),0)/1000)),"")</f>
        <v/>
      </c>
      <c r="FZ373" s="145" t="str">
        <f>IFERROR(TRUNC(VLOOKUP($E373,'Container Panel'!$B$41:$Z$100,$D373,0)/(VLOOKUP(FZ$276,UI!$A$12:$O$51,VLOOKUP(FZ$277,$B$276:$C$278,2,0),0)/1000)),"")</f>
        <v/>
      </c>
      <c r="GA373" s="145" t="str">
        <f>IFERROR(TRUNC(VLOOKUP($E373,'Container Panel'!$B$41:$Z$100,$D373,0)/(VLOOKUP(GA$276,UI!$A$12:$O$51,VLOOKUP(GA$277,$B$276:$C$278,2,0),0)/1000)),"")</f>
        <v/>
      </c>
      <c r="GB373" s="145" t="str">
        <f>IFERROR(TRUNC(VLOOKUP($E373,'Container Panel'!$B$41:$Z$100,$D373,0)/(VLOOKUP(GB$276,UI!$A$12:$O$51,VLOOKUP(GB$277,$B$276:$C$278,2,0),0)/1000)),"")</f>
        <v/>
      </c>
      <c r="GC373" s="145" t="str">
        <f>IFERROR(TRUNC(VLOOKUP($E373,'Container Panel'!$B$41:$Z$100,$D373,0)/(VLOOKUP(GC$276,UI!$A$12:$O$51,VLOOKUP(GC$277,$B$276:$C$278,2,0),0)/1000)),"")</f>
        <v/>
      </c>
      <c r="GD373" s="145" t="str">
        <f>IFERROR(TRUNC(VLOOKUP($E373,'Container Panel'!$B$41:$Z$100,$D373,0)/(VLOOKUP(GD$276,UI!$A$12:$O$51,VLOOKUP(GD$277,$B$276:$C$278,2,0),0)/1000)),"")</f>
        <v/>
      </c>
      <c r="GE373" s="145" t="str">
        <f>IFERROR(TRUNC(VLOOKUP($E373,'Container Panel'!$B$41:$Z$100,$D373,0)/(VLOOKUP(GE$276,UI!$A$12:$O$51,VLOOKUP(GE$277,$B$276:$C$278,2,0),0)/1000)),"")</f>
        <v/>
      </c>
      <c r="GF373" s="145" t="str">
        <f>IFERROR(TRUNC(VLOOKUP($E373,'Container Panel'!$B$41:$Z$100,$D373,0)/(VLOOKUP(GF$276,UI!$A$12:$O$51,VLOOKUP(GF$277,$B$276:$C$278,2,0),0)/1000)),"")</f>
        <v/>
      </c>
      <c r="GG373" s="145" t="str">
        <f>IFERROR(TRUNC(VLOOKUP($E373,'Container Panel'!$B$41:$Z$100,$D373,0)/(VLOOKUP(GG$276,UI!$A$12:$O$51,VLOOKUP(GG$277,$B$276:$C$278,2,0),0)/1000)),"")</f>
        <v/>
      </c>
      <c r="GH373" s="145" t="str">
        <f>IFERROR(TRUNC(VLOOKUP($E373,'Container Panel'!$B$41:$Z$100,$D373,0)/(VLOOKUP(GH$276,UI!$A$12:$O$51,VLOOKUP(GH$277,$B$276:$C$278,2,0),0)/1000)),"")</f>
        <v/>
      </c>
      <c r="GI373" s="145" t="str">
        <f>IFERROR(TRUNC(VLOOKUP($E373,'Container Panel'!$B$41:$Z$100,$D373,0)/(VLOOKUP(GI$276,UI!$A$12:$O$51,VLOOKUP(GI$277,$B$276:$C$278,2,0),0)/1000)),"")</f>
        <v/>
      </c>
      <c r="GJ373" s="145" t="str">
        <f>IFERROR(TRUNC(VLOOKUP($E373,'Container Panel'!$B$41:$Z$100,$D373,0)/(VLOOKUP(GJ$276,UI!$A$12:$O$51,VLOOKUP(GJ$277,$B$276:$C$278,2,0),0)/1000)),"")</f>
        <v/>
      </c>
      <c r="GK373" s="145" t="str">
        <f>IFERROR(TRUNC(VLOOKUP($E373,'Container Panel'!$B$41:$Z$100,$D373,0)/(VLOOKUP(GK$276,UI!$A$12:$O$51,VLOOKUP(GK$277,$B$276:$C$278,2,0),0)/1000)),"")</f>
        <v/>
      </c>
      <c r="GL373" s="145" t="str">
        <f>IFERROR(TRUNC(VLOOKUP($E373,'Container Panel'!$B$41:$Z$100,$D373,0)/(VLOOKUP(GL$276,UI!$A$12:$O$51,VLOOKUP(GL$277,$B$276:$C$278,2,0),0)/1000)),"")</f>
        <v/>
      </c>
      <c r="GM373" s="145" t="str">
        <f>IFERROR(TRUNC(VLOOKUP($E373,'Container Panel'!$B$41:$Z$100,$D373,0)/(VLOOKUP(GM$276,UI!$A$12:$O$51,VLOOKUP(GM$277,$B$276:$C$278,2,0),0)/1000)),"")</f>
        <v/>
      </c>
      <c r="GN373" s="145" t="str">
        <f>IFERROR(TRUNC(VLOOKUP($E373,'Container Panel'!$B$41:$Z$100,$D373,0)/(VLOOKUP(GN$276,UI!$A$12:$O$51,VLOOKUP(GN$277,$B$276:$C$278,2,0),0)/1000)),"")</f>
        <v/>
      </c>
      <c r="GO373" s="145" t="str">
        <f>IFERROR(TRUNC(VLOOKUP($E373,'Container Panel'!$B$41:$Z$100,$D373,0)/(VLOOKUP(GO$276,UI!$A$12:$O$51,VLOOKUP(GO$277,$B$276:$C$278,2,0),0)/1000)),"")</f>
        <v/>
      </c>
      <c r="GP373" s="145" t="str">
        <f>IFERROR(TRUNC(VLOOKUP($E373,'Container Panel'!$B$41:$Z$100,$D373,0)/(VLOOKUP(GP$276,UI!$A$12:$O$51,VLOOKUP(GP$277,$B$276:$C$278,2,0),0)/1000)),"")</f>
        <v/>
      </c>
      <c r="GQ373" s="145" t="str">
        <f>IFERROR(TRUNC(VLOOKUP($E373,'Container Panel'!$B$41:$Z$100,$D373,0)/(VLOOKUP(GQ$276,UI!$A$12:$O$51,VLOOKUP(GQ$277,$B$276:$C$278,2,0),0)/1000)),"")</f>
        <v/>
      </c>
      <c r="GR373" s="145" t="str">
        <f>IFERROR(TRUNC(VLOOKUP($E373,'Container Panel'!$B$41:$Z$100,$D373,0)/(VLOOKUP(GR$276,UI!$A$12:$O$51,VLOOKUP(GR$277,$B$276:$C$278,2,0),0)/1000)),"")</f>
        <v/>
      </c>
      <c r="GS373" s="145" t="str">
        <f>IFERROR(TRUNC(VLOOKUP($E373,'Container Panel'!$B$41:$Z$100,$D373,0)/(VLOOKUP(GS$276,UI!$A$12:$O$51,VLOOKUP(GS$277,$B$276:$C$278,2,0),0)/1000)),"")</f>
        <v/>
      </c>
      <c r="GT373" s="145" t="str">
        <f>IFERROR(TRUNC(VLOOKUP($E373,'Container Panel'!$B$41:$Z$100,$D373,0)/(VLOOKUP(GT$276,UI!$A$12:$O$51,VLOOKUP(GT$277,$B$276:$C$278,2,0),0)/1000)),"")</f>
        <v/>
      </c>
      <c r="GU373" s="145" t="str">
        <f>IFERROR(TRUNC(VLOOKUP($E373,'Container Panel'!$B$41:$Z$100,$D373,0)/(VLOOKUP(GU$276,UI!$A$12:$O$51,VLOOKUP(GU$277,$B$276:$C$278,2,0),0)/1000)),"")</f>
        <v/>
      </c>
      <c r="GV373" s="145" t="str">
        <f>IFERROR(TRUNC(VLOOKUP($E373,'Container Panel'!$B$41:$Z$100,$D373,0)/(VLOOKUP(GV$276,UI!$A$12:$O$51,VLOOKUP(GV$277,$B$276:$C$278,2,0),0)/1000)),"")</f>
        <v/>
      </c>
      <c r="GW373" s="145" t="str">
        <f>IFERROR(TRUNC(VLOOKUP($E373,'Container Panel'!$B$41:$Z$100,$D373,0)/(VLOOKUP(GW$276,UI!$A$12:$O$51,VLOOKUP(GW$277,$B$276:$C$278,2,0),0)/1000)),"")</f>
        <v/>
      </c>
      <c r="GX373" s="145" t="str">
        <f>IFERROR(TRUNC(VLOOKUP($E373,'Container Panel'!$B$41:$Z$100,$D373,0)/(VLOOKUP(GX$276,UI!$A$12:$O$51,VLOOKUP(GX$277,$B$276:$C$278,2,0),0)/1000)),"")</f>
        <v/>
      </c>
      <c r="GY373" s="145" t="str">
        <f>IFERROR(TRUNC(VLOOKUP($E373,'Container Panel'!$B$41:$Z$100,$D373,0)/(VLOOKUP(GY$276,UI!$A$12:$O$51,VLOOKUP(GY$277,$B$276:$C$278,2,0),0)/1000)),"")</f>
        <v/>
      </c>
      <c r="GZ373" s="145" t="str">
        <f>IFERROR(TRUNC(VLOOKUP($E373,'Container Panel'!$B$41:$Z$100,$D373,0)/(VLOOKUP(GZ$276,UI!$A$12:$O$51,VLOOKUP(GZ$277,$B$276:$C$278,2,0),0)/1000)),"")</f>
        <v/>
      </c>
      <c r="HA373" s="145" t="str">
        <f>IFERROR(TRUNC(VLOOKUP($E373,'Container Panel'!$B$41:$Z$100,$D373,0)/(VLOOKUP(HA$276,UI!$A$12:$O$51,VLOOKUP(HA$277,$B$276:$C$278,2,0),0)/1000)),"")</f>
        <v/>
      </c>
      <c r="HB373" s="145" t="str">
        <f>IFERROR(TRUNC(VLOOKUP($E373,'Container Panel'!$B$41:$Z$100,$D373,0)/(VLOOKUP(HB$276,UI!$A$12:$O$51,VLOOKUP(HB$277,$B$276:$C$278,2,0),0)/1000)),"")</f>
        <v/>
      </c>
      <c r="HC373" s="145" t="str">
        <f>IFERROR(TRUNC(VLOOKUP($E373,'Container Panel'!$B$41:$Z$100,$D373,0)/(VLOOKUP(HC$276,UI!$A$12:$O$51,VLOOKUP(HC$277,$B$276:$C$278,2,0),0)/1000)),"")</f>
        <v/>
      </c>
      <c r="HD373" s="145" t="str">
        <f>IFERROR(TRUNC(VLOOKUP($E373,'Container Panel'!$B$41:$Z$100,$D373,0)/(VLOOKUP(HD$276,UI!$A$12:$O$51,VLOOKUP(HD$277,$B$276:$C$278,2,0),0)/1000)),"")</f>
        <v/>
      </c>
      <c r="HE373" s="145" t="str">
        <f>IFERROR(TRUNC(VLOOKUP($E373,'Container Panel'!$B$41:$Z$100,$D373,0)/(VLOOKUP(HE$276,UI!$A$12:$O$51,VLOOKUP(HE$277,$B$276:$C$278,2,0),0)/1000)),"")</f>
        <v/>
      </c>
      <c r="HF373" s="145" t="str">
        <f>IFERROR(TRUNC(VLOOKUP($E373,'Container Panel'!$B$41:$Z$100,$D373,0)/(VLOOKUP(HF$276,UI!$A$12:$O$51,VLOOKUP(HF$277,$B$276:$C$278,2,0),0)/1000)),"")</f>
        <v/>
      </c>
      <c r="HG373" s="145" t="str">
        <f>IFERROR(TRUNC(VLOOKUP($E373,'Container Panel'!$B$41:$Z$100,$D373,0)/(VLOOKUP(HG$276,UI!$A$12:$O$51,VLOOKUP(HG$277,$B$276:$C$278,2,0),0)/1000)),"")</f>
        <v/>
      </c>
      <c r="HH373" s="145" t="str">
        <f>IFERROR(TRUNC(VLOOKUP($E373,'Container Panel'!$B$41:$Z$100,$D373,0)/(VLOOKUP(HH$276,UI!$A$12:$O$51,VLOOKUP(HH$277,$B$276:$C$278,2,0),0)/1000)),"")</f>
        <v/>
      </c>
      <c r="HI373" s="145" t="str">
        <f>IFERROR(TRUNC(VLOOKUP($E373,'Container Panel'!$B$41:$Z$100,$D373,0)/(VLOOKUP(HI$276,UI!$A$12:$O$51,VLOOKUP(HI$277,$B$276:$C$278,2,0),0)/1000)),"")</f>
        <v/>
      </c>
      <c r="HJ373" s="145" t="str">
        <f>IFERROR(TRUNC(VLOOKUP($E373,'Container Panel'!$B$41:$Z$100,$D373,0)/(VLOOKUP(HJ$276,UI!$A$12:$O$51,VLOOKUP(HJ$277,$B$276:$C$278,2,0),0)/1000)),"")</f>
        <v/>
      </c>
      <c r="HK373" s="145" t="str">
        <f>IFERROR(TRUNC(VLOOKUP($E373,'Container Panel'!$B$41:$Z$100,$D373,0)/(VLOOKUP(HK$276,UI!$A$12:$O$51,VLOOKUP(HK$277,$B$276:$C$278,2,0),0)/1000)),"")</f>
        <v/>
      </c>
      <c r="HL373" s="145" t="str">
        <f>IFERROR(TRUNC(VLOOKUP($E373,'Container Panel'!$B$41:$Z$100,$D373,0)/(VLOOKUP(HL$276,UI!$A$12:$O$51,VLOOKUP(HL$277,$B$276:$C$278,2,0),0)/1000)),"")</f>
        <v/>
      </c>
      <c r="HM373" s="145" t="str">
        <f>IFERROR(TRUNC(VLOOKUP($E373,'Container Panel'!$B$41:$Z$100,$D373,0)/(VLOOKUP(HM$276,UI!$A$12:$O$51,VLOOKUP(HM$277,$B$276:$C$278,2,0),0)/1000)),"")</f>
        <v/>
      </c>
      <c r="HN373" s="145" t="str">
        <f>IFERROR(TRUNC(VLOOKUP($E373,'Container Panel'!$B$41:$Z$100,$D373,0)/(VLOOKUP(HN$276,UI!$A$12:$O$51,VLOOKUP(HN$277,$B$276:$C$278,2,0),0)/1000)),"")</f>
        <v/>
      </c>
      <c r="HO373" s="145" t="str">
        <f>IFERROR(TRUNC(VLOOKUP($E373,'Container Panel'!$B$41:$Z$100,$D373,0)/(VLOOKUP(HO$276,UI!$A$12:$O$51,VLOOKUP(HO$277,$B$276:$C$278,2,0),0)/1000)),"")</f>
        <v/>
      </c>
      <c r="HP373" s="145" t="str">
        <f>IFERROR(TRUNC(VLOOKUP($E373,'Container Panel'!$B$41:$Z$100,$D373,0)/(VLOOKUP(HP$276,UI!$A$12:$O$51,VLOOKUP(HP$277,$B$276:$C$278,2,0),0)/1000)),"")</f>
        <v/>
      </c>
      <c r="HQ373" s="145" t="str">
        <f>IFERROR(TRUNC(VLOOKUP($E373,'Container Panel'!$B$41:$Z$100,$D373,0)/(VLOOKUP(HQ$276,UI!$A$12:$O$51,VLOOKUP(HQ$277,$B$276:$C$278,2,0),0)/1000)),"")</f>
        <v/>
      </c>
      <c r="HR373" s="145" t="str">
        <f>IFERROR(TRUNC(VLOOKUP($E373,'Container Panel'!$B$41:$Z$100,$D373,0)/(VLOOKUP(HR$276,UI!$A$12:$O$51,VLOOKUP(HR$277,$B$276:$C$278,2,0),0)/1000)),"")</f>
        <v/>
      </c>
      <c r="HS373" s="145" t="str">
        <f>IFERROR(TRUNC(VLOOKUP($E373,'Container Panel'!$B$41:$Z$100,$D373,0)/(VLOOKUP(HS$276,UI!$A$12:$O$51,VLOOKUP(HS$277,$B$276:$C$278,2,0),0)/1000)),"")</f>
        <v/>
      </c>
      <c r="HT373" s="145" t="str">
        <f>IFERROR(TRUNC(VLOOKUP($E373,'Container Panel'!$B$41:$Z$100,$D373,0)/(VLOOKUP(HT$276,UI!$A$12:$O$51,VLOOKUP(HT$277,$B$276:$C$278,2,0),0)/1000)),"")</f>
        <v/>
      </c>
      <c r="HU373" s="145" t="str">
        <f>IFERROR(TRUNC(VLOOKUP($E373,'Container Panel'!$B$41:$Z$100,$D373,0)/(VLOOKUP(HU$276,UI!$A$12:$O$51,VLOOKUP(HU$277,$B$276:$C$278,2,0),0)/1000)),"")</f>
        <v/>
      </c>
      <c r="HV373" s="145" t="str">
        <f>IFERROR(TRUNC(VLOOKUP($E373,'Container Panel'!$B$41:$Z$100,$D373,0)/(VLOOKUP(HV$276,UI!$A$12:$O$51,VLOOKUP(HV$277,$B$276:$C$278,2,0),0)/1000)),"")</f>
        <v/>
      </c>
      <c r="HW373" s="145" t="str">
        <f>IFERROR(TRUNC(VLOOKUP($E373,'Container Panel'!$B$41:$Z$100,$D373,0)/(VLOOKUP(HW$276,UI!$A$12:$O$51,VLOOKUP(HW$277,$B$276:$C$278,2,0),0)/1000)),"")</f>
        <v/>
      </c>
      <c r="HX373" s="145" t="str">
        <f>IFERROR(TRUNC(VLOOKUP($E373,'Container Panel'!$B$41:$Z$100,$D373,0)/(VLOOKUP(HX$276,UI!$A$12:$O$51,VLOOKUP(HX$277,$B$276:$C$278,2,0),0)/1000)),"")</f>
        <v/>
      </c>
      <c r="HY373" s="145" t="str">
        <f>IFERROR(TRUNC(VLOOKUP($E373,'Container Panel'!$B$41:$Z$100,$D373,0)/(VLOOKUP(HY$276,UI!$A$12:$O$51,VLOOKUP(HY$277,$B$276:$C$278,2,0),0)/1000)),"")</f>
        <v/>
      </c>
      <c r="HZ373" s="145" t="str">
        <f>IFERROR(TRUNC(VLOOKUP($E373,'Container Panel'!$B$41:$Z$100,$D373,0)/(VLOOKUP(HZ$276,UI!$A$12:$O$51,VLOOKUP(HZ$277,$B$276:$C$278,2,0),0)/1000)),"")</f>
        <v/>
      </c>
      <c r="IA373" s="145" t="str">
        <f>IFERROR(TRUNC(VLOOKUP($E373,'Container Panel'!$B$41:$Z$100,$D373,0)/(VLOOKUP(IA$276,UI!$A$12:$O$51,VLOOKUP(IA$277,$B$276:$C$278,2,0),0)/1000)),"")</f>
        <v/>
      </c>
      <c r="IB373" s="145" t="str">
        <f>IFERROR(TRUNC(VLOOKUP($E373,'Container Panel'!$B$41:$Z$100,$D373,0)/(VLOOKUP(IB$276,UI!$A$12:$O$51,VLOOKUP(IB$277,$B$276:$C$278,2,0),0)/1000)),"")</f>
        <v/>
      </c>
      <c r="IC373" s="145" t="str">
        <f>IFERROR(TRUNC(VLOOKUP($E373,'Container Panel'!$B$41:$Z$100,$D373,0)/(VLOOKUP(IC$276,UI!$A$12:$O$51,VLOOKUP(IC$277,$B$276:$C$278,2,0),0)/1000)),"")</f>
        <v/>
      </c>
      <c r="ID373" s="145" t="str">
        <f>IFERROR(TRUNC(VLOOKUP($E373,'Container Panel'!$B$41:$Z$100,$D373,0)/(VLOOKUP(ID$276,UI!$A$12:$O$51,VLOOKUP(ID$277,$B$276:$C$278,2,0),0)/1000)),"")</f>
        <v/>
      </c>
      <c r="IE373" s="145" t="str">
        <f>IFERROR(TRUNC(VLOOKUP($E373,'Container Panel'!$B$41:$Z$100,$D373,0)/(VLOOKUP(IE$276,UI!$A$12:$O$51,VLOOKUP(IE$277,$B$276:$C$278,2,0),0)/1000)),"")</f>
        <v/>
      </c>
      <c r="IF373" s="145" t="str">
        <f>IFERROR(TRUNC(VLOOKUP($E373,'Container Panel'!$B$41:$Z$100,$D373,0)/(VLOOKUP(IF$276,UI!$A$12:$O$51,VLOOKUP(IF$277,$B$276:$C$278,2,0),0)/1000)),"")</f>
        <v/>
      </c>
      <c r="IG373" s="145" t="str">
        <f>IFERROR(TRUNC(VLOOKUP($E373,'Container Panel'!$B$41:$Z$100,$D373,0)/(VLOOKUP(IG$276,UI!$A$12:$O$51,VLOOKUP(IG$277,$B$276:$C$278,2,0),0)/1000)),"")</f>
        <v/>
      </c>
      <c r="IH373" s="145" t="str">
        <f>IFERROR(TRUNC(VLOOKUP($E373,'Container Panel'!$B$41:$Z$100,$D373,0)/(VLOOKUP(IH$276,UI!$A$12:$O$51,VLOOKUP(IH$277,$B$276:$C$278,2,0),0)/1000)),"")</f>
        <v/>
      </c>
      <c r="II373" s="145" t="str">
        <f>IFERROR(TRUNC(VLOOKUP($E373,'Container Panel'!$B$41:$Z$100,$D373,0)/(VLOOKUP(II$276,UI!$A$12:$O$51,VLOOKUP(II$277,$B$276:$C$278,2,0),0)/1000)),"")</f>
        <v/>
      </c>
      <c r="IJ373" s="145" t="str">
        <f>IFERROR(TRUNC(VLOOKUP($E373,'Container Panel'!$B$41:$Z$100,$D373,0)/(VLOOKUP(IJ$276,UI!$A$12:$O$51,VLOOKUP(IJ$277,$B$276:$C$278,2,0),0)/1000)),"")</f>
        <v/>
      </c>
      <c r="IK373" s="145" t="str">
        <f>IFERROR(TRUNC(VLOOKUP($E373,'Container Panel'!$B$41:$Z$100,$D373,0)/(VLOOKUP(IK$276,UI!$A$12:$O$51,VLOOKUP(IK$277,$B$276:$C$278,2,0),0)/1000)),"")</f>
        <v/>
      </c>
      <c r="IL373" s="145" t="str">
        <f>IFERROR(TRUNC(VLOOKUP($E373,'Container Panel'!$B$41:$Z$100,$D373,0)/(VLOOKUP(IL$276,UI!$A$12:$O$51,VLOOKUP(IL$277,$B$276:$C$278,2,0),0)/1000)),"")</f>
        <v/>
      </c>
    </row>
    <row r="374" spans="2:246">
      <c r="B374" s="74">
        <v>94</v>
      </c>
      <c r="C374" s="74">
        <f t="shared" si="195"/>
        <v>32</v>
      </c>
      <c r="D374" s="163">
        <f>MOD(B374,3)+'Container Panel'!$Q$38</f>
        <v>17</v>
      </c>
      <c r="E374" s="143">
        <f t="shared" si="194"/>
        <v>0</v>
      </c>
      <c r="F374" s="144" t="s">
        <v>76</v>
      </c>
      <c r="G374" s="145" t="str">
        <f>IFERROR(TRUNC(VLOOKUP($E374,'Container Panel'!$B$41:$Z$100,$D374,0)/(VLOOKUP(G$276,UI!$A$12:$O$51,VLOOKUP(G$278,$B$276:$C$278,2,0),0)/1000)),"")</f>
        <v/>
      </c>
      <c r="H374" s="145" t="str">
        <f>IFERROR(TRUNC(VLOOKUP($E374,'Container Panel'!$B$41:$Z$100,$D374,0)/(VLOOKUP(H$276,UI!$A$12:$O$51,VLOOKUP(H$278,$B$276:$C$278,2,0),0)/1000)),"")</f>
        <v/>
      </c>
      <c r="I374" s="145" t="str">
        <f>IFERROR(TRUNC(VLOOKUP($E374,'Container Panel'!$B$41:$Z$100,$D374,0)/(VLOOKUP(I$276,UI!$A$12:$O$51,VLOOKUP(I$278,$B$276:$C$278,2,0),0)/1000)),"")</f>
        <v/>
      </c>
      <c r="J374" s="145" t="str">
        <f>IFERROR(TRUNC(VLOOKUP($E374,'Container Panel'!$B$41:$Z$100,$D374,0)/(VLOOKUP(J$276,UI!$A$12:$O$51,VLOOKUP(J$278,$B$276:$C$278,2,0),0)/1000)),"")</f>
        <v/>
      </c>
      <c r="K374" s="145" t="str">
        <f>IFERROR(TRUNC(VLOOKUP($E374,'Container Panel'!$B$41:$Z$100,$D374,0)/(VLOOKUP(K$276,UI!$A$12:$O$51,VLOOKUP(K$278,$B$276:$C$278,2,0),0)/1000)),"")</f>
        <v/>
      </c>
      <c r="L374" s="145" t="str">
        <f>IFERROR(TRUNC(VLOOKUP($E374,'Container Panel'!$B$41:$Z$100,$D374,0)/(VLOOKUP(L$276,UI!$A$12:$O$51,VLOOKUP(L$278,$B$276:$C$278,2,0),0)/1000)),"")</f>
        <v/>
      </c>
      <c r="M374" s="145" t="str">
        <f>IFERROR(TRUNC(VLOOKUP($E374,'Container Panel'!$B$41:$Z$100,$D374,0)/(VLOOKUP(M$276,UI!$A$12:$O$51,VLOOKUP(M$278,$B$276:$C$278,2,0),0)/1000)),"")</f>
        <v/>
      </c>
      <c r="N374" s="145" t="str">
        <f>IFERROR(TRUNC(VLOOKUP($E374,'Container Panel'!$B$41:$Z$100,$D374,0)/(VLOOKUP(N$276,UI!$A$12:$O$51,VLOOKUP(N$278,$B$276:$C$278,2,0),0)/1000)),"")</f>
        <v/>
      </c>
      <c r="O374" s="145" t="str">
        <f>IFERROR(TRUNC(VLOOKUP($E374,'Container Panel'!$B$41:$Z$100,$D374,0)/(VLOOKUP(O$276,UI!$A$12:$O$51,VLOOKUP(O$278,$B$276:$C$278,2,0),0)/1000)),"")</f>
        <v/>
      </c>
      <c r="P374" s="145" t="str">
        <f>IFERROR(TRUNC(VLOOKUP($E374,'Container Panel'!$B$41:$Z$100,$D374,0)/(VLOOKUP(P$276,UI!$A$12:$O$51,VLOOKUP(P$278,$B$276:$C$278,2,0),0)/1000)),"")</f>
        <v/>
      </c>
      <c r="Q374" s="145" t="str">
        <f>IFERROR(TRUNC(VLOOKUP($E374,'Container Panel'!$B$41:$Z$100,$D374,0)/(VLOOKUP(Q$276,UI!$A$12:$O$51,VLOOKUP(Q$278,$B$276:$C$278,2,0),0)/1000)),"")</f>
        <v/>
      </c>
      <c r="R374" s="145" t="str">
        <f>IFERROR(TRUNC(VLOOKUP($E374,'Container Panel'!$B$41:$Z$100,$D374,0)/(VLOOKUP(R$276,UI!$A$12:$O$51,VLOOKUP(R$278,$B$276:$C$278,2,0),0)/1000)),"")</f>
        <v/>
      </c>
      <c r="S374" s="145" t="str">
        <f>IFERROR(TRUNC(VLOOKUP($E374,'Container Panel'!$B$41:$Z$100,$D374,0)/(VLOOKUP(S$276,UI!$A$12:$O$51,VLOOKUP(S$278,$B$276:$C$278,2,0),0)/1000)),"")</f>
        <v/>
      </c>
      <c r="T374" s="145" t="str">
        <f>IFERROR(TRUNC(VLOOKUP($E374,'Container Panel'!$B$41:$Z$100,$D374,0)/(VLOOKUP(T$276,UI!$A$12:$O$51,VLOOKUP(T$278,$B$276:$C$278,2,0),0)/1000)),"")</f>
        <v/>
      </c>
      <c r="U374" s="145" t="str">
        <f>IFERROR(TRUNC(VLOOKUP($E374,'Container Panel'!$B$41:$Z$100,$D374,0)/(VLOOKUP(U$276,UI!$A$12:$O$51,VLOOKUP(U$278,$B$276:$C$278,2,0),0)/1000)),"")</f>
        <v/>
      </c>
      <c r="V374" s="145" t="str">
        <f>IFERROR(TRUNC(VLOOKUP($E374,'Container Panel'!$B$41:$Z$100,$D374,0)/(VLOOKUP(V$276,UI!$A$12:$O$51,VLOOKUP(V$278,$B$276:$C$278,2,0),0)/1000)),"")</f>
        <v/>
      </c>
      <c r="W374" s="145" t="str">
        <f>IFERROR(TRUNC(VLOOKUP($E374,'Container Panel'!$B$41:$Z$100,$D374,0)/(VLOOKUP(W$276,UI!$A$12:$O$51,VLOOKUP(W$278,$B$276:$C$278,2,0),0)/1000)),"")</f>
        <v/>
      </c>
      <c r="X374" s="145" t="str">
        <f>IFERROR(TRUNC(VLOOKUP($E374,'Container Panel'!$B$41:$Z$100,$D374,0)/(VLOOKUP(X$276,UI!$A$12:$O$51,VLOOKUP(X$278,$B$276:$C$278,2,0),0)/1000)),"")</f>
        <v/>
      </c>
      <c r="Y374" s="145" t="str">
        <f>IFERROR(TRUNC(VLOOKUP($E374,'Container Panel'!$B$41:$Z$100,$D374,0)/(VLOOKUP(Y$276,UI!$A$12:$O$51,VLOOKUP(Y$278,$B$276:$C$278,2,0),0)/1000)),"")</f>
        <v/>
      </c>
      <c r="Z374" s="145" t="str">
        <f>IFERROR(TRUNC(VLOOKUP($E374,'Container Panel'!$B$41:$Z$100,$D374,0)/(VLOOKUP(Z$276,UI!$A$12:$O$51,VLOOKUP(Z$278,$B$276:$C$278,2,0),0)/1000)),"")</f>
        <v/>
      </c>
      <c r="AA374" s="145" t="str">
        <f>IFERROR(TRUNC(VLOOKUP($E374,'Container Panel'!$B$41:$Z$100,$D374,0)/(VLOOKUP(AA$276,UI!$A$12:$O$51,VLOOKUP(AA$278,$B$276:$C$278,2,0),0)/1000)),"")</f>
        <v/>
      </c>
      <c r="AB374" s="145" t="str">
        <f>IFERROR(TRUNC(VLOOKUP($E374,'Container Panel'!$B$41:$Z$100,$D374,0)/(VLOOKUP(AB$276,UI!$A$12:$O$51,VLOOKUP(AB$278,$B$276:$C$278,2,0),0)/1000)),"")</f>
        <v/>
      </c>
      <c r="AC374" s="145" t="str">
        <f>IFERROR(TRUNC(VLOOKUP($E374,'Container Panel'!$B$41:$Z$100,$D374,0)/(VLOOKUP(AC$276,UI!$A$12:$O$51,VLOOKUP(AC$278,$B$276:$C$278,2,0),0)/1000)),"")</f>
        <v/>
      </c>
      <c r="AD374" s="145" t="str">
        <f>IFERROR(TRUNC(VLOOKUP($E374,'Container Panel'!$B$41:$Z$100,$D374,0)/(VLOOKUP(AD$276,UI!$A$12:$O$51,VLOOKUP(AD$278,$B$276:$C$278,2,0),0)/1000)),"")</f>
        <v/>
      </c>
      <c r="AE374" s="145" t="str">
        <f>IFERROR(TRUNC(VLOOKUP($E374,'Container Panel'!$B$41:$Z$100,$D374,0)/(VLOOKUP(AE$276,UI!$A$12:$O$51,VLOOKUP(AE$278,$B$276:$C$278,2,0),0)/1000)),"")</f>
        <v/>
      </c>
      <c r="AF374" s="145" t="str">
        <f>IFERROR(TRUNC(VLOOKUP($E374,'Container Panel'!$B$41:$Z$100,$D374,0)/(VLOOKUP(AF$276,UI!$A$12:$O$51,VLOOKUP(AF$278,$B$276:$C$278,2,0),0)/1000)),"")</f>
        <v/>
      </c>
      <c r="AG374" s="145" t="str">
        <f>IFERROR(TRUNC(VLOOKUP($E374,'Container Panel'!$B$41:$Z$100,$D374,0)/(VLOOKUP(AG$276,UI!$A$12:$O$51,VLOOKUP(AG$278,$B$276:$C$278,2,0),0)/1000)),"")</f>
        <v/>
      </c>
      <c r="AH374" s="145" t="str">
        <f>IFERROR(TRUNC(VLOOKUP($E374,'Container Panel'!$B$41:$Z$100,$D374,0)/(VLOOKUP(AH$276,UI!$A$12:$O$51,VLOOKUP(AH$278,$B$276:$C$278,2,0),0)/1000)),"")</f>
        <v/>
      </c>
      <c r="AI374" s="145" t="str">
        <f>IFERROR(TRUNC(VLOOKUP($E374,'Container Panel'!$B$41:$Z$100,$D374,0)/(VLOOKUP(AI$276,UI!$A$12:$O$51,VLOOKUP(AI$278,$B$276:$C$278,2,0),0)/1000)),"")</f>
        <v/>
      </c>
      <c r="AJ374" s="145" t="str">
        <f>IFERROR(TRUNC(VLOOKUP($E374,'Container Panel'!$B$41:$Z$100,$D374,0)/(VLOOKUP(AJ$276,UI!$A$12:$O$51,VLOOKUP(AJ$278,$B$276:$C$278,2,0),0)/1000)),"")</f>
        <v/>
      </c>
      <c r="AK374" s="145" t="str">
        <f>IFERROR(TRUNC(VLOOKUP($E374,'Container Panel'!$B$41:$Z$100,$D374,0)/(VLOOKUP(AK$276,UI!$A$12:$O$51,VLOOKUP(AK$278,$B$276:$C$278,2,0),0)/1000)),"")</f>
        <v/>
      </c>
      <c r="AL374" s="145" t="str">
        <f>IFERROR(TRUNC(VLOOKUP($E374,'Container Panel'!$B$41:$Z$100,$D374,0)/(VLOOKUP(AL$276,UI!$A$12:$O$51,VLOOKUP(AL$278,$B$276:$C$278,2,0),0)/1000)),"")</f>
        <v/>
      </c>
      <c r="AM374" s="145" t="str">
        <f>IFERROR(TRUNC(VLOOKUP($E374,'Container Panel'!$B$41:$Z$100,$D374,0)/(VLOOKUP(AM$276,UI!$A$12:$O$51,VLOOKUP(AM$278,$B$276:$C$278,2,0),0)/1000)),"")</f>
        <v/>
      </c>
      <c r="AN374" s="145" t="str">
        <f>IFERROR(TRUNC(VLOOKUP($E374,'Container Panel'!$B$41:$Z$100,$D374,0)/(VLOOKUP(AN$276,UI!$A$12:$O$51,VLOOKUP(AN$278,$B$276:$C$278,2,0),0)/1000)),"")</f>
        <v/>
      </c>
      <c r="AO374" s="145" t="str">
        <f>IFERROR(TRUNC(VLOOKUP($E374,'Container Panel'!$B$41:$Z$100,$D374,0)/(VLOOKUP(AO$276,UI!$A$12:$O$51,VLOOKUP(AO$278,$B$276:$C$278,2,0),0)/1000)),"")</f>
        <v/>
      </c>
      <c r="AP374" s="145" t="str">
        <f>IFERROR(TRUNC(VLOOKUP($E374,'Container Panel'!$B$41:$Z$100,$D374,0)/(VLOOKUP(AP$276,UI!$A$12:$O$51,VLOOKUP(AP$278,$B$276:$C$278,2,0),0)/1000)),"")</f>
        <v/>
      </c>
      <c r="AQ374" s="145" t="str">
        <f>IFERROR(TRUNC(VLOOKUP($E374,'Container Panel'!$B$41:$Z$100,$D374,0)/(VLOOKUP(AQ$276,UI!$A$12:$O$51,VLOOKUP(AQ$278,$B$276:$C$278,2,0),0)/1000)),"")</f>
        <v/>
      </c>
      <c r="AR374" s="145" t="str">
        <f>IFERROR(TRUNC(VLOOKUP($E374,'Container Panel'!$B$41:$Z$100,$D374,0)/(VLOOKUP(AR$276,UI!$A$12:$O$51,VLOOKUP(AR$278,$B$276:$C$278,2,0),0)/1000)),"")</f>
        <v/>
      </c>
      <c r="AS374" s="145" t="str">
        <f>IFERROR(TRUNC(VLOOKUP($E374,'Container Panel'!$B$41:$Z$100,$D374,0)/(VLOOKUP(AS$276,UI!$A$12:$O$51,VLOOKUP(AS$278,$B$276:$C$278,2,0),0)/1000)),"")</f>
        <v/>
      </c>
      <c r="AT374" s="145" t="str">
        <f>IFERROR(TRUNC(VLOOKUP($E374,'Container Panel'!$B$41:$Z$100,$D374,0)/(VLOOKUP(AT$276,UI!$A$12:$O$51,VLOOKUP(AT$278,$B$276:$C$278,2,0),0)/1000)),"")</f>
        <v/>
      </c>
      <c r="AU374" s="145" t="str">
        <f>IFERROR(TRUNC(VLOOKUP($E374,'Container Panel'!$B$41:$Z$100,$D374,0)/(VLOOKUP(AU$276,UI!$A$12:$O$51,VLOOKUP(AU$278,$B$276:$C$278,2,0),0)/1000)),"")</f>
        <v/>
      </c>
      <c r="AV374" s="145" t="str">
        <f>IFERROR(TRUNC(VLOOKUP($E374,'Container Panel'!$B$41:$Z$100,$D374,0)/(VLOOKUP(AV$276,UI!$A$12:$O$51,VLOOKUP(AV$278,$B$276:$C$278,2,0),0)/1000)),"")</f>
        <v/>
      </c>
      <c r="AW374" s="145" t="str">
        <f>IFERROR(TRUNC(VLOOKUP($E374,'Container Panel'!$B$41:$Z$100,$D374,0)/(VLOOKUP(AW$276,UI!$A$12:$O$51,VLOOKUP(AW$278,$B$276:$C$278,2,0),0)/1000)),"")</f>
        <v/>
      </c>
      <c r="AX374" s="145" t="str">
        <f>IFERROR(TRUNC(VLOOKUP($E374,'Container Panel'!$B$41:$Z$100,$D374,0)/(VLOOKUP(AX$276,UI!$A$12:$O$51,VLOOKUP(AX$278,$B$276:$C$278,2,0),0)/1000)),"")</f>
        <v/>
      </c>
      <c r="AY374" s="145" t="str">
        <f>IFERROR(TRUNC(VLOOKUP($E374,'Container Panel'!$B$41:$Z$100,$D374,0)/(VLOOKUP(AY$276,UI!$A$12:$O$51,VLOOKUP(AY$278,$B$276:$C$278,2,0),0)/1000)),"")</f>
        <v/>
      </c>
      <c r="AZ374" s="145" t="str">
        <f>IFERROR(TRUNC(VLOOKUP($E374,'Container Panel'!$B$41:$Z$100,$D374,0)/(VLOOKUP(AZ$276,UI!$A$12:$O$51,VLOOKUP(AZ$278,$B$276:$C$278,2,0),0)/1000)),"")</f>
        <v/>
      </c>
      <c r="BA374" s="145" t="str">
        <f>IFERROR(TRUNC(VLOOKUP($E374,'Container Panel'!$B$41:$Z$100,$D374,0)/(VLOOKUP(BA$276,UI!$A$12:$O$51,VLOOKUP(BA$278,$B$276:$C$278,2,0),0)/1000)),"")</f>
        <v/>
      </c>
      <c r="BB374" s="145" t="str">
        <f>IFERROR(TRUNC(VLOOKUP($E374,'Container Panel'!$B$41:$Z$100,$D374,0)/(VLOOKUP(BB$276,UI!$A$12:$O$51,VLOOKUP(BB$278,$B$276:$C$278,2,0),0)/1000)),"")</f>
        <v/>
      </c>
      <c r="BC374" s="145" t="str">
        <f>IFERROR(TRUNC(VLOOKUP($E374,'Container Panel'!$B$41:$Z$100,$D374,0)/(VLOOKUP(BC$276,UI!$A$12:$O$51,VLOOKUP(BC$278,$B$276:$C$278,2,0),0)/1000)),"")</f>
        <v/>
      </c>
      <c r="BD374" s="145" t="str">
        <f>IFERROR(TRUNC(VLOOKUP($E374,'Container Panel'!$B$41:$Z$100,$D374,0)/(VLOOKUP(BD$276,UI!$A$12:$O$51,VLOOKUP(BD$278,$B$276:$C$278,2,0),0)/1000)),"")</f>
        <v/>
      </c>
      <c r="BE374" s="145" t="str">
        <f>IFERROR(TRUNC(VLOOKUP($E374,'Container Panel'!$B$41:$Z$100,$D374,0)/(VLOOKUP(BE$276,UI!$A$12:$O$51,VLOOKUP(BE$278,$B$276:$C$278,2,0),0)/1000)),"")</f>
        <v/>
      </c>
      <c r="BF374" s="145" t="str">
        <f>IFERROR(TRUNC(VLOOKUP($E374,'Container Panel'!$B$41:$Z$100,$D374,0)/(VLOOKUP(BF$276,UI!$A$12:$O$51,VLOOKUP(BF$278,$B$276:$C$278,2,0),0)/1000)),"")</f>
        <v/>
      </c>
      <c r="BG374" s="145" t="str">
        <f>IFERROR(TRUNC(VLOOKUP($E374,'Container Panel'!$B$41:$Z$100,$D374,0)/(VLOOKUP(BG$276,UI!$A$12:$O$51,VLOOKUP(BG$278,$B$276:$C$278,2,0),0)/1000)),"")</f>
        <v/>
      </c>
      <c r="BH374" s="145" t="str">
        <f>IFERROR(TRUNC(VLOOKUP($E374,'Container Panel'!$B$41:$Z$100,$D374,0)/(VLOOKUP(BH$276,UI!$A$12:$O$51,VLOOKUP(BH$278,$B$276:$C$278,2,0),0)/1000)),"")</f>
        <v/>
      </c>
      <c r="BI374" s="145" t="str">
        <f>IFERROR(TRUNC(VLOOKUP($E374,'Container Panel'!$B$41:$Z$100,$D374,0)/(VLOOKUP(BI$276,UI!$A$12:$O$51,VLOOKUP(BI$278,$B$276:$C$278,2,0),0)/1000)),"")</f>
        <v/>
      </c>
      <c r="BJ374" s="145" t="str">
        <f>IFERROR(TRUNC(VLOOKUP($E374,'Container Panel'!$B$41:$Z$100,$D374,0)/(VLOOKUP(BJ$276,UI!$A$12:$O$51,VLOOKUP(BJ$278,$B$276:$C$278,2,0),0)/1000)),"")</f>
        <v/>
      </c>
      <c r="BK374" s="145" t="str">
        <f>IFERROR(TRUNC(VLOOKUP($E374,'Container Panel'!$B$41:$Z$100,$D374,0)/(VLOOKUP(BK$276,UI!$A$12:$O$51,VLOOKUP(BK$278,$B$276:$C$278,2,0),0)/1000)),"")</f>
        <v/>
      </c>
      <c r="BL374" s="145" t="str">
        <f>IFERROR(TRUNC(VLOOKUP($E374,'Container Panel'!$B$41:$Z$100,$D374,0)/(VLOOKUP(BL$276,UI!$A$12:$O$51,VLOOKUP(BL$278,$B$276:$C$278,2,0),0)/1000)),"")</f>
        <v/>
      </c>
      <c r="BM374" s="145" t="str">
        <f>IFERROR(TRUNC(VLOOKUP($E374,'Container Panel'!$B$41:$Z$100,$D374,0)/(VLOOKUP(BM$276,UI!$A$12:$O$51,VLOOKUP(BM$278,$B$276:$C$278,2,0),0)/1000)),"")</f>
        <v/>
      </c>
      <c r="BN374" s="145" t="str">
        <f>IFERROR(TRUNC(VLOOKUP($E374,'Container Panel'!$B$41:$Z$100,$D374,0)/(VLOOKUP(BN$276,UI!$A$12:$O$51,VLOOKUP(BN$278,$B$276:$C$278,2,0),0)/1000)),"")</f>
        <v/>
      </c>
      <c r="BO374" s="145" t="str">
        <f>IFERROR(TRUNC(VLOOKUP($E374,'Container Panel'!$B$41:$Z$100,$D374,0)/(VLOOKUP(BO$276,UI!$A$12:$O$51,VLOOKUP(BO$278,$B$276:$C$278,2,0),0)/1000)),"")</f>
        <v/>
      </c>
      <c r="BP374" s="145" t="str">
        <f>IFERROR(TRUNC(VLOOKUP($E374,'Container Panel'!$B$41:$Z$100,$D374,0)/(VLOOKUP(BP$276,UI!$A$12:$O$51,VLOOKUP(BP$278,$B$276:$C$278,2,0),0)/1000)),"")</f>
        <v/>
      </c>
      <c r="BQ374" s="145" t="str">
        <f>IFERROR(TRUNC(VLOOKUP($E374,'Container Panel'!$B$41:$Z$100,$D374,0)/(VLOOKUP(BQ$276,UI!$A$12:$O$51,VLOOKUP(BQ$278,$B$276:$C$278,2,0),0)/1000)),"")</f>
        <v/>
      </c>
      <c r="BR374" s="145" t="str">
        <f>IFERROR(TRUNC(VLOOKUP($E374,'Container Panel'!$B$41:$Z$100,$D374,0)/(VLOOKUP(BR$276,UI!$A$12:$O$51,VLOOKUP(BR$278,$B$276:$C$278,2,0),0)/1000)),"")</f>
        <v/>
      </c>
      <c r="BS374" s="145" t="str">
        <f>IFERROR(TRUNC(VLOOKUP($E374,'Container Panel'!$B$41:$Z$100,$D374,0)/(VLOOKUP(BS$276,UI!$A$12:$O$51,VLOOKUP(BS$278,$B$276:$C$278,2,0),0)/1000)),"")</f>
        <v/>
      </c>
      <c r="BT374" s="145" t="str">
        <f>IFERROR(TRUNC(VLOOKUP($E374,'Container Panel'!$B$41:$Z$100,$D374,0)/(VLOOKUP(BT$276,UI!$A$12:$O$51,VLOOKUP(BT$278,$B$276:$C$278,2,0),0)/1000)),"")</f>
        <v/>
      </c>
      <c r="BU374" s="145" t="str">
        <f>IFERROR(TRUNC(VLOOKUP($E374,'Container Panel'!$B$41:$Z$100,$D374,0)/(VLOOKUP(BU$276,UI!$A$12:$O$51,VLOOKUP(BU$278,$B$276:$C$278,2,0),0)/1000)),"")</f>
        <v/>
      </c>
      <c r="BV374" s="145" t="str">
        <f>IFERROR(TRUNC(VLOOKUP($E374,'Container Panel'!$B$41:$Z$100,$D374,0)/(VLOOKUP(BV$276,UI!$A$12:$O$51,VLOOKUP(BV$278,$B$276:$C$278,2,0),0)/1000)),"")</f>
        <v/>
      </c>
      <c r="BW374" s="145" t="str">
        <f>IFERROR(TRUNC(VLOOKUP($E374,'Container Panel'!$B$41:$Z$100,$D374,0)/(VLOOKUP(BW$276,UI!$A$12:$O$51,VLOOKUP(BW$278,$B$276:$C$278,2,0),0)/1000)),"")</f>
        <v/>
      </c>
      <c r="BX374" s="145" t="str">
        <f>IFERROR(TRUNC(VLOOKUP($E374,'Container Panel'!$B$41:$Z$100,$D374,0)/(VLOOKUP(BX$276,UI!$A$12:$O$51,VLOOKUP(BX$278,$B$276:$C$278,2,0),0)/1000)),"")</f>
        <v/>
      </c>
      <c r="BY374" s="145" t="str">
        <f>IFERROR(TRUNC(VLOOKUP($E374,'Container Panel'!$B$41:$Z$100,$D374,0)/(VLOOKUP(BY$276,UI!$A$12:$O$51,VLOOKUP(BY$278,$B$276:$C$278,2,0),0)/1000)),"")</f>
        <v/>
      </c>
      <c r="BZ374" s="145" t="str">
        <f>IFERROR(TRUNC(VLOOKUP($E374,'Container Panel'!$B$41:$Z$100,$D374,0)/(VLOOKUP(BZ$276,UI!$A$12:$O$51,VLOOKUP(BZ$278,$B$276:$C$278,2,0),0)/1000)),"")</f>
        <v/>
      </c>
      <c r="CA374" s="145" t="str">
        <f>IFERROR(TRUNC(VLOOKUP($E374,'Container Panel'!$B$41:$Z$100,$D374,0)/(VLOOKUP(CA$276,UI!$A$12:$O$51,VLOOKUP(CA$278,$B$276:$C$278,2,0),0)/1000)),"")</f>
        <v/>
      </c>
      <c r="CB374" s="145" t="str">
        <f>IFERROR(TRUNC(VLOOKUP($E374,'Container Panel'!$B$41:$Z$100,$D374,0)/(VLOOKUP(CB$276,UI!$A$12:$O$51,VLOOKUP(CB$278,$B$276:$C$278,2,0),0)/1000)),"")</f>
        <v/>
      </c>
      <c r="CC374" s="145" t="str">
        <f>IFERROR(TRUNC(VLOOKUP($E374,'Container Panel'!$B$41:$Z$100,$D374,0)/(VLOOKUP(CC$276,UI!$A$12:$O$51,VLOOKUP(CC$278,$B$276:$C$278,2,0),0)/1000)),"")</f>
        <v/>
      </c>
      <c r="CD374" s="145" t="str">
        <f>IFERROR(TRUNC(VLOOKUP($E374,'Container Panel'!$B$41:$Z$100,$D374,0)/(VLOOKUP(CD$276,UI!$A$12:$O$51,VLOOKUP(CD$278,$B$276:$C$278,2,0),0)/1000)),"")</f>
        <v/>
      </c>
      <c r="CE374" s="145" t="str">
        <f>IFERROR(TRUNC(VLOOKUP($E374,'Container Panel'!$B$41:$Z$100,$D374,0)/(VLOOKUP(CE$276,UI!$A$12:$O$51,VLOOKUP(CE$278,$B$276:$C$278,2,0),0)/1000)),"")</f>
        <v/>
      </c>
      <c r="CF374" s="145" t="str">
        <f>IFERROR(TRUNC(VLOOKUP($E374,'Container Panel'!$B$41:$Z$100,$D374,0)/(VLOOKUP(CF$276,UI!$A$12:$O$51,VLOOKUP(CF$278,$B$276:$C$278,2,0),0)/1000)),"")</f>
        <v/>
      </c>
      <c r="CG374" s="145" t="str">
        <f>IFERROR(TRUNC(VLOOKUP($E374,'Container Panel'!$B$41:$Z$100,$D374,0)/(VLOOKUP(CG$276,UI!$A$12:$O$51,VLOOKUP(CG$278,$B$276:$C$278,2,0),0)/1000)),"")</f>
        <v/>
      </c>
      <c r="CH374" s="145" t="str">
        <f>IFERROR(TRUNC(VLOOKUP($E374,'Container Panel'!$B$41:$Z$100,$D374,0)/(VLOOKUP(CH$276,UI!$A$12:$O$51,VLOOKUP(CH$278,$B$276:$C$278,2,0),0)/1000)),"")</f>
        <v/>
      </c>
      <c r="CI374" s="145" t="str">
        <f>IFERROR(TRUNC(VLOOKUP($E374,'Container Panel'!$B$41:$Z$100,$D374,0)/(VLOOKUP(CI$276,UI!$A$12:$O$51,VLOOKUP(CI$278,$B$276:$C$278,2,0),0)/1000)),"")</f>
        <v/>
      </c>
      <c r="CJ374" s="145" t="str">
        <f>IFERROR(TRUNC(VLOOKUP($E374,'Container Panel'!$B$41:$Z$100,$D374,0)/(VLOOKUP(CJ$276,UI!$A$12:$O$51,VLOOKUP(CJ$278,$B$276:$C$278,2,0),0)/1000)),"")</f>
        <v/>
      </c>
      <c r="CK374" s="145" t="str">
        <f>IFERROR(TRUNC(VLOOKUP($E374,'Container Panel'!$B$41:$Z$100,$D374,0)/(VLOOKUP(CK$276,UI!$A$12:$O$51,VLOOKUP(CK$278,$B$276:$C$278,2,0),0)/1000)),"")</f>
        <v/>
      </c>
      <c r="CL374" s="145" t="str">
        <f>IFERROR(TRUNC(VLOOKUP($E374,'Container Panel'!$B$41:$Z$100,$D374,0)/(VLOOKUP(CL$276,UI!$A$12:$O$51,VLOOKUP(CL$278,$B$276:$C$278,2,0),0)/1000)),"")</f>
        <v/>
      </c>
      <c r="CM374" s="145" t="str">
        <f>IFERROR(TRUNC(VLOOKUP($E374,'Container Panel'!$B$41:$Z$100,$D374,0)/(VLOOKUP(CM$276,UI!$A$12:$O$51,VLOOKUP(CM$278,$B$276:$C$278,2,0),0)/1000)),"")</f>
        <v/>
      </c>
      <c r="CN374" s="145" t="str">
        <f>IFERROR(TRUNC(VLOOKUP($E374,'Container Panel'!$B$41:$Z$100,$D374,0)/(VLOOKUP(CN$276,UI!$A$12:$O$51,VLOOKUP(CN$278,$B$276:$C$278,2,0),0)/1000)),"")</f>
        <v/>
      </c>
      <c r="CO374" s="145" t="str">
        <f>IFERROR(TRUNC(VLOOKUP($E374,'Container Panel'!$B$41:$Z$100,$D374,0)/(VLOOKUP(CO$276,UI!$A$12:$O$51,VLOOKUP(CO$278,$B$276:$C$278,2,0),0)/1000)),"")</f>
        <v/>
      </c>
      <c r="CP374" s="145" t="str">
        <f>IFERROR(TRUNC(VLOOKUP($E374,'Container Panel'!$B$41:$Z$100,$D374,0)/(VLOOKUP(CP$276,UI!$A$12:$O$51,VLOOKUP(CP$278,$B$276:$C$278,2,0),0)/1000)),"")</f>
        <v/>
      </c>
      <c r="CQ374" s="145" t="str">
        <f>IFERROR(TRUNC(VLOOKUP($E374,'Container Panel'!$B$41:$Z$100,$D374,0)/(VLOOKUP(CQ$276,UI!$A$12:$O$51,VLOOKUP(CQ$278,$B$276:$C$278,2,0),0)/1000)),"")</f>
        <v/>
      </c>
      <c r="CR374" s="145" t="str">
        <f>IFERROR(TRUNC(VLOOKUP($E374,'Container Panel'!$B$41:$Z$100,$D374,0)/(VLOOKUP(CR$276,UI!$A$12:$O$51,VLOOKUP(CR$278,$B$276:$C$278,2,0),0)/1000)),"")</f>
        <v/>
      </c>
      <c r="CS374" s="145" t="str">
        <f>IFERROR(TRUNC(VLOOKUP($E374,'Container Panel'!$B$41:$Z$100,$D374,0)/(VLOOKUP(CS$276,UI!$A$12:$O$51,VLOOKUP(CS$278,$B$276:$C$278,2,0),0)/1000)),"")</f>
        <v/>
      </c>
      <c r="CT374" s="145" t="str">
        <f>IFERROR(TRUNC(VLOOKUP($E374,'Container Panel'!$B$41:$Z$100,$D374,0)/(VLOOKUP(CT$276,UI!$A$12:$O$51,VLOOKUP(CT$278,$B$276:$C$278,2,0),0)/1000)),"")</f>
        <v/>
      </c>
      <c r="CU374" s="145" t="str">
        <f>IFERROR(TRUNC(VLOOKUP($E374,'Container Panel'!$B$41:$Z$100,$D374,0)/(VLOOKUP(CU$276,UI!$A$12:$O$51,VLOOKUP(CU$278,$B$276:$C$278,2,0),0)/1000)),"")</f>
        <v/>
      </c>
      <c r="CV374" s="145" t="str">
        <f>IFERROR(TRUNC(VLOOKUP($E374,'Container Panel'!$B$41:$Z$100,$D374,0)/(VLOOKUP(CV$276,UI!$A$12:$O$51,VLOOKUP(CV$278,$B$276:$C$278,2,0),0)/1000)),"")</f>
        <v/>
      </c>
      <c r="CW374" s="145" t="str">
        <f>IFERROR(TRUNC(VLOOKUP($E374,'Container Panel'!$B$41:$Z$100,$D374,0)/(VLOOKUP(CW$276,UI!$A$12:$O$51,VLOOKUP(CW$278,$B$276:$C$278,2,0),0)/1000)),"")</f>
        <v/>
      </c>
      <c r="CX374" s="145" t="str">
        <f>IFERROR(TRUNC(VLOOKUP($E374,'Container Panel'!$B$41:$Z$100,$D374,0)/(VLOOKUP(CX$276,UI!$A$12:$O$51,VLOOKUP(CX$278,$B$276:$C$278,2,0),0)/1000)),"")</f>
        <v/>
      </c>
      <c r="CY374" s="145" t="str">
        <f>IFERROR(TRUNC(VLOOKUP($E374,'Container Panel'!$B$41:$Z$100,$D374,0)/(VLOOKUP(CY$276,UI!$A$12:$O$51,VLOOKUP(CY$278,$B$276:$C$278,2,0),0)/1000)),"")</f>
        <v/>
      </c>
      <c r="CZ374" s="145" t="str">
        <f>IFERROR(TRUNC(VLOOKUP($E374,'Container Panel'!$B$41:$Z$100,$D374,0)/(VLOOKUP(CZ$276,UI!$A$12:$O$51,VLOOKUP(CZ$278,$B$276:$C$278,2,0),0)/1000)),"")</f>
        <v/>
      </c>
      <c r="DA374" s="145" t="str">
        <f>IFERROR(TRUNC(VLOOKUP($E374,'Container Panel'!$B$41:$Z$100,$D374,0)/(VLOOKUP(DA$276,UI!$A$12:$O$51,VLOOKUP(DA$278,$B$276:$C$278,2,0),0)/1000)),"")</f>
        <v/>
      </c>
      <c r="DB374" s="145" t="str">
        <f>IFERROR(TRUNC(VLOOKUP($E374,'Container Panel'!$B$41:$Z$100,$D374,0)/(VLOOKUP(DB$276,UI!$A$12:$O$51,VLOOKUP(DB$278,$B$276:$C$278,2,0),0)/1000)),"")</f>
        <v/>
      </c>
      <c r="DC374" s="145" t="str">
        <f>IFERROR(TRUNC(VLOOKUP($E374,'Container Panel'!$B$41:$Z$100,$D374,0)/(VLOOKUP(DC$276,UI!$A$12:$O$51,VLOOKUP(DC$278,$B$276:$C$278,2,0),0)/1000)),"")</f>
        <v/>
      </c>
      <c r="DD374" s="145" t="str">
        <f>IFERROR(TRUNC(VLOOKUP($E374,'Container Panel'!$B$41:$Z$100,$D374,0)/(VLOOKUP(DD$276,UI!$A$12:$O$51,VLOOKUP(DD$278,$B$276:$C$278,2,0),0)/1000)),"")</f>
        <v/>
      </c>
      <c r="DE374" s="145" t="str">
        <f>IFERROR(TRUNC(VLOOKUP($E374,'Container Panel'!$B$41:$Z$100,$D374,0)/(VLOOKUP(DE$276,UI!$A$12:$O$51,VLOOKUP(DE$278,$B$276:$C$278,2,0),0)/1000)),"")</f>
        <v/>
      </c>
      <c r="DF374" s="145" t="str">
        <f>IFERROR(TRUNC(VLOOKUP($E374,'Container Panel'!$B$41:$Z$100,$D374,0)/(VLOOKUP(DF$276,UI!$A$12:$O$51,VLOOKUP(DF$278,$B$276:$C$278,2,0),0)/1000)),"")</f>
        <v/>
      </c>
      <c r="DG374" s="145" t="str">
        <f>IFERROR(TRUNC(VLOOKUP($E374,'Container Panel'!$B$41:$Z$100,$D374,0)/(VLOOKUP(DG$276,UI!$A$12:$O$51,VLOOKUP(DG$278,$B$276:$C$278,2,0),0)/1000)),"")</f>
        <v/>
      </c>
      <c r="DH374" s="145" t="str">
        <f>IFERROR(TRUNC(VLOOKUP($E374,'Container Panel'!$B$41:$Z$100,$D374,0)/(VLOOKUP(DH$276,UI!$A$12:$O$51,VLOOKUP(DH$278,$B$276:$C$278,2,0),0)/1000)),"")</f>
        <v/>
      </c>
      <c r="DI374" s="145" t="str">
        <f>IFERROR(TRUNC(VLOOKUP($E374,'Container Panel'!$B$41:$Z$100,$D374,0)/(VLOOKUP(DI$276,UI!$A$12:$O$51,VLOOKUP(DI$278,$B$276:$C$278,2,0),0)/1000)),"")</f>
        <v/>
      </c>
      <c r="DJ374" s="145" t="str">
        <f>IFERROR(TRUNC(VLOOKUP($E374,'Container Panel'!$B$41:$Z$100,$D374,0)/(VLOOKUP(DJ$276,UI!$A$12:$O$51,VLOOKUP(DJ$278,$B$276:$C$278,2,0),0)/1000)),"")</f>
        <v/>
      </c>
      <c r="DK374" s="145" t="str">
        <f>IFERROR(TRUNC(VLOOKUP($E374,'Container Panel'!$B$41:$Z$100,$D374,0)/(VLOOKUP(DK$276,UI!$A$12:$O$51,VLOOKUP(DK$278,$B$276:$C$278,2,0),0)/1000)),"")</f>
        <v/>
      </c>
      <c r="DL374" s="145" t="str">
        <f>IFERROR(TRUNC(VLOOKUP($E374,'Container Panel'!$B$41:$Z$100,$D374,0)/(VLOOKUP(DL$276,UI!$A$12:$O$51,VLOOKUP(DL$278,$B$276:$C$278,2,0),0)/1000)),"")</f>
        <v/>
      </c>
      <c r="DM374" s="145" t="str">
        <f>IFERROR(TRUNC(VLOOKUP($E374,'Container Panel'!$B$41:$Z$100,$D374,0)/(VLOOKUP(DM$276,UI!$A$12:$O$51,VLOOKUP(DM$278,$B$276:$C$278,2,0),0)/1000)),"")</f>
        <v/>
      </c>
      <c r="DN374" s="145" t="str">
        <f>IFERROR(TRUNC(VLOOKUP($E374,'Container Panel'!$B$41:$Z$100,$D374,0)/(VLOOKUP(DN$276,UI!$A$12:$O$51,VLOOKUP(DN$278,$B$276:$C$278,2,0),0)/1000)),"")</f>
        <v/>
      </c>
      <c r="DO374" s="145" t="str">
        <f>IFERROR(TRUNC(VLOOKUP($E374,'Container Panel'!$B$41:$Z$100,$D374,0)/(VLOOKUP(DO$276,UI!$A$12:$O$51,VLOOKUP(DO$278,$B$276:$C$278,2,0),0)/1000)),"")</f>
        <v/>
      </c>
      <c r="DP374" s="145" t="str">
        <f>IFERROR(TRUNC(VLOOKUP($E374,'Container Panel'!$B$41:$Z$100,$D374,0)/(VLOOKUP(DP$276,UI!$A$12:$O$51,VLOOKUP(DP$278,$B$276:$C$278,2,0),0)/1000)),"")</f>
        <v/>
      </c>
      <c r="DQ374" s="145" t="str">
        <f>IFERROR(TRUNC(VLOOKUP($E374,'Container Panel'!$B$41:$Z$100,$D374,0)/(VLOOKUP(DQ$276,UI!$A$12:$O$51,VLOOKUP(DQ$278,$B$276:$C$278,2,0),0)/1000)),"")</f>
        <v/>
      </c>
      <c r="DR374" s="145" t="str">
        <f>IFERROR(TRUNC(VLOOKUP($E374,'Container Panel'!$B$41:$Z$100,$D374,0)/(VLOOKUP(DR$276,UI!$A$12:$O$51,VLOOKUP(DR$278,$B$276:$C$278,2,0),0)/1000)),"")</f>
        <v/>
      </c>
      <c r="DS374" s="145" t="str">
        <f>IFERROR(TRUNC(VLOOKUP($E374,'Container Panel'!$B$41:$Z$100,$D374,0)/(VLOOKUP(DS$276,UI!$A$12:$O$51,VLOOKUP(DS$278,$B$276:$C$278,2,0),0)/1000)),"")</f>
        <v/>
      </c>
      <c r="DT374" s="145" t="str">
        <f>IFERROR(TRUNC(VLOOKUP($E374,'Container Panel'!$B$41:$Z$100,$D374,0)/(VLOOKUP(DT$276,UI!$A$12:$O$51,VLOOKUP(DT$278,$B$276:$C$278,2,0),0)/1000)),"")</f>
        <v/>
      </c>
      <c r="DU374" s="145" t="str">
        <f>IFERROR(TRUNC(VLOOKUP($E374,'Container Panel'!$B$41:$Z$100,$D374,0)/(VLOOKUP(DU$276,UI!$A$12:$O$51,VLOOKUP(DU$278,$B$276:$C$278,2,0),0)/1000)),"")</f>
        <v/>
      </c>
      <c r="DV374" s="145" t="str">
        <f>IFERROR(TRUNC(VLOOKUP($E374,'Container Panel'!$B$41:$Z$100,$D374,0)/(VLOOKUP(DV$276,UI!$A$12:$O$51,VLOOKUP(DV$278,$B$276:$C$278,2,0),0)/1000)),"")</f>
        <v/>
      </c>
      <c r="DW374" s="145" t="str">
        <f>IFERROR(TRUNC(VLOOKUP($E374,'Container Panel'!$B$41:$Z$100,$D374,0)/(VLOOKUP(DW$276,UI!$A$12:$O$51,VLOOKUP(DW$278,$B$276:$C$278,2,0),0)/1000)),"")</f>
        <v/>
      </c>
      <c r="DX374" s="145" t="str">
        <f>IFERROR(TRUNC(VLOOKUP($E374,'Container Panel'!$B$41:$Z$100,$D374,0)/(VLOOKUP(DX$276,UI!$A$12:$O$51,VLOOKUP(DX$278,$B$276:$C$278,2,0),0)/1000)),"")</f>
        <v/>
      </c>
      <c r="DY374" s="145" t="str">
        <f>IFERROR(TRUNC(VLOOKUP($E374,'Container Panel'!$B$41:$Z$100,$D374,0)/(VLOOKUP(DY$276,UI!$A$12:$O$51,VLOOKUP(DY$278,$B$276:$C$278,2,0),0)/1000)),"")</f>
        <v/>
      </c>
      <c r="DZ374" s="145" t="str">
        <f>IFERROR(TRUNC(VLOOKUP($E374,'Container Panel'!$B$41:$Z$100,$D374,0)/(VLOOKUP(DZ$276,UI!$A$12:$O$51,VLOOKUP(DZ$278,$B$276:$C$278,2,0),0)/1000)),"")</f>
        <v/>
      </c>
      <c r="EA374" s="145" t="str">
        <f>IFERROR(TRUNC(VLOOKUP($E374,'Container Panel'!$B$41:$Z$100,$D374,0)/(VLOOKUP(EA$276,UI!$A$12:$O$51,VLOOKUP(EA$278,$B$276:$C$278,2,0),0)/1000)),"")</f>
        <v/>
      </c>
      <c r="EB374" s="145" t="str">
        <f>IFERROR(TRUNC(VLOOKUP($E374,'Container Panel'!$B$41:$Z$100,$D374,0)/(VLOOKUP(EB$276,UI!$A$12:$O$51,VLOOKUP(EB$278,$B$276:$C$278,2,0),0)/1000)),"")</f>
        <v/>
      </c>
      <c r="EC374" s="145" t="str">
        <f>IFERROR(TRUNC(VLOOKUP($E374,'Container Panel'!$B$41:$Z$100,$D374,0)/(VLOOKUP(EC$276,UI!$A$12:$O$51,VLOOKUP(EC$278,$B$276:$C$278,2,0),0)/1000)),"")</f>
        <v/>
      </c>
      <c r="ED374" s="145" t="str">
        <f>IFERROR(TRUNC(VLOOKUP($E374,'Container Panel'!$B$41:$Z$100,$D374,0)/(VLOOKUP(ED$276,UI!$A$12:$O$51,VLOOKUP(ED$278,$B$276:$C$278,2,0),0)/1000)),"")</f>
        <v/>
      </c>
      <c r="EE374" s="145" t="str">
        <f>IFERROR(TRUNC(VLOOKUP($E374,'Container Panel'!$B$41:$Z$100,$D374,0)/(VLOOKUP(EE$276,UI!$A$12:$O$51,VLOOKUP(EE$278,$B$276:$C$278,2,0),0)/1000)),"")</f>
        <v/>
      </c>
      <c r="EF374" s="145" t="str">
        <f>IFERROR(TRUNC(VLOOKUP($E374,'Container Panel'!$B$41:$Z$100,$D374,0)/(VLOOKUP(EF$276,UI!$A$12:$O$51,VLOOKUP(EF$278,$B$276:$C$278,2,0),0)/1000)),"")</f>
        <v/>
      </c>
      <c r="EG374" s="145" t="str">
        <f>IFERROR(TRUNC(VLOOKUP($E374,'Container Panel'!$B$41:$Z$100,$D374,0)/(VLOOKUP(EG$276,UI!$A$12:$O$51,VLOOKUP(EG$278,$B$276:$C$278,2,0),0)/1000)),"")</f>
        <v/>
      </c>
      <c r="EH374" s="145" t="str">
        <f>IFERROR(TRUNC(VLOOKUP($E374,'Container Panel'!$B$41:$Z$100,$D374,0)/(VLOOKUP(EH$276,UI!$A$12:$O$51,VLOOKUP(EH$278,$B$276:$C$278,2,0),0)/1000)),"")</f>
        <v/>
      </c>
      <c r="EI374" s="145" t="str">
        <f>IFERROR(TRUNC(VLOOKUP($E374,'Container Panel'!$B$41:$Z$100,$D374,0)/(VLOOKUP(EI$276,UI!$A$12:$O$51,VLOOKUP(EI$278,$B$276:$C$278,2,0),0)/1000)),"")</f>
        <v/>
      </c>
      <c r="EJ374" s="145" t="str">
        <f>IFERROR(TRUNC(VLOOKUP($E374,'Container Panel'!$B$41:$Z$100,$D374,0)/(VLOOKUP(EJ$276,UI!$A$12:$O$51,VLOOKUP(EJ$278,$B$276:$C$278,2,0),0)/1000)),"")</f>
        <v/>
      </c>
      <c r="EK374" s="145" t="str">
        <f>IFERROR(TRUNC(VLOOKUP($E374,'Container Panel'!$B$41:$Z$100,$D374,0)/(VLOOKUP(EK$276,UI!$A$12:$O$51,VLOOKUP(EK$278,$B$276:$C$278,2,0),0)/1000)),"")</f>
        <v/>
      </c>
      <c r="EL374" s="145" t="str">
        <f>IFERROR(TRUNC(VLOOKUP($E374,'Container Panel'!$B$41:$Z$100,$D374,0)/(VLOOKUP(EL$276,UI!$A$12:$O$51,VLOOKUP(EL$278,$B$276:$C$278,2,0),0)/1000)),"")</f>
        <v/>
      </c>
      <c r="EM374" s="145" t="str">
        <f>IFERROR(TRUNC(VLOOKUP($E374,'Container Panel'!$B$41:$Z$100,$D374,0)/(VLOOKUP(EM$276,UI!$A$12:$O$51,VLOOKUP(EM$278,$B$276:$C$278,2,0),0)/1000)),"")</f>
        <v/>
      </c>
      <c r="EN374" s="145" t="str">
        <f>IFERROR(TRUNC(VLOOKUP($E374,'Container Panel'!$B$41:$Z$100,$D374,0)/(VLOOKUP(EN$276,UI!$A$12:$O$51,VLOOKUP(EN$278,$B$276:$C$278,2,0),0)/1000)),"")</f>
        <v/>
      </c>
      <c r="EO374" s="145" t="str">
        <f>IFERROR(TRUNC(VLOOKUP($E374,'Container Panel'!$B$41:$Z$100,$D374,0)/(VLOOKUP(EO$276,UI!$A$12:$O$51,VLOOKUP(EO$278,$B$276:$C$278,2,0),0)/1000)),"")</f>
        <v/>
      </c>
      <c r="EP374" s="145" t="str">
        <f>IFERROR(TRUNC(VLOOKUP($E374,'Container Panel'!$B$41:$Z$100,$D374,0)/(VLOOKUP(EP$276,UI!$A$12:$O$51,VLOOKUP(EP$278,$B$276:$C$278,2,0),0)/1000)),"")</f>
        <v/>
      </c>
      <c r="EQ374" s="145" t="str">
        <f>IFERROR(TRUNC(VLOOKUP($E374,'Container Panel'!$B$41:$Z$100,$D374,0)/(VLOOKUP(EQ$276,UI!$A$12:$O$51,VLOOKUP(EQ$278,$B$276:$C$278,2,0),0)/1000)),"")</f>
        <v/>
      </c>
      <c r="ER374" s="145" t="str">
        <f>IFERROR(TRUNC(VLOOKUP($E374,'Container Panel'!$B$41:$Z$100,$D374,0)/(VLOOKUP(ER$276,UI!$A$12:$O$51,VLOOKUP(ER$278,$B$276:$C$278,2,0),0)/1000)),"")</f>
        <v/>
      </c>
      <c r="ES374" s="145" t="str">
        <f>IFERROR(TRUNC(VLOOKUP($E374,'Container Panel'!$B$41:$Z$100,$D374,0)/(VLOOKUP(ES$276,UI!$A$12:$O$51,VLOOKUP(ES$278,$B$276:$C$278,2,0),0)/1000)),"")</f>
        <v/>
      </c>
      <c r="ET374" s="145" t="str">
        <f>IFERROR(TRUNC(VLOOKUP($E374,'Container Panel'!$B$41:$Z$100,$D374,0)/(VLOOKUP(ET$276,UI!$A$12:$O$51,VLOOKUP(ET$278,$B$276:$C$278,2,0),0)/1000)),"")</f>
        <v/>
      </c>
      <c r="EU374" s="145" t="str">
        <f>IFERROR(TRUNC(VLOOKUP($E374,'Container Panel'!$B$41:$Z$100,$D374,0)/(VLOOKUP(EU$276,UI!$A$12:$O$51,VLOOKUP(EU$278,$B$276:$C$278,2,0),0)/1000)),"")</f>
        <v/>
      </c>
      <c r="EV374" s="145" t="str">
        <f>IFERROR(TRUNC(VLOOKUP($E374,'Container Panel'!$B$41:$Z$100,$D374,0)/(VLOOKUP(EV$276,UI!$A$12:$O$51,VLOOKUP(EV$278,$B$276:$C$278,2,0),0)/1000)),"")</f>
        <v/>
      </c>
      <c r="EW374" s="145" t="str">
        <f>IFERROR(TRUNC(VLOOKUP($E374,'Container Panel'!$B$41:$Z$100,$D374,0)/(VLOOKUP(EW$276,UI!$A$12:$O$51,VLOOKUP(EW$278,$B$276:$C$278,2,0),0)/1000)),"")</f>
        <v/>
      </c>
      <c r="EX374" s="145" t="str">
        <f>IFERROR(TRUNC(VLOOKUP($E374,'Container Panel'!$B$41:$Z$100,$D374,0)/(VLOOKUP(EX$276,UI!$A$12:$O$51,VLOOKUP(EX$278,$B$276:$C$278,2,0),0)/1000)),"")</f>
        <v/>
      </c>
      <c r="EY374" s="145" t="str">
        <f>IFERROR(TRUNC(VLOOKUP($E374,'Container Panel'!$B$41:$Z$100,$D374,0)/(VLOOKUP(EY$276,UI!$A$12:$O$51,VLOOKUP(EY$278,$B$276:$C$278,2,0),0)/1000)),"")</f>
        <v/>
      </c>
      <c r="EZ374" s="145" t="str">
        <f>IFERROR(TRUNC(VLOOKUP($E374,'Container Panel'!$B$41:$Z$100,$D374,0)/(VLOOKUP(EZ$276,UI!$A$12:$O$51,VLOOKUP(EZ$278,$B$276:$C$278,2,0),0)/1000)),"")</f>
        <v/>
      </c>
      <c r="FA374" s="145" t="str">
        <f>IFERROR(TRUNC(VLOOKUP($E374,'Container Panel'!$B$41:$Z$100,$D374,0)/(VLOOKUP(FA$276,UI!$A$12:$O$51,VLOOKUP(FA$278,$B$276:$C$278,2,0),0)/1000)),"")</f>
        <v/>
      </c>
      <c r="FB374" s="145" t="str">
        <f>IFERROR(TRUNC(VLOOKUP($E374,'Container Panel'!$B$41:$Z$100,$D374,0)/(VLOOKUP(FB$276,UI!$A$12:$O$51,VLOOKUP(FB$278,$B$276:$C$278,2,0),0)/1000)),"")</f>
        <v/>
      </c>
      <c r="FC374" s="145" t="str">
        <f>IFERROR(TRUNC(VLOOKUP($E374,'Container Panel'!$B$41:$Z$100,$D374,0)/(VLOOKUP(FC$276,UI!$A$12:$O$51,VLOOKUP(FC$278,$B$276:$C$278,2,0),0)/1000)),"")</f>
        <v/>
      </c>
      <c r="FD374" s="145" t="str">
        <f>IFERROR(TRUNC(VLOOKUP($E374,'Container Panel'!$B$41:$Z$100,$D374,0)/(VLOOKUP(FD$276,UI!$A$12:$O$51,VLOOKUP(FD$278,$B$276:$C$278,2,0),0)/1000)),"")</f>
        <v/>
      </c>
      <c r="FE374" s="145" t="str">
        <f>IFERROR(TRUNC(VLOOKUP($E374,'Container Panel'!$B$41:$Z$100,$D374,0)/(VLOOKUP(FE$276,UI!$A$12:$O$51,VLOOKUP(FE$278,$B$276:$C$278,2,0),0)/1000)),"")</f>
        <v/>
      </c>
      <c r="FF374" s="145" t="str">
        <f>IFERROR(TRUNC(VLOOKUP($E374,'Container Panel'!$B$41:$Z$100,$D374,0)/(VLOOKUP(FF$276,UI!$A$12:$O$51,VLOOKUP(FF$278,$B$276:$C$278,2,0),0)/1000)),"")</f>
        <v/>
      </c>
      <c r="FG374" s="145" t="str">
        <f>IFERROR(TRUNC(VLOOKUP($E374,'Container Panel'!$B$41:$Z$100,$D374,0)/(VLOOKUP(FG$276,UI!$A$12:$O$51,VLOOKUP(FG$278,$B$276:$C$278,2,0),0)/1000)),"")</f>
        <v/>
      </c>
      <c r="FH374" s="145" t="str">
        <f>IFERROR(TRUNC(VLOOKUP($E374,'Container Panel'!$B$41:$Z$100,$D374,0)/(VLOOKUP(FH$276,UI!$A$12:$O$51,VLOOKUP(FH$278,$B$276:$C$278,2,0),0)/1000)),"")</f>
        <v/>
      </c>
      <c r="FI374" s="145" t="str">
        <f>IFERROR(TRUNC(VLOOKUP($E374,'Container Panel'!$B$41:$Z$100,$D374,0)/(VLOOKUP(FI$276,UI!$A$12:$O$51,VLOOKUP(FI$278,$B$276:$C$278,2,0),0)/1000)),"")</f>
        <v/>
      </c>
      <c r="FJ374" s="145" t="str">
        <f>IFERROR(TRUNC(VLOOKUP($E374,'Container Panel'!$B$41:$Z$100,$D374,0)/(VLOOKUP(FJ$276,UI!$A$12:$O$51,VLOOKUP(FJ$278,$B$276:$C$278,2,0),0)/1000)),"")</f>
        <v/>
      </c>
      <c r="FK374" s="145" t="str">
        <f>IFERROR(TRUNC(VLOOKUP($E374,'Container Panel'!$B$41:$Z$100,$D374,0)/(VLOOKUP(FK$276,UI!$A$12:$O$51,VLOOKUP(FK$278,$B$276:$C$278,2,0),0)/1000)),"")</f>
        <v/>
      </c>
      <c r="FL374" s="145" t="str">
        <f>IFERROR(TRUNC(VLOOKUP($E374,'Container Panel'!$B$41:$Z$100,$D374,0)/(VLOOKUP(FL$276,UI!$A$12:$O$51,VLOOKUP(FL$278,$B$276:$C$278,2,0),0)/1000)),"")</f>
        <v/>
      </c>
      <c r="FM374" s="145" t="str">
        <f>IFERROR(TRUNC(VLOOKUP($E374,'Container Panel'!$B$41:$Z$100,$D374,0)/(VLOOKUP(FM$276,UI!$A$12:$O$51,VLOOKUP(FM$278,$B$276:$C$278,2,0),0)/1000)),"")</f>
        <v/>
      </c>
      <c r="FN374" s="145" t="str">
        <f>IFERROR(TRUNC(VLOOKUP($E374,'Container Panel'!$B$41:$Z$100,$D374,0)/(VLOOKUP(FN$276,UI!$A$12:$O$51,VLOOKUP(FN$278,$B$276:$C$278,2,0),0)/1000)),"")</f>
        <v/>
      </c>
      <c r="FO374" s="145" t="str">
        <f>IFERROR(TRUNC(VLOOKUP($E374,'Container Panel'!$B$41:$Z$100,$D374,0)/(VLOOKUP(FO$276,UI!$A$12:$O$51,VLOOKUP(FO$278,$B$276:$C$278,2,0),0)/1000)),"")</f>
        <v/>
      </c>
      <c r="FP374" s="145" t="str">
        <f>IFERROR(TRUNC(VLOOKUP($E374,'Container Panel'!$B$41:$Z$100,$D374,0)/(VLOOKUP(FP$276,UI!$A$12:$O$51,VLOOKUP(FP$278,$B$276:$C$278,2,0),0)/1000)),"")</f>
        <v/>
      </c>
      <c r="FQ374" s="145" t="str">
        <f>IFERROR(TRUNC(VLOOKUP($E374,'Container Panel'!$B$41:$Z$100,$D374,0)/(VLOOKUP(FQ$276,UI!$A$12:$O$51,VLOOKUP(FQ$278,$B$276:$C$278,2,0),0)/1000)),"")</f>
        <v/>
      </c>
      <c r="FR374" s="145" t="str">
        <f>IFERROR(TRUNC(VLOOKUP($E374,'Container Panel'!$B$41:$Z$100,$D374,0)/(VLOOKUP(FR$276,UI!$A$12:$O$51,VLOOKUP(FR$278,$B$276:$C$278,2,0),0)/1000)),"")</f>
        <v/>
      </c>
      <c r="FS374" s="145" t="str">
        <f>IFERROR(TRUNC(VLOOKUP($E374,'Container Panel'!$B$41:$Z$100,$D374,0)/(VLOOKUP(FS$276,UI!$A$12:$O$51,VLOOKUP(FS$278,$B$276:$C$278,2,0),0)/1000)),"")</f>
        <v/>
      </c>
      <c r="FT374" s="145" t="str">
        <f>IFERROR(TRUNC(VLOOKUP($E374,'Container Panel'!$B$41:$Z$100,$D374,0)/(VLOOKUP(FT$276,UI!$A$12:$O$51,VLOOKUP(FT$278,$B$276:$C$278,2,0),0)/1000)),"")</f>
        <v/>
      </c>
      <c r="FU374" s="145" t="str">
        <f>IFERROR(TRUNC(VLOOKUP($E374,'Container Panel'!$B$41:$Z$100,$D374,0)/(VLOOKUP(FU$276,UI!$A$12:$O$51,VLOOKUP(FU$278,$B$276:$C$278,2,0),0)/1000)),"")</f>
        <v/>
      </c>
      <c r="FV374" s="145" t="str">
        <f>IFERROR(TRUNC(VLOOKUP($E374,'Container Panel'!$B$41:$Z$100,$D374,0)/(VLOOKUP(FV$276,UI!$A$12:$O$51,VLOOKUP(FV$278,$B$276:$C$278,2,0),0)/1000)),"")</f>
        <v/>
      </c>
      <c r="FW374" s="145" t="str">
        <f>IFERROR(TRUNC(VLOOKUP($E374,'Container Panel'!$B$41:$Z$100,$D374,0)/(VLOOKUP(FW$276,UI!$A$12:$O$51,VLOOKUP(FW$278,$B$276:$C$278,2,0),0)/1000)),"")</f>
        <v/>
      </c>
      <c r="FX374" s="145" t="str">
        <f>IFERROR(TRUNC(VLOOKUP($E374,'Container Panel'!$B$41:$Z$100,$D374,0)/(VLOOKUP(FX$276,UI!$A$12:$O$51,VLOOKUP(FX$278,$B$276:$C$278,2,0),0)/1000)),"")</f>
        <v/>
      </c>
      <c r="FY374" s="145" t="str">
        <f>IFERROR(TRUNC(VLOOKUP($E374,'Container Panel'!$B$41:$Z$100,$D374,0)/(VLOOKUP(FY$276,UI!$A$12:$O$51,VLOOKUP(FY$278,$B$276:$C$278,2,0),0)/1000)),"")</f>
        <v/>
      </c>
      <c r="FZ374" s="145" t="str">
        <f>IFERROR(TRUNC(VLOOKUP($E374,'Container Panel'!$B$41:$Z$100,$D374,0)/(VLOOKUP(FZ$276,UI!$A$12:$O$51,VLOOKUP(FZ$278,$B$276:$C$278,2,0),0)/1000)),"")</f>
        <v/>
      </c>
      <c r="GA374" s="145" t="str">
        <f>IFERROR(TRUNC(VLOOKUP($E374,'Container Panel'!$B$41:$Z$100,$D374,0)/(VLOOKUP(GA$276,UI!$A$12:$O$51,VLOOKUP(GA$278,$B$276:$C$278,2,0),0)/1000)),"")</f>
        <v/>
      </c>
      <c r="GB374" s="145" t="str">
        <f>IFERROR(TRUNC(VLOOKUP($E374,'Container Panel'!$B$41:$Z$100,$D374,0)/(VLOOKUP(GB$276,UI!$A$12:$O$51,VLOOKUP(GB$278,$B$276:$C$278,2,0),0)/1000)),"")</f>
        <v/>
      </c>
      <c r="GC374" s="145" t="str">
        <f>IFERROR(TRUNC(VLOOKUP($E374,'Container Panel'!$B$41:$Z$100,$D374,0)/(VLOOKUP(GC$276,UI!$A$12:$O$51,VLOOKUP(GC$278,$B$276:$C$278,2,0),0)/1000)),"")</f>
        <v/>
      </c>
      <c r="GD374" s="145" t="str">
        <f>IFERROR(TRUNC(VLOOKUP($E374,'Container Panel'!$B$41:$Z$100,$D374,0)/(VLOOKUP(GD$276,UI!$A$12:$O$51,VLOOKUP(GD$278,$B$276:$C$278,2,0),0)/1000)),"")</f>
        <v/>
      </c>
      <c r="GE374" s="145" t="str">
        <f>IFERROR(TRUNC(VLOOKUP($E374,'Container Panel'!$B$41:$Z$100,$D374,0)/(VLOOKUP(GE$276,UI!$A$12:$O$51,VLOOKUP(GE$278,$B$276:$C$278,2,0),0)/1000)),"")</f>
        <v/>
      </c>
      <c r="GF374" s="145" t="str">
        <f>IFERROR(TRUNC(VLOOKUP($E374,'Container Panel'!$B$41:$Z$100,$D374,0)/(VLOOKUP(GF$276,UI!$A$12:$O$51,VLOOKUP(GF$278,$B$276:$C$278,2,0),0)/1000)),"")</f>
        <v/>
      </c>
      <c r="GG374" s="145" t="str">
        <f>IFERROR(TRUNC(VLOOKUP($E374,'Container Panel'!$B$41:$Z$100,$D374,0)/(VLOOKUP(GG$276,UI!$A$12:$O$51,VLOOKUP(GG$278,$B$276:$C$278,2,0),0)/1000)),"")</f>
        <v/>
      </c>
      <c r="GH374" s="145" t="str">
        <f>IFERROR(TRUNC(VLOOKUP($E374,'Container Panel'!$B$41:$Z$100,$D374,0)/(VLOOKUP(GH$276,UI!$A$12:$O$51,VLOOKUP(GH$278,$B$276:$C$278,2,0),0)/1000)),"")</f>
        <v/>
      </c>
      <c r="GI374" s="145" t="str">
        <f>IFERROR(TRUNC(VLOOKUP($E374,'Container Panel'!$B$41:$Z$100,$D374,0)/(VLOOKUP(GI$276,UI!$A$12:$O$51,VLOOKUP(GI$278,$B$276:$C$278,2,0),0)/1000)),"")</f>
        <v/>
      </c>
      <c r="GJ374" s="145" t="str">
        <f>IFERROR(TRUNC(VLOOKUP($E374,'Container Panel'!$B$41:$Z$100,$D374,0)/(VLOOKUP(GJ$276,UI!$A$12:$O$51,VLOOKUP(GJ$278,$B$276:$C$278,2,0),0)/1000)),"")</f>
        <v/>
      </c>
      <c r="GK374" s="145" t="str">
        <f>IFERROR(TRUNC(VLOOKUP($E374,'Container Panel'!$B$41:$Z$100,$D374,0)/(VLOOKUP(GK$276,UI!$A$12:$O$51,VLOOKUP(GK$278,$B$276:$C$278,2,0),0)/1000)),"")</f>
        <v/>
      </c>
      <c r="GL374" s="145" t="str">
        <f>IFERROR(TRUNC(VLOOKUP($E374,'Container Panel'!$B$41:$Z$100,$D374,0)/(VLOOKUP(GL$276,UI!$A$12:$O$51,VLOOKUP(GL$278,$B$276:$C$278,2,0),0)/1000)),"")</f>
        <v/>
      </c>
      <c r="GM374" s="145" t="str">
        <f>IFERROR(TRUNC(VLOOKUP($E374,'Container Panel'!$B$41:$Z$100,$D374,0)/(VLOOKUP(GM$276,UI!$A$12:$O$51,VLOOKUP(GM$278,$B$276:$C$278,2,0),0)/1000)),"")</f>
        <v/>
      </c>
      <c r="GN374" s="145" t="str">
        <f>IFERROR(TRUNC(VLOOKUP($E374,'Container Panel'!$B$41:$Z$100,$D374,0)/(VLOOKUP(GN$276,UI!$A$12:$O$51,VLOOKUP(GN$278,$B$276:$C$278,2,0),0)/1000)),"")</f>
        <v/>
      </c>
      <c r="GO374" s="145" t="str">
        <f>IFERROR(TRUNC(VLOOKUP($E374,'Container Panel'!$B$41:$Z$100,$D374,0)/(VLOOKUP(GO$276,UI!$A$12:$O$51,VLOOKUP(GO$278,$B$276:$C$278,2,0),0)/1000)),"")</f>
        <v/>
      </c>
      <c r="GP374" s="145" t="str">
        <f>IFERROR(TRUNC(VLOOKUP($E374,'Container Panel'!$B$41:$Z$100,$D374,0)/(VLOOKUP(GP$276,UI!$A$12:$O$51,VLOOKUP(GP$278,$B$276:$C$278,2,0),0)/1000)),"")</f>
        <v/>
      </c>
      <c r="GQ374" s="145" t="str">
        <f>IFERROR(TRUNC(VLOOKUP($E374,'Container Panel'!$B$41:$Z$100,$D374,0)/(VLOOKUP(GQ$276,UI!$A$12:$O$51,VLOOKUP(GQ$278,$B$276:$C$278,2,0),0)/1000)),"")</f>
        <v/>
      </c>
      <c r="GR374" s="145" t="str">
        <f>IFERROR(TRUNC(VLOOKUP($E374,'Container Panel'!$B$41:$Z$100,$D374,0)/(VLOOKUP(GR$276,UI!$A$12:$O$51,VLOOKUP(GR$278,$B$276:$C$278,2,0),0)/1000)),"")</f>
        <v/>
      </c>
      <c r="GS374" s="145" t="str">
        <f>IFERROR(TRUNC(VLOOKUP($E374,'Container Panel'!$B$41:$Z$100,$D374,0)/(VLOOKUP(GS$276,UI!$A$12:$O$51,VLOOKUP(GS$278,$B$276:$C$278,2,0),0)/1000)),"")</f>
        <v/>
      </c>
      <c r="GT374" s="145" t="str">
        <f>IFERROR(TRUNC(VLOOKUP($E374,'Container Panel'!$B$41:$Z$100,$D374,0)/(VLOOKUP(GT$276,UI!$A$12:$O$51,VLOOKUP(GT$278,$B$276:$C$278,2,0),0)/1000)),"")</f>
        <v/>
      </c>
      <c r="GU374" s="145" t="str">
        <f>IFERROR(TRUNC(VLOOKUP($E374,'Container Panel'!$B$41:$Z$100,$D374,0)/(VLOOKUP(GU$276,UI!$A$12:$O$51,VLOOKUP(GU$278,$B$276:$C$278,2,0),0)/1000)),"")</f>
        <v/>
      </c>
      <c r="GV374" s="145" t="str">
        <f>IFERROR(TRUNC(VLOOKUP($E374,'Container Panel'!$B$41:$Z$100,$D374,0)/(VLOOKUP(GV$276,UI!$A$12:$O$51,VLOOKUP(GV$278,$B$276:$C$278,2,0),0)/1000)),"")</f>
        <v/>
      </c>
      <c r="GW374" s="145" t="str">
        <f>IFERROR(TRUNC(VLOOKUP($E374,'Container Panel'!$B$41:$Z$100,$D374,0)/(VLOOKUP(GW$276,UI!$A$12:$O$51,VLOOKUP(GW$278,$B$276:$C$278,2,0),0)/1000)),"")</f>
        <v/>
      </c>
      <c r="GX374" s="145" t="str">
        <f>IFERROR(TRUNC(VLOOKUP($E374,'Container Panel'!$B$41:$Z$100,$D374,0)/(VLOOKUP(GX$276,UI!$A$12:$O$51,VLOOKUP(GX$278,$B$276:$C$278,2,0),0)/1000)),"")</f>
        <v/>
      </c>
      <c r="GY374" s="145" t="str">
        <f>IFERROR(TRUNC(VLOOKUP($E374,'Container Panel'!$B$41:$Z$100,$D374,0)/(VLOOKUP(GY$276,UI!$A$12:$O$51,VLOOKUP(GY$278,$B$276:$C$278,2,0),0)/1000)),"")</f>
        <v/>
      </c>
      <c r="GZ374" s="145" t="str">
        <f>IFERROR(TRUNC(VLOOKUP($E374,'Container Panel'!$B$41:$Z$100,$D374,0)/(VLOOKUP(GZ$276,UI!$A$12:$O$51,VLOOKUP(GZ$278,$B$276:$C$278,2,0),0)/1000)),"")</f>
        <v/>
      </c>
      <c r="HA374" s="145" t="str">
        <f>IFERROR(TRUNC(VLOOKUP($E374,'Container Panel'!$B$41:$Z$100,$D374,0)/(VLOOKUP(HA$276,UI!$A$12:$O$51,VLOOKUP(HA$278,$B$276:$C$278,2,0),0)/1000)),"")</f>
        <v/>
      </c>
      <c r="HB374" s="145" t="str">
        <f>IFERROR(TRUNC(VLOOKUP($E374,'Container Panel'!$B$41:$Z$100,$D374,0)/(VLOOKUP(HB$276,UI!$A$12:$O$51,VLOOKUP(HB$278,$B$276:$C$278,2,0),0)/1000)),"")</f>
        <v/>
      </c>
      <c r="HC374" s="145" t="str">
        <f>IFERROR(TRUNC(VLOOKUP($E374,'Container Panel'!$B$41:$Z$100,$D374,0)/(VLOOKUP(HC$276,UI!$A$12:$O$51,VLOOKUP(HC$278,$B$276:$C$278,2,0),0)/1000)),"")</f>
        <v/>
      </c>
      <c r="HD374" s="145" t="str">
        <f>IFERROR(TRUNC(VLOOKUP($E374,'Container Panel'!$B$41:$Z$100,$D374,0)/(VLOOKUP(HD$276,UI!$A$12:$O$51,VLOOKUP(HD$278,$B$276:$C$278,2,0),0)/1000)),"")</f>
        <v/>
      </c>
      <c r="HE374" s="145" t="str">
        <f>IFERROR(TRUNC(VLOOKUP($E374,'Container Panel'!$B$41:$Z$100,$D374,0)/(VLOOKUP(HE$276,UI!$A$12:$O$51,VLOOKUP(HE$278,$B$276:$C$278,2,0),0)/1000)),"")</f>
        <v/>
      </c>
      <c r="HF374" s="145" t="str">
        <f>IFERROR(TRUNC(VLOOKUP($E374,'Container Panel'!$B$41:$Z$100,$D374,0)/(VLOOKUP(HF$276,UI!$A$12:$O$51,VLOOKUP(HF$278,$B$276:$C$278,2,0),0)/1000)),"")</f>
        <v/>
      </c>
      <c r="HG374" s="145" t="str">
        <f>IFERROR(TRUNC(VLOOKUP($E374,'Container Panel'!$B$41:$Z$100,$D374,0)/(VLOOKUP(HG$276,UI!$A$12:$O$51,VLOOKUP(HG$278,$B$276:$C$278,2,0),0)/1000)),"")</f>
        <v/>
      </c>
      <c r="HH374" s="145" t="str">
        <f>IFERROR(TRUNC(VLOOKUP($E374,'Container Panel'!$B$41:$Z$100,$D374,0)/(VLOOKUP(HH$276,UI!$A$12:$O$51,VLOOKUP(HH$278,$B$276:$C$278,2,0),0)/1000)),"")</f>
        <v/>
      </c>
      <c r="HI374" s="145" t="str">
        <f>IFERROR(TRUNC(VLOOKUP($E374,'Container Panel'!$B$41:$Z$100,$D374,0)/(VLOOKUP(HI$276,UI!$A$12:$O$51,VLOOKUP(HI$278,$B$276:$C$278,2,0),0)/1000)),"")</f>
        <v/>
      </c>
      <c r="HJ374" s="145" t="str">
        <f>IFERROR(TRUNC(VLOOKUP($E374,'Container Panel'!$B$41:$Z$100,$D374,0)/(VLOOKUP(HJ$276,UI!$A$12:$O$51,VLOOKUP(HJ$278,$B$276:$C$278,2,0),0)/1000)),"")</f>
        <v/>
      </c>
      <c r="HK374" s="145" t="str">
        <f>IFERROR(TRUNC(VLOOKUP($E374,'Container Panel'!$B$41:$Z$100,$D374,0)/(VLOOKUP(HK$276,UI!$A$12:$O$51,VLOOKUP(HK$278,$B$276:$C$278,2,0),0)/1000)),"")</f>
        <v/>
      </c>
      <c r="HL374" s="145" t="str">
        <f>IFERROR(TRUNC(VLOOKUP($E374,'Container Panel'!$B$41:$Z$100,$D374,0)/(VLOOKUP(HL$276,UI!$A$12:$O$51,VLOOKUP(HL$278,$B$276:$C$278,2,0),0)/1000)),"")</f>
        <v/>
      </c>
      <c r="HM374" s="145" t="str">
        <f>IFERROR(TRUNC(VLOOKUP($E374,'Container Panel'!$B$41:$Z$100,$D374,0)/(VLOOKUP(HM$276,UI!$A$12:$O$51,VLOOKUP(HM$278,$B$276:$C$278,2,0),0)/1000)),"")</f>
        <v/>
      </c>
      <c r="HN374" s="145" t="str">
        <f>IFERROR(TRUNC(VLOOKUP($E374,'Container Panel'!$B$41:$Z$100,$D374,0)/(VLOOKUP(HN$276,UI!$A$12:$O$51,VLOOKUP(HN$278,$B$276:$C$278,2,0),0)/1000)),"")</f>
        <v/>
      </c>
      <c r="HO374" s="145" t="str">
        <f>IFERROR(TRUNC(VLOOKUP($E374,'Container Panel'!$B$41:$Z$100,$D374,0)/(VLOOKUP(HO$276,UI!$A$12:$O$51,VLOOKUP(HO$278,$B$276:$C$278,2,0),0)/1000)),"")</f>
        <v/>
      </c>
      <c r="HP374" s="145" t="str">
        <f>IFERROR(TRUNC(VLOOKUP($E374,'Container Panel'!$B$41:$Z$100,$D374,0)/(VLOOKUP(HP$276,UI!$A$12:$O$51,VLOOKUP(HP$278,$B$276:$C$278,2,0),0)/1000)),"")</f>
        <v/>
      </c>
      <c r="HQ374" s="145" t="str">
        <f>IFERROR(TRUNC(VLOOKUP($E374,'Container Panel'!$B$41:$Z$100,$D374,0)/(VLOOKUP(HQ$276,UI!$A$12:$O$51,VLOOKUP(HQ$278,$B$276:$C$278,2,0),0)/1000)),"")</f>
        <v/>
      </c>
      <c r="HR374" s="145" t="str">
        <f>IFERROR(TRUNC(VLOOKUP($E374,'Container Panel'!$B$41:$Z$100,$D374,0)/(VLOOKUP(HR$276,UI!$A$12:$O$51,VLOOKUP(HR$278,$B$276:$C$278,2,0),0)/1000)),"")</f>
        <v/>
      </c>
      <c r="HS374" s="145" t="str">
        <f>IFERROR(TRUNC(VLOOKUP($E374,'Container Panel'!$B$41:$Z$100,$D374,0)/(VLOOKUP(HS$276,UI!$A$12:$O$51,VLOOKUP(HS$278,$B$276:$C$278,2,0),0)/1000)),"")</f>
        <v/>
      </c>
      <c r="HT374" s="145" t="str">
        <f>IFERROR(TRUNC(VLOOKUP($E374,'Container Panel'!$B$41:$Z$100,$D374,0)/(VLOOKUP(HT$276,UI!$A$12:$O$51,VLOOKUP(HT$278,$B$276:$C$278,2,0),0)/1000)),"")</f>
        <v/>
      </c>
      <c r="HU374" s="145" t="str">
        <f>IFERROR(TRUNC(VLOOKUP($E374,'Container Panel'!$B$41:$Z$100,$D374,0)/(VLOOKUP(HU$276,UI!$A$12:$O$51,VLOOKUP(HU$278,$B$276:$C$278,2,0),0)/1000)),"")</f>
        <v/>
      </c>
      <c r="HV374" s="145" t="str">
        <f>IFERROR(TRUNC(VLOOKUP($E374,'Container Panel'!$B$41:$Z$100,$D374,0)/(VLOOKUP(HV$276,UI!$A$12:$O$51,VLOOKUP(HV$278,$B$276:$C$278,2,0),0)/1000)),"")</f>
        <v/>
      </c>
      <c r="HW374" s="145" t="str">
        <f>IFERROR(TRUNC(VLOOKUP($E374,'Container Panel'!$B$41:$Z$100,$D374,0)/(VLOOKUP(HW$276,UI!$A$12:$O$51,VLOOKUP(HW$278,$B$276:$C$278,2,0),0)/1000)),"")</f>
        <v/>
      </c>
      <c r="HX374" s="145" t="str">
        <f>IFERROR(TRUNC(VLOOKUP($E374,'Container Panel'!$B$41:$Z$100,$D374,0)/(VLOOKUP(HX$276,UI!$A$12:$O$51,VLOOKUP(HX$278,$B$276:$C$278,2,0),0)/1000)),"")</f>
        <v/>
      </c>
      <c r="HY374" s="145" t="str">
        <f>IFERROR(TRUNC(VLOOKUP($E374,'Container Panel'!$B$41:$Z$100,$D374,0)/(VLOOKUP(HY$276,UI!$A$12:$O$51,VLOOKUP(HY$278,$B$276:$C$278,2,0),0)/1000)),"")</f>
        <v/>
      </c>
      <c r="HZ374" s="145" t="str">
        <f>IFERROR(TRUNC(VLOOKUP($E374,'Container Panel'!$B$41:$Z$100,$D374,0)/(VLOOKUP(HZ$276,UI!$A$12:$O$51,VLOOKUP(HZ$278,$B$276:$C$278,2,0),0)/1000)),"")</f>
        <v/>
      </c>
      <c r="IA374" s="145" t="str">
        <f>IFERROR(TRUNC(VLOOKUP($E374,'Container Panel'!$B$41:$Z$100,$D374,0)/(VLOOKUP(IA$276,UI!$A$12:$O$51,VLOOKUP(IA$278,$B$276:$C$278,2,0),0)/1000)),"")</f>
        <v/>
      </c>
      <c r="IB374" s="145" t="str">
        <f>IFERROR(TRUNC(VLOOKUP($E374,'Container Panel'!$B$41:$Z$100,$D374,0)/(VLOOKUP(IB$276,UI!$A$12:$O$51,VLOOKUP(IB$278,$B$276:$C$278,2,0),0)/1000)),"")</f>
        <v/>
      </c>
      <c r="IC374" s="145" t="str">
        <f>IFERROR(TRUNC(VLOOKUP($E374,'Container Panel'!$B$41:$Z$100,$D374,0)/(VLOOKUP(IC$276,UI!$A$12:$O$51,VLOOKUP(IC$278,$B$276:$C$278,2,0),0)/1000)),"")</f>
        <v/>
      </c>
      <c r="ID374" s="145" t="str">
        <f>IFERROR(TRUNC(VLOOKUP($E374,'Container Panel'!$B$41:$Z$100,$D374,0)/(VLOOKUP(ID$276,UI!$A$12:$O$51,VLOOKUP(ID$278,$B$276:$C$278,2,0),0)/1000)),"")</f>
        <v/>
      </c>
      <c r="IE374" s="145" t="str">
        <f>IFERROR(TRUNC(VLOOKUP($E374,'Container Panel'!$B$41:$Z$100,$D374,0)/(VLOOKUP(IE$276,UI!$A$12:$O$51,VLOOKUP(IE$278,$B$276:$C$278,2,0),0)/1000)),"")</f>
        <v/>
      </c>
      <c r="IF374" s="145" t="str">
        <f>IFERROR(TRUNC(VLOOKUP($E374,'Container Panel'!$B$41:$Z$100,$D374,0)/(VLOOKUP(IF$276,UI!$A$12:$O$51,VLOOKUP(IF$278,$B$276:$C$278,2,0),0)/1000)),"")</f>
        <v/>
      </c>
      <c r="IG374" s="145" t="str">
        <f>IFERROR(TRUNC(VLOOKUP($E374,'Container Panel'!$B$41:$Z$100,$D374,0)/(VLOOKUP(IG$276,UI!$A$12:$O$51,VLOOKUP(IG$278,$B$276:$C$278,2,0),0)/1000)),"")</f>
        <v/>
      </c>
      <c r="IH374" s="145" t="str">
        <f>IFERROR(TRUNC(VLOOKUP($E374,'Container Panel'!$B$41:$Z$100,$D374,0)/(VLOOKUP(IH$276,UI!$A$12:$O$51,VLOOKUP(IH$278,$B$276:$C$278,2,0),0)/1000)),"")</f>
        <v/>
      </c>
      <c r="II374" s="145" t="str">
        <f>IFERROR(TRUNC(VLOOKUP($E374,'Container Panel'!$B$41:$Z$100,$D374,0)/(VLOOKUP(II$276,UI!$A$12:$O$51,VLOOKUP(II$278,$B$276:$C$278,2,0),0)/1000)),"")</f>
        <v/>
      </c>
      <c r="IJ374" s="145" t="str">
        <f>IFERROR(TRUNC(VLOOKUP($E374,'Container Panel'!$B$41:$Z$100,$D374,0)/(VLOOKUP(IJ$276,UI!$A$12:$O$51,VLOOKUP(IJ$278,$B$276:$C$278,2,0),0)/1000)),"")</f>
        <v/>
      </c>
      <c r="IK374" s="145" t="str">
        <f>IFERROR(TRUNC(VLOOKUP($E374,'Container Panel'!$B$41:$Z$100,$D374,0)/(VLOOKUP(IK$276,UI!$A$12:$O$51,VLOOKUP(IK$278,$B$276:$C$278,2,0),0)/1000)),"")</f>
        <v/>
      </c>
      <c r="IL374" s="145" t="str">
        <f>IFERROR(TRUNC(VLOOKUP($E374,'Container Panel'!$B$41:$Z$100,$D374,0)/(VLOOKUP(IL$276,UI!$A$12:$O$51,VLOOKUP(IL$278,$B$276:$C$278,2,0),0)/1000)),"")</f>
        <v/>
      </c>
    </row>
    <row r="375" spans="2:246">
      <c r="B375" s="74">
        <v>95</v>
      </c>
      <c r="C375" s="74">
        <f t="shared" si="195"/>
        <v>32</v>
      </c>
      <c r="D375" s="163">
        <f>MOD(B375,3)+'Container Panel'!$Q$38</f>
        <v>18</v>
      </c>
      <c r="E375" s="143">
        <f t="shared" si="194"/>
        <v>0</v>
      </c>
      <c r="F375" s="144" t="s">
        <v>29</v>
      </c>
      <c r="G375" s="145" t="str">
        <f>IFERROR(IF(AND(G$272=list!$D$3,'Box Calculation'!G$279&lt;&gt;"h",$E375&lt;&gt;0),0,IF(AND(G$273=list!$D$2,$E375&lt;&gt;0,TRUNC(VLOOKUP($E375,'Container Panel'!$B$41:$Z$100,$D375,0)/(VLOOKUP(G$276,UI!$A$12:$O$51,VLOOKUP(G$279,$B$276:$C$278,2,0),0)/1000))&gt;0),1,TRUNC(VLOOKUP($E375,'Container Panel'!$B$41:$Z$100,$D375,0)/(VLOOKUP(G$276,UI!$A$12:$O$51,VLOOKUP(G$279,$B$276:$C$278,2,0),0)/1000)))),"")</f>
        <v/>
      </c>
      <c r="H375" s="145" t="str">
        <f>IFERROR(IF(AND(H$272=list!$D$3,'Box Calculation'!H$279&lt;&gt;"h",$E375&lt;&gt;0),0,IF(AND(H$273=list!$D$2,$E375&lt;&gt;0,TRUNC(VLOOKUP($E375,'Container Panel'!$B$41:$Z$100,$D375,0)/(VLOOKUP(H$276,UI!$A$12:$O$51,VLOOKUP(H$279,$B$276:$C$278,2,0),0)/1000))&gt;0),1,TRUNC(VLOOKUP($E375,'Container Panel'!$B$41:$Z$100,$D375,0)/(VLOOKUP(H$276,UI!$A$12:$O$51,VLOOKUP(H$279,$B$276:$C$278,2,0),0)/1000)))),"")</f>
        <v/>
      </c>
      <c r="I375" s="145" t="str">
        <f>IFERROR(IF(AND(I$272=list!$D$3,'Box Calculation'!I$279&lt;&gt;"h",$E375&lt;&gt;0),0,IF(AND(I$273=list!$D$2,$E375&lt;&gt;0,TRUNC(VLOOKUP($E375,'Container Panel'!$B$41:$Z$100,$D375,0)/(VLOOKUP(I$276,UI!$A$12:$O$51,VLOOKUP(I$279,$B$276:$C$278,2,0),0)/1000))&gt;0),1,TRUNC(VLOOKUP($E375,'Container Panel'!$B$41:$Z$100,$D375,0)/(VLOOKUP(I$276,UI!$A$12:$O$51,VLOOKUP(I$279,$B$276:$C$278,2,0),0)/1000)))),"")</f>
        <v/>
      </c>
      <c r="J375" s="145" t="str">
        <f>IFERROR(IF(AND(J$272=list!$D$3,'Box Calculation'!J$279&lt;&gt;"h",$E375&lt;&gt;0),0,IF(AND(J$273=list!$D$2,$E375&lt;&gt;0,TRUNC(VLOOKUP($E375,'Container Panel'!$B$41:$Z$100,$D375,0)/(VLOOKUP(J$276,UI!$A$12:$O$51,VLOOKUP(J$279,$B$276:$C$278,2,0),0)/1000))&gt;0),1,TRUNC(VLOOKUP($E375,'Container Panel'!$B$41:$Z$100,$D375,0)/(VLOOKUP(J$276,UI!$A$12:$O$51,VLOOKUP(J$279,$B$276:$C$278,2,0),0)/1000)))),"")</f>
        <v/>
      </c>
      <c r="K375" s="145" t="str">
        <f>IFERROR(IF(AND(K$272=list!$D$3,'Box Calculation'!K$279&lt;&gt;"h",$E375&lt;&gt;0),0,IF(AND(K$273=list!$D$2,$E375&lt;&gt;0,TRUNC(VLOOKUP($E375,'Container Panel'!$B$41:$Z$100,$D375,0)/(VLOOKUP(K$276,UI!$A$12:$O$51,VLOOKUP(K$279,$B$276:$C$278,2,0),0)/1000))&gt;0),1,TRUNC(VLOOKUP($E375,'Container Panel'!$B$41:$Z$100,$D375,0)/(VLOOKUP(K$276,UI!$A$12:$O$51,VLOOKUP(K$279,$B$276:$C$278,2,0),0)/1000)))),"")</f>
        <v/>
      </c>
      <c r="L375" s="145" t="str">
        <f>IFERROR(IF(AND(L$272=list!$D$3,'Box Calculation'!L$279&lt;&gt;"h",$E375&lt;&gt;0),0,IF(AND(L$273=list!$D$2,$E375&lt;&gt;0,TRUNC(VLOOKUP($E375,'Container Panel'!$B$41:$Z$100,$D375,0)/(VLOOKUP(L$276,UI!$A$12:$O$51,VLOOKUP(L$279,$B$276:$C$278,2,0),0)/1000))&gt;0),1,TRUNC(VLOOKUP($E375,'Container Panel'!$B$41:$Z$100,$D375,0)/(VLOOKUP(L$276,UI!$A$12:$O$51,VLOOKUP(L$279,$B$276:$C$278,2,0),0)/1000)))),"")</f>
        <v/>
      </c>
      <c r="M375" s="145" t="str">
        <f>IFERROR(IF(AND(M$272=list!$D$3,'Box Calculation'!M$279&lt;&gt;"h",$E375&lt;&gt;0),0,IF(AND(M$273=list!$D$2,$E375&lt;&gt;0,TRUNC(VLOOKUP($E375,'Container Panel'!$B$41:$Z$100,$D375,0)/(VLOOKUP(M$276,UI!$A$12:$O$51,VLOOKUP(M$279,$B$276:$C$278,2,0),0)/1000))&gt;0),1,TRUNC(VLOOKUP($E375,'Container Panel'!$B$41:$Z$100,$D375,0)/(VLOOKUP(M$276,UI!$A$12:$O$51,VLOOKUP(M$279,$B$276:$C$278,2,0),0)/1000)))),"")</f>
        <v/>
      </c>
      <c r="N375" s="145" t="str">
        <f>IFERROR(IF(AND(N$272=list!$D$3,'Box Calculation'!N$279&lt;&gt;"h",$E375&lt;&gt;0),0,IF(AND(N$273=list!$D$2,$E375&lt;&gt;0,TRUNC(VLOOKUP($E375,'Container Panel'!$B$41:$Z$100,$D375,0)/(VLOOKUP(N$276,UI!$A$12:$O$51,VLOOKUP(N$279,$B$276:$C$278,2,0),0)/1000))&gt;0),1,TRUNC(VLOOKUP($E375,'Container Panel'!$B$41:$Z$100,$D375,0)/(VLOOKUP(N$276,UI!$A$12:$O$51,VLOOKUP(N$279,$B$276:$C$278,2,0),0)/1000)))),"")</f>
        <v/>
      </c>
      <c r="O375" s="145" t="str">
        <f>IFERROR(IF(AND(O$272=list!$D$3,'Box Calculation'!O$279&lt;&gt;"h",$E375&lt;&gt;0),0,IF(AND(O$273=list!$D$2,$E375&lt;&gt;0,TRUNC(VLOOKUP($E375,'Container Panel'!$B$41:$Z$100,$D375,0)/(VLOOKUP(O$276,UI!$A$12:$O$51,VLOOKUP(O$279,$B$276:$C$278,2,0),0)/1000))&gt;0),1,TRUNC(VLOOKUP($E375,'Container Panel'!$B$41:$Z$100,$D375,0)/(VLOOKUP(O$276,UI!$A$12:$O$51,VLOOKUP(O$279,$B$276:$C$278,2,0),0)/1000)))),"")</f>
        <v/>
      </c>
      <c r="P375" s="145" t="str">
        <f>IFERROR(IF(AND(P$272=list!$D$3,'Box Calculation'!P$279&lt;&gt;"h",$E375&lt;&gt;0),0,IF(AND(P$273=list!$D$2,$E375&lt;&gt;0,TRUNC(VLOOKUP($E375,'Container Panel'!$B$41:$Z$100,$D375,0)/(VLOOKUP(P$276,UI!$A$12:$O$51,VLOOKUP(P$279,$B$276:$C$278,2,0),0)/1000))&gt;0),1,TRUNC(VLOOKUP($E375,'Container Panel'!$B$41:$Z$100,$D375,0)/(VLOOKUP(P$276,UI!$A$12:$O$51,VLOOKUP(P$279,$B$276:$C$278,2,0),0)/1000)))),"")</f>
        <v/>
      </c>
      <c r="Q375" s="145" t="str">
        <f>IFERROR(IF(AND(Q$272=list!$D$3,'Box Calculation'!Q$279&lt;&gt;"h",$E375&lt;&gt;0),0,IF(AND(Q$273=list!$D$2,$E375&lt;&gt;0,TRUNC(VLOOKUP($E375,'Container Panel'!$B$41:$Z$100,$D375,0)/(VLOOKUP(Q$276,UI!$A$12:$O$51,VLOOKUP(Q$279,$B$276:$C$278,2,0),0)/1000))&gt;0),1,TRUNC(VLOOKUP($E375,'Container Panel'!$B$41:$Z$100,$D375,0)/(VLOOKUP(Q$276,UI!$A$12:$O$51,VLOOKUP(Q$279,$B$276:$C$278,2,0),0)/1000)))),"")</f>
        <v/>
      </c>
      <c r="R375" s="145" t="str">
        <f>IFERROR(IF(AND(R$272=list!$D$3,'Box Calculation'!R$279&lt;&gt;"h",$E375&lt;&gt;0),0,IF(AND(R$273=list!$D$2,$E375&lt;&gt;0,TRUNC(VLOOKUP($E375,'Container Panel'!$B$41:$Z$100,$D375,0)/(VLOOKUP(R$276,UI!$A$12:$O$51,VLOOKUP(R$279,$B$276:$C$278,2,0),0)/1000))&gt;0),1,TRUNC(VLOOKUP($E375,'Container Panel'!$B$41:$Z$100,$D375,0)/(VLOOKUP(R$276,UI!$A$12:$O$51,VLOOKUP(R$279,$B$276:$C$278,2,0),0)/1000)))),"")</f>
        <v/>
      </c>
      <c r="S375" s="145" t="str">
        <f>IFERROR(IF(AND(S$272=list!$D$3,'Box Calculation'!S$279&lt;&gt;"h",$E375&lt;&gt;0),0,IF(AND(S$273=list!$D$2,$E375&lt;&gt;0,TRUNC(VLOOKUP($E375,'Container Panel'!$B$41:$Z$100,$D375,0)/(VLOOKUP(S$276,UI!$A$12:$O$51,VLOOKUP(S$279,$B$276:$C$278,2,0),0)/1000))&gt;0),1,TRUNC(VLOOKUP($E375,'Container Panel'!$B$41:$Z$100,$D375,0)/(VLOOKUP(S$276,UI!$A$12:$O$51,VLOOKUP(S$279,$B$276:$C$278,2,0),0)/1000)))),"")</f>
        <v/>
      </c>
      <c r="T375" s="145" t="str">
        <f>IFERROR(IF(AND(T$272=list!$D$3,'Box Calculation'!T$279&lt;&gt;"h",$E375&lt;&gt;0),0,IF(AND(T$273=list!$D$2,$E375&lt;&gt;0,TRUNC(VLOOKUP($E375,'Container Panel'!$B$41:$Z$100,$D375,0)/(VLOOKUP(T$276,UI!$A$12:$O$51,VLOOKUP(T$279,$B$276:$C$278,2,0),0)/1000))&gt;0),1,TRUNC(VLOOKUP($E375,'Container Panel'!$B$41:$Z$100,$D375,0)/(VLOOKUP(T$276,UI!$A$12:$O$51,VLOOKUP(T$279,$B$276:$C$278,2,0),0)/1000)))),"")</f>
        <v/>
      </c>
      <c r="U375" s="145" t="str">
        <f>IFERROR(IF(AND(U$272=list!$D$3,'Box Calculation'!U$279&lt;&gt;"h",$E375&lt;&gt;0),0,IF(AND(U$273=list!$D$2,$E375&lt;&gt;0,TRUNC(VLOOKUP($E375,'Container Panel'!$B$41:$Z$100,$D375,0)/(VLOOKUP(U$276,UI!$A$12:$O$51,VLOOKUP(U$279,$B$276:$C$278,2,0),0)/1000))&gt;0),1,TRUNC(VLOOKUP($E375,'Container Panel'!$B$41:$Z$100,$D375,0)/(VLOOKUP(U$276,UI!$A$12:$O$51,VLOOKUP(U$279,$B$276:$C$278,2,0),0)/1000)))),"")</f>
        <v/>
      </c>
      <c r="V375" s="145" t="str">
        <f>IFERROR(IF(AND(V$272=list!$D$3,'Box Calculation'!V$279&lt;&gt;"h",$E375&lt;&gt;0),0,IF(AND(V$273=list!$D$2,$E375&lt;&gt;0,TRUNC(VLOOKUP($E375,'Container Panel'!$B$41:$Z$100,$D375,0)/(VLOOKUP(V$276,UI!$A$12:$O$51,VLOOKUP(V$279,$B$276:$C$278,2,0),0)/1000))&gt;0),1,TRUNC(VLOOKUP($E375,'Container Panel'!$B$41:$Z$100,$D375,0)/(VLOOKUP(V$276,UI!$A$12:$O$51,VLOOKUP(V$279,$B$276:$C$278,2,0),0)/1000)))),"")</f>
        <v/>
      </c>
      <c r="W375" s="145" t="str">
        <f>IFERROR(IF(AND(W$272=list!$D$3,'Box Calculation'!W$279&lt;&gt;"h",$E375&lt;&gt;0),0,IF(AND(W$273=list!$D$2,$E375&lt;&gt;0,TRUNC(VLOOKUP($E375,'Container Panel'!$B$41:$Z$100,$D375,0)/(VLOOKUP(W$276,UI!$A$12:$O$51,VLOOKUP(W$279,$B$276:$C$278,2,0),0)/1000))&gt;0),1,TRUNC(VLOOKUP($E375,'Container Panel'!$B$41:$Z$100,$D375,0)/(VLOOKUP(W$276,UI!$A$12:$O$51,VLOOKUP(W$279,$B$276:$C$278,2,0),0)/1000)))),"")</f>
        <v/>
      </c>
      <c r="X375" s="145" t="str">
        <f>IFERROR(IF(AND(X$272=list!$D$3,'Box Calculation'!X$279&lt;&gt;"h",$E375&lt;&gt;0),0,IF(AND(X$273=list!$D$2,$E375&lt;&gt;0,TRUNC(VLOOKUP($E375,'Container Panel'!$B$41:$Z$100,$D375,0)/(VLOOKUP(X$276,UI!$A$12:$O$51,VLOOKUP(X$279,$B$276:$C$278,2,0),0)/1000))&gt;0),1,TRUNC(VLOOKUP($E375,'Container Panel'!$B$41:$Z$100,$D375,0)/(VLOOKUP(X$276,UI!$A$12:$O$51,VLOOKUP(X$279,$B$276:$C$278,2,0),0)/1000)))),"")</f>
        <v/>
      </c>
      <c r="Y375" s="145" t="str">
        <f>IFERROR(IF(AND(Y$272=list!$D$3,'Box Calculation'!Y$279&lt;&gt;"h",$E375&lt;&gt;0),0,IF(AND(Y$273=list!$D$2,$E375&lt;&gt;0,TRUNC(VLOOKUP($E375,'Container Panel'!$B$41:$Z$100,$D375,0)/(VLOOKUP(Y$276,UI!$A$12:$O$51,VLOOKUP(Y$279,$B$276:$C$278,2,0),0)/1000))&gt;0),1,TRUNC(VLOOKUP($E375,'Container Panel'!$B$41:$Z$100,$D375,0)/(VLOOKUP(Y$276,UI!$A$12:$O$51,VLOOKUP(Y$279,$B$276:$C$278,2,0),0)/1000)))),"")</f>
        <v/>
      </c>
      <c r="Z375" s="145" t="str">
        <f>IFERROR(IF(AND(Z$272=list!$D$3,'Box Calculation'!Z$279&lt;&gt;"h",$E375&lt;&gt;0),0,IF(AND(Z$273=list!$D$2,$E375&lt;&gt;0,TRUNC(VLOOKUP($E375,'Container Panel'!$B$41:$Z$100,$D375,0)/(VLOOKUP(Z$276,UI!$A$12:$O$51,VLOOKUP(Z$279,$B$276:$C$278,2,0),0)/1000))&gt;0),1,TRUNC(VLOOKUP($E375,'Container Panel'!$B$41:$Z$100,$D375,0)/(VLOOKUP(Z$276,UI!$A$12:$O$51,VLOOKUP(Z$279,$B$276:$C$278,2,0),0)/1000)))),"")</f>
        <v/>
      </c>
      <c r="AA375" s="145" t="str">
        <f>IFERROR(IF(AND(AA$272=list!$D$3,'Box Calculation'!AA$279&lt;&gt;"h",$E375&lt;&gt;0),0,IF(AND(AA$273=list!$D$2,$E375&lt;&gt;0,TRUNC(VLOOKUP($E375,'Container Panel'!$B$41:$Z$100,$D375,0)/(VLOOKUP(AA$276,UI!$A$12:$O$51,VLOOKUP(AA$279,$B$276:$C$278,2,0),0)/1000))&gt;0),1,TRUNC(VLOOKUP($E375,'Container Panel'!$B$41:$Z$100,$D375,0)/(VLOOKUP(AA$276,UI!$A$12:$O$51,VLOOKUP(AA$279,$B$276:$C$278,2,0),0)/1000)))),"")</f>
        <v/>
      </c>
      <c r="AB375" s="145" t="str">
        <f>IFERROR(IF(AND(AB$272=list!$D$3,'Box Calculation'!AB$279&lt;&gt;"h",$E375&lt;&gt;0),0,IF(AND(AB$273=list!$D$2,$E375&lt;&gt;0,TRUNC(VLOOKUP($E375,'Container Panel'!$B$41:$Z$100,$D375,0)/(VLOOKUP(AB$276,UI!$A$12:$O$51,VLOOKUP(AB$279,$B$276:$C$278,2,0),0)/1000))&gt;0),1,TRUNC(VLOOKUP($E375,'Container Panel'!$B$41:$Z$100,$D375,0)/(VLOOKUP(AB$276,UI!$A$12:$O$51,VLOOKUP(AB$279,$B$276:$C$278,2,0),0)/1000)))),"")</f>
        <v/>
      </c>
      <c r="AC375" s="145" t="str">
        <f>IFERROR(IF(AND(AC$272=list!$D$3,'Box Calculation'!AC$279&lt;&gt;"h",$E375&lt;&gt;0),0,IF(AND(AC$273=list!$D$2,$E375&lt;&gt;0,TRUNC(VLOOKUP($E375,'Container Panel'!$B$41:$Z$100,$D375,0)/(VLOOKUP(AC$276,UI!$A$12:$O$51,VLOOKUP(AC$279,$B$276:$C$278,2,0),0)/1000))&gt;0),1,TRUNC(VLOOKUP($E375,'Container Panel'!$B$41:$Z$100,$D375,0)/(VLOOKUP(AC$276,UI!$A$12:$O$51,VLOOKUP(AC$279,$B$276:$C$278,2,0),0)/1000)))),"")</f>
        <v/>
      </c>
      <c r="AD375" s="145" t="str">
        <f>IFERROR(IF(AND(AD$272=list!$D$3,'Box Calculation'!AD$279&lt;&gt;"h",$E375&lt;&gt;0),0,IF(AND(AD$273=list!$D$2,$E375&lt;&gt;0,TRUNC(VLOOKUP($E375,'Container Panel'!$B$41:$Z$100,$D375,0)/(VLOOKUP(AD$276,UI!$A$12:$O$51,VLOOKUP(AD$279,$B$276:$C$278,2,0),0)/1000))&gt;0),1,TRUNC(VLOOKUP($E375,'Container Panel'!$B$41:$Z$100,$D375,0)/(VLOOKUP(AD$276,UI!$A$12:$O$51,VLOOKUP(AD$279,$B$276:$C$278,2,0),0)/1000)))),"")</f>
        <v/>
      </c>
      <c r="AE375" s="145" t="str">
        <f>IFERROR(IF(AND(AE$272=list!$D$3,'Box Calculation'!AE$279&lt;&gt;"h",$E375&lt;&gt;0),0,IF(AND(AE$273=list!$D$2,$E375&lt;&gt;0,TRUNC(VLOOKUP($E375,'Container Panel'!$B$41:$Z$100,$D375,0)/(VLOOKUP(AE$276,UI!$A$12:$O$51,VLOOKUP(AE$279,$B$276:$C$278,2,0),0)/1000))&gt;0),1,TRUNC(VLOOKUP($E375,'Container Panel'!$B$41:$Z$100,$D375,0)/(VLOOKUP(AE$276,UI!$A$12:$O$51,VLOOKUP(AE$279,$B$276:$C$278,2,0),0)/1000)))),"")</f>
        <v/>
      </c>
      <c r="AF375" s="145" t="str">
        <f>IFERROR(IF(AND(AF$272=list!$D$3,'Box Calculation'!AF$279&lt;&gt;"h",$E375&lt;&gt;0),0,IF(AND(AF$273=list!$D$2,$E375&lt;&gt;0,TRUNC(VLOOKUP($E375,'Container Panel'!$B$41:$Z$100,$D375,0)/(VLOOKUP(AF$276,UI!$A$12:$O$51,VLOOKUP(AF$279,$B$276:$C$278,2,0),0)/1000))&gt;0),1,TRUNC(VLOOKUP($E375,'Container Panel'!$B$41:$Z$100,$D375,0)/(VLOOKUP(AF$276,UI!$A$12:$O$51,VLOOKUP(AF$279,$B$276:$C$278,2,0),0)/1000)))),"")</f>
        <v/>
      </c>
      <c r="AG375" s="145" t="str">
        <f>IFERROR(IF(AND(AG$272=list!$D$3,'Box Calculation'!AG$279&lt;&gt;"h",$E375&lt;&gt;0),0,IF(AND(AG$273=list!$D$2,$E375&lt;&gt;0,TRUNC(VLOOKUP($E375,'Container Panel'!$B$41:$Z$100,$D375,0)/(VLOOKUP(AG$276,UI!$A$12:$O$51,VLOOKUP(AG$279,$B$276:$C$278,2,0),0)/1000))&gt;0),1,TRUNC(VLOOKUP($E375,'Container Panel'!$B$41:$Z$100,$D375,0)/(VLOOKUP(AG$276,UI!$A$12:$O$51,VLOOKUP(AG$279,$B$276:$C$278,2,0),0)/1000)))),"")</f>
        <v/>
      </c>
      <c r="AH375" s="145" t="str">
        <f>IFERROR(IF(AND(AH$272=list!$D$3,'Box Calculation'!AH$279&lt;&gt;"h",$E375&lt;&gt;0),0,IF(AND(AH$273=list!$D$2,$E375&lt;&gt;0,TRUNC(VLOOKUP($E375,'Container Panel'!$B$41:$Z$100,$D375,0)/(VLOOKUP(AH$276,UI!$A$12:$O$51,VLOOKUP(AH$279,$B$276:$C$278,2,0),0)/1000))&gt;0),1,TRUNC(VLOOKUP($E375,'Container Panel'!$B$41:$Z$100,$D375,0)/(VLOOKUP(AH$276,UI!$A$12:$O$51,VLOOKUP(AH$279,$B$276:$C$278,2,0),0)/1000)))),"")</f>
        <v/>
      </c>
      <c r="AI375" s="145" t="str">
        <f>IFERROR(IF(AND(AI$272=list!$D$3,'Box Calculation'!AI$279&lt;&gt;"h",$E375&lt;&gt;0),0,IF(AND(AI$273=list!$D$2,$E375&lt;&gt;0,TRUNC(VLOOKUP($E375,'Container Panel'!$B$41:$Z$100,$D375,0)/(VLOOKUP(AI$276,UI!$A$12:$O$51,VLOOKUP(AI$279,$B$276:$C$278,2,0),0)/1000))&gt;0),1,TRUNC(VLOOKUP($E375,'Container Panel'!$B$41:$Z$100,$D375,0)/(VLOOKUP(AI$276,UI!$A$12:$O$51,VLOOKUP(AI$279,$B$276:$C$278,2,0),0)/1000)))),"")</f>
        <v/>
      </c>
      <c r="AJ375" s="145" t="str">
        <f>IFERROR(IF(AND(AJ$272=list!$D$3,'Box Calculation'!AJ$279&lt;&gt;"h",$E375&lt;&gt;0),0,IF(AND(AJ$273=list!$D$2,$E375&lt;&gt;0,TRUNC(VLOOKUP($E375,'Container Panel'!$B$41:$Z$100,$D375,0)/(VLOOKUP(AJ$276,UI!$A$12:$O$51,VLOOKUP(AJ$279,$B$276:$C$278,2,0),0)/1000))&gt;0),1,TRUNC(VLOOKUP($E375,'Container Panel'!$B$41:$Z$100,$D375,0)/(VLOOKUP(AJ$276,UI!$A$12:$O$51,VLOOKUP(AJ$279,$B$276:$C$278,2,0),0)/1000)))),"")</f>
        <v/>
      </c>
      <c r="AK375" s="145" t="str">
        <f>IFERROR(IF(AND(AK$272=list!$D$3,'Box Calculation'!AK$279&lt;&gt;"h",$E375&lt;&gt;0),0,IF(AND(AK$273=list!$D$2,$E375&lt;&gt;0,TRUNC(VLOOKUP($E375,'Container Panel'!$B$41:$Z$100,$D375,0)/(VLOOKUP(AK$276,UI!$A$12:$O$51,VLOOKUP(AK$279,$B$276:$C$278,2,0),0)/1000))&gt;0),1,TRUNC(VLOOKUP($E375,'Container Panel'!$B$41:$Z$100,$D375,0)/(VLOOKUP(AK$276,UI!$A$12:$O$51,VLOOKUP(AK$279,$B$276:$C$278,2,0),0)/1000)))),"")</f>
        <v/>
      </c>
      <c r="AL375" s="145" t="str">
        <f>IFERROR(IF(AND(AL$272=list!$D$3,'Box Calculation'!AL$279&lt;&gt;"h",$E375&lt;&gt;0),0,IF(AND(AL$273=list!$D$2,$E375&lt;&gt;0,TRUNC(VLOOKUP($E375,'Container Panel'!$B$41:$Z$100,$D375,0)/(VLOOKUP(AL$276,UI!$A$12:$O$51,VLOOKUP(AL$279,$B$276:$C$278,2,0),0)/1000))&gt;0),1,TRUNC(VLOOKUP($E375,'Container Panel'!$B$41:$Z$100,$D375,0)/(VLOOKUP(AL$276,UI!$A$12:$O$51,VLOOKUP(AL$279,$B$276:$C$278,2,0),0)/1000)))),"")</f>
        <v/>
      </c>
      <c r="AM375" s="145" t="str">
        <f>IFERROR(IF(AND(AM$272=list!$D$3,'Box Calculation'!AM$279&lt;&gt;"h",$E375&lt;&gt;0),0,IF(AND(AM$273=list!$D$2,$E375&lt;&gt;0,TRUNC(VLOOKUP($E375,'Container Panel'!$B$41:$Z$100,$D375,0)/(VLOOKUP(AM$276,UI!$A$12:$O$51,VLOOKUP(AM$279,$B$276:$C$278,2,0),0)/1000))&gt;0),1,TRUNC(VLOOKUP($E375,'Container Panel'!$B$41:$Z$100,$D375,0)/(VLOOKUP(AM$276,UI!$A$12:$O$51,VLOOKUP(AM$279,$B$276:$C$278,2,0),0)/1000)))),"")</f>
        <v/>
      </c>
      <c r="AN375" s="145" t="str">
        <f>IFERROR(IF(AND(AN$272=list!$D$3,'Box Calculation'!AN$279&lt;&gt;"h",$E375&lt;&gt;0),0,IF(AND(AN$273=list!$D$2,$E375&lt;&gt;0,TRUNC(VLOOKUP($E375,'Container Panel'!$B$41:$Z$100,$D375,0)/(VLOOKUP(AN$276,UI!$A$12:$O$51,VLOOKUP(AN$279,$B$276:$C$278,2,0),0)/1000))&gt;0),1,TRUNC(VLOOKUP($E375,'Container Panel'!$B$41:$Z$100,$D375,0)/(VLOOKUP(AN$276,UI!$A$12:$O$51,VLOOKUP(AN$279,$B$276:$C$278,2,0),0)/1000)))),"")</f>
        <v/>
      </c>
      <c r="AO375" s="145" t="str">
        <f>IFERROR(IF(AND(AO$272=list!$D$3,'Box Calculation'!AO$279&lt;&gt;"h",$E375&lt;&gt;0),0,IF(AND(AO$273=list!$D$2,$E375&lt;&gt;0,TRUNC(VLOOKUP($E375,'Container Panel'!$B$41:$Z$100,$D375,0)/(VLOOKUP(AO$276,UI!$A$12:$O$51,VLOOKUP(AO$279,$B$276:$C$278,2,0),0)/1000))&gt;0),1,TRUNC(VLOOKUP($E375,'Container Panel'!$B$41:$Z$100,$D375,0)/(VLOOKUP(AO$276,UI!$A$12:$O$51,VLOOKUP(AO$279,$B$276:$C$278,2,0),0)/1000)))),"")</f>
        <v/>
      </c>
      <c r="AP375" s="145" t="str">
        <f>IFERROR(IF(AND(AP$272=list!$D$3,'Box Calculation'!AP$279&lt;&gt;"h",$E375&lt;&gt;0),0,IF(AND(AP$273=list!$D$2,$E375&lt;&gt;0,TRUNC(VLOOKUP($E375,'Container Panel'!$B$41:$Z$100,$D375,0)/(VLOOKUP(AP$276,UI!$A$12:$O$51,VLOOKUP(AP$279,$B$276:$C$278,2,0),0)/1000))&gt;0),1,TRUNC(VLOOKUP($E375,'Container Panel'!$B$41:$Z$100,$D375,0)/(VLOOKUP(AP$276,UI!$A$12:$O$51,VLOOKUP(AP$279,$B$276:$C$278,2,0),0)/1000)))),"")</f>
        <v/>
      </c>
      <c r="AQ375" s="145" t="str">
        <f>IFERROR(IF(AND(AQ$272=list!$D$3,'Box Calculation'!AQ$279&lt;&gt;"h",$E375&lt;&gt;0),0,IF(AND(AQ$273=list!$D$2,$E375&lt;&gt;0,TRUNC(VLOOKUP($E375,'Container Panel'!$B$41:$Z$100,$D375,0)/(VLOOKUP(AQ$276,UI!$A$12:$O$51,VLOOKUP(AQ$279,$B$276:$C$278,2,0),0)/1000))&gt;0),1,TRUNC(VLOOKUP($E375,'Container Panel'!$B$41:$Z$100,$D375,0)/(VLOOKUP(AQ$276,UI!$A$12:$O$51,VLOOKUP(AQ$279,$B$276:$C$278,2,0),0)/1000)))),"")</f>
        <v/>
      </c>
      <c r="AR375" s="145" t="str">
        <f>IFERROR(IF(AND(AR$272=list!$D$3,'Box Calculation'!AR$279&lt;&gt;"h",$E375&lt;&gt;0),0,IF(AND(AR$273=list!$D$2,$E375&lt;&gt;0,TRUNC(VLOOKUP($E375,'Container Panel'!$B$41:$Z$100,$D375,0)/(VLOOKUP(AR$276,UI!$A$12:$O$51,VLOOKUP(AR$279,$B$276:$C$278,2,0),0)/1000))&gt;0),1,TRUNC(VLOOKUP($E375,'Container Panel'!$B$41:$Z$100,$D375,0)/(VLOOKUP(AR$276,UI!$A$12:$O$51,VLOOKUP(AR$279,$B$276:$C$278,2,0),0)/1000)))),"")</f>
        <v/>
      </c>
      <c r="AS375" s="145" t="str">
        <f>IFERROR(IF(AND(AS$272=list!$D$3,'Box Calculation'!AS$279&lt;&gt;"h",$E375&lt;&gt;0),0,IF(AND(AS$273=list!$D$2,$E375&lt;&gt;0,TRUNC(VLOOKUP($E375,'Container Panel'!$B$41:$Z$100,$D375,0)/(VLOOKUP(AS$276,UI!$A$12:$O$51,VLOOKUP(AS$279,$B$276:$C$278,2,0),0)/1000))&gt;0),1,TRUNC(VLOOKUP($E375,'Container Panel'!$B$41:$Z$100,$D375,0)/(VLOOKUP(AS$276,UI!$A$12:$O$51,VLOOKUP(AS$279,$B$276:$C$278,2,0),0)/1000)))),"")</f>
        <v/>
      </c>
      <c r="AT375" s="145" t="str">
        <f>IFERROR(IF(AND(AT$272=list!$D$3,'Box Calculation'!AT$279&lt;&gt;"h",$E375&lt;&gt;0),0,IF(AND(AT$273=list!$D$2,$E375&lt;&gt;0,TRUNC(VLOOKUP($E375,'Container Panel'!$B$41:$Z$100,$D375,0)/(VLOOKUP(AT$276,UI!$A$12:$O$51,VLOOKUP(AT$279,$B$276:$C$278,2,0),0)/1000))&gt;0),1,TRUNC(VLOOKUP($E375,'Container Panel'!$B$41:$Z$100,$D375,0)/(VLOOKUP(AT$276,UI!$A$12:$O$51,VLOOKUP(AT$279,$B$276:$C$278,2,0),0)/1000)))),"")</f>
        <v/>
      </c>
      <c r="AU375" s="145" t="str">
        <f>IFERROR(IF(AND(AU$272=list!$D$3,'Box Calculation'!AU$279&lt;&gt;"h",$E375&lt;&gt;0),0,IF(AND(AU$273=list!$D$2,$E375&lt;&gt;0,TRUNC(VLOOKUP($E375,'Container Panel'!$B$41:$Z$100,$D375,0)/(VLOOKUP(AU$276,UI!$A$12:$O$51,VLOOKUP(AU$279,$B$276:$C$278,2,0),0)/1000))&gt;0),1,TRUNC(VLOOKUP($E375,'Container Panel'!$B$41:$Z$100,$D375,0)/(VLOOKUP(AU$276,UI!$A$12:$O$51,VLOOKUP(AU$279,$B$276:$C$278,2,0),0)/1000)))),"")</f>
        <v/>
      </c>
      <c r="AV375" s="145" t="str">
        <f>IFERROR(IF(AND(AV$272=list!$D$3,'Box Calculation'!AV$279&lt;&gt;"h",$E375&lt;&gt;0),0,IF(AND(AV$273=list!$D$2,$E375&lt;&gt;0,TRUNC(VLOOKUP($E375,'Container Panel'!$B$41:$Z$100,$D375,0)/(VLOOKUP(AV$276,UI!$A$12:$O$51,VLOOKUP(AV$279,$B$276:$C$278,2,0),0)/1000))&gt;0),1,TRUNC(VLOOKUP($E375,'Container Panel'!$B$41:$Z$100,$D375,0)/(VLOOKUP(AV$276,UI!$A$12:$O$51,VLOOKUP(AV$279,$B$276:$C$278,2,0),0)/1000)))),"")</f>
        <v/>
      </c>
      <c r="AW375" s="145" t="str">
        <f>IFERROR(IF(AND(AW$272=list!$D$3,'Box Calculation'!AW$279&lt;&gt;"h",$E375&lt;&gt;0),0,IF(AND(AW$273=list!$D$2,$E375&lt;&gt;0,TRUNC(VLOOKUP($E375,'Container Panel'!$B$41:$Z$100,$D375,0)/(VLOOKUP(AW$276,UI!$A$12:$O$51,VLOOKUP(AW$279,$B$276:$C$278,2,0),0)/1000))&gt;0),1,TRUNC(VLOOKUP($E375,'Container Panel'!$B$41:$Z$100,$D375,0)/(VLOOKUP(AW$276,UI!$A$12:$O$51,VLOOKUP(AW$279,$B$276:$C$278,2,0),0)/1000)))),"")</f>
        <v/>
      </c>
      <c r="AX375" s="145" t="str">
        <f>IFERROR(IF(AND(AX$272=list!$D$3,'Box Calculation'!AX$279&lt;&gt;"h",$E375&lt;&gt;0),0,IF(AND(AX$273=list!$D$2,$E375&lt;&gt;0,TRUNC(VLOOKUP($E375,'Container Panel'!$B$41:$Z$100,$D375,0)/(VLOOKUP(AX$276,UI!$A$12:$O$51,VLOOKUP(AX$279,$B$276:$C$278,2,0),0)/1000))&gt;0),1,TRUNC(VLOOKUP($E375,'Container Panel'!$B$41:$Z$100,$D375,0)/(VLOOKUP(AX$276,UI!$A$12:$O$51,VLOOKUP(AX$279,$B$276:$C$278,2,0),0)/1000)))),"")</f>
        <v/>
      </c>
      <c r="AY375" s="145" t="str">
        <f>IFERROR(IF(AND(AY$272=list!$D$3,'Box Calculation'!AY$279&lt;&gt;"h",$E375&lt;&gt;0),0,IF(AND(AY$273=list!$D$2,$E375&lt;&gt;0,TRUNC(VLOOKUP($E375,'Container Panel'!$B$41:$Z$100,$D375,0)/(VLOOKUP(AY$276,UI!$A$12:$O$51,VLOOKUP(AY$279,$B$276:$C$278,2,0),0)/1000))&gt;0),1,TRUNC(VLOOKUP($E375,'Container Panel'!$B$41:$Z$100,$D375,0)/(VLOOKUP(AY$276,UI!$A$12:$O$51,VLOOKUP(AY$279,$B$276:$C$278,2,0),0)/1000)))),"")</f>
        <v/>
      </c>
      <c r="AZ375" s="145" t="str">
        <f>IFERROR(IF(AND(AZ$272=list!$D$3,'Box Calculation'!AZ$279&lt;&gt;"h",$E375&lt;&gt;0),0,IF(AND(AZ$273=list!$D$2,$E375&lt;&gt;0,TRUNC(VLOOKUP($E375,'Container Panel'!$B$41:$Z$100,$D375,0)/(VLOOKUP(AZ$276,UI!$A$12:$O$51,VLOOKUP(AZ$279,$B$276:$C$278,2,0),0)/1000))&gt;0),1,TRUNC(VLOOKUP($E375,'Container Panel'!$B$41:$Z$100,$D375,0)/(VLOOKUP(AZ$276,UI!$A$12:$O$51,VLOOKUP(AZ$279,$B$276:$C$278,2,0),0)/1000)))),"")</f>
        <v/>
      </c>
      <c r="BA375" s="145" t="str">
        <f>IFERROR(IF(AND(BA$272=list!$D$3,'Box Calculation'!BA$279&lt;&gt;"h",$E375&lt;&gt;0),0,IF(AND(BA$273=list!$D$2,$E375&lt;&gt;0,TRUNC(VLOOKUP($E375,'Container Panel'!$B$41:$Z$100,$D375,0)/(VLOOKUP(BA$276,UI!$A$12:$O$51,VLOOKUP(BA$279,$B$276:$C$278,2,0),0)/1000))&gt;0),1,TRUNC(VLOOKUP($E375,'Container Panel'!$B$41:$Z$100,$D375,0)/(VLOOKUP(BA$276,UI!$A$12:$O$51,VLOOKUP(BA$279,$B$276:$C$278,2,0),0)/1000)))),"")</f>
        <v/>
      </c>
      <c r="BB375" s="145" t="str">
        <f>IFERROR(IF(AND(BB$272=list!$D$3,'Box Calculation'!BB$279&lt;&gt;"h",$E375&lt;&gt;0),0,IF(AND(BB$273=list!$D$2,$E375&lt;&gt;0,TRUNC(VLOOKUP($E375,'Container Panel'!$B$41:$Z$100,$D375,0)/(VLOOKUP(BB$276,UI!$A$12:$O$51,VLOOKUP(BB$279,$B$276:$C$278,2,0),0)/1000))&gt;0),1,TRUNC(VLOOKUP($E375,'Container Panel'!$B$41:$Z$100,$D375,0)/(VLOOKUP(BB$276,UI!$A$12:$O$51,VLOOKUP(BB$279,$B$276:$C$278,2,0),0)/1000)))),"")</f>
        <v/>
      </c>
      <c r="BC375" s="145" t="str">
        <f>IFERROR(IF(AND(BC$272=list!$D$3,'Box Calculation'!BC$279&lt;&gt;"h",$E375&lt;&gt;0),0,IF(AND(BC$273=list!$D$2,$E375&lt;&gt;0,TRUNC(VLOOKUP($E375,'Container Panel'!$B$41:$Z$100,$D375,0)/(VLOOKUP(BC$276,UI!$A$12:$O$51,VLOOKUP(BC$279,$B$276:$C$278,2,0),0)/1000))&gt;0),1,TRUNC(VLOOKUP($E375,'Container Panel'!$B$41:$Z$100,$D375,0)/(VLOOKUP(BC$276,UI!$A$12:$O$51,VLOOKUP(BC$279,$B$276:$C$278,2,0),0)/1000)))),"")</f>
        <v/>
      </c>
      <c r="BD375" s="145" t="str">
        <f>IFERROR(IF(AND(BD$272=list!$D$3,'Box Calculation'!BD$279&lt;&gt;"h",$E375&lt;&gt;0),0,IF(AND(BD$273=list!$D$2,$E375&lt;&gt;0,TRUNC(VLOOKUP($E375,'Container Panel'!$B$41:$Z$100,$D375,0)/(VLOOKUP(BD$276,UI!$A$12:$O$51,VLOOKUP(BD$279,$B$276:$C$278,2,0),0)/1000))&gt;0),1,TRUNC(VLOOKUP($E375,'Container Panel'!$B$41:$Z$100,$D375,0)/(VLOOKUP(BD$276,UI!$A$12:$O$51,VLOOKUP(BD$279,$B$276:$C$278,2,0),0)/1000)))),"")</f>
        <v/>
      </c>
      <c r="BE375" s="145" t="str">
        <f>IFERROR(IF(AND(BE$272=list!$D$3,'Box Calculation'!BE$279&lt;&gt;"h",$E375&lt;&gt;0),0,IF(AND(BE$273=list!$D$2,$E375&lt;&gt;0,TRUNC(VLOOKUP($E375,'Container Panel'!$B$41:$Z$100,$D375,0)/(VLOOKUP(BE$276,UI!$A$12:$O$51,VLOOKUP(BE$279,$B$276:$C$278,2,0),0)/1000))&gt;0),1,TRUNC(VLOOKUP($E375,'Container Panel'!$B$41:$Z$100,$D375,0)/(VLOOKUP(BE$276,UI!$A$12:$O$51,VLOOKUP(BE$279,$B$276:$C$278,2,0),0)/1000)))),"")</f>
        <v/>
      </c>
      <c r="BF375" s="145" t="str">
        <f>IFERROR(IF(AND(BF$272=list!$D$3,'Box Calculation'!BF$279&lt;&gt;"h",$E375&lt;&gt;0),0,IF(AND(BF$273=list!$D$2,$E375&lt;&gt;0,TRUNC(VLOOKUP($E375,'Container Panel'!$B$41:$Z$100,$D375,0)/(VLOOKUP(BF$276,UI!$A$12:$O$51,VLOOKUP(BF$279,$B$276:$C$278,2,0),0)/1000))&gt;0),1,TRUNC(VLOOKUP($E375,'Container Panel'!$B$41:$Z$100,$D375,0)/(VLOOKUP(BF$276,UI!$A$12:$O$51,VLOOKUP(BF$279,$B$276:$C$278,2,0),0)/1000)))),"")</f>
        <v/>
      </c>
      <c r="BG375" s="145" t="str">
        <f>IFERROR(IF(AND(BG$272=list!$D$3,'Box Calculation'!BG$279&lt;&gt;"h",$E375&lt;&gt;0),0,IF(AND(BG$273=list!$D$2,$E375&lt;&gt;0,TRUNC(VLOOKUP($E375,'Container Panel'!$B$41:$Z$100,$D375,0)/(VLOOKUP(BG$276,UI!$A$12:$O$51,VLOOKUP(BG$279,$B$276:$C$278,2,0),0)/1000))&gt;0),1,TRUNC(VLOOKUP($E375,'Container Panel'!$B$41:$Z$100,$D375,0)/(VLOOKUP(BG$276,UI!$A$12:$O$51,VLOOKUP(BG$279,$B$276:$C$278,2,0),0)/1000)))),"")</f>
        <v/>
      </c>
      <c r="BH375" s="145" t="str">
        <f>IFERROR(IF(AND(BH$272=list!$D$3,'Box Calculation'!BH$279&lt;&gt;"h",$E375&lt;&gt;0),0,IF(AND(BH$273=list!$D$2,$E375&lt;&gt;0,TRUNC(VLOOKUP($E375,'Container Panel'!$B$41:$Z$100,$D375,0)/(VLOOKUP(BH$276,UI!$A$12:$O$51,VLOOKUP(BH$279,$B$276:$C$278,2,0),0)/1000))&gt;0),1,TRUNC(VLOOKUP($E375,'Container Panel'!$B$41:$Z$100,$D375,0)/(VLOOKUP(BH$276,UI!$A$12:$O$51,VLOOKUP(BH$279,$B$276:$C$278,2,0),0)/1000)))),"")</f>
        <v/>
      </c>
      <c r="BI375" s="145" t="str">
        <f>IFERROR(IF(AND(BI$272=list!$D$3,'Box Calculation'!BI$279&lt;&gt;"h",$E375&lt;&gt;0),0,IF(AND(BI$273=list!$D$2,$E375&lt;&gt;0,TRUNC(VLOOKUP($E375,'Container Panel'!$B$41:$Z$100,$D375,0)/(VLOOKUP(BI$276,UI!$A$12:$O$51,VLOOKUP(BI$279,$B$276:$C$278,2,0),0)/1000))&gt;0),1,TRUNC(VLOOKUP($E375,'Container Panel'!$B$41:$Z$100,$D375,0)/(VLOOKUP(BI$276,UI!$A$12:$O$51,VLOOKUP(BI$279,$B$276:$C$278,2,0),0)/1000)))),"")</f>
        <v/>
      </c>
      <c r="BJ375" s="145" t="str">
        <f>IFERROR(IF(AND(BJ$272=list!$D$3,'Box Calculation'!BJ$279&lt;&gt;"h",$E375&lt;&gt;0),0,IF(AND(BJ$273=list!$D$2,$E375&lt;&gt;0,TRUNC(VLOOKUP($E375,'Container Panel'!$B$41:$Z$100,$D375,0)/(VLOOKUP(BJ$276,UI!$A$12:$O$51,VLOOKUP(BJ$279,$B$276:$C$278,2,0),0)/1000))&gt;0),1,TRUNC(VLOOKUP($E375,'Container Panel'!$B$41:$Z$100,$D375,0)/(VLOOKUP(BJ$276,UI!$A$12:$O$51,VLOOKUP(BJ$279,$B$276:$C$278,2,0),0)/1000)))),"")</f>
        <v/>
      </c>
      <c r="BK375" s="145" t="str">
        <f>IFERROR(IF(AND(BK$272=list!$D$3,'Box Calculation'!BK$279&lt;&gt;"h",$E375&lt;&gt;0),0,IF(AND(BK$273=list!$D$2,$E375&lt;&gt;0,TRUNC(VLOOKUP($E375,'Container Panel'!$B$41:$Z$100,$D375,0)/(VLOOKUP(BK$276,UI!$A$12:$O$51,VLOOKUP(BK$279,$B$276:$C$278,2,0),0)/1000))&gt;0),1,TRUNC(VLOOKUP($E375,'Container Panel'!$B$41:$Z$100,$D375,0)/(VLOOKUP(BK$276,UI!$A$12:$O$51,VLOOKUP(BK$279,$B$276:$C$278,2,0),0)/1000)))),"")</f>
        <v/>
      </c>
      <c r="BL375" s="145" t="str">
        <f>IFERROR(IF(AND(BL$272=list!$D$3,'Box Calculation'!BL$279&lt;&gt;"h",$E375&lt;&gt;0),0,IF(AND(BL$273=list!$D$2,$E375&lt;&gt;0,TRUNC(VLOOKUP($E375,'Container Panel'!$B$41:$Z$100,$D375,0)/(VLOOKUP(BL$276,UI!$A$12:$O$51,VLOOKUP(BL$279,$B$276:$C$278,2,0),0)/1000))&gt;0),1,TRUNC(VLOOKUP($E375,'Container Panel'!$B$41:$Z$100,$D375,0)/(VLOOKUP(BL$276,UI!$A$12:$O$51,VLOOKUP(BL$279,$B$276:$C$278,2,0),0)/1000)))),"")</f>
        <v/>
      </c>
      <c r="BM375" s="145" t="str">
        <f>IFERROR(IF(AND(BM$272=list!$D$3,'Box Calculation'!BM$279&lt;&gt;"h",$E375&lt;&gt;0),0,IF(AND(BM$273=list!$D$2,$E375&lt;&gt;0,TRUNC(VLOOKUP($E375,'Container Panel'!$B$41:$Z$100,$D375,0)/(VLOOKUP(BM$276,UI!$A$12:$O$51,VLOOKUP(BM$279,$B$276:$C$278,2,0),0)/1000))&gt;0),1,TRUNC(VLOOKUP($E375,'Container Panel'!$B$41:$Z$100,$D375,0)/(VLOOKUP(BM$276,UI!$A$12:$O$51,VLOOKUP(BM$279,$B$276:$C$278,2,0),0)/1000)))),"")</f>
        <v/>
      </c>
      <c r="BN375" s="145" t="str">
        <f>IFERROR(IF(AND(BN$272=list!$D$3,'Box Calculation'!BN$279&lt;&gt;"h",$E375&lt;&gt;0),0,IF(AND(BN$273=list!$D$2,$E375&lt;&gt;0,TRUNC(VLOOKUP($E375,'Container Panel'!$B$41:$Z$100,$D375,0)/(VLOOKUP(BN$276,UI!$A$12:$O$51,VLOOKUP(BN$279,$B$276:$C$278,2,0),0)/1000))&gt;0),1,TRUNC(VLOOKUP($E375,'Container Panel'!$B$41:$Z$100,$D375,0)/(VLOOKUP(BN$276,UI!$A$12:$O$51,VLOOKUP(BN$279,$B$276:$C$278,2,0),0)/1000)))),"")</f>
        <v/>
      </c>
      <c r="BO375" s="145" t="str">
        <f>IFERROR(IF(AND(BO$272=list!$D$3,'Box Calculation'!BO$279&lt;&gt;"h",$E375&lt;&gt;0),0,IF(AND(BO$273=list!$D$2,$E375&lt;&gt;0,TRUNC(VLOOKUP($E375,'Container Panel'!$B$41:$Z$100,$D375,0)/(VLOOKUP(BO$276,UI!$A$12:$O$51,VLOOKUP(BO$279,$B$276:$C$278,2,0),0)/1000))&gt;0),1,TRUNC(VLOOKUP($E375,'Container Panel'!$B$41:$Z$100,$D375,0)/(VLOOKUP(BO$276,UI!$A$12:$O$51,VLOOKUP(BO$279,$B$276:$C$278,2,0),0)/1000)))),"")</f>
        <v/>
      </c>
      <c r="BP375" s="145" t="str">
        <f>IFERROR(IF(AND(BP$272=list!$D$3,'Box Calculation'!BP$279&lt;&gt;"h",$E375&lt;&gt;0),0,IF(AND(BP$273=list!$D$2,$E375&lt;&gt;0,TRUNC(VLOOKUP($E375,'Container Panel'!$B$41:$Z$100,$D375,0)/(VLOOKUP(BP$276,UI!$A$12:$O$51,VLOOKUP(BP$279,$B$276:$C$278,2,0),0)/1000))&gt;0),1,TRUNC(VLOOKUP($E375,'Container Panel'!$B$41:$Z$100,$D375,0)/(VLOOKUP(BP$276,UI!$A$12:$O$51,VLOOKUP(BP$279,$B$276:$C$278,2,0),0)/1000)))),"")</f>
        <v/>
      </c>
      <c r="BQ375" s="145" t="str">
        <f>IFERROR(IF(AND(BQ$272=list!$D$3,'Box Calculation'!BQ$279&lt;&gt;"h",$E375&lt;&gt;0),0,IF(AND(BQ$273=list!$D$2,$E375&lt;&gt;0,TRUNC(VLOOKUP($E375,'Container Panel'!$B$41:$Z$100,$D375,0)/(VLOOKUP(BQ$276,UI!$A$12:$O$51,VLOOKUP(BQ$279,$B$276:$C$278,2,0),0)/1000))&gt;0),1,TRUNC(VLOOKUP($E375,'Container Panel'!$B$41:$Z$100,$D375,0)/(VLOOKUP(BQ$276,UI!$A$12:$O$51,VLOOKUP(BQ$279,$B$276:$C$278,2,0),0)/1000)))),"")</f>
        <v/>
      </c>
      <c r="BR375" s="145" t="str">
        <f>IFERROR(IF(AND(BR$272=list!$D$3,'Box Calculation'!BR$279&lt;&gt;"h",$E375&lt;&gt;0),0,IF(AND(BR$273=list!$D$2,$E375&lt;&gt;0,TRUNC(VLOOKUP($E375,'Container Panel'!$B$41:$Z$100,$D375,0)/(VLOOKUP(BR$276,UI!$A$12:$O$51,VLOOKUP(BR$279,$B$276:$C$278,2,0),0)/1000))&gt;0),1,TRUNC(VLOOKUP($E375,'Container Panel'!$B$41:$Z$100,$D375,0)/(VLOOKUP(BR$276,UI!$A$12:$O$51,VLOOKUP(BR$279,$B$276:$C$278,2,0),0)/1000)))),"")</f>
        <v/>
      </c>
      <c r="BS375" s="145" t="str">
        <f>IFERROR(IF(AND(BS$272=list!$D$3,'Box Calculation'!BS$279&lt;&gt;"h",$E375&lt;&gt;0),0,IF(AND(BS$273=list!$D$2,$E375&lt;&gt;0,TRUNC(VLOOKUP($E375,'Container Panel'!$B$41:$Z$100,$D375,0)/(VLOOKUP(BS$276,UI!$A$12:$O$51,VLOOKUP(BS$279,$B$276:$C$278,2,0),0)/1000))&gt;0),1,TRUNC(VLOOKUP($E375,'Container Panel'!$B$41:$Z$100,$D375,0)/(VLOOKUP(BS$276,UI!$A$12:$O$51,VLOOKUP(BS$279,$B$276:$C$278,2,0),0)/1000)))),"")</f>
        <v/>
      </c>
      <c r="BT375" s="145" t="str">
        <f>IFERROR(IF(AND(BT$272=list!$D$3,'Box Calculation'!BT$279&lt;&gt;"h",$E375&lt;&gt;0),0,IF(AND(BT$273=list!$D$2,$E375&lt;&gt;0,TRUNC(VLOOKUP($E375,'Container Panel'!$B$41:$Z$100,$D375,0)/(VLOOKUP(BT$276,UI!$A$12:$O$51,VLOOKUP(BT$279,$B$276:$C$278,2,0),0)/1000))&gt;0),1,TRUNC(VLOOKUP($E375,'Container Panel'!$B$41:$Z$100,$D375,0)/(VLOOKUP(BT$276,UI!$A$12:$O$51,VLOOKUP(BT$279,$B$276:$C$278,2,0),0)/1000)))),"")</f>
        <v/>
      </c>
      <c r="BU375" s="145" t="str">
        <f>IFERROR(IF(AND(BU$272=list!$D$3,'Box Calculation'!BU$279&lt;&gt;"h",$E375&lt;&gt;0),0,IF(AND(BU$273=list!$D$2,$E375&lt;&gt;0,TRUNC(VLOOKUP($E375,'Container Panel'!$B$41:$Z$100,$D375,0)/(VLOOKUP(BU$276,UI!$A$12:$O$51,VLOOKUP(BU$279,$B$276:$C$278,2,0),0)/1000))&gt;0),1,TRUNC(VLOOKUP($E375,'Container Panel'!$B$41:$Z$100,$D375,0)/(VLOOKUP(BU$276,UI!$A$12:$O$51,VLOOKUP(BU$279,$B$276:$C$278,2,0),0)/1000)))),"")</f>
        <v/>
      </c>
      <c r="BV375" s="145" t="str">
        <f>IFERROR(IF(AND(BV$272=list!$D$3,'Box Calculation'!BV$279&lt;&gt;"h",$E375&lt;&gt;0),0,IF(AND(BV$273=list!$D$2,$E375&lt;&gt;0,TRUNC(VLOOKUP($E375,'Container Panel'!$B$41:$Z$100,$D375,0)/(VLOOKUP(BV$276,UI!$A$12:$O$51,VLOOKUP(BV$279,$B$276:$C$278,2,0),0)/1000))&gt;0),1,TRUNC(VLOOKUP($E375,'Container Panel'!$B$41:$Z$100,$D375,0)/(VLOOKUP(BV$276,UI!$A$12:$O$51,VLOOKUP(BV$279,$B$276:$C$278,2,0),0)/1000)))),"")</f>
        <v/>
      </c>
      <c r="BW375" s="145" t="str">
        <f>IFERROR(IF(AND(BW$272=list!$D$3,'Box Calculation'!BW$279&lt;&gt;"h",$E375&lt;&gt;0),0,IF(AND(BW$273=list!$D$2,$E375&lt;&gt;0,TRUNC(VLOOKUP($E375,'Container Panel'!$B$41:$Z$100,$D375,0)/(VLOOKUP(BW$276,UI!$A$12:$O$51,VLOOKUP(BW$279,$B$276:$C$278,2,0),0)/1000))&gt;0),1,TRUNC(VLOOKUP($E375,'Container Panel'!$B$41:$Z$100,$D375,0)/(VLOOKUP(BW$276,UI!$A$12:$O$51,VLOOKUP(BW$279,$B$276:$C$278,2,0),0)/1000)))),"")</f>
        <v/>
      </c>
      <c r="BX375" s="145" t="str">
        <f>IFERROR(IF(AND(BX$272=list!$D$3,'Box Calculation'!BX$279&lt;&gt;"h",$E375&lt;&gt;0),0,IF(AND(BX$273=list!$D$2,$E375&lt;&gt;0,TRUNC(VLOOKUP($E375,'Container Panel'!$B$41:$Z$100,$D375,0)/(VLOOKUP(BX$276,UI!$A$12:$O$51,VLOOKUP(BX$279,$B$276:$C$278,2,0),0)/1000))&gt;0),1,TRUNC(VLOOKUP($E375,'Container Panel'!$B$41:$Z$100,$D375,0)/(VLOOKUP(BX$276,UI!$A$12:$O$51,VLOOKUP(BX$279,$B$276:$C$278,2,0),0)/1000)))),"")</f>
        <v/>
      </c>
      <c r="BY375" s="145" t="str">
        <f>IFERROR(IF(AND(BY$272=list!$D$3,'Box Calculation'!BY$279&lt;&gt;"h",$E375&lt;&gt;0),0,IF(AND(BY$273=list!$D$2,$E375&lt;&gt;0,TRUNC(VLOOKUP($E375,'Container Panel'!$B$41:$Z$100,$D375,0)/(VLOOKUP(BY$276,UI!$A$12:$O$51,VLOOKUP(BY$279,$B$276:$C$278,2,0),0)/1000))&gt;0),1,TRUNC(VLOOKUP($E375,'Container Panel'!$B$41:$Z$100,$D375,0)/(VLOOKUP(BY$276,UI!$A$12:$O$51,VLOOKUP(BY$279,$B$276:$C$278,2,0),0)/1000)))),"")</f>
        <v/>
      </c>
      <c r="BZ375" s="145" t="str">
        <f>IFERROR(IF(AND(BZ$272=list!$D$3,'Box Calculation'!BZ$279&lt;&gt;"h",$E375&lt;&gt;0),0,IF(AND(BZ$273=list!$D$2,$E375&lt;&gt;0,TRUNC(VLOOKUP($E375,'Container Panel'!$B$41:$Z$100,$D375,0)/(VLOOKUP(BZ$276,UI!$A$12:$O$51,VLOOKUP(BZ$279,$B$276:$C$278,2,0),0)/1000))&gt;0),1,TRUNC(VLOOKUP($E375,'Container Panel'!$B$41:$Z$100,$D375,0)/(VLOOKUP(BZ$276,UI!$A$12:$O$51,VLOOKUP(BZ$279,$B$276:$C$278,2,0),0)/1000)))),"")</f>
        <v/>
      </c>
      <c r="CA375" s="145" t="str">
        <f>IFERROR(IF(AND(CA$272=list!$D$3,'Box Calculation'!CA$279&lt;&gt;"h",$E375&lt;&gt;0),0,IF(AND(CA$273=list!$D$2,$E375&lt;&gt;0,TRUNC(VLOOKUP($E375,'Container Panel'!$B$41:$Z$100,$D375,0)/(VLOOKUP(CA$276,UI!$A$12:$O$51,VLOOKUP(CA$279,$B$276:$C$278,2,0),0)/1000))&gt;0),1,TRUNC(VLOOKUP($E375,'Container Panel'!$B$41:$Z$100,$D375,0)/(VLOOKUP(CA$276,UI!$A$12:$O$51,VLOOKUP(CA$279,$B$276:$C$278,2,0),0)/1000)))),"")</f>
        <v/>
      </c>
      <c r="CB375" s="145" t="str">
        <f>IFERROR(IF(AND(CB$272=list!$D$3,'Box Calculation'!CB$279&lt;&gt;"h",$E375&lt;&gt;0),0,IF(AND(CB$273=list!$D$2,$E375&lt;&gt;0,TRUNC(VLOOKUP($E375,'Container Panel'!$B$41:$Z$100,$D375,0)/(VLOOKUP(CB$276,UI!$A$12:$O$51,VLOOKUP(CB$279,$B$276:$C$278,2,0),0)/1000))&gt;0),1,TRUNC(VLOOKUP($E375,'Container Panel'!$B$41:$Z$100,$D375,0)/(VLOOKUP(CB$276,UI!$A$12:$O$51,VLOOKUP(CB$279,$B$276:$C$278,2,0),0)/1000)))),"")</f>
        <v/>
      </c>
      <c r="CC375" s="145" t="str">
        <f>IFERROR(IF(AND(CC$272=list!$D$3,'Box Calculation'!CC$279&lt;&gt;"h",$E375&lt;&gt;0),0,IF(AND(CC$273=list!$D$2,$E375&lt;&gt;0,TRUNC(VLOOKUP($E375,'Container Panel'!$B$41:$Z$100,$D375,0)/(VLOOKUP(CC$276,UI!$A$12:$O$51,VLOOKUP(CC$279,$B$276:$C$278,2,0),0)/1000))&gt;0),1,TRUNC(VLOOKUP($E375,'Container Panel'!$B$41:$Z$100,$D375,0)/(VLOOKUP(CC$276,UI!$A$12:$O$51,VLOOKUP(CC$279,$B$276:$C$278,2,0),0)/1000)))),"")</f>
        <v/>
      </c>
      <c r="CD375" s="145" t="str">
        <f>IFERROR(IF(AND(CD$272=list!$D$3,'Box Calculation'!CD$279&lt;&gt;"h",$E375&lt;&gt;0),0,IF(AND(CD$273=list!$D$2,$E375&lt;&gt;0,TRUNC(VLOOKUP($E375,'Container Panel'!$B$41:$Z$100,$D375,0)/(VLOOKUP(CD$276,UI!$A$12:$O$51,VLOOKUP(CD$279,$B$276:$C$278,2,0),0)/1000))&gt;0),1,TRUNC(VLOOKUP($E375,'Container Panel'!$B$41:$Z$100,$D375,0)/(VLOOKUP(CD$276,UI!$A$12:$O$51,VLOOKUP(CD$279,$B$276:$C$278,2,0),0)/1000)))),"")</f>
        <v/>
      </c>
      <c r="CE375" s="145" t="str">
        <f>IFERROR(IF(AND(CE$272=list!$D$3,'Box Calculation'!CE$279&lt;&gt;"h",$E375&lt;&gt;0),0,IF(AND(CE$273=list!$D$2,$E375&lt;&gt;0,TRUNC(VLOOKUP($E375,'Container Panel'!$B$41:$Z$100,$D375,0)/(VLOOKUP(CE$276,UI!$A$12:$O$51,VLOOKUP(CE$279,$B$276:$C$278,2,0),0)/1000))&gt;0),1,TRUNC(VLOOKUP($E375,'Container Panel'!$B$41:$Z$100,$D375,0)/(VLOOKUP(CE$276,UI!$A$12:$O$51,VLOOKUP(CE$279,$B$276:$C$278,2,0),0)/1000)))),"")</f>
        <v/>
      </c>
      <c r="CF375" s="145" t="str">
        <f>IFERROR(IF(AND(CF$272=list!$D$3,'Box Calculation'!CF$279&lt;&gt;"h",$E375&lt;&gt;0),0,IF(AND(CF$273=list!$D$2,$E375&lt;&gt;0,TRUNC(VLOOKUP($E375,'Container Panel'!$B$41:$Z$100,$D375,0)/(VLOOKUP(CF$276,UI!$A$12:$O$51,VLOOKUP(CF$279,$B$276:$C$278,2,0),0)/1000))&gt;0),1,TRUNC(VLOOKUP($E375,'Container Panel'!$B$41:$Z$100,$D375,0)/(VLOOKUP(CF$276,UI!$A$12:$O$51,VLOOKUP(CF$279,$B$276:$C$278,2,0),0)/1000)))),"")</f>
        <v/>
      </c>
      <c r="CG375" s="145" t="str">
        <f>IFERROR(IF(AND(CG$272=list!$D$3,'Box Calculation'!CG$279&lt;&gt;"h",$E375&lt;&gt;0),0,IF(AND(CG$273=list!$D$2,$E375&lt;&gt;0,TRUNC(VLOOKUP($E375,'Container Panel'!$B$41:$Z$100,$D375,0)/(VLOOKUP(CG$276,UI!$A$12:$O$51,VLOOKUP(CG$279,$B$276:$C$278,2,0),0)/1000))&gt;0),1,TRUNC(VLOOKUP($E375,'Container Panel'!$B$41:$Z$100,$D375,0)/(VLOOKUP(CG$276,UI!$A$12:$O$51,VLOOKUP(CG$279,$B$276:$C$278,2,0),0)/1000)))),"")</f>
        <v/>
      </c>
      <c r="CH375" s="145" t="str">
        <f>IFERROR(IF(AND(CH$272=list!$D$3,'Box Calculation'!CH$279&lt;&gt;"h",$E375&lt;&gt;0),0,IF(AND(CH$273=list!$D$2,$E375&lt;&gt;0,TRUNC(VLOOKUP($E375,'Container Panel'!$B$41:$Z$100,$D375,0)/(VLOOKUP(CH$276,UI!$A$12:$O$51,VLOOKUP(CH$279,$B$276:$C$278,2,0),0)/1000))&gt;0),1,TRUNC(VLOOKUP($E375,'Container Panel'!$B$41:$Z$100,$D375,0)/(VLOOKUP(CH$276,UI!$A$12:$O$51,VLOOKUP(CH$279,$B$276:$C$278,2,0),0)/1000)))),"")</f>
        <v/>
      </c>
      <c r="CI375" s="145" t="str">
        <f>IFERROR(IF(AND(CI$272=list!$D$3,'Box Calculation'!CI$279&lt;&gt;"h",$E375&lt;&gt;0),0,IF(AND(CI$273=list!$D$2,$E375&lt;&gt;0,TRUNC(VLOOKUP($E375,'Container Panel'!$B$41:$Z$100,$D375,0)/(VLOOKUP(CI$276,UI!$A$12:$O$51,VLOOKUP(CI$279,$B$276:$C$278,2,0),0)/1000))&gt;0),1,TRUNC(VLOOKUP($E375,'Container Panel'!$B$41:$Z$100,$D375,0)/(VLOOKUP(CI$276,UI!$A$12:$O$51,VLOOKUP(CI$279,$B$276:$C$278,2,0),0)/1000)))),"")</f>
        <v/>
      </c>
      <c r="CJ375" s="145" t="str">
        <f>IFERROR(IF(AND(CJ$272=list!$D$3,'Box Calculation'!CJ$279&lt;&gt;"h",$E375&lt;&gt;0),0,IF(AND(CJ$273=list!$D$2,$E375&lt;&gt;0,TRUNC(VLOOKUP($E375,'Container Panel'!$B$41:$Z$100,$D375,0)/(VLOOKUP(CJ$276,UI!$A$12:$O$51,VLOOKUP(CJ$279,$B$276:$C$278,2,0),0)/1000))&gt;0),1,TRUNC(VLOOKUP($E375,'Container Panel'!$B$41:$Z$100,$D375,0)/(VLOOKUP(CJ$276,UI!$A$12:$O$51,VLOOKUP(CJ$279,$B$276:$C$278,2,0),0)/1000)))),"")</f>
        <v/>
      </c>
      <c r="CK375" s="145" t="str">
        <f>IFERROR(IF(AND(CK$272=list!$D$3,'Box Calculation'!CK$279&lt;&gt;"h",$E375&lt;&gt;0),0,IF(AND(CK$273=list!$D$2,$E375&lt;&gt;0,TRUNC(VLOOKUP($E375,'Container Panel'!$B$41:$Z$100,$D375,0)/(VLOOKUP(CK$276,UI!$A$12:$O$51,VLOOKUP(CK$279,$B$276:$C$278,2,0),0)/1000))&gt;0),1,TRUNC(VLOOKUP($E375,'Container Panel'!$B$41:$Z$100,$D375,0)/(VLOOKUP(CK$276,UI!$A$12:$O$51,VLOOKUP(CK$279,$B$276:$C$278,2,0),0)/1000)))),"")</f>
        <v/>
      </c>
      <c r="CL375" s="145" t="str">
        <f>IFERROR(IF(AND(CL$272=list!$D$3,'Box Calculation'!CL$279&lt;&gt;"h",$E375&lt;&gt;0),0,IF(AND(CL$273=list!$D$2,$E375&lt;&gt;0,TRUNC(VLOOKUP($E375,'Container Panel'!$B$41:$Z$100,$D375,0)/(VLOOKUP(CL$276,UI!$A$12:$O$51,VLOOKUP(CL$279,$B$276:$C$278,2,0),0)/1000))&gt;0),1,TRUNC(VLOOKUP($E375,'Container Panel'!$B$41:$Z$100,$D375,0)/(VLOOKUP(CL$276,UI!$A$12:$O$51,VLOOKUP(CL$279,$B$276:$C$278,2,0),0)/1000)))),"")</f>
        <v/>
      </c>
      <c r="CM375" s="145" t="str">
        <f>IFERROR(IF(AND(CM$272=list!$D$3,'Box Calculation'!CM$279&lt;&gt;"h",$E375&lt;&gt;0),0,IF(AND(CM$273=list!$D$2,$E375&lt;&gt;0,TRUNC(VLOOKUP($E375,'Container Panel'!$B$41:$Z$100,$D375,0)/(VLOOKUP(CM$276,UI!$A$12:$O$51,VLOOKUP(CM$279,$B$276:$C$278,2,0),0)/1000))&gt;0),1,TRUNC(VLOOKUP($E375,'Container Panel'!$B$41:$Z$100,$D375,0)/(VLOOKUP(CM$276,UI!$A$12:$O$51,VLOOKUP(CM$279,$B$276:$C$278,2,0),0)/1000)))),"")</f>
        <v/>
      </c>
      <c r="CN375" s="145" t="str">
        <f>IFERROR(IF(AND(CN$272=list!$D$3,'Box Calculation'!CN$279&lt;&gt;"h",$E375&lt;&gt;0),0,IF(AND(CN$273=list!$D$2,$E375&lt;&gt;0,TRUNC(VLOOKUP($E375,'Container Panel'!$B$41:$Z$100,$D375,0)/(VLOOKUP(CN$276,UI!$A$12:$O$51,VLOOKUP(CN$279,$B$276:$C$278,2,0),0)/1000))&gt;0),1,TRUNC(VLOOKUP($E375,'Container Panel'!$B$41:$Z$100,$D375,0)/(VLOOKUP(CN$276,UI!$A$12:$O$51,VLOOKUP(CN$279,$B$276:$C$278,2,0),0)/1000)))),"")</f>
        <v/>
      </c>
      <c r="CO375" s="145" t="str">
        <f>IFERROR(IF(AND(CO$272=list!$D$3,'Box Calculation'!CO$279&lt;&gt;"h",$E375&lt;&gt;0),0,IF(AND(CO$273=list!$D$2,$E375&lt;&gt;0,TRUNC(VLOOKUP($E375,'Container Panel'!$B$41:$Z$100,$D375,0)/(VLOOKUP(CO$276,UI!$A$12:$O$51,VLOOKUP(CO$279,$B$276:$C$278,2,0),0)/1000))&gt;0),1,TRUNC(VLOOKUP($E375,'Container Panel'!$B$41:$Z$100,$D375,0)/(VLOOKUP(CO$276,UI!$A$12:$O$51,VLOOKUP(CO$279,$B$276:$C$278,2,0),0)/1000)))),"")</f>
        <v/>
      </c>
      <c r="CP375" s="145" t="str">
        <f>IFERROR(IF(AND(CP$272=list!$D$3,'Box Calculation'!CP$279&lt;&gt;"h",$E375&lt;&gt;0),0,IF(AND(CP$273=list!$D$2,$E375&lt;&gt;0,TRUNC(VLOOKUP($E375,'Container Panel'!$B$41:$Z$100,$D375,0)/(VLOOKUP(CP$276,UI!$A$12:$O$51,VLOOKUP(CP$279,$B$276:$C$278,2,0),0)/1000))&gt;0),1,TRUNC(VLOOKUP($E375,'Container Panel'!$B$41:$Z$100,$D375,0)/(VLOOKUP(CP$276,UI!$A$12:$O$51,VLOOKUP(CP$279,$B$276:$C$278,2,0),0)/1000)))),"")</f>
        <v/>
      </c>
      <c r="CQ375" s="145" t="str">
        <f>IFERROR(IF(AND(CQ$272=list!$D$3,'Box Calculation'!CQ$279&lt;&gt;"h",$E375&lt;&gt;0),0,IF(AND(CQ$273=list!$D$2,$E375&lt;&gt;0,TRUNC(VLOOKUP($E375,'Container Panel'!$B$41:$Z$100,$D375,0)/(VLOOKUP(CQ$276,UI!$A$12:$O$51,VLOOKUP(CQ$279,$B$276:$C$278,2,0),0)/1000))&gt;0),1,TRUNC(VLOOKUP($E375,'Container Panel'!$B$41:$Z$100,$D375,0)/(VLOOKUP(CQ$276,UI!$A$12:$O$51,VLOOKUP(CQ$279,$B$276:$C$278,2,0),0)/1000)))),"")</f>
        <v/>
      </c>
      <c r="CR375" s="145" t="str">
        <f>IFERROR(IF(AND(CR$272=list!$D$3,'Box Calculation'!CR$279&lt;&gt;"h",$E375&lt;&gt;0),0,IF(AND(CR$273=list!$D$2,$E375&lt;&gt;0,TRUNC(VLOOKUP($E375,'Container Panel'!$B$41:$Z$100,$D375,0)/(VLOOKUP(CR$276,UI!$A$12:$O$51,VLOOKUP(CR$279,$B$276:$C$278,2,0),0)/1000))&gt;0),1,TRUNC(VLOOKUP($E375,'Container Panel'!$B$41:$Z$100,$D375,0)/(VLOOKUP(CR$276,UI!$A$12:$O$51,VLOOKUP(CR$279,$B$276:$C$278,2,0),0)/1000)))),"")</f>
        <v/>
      </c>
      <c r="CS375" s="145" t="str">
        <f>IFERROR(IF(AND(CS$272=list!$D$3,'Box Calculation'!CS$279&lt;&gt;"h",$E375&lt;&gt;0),0,IF(AND(CS$273=list!$D$2,$E375&lt;&gt;0,TRUNC(VLOOKUP($E375,'Container Panel'!$B$41:$Z$100,$D375,0)/(VLOOKUP(CS$276,UI!$A$12:$O$51,VLOOKUP(CS$279,$B$276:$C$278,2,0),0)/1000))&gt;0),1,TRUNC(VLOOKUP($E375,'Container Panel'!$B$41:$Z$100,$D375,0)/(VLOOKUP(CS$276,UI!$A$12:$O$51,VLOOKUP(CS$279,$B$276:$C$278,2,0),0)/1000)))),"")</f>
        <v/>
      </c>
      <c r="CT375" s="145" t="str">
        <f>IFERROR(IF(AND(CT$272=list!$D$3,'Box Calculation'!CT$279&lt;&gt;"h",$E375&lt;&gt;0),0,IF(AND(CT$273=list!$D$2,$E375&lt;&gt;0,TRUNC(VLOOKUP($E375,'Container Panel'!$B$41:$Z$100,$D375,0)/(VLOOKUP(CT$276,UI!$A$12:$O$51,VLOOKUP(CT$279,$B$276:$C$278,2,0),0)/1000))&gt;0),1,TRUNC(VLOOKUP($E375,'Container Panel'!$B$41:$Z$100,$D375,0)/(VLOOKUP(CT$276,UI!$A$12:$O$51,VLOOKUP(CT$279,$B$276:$C$278,2,0),0)/1000)))),"")</f>
        <v/>
      </c>
      <c r="CU375" s="145" t="str">
        <f>IFERROR(IF(AND(CU$272=list!$D$3,'Box Calculation'!CU$279&lt;&gt;"h",$E375&lt;&gt;0),0,IF(AND(CU$273=list!$D$2,$E375&lt;&gt;0,TRUNC(VLOOKUP($E375,'Container Panel'!$B$41:$Z$100,$D375,0)/(VLOOKUP(CU$276,UI!$A$12:$O$51,VLOOKUP(CU$279,$B$276:$C$278,2,0),0)/1000))&gt;0),1,TRUNC(VLOOKUP($E375,'Container Panel'!$B$41:$Z$100,$D375,0)/(VLOOKUP(CU$276,UI!$A$12:$O$51,VLOOKUP(CU$279,$B$276:$C$278,2,0),0)/1000)))),"")</f>
        <v/>
      </c>
      <c r="CV375" s="145" t="str">
        <f>IFERROR(IF(AND(CV$272=list!$D$3,'Box Calculation'!CV$279&lt;&gt;"h",$E375&lt;&gt;0),0,IF(AND(CV$273=list!$D$2,$E375&lt;&gt;0,TRUNC(VLOOKUP($E375,'Container Panel'!$B$41:$Z$100,$D375,0)/(VLOOKUP(CV$276,UI!$A$12:$O$51,VLOOKUP(CV$279,$B$276:$C$278,2,0),0)/1000))&gt;0),1,TRUNC(VLOOKUP($E375,'Container Panel'!$B$41:$Z$100,$D375,0)/(VLOOKUP(CV$276,UI!$A$12:$O$51,VLOOKUP(CV$279,$B$276:$C$278,2,0),0)/1000)))),"")</f>
        <v/>
      </c>
      <c r="CW375" s="145" t="str">
        <f>IFERROR(IF(AND(CW$272=list!$D$3,'Box Calculation'!CW$279&lt;&gt;"h",$E375&lt;&gt;0),0,IF(AND(CW$273=list!$D$2,$E375&lt;&gt;0,TRUNC(VLOOKUP($E375,'Container Panel'!$B$41:$Z$100,$D375,0)/(VLOOKUP(CW$276,UI!$A$12:$O$51,VLOOKUP(CW$279,$B$276:$C$278,2,0),0)/1000))&gt;0),1,TRUNC(VLOOKUP($E375,'Container Panel'!$B$41:$Z$100,$D375,0)/(VLOOKUP(CW$276,UI!$A$12:$O$51,VLOOKUP(CW$279,$B$276:$C$278,2,0),0)/1000)))),"")</f>
        <v/>
      </c>
      <c r="CX375" s="145" t="str">
        <f>IFERROR(IF(AND(CX$272=list!$D$3,'Box Calculation'!CX$279&lt;&gt;"h",$E375&lt;&gt;0),0,IF(AND(CX$273=list!$D$2,$E375&lt;&gt;0,TRUNC(VLOOKUP($E375,'Container Panel'!$B$41:$Z$100,$D375,0)/(VLOOKUP(CX$276,UI!$A$12:$O$51,VLOOKUP(CX$279,$B$276:$C$278,2,0),0)/1000))&gt;0),1,TRUNC(VLOOKUP($E375,'Container Panel'!$B$41:$Z$100,$D375,0)/(VLOOKUP(CX$276,UI!$A$12:$O$51,VLOOKUP(CX$279,$B$276:$C$278,2,0),0)/1000)))),"")</f>
        <v/>
      </c>
      <c r="CY375" s="145" t="str">
        <f>IFERROR(IF(AND(CY$272=list!$D$3,'Box Calculation'!CY$279&lt;&gt;"h",$E375&lt;&gt;0),0,IF(AND(CY$273=list!$D$2,$E375&lt;&gt;0,TRUNC(VLOOKUP($E375,'Container Panel'!$B$41:$Z$100,$D375,0)/(VLOOKUP(CY$276,UI!$A$12:$O$51,VLOOKUP(CY$279,$B$276:$C$278,2,0),0)/1000))&gt;0),1,TRUNC(VLOOKUP($E375,'Container Panel'!$B$41:$Z$100,$D375,0)/(VLOOKUP(CY$276,UI!$A$12:$O$51,VLOOKUP(CY$279,$B$276:$C$278,2,0),0)/1000)))),"")</f>
        <v/>
      </c>
      <c r="CZ375" s="145" t="str">
        <f>IFERROR(IF(AND(CZ$272=list!$D$3,'Box Calculation'!CZ$279&lt;&gt;"h",$E375&lt;&gt;0),0,IF(AND(CZ$273=list!$D$2,$E375&lt;&gt;0,TRUNC(VLOOKUP($E375,'Container Panel'!$B$41:$Z$100,$D375,0)/(VLOOKUP(CZ$276,UI!$A$12:$O$51,VLOOKUP(CZ$279,$B$276:$C$278,2,0),0)/1000))&gt;0),1,TRUNC(VLOOKUP($E375,'Container Panel'!$B$41:$Z$100,$D375,0)/(VLOOKUP(CZ$276,UI!$A$12:$O$51,VLOOKUP(CZ$279,$B$276:$C$278,2,0),0)/1000)))),"")</f>
        <v/>
      </c>
      <c r="DA375" s="145" t="str">
        <f>IFERROR(IF(AND(DA$272=list!$D$3,'Box Calculation'!DA$279&lt;&gt;"h",$E375&lt;&gt;0),0,IF(AND(DA$273=list!$D$2,$E375&lt;&gt;0,TRUNC(VLOOKUP($E375,'Container Panel'!$B$41:$Z$100,$D375,0)/(VLOOKUP(DA$276,UI!$A$12:$O$51,VLOOKUP(DA$279,$B$276:$C$278,2,0),0)/1000))&gt;0),1,TRUNC(VLOOKUP($E375,'Container Panel'!$B$41:$Z$100,$D375,0)/(VLOOKUP(DA$276,UI!$A$12:$O$51,VLOOKUP(DA$279,$B$276:$C$278,2,0),0)/1000)))),"")</f>
        <v/>
      </c>
      <c r="DB375" s="145" t="str">
        <f>IFERROR(IF(AND(DB$272=list!$D$3,'Box Calculation'!DB$279&lt;&gt;"h",$E375&lt;&gt;0),0,IF(AND(DB$273=list!$D$2,$E375&lt;&gt;0,TRUNC(VLOOKUP($E375,'Container Panel'!$B$41:$Z$100,$D375,0)/(VLOOKUP(DB$276,UI!$A$12:$O$51,VLOOKUP(DB$279,$B$276:$C$278,2,0),0)/1000))&gt;0),1,TRUNC(VLOOKUP($E375,'Container Panel'!$B$41:$Z$100,$D375,0)/(VLOOKUP(DB$276,UI!$A$12:$O$51,VLOOKUP(DB$279,$B$276:$C$278,2,0),0)/1000)))),"")</f>
        <v/>
      </c>
      <c r="DC375" s="145" t="str">
        <f>IFERROR(IF(AND(DC$272=list!$D$3,'Box Calculation'!DC$279&lt;&gt;"h",$E375&lt;&gt;0),0,IF(AND(DC$273=list!$D$2,$E375&lt;&gt;0,TRUNC(VLOOKUP($E375,'Container Panel'!$B$41:$Z$100,$D375,0)/(VLOOKUP(DC$276,UI!$A$12:$O$51,VLOOKUP(DC$279,$B$276:$C$278,2,0),0)/1000))&gt;0),1,TRUNC(VLOOKUP($E375,'Container Panel'!$B$41:$Z$100,$D375,0)/(VLOOKUP(DC$276,UI!$A$12:$O$51,VLOOKUP(DC$279,$B$276:$C$278,2,0),0)/1000)))),"")</f>
        <v/>
      </c>
      <c r="DD375" s="145" t="str">
        <f>IFERROR(IF(AND(DD$272=list!$D$3,'Box Calculation'!DD$279&lt;&gt;"h",$E375&lt;&gt;0),0,IF(AND(DD$273=list!$D$2,$E375&lt;&gt;0,TRUNC(VLOOKUP($E375,'Container Panel'!$B$41:$Z$100,$D375,0)/(VLOOKUP(DD$276,UI!$A$12:$O$51,VLOOKUP(DD$279,$B$276:$C$278,2,0),0)/1000))&gt;0),1,TRUNC(VLOOKUP($E375,'Container Panel'!$B$41:$Z$100,$D375,0)/(VLOOKUP(DD$276,UI!$A$12:$O$51,VLOOKUP(DD$279,$B$276:$C$278,2,0),0)/1000)))),"")</f>
        <v/>
      </c>
      <c r="DE375" s="145" t="str">
        <f>IFERROR(IF(AND(DE$272=list!$D$3,'Box Calculation'!DE$279&lt;&gt;"h",$E375&lt;&gt;0),0,IF(AND(DE$273=list!$D$2,$E375&lt;&gt;0,TRUNC(VLOOKUP($E375,'Container Panel'!$B$41:$Z$100,$D375,0)/(VLOOKUP(DE$276,UI!$A$12:$O$51,VLOOKUP(DE$279,$B$276:$C$278,2,0),0)/1000))&gt;0),1,TRUNC(VLOOKUP($E375,'Container Panel'!$B$41:$Z$100,$D375,0)/(VLOOKUP(DE$276,UI!$A$12:$O$51,VLOOKUP(DE$279,$B$276:$C$278,2,0),0)/1000)))),"")</f>
        <v/>
      </c>
      <c r="DF375" s="145" t="str">
        <f>IFERROR(IF(AND(DF$272=list!$D$3,'Box Calculation'!DF$279&lt;&gt;"h",$E375&lt;&gt;0),0,IF(AND(DF$273=list!$D$2,$E375&lt;&gt;0,TRUNC(VLOOKUP($E375,'Container Panel'!$B$41:$Z$100,$D375,0)/(VLOOKUP(DF$276,UI!$A$12:$O$51,VLOOKUP(DF$279,$B$276:$C$278,2,0),0)/1000))&gt;0),1,TRUNC(VLOOKUP($E375,'Container Panel'!$B$41:$Z$100,$D375,0)/(VLOOKUP(DF$276,UI!$A$12:$O$51,VLOOKUP(DF$279,$B$276:$C$278,2,0),0)/1000)))),"")</f>
        <v/>
      </c>
      <c r="DG375" s="145" t="str">
        <f>IFERROR(IF(AND(DG$272=list!$D$3,'Box Calculation'!DG$279&lt;&gt;"h",$E375&lt;&gt;0),0,IF(AND(DG$273=list!$D$2,$E375&lt;&gt;0,TRUNC(VLOOKUP($E375,'Container Panel'!$B$41:$Z$100,$D375,0)/(VLOOKUP(DG$276,UI!$A$12:$O$51,VLOOKUP(DG$279,$B$276:$C$278,2,0),0)/1000))&gt;0),1,TRUNC(VLOOKUP($E375,'Container Panel'!$B$41:$Z$100,$D375,0)/(VLOOKUP(DG$276,UI!$A$12:$O$51,VLOOKUP(DG$279,$B$276:$C$278,2,0),0)/1000)))),"")</f>
        <v/>
      </c>
      <c r="DH375" s="145" t="str">
        <f>IFERROR(IF(AND(DH$272=list!$D$3,'Box Calculation'!DH$279&lt;&gt;"h",$E375&lt;&gt;0),0,IF(AND(DH$273=list!$D$2,$E375&lt;&gt;0,TRUNC(VLOOKUP($E375,'Container Panel'!$B$41:$Z$100,$D375,0)/(VLOOKUP(DH$276,UI!$A$12:$O$51,VLOOKUP(DH$279,$B$276:$C$278,2,0),0)/1000))&gt;0),1,TRUNC(VLOOKUP($E375,'Container Panel'!$B$41:$Z$100,$D375,0)/(VLOOKUP(DH$276,UI!$A$12:$O$51,VLOOKUP(DH$279,$B$276:$C$278,2,0),0)/1000)))),"")</f>
        <v/>
      </c>
      <c r="DI375" s="145" t="str">
        <f>IFERROR(IF(AND(DI$272=list!$D$3,'Box Calculation'!DI$279&lt;&gt;"h",$E375&lt;&gt;0),0,IF(AND(DI$273=list!$D$2,$E375&lt;&gt;0,TRUNC(VLOOKUP($E375,'Container Panel'!$B$41:$Z$100,$D375,0)/(VLOOKUP(DI$276,UI!$A$12:$O$51,VLOOKUP(DI$279,$B$276:$C$278,2,0),0)/1000))&gt;0),1,TRUNC(VLOOKUP($E375,'Container Panel'!$B$41:$Z$100,$D375,0)/(VLOOKUP(DI$276,UI!$A$12:$O$51,VLOOKUP(DI$279,$B$276:$C$278,2,0),0)/1000)))),"")</f>
        <v/>
      </c>
      <c r="DJ375" s="145" t="str">
        <f>IFERROR(IF(AND(DJ$272=list!$D$3,'Box Calculation'!DJ$279&lt;&gt;"h",$E375&lt;&gt;0),0,IF(AND(DJ$273=list!$D$2,$E375&lt;&gt;0,TRUNC(VLOOKUP($E375,'Container Panel'!$B$41:$Z$100,$D375,0)/(VLOOKUP(DJ$276,UI!$A$12:$O$51,VLOOKUP(DJ$279,$B$276:$C$278,2,0),0)/1000))&gt;0),1,TRUNC(VLOOKUP($E375,'Container Panel'!$B$41:$Z$100,$D375,0)/(VLOOKUP(DJ$276,UI!$A$12:$O$51,VLOOKUP(DJ$279,$B$276:$C$278,2,0),0)/1000)))),"")</f>
        <v/>
      </c>
      <c r="DK375" s="145" t="str">
        <f>IFERROR(IF(AND(DK$272=list!$D$3,'Box Calculation'!DK$279&lt;&gt;"h",$E375&lt;&gt;0),0,IF(AND(DK$273=list!$D$2,$E375&lt;&gt;0,TRUNC(VLOOKUP($E375,'Container Panel'!$B$41:$Z$100,$D375,0)/(VLOOKUP(DK$276,UI!$A$12:$O$51,VLOOKUP(DK$279,$B$276:$C$278,2,0),0)/1000))&gt;0),1,TRUNC(VLOOKUP($E375,'Container Panel'!$B$41:$Z$100,$D375,0)/(VLOOKUP(DK$276,UI!$A$12:$O$51,VLOOKUP(DK$279,$B$276:$C$278,2,0),0)/1000)))),"")</f>
        <v/>
      </c>
      <c r="DL375" s="145" t="str">
        <f>IFERROR(IF(AND(DL$272=list!$D$3,'Box Calculation'!DL$279&lt;&gt;"h",$E375&lt;&gt;0),0,IF(AND(DL$273=list!$D$2,$E375&lt;&gt;0,TRUNC(VLOOKUP($E375,'Container Panel'!$B$41:$Z$100,$D375,0)/(VLOOKUP(DL$276,UI!$A$12:$O$51,VLOOKUP(DL$279,$B$276:$C$278,2,0),0)/1000))&gt;0),1,TRUNC(VLOOKUP($E375,'Container Panel'!$B$41:$Z$100,$D375,0)/(VLOOKUP(DL$276,UI!$A$12:$O$51,VLOOKUP(DL$279,$B$276:$C$278,2,0),0)/1000)))),"")</f>
        <v/>
      </c>
      <c r="DM375" s="145" t="str">
        <f>IFERROR(IF(AND(DM$272=list!$D$3,'Box Calculation'!DM$279&lt;&gt;"h",$E375&lt;&gt;0),0,IF(AND(DM$273=list!$D$2,$E375&lt;&gt;0,TRUNC(VLOOKUP($E375,'Container Panel'!$B$41:$Z$100,$D375,0)/(VLOOKUP(DM$276,UI!$A$12:$O$51,VLOOKUP(DM$279,$B$276:$C$278,2,0),0)/1000))&gt;0),1,TRUNC(VLOOKUP($E375,'Container Panel'!$B$41:$Z$100,$D375,0)/(VLOOKUP(DM$276,UI!$A$12:$O$51,VLOOKUP(DM$279,$B$276:$C$278,2,0),0)/1000)))),"")</f>
        <v/>
      </c>
      <c r="DN375" s="145" t="str">
        <f>IFERROR(IF(AND(DN$272=list!$D$3,'Box Calculation'!DN$279&lt;&gt;"h",$E375&lt;&gt;0),0,IF(AND(DN$273=list!$D$2,$E375&lt;&gt;0,TRUNC(VLOOKUP($E375,'Container Panel'!$B$41:$Z$100,$D375,0)/(VLOOKUP(DN$276,UI!$A$12:$O$51,VLOOKUP(DN$279,$B$276:$C$278,2,0),0)/1000))&gt;0),1,TRUNC(VLOOKUP($E375,'Container Panel'!$B$41:$Z$100,$D375,0)/(VLOOKUP(DN$276,UI!$A$12:$O$51,VLOOKUP(DN$279,$B$276:$C$278,2,0),0)/1000)))),"")</f>
        <v/>
      </c>
      <c r="DO375" s="145" t="str">
        <f>IFERROR(IF(AND(DO$272=list!$D$3,'Box Calculation'!DO$279&lt;&gt;"h",$E375&lt;&gt;0),0,IF(AND(DO$273=list!$D$2,$E375&lt;&gt;0,TRUNC(VLOOKUP($E375,'Container Panel'!$B$41:$Z$100,$D375,0)/(VLOOKUP(DO$276,UI!$A$12:$O$51,VLOOKUP(DO$279,$B$276:$C$278,2,0),0)/1000))&gt;0),1,TRUNC(VLOOKUP($E375,'Container Panel'!$B$41:$Z$100,$D375,0)/(VLOOKUP(DO$276,UI!$A$12:$O$51,VLOOKUP(DO$279,$B$276:$C$278,2,0),0)/1000)))),"")</f>
        <v/>
      </c>
      <c r="DP375" s="145" t="str">
        <f>IFERROR(IF(AND(DP$272=list!$D$3,'Box Calculation'!DP$279&lt;&gt;"h",$E375&lt;&gt;0),0,IF(AND(DP$273=list!$D$2,$E375&lt;&gt;0,TRUNC(VLOOKUP($E375,'Container Panel'!$B$41:$Z$100,$D375,0)/(VLOOKUP(DP$276,UI!$A$12:$O$51,VLOOKUP(DP$279,$B$276:$C$278,2,0),0)/1000))&gt;0),1,TRUNC(VLOOKUP($E375,'Container Panel'!$B$41:$Z$100,$D375,0)/(VLOOKUP(DP$276,UI!$A$12:$O$51,VLOOKUP(DP$279,$B$276:$C$278,2,0),0)/1000)))),"")</f>
        <v/>
      </c>
      <c r="DQ375" s="145" t="str">
        <f>IFERROR(IF(AND(DQ$272=list!$D$3,'Box Calculation'!DQ$279&lt;&gt;"h",$E375&lt;&gt;0),0,IF(AND(DQ$273=list!$D$2,$E375&lt;&gt;0,TRUNC(VLOOKUP($E375,'Container Panel'!$B$41:$Z$100,$D375,0)/(VLOOKUP(DQ$276,UI!$A$12:$O$51,VLOOKUP(DQ$279,$B$276:$C$278,2,0),0)/1000))&gt;0),1,TRUNC(VLOOKUP($E375,'Container Panel'!$B$41:$Z$100,$D375,0)/(VLOOKUP(DQ$276,UI!$A$12:$O$51,VLOOKUP(DQ$279,$B$276:$C$278,2,0),0)/1000)))),"")</f>
        <v/>
      </c>
      <c r="DR375" s="145" t="str">
        <f>IFERROR(IF(AND(DR$272=list!$D$3,'Box Calculation'!DR$279&lt;&gt;"h",$E375&lt;&gt;0),0,IF(AND(DR$273=list!$D$2,$E375&lt;&gt;0,TRUNC(VLOOKUP($E375,'Container Panel'!$B$41:$Z$100,$D375,0)/(VLOOKUP(DR$276,UI!$A$12:$O$51,VLOOKUP(DR$279,$B$276:$C$278,2,0),0)/1000))&gt;0),1,TRUNC(VLOOKUP($E375,'Container Panel'!$B$41:$Z$100,$D375,0)/(VLOOKUP(DR$276,UI!$A$12:$O$51,VLOOKUP(DR$279,$B$276:$C$278,2,0),0)/1000)))),"")</f>
        <v/>
      </c>
      <c r="DS375" s="145" t="str">
        <f>IFERROR(IF(AND(DS$272=list!$D$3,'Box Calculation'!DS$279&lt;&gt;"h",$E375&lt;&gt;0),0,IF(AND(DS$273=list!$D$2,$E375&lt;&gt;0,TRUNC(VLOOKUP($E375,'Container Panel'!$B$41:$Z$100,$D375,0)/(VLOOKUP(DS$276,UI!$A$12:$O$51,VLOOKUP(DS$279,$B$276:$C$278,2,0),0)/1000))&gt;0),1,TRUNC(VLOOKUP($E375,'Container Panel'!$B$41:$Z$100,$D375,0)/(VLOOKUP(DS$276,UI!$A$12:$O$51,VLOOKUP(DS$279,$B$276:$C$278,2,0),0)/1000)))),"")</f>
        <v/>
      </c>
      <c r="DT375" s="145" t="str">
        <f>IFERROR(IF(AND(DT$272=list!$D$3,'Box Calculation'!DT$279&lt;&gt;"h",$E375&lt;&gt;0),0,IF(AND(DT$273=list!$D$2,$E375&lt;&gt;0,TRUNC(VLOOKUP($E375,'Container Panel'!$B$41:$Z$100,$D375,0)/(VLOOKUP(DT$276,UI!$A$12:$O$51,VLOOKUP(DT$279,$B$276:$C$278,2,0),0)/1000))&gt;0),1,TRUNC(VLOOKUP($E375,'Container Panel'!$B$41:$Z$100,$D375,0)/(VLOOKUP(DT$276,UI!$A$12:$O$51,VLOOKUP(DT$279,$B$276:$C$278,2,0),0)/1000)))),"")</f>
        <v/>
      </c>
      <c r="DU375" s="145" t="str">
        <f>IFERROR(IF(AND(DU$272=list!$D$3,'Box Calculation'!DU$279&lt;&gt;"h",$E375&lt;&gt;0),0,IF(AND(DU$273=list!$D$2,$E375&lt;&gt;0,TRUNC(VLOOKUP($E375,'Container Panel'!$B$41:$Z$100,$D375,0)/(VLOOKUP(DU$276,UI!$A$12:$O$51,VLOOKUP(DU$279,$B$276:$C$278,2,0),0)/1000))&gt;0),1,TRUNC(VLOOKUP($E375,'Container Panel'!$B$41:$Z$100,$D375,0)/(VLOOKUP(DU$276,UI!$A$12:$O$51,VLOOKUP(DU$279,$B$276:$C$278,2,0),0)/1000)))),"")</f>
        <v/>
      </c>
      <c r="DV375" s="145" t="str">
        <f>IFERROR(IF(AND(DV$272=list!$D$3,'Box Calculation'!DV$279&lt;&gt;"h",$E375&lt;&gt;0),0,IF(AND(DV$273=list!$D$2,$E375&lt;&gt;0,TRUNC(VLOOKUP($E375,'Container Panel'!$B$41:$Z$100,$D375,0)/(VLOOKUP(DV$276,UI!$A$12:$O$51,VLOOKUP(DV$279,$B$276:$C$278,2,0),0)/1000))&gt;0),1,TRUNC(VLOOKUP($E375,'Container Panel'!$B$41:$Z$100,$D375,0)/(VLOOKUP(DV$276,UI!$A$12:$O$51,VLOOKUP(DV$279,$B$276:$C$278,2,0),0)/1000)))),"")</f>
        <v/>
      </c>
      <c r="DW375" s="145" t="str">
        <f>IFERROR(IF(AND(DW$272=list!$D$3,'Box Calculation'!DW$279&lt;&gt;"h",$E375&lt;&gt;0),0,IF(AND(DW$273=list!$D$2,$E375&lt;&gt;0,TRUNC(VLOOKUP($E375,'Container Panel'!$B$41:$Z$100,$D375,0)/(VLOOKUP(DW$276,UI!$A$12:$O$51,VLOOKUP(DW$279,$B$276:$C$278,2,0),0)/1000))&gt;0),1,TRUNC(VLOOKUP($E375,'Container Panel'!$B$41:$Z$100,$D375,0)/(VLOOKUP(DW$276,UI!$A$12:$O$51,VLOOKUP(DW$279,$B$276:$C$278,2,0),0)/1000)))),"")</f>
        <v/>
      </c>
      <c r="DX375" s="145" t="str">
        <f>IFERROR(IF(AND(DX$272=list!$D$3,'Box Calculation'!DX$279&lt;&gt;"h",$E375&lt;&gt;0),0,IF(AND(DX$273=list!$D$2,$E375&lt;&gt;0,TRUNC(VLOOKUP($E375,'Container Panel'!$B$41:$Z$100,$D375,0)/(VLOOKUP(DX$276,UI!$A$12:$O$51,VLOOKUP(DX$279,$B$276:$C$278,2,0),0)/1000))&gt;0),1,TRUNC(VLOOKUP($E375,'Container Panel'!$B$41:$Z$100,$D375,0)/(VLOOKUP(DX$276,UI!$A$12:$O$51,VLOOKUP(DX$279,$B$276:$C$278,2,0),0)/1000)))),"")</f>
        <v/>
      </c>
      <c r="DY375" s="145" t="str">
        <f>IFERROR(IF(AND(DY$272=list!$D$3,'Box Calculation'!DY$279&lt;&gt;"h",$E375&lt;&gt;0),0,IF(AND(DY$273=list!$D$2,$E375&lt;&gt;0,TRUNC(VLOOKUP($E375,'Container Panel'!$B$41:$Z$100,$D375,0)/(VLOOKUP(DY$276,UI!$A$12:$O$51,VLOOKUP(DY$279,$B$276:$C$278,2,0),0)/1000))&gt;0),1,TRUNC(VLOOKUP($E375,'Container Panel'!$B$41:$Z$100,$D375,0)/(VLOOKUP(DY$276,UI!$A$12:$O$51,VLOOKUP(DY$279,$B$276:$C$278,2,0),0)/1000)))),"")</f>
        <v/>
      </c>
      <c r="DZ375" s="145" t="str">
        <f>IFERROR(IF(AND(DZ$272=list!$D$3,'Box Calculation'!DZ$279&lt;&gt;"h",$E375&lt;&gt;0),0,IF(AND(DZ$273=list!$D$2,$E375&lt;&gt;0,TRUNC(VLOOKUP($E375,'Container Panel'!$B$41:$Z$100,$D375,0)/(VLOOKUP(DZ$276,UI!$A$12:$O$51,VLOOKUP(DZ$279,$B$276:$C$278,2,0),0)/1000))&gt;0),1,TRUNC(VLOOKUP($E375,'Container Panel'!$B$41:$Z$100,$D375,0)/(VLOOKUP(DZ$276,UI!$A$12:$O$51,VLOOKUP(DZ$279,$B$276:$C$278,2,0),0)/1000)))),"")</f>
        <v/>
      </c>
      <c r="EA375" s="145" t="str">
        <f>IFERROR(IF(AND(EA$272=list!$D$3,'Box Calculation'!EA$279&lt;&gt;"h",$E375&lt;&gt;0),0,IF(AND(EA$273=list!$D$2,$E375&lt;&gt;0,TRUNC(VLOOKUP($E375,'Container Panel'!$B$41:$Z$100,$D375,0)/(VLOOKUP(EA$276,UI!$A$12:$O$51,VLOOKUP(EA$279,$B$276:$C$278,2,0),0)/1000))&gt;0),1,TRUNC(VLOOKUP($E375,'Container Panel'!$B$41:$Z$100,$D375,0)/(VLOOKUP(EA$276,UI!$A$12:$O$51,VLOOKUP(EA$279,$B$276:$C$278,2,0),0)/1000)))),"")</f>
        <v/>
      </c>
      <c r="EB375" s="145" t="str">
        <f>IFERROR(IF(AND(EB$272=list!$D$3,'Box Calculation'!EB$279&lt;&gt;"h",$E375&lt;&gt;0),0,IF(AND(EB$273=list!$D$2,$E375&lt;&gt;0,TRUNC(VLOOKUP($E375,'Container Panel'!$B$41:$Z$100,$D375,0)/(VLOOKUP(EB$276,UI!$A$12:$O$51,VLOOKUP(EB$279,$B$276:$C$278,2,0),0)/1000))&gt;0),1,TRUNC(VLOOKUP($E375,'Container Panel'!$B$41:$Z$100,$D375,0)/(VLOOKUP(EB$276,UI!$A$12:$O$51,VLOOKUP(EB$279,$B$276:$C$278,2,0),0)/1000)))),"")</f>
        <v/>
      </c>
      <c r="EC375" s="145" t="str">
        <f>IFERROR(IF(AND(EC$272=list!$D$3,'Box Calculation'!EC$279&lt;&gt;"h",$E375&lt;&gt;0),0,IF(AND(EC$273=list!$D$2,$E375&lt;&gt;0,TRUNC(VLOOKUP($E375,'Container Panel'!$B$41:$Z$100,$D375,0)/(VLOOKUP(EC$276,UI!$A$12:$O$51,VLOOKUP(EC$279,$B$276:$C$278,2,0),0)/1000))&gt;0),1,TRUNC(VLOOKUP($E375,'Container Panel'!$B$41:$Z$100,$D375,0)/(VLOOKUP(EC$276,UI!$A$12:$O$51,VLOOKUP(EC$279,$B$276:$C$278,2,0),0)/1000)))),"")</f>
        <v/>
      </c>
      <c r="ED375" s="145" t="str">
        <f>IFERROR(IF(AND(ED$272=list!$D$3,'Box Calculation'!ED$279&lt;&gt;"h",$E375&lt;&gt;0),0,IF(AND(ED$273=list!$D$2,$E375&lt;&gt;0,TRUNC(VLOOKUP($E375,'Container Panel'!$B$41:$Z$100,$D375,0)/(VLOOKUP(ED$276,UI!$A$12:$O$51,VLOOKUP(ED$279,$B$276:$C$278,2,0),0)/1000))&gt;0),1,TRUNC(VLOOKUP($E375,'Container Panel'!$B$41:$Z$100,$D375,0)/(VLOOKUP(ED$276,UI!$A$12:$O$51,VLOOKUP(ED$279,$B$276:$C$278,2,0),0)/1000)))),"")</f>
        <v/>
      </c>
      <c r="EE375" s="145" t="str">
        <f>IFERROR(IF(AND(EE$272=list!$D$3,'Box Calculation'!EE$279&lt;&gt;"h",$E375&lt;&gt;0),0,IF(AND(EE$273=list!$D$2,$E375&lt;&gt;0,TRUNC(VLOOKUP($E375,'Container Panel'!$B$41:$Z$100,$D375,0)/(VLOOKUP(EE$276,UI!$A$12:$O$51,VLOOKUP(EE$279,$B$276:$C$278,2,0),0)/1000))&gt;0),1,TRUNC(VLOOKUP($E375,'Container Panel'!$B$41:$Z$100,$D375,0)/(VLOOKUP(EE$276,UI!$A$12:$O$51,VLOOKUP(EE$279,$B$276:$C$278,2,0),0)/1000)))),"")</f>
        <v/>
      </c>
      <c r="EF375" s="145" t="str">
        <f>IFERROR(IF(AND(EF$272=list!$D$3,'Box Calculation'!EF$279&lt;&gt;"h",$E375&lt;&gt;0),0,IF(AND(EF$273=list!$D$2,$E375&lt;&gt;0,TRUNC(VLOOKUP($E375,'Container Panel'!$B$41:$Z$100,$D375,0)/(VLOOKUP(EF$276,UI!$A$12:$O$51,VLOOKUP(EF$279,$B$276:$C$278,2,0),0)/1000))&gt;0),1,TRUNC(VLOOKUP($E375,'Container Panel'!$B$41:$Z$100,$D375,0)/(VLOOKUP(EF$276,UI!$A$12:$O$51,VLOOKUP(EF$279,$B$276:$C$278,2,0),0)/1000)))),"")</f>
        <v/>
      </c>
      <c r="EG375" s="145" t="str">
        <f>IFERROR(IF(AND(EG$272=list!$D$3,'Box Calculation'!EG$279&lt;&gt;"h",$E375&lt;&gt;0),0,IF(AND(EG$273=list!$D$2,$E375&lt;&gt;0,TRUNC(VLOOKUP($E375,'Container Panel'!$B$41:$Z$100,$D375,0)/(VLOOKUP(EG$276,UI!$A$12:$O$51,VLOOKUP(EG$279,$B$276:$C$278,2,0),0)/1000))&gt;0),1,TRUNC(VLOOKUP($E375,'Container Panel'!$B$41:$Z$100,$D375,0)/(VLOOKUP(EG$276,UI!$A$12:$O$51,VLOOKUP(EG$279,$B$276:$C$278,2,0),0)/1000)))),"")</f>
        <v/>
      </c>
      <c r="EH375" s="145" t="str">
        <f>IFERROR(IF(AND(EH$272=list!$D$3,'Box Calculation'!EH$279&lt;&gt;"h",$E375&lt;&gt;0),0,IF(AND(EH$273=list!$D$2,$E375&lt;&gt;0,TRUNC(VLOOKUP($E375,'Container Panel'!$B$41:$Z$100,$D375,0)/(VLOOKUP(EH$276,UI!$A$12:$O$51,VLOOKUP(EH$279,$B$276:$C$278,2,0),0)/1000))&gt;0),1,TRUNC(VLOOKUP($E375,'Container Panel'!$B$41:$Z$100,$D375,0)/(VLOOKUP(EH$276,UI!$A$12:$O$51,VLOOKUP(EH$279,$B$276:$C$278,2,0),0)/1000)))),"")</f>
        <v/>
      </c>
      <c r="EI375" s="145" t="str">
        <f>IFERROR(IF(AND(EI$272=list!$D$3,'Box Calculation'!EI$279&lt;&gt;"h",$E375&lt;&gt;0),0,IF(AND(EI$273=list!$D$2,$E375&lt;&gt;0,TRUNC(VLOOKUP($E375,'Container Panel'!$B$41:$Z$100,$D375,0)/(VLOOKUP(EI$276,UI!$A$12:$O$51,VLOOKUP(EI$279,$B$276:$C$278,2,0),0)/1000))&gt;0),1,TRUNC(VLOOKUP($E375,'Container Panel'!$B$41:$Z$100,$D375,0)/(VLOOKUP(EI$276,UI!$A$12:$O$51,VLOOKUP(EI$279,$B$276:$C$278,2,0),0)/1000)))),"")</f>
        <v/>
      </c>
      <c r="EJ375" s="145" t="str">
        <f>IFERROR(IF(AND(EJ$272=list!$D$3,'Box Calculation'!EJ$279&lt;&gt;"h",$E375&lt;&gt;0),0,IF(AND(EJ$273=list!$D$2,$E375&lt;&gt;0,TRUNC(VLOOKUP($E375,'Container Panel'!$B$41:$Z$100,$D375,0)/(VLOOKUP(EJ$276,UI!$A$12:$O$51,VLOOKUP(EJ$279,$B$276:$C$278,2,0),0)/1000))&gt;0),1,TRUNC(VLOOKUP($E375,'Container Panel'!$B$41:$Z$100,$D375,0)/(VLOOKUP(EJ$276,UI!$A$12:$O$51,VLOOKUP(EJ$279,$B$276:$C$278,2,0),0)/1000)))),"")</f>
        <v/>
      </c>
      <c r="EK375" s="145" t="str">
        <f>IFERROR(IF(AND(EK$272=list!$D$3,'Box Calculation'!EK$279&lt;&gt;"h",$E375&lt;&gt;0),0,IF(AND(EK$273=list!$D$2,$E375&lt;&gt;0,TRUNC(VLOOKUP($E375,'Container Panel'!$B$41:$Z$100,$D375,0)/(VLOOKUP(EK$276,UI!$A$12:$O$51,VLOOKUP(EK$279,$B$276:$C$278,2,0),0)/1000))&gt;0),1,TRUNC(VLOOKUP($E375,'Container Panel'!$B$41:$Z$100,$D375,0)/(VLOOKUP(EK$276,UI!$A$12:$O$51,VLOOKUP(EK$279,$B$276:$C$278,2,0),0)/1000)))),"")</f>
        <v/>
      </c>
      <c r="EL375" s="145" t="str">
        <f>IFERROR(IF(AND(EL$272=list!$D$3,'Box Calculation'!EL$279&lt;&gt;"h",$E375&lt;&gt;0),0,IF(AND(EL$273=list!$D$2,$E375&lt;&gt;0,TRUNC(VLOOKUP($E375,'Container Panel'!$B$41:$Z$100,$D375,0)/(VLOOKUP(EL$276,UI!$A$12:$O$51,VLOOKUP(EL$279,$B$276:$C$278,2,0),0)/1000))&gt;0),1,TRUNC(VLOOKUP($E375,'Container Panel'!$B$41:$Z$100,$D375,0)/(VLOOKUP(EL$276,UI!$A$12:$O$51,VLOOKUP(EL$279,$B$276:$C$278,2,0),0)/1000)))),"")</f>
        <v/>
      </c>
      <c r="EM375" s="145" t="str">
        <f>IFERROR(IF(AND(EM$272=list!$D$3,'Box Calculation'!EM$279&lt;&gt;"h",$E375&lt;&gt;0),0,IF(AND(EM$273=list!$D$2,$E375&lt;&gt;0,TRUNC(VLOOKUP($E375,'Container Panel'!$B$41:$Z$100,$D375,0)/(VLOOKUP(EM$276,UI!$A$12:$O$51,VLOOKUP(EM$279,$B$276:$C$278,2,0),0)/1000))&gt;0),1,TRUNC(VLOOKUP($E375,'Container Panel'!$B$41:$Z$100,$D375,0)/(VLOOKUP(EM$276,UI!$A$12:$O$51,VLOOKUP(EM$279,$B$276:$C$278,2,0),0)/1000)))),"")</f>
        <v/>
      </c>
      <c r="EN375" s="145" t="str">
        <f>IFERROR(IF(AND(EN$272=list!$D$3,'Box Calculation'!EN$279&lt;&gt;"h",$E375&lt;&gt;0),0,IF(AND(EN$273=list!$D$2,$E375&lt;&gt;0,TRUNC(VLOOKUP($E375,'Container Panel'!$B$41:$Z$100,$D375,0)/(VLOOKUP(EN$276,UI!$A$12:$O$51,VLOOKUP(EN$279,$B$276:$C$278,2,0),0)/1000))&gt;0),1,TRUNC(VLOOKUP($E375,'Container Panel'!$B$41:$Z$100,$D375,0)/(VLOOKUP(EN$276,UI!$A$12:$O$51,VLOOKUP(EN$279,$B$276:$C$278,2,0),0)/1000)))),"")</f>
        <v/>
      </c>
      <c r="EO375" s="145" t="str">
        <f>IFERROR(IF(AND(EO$272=list!$D$3,'Box Calculation'!EO$279&lt;&gt;"h",$E375&lt;&gt;0),0,IF(AND(EO$273=list!$D$2,$E375&lt;&gt;0,TRUNC(VLOOKUP($E375,'Container Panel'!$B$41:$Z$100,$D375,0)/(VLOOKUP(EO$276,UI!$A$12:$O$51,VLOOKUP(EO$279,$B$276:$C$278,2,0),0)/1000))&gt;0),1,TRUNC(VLOOKUP($E375,'Container Panel'!$B$41:$Z$100,$D375,0)/(VLOOKUP(EO$276,UI!$A$12:$O$51,VLOOKUP(EO$279,$B$276:$C$278,2,0),0)/1000)))),"")</f>
        <v/>
      </c>
      <c r="EP375" s="145" t="str">
        <f>IFERROR(IF(AND(EP$272=list!$D$3,'Box Calculation'!EP$279&lt;&gt;"h",$E375&lt;&gt;0),0,IF(AND(EP$273=list!$D$2,$E375&lt;&gt;0,TRUNC(VLOOKUP($E375,'Container Panel'!$B$41:$Z$100,$D375,0)/(VLOOKUP(EP$276,UI!$A$12:$O$51,VLOOKUP(EP$279,$B$276:$C$278,2,0),0)/1000))&gt;0),1,TRUNC(VLOOKUP($E375,'Container Panel'!$B$41:$Z$100,$D375,0)/(VLOOKUP(EP$276,UI!$A$12:$O$51,VLOOKUP(EP$279,$B$276:$C$278,2,0),0)/1000)))),"")</f>
        <v/>
      </c>
      <c r="EQ375" s="145" t="str">
        <f>IFERROR(IF(AND(EQ$272=list!$D$3,'Box Calculation'!EQ$279&lt;&gt;"h",$E375&lt;&gt;0),0,IF(AND(EQ$273=list!$D$2,$E375&lt;&gt;0,TRUNC(VLOOKUP($E375,'Container Panel'!$B$41:$Z$100,$D375,0)/(VLOOKUP(EQ$276,UI!$A$12:$O$51,VLOOKUP(EQ$279,$B$276:$C$278,2,0),0)/1000))&gt;0),1,TRUNC(VLOOKUP($E375,'Container Panel'!$B$41:$Z$100,$D375,0)/(VLOOKUP(EQ$276,UI!$A$12:$O$51,VLOOKUP(EQ$279,$B$276:$C$278,2,0),0)/1000)))),"")</f>
        <v/>
      </c>
      <c r="ER375" s="145" t="str">
        <f>IFERROR(IF(AND(ER$272=list!$D$3,'Box Calculation'!ER$279&lt;&gt;"h",$E375&lt;&gt;0),0,IF(AND(ER$273=list!$D$2,$E375&lt;&gt;0,TRUNC(VLOOKUP($E375,'Container Panel'!$B$41:$Z$100,$D375,0)/(VLOOKUP(ER$276,UI!$A$12:$O$51,VLOOKUP(ER$279,$B$276:$C$278,2,0),0)/1000))&gt;0),1,TRUNC(VLOOKUP($E375,'Container Panel'!$B$41:$Z$100,$D375,0)/(VLOOKUP(ER$276,UI!$A$12:$O$51,VLOOKUP(ER$279,$B$276:$C$278,2,0),0)/1000)))),"")</f>
        <v/>
      </c>
      <c r="ES375" s="145" t="str">
        <f>IFERROR(IF(AND(ES$272=list!$D$3,'Box Calculation'!ES$279&lt;&gt;"h",$E375&lt;&gt;0),0,IF(AND(ES$273=list!$D$2,$E375&lt;&gt;0,TRUNC(VLOOKUP($E375,'Container Panel'!$B$41:$Z$100,$D375,0)/(VLOOKUP(ES$276,UI!$A$12:$O$51,VLOOKUP(ES$279,$B$276:$C$278,2,0),0)/1000))&gt;0),1,TRUNC(VLOOKUP($E375,'Container Panel'!$B$41:$Z$100,$D375,0)/(VLOOKUP(ES$276,UI!$A$12:$O$51,VLOOKUP(ES$279,$B$276:$C$278,2,0),0)/1000)))),"")</f>
        <v/>
      </c>
      <c r="ET375" s="145" t="str">
        <f>IFERROR(IF(AND(ET$272=list!$D$3,'Box Calculation'!ET$279&lt;&gt;"h",$E375&lt;&gt;0),0,IF(AND(ET$273=list!$D$2,$E375&lt;&gt;0,TRUNC(VLOOKUP($E375,'Container Panel'!$B$41:$Z$100,$D375,0)/(VLOOKUP(ET$276,UI!$A$12:$O$51,VLOOKUP(ET$279,$B$276:$C$278,2,0),0)/1000))&gt;0),1,TRUNC(VLOOKUP($E375,'Container Panel'!$B$41:$Z$100,$D375,0)/(VLOOKUP(ET$276,UI!$A$12:$O$51,VLOOKUP(ET$279,$B$276:$C$278,2,0),0)/1000)))),"")</f>
        <v/>
      </c>
      <c r="EU375" s="145" t="str">
        <f>IFERROR(IF(AND(EU$272=list!$D$3,'Box Calculation'!EU$279&lt;&gt;"h",$E375&lt;&gt;0),0,IF(AND(EU$273=list!$D$2,$E375&lt;&gt;0,TRUNC(VLOOKUP($E375,'Container Panel'!$B$41:$Z$100,$D375,0)/(VLOOKUP(EU$276,UI!$A$12:$O$51,VLOOKUP(EU$279,$B$276:$C$278,2,0),0)/1000))&gt;0),1,TRUNC(VLOOKUP($E375,'Container Panel'!$B$41:$Z$100,$D375,0)/(VLOOKUP(EU$276,UI!$A$12:$O$51,VLOOKUP(EU$279,$B$276:$C$278,2,0),0)/1000)))),"")</f>
        <v/>
      </c>
      <c r="EV375" s="145" t="str">
        <f>IFERROR(IF(AND(EV$272=list!$D$3,'Box Calculation'!EV$279&lt;&gt;"h",$E375&lt;&gt;0),0,IF(AND(EV$273=list!$D$2,$E375&lt;&gt;0,TRUNC(VLOOKUP($E375,'Container Panel'!$B$41:$Z$100,$D375,0)/(VLOOKUP(EV$276,UI!$A$12:$O$51,VLOOKUP(EV$279,$B$276:$C$278,2,0),0)/1000))&gt;0),1,TRUNC(VLOOKUP($E375,'Container Panel'!$B$41:$Z$100,$D375,0)/(VLOOKUP(EV$276,UI!$A$12:$O$51,VLOOKUP(EV$279,$B$276:$C$278,2,0),0)/1000)))),"")</f>
        <v/>
      </c>
      <c r="EW375" s="145" t="str">
        <f>IFERROR(IF(AND(EW$272=list!$D$3,'Box Calculation'!EW$279&lt;&gt;"h",$E375&lt;&gt;0),0,IF(AND(EW$273=list!$D$2,$E375&lt;&gt;0,TRUNC(VLOOKUP($E375,'Container Panel'!$B$41:$Z$100,$D375,0)/(VLOOKUP(EW$276,UI!$A$12:$O$51,VLOOKUP(EW$279,$B$276:$C$278,2,0),0)/1000))&gt;0),1,TRUNC(VLOOKUP($E375,'Container Panel'!$B$41:$Z$100,$D375,0)/(VLOOKUP(EW$276,UI!$A$12:$O$51,VLOOKUP(EW$279,$B$276:$C$278,2,0),0)/1000)))),"")</f>
        <v/>
      </c>
      <c r="EX375" s="145" t="str">
        <f>IFERROR(IF(AND(EX$272=list!$D$3,'Box Calculation'!EX$279&lt;&gt;"h",$E375&lt;&gt;0),0,IF(AND(EX$273=list!$D$2,$E375&lt;&gt;0,TRUNC(VLOOKUP($E375,'Container Panel'!$B$41:$Z$100,$D375,0)/(VLOOKUP(EX$276,UI!$A$12:$O$51,VLOOKUP(EX$279,$B$276:$C$278,2,0),0)/1000))&gt;0),1,TRUNC(VLOOKUP($E375,'Container Panel'!$B$41:$Z$100,$D375,0)/(VLOOKUP(EX$276,UI!$A$12:$O$51,VLOOKUP(EX$279,$B$276:$C$278,2,0),0)/1000)))),"")</f>
        <v/>
      </c>
      <c r="EY375" s="145" t="str">
        <f>IFERROR(IF(AND(EY$272=list!$D$3,'Box Calculation'!EY$279&lt;&gt;"h",$E375&lt;&gt;0),0,IF(AND(EY$273=list!$D$2,$E375&lt;&gt;0,TRUNC(VLOOKUP($E375,'Container Panel'!$B$41:$Z$100,$D375,0)/(VLOOKUP(EY$276,UI!$A$12:$O$51,VLOOKUP(EY$279,$B$276:$C$278,2,0),0)/1000))&gt;0),1,TRUNC(VLOOKUP($E375,'Container Panel'!$B$41:$Z$100,$D375,0)/(VLOOKUP(EY$276,UI!$A$12:$O$51,VLOOKUP(EY$279,$B$276:$C$278,2,0),0)/1000)))),"")</f>
        <v/>
      </c>
      <c r="EZ375" s="145" t="str">
        <f>IFERROR(IF(AND(EZ$272=list!$D$3,'Box Calculation'!EZ$279&lt;&gt;"h",$E375&lt;&gt;0),0,IF(AND(EZ$273=list!$D$2,$E375&lt;&gt;0,TRUNC(VLOOKUP($E375,'Container Panel'!$B$41:$Z$100,$D375,0)/(VLOOKUP(EZ$276,UI!$A$12:$O$51,VLOOKUP(EZ$279,$B$276:$C$278,2,0),0)/1000))&gt;0),1,TRUNC(VLOOKUP($E375,'Container Panel'!$B$41:$Z$100,$D375,0)/(VLOOKUP(EZ$276,UI!$A$12:$O$51,VLOOKUP(EZ$279,$B$276:$C$278,2,0),0)/1000)))),"")</f>
        <v/>
      </c>
      <c r="FA375" s="145" t="str">
        <f>IFERROR(IF(AND(FA$272=list!$D$3,'Box Calculation'!FA$279&lt;&gt;"h",$E375&lt;&gt;0),0,IF(AND(FA$273=list!$D$2,$E375&lt;&gt;0,TRUNC(VLOOKUP($E375,'Container Panel'!$B$41:$Z$100,$D375,0)/(VLOOKUP(FA$276,UI!$A$12:$O$51,VLOOKUP(FA$279,$B$276:$C$278,2,0),0)/1000))&gt;0),1,TRUNC(VLOOKUP($E375,'Container Panel'!$B$41:$Z$100,$D375,0)/(VLOOKUP(FA$276,UI!$A$12:$O$51,VLOOKUP(FA$279,$B$276:$C$278,2,0),0)/1000)))),"")</f>
        <v/>
      </c>
      <c r="FB375" s="145" t="str">
        <f>IFERROR(IF(AND(FB$272=list!$D$3,'Box Calculation'!FB$279&lt;&gt;"h",$E375&lt;&gt;0),0,IF(AND(FB$273=list!$D$2,$E375&lt;&gt;0,TRUNC(VLOOKUP($E375,'Container Panel'!$B$41:$Z$100,$D375,0)/(VLOOKUP(FB$276,UI!$A$12:$O$51,VLOOKUP(FB$279,$B$276:$C$278,2,0),0)/1000))&gt;0),1,TRUNC(VLOOKUP($E375,'Container Panel'!$B$41:$Z$100,$D375,0)/(VLOOKUP(FB$276,UI!$A$12:$O$51,VLOOKUP(FB$279,$B$276:$C$278,2,0),0)/1000)))),"")</f>
        <v/>
      </c>
      <c r="FC375" s="145" t="str">
        <f>IFERROR(IF(AND(FC$272=list!$D$3,'Box Calculation'!FC$279&lt;&gt;"h",$E375&lt;&gt;0),0,IF(AND(FC$273=list!$D$2,$E375&lt;&gt;0,TRUNC(VLOOKUP($E375,'Container Panel'!$B$41:$Z$100,$D375,0)/(VLOOKUP(FC$276,UI!$A$12:$O$51,VLOOKUP(FC$279,$B$276:$C$278,2,0),0)/1000))&gt;0),1,TRUNC(VLOOKUP($E375,'Container Panel'!$B$41:$Z$100,$D375,0)/(VLOOKUP(FC$276,UI!$A$12:$O$51,VLOOKUP(FC$279,$B$276:$C$278,2,0),0)/1000)))),"")</f>
        <v/>
      </c>
      <c r="FD375" s="145" t="str">
        <f>IFERROR(IF(AND(FD$272=list!$D$3,'Box Calculation'!FD$279&lt;&gt;"h",$E375&lt;&gt;0),0,IF(AND(FD$273=list!$D$2,$E375&lt;&gt;0,TRUNC(VLOOKUP($E375,'Container Panel'!$B$41:$Z$100,$D375,0)/(VLOOKUP(FD$276,UI!$A$12:$O$51,VLOOKUP(FD$279,$B$276:$C$278,2,0),0)/1000))&gt;0),1,TRUNC(VLOOKUP($E375,'Container Panel'!$B$41:$Z$100,$D375,0)/(VLOOKUP(FD$276,UI!$A$12:$O$51,VLOOKUP(FD$279,$B$276:$C$278,2,0),0)/1000)))),"")</f>
        <v/>
      </c>
      <c r="FE375" s="145" t="str">
        <f>IFERROR(IF(AND(FE$272=list!$D$3,'Box Calculation'!FE$279&lt;&gt;"h",$E375&lt;&gt;0),0,IF(AND(FE$273=list!$D$2,$E375&lt;&gt;0,TRUNC(VLOOKUP($E375,'Container Panel'!$B$41:$Z$100,$D375,0)/(VLOOKUP(FE$276,UI!$A$12:$O$51,VLOOKUP(FE$279,$B$276:$C$278,2,0),0)/1000))&gt;0),1,TRUNC(VLOOKUP($E375,'Container Panel'!$B$41:$Z$100,$D375,0)/(VLOOKUP(FE$276,UI!$A$12:$O$51,VLOOKUP(FE$279,$B$276:$C$278,2,0),0)/1000)))),"")</f>
        <v/>
      </c>
      <c r="FF375" s="145" t="str">
        <f>IFERROR(IF(AND(FF$272=list!$D$3,'Box Calculation'!FF$279&lt;&gt;"h",$E375&lt;&gt;0),0,IF(AND(FF$273=list!$D$2,$E375&lt;&gt;0,TRUNC(VLOOKUP($E375,'Container Panel'!$B$41:$Z$100,$D375,0)/(VLOOKUP(FF$276,UI!$A$12:$O$51,VLOOKUP(FF$279,$B$276:$C$278,2,0),0)/1000))&gt;0),1,TRUNC(VLOOKUP($E375,'Container Panel'!$B$41:$Z$100,$D375,0)/(VLOOKUP(FF$276,UI!$A$12:$O$51,VLOOKUP(FF$279,$B$276:$C$278,2,0),0)/1000)))),"")</f>
        <v/>
      </c>
      <c r="FG375" s="145" t="str">
        <f>IFERROR(IF(AND(FG$272=list!$D$3,'Box Calculation'!FG$279&lt;&gt;"h",$E375&lt;&gt;0),0,IF(AND(FG$273=list!$D$2,$E375&lt;&gt;0,TRUNC(VLOOKUP($E375,'Container Panel'!$B$41:$Z$100,$D375,0)/(VLOOKUP(FG$276,UI!$A$12:$O$51,VLOOKUP(FG$279,$B$276:$C$278,2,0),0)/1000))&gt;0),1,TRUNC(VLOOKUP($E375,'Container Panel'!$B$41:$Z$100,$D375,0)/(VLOOKUP(FG$276,UI!$A$12:$O$51,VLOOKUP(FG$279,$B$276:$C$278,2,0),0)/1000)))),"")</f>
        <v/>
      </c>
      <c r="FH375" s="145" t="str">
        <f>IFERROR(IF(AND(FH$272=list!$D$3,'Box Calculation'!FH$279&lt;&gt;"h",$E375&lt;&gt;0),0,IF(AND(FH$273=list!$D$2,$E375&lt;&gt;0,TRUNC(VLOOKUP($E375,'Container Panel'!$B$41:$Z$100,$D375,0)/(VLOOKUP(FH$276,UI!$A$12:$O$51,VLOOKUP(FH$279,$B$276:$C$278,2,0),0)/1000))&gt;0),1,TRUNC(VLOOKUP($E375,'Container Panel'!$B$41:$Z$100,$D375,0)/(VLOOKUP(FH$276,UI!$A$12:$O$51,VLOOKUP(FH$279,$B$276:$C$278,2,0),0)/1000)))),"")</f>
        <v/>
      </c>
      <c r="FI375" s="145" t="str">
        <f>IFERROR(IF(AND(FI$272=list!$D$3,'Box Calculation'!FI$279&lt;&gt;"h",$E375&lt;&gt;0),0,IF(AND(FI$273=list!$D$2,$E375&lt;&gt;0,TRUNC(VLOOKUP($E375,'Container Panel'!$B$41:$Z$100,$D375,0)/(VLOOKUP(FI$276,UI!$A$12:$O$51,VLOOKUP(FI$279,$B$276:$C$278,2,0),0)/1000))&gt;0),1,TRUNC(VLOOKUP($E375,'Container Panel'!$B$41:$Z$100,$D375,0)/(VLOOKUP(FI$276,UI!$A$12:$O$51,VLOOKUP(FI$279,$B$276:$C$278,2,0),0)/1000)))),"")</f>
        <v/>
      </c>
      <c r="FJ375" s="145" t="str">
        <f>IFERROR(IF(AND(FJ$272=list!$D$3,'Box Calculation'!FJ$279&lt;&gt;"h",$E375&lt;&gt;0),0,IF(AND(FJ$273=list!$D$2,$E375&lt;&gt;0,TRUNC(VLOOKUP($E375,'Container Panel'!$B$41:$Z$100,$D375,0)/(VLOOKUP(FJ$276,UI!$A$12:$O$51,VLOOKUP(FJ$279,$B$276:$C$278,2,0),0)/1000))&gt;0),1,TRUNC(VLOOKUP($E375,'Container Panel'!$B$41:$Z$100,$D375,0)/(VLOOKUP(FJ$276,UI!$A$12:$O$51,VLOOKUP(FJ$279,$B$276:$C$278,2,0),0)/1000)))),"")</f>
        <v/>
      </c>
      <c r="FK375" s="145" t="str">
        <f>IFERROR(IF(AND(FK$272=list!$D$3,'Box Calculation'!FK$279&lt;&gt;"h",$E375&lt;&gt;0),0,IF(AND(FK$273=list!$D$2,$E375&lt;&gt;0,TRUNC(VLOOKUP($E375,'Container Panel'!$B$41:$Z$100,$D375,0)/(VLOOKUP(FK$276,UI!$A$12:$O$51,VLOOKUP(FK$279,$B$276:$C$278,2,0),0)/1000))&gt;0),1,TRUNC(VLOOKUP($E375,'Container Panel'!$B$41:$Z$100,$D375,0)/(VLOOKUP(FK$276,UI!$A$12:$O$51,VLOOKUP(FK$279,$B$276:$C$278,2,0),0)/1000)))),"")</f>
        <v/>
      </c>
      <c r="FL375" s="145" t="str">
        <f>IFERROR(IF(AND(FL$272=list!$D$3,'Box Calculation'!FL$279&lt;&gt;"h",$E375&lt;&gt;0),0,IF(AND(FL$273=list!$D$2,$E375&lt;&gt;0,TRUNC(VLOOKUP($E375,'Container Panel'!$B$41:$Z$100,$D375,0)/(VLOOKUP(FL$276,UI!$A$12:$O$51,VLOOKUP(FL$279,$B$276:$C$278,2,0),0)/1000))&gt;0),1,TRUNC(VLOOKUP($E375,'Container Panel'!$B$41:$Z$100,$D375,0)/(VLOOKUP(FL$276,UI!$A$12:$O$51,VLOOKUP(FL$279,$B$276:$C$278,2,0),0)/1000)))),"")</f>
        <v/>
      </c>
      <c r="FM375" s="145" t="str">
        <f>IFERROR(IF(AND(FM$272=list!$D$3,'Box Calculation'!FM$279&lt;&gt;"h",$E375&lt;&gt;0),0,IF(AND(FM$273=list!$D$2,$E375&lt;&gt;0,TRUNC(VLOOKUP($E375,'Container Panel'!$B$41:$Z$100,$D375,0)/(VLOOKUP(FM$276,UI!$A$12:$O$51,VLOOKUP(FM$279,$B$276:$C$278,2,0),0)/1000))&gt;0),1,TRUNC(VLOOKUP($E375,'Container Panel'!$B$41:$Z$100,$D375,0)/(VLOOKUP(FM$276,UI!$A$12:$O$51,VLOOKUP(FM$279,$B$276:$C$278,2,0),0)/1000)))),"")</f>
        <v/>
      </c>
      <c r="FN375" s="145" t="str">
        <f>IFERROR(IF(AND(FN$272=list!$D$3,'Box Calculation'!FN$279&lt;&gt;"h",$E375&lt;&gt;0),0,IF(AND(FN$273=list!$D$2,$E375&lt;&gt;0,TRUNC(VLOOKUP($E375,'Container Panel'!$B$41:$Z$100,$D375,0)/(VLOOKUP(FN$276,UI!$A$12:$O$51,VLOOKUP(FN$279,$B$276:$C$278,2,0),0)/1000))&gt;0),1,TRUNC(VLOOKUP($E375,'Container Panel'!$B$41:$Z$100,$D375,0)/(VLOOKUP(FN$276,UI!$A$12:$O$51,VLOOKUP(FN$279,$B$276:$C$278,2,0),0)/1000)))),"")</f>
        <v/>
      </c>
      <c r="FO375" s="145" t="str">
        <f>IFERROR(IF(AND(FO$272=list!$D$3,'Box Calculation'!FO$279&lt;&gt;"h",$E375&lt;&gt;0),0,IF(AND(FO$273=list!$D$2,$E375&lt;&gt;0,TRUNC(VLOOKUP($E375,'Container Panel'!$B$41:$Z$100,$D375,0)/(VLOOKUP(FO$276,UI!$A$12:$O$51,VLOOKUP(FO$279,$B$276:$C$278,2,0),0)/1000))&gt;0),1,TRUNC(VLOOKUP($E375,'Container Panel'!$B$41:$Z$100,$D375,0)/(VLOOKUP(FO$276,UI!$A$12:$O$51,VLOOKUP(FO$279,$B$276:$C$278,2,0),0)/1000)))),"")</f>
        <v/>
      </c>
      <c r="FP375" s="145" t="str">
        <f>IFERROR(IF(AND(FP$272=list!$D$3,'Box Calculation'!FP$279&lt;&gt;"h",$E375&lt;&gt;0),0,IF(AND(FP$273=list!$D$2,$E375&lt;&gt;0,TRUNC(VLOOKUP($E375,'Container Panel'!$B$41:$Z$100,$D375,0)/(VLOOKUP(FP$276,UI!$A$12:$O$51,VLOOKUP(FP$279,$B$276:$C$278,2,0),0)/1000))&gt;0),1,TRUNC(VLOOKUP($E375,'Container Panel'!$B$41:$Z$100,$D375,0)/(VLOOKUP(FP$276,UI!$A$12:$O$51,VLOOKUP(FP$279,$B$276:$C$278,2,0),0)/1000)))),"")</f>
        <v/>
      </c>
      <c r="FQ375" s="145" t="str">
        <f>IFERROR(IF(AND(FQ$272=list!$D$3,'Box Calculation'!FQ$279&lt;&gt;"h",$E375&lt;&gt;0),0,IF(AND(FQ$273=list!$D$2,$E375&lt;&gt;0,TRUNC(VLOOKUP($E375,'Container Panel'!$B$41:$Z$100,$D375,0)/(VLOOKUP(FQ$276,UI!$A$12:$O$51,VLOOKUP(FQ$279,$B$276:$C$278,2,0),0)/1000))&gt;0),1,TRUNC(VLOOKUP($E375,'Container Panel'!$B$41:$Z$100,$D375,0)/(VLOOKUP(FQ$276,UI!$A$12:$O$51,VLOOKUP(FQ$279,$B$276:$C$278,2,0),0)/1000)))),"")</f>
        <v/>
      </c>
      <c r="FR375" s="145" t="str">
        <f>IFERROR(IF(AND(FR$272=list!$D$3,'Box Calculation'!FR$279&lt;&gt;"h",$E375&lt;&gt;0),0,IF(AND(FR$273=list!$D$2,$E375&lt;&gt;0,TRUNC(VLOOKUP($E375,'Container Panel'!$B$41:$Z$100,$D375,0)/(VLOOKUP(FR$276,UI!$A$12:$O$51,VLOOKUP(FR$279,$B$276:$C$278,2,0),0)/1000))&gt;0),1,TRUNC(VLOOKUP($E375,'Container Panel'!$B$41:$Z$100,$D375,0)/(VLOOKUP(FR$276,UI!$A$12:$O$51,VLOOKUP(FR$279,$B$276:$C$278,2,0),0)/1000)))),"")</f>
        <v/>
      </c>
      <c r="FS375" s="145" t="str">
        <f>IFERROR(IF(AND(FS$272=list!$D$3,'Box Calculation'!FS$279&lt;&gt;"h",$E375&lt;&gt;0),0,IF(AND(FS$273=list!$D$2,$E375&lt;&gt;0,TRUNC(VLOOKUP($E375,'Container Panel'!$B$41:$Z$100,$D375,0)/(VLOOKUP(FS$276,UI!$A$12:$O$51,VLOOKUP(FS$279,$B$276:$C$278,2,0),0)/1000))&gt;0),1,TRUNC(VLOOKUP($E375,'Container Panel'!$B$41:$Z$100,$D375,0)/(VLOOKUP(FS$276,UI!$A$12:$O$51,VLOOKUP(FS$279,$B$276:$C$278,2,0),0)/1000)))),"")</f>
        <v/>
      </c>
      <c r="FT375" s="145" t="str">
        <f>IFERROR(IF(AND(FT$272=list!$D$3,'Box Calculation'!FT$279&lt;&gt;"h",$E375&lt;&gt;0),0,IF(AND(FT$273=list!$D$2,$E375&lt;&gt;0,TRUNC(VLOOKUP($E375,'Container Panel'!$B$41:$Z$100,$D375,0)/(VLOOKUP(FT$276,UI!$A$12:$O$51,VLOOKUP(FT$279,$B$276:$C$278,2,0),0)/1000))&gt;0),1,TRUNC(VLOOKUP($E375,'Container Panel'!$B$41:$Z$100,$D375,0)/(VLOOKUP(FT$276,UI!$A$12:$O$51,VLOOKUP(FT$279,$B$276:$C$278,2,0),0)/1000)))),"")</f>
        <v/>
      </c>
      <c r="FU375" s="145" t="str">
        <f>IFERROR(IF(AND(FU$272=list!$D$3,'Box Calculation'!FU$279&lt;&gt;"h",$E375&lt;&gt;0),0,IF(AND(FU$273=list!$D$2,$E375&lt;&gt;0,TRUNC(VLOOKUP($E375,'Container Panel'!$B$41:$Z$100,$D375,0)/(VLOOKUP(FU$276,UI!$A$12:$O$51,VLOOKUP(FU$279,$B$276:$C$278,2,0),0)/1000))&gt;0),1,TRUNC(VLOOKUP($E375,'Container Panel'!$B$41:$Z$100,$D375,0)/(VLOOKUP(FU$276,UI!$A$12:$O$51,VLOOKUP(FU$279,$B$276:$C$278,2,0),0)/1000)))),"")</f>
        <v/>
      </c>
      <c r="FV375" s="145" t="str">
        <f>IFERROR(IF(AND(FV$272=list!$D$3,'Box Calculation'!FV$279&lt;&gt;"h",$E375&lt;&gt;0),0,IF(AND(FV$273=list!$D$2,$E375&lt;&gt;0,TRUNC(VLOOKUP($E375,'Container Panel'!$B$41:$Z$100,$D375,0)/(VLOOKUP(FV$276,UI!$A$12:$O$51,VLOOKUP(FV$279,$B$276:$C$278,2,0),0)/1000))&gt;0),1,TRUNC(VLOOKUP($E375,'Container Panel'!$B$41:$Z$100,$D375,0)/(VLOOKUP(FV$276,UI!$A$12:$O$51,VLOOKUP(FV$279,$B$276:$C$278,2,0),0)/1000)))),"")</f>
        <v/>
      </c>
      <c r="FW375" s="145" t="str">
        <f>IFERROR(IF(AND(FW$272=list!$D$3,'Box Calculation'!FW$279&lt;&gt;"h",$E375&lt;&gt;0),0,IF(AND(FW$273=list!$D$2,$E375&lt;&gt;0,TRUNC(VLOOKUP($E375,'Container Panel'!$B$41:$Z$100,$D375,0)/(VLOOKUP(FW$276,UI!$A$12:$O$51,VLOOKUP(FW$279,$B$276:$C$278,2,0),0)/1000))&gt;0),1,TRUNC(VLOOKUP($E375,'Container Panel'!$B$41:$Z$100,$D375,0)/(VLOOKUP(FW$276,UI!$A$12:$O$51,VLOOKUP(FW$279,$B$276:$C$278,2,0),0)/1000)))),"")</f>
        <v/>
      </c>
      <c r="FX375" s="145" t="str">
        <f>IFERROR(IF(AND(FX$272=list!$D$3,'Box Calculation'!FX$279&lt;&gt;"h",$E375&lt;&gt;0),0,IF(AND(FX$273=list!$D$2,$E375&lt;&gt;0,TRUNC(VLOOKUP($E375,'Container Panel'!$B$41:$Z$100,$D375,0)/(VLOOKUP(FX$276,UI!$A$12:$O$51,VLOOKUP(FX$279,$B$276:$C$278,2,0),0)/1000))&gt;0),1,TRUNC(VLOOKUP($E375,'Container Panel'!$B$41:$Z$100,$D375,0)/(VLOOKUP(FX$276,UI!$A$12:$O$51,VLOOKUP(FX$279,$B$276:$C$278,2,0),0)/1000)))),"")</f>
        <v/>
      </c>
      <c r="FY375" s="145" t="str">
        <f>IFERROR(IF(AND(FY$272=list!$D$3,'Box Calculation'!FY$279&lt;&gt;"h",$E375&lt;&gt;0),0,IF(AND(FY$273=list!$D$2,$E375&lt;&gt;0,TRUNC(VLOOKUP($E375,'Container Panel'!$B$41:$Z$100,$D375,0)/(VLOOKUP(FY$276,UI!$A$12:$O$51,VLOOKUP(FY$279,$B$276:$C$278,2,0),0)/1000))&gt;0),1,TRUNC(VLOOKUP($E375,'Container Panel'!$B$41:$Z$100,$D375,0)/(VLOOKUP(FY$276,UI!$A$12:$O$51,VLOOKUP(FY$279,$B$276:$C$278,2,0),0)/1000)))),"")</f>
        <v/>
      </c>
      <c r="FZ375" s="145" t="str">
        <f>IFERROR(IF(AND(FZ$272=list!$D$3,'Box Calculation'!FZ$279&lt;&gt;"h",$E375&lt;&gt;0),0,IF(AND(FZ$273=list!$D$2,$E375&lt;&gt;0,TRUNC(VLOOKUP($E375,'Container Panel'!$B$41:$Z$100,$D375,0)/(VLOOKUP(FZ$276,UI!$A$12:$O$51,VLOOKUP(FZ$279,$B$276:$C$278,2,0),0)/1000))&gt;0),1,TRUNC(VLOOKUP($E375,'Container Panel'!$B$41:$Z$100,$D375,0)/(VLOOKUP(FZ$276,UI!$A$12:$O$51,VLOOKUP(FZ$279,$B$276:$C$278,2,0),0)/1000)))),"")</f>
        <v/>
      </c>
      <c r="GA375" s="145" t="str">
        <f>IFERROR(IF(AND(GA$272=list!$D$3,'Box Calculation'!GA$279&lt;&gt;"h",$E375&lt;&gt;0),0,IF(AND(GA$273=list!$D$2,$E375&lt;&gt;0,TRUNC(VLOOKUP($E375,'Container Panel'!$B$41:$Z$100,$D375,0)/(VLOOKUP(GA$276,UI!$A$12:$O$51,VLOOKUP(GA$279,$B$276:$C$278,2,0),0)/1000))&gt;0),1,TRUNC(VLOOKUP($E375,'Container Panel'!$B$41:$Z$100,$D375,0)/(VLOOKUP(GA$276,UI!$A$12:$O$51,VLOOKUP(GA$279,$B$276:$C$278,2,0),0)/1000)))),"")</f>
        <v/>
      </c>
      <c r="GB375" s="145" t="str">
        <f>IFERROR(IF(AND(GB$272=list!$D$3,'Box Calculation'!GB$279&lt;&gt;"h",$E375&lt;&gt;0),0,IF(AND(GB$273=list!$D$2,$E375&lt;&gt;0,TRUNC(VLOOKUP($E375,'Container Panel'!$B$41:$Z$100,$D375,0)/(VLOOKUP(GB$276,UI!$A$12:$O$51,VLOOKUP(GB$279,$B$276:$C$278,2,0),0)/1000))&gt;0),1,TRUNC(VLOOKUP($E375,'Container Panel'!$B$41:$Z$100,$D375,0)/(VLOOKUP(GB$276,UI!$A$12:$O$51,VLOOKUP(GB$279,$B$276:$C$278,2,0),0)/1000)))),"")</f>
        <v/>
      </c>
      <c r="GC375" s="145" t="str">
        <f>IFERROR(IF(AND(GC$272=list!$D$3,'Box Calculation'!GC$279&lt;&gt;"h",$E375&lt;&gt;0),0,IF(AND(GC$273=list!$D$2,$E375&lt;&gt;0,TRUNC(VLOOKUP($E375,'Container Panel'!$B$41:$Z$100,$D375,0)/(VLOOKUP(GC$276,UI!$A$12:$O$51,VLOOKUP(GC$279,$B$276:$C$278,2,0),0)/1000))&gt;0),1,TRUNC(VLOOKUP($E375,'Container Panel'!$B$41:$Z$100,$D375,0)/(VLOOKUP(GC$276,UI!$A$12:$O$51,VLOOKUP(GC$279,$B$276:$C$278,2,0),0)/1000)))),"")</f>
        <v/>
      </c>
      <c r="GD375" s="145" t="str">
        <f>IFERROR(IF(AND(GD$272=list!$D$3,'Box Calculation'!GD$279&lt;&gt;"h",$E375&lt;&gt;0),0,IF(AND(GD$273=list!$D$2,$E375&lt;&gt;0,TRUNC(VLOOKUP($E375,'Container Panel'!$B$41:$Z$100,$D375,0)/(VLOOKUP(GD$276,UI!$A$12:$O$51,VLOOKUP(GD$279,$B$276:$C$278,2,0),0)/1000))&gt;0),1,TRUNC(VLOOKUP($E375,'Container Panel'!$B$41:$Z$100,$D375,0)/(VLOOKUP(GD$276,UI!$A$12:$O$51,VLOOKUP(GD$279,$B$276:$C$278,2,0),0)/1000)))),"")</f>
        <v/>
      </c>
      <c r="GE375" s="145" t="str">
        <f>IFERROR(IF(AND(GE$272=list!$D$3,'Box Calculation'!GE$279&lt;&gt;"h",$E375&lt;&gt;0),0,IF(AND(GE$273=list!$D$2,$E375&lt;&gt;0,TRUNC(VLOOKUP($E375,'Container Panel'!$B$41:$Z$100,$D375,0)/(VLOOKUP(GE$276,UI!$A$12:$O$51,VLOOKUP(GE$279,$B$276:$C$278,2,0),0)/1000))&gt;0),1,TRUNC(VLOOKUP($E375,'Container Panel'!$B$41:$Z$100,$D375,0)/(VLOOKUP(GE$276,UI!$A$12:$O$51,VLOOKUP(GE$279,$B$276:$C$278,2,0),0)/1000)))),"")</f>
        <v/>
      </c>
      <c r="GF375" s="145" t="str">
        <f>IFERROR(IF(AND(GF$272=list!$D$3,'Box Calculation'!GF$279&lt;&gt;"h",$E375&lt;&gt;0),0,IF(AND(GF$273=list!$D$2,$E375&lt;&gt;0,TRUNC(VLOOKUP($E375,'Container Panel'!$B$41:$Z$100,$D375,0)/(VLOOKUP(GF$276,UI!$A$12:$O$51,VLOOKUP(GF$279,$B$276:$C$278,2,0),0)/1000))&gt;0),1,TRUNC(VLOOKUP($E375,'Container Panel'!$B$41:$Z$100,$D375,0)/(VLOOKUP(GF$276,UI!$A$12:$O$51,VLOOKUP(GF$279,$B$276:$C$278,2,0),0)/1000)))),"")</f>
        <v/>
      </c>
      <c r="GG375" s="145" t="str">
        <f>IFERROR(IF(AND(GG$272=list!$D$3,'Box Calculation'!GG$279&lt;&gt;"h",$E375&lt;&gt;0),0,IF(AND(GG$273=list!$D$2,$E375&lt;&gt;0,TRUNC(VLOOKUP($E375,'Container Panel'!$B$41:$Z$100,$D375,0)/(VLOOKUP(GG$276,UI!$A$12:$O$51,VLOOKUP(GG$279,$B$276:$C$278,2,0),0)/1000))&gt;0),1,TRUNC(VLOOKUP($E375,'Container Panel'!$B$41:$Z$100,$D375,0)/(VLOOKUP(GG$276,UI!$A$12:$O$51,VLOOKUP(GG$279,$B$276:$C$278,2,0),0)/1000)))),"")</f>
        <v/>
      </c>
      <c r="GH375" s="145" t="str">
        <f>IFERROR(IF(AND(GH$272=list!$D$3,'Box Calculation'!GH$279&lt;&gt;"h",$E375&lt;&gt;0),0,IF(AND(GH$273=list!$D$2,$E375&lt;&gt;0,TRUNC(VLOOKUP($E375,'Container Panel'!$B$41:$Z$100,$D375,0)/(VLOOKUP(GH$276,UI!$A$12:$O$51,VLOOKUP(GH$279,$B$276:$C$278,2,0),0)/1000))&gt;0),1,TRUNC(VLOOKUP($E375,'Container Panel'!$B$41:$Z$100,$D375,0)/(VLOOKUP(GH$276,UI!$A$12:$O$51,VLOOKUP(GH$279,$B$276:$C$278,2,0),0)/1000)))),"")</f>
        <v/>
      </c>
      <c r="GI375" s="145" t="str">
        <f>IFERROR(IF(AND(GI$272=list!$D$3,'Box Calculation'!GI$279&lt;&gt;"h",$E375&lt;&gt;0),0,IF(AND(GI$273=list!$D$2,$E375&lt;&gt;0,TRUNC(VLOOKUP($E375,'Container Panel'!$B$41:$Z$100,$D375,0)/(VLOOKUP(GI$276,UI!$A$12:$O$51,VLOOKUP(GI$279,$B$276:$C$278,2,0),0)/1000))&gt;0),1,TRUNC(VLOOKUP($E375,'Container Panel'!$B$41:$Z$100,$D375,0)/(VLOOKUP(GI$276,UI!$A$12:$O$51,VLOOKUP(GI$279,$B$276:$C$278,2,0),0)/1000)))),"")</f>
        <v/>
      </c>
      <c r="GJ375" s="145" t="str">
        <f>IFERROR(IF(AND(GJ$272=list!$D$3,'Box Calculation'!GJ$279&lt;&gt;"h",$E375&lt;&gt;0),0,IF(AND(GJ$273=list!$D$2,$E375&lt;&gt;0,TRUNC(VLOOKUP($E375,'Container Panel'!$B$41:$Z$100,$D375,0)/(VLOOKUP(GJ$276,UI!$A$12:$O$51,VLOOKUP(GJ$279,$B$276:$C$278,2,0),0)/1000))&gt;0),1,TRUNC(VLOOKUP($E375,'Container Panel'!$B$41:$Z$100,$D375,0)/(VLOOKUP(GJ$276,UI!$A$12:$O$51,VLOOKUP(GJ$279,$B$276:$C$278,2,0),0)/1000)))),"")</f>
        <v/>
      </c>
      <c r="GK375" s="145" t="str">
        <f>IFERROR(IF(AND(GK$272=list!$D$3,'Box Calculation'!GK$279&lt;&gt;"h",$E375&lt;&gt;0),0,IF(AND(GK$273=list!$D$2,$E375&lt;&gt;0,TRUNC(VLOOKUP($E375,'Container Panel'!$B$41:$Z$100,$D375,0)/(VLOOKUP(GK$276,UI!$A$12:$O$51,VLOOKUP(GK$279,$B$276:$C$278,2,0),0)/1000))&gt;0),1,TRUNC(VLOOKUP($E375,'Container Panel'!$B$41:$Z$100,$D375,0)/(VLOOKUP(GK$276,UI!$A$12:$O$51,VLOOKUP(GK$279,$B$276:$C$278,2,0),0)/1000)))),"")</f>
        <v/>
      </c>
      <c r="GL375" s="145" t="str">
        <f>IFERROR(IF(AND(GL$272=list!$D$3,'Box Calculation'!GL$279&lt;&gt;"h",$E375&lt;&gt;0),0,IF(AND(GL$273=list!$D$2,$E375&lt;&gt;0,TRUNC(VLOOKUP($E375,'Container Panel'!$B$41:$Z$100,$D375,0)/(VLOOKUP(GL$276,UI!$A$12:$O$51,VLOOKUP(GL$279,$B$276:$C$278,2,0),0)/1000))&gt;0),1,TRUNC(VLOOKUP($E375,'Container Panel'!$B$41:$Z$100,$D375,0)/(VLOOKUP(GL$276,UI!$A$12:$O$51,VLOOKUP(GL$279,$B$276:$C$278,2,0),0)/1000)))),"")</f>
        <v/>
      </c>
      <c r="GM375" s="145" t="str">
        <f>IFERROR(IF(AND(GM$272=list!$D$3,'Box Calculation'!GM$279&lt;&gt;"h",$E375&lt;&gt;0),0,IF(AND(GM$273=list!$D$2,$E375&lt;&gt;0,TRUNC(VLOOKUP($E375,'Container Panel'!$B$41:$Z$100,$D375,0)/(VLOOKUP(GM$276,UI!$A$12:$O$51,VLOOKUP(GM$279,$B$276:$C$278,2,0),0)/1000))&gt;0),1,TRUNC(VLOOKUP($E375,'Container Panel'!$B$41:$Z$100,$D375,0)/(VLOOKUP(GM$276,UI!$A$12:$O$51,VLOOKUP(GM$279,$B$276:$C$278,2,0),0)/1000)))),"")</f>
        <v/>
      </c>
      <c r="GN375" s="145" t="str">
        <f>IFERROR(IF(AND(GN$272=list!$D$3,'Box Calculation'!GN$279&lt;&gt;"h",$E375&lt;&gt;0),0,IF(AND(GN$273=list!$D$2,$E375&lt;&gt;0,TRUNC(VLOOKUP($E375,'Container Panel'!$B$41:$Z$100,$D375,0)/(VLOOKUP(GN$276,UI!$A$12:$O$51,VLOOKUP(GN$279,$B$276:$C$278,2,0),0)/1000))&gt;0),1,TRUNC(VLOOKUP($E375,'Container Panel'!$B$41:$Z$100,$D375,0)/(VLOOKUP(GN$276,UI!$A$12:$O$51,VLOOKUP(GN$279,$B$276:$C$278,2,0),0)/1000)))),"")</f>
        <v/>
      </c>
      <c r="GO375" s="145" t="str">
        <f>IFERROR(IF(AND(GO$272=list!$D$3,'Box Calculation'!GO$279&lt;&gt;"h",$E375&lt;&gt;0),0,IF(AND(GO$273=list!$D$2,$E375&lt;&gt;0,TRUNC(VLOOKUP($E375,'Container Panel'!$B$41:$Z$100,$D375,0)/(VLOOKUP(GO$276,UI!$A$12:$O$51,VLOOKUP(GO$279,$B$276:$C$278,2,0),0)/1000))&gt;0),1,TRUNC(VLOOKUP($E375,'Container Panel'!$B$41:$Z$100,$D375,0)/(VLOOKUP(GO$276,UI!$A$12:$O$51,VLOOKUP(GO$279,$B$276:$C$278,2,0),0)/1000)))),"")</f>
        <v/>
      </c>
      <c r="GP375" s="145" t="str">
        <f>IFERROR(IF(AND(GP$272=list!$D$3,'Box Calculation'!GP$279&lt;&gt;"h",$E375&lt;&gt;0),0,IF(AND(GP$273=list!$D$2,$E375&lt;&gt;0,TRUNC(VLOOKUP($E375,'Container Panel'!$B$41:$Z$100,$D375,0)/(VLOOKUP(GP$276,UI!$A$12:$O$51,VLOOKUP(GP$279,$B$276:$C$278,2,0),0)/1000))&gt;0),1,TRUNC(VLOOKUP($E375,'Container Panel'!$B$41:$Z$100,$D375,0)/(VLOOKUP(GP$276,UI!$A$12:$O$51,VLOOKUP(GP$279,$B$276:$C$278,2,0),0)/1000)))),"")</f>
        <v/>
      </c>
      <c r="GQ375" s="145" t="str">
        <f>IFERROR(IF(AND(GQ$272=list!$D$3,'Box Calculation'!GQ$279&lt;&gt;"h",$E375&lt;&gt;0),0,IF(AND(GQ$273=list!$D$2,$E375&lt;&gt;0,TRUNC(VLOOKUP($E375,'Container Panel'!$B$41:$Z$100,$D375,0)/(VLOOKUP(GQ$276,UI!$A$12:$O$51,VLOOKUP(GQ$279,$B$276:$C$278,2,0),0)/1000))&gt;0),1,TRUNC(VLOOKUP($E375,'Container Panel'!$B$41:$Z$100,$D375,0)/(VLOOKUP(GQ$276,UI!$A$12:$O$51,VLOOKUP(GQ$279,$B$276:$C$278,2,0),0)/1000)))),"")</f>
        <v/>
      </c>
      <c r="GR375" s="145" t="str">
        <f>IFERROR(IF(AND(GR$272=list!$D$3,'Box Calculation'!GR$279&lt;&gt;"h",$E375&lt;&gt;0),0,IF(AND(GR$273=list!$D$2,$E375&lt;&gt;0,TRUNC(VLOOKUP($E375,'Container Panel'!$B$41:$Z$100,$D375,0)/(VLOOKUP(GR$276,UI!$A$12:$O$51,VLOOKUP(GR$279,$B$276:$C$278,2,0),0)/1000))&gt;0),1,TRUNC(VLOOKUP($E375,'Container Panel'!$B$41:$Z$100,$D375,0)/(VLOOKUP(GR$276,UI!$A$12:$O$51,VLOOKUP(GR$279,$B$276:$C$278,2,0),0)/1000)))),"")</f>
        <v/>
      </c>
      <c r="GS375" s="145" t="str">
        <f>IFERROR(IF(AND(GS$272=list!$D$3,'Box Calculation'!GS$279&lt;&gt;"h",$E375&lt;&gt;0),0,IF(AND(GS$273=list!$D$2,$E375&lt;&gt;0,TRUNC(VLOOKUP($E375,'Container Panel'!$B$41:$Z$100,$D375,0)/(VLOOKUP(GS$276,UI!$A$12:$O$51,VLOOKUP(GS$279,$B$276:$C$278,2,0),0)/1000))&gt;0),1,TRUNC(VLOOKUP($E375,'Container Panel'!$B$41:$Z$100,$D375,0)/(VLOOKUP(GS$276,UI!$A$12:$O$51,VLOOKUP(GS$279,$B$276:$C$278,2,0),0)/1000)))),"")</f>
        <v/>
      </c>
      <c r="GT375" s="145" t="str">
        <f>IFERROR(IF(AND(GT$272=list!$D$3,'Box Calculation'!GT$279&lt;&gt;"h",$E375&lt;&gt;0),0,IF(AND(GT$273=list!$D$2,$E375&lt;&gt;0,TRUNC(VLOOKUP($E375,'Container Panel'!$B$41:$Z$100,$D375,0)/(VLOOKUP(GT$276,UI!$A$12:$O$51,VLOOKUP(GT$279,$B$276:$C$278,2,0),0)/1000))&gt;0),1,TRUNC(VLOOKUP($E375,'Container Panel'!$B$41:$Z$100,$D375,0)/(VLOOKUP(GT$276,UI!$A$12:$O$51,VLOOKUP(GT$279,$B$276:$C$278,2,0),0)/1000)))),"")</f>
        <v/>
      </c>
      <c r="GU375" s="145" t="str">
        <f>IFERROR(IF(AND(GU$272=list!$D$3,'Box Calculation'!GU$279&lt;&gt;"h",$E375&lt;&gt;0),0,IF(AND(GU$273=list!$D$2,$E375&lt;&gt;0,TRUNC(VLOOKUP($E375,'Container Panel'!$B$41:$Z$100,$D375,0)/(VLOOKUP(GU$276,UI!$A$12:$O$51,VLOOKUP(GU$279,$B$276:$C$278,2,0),0)/1000))&gt;0),1,TRUNC(VLOOKUP($E375,'Container Panel'!$B$41:$Z$100,$D375,0)/(VLOOKUP(GU$276,UI!$A$12:$O$51,VLOOKUP(GU$279,$B$276:$C$278,2,0),0)/1000)))),"")</f>
        <v/>
      </c>
      <c r="GV375" s="145" t="str">
        <f>IFERROR(IF(AND(GV$272=list!$D$3,'Box Calculation'!GV$279&lt;&gt;"h",$E375&lt;&gt;0),0,IF(AND(GV$273=list!$D$2,$E375&lt;&gt;0,TRUNC(VLOOKUP($E375,'Container Panel'!$B$41:$Z$100,$D375,0)/(VLOOKUP(GV$276,UI!$A$12:$O$51,VLOOKUP(GV$279,$B$276:$C$278,2,0),0)/1000))&gt;0),1,TRUNC(VLOOKUP($E375,'Container Panel'!$B$41:$Z$100,$D375,0)/(VLOOKUP(GV$276,UI!$A$12:$O$51,VLOOKUP(GV$279,$B$276:$C$278,2,0),0)/1000)))),"")</f>
        <v/>
      </c>
      <c r="GW375" s="145" t="str">
        <f>IFERROR(IF(AND(GW$272=list!$D$3,'Box Calculation'!GW$279&lt;&gt;"h",$E375&lt;&gt;0),0,IF(AND(GW$273=list!$D$2,$E375&lt;&gt;0,TRUNC(VLOOKUP($E375,'Container Panel'!$B$41:$Z$100,$D375,0)/(VLOOKUP(GW$276,UI!$A$12:$O$51,VLOOKUP(GW$279,$B$276:$C$278,2,0),0)/1000))&gt;0),1,TRUNC(VLOOKUP($E375,'Container Panel'!$B$41:$Z$100,$D375,0)/(VLOOKUP(GW$276,UI!$A$12:$O$51,VLOOKUP(GW$279,$B$276:$C$278,2,0),0)/1000)))),"")</f>
        <v/>
      </c>
      <c r="GX375" s="145" t="str">
        <f>IFERROR(IF(AND(GX$272=list!$D$3,'Box Calculation'!GX$279&lt;&gt;"h",$E375&lt;&gt;0),0,IF(AND(GX$273=list!$D$2,$E375&lt;&gt;0,TRUNC(VLOOKUP($E375,'Container Panel'!$B$41:$Z$100,$D375,0)/(VLOOKUP(GX$276,UI!$A$12:$O$51,VLOOKUP(GX$279,$B$276:$C$278,2,0),0)/1000))&gt;0),1,TRUNC(VLOOKUP($E375,'Container Panel'!$B$41:$Z$100,$D375,0)/(VLOOKUP(GX$276,UI!$A$12:$O$51,VLOOKUP(GX$279,$B$276:$C$278,2,0),0)/1000)))),"")</f>
        <v/>
      </c>
      <c r="GY375" s="145" t="str">
        <f>IFERROR(IF(AND(GY$272=list!$D$3,'Box Calculation'!GY$279&lt;&gt;"h",$E375&lt;&gt;0),0,IF(AND(GY$273=list!$D$2,$E375&lt;&gt;0,TRUNC(VLOOKUP($E375,'Container Panel'!$B$41:$Z$100,$D375,0)/(VLOOKUP(GY$276,UI!$A$12:$O$51,VLOOKUP(GY$279,$B$276:$C$278,2,0),0)/1000))&gt;0),1,TRUNC(VLOOKUP($E375,'Container Panel'!$B$41:$Z$100,$D375,0)/(VLOOKUP(GY$276,UI!$A$12:$O$51,VLOOKUP(GY$279,$B$276:$C$278,2,0),0)/1000)))),"")</f>
        <v/>
      </c>
      <c r="GZ375" s="145" t="str">
        <f>IFERROR(IF(AND(GZ$272=list!$D$3,'Box Calculation'!GZ$279&lt;&gt;"h",$E375&lt;&gt;0),0,IF(AND(GZ$273=list!$D$2,$E375&lt;&gt;0,TRUNC(VLOOKUP($E375,'Container Panel'!$B$41:$Z$100,$D375,0)/(VLOOKUP(GZ$276,UI!$A$12:$O$51,VLOOKUP(GZ$279,$B$276:$C$278,2,0),0)/1000))&gt;0),1,TRUNC(VLOOKUP($E375,'Container Panel'!$B$41:$Z$100,$D375,0)/(VLOOKUP(GZ$276,UI!$A$12:$O$51,VLOOKUP(GZ$279,$B$276:$C$278,2,0),0)/1000)))),"")</f>
        <v/>
      </c>
      <c r="HA375" s="145" t="str">
        <f>IFERROR(IF(AND(HA$272=list!$D$3,'Box Calculation'!HA$279&lt;&gt;"h",$E375&lt;&gt;0),0,IF(AND(HA$273=list!$D$2,$E375&lt;&gt;0,TRUNC(VLOOKUP($E375,'Container Panel'!$B$41:$Z$100,$D375,0)/(VLOOKUP(HA$276,UI!$A$12:$O$51,VLOOKUP(HA$279,$B$276:$C$278,2,0),0)/1000))&gt;0),1,TRUNC(VLOOKUP($E375,'Container Panel'!$B$41:$Z$100,$D375,0)/(VLOOKUP(HA$276,UI!$A$12:$O$51,VLOOKUP(HA$279,$B$276:$C$278,2,0),0)/1000)))),"")</f>
        <v/>
      </c>
      <c r="HB375" s="145" t="str">
        <f>IFERROR(IF(AND(HB$272=list!$D$3,'Box Calculation'!HB$279&lt;&gt;"h",$E375&lt;&gt;0),0,IF(AND(HB$273=list!$D$2,$E375&lt;&gt;0,TRUNC(VLOOKUP($E375,'Container Panel'!$B$41:$Z$100,$D375,0)/(VLOOKUP(HB$276,UI!$A$12:$O$51,VLOOKUP(HB$279,$B$276:$C$278,2,0),0)/1000))&gt;0),1,TRUNC(VLOOKUP($E375,'Container Panel'!$B$41:$Z$100,$D375,0)/(VLOOKUP(HB$276,UI!$A$12:$O$51,VLOOKUP(HB$279,$B$276:$C$278,2,0),0)/1000)))),"")</f>
        <v/>
      </c>
      <c r="HC375" s="145" t="str">
        <f>IFERROR(IF(AND(HC$272=list!$D$3,'Box Calculation'!HC$279&lt;&gt;"h",$E375&lt;&gt;0),0,IF(AND(HC$273=list!$D$2,$E375&lt;&gt;0,TRUNC(VLOOKUP($E375,'Container Panel'!$B$41:$Z$100,$D375,0)/(VLOOKUP(HC$276,UI!$A$12:$O$51,VLOOKUP(HC$279,$B$276:$C$278,2,0),0)/1000))&gt;0),1,TRUNC(VLOOKUP($E375,'Container Panel'!$B$41:$Z$100,$D375,0)/(VLOOKUP(HC$276,UI!$A$12:$O$51,VLOOKUP(HC$279,$B$276:$C$278,2,0),0)/1000)))),"")</f>
        <v/>
      </c>
      <c r="HD375" s="145" t="str">
        <f>IFERROR(IF(AND(HD$272=list!$D$3,'Box Calculation'!HD$279&lt;&gt;"h",$E375&lt;&gt;0),0,IF(AND(HD$273=list!$D$2,$E375&lt;&gt;0,TRUNC(VLOOKUP($E375,'Container Panel'!$B$41:$Z$100,$D375,0)/(VLOOKUP(HD$276,UI!$A$12:$O$51,VLOOKUP(HD$279,$B$276:$C$278,2,0),0)/1000))&gt;0),1,TRUNC(VLOOKUP($E375,'Container Panel'!$B$41:$Z$100,$D375,0)/(VLOOKUP(HD$276,UI!$A$12:$O$51,VLOOKUP(HD$279,$B$276:$C$278,2,0),0)/1000)))),"")</f>
        <v/>
      </c>
      <c r="HE375" s="145" t="str">
        <f>IFERROR(IF(AND(HE$272=list!$D$3,'Box Calculation'!HE$279&lt;&gt;"h",$E375&lt;&gt;0),0,IF(AND(HE$273=list!$D$2,$E375&lt;&gt;0,TRUNC(VLOOKUP($E375,'Container Panel'!$B$41:$Z$100,$D375,0)/(VLOOKUP(HE$276,UI!$A$12:$O$51,VLOOKUP(HE$279,$B$276:$C$278,2,0),0)/1000))&gt;0),1,TRUNC(VLOOKUP($E375,'Container Panel'!$B$41:$Z$100,$D375,0)/(VLOOKUP(HE$276,UI!$A$12:$O$51,VLOOKUP(HE$279,$B$276:$C$278,2,0),0)/1000)))),"")</f>
        <v/>
      </c>
      <c r="HF375" s="145" t="str">
        <f>IFERROR(IF(AND(HF$272=list!$D$3,'Box Calculation'!HF$279&lt;&gt;"h",$E375&lt;&gt;0),0,IF(AND(HF$273=list!$D$2,$E375&lt;&gt;0,TRUNC(VLOOKUP($E375,'Container Panel'!$B$41:$Z$100,$D375,0)/(VLOOKUP(HF$276,UI!$A$12:$O$51,VLOOKUP(HF$279,$B$276:$C$278,2,0),0)/1000))&gt;0),1,TRUNC(VLOOKUP($E375,'Container Panel'!$B$41:$Z$100,$D375,0)/(VLOOKUP(HF$276,UI!$A$12:$O$51,VLOOKUP(HF$279,$B$276:$C$278,2,0),0)/1000)))),"")</f>
        <v/>
      </c>
      <c r="HG375" s="145" t="str">
        <f>IFERROR(IF(AND(HG$272=list!$D$3,'Box Calculation'!HG$279&lt;&gt;"h",$E375&lt;&gt;0),0,IF(AND(HG$273=list!$D$2,$E375&lt;&gt;0,TRUNC(VLOOKUP($E375,'Container Panel'!$B$41:$Z$100,$D375,0)/(VLOOKUP(HG$276,UI!$A$12:$O$51,VLOOKUP(HG$279,$B$276:$C$278,2,0),0)/1000))&gt;0),1,TRUNC(VLOOKUP($E375,'Container Panel'!$B$41:$Z$100,$D375,0)/(VLOOKUP(HG$276,UI!$A$12:$O$51,VLOOKUP(HG$279,$B$276:$C$278,2,0),0)/1000)))),"")</f>
        <v/>
      </c>
      <c r="HH375" s="145" t="str">
        <f>IFERROR(IF(AND(HH$272=list!$D$3,'Box Calculation'!HH$279&lt;&gt;"h",$E375&lt;&gt;0),0,IF(AND(HH$273=list!$D$2,$E375&lt;&gt;0,TRUNC(VLOOKUP($E375,'Container Panel'!$B$41:$Z$100,$D375,0)/(VLOOKUP(HH$276,UI!$A$12:$O$51,VLOOKUP(HH$279,$B$276:$C$278,2,0),0)/1000))&gt;0),1,TRUNC(VLOOKUP($E375,'Container Panel'!$B$41:$Z$100,$D375,0)/(VLOOKUP(HH$276,UI!$A$12:$O$51,VLOOKUP(HH$279,$B$276:$C$278,2,0),0)/1000)))),"")</f>
        <v/>
      </c>
      <c r="HI375" s="145" t="str">
        <f>IFERROR(IF(AND(HI$272=list!$D$3,'Box Calculation'!HI$279&lt;&gt;"h",$E375&lt;&gt;0),0,IF(AND(HI$273=list!$D$2,$E375&lt;&gt;0,TRUNC(VLOOKUP($E375,'Container Panel'!$B$41:$Z$100,$D375,0)/(VLOOKUP(HI$276,UI!$A$12:$O$51,VLOOKUP(HI$279,$B$276:$C$278,2,0),0)/1000))&gt;0),1,TRUNC(VLOOKUP($E375,'Container Panel'!$B$41:$Z$100,$D375,0)/(VLOOKUP(HI$276,UI!$A$12:$O$51,VLOOKUP(HI$279,$B$276:$C$278,2,0),0)/1000)))),"")</f>
        <v/>
      </c>
      <c r="HJ375" s="145" t="str">
        <f>IFERROR(IF(AND(HJ$272=list!$D$3,'Box Calculation'!HJ$279&lt;&gt;"h",$E375&lt;&gt;0),0,IF(AND(HJ$273=list!$D$2,$E375&lt;&gt;0,TRUNC(VLOOKUP($E375,'Container Panel'!$B$41:$Z$100,$D375,0)/(VLOOKUP(HJ$276,UI!$A$12:$O$51,VLOOKUP(HJ$279,$B$276:$C$278,2,0),0)/1000))&gt;0),1,TRUNC(VLOOKUP($E375,'Container Panel'!$B$41:$Z$100,$D375,0)/(VLOOKUP(HJ$276,UI!$A$12:$O$51,VLOOKUP(HJ$279,$B$276:$C$278,2,0),0)/1000)))),"")</f>
        <v/>
      </c>
      <c r="HK375" s="145" t="str">
        <f>IFERROR(IF(AND(HK$272=list!$D$3,'Box Calculation'!HK$279&lt;&gt;"h",$E375&lt;&gt;0),0,IF(AND(HK$273=list!$D$2,$E375&lt;&gt;0,TRUNC(VLOOKUP($E375,'Container Panel'!$B$41:$Z$100,$D375,0)/(VLOOKUP(HK$276,UI!$A$12:$O$51,VLOOKUP(HK$279,$B$276:$C$278,2,0),0)/1000))&gt;0),1,TRUNC(VLOOKUP($E375,'Container Panel'!$B$41:$Z$100,$D375,0)/(VLOOKUP(HK$276,UI!$A$12:$O$51,VLOOKUP(HK$279,$B$276:$C$278,2,0),0)/1000)))),"")</f>
        <v/>
      </c>
      <c r="HL375" s="145" t="str">
        <f>IFERROR(IF(AND(HL$272=list!$D$3,'Box Calculation'!HL$279&lt;&gt;"h",$E375&lt;&gt;0),0,IF(AND(HL$273=list!$D$2,$E375&lt;&gt;0,TRUNC(VLOOKUP($E375,'Container Panel'!$B$41:$Z$100,$D375,0)/(VLOOKUP(HL$276,UI!$A$12:$O$51,VLOOKUP(HL$279,$B$276:$C$278,2,0),0)/1000))&gt;0),1,TRUNC(VLOOKUP($E375,'Container Panel'!$B$41:$Z$100,$D375,0)/(VLOOKUP(HL$276,UI!$A$12:$O$51,VLOOKUP(HL$279,$B$276:$C$278,2,0),0)/1000)))),"")</f>
        <v/>
      </c>
      <c r="HM375" s="145" t="str">
        <f>IFERROR(IF(AND(HM$272=list!$D$3,'Box Calculation'!HM$279&lt;&gt;"h",$E375&lt;&gt;0),0,IF(AND(HM$273=list!$D$2,$E375&lt;&gt;0,TRUNC(VLOOKUP($E375,'Container Panel'!$B$41:$Z$100,$D375,0)/(VLOOKUP(HM$276,UI!$A$12:$O$51,VLOOKUP(HM$279,$B$276:$C$278,2,0),0)/1000))&gt;0),1,TRUNC(VLOOKUP($E375,'Container Panel'!$B$41:$Z$100,$D375,0)/(VLOOKUP(HM$276,UI!$A$12:$O$51,VLOOKUP(HM$279,$B$276:$C$278,2,0),0)/1000)))),"")</f>
        <v/>
      </c>
      <c r="HN375" s="145" t="str">
        <f>IFERROR(IF(AND(HN$272=list!$D$3,'Box Calculation'!HN$279&lt;&gt;"h",$E375&lt;&gt;0),0,IF(AND(HN$273=list!$D$2,$E375&lt;&gt;0,TRUNC(VLOOKUP($E375,'Container Panel'!$B$41:$Z$100,$D375,0)/(VLOOKUP(HN$276,UI!$A$12:$O$51,VLOOKUP(HN$279,$B$276:$C$278,2,0),0)/1000))&gt;0),1,TRUNC(VLOOKUP($E375,'Container Panel'!$B$41:$Z$100,$D375,0)/(VLOOKUP(HN$276,UI!$A$12:$O$51,VLOOKUP(HN$279,$B$276:$C$278,2,0),0)/1000)))),"")</f>
        <v/>
      </c>
      <c r="HO375" s="145" t="str">
        <f>IFERROR(IF(AND(HO$272=list!$D$3,'Box Calculation'!HO$279&lt;&gt;"h",$E375&lt;&gt;0),0,IF(AND(HO$273=list!$D$2,$E375&lt;&gt;0,TRUNC(VLOOKUP($E375,'Container Panel'!$B$41:$Z$100,$D375,0)/(VLOOKUP(HO$276,UI!$A$12:$O$51,VLOOKUP(HO$279,$B$276:$C$278,2,0),0)/1000))&gt;0),1,TRUNC(VLOOKUP($E375,'Container Panel'!$B$41:$Z$100,$D375,0)/(VLOOKUP(HO$276,UI!$A$12:$O$51,VLOOKUP(HO$279,$B$276:$C$278,2,0),0)/1000)))),"")</f>
        <v/>
      </c>
      <c r="HP375" s="145" t="str">
        <f>IFERROR(IF(AND(HP$272=list!$D$3,'Box Calculation'!HP$279&lt;&gt;"h",$E375&lt;&gt;0),0,IF(AND(HP$273=list!$D$2,$E375&lt;&gt;0,TRUNC(VLOOKUP($E375,'Container Panel'!$B$41:$Z$100,$D375,0)/(VLOOKUP(HP$276,UI!$A$12:$O$51,VLOOKUP(HP$279,$B$276:$C$278,2,0),0)/1000))&gt;0),1,TRUNC(VLOOKUP($E375,'Container Panel'!$B$41:$Z$100,$D375,0)/(VLOOKUP(HP$276,UI!$A$12:$O$51,VLOOKUP(HP$279,$B$276:$C$278,2,0),0)/1000)))),"")</f>
        <v/>
      </c>
      <c r="HQ375" s="145" t="str">
        <f>IFERROR(IF(AND(HQ$272=list!$D$3,'Box Calculation'!HQ$279&lt;&gt;"h",$E375&lt;&gt;0),0,IF(AND(HQ$273=list!$D$2,$E375&lt;&gt;0,TRUNC(VLOOKUP($E375,'Container Panel'!$B$41:$Z$100,$D375,0)/(VLOOKUP(HQ$276,UI!$A$12:$O$51,VLOOKUP(HQ$279,$B$276:$C$278,2,0),0)/1000))&gt;0),1,TRUNC(VLOOKUP($E375,'Container Panel'!$B$41:$Z$100,$D375,0)/(VLOOKUP(HQ$276,UI!$A$12:$O$51,VLOOKUP(HQ$279,$B$276:$C$278,2,0),0)/1000)))),"")</f>
        <v/>
      </c>
      <c r="HR375" s="145" t="str">
        <f>IFERROR(IF(AND(HR$272=list!$D$3,'Box Calculation'!HR$279&lt;&gt;"h",$E375&lt;&gt;0),0,IF(AND(HR$273=list!$D$2,$E375&lt;&gt;0,TRUNC(VLOOKUP($E375,'Container Panel'!$B$41:$Z$100,$D375,0)/(VLOOKUP(HR$276,UI!$A$12:$O$51,VLOOKUP(HR$279,$B$276:$C$278,2,0),0)/1000))&gt;0),1,TRUNC(VLOOKUP($E375,'Container Panel'!$B$41:$Z$100,$D375,0)/(VLOOKUP(HR$276,UI!$A$12:$O$51,VLOOKUP(HR$279,$B$276:$C$278,2,0),0)/1000)))),"")</f>
        <v/>
      </c>
      <c r="HS375" s="145" t="str">
        <f>IFERROR(IF(AND(HS$272=list!$D$3,'Box Calculation'!HS$279&lt;&gt;"h",$E375&lt;&gt;0),0,IF(AND(HS$273=list!$D$2,$E375&lt;&gt;0,TRUNC(VLOOKUP($E375,'Container Panel'!$B$41:$Z$100,$D375,0)/(VLOOKUP(HS$276,UI!$A$12:$O$51,VLOOKUP(HS$279,$B$276:$C$278,2,0),0)/1000))&gt;0),1,TRUNC(VLOOKUP($E375,'Container Panel'!$B$41:$Z$100,$D375,0)/(VLOOKUP(HS$276,UI!$A$12:$O$51,VLOOKUP(HS$279,$B$276:$C$278,2,0),0)/1000)))),"")</f>
        <v/>
      </c>
      <c r="HT375" s="145" t="str">
        <f>IFERROR(IF(AND(HT$272=list!$D$3,'Box Calculation'!HT$279&lt;&gt;"h",$E375&lt;&gt;0),0,IF(AND(HT$273=list!$D$2,$E375&lt;&gt;0,TRUNC(VLOOKUP($E375,'Container Panel'!$B$41:$Z$100,$D375,0)/(VLOOKUP(HT$276,UI!$A$12:$O$51,VLOOKUP(HT$279,$B$276:$C$278,2,0),0)/1000))&gt;0),1,TRUNC(VLOOKUP($E375,'Container Panel'!$B$41:$Z$100,$D375,0)/(VLOOKUP(HT$276,UI!$A$12:$O$51,VLOOKUP(HT$279,$B$276:$C$278,2,0),0)/1000)))),"")</f>
        <v/>
      </c>
      <c r="HU375" s="145" t="str">
        <f>IFERROR(IF(AND(HU$272=list!$D$3,'Box Calculation'!HU$279&lt;&gt;"h",$E375&lt;&gt;0),0,IF(AND(HU$273=list!$D$2,$E375&lt;&gt;0,TRUNC(VLOOKUP($E375,'Container Panel'!$B$41:$Z$100,$D375,0)/(VLOOKUP(HU$276,UI!$A$12:$O$51,VLOOKUP(HU$279,$B$276:$C$278,2,0),0)/1000))&gt;0),1,TRUNC(VLOOKUP($E375,'Container Panel'!$B$41:$Z$100,$D375,0)/(VLOOKUP(HU$276,UI!$A$12:$O$51,VLOOKUP(HU$279,$B$276:$C$278,2,0),0)/1000)))),"")</f>
        <v/>
      </c>
      <c r="HV375" s="145" t="str">
        <f>IFERROR(IF(AND(HV$272=list!$D$3,'Box Calculation'!HV$279&lt;&gt;"h",$E375&lt;&gt;0),0,IF(AND(HV$273=list!$D$2,$E375&lt;&gt;0,TRUNC(VLOOKUP($E375,'Container Panel'!$B$41:$Z$100,$D375,0)/(VLOOKUP(HV$276,UI!$A$12:$O$51,VLOOKUP(HV$279,$B$276:$C$278,2,0),0)/1000))&gt;0),1,TRUNC(VLOOKUP($E375,'Container Panel'!$B$41:$Z$100,$D375,0)/(VLOOKUP(HV$276,UI!$A$12:$O$51,VLOOKUP(HV$279,$B$276:$C$278,2,0),0)/1000)))),"")</f>
        <v/>
      </c>
      <c r="HW375" s="145" t="str">
        <f>IFERROR(IF(AND(HW$272=list!$D$3,'Box Calculation'!HW$279&lt;&gt;"h",$E375&lt;&gt;0),0,IF(AND(HW$273=list!$D$2,$E375&lt;&gt;0,TRUNC(VLOOKUP($E375,'Container Panel'!$B$41:$Z$100,$D375,0)/(VLOOKUP(HW$276,UI!$A$12:$O$51,VLOOKUP(HW$279,$B$276:$C$278,2,0),0)/1000))&gt;0),1,TRUNC(VLOOKUP($E375,'Container Panel'!$B$41:$Z$100,$D375,0)/(VLOOKUP(HW$276,UI!$A$12:$O$51,VLOOKUP(HW$279,$B$276:$C$278,2,0),0)/1000)))),"")</f>
        <v/>
      </c>
      <c r="HX375" s="145" t="str">
        <f>IFERROR(IF(AND(HX$272=list!$D$3,'Box Calculation'!HX$279&lt;&gt;"h",$E375&lt;&gt;0),0,IF(AND(HX$273=list!$D$2,$E375&lt;&gt;0,TRUNC(VLOOKUP($E375,'Container Panel'!$B$41:$Z$100,$D375,0)/(VLOOKUP(HX$276,UI!$A$12:$O$51,VLOOKUP(HX$279,$B$276:$C$278,2,0),0)/1000))&gt;0),1,TRUNC(VLOOKUP($E375,'Container Panel'!$B$41:$Z$100,$D375,0)/(VLOOKUP(HX$276,UI!$A$12:$O$51,VLOOKUP(HX$279,$B$276:$C$278,2,0),0)/1000)))),"")</f>
        <v/>
      </c>
      <c r="HY375" s="145" t="str">
        <f>IFERROR(IF(AND(HY$272=list!$D$3,'Box Calculation'!HY$279&lt;&gt;"h",$E375&lt;&gt;0),0,IF(AND(HY$273=list!$D$2,$E375&lt;&gt;0,TRUNC(VLOOKUP($E375,'Container Panel'!$B$41:$Z$100,$D375,0)/(VLOOKUP(HY$276,UI!$A$12:$O$51,VLOOKUP(HY$279,$B$276:$C$278,2,0),0)/1000))&gt;0),1,TRUNC(VLOOKUP($E375,'Container Panel'!$B$41:$Z$100,$D375,0)/(VLOOKUP(HY$276,UI!$A$12:$O$51,VLOOKUP(HY$279,$B$276:$C$278,2,0),0)/1000)))),"")</f>
        <v/>
      </c>
      <c r="HZ375" s="145" t="str">
        <f>IFERROR(IF(AND(HZ$272=list!$D$3,'Box Calculation'!HZ$279&lt;&gt;"h",$E375&lt;&gt;0),0,IF(AND(HZ$273=list!$D$2,$E375&lt;&gt;0,TRUNC(VLOOKUP($E375,'Container Panel'!$B$41:$Z$100,$D375,0)/(VLOOKUP(HZ$276,UI!$A$12:$O$51,VLOOKUP(HZ$279,$B$276:$C$278,2,0),0)/1000))&gt;0),1,TRUNC(VLOOKUP($E375,'Container Panel'!$B$41:$Z$100,$D375,0)/(VLOOKUP(HZ$276,UI!$A$12:$O$51,VLOOKUP(HZ$279,$B$276:$C$278,2,0),0)/1000)))),"")</f>
        <v/>
      </c>
      <c r="IA375" s="145" t="str">
        <f>IFERROR(IF(AND(IA$272=list!$D$3,'Box Calculation'!IA$279&lt;&gt;"h",$E375&lt;&gt;0),0,IF(AND(IA$273=list!$D$2,$E375&lt;&gt;0,TRUNC(VLOOKUP($E375,'Container Panel'!$B$41:$Z$100,$D375,0)/(VLOOKUP(IA$276,UI!$A$12:$O$51,VLOOKUP(IA$279,$B$276:$C$278,2,0),0)/1000))&gt;0),1,TRUNC(VLOOKUP($E375,'Container Panel'!$B$41:$Z$100,$D375,0)/(VLOOKUP(IA$276,UI!$A$12:$O$51,VLOOKUP(IA$279,$B$276:$C$278,2,0),0)/1000)))),"")</f>
        <v/>
      </c>
      <c r="IB375" s="145" t="str">
        <f>IFERROR(IF(AND(IB$272=list!$D$3,'Box Calculation'!IB$279&lt;&gt;"h",$E375&lt;&gt;0),0,IF(AND(IB$273=list!$D$2,$E375&lt;&gt;0,TRUNC(VLOOKUP($E375,'Container Panel'!$B$41:$Z$100,$D375,0)/(VLOOKUP(IB$276,UI!$A$12:$O$51,VLOOKUP(IB$279,$B$276:$C$278,2,0),0)/1000))&gt;0),1,TRUNC(VLOOKUP($E375,'Container Panel'!$B$41:$Z$100,$D375,0)/(VLOOKUP(IB$276,UI!$A$12:$O$51,VLOOKUP(IB$279,$B$276:$C$278,2,0),0)/1000)))),"")</f>
        <v/>
      </c>
      <c r="IC375" s="145" t="str">
        <f>IFERROR(IF(AND(IC$272=list!$D$3,'Box Calculation'!IC$279&lt;&gt;"h",$E375&lt;&gt;0),0,IF(AND(IC$273=list!$D$2,$E375&lt;&gt;0,TRUNC(VLOOKUP($E375,'Container Panel'!$B$41:$Z$100,$D375,0)/(VLOOKUP(IC$276,UI!$A$12:$O$51,VLOOKUP(IC$279,$B$276:$C$278,2,0),0)/1000))&gt;0),1,TRUNC(VLOOKUP($E375,'Container Panel'!$B$41:$Z$100,$D375,0)/(VLOOKUP(IC$276,UI!$A$12:$O$51,VLOOKUP(IC$279,$B$276:$C$278,2,0),0)/1000)))),"")</f>
        <v/>
      </c>
      <c r="ID375" s="145" t="str">
        <f>IFERROR(IF(AND(ID$272=list!$D$3,'Box Calculation'!ID$279&lt;&gt;"h",$E375&lt;&gt;0),0,IF(AND(ID$273=list!$D$2,$E375&lt;&gt;0,TRUNC(VLOOKUP($E375,'Container Panel'!$B$41:$Z$100,$D375,0)/(VLOOKUP(ID$276,UI!$A$12:$O$51,VLOOKUP(ID$279,$B$276:$C$278,2,0),0)/1000))&gt;0),1,TRUNC(VLOOKUP($E375,'Container Panel'!$B$41:$Z$100,$D375,0)/(VLOOKUP(ID$276,UI!$A$12:$O$51,VLOOKUP(ID$279,$B$276:$C$278,2,0),0)/1000)))),"")</f>
        <v/>
      </c>
      <c r="IE375" s="145" t="str">
        <f>IFERROR(IF(AND(IE$272=list!$D$3,'Box Calculation'!IE$279&lt;&gt;"h",$E375&lt;&gt;0),0,IF(AND(IE$273=list!$D$2,$E375&lt;&gt;0,TRUNC(VLOOKUP($E375,'Container Panel'!$B$41:$Z$100,$D375,0)/(VLOOKUP(IE$276,UI!$A$12:$O$51,VLOOKUP(IE$279,$B$276:$C$278,2,0),0)/1000))&gt;0),1,TRUNC(VLOOKUP($E375,'Container Panel'!$B$41:$Z$100,$D375,0)/(VLOOKUP(IE$276,UI!$A$12:$O$51,VLOOKUP(IE$279,$B$276:$C$278,2,0),0)/1000)))),"")</f>
        <v/>
      </c>
      <c r="IF375" s="145" t="str">
        <f>IFERROR(IF(AND(IF$272=list!$D$3,'Box Calculation'!IF$279&lt;&gt;"h",$E375&lt;&gt;0),0,IF(AND(IF$273=list!$D$2,$E375&lt;&gt;0,TRUNC(VLOOKUP($E375,'Container Panel'!$B$41:$Z$100,$D375,0)/(VLOOKUP(IF$276,UI!$A$12:$O$51,VLOOKUP(IF$279,$B$276:$C$278,2,0),0)/1000))&gt;0),1,TRUNC(VLOOKUP($E375,'Container Panel'!$B$41:$Z$100,$D375,0)/(VLOOKUP(IF$276,UI!$A$12:$O$51,VLOOKUP(IF$279,$B$276:$C$278,2,0),0)/1000)))),"")</f>
        <v/>
      </c>
      <c r="IG375" s="145" t="str">
        <f>IFERROR(IF(AND(IG$272=list!$D$3,'Box Calculation'!IG$279&lt;&gt;"h",$E375&lt;&gt;0),0,IF(AND(IG$273=list!$D$2,$E375&lt;&gt;0,TRUNC(VLOOKUP($E375,'Container Panel'!$B$41:$Z$100,$D375,0)/(VLOOKUP(IG$276,UI!$A$12:$O$51,VLOOKUP(IG$279,$B$276:$C$278,2,0),0)/1000))&gt;0),1,TRUNC(VLOOKUP($E375,'Container Panel'!$B$41:$Z$100,$D375,0)/(VLOOKUP(IG$276,UI!$A$12:$O$51,VLOOKUP(IG$279,$B$276:$C$278,2,0),0)/1000)))),"")</f>
        <v/>
      </c>
      <c r="IH375" s="145" t="str">
        <f>IFERROR(IF(AND(IH$272=list!$D$3,'Box Calculation'!IH$279&lt;&gt;"h",$E375&lt;&gt;0),0,IF(AND(IH$273=list!$D$2,$E375&lt;&gt;0,TRUNC(VLOOKUP($E375,'Container Panel'!$B$41:$Z$100,$D375,0)/(VLOOKUP(IH$276,UI!$A$12:$O$51,VLOOKUP(IH$279,$B$276:$C$278,2,0),0)/1000))&gt;0),1,TRUNC(VLOOKUP($E375,'Container Panel'!$B$41:$Z$100,$D375,0)/(VLOOKUP(IH$276,UI!$A$12:$O$51,VLOOKUP(IH$279,$B$276:$C$278,2,0),0)/1000)))),"")</f>
        <v/>
      </c>
      <c r="II375" s="145" t="str">
        <f>IFERROR(IF(AND(II$272=list!$D$3,'Box Calculation'!II$279&lt;&gt;"h",$E375&lt;&gt;0),0,IF(AND(II$273=list!$D$2,$E375&lt;&gt;0,TRUNC(VLOOKUP($E375,'Container Panel'!$B$41:$Z$100,$D375,0)/(VLOOKUP(II$276,UI!$A$12:$O$51,VLOOKUP(II$279,$B$276:$C$278,2,0),0)/1000))&gt;0),1,TRUNC(VLOOKUP($E375,'Container Panel'!$B$41:$Z$100,$D375,0)/(VLOOKUP(II$276,UI!$A$12:$O$51,VLOOKUP(II$279,$B$276:$C$278,2,0),0)/1000)))),"")</f>
        <v/>
      </c>
      <c r="IJ375" s="145" t="str">
        <f>IFERROR(IF(AND(IJ$272=list!$D$3,'Box Calculation'!IJ$279&lt;&gt;"h",$E375&lt;&gt;0),0,IF(AND(IJ$273=list!$D$2,$E375&lt;&gt;0,TRUNC(VLOOKUP($E375,'Container Panel'!$B$41:$Z$100,$D375,0)/(VLOOKUP(IJ$276,UI!$A$12:$O$51,VLOOKUP(IJ$279,$B$276:$C$278,2,0),0)/1000))&gt;0),1,TRUNC(VLOOKUP($E375,'Container Panel'!$B$41:$Z$100,$D375,0)/(VLOOKUP(IJ$276,UI!$A$12:$O$51,VLOOKUP(IJ$279,$B$276:$C$278,2,0),0)/1000)))),"")</f>
        <v/>
      </c>
      <c r="IK375" s="145" t="str">
        <f>IFERROR(IF(AND(IK$272=list!$D$3,'Box Calculation'!IK$279&lt;&gt;"h",$E375&lt;&gt;0),0,IF(AND(IK$273=list!$D$2,$E375&lt;&gt;0,TRUNC(VLOOKUP($E375,'Container Panel'!$B$41:$Z$100,$D375,0)/(VLOOKUP(IK$276,UI!$A$12:$O$51,VLOOKUP(IK$279,$B$276:$C$278,2,0),0)/1000))&gt;0),1,TRUNC(VLOOKUP($E375,'Container Panel'!$B$41:$Z$100,$D375,0)/(VLOOKUP(IK$276,UI!$A$12:$O$51,VLOOKUP(IK$279,$B$276:$C$278,2,0),0)/1000)))),"")</f>
        <v/>
      </c>
      <c r="IL375" s="145" t="str">
        <f>IFERROR(IF(AND(IL$272=list!$D$3,'Box Calculation'!IL$279&lt;&gt;"h",$E375&lt;&gt;0),0,IF(AND(IL$273=list!$D$2,$E375&lt;&gt;0,TRUNC(VLOOKUP($E375,'Container Panel'!$B$41:$Z$100,$D375,0)/(VLOOKUP(IL$276,UI!$A$12:$O$51,VLOOKUP(IL$279,$B$276:$C$278,2,0),0)/1000))&gt;0),1,TRUNC(VLOOKUP($E375,'Container Panel'!$B$41:$Z$100,$D375,0)/(VLOOKUP(IL$276,UI!$A$12:$O$51,VLOOKUP(IL$279,$B$276:$C$278,2,0),0)/1000)))),"")</f>
        <v/>
      </c>
    </row>
    <row r="376" spans="2:246">
      <c r="B376" s="74">
        <v>96</v>
      </c>
      <c r="C376" s="74">
        <f t="shared" si="195"/>
        <v>33</v>
      </c>
      <c r="D376" s="163">
        <f>MOD(B376,3)+'Container Panel'!$Q$38</f>
        <v>16</v>
      </c>
      <c r="E376" s="143">
        <f t="shared" ref="E376:E407" si="196">INDEX(Box,C376)</f>
        <v>0</v>
      </c>
      <c r="F376" s="144" t="s">
        <v>75</v>
      </c>
      <c r="G376" s="145" t="str">
        <f>IFERROR(TRUNC(VLOOKUP($E376,'Container Panel'!$B$41:$Z$100,$D376,0)/(VLOOKUP(G$276,UI!$A$12:$O$51,VLOOKUP(G$277,$B$276:$C$278,2,0),0)/1000)),"")</f>
        <v/>
      </c>
      <c r="H376" s="145" t="str">
        <f>IFERROR(TRUNC(VLOOKUP($E376,'Container Panel'!$B$41:$Z$100,$D376,0)/(VLOOKUP(H$276,UI!$A$12:$O$51,VLOOKUP(H$277,$B$276:$C$278,2,0),0)/1000)),"")</f>
        <v/>
      </c>
      <c r="I376" s="145" t="str">
        <f>IFERROR(TRUNC(VLOOKUP($E376,'Container Panel'!$B$41:$Z$100,$D376,0)/(VLOOKUP(I$276,UI!$A$12:$O$51,VLOOKUP(I$277,$B$276:$C$278,2,0),0)/1000)),"")</f>
        <v/>
      </c>
      <c r="J376" s="145" t="str">
        <f>IFERROR(TRUNC(VLOOKUP($E376,'Container Panel'!$B$41:$Z$100,$D376,0)/(VLOOKUP(J$276,UI!$A$12:$O$51,VLOOKUP(J$277,$B$276:$C$278,2,0),0)/1000)),"")</f>
        <v/>
      </c>
      <c r="K376" s="145" t="str">
        <f>IFERROR(TRUNC(VLOOKUP($E376,'Container Panel'!$B$41:$Z$100,$D376,0)/(VLOOKUP(K$276,UI!$A$12:$O$51,VLOOKUP(K$277,$B$276:$C$278,2,0),0)/1000)),"")</f>
        <v/>
      </c>
      <c r="L376" s="145" t="str">
        <f>IFERROR(TRUNC(VLOOKUP($E376,'Container Panel'!$B$41:$Z$100,$D376,0)/(VLOOKUP(L$276,UI!$A$12:$O$51,VLOOKUP(L$277,$B$276:$C$278,2,0),0)/1000)),"")</f>
        <v/>
      </c>
      <c r="M376" s="145" t="str">
        <f>IFERROR(TRUNC(VLOOKUP($E376,'Container Panel'!$B$41:$Z$100,$D376,0)/(VLOOKUP(M$276,UI!$A$12:$O$51,VLOOKUP(M$277,$B$276:$C$278,2,0),0)/1000)),"")</f>
        <v/>
      </c>
      <c r="N376" s="145" t="str">
        <f>IFERROR(TRUNC(VLOOKUP($E376,'Container Panel'!$B$41:$Z$100,$D376,0)/(VLOOKUP(N$276,UI!$A$12:$O$51,VLOOKUP(N$277,$B$276:$C$278,2,0),0)/1000)),"")</f>
        <v/>
      </c>
      <c r="O376" s="145" t="str">
        <f>IFERROR(TRUNC(VLOOKUP($E376,'Container Panel'!$B$41:$Z$100,$D376,0)/(VLOOKUP(O$276,UI!$A$12:$O$51,VLOOKUP(O$277,$B$276:$C$278,2,0),0)/1000)),"")</f>
        <v/>
      </c>
      <c r="P376" s="145" t="str">
        <f>IFERROR(TRUNC(VLOOKUP($E376,'Container Panel'!$B$41:$Z$100,$D376,0)/(VLOOKUP(P$276,UI!$A$12:$O$51,VLOOKUP(P$277,$B$276:$C$278,2,0),0)/1000)),"")</f>
        <v/>
      </c>
      <c r="Q376" s="145" t="str">
        <f>IFERROR(TRUNC(VLOOKUP($E376,'Container Panel'!$B$41:$Z$100,$D376,0)/(VLOOKUP(Q$276,UI!$A$12:$O$51,VLOOKUP(Q$277,$B$276:$C$278,2,0),0)/1000)),"")</f>
        <v/>
      </c>
      <c r="R376" s="145" t="str">
        <f>IFERROR(TRUNC(VLOOKUP($E376,'Container Panel'!$B$41:$Z$100,$D376,0)/(VLOOKUP(R$276,UI!$A$12:$O$51,VLOOKUP(R$277,$B$276:$C$278,2,0),0)/1000)),"")</f>
        <v/>
      </c>
      <c r="S376" s="145" t="str">
        <f>IFERROR(TRUNC(VLOOKUP($E376,'Container Panel'!$B$41:$Z$100,$D376,0)/(VLOOKUP(S$276,UI!$A$12:$O$51,VLOOKUP(S$277,$B$276:$C$278,2,0),0)/1000)),"")</f>
        <v/>
      </c>
      <c r="T376" s="145" t="str">
        <f>IFERROR(TRUNC(VLOOKUP($E376,'Container Panel'!$B$41:$Z$100,$D376,0)/(VLOOKUP(T$276,UI!$A$12:$O$51,VLOOKUP(T$277,$B$276:$C$278,2,0),0)/1000)),"")</f>
        <v/>
      </c>
      <c r="U376" s="145" t="str">
        <f>IFERROR(TRUNC(VLOOKUP($E376,'Container Panel'!$B$41:$Z$100,$D376,0)/(VLOOKUP(U$276,UI!$A$12:$O$51,VLOOKUP(U$277,$B$276:$C$278,2,0),0)/1000)),"")</f>
        <v/>
      </c>
      <c r="V376" s="145" t="str">
        <f>IFERROR(TRUNC(VLOOKUP($E376,'Container Panel'!$B$41:$Z$100,$D376,0)/(VLOOKUP(V$276,UI!$A$12:$O$51,VLOOKUP(V$277,$B$276:$C$278,2,0),0)/1000)),"")</f>
        <v/>
      </c>
      <c r="W376" s="145" t="str">
        <f>IFERROR(TRUNC(VLOOKUP($E376,'Container Panel'!$B$41:$Z$100,$D376,0)/(VLOOKUP(W$276,UI!$A$12:$O$51,VLOOKUP(W$277,$B$276:$C$278,2,0),0)/1000)),"")</f>
        <v/>
      </c>
      <c r="X376" s="145" t="str">
        <f>IFERROR(TRUNC(VLOOKUP($E376,'Container Panel'!$B$41:$Z$100,$D376,0)/(VLOOKUP(X$276,UI!$A$12:$O$51,VLOOKUP(X$277,$B$276:$C$278,2,0),0)/1000)),"")</f>
        <v/>
      </c>
      <c r="Y376" s="145" t="str">
        <f>IFERROR(TRUNC(VLOOKUP($E376,'Container Panel'!$B$41:$Z$100,$D376,0)/(VLOOKUP(Y$276,UI!$A$12:$O$51,VLOOKUP(Y$277,$B$276:$C$278,2,0),0)/1000)),"")</f>
        <v/>
      </c>
      <c r="Z376" s="145" t="str">
        <f>IFERROR(TRUNC(VLOOKUP($E376,'Container Panel'!$B$41:$Z$100,$D376,0)/(VLOOKUP(Z$276,UI!$A$12:$O$51,VLOOKUP(Z$277,$B$276:$C$278,2,0),0)/1000)),"")</f>
        <v/>
      </c>
      <c r="AA376" s="145" t="str">
        <f>IFERROR(TRUNC(VLOOKUP($E376,'Container Panel'!$B$41:$Z$100,$D376,0)/(VLOOKUP(AA$276,UI!$A$12:$O$51,VLOOKUP(AA$277,$B$276:$C$278,2,0),0)/1000)),"")</f>
        <v/>
      </c>
      <c r="AB376" s="145" t="str">
        <f>IFERROR(TRUNC(VLOOKUP($E376,'Container Panel'!$B$41:$Z$100,$D376,0)/(VLOOKUP(AB$276,UI!$A$12:$O$51,VLOOKUP(AB$277,$B$276:$C$278,2,0),0)/1000)),"")</f>
        <v/>
      </c>
      <c r="AC376" s="145" t="str">
        <f>IFERROR(TRUNC(VLOOKUP($E376,'Container Panel'!$B$41:$Z$100,$D376,0)/(VLOOKUP(AC$276,UI!$A$12:$O$51,VLOOKUP(AC$277,$B$276:$C$278,2,0),0)/1000)),"")</f>
        <v/>
      </c>
      <c r="AD376" s="145" t="str">
        <f>IFERROR(TRUNC(VLOOKUP($E376,'Container Panel'!$B$41:$Z$100,$D376,0)/(VLOOKUP(AD$276,UI!$A$12:$O$51,VLOOKUP(AD$277,$B$276:$C$278,2,0),0)/1000)),"")</f>
        <v/>
      </c>
      <c r="AE376" s="145" t="str">
        <f>IFERROR(TRUNC(VLOOKUP($E376,'Container Panel'!$B$41:$Z$100,$D376,0)/(VLOOKUP(AE$276,UI!$A$12:$O$51,VLOOKUP(AE$277,$B$276:$C$278,2,0),0)/1000)),"")</f>
        <v/>
      </c>
      <c r="AF376" s="145" t="str">
        <f>IFERROR(TRUNC(VLOOKUP($E376,'Container Panel'!$B$41:$Z$100,$D376,0)/(VLOOKUP(AF$276,UI!$A$12:$O$51,VLOOKUP(AF$277,$B$276:$C$278,2,0),0)/1000)),"")</f>
        <v/>
      </c>
      <c r="AG376" s="145" t="str">
        <f>IFERROR(TRUNC(VLOOKUP($E376,'Container Panel'!$B$41:$Z$100,$D376,0)/(VLOOKUP(AG$276,UI!$A$12:$O$51,VLOOKUP(AG$277,$B$276:$C$278,2,0),0)/1000)),"")</f>
        <v/>
      </c>
      <c r="AH376" s="145" t="str">
        <f>IFERROR(TRUNC(VLOOKUP($E376,'Container Panel'!$B$41:$Z$100,$D376,0)/(VLOOKUP(AH$276,UI!$A$12:$O$51,VLOOKUP(AH$277,$B$276:$C$278,2,0),0)/1000)),"")</f>
        <v/>
      </c>
      <c r="AI376" s="145" t="str">
        <f>IFERROR(TRUNC(VLOOKUP($E376,'Container Panel'!$B$41:$Z$100,$D376,0)/(VLOOKUP(AI$276,UI!$A$12:$O$51,VLOOKUP(AI$277,$B$276:$C$278,2,0),0)/1000)),"")</f>
        <v/>
      </c>
      <c r="AJ376" s="145" t="str">
        <f>IFERROR(TRUNC(VLOOKUP($E376,'Container Panel'!$B$41:$Z$100,$D376,0)/(VLOOKUP(AJ$276,UI!$A$12:$O$51,VLOOKUP(AJ$277,$B$276:$C$278,2,0),0)/1000)),"")</f>
        <v/>
      </c>
      <c r="AK376" s="145" t="str">
        <f>IFERROR(TRUNC(VLOOKUP($E376,'Container Panel'!$B$41:$Z$100,$D376,0)/(VLOOKUP(AK$276,UI!$A$12:$O$51,VLOOKUP(AK$277,$B$276:$C$278,2,0),0)/1000)),"")</f>
        <v/>
      </c>
      <c r="AL376" s="145" t="str">
        <f>IFERROR(TRUNC(VLOOKUP($E376,'Container Panel'!$B$41:$Z$100,$D376,0)/(VLOOKUP(AL$276,UI!$A$12:$O$51,VLOOKUP(AL$277,$B$276:$C$278,2,0),0)/1000)),"")</f>
        <v/>
      </c>
      <c r="AM376" s="145" t="str">
        <f>IFERROR(TRUNC(VLOOKUP($E376,'Container Panel'!$B$41:$Z$100,$D376,0)/(VLOOKUP(AM$276,UI!$A$12:$O$51,VLOOKUP(AM$277,$B$276:$C$278,2,0),0)/1000)),"")</f>
        <v/>
      </c>
      <c r="AN376" s="145" t="str">
        <f>IFERROR(TRUNC(VLOOKUP($E376,'Container Panel'!$B$41:$Z$100,$D376,0)/(VLOOKUP(AN$276,UI!$A$12:$O$51,VLOOKUP(AN$277,$B$276:$C$278,2,0),0)/1000)),"")</f>
        <v/>
      </c>
      <c r="AO376" s="145" t="str">
        <f>IFERROR(TRUNC(VLOOKUP($E376,'Container Panel'!$B$41:$Z$100,$D376,0)/(VLOOKUP(AO$276,UI!$A$12:$O$51,VLOOKUP(AO$277,$B$276:$C$278,2,0),0)/1000)),"")</f>
        <v/>
      </c>
      <c r="AP376" s="145" t="str">
        <f>IFERROR(TRUNC(VLOOKUP($E376,'Container Panel'!$B$41:$Z$100,$D376,0)/(VLOOKUP(AP$276,UI!$A$12:$O$51,VLOOKUP(AP$277,$B$276:$C$278,2,0),0)/1000)),"")</f>
        <v/>
      </c>
      <c r="AQ376" s="145" t="str">
        <f>IFERROR(TRUNC(VLOOKUP($E376,'Container Panel'!$B$41:$Z$100,$D376,0)/(VLOOKUP(AQ$276,UI!$A$12:$O$51,VLOOKUP(AQ$277,$B$276:$C$278,2,0),0)/1000)),"")</f>
        <v/>
      </c>
      <c r="AR376" s="145" t="str">
        <f>IFERROR(TRUNC(VLOOKUP($E376,'Container Panel'!$B$41:$Z$100,$D376,0)/(VLOOKUP(AR$276,UI!$A$12:$O$51,VLOOKUP(AR$277,$B$276:$C$278,2,0),0)/1000)),"")</f>
        <v/>
      </c>
      <c r="AS376" s="145" t="str">
        <f>IFERROR(TRUNC(VLOOKUP($E376,'Container Panel'!$B$41:$Z$100,$D376,0)/(VLOOKUP(AS$276,UI!$A$12:$O$51,VLOOKUP(AS$277,$B$276:$C$278,2,0),0)/1000)),"")</f>
        <v/>
      </c>
      <c r="AT376" s="145" t="str">
        <f>IFERROR(TRUNC(VLOOKUP($E376,'Container Panel'!$B$41:$Z$100,$D376,0)/(VLOOKUP(AT$276,UI!$A$12:$O$51,VLOOKUP(AT$277,$B$276:$C$278,2,0),0)/1000)),"")</f>
        <v/>
      </c>
      <c r="AU376" s="145" t="str">
        <f>IFERROR(TRUNC(VLOOKUP($E376,'Container Panel'!$B$41:$Z$100,$D376,0)/(VLOOKUP(AU$276,UI!$A$12:$O$51,VLOOKUP(AU$277,$B$276:$C$278,2,0),0)/1000)),"")</f>
        <v/>
      </c>
      <c r="AV376" s="145" t="str">
        <f>IFERROR(TRUNC(VLOOKUP($E376,'Container Panel'!$B$41:$Z$100,$D376,0)/(VLOOKUP(AV$276,UI!$A$12:$O$51,VLOOKUP(AV$277,$B$276:$C$278,2,0),0)/1000)),"")</f>
        <v/>
      </c>
      <c r="AW376" s="145" t="str">
        <f>IFERROR(TRUNC(VLOOKUP($E376,'Container Panel'!$B$41:$Z$100,$D376,0)/(VLOOKUP(AW$276,UI!$A$12:$O$51,VLOOKUP(AW$277,$B$276:$C$278,2,0),0)/1000)),"")</f>
        <v/>
      </c>
      <c r="AX376" s="145" t="str">
        <f>IFERROR(TRUNC(VLOOKUP($E376,'Container Panel'!$B$41:$Z$100,$D376,0)/(VLOOKUP(AX$276,UI!$A$12:$O$51,VLOOKUP(AX$277,$B$276:$C$278,2,0),0)/1000)),"")</f>
        <v/>
      </c>
      <c r="AY376" s="145" t="str">
        <f>IFERROR(TRUNC(VLOOKUP($E376,'Container Panel'!$B$41:$Z$100,$D376,0)/(VLOOKUP(AY$276,UI!$A$12:$O$51,VLOOKUP(AY$277,$B$276:$C$278,2,0),0)/1000)),"")</f>
        <v/>
      </c>
      <c r="AZ376" s="145" t="str">
        <f>IFERROR(TRUNC(VLOOKUP($E376,'Container Panel'!$B$41:$Z$100,$D376,0)/(VLOOKUP(AZ$276,UI!$A$12:$O$51,VLOOKUP(AZ$277,$B$276:$C$278,2,0),0)/1000)),"")</f>
        <v/>
      </c>
      <c r="BA376" s="145" t="str">
        <f>IFERROR(TRUNC(VLOOKUP($E376,'Container Panel'!$B$41:$Z$100,$D376,0)/(VLOOKUP(BA$276,UI!$A$12:$O$51,VLOOKUP(BA$277,$B$276:$C$278,2,0),0)/1000)),"")</f>
        <v/>
      </c>
      <c r="BB376" s="145" t="str">
        <f>IFERROR(TRUNC(VLOOKUP($E376,'Container Panel'!$B$41:$Z$100,$D376,0)/(VLOOKUP(BB$276,UI!$A$12:$O$51,VLOOKUP(BB$277,$B$276:$C$278,2,0),0)/1000)),"")</f>
        <v/>
      </c>
      <c r="BC376" s="145" t="str">
        <f>IFERROR(TRUNC(VLOOKUP($E376,'Container Panel'!$B$41:$Z$100,$D376,0)/(VLOOKUP(BC$276,UI!$A$12:$O$51,VLOOKUP(BC$277,$B$276:$C$278,2,0),0)/1000)),"")</f>
        <v/>
      </c>
      <c r="BD376" s="145" t="str">
        <f>IFERROR(TRUNC(VLOOKUP($E376,'Container Panel'!$B$41:$Z$100,$D376,0)/(VLOOKUP(BD$276,UI!$A$12:$O$51,VLOOKUP(BD$277,$B$276:$C$278,2,0),0)/1000)),"")</f>
        <v/>
      </c>
      <c r="BE376" s="145" t="str">
        <f>IFERROR(TRUNC(VLOOKUP($E376,'Container Panel'!$B$41:$Z$100,$D376,0)/(VLOOKUP(BE$276,UI!$A$12:$O$51,VLOOKUP(BE$277,$B$276:$C$278,2,0),0)/1000)),"")</f>
        <v/>
      </c>
      <c r="BF376" s="145" t="str">
        <f>IFERROR(TRUNC(VLOOKUP($E376,'Container Panel'!$B$41:$Z$100,$D376,0)/(VLOOKUP(BF$276,UI!$A$12:$O$51,VLOOKUP(BF$277,$B$276:$C$278,2,0),0)/1000)),"")</f>
        <v/>
      </c>
      <c r="BG376" s="145" t="str">
        <f>IFERROR(TRUNC(VLOOKUP($E376,'Container Panel'!$B$41:$Z$100,$D376,0)/(VLOOKUP(BG$276,UI!$A$12:$O$51,VLOOKUP(BG$277,$B$276:$C$278,2,0),0)/1000)),"")</f>
        <v/>
      </c>
      <c r="BH376" s="145" t="str">
        <f>IFERROR(TRUNC(VLOOKUP($E376,'Container Panel'!$B$41:$Z$100,$D376,0)/(VLOOKUP(BH$276,UI!$A$12:$O$51,VLOOKUP(BH$277,$B$276:$C$278,2,0),0)/1000)),"")</f>
        <v/>
      </c>
      <c r="BI376" s="145" t="str">
        <f>IFERROR(TRUNC(VLOOKUP($E376,'Container Panel'!$B$41:$Z$100,$D376,0)/(VLOOKUP(BI$276,UI!$A$12:$O$51,VLOOKUP(BI$277,$B$276:$C$278,2,0),0)/1000)),"")</f>
        <v/>
      </c>
      <c r="BJ376" s="145" t="str">
        <f>IFERROR(TRUNC(VLOOKUP($E376,'Container Panel'!$B$41:$Z$100,$D376,0)/(VLOOKUP(BJ$276,UI!$A$12:$O$51,VLOOKUP(BJ$277,$B$276:$C$278,2,0),0)/1000)),"")</f>
        <v/>
      </c>
      <c r="BK376" s="145" t="str">
        <f>IFERROR(TRUNC(VLOOKUP($E376,'Container Panel'!$B$41:$Z$100,$D376,0)/(VLOOKUP(BK$276,UI!$A$12:$O$51,VLOOKUP(BK$277,$B$276:$C$278,2,0),0)/1000)),"")</f>
        <v/>
      </c>
      <c r="BL376" s="145" t="str">
        <f>IFERROR(TRUNC(VLOOKUP($E376,'Container Panel'!$B$41:$Z$100,$D376,0)/(VLOOKUP(BL$276,UI!$A$12:$O$51,VLOOKUP(BL$277,$B$276:$C$278,2,0),0)/1000)),"")</f>
        <v/>
      </c>
      <c r="BM376" s="145" t="str">
        <f>IFERROR(TRUNC(VLOOKUP($E376,'Container Panel'!$B$41:$Z$100,$D376,0)/(VLOOKUP(BM$276,UI!$A$12:$O$51,VLOOKUP(BM$277,$B$276:$C$278,2,0),0)/1000)),"")</f>
        <v/>
      </c>
      <c r="BN376" s="145" t="str">
        <f>IFERROR(TRUNC(VLOOKUP($E376,'Container Panel'!$B$41:$Z$100,$D376,0)/(VLOOKUP(BN$276,UI!$A$12:$O$51,VLOOKUP(BN$277,$B$276:$C$278,2,0),0)/1000)),"")</f>
        <v/>
      </c>
      <c r="BO376" s="145" t="str">
        <f>IFERROR(TRUNC(VLOOKUP($E376,'Container Panel'!$B$41:$Z$100,$D376,0)/(VLOOKUP(BO$276,UI!$A$12:$O$51,VLOOKUP(BO$277,$B$276:$C$278,2,0),0)/1000)),"")</f>
        <v/>
      </c>
      <c r="BP376" s="145" t="str">
        <f>IFERROR(TRUNC(VLOOKUP($E376,'Container Panel'!$B$41:$Z$100,$D376,0)/(VLOOKUP(BP$276,UI!$A$12:$O$51,VLOOKUP(BP$277,$B$276:$C$278,2,0),0)/1000)),"")</f>
        <v/>
      </c>
      <c r="BQ376" s="145" t="str">
        <f>IFERROR(TRUNC(VLOOKUP($E376,'Container Panel'!$B$41:$Z$100,$D376,0)/(VLOOKUP(BQ$276,UI!$A$12:$O$51,VLOOKUP(BQ$277,$B$276:$C$278,2,0),0)/1000)),"")</f>
        <v/>
      </c>
      <c r="BR376" s="145" t="str">
        <f>IFERROR(TRUNC(VLOOKUP($E376,'Container Panel'!$B$41:$Z$100,$D376,0)/(VLOOKUP(BR$276,UI!$A$12:$O$51,VLOOKUP(BR$277,$B$276:$C$278,2,0),0)/1000)),"")</f>
        <v/>
      </c>
      <c r="BS376" s="145" t="str">
        <f>IFERROR(TRUNC(VLOOKUP($E376,'Container Panel'!$B$41:$Z$100,$D376,0)/(VLOOKUP(BS$276,UI!$A$12:$O$51,VLOOKUP(BS$277,$B$276:$C$278,2,0),0)/1000)),"")</f>
        <v/>
      </c>
      <c r="BT376" s="145" t="str">
        <f>IFERROR(TRUNC(VLOOKUP($E376,'Container Panel'!$B$41:$Z$100,$D376,0)/(VLOOKUP(BT$276,UI!$A$12:$O$51,VLOOKUP(BT$277,$B$276:$C$278,2,0),0)/1000)),"")</f>
        <v/>
      </c>
      <c r="BU376" s="145" t="str">
        <f>IFERROR(TRUNC(VLOOKUP($E376,'Container Panel'!$B$41:$Z$100,$D376,0)/(VLOOKUP(BU$276,UI!$A$12:$O$51,VLOOKUP(BU$277,$B$276:$C$278,2,0),0)/1000)),"")</f>
        <v/>
      </c>
      <c r="BV376" s="145" t="str">
        <f>IFERROR(TRUNC(VLOOKUP($E376,'Container Panel'!$B$41:$Z$100,$D376,0)/(VLOOKUP(BV$276,UI!$A$12:$O$51,VLOOKUP(BV$277,$B$276:$C$278,2,0),0)/1000)),"")</f>
        <v/>
      </c>
      <c r="BW376" s="145" t="str">
        <f>IFERROR(TRUNC(VLOOKUP($E376,'Container Panel'!$B$41:$Z$100,$D376,0)/(VLOOKUP(BW$276,UI!$A$12:$O$51,VLOOKUP(BW$277,$B$276:$C$278,2,0),0)/1000)),"")</f>
        <v/>
      </c>
      <c r="BX376" s="145" t="str">
        <f>IFERROR(TRUNC(VLOOKUP($E376,'Container Panel'!$B$41:$Z$100,$D376,0)/(VLOOKUP(BX$276,UI!$A$12:$O$51,VLOOKUP(BX$277,$B$276:$C$278,2,0),0)/1000)),"")</f>
        <v/>
      </c>
      <c r="BY376" s="145" t="str">
        <f>IFERROR(TRUNC(VLOOKUP($E376,'Container Panel'!$B$41:$Z$100,$D376,0)/(VLOOKUP(BY$276,UI!$A$12:$O$51,VLOOKUP(BY$277,$B$276:$C$278,2,0),0)/1000)),"")</f>
        <v/>
      </c>
      <c r="BZ376" s="145" t="str">
        <f>IFERROR(TRUNC(VLOOKUP($E376,'Container Panel'!$B$41:$Z$100,$D376,0)/(VLOOKUP(BZ$276,UI!$A$12:$O$51,VLOOKUP(BZ$277,$B$276:$C$278,2,0),0)/1000)),"")</f>
        <v/>
      </c>
      <c r="CA376" s="145" t="str">
        <f>IFERROR(TRUNC(VLOOKUP($E376,'Container Panel'!$B$41:$Z$100,$D376,0)/(VLOOKUP(CA$276,UI!$A$12:$O$51,VLOOKUP(CA$277,$B$276:$C$278,2,0),0)/1000)),"")</f>
        <v/>
      </c>
      <c r="CB376" s="145" t="str">
        <f>IFERROR(TRUNC(VLOOKUP($E376,'Container Panel'!$B$41:$Z$100,$D376,0)/(VLOOKUP(CB$276,UI!$A$12:$O$51,VLOOKUP(CB$277,$B$276:$C$278,2,0),0)/1000)),"")</f>
        <v/>
      </c>
      <c r="CC376" s="145" t="str">
        <f>IFERROR(TRUNC(VLOOKUP($E376,'Container Panel'!$B$41:$Z$100,$D376,0)/(VLOOKUP(CC$276,UI!$A$12:$O$51,VLOOKUP(CC$277,$B$276:$C$278,2,0),0)/1000)),"")</f>
        <v/>
      </c>
      <c r="CD376" s="145" t="str">
        <f>IFERROR(TRUNC(VLOOKUP($E376,'Container Panel'!$B$41:$Z$100,$D376,0)/(VLOOKUP(CD$276,UI!$A$12:$O$51,VLOOKUP(CD$277,$B$276:$C$278,2,0),0)/1000)),"")</f>
        <v/>
      </c>
      <c r="CE376" s="145" t="str">
        <f>IFERROR(TRUNC(VLOOKUP($E376,'Container Panel'!$B$41:$Z$100,$D376,0)/(VLOOKUP(CE$276,UI!$A$12:$O$51,VLOOKUP(CE$277,$B$276:$C$278,2,0),0)/1000)),"")</f>
        <v/>
      </c>
      <c r="CF376" s="145" t="str">
        <f>IFERROR(TRUNC(VLOOKUP($E376,'Container Panel'!$B$41:$Z$100,$D376,0)/(VLOOKUP(CF$276,UI!$A$12:$O$51,VLOOKUP(CF$277,$B$276:$C$278,2,0),0)/1000)),"")</f>
        <v/>
      </c>
      <c r="CG376" s="145" t="str">
        <f>IFERROR(TRUNC(VLOOKUP($E376,'Container Panel'!$B$41:$Z$100,$D376,0)/(VLOOKUP(CG$276,UI!$A$12:$O$51,VLOOKUP(CG$277,$B$276:$C$278,2,0),0)/1000)),"")</f>
        <v/>
      </c>
      <c r="CH376" s="145" t="str">
        <f>IFERROR(TRUNC(VLOOKUP($E376,'Container Panel'!$B$41:$Z$100,$D376,0)/(VLOOKUP(CH$276,UI!$A$12:$O$51,VLOOKUP(CH$277,$B$276:$C$278,2,0),0)/1000)),"")</f>
        <v/>
      </c>
      <c r="CI376" s="145" t="str">
        <f>IFERROR(TRUNC(VLOOKUP($E376,'Container Panel'!$B$41:$Z$100,$D376,0)/(VLOOKUP(CI$276,UI!$A$12:$O$51,VLOOKUP(CI$277,$B$276:$C$278,2,0),0)/1000)),"")</f>
        <v/>
      </c>
      <c r="CJ376" s="145" t="str">
        <f>IFERROR(TRUNC(VLOOKUP($E376,'Container Panel'!$B$41:$Z$100,$D376,0)/(VLOOKUP(CJ$276,UI!$A$12:$O$51,VLOOKUP(CJ$277,$B$276:$C$278,2,0),0)/1000)),"")</f>
        <v/>
      </c>
      <c r="CK376" s="145" t="str">
        <f>IFERROR(TRUNC(VLOOKUP($E376,'Container Panel'!$B$41:$Z$100,$D376,0)/(VLOOKUP(CK$276,UI!$A$12:$O$51,VLOOKUP(CK$277,$B$276:$C$278,2,0),0)/1000)),"")</f>
        <v/>
      </c>
      <c r="CL376" s="145" t="str">
        <f>IFERROR(TRUNC(VLOOKUP($E376,'Container Panel'!$B$41:$Z$100,$D376,0)/(VLOOKUP(CL$276,UI!$A$12:$O$51,VLOOKUP(CL$277,$B$276:$C$278,2,0),0)/1000)),"")</f>
        <v/>
      </c>
      <c r="CM376" s="145" t="str">
        <f>IFERROR(TRUNC(VLOOKUP($E376,'Container Panel'!$B$41:$Z$100,$D376,0)/(VLOOKUP(CM$276,UI!$A$12:$O$51,VLOOKUP(CM$277,$B$276:$C$278,2,0),0)/1000)),"")</f>
        <v/>
      </c>
      <c r="CN376" s="145" t="str">
        <f>IFERROR(TRUNC(VLOOKUP($E376,'Container Panel'!$B$41:$Z$100,$D376,0)/(VLOOKUP(CN$276,UI!$A$12:$O$51,VLOOKUP(CN$277,$B$276:$C$278,2,0),0)/1000)),"")</f>
        <v/>
      </c>
      <c r="CO376" s="145" t="str">
        <f>IFERROR(TRUNC(VLOOKUP($E376,'Container Panel'!$B$41:$Z$100,$D376,0)/(VLOOKUP(CO$276,UI!$A$12:$O$51,VLOOKUP(CO$277,$B$276:$C$278,2,0),0)/1000)),"")</f>
        <v/>
      </c>
      <c r="CP376" s="145" t="str">
        <f>IFERROR(TRUNC(VLOOKUP($E376,'Container Panel'!$B$41:$Z$100,$D376,0)/(VLOOKUP(CP$276,UI!$A$12:$O$51,VLOOKUP(CP$277,$B$276:$C$278,2,0),0)/1000)),"")</f>
        <v/>
      </c>
      <c r="CQ376" s="145" t="str">
        <f>IFERROR(TRUNC(VLOOKUP($E376,'Container Panel'!$B$41:$Z$100,$D376,0)/(VLOOKUP(CQ$276,UI!$A$12:$O$51,VLOOKUP(CQ$277,$B$276:$C$278,2,0),0)/1000)),"")</f>
        <v/>
      </c>
      <c r="CR376" s="145" t="str">
        <f>IFERROR(TRUNC(VLOOKUP($E376,'Container Panel'!$B$41:$Z$100,$D376,0)/(VLOOKUP(CR$276,UI!$A$12:$O$51,VLOOKUP(CR$277,$B$276:$C$278,2,0),0)/1000)),"")</f>
        <v/>
      </c>
      <c r="CS376" s="145" t="str">
        <f>IFERROR(TRUNC(VLOOKUP($E376,'Container Panel'!$B$41:$Z$100,$D376,0)/(VLOOKUP(CS$276,UI!$A$12:$O$51,VLOOKUP(CS$277,$B$276:$C$278,2,0),0)/1000)),"")</f>
        <v/>
      </c>
      <c r="CT376" s="145" t="str">
        <f>IFERROR(TRUNC(VLOOKUP($E376,'Container Panel'!$B$41:$Z$100,$D376,0)/(VLOOKUP(CT$276,UI!$A$12:$O$51,VLOOKUP(CT$277,$B$276:$C$278,2,0),0)/1000)),"")</f>
        <v/>
      </c>
      <c r="CU376" s="145" t="str">
        <f>IFERROR(TRUNC(VLOOKUP($E376,'Container Panel'!$B$41:$Z$100,$D376,0)/(VLOOKUP(CU$276,UI!$A$12:$O$51,VLOOKUP(CU$277,$B$276:$C$278,2,0),0)/1000)),"")</f>
        <v/>
      </c>
      <c r="CV376" s="145" t="str">
        <f>IFERROR(TRUNC(VLOOKUP($E376,'Container Panel'!$B$41:$Z$100,$D376,0)/(VLOOKUP(CV$276,UI!$A$12:$O$51,VLOOKUP(CV$277,$B$276:$C$278,2,0),0)/1000)),"")</f>
        <v/>
      </c>
      <c r="CW376" s="145" t="str">
        <f>IFERROR(TRUNC(VLOOKUP($E376,'Container Panel'!$B$41:$Z$100,$D376,0)/(VLOOKUP(CW$276,UI!$A$12:$O$51,VLOOKUP(CW$277,$B$276:$C$278,2,0),0)/1000)),"")</f>
        <v/>
      </c>
      <c r="CX376" s="145" t="str">
        <f>IFERROR(TRUNC(VLOOKUP($E376,'Container Panel'!$B$41:$Z$100,$D376,0)/(VLOOKUP(CX$276,UI!$A$12:$O$51,VLOOKUP(CX$277,$B$276:$C$278,2,0),0)/1000)),"")</f>
        <v/>
      </c>
      <c r="CY376" s="145" t="str">
        <f>IFERROR(TRUNC(VLOOKUP($E376,'Container Panel'!$B$41:$Z$100,$D376,0)/(VLOOKUP(CY$276,UI!$A$12:$O$51,VLOOKUP(CY$277,$B$276:$C$278,2,0),0)/1000)),"")</f>
        <v/>
      </c>
      <c r="CZ376" s="145" t="str">
        <f>IFERROR(TRUNC(VLOOKUP($E376,'Container Panel'!$B$41:$Z$100,$D376,0)/(VLOOKUP(CZ$276,UI!$A$12:$O$51,VLOOKUP(CZ$277,$B$276:$C$278,2,0),0)/1000)),"")</f>
        <v/>
      </c>
      <c r="DA376" s="145" t="str">
        <f>IFERROR(TRUNC(VLOOKUP($E376,'Container Panel'!$B$41:$Z$100,$D376,0)/(VLOOKUP(DA$276,UI!$A$12:$O$51,VLOOKUP(DA$277,$B$276:$C$278,2,0),0)/1000)),"")</f>
        <v/>
      </c>
      <c r="DB376" s="145" t="str">
        <f>IFERROR(TRUNC(VLOOKUP($E376,'Container Panel'!$B$41:$Z$100,$D376,0)/(VLOOKUP(DB$276,UI!$A$12:$O$51,VLOOKUP(DB$277,$B$276:$C$278,2,0),0)/1000)),"")</f>
        <v/>
      </c>
      <c r="DC376" s="145" t="str">
        <f>IFERROR(TRUNC(VLOOKUP($E376,'Container Panel'!$B$41:$Z$100,$D376,0)/(VLOOKUP(DC$276,UI!$A$12:$O$51,VLOOKUP(DC$277,$B$276:$C$278,2,0),0)/1000)),"")</f>
        <v/>
      </c>
      <c r="DD376" s="145" t="str">
        <f>IFERROR(TRUNC(VLOOKUP($E376,'Container Panel'!$B$41:$Z$100,$D376,0)/(VLOOKUP(DD$276,UI!$A$12:$O$51,VLOOKUP(DD$277,$B$276:$C$278,2,0),0)/1000)),"")</f>
        <v/>
      </c>
      <c r="DE376" s="145" t="str">
        <f>IFERROR(TRUNC(VLOOKUP($E376,'Container Panel'!$B$41:$Z$100,$D376,0)/(VLOOKUP(DE$276,UI!$A$12:$O$51,VLOOKUP(DE$277,$B$276:$C$278,2,0),0)/1000)),"")</f>
        <v/>
      </c>
      <c r="DF376" s="145" t="str">
        <f>IFERROR(TRUNC(VLOOKUP($E376,'Container Panel'!$B$41:$Z$100,$D376,0)/(VLOOKUP(DF$276,UI!$A$12:$O$51,VLOOKUP(DF$277,$B$276:$C$278,2,0),0)/1000)),"")</f>
        <v/>
      </c>
      <c r="DG376" s="145" t="str">
        <f>IFERROR(TRUNC(VLOOKUP($E376,'Container Panel'!$B$41:$Z$100,$D376,0)/(VLOOKUP(DG$276,UI!$A$12:$O$51,VLOOKUP(DG$277,$B$276:$C$278,2,0),0)/1000)),"")</f>
        <v/>
      </c>
      <c r="DH376" s="145" t="str">
        <f>IFERROR(TRUNC(VLOOKUP($E376,'Container Panel'!$B$41:$Z$100,$D376,0)/(VLOOKUP(DH$276,UI!$A$12:$O$51,VLOOKUP(DH$277,$B$276:$C$278,2,0),0)/1000)),"")</f>
        <v/>
      </c>
      <c r="DI376" s="145" t="str">
        <f>IFERROR(TRUNC(VLOOKUP($E376,'Container Panel'!$B$41:$Z$100,$D376,0)/(VLOOKUP(DI$276,UI!$A$12:$O$51,VLOOKUP(DI$277,$B$276:$C$278,2,0),0)/1000)),"")</f>
        <v/>
      </c>
      <c r="DJ376" s="145" t="str">
        <f>IFERROR(TRUNC(VLOOKUP($E376,'Container Panel'!$B$41:$Z$100,$D376,0)/(VLOOKUP(DJ$276,UI!$A$12:$O$51,VLOOKUP(DJ$277,$B$276:$C$278,2,0),0)/1000)),"")</f>
        <v/>
      </c>
      <c r="DK376" s="145" t="str">
        <f>IFERROR(TRUNC(VLOOKUP($E376,'Container Panel'!$B$41:$Z$100,$D376,0)/(VLOOKUP(DK$276,UI!$A$12:$O$51,VLOOKUP(DK$277,$B$276:$C$278,2,0),0)/1000)),"")</f>
        <v/>
      </c>
      <c r="DL376" s="145" t="str">
        <f>IFERROR(TRUNC(VLOOKUP($E376,'Container Panel'!$B$41:$Z$100,$D376,0)/(VLOOKUP(DL$276,UI!$A$12:$O$51,VLOOKUP(DL$277,$B$276:$C$278,2,0),0)/1000)),"")</f>
        <v/>
      </c>
      <c r="DM376" s="145" t="str">
        <f>IFERROR(TRUNC(VLOOKUP($E376,'Container Panel'!$B$41:$Z$100,$D376,0)/(VLOOKUP(DM$276,UI!$A$12:$O$51,VLOOKUP(DM$277,$B$276:$C$278,2,0),0)/1000)),"")</f>
        <v/>
      </c>
      <c r="DN376" s="145" t="str">
        <f>IFERROR(TRUNC(VLOOKUP($E376,'Container Panel'!$B$41:$Z$100,$D376,0)/(VLOOKUP(DN$276,UI!$A$12:$O$51,VLOOKUP(DN$277,$B$276:$C$278,2,0),0)/1000)),"")</f>
        <v/>
      </c>
      <c r="DO376" s="145" t="str">
        <f>IFERROR(TRUNC(VLOOKUP($E376,'Container Panel'!$B$41:$Z$100,$D376,0)/(VLOOKUP(DO$276,UI!$A$12:$O$51,VLOOKUP(DO$277,$B$276:$C$278,2,0),0)/1000)),"")</f>
        <v/>
      </c>
      <c r="DP376" s="145" t="str">
        <f>IFERROR(TRUNC(VLOOKUP($E376,'Container Panel'!$B$41:$Z$100,$D376,0)/(VLOOKUP(DP$276,UI!$A$12:$O$51,VLOOKUP(DP$277,$B$276:$C$278,2,0),0)/1000)),"")</f>
        <v/>
      </c>
      <c r="DQ376" s="145" t="str">
        <f>IFERROR(TRUNC(VLOOKUP($E376,'Container Panel'!$B$41:$Z$100,$D376,0)/(VLOOKUP(DQ$276,UI!$A$12:$O$51,VLOOKUP(DQ$277,$B$276:$C$278,2,0),0)/1000)),"")</f>
        <v/>
      </c>
      <c r="DR376" s="145" t="str">
        <f>IFERROR(TRUNC(VLOOKUP($E376,'Container Panel'!$B$41:$Z$100,$D376,0)/(VLOOKUP(DR$276,UI!$A$12:$O$51,VLOOKUP(DR$277,$B$276:$C$278,2,0),0)/1000)),"")</f>
        <v/>
      </c>
      <c r="DS376" s="145" t="str">
        <f>IFERROR(TRUNC(VLOOKUP($E376,'Container Panel'!$B$41:$Z$100,$D376,0)/(VLOOKUP(DS$276,UI!$A$12:$O$51,VLOOKUP(DS$277,$B$276:$C$278,2,0),0)/1000)),"")</f>
        <v/>
      </c>
      <c r="DT376" s="145" t="str">
        <f>IFERROR(TRUNC(VLOOKUP($E376,'Container Panel'!$B$41:$Z$100,$D376,0)/(VLOOKUP(DT$276,UI!$A$12:$O$51,VLOOKUP(DT$277,$B$276:$C$278,2,0),0)/1000)),"")</f>
        <v/>
      </c>
      <c r="DU376" s="145" t="str">
        <f>IFERROR(TRUNC(VLOOKUP($E376,'Container Panel'!$B$41:$Z$100,$D376,0)/(VLOOKUP(DU$276,UI!$A$12:$O$51,VLOOKUP(DU$277,$B$276:$C$278,2,0),0)/1000)),"")</f>
        <v/>
      </c>
      <c r="DV376" s="145" t="str">
        <f>IFERROR(TRUNC(VLOOKUP($E376,'Container Panel'!$B$41:$Z$100,$D376,0)/(VLOOKUP(DV$276,UI!$A$12:$O$51,VLOOKUP(DV$277,$B$276:$C$278,2,0),0)/1000)),"")</f>
        <v/>
      </c>
      <c r="DW376" s="145" t="str">
        <f>IFERROR(TRUNC(VLOOKUP($E376,'Container Panel'!$B$41:$Z$100,$D376,0)/(VLOOKUP(DW$276,UI!$A$12:$O$51,VLOOKUP(DW$277,$B$276:$C$278,2,0),0)/1000)),"")</f>
        <v/>
      </c>
      <c r="DX376" s="145" t="str">
        <f>IFERROR(TRUNC(VLOOKUP($E376,'Container Panel'!$B$41:$Z$100,$D376,0)/(VLOOKUP(DX$276,UI!$A$12:$O$51,VLOOKUP(DX$277,$B$276:$C$278,2,0),0)/1000)),"")</f>
        <v/>
      </c>
      <c r="DY376" s="145" t="str">
        <f>IFERROR(TRUNC(VLOOKUP($E376,'Container Panel'!$B$41:$Z$100,$D376,0)/(VLOOKUP(DY$276,UI!$A$12:$O$51,VLOOKUP(DY$277,$B$276:$C$278,2,0),0)/1000)),"")</f>
        <v/>
      </c>
      <c r="DZ376" s="145" t="str">
        <f>IFERROR(TRUNC(VLOOKUP($E376,'Container Panel'!$B$41:$Z$100,$D376,0)/(VLOOKUP(DZ$276,UI!$A$12:$O$51,VLOOKUP(DZ$277,$B$276:$C$278,2,0),0)/1000)),"")</f>
        <v/>
      </c>
      <c r="EA376" s="145" t="str">
        <f>IFERROR(TRUNC(VLOOKUP($E376,'Container Panel'!$B$41:$Z$100,$D376,0)/(VLOOKUP(EA$276,UI!$A$12:$O$51,VLOOKUP(EA$277,$B$276:$C$278,2,0),0)/1000)),"")</f>
        <v/>
      </c>
      <c r="EB376" s="145" t="str">
        <f>IFERROR(TRUNC(VLOOKUP($E376,'Container Panel'!$B$41:$Z$100,$D376,0)/(VLOOKUP(EB$276,UI!$A$12:$O$51,VLOOKUP(EB$277,$B$276:$C$278,2,0),0)/1000)),"")</f>
        <v/>
      </c>
      <c r="EC376" s="145" t="str">
        <f>IFERROR(TRUNC(VLOOKUP($E376,'Container Panel'!$B$41:$Z$100,$D376,0)/(VLOOKUP(EC$276,UI!$A$12:$O$51,VLOOKUP(EC$277,$B$276:$C$278,2,0),0)/1000)),"")</f>
        <v/>
      </c>
      <c r="ED376" s="145" t="str">
        <f>IFERROR(TRUNC(VLOOKUP($E376,'Container Panel'!$B$41:$Z$100,$D376,0)/(VLOOKUP(ED$276,UI!$A$12:$O$51,VLOOKUP(ED$277,$B$276:$C$278,2,0),0)/1000)),"")</f>
        <v/>
      </c>
      <c r="EE376" s="145" t="str">
        <f>IFERROR(TRUNC(VLOOKUP($E376,'Container Panel'!$B$41:$Z$100,$D376,0)/(VLOOKUP(EE$276,UI!$A$12:$O$51,VLOOKUP(EE$277,$B$276:$C$278,2,0),0)/1000)),"")</f>
        <v/>
      </c>
      <c r="EF376" s="145" t="str">
        <f>IFERROR(TRUNC(VLOOKUP($E376,'Container Panel'!$B$41:$Z$100,$D376,0)/(VLOOKUP(EF$276,UI!$A$12:$O$51,VLOOKUP(EF$277,$B$276:$C$278,2,0),0)/1000)),"")</f>
        <v/>
      </c>
      <c r="EG376" s="145" t="str">
        <f>IFERROR(TRUNC(VLOOKUP($E376,'Container Panel'!$B$41:$Z$100,$D376,0)/(VLOOKUP(EG$276,UI!$A$12:$O$51,VLOOKUP(EG$277,$B$276:$C$278,2,0),0)/1000)),"")</f>
        <v/>
      </c>
      <c r="EH376" s="145" t="str">
        <f>IFERROR(TRUNC(VLOOKUP($E376,'Container Panel'!$B$41:$Z$100,$D376,0)/(VLOOKUP(EH$276,UI!$A$12:$O$51,VLOOKUP(EH$277,$B$276:$C$278,2,0),0)/1000)),"")</f>
        <v/>
      </c>
      <c r="EI376" s="145" t="str">
        <f>IFERROR(TRUNC(VLOOKUP($E376,'Container Panel'!$B$41:$Z$100,$D376,0)/(VLOOKUP(EI$276,UI!$A$12:$O$51,VLOOKUP(EI$277,$B$276:$C$278,2,0),0)/1000)),"")</f>
        <v/>
      </c>
      <c r="EJ376" s="145" t="str">
        <f>IFERROR(TRUNC(VLOOKUP($E376,'Container Panel'!$B$41:$Z$100,$D376,0)/(VLOOKUP(EJ$276,UI!$A$12:$O$51,VLOOKUP(EJ$277,$B$276:$C$278,2,0),0)/1000)),"")</f>
        <v/>
      </c>
      <c r="EK376" s="145" t="str">
        <f>IFERROR(TRUNC(VLOOKUP($E376,'Container Panel'!$B$41:$Z$100,$D376,0)/(VLOOKUP(EK$276,UI!$A$12:$O$51,VLOOKUP(EK$277,$B$276:$C$278,2,0),0)/1000)),"")</f>
        <v/>
      </c>
      <c r="EL376" s="145" t="str">
        <f>IFERROR(TRUNC(VLOOKUP($E376,'Container Panel'!$B$41:$Z$100,$D376,0)/(VLOOKUP(EL$276,UI!$A$12:$O$51,VLOOKUP(EL$277,$B$276:$C$278,2,0),0)/1000)),"")</f>
        <v/>
      </c>
      <c r="EM376" s="145" t="str">
        <f>IFERROR(TRUNC(VLOOKUP($E376,'Container Panel'!$B$41:$Z$100,$D376,0)/(VLOOKUP(EM$276,UI!$A$12:$O$51,VLOOKUP(EM$277,$B$276:$C$278,2,0),0)/1000)),"")</f>
        <v/>
      </c>
      <c r="EN376" s="145" t="str">
        <f>IFERROR(TRUNC(VLOOKUP($E376,'Container Panel'!$B$41:$Z$100,$D376,0)/(VLOOKUP(EN$276,UI!$A$12:$O$51,VLOOKUP(EN$277,$B$276:$C$278,2,0),0)/1000)),"")</f>
        <v/>
      </c>
      <c r="EO376" s="145" t="str">
        <f>IFERROR(TRUNC(VLOOKUP($E376,'Container Panel'!$B$41:$Z$100,$D376,0)/(VLOOKUP(EO$276,UI!$A$12:$O$51,VLOOKUP(EO$277,$B$276:$C$278,2,0),0)/1000)),"")</f>
        <v/>
      </c>
      <c r="EP376" s="145" t="str">
        <f>IFERROR(TRUNC(VLOOKUP($E376,'Container Panel'!$B$41:$Z$100,$D376,0)/(VLOOKUP(EP$276,UI!$A$12:$O$51,VLOOKUP(EP$277,$B$276:$C$278,2,0),0)/1000)),"")</f>
        <v/>
      </c>
      <c r="EQ376" s="145" t="str">
        <f>IFERROR(TRUNC(VLOOKUP($E376,'Container Panel'!$B$41:$Z$100,$D376,0)/(VLOOKUP(EQ$276,UI!$A$12:$O$51,VLOOKUP(EQ$277,$B$276:$C$278,2,0),0)/1000)),"")</f>
        <v/>
      </c>
      <c r="ER376" s="145" t="str">
        <f>IFERROR(TRUNC(VLOOKUP($E376,'Container Panel'!$B$41:$Z$100,$D376,0)/(VLOOKUP(ER$276,UI!$A$12:$O$51,VLOOKUP(ER$277,$B$276:$C$278,2,0),0)/1000)),"")</f>
        <v/>
      </c>
      <c r="ES376" s="145" t="str">
        <f>IFERROR(TRUNC(VLOOKUP($E376,'Container Panel'!$B$41:$Z$100,$D376,0)/(VLOOKUP(ES$276,UI!$A$12:$O$51,VLOOKUP(ES$277,$B$276:$C$278,2,0),0)/1000)),"")</f>
        <v/>
      </c>
      <c r="ET376" s="145" t="str">
        <f>IFERROR(TRUNC(VLOOKUP($E376,'Container Panel'!$B$41:$Z$100,$D376,0)/(VLOOKUP(ET$276,UI!$A$12:$O$51,VLOOKUP(ET$277,$B$276:$C$278,2,0),0)/1000)),"")</f>
        <v/>
      </c>
      <c r="EU376" s="145" t="str">
        <f>IFERROR(TRUNC(VLOOKUP($E376,'Container Panel'!$B$41:$Z$100,$D376,0)/(VLOOKUP(EU$276,UI!$A$12:$O$51,VLOOKUP(EU$277,$B$276:$C$278,2,0),0)/1000)),"")</f>
        <v/>
      </c>
      <c r="EV376" s="145" t="str">
        <f>IFERROR(TRUNC(VLOOKUP($E376,'Container Panel'!$B$41:$Z$100,$D376,0)/(VLOOKUP(EV$276,UI!$A$12:$O$51,VLOOKUP(EV$277,$B$276:$C$278,2,0),0)/1000)),"")</f>
        <v/>
      </c>
      <c r="EW376" s="145" t="str">
        <f>IFERROR(TRUNC(VLOOKUP($E376,'Container Panel'!$B$41:$Z$100,$D376,0)/(VLOOKUP(EW$276,UI!$A$12:$O$51,VLOOKUP(EW$277,$B$276:$C$278,2,0),0)/1000)),"")</f>
        <v/>
      </c>
      <c r="EX376" s="145" t="str">
        <f>IFERROR(TRUNC(VLOOKUP($E376,'Container Panel'!$B$41:$Z$100,$D376,0)/(VLOOKUP(EX$276,UI!$A$12:$O$51,VLOOKUP(EX$277,$B$276:$C$278,2,0),0)/1000)),"")</f>
        <v/>
      </c>
      <c r="EY376" s="145" t="str">
        <f>IFERROR(TRUNC(VLOOKUP($E376,'Container Panel'!$B$41:$Z$100,$D376,0)/(VLOOKUP(EY$276,UI!$A$12:$O$51,VLOOKUP(EY$277,$B$276:$C$278,2,0),0)/1000)),"")</f>
        <v/>
      </c>
      <c r="EZ376" s="145" t="str">
        <f>IFERROR(TRUNC(VLOOKUP($E376,'Container Panel'!$B$41:$Z$100,$D376,0)/(VLOOKUP(EZ$276,UI!$A$12:$O$51,VLOOKUP(EZ$277,$B$276:$C$278,2,0),0)/1000)),"")</f>
        <v/>
      </c>
      <c r="FA376" s="145" t="str">
        <f>IFERROR(TRUNC(VLOOKUP($E376,'Container Panel'!$B$41:$Z$100,$D376,0)/(VLOOKUP(FA$276,UI!$A$12:$O$51,VLOOKUP(FA$277,$B$276:$C$278,2,0),0)/1000)),"")</f>
        <v/>
      </c>
      <c r="FB376" s="145" t="str">
        <f>IFERROR(TRUNC(VLOOKUP($E376,'Container Panel'!$B$41:$Z$100,$D376,0)/(VLOOKUP(FB$276,UI!$A$12:$O$51,VLOOKUP(FB$277,$B$276:$C$278,2,0),0)/1000)),"")</f>
        <v/>
      </c>
      <c r="FC376" s="145" t="str">
        <f>IFERROR(TRUNC(VLOOKUP($E376,'Container Panel'!$B$41:$Z$100,$D376,0)/(VLOOKUP(FC$276,UI!$A$12:$O$51,VLOOKUP(FC$277,$B$276:$C$278,2,0),0)/1000)),"")</f>
        <v/>
      </c>
      <c r="FD376" s="145" t="str">
        <f>IFERROR(TRUNC(VLOOKUP($E376,'Container Panel'!$B$41:$Z$100,$D376,0)/(VLOOKUP(FD$276,UI!$A$12:$O$51,VLOOKUP(FD$277,$B$276:$C$278,2,0),0)/1000)),"")</f>
        <v/>
      </c>
      <c r="FE376" s="145" t="str">
        <f>IFERROR(TRUNC(VLOOKUP($E376,'Container Panel'!$B$41:$Z$100,$D376,0)/(VLOOKUP(FE$276,UI!$A$12:$O$51,VLOOKUP(FE$277,$B$276:$C$278,2,0),0)/1000)),"")</f>
        <v/>
      </c>
      <c r="FF376" s="145" t="str">
        <f>IFERROR(TRUNC(VLOOKUP($E376,'Container Panel'!$B$41:$Z$100,$D376,0)/(VLOOKUP(FF$276,UI!$A$12:$O$51,VLOOKUP(FF$277,$B$276:$C$278,2,0),0)/1000)),"")</f>
        <v/>
      </c>
      <c r="FG376" s="145" t="str">
        <f>IFERROR(TRUNC(VLOOKUP($E376,'Container Panel'!$B$41:$Z$100,$D376,0)/(VLOOKUP(FG$276,UI!$A$12:$O$51,VLOOKUP(FG$277,$B$276:$C$278,2,0),0)/1000)),"")</f>
        <v/>
      </c>
      <c r="FH376" s="145" t="str">
        <f>IFERROR(TRUNC(VLOOKUP($E376,'Container Panel'!$B$41:$Z$100,$D376,0)/(VLOOKUP(FH$276,UI!$A$12:$O$51,VLOOKUP(FH$277,$B$276:$C$278,2,0),0)/1000)),"")</f>
        <v/>
      </c>
      <c r="FI376" s="145" t="str">
        <f>IFERROR(TRUNC(VLOOKUP($E376,'Container Panel'!$B$41:$Z$100,$D376,0)/(VLOOKUP(FI$276,UI!$A$12:$O$51,VLOOKUP(FI$277,$B$276:$C$278,2,0),0)/1000)),"")</f>
        <v/>
      </c>
      <c r="FJ376" s="145" t="str">
        <f>IFERROR(TRUNC(VLOOKUP($E376,'Container Panel'!$B$41:$Z$100,$D376,0)/(VLOOKUP(FJ$276,UI!$A$12:$O$51,VLOOKUP(FJ$277,$B$276:$C$278,2,0),0)/1000)),"")</f>
        <v/>
      </c>
      <c r="FK376" s="145" t="str">
        <f>IFERROR(TRUNC(VLOOKUP($E376,'Container Panel'!$B$41:$Z$100,$D376,0)/(VLOOKUP(FK$276,UI!$A$12:$O$51,VLOOKUP(FK$277,$B$276:$C$278,2,0),0)/1000)),"")</f>
        <v/>
      </c>
      <c r="FL376" s="145" t="str">
        <f>IFERROR(TRUNC(VLOOKUP($E376,'Container Panel'!$B$41:$Z$100,$D376,0)/(VLOOKUP(FL$276,UI!$A$12:$O$51,VLOOKUP(FL$277,$B$276:$C$278,2,0),0)/1000)),"")</f>
        <v/>
      </c>
      <c r="FM376" s="145" t="str">
        <f>IFERROR(TRUNC(VLOOKUP($E376,'Container Panel'!$B$41:$Z$100,$D376,0)/(VLOOKUP(FM$276,UI!$A$12:$O$51,VLOOKUP(FM$277,$B$276:$C$278,2,0),0)/1000)),"")</f>
        <v/>
      </c>
      <c r="FN376" s="145" t="str">
        <f>IFERROR(TRUNC(VLOOKUP($E376,'Container Panel'!$B$41:$Z$100,$D376,0)/(VLOOKUP(FN$276,UI!$A$12:$O$51,VLOOKUP(FN$277,$B$276:$C$278,2,0),0)/1000)),"")</f>
        <v/>
      </c>
      <c r="FO376" s="145" t="str">
        <f>IFERROR(TRUNC(VLOOKUP($E376,'Container Panel'!$B$41:$Z$100,$D376,0)/(VLOOKUP(FO$276,UI!$A$12:$O$51,VLOOKUP(FO$277,$B$276:$C$278,2,0),0)/1000)),"")</f>
        <v/>
      </c>
      <c r="FP376" s="145" t="str">
        <f>IFERROR(TRUNC(VLOOKUP($E376,'Container Panel'!$B$41:$Z$100,$D376,0)/(VLOOKUP(FP$276,UI!$A$12:$O$51,VLOOKUP(FP$277,$B$276:$C$278,2,0),0)/1000)),"")</f>
        <v/>
      </c>
      <c r="FQ376" s="145" t="str">
        <f>IFERROR(TRUNC(VLOOKUP($E376,'Container Panel'!$B$41:$Z$100,$D376,0)/(VLOOKUP(FQ$276,UI!$A$12:$O$51,VLOOKUP(FQ$277,$B$276:$C$278,2,0),0)/1000)),"")</f>
        <v/>
      </c>
      <c r="FR376" s="145" t="str">
        <f>IFERROR(TRUNC(VLOOKUP($E376,'Container Panel'!$B$41:$Z$100,$D376,0)/(VLOOKUP(FR$276,UI!$A$12:$O$51,VLOOKUP(FR$277,$B$276:$C$278,2,0),0)/1000)),"")</f>
        <v/>
      </c>
      <c r="FS376" s="145" t="str">
        <f>IFERROR(TRUNC(VLOOKUP($E376,'Container Panel'!$B$41:$Z$100,$D376,0)/(VLOOKUP(FS$276,UI!$A$12:$O$51,VLOOKUP(FS$277,$B$276:$C$278,2,0),0)/1000)),"")</f>
        <v/>
      </c>
      <c r="FT376" s="145" t="str">
        <f>IFERROR(TRUNC(VLOOKUP($E376,'Container Panel'!$B$41:$Z$100,$D376,0)/(VLOOKUP(FT$276,UI!$A$12:$O$51,VLOOKUP(FT$277,$B$276:$C$278,2,0),0)/1000)),"")</f>
        <v/>
      </c>
      <c r="FU376" s="145" t="str">
        <f>IFERROR(TRUNC(VLOOKUP($E376,'Container Panel'!$B$41:$Z$100,$D376,0)/(VLOOKUP(FU$276,UI!$A$12:$O$51,VLOOKUP(FU$277,$B$276:$C$278,2,0),0)/1000)),"")</f>
        <v/>
      </c>
      <c r="FV376" s="145" t="str">
        <f>IFERROR(TRUNC(VLOOKUP($E376,'Container Panel'!$B$41:$Z$100,$D376,0)/(VLOOKUP(FV$276,UI!$A$12:$O$51,VLOOKUP(FV$277,$B$276:$C$278,2,0),0)/1000)),"")</f>
        <v/>
      </c>
      <c r="FW376" s="145" t="str">
        <f>IFERROR(TRUNC(VLOOKUP($E376,'Container Panel'!$B$41:$Z$100,$D376,0)/(VLOOKUP(FW$276,UI!$A$12:$O$51,VLOOKUP(FW$277,$B$276:$C$278,2,0),0)/1000)),"")</f>
        <v/>
      </c>
      <c r="FX376" s="145" t="str">
        <f>IFERROR(TRUNC(VLOOKUP($E376,'Container Panel'!$B$41:$Z$100,$D376,0)/(VLOOKUP(FX$276,UI!$A$12:$O$51,VLOOKUP(FX$277,$B$276:$C$278,2,0),0)/1000)),"")</f>
        <v/>
      </c>
      <c r="FY376" s="145" t="str">
        <f>IFERROR(TRUNC(VLOOKUP($E376,'Container Panel'!$B$41:$Z$100,$D376,0)/(VLOOKUP(FY$276,UI!$A$12:$O$51,VLOOKUP(FY$277,$B$276:$C$278,2,0),0)/1000)),"")</f>
        <v/>
      </c>
      <c r="FZ376" s="145" t="str">
        <f>IFERROR(TRUNC(VLOOKUP($E376,'Container Panel'!$B$41:$Z$100,$D376,0)/(VLOOKUP(FZ$276,UI!$A$12:$O$51,VLOOKUP(FZ$277,$B$276:$C$278,2,0),0)/1000)),"")</f>
        <v/>
      </c>
      <c r="GA376" s="145" t="str">
        <f>IFERROR(TRUNC(VLOOKUP($E376,'Container Panel'!$B$41:$Z$100,$D376,0)/(VLOOKUP(GA$276,UI!$A$12:$O$51,VLOOKUP(GA$277,$B$276:$C$278,2,0),0)/1000)),"")</f>
        <v/>
      </c>
      <c r="GB376" s="145" t="str">
        <f>IFERROR(TRUNC(VLOOKUP($E376,'Container Panel'!$B$41:$Z$100,$D376,0)/(VLOOKUP(GB$276,UI!$A$12:$O$51,VLOOKUP(GB$277,$B$276:$C$278,2,0),0)/1000)),"")</f>
        <v/>
      </c>
      <c r="GC376" s="145" t="str">
        <f>IFERROR(TRUNC(VLOOKUP($E376,'Container Panel'!$B$41:$Z$100,$D376,0)/(VLOOKUP(GC$276,UI!$A$12:$O$51,VLOOKUP(GC$277,$B$276:$C$278,2,0),0)/1000)),"")</f>
        <v/>
      </c>
      <c r="GD376" s="145" t="str">
        <f>IFERROR(TRUNC(VLOOKUP($E376,'Container Panel'!$B$41:$Z$100,$D376,0)/(VLOOKUP(GD$276,UI!$A$12:$O$51,VLOOKUP(GD$277,$B$276:$C$278,2,0),0)/1000)),"")</f>
        <v/>
      </c>
      <c r="GE376" s="145" t="str">
        <f>IFERROR(TRUNC(VLOOKUP($E376,'Container Panel'!$B$41:$Z$100,$D376,0)/(VLOOKUP(GE$276,UI!$A$12:$O$51,VLOOKUP(GE$277,$B$276:$C$278,2,0),0)/1000)),"")</f>
        <v/>
      </c>
      <c r="GF376" s="145" t="str">
        <f>IFERROR(TRUNC(VLOOKUP($E376,'Container Panel'!$B$41:$Z$100,$D376,0)/(VLOOKUP(GF$276,UI!$A$12:$O$51,VLOOKUP(GF$277,$B$276:$C$278,2,0),0)/1000)),"")</f>
        <v/>
      </c>
      <c r="GG376" s="145" t="str">
        <f>IFERROR(TRUNC(VLOOKUP($E376,'Container Panel'!$B$41:$Z$100,$D376,0)/(VLOOKUP(GG$276,UI!$A$12:$O$51,VLOOKUP(GG$277,$B$276:$C$278,2,0),0)/1000)),"")</f>
        <v/>
      </c>
      <c r="GH376" s="145" t="str">
        <f>IFERROR(TRUNC(VLOOKUP($E376,'Container Panel'!$B$41:$Z$100,$D376,0)/(VLOOKUP(GH$276,UI!$A$12:$O$51,VLOOKUP(GH$277,$B$276:$C$278,2,0),0)/1000)),"")</f>
        <v/>
      </c>
      <c r="GI376" s="145" t="str">
        <f>IFERROR(TRUNC(VLOOKUP($E376,'Container Panel'!$B$41:$Z$100,$D376,0)/(VLOOKUP(GI$276,UI!$A$12:$O$51,VLOOKUP(GI$277,$B$276:$C$278,2,0),0)/1000)),"")</f>
        <v/>
      </c>
      <c r="GJ376" s="145" t="str">
        <f>IFERROR(TRUNC(VLOOKUP($E376,'Container Panel'!$B$41:$Z$100,$D376,0)/(VLOOKUP(GJ$276,UI!$A$12:$O$51,VLOOKUP(GJ$277,$B$276:$C$278,2,0),0)/1000)),"")</f>
        <v/>
      </c>
      <c r="GK376" s="145" t="str">
        <f>IFERROR(TRUNC(VLOOKUP($E376,'Container Panel'!$B$41:$Z$100,$D376,0)/(VLOOKUP(GK$276,UI!$A$12:$O$51,VLOOKUP(GK$277,$B$276:$C$278,2,0),0)/1000)),"")</f>
        <v/>
      </c>
      <c r="GL376" s="145" t="str">
        <f>IFERROR(TRUNC(VLOOKUP($E376,'Container Panel'!$B$41:$Z$100,$D376,0)/(VLOOKUP(GL$276,UI!$A$12:$O$51,VLOOKUP(GL$277,$B$276:$C$278,2,0),0)/1000)),"")</f>
        <v/>
      </c>
      <c r="GM376" s="145" t="str">
        <f>IFERROR(TRUNC(VLOOKUP($E376,'Container Panel'!$B$41:$Z$100,$D376,0)/(VLOOKUP(GM$276,UI!$A$12:$O$51,VLOOKUP(GM$277,$B$276:$C$278,2,0),0)/1000)),"")</f>
        <v/>
      </c>
      <c r="GN376" s="145" t="str">
        <f>IFERROR(TRUNC(VLOOKUP($E376,'Container Panel'!$B$41:$Z$100,$D376,0)/(VLOOKUP(GN$276,UI!$A$12:$O$51,VLOOKUP(GN$277,$B$276:$C$278,2,0),0)/1000)),"")</f>
        <v/>
      </c>
      <c r="GO376" s="145" t="str">
        <f>IFERROR(TRUNC(VLOOKUP($E376,'Container Panel'!$B$41:$Z$100,$D376,0)/(VLOOKUP(GO$276,UI!$A$12:$O$51,VLOOKUP(GO$277,$B$276:$C$278,2,0),0)/1000)),"")</f>
        <v/>
      </c>
      <c r="GP376" s="145" t="str">
        <f>IFERROR(TRUNC(VLOOKUP($E376,'Container Panel'!$B$41:$Z$100,$D376,0)/(VLOOKUP(GP$276,UI!$A$12:$O$51,VLOOKUP(GP$277,$B$276:$C$278,2,0),0)/1000)),"")</f>
        <v/>
      </c>
      <c r="GQ376" s="145" t="str">
        <f>IFERROR(TRUNC(VLOOKUP($E376,'Container Panel'!$B$41:$Z$100,$D376,0)/(VLOOKUP(GQ$276,UI!$A$12:$O$51,VLOOKUP(GQ$277,$B$276:$C$278,2,0),0)/1000)),"")</f>
        <v/>
      </c>
      <c r="GR376" s="145" t="str">
        <f>IFERROR(TRUNC(VLOOKUP($E376,'Container Panel'!$B$41:$Z$100,$D376,0)/(VLOOKUP(GR$276,UI!$A$12:$O$51,VLOOKUP(GR$277,$B$276:$C$278,2,0),0)/1000)),"")</f>
        <v/>
      </c>
      <c r="GS376" s="145" t="str">
        <f>IFERROR(TRUNC(VLOOKUP($E376,'Container Panel'!$B$41:$Z$100,$D376,0)/(VLOOKUP(GS$276,UI!$A$12:$O$51,VLOOKUP(GS$277,$B$276:$C$278,2,0),0)/1000)),"")</f>
        <v/>
      </c>
      <c r="GT376" s="145" t="str">
        <f>IFERROR(TRUNC(VLOOKUP($E376,'Container Panel'!$B$41:$Z$100,$D376,0)/(VLOOKUP(GT$276,UI!$A$12:$O$51,VLOOKUP(GT$277,$B$276:$C$278,2,0),0)/1000)),"")</f>
        <v/>
      </c>
      <c r="GU376" s="145" t="str">
        <f>IFERROR(TRUNC(VLOOKUP($E376,'Container Panel'!$B$41:$Z$100,$D376,0)/(VLOOKUP(GU$276,UI!$A$12:$O$51,VLOOKUP(GU$277,$B$276:$C$278,2,0),0)/1000)),"")</f>
        <v/>
      </c>
      <c r="GV376" s="145" t="str">
        <f>IFERROR(TRUNC(VLOOKUP($E376,'Container Panel'!$B$41:$Z$100,$D376,0)/(VLOOKUP(GV$276,UI!$A$12:$O$51,VLOOKUP(GV$277,$B$276:$C$278,2,0),0)/1000)),"")</f>
        <v/>
      </c>
      <c r="GW376" s="145" t="str">
        <f>IFERROR(TRUNC(VLOOKUP($E376,'Container Panel'!$B$41:$Z$100,$D376,0)/(VLOOKUP(GW$276,UI!$A$12:$O$51,VLOOKUP(GW$277,$B$276:$C$278,2,0),0)/1000)),"")</f>
        <v/>
      </c>
      <c r="GX376" s="145" t="str">
        <f>IFERROR(TRUNC(VLOOKUP($E376,'Container Panel'!$B$41:$Z$100,$D376,0)/(VLOOKUP(GX$276,UI!$A$12:$O$51,VLOOKUP(GX$277,$B$276:$C$278,2,0),0)/1000)),"")</f>
        <v/>
      </c>
      <c r="GY376" s="145" t="str">
        <f>IFERROR(TRUNC(VLOOKUP($E376,'Container Panel'!$B$41:$Z$100,$D376,0)/(VLOOKUP(GY$276,UI!$A$12:$O$51,VLOOKUP(GY$277,$B$276:$C$278,2,0),0)/1000)),"")</f>
        <v/>
      </c>
      <c r="GZ376" s="145" t="str">
        <f>IFERROR(TRUNC(VLOOKUP($E376,'Container Panel'!$B$41:$Z$100,$D376,0)/(VLOOKUP(GZ$276,UI!$A$12:$O$51,VLOOKUP(GZ$277,$B$276:$C$278,2,0),0)/1000)),"")</f>
        <v/>
      </c>
      <c r="HA376" s="145" t="str">
        <f>IFERROR(TRUNC(VLOOKUP($E376,'Container Panel'!$B$41:$Z$100,$D376,0)/(VLOOKUP(HA$276,UI!$A$12:$O$51,VLOOKUP(HA$277,$B$276:$C$278,2,0),0)/1000)),"")</f>
        <v/>
      </c>
      <c r="HB376" s="145" t="str">
        <f>IFERROR(TRUNC(VLOOKUP($E376,'Container Panel'!$B$41:$Z$100,$D376,0)/(VLOOKUP(HB$276,UI!$A$12:$O$51,VLOOKUP(HB$277,$B$276:$C$278,2,0),0)/1000)),"")</f>
        <v/>
      </c>
      <c r="HC376" s="145" t="str">
        <f>IFERROR(TRUNC(VLOOKUP($E376,'Container Panel'!$B$41:$Z$100,$D376,0)/(VLOOKUP(HC$276,UI!$A$12:$O$51,VLOOKUP(HC$277,$B$276:$C$278,2,0),0)/1000)),"")</f>
        <v/>
      </c>
      <c r="HD376" s="145" t="str">
        <f>IFERROR(TRUNC(VLOOKUP($E376,'Container Panel'!$B$41:$Z$100,$D376,0)/(VLOOKUP(HD$276,UI!$A$12:$O$51,VLOOKUP(HD$277,$B$276:$C$278,2,0),0)/1000)),"")</f>
        <v/>
      </c>
      <c r="HE376" s="145" t="str">
        <f>IFERROR(TRUNC(VLOOKUP($E376,'Container Panel'!$B$41:$Z$100,$D376,0)/(VLOOKUP(HE$276,UI!$A$12:$O$51,VLOOKUP(HE$277,$B$276:$C$278,2,0),0)/1000)),"")</f>
        <v/>
      </c>
      <c r="HF376" s="145" t="str">
        <f>IFERROR(TRUNC(VLOOKUP($E376,'Container Panel'!$B$41:$Z$100,$D376,0)/(VLOOKUP(HF$276,UI!$A$12:$O$51,VLOOKUP(HF$277,$B$276:$C$278,2,0),0)/1000)),"")</f>
        <v/>
      </c>
      <c r="HG376" s="145" t="str">
        <f>IFERROR(TRUNC(VLOOKUP($E376,'Container Panel'!$B$41:$Z$100,$D376,0)/(VLOOKUP(HG$276,UI!$A$12:$O$51,VLOOKUP(HG$277,$B$276:$C$278,2,0),0)/1000)),"")</f>
        <v/>
      </c>
      <c r="HH376" s="145" t="str">
        <f>IFERROR(TRUNC(VLOOKUP($E376,'Container Panel'!$B$41:$Z$100,$D376,0)/(VLOOKUP(HH$276,UI!$A$12:$O$51,VLOOKUP(HH$277,$B$276:$C$278,2,0),0)/1000)),"")</f>
        <v/>
      </c>
      <c r="HI376" s="145" t="str">
        <f>IFERROR(TRUNC(VLOOKUP($E376,'Container Panel'!$B$41:$Z$100,$D376,0)/(VLOOKUP(HI$276,UI!$A$12:$O$51,VLOOKUP(HI$277,$B$276:$C$278,2,0),0)/1000)),"")</f>
        <v/>
      </c>
      <c r="HJ376" s="145" t="str">
        <f>IFERROR(TRUNC(VLOOKUP($E376,'Container Panel'!$B$41:$Z$100,$D376,0)/(VLOOKUP(HJ$276,UI!$A$12:$O$51,VLOOKUP(HJ$277,$B$276:$C$278,2,0),0)/1000)),"")</f>
        <v/>
      </c>
      <c r="HK376" s="145" t="str">
        <f>IFERROR(TRUNC(VLOOKUP($E376,'Container Panel'!$B$41:$Z$100,$D376,0)/(VLOOKUP(HK$276,UI!$A$12:$O$51,VLOOKUP(HK$277,$B$276:$C$278,2,0),0)/1000)),"")</f>
        <v/>
      </c>
      <c r="HL376" s="145" t="str">
        <f>IFERROR(TRUNC(VLOOKUP($E376,'Container Panel'!$B$41:$Z$100,$D376,0)/(VLOOKUP(HL$276,UI!$A$12:$O$51,VLOOKUP(HL$277,$B$276:$C$278,2,0),0)/1000)),"")</f>
        <v/>
      </c>
      <c r="HM376" s="145" t="str">
        <f>IFERROR(TRUNC(VLOOKUP($E376,'Container Panel'!$B$41:$Z$100,$D376,0)/(VLOOKUP(HM$276,UI!$A$12:$O$51,VLOOKUP(HM$277,$B$276:$C$278,2,0),0)/1000)),"")</f>
        <v/>
      </c>
      <c r="HN376" s="145" t="str">
        <f>IFERROR(TRUNC(VLOOKUP($E376,'Container Panel'!$B$41:$Z$100,$D376,0)/(VLOOKUP(HN$276,UI!$A$12:$O$51,VLOOKUP(HN$277,$B$276:$C$278,2,0),0)/1000)),"")</f>
        <v/>
      </c>
      <c r="HO376" s="145" t="str">
        <f>IFERROR(TRUNC(VLOOKUP($E376,'Container Panel'!$B$41:$Z$100,$D376,0)/(VLOOKUP(HO$276,UI!$A$12:$O$51,VLOOKUP(HO$277,$B$276:$C$278,2,0),0)/1000)),"")</f>
        <v/>
      </c>
      <c r="HP376" s="145" t="str">
        <f>IFERROR(TRUNC(VLOOKUP($E376,'Container Panel'!$B$41:$Z$100,$D376,0)/(VLOOKUP(HP$276,UI!$A$12:$O$51,VLOOKUP(HP$277,$B$276:$C$278,2,0),0)/1000)),"")</f>
        <v/>
      </c>
      <c r="HQ376" s="145" t="str">
        <f>IFERROR(TRUNC(VLOOKUP($E376,'Container Panel'!$B$41:$Z$100,$D376,0)/(VLOOKUP(HQ$276,UI!$A$12:$O$51,VLOOKUP(HQ$277,$B$276:$C$278,2,0),0)/1000)),"")</f>
        <v/>
      </c>
      <c r="HR376" s="145" t="str">
        <f>IFERROR(TRUNC(VLOOKUP($E376,'Container Panel'!$B$41:$Z$100,$D376,0)/(VLOOKUP(HR$276,UI!$A$12:$O$51,VLOOKUP(HR$277,$B$276:$C$278,2,0),0)/1000)),"")</f>
        <v/>
      </c>
      <c r="HS376" s="145" t="str">
        <f>IFERROR(TRUNC(VLOOKUP($E376,'Container Panel'!$B$41:$Z$100,$D376,0)/(VLOOKUP(HS$276,UI!$A$12:$O$51,VLOOKUP(HS$277,$B$276:$C$278,2,0),0)/1000)),"")</f>
        <v/>
      </c>
      <c r="HT376" s="145" t="str">
        <f>IFERROR(TRUNC(VLOOKUP($E376,'Container Panel'!$B$41:$Z$100,$D376,0)/(VLOOKUP(HT$276,UI!$A$12:$O$51,VLOOKUP(HT$277,$B$276:$C$278,2,0),0)/1000)),"")</f>
        <v/>
      </c>
      <c r="HU376" s="145" t="str">
        <f>IFERROR(TRUNC(VLOOKUP($E376,'Container Panel'!$B$41:$Z$100,$D376,0)/(VLOOKUP(HU$276,UI!$A$12:$O$51,VLOOKUP(HU$277,$B$276:$C$278,2,0),0)/1000)),"")</f>
        <v/>
      </c>
      <c r="HV376" s="145" t="str">
        <f>IFERROR(TRUNC(VLOOKUP($E376,'Container Panel'!$B$41:$Z$100,$D376,0)/(VLOOKUP(HV$276,UI!$A$12:$O$51,VLOOKUP(HV$277,$B$276:$C$278,2,0),0)/1000)),"")</f>
        <v/>
      </c>
      <c r="HW376" s="145" t="str">
        <f>IFERROR(TRUNC(VLOOKUP($E376,'Container Panel'!$B$41:$Z$100,$D376,0)/(VLOOKUP(HW$276,UI!$A$12:$O$51,VLOOKUP(HW$277,$B$276:$C$278,2,0),0)/1000)),"")</f>
        <v/>
      </c>
      <c r="HX376" s="145" t="str">
        <f>IFERROR(TRUNC(VLOOKUP($E376,'Container Panel'!$B$41:$Z$100,$D376,0)/(VLOOKUP(HX$276,UI!$A$12:$O$51,VLOOKUP(HX$277,$B$276:$C$278,2,0),0)/1000)),"")</f>
        <v/>
      </c>
      <c r="HY376" s="145" t="str">
        <f>IFERROR(TRUNC(VLOOKUP($E376,'Container Panel'!$B$41:$Z$100,$D376,0)/(VLOOKUP(HY$276,UI!$A$12:$O$51,VLOOKUP(HY$277,$B$276:$C$278,2,0),0)/1000)),"")</f>
        <v/>
      </c>
      <c r="HZ376" s="145" t="str">
        <f>IFERROR(TRUNC(VLOOKUP($E376,'Container Panel'!$B$41:$Z$100,$D376,0)/(VLOOKUP(HZ$276,UI!$A$12:$O$51,VLOOKUP(HZ$277,$B$276:$C$278,2,0),0)/1000)),"")</f>
        <v/>
      </c>
      <c r="IA376" s="145" t="str">
        <f>IFERROR(TRUNC(VLOOKUP($E376,'Container Panel'!$B$41:$Z$100,$D376,0)/(VLOOKUP(IA$276,UI!$A$12:$O$51,VLOOKUP(IA$277,$B$276:$C$278,2,0),0)/1000)),"")</f>
        <v/>
      </c>
      <c r="IB376" s="145" t="str">
        <f>IFERROR(TRUNC(VLOOKUP($E376,'Container Panel'!$B$41:$Z$100,$D376,0)/(VLOOKUP(IB$276,UI!$A$12:$O$51,VLOOKUP(IB$277,$B$276:$C$278,2,0),0)/1000)),"")</f>
        <v/>
      </c>
      <c r="IC376" s="145" t="str">
        <f>IFERROR(TRUNC(VLOOKUP($E376,'Container Panel'!$B$41:$Z$100,$D376,0)/(VLOOKUP(IC$276,UI!$A$12:$O$51,VLOOKUP(IC$277,$B$276:$C$278,2,0),0)/1000)),"")</f>
        <v/>
      </c>
      <c r="ID376" s="145" t="str">
        <f>IFERROR(TRUNC(VLOOKUP($E376,'Container Panel'!$B$41:$Z$100,$D376,0)/(VLOOKUP(ID$276,UI!$A$12:$O$51,VLOOKUP(ID$277,$B$276:$C$278,2,0),0)/1000)),"")</f>
        <v/>
      </c>
      <c r="IE376" s="145" t="str">
        <f>IFERROR(TRUNC(VLOOKUP($E376,'Container Panel'!$B$41:$Z$100,$D376,0)/(VLOOKUP(IE$276,UI!$A$12:$O$51,VLOOKUP(IE$277,$B$276:$C$278,2,0),0)/1000)),"")</f>
        <v/>
      </c>
      <c r="IF376" s="145" t="str">
        <f>IFERROR(TRUNC(VLOOKUP($E376,'Container Panel'!$B$41:$Z$100,$D376,0)/(VLOOKUP(IF$276,UI!$A$12:$O$51,VLOOKUP(IF$277,$B$276:$C$278,2,0),0)/1000)),"")</f>
        <v/>
      </c>
      <c r="IG376" s="145" t="str">
        <f>IFERROR(TRUNC(VLOOKUP($E376,'Container Panel'!$B$41:$Z$100,$D376,0)/(VLOOKUP(IG$276,UI!$A$12:$O$51,VLOOKUP(IG$277,$B$276:$C$278,2,0),0)/1000)),"")</f>
        <v/>
      </c>
      <c r="IH376" s="145" t="str">
        <f>IFERROR(TRUNC(VLOOKUP($E376,'Container Panel'!$B$41:$Z$100,$D376,0)/(VLOOKUP(IH$276,UI!$A$12:$O$51,VLOOKUP(IH$277,$B$276:$C$278,2,0),0)/1000)),"")</f>
        <v/>
      </c>
      <c r="II376" s="145" t="str">
        <f>IFERROR(TRUNC(VLOOKUP($E376,'Container Panel'!$B$41:$Z$100,$D376,0)/(VLOOKUP(II$276,UI!$A$12:$O$51,VLOOKUP(II$277,$B$276:$C$278,2,0),0)/1000)),"")</f>
        <v/>
      </c>
      <c r="IJ376" s="145" t="str">
        <f>IFERROR(TRUNC(VLOOKUP($E376,'Container Panel'!$B$41:$Z$100,$D376,0)/(VLOOKUP(IJ$276,UI!$A$12:$O$51,VLOOKUP(IJ$277,$B$276:$C$278,2,0),0)/1000)),"")</f>
        <v/>
      </c>
      <c r="IK376" s="145" t="str">
        <f>IFERROR(TRUNC(VLOOKUP($E376,'Container Panel'!$B$41:$Z$100,$D376,0)/(VLOOKUP(IK$276,UI!$A$12:$O$51,VLOOKUP(IK$277,$B$276:$C$278,2,0),0)/1000)),"")</f>
        <v/>
      </c>
      <c r="IL376" s="145" t="str">
        <f>IFERROR(TRUNC(VLOOKUP($E376,'Container Panel'!$B$41:$Z$100,$D376,0)/(VLOOKUP(IL$276,UI!$A$12:$O$51,VLOOKUP(IL$277,$B$276:$C$278,2,0),0)/1000)),"")</f>
        <v/>
      </c>
    </row>
    <row r="377" spans="2:246">
      <c r="B377" s="74">
        <v>97</v>
      </c>
      <c r="C377" s="74">
        <f t="shared" si="195"/>
        <v>33</v>
      </c>
      <c r="D377" s="163">
        <f>MOD(B377,3)+'Container Panel'!$Q$38</f>
        <v>17</v>
      </c>
      <c r="E377" s="143">
        <f t="shared" si="196"/>
        <v>0</v>
      </c>
      <c r="F377" s="144" t="s">
        <v>76</v>
      </c>
      <c r="G377" s="145" t="str">
        <f>IFERROR(TRUNC(VLOOKUP($E377,'Container Panel'!$B$41:$Z$100,$D377,0)/(VLOOKUP(G$276,UI!$A$12:$O$51,VLOOKUP(G$278,$B$276:$C$278,2,0),0)/1000)),"")</f>
        <v/>
      </c>
      <c r="H377" s="145" t="str">
        <f>IFERROR(TRUNC(VLOOKUP($E377,'Container Panel'!$B$41:$Z$100,$D377,0)/(VLOOKUP(H$276,UI!$A$12:$O$51,VLOOKUP(H$278,$B$276:$C$278,2,0),0)/1000)),"")</f>
        <v/>
      </c>
      <c r="I377" s="145" t="str">
        <f>IFERROR(TRUNC(VLOOKUP($E377,'Container Panel'!$B$41:$Z$100,$D377,0)/(VLOOKUP(I$276,UI!$A$12:$O$51,VLOOKUP(I$278,$B$276:$C$278,2,0),0)/1000)),"")</f>
        <v/>
      </c>
      <c r="J377" s="145" t="str">
        <f>IFERROR(TRUNC(VLOOKUP($E377,'Container Panel'!$B$41:$Z$100,$D377,0)/(VLOOKUP(J$276,UI!$A$12:$O$51,VLOOKUP(J$278,$B$276:$C$278,2,0),0)/1000)),"")</f>
        <v/>
      </c>
      <c r="K377" s="145" t="str">
        <f>IFERROR(TRUNC(VLOOKUP($E377,'Container Panel'!$B$41:$Z$100,$D377,0)/(VLOOKUP(K$276,UI!$A$12:$O$51,VLOOKUP(K$278,$B$276:$C$278,2,0),0)/1000)),"")</f>
        <v/>
      </c>
      <c r="L377" s="145" t="str">
        <f>IFERROR(TRUNC(VLOOKUP($E377,'Container Panel'!$B$41:$Z$100,$D377,0)/(VLOOKUP(L$276,UI!$A$12:$O$51,VLOOKUP(L$278,$B$276:$C$278,2,0),0)/1000)),"")</f>
        <v/>
      </c>
      <c r="M377" s="145" t="str">
        <f>IFERROR(TRUNC(VLOOKUP($E377,'Container Panel'!$B$41:$Z$100,$D377,0)/(VLOOKUP(M$276,UI!$A$12:$O$51,VLOOKUP(M$278,$B$276:$C$278,2,0),0)/1000)),"")</f>
        <v/>
      </c>
      <c r="N377" s="145" t="str">
        <f>IFERROR(TRUNC(VLOOKUP($E377,'Container Panel'!$B$41:$Z$100,$D377,0)/(VLOOKUP(N$276,UI!$A$12:$O$51,VLOOKUP(N$278,$B$276:$C$278,2,0),0)/1000)),"")</f>
        <v/>
      </c>
      <c r="O377" s="145" t="str">
        <f>IFERROR(TRUNC(VLOOKUP($E377,'Container Panel'!$B$41:$Z$100,$D377,0)/(VLOOKUP(O$276,UI!$A$12:$O$51,VLOOKUP(O$278,$B$276:$C$278,2,0),0)/1000)),"")</f>
        <v/>
      </c>
      <c r="P377" s="145" t="str">
        <f>IFERROR(TRUNC(VLOOKUP($E377,'Container Panel'!$B$41:$Z$100,$D377,0)/(VLOOKUP(P$276,UI!$A$12:$O$51,VLOOKUP(P$278,$B$276:$C$278,2,0),0)/1000)),"")</f>
        <v/>
      </c>
      <c r="Q377" s="145" t="str">
        <f>IFERROR(TRUNC(VLOOKUP($E377,'Container Panel'!$B$41:$Z$100,$D377,0)/(VLOOKUP(Q$276,UI!$A$12:$O$51,VLOOKUP(Q$278,$B$276:$C$278,2,0),0)/1000)),"")</f>
        <v/>
      </c>
      <c r="R377" s="145" t="str">
        <f>IFERROR(TRUNC(VLOOKUP($E377,'Container Panel'!$B$41:$Z$100,$D377,0)/(VLOOKUP(R$276,UI!$A$12:$O$51,VLOOKUP(R$278,$B$276:$C$278,2,0),0)/1000)),"")</f>
        <v/>
      </c>
      <c r="S377" s="145" t="str">
        <f>IFERROR(TRUNC(VLOOKUP($E377,'Container Panel'!$B$41:$Z$100,$D377,0)/(VLOOKUP(S$276,UI!$A$12:$O$51,VLOOKUP(S$278,$B$276:$C$278,2,0),0)/1000)),"")</f>
        <v/>
      </c>
      <c r="T377" s="145" t="str">
        <f>IFERROR(TRUNC(VLOOKUP($E377,'Container Panel'!$B$41:$Z$100,$D377,0)/(VLOOKUP(T$276,UI!$A$12:$O$51,VLOOKUP(T$278,$B$276:$C$278,2,0),0)/1000)),"")</f>
        <v/>
      </c>
      <c r="U377" s="145" t="str">
        <f>IFERROR(TRUNC(VLOOKUP($E377,'Container Panel'!$B$41:$Z$100,$D377,0)/(VLOOKUP(U$276,UI!$A$12:$O$51,VLOOKUP(U$278,$B$276:$C$278,2,0),0)/1000)),"")</f>
        <v/>
      </c>
      <c r="V377" s="145" t="str">
        <f>IFERROR(TRUNC(VLOOKUP($E377,'Container Panel'!$B$41:$Z$100,$D377,0)/(VLOOKUP(V$276,UI!$A$12:$O$51,VLOOKUP(V$278,$B$276:$C$278,2,0),0)/1000)),"")</f>
        <v/>
      </c>
      <c r="W377" s="145" t="str">
        <f>IFERROR(TRUNC(VLOOKUP($E377,'Container Panel'!$B$41:$Z$100,$D377,0)/(VLOOKUP(W$276,UI!$A$12:$O$51,VLOOKUP(W$278,$B$276:$C$278,2,0),0)/1000)),"")</f>
        <v/>
      </c>
      <c r="X377" s="145" t="str">
        <f>IFERROR(TRUNC(VLOOKUP($E377,'Container Panel'!$B$41:$Z$100,$D377,0)/(VLOOKUP(X$276,UI!$A$12:$O$51,VLOOKUP(X$278,$B$276:$C$278,2,0),0)/1000)),"")</f>
        <v/>
      </c>
      <c r="Y377" s="145" t="str">
        <f>IFERROR(TRUNC(VLOOKUP($E377,'Container Panel'!$B$41:$Z$100,$D377,0)/(VLOOKUP(Y$276,UI!$A$12:$O$51,VLOOKUP(Y$278,$B$276:$C$278,2,0),0)/1000)),"")</f>
        <v/>
      </c>
      <c r="Z377" s="145" t="str">
        <f>IFERROR(TRUNC(VLOOKUP($E377,'Container Panel'!$B$41:$Z$100,$D377,0)/(VLOOKUP(Z$276,UI!$A$12:$O$51,VLOOKUP(Z$278,$B$276:$C$278,2,0),0)/1000)),"")</f>
        <v/>
      </c>
      <c r="AA377" s="145" t="str">
        <f>IFERROR(TRUNC(VLOOKUP($E377,'Container Panel'!$B$41:$Z$100,$D377,0)/(VLOOKUP(AA$276,UI!$A$12:$O$51,VLOOKUP(AA$278,$B$276:$C$278,2,0),0)/1000)),"")</f>
        <v/>
      </c>
      <c r="AB377" s="145" t="str">
        <f>IFERROR(TRUNC(VLOOKUP($E377,'Container Panel'!$B$41:$Z$100,$D377,0)/(VLOOKUP(AB$276,UI!$A$12:$O$51,VLOOKUP(AB$278,$B$276:$C$278,2,0),0)/1000)),"")</f>
        <v/>
      </c>
      <c r="AC377" s="145" t="str">
        <f>IFERROR(TRUNC(VLOOKUP($E377,'Container Panel'!$B$41:$Z$100,$D377,0)/(VLOOKUP(AC$276,UI!$A$12:$O$51,VLOOKUP(AC$278,$B$276:$C$278,2,0),0)/1000)),"")</f>
        <v/>
      </c>
      <c r="AD377" s="145" t="str">
        <f>IFERROR(TRUNC(VLOOKUP($E377,'Container Panel'!$B$41:$Z$100,$D377,0)/(VLOOKUP(AD$276,UI!$A$12:$O$51,VLOOKUP(AD$278,$B$276:$C$278,2,0),0)/1000)),"")</f>
        <v/>
      </c>
      <c r="AE377" s="145" t="str">
        <f>IFERROR(TRUNC(VLOOKUP($E377,'Container Panel'!$B$41:$Z$100,$D377,0)/(VLOOKUP(AE$276,UI!$A$12:$O$51,VLOOKUP(AE$278,$B$276:$C$278,2,0),0)/1000)),"")</f>
        <v/>
      </c>
      <c r="AF377" s="145" t="str">
        <f>IFERROR(TRUNC(VLOOKUP($E377,'Container Panel'!$B$41:$Z$100,$D377,0)/(VLOOKUP(AF$276,UI!$A$12:$O$51,VLOOKUP(AF$278,$B$276:$C$278,2,0),0)/1000)),"")</f>
        <v/>
      </c>
      <c r="AG377" s="145" t="str">
        <f>IFERROR(TRUNC(VLOOKUP($E377,'Container Panel'!$B$41:$Z$100,$D377,0)/(VLOOKUP(AG$276,UI!$A$12:$O$51,VLOOKUP(AG$278,$B$276:$C$278,2,0),0)/1000)),"")</f>
        <v/>
      </c>
      <c r="AH377" s="145" t="str">
        <f>IFERROR(TRUNC(VLOOKUP($E377,'Container Panel'!$B$41:$Z$100,$D377,0)/(VLOOKUP(AH$276,UI!$A$12:$O$51,VLOOKUP(AH$278,$B$276:$C$278,2,0),0)/1000)),"")</f>
        <v/>
      </c>
      <c r="AI377" s="145" t="str">
        <f>IFERROR(TRUNC(VLOOKUP($E377,'Container Panel'!$B$41:$Z$100,$D377,0)/(VLOOKUP(AI$276,UI!$A$12:$O$51,VLOOKUP(AI$278,$B$276:$C$278,2,0),0)/1000)),"")</f>
        <v/>
      </c>
      <c r="AJ377" s="145" t="str">
        <f>IFERROR(TRUNC(VLOOKUP($E377,'Container Panel'!$B$41:$Z$100,$D377,0)/(VLOOKUP(AJ$276,UI!$A$12:$O$51,VLOOKUP(AJ$278,$B$276:$C$278,2,0),0)/1000)),"")</f>
        <v/>
      </c>
      <c r="AK377" s="145" t="str">
        <f>IFERROR(TRUNC(VLOOKUP($E377,'Container Panel'!$B$41:$Z$100,$D377,0)/(VLOOKUP(AK$276,UI!$A$12:$O$51,VLOOKUP(AK$278,$B$276:$C$278,2,0),0)/1000)),"")</f>
        <v/>
      </c>
      <c r="AL377" s="145" t="str">
        <f>IFERROR(TRUNC(VLOOKUP($E377,'Container Panel'!$B$41:$Z$100,$D377,0)/(VLOOKUP(AL$276,UI!$A$12:$O$51,VLOOKUP(AL$278,$B$276:$C$278,2,0),0)/1000)),"")</f>
        <v/>
      </c>
      <c r="AM377" s="145" t="str">
        <f>IFERROR(TRUNC(VLOOKUP($E377,'Container Panel'!$B$41:$Z$100,$D377,0)/(VLOOKUP(AM$276,UI!$A$12:$O$51,VLOOKUP(AM$278,$B$276:$C$278,2,0),0)/1000)),"")</f>
        <v/>
      </c>
      <c r="AN377" s="145" t="str">
        <f>IFERROR(TRUNC(VLOOKUP($E377,'Container Panel'!$B$41:$Z$100,$D377,0)/(VLOOKUP(AN$276,UI!$A$12:$O$51,VLOOKUP(AN$278,$B$276:$C$278,2,0),0)/1000)),"")</f>
        <v/>
      </c>
      <c r="AO377" s="145" t="str">
        <f>IFERROR(TRUNC(VLOOKUP($E377,'Container Panel'!$B$41:$Z$100,$D377,0)/(VLOOKUP(AO$276,UI!$A$12:$O$51,VLOOKUP(AO$278,$B$276:$C$278,2,0),0)/1000)),"")</f>
        <v/>
      </c>
      <c r="AP377" s="145" t="str">
        <f>IFERROR(TRUNC(VLOOKUP($E377,'Container Panel'!$B$41:$Z$100,$D377,0)/(VLOOKUP(AP$276,UI!$A$12:$O$51,VLOOKUP(AP$278,$B$276:$C$278,2,0),0)/1000)),"")</f>
        <v/>
      </c>
      <c r="AQ377" s="145" t="str">
        <f>IFERROR(TRUNC(VLOOKUP($E377,'Container Panel'!$B$41:$Z$100,$D377,0)/(VLOOKUP(AQ$276,UI!$A$12:$O$51,VLOOKUP(AQ$278,$B$276:$C$278,2,0),0)/1000)),"")</f>
        <v/>
      </c>
      <c r="AR377" s="145" t="str">
        <f>IFERROR(TRUNC(VLOOKUP($E377,'Container Panel'!$B$41:$Z$100,$D377,0)/(VLOOKUP(AR$276,UI!$A$12:$O$51,VLOOKUP(AR$278,$B$276:$C$278,2,0),0)/1000)),"")</f>
        <v/>
      </c>
      <c r="AS377" s="145" t="str">
        <f>IFERROR(TRUNC(VLOOKUP($E377,'Container Panel'!$B$41:$Z$100,$D377,0)/(VLOOKUP(AS$276,UI!$A$12:$O$51,VLOOKUP(AS$278,$B$276:$C$278,2,0),0)/1000)),"")</f>
        <v/>
      </c>
      <c r="AT377" s="145" t="str">
        <f>IFERROR(TRUNC(VLOOKUP($E377,'Container Panel'!$B$41:$Z$100,$D377,0)/(VLOOKUP(AT$276,UI!$A$12:$O$51,VLOOKUP(AT$278,$B$276:$C$278,2,0),0)/1000)),"")</f>
        <v/>
      </c>
      <c r="AU377" s="145" t="str">
        <f>IFERROR(TRUNC(VLOOKUP($E377,'Container Panel'!$B$41:$Z$100,$D377,0)/(VLOOKUP(AU$276,UI!$A$12:$O$51,VLOOKUP(AU$278,$B$276:$C$278,2,0),0)/1000)),"")</f>
        <v/>
      </c>
      <c r="AV377" s="145" t="str">
        <f>IFERROR(TRUNC(VLOOKUP($E377,'Container Panel'!$B$41:$Z$100,$D377,0)/(VLOOKUP(AV$276,UI!$A$12:$O$51,VLOOKUP(AV$278,$B$276:$C$278,2,0),0)/1000)),"")</f>
        <v/>
      </c>
      <c r="AW377" s="145" t="str">
        <f>IFERROR(TRUNC(VLOOKUP($E377,'Container Panel'!$B$41:$Z$100,$D377,0)/(VLOOKUP(AW$276,UI!$A$12:$O$51,VLOOKUP(AW$278,$B$276:$C$278,2,0),0)/1000)),"")</f>
        <v/>
      </c>
      <c r="AX377" s="145" t="str">
        <f>IFERROR(TRUNC(VLOOKUP($E377,'Container Panel'!$B$41:$Z$100,$D377,0)/(VLOOKUP(AX$276,UI!$A$12:$O$51,VLOOKUP(AX$278,$B$276:$C$278,2,0),0)/1000)),"")</f>
        <v/>
      </c>
      <c r="AY377" s="145" t="str">
        <f>IFERROR(TRUNC(VLOOKUP($E377,'Container Panel'!$B$41:$Z$100,$D377,0)/(VLOOKUP(AY$276,UI!$A$12:$O$51,VLOOKUP(AY$278,$B$276:$C$278,2,0),0)/1000)),"")</f>
        <v/>
      </c>
      <c r="AZ377" s="145" t="str">
        <f>IFERROR(TRUNC(VLOOKUP($E377,'Container Panel'!$B$41:$Z$100,$D377,0)/(VLOOKUP(AZ$276,UI!$A$12:$O$51,VLOOKUP(AZ$278,$B$276:$C$278,2,0),0)/1000)),"")</f>
        <v/>
      </c>
      <c r="BA377" s="145" t="str">
        <f>IFERROR(TRUNC(VLOOKUP($E377,'Container Panel'!$B$41:$Z$100,$D377,0)/(VLOOKUP(BA$276,UI!$A$12:$O$51,VLOOKUP(BA$278,$B$276:$C$278,2,0),0)/1000)),"")</f>
        <v/>
      </c>
      <c r="BB377" s="145" t="str">
        <f>IFERROR(TRUNC(VLOOKUP($E377,'Container Panel'!$B$41:$Z$100,$D377,0)/(VLOOKUP(BB$276,UI!$A$12:$O$51,VLOOKUP(BB$278,$B$276:$C$278,2,0),0)/1000)),"")</f>
        <v/>
      </c>
      <c r="BC377" s="145" t="str">
        <f>IFERROR(TRUNC(VLOOKUP($E377,'Container Panel'!$B$41:$Z$100,$D377,0)/(VLOOKUP(BC$276,UI!$A$12:$O$51,VLOOKUP(BC$278,$B$276:$C$278,2,0),0)/1000)),"")</f>
        <v/>
      </c>
      <c r="BD377" s="145" t="str">
        <f>IFERROR(TRUNC(VLOOKUP($E377,'Container Panel'!$B$41:$Z$100,$D377,0)/(VLOOKUP(BD$276,UI!$A$12:$O$51,VLOOKUP(BD$278,$B$276:$C$278,2,0),0)/1000)),"")</f>
        <v/>
      </c>
      <c r="BE377" s="145" t="str">
        <f>IFERROR(TRUNC(VLOOKUP($E377,'Container Panel'!$B$41:$Z$100,$D377,0)/(VLOOKUP(BE$276,UI!$A$12:$O$51,VLOOKUP(BE$278,$B$276:$C$278,2,0),0)/1000)),"")</f>
        <v/>
      </c>
      <c r="BF377" s="145" t="str">
        <f>IFERROR(TRUNC(VLOOKUP($E377,'Container Panel'!$B$41:$Z$100,$D377,0)/(VLOOKUP(BF$276,UI!$A$12:$O$51,VLOOKUP(BF$278,$B$276:$C$278,2,0),0)/1000)),"")</f>
        <v/>
      </c>
      <c r="BG377" s="145" t="str">
        <f>IFERROR(TRUNC(VLOOKUP($E377,'Container Panel'!$B$41:$Z$100,$D377,0)/(VLOOKUP(BG$276,UI!$A$12:$O$51,VLOOKUP(BG$278,$B$276:$C$278,2,0),0)/1000)),"")</f>
        <v/>
      </c>
      <c r="BH377" s="145" t="str">
        <f>IFERROR(TRUNC(VLOOKUP($E377,'Container Panel'!$B$41:$Z$100,$D377,0)/(VLOOKUP(BH$276,UI!$A$12:$O$51,VLOOKUP(BH$278,$B$276:$C$278,2,0),0)/1000)),"")</f>
        <v/>
      </c>
      <c r="BI377" s="145" t="str">
        <f>IFERROR(TRUNC(VLOOKUP($E377,'Container Panel'!$B$41:$Z$100,$D377,0)/(VLOOKUP(BI$276,UI!$A$12:$O$51,VLOOKUP(BI$278,$B$276:$C$278,2,0),0)/1000)),"")</f>
        <v/>
      </c>
      <c r="BJ377" s="145" t="str">
        <f>IFERROR(TRUNC(VLOOKUP($E377,'Container Panel'!$B$41:$Z$100,$D377,0)/(VLOOKUP(BJ$276,UI!$A$12:$O$51,VLOOKUP(BJ$278,$B$276:$C$278,2,0),0)/1000)),"")</f>
        <v/>
      </c>
      <c r="BK377" s="145" t="str">
        <f>IFERROR(TRUNC(VLOOKUP($E377,'Container Panel'!$B$41:$Z$100,$D377,0)/(VLOOKUP(BK$276,UI!$A$12:$O$51,VLOOKUP(BK$278,$B$276:$C$278,2,0),0)/1000)),"")</f>
        <v/>
      </c>
      <c r="BL377" s="145" t="str">
        <f>IFERROR(TRUNC(VLOOKUP($E377,'Container Panel'!$B$41:$Z$100,$D377,0)/(VLOOKUP(BL$276,UI!$A$12:$O$51,VLOOKUP(BL$278,$B$276:$C$278,2,0),0)/1000)),"")</f>
        <v/>
      </c>
      <c r="BM377" s="145" t="str">
        <f>IFERROR(TRUNC(VLOOKUP($E377,'Container Panel'!$B$41:$Z$100,$D377,0)/(VLOOKUP(BM$276,UI!$A$12:$O$51,VLOOKUP(BM$278,$B$276:$C$278,2,0),0)/1000)),"")</f>
        <v/>
      </c>
      <c r="BN377" s="145" t="str">
        <f>IFERROR(TRUNC(VLOOKUP($E377,'Container Panel'!$B$41:$Z$100,$D377,0)/(VLOOKUP(BN$276,UI!$A$12:$O$51,VLOOKUP(BN$278,$B$276:$C$278,2,0),0)/1000)),"")</f>
        <v/>
      </c>
      <c r="BO377" s="145" t="str">
        <f>IFERROR(TRUNC(VLOOKUP($E377,'Container Panel'!$B$41:$Z$100,$D377,0)/(VLOOKUP(BO$276,UI!$A$12:$O$51,VLOOKUP(BO$278,$B$276:$C$278,2,0),0)/1000)),"")</f>
        <v/>
      </c>
      <c r="BP377" s="145" t="str">
        <f>IFERROR(TRUNC(VLOOKUP($E377,'Container Panel'!$B$41:$Z$100,$D377,0)/(VLOOKUP(BP$276,UI!$A$12:$O$51,VLOOKUP(BP$278,$B$276:$C$278,2,0),0)/1000)),"")</f>
        <v/>
      </c>
      <c r="BQ377" s="145" t="str">
        <f>IFERROR(TRUNC(VLOOKUP($E377,'Container Panel'!$B$41:$Z$100,$D377,0)/(VLOOKUP(BQ$276,UI!$A$12:$O$51,VLOOKUP(BQ$278,$B$276:$C$278,2,0),0)/1000)),"")</f>
        <v/>
      </c>
      <c r="BR377" s="145" t="str">
        <f>IFERROR(TRUNC(VLOOKUP($E377,'Container Panel'!$B$41:$Z$100,$D377,0)/(VLOOKUP(BR$276,UI!$A$12:$O$51,VLOOKUP(BR$278,$B$276:$C$278,2,0),0)/1000)),"")</f>
        <v/>
      </c>
      <c r="BS377" s="145" t="str">
        <f>IFERROR(TRUNC(VLOOKUP($E377,'Container Panel'!$B$41:$Z$100,$D377,0)/(VLOOKUP(BS$276,UI!$A$12:$O$51,VLOOKUP(BS$278,$B$276:$C$278,2,0),0)/1000)),"")</f>
        <v/>
      </c>
      <c r="BT377" s="145" t="str">
        <f>IFERROR(TRUNC(VLOOKUP($E377,'Container Panel'!$B$41:$Z$100,$D377,0)/(VLOOKUP(BT$276,UI!$A$12:$O$51,VLOOKUP(BT$278,$B$276:$C$278,2,0),0)/1000)),"")</f>
        <v/>
      </c>
      <c r="BU377" s="145" t="str">
        <f>IFERROR(TRUNC(VLOOKUP($E377,'Container Panel'!$B$41:$Z$100,$D377,0)/(VLOOKUP(BU$276,UI!$A$12:$O$51,VLOOKUP(BU$278,$B$276:$C$278,2,0),0)/1000)),"")</f>
        <v/>
      </c>
      <c r="BV377" s="145" t="str">
        <f>IFERROR(TRUNC(VLOOKUP($E377,'Container Panel'!$B$41:$Z$100,$D377,0)/(VLOOKUP(BV$276,UI!$A$12:$O$51,VLOOKUP(BV$278,$B$276:$C$278,2,0),0)/1000)),"")</f>
        <v/>
      </c>
      <c r="BW377" s="145" t="str">
        <f>IFERROR(TRUNC(VLOOKUP($E377,'Container Panel'!$B$41:$Z$100,$D377,0)/(VLOOKUP(BW$276,UI!$A$12:$O$51,VLOOKUP(BW$278,$B$276:$C$278,2,0),0)/1000)),"")</f>
        <v/>
      </c>
      <c r="BX377" s="145" t="str">
        <f>IFERROR(TRUNC(VLOOKUP($E377,'Container Panel'!$B$41:$Z$100,$D377,0)/(VLOOKUP(BX$276,UI!$A$12:$O$51,VLOOKUP(BX$278,$B$276:$C$278,2,0),0)/1000)),"")</f>
        <v/>
      </c>
      <c r="BY377" s="145" t="str">
        <f>IFERROR(TRUNC(VLOOKUP($E377,'Container Panel'!$B$41:$Z$100,$D377,0)/(VLOOKUP(BY$276,UI!$A$12:$O$51,VLOOKUP(BY$278,$B$276:$C$278,2,0),0)/1000)),"")</f>
        <v/>
      </c>
      <c r="BZ377" s="145" t="str">
        <f>IFERROR(TRUNC(VLOOKUP($E377,'Container Panel'!$B$41:$Z$100,$D377,0)/(VLOOKUP(BZ$276,UI!$A$12:$O$51,VLOOKUP(BZ$278,$B$276:$C$278,2,0),0)/1000)),"")</f>
        <v/>
      </c>
      <c r="CA377" s="145" t="str">
        <f>IFERROR(TRUNC(VLOOKUP($E377,'Container Panel'!$B$41:$Z$100,$D377,0)/(VLOOKUP(CA$276,UI!$A$12:$O$51,VLOOKUP(CA$278,$B$276:$C$278,2,0),0)/1000)),"")</f>
        <v/>
      </c>
      <c r="CB377" s="145" t="str">
        <f>IFERROR(TRUNC(VLOOKUP($E377,'Container Panel'!$B$41:$Z$100,$D377,0)/(VLOOKUP(CB$276,UI!$A$12:$O$51,VLOOKUP(CB$278,$B$276:$C$278,2,0),0)/1000)),"")</f>
        <v/>
      </c>
      <c r="CC377" s="145" t="str">
        <f>IFERROR(TRUNC(VLOOKUP($E377,'Container Panel'!$B$41:$Z$100,$D377,0)/(VLOOKUP(CC$276,UI!$A$12:$O$51,VLOOKUP(CC$278,$B$276:$C$278,2,0),0)/1000)),"")</f>
        <v/>
      </c>
      <c r="CD377" s="145" t="str">
        <f>IFERROR(TRUNC(VLOOKUP($E377,'Container Panel'!$B$41:$Z$100,$D377,0)/(VLOOKUP(CD$276,UI!$A$12:$O$51,VLOOKUP(CD$278,$B$276:$C$278,2,0),0)/1000)),"")</f>
        <v/>
      </c>
      <c r="CE377" s="145" t="str">
        <f>IFERROR(TRUNC(VLOOKUP($E377,'Container Panel'!$B$41:$Z$100,$D377,0)/(VLOOKUP(CE$276,UI!$A$12:$O$51,VLOOKUP(CE$278,$B$276:$C$278,2,0),0)/1000)),"")</f>
        <v/>
      </c>
      <c r="CF377" s="145" t="str">
        <f>IFERROR(TRUNC(VLOOKUP($E377,'Container Panel'!$B$41:$Z$100,$D377,0)/(VLOOKUP(CF$276,UI!$A$12:$O$51,VLOOKUP(CF$278,$B$276:$C$278,2,0),0)/1000)),"")</f>
        <v/>
      </c>
      <c r="CG377" s="145" t="str">
        <f>IFERROR(TRUNC(VLOOKUP($E377,'Container Panel'!$B$41:$Z$100,$D377,0)/(VLOOKUP(CG$276,UI!$A$12:$O$51,VLOOKUP(CG$278,$B$276:$C$278,2,0),0)/1000)),"")</f>
        <v/>
      </c>
      <c r="CH377" s="145" t="str">
        <f>IFERROR(TRUNC(VLOOKUP($E377,'Container Panel'!$B$41:$Z$100,$D377,0)/(VLOOKUP(CH$276,UI!$A$12:$O$51,VLOOKUP(CH$278,$B$276:$C$278,2,0),0)/1000)),"")</f>
        <v/>
      </c>
      <c r="CI377" s="145" t="str">
        <f>IFERROR(TRUNC(VLOOKUP($E377,'Container Panel'!$B$41:$Z$100,$D377,0)/(VLOOKUP(CI$276,UI!$A$12:$O$51,VLOOKUP(CI$278,$B$276:$C$278,2,0),0)/1000)),"")</f>
        <v/>
      </c>
      <c r="CJ377" s="145" t="str">
        <f>IFERROR(TRUNC(VLOOKUP($E377,'Container Panel'!$B$41:$Z$100,$D377,0)/(VLOOKUP(CJ$276,UI!$A$12:$O$51,VLOOKUP(CJ$278,$B$276:$C$278,2,0),0)/1000)),"")</f>
        <v/>
      </c>
      <c r="CK377" s="145" t="str">
        <f>IFERROR(TRUNC(VLOOKUP($E377,'Container Panel'!$B$41:$Z$100,$D377,0)/(VLOOKUP(CK$276,UI!$A$12:$O$51,VLOOKUP(CK$278,$B$276:$C$278,2,0),0)/1000)),"")</f>
        <v/>
      </c>
      <c r="CL377" s="145" t="str">
        <f>IFERROR(TRUNC(VLOOKUP($E377,'Container Panel'!$B$41:$Z$100,$D377,0)/(VLOOKUP(CL$276,UI!$A$12:$O$51,VLOOKUP(CL$278,$B$276:$C$278,2,0),0)/1000)),"")</f>
        <v/>
      </c>
      <c r="CM377" s="145" t="str">
        <f>IFERROR(TRUNC(VLOOKUP($E377,'Container Panel'!$B$41:$Z$100,$D377,0)/(VLOOKUP(CM$276,UI!$A$12:$O$51,VLOOKUP(CM$278,$B$276:$C$278,2,0),0)/1000)),"")</f>
        <v/>
      </c>
      <c r="CN377" s="145" t="str">
        <f>IFERROR(TRUNC(VLOOKUP($E377,'Container Panel'!$B$41:$Z$100,$D377,0)/(VLOOKUP(CN$276,UI!$A$12:$O$51,VLOOKUP(CN$278,$B$276:$C$278,2,0),0)/1000)),"")</f>
        <v/>
      </c>
      <c r="CO377" s="145" t="str">
        <f>IFERROR(TRUNC(VLOOKUP($E377,'Container Panel'!$B$41:$Z$100,$D377,0)/(VLOOKUP(CO$276,UI!$A$12:$O$51,VLOOKUP(CO$278,$B$276:$C$278,2,0),0)/1000)),"")</f>
        <v/>
      </c>
      <c r="CP377" s="145" t="str">
        <f>IFERROR(TRUNC(VLOOKUP($E377,'Container Panel'!$B$41:$Z$100,$D377,0)/(VLOOKUP(CP$276,UI!$A$12:$O$51,VLOOKUP(CP$278,$B$276:$C$278,2,0),0)/1000)),"")</f>
        <v/>
      </c>
      <c r="CQ377" s="145" t="str">
        <f>IFERROR(TRUNC(VLOOKUP($E377,'Container Panel'!$B$41:$Z$100,$D377,0)/(VLOOKUP(CQ$276,UI!$A$12:$O$51,VLOOKUP(CQ$278,$B$276:$C$278,2,0),0)/1000)),"")</f>
        <v/>
      </c>
      <c r="CR377" s="145" t="str">
        <f>IFERROR(TRUNC(VLOOKUP($E377,'Container Panel'!$B$41:$Z$100,$D377,0)/(VLOOKUP(CR$276,UI!$A$12:$O$51,VLOOKUP(CR$278,$B$276:$C$278,2,0),0)/1000)),"")</f>
        <v/>
      </c>
      <c r="CS377" s="145" t="str">
        <f>IFERROR(TRUNC(VLOOKUP($E377,'Container Panel'!$B$41:$Z$100,$D377,0)/(VLOOKUP(CS$276,UI!$A$12:$O$51,VLOOKUP(CS$278,$B$276:$C$278,2,0),0)/1000)),"")</f>
        <v/>
      </c>
      <c r="CT377" s="145" t="str">
        <f>IFERROR(TRUNC(VLOOKUP($E377,'Container Panel'!$B$41:$Z$100,$D377,0)/(VLOOKUP(CT$276,UI!$A$12:$O$51,VLOOKUP(CT$278,$B$276:$C$278,2,0),0)/1000)),"")</f>
        <v/>
      </c>
      <c r="CU377" s="145" t="str">
        <f>IFERROR(TRUNC(VLOOKUP($E377,'Container Panel'!$B$41:$Z$100,$D377,0)/(VLOOKUP(CU$276,UI!$A$12:$O$51,VLOOKUP(CU$278,$B$276:$C$278,2,0),0)/1000)),"")</f>
        <v/>
      </c>
      <c r="CV377" s="145" t="str">
        <f>IFERROR(TRUNC(VLOOKUP($E377,'Container Panel'!$B$41:$Z$100,$D377,0)/(VLOOKUP(CV$276,UI!$A$12:$O$51,VLOOKUP(CV$278,$B$276:$C$278,2,0),0)/1000)),"")</f>
        <v/>
      </c>
      <c r="CW377" s="145" t="str">
        <f>IFERROR(TRUNC(VLOOKUP($E377,'Container Panel'!$B$41:$Z$100,$D377,0)/(VLOOKUP(CW$276,UI!$A$12:$O$51,VLOOKUP(CW$278,$B$276:$C$278,2,0),0)/1000)),"")</f>
        <v/>
      </c>
      <c r="CX377" s="145" t="str">
        <f>IFERROR(TRUNC(VLOOKUP($E377,'Container Panel'!$B$41:$Z$100,$D377,0)/(VLOOKUP(CX$276,UI!$A$12:$O$51,VLOOKUP(CX$278,$B$276:$C$278,2,0),0)/1000)),"")</f>
        <v/>
      </c>
      <c r="CY377" s="145" t="str">
        <f>IFERROR(TRUNC(VLOOKUP($E377,'Container Panel'!$B$41:$Z$100,$D377,0)/(VLOOKUP(CY$276,UI!$A$12:$O$51,VLOOKUP(CY$278,$B$276:$C$278,2,0),0)/1000)),"")</f>
        <v/>
      </c>
      <c r="CZ377" s="145" t="str">
        <f>IFERROR(TRUNC(VLOOKUP($E377,'Container Panel'!$B$41:$Z$100,$D377,0)/(VLOOKUP(CZ$276,UI!$A$12:$O$51,VLOOKUP(CZ$278,$B$276:$C$278,2,0),0)/1000)),"")</f>
        <v/>
      </c>
      <c r="DA377" s="145" t="str">
        <f>IFERROR(TRUNC(VLOOKUP($E377,'Container Panel'!$B$41:$Z$100,$D377,0)/(VLOOKUP(DA$276,UI!$A$12:$O$51,VLOOKUP(DA$278,$B$276:$C$278,2,0),0)/1000)),"")</f>
        <v/>
      </c>
      <c r="DB377" s="145" t="str">
        <f>IFERROR(TRUNC(VLOOKUP($E377,'Container Panel'!$B$41:$Z$100,$D377,0)/(VLOOKUP(DB$276,UI!$A$12:$O$51,VLOOKUP(DB$278,$B$276:$C$278,2,0),0)/1000)),"")</f>
        <v/>
      </c>
      <c r="DC377" s="145" t="str">
        <f>IFERROR(TRUNC(VLOOKUP($E377,'Container Panel'!$B$41:$Z$100,$D377,0)/(VLOOKUP(DC$276,UI!$A$12:$O$51,VLOOKUP(DC$278,$B$276:$C$278,2,0),0)/1000)),"")</f>
        <v/>
      </c>
      <c r="DD377" s="145" t="str">
        <f>IFERROR(TRUNC(VLOOKUP($E377,'Container Panel'!$B$41:$Z$100,$D377,0)/(VLOOKUP(DD$276,UI!$A$12:$O$51,VLOOKUP(DD$278,$B$276:$C$278,2,0),0)/1000)),"")</f>
        <v/>
      </c>
      <c r="DE377" s="145" t="str">
        <f>IFERROR(TRUNC(VLOOKUP($E377,'Container Panel'!$B$41:$Z$100,$D377,0)/(VLOOKUP(DE$276,UI!$A$12:$O$51,VLOOKUP(DE$278,$B$276:$C$278,2,0),0)/1000)),"")</f>
        <v/>
      </c>
      <c r="DF377" s="145" t="str">
        <f>IFERROR(TRUNC(VLOOKUP($E377,'Container Panel'!$B$41:$Z$100,$D377,0)/(VLOOKUP(DF$276,UI!$A$12:$O$51,VLOOKUP(DF$278,$B$276:$C$278,2,0),0)/1000)),"")</f>
        <v/>
      </c>
      <c r="DG377" s="145" t="str">
        <f>IFERROR(TRUNC(VLOOKUP($E377,'Container Panel'!$B$41:$Z$100,$D377,0)/(VLOOKUP(DG$276,UI!$A$12:$O$51,VLOOKUP(DG$278,$B$276:$C$278,2,0),0)/1000)),"")</f>
        <v/>
      </c>
      <c r="DH377" s="145" t="str">
        <f>IFERROR(TRUNC(VLOOKUP($E377,'Container Panel'!$B$41:$Z$100,$D377,0)/(VLOOKUP(DH$276,UI!$A$12:$O$51,VLOOKUP(DH$278,$B$276:$C$278,2,0),0)/1000)),"")</f>
        <v/>
      </c>
      <c r="DI377" s="145" t="str">
        <f>IFERROR(TRUNC(VLOOKUP($E377,'Container Panel'!$B$41:$Z$100,$D377,0)/(VLOOKUP(DI$276,UI!$A$12:$O$51,VLOOKUP(DI$278,$B$276:$C$278,2,0),0)/1000)),"")</f>
        <v/>
      </c>
      <c r="DJ377" s="145" t="str">
        <f>IFERROR(TRUNC(VLOOKUP($E377,'Container Panel'!$B$41:$Z$100,$D377,0)/(VLOOKUP(DJ$276,UI!$A$12:$O$51,VLOOKUP(DJ$278,$B$276:$C$278,2,0),0)/1000)),"")</f>
        <v/>
      </c>
      <c r="DK377" s="145" t="str">
        <f>IFERROR(TRUNC(VLOOKUP($E377,'Container Panel'!$B$41:$Z$100,$D377,0)/(VLOOKUP(DK$276,UI!$A$12:$O$51,VLOOKUP(DK$278,$B$276:$C$278,2,0),0)/1000)),"")</f>
        <v/>
      </c>
      <c r="DL377" s="145" t="str">
        <f>IFERROR(TRUNC(VLOOKUP($E377,'Container Panel'!$B$41:$Z$100,$D377,0)/(VLOOKUP(DL$276,UI!$A$12:$O$51,VLOOKUP(DL$278,$B$276:$C$278,2,0),0)/1000)),"")</f>
        <v/>
      </c>
      <c r="DM377" s="145" t="str">
        <f>IFERROR(TRUNC(VLOOKUP($E377,'Container Panel'!$B$41:$Z$100,$D377,0)/(VLOOKUP(DM$276,UI!$A$12:$O$51,VLOOKUP(DM$278,$B$276:$C$278,2,0),0)/1000)),"")</f>
        <v/>
      </c>
      <c r="DN377" s="145" t="str">
        <f>IFERROR(TRUNC(VLOOKUP($E377,'Container Panel'!$B$41:$Z$100,$D377,0)/(VLOOKUP(DN$276,UI!$A$12:$O$51,VLOOKUP(DN$278,$B$276:$C$278,2,0),0)/1000)),"")</f>
        <v/>
      </c>
      <c r="DO377" s="145" t="str">
        <f>IFERROR(TRUNC(VLOOKUP($E377,'Container Panel'!$B$41:$Z$100,$D377,0)/(VLOOKUP(DO$276,UI!$A$12:$O$51,VLOOKUP(DO$278,$B$276:$C$278,2,0),0)/1000)),"")</f>
        <v/>
      </c>
      <c r="DP377" s="145" t="str">
        <f>IFERROR(TRUNC(VLOOKUP($E377,'Container Panel'!$B$41:$Z$100,$D377,0)/(VLOOKUP(DP$276,UI!$A$12:$O$51,VLOOKUP(DP$278,$B$276:$C$278,2,0),0)/1000)),"")</f>
        <v/>
      </c>
      <c r="DQ377" s="145" t="str">
        <f>IFERROR(TRUNC(VLOOKUP($E377,'Container Panel'!$B$41:$Z$100,$D377,0)/(VLOOKUP(DQ$276,UI!$A$12:$O$51,VLOOKUP(DQ$278,$B$276:$C$278,2,0),0)/1000)),"")</f>
        <v/>
      </c>
      <c r="DR377" s="145" t="str">
        <f>IFERROR(TRUNC(VLOOKUP($E377,'Container Panel'!$B$41:$Z$100,$D377,0)/(VLOOKUP(DR$276,UI!$A$12:$O$51,VLOOKUP(DR$278,$B$276:$C$278,2,0),0)/1000)),"")</f>
        <v/>
      </c>
      <c r="DS377" s="145" t="str">
        <f>IFERROR(TRUNC(VLOOKUP($E377,'Container Panel'!$B$41:$Z$100,$D377,0)/(VLOOKUP(DS$276,UI!$A$12:$O$51,VLOOKUP(DS$278,$B$276:$C$278,2,0),0)/1000)),"")</f>
        <v/>
      </c>
      <c r="DT377" s="145" t="str">
        <f>IFERROR(TRUNC(VLOOKUP($E377,'Container Panel'!$B$41:$Z$100,$D377,0)/(VLOOKUP(DT$276,UI!$A$12:$O$51,VLOOKUP(DT$278,$B$276:$C$278,2,0),0)/1000)),"")</f>
        <v/>
      </c>
      <c r="DU377" s="145" t="str">
        <f>IFERROR(TRUNC(VLOOKUP($E377,'Container Panel'!$B$41:$Z$100,$D377,0)/(VLOOKUP(DU$276,UI!$A$12:$O$51,VLOOKUP(DU$278,$B$276:$C$278,2,0),0)/1000)),"")</f>
        <v/>
      </c>
      <c r="DV377" s="145" t="str">
        <f>IFERROR(TRUNC(VLOOKUP($E377,'Container Panel'!$B$41:$Z$100,$D377,0)/(VLOOKUP(DV$276,UI!$A$12:$O$51,VLOOKUP(DV$278,$B$276:$C$278,2,0),0)/1000)),"")</f>
        <v/>
      </c>
      <c r="DW377" s="145" t="str">
        <f>IFERROR(TRUNC(VLOOKUP($E377,'Container Panel'!$B$41:$Z$100,$D377,0)/(VLOOKUP(DW$276,UI!$A$12:$O$51,VLOOKUP(DW$278,$B$276:$C$278,2,0),0)/1000)),"")</f>
        <v/>
      </c>
      <c r="DX377" s="145" t="str">
        <f>IFERROR(TRUNC(VLOOKUP($E377,'Container Panel'!$B$41:$Z$100,$D377,0)/(VLOOKUP(DX$276,UI!$A$12:$O$51,VLOOKUP(DX$278,$B$276:$C$278,2,0),0)/1000)),"")</f>
        <v/>
      </c>
      <c r="DY377" s="145" t="str">
        <f>IFERROR(TRUNC(VLOOKUP($E377,'Container Panel'!$B$41:$Z$100,$D377,0)/(VLOOKUP(DY$276,UI!$A$12:$O$51,VLOOKUP(DY$278,$B$276:$C$278,2,0),0)/1000)),"")</f>
        <v/>
      </c>
      <c r="DZ377" s="145" t="str">
        <f>IFERROR(TRUNC(VLOOKUP($E377,'Container Panel'!$B$41:$Z$100,$D377,0)/(VLOOKUP(DZ$276,UI!$A$12:$O$51,VLOOKUP(DZ$278,$B$276:$C$278,2,0),0)/1000)),"")</f>
        <v/>
      </c>
      <c r="EA377" s="145" t="str">
        <f>IFERROR(TRUNC(VLOOKUP($E377,'Container Panel'!$B$41:$Z$100,$D377,0)/(VLOOKUP(EA$276,UI!$A$12:$O$51,VLOOKUP(EA$278,$B$276:$C$278,2,0),0)/1000)),"")</f>
        <v/>
      </c>
      <c r="EB377" s="145" t="str">
        <f>IFERROR(TRUNC(VLOOKUP($E377,'Container Panel'!$B$41:$Z$100,$D377,0)/(VLOOKUP(EB$276,UI!$A$12:$O$51,VLOOKUP(EB$278,$B$276:$C$278,2,0),0)/1000)),"")</f>
        <v/>
      </c>
      <c r="EC377" s="145" t="str">
        <f>IFERROR(TRUNC(VLOOKUP($E377,'Container Panel'!$B$41:$Z$100,$D377,0)/(VLOOKUP(EC$276,UI!$A$12:$O$51,VLOOKUP(EC$278,$B$276:$C$278,2,0),0)/1000)),"")</f>
        <v/>
      </c>
      <c r="ED377" s="145" t="str">
        <f>IFERROR(TRUNC(VLOOKUP($E377,'Container Panel'!$B$41:$Z$100,$D377,0)/(VLOOKUP(ED$276,UI!$A$12:$O$51,VLOOKUP(ED$278,$B$276:$C$278,2,0),0)/1000)),"")</f>
        <v/>
      </c>
      <c r="EE377" s="145" t="str">
        <f>IFERROR(TRUNC(VLOOKUP($E377,'Container Panel'!$B$41:$Z$100,$D377,0)/(VLOOKUP(EE$276,UI!$A$12:$O$51,VLOOKUP(EE$278,$B$276:$C$278,2,0),0)/1000)),"")</f>
        <v/>
      </c>
      <c r="EF377" s="145" t="str">
        <f>IFERROR(TRUNC(VLOOKUP($E377,'Container Panel'!$B$41:$Z$100,$D377,0)/(VLOOKUP(EF$276,UI!$A$12:$O$51,VLOOKUP(EF$278,$B$276:$C$278,2,0),0)/1000)),"")</f>
        <v/>
      </c>
      <c r="EG377" s="145" t="str">
        <f>IFERROR(TRUNC(VLOOKUP($E377,'Container Panel'!$B$41:$Z$100,$D377,0)/(VLOOKUP(EG$276,UI!$A$12:$O$51,VLOOKUP(EG$278,$B$276:$C$278,2,0),0)/1000)),"")</f>
        <v/>
      </c>
      <c r="EH377" s="145" t="str">
        <f>IFERROR(TRUNC(VLOOKUP($E377,'Container Panel'!$B$41:$Z$100,$D377,0)/(VLOOKUP(EH$276,UI!$A$12:$O$51,VLOOKUP(EH$278,$B$276:$C$278,2,0),0)/1000)),"")</f>
        <v/>
      </c>
      <c r="EI377" s="145" t="str">
        <f>IFERROR(TRUNC(VLOOKUP($E377,'Container Panel'!$B$41:$Z$100,$D377,0)/(VLOOKUP(EI$276,UI!$A$12:$O$51,VLOOKUP(EI$278,$B$276:$C$278,2,0),0)/1000)),"")</f>
        <v/>
      </c>
      <c r="EJ377" s="145" t="str">
        <f>IFERROR(TRUNC(VLOOKUP($E377,'Container Panel'!$B$41:$Z$100,$D377,0)/(VLOOKUP(EJ$276,UI!$A$12:$O$51,VLOOKUP(EJ$278,$B$276:$C$278,2,0),0)/1000)),"")</f>
        <v/>
      </c>
      <c r="EK377" s="145" t="str">
        <f>IFERROR(TRUNC(VLOOKUP($E377,'Container Panel'!$B$41:$Z$100,$D377,0)/(VLOOKUP(EK$276,UI!$A$12:$O$51,VLOOKUP(EK$278,$B$276:$C$278,2,0),0)/1000)),"")</f>
        <v/>
      </c>
      <c r="EL377" s="145" t="str">
        <f>IFERROR(TRUNC(VLOOKUP($E377,'Container Panel'!$B$41:$Z$100,$D377,0)/(VLOOKUP(EL$276,UI!$A$12:$O$51,VLOOKUP(EL$278,$B$276:$C$278,2,0),0)/1000)),"")</f>
        <v/>
      </c>
      <c r="EM377" s="145" t="str">
        <f>IFERROR(TRUNC(VLOOKUP($E377,'Container Panel'!$B$41:$Z$100,$D377,0)/(VLOOKUP(EM$276,UI!$A$12:$O$51,VLOOKUP(EM$278,$B$276:$C$278,2,0),0)/1000)),"")</f>
        <v/>
      </c>
      <c r="EN377" s="145" t="str">
        <f>IFERROR(TRUNC(VLOOKUP($E377,'Container Panel'!$B$41:$Z$100,$D377,0)/(VLOOKUP(EN$276,UI!$A$12:$O$51,VLOOKUP(EN$278,$B$276:$C$278,2,0),0)/1000)),"")</f>
        <v/>
      </c>
      <c r="EO377" s="145" t="str">
        <f>IFERROR(TRUNC(VLOOKUP($E377,'Container Panel'!$B$41:$Z$100,$D377,0)/(VLOOKUP(EO$276,UI!$A$12:$O$51,VLOOKUP(EO$278,$B$276:$C$278,2,0),0)/1000)),"")</f>
        <v/>
      </c>
      <c r="EP377" s="145" t="str">
        <f>IFERROR(TRUNC(VLOOKUP($E377,'Container Panel'!$B$41:$Z$100,$D377,0)/(VLOOKUP(EP$276,UI!$A$12:$O$51,VLOOKUP(EP$278,$B$276:$C$278,2,0),0)/1000)),"")</f>
        <v/>
      </c>
      <c r="EQ377" s="145" t="str">
        <f>IFERROR(TRUNC(VLOOKUP($E377,'Container Panel'!$B$41:$Z$100,$D377,0)/(VLOOKUP(EQ$276,UI!$A$12:$O$51,VLOOKUP(EQ$278,$B$276:$C$278,2,0),0)/1000)),"")</f>
        <v/>
      </c>
      <c r="ER377" s="145" t="str">
        <f>IFERROR(TRUNC(VLOOKUP($E377,'Container Panel'!$B$41:$Z$100,$D377,0)/(VLOOKUP(ER$276,UI!$A$12:$O$51,VLOOKUP(ER$278,$B$276:$C$278,2,0),0)/1000)),"")</f>
        <v/>
      </c>
      <c r="ES377" s="145" t="str">
        <f>IFERROR(TRUNC(VLOOKUP($E377,'Container Panel'!$B$41:$Z$100,$D377,0)/(VLOOKUP(ES$276,UI!$A$12:$O$51,VLOOKUP(ES$278,$B$276:$C$278,2,0),0)/1000)),"")</f>
        <v/>
      </c>
      <c r="ET377" s="145" t="str">
        <f>IFERROR(TRUNC(VLOOKUP($E377,'Container Panel'!$B$41:$Z$100,$D377,0)/(VLOOKUP(ET$276,UI!$A$12:$O$51,VLOOKUP(ET$278,$B$276:$C$278,2,0),0)/1000)),"")</f>
        <v/>
      </c>
      <c r="EU377" s="145" t="str">
        <f>IFERROR(TRUNC(VLOOKUP($E377,'Container Panel'!$B$41:$Z$100,$D377,0)/(VLOOKUP(EU$276,UI!$A$12:$O$51,VLOOKUP(EU$278,$B$276:$C$278,2,0),0)/1000)),"")</f>
        <v/>
      </c>
      <c r="EV377" s="145" t="str">
        <f>IFERROR(TRUNC(VLOOKUP($E377,'Container Panel'!$B$41:$Z$100,$D377,0)/(VLOOKUP(EV$276,UI!$A$12:$O$51,VLOOKUP(EV$278,$B$276:$C$278,2,0),0)/1000)),"")</f>
        <v/>
      </c>
      <c r="EW377" s="145" t="str">
        <f>IFERROR(TRUNC(VLOOKUP($E377,'Container Panel'!$B$41:$Z$100,$D377,0)/(VLOOKUP(EW$276,UI!$A$12:$O$51,VLOOKUP(EW$278,$B$276:$C$278,2,0),0)/1000)),"")</f>
        <v/>
      </c>
      <c r="EX377" s="145" t="str">
        <f>IFERROR(TRUNC(VLOOKUP($E377,'Container Panel'!$B$41:$Z$100,$D377,0)/(VLOOKUP(EX$276,UI!$A$12:$O$51,VLOOKUP(EX$278,$B$276:$C$278,2,0),0)/1000)),"")</f>
        <v/>
      </c>
      <c r="EY377" s="145" t="str">
        <f>IFERROR(TRUNC(VLOOKUP($E377,'Container Panel'!$B$41:$Z$100,$D377,0)/(VLOOKUP(EY$276,UI!$A$12:$O$51,VLOOKUP(EY$278,$B$276:$C$278,2,0),0)/1000)),"")</f>
        <v/>
      </c>
      <c r="EZ377" s="145" t="str">
        <f>IFERROR(TRUNC(VLOOKUP($E377,'Container Panel'!$B$41:$Z$100,$D377,0)/(VLOOKUP(EZ$276,UI!$A$12:$O$51,VLOOKUP(EZ$278,$B$276:$C$278,2,0),0)/1000)),"")</f>
        <v/>
      </c>
      <c r="FA377" s="145" t="str">
        <f>IFERROR(TRUNC(VLOOKUP($E377,'Container Panel'!$B$41:$Z$100,$D377,0)/(VLOOKUP(FA$276,UI!$A$12:$O$51,VLOOKUP(FA$278,$B$276:$C$278,2,0),0)/1000)),"")</f>
        <v/>
      </c>
      <c r="FB377" s="145" t="str">
        <f>IFERROR(TRUNC(VLOOKUP($E377,'Container Panel'!$B$41:$Z$100,$D377,0)/(VLOOKUP(FB$276,UI!$A$12:$O$51,VLOOKUP(FB$278,$B$276:$C$278,2,0),0)/1000)),"")</f>
        <v/>
      </c>
      <c r="FC377" s="145" t="str">
        <f>IFERROR(TRUNC(VLOOKUP($E377,'Container Panel'!$B$41:$Z$100,$D377,0)/(VLOOKUP(FC$276,UI!$A$12:$O$51,VLOOKUP(FC$278,$B$276:$C$278,2,0),0)/1000)),"")</f>
        <v/>
      </c>
      <c r="FD377" s="145" t="str">
        <f>IFERROR(TRUNC(VLOOKUP($E377,'Container Panel'!$B$41:$Z$100,$D377,0)/(VLOOKUP(FD$276,UI!$A$12:$O$51,VLOOKUP(FD$278,$B$276:$C$278,2,0),0)/1000)),"")</f>
        <v/>
      </c>
      <c r="FE377" s="145" t="str">
        <f>IFERROR(TRUNC(VLOOKUP($E377,'Container Panel'!$B$41:$Z$100,$D377,0)/(VLOOKUP(FE$276,UI!$A$12:$O$51,VLOOKUP(FE$278,$B$276:$C$278,2,0),0)/1000)),"")</f>
        <v/>
      </c>
      <c r="FF377" s="145" t="str">
        <f>IFERROR(TRUNC(VLOOKUP($E377,'Container Panel'!$B$41:$Z$100,$D377,0)/(VLOOKUP(FF$276,UI!$A$12:$O$51,VLOOKUP(FF$278,$B$276:$C$278,2,0),0)/1000)),"")</f>
        <v/>
      </c>
      <c r="FG377" s="145" t="str">
        <f>IFERROR(TRUNC(VLOOKUP($E377,'Container Panel'!$B$41:$Z$100,$D377,0)/(VLOOKUP(FG$276,UI!$A$12:$O$51,VLOOKUP(FG$278,$B$276:$C$278,2,0),0)/1000)),"")</f>
        <v/>
      </c>
      <c r="FH377" s="145" t="str">
        <f>IFERROR(TRUNC(VLOOKUP($E377,'Container Panel'!$B$41:$Z$100,$D377,0)/(VLOOKUP(FH$276,UI!$A$12:$O$51,VLOOKUP(FH$278,$B$276:$C$278,2,0),0)/1000)),"")</f>
        <v/>
      </c>
      <c r="FI377" s="145" t="str">
        <f>IFERROR(TRUNC(VLOOKUP($E377,'Container Panel'!$B$41:$Z$100,$D377,0)/(VLOOKUP(FI$276,UI!$A$12:$O$51,VLOOKUP(FI$278,$B$276:$C$278,2,0),0)/1000)),"")</f>
        <v/>
      </c>
      <c r="FJ377" s="145" t="str">
        <f>IFERROR(TRUNC(VLOOKUP($E377,'Container Panel'!$B$41:$Z$100,$D377,0)/(VLOOKUP(FJ$276,UI!$A$12:$O$51,VLOOKUP(FJ$278,$B$276:$C$278,2,0),0)/1000)),"")</f>
        <v/>
      </c>
      <c r="FK377" s="145" t="str">
        <f>IFERROR(TRUNC(VLOOKUP($E377,'Container Panel'!$B$41:$Z$100,$D377,0)/(VLOOKUP(FK$276,UI!$A$12:$O$51,VLOOKUP(FK$278,$B$276:$C$278,2,0),0)/1000)),"")</f>
        <v/>
      </c>
      <c r="FL377" s="145" t="str">
        <f>IFERROR(TRUNC(VLOOKUP($E377,'Container Panel'!$B$41:$Z$100,$D377,0)/(VLOOKUP(FL$276,UI!$A$12:$O$51,VLOOKUP(FL$278,$B$276:$C$278,2,0),0)/1000)),"")</f>
        <v/>
      </c>
      <c r="FM377" s="145" t="str">
        <f>IFERROR(TRUNC(VLOOKUP($E377,'Container Panel'!$B$41:$Z$100,$D377,0)/(VLOOKUP(FM$276,UI!$A$12:$O$51,VLOOKUP(FM$278,$B$276:$C$278,2,0),0)/1000)),"")</f>
        <v/>
      </c>
      <c r="FN377" s="145" t="str">
        <f>IFERROR(TRUNC(VLOOKUP($E377,'Container Panel'!$B$41:$Z$100,$D377,0)/(VLOOKUP(FN$276,UI!$A$12:$O$51,VLOOKUP(FN$278,$B$276:$C$278,2,0),0)/1000)),"")</f>
        <v/>
      </c>
      <c r="FO377" s="145" t="str">
        <f>IFERROR(TRUNC(VLOOKUP($E377,'Container Panel'!$B$41:$Z$100,$D377,0)/(VLOOKUP(FO$276,UI!$A$12:$O$51,VLOOKUP(FO$278,$B$276:$C$278,2,0),0)/1000)),"")</f>
        <v/>
      </c>
      <c r="FP377" s="145" t="str">
        <f>IFERROR(TRUNC(VLOOKUP($E377,'Container Panel'!$B$41:$Z$100,$D377,0)/(VLOOKUP(FP$276,UI!$A$12:$O$51,VLOOKUP(FP$278,$B$276:$C$278,2,0),0)/1000)),"")</f>
        <v/>
      </c>
      <c r="FQ377" s="145" t="str">
        <f>IFERROR(TRUNC(VLOOKUP($E377,'Container Panel'!$B$41:$Z$100,$D377,0)/(VLOOKUP(FQ$276,UI!$A$12:$O$51,VLOOKUP(FQ$278,$B$276:$C$278,2,0),0)/1000)),"")</f>
        <v/>
      </c>
      <c r="FR377" s="145" t="str">
        <f>IFERROR(TRUNC(VLOOKUP($E377,'Container Panel'!$B$41:$Z$100,$D377,0)/(VLOOKUP(FR$276,UI!$A$12:$O$51,VLOOKUP(FR$278,$B$276:$C$278,2,0),0)/1000)),"")</f>
        <v/>
      </c>
      <c r="FS377" s="145" t="str">
        <f>IFERROR(TRUNC(VLOOKUP($E377,'Container Panel'!$B$41:$Z$100,$D377,0)/(VLOOKUP(FS$276,UI!$A$12:$O$51,VLOOKUP(FS$278,$B$276:$C$278,2,0),0)/1000)),"")</f>
        <v/>
      </c>
      <c r="FT377" s="145" t="str">
        <f>IFERROR(TRUNC(VLOOKUP($E377,'Container Panel'!$B$41:$Z$100,$D377,0)/(VLOOKUP(FT$276,UI!$A$12:$O$51,VLOOKUP(FT$278,$B$276:$C$278,2,0),0)/1000)),"")</f>
        <v/>
      </c>
      <c r="FU377" s="145" t="str">
        <f>IFERROR(TRUNC(VLOOKUP($E377,'Container Panel'!$B$41:$Z$100,$D377,0)/(VLOOKUP(FU$276,UI!$A$12:$O$51,VLOOKUP(FU$278,$B$276:$C$278,2,0),0)/1000)),"")</f>
        <v/>
      </c>
      <c r="FV377" s="145" t="str">
        <f>IFERROR(TRUNC(VLOOKUP($E377,'Container Panel'!$B$41:$Z$100,$D377,0)/(VLOOKUP(FV$276,UI!$A$12:$O$51,VLOOKUP(FV$278,$B$276:$C$278,2,0),0)/1000)),"")</f>
        <v/>
      </c>
      <c r="FW377" s="145" t="str">
        <f>IFERROR(TRUNC(VLOOKUP($E377,'Container Panel'!$B$41:$Z$100,$D377,0)/(VLOOKUP(FW$276,UI!$A$12:$O$51,VLOOKUP(FW$278,$B$276:$C$278,2,0),0)/1000)),"")</f>
        <v/>
      </c>
      <c r="FX377" s="145" t="str">
        <f>IFERROR(TRUNC(VLOOKUP($E377,'Container Panel'!$B$41:$Z$100,$D377,0)/(VLOOKUP(FX$276,UI!$A$12:$O$51,VLOOKUP(FX$278,$B$276:$C$278,2,0),0)/1000)),"")</f>
        <v/>
      </c>
      <c r="FY377" s="145" t="str">
        <f>IFERROR(TRUNC(VLOOKUP($E377,'Container Panel'!$B$41:$Z$100,$D377,0)/(VLOOKUP(FY$276,UI!$A$12:$O$51,VLOOKUP(FY$278,$B$276:$C$278,2,0),0)/1000)),"")</f>
        <v/>
      </c>
      <c r="FZ377" s="145" t="str">
        <f>IFERROR(TRUNC(VLOOKUP($E377,'Container Panel'!$B$41:$Z$100,$D377,0)/(VLOOKUP(FZ$276,UI!$A$12:$O$51,VLOOKUP(FZ$278,$B$276:$C$278,2,0),0)/1000)),"")</f>
        <v/>
      </c>
      <c r="GA377" s="145" t="str">
        <f>IFERROR(TRUNC(VLOOKUP($E377,'Container Panel'!$B$41:$Z$100,$D377,0)/(VLOOKUP(GA$276,UI!$A$12:$O$51,VLOOKUP(GA$278,$B$276:$C$278,2,0),0)/1000)),"")</f>
        <v/>
      </c>
      <c r="GB377" s="145" t="str">
        <f>IFERROR(TRUNC(VLOOKUP($E377,'Container Panel'!$B$41:$Z$100,$D377,0)/(VLOOKUP(GB$276,UI!$A$12:$O$51,VLOOKUP(GB$278,$B$276:$C$278,2,0),0)/1000)),"")</f>
        <v/>
      </c>
      <c r="GC377" s="145" t="str">
        <f>IFERROR(TRUNC(VLOOKUP($E377,'Container Panel'!$B$41:$Z$100,$D377,0)/(VLOOKUP(GC$276,UI!$A$12:$O$51,VLOOKUP(GC$278,$B$276:$C$278,2,0),0)/1000)),"")</f>
        <v/>
      </c>
      <c r="GD377" s="145" t="str">
        <f>IFERROR(TRUNC(VLOOKUP($E377,'Container Panel'!$B$41:$Z$100,$D377,0)/(VLOOKUP(GD$276,UI!$A$12:$O$51,VLOOKUP(GD$278,$B$276:$C$278,2,0),0)/1000)),"")</f>
        <v/>
      </c>
      <c r="GE377" s="145" t="str">
        <f>IFERROR(TRUNC(VLOOKUP($E377,'Container Panel'!$B$41:$Z$100,$D377,0)/(VLOOKUP(GE$276,UI!$A$12:$O$51,VLOOKUP(GE$278,$B$276:$C$278,2,0),0)/1000)),"")</f>
        <v/>
      </c>
      <c r="GF377" s="145" t="str">
        <f>IFERROR(TRUNC(VLOOKUP($E377,'Container Panel'!$B$41:$Z$100,$D377,0)/(VLOOKUP(GF$276,UI!$A$12:$O$51,VLOOKUP(GF$278,$B$276:$C$278,2,0),0)/1000)),"")</f>
        <v/>
      </c>
      <c r="GG377" s="145" t="str">
        <f>IFERROR(TRUNC(VLOOKUP($E377,'Container Panel'!$B$41:$Z$100,$D377,0)/(VLOOKUP(GG$276,UI!$A$12:$O$51,VLOOKUP(GG$278,$B$276:$C$278,2,0),0)/1000)),"")</f>
        <v/>
      </c>
      <c r="GH377" s="145" t="str">
        <f>IFERROR(TRUNC(VLOOKUP($E377,'Container Panel'!$B$41:$Z$100,$D377,0)/(VLOOKUP(GH$276,UI!$A$12:$O$51,VLOOKUP(GH$278,$B$276:$C$278,2,0),0)/1000)),"")</f>
        <v/>
      </c>
      <c r="GI377" s="145" t="str">
        <f>IFERROR(TRUNC(VLOOKUP($E377,'Container Panel'!$B$41:$Z$100,$D377,0)/(VLOOKUP(GI$276,UI!$A$12:$O$51,VLOOKUP(GI$278,$B$276:$C$278,2,0),0)/1000)),"")</f>
        <v/>
      </c>
      <c r="GJ377" s="145" t="str">
        <f>IFERROR(TRUNC(VLOOKUP($E377,'Container Panel'!$B$41:$Z$100,$D377,0)/(VLOOKUP(GJ$276,UI!$A$12:$O$51,VLOOKUP(GJ$278,$B$276:$C$278,2,0),0)/1000)),"")</f>
        <v/>
      </c>
      <c r="GK377" s="145" t="str">
        <f>IFERROR(TRUNC(VLOOKUP($E377,'Container Panel'!$B$41:$Z$100,$D377,0)/(VLOOKUP(GK$276,UI!$A$12:$O$51,VLOOKUP(GK$278,$B$276:$C$278,2,0),0)/1000)),"")</f>
        <v/>
      </c>
      <c r="GL377" s="145" t="str">
        <f>IFERROR(TRUNC(VLOOKUP($E377,'Container Panel'!$B$41:$Z$100,$D377,0)/(VLOOKUP(GL$276,UI!$A$12:$O$51,VLOOKUP(GL$278,$B$276:$C$278,2,0),0)/1000)),"")</f>
        <v/>
      </c>
      <c r="GM377" s="145" t="str">
        <f>IFERROR(TRUNC(VLOOKUP($E377,'Container Panel'!$B$41:$Z$100,$D377,0)/(VLOOKUP(GM$276,UI!$A$12:$O$51,VLOOKUP(GM$278,$B$276:$C$278,2,0),0)/1000)),"")</f>
        <v/>
      </c>
      <c r="GN377" s="145" t="str">
        <f>IFERROR(TRUNC(VLOOKUP($E377,'Container Panel'!$B$41:$Z$100,$D377,0)/(VLOOKUP(GN$276,UI!$A$12:$O$51,VLOOKUP(GN$278,$B$276:$C$278,2,0),0)/1000)),"")</f>
        <v/>
      </c>
      <c r="GO377" s="145" t="str">
        <f>IFERROR(TRUNC(VLOOKUP($E377,'Container Panel'!$B$41:$Z$100,$D377,0)/(VLOOKUP(GO$276,UI!$A$12:$O$51,VLOOKUP(GO$278,$B$276:$C$278,2,0),0)/1000)),"")</f>
        <v/>
      </c>
      <c r="GP377" s="145" t="str">
        <f>IFERROR(TRUNC(VLOOKUP($E377,'Container Panel'!$B$41:$Z$100,$D377,0)/(VLOOKUP(GP$276,UI!$A$12:$O$51,VLOOKUP(GP$278,$B$276:$C$278,2,0),0)/1000)),"")</f>
        <v/>
      </c>
      <c r="GQ377" s="145" t="str">
        <f>IFERROR(TRUNC(VLOOKUP($E377,'Container Panel'!$B$41:$Z$100,$D377,0)/(VLOOKUP(GQ$276,UI!$A$12:$O$51,VLOOKUP(GQ$278,$B$276:$C$278,2,0),0)/1000)),"")</f>
        <v/>
      </c>
      <c r="GR377" s="145" t="str">
        <f>IFERROR(TRUNC(VLOOKUP($E377,'Container Panel'!$B$41:$Z$100,$D377,0)/(VLOOKUP(GR$276,UI!$A$12:$O$51,VLOOKUP(GR$278,$B$276:$C$278,2,0),0)/1000)),"")</f>
        <v/>
      </c>
      <c r="GS377" s="145" t="str">
        <f>IFERROR(TRUNC(VLOOKUP($E377,'Container Panel'!$B$41:$Z$100,$D377,0)/(VLOOKUP(GS$276,UI!$A$12:$O$51,VLOOKUP(GS$278,$B$276:$C$278,2,0),0)/1000)),"")</f>
        <v/>
      </c>
      <c r="GT377" s="145" t="str">
        <f>IFERROR(TRUNC(VLOOKUP($E377,'Container Panel'!$B$41:$Z$100,$D377,0)/(VLOOKUP(GT$276,UI!$A$12:$O$51,VLOOKUP(GT$278,$B$276:$C$278,2,0),0)/1000)),"")</f>
        <v/>
      </c>
      <c r="GU377" s="145" t="str">
        <f>IFERROR(TRUNC(VLOOKUP($E377,'Container Panel'!$B$41:$Z$100,$D377,0)/(VLOOKUP(GU$276,UI!$A$12:$O$51,VLOOKUP(GU$278,$B$276:$C$278,2,0),0)/1000)),"")</f>
        <v/>
      </c>
      <c r="GV377" s="145" t="str">
        <f>IFERROR(TRUNC(VLOOKUP($E377,'Container Panel'!$B$41:$Z$100,$D377,0)/(VLOOKUP(GV$276,UI!$A$12:$O$51,VLOOKUP(GV$278,$B$276:$C$278,2,0),0)/1000)),"")</f>
        <v/>
      </c>
      <c r="GW377" s="145" t="str">
        <f>IFERROR(TRUNC(VLOOKUP($E377,'Container Panel'!$B$41:$Z$100,$D377,0)/(VLOOKUP(GW$276,UI!$A$12:$O$51,VLOOKUP(GW$278,$B$276:$C$278,2,0),0)/1000)),"")</f>
        <v/>
      </c>
      <c r="GX377" s="145" t="str">
        <f>IFERROR(TRUNC(VLOOKUP($E377,'Container Panel'!$B$41:$Z$100,$D377,0)/(VLOOKUP(GX$276,UI!$A$12:$O$51,VLOOKUP(GX$278,$B$276:$C$278,2,0),0)/1000)),"")</f>
        <v/>
      </c>
      <c r="GY377" s="145" t="str">
        <f>IFERROR(TRUNC(VLOOKUP($E377,'Container Panel'!$B$41:$Z$100,$D377,0)/(VLOOKUP(GY$276,UI!$A$12:$O$51,VLOOKUP(GY$278,$B$276:$C$278,2,0),0)/1000)),"")</f>
        <v/>
      </c>
      <c r="GZ377" s="145" t="str">
        <f>IFERROR(TRUNC(VLOOKUP($E377,'Container Panel'!$B$41:$Z$100,$D377,0)/(VLOOKUP(GZ$276,UI!$A$12:$O$51,VLOOKUP(GZ$278,$B$276:$C$278,2,0),0)/1000)),"")</f>
        <v/>
      </c>
      <c r="HA377" s="145" t="str">
        <f>IFERROR(TRUNC(VLOOKUP($E377,'Container Panel'!$B$41:$Z$100,$D377,0)/(VLOOKUP(HA$276,UI!$A$12:$O$51,VLOOKUP(HA$278,$B$276:$C$278,2,0),0)/1000)),"")</f>
        <v/>
      </c>
      <c r="HB377" s="145" t="str">
        <f>IFERROR(TRUNC(VLOOKUP($E377,'Container Panel'!$B$41:$Z$100,$D377,0)/(VLOOKUP(HB$276,UI!$A$12:$O$51,VLOOKUP(HB$278,$B$276:$C$278,2,0),0)/1000)),"")</f>
        <v/>
      </c>
      <c r="HC377" s="145" t="str">
        <f>IFERROR(TRUNC(VLOOKUP($E377,'Container Panel'!$B$41:$Z$100,$D377,0)/(VLOOKUP(HC$276,UI!$A$12:$O$51,VLOOKUP(HC$278,$B$276:$C$278,2,0),0)/1000)),"")</f>
        <v/>
      </c>
      <c r="HD377" s="145" t="str">
        <f>IFERROR(TRUNC(VLOOKUP($E377,'Container Panel'!$B$41:$Z$100,$D377,0)/(VLOOKUP(HD$276,UI!$A$12:$O$51,VLOOKUP(HD$278,$B$276:$C$278,2,0),0)/1000)),"")</f>
        <v/>
      </c>
      <c r="HE377" s="145" t="str">
        <f>IFERROR(TRUNC(VLOOKUP($E377,'Container Panel'!$B$41:$Z$100,$D377,0)/(VLOOKUP(HE$276,UI!$A$12:$O$51,VLOOKUP(HE$278,$B$276:$C$278,2,0),0)/1000)),"")</f>
        <v/>
      </c>
      <c r="HF377" s="145" t="str">
        <f>IFERROR(TRUNC(VLOOKUP($E377,'Container Panel'!$B$41:$Z$100,$D377,0)/(VLOOKUP(HF$276,UI!$A$12:$O$51,VLOOKUP(HF$278,$B$276:$C$278,2,0),0)/1000)),"")</f>
        <v/>
      </c>
      <c r="HG377" s="145" t="str">
        <f>IFERROR(TRUNC(VLOOKUP($E377,'Container Panel'!$B$41:$Z$100,$D377,0)/(VLOOKUP(HG$276,UI!$A$12:$O$51,VLOOKUP(HG$278,$B$276:$C$278,2,0),0)/1000)),"")</f>
        <v/>
      </c>
      <c r="HH377" s="145" t="str">
        <f>IFERROR(TRUNC(VLOOKUP($E377,'Container Panel'!$B$41:$Z$100,$D377,0)/(VLOOKUP(HH$276,UI!$A$12:$O$51,VLOOKUP(HH$278,$B$276:$C$278,2,0),0)/1000)),"")</f>
        <v/>
      </c>
      <c r="HI377" s="145" t="str">
        <f>IFERROR(TRUNC(VLOOKUP($E377,'Container Panel'!$B$41:$Z$100,$D377,0)/(VLOOKUP(HI$276,UI!$A$12:$O$51,VLOOKUP(HI$278,$B$276:$C$278,2,0),0)/1000)),"")</f>
        <v/>
      </c>
      <c r="HJ377" s="145" t="str">
        <f>IFERROR(TRUNC(VLOOKUP($E377,'Container Panel'!$B$41:$Z$100,$D377,0)/(VLOOKUP(HJ$276,UI!$A$12:$O$51,VLOOKUP(HJ$278,$B$276:$C$278,2,0),0)/1000)),"")</f>
        <v/>
      </c>
      <c r="HK377" s="145" t="str">
        <f>IFERROR(TRUNC(VLOOKUP($E377,'Container Panel'!$B$41:$Z$100,$D377,0)/(VLOOKUP(HK$276,UI!$A$12:$O$51,VLOOKUP(HK$278,$B$276:$C$278,2,0),0)/1000)),"")</f>
        <v/>
      </c>
      <c r="HL377" s="145" t="str">
        <f>IFERROR(TRUNC(VLOOKUP($E377,'Container Panel'!$B$41:$Z$100,$D377,0)/(VLOOKUP(HL$276,UI!$A$12:$O$51,VLOOKUP(HL$278,$B$276:$C$278,2,0),0)/1000)),"")</f>
        <v/>
      </c>
      <c r="HM377" s="145" t="str">
        <f>IFERROR(TRUNC(VLOOKUP($E377,'Container Panel'!$B$41:$Z$100,$D377,0)/(VLOOKUP(HM$276,UI!$A$12:$O$51,VLOOKUP(HM$278,$B$276:$C$278,2,0),0)/1000)),"")</f>
        <v/>
      </c>
      <c r="HN377" s="145" t="str">
        <f>IFERROR(TRUNC(VLOOKUP($E377,'Container Panel'!$B$41:$Z$100,$D377,0)/(VLOOKUP(HN$276,UI!$A$12:$O$51,VLOOKUP(HN$278,$B$276:$C$278,2,0),0)/1000)),"")</f>
        <v/>
      </c>
      <c r="HO377" s="145" t="str">
        <f>IFERROR(TRUNC(VLOOKUP($E377,'Container Panel'!$B$41:$Z$100,$D377,0)/(VLOOKUP(HO$276,UI!$A$12:$O$51,VLOOKUP(HO$278,$B$276:$C$278,2,0),0)/1000)),"")</f>
        <v/>
      </c>
      <c r="HP377" s="145" t="str">
        <f>IFERROR(TRUNC(VLOOKUP($E377,'Container Panel'!$B$41:$Z$100,$D377,0)/(VLOOKUP(HP$276,UI!$A$12:$O$51,VLOOKUP(HP$278,$B$276:$C$278,2,0),0)/1000)),"")</f>
        <v/>
      </c>
      <c r="HQ377" s="145" t="str">
        <f>IFERROR(TRUNC(VLOOKUP($E377,'Container Panel'!$B$41:$Z$100,$D377,0)/(VLOOKUP(HQ$276,UI!$A$12:$O$51,VLOOKUP(HQ$278,$B$276:$C$278,2,0),0)/1000)),"")</f>
        <v/>
      </c>
      <c r="HR377" s="145" t="str">
        <f>IFERROR(TRUNC(VLOOKUP($E377,'Container Panel'!$B$41:$Z$100,$D377,0)/(VLOOKUP(HR$276,UI!$A$12:$O$51,VLOOKUP(HR$278,$B$276:$C$278,2,0),0)/1000)),"")</f>
        <v/>
      </c>
      <c r="HS377" s="145" t="str">
        <f>IFERROR(TRUNC(VLOOKUP($E377,'Container Panel'!$B$41:$Z$100,$D377,0)/(VLOOKUP(HS$276,UI!$A$12:$O$51,VLOOKUP(HS$278,$B$276:$C$278,2,0),0)/1000)),"")</f>
        <v/>
      </c>
      <c r="HT377" s="145" t="str">
        <f>IFERROR(TRUNC(VLOOKUP($E377,'Container Panel'!$B$41:$Z$100,$D377,0)/(VLOOKUP(HT$276,UI!$A$12:$O$51,VLOOKUP(HT$278,$B$276:$C$278,2,0),0)/1000)),"")</f>
        <v/>
      </c>
      <c r="HU377" s="145" t="str">
        <f>IFERROR(TRUNC(VLOOKUP($E377,'Container Panel'!$B$41:$Z$100,$D377,0)/(VLOOKUP(HU$276,UI!$A$12:$O$51,VLOOKUP(HU$278,$B$276:$C$278,2,0),0)/1000)),"")</f>
        <v/>
      </c>
      <c r="HV377" s="145" t="str">
        <f>IFERROR(TRUNC(VLOOKUP($E377,'Container Panel'!$B$41:$Z$100,$D377,0)/(VLOOKUP(HV$276,UI!$A$12:$O$51,VLOOKUP(HV$278,$B$276:$C$278,2,0),0)/1000)),"")</f>
        <v/>
      </c>
      <c r="HW377" s="145" t="str">
        <f>IFERROR(TRUNC(VLOOKUP($E377,'Container Panel'!$B$41:$Z$100,$D377,0)/(VLOOKUP(HW$276,UI!$A$12:$O$51,VLOOKUP(HW$278,$B$276:$C$278,2,0),0)/1000)),"")</f>
        <v/>
      </c>
      <c r="HX377" s="145" t="str">
        <f>IFERROR(TRUNC(VLOOKUP($E377,'Container Panel'!$B$41:$Z$100,$D377,0)/(VLOOKUP(HX$276,UI!$A$12:$O$51,VLOOKUP(HX$278,$B$276:$C$278,2,0),0)/1000)),"")</f>
        <v/>
      </c>
      <c r="HY377" s="145" t="str">
        <f>IFERROR(TRUNC(VLOOKUP($E377,'Container Panel'!$B$41:$Z$100,$D377,0)/(VLOOKUP(HY$276,UI!$A$12:$O$51,VLOOKUP(HY$278,$B$276:$C$278,2,0),0)/1000)),"")</f>
        <v/>
      </c>
      <c r="HZ377" s="145" t="str">
        <f>IFERROR(TRUNC(VLOOKUP($E377,'Container Panel'!$B$41:$Z$100,$D377,0)/(VLOOKUP(HZ$276,UI!$A$12:$O$51,VLOOKUP(HZ$278,$B$276:$C$278,2,0),0)/1000)),"")</f>
        <v/>
      </c>
      <c r="IA377" s="145" t="str">
        <f>IFERROR(TRUNC(VLOOKUP($E377,'Container Panel'!$B$41:$Z$100,$D377,0)/(VLOOKUP(IA$276,UI!$A$12:$O$51,VLOOKUP(IA$278,$B$276:$C$278,2,0),0)/1000)),"")</f>
        <v/>
      </c>
      <c r="IB377" s="145" t="str">
        <f>IFERROR(TRUNC(VLOOKUP($E377,'Container Panel'!$B$41:$Z$100,$D377,0)/(VLOOKUP(IB$276,UI!$A$12:$O$51,VLOOKUP(IB$278,$B$276:$C$278,2,0),0)/1000)),"")</f>
        <v/>
      </c>
      <c r="IC377" s="145" t="str">
        <f>IFERROR(TRUNC(VLOOKUP($E377,'Container Panel'!$B$41:$Z$100,$D377,0)/(VLOOKUP(IC$276,UI!$A$12:$O$51,VLOOKUP(IC$278,$B$276:$C$278,2,0),0)/1000)),"")</f>
        <v/>
      </c>
      <c r="ID377" s="145" t="str">
        <f>IFERROR(TRUNC(VLOOKUP($E377,'Container Panel'!$B$41:$Z$100,$D377,0)/(VLOOKUP(ID$276,UI!$A$12:$O$51,VLOOKUP(ID$278,$B$276:$C$278,2,0),0)/1000)),"")</f>
        <v/>
      </c>
      <c r="IE377" s="145" t="str">
        <f>IFERROR(TRUNC(VLOOKUP($E377,'Container Panel'!$B$41:$Z$100,$D377,0)/(VLOOKUP(IE$276,UI!$A$12:$O$51,VLOOKUP(IE$278,$B$276:$C$278,2,0),0)/1000)),"")</f>
        <v/>
      </c>
      <c r="IF377" s="145" t="str">
        <f>IFERROR(TRUNC(VLOOKUP($E377,'Container Panel'!$B$41:$Z$100,$D377,0)/(VLOOKUP(IF$276,UI!$A$12:$O$51,VLOOKUP(IF$278,$B$276:$C$278,2,0),0)/1000)),"")</f>
        <v/>
      </c>
      <c r="IG377" s="145" t="str">
        <f>IFERROR(TRUNC(VLOOKUP($E377,'Container Panel'!$B$41:$Z$100,$D377,0)/(VLOOKUP(IG$276,UI!$A$12:$O$51,VLOOKUP(IG$278,$B$276:$C$278,2,0),0)/1000)),"")</f>
        <v/>
      </c>
      <c r="IH377" s="145" t="str">
        <f>IFERROR(TRUNC(VLOOKUP($E377,'Container Panel'!$B$41:$Z$100,$D377,0)/(VLOOKUP(IH$276,UI!$A$12:$O$51,VLOOKUP(IH$278,$B$276:$C$278,2,0),0)/1000)),"")</f>
        <v/>
      </c>
      <c r="II377" s="145" t="str">
        <f>IFERROR(TRUNC(VLOOKUP($E377,'Container Panel'!$B$41:$Z$100,$D377,0)/(VLOOKUP(II$276,UI!$A$12:$O$51,VLOOKUP(II$278,$B$276:$C$278,2,0),0)/1000)),"")</f>
        <v/>
      </c>
      <c r="IJ377" s="145" t="str">
        <f>IFERROR(TRUNC(VLOOKUP($E377,'Container Panel'!$B$41:$Z$100,$D377,0)/(VLOOKUP(IJ$276,UI!$A$12:$O$51,VLOOKUP(IJ$278,$B$276:$C$278,2,0),0)/1000)),"")</f>
        <v/>
      </c>
      <c r="IK377" s="145" t="str">
        <f>IFERROR(TRUNC(VLOOKUP($E377,'Container Panel'!$B$41:$Z$100,$D377,0)/(VLOOKUP(IK$276,UI!$A$12:$O$51,VLOOKUP(IK$278,$B$276:$C$278,2,0),0)/1000)),"")</f>
        <v/>
      </c>
      <c r="IL377" s="145" t="str">
        <f>IFERROR(TRUNC(VLOOKUP($E377,'Container Panel'!$B$41:$Z$100,$D377,0)/(VLOOKUP(IL$276,UI!$A$12:$O$51,VLOOKUP(IL$278,$B$276:$C$278,2,0),0)/1000)),"")</f>
        <v/>
      </c>
    </row>
    <row r="378" spans="2:246">
      <c r="B378" s="74">
        <v>98</v>
      </c>
      <c r="C378" s="74">
        <f t="shared" si="195"/>
        <v>33</v>
      </c>
      <c r="D378" s="163">
        <f>MOD(B378,3)+'Container Panel'!$Q$38</f>
        <v>18</v>
      </c>
      <c r="E378" s="143">
        <f t="shared" si="196"/>
        <v>0</v>
      </c>
      <c r="F378" s="144" t="s">
        <v>29</v>
      </c>
      <c r="G378" s="145" t="str">
        <f>IFERROR(IF(AND(G$272=list!$D$3,'Box Calculation'!G$279&lt;&gt;"h",$E378&lt;&gt;0),0,IF(AND(G$273=list!$D$2,$E378&lt;&gt;0,TRUNC(VLOOKUP($E378,'Container Panel'!$B$41:$Z$100,$D378,0)/(VLOOKUP(G$276,UI!$A$12:$O$51,VLOOKUP(G$279,$B$276:$C$278,2,0),0)/1000))&gt;0),1,TRUNC(VLOOKUP($E378,'Container Panel'!$B$41:$Z$100,$D378,0)/(VLOOKUP(G$276,UI!$A$12:$O$51,VLOOKUP(G$279,$B$276:$C$278,2,0),0)/1000)))),"")</f>
        <v/>
      </c>
      <c r="H378" s="145" t="str">
        <f>IFERROR(IF(AND(H$272=list!$D$3,'Box Calculation'!H$279&lt;&gt;"h",$E378&lt;&gt;0),0,IF(AND(H$273=list!$D$2,$E378&lt;&gt;0,TRUNC(VLOOKUP($E378,'Container Panel'!$B$41:$Z$100,$D378,0)/(VLOOKUP(H$276,UI!$A$12:$O$51,VLOOKUP(H$279,$B$276:$C$278,2,0),0)/1000))&gt;0),1,TRUNC(VLOOKUP($E378,'Container Panel'!$B$41:$Z$100,$D378,0)/(VLOOKUP(H$276,UI!$A$12:$O$51,VLOOKUP(H$279,$B$276:$C$278,2,0),0)/1000)))),"")</f>
        <v/>
      </c>
      <c r="I378" s="145" t="str">
        <f>IFERROR(IF(AND(I$272=list!$D$3,'Box Calculation'!I$279&lt;&gt;"h",$E378&lt;&gt;0),0,IF(AND(I$273=list!$D$2,$E378&lt;&gt;0,TRUNC(VLOOKUP($E378,'Container Panel'!$B$41:$Z$100,$D378,0)/(VLOOKUP(I$276,UI!$A$12:$O$51,VLOOKUP(I$279,$B$276:$C$278,2,0),0)/1000))&gt;0),1,TRUNC(VLOOKUP($E378,'Container Panel'!$B$41:$Z$100,$D378,0)/(VLOOKUP(I$276,UI!$A$12:$O$51,VLOOKUP(I$279,$B$276:$C$278,2,0),0)/1000)))),"")</f>
        <v/>
      </c>
      <c r="J378" s="145" t="str">
        <f>IFERROR(IF(AND(J$272=list!$D$3,'Box Calculation'!J$279&lt;&gt;"h",$E378&lt;&gt;0),0,IF(AND(J$273=list!$D$2,$E378&lt;&gt;0,TRUNC(VLOOKUP($E378,'Container Panel'!$B$41:$Z$100,$D378,0)/(VLOOKUP(J$276,UI!$A$12:$O$51,VLOOKUP(J$279,$B$276:$C$278,2,0),0)/1000))&gt;0),1,TRUNC(VLOOKUP($E378,'Container Panel'!$B$41:$Z$100,$D378,0)/(VLOOKUP(J$276,UI!$A$12:$O$51,VLOOKUP(J$279,$B$276:$C$278,2,0),0)/1000)))),"")</f>
        <v/>
      </c>
      <c r="K378" s="145" t="str">
        <f>IFERROR(IF(AND(K$272=list!$D$3,'Box Calculation'!K$279&lt;&gt;"h",$E378&lt;&gt;0),0,IF(AND(K$273=list!$D$2,$E378&lt;&gt;0,TRUNC(VLOOKUP($E378,'Container Panel'!$B$41:$Z$100,$D378,0)/(VLOOKUP(K$276,UI!$A$12:$O$51,VLOOKUP(K$279,$B$276:$C$278,2,0),0)/1000))&gt;0),1,TRUNC(VLOOKUP($E378,'Container Panel'!$B$41:$Z$100,$D378,0)/(VLOOKUP(K$276,UI!$A$12:$O$51,VLOOKUP(K$279,$B$276:$C$278,2,0),0)/1000)))),"")</f>
        <v/>
      </c>
      <c r="L378" s="145" t="str">
        <f>IFERROR(IF(AND(L$272=list!$D$3,'Box Calculation'!L$279&lt;&gt;"h",$E378&lt;&gt;0),0,IF(AND(L$273=list!$D$2,$E378&lt;&gt;0,TRUNC(VLOOKUP($E378,'Container Panel'!$B$41:$Z$100,$D378,0)/(VLOOKUP(L$276,UI!$A$12:$O$51,VLOOKUP(L$279,$B$276:$C$278,2,0),0)/1000))&gt;0),1,TRUNC(VLOOKUP($E378,'Container Panel'!$B$41:$Z$100,$D378,0)/(VLOOKUP(L$276,UI!$A$12:$O$51,VLOOKUP(L$279,$B$276:$C$278,2,0),0)/1000)))),"")</f>
        <v/>
      </c>
      <c r="M378" s="145" t="str">
        <f>IFERROR(IF(AND(M$272=list!$D$3,'Box Calculation'!M$279&lt;&gt;"h",$E378&lt;&gt;0),0,IF(AND(M$273=list!$D$2,$E378&lt;&gt;0,TRUNC(VLOOKUP($E378,'Container Panel'!$B$41:$Z$100,$D378,0)/(VLOOKUP(M$276,UI!$A$12:$O$51,VLOOKUP(M$279,$B$276:$C$278,2,0),0)/1000))&gt;0),1,TRUNC(VLOOKUP($E378,'Container Panel'!$B$41:$Z$100,$D378,0)/(VLOOKUP(M$276,UI!$A$12:$O$51,VLOOKUP(M$279,$B$276:$C$278,2,0),0)/1000)))),"")</f>
        <v/>
      </c>
      <c r="N378" s="145" t="str">
        <f>IFERROR(IF(AND(N$272=list!$D$3,'Box Calculation'!N$279&lt;&gt;"h",$E378&lt;&gt;0),0,IF(AND(N$273=list!$D$2,$E378&lt;&gt;0,TRUNC(VLOOKUP($E378,'Container Panel'!$B$41:$Z$100,$D378,0)/(VLOOKUP(N$276,UI!$A$12:$O$51,VLOOKUP(N$279,$B$276:$C$278,2,0),0)/1000))&gt;0),1,TRUNC(VLOOKUP($E378,'Container Panel'!$B$41:$Z$100,$D378,0)/(VLOOKUP(N$276,UI!$A$12:$O$51,VLOOKUP(N$279,$B$276:$C$278,2,0),0)/1000)))),"")</f>
        <v/>
      </c>
      <c r="O378" s="145" t="str">
        <f>IFERROR(IF(AND(O$272=list!$D$3,'Box Calculation'!O$279&lt;&gt;"h",$E378&lt;&gt;0),0,IF(AND(O$273=list!$D$2,$E378&lt;&gt;0,TRUNC(VLOOKUP($E378,'Container Panel'!$B$41:$Z$100,$D378,0)/(VLOOKUP(O$276,UI!$A$12:$O$51,VLOOKUP(O$279,$B$276:$C$278,2,0),0)/1000))&gt;0),1,TRUNC(VLOOKUP($E378,'Container Panel'!$B$41:$Z$100,$D378,0)/(VLOOKUP(O$276,UI!$A$12:$O$51,VLOOKUP(O$279,$B$276:$C$278,2,0),0)/1000)))),"")</f>
        <v/>
      </c>
      <c r="P378" s="145" t="str">
        <f>IFERROR(IF(AND(P$272=list!$D$3,'Box Calculation'!P$279&lt;&gt;"h",$E378&lt;&gt;0),0,IF(AND(P$273=list!$D$2,$E378&lt;&gt;0,TRUNC(VLOOKUP($E378,'Container Panel'!$B$41:$Z$100,$D378,0)/(VLOOKUP(P$276,UI!$A$12:$O$51,VLOOKUP(P$279,$B$276:$C$278,2,0),0)/1000))&gt;0),1,TRUNC(VLOOKUP($E378,'Container Panel'!$B$41:$Z$100,$D378,0)/(VLOOKUP(P$276,UI!$A$12:$O$51,VLOOKUP(P$279,$B$276:$C$278,2,0),0)/1000)))),"")</f>
        <v/>
      </c>
      <c r="Q378" s="145" t="str">
        <f>IFERROR(IF(AND(Q$272=list!$D$3,'Box Calculation'!Q$279&lt;&gt;"h",$E378&lt;&gt;0),0,IF(AND(Q$273=list!$D$2,$E378&lt;&gt;0,TRUNC(VLOOKUP($E378,'Container Panel'!$B$41:$Z$100,$D378,0)/(VLOOKUP(Q$276,UI!$A$12:$O$51,VLOOKUP(Q$279,$B$276:$C$278,2,0),0)/1000))&gt;0),1,TRUNC(VLOOKUP($E378,'Container Panel'!$B$41:$Z$100,$D378,0)/(VLOOKUP(Q$276,UI!$A$12:$O$51,VLOOKUP(Q$279,$B$276:$C$278,2,0),0)/1000)))),"")</f>
        <v/>
      </c>
      <c r="R378" s="145" t="str">
        <f>IFERROR(IF(AND(R$272=list!$D$3,'Box Calculation'!R$279&lt;&gt;"h",$E378&lt;&gt;0),0,IF(AND(R$273=list!$D$2,$E378&lt;&gt;0,TRUNC(VLOOKUP($E378,'Container Panel'!$B$41:$Z$100,$D378,0)/(VLOOKUP(R$276,UI!$A$12:$O$51,VLOOKUP(R$279,$B$276:$C$278,2,0),0)/1000))&gt;0),1,TRUNC(VLOOKUP($E378,'Container Panel'!$B$41:$Z$100,$D378,0)/(VLOOKUP(R$276,UI!$A$12:$O$51,VLOOKUP(R$279,$B$276:$C$278,2,0),0)/1000)))),"")</f>
        <v/>
      </c>
      <c r="S378" s="145" t="str">
        <f>IFERROR(IF(AND(S$272=list!$D$3,'Box Calculation'!S$279&lt;&gt;"h",$E378&lt;&gt;0),0,IF(AND(S$273=list!$D$2,$E378&lt;&gt;0,TRUNC(VLOOKUP($E378,'Container Panel'!$B$41:$Z$100,$D378,0)/(VLOOKUP(S$276,UI!$A$12:$O$51,VLOOKUP(S$279,$B$276:$C$278,2,0),0)/1000))&gt;0),1,TRUNC(VLOOKUP($E378,'Container Panel'!$B$41:$Z$100,$D378,0)/(VLOOKUP(S$276,UI!$A$12:$O$51,VLOOKUP(S$279,$B$276:$C$278,2,0),0)/1000)))),"")</f>
        <v/>
      </c>
      <c r="T378" s="145" t="str">
        <f>IFERROR(IF(AND(T$272=list!$D$3,'Box Calculation'!T$279&lt;&gt;"h",$E378&lt;&gt;0),0,IF(AND(T$273=list!$D$2,$E378&lt;&gt;0,TRUNC(VLOOKUP($E378,'Container Panel'!$B$41:$Z$100,$D378,0)/(VLOOKUP(T$276,UI!$A$12:$O$51,VLOOKUP(T$279,$B$276:$C$278,2,0),0)/1000))&gt;0),1,TRUNC(VLOOKUP($E378,'Container Panel'!$B$41:$Z$100,$D378,0)/(VLOOKUP(T$276,UI!$A$12:$O$51,VLOOKUP(T$279,$B$276:$C$278,2,0),0)/1000)))),"")</f>
        <v/>
      </c>
      <c r="U378" s="145" t="str">
        <f>IFERROR(IF(AND(U$272=list!$D$3,'Box Calculation'!U$279&lt;&gt;"h",$E378&lt;&gt;0),0,IF(AND(U$273=list!$D$2,$E378&lt;&gt;0,TRUNC(VLOOKUP($E378,'Container Panel'!$B$41:$Z$100,$D378,0)/(VLOOKUP(U$276,UI!$A$12:$O$51,VLOOKUP(U$279,$B$276:$C$278,2,0),0)/1000))&gt;0),1,TRUNC(VLOOKUP($E378,'Container Panel'!$B$41:$Z$100,$D378,0)/(VLOOKUP(U$276,UI!$A$12:$O$51,VLOOKUP(U$279,$B$276:$C$278,2,0),0)/1000)))),"")</f>
        <v/>
      </c>
      <c r="V378" s="145" t="str">
        <f>IFERROR(IF(AND(V$272=list!$D$3,'Box Calculation'!V$279&lt;&gt;"h",$E378&lt;&gt;0),0,IF(AND(V$273=list!$D$2,$E378&lt;&gt;0,TRUNC(VLOOKUP($E378,'Container Panel'!$B$41:$Z$100,$D378,0)/(VLOOKUP(V$276,UI!$A$12:$O$51,VLOOKUP(V$279,$B$276:$C$278,2,0),0)/1000))&gt;0),1,TRUNC(VLOOKUP($E378,'Container Panel'!$B$41:$Z$100,$D378,0)/(VLOOKUP(V$276,UI!$A$12:$O$51,VLOOKUP(V$279,$B$276:$C$278,2,0),0)/1000)))),"")</f>
        <v/>
      </c>
      <c r="W378" s="145" t="str">
        <f>IFERROR(IF(AND(W$272=list!$D$3,'Box Calculation'!W$279&lt;&gt;"h",$E378&lt;&gt;0),0,IF(AND(W$273=list!$D$2,$E378&lt;&gt;0,TRUNC(VLOOKUP($E378,'Container Panel'!$B$41:$Z$100,$D378,0)/(VLOOKUP(W$276,UI!$A$12:$O$51,VLOOKUP(W$279,$B$276:$C$278,2,0),0)/1000))&gt;0),1,TRUNC(VLOOKUP($E378,'Container Panel'!$B$41:$Z$100,$D378,0)/(VLOOKUP(W$276,UI!$A$12:$O$51,VLOOKUP(W$279,$B$276:$C$278,2,0),0)/1000)))),"")</f>
        <v/>
      </c>
      <c r="X378" s="145" t="str">
        <f>IFERROR(IF(AND(X$272=list!$D$3,'Box Calculation'!X$279&lt;&gt;"h",$E378&lt;&gt;0),0,IF(AND(X$273=list!$D$2,$E378&lt;&gt;0,TRUNC(VLOOKUP($E378,'Container Panel'!$B$41:$Z$100,$D378,0)/(VLOOKUP(X$276,UI!$A$12:$O$51,VLOOKUP(X$279,$B$276:$C$278,2,0),0)/1000))&gt;0),1,TRUNC(VLOOKUP($E378,'Container Panel'!$B$41:$Z$100,$D378,0)/(VLOOKUP(X$276,UI!$A$12:$O$51,VLOOKUP(X$279,$B$276:$C$278,2,0),0)/1000)))),"")</f>
        <v/>
      </c>
      <c r="Y378" s="145" t="str">
        <f>IFERROR(IF(AND(Y$272=list!$D$3,'Box Calculation'!Y$279&lt;&gt;"h",$E378&lt;&gt;0),0,IF(AND(Y$273=list!$D$2,$E378&lt;&gt;0,TRUNC(VLOOKUP($E378,'Container Panel'!$B$41:$Z$100,$D378,0)/(VLOOKUP(Y$276,UI!$A$12:$O$51,VLOOKUP(Y$279,$B$276:$C$278,2,0),0)/1000))&gt;0),1,TRUNC(VLOOKUP($E378,'Container Panel'!$B$41:$Z$100,$D378,0)/(VLOOKUP(Y$276,UI!$A$12:$O$51,VLOOKUP(Y$279,$B$276:$C$278,2,0),0)/1000)))),"")</f>
        <v/>
      </c>
      <c r="Z378" s="145" t="str">
        <f>IFERROR(IF(AND(Z$272=list!$D$3,'Box Calculation'!Z$279&lt;&gt;"h",$E378&lt;&gt;0),0,IF(AND(Z$273=list!$D$2,$E378&lt;&gt;0,TRUNC(VLOOKUP($E378,'Container Panel'!$B$41:$Z$100,$D378,0)/(VLOOKUP(Z$276,UI!$A$12:$O$51,VLOOKUP(Z$279,$B$276:$C$278,2,0),0)/1000))&gt;0),1,TRUNC(VLOOKUP($E378,'Container Panel'!$B$41:$Z$100,$D378,0)/(VLOOKUP(Z$276,UI!$A$12:$O$51,VLOOKUP(Z$279,$B$276:$C$278,2,0),0)/1000)))),"")</f>
        <v/>
      </c>
      <c r="AA378" s="145" t="str">
        <f>IFERROR(IF(AND(AA$272=list!$D$3,'Box Calculation'!AA$279&lt;&gt;"h",$E378&lt;&gt;0),0,IF(AND(AA$273=list!$D$2,$E378&lt;&gt;0,TRUNC(VLOOKUP($E378,'Container Panel'!$B$41:$Z$100,$D378,0)/(VLOOKUP(AA$276,UI!$A$12:$O$51,VLOOKUP(AA$279,$B$276:$C$278,2,0),0)/1000))&gt;0),1,TRUNC(VLOOKUP($E378,'Container Panel'!$B$41:$Z$100,$D378,0)/(VLOOKUP(AA$276,UI!$A$12:$O$51,VLOOKUP(AA$279,$B$276:$C$278,2,0),0)/1000)))),"")</f>
        <v/>
      </c>
      <c r="AB378" s="145" t="str">
        <f>IFERROR(IF(AND(AB$272=list!$D$3,'Box Calculation'!AB$279&lt;&gt;"h",$E378&lt;&gt;0),0,IF(AND(AB$273=list!$D$2,$E378&lt;&gt;0,TRUNC(VLOOKUP($E378,'Container Panel'!$B$41:$Z$100,$D378,0)/(VLOOKUP(AB$276,UI!$A$12:$O$51,VLOOKUP(AB$279,$B$276:$C$278,2,0),0)/1000))&gt;0),1,TRUNC(VLOOKUP($E378,'Container Panel'!$B$41:$Z$100,$D378,0)/(VLOOKUP(AB$276,UI!$A$12:$O$51,VLOOKUP(AB$279,$B$276:$C$278,2,0),0)/1000)))),"")</f>
        <v/>
      </c>
      <c r="AC378" s="145" t="str">
        <f>IFERROR(IF(AND(AC$272=list!$D$3,'Box Calculation'!AC$279&lt;&gt;"h",$E378&lt;&gt;0),0,IF(AND(AC$273=list!$D$2,$E378&lt;&gt;0,TRUNC(VLOOKUP($E378,'Container Panel'!$B$41:$Z$100,$D378,0)/(VLOOKUP(AC$276,UI!$A$12:$O$51,VLOOKUP(AC$279,$B$276:$C$278,2,0),0)/1000))&gt;0),1,TRUNC(VLOOKUP($E378,'Container Panel'!$B$41:$Z$100,$D378,0)/(VLOOKUP(AC$276,UI!$A$12:$O$51,VLOOKUP(AC$279,$B$276:$C$278,2,0),0)/1000)))),"")</f>
        <v/>
      </c>
      <c r="AD378" s="145" t="str">
        <f>IFERROR(IF(AND(AD$272=list!$D$3,'Box Calculation'!AD$279&lt;&gt;"h",$E378&lt;&gt;0),0,IF(AND(AD$273=list!$D$2,$E378&lt;&gt;0,TRUNC(VLOOKUP($E378,'Container Panel'!$B$41:$Z$100,$D378,0)/(VLOOKUP(AD$276,UI!$A$12:$O$51,VLOOKUP(AD$279,$B$276:$C$278,2,0),0)/1000))&gt;0),1,TRUNC(VLOOKUP($E378,'Container Panel'!$B$41:$Z$100,$D378,0)/(VLOOKUP(AD$276,UI!$A$12:$O$51,VLOOKUP(AD$279,$B$276:$C$278,2,0),0)/1000)))),"")</f>
        <v/>
      </c>
      <c r="AE378" s="145" t="str">
        <f>IFERROR(IF(AND(AE$272=list!$D$3,'Box Calculation'!AE$279&lt;&gt;"h",$E378&lt;&gt;0),0,IF(AND(AE$273=list!$D$2,$E378&lt;&gt;0,TRUNC(VLOOKUP($E378,'Container Panel'!$B$41:$Z$100,$D378,0)/(VLOOKUP(AE$276,UI!$A$12:$O$51,VLOOKUP(AE$279,$B$276:$C$278,2,0),0)/1000))&gt;0),1,TRUNC(VLOOKUP($E378,'Container Panel'!$B$41:$Z$100,$D378,0)/(VLOOKUP(AE$276,UI!$A$12:$O$51,VLOOKUP(AE$279,$B$276:$C$278,2,0),0)/1000)))),"")</f>
        <v/>
      </c>
      <c r="AF378" s="145" t="str">
        <f>IFERROR(IF(AND(AF$272=list!$D$3,'Box Calculation'!AF$279&lt;&gt;"h",$E378&lt;&gt;0),0,IF(AND(AF$273=list!$D$2,$E378&lt;&gt;0,TRUNC(VLOOKUP($E378,'Container Panel'!$B$41:$Z$100,$D378,0)/(VLOOKUP(AF$276,UI!$A$12:$O$51,VLOOKUP(AF$279,$B$276:$C$278,2,0),0)/1000))&gt;0),1,TRUNC(VLOOKUP($E378,'Container Panel'!$B$41:$Z$100,$D378,0)/(VLOOKUP(AF$276,UI!$A$12:$O$51,VLOOKUP(AF$279,$B$276:$C$278,2,0),0)/1000)))),"")</f>
        <v/>
      </c>
      <c r="AG378" s="145" t="str">
        <f>IFERROR(IF(AND(AG$272=list!$D$3,'Box Calculation'!AG$279&lt;&gt;"h",$E378&lt;&gt;0),0,IF(AND(AG$273=list!$D$2,$E378&lt;&gt;0,TRUNC(VLOOKUP($E378,'Container Panel'!$B$41:$Z$100,$D378,0)/(VLOOKUP(AG$276,UI!$A$12:$O$51,VLOOKUP(AG$279,$B$276:$C$278,2,0),0)/1000))&gt;0),1,TRUNC(VLOOKUP($E378,'Container Panel'!$B$41:$Z$100,$D378,0)/(VLOOKUP(AG$276,UI!$A$12:$O$51,VLOOKUP(AG$279,$B$276:$C$278,2,0),0)/1000)))),"")</f>
        <v/>
      </c>
      <c r="AH378" s="145" t="str">
        <f>IFERROR(IF(AND(AH$272=list!$D$3,'Box Calculation'!AH$279&lt;&gt;"h",$E378&lt;&gt;0),0,IF(AND(AH$273=list!$D$2,$E378&lt;&gt;0,TRUNC(VLOOKUP($E378,'Container Panel'!$B$41:$Z$100,$D378,0)/(VLOOKUP(AH$276,UI!$A$12:$O$51,VLOOKUP(AH$279,$B$276:$C$278,2,0),0)/1000))&gt;0),1,TRUNC(VLOOKUP($E378,'Container Panel'!$B$41:$Z$100,$D378,0)/(VLOOKUP(AH$276,UI!$A$12:$O$51,VLOOKUP(AH$279,$B$276:$C$278,2,0),0)/1000)))),"")</f>
        <v/>
      </c>
      <c r="AI378" s="145" t="str">
        <f>IFERROR(IF(AND(AI$272=list!$D$3,'Box Calculation'!AI$279&lt;&gt;"h",$E378&lt;&gt;0),0,IF(AND(AI$273=list!$D$2,$E378&lt;&gt;0,TRUNC(VLOOKUP($E378,'Container Panel'!$B$41:$Z$100,$D378,0)/(VLOOKUP(AI$276,UI!$A$12:$O$51,VLOOKUP(AI$279,$B$276:$C$278,2,0),0)/1000))&gt;0),1,TRUNC(VLOOKUP($E378,'Container Panel'!$B$41:$Z$100,$D378,0)/(VLOOKUP(AI$276,UI!$A$12:$O$51,VLOOKUP(AI$279,$B$276:$C$278,2,0),0)/1000)))),"")</f>
        <v/>
      </c>
      <c r="AJ378" s="145" t="str">
        <f>IFERROR(IF(AND(AJ$272=list!$D$3,'Box Calculation'!AJ$279&lt;&gt;"h",$E378&lt;&gt;0),0,IF(AND(AJ$273=list!$D$2,$E378&lt;&gt;0,TRUNC(VLOOKUP($E378,'Container Panel'!$B$41:$Z$100,$D378,0)/(VLOOKUP(AJ$276,UI!$A$12:$O$51,VLOOKUP(AJ$279,$B$276:$C$278,2,0),0)/1000))&gt;0),1,TRUNC(VLOOKUP($E378,'Container Panel'!$B$41:$Z$100,$D378,0)/(VLOOKUP(AJ$276,UI!$A$12:$O$51,VLOOKUP(AJ$279,$B$276:$C$278,2,0),0)/1000)))),"")</f>
        <v/>
      </c>
      <c r="AK378" s="145" t="str">
        <f>IFERROR(IF(AND(AK$272=list!$D$3,'Box Calculation'!AK$279&lt;&gt;"h",$E378&lt;&gt;0),0,IF(AND(AK$273=list!$D$2,$E378&lt;&gt;0,TRUNC(VLOOKUP($E378,'Container Panel'!$B$41:$Z$100,$D378,0)/(VLOOKUP(AK$276,UI!$A$12:$O$51,VLOOKUP(AK$279,$B$276:$C$278,2,0),0)/1000))&gt;0),1,TRUNC(VLOOKUP($E378,'Container Panel'!$B$41:$Z$100,$D378,0)/(VLOOKUP(AK$276,UI!$A$12:$O$51,VLOOKUP(AK$279,$B$276:$C$278,2,0),0)/1000)))),"")</f>
        <v/>
      </c>
      <c r="AL378" s="145" t="str">
        <f>IFERROR(IF(AND(AL$272=list!$D$3,'Box Calculation'!AL$279&lt;&gt;"h",$E378&lt;&gt;0),0,IF(AND(AL$273=list!$D$2,$E378&lt;&gt;0,TRUNC(VLOOKUP($E378,'Container Panel'!$B$41:$Z$100,$D378,0)/(VLOOKUP(AL$276,UI!$A$12:$O$51,VLOOKUP(AL$279,$B$276:$C$278,2,0),0)/1000))&gt;0),1,TRUNC(VLOOKUP($E378,'Container Panel'!$B$41:$Z$100,$D378,0)/(VLOOKUP(AL$276,UI!$A$12:$O$51,VLOOKUP(AL$279,$B$276:$C$278,2,0),0)/1000)))),"")</f>
        <v/>
      </c>
      <c r="AM378" s="145" t="str">
        <f>IFERROR(IF(AND(AM$272=list!$D$3,'Box Calculation'!AM$279&lt;&gt;"h",$E378&lt;&gt;0),0,IF(AND(AM$273=list!$D$2,$E378&lt;&gt;0,TRUNC(VLOOKUP($E378,'Container Panel'!$B$41:$Z$100,$D378,0)/(VLOOKUP(AM$276,UI!$A$12:$O$51,VLOOKUP(AM$279,$B$276:$C$278,2,0),0)/1000))&gt;0),1,TRUNC(VLOOKUP($E378,'Container Panel'!$B$41:$Z$100,$D378,0)/(VLOOKUP(AM$276,UI!$A$12:$O$51,VLOOKUP(AM$279,$B$276:$C$278,2,0),0)/1000)))),"")</f>
        <v/>
      </c>
      <c r="AN378" s="145" t="str">
        <f>IFERROR(IF(AND(AN$272=list!$D$3,'Box Calculation'!AN$279&lt;&gt;"h",$E378&lt;&gt;0),0,IF(AND(AN$273=list!$D$2,$E378&lt;&gt;0,TRUNC(VLOOKUP($E378,'Container Panel'!$B$41:$Z$100,$D378,0)/(VLOOKUP(AN$276,UI!$A$12:$O$51,VLOOKUP(AN$279,$B$276:$C$278,2,0),0)/1000))&gt;0),1,TRUNC(VLOOKUP($E378,'Container Panel'!$B$41:$Z$100,$D378,0)/(VLOOKUP(AN$276,UI!$A$12:$O$51,VLOOKUP(AN$279,$B$276:$C$278,2,0),0)/1000)))),"")</f>
        <v/>
      </c>
      <c r="AO378" s="145" t="str">
        <f>IFERROR(IF(AND(AO$272=list!$D$3,'Box Calculation'!AO$279&lt;&gt;"h",$E378&lt;&gt;0),0,IF(AND(AO$273=list!$D$2,$E378&lt;&gt;0,TRUNC(VLOOKUP($E378,'Container Panel'!$B$41:$Z$100,$D378,0)/(VLOOKUP(AO$276,UI!$A$12:$O$51,VLOOKUP(AO$279,$B$276:$C$278,2,0),0)/1000))&gt;0),1,TRUNC(VLOOKUP($E378,'Container Panel'!$B$41:$Z$100,$D378,0)/(VLOOKUP(AO$276,UI!$A$12:$O$51,VLOOKUP(AO$279,$B$276:$C$278,2,0),0)/1000)))),"")</f>
        <v/>
      </c>
      <c r="AP378" s="145" t="str">
        <f>IFERROR(IF(AND(AP$272=list!$D$3,'Box Calculation'!AP$279&lt;&gt;"h",$E378&lt;&gt;0),0,IF(AND(AP$273=list!$D$2,$E378&lt;&gt;0,TRUNC(VLOOKUP($E378,'Container Panel'!$B$41:$Z$100,$D378,0)/(VLOOKUP(AP$276,UI!$A$12:$O$51,VLOOKUP(AP$279,$B$276:$C$278,2,0),0)/1000))&gt;0),1,TRUNC(VLOOKUP($E378,'Container Panel'!$B$41:$Z$100,$D378,0)/(VLOOKUP(AP$276,UI!$A$12:$O$51,VLOOKUP(AP$279,$B$276:$C$278,2,0),0)/1000)))),"")</f>
        <v/>
      </c>
      <c r="AQ378" s="145" t="str">
        <f>IFERROR(IF(AND(AQ$272=list!$D$3,'Box Calculation'!AQ$279&lt;&gt;"h",$E378&lt;&gt;0),0,IF(AND(AQ$273=list!$D$2,$E378&lt;&gt;0,TRUNC(VLOOKUP($E378,'Container Panel'!$B$41:$Z$100,$D378,0)/(VLOOKUP(AQ$276,UI!$A$12:$O$51,VLOOKUP(AQ$279,$B$276:$C$278,2,0),0)/1000))&gt;0),1,TRUNC(VLOOKUP($E378,'Container Panel'!$B$41:$Z$100,$D378,0)/(VLOOKUP(AQ$276,UI!$A$12:$O$51,VLOOKUP(AQ$279,$B$276:$C$278,2,0),0)/1000)))),"")</f>
        <v/>
      </c>
      <c r="AR378" s="145" t="str">
        <f>IFERROR(IF(AND(AR$272=list!$D$3,'Box Calculation'!AR$279&lt;&gt;"h",$E378&lt;&gt;0),0,IF(AND(AR$273=list!$D$2,$E378&lt;&gt;0,TRUNC(VLOOKUP($E378,'Container Panel'!$B$41:$Z$100,$D378,0)/(VLOOKUP(AR$276,UI!$A$12:$O$51,VLOOKUP(AR$279,$B$276:$C$278,2,0),0)/1000))&gt;0),1,TRUNC(VLOOKUP($E378,'Container Panel'!$B$41:$Z$100,$D378,0)/(VLOOKUP(AR$276,UI!$A$12:$O$51,VLOOKUP(AR$279,$B$276:$C$278,2,0),0)/1000)))),"")</f>
        <v/>
      </c>
      <c r="AS378" s="145" t="str">
        <f>IFERROR(IF(AND(AS$272=list!$D$3,'Box Calculation'!AS$279&lt;&gt;"h",$E378&lt;&gt;0),0,IF(AND(AS$273=list!$D$2,$E378&lt;&gt;0,TRUNC(VLOOKUP($E378,'Container Panel'!$B$41:$Z$100,$D378,0)/(VLOOKUP(AS$276,UI!$A$12:$O$51,VLOOKUP(AS$279,$B$276:$C$278,2,0),0)/1000))&gt;0),1,TRUNC(VLOOKUP($E378,'Container Panel'!$B$41:$Z$100,$D378,0)/(VLOOKUP(AS$276,UI!$A$12:$O$51,VLOOKUP(AS$279,$B$276:$C$278,2,0),0)/1000)))),"")</f>
        <v/>
      </c>
      <c r="AT378" s="145" t="str">
        <f>IFERROR(IF(AND(AT$272=list!$D$3,'Box Calculation'!AT$279&lt;&gt;"h",$E378&lt;&gt;0),0,IF(AND(AT$273=list!$D$2,$E378&lt;&gt;0,TRUNC(VLOOKUP($E378,'Container Panel'!$B$41:$Z$100,$D378,0)/(VLOOKUP(AT$276,UI!$A$12:$O$51,VLOOKUP(AT$279,$B$276:$C$278,2,0),0)/1000))&gt;0),1,TRUNC(VLOOKUP($E378,'Container Panel'!$B$41:$Z$100,$D378,0)/(VLOOKUP(AT$276,UI!$A$12:$O$51,VLOOKUP(AT$279,$B$276:$C$278,2,0),0)/1000)))),"")</f>
        <v/>
      </c>
      <c r="AU378" s="145" t="str">
        <f>IFERROR(IF(AND(AU$272=list!$D$3,'Box Calculation'!AU$279&lt;&gt;"h",$E378&lt;&gt;0),0,IF(AND(AU$273=list!$D$2,$E378&lt;&gt;0,TRUNC(VLOOKUP($E378,'Container Panel'!$B$41:$Z$100,$D378,0)/(VLOOKUP(AU$276,UI!$A$12:$O$51,VLOOKUP(AU$279,$B$276:$C$278,2,0),0)/1000))&gt;0),1,TRUNC(VLOOKUP($E378,'Container Panel'!$B$41:$Z$100,$D378,0)/(VLOOKUP(AU$276,UI!$A$12:$O$51,VLOOKUP(AU$279,$B$276:$C$278,2,0),0)/1000)))),"")</f>
        <v/>
      </c>
      <c r="AV378" s="145" t="str">
        <f>IFERROR(IF(AND(AV$272=list!$D$3,'Box Calculation'!AV$279&lt;&gt;"h",$E378&lt;&gt;0),0,IF(AND(AV$273=list!$D$2,$E378&lt;&gt;0,TRUNC(VLOOKUP($E378,'Container Panel'!$B$41:$Z$100,$D378,0)/(VLOOKUP(AV$276,UI!$A$12:$O$51,VLOOKUP(AV$279,$B$276:$C$278,2,0),0)/1000))&gt;0),1,TRUNC(VLOOKUP($E378,'Container Panel'!$B$41:$Z$100,$D378,0)/(VLOOKUP(AV$276,UI!$A$12:$O$51,VLOOKUP(AV$279,$B$276:$C$278,2,0),0)/1000)))),"")</f>
        <v/>
      </c>
      <c r="AW378" s="145" t="str">
        <f>IFERROR(IF(AND(AW$272=list!$D$3,'Box Calculation'!AW$279&lt;&gt;"h",$E378&lt;&gt;0),0,IF(AND(AW$273=list!$D$2,$E378&lt;&gt;0,TRUNC(VLOOKUP($E378,'Container Panel'!$B$41:$Z$100,$D378,0)/(VLOOKUP(AW$276,UI!$A$12:$O$51,VLOOKUP(AW$279,$B$276:$C$278,2,0),0)/1000))&gt;0),1,TRUNC(VLOOKUP($E378,'Container Panel'!$B$41:$Z$100,$D378,0)/(VLOOKUP(AW$276,UI!$A$12:$O$51,VLOOKUP(AW$279,$B$276:$C$278,2,0),0)/1000)))),"")</f>
        <v/>
      </c>
      <c r="AX378" s="145" t="str">
        <f>IFERROR(IF(AND(AX$272=list!$D$3,'Box Calculation'!AX$279&lt;&gt;"h",$E378&lt;&gt;0),0,IF(AND(AX$273=list!$D$2,$E378&lt;&gt;0,TRUNC(VLOOKUP($E378,'Container Panel'!$B$41:$Z$100,$D378,0)/(VLOOKUP(AX$276,UI!$A$12:$O$51,VLOOKUP(AX$279,$B$276:$C$278,2,0),0)/1000))&gt;0),1,TRUNC(VLOOKUP($E378,'Container Panel'!$B$41:$Z$100,$D378,0)/(VLOOKUP(AX$276,UI!$A$12:$O$51,VLOOKUP(AX$279,$B$276:$C$278,2,0),0)/1000)))),"")</f>
        <v/>
      </c>
      <c r="AY378" s="145" t="str">
        <f>IFERROR(IF(AND(AY$272=list!$D$3,'Box Calculation'!AY$279&lt;&gt;"h",$E378&lt;&gt;0),0,IF(AND(AY$273=list!$D$2,$E378&lt;&gt;0,TRUNC(VLOOKUP($E378,'Container Panel'!$B$41:$Z$100,$D378,0)/(VLOOKUP(AY$276,UI!$A$12:$O$51,VLOOKUP(AY$279,$B$276:$C$278,2,0),0)/1000))&gt;0),1,TRUNC(VLOOKUP($E378,'Container Panel'!$B$41:$Z$100,$D378,0)/(VLOOKUP(AY$276,UI!$A$12:$O$51,VLOOKUP(AY$279,$B$276:$C$278,2,0),0)/1000)))),"")</f>
        <v/>
      </c>
      <c r="AZ378" s="145" t="str">
        <f>IFERROR(IF(AND(AZ$272=list!$D$3,'Box Calculation'!AZ$279&lt;&gt;"h",$E378&lt;&gt;0),0,IF(AND(AZ$273=list!$D$2,$E378&lt;&gt;0,TRUNC(VLOOKUP($E378,'Container Panel'!$B$41:$Z$100,$D378,0)/(VLOOKUP(AZ$276,UI!$A$12:$O$51,VLOOKUP(AZ$279,$B$276:$C$278,2,0),0)/1000))&gt;0),1,TRUNC(VLOOKUP($E378,'Container Panel'!$B$41:$Z$100,$D378,0)/(VLOOKUP(AZ$276,UI!$A$12:$O$51,VLOOKUP(AZ$279,$B$276:$C$278,2,0),0)/1000)))),"")</f>
        <v/>
      </c>
      <c r="BA378" s="145" t="str">
        <f>IFERROR(IF(AND(BA$272=list!$D$3,'Box Calculation'!BA$279&lt;&gt;"h",$E378&lt;&gt;0),0,IF(AND(BA$273=list!$D$2,$E378&lt;&gt;0,TRUNC(VLOOKUP($E378,'Container Panel'!$B$41:$Z$100,$D378,0)/(VLOOKUP(BA$276,UI!$A$12:$O$51,VLOOKUP(BA$279,$B$276:$C$278,2,0),0)/1000))&gt;0),1,TRUNC(VLOOKUP($E378,'Container Panel'!$B$41:$Z$100,$D378,0)/(VLOOKUP(BA$276,UI!$A$12:$O$51,VLOOKUP(BA$279,$B$276:$C$278,2,0),0)/1000)))),"")</f>
        <v/>
      </c>
      <c r="BB378" s="145" t="str">
        <f>IFERROR(IF(AND(BB$272=list!$D$3,'Box Calculation'!BB$279&lt;&gt;"h",$E378&lt;&gt;0),0,IF(AND(BB$273=list!$D$2,$E378&lt;&gt;0,TRUNC(VLOOKUP($E378,'Container Panel'!$B$41:$Z$100,$D378,0)/(VLOOKUP(BB$276,UI!$A$12:$O$51,VLOOKUP(BB$279,$B$276:$C$278,2,0),0)/1000))&gt;0),1,TRUNC(VLOOKUP($E378,'Container Panel'!$B$41:$Z$100,$D378,0)/(VLOOKUP(BB$276,UI!$A$12:$O$51,VLOOKUP(BB$279,$B$276:$C$278,2,0),0)/1000)))),"")</f>
        <v/>
      </c>
      <c r="BC378" s="145" t="str">
        <f>IFERROR(IF(AND(BC$272=list!$D$3,'Box Calculation'!BC$279&lt;&gt;"h",$E378&lt;&gt;0),0,IF(AND(BC$273=list!$D$2,$E378&lt;&gt;0,TRUNC(VLOOKUP($E378,'Container Panel'!$B$41:$Z$100,$D378,0)/(VLOOKUP(BC$276,UI!$A$12:$O$51,VLOOKUP(BC$279,$B$276:$C$278,2,0),0)/1000))&gt;0),1,TRUNC(VLOOKUP($E378,'Container Panel'!$B$41:$Z$100,$D378,0)/(VLOOKUP(BC$276,UI!$A$12:$O$51,VLOOKUP(BC$279,$B$276:$C$278,2,0),0)/1000)))),"")</f>
        <v/>
      </c>
      <c r="BD378" s="145" t="str">
        <f>IFERROR(IF(AND(BD$272=list!$D$3,'Box Calculation'!BD$279&lt;&gt;"h",$E378&lt;&gt;0),0,IF(AND(BD$273=list!$D$2,$E378&lt;&gt;0,TRUNC(VLOOKUP($E378,'Container Panel'!$B$41:$Z$100,$D378,0)/(VLOOKUP(BD$276,UI!$A$12:$O$51,VLOOKUP(BD$279,$B$276:$C$278,2,0),0)/1000))&gt;0),1,TRUNC(VLOOKUP($E378,'Container Panel'!$B$41:$Z$100,$D378,0)/(VLOOKUP(BD$276,UI!$A$12:$O$51,VLOOKUP(BD$279,$B$276:$C$278,2,0),0)/1000)))),"")</f>
        <v/>
      </c>
      <c r="BE378" s="145" t="str">
        <f>IFERROR(IF(AND(BE$272=list!$D$3,'Box Calculation'!BE$279&lt;&gt;"h",$E378&lt;&gt;0),0,IF(AND(BE$273=list!$D$2,$E378&lt;&gt;0,TRUNC(VLOOKUP($E378,'Container Panel'!$B$41:$Z$100,$D378,0)/(VLOOKUP(BE$276,UI!$A$12:$O$51,VLOOKUP(BE$279,$B$276:$C$278,2,0),0)/1000))&gt;0),1,TRUNC(VLOOKUP($E378,'Container Panel'!$B$41:$Z$100,$D378,0)/(VLOOKUP(BE$276,UI!$A$12:$O$51,VLOOKUP(BE$279,$B$276:$C$278,2,0),0)/1000)))),"")</f>
        <v/>
      </c>
      <c r="BF378" s="145" t="str">
        <f>IFERROR(IF(AND(BF$272=list!$D$3,'Box Calculation'!BF$279&lt;&gt;"h",$E378&lt;&gt;0),0,IF(AND(BF$273=list!$D$2,$E378&lt;&gt;0,TRUNC(VLOOKUP($E378,'Container Panel'!$B$41:$Z$100,$D378,0)/(VLOOKUP(BF$276,UI!$A$12:$O$51,VLOOKUP(BF$279,$B$276:$C$278,2,0),0)/1000))&gt;0),1,TRUNC(VLOOKUP($E378,'Container Panel'!$B$41:$Z$100,$D378,0)/(VLOOKUP(BF$276,UI!$A$12:$O$51,VLOOKUP(BF$279,$B$276:$C$278,2,0),0)/1000)))),"")</f>
        <v/>
      </c>
      <c r="BG378" s="145" t="str">
        <f>IFERROR(IF(AND(BG$272=list!$D$3,'Box Calculation'!BG$279&lt;&gt;"h",$E378&lt;&gt;0),0,IF(AND(BG$273=list!$D$2,$E378&lt;&gt;0,TRUNC(VLOOKUP($E378,'Container Panel'!$B$41:$Z$100,$D378,0)/(VLOOKUP(BG$276,UI!$A$12:$O$51,VLOOKUP(BG$279,$B$276:$C$278,2,0),0)/1000))&gt;0),1,TRUNC(VLOOKUP($E378,'Container Panel'!$B$41:$Z$100,$D378,0)/(VLOOKUP(BG$276,UI!$A$12:$O$51,VLOOKUP(BG$279,$B$276:$C$278,2,0),0)/1000)))),"")</f>
        <v/>
      </c>
      <c r="BH378" s="145" t="str">
        <f>IFERROR(IF(AND(BH$272=list!$D$3,'Box Calculation'!BH$279&lt;&gt;"h",$E378&lt;&gt;0),0,IF(AND(BH$273=list!$D$2,$E378&lt;&gt;0,TRUNC(VLOOKUP($E378,'Container Panel'!$B$41:$Z$100,$D378,0)/(VLOOKUP(BH$276,UI!$A$12:$O$51,VLOOKUP(BH$279,$B$276:$C$278,2,0),0)/1000))&gt;0),1,TRUNC(VLOOKUP($E378,'Container Panel'!$B$41:$Z$100,$D378,0)/(VLOOKUP(BH$276,UI!$A$12:$O$51,VLOOKUP(BH$279,$B$276:$C$278,2,0),0)/1000)))),"")</f>
        <v/>
      </c>
      <c r="BI378" s="145" t="str">
        <f>IFERROR(IF(AND(BI$272=list!$D$3,'Box Calculation'!BI$279&lt;&gt;"h",$E378&lt;&gt;0),0,IF(AND(BI$273=list!$D$2,$E378&lt;&gt;0,TRUNC(VLOOKUP($E378,'Container Panel'!$B$41:$Z$100,$D378,0)/(VLOOKUP(BI$276,UI!$A$12:$O$51,VLOOKUP(BI$279,$B$276:$C$278,2,0),0)/1000))&gt;0),1,TRUNC(VLOOKUP($E378,'Container Panel'!$B$41:$Z$100,$D378,0)/(VLOOKUP(BI$276,UI!$A$12:$O$51,VLOOKUP(BI$279,$B$276:$C$278,2,0),0)/1000)))),"")</f>
        <v/>
      </c>
      <c r="BJ378" s="145" t="str">
        <f>IFERROR(IF(AND(BJ$272=list!$D$3,'Box Calculation'!BJ$279&lt;&gt;"h",$E378&lt;&gt;0),0,IF(AND(BJ$273=list!$D$2,$E378&lt;&gt;0,TRUNC(VLOOKUP($E378,'Container Panel'!$B$41:$Z$100,$D378,0)/(VLOOKUP(BJ$276,UI!$A$12:$O$51,VLOOKUP(BJ$279,$B$276:$C$278,2,0),0)/1000))&gt;0),1,TRUNC(VLOOKUP($E378,'Container Panel'!$B$41:$Z$100,$D378,0)/(VLOOKUP(BJ$276,UI!$A$12:$O$51,VLOOKUP(BJ$279,$B$276:$C$278,2,0),0)/1000)))),"")</f>
        <v/>
      </c>
      <c r="BK378" s="145" t="str">
        <f>IFERROR(IF(AND(BK$272=list!$D$3,'Box Calculation'!BK$279&lt;&gt;"h",$E378&lt;&gt;0),0,IF(AND(BK$273=list!$D$2,$E378&lt;&gt;0,TRUNC(VLOOKUP($E378,'Container Panel'!$B$41:$Z$100,$D378,0)/(VLOOKUP(BK$276,UI!$A$12:$O$51,VLOOKUP(BK$279,$B$276:$C$278,2,0),0)/1000))&gt;0),1,TRUNC(VLOOKUP($E378,'Container Panel'!$B$41:$Z$100,$D378,0)/(VLOOKUP(BK$276,UI!$A$12:$O$51,VLOOKUP(BK$279,$B$276:$C$278,2,0),0)/1000)))),"")</f>
        <v/>
      </c>
      <c r="BL378" s="145" t="str">
        <f>IFERROR(IF(AND(BL$272=list!$D$3,'Box Calculation'!BL$279&lt;&gt;"h",$E378&lt;&gt;0),0,IF(AND(BL$273=list!$D$2,$E378&lt;&gt;0,TRUNC(VLOOKUP($E378,'Container Panel'!$B$41:$Z$100,$D378,0)/(VLOOKUP(BL$276,UI!$A$12:$O$51,VLOOKUP(BL$279,$B$276:$C$278,2,0),0)/1000))&gt;0),1,TRUNC(VLOOKUP($E378,'Container Panel'!$B$41:$Z$100,$D378,0)/(VLOOKUP(BL$276,UI!$A$12:$O$51,VLOOKUP(BL$279,$B$276:$C$278,2,0),0)/1000)))),"")</f>
        <v/>
      </c>
      <c r="BM378" s="145" t="str">
        <f>IFERROR(IF(AND(BM$272=list!$D$3,'Box Calculation'!BM$279&lt;&gt;"h",$E378&lt;&gt;0),0,IF(AND(BM$273=list!$D$2,$E378&lt;&gt;0,TRUNC(VLOOKUP($E378,'Container Panel'!$B$41:$Z$100,$D378,0)/(VLOOKUP(BM$276,UI!$A$12:$O$51,VLOOKUP(BM$279,$B$276:$C$278,2,0),0)/1000))&gt;0),1,TRUNC(VLOOKUP($E378,'Container Panel'!$B$41:$Z$100,$D378,0)/(VLOOKUP(BM$276,UI!$A$12:$O$51,VLOOKUP(BM$279,$B$276:$C$278,2,0),0)/1000)))),"")</f>
        <v/>
      </c>
      <c r="BN378" s="145" t="str">
        <f>IFERROR(IF(AND(BN$272=list!$D$3,'Box Calculation'!BN$279&lt;&gt;"h",$E378&lt;&gt;0),0,IF(AND(BN$273=list!$D$2,$E378&lt;&gt;0,TRUNC(VLOOKUP($E378,'Container Panel'!$B$41:$Z$100,$D378,0)/(VLOOKUP(BN$276,UI!$A$12:$O$51,VLOOKUP(BN$279,$B$276:$C$278,2,0),0)/1000))&gt;0),1,TRUNC(VLOOKUP($E378,'Container Panel'!$B$41:$Z$100,$D378,0)/(VLOOKUP(BN$276,UI!$A$12:$O$51,VLOOKUP(BN$279,$B$276:$C$278,2,0),0)/1000)))),"")</f>
        <v/>
      </c>
      <c r="BO378" s="145" t="str">
        <f>IFERROR(IF(AND(BO$272=list!$D$3,'Box Calculation'!BO$279&lt;&gt;"h",$E378&lt;&gt;0),0,IF(AND(BO$273=list!$D$2,$E378&lt;&gt;0,TRUNC(VLOOKUP($E378,'Container Panel'!$B$41:$Z$100,$D378,0)/(VLOOKUP(BO$276,UI!$A$12:$O$51,VLOOKUP(BO$279,$B$276:$C$278,2,0),0)/1000))&gt;0),1,TRUNC(VLOOKUP($E378,'Container Panel'!$B$41:$Z$100,$D378,0)/(VLOOKUP(BO$276,UI!$A$12:$O$51,VLOOKUP(BO$279,$B$276:$C$278,2,0),0)/1000)))),"")</f>
        <v/>
      </c>
      <c r="BP378" s="145" t="str">
        <f>IFERROR(IF(AND(BP$272=list!$D$3,'Box Calculation'!BP$279&lt;&gt;"h",$E378&lt;&gt;0),0,IF(AND(BP$273=list!$D$2,$E378&lt;&gt;0,TRUNC(VLOOKUP($E378,'Container Panel'!$B$41:$Z$100,$D378,0)/(VLOOKUP(BP$276,UI!$A$12:$O$51,VLOOKUP(BP$279,$B$276:$C$278,2,0),0)/1000))&gt;0),1,TRUNC(VLOOKUP($E378,'Container Panel'!$B$41:$Z$100,$D378,0)/(VLOOKUP(BP$276,UI!$A$12:$O$51,VLOOKUP(BP$279,$B$276:$C$278,2,0),0)/1000)))),"")</f>
        <v/>
      </c>
      <c r="BQ378" s="145" t="str">
        <f>IFERROR(IF(AND(BQ$272=list!$D$3,'Box Calculation'!BQ$279&lt;&gt;"h",$E378&lt;&gt;0),0,IF(AND(BQ$273=list!$D$2,$E378&lt;&gt;0,TRUNC(VLOOKUP($E378,'Container Panel'!$B$41:$Z$100,$D378,0)/(VLOOKUP(BQ$276,UI!$A$12:$O$51,VLOOKUP(BQ$279,$B$276:$C$278,2,0),0)/1000))&gt;0),1,TRUNC(VLOOKUP($E378,'Container Panel'!$B$41:$Z$100,$D378,0)/(VLOOKUP(BQ$276,UI!$A$12:$O$51,VLOOKUP(BQ$279,$B$276:$C$278,2,0),0)/1000)))),"")</f>
        <v/>
      </c>
      <c r="BR378" s="145" t="str">
        <f>IFERROR(IF(AND(BR$272=list!$D$3,'Box Calculation'!BR$279&lt;&gt;"h",$E378&lt;&gt;0),0,IF(AND(BR$273=list!$D$2,$E378&lt;&gt;0,TRUNC(VLOOKUP($E378,'Container Panel'!$B$41:$Z$100,$D378,0)/(VLOOKUP(BR$276,UI!$A$12:$O$51,VLOOKUP(BR$279,$B$276:$C$278,2,0),0)/1000))&gt;0),1,TRUNC(VLOOKUP($E378,'Container Panel'!$B$41:$Z$100,$D378,0)/(VLOOKUP(BR$276,UI!$A$12:$O$51,VLOOKUP(BR$279,$B$276:$C$278,2,0),0)/1000)))),"")</f>
        <v/>
      </c>
      <c r="BS378" s="145" t="str">
        <f>IFERROR(IF(AND(BS$272=list!$D$3,'Box Calculation'!BS$279&lt;&gt;"h",$E378&lt;&gt;0),0,IF(AND(BS$273=list!$D$2,$E378&lt;&gt;0,TRUNC(VLOOKUP($E378,'Container Panel'!$B$41:$Z$100,$D378,0)/(VLOOKUP(BS$276,UI!$A$12:$O$51,VLOOKUP(BS$279,$B$276:$C$278,2,0),0)/1000))&gt;0),1,TRUNC(VLOOKUP($E378,'Container Panel'!$B$41:$Z$100,$D378,0)/(VLOOKUP(BS$276,UI!$A$12:$O$51,VLOOKUP(BS$279,$B$276:$C$278,2,0),0)/1000)))),"")</f>
        <v/>
      </c>
      <c r="BT378" s="145" t="str">
        <f>IFERROR(IF(AND(BT$272=list!$D$3,'Box Calculation'!BT$279&lt;&gt;"h",$E378&lt;&gt;0),0,IF(AND(BT$273=list!$D$2,$E378&lt;&gt;0,TRUNC(VLOOKUP($E378,'Container Panel'!$B$41:$Z$100,$D378,0)/(VLOOKUP(BT$276,UI!$A$12:$O$51,VLOOKUP(BT$279,$B$276:$C$278,2,0),0)/1000))&gt;0),1,TRUNC(VLOOKUP($E378,'Container Panel'!$B$41:$Z$100,$D378,0)/(VLOOKUP(BT$276,UI!$A$12:$O$51,VLOOKUP(BT$279,$B$276:$C$278,2,0),0)/1000)))),"")</f>
        <v/>
      </c>
      <c r="BU378" s="145" t="str">
        <f>IFERROR(IF(AND(BU$272=list!$D$3,'Box Calculation'!BU$279&lt;&gt;"h",$E378&lt;&gt;0),0,IF(AND(BU$273=list!$D$2,$E378&lt;&gt;0,TRUNC(VLOOKUP($E378,'Container Panel'!$B$41:$Z$100,$D378,0)/(VLOOKUP(BU$276,UI!$A$12:$O$51,VLOOKUP(BU$279,$B$276:$C$278,2,0),0)/1000))&gt;0),1,TRUNC(VLOOKUP($E378,'Container Panel'!$B$41:$Z$100,$D378,0)/(VLOOKUP(BU$276,UI!$A$12:$O$51,VLOOKUP(BU$279,$B$276:$C$278,2,0),0)/1000)))),"")</f>
        <v/>
      </c>
      <c r="BV378" s="145" t="str">
        <f>IFERROR(IF(AND(BV$272=list!$D$3,'Box Calculation'!BV$279&lt;&gt;"h",$E378&lt;&gt;0),0,IF(AND(BV$273=list!$D$2,$E378&lt;&gt;0,TRUNC(VLOOKUP($E378,'Container Panel'!$B$41:$Z$100,$D378,0)/(VLOOKUP(BV$276,UI!$A$12:$O$51,VLOOKUP(BV$279,$B$276:$C$278,2,0),0)/1000))&gt;0),1,TRUNC(VLOOKUP($E378,'Container Panel'!$B$41:$Z$100,$D378,0)/(VLOOKUP(BV$276,UI!$A$12:$O$51,VLOOKUP(BV$279,$B$276:$C$278,2,0),0)/1000)))),"")</f>
        <v/>
      </c>
      <c r="BW378" s="145" t="str">
        <f>IFERROR(IF(AND(BW$272=list!$D$3,'Box Calculation'!BW$279&lt;&gt;"h",$E378&lt;&gt;0),0,IF(AND(BW$273=list!$D$2,$E378&lt;&gt;0,TRUNC(VLOOKUP($E378,'Container Panel'!$B$41:$Z$100,$D378,0)/(VLOOKUP(BW$276,UI!$A$12:$O$51,VLOOKUP(BW$279,$B$276:$C$278,2,0),0)/1000))&gt;0),1,TRUNC(VLOOKUP($E378,'Container Panel'!$B$41:$Z$100,$D378,0)/(VLOOKUP(BW$276,UI!$A$12:$O$51,VLOOKUP(BW$279,$B$276:$C$278,2,0),0)/1000)))),"")</f>
        <v/>
      </c>
      <c r="BX378" s="145" t="str">
        <f>IFERROR(IF(AND(BX$272=list!$D$3,'Box Calculation'!BX$279&lt;&gt;"h",$E378&lt;&gt;0),0,IF(AND(BX$273=list!$D$2,$E378&lt;&gt;0,TRUNC(VLOOKUP($E378,'Container Panel'!$B$41:$Z$100,$D378,0)/(VLOOKUP(BX$276,UI!$A$12:$O$51,VLOOKUP(BX$279,$B$276:$C$278,2,0),0)/1000))&gt;0),1,TRUNC(VLOOKUP($E378,'Container Panel'!$B$41:$Z$100,$D378,0)/(VLOOKUP(BX$276,UI!$A$12:$O$51,VLOOKUP(BX$279,$B$276:$C$278,2,0),0)/1000)))),"")</f>
        <v/>
      </c>
      <c r="BY378" s="145" t="str">
        <f>IFERROR(IF(AND(BY$272=list!$D$3,'Box Calculation'!BY$279&lt;&gt;"h",$E378&lt;&gt;0),0,IF(AND(BY$273=list!$D$2,$E378&lt;&gt;0,TRUNC(VLOOKUP($E378,'Container Panel'!$B$41:$Z$100,$D378,0)/(VLOOKUP(BY$276,UI!$A$12:$O$51,VLOOKUP(BY$279,$B$276:$C$278,2,0),0)/1000))&gt;0),1,TRUNC(VLOOKUP($E378,'Container Panel'!$B$41:$Z$100,$D378,0)/(VLOOKUP(BY$276,UI!$A$12:$O$51,VLOOKUP(BY$279,$B$276:$C$278,2,0),0)/1000)))),"")</f>
        <v/>
      </c>
      <c r="BZ378" s="145" t="str">
        <f>IFERROR(IF(AND(BZ$272=list!$D$3,'Box Calculation'!BZ$279&lt;&gt;"h",$E378&lt;&gt;0),0,IF(AND(BZ$273=list!$D$2,$E378&lt;&gt;0,TRUNC(VLOOKUP($E378,'Container Panel'!$B$41:$Z$100,$D378,0)/(VLOOKUP(BZ$276,UI!$A$12:$O$51,VLOOKUP(BZ$279,$B$276:$C$278,2,0),0)/1000))&gt;0),1,TRUNC(VLOOKUP($E378,'Container Panel'!$B$41:$Z$100,$D378,0)/(VLOOKUP(BZ$276,UI!$A$12:$O$51,VLOOKUP(BZ$279,$B$276:$C$278,2,0),0)/1000)))),"")</f>
        <v/>
      </c>
      <c r="CA378" s="145" t="str">
        <f>IFERROR(IF(AND(CA$272=list!$D$3,'Box Calculation'!CA$279&lt;&gt;"h",$E378&lt;&gt;0),0,IF(AND(CA$273=list!$D$2,$E378&lt;&gt;0,TRUNC(VLOOKUP($E378,'Container Panel'!$B$41:$Z$100,$D378,0)/(VLOOKUP(CA$276,UI!$A$12:$O$51,VLOOKUP(CA$279,$B$276:$C$278,2,0),0)/1000))&gt;0),1,TRUNC(VLOOKUP($E378,'Container Panel'!$B$41:$Z$100,$D378,0)/(VLOOKUP(CA$276,UI!$A$12:$O$51,VLOOKUP(CA$279,$B$276:$C$278,2,0),0)/1000)))),"")</f>
        <v/>
      </c>
      <c r="CB378" s="145" t="str">
        <f>IFERROR(IF(AND(CB$272=list!$D$3,'Box Calculation'!CB$279&lt;&gt;"h",$E378&lt;&gt;0),0,IF(AND(CB$273=list!$D$2,$E378&lt;&gt;0,TRUNC(VLOOKUP($E378,'Container Panel'!$B$41:$Z$100,$D378,0)/(VLOOKUP(CB$276,UI!$A$12:$O$51,VLOOKUP(CB$279,$B$276:$C$278,2,0),0)/1000))&gt;0),1,TRUNC(VLOOKUP($E378,'Container Panel'!$B$41:$Z$100,$D378,0)/(VLOOKUP(CB$276,UI!$A$12:$O$51,VLOOKUP(CB$279,$B$276:$C$278,2,0),0)/1000)))),"")</f>
        <v/>
      </c>
      <c r="CC378" s="145" t="str">
        <f>IFERROR(IF(AND(CC$272=list!$D$3,'Box Calculation'!CC$279&lt;&gt;"h",$E378&lt;&gt;0),0,IF(AND(CC$273=list!$D$2,$E378&lt;&gt;0,TRUNC(VLOOKUP($E378,'Container Panel'!$B$41:$Z$100,$D378,0)/(VLOOKUP(CC$276,UI!$A$12:$O$51,VLOOKUP(CC$279,$B$276:$C$278,2,0),0)/1000))&gt;0),1,TRUNC(VLOOKUP($E378,'Container Panel'!$B$41:$Z$100,$D378,0)/(VLOOKUP(CC$276,UI!$A$12:$O$51,VLOOKUP(CC$279,$B$276:$C$278,2,0),0)/1000)))),"")</f>
        <v/>
      </c>
      <c r="CD378" s="145" t="str">
        <f>IFERROR(IF(AND(CD$272=list!$D$3,'Box Calculation'!CD$279&lt;&gt;"h",$E378&lt;&gt;0),0,IF(AND(CD$273=list!$D$2,$E378&lt;&gt;0,TRUNC(VLOOKUP($E378,'Container Panel'!$B$41:$Z$100,$D378,0)/(VLOOKUP(CD$276,UI!$A$12:$O$51,VLOOKUP(CD$279,$B$276:$C$278,2,0),0)/1000))&gt;0),1,TRUNC(VLOOKUP($E378,'Container Panel'!$B$41:$Z$100,$D378,0)/(VLOOKUP(CD$276,UI!$A$12:$O$51,VLOOKUP(CD$279,$B$276:$C$278,2,0),0)/1000)))),"")</f>
        <v/>
      </c>
      <c r="CE378" s="145" t="str">
        <f>IFERROR(IF(AND(CE$272=list!$D$3,'Box Calculation'!CE$279&lt;&gt;"h",$E378&lt;&gt;0),0,IF(AND(CE$273=list!$D$2,$E378&lt;&gt;0,TRUNC(VLOOKUP($E378,'Container Panel'!$B$41:$Z$100,$D378,0)/(VLOOKUP(CE$276,UI!$A$12:$O$51,VLOOKUP(CE$279,$B$276:$C$278,2,0),0)/1000))&gt;0),1,TRUNC(VLOOKUP($E378,'Container Panel'!$B$41:$Z$100,$D378,0)/(VLOOKUP(CE$276,UI!$A$12:$O$51,VLOOKUP(CE$279,$B$276:$C$278,2,0),0)/1000)))),"")</f>
        <v/>
      </c>
      <c r="CF378" s="145" t="str">
        <f>IFERROR(IF(AND(CF$272=list!$D$3,'Box Calculation'!CF$279&lt;&gt;"h",$E378&lt;&gt;0),0,IF(AND(CF$273=list!$D$2,$E378&lt;&gt;0,TRUNC(VLOOKUP($E378,'Container Panel'!$B$41:$Z$100,$D378,0)/(VLOOKUP(CF$276,UI!$A$12:$O$51,VLOOKUP(CF$279,$B$276:$C$278,2,0),0)/1000))&gt;0),1,TRUNC(VLOOKUP($E378,'Container Panel'!$B$41:$Z$100,$D378,0)/(VLOOKUP(CF$276,UI!$A$12:$O$51,VLOOKUP(CF$279,$B$276:$C$278,2,0),0)/1000)))),"")</f>
        <v/>
      </c>
      <c r="CG378" s="145" t="str">
        <f>IFERROR(IF(AND(CG$272=list!$D$3,'Box Calculation'!CG$279&lt;&gt;"h",$E378&lt;&gt;0),0,IF(AND(CG$273=list!$D$2,$E378&lt;&gt;0,TRUNC(VLOOKUP($E378,'Container Panel'!$B$41:$Z$100,$D378,0)/(VLOOKUP(CG$276,UI!$A$12:$O$51,VLOOKUP(CG$279,$B$276:$C$278,2,0),0)/1000))&gt;0),1,TRUNC(VLOOKUP($E378,'Container Panel'!$B$41:$Z$100,$D378,0)/(VLOOKUP(CG$276,UI!$A$12:$O$51,VLOOKUP(CG$279,$B$276:$C$278,2,0),0)/1000)))),"")</f>
        <v/>
      </c>
      <c r="CH378" s="145" t="str">
        <f>IFERROR(IF(AND(CH$272=list!$D$3,'Box Calculation'!CH$279&lt;&gt;"h",$E378&lt;&gt;0),0,IF(AND(CH$273=list!$D$2,$E378&lt;&gt;0,TRUNC(VLOOKUP($E378,'Container Panel'!$B$41:$Z$100,$D378,0)/(VLOOKUP(CH$276,UI!$A$12:$O$51,VLOOKUP(CH$279,$B$276:$C$278,2,0),0)/1000))&gt;0),1,TRUNC(VLOOKUP($E378,'Container Panel'!$B$41:$Z$100,$D378,0)/(VLOOKUP(CH$276,UI!$A$12:$O$51,VLOOKUP(CH$279,$B$276:$C$278,2,0),0)/1000)))),"")</f>
        <v/>
      </c>
      <c r="CI378" s="145" t="str">
        <f>IFERROR(IF(AND(CI$272=list!$D$3,'Box Calculation'!CI$279&lt;&gt;"h",$E378&lt;&gt;0),0,IF(AND(CI$273=list!$D$2,$E378&lt;&gt;0,TRUNC(VLOOKUP($E378,'Container Panel'!$B$41:$Z$100,$D378,0)/(VLOOKUP(CI$276,UI!$A$12:$O$51,VLOOKUP(CI$279,$B$276:$C$278,2,0),0)/1000))&gt;0),1,TRUNC(VLOOKUP($E378,'Container Panel'!$B$41:$Z$100,$D378,0)/(VLOOKUP(CI$276,UI!$A$12:$O$51,VLOOKUP(CI$279,$B$276:$C$278,2,0),0)/1000)))),"")</f>
        <v/>
      </c>
      <c r="CJ378" s="145" t="str">
        <f>IFERROR(IF(AND(CJ$272=list!$D$3,'Box Calculation'!CJ$279&lt;&gt;"h",$E378&lt;&gt;0),0,IF(AND(CJ$273=list!$D$2,$E378&lt;&gt;0,TRUNC(VLOOKUP($E378,'Container Panel'!$B$41:$Z$100,$D378,0)/(VLOOKUP(CJ$276,UI!$A$12:$O$51,VLOOKUP(CJ$279,$B$276:$C$278,2,0),0)/1000))&gt;0),1,TRUNC(VLOOKUP($E378,'Container Panel'!$B$41:$Z$100,$D378,0)/(VLOOKUP(CJ$276,UI!$A$12:$O$51,VLOOKUP(CJ$279,$B$276:$C$278,2,0),0)/1000)))),"")</f>
        <v/>
      </c>
      <c r="CK378" s="145" t="str">
        <f>IFERROR(IF(AND(CK$272=list!$D$3,'Box Calculation'!CK$279&lt;&gt;"h",$E378&lt;&gt;0),0,IF(AND(CK$273=list!$D$2,$E378&lt;&gt;0,TRUNC(VLOOKUP($E378,'Container Panel'!$B$41:$Z$100,$D378,0)/(VLOOKUP(CK$276,UI!$A$12:$O$51,VLOOKUP(CK$279,$B$276:$C$278,2,0),0)/1000))&gt;0),1,TRUNC(VLOOKUP($E378,'Container Panel'!$B$41:$Z$100,$D378,0)/(VLOOKUP(CK$276,UI!$A$12:$O$51,VLOOKUP(CK$279,$B$276:$C$278,2,0),0)/1000)))),"")</f>
        <v/>
      </c>
      <c r="CL378" s="145" t="str">
        <f>IFERROR(IF(AND(CL$272=list!$D$3,'Box Calculation'!CL$279&lt;&gt;"h",$E378&lt;&gt;0),0,IF(AND(CL$273=list!$D$2,$E378&lt;&gt;0,TRUNC(VLOOKUP($E378,'Container Panel'!$B$41:$Z$100,$D378,0)/(VLOOKUP(CL$276,UI!$A$12:$O$51,VLOOKUP(CL$279,$B$276:$C$278,2,0),0)/1000))&gt;0),1,TRUNC(VLOOKUP($E378,'Container Panel'!$B$41:$Z$100,$D378,0)/(VLOOKUP(CL$276,UI!$A$12:$O$51,VLOOKUP(CL$279,$B$276:$C$278,2,0),0)/1000)))),"")</f>
        <v/>
      </c>
      <c r="CM378" s="145" t="str">
        <f>IFERROR(IF(AND(CM$272=list!$D$3,'Box Calculation'!CM$279&lt;&gt;"h",$E378&lt;&gt;0),0,IF(AND(CM$273=list!$D$2,$E378&lt;&gt;0,TRUNC(VLOOKUP($E378,'Container Panel'!$B$41:$Z$100,$D378,0)/(VLOOKUP(CM$276,UI!$A$12:$O$51,VLOOKUP(CM$279,$B$276:$C$278,2,0),0)/1000))&gt;0),1,TRUNC(VLOOKUP($E378,'Container Panel'!$B$41:$Z$100,$D378,0)/(VLOOKUP(CM$276,UI!$A$12:$O$51,VLOOKUP(CM$279,$B$276:$C$278,2,0),0)/1000)))),"")</f>
        <v/>
      </c>
      <c r="CN378" s="145" t="str">
        <f>IFERROR(IF(AND(CN$272=list!$D$3,'Box Calculation'!CN$279&lt;&gt;"h",$E378&lt;&gt;0),0,IF(AND(CN$273=list!$D$2,$E378&lt;&gt;0,TRUNC(VLOOKUP($E378,'Container Panel'!$B$41:$Z$100,$D378,0)/(VLOOKUP(CN$276,UI!$A$12:$O$51,VLOOKUP(CN$279,$B$276:$C$278,2,0),0)/1000))&gt;0),1,TRUNC(VLOOKUP($E378,'Container Panel'!$B$41:$Z$100,$D378,0)/(VLOOKUP(CN$276,UI!$A$12:$O$51,VLOOKUP(CN$279,$B$276:$C$278,2,0),0)/1000)))),"")</f>
        <v/>
      </c>
      <c r="CO378" s="145" t="str">
        <f>IFERROR(IF(AND(CO$272=list!$D$3,'Box Calculation'!CO$279&lt;&gt;"h",$E378&lt;&gt;0),0,IF(AND(CO$273=list!$D$2,$E378&lt;&gt;0,TRUNC(VLOOKUP($E378,'Container Panel'!$B$41:$Z$100,$D378,0)/(VLOOKUP(CO$276,UI!$A$12:$O$51,VLOOKUP(CO$279,$B$276:$C$278,2,0),0)/1000))&gt;0),1,TRUNC(VLOOKUP($E378,'Container Panel'!$B$41:$Z$100,$D378,0)/(VLOOKUP(CO$276,UI!$A$12:$O$51,VLOOKUP(CO$279,$B$276:$C$278,2,0),0)/1000)))),"")</f>
        <v/>
      </c>
      <c r="CP378" s="145" t="str">
        <f>IFERROR(IF(AND(CP$272=list!$D$3,'Box Calculation'!CP$279&lt;&gt;"h",$E378&lt;&gt;0),0,IF(AND(CP$273=list!$D$2,$E378&lt;&gt;0,TRUNC(VLOOKUP($E378,'Container Panel'!$B$41:$Z$100,$D378,0)/(VLOOKUP(CP$276,UI!$A$12:$O$51,VLOOKUP(CP$279,$B$276:$C$278,2,0),0)/1000))&gt;0),1,TRUNC(VLOOKUP($E378,'Container Panel'!$B$41:$Z$100,$D378,0)/(VLOOKUP(CP$276,UI!$A$12:$O$51,VLOOKUP(CP$279,$B$276:$C$278,2,0),0)/1000)))),"")</f>
        <v/>
      </c>
      <c r="CQ378" s="145" t="str">
        <f>IFERROR(IF(AND(CQ$272=list!$D$3,'Box Calculation'!CQ$279&lt;&gt;"h",$E378&lt;&gt;0),0,IF(AND(CQ$273=list!$D$2,$E378&lt;&gt;0,TRUNC(VLOOKUP($E378,'Container Panel'!$B$41:$Z$100,$D378,0)/(VLOOKUP(CQ$276,UI!$A$12:$O$51,VLOOKUP(CQ$279,$B$276:$C$278,2,0),0)/1000))&gt;0),1,TRUNC(VLOOKUP($E378,'Container Panel'!$B$41:$Z$100,$D378,0)/(VLOOKUP(CQ$276,UI!$A$12:$O$51,VLOOKUP(CQ$279,$B$276:$C$278,2,0),0)/1000)))),"")</f>
        <v/>
      </c>
      <c r="CR378" s="145" t="str">
        <f>IFERROR(IF(AND(CR$272=list!$D$3,'Box Calculation'!CR$279&lt;&gt;"h",$E378&lt;&gt;0),0,IF(AND(CR$273=list!$D$2,$E378&lt;&gt;0,TRUNC(VLOOKUP($E378,'Container Panel'!$B$41:$Z$100,$D378,0)/(VLOOKUP(CR$276,UI!$A$12:$O$51,VLOOKUP(CR$279,$B$276:$C$278,2,0),0)/1000))&gt;0),1,TRUNC(VLOOKUP($E378,'Container Panel'!$B$41:$Z$100,$D378,0)/(VLOOKUP(CR$276,UI!$A$12:$O$51,VLOOKUP(CR$279,$B$276:$C$278,2,0),0)/1000)))),"")</f>
        <v/>
      </c>
      <c r="CS378" s="145" t="str">
        <f>IFERROR(IF(AND(CS$272=list!$D$3,'Box Calculation'!CS$279&lt;&gt;"h",$E378&lt;&gt;0),0,IF(AND(CS$273=list!$D$2,$E378&lt;&gt;0,TRUNC(VLOOKUP($E378,'Container Panel'!$B$41:$Z$100,$D378,0)/(VLOOKUP(CS$276,UI!$A$12:$O$51,VLOOKUP(CS$279,$B$276:$C$278,2,0),0)/1000))&gt;0),1,TRUNC(VLOOKUP($E378,'Container Panel'!$B$41:$Z$100,$D378,0)/(VLOOKUP(CS$276,UI!$A$12:$O$51,VLOOKUP(CS$279,$B$276:$C$278,2,0),0)/1000)))),"")</f>
        <v/>
      </c>
      <c r="CT378" s="145" t="str">
        <f>IFERROR(IF(AND(CT$272=list!$D$3,'Box Calculation'!CT$279&lt;&gt;"h",$E378&lt;&gt;0),0,IF(AND(CT$273=list!$D$2,$E378&lt;&gt;0,TRUNC(VLOOKUP($E378,'Container Panel'!$B$41:$Z$100,$D378,0)/(VLOOKUP(CT$276,UI!$A$12:$O$51,VLOOKUP(CT$279,$B$276:$C$278,2,0),0)/1000))&gt;0),1,TRUNC(VLOOKUP($E378,'Container Panel'!$B$41:$Z$100,$D378,0)/(VLOOKUP(CT$276,UI!$A$12:$O$51,VLOOKUP(CT$279,$B$276:$C$278,2,0),0)/1000)))),"")</f>
        <v/>
      </c>
      <c r="CU378" s="145" t="str">
        <f>IFERROR(IF(AND(CU$272=list!$D$3,'Box Calculation'!CU$279&lt;&gt;"h",$E378&lt;&gt;0),0,IF(AND(CU$273=list!$D$2,$E378&lt;&gt;0,TRUNC(VLOOKUP($E378,'Container Panel'!$B$41:$Z$100,$D378,0)/(VLOOKUP(CU$276,UI!$A$12:$O$51,VLOOKUP(CU$279,$B$276:$C$278,2,0),0)/1000))&gt;0),1,TRUNC(VLOOKUP($E378,'Container Panel'!$B$41:$Z$100,$D378,0)/(VLOOKUP(CU$276,UI!$A$12:$O$51,VLOOKUP(CU$279,$B$276:$C$278,2,0),0)/1000)))),"")</f>
        <v/>
      </c>
      <c r="CV378" s="145" t="str">
        <f>IFERROR(IF(AND(CV$272=list!$D$3,'Box Calculation'!CV$279&lt;&gt;"h",$E378&lt;&gt;0),0,IF(AND(CV$273=list!$D$2,$E378&lt;&gt;0,TRUNC(VLOOKUP($E378,'Container Panel'!$B$41:$Z$100,$D378,0)/(VLOOKUP(CV$276,UI!$A$12:$O$51,VLOOKUP(CV$279,$B$276:$C$278,2,0),0)/1000))&gt;0),1,TRUNC(VLOOKUP($E378,'Container Panel'!$B$41:$Z$100,$D378,0)/(VLOOKUP(CV$276,UI!$A$12:$O$51,VLOOKUP(CV$279,$B$276:$C$278,2,0),0)/1000)))),"")</f>
        <v/>
      </c>
      <c r="CW378" s="145" t="str">
        <f>IFERROR(IF(AND(CW$272=list!$D$3,'Box Calculation'!CW$279&lt;&gt;"h",$E378&lt;&gt;0),0,IF(AND(CW$273=list!$D$2,$E378&lt;&gt;0,TRUNC(VLOOKUP($E378,'Container Panel'!$B$41:$Z$100,$D378,0)/(VLOOKUP(CW$276,UI!$A$12:$O$51,VLOOKUP(CW$279,$B$276:$C$278,2,0),0)/1000))&gt;0),1,TRUNC(VLOOKUP($E378,'Container Panel'!$B$41:$Z$100,$D378,0)/(VLOOKUP(CW$276,UI!$A$12:$O$51,VLOOKUP(CW$279,$B$276:$C$278,2,0),0)/1000)))),"")</f>
        <v/>
      </c>
      <c r="CX378" s="145" t="str">
        <f>IFERROR(IF(AND(CX$272=list!$D$3,'Box Calculation'!CX$279&lt;&gt;"h",$E378&lt;&gt;0),0,IF(AND(CX$273=list!$D$2,$E378&lt;&gt;0,TRUNC(VLOOKUP($E378,'Container Panel'!$B$41:$Z$100,$D378,0)/(VLOOKUP(CX$276,UI!$A$12:$O$51,VLOOKUP(CX$279,$B$276:$C$278,2,0),0)/1000))&gt;0),1,TRUNC(VLOOKUP($E378,'Container Panel'!$B$41:$Z$100,$D378,0)/(VLOOKUP(CX$276,UI!$A$12:$O$51,VLOOKUP(CX$279,$B$276:$C$278,2,0),0)/1000)))),"")</f>
        <v/>
      </c>
      <c r="CY378" s="145" t="str">
        <f>IFERROR(IF(AND(CY$272=list!$D$3,'Box Calculation'!CY$279&lt;&gt;"h",$E378&lt;&gt;0),0,IF(AND(CY$273=list!$D$2,$E378&lt;&gt;0,TRUNC(VLOOKUP($E378,'Container Panel'!$B$41:$Z$100,$D378,0)/(VLOOKUP(CY$276,UI!$A$12:$O$51,VLOOKUP(CY$279,$B$276:$C$278,2,0),0)/1000))&gt;0),1,TRUNC(VLOOKUP($E378,'Container Panel'!$B$41:$Z$100,$D378,0)/(VLOOKUP(CY$276,UI!$A$12:$O$51,VLOOKUP(CY$279,$B$276:$C$278,2,0),0)/1000)))),"")</f>
        <v/>
      </c>
      <c r="CZ378" s="145" t="str">
        <f>IFERROR(IF(AND(CZ$272=list!$D$3,'Box Calculation'!CZ$279&lt;&gt;"h",$E378&lt;&gt;0),0,IF(AND(CZ$273=list!$D$2,$E378&lt;&gt;0,TRUNC(VLOOKUP($E378,'Container Panel'!$B$41:$Z$100,$D378,0)/(VLOOKUP(CZ$276,UI!$A$12:$O$51,VLOOKUP(CZ$279,$B$276:$C$278,2,0),0)/1000))&gt;0),1,TRUNC(VLOOKUP($E378,'Container Panel'!$B$41:$Z$100,$D378,0)/(VLOOKUP(CZ$276,UI!$A$12:$O$51,VLOOKUP(CZ$279,$B$276:$C$278,2,0),0)/1000)))),"")</f>
        <v/>
      </c>
      <c r="DA378" s="145" t="str">
        <f>IFERROR(IF(AND(DA$272=list!$D$3,'Box Calculation'!DA$279&lt;&gt;"h",$E378&lt;&gt;0),0,IF(AND(DA$273=list!$D$2,$E378&lt;&gt;0,TRUNC(VLOOKUP($E378,'Container Panel'!$B$41:$Z$100,$D378,0)/(VLOOKUP(DA$276,UI!$A$12:$O$51,VLOOKUP(DA$279,$B$276:$C$278,2,0),0)/1000))&gt;0),1,TRUNC(VLOOKUP($E378,'Container Panel'!$B$41:$Z$100,$D378,0)/(VLOOKUP(DA$276,UI!$A$12:$O$51,VLOOKUP(DA$279,$B$276:$C$278,2,0),0)/1000)))),"")</f>
        <v/>
      </c>
      <c r="DB378" s="145" t="str">
        <f>IFERROR(IF(AND(DB$272=list!$D$3,'Box Calculation'!DB$279&lt;&gt;"h",$E378&lt;&gt;0),0,IF(AND(DB$273=list!$D$2,$E378&lt;&gt;0,TRUNC(VLOOKUP($E378,'Container Panel'!$B$41:$Z$100,$D378,0)/(VLOOKUP(DB$276,UI!$A$12:$O$51,VLOOKUP(DB$279,$B$276:$C$278,2,0),0)/1000))&gt;0),1,TRUNC(VLOOKUP($E378,'Container Panel'!$B$41:$Z$100,$D378,0)/(VLOOKUP(DB$276,UI!$A$12:$O$51,VLOOKUP(DB$279,$B$276:$C$278,2,0),0)/1000)))),"")</f>
        <v/>
      </c>
      <c r="DC378" s="145" t="str">
        <f>IFERROR(IF(AND(DC$272=list!$D$3,'Box Calculation'!DC$279&lt;&gt;"h",$E378&lt;&gt;0),0,IF(AND(DC$273=list!$D$2,$E378&lt;&gt;0,TRUNC(VLOOKUP($E378,'Container Panel'!$B$41:$Z$100,$D378,0)/(VLOOKUP(DC$276,UI!$A$12:$O$51,VLOOKUP(DC$279,$B$276:$C$278,2,0),0)/1000))&gt;0),1,TRUNC(VLOOKUP($E378,'Container Panel'!$B$41:$Z$100,$D378,0)/(VLOOKUP(DC$276,UI!$A$12:$O$51,VLOOKUP(DC$279,$B$276:$C$278,2,0),0)/1000)))),"")</f>
        <v/>
      </c>
      <c r="DD378" s="145" t="str">
        <f>IFERROR(IF(AND(DD$272=list!$D$3,'Box Calculation'!DD$279&lt;&gt;"h",$E378&lt;&gt;0),0,IF(AND(DD$273=list!$D$2,$E378&lt;&gt;0,TRUNC(VLOOKUP($E378,'Container Panel'!$B$41:$Z$100,$D378,0)/(VLOOKUP(DD$276,UI!$A$12:$O$51,VLOOKUP(DD$279,$B$276:$C$278,2,0),0)/1000))&gt;0),1,TRUNC(VLOOKUP($E378,'Container Panel'!$B$41:$Z$100,$D378,0)/(VLOOKUP(DD$276,UI!$A$12:$O$51,VLOOKUP(DD$279,$B$276:$C$278,2,0),0)/1000)))),"")</f>
        <v/>
      </c>
      <c r="DE378" s="145" t="str">
        <f>IFERROR(IF(AND(DE$272=list!$D$3,'Box Calculation'!DE$279&lt;&gt;"h",$E378&lt;&gt;0),0,IF(AND(DE$273=list!$D$2,$E378&lt;&gt;0,TRUNC(VLOOKUP($E378,'Container Panel'!$B$41:$Z$100,$D378,0)/(VLOOKUP(DE$276,UI!$A$12:$O$51,VLOOKUP(DE$279,$B$276:$C$278,2,0),0)/1000))&gt;0),1,TRUNC(VLOOKUP($E378,'Container Panel'!$B$41:$Z$100,$D378,0)/(VLOOKUP(DE$276,UI!$A$12:$O$51,VLOOKUP(DE$279,$B$276:$C$278,2,0),0)/1000)))),"")</f>
        <v/>
      </c>
      <c r="DF378" s="145" t="str">
        <f>IFERROR(IF(AND(DF$272=list!$D$3,'Box Calculation'!DF$279&lt;&gt;"h",$E378&lt;&gt;0),0,IF(AND(DF$273=list!$D$2,$E378&lt;&gt;0,TRUNC(VLOOKUP($E378,'Container Panel'!$B$41:$Z$100,$D378,0)/(VLOOKUP(DF$276,UI!$A$12:$O$51,VLOOKUP(DF$279,$B$276:$C$278,2,0),0)/1000))&gt;0),1,TRUNC(VLOOKUP($E378,'Container Panel'!$B$41:$Z$100,$D378,0)/(VLOOKUP(DF$276,UI!$A$12:$O$51,VLOOKUP(DF$279,$B$276:$C$278,2,0),0)/1000)))),"")</f>
        <v/>
      </c>
      <c r="DG378" s="145" t="str">
        <f>IFERROR(IF(AND(DG$272=list!$D$3,'Box Calculation'!DG$279&lt;&gt;"h",$E378&lt;&gt;0),0,IF(AND(DG$273=list!$D$2,$E378&lt;&gt;0,TRUNC(VLOOKUP($E378,'Container Panel'!$B$41:$Z$100,$D378,0)/(VLOOKUP(DG$276,UI!$A$12:$O$51,VLOOKUP(DG$279,$B$276:$C$278,2,0),0)/1000))&gt;0),1,TRUNC(VLOOKUP($E378,'Container Panel'!$B$41:$Z$100,$D378,0)/(VLOOKUP(DG$276,UI!$A$12:$O$51,VLOOKUP(DG$279,$B$276:$C$278,2,0),0)/1000)))),"")</f>
        <v/>
      </c>
      <c r="DH378" s="145" t="str">
        <f>IFERROR(IF(AND(DH$272=list!$D$3,'Box Calculation'!DH$279&lt;&gt;"h",$E378&lt;&gt;0),0,IF(AND(DH$273=list!$D$2,$E378&lt;&gt;0,TRUNC(VLOOKUP($E378,'Container Panel'!$B$41:$Z$100,$D378,0)/(VLOOKUP(DH$276,UI!$A$12:$O$51,VLOOKUP(DH$279,$B$276:$C$278,2,0),0)/1000))&gt;0),1,TRUNC(VLOOKUP($E378,'Container Panel'!$B$41:$Z$100,$D378,0)/(VLOOKUP(DH$276,UI!$A$12:$O$51,VLOOKUP(DH$279,$B$276:$C$278,2,0),0)/1000)))),"")</f>
        <v/>
      </c>
      <c r="DI378" s="145" t="str">
        <f>IFERROR(IF(AND(DI$272=list!$D$3,'Box Calculation'!DI$279&lt;&gt;"h",$E378&lt;&gt;0),0,IF(AND(DI$273=list!$D$2,$E378&lt;&gt;0,TRUNC(VLOOKUP($E378,'Container Panel'!$B$41:$Z$100,$D378,0)/(VLOOKUP(DI$276,UI!$A$12:$O$51,VLOOKUP(DI$279,$B$276:$C$278,2,0),0)/1000))&gt;0),1,TRUNC(VLOOKUP($E378,'Container Panel'!$B$41:$Z$100,$D378,0)/(VLOOKUP(DI$276,UI!$A$12:$O$51,VLOOKUP(DI$279,$B$276:$C$278,2,0),0)/1000)))),"")</f>
        <v/>
      </c>
      <c r="DJ378" s="145" t="str">
        <f>IFERROR(IF(AND(DJ$272=list!$D$3,'Box Calculation'!DJ$279&lt;&gt;"h",$E378&lt;&gt;0),0,IF(AND(DJ$273=list!$D$2,$E378&lt;&gt;0,TRUNC(VLOOKUP($E378,'Container Panel'!$B$41:$Z$100,$D378,0)/(VLOOKUP(DJ$276,UI!$A$12:$O$51,VLOOKUP(DJ$279,$B$276:$C$278,2,0),0)/1000))&gt;0),1,TRUNC(VLOOKUP($E378,'Container Panel'!$B$41:$Z$100,$D378,0)/(VLOOKUP(DJ$276,UI!$A$12:$O$51,VLOOKUP(DJ$279,$B$276:$C$278,2,0),0)/1000)))),"")</f>
        <v/>
      </c>
      <c r="DK378" s="145" t="str">
        <f>IFERROR(IF(AND(DK$272=list!$D$3,'Box Calculation'!DK$279&lt;&gt;"h",$E378&lt;&gt;0),0,IF(AND(DK$273=list!$D$2,$E378&lt;&gt;0,TRUNC(VLOOKUP($E378,'Container Panel'!$B$41:$Z$100,$D378,0)/(VLOOKUP(DK$276,UI!$A$12:$O$51,VLOOKUP(DK$279,$B$276:$C$278,2,0),0)/1000))&gt;0),1,TRUNC(VLOOKUP($E378,'Container Panel'!$B$41:$Z$100,$D378,0)/(VLOOKUP(DK$276,UI!$A$12:$O$51,VLOOKUP(DK$279,$B$276:$C$278,2,0),0)/1000)))),"")</f>
        <v/>
      </c>
      <c r="DL378" s="145" t="str">
        <f>IFERROR(IF(AND(DL$272=list!$D$3,'Box Calculation'!DL$279&lt;&gt;"h",$E378&lt;&gt;0),0,IF(AND(DL$273=list!$D$2,$E378&lt;&gt;0,TRUNC(VLOOKUP($E378,'Container Panel'!$B$41:$Z$100,$D378,0)/(VLOOKUP(DL$276,UI!$A$12:$O$51,VLOOKUP(DL$279,$B$276:$C$278,2,0),0)/1000))&gt;0),1,TRUNC(VLOOKUP($E378,'Container Panel'!$B$41:$Z$100,$D378,0)/(VLOOKUP(DL$276,UI!$A$12:$O$51,VLOOKUP(DL$279,$B$276:$C$278,2,0),0)/1000)))),"")</f>
        <v/>
      </c>
      <c r="DM378" s="145" t="str">
        <f>IFERROR(IF(AND(DM$272=list!$D$3,'Box Calculation'!DM$279&lt;&gt;"h",$E378&lt;&gt;0),0,IF(AND(DM$273=list!$D$2,$E378&lt;&gt;0,TRUNC(VLOOKUP($E378,'Container Panel'!$B$41:$Z$100,$D378,0)/(VLOOKUP(DM$276,UI!$A$12:$O$51,VLOOKUP(DM$279,$B$276:$C$278,2,0),0)/1000))&gt;0),1,TRUNC(VLOOKUP($E378,'Container Panel'!$B$41:$Z$100,$D378,0)/(VLOOKUP(DM$276,UI!$A$12:$O$51,VLOOKUP(DM$279,$B$276:$C$278,2,0),0)/1000)))),"")</f>
        <v/>
      </c>
      <c r="DN378" s="145" t="str">
        <f>IFERROR(IF(AND(DN$272=list!$D$3,'Box Calculation'!DN$279&lt;&gt;"h",$E378&lt;&gt;0),0,IF(AND(DN$273=list!$D$2,$E378&lt;&gt;0,TRUNC(VLOOKUP($E378,'Container Panel'!$B$41:$Z$100,$D378,0)/(VLOOKUP(DN$276,UI!$A$12:$O$51,VLOOKUP(DN$279,$B$276:$C$278,2,0),0)/1000))&gt;0),1,TRUNC(VLOOKUP($E378,'Container Panel'!$B$41:$Z$100,$D378,0)/(VLOOKUP(DN$276,UI!$A$12:$O$51,VLOOKUP(DN$279,$B$276:$C$278,2,0),0)/1000)))),"")</f>
        <v/>
      </c>
      <c r="DO378" s="145" t="str">
        <f>IFERROR(IF(AND(DO$272=list!$D$3,'Box Calculation'!DO$279&lt;&gt;"h",$E378&lt;&gt;0),0,IF(AND(DO$273=list!$D$2,$E378&lt;&gt;0,TRUNC(VLOOKUP($E378,'Container Panel'!$B$41:$Z$100,$D378,0)/(VLOOKUP(DO$276,UI!$A$12:$O$51,VLOOKUP(DO$279,$B$276:$C$278,2,0),0)/1000))&gt;0),1,TRUNC(VLOOKUP($E378,'Container Panel'!$B$41:$Z$100,$D378,0)/(VLOOKUP(DO$276,UI!$A$12:$O$51,VLOOKUP(DO$279,$B$276:$C$278,2,0),0)/1000)))),"")</f>
        <v/>
      </c>
      <c r="DP378" s="145" t="str">
        <f>IFERROR(IF(AND(DP$272=list!$D$3,'Box Calculation'!DP$279&lt;&gt;"h",$E378&lt;&gt;0),0,IF(AND(DP$273=list!$D$2,$E378&lt;&gt;0,TRUNC(VLOOKUP($E378,'Container Panel'!$B$41:$Z$100,$D378,0)/(VLOOKUP(DP$276,UI!$A$12:$O$51,VLOOKUP(DP$279,$B$276:$C$278,2,0),0)/1000))&gt;0),1,TRUNC(VLOOKUP($E378,'Container Panel'!$B$41:$Z$100,$D378,0)/(VLOOKUP(DP$276,UI!$A$12:$O$51,VLOOKUP(DP$279,$B$276:$C$278,2,0),0)/1000)))),"")</f>
        <v/>
      </c>
      <c r="DQ378" s="145" t="str">
        <f>IFERROR(IF(AND(DQ$272=list!$D$3,'Box Calculation'!DQ$279&lt;&gt;"h",$E378&lt;&gt;0),0,IF(AND(DQ$273=list!$D$2,$E378&lt;&gt;0,TRUNC(VLOOKUP($E378,'Container Panel'!$B$41:$Z$100,$D378,0)/(VLOOKUP(DQ$276,UI!$A$12:$O$51,VLOOKUP(DQ$279,$B$276:$C$278,2,0),0)/1000))&gt;0),1,TRUNC(VLOOKUP($E378,'Container Panel'!$B$41:$Z$100,$D378,0)/(VLOOKUP(DQ$276,UI!$A$12:$O$51,VLOOKUP(DQ$279,$B$276:$C$278,2,0),0)/1000)))),"")</f>
        <v/>
      </c>
      <c r="DR378" s="145" t="str">
        <f>IFERROR(IF(AND(DR$272=list!$D$3,'Box Calculation'!DR$279&lt;&gt;"h",$E378&lt;&gt;0),0,IF(AND(DR$273=list!$D$2,$E378&lt;&gt;0,TRUNC(VLOOKUP($E378,'Container Panel'!$B$41:$Z$100,$D378,0)/(VLOOKUP(DR$276,UI!$A$12:$O$51,VLOOKUP(DR$279,$B$276:$C$278,2,0),0)/1000))&gt;0),1,TRUNC(VLOOKUP($E378,'Container Panel'!$B$41:$Z$100,$D378,0)/(VLOOKUP(DR$276,UI!$A$12:$O$51,VLOOKUP(DR$279,$B$276:$C$278,2,0),0)/1000)))),"")</f>
        <v/>
      </c>
      <c r="DS378" s="145" t="str">
        <f>IFERROR(IF(AND(DS$272=list!$D$3,'Box Calculation'!DS$279&lt;&gt;"h",$E378&lt;&gt;0),0,IF(AND(DS$273=list!$D$2,$E378&lt;&gt;0,TRUNC(VLOOKUP($E378,'Container Panel'!$B$41:$Z$100,$D378,0)/(VLOOKUP(DS$276,UI!$A$12:$O$51,VLOOKUP(DS$279,$B$276:$C$278,2,0),0)/1000))&gt;0),1,TRUNC(VLOOKUP($E378,'Container Panel'!$B$41:$Z$100,$D378,0)/(VLOOKUP(DS$276,UI!$A$12:$O$51,VLOOKUP(DS$279,$B$276:$C$278,2,0),0)/1000)))),"")</f>
        <v/>
      </c>
      <c r="DT378" s="145" t="str">
        <f>IFERROR(IF(AND(DT$272=list!$D$3,'Box Calculation'!DT$279&lt;&gt;"h",$E378&lt;&gt;0),0,IF(AND(DT$273=list!$D$2,$E378&lt;&gt;0,TRUNC(VLOOKUP($E378,'Container Panel'!$B$41:$Z$100,$D378,0)/(VLOOKUP(DT$276,UI!$A$12:$O$51,VLOOKUP(DT$279,$B$276:$C$278,2,0),0)/1000))&gt;0),1,TRUNC(VLOOKUP($E378,'Container Panel'!$B$41:$Z$100,$D378,0)/(VLOOKUP(DT$276,UI!$A$12:$O$51,VLOOKUP(DT$279,$B$276:$C$278,2,0),0)/1000)))),"")</f>
        <v/>
      </c>
      <c r="DU378" s="145" t="str">
        <f>IFERROR(IF(AND(DU$272=list!$D$3,'Box Calculation'!DU$279&lt;&gt;"h",$E378&lt;&gt;0),0,IF(AND(DU$273=list!$D$2,$E378&lt;&gt;0,TRUNC(VLOOKUP($E378,'Container Panel'!$B$41:$Z$100,$D378,0)/(VLOOKUP(DU$276,UI!$A$12:$O$51,VLOOKUP(DU$279,$B$276:$C$278,2,0),0)/1000))&gt;0),1,TRUNC(VLOOKUP($E378,'Container Panel'!$B$41:$Z$100,$D378,0)/(VLOOKUP(DU$276,UI!$A$12:$O$51,VLOOKUP(DU$279,$B$276:$C$278,2,0),0)/1000)))),"")</f>
        <v/>
      </c>
      <c r="DV378" s="145" t="str">
        <f>IFERROR(IF(AND(DV$272=list!$D$3,'Box Calculation'!DV$279&lt;&gt;"h",$E378&lt;&gt;0),0,IF(AND(DV$273=list!$D$2,$E378&lt;&gt;0,TRUNC(VLOOKUP($E378,'Container Panel'!$B$41:$Z$100,$D378,0)/(VLOOKUP(DV$276,UI!$A$12:$O$51,VLOOKUP(DV$279,$B$276:$C$278,2,0),0)/1000))&gt;0),1,TRUNC(VLOOKUP($E378,'Container Panel'!$B$41:$Z$100,$D378,0)/(VLOOKUP(DV$276,UI!$A$12:$O$51,VLOOKUP(DV$279,$B$276:$C$278,2,0),0)/1000)))),"")</f>
        <v/>
      </c>
      <c r="DW378" s="145" t="str">
        <f>IFERROR(IF(AND(DW$272=list!$D$3,'Box Calculation'!DW$279&lt;&gt;"h",$E378&lt;&gt;0),0,IF(AND(DW$273=list!$D$2,$E378&lt;&gt;0,TRUNC(VLOOKUP($E378,'Container Panel'!$B$41:$Z$100,$D378,0)/(VLOOKUP(DW$276,UI!$A$12:$O$51,VLOOKUP(DW$279,$B$276:$C$278,2,0),0)/1000))&gt;0),1,TRUNC(VLOOKUP($E378,'Container Panel'!$B$41:$Z$100,$D378,0)/(VLOOKUP(DW$276,UI!$A$12:$O$51,VLOOKUP(DW$279,$B$276:$C$278,2,0),0)/1000)))),"")</f>
        <v/>
      </c>
      <c r="DX378" s="145" t="str">
        <f>IFERROR(IF(AND(DX$272=list!$D$3,'Box Calculation'!DX$279&lt;&gt;"h",$E378&lt;&gt;0),0,IF(AND(DX$273=list!$D$2,$E378&lt;&gt;0,TRUNC(VLOOKUP($E378,'Container Panel'!$B$41:$Z$100,$D378,0)/(VLOOKUP(DX$276,UI!$A$12:$O$51,VLOOKUP(DX$279,$B$276:$C$278,2,0),0)/1000))&gt;0),1,TRUNC(VLOOKUP($E378,'Container Panel'!$B$41:$Z$100,$D378,0)/(VLOOKUP(DX$276,UI!$A$12:$O$51,VLOOKUP(DX$279,$B$276:$C$278,2,0),0)/1000)))),"")</f>
        <v/>
      </c>
      <c r="DY378" s="145" t="str">
        <f>IFERROR(IF(AND(DY$272=list!$D$3,'Box Calculation'!DY$279&lt;&gt;"h",$E378&lt;&gt;0),0,IF(AND(DY$273=list!$D$2,$E378&lt;&gt;0,TRUNC(VLOOKUP($E378,'Container Panel'!$B$41:$Z$100,$D378,0)/(VLOOKUP(DY$276,UI!$A$12:$O$51,VLOOKUP(DY$279,$B$276:$C$278,2,0),0)/1000))&gt;0),1,TRUNC(VLOOKUP($E378,'Container Panel'!$B$41:$Z$100,$D378,0)/(VLOOKUP(DY$276,UI!$A$12:$O$51,VLOOKUP(DY$279,$B$276:$C$278,2,0),0)/1000)))),"")</f>
        <v/>
      </c>
      <c r="DZ378" s="145" t="str">
        <f>IFERROR(IF(AND(DZ$272=list!$D$3,'Box Calculation'!DZ$279&lt;&gt;"h",$E378&lt;&gt;0),0,IF(AND(DZ$273=list!$D$2,$E378&lt;&gt;0,TRUNC(VLOOKUP($E378,'Container Panel'!$B$41:$Z$100,$D378,0)/(VLOOKUP(DZ$276,UI!$A$12:$O$51,VLOOKUP(DZ$279,$B$276:$C$278,2,0),0)/1000))&gt;0),1,TRUNC(VLOOKUP($E378,'Container Panel'!$B$41:$Z$100,$D378,0)/(VLOOKUP(DZ$276,UI!$A$12:$O$51,VLOOKUP(DZ$279,$B$276:$C$278,2,0),0)/1000)))),"")</f>
        <v/>
      </c>
      <c r="EA378" s="145" t="str">
        <f>IFERROR(IF(AND(EA$272=list!$D$3,'Box Calculation'!EA$279&lt;&gt;"h",$E378&lt;&gt;0),0,IF(AND(EA$273=list!$D$2,$E378&lt;&gt;0,TRUNC(VLOOKUP($E378,'Container Panel'!$B$41:$Z$100,$D378,0)/(VLOOKUP(EA$276,UI!$A$12:$O$51,VLOOKUP(EA$279,$B$276:$C$278,2,0),0)/1000))&gt;0),1,TRUNC(VLOOKUP($E378,'Container Panel'!$B$41:$Z$100,$D378,0)/(VLOOKUP(EA$276,UI!$A$12:$O$51,VLOOKUP(EA$279,$B$276:$C$278,2,0),0)/1000)))),"")</f>
        <v/>
      </c>
      <c r="EB378" s="145" t="str">
        <f>IFERROR(IF(AND(EB$272=list!$D$3,'Box Calculation'!EB$279&lt;&gt;"h",$E378&lt;&gt;0),0,IF(AND(EB$273=list!$D$2,$E378&lt;&gt;0,TRUNC(VLOOKUP($E378,'Container Panel'!$B$41:$Z$100,$D378,0)/(VLOOKUP(EB$276,UI!$A$12:$O$51,VLOOKUP(EB$279,$B$276:$C$278,2,0),0)/1000))&gt;0),1,TRUNC(VLOOKUP($E378,'Container Panel'!$B$41:$Z$100,$D378,0)/(VLOOKUP(EB$276,UI!$A$12:$O$51,VLOOKUP(EB$279,$B$276:$C$278,2,0),0)/1000)))),"")</f>
        <v/>
      </c>
      <c r="EC378" s="145" t="str">
        <f>IFERROR(IF(AND(EC$272=list!$D$3,'Box Calculation'!EC$279&lt;&gt;"h",$E378&lt;&gt;0),0,IF(AND(EC$273=list!$D$2,$E378&lt;&gt;0,TRUNC(VLOOKUP($E378,'Container Panel'!$B$41:$Z$100,$D378,0)/(VLOOKUP(EC$276,UI!$A$12:$O$51,VLOOKUP(EC$279,$B$276:$C$278,2,0),0)/1000))&gt;0),1,TRUNC(VLOOKUP($E378,'Container Panel'!$B$41:$Z$100,$D378,0)/(VLOOKUP(EC$276,UI!$A$12:$O$51,VLOOKUP(EC$279,$B$276:$C$278,2,0),0)/1000)))),"")</f>
        <v/>
      </c>
      <c r="ED378" s="145" t="str">
        <f>IFERROR(IF(AND(ED$272=list!$D$3,'Box Calculation'!ED$279&lt;&gt;"h",$E378&lt;&gt;0),0,IF(AND(ED$273=list!$D$2,$E378&lt;&gt;0,TRUNC(VLOOKUP($E378,'Container Panel'!$B$41:$Z$100,$D378,0)/(VLOOKUP(ED$276,UI!$A$12:$O$51,VLOOKUP(ED$279,$B$276:$C$278,2,0),0)/1000))&gt;0),1,TRUNC(VLOOKUP($E378,'Container Panel'!$B$41:$Z$100,$D378,0)/(VLOOKUP(ED$276,UI!$A$12:$O$51,VLOOKUP(ED$279,$B$276:$C$278,2,0),0)/1000)))),"")</f>
        <v/>
      </c>
      <c r="EE378" s="145" t="str">
        <f>IFERROR(IF(AND(EE$272=list!$D$3,'Box Calculation'!EE$279&lt;&gt;"h",$E378&lt;&gt;0),0,IF(AND(EE$273=list!$D$2,$E378&lt;&gt;0,TRUNC(VLOOKUP($E378,'Container Panel'!$B$41:$Z$100,$D378,0)/(VLOOKUP(EE$276,UI!$A$12:$O$51,VLOOKUP(EE$279,$B$276:$C$278,2,0),0)/1000))&gt;0),1,TRUNC(VLOOKUP($E378,'Container Panel'!$B$41:$Z$100,$D378,0)/(VLOOKUP(EE$276,UI!$A$12:$O$51,VLOOKUP(EE$279,$B$276:$C$278,2,0),0)/1000)))),"")</f>
        <v/>
      </c>
      <c r="EF378" s="145" t="str">
        <f>IFERROR(IF(AND(EF$272=list!$D$3,'Box Calculation'!EF$279&lt;&gt;"h",$E378&lt;&gt;0),0,IF(AND(EF$273=list!$D$2,$E378&lt;&gt;0,TRUNC(VLOOKUP($E378,'Container Panel'!$B$41:$Z$100,$D378,0)/(VLOOKUP(EF$276,UI!$A$12:$O$51,VLOOKUP(EF$279,$B$276:$C$278,2,0),0)/1000))&gt;0),1,TRUNC(VLOOKUP($E378,'Container Panel'!$B$41:$Z$100,$D378,0)/(VLOOKUP(EF$276,UI!$A$12:$O$51,VLOOKUP(EF$279,$B$276:$C$278,2,0),0)/1000)))),"")</f>
        <v/>
      </c>
      <c r="EG378" s="145" t="str">
        <f>IFERROR(IF(AND(EG$272=list!$D$3,'Box Calculation'!EG$279&lt;&gt;"h",$E378&lt;&gt;0),0,IF(AND(EG$273=list!$D$2,$E378&lt;&gt;0,TRUNC(VLOOKUP($E378,'Container Panel'!$B$41:$Z$100,$D378,0)/(VLOOKUP(EG$276,UI!$A$12:$O$51,VLOOKUP(EG$279,$B$276:$C$278,2,0),0)/1000))&gt;0),1,TRUNC(VLOOKUP($E378,'Container Panel'!$B$41:$Z$100,$D378,0)/(VLOOKUP(EG$276,UI!$A$12:$O$51,VLOOKUP(EG$279,$B$276:$C$278,2,0),0)/1000)))),"")</f>
        <v/>
      </c>
      <c r="EH378" s="145" t="str">
        <f>IFERROR(IF(AND(EH$272=list!$D$3,'Box Calculation'!EH$279&lt;&gt;"h",$E378&lt;&gt;0),0,IF(AND(EH$273=list!$D$2,$E378&lt;&gt;0,TRUNC(VLOOKUP($E378,'Container Panel'!$B$41:$Z$100,$D378,0)/(VLOOKUP(EH$276,UI!$A$12:$O$51,VLOOKUP(EH$279,$B$276:$C$278,2,0),0)/1000))&gt;0),1,TRUNC(VLOOKUP($E378,'Container Panel'!$B$41:$Z$100,$D378,0)/(VLOOKUP(EH$276,UI!$A$12:$O$51,VLOOKUP(EH$279,$B$276:$C$278,2,0),0)/1000)))),"")</f>
        <v/>
      </c>
      <c r="EI378" s="145" t="str">
        <f>IFERROR(IF(AND(EI$272=list!$D$3,'Box Calculation'!EI$279&lt;&gt;"h",$E378&lt;&gt;0),0,IF(AND(EI$273=list!$D$2,$E378&lt;&gt;0,TRUNC(VLOOKUP($E378,'Container Panel'!$B$41:$Z$100,$D378,0)/(VLOOKUP(EI$276,UI!$A$12:$O$51,VLOOKUP(EI$279,$B$276:$C$278,2,0),0)/1000))&gt;0),1,TRUNC(VLOOKUP($E378,'Container Panel'!$B$41:$Z$100,$D378,0)/(VLOOKUP(EI$276,UI!$A$12:$O$51,VLOOKUP(EI$279,$B$276:$C$278,2,0),0)/1000)))),"")</f>
        <v/>
      </c>
      <c r="EJ378" s="145" t="str">
        <f>IFERROR(IF(AND(EJ$272=list!$D$3,'Box Calculation'!EJ$279&lt;&gt;"h",$E378&lt;&gt;0),0,IF(AND(EJ$273=list!$D$2,$E378&lt;&gt;0,TRUNC(VLOOKUP($E378,'Container Panel'!$B$41:$Z$100,$D378,0)/(VLOOKUP(EJ$276,UI!$A$12:$O$51,VLOOKUP(EJ$279,$B$276:$C$278,2,0),0)/1000))&gt;0),1,TRUNC(VLOOKUP($E378,'Container Panel'!$B$41:$Z$100,$D378,0)/(VLOOKUP(EJ$276,UI!$A$12:$O$51,VLOOKUP(EJ$279,$B$276:$C$278,2,0),0)/1000)))),"")</f>
        <v/>
      </c>
      <c r="EK378" s="145" t="str">
        <f>IFERROR(IF(AND(EK$272=list!$D$3,'Box Calculation'!EK$279&lt;&gt;"h",$E378&lt;&gt;0),0,IF(AND(EK$273=list!$D$2,$E378&lt;&gt;0,TRUNC(VLOOKUP($E378,'Container Panel'!$B$41:$Z$100,$D378,0)/(VLOOKUP(EK$276,UI!$A$12:$O$51,VLOOKUP(EK$279,$B$276:$C$278,2,0),0)/1000))&gt;0),1,TRUNC(VLOOKUP($E378,'Container Panel'!$B$41:$Z$100,$D378,0)/(VLOOKUP(EK$276,UI!$A$12:$O$51,VLOOKUP(EK$279,$B$276:$C$278,2,0),0)/1000)))),"")</f>
        <v/>
      </c>
      <c r="EL378" s="145" t="str">
        <f>IFERROR(IF(AND(EL$272=list!$D$3,'Box Calculation'!EL$279&lt;&gt;"h",$E378&lt;&gt;0),0,IF(AND(EL$273=list!$D$2,$E378&lt;&gt;0,TRUNC(VLOOKUP($E378,'Container Panel'!$B$41:$Z$100,$D378,0)/(VLOOKUP(EL$276,UI!$A$12:$O$51,VLOOKUP(EL$279,$B$276:$C$278,2,0),0)/1000))&gt;0),1,TRUNC(VLOOKUP($E378,'Container Panel'!$B$41:$Z$100,$D378,0)/(VLOOKUP(EL$276,UI!$A$12:$O$51,VLOOKUP(EL$279,$B$276:$C$278,2,0),0)/1000)))),"")</f>
        <v/>
      </c>
      <c r="EM378" s="145" t="str">
        <f>IFERROR(IF(AND(EM$272=list!$D$3,'Box Calculation'!EM$279&lt;&gt;"h",$E378&lt;&gt;0),0,IF(AND(EM$273=list!$D$2,$E378&lt;&gt;0,TRUNC(VLOOKUP($E378,'Container Panel'!$B$41:$Z$100,$D378,0)/(VLOOKUP(EM$276,UI!$A$12:$O$51,VLOOKUP(EM$279,$B$276:$C$278,2,0),0)/1000))&gt;0),1,TRUNC(VLOOKUP($E378,'Container Panel'!$B$41:$Z$100,$D378,0)/(VLOOKUP(EM$276,UI!$A$12:$O$51,VLOOKUP(EM$279,$B$276:$C$278,2,0),0)/1000)))),"")</f>
        <v/>
      </c>
      <c r="EN378" s="145" t="str">
        <f>IFERROR(IF(AND(EN$272=list!$D$3,'Box Calculation'!EN$279&lt;&gt;"h",$E378&lt;&gt;0),0,IF(AND(EN$273=list!$D$2,$E378&lt;&gt;0,TRUNC(VLOOKUP($E378,'Container Panel'!$B$41:$Z$100,$D378,0)/(VLOOKUP(EN$276,UI!$A$12:$O$51,VLOOKUP(EN$279,$B$276:$C$278,2,0),0)/1000))&gt;0),1,TRUNC(VLOOKUP($E378,'Container Panel'!$B$41:$Z$100,$D378,0)/(VLOOKUP(EN$276,UI!$A$12:$O$51,VLOOKUP(EN$279,$B$276:$C$278,2,0),0)/1000)))),"")</f>
        <v/>
      </c>
      <c r="EO378" s="145" t="str">
        <f>IFERROR(IF(AND(EO$272=list!$D$3,'Box Calculation'!EO$279&lt;&gt;"h",$E378&lt;&gt;0),0,IF(AND(EO$273=list!$D$2,$E378&lt;&gt;0,TRUNC(VLOOKUP($E378,'Container Panel'!$B$41:$Z$100,$D378,0)/(VLOOKUP(EO$276,UI!$A$12:$O$51,VLOOKUP(EO$279,$B$276:$C$278,2,0),0)/1000))&gt;0),1,TRUNC(VLOOKUP($E378,'Container Panel'!$B$41:$Z$100,$D378,0)/(VLOOKUP(EO$276,UI!$A$12:$O$51,VLOOKUP(EO$279,$B$276:$C$278,2,0),0)/1000)))),"")</f>
        <v/>
      </c>
      <c r="EP378" s="145" t="str">
        <f>IFERROR(IF(AND(EP$272=list!$D$3,'Box Calculation'!EP$279&lt;&gt;"h",$E378&lt;&gt;0),0,IF(AND(EP$273=list!$D$2,$E378&lt;&gt;0,TRUNC(VLOOKUP($E378,'Container Panel'!$B$41:$Z$100,$D378,0)/(VLOOKUP(EP$276,UI!$A$12:$O$51,VLOOKUP(EP$279,$B$276:$C$278,2,0),0)/1000))&gt;0),1,TRUNC(VLOOKUP($E378,'Container Panel'!$B$41:$Z$100,$D378,0)/(VLOOKUP(EP$276,UI!$A$12:$O$51,VLOOKUP(EP$279,$B$276:$C$278,2,0),0)/1000)))),"")</f>
        <v/>
      </c>
      <c r="EQ378" s="145" t="str">
        <f>IFERROR(IF(AND(EQ$272=list!$D$3,'Box Calculation'!EQ$279&lt;&gt;"h",$E378&lt;&gt;0),0,IF(AND(EQ$273=list!$D$2,$E378&lt;&gt;0,TRUNC(VLOOKUP($E378,'Container Panel'!$B$41:$Z$100,$D378,0)/(VLOOKUP(EQ$276,UI!$A$12:$O$51,VLOOKUP(EQ$279,$B$276:$C$278,2,0),0)/1000))&gt;0),1,TRUNC(VLOOKUP($E378,'Container Panel'!$B$41:$Z$100,$D378,0)/(VLOOKUP(EQ$276,UI!$A$12:$O$51,VLOOKUP(EQ$279,$B$276:$C$278,2,0),0)/1000)))),"")</f>
        <v/>
      </c>
      <c r="ER378" s="145" t="str">
        <f>IFERROR(IF(AND(ER$272=list!$D$3,'Box Calculation'!ER$279&lt;&gt;"h",$E378&lt;&gt;0),0,IF(AND(ER$273=list!$D$2,$E378&lt;&gt;0,TRUNC(VLOOKUP($E378,'Container Panel'!$B$41:$Z$100,$D378,0)/(VLOOKUP(ER$276,UI!$A$12:$O$51,VLOOKUP(ER$279,$B$276:$C$278,2,0),0)/1000))&gt;0),1,TRUNC(VLOOKUP($E378,'Container Panel'!$B$41:$Z$100,$D378,0)/(VLOOKUP(ER$276,UI!$A$12:$O$51,VLOOKUP(ER$279,$B$276:$C$278,2,0),0)/1000)))),"")</f>
        <v/>
      </c>
      <c r="ES378" s="145" t="str">
        <f>IFERROR(IF(AND(ES$272=list!$D$3,'Box Calculation'!ES$279&lt;&gt;"h",$E378&lt;&gt;0),0,IF(AND(ES$273=list!$D$2,$E378&lt;&gt;0,TRUNC(VLOOKUP($E378,'Container Panel'!$B$41:$Z$100,$D378,0)/(VLOOKUP(ES$276,UI!$A$12:$O$51,VLOOKUP(ES$279,$B$276:$C$278,2,0),0)/1000))&gt;0),1,TRUNC(VLOOKUP($E378,'Container Panel'!$B$41:$Z$100,$D378,0)/(VLOOKUP(ES$276,UI!$A$12:$O$51,VLOOKUP(ES$279,$B$276:$C$278,2,0),0)/1000)))),"")</f>
        <v/>
      </c>
      <c r="ET378" s="145" t="str">
        <f>IFERROR(IF(AND(ET$272=list!$D$3,'Box Calculation'!ET$279&lt;&gt;"h",$E378&lt;&gt;0),0,IF(AND(ET$273=list!$D$2,$E378&lt;&gt;0,TRUNC(VLOOKUP($E378,'Container Panel'!$B$41:$Z$100,$D378,0)/(VLOOKUP(ET$276,UI!$A$12:$O$51,VLOOKUP(ET$279,$B$276:$C$278,2,0),0)/1000))&gt;0),1,TRUNC(VLOOKUP($E378,'Container Panel'!$B$41:$Z$100,$D378,0)/(VLOOKUP(ET$276,UI!$A$12:$O$51,VLOOKUP(ET$279,$B$276:$C$278,2,0),0)/1000)))),"")</f>
        <v/>
      </c>
      <c r="EU378" s="145" t="str">
        <f>IFERROR(IF(AND(EU$272=list!$D$3,'Box Calculation'!EU$279&lt;&gt;"h",$E378&lt;&gt;0),0,IF(AND(EU$273=list!$D$2,$E378&lt;&gt;0,TRUNC(VLOOKUP($E378,'Container Panel'!$B$41:$Z$100,$D378,0)/(VLOOKUP(EU$276,UI!$A$12:$O$51,VLOOKUP(EU$279,$B$276:$C$278,2,0),0)/1000))&gt;0),1,TRUNC(VLOOKUP($E378,'Container Panel'!$B$41:$Z$100,$D378,0)/(VLOOKUP(EU$276,UI!$A$12:$O$51,VLOOKUP(EU$279,$B$276:$C$278,2,0),0)/1000)))),"")</f>
        <v/>
      </c>
      <c r="EV378" s="145" t="str">
        <f>IFERROR(IF(AND(EV$272=list!$D$3,'Box Calculation'!EV$279&lt;&gt;"h",$E378&lt;&gt;0),0,IF(AND(EV$273=list!$D$2,$E378&lt;&gt;0,TRUNC(VLOOKUP($E378,'Container Panel'!$B$41:$Z$100,$D378,0)/(VLOOKUP(EV$276,UI!$A$12:$O$51,VLOOKUP(EV$279,$B$276:$C$278,2,0),0)/1000))&gt;0),1,TRUNC(VLOOKUP($E378,'Container Panel'!$B$41:$Z$100,$D378,0)/(VLOOKUP(EV$276,UI!$A$12:$O$51,VLOOKUP(EV$279,$B$276:$C$278,2,0),0)/1000)))),"")</f>
        <v/>
      </c>
      <c r="EW378" s="145" t="str">
        <f>IFERROR(IF(AND(EW$272=list!$D$3,'Box Calculation'!EW$279&lt;&gt;"h",$E378&lt;&gt;0),0,IF(AND(EW$273=list!$D$2,$E378&lt;&gt;0,TRUNC(VLOOKUP($E378,'Container Panel'!$B$41:$Z$100,$D378,0)/(VLOOKUP(EW$276,UI!$A$12:$O$51,VLOOKUP(EW$279,$B$276:$C$278,2,0),0)/1000))&gt;0),1,TRUNC(VLOOKUP($E378,'Container Panel'!$B$41:$Z$100,$D378,0)/(VLOOKUP(EW$276,UI!$A$12:$O$51,VLOOKUP(EW$279,$B$276:$C$278,2,0),0)/1000)))),"")</f>
        <v/>
      </c>
      <c r="EX378" s="145" t="str">
        <f>IFERROR(IF(AND(EX$272=list!$D$3,'Box Calculation'!EX$279&lt;&gt;"h",$E378&lt;&gt;0),0,IF(AND(EX$273=list!$D$2,$E378&lt;&gt;0,TRUNC(VLOOKUP($E378,'Container Panel'!$B$41:$Z$100,$D378,0)/(VLOOKUP(EX$276,UI!$A$12:$O$51,VLOOKUP(EX$279,$B$276:$C$278,2,0),0)/1000))&gt;0),1,TRUNC(VLOOKUP($E378,'Container Panel'!$B$41:$Z$100,$D378,0)/(VLOOKUP(EX$276,UI!$A$12:$O$51,VLOOKUP(EX$279,$B$276:$C$278,2,0),0)/1000)))),"")</f>
        <v/>
      </c>
      <c r="EY378" s="145" t="str">
        <f>IFERROR(IF(AND(EY$272=list!$D$3,'Box Calculation'!EY$279&lt;&gt;"h",$E378&lt;&gt;0),0,IF(AND(EY$273=list!$D$2,$E378&lt;&gt;0,TRUNC(VLOOKUP($E378,'Container Panel'!$B$41:$Z$100,$D378,0)/(VLOOKUP(EY$276,UI!$A$12:$O$51,VLOOKUP(EY$279,$B$276:$C$278,2,0),0)/1000))&gt;0),1,TRUNC(VLOOKUP($E378,'Container Panel'!$B$41:$Z$100,$D378,0)/(VLOOKUP(EY$276,UI!$A$12:$O$51,VLOOKUP(EY$279,$B$276:$C$278,2,0),0)/1000)))),"")</f>
        <v/>
      </c>
      <c r="EZ378" s="145" t="str">
        <f>IFERROR(IF(AND(EZ$272=list!$D$3,'Box Calculation'!EZ$279&lt;&gt;"h",$E378&lt;&gt;0),0,IF(AND(EZ$273=list!$D$2,$E378&lt;&gt;0,TRUNC(VLOOKUP($E378,'Container Panel'!$B$41:$Z$100,$D378,0)/(VLOOKUP(EZ$276,UI!$A$12:$O$51,VLOOKUP(EZ$279,$B$276:$C$278,2,0),0)/1000))&gt;0),1,TRUNC(VLOOKUP($E378,'Container Panel'!$B$41:$Z$100,$D378,0)/(VLOOKUP(EZ$276,UI!$A$12:$O$51,VLOOKUP(EZ$279,$B$276:$C$278,2,0),0)/1000)))),"")</f>
        <v/>
      </c>
      <c r="FA378" s="145" t="str">
        <f>IFERROR(IF(AND(FA$272=list!$D$3,'Box Calculation'!FA$279&lt;&gt;"h",$E378&lt;&gt;0),0,IF(AND(FA$273=list!$D$2,$E378&lt;&gt;0,TRUNC(VLOOKUP($E378,'Container Panel'!$B$41:$Z$100,$D378,0)/(VLOOKUP(FA$276,UI!$A$12:$O$51,VLOOKUP(FA$279,$B$276:$C$278,2,0),0)/1000))&gt;0),1,TRUNC(VLOOKUP($E378,'Container Panel'!$B$41:$Z$100,$D378,0)/(VLOOKUP(FA$276,UI!$A$12:$O$51,VLOOKUP(FA$279,$B$276:$C$278,2,0),0)/1000)))),"")</f>
        <v/>
      </c>
      <c r="FB378" s="145" t="str">
        <f>IFERROR(IF(AND(FB$272=list!$D$3,'Box Calculation'!FB$279&lt;&gt;"h",$E378&lt;&gt;0),0,IF(AND(FB$273=list!$D$2,$E378&lt;&gt;0,TRUNC(VLOOKUP($E378,'Container Panel'!$B$41:$Z$100,$D378,0)/(VLOOKUP(FB$276,UI!$A$12:$O$51,VLOOKUP(FB$279,$B$276:$C$278,2,0),0)/1000))&gt;0),1,TRUNC(VLOOKUP($E378,'Container Panel'!$B$41:$Z$100,$D378,0)/(VLOOKUP(FB$276,UI!$A$12:$O$51,VLOOKUP(FB$279,$B$276:$C$278,2,0),0)/1000)))),"")</f>
        <v/>
      </c>
      <c r="FC378" s="145" t="str">
        <f>IFERROR(IF(AND(FC$272=list!$D$3,'Box Calculation'!FC$279&lt;&gt;"h",$E378&lt;&gt;0),0,IF(AND(FC$273=list!$D$2,$E378&lt;&gt;0,TRUNC(VLOOKUP($E378,'Container Panel'!$B$41:$Z$100,$D378,0)/(VLOOKUP(FC$276,UI!$A$12:$O$51,VLOOKUP(FC$279,$B$276:$C$278,2,0),0)/1000))&gt;0),1,TRUNC(VLOOKUP($E378,'Container Panel'!$B$41:$Z$100,$D378,0)/(VLOOKUP(FC$276,UI!$A$12:$O$51,VLOOKUP(FC$279,$B$276:$C$278,2,0),0)/1000)))),"")</f>
        <v/>
      </c>
      <c r="FD378" s="145" t="str">
        <f>IFERROR(IF(AND(FD$272=list!$D$3,'Box Calculation'!FD$279&lt;&gt;"h",$E378&lt;&gt;0),0,IF(AND(FD$273=list!$D$2,$E378&lt;&gt;0,TRUNC(VLOOKUP($E378,'Container Panel'!$B$41:$Z$100,$D378,0)/(VLOOKUP(FD$276,UI!$A$12:$O$51,VLOOKUP(FD$279,$B$276:$C$278,2,0),0)/1000))&gt;0),1,TRUNC(VLOOKUP($E378,'Container Panel'!$B$41:$Z$100,$D378,0)/(VLOOKUP(FD$276,UI!$A$12:$O$51,VLOOKUP(FD$279,$B$276:$C$278,2,0),0)/1000)))),"")</f>
        <v/>
      </c>
      <c r="FE378" s="145" t="str">
        <f>IFERROR(IF(AND(FE$272=list!$D$3,'Box Calculation'!FE$279&lt;&gt;"h",$E378&lt;&gt;0),0,IF(AND(FE$273=list!$D$2,$E378&lt;&gt;0,TRUNC(VLOOKUP($E378,'Container Panel'!$B$41:$Z$100,$D378,0)/(VLOOKUP(FE$276,UI!$A$12:$O$51,VLOOKUP(FE$279,$B$276:$C$278,2,0),0)/1000))&gt;0),1,TRUNC(VLOOKUP($E378,'Container Panel'!$B$41:$Z$100,$D378,0)/(VLOOKUP(FE$276,UI!$A$12:$O$51,VLOOKUP(FE$279,$B$276:$C$278,2,0),0)/1000)))),"")</f>
        <v/>
      </c>
      <c r="FF378" s="145" t="str">
        <f>IFERROR(IF(AND(FF$272=list!$D$3,'Box Calculation'!FF$279&lt;&gt;"h",$E378&lt;&gt;0),0,IF(AND(FF$273=list!$D$2,$E378&lt;&gt;0,TRUNC(VLOOKUP($E378,'Container Panel'!$B$41:$Z$100,$D378,0)/(VLOOKUP(FF$276,UI!$A$12:$O$51,VLOOKUP(FF$279,$B$276:$C$278,2,0),0)/1000))&gt;0),1,TRUNC(VLOOKUP($E378,'Container Panel'!$B$41:$Z$100,$D378,0)/(VLOOKUP(FF$276,UI!$A$12:$O$51,VLOOKUP(FF$279,$B$276:$C$278,2,0),0)/1000)))),"")</f>
        <v/>
      </c>
      <c r="FG378" s="145" t="str">
        <f>IFERROR(IF(AND(FG$272=list!$D$3,'Box Calculation'!FG$279&lt;&gt;"h",$E378&lt;&gt;0),0,IF(AND(FG$273=list!$D$2,$E378&lt;&gt;0,TRUNC(VLOOKUP($E378,'Container Panel'!$B$41:$Z$100,$D378,0)/(VLOOKUP(FG$276,UI!$A$12:$O$51,VLOOKUP(FG$279,$B$276:$C$278,2,0),0)/1000))&gt;0),1,TRUNC(VLOOKUP($E378,'Container Panel'!$B$41:$Z$100,$D378,0)/(VLOOKUP(FG$276,UI!$A$12:$O$51,VLOOKUP(FG$279,$B$276:$C$278,2,0),0)/1000)))),"")</f>
        <v/>
      </c>
      <c r="FH378" s="145" t="str">
        <f>IFERROR(IF(AND(FH$272=list!$D$3,'Box Calculation'!FH$279&lt;&gt;"h",$E378&lt;&gt;0),0,IF(AND(FH$273=list!$D$2,$E378&lt;&gt;0,TRUNC(VLOOKUP($E378,'Container Panel'!$B$41:$Z$100,$D378,0)/(VLOOKUP(FH$276,UI!$A$12:$O$51,VLOOKUP(FH$279,$B$276:$C$278,2,0),0)/1000))&gt;0),1,TRUNC(VLOOKUP($E378,'Container Panel'!$B$41:$Z$100,$D378,0)/(VLOOKUP(FH$276,UI!$A$12:$O$51,VLOOKUP(FH$279,$B$276:$C$278,2,0),0)/1000)))),"")</f>
        <v/>
      </c>
      <c r="FI378" s="145" t="str">
        <f>IFERROR(IF(AND(FI$272=list!$D$3,'Box Calculation'!FI$279&lt;&gt;"h",$E378&lt;&gt;0),0,IF(AND(FI$273=list!$D$2,$E378&lt;&gt;0,TRUNC(VLOOKUP($E378,'Container Panel'!$B$41:$Z$100,$D378,0)/(VLOOKUP(FI$276,UI!$A$12:$O$51,VLOOKUP(FI$279,$B$276:$C$278,2,0),0)/1000))&gt;0),1,TRUNC(VLOOKUP($E378,'Container Panel'!$B$41:$Z$100,$D378,0)/(VLOOKUP(FI$276,UI!$A$12:$O$51,VLOOKUP(FI$279,$B$276:$C$278,2,0),0)/1000)))),"")</f>
        <v/>
      </c>
      <c r="FJ378" s="145" t="str">
        <f>IFERROR(IF(AND(FJ$272=list!$D$3,'Box Calculation'!FJ$279&lt;&gt;"h",$E378&lt;&gt;0),0,IF(AND(FJ$273=list!$D$2,$E378&lt;&gt;0,TRUNC(VLOOKUP($E378,'Container Panel'!$B$41:$Z$100,$D378,0)/(VLOOKUP(FJ$276,UI!$A$12:$O$51,VLOOKUP(FJ$279,$B$276:$C$278,2,0),0)/1000))&gt;0),1,TRUNC(VLOOKUP($E378,'Container Panel'!$B$41:$Z$100,$D378,0)/(VLOOKUP(FJ$276,UI!$A$12:$O$51,VLOOKUP(FJ$279,$B$276:$C$278,2,0),0)/1000)))),"")</f>
        <v/>
      </c>
      <c r="FK378" s="145" t="str">
        <f>IFERROR(IF(AND(FK$272=list!$D$3,'Box Calculation'!FK$279&lt;&gt;"h",$E378&lt;&gt;0),0,IF(AND(FK$273=list!$D$2,$E378&lt;&gt;0,TRUNC(VLOOKUP($E378,'Container Panel'!$B$41:$Z$100,$D378,0)/(VLOOKUP(FK$276,UI!$A$12:$O$51,VLOOKUP(FK$279,$B$276:$C$278,2,0),0)/1000))&gt;0),1,TRUNC(VLOOKUP($E378,'Container Panel'!$B$41:$Z$100,$D378,0)/(VLOOKUP(FK$276,UI!$A$12:$O$51,VLOOKUP(FK$279,$B$276:$C$278,2,0),0)/1000)))),"")</f>
        <v/>
      </c>
      <c r="FL378" s="145" t="str">
        <f>IFERROR(IF(AND(FL$272=list!$D$3,'Box Calculation'!FL$279&lt;&gt;"h",$E378&lt;&gt;0),0,IF(AND(FL$273=list!$D$2,$E378&lt;&gt;0,TRUNC(VLOOKUP($E378,'Container Panel'!$B$41:$Z$100,$D378,0)/(VLOOKUP(FL$276,UI!$A$12:$O$51,VLOOKUP(FL$279,$B$276:$C$278,2,0),0)/1000))&gt;0),1,TRUNC(VLOOKUP($E378,'Container Panel'!$B$41:$Z$100,$D378,0)/(VLOOKUP(FL$276,UI!$A$12:$O$51,VLOOKUP(FL$279,$B$276:$C$278,2,0),0)/1000)))),"")</f>
        <v/>
      </c>
      <c r="FM378" s="145" t="str">
        <f>IFERROR(IF(AND(FM$272=list!$D$3,'Box Calculation'!FM$279&lt;&gt;"h",$E378&lt;&gt;0),0,IF(AND(FM$273=list!$D$2,$E378&lt;&gt;0,TRUNC(VLOOKUP($E378,'Container Panel'!$B$41:$Z$100,$D378,0)/(VLOOKUP(FM$276,UI!$A$12:$O$51,VLOOKUP(FM$279,$B$276:$C$278,2,0),0)/1000))&gt;0),1,TRUNC(VLOOKUP($E378,'Container Panel'!$B$41:$Z$100,$D378,0)/(VLOOKUP(FM$276,UI!$A$12:$O$51,VLOOKUP(FM$279,$B$276:$C$278,2,0),0)/1000)))),"")</f>
        <v/>
      </c>
      <c r="FN378" s="145" t="str">
        <f>IFERROR(IF(AND(FN$272=list!$D$3,'Box Calculation'!FN$279&lt;&gt;"h",$E378&lt;&gt;0),0,IF(AND(FN$273=list!$D$2,$E378&lt;&gt;0,TRUNC(VLOOKUP($E378,'Container Panel'!$B$41:$Z$100,$D378,0)/(VLOOKUP(FN$276,UI!$A$12:$O$51,VLOOKUP(FN$279,$B$276:$C$278,2,0),0)/1000))&gt;0),1,TRUNC(VLOOKUP($E378,'Container Panel'!$B$41:$Z$100,$D378,0)/(VLOOKUP(FN$276,UI!$A$12:$O$51,VLOOKUP(FN$279,$B$276:$C$278,2,0),0)/1000)))),"")</f>
        <v/>
      </c>
      <c r="FO378" s="145" t="str">
        <f>IFERROR(IF(AND(FO$272=list!$D$3,'Box Calculation'!FO$279&lt;&gt;"h",$E378&lt;&gt;0),0,IF(AND(FO$273=list!$D$2,$E378&lt;&gt;0,TRUNC(VLOOKUP($E378,'Container Panel'!$B$41:$Z$100,$D378,0)/(VLOOKUP(FO$276,UI!$A$12:$O$51,VLOOKUP(FO$279,$B$276:$C$278,2,0),0)/1000))&gt;0),1,TRUNC(VLOOKUP($E378,'Container Panel'!$B$41:$Z$100,$D378,0)/(VLOOKUP(FO$276,UI!$A$12:$O$51,VLOOKUP(FO$279,$B$276:$C$278,2,0),0)/1000)))),"")</f>
        <v/>
      </c>
      <c r="FP378" s="145" t="str">
        <f>IFERROR(IF(AND(FP$272=list!$D$3,'Box Calculation'!FP$279&lt;&gt;"h",$E378&lt;&gt;0),0,IF(AND(FP$273=list!$D$2,$E378&lt;&gt;0,TRUNC(VLOOKUP($E378,'Container Panel'!$B$41:$Z$100,$D378,0)/(VLOOKUP(FP$276,UI!$A$12:$O$51,VLOOKUP(FP$279,$B$276:$C$278,2,0),0)/1000))&gt;0),1,TRUNC(VLOOKUP($E378,'Container Panel'!$B$41:$Z$100,$D378,0)/(VLOOKUP(FP$276,UI!$A$12:$O$51,VLOOKUP(FP$279,$B$276:$C$278,2,0),0)/1000)))),"")</f>
        <v/>
      </c>
      <c r="FQ378" s="145" t="str">
        <f>IFERROR(IF(AND(FQ$272=list!$D$3,'Box Calculation'!FQ$279&lt;&gt;"h",$E378&lt;&gt;0),0,IF(AND(FQ$273=list!$D$2,$E378&lt;&gt;0,TRUNC(VLOOKUP($E378,'Container Panel'!$B$41:$Z$100,$D378,0)/(VLOOKUP(FQ$276,UI!$A$12:$O$51,VLOOKUP(FQ$279,$B$276:$C$278,2,0),0)/1000))&gt;0),1,TRUNC(VLOOKUP($E378,'Container Panel'!$B$41:$Z$100,$D378,0)/(VLOOKUP(FQ$276,UI!$A$12:$O$51,VLOOKUP(FQ$279,$B$276:$C$278,2,0),0)/1000)))),"")</f>
        <v/>
      </c>
      <c r="FR378" s="145" t="str">
        <f>IFERROR(IF(AND(FR$272=list!$D$3,'Box Calculation'!FR$279&lt;&gt;"h",$E378&lt;&gt;0),0,IF(AND(FR$273=list!$D$2,$E378&lt;&gt;0,TRUNC(VLOOKUP($E378,'Container Panel'!$B$41:$Z$100,$D378,0)/(VLOOKUP(FR$276,UI!$A$12:$O$51,VLOOKUP(FR$279,$B$276:$C$278,2,0),0)/1000))&gt;0),1,TRUNC(VLOOKUP($E378,'Container Panel'!$B$41:$Z$100,$D378,0)/(VLOOKUP(FR$276,UI!$A$12:$O$51,VLOOKUP(FR$279,$B$276:$C$278,2,0),0)/1000)))),"")</f>
        <v/>
      </c>
      <c r="FS378" s="145" t="str">
        <f>IFERROR(IF(AND(FS$272=list!$D$3,'Box Calculation'!FS$279&lt;&gt;"h",$E378&lt;&gt;0),0,IF(AND(FS$273=list!$D$2,$E378&lt;&gt;0,TRUNC(VLOOKUP($E378,'Container Panel'!$B$41:$Z$100,$D378,0)/(VLOOKUP(FS$276,UI!$A$12:$O$51,VLOOKUP(FS$279,$B$276:$C$278,2,0),0)/1000))&gt;0),1,TRUNC(VLOOKUP($E378,'Container Panel'!$B$41:$Z$100,$D378,0)/(VLOOKUP(FS$276,UI!$A$12:$O$51,VLOOKUP(FS$279,$B$276:$C$278,2,0),0)/1000)))),"")</f>
        <v/>
      </c>
      <c r="FT378" s="145" t="str">
        <f>IFERROR(IF(AND(FT$272=list!$D$3,'Box Calculation'!FT$279&lt;&gt;"h",$E378&lt;&gt;0),0,IF(AND(FT$273=list!$D$2,$E378&lt;&gt;0,TRUNC(VLOOKUP($E378,'Container Panel'!$B$41:$Z$100,$D378,0)/(VLOOKUP(FT$276,UI!$A$12:$O$51,VLOOKUP(FT$279,$B$276:$C$278,2,0),0)/1000))&gt;0),1,TRUNC(VLOOKUP($E378,'Container Panel'!$B$41:$Z$100,$D378,0)/(VLOOKUP(FT$276,UI!$A$12:$O$51,VLOOKUP(FT$279,$B$276:$C$278,2,0),0)/1000)))),"")</f>
        <v/>
      </c>
      <c r="FU378" s="145" t="str">
        <f>IFERROR(IF(AND(FU$272=list!$D$3,'Box Calculation'!FU$279&lt;&gt;"h",$E378&lt;&gt;0),0,IF(AND(FU$273=list!$D$2,$E378&lt;&gt;0,TRUNC(VLOOKUP($E378,'Container Panel'!$B$41:$Z$100,$D378,0)/(VLOOKUP(FU$276,UI!$A$12:$O$51,VLOOKUP(FU$279,$B$276:$C$278,2,0),0)/1000))&gt;0),1,TRUNC(VLOOKUP($E378,'Container Panel'!$B$41:$Z$100,$D378,0)/(VLOOKUP(FU$276,UI!$A$12:$O$51,VLOOKUP(FU$279,$B$276:$C$278,2,0),0)/1000)))),"")</f>
        <v/>
      </c>
      <c r="FV378" s="145" t="str">
        <f>IFERROR(IF(AND(FV$272=list!$D$3,'Box Calculation'!FV$279&lt;&gt;"h",$E378&lt;&gt;0),0,IF(AND(FV$273=list!$D$2,$E378&lt;&gt;0,TRUNC(VLOOKUP($E378,'Container Panel'!$B$41:$Z$100,$D378,0)/(VLOOKUP(FV$276,UI!$A$12:$O$51,VLOOKUP(FV$279,$B$276:$C$278,2,0),0)/1000))&gt;0),1,TRUNC(VLOOKUP($E378,'Container Panel'!$B$41:$Z$100,$D378,0)/(VLOOKUP(FV$276,UI!$A$12:$O$51,VLOOKUP(FV$279,$B$276:$C$278,2,0),0)/1000)))),"")</f>
        <v/>
      </c>
      <c r="FW378" s="145" t="str">
        <f>IFERROR(IF(AND(FW$272=list!$D$3,'Box Calculation'!FW$279&lt;&gt;"h",$E378&lt;&gt;0),0,IF(AND(FW$273=list!$D$2,$E378&lt;&gt;0,TRUNC(VLOOKUP($E378,'Container Panel'!$B$41:$Z$100,$D378,0)/(VLOOKUP(FW$276,UI!$A$12:$O$51,VLOOKUP(FW$279,$B$276:$C$278,2,0),0)/1000))&gt;0),1,TRUNC(VLOOKUP($E378,'Container Panel'!$B$41:$Z$100,$D378,0)/(VLOOKUP(FW$276,UI!$A$12:$O$51,VLOOKUP(FW$279,$B$276:$C$278,2,0),0)/1000)))),"")</f>
        <v/>
      </c>
      <c r="FX378" s="145" t="str">
        <f>IFERROR(IF(AND(FX$272=list!$D$3,'Box Calculation'!FX$279&lt;&gt;"h",$E378&lt;&gt;0),0,IF(AND(FX$273=list!$D$2,$E378&lt;&gt;0,TRUNC(VLOOKUP($E378,'Container Panel'!$B$41:$Z$100,$D378,0)/(VLOOKUP(FX$276,UI!$A$12:$O$51,VLOOKUP(FX$279,$B$276:$C$278,2,0),0)/1000))&gt;0),1,TRUNC(VLOOKUP($E378,'Container Panel'!$B$41:$Z$100,$D378,0)/(VLOOKUP(FX$276,UI!$A$12:$O$51,VLOOKUP(FX$279,$B$276:$C$278,2,0),0)/1000)))),"")</f>
        <v/>
      </c>
      <c r="FY378" s="145" t="str">
        <f>IFERROR(IF(AND(FY$272=list!$D$3,'Box Calculation'!FY$279&lt;&gt;"h",$E378&lt;&gt;0),0,IF(AND(FY$273=list!$D$2,$E378&lt;&gt;0,TRUNC(VLOOKUP($E378,'Container Panel'!$B$41:$Z$100,$D378,0)/(VLOOKUP(FY$276,UI!$A$12:$O$51,VLOOKUP(FY$279,$B$276:$C$278,2,0),0)/1000))&gt;0),1,TRUNC(VLOOKUP($E378,'Container Panel'!$B$41:$Z$100,$D378,0)/(VLOOKUP(FY$276,UI!$A$12:$O$51,VLOOKUP(FY$279,$B$276:$C$278,2,0),0)/1000)))),"")</f>
        <v/>
      </c>
      <c r="FZ378" s="145" t="str">
        <f>IFERROR(IF(AND(FZ$272=list!$D$3,'Box Calculation'!FZ$279&lt;&gt;"h",$E378&lt;&gt;0),0,IF(AND(FZ$273=list!$D$2,$E378&lt;&gt;0,TRUNC(VLOOKUP($E378,'Container Panel'!$B$41:$Z$100,$D378,0)/(VLOOKUP(FZ$276,UI!$A$12:$O$51,VLOOKUP(FZ$279,$B$276:$C$278,2,0),0)/1000))&gt;0),1,TRUNC(VLOOKUP($E378,'Container Panel'!$B$41:$Z$100,$D378,0)/(VLOOKUP(FZ$276,UI!$A$12:$O$51,VLOOKUP(FZ$279,$B$276:$C$278,2,0),0)/1000)))),"")</f>
        <v/>
      </c>
      <c r="GA378" s="145" t="str">
        <f>IFERROR(IF(AND(GA$272=list!$D$3,'Box Calculation'!GA$279&lt;&gt;"h",$E378&lt;&gt;0),0,IF(AND(GA$273=list!$D$2,$E378&lt;&gt;0,TRUNC(VLOOKUP($E378,'Container Panel'!$B$41:$Z$100,$D378,0)/(VLOOKUP(GA$276,UI!$A$12:$O$51,VLOOKUP(GA$279,$B$276:$C$278,2,0),0)/1000))&gt;0),1,TRUNC(VLOOKUP($E378,'Container Panel'!$B$41:$Z$100,$D378,0)/(VLOOKUP(GA$276,UI!$A$12:$O$51,VLOOKUP(GA$279,$B$276:$C$278,2,0),0)/1000)))),"")</f>
        <v/>
      </c>
      <c r="GB378" s="145" t="str">
        <f>IFERROR(IF(AND(GB$272=list!$D$3,'Box Calculation'!GB$279&lt;&gt;"h",$E378&lt;&gt;0),0,IF(AND(GB$273=list!$D$2,$E378&lt;&gt;0,TRUNC(VLOOKUP($E378,'Container Panel'!$B$41:$Z$100,$D378,0)/(VLOOKUP(GB$276,UI!$A$12:$O$51,VLOOKUP(GB$279,$B$276:$C$278,2,0),0)/1000))&gt;0),1,TRUNC(VLOOKUP($E378,'Container Panel'!$B$41:$Z$100,$D378,0)/(VLOOKUP(GB$276,UI!$A$12:$O$51,VLOOKUP(GB$279,$B$276:$C$278,2,0),0)/1000)))),"")</f>
        <v/>
      </c>
      <c r="GC378" s="145" t="str">
        <f>IFERROR(IF(AND(GC$272=list!$D$3,'Box Calculation'!GC$279&lt;&gt;"h",$E378&lt;&gt;0),0,IF(AND(GC$273=list!$D$2,$E378&lt;&gt;0,TRUNC(VLOOKUP($E378,'Container Panel'!$B$41:$Z$100,$D378,0)/(VLOOKUP(GC$276,UI!$A$12:$O$51,VLOOKUP(GC$279,$B$276:$C$278,2,0),0)/1000))&gt;0),1,TRUNC(VLOOKUP($E378,'Container Panel'!$B$41:$Z$100,$D378,0)/(VLOOKUP(GC$276,UI!$A$12:$O$51,VLOOKUP(GC$279,$B$276:$C$278,2,0),0)/1000)))),"")</f>
        <v/>
      </c>
      <c r="GD378" s="145" t="str">
        <f>IFERROR(IF(AND(GD$272=list!$D$3,'Box Calculation'!GD$279&lt;&gt;"h",$E378&lt;&gt;0),0,IF(AND(GD$273=list!$D$2,$E378&lt;&gt;0,TRUNC(VLOOKUP($E378,'Container Panel'!$B$41:$Z$100,$D378,0)/(VLOOKUP(GD$276,UI!$A$12:$O$51,VLOOKUP(GD$279,$B$276:$C$278,2,0),0)/1000))&gt;0),1,TRUNC(VLOOKUP($E378,'Container Panel'!$B$41:$Z$100,$D378,0)/(VLOOKUP(GD$276,UI!$A$12:$O$51,VLOOKUP(GD$279,$B$276:$C$278,2,0),0)/1000)))),"")</f>
        <v/>
      </c>
      <c r="GE378" s="145" t="str">
        <f>IFERROR(IF(AND(GE$272=list!$D$3,'Box Calculation'!GE$279&lt;&gt;"h",$E378&lt;&gt;0),0,IF(AND(GE$273=list!$D$2,$E378&lt;&gt;0,TRUNC(VLOOKUP($E378,'Container Panel'!$B$41:$Z$100,$D378,0)/(VLOOKUP(GE$276,UI!$A$12:$O$51,VLOOKUP(GE$279,$B$276:$C$278,2,0),0)/1000))&gt;0),1,TRUNC(VLOOKUP($E378,'Container Panel'!$B$41:$Z$100,$D378,0)/(VLOOKUP(GE$276,UI!$A$12:$O$51,VLOOKUP(GE$279,$B$276:$C$278,2,0),0)/1000)))),"")</f>
        <v/>
      </c>
      <c r="GF378" s="145" t="str">
        <f>IFERROR(IF(AND(GF$272=list!$D$3,'Box Calculation'!GF$279&lt;&gt;"h",$E378&lt;&gt;0),0,IF(AND(GF$273=list!$D$2,$E378&lt;&gt;0,TRUNC(VLOOKUP($E378,'Container Panel'!$B$41:$Z$100,$D378,0)/(VLOOKUP(GF$276,UI!$A$12:$O$51,VLOOKUP(GF$279,$B$276:$C$278,2,0),0)/1000))&gt;0),1,TRUNC(VLOOKUP($E378,'Container Panel'!$B$41:$Z$100,$D378,0)/(VLOOKUP(GF$276,UI!$A$12:$O$51,VLOOKUP(GF$279,$B$276:$C$278,2,0),0)/1000)))),"")</f>
        <v/>
      </c>
      <c r="GG378" s="145" t="str">
        <f>IFERROR(IF(AND(GG$272=list!$D$3,'Box Calculation'!GG$279&lt;&gt;"h",$E378&lt;&gt;0),0,IF(AND(GG$273=list!$D$2,$E378&lt;&gt;0,TRUNC(VLOOKUP($E378,'Container Panel'!$B$41:$Z$100,$D378,0)/(VLOOKUP(GG$276,UI!$A$12:$O$51,VLOOKUP(GG$279,$B$276:$C$278,2,0),0)/1000))&gt;0),1,TRUNC(VLOOKUP($E378,'Container Panel'!$B$41:$Z$100,$D378,0)/(VLOOKUP(GG$276,UI!$A$12:$O$51,VLOOKUP(GG$279,$B$276:$C$278,2,0),0)/1000)))),"")</f>
        <v/>
      </c>
      <c r="GH378" s="145" t="str">
        <f>IFERROR(IF(AND(GH$272=list!$D$3,'Box Calculation'!GH$279&lt;&gt;"h",$E378&lt;&gt;0),0,IF(AND(GH$273=list!$D$2,$E378&lt;&gt;0,TRUNC(VLOOKUP($E378,'Container Panel'!$B$41:$Z$100,$D378,0)/(VLOOKUP(GH$276,UI!$A$12:$O$51,VLOOKUP(GH$279,$B$276:$C$278,2,0),0)/1000))&gt;0),1,TRUNC(VLOOKUP($E378,'Container Panel'!$B$41:$Z$100,$D378,0)/(VLOOKUP(GH$276,UI!$A$12:$O$51,VLOOKUP(GH$279,$B$276:$C$278,2,0),0)/1000)))),"")</f>
        <v/>
      </c>
      <c r="GI378" s="145" t="str">
        <f>IFERROR(IF(AND(GI$272=list!$D$3,'Box Calculation'!GI$279&lt;&gt;"h",$E378&lt;&gt;0),0,IF(AND(GI$273=list!$D$2,$E378&lt;&gt;0,TRUNC(VLOOKUP($E378,'Container Panel'!$B$41:$Z$100,$D378,0)/(VLOOKUP(GI$276,UI!$A$12:$O$51,VLOOKUP(GI$279,$B$276:$C$278,2,0),0)/1000))&gt;0),1,TRUNC(VLOOKUP($E378,'Container Panel'!$B$41:$Z$100,$D378,0)/(VLOOKUP(GI$276,UI!$A$12:$O$51,VLOOKUP(GI$279,$B$276:$C$278,2,0),0)/1000)))),"")</f>
        <v/>
      </c>
      <c r="GJ378" s="145" t="str">
        <f>IFERROR(IF(AND(GJ$272=list!$D$3,'Box Calculation'!GJ$279&lt;&gt;"h",$E378&lt;&gt;0),0,IF(AND(GJ$273=list!$D$2,$E378&lt;&gt;0,TRUNC(VLOOKUP($E378,'Container Panel'!$B$41:$Z$100,$D378,0)/(VLOOKUP(GJ$276,UI!$A$12:$O$51,VLOOKUP(GJ$279,$B$276:$C$278,2,0),0)/1000))&gt;0),1,TRUNC(VLOOKUP($E378,'Container Panel'!$B$41:$Z$100,$D378,0)/(VLOOKUP(GJ$276,UI!$A$12:$O$51,VLOOKUP(GJ$279,$B$276:$C$278,2,0),0)/1000)))),"")</f>
        <v/>
      </c>
      <c r="GK378" s="145" t="str">
        <f>IFERROR(IF(AND(GK$272=list!$D$3,'Box Calculation'!GK$279&lt;&gt;"h",$E378&lt;&gt;0),0,IF(AND(GK$273=list!$D$2,$E378&lt;&gt;0,TRUNC(VLOOKUP($E378,'Container Panel'!$B$41:$Z$100,$D378,0)/(VLOOKUP(GK$276,UI!$A$12:$O$51,VLOOKUP(GK$279,$B$276:$C$278,2,0),0)/1000))&gt;0),1,TRUNC(VLOOKUP($E378,'Container Panel'!$B$41:$Z$100,$D378,0)/(VLOOKUP(GK$276,UI!$A$12:$O$51,VLOOKUP(GK$279,$B$276:$C$278,2,0),0)/1000)))),"")</f>
        <v/>
      </c>
      <c r="GL378" s="145" t="str">
        <f>IFERROR(IF(AND(GL$272=list!$D$3,'Box Calculation'!GL$279&lt;&gt;"h",$E378&lt;&gt;0),0,IF(AND(GL$273=list!$D$2,$E378&lt;&gt;0,TRUNC(VLOOKUP($E378,'Container Panel'!$B$41:$Z$100,$D378,0)/(VLOOKUP(GL$276,UI!$A$12:$O$51,VLOOKUP(GL$279,$B$276:$C$278,2,0),0)/1000))&gt;0),1,TRUNC(VLOOKUP($E378,'Container Panel'!$B$41:$Z$100,$D378,0)/(VLOOKUP(GL$276,UI!$A$12:$O$51,VLOOKUP(GL$279,$B$276:$C$278,2,0),0)/1000)))),"")</f>
        <v/>
      </c>
      <c r="GM378" s="145" t="str">
        <f>IFERROR(IF(AND(GM$272=list!$D$3,'Box Calculation'!GM$279&lt;&gt;"h",$E378&lt;&gt;0),0,IF(AND(GM$273=list!$D$2,$E378&lt;&gt;0,TRUNC(VLOOKUP($E378,'Container Panel'!$B$41:$Z$100,$D378,0)/(VLOOKUP(GM$276,UI!$A$12:$O$51,VLOOKUP(GM$279,$B$276:$C$278,2,0),0)/1000))&gt;0),1,TRUNC(VLOOKUP($E378,'Container Panel'!$B$41:$Z$100,$D378,0)/(VLOOKUP(GM$276,UI!$A$12:$O$51,VLOOKUP(GM$279,$B$276:$C$278,2,0),0)/1000)))),"")</f>
        <v/>
      </c>
      <c r="GN378" s="145" t="str">
        <f>IFERROR(IF(AND(GN$272=list!$D$3,'Box Calculation'!GN$279&lt;&gt;"h",$E378&lt;&gt;0),0,IF(AND(GN$273=list!$D$2,$E378&lt;&gt;0,TRUNC(VLOOKUP($E378,'Container Panel'!$B$41:$Z$100,$D378,0)/(VLOOKUP(GN$276,UI!$A$12:$O$51,VLOOKUP(GN$279,$B$276:$C$278,2,0),0)/1000))&gt;0),1,TRUNC(VLOOKUP($E378,'Container Panel'!$B$41:$Z$100,$D378,0)/(VLOOKUP(GN$276,UI!$A$12:$O$51,VLOOKUP(GN$279,$B$276:$C$278,2,0),0)/1000)))),"")</f>
        <v/>
      </c>
      <c r="GO378" s="145" t="str">
        <f>IFERROR(IF(AND(GO$272=list!$D$3,'Box Calculation'!GO$279&lt;&gt;"h",$E378&lt;&gt;0),0,IF(AND(GO$273=list!$D$2,$E378&lt;&gt;0,TRUNC(VLOOKUP($E378,'Container Panel'!$B$41:$Z$100,$D378,0)/(VLOOKUP(GO$276,UI!$A$12:$O$51,VLOOKUP(GO$279,$B$276:$C$278,2,0),0)/1000))&gt;0),1,TRUNC(VLOOKUP($E378,'Container Panel'!$B$41:$Z$100,$D378,0)/(VLOOKUP(GO$276,UI!$A$12:$O$51,VLOOKUP(GO$279,$B$276:$C$278,2,0),0)/1000)))),"")</f>
        <v/>
      </c>
      <c r="GP378" s="145" t="str">
        <f>IFERROR(IF(AND(GP$272=list!$D$3,'Box Calculation'!GP$279&lt;&gt;"h",$E378&lt;&gt;0),0,IF(AND(GP$273=list!$D$2,$E378&lt;&gt;0,TRUNC(VLOOKUP($E378,'Container Panel'!$B$41:$Z$100,$D378,0)/(VLOOKUP(GP$276,UI!$A$12:$O$51,VLOOKUP(GP$279,$B$276:$C$278,2,0),0)/1000))&gt;0),1,TRUNC(VLOOKUP($E378,'Container Panel'!$B$41:$Z$100,$D378,0)/(VLOOKUP(GP$276,UI!$A$12:$O$51,VLOOKUP(GP$279,$B$276:$C$278,2,0),0)/1000)))),"")</f>
        <v/>
      </c>
      <c r="GQ378" s="145" t="str">
        <f>IFERROR(IF(AND(GQ$272=list!$D$3,'Box Calculation'!GQ$279&lt;&gt;"h",$E378&lt;&gt;0),0,IF(AND(GQ$273=list!$D$2,$E378&lt;&gt;0,TRUNC(VLOOKUP($E378,'Container Panel'!$B$41:$Z$100,$D378,0)/(VLOOKUP(GQ$276,UI!$A$12:$O$51,VLOOKUP(GQ$279,$B$276:$C$278,2,0),0)/1000))&gt;0),1,TRUNC(VLOOKUP($E378,'Container Panel'!$B$41:$Z$100,$D378,0)/(VLOOKUP(GQ$276,UI!$A$12:$O$51,VLOOKUP(GQ$279,$B$276:$C$278,2,0),0)/1000)))),"")</f>
        <v/>
      </c>
      <c r="GR378" s="145" t="str">
        <f>IFERROR(IF(AND(GR$272=list!$D$3,'Box Calculation'!GR$279&lt;&gt;"h",$E378&lt;&gt;0),0,IF(AND(GR$273=list!$D$2,$E378&lt;&gt;0,TRUNC(VLOOKUP($E378,'Container Panel'!$B$41:$Z$100,$D378,0)/(VLOOKUP(GR$276,UI!$A$12:$O$51,VLOOKUP(GR$279,$B$276:$C$278,2,0),0)/1000))&gt;0),1,TRUNC(VLOOKUP($E378,'Container Panel'!$B$41:$Z$100,$D378,0)/(VLOOKUP(GR$276,UI!$A$12:$O$51,VLOOKUP(GR$279,$B$276:$C$278,2,0),0)/1000)))),"")</f>
        <v/>
      </c>
      <c r="GS378" s="145" t="str">
        <f>IFERROR(IF(AND(GS$272=list!$D$3,'Box Calculation'!GS$279&lt;&gt;"h",$E378&lt;&gt;0),0,IF(AND(GS$273=list!$D$2,$E378&lt;&gt;0,TRUNC(VLOOKUP($E378,'Container Panel'!$B$41:$Z$100,$D378,0)/(VLOOKUP(GS$276,UI!$A$12:$O$51,VLOOKUP(GS$279,$B$276:$C$278,2,0),0)/1000))&gt;0),1,TRUNC(VLOOKUP($E378,'Container Panel'!$B$41:$Z$100,$D378,0)/(VLOOKUP(GS$276,UI!$A$12:$O$51,VLOOKUP(GS$279,$B$276:$C$278,2,0),0)/1000)))),"")</f>
        <v/>
      </c>
      <c r="GT378" s="145" t="str">
        <f>IFERROR(IF(AND(GT$272=list!$D$3,'Box Calculation'!GT$279&lt;&gt;"h",$E378&lt;&gt;0),0,IF(AND(GT$273=list!$D$2,$E378&lt;&gt;0,TRUNC(VLOOKUP($E378,'Container Panel'!$B$41:$Z$100,$D378,0)/(VLOOKUP(GT$276,UI!$A$12:$O$51,VLOOKUP(GT$279,$B$276:$C$278,2,0),0)/1000))&gt;0),1,TRUNC(VLOOKUP($E378,'Container Panel'!$B$41:$Z$100,$D378,0)/(VLOOKUP(GT$276,UI!$A$12:$O$51,VLOOKUP(GT$279,$B$276:$C$278,2,0),0)/1000)))),"")</f>
        <v/>
      </c>
      <c r="GU378" s="145" t="str">
        <f>IFERROR(IF(AND(GU$272=list!$D$3,'Box Calculation'!GU$279&lt;&gt;"h",$E378&lt;&gt;0),0,IF(AND(GU$273=list!$D$2,$E378&lt;&gt;0,TRUNC(VLOOKUP($E378,'Container Panel'!$B$41:$Z$100,$D378,0)/(VLOOKUP(GU$276,UI!$A$12:$O$51,VLOOKUP(GU$279,$B$276:$C$278,2,0),0)/1000))&gt;0),1,TRUNC(VLOOKUP($E378,'Container Panel'!$B$41:$Z$100,$D378,0)/(VLOOKUP(GU$276,UI!$A$12:$O$51,VLOOKUP(GU$279,$B$276:$C$278,2,0),0)/1000)))),"")</f>
        <v/>
      </c>
      <c r="GV378" s="145" t="str">
        <f>IFERROR(IF(AND(GV$272=list!$D$3,'Box Calculation'!GV$279&lt;&gt;"h",$E378&lt;&gt;0),0,IF(AND(GV$273=list!$D$2,$E378&lt;&gt;0,TRUNC(VLOOKUP($E378,'Container Panel'!$B$41:$Z$100,$D378,0)/(VLOOKUP(GV$276,UI!$A$12:$O$51,VLOOKUP(GV$279,$B$276:$C$278,2,0),0)/1000))&gt;0),1,TRUNC(VLOOKUP($E378,'Container Panel'!$B$41:$Z$100,$D378,0)/(VLOOKUP(GV$276,UI!$A$12:$O$51,VLOOKUP(GV$279,$B$276:$C$278,2,0),0)/1000)))),"")</f>
        <v/>
      </c>
      <c r="GW378" s="145" t="str">
        <f>IFERROR(IF(AND(GW$272=list!$D$3,'Box Calculation'!GW$279&lt;&gt;"h",$E378&lt;&gt;0),0,IF(AND(GW$273=list!$D$2,$E378&lt;&gt;0,TRUNC(VLOOKUP($E378,'Container Panel'!$B$41:$Z$100,$D378,0)/(VLOOKUP(GW$276,UI!$A$12:$O$51,VLOOKUP(GW$279,$B$276:$C$278,2,0),0)/1000))&gt;0),1,TRUNC(VLOOKUP($E378,'Container Panel'!$B$41:$Z$100,$D378,0)/(VLOOKUP(GW$276,UI!$A$12:$O$51,VLOOKUP(GW$279,$B$276:$C$278,2,0),0)/1000)))),"")</f>
        <v/>
      </c>
      <c r="GX378" s="145" t="str">
        <f>IFERROR(IF(AND(GX$272=list!$D$3,'Box Calculation'!GX$279&lt;&gt;"h",$E378&lt;&gt;0),0,IF(AND(GX$273=list!$D$2,$E378&lt;&gt;0,TRUNC(VLOOKUP($E378,'Container Panel'!$B$41:$Z$100,$D378,0)/(VLOOKUP(GX$276,UI!$A$12:$O$51,VLOOKUP(GX$279,$B$276:$C$278,2,0),0)/1000))&gt;0),1,TRUNC(VLOOKUP($E378,'Container Panel'!$B$41:$Z$100,$D378,0)/(VLOOKUP(GX$276,UI!$A$12:$O$51,VLOOKUP(GX$279,$B$276:$C$278,2,0),0)/1000)))),"")</f>
        <v/>
      </c>
      <c r="GY378" s="145" t="str">
        <f>IFERROR(IF(AND(GY$272=list!$D$3,'Box Calculation'!GY$279&lt;&gt;"h",$E378&lt;&gt;0),0,IF(AND(GY$273=list!$D$2,$E378&lt;&gt;0,TRUNC(VLOOKUP($E378,'Container Panel'!$B$41:$Z$100,$D378,0)/(VLOOKUP(GY$276,UI!$A$12:$O$51,VLOOKUP(GY$279,$B$276:$C$278,2,0),0)/1000))&gt;0),1,TRUNC(VLOOKUP($E378,'Container Panel'!$B$41:$Z$100,$D378,0)/(VLOOKUP(GY$276,UI!$A$12:$O$51,VLOOKUP(GY$279,$B$276:$C$278,2,0),0)/1000)))),"")</f>
        <v/>
      </c>
      <c r="GZ378" s="145" t="str">
        <f>IFERROR(IF(AND(GZ$272=list!$D$3,'Box Calculation'!GZ$279&lt;&gt;"h",$E378&lt;&gt;0),0,IF(AND(GZ$273=list!$D$2,$E378&lt;&gt;0,TRUNC(VLOOKUP($E378,'Container Panel'!$B$41:$Z$100,$D378,0)/(VLOOKUP(GZ$276,UI!$A$12:$O$51,VLOOKUP(GZ$279,$B$276:$C$278,2,0),0)/1000))&gt;0),1,TRUNC(VLOOKUP($E378,'Container Panel'!$B$41:$Z$100,$D378,0)/(VLOOKUP(GZ$276,UI!$A$12:$O$51,VLOOKUP(GZ$279,$B$276:$C$278,2,0),0)/1000)))),"")</f>
        <v/>
      </c>
      <c r="HA378" s="145" t="str">
        <f>IFERROR(IF(AND(HA$272=list!$D$3,'Box Calculation'!HA$279&lt;&gt;"h",$E378&lt;&gt;0),0,IF(AND(HA$273=list!$D$2,$E378&lt;&gt;0,TRUNC(VLOOKUP($E378,'Container Panel'!$B$41:$Z$100,$D378,0)/(VLOOKUP(HA$276,UI!$A$12:$O$51,VLOOKUP(HA$279,$B$276:$C$278,2,0),0)/1000))&gt;0),1,TRUNC(VLOOKUP($E378,'Container Panel'!$B$41:$Z$100,$D378,0)/(VLOOKUP(HA$276,UI!$A$12:$O$51,VLOOKUP(HA$279,$B$276:$C$278,2,0),0)/1000)))),"")</f>
        <v/>
      </c>
      <c r="HB378" s="145" t="str">
        <f>IFERROR(IF(AND(HB$272=list!$D$3,'Box Calculation'!HB$279&lt;&gt;"h",$E378&lt;&gt;0),0,IF(AND(HB$273=list!$D$2,$E378&lt;&gt;0,TRUNC(VLOOKUP($E378,'Container Panel'!$B$41:$Z$100,$D378,0)/(VLOOKUP(HB$276,UI!$A$12:$O$51,VLOOKUP(HB$279,$B$276:$C$278,2,0),0)/1000))&gt;0),1,TRUNC(VLOOKUP($E378,'Container Panel'!$B$41:$Z$100,$D378,0)/(VLOOKUP(HB$276,UI!$A$12:$O$51,VLOOKUP(HB$279,$B$276:$C$278,2,0),0)/1000)))),"")</f>
        <v/>
      </c>
      <c r="HC378" s="145" t="str">
        <f>IFERROR(IF(AND(HC$272=list!$D$3,'Box Calculation'!HC$279&lt;&gt;"h",$E378&lt;&gt;0),0,IF(AND(HC$273=list!$D$2,$E378&lt;&gt;0,TRUNC(VLOOKUP($E378,'Container Panel'!$B$41:$Z$100,$D378,0)/(VLOOKUP(HC$276,UI!$A$12:$O$51,VLOOKUP(HC$279,$B$276:$C$278,2,0),0)/1000))&gt;0),1,TRUNC(VLOOKUP($E378,'Container Panel'!$B$41:$Z$100,$D378,0)/(VLOOKUP(HC$276,UI!$A$12:$O$51,VLOOKUP(HC$279,$B$276:$C$278,2,0),0)/1000)))),"")</f>
        <v/>
      </c>
      <c r="HD378" s="145" t="str">
        <f>IFERROR(IF(AND(HD$272=list!$D$3,'Box Calculation'!HD$279&lt;&gt;"h",$E378&lt;&gt;0),0,IF(AND(HD$273=list!$D$2,$E378&lt;&gt;0,TRUNC(VLOOKUP($E378,'Container Panel'!$B$41:$Z$100,$D378,0)/(VLOOKUP(HD$276,UI!$A$12:$O$51,VLOOKUP(HD$279,$B$276:$C$278,2,0),0)/1000))&gt;0),1,TRUNC(VLOOKUP($E378,'Container Panel'!$B$41:$Z$100,$D378,0)/(VLOOKUP(HD$276,UI!$A$12:$O$51,VLOOKUP(HD$279,$B$276:$C$278,2,0),0)/1000)))),"")</f>
        <v/>
      </c>
      <c r="HE378" s="145" t="str">
        <f>IFERROR(IF(AND(HE$272=list!$D$3,'Box Calculation'!HE$279&lt;&gt;"h",$E378&lt;&gt;0),0,IF(AND(HE$273=list!$D$2,$E378&lt;&gt;0,TRUNC(VLOOKUP($E378,'Container Panel'!$B$41:$Z$100,$D378,0)/(VLOOKUP(HE$276,UI!$A$12:$O$51,VLOOKUP(HE$279,$B$276:$C$278,2,0),0)/1000))&gt;0),1,TRUNC(VLOOKUP($E378,'Container Panel'!$B$41:$Z$100,$D378,0)/(VLOOKUP(HE$276,UI!$A$12:$O$51,VLOOKUP(HE$279,$B$276:$C$278,2,0),0)/1000)))),"")</f>
        <v/>
      </c>
      <c r="HF378" s="145" t="str">
        <f>IFERROR(IF(AND(HF$272=list!$D$3,'Box Calculation'!HF$279&lt;&gt;"h",$E378&lt;&gt;0),0,IF(AND(HF$273=list!$D$2,$E378&lt;&gt;0,TRUNC(VLOOKUP($E378,'Container Panel'!$B$41:$Z$100,$D378,0)/(VLOOKUP(HF$276,UI!$A$12:$O$51,VLOOKUP(HF$279,$B$276:$C$278,2,0),0)/1000))&gt;0),1,TRUNC(VLOOKUP($E378,'Container Panel'!$B$41:$Z$100,$D378,0)/(VLOOKUP(HF$276,UI!$A$12:$O$51,VLOOKUP(HF$279,$B$276:$C$278,2,0),0)/1000)))),"")</f>
        <v/>
      </c>
      <c r="HG378" s="145" t="str">
        <f>IFERROR(IF(AND(HG$272=list!$D$3,'Box Calculation'!HG$279&lt;&gt;"h",$E378&lt;&gt;0),0,IF(AND(HG$273=list!$D$2,$E378&lt;&gt;0,TRUNC(VLOOKUP($E378,'Container Panel'!$B$41:$Z$100,$D378,0)/(VLOOKUP(HG$276,UI!$A$12:$O$51,VLOOKUP(HG$279,$B$276:$C$278,2,0),0)/1000))&gt;0),1,TRUNC(VLOOKUP($E378,'Container Panel'!$B$41:$Z$100,$D378,0)/(VLOOKUP(HG$276,UI!$A$12:$O$51,VLOOKUP(HG$279,$B$276:$C$278,2,0),0)/1000)))),"")</f>
        <v/>
      </c>
      <c r="HH378" s="145" t="str">
        <f>IFERROR(IF(AND(HH$272=list!$D$3,'Box Calculation'!HH$279&lt;&gt;"h",$E378&lt;&gt;0),0,IF(AND(HH$273=list!$D$2,$E378&lt;&gt;0,TRUNC(VLOOKUP($E378,'Container Panel'!$B$41:$Z$100,$D378,0)/(VLOOKUP(HH$276,UI!$A$12:$O$51,VLOOKUP(HH$279,$B$276:$C$278,2,0),0)/1000))&gt;0),1,TRUNC(VLOOKUP($E378,'Container Panel'!$B$41:$Z$100,$D378,0)/(VLOOKUP(HH$276,UI!$A$12:$O$51,VLOOKUP(HH$279,$B$276:$C$278,2,0),0)/1000)))),"")</f>
        <v/>
      </c>
      <c r="HI378" s="145" t="str">
        <f>IFERROR(IF(AND(HI$272=list!$D$3,'Box Calculation'!HI$279&lt;&gt;"h",$E378&lt;&gt;0),0,IF(AND(HI$273=list!$D$2,$E378&lt;&gt;0,TRUNC(VLOOKUP($E378,'Container Panel'!$B$41:$Z$100,$D378,0)/(VLOOKUP(HI$276,UI!$A$12:$O$51,VLOOKUP(HI$279,$B$276:$C$278,2,0),0)/1000))&gt;0),1,TRUNC(VLOOKUP($E378,'Container Panel'!$B$41:$Z$100,$D378,0)/(VLOOKUP(HI$276,UI!$A$12:$O$51,VLOOKUP(HI$279,$B$276:$C$278,2,0),0)/1000)))),"")</f>
        <v/>
      </c>
      <c r="HJ378" s="145" t="str">
        <f>IFERROR(IF(AND(HJ$272=list!$D$3,'Box Calculation'!HJ$279&lt;&gt;"h",$E378&lt;&gt;0),0,IF(AND(HJ$273=list!$D$2,$E378&lt;&gt;0,TRUNC(VLOOKUP($E378,'Container Panel'!$B$41:$Z$100,$D378,0)/(VLOOKUP(HJ$276,UI!$A$12:$O$51,VLOOKUP(HJ$279,$B$276:$C$278,2,0),0)/1000))&gt;0),1,TRUNC(VLOOKUP($E378,'Container Panel'!$B$41:$Z$100,$D378,0)/(VLOOKUP(HJ$276,UI!$A$12:$O$51,VLOOKUP(HJ$279,$B$276:$C$278,2,0),0)/1000)))),"")</f>
        <v/>
      </c>
      <c r="HK378" s="145" t="str">
        <f>IFERROR(IF(AND(HK$272=list!$D$3,'Box Calculation'!HK$279&lt;&gt;"h",$E378&lt;&gt;0),0,IF(AND(HK$273=list!$D$2,$E378&lt;&gt;0,TRUNC(VLOOKUP($E378,'Container Panel'!$B$41:$Z$100,$D378,0)/(VLOOKUP(HK$276,UI!$A$12:$O$51,VLOOKUP(HK$279,$B$276:$C$278,2,0),0)/1000))&gt;0),1,TRUNC(VLOOKUP($E378,'Container Panel'!$B$41:$Z$100,$D378,0)/(VLOOKUP(HK$276,UI!$A$12:$O$51,VLOOKUP(HK$279,$B$276:$C$278,2,0),0)/1000)))),"")</f>
        <v/>
      </c>
      <c r="HL378" s="145" t="str">
        <f>IFERROR(IF(AND(HL$272=list!$D$3,'Box Calculation'!HL$279&lt;&gt;"h",$E378&lt;&gt;0),0,IF(AND(HL$273=list!$D$2,$E378&lt;&gt;0,TRUNC(VLOOKUP($E378,'Container Panel'!$B$41:$Z$100,$D378,0)/(VLOOKUP(HL$276,UI!$A$12:$O$51,VLOOKUP(HL$279,$B$276:$C$278,2,0),0)/1000))&gt;0),1,TRUNC(VLOOKUP($E378,'Container Panel'!$B$41:$Z$100,$D378,0)/(VLOOKUP(HL$276,UI!$A$12:$O$51,VLOOKUP(HL$279,$B$276:$C$278,2,0),0)/1000)))),"")</f>
        <v/>
      </c>
      <c r="HM378" s="145" t="str">
        <f>IFERROR(IF(AND(HM$272=list!$D$3,'Box Calculation'!HM$279&lt;&gt;"h",$E378&lt;&gt;0),0,IF(AND(HM$273=list!$D$2,$E378&lt;&gt;0,TRUNC(VLOOKUP($E378,'Container Panel'!$B$41:$Z$100,$D378,0)/(VLOOKUP(HM$276,UI!$A$12:$O$51,VLOOKUP(HM$279,$B$276:$C$278,2,0),0)/1000))&gt;0),1,TRUNC(VLOOKUP($E378,'Container Panel'!$B$41:$Z$100,$D378,0)/(VLOOKUP(HM$276,UI!$A$12:$O$51,VLOOKUP(HM$279,$B$276:$C$278,2,0),0)/1000)))),"")</f>
        <v/>
      </c>
      <c r="HN378" s="145" t="str">
        <f>IFERROR(IF(AND(HN$272=list!$D$3,'Box Calculation'!HN$279&lt;&gt;"h",$E378&lt;&gt;0),0,IF(AND(HN$273=list!$D$2,$E378&lt;&gt;0,TRUNC(VLOOKUP($E378,'Container Panel'!$B$41:$Z$100,$D378,0)/(VLOOKUP(HN$276,UI!$A$12:$O$51,VLOOKUP(HN$279,$B$276:$C$278,2,0),0)/1000))&gt;0),1,TRUNC(VLOOKUP($E378,'Container Panel'!$B$41:$Z$100,$D378,0)/(VLOOKUP(HN$276,UI!$A$12:$O$51,VLOOKUP(HN$279,$B$276:$C$278,2,0),0)/1000)))),"")</f>
        <v/>
      </c>
      <c r="HO378" s="145" t="str">
        <f>IFERROR(IF(AND(HO$272=list!$D$3,'Box Calculation'!HO$279&lt;&gt;"h",$E378&lt;&gt;0),0,IF(AND(HO$273=list!$D$2,$E378&lt;&gt;0,TRUNC(VLOOKUP($E378,'Container Panel'!$B$41:$Z$100,$D378,0)/(VLOOKUP(HO$276,UI!$A$12:$O$51,VLOOKUP(HO$279,$B$276:$C$278,2,0),0)/1000))&gt;0),1,TRUNC(VLOOKUP($E378,'Container Panel'!$B$41:$Z$100,$D378,0)/(VLOOKUP(HO$276,UI!$A$12:$O$51,VLOOKUP(HO$279,$B$276:$C$278,2,0),0)/1000)))),"")</f>
        <v/>
      </c>
      <c r="HP378" s="145" t="str">
        <f>IFERROR(IF(AND(HP$272=list!$D$3,'Box Calculation'!HP$279&lt;&gt;"h",$E378&lt;&gt;0),0,IF(AND(HP$273=list!$D$2,$E378&lt;&gt;0,TRUNC(VLOOKUP($E378,'Container Panel'!$B$41:$Z$100,$D378,0)/(VLOOKUP(HP$276,UI!$A$12:$O$51,VLOOKUP(HP$279,$B$276:$C$278,2,0),0)/1000))&gt;0),1,TRUNC(VLOOKUP($E378,'Container Panel'!$B$41:$Z$100,$D378,0)/(VLOOKUP(HP$276,UI!$A$12:$O$51,VLOOKUP(HP$279,$B$276:$C$278,2,0),0)/1000)))),"")</f>
        <v/>
      </c>
      <c r="HQ378" s="145" t="str">
        <f>IFERROR(IF(AND(HQ$272=list!$D$3,'Box Calculation'!HQ$279&lt;&gt;"h",$E378&lt;&gt;0),0,IF(AND(HQ$273=list!$D$2,$E378&lt;&gt;0,TRUNC(VLOOKUP($E378,'Container Panel'!$B$41:$Z$100,$D378,0)/(VLOOKUP(HQ$276,UI!$A$12:$O$51,VLOOKUP(HQ$279,$B$276:$C$278,2,0),0)/1000))&gt;0),1,TRUNC(VLOOKUP($E378,'Container Panel'!$B$41:$Z$100,$D378,0)/(VLOOKUP(HQ$276,UI!$A$12:$O$51,VLOOKUP(HQ$279,$B$276:$C$278,2,0),0)/1000)))),"")</f>
        <v/>
      </c>
      <c r="HR378" s="145" t="str">
        <f>IFERROR(IF(AND(HR$272=list!$D$3,'Box Calculation'!HR$279&lt;&gt;"h",$E378&lt;&gt;0),0,IF(AND(HR$273=list!$D$2,$E378&lt;&gt;0,TRUNC(VLOOKUP($E378,'Container Panel'!$B$41:$Z$100,$D378,0)/(VLOOKUP(HR$276,UI!$A$12:$O$51,VLOOKUP(HR$279,$B$276:$C$278,2,0),0)/1000))&gt;0),1,TRUNC(VLOOKUP($E378,'Container Panel'!$B$41:$Z$100,$D378,0)/(VLOOKUP(HR$276,UI!$A$12:$O$51,VLOOKUP(HR$279,$B$276:$C$278,2,0),0)/1000)))),"")</f>
        <v/>
      </c>
      <c r="HS378" s="145" t="str">
        <f>IFERROR(IF(AND(HS$272=list!$D$3,'Box Calculation'!HS$279&lt;&gt;"h",$E378&lt;&gt;0),0,IF(AND(HS$273=list!$D$2,$E378&lt;&gt;0,TRUNC(VLOOKUP($E378,'Container Panel'!$B$41:$Z$100,$D378,0)/(VLOOKUP(HS$276,UI!$A$12:$O$51,VLOOKUP(HS$279,$B$276:$C$278,2,0),0)/1000))&gt;0),1,TRUNC(VLOOKUP($E378,'Container Panel'!$B$41:$Z$100,$D378,0)/(VLOOKUP(HS$276,UI!$A$12:$O$51,VLOOKUP(HS$279,$B$276:$C$278,2,0),0)/1000)))),"")</f>
        <v/>
      </c>
      <c r="HT378" s="145" t="str">
        <f>IFERROR(IF(AND(HT$272=list!$D$3,'Box Calculation'!HT$279&lt;&gt;"h",$E378&lt;&gt;0),0,IF(AND(HT$273=list!$D$2,$E378&lt;&gt;0,TRUNC(VLOOKUP($E378,'Container Panel'!$B$41:$Z$100,$D378,0)/(VLOOKUP(HT$276,UI!$A$12:$O$51,VLOOKUP(HT$279,$B$276:$C$278,2,0),0)/1000))&gt;0),1,TRUNC(VLOOKUP($E378,'Container Panel'!$B$41:$Z$100,$D378,0)/(VLOOKUP(HT$276,UI!$A$12:$O$51,VLOOKUP(HT$279,$B$276:$C$278,2,0),0)/1000)))),"")</f>
        <v/>
      </c>
      <c r="HU378" s="145" t="str">
        <f>IFERROR(IF(AND(HU$272=list!$D$3,'Box Calculation'!HU$279&lt;&gt;"h",$E378&lt;&gt;0),0,IF(AND(HU$273=list!$D$2,$E378&lt;&gt;0,TRUNC(VLOOKUP($E378,'Container Panel'!$B$41:$Z$100,$D378,0)/(VLOOKUP(HU$276,UI!$A$12:$O$51,VLOOKUP(HU$279,$B$276:$C$278,2,0),0)/1000))&gt;0),1,TRUNC(VLOOKUP($E378,'Container Panel'!$B$41:$Z$100,$D378,0)/(VLOOKUP(HU$276,UI!$A$12:$O$51,VLOOKUP(HU$279,$B$276:$C$278,2,0),0)/1000)))),"")</f>
        <v/>
      </c>
      <c r="HV378" s="145" t="str">
        <f>IFERROR(IF(AND(HV$272=list!$D$3,'Box Calculation'!HV$279&lt;&gt;"h",$E378&lt;&gt;0),0,IF(AND(HV$273=list!$D$2,$E378&lt;&gt;0,TRUNC(VLOOKUP($E378,'Container Panel'!$B$41:$Z$100,$D378,0)/(VLOOKUP(HV$276,UI!$A$12:$O$51,VLOOKUP(HV$279,$B$276:$C$278,2,0),0)/1000))&gt;0),1,TRUNC(VLOOKUP($E378,'Container Panel'!$B$41:$Z$100,$D378,0)/(VLOOKUP(HV$276,UI!$A$12:$O$51,VLOOKUP(HV$279,$B$276:$C$278,2,0),0)/1000)))),"")</f>
        <v/>
      </c>
      <c r="HW378" s="145" t="str">
        <f>IFERROR(IF(AND(HW$272=list!$D$3,'Box Calculation'!HW$279&lt;&gt;"h",$E378&lt;&gt;0),0,IF(AND(HW$273=list!$D$2,$E378&lt;&gt;0,TRUNC(VLOOKUP($E378,'Container Panel'!$B$41:$Z$100,$D378,0)/(VLOOKUP(HW$276,UI!$A$12:$O$51,VLOOKUP(HW$279,$B$276:$C$278,2,0),0)/1000))&gt;0),1,TRUNC(VLOOKUP($E378,'Container Panel'!$B$41:$Z$100,$D378,0)/(VLOOKUP(HW$276,UI!$A$12:$O$51,VLOOKUP(HW$279,$B$276:$C$278,2,0),0)/1000)))),"")</f>
        <v/>
      </c>
      <c r="HX378" s="145" t="str">
        <f>IFERROR(IF(AND(HX$272=list!$D$3,'Box Calculation'!HX$279&lt;&gt;"h",$E378&lt;&gt;0),0,IF(AND(HX$273=list!$D$2,$E378&lt;&gt;0,TRUNC(VLOOKUP($E378,'Container Panel'!$B$41:$Z$100,$D378,0)/(VLOOKUP(HX$276,UI!$A$12:$O$51,VLOOKUP(HX$279,$B$276:$C$278,2,0),0)/1000))&gt;0),1,TRUNC(VLOOKUP($E378,'Container Panel'!$B$41:$Z$100,$D378,0)/(VLOOKUP(HX$276,UI!$A$12:$O$51,VLOOKUP(HX$279,$B$276:$C$278,2,0),0)/1000)))),"")</f>
        <v/>
      </c>
      <c r="HY378" s="145" t="str">
        <f>IFERROR(IF(AND(HY$272=list!$D$3,'Box Calculation'!HY$279&lt;&gt;"h",$E378&lt;&gt;0),0,IF(AND(HY$273=list!$D$2,$E378&lt;&gt;0,TRUNC(VLOOKUP($E378,'Container Panel'!$B$41:$Z$100,$D378,0)/(VLOOKUP(HY$276,UI!$A$12:$O$51,VLOOKUP(HY$279,$B$276:$C$278,2,0),0)/1000))&gt;0),1,TRUNC(VLOOKUP($E378,'Container Panel'!$B$41:$Z$100,$D378,0)/(VLOOKUP(HY$276,UI!$A$12:$O$51,VLOOKUP(HY$279,$B$276:$C$278,2,0),0)/1000)))),"")</f>
        <v/>
      </c>
      <c r="HZ378" s="145" t="str">
        <f>IFERROR(IF(AND(HZ$272=list!$D$3,'Box Calculation'!HZ$279&lt;&gt;"h",$E378&lt;&gt;0),0,IF(AND(HZ$273=list!$D$2,$E378&lt;&gt;0,TRUNC(VLOOKUP($E378,'Container Panel'!$B$41:$Z$100,$D378,0)/(VLOOKUP(HZ$276,UI!$A$12:$O$51,VLOOKUP(HZ$279,$B$276:$C$278,2,0),0)/1000))&gt;0),1,TRUNC(VLOOKUP($E378,'Container Panel'!$B$41:$Z$100,$D378,0)/(VLOOKUP(HZ$276,UI!$A$12:$O$51,VLOOKUP(HZ$279,$B$276:$C$278,2,0),0)/1000)))),"")</f>
        <v/>
      </c>
      <c r="IA378" s="145" t="str">
        <f>IFERROR(IF(AND(IA$272=list!$D$3,'Box Calculation'!IA$279&lt;&gt;"h",$E378&lt;&gt;0),0,IF(AND(IA$273=list!$D$2,$E378&lt;&gt;0,TRUNC(VLOOKUP($E378,'Container Panel'!$B$41:$Z$100,$D378,0)/(VLOOKUP(IA$276,UI!$A$12:$O$51,VLOOKUP(IA$279,$B$276:$C$278,2,0),0)/1000))&gt;0),1,TRUNC(VLOOKUP($E378,'Container Panel'!$B$41:$Z$100,$D378,0)/(VLOOKUP(IA$276,UI!$A$12:$O$51,VLOOKUP(IA$279,$B$276:$C$278,2,0),0)/1000)))),"")</f>
        <v/>
      </c>
      <c r="IB378" s="145" t="str">
        <f>IFERROR(IF(AND(IB$272=list!$D$3,'Box Calculation'!IB$279&lt;&gt;"h",$E378&lt;&gt;0),0,IF(AND(IB$273=list!$D$2,$E378&lt;&gt;0,TRUNC(VLOOKUP($E378,'Container Panel'!$B$41:$Z$100,$D378,0)/(VLOOKUP(IB$276,UI!$A$12:$O$51,VLOOKUP(IB$279,$B$276:$C$278,2,0),0)/1000))&gt;0),1,TRUNC(VLOOKUP($E378,'Container Panel'!$B$41:$Z$100,$D378,0)/(VLOOKUP(IB$276,UI!$A$12:$O$51,VLOOKUP(IB$279,$B$276:$C$278,2,0),0)/1000)))),"")</f>
        <v/>
      </c>
      <c r="IC378" s="145" t="str">
        <f>IFERROR(IF(AND(IC$272=list!$D$3,'Box Calculation'!IC$279&lt;&gt;"h",$E378&lt;&gt;0),0,IF(AND(IC$273=list!$D$2,$E378&lt;&gt;0,TRUNC(VLOOKUP($E378,'Container Panel'!$B$41:$Z$100,$D378,0)/(VLOOKUP(IC$276,UI!$A$12:$O$51,VLOOKUP(IC$279,$B$276:$C$278,2,0),0)/1000))&gt;0),1,TRUNC(VLOOKUP($E378,'Container Panel'!$B$41:$Z$100,$D378,0)/(VLOOKUP(IC$276,UI!$A$12:$O$51,VLOOKUP(IC$279,$B$276:$C$278,2,0),0)/1000)))),"")</f>
        <v/>
      </c>
      <c r="ID378" s="145" t="str">
        <f>IFERROR(IF(AND(ID$272=list!$D$3,'Box Calculation'!ID$279&lt;&gt;"h",$E378&lt;&gt;0),0,IF(AND(ID$273=list!$D$2,$E378&lt;&gt;0,TRUNC(VLOOKUP($E378,'Container Panel'!$B$41:$Z$100,$D378,0)/(VLOOKUP(ID$276,UI!$A$12:$O$51,VLOOKUP(ID$279,$B$276:$C$278,2,0),0)/1000))&gt;0),1,TRUNC(VLOOKUP($E378,'Container Panel'!$B$41:$Z$100,$D378,0)/(VLOOKUP(ID$276,UI!$A$12:$O$51,VLOOKUP(ID$279,$B$276:$C$278,2,0),0)/1000)))),"")</f>
        <v/>
      </c>
      <c r="IE378" s="145" t="str">
        <f>IFERROR(IF(AND(IE$272=list!$D$3,'Box Calculation'!IE$279&lt;&gt;"h",$E378&lt;&gt;0),0,IF(AND(IE$273=list!$D$2,$E378&lt;&gt;0,TRUNC(VLOOKUP($E378,'Container Panel'!$B$41:$Z$100,$D378,0)/(VLOOKUP(IE$276,UI!$A$12:$O$51,VLOOKUP(IE$279,$B$276:$C$278,2,0),0)/1000))&gt;0),1,TRUNC(VLOOKUP($E378,'Container Panel'!$B$41:$Z$100,$D378,0)/(VLOOKUP(IE$276,UI!$A$12:$O$51,VLOOKUP(IE$279,$B$276:$C$278,2,0),0)/1000)))),"")</f>
        <v/>
      </c>
      <c r="IF378" s="145" t="str">
        <f>IFERROR(IF(AND(IF$272=list!$D$3,'Box Calculation'!IF$279&lt;&gt;"h",$E378&lt;&gt;0),0,IF(AND(IF$273=list!$D$2,$E378&lt;&gt;0,TRUNC(VLOOKUP($E378,'Container Panel'!$B$41:$Z$100,$D378,0)/(VLOOKUP(IF$276,UI!$A$12:$O$51,VLOOKUP(IF$279,$B$276:$C$278,2,0),0)/1000))&gt;0),1,TRUNC(VLOOKUP($E378,'Container Panel'!$B$41:$Z$100,$D378,0)/(VLOOKUP(IF$276,UI!$A$12:$O$51,VLOOKUP(IF$279,$B$276:$C$278,2,0),0)/1000)))),"")</f>
        <v/>
      </c>
      <c r="IG378" s="145" t="str">
        <f>IFERROR(IF(AND(IG$272=list!$D$3,'Box Calculation'!IG$279&lt;&gt;"h",$E378&lt;&gt;0),0,IF(AND(IG$273=list!$D$2,$E378&lt;&gt;0,TRUNC(VLOOKUP($E378,'Container Panel'!$B$41:$Z$100,$D378,0)/(VLOOKUP(IG$276,UI!$A$12:$O$51,VLOOKUP(IG$279,$B$276:$C$278,2,0),0)/1000))&gt;0),1,TRUNC(VLOOKUP($E378,'Container Panel'!$B$41:$Z$100,$D378,0)/(VLOOKUP(IG$276,UI!$A$12:$O$51,VLOOKUP(IG$279,$B$276:$C$278,2,0),0)/1000)))),"")</f>
        <v/>
      </c>
      <c r="IH378" s="145" t="str">
        <f>IFERROR(IF(AND(IH$272=list!$D$3,'Box Calculation'!IH$279&lt;&gt;"h",$E378&lt;&gt;0),0,IF(AND(IH$273=list!$D$2,$E378&lt;&gt;0,TRUNC(VLOOKUP($E378,'Container Panel'!$B$41:$Z$100,$D378,0)/(VLOOKUP(IH$276,UI!$A$12:$O$51,VLOOKUP(IH$279,$B$276:$C$278,2,0),0)/1000))&gt;0),1,TRUNC(VLOOKUP($E378,'Container Panel'!$B$41:$Z$100,$D378,0)/(VLOOKUP(IH$276,UI!$A$12:$O$51,VLOOKUP(IH$279,$B$276:$C$278,2,0),0)/1000)))),"")</f>
        <v/>
      </c>
      <c r="II378" s="145" t="str">
        <f>IFERROR(IF(AND(II$272=list!$D$3,'Box Calculation'!II$279&lt;&gt;"h",$E378&lt;&gt;0),0,IF(AND(II$273=list!$D$2,$E378&lt;&gt;0,TRUNC(VLOOKUP($E378,'Container Panel'!$B$41:$Z$100,$D378,0)/(VLOOKUP(II$276,UI!$A$12:$O$51,VLOOKUP(II$279,$B$276:$C$278,2,0),0)/1000))&gt;0),1,TRUNC(VLOOKUP($E378,'Container Panel'!$B$41:$Z$100,$D378,0)/(VLOOKUP(II$276,UI!$A$12:$O$51,VLOOKUP(II$279,$B$276:$C$278,2,0),0)/1000)))),"")</f>
        <v/>
      </c>
      <c r="IJ378" s="145" t="str">
        <f>IFERROR(IF(AND(IJ$272=list!$D$3,'Box Calculation'!IJ$279&lt;&gt;"h",$E378&lt;&gt;0),0,IF(AND(IJ$273=list!$D$2,$E378&lt;&gt;0,TRUNC(VLOOKUP($E378,'Container Panel'!$B$41:$Z$100,$D378,0)/(VLOOKUP(IJ$276,UI!$A$12:$O$51,VLOOKUP(IJ$279,$B$276:$C$278,2,0),0)/1000))&gt;0),1,TRUNC(VLOOKUP($E378,'Container Panel'!$B$41:$Z$100,$D378,0)/(VLOOKUP(IJ$276,UI!$A$12:$O$51,VLOOKUP(IJ$279,$B$276:$C$278,2,0),0)/1000)))),"")</f>
        <v/>
      </c>
      <c r="IK378" s="145" t="str">
        <f>IFERROR(IF(AND(IK$272=list!$D$3,'Box Calculation'!IK$279&lt;&gt;"h",$E378&lt;&gt;0),0,IF(AND(IK$273=list!$D$2,$E378&lt;&gt;0,TRUNC(VLOOKUP($E378,'Container Panel'!$B$41:$Z$100,$D378,0)/(VLOOKUP(IK$276,UI!$A$12:$O$51,VLOOKUP(IK$279,$B$276:$C$278,2,0),0)/1000))&gt;0),1,TRUNC(VLOOKUP($E378,'Container Panel'!$B$41:$Z$100,$D378,0)/(VLOOKUP(IK$276,UI!$A$12:$O$51,VLOOKUP(IK$279,$B$276:$C$278,2,0),0)/1000)))),"")</f>
        <v/>
      </c>
      <c r="IL378" s="145" t="str">
        <f>IFERROR(IF(AND(IL$272=list!$D$3,'Box Calculation'!IL$279&lt;&gt;"h",$E378&lt;&gt;0),0,IF(AND(IL$273=list!$D$2,$E378&lt;&gt;0,TRUNC(VLOOKUP($E378,'Container Panel'!$B$41:$Z$100,$D378,0)/(VLOOKUP(IL$276,UI!$A$12:$O$51,VLOOKUP(IL$279,$B$276:$C$278,2,0),0)/1000))&gt;0),1,TRUNC(VLOOKUP($E378,'Container Panel'!$B$41:$Z$100,$D378,0)/(VLOOKUP(IL$276,UI!$A$12:$O$51,VLOOKUP(IL$279,$B$276:$C$278,2,0),0)/1000)))),"")</f>
        <v/>
      </c>
    </row>
    <row r="379" spans="2:246">
      <c r="B379" s="74">
        <v>99</v>
      </c>
      <c r="C379" s="74">
        <f t="shared" si="195"/>
        <v>34</v>
      </c>
      <c r="D379" s="163">
        <f>MOD(B379,3)+'Container Panel'!$Q$38</f>
        <v>16</v>
      </c>
      <c r="E379" s="143">
        <f t="shared" si="196"/>
        <v>0</v>
      </c>
      <c r="F379" s="144" t="s">
        <v>75</v>
      </c>
      <c r="G379" s="145" t="str">
        <f>IFERROR(TRUNC(VLOOKUP($E379,'Container Panel'!$B$41:$Z$100,$D379,0)/(VLOOKUP(G$276,UI!$A$12:$O$51,VLOOKUP(G$277,$B$276:$C$278,2,0),0)/1000)),"")</f>
        <v/>
      </c>
      <c r="H379" s="145" t="str">
        <f>IFERROR(TRUNC(VLOOKUP($E379,'Container Panel'!$B$41:$Z$100,$D379,0)/(VLOOKUP(H$276,UI!$A$12:$O$51,VLOOKUP(H$277,$B$276:$C$278,2,0),0)/1000)),"")</f>
        <v/>
      </c>
      <c r="I379" s="145" t="str">
        <f>IFERROR(TRUNC(VLOOKUP($E379,'Container Panel'!$B$41:$Z$100,$D379,0)/(VLOOKUP(I$276,UI!$A$12:$O$51,VLOOKUP(I$277,$B$276:$C$278,2,0),0)/1000)),"")</f>
        <v/>
      </c>
      <c r="J379" s="145" t="str">
        <f>IFERROR(TRUNC(VLOOKUP($E379,'Container Panel'!$B$41:$Z$100,$D379,0)/(VLOOKUP(J$276,UI!$A$12:$O$51,VLOOKUP(J$277,$B$276:$C$278,2,0),0)/1000)),"")</f>
        <v/>
      </c>
      <c r="K379" s="145" t="str">
        <f>IFERROR(TRUNC(VLOOKUP($E379,'Container Panel'!$B$41:$Z$100,$D379,0)/(VLOOKUP(K$276,UI!$A$12:$O$51,VLOOKUP(K$277,$B$276:$C$278,2,0),0)/1000)),"")</f>
        <v/>
      </c>
      <c r="L379" s="145" t="str">
        <f>IFERROR(TRUNC(VLOOKUP($E379,'Container Panel'!$B$41:$Z$100,$D379,0)/(VLOOKUP(L$276,UI!$A$12:$O$51,VLOOKUP(L$277,$B$276:$C$278,2,0),0)/1000)),"")</f>
        <v/>
      </c>
      <c r="M379" s="145" t="str">
        <f>IFERROR(TRUNC(VLOOKUP($E379,'Container Panel'!$B$41:$Z$100,$D379,0)/(VLOOKUP(M$276,UI!$A$12:$O$51,VLOOKUP(M$277,$B$276:$C$278,2,0),0)/1000)),"")</f>
        <v/>
      </c>
      <c r="N379" s="145" t="str">
        <f>IFERROR(TRUNC(VLOOKUP($E379,'Container Panel'!$B$41:$Z$100,$D379,0)/(VLOOKUP(N$276,UI!$A$12:$O$51,VLOOKUP(N$277,$B$276:$C$278,2,0),0)/1000)),"")</f>
        <v/>
      </c>
      <c r="O379" s="145" t="str">
        <f>IFERROR(TRUNC(VLOOKUP($E379,'Container Panel'!$B$41:$Z$100,$D379,0)/(VLOOKUP(O$276,UI!$A$12:$O$51,VLOOKUP(O$277,$B$276:$C$278,2,0),0)/1000)),"")</f>
        <v/>
      </c>
      <c r="P379" s="145" t="str">
        <f>IFERROR(TRUNC(VLOOKUP($E379,'Container Panel'!$B$41:$Z$100,$D379,0)/(VLOOKUP(P$276,UI!$A$12:$O$51,VLOOKUP(P$277,$B$276:$C$278,2,0),0)/1000)),"")</f>
        <v/>
      </c>
      <c r="Q379" s="145" t="str">
        <f>IFERROR(TRUNC(VLOOKUP($E379,'Container Panel'!$B$41:$Z$100,$D379,0)/(VLOOKUP(Q$276,UI!$A$12:$O$51,VLOOKUP(Q$277,$B$276:$C$278,2,0),0)/1000)),"")</f>
        <v/>
      </c>
      <c r="R379" s="145" t="str">
        <f>IFERROR(TRUNC(VLOOKUP($E379,'Container Panel'!$B$41:$Z$100,$D379,0)/(VLOOKUP(R$276,UI!$A$12:$O$51,VLOOKUP(R$277,$B$276:$C$278,2,0),0)/1000)),"")</f>
        <v/>
      </c>
      <c r="S379" s="145" t="str">
        <f>IFERROR(TRUNC(VLOOKUP($E379,'Container Panel'!$B$41:$Z$100,$D379,0)/(VLOOKUP(S$276,UI!$A$12:$O$51,VLOOKUP(S$277,$B$276:$C$278,2,0),0)/1000)),"")</f>
        <v/>
      </c>
      <c r="T379" s="145" t="str">
        <f>IFERROR(TRUNC(VLOOKUP($E379,'Container Panel'!$B$41:$Z$100,$D379,0)/(VLOOKUP(T$276,UI!$A$12:$O$51,VLOOKUP(T$277,$B$276:$C$278,2,0),0)/1000)),"")</f>
        <v/>
      </c>
      <c r="U379" s="145" t="str">
        <f>IFERROR(TRUNC(VLOOKUP($E379,'Container Panel'!$B$41:$Z$100,$D379,0)/(VLOOKUP(U$276,UI!$A$12:$O$51,VLOOKUP(U$277,$B$276:$C$278,2,0),0)/1000)),"")</f>
        <v/>
      </c>
      <c r="V379" s="145" t="str">
        <f>IFERROR(TRUNC(VLOOKUP($E379,'Container Panel'!$B$41:$Z$100,$D379,0)/(VLOOKUP(V$276,UI!$A$12:$O$51,VLOOKUP(V$277,$B$276:$C$278,2,0),0)/1000)),"")</f>
        <v/>
      </c>
      <c r="W379" s="145" t="str">
        <f>IFERROR(TRUNC(VLOOKUP($E379,'Container Panel'!$B$41:$Z$100,$D379,0)/(VLOOKUP(W$276,UI!$A$12:$O$51,VLOOKUP(W$277,$B$276:$C$278,2,0),0)/1000)),"")</f>
        <v/>
      </c>
      <c r="X379" s="145" t="str">
        <f>IFERROR(TRUNC(VLOOKUP($E379,'Container Panel'!$B$41:$Z$100,$D379,0)/(VLOOKUP(X$276,UI!$A$12:$O$51,VLOOKUP(X$277,$B$276:$C$278,2,0),0)/1000)),"")</f>
        <v/>
      </c>
      <c r="Y379" s="145" t="str">
        <f>IFERROR(TRUNC(VLOOKUP($E379,'Container Panel'!$B$41:$Z$100,$D379,0)/(VLOOKUP(Y$276,UI!$A$12:$O$51,VLOOKUP(Y$277,$B$276:$C$278,2,0),0)/1000)),"")</f>
        <v/>
      </c>
      <c r="Z379" s="145" t="str">
        <f>IFERROR(TRUNC(VLOOKUP($E379,'Container Panel'!$B$41:$Z$100,$D379,0)/(VLOOKUP(Z$276,UI!$A$12:$O$51,VLOOKUP(Z$277,$B$276:$C$278,2,0),0)/1000)),"")</f>
        <v/>
      </c>
      <c r="AA379" s="145" t="str">
        <f>IFERROR(TRUNC(VLOOKUP($E379,'Container Panel'!$B$41:$Z$100,$D379,0)/(VLOOKUP(AA$276,UI!$A$12:$O$51,VLOOKUP(AA$277,$B$276:$C$278,2,0),0)/1000)),"")</f>
        <v/>
      </c>
      <c r="AB379" s="145" t="str">
        <f>IFERROR(TRUNC(VLOOKUP($E379,'Container Panel'!$B$41:$Z$100,$D379,0)/(VLOOKUP(AB$276,UI!$A$12:$O$51,VLOOKUP(AB$277,$B$276:$C$278,2,0),0)/1000)),"")</f>
        <v/>
      </c>
      <c r="AC379" s="145" t="str">
        <f>IFERROR(TRUNC(VLOOKUP($E379,'Container Panel'!$B$41:$Z$100,$D379,0)/(VLOOKUP(AC$276,UI!$A$12:$O$51,VLOOKUP(AC$277,$B$276:$C$278,2,0),0)/1000)),"")</f>
        <v/>
      </c>
      <c r="AD379" s="145" t="str">
        <f>IFERROR(TRUNC(VLOOKUP($E379,'Container Panel'!$B$41:$Z$100,$D379,0)/(VLOOKUP(AD$276,UI!$A$12:$O$51,VLOOKUP(AD$277,$B$276:$C$278,2,0),0)/1000)),"")</f>
        <v/>
      </c>
      <c r="AE379" s="145" t="str">
        <f>IFERROR(TRUNC(VLOOKUP($E379,'Container Panel'!$B$41:$Z$100,$D379,0)/(VLOOKUP(AE$276,UI!$A$12:$O$51,VLOOKUP(AE$277,$B$276:$C$278,2,0),0)/1000)),"")</f>
        <v/>
      </c>
      <c r="AF379" s="145" t="str">
        <f>IFERROR(TRUNC(VLOOKUP($E379,'Container Panel'!$B$41:$Z$100,$D379,0)/(VLOOKUP(AF$276,UI!$A$12:$O$51,VLOOKUP(AF$277,$B$276:$C$278,2,0),0)/1000)),"")</f>
        <v/>
      </c>
      <c r="AG379" s="145" t="str">
        <f>IFERROR(TRUNC(VLOOKUP($E379,'Container Panel'!$B$41:$Z$100,$D379,0)/(VLOOKUP(AG$276,UI!$A$12:$O$51,VLOOKUP(AG$277,$B$276:$C$278,2,0),0)/1000)),"")</f>
        <v/>
      </c>
      <c r="AH379" s="145" t="str">
        <f>IFERROR(TRUNC(VLOOKUP($E379,'Container Panel'!$B$41:$Z$100,$D379,0)/(VLOOKUP(AH$276,UI!$A$12:$O$51,VLOOKUP(AH$277,$B$276:$C$278,2,0),0)/1000)),"")</f>
        <v/>
      </c>
      <c r="AI379" s="145" t="str">
        <f>IFERROR(TRUNC(VLOOKUP($E379,'Container Panel'!$B$41:$Z$100,$D379,0)/(VLOOKUP(AI$276,UI!$A$12:$O$51,VLOOKUP(AI$277,$B$276:$C$278,2,0),0)/1000)),"")</f>
        <v/>
      </c>
      <c r="AJ379" s="145" t="str">
        <f>IFERROR(TRUNC(VLOOKUP($E379,'Container Panel'!$B$41:$Z$100,$D379,0)/(VLOOKUP(AJ$276,UI!$A$12:$O$51,VLOOKUP(AJ$277,$B$276:$C$278,2,0),0)/1000)),"")</f>
        <v/>
      </c>
      <c r="AK379" s="145" t="str">
        <f>IFERROR(TRUNC(VLOOKUP($E379,'Container Panel'!$B$41:$Z$100,$D379,0)/(VLOOKUP(AK$276,UI!$A$12:$O$51,VLOOKUP(AK$277,$B$276:$C$278,2,0),0)/1000)),"")</f>
        <v/>
      </c>
      <c r="AL379" s="145" t="str">
        <f>IFERROR(TRUNC(VLOOKUP($E379,'Container Panel'!$B$41:$Z$100,$D379,0)/(VLOOKUP(AL$276,UI!$A$12:$O$51,VLOOKUP(AL$277,$B$276:$C$278,2,0),0)/1000)),"")</f>
        <v/>
      </c>
      <c r="AM379" s="145" t="str">
        <f>IFERROR(TRUNC(VLOOKUP($E379,'Container Panel'!$B$41:$Z$100,$D379,0)/(VLOOKUP(AM$276,UI!$A$12:$O$51,VLOOKUP(AM$277,$B$276:$C$278,2,0),0)/1000)),"")</f>
        <v/>
      </c>
      <c r="AN379" s="145" t="str">
        <f>IFERROR(TRUNC(VLOOKUP($E379,'Container Panel'!$B$41:$Z$100,$D379,0)/(VLOOKUP(AN$276,UI!$A$12:$O$51,VLOOKUP(AN$277,$B$276:$C$278,2,0),0)/1000)),"")</f>
        <v/>
      </c>
      <c r="AO379" s="145" t="str">
        <f>IFERROR(TRUNC(VLOOKUP($E379,'Container Panel'!$B$41:$Z$100,$D379,0)/(VLOOKUP(AO$276,UI!$A$12:$O$51,VLOOKUP(AO$277,$B$276:$C$278,2,0),0)/1000)),"")</f>
        <v/>
      </c>
      <c r="AP379" s="145" t="str">
        <f>IFERROR(TRUNC(VLOOKUP($E379,'Container Panel'!$B$41:$Z$100,$D379,0)/(VLOOKUP(AP$276,UI!$A$12:$O$51,VLOOKUP(AP$277,$B$276:$C$278,2,0),0)/1000)),"")</f>
        <v/>
      </c>
      <c r="AQ379" s="145" t="str">
        <f>IFERROR(TRUNC(VLOOKUP($E379,'Container Panel'!$B$41:$Z$100,$D379,0)/(VLOOKUP(AQ$276,UI!$A$12:$O$51,VLOOKUP(AQ$277,$B$276:$C$278,2,0),0)/1000)),"")</f>
        <v/>
      </c>
      <c r="AR379" s="145" t="str">
        <f>IFERROR(TRUNC(VLOOKUP($E379,'Container Panel'!$B$41:$Z$100,$D379,0)/(VLOOKUP(AR$276,UI!$A$12:$O$51,VLOOKUP(AR$277,$B$276:$C$278,2,0),0)/1000)),"")</f>
        <v/>
      </c>
      <c r="AS379" s="145" t="str">
        <f>IFERROR(TRUNC(VLOOKUP($E379,'Container Panel'!$B$41:$Z$100,$D379,0)/(VLOOKUP(AS$276,UI!$A$12:$O$51,VLOOKUP(AS$277,$B$276:$C$278,2,0),0)/1000)),"")</f>
        <v/>
      </c>
      <c r="AT379" s="145" t="str">
        <f>IFERROR(TRUNC(VLOOKUP($E379,'Container Panel'!$B$41:$Z$100,$D379,0)/(VLOOKUP(AT$276,UI!$A$12:$O$51,VLOOKUP(AT$277,$B$276:$C$278,2,0),0)/1000)),"")</f>
        <v/>
      </c>
      <c r="AU379" s="145" t="str">
        <f>IFERROR(TRUNC(VLOOKUP($E379,'Container Panel'!$B$41:$Z$100,$D379,0)/(VLOOKUP(AU$276,UI!$A$12:$O$51,VLOOKUP(AU$277,$B$276:$C$278,2,0),0)/1000)),"")</f>
        <v/>
      </c>
      <c r="AV379" s="145" t="str">
        <f>IFERROR(TRUNC(VLOOKUP($E379,'Container Panel'!$B$41:$Z$100,$D379,0)/(VLOOKUP(AV$276,UI!$A$12:$O$51,VLOOKUP(AV$277,$B$276:$C$278,2,0),0)/1000)),"")</f>
        <v/>
      </c>
      <c r="AW379" s="145" t="str">
        <f>IFERROR(TRUNC(VLOOKUP($E379,'Container Panel'!$B$41:$Z$100,$D379,0)/(VLOOKUP(AW$276,UI!$A$12:$O$51,VLOOKUP(AW$277,$B$276:$C$278,2,0),0)/1000)),"")</f>
        <v/>
      </c>
      <c r="AX379" s="145" t="str">
        <f>IFERROR(TRUNC(VLOOKUP($E379,'Container Panel'!$B$41:$Z$100,$D379,0)/(VLOOKUP(AX$276,UI!$A$12:$O$51,VLOOKUP(AX$277,$B$276:$C$278,2,0),0)/1000)),"")</f>
        <v/>
      </c>
      <c r="AY379" s="145" t="str">
        <f>IFERROR(TRUNC(VLOOKUP($E379,'Container Panel'!$B$41:$Z$100,$D379,0)/(VLOOKUP(AY$276,UI!$A$12:$O$51,VLOOKUP(AY$277,$B$276:$C$278,2,0),0)/1000)),"")</f>
        <v/>
      </c>
      <c r="AZ379" s="145" t="str">
        <f>IFERROR(TRUNC(VLOOKUP($E379,'Container Panel'!$B$41:$Z$100,$D379,0)/(VLOOKUP(AZ$276,UI!$A$12:$O$51,VLOOKUP(AZ$277,$B$276:$C$278,2,0),0)/1000)),"")</f>
        <v/>
      </c>
      <c r="BA379" s="145" t="str">
        <f>IFERROR(TRUNC(VLOOKUP($E379,'Container Panel'!$B$41:$Z$100,$D379,0)/(VLOOKUP(BA$276,UI!$A$12:$O$51,VLOOKUP(BA$277,$B$276:$C$278,2,0),0)/1000)),"")</f>
        <v/>
      </c>
      <c r="BB379" s="145" t="str">
        <f>IFERROR(TRUNC(VLOOKUP($E379,'Container Panel'!$B$41:$Z$100,$D379,0)/(VLOOKUP(BB$276,UI!$A$12:$O$51,VLOOKUP(BB$277,$B$276:$C$278,2,0),0)/1000)),"")</f>
        <v/>
      </c>
      <c r="BC379" s="145" t="str">
        <f>IFERROR(TRUNC(VLOOKUP($E379,'Container Panel'!$B$41:$Z$100,$D379,0)/(VLOOKUP(BC$276,UI!$A$12:$O$51,VLOOKUP(BC$277,$B$276:$C$278,2,0),0)/1000)),"")</f>
        <v/>
      </c>
      <c r="BD379" s="145" t="str">
        <f>IFERROR(TRUNC(VLOOKUP($E379,'Container Panel'!$B$41:$Z$100,$D379,0)/(VLOOKUP(BD$276,UI!$A$12:$O$51,VLOOKUP(BD$277,$B$276:$C$278,2,0),0)/1000)),"")</f>
        <v/>
      </c>
      <c r="BE379" s="145" t="str">
        <f>IFERROR(TRUNC(VLOOKUP($E379,'Container Panel'!$B$41:$Z$100,$D379,0)/(VLOOKUP(BE$276,UI!$A$12:$O$51,VLOOKUP(BE$277,$B$276:$C$278,2,0),0)/1000)),"")</f>
        <v/>
      </c>
      <c r="BF379" s="145" t="str">
        <f>IFERROR(TRUNC(VLOOKUP($E379,'Container Panel'!$B$41:$Z$100,$D379,0)/(VLOOKUP(BF$276,UI!$A$12:$O$51,VLOOKUP(BF$277,$B$276:$C$278,2,0),0)/1000)),"")</f>
        <v/>
      </c>
      <c r="BG379" s="145" t="str">
        <f>IFERROR(TRUNC(VLOOKUP($E379,'Container Panel'!$B$41:$Z$100,$D379,0)/(VLOOKUP(BG$276,UI!$A$12:$O$51,VLOOKUP(BG$277,$B$276:$C$278,2,0),0)/1000)),"")</f>
        <v/>
      </c>
      <c r="BH379" s="145" t="str">
        <f>IFERROR(TRUNC(VLOOKUP($E379,'Container Panel'!$B$41:$Z$100,$D379,0)/(VLOOKUP(BH$276,UI!$A$12:$O$51,VLOOKUP(BH$277,$B$276:$C$278,2,0),0)/1000)),"")</f>
        <v/>
      </c>
      <c r="BI379" s="145" t="str">
        <f>IFERROR(TRUNC(VLOOKUP($E379,'Container Panel'!$B$41:$Z$100,$D379,0)/(VLOOKUP(BI$276,UI!$A$12:$O$51,VLOOKUP(BI$277,$B$276:$C$278,2,0),0)/1000)),"")</f>
        <v/>
      </c>
      <c r="BJ379" s="145" t="str">
        <f>IFERROR(TRUNC(VLOOKUP($E379,'Container Panel'!$B$41:$Z$100,$D379,0)/(VLOOKUP(BJ$276,UI!$A$12:$O$51,VLOOKUP(BJ$277,$B$276:$C$278,2,0),0)/1000)),"")</f>
        <v/>
      </c>
      <c r="BK379" s="145" t="str">
        <f>IFERROR(TRUNC(VLOOKUP($E379,'Container Panel'!$B$41:$Z$100,$D379,0)/(VLOOKUP(BK$276,UI!$A$12:$O$51,VLOOKUP(BK$277,$B$276:$C$278,2,0),0)/1000)),"")</f>
        <v/>
      </c>
      <c r="BL379" s="145" t="str">
        <f>IFERROR(TRUNC(VLOOKUP($E379,'Container Panel'!$B$41:$Z$100,$D379,0)/(VLOOKUP(BL$276,UI!$A$12:$O$51,VLOOKUP(BL$277,$B$276:$C$278,2,0),0)/1000)),"")</f>
        <v/>
      </c>
      <c r="BM379" s="145" t="str">
        <f>IFERROR(TRUNC(VLOOKUP($E379,'Container Panel'!$B$41:$Z$100,$D379,0)/(VLOOKUP(BM$276,UI!$A$12:$O$51,VLOOKUP(BM$277,$B$276:$C$278,2,0),0)/1000)),"")</f>
        <v/>
      </c>
      <c r="BN379" s="145" t="str">
        <f>IFERROR(TRUNC(VLOOKUP($E379,'Container Panel'!$B$41:$Z$100,$D379,0)/(VLOOKUP(BN$276,UI!$A$12:$O$51,VLOOKUP(BN$277,$B$276:$C$278,2,0),0)/1000)),"")</f>
        <v/>
      </c>
      <c r="BO379" s="145" t="str">
        <f>IFERROR(TRUNC(VLOOKUP($E379,'Container Panel'!$B$41:$Z$100,$D379,0)/(VLOOKUP(BO$276,UI!$A$12:$O$51,VLOOKUP(BO$277,$B$276:$C$278,2,0),0)/1000)),"")</f>
        <v/>
      </c>
      <c r="BP379" s="145" t="str">
        <f>IFERROR(TRUNC(VLOOKUP($E379,'Container Panel'!$B$41:$Z$100,$D379,0)/(VLOOKUP(BP$276,UI!$A$12:$O$51,VLOOKUP(BP$277,$B$276:$C$278,2,0),0)/1000)),"")</f>
        <v/>
      </c>
      <c r="BQ379" s="145" t="str">
        <f>IFERROR(TRUNC(VLOOKUP($E379,'Container Panel'!$B$41:$Z$100,$D379,0)/(VLOOKUP(BQ$276,UI!$A$12:$O$51,VLOOKUP(BQ$277,$B$276:$C$278,2,0),0)/1000)),"")</f>
        <v/>
      </c>
      <c r="BR379" s="145" t="str">
        <f>IFERROR(TRUNC(VLOOKUP($E379,'Container Panel'!$B$41:$Z$100,$D379,0)/(VLOOKUP(BR$276,UI!$A$12:$O$51,VLOOKUP(BR$277,$B$276:$C$278,2,0),0)/1000)),"")</f>
        <v/>
      </c>
      <c r="BS379" s="145" t="str">
        <f>IFERROR(TRUNC(VLOOKUP($E379,'Container Panel'!$B$41:$Z$100,$D379,0)/(VLOOKUP(BS$276,UI!$A$12:$O$51,VLOOKUP(BS$277,$B$276:$C$278,2,0),0)/1000)),"")</f>
        <v/>
      </c>
      <c r="BT379" s="145" t="str">
        <f>IFERROR(TRUNC(VLOOKUP($E379,'Container Panel'!$B$41:$Z$100,$D379,0)/(VLOOKUP(BT$276,UI!$A$12:$O$51,VLOOKUP(BT$277,$B$276:$C$278,2,0),0)/1000)),"")</f>
        <v/>
      </c>
      <c r="BU379" s="145" t="str">
        <f>IFERROR(TRUNC(VLOOKUP($E379,'Container Panel'!$B$41:$Z$100,$D379,0)/(VLOOKUP(BU$276,UI!$A$12:$O$51,VLOOKUP(BU$277,$B$276:$C$278,2,0),0)/1000)),"")</f>
        <v/>
      </c>
      <c r="BV379" s="145" t="str">
        <f>IFERROR(TRUNC(VLOOKUP($E379,'Container Panel'!$B$41:$Z$100,$D379,0)/(VLOOKUP(BV$276,UI!$A$12:$O$51,VLOOKUP(BV$277,$B$276:$C$278,2,0),0)/1000)),"")</f>
        <v/>
      </c>
      <c r="BW379" s="145" t="str">
        <f>IFERROR(TRUNC(VLOOKUP($E379,'Container Panel'!$B$41:$Z$100,$D379,0)/(VLOOKUP(BW$276,UI!$A$12:$O$51,VLOOKUP(BW$277,$B$276:$C$278,2,0),0)/1000)),"")</f>
        <v/>
      </c>
      <c r="BX379" s="145" t="str">
        <f>IFERROR(TRUNC(VLOOKUP($E379,'Container Panel'!$B$41:$Z$100,$D379,0)/(VLOOKUP(BX$276,UI!$A$12:$O$51,VLOOKUP(BX$277,$B$276:$C$278,2,0),0)/1000)),"")</f>
        <v/>
      </c>
      <c r="BY379" s="145" t="str">
        <f>IFERROR(TRUNC(VLOOKUP($E379,'Container Panel'!$B$41:$Z$100,$D379,0)/(VLOOKUP(BY$276,UI!$A$12:$O$51,VLOOKUP(BY$277,$B$276:$C$278,2,0),0)/1000)),"")</f>
        <v/>
      </c>
      <c r="BZ379" s="145" t="str">
        <f>IFERROR(TRUNC(VLOOKUP($E379,'Container Panel'!$B$41:$Z$100,$D379,0)/(VLOOKUP(BZ$276,UI!$A$12:$O$51,VLOOKUP(BZ$277,$B$276:$C$278,2,0),0)/1000)),"")</f>
        <v/>
      </c>
      <c r="CA379" s="145" t="str">
        <f>IFERROR(TRUNC(VLOOKUP($E379,'Container Panel'!$B$41:$Z$100,$D379,0)/(VLOOKUP(CA$276,UI!$A$12:$O$51,VLOOKUP(CA$277,$B$276:$C$278,2,0),0)/1000)),"")</f>
        <v/>
      </c>
      <c r="CB379" s="145" t="str">
        <f>IFERROR(TRUNC(VLOOKUP($E379,'Container Panel'!$B$41:$Z$100,$D379,0)/(VLOOKUP(CB$276,UI!$A$12:$O$51,VLOOKUP(CB$277,$B$276:$C$278,2,0),0)/1000)),"")</f>
        <v/>
      </c>
      <c r="CC379" s="145" t="str">
        <f>IFERROR(TRUNC(VLOOKUP($E379,'Container Panel'!$B$41:$Z$100,$D379,0)/(VLOOKUP(CC$276,UI!$A$12:$O$51,VLOOKUP(CC$277,$B$276:$C$278,2,0),0)/1000)),"")</f>
        <v/>
      </c>
      <c r="CD379" s="145" t="str">
        <f>IFERROR(TRUNC(VLOOKUP($E379,'Container Panel'!$B$41:$Z$100,$D379,0)/(VLOOKUP(CD$276,UI!$A$12:$O$51,VLOOKUP(CD$277,$B$276:$C$278,2,0),0)/1000)),"")</f>
        <v/>
      </c>
      <c r="CE379" s="145" t="str">
        <f>IFERROR(TRUNC(VLOOKUP($E379,'Container Panel'!$B$41:$Z$100,$D379,0)/(VLOOKUP(CE$276,UI!$A$12:$O$51,VLOOKUP(CE$277,$B$276:$C$278,2,0),0)/1000)),"")</f>
        <v/>
      </c>
      <c r="CF379" s="145" t="str">
        <f>IFERROR(TRUNC(VLOOKUP($E379,'Container Panel'!$B$41:$Z$100,$D379,0)/(VLOOKUP(CF$276,UI!$A$12:$O$51,VLOOKUP(CF$277,$B$276:$C$278,2,0),0)/1000)),"")</f>
        <v/>
      </c>
      <c r="CG379" s="145" t="str">
        <f>IFERROR(TRUNC(VLOOKUP($E379,'Container Panel'!$B$41:$Z$100,$D379,0)/(VLOOKUP(CG$276,UI!$A$12:$O$51,VLOOKUP(CG$277,$B$276:$C$278,2,0),0)/1000)),"")</f>
        <v/>
      </c>
      <c r="CH379" s="145" t="str">
        <f>IFERROR(TRUNC(VLOOKUP($E379,'Container Panel'!$B$41:$Z$100,$D379,0)/(VLOOKUP(CH$276,UI!$A$12:$O$51,VLOOKUP(CH$277,$B$276:$C$278,2,0),0)/1000)),"")</f>
        <v/>
      </c>
      <c r="CI379" s="145" t="str">
        <f>IFERROR(TRUNC(VLOOKUP($E379,'Container Panel'!$B$41:$Z$100,$D379,0)/(VLOOKUP(CI$276,UI!$A$12:$O$51,VLOOKUP(CI$277,$B$276:$C$278,2,0),0)/1000)),"")</f>
        <v/>
      </c>
      <c r="CJ379" s="145" t="str">
        <f>IFERROR(TRUNC(VLOOKUP($E379,'Container Panel'!$B$41:$Z$100,$D379,0)/(VLOOKUP(CJ$276,UI!$A$12:$O$51,VLOOKUP(CJ$277,$B$276:$C$278,2,0),0)/1000)),"")</f>
        <v/>
      </c>
      <c r="CK379" s="145" t="str">
        <f>IFERROR(TRUNC(VLOOKUP($E379,'Container Panel'!$B$41:$Z$100,$D379,0)/(VLOOKUP(CK$276,UI!$A$12:$O$51,VLOOKUP(CK$277,$B$276:$C$278,2,0),0)/1000)),"")</f>
        <v/>
      </c>
      <c r="CL379" s="145" t="str">
        <f>IFERROR(TRUNC(VLOOKUP($E379,'Container Panel'!$B$41:$Z$100,$D379,0)/(VLOOKUP(CL$276,UI!$A$12:$O$51,VLOOKUP(CL$277,$B$276:$C$278,2,0),0)/1000)),"")</f>
        <v/>
      </c>
      <c r="CM379" s="145" t="str">
        <f>IFERROR(TRUNC(VLOOKUP($E379,'Container Panel'!$B$41:$Z$100,$D379,0)/(VLOOKUP(CM$276,UI!$A$12:$O$51,VLOOKUP(CM$277,$B$276:$C$278,2,0),0)/1000)),"")</f>
        <v/>
      </c>
      <c r="CN379" s="145" t="str">
        <f>IFERROR(TRUNC(VLOOKUP($E379,'Container Panel'!$B$41:$Z$100,$D379,0)/(VLOOKUP(CN$276,UI!$A$12:$O$51,VLOOKUP(CN$277,$B$276:$C$278,2,0),0)/1000)),"")</f>
        <v/>
      </c>
      <c r="CO379" s="145" t="str">
        <f>IFERROR(TRUNC(VLOOKUP($E379,'Container Panel'!$B$41:$Z$100,$D379,0)/(VLOOKUP(CO$276,UI!$A$12:$O$51,VLOOKUP(CO$277,$B$276:$C$278,2,0),0)/1000)),"")</f>
        <v/>
      </c>
      <c r="CP379" s="145" t="str">
        <f>IFERROR(TRUNC(VLOOKUP($E379,'Container Panel'!$B$41:$Z$100,$D379,0)/(VLOOKUP(CP$276,UI!$A$12:$O$51,VLOOKUP(CP$277,$B$276:$C$278,2,0),0)/1000)),"")</f>
        <v/>
      </c>
      <c r="CQ379" s="145" t="str">
        <f>IFERROR(TRUNC(VLOOKUP($E379,'Container Panel'!$B$41:$Z$100,$D379,0)/(VLOOKUP(CQ$276,UI!$A$12:$O$51,VLOOKUP(CQ$277,$B$276:$C$278,2,0),0)/1000)),"")</f>
        <v/>
      </c>
      <c r="CR379" s="145" t="str">
        <f>IFERROR(TRUNC(VLOOKUP($E379,'Container Panel'!$B$41:$Z$100,$D379,0)/(VLOOKUP(CR$276,UI!$A$12:$O$51,VLOOKUP(CR$277,$B$276:$C$278,2,0),0)/1000)),"")</f>
        <v/>
      </c>
      <c r="CS379" s="145" t="str">
        <f>IFERROR(TRUNC(VLOOKUP($E379,'Container Panel'!$B$41:$Z$100,$D379,0)/(VLOOKUP(CS$276,UI!$A$12:$O$51,VLOOKUP(CS$277,$B$276:$C$278,2,0),0)/1000)),"")</f>
        <v/>
      </c>
      <c r="CT379" s="145" t="str">
        <f>IFERROR(TRUNC(VLOOKUP($E379,'Container Panel'!$B$41:$Z$100,$D379,0)/(VLOOKUP(CT$276,UI!$A$12:$O$51,VLOOKUP(CT$277,$B$276:$C$278,2,0),0)/1000)),"")</f>
        <v/>
      </c>
      <c r="CU379" s="145" t="str">
        <f>IFERROR(TRUNC(VLOOKUP($E379,'Container Panel'!$B$41:$Z$100,$D379,0)/(VLOOKUP(CU$276,UI!$A$12:$O$51,VLOOKUP(CU$277,$B$276:$C$278,2,0),0)/1000)),"")</f>
        <v/>
      </c>
      <c r="CV379" s="145" t="str">
        <f>IFERROR(TRUNC(VLOOKUP($E379,'Container Panel'!$B$41:$Z$100,$D379,0)/(VLOOKUP(CV$276,UI!$A$12:$O$51,VLOOKUP(CV$277,$B$276:$C$278,2,0),0)/1000)),"")</f>
        <v/>
      </c>
      <c r="CW379" s="145" t="str">
        <f>IFERROR(TRUNC(VLOOKUP($E379,'Container Panel'!$B$41:$Z$100,$D379,0)/(VLOOKUP(CW$276,UI!$A$12:$O$51,VLOOKUP(CW$277,$B$276:$C$278,2,0),0)/1000)),"")</f>
        <v/>
      </c>
      <c r="CX379" s="145" t="str">
        <f>IFERROR(TRUNC(VLOOKUP($E379,'Container Panel'!$B$41:$Z$100,$D379,0)/(VLOOKUP(CX$276,UI!$A$12:$O$51,VLOOKUP(CX$277,$B$276:$C$278,2,0),0)/1000)),"")</f>
        <v/>
      </c>
      <c r="CY379" s="145" t="str">
        <f>IFERROR(TRUNC(VLOOKUP($E379,'Container Panel'!$B$41:$Z$100,$D379,0)/(VLOOKUP(CY$276,UI!$A$12:$O$51,VLOOKUP(CY$277,$B$276:$C$278,2,0),0)/1000)),"")</f>
        <v/>
      </c>
      <c r="CZ379" s="145" t="str">
        <f>IFERROR(TRUNC(VLOOKUP($E379,'Container Panel'!$B$41:$Z$100,$D379,0)/(VLOOKUP(CZ$276,UI!$A$12:$O$51,VLOOKUP(CZ$277,$B$276:$C$278,2,0),0)/1000)),"")</f>
        <v/>
      </c>
      <c r="DA379" s="145" t="str">
        <f>IFERROR(TRUNC(VLOOKUP($E379,'Container Panel'!$B$41:$Z$100,$D379,0)/(VLOOKUP(DA$276,UI!$A$12:$O$51,VLOOKUP(DA$277,$B$276:$C$278,2,0),0)/1000)),"")</f>
        <v/>
      </c>
      <c r="DB379" s="145" t="str">
        <f>IFERROR(TRUNC(VLOOKUP($E379,'Container Panel'!$B$41:$Z$100,$D379,0)/(VLOOKUP(DB$276,UI!$A$12:$O$51,VLOOKUP(DB$277,$B$276:$C$278,2,0),0)/1000)),"")</f>
        <v/>
      </c>
      <c r="DC379" s="145" t="str">
        <f>IFERROR(TRUNC(VLOOKUP($E379,'Container Panel'!$B$41:$Z$100,$D379,0)/(VLOOKUP(DC$276,UI!$A$12:$O$51,VLOOKUP(DC$277,$B$276:$C$278,2,0),0)/1000)),"")</f>
        <v/>
      </c>
      <c r="DD379" s="145" t="str">
        <f>IFERROR(TRUNC(VLOOKUP($E379,'Container Panel'!$B$41:$Z$100,$D379,0)/(VLOOKUP(DD$276,UI!$A$12:$O$51,VLOOKUP(DD$277,$B$276:$C$278,2,0),0)/1000)),"")</f>
        <v/>
      </c>
      <c r="DE379" s="145" t="str">
        <f>IFERROR(TRUNC(VLOOKUP($E379,'Container Panel'!$B$41:$Z$100,$D379,0)/(VLOOKUP(DE$276,UI!$A$12:$O$51,VLOOKUP(DE$277,$B$276:$C$278,2,0),0)/1000)),"")</f>
        <v/>
      </c>
      <c r="DF379" s="145" t="str">
        <f>IFERROR(TRUNC(VLOOKUP($E379,'Container Panel'!$B$41:$Z$100,$D379,0)/(VLOOKUP(DF$276,UI!$A$12:$O$51,VLOOKUP(DF$277,$B$276:$C$278,2,0),0)/1000)),"")</f>
        <v/>
      </c>
      <c r="DG379" s="145" t="str">
        <f>IFERROR(TRUNC(VLOOKUP($E379,'Container Panel'!$B$41:$Z$100,$D379,0)/(VLOOKUP(DG$276,UI!$A$12:$O$51,VLOOKUP(DG$277,$B$276:$C$278,2,0),0)/1000)),"")</f>
        <v/>
      </c>
      <c r="DH379" s="145" t="str">
        <f>IFERROR(TRUNC(VLOOKUP($E379,'Container Panel'!$B$41:$Z$100,$D379,0)/(VLOOKUP(DH$276,UI!$A$12:$O$51,VLOOKUP(DH$277,$B$276:$C$278,2,0),0)/1000)),"")</f>
        <v/>
      </c>
      <c r="DI379" s="145" t="str">
        <f>IFERROR(TRUNC(VLOOKUP($E379,'Container Panel'!$B$41:$Z$100,$D379,0)/(VLOOKUP(DI$276,UI!$A$12:$O$51,VLOOKUP(DI$277,$B$276:$C$278,2,0),0)/1000)),"")</f>
        <v/>
      </c>
      <c r="DJ379" s="145" t="str">
        <f>IFERROR(TRUNC(VLOOKUP($E379,'Container Panel'!$B$41:$Z$100,$D379,0)/(VLOOKUP(DJ$276,UI!$A$12:$O$51,VLOOKUP(DJ$277,$B$276:$C$278,2,0),0)/1000)),"")</f>
        <v/>
      </c>
      <c r="DK379" s="145" t="str">
        <f>IFERROR(TRUNC(VLOOKUP($E379,'Container Panel'!$B$41:$Z$100,$D379,0)/(VLOOKUP(DK$276,UI!$A$12:$O$51,VLOOKUP(DK$277,$B$276:$C$278,2,0),0)/1000)),"")</f>
        <v/>
      </c>
      <c r="DL379" s="145" t="str">
        <f>IFERROR(TRUNC(VLOOKUP($E379,'Container Panel'!$B$41:$Z$100,$D379,0)/(VLOOKUP(DL$276,UI!$A$12:$O$51,VLOOKUP(DL$277,$B$276:$C$278,2,0),0)/1000)),"")</f>
        <v/>
      </c>
      <c r="DM379" s="145" t="str">
        <f>IFERROR(TRUNC(VLOOKUP($E379,'Container Panel'!$B$41:$Z$100,$D379,0)/(VLOOKUP(DM$276,UI!$A$12:$O$51,VLOOKUP(DM$277,$B$276:$C$278,2,0),0)/1000)),"")</f>
        <v/>
      </c>
      <c r="DN379" s="145" t="str">
        <f>IFERROR(TRUNC(VLOOKUP($E379,'Container Panel'!$B$41:$Z$100,$D379,0)/(VLOOKUP(DN$276,UI!$A$12:$O$51,VLOOKUP(DN$277,$B$276:$C$278,2,0),0)/1000)),"")</f>
        <v/>
      </c>
      <c r="DO379" s="145" t="str">
        <f>IFERROR(TRUNC(VLOOKUP($E379,'Container Panel'!$B$41:$Z$100,$D379,0)/(VLOOKUP(DO$276,UI!$A$12:$O$51,VLOOKUP(DO$277,$B$276:$C$278,2,0),0)/1000)),"")</f>
        <v/>
      </c>
      <c r="DP379" s="145" t="str">
        <f>IFERROR(TRUNC(VLOOKUP($E379,'Container Panel'!$B$41:$Z$100,$D379,0)/(VLOOKUP(DP$276,UI!$A$12:$O$51,VLOOKUP(DP$277,$B$276:$C$278,2,0),0)/1000)),"")</f>
        <v/>
      </c>
      <c r="DQ379" s="145" t="str">
        <f>IFERROR(TRUNC(VLOOKUP($E379,'Container Panel'!$B$41:$Z$100,$D379,0)/(VLOOKUP(DQ$276,UI!$A$12:$O$51,VLOOKUP(DQ$277,$B$276:$C$278,2,0),0)/1000)),"")</f>
        <v/>
      </c>
      <c r="DR379" s="145" t="str">
        <f>IFERROR(TRUNC(VLOOKUP($E379,'Container Panel'!$B$41:$Z$100,$D379,0)/(VLOOKUP(DR$276,UI!$A$12:$O$51,VLOOKUP(DR$277,$B$276:$C$278,2,0),0)/1000)),"")</f>
        <v/>
      </c>
      <c r="DS379" s="145" t="str">
        <f>IFERROR(TRUNC(VLOOKUP($E379,'Container Panel'!$B$41:$Z$100,$D379,0)/(VLOOKUP(DS$276,UI!$A$12:$O$51,VLOOKUP(DS$277,$B$276:$C$278,2,0),0)/1000)),"")</f>
        <v/>
      </c>
      <c r="DT379" s="145" t="str">
        <f>IFERROR(TRUNC(VLOOKUP($E379,'Container Panel'!$B$41:$Z$100,$D379,0)/(VLOOKUP(DT$276,UI!$A$12:$O$51,VLOOKUP(DT$277,$B$276:$C$278,2,0),0)/1000)),"")</f>
        <v/>
      </c>
      <c r="DU379" s="145" t="str">
        <f>IFERROR(TRUNC(VLOOKUP($E379,'Container Panel'!$B$41:$Z$100,$D379,0)/(VLOOKUP(DU$276,UI!$A$12:$O$51,VLOOKUP(DU$277,$B$276:$C$278,2,0),0)/1000)),"")</f>
        <v/>
      </c>
      <c r="DV379" s="145" t="str">
        <f>IFERROR(TRUNC(VLOOKUP($E379,'Container Panel'!$B$41:$Z$100,$D379,0)/(VLOOKUP(DV$276,UI!$A$12:$O$51,VLOOKUP(DV$277,$B$276:$C$278,2,0),0)/1000)),"")</f>
        <v/>
      </c>
      <c r="DW379" s="145" t="str">
        <f>IFERROR(TRUNC(VLOOKUP($E379,'Container Panel'!$B$41:$Z$100,$D379,0)/(VLOOKUP(DW$276,UI!$A$12:$O$51,VLOOKUP(DW$277,$B$276:$C$278,2,0),0)/1000)),"")</f>
        <v/>
      </c>
      <c r="DX379" s="145" t="str">
        <f>IFERROR(TRUNC(VLOOKUP($E379,'Container Panel'!$B$41:$Z$100,$D379,0)/(VLOOKUP(DX$276,UI!$A$12:$O$51,VLOOKUP(DX$277,$B$276:$C$278,2,0),0)/1000)),"")</f>
        <v/>
      </c>
      <c r="DY379" s="145" t="str">
        <f>IFERROR(TRUNC(VLOOKUP($E379,'Container Panel'!$B$41:$Z$100,$D379,0)/(VLOOKUP(DY$276,UI!$A$12:$O$51,VLOOKUP(DY$277,$B$276:$C$278,2,0),0)/1000)),"")</f>
        <v/>
      </c>
      <c r="DZ379" s="145" t="str">
        <f>IFERROR(TRUNC(VLOOKUP($E379,'Container Panel'!$B$41:$Z$100,$D379,0)/(VLOOKUP(DZ$276,UI!$A$12:$O$51,VLOOKUP(DZ$277,$B$276:$C$278,2,0),0)/1000)),"")</f>
        <v/>
      </c>
      <c r="EA379" s="145" t="str">
        <f>IFERROR(TRUNC(VLOOKUP($E379,'Container Panel'!$B$41:$Z$100,$D379,0)/(VLOOKUP(EA$276,UI!$A$12:$O$51,VLOOKUP(EA$277,$B$276:$C$278,2,0),0)/1000)),"")</f>
        <v/>
      </c>
      <c r="EB379" s="145" t="str">
        <f>IFERROR(TRUNC(VLOOKUP($E379,'Container Panel'!$B$41:$Z$100,$D379,0)/(VLOOKUP(EB$276,UI!$A$12:$O$51,VLOOKUP(EB$277,$B$276:$C$278,2,0),0)/1000)),"")</f>
        <v/>
      </c>
      <c r="EC379" s="145" t="str">
        <f>IFERROR(TRUNC(VLOOKUP($E379,'Container Panel'!$B$41:$Z$100,$D379,0)/(VLOOKUP(EC$276,UI!$A$12:$O$51,VLOOKUP(EC$277,$B$276:$C$278,2,0),0)/1000)),"")</f>
        <v/>
      </c>
      <c r="ED379" s="145" t="str">
        <f>IFERROR(TRUNC(VLOOKUP($E379,'Container Panel'!$B$41:$Z$100,$D379,0)/(VLOOKUP(ED$276,UI!$A$12:$O$51,VLOOKUP(ED$277,$B$276:$C$278,2,0),0)/1000)),"")</f>
        <v/>
      </c>
      <c r="EE379" s="145" t="str">
        <f>IFERROR(TRUNC(VLOOKUP($E379,'Container Panel'!$B$41:$Z$100,$D379,0)/(VLOOKUP(EE$276,UI!$A$12:$O$51,VLOOKUP(EE$277,$B$276:$C$278,2,0),0)/1000)),"")</f>
        <v/>
      </c>
      <c r="EF379" s="145" t="str">
        <f>IFERROR(TRUNC(VLOOKUP($E379,'Container Panel'!$B$41:$Z$100,$D379,0)/(VLOOKUP(EF$276,UI!$A$12:$O$51,VLOOKUP(EF$277,$B$276:$C$278,2,0),0)/1000)),"")</f>
        <v/>
      </c>
      <c r="EG379" s="145" t="str">
        <f>IFERROR(TRUNC(VLOOKUP($E379,'Container Panel'!$B$41:$Z$100,$D379,0)/(VLOOKUP(EG$276,UI!$A$12:$O$51,VLOOKUP(EG$277,$B$276:$C$278,2,0),0)/1000)),"")</f>
        <v/>
      </c>
      <c r="EH379" s="145" t="str">
        <f>IFERROR(TRUNC(VLOOKUP($E379,'Container Panel'!$B$41:$Z$100,$D379,0)/(VLOOKUP(EH$276,UI!$A$12:$O$51,VLOOKUP(EH$277,$B$276:$C$278,2,0),0)/1000)),"")</f>
        <v/>
      </c>
      <c r="EI379" s="145" t="str">
        <f>IFERROR(TRUNC(VLOOKUP($E379,'Container Panel'!$B$41:$Z$100,$D379,0)/(VLOOKUP(EI$276,UI!$A$12:$O$51,VLOOKUP(EI$277,$B$276:$C$278,2,0),0)/1000)),"")</f>
        <v/>
      </c>
      <c r="EJ379" s="145" t="str">
        <f>IFERROR(TRUNC(VLOOKUP($E379,'Container Panel'!$B$41:$Z$100,$D379,0)/(VLOOKUP(EJ$276,UI!$A$12:$O$51,VLOOKUP(EJ$277,$B$276:$C$278,2,0),0)/1000)),"")</f>
        <v/>
      </c>
      <c r="EK379" s="145" t="str">
        <f>IFERROR(TRUNC(VLOOKUP($E379,'Container Panel'!$B$41:$Z$100,$D379,0)/(VLOOKUP(EK$276,UI!$A$12:$O$51,VLOOKUP(EK$277,$B$276:$C$278,2,0),0)/1000)),"")</f>
        <v/>
      </c>
      <c r="EL379" s="145" t="str">
        <f>IFERROR(TRUNC(VLOOKUP($E379,'Container Panel'!$B$41:$Z$100,$D379,0)/(VLOOKUP(EL$276,UI!$A$12:$O$51,VLOOKUP(EL$277,$B$276:$C$278,2,0),0)/1000)),"")</f>
        <v/>
      </c>
      <c r="EM379" s="145" t="str">
        <f>IFERROR(TRUNC(VLOOKUP($E379,'Container Panel'!$B$41:$Z$100,$D379,0)/(VLOOKUP(EM$276,UI!$A$12:$O$51,VLOOKUP(EM$277,$B$276:$C$278,2,0),0)/1000)),"")</f>
        <v/>
      </c>
      <c r="EN379" s="145" t="str">
        <f>IFERROR(TRUNC(VLOOKUP($E379,'Container Panel'!$B$41:$Z$100,$D379,0)/(VLOOKUP(EN$276,UI!$A$12:$O$51,VLOOKUP(EN$277,$B$276:$C$278,2,0),0)/1000)),"")</f>
        <v/>
      </c>
      <c r="EO379" s="145" t="str">
        <f>IFERROR(TRUNC(VLOOKUP($E379,'Container Panel'!$B$41:$Z$100,$D379,0)/(VLOOKUP(EO$276,UI!$A$12:$O$51,VLOOKUP(EO$277,$B$276:$C$278,2,0),0)/1000)),"")</f>
        <v/>
      </c>
      <c r="EP379" s="145" t="str">
        <f>IFERROR(TRUNC(VLOOKUP($E379,'Container Panel'!$B$41:$Z$100,$D379,0)/(VLOOKUP(EP$276,UI!$A$12:$O$51,VLOOKUP(EP$277,$B$276:$C$278,2,0),0)/1000)),"")</f>
        <v/>
      </c>
      <c r="EQ379" s="145" t="str">
        <f>IFERROR(TRUNC(VLOOKUP($E379,'Container Panel'!$B$41:$Z$100,$D379,0)/(VLOOKUP(EQ$276,UI!$A$12:$O$51,VLOOKUP(EQ$277,$B$276:$C$278,2,0),0)/1000)),"")</f>
        <v/>
      </c>
      <c r="ER379" s="145" t="str">
        <f>IFERROR(TRUNC(VLOOKUP($E379,'Container Panel'!$B$41:$Z$100,$D379,0)/(VLOOKUP(ER$276,UI!$A$12:$O$51,VLOOKUP(ER$277,$B$276:$C$278,2,0),0)/1000)),"")</f>
        <v/>
      </c>
      <c r="ES379" s="145" t="str">
        <f>IFERROR(TRUNC(VLOOKUP($E379,'Container Panel'!$B$41:$Z$100,$D379,0)/(VLOOKUP(ES$276,UI!$A$12:$O$51,VLOOKUP(ES$277,$B$276:$C$278,2,0),0)/1000)),"")</f>
        <v/>
      </c>
      <c r="ET379" s="145" t="str">
        <f>IFERROR(TRUNC(VLOOKUP($E379,'Container Panel'!$B$41:$Z$100,$D379,0)/(VLOOKUP(ET$276,UI!$A$12:$O$51,VLOOKUP(ET$277,$B$276:$C$278,2,0),0)/1000)),"")</f>
        <v/>
      </c>
      <c r="EU379" s="145" t="str">
        <f>IFERROR(TRUNC(VLOOKUP($E379,'Container Panel'!$B$41:$Z$100,$D379,0)/(VLOOKUP(EU$276,UI!$A$12:$O$51,VLOOKUP(EU$277,$B$276:$C$278,2,0),0)/1000)),"")</f>
        <v/>
      </c>
      <c r="EV379" s="145" t="str">
        <f>IFERROR(TRUNC(VLOOKUP($E379,'Container Panel'!$B$41:$Z$100,$D379,0)/(VLOOKUP(EV$276,UI!$A$12:$O$51,VLOOKUP(EV$277,$B$276:$C$278,2,0),0)/1000)),"")</f>
        <v/>
      </c>
      <c r="EW379" s="145" t="str">
        <f>IFERROR(TRUNC(VLOOKUP($E379,'Container Panel'!$B$41:$Z$100,$D379,0)/(VLOOKUP(EW$276,UI!$A$12:$O$51,VLOOKUP(EW$277,$B$276:$C$278,2,0),0)/1000)),"")</f>
        <v/>
      </c>
      <c r="EX379" s="145" t="str">
        <f>IFERROR(TRUNC(VLOOKUP($E379,'Container Panel'!$B$41:$Z$100,$D379,0)/(VLOOKUP(EX$276,UI!$A$12:$O$51,VLOOKUP(EX$277,$B$276:$C$278,2,0),0)/1000)),"")</f>
        <v/>
      </c>
      <c r="EY379" s="145" t="str">
        <f>IFERROR(TRUNC(VLOOKUP($E379,'Container Panel'!$B$41:$Z$100,$D379,0)/(VLOOKUP(EY$276,UI!$A$12:$O$51,VLOOKUP(EY$277,$B$276:$C$278,2,0),0)/1000)),"")</f>
        <v/>
      </c>
      <c r="EZ379" s="145" t="str">
        <f>IFERROR(TRUNC(VLOOKUP($E379,'Container Panel'!$B$41:$Z$100,$D379,0)/(VLOOKUP(EZ$276,UI!$A$12:$O$51,VLOOKUP(EZ$277,$B$276:$C$278,2,0),0)/1000)),"")</f>
        <v/>
      </c>
      <c r="FA379" s="145" t="str">
        <f>IFERROR(TRUNC(VLOOKUP($E379,'Container Panel'!$B$41:$Z$100,$D379,0)/(VLOOKUP(FA$276,UI!$A$12:$O$51,VLOOKUP(FA$277,$B$276:$C$278,2,0),0)/1000)),"")</f>
        <v/>
      </c>
      <c r="FB379" s="145" t="str">
        <f>IFERROR(TRUNC(VLOOKUP($E379,'Container Panel'!$B$41:$Z$100,$D379,0)/(VLOOKUP(FB$276,UI!$A$12:$O$51,VLOOKUP(FB$277,$B$276:$C$278,2,0),0)/1000)),"")</f>
        <v/>
      </c>
      <c r="FC379" s="145" t="str">
        <f>IFERROR(TRUNC(VLOOKUP($E379,'Container Panel'!$B$41:$Z$100,$D379,0)/(VLOOKUP(FC$276,UI!$A$12:$O$51,VLOOKUP(FC$277,$B$276:$C$278,2,0),0)/1000)),"")</f>
        <v/>
      </c>
      <c r="FD379" s="145" t="str">
        <f>IFERROR(TRUNC(VLOOKUP($E379,'Container Panel'!$B$41:$Z$100,$D379,0)/(VLOOKUP(FD$276,UI!$A$12:$O$51,VLOOKUP(FD$277,$B$276:$C$278,2,0),0)/1000)),"")</f>
        <v/>
      </c>
      <c r="FE379" s="145" t="str">
        <f>IFERROR(TRUNC(VLOOKUP($E379,'Container Panel'!$B$41:$Z$100,$D379,0)/(VLOOKUP(FE$276,UI!$A$12:$O$51,VLOOKUP(FE$277,$B$276:$C$278,2,0),0)/1000)),"")</f>
        <v/>
      </c>
      <c r="FF379" s="145" t="str">
        <f>IFERROR(TRUNC(VLOOKUP($E379,'Container Panel'!$B$41:$Z$100,$D379,0)/(VLOOKUP(FF$276,UI!$A$12:$O$51,VLOOKUP(FF$277,$B$276:$C$278,2,0),0)/1000)),"")</f>
        <v/>
      </c>
      <c r="FG379" s="145" t="str">
        <f>IFERROR(TRUNC(VLOOKUP($E379,'Container Panel'!$B$41:$Z$100,$D379,0)/(VLOOKUP(FG$276,UI!$A$12:$O$51,VLOOKUP(FG$277,$B$276:$C$278,2,0),0)/1000)),"")</f>
        <v/>
      </c>
      <c r="FH379" s="145" t="str">
        <f>IFERROR(TRUNC(VLOOKUP($E379,'Container Panel'!$B$41:$Z$100,$D379,0)/(VLOOKUP(FH$276,UI!$A$12:$O$51,VLOOKUP(FH$277,$B$276:$C$278,2,0),0)/1000)),"")</f>
        <v/>
      </c>
      <c r="FI379" s="145" t="str">
        <f>IFERROR(TRUNC(VLOOKUP($E379,'Container Panel'!$B$41:$Z$100,$D379,0)/(VLOOKUP(FI$276,UI!$A$12:$O$51,VLOOKUP(FI$277,$B$276:$C$278,2,0),0)/1000)),"")</f>
        <v/>
      </c>
      <c r="FJ379" s="145" t="str">
        <f>IFERROR(TRUNC(VLOOKUP($E379,'Container Panel'!$B$41:$Z$100,$D379,0)/(VLOOKUP(FJ$276,UI!$A$12:$O$51,VLOOKUP(FJ$277,$B$276:$C$278,2,0),0)/1000)),"")</f>
        <v/>
      </c>
      <c r="FK379" s="145" t="str">
        <f>IFERROR(TRUNC(VLOOKUP($E379,'Container Panel'!$B$41:$Z$100,$D379,0)/(VLOOKUP(FK$276,UI!$A$12:$O$51,VLOOKUP(FK$277,$B$276:$C$278,2,0),0)/1000)),"")</f>
        <v/>
      </c>
      <c r="FL379" s="145" t="str">
        <f>IFERROR(TRUNC(VLOOKUP($E379,'Container Panel'!$B$41:$Z$100,$D379,0)/(VLOOKUP(FL$276,UI!$A$12:$O$51,VLOOKUP(FL$277,$B$276:$C$278,2,0),0)/1000)),"")</f>
        <v/>
      </c>
      <c r="FM379" s="145" t="str">
        <f>IFERROR(TRUNC(VLOOKUP($E379,'Container Panel'!$B$41:$Z$100,$D379,0)/(VLOOKUP(FM$276,UI!$A$12:$O$51,VLOOKUP(FM$277,$B$276:$C$278,2,0),0)/1000)),"")</f>
        <v/>
      </c>
      <c r="FN379" s="145" t="str">
        <f>IFERROR(TRUNC(VLOOKUP($E379,'Container Panel'!$B$41:$Z$100,$D379,0)/(VLOOKUP(FN$276,UI!$A$12:$O$51,VLOOKUP(FN$277,$B$276:$C$278,2,0),0)/1000)),"")</f>
        <v/>
      </c>
      <c r="FO379" s="145" t="str">
        <f>IFERROR(TRUNC(VLOOKUP($E379,'Container Panel'!$B$41:$Z$100,$D379,0)/(VLOOKUP(FO$276,UI!$A$12:$O$51,VLOOKUP(FO$277,$B$276:$C$278,2,0),0)/1000)),"")</f>
        <v/>
      </c>
      <c r="FP379" s="145" t="str">
        <f>IFERROR(TRUNC(VLOOKUP($E379,'Container Panel'!$B$41:$Z$100,$D379,0)/(VLOOKUP(FP$276,UI!$A$12:$O$51,VLOOKUP(FP$277,$B$276:$C$278,2,0),0)/1000)),"")</f>
        <v/>
      </c>
      <c r="FQ379" s="145" t="str">
        <f>IFERROR(TRUNC(VLOOKUP($E379,'Container Panel'!$B$41:$Z$100,$D379,0)/(VLOOKUP(FQ$276,UI!$A$12:$O$51,VLOOKUP(FQ$277,$B$276:$C$278,2,0),0)/1000)),"")</f>
        <v/>
      </c>
      <c r="FR379" s="145" t="str">
        <f>IFERROR(TRUNC(VLOOKUP($E379,'Container Panel'!$B$41:$Z$100,$D379,0)/(VLOOKUP(FR$276,UI!$A$12:$O$51,VLOOKUP(FR$277,$B$276:$C$278,2,0),0)/1000)),"")</f>
        <v/>
      </c>
      <c r="FS379" s="145" t="str">
        <f>IFERROR(TRUNC(VLOOKUP($E379,'Container Panel'!$B$41:$Z$100,$D379,0)/(VLOOKUP(FS$276,UI!$A$12:$O$51,VLOOKUP(FS$277,$B$276:$C$278,2,0),0)/1000)),"")</f>
        <v/>
      </c>
      <c r="FT379" s="145" t="str">
        <f>IFERROR(TRUNC(VLOOKUP($E379,'Container Panel'!$B$41:$Z$100,$D379,0)/(VLOOKUP(FT$276,UI!$A$12:$O$51,VLOOKUP(FT$277,$B$276:$C$278,2,0),0)/1000)),"")</f>
        <v/>
      </c>
      <c r="FU379" s="145" t="str">
        <f>IFERROR(TRUNC(VLOOKUP($E379,'Container Panel'!$B$41:$Z$100,$D379,0)/(VLOOKUP(FU$276,UI!$A$12:$O$51,VLOOKUP(FU$277,$B$276:$C$278,2,0),0)/1000)),"")</f>
        <v/>
      </c>
      <c r="FV379" s="145" t="str">
        <f>IFERROR(TRUNC(VLOOKUP($E379,'Container Panel'!$B$41:$Z$100,$D379,0)/(VLOOKUP(FV$276,UI!$A$12:$O$51,VLOOKUP(FV$277,$B$276:$C$278,2,0),0)/1000)),"")</f>
        <v/>
      </c>
      <c r="FW379" s="145" t="str">
        <f>IFERROR(TRUNC(VLOOKUP($E379,'Container Panel'!$B$41:$Z$100,$D379,0)/(VLOOKUP(FW$276,UI!$A$12:$O$51,VLOOKUP(FW$277,$B$276:$C$278,2,0),0)/1000)),"")</f>
        <v/>
      </c>
      <c r="FX379" s="145" t="str">
        <f>IFERROR(TRUNC(VLOOKUP($E379,'Container Panel'!$B$41:$Z$100,$D379,0)/(VLOOKUP(FX$276,UI!$A$12:$O$51,VLOOKUP(FX$277,$B$276:$C$278,2,0),0)/1000)),"")</f>
        <v/>
      </c>
      <c r="FY379" s="145" t="str">
        <f>IFERROR(TRUNC(VLOOKUP($E379,'Container Panel'!$B$41:$Z$100,$D379,0)/(VLOOKUP(FY$276,UI!$A$12:$O$51,VLOOKUP(FY$277,$B$276:$C$278,2,0),0)/1000)),"")</f>
        <v/>
      </c>
      <c r="FZ379" s="145" t="str">
        <f>IFERROR(TRUNC(VLOOKUP($E379,'Container Panel'!$B$41:$Z$100,$D379,0)/(VLOOKUP(FZ$276,UI!$A$12:$O$51,VLOOKUP(FZ$277,$B$276:$C$278,2,0),0)/1000)),"")</f>
        <v/>
      </c>
      <c r="GA379" s="145" t="str">
        <f>IFERROR(TRUNC(VLOOKUP($E379,'Container Panel'!$B$41:$Z$100,$D379,0)/(VLOOKUP(GA$276,UI!$A$12:$O$51,VLOOKUP(GA$277,$B$276:$C$278,2,0),0)/1000)),"")</f>
        <v/>
      </c>
      <c r="GB379" s="145" t="str">
        <f>IFERROR(TRUNC(VLOOKUP($E379,'Container Panel'!$B$41:$Z$100,$D379,0)/(VLOOKUP(GB$276,UI!$A$12:$O$51,VLOOKUP(GB$277,$B$276:$C$278,2,0),0)/1000)),"")</f>
        <v/>
      </c>
      <c r="GC379" s="145" t="str">
        <f>IFERROR(TRUNC(VLOOKUP($E379,'Container Panel'!$B$41:$Z$100,$D379,0)/(VLOOKUP(GC$276,UI!$A$12:$O$51,VLOOKUP(GC$277,$B$276:$C$278,2,0),0)/1000)),"")</f>
        <v/>
      </c>
      <c r="GD379" s="145" t="str">
        <f>IFERROR(TRUNC(VLOOKUP($E379,'Container Panel'!$B$41:$Z$100,$D379,0)/(VLOOKUP(GD$276,UI!$A$12:$O$51,VLOOKUP(GD$277,$B$276:$C$278,2,0),0)/1000)),"")</f>
        <v/>
      </c>
      <c r="GE379" s="145" t="str">
        <f>IFERROR(TRUNC(VLOOKUP($E379,'Container Panel'!$B$41:$Z$100,$D379,0)/(VLOOKUP(GE$276,UI!$A$12:$O$51,VLOOKUP(GE$277,$B$276:$C$278,2,0),0)/1000)),"")</f>
        <v/>
      </c>
      <c r="GF379" s="145" t="str">
        <f>IFERROR(TRUNC(VLOOKUP($E379,'Container Panel'!$B$41:$Z$100,$D379,0)/(VLOOKUP(GF$276,UI!$A$12:$O$51,VLOOKUP(GF$277,$B$276:$C$278,2,0),0)/1000)),"")</f>
        <v/>
      </c>
      <c r="GG379" s="145" t="str">
        <f>IFERROR(TRUNC(VLOOKUP($E379,'Container Panel'!$B$41:$Z$100,$D379,0)/(VLOOKUP(GG$276,UI!$A$12:$O$51,VLOOKUP(GG$277,$B$276:$C$278,2,0),0)/1000)),"")</f>
        <v/>
      </c>
      <c r="GH379" s="145" t="str">
        <f>IFERROR(TRUNC(VLOOKUP($E379,'Container Panel'!$B$41:$Z$100,$D379,0)/(VLOOKUP(GH$276,UI!$A$12:$O$51,VLOOKUP(GH$277,$B$276:$C$278,2,0),0)/1000)),"")</f>
        <v/>
      </c>
      <c r="GI379" s="145" t="str">
        <f>IFERROR(TRUNC(VLOOKUP($E379,'Container Panel'!$B$41:$Z$100,$D379,0)/(VLOOKUP(GI$276,UI!$A$12:$O$51,VLOOKUP(GI$277,$B$276:$C$278,2,0),0)/1000)),"")</f>
        <v/>
      </c>
      <c r="GJ379" s="145" t="str">
        <f>IFERROR(TRUNC(VLOOKUP($E379,'Container Panel'!$B$41:$Z$100,$D379,0)/(VLOOKUP(GJ$276,UI!$A$12:$O$51,VLOOKUP(GJ$277,$B$276:$C$278,2,0),0)/1000)),"")</f>
        <v/>
      </c>
      <c r="GK379" s="145" t="str">
        <f>IFERROR(TRUNC(VLOOKUP($E379,'Container Panel'!$B$41:$Z$100,$D379,0)/(VLOOKUP(GK$276,UI!$A$12:$O$51,VLOOKUP(GK$277,$B$276:$C$278,2,0),0)/1000)),"")</f>
        <v/>
      </c>
      <c r="GL379" s="145" t="str">
        <f>IFERROR(TRUNC(VLOOKUP($E379,'Container Panel'!$B$41:$Z$100,$D379,0)/(VLOOKUP(GL$276,UI!$A$12:$O$51,VLOOKUP(GL$277,$B$276:$C$278,2,0),0)/1000)),"")</f>
        <v/>
      </c>
      <c r="GM379" s="145" t="str">
        <f>IFERROR(TRUNC(VLOOKUP($E379,'Container Panel'!$B$41:$Z$100,$D379,0)/(VLOOKUP(GM$276,UI!$A$12:$O$51,VLOOKUP(GM$277,$B$276:$C$278,2,0),0)/1000)),"")</f>
        <v/>
      </c>
      <c r="GN379" s="145" t="str">
        <f>IFERROR(TRUNC(VLOOKUP($E379,'Container Panel'!$B$41:$Z$100,$D379,0)/(VLOOKUP(GN$276,UI!$A$12:$O$51,VLOOKUP(GN$277,$B$276:$C$278,2,0),0)/1000)),"")</f>
        <v/>
      </c>
      <c r="GO379" s="145" t="str">
        <f>IFERROR(TRUNC(VLOOKUP($E379,'Container Panel'!$B$41:$Z$100,$D379,0)/(VLOOKUP(GO$276,UI!$A$12:$O$51,VLOOKUP(GO$277,$B$276:$C$278,2,0),0)/1000)),"")</f>
        <v/>
      </c>
      <c r="GP379" s="145" t="str">
        <f>IFERROR(TRUNC(VLOOKUP($E379,'Container Panel'!$B$41:$Z$100,$D379,0)/(VLOOKUP(GP$276,UI!$A$12:$O$51,VLOOKUP(GP$277,$B$276:$C$278,2,0),0)/1000)),"")</f>
        <v/>
      </c>
      <c r="GQ379" s="145" t="str">
        <f>IFERROR(TRUNC(VLOOKUP($E379,'Container Panel'!$B$41:$Z$100,$D379,0)/(VLOOKUP(GQ$276,UI!$A$12:$O$51,VLOOKUP(GQ$277,$B$276:$C$278,2,0),0)/1000)),"")</f>
        <v/>
      </c>
      <c r="GR379" s="145" t="str">
        <f>IFERROR(TRUNC(VLOOKUP($E379,'Container Panel'!$B$41:$Z$100,$D379,0)/(VLOOKUP(GR$276,UI!$A$12:$O$51,VLOOKUP(GR$277,$B$276:$C$278,2,0),0)/1000)),"")</f>
        <v/>
      </c>
      <c r="GS379" s="145" t="str">
        <f>IFERROR(TRUNC(VLOOKUP($E379,'Container Panel'!$B$41:$Z$100,$D379,0)/(VLOOKUP(GS$276,UI!$A$12:$O$51,VLOOKUP(GS$277,$B$276:$C$278,2,0),0)/1000)),"")</f>
        <v/>
      </c>
      <c r="GT379" s="145" t="str">
        <f>IFERROR(TRUNC(VLOOKUP($E379,'Container Panel'!$B$41:$Z$100,$D379,0)/(VLOOKUP(GT$276,UI!$A$12:$O$51,VLOOKUP(GT$277,$B$276:$C$278,2,0),0)/1000)),"")</f>
        <v/>
      </c>
      <c r="GU379" s="145" t="str">
        <f>IFERROR(TRUNC(VLOOKUP($E379,'Container Panel'!$B$41:$Z$100,$D379,0)/(VLOOKUP(GU$276,UI!$A$12:$O$51,VLOOKUP(GU$277,$B$276:$C$278,2,0),0)/1000)),"")</f>
        <v/>
      </c>
      <c r="GV379" s="145" t="str">
        <f>IFERROR(TRUNC(VLOOKUP($E379,'Container Panel'!$B$41:$Z$100,$D379,0)/(VLOOKUP(GV$276,UI!$A$12:$O$51,VLOOKUP(GV$277,$B$276:$C$278,2,0),0)/1000)),"")</f>
        <v/>
      </c>
      <c r="GW379" s="145" t="str">
        <f>IFERROR(TRUNC(VLOOKUP($E379,'Container Panel'!$B$41:$Z$100,$D379,0)/(VLOOKUP(GW$276,UI!$A$12:$O$51,VLOOKUP(GW$277,$B$276:$C$278,2,0),0)/1000)),"")</f>
        <v/>
      </c>
      <c r="GX379" s="145" t="str">
        <f>IFERROR(TRUNC(VLOOKUP($E379,'Container Panel'!$B$41:$Z$100,$D379,0)/(VLOOKUP(GX$276,UI!$A$12:$O$51,VLOOKUP(GX$277,$B$276:$C$278,2,0),0)/1000)),"")</f>
        <v/>
      </c>
      <c r="GY379" s="145" t="str">
        <f>IFERROR(TRUNC(VLOOKUP($E379,'Container Panel'!$B$41:$Z$100,$D379,0)/(VLOOKUP(GY$276,UI!$A$12:$O$51,VLOOKUP(GY$277,$B$276:$C$278,2,0),0)/1000)),"")</f>
        <v/>
      </c>
      <c r="GZ379" s="145" t="str">
        <f>IFERROR(TRUNC(VLOOKUP($E379,'Container Panel'!$B$41:$Z$100,$D379,0)/(VLOOKUP(GZ$276,UI!$A$12:$O$51,VLOOKUP(GZ$277,$B$276:$C$278,2,0),0)/1000)),"")</f>
        <v/>
      </c>
      <c r="HA379" s="145" t="str">
        <f>IFERROR(TRUNC(VLOOKUP($E379,'Container Panel'!$B$41:$Z$100,$D379,0)/(VLOOKUP(HA$276,UI!$A$12:$O$51,VLOOKUP(HA$277,$B$276:$C$278,2,0),0)/1000)),"")</f>
        <v/>
      </c>
      <c r="HB379" s="145" t="str">
        <f>IFERROR(TRUNC(VLOOKUP($E379,'Container Panel'!$B$41:$Z$100,$D379,0)/(VLOOKUP(HB$276,UI!$A$12:$O$51,VLOOKUP(HB$277,$B$276:$C$278,2,0),0)/1000)),"")</f>
        <v/>
      </c>
      <c r="HC379" s="145" t="str">
        <f>IFERROR(TRUNC(VLOOKUP($E379,'Container Panel'!$B$41:$Z$100,$D379,0)/(VLOOKUP(HC$276,UI!$A$12:$O$51,VLOOKUP(HC$277,$B$276:$C$278,2,0),0)/1000)),"")</f>
        <v/>
      </c>
      <c r="HD379" s="145" t="str">
        <f>IFERROR(TRUNC(VLOOKUP($E379,'Container Panel'!$B$41:$Z$100,$D379,0)/(VLOOKUP(HD$276,UI!$A$12:$O$51,VLOOKUP(HD$277,$B$276:$C$278,2,0),0)/1000)),"")</f>
        <v/>
      </c>
      <c r="HE379" s="145" t="str">
        <f>IFERROR(TRUNC(VLOOKUP($E379,'Container Panel'!$B$41:$Z$100,$D379,0)/(VLOOKUP(HE$276,UI!$A$12:$O$51,VLOOKUP(HE$277,$B$276:$C$278,2,0),0)/1000)),"")</f>
        <v/>
      </c>
      <c r="HF379" s="145" t="str">
        <f>IFERROR(TRUNC(VLOOKUP($E379,'Container Panel'!$B$41:$Z$100,$D379,0)/(VLOOKUP(HF$276,UI!$A$12:$O$51,VLOOKUP(HF$277,$B$276:$C$278,2,0),0)/1000)),"")</f>
        <v/>
      </c>
      <c r="HG379" s="145" t="str">
        <f>IFERROR(TRUNC(VLOOKUP($E379,'Container Panel'!$B$41:$Z$100,$D379,0)/(VLOOKUP(HG$276,UI!$A$12:$O$51,VLOOKUP(HG$277,$B$276:$C$278,2,0),0)/1000)),"")</f>
        <v/>
      </c>
      <c r="HH379" s="145" t="str">
        <f>IFERROR(TRUNC(VLOOKUP($E379,'Container Panel'!$B$41:$Z$100,$D379,0)/(VLOOKUP(HH$276,UI!$A$12:$O$51,VLOOKUP(HH$277,$B$276:$C$278,2,0),0)/1000)),"")</f>
        <v/>
      </c>
      <c r="HI379" s="145" t="str">
        <f>IFERROR(TRUNC(VLOOKUP($E379,'Container Panel'!$B$41:$Z$100,$D379,0)/(VLOOKUP(HI$276,UI!$A$12:$O$51,VLOOKUP(HI$277,$B$276:$C$278,2,0),0)/1000)),"")</f>
        <v/>
      </c>
      <c r="HJ379" s="145" t="str">
        <f>IFERROR(TRUNC(VLOOKUP($E379,'Container Panel'!$B$41:$Z$100,$D379,0)/(VLOOKUP(HJ$276,UI!$A$12:$O$51,VLOOKUP(HJ$277,$B$276:$C$278,2,0),0)/1000)),"")</f>
        <v/>
      </c>
      <c r="HK379" s="145" t="str">
        <f>IFERROR(TRUNC(VLOOKUP($E379,'Container Panel'!$B$41:$Z$100,$D379,0)/(VLOOKUP(HK$276,UI!$A$12:$O$51,VLOOKUP(HK$277,$B$276:$C$278,2,0),0)/1000)),"")</f>
        <v/>
      </c>
      <c r="HL379" s="145" t="str">
        <f>IFERROR(TRUNC(VLOOKUP($E379,'Container Panel'!$B$41:$Z$100,$D379,0)/(VLOOKUP(HL$276,UI!$A$12:$O$51,VLOOKUP(HL$277,$B$276:$C$278,2,0),0)/1000)),"")</f>
        <v/>
      </c>
      <c r="HM379" s="145" t="str">
        <f>IFERROR(TRUNC(VLOOKUP($E379,'Container Panel'!$B$41:$Z$100,$D379,0)/(VLOOKUP(HM$276,UI!$A$12:$O$51,VLOOKUP(HM$277,$B$276:$C$278,2,0),0)/1000)),"")</f>
        <v/>
      </c>
      <c r="HN379" s="145" t="str">
        <f>IFERROR(TRUNC(VLOOKUP($E379,'Container Panel'!$B$41:$Z$100,$D379,0)/(VLOOKUP(HN$276,UI!$A$12:$O$51,VLOOKUP(HN$277,$B$276:$C$278,2,0),0)/1000)),"")</f>
        <v/>
      </c>
      <c r="HO379" s="145" t="str">
        <f>IFERROR(TRUNC(VLOOKUP($E379,'Container Panel'!$B$41:$Z$100,$D379,0)/(VLOOKUP(HO$276,UI!$A$12:$O$51,VLOOKUP(HO$277,$B$276:$C$278,2,0),0)/1000)),"")</f>
        <v/>
      </c>
      <c r="HP379" s="145" t="str">
        <f>IFERROR(TRUNC(VLOOKUP($E379,'Container Panel'!$B$41:$Z$100,$D379,0)/(VLOOKUP(HP$276,UI!$A$12:$O$51,VLOOKUP(HP$277,$B$276:$C$278,2,0),0)/1000)),"")</f>
        <v/>
      </c>
      <c r="HQ379" s="145" t="str">
        <f>IFERROR(TRUNC(VLOOKUP($E379,'Container Panel'!$B$41:$Z$100,$D379,0)/(VLOOKUP(HQ$276,UI!$A$12:$O$51,VLOOKUP(HQ$277,$B$276:$C$278,2,0),0)/1000)),"")</f>
        <v/>
      </c>
      <c r="HR379" s="145" t="str">
        <f>IFERROR(TRUNC(VLOOKUP($E379,'Container Panel'!$B$41:$Z$100,$D379,0)/(VLOOKUP(HR$276,UI!$A$12:$O$51,VLOOKUP(HR$277,$B$276:$C$278,2,0),0)/1000)),"")</f>
        <v/>
      </c>
      <c r="HS379" s="145" t="str">
        <f>IFERROR(TRUNC(VLOOKUP($E379,'Container Panel'!$B$41:$Z$100,$D379,0)/(VLOOKUP(HS$276,UI!$A$12:$O$51,VLOOKUP(HS$277,$B$276:$C$278,2,0),0)/1000)),"")</f>
        <v/>
      </c>
      <c r="HT379" s="145" t="str">
        <f>IFERROR(TRUNC(VLOOKUP($E379,'Container Panel'!$B$41:$Z$100,$D379,0)/(VLOOKUP(HT$276,UI!$A$12:$O$51,VLOOKUP(HT$277,$B$276:$C$278,2,0),0)/1000)),"")</f>
        <v/>
      </c>
      <c r="HU379" s="145" t="str">
        <f>IFERROR(TRUNC(VLOOKUP($E379,'Container Panel'!$B$41:$Z$100,$D379,0)/(VLOOKUP(HU$276,UI!$A$12:$O$51,VLOOKUP(HU$277,$B$276:$C$278,2,0),0)/1000)),"")</f>
        <v/>
      </c>
      <c r="HV379" s="145" t="str">
        <f>IFERROR(TRUNC(VLOOKUP($E379,'Container Panel'!$B$41:$Z$100,$D379,0)/(VLOOKUP(HV$276,UI!$A$12:$O$51,VLOOKUP(HV$277,$B$276:$C$278,2,0),0)/1000)),"")</f>
        <v/>
      </c>
      <c r="HW379" s="145" t="str">
        <f>IFERROR(TRUNC(VLOOKUP($E379,'Container Panel'!$B$41:$Z$100,$D379,0)/(VLOOKUP(HW$276,UI!$A$12:$O$51,VLOOKUP(HW$277,$B$276:$C$278,2,0),0)/1000)),"")</f>
        <v/>
      </c>
      <c r="HX379" s="145" t="str">
        <f>IFERROR(TRUNC(VLOOKUP($E379,'Container Panel'!$B$41:$Z$100,$D379,0)/(VLOOKUP(HX$276,UI!$A$12:$O$51,VLOOKUP(HX$277,$B$276:$C$278,2,0),0)/1000)),"")</f>
        <v/>
      </c>
      <c r="HY379" s="145" t="str">
        <f>IFERROR(TRUNC(VLOOKUP($E379,'Container Panel'!$B$41:$Z$100,$D379,0)/(VLOOKUP(HY$276,UI!$A$12:$O$51,VLOOKUP(HY$277,$B$276:$C$278,2,0),0)/1000)),"")</f>
        <v/>
      </c>
      <c r="HZ379" s="145" t="str">
        <f>IFERROR(TRUNC(VLOOKUP($E379,'Container Panel'!$B$41:$Z$100,$D379,0)/(VLOOKUP(HZ$276,UI!$A$12:$O$51,VLOOKUP(HZ$277,$B$276:$C$278,2,0),0)/1000)),"")</f>
        <v/>
      </c>
      <c r="IA379" s="145" t="str">
        <f>IFERROR(TRUNC(VLOOKUP($E379,'Container Panel'!$B$41:$Z$100,$D379,0)/(VLOOKUP(IA$276,UI!$A$12:$O$51,VLOOKUP(IA$277,$B$276:$C$278,2,0),0)/1000)),"")</f>
        <v/>
      </c>
      <c r="IB379" s="145" t="str">
        <f>IFERROR(TRUNC(VLOOKUP($E379,'Container Panel'!$B$41:$Z$100,$D379,0)/(VLOOKUP(IB$276,UI!$A$12:$O$51,VLOOKUP(IB$277,$B$276:$C$278,2,0),0)/1000)),"")</f>
        <v/>
      </c>
      <c r="IC379" s="145" t="str">
        <f>IFERROR(TRUNC(VLOOKUP($E379,'Container Panel'!$B$41:$Z$100,$D379,0)/(VLOOKUP(IC$276,UI!$A$12:$O$51,VLOOKUP(IC$277,$B$276:$C$278,2,0),0)/1000)),"")</f>
        <v/>
      </c>
      <c r="ID379" s="145" t="str">
        <f>IFERROR(TRUNC(VLOOKUP($E379,'Container Panel'!$B$41:$Z$100,$D379,0)/(VLOOKUP(ID$276,UI!$A$12:$O$51,VLOOKUP(ID$277,$B$276:$C$278,2,0),0)/1000)),"")</f>
        <v/>
      </c>
      <c r="IE379" s="145" t="str">
        <f>IFERROR(TRUNC(VLOOKUP($E379,'Container Panel'!$B$41:$Z$100,$D379,0)/(VLOOKUP(IE$276,UI!$A$12:$O$51,VLOOKUP(IE$277,$B$276:$C$278,2,0),0)/1000)),"")</f>
        <v/>
      </c>
      <c r="IF379" s="145" t="str">
        <f>IFERROR(TRUNC(VLOOKUP($E379,'Container Panel'!$B$41:$Z$100,$D379,0)/(VLOOKUP(IF$276,UI!$A$12:$O$51,VLOOKUP(IF$277,$B$276:$C$278,2,0),0)/1000)),"")</f>
        <v/>
      </c>
      <c r="IG379" s="145" t="str">
        <f>IFERROR(TRUNC(VLOOKUP($E379,'Container Panel'!$B$41:$Z$100,$D379,0)/(VLOOKUP(IG$276,UI!$A$12:$O$51,VLOOKUP(IG$277,$B$276:$C$278,2,0),0)/1000)),"")</f>
        <v/>
      </c>
      <c r="IH379" s="145" t="str">
        <f>IFERROR(TRUNC(VLOOKUP($E379,'Container Panel'!$B$41:$Z$100,$D379,0)/(VLOOKUP(IH$276,UI!$A$12:$O$51,VLOOKUP(IH$277,$B$276:$C$278,2,0),0)/1000)),"")</f>
        <v/>
      </c>
      <c r="II379" s="145" t="str">
        <f>IFERROR(TRUNC(VLOOKUP($E379,'Container Panel'!$B$41:$Z$100,$D379,0)/(VLOOKUP(II$276,UI!$A$12:$O$51,VLOOKUP(II$277,$B$276:$C$278,2,0),0)/1000)),"")</f>
        <v/>
      </c>
      <c r="IJ379" s="145" t="str">
        <f>IFERROR(TRUNC(VLOOKUP($E379,'Container Panel'!$B$41:$Z$100,$D379,0)/(VLOOKUP(IJ$276,UI!$A$12:$O$51,VLOOKUP(IJ$277,$B$276:$C$278,2,0),0)/1000)),"")</f>
        <v/>
      </c>
      <c r="IK379" s="145" t="str">
        <f>IFERROR(TRUNC(VLOOKUP($E379,'Container Panel'!$B$41:$Z$100,$D379,0)/(VLOOKUP(IK$276,UI!$A$12:$O$51,VLOOKUP(IK$277,$B$276:$C$278,2,0),0)/1000)),"")</f>
        <v/>
      </c>
      <c r="IL379" s="145" t="str">
        <f>IFERROR(TRUNC(VLOOKUP($E379,'Container Panel'!$B$41:$Z$100,$D379,0)/(VLOOKUP(IL$276,UI!$A$12:$O$51,VLOOKUP(IL$277,$B$276:$C$278,2,0),0)/1000)),"")</f>
        <v/>
      </c>
    </row>
    <row r="380" spans="2:246">
      <c r="B380" s="74">
        <v>100</v>
      </c>
      <c r="C380" s="74">
        <f t="shared" si="195"/>
        <v>34</v>
      </c>
      <c r="D380" s="163">
        <f>MOD(B380,3)+'Container Panel'!$Q$38</f>
        <v>17</v>
      </c>
      <c r="E380" s="143">
        <f t="shared" si="196"/>
        <v>0</v>
      </c>
      <c r="F380" s="144" t="s">
        <v>76</v>
      </c>
      <c r="G380" s="145" t="str">
        <f>IFERROR(TRUNC(VLOOKUP($E380,'Container Panel'!$B$41:$Z$100,$D380,0)/(VLOOKUP(G$276,UI!$A$12:$O$51,VLOOKUP(G$278,$B$276:$C$278,2,0),0)/1000)),"")</f>
        <v/>
      </c>
      <c r="H380" s="145" t="str">
        <f>IFERROR(TRUNC(VLOOKUP($E380,'Container Panel'!$B$41:$Z$100,$D380,0)/(VLOOKUP(H$276,UI!$A$12:$O$51,VLOOKUP(H$278,$B$276:$C$278,2,0),0)/1000)),"")</f>
        <v/>
      </c>
      <c r="I380" s="145" t="str">
        <f>IFERROR(TRUNC(VLOOKUP($E380,'Container Panel'!$B$41:$Z$100,$D380,0)/(VLOOKUP(I$276,UI!$A$12:$O$51,VLOOKUP(I$278,$B$276:$C$278,2,0),0)/1000)),"")</f>
        <v/>
      </c>
      <c r="J380" s="145" t="str">
        <f>IFERROR(TRUNC(VLOOKUP($E380,'Container Panel'!$B$41:$Z$100,$D380,0)/(VLOOKUP(J$276,UI!$A$12:$O$51,VLOOKUP(J$278,$B$276:$C$278,2,0),0)/1000)),"")</f>
        <v/>
      </c>
      <c r="K380" s="145" t="str">
        <f>IFERROR(TRUNC(VLOOKUP($E380,'Container Panel'!$B$41:$Z$100,$D380,0)/(VLOOKUP(K$276,UI!$A$12:$O$51,VLOOKUP(K$278,$B$276:$C$278,2,0),0)/1000)),"")</f>
        <v/>
      </c>
      <c r="L380" s="145" t="str">
        <f>IFERROR(TRUNC(VLOOKUP($E380,'Container Panel'!$B$41:$Z$100,$D380,0)/(VLOOKUP(L$276,UI!$A$12:$O$51,VLOOKUP(L$278,$B$276:$C$278,2,0),0)/1000)),"")</f>
        <v/>
      </c>
      <c r="M380" s="145" t="str">
        <f>IFERROR(TRUNC(VLOOKUP($E380,'Container Panel'!$B$41:$Z$100,$D380,0)/(VLOOKUP(M$276,UI!$A$12:$O$51,VLOOKUP(M$278,$B$276:$C$278,2,0),0)/1000)),"")</f>
        <v/>
      </c>
      <c r="N380" s="145" t="str">
        <f>IFERROR(TRUNC(VLOOKUP($E380,'Container Panel'!$B$41:$Z$100,$D380,0)/(VLOOKUP(N$276,UI!$A$12:$O$51,VLOOKUP(N$278,$B$276:$C$278,2,0),0)/1000)),"")</f>
        <v/>
      </c>
      <c r="O380" s="145" t="str">
        <f>IFERROR(TRUNC(VLOOKUP($E380,'Container Panel'!$B$41:$Z$100,$D380,0)/(VLOOKUP(O$276,UI!$A$12:$O$51,VLOOKUP(O$278,$B$276:$C$278,2,0),0)/1000)),"")</f>
        <v/>
      </c>
      <c r="P380" s="145" t="str">
        <f>IFERROR(TRUNC(VLOOKUP($E380,'Container Panel'!$B$41:$Z$100,$D380,0)/(VLOOKUP(P$276,UI!$A$12:$O$51,VLOOKUP(P$278,$B$276:$C$278,2,0),0)/1000)),"")</f>
        <v/>
      </c>
      <c r="Q380" s="145" t="str">
        <f>IFERROR(TRUNC(VLOOKUP($E380,'Container Panel'!$B$41:$Z$100,$D380,0)/(VLOOKUP(Q$276,UI!$A$12:$O$51,VLOOKUP(Q$278,$B$276:$C$278,2,0),0)/1000)),"")</f>
        <v/>
      </c>
      <c r="R380" s="145" t="str">
        <f>IFERROR(TRUNC(VLOOKUP($E380,'Container Panel'!$B$41:$Z$100,$D380,0)/(VLOOKUP(R$276,UI!$A$12:$O$51,VLOOKUP(R$278,$B$276:$C$278,2,0),0)/1000)),"")</f>
        <v/>
      </c>
      <c r="S380" s="145" t="str">
        <f>IFERROR(TRUNC(VLOOKUP($E380,'Container Panel'!$B$41:$Z$100,$D380,0)/(VLOOKUP(S$276,UI!$A$12:$O$51,VLOOKUP(S$278,$B$276:$C$278,2,0),0)/1000)),"")</f>
        <v/>
      </c>
      <c r="T380" s="145" t="str">
        <f>IFERROR(TRUNC(VLOOKUP($E380,'Container Panel'!$B$41:$Z$100,$D380,0)/(VLOOKUP(T$276,UI!$A$12:$O$51,VLOOKUP(T$278,$B$276:$C$278,2,0),0)/1000)),"")</f>
        <v/>
      </c>
      <c r="U380" s="145" t="str">
        <f>IFERROR(TRUNC(VLOOKUP($E380,'Container Panel'!$B$41:$Z$100,$D380,0)/(VLOOKUP(U$276,UI!$A$12:$O$51,VLOOKUP(U$278,$B$276:$C$278,2,0),0)/1000)),"")</f>
        <v/>
      </c>
      <c r="V380" s="145" t="str">
        <f>IFERROR(TRUNC(VLOOKUP($E380,'Container Panel'!$B$41:$Z$100,$D380,0)/(VLOOKUP(V$276,UI!$A$12:$O$51,VLOOKUP(V$278,$B$276:$C$278,2,0),0)/1000)),"")</f>
        <v/>
      </c>
      <c r="W380" s="145" t="str">
        <f>IFERROR(TRUNC(VLOOKUP($E380,'Container Panel'!$B$41:$Z$100,$D380,0)/(VLOOKUP(W$276,UI!$A$12:$O$51,VLOOKUP(W$278,$B$276:$C$278,2,0),0)/1000)),"")</f>
        <v/>
      </c>
      <c r="X380" s="145" t="str">
        <f>IFERROR(TRUNC(VLOOKUP($E380,'Container Panel'!$B$41:$Z$100,$D380,0)/(VLOOKUP(X$276,UI!$A$12:$O$51,VLOOKUP(X$278,$B$276:$C$278,2,0),0)/1000)),"")</f>
        <v/>
      </c>
      <c r="Y380" s="145" t="str">
        <f>IFERROR(TRUNC(VLOOKUP($E380,'Container Panel'!$B$41:$Z$100,$D380,0)/(VLOOKUP(Y$276,UI!$A$12:$O$51,VLOOKUP(Y$278,$B$276:$C$278,2,0),0)/1000)),"")</f>
        <v/>
      </c>
      <c r="Z380" s="145" t="str">
        <f>IFERROR(TRUNC(VLOOKUP($E380,'Container Panel'!$B$41:$Z$100,$D380,0)/(VLOOKUP(Z$276,UI!$A$12:$O$51,VLOOKUP(Z$278,$B$276:$C$278,2,0),0)/1000)),"")</f>
        <v/>
      </c>
      <c r="AA380" s="145" t="str">
        <f>IFERROR(TRUNC(VLOOKUP($E380,'Container Panel'!$B$41:$Z$100,$D380,0)/(VLOOKUP(AA$276,UI!$A$12:$O$51,VLOOKUP(AA$278,$B$276:$C$278,2,0),0)/1000)),"")</f>
        <v/>
      </c>
      <c r="AB380" s="145" t="str">
        <f>IFERROR(TRUNC(VLOOKUP($E380,'Container Panel'!$B$41:$Z$100,$D380,0)/(VLOOKUP(AB$276,UI!$A$12:$O$51,VLOOKUP(AB$278,$B$276:$C$278,2,0),0)/1000)),"")</f>
        <v/>
      </c>
      <c r="AC380" s="145" t="str">
        <f>IFERROR(TRUNC(VLOOKUP($E380,'Container Panel'!$B$41:$Z$100,$D380,0)/(VLOOKUP(AC$276,UI!$A$12:$O$51,VLOOKUP(AC$278,$B$276:$C$278,2,0),0)/1000)),"")</f>
        <v/>
      </c>
      <c r="AD380" s="145" t="str">
        <f>IFERROR(TRUNC(VLOOKUP($E380,'Container Panel'!$B$41:$Z$100,$D380,0)/(VLOOKUP(AD$276,UI!$A$12:$O$51,VLOOKUP(AD$278,$B$276:$C$278,2,0),0)/1000)),"")</f>
        <v/>
      </c>
      <c r="AE380" s="145" t="str">
        <f>IFERROR(TRUNC(VLOOKUP($E380,'Container Panel'!$B$41:$Z$100,$D380,0)/(VLOOKUP(AE$276,UI!$A$12:$O$51,VLOOKUP(AE$278,$B$276:$C$278,2,0),0)/1000)),"")</f>
        <v/>
      </c>
      <c r="AF380" s="145" t="str">
        <f>IFERROR(TRUNC(VLOOKUP($E380,'Container Panel'!$B$41:$Z$100,$D380,0)/(VLOOKUP(AF$276,UI!$A$12:$O$51,VLOOKUP(AF$278,$B$276:$C$278,2,0),0)/1000)),"")</f>
        <v/>
      </c>
      <c r="AG380" s="145" t="str">
        <f>IFERROR(TRUNC(VLOOKUP($E380,'Container Panel'!$B$41:$Z$100,$D380,0)/(VLOOKUP(AG$276,UI!$A$12:$O$51,VLOOKUP(AG$278,$B$276:$C$278,2,0),0)/1000)),"")</f>
        <v/>
      </c>
      <c r="AH380" s="145" t="str">
        <f>IFERROR(TRUNC(VLOOKUP($E380,'Container Panel'!$B$41:$Z$100,$D380,0)/(VLOOKUP(AH$276,UI!$A$12:$O$51,VLOOKUP(AH$278,$B$276:$C$278,2,0),0)/1000)),"")</f>
        <v/>
      </c>
      <c r="AI380" s="145" t="str">
        <f>IFERROR(TRUNC(VLOOKUP($E380,'Container Panel'!$B$41:$Z$100,$D380,0)/(VLOOKUP(AI$276,UI!$A$12:$O$51,VLOOKUP(AI$278,$B$276:$C$278,2,0),0)/1000)),"")</f>
        <v/>
      </c>
      <c r="AJ380" s="145" t="str">
        <f>IFERROR(TRUNC(VLOOKUP($E380,'Container Panel'!$B$41:$Z$100,$D380,0)/(VLOOKUP(AJ$276,UI!$A$12:$O$51,VLOOKUP(AJ$278,$B$276:$C$278,2,0),0)/1000)),"")</f>
        <v/>
      </c>
      <c r="AK380" s="145" t="str">
        <f>IFERROR(TRUNC(VLOOKUP($E380,'Container Panel'!$B$41:$Z$100,$D380,0)/(VLOOKUP(AK$276,UI!$A$12:$O$51,VLOOKUP(AK$278,$B$276:$C$278,2,0),0)/1000)),"")</f>
        <v/>
      </c>
      <c r="AL380" s="145" t="str">
        <f>IFERROR(TRUNC(VLOOKUP($E380,'Container Panel'!$B$41:$Z$100,$D380,0)/(VLOOKUP(AL$276,UI!$A$12:$O$51,VLOOKUP(AL$278,$B$276:$C$278,2,0),0)/1000)),"")</f>
        <v/>
      </c>
      <c r="AM380" s="145" t="str">
        <f>IFERROR(TRUNC(VLOOKUP($E380,'Container Panel'!$B$41:$Z$100,$D380,0)/(VLOOKUP(AM$276,UI!$A$12:$O$51,VLOOKUP(AM$278,$B$276:$C$278,2,0),0)/1000)),"")</f>
        <v/>
      </c>
      <c r="AN380" s="145" t="str">
        <f>IFERROR(TRUNC(VLOOKUP($E380,'Container Panel'!$B$41:$Z$100,$D380,0)/(VLOOKUP(AN$276,UI!$A$12:$O$51,VLOOKUP(AN$278,$B$276:$C$278,2,0),0)/1000)),"")</f>
        <v/>
      </c>
      <c r="AO380" s="145" t="str">
        <f>IFERROR(TRUNC(VLOOKUP($E380,'Container Panel'!$B$41:$Z$100,$D380,0)/(VLOOKUP(AO$276,UI!$A$12:$O$51,VLOOKUP(AO$278,$B$276:$C$278,2,0),0)/1000)),"")</f>
        <v/>
      </c>
      <c r="AP380" s="145" t="str">
        <f>IFERROR(TRUNC(VLOOKUP($E380,'Container Panel'!$B$41:$Z$100,$D380,0)/(VLOOKUP(AP$276,UI!$A$12:$O$51,VLOOKUP(AP$278,$B$276:$C$278,2,0),0)/1000)),"")</f>
        <v/>
      </c>
      <c r="AQ380" s="145" t="str">
        <f>IFERROR(TRUNC(VLOOKUP($E380,'Container Panel'!$B$41:$Z$100,$D380,0)/(VLOOKUP(AQ$276,UI!$A$12:$O$51,VLOOKUP(AQ$278,$B$276:$C$278,2,0),0)/1000)),"")</f>
        <v/>
      </c>
      <c r="AR380" s="145" t="str">
        <f>IFERROR(TRUNC(VLOOKUP($E380,'Container Panel'!$B$41:$Z$100,$D380,0)/(VLOOKUP(AR$276,UI!$A$12:$O$51,VLOOKUP(AR$278,$B$276:$C$278,2,0),0)/1000)),"")</f>
        <v/>
      </c>
      <c r="AS380" s="145" t="str">
        <f>IFERROR(TRUNC(VLOOKUP($E380,'Container Panel'!$B$41:$Z$100,$D380,0)/(VLOOKUP(AS$276,UI!$A$12:$O$51,VLOOKUP(AS$278,$B$276:$C$278,2,0),0)/1000)),"")</f>
        <v/>
      </c>
      <c r="AT380" s="145" t="str">
        <f>IFERROR(TRUNC(VLOOKUP($E380,'Container Panel'!$B$41:$Z$100,$D380,0)/(VLOOKUP(AT$276,UI!$A$12:$O$51,VLOOKUP(AT$278,$B$276:$C$278,2,0),0)/1000)),"")</f>
        <v/>
      </c>
      <c r="AU380" s="145" t="str">
        <f>IFERROR(TRUNC(VLOOKUP($E380,'Container Panel'!$B$41:$Z$100,$D380,0)/(VLOOKUP(AU$276,UI!$A$12:$O$51,VLOOKUP(AU$278,$B$276:$C$278,2,0),0)/1000)),"")</f>
        <v/>
      </c>
      <c r="AV380" s="145" t="str">
        <f>IFERROR(TRUNC(VLOOKUP($E380,'Container Panel'!$B$41:$Z$100,$D380,0)/(VLOOKUP(AV$276,UI!$A$12:$O$51,VLOOKUP(AV$278,$B$276:$C$278,2,0),0)/1000)),"")</f>
        <v/>
      </c>
      <c r="AW380" s="145" t="str">
        <f>IFERROR(TRUNC(VLOOKUP($E380,'Container Panel'!$B$41:$Z$100,$D380,0)/(VLOOKUP(AW$276,UI!$A$12:$O$51,VLOOKUP(AW$278,$B$276:$C$278,2,0),0)/1000)),"")</f>
        <v/>
      </c>
      <c r="AX380" s="145" t="str">
        <f>IFERROR(TRUNC(VLOOKUP($E380,'Container Panel'!$B$41:$Z$100,$D380,0)/(VLOOKUP(AX$276,UI!$A$12:$O$51,VLOOKUP(AX$278,$B$276:$C$278,2,0),0)/1000)),"")</f>
        <v/>
      </c>
      <c r="AY380" s="145" t="str">
        <f>IFERROR(TRUNC(VLOOKUP($E380,'Container Panel'!$B$41:$Z$100,$D380,0)/(VLOOKUP(AY$276,UI!$A$12:$O$51,VLOOKUP(AY$278,$B$276:$C$278,2,0),0)/1000)),"")</f>
        <v/>
      </c>
      <c r="AZ380" s="145" t="str">
        <f>IFERROR(TRUNC(VLOOKUP($E380,'Container Panel'!$B$41:$Z$100,$D380,0)/(VLOOKUP(AZ$276,UI!$A$12:$O$51,VLOOKUP(AZ$278,$B$276:$C$278,2,0),0)/1000)),"")</f>
        <v/>
      </c>
      <c r="BA380" s="145" t="str">
        <f>IFERROR(TRUNC(VLOOKUP($E380,'Container Panel'!$B$41:$Z$100,$D380,0)/(VLOOKUP(BA$276,UI!$A$12:$O$51,VLOOKUP(BA$278,$B$276:$C$278,2,0),0)/1000)),"")</f>
        <v/>
      </c>
      <c r="BB380" s="145" t="str">
        <f>IFERROR(TRUNC(VLOOKUP($E380,'Container Panel'!$B$41:$Z$100,$D380,0)/(VLOOKUP(BB$276,UI!$A$12:$O$51,VLOOKUP(BB$278,$B$276:$C$278,2,0),0)/1000)),"")</f>
        <v/>
      </c>
      <c r="BC380" s="145" t="str">
        <f>IFERROR(TRUNC(VLOOKUP($E380,'Container Panel'!$B$41:$Z$100,$D380,0)/(VLOOKUP(BC$276,UI!$A$12:$O$51,VLOOKUP(BC$278,$B$276:$C$278,2,0),0)/1000)),"")</f>
        <v/>
      </c>
      <c r="BD380" s="145" t="str">
        <f>IFERROR(TRUNC(VLOOKUP($E380,'Container Panel'!$B$41:$Z$100,$D380,0)/(VLOOKUP(BD$276,UI!$A$12:$O$51,VLOOKUP(BD$278,$B$276:$C$278,2,0),0)/1000)),"")</f>
        <v/>
      </c>
      <c r="BE380" s="145" t="str">
        <f>IFERROR(TRUNC(VLOOKUP($E380,'Container Panel'!$B$41:$Z$100,$D380,0)/(VLOOKUP(BE$276,UI!$A$12:$O$51,VLOOKUP(BE$278,$B$276:$C$278,2,0),0)/1000)),"")</f>
        <v/>
      </c>
      <c r="BF380" s="145" t="str">
        <f>IFERROR(TRUNC(VLOOKUP($E380,'Container Panel'!$B$41:$Z$100,$D380,0)/(VLOOKUP(BF$276,UI!$A$12:$O$51,VLOOKUP(BF$278,$B$276:$C$278,2,0),0)/1000)),"")</f>
        <v/>
      </c>
      <c r="BG380" s="145" t="str">
        <f>IFERROR(TRUNC(VLOOKUP($E380,'Container Panel'!$B$41:$Z$100,$D380,0)/(VLOOKUP(BG$276,UI!$A$12:$O$51,VLOOKUP(BG$278,$B$276:$C$278,2,0),0)/1000)),"")</f>
        <v/>
      </c>
      <c r="BH380" s="145" t="str">
        <f>IFERROR(TRUNC(VLOOKUP($E380,'Container Panel'!$B$41:$Z$100,$D380,0)/(VLOOKUP(BH$276,UI!$A$12:$O$51,VLOOKUP(BH$278,$B$276:$C$278,2,0),0)/1000)),"")</f>
        <v/>
      </c>
      <c r="BI380" s="145" t="str">
        <f>IFERROR(TRUNC(VLOOKUP($E380,'Container Panel'!$B$41:$Z$100,$D380,0)/(VLOOKUP(BI$276,UI!$A$12:$O$51,VLOOKUP(BI$278,$B$276:$C$278,2,0),0)/1000)),"")</f>
        <v/>
      </c>
      <c r="BJ380" s="145" t="str">
        <f>IFERROR(TRUNC(VLOOKUP($E380,'Container Panel'!$B$41:$Z$100,$D380,0)/(VLOOKUP(BJ$276,UI!$A$12:$O$51,VLOOKUP(BJ$278,$B$276:$C$278,2,0),0)/1000)),"")</f>
        <v/>
      </c>
      <c r="BK380" s="145" t="str">
        <f>IFERROR(TRUNC(VLOOKUP($E380,'Container Panel'!$B$41:$Z$100,$D380,0)/(VLOOKUP(BK$276,UI!$A$12:$O$51,VLOOKUP(BK$278,$B$276:$C$278,2,0),0)/1000)),"")</f>
        <v/>
      </c>
      <c r="BL380" s="145" t="str">
        <f>IFERROR(TRUNC(VLOOKUP($E380,'Container Panel'!$B$41:$Z$100,$D380,0)/(VLOOKUP(BL$276,UI!$A$12:$O$51,VLOOKUP(BL$278,$B$276:$C$278,2,0),0)/1000)),"")</f>
        <v/>
      </c>
      <c r="BM380" s="145" t="str">
        <f>IFERROR(TRUNC(VLOOKUP($E380,'Container Panel'!$B$41:$Z$100,$D380,0)/(VLOOKUP(BM$276,UI!$A$12:$O$51,VLOOKUP(BM$278,$B$276:$C$278,2,0),0)/1000)),"")</f>
        <v/>
      </c>
      <c r="BN380" s="145" t="str">
        <f>IFERROR(TRUNC(VLOOKUP($E380,'Container Panel'!$B$41:$Z$100,$D380,0)/(VLOOKUP(BN$276,UI!$A$12:$O$51,VLOOKUP(BN$278,$B$276:$C$278,2,0),0)/1000)),"")</f>
        <v/>
      </c>
      <c r="BO380" s="145" t="str">
        <f>IFERROR(TRUNC(VLOOKUP($E380,'Container Panel'!$B$41:$Z$100,$D380,0)/(VLOOKUP(BO$276,UI!$A$12:$O$51,VLOOKUP(BO$278,$B$276:$C$278,2,0),0)/1000)),"")</f>
        <v/>
      </c>
      <c r="BP380" s="145" t="str">
        <f>IFERROR(TRUNC(VLOOKUP($E380,'Container Panel'!$B$41:$Z$100,$D380,0)/(VLOOKUP(BP$276,UI!$A$12:$O$51,VLOOKUP(BP$278,$B$276:$C$278,2,0),0)/1000)),"")</f>
        <v/>
      </c>
      <c r="BQ380" s="145" t="str">
        <f>IFERROR(TRUNC(VLOOKUP($E380,'Container Panel'!$B$41:$Z$100,$D380,0)/(VLOOKUP(BQ$276,UI!$A$12:$O$51,VLOOKUP(BQ$278,$B$276:$C$278,2,0),0)/1000)),"")</f>
        <v/>
      </c>
      <c r="BR380" s="145" t="str">
        <f>IFERROR(TRUNC(VLOOKUP($E380,'Container Panel'!$B$41:$Z$100,$D380,0)/(VLOOKUP(BR$276,UI!$A$12:$O$51,VLOOKUP(BR$278,$B$276:$C$278,2,0),0)/1000)),"")</f>
        <v/>
      </c>
      <c r="BS380" s="145" t="str">
        <f>IFERROR(TRUNC(VLOOKUP($E380,'Container Panel'!$B$41:$Z$100,$D380,0)/(VLOOKUP(BS$276,UI!$A$12:$O$51,VLOOKUP(BS$278,$B$276:$C$278,2,0),0)/1000)),"")</f>
        <v/>
      </c>
      <c r="BT380" s="145" t="str">
        <f>IFERROR(TRUNC(VLOOKUP($E380,'Container Panel'!$B$41:$Z$100,$D380,0)/(VLOOKUP(BT$276,UI!$A$12:$O$51,VLOOKUP(BT$278,$B$276:$C$278,2,0),0)/1000)),"")</f>
        <v/>
      </c>
      <c r="BU380" s="145" t="str">
        <f>IFERROR(TRUNC(VLOOKUP($E380,'Container Panel'!$B$41:$Z$100,$D380,0)/(VLOOKUP(BU$276,UI!$A$12:$O$51,VLOOKUP(BU$278,$B$276:$C$278,2,0),0)/1000)),"")</f>
        <v/>
      </c>
      <c r="BV380" s="145" t="str">
        <f>IFERROR(TRUNC(VLOOKUP($E380,'Container Panel'!$B$41:$Z$100,$D380,0)/(VLOOKUP(BV$276,UI!$A$12:$O$51,VLOOKUP(BV$278,$B$276:$C$278,2,0),0)/1000)),"")</f>
        <v/>
      </c>
      <c r="BW380" s="145" t="str">
        <f>IFERROR(TRUNC(VLOOKUP($E380,'Container Panel'!$B$41:$Z$100,$D380,0)/(VLOOKUP(BW$276,UI!$A$12:$O$51,VLOOKUP(BW$278,$B$276:$C$278,2,0),0)/1000)),"")</f>
        <v/>
      </c>
      <c r="BX380" s="145" t="str">
        <f>IFERROR(TRUNC(VLOOKUP($E380,'Container Panel'!$B$41:$Z$100,$D380,0)/(VLOOKUP(BX$276,UI!$A$12:$O$51,VLOOKUP(BX$278,$B$276:$C$278,2,0),0)/1000)),"")</f>
        <v/>
      </c>
      <c r="BY380" s="145" t="str">
        <f>IFERROR(TRUNC(VLOOKUP($E380,'Container Panel'!$B$41:$Z$100,$D380,0)/(VLOOKUP(BY$276,UI!$A$12:$O$51,VLOOKUP(BY$278,$B$276:$C$278,2,0),0)/1000)),"")</f>
        <v/>
      </c>
      <c r="BZ380" s="145" t="str">
        <f>IFERROR(TRUNC(VLOOKUP($E380,'Container Panel'!$B$41:$Z$100,$D380,0)/(VLOOKUP(BZ$276,UI!$A$12:$O$51,VLOOKUP(BZ$278,$B$276:$C$278,2,0),0)/1000)),"")</f>
        <v/>
      </c>
      <c r="CA380" s="145" t="str">
        <f>IFERROR(TRUNC(VLOOKUP($E380,'Container Panel'!$B$41:$Z$100,$D380,0)/(VLOOKUP(CA$276,UI!$A$12:$O$51,VLOOKUP(CA$278,$B$276:$C$278,2,0),0)/1000)),"")</f>
        <v/>
      </c>
      <c r="CB380" s="145" t="str">
        <f>IFERROR(TRUNC(VLOOKUP($E380,'Container Panel'!$B$41:$Z$100,$D380,0)/(VLOOKUP(CB$276,UI!$A$12:$O$51,VLOOKUP(CB$278,$B$276:$C$278,2,0),0)/1000)),"")</f>
        <v/>
      </c>
      <c r="CC380" s="145" t="str">
        <f>IFERROR(TRUNC(VLOOKUP($E380,'Container Panel'!$B$41:$Z$100,$D380,0)/(VLOOKUP(CC$276,UI!$A$12:$O$51,VLOOKUP(CC$278,$B$276:$C$278,2,0),0)/1000)),"")</f>
        <v/>
      </c>
      <c r="CD380" s="145" t="str">
        <f>IFERROR(TRUNC(VLOOKUP($E380,'Container Panel'!$B$41:$Z$100,$D380,0)/(VLOOKUP(CD$276,UI!$A$12:$O$51,VLOOKUP(CD$278,$B$276:$C$278,2,0),0)/1000)),"")</f>
        <v/>
      </c>
      <c r="CE380" s="145" t="str">
        <f>IFERROR(TRUNC(VLOOKUP($E380,'Container Panel'!$B$41:$Z$100,$D380,0)/(VLOOKUP(CE$276,UI!$A$12:$O$51,VLOOKUP(CE$278,$B$276:$C$278,2,0),0)/1000)),"")</f>
        <v/>
      </c>
      <c r="CF380" s="145" t="str">
        <f>IFERROR(TRUNC(VLOOKUP($E380,'Container Panel'!$B$41:$Z$100,$D380,0)/(VLOOKUP(CF$276,UI!$A$12:$O$51,VLOOKUP(CF$278,$B$276:$C$278,2,0),0)/1000)),"")</f>
        <v/>
      </c>
      <c r="CG380" s="145" t="str">
        <f>IFERROR(TRUNC(VLOOKUP($E380,'Container Panel'!$B$41:$Z$100,$D380,0)/(VLOOKUP(CG$276,UI!$A$12:$O$51,VLOOKUP(CG$278,$B$276:$C$278,2,0),0)/1000)),"")</f>
        <v/>
      </c>
      <c r="CH380" s="145" t="str">
        <f>IFERROR(TRUNC(VLOOKUP($E380,'Container Panel'!$B$41:$Z$100,$D380,0)/(VLOOKUP(CH$276,UI!$A$12:$O$51,VLOOKUP(CH$278,$B$276:$C$278,2,0),0)/1000)),"")</f>
        <v/>
      </c>
      <c r="CI380" s="145" t="str">
        <f>IFERROR(TRUNC(VLOOKUP($E380,'Container Panel'!$B$41:$Z$100,$D380,0)/(VLOOKUP(CI$276,UI!$A$12:$O$51,VLOOKUP(CI$278,$B$276:$C$278,2,0),0)/1000)),"")</f>
        <v/>
      </c>
      <c r="CJ380" s="145" t="str">
        <f>IFERROR(TRUNC(VLOOKUP($E380,'Container Panel'!$B$41:$Z$100,$D380,0)/(VLOOKUP(CJ$276,UI!$A$12:$O$51,VLOOKUP(CJ$278,$B$276:$C$278,2,0),0)/1000)),"")</f>
        <v/>
      </c>
      <c r="CK380" s="145" t="str">
        <f>IFERROR(TRUNC(VLOOKUP($E380,'Container Panel'!$B$41:$Z$100,$D380,0)/(VLOOKUP(CK$276,UI!$A$12:$O$51,VLOOKUP(CK$278,$B$276:$C$278,2,0),0)/1000)),"")</f>
        <v/>
      </c>
      <c r="CL380" s="145" t="str">
        <f>IFERROR(TRUNC(VLOOKUP($E380,'Container Panel'!$B$41:$Z$100,$D380,0)/(VLOOKUP(CL$276,UI!$A$12:$O$51,VLOOKUP(CL$278,$B$276:$C$278,2,0),0)/1000)),"")</f>
        <v/>
      </c>
      <c r="CM380" s="145" t="str">
        <f>IFERROR(TRUNC(VLOOKUP($E380,'Container Panel'!$B$41:$Z$100,$D380,0)/(VLOOKUP(CM$276,UI!$A$12:$O$51,VLOOKUP(CM$278,$B$276:$C$278,2,0),0)/1000)),"")</f>
        <v/>
      </c>
      <c r="CN380" s="145" t="str">
        <f>IFERROR(TRUNC(VLOOKUP($E380,'Container Panel'!$B$41:$Z$100,$D380,0)/(VLOOKUP(CN$276,UI!$A$12:$O$51,VLOOKUP(CN$278,$B$276:$C$278,2,0),0)/1000)),"")</f>
        <v/>
      </c>
      <c r="CO380" s="145" t="str">
        <f>IFERROR(TRUNC(VLOOKUP($E380,'Container Panel'!$B$41:$Z$100,$D380,0)/(VLOOKUP(CO$276,UI!$A$12:$O$51,VLOOKUP(CO$278,$B$276:$C$278,2,0),0)/1000)),"")</f>
        <v/>
      </c>
      <c r="CP380" s="145" t="str">
        <f>IFERROR(TRUNC(VLOOKUP($E380,'Container Panel'!$B$41:$Z$100,$D380,0)/(VLOOKUP(CP$276,UI!$A$12:$O$51,VLOOKUP(CP$278,$B$276:$C$278,2,0),0)/1000)),"")</f>
        <v/>
      </c>
      <c r="CQ380" s="145" t="str">
        <f>IFERROR(TRUNC(VLOOKUP($E380,'Container Panel'!$B$41:$Z$100,$D380,0)/(VLOOKUP(CQ$276,UI!$A$12:$O$51,VLOOKUP(CQ$278,$B$276:$C$278,2,0),0)/1000)),"")</f>
        <v/>
      </c>
      <c r="CR380" s="145" t="str">
        <f>IFERROR(TRUNC(VLOOKUP($E380,'Container Panel'!$B$41:$Z$100,$D380,0)/(VLOOKUP(CR$276,UI!$A$12:$O$51,VLOOKUP(CR$278,$B$276:$C$278,2,0),0)/1000)),"")</f>
        <v/>
      </c>
      <c r="CS380" s="145" t="str">
        <f>IFERROR(TRUNC(VLOOKUP($E380,'Container Panel'!$B$41:$Z$100,$D380,0)/(VLOOKUP(CS$276,UI!$A$12:$O$51,VLOOKUP(CS$278,$B$276:$C$278,2,0),0)/1000)),"")</f>
        <v/>
      </c>
      <c r="CT380" s="145" t="str">
        <f>IFERROR(TRUNC(VLOOKUP($E380,'Container Panel'!$B$41:$Z$100,$D380,0)/(VLOOKUP(CT$276,UI!$A$12:$O$51,VLOOKUP(CT$278,$B$276:$C$278,2,0),0)/1000)),"")</f>
        <v/>
      </c>
      <c r="CU380" s="145" t="str">
        <f>IFERROR(TRUNC(VLOOKUP($E380,'Container Panel'!$B$41:$Z$100,$D380,0)/(VLOOKUP(CU$276,UI!$A$12:$O$51,VLOOKUP(CU$278,$B$276:$C$278,2,0),0)/1000)),"")</f>
        <v/>
      </c>
      <c r="CV380" s="145" t="str">
        <f>IFERROR(TRUNC(VLOOKUP($E380,'Container Panel'!$B$41:$Z$100,$D380,0)/(VLOOKUP(CV$276,UI!$A$12:$O$51,VLOOKUP(CV$278,$B$276:$C$278,2,0),0)/1000)),"")</f>
        <v/>
      </c>
      <c r="CW380" s="145" t="str">
        <f>IFERROR(TRUNC(VLOOKUP($E380,'Container Panel'!$B$41:$Z$100,$D380,0)/(VLOOKUP(CW$276,UI!$A$12:$O$51,VLOOKUP(CW$278,$B$276:$C$278,2,0),0)/1000)),"")</f>
        <v/>
      </c>
      <c r="CX380" s="145" t="str">
        <f>IFERROR(TRUNC(VLOOKUP($E380,'Container Panel'!$B$41:$Z$100,$D380,0)/(VLOOKUP(CX$276,UI!$A$12:$O$51,VLOOKUP(CX$278,$B$276:$C$278,2,0),0)/1000)),"")</f>
        <v/>
      </c>
      <c r="CY380" s="145" t="str">
        <f>IFERROR(TRUNC(VLOOKUP($E380,'Container Panel'!$B$41:$Z$100,$D380,0)/(VLOOKUP(CY$276,UI!$A$12:$O$51,VLOOKUP(CY$278,$B$276:$C$278,2,0),0)/1000)),"")</f>
        <v/>
      </c>
      <c r="CZ380" s="145" t="str">
        <f>IFERROR(TRUNC(VLOOKUP($E380,'Container Panel'!$B$41:$Z$100,$D380,0)/(VLOOKUP(CZ$276,UI!$A$12:$O$51,VLOOKUP(CZ$278,$B$276:$C$278,2,0),0)/1000)),"")</f>
        <v/>
      </c>
      <c r="DA380" s="145" t="str">
        <f>IFERROR(TRUNC(VLOOKUP($E380,'Container Panel'!$B$41:$Z$100,$D380,0)/(VLOOKUP(DA$276,UI!$A$12:$O$51,VLOOKUP(DA$278,$B$276:$C$278,2,0),0)/1000)),"")</f>
        <v/>
      </c>
      <c r="DB380" s="145" t="str">
        <f>IFERROR(TRUNC(VLOOKUP($E380,'Container Panel'!$B$41:$Z$100,$D380,0)/(VLOOKUP(DB$276,UI!$A$12:$O$51,VLOOKUP(DB$278,$B$276:$C$278,2,0),0)/1000)),"")</f>
        <v/>
      </c>
      <c r="DC380" s="145" t="str">
        <f>IFERROR(TRUNC(VLOOKUP($E380,'Container Panel'!$B$41:$Z$100,$D380,0)/(VLOOKUP(DC$276,UI!$A$12:$O$51,VLOOKUP(DC$278,$B$276:$C$278,2,0),0)/1000)),"")</f>
        <v/>
      </c>
      <c r="DD380" s="145" t="str">
        <f>IFERROR(TRUNC(VLOOKUP($E380,'Container Panel'!$B$41:$Z$100,$D380,0)/(VLOOKUP(DD$276,UI!$A$12:$O$51,VLOOKUP(DD$278,$B$276:$C$278,2,0),0)/1000)),"")</f>
        <v/>
      </c>
      <c r="DE380" s="145" t="str">
        <f>IFERROR(TRUNC(VLOOKUP($E380,'Container Panel'!$B$41:$Z$100,$D380,0)/(VLOOKUP(DE$276,UI!$A$12:$O$51,VLOOKUP(DE$278,$B$276:$C$278,2,0),0)/1000)),"")</f>
        <v/>
      </c>
      <c r="DF380" s="145" t="str">
        <f>IFERROR(TRUNC(VLOOKUP($E380,'Container Panel'!$B$41:$Z$100,$D380,0)/(VLOOKUP(DF$276,UI!$A$12:$O$51,VLOOKUP(DF$278,$B$276:$C$278,2,0),0)/1000)),"")</f>
        <v/>
      </c>
      <c r="DG380" s="145" t="str">
        <f>IFERROR(TRUNC(VLOOKUP($E380,'Container Panel'!$B$41:$Z$100,$D380,0)/(VLOOKUP(DG$276,UI!$A$12:$O$51,VLOOKUP(DG$278,$B$276:$C$278,2,0),0)/1000)),"")</f>
        <v/>
      </c>
      <c r="DH380" s="145" t="str">
        <f>IFERROR(TRUNC(VLOOKUP($E380,'Container Panel'!$B$41:$Z$100,$D380,0)/(VLOOKUP(DH$276,UI!$A$12:$O$51,VLOOKUP(DH$278,$B$276:$C$278,2,0),0)/1000)),"")</f>
        <v/>
      </c>
      <c r="DI380" s="145" t="str">
        <f>IFERROR(TRUNC(VLOOKUP($E380,'Container Panel'!$B$41:$Z$100,$D380,0)/(VLOOKUP(DI$276,UI!$A$12:$O$51,VLOOKUP(DI$278,$B$276:$C$278,2,0),0)/1000)),"")</f>
        <v/>
      </c>
      <c r="DJ380" s="145" t="str">
        <f>IFERROR(TRUNC(VLOOKUP($E380,'Container Panel'!$B$41:$Z$100,$D380,0)/(VLOOKUP(DJ$276,UI!$A$12:$O$51,VLOOKUP(DJ$278,$B$276:$C$278,2,0),0)/1000)),"")</f>
        <v/>
      </c>
      <c r="DK380" s="145" t="str">
        <f>IFERROR(TRUNC(VLOOKUP($E380,'Container Panel'!$B$41:$Z$100,$D380,0)/(VLOOKUP(DK$276,UI!$A$12:$O$51,VLOOKUP(DK$278,$B$276:$C$278,2,0),0)/1000)),"")</f>
        <v/>
      </c>
      <c r="DL380" s="145" t="str">
        <f>IFERROR(TRUNC(VLOOKUP($E380,'Container Panel'!$B$41:$Z$100,$D380,0)/(VLOOKUP(DL$276,UI!$A$12:$O$51,VLOOKUP(DL$278,$B$276:$C$278,2,0),0)/1000)),"")</f>
        <v/>
      </c>
      <c r="DM380" s="145" t="str">
        <f>IFERROR(TRUNC(VLOOKUP($E380,'Container Panel'!$B$41:$Z$100,$D380,0)/(VLOOKUP(DM$276,UI!$A$12:$O$51,VLOOKUP(DM$278,$B$276:$C$278,2,0),0)/1000)),"")</f>
        <v/>
      </c>
      <c r="DN380" s="145" t="str">
        <f>IFERROR(TRUNC(VLOOKUP($E380,'Container Panel'!$B$41:$Z$100,$D380,0)/(VLOOKUP(DN$276,UI!$A$12:$O$51,VLOOKUP(DN$278,$B$276:$C$278,2,0),0)/1000)),"")</f>
        <v/>
      </c>
      <c r="DO380" s="145" t="str">
        <f>IFERROR(TRUNC(VLOOKUP($E380,'Container Panel'!$B$41:$Z$100,$D380,0)/(VLOOKUP(DO$276,UI!$A$12:$O$51,VLOOKUP(DO$278,$B$276:$C$278,2,0),0)/1000)),"")</f>
        <v/>
      </c>
      <c r="DP380" s="145" t="str">
        <f>IFERROR(TRUNC(VLOOKUP($E380,'Container Panel'!$B$41:$Z$100,$D380,0)/(VLOOKUP(DP$276,UI!$A$12:$O$51,VLOOKUP(DP$278,$B$276:$C$278,2,0),0)/1000)),"")</f>
        <v/>
      </c>
      <c r="DQ380" s="145" t="str">
        <f>IFERROR(TRUNC(VLOOKUP($E380,'Container Panel'!$B$41:$Z$100,$D380,0)/(VLOOKUP(DQ$276,UI!$A$12:$O$51,VLOOKUP(DQ$278,$B$276:$C$278,2,0),0)/1000)),"")</f>
        <v/>
      </c>
      <c r="DR380" s="145" t="str">
        <f>IFERROR(TRUNC(VLOOKUP($E380,'Container Panel'!$B$41:$Z$100,$D380,0)/(VLOOKUP(DR$276,UI!$A$12:$O$51,VLOOKUP(DR$278,$B$276:$C$278,2,0),0)/1000)),"")</f>
        <v/>
      </c>
      <c r="DS380" s="145" t="str">
        <f>IFERROR(TRUNC(VLOOKUP($E380,'Container Panel'!$B$41:$Z$100,$D380,0)/(VLOOKUP(DS$276,UI!$A$12:$O$51,VLOOKUP(DS$278,$B$276:$C$278,2,0),0)/1000)),"")</f>
        <v/>
      </c>
      <c r="DT380" s="145" t="str">
        <f>IFERROR(TRUNC(VLOOKUP($E380,'Container Panel'!$B$41:$Z$100,$D380,0)/(VLOOKUP(DT$276,UI!$A$12:$O$51,VLOOKUP(DT$278,$B$276:$C$278,2,0),0)/1000)),"")</f>
        <v/>
      </c>
      <c r="DU380" s="145" t="str">
        <f>IFERROR(TRUNC(VLOOKUP($E380,'Container Panel'!$B$41:$Z$100,$D380,0)/(VLOOKUP(DU$276,UI!$A$12:$O$51,VLOOKUP(DU$278,$B$276:$C$278,2,0),0)/1000)),"")</f>
        <v/>
      </c>
      <c r="DV380" s="145" t="str">
        <f>IFERROR(TRUNC(VLOOKUP($E380,'Container Panel'!$B$41:$Z$100,$D380,0)/(VLOOKUP(DV$276,UI!$A$12:$O$51,VLOOKUP(DV$278,$B$276:$C$278,2,0),0)/1000)),"")</f>
        <v/>
      </c>
      <c r="DW380" s="145" t="str">
        <f>IFERROR(TRUNC(VLOOKUP($E380,'Container Panel'!$B$41:$Z$100,$D380,0)/(VLOOKUP(DW$276,UI!$A$12:$O$51,VLOOKUP(DW$278,$B$276:$C$278,2,0),0)/1000)),"")</f>
        <v/>
      </c>
      <c r="DX380" s="145" t="str">
        <f>IFERROR(TRUNC(VLOOKUP($E380,'Container Panel'!$B$41:$Z$100,$D380,0)/(VLOOKUP(DX$276,UI!$A$12:$O$51,VLOOKUP(DX$278,$B$276:$C$278,2,0),0)/1000)),"")</f>
        <v/>
      </c>
      <c r="DY380" s="145" t="str">
        <f>IFERROR(TRUNC(VLOOKUP($E380,'Container Panel'!$B$41:$Z$100,$D380,0)/(VLOOKUP(DY$276,UI!$A$12:$O$51,VLOOKUP(DY$278,$B$276:$C$278,2,0),0)/1000)),"")</f>
        <v/>
      </c>
      <c r="DZ380" s="145" t="str">
        <f>IFERROR(TRUNC(VLOOKUP($E380,'Container Panel'!$B$41:$Z$100,$D380,0)/(VLOOKUP(DZ$276,UI!$A$12:$O$51,VLOOKUP(DZ$278,$B$276:$C$278,2,0),0)/1000)),"")</f>
        <v/>
      </c>
      <c r="EA380" s="145" t="str">
        <f>IFERROR(TRUNC(VLOOKUP($E380,'Container Panel'!$B$41:$Z$100,$D380,0)/(VLOOKUP(EA$276,UI!$A$12:$O$51,VLOOKUP(EA$278,$B$276:$C$278,2,0),0)/1000)),"")</f>
        <v/>
      </c>
      <c r="EB380" s="145" t="str">
        <f>IFERROR(TRUNC(VLOOKUP($E380,'Container Panel'!$B$41:$Z$100,$D380,0)/(VLOOKUP(EB$276,UI!$A$12:$O$51,VLOOKUP(EB$278,$B$276:$C$278,2,0),0)/1000)),"")</f>
        <v/>
      </c>
      <c r="EC380" s="145" t="str">
        <f>IFERROR(TRUNC(VLOOKUP($E380,'Container Panel'!$B$41:$Z$100,$D380,0)/(VLOOKUP(EC$276,UI!$A$12:$O$51,VLOOKUP(EC$278,$B$276:$C$278,2,0),0)/1000)),"")</f>
        <v/>
      </c>
      <c r="ED380" s="145" t="str">
        <f>IFERROR(TRUNC(VLOOKUP($E380,'Container Panel'!$B$41:$Z$100,$D380,0)/(VLOOKUP(ED$276,UI!$A$12:$O$51,VLOOKUP(ED$278,$B$276:$C$278,2,0),0)/1000)),"")</f>
        <v/>
      </c>
      <c r="EE380" s="145" t="str">
        <f>IFERROR(TRUNC(VLOOKUP($E380,'Container Panel'!$B$41:$Z$100,$D380,0)/(VLOOKUP(EE$276,UI!$A$12:$O$51,VLOOKUP(EE$278,$B$276:$C$278,2,0),0)/1000)),"")</f>
        <v/>
      </c>
      <c r="EF380" s="145" t="str">
        <f>IFERROR(TRUNC(VLOOKUP($E380,'Container Panel'!$B$41:$Z$100,$D380,0)/(VLOOKUP(EF$276,UI!$A$12:$O$51,VLOOKUP(EF$278,$B$276:$C$278,2,0),0)/1000)),"")</f>
        <v/>
      </c>
      <c r="EG380" s="145" t="str">
        <f>IFERROR(TRUNC(VLOOKUP($E380,'Container Panel'!$B$41:$Z$100,$D380,0)/(VLOOKUP(EG$276,UI!$A$12:$O$51,VLOOKUP(EG$278,$B$276:$C$278,2,0),0)/1000)),"")</f>
        <v/>
      </c>
      <c r="EH380" s="145" t="str">
        <f>IFERROR(TRUNC(VLOOKUP($E380,'Container Panel'!$B$41:$Z$100,$D380,0)/(VLOOKUP(EH$276,UI!$A$12:$O$51,VLOOKUP(EH$278,$B$276:$C$278,2,0),0)/1000)),"")</f>
        <v/>
      </c>
      <c r="EI380" s="145" t="str">
        <f>IFERROR(TRUNC(VLOOKUP($E380,'Container Panel'!$B$41:$Z$100,$D380,0)/(VLOOKUP(EI$276,UI!$A$12:$O$51,VLOOKUP(EI$278,$B$276:$C$278,2,0),0)/1000)),"")</f>
        <v/>
      </c>
      <c r="EJ380" s="145" t="str">
        <f>IFERROR(TRUNC(VLOOKUP($E380,'Container Panel'!$B$41:$Z$100,$D380,0)/(VLOOKUP(EJ$276,UI!$A$12:$O$51,VLOOKUP(EJ$278,$B$276:$C$278,2,0),0)/1000)),"")</f>
        <v/>
      </c>
      <c r="EK380" s="145" t="str">
        <f>IFERROR(TRUNC(VLOOKUP($E380,'Container Panel'!$B$41:$Z$100,$D380,0)/(VLOOKUP(EK$276,UI!$A$12:$O$51,VLOOKUP(EK$278,$B$276:$C$278,2,0),0)/1000)),"")</f>
        <v/>
      </c>
      <c r="EL380" s="145" t="str">
        <f>IFERROR(TRUNC(VLOOKUP($E380,'Container Panel'!$B$41:$Z$100,$D380,0)/(VLOOKUP(EL$276,UI!$A$12:$O$51,VLOOKUP(EL$278,$B$276:$C$278,2,0),0)/1000)),"")</f>
        <v/>
      </c>
      <c r="EM380" s="145" t="str">
        <f>IFERROR(TRUNC(VLOOKUP($E380,'Container Panel'!$B$41:$Z$100,$D380,0)/(VLOOKUP(EM$276,UI!$A$12:$O$51,VLOOKUP(EM$278,$B$276:$C$278,2,0),0)/1000)),"")</f>
        <v/>
      </c>
      <c r="EN380" s="145" t="str">
        <f>IFERROR(TRUNC(VLOOKUP($E380,'Container Panel'!$B$41:$Z$100,$D380,0)/(VLOOKUP(EN$276,UI!$A$12:$O$51,VLOOKUP(EN$278,$B$276:$C$278,2,0),0)/1000)),"")</f>
        <v/>
      </c>
      <c r="EO380" s="145" t="str">
        <f>IFERROR(TRUNC(VLOOKUP($E380,'Container Panel'!$B$41:$Z$100,$D380,0)/(VLOOKUP(EO$276,UI!$A$12:$O$51,VLOOKUP(EO$278,$B$276:$C$278,2,0),0)/1000)),"")</f>
        <v/>
      </c>
      <c r="EP380" s="145" t="str">
        <f>IFERROR(TRUNC(VLOOKUP($E380,'Container Panel'!$B$41:$Z$100,$D380,0)/(VLOOKUP(EP$276,UI!$A$12:$O$51,VLOOKUP(EP$278,$B$276:$C$278,2,0),0)/1000)),"")</f>
        <v/>
      </c>
      <c r="EQ380" s="145" t="str">
        <f>IFERROR(TRUNC(VLOOKUP($E380,'Container Panel'!$B$41:$Z$100,$D380,0)/(VLOOKUP(EQ$276,UI!$A$12:$O$51,VLOOKUP(EQ$278,$B$276:$C$278,2,0),0)/1000)),"")</f>
        <v/>
      </c>
      <c r="ER380" s="145" t="str">
        <f>IFERROR(TRUNC(VLOOKUP($E380,'Container Panel'!$B$41:$Z$100,$D380,0)/(VLOOKUP(ER$276,UI!$A$12:$O$51,VLOOKUP(ER$278,$B$276:$C$278,2,0),0)/1000)),"")</f>
        <v/>
      </c>
      <c r="ES380" s="145" t="str">
        <f>IFERROR(TRUNC(VLOOKUP($E380,'Container Panel'!$B$41:$Z$100,$D380,0)/(VLOOKUP(ES$276,UI!$A$12:$O$51,VLOOKUP(ES$278,$B$276:$C$278,2,0),0)/1000)),"")</f>
        <v/>
      </c>
      <c r="ET380" s="145" t="str">
        <f>IFERROR(TRUNC(VLOOKUP($E380,'Container Panel'!$B$41:$Z$100,$D380,0)/(VLOOKUP(ET$276,UI!$A$12:$O$51,VLOOKUP(ET$278,$B$276:$C$278,2,0),0)/1000)),"")</f>
        <v/>
      </c>
      <c r="EU380" s="145" t="str">
        <f>IFERROR(TRUNC(VLOOKUP($E380,'Container Panel'!$B$41:$Z$100,$D380,0)/(VLOOKUP(EU$276,UI!$A$12:$O$51,VLOOKUP(EU$278,$B$276:$C$278,2,0),0)/1000)),"")</f>
        <v/>
      </c>
      <c r="EV380" s="145" t="str">
        <f>IFERROR(TRUNC(VLOOKUP($E380,'Container Panel'!$B$41:$Z$100,$D380,0)/(VLOOKUP(EV$276,UI!$A$12:$O$51,VLOOKUP(EV$278,$B$276:$C$278,2,0),0)/1000)),"")</f>
        <v/>
      </c>
      <c r="EW380" s="145" t="str">
        <f>IFERROR(TRUNC(VLOOKUP($E380,'Container Panel'!$B$41:$Z$100,$D380,0)/(VLOOKUP(EW$276,UI!$A$12:$O$51,VLOOKUP(EW$278,$B$276:$C$278,2,0),0)/1000)),"")</f>
        <v/>
      </c>
      <c r="EX380" s="145" t="str">
        <f>IFERROR(TRUNC(VLOOKUP($E380,'Container Panel'!$B$41:$Z$100,$D380,0)/(VLOOKUP(EX$276,UI!$A$12:$O$51,VLOOKUP(EX$278,$B$276:$C$278,2,0),0)/1000)),"")</f>
        <v/>
      </c>
      <c r="EY380" s="145" t="str">
        <f>IFERROR(TRUNC(VLOOKUP($E380,'Container Panel'!$B$41:$Z$100,$D380,0)/(VLOOKUP(EY$276,UI!$A$12:$O$51,VLOOKUP(EY$278,$B$276:$C$278,2,0),0)/1000)),"")</f>
        <v/>
      </c>
      <c r="EZ380" s="145" t="str">
        <f>IFERROR(TRUNC(VLOOKUP($E380,'Container Panel'!$B$41:$Z$100,$D380,0)/(VLOOKUP(EZ$276,UI!$A$12:$O$51,VLOOKUP(EZ$278,$B$276:$C$278,2,0),0)/1000)),"")</f>
        <v/>
      </c>
      <c r="FA380" s="145" t="str">
        <f>IFERROR(TRUNC(VLOOKUP($E380,'Container Panel'!$B$41:$Z$100,$D380,0)/(VLOOKUP(FA$276,UI!$A$12:$O$51,VLOOKUP(FA$278,$B$276:$C$278,2,0),0)/1000)),"")</f>
        <v/>
      </c>
      <c r="FB380" s="145" t="str">
        <f>IFERROR(TRUNC(VLOOKUP($E380,'Container Panel'!$B$41:$Z$100,$D380,0)/(VLOOKUP(FB$276,UI!$A$12:$O$51,VLOOKUP(FB$278,$B$276:$C$278,2,0),0)/1000)),"")</f>
        <v/>
      </c>
      <c r="FC380" s="145" t="str">
        <f>IFERROR(TRUNC(VLOOKUP($E380,'Container Panel'!$B$41:$Z$100,$D380,0)/(VLOOKUP(FC$276,UI!$A$12:$O$51,VLOOKUP(FC$278,$B$276:$C$278,2,0),0)/1000)),"")</f>
        <v/>
      </c>
      <c r="FD380" s="145" t="str">
        <f>IFERROR(TRUNC(VLOOKUP($E380,'Container Panel'!$B$41:$Z$100,$D380,0)/(VLOOKUP(FD$276,UI!$A$12:$O$51,VLOOKUP(FD$278,$B$276:$C$278,2,0),0)/1000)),"")</f>
        <v/>
      </c>
      <c r="FE380" s="145" t="str">
        <f>IFERROR(TRUNC(VLOOKUP($E380,'Container Panel'!$B$41:$Z$100,$D380,0)/(VLOOKUP(FE$276,UI!$A$12:$O$51,VLOOKUP(FE$278,$B$276:$C$278,2,0),0)/1000)),"")</f>
        <v/>
      </c>
      <c r="FF380" s="145" t="str">
        <f>IFERROR(TRUNC(VLOOKUP($E380,'Container Panel'!$B$41:$Z$100,$D380,0)/(VLOOKUP(FF$276,UI!$A$12:$O$51,VLOOKUP(FF$278,$B$276:$C$278,2,0),0)/1000)),"")</f>
        <v/>
      </c>
      <c r="FG380" s="145" t="str">
        <f>IFERROR(TRUNC(VLOOKUP($E380,'Container Panel'!$B$41:$Z$100,$D380,0)/(VLOOKUP(FG$276,UI!$A$12:$O$51,VLOOKUP(FG$278,$B$276:$C$278,2,0),0)/1000)),"")</f>
        <v/>
      </c>
      <c r="FH380" s="145" t="str">
        <f>IFERROR(TRUNC(VLOOKUP($E380,'Container Panel'!$B$41:$Z$100,$D380,0)/(VLOOKUP(FH$276,UI!$A$12:$O$51,VLOOKUP(FH$278,$B$276:$C$278,2,0),0)/1000)),"")</f>
        <v/>
      </c>
      <c r="FI380" s="145" t="str">
        <f>IFERROR(TRUNC(VLOOKUP($E380,'Container Panel'!$B$41:$Z$100,$D380,0)/(VLOOKUP(FI$276,UI!$A$12:$O$51,VLOOKUP(FI$278,$B$276:$C$278,2,0),0)/1000)),"")</f>
        <v/>
      </c>
      <c r="FJ380" s="145" t="str">
        <f>IFERROR(TRUNC(VLOOKUP($E380,'Container Panel'!$B$41:$Z$100,$D380,0)/(VLOOKUP(FJ$276,UI!$A$12:$O$51,VLOOKUP(FJ$278,$B$276:$C$278,2,0),0)/1000)),"")</f>
        <v/>
      </c>
      <c r="FK380" s="145" t="str">
        <f>IFERROR(TRUNC(VLOOKUP($E380,'Container Panel'!$B$41:$Z$100,$D380,0)/(VLOOKUP(FK$276,UI!$A$12:$O$51,VLOOKUP(FK$278,$B$276:$C$278,2,0),0)/1000)),"")</f>
        <v/>
      </c>
      <c r="FL380" s="145" t="str">
        <f>IFERROR(TRUNC(VLOOKUP($E380,'Container Panel'!$B$41:$Z$100,$D380,0)/(VLOOKUP(FL$276,UI!$A$12:$O$51,VLOOKUP(FL$278,$B$276:$C$278,2,0),0)/1000)),"")</f>
        <v/>
      </c>
      <c r="FM380" s="145" t="str">
        <f>IFERROR(TRUNC(VLOOKUP($E380,'Container Panel'!$B$41:$Z$100,$D380,0)/(VLOOKUP(FM$276,UI!$A$12:$O$51,VLOOKUP(FM$278,$B$276:$C$278,2,0),0)/1000)),"")</f>
        <v/>
      </c>
      <c r="FN380" s="145" t="str">
        <f>IFERROR(TRUNC(VLOOKUP($E380,'Container Panel'!$B$41:$Z$100,$D380,0)/(VLOOKUP(FN$276,UI!$A$12:$O$51,VLOOKUP(FN$278,$B$276:$C$278,2,0),0)/1000)),"")</f>
        <v/>
      </c>
      <c r="FO380" s="145" t="str">
        <f>IFERROR(TRUNC(VLOOKUP($E380,'Container Panel'!$B$41:$Z$100,$D380,0)/(VLOOKUP(FO$276,UI!$A$12:$O$51,VLOOKUP(FO$278,$B$276:$C$278,2,0),0)/1000)),"")</f>
        <v/>
      </c>
      <c r="FP380" s="145" t="str">
        <f>IFERROR(TRUNC(VLOOKUP($E380,'Container Panel'!$B$41:$Z$100,$D380,0)/(VLOOKUP(FP$276,UI!$A$12:$O$51,VLOOKUP(FP$278,$B$276:$C$278,2,0),0)/1000)),"")</f>
        <v/>
      </c>
      <c r="FQ380" s="145" t="str">
        <f>IFERROR(TRUNC(VLOOKUP($E380,'Container Panel'!$B$41:$Z$100,$D380,0)/(VLOOKUP(FQ$276,UI!$A$12:$O$51,VLOOKUP(FQ$278,$B$276:$C$278,2,0),0)/1000)),"")</f>
        <v/>
      </c>
      <c r="FR380" s="145" t="str">
        <f>IFERROR(TRUNC(VLOOKUP($E380,'Container Panel'!$B$41:$Z$100,$D380,0)/(VLOOKUP(FR$276,UI!$A$12:$O$51,VLOOKUP(FR$278,$B$276:$C$278,2,0),0)/1000)),"")</f>
        <v/>
      </c>
      <c r="FS380" s="145" t="str">
        <f>IFERROR(TRUNC(VLOOKUP($E380,'Container Panel'!$B$41:$Z$100,$D380,0)/(VLOOKUP(FS$276,UI!$A$12:$O$51,VLOOKUP(FS$278,$B$276:$C$278,2,0),0)/1000)),"")</f>
        <v/>
      </c>
      <c r="FT380" s="145" t="str">
        <f>IFERROR(TRUNC(VLOOKUP($E380,'Container Panel'!$B$41:$Z$100,$D380,0)/(VLOOKUP(FT$276,UI!$A$12:$O$51,VLOOKUP(FT$278,$B$276:$C$278,2,0),0)/1000)),"")</f>
        <v/>
      </c>
      <c r="FU380" s="145" t="str">
        <f>IFERROR(TRUNC(VLOOKUP($E380,'Container Panel'!$B$41:$Z$100,$D380,0)/(VLOOKUP(FU$276,UI!$A$12:$O$51,VLOOKUP(FU$278,$B$276:$C$278,2,0),0)/1000)),"")</f>
        <v/>
      </c>
      <c r="FV380" s="145" t="str">
        <f>IFERROR(TRUNC(VLOOKUP($E380,'Container Panel'!$B$41:$Z$100,$D380,0)/(VLOOKUP(FV$276,UI!$A$12:$O$51,VLOOKUP(FV$278,$B$276:$C$278,2,0),0)/1000)),"")</f>
        <v/>
      </c>
      <c r="FW380" s="145" t="str">
        <f>IFERROR(TRUNC(VLOOKUP($E380,'Container Panel'!$B$41:$Z$100,$D380,0)/(VLOOKUP(FW$276,UI!$A$12:$O$51,VLOOKUP(FW$278,$B$276:$C$278,2,0),0)/1000)),"")</f>
        <v/>
      </c>
      <c r="FX380" s="145" t="str">
        <f>IFERROR(TRUNC(VLOOKUP($E380,'Container Panel'!$B$41:$Z$100,$D380,0)/(VLOOKUP(FX$276,UI!$A$12:$O$51,VLOOKUP(FX$278,$B$276:$C$278,2,0),0)/1000)),"")</f>
        <v/>
      </c>
      <c r="FY380" s="145" t="str">
        <f>IFERROR(TRUNC(VLOOKUP($E380,'Container Panel'!$B$41:$Z$100,$D380,0)/(VLOOKUP(FY$276,UI!$A$12:$O$51,VLOOKUP(FY$278,$B$276:$C$278,2,0),0)/1000)),"")</f>
        <v/>
      </c>
      <c r="FZ380" s="145" t="str">
        <f>IFERROR(TRUNC(VLOOKUP($E380,'Container Panel'!$B$41:$Z$100,$D380,0)/(VLOOKUP(FZ$276,UI!$A$12:$O$51,VLOOKUP(FZ$278,$B$276:$C$278,2,0),0)/1000)),"")</f>
        <v/>
      </c>
      <c r="GA380" s="145" t="str">
        <f>IFERROR(TRUNC(VLOOKUP($E380,'Container Panel'!$B$41:$Z$100,$D380,0)/(VLOOKUP(GA$276,UI!$A$12:$O$51,VLOOKUP(GA$278,$B$276:$C$278,2,0),0)/1000)),"")</f>
        <v/>
      </c>
      <c r="GB380" s="145" t="str">
        <f>IFERROR(TRUNC(VLOOKUP($E380,'Container Panel'!$B$41:$Z$100,$D380,0)/(VLOOKUP(GB$276,UI!$A$12:$O$51,VLOOKUP(GB$278,$B$276:$C$278,2,0),0)/1000)),"")</f>
        <v/>
      </c>
      <c r="GC380" s="145" t="str">
        <f>IFERROR(TRUNC(VLOOKUP($E380,'Container Panel'!$B$41:$Z$100,$D380,0)/(VLOOKUP(GC$276,UI!$A$12:$O$51,VLOOKUP(GC$278,$B$276:$C$278,2,0),0)/1000)),"")</f>
        <v/>
      </c>
      <c r="GD380" s="145" t="str">
        <f>IFERROR(TRUNC(VLOOKUP($E380,'Container Panel'!$B$41:$Z$100,$D380,0)/(VLOOKUP(GD$276,UI!$A$12:$O$51,VLOOKUP(GD$278,$B$276:$C$278,2,0),0)/1000)),"")</f>
        <v/>
      </c>
      <c r="GE380" s="145" t="str">
        <f>IFERROR(TRUNC(VLOOKUP($E380,'Container Panel'!$B$41:$Z$100,$D380,0)/(VLOOKUP(GE$276,UI!$A$12:$O$51,VLOOKUP(GE$278,$B$276:$C$278,2,0),0)/1000)),"")</f>
        <v/>
      </c>
      <c r="GF380" s="145" t="str">
        <f>IFERROR(TRUNC(VLOOKUP($E380,'Container Panel'!$B$41:$Z$100,$D380,0)/(VLOOKUP(GF$276,UI!$A$12:$O$51,VLOOKUP(GF$278,$B$276:$C$278,2,0),0)/1000)),"")</f>
        <v/>
      </c>
      <c r="GG380" s="145" t="str">
        <f>IFERROR(TRUNC(VLOOKUP($E380,'Container Panel'!$B$41:$Z$100,$D380,0)/(VLOOKUP(GG$276,UI!$A$12:$O$51,VLOOKUP(GG$278,$B$276:$C$278,2,0),0)/1000)),"")</f>
        <v/>
      </c>
      <c r="GH380" s="145" t="str">
        <f>IFERROR(TRUNC(VLOOKUP($E380,'Container Panel'!$B$41:$Z$100,$D380,0)/(VLOOKUP(GH$276,UI!$A$12:$O$51,VLOOKUP(GH$278,$B$276:$C$278,2,0),0)/1000)),"")</f>
        <v/>
      </c>
      <c r="GI380" s="145" t="str">
        <f>IFERROR(TRUNC(VLOOKUP($E380,'Container Panel'!$B$41:$Z$100,$D380,0)/(VLOOKUP(GI$276,UI!$A$12:$O$51,VLOOKUP(GI$278,$B$276:$C$278,2,0),0)/1000)),"")</f>
        <v/>
      </c>
      <c r="GJ380" s="145" t="str">
        <f>IFERROR(TRUNC(VLOOKUP($E380,'Container Panel'!$B$41:$Z$100,$D380,0)/(VLOOKUP(GJ$276,UI!$A$12:$O$51,VLOOKUP(GJ$278,$B$276:$C$278,2,0),0)/1000)),"")</f>
        <v/>
      </c>
      <c r="GK380" s="145" t="str">
        <f>IFERROR(TRUNC(VLOOKUP($E380,'Container Panel'!$B$41:$Z$100,$D380,0)/(VLOOKUP(GK$276,UI!$A$12:$O$51,VLOOKUP(GK$278,$B$276:$C$278,2,0),0)/1000)),"")</f>
        <v/>
      </c>
      <c r="GL380" s="145" t="str">
        <f>IFERROR(TRUNC(VLOOKUP($E380,'Container Panel'!$B$41:$Z$100,$D380,0)/(VLOOKUP(GL$276,UI!$A$12:$O$51,VLOOKUP(GL$278,$B$276:$C$278,2,0),0)/1000)),"")</f>
        <v/>
      </c>
      <c r="GM380" s="145" t="str">
        <f>IFERROR(TRUNC(VLOOKUP($E380,'Container Panel'!$B$41:$Z$100,$D380,0)/(VLOOKUP(GM$276,UI!$A$12:$O$51,VLOOKUP(GM$278,$B$276:$C$278,2,0),0)/1000)),"")</f>
        <v/>
      </c>
      <c r="GN380" s="145" t="str">
        <f>IFERROR(TRUNC(VLOOKUP($E380,'Container Panel'!$B$41:$Z$100,$D380,0)/(VLOOKUP(GN$276,UI!$A$12:$O$51,VLOOKUP(GN$278,$B$276:$C$278,2,0),0)/1000)),"")</f>
        <v/>
      </c>
      <c r="GO380" s="145" t="str">
        <f>IFERROR(TRUNC(VLOOKUP($E380,'Container Panel'!$B$41:$Z$100,$D380,0)/(VLOOKUP(GO$276,UI!$A$12:$O$51,VLOOKUP(GO$278,$B$276:$C$278,2,0),0)/1000)),"")</f>
        <v/>
      </c>
      <c r="GP380" s="145" t="str">
        <f>IFERROR(TRUNC(VLOOKUP($E380,'Container Panel'!$B$41:$Z$100,$D380,0)/(VLOOKUP(GP$276,UI!$A$12:$O$51,VLOOKUP(GP$278,$B$276:$C$278,2,0),0)/1000)),"")</f>
        <v/>
      </c>
      <c r="GQ380" s="145" t="str">
        <f>IFERROR(TRUNC(VLOOKUP($E380,'Container Panel'!$B$41:$Z$100,$D380,0)/(VLOOKUP(GQ$276,UI!$A$12:$O$51,VLOOKUP(GQ$278,$B$276:$C$278,2,0),0)/1000)),"")</f>
        <v/>
      </c>
      <c r="GR380" s="145" t="str">
        <f>IFERROR(TRUNC(VLOOKUP($E380,'Container Panel'!$B$41:$Z$100,$D380,0)/(VLOOKUP(GR$276,UI!$A$12:$O$51,VLOOKUP(GR$278,$B$276:$C$278,2,0),0)/1000)),"")</f>
        <v/>
      </c>
      <c r="GS380" s="145" t="str">
        <f>IFERROR(TRUNC(VLOOKUP($E380,'Container Panel'!$B$41:$Z$100,$D380,0)/(VLOOKUP(GS$276,UI!$A$12:$O$51,VLOOKUP(GS$278,$B$276:$C$278,2,0),0)/1000)),"")</f>
        <v/>
      </c>
      <c r="GT380" s="145" t="str">
        <f>IFERROR(TRUNC(VLOOKUP($E380,'Container Panel'!$B$41:$Z$100,$D380,0)/(VLOOKUP(GT$276,UI!$A$12:$O$51,VLOOKUP(GT$278,$B$276:$C$278,2,0),0)/1000)),"")</f>
        <v/>
      </c>
      <c r="GU380" s="145" t="str">
        <f>IFERROR(TRUNC(VLOOKUP($E380,'Container Panel'!$B$41:$Z$100,$D380,0)/(VLOOKUP(GU$276,UI!$A$12:$O$51,VLOOKUP(GU$278,$B$276:$C$278,2,0),0)/1000)),"")</f>
        <v/>
      </c>
      <c r="GV380" s="145" t="str">
        <f>IFERROR(TRUNC(VLOOKUP($E380,'Container Panel'!$B$41:$Z$100,$D380,0)/(VLOOKUP(GV$276,UI!$A$12:$O$51,VLOOKUP(GV$278,$B$276:$C$278,2,0),0)/1000)),"")</f>
        <v/>
      </c>
      <c r="GW380" s="145" t="str">
        <f>IFERROR(TRUNC(VLOOKUP($E380,'Container Panel'!$B$41:$Z$100,$D380,0)/(VLOOKUP(GW$276,UI!$A$12:$O$51,VLOOKUP(GW$278,$B$276:$C$278,2,0),0)/1000)),"")</f>
        <v/>
      </c>
      <c r="GX380" s="145" t="str">
        <f>IFERROR(TRUNC(VLOOKUP($E380,'Container Panel'!$B$41:$Z$100,$D380,0)/(VLOOKUP(GX$276,UI!$A$12:$O$51,VLOOKUP(GX$278,$B$276:$C$278,2,0),0)/1000)),"")</f>
        <v/>
      </c>
      <c r="GY380" s="145" t="str">
        <f>IFERROR(TRUNC(VLOOKUP($E380,'Container Panel'!$B$41:$Z$100,$D380,0)/(VLOOKUP(GY$276,UI!$A$12:$O$51,VLOOKUP(GY$278,$B$276:$C$278,2,0),0)/1000)),"")</f>
        <v/>
      </c>
      <c r="GZ380" s="145" t="str">
        <f>IFERROR(TRUNC(VLOOKUP($E380,'Container Panel'!$B$41:$Z$100,$D380,0)/(VLOOKUP(GZ$276,UI!$A$12:$O$51,VLOOKUP(GZ$278,$B$276:$C$278,2,0),0)/1000)),"")</f>
        <v/>
      </c>
      <c r="HA380" s="145" t="str">
        <f>IFERROR(TRUNC(VLOOKUP($E380,'Container Panel'!$B$41:$Z$100,$D380,0)/(VLOOKUP(HA$276,UI!$A$12:$O$51,VLOOKUP(HA$278,$B$276:$C$278,2,0),0)/1000)),"")</f>
        <v/>
      </c>
      <c r="HB380" s="145" t="str">
        <f>IFERROR(TRUNC(VLOOKUP($E380,'Container Panel'!$B$41:$Z$100,$D380,0)/(VLOOKUP(HB$276,UI!$A$12:$O$51,VLOOKUP(HB$278,$B$276:$C$278,2,0),0)/1000)),"")</f>
        <v/>
      </c>
      <c r="HC380" s="145" t="str">
        <f>IFERROR(TRUNC(VLOOKUP($E380,'Container Panel'!$B$41:$Z$100,$D380,0)/(VLOOKUP(HC$276,UI!$A$12:$O$51,VLOOKUP(HC$278,$B$276:$C$278,2,0),0)/1000)),"")</f>
        <v/>
      </c>
      <c r="HD380" s="145" t="str">
        <f>IFERROR(TRUNC(VLOOKUP($E380,'Container Panel'!$B$41:$Z$100,$D380,0)/(VLOOKUP(HD$276,UI!$A$12:$O$51,VLOOKUP(HD$278,$B$276:$C$278,2,0),0)/1000)),"")</f>
        <v/>
      </c>
      <c r="HE380" s="145" t="str">
        <f>IFERROR(TRUNC(VLOOKUP($E380,'Container Panel'!$B$41:$Z$100,$D380,0)/(VLOOKUP(HE$276,UI!$A$12:$O$51,VLOOKUP(HE$278,$B$276:$C$278,2,0),0)/1000)),"")</f>
        <v/>
      </c>
      <c r="HF380" s="145" t="str">
        <f>IFERROR(TRUNC(VLOOKUP($E380,'Container Panel'!$B$41:$Z$100,$D380,0)/(VLOOKUP(HF$276,UI!$A$12:$O$51,VLOOKUP(HF$278,$B$276:$C$278,2,0),0)/1000)),"")</f>
        <v/>
      </c>
      <c r="HG380" s="145" t="str">
        <f>IFERROR(TRUNC(VLOOKUP($E380,'Container Panel'!$B$41:$Z$100,$D380,0)/(VLOOKUP(HG$276,UI!$A$12:$O$51,VLOOKUP(HG$278,$B$276:$C$278,2,0),0)/1000)),"")</f>
        <v/>
      </c>
      <c r="HH380" s="145" t="str">
        <f>IFERROR(TRUNC(VLOOKUP($E380,'Container Panel'!$B$41:$Z$100,$D380,0)/(VLOOKUP(HH$276,UI!$A$12:$O$51,VLOOKUP(HH$278,$B$276:$C$278,2,0),0)/1000)),"")</f>
        <v/>
      </c>
      <c r="HI380" s="145" t="str">
        <f>IFERROR(TRUNC(VLOOKUP($E380,'Container Panel'!$B$41:$Z$100,$D380,0)/(VLOOKUP(HI$276,UI!$A$12:$O$51,VLOOKUP(HI$278,$B$276:$C$278,2,0),0)/1000)),"")</f>
        <v/>
      </c>
      <c r="HJ380" s="145" t="str">
        <f>IFERROR(TRUNC(VLOOKUP($E380,'Container Panel'!$B$41:$Z$100,$D380,0)/(VLOOKUP(HJ$276,UI!$A$12:$O$51,VLOOKUP(HJ$278,$B$276:$C$278,2,0),0)/1000)),"")</f>
        <v/>
      </c>
      <c r="HK380" s="145" t="str">
        <f>IFERROR(TRUNC(VLOOKUP($E380,'Container Panel'!$B$41:$Z$100,$D380,0)/(VLOOKUP(HK$276,UI!$A$12:$O$51,VLOOKUP(HK$278,$B$276:$C$278,2,0),0)/1000)),"")</f>
        <v/>
      </c>
      <c r="HL380" s="145" t="str">
        <f>IFERROR(TRUNC(VLOOKUP($E380,'Container Panel'!$B$41:$Z$100,$D380,0)/(VLOOKUP(HL$276,UI!$A$12:$O$51,VLOOKUP(HL$278,$B$276:$C$278,2,0),0)/1000)),"")</f>
        <v/>
      </c>
      <c r="HM380" s="145" t="str">
        <f>IFERROR(TRUNC(VLOOKUP($E380,'Container Panel'!$B$41:$Z$100,$D380,0)/(VLOOKUP(HM$276,UI!$A$12:$O$51,VLOOKUP(HM$278,$B$276:$C$278,2,0),0)/1000)),"")</f>
        <v/>
      </c>
      <c r="HN380" s="145" t="str">
        <f>IFERROR(TRUNC(VLOOKUP($E380,'Container Panel'!$B$41:$Z$100,$D380,0)/(VLOOKUP(HN$276,UI!$A$12:$O$51,VLOOKUP(HN$278,$B$276:$C$278,2,0),0)/1000)),"")</f>
        <v/>
      </c>
      <c r="HO380" s="145" t="str">
        <f>IFERROR(TRUNC(VLOOKUP($E380,'Container Panel'!$B$41:$Z$100,$D380,0)/(VLOOKUP(HO$276,UI!$A$12:$O$51,VLOOKUP(HO$278,$B$276:$C$278,2,0),0)/1000)),"")</f>
        <v/>
      </c>
      <c r="HP380" s="145" t="str">
        <f>IFERROR(TRUNC(VLOOKUP($E380,'Container Panel'!$B$41:$Z$100,$D380,0)/(VLOOKUP(HP$276,UI!$A$12:$O$51,VLOOKUP(HP$278,$B$276:$C$278,2,0),0)/1000)),"")</f>
        <v/>
      </c>
      <c r="HQ380" s="145" t="str">
        <f>IFERROR(TRUNC(VLOOKUP($E380,'Container Panel'!$B$41:$Z$100,$D380,0)/(VLOOKUP(HQ$276,UI!$A$12:$O$51,VLOOKUP(HQ$278,$B$276:$C$278,2,0),0)/1000)),"")</f>
        <v/>
      </c>
      <c r="HR380" s="145" t="str">
        <f>IFERROR(TRUNC(VLOOKUP($E380,'Container Panel'!$B$41:$Z$100,$D380,0)/(VLOOKUP(HR$276,UI!$A$12:$O$51,VLOOKUP(HR$278,$B$276:$C$278,2,0),0)/1000)),"")</f>
        <v/>
      </c>
      <c r="HS380" s="145" t="str">
        <f>IFERROR(TRUNC(VLOOKUP($E380,'Container Panel'!$B$41:$Z$100,$D380,0)/(VLOOKUP(HS$276,UI!$A$12:$O$51,VLOOKUP(HS$278,$B$276:$C$278,2,0),0)/1000)),"")</f>
        <v/>
      </c>
      <c r="HT380" s="145" t="str">
        <f>IFERROR(TRUNC(VLOOKUP($E380,'Container Panel'!$B$41:$Z$100,$D380,0)/(VLOOKUP(HT$276,UI!$A$12:$O$51,VLOOKUP(HT$278,$B$276:$C$278,2,0),0)/1000)),"")</f>
        <v/>
      </c>
      <c r="HU380" s="145" t="str">
        <f>IFERROR(TRUNC(VLOOKUP($E380,'Container Panel'!$B$41:$Z$100,$D380,0)/(VLOOKUP(HU$276,UI!$A$12:$O$51,VLOOKUP(HU$278,$B$276:$C$278,2,0),0)/1000)),"")</f>
        <v/>
      </c>
      <c r="HV380" s="145" t="str">
        <f>IFERROR(TRUNC(VLOOKUP($E380,'Container Panel'!$B$41:$Z$100,$D380,0)/(VLOOKUP(HV$276,UI!$A$12:$O$51,VLOOKUP(HV$278,$B$276:$C$278,2,0),0)/1000)),"")</f>
        <v/>
      </c>
      <c r="HW380" s="145" t="str">
        <f>IFERROR(TRUNC(VLOOKUP($E380,'Container Panel'!$B$41:$Z$100,$D380,0)/(VLOOKUP(HW$276,UI!$A$12:$O$51,VLOOKUP(HW$278,$B$276:$C$278,2,0),0)/1000)),"")</f>
        <v/>
      </c>
      <c r="HX380" s="145" t="str">
        <f>IFERROR(TRUNC(VLOOKUP($E380,'Container Panel'!$B$41:$Z$100,$D380,0)/(VLOOKUP(HX$276,UI!$A$12:$O$51,VLOOKUP(HX$278,$B$276:$C$278,2,0),0)/1000)),"")</f>
        <v/>
      </c>
      <c r="HY380" s="145" t="str">
        <f>IFERROR(TRUNC(VLOOKUP($E380,'Container Panel'!$B$41:$Z$100,$D380,0)/(VLOOKUP(HY$276,UI!$A$12:$O$51,VLOOKUP(HY$278,$B$276:$C$278,2,0),0)/1000)),"")</f>
        <v/>
      </c>
      <c r="HZ380" s="145" t="str">
        <f>IFERROR(TRUNC(VLOOKUP($E380,'Container Panel'!$B$41:$Z$100,$D380,0)/(VLOOKUP(HZ$276,UI!$A$12:$O$51,VLOOKUP(HZ$278,$B$276:$C$278,2,0),0)/1000)),"")</f>
        <v/>
      </c>
      <c r="IA380" s="145" t="str">
        <f>IFERROR(TRUNC(VLOOKUP($E380,'Container Panel'!$B$41:$Z$100,$D380,0)/(VLOOKUP(IA$276,UI!$A$12:$O$51,VLOOKUP(IA$278,$B$276:$C$278,2,0),0)/1000)),"")</f>
        <v/>
      </c>
      <c r="IB380" s="145" t="str">
        <f>IFERROR(TRUNC(VLOOKUP($E380,'Container Panel'!$B$41:$Z$100,$D380,0)/(VLOOKUP(IB$276,UI!$A$12:$O$51,VLOOKUP(IB$278,$B$276:$C$278,2,0),0)/1000)),"")</f>
        <v/>
      </c>
      <c r="IC380" s="145" t="str">
        <f>IFERROR(TRUNC(VLOOKUP($E380,'Container Panel'!$B$41:$Z$100,$D380,0)/(VLOOKUP(IC$276,UI!$A$12:$O$51,VLOOKUP(IC$278,$B$276:$C$278,2,0),0)/1000)),"")</f>
        <v/>
      </c>
      <c r="ID380" s="145" t="str">
        <f>IFERROR(TRUNC(VLOOKUP($E380,'Container Panel'!$B$41:$Z$100,$D380,0)/(VLOOKUP(ID$276,UI!$A$12:$O$51,VLOOKUP(ID$278,$B$276:$C$278,2,0),0)/1000)),"")</f>
        <v/>
      </c>
      <c r="IE380" s="145" t="str">
        <f>IFERROR(TRUNC(VLOOKUP($E380,'Container Panel'!$B$41:$Z$100,$D380,0)/(VLOOKUP(IE$276,UI!$A$12:$O$51,VLOOKUP(IE$278,$B$276:$C$278,2,0),0)/1000)),"")</f>
        <v/>
      </c>
      <c r="IF380" s="145" t="str">
        <f>IFERROR(TRUNC(VLOOKUP($E380,'Container Panel'!$B$41:$Z$100,$D380,0)/(VLOOKUP(IF$276,UI!$A$12:$O$51,VLOOKUP(IF$278,$B$276:$C$278,2,0),0)/1000)),"")</f>
        <v/>
      </c>
      <c r="IG380" s="145" t="str">
        <f>IFERROR(TRUNC(VLOOKUP($E380,'Container Panel'!$B$41:$Z$100,$D380,0)/(VLOOKUP(IG$276,UI!$A$12:$O$51,VLOOKUP(IG$278,$B$276:$C$278,2,0),0)/1000)),"")</f>
        <v/>
      </c>
      <c r="IH380" s="145" t="str">
        <f>IFERROR(TRUNC(VLOOKUP($E380,'Container Panel'!$B$41:$Z$100,$D380,0)/(VLOOKUP(IH$276,UI!$A$12:$O$51,VLOOKUP(IH$278,$B$276:$C$278,2,0),0)/1000)),"")</f>
        <v/>
      </c>
      <c r="II380" s="145" t="str">
        <f>IFERROR(TRUNC(VLOOKUP($E380,'Container Panel'!$B$41:$Z$100,$D380,0)/(VLOOKUP(II$276,UI!$A$12:$O$51,VLOOKUP(II$278,$B$276:$C$278,2,0),0)/1000)),"")</f>
        <v/>
      </c>
      <c r="IJ380" s="145" t="str">
        <f>IFERROR(TRUNC(VLOOKUP($E380,'Container Panel'!$B$41:$Z$100,$D380,0)/(VLOOKUP(IJ$276,UI!$A$12:$O$51,VLOOKUP(IJ$278,$B$276:$C$278,2,0),0)/1000)),"")</f>
        <v/>
      </c>
      <c r="IK380" s="145" t="str">
        <f>IFERROR(TRUNC(VLOOKUP($E380,'Container Panel'!$B$41:$Z$100,$D380,0)/(VLOOKUP(IK$276,UI!$A$12:$O$51,VLOOKUP(IK$278,$B$276:$C$278,2,0),0)/1000)),"")</f>
        <v/>
      </c>
      <c r="IL380" s="145" t="str">
        <f>IFERROR(TRUNC(VLOOKUP($E380,'Container Panel'!$B$41:$Z$100,$D380,0)/(VLOOKUP(IL$276,UI!$A$12:$O$51,VLOOKUP(IL$278,$B$276:$C$278,2,0),0)/1000)),"")</f>
        <v/>
      </c>
    </row>
    <row r="381" spans="2:246">
      <c r="B381" s="74">
        <v>101</v>
      </c>
      <c r="C381" s="74">
        <f t="shared" si="195"/>
        <v>34</v>
      </c>
      <c r="D381" s="163">
        <f>MOD(B381,3)+'Container Panel'!$Q$38</f>
        <v>18</v>
      </c>
      <c r="E381" s="143">
        <f t="shared" si="196"/>
        <v>0</v>
      </c>
      <c r="F381" s="144" t="s">
        <v>29</v>
      </c>
      <c r="G381" s="145" t="str">
        <f>IFERROR(IF(AND(G$272=list!$D$3,'Box Calculation'!G$279&lt;&gt;"h",$E381&lt;&gt;0),0,IF(AND(G$273=list!$D$2,$E381&lt;&gt;0,TRUNC(VLOOKUP($E381,'Container Panel'!$B$41:$Z$100,$D381,0)/(VLOOKUP(G$276,UI!$A$12:$O$51,VLOOKUP(G$279,$B$276:$C$278,2,0),0)/1000))&gt;0),1,TRUNC(VLOOKUP($E381,'Container Panel'!$B$41:$Z$100,$D381,0)/(VLOOKUP(G$276,UI!$A$12:$O$51,VLOOKUP(G$279,$B$276:$C$278,2,0),0)/1000)))),"")</f>
        <v/>
      </c>
      <c r="H381" s="145" t="str">
        <f>IFERROR(IF(AND(H$272=list!$D$3,'Box Calculation'!H$279&lt;&gt;"h",$E381&lt;&gt;0),0,IF(AND(H$273=list!$D$2,$E381&lt;&gt;0,TRUNC(VLOOKUP($E381,'Container Panel'!$B$41:$Z$100,$D381,0)/(VLOOKUP(H$276,UI!$A$12:$O$51,VLOOKUP(H$279,$B$276:$C$278,2,0),0)/1000))&gt;0),1,TRUNC(VLOOKUP($E381,'Container Panel'!$B$41:$Z$100,$D381,0)/(VLOOKUP(H$276,UI!$A$12:$O$51,VLOOKUP(H$279,$B$276:$C$278,2,0),0)/1000)))),"")</f>
        <v/>
      </c>
      <c r="I381" s="145" t="str">
        <f>IFERROR(IF(AND(I$272=list!$D$3,'Box Calculation'!I$279&lt;&gt;"h",$E381&lt;&gt;0),0,IF(AND(I$273=list!$D$2,$E381&lt;&gt;0,TRUNC(VLOOKUP($E381,'Container Panel'!$B$41:$Z$100,$D381,0)/(VLOOKUP(I$276,UI!$A$12:$O$51,VLOOKUP(I$279,$B$276:$C$278,2,0),0)/1000))&gt;0),1,TRUNC(VLOOKUP($E381,'Container Panel'!$B$41:$Z$100,$D381,0)/(VLOOKUP(I$276,UI!$A$12:$O$51,VLOOKUP(I$279,$B$276:$C$278,2,0),0)/1000)))),"")</f>
        <v/>
      </c>
      <c r="J381" s="145" t="str">
        <f>IFERROR(IF(AND(J$272=list!$D$3,'Box Calculation'!J$279&lt;&gt;"h",$E381&lt;&gt;0),0,IF(AND(J$273=list!$D$2,$E381&lt;&gt;0,TRUNC(VLOOKUP($E381,'Container Panel'!$B$41:$Z$100,$D381,0)/(VLOOKUP(J$276,UI!$A$12:$O$51,VLOOKUP(J$279,$B$276:$C$278,2,0),0)/1000))&gt;0),1,TRUNC(VLOOKUP($E381,'Container Panel'!$B$41:$Z$100,$D381,0)/(VLOOKUP(J$276,UI!$A$12:$O$51,VLOOKUP(J$279,$B$276:$C$278,2,0),0)/1000)))),"")</f>
        <v/>
      </c>
      <c r="K381" s="145" t="str">
        <f>IFERROR(IF(AND(K$272=list!$D$3,'Box Calculation'!K$279&lt;&gt;"h",$E381&lt;&gt;0),0,IF(AND(K$273=list!$D$2,$E381&lt;&gt;0,TRUNC(VLOOKUP($E381,'Container Panel'!$B$41:$Z$100,$D381,0)/(VLOOKUP(K$276,UI!$A$12:$O$51,VLOOKUP(K$279,$B$276:$C$278,2,0),0)/1000))&gt;0),1,TRUNC(VLOOKUP($E381,'Container Panel'!$B$41:$Z$100,$D381,0)/(VLOOKUP(K$276,UI!$A$12:$O$51,VLOOKUP(K$279,$B$276:$C$278,2,0),0)/1000)))),"")</f>
        <v/>
      </c>
      <c r="L381" s="145" t="str">
        <f>IFERROR(IF(AND(L$272=list!$D$3,'Box Calculation'!L$279&lt;&gt;"h",$E381&lt;&gt;0),0,IF(AND(L$273=list!$D$2,$E381&lt;&gt;0,TRUNC(VLOOKUP($E381,'Container Panel'!$B$41:$Z$100,$D381,0)/(VLOOKUP(L$276,UI!$A$12:$O$51,VLOOKUP(L$279,$B$276:$C$278,2,0),0)/1000))&gt;0),1,TRUNC(VLOOKUP($E381,'Container Panel'!$B$41:$Z$100,$D381,0)/(VLOOKUP(L$276,UI!$A$12:$O$51,VLOOKUP(L$279,$B$276:$C$278,2,0),0)/1000)))),"")</f>
        <v/>
      </c>
      <c r="M381" s="145" t="str">
        <f>IFERROR(IF(AND(M$272=list!$D$3,'Box Calculation'!M$279&lt;&gt;"h",$E381&lt;&gt;0),0,IF(AND(M$273=list!$D$2,$E381&lt;&gt;0,TRUNC(VLOOKUP($E381,'Container Panel'!$B$41:$Z$100,$D381,0)/(VLOOKUP(M$276,UI!$A$12:$O$51,VLOOKUP(M$279,$B$276:$C$278,2,0),0)/1000))&gt;0),1,TRUNC(VLOOKUP($E381,'Container Panel'!$B$41:$Z$100,$D381,0)/(VLOOKUP(M$276,UI!$A$12:$O$51,VLOOKUP(M$279,$B$276:$C$278,2,0),0)/1000)))),"")</f>
        <v/>
      </c>
      <c r="N381" s="145" t="str">
        <f>IFERROR(IF(AND(N$272=list!$D$3,'Box Calculation'!N$279&lt;&gt;"h",$E381&lt;&gt;0),0,IF(AND(N$273=list!$D$2,$E381&lt;&gt;0,TRUNC(VLOOKUP($E381,'Container Panel'!$B$41:$Z$100,$D381,0)/(VLOOKUP(N$276,UI!$A$12:$O$51,VLOOKUP(N$279,$B$276:$C$278,2,0),0)/1000))&gt;0),1,TRUNC(VLOOKUP($E381,'Container Panel'!$B$41:$Z$100,$D381,0)/(VLOOKUP(N$276,UI!$A$12:$O$51,VLOOKUP(N$279,$B$276:$C$278,2,0),0)/1000)))),"")</f>
        <v/>
      </c>
      <c r="O381" s="145" t="str">
        <f>IFERROR(IF(AND(O$272=list!$D$3,'Box Calculation'!O$279&lt;&gt;"h",$E381&lt;&gt;0),0,IF(AND(O$273=list!$D$2,$E381&lt;&gt;0,TRUNC(VLOOKUP($E381,'Container Panel'!$B$41:$Z$100,$D381,0)/(VLOOKUP(O$276,UI!$A$12:$O$51,VLOOKUP(O$279,$B$276:$C$278,2,0),0)/1000))&gt;0),1,TRUNC(VLOOKUP($E381,'Container Panel'!$B$41:$Z$100,$D381,0)/(VLOOKUP(O$276,UI!$A$12:$O$51,VLOOKUP(O$279,$B$276:$C$278,2,0),0)/1000)))),"")</f>
        <v/>
      </c>
      <c r="P381" s="145" t="str">
        <f>IFERROR(IF(AND(P$272=list!$D$3,'Box Calculation'!P$279&lt;&gt;"h",$E381&lt;&gt;0),0,IF(AND(P$273=list!$D$2,$E381&lt;&gt;0,TRUNC(VLOOKUP($E381,'Container Panel'!$B$41:$Z$100,$D381,0)/(VLOOKUP(P$276,UI!$A$12:$O$51,VLOOKUP(P$279,$B$276:$C$278,2,0),0)/1000))&gt;0),1,TRUNC(VLOOKUP($E381,'Container Panel'!$B$41:$Z$100,$D381,0)/(VLOOKUP(P$276,UI!$A$12:$O$51,VLOOKUP(P$279,$B$276:$C$278,2,0),0)/1000)))),"")</f>
        <v/>
      </c>
      <c r="Q381" s="145" t="str">
        <f>IFERROR(IF(AND(Q$272=list!$D$3,'Box Calculation'!Q$279&lt;&gt;"h",$E381&lt;&gt;0),0,IF(AND(Q$273=list!$D$2,$E381&lt;&gt;0,TRUNC(VLOOKUP($E381,'Container Panel'!$B$41:$Z$100,$D381,0)/(VLOOKUP(Q$276,UI!$A$12:$O$51,VLOOKUP(Q$279,$B$276:$C$278,2,0),0)/1000))&gt;0),1,TRUNC(VLOOKUP($E381,'Container Panel'!$B$41:$Z$100,$D381,0)/(VLOOKUP(Q$276,UI!$A$12:$O$51,VLOOKUP(Q$279,$B$276:$C$278,2,0),0)/1000)))),"")</f>
        <v/>
      </c>
      <c r="R381" s="145" t="str">
        <f>IFERROR(IF(AND(R$272=list!$D$3,'Box Calculation'!R$279&lt;&gt;"h",$E381&lt;&gt;0),0,IF(AND(R$273=list!$D$2,$E381&lt;&gt;0,TRUNC(VLOOKUP($E381,'Container Panel'!$B$41:$Z$100,$D381,0)/(VLOOKUP(R$276,UI!$A$12:$O$51,VLOOKUP(R$279,$B$276:$C$278,2,0),0)/1000))&gt;0),1,TRUNC(VLOOKUP($E381,'Container Panel'!$B$41:$Z$100,$D381,0)/(VLOOKUP(R$276,UI!$A$12:$O$51,VLOOKUP(R$279,$B$276:$C$278,2,0),0)/1000)))),"")</f>
        <v/>
      </c>
      <c r="S381" s="145" t="str">
        <f>IFERROR(IF(AND(S$272=list!$D$3,'Box Calculation'!S$279&lt;&gt;"h",$E381&lt;&gt;0),0,IF(AND(S$273=list!$D$2,$E381&lt;&gt;0,TRUNC(VLOOKUP($E381,'Container Panel'!$B$41:$Z$100,$D381,0)/(VLOOKUP(S$276,UI!$A$12:$O$51,VLOOKUP(S$279,$B$276:$C$278,2,0),0)/1000))&gt;0),1,TRUNC(VLOOKUP($E381,'Container Panel'!$B$41:$Z$100,$D381,0)/(VLOOKUP(S$276,UI!$A$12:$O$51,VLOOKUP(S$279,$B$276:$C$278,2,0),0)/1000)))),"")</f>
        <v/>
      </c>
      <c r="T381" s="145" t="str">
        <f>IFERROR(IF(AND(T$272=list!$D$3,'Box Calculation'!T$279&lt;&gt;"h",$E381&lt;&gt;0),0,IF(AND(T$273=list!$D$2,$E381&lt;&gt;0,TRUNC(VLOOKUP($E381,'Container Panel'!$B$41:$Z$100,$D381,0)/(VLOOKUP(T$276,UI!$A$12:$O$51,VLOOKUP(T$279,$B$276:$C$278,2,0),0)/1000))&gt;0),1,TRUNC(VLOOKUP($E381,'Container Panel'!$B$41:$Z$100,$D381,0)/(VLOOKUP(T$276,UI!$A$12:$O$51,VLOOKUP(T$279,$B$276:$C$278,2,0),0)/1000)))),"")</f>
        <v/>
      </c>
      <c r="U381" s="145" t="str">
        <f>IFERROR(IF(AND(U$272=list!$D$3,'Box Calculation'!U$279&lt;&gt;"h",$E381&lt;&gt;0),0,IF(AND(U$273=list!$D$2,$E381&lt;&gt;0,TRUNC(VLOOKUP($E381,'Container Panel'!$B$41:$Z$100,$D381,0)/(VLOOKUP(U$276,UI!$A$12:$O$51,VLOOKUP(U$279,$B$276:$C$278,2,0),0)/1000))&gt;0),1,TRUNC(VLOOKUP($E381,'Container Panel'!$B$41:$Z$100,$D381,0)/(VLOOKUP(U$276,UI!$A$12:$O$51,VLOOKUP(U$279,$B$276:$C$278,2,0),0)/1000)))),"")</f>
        <v/>
      </c>
      <c r="V381" s="145" t="str">
        <f>IFERROR(IF(AND(V$272=list!$D$3,'Box Calculation'!V$279&lt;&gt;"h",$E381&lt;&gt;0),0,IF(AND(V$273=list!$D$2,$E381&lt;&gt;0,TRUNC(VLOOKUP($E381,'Container Panel'!$B$41:$Z$100,$D381,0)/(VLOOKUP(V$276,UI!$A$12:$O$51,VLOOKUP(V$279,$B$276:$C$278,2,0),0)/1000))&gt;0),1,TRUNC(VLOOKUP($E381,'Container Panel'!$B$41:$Z$100,$D381,0)/(VLOOKUP(V$276,UI!$A$12:$O$51,VLOOKUP(V$279,$B$276:$C$278,2,0),0)/1000)))),"")</f>
        <v/>
      </c>
      <c r="W381" s="145" t="str">
        <f>IFERROR(IF(AND(W$272=list!$D$3,'Box Calculation'!W$279&lt;&gt;"h",$E381&lt;&gt;0),0,IF(AND(W$273=list!$D$2,$E381&lt;&gt;0,TRUNC(VLOOKUP($E381,'Container Panel'!$B$41:$Z$100,$D381,0)/(VLOOKUP(W$276,UI!$A$12:$O$51,VLOOKUP(W$279,$B$276:$C$278,2,0),0)/1000))&gt;0),1,TRUNC(VLOOKUP($E381,'Container Panel'!$B$41:$Z$100,$D381,0)/(VLOOKUP(W$276,UI!$A$12:$O$51,VLOOKUP(W$279,$B$276:$C$278,2,0),0)/1000)))),"")</f>
        <v/>
      </c>
      <c r="X381" s="145" t="str">
        <f>IFERROR(IF(AND(X$272=list!$D$3,'Box Calculation'!X$279&lt;&gt;"h",$E381&lt;&gt;0),0,IF(AND(X$273=list!$D$2,$E381&lt;&gt;0,TRUNC(VLOOKUP($E381,'Container Panel'!$B$41:$Z$100,$D381,0)/(VLOOKUP(X$276,UI!$A$12:$O$51,VLOOKUP(X$279,$B$276:$C$278,2,0),0)/1000))&gt;0),1,TRUNC(VLOOKUP($E381,'Container Panel'!$B$41:$Z$100,$D381,0)/(VLOOKUP(X$276,UI!$A$12:$O$51,VLOOKUP(X$279,$B$276:$C$278,2,0),0)/1000)))),"")</f>
        <v/>
      </c>
      <c r="Y381" s="145" t="str">
        <f>IFERROR(IF(AND(Y$272=list!$D$3,'Box Calculation'!Y$279&lt;&gt;"h",$E381&lt;&gt;0),0,IF(AND(Y$273=list!$D$2,$E381&lt;&gt;0,TRUNC(VLOOKUP($E381,'Container Panel'!$B$41:$Z$100,$D381,0)/(VLOOKUP(Y$276,UI!$A$12:$O$51,VLOOKUP(Y$279,$B$276:$C$278,2,0),0)/1000))&gt;0),1,TRUNC(VLOOKUP($E381,'Container Panel'!$B$41:$Z$100,$D381,0)/(VLOOKUP(Y$276,UI!$A$12:$O$51,VLOOKUP(Y$279,$B$276:$C$278,2,0),0)/1000)))),"")</f>
        <v/>
      </c>
      <c r="Z381" s="145" t="str">
        <f>IFERROR(IF(AND(Z$272=list!$D$3,'Box Calculation'!Z$279&lt;&gt;"h",$E381&lt;&gt;0),0,IF(AND(Z$273=list!$D$2,$E381&lt;&gt;0,TRUNC(VLOOKUP($E381,'Container Panel'!$B$41:$Z$100,$D381,0)/(VLOOKUP(Z$276,UI!$A$12:$O$51,VLOOKUP(Z$279,$B$276:$C$278,2,0),0)/1000))&gt;0),1,TRUNC(VLOOKUP($E381,'Container Panel'!$B$41:$Z$100,$D381,0)/(VLOOKUP(Z$276,UI!$A$12:$O$51,VLOOKUP(Z$279,$B$276:$C$278,2,0),0)/1000)))),"")</f>
        <v/>
      </c>
      <c r="AA381" s="145" t="str">
        <f>IFERROR(IF(AND(AA$272=list!$D$3,'Box Calculation'!AA$279&lt;&gt;"h",$E381&lt;&gt;0),0,IF(AND(AA$273=list!$D$2,$E381&lt;&gt;0,TRUNC(VLOOKUP($E381,'Container Panel'!$B$41:$Z$100,$D381,0)/(VLOOKUP(AA$276,UI!$A$12:$O$51,VLOOKUP(AA$279,$B$276:$C$278,2,0),0)/1000))&gt;0),1,TRUNC(VLOOKUP($E381,'Container Panel'!$B$41:$Z$100,$D381,0)/(VLOOKUP(AA$276,UI!$A$12:$O$51,VLOOKUP(AA$279,$B$276:$C$278,2,0),0)/1000)))),"")</f>
        <v/>
      </c>
      <c r="AB381" s="145" t="str">
        <f>IFERROR(IF(AND(AB$272=list!$D$3,'Box Calculation'!AB$279&lt;&gt;"h",$E381&lt;&gt;0),0,IF(AND(AB$273=list!$D$2,$E381&lt;&gt;0,TRUNC(VLOOKUP($E381,'Container Panel'!$B$41:$Z$100,$D381,0)/(VLOOKUP(AB$276,UI!$A$12:$O$51,VLOOKUP(AB$279,$B$276:$C$278,2,0),0)/1000))&gt;0),1,TRUNC(VLOOKUP($E381,'Container Panel'!$B$41:$Z$100,$D381,0)/(VLOOKUP(AB$276,UI!$A$12:$O$51,VLOOKUP(AB$279,$B$276:$C$278,2,0),0)/1000)))),"")</f>
        <v/>
      </c>
      <c r="AC381" s="145" t="str">
        <f>IFERROR(IF(AND(AC$272=list!$D$3,'Box Calculation'!AC$279&lt;&gt;"h",$E381&lt;&gt;0),0,IF(AND(AC$273=list!$D$2,$E381&lt;&gt;0,TRUNC(VLOOKUP($E381,'Container Panel'!$B$41:$Z$100,$D381,0)/(VLOOKUP(AC$276,UI!$A$12:$O$51,VLOOKUP(AC$279,$B$276:$C$278,2,0),0)/1000))&gt;0),1,TRUNC(VLOOKUP($E381,'Container Panel'!$B$41:$Z$100,$D381,0)/(VLOOKUP(AC$276,UI!$A$12:$O$51,VLOOKUP(AC$279,$B$276:$C$278,2,0),0)/1000)))),"")</f>
        <v/>
      </c>
      <c r="AD381" s="145" t="str">
        <f>IFERROR(IF(AND(AD$272=list!$D$3,'Box Calculation'!AD$279&lt;&gt;"h",$E381&lt;&gt;0),0,IF(AND(AD$273=list!$D$2,$E381&lt;&gt;0,TRUNC(VLOOKUP($E381,'Container Panel'!$B$41:$Z$100,$D381,0)/(VLOOKUP(AD$276,UI!$A$12:$O$51,VLOOKUP(AD$279,$B$276:$C$278,2,0),0)/1000))&gt;0),1,TRUNC(VLOOKUP($E381,'Container Panel'!$B$41:$Z$100,$D381,0)/(VLOOKUP(AD$276,UI!$A$12:$O$51,VLOOKUP(AD$279,$B$276:$C$278,2,0),0)/1000)))),"")</f>
        <v/>
      </c>
      <c r="AE381" s="145" t="str">
        <f>IFERROR(IF(AND(AE$272=list!$D$3,'Box Calculation'!AE$279&lt;&gt;"h",$E381&lt;&gt;0),0,IF(AND(AE$273=list!$D$2,$E381&lt;&gt;0,TRUNC(VLOOKUP($E381,'Container Panel'!$B$41:$Z$100,$D381,0)/(VLOOKUP(AE$276,UI!$A$12:$O$51,VLOOKUP(AE$279,$B$276:$C$278,2,0),0)/1000))&gt;0),1,TRUNC(VLOOKUP($E381,'Container Panel'!$B$41:$Z$100,$D381,0)/(VLOOKUP(AE$276,UI!$A$12:$O$51,VLOOKUP(AE$279,$B$276:$C$278,2,0),0)/1000)))),"")</f>
        <v/>
      </c>
      <c r="AF381" s="145" t="str">
        <f>IFERROR(IF(AND(AF$272=list!$D$3,'Box Calculation'!AF$279&lt;&gt;"h",$E381&lt;&gt;0),0,IF(AND(AF$273=list!$D$2,$E381&lt;&gt;0,TRUNC(VLOOKUP($E381,'Container Panel'!$B$41:$Z$100,$D381,0)/(VLOOKUP(AF$276,UI!$A$12:$O$51,VLOOKUP(AF$279,$B$276:$C$278,2,0),0)/1000))&gt;0),1,TRUNC(VLOOKUP($E381,'Container Panel'!$B$41:$Z$100,$D381,0)/(VLOOKUP(AF$276,UI!$A$12:$O$51,VLOOKUP(AF$279,$B$276:$C$278,2,0),0)/1000)))),"")</f>
        <v/>
      </c>
      <c r="AG381" s="145" t="str">
        <f>IFERROR(IF(AND(AG$272=list!$D$3,'Box Calculation'!AG$279&lt;&gt;"h",$E381&lt;&gt;0),0,IF(AND(AG$273=list!$D$2,$E381&lt;&gt;0,TRUNC(VLOOKUP($E381,'Container Panel'!$B$41:$Z$100,$D381,0)/(VLOOKUP(AG$276,UI!$A$12:$O$51,VLOOKUP(AG$279,$B$276:$C$278,2,0),0)/1000))&gt;0),1,TRUNC(VLOOKUP($E381,'Container Panel'!$B$41:$Z$100,$D381,0)/(VLOOKUP(AG$276,UI!$A$12:$O$51,VLOOKUP(AG$279,$B$276:$C$278,2,0),0)/1000)))),"")</f>
        <v/>
      </c>
      <c r="AH381" s="145" t="str">
        <f>IFERROR(IF(AND(AH$272=list!$D$3,'Box Calculation'!AH$279&lt;&gt;"h",$E381&lt;&gt;0),0,IF(AND(AH$273=list!$D$2,$E381&lt;&gt;0,TRUNC(VLOOKUP($E381,'Container Panel'!$B$41:$Z$100,$D381,0)/(VLOOKUP(AH$276,UI!$A$12:$O$51,VLOOKUP(AH$279,$B$276:$C$278,2,0),0)/1000))&gt;0),1,TRUNC(VLOOKUP($E381,'Container Panel'!$B$41:$Z$100,$D381,0)/(VLOOKUP(AH$276,UI!$A$12:$O$51,VLOOKUP(AH$279,$B$276:$C$278,2,0),0)/1000)))),"")</f>
        <v/>
      </c>
      <c r="AI381" s="145" t="str">
        <f>IFERROR(IF(AND(AI$272=list!$D$3,'Box Calculation'!AI$279&lt;&gt;"h",$E381&lt;&gt;0),0,IF(AND(AI$273=list!$D$2,$E381&lt;&gt;0,TRUNC(VLOOKUP($E381,'Container Panel'!$B$41:$Z$100,$D381,0)/(VLOOKUP(AI$276,UI!$A$12:$O$51,VLOOKUP(AI$279,$B$276:$C$278,2,0),0)/1000))&gt;0),1,TRUNC(VLOOKUP($E381,'Container Panel'!$B$41:$Z$100,$D381,0)/(VLOOKUP(AI$276,UI!$A$12:$O$51,VLOOKUP(AI$279,$B$276:$C$278,2,0),0)/1000)))),"")</f>
        <v/>
      </c>
      <c r="AJ381" s="145" t="str">
        <f>IFERROR(IF(AND(AJ$272=list!$D$3,'Box Calculation'!AJ$279&lt;&gt;"h",$E381&lt;&gt;0),0,IF(AND(AJ$273=list!$D$2,$E381&lt;&gt;0,TRUNC(VLOOKUP($E381,'Container Panel'!$B$41:$Z$100,$D381,0)/(VLOOKUP(AJ$276,UI!$A$12:$O$51,VLOOKUP(AJ$279,$B$276:$C$278,2,0),0)/1000))&gt;0),1,TRUNC(VLOOKUP($E381,'Container Panel'!$B$41:$Z$100,$D381,0)/(VLOOKUP(AJ$276,UI!$A$12:$O$51,VLOOKUP(AJ$279,$B$276:$C$278,2,0),0)/1000)))),"")</f>
        <v/>
      </c>
      <c r="AK381" s="145" t="str">
        <f>IFERROR(IF(AND(AK$272=list!$D$3,'Box Calculation'!AK$279&lt;&gt;"h",$E381&lt;&gt;0),0,IF(AND(AK$273=list!$D$2,$E381&lt;&gt;0,TRUNC(VLOOKUP($E381,'Container Panel'!$B$41:$Z$100,$D381,0)/(VLOOKUP(AK$276,UI!$A$12:$O$51,VLOOKUP(AK$279,$B$276:$C$278,2,0),0)/1000))&gt;0),1,TRUNC(VLOOKUP($E381,'Container Panel'!$B$41:$Z$100,$D381,0)/(VLOOKUP(AK$276,UI!$A$12:$O$51,VLOOKUP(AK$279,$B$276:$C$278,2,0),0)/1000)))),"")</f>
        <v/>
      </c>
      <c r="AL381" s="145" t="str">
        <f>IFERROR(IF(AND(AL$272=list!$D$3,'Box Calculation'!AL$279&lt;&gt;"h",$E381&lt;&gt;0),0,IF(AND(AL$273=list!$D$2,$E381&lt;&gt;0,TRUNC(VLOOKUP($E381,'Container Panel'!$B$41:$Z$100,$D381,0)/(VLOOKUP(AL$276,UI!$A$12:$O$51,VLOOKUP(AL$279,$B$276:$C$278,2,0),0)/1000))&gt;0),1,TRUNC(VLOOKUP($E381,'Container Panel'!$B$41:$Z$100,$D381,0)/(VLOOKUP(AL$276,UI!$A$12:$O$51,VLOOKUP(AL$279,$B$276:$C$278,2,0),0)/1000)))),"")</f>
        <v/>
      </c>
      <c r="AM381" s="145" t="str">
        <f>IFERROR(IF(AND(AM$272=list!$D$3,'Box Calculation'!AM$279&lt;&gt;"h",$E381&lt;&gt;0),0,IF(AND(AM$273=list!$D$2,$E381&lt;&gt;0,TRUNC(VLOOKUP($E381,'Container Panel'!$B$41:$Z$100,$D381,0)/(VLOOKUP(AM$276,UI!$A$12:$O$51,VLOOKUP(AM$279,$B$276:$C$278,2,0),0)/1000))&gt;0),1,TRUNC(VLOOKUP($E381,'Container Panel'!$B$41:$Z$100,$D381,0)/(VLOOKUP(AM$276,UI!$A$12:$O$51,VLOOKUP(AM$279,$B$276:$C$278,2,0),0)/1000)))),"")</f>
        <v/>
      </c>
      <c r="AN381" s="145" t="str">
        <f>IFERROR(IF(AND(AN$272=list!$D$3,'Box Calculation'!AN$279&lt;&gt;"h",$E381&lt;&gt;0),0,IF(AND(AN$273=list!$D$2,$E381&lt;&gt;0,TRUNC(VLOOKUP($E381,'Container Panel'!$B$41:$Z$100,$D381,0)/(VLOOKUP(AN$276,UI!$A$12:$O$51,VLOOKUP(AN$279,$B$276:$C$278,2,0),0)/1000))&gt;0),1,TRUNC(VLOOKUP($E381,'Container Panel'!$B$41:$Z$100,$D381,0)/(VLOOKUP(AN$276,UI!$A$12:$O$51,VLOOKUP(AN$279,$B$276:$C$278,2,0),0)/1000)))),"")</f>
        <v/>
      </c>
      <c r="AO381" s="145" t="str">
        <f>IFERROR(IF(AND(AO$272=list!$D$3,'Box Calculation'!AO$279&lt;&gt;"h",$E381&lt;&gt;0),0,IF(AND(AO$273=list!$D$2,$E381&lt;&gt;0,TRUNC(VLOOKUP($E381,'Container Panel'!$B$41:$Z$100,$D381,0)/(VLOOKUP(AO$276,UI!$A$12:$O$51,VLOOKUP(AO$279,$B$276:$C$278,2,0),0)/1000))&gt;0),1,TRUNC(VLOOKUP($E381,'Container Panel'!$B$41:$Z$100,$D381,0)/(VLOOKUP(AO$276,UI!$A$12:$O$51,VLOOKUP(AO$279,$B$276:$C$278,2,0),0)/1000)))),"")</f>
        <v/>
      </c>
      <c r="AP381" s="145" t="str">
        <f>IFERROR(IF(AND(AP$272=list!$D$3,'Box Calculation'!AP$279&lt;&gt;"h",$E381&lt;&gt;0),0,IF(AND(AP$273=list!$D$2,$E381&lt;&gt;0,TRUNC(VLOOKUP($E381,'Container Panel'!$B$41:$Z$100,$D381,0)/(VLOOKUP(AP$276,UI!$A$12:$O$51,VLOOKUP(AP$279,$B$276:$C$278,2,0),0)/1000))&gt;0),1,TRUNC(VLOOKUP($E381,'Container Panel'!$B$41:$Z$100,$D381,0)/(VLOOKUP(AP$276,UI!$A$12:$O$51,VLOOKUP(AP$279,$B$276:$C$278,2,0),0)/1000)))),"")</f>
        <v/>
      </c>
      <c r="AQ381" s="145" t="str">
        <f>IFERROR(IF(AND(AQ$272=list!$D$3,'Box Calculation'!AQ$279&lt;&gt;"h",$E381&lt;&gt;0),0,IF(AND(AQ$273=list!$D$2,$E381&lt;&gt;0,TRUNC(VLOOKUP($E381,'Container Panel'!$B$41:$Z$100,$D381,0)/(VLOOKUP(AQ$276,UI!$A$12:$O$51,VLOOKUP(AQ$279,$B$276:$C$278,2,0),0)/1000))&gt;0),1,TRUNC(VLOOKUP($E381,'Container Panel'!$B$41:$Z$100,$D381,0)/(VLOOKUP(AQ$276,UI!$A$12:$O$51,VLOOKUP(AQ$279,$B$276:$C$278,2,0),0)/1000)))),"")</f>
        <v/>
      </c>
      <c r="AR381" s="145" t="str">
        <f>IFERROR(IF(AND(AR$272=list!$D$3,'Box Calculation'!AR$279&lt;&gt;"h",$E381&lt;&gt;0),0,IF(AND(AR$273=list!$D$2,$E381&lt;&gt;0,TRUNC(VLOOKUP($E381,'Container Panel'!$B$41:$Z$100,$D381,0)/(VLOOKUP(AR$276,UI!$A$12:$O$51,VLOOKUP(AR$279,$B$276:$C$278,2,0),0)/1000))&gt;0),1,TRUNC(VLOOKUP($E381,'Container Panel'!$B$41:$Z$100,$D381,0)/(VLOOKUP(AR$276,UI!$A$12:$O$51,VLOOKUP(AR$279,$B$276:$C$278,2,0),0)/1000)))),"")</f>
        <v/>
      </c>
      <c r="AS381" s="145" t="str">
        <f>IFERROR(IF(AND(AS$272=list!$D$3,'Box Calculation'!AS$279&lt;&gt;"h",$E381&lt;&gt;0),0,IF(AND(AS$273=list!$D$2,$E381&lt;&gt;0,TRUNC(VLOOKUP($E381,'Container Panel'!$B$41:$Z$100,$D381,0)/(VLOOKUP(AS$276,UI!$A$12:$O$51,VLOOKUP(AS$279,$B$276:$C$278,2,0),0)/1000))&gt;0),1,TRUNC(VLOOKUP($E381,'Container Panel'!$B$41:$Z$100,$D381,0)/(VLOOKUP(AS$276,UI!$A$12:$O$51,VLOOKUP(AS$279,$B$276:$C$278,2,0),0)/1000)))),"")</f>
        <v/>
      </c>
      <c r="AT381" s="145" t="str">
        <f>IFERROR(IF(AND(AT$272=list!$D$3,'Box Calculation'!AT$279&lt;&gt;"h",$E381&lt;&gt;0),0,IF(AND(AT$273=list!$D$2,$E381&lt;&gt;0,TRUNC(VLOOKUP($E381,'Container Panel'!$B$41:$Z$100,$D381,0)/(VLOOKUP(AT$276,UI!$A$12:$O$51,VLOOKUP(AT$279,$B$276:$C$278,2,0),0)/1000))&gt;0),1,TRUNC(VLOOKUP($E381,'Container Panel'!$B$41:$Z$100,$D381,0)/(VLOOKUP(AT$276,UI!$A$12:$O$51,VLOOKUP(AT$279,$B$276:$C$278,2,0),0)/1000)))),"")</f>
        <v/>
      </c>
      <c r="AU381" s="145" t="str">
        <f>IFERROR(IF(AND(AU$272=list!$D$3,'Box Calculation'!AU$279&lt;&gt;"h",$E381&lt;&gt;0),0,IF(AND(AU$273=list!$D$2,$E381&lt;&gt;0,TRUNC(VLOOKUP($E381,'Container Panel'!$B$41:$Z$100,$D381,0)/(VLOOKUP(AU$276,UI!$A$12:$O$51,VLOOKUP(AU$279,$B$276:$C$278,2,0),0)/1000))&gt;0),1,TRUNC(VLOOKUP($E381,'Container Panel'!$B$41:$Z$100,$D381,0)/(VLOOKUP(AU$276,UI!$A$12:$O$51,VLOOKUP(AU$279,$B$276:$C$278,2,0),0)/1000)))),"")</f>
        <v/>
      </c>
      <c r="AV381" s="145" t="str">
        <f>IFERROR(IF(AND(AV$272=list!$D$3,'Box Calculation'!AV$279&lt;&gt;"h",$E381&lt;&gt;0),0,IF(AND(AV$273=list!$D$2,$E381&lt;&gt;0,TRUNC(VLOOKUP($E381,'Container Panel'!$B$41:$Z$100,$D381,0)/(VLOOKUP(AV$276,UI!$A$12:$O$51,VLOOKUP(AV$279,$B$276:$C$278,2,0),0)/1000))&gt;0),1,TRUNC(VLOOKUP($E381,'Container Panel'!$B$41:$Z$100,$D381,0)/(VLOOKUP(AV$276,UI!$A$12:$O$51,VLOOKUP(AV$279,$B$276:$C$278,2,0),0)/1000)))),"")</f>
        <v/>
      </c>
      <c r="AW381" s="145" t="str">
        <f>IFERROR(IF(AND(AW$272=list!$D$3,'Box Calculation'!AW$279&lt;&gt;"h",$E381&lt;&gt;0),0,IF(AND(AW$273=list!$D$2,$E381&lt;&gt;0,TRUNC(VLOOKUP($E381,'Container Panel'!$B$41:$Z$100,$D381,0)/(VLOOKUP(AW$276,UI!$A$12:$O$51,VLOOKUP(AW$279,$B$276:$C$278,2,0),0)/1000))&gt;0),1,TRUNC(VLOOKUP($E381,'Container Panel'!$B$41:$Z$100,$D381,0)/(VLOOKUP(AW$276,UI!$A$12:$O$51,VLOOKUP(AW$279,$B$276:$C$278,2,0),0)/1000)))),"")</f>
        <v/>
      </c>
      <c r="AX381" s="145" t="str">
        <f>IFERROR(IF(AND(AX$272=list!$D$3,'Box Calculation'!AX$279&lt;&gt;"h",$E381&lt;&gt;0),0,IF(AND(AX$273=list!$D$2,$E381&lt;&gt;0,TRUNC(VLOOKUP($E381,'Container Panel'!$B$41:$Z$100,$D381,0)/(VLOOKUP(AX$276,UI!$A$12:$O$51,VLOOKUP(AX$279,$B$276:$C$278,2,0),0)/1000))&gt;0),1,TRUNC(VLOOKUP($E381,'Container Panel'!$B$41:$Z$100,$D381,0)/(VLOOKUP(AX$276,UI!$A$12:$O$51,VLOOKUP(AX$279,$B$276:$C$278,2,0),0)/1000)))),"")</f>
        <v/>
      </c>
      <c r="AY381" s="145" t="str">
        <f>IFERROR(IF(AND(AY$272=list!$D$3,'Box Calculation'!AY$279&lt;&gt;"h",$E381&lt;&gt;0),0,IF(AND(AY$273=list!$D$2,$E381&lt;&gt;0,TRUNC(VLOOKUP($E381,'Container Panel'!$B$41:$Z$100,$D381,0)/(VLOOKUP(AY$276,UI!$A$12:$O$51,VLOOKUP(AY$279,$B$276:$C$278,2,0),0)/1000))&gt;0),1,TRUNC(VLOOKUP($E381,'Container Panel'!$B$41:$Z$100,$D381,0)/(VLOOKUP(AY$276,UI!$A$12:$O$51,VLOOKUP(AY$279,$B$276:$C$278,2,0),0)/1000)))),"")</f>
        <v/>
      </c>
      <c r="AZ381" s="145" t="str">
        <f>IFERROR(IF(AND(AZ$272=list!$D$3,'Box Calculation'!AZ$279&lt;&gt;"h",$E381&lt;&gt;0),0,IF(AND(AZ$273=list!$D$2,$E381&lt;&gt;0,TRUNC(VLOOKUP($E381,'Container Panel'!$B$41:$Z$100,$D381,0)/(VLOOKUP(AZ$276,UI!$A$12:$O$51,VLOOKUP(AZ$279,$B$276:$C$278,2,0),0)/1000))&gt;0),1,TRUNC(VLOOKUP($E381,'Container Panel'!$B$41:$Z$100,$D381,0)/(VLOOKUP(AZ$276,UI!$A$12:$O$51,VLOOKUP(AZ$279,$B$276:$C$278,2,0),0)/1000)))),"")</f>
        <v/>
      </c>
      <c r="BA381" s="145" t="str">
        <f>IFERROR(IF(AND(BA$272=list!$D$3,'Box Calculation'!BA$279&lt;&gt;"h",$E381&lt;&gt;0),0,IF(AND(BA$273=list!$D$2,$E381&lt;&gt;0,TRUNC(VLOOKUP($E381,'Container Panel'!$B$41:$Z$100,$D381,0)/(VLOOKUP(BA$276,UI!$A$12:$O$51,VLOOKUP(BA$279,$B$276:$C$278,2,0),0)/1000))&gt;0),1,TRUNC(VLOOKUP($E381,'Container Panel'!$B$41:$Z$100,$D381,0)/(VLOOKUP(BA$276,UI!$A$12:$O$51,VLOOKUP(BA$279,$B$276:$C$278,2,0),0)/1000)))),"")</f>
        <v/>
      </c>
      <c r="BB381" s="145" t="str">
        <f>IFERROR(IF(AND(BB$272=list!$D$3,'Box Calculation'!BB$279&lt;&gt;"h",$E381&lt;&gt;0),0,IF(AND(BB$273=list!$D$2,$E381&lt;&gt;0,TRUNC(VLOOKUP($E381,'Container Panel'!$B$41:$Z$100,$D381,0)/(VLOOKUP(BB$276,UI!$A$12:$O$51,VLOOKUP(BB$279,$B$276:$C$278,2,0),0)/1000))&gt;0),1,TRUNC(VLOOKUP($E381,'Container Panel'!$B$41:$Z$100,$D381,0)/(VLOOKUP(BB$276,UI!$A$12:$O$51,VLOOKUP(BB$279,$B$276:$C$278,2,0),0)/1000)))),"")</f>
        <v/>
      </c>
      <c r="BC381" s="145" t="str">
        <f>IFERROR(IF(AND(BC$272=list!$D$3,'Box Calculation'!BC$279&lt;&gt;"h",$E381&lt;&gt;0),0,IF(AND(BC$273=list!$D$2,$E381&lt;&gt;0,TRUNC(VLOOKUP($E381,'Container Panel'!$B$41:$Z$100,$D381,0)/(VLOOKUP(BC$276,UI!$A$12:$O$51,VLOOKUP(BC$279,$B$276:$C$278,2,0),0)/1000))&gt;0),1,TRUNC(VLOOKUP($E381,'Container Panel'!$B$41:$Z$100,$D381,0)/(VLOOKUP(BC$276,UI!$A$12:$O$51,VLOOKUP(BC$279,$B$276:$C$278,2,0),0)/1000)))),"")</f>
        <v/>
      </c>
      <c r="BD381" s="145" t="str">
        <f>IFERROR(IF(AND(BD$272=list!$D$3,'Box Calculation'!BD$279&lt;&gt;"h",$E381&lt;&gt;0),0,IF(AND(BD$273=list!$D$2,$E381&lt;&gt;0,TRUNC(VLOOKUP($E381,'Container Panel'!$B$41:$Z$100,$D381,0)/(VLOOKUP(BD$276,UI!$A$12:$O$51,VLOOKUP(BD$279,$B$276:$C$278,2,0),0)/1000))&gt;0),1,TRUNC(VLOOKUP($E381,'Container Panel'!$B$41:$Z$100,$D381,0)/(VLOOKUP(BD$276,UI!$A$12:$O$51,VLOOKUP(BD$279,$B$276:$C$278,2,0),0)/1000)))),"")</f>
        <v/>
      </c>
      <c r="BE381" s="145" t="str">
        <f>IFERROR(IF(AND(BE$272=list!$D$3,'Box Calculation'!BE$279&lt;&gt;"h",$E381&lt;&gt;0),0,IF(AND(BE$273=list!$D$2,$E381&lt;&gt;0,TRUNC(VLOOKUP($E381,'Container Panel'!$B$41:$Z$100,$D381,0)/(VLOOKUP(BE$276,UI!$A$12:$O$51,VLOOKUP(BE$279,$B$276:$C$278,2,0),0)/1000))&gt;0),1,TRUNC(VLOOKUP($E381,'Container Panel'!$B$41:$Z$100,$D381,0)/(VLOOKUP(BE$276,UI!$A$12:$O$51,VLOOKUP(BE$279,$B$276:$C$278,2,0),0)/1000)))),"")</f>
        <v/>
      </c>
      <c r="BF381" s="145" t="str">
        <f>IFERROR(IF(AND(BF$272=list!$D$3,'Box Calculation'!BF$279&lt;&gt;"h",$E381&lt;&gt;0),0,IF(AND(BF$273=list!$D$2,$E381&lt;&gt;0,TRUNC(VLOOKUP($E381,'Container Panel'!$B$41:$Z$100,$D381,0)/(VLOOKUP(BF$276,UI!$A$12:$O$51,VLOOKUP(BF$279,$B$276:$C$278,2,0),0)/1000))&gt;0),1,TRUNC(VLOOKUP($E381,'Container Panel'!$B$41:$Z$100,$D381,0)/(VLOOKUP(BF$276,UI!$A$12:$O$51,VLOOKUP(BF$279,$B$276:$C$278,2,0),0)/1000)))),"")</f>
        <v/>
      </c>
      <c r="BG381" s="145" t="str">
        <f>IFERROR(IF(AND(BG$272=list!$D$3,'Box Calculation'!BG$279&lt;&gt;"h",$E381&lt;&gt;0),0,IF(AND(BG$273=list!$D$2,$E381&lt;&gt;0,TRUNC(VLOOKUP($E381,'Container Panel'!$B$41:$Z$100,$D381,0)/(VLOOKUP(BG$276,UI!$A$12:$O$51,VLOOKUP(BG$279,$B$276:$C$278,2,0),0)/1000))&gt;0),1,TRUNC(VLOOKUP($E381,'Container Panel'!$B$41:$Z$100,$D381,0)/(VLOOKUP(BG$276,UI!$A$12:$O$51,VLOOKUP(BG$279,$B$276:$C$278,2,0),0)/1000)))),"")</f>
        <v/>
      </c>
      <c r="BH381" s="145" t="str">
        <f>IFERROR(IF(AND(BH$272=list!$D$3,'Box Calculation'!BH$279&lt;&gt;"h",$E381&lt;&gt;0),0,IF(AND(BH$273=list!$D$2,$E381&lt;&gt;0,TRUNC(VLOOKUP($E381,'Container Panel'!$B$41:$Z$100,$D381,0)/(VLOOKUP(BH$276,UI!$A$12:$O$51,VLOOKUP(BH$279,$B$276:$C$278,2,0),0)/1000))&gt;0),1,TRUNC(VLOOKUP($E381,'Container Panel'!$B$41:$Z$100,$D381,0)/(VLOOKUP(BH$276,UI!$A$12:$O$51,VLOOKUP(BH$279,$B$276:$C$278,2,0),0)/1000)))),"")</f>
        <v/>
      </c>
      <c r="BI381" s="145" t="str">
        <f>IFERROR(IF(AND(BI$272=list!$D$3,'Box Calculation'!BI$279&lt;&gt;"h",$E381&lt;&gt;0),0,IF(AND(BI$273=list!$D$2,$E381&lt;&gt;0,TRUNC(VLOOKUP($E381,'Container Panel'!$B$41:$Z$100,$D381,0)/(VLOOKUP(BI$276,UI!$A$12:$O$51,VLOOKUP(BI$279,$B$276:$C$278,2,0),0)/1000))&gt;0),1,TRUNC(VLOOKUP($E381,'Container Panel'!$B$41:$Z$100,$D381,0)/(VLOOKUP(BI$276,UI!$A$12:$O$51,VLOOKUP(BI$279,$B$276:$C$278,2,0),0)/1000)))),"")</f>
        <v/>
      </c>
      <c r="BJ381" s="145" t="str">
        <f>IFERROR(IF(AND(BJ$272=list!$D$3,'Box Calculation'!BJ$279&lt;&gt;"h",$E381&lt;&gt;0),0,IF(AND(BJ$273=list!$D$2,$E381&lt;&gt;0,TRUNC(VLOOKUP($E381,'Container Panel'!$B$41:$Z$100,$D381,0)/(VLOOKUP(BJ$276,UI!$A$12:$O$51,VLOOKUP(BJ$279,$B$276:$C$278,2,0),0)/1000))&gt;0),1,TRUNC(VLOOKUP($E381,'Container Panel'!$B$41:$Z$100,$D381,0)/(VLOOKUP(BJ$276,UI!$A$12:$O$51,VLOOKUP(BJ$279,$B$276:$C$278,2,0),0)/1000)))),"")</f>
        <v/>
      </c>
      <c r="BK381" s="145" t="str">
        <f>IFERROR(IF(AND(BK$272=list!$D$3,'Box Calculation'!BK$279&lt;&gt;"h",$E381&lt;&gt;0),0,IF(AND(BK$273=list!$D$2,$E381&lt;&gt;0,TRUNC(VLOOKUP($E381,'Container Panel'!$B$41:$Z$100,$D381,0)/(VLOOKUP(BK$276,UI!$A$12:$O$51,VLOOKUP(BK$279,$B$276:$C$278,2,0),0)/1000))&gt;0),1,TRUNC(VLOOKUP($E381,'Container Panel'!$B$41:$Z$100,$D381,0)/(VLOOKUP(BK$276,UI!$A$12:$O$51,VLOOKUP(BK$279,$B$276:$C$278,2,0),0)/1000)))),"")</f>
        <v/>
      </c>
      <c r="BL381" s="145" t="str">
        <f>IFERROR(IF(AND(BL$272=list!$D$3,'Box Calculation'!BL$279&lt;&gt;"h",$E381&lt;&gt;0),0,IF(AND(BL$273=list!$D$2,$E381&lt;&gt;0,TRUNC(VLOOKUP($E381,'Container Panel'!$B$41:$Z$100,$D381,0)/(VLOOKUP(BL$276,UI!$A$12:$O$51,VLOOKUP(BL$279,$B$276:$C$278,2,0),0)/1000))&gt;0),1,TRUNC(VLOOKUP($E381,'Container Panel'!$B$41:$Z$100,$D381,0)/(VLOOKUP(BL$276,UI!$A$12:$O$51,VLOOKUP(BL$279,$B$276:$C$278,2,0),0)/1000)))),"")</f>
        <v/>
      </c>
      <c r="BM381" s="145" t="str">
        <f>IFERROR(IF(AND(BM$272=list!$D$3,'Box Calculation'!BM$279&lt;&gt;"h",$E381&lt;&gt;0),0,IF(AND(BM$273=list!$D$2,$E381&lt;&gt;0,TRUNC(VLOOKUP($E381,'Container Panel'!$B$41:$Z$100,$D381,0)/(VLOOKUP(BM$276,UI!$A$12:$O$51,VLOOKUP(BM$279,$B$276:$C$278,2,0),0)/1000))&gt;0),1,TRUNC(VLOOKUP($E381,'Container Panel'!$B$41:$Z$100,$D381,0)/(VLOOKUP(BM$276,UI!$A$12:$O$51,VLOOKUP(BM$279,$B$276:$C$278,2,0),0)/1000)))),"")</f>
        <v/>
      </c>
      <c r="BN381" s="145" t="str">
        <f>IFERROR(IF(AND(BN$272=list!$D$3,'Box Calculation'!BN$279&lt;&gt;"h",$E381&lt;&gt;0),0,IF(AND(BN$273=list!$D$2,$E381&lt;&gt;0,TRUNC(VLOOKUP($E381,'Container Panel'!$B$41:$Z$100,$D381,0)/(VLOOKUP(BN$276,UI!$A$12:$O$51,VLOOKUP(BN$279,$B$276:$C$278,2,0),0)/1000))&gt;0),1,TRUNC(VLOOKUP($E381,'Container Panel'!$B$41:$Z$100,$D381,0)/(VLOOKUP(BN$276,UI!$A$12:$O$51,VLOOKUP(BN$279,$B$276:$C$278,2,0),0)/1000)))),"")</f>
        <v/>
      </c>
      <c r="BO381" s="145" t="str">
        <f>IFERROR(IF(AND(BO$272=list!$D$3,'Box Calculation'!BO$279&lt;&gt;"h",$E381&lt;&gt;0),0,IF(AND(BO$273=list!$D$2,$E381&lt;&gt;0,TRUNC(VLOOKUP($E381,'Container Panel'!$B$41:$Z$100,$D381,0)/(VLOOKUP(BO$276,UI!$A$12:$O$51,VLOOKUP(BO$279,$B$276:$C$278,2,0),0)/1000))&gt;0),1,TRUNC(VLOOKUP($E381,'Container Panel'!$B$41:$Z$100,$D381,0)/(VLOOKUP(BO$276,UI!$A$12:$O$51,VLOOKUP(BO$279,$B$276:$C$278,2,0),0)/1000)))),"")</f>
        <v/>
      </c>
      <c r="BP381" s="145" t="str">
        <f>IFERROR(IF(AND(BP$272=list!$D$3,'Box Calculation'!BP$279&lt;&gt;"h",$E381&lt;&gt;0),0,IF(AND(BP$273=list!$D$2,$E381&lt;&gt;0,TRUNC(VLOOKUP($E381,'Container Panel'!$B$41:$Z$100,$D381,0)/(VLOOKUP(BP$276,UI!$A$12:$O$51,VLOOKUP(BP$279,$B$276:$C$278,2,0),0)/1000))&gt;0),1,TRUNC(VLOOKUP($E381,'Container Panel'!$B$41:$Z$100,$D381,0)/(VLOOKUP(BP$276,UI!$A$12:$O$51,VLOOKUP(BP$279,$B$276:$C$278,2,0),0)/1000)))),"")</f>
        <v/>
      </c>
      <c r="BQ381" s="145" t="str">
        <f>IFERROR(IF(AND(BQ$272=list!$D$3,'Box Calculation'!BQ$279&lt;&gt;"h",$E381&lt;&gt;0),0,IF(AND(BQ$273=list!$D$2,$E381&lt;&gt;0,TRUNC(VLOOKUP($E381,'Container Panel'!$B$41:$Z$100,$D381,0)/(VLOOKUP(BQ$276,UI!$A$12:$O$51,VLOOKUP(BQ$279,$B$276:$C$278,2,0),0)/1000))&gt;0),1,TRUNC(VLOOKUP($E381,'Container Panel'!$B$41:$Z$100,$D381,0)/(VLOOKUP(BQ$276,UI!$A$12:$O$51,VLOOKUP(BQ$279,$B$276:$C$278,2,0),0)/1000)))),"")</f>
        <v/>
      </c>
      <c r="BR381" s="145" t="str">
        <f>IFERROR(IF(AND(BR$272=list!$D$3,'Box Calculation'!BR$279&lt;&gt;"h",$E381&lt;&gt;0),0,IF(AND(BR$273=list!$D$2,$E381&lt;&gt;0,TRUNC(VLOOKUP($E381,'Container Panel'!$B$41:$Z$100,$D381,0)/(VLOOKUP(BR$276,UI!$A$12:$O$51,VLOOKUP(BR$279,$B$276:$C$278,2,0),0)/1000))&gt;0),1,TRUNC(VLOOKUP($E381,'Container Panel'!$B$41:$Z$100,$D381,0)/(VLOOKUP(BR$276,UI!$A$12:$O$51,VLOOKUP(BR$279,$B$276:$C$278,2,0),0)/1000)))),"")</f>
        <v/>
      </c>
      <c r="BS381" s="145" t="str">
        <f>IFERROR(IF(AND(BS$272=list!$D$3,'Box Calculation'!BS$279&lt;&gt;"h",$E381&lt;&gt;0),0,IF(AND(BS$273=list!$D$2,$E381&lt;&gt;0,TRUNC(VLOOKUP($E381,'Container Panel'!$B$41:$Z$100,$D381,0)/(VLOOKUP(BS$276,UI!$A$12:$O$51,VLOOKUP(BS$279,$B$276:$C$278,2,0),0)/1000))&gt;0),1,TRUNC(VLOOKUP($E381,'Container Panel'!$B$41:$Z$100,$D381,0)/(VLOOKUP(BS$276,UI!$A$12:$O$51,VLOOKUP(BS$279,$B$276:$C$278,2,0),0)/1000)))),"")</f>
        <v/>
      </c>
      <c r="BT381" s="145" t="str">
        <f>IFERROR(IF(AND(BT$272=list!$D$3,'Box Calculation'!BT$279&lt;&gt;"h",$E381&lt;&gt;0),0,IF(AND(BT$273=list!$D$2,$E381&lt;&gt;0,TRUNC(VLOOKUP($E381,'Container Panel'!$B$41:$Z$100,$D381,0)/(VLOOKUP(BT$276,UI!$A$12:$O$51,VLOOKUP(BT$279,$B$276:$C$278,2,0),0)/1000))&gt;0),1,TRUNC(VLOOKUP($E381,'Container Panel'!$B$41:$Z$100,$D381,0)/(VLOOKUP(BT$276,UI!$A$12:$O$51,VLOOKUP(BT$279,$B$276:$C$278,2,0),0)/1000)))),"")</f>
        <v/>
      </c>
      <c r="BU381" s="145" t="str">
        <f>IFERROR(IF(AND(BU$272=list!$D$3,'Box Calculation'!BU$279&lt;&gt;"h",$E381&lt;&gt;0),0,IF(AND(BU$273=list!$D$2,$E381&lt;&gt;0,TRUNC(VLOOKUP($E381,'Container Panel'!$B$41:$Z$100,$D381,0)/(VLOOKUP(BU$276,UI!$A$12:$O$51,VLOOKUP(BU$279,$B$276:$C$278,2,0),0)/1000))&gt;0),1,TRUNC(VLOOKUP($E381,'Container Panel'!$B$41:$Z$100,$D381,0)/(VLOOKUP(BU$276,UI!$A$12:$O$51,VLOOKUP(BU$279,$B$276:$C$278,2,0),0)/1000)))),"")</f>
        <v/>
      </c>
      <c r="BV381" s="145" t="str">
        <f>IFERROR(IF(AND(BV$272=list!$D$3,'Box Calculation'!BV$279&lt;&gt;"h",$E381&lt;&gt;0),0,IF(AND(BV$273=list!$D$2,$E381&lt;&gt;0,TRUNC(VLOOKUP($E381,'Container Panel'!$B$41:$Z$100,$D381,0)/(VLOOKUP(BV$276,UI!$A$12:$O$51,VLOOKUP(BV$279,$B$276:$C$278,2,0),0)/1000))&gt;0),1,TRUNC(VLOOKUP($E381,'Container Panel'!$B$41:$Z$100,$D381,0)/(VLOOKUP(BV$276,UI!$A$12:$O$51,VLOOKUP(BV$279,$B$276:$C$278,2,0),0)/1000)))),"")</f>
        <v/>
      </c>
      <c r="BW381" s="145" t="str">
        <f>IFERROR(IF(AND(BW$272=list!$D$3,'Box Calculation'!BW$279&lt;&gt;"h",$E381&lt;&gt;0),0,IF(AND(BW$273=list!$D$2,$E381&lt;&gt;0,TRUNC(VLOOKUP($E381,'Container Panel'!$B$41:$Z$100,$D381,0)/(VLOOKUP(BW$276,UI!$A$12:$O$51,VLOOKUP(BW$279,$B$276:$C$278,2,0),0)/1000))&gt;0),1,TRUNC(VLOOKUP($E381,'Container Panel'!$B$41:$Z$100,$D381,0)/(VLOOKUP(BW$276,UI!$A$12:$O$51,VLOOKUP(BW$279,$B$276:$C$278,2,0),0)/1000)))),"")</f>
        <v/>
      </c>
      <c r="BX381" s="145" t="str">
        <f>IFERROR(IF(AND(BX$272=list!$D$3,'Box Calculation'!BX$279&lt;&gt;"h",$E381&lt;&gt;0),0,IF(AND(BX$273=list!$D$2,$E381&lt;&gt;0,TRUNC(VLOOKUP($E381,'Container Panel'!$B$41:$Z$100,$D381,0)/(VLOOKUP(BX$276,UI!$A$12:$O$51,VLOOKUP(BX$279,$B$276:$C$278,2,0),0)/1000))&gt;0),1,TRUNC(VLOOKUP($E381,'Container Panel'!$B$41:$Z$100,$D381,0)/(VLOOKUP(BX$276,UI!$A$12:$O$51,VLOOKUP(BX$279,$B$276:$C$278,2,0),0)/1000)))),"")</f>
        <v/>
      </c>
      <c r="BY381" s="145" t="str">
        <f>IFERROR(IF(AND(BY$272=list!$D$3,'Box Calculation'!BY$279&lt;&gt;"h",$E381&lt;&gt;0),0,IF(AND(BY$273=list!$D$2,$E381&lt;&gt;0,TRUNC(VLOOKUP($E381,'Container Panel'!$B$41:$Z$100,$D381,0)/(VLOOKUP(BY$276,UI!$A$12:$O$51,VLOOKUP(BY$279,$B$276:$C$278,2,0),0)/1000))&gt;0),1,TRUNC(VLOOKUP($E381,'Container Panel'!$B$41:$Z$100,$D381,0)/(VLOOKUP(BY$276,UI!$A$12:$O$51,VLOOKUP(BY$279,$B$276:$C$278,2,0),0)/1000)))),"")</f>
        <v/>
      </c>
      <c r="BZ381" s="145" t="str">
        <f>IFERROR(IF(AND(BZ$272=list!$D$3,'Box Calculation'!BZ$279&lt;&gt;"h",$E381&lt;&gt;0),0,IF(AND(BZ$273=list!$D$2,$E381&lt;&gt;0,TRUNC(VLOOKUP($E381,'Container Panel'!$B$41:$Z$100,$D381,0)/(VLOOKUP(BZ$276,UI!$A$12:$O$51,VLOOKUP(BZ$279,$B$276:$C$278,2,0),0)/1000))&gt;0),1,TRUNC(VLOOKUP($E381,'Container Panel'!$B$41:$Z$100,$D381,0)/(VLOOKUP(BZ$276,UI!$A$12:$O$51,VLOOKUP(BZ$279,$B$276:$C$278,2,0),0)/1000)))),"")</f>
        <v/>
      </c>
      <c r="CA381" s="145" t="str">
        <f>IFERROR(IF(AND(CA$272=list!$D$3,'Box Calculation'!CA$279&lt;&gt;"h",$E381&lt;&gt;0),0,IF(AND(CA$273=list!$D$2,$E381&lt;&gt;0,TRUNC(VLOOKUP($E381,'Container Panel'!$B$41:$Z$100,$D381,0)/(VLOOKUP(CA$276,UI!$A$12:$O$51,VLOOKUP(CA$279,$B$276:$C$278,2,0),0)/1000))&gt;0),1,TRUNC(VLOOKUP($E381,'Container Panel'!$B$41:$Z$100,$D381,0)/(VLOOKUP(CA$276,UI!$A$12:$O$51,VLOOKUP(CA$279,$B$276:$C$278,2,0),0)/1000)))),"")</f>
        <v/>
      </c>
      <c r="CB381" s="145" t="str">
        <f>IFERROR(IF(AND(CB$272=list!$D$3,'Box Calculation'!CB$279&lt;&gt;"h",$E381&lt;&gt;0),0,IF(AND(CB$273=list!$D$2,$E381&lt;&gt;0,TRUNC(VLOOKUP($E381,'Container Panel'!$B$41:$Z$100,$D381,0)/(VLOOKUP(CB$276,UI!$A$12:$O$51,VLOOKUP(CB$279,$B$276:$C$278,2,0),0)/1000))&gt;0),1,TRUNC(VLOOKUP($E381,'Container Panel'!$B$41:$Z$100,$D381,0)/(VLOOKUP(CB$276,UI!$A$12:$O$51,VLOOKUP(CB$279,$B$276:$C$278,2,0),0)/1000)))),"")</f>
        <v/>
      </c>
      <c r="CC381" s="145" t="str">
        <f>IFERROR(IF(AND(CC$272=list!$D$3,'Box Calculation'!CC$279&lt;&gt;"h",$E381&lt;&gt;0),0,IF(AND(CC$273=list!$D$2,$E381&lt;&gt;0,TRUNC(VLOOKUP($E381,'Container Panel'!$B$41:$Z$100,$D381,0)/(VLOOKUP(CC$276,UI!$A$12:$O$51,VLOOKUP(CC$279,$B$276:$C$278,2,0),0)/1000))&gt;0),1,TRUNC(VLOOKUP($E381,'Container Panel'!$B$41:$Z$100,$D381,0)/(VLOOKUP(CC$276,UI!$A$12:$O$51,VLOOKUP(CC$279,$B$276:$C$278,2,0),0)/1000)))),"")</f>
        <v/>
      </c>
      <c r="CD381" s="145" t="str">
        <f>IFERROR(IF(AND(CD$272=list!$D$3,'Box Calculation'!CD$279&lt;&gt;"h",$E381&lt;&gt;0),0,IF(AND(CD$273=list!$D$2,$E381&lt;&gt;0,TRUNC(VLOOKUP($E381,'Container Panel'!$B$41:$Z$100,$D381,0)/(VLOOKUP(CD$276,UI!$A$12:$O$51,VLOOKUP(CD$279,$B$276:$C$278,2,0),0)/1000))&gt;0),1,TRUNC(VLOOKUP($E381,'Container Panel'!$B$41:$Z$100,$D381,0)/(VLOOKUP(CD$276,UI!$A$12:$O$51,VLOOKUP(CD$279,$B$276:$C$278,2,0),0)/1000)))),"")</f>
        <v/>
      </c>
      <c r="CE381" s="145" t="str">
        <f>IFERROR(IF(AND(CE$272=list!$D$3,'Box Calculation'!CE$279&lt;&gt;"h",$E381&lt;&gt;0),0,IF(AND(CE$273=list!$D$2,$E381&lt;&gt;0,TRUNC(VLOOKUP($E381,'Container Panel'!$B$41:$Z$100,$D381,0)/(VLOOKUP(CE$276,UI!$A$12:$O$51,VLOOKUP(CE$279,$B$276:$C$278,2,0),0)/1000))&gt;0),1,TRUNC(VLOOKUP($E381,'Container Panel'!$B$41:$Z$100,$D381,0)/(VLOOKUP(CE$276,UI!$A$12:$O$51,VLOOKUP(CE$279,$B$276:$C$278,2,0),0)/1000)))),"")</f>
        <v/>
      </c>
      <c r="CF381" s="145" t="str">
        <f>IFERROR(IF(AND(CF$272=list!$D$3,'Box Calculation'!CF$279&lt;&gt;"h",$E381&lt;&gt;0),0,IF(AND(CF$273=list!$D$2,$E381&lt;&gt;0,TRUNC(VLOOKUP($E381,'Container Panel'!$B$41:$Z$100,$D381,0)/(VLOOKUP(CF$276,UI!$A$12:$O$51,VLOOKUP(CF$279,$B$276:$C$278,2,0),0)/1000))&gt;0),1,TRUNC(VLOOKUP($E381,'Container Panel'!$B$41:$Z$100,$D381,0)/(VLOOKUP(CF$276,UI!$A$12:$O$51,VLOOKUP(CF$279,$B$276:$C$278,2,0),0)/1000)))),"")</f>
        <v/>
      </c>
      <c r="CG381" s="145" t="str">
        <f>IFERROR(IF(AND(CG$272=list!$D$3,'Box Calculation'!CG$279&lt;&gt;"h",$E381&lt;&gt;0),0,IF(AND(CG$273=list!$D$2,$E381&lt;&gt;0,TRUNC(VLOOKUP($E381,'Container Panel'!$B$41:$Z$100,$D381,0)/(VLOOKUP(CG$276,UI!$A$12:$O$51,VLOOKUP(CG$279,$B$276:$C$278,2,0),0)/1000))&gt;0),1,TRUNC(VLOOKUP($E381,'Container Panel'!$B$41:$Z$100,$D381,0)/(VLOOKUP(CG$276,UI!$A$12:$O$51,VLOOKUP(CG$279,$B$276:$C$278,2,0),0)/1000)))),"")</f>
        <v/>
      </c>
      <c r="CH381" s="145" t="str">
        <f>IFERROR(IF(AND(CH$272=list!$D$3,'Box Calculation'!CH$279&lt;&gt;"h",$E381&lt;&gt;0),0,IF(AND(CH$273=list!$D$2,$E381&lt;&gt;0,TRUNC(VLOOKUP($E381,'Container Panel'!$B$41:$Z$100,$D381,0)/(VLOOKUP(CH$276,UI!$A$12:$O$51,VLOOKUP(CH$279,$B$276:$C$278,2,0),0)/1000))&gt;0),1,TRUNC(VLOOKUP($E381,'Container Panel'!$B$41:$Z$100,$D381,0)/(VLOOKUP(CH$276,UI!$A$12:$O$51,VLOOKUP(CH$279,$B$276:$C$278,2,0),0)/1000)))),"")</f>
        <v/>
      </c>
      <c r="CI381" s="145" t="str">
        <f>IFERROR(IF(AND(CI$272=list!$D$3,'Box Calculation'!CI$279&lt;&gt;"h",$E381&lt;&gt;0),0,IF(AND(CI$273=list!$D$2,$E381&lt;&gt;0,TRUNC(VLOOKUP($E381,'Container Panel'!$B$41:$Z$100,$D381,0)/(VLOOKUP(CI$276,UI!$A$12:$O$51,VLOOKUP(CI$279,$B$276:$C$278,2,0),0)/1000))&gt;0),1,TRUNC(VLOOKUP($E381,'Container Panel'!$B$41:$Z$100,$D381,0)/(VLOOKUP(CI$276,UI!$A$12:$O$51,VLOOKUP(CI$279,$B$276:$C$278,2,0),0)/1000)))),"")</f>
        <v/>
      </c>
      <c r="CJ381" s="145" t="str">
        <f>IFERROR(IF(AND(CJ$272=list!$D$3,'Box Calculation'!CJ$279&lt;&gt;"h",$E381&lt;&gt;0),0,IF(AND(CJ$273=list!$D$2,$E381&lt;&gt;0,TRUNC(VLOOKUP($E381,'Container Panel'!$B$41:$Z$100,$D381,0)/(VLOOKUP(CJ$276,UI!$A$12:$O$51,VLOOKUP(CJ$279,$B$276:$C$278,2,0),0)/1000))&gt;0),1,TRUNC(VLOOKUP($E381,'Container Panel'!$B$41:$Z$100,$D381,0)/(VLOOKUP(CJ$276,UI!$A$12:$O$51,VLOOKUP(CJ$279,$B$276:$C$278,2,0),0)/1000)))),"")</f>
        <v/>
      </c>
      <c r="CK381" s="145" t="str">
        <f>IFERROR(IF(AND(CK$272=list!$D$3,'Box Calculation'!CK$279&lt;&gt;"h",$E381&lt;&gt;0),0,IF(AND(CK$273=list!$D$2,$E381&lt;&gt;0,TRUNC(VLOOKUP($E381,'Container Panel'!$B$41:$Z$100,$D381,0)/(VLOOKUP(CK$276,UI!$A$12:$O$51,VLOOKUP(CK$279,$B$276:$C$278,2,0),0)/1000))&gt;0),1,TRUNC(VLOOKUP($E381,'Container Panel'!$B$41:$Z$100,$D381,0)/(VLOOKUP(CK$276,UI!$A$12:$O$51,VLOOKUP(CK$279,$B$276:$C$278,2,0),0)/1000)))),"")</f>
        <v/>
      </c>
      <c r="CL381" s="145" t="str">
        <f>IFERROR(IF(AND(CL$272=list!$D$3,'Box Calculation'!CL$279&lt;&gt;"h",$E381&lt;&gt;0),0,IF(AND(CL$273=list!$D$2,$E381&lt;&gt;0,TRUNC(VLOOKUP($E381,'Container Panel'!$B$41:$Z$100,$D381,0)/(VLOOKUP(CL$276,UI!$A$12:$O$51,VLOOKUP(CL$279,$B$276:$C$278,2,0),0)/1000))&gt;0),1,TRUNC(VLOOKUP($E381,'Container Panel'!$B$41:$Z$100,$D381,0)/(VLOOKUP(CL$276,UI!$A$12:$O$51,VLOOKUP(CL$279,$B$276:$C$278,2,0),0)/1000)))),"")</f>
        <v/>
      </c>
      <c r="CM381" s="145" t="str">
        <f>IFERROR(IF(AND(CM$272=list!$D$3,'Box Calculation'!CM$279&lt;&gt;"h",$E381&lt;&gt;0),0,IF(AND(CM$273=list!$D$2,$E381&lt;&gt;0,TRUNC(VLOOKUP($E381,'Container Panel'!$B$41:$Z$100,$D381,0)/(VLOOKUP(CM$276,UI!$A$12:$O$51,VLOOKUP(CM$279,$B$276:$C$278,2,0),0)/1000))&gt;0),1,TRUNC(VLOOKUP($E381,'Container Panel'!$B$41:$Z$100,$D381,0)/(VLOOKUP(CM$276,UI!$A$12:$O$51,VLOOKUP(CM$279,$B$276:$C$278,2,0),0)/1000)))),"")</f>
        <v/>
      </c>
      <c r="CN381" s="145" t="str">
        <f>IFERROR(IF(AND(CN$272=list!$D$3,'Box Calculation'!CN$279&lt;&gt;"h",$E381&lt;&gt;0),0,IF(AND(CN$273=list!$D$2,$E381&lt;&gt;0,TRUNC(VLOOKUP($E381,'Container Panel'!$B$41:$Z$100,$D381,0)/(VLOOKUP(CN$276,UI!$A$12:$O$51,VLOOKUP(CN$279,$B$276:$C$278,2,0),0)/1000))&gt;0),1,TRUNC(VLOOKUP($E381,'Container Panel'!$B$41:$Z$100,$D381,0)/(VLOOKUP(CN$276,UI!$A$12:$O$51,VLOOKUP(CN$279,$B$276:$C$278,2,0),0)/1000)))),"")</f>
        <v/>
      </c>
      <c r="CO381" s="145" t="str">
        <f>IFERROR(IF(AND(CO$272=list!$D$3,'Box Calculation'!CO$279&lt;&gt;"h",$E381&lt;&gt;0),0,IF(AND(CO$273=list!$D$2,$E381&lt;&gt;0,TRUNC(VLOOKUP($E381,'Container Panel'!$B$41:$Z$100,$D381,0)/(VLOOKUP(CO$276,UI!$A$12:$O$51,VLOOKUP(CO$279,$B$276:$C$278,2,0),0)/1000))&gt;0),1,TRUNC(VLOOKUP($E381,'Container Panel'!$B$41:$Z$100,$D381,0)/(VLOOKUP(CO$276,UI!$A$12:$O$51,VLOOKUP(CO$279,$B$276:$C$278,2,0),0)/1000)))),"")</f>
        <v/>
      </c>
      <c r="CP381" s="145" t="str">
        <f>IFERROR(IF(AND(CP$272=list!$D$3,'Box Calculation'!CP$279&lt;&gt;"h",$E381&lt;&gt;0),0,IF(AND(CP$273=list!$D$2,$E381&lt;&gt;0,TRUNC(VLOOKUP($E381,'Container Panel'!$B$41:$Z$100,$D381,0)/(VLOOKUP(CP$276,UI!$A$12:$O$51,VLOOKUP(CP$279,$B$276:$C$278,2,0),0)/1000))&gt;0),1,TRUNC(VLOOKUP($E381,'Container Panel'!$B$41:$Z$100,$D381,0)/(VLOOKUP(CP$276,UI!$A$12:$O$51,VLOOKUP(CP$279,$B$276:$C$278,2,0),0)/1000)))),"")</f>
        <v/>
      </c>
      <c r="CQ381" s="145" t="str">
        <f>IFERROR(IF(AND(CQ$272=list!$D$3,'Box Calculation'!CQ$279&lt;&gt;"h",$E381&lt;&gt;0),0,IF(AND(CQ$273=list!$D$2,$E381&lt;&gt;0,TRUNC(VLOOKUP($E381,'Container Panel'!$B$41:$Z$100,$D381,0)/(VLOOKUP(CQ$276,UI!$A$12:$O$51,VLOOKUP(CQ$279,$B$276:$C$278,2,0),0)/1000))&gt;0),1,TRUNC(VLOOKUP($E381,'Container Panel'!$B$41:$Z$100,$D381,0)/(VLOOKUP(CQ$276,UI!$A$12:$O$51,VLOOKUP(CQ$279,$B$276:$C$278,2,0),0)/1000)))),"")</f>
        <v/>
      </c>
      <c r="CR381" s="145" t="str">
        <f>IFERROR(IF(AND(CR$272=list!$D$3,'Box Calculation'!CR$279&lt;&gt;"h",$E381&lt;&gt;0),0,IF(AND(CR$273=list!$D$2,$E381&lt;&gt;0,TRUNC(VLOOKUP($E381,'Container Panel'!$B$41:$Z$100,$D381,0)/(VLOOKUP(CR$276,UI!$A$12:$O$51,VLOOKUP(CR$279,$B$276:$C$278,2,0),0)/1000))&gt;0),1,TRUNC(VLOOKUP($E381,'Container Panel'!$B$41:$Z$100,$D381,0)/(VLOOKUP(CR$276,UI!$A$12:$O$51,VLOOKUP(CR$279,$B$276:$C$278,2,0),0)/1000)))),"")</f>
        <v/>
      </c>
      <c r="CS381" s="145" t="str">
        <f>IFERROR(IF(AND(CS$272=list!$D$3,'Box Calculation'!CS$279&lt;&gt;"h",$E381&lt;&gt;0),0,IF(AND(CS$273=list!$D$2,$E381&lt;&gt;0,TRUNC(VLOOKUP($E381,'Container Panel'!$B$41:$Z$100,$D381,0)/(VLOOKUP(CS$276,UI!$A$12:$O$51,VLOOKUP(CS$279,$B$276:$C$278,2,0),0)/1000))&gt;0),1,TRUNC(VLOOKUP($E381,'Container Panel'!$B$41:$Z$100,$D381,0)/(VLOOKUP(CS$276,UI!$A$12:$O$51,VLOOKUP(CS$279,$B$276:$C$278,2,0),0)/1000)))),"")</f>
        <v/>
      </c>
      <c r="CT381" s="145" t="str">
        <f>IFERROR(IF(AND(CT$272=list!$D$3,'Box Calculation'!CT$279&lt;&gt;"h",$E381&lt;&gt;0),0,IF(AND(CT$273=list!$D$2,$E381&lt;&gt;0,TRUNC(VLOOKUP($E381,'Container Panel'!$B$41:$Z$100,$D381,0)/(VLOOKUP(CT$276,UI!$A$12:$O$51,VLOOKUP(CT$279,$B$276:$C$278,2,0),0)/1000))&gt;0),1,TRUNC(VLOOKUP($E381,'Container Panel'!$B$41:$Z$100,$D381,0)/(VLOOKUP(CT$276,UI!$A$12:$O$51,VLOOKUP(CT$279,$B$276:$C$278,2,0),0)/1000)))),"")</f>
        <v/>
      </c>
      <c r="CU381" s="145" t="str">
        <f>IFERROR(IF(AND(CU$272=list!$D$3,'Box Calculation'!CU$279&lt;&gt;"h",$E381&lt;&gt;0),0,IF(AND(CU$273=list!$D$2,$E381&lt;&gt;0,TRUNC(VLOOKUP($E381,'Container Panel'!$B$41:$Z$100,$D381,0)/(VLOOKUP(CU$276,UI!$A$12:$O$51,VLOOKUP(CU$279,$B$276:$C$278,2,0),0)/1000))&gt;0),1,TRUNC(VLOOKUP($E381,'Container Panel'!$B$41:$Z$100,$D381,0)/(VLOOKUP(CU$276,UI!$A$12:$O$51,VLOOKUP(CU$279,$B$276:$C$278,2,0),0)/1000)))),"")</f>
        <v/>
      </c>
      <c r="CV381" s="145" t="str">
        <f>IFERROR(IF(AND(CV$272=list!$D$3,'Box Calculation'!CV$279&lt;&gt;"h",$E381&lt;&gt;0),0,IF(AND(CV$273=list!$D$2,$E381&lt;&gt;0,TRUNC(VLOOKUP($E381,'Container Panel'!$B$41:$Z$100,$D381,0)/(VLOOKUP(CV$276,UI!$A$12:$O$51,VLOOKUP(CV$279,$B$276:$C$278,2,0),0)/1000))&gt;0),1,TRUNC(VLOOKUP($E381,'Container Panel'!$B$41:$Z$100,$D381,0)/(VLOOKUP(CV$276,UI!$A$12:$O$51,VLOOKUP(CV$279,$B$276:$C$278,2,0),0)/1000)))),"")</f>
        <v/>
      </c>
      <c r="CW381" s="145" t="str">
        <f>IFERROR(IF(AND(CW$272=list!$D$3,'Box Calculation'!CW$279&lt;&gt;"h",$E381&lt;&gt;0),0,IF(AND(CW$273=list!$D$2,$E381&lt;&gt;0,TRUNC(VLOOKUP($E381,'Container Panel'!$B$41:$Z$100,$D381,0)/(VLOOKUP(CW$276,UI!$A$12:$O$51,VLOOKUP(CW$279,$B$276:$C$278,2,0),0)/1000))&gt;0),1,TRUNC(VLOOKUP($E381,'Container Panel'!$B$41:$Z$100,$D381,0)/(VLOOKUP(CW$276,UI!$A$12:$O$51,VLOOKUP(CW$279,$B$276:$C$278,2,0),0)/1000)))),"")</f>
        <v/>
      </c>
      <c r="CX381" s="145" t="str">
        <f>IFERROR(IF(AND(CX$272=list!$D$3,'Box Calculation'!CX$279&lt;&gt;"h",$E381&lt;&gt;0),0,IF(AND(CX$273=list!$D$2,$E381&lt;&gt;0,TRUNC(VLOOKUP($E381,'Container Panel'!$B$41:$Z$100,$D381,0)/(VLOOKUP(CX$276,UI!$A$12:$O$51,VLOOKUP(CX$279,$B$276:$C$278,2,0),0)/1000))&gt;0),1,TRUNC(VLOOKUP($E381,'Container Panel'!$B$41:$Z$100,$D381,0)/(VLOOKUP(CX$276,UI!$A$12:$O$51,VLOOKUP(CX$279,$B$276:$C$278,2,0),0)/1000)))),"")</f>
        <v/>
      </c>
      <c r="CY381" s="145" t="str">
        <f>IFERROR(IF(AND(CY$272=list!$D$3,'Box Calculation'!CY$279&lt;&gt;"h",$E381&lt;&gt;0),0,IF(AND(CY$273=list!$D$2,$E381&lt;&gt;0,TRUNC(VLOOKUP($E381,'Container Panel'!$B$41:$Z$100,$D381,0)/(VLOOKUP(CY$276,UI!$A$12:$O$51,VLOOKUP(CY$279,$B$276:$C$278,2,0),0)/1000))&gt;0),1,TRUNC(VLOOKUP($E381,'Container Panel'!$B$41:$Z$100,$D381,0)/(VLOOKUP(CY$276,UI!$A$12:$O$51,VLOOKUP(CY$279,$B$276:$C$278,2,0),0)/1000)))),"")</f>
        <v/>
      </c>
      <c r="CZ381" s="145" t="str">
        <f>IFERROR(IF(AND(CZ$272=list!$D$3,'Box Calculation'!CZ$279&lt;&gt;"h",$E381&lt;&gt;0),0,IF(AND(CZ$273=list!$D$2,$E381&lt;&gt;0,TRUNC(VLOOKUP($E381,'Container Panel'!$B$41:$Z$100,$D381,0)/(VLOOKUP(CZ$276,UI!$A$12:$O$51,VLOOKUP(CZ$279,$B$276:$C$278,2,0),0)/1000))&gt;0),1,TRUNC(VLOOKUP($E381,'Container Panel'!$B$41:$Z$100,$D381,0)/(VLOOKUP(CZ$276,UI!$A$12:$O$51,VLOOKUP(CZ$279,$B$276:$C$278,2,0),0)/1000)))),"")</f>
        <v/>
      </c>
      <c r="DA381" s="145" t="str">
        <f>IFERROR(IF(AND(DA$272=list!$D$3,'Box Calculation'!DA$279&lt;&gt;"h",$E381&lt;&gt;0),0,IF(AND(DA$273=list!$D$2,$E381&lt;&gt;0,TRUNC(VLOOKUP($E381,'Container Panel'!$B$41:$Z$100,$D381,0)/(VLOOKUP(DA$276,UI!$A$12:$O$51,VLOOKUP(DA$279,$B$276:$C$278,2,0),0)/1000))&gt;0),1,TRUNC(VLOOKUP($E381,'Container Panel'!$B$41:$Z$100,$D381,0)/(VLOOKUP(DA$276,UI!$A$12:$O$51,VLOOKUP(DA$279,$B$276:$C$278,2,0),0)/1000)))),"")</f>
        <v/>
      </c>
      <c r="DB381" s="145" t="str">
        <f>IFERROR(IF(AND(DB$272=list!$D$3,'Box Calculation'!DB$279&lt;&gt;"h",$E381&lt;&gt;0),0,IF(AND(DB$273=list!$D$2,$E381&lt;&gt;0,TRUNC(VLOOKUP($E381,'Container Panel'!$B$41:$Z$100,$D381,0)/(VLOOKUP(DB$276,UI!$A$12:$O$51,VLOOKUP(DB$279,$B$276:$C$278,2,0),0)/1000))&gt;0),1,TRUNC(VLOOKUP($E381,'Container Panel'!$B$41:$Z$100,$D381,0)/(VLOOKUP(DB$276,UI!$A$12:$O$51,VLOOKUP(DB$279,$B$276:$C$278,2,0),0)/1000)))),"")</f>
        <v/>
      </c>
      <c r="DC381" s="145" t="str">
        <f>IFERROR(IF(AND(DC$272=list!$D$3,'Box Calculation'!DC$279&lt;&gt;"h",$E381&lt;&gt;0),0,IF(AND(DC$273=list!$D$2,$E381&lt;&gt;0,TRUNC(VLOOKUP($E381,'Container Panel'!$B$41:$Z$100,$D381,0)/(VLOOKUP(DC$276,UI!$A$12:$O$51,VLOOKUP(DC$279,$B$276:$C$278,2,0),0)/1000))&gt;0),1,TRUNC(VLOOKUP($E381,'Container Panel'!$B$41:$Z$100,$D381,0)/(VLOOKUP(DC$276,UI!$A$12:$O$51,VLOOKUP(DC$279,$B$276:$C$278,2,0),0)/1000)))),"")</f>
        <v/>
      </c>
      <c r="DD381" s="145" t="str">
        <f>IFERROR(IF(AND(DD$272=list!$D$3,'Box Calculation'!DD$279&lt;&gt;"h",$E381&lt;&gt;0),0,IF(AND(DD$273=list!$D$2,$E381&lt;&gt;0,TRUNC(VLOOKUP($E381,'Container Panel'!$B$41:$Z$100,$D381,0)/(VLOOKUP(DD$276,UI!$A$12:$O$51,VLOOKUP(DD$279,$B$276:$C$278,2,0),0)/1000))&gt;0),1,TRUNC(VLOOKUP($E381,'Container Panel'!$B$41:$Z$100,$D381,0)/(VLOOKUP(DD$276,UI!$A$12:$O$51,VLOOKUP(DD$279,$B$276:$C$278,2,0),0)/1000)))),"")</f>
        <v/>
      </c>
      <c r="DE381" s="145" t="str">
        <f>IFERROR(IF(AND(DE$272=list!$D$3,'Box Calculation'!DE$279&lt;&gt;"h",$E381&lt;&gt;0),0,IF(AND(DE$273=list!$D$2,$E381&lt;&gt;0,TRUNC(VLOOKUP($E381,'Container Panel'!$B$41:$Z$100,$D381,0)/(VLOOKUP(DE$276,UI!$A$12:$O$51,VLOOKUP(DE$279,$B$276:$C$278,2,0),0)/1000))&gt;0),1,TRUNC(VLOOKUP($E381,'Container Panel'!$B$41:$Z$100,$D381,0)/(VLOOKUP(DE$276,UI!$A$12:$O$51,VLOOKUP(DE$279,$B$276:$C$278,2,0),0)/1000)))),"")</f>
        <v/>
      </c>
      <c r="DF381" s="145" t="str">
        <f>IFERROR(IF(AND(DF$272=list!$D$3,'Box Calculation'!DF$279&lt;&gt;"h",$E381&lt;&gt;0),0,IF(AND(DF$273=list!$D$2,$E381&lt;&gt;0,TRUNC(VLOOKUP($E381,'Container Panel'!$B$41:$Z$100,$D381,0)/(VLOOKUP(DF$276,UI!$A$12:$O$51,VLOOKUP(DF$279,$B$276:$C$278,2,0),0)/1000))&gt;0),1,TRUNC(VLOOKUP($E381,'Container Panel'!$B$41:$Z$100,$D381,0)/(VLOOKUP(DF$276,UI!$A$12:$O$51,VLOOKUP(DF$279,$B$276:$C$278,2,0),0)/1000)))),"")</f>
        <v/>
      </c>
      <c r="DG381" s="145" t="str">
        <f>IFERROR(IF(AND(DG$272=list!$D$3,'Box Calculation'!DG$279&lt;&gt;"h",$E381&lt;&gt;0),0,IF(AND(DG$273=list!$D$2,$E381&lt;&gt;0,TRUNC(VLOOKUP($E381,'Container Panel'!$B$41:$Z$100,$D381,0)/(VLOOKUP(DG$276,UI!$A$12:$O$51,VLOOKUP(DG$279,$B$276:$C$278,2,0),0)/1000))&gt;0),1,TRUNC(VLOOKUP($E381,'Container Panel'!$B$41:$Z$100,$D381,0)/(VLOOKUP(DG$276,UI!$A$12:$O$51,VLOOKUP(DG$279,$B$276:$C$278,2,0),0)/1000)))),"")</f>
        <v/>
      </c>
      <c r="DH381" s="145" t="str">
        <f>IFERROR(IF(AND(DH$272=list!$D$3,'Box Calculation'!DH$279&lt;&gt;"h",$E381&lt;&gt;0),0,IF(AND(DH$273=list!$D$2,$E381&lt;&gt;0,TRUNC(VLOOKUP($E381,'Container Panel'!$B$41:$Z$100,$D381,0)/(VLOOKUP(DH$276,UI!$A$12:$O$51,VLOOKUP(DH$279,$B$276:$C$278,2,0),0)/1000))&gt;0),1,TRUNC(VLOOKUP($E381,'Container Panel'!$B$41:$Z$100,$D381,0)/(VLOOKUP(DH$276,UI!$A$12:$O$51,VLOOKUP(DH$279,$B$276:$C$278,2,0),0)/1000)))),"")</f>
        <v/>
      </c>
      <c r="DI381" s="145" t="str">
        <f>IFERROR(IF(AND(DI$272=list!$D$3,'Box Calculation'!DI$279&lt;&gt;"h",$E381&lt;&gt;0),0,IF(AND(DI$273=list!$D$2,$E381&lt;&gt;0,TRUNC(VLOOKUP($E381,'Container Panel'!$B$41:$Z$100,$D381,0)/(VLOOKUP(DI$276,UI!$A$12:$O$51,VLOOKUP(DI$279,$B$276:$C$278,2,0),0)/1000))&gt;0),1,TRUNC(VLOOKUP($E381,'Container Panel'!$B$41:$Z$100,$D381,0)/(VLOOKUP(DI$276,UI!$A$12:$O$51,VLOOKUP(DI$279,$B$276:$C$278,2,0),0)/1000)))),"")</f>
        <v/>
      </c>
      <c r="DJ381" s="145" t="str">
        <f>IFERROR(IF(AND(DJ$272=list!$D$3,'Box Calculation'!DJ$279&lt;&gt;"h",$E381&lt;&gt;0),0,IF(AND(DJ$273=list!$D$2,$E381&lt;&gt;0,TRUNC(VLOOKUP($E381,'Container Panel'!$B$41:$Z$100,$D381,0)/(VLOOKUP(DJ$276,UI!$A$12:$O$51,VLOOKUP(DJ$279,$B$276:$C$278,2,0),0)/1000))&gt;0),1,TRUNC(VLOOKUP($E381,'Container Panel'!$B$41:$Z$100,$D381,0)/(VLOOKUP(DJ$276,UI!$A$12:$O$51,VLOOKUP(DJ$279,$B$276:$C$278,2,0),0)/1000)))),"")</f>
        <v/>
      </c>
      <c r="DK381" s="145" t="str">
        <f>IFERROR(IF(AND(DK$272=list!$D$3,'Box Calculation'!DK$279&lt;&gt;"h",$E381&lt;&gt;0),0,IF(AND(DK$273=list!$D$2,$E381&lt;&gt;0,TRUNC(VLOOKUP($E381,'Container Panel'!$B$41:$Z$100,$D381,0)/(VLOOKUP(DK$276,UI!$A$12:$O$51,VLOOKUP(DK$279,$B$276:$C$278,2,0),0)/1000))&gt;0),1,TRUNC(VLOOKUP($E381,'Container Panel'!$B$41:$Z$100,$D381,0)/(VLOOKUP(DK$276,UI!$A$12:$O$51,VLOOKUP(DK$279,$B$276:$C$278,2,0),0)/1000)))),"")</f>
        <v/>
      </c>
      <c r="DL381" s="145" t="str">
        <f>IFERROR(IF(AND(DL$272=list!$D$3,'Box Calculation'!DL$279&lt;&gt;"h",$E381&lt;&gt;0),0,IF(AND(DL$273=list!$D$2,$E381&lt;&gt;0,TRUNC(VLOOKUP($E381,'Container Panel'!$B$41:$Z$100,$D381,0)/(VLOOKUP(DL$276,UI!$A$12:$O$51,VLOOKUP(DL$279,$B$276:$C$278,2,0),0)/1000))&gt;0),1,TRUNC(VLOOKUP($E381,'Container Panel'!$B$41:$Z$100,$D381,0)/(VLOOKUP(DL$276,UI!$A$12:$O$51,VLOOKUP(DL$279,$B$276:$C$278,2,0),0)/1000)))),"")</f>
        <v/>
      </c>
      <c r="DM381" s="145" t="str">
        <f>IFERROR(IF(AND(DM$272=list!$D$3,'Box Calculation'!DM$279&lt;&gt;"h",$E381&lt;&gt;0),0,IF(AND(DM$273=list!$D$2,$E381&lt;&gt;0,TRUNC(VLOOKUP($E381,'Container Panel'!$B$41:$Z$100,$D381,0)/(VLOOKUP(DM$276,UI!$A$12:$O$51,VLOOKUP(DM$279,$B$276:$C$278,2,0),0)/1000))&gt;0),1,TRUNC(VLOOKUP($E381,'Container Panel'!$B$41:$Z$100,$D381,0)/(VLOOKUP(DM$276,UI!$A$12:$O$51,VLOOKUP(DM$279,$B$276:$C$278,2,0),0)/1000)))),"")</f>
        <v/>
      </c>
      <c r="DN381" s="145" t="str">
        <f>IFERROR(IF(AND(DN$272=list!$D$3,'Box Calculation'!DN$279&lt;&gt;"h",$E381&lt;&gt;0),0,IF(AND(DN$273=list!$D$2,$E381&lt;&gt;0,TRUNC(VLOOKUP($E381,'Container Panel'!$B$41:$Z$100,$D381,0)/(VLOOKUP(DN$276,UI!$A$12:$O$51,VLOOKUP(DN$279,$B$276:$C$278,2,0),0)/1000))&gt;0),1,TRUNC(VLOOKUP($E381,'Container Panel'!$B$41:$Z$100,$D381,0)/(VLOOKUP(DN$276,UI!$A$12:$O$51,VLOOKUP(DN$279,$B$276:$C$278,2,0),0)/1000)))),"")</f>
        <v/>
      </c>
      <c r="DO381" s="145" t="str">
        <f>IFERROR(IF(AND(DO$272=list!$D$3,'Box Calculation'!DO$279&lt;&gt;"h",$E381&lt;&gt;0),0,IF(AND(DO$273=list!$D$2,$E381&lt;&gt;0,TRUNC(VLOOKUP($E381,'Container Panel'!$B$41:$Z$100,$D381,0)/(VLOOKUP(DO$276,UI!$A$12:$O$51,VLOOKUP(DO$279,$B$276:$C$278,2,0),0)/1000))&gt;0),1,TRUNC(VLOOKUP($E381,'Container Panel'!$B$41:$Z$100,$D381,0)/(VLOOKUP(DO$276,UI!$A$12:$O$51,VLOOKUP(DO$279,$B$276:$C$278,2,0),0)/1000)))),"")</f>
        <v/>
      </c>
      <c r="DP381" s="145" t="str">
        <f>IFERROR(IF(AND(DP$272=list!$D$3,'Box Calculation'!DP$279&lt;&gt;"h",$E381&lt;&gt;0),0,IF(AND(DP$273=list!$D$2,$E381&lt;&gt;0,TRUNC(VLOOKUP($E381,'Container Panel'!$B$41:$Z$100,$D381,0)/(VLOOKUP(DP$276,UI!$A$12:$O$51,VLOOKUP(DP$279,$B$276:$C$278,2,0),0)/1000))&gt;0),1,TRUNC(VLOOKUP($E381,'Container Panel'!$B$41:$Z$100,$D381,0)/(VLOOKUP(DP$276,UI!$A$12:$O$51,VLOOKUP(DP$279,$B$276:$C$278,2,0),0)/1000)))),"")</f>
        <v/>
      </c>
      <c r="DQ381" s="145" t="str">
        <f>IFERROR(IF(AND(DQ$272=list!$D$3,'Box Calculation'!DQ$279&lt;&gt;"h",$E381&lt;&gt;0),0,IF(AND(DQ$273=list!$D$2,$E381&lt;&gt;0,TRUNC(VLOOKUP($E381,'Container Panel'!$B$41:$Z$100,$D381,0)/(VLOOKUP(DQ$276,UI!$A$12:$O$51,VLOOKUP(DQ$279,$B$276:$C$278,2,0),0)/1000))&gt;0),1,TRUNC(VLOOKUP($E381,'Container Panel'!$B$41:$Z$100,$D381,0)/(VLOOKUP(DQ$276,UI!$A$12:$O$51,VLOOKUP(DQ$279,$B$276:$C$278,2,0),0)/1000)))),"")</f>
        <v/>
      </c>
      <c r="DR381" s="145" t="str">
        <f>IFERROR(IF(AND(DR$272=list!$D$3,'Box Calculation'!DR$279&lt;&gt;"h",$E381&lt;&gt;0),0,IF(AND(DR$273=list!$D$2,$E381&lt;&gt;0,TRUNC(VLOOKUP($E381,'Container Panel'!$B$41:$Z$100,$D381,0)/(VLOOKUP(DR$276,UI!$A$12:$O$51,VLOOKUP(DR$279,$B$276:$C$278,2,0),0)/1000))&gt;0),1,TRUNC(VLOOKUP($E381,'Container Panel'!$B$41:$Z$100,$D381,0)/(VLOOKUP(DR$276,UI!$A$12:$O$51,VLOOKUP(DR$279,$B$276:$C$278,2,0),0)/1000)))),"")</f>
        <v/>
      </c>
      <c r="DS381" s="145" t="str">
        <f>IFERROR(IF(AND(DS$272=list!$D$3,'Box Calculation'!DS$279&lt;&gt;"h",$E381&lt;&gt;0),0,IF(AND(DS$273=list!$D$2,$E381&lt;&gt;0,TRUNC(VLOOKUP($E381,'Container Panel'!$B$41:$Z$100,$D381,0)/(VLOOKUP(DS$276,UI!$A$12:$O$51,VLOOKUP(DS$279,$B$276:$C$278,2,0),0)/1000))&gt;0),1,TRUNC(VLOOKUP($E381,'Container Panel'!$B$41:$Z$100,$D381,0)/(VLOOKUP(DS$276,UI!$A$12:$O$51,VLOOKUP(DS$279,$B$276:$C$278,2,0),0)/1000)))),"")</f>
        <v/>
      </c>
      <c r="DT381" s="145" t="str">
        <f>IFERROR(IF(AND(DT$272=list!$D$3,'Box Calculation'!DT$279&lt;&gt;"h",$E381&lt;&gt;0),0,IF(AND(DT$273=list!$D$2,$E381&lt;&gt;0,TRUNC(VLOOKUP($E381,'Container Panel'!$B$41:$Z$100,$D381,0)/(VLOOKUP(DT$276,UI!$A$12:$O$51,VLOOKUP(DT$279,$B$276:$C$278,2,0),0)/1000))&gt;0),1,TRUNC(VLOOKUP($E381,'Container Panel'!$B$41:$Z$100,$D381,0)/(VLOOKUP(DT$276,UI!$A$12:$O$51,VLOOKUP(DT$279,$B$276:$C$278,2,0),0)/1000)))),"")</f>
        <v/>
      </c>
      <c r="DU381" s="145" t="str">
        <f>IFERROR(IF(AND(DU$272=list!$D$3,'Box Calculation'!DU$279&lt;&gt;"h",$E381&lt;&gt;0),0,IF(AND(DU$273=list!$D$2,$E381&lt;&gt;0,TRUNC(VLOOKUP($E381,'Container Panel'!$B$41:$Z$100,$D381,0)/(VLOOKUP(DU$276,UI!$A$12:$O$51,VLOOKUP(DU$279,$B$276:$C$278,2,0),0)/1000))&gt;0),1,TRUNC(VLOOKUP($E381,'Container Panel'!$B$41:$Z$100,$D381,0)/(VLOOKUP(DU$276,UI!$A$12:$O$51,VLOOKUP(DU$279,$B$276:$C$278,2,0),0)/1000)))),"")</f>
        <v/>
      </c>
      <c r="DV381" s="145" t="str">
        <f>IFERROR(IF(AND(DV$272=list!$D$3,'Box Calculation'!DV$279&lt;&gt;"h",$E381&lt;&gt;0),0,IF(AND(DV$273=list!$D$2,$E381&lt;&gt;0,TRUNC(VLOOKUP($E381,'Container Panel'!$B$41:$Z$100,$D381,0)/(VLOOKUP(DV$276,UI!$A$12:$O$51,VLOOKUP(DV$279,$B$276:$C$278,2,0),0)/1000))&gt;0),1,TRUNC(VLOOKUP($E381,'Container Panel'!$B$41:$Z$100,$D381,0)/(VLOOKUP(DV$276,UI!$A$12:$O$51,VLOOKUP(DV$279,$B$276:$C$278,2,0),0)/1000)))),"")</f>
        <v/>
      </c>
      <c r="DW381" s="145" t="str">
        <f>IFERROR(IF(AND(DW$272=list!$D$3,'Box Calculation'!DW$279&lt;&gt;"h",$E381&lt;&gt;0),0,IF(AND(DW$273=list!$D$2,$E381&lt;&gt;0,TRUNC(VLOOKUP($E381,'Container Panel'!$B$41:$Z$100,$D381,0)/(VLOOKUP(DW$276,UI!$A$12:$O$51,VLOOKUP(DW$279,$B$276:$C$278,2,0),0)/1000))&gt;0),1,TRUNC(VLOOKUP($E381,'Container Panel'!$B$41:$Z$100,$D381,0)/(VLOOKUP(DW$276,UI!$A$12:$O$51,VLOOKUP(DW$279,$B$276:$C$278,2,0),0)/1000)))),"")</f>
        <v/>
      </c>
      <c r="DX381" s="145" t="str">
        <f>IFERROR(IF(AND(DX$272=list!$D$3,'Box Calculation'!DX$279&lt;&gt;"h",$E381&lt;&gt;0),0,IF(AND(DX$273=list!$D$2,$E381&lt;&gt;0,TRUNC(VLOOKUP($E381,'Container Panel'!$B$41:$Z$100,$D381,0)/(VLOOKUP(DX$276,UI!$A$12:$O$51,VLOOKUP(DX$279,$B$276:$C$278,2,0),0)/1000))&gt;0),1,TRUNC(VLOOKUP($E381,'Container Panel'!$B$41:$Z$100,$D381,0)/(VLOOKUP(DX$276,UI!$A$12:$O$51,VLOOKUP(DX$279,$B$276:$C$278,2,0),0)/1000)))),"")</f>
        <v/>
      </c>
      <c r="DY381" s="145" t="str">
        <f>IFERROR(IF(AND(DY$272=list!$D$3,'Box Calculation'!DY$279&lt;&gt;"h",$E381&lt;&gt;0),0,IF(AND(DY$273=list!$D$2,$E381&lt;&gt;0,TRUNC(VLOOKUP($E381,'Container Panel'!$B$41:$Z$100,$D381,0)/(VLOOKUP(DY$276,UI!$A$12:$O$51,VLOOKUP(DY$279,$B$276:$C$278,2,0),0)/1000))&gt;0),1,TRUNC(VLOOKUP($E381,'Container Panel'!$B$41:$Z$100,$D381,0)/(VLOOKUP(DY$276,UI!$A$12:$O$51,VLOOKUP(DY$279,$B$276:$C$278,2,0),0)/1000)))),"")</f>
        <v/>
      </c>
      <c r="DZ381" s="145" t="str">
        <f>IFERROR(IF(AND(DZ$272=list!$D$3,'Box Calculation'!DZ$279&lt;&gt;"h",$E381&lt;&gt;0),0,IF(AND(DZ$273=list!$D$2,$E381&lt;&gt;0,TRUNC(VLOOKUP($E381,'Container Panel'!$B$41:$Z$100,$D381,0)/(VLOOKUP(DZ$276,UI!$A$12:$O$51,VLOOKUP(DZ$279,$B$276:$C$278,2,0),0)/1000))&gt;0),1,TRUNC(VLOOKUP($E381,'Container Panel'!$B$41:$Z$100,$D381,0)/(VLOOKUP(DZ$276,UI!$A$12:$O$51,VLOOKUP(DZ$279,$B$276:$C$278,2,0),0)/1000)))),"")</f>
        <v/>
      </c>
      <c r="EA381" s="145" t="str">
        <f>IFERROR(IF(AND(EA$272=list!$D$3,'Box Calculation'!EA$279&lt;&gt;"h",$E381&lt;&gt;0),0,IF(AND(EA$273=list!$D$2,$E381&lt;&gt;0,TRUNC(VLOOKUP($E381,'Container Panel'!$B$41:$Z$100,$D381,0)/(VLOOKUP(EA$276,UI!$A$12:$O$51,VLOOKUP(EA$279,$B$276:$C$278,2,0),0)/1000))&gt;0),1,TRUNC(VLOOKUP($E381,'Container Panel'!$B$41:$Z$100,$D381,0)/(VLOOKUP(EA$276,UI!$A$12:$O$51,VLOOKUP(EA$279,$B$276:$C$278,2,0),0)/1000)))),"")</f>
        <v/>
      </c>
      <c r="EB381" s="145" t="str">
        <f>IFERROR(IF(AND(EB$272=list!$D$3,'Box Calculation'!EB$279&lt;&gt;"h",$E381&lt;&gt;0),0,IF(AND(EB$273=list!$D$2,$E381&lt;&gt;0,TRUNC(VLOOKUP($E381,'Container Panel'!$B$41:$Z$100,$D381,0)/(VLOOKUP(EB$276,UI!$A$12:$O$51,VLOOKUP(EB$279,$B$276:$C$278,2,0),0)/1000))&gt;0),1,TRUNC(VLOOKUP($E381,'Container Panel'!$B$41:$Z$100,$D381,0)/(VLOOKUP(EB$276,UI!$A$12:$O$51,VLOOKUP(EB$279,$B$276:$C$278,2,0),0)/1000)))),"")</f>
        <v/>
      </c>
      <c r="EC381" s="145" t="str">
        <f>IFERROR(IF(AND(EC$272=list!$D$3,'Box Calculation'!EC$279&lt;&gt;"h",$E381&lt;&gt;0),0,IF(AND(EC$273=list!$D$2,$E381&lt;&gt;0,TRUNC(VLOOKUP($E381,'Container Panel'!$B$41:$Z$100,$D381,0)/(VLOOKUP(EC$276,UI!$A$12:$O$51,VLOOKUP(EC$279,$B$276:$C$278,2,0),0)/1000))&gt;0),1,TRUNC(VLOOKUP($E381,'Container Panel'!$B$41:$Z$100,$D381,0)/(VLOOKUP(EC$276,UI!$A$12:$O$51,VLOOKUP(EC$279,$B$276:$C$278,2,0),0)/1000)))),"")</f>
        <v/>
      </c>
      <c r="ED381" s="145" t="str">
        <f>IFERROR(IF(AND(ED$272=list!$D$3,'Box Calculation'!ED$279&lt;&gt;"h",$E381&lt;&gt;0),0,IF(AND(ED$273=list!$D$2,$E381&lt;&gt;0,TRUNC(VLOOKUP($E381,'Container Panel'!$B$41:$Z$100,$D381,0)/(VLOOKUP(ED$276,UI!$A$12:$O$51,VLOOKUP(ED$279,$B$276:$C$278,2,0),0)/1000))&gt;0),1,TRUNC(VLOOKUP($E381,'Container Panel'!$B$41:$Z$100,$D381,0)/(VLOOKUP(ED$276,UI!$A$12:$O$51,VLOOKUP(ED$279,$B$276:$C$278,2,0),0)/1000)))),"")</f>
        <v/>
      </c>
      <c r="EE381" s="145" t="str">
        <f>IFERROR(IF(AND(EE$272=list!$D$3,'Box Calculation'!EE$279&lt;&gt;"h",$E381&lt;&gt;0),0,IF(AND(EE$273=list!$D$2,$E381&lt;&gt;0,TRUNC(VLOOKUP($E381,'Container Panel'!$B$41:$Z$100,$D381,0)/(VLOOKUP(EE$276,UI!$A$12:$O$51,VLOOKUP(EE$279,$B$276:$C$278,2,0),0)/1000))&gt;0),1,TRUNC(VLOOKUP($E381,'Container Panel'!$B$41:$Z$100,$D381,0)/(VLOOKUP(EE$276,UI!$A$12:$O$51,VLOOKUP(EE$279,$B$276:$C$278,2,0),0)/1000)))),"")</f>
        <v/>
      </c>
      <c r="EF381" s="145" t="str">
        <f>IFERROR(IF(AND(EF$272=list!$D$3,'Box Calculation'!EF$279&lt;&gt;"h",$E381&lt;&gt;0),0,IF(AND(EF$273=list!$D$2,$E381&lt;&gt;0,TRUNC(VLOOKUP($E381,'Container Panel'!$B$41:$Z$100,$D381,0)/(VLOOKUP(EF$276,UI!$A$12:$O$51,VLOOKUP(EF$279,$B$276:$C$278,2,0),0)/1000))&gt;0),1,TRUNC(VLOOKUP($E381,'Container Panel'!$B$41:$Z$100,$D381,0)/(VLOOKUP(EF$276,UI!$A$12:$O$51,VLOOKUP(EF$279,$B$276:$C$278,2,0),0)/1000)))),"")</f>
        <v/>
      </c>
      <c r="EG381" s="145" t="str">
        <f>IFERROR(IF(AND(EG$272=list!$D$3,'Box Calculation'!EG$279&lt;&gt;"h",$E381&lt;&gt;0),0,IF(AND(EG$273=list!$D$2,$E381&lt;&gt;0,TRUNC(VLOOKUP($E381,'Container Panel'!$B$41:$Z$100,$D381,0)/(VLOOKUP(EG$276,UI!$A$12:$O$51,VLOOKUP(EG$279,$B$276:$C$278,2,0),0)/1000))&gt;0),1,TRUNC(VLOOKUP($E381,'Container Panel'!$B$41:$Z$100,$D381,0)/(VLOOKUP(EG$276,UI!$A$12:$O$51,VLOOKUP(EG$279,$B$276:$C$278,2,0),0)/1000)))),"")</f>
        <v/>
      </c>
      <c r="EH381" s="145" t="str">
        <f>IFERROR(IF(AND(EH$272=list!$D$3,'Box Calculation'!EH$279&lt;&gt;"h",$E381&lt;&gt;0),0,IF(AND(EH$273=list!$D$2,$E381&lt;&gt;0,TRUNC(VLOOKUP($E381,'Container Panel'!$B$41:$Z$100,$D381,0)/(VLOOKUP(EH$276,UI!$A$12:$O$51,VLOOKUP(EH$279,$B$276:$C$278,2,0),0)/1000))&gt;0),1,TRUNC(VLOOKUP($E381,'Container Panel'!$B$41:$Z$100,$D381,0)/(VLOOKUP(EH$276,UI!$A$12:$O$51,VLOOKUP(EH$279,$B$276:$C$278,2,0),0)/1000)))),"")</f>
        <v/>
      </c>
      <c r="EI381" s="145" t="str">
        <f>IFERROR(IF(AND(EI$272=list!$D$3,'Box Calculation'!EI$279&lt;&gt;"h",$E381&lt;&gt;0),0,IF(AND(EI$273=list!$D$2,$E381&lt;&gt;0,TRUNC(VLOOKUP($E381,'Container Panel'!$B$41:$Z$100,$D381,0)/(VLOOKUP(EI$276,UI!$A$12:$O$51,VLOOKUP(EI$279,$B$276:$C$278,2,0),0)/1000))&gt;0),1,TRUNC(VLOOKUP($E381,'Container Panel'!$B$41:$Z$100,$D381,0)/(VLOOKUP(EI$276,UI!$A$12:$O$51,VLOOKUP(EI$279,$B$276:$C$278,2,0),0)/1000)))),"")</f>
        <v/>
      </c>
      <c r="EJ381" s="145" t="str">
        <f>IFERROR(IF(AND(EJ$272=list!$D$3,'Box Calculation'!EJ$279&lt;&gt;"h",$E381&lt;&gt;0),0,IF(AND(EJ$273=list!$D$2,$E381&lt;&gt;0,TRUNC(VLOOKUP($E381,'Container Panel'!$B$41:$Z$100,$D381,0)/(VLOOKUP(EJ$276,UI!$A$12:$O$51,VLOOKUP(EJ$279,$B$276:$C$278,2,0),0)/1000))&gt;0),1,TRUNC(VLOOKUP($E381,'Container Panel'!$B$41:$Z$100,$D381,0)/(VLOOKUP(EJ$276,UI!$A$12:$O$51,VLOOKUP(EJ$279,$B$276:$C$278,2,0),0)/1000)))),"")</f>
        <v/>
      </c>
      <c r="EK381" s="145" t="str">
        <f>IFERROR(IF(AND(EK$272=list!$D$3,'Box Calculation'!EK$279&lt;&gt;"h",$E381&lt;&gt;0),0,IF(AND(EK$273=list!$D$2,$E381&lt;&gt;0,TRUNC(VLOOKUP($E381,'Container Panel'!$B$41:$Z$100,$D381,0)/(VLOOKUP(EK$276,UI!$A$12:$O$51,VLOOKUP(EK$279,$B$276:$C$278,2,0),0)/1000))&gt;0),1,TRUNC(VLOOKUP($E381,'Container Panel'!$B$41:$Z$100,$D381,0)/(VLOOKUP(EK$276,UI!$A$12:$O$51,VLOOKUP(EK$279,$B$276:$C$278,2,0),0)/1000)))),"")</f>
        <v/>
      </c>
      <c r="EL381" s="145" t="str">
        <f>IFERROR(IF(AND(EL$272=list!$D$3,'Box Calculation'!EL$279&lt;&gt;"h",$E381&lt;&gt;0),0,IF(AND(EL$273=list!$D$2,$E381&lt;&gt;0,TRUNC(VLOOKUP($E381,'Container Panel'!$B$41:$Z$100,$D381,0)/(VLOOKUP(EL$276,UI!$A$12:$O$51,VLOOKUP(EL$279,$B$276:$C$278,2,0),0)/1000))&gt;0),1,TRUNC(VLOOKUP($E381,'Container Panel'!$B$41:$Z$100,$D381,0)/(VLOOKUP(EL$276,UI!$A$12:$O$51,VLOOKUP(EL$279,$B$276:$C$278,2,0),0)/1000)))),"")</f>
        <v/>
      </c>
      <c r="EM381" s="145" t="str">
        <f>IFERROR(IF(AND(EM$272=list!$D$3,'Box Calculation'!EM$279&lt;&gt;"h",$E381&lt;&gt;0),0,IF(AND(EM$273=list!$D$2,$E381&lt;&gt;0,TRUNC(VLOOKUP($E381,'Container Panel'!$B$41:$Z$100,$D381,0)/(VLOOKUP(EM$276,UI!$A$12:$O$51,VLOOKUP(EM$279,$B$276:$C$278,2,0),0)/1000))&gt;0),1,TRUNC(VLOOKUP($E381,'Container Panel'!$B$41:$Z$100,$D381,0)/(VLOOKUP(EM$276,UI!$A$12:$O$51,VLOOKUP(EM$279,$B$276:$C$278,2,0),0)/1000)))),"")</f>
        <v/>
      </c>
      <c r="EN381" s="145" t="str">
        <f>IFERROR(IF(AND(EN$272=list!$D$3,'Box Calculation'!EN$279&lt;&gt;"h",$E381&lt;&gt;0),0,IF(AND(EN$273=list!$D$2,$E381&lt;&gt;0,TRUNC(VLOOKUP($E381,'Container Panel'!$B$41:$Z$100,$D381,0)/(VLOOKUP(EN$276,UI!$A$12:$O$51,VLOOKUP(EN$279,$B$276:$C$278,2,0),0)/1000))&gt;0),1,TRUNC(VLOOKUP($E381,'Container Panel'!$B$41:$Z$100,$D381,0)/(VLOOKUP(EN$276,UI!$A$12:$O$51,VLOOKUP(EN$279,$B$276:$C$278,2,0),0)/1000)))),"")</f>
        <v/>
      </c>
      <c r="EO381" s="145" t="str">
        <f>IFERROR(IF(AND(EO$272=list!$D$3,'Box Calculation'!EO$279&lt;&gt;"h",$E381&lt;&gt;0),0,IF(AND(EO$273=list!$D$2,$E381&lt;&gt;0,TRUNC(VLOOKUP($E381,'Container Panel'!$B$41:$Z$100,$D381,0)/(VLOOKUP(EO$276,UI!$A$12:$O$51,VLOOKUP(EO$279,$B$276:$C$278,2,0),0)/1000))&gt;0),1,TRUNC(VLOOKUP($E381,'Container Panel'!$B$41:$Z$100,$D381,0)/(VLOOKUP(EO$276,UI!$A$12:$O$51,VLOOKUP(EO$279,$B$276:$C$278,2,0),0)/1000)))),"")</f>
        <v/>
      </c>
      <c r="EP381" s="145" t="str">
        <f>IFERROR(IF(AND(EP$272=list!$D$3,'Box Calculation'!EP$279&lt;&gt;"h",$E381&lt;&gt;0),0,IF(AND(EP$273=list!$D$2,$E381&lt;&gt;0,TRUNC(VLOOKUP($E381,'Container Panel'!$B$41:$Z$100,$D381,0)/(VLOOKUP(EP$276,UI!$A$12:$O$51,VLOOKUP(EP$279,$B$276:$C$278,2,0),0)/1000))&gt;0),1,TRUNC(VLOOKUP($E381,'Container Panel'!$B$41:$Z$100,$D381,0)/(VLOOKUP(EP$276,UI!$A$12:$O$51,VLOOKUP(EP$279,$B$276:$C$278,2,0),0)/1000)))),"")</f>
        <v/>
      </c>
      <c r="EQ381" s="145" t="str">
        <f>IFERROR(IF(AND(EQ$272=list!$D$3,'Box Calculation'!EQ$279&lt;&gt;"h",$E381&lt;&gt;0),0,IF(AND(EQ$273=list!$D$2,$E381&lt;&gt;0,TRUNC(VLOOKUP($E381,'Container Panel'!$B$41:$Z$100,$D381,0)/(VLOOKUP(EQ$276,UI!$A$12:$O$51,VLOOKUP(EQ$279,$B$276:$C$278,2,0),0)/1000))&gt;0),1,TRUNC(VLOOKUP($E381,'Container Panel'!$B$41:$Z$100,$D381,0)/(VLOOKUP(EQ$276,UI!$A$12:$O$51,VLOOKUP(EQ$279,$B$276:$C$278,2,0),0)/1000)))),"")</f>
        <v/>
      </c>
      <c r="ER381" s="145" t="str">
        <f>IFERROR(IF(AND(ER$272=list!$D$3,'Box Calculation'!ER$279&lt;&gt;"h",$E381&lt;&gt;0),0,IF(AND(ER$273=list!$D$2,$E381&lt;&gt;0,TRUNC(VLOOKUP($E381,'Container Panel'!$B$41:$Z$100,$D381,0)/(VLOOKUP(ER$276,UI!$A$12:$O$51,VLOOKUP(ER$279,$B$276:$C$278,2,0),0)/1000))&gt;0),1,TRUNC(VLOOKUP($E381,'Container Panel'!$B$41:$Z$100,$D381,0)/(VLOOKUP(ER$276,UI!$A$12:$O$51,VLOOKUP(ER$279,$B$276:$C$278,2,0),0)/1000)))),"")</f>
        <v/>
      </c>
      <c r="ES381" s="145" t="str">
        <f>IFERROR(IF(AND(ES$272=list!$D$3,'Box Calculation'!ES$279&lt;&gt;"h",$E381&lt;&gt;0),0,IF(AND(ES$273=list!$D$2,$E381&lt;&gt;0,TRUNC(VLOOKUP($E381,'Container Panel'!$B$41:$Z$100,$D381,0)/(VLOOKUP(ES$276,UI!$A$12:$O$51,VLOOKUP(ES$279,$B$276:$C$278,2,0),0)/1000))&gt;0),1,TRUNC(VLOOKUP($E381,'Container Panel'!$B$41:$Z$100,$D381,0)/(VLOOKUP(ES$276,UI!$A$12:$O$51,VLOOKUP(ES$279,$B$276:$C$278,2,0),0)/1000)))),"")</f>
        <v/>
      </c>
      <c r="ET381" s="145" t="str">
        <f>IFERROR(IF(AND(ET$272=list!$D$3,'Box Calculation'!ET$279&lt;&gt;"h",$E381&lt;&gt;0),0,IF(AND(ET$273=list!$D$2,$E381&lt;&gt;0,TRUNC(VLOOKUP($E381,'Container Panel'!$B$41:$Z$100,$D381,0)/(VLOOKUP(ET$276,UI!$A$12:$O$51,VLOOKUP(ET$279,$B$276:$C$278,2,0),0)/1000))&gt;0),1,TRUNC(VLOOKUP($E381,'Container Panel'!$B$41:$Z$100,$D381,0)/(VLOOKUP(ET$276,UI!$A$12:$O$51,VLOOKUP(ET$279,$B$276:$C$278,2,0),0)/1000)))),"")</f>
        <v/>
      </c>
      <c r="EU381" s="145" t="str">
        <f>IFERROR(IF(AND(EU$272=list!$D$3,'Box Calculation'!EU$279&lt;&gt;"h",$E381&lt;&gt;0),0,IF(AND(EU$273=list!$D$2,$E381&lt;&gt;0,TRUNC(VLOOKUP($E381,'Container Panel'!$B$41:$Z$100,$D381,0)/(VLOOKUP(EU$276,UI!$A$12:$O$51,VLOOKUP(EU$279,$B$276:$C$278,2,0),0)/1000))&gt;0),1,TRUNC(VLOOKUP($E381,'Container Panel'!$B$41:$Z$100,$D381,0)/(VLOOKUP(EU$276,UI!$A$12:$O$51,VLOOKUP(EU$279,$B$276:$C$278,2,0),0)/1000)))),"")</f>
        <v/>
      </c>
      <c r="EV381" s="145" t="str">
        <f>IFERROR(IF(AND(EV$272=list!$D$3,'Box Calculation'!EV$279&lt;&gt;"h",$E381&lt;&gt;0),0,IF(AND(EV$273=list!$D$2,$E381&lt;&gt;0,TRUNC(VLOOKUP($E381,'Container Panel'!$B$41:$Z$100,$D381,0)/(VLOOKUP(EV$276,UI!$A$12:$O$51,VLOOKUP(EV$279,$B$276:$C$278,2,0),0)/1000))&gt;0),1,TRUNC(VLOOKUP($E381,'Container Panel'!$B$41:$Z$100,$D381,0)/(VLOOKUP(EV$276,UI!$A$12:$O$51,VLOOKUP(EV$279,$B$276:$C$278,2,0),0)/1000)))),"")</f>
        <v/>
      </c>
      <c r="EW381" s="145" t="str">
        <f>IFERROR(IF(AND(EW$272=list!$D$3,'Box Calculation'!EW$279&lt;&gt;"h",$E381&lt;&gt;0),0,IF(AND(EW$273=list!$D$2,$E381&lt;&gt;0,TRUNC(VLOOKUP($E381,'Container Panel'!$B$41:$Z$100,$D381,0)/(VLOOKUP(EW$276,UI!$A$12:$O$51,VLOOKUP(EW$279,$B$276:$C$278,2,0),0)/1000))&gt;0),1,TRUNC(VLOOKUP($E381,'Container Panel'!$B$41:$Z$100,$D381,0)/(VLOOKUP(EW$276,UI!$A$12:$O$51,VLOOKUP(EW$279,$B$276:$C$278,2,0),0)/1000)))),"")</f>
        <v/>
      </c>
      <c r="EX381" s="145" t="str">
        <f>IFERROR(IF(AND(EX$272=list!$D$3,'Box Calculation'!EX$279&lt;&gt;"h",$E381&lt;&gt;0),0,IF(AND(EX$273=list!$D$2,$E381&lt;&gt;0,TRUNC(VLOOKUP($E381,'Container Panel'!$B$41:$Z$100,$D381,0)/(VLOOKUP(EX$276,UI!$A$12:$O$51,VLOOKUP(EX$279,$B$276:$C$278,2,0),0)/1000))&gt;0),1,TRUNC(VLOOKUP($E381,'Container Panel'!$B$41:$Z$100,$D381,0)/(VLOOKUP(EX$276,UI!$A$12:$O$51,VLOOKUP(EX$279,$B$276:$C$278,2,0),0)/1000)))),"")</f>
        <v/>
      </c>
      <c r="EY381" s="145" t="str">
        <f>IFERROR(IF(AND(EY$272=list!$D$3,'Box Calculation'!EY$279&lt;&gt;"h",$E381&lt;&gt;0),0,IF(AND(EY$273=list!$D$2,$E381&lt;&gt;0,TRUNC(VLOOKUP($E381,'Container Panel'!$B$41:$Z$100,$D381,0)/(VLOOKUP(EY$276,UI!$A$12:$O$51,VLOOKUP(EY$279,$B$276:$C$278,2,0),0)/1000))&gt;0),1,TRUNC(VLOOKUP($E381,'Container Panel'!$B$41:$Z$100,$D381,0)/(VLOOKUP(EY$276,UI!$A$12:$O$51,VLOOKUP(EY$279,$B$276:$C$278,2,0),0)/1000)))),"")</f>
        <v/>
      </c>
      <c r="EZ381" s="145" t="str">
        <f>IFERROR(IF(AND(EZ$272=list!$D$3,'Box Calculation'!EZ$279&lt;&gt;"h",$E381&lt;&gt;0),0,IF(AND(EZ$273=list!$D$2,$E381&lt;&gt;0,TRUNC(VLOOKUP($E381,'Container Panel'!$B$41:$Z$100,$D381,0)/(VLOOKUP(EZ$276,UI!$A$12:$O$51,VLOOKUP(EZ$279,$B$276:$C$278,2,0),0)/1000))&gt;0),1,TRUNC(VLOOKUP($E381,'Container Panel'!$B$41:$Z$100,$D381,0)/(VLOOKUP(EZ$276,UI!$A$12:$O$51,VLOOKUP(EZ$279,$B$276:$C$278,2,0),0)/1000)))),"")</f>
        <v/>
      </c>
      <c r="FA381" s="145" t="str">
        <f>IFERROR(IF(AND(FA$272=list!$D$3,'Box Calculation'!FA$279&lt;&gt;"h",$E381&lt;&gt;0),0,IF(AND(FA$273=list!$D$2,$E381&lt;&gt;0,TRUNC(VLOOKUP($E381,'Container Panel'!$B$41:$Z$100,$D381,0)/(VLOOKUP(FA$276,UI!$A$12:$O$51,VLOOKUP(FA$279,$B$276:$C$278,2,0),0)/1000))&gt;0),1,TRUNC(VLOOKUP($E381,'Container Panel'!$B$41:$Z$100,$D381,0)/(VLOOKUP(FA$276,UI!$A$12:$O$51,VLOOKUP(FA$279,$B$276:$C$278,2,0),0)/1000)))),"")</f>
        <v/>
      </c>
      <c r="FB381" s="145" t="str">
        <f>IFERROR(IF(AND(FB$272=list!$D$3,'Box Calculation'!FB$279&lt;&gt;"h",$E381&lt;&gt;0),0,IF(AND(FB$273=list!$D$2,$E381&lt;&gt;0,TRUNC(VLOOKUP($E381,'Container Panel'!$B$41:$Z$100,$D381,0)/(VLOOKUP(FB$276,UI!$A$12:$O$51,VLOOKUP(FB$279,$B$276:$C$278,2,0),0)/1000))&gt;0),1,TRUNC(VLOOKUP($E381,'Container Panel'!$B$41:$Z$100,$D381,0)/(VLOOKUP(FB$276,UI!$A$12:$O$51,VLOOKUP(FB$279,$B$276:$C$278,2,0),0)/1000)))),"")</f>
        <v/>
      </c>
      <c r="FC381" s="145" t="str">
        <f>IFERROR(IF(AND(FC$272=list!$D$3,'Box Calculation'!FC$279&lt;&gt;"h",$E381&lt;&gt;0),0,IF(AND(FC$273=list!$D$2,$E381&lt;&gt;0,TRUNC(VLOOKUP($E381,'Container Panel'!$B$41:$Z$100,$D381,0)/(VLOOKUP(FC$276,UI!$A$12:$O$51,VLOOKUP(FC$279,$B$276:$C$278,2,0),0)/1000))&gt;0),1,TRUNC(VLOOKUP($E381,'Container Panel'!$B$41:$Z$100,$D381,0)/(VLOOKUP(FC$276,UI!$A$12:$O$51,VLOOKUP(FC$279,$B$276:$C$278,2,0),0)/1000)))),"")</f>
        <v/>
      </c>
      <c r="FD381" s="145" t="str">
        <f>IFERROR(IF(AND(FD$272=list!$D$3,'Box Calculation'!FD$279&lt;&gt;"h",$E381&lt;&gt;0),0,IF(AND(FD$273=list!$D$2,$E381&lt;&gt;0,TRUNC(VLOOKUP($E381,'Container Panel'!$B$41:$Z$100,$D381,0)/(VLOOKUP(FD$276,UI!$A$12:$O$51,VLOOKUP(FD$279,$B$276:$C$278,2,0),0)/1000))&gt;0),1,TRUNC(VLOOKUP($E381,'Container Panel'!$B$41:$Z$100,$D381,0)/(VLOOKUP(FD$276,UI!$A$12:$O$51,VLOOKUP(FD$279,$B$276:$C$278,2,0),0)/1000)))),"")</f>
        <v/>
      </c>
      <c r="FE381" s="145" t="str">
        <f>IFERROR(IF(AND(FE$272=list!$D$3,'Box Calculation'!FE$279&lt;&gt;"h",$E381&lt;&gt;0),0,IF(AND(FE$273=list!$D$2,$E381&lt;&gt;0,TRUNC(VLOOKUP($E381,'Container Panel'!$B$41:$Z$100,$D381,0)/(VLOOKUP(FE$276,UI!$A$12:$O$51,VLOOKUP(FE$279,$B$276:$C$278,2,0),0)/1000))&gt;0),1,TRUNC(VLOOKUP($E381,'Container Panel'!$B$41:$Z$100,$D381,0)/(VLOOKUP(FE$276,UI!$A$12:$O$51,VLOOKUP(FE$279,$B$276:$C$278,2,0),0)/1000)))),"")</f>
        <v/>
      </c>
      <c r="FF381" s="145" t="str">
        <f>IFERROR(IF(AND(FF$272=list!$D$3,'Box Calculation'!FF$279&lt;&gt;"h",$E381&lt;&gt;0),0,IF(AND(FF$273=list!$D$2,$E381&lt;&gt;0,TRUNC(VLOOKUP($E381,'Container Panel'!$B$41:$Z$100,$D381,0)/(VLOOKUP(FF$276,UI!$A$12:$O$51,VLOOKUP(FF$279,$B$276:$C$278,2,0),0)/1000))&gt;0),1,TRUNC(VLOOKUP($E381,'Container Panel'!$B$41:$Z$100,$D381,0)/(VLOOKUP(FF$276,UI!$A$12:$O$51,VLOOKUP(FF$279,$B$276:$C$278,2,0),0)/1000)))),"")</f>
        <v/>
      </c>
      <c r="FG381" s="145" t="str">
        <f>IFERROR(IF(AND(FG$272=list!$D$3,'Box Calculation'!FG$279&lt;&gt;"h",$E381&lt;&gt;0),0,IF(AND(FG$273=list!$D$2,$E381&lt;&gt;0,TRUNC(VLOOKUP($E381,'Container Panel'!$B$41:$Z$100,$D381,0)/(VLOOKUP(FG$276,UI!$A$12:$O$51,VLOOKUP(FG$279,$B$276:$C$278,2,0),0)/1000))&gt;0),1,TRUNC(VLOOKUP($E381,'Container Panel'!$B$41:$Z$100,$D381,0)/(VLOOKUP(FG$276,UI!$A$12:$O$51,VLOOKUP(FG$279,$B$276:$C$278,2,0),0)/1000)))),"")</f>
        <v/>
      </c>
      <c r="FH381" s="145" t="str">
        <f>IFERROR(IF(AND(FH$272=list!$D$3,'Box Calculation'!FH$279&lt;&gt;"h",$E381&lt;&gt;0),0,IF(AND(FH$273=list!$D$2,$E381&lt;&gt;0,TRUNC(VLOOKUP($E381,'Container Panel'!$B$41:$Z$100,$D381,0)/(VLOOKUP(FH$276,UI!$A$12:$O$51,VLOOKUP(FH$279,$B$276:$C$278,2,0),0)/1000))&gt;0),1,TRUNC(VLOOKUP($E381,'Container Panel'!$B$41:$Z$100,$D381,0)/(VLOOKUP(FH$276,UI!$A$12:$O$51,VLOOKUP(FH$279,$B$276:$C$278,2,0),0)/1000)))),"")</f>
        <v/>
      </c>
      <c r="FI381" s="145" t="str">
        <f>IFERROR(IF(AND(FI$272=list!$D$3,'Box Calculation'!FI$279&lt;&gt;"h",$E381&lt;&gt;0),0,IF(AND(FI$273=list!$D$2,$E381&lt;&gt;0,TRUNC(VLOOKUP($E381,'Container Panel'!$B$41:$Z$100,$D381,0)/(VLOOKUP(FI$276,UI!$A$12:$O$51,VLOOKUP(FI$279,$B$276:$C$278,2,0),0)/1000))&gt;0),1,TRUNC(VLOOKUP($E381,'Container Panel'!$B$41:$Z$100,$D381,0)/(VLOOKUP(FI$276,UI!$A$12:$O$51,VLOOKUP(FI$279,$B$276:$C$278,2,0),0)/1000)))),"")</f>
        <v/>
      </c>
      <c r="FJ381" s="145" t="str">
        <f>IFERROR(IF(AND(FJ$272=list!$D$3,'Box Calculation'!FJ$279&lt;&gt;"h",$E381&lt;&gt;0),0,IF(AND(FJ$273=list!$D$2,$E381&lt;&gt;0,TRUNC(VLOOKUP($E381,'Container Panel'!$B$41:$Z$100,$D381,0)/(VLOOKUP(FJ$276,UI!$A$12:$O$51,VLOOKUP(FJ$279,$B$276:$C$278,2,0),0)/1000))&gt;0),1,TRUNC(VLOOKUP($E381,'Container Panel'!$B$41:$Z$100,$D381,0)/(VLOOKUP(FJ$276,UI!$A$12:$O$51,VLOOKUP(FJ$279,$B$276:$C$278,2,0),0)/1000)))),"")</f>
        <v/>
      </c>
      <c r="FK381" s="145" t="str">
        <f>IFERROR(IF(AND(FK$272=list!$D$3,'Box Calculation'!FK$279&lt;&gt;"h",$E381&lt;&gt;0),0,IF(AND(FK$273=list!$D$2,$E381&lt;&gt;0,TRUNC(VLOOKUP($E381,'Container Panel'!$B$41:$Z$100,$D381,0)/(VLOOKUP(FK$276,UI!$A$12:$O$51,VLOOKUP(FK$279,$B$276:$C$278,2,0),0)/1000))&gt;0),1,TRUNC(VLOOKUP($E381,'Container Panel'!$B$41:$Z$100,$D381,0)/(VLOOKUP(FK$276,UI!$A$12:$O$51,VLOOKUP(FK$279,$B$276:$C$278,2,0),0)/1000)))),"")</f>
        <v/>
      </c>
      <c r="FL381" s="145" t="str">
        <f>IFERROR(IF(AND(FL$272=list!$D$3,'Box Calculation'!FL$279&lt;&gt;"h",$E381&lt;&gt;0),0,IF(AND(FL$273=list!$D$2,$E381&lt;&gt;0,TRUNC(VLOOKUP($E381,'Container Panel'!$B$41:$Z$100,$D381,0)/(VLOOKUP(FL$276,UI!$A$12:$O$51,VLOOKUP(FL$279,$B$276:$C$278,2,0),0)/1000))&gt;0),1,TRUNC(VLOOKUP($E381,'Container Panel'!$B$41:$Z$100,$D381,0)/(VLOOKUP(FL$276,UI!$A$12:$O$51,VLOOKUP(FL$279,$B$276:$C$278,2,0),0)/1000)))),"")</f>
        <v/>
      </c>
      <c r="FM381" s="145" t="str">
        <f>IFERROR(IF(AND(FM$272=list!$D$3,'Box Calculation'!FM$279&lt;&gt;"h",$E381&lt;&gt;0),0,IF(AND(FM$273=list!$D$2,$E381&lt;&gt;0,TRUNC(VLOOKUP($E381,'Container Panel'!$B$41:$Z$100,$D381,0)/(VLOOKUP(FM$276,UI!$A$12:$O$51,VLOOKUP(FM$279,$B$276:$C$278,2,0),0)/1000))&gt;0),1,TRUNC(VLOOKUP($E381,'Container Panel'!$B$41:$Z$100,$D381,0)/(VLOOKUP(FM$276,UI!$A$12:$O$51,VLOOKUP(FM$279,$B$276:$C$278,2,0),0)/1000)))),"")</f>
        <v/>
      </c>
      <c r="FN381" s="145" t="str">
        <f>IFERROR(IF(AND(FN$272=list!$D$3,'Box Calculation'!FN$279&lt;&gt;"h",$E381&lt;&gt;0),0,IF(AND(FN$273=list!$D$2,$E381&lt;&gt;0,TRUNC(VLOOKUP($E381,'Container Panel'!$B$41:$Z$100,$D381,0)/(VLOOKUP(FN$276,UI!$A$12:$O$51,VLOOKUP(FN$279,$B$276:$C$278,2,0),0)/1000))&gt;0),1,TRUNC(VLOOKUP($E381,'Container Panel'!$B$41:$Z$100,$D381,0)/(VLOOKUP(FN$276,UI!$A$12:$O$51,VLOOKUP(FN$279,$B$276:$C$278,2,0),0)/1000)))),"")</f>
        <v/>
      </c>
      <c r="FO381" s="145" t="str">
        <f>IFERROR(IF(AND(FO$272=list!$D$3,'Box Calculation'!FO$279&lt;&gt;"h",$E381&lt;&gt;0),0,IF(AND(FO$273=list!$D$2,$E381&lt;&gt;0,TRUNC(VLOOKUP($E381,'Container Panel'!$B$41:$Z$100,$D381,0)/(VLOOKUP(FO$276,UI!$A$12:$O$51,VLOOKUP(FO$279,$B$276:$C$278,2,0),0)/1000))&gt;0),1,TRUNC(VLOOKUP($E381,'Container Panel'!$B$41:$Z$100,$D381,0)/(VLOOKUP(FO$276,UI!$A$12:$O$51,VLOOKUP(FO$279,$B$276:$C$278,2,0),0)/1000)))),"")</f>
        <v/>
      </c>
      <c r="FP381" s="145" t="str">
        <f>IFERROR(IF(AND(FP$272=list!$D$3,'Box Calculation'!FP$279&lt;&gt;"h",$E381&lt;&gt;0),0,IF(AND(FP$273=list!$D$2,$E381&lt;&gt;0,TRUNC(VLOOKUP($E381,'Container Panel'!$B$41:$Z$100,$D381,0)/(VLOOKUP(FP$276,UI!$A$12:$O$51,VLOOKUP(FP$279,$B$276:$C$278,2,0),0)/1000))&gt;0),1,TRUNC(VLOOKUP($E381,'Container Panel'!$B$41:$Z$100,$D381,0)/(VLOOKUP(FP$276,UI!$A$12:$O$51,VLOOKUP(FP$279,$B$276:$C$278,2,0),0)/1000)))),"")</f>
        <v/>
      </c>
      <c r="FQ381" s="145" t="str">
        <f>IFERROR(IF(AND(FQ$272=list!$D$3,'Box Calculation'!FQ$279&lt;&gt;"h",$E381&lt;&gt;0),0,IF(AND(FQ$273=list!$D$2,$E381&lt;&gt;0,TRUNC(VLOOKUP($E381,'Container Panel'!$B$41:$Z$100,$D381,0)/(VLOOKUP(FQ$276,UI!$A$12:$O$51,VLOOKUP(FQ$279,$B$276:$C$278,2,0),0)/1000))&gt;0),1,TRUNC(VLOOKUP($E381,'Container Panel'!$B$41:$Z$100,$D381,0)/(VLOOKUP(FQ$276,UI!$A$12:$O$51,VLOOKUP(FQ$279,$B$276:$C$278,2,0),0)/1000)))),"")</f>
        <v/>
      </c>
      <c r="FR381" s="145" t="str">
        <f>IFERROR(IF(AND(FR$272=list!$D$3,'Box Calculation'!FR$279&lt;&gt;"h",$E381&lt;&gt;0),0,IF(AND(FR$273=list!$D$2,$E381&lt;&gt;0,TRUNC(VLOOKUP($E381,'Container Panel'!$B$41:$Z$100,$D381,0)/(VLOOKUP(FR$276,UI!$A$12:$O$51,VLOOKUP(FR$279,$B$276:$C$278,2,0),0)/1000))&gt;0),1,TRUNC(VLOOKUP($E381,'Container Panel'!$B$41:$Z$100,$D381,0)/(VLOOKUP(FR$276,UI!$A$12:$O$51,VLOOKUP(FR$279,$B$276:$C$278,2,0),0)/1000)))),"")</f>
        <v/>
      </c>
      <c r="FS381" s="145" t="str">
        <f>IFERROR(IF(AND(FS$272=list!$D$3,'Box Calculation'!FS$279&lt;&gt;"h",$E381&lt;&gt;0),0,IF(AND(FS$273=list!$D$2,$E381&lt;&gt;0,TRUNC(VLOOKUP($E381,'Container Panel'!$B$41:$Z$100,$D381,0)/(VLOOKUP(FS$276,UI!$A$12:$O$51,VLOOKUP(FS$279,$B$276:$C$278,2,0),0)/1000))&gt;0),1,TRUNC(VLOOKUP($E381,'Container Panel'!$B$41:$Z$100,$D381,0)/(VLOOKUP(FS$276,UI!$A$12:$O$51,VLOOKUP(FS$279,$B$276:$C$278,2,0),0)/1000)))),"")</f>
        <v/>
      </c>
      <c r="FT381" s="145" t="str">
        <f>IFERROR(IF(AND(FT$272=list!$D$3,'Box Calculation'!FT$279&lt;&gt;"h",$E381&lt;&gt;0),0,IF(AND(FT$273=list!$D$2,$E381&lt;&gt;0,TRUNC(VLOOKUP($E381,'Container Panel'!$B$41:$Z$100,$D381,0)/(VLOOKUP(FT$276,UI!$A$12:$O$51,VLOOKUP(FT$279,$B$276:$C$278,2,0),0)/1000))&gt;0),1,TRUNC(VLOOKUP($E381,'Container Panel'!$B$41:$Z$100,$D381,0)/(VLOOKUP(FT$276,UI!$A$12:$O$51,VLOOKUP(FT$279,$B$276:$C$278,2,0),0)/1000)))),"")</f>
        <v/>
      </c>
      <c r="FU381" s="145" t="str">
        <f>IFERROR(IF(AND(FU$272=list!$D$3,'Box Calculation'!FU$279&lt;&gt;"h",$E381&lt;&gt;0),0,IF(AND(FU$273=list!$D$2,$E381&lt;&gt;0,TRUNC(VLOOKUP($E381,'Container Panel'!$B$41:$Z$100,$D381,0)/(VLOOKUP(FU$276,UI!$A$12:$O$51,VLOOKUP(FU$279,$B$276:$C$278,2,0),0)/1000))&gt;0),1,TRUNC(VLOOKUP($E381,'Container Panel'!$B$41:$Z$100,$D381,0)/(VLOOKUP(FU$276,UI!$A$12:$O$51,VLOOKUP(FU$279,$B$276:$C$278,2,0),0)/1000)))),"")</f>
        <v/>
      </c>
      <c r="FV381" s="145" t="str">
        <f>IFERROR(IF(AND(FV$272=list!$D$3,'Box Calculation'!FV$279&lt;&gt;"h",$E381&lt;&gt;0),0,IF(AND(FV$273=list!$D$2,$E381&lt;&gt;0,TRUNC(VLOOKUP($E381,'Container Panel'!$B$41:$Z$100,$D381,0)/(VLOOKUP(FV$276,UI!$A$12:$O$51,VLOOKUP(FV$279,$B$276:$C$278,2,0),0)/1000))&gt;0),1,TRUNC(VLOOKUP($E381,'Container Panel'!$B$41:$Z$100,$D381,0)/(VLOOKUP(FV$276,UI!$A$12:$O$51,VLOOKUP(FV$279,$B$276:$C$278,2,0),0)/1000)))),"")</f>
        <v/>
      </c>
      <c r="FW381" s="145" t="str">
        <f>IFERROR(IF(AND(FW$272=list!$D$3,'Box Calculation'!FW$279&lt;&gt;"h",$E381&lt;&gt;0),0,IF(AND(FW$273=list!$D$2,$E381&lt;&gt;0,TRUNC(VLOOKUP($E381,'Container Panel'!$B$41:$Z$100,$D381,0)/(VLOOKUP(FW$276,UI!$A$12:$O$51,VLOOKUP(FW$279,$B$276:$C$278,2,0),0)/1000))&gt;0),1,TRUNC(VLOOKUP($E381,'Container Panel'!$B$41:$Z$100,$D381,0)/(VLOOKUP(FW$276,UI!$A$12:$O$51,VLOOKUP(FW$279,$B$276:$C$278,2,0),0)/1000)))),"")</f>
        <v/>
      </c>
      <c r="FX381" s="145" t="str">
        <f>IFERROR(IF(AND(FX$272=list!$D$3,'Box Calculation'!FX$279&lt;&gt;"h",$E381&lt;&gt;0),0,IF(AND(FX$273=list!$D$2,$E381&lt;&gt;0,TRUNC(VLOOKUP($E381,'Container Panel'!$B$41:$Z$100,$D381,0)/(VLOOKUP(FX$276,UI!$A$12:$O$51,VLOOKUP(FX$279,$B$276:$C$278,2,0),0)/1000))&gt;0),1,TRUNC(VLOOKUP($E381,'Container Panel'!$B$41:$Z$100,$D381,0)/(VLOOKUP(FX$276,UI!$A$12:$O$51,VLOOKUP(FX$279,$B$276:$C$278,2,0),0)/1000)))),"")</f>
        <v/>
      </c>
      <c r="FY381" s="145" t="str">
        <f>IFERROR(IF(AND(FY$272=list!$D$3,'Box Calculation'!FY$279&lt;&gt;"h",$E381&lt;&gt;0),0,IF(AND(FY$273=list!$D$2,$E381&lt;&gt;0,TRUNC(VLOOKUP($E381,'Container Panel'!$B$41:$Z$100,$D381,0)/(VLOOKUP(FY$276,UI!$A$12:$O$51,VLOOKUP(FY$279,$B$276:$C$278,2,0),0)/1000))&gt;0),1,TRUNC(VLOOKUP($E381,'Container Panel'!$B$41:$Z$100,$D381,0)/(VLOOKUP(FY$276,UI!$A$12:$O$51,VLOOKUP(FY$279,$B$276:$C$278,2,0),0)/1000)))),"")</f>
        <v/>
      </c>
      <c r="FZ381" s="145" t="str">
        <f>IFERROR(IF(AND(FZ$272=list!$D$3,'Box Calculation'!FZ$279&lt;&gt;"h",$E381&lt;&gt;0),0,IF(AND(FZ$273=list!$D$2,$E381&lt;&gt;0,TRUNC(VLOOKUP($E381,'Container Panel'!$B$41:$Z$100,$D381,0)/(VLOOKUP(FZ$276,UI!$A$12:$O$51,VLOOKUP(FZ$279,$B$276:$C$278,2,0),0)/1000))&gt;0),1,TRUNC(VLOOKUP($E381,'Container Panel'!$B$41:$Z$100,$D381,0)/(VLOOKUP(FZ$276,UI!$A$12:$O$51,VLOOKUP(FZ$279,$B$276:$C$278,2,0),0)/1000)))),"")</f>
        <v/>
      </c>
      <c r="GA381" s="145" t="str">
        <f>IFERROR(IF(AND(GA$272=list!$D$3,'Box Calculation'!GA$279&lt;&gt;"h",$E381&lt;&gt;0),0,IF(AND(GA$273=list!$D$2,$E381&lt;&gt;0,TRUNC(VLOOKUP($E381,'Container Panel'!$B$41:$Z$100,$D381,0)/(VLOOKUP(GA$276,UI!$A$12:$O$51,VLOOKUP(GA$279,$B$276:$C$278,2,0),0)/1000))&gt;0),1,TRUNC(VLOOKUP($E381,'Container Panel'!$B$41:$Z$100,$D381,0)/(VLOOKUP(GA$276,UI!$A$12:$O$51,VLOOKUP(GA$279,$B$276:$C$278,2,0),0)/1000)))),"")</f>
        <v/>
      </c>
      <c r="GB381" s="145" t="str">
        <f>IFERROR(IF(AND(GB$272=list!$D$3,'Box Calculation'!GB$279&lt;&gt;"h",$E381&lt;&gt;0),0,IF(AND(GB$273=list!$D$2,$E381&lt;&gt;0,TRUNC(VLOOKUP($E381,'Container Panel'!$B$41:$Z$100,$D381,0)/(VLOOKUP(GB$276,UI!$A$12:$O$51,VLOOKUP(GB$279,$B$276:$C$278,2,0),0)/1000))&gt;0),1,TRUNC(VLOOKUP($E381,'Container Panel'!$B$41:$Z$100,$D381,0)/(VLOOKUP(GB$276,UI!$A$12:$O$51,VLOOKUP(GB$279,$B$276:$C$278,2,0),0)/1000)))),"")</f>
        <v/>
      </c>
      <c r="GC381" s="145" t="str">
        <f>IFERROR(IF(AND(GC$272=list!$D$3,'Box Calculation'!GC$279&lt;&gt;"h",$E381&lt;&gt;0),0,IF(AND(GC$273=list!$D$2,$E381&lt;&gt;0,TRUNC(VLOOKUP($E381,'Container Panel'!$B$41:$Z$100,$D381,0)/(VLOOKUP(GC$276,UI!$A$12:$O$51,VLOOKUP(GC$279,$B$276:$C$278,2,0),0)/1000))&gt;0),1,TRUNC(VLOOKUP($E381,'Container Panel'!$B$41:$Z$100,$D381,0)/(VLOOKUP(GC$276,UI!$A$12:$O$51,VLOOKUP(GC$279,$B$276:$C$278,2,0),0)/1000)))),"")</f>
        <v/>
      </c>
      <c r="GD381" s="145" t="str">
        <f>IFERROR(IF(AND(GD$272=list!$D$3,'Box Calculation'!GD$279&lt;&gt;"h",$E381&lt;&gt;0),0,IF(AND(GD$273=list!$D$2,$E381&lt;&gt;0,TRUNC(VLOOKUP($E381,'Container Panel'!$B$41:$Z$100,$D381,0)/(VLOOKUP(GD$276,UI!$A$12:$O$51,VLOOKUP(GD$279,$B$276:$C$278,2,0),0)/1000))&gt;0),1,TRUNC(VLOOKUP($E381,'Container Panel'!$B$41:$Z$100,$D381,0)/(VLOOKUP(GD$276,UI!$A$12:$O$51,VLOOKUP(GD$279,$B$276:$C$278,2,0),0)/1000)))),"")</f>
        <v/>
      </c>
      <c r="GE381" s="145" t="str">
        <f>IFERROR(IF(AND(GE$272=list!$D$3,'Box Calculation'!GE$279&lt;&gt;"h",$E381&lt;&gt;0),0,IF(AND(GE$273=list!$D$2,$E381&lt;&gt;0,TRUNC(VLOOKUP($E381,'Container Panel'!$B$41:$Z$100,$D381,0)/(VLOOKUP(GE$276,UI!$A$12:$O$51,VLOOKUP(GE$279,$B$276:$C$278,2,0),0)/1000))&gt;0),1,TRUNC(VLOOKUP($E381,'Container Panel'!$B$41:$Z$100,$D381,0)/(VLOOKUP(GE$276,UI!$A$12:$O$51,VLOOKUP(GE$279,$B$276:$C$278,2,0),0)/1000)))),"")</f>
        <v/>
      </c>
      <c r="GF381" s="145" t="str">
        <f>IFERROR(IF(AND(GF$272=list!$D$3,'Box Calculation'!GF$279&lt;&gt;"h",$E381&lt;&gt;0),0,IF(AND(GF$273=list!$D$2,$E381&lt;&gt;0,TRUNC(VLOOKUP($E381,'Container Panel'!$B$41:$Z$100,$D381,0)/(VLOOKUP(GF$276,UI!$A$12:$O$51,VLOOKUP(GF$279,$B$276:$C$278,2,0),0)/1000))&gt;0),1,TRUNC(VLOOKUP($E381,'Container Panel'!$B$41:$Z$100,$D381,0)/(VLOOKUP(GF$276,UI!$A$12:$O$51,VLOOKUP(GF$279,$B$276:$C$278,2,0),0)/1000)))),"")</f>
        <v/>
      </c>
      <c r="GG381" s="145" t="str">
        <f>IFERROR(IF(AND(GG$272=list!$D$3,'Box Calculation'!GG$279&lt;&gt;"h",$E381&lt;&gt;0),0,IF(AND(GG$273=list!$D$2,$E381&lt;&gt;0,TRUNC(VLOOKUP($E381,'Container Panel'!$B$41:$Z$100,$D381,0)/(VLOOKUP(GG$276,UI!$A$12:$O$51,VLOOKUP(GG$279,$B$276:$C$278,2,0),0)/1000))&gt;0),1,TRUNC(VLOOKUP($E381,'Container Panel'!$B$41:$Z$100,$D381,0)/(VLOOKUP(GG$276,UI!$A$12:$O$51,VLOOKUP(GG$279,$B$276:$C$278,2,0),0)/1000)))),"")</f>
        <v/>
      </c>
      <c r="GH381" s="145" t="str">
        <f>IFERROR(IF(AND(GH$272=list!$D$3,'Box Calculation'!GH$279&lt;&gt;"h",$E381&lt;&gt;0),0,IF(AND(GH$273=list!$D$2,$E381&lt;&gt;0,TRUNC(VLOOKUP($E381,'Container Panel'!$B$41:$Z$100,$D381,0)/(VLOOKUP(GH$276,UI!$A$12:$O$51,VLOOKUP(GH$279,$B$276:$C$278,2,0),0)/1000))&gt;0),1,TRUNC(VLOOKUP($E381,'Container Panel'!$B$41:$Z$100,$D381,0)/(VLOOKUP(GH$276,UI!$A$12:$O$51,VLOOKUP(GH$279,$B$276:$C$278,2,0),0)/1000)))),"")</f>
        <v/>
      </c>
      <c r="GI381" s="145" t="str">
        <f>IFERROR(IF(AND(GI$272=list!$D$3,'Box Calculation'!GI$279&lt;&gt;"h",$E381&lt;&gt;0),0,IF(AND(GI$273=list!$D$2,$E381&lt;&gt;0,TRUNC(VLOOKUP($E381,'Container Panel'!$B$41:$Z$100,$D381,0)/(VLOOKUP(GI$276,UI!$A$12:$O$51,VLOOKUP(GI$279,$B$276:$C$278,2,0),0)/1000))&gt;0),1,TRUNC(VLOOKUP($E381,'Container Panel'!$B$41:$Z$100,$D381,0)/(VLOOKUP(GI$276,UI!$A$12:$O$51,VLOOKUP(GI$279,$B$276:$C$278,2,0),0)/1000)))),"")</f>
        <v/>
      </c>
      <c r="GJ381" s="145" t="str">
        <f>IFERROR(IF(AND(GJ$272=list!$D$3,'Box Calculation'!GJ$279&lt;&gt;"h",$E381&lt;&gt;0),0,IF(AND(GJ$273=list!$D$2,$E381&lt;&gt;0,TRUNC(VLOOKUP($E381,'Container Panel'!$B$41:$Z$100,$D381,0)/(VLOOKUP(GJ$276,UI!$A$12:$O$51,VLOOKUP(GJ$279,$B$276:$C$278,2,0),0)/1000))&gt;0),1,TRUNC(VLOOKUP($E381,'Container Panel'!$B$41:$Z$100,$D381,0)/(VLOOKUP(GJ$276,UI!$A$12:$O$51,VLOOKUP(GJ$279,$B$276:$C$278,2,0),0)/1000)))),"")</f>
        <v/>
      </c>
      <c r="GK381" s="145" t="str">
        <f>IFERROR(IF(AND(GK$272=list!$D$3,'Box Calculation'!GK$279&lt;&gt;"h",$E381&lt;&gt;0),0,IF(AND(GK$273=list!$D$2,$E381&lt;&gt;0,TRUNC(VLOOKUP($E381,'Container Panel'!$B$41:$Z$100,$D381,0)/(VLOOKUP(GK$276,UI!$A$12:$O$51,VLOOKUP(GK$279,$B$276:$C$278,2,0),0)/1000))&gt;0),1,TRUNC(VLOOKUP($E381,'Container Panel'!$B$41:$Z$100,$D381,0)/(VLOOKUP(GK$276,UI!$A$12:$O$51,VLOOKUP(GK$279,$B$276:$C$278,2,0),0)/1000)))),"")</f>
        <v/>
      </c>
      <c r="GL381" s="145" t="str">
        <f>IFERROR(IF(AND(GL$272=list!$D$3,'Box Calculation'!GL$279&lt;&gt;"h",$E381&lt;&gt;0),0,IF(AND(GL$273=list!$D$2,$E381&lt;&gt;0,TRUNC(VLOOKUP($E381,'Container Panel'!$B$41:$Z$100,$D381,0)/(VLOOKUP(GL$276,UI!$A$12:$O$51,VLOOKUP(GL$279,$B$276:$C$278,2,0),0)/1000))&gt;0),1,TRUNC(VLOOKUP($E381,'Container Panel'!$B$41:$Z$100,$D381,0)/(VLOOKUP(GL$276,UI!$A$12:$O$51,VLOOKUP(GL$279,$B$276:$C$278,2,0),0)/1000)))),"")</f>
        <v/>
      </c>
      <c r="GM381" s="145" t="str">
        <f>IFERROR(IF(AND(GM$272=list!$D$3,'Box Calculation'!GM$279&lt;&gt;"h",$E381&lt;&gt;0),0,IF(AND(GM$273=list!$D$2,$E381&lt;&gt;0,TRUNC(VLOOKUP($E381,'Container Panel'!$B$41:$Z$100,$D381,0)/(VLOOKUP(GM$276,UI!$A$12:$O$51,VLOOKUP(GM$279,$B$276:$C$278,2,0),0)/1000))&gt;0),1,TRUNC(VLOOKUP($E381,'Container Panel'!$B$41:$Z$100,$D381,0)/(VLOOKUP(GM$276,UI!$A$12:$O$51,VLOOKUP(GM$279,$B$276:$C$278,2,0),0)/1000)))),"")</f>
        <v/>
      </c>
      <c r="GN381" s="145" t="str">
        <f>IFERROR(IF(AND(GN$272=list!$D$3,'Box Calculation'!GN$279&lt;&gt;"h",$E381&lt;&gt;0),0,IF(AND(GN$273=list!$D$2,$E381&lt;&gt;0,TRUNC(VLOOKUP($E381,'Container Panel'!$B$41:$Z$100,$D381,0)/(VLOOKUP(GN$276,UI!$A$12:$O$51,VLOOKUP(GN$279,$B$276:$C$278,2,0),0)/1000))&gt;0),1,TRUNC(VLOOKUP($E381,'Container Panel'!$B$41:$Z$100,$D381,0)/(VLOOKUP(GN$276,UI!$A$12:$O$51,VLOOKUP(GN$279,$B$276:$C$278,2,0),0)/1000)))),"")</f>
        <v/>
      </c>
      <c r="GO381" s="145" t="str">
        <f>IFERROR(IF(AND(GO$272=list!$D$3,'Box Calculation'!GO$279&lt;&gt;"h",$E381&lt;&gt;0),0,IF(AND(GO$273=list!$D$2,$E381&lt;&gt;0,TRUNC(VLOOKUP($E381,'Container Panel'!$B$41:$Z$100,$D381,0)/(VLOOKUP(GO$276,UI!$A$12:$O$51,VLOOKUP(GO$279,$B$276:$C$278,2,0),0)/1000))&gt;0),1,TRUNC(VLOOKUP($E381,'Container Panel'!$B$41:$Z$100,$D381,0)/(VLOOKUP(GO$276,UI!$A$12:$O$51,VLOOKUP(GO$279,$B$276:$C$278,2,0),0)/1000)))),"")</f>
        <v/>
      </c>
      <c r="GP381" s="145" t="str">
        <f>IFERROR(IF(AND(GP$272=list!$D$3,'Box Calculation'!GP$279&lt;&gt;"h",$E381&lt;&gt;0),0,IF(AND(GP$273=list!$D$2,$E381&lt;&gt;0,TRUNC(VLOOKUP($E381,'Container Panel'!$B$41:$Z$100,$D381,0)/(VLOOKUP(GP$276,UI!$A$12:$O$51,VLOOKUP(GP$279,$B$276:$C$278,2,0),0)/1000))&gt;0),1,TRUNC(VLOOKUP($E381,'Container Panel'!$B$41:$Z$100,$D381,0)/(VLOOKUP(GP$276,UI!$A$12:$O$51,VLOOKUP(GP$279,$B$276:$C$278,2,0),0)/1000)))),"")</f>
        <v/>
      </c>
      <c r="GQ381" s="145" t="str">
        <f>IFERROR(IF(AND(GQ$272=list!$D$3,'Box Calculation'!GQ$279&lt;&gt;"h",$E381&lt;&gt;0),0,IF(AND(GQ$273=list!$D$2,$E381&lt;&gt;0,TRUNC(VLOOKUP($E381,'Container Panel'!$B$41:$Z$100,$D381,0)/(VLOOKUP(GQ$276,UI!$A$12:$O$51,VLOOKUP(GQ$279,$B$276:$C$278,2,0),0)/1000))&gt;0),1,TRUNC(VLOOKUP($E381,'Container Panel'!$B$41:$Z$100,$D381,0)/(VLOOKUP(GQ$276,UI!$A$12:$O$51,VLOOKUP(GQ$279,$B$276:$C$278,2,0),0)/1000)))),"")</f>
        <v/>
      </c>
      <c r="GR381" s="145" t="str">
        <f>IFERROR(IF(AND(GR$272=list!$D$3,'Box Calculation'!GR$279&lt;&gt;"h",$E381&lt;&gt;0),0,IF(AND(GR$273=list!$D$2,$E381&lt;&gt;0,TRUNC(VLOOKUP($E381,'Container Panel'!$B$41:$Z$100,$D381,0)/(VLOOKUP(GR$276,UI!$A$12:$O$51,VLOOKUP(GR$279,$B$276:$C$278,2,0),0)/1000))&gt;0),1,TRUNC(VLOOKUP($E381,'Container Panel'!$B$41:$Z$100,$D381,0)/(VLOOKUP(GR$276,UI!$A$12:$O$51,VLOOKUP(GR$279,$B$276:$C$278,2,0),0)/1000)))),"")</f>
        <v/>
      </c>
      <c r="GS381" s="145" t="str">
        <f>IFERROR(IF(AND(GS$272=list!$D$3,'Box Calculation'!GS$279&lt;&gt;"h",$E381&lt;&gt;0),0,IF(AND(GS$273=list!$D$2,$E381&lt;&gt;0,TRUNC(VLOOKUP($E381,'Container Panel'!$B$41:$Z$100,$D381,0)/(VLOOKUP(GS$276,UI!$A$12:$O$51,VLOOKUP(GS$279,$B$276:$C$278,2,0),0)/1000))&gt;0),1,TRUNC(VLOOKUP($E381,'Container Panel'!$B$41:$Z$100,$D381,0)/(VLOOKUP(GS$276,UI!$A$12:$O$51,VLOOKUP(GS$279,$B$276:$C$278,2,0),0)/1000)))),"")</f>
        <v/>
      </c>
      <c r="GT381" s="145" t="str">
        <f>IFERROR(IF(AND(GT$272=list!$D$3,'Box Calculation'!GT$279&lt;&gt;"h",$E381&lt;&gt;0),0,IF(AND(GT$273=list!$D$2,$E381&lt;&gt;0,TRUNC(VLOOKUP($E381,'Container Panel'!$B$41:$Z$100,$D381,0)/(VLOOKUP(GT$276,UI!$A$12:$O$51,VLOOKUP(GT$279,$B$276:$C$278,2,0),0)/1000))&gt;0),1,TRUNC(VLOOKUP($E381,'Container Panel'!$B$41:$Z$100,$D381,0)/(VLOOKUP(GT$276,UI!$A$12:$O$51,VLOOKUP(GT$279,$B$276:$C$278,2,0),0)/1000)))),"")</f>
        <v/>
      </c>
      <c r="GU381" s="145" t="str">
        <f>IFERROR(IF(AND(GU$272=list!$D$3,'Box Calculation'!GU$279&lt;&gt;"h",$E381&lt;&gt;0),0,IF(AND(GU$273=list!$D$2,$E381&lt;&gt;0,TRUNC(VLOOKUP($E381,'Container Panel'!$B$41:$Z$100,$D381,0)/(VLOOKUP(GU$276,UI!$A$12:$O$51,VLOOKUP(GU$279,$B$276:$C$278,2,0),0)/1000))&gt;0),1,TRUNC(VLOOKUP($E381,'Container Panel'!$B$41:$Z$100,$D381,0)/(VLOOKUP(GU$276,UI!$A$12:$O$51,VLOOKUP(GU$279,$B$276:$C$278,2,0),0)/1000)))),"")</f>
        <v/>
      </c>
      <c r="GV381" s="145" t="str">
        <f>IFERROR(IF(AND(GV$272=list!$D$3,'Box Calculation'!GV$279&lt;&gt;"h",$E381&lt;&gt;0),0,IF(AND(GV$273=list!$D$2,$E381&lt;&gt;0,TRUNC(VLOOKUP($E381,'Container Panel'!$B$41:$Z$100,$D381,0)/(VLOOKUP(GV$276,UI!$A$12:$O$51,VLOOKUP(GV$279,$B$276:$C$278,2,0),0)/1000))&gt;0),1,TRUNC(VLOOKUP($E381,'Container Panel'!$B$41:$Z$100,$D381,0)/(VLOOKUP(GV$276,UI!$A$12:$O$51,VLOOKUP(GV$279,$B$276:$C$278,2,0),0)/1000)))),"")</f>
        <v/>
      </c>
      <c r="GW381" s="145" t="str">
        <f>IFERROR(IF(AND(GW$272=list!$D$3,'Box Calculation'!GW$279&lt;&gt;"h",$E381&lt;&gt;0),0,IF(AND(GW$273=list!$D$2,$E381&lt;&gt;0,TRUNC(VLOOKUP($E381,'Container Panel'!$B$41:$Z$100,$D381,0)/(VLOOKUP(GW$276,UI!$A$12:$O$51,VLOOKUP(GW$279,$B$276:$C$278,2,0),0)/1000))&gt;0),1,TRUNC(VLOOKUP($E381,'Container Panel'!$B$41:$Z$100,$D381,0)/(VLOOKUP(GW$276,UI!$A$12:$O$51,VLOOKUP(GW$279,$B$276:$C$278,2,0),0)/1000)))),"")</f>
        <v/>
      </c>
      <c r="GX381" s="145" t="str">
        <f>IFERROR(IF(AND(GX$272=list!$D$3,'Box Calculation'!GX$279&lt;&gt;"h",$E381&lt;&gt;0),0,IF(AND(GX$273=list!$D$2,$E381&lt;&gt;0,TRUNC(VLOOKUP($E381,'Container Panel'!$B$41:$Z$100,$D381,0)/(VLOOKUP(GX$276,UI!$A$12:$O$51,VLOOKUP(GX$279,$B$276:$C$278,2,0),0)/1000))&gt;0),1,TRUNC(VLOOKUP($E381,'Container Panel'!$B$41:$Z$100,$D381,0)/(VLOOKUP(GX$276,UI!$A$12:$O$51,VLOOKUP(GX$279,$B$276:$C$278,2,0),0)/1000)))),"")</f>
        <v/>
      </c>
      <c r="GY381" s="145" t="str">
        <f>IFERROR(IF(AND(GY$272=list!$D$3,'Box Calculation'!GY$279&lt;&gt;"h",$E381&lt;&gt;0),0,IF(AND(GY$273=list!$D$2,$E381&lt;&gt;0,TRUNC(VLOOKUP($E381,'Container Panel'!$B$41:$Z$100,$D381,0)/(VLOOKUP(GY$276,UI!$A$12:$O$51,VLOOKUP(GY$279,$B$276:$C$278,2,0),0)/1000))&gt;0),1,TRUNC(VLOOKUP($E381,'Container Panel'!$B$41:$Z$100,$D381,0)/(VLOOKUP(GY$276,UI!$A$12:$O$51,VLOOKUP(GY$279,$B$276:$C$278,2,0),0)/1000)))),"")</f>
        <v/>
      </c>
      <c r="GZ381" s="145" t="str">
        <f>IFERROR(IF(AND(GZ$272=list!$D$3,'Box Calculation'!GZ$279&lt;&gt;"h",$E381&lt;&gt;0),0,IF(AND(GZ$273=list!$D$2,$E381&lt;&gt;0,TRUNC(VLOOKUP($E381,'Container Panel'!$B$41:$Z$100,$D381,0)/(VLOOKUP(GZ$276,UI!$A$12:$O$51,VLOOKUP(GZ$279,$B$276:$C$278,2,0),0)/1000))&gt;0),1,TRUNC(VLOOKUP($E381,'Container Panel'!$B$41:$Z$100,$D381,0)/(VLOOKUP(GZ$276,UI!$A$12:$O$51,VLOOKUP(GZ$279,$B$276:$C$278,2,0),0)/1000)))),"")</f>
        <v/>
      </c>
      <c r="HA381" s="145" t="str">
        <f>IFERROR(IF(AND(HA$272=list!$D$3,'Box Calculation'!HA$279&lt;&gt;"h",$E381&lt;&gt;0),0,IF(AND(HA$273=list!$D$2,$E381&lt;&gt;0,TRUNC(VLOOKUP($E381,'Container Panel'!$B$41:$Z$100,$D381,0)/(VLOOKUP(HA$276,UI!$A$12:$O$51,VLOOKUP(HA$279,$B$276:$C$278,2,0),0)/1000))&gt;0),1,TRUNC(VLOOKUP($E381,'Container Panel'!$B$41:$Z$100,$D381,0)/(VLOOKUP(HA$276,UI!$A$12:$O$51,VLOOKUP(HA$279,$B$276:$C$278,2,0),0)/1000)))),"")</f>
        <v/>
      </c>
      <c r="HB381" s="145" t="str">
        <f>IFERROR(IF(AND(HB$272=list!$D$3,'Box Calculation'!HB$279&lt;&gt;"h",$E381&lt;&gt;0),0,IF(AND(HB$273=list!$D$2,$E381&lt;&gt;0,TRUNC(VLOOKUP($E381,'Container Panel'!$B$41:$Z$100,$D381,0)/(VLOOKUP(HB$276,UI!$A$12:$O$51,VLOOKUP(HB$279,$B$276:$C$278,2,0),0)/1000))&gt;0),1,TRUNC(VLOOKUP($E381,'Container Panel'!$B$41:$Z$100,$D381,0)/(VLOOKUP(HB$276,UI!$A$12:$O$51,VLOOKUP(HB$279,$B$276:$C$278,2,0),0)/1000)))),"")</f>
        <v/>
      </c>
      <c r="HC381" s="145" t="str">
        <f>IFERROR(IF(AND(HC$272=list!$D$3,'Box Calculation'!HC$279&lt;&gt;"h",$E381&lt;&gt;0),0,IF(AND(HC$273=list!$D$2,$E381&lt;&gt;0,TRUNC(VLOOKUP($E381,'Container Panel'!$B$41:$Z$100,$D381,0)/(VLOOKUP(HC$276,UI!$A$12:$O$51,VLOOKUP(HC$279,$B$276:$C$278,2,0),0)/1000))&gt;0),1,TRUNC(VLOOKUP($E381,'Container Panel'!$B$41:$Z$100,$D381,0)/(VLOOKUP(HC$276,UI!$A$12:$O$51,VLOOKUP(HC$279,$B$276:$C$278,2,0),0)/1000)))),"")</f>
        <v/>
      </c>
      <c r="HD381" s="145" t="str">
        <f>IFERROR(IF(AND(HD$272=list!$D$3,'Box Calculation'!HD$279&lt;&gt;"h",$E381&lt;&gt;0),0,IF(AND(HD$273=list!$D$2,$E381&lt;&gt;0,TRUNC(VLOOKUP($E381,'Container Panel'!$B$41:$Z$100,$D381,0)/(VLOOKUP(HD$276,UI!$A$12:$O$51,VLOOKUP(HD$279,$B$276:$C$278,2,0),0)/1000))&gt;0),1,TRUNC(VLOOKUP($E381,'Container Panel'!$B$41:$Z$100,$D381,0)/(VLOOKUP(HD$276,UI!$A$12:$O$51,VLOOKUP(HD$279,$B$276:$C$278,2,0),0)/1000)))),"")</f>
        <v/>
      </c>
      <c r="HE381" s="145" t="str">
        <f>IFERROR(IF(AND(HE$272=list!$D$3,'Box Calculation'!HE$279&lt;&gt;"h",$E381&lt;&gt;0),0,IF(AND(HE$273=list!$D$2,$E381&lt;&gt;0,TRUNC(VLOOKUP($E381,'Container Panel'!$B$41:$Z$100,$D381,0)/(VLOOKUP(HE$276,UI!$A$12:$O$51,VLOOKUP(HE$279,$B$276:$C$278,2,0),0)/1000))&gt;0),1,TRUNC(VLOOKUP($E381,'Container Panel'!$B$41:$Z$100,$D381,0)/(VLOOKUP(HE$276,UI!$A$12:$O$51,VLOOKUP(HE$279,$B$276:$C$278,2,0),0)/1000)))),"")</f>
        <v/>
      </c>
      <c r="HF381" s="145" t="str">
        <f>IFERROR(IF(AND(HF$272=list!$D$3,'Box Calculation'!HF$279&lt;&gt;"h",$E381&lt;&gt;0),0,IF(AND(HF$273=list!$D$2,$E381&lt;&gt;0,TRUNC(VLOOKUP($E381,'Container Panel'!$B$41:$Z$100,$D381,0)/(VLOOKUP(HF$276,UI!$A$12:$O$51,VLOOKUP(HF$279,$B$276:$C$278,2,0),0)/1000))&gt;0),1,TRUNC(VLOOKUP($E381,'Container Panel'!$B$41:$Z$100,$D381,0)/(VLOOKUP(HF$276,UI!$A$12:$O$51,VLOOKUP(HF$279,$B$276:$C$278,2,0),0)/1000)))),"")</f>
        <v/>
      </c>
      <c r="HG381" s="145" t="str">
        <f>IFERROR(IF(AND(HG$272=list!$D$3,'Box Calculation'!HG$279&lt;&gt;"h",$E381&lt;&gt;0),0,IF(AND(HG$273=list!$D$2,$E381&lt;&gt;0,TRUNC(VLOOKUP($E381,'Container Panel'!$B$41:$Z$100,$D381,0)/(VLOOKUP(HG$276,UI!$A$12:$O$51,VLOOKUP(HG$279,$B$276:$C$278,2,0),0)/1000))&gt;0),1,TRUNC(VLOOKUP($E381,'Container Panel'!$B$41:$Z$100,$D381,0)/(VLOOKUP(HG$276,UI!$A$12:$O$51,VLOOKUP(HG$279,$B$276:$C$278,2,0),0)/1000)))),"")</f>
        <v/>
      </c>
      <c r="HH381" s="145" t="str">
        <f>IFERROR(IF(AND(HH$272=list!$D$3,'Box Calculation'!HH$279&lt;&gt;"h",$E381&lt;&gt;0),0,IF(AND(HH$273=list!$D$2,$E381&lt;&gt;0,TRUNC(VLOOKUP($E381,'Container Panel'!$B$41:$Z$100,$D381,0)/(VLOOKUP(HH$276,UI!$A$12:$O$51,VLOOKUP(HH$279,$B$276:$C$278,2,0),0)/1000))&gt;0),1,TRUNC(VLOOKUP($E381,'Container Panel'!$B$41:$Z$100,$D381,0)/(VLOOKUP(HH$276,UI!$A$12:$O$51,VLOOKUP(HH$279,$B$276:$C$278,2,0),0)/1000)))),"")</f>
        <v/>
      </c>
      <c r="HI381" s="145" t="str">
        <f>IFERROR(IF(AND(HI$272=list!$D$3,'Box Calculation'!HI$279&lt;&gt;"h",$E381&lt;&gt;0),0,IF(AND(HI$273=list!$D$2,$E381&lt;&gt;0,TRUNC(VLOOKUP($E381,'Container Panel'!$B$41:$Z$100,$D381,0)/(VLOOKUP(HI$276,UI!$A$12:$O$51,VLOOKUP(HI$279,$B$276:$C$278,2,0),0)/1000))&gt;0),1,TRUNC(VLOOKUP($E381,'Container Panel'!$B$41:$Z$100,$D381,0)/(VLOOKUP(HI$276,UI!$A$12:$O$51,VLOOKUP(HI$279,$B$276:$C$278,2,0),0)/1000)))),"")</f>
        <v/>
      </c>
      <c r="HJ381" s="145" t="str">
        <f>IFERROR(IF(AND(HJ$272=list!$D$3,'Box Calculation'!HJ$279&lt;&gt;"h",$E381&lt;&gt;0),0,IF(AND(HJ$273=list!$D$2,$E381&lt;&gt;0,TRUNC(VLOOKUP($E381,'Container Panel'!$B$41:$Z$100,$D381,0)/(VLOOKUP(HJ$276,UI!$A$12:$O$51,VLOOKUP(HJ$279,$B$276:$C$278,2,0),0)/1000))&gt;0),1,TRUNC(VLOOKUP($E381,'Container Panel'!$B$41:$Z$100,$D381,0)/(VLOOKUP(HJ$276,UI!$A$12:$O$51,VLOOKUP(HJ$279,$B$276:$C$278,2,0),0)/1000)))),"")</f>
        <v/>
      </c>
      <c r="HK381" s="145" t="str">
        <f>IFERROR(IF(AND(HK$272=list!$D$3,'Box Calculation'!HK$279&lt;&gt;"h",$E381&lt;&gt;0),0,IF(AND(HK$273=list!$D$2,$E381&lt;&gt;0,TRUNC(VLOOKUP($E381,'Container Panel'!$B$41:$Z$100,$D381,0)/(VLOOKUP(HK$276,UI!$A$12:$O$51,VLOOKUP(HK$279,$B$276:$C$278,2,0),0)/1000))&gt;0),1,TRUNC(VLOOKUP($E381,'Container Panel'!$B$41:$Z$100,$D381,0)/(VLOOKUP(HK$276,UI!$A$12:$O$51,VLOOKUP(HK$279,$B$276:$C$278,2,0),0)/1000)))),"")</f>
        <v/>
      </c>
      <c r="HL381" s="145" t="str">
        <f>IFERROR(IF(AND(HL$272=list!$D$3,'Box Calculation'!HL$279&lt;&gt;"h",$E381&lt;&gt;0),0,IF(AND(HL$273=list!$D$2,$E381&lt;&gt;0,TRUNC(VLOOKUP($E381,'Container Panel'!$B$41:$Z$100,$D381,0)/(VLOOKUP(HL$276,UI!$A$12:$O$51,VLOOKUP(HL$279,$B$276:$C$278,2,0),0)/1000))&gt;0),1,TRUNC(VLOOKUP($E381,'Container Panel'!$B$41:$Z$100,$D381,0)/(VLOOKUP(HL$276,UI!$A$12:$O$51,VLOOKUP(HL$279,$B$276:$C$278,2,0),0)/1000)))),"")</f>
        <v/>
      </c>
      <c r="HM381" s="145" t="str">
        <f>IFERROR(IF(AND(HM$272=list!$D$3,'Box Calculation'!HM$279&lt;&gt;"h",$E381&lt;&gt;0),0,IF(AND(HM$273=list!$D$2,$E381&lt;&gt;0,TRUNC(VLOOKUP($E381,'Container Panel'!$B$41:$Z$100,$D381,0)/(VLOOKUP(HM$276,UI!$A$12:$O$51,VLOOKUP(HM$279,$B$276:$C$278,2,0),0)/1000))&gt;0),1,TRUNC(VLOOKUP($E381,'Container Panel'!$B$41:$Z$100,$D381,0)/(VLOOKUP(HM$276,UI!$A$12:$O$51,VLOOKUP(HM$279,$B$276:$C$278,2,0),0)/1000)))),"")</f>
        <v/>
      </c>
      <c r="HN381" s="145" t="str">
        <f>IFERROR(IF(AND(HN$272=list!$D$3,'Box Calculation'!HN$279&lt;&gt;"h",$E381&lt;&gt;0),0,IF(AND(HN$273=list!$D$2,$E381&lt;&gt;0,TRUNC(VLOOKUP($E381,'Container Panel'!$B$41:$Z$100,$D381,0)/(VLOOKUP(HN$276,UI!$A$12:$O$51,VLOOKUP(HN$279,$B$276:$C$278,2,0),0)/1000))&gt;0),1,TRUNC(VLOOKUP($E381,'Container Panel'!$B$41:$Z$100,$D381,0)/(VLOOKUP(HN$276,UI!$A$12:$O$51,VLOOKUP(HN$279,$B$276:$C$278,2,0),0)/1000)))),"")</f>
        <v/>
      </c>
      <c r="HO381" s="145" t="str">
        <f>IFERROR(IF(AND(HO$272=list!$D$3,'Box Calculation'!HO$279&lt;&gt;"h",$E381&lt;&gt;0),0,IF(AND(HO$273=list!$D$2,$E381&lt;&gt;0,TRUNC(VLOOKUP($E381,'Container Panel'!$B$41:$Z$100,$D381,0)/(VLOOKUP(HO$276,UI!$A$12:$O$51,VLOOKUP(HO$279,$B$276:$C$278,2,0),0)/1000))&gt;0),1,TRUNC(VLOOKUP($E381,'Container Panel'!$B$41:$Z$100,$D381,0)/(VLOOKUP(HO$276,UI!$A$12:$O$51,VLOOKUP(HO$279,$B$276:$C$278,2,0),0)/1000)))),"")</f>
        <v/>
      </c>
      <c r="HP381" s="145" t="str">
        <f>IFERROR(IF(AND(HP$272=list!$D$3,'Box Calculation'!HP$279&lt;&gt;"h",$E381&lt;&gt;0),0,IF(AND(HP$273=list!$D$2,$E381&lt;&gt;0,TRUNC(VLOOKUP($E381,'Container Panel'!$B$41:$Z$100,$D381,0)/(VLOOKUP(HP$276,UI!$A$12:$O$51,VLOOKUP(HP$279,$B$276:$C$278,2,0),0)/1000))&gt;0),1,TRUNC(VLOOKUP($E381,'Container Panel'!$B$41:$Z$100,$D381,0)/(VLOOKUP(HP$276,UI!$A$12:$O$51,VLOOKUP(HP$279,$B$276:$C$278,2,0),0)/1000)))),"")</f>
        <v/>
      </c>
      <c r="HQ381" s="145" t="str">
        <f>IFERROR(IF(AND(HQ$272=list!$D$3,'Box Calculation'!HQ$279&lt;&gt;"h",$E381&lt;&gt;0),0,IF(AND(HQ$273=list!$D$2,$E381&lt;&gt;0,TRUNC(VLOOKUP($E381,'Container Panel'!$B$41:$Z$100,$D381,0)/(VLOOKUP(HQ$276,UI!$A$12:$O$51,VLOOKUP(HQ$279,$B$276:$C$278,2,0),0)/1000))&gt;0),1,TRUNC(VLOOKUP($E381,'Container Panel'!$B$41:$Z$100,$D381,0)/(VLOOKUP(HQ$276,UI!$A$12:$O$51,VLOOKUP(HQ$279,$B$276:$C$278,2,0),0)/1000)))),"")</f>
        <v/>
      </c>
      <c r="HR381" s="145" t="str">
        <f>IFERROR(IF(AND(HR$272=list!$D$3,'Box Calculation'!HR$279&lt;&gt;"h",$E381&lt;&gt;0),0,IF(AND(HR$273=list!$D$2,$E381&lt;&gt;0,TRUNC(VLOOKUP($E381,'Container Panel'!$B$41:$Z$100,$D381,0)/(VLOOKUP(HR$276,UI!$A$12:$O$51,VLOOKUP(HR$279,$B$276:$C$278,2,0),0)/1000))&gt;0),1,TRUNC(VLOOKUP($E381,'Container Panel'!$B$41:$Z$100,$D381,0)/(VLOOKUP(HR$276,UI!$A$12:$O$51,VLOOKUP(HR$279,$B$276:$C$278,2,0),0)/1000)))),"")</f>
        <v/>
      </c>
      <c r="HS381" s="145" t="str">
        <f>IFERROR(IF(AND(HS$272=list!$D$3,'Box Calculation'!HS$279&lt;&gt;"h",$E381&lt;&gt;0),0,IF(AND(HS$273=list!$D$2,$E381&lt;&gt;0,TRUNC(VLOOKUP($E381,'Container Panel'!$B$41:$Z$100,$D381,0)/(VLOOKUP(HS$276,UI!$A$12:$O$51,VLOOKUP(HS$279,$B$276:$C$278,2,0),0)/1000))&gt;0),1,TRUNC(VLOOKUP($E381,'Container Panel'!$B$41:$Z$100,$D381,0)/(VLOOKUP(HS$276,UI!$A$12:$O$51,VLOOKUP(HS$279,$B$276:$C$278,2,0),0)/1000)))),"")</f>
        <v/>
      </c>
      <c r="HT381" s="145" t="str">
        <f>IFERROR(IF(AND(HT$272=list!$D$3,'Box Calculation'!HT$279&lt;&gt;"h",$E381&lt;&gt;0),0,IF(AND(HT$273=list!$D$2,$E381&lt;&gt;0,TRUNC(VLOOKUP($E381,'Container Panel'!$B$41:$Z$100,$D381,0)/(VLOOKUP(HT$276,UI!$A$12:$O$51,VLOOKUP(HT$279,$B$276:$C$278,2,0),0)/1000))&gt;0),1,TRUNC(VLOOKUP($E381,'Container Panel'!$B$41:$Z$100,$D381,0)/(VLOOKUP(HT$276,UI!$A$12:$O$51,VLOOKUP(HT$279,$B$276:$C$278,2,0),0)/1000)))),"")</f>
        <v/>
      </c>
      <c r="HU381" s="145" t="str">
        <f>IFERROR(IF(AND(HU$272=list!$D$3,'Box Calculation'!HU$279&lt;&gt;"h",$E381&lt;&gt;0),0,IF(AND(HU$273=list!$D$2,$E381&lt;&gt;0,TRUNC(VLOOKUP($E381,'Container Panel'!$B$41:$Z$100,$D381,0)/(VLOOKUP(HU$276,UI!$A$12:$O$51,VLOOKUP(HU$279,$B$276:$C$278,2,0),0)/1000))&gt;0),1,TRUNC(VLOOKUP($E381,'Container Panel'!$B$41:$Z$100,$D381,0)/(VLOOKUP(HU$276,UI!$A$12:$O$51,VLOOKUP(HU$279,$B$276:$C$278,2,0),0)/1000)))),"")</f>
        <v/>
      </c>
      <c r="HV381" s="145" t="str">
        <f>IFERROR(IF(AND(HV$272=list!$D$3,'Box Calculation'!HV$279&lt;&gt;"h",$E381&lt;&gt;0),0,IF(AND(HV$273=list!$D$2,$E381&lt;&gt;0,TRUNC(VLOOKUP($E381,'Container Panel'!$B$41:$Z$100,$D381,0)/(VLOOKUP(HV$276,UI!$A$12:$O$51,VLOOKUP(HV$279,$B$276:$C$278,2,0),0)/1000))&gt;0),1,TRUNC(VLOOKUP($E381,'Container Panel'!$B$41:$Z$100,$D381,0)/(VLOOKUP(HV$276,UI!$A$12:$O$51,VLOOKUP(HV$279,$B$276:$C$278,2,0),0)/1000)))),"")</f>
        <v/>
      </c>
      <c r="HW381" s="145" t="str">
        <f>IFERROR(IF(AND(HW$272=list!$D$3,'Box Calculation'!HW$279&lt;&gt;"h",$E381&lt;&gt;0),0,IF(AND(HW$273=list!$D$2,$E381&lt;&gt;0,TRUNC(VLOOKUP($E381,'Container Panel'!$B$41:$Z$100,$D381,0)/(VLOOKUP(HW$276,UI!$A$12:$O$51,VLOOKUP(HW$279,$B$276:$C$278,2,0),0)/1000))&gt;0),1,TRUNC(VLOOKUP($E381,'Container Panel'!$B$41:$Z$100,$D381,0)/(VLOOKUP(HW$276,UI!$A$12:$O$51,VLOOKUP(HW$279,$B$276:$C$278,2,0),0)/1000)))),"")</f>
        <v/>
      </c>
      <c r="HX381" s="145" t="str">
        <f>IFERROR(IF(AND(HX$272=list!$D$3,'Box Calculation'!HX$279&lt;&gt;"h",$E381&lt;&gt;0),0,IF(AND(HX$273=list!$D$2,$E381&lt;&gt;0,TRUNC(VLOOKUP($E381,'Container Panel'!$B$41:$Z$100,$D381,0)/(VLOOKUP(HX$276,UI!$A$12:$O$51,VLOOKUP(HX$279,$B$276:$C$278,2,0),0)/1000))&gt;0),1,TRUNC(VLOOKUP($E381,'Container Panel'!$B$41:$Z$100,$D381,0)/(VLOOKUP(HX$276,UI!$A$12:$O$51,VLOOKUP(HX$279,$B$276:$C$278,2,0),0)/1000)))),"")</f>
        <v/>
      </c>
      <c r="HY381" s="145" t="str">
        <f>IFERROR(IF(AND(HY$272=list!$D$3,'Box Calculation'!HY$279&lt;&gt;"h",$E381&lt;&gt;0),0,IF(AND(HY$273=list!$D$2,$E381&lt;&gt;0,TRUNC(VLOOKUP($E381,'Container Panel'!$B$41:$Z$100,$D381,0)/(VLOOKUP(HY$276,UI!$A$12:$O$51,VLOOKUP(HY$279,$B$276:$C$278,2,0),0)/1000))&gt;0),1,TRUNC(VLOOKUP($E381,'Container Panel'!$B$41:$Z$100,$D381,0)/(VLOOKUP(HY$276,UI!$A$12:$O$51,VLOOKUP(HY$279,$B$276:$C$278,2,0),0)/1000)))),"")</f>
        <v/>
      </c>
      <c r="HZ381" s="145" t="str">
        <f>IFERROR(IF(AND(HZ$272=list!$D$3,'Box Calculation'!HZ$279&lt;&gt;"h",$E381&lt;&gt;0),0,IF(AND(HZ$273=list!$D$2,$E381&lt;&gt;0,TRUNC(VLOOKUP($E381,'Container Panel'!$B$41:$Z$100,$D381,0)/(VLOOKUP(HZ$276,UI!$A$12:$O$51,VLOOKUP(HZ$279,$B$276:$C$278,2,0),0)/1000))&gt;0),1,TRUNC(VLOOKUP($E381,'Container Panel'!$B$41:$Z$100,$D381,0)/(VLOOKUP(HZ$276,UI!$A$12:$O$51,VLOOKUP(HZ$279,$B$276:$C$278,2,0),0)/1000)))),"")</f>
        <v/>
      </c>
      <c r="IA381" s="145" t="str">
        <f>IFERROR(IF(AND(IA$272=list!$D$3,'Box Calculation'!IA$279&lt;&gt;"h",$E381&lt;&gt;0),0,IF(AND(IA$273=list!$D$2,$E381&lt;&gt;0,TRUNC(VLOOKUP($E381,'Container Panel'!$B$41:$Z$100,$D381,0)/(VLOOKUP(IA$276,UI!$A$12:$O$51,VLOOKUP(IA$279,$B$276:$C$278,2,0),0)/1000))&gt;0),1,TRUNC(VLOOKUP($E381,'Container Panel'!$B$41:$Z$100,$D381,0)/(VLOOKUP(IA$276,UI!$A$12:$O$51,VLOOKUP(IA$279,$B$276:$C$278,2,0),0)/1000)))),"")</f>
        <v/>
      </c>
      <c r="IB381" s="145" t="str">
        <f>IFERROR(IF(AND(IB$272=list!$D$3,'Box Calculation'!IB$279&lt;&gt;"h",$E381&lt;&gt;0),0,IF(AND(IB$273=list!$D$2,$E381&lt;&gt;0,TRUNC(VLOOKUP($E381,'Container Panel'!$B$41:$Z$100,$D381,0)/(VLOOKUP(IB$276,UI!$A$12:$O$51,VLOOKUP(IB$279,$B$276:$C$278,2,0),0)/1000))&gt;0),1,TRUNC(VLOOKUP($E381,'Container Panel'!$B$41:$Z$100,$D381,0)/(VLOOKUP(IB$276,UI!$A$12:$O$51,VLOOKUP(IB$279,$B$276:$C$278,2,0),0)/1000)))),"")</f>
        <v/>
      </c>
      <c r="IC381" s="145" t="str">
        <f>IFERROR(IF(AND(IC$272=list!$D$3,'Box Calculation'!IC$279&lt;&gt;"h",$E381&lt;&gt;0),0,IF(AND(IC$273=list!$D$2,$E381&lt;&gt;0,TRUNC(VLOOKUP($E381,'Container Panel'!$B$41:$Z$100,$D381,0)/(VLOOKUP(IC$276,UI!$A$12:$O$51,VLOOKUP(IC$279,$B$276:$C$278,2,0),0)/1000))&gt;0),1,TRUNC(VLOOKUP($E381,'Container Panel'!$B$41:$Z$100,$D381,0)/(VLOOKUP(IC$276,UI!$A$12:$O$51,VLOOKUP(IC$279,$B$276:$C$278,2,0),0)/1000)))),"")</f>
        <v/>
      </c>
      <c r="ID381" s="145" t="str">
        <f>IFERROR(IF(AND(ID$272=list!$D$3,'Box Calculation'!ID$279&lt;&gt;"h",$E381&lt;&gt;0),0,IF(AND(ID$273=list!$D$2,$E381&lt;&gt;0,TRUNC(VLOOKUP($E381,'Container Panel'!$B$41:$Z$100,$D381,0)/(VLOOKUP(ID$276,UI!$A$12:$O$51,VLOOKUP(ID$279,$B$276:$C$278,2,0),0)/1000))&gt;0),1,TRUNC(VLOOKUP($E381,'Container Panel'!$B$41:$Z$100,$D381,0)/(VLOOKUP(ID$276,UI!$A$12:$O$51,VLOOKUP(ID$279,$B$276:$C$278,2,0),0)/1000)))),"")</f>
        <v/>
      </c>
      <c r="IE381" s="145" t="str">
        <f>IFERROR(IF(AND(IE$272=list!$D$3,'Box Calculation'!IE$279&lt;&gt;"h",$E381&lt;&gt;0),0,IF(AND(IE$273=list!$D$2,$E381&lt;&gt;0,TRUNC(VLOOKUP($E381,'Container Panel'!$B$41:$Z$100,$D381,0)/(VLOOKUP(IE$276,UI!$A$12:$O$51,VLOOKUP(IE$279,$B$276:$C$278,2,0),0)/1000))&gt;0),1,TRUNC(VLOOKUP($E381,'Container Panel'!$B$41:$Z$100,$D381,0)/(VLOOKUP(IE$276,UI!$A$12:$O$51,VLOOKUP(IE$279,$B$276:$C$278,2,0),0)/1000)))),"")</f>
        <v/>
      </c>
      <c r="IF381" s="145" t="str">
        <f>IFERROR(IF(AND(IF$272=list!$D$3,'Box Calculation'!IF$279&lt;&gt;"h",$E381&lt;&gt;0),0,IF(AND(IF$273=list!$D$2,$E381&lt;&gt;0,TRUNC(VLOOKUP($E381,'Container Panel'!$B$41:$Z$100,$D381,0)/(VLOOKUP(IF$276,UI!$A$12:$O$51,VLOOKUP(IF$279,$B$276:$C$278,2,0),0)/1000))&gt;0),1,TRUNC(VLOOKUP($E381,'Container Panel'!$B$41:$Z$100,$D381,0)/(VLOOKUP(IF$276,UI!$A$12:$O$51,VLOOKUP(IF$279,$B$276:$C$278,2,0),0)/1000)))),"")</f>
        <v/>
      </c>
      <c r="IG381" s="145" t="str">
        <f>IFERROR(IF(AND(IG$272=list!$D$3,'Box Calculation'!IG$279&lt;&gt;"h",$E381&lt;&gt;0),0,IF(AND(IG$273=list!$D$2,$E381&lt;&gt;0,TRUNC(VLOOKUP($E381,'Container Panel'!$B$41:$Z$100,$D381,0)/(VLOOKUP(IG$276,UI!$A$12:$O$51,VLOOKUP(IG$279,$B$276:$C$278,2,0),0)/1000))&gt;0),1,TRUNC(VLOOKUP($E381,'Container Panel'!$B$41:$Z$100,$D381,0)/(VLOOKUP(IG$276,UI!$A$12:$O$51,VLOOKUP(IG$279,$B$276:$C$278,2,0),0)/1000)))),"")</f>
        <v/>
      </c>
      <c r="IH381" s="145" t="str">
        <f>IFERROR(IF(AND(IH$272=list!$D$3,'Box Calculation'!IH$279&lt;&gt;"h",$E381&lt;&gt;0),0,IF(AND(IH$273=list!$D$2,$E381&lt;&gt;0,TRUNC(VLOOKUP($E381,'Container Panel'!$B$41:$Z$100,$D381,0)/(VLOOKUP(IH$276,UI!$A$12:$O$51,VLOOKUP(IH$279,$B$276:$C$278,2,0),0)/1000))&gt;0),1,TRUNC(VLOOKUP($E381,'Container Panel'!$B$41:$Z$100,$D381,0)/(VLOOKUP(IH$276,UI!$A$12:$O$51,VLOOKUP(IH$279,$B$276:$C$278,2,0),0)/1000)))),"")</f>
        <v/>
      </c>
      <c r="II381" s="145" t="str">
        <f>IFERROR(IF(AND(II$272=list!$D$3,'Box Calculation'!II$279&lt;&gt;"h",$E381&lt;&gt;0),0,IF(AND(II$273=list!$D$2,$E381&lt;&gt;0,TRUNC(VLOOKUP($E381,'Container Panel'!$B$41:$Z$100,$D381,0)/(VLOOKUP(II$276,UI!$A$12:$O$51,VLOOKUP(II$279,$B$276:$C$278,2,0),0)/1000))&gt;0),1,TRUNC(VLOOKUP($E381,'Container Panel'!$B$41:$Z$100,$D381,0)/(VLOOKUP(II$276,UI!$A$12:$O$51,VLOOKUP(II$279,$B$276:$C$278,2,0),0)/1000)))),"")</f>
        <v/>
      </c>
      <c r="IJ381" s="145" t="str">
        <f>IFERROR(IF(AND(IJ$272=list!$D$3,'Box Calculation'!IJ$279&lt;&gt;"h",$E381&lt;&gt;0),0,IF(AND(IJ$273=list!$D$2,$E381&lt;&gt;0,TRUNC(VLOOKUP($E381,'Container Panel'!$B$41:$Z$100,$D381,0)/(VLOOKUP(IJ$276,UI!$A$12:$O$51,VLOOKUP(IJ$279,$B$276:$C$278,2,0),0)/1000))&gt;0),1,TRUNC(VLOOKUP($E381,'Container Panel'!$B$41:$Z$100,$D381,0)/(VLOOKUP(IJ$276,UI!$A$12:$O$51,VLOOKUP(IJ$279,$B$276:$C$278,2,0),0)/1000)))),"")</f>
        <v/>
      </c>
      <c r="IK381" s="145" t="str">
        <f>IFERROR(IF(AND(IK$272=list!$D$3,'Box Calculation'!IK$279&lt;&gt;"h",$E381&lt;&gt;0),0,IF(AND(IK$273=list!$D$2,$E381&lt;&gt;0,TRUNC(VLOOKUP($E381,'Container Panel'!$B$41:$Z$100,$D381,0)/(VLOOKUP(IK$276,UI!$A$12:$O$51,VLOOKUP(IK$279,$B$276:$C$278,2,0),0)/1000))&gt;0),1,TRUNC(VLOOKUP($E381,'Container Panel'!$B$41:$Z$100,$D381,0)/(VLOOKUP(IK$276,UI!$A$12:$O$51,VLOOKUP(IK$279,$B$276:$C$278,2,0),0)/1000)))),"")</f>
        <v/>
      </c>
      <c r="IL381" s="145" t="str">
        <f>IFERROR(IF(AND(IL$272=list!$D$3,'Box Calculation'!IL$279&lt;&gt;"h",$E381&lt;&gt;0),0,IF(AND(IL$273=list!$D$2,$E381&lt;&gt;0,TRUNC(VLOOKUP($E381,'Container Panel'!$B$41:$Z$100,$D381,0)/(VLOOKUP(IL$276,UI!$A$12:$O$51,VLOOKUP(IL$279,$B$276:$C$278,2,0),0)/1000))&gt;0),1,TRUNC(VLOOKUP($E381,'Container Panel'!$B$41:$Z$100,$D381,0)/(VLOOKUP(IL$276,UI!$A$12:$O$51,VLOOKUP(IL$279,$B$276:$C$278,2,0),0)/1000)))),"")</f>
        <v/>
      </c>
    </row>
    <row r="382" spans="2:246">
      <c r="B382" s="74">
        <v>102</v>
      </c>
      <c r="C382" s="74">
        <f t="shared" si="195"/>
        <v>35</v>
      </c>
      <c r="D382" s="163">
        <f>MOD(B382,3)+'Container Panel'!$Q$38</f>
        <v>16</v>
      </c>
      <c r="E382" s="143">
        <f t="shared" si="196"/>
        <v>0</v>
      </c>
      <c r="F382" s="144" t="s">
        <v>75</v>
      </c>
      <c r="G382" s="145" t="str">
        <f>IFERROR(TRUNC(VLOOKUP($E382,'Container Panel'!$B$41:$Z$100,$D382,0)/(VLOOKUP(G$276,UI!$A$12:$O$51,VLOOKUP(G$277,$B$276:$C$278,2,0),0)/1000)),"")</f>
        <v/>
      </c>
      <c r="H382" s="145" t="str">
        <f>IFERROR(TRUNC(VLOOKUP($E382,'Container Panel'!$B$41:$Z$100,$D382,0)/(VLOOKUP(H$276,UI!$A$12:$O$51,VLOOKUP(H$277,$B$276:$C$278,2,0),0)/1000)),"")</f>
        <v/>
      </c>
      <c r="I382" s="145" t="str">
        <f>IFERROR(TRUNC(VLOOKUP($E382,'Container Panel'!$B$41:$Z$100,$D382,0)/(VLOOKUP(I$276,UI!$A$12:$O$51,VLOOKUP(I$277,$B$276:$C$278,2,0),0)/1000)),"")</f>
        <v/>
      </c>
      <c r="J382" s="145" t="str">
        <f>IFERROR(TRUNC(VLOOKUP($E382,'Container Panel'!$B$41:$Z$100,$D382,0)/(VLOOKUP(J$276,UI!$A$12:$O$51,VLOOKUP(J$277,$B$276:$C$278,2,0),0)/1000)),"")</f>
        <v/>
      </c>
      <c r="K382" s="145" t="str">
        <f>IFERROR(TRUNC(VLOOKUP($E382,'Container Panel'!$B$41:$Z$100,$D382,0)/(VLOOKUP(K$276,UI!$A$12:$O$51,VLOOKUP(K$277,$B$276:$C$278,2,0),0)/1000)),"")</f>
        <v/>
      </c>
      <c r="L382" s="145" t="str">
        <f>IFERROR(TRUNC(VLOOKUP($E382,'Container Panel'!$B$41:$Z$100,$D382,0)/(VLOOKUP(L$276,UI!$A$12:$O$51,VLOOKUP(L$277,$B$276:$C$278,2,0),0)/1000)),"")</f>
        <v/>
      </c>
      <c r="M382" s="145" t="str">
        <f>IFERROR(TRUNC(VLOOKUP($E382,'Container Panel'!$B$41:$Z$100,$D382,0)/(VLOOKUP(M$276,UI!$A$12:$O$51,VLOOKUP(M$277,$B$276:$C$278,2,0),0)/1000)),"")</f>
        <v/>
      </c>
      <c r="N382" s="145" t="str">
        <f>IFERROR(TRUNC(VLOOKUP($E382,'Container Panel'!$B$41:$Z$100,$D382,0)/(VLOOKUP(N$276,UI!$A$12:$O$51,VLOOKUP(N$277,$B$276:$C$278,2,0),0)/1000)),"")</f>
        <v/>
      </c>
      <c r="O382" s="145" t="str">
        <f>IFERROR(TRUNC(VLOOKUP($E382,'Container Panel'!$B$41:$Z$100,$D382,0)/(VLOOKUP(O$276,UI!$A$12:$O$51,VLOOKUP(O$277,$B$276:$C$278,2,0),0)/1000)),"")</f>
        <v/>
      </c>
      <c r="P382" s="145" t="str">
        <f>IFERROR(TRUNC(VLOOKUP($E382,'Container Panel'!$B$41:$Z$100,$D382,0)/(VLOOKUP(P$276,UI!$A$12:$O$51,VLOOKUP(P$277,$B$276:$C$278,2,0),0)/1000)),"")</f>
        <v/>
      </c>
      <c r="Q382" s="145" t="str">
        <f>IFERROR(TRUNC(VLOOKUP($E382,'Container Panel'!$B$41:$Z$100,$D382,0)/(VLOOKUP(Q$276,UI!$A$12:$O$51,VLOOKUP(Q$277,$B$276:$C$278,2,0),0)/1000)),"")</f>
        <v/>
      </c>
      <c r="R382" s="145" t="str">
        <f>IFERROR(TRUNC(VLOOKUP($E382,'Container Panel'!$B$41:$Z$100,$D382,0)/(VLOOKUP(R$276,UI!$A$12:$O$51,VLOOKUP(R$277,$B$276:$C$278,2,0),0)/1000)),"")</f>
        <v/>
      </c>
      <c r="S382" s="145" t="str">
        <f>IFERROR(TRUNC(VLOOKUP($E382,'Container Panel'!$B$41:$Z$100,$D382,0)/(VLOOKUP(S$276,UI!$A$12:$O$51,VLOOKUP(S$277,$B$276:$C$278,2,0),0)/1000)),"")</f>
        <v/>
      </c>
      <c r="T382" s="145" t="str">
        <f>IFERROR(TRUNC(VLOOKUP($E382,'Container Panel'!$B$41:$Z$100,$D382,0)/(VLOOKUP(T$276,UI!$A$12:$O$51,VLOOKUP(T$277,$B$276:$C$278,2,0),0)/1000)),"")</f>
        <v/>
      </c>
      <c r="U382" s="145" t="str">
        <f>IFERROR(TRUNC(VLOOKUP($E382,'Container Panel'!$B$41:$Z$100,$D382,0)/(VLOOKUP(U$276,UI!$A$12:$O$51,VLOOKUP(U$277,$B$276:$C$278,2,0),0)/1000)),"")</f>
        <v/>
      </c>
      <c r="V382" s="145" t="str">
        <f>IFERROR(TRUNC(VLOOKUP($E382,'Container Panel'!$B$41:$Z$100,$D382,0)/(VLOOKUP(V$276,UI!$A$12:$O$51,VLOOKUP(V$277,$B$276:$C$278,2,0),0)/1000)),"")</f>
        <v/>
      </c>
      <c r="W382" s="145" t="str">
        <f>IFERROR(TRUNC(VLOOKUP($E382,'Container Panel'!$B$41:$Z$100,$D382,0)/(VLOOKUP(W$276,UI!$A$12:$O$51,VLOOKUP(W$277,$B$276:$C$278,2,0),0)/1000)),"")</f>
        <v/>
      </c>
      <c r="X382" s="145" t="str">
        <f>IFERROR(TRUNC(VLOOKUP($E382,'Container Panel'!$B$41:$Z$100,$D382,0)/(VLOOKUP(X$276,UI!$A$12:$O$51,VLOOKUP(X$277,$B$276:$C$278,2,0),0)/1000)),"")</f>
        <v/>
      </c>
      <c r="Y382" s="145" t="str">
        <f>IFERROR(TRUNC(VLOOKUP($E382,'Container Panel'!$B$41:$Z$100,$D382,0)/(VLOOKUP(Y$276,UI!$A$12:$O$51,VLOOKUP(Y$277,$B$276:$C$278,2,0),0)/1000)),"")</f>
        <v/>
      </c>
      <c r="Z382" s="145" t="str">
        <f>IFERROR(TRUNC(VLOOKUP($E382,'Container Panel'!$B$41:$Z$100,$D382,0)/(VLOOKUP(Z$276,UI!$A$12:$O$51,VLOOKUP(Z$277,$B$276:$C$278,2,0),0)/1000)),"")</f>
        <v/>
      </c>
      <c r="AA382" s="145" t="str">
        <f>IFERROR(TRUNC(VLOOKUP($E382,'Container Panel'!$B$41:$Z$100,$D382,0)/(VLOOKUP(AA$276,UI!$A$12:$O$51,VLOOKUP(AA$277,$B$276:$C$278,2,0),0)/1000)),"")</f>
        <v/>
      </c>
      <c r="AB382" s="145" t="str">
        <f>IFERROR(TRUNC(VLOOKUP($E382,'Container Panel'!$B$41:$Z$100,$D382,0)/(VLOOKUP(AB$276,UI!$A$12:$O$51,VLOOKUP(AB$277,$B$276:$C$278,2,0),0)/1000)),"")</f>
        <v/>
      </c>
      <c r="AC382" s="145" t="str">
        <f>IFERROR(TRUNC(VLOOKUP($E382,'Container Panel'!$B$41:$Z$100,$D382,0)/(VLOOKUP(AC$276,UI!$A$12:$O$51,VLOOKUP(AC$277,$B$276:$C$278,2,0),0)/1000)),"")</f>
        <v/>
      </c>
      <c r="AD382" s="145" t="str">
        <f>IFERROR(TRUNC(VLOOKUP($E382,'Container Panel'!$B$41:$Z$100,$D382,0)/(VLOOKUP(AD$276,UI!$A$12:$O$51,VLOOKUP(AD$277,$B$276:$C$278,2,0),0)/1000)),"")</f>
        <v/>
      </c>
      <c r="AE382" s="145" t="str">
        <f>IFERROR(TRUNC(VLOOKUP($E382,'Container Panel'!$B$41:$Z$100,$D382,0)/(VLOOKUP(AE$276,UI!$A$12:$O$51,VLOOKUP(AE$277,$B$276:$C$278,2,0),0)/1000)),"")</f>
        <v/>
      </c>
      <c r="AF382" s="145" t="str">
        <f>IFERROR(TRUNC(VLOOKUP($E382,'Container Panel'!$B$41:$Z$100,$D382,0)/(VLOOKUP(AF$276,UI!$A$12:$O$51,VLOOKUP(AF$277,$B$276:$C$278,2,0),0)/1000)),"")</f>
        <v/>
      </c>
      <c r="AG382" s="145" t="str">
        <f>IFERROR(TRUNC(VLOOKUP($E382,'Container Panel'!$B$41:$Z$100,$D382,0)/(VLOOKUP(AG$276,UI!$A$12:$O$51,VLOOKUP(AG$277,$B$276:$C$278,2,0),0)/1000)),"")</f>
        <v/>
      </c>
      <c r="AH382" s="145" t="str">
        <f>IFERROR(TRUNC(VLOOKUP($E382,'Container Panel'!$B$41:$Z$100,$D382,0)/(VLOOKUP(AH$276,UI!$A$12:$O$51,VLOOKUP(AH$277,$B$276:$C$278,2,0),0)/1000)),"")</f>
        <v/>
      </c>
      <c r="AI382" s="145" t="str">
        <f>IFERROR(TRUNC(VLOOKUP($E382,'Container Panel'!$B$41:$Z$100,$D382,0)/(VLOOKUP(AI$276,UI!$A$12:$O$51,VLOOKUP(AI$277,$B$276:$C$278,2,0),0)/1000)),"")</f>
        <v/>
      </c>
      <c r="AJ382" s="145" t="str">
        <f>IFERROR(TRUNC(VLOOKUP($E382,'Container Panel'!$B$41:$Z$100,$D382,0)/(VLOOKUP(AJ$276,UI!$A$12:$O$51,VLOOKUP(AJ$277,$B$276:$C$278,2,0),0)/1000)),"")</f>
        <v/>
      </c>
      <c r="AK382" s="145" t="str">
        <f>IFERROR(TRUNC(VLOOKUP($E382,'Container Panel'!$B$41:$Z$100,$D382,0)/(VLOOKUP(AK$276,UI!$A$12:$O$51,VLOOKUP(AK$277,$B$276:$C$278,2,0),0)/1000)),"")</f>
        <v/>
      </c>
      <c r="AL382" s="145" t="str">
        <f>IFERROR(TRUNC(VLOOKUP($E382,'Container Panel'!$B$41:$Z$100,$D382,0)/(VLOOKUP(AL$276,UI!$A$12:$O$51,VLOOKUP(AL$277,$B$276:$C$278,2,0),0)/1000)),"")</f>
        <v/>
      </c>
      <c r="AM382" s="145" t="str">
        <f>IFERROR(TRUNC(VLOOKUP($E382,'Container Panel'!$B$41:$Z$100,$D382,0)/(VLOOKUP(AM$276,UI!$A$12:$O$51,VLOOKUP(AM$277,$B$276:$C$278,2,0),0)/1000)),"")</f>
        <v/>
      </c>
      <c r="AN382" s="145" t="str">
        <f>IFERROR(TRUNC(VLOOKUP($E382,'Container Panel'!$B$41:$Z$100,$D382,0)/(VLOOKUP(AN$276,UI!$A$12:$O$51,VLOOKUP(AN$277,$B$276:$C$278,2,0),0)/1000)),"")</f>
        <v/>
      </c>
      <c r="AO382" s="145" t="str">
        <f>IFERROR(TRUNC(VLOOKUP($E382,'Container Panel'!$B$41:$Z$100,$D382,0)/(VLOOKUP(AO$276,UI!$A$12:$O$51,VLOOKUP(AO$277,$B$276:$C$278,2,0),0)/1000)),"")</f>
        <v/>
      </c>
      <c r="AP382" s="145" t="str">
        <f>IFERROR(TRUNC(VLOOKUP($E382,'Container Panel'!$B$41:$Z$100,$D382,0)/(VLOOKUP(AP$276,UI!$A$12:$O$51,VLOOKUP(AP$277,$B$276:$C$278,2,0),0)/1000)),"")</f>
        <v/>
      </c>
      <c r="AQ382" s="145" t="str">
        <f>IFERROR(TRUNC(VLOOKUP($E382,'Container Panel'!$B$41:$Z$100,$D382,0)/(VLOOKUP(AQ$276,UI!$A$12:$O$51,VLOOKUP(AQ$277,$B$276:$C$278,2,0),0)/1000)),"")</f>
        <v/>
      </c>
      <c r="AR382" s="145" t="str">
        <f>IFERROR(TRUNC(VLOOKUP($E382,'Container Panel'!$B$41:$Z$100,$D382,0)/(VLOOKUP(AR$276,UI!$A$12:$O$51,VLOOKUP(AR$277,$B$276:$C$278,2,0),0)/1000)),"")</f>
        <v/>
      </c>
      <c r="AS382" s="145" t="str">
        <f>IFERROR(TRUNC(VLOOKUP($E382,'Container Panel'!$B$41:$Z$100,$D382,0)/(VLOOKUP(AS$276,UI!$A$12:$O$51,VLOOKUP(AS$277,$B$276:$C$278,2,0),0)/1000)),"")</f>
        <v/>
      </c>
      <c r="AT382" s="145" t="str">
        <f>IFERROR(TRUNC(VLOOKUP($E382,'Container Panel'!$B$41:$Z$100,$D382,0)/(VLOOKUP(AT$276,UI!$A$12:$O$51,VLOOKUP(AT$277,$B$276:$C$278,2,0),0)/1000)),"")</f>
        <v/>
      </c>
      <c r="AU382" s="145" t="str">
        <f>IFERROR(TRUNC(VLOOKUP($E382,'Container Panel'!$B$41:$Z$100,$D382,0)/(VLOOKUP(AU$276,UI!$A$12:$O$51,VLOOKUP(AU$277,$B$276:$C$278,2,0),0)/1000)),"")</f>
        <v/>
      </c>
      <c r="AV382" s="145" t="str">
        <f>IFERROR(TRUNC(VLOOKUP($E382,'Container Panel'!$B$41:$Z$100,$D382,0)/(VLOOKUP(AV$276,UI!$A$12:$O$51,VLOOKUP(AV$277,$B$276:$C$278,2,0),0)/1000)),"")</f>
        <v/>
      </c>
      <c r="AW382" s="145" t="str">
        <f>IFERROR(TRUNC(VLOOKUP($E382,'Container Panel'!$B$41:$Z$100,$D382,0)/(VLOOKUP(AW$276,UI!$A$12:$O$51,VLOOKUP(AW$277,$B$276:$C$278,2,0),0)/1000)),"")</f>
        <v/>
      </c>
      <c r="AX382" s="145" t="str">
        <f>IFERROR(TRUNC(VLOOKUP($E382,'Container Panel'!$B$41:$Z$100,$D382,0)/(VLOOKUP(AX$276,UI!$A$12:$O$51,VLOOKUP(AX$277,$B$276:$C$278,2,0),0)/1000)),"")</f>
        <v/>
      </c>
      <c r="AY382" s="145" t="str">
        <f>IFERROR(TRUNC(VLOOKUP($E382,'Container Panel'!$B$41:$Z$100,$D382,0)/(VLOOKUP(AY$276,UI!$A$12:$O$51,VLOOKUP(AY$277,$B$276:$C$278,2,0),0)/1000)),"")</f>
        <v/>
      </c>
      <c r="AZ382" s="145" t="str">
        <f>IFERROR(TRUNC(VLOOKUP($E382,'Container Panel'!$B$41:$Z$100,$D382,0)/(VLOOKUP(AZ$276,UI!$A$12:$O$51,VLOOKUP(AZ$277,$B$276:$C$278,2,0),0)/1000)),"")</f>
        <v/>
      </c>
      <c r="BA382" s="145" t="str">
        <f>IFERROR(TRUNC(VLOOKUP($E382,'Container Panel'!$B$41:$Z$100,$D382,0)/(VLOOKUP(BA$276,UI!$A$12:$O$51,VLOOKUP(BA$277,$B$276:$C$278,2,0),0)/1000)),"")</f>
        <v/>
      </c>
      <c r="BB382" s="145" t="str">
        <f>IFERROR(TRUNC(VLOOKUP($E382,'Container Panel'!$B$41:$Z$100,$D382,0)/(VLOOKUP(BB$276,UI!$A$12:$O$51,VLOOKUP(BB$277,$B$276:$C$278,2,0),0)/1000)),"")</f>
        <v/>
      </c>
      <c r="BC382" s="145" t="str">
        <f>IFERROR(TRUNC(VLOOKUP($E382,'Container Panel'!$B$41:$Z$100,$D382,0)/(VLOOKUP(BC$276,UI!$A$12:$O$51,VLOOKUP(BC$277,$B$276:$C$278,2,0),0)/1000)),"")</f>
        <v/>
      </c>
      <c r="BD382" s="145" t="str">
        <f>IFERROR(TRUNC(VLOOKUP($E382,'Container Panel'!$B$41:$Z$100,$D382,0)/(VLOOKUP(BD$276,UI!$A$12:$O$51,VLOOKUP(BD$277,$B$276:$C$278,2,0),0)/1000)),"")</f>
        <v/>
      </c>
      <c r="BE382" s="145" t="str">
        <f>IFERROR(TRUNC(VLOOKUP($E382,'Container Panel'!$B$41:$Z$100,$D382,0)/(VLOOKUP(BE$276,UI!$A$12:$O$51,VLOOKUP(BE$277,$B$276:$C$278,2,0),0)/1000)),"")</f>
        <v/>
      </c>
      <c r="BF382" s="145" t="str">
        <f>IFERROR(TRUNC(VLOOKUP($E382,'Container Panel'!$B$41:$Z$100,$D382,0)/(VLOOKUP(BF$276,UI!$A$12:$O$51,VLOOKUP(BF$277,$B$276:$C$278,2,0),0)/1000)),"")</f>
        <v/>
      </c>
      <c r="BG382" s="145" t="str">
        <f>IFERROR(TRUNC(VLOOKUP($E382,'Container Panel'!$B$41:$Z$100,$D382,0)/(VLOOKUP(BG$276,UI!$A$12:$O$51,VLOOKUP(BG$277,$B$276:$C$278,2,0),0)/1000)),"")</f>
        <v/>
      </c>
      <c r="BH382" s="145" t="str">
        <f>IFERROR(TRUNC(VLOOKUP($E382,'Container Panel'!$B$41:$Z$100,$D382,0)/(VLOOKUP(BH$276,UI!$A$12:$O$51,VLOOKUP(BH$277,$B$276:$C$278,2,0),0)/1000)),"")</f>
        <v/>
      </c>
      <c r="BI382" s="145" t="str">
        <f>IFERROR(TRUNC(VLOOKUP($E382,'Container Panel'!$B$41:$Z$100,$D382,0)/(VLOOKUP(BI$276,UI!$A$12:$O$51,VLOOKUP(BI$277,$B$276:$C$278,2,0),0)/1000)),"")</f>
        <v/>
      </c>
      <c r="BJ382" s="145" t="str">
        <f>IFERROR(TRUNC(VLOOKUP($E382,'Container Panel'!$B$41:$Z$100,$D382,0)/(VLOOKUP(BJ$276,UI!$A$12:$O$51,VLOOKUP(BJ$277,$B$276:$C$278,2,0),0)/1000)),"")</f>
        <v/>
      </c>
      <c r="BK382" s="145" t="str">
        <f>IFERROR(TRUNC(VLOOKUP($E382,'Container Panel'!$B$41:$Z$100,$D382,0)/(VLOOKUP(BK$276,UI!$A$12:$O$51,VLOOKUP(BK$277,$B$276:$C$278,2,0),0)/1000)),"")</f>
        <v/>
      </c>
      <c r="BL382" s="145" t="str">
        <f>IFERROR(TRUNC(VLOOKUP($E382,'Container Panel'!$B$41:$Z$100,$D382,0)/(VLOOKUP(BL$276,UI!$A$12:$O$51,VLOOKUP(BL$277,$B$276:$C$278,2,0),0)/1000)),"")</f>
        <v/>
      </c>
      <c r="BM382" s="145" t="str">
        <f>IFERROR(TRUNC(VLOOKUP($E382,'Container Panel'!$B$41:$Z$100,$D382,0)/(VLOOKUP(BM$276,UI!$A$12:$O$51,VLOOKUP(BM$277,$B$276:$C$278,2,0),0)/1000)),"")</f>
        <v/>
      </c>
      <c r="BN382" s="145" t="str">
        <f>IFERROR(TRUNC(VLOOKUP($E382,'Container Panel'!$B$41:$Z$100,$D382,0)/(VLOOKUP(BN$276,UI!$A$12:$O$51,VLOOKUP(BN$277,$B$276:$C$278,2,0),0)/1000)),"")</f>
        <v/>
      </c>
      <c r="BO382" s="145" t="str">
        <f>IFERROR(TRUNC(VLOOKUP($E382,'Container Panel'!$B$41:$Z$100,$D382,0)/(VLOOKUP(BO$276,UI!$A$12:$O$51,VLOOKUP(BO$277,$B$276:$C$278,2,0),0)/1000)),"")</f>
        <v/>
      </c>
      <c r="BP382" s="145" t="str">
        <f>IFERROR(TRUNC(VLOOKUP($E382,'Container Panel'!$B$41:$Z$100,$D382,0)/(VLOOKUP(BP$276,UI!$A$12:$O$51,VLOOKUP(BP$277,$B$276:$C$278,2,0),0)/1000)),"")</f>
        <v/>
      </c>
      <c r="BQ382" s="145" t="str">
        <f>IFERROR(TRUNC(VLOOKUP($E382,'Container Panel'!$B$41:$Z$100,$D382,0)/(VLOOKUP(BQ$276,UI!$A$12:$O$51,VLOOKUP(BQ$277,$B$276:$C$278,2,0),0)/1000)),"")</f>
        <v/>
      </c>
      <c r="BR382" s="145" t="str">
        <f>IFERROR(TRUNC(VLOOKUP($E382,'Container Panel'!$B$41:$Z$100,$D382,0)/(VLOOKUP(BR$276,UI!$A$12:$O$51,VLOOKUP(BR$277,$B$276:$C$278,2,0),0)/1000)),"")</f>
        <v/>
      </c>
      <c r="BS382" s="145" t="str">
        <f>IFERROR(TRUNC(VLOOKUP($E382,'Container Panel'!$B$41:$Z$100,$D382,0)/(VLOOKUP(BS$276,UI!$A$12:$O$51,VLOOKUP(BS$277,$B$276:$C$278,2,0),0)/1000)),"")</f>
        <v/>
      </c>
      <c r="BT382" s="145" t="str">
        <f>IFERROR(TRUNC(VLOOKUP($E382,'Container Panel'!$B$41:$Z$100,$D382,0)/(VLOOKUP(BT$276,UI!$A$12:$O$51,VLOOKUP(BT$277,$B$276:$C$278,2,0),0)/1000)),"")</f>
        <v/>
      </c>
      <c r="BU382" s="145" t="str">
        <f>IFERROR(TRUNC(VLOOKUP($E382,'Container Panel'!$B$41:$Z$100,$D382,0)/(VLOOKUP(BU$276,UI!$A$12:$O$51,VLOOKUP(BU$277,$B$276:$C$278,2,0),0)/1000)),"")</f>
        <v/>
      </c>
      <c r="BV382" s="145" t="str">
        <f>IFERROR(TRUNC(VLOOKUP($E382,'Container Panel'!$B$41:$Z$100,$D382,0)/(VLOOKUP(BV$276,UI!$A$12:$O$51,VLOOKUP(BV$277,$B$276:$C$278,2,0),0)/1000)),"")</f>
        <v/>
      </c>
      <c r="BW382" s="145" t="str">
        <f>IFERROR(TRUNC(VLOOKUP($E382,'Container Panel'!$B$41:$Z$100,$D382,0)/(VLOOKUP(BW$276,UI!$A$12:$O$51,VLOOKUP(BW$277,$B$276:$C$278,2,0),0)/1000)),"")</f>
        <v/>
      </c>
      <c r="BX382" s="145" t="str">
        <f>IFERROR(TRUNC(VLOOKUP($E382,'Container Panel'!$B$41:$Z$100,$D382,0)/(VLOOKUP(BX$276,UI!$A$12:$O$51,VLOOKUP(BX$277,$B$276:$C$278,2,0),0)/1000)),"")</f>
        <v/>
      </c>
      <c r="BY382" s="145" t="str">
        <f>IFERROR(TRUNC(VLOOKUP($E382,'Container Panel'!$B$41:$Z$100,$D382,0)/(VLOOKUP(BY$276,UI!$A$12:$O$51,VLOOKUP(BY$277,$B$276:$C$278,2,0),0)/1000)),"")</f>
        <v/>
      </c>
      <c r="BZ382" s="145" t="str">
        <f>IFERROR(TRUNC(VLOOKUP($E382,'Container Panel'!$B$41:$Z$100,$D382,0)/(VLOOKUP(BZ$276,UI!$A$12:$O$51,VLOOKUP(BZ$277,$B$276:$C$278,2,0),0)/1000)),"")</f>
        <v/>
      </c>
      <c r="CA382" s="145" t="str">
        <f>IFERROR(TRUNC(VLOOKUP($E382,'Container Panel'!$B$41:$Z$100,$D382,0)/(VLOOKUP(CA$276,UI!$A$12:$O$51,VLOOKUP(CA$277,$B$276:$C$278,2,0),0)/1000)),"")</f>
        <v/>
      </c>
      <c r="CB382" s="145" t="str">
        <f>IFERROR(TRUNC(VLOOKUP($E382,'Container Panel'!$B$41:$Z$100,$D382,0)/(VLOOKUP(CB$276,UI!$A$12:$O$51,VLOOKUP(CB$277,$B$276:$C$278,2,0),0)/1000)),"")</f>
        <v/>
      </c>
      <c r="CC382" s="145" t="str">
        <f>IFERROR(TRUNC(VLOOKUP($E382,'Container Panel'!$B$41:$Z$100,$D382,0)/(VLOOKUP(CC$276,UI!$A$12:$O$51,VLOOKUP(CC$277,$B$276:$C$278,2,0),0)/1000)),"")</f>
        <v/>
      </c>
      <c r="CD382" s="145" t="str">
        <f>IFERROR(TRUNC(VLOOKUP($E382,'Container Panel'!$B$41:$Z$100,$D382,0)/(VLOOKUP(CD$276,UI!$A$12:$O$51,VLOOKUP(CD$277,$B$276:$C$278,2,0),0)/1000)),"")</f>
        <v/>
      </c>
      <c r="CE382" s="145" t="str">
        <f>IFERROR(TRUNC(VLOOKUP($E382,'Container Panel'!$B$41:$Z$100,$D382,0)/(VLOOKUP(CE$276,UI!$A$12:$O$51,VLOOKUP(CE$277,$B$276:$C$278,2,0),0)/1000)),"")</f>
        <v/>
      </c>
      <c r="CF382" s="145" t="str">
        <f>IFERROR(TRUNC(VLOOKUP($E382,'Container Panel'!$B$41:$Z$100,$D382,0)/(VLOOKUP(CF$276,UI!$A$12:$O$51,VLOOKUP(CF$277,$B$276:$C$278,2,0),0)/1000)),"")</f>
        <v/>
      </c>
      <c r="CG382" s="145" t="str">
        <f>IFERROR(TRUNC(VLOOKUP($E382,'Container Panel'!$B$41:$Z$100,$D382,0)/(VLOOKUP(CG$276,UI!$A$12:$O$51,VLOOKUP(CG$277,$B$276:$C$278,2,0),0)/1000)),"")</f>
        <v/>
      </c>
      <c r="CH382" s="145" t="str">
        <f>IFERROR(TRUNC(VLOOKUP($E382,'Container Panel'!$B$41:$Z$100,$D382,0)/(VLOOKUP(CH$276,UI!$A$12:$O$51,VLOOKUP(CH$277,$B$276:$C$278,2,0),0)/1000)),"")</f>
        <v/>
      </c>
      <c r="CI382" s="145" t="str">
        <f>IFERROR(TRUNC(VLOOKUP($E382,'Container Panel'!$B$41:$Z$100,$D382,0)/(VLOOKUP(CI$276,UI!$A$12:$O$51,VLOOKUP(CI$277,$B$276:$C$278,2,0),0)/1000)),"")</f>
        <v/>
      </c>
      <c r="CJ382" s="145" t="str">
        <f>IFERROR(TRUNC(VLOOKUP($E382,'Container Panel'!$B$41:$Z$100,$D382,0)/(VLOOKUP(CJ$276,UI!$A$12:$O$51,VLOOKUP(CJ$277,$B$276:$C$278,2,0),0)/1000)),"")</f>
        <v/>
      </c>
      <c r="CK382" s="145" t="str">
        <f>IFERROR(TRUNC(VLOOKUP($E382,'Container Panel'!$B$41:$Z$100,$D382,0)/(VLOOKUP(CK$276,UI!$A$12:$O$51,VLOOKUP(CK$277,$B$276:$C$278,2,0),0)/1000)),"")</f>
        <v/>
      </c>
      <c r="CL382" s="145" t="str">
        <f>IFERROR(TRUNC(VLOOKUP($E382,'Container Panel'!$B$41:$Z$100,$D382,0)/(VLOOKUP(CL$276,UI!$A$12:$O$51,VLOOKUP(CL$277,$B$276:$C$278,2,0),0)/1000)),"")</f>
        <v/>
      </c>
      <c r="CM382" s="145" t="str">
        <f>IFERROR(TRUNC(VLOOKUP($E382,'Container Panel'!$B$41:$Z$100,$D382,0)/(VLOOKUP(CM$276,UI!$A$12:$O$51,VLOOKUP(CM$277,$B$276:$C$278,2,0),0)/1000)),"")</f>
        <v/>
      </c>
      <c r="CN382" s="145" t="str">
        <f>IFERROR(TRUNC(VLOOKUP($E382,'Container Panel'!$B$41:$Z$100,$D382,0)/(VLOOKUP(CN$276,UI!$A$12:$O$51,VLOOKUP(CN$277,$B$276:$C$278,2,0),0)/1000)),"")</f>
        <v/>
      </c>
      <c r="CO382" s="145" t="str">
        <f>IFERROR(TRUNC(VLOOKUP($E382,'Container Panel'!$B$41:$Z$100,$D382,0)/(VLOOKUP(CO$276,UI!$A$12:$O$51,VLOOKUP(CO$277,$B$276:$C$278,2,0),0)/1000)),"")</f>
        <v/>
      </c>
      <c r="CP382" s="145" t="str">
        <f>IFERROR(TRUNC(VLOOKUP($E382,'Container Panel'!$B$41:$Z$100,$D382,0)/(VLOOKUP(CP$276,UI!$A$12:$O$51,VLOOKUP(CP$277,$B$276:$C$278,2,0),0)/1000)),"")</f>
        <v/>
      </c>
      <c r="CQ382" s="145" t="str">
        <f>IFERROR(TRUNC(VLOOKUP($E382,'Container Panel'!$B$41:$Z$100,$D382,0)/(VLOOKUP(CQ$276,UI!$A$12:$O$51,VLOOKUP(CQ$277,$B$276:$C$278,2,0),0)/1000)),"")</f>
        <v/>
      </c>
      <c r="CR382" s="145" t="str">
        <f>IFERROR(TRUNC(VLOOKUP($E382,'Container Panel'!$B$41:$Z$100,$D382,0)/(VLOOKUP(CR$276,UI!$A$12:$O$51,VLOOKUP(CR$277,$B$276:$C$278,2,0),0)/1000)),"")</f>
        <v/>
      </c>
      <c r="CS382" s="145" t="str">
        <f>IFERROR(TRUNC(VLOOKUP($E382,'Container Panel'!$B$41:$Z$100,$D382,0)/(VLOOKUP(CS$276,UI!$A$12:$O$51,VLOOKUP(CS$277,$B$276:$C$278,2,0),0)/1000)),"")</f>
        <v/>
      </c>
      <c r="CT382" s="145" t="str">
        <f>IFERROR(TRUNC(VLOOKUP($E382,'Container Panel'!$B$41:$Z$100,$D382,0)/(VLOOKUP(CT$276,UI!$A$12:$O$51,VLOOKUP(CT$277,$B$276:$C$278,2,0),0)/1000)),"")</f>
        <v/>
      </c>
      <c r="CU382" s="145" t="str">
        <f>IFERROR(TRUNC(VLOOKUP($E382,'Container Panel'!$B$41:$Z$100,$D382,0)/(VLOOKUP(CU$276,UI!$A$12:$O$51,VLOOKUP(CU$277,$B$276:$C$278,2,0),0)/1000)),"")</f>
        <v/>
      </c>
      <c r="CV382" s="145" t="str">
        <f>IFERROR(TRUNC(VLOOKUP($E382,'Container Panel'!$B$41:$Z$100,$D382,0)/(VLOOKUP(CV$276,UI!$A$12:$O$51,VLOOKUP(CV$277,$B$276:$C$278,2,0),0)/1000)),"")</f>
        <v/>
      </c>
      <c r="CW382" s="145" t="str">
        <f>IFERROR(TRUNC(VLOOKUP($E382,'Container Panel'!$B$41:$Z$100,$D382,0)/(VLOOKUP(CW$276,UI!$A$12:$O$51,VLOOKUP(CW$277,$B$276:$C$278,2,0),0)/1000)),"")</f>
        <v/>
      </c>
      <c r="CX382" s="145" t="str">
        <f>IFERROR(TRUNC(VLOOKUP($E382,'Container Panel'!$B$41:$Z$100,$D382,0)/(VLOOKUP(CX$276,UI!$A$12:$O$51,VLOOKUP(CX$277,$B$276:$C$278,2,0),0)/1000)),"")</f>
        <v/>
      </c>
      <c r="CY382" s="145" t="str">
        <f>IFERROR(TRUNC(VLOOKUP($E382,'Container Panel'!$B$41:$Z$100,$D382,0)/(VLOOKUP(CY$276,UI!$A$12:$O$51,VLOOKUP(CY$277,$B$276:$C$278,2,0),0)/1000)),"")</f>
        <v/>
      </c>
      <c r="CZ382" s="145" t="str">
        <f>IFERROR(TRUNC(VLOOKUP($E382,'Container Panel'!$B$41:$Z$100,$D382,0)/(VLOOKUP(CZ$276,UI!$A$12:$O$51,VLOOKUP(CZ$277,$B$276:$C$278,2,0),0)/1000)),"")</f>
        <v/>
      </c>
      <c r="DA382" s="145" t="str">
        <f>IFERROR(TRUNC(VLOOKUP($E382,'Container Panel'!$B$41:$Z$100,$D382,0)/(VLOOKUP(DA$276,UI!$A$12:$O$51,VLOOKUP(DA$277,$B$276:$C$278,2,0),0)/1000)),"")</f>
        <v/>
      </c>
      <c r="DB382" s="145" t="str">
        <f>IFERROR(TRUNC(VLOOKUP($E382,'Container Panel'!$B$41:$Z$100,$D382,0)/(VLOOKUP(DB$276,UI!$A$12:$O$51,VLOOKUP(DB$277,$B$276:$C$278,2,0),0)/1000)),"")</f>
        <v/>
      </c>
      <c r="DC382" s="145" t="str">
        <f>IFERROR(TRUNC(VLOOKUP($E382,'Container Panel'!$B$41:$Z$100,$D382,0)/(VLOOKUP(DC$276,UI!$A$12:$O$51,VLOOKUP(DC$277,$B$276:$C$278,2,0),0)/1000)),"")</f>
        <v/>
      </c>
      <c r="DD382" s="145" t="str">
        <f>IFERROR(TRUNC(VLOOKUP($E382,'Container Panel'!$B$41:$Z$100,$D382,0)/(VLOOKUP(DD$276,UI!$A$12:$O$51,VLOOKUP(DD$277,$B$276:$C$278,2,0),0)/1000)),"")</f>
        <v/>
      </c>
      <c r="DE382" s="145" t="str">
        <f>IFERROR(TRUNC(VLOOKUP($E382,'Container Panel'!$B$41:$Z$100,$D382,0)/(VLOOKUP(DE$276,UI!$A$12:$O$51,VLOOKUP(DE$277,$B$276:$C$278,2,0),0)/1000)),"")</f>
        <v/>
      </c>
      <c r="DF382" s="145" t="str">
        <f>IFERROR(TRUNC(VLOOKUP($E382,'Container Panel'!$B$41:$Z$100,$D382,0)/(VLOOKUP(DF$276,UI!$A$12:$O$51,VLOOKUP(DF$277,$B$276:$C$278,2,0),0)/1000)),"")</f>
        <v/>
      </c>
      <c r="DG382" s="145" t="str">
        <f>IFERROR(TRUNC(VLOOKUP($E382,'Container Panel'!$B$41:$Z$100,$D382,0)/(VLOOKUP(DG$276,UI!$A$12:$O$51,VLOOKUP(DG$277,$B$276:$C$278,2,0),0)/1000)),"")</f>
        <v/>
      </c>
      <c r="DH382" s="145" t="str">
        <f>IFERROR(TRUNC(VLOOKUP($E382,'Container Panel'!$B$41:$Z$100,$D382,0)/(VLOOKUP(DH$276,UI!$A$12:$O$51,VLOOKUP(DH$277,$B$276:$C$278,2,0),0)/1000)),"")</f>
        <v/>
      </c>
      <c r="DI382" s="145" t="str">
        <f>IFERROR(TRUNC(VLOOKUP($E382,'Container Panel'!$B$41:$Z$100,$D382,0)/(VLOOKUP(DI$276,UI!$A$12:$O$51,VLOOKUP(DI$277,$B$276:$C$278,2,0),0)/1000)),"")</f>
        <v/>
      </c>
      <c r="DJ382" s="145" t="str">
        <f>IFERROR(TRUNC(VLOOKUP($E382,'Container Panel'!$B$41:$Z$100,$D382,0)/(VLOOKUP(DJ$276,UI!$A$12:$O$51,VLOOKUP(DJ$277,$B$276:$C$278,2,0),0)/1000)),"")</f>
        <v/>
      </c>
      <c r="DK382" s="145" t="str">
        <f>IFERROR(TRUNC(VLOOKUP($E382,'Container Panel'!$B$41:$Z$100,$D382,0)/(VLOOKUP(DK$276,UI!$A$12:$O$51,VLOOKUP(DK$277,$B$276:$C$278,2,0),0)/1000)),"")</f>
        <v/>
      </c>
      <c r="DL382" s="145" t="str">
        <f>IFERROR(TRUNC(VLOOKUP($E382,'Container Panel'!$B$41:$Z$100,$D382,0)/(VLOOKUP(DL$276,UI!$A$12:$O$51,VLOOKUP(DL$277,$B$276:$C$278,2,0),0)/1000)),"")</f>
        <v/>
      </c>
      <c r="DM382" s="145" t="str">
        <f>IFERROR(TRUNC(VLOOKUP($E382,'Container Panel'!$B$41:$Z$100,$D382,0)/(VLOOKUP(DM$276,UI!$A$12:$O$51,VLOOKUP(DM$277,$B$276:$C$278,2,0),0)/1000)),"")</f>
        <v/>
      </c>
      <c r="DN382" s="145" t="str">
        <f>IFERROR(TRUNC(VLOOKUP($E382,'Container Panel'!$B$41:$Z$100,$D382,0)/(VLOOKUP(DN$276,UI!$A$12:$O$51,VLOOKUP(DN$277,$B$276:$C$278,2,0),0)/1000)),"")</f>
        <v/>
      </c>
      <c r="DO382" s="145" t="str">
        <f>IFERROR(TRUNC(VLOOKUP($E382,'Container Panel'!$B$41:$Z$100,$D382,0)/(VLOOKUP(DO$276,UI!$A$12:$O$51,VLOOKUP(DO$277,$B$276:$C$278,2,0),0)/1000)),"")</f>
        <v/>
      </c>
      <c r="DP382" s="145" t="str">
        <f>IFERROR(TRUNC(VLOOKUP($E382,'Container Panel'!$B$41:$Z$100,$D382,0)/(VLOOKUP(DP$276,UI!$A$12:$O$51,VLOOKUP(DP$277,$B$276:$C$278,2,0),0)/1000)),"")</f>
        <v/>
      </c>
      <c r="DQ382" s="145" t="str">
        <f>IFERROR(TRUNC(VLOOKUP($E382,'Container Panel'!$B$41:$Z$100,$D382,0)/(VLOOKUP(DQ$276,UI!$A$12:$O$51,VLOOKUP(DQ$277,$B$276:$C$278,2,0),0)/1000)),"")</f>
        <v/>
      </c>
      <c r="DR382" s="145" t="str">
        <f>IFERROR(TRUNC(VLOOKUP($E382,'Container Panel'!$B$41:$Z$100,$D382,0)/(VLOOKUP(DR$276,UI!$A$12:$O$51,VLOOKUP(DR$277,$B$276:$C$278,2,0),0)/1000)),"")</f>
        <v/>
      </c>
      <c r="DS382" s="145" t="str">
        <f>IFERROR(TRUNC(VLOOKUP($E382,'Container Panel'!$B$41:$Z$100,$D382,0)/(VLOOKUP(DS$276,UI!$A$12:$O$51,VLOOKUP(DS$277,$B$276:$C$278,2,0),0)/1000)),"")</f>
        <v/>
      </c>
      <c r="DT382" s="145" t="str">
        <f>IFERROR(TRUNC(VLOOKUP($E382,'Container Panel'!$B$41:$Z$100,$D382,0)/(VLOOKUP(DT$276,UI!$A$12:$O$51,VLOOKUP(DT$277,$B$276:$C$278,2,0),0)/1000)),"")</f>
        <v/>
      </c>
      <c r="DU382" s="145" t="str">
        <f>IFERROR(TRUNC(VLOOKUP($E382,'Container Panel'!$B$41:$Z$100,$D382,0)/(VLOOKUP(DU$276,UI!$A$12:$O$51,VLOOKUP(DU$277,$B$276:$C$278,2,0),0)/1000)),"")</f>
        <v/>
      </c>
      <c r="DV382" s="145" t="str">
        <f>IFERROR(TRUNC(VLOOKUP($E382,'Container Panel'!$B$41:$Z$100,$D382,0)/(VLOOKUP(DV$276,UI!$A$12:$O$51,VLOOKUP(DV$277,$B$276:$C$278,2,0),0)/1000)),"")</f>
        <v/>
      </c>
      <c r="DW382" s="145" t="str">
        <f>IFERROR(TRUNC(VLOOKUP($E382,'Container Panel'!$B$41:$Z$100,$D382,0)/(VLOOKUP(DW$276,UI!$A$12:$O$51,VLOOKUP(DW$277,$B$276:$C$278,2,0),0)/1000)),"")</f>
        <v/>
      </c>
      <c r="DX382" s="145" t="str">
        <f>IFERROR(TRUNC(VLOOKUP($E382,'Container Panel'!$B$41:$Z$100,$D382,0)/(VLOOKUP(DX$276,UI!$A$12:$O$51,VLOOKUP(DX$277,$B$276:$C$278,2,0),0)/1000)),"")</f>
        <v/>
      </c>
      <c r="DY382" s="145" t="str">
        <f>IFERROR(TRUNC(VLOOKUP($E382,'Container Panel'!$B$41:$Z$100,$D382,0)/(VLOOKUP(DY$276,UI!$A$12:$O$51,VLOOKUP(DY$277,$B$276:$C$278,2,0),0)/1000)),"")</f>
        <v/>
      </c>
      <c r="DZ382" s="145" t="str">
        <f>IFERROR(TRUNC(VLOOKUP($E382,'Container Panel'!$B$41:$Z$100,$D382,0)/(VLOOKUP(DZ$276,UI!$A$12:$O$51,VLOOKUP(DZ$277,$B$276:$C$278,2,0),0)/1000)),"")</f>
        <v/>
      </c>
      <c r="EA382" s="145" t="str">
        <f>IFERROR(TRUNC(VLOOKUP($E382,'Container Panel'!$B$41:$Z$100,$D382,0)/(VLOOKUP(EA$276,UI!$A$12:$O$51,VLOOKUP(EA$277,$B$276:$C$278,2,0),0)/1000)),"")</f>
        <v/>
      </c>
      <c r="EB382" s="145" t="str">
        <f>IFERROR(TRUNC(VLOOKUP($E382,'Container Panel'!$B$41:$Z$100,$D382,0)/(VLOOKUP(EB$276,UI!$A$12:$O$51,VLOOKUP(EB$277,$B$276:$C$278,2,0),0)/1000)),"")</f>
        <v/>
      </c>
      <c r="EC382" s="145" t="str">
        <f>IFERROR(TRUNC(VLOOKUP($E382,'Container Panel'!$B$41:$Z$100,$D382,0)/(VLOOKUP(EC$276,UI!$A$12:$O$51,VLOOKUP(EC$277,$B$276:$C$278,2,0),0)/1000)),"")</f>
        <v/>
      </c>
      <c r="ED382" s="145" t="str">
        <f>IFERROR(TRUNC(VLOOKUP($E382,'Container Panel'!$B$41:$Z$100,$D382,0)/(VLOOKUP(ED$276,UI!$A$12:$O$51,VLOOKUP(ED$277,$B$276:$C$278,2,0),0)/1000)),"")</f>
        <v/>
      </c>
      <c r="EE382" s="145" t="str">
        <f>IFERROR(TRUNC(VLOOKUP($E382,'Container Panel'!$B$41:$Z$100,$D382,0)/(VLOOKUP(EE$276,UI!$A$12:$O$51,VLOOKUP(EE$277,$B$276:$C$278,2,0),0)/1000)),"")</f>
        <v/>
      </c>
      <c r="EF382" s="145" t="str">
        <f>IFERROR(TRUNC(VLOOKUP($E382,'Container Panel'!$B$41:$Z$100,$D382,0)/(VLOOKUP(EF$276,UI!$A$12:$O$51,VLOOKUP(EF$277,$B$276:$C$278,2,0),0)/1000)),"")</f>
        <v/>
      </c>
      <c r="EG382" s="145" t="str">
        <f>IFERROR(TRUNC(VLOOKUP($E382,'Container Panel'!$B$41:$Z$100,$D382,0)/(VLOOKUP(EG$276,UI!$A$12:$O$51,VLOOKUP(EG$277,$B$276:$C$278,2,0),0)/1000)),"")</f>
        <v/>
      </c>
      <c r="EH382" s="145" t="str">
        <f>IFERROR(TRUNC(VLOOKUP($E382,'Container Panel'!$B$41:$Z$100,$D382,0)/(VLOOKUP(EH$276,UI!$A$12:$O$51,VLOOKUP(EH$277,$B$276:$C$278,2,0),0)/1000)),"")</f>
        <v/>
      </c>
      <c r="EI382" s="145" t="str">
        <f>IFERROR(TRUNC(VLOOKUP($E382,'Container Panel'!$B$41:$Z$100,$D382,0)/(VLOOKUP(EI$276,UI!$A$12:$O$51,VLOOKUP(EI$277,$B$276:$C$278,2,0),0)/1000)),"")</f>
        <v/>
      </c>
      <c r="EJ382" s="145" t="str">
        <f>IFERROR(TRUNC(VLOOKUP($E382,'Container Panel'!$B$41:$Z$100,$D382,0)/(VLOOKUP(EJ$276,UI!$A$12:$O$51,VLOOKUP(EJ$277,$B$276:$C$278,2,0),0)/1000)),"")</f>
        <v/>
      </c>
      <c r="EK382" s="145" t="str">
        <f>IFERROR(TRUNC(VLOOKUP($E382,'Container Panel'!$B$41:$Z$100,$D382,0)/(VLOOKUP(EK$276,UI!$A$12:$O$51,VLOOKUP(EK$277,$B$276:$C$278,2,0),0)/1000)),"")</f>
        <v/>
      </c>
      <c r="EL382" s="145" t="str">
        <f>IFERROR(TRUNC(VLOOKUP($E382,'Container Panel'!$B$41:$Z$100,$D382,0)/(VLOOKUP(EL$276,UI!$A$12:$O$51,VLOOKUP(EL$277,$B$276:$C$278,2,0),0)/1000)),"")</f>
        <v/>
      </c>
      <c r="EM382" s="145" t="str">
        <f>IFERROR(TRUNC(VLOOKUP($E382,'Container Panel'!$B$41:$Z$100,$D382,0)/(VLOOKUP(EM$276,UI!$A$12:$O$51,VLOOKUP(EM$277,$B$276:$C$278,2,0),0)/1000)),"")</f>
        <v/>
      </c>
      <c r="EN382" s="145" t="str">
        <f>IFERROR(TRUNC(VLOOKUP($E382,'Container Panel'!$B$41:$Z$100,$D382,0)/(VLOOKUP(EN$276,UI!$A$12:$O$51,VLOOKUP(EN$277,$B$276:$C$278,2,0),0)/1000)),"")</f>
        <v/>
      </c>
      <c r="EO382" s="145" t="str">
        <f>IFERROR(TRUNC(VLOOKUP($E382,'Container Panel'!$B$41:$Z$100,$D382,0)/(VLOOKUP(EO$276,UI!$A$12:$O$51,VLOOKUP(EO$277,$B$276:$C$278,2,0),0)/1000)),"")</f>
        <v/>
      </c>
      <c r="EP382" s="145" t="str">
        <f>IFERROR(TRUNC(VLOOKUP($E382,'Container Panel'!$B$41:$Z$100,$D382,0)/(VLOOKUP(EP$276,UI!$A$12:$O$51,VLOOKUP(EP$277,$B$276:$C$278,2,0),0)/1000)),"")</f>
        <v/>
      </c>
      <c r="EQ382" s="145" t="str">
        <f>IFERROR(TRUNC(VLOOKUP($E382,'Container Panel'!$B$41:$Z$100,$D382,0)/(VLOOKUP(EQ$276,UI!$A$12:$O$51,VLOOKUP(EQ$277,$B$276:$C$278,2,0),0)/1000)),"")</f>
        <v/>
      </c>
      <c r="ER382" s="145" t="str">
        <f>IFERROR(TRUNC(VLOOKUP($E382,'Container Panel'!$B$41:$Z$100,$D382,0)/(VLOOKUP(ER$276,UI!$A$12:$O$51,VLOOKUP(ER$277,$B$276:$C$278,2,0),0)/1000)),"")</f>
        <v/>
      </c>
      <c r="ES382" s="145" t="str">
        <f>IFERROR(TRUNC(VLOOKUP($E382,'Container Panel'!$B$41:$Z$100,$D382,0)/(VLOOKUP(ES$276,UI!$A$12:$O$51,VLOOKUP(ES$277,$B$276:$C$278,2,0),0)/1000)),"")</f>
        <v/>
      </c>
      <c r="ET382" s="145" t="str">
        <f>IFERROR(TRUNC(VLOOKUP($E382,'Container Panel'!$B$41:$Z$100,$D382,0)/(VLOOKUP(ET$276,UI!$A$12:$O$51,VLOOKUP(ET$277,$B$276:$C$278,2,0),0)/1000)),"")</f>
        <v/>
      </c>
      <c r="EU382" s="145" t="str">
        <f>IFERROR(TRUNC(VLOOKUP($E382,'Container Panel'!$B$41:$Z$100,$D382,0)/(VLOOKUP(EU$276,UI!$A$12:$O$51,VLOOKUP(EU$277,$B$276:$C$278,2,0),0)/1000)),"")</f>
        <v/>
      </c>
      <c r="EV382" s="145" t="str">
        <f>IFERROR(TRUNC(VLOOKUP($E382,'Container Panel'!$B$41:$Z$100,$D382,0)/(VLOOKUP(EV$276,UI!$A$12:$O$51,VLOOKUP(EV$277,$B$276:$C$278,2,0),0)/1000)),"")</f>
        <v/>
      </c>
      <c r="EW382" s="145" t="str">
        <f>IFERROR(TRUNC(VLOOKUP($E382,'Container Panel'!$B$41:$Z$100,$D382,0)/(VLOOKUP(EW$276,UI!$A$12:$O$51,VLOOKUP(EW$277,$B$276:$C$278,2,0),0)/1000)),"")</f>
        <v/>
      </c>
      <c r="EX382" s="145" t="str">
        <f>IFERROR(TRUNC(VLOOKUP($E382,'Container Panel'!$B$41:$Z$100,$D382,0)/(VLOOKUP(EX$276,UI!$A$12:$O$51,VLOOKUP(EX$277,$B$276:$C$278,2,0),0)/1000)),"")</f>
        <v/>
      </c>
      <c r="EY382" s="145" t="str">
        <f>IFERROR(TRUNC(VLOOKUP($E382,'Container Panel'!$B$41:$Z$100,$D382,0)/(VLOOKUP(EY$276,UI!$A$12:$O$51,VLOOKUP(EY$277,$B$276:$C$278,2,0),0)/1000)),"")</f>
        <v/>
      </c>
      <c r="EZ382" s="145" t="str">
        <f>IFERROR(TRUNC(VLOOKUP($E382,'Container Panel'!$B$41:$Z$100,$D382,0)/(VLOOKUP(EZ$276,UI!$A$12:$O$51,VLOOKUP(EZ$277,$B$276:$C$278,2,0),0)/1000)),"")</f>
        <v/>
      </c>
      <c r="FA382" s="145" t="str">
        <f>IFERROR(TRUNC(VLOOKUP($E382,'Container Panel'!$B$41:$Z$100,$D382,0)/(VLOOKUP(FA$276,UI!$A$12:$O$51,VLOOKUP(FA$277,$B$276:$C$278,2,0),0)/1000)),"")</f>
        <v/>
      </c>
      <c r="FB382" s="145" t="str">
        <f>IFERROR(TRUNC(VLOOKUP($E382,'Container Panel'!$B$41:$Z$100,$D382,0)/(VLOOKUP(FB$276,UI!$A$12:$O$51,VLOOKUP(FB$277,$B$276:$C$278,2,0),0)/1000)),"")</f>
        <v/>
      </c>
      <c r="FC382" s="145" t="str">
        <f>IFERROR(TRUNC(VLOOKUP($E382,'Container Panel'!$B$41:$Z$100,$D382,0)/(VLOOKUP(FC$276,UI!$A$12:$O$51,VLOOKUP(FC$277,$B$276:$C$278,2,0),0)/1000)),"")</f>
        <v/>
      </c>
      <c r="FD382" s="145" t="str">
        <f>IFERROR(TRUNC(VLOOKUP($E382,'Container Panel'!$B$41:$Z$100,$D382,0)/(VLOOKUP(FD$276,UI!$A$12:$O$51,VLOOKUP(FD$277,$B$276:$C$278,2,0),0)/1000)),"")</f>
        <v/>
      </c>
      <c r="FE382" s="145" t="str">
        <f>IFERROR(TRUNC(VLOOKUP($E382,'Container Panel'!$B$41:$Z$100,$D382,0)/(VLOOKUP(FE$276,UI!$A$12:$O$51,VLOOKUP(FE$277,$B$276:$C$278,2,0),0)/1000)),"")</f>
        <v/>
      </c>
      <c r="FF382" s="145" t="str">
        <f>IFERROR(TRUNC(VLOOKUP($E382,'Container Panel'!$B$41:$Z$100,$D382,0)/(VLOOKUP(FF$276,UI!$A$12:$O$51,VLOOKUP(FF$277,$B$276:$C$278,2,0),0)/1000)),"")</f>
        <v/>
      </c>
      <c r="FG382" s="145" t="str">
        <f>IFERROR(TRUNC(VLOOKUP($E382,'Container Panel'!$B$41:$Z$100,$D382,0)/(VLOOKUP(FG$276,UI!$A$12:$O$51,VLOOKUP(FG$277,$B$276:$C$278,2,0),0)/1000)),"")</f>
        <v/>
      </c>
      <c r="FH382" s="145" t="str">
        <f>IFERROR(TRUNC(VLOOKUP($E382,'Container Panel'!$B$41:$Z$100,$D382,0)/(VLOOKUP(FH$276,UI!$A$12:$O$51,VLOOKUP(FH$277,$B$276:$C$278,2,0),0)/1000)),"")</f>
        <v/>
      </c>
      <c r="FI382" s="145" t="str">
        <f>IFERROR(TRUNC(VLOOKUP($E382,'Container Panel'!$B$41:$Z$100,$D382,0)/(VLOOKUP(FI$276,UI!$A$12:$O$51,VLOOKUP(FI$277,$B$276:$C$278,2,0),0)/1000)),"")</f>
        <v/>
      </c>
      <c r="FJ382" s="145" t="str">
        <f>IFERROR(TRUNC(VLOOKUP($E382,'Container Panel'!$B$41:$Z$100,$D382,0)/(VLOOKUP(FJ$276,UI!$A$12:$O$51,VLOOKUP(FJ$277,$B$276:$C$278,2,0),0)/1000)),"")</f>
        <v/>
      </c>
      <c r="FK382" s="145" t="str">
        <f>IFERROR(TRUNC(VLOOKUP($E382,'Container Panel'!$B$41:$Z$100,$D382,0)/(VLOOKUP(FK$276,UI!$A$12:$O$51,VLOOKUP(FK$277,$B$276:$C$278,2,0),0)/1000)),"")</f>
        <v/>
      </c>
      <c r="FL382" s="145" t="str">
        <f>IFERROR(TRUNC(VLOOKUP($E382,'Container Panel'!$B$41:$Z$100,$D382,0)/(VLOOKUP(FL$276,UI!$A$12:$O$51,VLOOKUP(FL$277,$B$276:$C$278,2,0),0)/1000)),"")</f>
        <v/>
      </c>
      <c r="FM382" s="145" t="str">
        <f>IFERROR(TRUNC(VLOOKUP($E382,'Container Panel'!$B$41:$Z$100,$D382,0)/(VLOOKUP(FM$276,UI!$A$12:$O$51,VLOOKUP(FM$277,$B$276:$C$278,2,0),0)/1000)),"")</f>
        <v/>
      </c>
      <c r="FN382" s="145" t="str">
        <f>IFERROR(TRUNC(VLOOKUP($E382,'Container Panel'!$B$41:$Z$100,$D382,0)/(VLOOKUP(FN$276,UI!$A$12:$O$51,VLOOKUP(FN$277,$B$276:$C$278,2,0),0)/1000)),"")</f>
        <v/>
      </c>
      <c r="FO382" s="145" t="str">
        <f>IFERROR(TRUNC(VLOOKUP($E382,'Container Panel'!$B$41:$Z$100,$D382,0)/(VLOOKUP(FO$276,UI!$A$12:$O$51,VLOOKUP(FO$277,$B$276:$C$278,2,0),0)/1000)),"")</f>
        <v/>
      </c>
      <c r="FP382" s="145" t="str">
        <f>IFERROR(TRUNC(VLOOKUP($E382,'Container Panel'!$B$41:$Z$100,$D382,0)/(VLOOKUP(FP$276,UI!$A$12:$O$51,VLOOKUP(FP$277,$B$276:$C$278,2,0),0)/1000)),"")</f>
        <v/>
      </c>
      <c r="FQ382" s="145" t="str">
        <f>IFERROR(TRUNC(VLOOKUP($E382,'Container Panel'!$B$41:$Z$100,$D382,0)/(VLOOKUP(FQ$276,UI!$A$12:$O$51,VLOOKUP(FQ$277,$B$276:$C$278,2,0),0)/1000)),"")</f>
        <v/>
      </c>
      <c r="FR382" s="145" t="str">
        <f>IFERROR(TRUNC(VLOOKUP($E382,'Container Panel'!$B$41:$Z$100,$D382,0)/(VLOOKUP(FR$276,UI!$A$12:$O$51,VLOOKUP(FR$277,$B$276:$C$278,2,0),0)/1000)),"")</f>
        <v/>
      </c>
      <c r="FS382" s="145" t="str">
        <f>IFERROR(TRUNC(VLOOKUP($E382,'Container Panel'!$B$41:$Z$100,$D382,0)/(VLOOKUP(FS$276,UI!$A$12:$O$51,VLOOKUP(FS$277,$B$276:$C$278,2,0),0)/1000)),"")</f>
        <v/>
      </c>
      <c r="FT382" s="145" t="str">
        <f>IFERROR(TRUNC(VLOOKUP($E382,'Container Panel'!$B$41:$Z$100,$D382,0)/(VLOOKUP(FT$276,UI!$A$12:$O$51,VLOOKUP(FT$277,$B$276:$C$278,2,0),0)/1000)),"")</f>
        <v/>
      </c>
      <c r="FU382" s="145" t="str">
        <f>IFERROR(TRUNC(VLOOKUP($E382,'Container Panel'!$B$41:$Z$100,$D382,0)/(VLOOKUP(FU$276,UI!$A$12:$O$51,VLOOKUP(FU$277,$B$276:$C$278,2,0),0)/1000)),"")</f>
        <v/>
      </c>
      <c r="FV382" s="145" t="str">
        <f>IFERROR(TRUNC(VLOOKUP($E382,'Container Panel'!$B$41:$Z$100,$D382,0)/(VLOOKUP(FV$276,UI!$A$12:$O$51,VLOOKUP(FV$277,$B$276:$C$278,2,0),0)/1000)),"")</f>
        <v/>
      </c>
      <c r="FW382" s="145" t="str">
        <f>IFERROR(TRUNC(VLOOKUP($E382,'Container Panel'!$B$41:$Z$100,$D382,0)/(VLOOKUP(FW$276,UI!$A$12:$O$51,VLOOKUP(FW$277,$B$276:$C$278,2,0),0)/1000)),"")</f>
        <v/>
      </c>
      <c r="FX382" s="145" t="str">
        <f>IFERROR(TRUNC(VLOOKUP($E382,'Container Panel'!$B$41:$Z$100,$D382,0)/(VLOOKUP(FX$276,UI!$A$12:$O$51,VLOOKUP(FX$277,$B$276:$C$278,2,0),0)/1000)),"")</f>
        <v/>
      </c>
      <c r="FY382" s="145" t="str">
        <f>IFERROR(TRUNC(VLOOKUP($E382,'Container Panel'!$B$41:$Z$100,$D382,0)/(VLOOKUP(FY$276,UI!$A$12:$O$51,VLOOKUP(FY$277,$B$276:$C$278,2,0),0)/1000)),"")</f>
        <v/>
      </c>
      <c r="FZ382" s="145" t="str">
        <f>IFERROR(TRUNC(VLOOKUP($E382,'Container Panel'!$B$41:$Z$100,$D382,0)/(VLOOKUP(FZ$276,UI!$A$12:$O$51,VLOOKUP(FZ$277,$B$276:$C$278,2,0),0)/1000)),"")</f>
        <v/>
      </c>
      <c r="GA382" s="145" t="str">
        <f>IFERROR(TRUNC(VLOOKUP($E382,'Container Panel'!$B$41:$Z$100,$D382,0)/(VLOOKUP(GA$276,UI!$A$12:$O$51,VLOOKUP(GA$277,$B$276:$C$278,2,0),0)/1000)),"")</f>
        <v/>
      </c>
      <c r="GB382" s="145" t="str">
        <f>IFERROR(TRUNC(VLOOKUP($E382,'Container Panel'!$B$41:$Z$100,$D382,0)/(VLOOKUP(GB$276,UI!$A$12:$O$51,VLOOKUP(GB$277,$B$276:$C$278,2,0),0)/1000)),"")</f>
        <v/>
      </c>
      <c r="GC382" s="145" t="str">
        <f>IFERROR(TRUNC(VLOOKUP($E382,'Container Panel'!$B$41:$Z$100,$D382,0)/(VLOOKUP(GC$276,UI!$A$12:$O$51,VLOOKUP(GC$277,$B$276:$C$278,2,0),0)/1000)),"")</f>
        <v/>
      </c>
      <c r="GD382" s="145" t="str">
        <f>IFERROR(TRUNC(VLOOKUP($E382,'Container Panel'!$B$41:$Z$100,$D382,0)/(VLOOKUP(GD$276,UI!$A$12:$O$51,VLOOKUP(GD$277,$B$276:$C$278,2,0),0)/1000)),"")</f>
        <v/>
      </c>
      <c r="GE382" s="145" t="str">
        <f>IFERROR(TRUNC(VLOOKUP($E382,'Container Panel'!$B$41:$Z$100,$D382,0)/(VLOOKUP(GE$276,UI!$A$12:$O$51,VLOOKUP(GE$277,$B$276:$C$278,2,0),0)/1000)),"")</f>
        <v/>
      </c>
      <c r="GF382" s="145" t="str">
        <f>IFERROR(TRUNC(VLOOKUP($E382,'Container Panel'!$B$41:$Z$100,$D382,0)/(VLOOKUP(GF$276,UI!$A$12:$O$51,VLOOKUP(GF$277,$B$276:$C$278,2,0),0)/1000)),"")</f>
        <v/>
      </c>
      <c r="GG382" s="145" t="str">
        <f>IFERROR(TRUNC(VLOOKUP($E382,'Container Panel'!$B$41:$Z$100,$D382,0)/(VLOOKUP(GG$276,UI!$A$12:$O$51,VLOOKUP(GG$277,$B$276:$C$278,2,0),0)/1000)),"")</f>
        <v/>
      </c>
      <c r="GH382" s="145" t="str">
        <f>IFERROR(TRUNC(VLOOKUP($E382,'Container Panel'!$B$41:$Z$100,$D382,0)/(VLOOKUP(GH$276,UI!$A$12:$O$51,VLOOKUP(GH$277,$B$276:$C$278,2,0),0)/1000)),"")</f>
        <v/>
      </c>
      <c r="GI382" s="145" t="str">
        <f>IFERROR(TRUNC(VLOOKUP($E382,'Container Panel'!$B$41:$Z$100,$D382,0)/(VLOOKUP(GI$276,UI!$A$12:$O$51,VLOOKUP(GI$277,$B$276:$C$278,2,0),0)/1000)),"")</f>
        <v/>
      </c>
      <c r="GJ382" s="145" t="str">
        <f>IFERROR(TRUNC(VLOOKUP($E382,'Container Panel'!$B$41:$Z$100,$D382,0)/(VLOOKUP(GJ$276,UI!$A$12:$O$51,VLOOKUP(GJ$277,$B$276:$C$278,2,0),0)/1000)),"")</f>
        <v/>
      </c>
      <c r="GK382" s="145" t="str">
        <f>IFERROR(TRUNC(VLOOKUP($E382,'Container Panel'!$B$41:$Z$100,$D382,0)/(VLOOKUP(GK$276,UI!$A$12:$O$51,VLOOKUP(GK$277,$B$276:$C$278,2,0),0)/1000)),"")</f>
        <v/>
      </c>
      <c r="GL382" s="145" t="str">
        <f>IFERROR(TRUNC(VLOOKUP($E382,'Container Panel'!$B$41:$Z$100,$D382,0)/(VLOOKUP(GL$276,UI!$A$12:$O$51,VLOOKUP(GL$277,$B$276:$C$278,2,0),0)/1000)),"")</f>
        <v/>
      </c>
      <c r="GM382" s="145" t="str">
        <f>IFERROR(TRUNC(VLOOKUP($E382,'Container Panel'!$B$41:$Z$100,$D382,0)/(VLOOKUP(GM$276,UI!$A$12:$O$51,VLOOKUP(GM$277,$B$276:$C$278,2,0),0)/1000)),"")</f>
        <v/>
      </c>
      <c r="GN382" s="145" t="str">
        <f>IFERROR(TRUNC(VLOOKUP($E382,'Container Panel'!$B$41:$Z$100,$D382,0)/(VLOOKUP(GN$276,UI!$A$12:$O$51,VLOOKUP(GN$277,$B$276:$C$278,2,0),0)/1000)),"")</f>
        <v/>
      </c>
      <c r="GO382" s="145" t="str">
        <f>IFERROR(TRUNC(VLOOKUP($E382,'Container Panel'!$B$41:$Z$100,$D382,0)/(VLOOKUP(GO$276,UI!$A$12:$O$51,VLOOKUP(GO$277,$B$276:$C$278,2,0),0)/1000)),"")</f>
        <v/>
      </c>
      <c r="GP382" s="145" t="str">
        <f>IFERROR(TRUNC(VLOOKUP($E382,'Container Panel'!$B$41:$Z$100,$D382,0)/(VLOOKUP(GP$276,UI!$A$12:$O$51,VLOOKUP(GP$277,$B$276:$C$278,2,0),0)/1000)),"")</f>
        <v/>
      </c>
      <c r="GQ382" s="145" t="str">
        <f>IFERROR(TRUNC(VLOOKUP($E382,'Container Panel'!$B$41:$Z$100,$D382,0)/(VLOOKUP(GQ$276,UI!$A$12:$O$51,VLOOKUP(GQ$277,$B$276:$C$278,2,0),0)/1000)),"")</f>
        <v/>
      </c>
      <c r="GR382" s="145" t="str">
        <f>IFERROR(TRUNC(VLOOKUP($E382,'Container Panel'!$B$41:$Z$100,$D382,0)/(VLOOKUP(GR$276,UI!$A$12:$O$51,VLOOKUP(GR$277,$B$276:$C$278,2,0),0)/1000)),"")</f>
        <v/>
      </c>
      <c r="GS382" s="145" t="str">
        <f>IFERROR(TRUNC(VLOOKUP($E382,'Container Panel'!$B$41:$Z$100,$D382,0)/(VLOOKUP(GS$276,UI!$A$12:$O$51,VLOOKUP(GS$277,$B$276:$C$278,2,0),0)/1000)),"")</f>
        <v/>
      </c>
      <c r="GT382" s="145" t="str">
        <f>IFERROR(TRUNC(VLOOKUP($E382,'Container Panel'!$B$41:$Z$100,$D382,0)/(VLOOKUP(GT$276,UI!$A$12:$O$51,VLOOKUP(GT$277,$B$276:$C$278,2,0),0)/1000)),"")</f>
        <v/>
      </c>
      <c r="GU382" s="145" t="str">
        <f>IFERROR(TRUNC(VLOOKUP($E382,'Container Panel'!$B$41:$Z$100,$D382,0)/(VLOOKUP(GU$276,UI!$A$12:$O$51,VLOOKUP(GU$277,$B$276:$C$278,2,0),0)/1000)),"")</f>
        <v/>
      </c>
      <c r="GV382" s="145" t="str">
        <f>IFERROR(TRUNC(VLOOKUP($E382,'Container Panel'!$B$41:$Z$100,$D382,0)/(VLOOKUP(GV$276,UI!$A$12:$O$51,VLOOKUP(GV$277,$B$276:$C$278,2,0),0)/1000)),"")</f>
        <v/>
      </c>
      <c r="GW382" s="145" t="str">
        <f>IFERROR(TRUNC(VLOOKUP($E382,'Container Panel'!$B$41:$Z$100,$D382,0)/(VLOOKUP(GW$276,UI!$A$12:$O$51,VLOOKUP(GW$277,$B$276:$C$278,2,0),0)/1000)),"")</f>
        <v/>
      </c>
      <c r="GX382" s="145" t="str">
        <f>IFERROR(TRUNC(VLOOKUP($E382,'Container Panel'!$B$41:$Z$100,$D382,0)/(VLOOKUP(GX$276,UI!$A$12:$O$51,VLOOKUP(GX$277,$B$276:$C$278,2,0),0)/1000)),"")</f>
        <v/>
      </c>
      <c r="GY382" s="145" t="str">
        <f>IFERROR(TRUNC(VLOOKUP($E382,'Container Panel'!$B$41:$Z$100,$D382,0)/(VLOOKUP(GY$276,UI!$A$12:$O$51,VLOOKUP(GY$277,$B$276:$C$278,2,0),0)/1000)),"")</f>
        <v/>
      </c>
      <c r="GZ382" s="145" t="str">
        <f>IFERROR(TRUNC(VLOOKUP($E382,'Container Panel'!$B$41:$Z$100,$D382,0)/(VLOOKUP(GZ$276,UI!$A$12:$O$51,VLOOKUP(GZ$277,$B$276:$C$278,2,0),0)/1000)),"")</f>
        <v/>
      </c>
      <c r="HA382" s="145" t="str">
        <f>IFERROR(TRUNC(VLOOKUP($E382,'Container Panel'!$B$41:$Z$100,$D382,0)/(VLOOKUP(HA$276,UI!$A$12:$O$51,VLOOKUP(HA$277,$B$276:$C$278,2,0),0)/1000)),"")</f>
        <v/>
      </c>
      <c r="HB382" s="145" t="str">
        <f>IFERROR(TRUNC(VLOOKUP($E382,'Container Panel'!$B$41:$Z$100,$D382,0)/(VLOOKUP(HB$276,UI!$A$12:$O$51,VLOOKUP(HB$277,$B$276:$C$278,2,0),0)/1000)),"")</f>
        <v/>
      </c>
      <c r="HC382" s="145" t="str">
        <f>IFERROR(TRUNC(VLOOKUP($E382,'Container Panel'!$B$41:$Z$100,$D382,0)/(VLOOKUP(HC$276,UI!$A$12:$O$51,VLOOKUP(HC$277,$B$276:$C$278,2,0),0)/1000)),"")</f>
        <v/>
      </c>
      <c r="HD382" s="145" t="str">
        <f>IFERROR(TRUNC(VLOOKUP($E382,'Container Panel'!$B$41:$Z$100,$D382,0)/(VLOOKUP(HD$276,UI!$A$12:$O$51,VLOOKUP(HD$277,$B$276:$C$278,2,0),0)/1000)),"")</f>
        <v/>
      </c>
      <c r="HE382" s="145" t="str">
        <f>IFERROR(TRUNC(VLOOKUP($E382,'Container Panel'!$B$41:$Z$100,$D382,0)/(VLOOKUP(HE$276,UI!$A$12:$O$51,VLOOKUP(HE$277,$B$276:$C$278,2,0),0)/1000)),"")</f>
        <v/>
      </c>
      <c r="HF382" s="145" t="str">
        <f>IFERROR(TRUNC(VLOOKUP($E382,'Container Panel'!$B$41:$Z$100,$D382,0)/(VLOOKUP(HF$276,UI!$A$12:$O$51,VLOOKUP(HF$277,$B$276:$C$278,2,0),0)/1000)),"")</f>
        <v/>
      </c>
      <c r="HG382" s="145" t="str">
        <f>IFERROR(TRUNC(VLOOKUP($E382,'Container Panel'!$B$41:$Z$100,$D382,0)/(VLOOKUP(HG$276,UI!$A$12:$O$51,VLOOKUP(HG$277,$B$276:$C$278,2,0),0)/1000)),"")</f>
        <v/>
      </c>
      <c r="HH382" s="145" t="str">
        <f>IFERROR(TRUNC(VLOOKUP($E382,'Container Panel'!$B$41:$Z$100,$D382,0)/(VLOOKUP(HH$276,UI!$A$12:$O$51,VLOOKUP(HH$277,$B$276:$C$278,2,0),0)/1000)),"")</f>
        <v/>
      </c>
      <c r="HI382" s="145" t="str">
        <f>IFERROR(TRUNC(VLOOKUP($E382,'Container Panel'!$B$41:$Z$100,$D382,0)/(VLOOKUP(HI$276,UI!$A$12:$O$51,VLOOKUP(HI$277,$B$276:$C$278,2,0),0)/1000)),"")</f>
        <v/>
      </c>
      <c r="HJ382" s="145" t="str">
        <f>IFERROR(TRUNC(VLOOKUP($E382,'Container Panel'!$B$41:$Z$100,$D382,0)/(VLOOKUP(HJ$276,UI!$A$12:$O$51,VLOOKUP(HJ$277,$B$276:$C$278,2,0),0)/1000)),"")</f>
        <v/>
      </c>
      <c r="HK382" s="145" t="str">
        <f>IFERROR(TRUNC(VLOOKUP($E382,'Container Panel'!$B$41:$Z$100,$D382,0)/(VLOOKUP(HK$276,UI!$A$12:$O$51,VLOOKUP(HK$277,$B$276:$C$278,2,0),0)/1000)),"")</f>
        <v/>
      </c>
      <c r="HL382" s="145" t="str">
        <f>IFERROR(TRUNC(VLOOKUP($E382,'Container Panel'!$B$41:$Z$100,$D382,0)/(VLOOKUP(HL$276,UI!$A$12:$O$51,VLOOKUP(HL$277,$B$276:$C$278,2,0),0)/1000)),"")</f>
        <v/>
      </c>
      <c r="HM382" s="145" t="str">
        <f>IFERROR(TRUNC(VLOOKUP($E382,'Container Panel'!$B$41:$Z$100,$D382,0)/(VLOOKUP(HM$276,UI!$A$12:$O$51,VLOOKUP(HM$277,$B$276:$C$278,2,0),0)/1000)),"")</f>
        <v/>
      </c>
      <c r="HN382" s="145" t="str">
        <f>IFERROR(TRUNC(VLOOKUP($E382,'Container Panel'!$B$41:$Z$100,$D382,0)/(VLOOKUP(HN$276,UI!$A$12:$O$51,VLOOKUP(HN$277,$B$276:$C$278,2,0),0)/1000)),"")</f>
        <v/>
      </c>
      <c r="HO382" s="145" t="str">
        <f>IFERROR(TRUNC(VLOOKUP($E382,'Container Panel'!$B$41:$Z$100,$D382,0)/(VLOOKUP(HO$276,UI!$A$12:$O$51,VLOOKUP(HO$277,$B$276:$C$278,2,0),0)/1000)),"")</f>
        <v/>
      </c>
      <c r="HP382" s="145" t="str">
        <f>IFERROR(TRUNC(VLOOKUP($E382,'Container Panel'!$B$41:$Z$100,$D382,0)/(VLOOKUP(HP$276,UI!$A$12:$O$51,VLOOKUP(HP$277,$B$276:$C$278,2,0),0)/1000)),"")</f>
        <v/>
      </c>
      <c r="HQ382" s="145" t="str">
        <f>IFERROR(TRUNC(VLOOKUP($E382,'Container Panel'!$B$41:$Z$100,$D382,0)/(VLOOKUP(HQ$276,UI!$A$12:$O$51,VLOOKUP(HQ$277,$B$276:$C$278,2,0),0)/1000)),"")</f>
        <v/>
      </c>
      <c r="HR382" s="145" t="str">
        <f>IFERROR(TRUNC(VLOOKUP($E382,'Container Panel'!$B$41:$Z$100,$D382,0)/(VLOOKUP(HR$276,UI!$A$12:$O$51,VLOOKUP(HR$277,$B$276:$C$278,2,0),0)/1000)),"")</f>
        <v/>
      </c>
      <c r="HS382" s="145" t="str">
        <f>IFERROR(TRUNC(VLOOKUP($E382,'Container Panel'!$B$41:$Z$100,$D382,0)/(VLOOKUP(HS$276,UI!$A$12:$O$51,VLOOKUP(HS$277,$B$276:$C$278,2,0),0)/1000)),"")</f>
        <v/>
      </c>
      <c r="HT382" s="145" t="str">
        <f>IFERROR(TRUNC(VLOOKUP($E382,'Container Panel'!$B$41:$Z$100,$D382,0)/(VLOOKUP(HT$276,UI!$A$12:$O$51,VLOOKUP(HT$277,$B$276:$C$278,2,0),0)/1000)),"")</f>
        <v/>
      </c>
      <c r="HU382" s="145" t="str">
        <f>IFERROR(TRUNC(VLOOKUP($E382,'Container Panel'!$B$41:$Z$100,$D382,0)/(VLOOKUP(HU$276,UI!$A$12:$O$51,VLOOKUP(HU$277,$B$276:$C$278,2,0),0)/1000)),"")</f>
        <v/>
      </c>
      <c r="HV382" s="145" t="str">
        <f>IFERROR(TRUNC(VLOOKUP($E382,'Container Panel'!$B$41:$Z$100,$D382,0)/(VLOOKUP(HV$276,UI!$A$12:$O$51,VLOOKUP(HV$277,$B$276:$C$278,2,0),0)/1000)),"")</f>
        <v/>
      </c>
      <c r="HW382" s="145" t="str">
        <f>IFERROR(TRUNC(VLOOKUP($E382,'Container Panel'!$B$41:$Z$100,$D382,0)/(VLOOKUP(HW$276,UI!$A$12:$O$51,VLOOKUP(HW$277,$B$276:$C$278,2,0),0)/1000)),"")</f>
        <v/>
      </c>
      <c r="HX382" s="145" t="str">
        <f>IFERROR(TRUNC(VLOOKUP($E382,'Container Panel'!$B$41:$Z$100,$D382,0)/(VLOOKUP(HX$276,UI!$A$12:$O$51,VLOOKUP(HX$277,$B$276:$C$278,2,0),0)/1000)),"")</f>
        <v/>
      </c>
      <c r="HY382" s="145" t="str">
        <f>IFERROR(TRUNC(VLOOKUP($E382,'Container Panel'!$B$41:$Z$100,$D382,0)/(VLOOKUP(HY$276,UI!$A$12:$O$51,VLOOKUP(HY$277,$B$276:$C$278,2,0),0)/1000)),"")</f>
        <v/>
      </c>
      <c r="HZ382" s="145" t="str">
        <f>IFERROR(TRUNC(VLOOKUP($E382,'Container Panel'!$B$41:$Z$100,$D382,0)/(VLOOKUP(HZ$276,UI!$A$12:$O$51,VLOOKUP(HZ$277,$B$276:$C$278,2,0),0)/1000)),"")</f>
        <v/>
      </c>
      <c r="IA382" s="145" t="str">
        <f>IFERROR(TRUNC(VLOOKUP($E382,'Container Panel'!$B$41:$Z$100,$D382,0)/(VLOOKUP(IA$276,UI!$A$12:$O$51,VLOOKUP(IA$277,$B$276:$C$278,2,0),0)/1000)),"")</f>
        <v/>
      </c>
      <c r="IB382" s="145" t="str">
        <f>IFERROR(TRUNC(VLOOKUP($E382,'Container Panel'!$B$41:$Z$100,$D382,0)/(VLOOKUP(IB$276,UI!$A$12:$O$51,VLOOKUP(IB$277,$B$276:$C$278,2,0),0)/1000)),"")</f>
        <v/>
      </c>
      <c r="IC382" s="145" t="str">
        <f>IFERROR(TRUNC(VLOOKUP($E382,'Container Panel'!$B$41:$Z$100,$D382,0)/(VLOOKUP(IC$276,UI!$A$12:$O$51,VLOOKUP(IC$277,$B$276:$C$278,2,0),0)/1000)),"")</f>
        <v/>
      </c>
      <c r="ID382" s="145" t="str">
        <f>IFERROR(TRUNC(VLOOKUP($E382,'Container Panel'!$B$41:$Z$100,$D382,0)/(VLOOKUP(ID$276,UI!$A$12:$O$51,VLOOKUP(ID$277,$B$276:$C$278,2,0),0)/1000)),"")</f>
        <v/>
      </c>
      <c r="IE382" s="145" t="str">
        <f>IFERROR(TRUNC(VLOOKUP($E382,'Container Panel'!$B$41:$Z$100,$D382,0)/(VLOOKUP(IE$276,UI!$A$12:$O$51,VLOOKUP(IE$277,$B$276:$C$278,2,0),0)/1000)),"")</f>
        <v/>
      </c>
      <c r="IF382" s="145" t="str">
        <f>IFERROR(TRUNC(VLOOKUP($E382,'Container Panel'!$B$41:$Z$100,$D382,0)/(VLOOKUP(IF$276,UI!$A$12:$O$51,VLOOKUP(IF$277,$B$276:$C$278,2,0),0)/1000)),"")</f>
        <v/>
      </c>
      <c r="IG382" s="145" t="str">
        <f>IFERROR(TRUNC(VLOOKUP($E382,'Container Panel'!$B$41:$Z$100,$D382,0)/(VLOOKUP(IG$276,UI!$A$12:$O$51,VLOOKUP(IG$277,$B$276:$C$278,2,0),0)/1000)),"")</f>
        <v/>
      </c>
      <c r="IH382" s="145" t="str">
        <f>IFERROR(TRUNC(VLOOKUP($E382,'Container Panel'!$B$41:$Z$100,$D382,0)/(VLOOKUP(IH$276,UI!$A$12:$O$51,VLOOKUP(IH$277,$B$276:$C$278,2,0),0)/1000)),"")</f>
        <v/>
      </c>
      <c r="II382" s="145" t="str">
        <f>IFERROR(TRUNC(VLOOKUP($E382,'Container Panel'!$B$41:$Z$100,$D382,0)/(VLOOKUP(II$276,UI!$A$12:$O$51,VLOOKUP(II$277,$B$276:$C$278,2,0),0)/1000)),"")</f>
        <v/>
      </c>
      <c r="IJ382" s="145" t="str">
        <f>IFERROR(TRUNC(VLOOKUP($E382,'Container Panel'!$B$41:$Z$100,$D382,0)/(VLOOKUP(IJ$276,UI!$A$12:$O$51,VLOOKUP(IJ$277,$B$276:$C$278,2,0),0)/1000)),"")</f>
        <v/>
      </c>
      <c r="IK382" s="145" t="str">
        <f>IFERROR(TRUNC(VLOOKUP($E382,'Container Panel'!$B$41:$Z$100,$D382,0)/(VLOOKUP(IK$276,UI!$A$12:$O$51,VLOOKUP(IK$277,$B$276:$C$278,2,0),0)/1000)),"")</f>
        <v/>
      </c>
      <c r="IL382" s="145" t="str">
        <f>IFERROR(TRUNC(VLOOKUP($E382,'Container Panel'!$B$41:$Z$100,$D382,0)/(VLOOKUP(IL$276,UI!$A$12:$O$51,VLOOKUP(IL$277,$B$276:$C$278,2,0),0)/1000)),"")</f>
        <v/>
      </c>
    </row>
    <row r="383" spans="2:246">
      <c r="B383" s="74">
        <v>103</v>
      </c>
      <c r="C383" s="74">
        <f t="shared" si="195"/>
        <v>35</v>
      </c>
      <c r="D383" s="163">
        <f>MOD(B383,3)+'Container Panel'!$Q$38</f>
        <v>17</v>
      </c>
      <c r="E383" s="143">
        <f t="shared" si="196"/>
        <v>0</v>
      </c>
      <c r="F383" s="144" t="s">
        <v>76</v>
      </c>
      <c r="G383" s="145" t="str">
        <f>IFERROR(TRUNC(VLOOKUP($E383,'Container Panel'!$B$41:$Z$100,$D383,0)/(VLOOKUP(G$276,UI!$A$12:$O$51,VLOOKUP(G$278,$B$276:$C$278,2,0),0)/1000)),"")</f>
        <v/>
      </c>
      <c r="H383" s="145" t="str">
        <f>IFERROR(TRUNC(VLOOKUP($E383,'Container Panel'!$B$41:$Z$100,$D383,0)/(VLOOKUP(H$276,UI!$A$12:$O$51,VLOOKUP(H$278,$B$276:$C$278,2,0),0)/1000)),"")</f>
        <v/>
      </c>
      <c r="I383" s="145" t="str">
        <f>IFERROR(TRUNC(VLOOKUP($E383,'Container Panel'!$B$41:$Z$100,$D383,0)/(VLOOKUP(I$276,UI!$A$12:$O$51,VLOOKUP(I$278,$B$276:$C$278,2,0),0)/1000)),"")</f>
        <v/>
      </c>
      <c r="J383" s="145" t="str">
        <f>IFERROR(TRUNC(VLOOKUP($E383,'Container Panel'!$B$41:$Z$100,$D383,0)/(VLOOKUP(J$276,UI!$A$12:$O$51,VLOOKUP(J$278,$B$276:$C$278,2,0),0)/1000)),"")</f>
        <v/>
      </c>
      <c r="K383" s="145" t="str">
        <f>IFERROR(TRUNC(VLOOKUP($E383,'Container Panel'!$B$41:$Z$100,$D383,0)/(VLOOKUP(K$276,UI!$A$12:$O$51,VLOOKUP(K$278,$B$276:$C$278,2,0),0)/1000)),"")</f>
        <v/>
      </c>
      <c r="L383" s="145" t="str">
        <f>IFERROR(TRUNC(VLOOKUP($E383,'Container Panel'!$B$41:$Z$100,$D383,0)/(VLOOKUP(L$276,UI!$A$12:$O$51,VLOOKUP(L$278,$B$276:$C$278,2,0),0)/1000)),"")</f>
        <v/>
      </c>
      <c r="M383" s="145" t="str">
        <f>IFERROR(TRUNC(VLOOKUP($E383,'Container Panel'!$B$41:$Z$100,$D383,0)/(VLOOKUP(M$276,UI!$A$12:$O$51,VLOOKUP(M$278,$B$276:$C$278,2,0),0)/1000)),"")</f>
        <v/>
      </c>
      <c r="N383" s="145" t="str">
        <f>IFERROR(TRUNC(VLOOKUP($E383,'Container Panel'!$B$41:$Z$100,$D383,0)/(VLOOKUP(N$276,UI!$A$12:$O$51,VLOOKUP(N$278,$B$276:$C$278,2,0),0)/1000)),"")</f>
        <v/>
      </c>
      <c r="O383" s="145" t="str">
        <f>IFERROR(TRUNC(VLOOKUP($E383,'Container Panel'!$B$41:$Z$100,$D383,0)/(VLOOKUP(O$276,UI!$A$12:$O$51,VLOOKUP(O$278,$B$276:$C$278,2,0),0)/1000)),"")</f>
        <v/>
      </c>
      <c r="P383" s="145" t="str">
        <f>IFERROR(TRUNC(VLOOKUP($E383,'Container Panel'!$B$41:$Z$100,$D383,0)/(VLOOKUP(P$276,UI!$A$12:$O$51,VLOOKUP(P$278,$B$276:$C$278,2,0),0)/1000)),"")</f>
        <v/>
      </c>
      <c r="Q383" s="145" t="str">
        <f>IFERROR(TRUNC(VLOOKUP($E383,'Container Panel'!$B$41:$Z$100,$D383,0)/(VLOOKUP(Q$276,UI!$A$12:$O$51,VLOOKUP(Q$278,$B$276:$C$278,2,0),0)/1000)),"")</f>
        <v/>
      </c>
      <c r="R383" s="145" t="str">
        <f>IFERROR(TRUNC(VLOOKUP($E383,'Container Panel'!$B$41:$Z$100,$D383,0)/(VLOOKUP(R$276,UI!$A$12:$O$51,VLOOKUP(R$278,$B$276:$C$278,2,0),0)/1000)),"")</f>
        <v/>
      </c>
      <c r="S383" s="145" t="str">
        <f>IFERROR(TRUNC(VLOOKUP($E383,'Container Panel'!$B$41:$Z$100,$D383,0)/(VLOOKUP(S$276,UI!$A$12:$O$51,VLOOKUP(S$278,$B$276:$C$278,2,0),0)/1000)),"")</f>
        <v/>
      </c>
      <c r="T383" s="145" t="str">
        <f>IFERROR(TRUNC(VLOOKUP($E383,'Container Panel'!$B$41:$Z$100,$D383,0)/(VLOOKUP(T$276,UI!$A$12:$O$51,VLOOKUP(T$278,$B$276:$C$278,2,0),0)/1000)),"")</f>
        <v/>
      </c>
      <c r="U383" s="145" t="str">
        <f>IFERROR(TRUNC(VLOOKUP($E383,'Container Panel'!$B$41:$Z$100,$D383,0)/(VLOOKUP(U$276,UI!$A$12:$O$51,VLOOKUP(U$278,$B$276:$C$278,2,0),0)/1000)),"")</f>
        <v/>
      </c>
      <c r="V383" s="145" t="str">
        <f>IFERROR(TRUNC(VLOOKUP($E383,'Container Panel'!$B$41:$Z$100,$D383,0)/(VLOOKUP(V$276,UI!$A$12:$O$51,VLOOKUP(V$278,$B$276:$C$278,2,0),0)/1000)),"")</f>
        <v/>
      </c>
      <c r="W383" s="145" t="str">
        <f>IFERROR(TRUNC(VLOOKUP($E383,'Container Panel'!$B$41:$Z$100,$D383,0)/(VLOOKUP(W$276,UI!$A$12:$O$51,VLOOKUP(W$278,$B$276:$C$278,2,0),0)/1000)),"")</f>
        <v/>
      </c>
      <c r="X383" s="145" t="str">
        <f>IFERROR(TRUNC(VLOOKUP($E383,'Container Panel'!$B$41:$Z$100,$D383,0)/(VLOOKUP(X$276,UI!$A$12:$O$51,VLOOKUP(X$278,$B$276:$C$278,2,0),0)/1000)),"")</f>
        <v/>
      </c>
      <c r="Y383" s="145" t="str">
        <f>IFERROR(TRUNC(VLOOKUP($E383,'Container Panel'!$B$41:$Z$100,$D383,0)/(VLOOKUP(Y$276,UI!$A$12:$O$51,VLOOKUP(Y$278,$B$276:$C$278,2,0),0)/1000)),"")</f>
        <v/>
      </c>
      <c r="Z383" s="145" t="str">
        <f>IFERROR(TRUNC(VLOOKUP($E383,'Container Panel'!$B$41:$Z$100,$D383,0)/(VLOOKUP(Z$276,UI!$A$12:$O$51,VLOOKUP(Z$278,$B$276:$C$278,2,0),0)/1000)),"")</f>
        <v/>
      </c>
      <c r="AA383" s="145" t="str">
        <f>IFERROR(TRUNC(VLOOKUP($E383,'Container Panel'!$B$41:$Z$100,$D383,0)/(VLOOKUP(AA$276,UI!$A$12:$O$51,VLOOKUP(AA$278,$B$276:$C$278,2,0),0)/1000)),"")</f>
        <v/>
      </c>
      <c r="AB383" s="145" t="str">
        <f>IFERROR(TRUNC(VLOOKUP($E383,'Container Panel'!$B$41:$Z$100,$D383,0)/(VLOOKUP(AB$276,UI!$A$12:$O$51,VLOOKUP(AB$278,$B$276:$C$278,2,0),0)/1000)),"")</f>
        <v/>
      </c>
      <c r="AC383" s="145" t="str">
        <f>IFERROR(TRUNC(VLOOKUP($E383,'Container Panel'!$B$41:$Z$100,$D383,0)/(VLOOKUP(AC$276,UI!$A$12:$O$51,VLOOKUP(AC$278,$B$276:$C$278,2,0),0)/1000)),"")</f>
        <v/>
      </c>
      <c r="AD383" s="145" t="str">
        <f>IFERROR(TRUNC(VLOOKUP($E383,'Container Panel'!$B$41:$Z$100,$D383,0)/(VLOOKUP(AD$276,UI!$A$12:$O$51,VLOOKUP(AD$278,$B$276:$C$278,2,0),0)/1000)),"")</f>
        <v/>
      </c>
      <c r="AE383" s="145" t="str">
        <f>IFERROR(TRUNC(VLOOKUP($E383,'Container Panel'!$B$41:$Z$100,$D383,0)/(VLOOKUP(AE$276,UI!$A$12:$O$51,VLOOKUP(AE$278,$B$276:$C$278,2,0),0)/1000)),"")</f>
        <v/>
      </c>
      <c r="AF383" s="145" t="str">
        <f>IFERROR(TRUNC(VLOOKUP($E383,'Container Panel'!$B$41:$Z$100,$D383,0)/(VLOOKUP(AF$276,UI!$A$12:$O$51,VLOOKUP(AF$278,$B$276:$C$278,2,0),0)/1000)),"")</f>
        <v/>
      </c>
      <c r="AG383" s="145" t="str">
        <f>IFERROR(TRUNC(VLOOKUP($E383,'Container Panel'!$B$41:$Z$100,$D383,0)/(VLOOKUP(AG$276,UI!$A$12:$O$51,VLOOKUP(AG$278,$B$276:$C$278,2,0),0)/1000)),"")</f>
        <v/>
      </c>
      <c r="AH383" s="145" t="str">
        <f>IFERROR(TRUNC(VLOOKUP($E383,'Container Panel'!$B$41:$Z$100,$D383,0)/(VLOOKUP(AH$276,UI!$A$12:$O$51,VLOOKUP(AH$278,$B$276:$C$278,2,0),0)/1000)),"")</f>
        <v/>
      </c>
      <c r="AI383" s="145" t="str">
        <f>IFERROR(TRUNC(VLOOKUP($E383,'Container Panel'!$B$41:$Z$100,$D383,0)/(VLOOKUP(AI$276,UI!$A$12:$O$51,VLOOKUP(AI$278,$B$276:$C$278,2,0),0)/1000)),"")</f>
        <v/>
      </c>
      <c r="AJ383" s="145" t="str">
        <f>IFERROR(TRUNC(VLOOKUP($E383,'Container Panel'!$B$41:$Z$100,$D383,0)/(VLOOKUP(AJ$276,UI!$A$12:$O$51,VLOOKUP(AJ$278,$B$276:$C$278,2,0),0)/1000)),"")</f>
        <v/>
      </c>
      <c r="AK383" s="145" t="str">
        <f>IFERROR(TRUNC(VLOOKUP($E383,'Container Panel'!$B$41:$Z$100,$D383,0)/(VLOOKUP(AK$276,UI!$A$12:$O$51,VLOOKUP(AK$278,$B$276:$C$278,2,0),0)/1000)),"")</f>
        <v/>
      </c>
      <c r="AL383" s="145" t="str">
        <f>IFERROR(TRUNC(VLOOKUP($E383,'Container Panel'!$B$41:$Z$100,$D383,0)/(VLOOKUP(AL$276,UI!$A$12:$O$51,VLOOKUP(AL$278,$B$276:$C$278,2,0),0)/1000)),"")</f>
        <v/>
      </c>
      <c r="AM383" s="145" t="str">
        <f>IFERROR(TRUNC(VLOOKUP($E383,'Container Panel'!$B$41:$Z$100,$D383,0)/(VLOOKUP(AM$276,UI!$A$12:$O$51,VLOOKUP(AM$278,$B$276:$C$278,2,0),0)/1000)),"")</f>
        <v/>
      </c>
      <c r="AN383" s="145" t="str">
        <f>IFERROR(TRUNC(VLOOKUP($E383,'Container Panel'!$B$41:$Z$100,$D383,0)/(VLOOKUP(AN$276,UI!$A$12:$O$51,VLOOKUP(AN$278,$B$276:$C$278,2,0),0)/1000)),"")</f>
        <v/>
      </c>
      <c r="AO383" s="145" t="str">
        <f>IFERROR(TRUNC(VLOOKUP($E383,'Container Panel'!$B$41:$Z$100,$D383,0)/(VLOOKUP(AO$276,UI!$A$12:$O$51,VLOOKUP(AO$278,$B$276:$C$278,2,0),0)/1000)),"")</f>
        <v/>
      </c>
      <c r="AP383" s="145" t="str">
        <f>IFERROR(TRUNC(VLOOKUP($E383,'Container Panel'!$B$41:$Z$100,$D383,0)/(VLOOKUP(AP$276,UI!$A$12:$O$51,VLOOKUP(AP$278,$B$276:$C$278,2,0),0)/1000)),"")</f>
        <v/>
      </c>
      <c r="AQ383" s="145" t="str">
        <f>IFERROR(TRUNC(VLOOKUP($E383,'Container Panel'!$B$41:$Z$100,$D383,0)/(VLOOKUP(AQ$276,UI!$A$12:$O$51,VLOOKUP(AQ$278,$B$276:$C$278,2,0),0)/1000)),"")</f>
        <v/>
      </c>
      <c r="AR383" s="145" t="str">
        <f>IFERROR(TRUNC(VLOOKUP($E383,'Container Panel'!$B$41:$Z$100,$D383,0)/(VLOOKUP(AR$276,UI!$A$12:$O$51,VLOOKUP(AR$278,$B$276:$C$278,2,0),0)/1000)),"")</f>
        <v/>
      </c>
      <c r="AS383" s="145" t="str">
        <f>IFERROR(TRUNC(VLOOKUP($E383,'Container Panel'!$B$41:$Z$100,$D383,0)/(VLOOKUP(AS$276,UI!$A$12:$O$51,VLOOKUP(AS$278,$B$276:$C$278,2,0),0)/1000)),"")</f>
        <v/>
      </c>
      <c r="AT383" s="145" t="str">
        <f>IFERROR(TRUNC(VLOOKUP($E383,'Container Panel'!$B$41:$Z$100,$D383,0)/(VLOOKUP(AT$276,UI!$A$12:$O$51,VLOOKUP(AT$278,$B$276:$C$278,2,0),0)/1000)),"")</f>
        <v/>
      </c>
      <c r="AU383" s="145" t="str">
        <f>IFERROR(TRUNC(VLOOKUP($E383,'Container Panel'!$B$41:$Z$100,$D383,0)/(VLOOKUP(AU$276,UI!$A$12:$O$51,VLOOKUP(AU$278,$B$276:$C$278,2,0),0)/1000)),"")</f>
        <v/>
      </c>
      <c r="AV383" s="145" t="str">
        <f>IFERROR(TRUNC(VLOOKUP($E383,'Container Panel'!$B$41:$Z$100,$D383,0)/(VLOOKUP(AV$276,UI!$A$12:$O$51,VLOOKUP(AV$278,$B$276:$C$278,2,0),0)/1000)),"")</f>
        <v/>
      </c>
      <c r="AW383" s="145" t="str">
        <f>IFERROR(TRUNC(VLOOKUP($E383,'Container Panel'!$B$41:$Z$100,$D383,0)/(VLOOKUP(AW$276,UI!$A$12:$O$51,VLOOKUP(AW$278,$B$276:$C$278,2,0),0)/1000)),"")</f>
        <v/>
      </c>
      <c r="AX383" s="145" t="str">
        <f>IFERROR(TRUNC(VLOOKUP($E383,'Container Panel'!$B$41:$Z$100,$D383,0)/(VLOOKUP(AX$276,UI!$A$12:$O$51,VLOOKUP(AX$278,$B$276:$C$278,2,0),0)/1000)),"")</f>
        <v/>
      </c>
      <c r="AY383" s="145" t="str">
        <f>IFERROR(TRUNC(VLOOKUP($E383,'Container Panel'!$B$41:$Z$100,$D383,0)/(VLOOKUP(AY$276,UI!$A$12:$O$51,VLOOKUP(AY$278,$B$276:$C$278,2,0),0)/1000)),"")</f>
        <v/>
      </c>
      <c r="AZ383" s="145" t="str">
        <f>IFERROR(TRUNC(VLOOKUP($E383,'Container Panel'!$B$41:$Z$100,$D383,0)/(VLOOKUP(AZ$276,UI!$A$12:$O$51,VLOOKUP(AZ$278,$B$276:$C$278,2,0),0)/1000)),"")</f>
        <v/>
      </c>
      <c r="BA383" s="145" t="str">
        <f>IFERROR(TRUNC(VLOOKUP($E383,'Container Panel'!$B$41:$Z$100,$D383,0)/(VLOOKUP(BA$276,UI!$A$12:$O$51,VLOOKUP(BA$278,$B$276:$C$278,2,0),0)/1000)),"")</f>
        <v/>
      </c>
      <c r="BB383" s="145" t="str">
        <f>IFERROR(TRUNC(VLOOKUP($E383,'Container Panel'!$B$41:$Z$100,$D383,0)/(VLOOKUP(BB$276,UI!$A$12:$O$51,VLOOKUP(BB$278,$B$276:$C$278,2,0),0)/1000)),"")</f>
        <v/>
      </c>
      <c r="BC383" s="145" t="str">
        <f>IFERROR(TRUNC(VLOOKUP($E383,'Container Panel'!$B$41:$Z$100,$D383,0)/(VLOOKUP(BC$276,UI!$A$12:$O$51,VLOOKUP(BC$278,$B$276:$C$278,2,0),0)/1000)),"")</f>
        <v/>
      </c>
      <c r="BD383" s="145" t="str">
        <f>IFERROR(TRUNC(VLOOKUP($E383,'Container Panel'!$B$41:$Z$100,$D383,0)/(VLOOKUP(BD$276,UI!$A$12:$O$51,VLOOKUP(BD$278,$B$276:$C$278,2,0),0)/1000)),"")</f>
        <v/>
      </c>
      <c r="BE383" s="145" t="str">
        <f>IFERROR(TRUNC(VLOOKUP($E383,'Container Panel'!$B$41:$Z$100,$D383,0)/(VLOOKUP(BE$276,UI!$A$12:$O$51,VLOOKUP(BE$278,$B$276:$C$278,2,0),0)/1000)),"")</f>
        <v/>
      </c>
      <c r="BF383" s="145" t="str">
        <f>IFERROR(TRUNC(VLOOKUP($E383,'Container Panel'!$B$41:$Z$100,$D383,0)/(VLOOKUP(BF$276,UI!$A$12:$O$51,VLOOKUP(BF$278,$B$276:$C$278,2,0),0)/1000)),"")</f>
        <v/>
      </c>
      <c r="BG383" s="145" t="str">
        <f>IFERROR(TRUNC(VLOOKUP($E383,'Container Panel'!$B$41:$Z$100,$D383,0)/(VLOOKUP(BG$276,UI!$A$12:$O$51,VLOOKUP(BG$278,$B$276:$C$278,2,0),0)/1000)),"")</f>
        <v/>
      </c>
      <c r="BH383" s="145" t="str">
        <f>IFERROR(TRUNC(VLOOKUP($E383,'Container Panel'!$B$41:$Z$100,$D383,0)/(VLOOKUP(BH$276,UI!$A$12:$O$51,VLOOKUP(BH$278,$B$276:$C$278,2,0),0)/1000)),"")</f>
        <v/>
      </c>
      <c r="BI383" s="145" t="str">
        <f>IFERROR(TRUNC(VLOOKUP($E383,'Container Panel'!$B$41:$Z$100,$D383,0)/(VLOOKUP(BI$276,UI!$A$12:$O$51,VLOOKUP(BI$278,$B$276:$C$278,2,0),0)/1000)),"")</f>
        <v/>
      </c>
      <c r="BJ383" s="145" t="str">
        <f>IFERROR(TRUNC(VLOOKUP($E383,'Container Panel'!$B$41:$Z$100,$D383,0)/(VLOOKUP(BJ$276,UI!$A$12:$O$51,VLOOKUP(BJ$278,$B$276:$C$278,2,0),0)/1000)),"")</f>
        <v/>
      </c>
      <c r="BK383" s="145" t="str">
        <f>IFERROR(TRUNC(VLOOKUP($E383,'Container Panel'!$B$41:$Z$100,$D383,0)/(VLOOKUP(BK$276,UI!$A$12:$O$51,VLOOKUP(BK$278,$B$276:$C$278,2,0),0)/1000)),"")</f>
        <v/>
      </c>
      <c r="BL383" s="145" t="str">
        <f>IFERROR(TRUNC(VLOOKUP($E383,'Container Panel'!$B$41:$Z$100,$D383,0)/(VLOOKUP(BL$276,UI!$A$12:$O$51,VLOOKUP(BL$278,$B$276:$C$278,2,0),0)/1000)),"")</f>
        <v/>
      </c>
      <c r="BM383" s="145" t="str">
        <f>IFERROR(TRUNC(VLOOKUP($E383,'Container Panel'!$B$41:$Z$100,$D383,0)/(VLOOKUP(BM$276,UI!$A$12:$O$51,VLOOKUP(BM$278,$B$276:$C$278,2,0),0)/1000)),"")</f>
        <v/>
      </c>
      <c r="BN383" s="145" t="str">
        <f>IFERROR(TRUNC(VLOOKUP($E383,'Container Panel'!$B$41:$Z$100,$D383,0)/(VLOOKUP(BN$276,UI!$A$12:$O$51,VLOOKUP(BN$278,$B$276:$C$278,2,0),0)/1000)),"")</f>
        <v/>
      </c>
      <c r="BO383" s="145" t="str">
        <f>IFERROR(TRUNC(VLOOKUP($E383,'Container Panel'!$B$41:$Z$100,$D383,0)/(VLOOKUP(BO$276,UI!$A$12:$O$51,VLOOKUP(BO$278,$B$276:$C$278,2,0),0)/1000)),"")</f>
        <v/>
      </c>
      <c r="BP383" s="145" t="str">
        <f>IFERROR(TRUNC(VLOOKUP($E383,'Container Panel'!$B$41:$Z$100,$D383,0)/(VLOOKUP(BP$276,UI!$A$12:$O$51,VLOOKUP(BP$278,$B$276:$C$278,2,0),0)/1000)),"")</f>
        <v/>
      </c>
      <c r="BQ383" s="145" t="str">
        <f>IFERROR(TRUNC(VLOOKUP($E383,'Container Panel'!$B$41:$Z$100,$D383,0)/(VLOOKUP(BQ$276,UI!$A$12:$O$51,VLOOKUP(BQ$278,$B$276:$C$278,2,0),0)/1000)),"")</f>
        <v/>
      </c>
      <c r="BR383" s="145" t="str">
        <f>IFERROR(TRUNC(VLOOKUP($E383,'Container Panel'!$B$41:$Z$100,$D383,0)/(VLOOKUP(BR$276,UI!$A$12:$O$51,VLOOKUP(BR$278,$B$276:$C$278,2,0),0)/1000)),"")</f>
        <v/>
      </c>
      <c r="BS383" s="145" t="str">
        <f>IFERROR(TRUNC(VLOOKUP($E383,'Container Panel'!$B$41:$Z$100,$D383,0)/(VLOOKUP(BS$276,UI!$A$12:$O$51,VLOOKUP(BS$278,$B$276:$C$278,2,0),0)/1000)),"")</f>
        <v/>
      </c>
      <c r="BT383" s="145" t="str">
        <f>IFERROR(TRUNC(VLOOKUP($E383,'Container Panel'!$B$41:$Z$100,$D383,0)/(VLOOKUP(BT$276,UI!$A$12:$O$51,VLOOKUP(BT$278,$B$276:$C$278,2,0),0)/1000)),"")</f>
        <v/>
      </c>
      <c r="BU383" s="145" t="str">
        <f>IFERROR(TRUNC(VLOOKUP($E383,'Container Panel'!$B$41:$Z$100,$D383,0)/(VLOOKUP(BU$276,UI!$A$12:$O$51,VLOOKUP(BU$278,$B$276:$C$278,2,0),0)/1000)),"")</f>
        <v/>
      </c>
      <c r="BV383" s="145" t="str">
        <f>IFERROR(TRUNC(VLOOKUP($E383,'Container Panel'!$B$41:$Z$100,$D383,0)/(VLOOKUP(BV$276,UI!$A$12:$O$51,VLOOKUP(BV$278,$B$276:$C$278,2,0),0)/1000)),"")</f>
        <v/>
      </c>
      <c r="BW383" s="145" t="str">
        <f>IFERROR(TRUNC(VLOOKUP($E383,'Container Panel'!$B$41:$Z$100,$D383,0)/(VLOOKUP(BW$276,UI!$A$12:$O$51,VLOOKUP(BW$278,$B$276:$C$278,2,0),0)/1000)),"")</f>
        <v/>
      </c>
      <c r="BX383" s="145" t="str">
        <f>IFERROR(TRUNC(VLOOKUP($E383,'Container Panel'!$B$41:$Z$100,$D383,0)/(VLOOKUP(BX$276,UI!$A$12:$O$51,VLOOKUP(BX$278,$B$276:$C$278,2,0),0)/1000)),"")</f>
        <v/>
      </c>
      <c r="BY383" s="145" t="str">
        <f>IFERROR(TRUNC(VLOOKUP($E383,'Container Panel'!$B$41:$Z$100,$D383,0)/(VLOOKUP(BY$276,UI!$A$12:$O$51,VLOOKUP(BY$278,$B$276:$C$278,2,0),0)/1000)),"")</f>
        <v/>
      </c>
      <c r="BZ383" s="145" t="str">
        <f>IFERROR(TRUNC(VLOOKUP($E383,'Container Panel'!$B$41:$Z$100,$D383,0)/(VLOOKUP(BZ$276,UI!$A$12:$O$51,VLOOKUP(BZ$278,$B$276:$C$278,2,0),0)/1000)),"")</f>
        <v/>
      </c>
      <c r="CA383" s="145" t="str">
        <f>IFERROR(TRUNC(VLOOKUP($E383,'Container Panel'!$B$41:$Z$100,$D383,0)/(VLOOKUP(CA$276,UI!$A$12:$O$51,VLOOKUP(CA$278,$B$276:$C$278,2,0),0)/1000)),"")</f>
        <v/>
      </c>
      <c r="CB383" s="145" t="str">
        <f>IFERROR(TRUNC(VLOOKUP($E383,'Container Panel'!$B$41:$Z$100,$D383,0)/(VLOOKUP(CB$276,UI!$A$12:$O$51,VLOOKUP(CB$278,$B$276:$C$278,2,0),0)/1000)),"")</f>
        <v/>
      </c>
      <c r="CC383" s="145" t="str">
        <f>IFERROR(TRUNC(VLOOKUP($E383,'Container Panel'!$B$41:$Z$100,$D383,0)/(VLOOKUP(CC$276,UI!$A$12:$O$51,VLOOKUP(CC$278,$B$276:$C$278,2,0),0)/1000)),"")</f>
        <v/>
      </c>
      <c r="CD383" s="145" t="str">
        <f>IFERROR(TRUNC(VLOOKUP($E383,'Container Panel'!$B$41:$Z$100,$D383,0)/(VLOOKUP(CD$276,UI!$A$12:$O$51,VLOOKUP(CD$278,$B$276:$C$278,2,0),0)/1000)),"")</f>
        <v/>
      </c>
      <c r="CE383" s="145" t="str">
        <f>IFERROR(TRUNC(VLOOKUP($E383,'Container Panel'!$B$41:$Z$100,$D383,0)/(VLOOKUP(CE$276,UI!$A$12:$O$51,VLOOKUP(CE$278,$B$276:$C$278,2,0),0)/1000)),"")</f>
        <v/>
      </c>
      <c r="CF383" s="145" t="str">
        <f>IFERROR(TRUNC(VLOOKUP($E383,'Container Panel'!$B$41:$Z$100,$D383,0)/(VLOOKUP(CF$276,UI!$A$12:$O$51,VLOOKUP(CF$278,$B$276:$C$278,2,0),0)/1000)),"")</f>
        <v/>
      </c>
      <c r="CG383" s="145" t="str">
        <f>IFERROR(TRUNC(VLOOKUP($E383,'Container Panel'!$B$41:$Z$100,$D383,0)/(VLOOKUP(CG$276,UI!$A$12:$O$51,VLOOKUP(CG$278,$B$276:$C$278,2,0),0)/1000)),"")</f>
        <v/>
      </c>
      <c r="CH383" s="145" t="str">
        <f>IFERROR(TRUNC(VLOOKUP($E383,'Container Panel'!$B$41:$Z$100,$D383,0)/(VLOOKUP(CH$276,UI!$A$12:$O$51,VLOOKUP(CH$278,$B$276:$C$278,2,0),0)/1000)),"")</f>
        <v/>
      </c>
      <c r="CI383" s="145" t="str">
        <f>IFERROR(TRUNC(VLOOKUP($E383,'Container Panel'!$B$41:$Z$100,$D383,0)/(VLOOKUP(CI$276,UI!$A$12:$O$51,VLOOKUP(CI$278,$B$276:$C$278,2,0),0)/1000)),"")</f>
        <v/>
      </c>
      <c r="CJ383" s="145" t="str">
        <f>IFERROR(TRUNC(VLOOKUP($E383,'Container Panel'!$B$41:$Z$100,$D383,0)/(VLOOKUP(CJ$276,UI!$A$12:$O$51,VLOOKUP(CJ$278,$B$276:$C$278,2,0),0)/1000)),"")</f>
        <v/>
      </c>
      <c r="CK383" s="145" t="str">
        <f>IFERROR(TRUNC(VLOOKUP($E383,'Container Panel'!$B$41:$Z$100,$D383,0)/(VLOOKUP(CK$276,UI!$A$12:$O$51,VLOOKUP(CK$278,$B$276:$C$278,2,0),0)/1000)),"")</f>
        <v/>
      </c>
      <c r="CL383" s="145" t="str">
        <f>IFERROR(TRUNC(VLOOKUP($E383,'Container Panel'!$B$41:$Z$100,$D383,0)/(VLOOKUP(CL$276,UI!$A$12:$O$51,VLOOKUP(CL$278,$B$276:$C$278,2,0),0)/1000)),"")</f>
        <v/>
      </c>
      <c r="CM383" s="145" t="str">
        <f>IFERROR(TRUNC(VLOOKUP($E383,'Container Panel'!$B$41:$Z$100,$D383,0)/(VLOOKUP(CM$276,UI!$A$12:$O$51,VLOOKUP(CM$278,$B$276:$C$278,2,0),0)/1000)),"")</f>
        <v/>
      </c>
      <c r="CN383" s="145" t="str">
        <f>IFERROR(TRUNC(VLOOKUP($E383,'Container Panel'!$B$41:$Z$100,$D383,0)/(VLOOKUP(CN$276,UI!$A$12:$O$51,VLOOKUP(CN$278,$B$276:$C$278,2,0),0)/1000)),"")</f>
        <v/>
      </c>
      <c r="CO383" s="145" t="str">
        <f>IFERROR(TRUNC(VLOOKUP($E383,'Container Panel'!$B$41:$Z$100,$D383,0)/(VLOOKUP(CO$276,UI!$A$12:$O$51,VLOOKUP(CO$278,$B$276:$C$278,2,0),0)/1000)),"")</f>
        <v/>
      </c>
      <c r="CP383" s="145" t="str">
        <f>IFERROR(TRUNC(VLOOKUP($E383,'Container Panel'!$B$41:$Z$100,$D383,0)/(VLOOKUP(CP$276,UI!$A$12:$O$51,VLOOKUP(CP$278,$B$276:$C$278,2,0),0)/1000)),"")</f>
        <v/>
      </c>
      <c r="CQ383" s="145" t="str">
        <f>IFERROR(TRUNC(VLOOKUP($E383,'Container Panel'!$B$41:$Z$100,$D383,0)/(VLOOKUP(CQ$276,UI!$A$12:$O$51,VLOOKUP(CQ$278,$B$276:$C$278,2,0),0)/1000)),"")</f>
        <v/>
      </c>
      <c r="CR383" s="145" t="str">
        <f>IFERROR(TRUNC(VLOOKUP($E383,'Container Panel'!$B$41:$Z$100,$D383,0)/(VLOOKUP(CR$276,UI!$A$12:$O$51,VLOOKUP(CR$278,$B$276:$C$278,2,0),0)/1000)),"")</f>
        <v/>
      </c>
      <c r="CS383" s="145" t="str">
        <f>IFERROR(TRUNC(VLOOKUP($E383,'Container Panel'!$B$41:$Z$100,$D383,0)/(VLOOKUP(CS$276,UI!$A$12:$O$51,VLOOKUP(CS$278,$B$276:$C$278,2,0),0)/1000)),"")</f>
        <v/>
      </c>
      <c r="CT383" s="145" t="str">
        <f>IFERROR(TRUNC(VLOOKUP($E383,'Container Panel'!$B$41:$Z$100,$D383,0)/(VLOOKUP(CT$276,UI!$A$12:$O$51,VLOOKUP(CT$278,$B$276:$C$278,2,0),0)/1000)),"")</f>
        <v/>
      </c>
      <c r="CU383" s="145" t="str">
        <f>IFERROR(TRUNC(VLOOKUP($E383,'Container Panel'!$B$41:$Z$100,$D383,0)/(VLOOKUP(CU$276,UI!$A$12:$O$51,VLOOKUP(CU$278,$B$276:$C$278,2,0),0)/1000)),"")</f>
        <v/>
      </c>
      <c r="CV383" s="145" t="str">
        <f>IFERROR(TRUNC(VLOOKUP($E383,'Container Panel'!$B$41:$Z$100,$D383,0)/(VLOOKUP(CV$276,UI!$A$12:$O$51,VLOOKUP(CV$278,$B$276:$C$278,2,0),0)/1000)),"")</f>
        <v/>
      </c>
      <c r="CW383" s="145" t="str">
        <f>IFERROR(TRUNC(VLOOKUP($E383,'Container Panel'!$B$41:$Z$100,$D383,0)/(VLOOKUP(CW$276,UI!$A$12:$O$51,VLOOKUP(CW$278,$B$276:$C$278,2,0),0)/1000)),"")</f>
        <v/>
      </c>
      <c r="CX383" s="145" t="str">
        <f>IFERROR(TRUNC(VLOOKUP($E383,'Container Panel'!$B$41:$Z$100,$D383,0)/(VLOOKUP(CX$276,UI!$A$12:$O$51,VLOOKUP(CX$278,$B$276:$C$278,2,0),0)/1000)),"")</f>
        <v/>
      </c>
      <c r="CY383" s="145" t="str">
        <f>IFERROR(TRUNC(VLOOKUP($E383,'Container Panel'!$B$41:$Z$100,$D383,0)/(VLOOKUP(CY$276,UI!$A$12:$O$51,VLOOKUP(CY$278,$B$276:$C$278,2,0),0)/1000)),"")</f>
        <v/>
      </c>
      <c r="CZ383" s="145" t="str">
        <f>IFERROR(TRUNC(VLOOKUP($E383,'Container Panel'!$B$41:$Z$100,$D383,0)/(VLOOKUP(CZ$276,UI!$A$12:$O$51,VLOOKUP(CZ$278,$B$276:$C$278,2,0),0)/1000)),"")</f>
        <v/>
      </c>
      <c r="DA383" s="145" t="str">
        <f>IFERROR(TRUNC(VLOOKUP($E383,'Container Panel'!$B$41:$Z$100,$D383,0)/(VLOOKUP(DA$276,UI!$A$12:$O$51,VLOOKUP(DA$278,$B$276:$C$278,2,0),0)/1000)),"")</f>
        <v/>
      </c>
      <c r="DB383" s="145" t="str">
        <f>IFERROR(TRUNC(VLOOKUP($E383,'Container Panel'!$B$41:$Z$100,$D383,0)/(VLOOKUP(DB$276,UI!$A$12:$O$51,VLOOKUP(DB$278,$B$276:$C$278,2,0),0)/1000)),"")</f>
        <v/>
      </c>
      <c r="DC383" s="145" t="str">
        <f>IFERROR(TRUNC(VLOOKUP($E383,'Container Panel'!$B$41:$Z$100,$D383,0)/(VLOOKUP(DC$276,UI!$A$12:$O$51,VLOOKUP(DC$278,$B$276:$C$278,2,0),0)/1000)),"")</f>
        <v/>
      </c>
      <c r="DD383" s="145" t="str">
        <f>IFERROR(TRUNC(VLOOKUP($E383,'Container Panel'!$B$41:$Z$100,$D383,0)/(VLOOKUP(DD$276,UI!$A$12:$O$51,VLOOKUP(DD$278,$B$276:$C$278,2,0),0)/1000)),"")</f>
        <v/>
      </c>
      <c r="DE383" s="145" t="str">
        <f>IFERROR(TRUNC(VLOOKUP($E383,'Container Panel'!$B$41:$Z$100,$D383,0)/(VLOOKUP(DE$276,UI!$A$12:$O$51,VLOOKUP(DE$278,$B$276:$C$278,2,0),0)/1000)),"")</f>
        <v/>
      </c>
      <c r="DF383" s="145" t="str">
        <f>IFERROR(TRUNC(VLOOKUP($E383,'Container Panel'!$B$41:$Z$100,$D383,0)/(VLOOKUP(DF$276,UI!$A$12:$O$51,VLOOKUP(DF$278,$B$276:$C$278,2,0),0)/1000)),"")</f>
        <v/>
      </c>
      <c r="DG383" s="145" t="str">
        <f>IFERROR(TRUNC(VLOOKUP($E383,'Container Panel'!$B$41:$Z$100,$D383,0)/(VLOOKUP(DG$276,UI!$A$12:$O$51,VLOOKUP(DG$278,$B$276:$C$278,2,0),0)/1000)),"")</f>
        <v/>
      </c>
      <c r="DH383" s="145" t="str">
        <f>IFERROR(TRUNC(VLOOKUP($E383,'Container Panel'!$B$41:$Z$100,$D383,0)/(VLOOKUP(DH$276,UI!$A$12:$O$51,VLOOKUP(DH$278,$B$276:$C$278,2,0),0)/1000)),"")</f>
        <v/>
      </c>
      <c r="DI383" s="145" t="str">
        <f>IFERROR(TRUNC(VLOOKUP($E383,'Container Panel'!$B$41:$Z$100,$D383,0)/(VLOOKUP(DI$276,UI!$A$12:$O$51,VLOOKUP(DI$278,$B$276:$C$278,2,0),0)/1000)),"")</f>
        <v/>
      </c>
      <c r="DJ383" s="145" t="str">
        <f>IFERROR(TRUNC(VLOOKUP($E383,'Container Panel'!$B$41:$Z$100,$D383,0)/(VLOOKUP(DJ$276,UI!$A$12:$O$51,VLOOKUP(DJ$278,$B$276:$C$278,2,0),0)/1000)),"")</f>
        <v/>
      </c>
      <c r="DK383" s="145" t="str">
        <f>IFERROR(TRUNC(VLOOKUP($E383,'Container Panel'!$B$41:$Z$100,$D383,0)/(VLOOKUP(DK$276,UI!$A$12:$O$51,VLOOKUP(DK$278,$B$276:$C$278,2,0),0)/1000)),"")</f>
        <v/>
      </c>
      <c r="DL383" s="145" t="str">
        <f>IFERROR(TRUNC(VLOOKUP($E383,'Container Panel'!$B$41:$Z$100,$D383,0)/(VLOOKUP(DL$276,UI!$A$12:$O$51,VLOOKUP(DL$278,$B$276:$C$278,2,0),0)/1000)),"")</f>
        <v/>
      </c>
      <c r="DM383" s="145" t="str">
        <f>IFERROR(TRUNC(VLOOKUP($E383,'Container Panel'!$B$41:$Z$100,$D383,0)/(VLOOKUP(DM$276,UI!$A$12:$O$51,VLOOKUP(DM$278,$B$276:$C$278,2,0),0)/1000)),"")</f>
        <v/>
      </c>
      <c r="DN383" s="145" t="str">
        <f>IFERROR(TRUNC(VLOOKUP($E383,'Container Panel'!$B$41:$Z$100,$D383,0)/(VLOOKUP(DN$276,UI!$A$12:$O$51,VLOOKUP(DN$278,$B$276:$C$278,2,0),0)/1000)),"")</f>
        <v/>
      </c>
      <c r="DO383" s="145" t="str">
        <f>IFERROR(TRUNC(VLOOKUP($E383,'Container Panel'!$B$41:$Z$100,$D383,0)/(VLOOKUP(DO$276,UI!$A$12:$O$51,VLOOKUP(DO$278,$B$276:$C$278,2,0),0)/1000)),"")</f>
        <v/>
      </c>
      <c r="DP383" s="145" t="str">
        <f>IFERROR(TRUNC(VLOOKUP($E383,'Container Panel'!$B$41:$Z$100,$D383,0)/(VLOOKUP(DP$276,UI!$A$12:$O$51,VLOOKUP(DP$278,$B$276:$C$278,2,0),0)/1000)),"")</f>
        <v/>
      </c>
      <c r="DQ383" s="145" t="str">
        <f>IFERROR(TRUNC(VLOOKUP($E383,'Container Panel'!$B$41:$Z$100,$D383,0)/(VLOOKUP(DQ$276,UI!$A$12:$O$51,VLOOKUP(DQ$278,$B$276:$C$278,2,0),0)/1000)),"")</f>
        <v/>
      </c>
      <c r="DR383" s="145" t="str">
        <f>IFERROR(TRUNC(VLOOKUP($E383,'Container Panel'!$B$41:$Z$100,$D383,0)/(VLOOKUP(DR$276,UI!$A$12:$O$51,VLOOKUP(DR$278,$B$276:$C$278,2,0),0)/1000)),"")</f>
        <v/>
      </c>
      <c r="DS383" s="145" t="str">
        <f>IFERROR(TRUNC(VLOOKUP($E383,'Container Panel'!$B$41:$Z$100,$D383,0)/(VLOOKUP(DS$276,UI!$A$12:$O$51,VLOOKUP(DS$278,$B$276:$C$278,2,0),0)/1000)),"")</f>
        <v/>
      </c>
      <c r="DT383" s="145" t="str">
        <f>IFERROR(TRUNC(VLOOKUP($E383,'Container Panel'!$B$41:$Z$100,$D383,0)/(VLOOKUP(DT$276,UI!$A$12:$O$51,VLOOKUP(DT$278,$B$276:$C$278,2,0),0)/1000)),"")</f>
        <v/>
      </c>
      <c r="DU383" s="145" t="str">
        <f>IFERROR(TRUNC(VLOOKUP($E383,'Container Panel'!$B$41:$Z$100,$D383,0)/(VLOOKUP(DU$276,UI!$A$12:$O$51,VLOOKUP(DU$278,$B$276:$C$278,2,0),0)/1000)),"")</f>
        <v/>
      </c>
      <c r="DV383" s="145" t="str">
        <f>IFERROR(TRUNC(VLOOKUP($E383,'Container Panel'!$B$41:$Z$100,$D383,0)/(VLOOKUP(DV$276,UI!$A$12:$O$51,VLOOKUP(DV$278,$B$276:$C$278,2,0),0)/1000)),"")</f>
        <v/>
      </c>
      <c r="DW383" s="145" t="str">
        <f>IFERROR(TRUNC(VLOOKUP($E383,'Container Panel'!$B$41:$Z$100,$D383,0)/(VLOOKUP(DW$276,UI!$A$12:$O$51,VLOOKUP(DW$278,$B$276:$C$278,2,0),0)/1000)),"")</f>
        <v/>
      </c>
      <c r="DX383" s="145" t="str">
        <f>IFERROR(TRUNC(VLOOKUP($E383,'Container Panel'!$B$41:$Z$100,$D383,0)/(VLOOKUP(DX$276,UI!$A$12:$O$51,VLOOKUP(DX$278,$B$276:$C$278,2,0),0)/1000)),"")</f>
        <v/>
      </c>
      <c r="DY383" s="145" t="str">
        <f>IFERROR(TRUNC(VLOOKUP($E383,'Container Panel'!$B$41:$Z$100,$D383,0)/(VLOOKUP(DY$276,UI!$A$12:$O$51,VLOOKUP(DY$278,$B$276:$C$278,2,0),0)/1000)),"")</f>
        <v/>
      </c>
      <c r="DZ383" s="145" t="str">
        <f>IFERROR(TRUNC(VLOOKUP($E383,'Container Panel'!$B$41:$Z$100,$D383,0)/(VLOOKUP(DZ$276,UI!$A$12:$O$51,VLOOKUP(DZ$278,$B$276:$C$278,2,0),0)/1000)),"")</f>
        <v/>
      </c>
      <c r="EA383" s="145" t="str">
        <f>IFERROR(TRUNC(VLOOKUP($E383,'Container Panel'!$B$41:$Z$100,$D383,0)/(VLOOKUP(EA$276,UI!$A$12:$O$51,VLOOKUP(EA$278,$B$276:$C$278,2,0),0)/1000)),"")</f>
        <v/>
      </c>
      <c r="EB383" s="145" t="str">
        <f>IFERROR(TRUNC(VLOOKUP($E383,'Container Panel'!$B$41:$Z$100,$D383,0)/(VLOOKUP(EB$276,UI!$A$12:$O$51,VLOOKUP(EB$278,$B$276:$C$278,2,0),0)/1000)),"")</f>
        <v/>
      </c>
      <c r="EC383" s="145" t="str">
        <f>IFERROR(TRUNC(VLOOKUP($E383,'Container Panel'!$B$41:$Z$100,$D383,0)/(VLOOKUP(EC$276,UI!$A$12:$O$51,VLOOKUP(EC$278,$B$276:$C$278,2,0),0)/1000)),"")</f>
        <v/>
      </c>
      <c r="ED383" s="145" t="str">
        <f>IFERROR(TRUNC(VLOOKUP($E383,'Container Panel'!$B$41:$Z$100,$D383,0)/(VLOOKUP(ED$276,UI!$A$12:$O$51,VLOOKUP(ED$278,$B$276:$C$278,2,0),0)/1000)),"")</f>
        <v/>
      </c>
      <c r="EE383" s="145" t="str">
        <f>IFERROR(TRUNC(VLOOKUP($E383,'Container Panel'!$B$41:$Z$100,$D383,0)/(VLOOKUP(EE$276,UI!$A$12:$O$51,VLOOKUP(EE$278,$B$276:$C$278,2,0),0)/1000)),"")</f>
        <v/>
      </c>
      <c r="EF383" s="145" t="str">
        <f>IFERROR(TRUNC(VLOOKUP($E383,'Container Panel'!$B$41:$Z$100,$D383,0)/(VLOOKUP(EF$276,UI!$A$12:$O$51,VLOOKUP(EF$278,$B$276:$C$278,2,0),0)/1000)),"")</f>
        <v/>
      </c>
      <c r="EG383" s="145" t="str">
        <f>IFERROR(TRUNC(VLOOKUP($E383,'Container Panel'!$B$41:$Z$100,$D383,0)/(VLOOKUP(EG$276,UI!$A$12:$O$51,VLOOKUP(EG$278,$B$276:$C$278,2,0),0)/1000)),"")</f>
        <v/>
      </c>
      <c r="EH383" s="145" t="str">
        <f>IFERROR(TRUNC(VLOOKUP($E383,'Container Panel'!$B$41:$Z$100,$D383,0)/(VLOOKUP(EH$276,UI!$A$12:$O$51,VLOOKUP(EH$278,$B$276:$C$278,2,0),0)/1000)),"")</f>
        <v/>
      </c>
      <c r="EI383" s="145" t="str">
        <f>IFERROR(TRUNC(VLOOKUP($E383,'Container Panel'!$B$41:$Z$100,$D383,0)/(VLOOKUP(EI$276,UI!$A$12:$O$51,VLOOKUP(EI$278,$B$276:$C$278,2,0),0)/1000)),"")</f>
        <v/>
      </c>
      <c r="EJ383" s="145" t="str">
        <f>IFERROR(TRUNC(VLOOKUP($E383,'Container Panel'!$B$41:$Z$100,$D383,0)/(VLOOKUP(EJ$276,UI!$A$12:$O$51,VLOOKUP(EJ$278,$B$276:$C$278,2,0),0)/1000)),"")</f>
        <v/>
      </c>
      <c r="EK383" s="145" t="str">
        <f>IFERROR(TRUNC(VLOOKUP($E383,'Container Panel'!$B$41:$Z$100,$D383,0)/(VLOOKUP(EK$276,UI!$A$12:$O$51,VLOOKUP(EK$278,$B$276:$C$278,2,0),0)/1000)),"")</f>
        <v/>
      </c>
      <c r="EL383" s="145" t="str">
        <f>IFERROR(TRUNC(VLOOKUP($E383,'Container Panel'!$B$41:$Z$100,$D383,0)/(VLOOKUP(EL$276,UI!$A$12:$O$51,VLOOKUP(EL$278,$B$276:$C$278,2,0),0)/1000)),"")</f>
        <v/>
      </c>
      <c r="EM383" s="145" t="str">
        <f>IFERROR(TRUNC(VLOOKUP($E383,'Container Panel'!$B$41:$Z$100,$D383,0)/(VLOOKUP(EM$276,UI!$A$12:$O$51,VLOOKUP(EM$278,$B$276:$C$278,2,0),0)/1000)),"")</f>
        <v/>
      </c>
      <c r="EN383" s="145" t="str">
        <f>IFERROR(TRUNC(VLOOKUP($E383,'Container Panel'!$B$41:$Z$100,$D383,0)/(VLOOKUP(EN$276,UI!$A$12:$O$51,VLOOKUP(EN$278,$B$276:$C$278,2,0),0)/1000)),"")</f>
        <v/>
      </c>
      <c r="EO383" s="145" t="str">
        <f>IFERROR(TRUNC(VLOOKUP($E383,'Container Panel'!$B$41:$Z$100,$D383,0)/(VLOOKUP(EO$276,UI!$A$12:$O$51,VLOOKUP(EO$278,$B$276:$C$278,2,0),0)/1000)),"")</f>
        <v/>
      </c>
      <c r="EP383" s="145" t="str">
        <f>IFERROR(TRUNC(VLOOKUP($E383,'Container Panel'!$B$41:$Z$100,$D383,0)/(VLOOKUP(EP$276,UI!$A$12:$O$51,VLOOKUP(EP$278,$B$276:$C$278,2,0),0)/1000)),"")</f>
        <v/>
      </c>
      <c r="EQ383" s="145" t="str">
        <f>IFERROR(TRUNC(VLOOKUP($E383,'Container Panel'!$B$41:$Z$100,$D383,0)/(VLOOKUP(EQ$276,UI!$A$12:$O$51,VLOOKUP(EQ$278,$B$276:$C$278,2,0),0)/1000)),"")</f>
        <v/>
      </c>
      <c r="ER383" s="145" t="str">
        <f>IFERROR(TRUNC(VLOOKUP($E383,'Container Panel'!$B$41:$Z$100,$D383,0)/(VLOOKUP(ER$276,UI!$A$12:$O$51,VLOOKUP(ER$278,$B$276:$C$278,2,0),0)/1000)),"")</f>
        <v/>
      </c>
      <c r="ES383" s="145" t="str">
        <f>IFERROR(TRUNC(VLOOKUP($E383,'Container Panel'!$B$41:$Z$100,$D383,0)/(VLOOKUP(ES$276,UI!$A$12:$O$51,VLOOKUP(ES$278,$B$276:$C$278,2,0),0)/1000)),"")</f>
        <v/>
      </c>
      <c r="ET383" s="145" t="str">
        <f>IFERROR(TRUNC(VLOOKUP($E383,'Container Panel'!$B$41:$Z$100,$D383,0)/(VLOOKUP(ET$276,UI!$A$12:$O$51,VLOOKUP(ET$278,$B$276:$C$278,2,0),0)/1000)),"")</f>
        <v/>
      </c>
      <c r="EU383" s="145" t="str">
        <f>IFERROR(TRUNC(VLOOKUP($E383,'Container Panel'!$B$41:$Z$100,$D383,0)/(VLOOKUP(EU$276,UI!$A$12:$O$51,VLOOKUP(EU$278,$B$276:$C$278,2,0),0)/1000)),"")</f>
        <v/>
      </c>
      <c r="EV383" s="145" t="str">
        <f>IFERROR(TRUNC(VLOOKUP($E383,'Container Panel'!$B$41:$Z$100,$D383,0)/(VLOOKUP(EV$276,UI!$A$12:$O$51,VLOOKUP(EV$278,$B$276:$C$278,2,0),0)/1000)),"")</f>
        <v/>
      </c>
      <c r="EW383" s="145" t="str">
        <f>IFERROR(TRUNC(VLOOKUP($E383,'Container Panel'!$B$41:$Z$100,$D383,0)/(VLOOKUP(EW$276,UI!$A$12:$O$51,VLOOKUP(EW$278,$B$276:$C$278,2,0),0)/1000)),"")</f>
        <v/>
      </c>
      <c r="EX383" s="145" t="str">
        <f>IFERROR(TRUNC(VLOOKUP($E383,'Container Panel'!$B$41:$Z$100,$D383,0)/(VLOOKUP(EX$276,UI!$A$12:$O$51,VLOOKUP(EX$278,$B$276:$C$278,2,0),0)/1000)),"")</f>
        <v/>
      </c>
      <c r="EY383" s="145" t="str">
        <f>IFERROR(TRUNC(VLOOKUP($E383,'Container Panel'!$B$41:$Z$100,$D383,0)/(VLOOKUP(EY$276,UI!$A$12:$O$51,VLOOKUP(EY$278,$B$276:$C$278,2,0),0)/1000)),"")</f>
        <v/>
      </c>
      <c r="EZ383" s="145" t="str">
        <f>IFERROR(TRUNC(VLOOKUP($E383,'Container Panel'!$B$41:$Z$100,$D383,0)/(VLOOKUP(EZ$276,UI!$A$12:$O$51,VLOOKUP(EZ$278,$B$276:$C$278,2,0),0)/1000)),"")</f>
        <v/>
      </c>
      <c r="FA383" s="145" t="str">
        <f>IFERROR(TRUNC(VLOOKUP($E383,'Container Panel'!$B$41:$Z$100,$D383,0)/(VLOOKUP(FA$276,UI!$A$12:$O$51,VLOOKUP(FA$278,$B$276:$C$278,2,0),0)/1000)),"")</f>
        <v/>
      </c>
      <c r="FB383" s="145" t="str">
        <f>IFERROR(TRUNC(VLOOKUP($E383,'Container Panel'!$B$41:$Z$100,$D383,0)/(VLOOKUP(FB$276,UI!$A$12:$O$51,VLOOKUP(FB$278,$B$276:$C$278,2,0),0)/1000)),"")</f>
        <v/>
      </c>
      <c r="FC383" s="145" t="str">
        <f>IFERROR(TRUNC(VLOOKUP($E383,'Container Panel'!$B$41:$Z$100,$D383,0)/(VLOOKUP(FC$276,UI!$A$12:$O$51,VLOOKUP(FC$278,$B$276:$C$278,2,0),0)/1000)),"")</f>
        <v/>
      </c>
      <c r="FD383" s="145" t="str">
        <f>IFERROR(TRUNC(VLOOKUP($E383,'Container Panel'!$B$41:$Z$100,$D383,0)/(VLOOKUP(FD$276,UI!$A$12:$O$51,VLOOKUP(FD$278,$B$276:$C$278,2,0),0)/1000)),"")</f>
        <v/>
      </c>
      <c r="FE383" s="145" t="str">
        <f>IFERROR(TRUNC(VLOOKUP($E383,'Container Panel'!$B$41:$Z$100,$D383,0)/(VLOOKUP(FE$276,UI!$A$12:$O$51,VLOOKUP(FE$278,$B$276:$C$278,2,0),0)/1000)),"")</f>
        <v/>
      </c>
      <c r="FF383" s="145" t="str">
        <f>IFERROR(TRUNC(VLOOKUP($E383,'Container Panel'!$B$41:$Z$100,$D383,0)/(VLOOKUP(FF$276,UI!$A$12:$O$51,VLOOKUP(FF$278,$B$276:$C$278,2,0),0)/1000)),"")</f>
        <v/>
      </c>
      <c r="FG383" s="145" t="str">
        <f>IFERROR(TRUNC(VLOOKUP($E383,'Container Panel'!$B$41:$Z$100,$D383,0)/(VLOOKUP(FG$276,UI!$A$12:$O$51,VLOOKUP(FG$278,$B$276:$C$278,2,0),0)/1000)),"")</f>
        <v/>
      </c>
      <c r="FH383" s="145" t="str">
        <f>IFERROR(TRUNC(VLOOKUP($E383,'Container Panel'!$B$41:$Z$100,$D383,0)/(VLOOKUP(FH$276,UI!$A$12:$O$51,VLOOKUP(FH$278,$B$276:$C$278,2,0),0)/1000)),"")</f>
        <v/>
      </c>
      <c r="FI383" s="145" t="str">
        <f>IFERROR(TRUNC(VLOOKUP($E383,'Container Panel'!$B$41:$Z$100,$D383,0)/(VLOOKUP(FI$276,UI!$A$12:$O$51,VLOOKUP(FI$278,$B$276:$C$278,2,0),0)/1000)),"")</f>
        <v/>
      </c>
      <c r="FJ383" s="145" t="str">
        <f>IFERROR(TRUNC(VLOOKUP($E383,'Container Panel'!$B$41:$Z$100,$D383,0)/(VLOOKUP(FJ$276,UI!$A$12:$O$51,VLOOKUP(FJ$278,$B$276:$C$278,2,0),0)/1000)),"")</f>
        <v/>
      </c>
      <c r="FK383" s="145" t="str">
        <f>IFERROR(TRUNC(VLOOKUP($E383,'Container Panel'!$B$41:$Z$100,$D383,0)/(VLOOKUP(FK$276,UI!$A$12:$O$51,VLOOKUP(FK$278,$B$276:$C$278,2,0),0)/1000)),"")</f>
        <v/>
      </c>
      <c r="FL383" s="145" t="str">
        <f>IFERROR(TRUNC(VLOOKUP($E383,'Container Panel'!$B$41:$Z$100,$D383,0)/(VLOOKUP(FL$276,UI!$A$12:$O$51,VLOOKUP(FL$278,$B$276:$C$278,2,0),0)/1000)),"")</f>
        <v/>
      </c>
      <c r="FM383" s="145" t="str">
        <f>IFERROR(TRUNC(VLOOKUP($E383,'Container Panel'!$B$41:$Z$100,$D383,0)/(VLOOKUP(FM$276,UI!$A$12:$O$51,VLOOKUP(FM$278,$B$276:$C$278,2,0),0)/1000)),"")</f>
        <v/>
      </c>
      <c r="FN383" s="145" t="str">
        <f>IFERROR(TRUNC(VLOOKUP($E383,'Container Panel'!$B$41:$Z$100,$D383,0)/(VLOOKUP(FN$276,UI!$A$12:$O$51,VLOOKUP(FN$278,$B$276:$C$278,2,0),0)/1000)),"")</f>
        <v/>
      </c>
      <c r="FO383" s="145" t="str">
        <f>IFERROR(TRUNC(VLOOKUP($E383,'Container Panel'!$B$41:$Z$100,$D383,0)/(VLOOKUP(FO$276,UI!$A$12:$O$51,VLOOKUP(FO$278,$B$276:$C$278,2,0),0)/1000)),"")</f>
        <v/>
      </c>
      <c r="FP383" s="145" t="str">
        <f>IFERROR(TRUNC(VLOOKUP($E383,'Container Panel'!$B$41:$Z$100,$D383,0)/(VLOOKUP(FP$276,UI!$A$12:$O$51,VLOOKUP(FP$278,$B$276:$C$278,2,0),0)/1000)),"")</f>
        <v/>
      </c>
      <c r="FQ383" s="145" t="str">
        <f>IFERROR(TRUNC(VLOOKUP($E383,'Container Panel'!$B$41:$Z$100,$D383,0)/(VLOOKUP(FQ$276,UI!$A$12:$O$51,VLOOKUP(FQ$278,$B$276:$C$278,2,0),0)/1000)),"")</f>
        <v/>
      </c>
      <c r="FR383" s="145" t="str">
        <f>IFERROR(TRUNC(VLOOKUP($E383,'Container Panel'!$B$41:$Z$100,$D383,0)/(VLOOKUP(FR$276,UI!$A$12:$O$51,VLOOKUP(FR$278,$B$276:$C$278,2,0),0)/1000)),"")</f>
        <v/>
      </c>
      <c r="FS383" s="145" t="str">
        <f>IFERROR(TRUNC(VLOOKUP($E383,'Container Panel'!$B$41:$Z$100,$D383,0)/(VLOOKUP(FS$276,UI!$A$12:$O$51,VLOOKUP(FS$278,$B$276:$C$278,2,0),0)/1000)),"")</f>
        <v/>
      </c>
      <c r="FT383" s="145" t="str">
        <f>IFERROR(TRUNC(VLOOKUP($E383,'Container Panel'!$B$41:$Z$100,$D383,0)/(VLOOKUP(FT$276,UI!$A$12:$O$51,VLOOKUP(FT$278,$B$276:$C$278,2,0),0)/1000)),"")</f>
        <v/>
      </c>
      <c r="FU383" s="145" t="str">
        <f>IFERROR(TRUNC(VLOOKUP($E383,'Container Panel'!$B$41:$Z$100,$D383,0)/(VLOOKUP(FU$276,UI!$A$12:$O$51,VLOOKUP(FU$278,$B$276:$C$278,2,0),0)/1000)),"")</f>
        <v/>
      </c>
      <c r="FV383" s="145" t="str">
        <f>IFERROR(TRUNC(VLOOKUP($E383,'Container Panel'!$B$41:$Z$100,$D383,0)/(VLOOKUP(FV$276,UI!$A$12:$O$51,VLOOKUP(FV$278,$B$276:$C$278,2,0),0)/1000)),"")</f>
        <v/>
      </c>
      <c r="FW383" s="145" t="str">
        <f>IFERROR(TRUNC(VLOOKUP($E383,'Container Panel'!$B$41:$Z$100,$D383,0)/(VLOOKUP(FW$276,UI!$A$12:$O$51,VLOOKUP(FW$278,$B$276:$C$278,2,0),0)/1000)),"")</f>
        <v/>
      </c>
      <c r="FX383" s="145" t="str">
        <f>IFERROR(TRUNC(VLOOKUP($E383,'Container Panel'!$B$41:$Z$100,$D383,0)/(VLOOKUP(FX$276,UI!$A$12:$O$51,VLOOKUP(FX$278,$B$276:$C$278,2,0),0)/1000)),"")</f>
        <v/>
      </c>
      <c r="FY383" s="145" t="str">
        <f>IFERROR(TRUNC(VLOOKUP($E383,'Container Panel'!$B$41:$Z$100,$D383,0)/(VLOOKUP(FY$276,UI!$A$12:$O$51,VLOOKUP(FY$278,$B$276:$C$278,2,0),0)/1000)),"")</f>
        <v/>
      </c>
      <c r="FZ383" s="145" t="str">
        <f>IFERROR(TRUNC(VLOOKUP($E383,'Container Panel'!$B$41:$Z$100,$D383,0)/(VLOOKUP(FZ$276,UI!$A$12:$O$51,VLOOKUP(FZ$278,$B$276:$C$278,2,0),0)/1000)),"")</f>
        <v/>
      </c>
      <c r="GA383" s="145" t="str">
        <f>IFERROR(TRUNC(VLOOKUP($E383,'Container Panel'!$B$41:$Z$100,$D383,0)/(VLOOKUP(GA$276,UI!$A$12:$O$51,VLOOKUP(GA$278,$B$276:$C$278,2,0),0)/1000)),"")</f>
        <v/>
      </c>
      <c r="GB383" s="145" t="str">
        <f>IFERROR(TRUNC(VLOOKUP($E383,'Container Panel'!$B$41:$Z$100,$D383,0)/(VLOOKUP(GB$276,UI!$A$12:$O$51,VLOOKUP(GB$278,$B$276:$C$278,2,0),0)/1000)),"")</f>
        <v/>
      </c>
      <c r="GC383" s="145" t="str">
        <f>IFERROR(TRUNC(VLOOKUP($E383,'Container Panel'!$B$41:$Z$100,$D383,0)/(VLOOKUP(GC$276,UI!$A$12:$O$51,VLOOKUP(GC$278,$B$276:$C$278,2,0),0)/1000)),"")</f>
        <v/>
      </c>
      <c r="GD383" s="145" t="str">
        <f>IFERROR(TRUNC(VLOOKUP($E383,'Container Panel'!$B$41:$Z$100,$D383,0)/(VLOOKUP(GD$276,UI!$A$12:$O$51,VLOOKUP(GD$278,$B$276:$C$278,2,0),0)/1000)),"")</f>
        <v/>
      </c>
      <c r="GE383" s="145" t="str">
        <f>IFERROR(TRUNC(VLOOKUP($E383,'Container Panel'!$B$41:$Z$100,$D383,0)/(VLOOKUP(GE$276,UI!$A$12:$O$51,VLOOKUP(GE$278,$B$276:$C$278,2,0),0)/1000)),"")</f>
        <v/>
      </c>
      <c r="GF383" s="145" t="str">
        <f>IFERROR(TRUNC(VLOOKUP($E383,'Container Panel'!$B$41:$Z$100,$D383,0)/(VLOOKUP(GF$276,UI!$A$12:$O$51,VLOOKUP(GF$278,$B$276:$C$278,2,0),0)/1000)),"")</f>
        <v/>
      </c>
      <c r="GG383" s="145" t="str">
        <f>IFERROR(TRUNC(VLOOKUP($E383,'Container Panel'!$B$41:$Z$100,$D383,0)/(VLOOKUP(GG$276,UI!$A$12:$O$51,VLOOKUP(GG$278,$B$276:$C$278,2,0),0)/1000)),"")</f>
        <v/>
      </c>
      <c r="GH383" s="145" t="str">
        <f>IFERROR(TRUNC(VLOOKUP($E383,'Container Panel'!$B$41:$Z$100,$D383,0)/(VLOOKUP(GH$276,UI!$A$12:$O$51,VLOOKUP(GH$278,$B$276:$C$278,2,0),0)/1000)),"")</f>
        <v/>
      </c>
      <c r="GI383" s="145" t="str">
        <f>IFERROR(TRUNC(VLOOKUP($E383,'Container Panel'!$B$41:$Z$100,$D383,0)/(VLOOKUP(GI$276,UI!$A$12:$O$51,VLOOKUP(GI$278,$B$276:$C$278,2,0),0)/1000)),"")</f>
        <v/>
      </c>
      <c r="GJ383" s="145" t="str">
        <f>IFERROR(TRUNC(VLOOKUP($E383,'Container Panel'!$B$41:$Z$100,$D383,0)/(VLOOKUP(GJ$276,UI!$A$12:$O$51,VLOOKUP(GJ$278,$B$276:$C$278,2,0),0)/1000)),"")</f>
        <v/>
      </c>
      <c r="GK383" s="145" t="str">
        <f>IFERROR(TRUNC(VLOOKUP($E383,'Container Panel'!$B$41:$Z$100,$D383,0)/(VLOOKUP(GK$276,UI!$A$12:$O$51,VLOOKUP(GK$278,$B$276:$C$278,2,0),0)/1000)),"")</f>
        <v/>
      </c>
      <c r="GL383" s="145" t="str">
        <f>IFERROR(TRUNC(VLOOKUP($E383,'Container Panel'!$B$41:$Z$100,$D383,0)/(VLOOKUP(GL$276,UI!$A$12:$O$51,VLOOKUP(GL$278,$B$276:$C$278,2,0),0)/1000)),"")</f>
        <v/>
      </c>
      <c r="GM383" s="145" t="str">
        <f>IFERROR(TRUNC(VLOOKUP($E383,'Container Panel'!$B$41:$Z$100,$D383,0)/(VLOOKUP(GM$276,UI!$A$12:$O$51,VLOOKUP(GM$278,$B$276:$C$278,2,0),0)/1000)),"")</f>
        <v/>
      </c>
      <c r="GN383" s="145" t="str">
        <f>IFERROR(TRUNC(VLOOKUP($E383,'Container Panel'!$B$41:$Z$100,$D383,0)/(VLOOKUP(GN$276,UI!$A$12:$O$51,VLOOKUP(GN$278,$B$276:$C$278,2,0),0)/1000)),"")</f>
        <v/>
      </c>
      <c r="GO383" s="145" t="str">
        <f>IFERROR(TRUNC(VLOOKUP($E383,'Container Panel'!$B$41:$Z$100,$D383,0)/(VLOOKUP(GO$276,UI!$A$12:$O$51,VLOOKUP(GO$278,$B$276:$C$278,2,0),0)/1000)),"")</f>
        <v/>
      </c>
      <c r="GP383" s="145" t="str">
        <f>IFERROR(TRUNC(VLOOKUP($E383,'Container Panel'!$B$41:$Z$100,$D383,0)/(VLOOKUP(GP$276,UI!$A$12:$O$51,VLOOKUP(GP$278,$B$276:$C$278,2,0),0)/1000)),"")</f>
        <v/>
      </c>
      <c r="GQ383" s="145" t="str">
        <f>IFERROR(TRUNC(VLOOKUP($E383,'Container Panel'!$B$41:$Z$100,$D383,0)/(VLOOKUP(GQ$276,UI!$A$12:$O$51,VLOOKUP(GQ$278,$B$276:$C$278,2,0),0)/1000)),"")</f>
        <v/>
      </c>
      <c r="GR383" s="145" t="str">
        <f>IFERROR(TRUNC(VLOOKUP($E383,'Container Panel'!$B$41:$Z$100,$D383,0)/(VLOOKUP(GR$276,UI!$A$12:$O$51,VLOOKUP(GR$278,$B$276:$C$278,2,0),0)/1000)),"")</f>
        <v/>
      </c>
      <c r="GS383" s="145" t="str">
        <f>IFERROR(TRUNC(VLOOKUP($E383,'Container Panel'!$B$41:$Z$100,$D383,0)/(VLOOKUP(GS$276,UI!$A$12:$O$51,VLOOKUP(GS$278,$B$276:$C$278,2,0),0)/1000)),"")</f>
        <v/>
      </c>
      <c r="GT383" s="145" t="str">
        <f>IFERROR(TRUNC(VLOOKUP($E383,'Container Panel'!$B$41:$Z$100,$D383,0)/(VLOOKUP(GT$276,UI!$A$12:$O$51,VLOOKUP(GT$278,$B$276:$C$278,2,0),0)/1000)),"")</f>
        <v/>
      </c>
      <c r="GU383" s="145" t="str">
        <f>IFERROR(TRUNC(VLOOKUP($E383,'Container Panel'!$B$41:$Z$100,$D383,0)/(VLOOKUP(GU$276,UI!$A$12:$O$51,VLOOKUP(GU$278,$B$276:$C$278,2,0),0)/1000)),"")</f>
        <v/>
      </c>
      <c r="GV383" s="145" t="str">
        <f>IFERROR(TRUNC(VLOOKUP($E383,'Container Panel'!$B$41:$Z$100,$D383,0)/(VLOOKUP(GV$276,UI!$A$12:$O$51,VLOOKUP(GV$278,$B$276:$C$278,2,0),0)/1000)),"")</f>
        <v/>
      </c>
      <c r="GW383" s="145" t="str">
        <f>IFERROR(TRUNC(VLOOKUP($E383,'Container Panel'!$B$41:$Z$100,$D383,0)/(VLOOKUP(GW$276,UI!$A$12:$O$51,VLOOKUP(GW$278,$B$276:$C$278,2,0),0)/1000)),"")</f>
        <v/>
      </c>
      <c r="GX383" s="145" t="str">
        <f>IFERROR(TRUNC(VLOOKUP($E383,'Container Panel'!$B$41:$Z$100,$D383,0)/(VLOOKUP(GX$276,UI!$A$12:$O$51,VLOOKUP(GX$278,$B$276:$C$278,2,0),0)/1000)),"")</f>
        <v/>
      </c>
      <c r="GY383" s="145" t="str">
        <f>IFERROR(TRUNC(VLOOKUP($E383,'Container Panel'!$B$41:$Z$100,$D383,0)/(VLOOKUP(GY$276,UI!$A$12:$O$51,VLOOKUP(GY$278,$B$276:$C$278,2,0),0)/1000)),"")</f>
        <v/>
      </c>
      <c r="GZ383" s="145" t="str">
        <f>IFERROR(TRUNC(VLOOKUP($E383,'Container Panel'!$B$41:$Z$100,$D383,0)/(VLOOKUP(GZ$276,UI!$A$12:$O$51,VLOOKUP(GZ$278,$B$276:$C$278,2,0),0)/1000)),"")</f>
        <v/>
      </c>
      <c r="HA383" s="145" t="str">
        <f>IFERROR(TRUNC(VLOOKUP($E383,'Container Panel'!$B$41:$Z$100,$D383,0)/(VLOOKUP(HA$276,UI!$A$12:$O$51,VLOOKUP(HA$278,$B$276:$C$278,2,0),0)/1000)),"")</f>
        <v/>
      </c>
      <c r="HB383" s="145" t="str">
        <f>IFERROR(TRUNC(VLOOKUP($E383,'Container Panel'!$B$41:$Z$100,$D383,0)/(VLOOKUP(HB$276,UI!$A$12:$O$51,VLOOKUP(HB$278,$B$276:$C$278,2,0),0)/1000)),"")</f>
        <v/>
      </c>
      <c r="HC383" s="145" t="str">
        <f>IFERROR(TRUNC(VLOOKUP($E383,'Container Panel'!$B$41:$Z$100,$D383,0)/(VLOOKUP(HC$276,UI!$A$12:$O$51,VLOOKUP(HC$278,$B$276:$C$278,2,0),0)/1000)),"")</f>
        <v/>
      </c>
      <c r="HD383" s="145" t="str">
        <f>IFERROR(TRUNC(VLOOKUP($E383,'Container Panel'!$B$41:$Z$100,$D383,0)/(VLOOKUP(HD$276,UI!$A$12:$O$51,VLOOKUP(HD$278,$B$276:$C$278,2,0),0)/1000)),"")</f>
        <v/>
      </c>
      <c r="HE383" s="145" t="str">
        <f>IFERROR(TRUNC(VLOOKUP($E383,'Container Panel'!$B$41:$Z$100,$D383,0)/(VLOOKUP(HE$276,UI!$A$12:$O$51,VLOOKUP(HE$278,$B$276:$C$278,2,0),0)/1000)),"")</f>
        <v/>
      </c>
      <c r="HF383" s="145" t="str">
        <f>IFERROR(TRUNC(VLOOKUP($E383,'Container Panel'!$B$41:$Z$100,$D383,0)/(VLOOKUP(HF$276,UI!$A$12:$O$51,VLOOKUP(HF$278,$B$276:$C$278,2,0),0)/1000)),"")</f>
        <v/>
      </c>
      <c r="HG383" s="145" t="str">
        <f>IFERROR(TRUNC(VLOOKUP($E383,'Container Panel'!$B$41:$Z$100,$D383,0)/(VLOOKUP(HG$276,UI!$A$12:$O$51,VLOOKUP(HG$278,$B$276:$C$278,2,0),0)/1000)),"")</f>
        <v/>
      </c>
      <c r="HH383" s="145" t="str">
        <f>IFERROR(TRUNC(VLOOKUP($E383,'Container Panel'!$B$41:$Z$100,$D383,0)/(VLOOKUP(HH$276,UI!$A$12:$O$51,VLOOKUP(HH$278,$B$276:$C$278,2,0),0)/1000)),"")</f>
        <v/>
      </c>
      <c r="HI383" s="145" t="str">
        <f>IFERROR(TRUNC(VLOOKUP($E383,'Container Panel'!$B$41:$Z$100,$D383,0)/(VLOOKUP(HI$276,UI!$A$12:$O$51,VLOOKUP(HI$278,$B$276:$C$278,2,0),0)/1000)),"")</f>
        <v/>
      </c>
      <c r="HJ383" s="145" t="str">
        <f>IFERROR(TRUNC(VLOOKUP($E383,'Container Panel'!$B$41:$Z$100,$D383,0)/(VLOOKUP(HJ$276,UI!$A$12:$O$51,VLOOKUP(HJ$278,$B$276:$C$278,2,0),0)/1000)),"")</f>
        <v/>
      </c>
      <c r="HK383" s="145" t="str">
        <f>IFERROR(TRUNC(VLOOKUP($E383,'Container Panel'!$B$41:$Z$100,$D383,0)/(VLOOKUP(HK$276,UI!$A$12:$O$51,VLOOKUP(HK$278,$B$276:$C$278,2,0),0)/1000)),"")</f>
        <v/>
      </c>
      <c r="HL383" s="145" t="str">
        <f>IFERROR(TRUNC(VLOOKUP($E383,'Container Panel'!$B$41:$Z$100,$D383,0)/(VLOOKUP(HL$276,UI!$A$12:$O$51,VLOOKUP(HL$278,$B$276:$C$278,2,0),0)/1000)),"")</f>
        <v/>
      </c>
      <c r="HM383" s="145" t="str">
        <f>IFERROR(TRUNC(VLOOKUP($E383,'Container Panel'!$B$41:$Z$100,$D383,0)/(VLOOKUP(HM$276,UI!$A$12:$O$51,VLOOKUP(HM$278,$B$276:$C$278,2,0),0)/1000)),"")</f>
        <v/>
      </c>
      <c r="HN383" s="145" t="str">
        <f>IFERROR(TRUNC(VLOOKUP($E383,'Container Panel'!$B$41:$Z$100,$D383,0)/(VLOOKUP(HN$276,UI!$A$12:$O$51,VLOOKUP(HN$278,$B$276:$C$278,2,0),0)/1000)),"")</f>
        <v/>
      </c>
      <c r="HO383" s="145" t="str">
        <f>IFERROR(TRUNC(VLOOKUP($E383,'Container Panel'!$B$41:$Z$100,$D383,0)/(VLOOKUP(HO$276,UI!$A$12:$O$51,VLOOKUP(HO$278,$B$276:$C$278,2,0),0)/1000)),"")</f>
        <v/>
      </c>
      <c r="HP383" s="145" t="str">
        <f>IFERROR(TRUNC(VLOOKUP($E383,'Container Panel'!$B$41:$Z$100,$D383,0)/(VLOOKUP(HP$276,UI!$A$12:$O$51,VLOOKUP(HP$278,$B$276:$C$278,2,0),0)/1000)),"")</f>
        <v/>
      </c>
      <c r="HQ383" s="145" t="str">
        <f>IFERROR(TRUNC(VLOOKUP($E383,'Container Panel'!$B$41:$Z$100,$D383,0)/(VLOOKUP(HQ$276,UI!$A$12:$O$51,VLOOKUP(HQ$278,$B$276:$C$278,2,0),0)/1000)),"")</f>
        <v/>
      </c>
      <c r="HR383" s="145" t="str">
        <f>IFERROR(TRUNC(VLOOKUP($E383,'Container Panel'!$B$41:$Z$100,$D383,0)/(VLOOKUP(HR$276,UI!$A$12:$O$51,VLOOKUP(HR$278,$B$276:$C$278,2,0),0)/1000)),"")</f>
        <v/>
      </c>
      <c r="HS383" s="145" t="str">
        <f>IFERROR(TRUNC(VLOOKUP($E383,'Container Panel'!$B$41:$Z$100,$D383,0)/(VLOOKUP(HS$276,UI!$A$12:$O$51,VLOOKUP(HS$278,$B$276:$C$278,2,0),0)/1000)),"")</f>
        <v/>
      </c>
      <c r="HT383" s="145" t="str">
        <f>IFERROR(TRUNC(VLOOKUP($E383,'Container Panel'!$B$41:$Z$100,$D383,0)/(VLOOKUP(HT$276,UI!$A$12:$O$51,VLOOKUP(HT$278,$B$276:$C$278,2,0),0)/1000)),"")</f>
        <v/>
      </c>
      <c r="HU383" s="145" t="str">
        <f>IFERROR(TRUNC(VLOOKUP($E383,'Container Panel'!$B$41:$Z$100,$D383,0)/(VLOOKUP(HU$276,UI!$A$12:$O$51,VLOOKUP(HU$278,$B$276:$C$278,2,0),0)/1000)),"")</f>
        <v/>
      </c>
      <c r="HV383" s="145" t="str">
        <f>IFERROR(TRUNC(VLOOKUP($E383,'Container Panel'!$B$41:$Z$100,$D383,0)/(VLOOKUP(HV$276,UI!$A$12:$O$51,VLOOKUP(HV$278,$B$276:$C$278,2,0),0)/1000)),"")</f>
        <v/>
      </c>
      <c r="HW383" s="145" t="str">
        <f>IFERROR(TRUNC(VLOOKUP($E383,'Container Panel'!$B$41:$Z$100,$D383,0)/(VLOOKUP(HW$276,UI!$A$12:$O$51,VLOOKUP(HW$278,$B$276:$C$278,2,0),0)/1000)),"")</f>
        <v/>
      </c>
      <c r="HX383" s="145" t="str">
        <f>IFERROR(TRUNC(VLOOKUP($E383,'Container Panel'!$B$41:$Z$100,$D383,0)/(VLOOKUP(HX$276,UI!$A$12:$O$51,VLOOKUP(HX$278,$B$276:$C$278,2,0),0)/1000)),"")</f>
        <v/>
      </c>
      <c r="HY383" s="145" t="str">
        <f>IFERROR(TRUNC(VLOOKUP($E383,'Container Panel'!$B$41:$Z$100,$D383,0)/(VLOOKUP(HY$276,UI!$A$12:$O$51,VLOOKUP(HY$278,$B$276:$C$278,2,0),0)/1000)),"")</f>
        <v/>
      </c>
      <c r="HZ383" s="145" t="str">
        <f>IFERROR(TRUNC(VLOOKUP($E383,'Container Panel'!$B$41:$Z$100,$D383,0)/(VLOOKUP(HZ$276,UI!$A$12:$O$51,VLOOKUP(HZ$278,$B$276:$C$278,2,0),0)/1000)),"")</f>
        <v/>
      </c>
      <c r="IA383" s="145" t="str">
        <f>IFERROR(TRUNC(VLOOKUP($E383,'Container Panel'!$B$41:$Z$100,$D383,0)/(VLOOKUP(IA$276,UI!$A$12:$O$51,VLOOKUP(IA$278,$B$276:$C$278,2,0),0)/1000)),"")</f>
        <v/>
      </c>
      <c r="IB383" s="145" t="str">
        <f>IFERROR(TRUNC(VLOOKUP($E383,'Container Panel'!$B$41:$Z$100,$D383,0)/(VLOOKUP(IB$276,UI!$A$12:$O$51,VLOOKUP(IB$278,$B$276:$C$278,2,0),0)/1000)),"")</f>
        <v/>
      </c>
      <c r="IC383" s="145" t="str">
        <f>IFERROR(TRUNC(VLOOKUP($E383,'Container Panel'!$B$41:$Z$100,$D383,0)/(VLOOKUP(IC$276,UI!$A$12:$O$51,VLOOKUP(IC$278,$B$276:$C$278,2,0),0)/1000)),"")</f>
        <v/>
      </c>
      <c r="ID383" s="145" t="str">
        <f>IFERROR(TRUNC(VLOOKUP($E383,'Container Panel'!$B$41:$Z$100,$D383,0)/(VLOOKUP(ID$276,UI!$A$12:$O$51,VLOOKUP(ID$278,$B$276:$C$278,2,0),0)/1000)),"")</f>
        <v/>
      </c>
      <c r="IE383" s="145" t="str">
        <f>IFERROR(TRUNC(VLOOKUP($E383,'Container Panel'!$B$41:$Z$100,$D383,0)/(VLOOKUP(IE$276,UI!$A$12:$O$51,VLOOKUP(IE$278,$B$276:$C$278,2,0),0)/1000)),"")</f>
        <v/>
      </c>
      <c r="IF383" s="145" t="str">
        <f>IFERROR(TRUNC(VLOOKUP($E383,'Container Panel'!$B$41:$Z$100,$D383,0)/(VLOOKUP(IF$276,UI!$A$12:$O$51,VLOOKUP(IF$278,$B$276:$C$278,2,0),0)/1000)),"")</f>
        <v/>
      </c>
      <c r="IG383" s="145" t="str">
        <f>IFERROR(TRUNC(VLOOKUP($E383,'Container Panel'!$B$41:$Z$100,$D383,0)/(VLOOKUP(IG$276,UI!$A$12:$O$51,VLOOKUP(IG$278,$B$276:$C$278,2,0),0)/1000)),"")</f>
        <v/>
      </c>
      <c r="IH383" s="145" t="str">
        <f>IFERROR(TRUNC(VLOOKUP($E383,'Container Panel'!$B$41:$Z$100,$D383,0)/(VLOOKUP(IH$276,UI!$A$12:$O$51,VLOOKUP(IH$278,$B$276:$C$278,2,0),0)/1000)),"")</f>
        <v/>
      </c>
      <c r="II383" s="145" t="str">
        <f>IFERROR(TRUNC(VLOOKUP($E383,'Container Panel'!$B$41:$Z$100,$D383,0)/(VLOOKUP(II$276,UI!$A$12:$O$51,VLOOKUP(II$278,$B$276:$C$278,2,0),0)/1000)),"")</f>
        <v/>
      </c>
      <c r="IJ383" s="145" t="str">
        <f>IFERROR(TRUNC(VLOOKUP($E383,'Container Panel'!$B$41:$Z$100,$D383,0)/(VLOOKUP(IJ$276,UI!$A$12:$O$51,VLOOKUP(IJ$278,$B$276:$C$278,2,0),0)/1000)),"")</f>
        <v/>
      </c>
      <c r="IK383" s="145" t="str">
        <f>IFERROR(TRUNC(VLOOKUP($E383,'Container Panel'!$B$41:$Z$100,$D383,0)/(VLOOKUP(IK$276,UI!$A$12:$O$51,VLOOKUP(IK$278,$B$276:$C$278,2,0),0)/1000)),"")</f>
        <v/>
      </c>
      <c r="IL383" s="145" t="str">
        <f>IFERROR(TRUNC(VLOOKUP($E383,'Container Panel'!$B$41:$Z$100,$D383,0)/(VLOOKUP(IL$276,UI!$A$12:$O$51,VLOOKUP(IL$278,$B$276:$C$278,2,0),0)/1000)),"")</f>
        <v/>
      </c>
    </row>
    <row r="384" spans="2:246">
      <c r="B384" s="74">
        <v>104</v>
      </c>
      <c r="C384" s="74">
        <f t="shared" si="195"/>
        <v>35</v>
      </c>
      <c r="D384" s="163">
        <f>MOD(B384,3)+'Container Panel'!$Q$38</f>
        <v>18</v>
      </c>
      <c r="E384" s="143">
        <f t="shared" si="196"/>
        <v>0</v>
      </c>
      <c r="F384" s="144" t="s">
        <v>29</v>
      </c>
      <c r="G384" s="145" t="str">
        <f>IFERROR(IF(AND(G$272=list!$D$3,'Box Calculation'!G$279&lt;&gt;"h",$E384&lt;&gt;0),0,IF(AND(G$273=list!$D$2,$E384&lt;&gt;0,TRUNC(VLOOKUP($E384,'Container Panel'!$B$41:$Z$100,$D384,0)/(VLOOKUP(G$276,UI!$A$12:$O$51,VLOOKUP(G$279,$B$276:$C$278,2,0),0)/1000))&gt;0),1,TRUNC(VLOOKUP($E384,'Container Panel'!$B$41:$Z$100,$D384,0)/(VLOOKUP(G$276,UI!$A$12:$O$51,VLOOKUP(G$279,$B$276:$C$278,2,0),0)/1000)))),"")</f>
        <v/>
      </c>
      <c r="H384" s="145" t="str">
        <f>IFERROR(IF(AND(H$272=list!$D$3,'Box Calculation'!H$279&lt;&gt;"h",$E384&lt;&gt;0),0,IF(AND(H$273=list!$D$2,$E384&lt;&gt;0,TRUNC(VLOOKUP($E384,'Container Panel'!$B$41:$Z$100,$D384,0)/(VLOOKUP(H$276,UI!$A$12:$O$51,VLOOKUP(H$279,$B$276:$C$278,2,0),0)/1000))&gt;0),1,TRUNC(VLOOKUP($E384,'Container Panel'!$B$41:$Z$100,$D384,0)/(VLOOKUP(H$276,UI!$A$12:$O$51,VLOOKUP(H$279,$B$276:$C$278,2,0),0)/1000)))),"")</f>
        <v/>
      </c>
      <c r="I384" s="145" t="str">
        <f>IFERROR(IF(AND(I$272=list!$D$3,'Box Calculation'!I$279&lt;&gt;"h",$E384&lt;&gt;0),0,IF(AND(I$273=list!$D$2,$E384&lt;&gt;0,TRUNC(VLOOKUP($E384,'Container Panel'!$B$41:$Z$100,$D384,0)/(VLOOKUP(I$276,UI!$A$12:$O$51,VLOOKUP(I$279,$B$276:$C$278,2,0),0)/1000))&gt;0),1,TRUNC(VLOOKUP($E384,'Container Panel'!$B$41:$Z$100,$D384,0)/(VLOOKUP(I$276,UI!$A$12:$O$51,VLOOKUP(I$279,$B$276:$C$278,2,0),0)/1000)))),"")</f>
        <v/>
      </c>
      <c r="J384" s="145" t="str">
        <f>IFERROR(IF(AND(J$272=list!$D$3,'Box Calculation'!J$279&lt;&gt;"h",$E384&lt;&gt;0),0,IF(AND(J$273=list!$D$2,$E384&lt;&gt;0,TRUNC(VLOOKUP($E384,'Container Panel'!$B$41:$Z$100,$D384,0)/(VLOOKUP(J$276,UI!$A$12:$O$51,VLOOKUP(J$279,$B$276:$C$278,2,0),0)/1000))&gt;0),1,TRUNC(VLOOKUP($E384,'Container Panel'!$B$41:$Z$100,$D384,0)/(VLOOKUP(J$276,UI!$A$12:$O$51,VLOOKUP(J$279,$B$276:$C$278,2,0),0)/1000)))),"")</f>
        <v/>
      </c>
      <c r="K384" s="145" t="str">
        <f>IFERROR(IF(AND(K$272=list!$D$3,'Box Calculation'!K$279&lt;&gt;"h",$E384&lt;&gt;0),0,IF(AND(K$273=list!$D$2,$E384&lt;&gt;0,TRUNC(VLOOKUP($E384,'Container Panel'!$B$41:$Z$100,$D384,0)/(VLOOKUP(K$276,UI!$A$12:$O$51,VLOOKUP(K$279,$B$276:$C$278,2,0),0)/1000))&gt;0),1,TRUNC(VLOOKUP($E384,'Container Panel'!$B$41:$Z$100,$D384,0)/(VLOOKUP(K$276,UI!$A$12:$O$51,VLOOKUP(K$279,$B$276:$C$278,2,0),0)/1000)))),"")</f>
        <v/>
      </c>
      <c r="L384" s="145" t="str">
        <f>IFERROR(IF(AND(L$272=list!$D$3,'Box Calculation'!L$279&lt;&gt;"h",$E384&lt;&gt;0),0,IF(AND(L$273=list!$D$2,$E384&lt;&gt;0,TRUNC(VLOOKUP($E384,'Container Panel'!$B$41:$Z$100,$D384,0)/(VLOOKUP(L$276,UI!$A$12:$O$51,VLOOKUP(L$279,$B$276:$C$278,2,0),0)/1000))&gt;0),1,TRUNC(VLOOKUP($E384,'Container Panel'!$B$41:$Z$100,$D384,0)/(VLOOKUP(L$276,UI!$A$12:$O$51,VLOOKUP(L$279,$B$276:$C$278,2,0),0)/1000)))),"")</f>
        <v/>
      </c>
      <c r="M384" s="145" t="str">
        <f>IFERROR(IF(AND(M$272=list!$D$3,'Box Calculation'!M$279&lt;&gt;"h",$E384&lt;&gt;0),0,IF(AND(M$273=list!$D$2,$E384&lt;&gt;0,TRUNC(VLOOKUP($E384,'Container Panel'!$B$41:$Z$100,$D384,0)/(VLOOKUP(M$276,UI!$A$12:$O$51,VLOOKUP(M$279,$B$276:$C$278,2,0),0)/1000))&gt;0),1,TRUNC(VLOOKUP($E384,'Container Panel'!$B$41:$Z$100,$D384,0)/(VLOOKUP(M$276,UI!$A$12:$O$51,VLOOKUP(M$279,$B$276:$C$278,2,0),0)/1000)))),"")</f>
        <v/>
      </c>
      <c r="N384" s="145" t="str">
        <f>IFERROR(IF(AND(N$272=list!$D$3,'Box Calculation'!N$279&lt;&gt;"h",$E384&lt;&gt;0),0,IF(AND(N$273=list!$D$2,$E384&lt;&gt;0,TRUNC(VLOOKUP($E384,'Container Panel'!$B$41:$Z$100,$D384,0)/(VLOOKUP(N$276,UI!$A$12:$O$51,VLOOKUP(N$279,$B$276:$C$278,2,0),0)/1000))&gt;0),1,TRUNC(VLOOKUP($E384,'Container Panel'!$B$41:$Z$100,$D384,0)/(VLOOKUP(N$276,UI!$A$12:$O$51,VLOOKUP(N$279,$B$276:$C$278,2,0),0)/1000)))),"")</f>
        <v/>
      </c>
      <c r="O384" s="145" t="str">
        <f>IFERROR(IF(AND(O$272=list!$D$3,'Box Calculation'!O$279&lt;&gt;"h",$E384&lt;&gt;0),0,IF(AND(O$273=list!$D$2,$E384&lt;&gt;0,TRUNC(VLOOKUP($E384,'Container Panel'!$B$41:$Z$100,$D384,0)/(VLOOKUP(O$276,UI!$A$12:$O$51,VLOOKUP(O$279,$B$276:$C$278,2,0),0)/1000))&gt;0),1,TRUNC(VLOOKUP($E384,'Container Panel'!$B$41:$Z$100,$D384,0)/(VLOOKUP(O$276,UI!$A$12:$O$51,VLOOKUP(O$279,$B$276:$C$278,2,0),0)/1000)))),"")</f>
        <v/>
      </c>
      <c r="P384" s="145" t="str">
        <f>IFERROR(IF(AND(P$272=list!$D$3,'Box Calculation'!P$279&lt;&gt;"h",$E384&lt;&gt;0),0,IF(AND(P$273=list!$D$2,$E384&lt;&gt;0,TRUNC(VLOOKUP($E384,'Container Panel'!$B$41:$Z$100,$D384,0)/(VLOOKUP(P$276,UI!$A$12:$O$51,VLOOKUP(P$279,$B$276:$C$278,2,0),0)/1000))&gt;0),1,TRUNC(VLOOKUP($E384,'Container Panel'!$B$41:$Z$100,$D384,0)/(VLOOKUP(P$276,UI!$A$12:$O$51,VLOOKUP(P$279,$B$276:$C$278,2,0),0)/1000)))),"")</f>
        <v/>
      </c>
      <c r="Q384" s="145" t="str">
        <f>IFERROR(IF(AND(Q$272=list!$D$3,'Box Calculation'!Q$279&lt;&gt;"h",$E384&lt;&gt;0),0,IF(AND(Q$273=list!$D$2,$E384&lt;&gt;0,TRUNC(VLOOKUP($E384,'Container Panel'!$B$41:$Z$100,$D384,0)/(VLOOKUP(Q$276,UI!$A$12:$O$51,VLOOKUP(Q$279,$B$276:$C$278,2,0),0)/1000))&gt;0),1,TRUNC(VLOOKUP($E384,'Container Panel'!$B$41:$Z$100,$D384,0)/(VLOOKUP(Q$276,UI!$A$12:$O$51,VLOOKUP(Q$279,$B$276:$C$278,2,0),0)/1000)))),"")</f>
        <v/>
      </c>
      <c r="R384" s="145" t="str">
        <f>IFERROR(IF(AND(R$272=list!$D$3,'Box Calculation'!R$279&lt;&gt;"h",$E384&lt;&gt;0),0,IF(AND(R$273=list!$D$2,$E384&lt;&gt;0,TRUNC(VLOOKUP($E384,'Container Panel'!$B$41:$Z$100,$D384,0)/(VLOOKUP(R$276,UI!$A$12:$O$51,VLOOKUP(R$279,$B$276:$C$278,2,0),0)/1000))&gt;0),1,TRUNC(VLOOKUP($E384,'Container Panel'!$B$41:$Z$100,$D384,0)/(VLOOKUP(R$276,UI!$A$12:$O$51,VLOOKUP(R$279,$B$276:$C$278,2,0),0)/1000)))),"")</f>
        <v/>
      </c>
      <c r="S384" s="145" t="str">
        <f>IFERROR(IF(AND(S$272=list!$D$3,'Box Calculation'!S$279&lt;&gt;"h",$E384&lt;&gt;0),0,IF(AND(S$273=list!$D$2,$E384&lt;&gt;0,TRUNC(VLOOKUP($E384,'Container Panel'!$B$41:$Z$100,$D384,0)/(VLOOKUP(S$276,UI!$A$12:$O$51,VLOOKUP(S$279,$B$276:$C$278,2,0),0)/1000))&gt;0),1,TRUNC(VLOOKUP($E384,'Container Panel'!$B$41:$Z$100,$D384,0)/(VLOOKUP(S$276,UI!$A$12:$O$51,VLOOKUP(S$279,$B$276:$C$278,2,0),0)/1000)))),"")</f>
        <v/>
      </c>
      <c r="T384" s="145" t="str">
        <f>IFERROR(IF(AND(T$272=list!$D$3,'Box Calculation'!T$279&lt;&gt;"h",$E384&lt;&gt;0),0,IF(AND(T$273=list!$D$2,$E384&lt;&gt;0,TRUNC(VLOOKUP($E384,'Container Panel'!$B$41:$Z$100,$D384,0)/(VLOOKUP(T$276,UI!$A$12:$O$51,VLOOKUP(T$279,$B$276:$C$278,2,0),0)/1000))&gt;0),1,TRUNC(VLOOKUP($E384,'Container Panel'!$B$41:$Z$100,$D384,0)/(VLOOKUP(T$276,UI!$A$12:$O$51,VLOOKUP(T$279,$B$276:$C$278,2,0),0)/1000)))),"")</f>
        <v/>
      </c>
      <c r="U384" s="145" t="str">
        <f>IFERROR(IF(AND(U$272=list!$D$3,'Box Calculation'!U$279&lt;&gt;"h",$E384&lt;&gt;0),0,IF(AND(U$273=list!$D$2,$E384&lt;&gt;0,TRUNC(VLOOKUP($E384,'Container Panel'!$B$41:$Z$100,$D384,0)/(VLOOKUP(U$276,UI!$A$12:$O$51,VLOOKUP(U$279,$B$276:$C$278,2,0),0)/1000))&gt;0),1,TRUNC(VLOOKUP($E384,'Container Panel'!$B$41:$Z$100,$D384,0)/(VLOOKUP(U$276,UI!$A$12:$O$51,VLOOKUP(U$279,$B$276:$C$278,2,0),0)/1000)))),"")</f>
        <v/>
      </c>
      <c r="V384" s="145" t="str">
        <f>IFERROR(IF(AND(V$272=list!$D$3,'Box Calculation'!V$279&lt;&gt;"h",$E384&lt;&gt;0),0,IF(AND(V$273=list!$D$2,$E384&lt;&gt;0,TRUNC(VLOOKUP($E384,'Container Panel'!$B$41:$Z$100,$D384,0)/(VLOOKUP(V$276,UI!$A$12:$O$51,VLOOKUP(V$279,$B$276:$C$278,2,0),0)/1000))&gt;0),1,TRUNC(VLOOKUP($E384,'Container Panel'!$B$41:$Z$100,$D384,0)/(VLOOKUP(V$276,UI!$A$12:$O$51,VLOOKUP(V$279,$B$276:$C$278,2,0),0)/1000)))),"")</f>
        <v/>
      </c>
      <c r="W384" s="145" t="str">
        <f>IFERROR(IF(AND(W$272=list!$D$3,'Box Calculation'!W$279&lt;&gt;"h",$E384&lt;&gt;0),0,IF(AND(W$273=list!$D$2,$E384&lt;&gt;0,TRUNC(VLOOKUP($E384,'Container Panel'!$B$41:$Z$100,$D384,0)/(VLOOKUP(W$276,UI!$A$12:$O$51,VLOOKUP(W$279,$B$276:$C$278,2,0),0)/1000))&gt;0),1,TRUNC(VLOOKUP($E384,'Container Panel'!$B$41:$Z$100,$D384,0)/(VLOOKUP(W$276,UI!$A$12:$O$51,VLOOKUP(W$279,$B$276:$C$278,2,0),0)/1000)))),"")</f>
        <v/>
      </c>
      <c r="X384" s="145" t="str">
        <f>IFERROR(IF(AND(X$272=list!$D$3,'Box Calculation'!X$279&lt;&gt;"h",$E384&lt;&gt;0),0,IF(AND(X$273=list!$D$2,$E384&lt;&gt;0,TRUNC(VLOOKUP($E384,'Container Panel'!$B$41:$Z$100,$D384,0)/(VLOOKUP(X$276,UI!$A$12:$O$51,VLOOKUP(X$279,$B$276:$C$278,2,0),0)/1000))&gt;0),1,TRUNC(VLOOKUP($E384,'Container Panel'!$B$41:$Z$100,$D384,0)/(VLOOKUP(X$276,UI!$A$12:$O$51,VLOOKUP(X$279,$B$276:$C$278,2,0),0)/1000)))),"")</f>
        <v/>
      </c>
      <c r="Y384" s="145" t="str">
        <f>IFERROR(IF(AND(Y$272=list!$D$3,'Box Calculation'!Y$279&lt;&gt;"h",$E384&lt;&gt;0),0,IF(AND(Y$273=list!$D$2,$E384&lt;&gt;0,TRUNC(VLOOKUP($E384,'Container Panel'!$B$41:$Z$100,$D384,0)/(VLOOKUP(Y$276,UI!$A$12:$O$51,VLOOKUP(Y$279,$B$276:$C$278,2,0),0)/1000))&gt;0),1,TRUNC(VLOOKUP($E384,'Container Panel'!$B$41:$Z$100,$D384,0)/(VLOOKUP(Y$276,UI!$A$12:$O$51,VLOOKUP(Y$279,$B$276:$C$278,2,0),0)/1000)))),"")</f>
        <v/>
      </c>
      <c r="Z384" s="145" t="str">
        <f>IFERROR(IF(AND(Z$272=list!$D$3,'Box Calculation'!Z$279&lt;&gt;"h",$E384&lt;&gt;0),0,IF(AND(Z$273=list!$D$2,$E384&lt;&gt;0,TRUNC(VLOOKUP($E384,'Container Panel'!$B$41:$Z$100,$D384,0)/(VLOOKUP(Z$276,UI!$A$12:$O$51,VLOOKUP(Z$279,$B$276:$C$278,2,0),0)/1000))&gt;0),1,TRUNC(VLOOKUP($E384,'Container Panel'!$B$41:$Z$100,$D384,0)/(VLOOKUP(Z$276,UI!$A$12:$O$51,VLOOKUP(Z$279,$B$276:$C$278,2,0),0)/1000)))),"")</f>
        <v/>
      </c>
      <c r="AA384" s="145" t="str">
        <f>IFERROR(IF(AND(AA$272=list!$D$3,'Box Calculation'!AA$279&lt;&gt;"h",$E384&lt;&gt;0),0,IF(AND(AA$273=list!$D$2,$E384&lt;&gt;0,TRUNC(VLOOKUP($E384,'Container Panel'!$B$41:$Z$100,$D384,0)/(VLOOKUP(AA$276,UI!$A$12:$O$51,VLOOKUP(AA$279,$B$276:$C$278,2,0),0)/1000))&gt;0),1,TRUNC(VLOOKUP($E384,'Container Panel'!$B$41:$Z$100,$D384,0)/(VLOOKUP(AA$276,UI!$A$12:$O$51,VLOOKUP(AA$279,$B$276:$C$278,2,0),0)/1000)))),"")</f>
        <v/>
      </c>
      <c r="AB384" s="145" t="str">
        <f>IFERROR(IF(AND(AB$272=list!$D$3,'Box Calculation'!AB$279&lt;&gt;"h",$E384&lt;&gt;0),0,IF(AND(AB$273=list!$D$2,$E384&lt;&gt;0,TRUNC(VLOOKUP($E384,'Container Panel'!$B$41:$Z$100,$D384,0)/(VLOOKUP(AB$276,UI!$A$12:$O$51,VLOOKUP(AB$279,$B$276:$C$278,2,0),0)/1000))&gt;0),1,TRUNC(VLOOKUP($E384,'Container Panel'!$B$41:$Z$100,$D384,0)/(VLOOKUP(AB$276,UI!$A$12:$O$51,VLOOKUP(AB$279,$B$276:$C$278,2,0),0)/1000)))),"")</f>
        <v/>
      </c>
      <c r="AC384" s="145" t="str">
        <f>IFERROR(IF(AND(AC$272=list!$D$3,'Box Calculation'!AC$279&lt;&gt;"h",$E384&lt;&gt;0),0,IF(AND(AC$273=list!$D$2,$E384&lt;&gt;0,TRUNC(VLOOKUP($E384,'Container Panel'!$B$41:$Z$100,$D384,0)/(VLOOKUP(AC$276,UI!$A$12:$O$51,VLOOKUP(AC$279,$B$276:$C$278,2,0),0)/1000))&gt;0),1,TRUNC(VLOOKUP($E384,'Container Panel'!$B$41:$Z$100,$D384,0)/(VLOOKUP(AC$276,UI!$A$12:$O$51,VLOOKUP(AC$279,$B$276:$C$278,2,0),0)/1000)))),"")</f>
        <v/>
      </c>
      <c r="AD384" s="145" t="str">
        <f>IFERROR(IF(AND(AD$272=list!$D$3,'Box Calculation'!AD$279&lt;&gt;"h",$E384&lt;&gt;0),0,IF(AND(AD$273=list!$D$2,$E384&lt;&gt;0,TRUNC(VLOOKUP($E384,'Container Panel'!$B$41:$Z$100,$D384,0)/(VLOOKUP(AD$276,UI!$A$12:$O$51,VLOOKUP(AD$279,$B$276:$C$278,2,0),0)/1000))&gt;0),1,TRUNC(VLOOKUP($E384,'Container Panel'!$B$41:$Z$100,$D384,0)/(VLOOKUP(AD$276,UI!$A$12:$O$51,VLOOKUP(AD$279,$B$276:$C$278,2,0),0)/1000)))),"")</f>
        <v/>
      </c>
      <c r="AE384" s="145" t="str">
        <f>IFERROR(IF(AND(AE$272=list!$D$3,'Box Calculation'!AE$279&lt;&gt;"h",$E384&lt;&gt;0),0,IF(AND(AE$273=list!$D$2,$E384&lt;&gt;0,TRUNC(VLOOKUP($E384,'Container Panel'!$B$41:$Z$100,$D384,0)/(VLOOKUP(AE$276,UI!$A$12:$O$51,VLOOKUP(AE$279,$B$276:$C$278,2,0),0)/1000))&gt;0),1,TRUNC(VLOOKUP($E384,'Container Panel'!$B$41:$Z$100,$D384,0)/(VLOOKUP(AE$276,UI!$A$12:$O$51,VLOOKUP(AE$279,$B$276:$C$278,2,0),0)/1000)))),"")</f>
        <v/>
      </c>
      <c r="AF384" s="145" t="str">
        <f>IFERROR(IF(AND(AF$272=list!$D$3,'Box Calculation'!AF$279&lt;&gt;"h",$E384&lt;&gt;0),0,IF(AND(AF$273=list!$D$2,$E384&lt;&gt;0,TRUNC(VLOOKUP($E384,'Container Panel'!$B$41:$Z$100,$D384,0)/(VLOOKUP(AF$276,UI!$A$12:$O$51,VLOOKUP(AF$279,$B$276:$C$278,2,0),0)/1000))&gt;0),1,TRUNC(VLOOKUP($E384,'Container Panel'!$B$41:$Z$100,$D384,0)/(VLOOKUP(AF$276,UI!$A$12:$O$51,VLOOKUP(AF$279,$B$276:$C$278,2,0),0)/1000)))),"")</f>
        <v/>
      </c>
      <c r="AG384" s="145" t="str">
        <f>IFERROR(IF(AND(AG$272=list!$D$3,'Box Calculation'!AG$279&lt;&gt;"h",$E384&lt;&gt;0),0,IF(AND(AG$273=list!$D$2,$E384&lt;&gt;0,TRUNC(VLOOKUP($E384,'Container Panel'!$B$41:$Z$100,$D384,0)/(VLOOKUP(AG$276,UI!$A$12:$O$51,VLOOKUP(AG$279,$B$276:$C$278,2,0),0)/1000))&gt;0),1,TRUNC(VLOOKUP($E384,'Container Panel'!$B$41:$Z$100,$D384,0)/(VLOOKUP(AG$276,UI!$A$12:$O$51,VLOOKUP(AG$279,$B$276:$C$278,2,0),0)/1000)))),"")</f>
        <v/>
      </c>
      <c r="AH384" s="145" t="str">
        <f>IFERROR(IF(AND(AH$272=list!$D$3,'Box Calculation'!AH$279&lt;&gt;"h",$E384&lt;&gt;0),0,IF(AND(AH$273=list!$D$2,$E384&lt;&gt;0,TRUNC(VLOOKUP($E384,'Container Panel'!$B$41:$Z$100,$D384,0)/(VLOOKUP(AH$276,UI!$A$12:$O$51,VLOOKUP(AH$279,$B$276:$C$278,2,0),0)/1000))&gt;0),1,TRUNC(VLOOKUP($E384,'Container Panel'!$B$41:$Z$100,$D384,0)/(VLOOKUP(AH$276,UI!$A$12:$O$51,VLOOKUP(AH$279,$B$276:$C$278,2,0),0)/1000)))),"")</f>
        <v/>
      </c>
      <c r="AI384" s="145" t="str">
        <f>IFERROR(IF(AND(AI$272=list!$D$3,'Box Calculation'!AI$279&lt;&gt;"h",$E384&lt;&gt;0),0,IF(AND(AI$273=list!$D$2,$E384&lt;&gt;0,TRUNC(VLOOKUP($E384,'Container Panel'!$B$41:$Z$100,$D384,0)/(VLOOKUP(AI$276,UI!$A$12:$O$51,VLOOKUP(AI$279,$B$276:$C$278,2,0),0)/1000))&gt;0),1,TRUNC(VLOOKUP($E384,'Container Panel'!$B$41:$Z$100,$D384,0)/(VLOOKUP(AI$276,UI!$A$12:$O$51,VLOOKUP(AI$279,$B$276:$C$278,2,0),0)/1000)))),"")</f>
        <v/>
      </c>
      <c r="AJ384" s="145" t="str">
        <f>IFERROR(IF(AND(AJ$272=list!$D$3,'Box Calculation'!AJ$279&lt;&gt;"h",$E384&lt;&gt;0),0,IF(AND(AJ$273=list!$D$2,$E384&lt;&gt;0,TRUNC(VLOOKUP($E384,'Container Panel'!$B$41:$Z$100,$D384,0)/(VLOOKUP(AJ$276,UI!$A$12:$O$51,VLOOKUP(AJ$279,$B$276:$C$278,2,0),0)/1000))&gt;0),1,TRUNC(VLOOKUP($E384,'Container Panel'!$B$41:$Z$100,$D384,0)/(VLOOKUP(AJ$276,UI!$A$12:$O$51,VLOOKUP(AJ$279,$B$276:$C$278,2,0),0)/1000)))),"")</f>
        <v/>
      </c>
      <c r="AK384" s="145" t="str">
        <f>IFERROR(IF(AND(AK$272=list!$D$3,'Box Calculation'!AK$279&lt;&gt;"h",$E384&lt;&gt;0),0,IF(AND(AK$273=list!$D$2,$E384&lt;&gt;0,TRUNC(VLOOKUP($E384,'Container Panel'!$B$41:$Z$100,$D384,0)/(VLOOKUP(AK$276,UI!$A$12:$O$51,VLOOKUP(AK$279,$B$276:$C$278,2,0),0)/1000))&gt;0),1,TRUNC(VLOOKUP($E384,'Container Panel'!$B$41:$Z$100,$D384,0)/(VLOOKUP(AK$276,UI!$A$12:$O$51,VLOOKUP(AK$279,$B$276:$C$278,2,0),0)/1000)))),"")</f>
        <v/>
      </c>
      <c r="AL384" s="145" t="str">
        <f>IFERROR(IF(AND(AL$272=list!$D$3,'Box Calculation'!AL$279&lt;&gt;"h",$E384&lt;&gt;0),0,IF(AND(AL$273=list!$D$2,$E384&lt;&gt;0,TRUNC(VLOOKUP($E384,'Container Panel'!$B$41:$Z$100,$D384,0)/(VLOOKUP(AL$276,UI!$A$12:$O$51,VLOOKUP(AL$279,$B$276:$C$278,2,0),0)/1000))&gt;0),1,TRUNC(VLOOKUP($E384,'Container Panel'!$B$41:$Z$100,$D384,0)/(VLOOKUP(AL$276,UI!$A$12:$O$51,VLOOKUP(AL$279,$B$276:$C$278,2,0),0)/1000)))),"")</f>
        <v/>
      </c>
      <c r="AM384" s="145" t="str">
        <f>IFERROR(IF(AND(AM$272=list!$D$3,'Box Calculation'!AM$279&lt;&gt;"h",$E384&lt;&gt;0),0,IF(AND(AM$273=list!$D$2,$E384&lt;&gt;0,TRUNC(VLOOKUP($E384,'Container Panel'!$B$41:$Z$100,$D384,0)/(VLOOKUP(AM$276,UI!$A$12:$O$51,VLOOKUP(AM$279,$B$276:$C$278,2,0),0)/1000))&gt;0),1,TRUNC(VLOOKUP($E384,'Container Panel'!$B$41:$Z$100,$D384,0)/(VLOOKUP(AM$276,UI!$A$12:$O$51,VLOOKUP(AM$279,$B$276:$C$278,2,0),0)/1000)))),"")</f>
        <v/>
      </c>
      <c r="AN384" s="145" t="str">
        <f>IFERROR(IF(AND(AN$272=list!$D$3,'Box Calculation'!AN$279&lt;&gt;"h",$E384&lt;&gt;0),0,IF(AND(AN$273=list!$D$2,$E384&lt;&gt;0,TRUNC(VLOOKUP($E384,'Container Panel'!$B$41:$Z$100,$D384,0)/(VLOOKUP(AN$276,UI!$A$12:$O$51,VLOOKUP(AN$279,$B$276:$C$278,2,0),0)/1000))&gt;0),1,TRUNC(VLOOKUP($E384,'Container Panel'!$B$41:$Z$100,$D384,0)/(VLOOKUP(AN$276,UI!$A$12:$O$51,VLOOKUP(AN$279,$B$276:$C$278,2,0),0)/1000)))),"")</f>
        <v/>
      </c>
      <c r="AO384" s="145" t="str">
        <f>IFERROR(IF(AND(AO$272=list!$D$3,'Box Calculation'!AO$279&lt;&gt;"h",$E384&lt;&gt;0),0,IF(AND(AO$273=list!$D$2,$E384&lt;&gt;0,TRUNC(VLOOKUP($E384,'Container Panel'!$B$41:$Z$100,$D384,0)/(VLOOKUP(AO$276,UI!$A$12:$O$51,VLOOKUP(AO$279,$B$276:$C$278,2,0),0)/1000))&gt;0),1,TRUNC(VLOOKUP($E384,'Container Panel'!$B$41:$Z$100,$D384,0)/(VLOOKUP(AO$276,UI!$A$12:$O$51,VLOOKUP(AO$279,$B$276:$C$278,2,0),0)/1000)))),"")</f>
        <v/>
      </c>
      <c r="AP384" s="145" t="str">
        <f>IFERROR(IF(AND(AP$272=list!$D$3,'Box Calculation'!AP$279&lt;&gt;"h",$E384&lt;&gt;0),0,IF(AND(AP$273=list!$D$2,$E384&lt;&gt;0,TRUNC(VLOOKUP($E384,'Container Panel'!$B$41:$Z$100,$D384,0)/(VLOOKUP(AP$276,UI!$A$12:$O$51,VLOOKUP(AP$279,$B$276:$C$278,2,0),0)/1000))&gt;0),1,TRUNC(VLOOKUP($E384,'Container Panel'!$B$41:$Z$100,$D384,0)/(VLOOKUP(AP$276,UI!$A$12:$O$51,VLOOKUP(AP$279,$B$276:$C$278,2,0),0)/1000)))),"")</f>
        <v/>
      </c>
      <c r="AQ384" s="145" t="str">
        <f>IFERROR(IF(AND(AQ$272=list!$D$3,'Box Calculation'!AQ$279&lt;&gt;"h",$E384&lt;&gt;0),0,IF(AND(AQ$273=list!$D$2,$E384&lt;&gt;0,TRUNC(VLOOKUP($E384,'Container Panel'!$B$41:$Z$100,$D384,0)/(VLOOKUP(AQ$276,UI!$A$12:$O$51,VLOOKUP(AQ$279,$B$276:$C$278,2,0),0)/1000))&gt;0),1,TRUNC(VLOOKUP($E384,'Container Panel'!$B$41:$Z$100,$D384,0)/(VLOOKUP(AQ$276,UI!$A$12:$O$51,VLOOKUP(AQ$279,$B$276:$C$278,2,0),0)/1000)))),"")</f>
        <v/>
      </c>
      <c r="AR384" s="145" t="str">
        <f>IFERROR(IF(AND(AR$272=list!$D$3,'Box Calculation'!AR$279&lt;&gt;"h",$E384&lt;&gt;0),0,IF(AND(AR$273=list!$D$2,$E384&lt;&gt;0,TRUNC(VLOOKUP($E384,'Container Panel'!$B$41:$Z$100,$D384,0)/(VLOOKUP(AR$276,UI!$A$12:$O$51,VLOOKUP(AR$279,$B$276:$C$278,2,0),0)/1000))&gt;0),1,TRUNC(VLOOKUP($E384,'Container Panel'!$B$41:$Z$100,$D384,0)/(VLOOKUP(AR$276,UI!$A$12:$O$51,VLOOKUP(AR$279,$B$276:$C$278,2,0),0)/1000)))),"")</f>
        <v/>
      </c>
      <c r="AS384" s="145" t="str">
        <f>IFERROR(IF(AND(AS$272=list!$D$3,'Box Calculation'!AS$279&lt;&gt;"h",$E384&lt;&gt;0),0,IF(AND(AS$273=list!$D$2,$E384&lt;&gt;0,TRUNC(VLOOKUP($E384,'Container Panel'!$B$41:$Z$100,$D384,0)/(VLOOKUP(AS$276,UI!$A$12:$O$51,VLOOKUP(AS$279,$B$276:$C$278,2,0),0)/1000))&gt;0),1,TRUNC(VLOOKUP($E384,'Container Panel'!$B$41:$Z$100,$D384,0)/(VLOOKUP(AS$276,UI!$A$12:$O$51,VLOOKUP(AS$279,$B$276:$C$278,2,0),0)/1000)))),"")</f>
        <v/>
      </c>
      <c r="AT384" s="145" t="str">
        <f>IFERROR(IF(AND(AT$272=list!$D$3,'Box Calculation'!AT$279&lt;&gt;"h",$E384&lt;&gt;0),0,IF(AND(AT$273=list!$D$2,$E384&lt;&gt;0,TRUNC(VLOOKUP($E384,'Container Panel'!$B$41:$Z$100,$D384,0)/(VLOOKUP(AT$276,UI!$A$12:$O$51,VLOOKUP(AT$279,$B$276:$C$278,2,0),0)/1000))&gt;0),1,TRUNC(VLOOKUP($E384,'Container Panel'!$B$41:$Z$100,$D384,0)/(VLOOKUP(AT$276,UI!$A$12:$O$51,VLOOKUP(AT$279,$B$276:$C$278,2,0),0)/1000)))),"")</f>
        <v/>
      </c>
      <c r="AU384" s="145" t="str">
        <f>IFERROR(IF(AND(AU$272=list!$D$3,'Box Calculation'!AU$279&lt;&gt;"h",$E384&lt;&gt;0),0,IF(AND(AU$273=list!$D$2,$E384&lt;&gt;0,TRUNC(VLOOKUP($E384,'Container Panel'!$B$41:$Z$100,$D384,0)/(VLOOKUP(AU$276,UI!$A$12:$O$51,VLOOKUP(AU$279,$B$276:$C$278,2,0),0)/1000))&gt;0),1,TRUNC(VLOOKUP($E384,'Container Panel'!$B$41:$Z$100,$D384,0)/(VLOOKUP(AU$276,UI!$A$12:$O$51,VLOOKUP(AU$279,$B$276:$C$278,2,0),0)/1000)))),"")</f>
        <v/>
      </c>
      <c r="AV384" s="145" t="str">
        <f>IFERROR(IF(AND(AV$272=list!$D$3,'Box Calculation'!AV$279&lt;&gt;"h",$E384&lt;&gt;0),0,IF(AND(AV$273=list!$D$2,$E384&lt;&gt;0,TRUNC(VLOOKUP($E384,'Container Panel'!$B$41:$Z$100,$D384,0)/(VLOOKUP(AV$276,UI!$A$12:$O$51,VLOOKUP(AV$279,$B$276:$C$278,2,0),0)/1000))&gt;0),1,TRUNC(VLOOKUP($E384,'Container Panel'!$B$41:$Z$100,$D384,0)/(VLOOKUP(AV$276,UI!$A$12:$O$51,VLOOKUP(AV$279,$B$276:$C$278,2,0),0)/1000)))),"")</f>
        <v/>
      </c>
      <c r="AW384" s="145" t="str">
        <f>IFERROR(IF(AND(AW$272=list!$D$3,'Box Calculation'!AW$279&lt;&gt;"h",$E384&lt;&gt;0),0,IF(AND(AW$273=list!$D$2,$E384&lt;&gt;0,TRUNC(VLOOKUP($E384,'Container Panel'!$B$41:$Z$100,$D384,0)/(VLOOKUP(AW$276,UI!$A$12:$O$51,VLOOKUP(AW$279,$B$276:$C$278,2,0),0)/1000))&gt;0),1,TRUNC(VLOOKUP($E384,'Container Panel'!$B$41:$Z$100,$D384,0)/(VLOOKUP(AW$276,UI!$A$12:$O$51,VLOOKUP(AW$279,$B$276:$C$278,2,0),0)/1000)))),"")</f>
        <v/>
      </c>
      <c r="AX384" s="145" t="str">
        <f>IFERROR(IF(AND(AX$272=list!$D$3,'Box Calculation'!AX$279&lt;&gt;"h",$E384&lt;&gt;0),0,IF(AND(AX$273=list!$D$2,$E384&lt;&gt;0,TRUNC(VLOOKUP($E384,'Container Panel'!$B$41:$Z$100,$D384,0)/(VLOOKUP(AX$276,UI!$A$12:$O$51,VLOOKUP(AX$279,$B$276:$C$278,2,0),0)/1000))&gt;0),1,TRUNC(VLOOKUP($E384,'Container Panel'!$B$41:$Z$100,$D384,0)/(VLOOKUP(AX$276,UI!$A$12:$O$51,VLOOKUP(AX$279,$B$276:$C$278,2,0),0)/1000)))),"")</f>
        <v/>
      </c>
      <c r="AY384" s="145" t="str">
        <f>IFERROR(IF(AND(AY$272=list!$D$3,'Box Calculation'!AY$279&lt;&gt;"h",$E384&lt;&gt;0),0,IF(AND(AY$273=list!$D$2,$E384&lt;&gt;0,TRUNC(VLOOKUP($E384,'Container Panel'!$B$41:$Z$100,$D384,0)/(VLOOKUP(AY$276,UI!$A$12:$O$51,VLOOKUP(AY$279,$B$276:$C$278,2,0),0)/1000))&gt;0),1,TRUNC(VLOOKUP($E384,'Container Panel'!$B$41:$Z$100,$D384,0)/(VLOOKUP(AY$276,UI!$A$12:$O$51,VLOOKUP(AY$279,$B$276:$C$278,2,0),0)/1000)))),"")</f>
        <v/>
      </c>
      <c r="AZ384" s="145" t="str">
        <f>IFERROR(IF(AND(AZ$272=list!$D$3,'Box Calculation'!AZ$279&lt;&gt;"h",$E384&lt;&gt;0),0,IF(AND(AZ$273=list!$D$2,$E384&lt;&gt;0,TRUNC(VLOOKUP($E384,'Container Panel'!$B$41:$Z$100,$D384,0)/(VLOOKUP(AZ$276,UI!$A$12:$O$51,VLOOKUP(AZ$279,$B$276:$C$278,2,0),0)/1000))&gt;0),1,TRUNC(VLOOKUP($E384,'Container Panel'!$B$41:$Z$100,$D384,0)/(VLOOKUP(AZ$276,UI!$A$12:$O$51,VLOOKUP(AZ$279,$B$276:$C$278,2,0),0)/1000)))),"")</f>
        <v/>
      </c>
      <c r="BA384" s="145" t="str">
        <f>IFERROR(IF(AND(BA$272=list!$D$3,'Box Calculation'!BA$279&lt;&gt;"h",$E384&lt;&gt;0),0,IF(AND(BA$273=list!$D$2,$E384&lt;&gt;0,TRUNC(VLOOKUP($E384,'Container Panel'!$B$41:$Z$100,$D384,0)/(VLOOKUP(BA$276,UI!$A$12:$O$51,VLOOKUP(BA$279,$B$276:$C$278,2,0),0)/1000))&gt;0),1,TRUNC(VLOOKUP($E384,'Container Panel'!$B$41:$Z$100,$D384,0)/(VLOOKUP(BA$276,UI!$A$12:$O$51,VLOOKUP(BA$279,$B$276:$C$278,2,0),0)/1000)))),"")</f>
        <v/>
      </c>
      <c r="BB384" s="145" t="str">
        <f>IFERROR(IF(AND(BB$272=list!$D$3,'Box Calculation'!BB$279&lt;&gt;"h",$E384&lt;&gt;0),0,IF(AND(BB$273=list!$D$2,$E384&lt;&gt;0,TRUNC(VLOOKUP($E384,'Container Panel'!$B$41:$Z$100,$D384,0)/(VLOOKUP(BB$276,UI!$A$12:$O$51,VLOOKUP(BB$279,$B$276:$C$278,2,0),0)/1000))&gt;0),1,TRUNC(VLOOKUP($E384,'Container Panel'!$B$41:$Z$100,$D384,0)/(VLOOKUP(BB$276,UI!$A$12:$O$51,VLOOKUP(BB$279,$B$276:$C$278,2,0),0)/1000)))),"")</f>
        <v/>
      </c>
      <c r="BC384" s="145" t="str">
        <f>IFERROR(IF(AND(BC$272=list!$D$3,'Box Calculation'!BC$279&lt;&gt;"h",$E384&lt;&gt;0),0,IF(AND(BC$273=list!$D$2,$E384&lt;&gt;0,TRUNC(VLOOKUP($E384,'Container Panel'!$B$41:$Z$100,$D384,0)/(VLOOKUP(BC$276,UI!$A$12:$O$51,VLOOKUP(BC$279,$B$276:$C$278,2,0),0)/1000))&gt;0),1,TRUNC(VLOOKUP($E384,'Container Panel'!$B$41:$Z$100,$D384,0)/(VLOOKUP(BC$276,UI!$A$12:$O$51,VLOOKUP(BC$279,$B$276:$C$278,2,0),0)/1000)))),"")</f>
        <v/>
      </c>
      <c r="BD384" s="145" t="str">
        <f>IFERROR(IF(AND(BD$272=list!$D$3,'Box Calculation'!BD$279&lt;&gt;"h",$E384&lt;&gt;0),0,IF(AND(BD$273=list!$D$2,$E384&lt;&gt;0,TRUNC(VLOOKUP($E384,'Container Panel'!$B$41:$Z$100,$D384,0)/(VLOOKUP(BD$276,UI!$A$12:$O$51,VLOOKUP(BD$279,$B$276:$C$278,2,0),0)/1000))&gt;0),1,TRUNC(VLOOKUP($E384,'Container Panel'!$B$41:$Z$100,$D384,0)/(VLOOKUP(BD$276,UI!$A$12:$O$51,VLOOKUP(BD$279,$B$276:$C$278,2,0),0)/1000)))),"")</f>
        <v/>
      </c>
      <c r="BE384" s="145" t="str">
        <f>IFERROR(IF(AND(BE$272=list!$D$3,'Box Calculation'!BE$279&lt;&gt;"h",$E384&lt;&gt;0),0,IF(AND(BE$273=list!$D$2,$E384&lt;&gt;0,TRUNC(VLOOKUP($E384,'Container Panel'!$B$41:$Z$100,$D384,0)/(VLOOKUP(BE$276,UI!$A$12:$O$51,VLOOKUP(BE$279,$B$276:$C$278,2,0),0)/1000))&gt;0),1,TRUNC(VLOOKUP($E384,'Container Panel'!$B$41:$Z$100,$D384,0)/(VLOOKUP(BE$276,UI!$A$12:$O$51,VLOOKUP(BE$279,$B$276:$C$278,2,0),0)/1000)))),"")</f>
        <v/>
      </c>
      <c r="BF384" s="145" t="str">
        <f>IFERROR(IF(AND(BF$272=list!$D$3,'Box Calculation'!BF$279&lt;&gt;"h",$E384&lt;&gt;0),0,IF(AND(BF$273=list!$D$2,$E384&lt;&gt;0,TRUNC(VLOOKUP($E384,'Container Panel'!$B$41:$Z$100,$D384,0)/(VLOOKUP(BF$276,UI!$A$12:$O$51,VLOOKUP(BF$279,$B$276:$C$278,2,0),0)/1000))&gt;0),1,TRUNC(VLOOKUP($E384,'Container Panel'!$B$41:$Z$100,$D384,0)/(VLOOKUP(BF$276,UI!$A$12:$O$51,VLOOKUP(BF$279,$B$276:$C$278,2,0),0)/1000)))),"")</f>
        <v/>
      </c>
      <c r="BG384" s="145" t="str">
        <f>IFERROR(IF(AND(BG$272=list!$D$3,'Box Calculation'!BG$279&lt;&gt;"h",$E384&lt;&gt;0),0,IF(AND(BG$273=list!$D$2,$E384&lt;&gt;0,TRUNC(VLOOKUP($E384,'Container Panel'!$B$41:$Z$100,$D384,0)/(VLOOKUP(BG$276,UI!$A$12:$O$51,VLOOKUP(BG$279,$B$276:$C$278,2,0),0)/1000))&gt;0),1,TRUNC(VLOOKUP($E384,'Container Panel'!$B$41:$Z$100,$D384,0)/(VLOOKUP(BG$276,UI!$A$12:$O$51,VLOOKUP(BG$279,$B$276:$C$278,2,0),0)/1000)))),"")</f>
        <v/>
      </c>
      <c r="BH384" s="145" t="str">
        <f>IFERROR(IF(AND(BH$272=list!$D$3,'Box Calculation'!BH$279&lt;&gt;"h",$E384&lt;&gt;0),0,IF(AND(BH$273=list!$D$2,$E384&lt;&gt;0,TRUNC(VLOOKUP($E384,'Container Panel'!$B$41:$Z$100,$D384,0)/(VLOOKUP(BH$276,UI!$A$12:$O$51,VLOOKUP(BH$279,$B$276:$C$278,2,0),0)/1000))&gt;0),1,TRUNC(VLOOKUP($E384,'Container Panel'!$B$41:$Z$100,$D384,0)/(VLOOKUP(BH$276,UI!$A$12:$O$51,VLOOKUP(BH$279,$B$276:$C$278,2,0),0)/1000)))),"")</f>
        <v/>
      </c>
      <c r="BI384" s="145" t="str">
        <f>IFERROR(IF(AND(BI$272=list!$D$3,'Box Calculation'!BI$279&lt;&gt;"h",$E384&lt;&gt;0),0,IF(AND(BI$273=list!$D$2,$E384&lt;&gt;0,TRUNC(VLOOKUP($E384,'Container Panel'!$B$41:$Z$100,$D384,0)/(VLOOKUP(BI$276,UI!$A$12:$O$51,VLOOKUP(BI$279,$B$276:$C$278,2,0),0)/1000))&gt;0),1,TRUNC(VLOOKUP($E384,'Container Panel'!$B$41:$Z$100,$D384,0)/(VLOOKUP(BI$276,UI!$A$12:$O$51,VLOOKUP(BI$279,$B$276:$C$278,2,0),0)/1000)))),"")</f>
        <v/>
      </c>
      <c r="BJ384" s="145" t="str">
        <f>IFERROR(IF(AND(BJ$272=list!$D$3,'Box Calculation'!BJ$279&lt;&gt;"h",$E384&lt;&gt;0),0,IF(AND(BJ$273=list!$D$2,$E384&lt;&gt;0,TRUNC(VLOOKUP($E384,'Container Panel'!$B$41:$Z$100,$D384,0)/(VLOOKUP(BJ$276,UI!$A$12:$O$51,VLOOKUP(BJ$279,$B$276:$C$278,2,0),0)/1000))&gt;0),1,TRUNC(VLOOKUP($E384,'Container Panel'!$B$41:$Z$100,$D384,0)/(VLOOKUP(BJ$276,UI!$A$12:$O$51,VLOOKUP(BJ$279,$B$276:$C$278,2,0),0)/1000)))),"")</f>
        <v/>
      </c>
      <c r="BK384" s="145" t="str">
        <f>IFERROR(IF(AND(BK$272=list!$D$3,'Box Calculation'!BK$279&lt;&gt;"h",$E384&lt;&gt;0),0,IF(AND(BK$273=list!$D$2,$E384&lt;&gt;0,TRUNC(VLOOKUP($E384,'Container Panel'!$B$41:$Z$100,$D384,0)/(VLOOKUP(BK$276,UI!$A$12:$O$51,VLOOKUP(BK$279,$B$276:$C$278,2,0),0)/1000))&gt;0),1,TRUNC(VLOOKUP($E384,'Container Panel'!$B$41:$Z$100,$D384,0)/(VLOOKUP(BK$276,UI!$A$12:$O$51,VLOOKUP(BK$279,$B$276:$C$278,2,0),0)/1000)))),"")</f>
        <v/>
      </c>
      <c r="BL384" s="145" t="str">
        <f>IFERROR(IF(AND(BL$272=list!$D$3,'Box Calculation'!BL$279&lt;&gt;"h",$E384&lt;&gt;0),0,IF(AND(BL$273=list!$D$2,$E384&lt;&gt;0,TRUNC(VLOOKUP($E384,'Container Panel'!$B$41:$Z$100,$D384,0)/(VLOOKUP(BL$276,UI!$A$12:$O$51,VLOOKUP(BL$279,$B$276:$C$278,2,0),0)/1000))&gt;0),1,TRUNC(VLOOKUP($E384,'Container Panel'!$B$41:$Z$100,$D384,0)/(VLOOKUP(BL$276,UI!$A$12:$O$51,VLOOKUP(BL$279,$B$276:$C$278,2,0),0)/1000)))),"")</f>
        <v/>
      </c>
      <c r="BM384" s="145" t="str">
        <f>IFERROR(IF(AND(BM$272=list!$D$3,'Box Calculation'!BM$279&lt;&gt;"h",$E384&lt;&gt;0),0,IF(AND(BM$273=list!$D$2,$E384&lt;&gt;0,TRUNC(VLOOKUP($E384,'Container Panel'!$B$41:$Z$100,$D384,0)/(VLOOKUP(BM$276,UI!$A$12:$O$51,VLOOKUP(BM$279,$B$276:$C$278,2,0),0)/1000))&gt;0),1,TRUNC(VLOOKUP($E384,'Container Panel'!$B$41:$Z$100,$D384,0)/(VLOOKUP(BM$276,UI!$A$12:$O$51,VLOOKUP(BM$279,$B$276:$C$278,2,0),0)/1000)))),"")</f>
        <v/>
      </c>
      <c r="BN384" s="145" t="str">
        <f>IFERROR(IF(AND(BN$272=list!$D$3,'Box Calculation'!BN$279&lt;&gt;"h",$E384&lt;&gt;0),0,IF(AND(BN$273=list!$D$2,$E384&lt;&gt;0,TRUNC(VLOOKUP($E384,'Container Panel'!$B$41:$Z$100,$D384,0)/(VLOOKUP(BN$276,UI!$A$12:$O$51,VLOOKUP(BN$279,$B$276:$C$278,2,0),0)/1000))&gt;0),1,TRUNC(VLOOKUP($E384,'Container Panel'!$B$41:$Z$100,$D384,0)/(VLOOKUP(BN$276,UI!$A$12:$O$51,VLOOKUP(BN$279,$B$276:$C$278,2,0),0)/1000)))),"")</f>
        <v/>
      </c>
      <c r="BO384" s="145" t="str">
        <f>IFERROR(IF(AND(BO$272=list!$D$3,'Box Calculation'!BO$279&lt;&gt;"h",$E384&lt;&gt;0),0,IF(AND(BO$273=list!$D$2,$E384&lt;&gt;0,TRUNC(VLOOKUP($E384,'Container Panel'!$B$41:$Z$100,$D384,0)/(VLOOKUP(BO$276,UI!$A$12:$O$51,VLOOKUP(BO$279,$B$276:$C$278,2,0),0)/1000))&gt;0),1,TRUNC(VLOOKUP($E384,'Container Panel'!$B$41:$Z$100,$D384,0)/(VLOOKUP(BO$276,UI!$A$12:$O$51,VLOOKUP(BO$279,$B$276:$C$278,2,0),0)/1000)))),"")</f>
        <v/>
      </c>
      <c r="BP384" s="145" t="str">
        <f>IFERROR(IF(AND(BP$272=list!$D$3,'Box Calculation'!BP$279&lt;&gt;"h",$E384&lt;&gt;0),0,IF(AND(BP$273=list!$D$2,$E384&lt;&gt;0,TRUNC(VLOOKUP($E384,'Container Panel'!$B$41:$Z$100,$D384,0)/(VLOOKUP(BP$276,UI!$A$12:$O$51,VLOOKUP(BP$279,$B$276:$C$278,2,0),0)/1000))&gt;0),1,TRUNC(VLOOKUP($E384,'Container Panel'!$B$41:$Z$100,$D384,0)/(VLOOKUP(BP$276,UI!$A$12:$O$51,VLOOKUP(BP$279,$B$276:$C$278,2,0),0)/1000)))),"")</f>
        <v/>
      </c>
      <c r="BQ384" s="145" t="str">
        <f>IFERROR(IF(AND(BQ$272=list!$D$3,'Box Calculation'!BQ$279&lt;&gt;"h",$E384&lt;&gt;0),0,IF(AND(BQ$273=list!$D$2,$E384&lt;&gt;0,TRUNC(VLOOKUP($E384,'Container Panel'!$B$41:$Z$100,$D384,0)/(VLOOKUP(BQ$276,UI!$A$12:$O$51,VLOOKUP(BQ$279,$B$276:$C$278,2,0),0)/1000))&gt;0),1,TRUNC(VLOOKUP($E384,'Container Panel'!$B$41:$Z$100,$D384,0)/(VLOOKUP(BQ$276,UI!$A$12:$O$51,VLOOKUP(BQ$279,$B$276:$C$278,2,0),0)/1000)))),"")</f>
        <v/>
      </c>
      <c r="BR384" s="145" t="str">
        <f>IFERROR(IF(AND(BR$272=list!$D$3,'Box Calculation'!BR$279&lt;&gt;"h",$E384&lt;&gt;0),0,IF(AND(BR$273=list!$D$2,$E384&lt;&gt;0,TRUNC(VLOOKUP($E384,'Container Panel'!$B$41:$Z$100,$D384,0)/(VLOOKUP(BR$276,UI!$A$12:$O$51,VLOOKUP(BR$279,$B$276:$C$278,2,0),0)/1000))&gt;0),1,TRUNC(VLOOKUP($E384,'Container Panel'!$B$41:$Z$100,$D384,0)/(VLOOKUP(BR$276,UI!$A$12:$O$51,VLOOKUP(BR$279,$B$276:$C$278,2,0),0)/1000)))),"")</f>
        <v/>
      </c>
      <c r="BS384" s="145" t="str">
        <f>IFERROR(IF(AND(BS$272=list!$D$3,'Box Calculation'!BS$279&lt;&gt;"h",$E384&lt;&gt;0),0,IF(AND(BS$273=list!$D$2,$E384&lt;&gt;0,TRUNC(VLOOKUP($E384,'Container Panel'!$B$41:$Z$100,$D384,0)/(VLOOKUP(BS$276,UI!$A$12:$O$51,VLOOKUP(BS$279,$B$276:$C$278,2,0),0)/1000))&gt;0),1,TRUNC(VLOOKUP($E384,'Container Panel'!$B$41:$Z$100,$D384,0)/(VLOOKUP(BS$276,UI!$A$12:$O$51,VLOOKUP(BS$279,$B$276:$C$278,2,0),0)/1000)))),"")</f>
        <v/>
      </c>
      <c r="BT384" s="145" t="str">
        <f>IFERROR(IF(AND(BT$272=list!$D$3,'Box Calculation'!BT$279&lt;&gt;"h",$E384&lt;&gt;0),0,IF(AND(BT$273=list!$D$2,$E384&lt;&gt;0,TRUNC(VLOOKUP($E384,'Container Panel'!$B$41:$Z$100,$D384,0)/(VLOOKUP(BT$276,UI!$A$12:$O$51,VLOOKUP(BT$279,$B$276:$C$278,2,0),0)/1000))&gt;0),1,TRUNC(VLOOKUP($E384,'Container Panel'!$B$41:$Z$100,$D384,0)/(VLOOKUP(BT$276,UI!$A$12:$O$51,VLOOKUP(BT$279,$B$276:$C$278,2,0),0)/1000)))),"")</f>
        <v/>
      </c>
      <c r="BU384" s="145" t="str">
        <f>IFERROR(IF(AND(BU$272=list!$D$3,'Box Calculation'!BU$279&lt;&gt;"h",$E384&lt;&gt;0),0,IF(AND(BU$273=list!$D$2,$E384&lt;&gt;0,TRUNC(VLOOKUP($E384,'Container Panel'!$B$41:$Z$100,$D384,0)/(VLOOKUP(BU$276,UI!$A$12:$O$51,VLOOKUP(BU$279,$B$276:$C$278,2,0),0)/1000))&gt;0),1,TRUNC(VLOOKUP($E384,'Container Panel'!$B$41:$Z$100,$D384,0)/(VLOOKUP(BU$276,UI!$A$12:$O$51,VLOOKUP(BU$279,$B$276:$C$278,2,0),0)/1000)))),"")</f>
        <v/>
      </c>
      <c r="BV384" s="145" t="str">
        <f>IFERROR(IF(AND(BV$272=list!$D$3,'Box Calculation'!BV$279&lt;&gt;"h",$E384&lt;&gt;0),0,IF(AND(BV$273=list!$D$2,$E384&lt;&gt;0,TRUNC(VLOOKUP($E384,'Container Panel'!$B$41:$Z$100,$D384,0)/(VLOOKUP(BV$276,UI!$A$12:$O$51,VLOOKUP(BV$279,$B$276:$C$278,2,0),0)/1000))&gt;0),1,TRUNC(VLOOKUP($E384,'Container Panel'!$B$41:$Z$100,$D384,0)/(VLOOKUP(BV$276,UI!$A$12:$O$51,VLOOKUP(BV$279,$B$276:$C$278,2,0),0)/1000)))),"")</f>
        <v/>
      </c>
      <c r="BW384" s="145" t="str">
        <f>IFERROR(IF(AND(BW$272=list!$D$3,'Box Calculation'!BW$279&lt;&gt;"h",$E384&lt;&gt;0),0,IF(AND(BW$273=list!$D$2,$E384&lt;&gt;0,TRUNC(VLOOKUP($E384,'Container Panel'!$B$41:$Z$100,$D384,0)/(VLOOKUP(BW$276,UI!$A$12:$O$51,VLOOKUP(BW$279,$B$276:$C$278,2,0),0)/1000))&gt;0),1,TRUNC(VLOOKUP($E384,'Container Panel'!$B$41:$Z$100,$D384,0)/(VLOOKUP(BW$276,UI!$A$12:$O$51,VLOOKUP(BW$279,$B$276:$C$278,2,0),0)/1000)))),"")</f>
        <v/>
      </c>
      <c r="BX384" s="145" t="str">
        <f>IFERROR(IF(AND(BX$272=list!$D$3,'Box Calculation'!BX$279&lt;&gt;"h",$E384&lt;&gt;0),0,IF(AND(BX$273=list!$D$2,$E384&lt;&gt;0,TRUNC(VLOOKUP($E384,'Container Panel'!$B$41:$Z$100,$D384,0)/(VLOOKUP(BX$276,UI!$A$12:$O$51,VLOOKUP(BX$279,$B$276:$C$278,2,0),0)/1000))&gt;0),1,TRUNC(VLOOKUP($E384,'Container Panel'!$B$41:$Z$100,$D384,0)/(VLOOKUP(BX$276,UI!$A$12:$O$51,VLOOKUP(BX$279,$B$276:$C$278,2,0),0)/1000)))),"")</f>
        <v/>
      </c>
      <c r="BY384" s="145" t="str">
        <f>IFERROR(IF(AND(BY$272=list!$D$3,'Box Calculation'!BY$279&lt;&gt;"h",$E384&lt;&gt;0),0,IF(AND(BY$273=list!$D$2,$E384&lt;&gt;0,TRUNC(VLOOKUP($E384,'Container Panel'!$B$41:$Z$100,$D384,0)/(VLOOKUP(BY$276,UI!$A$12:$O$51,VLOOKUP(BY$279,$B$276:$C$278,2,0),0)/1000))&gt;0),1,TRUNC(VLOOKUP($E384,'Container Panel'!$B$41:$Z$100,$D384,0)/(VLOOKUP(BY$276,UI!$A$12:$O$51,VLOOKUP(BY$279,$B$276:$C$278,2,0),0)/1000)))),"")</f>
        <v/>
      </c>
      <c r="BZ384" s="145" t="str">
        <f>IFERROR(IF(AND(BZ$272=list!$D$3,'Box Calculation'!BZ$279&lt;&gt;"h",$E384&lt;&gt;0),0,IF(AND(BZ$273=list!$D$2,$E384&lt;&gt;0,TRUNC(VLOOKUP($E384,'Container Panel'!$B$41:$Z$100,$D384,0)/(VLOOKUP(BZ$276,UI!$A$12:$O$51,VLOOKUP(BZ$279,$B$276:$C$278,2,0),0)/1000))&gt;0),1,TRUNC(VLOOKUP($E384,'Container Panel'!$B$41:$Z$100,$D384,0)/(VLOOKUP(BZ$276,UI!$A$12:$O$51,VLOOKUP(BZ$279,$B$276:$C$278,2,0),0)/1000)))),"")</f>
        <v/>
      </c>
      <c r="CA384" s="145" t="str">
        <f>IFERROR(IF(AND(CA$272=list!$D$3,'Box Calculation'!CA$279&lt;&gt;"h",$E384&lt;&gt;0),0,IF(AND(CA$273=list!$D$2,$E384&lt;&gt;0,TRUNC(VLOOKUP($E384,'Container Panel'!$B$41:$Z$100,$D384,0)/(VLOOKUP(CA$276,UI!$A$12:$O$51,VLOOKUP(CA$279,$B$276:$C$278,2,0),0)/1000))&gt;0),1,TRUNC(VLOOKUP($E384,'Container Panel'!$B$41:$Z$100,$D384,0)/(VLOOKUP(CA$276,UI!$A$12:$O$51,VLOOKUP(CA$279,$B$276:$C$278,2,0),0)/1000)))),"")</f>
        <v/>
      </c>
      <c r="CB384" s="145" t="str">
        <f>IFERROR(IF(AND(CB$272=list!$D$3,'Box Calculation'!CB$279&lt;&gt;"h",$E384&lt;&gt;0),0,IF(AND(CB$273=list!$D$2,$E384&lt;&gt;0,TRUNC(VLOOKUP($E384,'Container Panel'!$B$41:$Z$100,$D384,0)/(VLOOKUP(CB$276,UI!$A$12:$O$51,VLOOKUP(CB$279,$B$276:$C$278,2,0),0)/1000))&gt;0),1,TRUNC(VLOOKUP($E384,'Container Panel'!$B$41:$Z$100,$D384,0)/(VLOOKUP(CB$276,UI!$A$12:$O$51,VLOOKUP(CB$279,$B$276:$C$278,2,0),0)/1000)))),"")</f>
        <v/>
      </c>
      <c r="CC384" s="145" t="str">
        <f>IFERROR(IF(AND(CC$272=list!$D$3,'Box Calculation'!CC$279&lt;&gt;"h",$E384&lt;&gt;0),0,IF(AND(CC$273=list!$D$2,$E384&lt;&gt;0,TRUNC(VLOOKUP($E384,'Container Panel'!$B$41:$Z$100,$D384,0)/(VLOOKUP(CC$276,UI!$A$12:$O$51,VLOOKUP(CC$279,$B$276:$C$278,2,0),0)/1000))&gt;0),1,TRUNC(VLOOKUP($E384,'Container Panel'!$B$41:$Z$100,$D384,0)/(VLOOKUP(CC$276,UI!$A$12:$O$51,VLOOKUP(CC$279,$B$276:$C$278,2,0),0)/1000)))),"")</f>
        <v/>
      </c>
      <c r="CD384" s="145" t="str">
        <f>IFERROR(IF(AND(CD$272=list!$D$3,'Box Calculation'!CD$279&lt;&gt;"h",$E384&lt;&gt;0),0,IF(AND(CD$273=list!$D$2,$E384&lt;&gt;0,TRUNC(VLOOKUP($E384,'Container Panel'!$B$41:$Z$100,$D384,0)/(VLOOKUP(CD$276,UI!$A$12:$O$51,VLOOKUP(CD$279,$B$276:$C$278,2,0),0)/1000))&gt;0),1,TRUNC(VLOOKUP($E384,'Container Panel'!$B$41:$Z$100,$D384,0)/(VLOOKUP(CD$276,UI!$A$12:$O$51,VLOOKUP(CD$279,$B$276:$C$278,2,0),0)/1000)))),"")</f>
        <v/>
      </c>
      <c r="CE384" s="145" t="str">
        <f>IFERROR(IF(AND(CE$272=list!$D$3,'Box Calculation'!CE$279&lt;&gt;"h",$E384&lt;&gt;0),0,IF(AND(CE$273=list!$D$2,$E384&lt;&gt;0,TRUNC(VLOOKUP($E384,'Container Panel'!$B$41:$Z$100,$D384,0)/(VLOOKUP(CE$276,UI!$A$12:$O$51,VLOOKUP(CE$279,$B$276:$C$278,2,0),0)/1000))&gt;0),1,TRUNC(VLOOKUP($E384,'Container Panel'!$B$41:$Z$100,$D384,0)/(VLOOKUP(CE$276,UI!$A$12:$O$51,VLOOKUP(CE$279,$B$276:$C$278,2,0),0)/1000)))),"")</f>
        <v/>
      </c>
      <c r="CF384" s="145" t="str">
        <f>IFERROR(IF(AND(CF$272=list!$D$3,'Box Calculation'!CF$279&lt;&gt;"h",$E384&lt;&gt;0),0,IF(AND(CF$273=list!$D$2,$E384&lt;&gt;0,TRUNC(VLOOKUP($E384,'Container Panel'!$B$41:$Z$100,$D384,0)/(VLOOKUP(CF$276,UI!$A$12:$O$51,VLOOKUP(CF$279,$B$276:$C$278,2,0),0)/1000))&gt;0),1,TRUNC(VLOOKUP($E384,'Container Panel'!$B$41:$Z$100,$D384,0)/(VLOOKUP(CF$276,UI!$A$12:$O$51,VLOOKUP(CF$279,$B$276:$C$278,2,0),0)/1000)))),"")</f>
        <v/>
      </c>
      <c r="CG384" s="145" t="str">
        <f>IFERROR(IF(AND(CG$272=list!$D$3,'Box Calculation'!CG$279&lt;&gt;"h",$E384&lt;&gt;0),0,IF(AND(CG$273=list!$D$2,$E384&lt;&gt;0,TRUNC(VLOOKUP($E384,'Container Panel'!$B$41:$Z$100,$D384,0)/(VLOOKUP(CG$276,UI!$A$12:$O$51,VLOOKUP(CG$279,$B$276:$C$278,2,0),0)/1000))&gt;0),1,TRUNC(VLOOKUP($E384,'Container Panel'!$B$41:$Z$100,$D384,0)/(VLOOKUP(CG$276,UI!$A$12:$O$51,VLOOKUP(CG$279,$B$276:$C$278,2,0),0)/1000)))),"")</f>
        <v/>
      </c>
      <c r="CH384" s="145" t="str">
        <f>IFERROR(IF(AND(CH$272=list!$D$3,'Box Calculation'!CH$279&lt;&gt;"h",$E384&lt;&gt;0),0,IF(AND(CH$273=list!$D$2,$E384&lt;&gt;0,TRUNC(VLOOKUP($E384,'Container Panel'!$B$41:$Z$100,$D384,0)/(VLOOKUP(CH$276,UI!$A$12:$O$51,VLOOKUP(CH$279,$B$276:$C$278,2,0),0)/1000))&gt;0),1,TRUNC(VLOOKUP($E384,'Container Panel'!$B$41:$Z$100,$D384,0)/(VLOOKUP(CH$276,UI!$A$12:$O$51,VLOOKUP(CH$279,$B$276:$C$278,2,0),0)/1000)))),"")</f>
        <v/>
      </c>
      <c r="CI384" s="145" t="str">
        <f>IFERROR(IF(AND(CI$272=list!$D$3,'Box Calculation'!CI$279&lt;&gt;"h",$E384&lt;&gt;0),0,IF(AND(CI$273=list!$D$2,$E384&lt;&gt;0,TRUNC(VLOOKUP($E384,'Container Panel'!$B$41:$Z$100,$D384,0)/(VLOOKUP(CI$276,UI!$A$12:$O$51,VLOOKUP(CI$279,$B$276:$C$278,2,0),0)/1000))&gt;0),1,TRUNC(VLOOKUP($E384,'Container Panel'!$B$41:$Z$100,$D384,0)/(VLOOKUP(CI$276,UI!$A$12:$O$51,VLOOKUP(CI$279,$B$276:$C$278,2,0),0)/1000)))),"")</f>
        <v/>
      </c>
      <c r="CJ384" s="145" t="str">
        <f>IFERROR(IF(AND(CJ$272=list!$D$3,'Box Calculation'!CJ$279&lt;&gt;"h",$E384&lt;&gt;0),0,IF(AND(CJ$273=list!$D$2,$E384&lt;&gt;0,TRUNC(VLOOKUP($E384,'Container Panel'!$B$41:$Z$100,$D384,0)/(VLOOKUP(CJ$276,UI!$A$12:$O$51,VLOOKUP(CJ$279,$B$276:$C$278,2,0),0)/1000))&gt;0),1,TRUNC(VLOOKUP($E384,'Container Panel'!$B$41:$Z$100,$D384,0)/(VLOOKUP(CJ$276,UI!$A$12:$O$51,VLOOKUP(CJ$279,$B$276:$C$278,2,0),0)/1000)))),"")</f>
        <v/>
      </c>
      <c r="CK384" s="145" t="str">
        <f>IFERROR(IF(AND(CK$272=list!$D$3,'Box Calculation'!CK$279&lt;&gt;"h",$E384&lt;&gt;0),0,IF(AND(CK$273=list!$D$2,$E384&lt;&gt;0,TRUNC(VLOOKUP($E384,'Container Panel'!$B$41:$Z$100,$D384,0)/(VLOOKUP(CK$276,UI!$A$12:$O$51,VLOOKUP(CK$279,$B$276:$C$278,2,0),0)/1000))&gt;0),1,TRUNC(VLOOKUP($E384,'Container Panel'!$B$41:$Z$100,$D384,0)/(VLOOKUP(CK$276,UI!$A$12:$O$51,VLOOKUP(CK$279,$B$276:$C$278,2,0),0)/1000)))),"")</f>
        <v/>
      </c>
      <c r="CL384" s="145" t="str">
        <f>IFERROR(IF(AND(CL$272=list!$D$3,'Box Calculation'!CL$279&lt;&gt;"h",$E384&lt;&gt;0),0,IF(AND(CL$273=list!$D$2,$E384&lt;&gt;0,TRUNC(VLOOKUP($E384,'Container Panel'!$B$41:$Z$100,$D384,0)/(VLOOKUP(CL$276,UI!$A$12:$O$51,VLOOKUP(CL$279,$B$276:$C$278,2,0),0)/1000))&gt;0),1,TRUNC(VLOOKUP($E384,'Container Panel'!$B$41:$Z$100,$D384,0)/(VLOOKUP(CL$276,UI!$A$12:$O$51,VLOOKUP(CL$279,$B$276:$C$278,2,0),0)/1000)))),"")</f>
        <v/>
      </c>
      <c r="CM384" s="145" t="str">
        <f>IFERROR(IF(AND(CM$272=list!$D$3,'Box Calculation'!CM$279&lt;&gt;"h",$E384&lt;&gt;0),0,IF(AND(CM$273=list!$D$2,$E384&lt;&gt;0,TRUNC(VLOOKUP($E384,'Container Panel'!$B$41:$Z$100,$D384,0)/(VLOOKUP(CM$276,UI!$A$12:$O$51,VLOOKUP(CM$279,$B$276:$C$278,2,0),0)/1000))&gt;0),1,TRUNC(VLOOKUP($E384,'Container Panel'!$B$41:$Z$100,$D384,0)/(VLOOKUP(CM$276,UI!$A$12:$O$51,VLOOKUP(CM$279,$B$276:$C$278,2,0),0)/1000)))),"")</f>
        <v/>
      </c>
      <c r="CN384" s="145" t="str">
        <f>IFERROR(IF(AND(CN$272=list!$D$3,'Box Calculation'!CN$279&lt;&gt;"h",$E384&lt;&gt;0),0,IF(AND(CN$273=list!$D$2,$E384&lt;&gt;0,TRUNC(VLOOKUP($E384,'Container Panel'!$B$41:$Z$100,$D384,0)/(VLOOKUP(CN$276,UI!$A$12:$O$51,VLOOKUP(CN$279,$B$276:$C$278,2,0),0)/1000))&gt;0),1,TRUNC(VLOOKUP($E384,'Container Panel'!$B$41:$Z$100,$D384,0)/(VLOOKUP(CN$276,UI!$A$12:$O$51,VLOOKUP(CN$279,$B$276:$C$278,2,0),0)/1000)))),"")</f>
        <v/>
      </c>
      <c r="CO384" s="145" t="str">
        <f>IFERROR(IF(AND(CO$272=list!$D$3,'Box Calculation'!CO$279&lt;&gt;"h",$E384&lt;&gt;0),0,IF(AND(CO$273=list!$D$2,$E384&lt;&gt;0,TRUNC(VLOOKUP($E384,'Container Panel'!$B$41:$Z$100,$D384,0)/(VLOOKUP(CO$276,UI!$A$12:$O$51,VLOOKUP(CO$279,$B$276:$C$278,2,0),0)/1000))&gt;0),1,TRUNC(VLOOKUP($E384,'Container Panel'!$B$41:$Z$100,$D384,0)/(VLOOKUP(CO$276,UI!$A$12:$O$51,VLOOKUP(CO$279,$B$276:$C$278,2,0),0)/1000)))),"")</f>
        <v/>
      </c>
      <c r="CP384" s="145" t="str">
        <f>IFERROR(IF(AND(CP$272=list!$D$3,'Box Calculation'!CP$279&lt;&gt;"h",$E384&lt;&gt;0),0,IF(AND(CP$273=list!$D$2,$E384&lt;&gt;0,TRUNC(VLOOKUP($E384,'Container Panel'!$B$41:$Z$100,$D384,0)/(VLOOKUP(CP$276,UI!$A$12:$O$51,VLOOKUP(CP$279,$B$276:$C$278,2,0),0)/1000))&gt;0),1,TRUNC(VLOOKUP($E384,'Container Panel'!$B$41:$Z$100,$D384,0)/(VLOOKUP(CP$276,UI!$A$12:$O$51,VLOOKUP(CP$279,$B$276:$C$278,2,0),0)/1000)))),"")</f>
        <v/>
      </c>
      <c r="CQ384" s="145" t="str">
        <f>IFERROR(IF(AND(CQ$272=list!$D$3,'Box Calculation'!CQ$279&lt;&gt;"h",$E384&lt;&gt;0),0,IF(AND(CQ$273=list!$D$2,$E384&lt;&gt;0,TRUNC(VLOOKUP($E384,'Container Panel'!$B$41:$Z$100,$D384,0)/(VLOOKUP(CQ$276,UI!$A$12:$O$51,VLOOKUP(CQ$279,$B$276:$C$278,2,0),0)/1000))&gt;0),1,TRUNC(VLOOKUP($E384,'Container Panel'!$B$41:$Z$100,$D384,0)/(VLOOKUP(CQ$276,UI!$A$12:$O$51,VLOOKUP(CQ$279,$B$276:$C$278,2,0),0)/1000)))),"")</f>
        <v/>
      </c>
      <c r="CR384" s="145" t="str">
        <f>IFERROR(IF(AND(CR$272=list!$D$3,'Box Calculation'!CR$279&lt;&gt;"h",$E384&lt;&gt;0),0,IF(AND(CR$273=list!$D$2,$E384&lt;&gt;0,TRUNC(VLOOKUP($E384,'Container Panel'!$B$41:$Z$100,$D384,0)/(VLOOKUP(CR$276,UI!$A$12:$O$51,VLOOKUP(CR$279,$B$276:$C$278,2,0),0)/1000))&gt;0),1,TRUNC(VLOOKUP($E384,'Container Panel'!$B$41:$Z$100,$D384,0)/(VLOOKUP(CR$276,UI!$A$12:$O$51,VLOOKUP(CR$279,$B$276:$C$278,2,0),0)/1000)))),"")</f>
        <v/>
      </c>
      <c r="CS384" s="145" t="str">
        <f>IFERROR(IF(AND(CS$272=list!$D$3,'Box Calculation'!CS$279&lt;&gt;"h",$E384&lt;&gt;0),0,IF(AND(CS$273=list!$D$2,$E384&lt;&gt;0,TRUNC(VLOOKUP($E384,'Container Panel'!$B$41:$Z$100,$D384,0)/(VLOOKUP(CS$276,UI!$A$12:$O$51,VLOOKUP(CS$279,$B$276:$C$278,2,0),0)/1000))&gt;0),1,TRUNC(VLOOKUP($E384,'Container Panel'!$B$41:$Z$100,$D384,0)/(VLOOKUP(CS$276,UI!$A$12:$O$51,VLOOKUP(CS$279,$B$276:$C$278,2,0),0)/1000)))),"")</f>
        <v/>
      </c>
      <c r="CT384" s="145" t="str">
        <f>IFERROR(IF(AND(CT$272=list!$D$3,'Box Calculation'!CT$279&lt;&gt;"h",$E384&lt;&gt;0),0,IF(AND(CT$273=list!$D$2,$E384&lt;&gt;0,TRUNC(VLOOKUP($E384,'Container Panel'!$B$41:$Z$100,$D384,0)/(VLOOKUP(CT$276,UI!$A$12:$O$51,VLOOKUP(CT$279,$B$276:$C$278,2,0),0)/1000))&gt;0),1,TRUNC(VLOOKUP($E384,'Container Panel'!$B$41:$Z$100,$D384,0)/(VLOOKUP(CT$276,UI!$A$12:$O$51,VLOOKUP(CT$279,$B$276:$C$278,2,0),0)/1000)))),"")</f>
        <v/>
      </c>
      <c r="CU384" s="145" t="str">
        <f>IFERROR(IF(AND(CU$272=list!$D$3,'Box Calculation'!CU$279&lt;&gt;"h",$E384&lt;&gt;0),0,IF(AND(CU$273=list!$D$2,$E384&lt;&gt;0,TRUNC(VLOOKUP($E384,'Container Panel'!$B$41:$Z$100,$D384,0)/(VLOOKUP(CU$276,UI!$A$12:$O$51,VLOOKUP(CU$279,$B$276:$C$278,2,0),0)/1000))&gt;0),1,TRUNC(VLOOKUP($E384,'Container Panel'!$B$41:$Z$100,$D384,0)/(VLOOKUP(CU$276,UI!$A$12:$O$51,VLOOKUP(CU$279,$B$276:$C$278,2,0),0)/1000)))),"")</f>
        <v/>
      </c>
      <c r="CV384" s="145" t="str">
        <f>IFERROR(IF(AND(CV$272=list!$D$3,'Box Calculation'!CV$279&lt;&gt;"h",$E384&lt;&gt;0),0,IF(AND(CV$273=list!$D$2,$E384&lt;&gt;0,TRUNC(VLOOKUP($E384,'Container Panel'!$B$41:$Z$100,$D384,0)/(VLOOKUP(CV$276,UI!$A$12:$O$51,VLOOKUP(CV$279,$B$276:$C$278,2,0),0)/1000))&gt;0),1,TRUNC(VLOOKUP($E384,'Container Panel'!$B$41:$Z$100,$D384,0)/(VLOOKUP(CV$276,UI!$A$12:$O$51,VLOOKUP(CV$279,$B$276:$C$278,2,0),0)/1000)))),"")</f>
        <v/>
      </c>
      <c r="CW384" s="145" t="str">
        <f>IFERROR(IF(AND(CW$272=list!$D$3,'Box Calculation'!CW$279&lt;&gt;"h",$E384&lt;&gt;0),0,IF(AND(CW$273=list!$D$2,$E384&lt;&gt;0,TRUNC(VLOOKUP($E384,'Container Panel'!$B$41:$Z$100,$D384,0)/(VLOOKUP(CW$276,UI!$A$12:$O$51,VLOOKUP(CW$279,$B$276:$C$278,2,0),0)/1000))&gt;0),1,TRUNC(VLOOKUP($E384,'Container Panel'!$B$41:$Z$100,$D384,0)/(VLOOKUP(CW$276,UI!$A$12:$O$51,VLOOKUP(CW$279,$B$276:$C$278,2,0),0)/1000)))),"")</f>
        <v/>
      </c>
      <c r="CX384" s="145" t="str">
        <f>IFERROR(IF(AND(CX$272=list!$D$3,'Box Calculation'!CX$279&lt;&gt;"h",$E384&lt;&gt;0),0,IF(AND(CX$273=list!$D$2,$E384&lt;&gt;0,TRUNC(VLOOKUP($E384,'Container Panel'!$B$41:$Z$100,$D384,0)/(VLOOKUP(CX$276,UI!$A$12:$O$51,VLOOKUP(CX$279,$B$276:$C$278,2,0),0)/1000))&gt;0),1,TRUNC(VLOOKUP($E384,'Container Panel'!$B$41:$Z$100,$D384,0)/(VLOOKUP(CX$276,UI!$A$12:$O$51,VLOOKUP(CX$279,$B$276:$C$278,2,0),0)/1000)))),"")</f>
        <v/>
      </c>
      <c r="CY384" s="145" t="str">
        <f>IFERROR(IF(AND(CY$272=list!$D$3,'Box Calculation'!CY$279&lt;&gt;"h",$E384&lt;&gt;0),0,IF(AND(CY$273=list!$D$2,$E384&lt;&gt;0,TRUNC(VLOOKUP($E384,'Container Panel'!$B$41:$Z$100,$D384,0)/(VLOOKUP(CY$276,UI!$A$12:$O$51,VLOOKUP(CY$279,$B$276:$C$278,2,0),0)/1000))&gt;0),1,TRUNC(VLOOKUP($E384,'Container Panel'!$B$41:$Z$100,$D384,0)/(VLOOKUP(CY$276,UI!$A$12:$O$51,VLOOKUP(CY$279,$B$276:$C$278,2,0),0)/1000)))),"")</f>
        <v/>
      </c>
      <c r="CZ384" s="145" t="str">
        <f>IFERROR(IF(AND(CZ$272=list!$D$3,'Box Calculation'!CZ$279&lt;&gt;"h",$E384&lt;&gt;0),0,IF(AND(CZ$273=list!$D$2,$E384&lt;&gt;0,TRUNC(VLOOKUP($E384,'Container Panel'!$B$41:$Z$100,$D384,0)/(VLOOKUP(CZ$276,UI!$A$12:$O$51,VLOOKUP(CZ$279,$B$276:$C$278,2,0),0)/1000))&gt;0),1,TRUNC(VLOOKUP($E384,'Container Panel'!$B$41:$Z$100,$D384,0)/(VLOOKUP(CZ$276,UI!$A$12:$O$51,VLOOKUP(CZ$279,$B$276:$C$278,2,0),0)/1000)))),"")</f>
        <v/>
      </c>
      <c r="DA384" s="145" t="str">
        <f>IFERROR(IF(AND(DA$272=list!$D$3,'Box Calculation'!DA$279&lt;&gt;"h",$E384&lt;&gt;0),0,IF(AND(DA$273=list!$D$2,$E384&lt;&gt;0,TRUNC(VLOOKUP($E384,'Container Panel'!$B$41:$Z$100,$D384,0)/(VLOOKUP(DA$276,UI!$A$12:$O$51,VLOOKUP(DA$279,$B$276:$C$278,2,0),0)/1000))&gt;0),1,TRUNC(VLOOKUP($E384,'Container Panel'!$B$41:$Z$100,$D384,0)/(VLOOKUP(DA$276,UI!$A$12:$O$51,VLOOKUP(DA$279,$B$276:$C$278,2,0),0)/1000)))),"")</f>
        <v/>
      </c>
      <c r="DB384" s="145" t="str">
        <f>IFERROR(IF(AND(DB$272=list!$D$3,'Box Calculation'!DB$279&lt;&gt;"h",$E384&lt;&gt;0),0,IF(AND(DB$273=list!$D$2,$E384&lt;&gt;0,TRUNC(VLOOKUP($E384,'Container Panel'!$B$41:$Z$100,$D384,0)/(VLOOKUP(DB$276,UI!$A$12:$O$51,VLOOKUP(DB$279,$B$276:$C$278,2,0),0)/1000))&gt;0),1,TRUNC(VLOOKUP($E384,'Container Panel'!$B$41:$Z$100,$D384,0)/(VLOOKUP(DB$276,UI!$A$12:$O$51,VLOOKUP(DB$279,$B$276:$C$278,2,0),0)/1000)))),"")</f>
        <v/>
      </c>
      <c r="DC384" s="145" t="str">
        <f>IFERROR(IF(AND(DC$272=list!$D$3,'Box Calculation'!DC$279&lt;&gt;"h",$E384&lt;&gt;0),0,IF(AND(DC$273=list!$D$2,$E384&lt;&gt;0,TRUNC(VLOOKUP($E384,'Container Panel'!$B$41:$Z$100,$D384,0)/(VLOOKUP(DC$276,UI!$A$12:$O$51,VLOOKUP(DC$279,$B$276:$C$278,2,0),0)/1000))&gt;0),1,TRUNC(VLOOKUP($E384,'Container Panel'!$B$41:$Z$100,$D384,0)/(VLOOKUP(DC$276,UI!$A$12:$O$51,VLOOKUP(DC$279,$B$276:$C$278,2,0),0)/1000)))),"")</f>
        <v/>
      </c>
      <c r="DD384" s="145" t="str">
        <f>IFERROR(IF(AND(DD$272=list!$D$3,'Box Calculation'!DD$279&lt;&gt;"h",$E384&lt;&gt;0),0,IF(AND(DD$273=list!$D$2,$E384&lt;&gt;0,TRUNC(VLOOKUP($E384,'Container Panel'!$B$41:$Z$100,$D384,0)/(VLOOKUP(DD$276,UI!$A$12:$O$51,VLOOKUP(DD$279,$B$276:$C$278,2,0),0)/1000))&gt;0),1,TRUNC(VLOOKUP($E384,'Container Panel'!$B$41:$Z$100,$D384,0)/(VLOOKUP(DD$276,UI!$A$12:$O$51,VLOOKUP(DD$279,$B$276:$C$278,2,0),0)/1000)))),"")</f>
        <v/>
      </c>
      <c r="DE384" s="145" t="str">
        <f>IFERROR(IF(AND(DE$272=list!$D$3,'Box Calculation'!DE$279&lt;&gt;"h",$E384&lt;&gt;0),0,IF(AND(DE$273=list!$D$2,$E384&lt;&gt;0,TRUNC(VLOOKUP($E384,'Container Panel'!$B$41:$Z$100,$D384,0)/(VLOOKUP(DE$276,UI!$A$12:$O$51,VLOOKUP(DE$279,$B$276:$C$278,2,0),0)/1000))&gt;0),1,TRUNC(VLOOKUP($E384,'Container Panel'!$B$41:$Z$100,$D384,0)/(VLOOKUP(DE$276,UI!$A$12:$O$51,VLOOKUP(DE$279,$B$276:$C$278,2,0),0)/1000)))),"")</f>
        <v/>
      </c>
      <c r="DF384" s="145" t="str">
        <f>IFERROR(IF(AND(DF$272=list!$D$3,'Box Calculation'!DF$279&lt;&gt;"h",$E384&lt;&gt;0),0,IF(AND(DF$273=list!$D$2,$E384&lt;&gt;0,TRUNC(VLOOKUP($E384,'Container Panel'!$B$41:$Z$100,$D384,0)/(VLOOKUP(DF$276,UI!$A$12:$O$51,VLOOKUP(DF$279,$B$276:$C$278,2,0),0)/1000))&gt;0),1,TRUNC(VLOOKUP($E384,'Container Panel'!$B$41:$Z$100,$D384,0)/(VLOOKUP(DF$276,UI!$A$12:$O$51,VLOOKUP(DF$279,$B$276:$C$278,2,0),0)/1000)))),"")</f>
        <v/>
      </c>
      <c r="DG384" s="145" t="str">
        <f>IFERROR(IF(AND(DG$272=list!$D$3,'Box Calculation'!DG$279&lt;&gt;"h",$E384&lt;&gt;0),0,IF(AND(DG$273=list!$D$2,$E384&lt;&gt;0,TRUNC(VLOOKUP($E384,'Container Panel'!$B$41:$Z$100,$D384,0)/(VLOOKUP(DG$276,UI!$A$12:$O$51,VLOOKUP(DG$279,$B$276:$C$278,2,0),0)/1000))&gt;0),1,TRUNC(VLOOKUP($E384,'Container Panel'!$B$41:$Z$100,$D384,0)/(VLOOKUP(DG$276,UI!$A$12:$O$51,VLOOKUP(DG$279,$B$276:$C$278,2,0),0)/1000)))),"")</f>
        <v/>
      </c>
      <c r="DH384" s="145" t="str">
        <f>IFERROR(IF(AND(DH$272=list!$D$3,'Box Calculation'!DH$279&lt;&gt;"h",$E384&lt;&gt;0),0,IF(AND(DH$273=list!$D$2,$E384&lt;&gt;0,TRUNC(VLOOKUP($E384,'Container Panel'!$B$41:$Z$100,$D384,0)/(VLOOKUP(DH$276,UI!$A$12:$O$51,VLOOKUP(DH$279,$B$276:$C$278,2,0),0)/1000))&gt;0),1,TRUNC(VLOOKUP($E384,'Container Panel'!$B$41:$Z$100,$D384,0)/(VLOOKUP(DH$276,UI!$A$12:$O$51,VLOOKUP(DH$279,$B$276:$C$278,2,0),0)/1000)))),"")</f>
        <v/>
      </c>
      <c r="DI384" s="145" t="str">
        <f>IFERROR(IF(AND(DI$272=list!$D$3,'Box Calculation'!DI$279&lt;&gt;"h",$E384&lt;&gt;0),0,IF(AND(DI$273=list!$D$2,$E384&lt;&gt;0,TRUNC(VLOOKUP($E384,'Container Panel'!$B$41:$Z$100,$D384,0)/(VLOOKUP(DI$276,UI!$A$12:$O$51,VLOOKUP(DI$279,$B$276:$C$278,2,0),0)/1000))&gt;0),1,TRUNC(VLOOKUP($E384,'Container Panel'!$B$41:$Z$100,$D384,0)/(VLOOKUP(DI$276,UI!$A$12:$O$51,VLOOKUP(DI$279,$B$276:$C$278,2,0),0)/1000)))),"")</f>
        <v/>
      </c>
      <c r="DJ384" s="145" t="str">
        <f>IFERROR(IF(AND(DJ$272=list!$D$3,'Box Calculation'!DJ$279&lt;&gt;"h",$E384&lt;&gt;0),0,IF(AND(DJ$273=list!$D$2,$E384&lt;&gt;0,TRUNC(VLOOKUP($E384,'Container Panel'!$B$41:$Z$100,$D384,0)/(VLOOKUP(DJ$276,UI!$A$12:$O$51,VLOOKUP(DJ$279,$B$276:$C$278,2,0),0)/1000))&gt;0),1,TRUNC(VLOOKUP($E384,'Container Panel'!$B$41:$Z$100,$D384,0)/(VLOOKUP(DJ$276,UI!$A$12:$O$51,VLOOKUP(DJ$279,$B$276:$C$278,2,0),0)/1000)))),"")</f>
        <v/>
      </c>
      <c r="DK384" s="145" t="str">
        <f>IFERROR(IF(AND(DK$272=list!$D$3,'Box Calculation'!DK$279&lt;&gt;"h",$E384&lt;&gt;0),0,IF(AND(DK$273=list!$D$2,$E384&lt;&gt;0,TRUNC(VLOOKUP($E384,'Container Panel'!$B$41:$Z$100,$D384,0)/(VLOOKUP(DK$276,UI!$A$12:$O$51,VLOOKUP(DK$279,$B$276:$C$278,2,0),0)/1000))&gt;0),1,TRUNC(VLOOKUP($E384,'Container Panel'!$B$41:$Z$100,$D384,0)/(VLOOKUP(DK$276,UI!$A$12:$O$51,VLOOKUP(DK$279,$B$276:$C$278,2,0),0)/1000)))),"")</f>
        <v/>
      </c>
      <c r="DL384" s="145" t="str">
        <f>IFERROR(IF(AND(DL$272=list!$D$3,'Box Calculation'!DL$279&lt;&gt;"h",$E384&lt;&gt;0),0,IF(AND(DL$273=list!$D$2,$E384&lt;&gt;0,TRUNC(VLOOKUP($E384,'Container Panel'!$B$41:$Z$100,$D384,0)/(VLOOKUP(DL$276,UI!$A$12:$O$51,VLOOKUP(DL$279,$B$276:$C$278,2,0),0)/1000))&gt;0),1,TRUNC(VLOOKUP($E384,'Container Panel'!$B$41:$Z$100,$D384,0)/(VLOOKUP(DL$276,UI!$A$12:$O$51,VLOOKUP(DL$279,$B$276:$C$278,2,0),0)/1000)))),"")</f>
        <v/>
      </c>
      <c r="DM384" s="145" t="str">
        <f>IFERROR(IF(AND(DM$272=list!$D$3,'Box Calculation'!DM$279&lt;&gt;"h",$E384&lt;&gt;0),0,IF(AND(DM$273=list!$D$2,$E384&lt;&gt;0,TRUNC(VLOOKUP($E384,'Container Panel'!$B$41:$Z$100,$D384,0)/(VLOOKUP(DM$276,UI!$A$12:$O$51,VLOOKUP(DM$279,$B$276:$C$278,2,0),0)/1000))&gt;0),1,TRUNC(VLOOKUP($E384,'Container Panel'!$B$41:$Z$100,$D384,0)/(VLOOKUP(DM$276,UI!$A$12:$O$51,VLOOKUP(DM$279,$B$276:$C$278,2,0),0)/1000)))),"")</f>
        <v/>
      </c>
      <c r="DN384" s="145" t="str">
        <f>IFERROR(IF(AND(DN$272=list!$D$3,'Box Calculation'!DN$279&lt;&gt;"h",$E384&lt;&gt;0),0,IF(AND(DN$273=list!$D$2,$E384&lt;&gt;0,TRUNC(VLOOKUP($E384,'Container Panel'!$B$41:$Z$100,$D384,0)/(VLOOKUP(DN$276,UI!$A$12:$O$51,VLOOKUP(DN$279,$B$276:$C$278,2,0),0)/1000))&gt;0),1,TRUNC(VLOOKUP($E384,'Container Panel'!$B$41:$Z$100,$D384,0)/(VLOOKUP(DN$276,UI!$A$12:$O$51,VLOOKUP(DN$279,$B$276:$C$278,2,0),0)/1000)))),"")</f>
        <v/>
      </c>
      <c r="DO384" s="145" t="str">
        <f>IFERROR(IF(AND(DO$272=list!$D$3,'Box Calculation'!DO$279&lt;&gt;"h",$E384&lt;&gt;0),0,IF(AND(DO$273=list!$D$2,$E384&lt;&gt;0,TRUNC(VLOOKUP($E384,'Container Panel'!$B$41:$Z$100,$D384,0)/(VLOOKUP(DO$276,UI!$A$12:$O$51,VLOOKUP(DO$279,$B$276:$C$278,2,0),0)/1000))&gt;0),1,TRUNC(VLOOKUP($E384,'Container Panel'!$B$41:$Z$100,$D384,0)/(VLOOKUP(DO$276,UI!$A$12:$O$51,VLOOKUP(DO$279,$B$276:$C$278,2,0),0)/1000)))),"")</f>
        <v/>
      </c>
      <c r="DP384" s="145" t="str">
        <f>IFERROR(IF(AND(DP$272=list!$D$3,'Box Calculation'!DP$279&lt;&gt;"h",$E384&lt;&gt;0),0,IF(AND(DP$273=list!$D$2,$E384&lt;&gt;0,TRUNC(VLOOKUP($E384,'Container Panel'!$B$41:$Z$100,$D384,0)/(VLOOKUP(DP$276,UI!$A$12:$O$51,VLOOKUP(DP$279,$B$276:$C$278,2,0),0)/1000))&gt;0),1,TRUNC(VLOOKUP($E384,'Container Panel'!$B$41:$Z$100,$D384,0)/(VLOOKUP(DP$276,UI!$A$12:$O$51,VLOOKUP(DP$279,$B$276:$C$278,2,0),0)/1000)))),"")</f>
        <v/>
      </c>
      <c r="DQ384" s="145" t="str">
        <f>IFERROR(IF(AND(DQ$272=list!$D$3,'Box Calculation'!DQ$279&lt;&gt;"h",$E384&lt;&gt;0),0,IF(AND(DQ$273=list!$D$2,$E384&lt;&gt;0,TRUNC(VLOOKUP($E384,'Container Panel'!$B$41:$Z$100,$D384,0)/(VLOOKUP(DQ$276,UI!$A$12:$O$51,VLOOKUP(DQ$279,$B$276:$C$278,2,0),0)/1000))&gt;0),1,TRUNC(VLOOKUP($E384,'Container Panel'!$B$41:$Z$100,$D384,0)/(VLOOKUP(DQ$276,UI!$A$12:$O$51,VLOOKUP(DQ$279,$B$276:$C$278,2,0),0)/1000)))),"")</f>
        <v/>
      </c>
      <c r="DR384" s="145" t="str">
        <f>IFERROR(IF(AND(DR$272=list!$D$3,'Box Calculation'!DR$279&lt;&gt;"h",$E384&lt;&gt;0),0,IF(AND(DR$273=list!$D$2,$E384&lt;&gt;0,TRUNC(VLOOKUP($E384,'Container Panel'!$B$41:$Z$100,$D384,0)/(VLOOKUP(DR$276,UI!$A$12:$O$51,VLOOKUP(DR$279,$B$276:$C$278,2,0),0)/1000))&gt;0),1,TRUNC(VLOOKUP($E384,'Container Panel'!$B$41:$Z$100,$D384,0)/(VLOOKUP(DR$276,UI!$A$12:$O$51,VLOOKUP(DR$279,$B$276:$C$278,2,0),0)/1000)))),"")</f>
        <v/>
      </c>
      <c r="DS384" s="145" t="str">
        <f>IFERROR(IF(AND(DS$272=list!$D$3,'Box Calculation'!DS$279&lt;&gt;"h",$E384&lt;&gt;0),0,IF(AND(DS$273=list!$D$2,$E384&lt;&gt;0,TRUNC(VLOOKUP($E384,'Container Panel'!$B$41:$Z$100,$D384,0)/(VLOOKUP(DS$276,UI!$A$12:$O$51,VLOOKUP(DS$279,$B$276:$C$278,2,0),0)/1000))&gt;0),1,TRUNC(VLOOKUP($E384,'Container Panel'!$B$41:$Z$100,$D384,0)/(VLOOKUP(DS$276,UI!$A$12:$O$51,VLOOKUP(DS$279,$B$276:$C$278,2,0),0)/1000)))),"")</f>
        <v/>
      </c>
      <c r="DT384" s="145" t="str">
        <f>IFERROR(IF(AND(DT$272=list!$D$3,'Box Calculation'!DT$279&lt;&gt;"h",$E384&lt;&gt;0),0,IF(AND(DT$273=list!$D$2,$E384&lt;&gt;0,TRUNC(VLOOKUP($E384,'Container Panel'!$B$41:$Z$100,$D384,0)/(VLOOKUP(DT$276,UI!$A$12:$O$51,VLOOKUP(DT$279,$B$276:$C$278,2,0),0)/1000))&gt;0),1,TRUNC(VLOOKUP($E384,'Container Panel'!$B$41:$Z$100,$D384,0)/(VLOOKUP(DT$276,UI!$A$12:$O$51,VLOOKUP(DT$279,$B$276:$C$278,2,0),0)/1000)))),"")</f>
        <v/>
      </c>
      <c r="DU384" s="145" t="str">
        <f>IFERROR(IF(AND(DU$272=list!$D$3,'Box Calculation'!DU$279&lt;&gt;"h",$E384&lt;&gt;0),0,IF(AND(DU$273=list!$D$2,$E384&lt;&gt;0,TRUNC(VLOOKUP($E384,'Container Panel'!$B$41:$Z$100,$D384,0)/(VLOOKUP(DU$276,UI!$A$12:$O$51,VLOOKUP(DU$279,$B$276:$C$278,2,0),0)/1000))&gt;0),1,TRUNC(VLOOKUP($E384,'Container Panel'!$B$41:$Z$100,$D384,0)/(VLOOKUP(DU$276,UI!$A$12:$O$51,VLOOKUP(DU$279,$B$276:$C$278,2,0),0)/1000)))),"")</f>
        <v/>
      </c>
      <c r="DV384" s="145" t="str">
        <f>IFERROR(IF(AND(DV$272=list!$D$3,'Box Calculation'!DV$279&lt;&gt;"h",$E384&lt;&gt;0),0,IF(AND(DV$273=list!$D$2,$E384&lt;&gt;0,TRUNC(VLOOKUP($E384,'Container Panel'!$B$41:$Z$100,$D384,0)/(VLOOKUP(DV$276,UI!$A$12:$O$51,VLOOKUP(DV$279,$B$276:$C$278,2,0),0)/1000))&gt;0),1,TRUNC(VLOOKUP($E384,'Container Panel'!$B$41:$Z$100,$D384,0)/(VLOOKUP(DV$276,UI!$A$12:$O$51,VLOOKUP(DV$279,$B$276:$C$278,2,0),0)/1000)))),"")</f>
        <v/>
      </c>
      <c r="DW384" s="145" t="str">
        <f>IFERROR(IF(AND(DW$272=list!$D$3,'Box Calculation'!DW$279&lt;&gt;"h",$E384&lt;&gt;0),0,IF(AND(DW$273=list!$D$2,$E384&lt;&gt;0,TRUNC(VLOOKUP($E384,'Container Panel'!$B$41:$Z$100,$D384,0)/(VLOOKUP(DW$276,UI!$A$12:$O$51,VLOOKUP(DW$279,$B$276:$C$278,2,0),0)/1000))&gt;0),1,TRUNC(VLOOKUP($E384,'Container Panel'!$B$41:$Z$100,$D384,0)/(VLOOKUP(DW$276,UI!$A$12:$O$51,VLOOKUP(DW$279,$B$276:$C$278,2,0),0)/1000)))),"")</f>
        <v/>
      </c>
      <c r="DX384" s="145" t="str">
        <f>IFERROR(IF(AND(DX$272=list!$D$3,'Box Calculation'!DX$279&lt;&gt;"h",$E384&lt;&gt;0),0,IF(AND(DX$273=list!$D$2,$E384&lt;&gt;0,TRUNC(VLOOKUP($E384,'Container Panel'!$B$41:$Z$100,$D384,0)/(VLOOKUP(DX$276,UI!$A$12:$O$51,VLOOKUP(DX$279,$B$276:$C$278,2,0),0)/1000))&gt;0),1,TRUNC(VLOOKUP($E384,'Container Panel'!$B$41:$Z$100,$D384,0)/(VLOOKUP(DX$276,UI!$A$12:$O$51,VLOOKUP(DX$279,$B$276:$C$278,2,0),0)/1000)))),"")</f>
        <v/>
      </c>
      <c r="DY384" s="145" t="str">
        <f>IFERROR(IF(AND(DY$272=list!$D$3,'Box Calculation'!DY$279&lt;&gt;"h",$E384&lt;&gt;0),0,IF(AND(DY$273=list!$D$2,$E384&lt;&gt;0,TRUNC(VLOOKUP($E384,'Container Panel'!$B$41:$Z$100,$D384,0)/(VLOOKUP(DY$276,UI!$A$12:$O$51,VLOOKUP(DY$279,$B$276:$C$278,2,0),0)/1000))&gt;0),1,TRUNC(VLOOKUP($E384,'Container Panel'!$B$41:$Z$100,$D384,0)/(VLOOKUP(DY$276,UI!$A$12:$O$51,VLOOKUP(DY$279,$B$276:$C$278,2,0),0)/1000)))),"")</f>
        <v/>
      </c>
      <c r="DZ384" s="145" t="str">
        <f>IFERROR(IF(AND(DZ$272=list!$D$3,'Box Calculation'!DZ$279&lt;&gt;"h",$E384&lt;&gt;0),0,IF(AND(DZ$273=list!$D$2,$E384&lt;&gt;0,TRUNC(VLOOKUP($E384,'Container Panel'!$B$41:$Z$100,$D384,0)/(VLOOKUP(DZ$276,UI!$A$12:$O$51,VLOOKUP(DZ$279,$B$276:$C$278,2,0),0)/1000))&gt;0),1,TRUNC(VLOOKUP($E384,'Container Panel'!$B$41:$Z$100,$D384,0)/(VLOOKUP(DZ$276,UI!$A$12:$O$51,VLOOKUP(DZ$279,$B$276:$C$278,2,0),0)/1000)))),"")</f>
        <v/>
      </c>
      <c r="EA384" s="145" t="str">
        <f>IFERROR(IF(AND(EA$272=list!$D$3,'Box Calculation'!EA$279&lt;&gt;"h",$E384&lt;&gt;0),0,IF(AND(EA$273=list!$D$2,$E384&lt;&gt;0,TRUNC(VLOOKUP($E384,'Container Panel'!$B$41:$Z$100,$D384,0)/(VLOOKUP(EA$276,UI!$A$12:$O$51,VLOOKUP(EA$279,$B$276:$C$278,2,0),0)/1000))&gt;0),1,TRUNC(VLOOKUP($E384,'Container Panel'!$B$41:$Z$100,$D384,0)/(VLOOKUP(EA$276,UI!$A$12:$O$51,VLOOKUP(EA$279,$B$276:$C$278,2,0),0)/1000)))),"")</f>
        <v/>
      </c>
      <c r="EB384" s="145" t="str">
        <f>IFERROR(IF(AND(EB$272=list!$D$3,'Box Calculation'!EB$279&lt;&gt;"h",$E384&lt;&gt;0),0,IF(AND(EB$273=list!$D$2,$E384&lt;&gt;0,TRUNC(VLOOKUP($E384,'Container Panel'!$B$41:$Z$100,$D384,0)/(VLOOKUP(EB$276,UI!$A$12:$O$51,VLOOKUP(EB$279,$B$276:$C$278,2,0),0)/1000))&gt;0),1,TRUNC(VLOOKUP($E384,'Container Panel'!$B$41:$Z$100,$D384,0)/(VLOOKUP(EB$276,UI!$A$12:$O$51,VLOOKUP(EB$279,$B$276:$C$278,2,0),0)/1000)))),"")</f>
        <v/>
      </c>
      <c r="EC384" s="145" t="str">
        <f>IFERROR(IF(AND(EC$272=list!$D$3,'Box Calculation'!EC$279&lt;&gt;"h",$E384&lt;&gt;0),0,IF(AND(EC$273=list!$D$2,$E384&lt;&gt;0,TRUNC(VLOOKUP($E384,'Container Panel'!$B$41:$Z$100,$D384,0)/(VLOOKUP(EC$276,UI!$A$12:$O$51,VLOOKUP(EC$279,$B$276:$C$278,2,0),0)/1000))&gt;0),1,TRUNC(VLOOKUP($E384,'Container Panel'!$B$41:$Z$100,$D384,0)/(VLOOKUP(EC$276,UI!$A$12:$O$51,VLOOKUP(EC$279,$B$276:$C$278,2,0),0)/1000)))),"")</f>
        <v/>
      </c>
      <c r="ED384" s="145" t="str">
        <f>IFERROR(IF(AND(ED$272=list!$D$3,'Box Calculation'!ED$279&lt;&gt;"h",$E384&lt;&gt;0),0,IF(AND(ED$273=list!$D$2,$E384&lt;&gt;0,TRUNC(VLOOKUP($E384,'Container Panel'!$B$41:$Z$100,$D384,0)/(VLOOKUP(ED$276,UI!$A$12:$O$51,VLOOKUP(ED$279,$B$276:$C$278,2,0),0)/1000))&gt;0),1,TRUNC(VLOOKUP($E384,'Container Panel'!$B$41:$Z$100,$D384,0)/(VLOOKUP(ED$276,UI!$A$12:$O$51,VLOOKUP(ED$279,$B$276:$C$278,2,0),0)/1000)))),"")</f>
        <v/>
      </c>
      <c r="EE384" s="145" t="str">
        <f>IFERROR(IF(AND(EE$272=list!$D$3,'Box Calculation'!EE$279&lt;&gt;"h",$E384&lt;&gt;0),0,IF(AND(EE$273=list!$D$2,$E384&lt;&gt;0,TRUNC(VLOOKUP($E384,'Container Panel'!$B$41:$Z$100,$D384,0)/(VLOOKUP(EE$276,UI!$A$12:$O$51,VLOOKUP(EE$279,$B$276:$C$278,2,0),0)/1000))&gt;0),1,TRUNC(VLOOKUP($E384,'Container Panel'!$B$41:$Z$100,$D384,0)/(VLOOKUP(EE$276,UI!$A$12:$O$51,VLOOKUP(EE$279,$B$276:$C$278,2,0),0)/1000)))),"")</f>
        <v/>
      </c>
      <c r="EF384" s="145" t="str">
        <f>IFERROR(IF(AND(EF$272=list!$D$3,'Box Calculation'!EF$279&lt;&gt;"h",$E384&lt;&gt;0),0,IF(AND(EF$273=list!$D$2,$E384&lt;&gt;0,TRUNC(VLOOKUP($E384,'Container Panel'!$B$41:$Z$100,$D384,0)/(VLOOKUP(EF$276,UI!$A$12:$O$51,VLOOKUP(EF$279,$B$276:$C$278,2,0),0)/1000))&gt;0),1,TRUNC(VLOOKUP($E384,'Container Panel'!$B$41:$Z$100,$D384,0)/(VLOOKUP(EF$276,UI!$A$12:$O$51,VLOOKUP(EF$279,$B$276:$C$278,2,0),0)/1000)))),"")</f>
        <v/>
      </c>
      <c r="EG384" s="145" t="str">
        <f>IFERROR(IF(AND(EG$272=list!$D$3,'Box Calculation'!EG$279&lt;&gt;"h",$E384&lt;&gt;0),0,IF(AND(EG$273=list!$D$2,$E384&lt;&gt;0,TRUNC(VLOOKUP($E384,'Container Panel'!$B$41:$Z$100,$D384,0)/(VLOOKUP(EG$276,UI!$A$12:$O$51,VLOOKUP(EG$279,$B$276:$C$278,2,0),0)/1000))&gt;0),1,TRUNC(VLOOKUP($E384,'Container Panel'!$B$41:$Z$100,$D384,0)/(VLOOKUP(EG$276,UI!$A$12:$O$51,VLOOKUP(EG$279,$B$276:$C$278,2,0),0)/1000)))),"")</f>
        <v/>
      </c>
      <c r="EH384" s="145" t="str">
        <f>IFERROR(IF(AND(EH$272=list!$D$3,'Box Calculation'!EH$279&lt;&gt;"h",$E384&lt;&gt;0),0,IF(AND(EH$273=list!$D$2,$E384&lt;&gt;0,TRUNC(VLOOKUP($E384,'Container Panel'!$B$41:$Z$100,$D384,0)/(VLOOKUP(EH$276,UI!$A$12:$O$51,VLOOKUP(EH$279,$B$276:$C$278,2,0),0)/1000))&gt;0),1,TRUNC(VLOOKUP($E384,'Container Panel'!$B$41:$Z$100,$D384,0)/(VLOOKUP(EH$276,UI!$A$12:$O$51,VLOOKUP(EH$279,$B$276:$C$278,2,0),0)/1000)))),"")</f>
        <v/>
      </c>
      <c r="EI384" s="145" t="str">
        <f>IFERROR(IF(AND(EI$272=list!$D$3,'Box Calculation'!EI$279&lt;&gt;"h",$E384&lt;&gt;0),0,IF(AND(EI$273=list!$D$2,$E384&lt;&gt;0,TRUNC(VLOOKUP($E384,'Container Panel'!$B$41:$Z$100,$D384,0)/(VLOOKUP(EI$276,UI!$A$12:$O$51,VLOOKUP(EI$279,$B$276:$C$278,2,0),0)/1000))&gt;0),1,TRUNC(VLOOKUP($E384,'Container Panel'!$B$41:$Z$100,$D384,0)/(VLOOKUP(EI$276,UI!$A$12:$O$51,VLOOKUP(EI$279,$B$276:$C$278,2,0),0)/1000)))),"")</f>
        <v/>
      </c>
      <c r="EJ384" s="145" t="str">
        <f>IFERROR(IF(AND(EJ$272=list!$D$3,'Box Calculation'!EJ$279&lt;&gt;"h",$E384&lt;&gt;0),0,IF(AND(EJ$273=list!$D$2,$E384&lt;&gt;0,TRUNC(VLOOKUP($E384,'Container Panel'!$B$41:$Z$100,$D384,0)/(VLOOKUP(EJ$276,UI!$A$12:$O$51,VLOOKUP(EJ$279,$B$276:$C$278,2,0),0)/1000))&gt;0),1,TRUNC(VLOOKUP($E384,'Container Panel'!$B$41:$Z$100,$D384,0)/(VLOOKUP(EJ$276,UI!$A$12:$O$51,VLOOKUP(EJ$279,$B$276:$C$278,2,0),0)/1000)))),"")</f>
        <v/>
      </c>
      <c r="EK384" s="145" t="str">
        <f>IFERROR(IF(AND(EK$272=list!$D$3,'Box Calculation'!EK$279&lt;&gt;"h",$E384&lt;&gt;0),0,IF(AND(EK$273=list!$D$2,$E384&lt;&gt;0,TRUNC(VLOOKUP($E384,'Container Panel'!$B$41:$Z$100,$D384,0)/(VLOOKUP(EK$276,UI!$A$12:$O$51,VLOOKUP(EK$279,$B$276:$C$278,2,0),0)/1000))&gt;0),1,TRUNC(VLOOKUP($E384,'Container Panel'!$B$41:$Z$100,$D384,0)/(VLOOKUP(EK$276,UI!$A$12:$O$51,VLOOKUP(EK$279,$B$276:$C$278,2,0),0)/1000)))),"")</f>
        <v/>
      </c>
      <c r="EL384" s="145" t="str">
        <f>IFERROR(IF(AND(EL$272=list!$D$3,'Box Calculation'!EL$279&lt;&gt;"h",$E384&lt;&gt;0),0,IF(AND(EL$273=list!$D$2,$E384&lt;&gt;0,TRUNC(VLOOKUP($E384,'Container Panel'!$B$41:$Z$100,$D384,0)/(VLOOKUP(EL$276,UI!$A$12:$O$51,VLOOKUP(EL$279,$B$276:$C$278,2,0),0)/1000))&gt;0),1,TRUNC(VLOOKUP($E384,'Container Panel'!$B$41:$Z$100,$D384,0)/(VLOOKUP(EL$276,UI!$A$12:$O$51,VLOOKUP(EL$279,$B$276:$C$278,2,0),0)/1000)))),"")</f>
        <v/>
      </c>
      <c r="EM384" s="145" t="str">
        <f>IFERROR(IF(AND(EM$272=list!$D$3,'Box Calculation'!EM$279&lt;&gt;"h",$E384&lt;&gt;0),0,IF(AND(EM$273=list!$D$2,$E384&lt;&gt;0,TRUNC(VLOOKUP($E384,'Container Panel'!$B$41:$Z$100,$D384,0)/(VLOOKUP(EM$276,UI!$A$12:$O$51,VLOOKUP(EM$279,$B$276:$C$278,2,0),0)/1000))&gt;0),1,TRUNC(VLOOKUP($E384,'Container Panel'!$B$41:$Z$100,$D384,0)/(VLOOKUP(EM$276,UI!$A$12:$O$51,VLOOKUP(EM$279,$B$276:$C$278,2,0),0)/1000)))),"")</f>
        <v/>
      </c>
      <c r="EN384" s="145" t="str">
        <f>IFERROR(IF(AND(EN$272=list!$D$3,'Box Calculation'!EN$279&lt;&gt;"h",$E384&lt;&gt;0),0,IF(AND(EN$273=list!$D$2,$E384&lt;&gt;0,TRUNC(VLOOKUP($E384,'Container Panel'!$B$41:$Z$100,$D384,0)/(VLOOKUP(EN$276,UI!$A$12:$O$51,VLOOKUP(EN$279,$B$276:$C$278,2,0),0)/1000))&gt;0),1,TRUNC(VLOOKUP($E384,'Container Panel'!$B$41:$Z$100,$D384,0)/(VLOOKUP(EN$276,UI!$A$12:$O$51,VLOOKUP(EN$279,$B$276:$C$278,2,0),0)/1000)))),"")</f>
        <v/>
      </c>
      <c r="EO384" s="145" t="str">
        <f>IFERROR(IF(AND(EO$272=list!$D$3,'Box Calculation'!EO$279&lt;&gt;"h",$E384&lt;&gt;0),0,IF(AND(EO$273=list!$D$2,$E384&lt;&gt;0,TRUNC(VLOOKUP($E384,'Container Panel'!$B$41:$Z$100,$D384,0)/(VLOOKUP(EO$276,UI!$A$12:$O$51,VLOOKUP(EO$279,$B$276:$C$278,2,0),0)/1000))&gt;0),1,TRUNC(VLOOKUP($E384,'Container Panel'!$B$41:$Z$100,$D384,0)/(VLOOKUP(EO$276,UI!$A$12:$O$51,VLOOKUP(EO$279,$B$276:$C$278,2,0),0)/1000)))),"")</f>
        <v/>
      </c>
      <c r="EP384" s="145" t="str">
        <f>IFERROR(IF(AND(EP$272=list!$D$3,'Box Calculation'!EP$279&lt;&gt;"h",$E384&lt;&gt;0),0,IF(AND(EP$273=list!$D$2,$E384&lt;&gt;0,TRUNC(VLOOKUP($E384,'Container Panel'!$B$41:$Z$100,$D384,0)/(VLOOKUP(EP$276,UI!$A$12:$O$51,VLOOKUP(EP$279,$B$276:$C$278,2,0),0)/1000))&gt;0),1,TRUNC(VLOOKUP($E384,'Container Panel'!$B$41:$Z$100,$D384,0)/(VLOOKUP(EP$276,UI!$A$12:$O$51,VLOOKUP(EP$279,$B$276:$C$278,2,0),0)/1000)))),"")</f>
        <v/>
      </c>
      <c r="EQ384" s="145" t="str">
        <f>IFERROR(IF(AND(EQ$272=list!$D$3,'Box Calculation'!EQ$279&lt;&gt;"h",$E384&lt;&gt;0),0,IF(AND(EQ$273=list!$D$2,$E384&lt;&gt;0,TRUNC(VLOOKUP($E384,'Container Panel'!$B$41:$Z$100,$D384,0)/(VLOOKUP(EQ$276,UI!$A$12:$O$51,VLOOKUP(EQ$279,$B$276:$C$278,2,0),0)/1000))&gt;0),1,TRUNC(VLOOKUP($E384,'Container Panel'!$B$41:$Z$100,$D384,0)/(VLOOKUP(EQ$276,UI!$A$12:$O$51,VLOOKUP(EQ$279,$B$276:$C$278,2,0),0)/1000)))),"")</f>
        <v/>
      </c>
      <c r="ER384" s="145" t="str">
        <f>IFERROR(IF(AND(ER$272=list!$D$3,'Box Calculation'!ER$279&lt;&gt;"h",$E384&lt;&gt;0),0,IF(AND(ER$273=list!$D$2,$E384&lt;&gt;0,TRUNC(VLOOKUP($E384,'Container Panel'!$B$41:$Z$100,$D384,0)/(VLOOKUP(ER$276,UI!$A$12:$O$51,VLOOKUP(ER$279,$B$276:$C$278,2,0),0)/1000))&gt;0),1,TRUNC(VLOOKUP($E384,'Container Panel'!$B$41:$Z$100,$D384,0)/(VLOOKUP(ER$276,UI!$A$12:$O$51,VLOOKUP(ER$279,$B$276:$C$278,2,0),0)/1000)))),"")</f>
        <v/>
      </c>
      <c r="ES384" s="145" t="str">
        <f>IFERROR(IF(AND(ES$272=list!$D$3,'Box Calculation'!ES$279&lt;&gt;"h",$E384&lt;&gt;0),0,IF(AND(ES$273=list!$D$2,$E384&lt;&gt;0,TRUNC(VLOOKUP($E384,'Container Panel'!$B$41:$Z$100,$D384,0)/(VLOOKUP(ES$276,UI!$A$12:$O$51,VLOOKUP(ES$279,$B$276:$C$278,2,0),0)/1000))&gt;0),1,TRUNC(VLOOKUP($E384,'Container Panel'!$B$41:$Z$100,$D384,0)/(VLOOKUP(ES$276,UI!$A$12:$O$51,VLOOKUP(ES$279,$B$276:$C$278,2,0),0)/1000)))),"")</f>
        <v/>
      </c>
      <c r="ET384" s="145" t="str">
        <f>IFERROR(IF(AND(ET$272=list!$D$3,'Box Calculation'!ET$279&lt;&gt;"h",$E384&lt;&gt;0),0,IF(AND(ET$273=list!$D$2,$E384&lt;&gt;0,TRUNC(VLOOKUP($E384,'Container Panel'!$B$41:$Z$100,$D384,0)/(VLOOKUP(ET$276,UI!$A$12:$O$51,VLOOKUP(ET$279,$B$276:$C$278,2,0),0)/1000))&gt;0),1,TRUNC(VLOOKUP($E384,'Container Panel'!$B$41:$Z$100,$D384,0)/(VLOOKUP(ET$276,UI!$A$12:$O$51,VLOOKUP(ET$279,$B$276:$C$278,2,0),0)/1000)))),"")</f>
        <v/>
      </c>
      <c r="EU384" s="145" t="str">
        <f>IFERROR(IF(AND(EU$272=list!$D$3,'Box Calculation'!EU$279&lt;&gt;"h",$E384&lt;&gt;0),0,IF(AND(EU$273=list!$D$2,$E384&lt;&gt;0,TRUNC(VLOOKUP($E384,'Container Panel'!$B$41:$Z$100,$D384,0)/(VLOOKUP(EU$276,UI!$A$12:$O$51,VLOOKUP(EU$279,$B$276:$C$278,2,0),0)/1000))&gt;0),1,TRUNC(VLOOKUP($E384,'Container Panel'!$B$41:$Z$100,$D384,0)/(VLOOKUP(EU$276,UI!$A$12:$O$51,VLOOKUP(EU$279,$B$276:$C$278,2,0),0)/1000)))),"")</f>
        <v/>
      </c>
      <c r="EV384" s="145" t="str">
        <f>IFERROR(IF(AND(EV$272=list!$D$3,'Box Calculation'!EV$279&lt;&gt;"h",$E384&lt;&gt;0),0,IF(AND(EV$273=list!$D$2,$E384&lt;&gt;0,TRUNC(VLOOKUP($E384,'Container Panel'!$B$41:$Z$100,$D384,0)/(VLOOKUP(EV$276,UI!$A$12:$O$51,VLOOKUP(EV$279,$B$276:$C$278,2,0),0)/1000))&gt;0),1,TRUNC(VLOOKUP($E384,'Container Panel'!$B$41:$Z$100,$D384,0)/(VLOOKUP(EV$276,UI!$A$12:$O$51,VLOOKUP(EV$279,$B$276:$C$278,2,0),0)/1000)))),"")</f>
        <v/>
      </c>
      <c r="EW384" s="145" t="str">
        <f>IFERROR(IF(AND(EW$272=list!$D$3,'Box Calculation'!EW$279&lt;&gt;"h",$E384&lt;&gt;0),0,IF(AND(EW$273=list!$D$2,$E384&lt;&gt;0,TRUNC(VLOOKUP($E384,'Container Panel'!$B$41:$Z$100,$D384,0)/(VLOOKUP(EW$276,UI!$A$12:$O$51,VLOOKUP(EW$279,$B$276:$C$278,2,0),0)/1000))&gt;0),1,TRUNC(VLOOKUP($E384,'Container Panel'!$B$41:$Z$100,$D384,0)/(VLOOKUP(EW$276,UI!$A$12:$O$51,VLOOKUP(EW$279,$B$276:$C$278,2,0),0)/1000)))),"")</f>
        <v/>
      </c>
      <c r="EX384" s="145" t="str">
        <f>IFERROR(IF(AND(EX$272=list!$D$3,'Box Calculation'!EX$279&lt;&gt;"h",$E384&lt;&gt;0),0,IF(AND(EX$273=list!$D$2,$E384&lt;&gt;0,TRUNC(VLOOKUP($E384,'Container Panel'!$B$41:$Z$100,$D384,0)/(VLOOKUP(EX$276,UI!$A$12:$O$51,VLOOKUP(EX$279,$B$276:$C$278,2,0),0)/1000))&gt;0),1,TRUNC(VLOOKUP($E384,'Container Panel'!$B$41:$Z$100,$D384,0)/(VLOOKUP(EX$276,UI!$A$12:$O$51,VLOOKUP(EX$279,$B$276:$C$278,2,0),0)/1000)))),"")</f>
        <v/>
      </c>
      <c r="EY384" s="145" t="str">
        <f>IFERROR(IF(AND(EY$272=list!$D$3,'Box Calculation'!EY$279&lt;&gt;"h",$E384&lt;&gt;0),0,IF(AND(EY$273=list!$D$2,$E384&lt;&gt;0,TRUNC(VLOOKUP($E384,'Container Panel'!$B$41:$Z$100,$D384,0)/(VLOOKUP(EY$276,UI!$A$12:$O$51,VLOOKUP(EY$279,$B$276:$C$278,2,0),0)/1000))&gt;0),1,TRUNC(VLOOKUP($E384,'Container Panel'!$B$41:$Z$100,$D384,0)/(VLOOKUP(EY$276,UI!$A$12:$O$51,VLOOKUP(EY$279,$B$276:$C$278,2,0),0)/1000)))),"")</f>
        <v/>
      </c>
      <c r="EZ384" s="145" t="str">
        <f>IFERROR(IF(AND(EZ$272=list!$D$3,'Box Calculation'!EZ$279&lt;&gt;"h",$E384&lt;&gt;0),0,IF(AND(EZ$273=list!$D$2,$E384&lt;&gt;0,TRUNC(VLOOKUP($E384,'Container Panel'!$B$41:$Z$100,$D384,0)/(VLOOKUP(EZ$276,UI!$A$12:$O$51,VLOOKUP(EZ$279,$B$276:$C$278,2,0),0)/1000))&gt;0),1,TRUNC(VLOOKUP($E384,'Container Panel'!$B$41:$Z$100,$D384,0)/(VLOOKUP(EZ$276,UI!$A$12:$O$51,VLOOKUP(EZ$279,$B$276:$C$278,2,0),0)/1000)))),"")</f>
        <v/>
      </c>
      <c r="FA384" s="145" t="str">
        <f>IFERROR(IF(AND(FA$272=list!$D$3,'Box Calculation'!FA$279&lt;&gt;"h",$E384&lt;&gt;0),0,IF(AND(FA$273=list!$D$2,$E384&lt;&gt;0,TRUNC(VLOOKUP($E384,'Container Panel'!$B$41:$Z$100,$D384,0)/(VLOOKUP(FA$276,UI!$A$12:$O$51,VLOOKUP(FA$279,$B$276:$C$278,2,0),0)/1000))&gt;0),1,TRUNC(VLOOKUP($E384,'Container Panel'!$B$41:$Z$100,$D384,0)/(VLOOKUP(FA$276,UI!$A$12:$O$51,VLOOKUP(FA$279,$B$276:$C$278,2,0),0)/1000)))),"")</f>
        <v/>
      </c>
      <c r="FB384" s="145" t="str">
        <f>IFERROR(IF(AND(FB$272=list!$D$3,'Box Calculation'!FB$279&lt;&gt;"h",$E384&lt;&gt;0),0,IF(AND(FB$273=list!$D$2,$E384&lt;&gt;0,TRUNC(VLOOKUP($E384,'Container Panel'!$B$41:$Z$100,$D384,0)/(VLOOKUP(FB$276,UI!$A$12:$O$51,VLOOKUP(FB$279,$B$276:$C$278,2,0),0)/1000))&gt;0),1,TRUNC(VLOOKUP($E384,'Container Panel'!$B$41:$Z$100,$D384,0)/(VLOOKUP(FB$276,UI!$A$12:$O$51,VLOOKUP(FB$279,$B$276:$C$278,2,0),0)/1000)))),"")</f>
        <v/>
      </c>
      <c r="FC384" s="145" t="str">
        <f>IFERROR(IF(AND(FC$272=list!$D$3,'Box Calculation'!FC$279&lt;&gt;"h",$E384&lt;&gt;0),0,IF(AND(FC$273=list!$D$2,$E384&lt;&gt;0,TRUNC(VLOOKUP($E384,'Container Panel'!$B$41:$Z$100,$D384,0)/(VLOOKUP(FC$276,UI!$A$12:$O$51,VLOOKUP(FC$279,$B$276:$C$278,2,0),0)/1000))&gt;0),1,TRUNC(VLOOKUP($E384,'Container Panel'!$B$41:$Z$100,$D384,0)/(VLOOKUP(FC$276,UI!$A$12:$O$51,VLOOKUP(FC$279,$B$276:$C$278,2,0),0)/1000)))),"")</f>
        <v/>
      </c>
      <c r="FD384" s="145" t="str">
        <f>IFERROR(IF(AND(FD$272=list!$D$3,'Box Calculation'!FD$279&lt;&gt;"h",$E384&lt;&gt;0),0,IF(AND(FD$273=list!$D$2,$E384&lt;&gt;0,TRUNC(VLOOKUP($E384,'Container Panel'!$B$41:$Z$100,$D384,0)/(VLOOKUP(FD$276,UI!$A$12:$O$51,VLOOKUP(FD$279,$B$276:$C$278,2,0),0)/1000))&gt;0),1,TRUNC(VLOOKUP($E384,'Container Panel'!$B$41:$Z$100,$D384,0)/(VLOOKUP(FD$276,UI!$A$12:$O$51,VLOOKUP(FD$279,$B$276:$C$278,2,0),0)/1000)))),"")</f>
        <v/>
      </c>
      <c r="FE384" s="145" t="str">
        <f>IFERROR(IF(AND(FE$272=list!$D$3,'Box Calculation'!FE$279&lt;&gt;"h",$E384&lt;&gt;0),0,IF(AND(FE$273=list!$D$2,$E384&lt;&gt;0,TRUNC(VLOOKUP($E384,'Container Panel'!$B$41:$Z$100,$D384,0)/(VLOOKUP(FE$276,UI!$A$12:$O$51,VLOOKUP(FE$279,$B$276:$C$278,2,0),0)/1000))&gt;0),1,TRUNC(VLOOKUP($E384,'Container Panel'!$B$41:$Z$100,$D384,0)/(VLOOKUP(FE$276,UI!$A$12:$O$51,VLOOKUP(FE$279,$B$276:$C$278,2,0),0)/1000)))),"")</f>
        <v/>
      </c>
      <c r="FF384" s="145" t="str">
        <f>IFERROR(IF(AND(FF$272=list!$D$3,'Box Calculation'!FF$279&lt;&gt;"h",$E384&lt;&gt;0),0,IF(AND(FF$273=list!$D$2,$E384&lt;&gt;0,TRUNC(VLOOKUP($E384,'Container Panel'!$B$41:$Z$100,$D384,0)/(VLOOKUP(FF$276,UI!$A$12:$O$51,VLOOKUP(FF$279,$B$276:$C$278,2,0),0)/1000))&gt;0),1,TRUNC(VLOOKUP($E384,'Container Panel'!$B$41:$Z$100,$D384,0)/(VLOOKUP(FF$276,UI!$A$12:$O$51,VLOOKUP(FF$279,$B$276:$C$278,2,0),0)/1000)))),"")</f>
        <v/>
      </c>
      <c r="FG384" s="145" t="str">
        <f>IFERROR(IF(AND(FG$272=list!$D$3,'Box Calculation'!FG$279&lt;&gt;"h",$E384&lt;&gt;0),0,IF(AND(FG$273=list!$D$2,$E384&lt;&gt;0,TRUNC(VLOOKUP($E384,'Container Panel'!$B$41:$Z$100,$D384,0)/(VLOOKUP(FG$276,UI!$A$12:$O$51,VLOOKUP(FG$279,$B$276:$C$278,2,0),0)/1000))&gt;0),1,TRUNC(VLOOKUP($E384,'Container Panel'!$B$41:$Z$100,$D384,0)/(VLOOKUP(FG$276,UI!$A$12:$O$51,VLOOKUP(FG$279,$B$276:$C$278,2,0),0)/1000)))),"")</f>
        <v/>
      </c>
      <c r="FH384" s="145" t="str">
        <f>IFERROR(IF(AND(FH$272=list!$D$3,'Box Calculation'!FH$279&lt;&gt;"h",$E384&lt;&gt;0),0,IF(AND(FH$273=list!$D$2,$E384&lt;&gt;0,TRUNC(VLOOKUP($E384,'Container Panel'!$B$41:$Z$100,$D384,0)/(VLOOKUP(FH$276,UI!$A$12:$O$51,VLOOKUP(FH$279,$B$276:$C$278,2,0),0)/1000))&gt;0),1,TRUNC(VLOOKUP($E384,'Container Panel'!$B$41:$Z$100,$D384,0)/(VLOOKUP(FH$276,UI!$A$12:$O$51,VLOOKUP(FH$279,$B$276:$C$278,2,0),0)/1000)))),"")</f>
        <v/>
      </c>
      <c r="FI384" s="145" t="str">
        <f>IFERROR(IF(AND(FI$272=list!$D$3,'Box Calculation'!FI$279&lt;&gt;"h",$E384&lt;&gt;0),0,IF(AND(FI$273=list!$D$2,$E384&lt;&gt;0,TRUNC(VLOOKUP($E384,'Container Panel'!$B$41:$Z$100,$D384,0)/(VLOOKUP(FI$276,UI!$A$12:$O$51,VLOOKUP(FI$279,$B$276:$C$278,2,0),0)/1000))&gt;0),1,TRUNC(VLOOKUP($E384,'Container Panel'!$B$41:$Z$100,$D384,0)/(VLOOKUP(FI$276,UI!$A$12:$O$51,VLOOKUP(FI$279,$B$276:$C$278,2,0),0)/1000)))),"")</f>
        <v/>
      </c>
      <c r="FJ384" s="145" t="str">
        <f>IFERROR(IF(AND(FJ$272=list!$D$3,'Box Calculation'!FJ$279&lt;&gt;"h",$E384&lt;&gt;0),0,IF(AND(FJ$273=list!$D$2,$E384&lt;&gt;0,TRUNC(VLOOKUP($E384,'Container Panel'!$B$41:$Z$100,$D384,0)/(VLOOKUP(FJ$276,UI!$A$12:$O$51,VLOOKUP(FJ$279,$B$276:$C$278,2,0),0)/1000))&gt;0),1,TRUNC(VLOOKUP($E384,'Container Panel'!$B$41:$Z$100,$D384,0)/(VLOOKUP(FJ$276,UI!$A$12:$O$51,VLOOKUP(FJ$279,$B$276:$C$278,2,0),0)/1000)))),"")</f>
        <v/>
      </c>
      <c r="FK384" s="145" t="str">
        <f>IFERROR(IF(AND(FK$272=list!$D$3,'Box Calculation'!FK$279&lt;&gt;"h",$E384&lt;&gt;0),0,IF(AND(FK$273=list!$D$2,$E384&lt;&gt;0,TRUNC(VLOOKUP($E384,'Container Panel'!$B$41:$Z$100,$D384,0)/(VLOOKUP(FK$276,UI!$A$12:$O$51,VLOOKUP(FK$279,$B$276:$C$278,2,0),0)/1000))&gt;0),1,TRUNC(VLOOKUP($E384,'Container Panel'!$B$41:$Z$100,$D384,0)/(VLOOKUP(FK$276,UI!$A$12:$O$51,VLOOKUP(FK$279,$B$276:$C$278,2,0),0)/1000)))),"")</f>
        <v/>
      </c>
      <c r="FL384" s="145" t="str">
        <f>IFERROR(IF(AND(FL$272=list!$D$3,'Box Calculation'!FL$279&lt;&gt;"h",$E384&lt;&gt;0),0,IF(AND(FL$273=list!$D$2,$E384&lt;&gt;0,TRUNC(VLOOKUP($E384,'Container Panel'!$B$41:$Z$100,$D384,0)/(VLOOKUP(FL$276,UI!$A$12:$O$51,VLOOKUP(FL$279,$B$276:$C$278,2,0),0)/1000))&gt;0),1,TRUNC(VLOOKUP($E384,'Container Panel'!$B$41:$Z$100,$D384,0)/(VLOOKUP(FL$276,UI!$A$12:$O$51,VLOOKUP(FL$279,$B$276:$C$278,2,0),0)/1000)))),"")</f>
        <v/>
      </c>
      <c r="FM384" s="145" t="str">
        <f>IFERROR(IF(AND(FM$272=list!$D$3,'Box Calculation'!FM$279&lt;&gt;"h",$E384&lt;&gt;0),0,IF(AND(FM$273=list!$D$2,$E384&lt;&gt;0,TRUNC(VLOOKUP($E384,'Container Panel'!$B$41:$Z$100,$D384,0)/(VLOOKUP(FM$276,UI!$A$12:$O$51,VLOOKUP(FM$279,$B$276:$C$278,2,0),0)/1000))&gt;0),1,TRUNC(VLOOKUP($E384,'Container Panel'!$B$41:$Z$100,$D384,0)/(VLOOKUP(FM$276,UI!$A$12:$O$51,VLOOKUP(FM$279,$B$276:$C$278,2,0),0)/1000)))),"")</f>
        <v/>
      </c>
      <c r="FN384" s="145" t="str">
        <f>IFERROR(IF(AND(FN$272=list!$D$3,'Box Calculation'!FN$279&lt;&gt;"h",$E384&lt;&gt;0),0,IF(AND(FN$273=list!$D$2,$E384&lt;&gt;0,TRUNC(VLOOKUP($E384,'Container Panel'!$B$41:$Z$100,$D384,0)/(VLOOKUP(FN$276,UI!$A$12:$O$51,VLOOKUP(FN$279,$B$276:$C$278,2,0),0)/1000))&gt;0),1,TRUNC(VLOOKUP($E384,'Container Panel'!$B$41:$Z$100,$D384,0)/(VLOOKUP(FN$276,UI!$A$12:$O$51,VLOOKUP(FN$279,$B$276:$C$278,2,0),0)/1000)))),"")</f>
        <v/>
      </c>
      <c r="FO384" s="145" t="str">
        <f>IFERROR(IF(AND(FO$272=list!$D$3,'Box Calculation'!FO$279&lt;&gt;"h",$E384&lt;&gt;0),0,IF(AND(FO$273=list!$D$2,$E384&lt;&gt;0,TRUNC(VLOOKUP($E384,'Container Panel'!$B$41:$Z$100,$D384,0)/(VLOOKUP(FO$276,UI!$A$12:$O$51,VLOOKUP(FO$279,$B$276:$C$278,2,0),0)/1000))&gt;0),1,TRUNC(VLOOKUP($E384,'Container Panel'!$B$41:$Z$100,$D384,0)/(VLOOKUP(FO$276,UI!$A$12:$O$51,VLOOKUP(FO$279,$B$276:$C$278,2,0),0)/1000)))),"")</f>
        <v/>
      </c>
      <c r="FP384" s="145" t="str">
        <f>IFERROR(IF(AND(FP$272=list!$D$3,'Box Calculation'!FP$279&lt;&gt;"h",$E384&lt;&gt;0),0,IF(AND(FP$273=list!$D$2,$E384&lt;&gt;0,TRUNC(VLOOKUP($E384,'Container Panel'!$B$41:$Z$100,$D384,0)/(VLOOKUP(FP$276,UI!$A$12:$O$51,VLOOKUP(FP$279,$B$276:$C$278,2,0),0)/1000))&gt;0),1,TRUNC(VLOOKUP($E384,'Container Panel'!$B$41:$Z$100,$D384,0)/(VLOOKUP(FP$276,UI!$A$12:$O$51,VLOOKUP(FP$279,$B$276:$C$278,2,0),0)/1000)))),"")</f>
        <v/>
      </c>
      <c r="FQ384" s="145" t="str">
        <f>IFERROR(IF(AND(FQ$272=list!$D$3,'Box Calculation'!FQ$279&lt;&gt;"h",$E384&lt;&gt;0),0,IF(AND(FQ$273=list!$D$2,$E384&lt;&gt;0,TRUNC(VLOOKUP($E384,'Container Panel'!$B$41:$Z$100,$D384,0)/(VLOOKUP(FQ$276,UI!$A$12:$O$51,VLOOKUP(FQ$279,$B$276:$C$278,2,0),0)/1000))&gt;0),1,TRUNC(VLOOKUP($E384,'Container Panel'!$B$41:$Z$100,$D384,0)/(VLOOKUP(FQ$276,UI!$A$12:$O$51,VLOOKUP(FQ$279,$B$276:$C$278,2,0),0)/1000)))),"")</f>
        <v/>
      </c>
      <c r="FR384" s="145" t="str">
        <f>IFERROR(IF(AND(FR$272=list!$D$3,'Box Calculation'!FR$279&lt;&gt;"h",$E384&lt;&gt;0),0,IF(AND(FR$273=list!$D$2,$E384&lt;&gt;0,TRUNC(VLOOKUP($E384,'Container Panel'!$B$41:$Z$100,$D384,0)/(VLOOKUP(FR$276,UI!$A$12:$O$51,VLOOKUP(FR$279,$B$276:$C$278,2,0),0)/1000))&gt;0),1,TRUNC(VLOOKUP($E384,'Container Panel'!$B$41:$Z$100,$D384,0)/(VLOOKUP(FR$276,UI!$A$12:$O$51,VLOOKUP(FR$279,$B$276:$C$278,2,0),0)/1000)))),"")</f>
        <v/>
      </c>
      <c r="FS384" s="145" t="str">
        <f>IFERROR(IF(AND(FS$272=list!$D$3,'Box Calculation'!FS$279&lt;&gt;"h",$E384&lt;&gt;0),0,IF(AND(FS$273=list!$D$2,$E384&lt;&gt;0,TRUNC(VLOOKUP($E384,'Container Panel'!$B$41:$Z$100,$D384,0)/(VLOOKUP(FS$276,UI!$A$12:$O$51,VLOOKUP(FS$279,$B$276:$C$278,2,0),0)/1000))&gt;0),1,TRUNC(VLOOKUP($E384,'Container Panel'!$B$41:$Z$100,$D384,0)/(VLOOKUP(FS$276,UI!$A$12:$O$51,VLOOKUP(FS$279,$B$276:$C$278,2,0),0)/1000)))),"")</f>
        <v/>
      </c>
      <c r="FT384" s="145" t="str">
        <f>IFERROR(IF(AND(FT$272=list!$D$3,'Box Calculation'!FT$279&lt;&gt;"h",$E384&lt;&gt;0),0,IF(AND(FT$273=list!$D$2,$E384&lt;&gt;0,TRUNC(VLOOKUP($E384,'Container Panel'!$B$41:$Z$100,$D384,0)/(VLOOKUP(FT$276,UI!$A$12:$O$51,VLOOKUP(FT$279,$B$276:$C$278,2,0),0)/1000))&gt;0),1,TRUNC(VLOOKUP($E384,'Container Panel'!$B$41:$Z$100,$D384,0)/(VLOOKUP(FT$276,UI!$A$12:$O$51,VLOOKUP(FT$279,$B$276:$C$278,2,0),0)/1000)))),"")</f>
        <v/>
      </c>
      <c r="FU384" s="145" t="str">
        <f>IFERROR(IF(AND(FU$272=list!$D$3,'Box Calculation'!FU$279&lt;&gt;"h",$E384&lt;&gt;0),0,IF(AND(FU$273=list!$D$2,$E384&lt;&gt;0,TRUNC(VLOOKUP($E384,'Container Panel'!$B$41:$Z$100,$D384,0)/(VLOOKUP(FU$276,UI!$A$12:$O$51,VLOOKUP(FU$279,$B$276:$C$278,2,0),0)/1000))&gt;0),1,TRUNC(VLOOKUP($E384,'Container Panel'!$B$41:$Z$100,$D384,0)/(VLOOKUP(FU$276,UI!$A$12:$O$51,VLOOKUP(FU$279,$B$276:$C$278,2,0),0)/1000)))),"")</f>
        <v/>
      </c>
      <c r="FV384" s="145" t="str">
        <f>IFERROR(IF(AND(FV$272=list!$D$3,'Box Calculation'!FV$279&lt;&gt;"h",$E384&lt;&gt;0),0,IF(AND(FV$273=list!$D$2,$E384&lt;&gt;0,TRUNC(VLOOKUP($E384,'Container Panel'!$B$41:$Z$100,$D384,0)/(VLOOKUP(FV$276,UI!$A$12:$O$51,VLOOKUP(FV$279,$B$276:$C$278,2,0),0)/1000))&gt;0),1,TRUNC(VLOOKUP($E384,'Container Panel'!$B$41:$Z$100,$D384,0)/(VLOOKUP(FV$276,UI!$A$12:$O$51,VLOOKUP(FV$279,$B$276:$C$278,2,0),0)/1000)))),"")</f>
        <v/>
      </c>
      <c r="FW384" s="145" t="str">
        <f>IFERROR(IF(AND(FW$272=list!$D$3,'Box Calculation'!FW$279&lt;&gt;"h",$E384&lt;&gt;0),0,IF(AND(FW$273=list!$D$2,$E384&lt;&gt;0,TRUNC(VLOOKUP($E384,'Container Panel'!$B$41:$Z$100,$D384,0)/(VLOOKUP(FW$276,UI!$A$12:$O$51,VLOOKUP(FW$279,$B$276:$C$278,2,0),0)/1000))&gt;0),1,TRUNC(VLOOKUP($E384,'Container Panel'!$B$41:$Z$100,$D384,0)/(VLOOKUP(FW$276,UI!$A$12:$O$51,VLOOKUP(FW$279,$B$276:$C$278,2,0),0)/1000)))),"")</f>
        <v/>
      </c>
      <c r="FX384" s="145" t="str">
        <f>IFERROR(IF(AND(FX$272=list!$D$3,'Box Calculation'!FX$279&lt;&gt;"h",$E384&lt;&gt;0),0,IF(AND(FX$273=list!$D$2,$E384&lt;&gt;0,TRUNC(VLOOKUP($E384,'Container Panel'!$B$41:$Z$100,$D384,0)/(VLOOKUP(FX$276,UI!$A$12:$O$51,VLOOKUP(FX$279,$B$276:$C$278,2,0),0)/1000))&gt;0),1,TRUNC(VLOOKUP($E384,'Container Panel'!$B$41:$Z$100,$D384,0)/(VLOOKUP(FX$276,UI!$A$12:$O$51,VLOOKUP(FX$279,$B$276:$C$278,2,0),0)/1000)))),"")</f>
        <v/>
      </c>
      <c r="FY384" s="145" t="str">
        <f>IFERROR(IF(AND(FY$272=list!$D$3,'Box Calculation'!FY$279&lt;&gt;"h",$E384&lt;&gt;0),0,IF(AND(FY$273=list!$D$2,$E384&lt;&gt;0,TRUNC(VLOOKUP($E384,'Container Panel'!$B$41:$Z$100,$D384,0)/(VLOOKUP(FY$276,UI!$A$12:$O$51,VLOOKUP(FY$279,$B$276:$C$278,2,0),0)/1000))&gt;0),1,TRUNC(VLOOKUP($E384,'Container Panel'!$B$41:$Z$100,$D384,0)/(VLOOKUP(FY$276,UI!$A$12:$O$51,VLOOKUP(FY$279,$B$276:$C$278,2,0),0)/1000)))),"")</f>
        <v/>
      </c>
      <c r="FZ384" s="145" t="str">
        <f>IFERROR(IF(AND(FZ$272=list!$D$3,'Box Calculation'!FZ$279&lt;&gt;"h",$E384&lt;&gt;0),0,IF(AND(FZ$273=list!$D$2,$E384&lt;&gt;0,TRUNC(VLOOKUP($E384,'Container Panel'!$B$41:$Z$100,$D384,0)/(VLOOKUP(FZ$276,UI!$A$12:$O$51,VLOOKUP(FZ$279,$B$276:$C$278,2,0),0)/1000))&gt;0),1,TRUNC(VLOOKUP($E384,'Container Panel'!$B$41:$Z$100,$D384,0)/(VLOOKUP(FZ$276,UI!$A$12:$O$51,VLOOKUP(FZ$279,$B$276:$C$278,2,0),0)/1000)))),"")</f>
        <v/>
      </c>
      <c r="GA384" s="145" t="str">
        <f>IFERROR(IF(AND(GA$272=list!$D$3,'Box Calculation'!GA$279&lt;&gt;"h",$E384&lt;&gt;0),0,IF(AND(GA$273=list!$D$2,$E384&lt;&gt;0,TRUNC(VLOOKUP($E384,'Container Panel'!$B$41:$Z$100,$D384,0)/(VLOOKUP(GA$276,UI!$A$12:$O$51,VLOOKUP(GA$279,$B$276:$C$278,2,0),0)/1000))&gt;0),1,TRUNC(VLOOKUP($E384,'Container Panel'!$B$41:$Z$100,$D384,0)/(VLOOKUP(GA$276,UI!$A$12:$O$51,VLOOKUP(GA$279,$B$276:$C$278,2,0),0)/1000)))),"")</f>
        <v/>
      </c>
      <c r="GB384" s="145" t="str">
        <f>IFERROR(IF(AND(GB$272=list!$D$3,'Box Calculation'!GB$279&lt;&gt;"h",$E384&lt;&gt;0),0,IF(AND(GB$273=list!$D$2,$E384&lt;&gt;0,TRUNC(VLOOKUP($E384,'Container Panel'!$B$41:$Z$100,$D384,0)/(VLOOKUP(GB$276,UI!$A$12:$O$51,VLOOKUP(GB$279,$B$276:$C$278,2,0),0)/1000))&gt;0),1,TRUNC(VLOOKUP($E384,'Container Panel'!$B$41:$Z$100,$D384,0)/(VLOOKUP(GB$276,UI!$A$12:$O$51,VLOOKUP(GB$279,$B$276:$C$278,2,0),0)/1000)))),"")</f>
        <v/>
      </c>
      <c r="GC384" s="145" t="str">
        <f>IFERROR(IF(AND(GC$272=list!$D$3,'Box Calculation'!GC$279&lt;&gt;"h",$E384&lt;&gt;0),0,IF(AND(GC$273=list!$D$2,$E384&lt;&gt;0,TRUNC(VLOOKUP($E384,'Container Panel'!$B$41:$Z$100,$D384,0)/(VLOOKUP(GC$276,UI!$A$12:$O$51,VLOOKUP(GC$279,$B$276:$C$278,2,0),0)/1000))&gt;0),1,TRUNC(VLOOKUP($E384,'Container Panel'!$B$41:$Z$100,$D384,0)/(VLOOKUP(GC$276,UI!$A$12:$O$51,VLOOKUP(GC$279,$B$276:$C$278,2,0),0)/1000)))),"")</f>
        <v/>
      </c>
      <c r="GD384" s="145" t="str">
        <f>IFERROR(IF(AND(GD$272=list!$D$3,'Box Calculation'!GD$279&lt;&gt;"h",$E384&lt;&gt;0),0,IF(AND(GD$273=list!$D$2,$E384&lt;&gt;0,TRUNC(VLOOKUP($E384,'Container Panel'!$B$41:$Z$100,$D384,0)/(VLOOKUP(GD$276,UI!$A$12:$O$51,VLOOKUP(GD$279,$B$276:$C$278,2,0),0)/1000))&gt;0),1,TRUNC(VLOOKUP($E384,'Container Panel'!$B$41:$Z$100,$D384,0)/(VLOOKUP(GD$276,UI!$A$12:$O$51,VLOOKUP(GD$279,$B$276:$C$278,2,0),0)/1000)))),"")</f>
        <v/>
      </c>
      <c r="GE384" s="145" t="str">
        <f>IFERROR(IF(AND(GE$272=list!$D$3,'Box Calculation'!GE$279&lt;&gt;"h",$E384&lt;&gt;0),0,IF(AND(GE$273=list!$D$2,$E384&lt;&gt;0,TRUNC(VLOOKUP($E384,'Container Panel'!$B$41:$Z$100,$D384,0)/(VLOOKUP(GE$276,UI!$A$12:$O$51,VLOOKUP(GE$279,$B$276:$C$278,2,0),0)/1000))&gt;0),1,TRUNC(VLOOKUP($E384,'Container Panel'!$B$41:$Z$100,$D384,0)/(VLOOKUP(GE$276,UI!$A$12:$O$51,VLOOKUP(GE$279,$B$276:$C$278,2,0),0)/1000)))),"")</f>
        <v/>
      </c>
      <c r="GF384" s="145" t="str">
        <f>IFERROR(IF(AND(GF$272=list!$D$3,'Box Calculation'!GF$279&lt;&gt;"h",$E384&lt;&gt;0),0,IF(AND(GF$273=list!$D$2,$E384&lt;&gt;0,TRUNC(VLOOKUP($E384,'Container Panel'!$B$41:$Z$100,$D384,0)/(VLOOKUP(GF$276,UI!$A$12:$O$51,VLOOKUP(GF$279,$B$276:$C$278,2,0),0)/1000))&gt;0),1,TRUNC(VLOOKUP($E384,'Container Panel'!$B$41:$Z$100,$D384,0)/(VLOOKUP(GF$276,UI!$A$12:$O$51,VLOOKUP(GF$279,$B$276:$C$278,2,0),0)/1000)))),"")</f>
        <v/>
      </c>
      <c r="GG384" s="145" t="str">
        <f>IFERROR(IF(AND(GG$272=list!$D$3,'Box Calculation'!GG$279&lt;&gt;"h",$E384&lt;&gt;0),0,IF(AND(GG$273=list!$D$2,$E384&lt;&gt;0,TRUNC(VLOOKUP($E384,'Container Panel'!$B$41:$Z$100,$D384,0)/(VLOOKUP(GG$276,UI!$A$12:$O$51,VLOOKUP(GG$279,$B$276:$C$278,2,0),0)/1000))&gt;0),1,TRUNC(VLOOKUP($E384,'Container Panel'!$B$41:$Z$100,$D384,0)/(VLOOKUP(GG$276,UI!$A$12:$O$51,VLOOKUP(GG$279,$B$276:$C$278,2,0),0)/1000)))),"")</f>
        <v/>
      </c>
      <c r="GH384" s="145" t="str">
        <f>IFERROR(IF(AND(GH$272=list!$D$3,'Box Calculation'!GH$279&lt;&gt;"h",$E384&lt;&gt;0),0,IF(AND(GH$273=list!$D$2,$E384&lt;&gt;0,TRUNC(VLOOKUP($E384,'Container Panel'!$B$41:$Z$100,$D384,0)/(VLOOKUP(GH$276,UI!$A$12:$O$51,VLOOKUP(GH$279,$B$276:$C$278,2,0),0)/1000))&gt;0),1,TRUNC(VLOOKUP($E384,'Container Panel'!$B$41:$Z$100,$D384,0)/(VLOOKUP(GH$276,UI!$A$12:$O$51,VLOOKUP(GH$279,$B$276:$C$278,2,0),0)/1000)))),"")</f>
        <v/>
      </c>
      <c r="GI384" s="145" t="str">
        <f>IFERROR(IF(AND(GI$272=list!$D$3,'Box Calculation'!GI$279&lt;&gt;"h",$E384&lt;&gt;0),0,IF(AND(GI$273=list!$D$2,$E384&lt;&gt;0,TRUNC(VLOOKUP($E384,'Container Panel'!$B$41:$Z$100,$D384,0)/(VLOOKUP(GI$276,UI!$A$12:$O$51,VLOOKUP(GI$279,$B$276:$C$278,2,0),0)/1000))&gt;0),1,TRUNC(VLOOKUP($E384,'Container Panel'!$B$41:$Z$100,$D384,0)/(VLOOKUP(GI$276,UI!$A$12:$O$51,VLOOKUP(GI$279,$B$276:$C$278,2,0),0)/1000)))),"")</f>
        <v/>
      </c>
      <c r="GJ384" s="145" t="str">
        <f>IFERROR(IF(AND(GJ$272=list!$D$3,'Box Calculation'!GJ$279&lt;&gt;"h",$E384&lt;&gt;0),0,IF(AND(GJ$273=list!$D$2,$E384&lt;&gt;0,TRUNC(VLOOKUP($E384,'Container Panel'!$B$41:$Z$100,$D384,0)/(VLOOKUP(GJ$276,UI!$A$12:$O$51,VLOOKUP(GJ$279,$B$276:$C$278,2,0),0)/1000))&gt;0),1,TRUNC(VLOOKUP($E384,'Container Panel'!$B$41:$Z$100,$D384,0)/(VLOOKUP(GJ$276,UI!$A$12:$O$51,VLOOKUP(GJ$279,$B$276:$C$278,2,0),0)/1000)))),"")</f>
        <v/>
      </c>
      <c r="GK384" s="145" t="str">
        <f>IFERROR(IF(AND(GK$272=list!$D$3,'Box Calculation'!GK$279&lt;&gt;"h",$E384&lt;&gt;0),0,IF(AND(GK$273=list!$D$2,$E384&lt;&gt;0,TRUNC(VLOOKUP($E384,'Container Panel'!$B$41:$Z$100,$D384,0)/(VLOOKUP(GK$276,UI!$A$12:$O$51,VLOOKUP(GK$279,$B$276:$C$278,2,0),0)/1000))&gt;0),1,TRUNC(VLOOKUP($E384,'Container Panel'!$B$41:$Z$100,$D384,0)/(VLOOKUP(GK$276,UI!$A$12:$O$51,VLOOKUP(GK$279,$B$276:$C$278,2,0),0)/1000)))),"")</f>
        <v/>
      </c>
      <c r="GL384" s="145" t="str">
        <f>IFERROR(IF(AND(GL$272=list!$D$3,'Box Calculation'!GL$279&lt;&gt;"h",$E384&lt;&gt;0),0,IF(AND(GL$273=list!$D$2,$E384&lt;&gt;0,TRUNC(VLOOKUP($E384,'Container Panel'!$B$41:$Z$100,$D384,0)/(VLOOKUP(GL$276,UI!$A$12:$O$51,VLOOKUP(GL$279,$B$276:$C$278,2,0),0)/1000))&gt;0),1,TRUNC(VLOOKUP($E384,'Container Panel'!$B$41:$Z$100,$D384,0)/(VLOOKUP(GL$276,UI!$A$12:$O$51,VLOOKUP(GL$279,$B$276:$C$278,2,0),0)/1000)))),"")</f>
        <v/>
      </c>
      <c r="GM384" s="145" t="str">
        <f>IFERROR(IF(AND(GM$272=list!$D$3,'Box Calculation'!GM$279&lt;&gt;"h",$E384&lt;&gt;0),0,IF(AND(GM$273=list!$D$2,$E384&lt;&gt;0,TRUNC(VLOOKUP($E384,'Container Panel'!$B$41:$Z$100,$D384,0)/(VLOOKUP(GM$276,UI!$A$12:$O$51,VLOOKUP(GM$279,$B$276:$C$278,2,0),0)/1000))&gt;0),1,TRUNC(VLOOKUP($E384,'Container Panel'!$B$41:$Z$100,$D384,0)/(VLOOKUP(GM$276,UI!$A$12:$O$51,VLOOKUP(GM$279,$B$276:$C$278,2,0),0)/1000)))),"")</f>
        <v/>
      </c>
      <c r="GN384" s="145" t="str">
        <f>IFERROR(IF(AND(GN$272=list!$D$3,'Box Calculation'!GN$279&lt;&gt;"h",$E384&lt;&gt;0),0,IF(AND(GN$273=list!$D$2,$E384&lt;&gt;0,TRUNC(VLOOKUP($E384,'Container Panel'!$B$41:$Z$100,$D384,0)/(VLOOKUP(GN$276,UI!$A$12:$O$51,VLOOKUP(GN$279,$B$276:$C$278,2,0),0)/1000))&gt;0),1,TRUNC(VLOOKUP($E384,'Container Panel'!$B$41:$Z$100,$D384,0)/(VLOOKUP(GN$276,UI!$A$12:$O$51,VLOOKUP(GN$279,$B$276:$C$278,2,0),0)/1000)))),"")</f>
        <v/>
      </c>
      <c r="GO384" s="145" t="str">
        <f>IFERROR(IF(AND(GO$272=list!$D$3,'Box Calculation'!GO$279&lt;&gt;"h",$E384&lt;&gt;0),0,IF(AND(GO$273=list!$D$2,$E384&lt;&gt;0,TRUNC(VLOOKUP($E384,'Container Panel'!$B$41:$Z$100,$D384,0)/(VLOOKUP(GO$276,UI!$A$12:$O$51,VLOOKUP(GO$279,$B$276:$C$278,2,0),0)/1000))&gt;0),1,TRUNC(VLOOKUP($E384,'Container Panel'!$B$41:$Z$100,$D384,0)/(VLOOKUP(GO$276,UI!$A$12:$O$51,VLOOKUP(GO$279,$B$276:$C$278,2,0),0)/1000)))),"")</f>
        <v/>
      </c>
      <c r="GP384" s="145" t="str">
        <f>IFERROR(IF(AND(GP$272=list!$D$3,'Box Calculation'!GP$279&lt;&gt;"h",$E384&lt;&gt;0),0,IF(AND(GP$273=list!$D$2,$E384&lt;&gt;0,TRUNC(VLOOKUP($E384,'Container Panel'!$B$41:$Z$100,$D384,0)/(VLOOKUP(GP$276,UI!$A$12:$O$51,VLOOKUP(GP$279,$B$276:$C$278,2,0),0)/1000))&gt;0),1,TRUNC(VLOOKUP($E384,'Container Panel'!$B$41:$Z$100,$D384,0)/(VLOOKUP(GP$276,UI!$A$12:$O$51,VLOOKUP(GP$279,$B$276:$C$278,2,0),0)/1000)))),"")</f>
        <v/>
      </c>
      <c r="GQ384" s="145" t="str">
        <f>IFERROR(IF(AND(GQ$272=list!$D$3,'Box Calculation'!GQ$279&lt;&gt;"h",$E384&lt;&gt;0),0,IF(AND(GQ$273=list!$D$2,$E384&lt;&gt;0,TRUNC(VLOOKUP($E384,'Container Panel'!$B$41:$Z$100,$D384,0)/(VLOOKUP(GQ$276,UI!$A$12:$O$51,VLOOKUP(GQ$279,$B$276:$C$278,2,0),0)/1000))&gt;0),1,TRUNC(VLOOKUP($E384,'Container Panel'!$B$41:$Z$100,$D384,0)/(VLOOKUP(GQ$276,UI!$A$12:$O$51,VLOOKUP(GQ$279,$B$276:$C$278,2,0),0)/1000)))),"")</f>
        <v/>
      </c>
      <c r="GR384" s="145" t="str">
        <f>IFERROR(IF(AND(GR$272=list!$D$3,'Box Calculation'!GR$279&lt;&gt;"h",$E384&lt;&gt;0),0,IF(AND(GR$273=list!$D$2,$E384&lt;&gt;0,TRUNC(VLOOKUP($E384,'Container Panel'!$B$41:$Z$100,$D384,0)/(VLOOKUP(GR$276,UI!$A$12:$O$51,VLOOKUP(GR$279,$B$276:$C$278,2,0),0)/1000))&gt;0),1,TRUNC(VLOOKUP($E384,'Container Panel'!$B$41:$Z$100,$D384,0)/(VLOOKUP(GR$276,UI!$A$12:$O$51,VLOOKUP(GR$279,$B$276:$C$278,2,0),0)/1000)))),"")</f>
        <v/>
      </c>
      <c r="GS384" s="145" t="str">
        <f>IFERROR(IF(AND(GS$272=list!$D$3,'Box Calculation'!GS$279&lt;&gt;"h",$E384&lt;&gt;0),0,IF(AND(GS$273=list!$D$2,$E384&lt;&gt;0,TRUNC(VLOOKUP($E384,'Container Panel'!$B$41:$Z$100,$D384,0)/(VLOOKUP(GS$276,UI!$A$12:$O$51,VLOOKUP(GS$279,$B$276:$C$278,2,0),0)/1000))&gt;0),1,TRUNC(VLOOKUP($E384,'Container Panel'!$B$41:$Z$100,$D384,0)/(VLOOKUP(GS$276,UI!$A$12:$O$51,VLOOKUP(GS$279,$B$276:$C$278,2,0),0)/1000)))),"")</f>
        <v/>
      </c>
      <c r="GT384" s="145" t="str">
        <f>IFERROR(IF(AND(GT$272=list!$D$3,'Box Calculation'!GT$279&lt;&gt;"h",$E384&lt;&gt;0),0,IF(AND(GT$273=list!$D$2,$E384&lt;&gt;0,TRUNC(VLOOKUP($E384,'Container Panel'!$B$41:$Z$100,$D384,0)/(VLOOKUP(GT$276,UI!$A$12:$O$51,VLOOKUP(GT$279,$B$276:$C$278,2,0),0)/1000))&gt;0),1,TRUNC(VLOOKUP($E384,'Container Panel'!$B$41:$Z$100,$D384,0)/(VLOOKUP(GT$276,UI!$A$12:$O$51,VLOOKUP(GT$279,$B$276:$C$278,2,0),0)/1000)))),"")</f>
        <v/>
      </c>
      <c r="GU384" s="145" t="str">
        <f>IFERROR(IF(AND(GU$272=list!$D$3,'Box Calculation'!GU$279&lt;&gt;"h",$E384&lt;&gt;0),0,IF(AND(GU$273=list!$D$2,$E384&lt;&gt;0,TRUNC(VLOOKUP($E384,'Container Panel'!$B$41:$Z$100,$D384,0)/(VLOOKUP(GU$276,UI!$A$12:$O$51,VLOOKUP(GU$279,$B$276:$C$278,2,0),0)/1000))&gt;0),1,TRUNC(VLOOKUP($E384,'Container Panel'!$B$41:$Z$100,$D384,0)/(VLOOKUP(GU$276,UI!$A$12:$O$51,VLOOKUP(GU$279,$B$276:$C$278,2,0),0)/1000)))),"")</f>
        <v/>
      </c>
      <c r="GV384" s="145" t="str">
        <f>IFERROR(IF(AND(GV$272=list!$D$3,'Box Calculation'!GV$279&lt;&gt;"h",$E384&lt;&gt;0),0,IF(AND(GV$273=list!$D$2,$E384&lt;&gt;0,TRUNC(VLOOKUP($E384,'Container Panel'!$B$41:$Z$100,$D384,0)/(VLOOKUP(GV$276,UI!$A$12:$O$51,VLOOKUP(GV$279,$B$276:$C$278,2,0),0)/1000))&gt;0),1,TRUNC(VLOOKUP($E384,'Container Panel'!$B$41:$Z$100,$D384,0)/(VLOOKUP(GV$276,UI!$A$12:$O$51,VLOOKUP(GV$279,$B$276:$C$278,2,0),0)/1000)))),"")</f>
        <v/>
      </c>
      <c r="GW384" s="145" t="str">
        <f>IFERROR(IF(AND(GW$272=list!$D$3,'Box Calculation'!GW$279&lt;&gt;"h",$E384&lt;&gt;0),0,IF(AND(GW$273=list!$D$2,$E384&lt;&gt;0,TRUNC(VLOOKUP($E384,'Container Panel'!$B$41:$Z$100,$D384,0)/(VLOOKUP(GW$276,UI!$A$12:$O$51,VLOOKUP(GW$279,$B$276:$C$278,2,0),0)/1000))&gt;0),1,TRUNC(VLOOKUP($E384,'Container Panel'!$B$41:$Z$100,$D384,0)/(VLOOKUP(GW$276,UI!$A$12:$O$51,VLOOKUP(GW$279,$B$276:$C$278,2,0),0)/1000)))),"")</f>
        <v/>
      </c>
      <c r="GX384" s="145" t="str">
        <f>IFERROR(IF(AND(GX$272=list!$D$3,'Box Calculation'!GX$279&lt;&gt;"h",$E384&lt;&gt;0),0,IF(AND(GX$273=list!$D$2,$E384&lt;&gt;0,TRUNC(VLOOKUP($E384,'Container Panel'!$B$41:$Z$100,$D384,0)/(VLOOKUP(GX$276,UI!$A$12:$O$51,VLOOKUP(GX$279,$B$276:$C$278,2,0),0)/1000))&gt;0),1,TRUNC(VLOOKUP($E384,'Container Panel'!$B$41:$Z$100,$D384,0)/(VLOOKUP(GX$276,UI!$A$12:$O$51,VLOOKUP(GX$279,$B$276:$C$278,2,0),0)/1000)))),"")</f>
        <v/>
      </c>
      <c r="GY384" s="145" t="str">
        <f>IFERROR(IF(AND(GY$272=list!$D$3,'Box Calculation'!GY$279&lt;&gt;"h",$E384&lt;&gt;0),0,IF(AND(GY$273=list!$D$2,$E384&lt;&gt;0,TRUNC(VLOOKUP($E384,'Container Panel'!$B$41:$Z$100,$D384,0)/(VLOOKUP(GY$276,UI!$A$12:$O$51,VLOOKUP(GY$279,$B$276:$C$278,2,0),0)/1000))&gt;0),1,TRUNC(VLOOKUP($E384,'Container Panel'!$B$41:$Z$100,$D384,0)/(VLOOKUP(GY$276,UI!$A$12:$O$51,VLOOKUP(GY$279,$B$276:$C$278,2,0),0)/1000)))),"")</f>
        <v/>
      </c>
      <c r="GZ384" s="145" t="str">
        <f>IFERROR(IF(AND(GZ$272=list!$D$3,'Box Calculation'!GZ$279&lt;&gt;"h",$E384&lt;&gt;0),0,IF(AND(GZ$273=list!$D$2,$E384&lt;&gt;0,TRUNC(VLOOKUP($E384,'Container Panel'!$B$41:$Z$100,$D384,0)/(VLOOKUP(GZ$276,UI!$A$12:$O$51,VLOOKUP(GZ$279,$B$276:$C$278,2,0),0)/1000))&gt;0),1,TRUNC(VLOOKUP($E384,'Container Panel'!$B$41:$Z$100,$D384,0)/(VLOOKUP(GZ$276,UI!$A$12:$O$51,VLOOKUP(GZ$279,$B$276:$C$278,2,0),0)/1000)))),"")</f>
        <v/>
      </c>
      <c r="HA384" s="145" t="str">
        <f>IFERROR(IF(AND(HA$272=list!$D$3,'Box Calculation'!HA$279&lt;&gt;"h",$E384&lt;&gt;0),0,IF(AND(HA$273=list!$D$2,$E384&lt;&gt;0,TRUNC(VLOOKUP($E384,'Container Panel'!$B$41:$Z$100,$D384,0)/(VLOOKUP(HA$276,UI!$A$12:$O$51,VLOOKUP(HA$279,$B$276:$C$278,2,0),0)/1000))&gt;0),1,TRUNC(VLOOKUP($E384,'Container Panel'!$B$41:$Z$100,$D384,0)/(VLOOKUP(HA$276,UI!$A$12:$O$51,VLOOKUP(HA$279,$B$276:$C$278,2,0),0)/1000)))),"")</f>
        <v/>
      </c>
      <c r="HB384" s="145" t="str">
        <f>IFERROR(IF(AND(HB$272=list!$D$3,'Box Calculation'!HB$279&lt;&gt;"h",$E384&lt;&gt;0),0,IF(AND(HB$273=list!$D$2,$E384&lt;&gt;0,TRUNC(VLOOKUP($E384,'Container Panel'!$B$41:$Z$100,$D384,0)/(VLOOKUP(HB$276,UI!$A$12:$O$51,VLOOKUP(HB$279,$B$276:$C$278,2,0),0)/1000))&gt;0),1,TRUNC(VLOOKUP($E384,'Container Panel'!$B$41:$Z$100,$D384,0)/(VLOOKUP(HB$276,UI!$A$12:$O$51,VLOOKUP(HB$279,$B$276:$C$278,2,0),0)/1000)))),"")</f>
        <v/>
      </c>
      <c r="HC384" s="145" t="str">
        <f>IFERROR(IF(AND(HC$272=list!$D$3,'Box Calculation'!HC$279&lt;&gt;"h",$E384&lt;&gt;0),0,IF(AND(HC$273=list!$D$2,$E384&lt;&gt;0,TRUNC(VLOOKUP($E384,'Container Panel'!$B$41:$Z$100,$D384,0)/(VLOOKUP(HC$276,UI!$A$12:$O$51,VLOOKUP(HC$279,$B$276:$C$278,2,0),0)/1000))&gt;0),1,TRUNC(VLOOKUP($E384,'Container Panel'!$B$41:$Z$100,$D384,0)/(VLOOKUP(HC$276,UI!$A$12:$O$51,VLOOKUP(HC$279,$B$276:$C$278,2,0),0)/1000)))),"")</f>
        <v/>
      </c>
      <c r="HD384" s="145" t="str">
        <f>IFERROR(IF(AND(HD$272=list!$D$3,'Box Calculation'!HD$279&lt;&gt;"h",$E384&lt;&gt;0),0,IF(AND(HD$273=list!$D$2,$E384&lt;&gt;0,TRUNC(VLOOKUP($E384,'Container Panel'!$B$41:$Z$100,$D384,0)/(VLOOKUP(HD$276,UI!$A$12:$O$51,VLOOKUP(HD$279,$B$276:$C$278,2,0),0)/1000))&gt;0),1,TRUNC(VLOOKUP($E384,'Container Panel'!$B$41:$Z$100,$D384,0)/(VLOOKUP(HD$276,UI!$A$12:$O$51,VLOOKUP(HD$279,$B$276:$C$278,2,0),0)/1000)))),"")</f>
        <v/>
      </c>
      <c r="HE384" s="145" t="str">
        <f>IFERROR(IF(AND(HE$272=list!$D$3,'Box Calculation'!HE$279&lt;&gt;"h",$E384&lt;&gt;0),0,IF(AND(HE$273=list!$D$2,$E384&lt;&gt;0,TRUNC(VLOOKUP($E384,'Container Panel'!$B$41:$Z$100,$D384,0)/(VLOOKUP(HE$276,UI!$A$12:$O$51,VLOOKUP(HE$279,$B$276:$C$278,2,0),0)/1000))&gt;0),1,TRUNC(VLOOKUP($E384,'Container Panel'!$B$41:$Z$100,$D384,0)/(VLOOKUP(HE$276,UI!$A$12:$O$51,VLOOKUP(HE$279,$B$276:$C$278,2,0),0)/1000)))),"")</f>
        <v/>
      </c>
      <c r="HF384" s="145" t="str">
        <f>IFERROR(IF(AND(HF$272=list!$D$3,'Box Calculation'!HF$279&lt;&gt;"h",$E384&lt;&gt;0),0,IF(AND(HF$273=list!$D$2,$E384&lt;&gt;0,TRUNC(VLOOKUP($E384,'Container Panel'!$B$41:$Z$100,$D384,0)/(VLOOKUP(HF$276,UI!$A$12:$O$51,VLOOKUP(HF$279,$B$276:$C$278,2,0),0)/1000))&gt;0),1,TRUNC(VLOOKUP($E384,'Container Panel'!$B$41:$Z$100,$D384,0)/(VLOOKUP(HF$276,UI!$A$12:$O$51,VLOOKUP(HF$279,$B$276:$C$278,2,0),0)/1000)))),"")</f>
        <v/>
      </c>
      <c r="HG384" s="145" t="str">
        <f>IFERROR(IF(AND(HG$272=list!$D$3,'Box Calculation'!HG$279&lt;&gt;"h",$E384&lt;&gt;0),0,IF(AND(HG$273=list!$D$2,$E384&lt;&gt;0,TRUNC(VLOOKUP($E384,'Container Panel'!$B$41:$Z$100,$D384,0)/(VLOOKUP(HG$276,UI!$A$12:$O$51,VLOOKUP(HG$279,$B$276:$C$278,2,0),0)/1000))&gt;0),1,TRUNC(VLOOKUP($E384,'Container Panel'!$B$41:$Z$100,$D384,0)/(VLOOKUP(HG$276,UI!$A$12:$O$51,VLOOKUP(HG$279,$B$276:$C$278,2,0),0)/1000)))),"")</f>
        <v/>
      </c>
      <c r="HH384" s="145" t="str">
        <f>IFERROR(IF(AND(HH$272=list!$D$3,'Box Calculation'!HH$279&lt;&gt;"h",$E384&lt;&gt;0),0,IF(AND(HH$273=list!$D$2,$E384&lt;&gt;0,TRUNC(VLOOKUP($E384,'Container Panel'!$B$41:$Z$100,$D384,0)/(VLOOKUP(HH$276,UI!$A$12:$O$51,VLOOKUP(HH$279,$B$276:$C$278,2,0),0)/1000))&gt;0),1,TRUNC(VLOOKUP($E384,'Container Panel'!$B$41:$Z$100,$D384,0)/(VLOOKUP(HH$276,UI!$A$12:$O$51,VLOOKUP(HH$279,$B$276:$C$278,2,0),0)/1000)))),"")</f>
        <v/>
      </c>
      <c r="HI384" s="145" t="str">
        <f>IFERROR(IF(AND(HI$272=list!$D$3,'Box Calculation'!HI$279&lt;&gt;"h",$E384&lt;&gt;0),0,IF(AND(HI$273=list!$D$2,$E384&lt;&gt;0,TRUNC(VLOOKUP($E384,'Container Panel'!$B$41:$Z$100,$D384,0)/(VLOOKUP(HI$276,UI!$A$12:$O$51,VLOOKUP(HI$279,$B$276:$C$278,2,0),0)/1000))&gt;0),1,TRUNC(VLOOKUP($E384,'Container Panel'!$B$41:$Z$100,$D384,0)/(VLOOKUP(HI$276,UI!$A$12:$O$51,VLOOKUP(HI$279,$B$276:$C$278,2,0),0)/1000)))),"")</f>
        <v/>
      </c>
      <c r="HJ384" s="145" t="str">
        <f>IFERROR(IF(AND(HJ$272=list!$D$3,'Box Calculation'!HJ$279&lt;&gt;"h",$E384&lt;&gt;0),0,IF(AND(HJ$273=list!$D$2,$E384&lt;&gt;0,TRUNC(VLOOKUP($E384,'Container Panel'!$B$41:$Z$100,$D384,0)/(VLOOKUP(HJ$276,UI!$A$12:$O$51,VLOOKUP(HJ$279,$B$276:$C$278,2,0),0)/1000))&gt;0),1,TRUNC(VLOOKUP($E384,'Container Panel'!$B$41:$Z$100,$D384,0)/(VLOOKUP(HJ$276,UI!$A$12:$O$51,VLOOKUP(HJ$279,$B$276:$C$278,2,0),0)/1000)))),"")</f>
        <v/>
      </c>
      <c r="HK384" s="145" t="str">
        <f>IFERROR(IF(AND(HK$272=list!$D$3,'Box Calculation'!HK$279&lt;&gt;"h",$E384&lt;&gt;0),0,IF(AND(HK$273=list!$D$2,$E384&lt;&gt;0,TRUNC(VLOOKUP($E384,'Container Panel'!$B$41:$Z$100,$D384,0)/(VLOOKUP(HK$276,UI!$A$12:$O$51,VLOOKUP(HK$279,$B$276:$C$278,2,0),0)/1000))&gt;0),1,TRUNC(VLOOKUP($E384,'Container Panel'!$B$41:$Z$100,$D384,0)/(VLOOKUP(HK$276,UI!$A$12:$O$51,VLOOKUP(HK$279,$B$276:$C$278,2,0),0)/1000)))),"")</f>
        <v/>
      </c>
      <c r="HL384" s="145" t="str">
        <f>IFERROR(IF(AND(HL$272=list!$D$3,'Box Calculation'!HL$279&lt;&gt;"h",$E384&lt;&gt;0),0,IF(AND(HL$273=list!$D$2,$E384&lt;&gt;0,TRUNC(VLOOKUP($E384,'Container Panel'!$B$41:$Z$100,$D384,0)/(VLOOKUP(HL$276,UI!$A$12:$O$51,VLOOKUP(HL$279,$B$276:$C$278,2,0),0)/1000))&gt;0),1,TRUNC(VLOOKUP($E384,'Container Panel'!$B$41:$Z$100,$D384,0)/(VLOOKUP(HL$276,UI!$A$12:$O$51,VLOOKUP(HL$279,$B$276:$C$278,2,0),0)/1000)))),"")</f>
        <v/>
      </c>
      <c r="HM384" s="145" t="str">
        <f>IFERROR(IF(AND(HM$272=list!$D$3,'Box Calculation'!HM$279&lt;&gt;"h",$E384&lt;&gt;0),0,IF(AND(HM$273=list!$D$2,$E384&lt;&gt;0,TRUNC(VLOOKUP($E384,'Container Panel'!$B$41:$Z$100,$D384,0)/(VLOOKUP(HM$276,UI!$A$12:$O$51,VLOOKUP(HM$279,$B$276:$C$278,2,0),0)/1000))&gt;0),1,TRUNC(VLOOKUP($E384,'Container Panel'!$B$41:$Z$100,$D384,0)/(VLOOKUP(HM$276,UI!$A$12:$O$51,VLOOKUP(HM$279,$B$276:$C$278,2,0),0)/1000)))),"")</f>
        <v/>
      </c>
      <c r="HN384" s="145" t="str">
        <f>IFERROR(IF(AND(HN$272=list!$D$3,'Box Calculation'!HN$279&lt;&gt;"h",$E384&lt;&gt;0),0,IF(AND(HN$273=list!$D$2,$E384&lt;&gt;0,TRUNC(VLOOKUP($E384,'Container Panel'!$B$41:$Z$100,$D384,0)/(VLOOKUP(HN$276,UI!$A$12:$O$51,VLOOKUP(HN$279,$B$276:$C$278,2,0),0)/1000))&gt;0),1,TRUNC(VLOOKUP($E384,'Container Panel'!$B$41:$Z$100,$D384,0)/(VLOOKUP(HN$276,UI!$A$12:$O$51,VLOOKUP(HN$279,$B$276:$C$278,2,0),0)/1000)))),"")</f>
        <v/>
      </c>
      <c r="HO384" s="145" t="str">
        <f>IFERROR(IF(AND(HO$272=list!$D$3,'Box Calculation'!HO$279&lt;&gt;"h",$E384&lt;&gt;0),0,IF(AND(HO$273=list!$D$2,$E384&lt;&gt;0,TRUNC(VLOOKUP($E384,'Container Panel'!$B$41:$Z$100,$D384,0)/(VLOOKUP(HO$276,UI!$A$12:$O$51,VLOOKUP(HO$279,$B$276:$C$278,2,0),0)/1000))&gt;0),1,TRUNC(VLOOKUP($E384,'Container Panel'!$B$41:$Z$100,$D384,0)/(VLOOKUP(HO$276,UI!$A$12:$O$51,VLOOKUP(HO$279,$B$276:$C$278,2,0),0)/1000)))),"")</f>
        <v/>
      </c>
      <c r="HP384" s="145" t="str">
        <f>IFERROR(IF(AND(HP$272=list!$D$3,'Box Calculation'!HP$279&lt;&gt;"h",$E384&lt;&gt;0),0,IF(AND(HP$273=list!$D$2,$E384&lt;&gt;0,TRUNC(VLOOKUP($E384,'Container Panel'!$B$41:$Z$100,$D384,0)/(VLOOKUP(HP$276,UI!$A$12:$O$51,VLOOKUP(HP$279,$B$276:$C$278,2,0),0)/1000))&gt;0),1,TRUNC(VLOOKUP($E384,'Container Panel'!$B$41:$Z$100,$D384,0)/(VLOOKUP(HP$276,UI!$A$12:$O$51,VLOOKUP(HP$279,$B$276:$C$278,2,0),0)/1000)))),"")</f>
        <v/>
      </c>
      <c r="HQ384" s="145" t="str">
        <f>IFERROR(IF(AND(HQ$272=list!$D$3,'Box Calculation'!HQ$279&lt;&gt;"h",$E384&lt;&gt;0),0,IF(AND(HQ$273=list!$D$2,$E384&lt;&gt;0,TRUNC(VLOOKUP($E384,'Container Panel'!$B$41:$Z$100,$D384,0)/(VLOOKUP(HQ$276,UI!$A$12:$O$51,VLOOKUP(HQ$279,$B$276:$C$278,2,0),0)/1000))&gt;0),1,TRUNC(VLOOKUP($E384,'Container Panel'!$B$41:$Z$100,$D384,0)/(VLOOKUP(HQ$276,UI!$A$12:$O$51,VLOOKUP(HQ$279,$B$276:$C$278,2,0),0)/1000)))),"")</f>
        <v/>
      </c>
      <c r="HR384" s="145" t="str">
        <f>IFERROR(IF(AND(HR$272=list!$D$3,'Box Calculation'!HR$279&lt;&gt;"h",$E384&lt;&gt;0),0,IF(AND(HR$273=list!$D$2,$E384&lt;&gt;0,TRUNC(VLOOKUP($E384,'Container Panel'!$B$41:$Z$100,$D384,0)/(VLOOKUP(HR$276,UI!$A$12:$O$51,VLOOKUP(HR$279,$B$276:$C$278,2,0),0)/1000))&gt;0),1,TRUNC(VLOOKUP($E384,'Container Panel'!$B$41:$Z$100,$D384,0)/(VLOOKUP(HR$276,UI!$A$12:$O$51,VLOOKUP(HR$279,$B$276:$C$278,2,0),0)/1000)))),"")</f>
        <v/>
      </c>
      <c r="HS384" s="145" t="str">
        <f>IFERROR(IF(AND(HS$272=list!$D$3,'Box Calculation'!HS$279&lt;&gt;"h",$E384&lt;&gt;0),0,IF(AND(HS$273=list!$D$2,$E384&lt;&gt;0,TRUNC(VLOOKUP($E384,'Container Panel'!$B$41:$Z$100,$D384,0)/(VLOOKUP(HS$276,UI!$A$12:$O$51,VLOOKUP(HS$279,$B$276:$C$278,2,0),0)/1000))&gt;0),1,TRUNC(VLOOKUP($E384,'Container Panel'!$B$41:$Z$100,$D384,0)/(VLOOKUP(HS$276,UI!$A$12:$O$51,VLOOKUP(HS$279,$B$276:$C$278,2,0),0)/1000)))),"")</f>
        <v/>
      </c>
      <c r="HT384" s="145" t="str">
        <f>IFERROR(IF(AND(HT$272=list!$D$3,'Box Calculation'!HT$279&lt;&gt;"h",$E384&lt;&gt;0),0,IF(AND(HT$273=list!$D$2,$E384&lt;&gt;0,TRUNC(VLOOKUP($E384,'Container Panel'!$B$41:$Z$100,$D384,0)/(VLOOKUP(HT$276,UI!$A$12:$O$51,VLOOKUP(HT$279,$B$276:$C$278,2,0),0)/1000))&gt;0),1,TRUNC(VLOOKUP($E384,'Container Panel'!$B$41:$Z$100,$D384,0)/(VLOOKUP(HT$276,UI!$A$12:$O$51,VLOOKUP(HT$279,$B$276:$C$278,2,0),0)/1000)))),"")</f>
        <v/>
      </c>
      <c r="HU384" s="145" t="str">
        <f>IFERROR(IF(AND(HU$272=list!$D$3,'Box Calculation'!HU$279&lt;&gt;"h",$E384&lt;&gt;0),0,IF(AND(HU$273=list!$D$2,$E384&lt;&gt;0,TRUNC(VLOOKUP($E384,'Container Panel'!$B$41:$Z$100,$D384,0)/(VLOOKUP(HU$276,UI!$A$12:$O$51,VLOOKUP(HU$279,$B$276:$C$278,2,0),0)/1000))&gt;0),1,TRUNC(VLOOKUP($E384,'Container Panel'!$B$41:$Z$100,$D384,0)/(VLOOKUP(HU$276,UI!$A$12:$O$51,VLOOKUP(HU$279,$B$276:$C$278,2,0),0)/1000)))),"")</f>
        <v/>
      </c>
      <c r="HV384" s="145" t="str">
        <f>IFERROR(IF(AND(HV$272=list!$D$3,'Box Calculation'!HV$279&lt;&gt;"h",$E384&lt;&gt;0),0,IF(AND(HV$273=list!$D$2,$E384&lt;&gt;0,TRUNC(VLOOKUP($E384,'Container Panel'!$B$41:$Z$100,$D384,0)/(VLOOKUP(HV$276,UI!$A$12:$O$51,VLOOKUP(HV$279,$B$276:$C$278,2,0),0)/1000))&gt;0),1,TRUNC(VLOOKUP($E384,'Container Panel'!$B$41:$Z$100,$D384,0)/(VLOOKUP(HV$276,UI!$A$12:$O$51,VLOOKUP(HV$279,$B$276:$C$278,2,0),0)/1000)))),"")</f>
        <v/>
      </c>
      <c r="HW384" s="145" t="str">
        <f>IFERROR(IF(AND(HW$272=list!$D$3,'Box Calculation'!HW$279&lt;&gt;"h",$E384&lt;&gt;0),0,IF(AND(HW$273=list!$D$2,$E384&lt;&gt;0,TRUNC(VLOOKUP($E384,'Container Panel'!$B$41:$Z$100,$D384,0)/(VLOOKUP(HW$276,UI!$A$12:$O$51,VLOOKUP(HW$279,$B$276:$C$278,2,0),0)/1000))&gt;0),1,TRUNC(VLOOKUP($E384,'Container Panel'!$B$41:$Z$100,$D384,0)/(VLOOKUP(HW$276,UI!$A$12:$O$51,VLOOKUP(HW$279,$B$276:$C$278,2,0),0)/1000)))),"")</f>
        <v/>
      </c>
      <c r="HX384" s="145" t="str">
        <f>IFERROR(IF(AND(HX$272=list!$D$3,'Box Calculation'!HX$279&lt;&gt;"h",$E384&lt;&gt;0),0,IF(AND(HX$273=list!$D$2,$E384&lt;&gt;0,TRUNC(VLOOKUP($E384,'Container Panel'!$B$41:$Z$100,$D384,0)/(VLOOKUP(HX$276,UI!$A$12:$O$51,VLOOKUP(HX$279,$B$276:$C$278,2,0),0)/1000))&gt;0),1,TRUNC(VLOOKUP($E384,'Container Panel'!$B$41:$Z$100,$D384,0)/(VLOOKUP(HX$276,UI!$A$12:$O$51,VLOOKUP(HX$279,$B$276:$C$278,2,0),0)/1000)))),"")</f>
        <v/>
      </c>
      <c r="HY384" s="145" t="str">
        <f>IFERROR(IF(AND(HY$272=list!$D$3,'Box Calculation'!HY$279&lt;&gt;"h",$E384&lt;&gt;0),0,IF(AND(HY$273=list!$D$2,$E384&lt;&gt;0,TRUNC(VLOOKUP($E384,'Container Panel'!$B$41:$Z$100,$D384,0)/(VLOOKUP(HY$276,UI!$A$12:$O$51,VLOOKUP(HY$279,$B$276:$C$278,2,0),0)/1000))&gt;0),1,TRUNC(VLOOKUP($E384,'Container Panel'!$B$41:$Z$100,$D384,0)/(VLOOKUP(HY$276,UI!$A$12:$O$51,VLOOKUP(HY$279,$B$276:$C$278,2,0),0)/1000)))),"")</f>
        <v/>
      </c>
      <c r="HZ384" s="145" t="str">
        <f>IFERROR(IF(AND(HZ$272=list!$D$3,'Box Calculation'!HZ$279&lt;&gt;"h",$E384&lt;&gt;0),0,IF(AND(HZ$273=list!$D$2,$E384&lt;&gt;0,TRUNC(VLOOKUP($E384,'Container Panel'!$B$41:$Z$100,$D384,0)/(VLOOKUP(HZ$276,UI!$A$12:$O$51,VLOOKUP(HZ$279,$B$276:$C$278,2,0),0)/1000))&gt;0),1,TRUNC(VLOOKUP($E384,'Container Panel'!$B$41:$Z$100,$D384,0)/(VLOOKUP(HZ$276,UI!$A$12:$O$51,VLOOKUP(HZ$279,$B$276:$C$278,2,0),0)/1000)))),"")</f>
        <v/>
      </c>
      <c r="IA384" s="145" t="str">
        <f>IFERROR(IF(AND(IA$272=list!$D$3,'Box Calculation'!IA$279&lt;&gt;"h",$E384&lt;&gt;0),0,IF(AND(IA$273=list!$D$2,$E384&lt;&gt;0,TRUNC(VLOOKUP($E384,'Container Panel'!$B$41:$Z$100,$D384,0)/(VLOOKUP(IA$276,UI!$A$12:$O$51,VLOOKUP(IA$279,$B$276:$C$278,2,0),0)/1000))&gt;0),1,TRUNC(VLOOKUP($E384,'Container Panel'!$B$41:$Z$100,$D384,0)/(VLOOKUP(IA$276,UI!$A$12:$O$51,VLOOKUP(IA$279,$B$276:$C$278,2,0),0)/1000)))),"")</f>
        <v/>
      </c>
      <c r="IB384" s="145" t="str">
        <f>IFERROR(IF(AND(IB$272=list!$D$3,'Box Calculation'!IB$279&lt;&gt;"h",$E384&lt;&gt;0),0,IF(AND(IB$273=list!$D$2,$E384&lt;&gt;0,TRUNC(VLOOKUP($E384,'Container Panel'!$B$41:$Z$100,$D384,0)/(VLOOKUP(IB$276,UI!$A$12:$O$51,VLOOKUP(IB$279,$B$276:$C$278,2,0),0)/1000))&gt;0),1,TRUNC(VLOOKUP($E384,'Container Panel'!$B$41:$Z$100,$D384,0)/(VLOOKUP(IB$276,UI!$A$12:$O$51,VLOOKUP(IB$279,$B$276:$C$278,2,0),0)/1000)))),"")</f>
        <v/>
      </c>
      <c r="IC384" s="145" t="str">
        <f>IFERROR(IF(AND(IC$272=list!$D$3,'Box Calculation'!IC$279&lt;&gt;"h",$E384&lt;&gt;0),0,IF(AND(IC$273=list!$D$2,$E384&lt;&gt;0,TRUNC(VLOOKUP($E384,'Container Panel'!$B$41:$Z$100,$D384,0)/(VLOOKUP(IC$276,UI!$A$12:$O$51,VLOOKUP(IC$279,$B$276:$C$278,2,0),0)/1000))&gt;0),1,TRUNC(VLOOKUP($E384,'Container Panel'!$B$41:$Z$100,$D384,0)/(VLOOKUP(IC$276,UI!$A$12:$O$51,VLOOKUP(IC$279,$B$276:$C$278,2,0),0)/1000)))),"")</f>
        <v/>
      </c>
      <c r="ID384" s="145" t="str">
        <f>IFERROR(IF(AND(ID$272=list!$D$3,'Box Calculation'!ID$279&lt;&gt;"h",$E384&lt;&gt;0),0,IF(AND(ID$273=list!$D$2,$E384&lt;&gt;0,TRUNC(VLOOKUP($E384,'Container Panel'!$B$41:$Z$100,$D384,0)/(VLOOKUP(ID$276,UI!$A$12:$O$51,VLOOKUP(ID$279,$B$276:$C$278,2,0),0)/1000))&gt;0),1,TRUNC(VLOOKUP($E384,'Container Panel'!$B$41:$Z$100,$D384,0)/(VLOOKUP(ID$276,UI!$A$12:$O$51,VLOOKUP(ID$279,$B$276:$C$278,2,0),0)/1000)))),"")</f>
        <v/>
      </c>
      <c r="IE384" s="145" t="str">
        <f>IFERROR(IF(AND(IE$272=list!$D$3,'Box Calculation'!IE$279&lt;&gt;"h",$E384&lt;&gt;0),0,IF(AND(IE$273=list!$D$2,$E384&lt;&gt;0,TRUNC(VLOOKUP($E384,'Container Panel'!$B$41:$Z$100,$D384,0)/(VLOOKUP(IE$276,UI!$A$12:$O$51,VLOOKUP(IE$279,$B$276:$C$278,2,0),0)/1000))&gt;0),1,TRUNC(VLOOKUP($E384,'Container Panel'!$B$41:$Z$100,$D384,0)/(VLOOKUP(IE$276,UI!$A$12:$O$51,VLOOKUP(IE$279,$B$276:$C$278,2,0),0)/1000)))),"")</f>
        <v/>
      </c>
      <c r="IF384" s="145" t="str">
        <f>IFERROR(IF(AND(IF$272=list!$D$3,'Box Calculation'!IF$279&lt;&gt;"h",$E384&lt;&gt;0),0,IF(AND(IF$273=list!$D$2,$E384&lt;&gt;0,TRUNC(VLOOKUP($E384,'Container Panel'!$B$41:$Z$100,$D384,0)/(VLOOKUP(IF$276,UI!$A$12:$O$51,VLOOKUP(IF$279,$B$276:$C$278,2,0),0)/1000))&gt;0),1,TRUNC(VLOOKUP($E384,'Container Panel'!$B$41:$Z$100,$D384,0)/(VLOOKUP(IF$276,UI!$A$12:$O$51,VLOOKUP(IF$279,$B$276:$C$278,2,0),0)/1000)))),"")</f>
        <v/>
      </c>
      <c r="IG384" s="145" t="str">
        <f>IFERROR(IF(AND(IG$272=list!$D$3,'Box Calculation'!IG$279&lt;&gt;"h",$E384&lt;&gt;0),0,IF(AND(IG$273=list!$D$2,$E384&lt;&gt;0,TRUNC(VLOOKUP($E384,'Container Panel'!$B$41:$Z$100,$D384,0)/(VLOOKUP(IG$276,UI!$A$12:$O$51,VLOOKUP(IG$279,$B$276:$C$278,2,0),0)/1000))&gt;0),1,TRUNC(VLOOKUP($E384,'Container Panel'!$B$41:$Z$100,$D384,0)/(VLOOKUP(IG$276,UI!$A$12:$O$51,VLOOKUP(IG$279,$B$276:$C$278,2,0),0)/1000)))),"")</f>
        <v/>
      </c>
      <c r="IH384" s="145" t="str">
        <f>IFERROR(IF(AND(IH$272=list!$D$3,'Box Calculation'!IH$279&lt;&gt;"h",$E384&lt;&gt;0),0,IF(AND(IH$273=list!$D$2,$E384&lt;&gt;0,TRUNC(VLOOKUP($E384,'Container Panel'!$B$41:$Z$100,$D384,0)/(VLOOKUP(IH$276,UI!$A$12:$O$51,VLOOKUP(IH$279,$B$276:$C$278,2,0),0)/1000))&gt;0),1,TRUNC(VLOOKUP($E384,'Container Panel'!$B$41:$Z$100,$D384,0)/(VLOOKUP(IH$276,UI!$A$12:$O$51,VLOOKUP(IH$279,$B$276:$C$278,2,0),0)/1000)))),"")</f>
        <v/>
      </c>
      <c r="II384" s="145" t="str">
        <f>IFERROR(IF(AND(II$272=list!$D$3,'Box Calculation'!II$279&lt;&gt;"h",$E384&lt;&gt;0),0,IF(AND(II$273=list!$D$2,$E384&lt;&gt;0,TRUNC(VLOOKUP($E384,'Container Panel'!$B$41:$Z$100,$D384,0)/(VLOOKUP(II$276,UI!$A$12:$O$51,VLOOKUP(II$279,$B$276:$C$278,2,0),0)/1000))&gt;0),1,TRUNC(VLOOKUP($E384,'Container Panel'!$B$41:$Z$100,$D384,0)/(VLOOKUP(II$276,UI!$A$12:$O$51,VLOOKUP(II$279,$B$276:$C$278,2,0),0)/1000)))),"")</f>
        <v/>
      </c>
      <c r="IJ384" s="145" t="str">
        <f>IFERROR(IF(AND(IJ$272=list!$D$3,'Box Calculation'!IJ$279&lt;&gt;"h",$E384&lt;&gt;0),0,IF(AND(IJ$273=list!$D$2,$E384&lt;&gt;0,TRUNC(VLOOKUP($E384,'Container Panel'!$B$41:$Z$100,$D384,0)/(VLOOKUP(IJ$276,UI!$A$12:$O$51,VLOOKUP(IJ$279,$B$276:$C$278,2,0),0)/1000))&gt;0),1,TRUNC(VLOOKUP($E384,'Container Panel'!$B$41:$Z$100,$D384,0)/(VLOOKUP(IJ$276,UI!$A$12:$O$51,VLOOKUP(IJ$279,$B$276:$C$278,2,0),0)/1000)))),"")</f>
        <v/>
      </c>
      <c r="IK384" s="145" t="str">
        <f>IFERROR(IF(AND(IK$272=list!$D$3,'Box Calculation'!IK$279&lt;&gt;"h",$E384&lt;&gt;0),0,IF(AND(IK$273=list!$D$2,$E384&lt;&gt;0,TRUNC(VLOOKUP($E384,'Container Panel'!$B$41:$Z$100,$D384,0)/(VLOOKUP(IK$276,UI!$A$12:$O$51,VLOOKUP(IK$279,$B$276:$C$278,2,0),0)/1000))&gt;0),1,TRUNC(VLOOKUP($E384,'Container Panel'!$B$41:$Z$100,$D384,0)/(VLOOKUP(IK$276,UI!$A$12:$O$51,VLOOKUP(IK$279,$B$276:$C$278,2,0),0)/1000)))),"")</f>
        <v/>
      </c>
      <c r="IL384" s="145" t="str">
        <f>IFERROR(IF(AND(IL$272=list!$D$3,'Box Calculation'!IL$279&lt;&gt;"h",$E384&lt;&gt;0),0,IF(AND(IL$273=list!$D$2,$E384&lt;&gt;0,TRUNC(VLOOKUP($E384,'Container Panel'!$B$41:$Z$100,$D384,0)/(VLOOKUP(IL$276,UI!$A$12:$O$51,VLOOKUP(IL$279,$B$276:$C$278,2,0),0)/1000))&gt;0),1,TRUNC(VLOOKUP($E384,'Container Panel'!$B$41:$Z$100,$D384,0)/(VLOOKUP(IL$276,UI!$A$12:$O$51,VLOOKUP(IL$279,$B$276:$C$278,2,0),0)/1000)))),"")</f>
        <v/>
      </c>
    </row>
    <row r="385" spans="2:246">
      <c r="B385" s="74">
        <v>105</v>
      </c>
      <c r="C385" s="74">
        <f t="shared" si="195"/>
        <v>36</v>
      </c>
      <c r="D385" s="163">
        <f>MOD(B385,3)+'Container Panel'!$Q$38</f>
        <v>16</v>
      </c>
      <c r="E385" s="143">
        <f t="shared" si="196"/>
        <v>0</v>
      </c>
      <c r="F385" s="144" t="s">
        <v>75</v>
      </c>
      <c r="G385" s="145" t="str">
        <f>IFERROR(TRUNC(VLOOKUP($E385,'Container Panel'!$B$41:$Z$100,$D385,0)/(VLOOKUP(G$276,UI!$A$12:$O$51,VLOOKUP(G$277,$B$276:$C$278,2,0),0)/1000)),"")</f>
        <v/>
      </c>
      <c r="H385" s="145" t="str">
        <f>IFERROR(TRUNC(VLOOKUP($E385,'Container Panel'!$B$41:$Z$100,$D385,0)/(VLOOKUP(H$276,UI!$A$12:$O$51,VLOOKUP(H$277,$B$276:$C$278,2,0),0)/1000)),"")</f>
        <v/>
      </c>
      <c r="I385" s="145" t="str">
        <f>IFERROR(TRUNC(VLOOKUP($E385,'Container Panel'!$B$41:$Z$100,$D385,0)/(VLOOKUP(I$276,UI!$A$12:$O$51,VLOOKUP(I$277,$B$276:$C$278,2,0),0)/1000)),"")</f>
        <v/>
      </c>
      <c r="J385" s="145" t="str">
        <f>IFERROR(TRUNC(VLOOKUP($E385,'Container Panel'!$B$41:$Z$100,$D385,0)/(VLOOKUP(J$276,UI!$A$12:$O$51,VLOOKUP(J$277,$B$276:$C$278,2,0),0)/1000)),"")</f>
        <v/>
      </c>
      <c r="K385" s="145" t="str">
        <f>IFERROR(TRUNC(VLOOKUP($E385,'Container Panel'!$B$41:$Z$100,$D385,0)/(VLOOKUP(K$276,UI!$A$12:$O$51,VLOOKUP(K$277,$B$276:$C$278,2,0),0)/1000)),"")</f>
        <v/>
      </c>
      <c r="L385" s="145" t="str">
        <f>IFERROR(TRUNC(VLOOKUP($E385,'Container Panel'!$B$41:$Z$100,$D385,0)/(VLOOKUP(L$276,UI!$A$12:$O$51,VLOOKUP(L$277,$B$276:$C$278,2,0),0)/1000)),"")</f>
        <v/>
      </c>
      <c r="M385" s="145" t="str">
        <f>IFERROR(TRUNC(VLOOKUP($E385,'Container Panel'!$B$41:$Z$100,$D385,0)/(VLOOKUP(M$276,UI!$A$12:$O$51,VLOOKUP(M$277,$B$276:$C$278,2,0),0)/1000)),"")</f>
        <v/>
      </c>
      <c r="N385" s="145" t="str">
        <f>IFERROR(TRUNC(VLOOKUP($E385,'Container Panel'!$B$41:$Z$100,$D385,0)/(VLOOKUP(N$276,UI!$A$12:$O$51,VLOOKUP(N$277,$B$276:$C$278,2,0),0)/1000)),"")</f>
        <v/>
      </c>
      <c r="O385" s="145" t="str">
        <f>IFERROR(TRUNC(VLOOKUP($E385,'Container Panel'!$B$41:$Z$100,$D385,0)/(VLOOKUP(O$276,UI!$A$12:$O$51,VLOOKUP(O$277,$B$276:$C$278,2,0),0)/1000)),"")</f>
        <v/>
      </c>
      <c r="P385" s="145" t="str">
        <f>IFERROR(TRUNC(VLOOKUP($E385,'Container Panel'!$B$41:$Z$100,$D385,0)/(VLOOKUP(P$276,UI!$A$12:$O$51,VLOOKUP(P$277,$B$276:$C$278,2,0),0)/1000)),"")</f>
        <v/>
      </c>
      <c r="Q385" s="145" t="str">
        <f>IFERROR(TRUNC(VLOOKUP($E385,'Container Panel'!$B$41:$Z$100,$D385,0)/(VLOOKUP(Q$276,UI!$A$12:$O$51,VLOOKUP(Q$277,$B$276:$C$278,2,0),0)/1000)),"")</f>
        <v/>
      </c>
      <c r="R385" s="145" t="str">
        <f>IFERROR(TRUNC(VLOOKUP($E385,'Container Panel'!$B$41:$Z$100,$D385,0)/(VLOOKUP(R$276,UI!$A$12:$O$51,VLOOKUP(R$277,$B$276:$C$278,2,0),0)/1000)),"")</f>
        <v/>
      </c>
      <c r="S385" s="145" t="str">
        <f>IFERROR(TRUNC(VLOOKUP($E385,'Container Panel'!$B$41:$Z$100,$D385,0)/(VLOOKUP(S$276,UI!$A$12:$O$51,VLOOKUP(S$277,$B$276:$C$278,2,0),0)/1000)),"")</f>
        <v/>
      </c>
      <c r="T385" s="145" t="str">
        <f>IFERROR(TRUNC(VLOOKUP($E385,'Container Panel'!$B$41:$Z$100,$D385,0)/(VLOOKUP(T$276,UI!$A$12:$O$51,VLOOKUP(T$277,$B$276:$C$278,2,0),0)/1000)),"")</f>
        <v/>
      </c>
      <c r="U385" s="145" t="str">
        <f>IFERROR(TRUNC(VLOOKUP($E385,'Container Panel'!$B$41:$Z$100,$D385,0)/(VLOOKUP(U$276,UI!$A$12:$O$51,VLOOKUP(U$277,$B$276:$C$278,2,0),0)/1000)),"")</f>
        <v/>
      </c>
      <c r="V385" s="145" t="str">
        <f>IFERROR(TRUNC(VLOOKUP($E385,'Container Panel'!$B$41:$Z$100,$D385,0)/(VLOOKUP(V$276,UI!$A$12:$O$51,VLOOKUP(V$277,$B$276:$C$278,2,0),0)/1000)),"")</f>
        <v/>
      </c>
      <c r="W385" s="145" t="str">
        <f>IFERROR(TRUNC(VLOOKUP($E385,'Container Panel'!$B$41:$Z$100,$D385,0)/(VLOOKUP(W$276,UI!$A$12:$O$51,VLOOKUP(W$277,$B$276:$C$278,2,0),0)/1000)),"")</f>
        <v/>
      </c>
      <c r="X385" s="145" t="str">
        <f>IFERROR(TRUNC(VLOOKUP($E385,'Container Panel'!$B$41:$Z$100,$D385,0)/(VLOOKUP(X$276,UI!$A$12:$O$51,VLOOKUP(X$277,$B$276:$C$278,2,0),0)/1000)),"")</f>
        <v/>
      </c>
      <c r="Y385" s="145" t="str">
        <f>IFERROR(TRUNC(VLOOKUP($E385,'Container Panel'!$B$41:$Z$100,$D385,0)/(VLOOKUP(Y$276,UI!$A$12:$O$51,VLOOKUP(Y$277,$B$276:$C$278,2,0),0)/1000)),"")</f>
        <v/>
      </c>
      <c r="Z385" s="145" t="str">
        <f>IFERROR(TRUNC(VLOOKUP($E385,'Container Panel'!$B$41:$Z$100,$D385,0)/(VLOOKUP(Z$276,UI!$A$12:$O$51,VLOOKUP(Z$277,$B$276:$C$278,2,0),0)/1000)),"")</f>
        <v/>
      </c>
      <c r="AA385" s="145" t="str">
        <f>IFERROR(TRUNC(VLOOKUP($E385,'Container Panel'!$B$41:$Z$100,$D385,0)/(VLOOKUP(AA$276,UI!$A$12:$O$51,VLOOKUP(AA$277,$B$276:$C$278,2,0),0)/1000)),"")</f>
        <v/>
      </c>
      <c r="AB385" s="145" t="str">
        <f>IFERROR(TRUNC(VLOOKUP($E385,'Container Panel'!$B$41:$Z$100,$D385,0)/(VLOOKUP(AB$276,UI!$A$12:$O$51,VLOOKUP(AB$277,$B$276:$C$278,2,0),0)/1000)),"")</f>
        <v/>
      </c>
      <c r="AC385" s="145" t="str">
        <f>IFERROR(TRUNC(VLOOKUP($E385,'Container Panel'!$B$41:$Z$100,$D385,0)/(VLOOKUP(AC$276,UI!$A$12:$O$51,VLOOKUP(AC$277,$B$276:$C$278,2,0),0)/1000)),"")</f>
        <v/>
      </c>
      <c r="AD385" s="145" t="str">
        <f>IFERROR(TRUNC(VLOOKUP($E385,'Container Panel'!$B$41:$Z$100,$D385,0)/(VLOOKUP(AD$276,UI!$A$12:$O$51,VLOOKUP(AD$277,$B$276:$C$278,2,0),0)/1000)),"")</f>
        <v/>
      </c>
      <c r="AE385" s="145" t="str">
        <f>IFERROR(TRUNC(VLOOKUP($E385,'Container Panel'!$B$41:$Z$100,$D385,0)/(VLOOKUP(AE$276,UI!$A$12:$O$51,VLOOKUP(AE$277,$B$276:$C$278,2,0),0)/1000)),"")</f>
        <v/>
      </c>
      <c r="AF385" s="145" t="str">
        <f>IFERROR(TRUNC(VLOOKUP($E385,'Container Panel'!$B$41:$Z$100,$D385,0)/(VLOOKUP(AF$276,UI!$A$12:$O$51,VLOOKUP(AF$277,$B$276:$C$278,2,0),0)/1000)),"")</f>
        <v/>
      </c>
      <c r="AG385" s="145" t="str">
        <f>IFERROR(TRUNC(VLOOKUP($E385,'Container Panel'!$B$41:$Z$100,$D385,0)/(VLOOKUP(AG$276,UI!$A$12:$O$51,VLOOKUP(AG$277,$B$276:$C$278,2,0),0)/1000)),"")</f>
        <v/>
      </c>
      <c r="AH385" s="145" t="str">
        <f>IFERROR(TRUNC(VLOOKUP($E385,'Container Panel'!$B$41:$Z$100,$D385,0)/(VLOOKUP(AH$276,UI!$A$12:$O$51,VLOOKUP(AH$277,$B$276:$C$278,2,0),0)/1000)),"")</f>
        <v/>
      </c>
      <c r="AI385" s="145" t="str">
        <f>IFERROR(TRUNC(VLOOKUP($E385,'Container Panel'!$B$41:$Z$100,$D385,0)/(VLOOKUP(AI$276,UI!$A$12:$O$51,VLOOKUP(AI$277,$B$276:$C$278,2,0),0)/1000)),"")</f>
        <v/>
      </c>
      <c r="AJ385" s="145" t="str">
        <f>IFERROR(TRUNC(VLOOKUP($E385,'Container Panel'!$B$41:$Z$100,$D385,0)/(VLOOKUP(AJ$276,UI!$A$12:$O$51,VLOOKUP(AJ$277,$B$276:$C$278,2,0),0)/1000)),"")</f>
        <v/>
      </c>
      <c r="AK385" s="145" t="str">
        <f>IFERROR(TRUNC(VLOOKUP($E385,'Container Panel'!$B$41:$Z$100,$D385,0)/(VLOOKUP(AK$276,UI!$A$12:$O$51,VLOOKUP(AK$277,$B$276:$C$278,2,0),0)/1000)),"")</f>
        <v/>
      </c>
      <c r="AL385" s="145" t="str">
        <f>IFERROR(TRUNC(VLOOKUP($E385,'Container Panel'!$B$41:$Z$100,$D385,0)/(VLOOKUP(AL$276,UI!$A$12:$O$51,VLOOKUP(AL$277,$B$276:$C$278,2,0),0)/1000)),"")</f>
        <v/>
      </c>
      <c r="AM385" s="145" t="str">
        <f>IFERROR(TRUNC(VLOOKUP($E385,'Container Panel'!$B$41:$Z$100,$D385,0)/(VLOOKUP(AM$276,UI!$A$12:$O$51,VLOOKUP(AM$277,$B$276:$C$278,2,0),0)/1000)),"")</f>
        <v/>
      </c>
      <c r="AN385" s="145" t="str">
        <f>IFERROR(TRUNC(VLOOKUP($E385,'Container Panel'!$B$41:$Z$100,$D385,0)/(VLOOKUP(AN$276,UI!$A$12:$O$51,VLOOKUP(AN$277,$B$276:$C$278,2,0),0)/1000)),"")</f>
        <v/>
      </c>
      <c r="AO385" s="145" t="str">
        <f>IFERROR(TRUNC(VLOOKUP($E385,'Container Panel'!$B$41:$Z$100,$D385,0)/(VLOOKUP(AO$276,UI!$A$12:$O$51,VLOOKUP(AO$277,$B$276:$C$278,2,0),0)/1000)),"")</f>
        <v/>
      </c>
      <c r="AP385" s="145" t="str">
        <f>IFERROR(TRUNC(VLOOKUP($E385,'Container Panel'!$B$41:$Z$100,$D385,0)/(VLOOKUP(AP$276,UI!$A$12:$O$51,VLOOKUP(AP$277,$B$276:$C$278,2,0),0)/1000)),"")</f>
        <v/>
      </c>
      <c r="AQ385" s="145" t="str">
        <f>IFERROR(TRUNC(VLOOKUP($E385,'Container Panel'!$B$41:$Z$100,$D385,0)/(VLOOKUP(AQ$276,UI!$A$12:$O$51,VLOOKUP(AQ$277,$B$276:$C$278,2,0),0)/1000)),"")</f>
        <v/>
      </c>
      <c r="AR385" s="145" t="str">
        <f>IFERROR(TRUNC(VLOOKUP($E385,'Container Panel'!$B$41:$Z$100,$D385,0)/(VLOOKUP(AR$276,UI!$A$12:$O$51,VLOOKUP(AR$277,$B$276:$C$278,2,0),0)/1000)),"")</f>
        <v/>
      </c>
      <c r="AS385" s="145" t="str">
        <f>IFERROR(TRUNC(VLOOKUP($E385,'Container Panel'!$B$41:$Z$100,$D385,0)/(VLOOKUP(AS$276,UI!$A$12:$O$51,VLOOKUP(AS$277,$B$276:$C$278,2,0),0)/1000)),"")</f>
        <v/>
      </c>
      <c r="AT385" s="145" t="str">
        <f>IFERROR(TRUNC(VLOOKUP($E385,'Container Panel'!$B$41:$Z$100,$D385,0)/(VLOOKUP(AT$276,UI!$A$12:$O$51,VLOOKUP(AT$277,$B$276:$C$278,2,0),0)/1000)),"")</f>
        <v/>
      </c>
      <c r="AU385" s="145" t="str">
        <f>IFERROR(TRUNC(VLOOKUP($E385,'Container Panel'!$B$41:$Z$100,$D385,0)/(VLOOKUP(AU$276,UI!$A$12:$O$51,VLOOKUP(AU$277,$B$276:$C$278,2,0),0)/1000)),"")</f>
        <v/>
      </c>
      <c r="AV385" s="145" t="str">
        <f>IFERROR(TRUNC(VLOOKUP($E385,'Container Panel'!$B$41:$Z$100,$D385,0)/(VLOOKUP(AV$276,UI!$A$12:$O$51,VLOOKUP(AV$277,$B$276:$C$278,2,0),0)/1000)),"")</f>
        <v/>
      </c>
      <c r="AW385" s="145" t="str">
        <f>IFERROR(TRUNC(VLOOKUP($E385,'Container Panel'!$B$41:$Z$100,$D385,0)/(VLOOKUP(AW$276,UI!$A$12:$O$51,VLOOKUP(AW$277,$B$276:$C$278,2,0),0)/1000)),"")</f>
        <v/>
      </c>
      <c r="AX385" s="145" t="str">
        <f>IFERROR(TRUNC(VLOOKUP($E385,'Container Panel'!$B$41:$Z$100,$D385,0)/(VLOOKUP(AX$276,UI!$A$12:$O$51,VLOOKUP(AX$277,$B$276:$C$278,2,0),0)/1000)),"")</f>
        <v/>
      </c>
      <c r="AY385" s="145" t="str">
        <f>IFERROR(TRUNC(VLOOKUP($E385,'Container Panel'!$B$41:$Z$100,$D385,0)/(VLOOKUP(AY$276,UI!$A$12:$O$51,VLOOKUP(AY$277,$B$276:$C$278,2,0),0)/1000)),"")</f>
        <v/>
      </c>
      <c r="AZ385" s="145" t="str">
        <f>IFERROR(TRUNC(VLOOKUP($E385,'Container Panel'!$B$41:$Z$100,$D385,0)/(VLOOKUP(AZ$276,UI!$A$12:$O$51,VLOOKUP(AZ$277,$B$276:$C$278,2,0),0)/1000)),"")</f>
        <v/>
      </c>
      <c r="BA385" s="145" t="str">
        <f>IFERROR(TRUNC(VLOOKUP($E385,'Container Panel'!$B$41:$Z$100,$D385,0)/(VLOOKUP(BA$276,UI!$A$12:$O$51,VLOOKUP(BA$277,$B$276:$C$278,2,0),0)/1000)),"")</f>
        <v/>
      </c>
      <c r="BB385" s="145" t="str">
        <f>IFERROR(TRUNC(VLOOKUP($E385,'Container Panel'!$B$41:$Z$100,$D385,0)/(VLOOKUP(BB$276,UI!$A$12:$O$51,VLOOKUP(BB$277,$B$276:$C$278,2,0),0)/1000)),"")</f>
        <v/>
      </c>
      <c r="BC385" s="145" t="str">
        <f>IFERROR(TRUNC(VLOOKUP($E385,'Container Panel'!$B$41:$Z$100,$D385,0)/(VLOOKUP(BC$276,UI!$A$12:$O$51,VLOOKUP(BC$277,$B$276:$C$278,2,0),0)/1000)),"")</f>
        <v/>
      </c>
      <c r="BD385" s="145" t="str">
        <f>IFERROR(TRUNC(VLOOKUP($E385,'Container Panel'!$B$41:$Z$100,$D385,0)/(VLOOKUP(BD$276,UI!$A$12:$O$51,VLOOKUP(BD$277,$B$276:$C$278,2,0),0)/1000)),"")</f>
        <v/>
      </c>
      <c r="BE385" s="145" t="str">
        <f>IFERROR(TRUNC(VLOOKUP($E385,'Container Panel'!$B$41:$Z$100,$D385,0)/(VLOOKUP(BE$276,UI!$A$12:$O$51,VLOOKUP(BE$277,$B$276:$C$278,2,0),0)/1000)),"")</f>
        <v/>
      </c>
      <c r="BF385" s="145" t="str">
        <f>IFERROR(TRUNC(VLOOKUP($E385,'Container Panel'!$B$41:$Z$100,$D385,0)/(VLOOKUP(BF$276,UI!$A$12:$O$51,VLOOKUP(BF$277,$B$276:$C$278,2,0),0)/1000)),"")</f>
        <v/>
      </c>
      <c r="BG385" s="145" t="str">
        <f>IFERROR(TRUNC(VLOOKUP($E385,'Container Panel'!$B$41:$Z$100,$D385,0)/(VLOOKUP(BG$276,UI!$A$12:$O$51,VLOOKUP(BG$277,$B$276:$C$278,2,0),0)/1000)),"")</f>
        <v/>
      </c>
      <c r="BH385" s="145" t="str">
        <f>IFERROR(TRUNC(VLOOKUP($E385,'Container Panel'!$B$41:$Z$100,$D385,0)/(VLOOKUP(BH$276,UI!$A$12:$O$51,VLOOKUP(BH$277,$B$276:$C$278,2,0),0)/1000)),"")</f>
        <v/>
      </c>
      <c r="BI385" s="145" t="str">
        <f>IFERROR(TRUNC(VLOOKUP($E385,'Container Panel'!$B$41:$Z$100,$D385,0)/(VLOOKUP(BI$276,UI!$A$12:$O$51,VLOOKUP(BI$277,$B$276:$C$278,2,0),0)/1000)),"")</f>
        <v/>
      </c>
      <c r="BJ385" s="145" t="str">
        <f>IFERROR(TRUNC(VLOOKUP($E385,'Container Panel'!$B$41:$Z$100,$D385,0)/(VLOOKUP(BJ$276,UI!$A$12:$O$51,VLOOKUP(BJ$277,$B$276:$C$278,2,0),0)/1000)),"")</f>
        <v/>
      </c>
      <c r="BK385" s="145" t="str">
        <f>IFERROR(TRUNC(VLOOKUP($E385,'Container Panel'!$B$41:$Z$100,$D385,0)/(VLOOKUP(BK$276,UI!$A$12:$O$51,VLOOKUP(BK$277,$B$276:$C$278,2,0),0)/1000)),"")</f>
        <v/>
      </c>
      <c r="BL385" s="145" t="str">
        <f>IFERROR(TRUNC(VLOOKUP($E385,'Container Panel'!$B$41:$Z$100,$D385,0)/(VLOOKUP(BL$276,UI!$A$12:$O$51,VLOOKUP(BL$277,$B$276:$C$278,2,0),0)/1000)),"")</f>
        <v/>
      </c>
      <c r="BM385" s="145" t="str">
        <f>IFERROR(TRUNC(VLOOKUP($E385,'Container Panel'!$B$41:$Z$100,$D385,0)/(VLOOKUP(BM$276,UI!$A$12:$O$51,VLOOKUP(BM$277,$B$276:$C$278,2,0),0)/1000)),"")</f>
        <v/>
      </c>
      <c r="BN385" s="145" t="str">
        <f>IFERROR(TRUNC(VLOOKUP($E385,'Container Panel'!$B$41:$Z$100,$D385,0)/(VLOOKUP(BN$276,UI!$A$12:$O$51,VLOOKUP(BN$277,$B$276:$C$278,2,0),0)/1000)),"")</f>
        <v/>
      </c>
      <c r="BO385" s="145" t="str">
        <f>IFERROR(TRUNC(VLOOKUP($E385,'Container Panel'!$B$41:$Z$100,$D385,0)/(VLOOKUP(BO$276,UI!$A$12:$O$51,VLOOKUP(BO$277,$B$276:$C$278,2,0),0)/1000)),"")</f>
        <v/>
      </c>
      <c r="BP385" s="145" t="str">
        <f>IFERROR(TRUNC(VLOOKUP($E385,'Container Panel'!$B$41:$Z$100,$D385,0)/(VLOOKUP(BP$276,UI!$A$12:$O$51,VLOOKUP(BP$277,$B$276:$C$278,2,0),0)/1000)),"")</f>
        <v/>
      </c>
      <c r="BQ385" s="145" t="str">
        <f>IFERROR(TRUNC(VLOOKUP($E385,'Container Panel'!$B$41:$Z$100,$D385,0)/(VLOOKUP(BQ$276,UI!$A$12:$O$51,VLOOKUP(BQ$277,$B$276:$C$278,2,0),0)/1000)),"")</f>
        <v/>
      </c>
      <c r="BR385" s="145" t="str">
        <f>IFERROR(TRUNC(VLOOKUP($E385,'Container Panel'!$B$41:$Z$100,$D385,0)/(VLOOKUP(BR$276,UI!$A$12:$O$51,VLOOKUP(BR$277,$B$276:$C$278,2,0),0)/1000)),"")</f>
        <v/>
      </c>
      <c r="BS385" s="145" t="str">
        <f>IFERROR(TRUNC(VLOOKUP($E385,'Container Panel'!$B$41:$Z$100,$D385,0)/(VLOOKUP(BS$276,UI!$A$12:$O$51,VLOOKUP(BS$277,$B$276:$C$278,2,0),0)/1000)),"")</f>
        <v/>
      </c>
      <c r="BT385" s="145" t="str">
        <f>IFERROR(TRUNC(VLOOKUP($E385,'Container Panel'!$B$41:$Z$100,$D385,0)/(VLOOKUP(BT$276,UI!$A$12:$O$51,VLOOKUP(BT$277,$B$276:$C$278,2,0),0)/1000)),"")</f>
        <v/>
      </c>
      <c r="BU385" s="145" t="str">
        <f>IFERROR(TRUNC(VLOOKUP($E385,'Container Panel'!$B$41:$Z$100,$D385,0)/(VLOOKUP(BU$276,UI!$A$12:$O$51,VLOOKUP(BU$277,$B$276:$C$278,2,0),0)/1000)),"")</f>
        <v/>
      </c>
      <c r="BV385" s="145" t="str">
        <f>IFERROR(TRUNC(VLOOKUP($E385,'Container Panel'!$B$41:$Z$100,$D385,0)/(VLOOKUP(BV$276,UI!$A$12:$O$51,VLOOKUP(BV$277,$B$276:$C$278,2,0),0)/1000)),"")</f>
        <v/>
      </c>
      <c r="BW385" s="145" t="str">
        <f>IFERROR(TRUNC(VLOOKUP($E385,'Container Panel'!$B$41:$Z$100,$D385,0)/(VLOOKUP(BW$276,UI!$A$12:$O$51,VLOOKUP(BW$277,$B$276:$C$278,2,0),0)/1000)),"")</f>
        <v/>
      </c>
      <c r="BX385" s="145" t="str">
        <f>IFERROR(TRUNC(VLOOKUP($E385,'Container Panel'!$B$41:$Z$100,$D385,0)/(VLOOKUP(BX$276,UI!$A$12:$O$51,VLOOKUP(BX$277,$B$276:$C$278,2,0),0)/1000)),"")</f>
        <v/>
      </c>
      <c r="BY385" s="145" t="str">
        <f>IFERROR(TRUNC(VLOOKUP($E385,'Container Panel'!$B$41:$Z$100,$D385,0)/(VLOOKUP(BY$276,UI!$A$12:$O$51,VLOOKUP(BY$277,$B$276:$C$278,2,0),0)/1000)),"")</f>
        <v/>
      </c>
      <c r="BZ385" s="145" t="str">
        <f>IFERROR(TRUNC(VLOOKUP($E385,'Container Panel'!$B$41:$Z$100,$D385,0)/(VLOOKUP(BZ$276,UI!$A$12:$O$51,VLOOKUP(BZ$277,$B$276:$C$278,2,0),0)/1000)),"")</f>
        <v/>
      </c>
      <c r="CA385" s="145" t="str">
        <f>IFERROR(TRUNC(VLOOKUP($E385,'Container Panel'!$B$41:$Z$100,$D385,0)/(VLOOKUP(CA$276,UI!$A$12:$O$51,VLOOKUP(CA$277,$B$276:$C$278,2,0),0)/1000)),"")</f>
        <v/>
      </c>
      <c r="CB385" s="145" t="str">
        <f>IFERROR(TRUNC(VLOOKUP($E385,'Container Panel'!$B$41:$Z$100,$D385,0)/(VLOOKUP(CB$276,UI!$A$12:$O$51,VLOOKUP(CB$277,$B$276:$C$278,2,0),0)/1000)),"")</f>
        <v/>
      </c>
      <c r="CC385" s="145" t="str">
        <f>IFERROR(TRUNC(VLOOKUP($E385,'Container Panel'!$B$41:$Z$100,$D385,0)/(VLOOKUP(CC$276,UI!$A$12:$O$51,VLOOKUP(CC$277,$B$276:$C$278,2,0),0)/1000)),"")</f>
        <v/>
      </c>
      <c r="CD385" s="145" t="str">
        <f>IFERROR(TRUNC(VLOOKUP($E385,'Container Panel'!$B$41:$Z$100,$D385,0)/(VLOOKUP(CD$276,UI!$A$12:$O$51,VLOOKUP(CD$277,$B$276:$C$278,2,0),0)/1000)),"")</f>
        <v/>
      </c>
      <c r="CE385" s="145" t="str">
        <f>IFERROR(TRUNC(VLOOKUP($E385,'Container Panel'!$B$41:$Z$100,$D385,0)/(VLOOKUP(CE$276,UI!$A$12:$O$51,VLOOKUP(CE$277,$B$276:$C$278,2,0),0)/1000)),"")</f>
        <v/>
      </c>
      <c r="CF385" s="145" t="str">
        <f>IFERROR(TRUNC(VLOOKUP($E385,'Container Panel'!$B$41:$Z$100,$D385,0)/(VLOOKUP(CF$276,UI!$A$12:$O$51,VLOOKUP(CF$277,$B$276:$C$278,2,0),0)/1000)),"")</f>
        <v/>
      </c>
      <c r="CG385" s="145" t="str">
        <f>IFERROR(TRUNC(VLOOKUP($E385,'Container Panel'!$B$41:$Z$100,$D385,0)/(VLOOKUP(CG$276,UI!$A$12:$O$51,VLOOKUP(CG$277,$B$276:$C$278,2,0),0)/1000)),"")</f>
        <v/>
      </c>
      <c r="CH385" s="145" t="str">
        <f>IFERROR(TRUNC(VLOOKUP($E385,'Container Panel'!$B$41:$Z$100,$D385,0)/(VLOOKUP(CH$276,UI!$A$12:$O$51,VLOOKUP(CH$277,$B$276:$C$278,2,0),0)/1000)),"")</f>
        <v/>
      </c>
      <c r="CI385" s="145" t="str">
        <f>IFERROR(TRUNC(VLOOKUP($E385,'Container Panel'!$B$41:$Z$100,$D385,0)/(VLOOKUP(CI$276,UI!$A$12:$O$51,VLOOKUP(CI$277,$B$276:$C$278,2,0),0)/1000)),"")</f>
        <v/>
      </c>
      <c r="CJ385" s="145" t="str">
        <f>IFERROR(TRUNC(VLOOKUP($E385,'Container Panel'!$B$41:$Z$100,$D385,0)/(VLOOKUP(CJ$276,UI!$A$12:$O$51,VLOOKUP(CJ$277,$B$276:$C$278,2,0),0)/1000)),"")</f>
        <v/>
      </c>
      <c r="CK385" s="145" t="str">
        <f>IFERROR(TRUNC(VLOOKUP($E385,'Container Panel'!$B$41:$Z$100,$D385,0)/(VLOOKUP(CK$276,UI!$A$12:$O$51,VLOOKUP(CK$277,$B$276:$C$278,2,0),0)/1000)),"")</f>
        <v/>
      </c>
      <c r="CL385" s="145" t="str">
        <f>IFERROR(TRUNC(VLOOKUP($E385,'Container Panel'!$B$41:$Z$100,$D385,0)/(VLOOKUP(CL$276,UI!$A$12:$O$51,VLOOKUP(CL$277,$B$276:$C$278,2,0),0)/1000)),"")</f>
        <v/>
      </c>
      <c r="CM385" s="145" t="str">
        <f>IFERROR(TRUNC(VLOOKUP($E385,'Container Panel'!$B$41:$Z$100,$D385,0)/(VLOOKUP(CM$276,UI!$A$12:$O$51,VLOOKUP(CM$277,$B$276:$C$278,2,0),0)/1000)),"")</f>
        <v/>
      </c>
      <c r="CN385" s="145" t="str">
        <f>IFERROR(TRUNC(VLOOKUP($E385,'Container Panel'!$B$41:$Z$100,$D385,0)/(VLOOKUP(CN$276,UI!$A$12:$O$51,VLOOKUP(CN$277,$B$276:$C$278,2,0),0)/1000)),"")</f>
        <v/>
      </c>
      <c r="CO385" s="145" t="str">
        <f>IFERROR(TRUNC(VLOOKUP($E385,'Container Panel'!$B$41:$Z$100,$D385,0)/(VLOOKUP(CO$276,UI!$A$12:$O$51,VLOOKUP(CO$277,$B$276:$C$278,2,0),0)/1000)),"")</f>
        <v/>
      </c>
      <c r="CP385" s="145" t="str">
        <f>IFERROR(TRUNC(VLOOKUP($E385,'Container Panel'!$B$41:$Z$100,$D385,0)/(VLOOKUP(CP$276,UI!$A$12:$O$51,VLOOKUP(CP$277,$B$276:$C$278,2,0),0)/1000)),"")</f>
        <v/>
      </c>
      <c r="CQ385" s="145" t="str">
        <f>IFERROR(TRUNC(VLOOKUP($E385,'Container Panel'!$B$41:$Z$100,$D385,0)/(VLOOKUP(CQ$276,UI!$A$12:$O$51,VLOOKUP(CQ$277,$B$276:$C$278,2,0),0)/1000)),"")</f>
        <v/>
      </c>
      <c r="CR385" s="145" t="str">
        <f>IFERROR(TRUNC(VLOOKUP($E385,'Container Panel'!$B$41:$Z$100,$D385,0)/(VLOOKUP(CR$276,UI!$A$12:$O$51,VLOOKUP(CR$277,$B$276:$C$278,2,0),0)/1000)),"")</f>
        <v/>
      </c>
      <c r="CS385" s="145" t="str">
        <f>IFERROR(TRUNC(VLOOKUP($E385,'Container Panel'!$B$41:$Z$100,$D385,0)/(VLOOKUP(CS$276,UI!$A$12:$O$51,VLOOKUP(CS$277,$B$276:$C$278,2,0),0)/1000)),"")</f>
        <v/>
      </c>
      <c r="CT385" s="145" t="str">
        <f>IFERROR(TRUNC(VLOOKUP($E385,'Container Panel'!$B$41:$Z$100,$D385,0)/(VLOOKUP(CT$276,UI!$A$12:$O$51,VLOOKUP(CT$277,$B$276:$C$278,2,0),0)/1000)),"")</f>
        <v/>
      </c>
      <c r="CU385" s="145" t="str">
        <f>IFERROR(TRUNC(VLOOKUP($E385,'Container Panel'!$B$41:$Z$100,$D385,0)/(VLOOKUP(CU$276,UI!$A$12:$O$51,VLOOKUP(CU$277,$B$276:$C$278,2,0),0)/1000)),"")</f>
        <v/>
      </c>
      <c r="CV385" s="145" t="str">
        <f>IFERROR(TRUNC(VLOOKUP($E385,'Container Panel'!$B$41:$Z$100,$D385,0)/(VLOOKUP(CV$276,UI!$A$12:$O$51,VLOOKUP(CV$277,$B$276:$C$278,2,0),0)/1000)),"")</f>
        <v/>
      </c>
      <c r="CW385" s="145" t="str">
        <f>IFERROR(TRUNC(VLOOKUP($E385,'Container Panel'!$B$41:$Z$100,$D385,0)/(VLOOKUP(CW$276,UI!$A$12:$O$51,VLOOKUP(CW$277,$B$276:$C$278,2,0),0)/1000)),"")</f>
        <v/>
      </c>
      <c r="CX385" s="145" t="str">
        <f>IFERROR(TRUNC(VLOOKUP($E385,'Container Panel'!$B$41:$Z$100,$D385,0)/(VLOOKUP(CX$276,UI!$A$12:$O$51,VLOOKUP(CX$277,$B$276:$C$278,2,0),0)/1000)),"")</f>
        <v/>
      </c>
      <c r="CY385" s="145" t="str">
        <f>IFERROR(TRUNC(VLOOKUP($E385,'Container Panel'!$B$41:$Z$100,$D385,0)/(VLOOKUP(CY$276,UI!$A$12:$O$51,VLOOKUP(CY$277,$B$276:$C$278,2,0),0)/1000)),"")</f>
        <v/>
      </c>
      <c r="CZ385" s="145" t="str">
        <f>IFERROR(TRUNC(VLOOKUP($E385,'Container Panel'!$B$41:$Z$100,$D385,0)/(VLOOKUP(CZ$276,UI!$A$12:$O$51,VLOOKUP(CZ$277,$B$276:$C$278,2,0),0)/1000)),"")</f>
        <v/>
      </c>
      <c r="DA385" s="145" t="str">
        <f>IFERROR(TRUNC(VLOOKUP($E385,'Container Panel'!$B$41:$Z$100,$D385,0)/(VLOOKUP(DA$276,UI!$A$12:$O$51,VLOOKUP(DA$277,$B$276:$C$278,2,0),0)/1000)),"")</f>
        <v/>
      </c>
      <c r="DB385" s="145" t="str">
        <f>IFERROR(TRUNC(VLOOKUP($E385,'Container Panel'!$B$41:$Z$100,$D385,0)/(VLOOKUP(DB$276,UI!$A$12:$O$51,VLOOKUP(DB$277,$B$276:$C$278,2,0),0)/1000)),"")</f>
        <v/>
      </c>
      <c r="DC385" s="145" t="str">
        <f>IFERROR(TRUNC(VLOOKUP($E385,'Container Panel'!$B$41:$Z$100,$D385,0)/(VLOOKUP(DC$276,UI!$A$12:$O$51,VLOOKUP(DC$277,$B$276:$C$278,2,0),0)/1000)),"")</f>
        <v/>
      </c>
      <c r="DD385" s="145" t="str">
        <f>IFERROR(TRUNC(VLOOKUP($E385,'Container Panel'!$B$41:$Z$100,$D385,0)/(VLOOKUP(DD$276,UI!$A$12:$O$51,VLOOKUP(DD$277,$B$276:$C$278,2,0),0)/1000)),"")</f>
        <v/>
      </c>
      <c r="DE385" s="145" t="str">
        <f>IFERROR(TRUNC(VLOOKUP($E385,'Container Panel'!$B$41:$Z$100,$D385,0)/(VLOOKUP(DE$276,UI!$A$12:$O$51,VLOOKUP(DE$277,$B$276:$C$278,2,0),0)/1000)),"")</f>
        <v/>
      </c>
      <c r="DF385" s="145" t="str">
        <f>IFERROR(TRUNC(VLOOKUP($E385,'Container Panel'!$B$41:$Z$100,$D385,0)/(VLOOKUP(DF$276,UI!$A$12:$O$51,VLOOKUP(DF$277,$B$276:$C$278,2,0),0)/1000)),"")</f>
        <v/>
      </c>
      <c r="DG385" s="145" t="str">
        <f>IFERROR(TRUNC(VLOOKUP($E385,'Container Panel'!$B$41:$Z$100,$D385,0)/(VLOOKUP(DG$276,UI!$A$12:$O$51,VLOOKUP(DG$277,$B$276:$C$278,2,0),0)/1000)),"")</f>
        <v/>
      </c>
      <c r="DH385" s="145" t="str">
        <f>IFERROR(TRUNC(VLOOKUP($E385,'Container Panel'!$B$41:$Z$100,$D385,0)/(VLOOKUP(DH$276,UI!$A$12:$O$51,VLOOKUP(DH$277,$B$276:$C$278,2,0),0)/1000)),"")</f>
        <v/>
      </c>
      <c r="DI385" s="145" t="str">
        <f>IFERROR(TRUNC(VLOOKUP($E385,'Container Panel'!$B$41:$Z$100,$D385,0)/(VLOOKUP(DI$276,UI!$A$12:$O$51,VLOOKUP(DI$277,$B$276:$C$278,2,0),0)/1000)),"")</f>
        <v/>
      </c>
      <c r="DJ385" s="145" t="str">
        <f>IFERROR(TRUNC(VLOOKUP($E385,'Container Panel'!$B$41:$Z$100,$D385,0)/(VLOOKUP(DJ$276,UI!$A$12:$O$51,VLOOKUP(DJ$277,$B$276:$C$278,2,0),0)/1000)),"")</f>
        <v/>
      </c>
      <c r="DK385" s="145" t="str">
        <f>IFERROR(TRUNC(VLOOKUP($E385,'Container Panel'!$B$41:$Z$100,$D385,0)/(VLOOKUP(DK$276,UI!$A$12:$O$51,VLOOKUP(DK$277,$B$276:$C$278,2,0),0)/1000)),"")</f>
        <v/>
      </c>
      <c r="DL385" s="145" t="str">
        <f>IFERROR(TRUNC(VLOOKUP($E385,'Container Panel'!$B$41:$Z$100,$D385,0)/(VLOOKUP(DL$276,UI!$A$12:$O$51,VLOOKUP(DL$277,$B$276:$C$278,2,0),0)/1000)),"")</f>
        <v/>
      </c>
      <c r="DM385" s="145" t="str">
        <f>IFERROR(TRUNC(VLOOKUP($E385,'Container Panel'!$B$41:$Z$100,$D385,0)/(VLOOKUP(DM$276,UI!$A$12:$O$51,VLOOKUP(DM$277,$B$276:$C$278,2,0),0)/1000)),"")</f>
        <v/>
      </c>
      <c r="DN385" s="145" t="str">
        <f>IFERROR(TRUNC(VLOOKUP($E385,'Container Panel'!$B$41:$Z$100,$D385,0)/(VLOOKUP(DN$276,UI!$A$12:$O$51,VLOOKUP(DN$277,$B$276:$C$278,2,0),0)/1000)),"")</f>
        <v/>
      </c>
      <c r="DO385" s="145" t="str">
        <f>IFERROR(TRUNC(VLOOKUP($E385,'Container Panel'!$B$41:$Z$100,$D385,0)/(VLOOKUP(DO$276,UI!$A$12:$O$51,VLOOKUP(DO$277,$B$276:$C$278,2,0),0)/1000)),"")</f>
        <v/>
      </c>
      <c r="DP385" s="145" t="str">
        <f>IFERROR(TRUNC(VLOOKUP($E385,'Container Panel'!$B$41:$Z$100,$D385,0)/(VLOOKUP(DP$276,UI!$A$12:$O$51,VLOOKUP(DP$277,$B$276:$C$278,2,0),0)/1000)),"")</f>
        <v/>
      </c>
      <c r="DQ385" s="145" t="str">
        <f>IFERROR(TRUNC(VLOOKUP($E385,'Container Panel'!$B$41:$Z$100,$D385,0)/(VLOOKUP(DQ$276,UI!$A$12:$O$51,VLOOKUP(DQ$277,$B$276:$C$278,2,0),0)/1000)),"")</f>
        <v/>
      </c>
      <c r="DR385" s="145" t="str">
        <f>IFERROR(TRUNC(VLOOKUP($E385,'Container Panel'!$B$41:$Z$100,$D385,0)/(VLOOKUP(DR$276,UI!$A$12:$O$51,VLOOKUP(DR$277,$B$276:$C$278,2,0),0)/1000)),"")</f>
        <v/>
      </c>
      <c r="DS385" s="145" t="str">
        <f>IFERROR(TRUNC(VLOOKUP($E385,'Container Panel'!$B$41:$Z$100,$D385,0)/(VLOOKUP(DS$276,UI!$A$12:$O$51,VLOOKUP(DS$277,$B$276:$C$278,2,0),0)/1000)),"")</f>
        <v/>
      </c>
      <c r="DT385" s="145" t="str">
        <f>IFERROR(TRUNC(VLOOKUP($E385,'Container Panel'!$B$41:$Z$100,$D385,0)/(VLOOKUP(DT$276,UI!$A$12:$O$51,VLOOKUP(DT$277,$B$276:$C$278,2,0),0)/1000)),"")</f>
        <v/>
      </c>
      <c r="DU385" s="145" t="str">
        <f>IFERROR(TRUNC(VLOOKUP($E385,'Container Panel'!$B$41:$Z$100,$D385,0)/(VLOOKUP(DU$276,UI!$A$12:$O$51,VLOOKUP(DU$277,$B$276:$C$278,2,0),0)/1000)),"")</f>
        <v/>
      </c>
      <c r="DV385" s="145" t="str">
        <f>IFERROR(TRUNC(VLOOKUP($E385,'Container Panel'!$B$41:$Z$100,$D385,0)/(VLOOKUP(DV$276,UI!$A$12:$O$51,VLOOKUP(DV$277,$B$276:$C$278,2,0),0)/1000)),"")</f>
        <v/>
      </c>
      <c r="DW385" s="145" t="str">
        <f>IFERROR(TRUNC(VLOOKUP($E385,'Container Panel'!$B$41:$Z$100,$D385,0)/(VLOOKUP(DW$276,UI!$A$12:$O$51,VLOOKUP(DW$277,$B$276:$C$278,2,0),0)/1000)),"")</f>
        <v/>
      </c>
      <c r="DX385" s="145" t="str">
        <f>IFERROR(TRUNC(VLOOKUP($E385,'Container Panel'!$B$41:$Z$100,$D385,0)/(VLOOKUP(DX$276,UI!$A$12:$O$51,VLOOKUP(DX$277,$B$276:$C$278,2,0),0)/1000)),"")</f>
        <v/>
      </c>
      <c r="DY385" s="145" t="str">
        <f>IFERROR(TRUNC(VLOOKUP($E385,'Container Panel'!$B$41:$Z$100,$D385,0)/(VLOOKUP(DY$276,UI!$A$12:$O$51,VLOOKUP(DY$277,$B$276:$C$278,2,0),0)/1000)),"")</f>
        <v/>
      </c>
      <c r="DZ385" s="145" t="str">
        <f>IFERROR(TRUNC(VLOOKUP($E385,'Container Panel'!$B$41:$Z$100,$D385,0)/(VLOOKUP(DZ$276,UI!$A$12:$O$51,VLOOKUP(DZ$277,$B$276:$C$278,2,0),0)/1000)),"")</f>
        <v/>
      </c>
      <c r="EA385" s="145" t="str">
        <f>IFERROR(TRUNC(VLOOKUP($E385,'Container Panel'!$B$41:$Z$100,$D385,0)/(VLOOKUP(EA$276,UI!$A$12:$O$51,VLOOKUP(EA$277,$B$276:$C$278,2,0),0)/1000)),"")</f>
        <v/>
      </c>
      <c r="EB385" s="145" t="str">
        <f>IFERROR(TRUNC(VLOOKUP($E385,'Container Panel'!$B$41:$Z$100,$D385,0)/(VLOOKUP(EB$276,UI!$A$12:$O$51,VLOOKUP(EB$277,$B$276:$C$278,2,0),0)/1000)),"")</f>
        <v/>
      </c>
      <c r="EC385" s="145" t="str">
        <f>IFERROR(TRUNC(VLOOKUP($E385,'Container Panel'!$B$41:$Z$100,$D385,0)/(VLOOKUP(EC$276,UI!$A$12:$O$51,VLOOKUP(EC$277,$B$276:$C$278,2,0),0)/1000)),"")</f>
        <v/>
      </c>
      <c r="ED385" s="145" t="str">
        <f>IFERROR(TRUNC(VLOOKUP($E385,'Container Panel'!$B$41:$Z$100,$D385,0)/(VLOOKUP(ED$276,UI!$A$12:$O$51,VLOOKUP(ED$277,$B$276:$C$278,2,0),0)/1000)),"")</f>
        <v/>
      </c>
      <c r="EE385" s="145" t="str">
        <f>IFERROR(TRUNC(VLOOKUP($E385,'Container Panel'!$B$41:$Z$100,$D385,0)/(VLOOKUP(EE$276,UI!$A$12:$O$51,VLOOKUP(EE$277,$B$276:$C$278,2,0),0)/1000)),"")</f>
        <v/>
      </c>
      <c r="EF385" s="145" t="str">
        <f>IFERROR(TRUNC(VLOOKUP($E385,'Container Panel'!$B$41:$Z$100,$D385,0)/(VLOOKUP(EF$276,UI!$A$12:$O$51,VLOOKUP(EF$277,$B$276:$C$278,2,0),0)/1000)),"")</f>
        <v/>
      </c>
      <c r="EG385" s="145" t="str">
        <f>IFERROR(TRUNC(VLOOKUP($E385,'Container Panel'!$B$41:$Z$100,$D385,0)/(VLOOKUP(EG$276,UI!$A$12:$O$51,VLOOKUP(EG$277,$B$276:$C$278,2,0),0)/1000)),"")</f>
        <v/>
      </c>
      <c r="EH385" s="145" t="str">
        <f>IFERROR(TRUNC(VLOOKUP($E385,'Container Panel'!$B$41:$Z$100,$D385,0)/(VLOOKUP(EH$276,UI!$A$12:$O$51,VLOOKUP(EH$277,$B$276:$C$278,2,0),0)/1000)),"")</f>
        <v/>
      </c>
      <c r="EI385" s="145" t="str">
        <f>IFERROR(TRUNC(VLOOKUP($E385,'Container Panel'!$B$41:$Z$100,$D385,0)/(VLOOKUP(EI$276,UI!$A$12:$O$51,VLOOKUP(EI$277,$B$276:$C$278,2,0),0)/1000)),"")</f>
        <v/>
      </c>
      <c r="EJ385" s="145" t="str">
        <f>IFERROR(TRUNC(VLOOKUP($E385,'Container Panel'!$B$41:$Z$100,$D385,0)/(VLOOKUP(EJ$276,UI!$A$12:$O$51,VLOOKUP(EJ$277,$B$276:$C$278,2,0),0)/1000)),"")</f>
        <v/>
      </c>
      <c r="EK385" s="145" t="str">
        <f>IFERROR(TRUNC(VLOOKUP($E385,'Container Panel'!$B$41:$Z$100,$D385,0)/(VLOOKUP(EK$276,UI!$A$12:$O$51,VLOOKUP(EK$277,$B$276:$C$278,2,0),0)/1000)),"")</f>
        <v/>
      </c>
      <c r="EL385" s="145" t="str">
        <f>IFERROR(TRUNC(VLOOKUP($E385,'Container Panel'!$B$41:$Z$100,$D385,0)/(VLOOKUP(EL$276,UI!$A$12:$O$51,VLOOKUP(EL$277,$B$276:$C$278,2,0),0)/1000)),"")</f>
        <v/>
      </c>
      <c r="EM385" s="145" t="str">
        <f>IFERROR(TRUNC(VLOOKUP($E385,'Container Panel'!$B$41:$Z$100,$D385,0)/(VLOOKUP(EM$276,UI!$A$12:$O$51,VLOOKUP(EM$277,$B$276:$C$278,2,0),0)/1000)),"")</f>
        <v/>
      </c>
      <c r="EN385" s="145" t="str">
        <f>IFERROR(TRUNC(VLOOKUP($E385,'Container Panel'!$B$41:$Z$100,$D385,0)/(VLOOKUP(EN$276,UI!$A$12:$O$51,VLOOKUP(EN$277,$B$276:$C$278,2,0),0)/1000)),"")</f>
        <v/>
      </c>
      <c r="EO385" s="145" t="str">
        <f>IFERROR(TRUNC(VLOOKUP($E385,'Container Panel'!$B$41:$Z$100,$D385,0)/(VLOOKUP(EO$276,UI!$A$12:$O$51,VLOOKUP(EO$277,$B$276:$C$278,2,0),0)/1000)),"")</f>
        <v/>
      </c>
      <c r="EP385" s="145" t="str">
        <f>IFERROR(TRUNC(VLOOKUP($E385,'Container Panel'!$B$41:$Z$100,$D385,0)/(VLOOKUP(EP$276,UI!$A$12:$O$51,VLOOKUP(EP$277,$B$276:$C$278,2,0),0)/1000)),"")</f>
        <v/>
      </c>
      <c r="EQ385" s="145" t="str">
        <f>IFERROR(TRUNC(VLOOKUP($E385,'Container Panel'!$B$41:$Z$100,$D385,0)/(VLOOKUP(EQ$276,UI!$A$12:$O$51,VLOOKUP(EQ$277,$B$276:$C$278,2,0),0)/1000)),"")</f>
        <v/>
      </c>
      <c r="ER385" s="145" t="str">
        <f>IFERROR(TRUNC(VLOOKUP($E385,'Container Panel'!$B$41:$Z$100,$D385,0)/(VLOOKUP(ER$276,UI!$A$12:$O$51,VLOOKUP(ER$277,$B$276:$C$278,2,0),0)/1000)),"")</f>
        <v/>
      </c>
      <c r="ES385" s="145" t="str">
        <f>IFERROR(TRUNC(VLOOKUP($E385,'Container Panel'!$B$41:$Z$100,$D385,0)/(VLOOKUP(ES$276,UI!$A$12:$O$51,VLOOKUP(ES$277,$B$276:$C$278,2,0),0)/1000)),"")</f>
        <v/>
      </c>
      <c r="ET385" s="145" t="str">
        <f>IFERROR(TRUNC(VLOOKUP($E385,'Container Panel'!$B$41:$Z$100,$D385,0)/(VLOOKUP(ET$276,UI!$A$12:$O$51,VLOOKUP(ET$277,$B$276:$C$278,2,0),0)/1000)),"")</f>
        <v/>
      </c>
      <c r="EU385" s="145" t="str">
        <f>IFERROR(TRUNC(VLOOKUP($E385,'Container Panel'!$B$41:$Z$100,$D385,0)/(VLOOKUP(EU$276,UI!$A$12:$O$51,VLOOKUP(EU$277,$B$276:$C$278,2,0),0)/1000)),"")</f>
        <v/>
      </c>
      <c r="EV385" s="145" t="str">
        <f>IFERROR(TRUNC(VLOOKUP($E385,'Container Panel'!$B$41:$Z$100,$D385,0)/(VLOOKUP(EV$276,UI!$A$12:$O$51,VLOOKUP(EV$277,$B$276:$C$278,2,0),0)/1000)),"")</f>
        <v/>
      </c>
      <c r="EW385" s="145" t="str">
        <f>IFERROR(TRUNC(VLOOKUP($E385,'Container Panel'!$B$41:$Z$100,$D385,0)/(VLOOKUP(EW$276,UI!$A$12:$O$51,VLOOKUP(EW$277,$B$276:$C$278,2,0),0)/1000)),"")</f>
        <v/>
      </c>
      <c r="EX385" s="145" t="str">
        <f>IFERROR(TRUNC(VLOOKUP($E385,'Container Panel'!$B$41:$Z$100,$D385,0)/(VLOOKUP(EX$276,UI!$A$12:$O$51,VLOOKUP(EX$277,$B$276:$C$278,2,0),0)/1000)),"")</f>
        <v/>
      </c>
      <c r="EY385" s="145" t="str">
        <f>IFERROR(TRUNC(VLOOKUP($E385,'Container Panel'!$B$41:$Z$100,$D385,0)/(VLOOKUP(EY$276,UI!$A$12:$O$51,VLOOKUP(EY$277,$B$276:$C$278,2,0),0)/1000)),"")</f>
        <v/>
      </c>
      <c r="EZ385" s="145" t="str">
        <f>IFERROR(TRUNC(VLOOKUP($E385,'Container Panel'!$B$41:$Z$100,$D385,0)/(VLOOKUP(EZ$276,UI!$A$12:$O$51,VLOOKUP(EZ$277,$B$276:$C$278,2,0),0)/1000)),"")</f>
        <v/>
      </c>
      <c r="FA385" s="145" t="str">
        <f>IFERROR(TRUNC(VLOOKUP($E385,'Container Panel'!$B$41:$Z$100,$D385,0)/(VLOOKUP(FA$276,UI!$A$12:$O$51,VLOOKUP(FA$277,$B$276:$C$278,2,0),0)/1000)),"")</f>
        <v/>
      </c>
      <c r="FB385" s="145" t="str">
        <f>IFERROR(TRUNC(VLOOKUP($E385,'Container Panel'!$B$41:$Z$100,$D385,0)/(VLOOKUP(FB$276,UI!$A$12:$O$51,VLOOKUP(FB$277,$B$276:$C$278,2,0),0)/1000)),"")</f>
        <v/>
      </c>
      <c r="FC385" s="145" t="str">
        <f>IFERROR(TRUNC(VLOOKUP($E385,'Container Panel'!$B$41:$Z$100,$D385,0)/(VLOOKUP(FC$276,UI!$A$12:$O$51,VLOOKUP(FC$277,$B$276:$C$278,2,0),0)/1000)),"")</f>
        <v/>
      </c>
      <c r="FD385" s="145" t="str">
        <f>IFERROR(TRUNC(VLOOKUP($E385,'Container Panel'!$B$41:$Z$100,$D385,0)/(VLOOKUP(FD$276,UI!$A$12:$O$51,VLOOKUP(FD$277,$B$276:$C$278,2,0),0)/1000)),"")</f>
        <v/>
      </c>
      <c r="FE385" s="145" t="str">
        <f>IFERROR(TRUNC(VLOOKUP($E385,'Container Panel'!$B$41:$Z$100,$D385,0)/(VLOOKUP(FE$276,UI!$A$12:$O$51,VLOOKUP(FE$277,$B$276:$C$278,2,0),0)/1000)),"")</f>
        <v/>
      </c>
      <c r="FF385" s="145" t="str">
        <f>IFERROR(TRUNC(VLOOKUP($E385,'Container Panel'!$B$41:$Z$100,$D385,0)/(VLOOKUP(FF$276,UI!$A$12:$O$51,VLOOKUP(FF$277,$B$276:$C$278,2,0),0)/1000)),"")</f>
        <v/>
      </c>
      <c r="FG385" s="145" t="str">
        <f>IFERROR(TRUNC(VLOOKUP($E385,'Container Panel'!$B$41:$Z$100,$D385,0)/(VLOOKUP(FG$276,UI!$A$12:$O$51,VLOOKUP(FG$277,$B$276:$C$278,2,0),0)/1000)),"")</f>
        <v/>
      </c>
      <c r="FH385" s="145" t="str">
        <f>IFERROR(TRUNC(VLOOKUP($E385,'Container Panel'!$B$41:$Z$100,$D385,0)/(VLOOKUP(FH$276,UI!$A$12:$O$51,VLOOKUP(FH$277,$B$276:$C$278,2,0),0)/1000)),"")</f>
        <v/>
      </c>
      <c r="FI385" s="145" t="str">
        <f>IFERROR(TRUNC(VLOOKUP($E385,'Container Panel'!$B$41:$Z$100,$D385,0)/(VLOOKUP(FI$276,UI!$A$12:$O$51,VLOOKUP(FI$277,$B$276:$C$278,2,0),0)/1000)),"")</f>
        <v/>
      </c>
      <c r="FJ385" s="145" t="str">
        <f>IFERROR(TRUNC(VLOOKUP($E385,'Container Panel'!$B$41:$Z$100,$D385,0)/(VLOOKUP(FJ$276,UI!$A$12:$O$51,VLOOKUP(FJ$277,$B$276:$C$278,2,0),0)/1000)),"")</f>
        <v/>
      </c>
      <c r="FK385" s="145" t="str">
        <f>IFERROR(TRUNC(VLOOKUP($E385,'Container Panel'!$B$41:$Z$100,$D385,0)/(VLOOKUP(FK$276,UI!$A$12:$O$51,VLOOKUP(FK$277,$B$276:$C$278,2,0),0)/1000)),"")</f>
        <v/>
      </c>
      <c r="FL385" s="145" t="str">
        <f>IFERROR(TRUNC(VLOOKUP($E385,'Container Panel'!$B$41:$Z$100,$D385,0)/(VLOOKUP(FL$276,UI!$A$12:$O$51,VLOOKUP(FL$277,$B$276:$C$278,2,0),0)/1000)),"")</f>
        <v/>
      </c>
      <c r="FM385" s="145" t="str">
        <f>IFERROR(TRUNC(VLOOKUP($E385,'Container Panel'!$B$41:$Z$100,$D385,0)/(VLOOKUP(FM$276,UI!$A$12:$O$51,VLOOKUP(FM$277,$B$276:$C$278,2,0),0)/1000)),"")</f>
        <v/>
      </c>
      <c r="FN385" s="145" t="str">
        <f>IFERROR(TRUNC(VLOOKUP($E385,'Container Panel'!$B$41:$Z$100,$D385,0)/(VLOOKUP(FN$276,UI!$A$12:$O$51,VLOOKUP(FN$277,$B$276:$C$278,2,0),0)/1000)),"")</f>
        <v/>
      </c>
      <c r="FO385" s="145" t="str">
        <f>IFERROR(TRUNC(VLOOKUP($E385,'Container Panel'!$B$41:$Z$100,$D385,0)/(VLOOKUP(FO$276,UI!$A$12:$O$51,VLOOKUP(FO$277,$B$276:$C$278,2,0),0)/1000)),"")</f>
        <v/>
      </c>
      <c r="FP385" s="145" t="str">
        <f>IFERROR(TRUNC(VLOOKUP($E385,'Container Panel'!$B$41:$Z$100,$D385,0)/(VLOOKUP(FP$276,UI!$A$12:$O$51,VLOOKUP(FP$277,$B$276:$C$278,2,0),0)/1000)),"")</f>
        <v/>
      </c>
      <c r="FQ385" s="145" t="str">
        <f>IFERROR(TRUNC(VLOOKUP($E385,'Container Panel'!$B$41:$Z$100,$D385,0)/(VLOOKUP(FQ$276,UI!$A$12:$O$51,VLOOKUP(FQ$277,$B$276:$C$278,2,0),0)/1000)),"")</f>
        <v/>
      </c>
      <c r="FR385" s="145" t="str">
        <f>IFERROR(TRUNC(VLOOKUP($E385,'Container Panel'!$B$41:$Z$100,$D385,0)/(VLOOKUP(FR$276,UI!$A$12:$O$51,VLOOKUP(FR$277,$B$276:$C$278,2,0),0)/1000)),"")</f>
        <v/>
      </c>
      <c r="FS385" s="145" t="str">
        <f>IFERROR(TRUNC(VLOOKUP($E385,'Container Panel'!$B$41:$Z$100,$D385,0)/(VLOOKUP(FS$276,UI!$A$12:$O$51,VLOOKUP(FS$277,$B$276:$C$278,2,0),0)/1000)),"")</f>
        <v/>
      </c>
      <c r="FT385" s="145" t="str">
        <f>IFERROR(TRUNC(VLOOKUP($E385,'Container Panel'!$B$41:$Z$100,$D385,0)/(VLOOKUP(FT$276,UI!$A$12:$O$51,VLOOKUP(FT$277,$B$276:$C$278,2,0),0)/1000)),"")</f>
        <v/>
      </c>
      <c r="FU385" s="145" t="str">
        <f>IFERROR(TRUNC(VLOOKUP($E385,'Container Panel'!$B$41:$Z$100,$D385,0)/(VLOOKUP(FU$276,UI!$A$12:$O$51,VLOOKUP(FU$277,$B$276:$C$278,2,0),0)/1000)),"")</f>
        <v/>
      </c>
      <c r="FV385" s="145" t="str">
        <f>IFERROR(TRUNC(VLOOKUP($E385,'Container Panel'!$B$41:$Z$100,$D385,0)/(VLOOKUP(FV$276,UI!$A$12:$O$51,VLOOKUP(FV$277,$B$276:$C$278,2,0),0)/1000)),"")</f>
        <v/>
      </c>
      <c r="FW385" s="145" t="str">
        <f>IFERROR(TRUNC(VLOOKUP($E385,'Container Panel'!$B$41:$Z$100,$D385,0)/(VLOOKUP(FW$276,UI!$A$12:$O$51,VLOOKUP(FW$277,$B$276:$C$278,2,0),0)/1000)),"")</f>
        <v/>
      </c>
      <c r="FX385" s="145" t="str">
        <f>IFERROR(TRUNC(VLOOKUP($E385,'Container Panel'!$B$41:$Z$100,$D385,0)/(VLOOKUP(FX$276,UI!$A$12:$O$51,VLOOKUP(FX$277,$B$276:$C$278,2,0),0)/1000)),"")</f>
        <v/>
      </c>
      <c r="FY385" s="145" t="str">
        <f>IFERROR(TRUNC(VLOOKUP($E385,'Container Panel'!$B$41:$Z$100,$D385,0)/(VLOOKUP(FY$276,UI!$A$12:$O$51,VLOOKUP(FY$277,$B$276:$C$278,2,0),0)/1000)),"")</f>
        <v/>
      </c>
      <c r="FZ385" s="145" t="str">
        <f>IFERROR(TRUNC(VLOOKUP($E385,'Container Panel'!$B$41:$Z$100,$D385,0)/(VLOOKUP(FZ$276,UI!$A$12:$O$51,VLOOKUP(FZ$277,$B$276:$C$278,2,0),0)/1000)),"")</f>
        <v/>
      </c>
      <c r="GA385" s="145" t="str">
        <f>IFERROR(TRUNC(VLOOKUP($E385,'Container Panel'!$B$41:$Z$100,$D385,0)/(VLOOKUP(GA$276,UI!$A$12:$O$51,VLOOKUP(GA$277,$B$276:$C$278,2,0),0)/1000)),"")</f>
        <v/>
      </c>
      <c r="GB385" s="145" t="str">
        <f>IFERROR(TRUNC(VLOOKUP($E385,'Container Panel'!$B$41:$Z$100,$D385,0)/(VLOOKUP(GB$276,UI!$A$12:$O$51,VLOOKUP(GB$277,$B$276:$C$278,2,0),0)/1000)),"")</f>
        <v/>
      </c>
      <c r="GC385" s="145" t="str">
        <f>IFERROR(TRUNC(VLOOKUP($E385,'Container Panel'!$B$41:$Z$100,$D385,0)/(VLOOKUP(GC$276,UI!$A$12:$O$51,VLOOKUP(GC$277,$B$276:$C$278,2,0),0)/1000)),"")</f>
        <v/>
      </c>
      <c r="GD385" s="145" t="str">
        <f>IFERROR(TRUNC(VLOOKUP($E385,'Container Panel'!$B$41:$Z$100,$D385,0)/(VLOOKUP(GD$276,UI!$A$12:$O$51,VLOOKUP(GD$277,$B$276:$C$278,2,0),0)/1000)),"")</f>
        <v/>
      </c>
      <c r="GE385" s="145" t="str">
        <f>IFERROR(TRUNC(VLOOKUP($E385,'Container Panel'!$B$41:$Z$100,$D385,0)/(VLOOKUP(GE$276,UI!$A$12:$O$51,VLOOKUP(GE$277,$B$276:$C$278,2,0),0)/1000)),"")</f>
        <v/>
      </c>
      <c r="GF385" s="145" t="str">
        <f>IFERROR(TRUNC(VLOOKUP($E385,'Container Panel'!$B$41:$Z$100,$D385,0)/(VLOOKUP(GF$276,UI!$A$12:$O$51,VLOOKUP(GF$277,$B$276:$C$278,2,0),0)/1000)),"")</f>
        <v/>
      </c>
      <c r="GG385" s="145" t="str">
        <f>IFERROR(TRUNC(VLOOKUP($E385,'Container Panel'!$B$41:$Z$100,$D385,0)/(VLOOKUP(GG$276,UI!$A$12:$O$51,VLOOKUP(GG$277,$B$276:$C$278,2,0),0)/1000)),"")</f>
        <v/>
      </c>
      <c r="GH385" s="145" t="str">
        <f>IFERROR(TRUNC(VLOOKUP($E385,'Container Panel'!$B$41:$Z$100,$D385,0)/(VLOOKUP(GH$276,UI!$A$12:$O$51,VLOOKUP(GH$277,$B$276:$C$278,2,0),0)/1000)),"")</f>
        <v/>
      </c>
      <c r="GI385" s="145" t="str">
        <f>IFERROR(TRUNC(VLOOKUP($E385,'Container Panel'!$B$41:$Z$100,$D385,0)/(VLOOKUP(GI$276,UI!$A$12:$O$51,VLOOKUP(GI$277,$B$276:$C$278,2,0),0)/1000)),"")</f>
        <v/>
      </c>
      <c r="GJ385" s="145" t="str">
        <f>IFERROR(TRUNC(VLOOKUP($E385,'Container Panel'!$B$41:$Z$100,$D385,0)/(VLOOKUP(GJ$276,UI!$A$12:$O$51,VLOOKUP(GJ$277,$B$276:$C$278,2,0),0)/1000)),"")</f>
        <v/>
      </c>
      <c r="GK385" s="145" t="str">
        <f>IFERROR(TRUNC(VLOOKUP($E385,'Container Panel'!$B$41:$Z$100,$D385,0)/(VLOOKUP(GK$276,UI!$A$12:$O$51,VLOOKUP(GK$277,$B$276:$C$278,2,0),0)/1000)),"")</f>
        <v/>
      </c>
      <c r="GL385" s="145" t="str">
        <f>IFERROR(TRUNC(VLOOKUP($E385,'Container Panel'!$B$41:$Z$100,$D385,0)/(VLOOKUP(GL$276,UI!$A$12:$O$51,VLOOKUP(GL$277,$B$276:$C$278,2,0),0)/1000)),"")</f>
        <v/>
      </c>
      <c r="GM385" s="145" t="str">
        <f>IFERROR(TRUNC(VLOOKUP($E385,'Container Panel'!$B$41:$Z$100,$D385,0)/(VLOOKUP(GM$276,UI!$A$12:$O$51,VLOOKUP(GM$277,$B$276:$C$278,2,0),0)/1000)),"")</f>
        <v/>
      </c>
      <c r="GN385" s="145" t="str">
        <f>IFERROR(TRUNC(VLOOKUP($E385,'Container Panel'!$B$41:$Z$100,$D385,0)/(VLOOKUP(GN$276,UI!$A$12:$O$51,VLOOKUP(GN$277,$B$276:$C$278,2,0),0)/1000)),"")</f>
        <v/>
      </c>
      <c r="GO385" s="145" t="str">
        <f>IFERROR(TRUNC(VLOOKUP($E385,'Container Panel'!$B$41:$Z$100,$D385,0)/(VLOOKUP(GO$276,UI!$A$12:$O$51,VLOOKUP(GO$277,$B$276:$C$278,2,0),0)/1000)),"")</f>
        <v/>
      </c>
      <c r="GP385" s="145" t="str">
        <f>IFERROR(TRUNC(VLOOKUP($E385,'Container Panel'!$B$41:$Z$100,$D385,0)/(VLOOKUP(GP$276,UI!$A$12:$O$51,VLOOKUP(GP$277,$B$276:$C$278,2,0),0)/1000)),"")</f>
        <v/>
      </c>
      <c r="GQ385" s="145" t="str">
        <f>IFERROR(TRUNC(VLOOKUP($E385,'Container Panel'!$B$41:$Z$100,$D385,0)/(VLOOKUP(GQ$276,UI!$A$12:$O$51,VLOOKUP(GQ$277,$B$276:$C$278,2,0),0)/1000)),"")</f>
        <v/>
      </c>
      <c r="GR385" s="145" t="str">
        <f>IFERROR(TRUNC(VLOOKUP($E385,'Container Panel'!$B$41:$Z$100,$D385,0)/(VLOOKUP(GR$276,UI!$A$12:$O$51,VLOOKUP(GR$277,$B$276:$C$278,2,0),0)/1000)),"")</f>
        <v/>
      </c>
      <c r="GS385" s="145" t="str">
        <f>IFERROR(TRUNC(VLOOKUP($E385,'Container Panel'!$B$41:$Z$100,$D385,0)/(VLOOKUP(GS$276,UI!$A$12:$O$51,VLOOKUP(GS$277,$B$276:$C$278,2,0),0)/1000)),"")</f>
        <v/>
      </c>
      <c r="GT385" s="145" t="str">
        <f>IFERROR(TRUNC(VLOOKUP($E385,'Container Panel'!$B$41:$Z$100,$D385,0)/(VLOOKUP(GT$276,UI!$A$12:$O$51,VLOOKUP(GT$277,$B$276:$C$278,2,0),0)/1000)),"")</f>
        <v/>
      </c>
      <c r="GU385" s="145" t="str">
        <f>IFERROR(TRUNC(VLOOKUP($E385,'Container Panel'!$B$41:$Z$100,$D385,0)/(VLOOKUP(GU$276,UI!$A$12:$O$51,VLOOKUP(GU$277,$B$276:$C$278,2,0),0)/1000)),"")</f>
        <v/>
      </c>
      <c r="GV385" s="145" t="str">
        <f>IFERROR(TRUNC(VLOOKUP($E385,'Container Panel'!$B$41:$Z$100,$D385,0)/(VLOOKUP(GV$276,UI!$A$12:$O$51,VLOOKUP(GV$277,$B$276:$C$278,2,0),0)/1000)),"")</f>
        <v/>
      </c>
      <c r="GW385" s="145" t="str">
        <f>IFERROR(TRUNC(VLOOKUP($E385,'Container Panel'!$B$41:$Z$100,$D385,0)/(VLOOKUP(GW$276,UI!$A$12:$O$51,VLOOKUP(GW$277,$B$276:$C$278,2,0),0)/1000)),"")</f>
        <v/>
      </c>
      <c r="GX385" s="145" t="str">
        <f>IFERROR(TRUNC(VLOOKUP($E385,'Container Panel'!$B$41:$Z$100,$D385,0)/(VLOOKUP(GX$276,UI!$A$12:$O$51,VLOOKUP(GX$277,$B$276:$C$278,2,0),0)/1000)),"")</f>
        <v/>
      </c>
      <c r="GY385" s="145" t="str">
        <f>IFERROR(TRUNC(VLOOKUP($E385,'Container Panel'!$B$41:$Z$100,$D385,0)/(VLOOKUP(GY$276,UI!$A$12:$O$51,VLOOKUP(GY$277,$B$276:$C$278,2,0),0)/1000)),"")</f>
        <v/>
      </c>
      <c r="GZ385" s="145" t="str">
        <f>IFERROR(TRUNC(VLOOKUP($E385,'Container Panel'!$B$41:$Z$100,$D385,0)/(VLOOKUP(GZ$276,UI!$A$12:$O$51,VLOOKUP(GZ$277,$B$276:$C$278,2,0),0)/1000)),"")</f>
        <v/>
      </c>
      <c r="HA385" s="145" t="str">
        <f>IFERROR(TRUNC(VLOOKUP($E385,'Container Panel'!$B$41:$Z$100,$D385,0)/(VLOOKUP(HA$276,UI!$A$12:$O$51,VLOOKUP(HA$277,$B$276:$C$278,2,0),0)/1000)),"")</f>
        <v/>
      </c>
      <c r="HB385" s="145" t="str">
        <f>IFERROR(TRUNC(VLOOKUP($E385,'Container Panel'!$B$41:$Z$100,$D385,0)/(VLOOKUP(HB$276,UI!$A$12:$O$51,VLOOKUP(HB$277,$B$276:$C$278,2,0),0)/1000)),"")</f>
        <v/>
      </c>
      <c r="HC385" s="145" t="str">
        <f>IFERROR(TRUNC(VLOOKUP($E385,'Container Panel'!$B$41:$Z$100,$D385,0)/(VLOOKUP(HC$276,UI!$A$12:$O$51,VLOOKUP(HC$277,$B$276:$C$278,2,0),0)/1000)),"")</f>
        <v/>
      </c>
      <c r="HD385" s="145" t="str">
        <f>IFERROR(TRUNC(VLOOKUP($E385,'Container Panel'!$B$41:$Z$100,$D385,0)/(VLOOKUP(HD$276,UI!$A$12:$O$51,VLOOKUP(HD$277,$B$276:$C$278,2,0),0)/1000)),"")</f>
        <v/>
      </c>
      <c r="HE385" s="145" t="str">
        <f>IFERROR(TRUNC(VLOOKUP($E385,'Container Panel'!$B$41:$Z$100,$D385,0)/(VLOOKUP(HE$276,UI!$A$12:$O$51,VLOOKUP(HE$277,$B$276:$C$278,2,0),0)/1000)),"")</f>
        <v/>
      </c>
      <c r="HF385" s="145" t="str">
        <f>IFERROR(TRUNC(VLOOKUP($E385,'Container Panel'!$B$41:$Z$100,$D385,0)/(VLOOKUP(HF$276,UI!$A$12:$O$51,VLOOKUP(HF$277,$B$276:$C$278,2,0),0)/1000)),"")</f>
        <v/>
      </c>
      <c r="HG385" s="145" t="str">
        <f>IFERROR(TRUNC(VLOOKUP($E385,'Container Panel'!$B$41:$Z$100,$D385,0)/(VLOOKUP(HG$276,UI!$A$12:$O$51,VLOOKUP(HG$277,$B$276:$C$278,2,0),0)/1000)),"")</f>
        <v/>
      </c>
      <c r="HH385" s="145" t="str">
        <f>IFERROR(TRUNC(VLOOKUP($E385,'Container Panel'!$B$41:$Z$100,$D385,0)/(VLOOKUP(HH$276,UI!$A$12:$O$51,VLOOKUP(HH$277,$B$276:$C$278,2,0),0)/1000)),"")</f>
        <v/>
      </c>
      <c r="HI385" s="145" t="str">
        <f>IFERROR(TRUNC(VLOOKUP($E385,'Container Panel'!$B$41:$Z$100,$D385,0)/(VLOOKUP(HI$276,UI!$A$12:$O$51,VLOOKUP(HI$277,$B$276:$C$278,2,0),0)/1000)),"")</f>
        <v/>
      </c>
      <c r="HJ385" s="145" t="str">
        <f>IFERROR(TRUNC(VLOOKUP($E385,'Container Panel'!$B$41:$Z$100,$D385,0)/(VLOOKUP(HJ$276,UI!$A$12:$O$51,VLOOKUP(HJ$277,$B$276:$C$278,2,0),0)/1000)),"")</f>
        <v/>
      </c>
      <c r="HK385" s="145" t="str">
        <f>IFERROR(TRUNC(VLOOKUP($E385,'Container Panel'!$B$41:$Z$100,$D385,0)/(VLOOKUP(HK$276,UI!$A$12:$O$51,VLOOKUP(HK$277,$B$276:$C$278,2,0),0)/1000)),"")</f>
        <v/>
      </c>
      <c r="HL385" s="145" t="str">
        <f>IFERROR(TRUNC(VLOOKUP($E385,'Container Panel'!$B$41:$Z$100,$D385,0)/(VLOOKUP(HL$276,UI!$A$12:$O$51,VLOOKUP(HL$277,$B$276:$C$278,2,0),0)/1000)),"")</f>
        <v/>
      </c>
      <c r="HM385" s="145" t="str">
        <f>IFERROR(TRUNC(VLOOKUP($E385,'Container Panel'!$B$41:$Z$100,$D385,0)/(VLOOKUP(HM$276,UI!$A$12:$O$51,VLOOKUP(HM$277,$B$276:$C$278,2,0),0)/1000)),"")</f>
        <v/>
      </c>
      <c r="HN385" s="145" t="str">
        <f>IFERROR(TRUNC(VLOOKUP($E385,'Container Panel'!$B$41:$Z$100,$D385,0)/(VLOOKUP(HN$276,UI!$A$12:$O$51,VLOOKUP(HN$277,$B$276:$C$278,2,0),0)/1000)),"")</f>
        <v/>
      </c>
      <c r="HO385" s="145" t="str">
        <f>IFERROR(TRUNC(VLOOKUP($E385,'Container Panel'!$B$41:$Z$100,$D385,0)/(VLOOKUP(HO$276,UI!$A$12:$O$51,VLOOKUP(HO$277,$B$276:$C$278,2,0),0)/1000)),"")</f>
        <v/>
      </c>
      <c r="HP385" s="145" t="str">
        <f>IFERROR(TRUNC(VLOOKUP($E385,'Container Panel'!$B$41:$Z$100,$D385,0)/(VLOOKUP(HP$276,UI!$A$12:$O$51,VLOOKUP(HP$277,$B$276:$C$278,2,0),0)/1000)),"")</f>
        <v/>
      </c>
      <c r="HQ385" s="145" t="str">
        <f>IFERROR(TRUNC(VLOOKUP($E385,'Container Panel'!$B$41:$Z$100,$D385,0)/(VLOOKUP(HQ$276,UI!$A$12:$O$51,VLOOKUP(HQ$277,$B$276:$C$278,2,0),0)/1000)),"")</f>
        <v/>
      </c>
      <c r="HR385" s="145" t="str">
        <f>IFERROR(TRUNC(VLOOKUP($E385,'Container Panel'!$B$41:$Z$100,$D385,0)/(VLOOKUP(HR$276,UI!$A$12:$O$51,VLOOKUP(HR$277,$B$276:$C$278,2,0),0)/1000)),"")</f>
        <v/>
      </c>
      <c r="HS385" s="145" t="str">
        <f>IFERROR(TRUNC(VLOOKUP($E385,'Container Panel'!$B$41:$Z$100,$D385,0)/(VLOOKUP(HS$276,UI!$A$12:$O$51,VLOOKUP(HS$277,$B$276:$C$278,2,0),0)/1000)),"")</f>
        <v/>
      </c>
      <c r="HT385" s="145" t="str">
        <f>IFERROR(TRUNC(VLOOKUP($E385,'Container Panel'!$B$41:$Z$100,$D385,0)/(VLOOKUP(HT$276,UI!$A$12:$O$51,VLOOKUP(HT$277,$B$276:$C$278,2,0),0)/1000)),"")</f>
        <v/>
      </c>
      <c r="HU385" s="145" t="str">
        <f>IFERROR(TRUNC(VLOOKUP($E385,'Container Panel'!$B$41:$Z$100,$D385,0)/(VLOOKUP(HU$276,UI!$A$12:$O$51,VLOOKUP(HU$277,$B$276:$C$278,2,0),0)/1000)),"")</f>
        <v/>
      </c>
      <c r="HV385" s="145" t="str">
        <f>IFERROR(TRUNC(VLOOKUP($E385,'Container Panel'!$B$41:$Z$100,$D385,0)/(VLOOKUP(HV$276,UI!$A$12:$O$51,VLOOKUP(HV$277,$B$276:$C$278,2,0),0)/1000)),"")</f>
        <v/>
      </c>
      <c r="HW385" s="145" t="str">
        <f>IFERROR(TRUNC(VLOOKUP($E385,'Container Panel'!$B$41:$Z$100,$D385,0)/(VLOOKUP(HW$276,UI!$A$12:$O$51,VLOOKUP(HW$277,$B$276:$C$278,2,0),0)/1000)),"")</f>
        <v/>
      </c>
      <c r="HX385" s="145" t="str">
        <f>IFERROR(TRUNC(VLOOKUP($E385,'Container Panel'!$B$41:$Z$100,$D385,0)/(VLOOKUP(HX$276,UI!$A$12:$O$51,VLOOKUP(HX$277,$B$276:$C$278,2,0),0)/1000)),"")</f>
        <v/>
      </c>
      <c r="HY385" s="145" t="str">
        <f>IFERROR(TRUNC(VLOOKUP($E385,'Container Panel'!$B$41:$Z$100,$D385,0)/(VLOOKUP(HY$276,UI!$A$12:$O$51,VLOOKUP(HY$277,$B$276:$C$278,2,0),0)/1000)),"")</f>
        <v/>
      </c>
      <c r="HZ385" s="145" t="str">
        <f>IFERROR(TRUNC(VLOOKUP($E385,'Container Panel'!$B$41:$Z$100,$D385,0)/(VLOOKUP(HZ$276,UI!$A$12:$O$51,VLOOKUP(HZ$277,$B$276:$C$278,2,0),0)/1000)),"")</f>
        <v/>
      </c>
      <c r="IA385" s="145" t="str">
        <f>IFERROR(TRUNC(VLOOKUP($E385,'Container Panel'!$B$41:$Z$100,$D385,0)/(VLOOKUP(IA$276,UI!$A$12:$O$51,VLOOKUP(IA$277,$B$276:$C$278,2,0),0)/1000)),"")</f>
        <v/>
      </c>
      <c r="IB385" s="145" t="str">
        <f>IFERROR(TRUNC(VLOOKUP($E385,'Container Panel'!$B$41:$Z$100,$D385,0)/(VLOOKUP(IB$276,UI!$A$12:$O$51,VLOOKUP(IB$277,$B$276:$C$278,2,0),0)/1000)),"")</f>
        <v/>
      </c>
      <c r="IC385" s="145" t="str">
        <f>IFERROR(TRUNC(VLOOKUP($E385,'Container Panel'!$B$41:$Z$100,$D385,0)/(VLOOKUP(IC$276,UI!$A$12:$O$51,VLOOKUP(IC$277,$B$276:$C$278,2,0),0)/1000)),"")</f>
        <v/>
      </c>
      <c r="ID385" s="145" t="str">
        <f>IFERROR(TRUNC(VLOOKUP($E385,'Container Panel'!$B$41:$Z$100,$D385,0)/(VLOOKUP(ID$276,UI!$A$12:$O$51,VLOOKUP(ID$277,$B$276:$C$278,2,0),0)/1000)),"")</f>
        <v/>
      </c>
      <c r="IE385" s="145" t="str">
        <f>IFERROR(TRUNC(VLOOKUP($E385,'Container Panel'!$B$41:$Z$100,$D385,0)/(VLOOKUP(IE$276,UI!$A$12:$O$51,VLOOKUP(IE$277,$B$276:$C$278,2,0),0)/1000)),"")</f>
        <v/>
      </c>
      <c r="IF385" s="145" t="str">
        <f>IFERROR(TRUNC(VLOOKUP($E385,'Container Panel'!$B$41:$Z$100,$D385,0)/(VLOOKUP(IF$276,UI!$A$12:$O$51,VLOOKUP(IF$277,$B$276:$C$278,2,0),0)/1000)),"")</f>
        <v/>
      </c>
      <c r="IG385" s="145" t="str">
        <f>IFERROR(TRUNC(VLOOKUP($E385,'Container Panel'!$B$41:$Z$100,$D385,0)/(VLOOKUP(IG$276,UI!$A$12:$O$51,VLOOKUP(IG$277,$B$276:$C$278,2,0),0)/1000)),"")</f>
        <v/>
      </c>
      <c r="IH385" s="145" t="str">
        <f>IFERROR(TRUNC(VLOOKUP($E385,'Container Panel'!$B$41:$Z$100,$D385,0)/(VLOOKUP(IH$276,UI!$A$12:$O$51,VLOOKUP(IH$277,$B$276:$C$278,2,0),0)/1000)),"")</f>
        <v/>
      </c>
      <c r="II385" s="145" t="str">
        <f>IFERROR(TRUNC(VLOOKUP($E385,'Container Panel'!$B$41:$Z$100,$D385,0)/(VLOOKUP(II$276,UI!$A$12:$O$51,VLOOKUP(II$277,$B$276:$C$278,2,0),0)/1000)),"")</f>
        <v/>
      </c>
      <c r="IJ385" s="145" t="str">
        <f>IFERROR(TRUNC(VLOOKUP($E385,'Container Panel'!$B$41:$Z$100,$D385,0)/(VLOOKUP(IJ$276,UI!$A$12:$O$51,VLOOKUP(IJ$277,$B$276:$C$278,2,0),0)/1000)),"")</f>
        <v/>
      </c>
      <c r="IK385" s="145" t="str">
        <f>IFERROR(TRUNC(VLOOKUP($E385,'Container Panel'!$B$41:$Z$100,$D385,0)/(VLOOKUP(IK$276,UI!$A$12:$O$51,VLOOKUP(IK$277,$B$276:$C$278,2,0),0)/1000)),"")</f>
        <v/>
      </c>
      <c r="IL385" s="145" t="str">
        <f>IFERROR(TRUNC(VLOOKUP($E385,'Container Panel'!$B$41:$Z$100,$D385,0)/(VLOOKUP(IL$276,UI!$A$12:$O$51,VLOOKUP(IL$277,$B$276:$C$278,2,0),0)/1000)),"")</f>
        <v/>
      </c>
    </row>
    <row r="386" spans="2:246">
      <c r="B386" s="74">
        <v>106</v>
      </c>
      <c r="C386" s="74">
        <f t="shared" si="195"/>
        <v>36</v>
      </c>
      <c r="D386" s="163">
        <f>MOD(B386,3)+'Container Panel'!$Q$38</f>
        <v>17</v>
      </c>
      <c r="E386" s="143">
        <f t="shared" si="196"/>
        <v>0</v>
      </c>
      <c r="F386" s="144" t="s">
        <v>76</v>
      </c>
      <c r="G386" s="145" t="str">
        <f>IFERROR(TRUNC(VLOOKUP($E386,'Container Panel'!$B$41:$Z$100,$D386,0)/(VLOOKUP(G$276,UI!$A$12:$O$51,VLOOKUP(G$278,$B$276:$C$278,2,0),0)/1000)),"")</f>
        <v/>
      </c>
      <c r="H386" s="145" t="str">
        <f>IFERROR(TRUNC(VLOOKUP($E386,'Container Panel'!$B$41:$Z$100,$D386,0)/(VLOOKUP(H$276,UI!$A$12:$O$51,VLOOKUP(H$278,$B$276:$C$278,2,0),0)/1000)),"")</f>
        <v/>
      </c>
      <c r="I386" s="145" t="str">
        <f>IFERROR(TRUNC(VLOOKUP($E386,'Container Panel'!$B$41:$Z$100,$D386,0)/(VLOOKUP(I$276,UI!$A$12:$O$51,VLOOKUP(I$278,$B$276:$C$278,2,0),0)/1000)),"")</f>
        <v/>
      </c>
      <c r="J386" s="145" t="str">
        <f>IFERROR(TRUNC(VLOOKUP($E386,'Container Panel'!$B$41:$Z$100,$D386,0)/(VLOOKUP(J$276,UI!$A$12:$O$51,VLOOKUP(J$278,$B$276:$C$278,2,0),0)/1000)),"")</f>
        <v/>
      </c>
      <c r="K386" s="145" t="str">
        <f>IFERROR(TRUNC(VLOOKUP($E386,'Container Panel'!$B$41:$Z$100,$D386,0)/(VLOOKUP(K$276,UI!$A$12:$O$51,VLOOKUP(K$278,$B$276:$C$278,2,0),0)/1000)),"")</f>
        <v/>
      </c>
      <c r="L386" s="145" t="str">
        <f>IFERROR(TRUNC(VLOOKUP($E386,'Container Panel'!$B$41:$Z$100,$D386,0)/(VLOOKUP(L$276,UI!$A$12:$O$51,VLOOKUP(L$278,$B$276:$C$278,2,0),0)/1000)),"")</f>
        <v/>
      </c>
      <c r="M386" s="145" t="str">
        <f>IFERROR(TRUNC(VLOOKUP($E386,'Container Panel'!$B$41:$Z$100,$D386,0)/(VLOOKUP(M$276,UI!$A$12:$O$51,VLOOKUP(M$278,$B$276:$C$278,2,0),0)/1000)),"")</f>
        <v/>
      </c>
      <c r="N386" s="145" t="str">
        <f>IFERROR(TRUNC(VLOOKUP($E386,'Container Panel'!$B$41:$Z$100,$D386,0)/(VLOOKUP(N$276,UI!$A$12:$O$51,VLOOKUP(N$278,$B$276:$C$278,2,0),0)/1000)),"")</f>
        <v/>
      </c>
      <c r="O386" s="145" t="str">
        <f>IFERROR(TRUNC(VLOOKUP($E386,'Container Panel'!$B$41:$Z$100,$D386,0)/(VLOOKUP(O$276,UI!$A$12:$O$51,VLOOKUP(O$278,$B$276:$C$278,2,0),0)/1000)),"")</f>
        <v/>
      </c>
      <c r="P386" s="145" t="str">
        <f>IFERROR(TRUNC(VLOOKUP($E386,'Container Panel'!$B$41:$Z$100,$D386,0)/(VLOOKUP(P$276,UI!$A$12:$O$51,VLOOKUP(P$278,$B$276:$C$278,2,0),0)/1000)),"")</f>
        <v/>
      </c>
      <c r="Q386" s="145" t="str">
        <f>IFERROR(TRUNC(VLOOKUP($E386,'Container Panel'!$B$41:$Z$100,$D386,0)/(VLOOKUP(Q$276,UI!$A$12:$O$51,VLOOKUP(Q$278,$B$276:$C$278,2,0),0)/1000)),"")</f>
        <v/>
      </c>
      <c r="R386" s="145" t="str">
        <f>IFERROR(TRUNC(VLOOKUP($E386,'Container Panel'!$B$41:$Z$100,$D386,0)/(VLOOKUP(R$276,UI!$A$12:$O$51,VLOOKUP(R$278,$B$276:$C$278,2,0),0)/1000)),"")</f>
        <v/>
      </c>
      <c r="S386" s="145" t="str">
        <f>IFERROR(TRUNC(VLOOKUP($E386,'Container Panel'!$B$41:$Z$100,$D386,0)/(VLOOKUP(S$276,UI!$A$12:$O$51,VLOOKUP(S$278,$B$276:$C$278,2,0),0)/1000)),"")</f>
        <v/>
      </c>
      <c r="T386" s="145" t="str">
        <f>IFERROR(TRUNC(VLOOKUP($E386,'Container Panel'!$B$41:$Z$100,$D386,0)/(VLOOKUP(T$276,UI!$A$12:$O$51,VLOOKUP(T$278,$B$276:$C$278,2,0),0)/1000)),"")</f>
        <v/>
      </c>
      <c r="U386" s="145" t="str">
        <f>IFERROR(TRUNC(VLOOKUP($E386,'Container Panel'!$B$41:$Z$100,$D386,0)/(VLOOKUP(U$276,UI!$A$12:$O$51,VLOOKUP(U$278,$B$276:$C$278,2,0),0)/1000)),"")</f>
        <v/>
      </c>
      <c r="V386" s="145" t="str">
        <f>IFERROR(TRUNC(VLOOKUP($E386,'Container Panel'!$B$41:$Z$100,$D386,0)/(VLOOKUP(V$276,UI!$A$12:$O$51,VLOOKUP(V$278,$B$276:$C$278,2,0),0)/1000)),"")</f>
        <v/>
      </c>
      <c r="W386" s="145" t="str">
        <f>IFERROR(TRUNC(VLOOKUP($E386,'Container Panel'!$B$41:$Z$100,$D386,0)/(VLOOKUP(W$276,UI!$A$12:$O$51,VLOOKUP(W$278,$B$276:$C$278,2,0),0)/1000)),"")</f>
        <v/>
      </c>
      <c r="X386" s="145" t="str">
        <f>IFERROR(TRUNC(VLOOKUP($E386,'Container Panel'!$B$41:$Z$100,$D386,0)/(VLOOKUP(X$276,UI!$A$12:$O$51,VLOOKUP(X$278,$B$276:$C$278,2,0),0)/1000)),"")</f>
        <v/>
      </c>
      <c r="Y386" s="145" t="str">
        <f>IFERROR(TRUNC(VLOOKUP($E386,'Container Panel'!$B$41:$Z$100,$D386,0)/(VLOOKUP(Y$276,UI!$A$12:$O$51,VLOOKUP(Y$278,$B$276:$C$278,2,0),0)/1000)),"")</f>
        <v/>
      </c>
      <c r="Z386" s="145" t="str">
        <f>IFERROR(TRUNC(VLOOKUP($E386,'Container Panel'!$B$41:$Z$100,$D386,0)/(VLOOKUP(Z$276,UI!$A$12:$O$51,VLOOKUP(Z$278,$B$276:$C$278,2,0),0)/1000)),"")</f>
        <v/>
      </c>
      <c r="AA386" s="145" t="str">
        <f>IFERROR(TRUNC(VLOOKUP($E386,'Container Panel'!$B$41:$Z$100,$D386,0)/(VLOOKUP(AA$276,UI!$A$12:$O$51,VLOOKUP(AA$278,$B$276:$C$278,2,0),0)/1000)),"")</f>
        <v/>
      </c>
      <c r="AB386" s="145" t="str">
        <f>IFERROR(TRUNC(VLOOKUP($E386,'Container Panel'!$B$41:$Z$100,$D386,0)/(VLOOKUP(AB$276,UI!$A$12:$O$51,VLOOKUP(AB$278,$B$276:$C$278,2,0),0)/1000)),"")</f>
        <v/>
      </c>
      <c r="AC386" s="145" t="str">
        <f>IFERROR(TRUNC(VLOOKUP($E386,'Container Panel'!$B$41:$Z$100,$D386,0)/(VLOOKUP(AC$276,UI!$A$12:$O$51,VLOOKUP(AC$278,$B$276:$C$278,2,0),0)/1000)),"")</f>
        <v/>
      </c>
      <c r="AD386" s="145" t="str">
        <f>IFERROR(TRUNC(VLOOKUP($E386,'Container Panel'!$B$41:$Z$100,$D386,0)/(VLOOKUP(AD$276,UI!$A$12:$O$51,VLOOKUP(AD$278,$B$276:$C$278,2,0),0)/1000)),"")</f>
        <v/>
      </c>
      <c r="AE386" s="145" t="str">
        <f>IFERROR(TRUNC(VLOOKUP($E386,'Container Panel'!$B$41:$Z$100,$D386,0)/(VLOOKUP(AE$276,UI!$A$12:$O$51,VLOOKUP(AE$278,$B$276:$C$278,2,0),0)/1000)),"")</f>
        <v/>
      </c>
      <c r="AF386" s="145" t="str">
        <f>IFERROR(TRUNC(VLOOKUP($E386,'Container Panel'!$B$41:$Z$100,$D386,0)/(VLOOKUP(AF$276,UI!$A$12:$O$51,VLOOKUP(AF$278,$B$276:$C$278,2,0),0)/1000)),"")</f>
        <v/>
      </c>
      <c r="AG386" s="145" t="str">
        <f>IFERROR(TRUNC(VLOOKUP($E386,'Container Panel'!$B$41:$Z$100,$D386,0)/(VLOOKUP(AG$276,UI!$A$12:$O$51,VLOOKUP(AG$278,$B$276:$C$278,2,0),0)/1000)),"")</f>
        <v/>
      </c>
      <c r="AH386" s="145" t="str">
        <f>IFERROR(TRUNC(VLOOKUP($E386,'Container Panel'!$B$41:$Z$100,$D386,0)/(VLOOKUP(AH$276,UI!$A$12:$O$51,VLOOKUP(AH$278,$B$276:$C$278,2,0),0)/1000)),"")</f>
        <v/>
      </c>
      <c r="AI386" s="145" t="str">
        <f>IFERROR(TRUNC(VLOOKUP($E386,'Container Panel'!$B$41:$Z$100,$D386,0)/(VLOOKUP(AI$276,UI!$A$12:$O$51,VLOOKUP(AI$278,$B$276:$C$278,2,0),0)/1000)),"")</f>
        <v/>
      </c>
      <c r="AJ386" s="145" t="str">
        <f>IFERROR(TRUNC(VLOOKUP($E386,'Container Panel'!$B$41:$Z$100,$D386,0)/(VLOOKUP(AJ$276,UI!$A$12:$O$51,VLOOKUP(AJ$278,$B$276:$C$278,2,0),0)/1000)),"")</f>
        <v/>
      </c>
      <c r="AK386" s="145" t="str">
        <f>IFERROR(TRUNC(VLOOKUP($E386,'Container Panel'!$B$41:$Z$100,$D386,0)/(VLOOKUP(AK$276,UI!$A$12:$O$51,VLOOKUP(AK$278,$B$276:$C$278,2,0),0)/1000)),"")</f>
        <v/>
      </c>
      <c r="AL386" s="145" t="str">
        <f>IFERROR(TRUNC(VLOOKUP($E386,'Container Panel'!$B$41:$Z$100,$D386,0)/(VLOOKUP(AL$276,UI!$A$12:$O$51,VLOOKUP(AL$278,$B$276:$C$278,2,0),0)/1000)),"")</f>
        <v/>
      </c>
      <c r="AM386" s="145" t="str">
        <f>IFERROR(TRUNC(VLOOKUP($E386,'Container Panel'!$B$41:$Z$100,$D386,0)/(VLOOKUP(AM$276,UI!$A$12:$O$51,VLOOKUP(AM$278,$B$276:$C$278,2,0),0)/1000)),"")</f>
        <v/>
      </c>
      <c r="AN386" s="145" t="str">
        <f>IFERROR(TRUNC(VLOOKUP($E386,'Container Panel'!$B$41:$Z$100,$D386,0)/(VLOOKUP(AN$276,UI!$A$12:$O$51,VLOOKUP(AN$278,$B$276:$C$278,2,0),0)/1000)),"")</f>
        <v/>
      </c>
      <c r="AO386" s="145" t="str">
        <f>IFERROR(TRUNC(VLOOKUP($E386,'Container Panel'!$B$41:$Z$100,$D386,0)/(VLOOKUP(AO$276,UI!$A$12:$O$51,VLOOKUP(AO$278,$B$276:$C$278,2,0),0)/1000)),"")</f>
        <v/>
      </c>
      <c r="AP386" s="145" t="str">
        <f>IFERROR(TRUNC(VLOOKUP($E386,'Container Panel'!$B$41:$Z$100,$D386,0)/(VLOOKUP(AP$276,UI!$A$12:$O$51,VLOOKUP(AP$278,$B$276:$C$278,2,0),0)/1000)),"")</f>
        <v/>
      </c>
      <c r="AQ386" s="145" t="str">
        <f>IFERROR(TRUNC(VLOOKUP($E386,'Container Panel'!$B$41:$Z$100,$D386,0)/(VLOOKUP(AQ$276,UI!$A$12:$O$51,VLOOKUP(AQ$278,$B$276:$C$278,2,0),0)/1000)),"")</f>
        <v/>
      </c>
      <c r="AR386" s="145" t="str">
        <f>IFERROR(TRUNC(VLOOKUP($E386,'Container Panel'!$B$41:$Z$100,$D386,0)/(VLOOKUP(AR$276,UI!$A$12:$O$51,VLOOKUP(AR$278,$B$276:$C$278,2,0),0)/1000)),"")</f>
        <v/>
      </c>
      <c r="AS386" s="145" t="str">
        <f>IFERROR(TRUNC(VLOOKUP($E386,'Container Panel'!$B$41:$Z$100,$D386,0)/(VLOOKUP(AS$276,UI!$A$12:$O$51,VLOOKUP(AS$278,$B$276:$C$278,2,0),0)/1000)),"")</f>
        <v/>
      </c>
      <c r="AT386" s="145" t="str">
        <f>IFERROR(TRUNC(VLOOKUP($E386,'Container Panel'!$B$41:$Z$100,$D386,0)/(VLOOKUP(AT$276,UI!$A$12:$O$51,VLOOKUP(AT$278,$B$276:$C$278,2,0),0)/1000)),"")</f>
        <v/>
      </c>
      <c r="AU386" s="145" t="str">
        <f>IFERROR(TRUNC(VLOOKUP($E386,'Container Panel'!$B$41:$Z$100,$D386,0)/(VLOOKUP(AU$276,UI!$A$12:$O$51,VLOOKUP(AU$278,$B$276:$C$278,2,0),0)/1000)),"")</f>
        <v/>
      </c>
      <c r="AV386" s="145" t="str">
        <f>IFERROR(TRUNC(VLOOKUP($E386,'Container Panel'!$B$41:$Z$100,$D386,0)/(VLOOKUP(AV$276,UI!$A$12:$O$51,VLOOKUP(AV$278,$B$276:$C$278,2,0),0)/1000)),"")</f>
        <v/>
      </c>
      <c r="AW386" s="145" t="str">
        <f>IFERROR(TRUNC(VLOOKUP($E386,'Container Panel'!$B$41:$Z$100,$D386,0)/(VLOOKUP(AW$276,UI!$A$12:$O$51,VLOOKUP(AW$278,$B$276:$C$278,2,0),0)/1000)),"")</f>
        <v/>
      </c>
      <c r="AX386" s="145" t="str">
        <f>IFERROR(TRUNC(VLOOKUP($E386,'Container Panel'!$B$41:$Z$100,$D386,0)/(VLOOKUP(AX$276,UI!$A$12:$O$51,VLOOKUP(AX$278,$B$276:$C$278,2,0),0)/1000)),"")</f>
        <v/>
      </c>
      <c r="AY386" s="145" t="str">
        <f>IFERROR(TRUNC(VLOOKUP($E386,'Container Panel'!$B$41:$Z$100,$D386,0)/(VLOOKUP(AY$276,UI!$A$12:$O$51,VLOOKUP(AY$278,$B$276:$C$278,2,0),0)/1000)),"")</f>
        <v/>
      </c>
      <c r="AZ386" s="145" t="str">
        <f>IFERROR(TRUNC(VLOOKUP($E386,'Container Panel'!$B$41:$Z$100,$D386,0)/(VLOOKUP(AZ$276,UI!$A$12:$O$51,VLOOKUP(AZ$278,$B$276:$C$278,2,0),0)/1000)),"")</f>
        <v/>
      </c>
      <c r="BA386" s="145" t="str">
        <f>IFERROR(TRUNC(VLOOKUP($E386,'Container Panel'!$B$41:$Z$100,$D386,0)/(VLOOKUP(BA$276,UI!$A$12:$O$51,VLOOKUP(BA$278,$B$276:$C$278,2,0),0)/1000)),"")</f>
        <v/>
      </c>
      <c r="BB386" s="145" t="str">
        <f>IFERROR(TRUNC(VLOOKUP($E386,'Container Panel'!$B$41:$Z$100,$D386,0)/(VLOOKUP(BB$276,UI!$A$12:$O$51,VLOOKUP(BB$278,$B$276:$C$278,2,0),0)/1000)),"")</f>
        <v/>
      </c>
      <c r="BC386" s="145" t="str">
        <f>IFERROR(TRUNC(VLOOKUP($E386,'Container Panel'!$B$41:$Z$100,$D386,0)/(VLOOKUP(BC$276,UI!$A$12:$O$51,VLOOKUP(BC$278,$B$276:$C$278,2,0),0)/1000)),"")</f>
        <v/>
      </c>
      <c r="BD386" s="145" t="str">
        <f>IFERROR(TRUNC(VLOOKUP($E386,'Container Panel'!$B$41:$Z$100,$D386,0)/(VLOOKUP(BD$276,UI!$A$12:$O$51,VLOOKUP(BD$278,$B$276:$C$278,2,0),0)/1000)),"")</f>
        <v/>
      </c>
      <c r="BE386" s="145" t="str">
        <f>IFERROR(TRUNC(VLOOKUP($E386,'Container Panel'!$B$41:$Z$100,$D386,0)/(VLOOKUP(BE$276,UI!$A$12:$O$51,VLOOKUP(BE$278,$B$276:$C$278,2,0),0)/1000)),"")</f>
        <v/>
      </c>
      <c r="BF386" s="145" t="str">
        <f>IFERROR(TRUNC(VLOOKUP($E386,'Container Panel'!$B$41:$Z$100,$D386,0)/(VLOOKUP(BF$276,UI!$A$12:$O$51,VLOOKUP(BF$278,$B$276:$C$278,2,0),0)/1000)),"")</f>
        <v/>
      </c>
      <c r="BG386" s="145" t="str">
        <f>IFERROR(TRUNC(VLOOKUP($E386,'Container Panel'!$B$41:$Z$100,$D386,0)/(VLOOKUP(BG$276,UI!$A$12:$O$51,VLOOKUP(BG$278,$B$276:$C$278,2,0),0)/1000)),"")</f>
        <v/>
      </c>
      <c r="BH386" s="145" t="str">
        <f>IFERROR(TRUNC(VLOOKUP($E386,'Container Panel'!$B$41:$Z$100,$D386,0)/(VLOOKUP(BH$276,UI!$A$12:$O$51,VLOOKUP(BH$278,$B$276:$C$278,2,0),0)/1000)),"")</f>
        <v/>
      </c>
      <c r="BI386" s="145" t="str">
        <f>IFERROR(TRUNC(VLOOKUP($E386,'Container Panel'!$B$41:$Z$100,$D386,0)/(VLOOKUP(BI$276,UI!$A$12:$O$51,VLOOKUP(BI$278,$B$276:$C$278,2,0),0)/1000)),"")</f>
        <v/>
      </c>
      <c r="BJ386" s="145" t="str">
        <f>IFERROR(TRUNC(VLOOKUP($E386,'Container Panel'!$B$41:$Z$100,$D386,0)/(VLOOKUP(BJ$276,UI!$A$12:$O$51,VLOOKUP(BJ$278,$B$276:$C$278,2,0),0)/1000)),"")</f>
        <v/>
      </c>
      <c r="BK386" s="145" t="str">
        <f>IFERROR(TRUNC(VLOOKUP($E386,'Container Panel'!$B$41:$Z$100,$D386,0)/(VLOOKUP(BK$276,UI!$A$12:$O$51,VLOOKUP(BK$278,$B$276:$C$278,2,0),0)/1000)),"")</f>
        <v/>
      </c>
      <c r="BL386" s="145" t="str">
        <f>IFERROR(TRUNC(VLOOKUP($E386,'Container Panel'!$B$41:$Z$100,$D386,0)/(VLOOKUP(BL$276,UI!$A$12:$O$51,VLOOKUP(BL$278,$B$276:$C$278,2,0),0)/1000)),"")</f>
        <v/>
      </c>
      <c r="BM386" s="145" t="str">
        <f>IFERROR(TRUNC(VLOOKUP($E386,'Container Panel'!$B$41:$Z$100,$D386,0)/(VLOOKUP(BM$276,UI!$A$12:$O$51,VLOOKUP(BM$278,$B$276:$C$278,2,0),0)/1000)),"")</f>
        <v/>
      </c>
      <c r="BN386" s="145" t="str">
        <f>IFERROR(TRUNC(VLOOKUP($E386,'Container Panel'!$B$41:$Z$100,$D386,0)/(VLOOKUP(BN$276,UI!$A$12:$O$51,VLOOKUP(BN$278,$B$276:$C$278,2,0),0)/1000)),"")</f>
        <v/>
      </c>
      <c r="BO386" s="145" t="str">
        <f>IFERROR(TRUNC(VLOOKUP($E386,'Container Panel'!$B$41:$Z$100,$D386,0)/(VLOOKUP(BO$276,UI!$A$12:$O$51,VLOOKUP(BO$278,$B$276:$C$278,2,0),0)/1000)),"")</f>
        <v/>
      </c>
      <c r="BP386" s="145" t="str">
        <f>IFERROR(TRUNC(VLOOKUP($E386,'Container Panel'!$B$41:$Z$100,$D386,0)/(VLOOKUP(BP$276,UI!$A$12:$O$51,VLOOKUP(BP$278,$B$276:$C$278,2,0),0)/1000)),"")</f>
        <v/>
      </c>
      <c r="BQ386" s="145" t="str">
        <f>IFERROR(TRUNC(VLOOKUP($E386,'Container Panel'!$B$41:$Z$100,$D386,0)/(VLOOKUP(BQ$276,UI!$A$12:$O$51,VLOOKUP(BQ$278,$B$276:$C$278,2,0),0)/1000)),"")</f>
        <v/>
      </c>
      <c r="BR386" s="145" t="str">
        <f>IFERROR(TRUNC(VLOOKUP($E386,'Container Panel'!$B$41:$Z$100,$D386,0)/(VLOOKUP(BR$276,UI!$A$12:$O$51,VLOOKUP(BR$278,$B$276:$C$278,2,0),0)/1000)),"")</f>
        <v/>
      </c>
      <c r="BS386" s="145" t="str">
        <f>IFERROR(TRUNC(VLOOKUP($E386,'Container Panel'!$B$41:$Z$100,$D386,0)/(VLOOKUP(BS$276,UI!$A$12:$O$51,VLOOKUP(BS$278,$B$276:$C$278,2,0),0)/1000)),"")</f>
        <v/>
      </c>
      <c r="BT386" s="145" t="str">
        <f>IFERROR(TRUNC(VLOOKUP($E386,'Container Panel'!$B$41:$Z$100,$D386,0)/(VLOOKUP(BT$276,UI!$A$12:$O$51,VLOOKUP(BT$278,$B$276:$C$278,2,0),0)/1000)),"")</f>
        <v/>
      </c>
      <c r="BU386" s="145" t="str">
        <f>IFERROR(TRUNC(VLOOKUP($E386,'Container Panel'!$B$41:$Z$100,$D386,0)/(VLOOKUP(BU$276,UI!$A$12:$O$51,VLOOKUP(BU$278,$B$276:$C$278,2,0),0)/1000)),"")</f>
        <v/>
      </c>
      <c r="BV386" s="145" t="str">
        <f>IFERROR(TRUNC(VLOOKUP($E386,'Container Panel'!$B$41:$Z$100,$D386,0)/(VLOOKUP(BV$276,UI!$A$12:$O$51,VLOOKUP(BV$278,$B$276:$C$278,2,0),0)/1000)),"")</f>
        <v/>
      </c>
      <c r="BW386" s="145" t="str">
        <f>IFERROR(TRUNC(VLOOKUP($E386,'Container Panel'!$B$41:$Z$100,$D386,0)/(VLOOKUP(BW$276,UI!$A$12:$O$51,VLOOKUP(BW$278,$B$276:$C$278,2,0),0)/1000)),"")</f>
        <v/>
      </c>
      <c r="BX386" s="145" t="str">
        <f>IFERROR(TRUNC(VLOOKUP($E386,'Container Panel'!$B$41:$Z$100,$D386,0)/(VLOOKUP(BX$276,UI!$A$12:$O$51,VLOOKUP(BX$278,$B$276:$C$278,2,0),0)/1000)),"")</f>
        <v/>
      </c>
      <c r="BY386" s="145" t="str">
        <f>IFERROR(TRUNC(VLOOKUP($E386,'Container Panel'!$B$41:$Z$100,$D386,0)/(VLOOKUP(BY$276,UI!$A$12:$O$51,VLOOKUP(BY$278,$B$276:$C$278,2,0),0)/1000)),"")</f>
        <v/>
      </c>
      <c r="BZ386" s="145" t="str">
        <f>IFERROR(TRUNC(VLOOKUP($E386,'Container Panel'!$B$41:$Z$100,$D386,0)/(VLOOKUP(BZ$276,UI!$A$12:$O$51,VLOOKUP(BZ$278,$B$276:$C$278,2,0),0)/1000)),"")</f>
        <v/>
      </c>
      <c r="CA386" s="145" t="str">
        <f>IFERROR(TRUNC(VLOOKUP($E386,'Container Panel'!$B$41:$Z$100,$D386,0)/(VLOOKUP(CA$276,UI!$A$12:$O$51,VLOOKUP(CA$278,$B$276:$C$278,2,0),0)/1000)),"")</f>
        <v/>
      </c>
      <c r="CB386" s="145" t="str">
        <f>IFERROR(TRUNC(VLOOKUP($E386,'Container Panel'!$B$41:$Z$100,$D386,0)/(VLOOKUP(CB$276,UI!$A$12:$O$51,VLOOKUP(CB$278,$B$276:$C$278,2,0),0)/1000)),"")</f>
        <v/>
      </c>
      <c r="CC386" s="145" t="str">
        <f>IFERROR(TRUNC(VLOOKUP($E386,'Container Panel'!$B$41:$Z$100,$D386,0)/(VLOOKUP(CC$276,UI!$A$12:$O$51,VLOOKUP(CC$278,$B$276:$C$278,2,0),0)/1000)),"")</f>
        <v/>
      </c>
      <c r="CD386" s="145" t="str">
        <f>IFERROR(TRUNC(VLOOKUP($E386,'Container Panel'!$B$41:$Z$100,$D386,0)/(VLOOKUP(CD$276,UI!$A$12:$O$51,VLOOKUP(CD$278,$B$276:$C$278,2,0),0)/1000)),"")</f>
        <v/>
      </c>
      <c r="CE386" s="145" t="str">
        <f>IFERROR(TRUNC(VLOOKUP($E386,'Container Panel'!$B$41:$Z$100,$D386,0)/(VLOOKUP(CE$276,UI!$A$12:$O$51,VLOOKUP(CE$278,$B$276:$C$278,2,0),0)/1000)),"")</f>
        <v/>
      </c>
      <c r="CF386" s="145" t="str">
        <f>IFERROR(TRUNC(VLOOKUP($E386,'Container Panel'!$B$41:$Z$100,$D386,0)/(VLOOKUP(CF$276,UI!$A$12:$O$51,VLOOKUP(CF$278,$B$276:$C$278,2,0),0)/1000)),"")</f>
        <v/>
      </c>
      <c r="CG386" s="145" t="str">
        <f>IFERROR(TRUNC(VLOOKUP($E386,'Container Panel'!$B$41:$Z$100,$D386,0)/(VLOOKUP(CG$276,UI!$A$12:$O$51,VLOOKUP(CG$278,$B$276:$C$278,2,0),0)/1000)),"")</f>
        <v/>
      </c>
      <c r="CH386" s="145" t="str">
        <f>IFERROR(TRUNC(VLOOKUP($E386,'Container Panel'!$B$41:$Z$100,$D386,0)/(VLOOKUP(CH$276,UI!$A$12:$O$51,VLOOKUP(CH$278,$B$276:$C$278,2,0),0)/1000)),"")</f>
        <v/>
      </c>
      <c r="CI386" s="145" t="str">
        <f>IFERROR(TRUNC(VLOOKUP($E386,'Container Panel'!$B$41:$Z$100,$D386,0)/(VLOOKUP(CI$276,UI!$A$12:$O$51,VLOOKUP(CI$278,$B$276:$C$278,2,0),0)/1000)),"")</f>
        <v/>
      </c>
      <c r="CJ386" s="145" t="str">
        <f>IFERROR(TRUNC(VLOOKUP($E386,'Container Panel'!$B$41:$Z$100,$D386,0)/(VLOOKUP(CJ$276,UI!$A$12:$O$51,VLOOKUP(CJ$278,$B$276:$C$278,2,0),0)/1000)),"")</f>
        <v/>
      </c>
      <c r="CK386" s="145" t="str">
        <f>IFERROR(TRUNC(VLOOKUP($E386,'Container Panel'!$B$41:$Z$100,$D386,0)/(VLOOKUP(CK$276,UI!$A$12:$O$51,VLOOKUP(CK$278,$B$276:$C$278,2,0),0)/1000)),"")</f>
        <v/>
      </c>
      <c r="CL386" s="145" t="str">
        <f>IFERROR(TRUNC(VLOOKUP($E386,'Container Panel'!$B$41:$Z$100,$D386,0)/(VLOOKUP(CL$276,UI!$A$12:$O$51,VLOOKUP(CL$278,$B$276:$C$278,2,0),0)/1000)),"")</f>
        <v/>
      </c>
      <c r="CM386" s="145" t="str">
        <f>IFERROR(TRUNC(VLOOKUP($E386,'Container Panel'!$B$41:$Z$100,$D386,0)/(VLOOKUP(CM$276,UI!$A$12:$O$51,VLOOKUP(CM$278,$B$276:$C$278,2,0),0)/1000)),"")</f>
        <v/>
      </c>
      <c r="CN386" s="145" t="str">
        <f>IFERROR(TRUNC(VLOOKUP($E386,'Container Panel'!$B$41:$Z$100,$D386,0)/(VLOOKUP(CN$276,UI!$A$12:$O$51,VLOOKUP(CN$278,$B$276:$C$278,2,0),0)/1000)),"")</f>
        <v/>
      </c>
      <c r="CO386" s="145" t="str">
        <f>IFERROR(TRUNC(VLOOKUP($E386,'Container Panel'!$B$41:$Z$100,$D386,0)/(VLOOKUP(CO$276,UI!$A$12:$O$51,VLOOKUP(CO$278,$B$276:$C$278,2,0),0)/1000)),"")</f>
        <v/>
      </c>
      <c r="CP386" s="145" t="str">
        <f>IFERROR(TRUNC(VLOOKUP($E386,'Container Panel'!$B$41:$Z$100,$D386,0)/(VLOOKUP(CP$276,UI!$A$12:$O$51,VLOOKUP(CP$278,$B$276:$C$278,2,0),0)/1000)),"")</f>
        <v/>
      </c>
      <c r="CQ386" s="145" t="str">
        <f>IFERROR(TRUNC(VLOOKUP($E386,'Container Panel'!$B$41:$Z$100,$D386,0)/(VLOOKUP(CQ$276,UI!$A$12:$O$51,VLOOKUP(CQ$278,$B$276:$C$278,2,0),0)/1000)),"")</f>
        <v/>
      </c>
      <c r="CR386" s="145" t="str">
        <f>IFERROR(TRUNC(VLOOKUP($E386,'Container Panel'!$B$41:$Z$100,$D386,0)/(VLOOKUP(CR$276,UI!$A$12:$O$51,VLOOKUP(CR$278,$B$276:$C$278,2,0),0)/1000)),"")</f>
        <v/>
      </c>
      <c r="CS386" s="145" t="str">
        <f>IFERROR(TRUNC(VLOOKUP($E386,'Container Panel'!$B$41:$Z$100,$D386,0)/(VLOOKUP(CS$276,UI!$A$12:$O$51,VLOOKUP(CS$278,$B$276:$C$278,2,0),0)/1000)),"")</f>
        <v/>
      </c>
      <c r="CT386" s="145" t="str">
        <f>IFERROR(TRUNC(VLOOKUP($E386,'Container Panel'!$B$41:$Z$100,$D386,0)/(VLOOKUP(CT$276,UI!$A$12:$O$51,VLOOKUP(CT$278,$B$276:$C$278,2,0),0)/1000)),"")</f>
        <v/>
      </c>
      <c r="CU386" s="145" t="str">
        <f>IFERROR(TRUNC(VLOOKUP($E386,'Container Panel'!$B$41:$Z$100,$D386,0)/(VLOOKUP(CU$276,UI!$A$12:$O$51,VLOOKUP(CU$278,$B$276:$C$278,2,0),0)/1000)),"")</f>
        <v/>
      </c>
      <c r="CV386" s="145" t="str">
        <f>IFERROR(TRUNC(VLOOKUP($E386,'Container Panel'!$B$41:$Z$100,$D386,0)/(VLOOKUP(CV$276,UI!$A$12:$O$51,VLOOKUP(CV$278,$B$276:$C$278,2,0),0)/1000)),"")</f>
        <v/>
      </c>
      <c r="CW386" s="145" t="str">
        <f>IFERROR(TRUNC(VLOOKUP($E386,'Container Panel'!$B$41:$Z$100,$D386,0)/(VLOOKUP(CW$276,UI!$A$12:$O$51,VLOOKUP(CW$278,$B$276:$C$278,2,0),0)/1000)),"")</f>
        <v/>
      </c>
      <c r="CX386" s="145" t="str">
        <f>IFERROR(TRUNC(VLOOKUP($E386,'Container Panel'!$B$41:$Z$100,$D386,0)/(VLOOKUP(CX$276,UI!$A$12:$O$51,VLOOKUP(CX$278,$B$276:$C$278,2,0),0)/1000)),"")</f>
        <v/>
      </c>
      <c r="CY386" s="145" t="str">
        <f>IFERROR(TRUNC(VLOOKUP($E386,'Container Panel'!$B$41:$Z$100,$D386,0)/(VLOOKUP(CY$276,UI!$A$12:$O$51,VLOOKUP(CY$278,$B$276:$C$278,2,0),0)/1000)),"")</f>
        <v/>
      </c>
      <c r="CZ386" s="145" t="str">
        <f>IFERROR(TRUNC(VLOOKUP($E386,'Container Panel'!$B$41:$Z$100,$D386,0)/(VLOOKUP(CZ$276,UI!$A$12:$O$51,VLOOKUP(CZ$278,$B$276:$C$278,2,0),0)/1000)),"")</f>
        <v/>
      </c>
      <c r="DA386" s="145" t="str">
        <f>IFERROR(TRUNC(VLOOKUP($E386,'Container Panel'!$B$41:$Z$100,$D386,0)/(VLOOKUP(DA$276,UI!$A$12:$O$51,VLOOKUP(DA$278,$B$276:$C$278,2,0),0)/1000)),"")</f>
        <v/>
      </c>
      <c r="DB386" s="145" t="str">
        <f>IFERROR(TRUNC(VLOOKUP($E386,'Container Panel'!$B$41:$Z$100,$D386,0)/(VLOOKUP(DB$276,UI!$A$12:$O$51,VLOOKUP(DB$278,$B$276:$C$278,2,0),0)/1000)),"")</f>
        <v/>
      </c>
      <c r="DC386" s="145" t="str">
        <f>IFERROR(TRUNC(VLOOKUP($E386,'Container Panel'!$B$41:$Z$100,$D386,0)/(VLOOKUP(DC$276,UI!$A$12:$O$51,VLOOKUP(DC$278,$B$276:$C$278,2,0),0)/1000)),"")</f>
        <v/>
      </c>
      <c r="DD386" s="145" t="str">
        <f>IFERROR(TRUNC(VLOOKUP($E386,'Container Panel'!$B$41:$Z$100,$D386,0)/(VLOOKUP(DD$276,UI!$A$12:$O$51,VLOOKUP(DD$278,$B$276:$C$278,2,0),0)/1000)),"")</f>
        <v/>
      </c>
      <c r="DE386" s="145" t="str">
        <f>IFERROR(TRUNC(VLOOKUP($E386,'Container Panel'!$B$41:$Z$100,$D386,0)/(VLOOKUP(DE$276,UI!$A$12:$O$51,VLOOKUP(DE$278,$B$276:$C$278,2,0),0)/1000)),"")</f>
        <v/>
      </c>
      <c r="DF386" s="145" t="str">
        <f>IFERROR(TRUNC(VLOOKUP($E386,'Container Panel'!$B$41:$Z$100,$D386,0)/(VLOOKUP(DF$276,UI!$A$12:$O$51,VLOOKUP(DF$278,$B$276:$C$278,2,0),0)/1000)),"")</f>
        <v/>
      </c>
      <c r="DG386" s="145" t="str">
        <f>IFERROR(TRUNC(VLOOKUP($E386,'Container Panel'!$B$41:$Z$100,$D386,0)/(VLOOKUP(DG$276,UI!$A$12:$O$51,VLOOKUP(DG$278,$B$276:$C$278,2,0),0)/1000)),"")</f>
        <v/>
      </c>
      <c r="DH386" s="145" t="str">
        <f>IFERROR(TRUNC(VLOOKUP($E386,'Container Panel'!$B$41:$Z$100,$D386,0)/(VLOOKUP(DH$276,UI!$A$12:$O$51,VLOOKUP(DH$278,$B$276:$C$278,2,0),0)/1000)),"")</f>
        <v/>
      </c>
      <c r="DI386" s="145" t="str">
        <f>IFERROR(TRUNC(VLOOKUP($E386,'Container Panel'!$B$41:$Z$100,$D386,0)/(VLOOKUP(DI$276,UI!$A$12:$O$51,VLOOKUP(DI$278,$B$276:$C$278,2,0),0)/1000)),"")</f>
        <v/>
      </c>
      <c r="DJ386" s="145" t="str">
        <f>IFERROR(TRUNC(VLOOKUP($E386,'Container Panel'!$B$41:$Z$100,$D386,0)/(VLOOKUP(DJ$276,UI!$A$12:$O$51,VLOOKUP(DJ$278,$B$276:$C$278,2,0),0)/1000)),"")</f>
        <v/>
      </c>
      <c r="DK386" s="145" t="str">
        <f>IFERROR(TRUNC(VLOOKUP($E386,'Container Panel'!$B$41:$Z$100,$D386,0)/(VLOOKUP(DK$276,UI!$A$12:$O$51,VLOOKUP(DK$278,$B$276:$C$278,2,0),0)/1000)),"")</f>
        <v/>
      </c>
      <c r="DL386" s="145" t="str">
        <f>IFERROR(TRUNC(VLOOKUP($E386,'Container Panel'!$B$41:$Z$100,$D386,0)/(VLOOKUP(DL$276,UI!$A$12:$O$51,VLOOKUP(DL$278,$B$276:$C$278,2,0),0)/1000)),"")</f>
        <v/>
      </c>
      <c r="DM386" s="145" t="str">
        <f>IFERROR(TRUNC(VLOOKUP($E386,'Container Panel'!$B$41:$Z$100,$D386,0)/(VLOOKUP(DM$276,UI!$A$12:$O$51,VLOOKUP(DM$278,$B$276:$C$278,2,0),0)/1000)),"")</f>
        <v/>
      </c>
      <c r="DN386" s="145" t="str">
        <f>IFERROR(TRUNC(VLOOKUP($E386,'Container Panel'!$B$41:$Z$100,$D386,0)/(VLOOKUP(DN$276,UI!$A$12:$O$51,VLOOKUP(DN$278,$B$276:$C$278,2,0),0)/1000)),"")</f>
        <v/>
      </c>
      <c r="DO386" s="145" t="str">
        <f>IFERROR(TRUNC(VLOOKUP($E386,'Container Panel'!$B$41:$Z$100,$D386,0)/(VLOOKUP(DO$276,UI!$A$12:$O$51,VLOOKUP(DO$278,$B$276:$C$278,2,0),0)/1000)),"")</f>
        <v/>
      </c>
      <c r="DP386" s="145" t="str">
        <f>IFERROR(TRUNC(VLOOKUP($E386,'Container Panel'!$B$41:$Z$100,$D386,0)/(VLOOKUP(DP$276,UI!$A$12:$O$51,VLOOKUP(DP$278,$B$276:$C$278,2,0),0)/1000)),"")</f>
        <v/>
      </c>
      <c r="DQ386" s="145" t="str">
        <f>IFERROR(TRUNC(VLOOKUP($E386,'Container Panel'!$B$41:$Z$100,$D386,0)/(VLOOKUP(DQ$276,UI!$A$12:$O$51,VLOOKUP(DQ$278,$B$276:$C$278,2,0),0)/1000)),"")</f>
        <v/>
      </c>
      <c r="DR386" s="145" t="str">
        <f>IFERROR(TRUNC(VLOOKUP($E386,'Container Panel'!$B$41:$Z$100,$D386,0)/(VLOOKUP(DR$276,UI!$A$12:$O$51,VLOOKUP(DR$278,$B$276:$C$278,2,0),0)/1000)),"")</f>
        <v/>
      </c>
      <c r="DS386" s="145" t="str">
        <f>IFERROR(TRUNC(VLOOKUP($E386,'Container Panel'!$B$41:$Z$100,$D386,0)/(VLOOKUP(DS$276,UI!$A$12:$O$51,VLOOKUP(DS$278,$B$276:$C$278,2,0),0)/1000)),"")</f>
        <v/>
      </c>
      <c r="DT386" s="145" t="str">
        <f>IFERROR(TRUNC(VLOOKUP($E386,'Container Panel'!$B$41:$Z$100,$D386,0)/(VLOOKUP(DT$276,UI!$A$12:$O$51,VLOOKUP(DT$278,$B$276:$C$278,2,0),0)/1000)),"")</f>
        <v/>
      </c>
      <c r="DU386" s="145" t="str">
        <f>IFERROR(TRUNC(VLOOKUP($E386,'Container Panel'!$B$41:$Z$100,$D386,0)/(VLOOKUP(DU$276,UI!$A$12:$O$51,VLOOKUP(DU$278,$B$276:$C$278,2,0),0)/1000)),"")</f>
        <v/>
      </c>
      <c r="DV386" s="145" t="str">
        <f>IFERROR(TRUNC(VLOOKUP($E386,'Container Panel'!$B$41:$Z$100,$D386,0)/(VLOOKUP(DV$276,UI!$A$12:$O$51,VLOOKUP(DV$278,$B$276:$C$278,2,0),0)/1000)),"")</f>
        <v/>
      </c>
      <c r="DW386" s="145" t="str">
        <f>IFERROR(TRUNC(VLOOKUP($E386,'Container Panel'!$B$41:$Z$100,$D386,0)/(VLOOKUP(DW$276,UI!$A$12:$O$51,VLOOKUP(DW$278,$B$276:$C$278,2,0),0)/1000)),"")</f>
        <v/>
      </c>
      <c r="DX386" s="145" t="str">
        <f>IFERROR(TRUNC(VLOOKUP($E386,'Container Panel'!$B$41:$Z$100,$D386,0)/(VLOOKUP(DX$276,UI!$A$12:$O$51,VLOOKUP(DX$278,$B$276:$C$278,2,0),0)/1000)),"")</f>
        <v/>
      </c>
      <c r="DY386" s="145" t="str">
        <f>IFERROR(TRUNC(VLOOKUP($E386,'Container Panel'!$B$41:$Z$100,$D386,0)/(VLOOKUP(DY$276,UI!$A$12:$O$51,VLOOKUP(DY$278,$B$276:$C$278,2,0),0)/1000)),"")</f>
        <v/>
      </c>
      <c r="DZ386" s="145" t="str">
        <f>IFERROR(TRUNC(VLOOKUP($E386,'Container Panel'!$B$41:$Z$100,$D386,0)/(VLOOKUP(DZ$276,UI!$A$12:$O$51,VLOOKUP(DZ$278,$B$276:$C$278,2,0),0)/1000)),"")</f>
        <v/>
      </c>
      <c r="EA386" s="145" t="str">
        <f>IFERROR(TRUNC(VLOOKUP($E386,'Container Panel'!$B$41:$Z$100,$D386,0)/(VLOOKUP(EA$276,UI!$A$12:$O$51,VLOOKUP(EA$278,$B$276:$C$278,2,0),0)/1000)),"")</f>
        <v/>
      </c>
      <c r="EB386" s="145" t="str">
        <f>IFERROR(TRUNC(VLOOKUP($E386,'Container Panel'!$B$41:$Z$100,$D386,0)/(VLOOKUP(EB$276,UI!$A$12:$O$51,VLOOKUP(EB$278,$B$276:$C$278,2,0),0)/1000)),"")</f>
        <v/>
      </c>
      <c r="EC386" s="145" t="str">
        <f>IFERROR(TRUNC(VLOOKUP($E386,'Container Panel'!$B$41:$Z$100,$D386,0)/(VLOOKUP(EC$276,UI!$A$12:$O$51,VLOOKUP(EC$278,$B$276:$C$278,2,0),0)/1000)),"")</f>
        <v/>
      </c>
      <c r="ED386" s="145" t="str">
        <f>IFERROR(TRUNC(VLOOKUP($E386,'Container Panel'!$B$41:$Z$100,$D386,0)/(VLOOKUP(ED$276,UI!$A$12:$O$51,VLOOKUP(ED$278,$B$276:$C$278,2,0),0)/1000)),"")</f>
        <v/>
      </c>
      <c r="EE386" s="145" t="str">
        <f>IFERROR(TRUNC(VLOOKUP($E386,'Container Panel'!$B$41:$Z$100,$D386,0)/(VLOOKUP(EE$276,UI!$A$12:$O$51,VLOOKUP(EE$278,$B$276:$C$278,2,0),0)/1000)),"")</f>
        <v/>
      </c>
      <c r="EF386" s="145" t="str">
        <f>IFERROR(TRUNC(VLOOKUP($E386,'Container Panel'!$B$41:$Z$100,$D386,0)/(VLOOKUP(EF$276,UI!$A$12:$O$51,VLOOKUP(EF$278,$B$276:$C$278,2,0),0)/1000)),"")</f>
        <v/>
      </c>
      <c r="EG386" s="145" t="str">
        <f>IFERROR(TRUNC(VLOOKUP($E386,'Container Panel'!$B$41:$Z$100,$D386,0)/(VLOOKUP(EG$276,UI!$A$12:$O$51,VLOOKUP(EG$278,$B$276:$C$278,2,0),0)/1000)),"")</f>
        <v/>
      </c>
      <c r="EH386" s="145" t="str">
        <f>IFERROR(TRUNC(VLOOKUP($E386,'Container Panel'!$B$41:$Z$100,$D386,0)/(VLOOKUP(EH$276,UI!$A$12:$O$51,VLOOKUP(EH$278,$B$276:$C$278,2,0),0)/1000)),"")</f>
        <v/>
      </c>
      <c r="EI386" s="145" t="str">
        <f>IFERROR(TRUNC(VLOOKUP($E386,'Container Panel'!$B$41:$Z$100,$D386,0)/(VLOOKUP(EI$276,UI!$A$12:$O$51,VLOOKUP(EI$278,$B$276:$C$278,2,0),0)/1000)),"")</f>
        <v/>
      </c>
      <c r="EJ386" s="145" t="str">
        <f>IFERROR(TRUNC(VLOOKUP($E386,'Container Panel'!$B$41:$Z$100,$D386,0)/(VLOOKUP(EJ$276,UI!$A$12:$O$51,VLOOKUP(EJ$278,$B$276:$C$278,2,0),0)/1000)),"")</f>
        <v/>
      </c>
      <c r="EK386" s="145" t="str">
        <f>IFERROR(TRUNC(VLOOKUP($E386,'Container Panel'!$B$41:$Z$100,$D386,0)/(VLOOKUP(EK$276,UI!$A$12:$O$51,VLOOKUP(EK$278,$B$276:$C$278,2,0),0)/1000)),"")</f>
        <v/>
      </c>
      <c r="EL386" s="145" t="str">
        <f>IFERROR(TRUNC(VLOOKUP($E386,'Container Panel'!$B$41:$Z$100,$D386,0)/(VLOOKUP(EL$276,UI!$A$12:$O$51,VLOOKUP(EL$278,$B$276:$C$278,2,0),0)/1000)),"")</f>
        <v/>
      </c>
      <c r="EM386" s="145" t="str">
        <f>IFERROR(TRUNC(VLOOKUP($E386,'Container Panel'!$B$41:$Z$100,$D386,0)/(VLOOKUP(EM$276,UI!$A$12:$O$51,VLOOKUP(EM$278,$B$276:$C$278,2,0),0)/1000)),"")</f>
        <v/>
      </c>
      <c r="EN386" s="145" t="str">
        <f>IFERROR(TRUNC(VLOOKUP($E386,'Container Panel'!$B$41:$Z$100,$D386,0)/(VLOOKUP(EN$276,UI!$A$12:$O$51,VLOOKUP(EN$278,$B$276:$C$278,2,0),0)/1000)),"")</f>
        <v/>
      </c>
      <c r="EO386" s="145" t="str">
        <f>IFERROR(TRUNC(VLOOKUP($E386,'Container Panel'!$B$41:$Z$100,$D386,0)/(VLOOKUP(EO$276,UI!$A$12:$O$51,VLOOKUP(EO$278,$B$276:$C$278,2,0),0)/1000)),"")</f>
        <v/>
      </c>
      <c r="EP386" s="145" t="str">
        <f>IFERROR(TRUNC(VLOOKUP($E386,'Container Panel'!$B$41:$Z$100,$D386,0)/(VLOOKUP(EP$276,UI!$A$12:$O$51,VLOOKUP(EP$278,$B$276:$C$278,2,0),0)/1000)),"")</f>
        <v/>
      </c>
      <c r="EQ386" s="145" t="str">
        <f>IFERROR(TRUNC(VLOOKUP($E386,'Container Panel'!$B$41:$Z$100,$D386,0)/(VLOOKUP(EQ$276,UI!$A$12:$O$51,VLOOKUP(EQ$278,$B$276:$C$278,2,0),0)/1000)),"")</f>
        <v/>
      </c>
      <c r="ER386" s="145" t="str">
        <f>IFERROR(TRUNC(VLOOKUP($E386,'Container Panel'!$B$41:$Z$100,$D386,0)/(VLOOKUP(ER$276,UI!$A$12:$O$51,VLOOKUP(ER$278,$B$276:$C$278,2,0),0)/1000)),"")</f>
        <v/>
      </c>
      <c r="ES386" s="145" t="str">
        <f>IFERROR(TRUNC(VLOOKUP($E386,'Container Panel'!$B$41:$Z$100,$D386,0)/(VLOOKUP(ES$276,UI!$A$12:$O$51,VLOOKUP(ES$278,$B$276:$C$278,2,0),0)/1000)),"")</f>
        <v/>
      </c>
      <c r="ET386" s="145" t="str">
        <f>IFERROR(TRUNC(VLOOKUP($E386,'Container Panel'!$B$41:$Z$100,$D386,0)/(VLOOKUP(ET$276,UI!$A$12:$O$51,VLOOKUP(ET$278,$B$276:$C$278,2,0),0)/1000)),"")</f>
        <v/>
      </c>
      <c r="EU386" s="145" t="str">
        <f>IFERROR(TRUNC(VLOOKUP($E386,'Container Panel'!$B$41:$Z$100,$D386,0)/(VLOOKUP(EU$276,UI!$A$12:$O$51,VLOOKUP(EU$278,$B$276:$C$278,2,0),0)/1000)),"")</f>
        <v/>
      </c>
      <c r="EV386" s="145" t="str">
        <f>IFERROR(TRUNC(VLOOKUP($E386,'Container Panel'!$B$41:$Z$100,$D386,0)/(VLOOKUP(EV$276,UI!$A$12:$O$51,VLOOKUP(EV$278,$B$276:$C$278,2,0),0)/1000)),"")</f>
        <v/>
      </c>
      <c r="EW386" s="145" t="str">
        <f>IFERROR(TRUNC(VLOOKUP($E386,'Container Panel'!$B$41:$Z$100,$D386,0)/(VLOOKUP(EW$276,UI!$A$12:$O$51,VLOOKUP(EW$278,$B$276:$C$278,2,0),0)/1000)),"")</f>
        <v/>
      </c>
      <c r="EX386" s="145" t="str">
        <f>IFERROR(TRUNC(VLOOKUP($E386,'Container Panel'!$B$41:$Z$100,$D386,0)/(VLOOKUP(EX$276,UI!$A$12:$O$51,VLOOKUP(EX$278,$B$276:$C$278,2,0),0)/1000)),"")</f>
        <v/>
      </c>
      <c r="EY386" s="145" t="str">
        <f>IFERROR(TRUNC(VLOOKUP($E386,'Container Panel'!$B$41:$Z$100,$D386,0)/(VLOOKUP(EY$276,UI!$A$12:$O$51,VLOOKUP(EY$278,$B$276:$C$278,2,0),0)/1000)),"")</f>
        <v/>
      </c>
      <c r="EZ386" s="145" t="str">
        <f>IFERROR(TRUNC(VLOOKUP($E386,'Container Panel'!$B$41:$Z$100,$D386,0)/(VLOOKUP(EZ$276,UI!$A$12:$O$51,VLOOKUP(EZ$278,$B$276:$C$278,2,0),0)/1000)),"")</f>
        <v/>
      </c>
      <c r="FA386" s="145" t="str">
        <f>IFERROR(TRUNC(VLOOKUP($E386,'Container Panel'!$B$41:$Z$100,$D386,0)/(VLOOKUP(FA$276,UI!$A$12:$O$51,VLOOKUP(FA$278,$B$276:$C$278,2,0),0)/1000)),"")</f>
        <v/>
      </c>
      <c r="FB386" s="145" t="str">
        <f>IFERROR(TRUNC(VLOOKUP($E386,'Container Panel'!$B$41:$Z$100,$D386,0)/(VLOOKUP(FB$276,UI!$A$12:$O$51,VLOOKUP(FB$278,$B$276:$C$278,2,0),0)/1000)),"")</f>
        <v/>
      </c>
      <c r="FC386" s="145" t="str">
        <f>IFERROR(TRUNC(VLOOKUP($E386,'Container Panel'!$B$41:$Z$100,$D386,0)/(VLOOKUP(FC$276,UI!$A$12:$O$51,VLOOKUP(FC$278,$B$276:$C$278,2,0),0)/1000)),"")</f>
        <v/>
      </c>
      <c r="FD386" s="145" t="str">
        <f>IFERROR(TRUNC(VLOOKUP($E386,'Container Panel'!$B$41:$Z$100,$D386,0)/(VLOOKUP(FD$276,UI!$A$12:$O$51,VLOOKUP(FD$278,$B$276:$C$278,2,0),0)/1000)),"")</f>
        <v/>
      </c>
      <c r="FE386" s="145" t="str">
        <f>IFERROR(TRUNC(VLOOKUP($E386,'Container Panel'!$B$41:$Z$100,$D386,0)/(VLOOKUP(FE$276,UI!$A$12:$O$51,VLOOKUP(FE$278,$B$276:$C$278,2,0),0)/1000)),"")</f>
        <v/>
      </c>
      <c r="FF386" s="145" t="str">
        <f>IFERROR(TRUNC(VLOOKUP($E386,'Container Panel'!$B$41:$Z$100,$D386,0)/(VLOOKUP(FF$276,UI!$A$12:$O$51,VLOOKUP(FF$278,$B$276:$C$278,2,0),0)/1000)),"")</f>
        <v/>
      </c>
      <c r="FG386" s="145" t="str">
        <f>IFERROR(TRUNC(VLOOKUP($E386,'Container Panel'!$B$41:$Z$100,$D386,0)/(VLOOKUP(FG$276,UI!$A$12:$O$51,VLOOKUP(FG$278,$B$276:$C$278,2,0),0)/1000)),"")</f>
        <v/>
      </c>
      <c r="FH386" s="145" t="str">
        <f>IFERROR(TRUNC(VLOOKUP($E386,'Container Panel'!$B$41:$Z$100,$D386,0)/(VLOOKUP(FH$276,UI!$A$12:$O$51,VLOOKUP(FH$278,$B$276:$C$278,2,0),0)/1000)),"")</f>
        <v/>
      </c>
      <c r="FI386" s="145" t="str">
        <f>IFERROR(TRUNC(VLOOKUP($E386,'Container Panel'!$B$41:$Z$100,$D386,0)/(VLOOKUP(FI$276,UI!$A$12:$O$51,VLOOKUP(FI$278,$B$276:$C$278,2,0),0)/1000)),"")</f>
        <v/>
      </c>
      <c r="FJ386" s="145" t="str">
        <f>IFERROR(TRUNC(VLOOKUP($E386,'Container Panel'!$B$41:$Z$100,$D386,0)/(VLOOKUP(FJ$276,UI!$A$12:$O$51,VLOOKUP(FJ$278,$B$276:$C$278,2,0),0)/1000)),"")</f>
        <v/>
      </c>
      <c r="FK386" s="145" t="str">
        <f>IFERROR(TRUNC(VLOOKUP($E386,'Container Panel'!$B$41:$Z$100,$D386,0)/(VLOOKUP(FK$276,UI!$A$12:$O$51,VLOOKUP(FK$278,$B$276:$C$278,2,0),0)/1000)),"")</f>
        <v/>
      </c>
      <c r="FL386" s="145" t="str">
        <f>IFERROR(TRUNC(VLOOKUP($E386,'Container Panel'!$B$41:$Z$100,$D386,0)/(VLOOKUP(FL$276,UI!$A$12:$O$51,VLOOKUP(FL$278,$B$276:$C$278,2,0),0)/1000)),"")</f>
        <v/>
      </c>
      <c r="FM386" s="145" t="str">
        <f>IFERROR(TRUNC(VLOOKUP($E386,'Container Panel'!$B$41:$Z$100,$D386,0)/(VLOOKUP(FM$276,UI!$A$12:$O$51,VLOOKUP(FM$278,$B$276:$C$278,2,0),0)/1000)),"")</f>
        <v/>
      </c>
      <c r="FN386" s="145" t="str">
        <f>IFERROR(TRUNC(VLOOKUP($E386,'Container Panel'!$B$41:$Z$100,$D386,0)/(VLOOKUP(FN$276,UI!$A$12:$O$51,VLOOKUP(FN$278,$B$276:$C$278,2,0),0)/1000)),"")</f>
        <v/>
      </c>
      <c r="FO386" s="145" t="str">
        <f>IFERROR(TRUNC(VLOOKUP($E386,'Container Panel'!$B$41:$Z$100,$D386,0)/(VLOOKUP(FO$276,UI!$A$12:$O$51,VLOOKUP(FO$278,$B$276:$C$278,2,0),0)/1000)),"")</f>
        <v/>
      </c>
      <c r="FP386" s="145" t="str">
        <f>IFERROR(TRUNC(VLOOKUP($E386,'Container Panel'!$B$41:$Z$100,$D386,0)/(VLOOKUP(FP$276,UI!$A$12:$O$51,VLOOKUP(FP$278,$B$276:$C$278,2,0),0)/1000)),"")</f>
        <v/>
      </c>
      <c r="FQ386" s="145" t="str">
        <f>IFERROR(TRUNC(VLOOKUP($E386,'Container Panel'!$B$41:$Z$100,$D386,0)/(VLOOKUP(FQ$276,UI!$A$12:$O$51,VLOOKUP(FQ$278,$B$276:$C$278,2,0),0)/1000)),"")</f>
        <v/>
      </c>
      <c r="FR386" s="145" t="str">
        <f>IFERROR(TRUNC(VLOOKUP($E386,'Container Panel'!$B$41:$Z$100,$D386,0)/(VLOOKUP(FR$276,UI!$A$12:$O$51,VLOOKUP(FR$278,$B$276:$C$278,2,0),0)/1000)),"")</f>
        <v/>
      </c>
      <c r="FS386" s="145" t="str">
        <f>IFERROR(TRUNC(VLOOKUP($E386,'Container Panel'!$B$41:$Z$100,$D386,0)/(VLOOKUP(FS$276,UI!$A$12:$O$51,VLOOKUP(FS$278,$B$276:$C$278,2,0),0)/1000)),"")</f>
        <v/>
      </c>
      <c r="FT386" s="145" t="str">
        <f>IFERROR(TRUNC(VLOOKUP($E386,'Container Panel'!$B$41:$Z$100,$D386,0)/(VLOOKUP(FT$276,UI!$A$12:$O$51,VLOOKUP(FT$278,$B$276:$C$278,2,0),0)/1000)),"")</f>
        <v/>
      </c>
      <c r="FU386" s="145" t="str">
        <f>IFERROR(TRUNC(VLOOKUP($E386,'Container Panel'!$B$41:$Z$100,$D386,0)/(VLOOKUP(FU$276,UI!$A$12:$O$51,VLOOKUP(FU$278,$B$276:$C$278,2,0),0)/1000)),"")</f>
        <v/>
      </c>
      <c r="FV386" s="145" t="str">
        <f>IFERROR(TRUNC(VLOOKUP($E386,'Container Panel'!$B$41:$Z$100,$D386,0)/(VLOOKUP(FV$276,UI!$A$12:$O$51,VLOOKUP(FV$278,$B$276:$C$278,2,0),0)/1000)),"")</f>
        <v/>
      </c>
      <c r="FW386" s="145" t="str">
        <f>IFERROR(TRUNC(VLOOKUP($E386,'Container Panel'!$B$41:$Z$100,$D386,0)/(VLOOKUP(FW$276,UI!$A$12:$O$51,VLOOKUP(FW$278,$B$276:$C$278,2,0),0)/1000)),"")</f>
        <v/>
      </c>
      <c r="FX386" s="145" t="str">
        <f>IFERROR(TRUNC(VLOOKUP($E386,'Container Panel'!$B$41:$Z$100,$D386,0)/(VLOOKUP(FX$276,UI!$A$12:$O$51,VLOOKUP(FX$278,$B$276:$C$278,2,0),0)/1000)),"")</f>
        <v/>
      </c>
      <c r="FY386" s="145" t="str">
        <f>IFERROR(TRUNC(VLOOKUP($E386,'Container Panel'!$B$41:$Z$100,$D386,0)/(VLOOKUP(FY$276,UI!$A$12:$O$51,VLOOKUP(FY$278,$B$276:$C$278,2,0),0)/1000)),"")</f>
        <v/>
      </c>
      <c r="FZ386" s="145" t="str">
        <f>IFERROR(TRUNC(VLOOKUP($E386,'Container Panel'!$B$41:$Z$100,$D386,0)/(VLOOKUP(FZ$276,UI!$A$12:$O$51,VLOOKUP(FZ$278,$B$276:$C$278,2,0),0)/1000)),"")</f>
        <v/>
      </c>
      <c r="GA386" s="145" t="str">
        <f>IFERROR(TRUNC(VLOOKUP($E386,'Container Panel'!$B$41:$Z$100,$D386,0)/(VLOOKUP(GA$276,UI!$A$12:$O$51,VLOOKUP(GA$278,$B$276:$C$278,2,0),0)/1000)),"")</f>
        <v/>
      </c>
      <c r="GB386" s="145" t="str">
        <f>IFERROR(TRUNC(VLOOKUP($E386,'Container Panel'!$B$41:$Z$100,$D386,0)/(VLOOKUP(GB$276,UI!$A$12:$O$51,VLOOKUP(GB$278,$B$276:$C$278,2,0),0)/1000)),"")</f>
        <v/>
      </c>
      <c r="GC386" s="145" t="str">
        <f>IFERROR(TRUNC(VLOOKUP($E386,'Container Panel'!$B$41:$Z$100,$D386,0)/(VLOOKUP(GC$276,UI!$A$12:$O$51,VLOOKUP(GC$278,$B$276:$C$278,2,0),0)/1000)),"")</f>
        <v/>
      </c>
      <c r="GD386" s="145" t="str">
        <f>IFERROR(TRUNC(VLOOKUP($E386,'Container Panel'!$B$41:$Z$100,$D386,0)/(VLOOKUP(GD$276,UI!$A$12:$O$51,VLOOKUP(GD$278,$B$276:$C$278,2,0),0)/1000)),"")</f>
        <v/>
      </c>
      <c r="GE386" s="145" t="str">
        <f>IFERROR(TRUNC(VLOOKUP($E386,'Container Panel'!$B$41:$Z$100,$D386,0)/(VLOOKUP(GE$276,UI!$A$12:$O$51,VLOOKUP(GE$278,$B$276:$C$278,2,0),0)/1000)),"")</f>
        <v/>
      </c>
      <c r="GF386" s="145" t="str">
        <f>IFERROR(TRUNC(VLOOKUP($E386,'Container Panel'!$B$41:$Z$100,$D386,0)/(VLOOKUP(GF$276,UI!$A$12:$O$51,VLOOKUP(GF$278,$B$276:$C$278,2,0),0)/1000)),"")</f>
        <v/>
      </c>
      <c r="GG386" s="145" t="str">
        <f>IFERROR(TRUNC(VLOOKUP($E386,'Container Panel'!$B$41:$Z$100,$D386,0)/(VLOOKUP(GG$276,UI!$A$12:$O$51,VLOOKUP(GG$278,$B$276:$C$278,2,0),0)/1000)),"")</f>
        <v/>
      </c>
      <c r="GH386" s="145" t="str">
        <f>IFERROR(TRUNC(VLOOKUP($E386,'Container Panel'!$B$41:$Z$100,$D386,0)/(VLOOKUP(GH$276,UI!$A$12:$O$51,VLOOKUP(GH$278,$B$276:$C$278,2,0),0)/1000)),"")</f>
        <v/>
      </c>
      <c r="GI386" s="145" t="str">
        <f>IFERROR(TRUNC(VLOOKUP($E386,'Container Panel'!$B$41:$Z$100,$D386,0)/(VLOOKUP(GI$276,UI!$A$12:$O$51,VLOOKUP(GI$278,$B$276:$C$278,2,0),0)/1000)),"")</f>
        <v/>
      </c>
      <c r="GJ386" s="145" t="str">
        <f>IFERROR(TRUNC(VLOOKUP($E386,'Container Panel'!$B$41:$Z$100,$D386,0)/(VLOOKUP(GJ$276,UI!$A$12:$O$51,VLOOKUP(GJ$278,$B$276:$C$278,2,0),0)/1000)),"")</f>
        <v/>
      </c>
      <c r="GK386" s="145" t="str">
        <f>IFERROR(TRUNC(VLOOKUP($E386,'Container Panel'!$B$41:$Z$100,$D386,0)/(VLOOKUP(GK$276,UI!$A$12:$O$51,VLOOKUP(GK$278,$B$276:$C$278,2,0),0)/1000)),"")</f>
        <v/>
      </c>
      <c r="GL386" s="145" t="str">
        <f>IFERROR(TRUNC(VLOOKUP($E386,'Container Panel'!$B$41:$Z$100,$D386,0)/(VLOOKUP(GL$276,UI!$A$12:$O$51,VLOOKUP(GL$278,$B$276:$C$278,2,0),0)/1000)),"")</f>
        <v/>
      </c>
      <c r="GM386" s="145" t="str">
        <f>IFERROR(TRUNC(VLOOKUP($E386,'Container Panel'!$B$41:$Z$100,$D386,0)/(VLOOKUP(GM$276,UI!$A$12:$O$51,VLOOKUP(GM$278,$B$276:$C$278,2,0),0)/1000)),"")</f>
        <v/>
      </c>
      <c r="GN386" s="145" t="str">
        <f>IFERROR(TRUNC(VLOOKUP($E386,'Container Panel'!$B$41:$Z$100,$D386,0)/(VLOOKUP(GN$276,UI!$A$12:$O$51,VLOOKUP(GN$278,$B$276:$C$278,2,0),0)/1000)),"")</f>
        <v/>
      </c>
      <c r="GO386" s="145" t="str">
        <f>IFERROR(TRUNC(VLOOKUP($E386,'Container Panel'!$B$41:$Z$100,$D386,0)/(VLOOKUP(GO$276,UI!$A$12:$O$51,VLOOKUP(GO$278,$B$276:$C$278,2,0),0)/1000)),"")</f>
        <v/>
      </c>
      <c r="GP386" s="145" t="str">
        <f>IFERROR(TRUNC(VLOOKUP($E386,'Container Panel'!$B$41:$Z$100,$D386,0)/(VLOOKUP(GP$276,UI!$A$12:$O$51,VLOOKUP(GP$278,$B$276:$C$278,2,0),0)/1000)),"")</f>
        <v/>
      </c>
      <c r="GQ386" s="145" t="str">
        <f>IFERROR(TRUNC(VLOOKUP($E386,'Container Panel'!$B$41:$Z$100,$D386,0)/(VLOOKUP(GQ$276,UI!$A$12:$O$51,VLOOKUP(GQ$278,$B$276:$C$278,2,0),0)/1000)),"")</f>
        <v/>
      </c>
      <c r="GR386" s="145" t="str">
        <f>IFERROR(TRUNC(VLOOKUP($E386,'Container Panel'!$B$41:$Z$100,$D386,0)/(VLOOKUP(GR$276,UI!$A$12:$O$51,VLOOKUP(GR$278,$B$276:$C$278,2,0),0)/1000)),"")</f>
        <v/>
      </c>
      <c r="GS386" s="145" t="str">
        <f>IFERROR(TRUNC(VLOOKUP($E386,'Container Panel'!$B$41:$Z$100,$D386,0)/(VLOOKUP(GS$276,UI!$A$12:$O$51,VLOOKUP(GS$278,$B$276:$C$278,2,0),0)/1000)),"")</f>
        <v/>
      </c>
      <c r="GT386" s="145" t="str">
        <f>IFERROR(TRUNC(VLOOKUP($E386,'Container Panel'!$B$41:$Z$100,$D386,0)/(VLOOKUP(GT$276,UI!$A$12:$O$51,VLOOKUP(GT$278,$B$276:$C$278,2,0),0)/1000)),"")</f>
        <v/>
      </c>
      <c r="GU386" s="145" t="str">
        <f>IFERROR(TRUNC(VLOOKUP($E386,'Container Panel'!$B$41:$Z$100,$D386,0)/(VLOOKUP(GU$276,UI!$A$12:$O$51,VLOOKUP(GU$278,$B$276:$C$278,2,0),0)/1000)),"")</f>
        <v/>
      </c>
      <c r="GV386" s="145" t="str">
        <f>IFERROR(TRUNC(VLOOKUP($E386,'Container Panel'!$B$41:$Z$100,$D386,0)/(VLOOKUP(GV$276,UI!$A$12:$O$51,VLOOKUP(GV$278,$B$276:$C$278,2,0),0)/1000)),"")</f>
        <v/>
      </c>
      <c r="GW386" s="145" t="str">
        <f>IFERROR(TRUNC(VLOOKUP($E386,'Container Panel'!$B$41:$Z$100,$D386,0)/(VLOOKUP(GW$276,UI!$A$12:$O$51,VLOOKUP(GW$278,$B$276:$C$278,2,0),0)/1000)),"")</f>
        <v/>
      </c>
      <c r="GX386" s="145" t="str">
        <f>IFERROR(TRUNC(VLOOKUP($E386,'Container Panel'!$B$41:$Z$100,$D386,0)/(VLOOKUP(GX$276,UI!$A$12:$O$51,VLOOKUP(GX$278,$B$276:$C$278,2,0),0)/1000)),"")</f>
        <v/>
      </c>
      <c r="GY386" s="145" t="str">
        <f>IFERROR(TRUNC(VLOOKUP($E386,'Container Panel'!$B$41:$Z$100,$D386,0)/(VLOOKUP(GY$276,UI!$A$12:$O$51,VLOOKUP(GY$278,$B$276:$C$278,2,0),0)/1000)),"")</f>
        <v/>
      </c>
      <c r="GZ386" s="145" t="str">
        <f>IFERROR(TRUNC(VLOOKUP($E386,'Container Panel'!$B$41:$Z$100,$D386,0)/(VLOOKUP(GZ$276,UI!$A$12:$O$51,VLOOKUP(GZ$278,$B$276:$C$278,2,0),0)/1000)),"")</f>
        <v/>
      </c>
      <c r="HA386" s="145" t="str">
        <f>IFERROR(TRUNC(VLOOKUP($E386,'Container Panel'!$B$41:$Z$100,$D386,0)/(VLOOKUP(HA$276,UI!$A$12:$O$51,VLOOKUP(HA$278,$B$276:$C$278,2,0),0)/1000)),"")</f>
        <v/>
      </c>
      <c r="HB386" s="145" t="str">
        <f>IFERROR(TRUNC(VLOOKUP($E386,'Container Panel'!$B$41:$Z$100,$D386,0)/(VLOOKUP(HB$276,UI!$A$12:$O$51,VLOOKUP(HB$278,$B$276:$C$278,2,0),0)/1000)),"")</f>
        <v/>
      </c>
      <c r="HC386" s="145" t="str">
        <f>IFERROR(TRUNC(VLOOKUP($E386,'Container Panel'!$B$41:$Z$100,$D386,0)/(VLOOKUP(HC$276,UI!$A$12:$O$51,VLOOKUP(HC$278,$B$276:$C$278,2,0),0)/1000)),"")</f>
        <v/>
      </c>
      <c r="HD386" s="145" t="str">
        <f>IFERROR(TRUNC(VLOOKUP($E386,'Container Panel'!$B$41:$Z$100,$D386,0)/(VLOOKUP(HD$276,UI!$A$12:$O$51,VLOOKUP(HD$278,$B$276:$C$278,2,0),0)/1000)),"")</f>
        <v/>
      </c>
      <c r="HE386" s="145" t="str">
        <f>IFERROR(TRUNC(VLOOKUP($E386,'Container Panel'!$B$41:$Z$100,$D386,0)/(VLOOKUP(HE$276,UI!$A$12:$O$51,VLOOKUP(HE$278,$B$276:$C$278,2,0),0)/1000)),"")</f>
        <v/>
      </c>
      <c r="HF386" s="145" t="str">
        <f>IFERROR(TRUNC(VLOOKUP($E386,'Container Panel'!$B$41:$Z$100,$D386,0)/(VLOOKUP(HF$276,UI!$A$12:$O$51,VLOOKUP(HF$278,$B$276:$C$278,2,0),0)/1000)),"")</f>
        <v/>
      </c>
      <c r="HG386" s="145" t="str">
        <f>IFERROR(TRUNC(VLOOKUP($E386,'Container Panel'!$B$41:$Z$100,$D386,0)/(VLOOKUP(HG$276,UI!$A$12:$O$51,VLOOKUP(HG$278,$B$276:$C$278,2,0),0)/1000)),"")</f>
        <v/>
      </c>
      <c r="HH386" s="145" t="str">
        <f>IFERROR(TRUNC(VLOOKUP($E386,'Container Panel'!$B$41:$Z$100,$D386,0)/(VLOOKUP(HH$276,UI!$A$12:$O$51,VLOOKUP(HH$278,$B$276:$C$278,2,0),0)/1000)),"")</f>
        <v/>
      </c>
      <c r="HI386" s="145" t="str">
        <f>IFERROR(TRUNC(VLOOKUP($E386,'Container Panel'!$B$41:$Z$100,$D386,0)/(VLOOKUP(HI$276,UI!$A$12:$O$51,VLOOKUP(HI$278,$B$276:$C$278,2,0),0)/1000)),"")</f>
        <v/>
      </c>
      <c r="HJ386" s="145" t="str">
        <f>IFERROR(TRUNC(VLOOKUP($E386,'Container Panel'!$B$41:$Z$100,$D386,0)/(VLOOKUP(HJ$276,UI!$A$12:$O$51,VLOOKUP(HJ$278,$B$276:$C$278,2,0),0)/1000)),"")</f>
        <v/>
      </c>
      <c r="HK386" s="145" t="str">
        <f>IFERROR(TRUNC(VLOOKUP($E386,'Container Panel'!$B$41:$Z$100,$D386,0)/(VLOOKUP(HK$276,UI!$A$12:$O$51,VLOOKUP(HK$278,$B$276:$C$278,2,0),0)/1000)),"")</f>
        <v/>
      </c>
      <c r="HL386" s="145" t="str">
        <f>IFERROR(TRUNC(VLOOKUP($E386,'Container Panel'!$B$41:$Z$100,$D386,0)/(VLOOKUP(HL$276,UI!$A$12:$O$51,VLOOKUP(HL$278,$B$276:$C$278,2,0),0)/1000)),"")</f>
        <v/>
      </c>
      <c r="HM386" s="145" t="str">
        <f>IFERROR(TRUNC(VLOOKUP($E386,'Container Panel'!$B$41:$Z$100,$D386,0)/(VLOOKUP(HM$276,UI!$A$12:$O$51,VLOOKUP(HM$278,$B$276:$C$278,2,0),0)/1000)),"")</f>
        <v/>
      </c>
      <c r="HN386" s="145" t="str">
        <f>IFERROR(TRUNC(VLOOKUP($E386,'Container Panel'!$B$41:$Z$100,$D386,0)/(VLOOKUP(HN$276,UI!$A$12:$O$51,VLOOKUP(HN$278,$B$276:$C$278,2,0),0)/1000)),"")</f>
        <v/>
      </c>
      <c r="HO386" s="145" t="str">
        <f>IFERROR(TRUNC(VLOOKUP($E386,'Container Panel'!$B$41:$Z$100,$D386,0)/(VLOOKUP(HO$276,UI!$A$12:$O$51,VLOOKUP(HO$278,$B$276:$C$278,2,0),0)/1000)),"")</f>
        <v/>
      </c>
      <c r="HP386" s="145" t="str">
        <f>IFERROR(TRUNC(VLOOKUP($E386,'Container Panel'!$B$41:$Z$100,$D386,0)/(VLOOKUP(HP$276,UI!$A$12:$O$51,VLOOKUP(HP$278,$B$276:$C$278,2,0),0)/1000)),"")</f>
        <v/>
      </c>
      <c r="HQ386" s="145" t="str">
        <f>IFERROR(TRUNC(VLOOKUP($E386,'Container Panel'!$B$41:$Z$100,$D386,0)/(VLOOKUP(HQ$276,UI!$A$12:$O$51,VLOOKUP(HQ$278,$B$276:$C$278,2,0),0)/1000)),"")</f>
        <v/>
      </c>
      <c r="HR386" s="145" t="str">
        <f>IFERROR(TRUNC(VLOOKUP($E386,'Container Panel'!$B$41:$Z$100,$D386,0)/(VLOOKUP(HR$276,UI!$A$12:$O$51,VLOOKUP(HR$278,$B$276:$C$278,2,0),0)/1000)),"")</f>
        <v/>
      </c>
      <c r="HS386" s="145" t="str">
        <f>IFERROR(TRUNC(VLOOKUP($E386,'Container Panel'!$B$41:$Z$100,$D386,0)/(VLOOKUP(HS$276,UI!$A$12:$O$51,VLOOKUP(HS$278,$B$276:$C$278,2,0),0)/1000)),"")</f>
        <v/>
      </c>
      <c r="HT386" s="145" t="str">
        <f>IFERROR(TRUNC(VLOOKUP($E386,'Container Panel'!$B$41:$Z$100,$D386,0)/(VLOOKUP(HT$276,UI!$A$12:$O$51,VLOOKUP(HT$278,$B$276:$C$278,2,0),0)/1000)),"")</f>
        <v/>
      </c>
      <c r="HU386" s="145" t="str">
        <f>IFERROR(TRUNC(VLOOKUP($E386,'Container Panel'!$B$41:$Z$100,$D386,0)/(VLOOKUP(HU$276,UI!$A$12:$O$51,VLOOKUP(HU$278,$B$276:$C$278,2,0),0)/1000)),"")</f>
        <v/>
      </c>
      <c r="HV386" s="145" t="str">
        <f>IFERROR(TRUNC(VLOOKUP($E386,'Container Panel'!$B$41:$Z$100,$D386,0)/(VLOOKUP(HV$276,UI!$A$12:$O$51,VLOOKUP(HV$278,$B$276:$C$278,2,0),0)/1000)),"")</f>
        <v/>
      </c>
      <c r="HW386" s="145" t="str">
        <f>IFERROR(TRUNC(VLOOKUP($E386,'Container Panel'!$B$41:$Z$100,$D386,0)/(VLOOKUP(HW$276,UI!$A$12:$O$51,VLOOKUP(HW$278,$B$276:$C$278,2,0),0)/1000)),"")</f>
        <v/>
      </c>
      <c r="HX386" s="145" t="str">
        <f>IFERROR(TRUNC(VLOOKUP($E386,'Container Panel'!$B$41:$Z$100,$D386,0)/(VLOOKUP(HX$276,UI!$A$12:$O$51,VLOOKUP(HX$278,$B$276:$C$278,2,0),0)/1000)),"")</f>
        <v/>
      </c>
      <c r="HY386" s="145" t="str">
        <f>IFERROR(TRUNC(VLOOKUP($E386,'Container Panel'!$B$41:$Z$100,$D386,0)/(VLOOKUP(HY$276,UI!$A$12:$O$51,VLOOKUP(HY$278,$B$276:$C$278,2,0),0)/1000)),"")</f>
        <v/>
      </c>
      <c r="HZ386" s="145" t="str">
        <f>IFERROR(TRUNC(VLOOKUP($E386,'Container Panel'!$B$41:$Z$100,$D386,0)/(VLOOKUP(HZ$276,UI!$A$12:$O$51,VLOOKUP(HZ$278,$B$276:$C$278,2,0),0)/1000)),"")</f>
        <v/>
      </c>
      <c r="IA386" s="145" t="str">
        <f>IFERROR(TRUNC(VLOOKUP($E386,'Container Panel'!$B$41:$Z$100,$D386,0)/(VLOOKUP(IA$276,UI!$A$12:$O$51,VLOOKUP(IA$278,$B$276:$C$278,2,0),0)/1000)),"")</f>
        <v/>
      </c>
      <c r="IB386" s="145" t="str">
        <f>IFERROR(TRUNC(VLOOKUP($E386,'Container Panel'!$B$41:$Z$100,$D386,0)/(VLOOKUP(IB$276,UI!$A$12:$O$51,VLOOKUP(IB$278,$B$276:$C$278,2,0),0)/1000)),"")</f>
        <v/>
      </c>
      <c r="IC386" s="145" t="str">
        <f>IFERROR(TRUNC(VLOOKUP($E386,'Container Panel'!$B$41:$Z$100,$D386,0)/(VLOOKUP(IC$276,UI!$A$12:$O$51,VLOOKUP(IC$278,$B$276:$C$278,2,0),0)/1000)),"")</f>
        <v/>
      </c>
      <c r="ID386" s="145" t="str">
        <f>IFERROR(TRUNC(VLOOKUP($E386,'Container Panel'!$B$41:$Z$100,$D386,0)/(VLOOKUP(ID$276,UI!$A$12:$O$51,VLOOKUP(ID$278,$B$276:$C$278,2,0),0)/1000)),"")</f>
        <v/>
      </c>
      <c r="IE386" s="145" t="str">
        <f>IFERROR(TRUNC(VLOOKUP($E386,'Container Panel'!$B$41:$Z$100,$D386,0)/(VLOOKUP(IE$276,UI!$A$12:$O$51,VLOOKUP(IE$278,$B$276:$C$278,2,0),0)/1000)),"")</f>
        <v/>
      </c>
      <c r="IF386" s="145" t="str">
        <f>IFERROR(TRUNC(VLOOKUP($E386,'Container Panel'!$B$41:$Z$100,$D386,0)/(VLOOKUP(IF$276,UI!$A$12:$O$51,VLOOKUP(IF$278,$B$276:$C$278,2,0),0)/1000)),"")</f>
        <v/>
      </c>
      <c r="IG386" s="145" t="str">
        <f>IFERROR(TRUNC(VLOOKUP($E386,'Container Panel'!$B$41:$Z$100,$D386,0)/(VLOOKUP(IG$276,UI!$A$12:$O$51,VLOOKUP(IG$278,$B$276:$C$278,2,0),0)/1000)),"")</f>
        <v/>
      </c>
      <c r="IH386" s="145" t="str">
        <f>IFERROR(TRUNC(VLOOKUP($E386,'Container Panel'!$B$41:$Z$100,$D386,0)/(VLOOKUP(IH$276,UI!$A$12:$O$51,VLOOKUP(IH$278,$B$276:$C$278,2,0),0)/1000)),"")</f>
        <v/>
      </c>
      <c r="II386" s="145" t="str">
        <f>IFERROR(TRUNC(VLOOKUP($E386,'Container Panel'!$B$41:$Z$100,$D386,0)/(VLOOKUP(II$276,UI!$A$12:$O$51,VLOOKUP(II$278,$B$276:$C$278,2,0),0)/1000)),"")</f>
        <v/>
      </c>
      <c r="IJ386" s="145" t="str">
        <f>IFERROR(TRUNC(VLOOKUP($E386,'Container Panel'!$B$41:$Z$100,$D386,0)/(VLOOKUP(IJ$276,UI!$A$12:$O$51,VLOOKUP(IJ$278,$B$276:$C$278,2,0),0)/1000)),"")</f>
        <v/>
      </c>
      <c r="IK386" s="145" t="str">
        <f>IFERROR(TRUNC(VLOOKUP($E386,'Container Panel'!$B$41:$Z$100,$D386,0)/(VLOOKUP(IK$276,UI!$A$12:$O$51,VLOOKUP(IK$278,$B$276:$C$278,2,0),0)/1000)),"")</f>
        <v/>
      </c>
      <c r="IL386" s="145" t="str">
        <f>IFERROR(TRUNC(VLOOKUP($E386,'Container Panel'!$B$41:$Z$100,$D386,0)/(VLOOKUP(IL$276,UI!$A$12:$O$51,VLOOKUP(IL$278,$B$276:$C$278,2,0),0)/1000)),"")</f>
        <v/>
      </c>
    </row>
    <row r="387" spans="2:246">
      <c r="B387" s="74">
        <v>107</v>
      </c>
      <c r="C387" s="74">
        <f t="shared" si="195"/>
        <v>36</v>
      </c>
      <c r="D387" s="163">
        <f>MOD(B387,3)+'Container Panel'!$Q$38</f>
        <v>18</v>
      </c>
      <c r="E387" s="143">
        <f t="shared" si="196"/>
        <v>0</v>
      </c>
      <c r="F387" s="144" t="s">
        <v>29</v>
      </c>
      <c r="G387" s="145" t="str">
        <f>IFERROR(IF(AND(G$272=list!$D$3,'Box Calculation'!G$279&lt;&gt;"h",$E387&lt;&gt;0),0,IF(AND(G$273=list!$D$2,$E387&lt;&gt;0,TRUNC(VLOOKUP($E387,'Container Panel'!$B$41:$Z$100,$D387,0)/(VLOOKUP(G$276,UI!$A$12:$O$51,VLOOKUP(G$279,$B$276:$C$278,2,0),0)/1000))&gt;0),1,TRUNC(VLOOKUP($E387,'Container Panel'!$B$41:$Z$100,$D387,0)/(VLOOKUP(G$276,UI!$A$12:$O$51,VLOOKUP(G$279,$B$276:$C$278,2,0),0)/1000)))),"")</f>
        <v/>
      </c>
      <c r="H387" s="145" t="str">
        <f>IFERROR(IF(AND(H$272=list!$D$3,'Box Calculation'!H$279&lt;&gt;"h",$E387&lt;&gt;0),0,IF(AND(H$273=list!$D$2,$E387&lt;&gt;0,TRUNC(VLOOKUP($E387,'Container Panel'!$B$41:$Z$100,$D387,0)/(VLOOKUP(H$276,UI!$A$12:$O$51,VLOOKUP(H$279,$B$276:$C$278,2,0),0)/1000))&gt;0),1,TRUNC(VLOOKUP($E387,'Container Panel'!$B$41:$Z$100,$D387,0)/(VLOOKUP(H$276,UI!$A$12:$O$51,VLOOKUP(H$279,$B$276:$C$278,2,0),0)/1000)))),"")</f>
        <v/>
      </c>
      <c r="I387" s="145" t="str">
        <f>IFERROR(IF(AND(I$272=list!$D$3,'Box Calculation'!I$279&lt;&gt;"h",$E387&lt;&gt;0),0,IF(AND(I$273=list!$D$2,$E387&lt;&gt;0,TRUNC(VLOOKUP($E387,'Container Panel'!$B$41:$Z$100,$D387,0)/(VLOOKUP(I$276,UI!$A$12:$O$51,VLOOKUP(I$279,$B$276:$C$278,2,0),0)/1000))&gt;0),1,TRUNC(VLOOKUP($E387,'Container Panel'!$B$41:$Z$100,$D387,0)/(VLOOKUP(I$276,UI!$A$12:$O$51,VLOOKUP(I$279,$B$276:$C$278,2,0),0)/1000)))),"")</f>
        <v/>
      </c>
      <c r="J387" s="145" t="str">
        <f>IFERROR(IF(AND(J$272=list!$D$3,'Box Calculation'!J$279&lt;&gt;"h",$E387&lt;&gt;0),0,IF(AND(J$273=list!$D$2,$E387&lt;&gt;0,TRUNC(VLOOKUP($E387,'Container Panel'!$B$41:$Z$100,$D387,0)/(VLOOKUP(J$276,UI!$A$12:$O$51,VLOOKUP(J$279,$B$276:$C$278,2,0),0)/1000))&gt;0),1,TRUNC(VLOOKUP($E387,'Container Panel'!$B$41:$Z$100,$D387,0)/(VLOOKUP(J$276,UI!$A$12:$O$51,VLOOKUP(J$279,$B$276:$C$278,2,0),0)/1000)))),"")</f>
        <v/>
      </c>
      <c r="K387" s="145" t="str">
        <f>IFERROR(IF(AND(K$272=list!$D$3,'Box Calculation'!K$279&lt;&gt;"h",$E387&lt;&gt;0),0,IF(AND(K$273=list!$D$2,$E387&lt;&gt;0,TRUNC(VLOOKUP($E387,'Container Panel'!$B$41:$Z$100,$D387,0)/(VLOOKUP(K$276,UI!$A$12:$O$51,VLOOKUP(K$279,$B$276:$C$278,2,0),0)/1000))&gt;0),1,TRUNC(VLOOKUP($E387,'Container Panel'!$B$41:$Z$100,$D387,0)/(VLOOKUP(K$276,UI!$A$12:$O$51,VLOOKUP(K$279,$B$276:$C$278,2,0),0)/1000)))),"")</f>
        <v/>
      </c>
      <c r="L387" s="145" t="str">
        <f>IFERROR(IF(AND(L$272=list!$D$3,'Box Calculation'!L$279&lt;&gt;"h",$E387&lt;&gt;0),0,IF(AND(L$273=list!$D$2,$E387&lt;&gt;0,TRUNC(VLOOKUP($E387,'Container Panel'!$B$41:$Z$100,$D387,0)/(VLOOKUP(L$276,UI!$A$12:$O$51,VLOOKUP(L$279,$B$276:$C$278,2,0),0)/1000))&gt;0),1,TRUNC(VLOOKUP($E387,'Container Panel'!$B$41:$Z$100,$D387,0)/(VLOOKUP(L$276,UI!$A$12:$O$51,VLOOKUP(L$279,$B$276:$C$278,2,0),0)/1000)))),"")</f>
        <v/>
      </c>
      <c r="M387" s="145" t="str">
        <f>IFERROR(IF(AND(M$272=list!$D$3,'Box Calculation'!M$279&lt;&gt;"h",$E387&lt;&gt;0),0,IF(AND(M$273=list!$D$2,$E387&lt;&gt;0,TRUNC(VLOOKUP($E387,'Container Panel'!$B$41:$Z$100,$D387,0)/(VLOOKUP(M$276,UI!$A$12:$O$51,VLOOKUP(M$279,$B$276:$C$278,2,0),0)/1000))&gt;0),1,TRUNC(VLOOKUP($E387,'Container Panel'!$B$41:$Z$100,$D387,0)/(VLOOKUP(M$276,UI!$A$12:$O$51,VLOOKUP(M$279,$B$276:$C$278,2,0),0)/1000)))),"")</f>
        <v/>
      </c>
      <c r="N387" s="145" t="str">
        <f>IFERROR(IF(AND(N$272=list!$D$3,'Box Calculation'!N$279&lt;&gt;"h",$E387&lt;&gt;0),0,IF(AND(N$273=list!$D$2,$E387&lt;&gt;0,TRUNC(VLOOKUP($E387,'Container Panel'!$B$41:$Z$100,$D387,0)/(VLOOKUP(N$276,UI!$A$12:$O$51,VLOOKUP(N$279,$B$276:$C$278,2,0),0)/1000))&gt;0),1,TRUNC(VLOOKUP($E387,'Container Panel'!$B$41:$Z$100,$D387,0)/(VLOOKUP(N$276,UI!$A$12:$O$51,VLOOKUP(N$279,$B$276:$C$278,2,0),0)/1000)))),"")</f>
        <v/>
      </c>
      <c r="O387" s="145" t="str">
        <f>IFERROR(IF(AND(O$272=list!$D$3,'Box Calculation'!O$279&lt;&gt;"h",$E387&lt;&gt;0),0,IF(AND(O$273=list!$D$2,$E387&lt;&gt;0,TRUNC(VLOOKUP($E387,'Container Panel'!$B$41:$Z$100,$D387,0)/(VLOOKUP(O$276,UI!$A$12:$O$51,VLOOKUP(O$279,$B$276:$C$278,2,0),0)/1000))&gt;0),1,TRUNC(VLOOKUP($E387,'Container Panel'!$B$41:$Z$100,$D387,0)/(VLOOKUP(O$276,UI!$A$12:$O$51,VLOOKUP(O$279,$B$276:$C$278,2,0),0)/1000)))),"")</f>
        <v/>
      </c>
      <c r="P387" s="145" t="str">
        <f>IFERROR(IF(AND(P$272=list!$D$3,'Box Calculation'!P$279&lt;&gt;"h",$E387&lt;&gt;0),0,IF(AND(P$273=list!$D$2,$E387&lt;&gt;0,TRUNC(VLOOKUP($E387,'Container Panel'!$B$41:$Z$100,$D387,0)/(VLOOKUP(P$276,UI!$A$12:$O$51,VLOOKUP(P$279,$B$276:$C$278,2,0),0)/1000))&gt;0),1,TRUNC(VLOOKUP($E387,'Container Panel'!$B$41:$Z$100,$D387,0)/(VLOOKUP(P$276,UI!$A$12:$O$51,VLOOKUP(P$279,$B$276:$C$278,2,0),0)/1000)))),"")</f>
        <v/>
      </c>
      <c r="Q387" s="145" t="str">
        <f>IFERROR(IF(AND(Q$272=list!$D$3,'Box Calculation'!Q$279&lt;&gt;"h",$E387&lt;&gt;0),0,IF(AND(Q$273=list!$D$2,$E387&lt;&gt;0,TRUNC(VLOOKUP($E387,'Container Panel'!$B$41:$Z$100,$D387,0)/(VLOOKUP(Q$276,UI!$A$12:$O$51,VLOOKUP(Q$279,$B$276:$C$278,2,0),0)/1000))&gt;0),1,TRUNC(VLOOKUP($E387,'Container Panel'!$B$41:$Z$100,$D387,0)/(VLOOKUP(Q$276,UI!$A$12:$O$51,VLOOKUP(Q$279,$B$276:$C$278,2,0),0)/1000)))),"")</f>
        <v/>
      </c>
      <c r="R387" s="145" t="str">
        <f>IFERROR(IF(AND(R$272=list!$D$3,'Box Calculation'!R$279&lt;&gt;"h",$E387&lt;&gt;0),0,IF(AND(R$273=list!$D$2,$E387&lt;&gt;0,TRUNC(VLOOKUP($E387,'Container Panel'!$B$41:$Z$100,$D387,0)/(VLOOKUP(R$276,UI!$A$12:$O$51,VLOOKUP(R$279,$B$276:$C$278,2,0),0)/1000))&gt;0),1,TRUNC(VLOOKUP($E387,'Container Panel'!$B$41:$Z$100,$D387,0)/(VLOOKUP(R$276,UI!$A$12:$O$51,VLOOKUP(R$279,$B$276:$C$278,2,0),0)/1000)))),"")</f>
        <v/>
      </c>
      <c r="S387" s="145" t="str">
        <f>IFERROR(IF(AND(S$272=list!$D$3,'Box Calculation'!S$279&lt;&gt;"h",$E387&lt;&gt;0),0,IF(AND(S$273=list!$D$2,$E387&lt;&gt;0,TRUNC(VLOOKUP($E387,'Container Panel'!$B$41:$Z$100,$D387,0)/(VLOOKUP(S$276,UI!$A$12:$O$51,VLOOKUP(S$279,$B$276:$C$278,2,0),0)/1000))&gt;0),1,TRUNC(VLOOKUP($E387,'Container Panel'!$B$41:$Z$100,$D387,0)/(VLOOKUP(S$276,UI!$A$12:$O$51,VLOOKUP(S$279,$B$276:$C$278,2,0),0)/1000)))),"")</f>
        <v/>
      </c>
      <c r="T387" s="145" t="str">
        <f>IFERROR(IF(AND(T$272=list!$D$3,'Box Calculation'!T$279&lt;&gt;"h",$E387&lt;&gt;0),0,IF(AND(T$273=list!$D$2,$E387&lt;&gt;0,TRUNC(VLOOKUP($E387,'Container Panel'!$B$41:$Z$100,$D387,0)/(VLOOKUP(T$276,UI!$A$12:$O$51,VLOOKUP(T$279,$B$276:$C$278,2,0),0)/1000))&gt;0),1,TRUNC(VLOOKUP($E387,'Container Panel'!$B$41:$Z$100,$D387,0)/(VLOOKUP(T$276,UI!$A$12:$O$51,VLOOKUP(T$279,$B$276:$C$278,2,0),0)/1000)))),"")</f>
        <v/>
      </c>
      <c r="U387" s="145" t="str">
        <f>IFERROR(IF(AND(U$272=list!$D$3,'Box Calculation'!U$279&lt;&gt;"h",$E387&lt;&gt;0),0,IF(AND(U$273=list!$D$2,$E387&lt;&gt;0,TRUNC(VLOOKUP($E387,'Container Panel'!$B$41:$Z$100,$D387,0)/(VLOOKUP(U$276,UI!$A$12:$O$51,VLOOKUP(U$279,$B$276:$C$278,2,0),0)/1000))&gt;0),1,TRUNC(VLOOKUP($E387,'Container Panel'!$B$41:$Z$100,$D387,0)/(VLOOKUP(U$276,UI!$A$12:$O$51,VLOOKUP(U$279,$B$276:$C$278,2,0),0)/1000)))),"")</f>
        <v/>
      </c>
      <c r="V387" s="145" t="str">
        <f>IFERROR(IF(AND(V$272=list!$D$3,'Box Calculation'!V$279&lt;&gt;"h",$E387&lt;&gt;0),0,IF(AND(V$273=list!$D$2,$E387&lt;&gt;0,TRUNC(VLOOKUP($E387,'Container Panel'!$B$41:$Z$100,$D387,0)/(VLOOKUP(V$276,UI!$A$12:$O$51,VLOOKUP(V$279,$B$276:$C$278,2,0),0)/1000))&gt;0),1,TRUNC(VLOOKUP($E387,'Container Panel'!$B$41:$Z$100,$D387,0)/(VLOOKUP(V$276,UI!$A$12:$O$51,VLOOKUP(V$279,$B$276:$C$278,2,0),0)/1000)))),"")</f>
        <v/>
      </c>
      <c r="W387" s="145" t="str">
        <f>IFERROR(IF(AND(W$272=list!$D$3,'Box Calculation'!W$279&lt;&gt;"h",$E387&lt;&gt;0),0,IF(AND(W$273=list!$D$2,$E387&lt;&gt;0,TRUNC(VLOOKUP($E387,'Container Panel'!$B$41:$Z$100,$D387,0)/(VLOOKUP(W$276,UI!$A$12:$O$51,VLOOKUP(W$279,$B$276:$C$278,2,0),0)/1000))&gt;0),1,TRUNC(VLOOKUP($E387,'Container Panel'!$B$41:$Z$100,$D387,0)/(VLOOKUP(W$276,UI!$A$12:$O$51,VLOOKUP(W$279,$B$276:$C$278,2,0),0)/1000)))),"")</f>
        <v/>
      </c>
      <c r="X387" s="145" t="str">
        <f>IFERROR(IF(AND(X$272=list!$D$3,'Box Calculation'!X$279&lt;&gt;"h",$E387&lt;&gt;0),0,IF(AND(X$273=list!$D$2,$E387&lt;&gt;0,TRUNC(VLOOKUP($E387,'Container Panel'!$B$41:$Z$100,$D387,0)/(VLOOKUP(X$276,UI!$A$12:$O$51,VLOOKUP(X$279,$B$276:$C$278,2,0),0)/1000))&gt;0),1,TRUNC(VLOOKUP($E387,'Container Panel'!$B$41:$Z$100,$D387,0)/(VLOOKUP(X$276,UI!$A$12:$O$51,VLOOKUP(X$279,$B$276:$C$278,2,0),0)/1000)))),"")</f>
        <v/>
      </c>
      <c r="Y387" s="145" t="str">
        <f>IFERROR(IF(AND(Y$272=list!$D$3,'Box Calculation'!Y$279&lt;&gt;"h",$E387&lt;&gt;0),0,IF(AND(Y$273=list!$D$2,$E387&lt;&gt;0,TRUNC(VLOOKUP($E387,'Container Panel'!$B$41:$Z$100,$D387,0)/(VLOOKUP(Y$276,UI!$A$12:$O$51,VLOOKUP(Y$279,$B$276:$C$278,2,0),0)/1000))&gt;0),1,TRUNC(VLOOKUP($E387,'Container Panel'!$B$41:$Z$100,$D387,0)/(VLOOKUP(Y$276,UI!$A$12:$O$51,VLOOKUP(Y$279,$B$276:$C$278,2,0),0)/1000)))),"")</f>
        <v/>
      </c>
      <c r="Z387" s="145" t="str">
        <f>IFERROR(IF(AND(Z$272=list!$D$3,'Box Calculation'!Z$279&lt;&gt;"h",$E387&lt;&gt;0),0,IF(AND(Z$273=list!$D$2,$E387&lt;&gt;0,TRUNC(VLOOKUP($E387,'Container Panel'!$B$41:$Z$100,$D387,0)/(VLOOKUP(Z$276,UI!$A$12:$O$51,VLOOKUP(Z$279,$B$276:$C$278,2,0),0)/1000))&gt;0),1,TRUNC(VLOOKUP($E387,'Container Panel'!$B$41:$Z$100,$D387,0)/(VLOOKUP(Z$276,UI!$A$12:$O$51,VLOOKUP(Z$279,$B$276:$C$278,2,0),0)/1000)))),"")</f>
        <v/>
      </c>
      <c r="AA387" s="145" t="str">
        <f>IFERROR(IF(AND(AA$272=list!$D$3,'Box Calculation'!AA$279&lt;&gt;"h",$E387&lt;&gt;0),0,IF(AND(AA$273=list!$D$2,$E387&lt;&gt;0,TRUNC(VLOOKUP($E387,'Container Panel'!$B$41:$Z$100,$D387,0)/(VLOOKUP(AA$276,UI!$A$12:$O$51,VLOOKUP(AA$279,$B$276:$C$278,2,0),0)/1000))&gt;0),1,TRUNC(VLOOKUP($E387,'Container Panel'!$B$41:$Z$100,$D387,0)/(VLOOKUP(AA$276,UI!$A$12:$O$51,VLOOKUP(AA$279,$B$276:$C$278,2,0),0)/1000)))),"")</f>
        <v/>
      </c>
      <c r="AB387" s="145" t="str">
        <f>IFERROR(IF(AND(AB$272=list!$D$3,'Box Calculation'!AB$279&lt;&gt;"h",$E387&lt;&gt;0),0,IF(AND(AB$273=list!$D$2,$E387&lt;&gt;0,TRUNC(VLOOKUP($E387,'Container Panel'!$B$41:$Z$100,$D387,0)/(VLOOKUP(AB$276,UI!$A$12:$O$51,VLOOKUP(AB$279,$B$276:$C$278,2,0),0)/1000))&gt;0),1,TRUNC(VLOOKUP($E387,'Container Panel'!$B$41:$Z$100,$D387,0)/(VLOOKUP(AB$276,UI!$A$12:$O$51,VLOOKUP(AB$279,$B$276:$C$278,2,0),0)/1000)))),"")</f>
        <v/>
      </c>
      <c r="AC387" s="145" t="str">
        <f>IFERROR(IF(AND(AC$272=list!$D$3,'Box Calculation'!AC$279&lt;&gt;"h",$E387&lt;&gt;0),0,IF(AND(AC$273=list!$D$2,$E387&lt;&gt;0,TRUNC(VLOOKUP($E387,'Container Panel'!$B$41:$Z$100,$D387,0)/(VLOOKUP(AC$276,UI!$A$12:$O$51,VLOOKUP(AC$279,$B$276:$C$278,2,0),0)/1000))&gt;0),1,TRUNC(VLOOKUP($E387,'Container Panel'!$B$41:$Z$100,$D387,0)/(VLOOKUP(AC$276,UI!$A$12:$O$51,VLOOKUP(AC$279,$B$276:$C$278,2,0),0)/1000)))),"")</f>
        <v/>
      </c>
      <c r="AD387" s="145" t="str">
        <f>IFERROR(IF(AND(AD$272=list!$D$3,'Box Calculation'!AD$279&lt;&gt;"h",$E387&lt;&gt;0),0,IF(AND(AD$273=list!$D$2,$E387&lt;&gt;0,TRUNC(VLOOKUP($E387,'Container Panel'!$B$41:$Z$100,$D387,0)/(VLOOKUP(AD$276,UI!$A$12:$O$51,VLOOKUP(AD$279,$B$276:$C$278,2,0),0)/1000))&gt;0),1,TRUNC(VLOOKUP($E387,'Container Panel'!$B$41:$Z$100,$D387,0)/(VLOOKUP(AD$276,UI!$A$12:$O$51,VLOOKUP(AD$279,$B$276:$C$278,2,0),0)/1000)))),"")</f>
        <v/>
      </c>
      <c r="AE387" s="145" t="str">
        <f>IFERROR(IF(AND(AE$272=list!$D$3,'Box Calculation'!AE$279&lt;&gt;"h",$E387&lt;&gt;0),0,IF(AND(AE$273=list!$D$2,$E387&lt;&gt;0,TRUNC(VLOOKUP($E387,'Container Panel'!$B$41:$Z$100,$D387,0)/(VLOOKUP(AE$276,UI!$A$12:$O$51,VLOOKUP(AE$279,$B$276:$C$278,2,0),0)/1000))&gt;0),1,TRUNC(VLOOKUP($E387,'Container Panel'!$B$41:$Z$100,$D387,0)/(VLOOKUP(AE$276,UI!$A$12:$O$51,VLOOKUP(AE$279,$B$276:$C$278,2,0),0)/1000)))),"")</f>
        <v/>
      </c>
      <c r="AF387" s="145" t="str">
        <f>IFERROR(IF(AND(AF$272=list!$D$3,'Box Calculation'!AF$279&lt;&gt;"h",$E387&lt;&gt;0),0,IF(AND(AF$273=list!$D$2,$E387&lt;&gt;0,TRUNC(VLOOKUP($E387,'Container Panel'!$B$41:$Z$100,$D387,0)/(VLOOKUP(AF$276,UI!$A$12:$O$51,VLOOKUP(AF$279,$B$276:$C$278,2,0),0)/1000))&gt;0),1,TRUNC(VLOOKUP($E387,'Container Panel'!$B$41:$Z$100,$D387,0)/(VLOOKUP(AF$276,UI!$A$12:$O$51,VLOOKUP(AF$279,$B$276:$C$278,2,0),0)/1000)))),"")</f>
        <v/>
      </c>
      <c r="AG387" s="145" t="str">
        <f>IFERROR(IF(AND(AG$272=list!$D$3,'Box Calculation'!AG$279&lt;&gt;"h",$E387&lt;&gt;0),0,IF(AND(AG$273=list!$D$2,$E387&lt;&gt;0,TRUNC(VLOOKUP($E387,'Container Panel'!$B$41:$Z$100,$D387,0)/(VLOOKUP(AG$276,UI!$A$12:$O$51,VLOOKUP(AG$279,$B$276:$C$278,2,0),0)/1000))&gt;0),1,TRUNC(VLOOKUP($E387,'Container Panel'!$B$41:$Z$100,$D387,0)/(VLOOKUP(AG$276,UI!$A$12:$O$51,VLOOKUP(AG$279,$B$276:$C$278,2,0),0)/1000)))),"")</f>
        <v/>
      </c>
      <c r="AH387" s="145" t="str">
        <f>IFERROR(IF(AND(AH$272=list!$D$3,'Box Calculation'!AH$279&lt;&gt;"h",$E387&lt;&gt;0),0,IF(AND(AH$273=list!$D$2,$E387&lt;&gt;0,TRUNC(VLOOKUP($E387,'Container Panel'!$B$41:$Z$100,$D387,0)/(VLOOKUP(AH$276,UI!$A$12:$O$51,VLOOKUP(AH$279,$B$276:$C$278,2,0),0)/1000))&gt;0),1,TRUNC(VLOOKUP($E387,'Container Panel'!$B$41:$Z$100,$D387,0)/(VLOOKUP(AH$276,UI!$A$12:$O$51,VLOOKUP(AH$279,$B$276:$C$278,2,0),0)/1000)))),"")</f>
        <v/>
      </c>
      <c r="AI387" s="145" t="str">
        <f>IFERROR(IF(AND(AI$272=list!$D$3,'Box Calculation'!AI$279&lt;&gt;"h",$E387&lt;&gt;0),0,IF(AND(AI$273=list!$D$2,$E387&lt;&gt;0,TRUNC(VLOOKUP($E387,'Container Panel'!$B$41:$Z$100,$D387,0)/(VLOOKUP(AI$276,UI!$A$12:$O$51,VLOOKUP(AI$279,$B$276:$C$278,2,0),0)/1000))&gt;0),1,TRUNC(VLOOKUP($E387,'Container Panel'!$B$41:$Z$100,$D387,0)/(VLOOKUP(AI$276,UI!$A$12:$O$51,VLOOKUP(AI$279,$B$276:$C$278,2,0),0)/1000)))),"")</f>
        <v/>
      </c>
      <c r="AJ387" s="145" t="str">
        <f>IFERROR(IF(AND(AJ$272=list!$D$3,'Box Calculation'!AJ$279&lt;&gt;"h",$E387&lt;&gt;0),0,IF(AND(AJ$273=list!$D$2,$E387&lt;&gt;0,TRUNC(VLOOKUP($E387,'Container Panel'!$B$41:$Z$100,$D387,0)/(VLOOKUP(AJ$276,UI!$A$12:$O$51,VLOOKUP(AJ$279,$B$276:$C$278,2,0),0)/1000))&gt;0),1,TRUNC(VLOOKUP($E387,'Container Panel'!$B$41:$Z$100,$D387,0)/(VLOOKUP(AJ$276,UI!$A$12:$O$51,VLOOKUP(AJ$279,$B$276:$C$278,2,0),0)/1000)))),"")</f>
        <v/>
      </c>
      <c r="AK387" s="145" t="str">
        <f>IFERROR(IF(AND(AK$272=list!$D$3,'Box Calculation'!AK$279&lt;&gt;"h",$E387&lt;&gt;0),0,IF(AND(AK$273=list!$D$2,$E387&lt;&gt;0,TRUNC(VLOOKUP($E387,'Container Panel'!$B$41:$Z$100,$D387,0)/(VLOOKUP(AK$276,UI!$A$12:$O$51,VLOOKUP(AK$279,$B$276:$C$278,2,0),0)/1000))&gt;0),1,TRUNC(VLOOKUP($E387,'Container Panel'!$B$41:$Z$100,$D387,0)/(VLOOKUP(AK$276,UI!$A$12:$O$51,VLOOKUP(AK$279,$B$276:$C$278,2,0),0)/1000)))),"")</f>
        <v/>
      </c>
      <c r="AL387" s="145" t="str">
        <f>IFERROR(IF(AND(AL$272=list!$D$3,'Box Calculation'!AL$279&lt;&gt;"h",$E387&lt;&gt;0),0,IF(AND(AL$273=list!$D$2,$E387&lt;&gt;0,TRUNC(VLOOKUP($E387,'Container Panel'!$B$41:$Z$100,$D387,0)/(VLOOKUP(AL$276,UI!$A$12:$O$51,VLOOKUP(AL$279,$B$276:$C$278,2,0),0)/1000))&gt;0),1,TRUNC(VLOOKUP($E387,'Container Panel'!$B$41:$Z$100,$D387,0)/(VLOOKUP(AL$276,UI!$A$12:$O$51,VLOOKUP(AL$279,$B$276:$C$278,2,0),0)/1000)))),"")</f>
        <v/>
      </c>
      <c r="AM387" s="145" t="str">
        <f>IFERROR(IF(AND(AM$272=list!$D$3,'Box Calculation'!AM$279&lt;&gt;"h",$E387&lt;&gt;0),0,IF(AND(AM$273=list!$D$2,$E387&lt;&gt;0,TRUNC(VLOOKUP($E387,'Container Panel'!$B$41:$Z$100,$D387,0)/(VLOOKUP(AM$276,UI!$A$12:$O$51,VLOOKUP(AM$279,$B$276:$C$278,2,0),0)/1000))&gt;0),1,TRUNC(VLOOKUP($E387,'Container Panel'!$B$41:$Z$100,$D387,0)/(VLOOKUP(AM$276,UI!$A$12:$O$51,VLOOKUP(AM$279,$B$276:$C$278,2,0),0)/1000)))),"")</f>
        <v/>
      </c>
      <c r="AN387" s="145" t="str">
        <f>IFERROR(IF(AND(AN$272=list!$D$3,'Box Calculation'!AN$279&lt;&gt;"h",$E387&lt;&gt;0),0,IF(AND(AN$273=list!$D$2,$E387&lt;&gt;0,TRUNC(VLOOKUP($E387,'Container Panel'!$B$41:$Z$100,$D387,0)/(VLOOKUP(AN$276,UI!$A$12:$O$51,VLOOKUP(AN$279,$B$276:$C$278,2,0),0)/1000))&gt;0),1,TRUNC(VLOOKUP($E387,'Container Panel'!$B$41:$Z$100,$D387,0)/(VLOOKUP(AN$276,UI!$A$12:$O$51,VLOOKUP(AN$279,$B$276:$C$278,2,0),0)/1000)))),"")</f>
        <v/>
      </c>
      <c r="AO387" s="145" t="str">
        <f>IFERROR(IF(AND(AO$272=list!$D$3,'Box Calculation'!AO$279&lt;&gt;"h",$E387&lt;&gt;0),0,IF(AND(AO$273=list!$D$2,$E387&lt;&gt;0,TRUNC(VLOOKUP($E387,'Container Panel'!$B$41:$Z$100,$D387,0)/(VLOOKUP(AO$276,UI!$A$12:$O$51,VLOOKUP(AO$279,$B$276:$C$278,2,0),0)/1000))&gt;0),1,TRUNC(VLOOKUP($E387,'Container Panel'!$B$41:$Z$100,$D387,0)/(VLOOKUP(AO$276,UI!$A$12:$O$51,VLOOKUP(AO$279,$B$276:$C$278,2,0),0)/1000)))),"")</f>
        <v/>
      </c>
      <c r="AP387" s="145" t="str">
        <f>IFERROR(IF(AND(AP$272=list!$D$3,'Box Calculation'!AP$279&lt;&gt;"h",$E387&lt;&gt;0),0,IF(AND(AP$273=list!$D$2,$E387&lt;&gt;0,TRUNC(VLOOKUP($E387,'Container Panel'!$B$41:$Z$100,$D387,0)/(VLOOKUP(AP$276,UI!$A$12:$O$51,VLOOKUP(AP$279,$B$276:$C$278,2,0),0)/1000))&gt;0),1,TRUNC(VLOOKUP($E387,'Container Panel'!$B$41:$Z$100,$D387,0)/(VLOOKUP(AP$276,UI!$A$12:$O$51,VLOOKUP(AP$279,$B$276:$C$278,2,0),0)/1000)))),"")</f>
        <v/>
      </c>
      <c r="AQ387" s="145" t="str">
        <f>IFERROR(IF(AND(AQ$272=list!$D$3,'Box Calculation'!AQ$279&lt;&gt;"h",$E387&lt;&gt;0),0,IF(AND(AQ$273=list!$D$2,$E387&lt;&gt;0,TRUNC(VLOOKUP($E387,'Container Panel'!$B$41:$Z$100,$D387,0)/(VLOOKUP(AQ$276,UI!$A$12:$O$51,VLOOKUP(AQ$279,$B$276:$C$278,2,0),0)/1000))&gt;0),1,TRUNC(VLOOKUP($E387,'Container Panel'!$B$41:$Z$100,$D387,0)/(VLOOKUP(AQ$276,UI!$A$12:$O$51,VLOOKUP(AQ$279,$B$276:$C$278,2,0),0)/1000)))),"")</f>
        <v/>
      </c>
      <c r="AR387" s="145" t="str">
        <f>IFERROR(IF(AND(AR$272=list!$D$3,'Box Calculation'!AR$279&lt;&gt;"h",$E387&lt;&gt;0),0,IF(AND(AR$273=list!$D$2,$E387&lt;&gt;0,TRUNC(VLOOKUP($E387,'Container Panel'!$B$41:$Z$100,$D387,0)/(VLOOKUP(AR$276,UI!$A$12:$O$51,VLOOKUP(AR$279,$B$276:$C$278,2,0),0)/1000))&gt;0),1,TRUNC(VLOOKUP($E387,'Container Panel'!$B$41:$Z$100,$D387,0)/(VLOOKUP(AR$276,UI!$A$12:$O$51,VLOOKUP(AR$279,$B$276:$C$278,2,0),0)/1000)))),"")</f>
        <v/>
      </c>
      <c r="AS387" s="145" t="str">
        <f>IFERROR(IF(AND(AS$272=list!$D$3,'Box Calculation'!AS$279&lt;&gt;"h",$E387&lt;&gt;0),0,IF(AND(AS$273=list!$D$2,$E387&lt;&gt;0,TRUNC(VLOOKUP($E387,'Container Panel'!$B$41:$Z$100,$D387,0)/(VLOOKUP(AS$276,UI!$A$12:$O$51,VLOOKUP(AS$279,$B$276:$C$278,2,0),0)/1000))&gt;0),1,TRUNC(VLOOKUP($E387,'Container Panel'!$B$41:$Z$100,$D387,0)/(VLOOKUP(AS$276,UI!$A$12:$O$51,VLOOKUP(AS$279,$B$276:$C$278,2,0),0)/1000)))),"")</f>
        <v/>
      </c>
      <c r="AT387" s="145" t="str">
        <f>IFERROR(IF(AND(AT$272=list!$D$3,'Box Calculation'!AT$279&lt;&gt;"h",$E387&lt;&gt;0),0,IF(AND(AT$273=list!$D$2,$E387&lt;&gt;0,TRUNC(VLOOKUP($E387,'Container Panel'!$B$41:$Z$100,$D387,0)/(VLOOKUP(AT$276,UI!$A$12:$O$51,VLOOKUP(AT$279,$B$276:$C$278,2,0),0)/1000))&gt;0),1,TRUNC(VLOOKUP($E387,'Container Panel'!$B$41:$Z$100,$D387,0)/(VLOOKUP(AT$276,UI!$A$12:$O$51,VLOOKUP(AT$279,$B$276:$C$278,2,0),0)/1000)))),"")</f>
        <v/>
      </c>
      <c r="AU387" s="145" t="str">
        <f>IFERROR(IF(AND(AU$272=list!$D$3,'Box Calculation'!AU$279&lt;&gt;"h",$E387&lt;&gt;0),0,IF(AND(AU$273=list!$D$2,$E387&lt;&gt;0,TRUNC(VLOOKUP($E387,'Container Panel'!$B$41:$Z$100,$D387,0)/(VLOOKUP(AU$276,UI!$A$12:$O$51,VLOOKUP(AU$279,$B$276:$C$278,2,0),0)/1000))&gt;0),1,TRUNC(VLOOKUP($E387,'Container Panel'!$B$41:$Z$100,$D387,0)/(VLOOKUP(AU$276,UI!$A$12:$O$51,VLOOKUP(AU$279,$B$276:$C$278,2,0),0)/1000)))),"")</f>
        <v/>
      </c>
      <c r="AV387" s="145" t="str">
        <f>IFERROR(IF(AND(AV$272=list!$D$3,'Box Calculation'!AV$279&lt;&gt;"h",$E387&lt;&gt;0),0,IF(AND(AV$273=list!$D$2,$E387&lt;&gt;0,TRUNC(VLOOKUP($E387,'Container Panel'!$B$41:$Z$100,$D387,0)/(VLOOKUP(AV$276,UI!$A$12:$O$51,VLOOKUP(AV$279,$B$276:$C$278,2,0),0)/1000))&gt;0),1,TRUNC(VLOOKUP($E387,'Container Panel'!$B$41:$Z$100,$D387,0)/(VLOOKUP(AV$276,UI!$A$12:$O$51,VLOOKUP(AV$279,$B$276:$C$278,2,0),0)/1000)))),"")</f>
        <v/>
      </c>
      <c r="AW387" s="145" t="str">
        <f>IFERROR(IF(AND(AW$272=list!$D$3,'Box Calculation'!AW$279&lt;&gt;"h",$E387&lt;&gt;0),0,IF(AND(AW$273=list!$D$2,$E387&lt;&gt;0,TRUNC(VLOOKUP($E387,'Container Panel'!$B$41:$Z$100,$D387,0)/(VLOOKUP(AW$276,UI!$A$12:$O$51,VLOOKUP(AW$279,$B$276:$C$278,2,0),0)/1000))&gt;0),1,TRUNC(VLOOKUP($E387,'Container Panel'!$B$41:$Z$100,$D387,0)/(VLOOKUP(AW$276,UI!$A$12:$O$51,VLOOKUP(AW$279,$B$276:$C$278,2,0),0)/1000)))),"")</f>
        <v/>
      </c>
      <c r="AX387" s="145" t="str">
        <f>IFERROR(IF(AND(AX$272=list!$D$3,'Box Calculation'!AX$279&lt;&gt;"h",$E387&lt;&gt;0),0,IF(AND(AX$273=list!$D$2,$E387&lt;&gt;0,TRUNC(VLOOKUP($E387,'Container Panel'!$B$41:$Z$100,$D387,0)/(VLOOKUP(AX$276,UI!$A$12:$O$51,VLOOKUP(AX$279,$B$276:$C$278,2,0),0)/1000))&gt;0),1,TRUNC(VLOOKUP($E387,'Container Panel'!$B$41:$Z$100,$D387,0)/(VLOOKUP(AX$276,UI!$A$12:$O$51,VLOOKUP(AX$279,$B$276:$C$278,2,0),0)/1000)))),"")</f>
        <v/>
      </c>
      <c r="AY387" s="145" t="str">
        <f>IFERROR(IF(AND(AY$272=list!$D$3,'Box Calculation'!AY$279&lt;&gt;"h",$E387&lt;&gt;0),0,IF(AND(AY$273=list!$D$2,$E387&lt;&gt;0,TRUNC(VLOOKUP($E387,'Container Panel'!$B$41:$Z$100,$D387,0)/(VLOOKUP(AY$276,UI!$A$12:$O$51,VLOOKUP(AY$279,$B$276:$C$278,2,0),0)/1000))&gt;0),1,TRUNC(VLOOKUP($E387,'Container Panel'!$B$41:$Z$100,$D387,0)/(VLOOKUP(AY$276,UI!$A$12:$O$51,VLOOKUP(AY$279,$B$276:$C$278,2,0),0)/1000)))),"")</f>
        <v/>
      </c>
      <c r="AZ387" s="145" t="str">
        <f>IFERROR(IF(AND(AZ$272=list!$D$3,'Box Calculation'!AZ$279&lt;&gt;"h",$E387&lt;&gt;0),0,IF(AND(AZ$273=list!$D$2,$E387&lt;&gt;0,TRUNC(VLOOKUP($E387,'Container Panel'!$B$41:$Z$100,$D387,0)/(VLOOKUP(AZ$276,UI!$A$12:$O$51,VLOOKUP(AZ$279,$B$276:$C$278,2,0),0)/1000))&gt;0),1,TRUNC(VLOOKUP($E387,'Container Panel'!$B$41:$Z$100,$D387,0)/(VLOOKUP(AZ$276,UI!$A$12:$O$51,VLOOKUP(AZ$279,$B$276:$C$278,2,0),0)/1000)))),"")</f>
        <v/>
      </c>
      <c r="BA387" s="145" t="str">
        <f>IFERROR(IF(AND(BA$272=list!$D$3,'Box Calculation'!BA$279&lt;&gt;"h",$E387&lt;&gt;0),0,IF(AND(BA$273=list!$D$2,$E387&lt;&gt;0,TRUNC(VLOOKUP($E387,'Container Panel'!$B$41:$Z$100,$D387,0)/(VLOOKUP(BA$276,UI!$A$12:$O$51,VLOOKUP(BA$279,$B$276:$C$278,2,0),0)/1000))&gt;0),1,TRUNC(VLOOKUP($E387,'Container Panel'!$B$41:$Z$100,$D387,0)/(VLOOKUP(BA$276,UI!$A$12:$O$51,VLOOKUP(BA$279,$B$276:$C$278,2,0),0)/1000)))),"")</f>
        <v/>
      </c>
      <c r="BB387" s="145" t="str">
        <f>IFERROR(IF(AND(BB$272=list!$D$3,'Box Calculation'!BB$279&lt;&gt;"h",$E387&lt;&gt;0),0,IF(AND(BB$273=list!$D$2,$E387&lt;&gt;0,TRUNC(VLOOKUP($E387,'Container Panel'!$B$41:$Z$100,$D387,0)/(VLOOKUP(BB$276,UI!$A$12:$O$51,VLOOKUP(BB$279,$B$276:$C$278,2,0),0)/1000))&gt;0),1,TRUNC(VLOOKUP($E387,'Container Panel'!$B$41:$Z$100,$D387,0)/(VLOOKUP(BB$276,UI!$A$12:$O$51,VLOOKUP(BB$279,$B$276:$C$278,2,0),0)/1000)))),"")</f>
        <v/>
      </c>
      <c r="BC387" s="145" t="str">
        <f>IFERROR(IF(AND(BC$272=list!$D$3,'Box Calculation'!BC$279&lt;&gt;"h",$E387&lt;&gt;0),0,IF(AND(BC$273=list!$D$2,$E387&lt;&gt;0,TRUNC(VLOOKUP($E387,'Container Panel'!$B$41:$Z$100,$D387,0)/(VLOOKUP(BC$276,UI!$A$12:$O$51,VLOOKUP(BC$279,$B$276:$C$278,2,0),0)/1000))&gt;0),1,TRUNC(VLOOKUP($E387,'Container Panel'!$B$41:$Z$100,$D387,0)/(VLOOKUP(BC$276,UI!$A$12:$O$51,VLOOKUP(BC$279,$B$276:$C$278,2,0),0)/1000)))),"")</f>
        <v/>
      </c>
      <c r="BD387" s="145" t="str">
        <f>IFERROR(IF(AND(BD$272=list!$D$3,'Box Calculation'!BD$279&lt;&gt;"h",$E387&lt;&gt;0),0,IF(AND(BD$273=list!$D$2,$E387&lt;&gt;0,TRUNC(VLOOKUP($E387,'Container Panel'!$B$41:$Z$100,$D387,0)/(VLOOKUP(BD$276,UI!$A$12:$O$51,VLOOKUP(BD$279,$B$276:$C$278,2,0),0)/1000))&gt;0),1,TRUNC(VLOOKUP($E387,'Container Panel'!$B$41:$Z$100,$D387,0)/(VLOOKUP(BD$276,UI!$A$12:$O$51,VLOOKUP(BD$279,$B$276:$C$278,2,0),0)/1000)))),"")</f>
        <v/>
      </c>
      <c r="BE387" s="145" t="str">
        <f>IFERROR(IF(AND(BE$272=list!$D$3,'Box Calculation'!BE$279&lt;&gt;"h",$E387&lt;&gt;0),0,IF(AND(BE$273=list!$D$2,$E387&lt;&gt;0,TRUNC(VLOOKUP($E387,'Container Panel'!$B$41:$Z$100,$D387,0)/(VLOOKUP(BE$276,UI!$A$12:$O$51,VLOOKUP(BE$279,$B$276:$C$278,2,0),0)/1000))&gt;0),1,TRUNC(VLOOKUP($E387,'Container Panel'!$B$41:$Z$100,$D387,0)/(VLOOKUP(BE$276,UI!$A$12:$O$51,VLOOKUP(BE$279,$B$276:$C$278,2,0),0)/1000)))),"")</f>
        <v/>
      </c>
      <c r="BF387" s="145" t="str">
        <f>IFERROR(IF(AND(BF$272=list!$D$3,'Box Calculation'!BF$279&lt;&gt;"h",$E387&lt;&gt;0),0,IF(AND(BF$273=list!$D$2,$E387&lt;&gt;0,TRUNC(VLOOKUP($E387,'Container Panel'!$B$41:$Z$100,$D387,0)/(VLOOKUP(BF$276,UI!$A$12:$O$51,VLOOKUP(BF$279,$B$276:$C$278,2,0),0)/1000))&gt;0),1,TRUNC(VLOOKUP($E387,'Container Panel'!$B$41:$Z$100,$D387,0)/(VLOOKUP(BF$276,UI!$A$12:$O$51,VLOOKUP(BF$279,$B$276:$C$278,2,0),0)/1000)))),"")</f>
        <v/>
      </c>
      <c r="BG387" s="145" t="str">
        <f>IFERROR(IF(AND(BG$272=list!$D$3,'Box Calculation'!BG$279&lt;&gt;"h",$E387&lt;&gt;0),0,IF(AND(BG$273=list!$D$2,$E387&lt;&gt;0,TRUNC(VLOOKUP($E387,'Container Panel'!$B$41:$Z$100,$D387,0)/(VLOOKUP(BG$276,UI!$A$12:$O$51,VLOOKUP(BG$279,$B$276:$C$278,2,0),0)/1000))&gt;0),1,TRUNC(VLOOKUP($E387,'Container Panel'!$B$41:$Z$100,$D387,0)/(VLOOKUP(BG$276,UI!$A$12:$O$51,VLOOKUP(BG$279,$B$276:$C$278,2,0),0)/1000)))),"")</f>
        <v/>
      </c>
      <c r="BH387" s="145" t="str">
        <f>IFERROR(IF(AND(BH$272=list!$D$3,'Box Calculation'!BH$279&lt;&gt;"h",$E387&lt;&gt;0),0,IF(AND(BH$273=list!$D$2,$E387&lt;&gt;0,TRUNC(VLOOKUP($E387,'Container Panel'!$B$41:$Z$100,$D387,0)/(VLOOKUP(BH$276,UI!$A$12:$O$51,VLOOKUP(BH$279,$B$276:$C$278,2,0),0)/1000))&gt;0),1,TRUNC(VLOOKUP($E387,'Container Panel'!$B$41:$Z$100,$D387,0)/(VLOOKUP(BH$276,UI!$A$12:$O$51,VLOOKUP(BH$279,$B$276:$C$278,2,0),0)/1000)))),"")</f>
        <v/>
      </c>
      <c r="BI387" s="145" t="str">
        <f>IFERROR(IF(AND(BI$272=list!$D$3,'Box Calculation'!BI$279&lt;&gt;"h",$E387&lt;&gt;0),0,IF(AND(BI$273=list!$D$2,$E387&lt;&gt;0,TRUNC(VLOOKUP($E387,'Container Panel'!$B$41:$Z$100,$D387,0)/(VLOOKUP(BI$276,UI!$A$12:$O$51,VLOOKUP(BI$279,$B$276:$C$278,2,0),0)/1000))&gt;0),1,TRUNC(VLOOKUP($E387,'Container Panel'!$B$41:$Z$100,$D387,0)/(VLOOKUP(BI$276,UI!$A$12:$O$51,VLOOKUP(BI$279,$B$276:$C$278,2,0),0)/1000)))),"")</f>
        <v/>
      </c>
      <c r="BJ387" s="145" t="str">
        <f>IFERROR(IF(AND(BJ$272=list!$D$3,'Box Calculation'!BJ$279&lt;&gt;"h",$E387&lt;&gt;0),0,IF(AND(BJ$273=list!$D$2,$E387&lt;&gt;0,TRUNC(VLOOKUP($E387,'Container Panel'!$B$41:$Z$100,$D387,0)/(VLOOKUP(BJ$276,UI!$A$12:$O$51,VLOOKUP(BJ$279,$B$276:$C$278,2,0),0)/1000))&gt;0),1,TRUNC(VLOOKUP($E387,'Container Panel'!$B$41:$Z$100,$D387,0)/(VLOOKUP(BJ$276,UI!$A$12:$O$51,VLOOKUP(BJ$279,$B$276:$C$278,2,0),0)/1000)))),"")</f>
        <v/>
      </c>
      <c r="BK387" s="145" t="str">
        <f>IFERROR(IF(AND(BK$272=list!$D$3,'Box Calculation'!BK$279&lt;&gt;"h",$E387&lt;&gt;0),0,IF(AND(BK$273=list!$D$2,$E387&lt;&gt;0,TRUNC(VLOOKUP($E387,'Container Panel'!$B$41:$Z$100,$D387,0)/(VLOOKUP(BK$276,UI!$A$12:$O$51,VLOOKUP(BK$279,$B$276:$C$278,2,0),0)/1000))&gt;0),1,TRUNC(VLOOKUP($E387,'Container Panel'!$B$41:$Z$100,$D387,0)/(VLOOKUP(BK$276,UI!$A$12:$O$51,VLOOKUP(BK$279,$B$276:$C$278,2,0),0)/1000)))),"")</f>
        <v/>
      </c>
      <c r="BL387" s="145" t="str">
        <f>IFERROR(IF(AND(BL$272=list!$D$3,'Box Calculation'!BL$279&lt;&gt;"h",$E387&lt;&gt;0),0,IF(AND(BL$273=list!$D$2,$E387&lt;&gt;0,TRUNC(VLOOKUP($E387,'Container Panel'!$B$41:$Z$100,$D387,0)/(VLOOKUP(BL$276,UI!$A$12:$O$51,VLOOKUP(BL$279,$B$276:$C$278,2,0),0)/1000))&gt;0),1,TRUNC(VLOOKUP($E387,'Container Panel'!$B$41:$Z$100,$D387,0)/(VLOOKUP(BL$276,UI!$A$12:$O$51,VLOOKUP(BL$279,$B$276:$C$278,2,0),0)/1000)))),"")</f>
        <v/>
      </c>
      <c r="BM387" s="145" t="str">
        <f>IFERROR(IF(AND(BM$272=list!$D$3,'Box Calculation'!BM$279&lt;&gt;"h",$E387&lt;&gt;0),0,IF(AND(BM$273=list!$D$2,$E387&lt;&gt;0,TRUNC(VLOOKUP($E387,'Container Panel'!$B$41:$Z$100,$D387,0)/(VLOOKUP(BM$276,UI!$A$12:$O$51,VLOOKUP(BM$279,$B$276:$C$278,2,0),0)/1000))&gt;0),1,TRUNC(VLOOKUP($E387,'Container Panel'!$B$41:$Z$100,$D387,0)/(VLOOKUP(BM$276,UI!$A$12:$O$51,VLOOKUP(BM$279,$B$276:$C$278,2,0),0)/1000)))),"")</f>
        <v/>
      </c>
      <c r="BN387" s="145" t="str">
        <f>IFERROR(IF(AND(BN$272=list!$D$3,'Box Calculation'!BN$279&lt;&gt;"h",$E387&lt;&gt;0),0,IF(AND(BN$273=list!$D$2,$E387&lt;&gt;0,TRUNC(VLOOKUP($E387,'Container Panel'!$B$41:$Z$100,$D387,0)/(VLOOKUP(BN$276,UI!$A$12:$O$51,VLOOKUP(BN$279,$B$276:$C$278,2,0),0)/1000))&gt;0),1,TRUNC(VLOOKUP($E387,'Container Panel'!$B$41:$Z$100,$D387,0)/(VLOOKUP(BN$276,UI!$A$12:$O$51,VLOOKUP(BN$279,$B$276:$C$278,2,0),0)/1000)))),"")</f>
        <v/>
      </c>
      <c r="BO387" s="145" t="str">
        <f>IFERROR(IF(AND(BO$272=list!$D$3,'Box Calculation'!BO$279&lt;&gt;"h",$E387&lt;&gt;0),0,IF(AND(BO$273=list!$D$2,$E387&lt;&gt;0,TRUNC(VLOOKUP($E387,'Container Panel'!$B$41:$Z$100,$D387,0)/(VLOOKUP(BO$276,UI!$A$12:$O$51,VLOOKUP(BO$279,$B$276:$C$278,2,0),0)/1000))&gt;0),1,TRUNC(VLOOKUP($E387,'Container Panel'!$B$41:$Z$100,$D387,0)/(VLOOKUP(BO$276,UI!$A$12:$O$51,VLOOKUP(BO$279,$B$276:$C$278,2,0),0)/1000)))),"")</f>
        <v/>
      </c>
      <c r="BP387" s="145" t="str">
        <f>IFERROR(IF(AND(BP$272=list!$D$3,'Box Calculation'!BP$279&lt;&gt;"h",$E387&lt;&gt;0),0,IF(AND(BP$273=list!$D$2,$E387&lt;&gt;0,TRUNC(VLOOKUP($E387,'Container Panel'!$B$41:$Z$100,$D387,0)/(VLOOKUP(BP$276,UI!$A$12:$O$51,VLOOKUP(BP$279,$B$276:$C$278,2,0),0)/1000))&gt;0),1,TRUNC(VLOOKUP($E387,'Container Panel'!$B$41:$Z$100,$D387,0)/(VLOOKUP(BP$276,UI!$A$12:$O$51,VLOOKUP(BP$279,$B$276:$C$278,2,0),0)/1000)))),"")</f>
        <v/>
      </c>
      <c r="BQ387" s="145" t="str">
        <f>IFERROR(IF(AND(BQ$272=list!$D$3,'Box Calculation'!BQ$279&lt;&gt;"h",$E387&lt;&gt;0),0,IF(AND(BQ$273=list!$D$2,$E387&lt;&gt;0,TRUNC(VLOOKUP($E387,'Container Panel'!$B$41:$Z$100,$D387,0)/(VLOOKUP(BQ$276,UI!$A$12:$O$51,VLOOKUP(BQ$279,$B$276:$C$278,2,0),0)/1000))&gt;0),1,TRUNC(VLOOKUP($E387,'Container Panel'!$B$41:$Z$100,$D387,0)/(VLOOKUP(BQ$276,UI!$A$12:$O$51,VLOOKUP(BQ$279,$B$276:$C$278,2,0),0)/1000)))),"")</f>
        <v/>
      </c>
      <c r="BR387" s="145" t="str">
        <f>IFERROR(IF(AND(BR$272=list!$D$3,'Box Calculation'!BR$279&lt;&gt;"h",$E387&lt;&gt;0),0,IF(AND(BR$273=list!$D$2,$E387&lt;&gt;0,TRUNC(VLOOKUP($E387,'Container Panel'!$B$41:$Z$100,$D387,0)/(VLOOKUP(BR$276,UI!$A$12:$O$51,VLOOKUP(BR$279,$B$276:$C$278,2,0),0)/1000))&gt;0),1,TRUNC(VLOOKUP($E387,'Container Panel'!$B$41:$Z$100,$D387,0)/(VLOOKUP(BR$276,UI!$A$12:$O$51,VLOOKUP(BR$279,$B$276:$C$278,2,0),0)/1000)))),"")</f>
        <v/>
      </c>
      <c r="BS387" s="145" t="str">
        <f>IFERROR(IF(AND(BS$272=list!$D$3,'Box Calculation'!BS$279&lt;&gt;"h",$E387&lt;&gt;0),0,IF(AND(BS$273=list!$D$2,$E387&lt;&gt;0,TRUNC(VLOOKUP($E387,'Container Panel'!$B$41:$Z$100,$D387,0)/(VLOOKUP(BS$276,UI!$A$12:$O$51,VLOOKUP(BS$279,$B$276:$C$278,2,0),0)/1000))&gt;0),1,TRUNC(VLOOKUP($E387,'Container Panel'!$B$41:$Z$100,$D387,0)/(VLOOKUP(BS$276,UI!$A$12:$O$51,VLOOKUP(BS$279,$B$276:$C$278,2,0),0)/1000)))),"")</f>
        <v/>
      </c>
      <c r="BT387" s="145" t="str">
        <f>IFERROR(IF(AND(BT$272=list!$D$3,'Box Calculation'!BT$279&lt;&gt;"h",$E387&lt;&gt;0),0,IF(AND(BT$273=list!$D$2,$E387&lt;&gt;0,TRUNC(VLOOKUP($E387,'Container Panel'!$B$41:$Z$100,$D387,0)/(VLOOKUP(BT$276,UI!$A$12:$O$51,VLOOKUP(BT$279,$B$276:$C$278,2,0),0)/1000))&gt;0),1,TRUNC(VLOOKUP($E387,'Container Panel'!$B$41:$Z$100,$D387,0)/(VLOOKUP(BT$276,UI!$A$12:$O$51,VLOOKUP(BT$279,$B$276:$C$278,2,0),0)/1000)))),"")</f>
        <v/>
      </c>
      <c r="BU387" s="145" t="str">
        <f>IFERROR(IF(AND(BU$272=list!$D$3,'Box Calculation'!BU$279&lt;&gt;"h",$E387&lt;&gt;0),0,IF(AND(BU$273=list!$D$2,$E387&lt;&gt;0,TRUNC(VLOOKUP($E387,'Container Panel'!$B$41:$Z$100,$D387,0)/(VLOOKUP(BU$276,UI!$A$12:$O$51,VLOOKUP(BU$279,$B$276:$C$278,2,0),0)/1000))&gt;0),1,TRUNC(VLOOKUP($E387,'Container Panel'!$B$41:$Z$100,$D387,0)/(VLOOKUP(BU$276,UI!$A$12:$O$51,VLOOKUP(BU$279,$B$276:$C$278,2,0),0)/1000)))),"")</f>
        <v/>
      </c>
      <c r="BV387" s="145" t="str">
        <f>IFERROR(IF(AND(BV$272=list!$D$3,'Box Calculation'!BV$279&lt;&gt;"h",$E387&lt;&gt;0),0,IF(AND(BV$273=list!$D$2,$E387&lt;&gt;0,TRUNC(VLOOKUP($E387,'Container Panel'!$B$41:$Z$100,$D387,0)/(VLOOKUP(BV$276,UI!$A$12:$O$51,VLOOKUP(BV$279,$B$276:$C$278,2,0),0)/1000))&gt;0),1,TRUNC(VLOOKUP($E387,'Container Panel'!$B$41:$Z$100,$D387,0)/(VLOOKUP(BV$276,UI!$A$12:$O$51,VLOOKUP(BV$279,$B$276:$C$278,2,0),0)/1000)))),"")</f>
        <v/>
      </c>
      <c r="BW387" s="145" t="str">
        <f>IFERROR(IF(AND(BW$272=list!$D$3,'Box Calculation'!BW$279&lt;&gt;"h",$E387&lt;&gt;0),0,IF(AND(BW$273=list!$D$2,$E387&lt;&gt;0,TRUNC(VLOOKUP($E387,'Container Panel'!$B$41:$Z$100,$D387,0)/(VLOOKUP(BW$276,UI!$A$12:$O$51,VLOOKUP(BW$279,$B$276:$C$278,2,0),0)/1000))&gt;0),1,TRUNC(VLOOKUP($E387,'Container Panel'!$B$41:$Z$100,$D387,0)/(VLOOKUP(BW$276,UI!$A$12:$O$51,VLOOKUP(BW$279,$B$276:$C$278,2,0),0)/1000)))),"")</f>
        <v/>
      </c>
      <c r="BX387" s="145" t="str">
        <f>IFERROR(IF(AND(BX$272=list!$D$3,'Box Calculation'!BX$279&lt;&gt;"h",$E387&lt;&gt;0),0,IF(AND(BX$273=list!$D$2,$E387&lt;&gt;0,TRUNC(VLOOKUP($E387,'Container Panel'!$B$41:$Z$100,$D387,0)/(VLOOKUP(BX$276,UI!$A$12:$O$51,VLOOKUP(BX$279,$B$276:$C$278,2,0),0)/1000))&gt;0),1,TRUNC(VLOOKUP($E387,'Container Panel'!$B$41:$Z$100,$D387,0)/(VLOOKUP(BX$276,UI!$A$12:$O$51,VLOOKUP(BX$279,$B$276:$C$278,2,0),0)/1000)))),"")</f>
        <v/>
      </c>
      <c r="BY387" s="145" t="str">
        <f>IFERROR(IF(AND(BY$272=list!$D$3,'Box Calculation'!BY$279&lt;&gt;"h",$E387&lt;&gt;0),0,IF(AND(BY$273=list!$D$2,$E387&lt;&gt;0,TRUNC(VLOOKUP($E387,'Container Panel'!$B$41:$Z$100,$D387,0)/(VLOOKUP(BY$276,UI!$A$12:$O$51,VLOOKUP(BY$279,$B$276:$C$278,2,0),0)/1000))&gt;0),1,TRUNC(VLOOKUP($E387,'Container Panel'!$B$41:$Z$100,$D387,0)/(VLOOKUP(BY$276,UI!$A$12:$O$51,VLOOKUP(BY$279,$B$276:$C$278,2,0),0)/1000)))),"")</f>
        <v/>
      </c>
      <c r="BZ387" s="145" t="str">
        <f>IFERROR(IF(AND(BZ$272=list!$D$3,'Box Calculation'!BZ$279&lt;&gt;"h",$E387&lt;&gt;0),0,IF(AND(BZ$273=list!$D$2,$E387&lt;&gt;0,TRUNC(VLOOKUP($E387,'Container Panel'!$B$41:$Z$100,$D387,0)/(VLOOKUP(BZ$276,UI!$A$12:$O$51,VLOOKUP(BZ$279,$B$276:$C$278,2,0),0)/1000))&gt;0),1,TRUNC(VLOOKUP($E387,'Container Panel'!$B$41:$Z$100,$D387,0)/(VLOOKUP(BZ$276,UI!$A$12:$O$51,VLOOKUP(BZ$279,$B$276:$C$278,2,0),0)/1000)))),"")</f>
        <v/>
      </c>
      <c r="CA387" s="145" t="str">
        <f>IFERROR(IF(AND(CA$272=list!$D$3,'Box Calculation'!CA$279&lt;&gt;"h",$E387&lt;&gt;0),0,IF(AND(CA$273=list!$D$2,$E387&lt;&gt;0,TRUNC(VLOOKUP($E387,'Container Panel'!$B$41:$Z$100,$D387,0)/(VLOOKUP(CA$276,UI!$A$12:$O$51,VLOOKUP(CA$279,$B$276:$C$278,2,0),0)/1000))&gt;0),1,TRUNC(VLOOKUP($E387,'Container Panel'!$B$41:$Z$100,$D387,0)/(VLOOKUP(CA$276,UI!$A$12:$O$51,VLOOKUP(CA$279,$B$276:$C$278,2,0),0)/1000)))),"")</f>
        <v/>
      </c>
      <c r="CB387" s="145" t="str">
        <f>IFERROR(IF(AND(CB$272=list!$D$3,'Box Calculation'!CB$279&lt;&gt;"h",$E387&lt;&gt;0),0,IF(AND(CB$273=list!$D$2,$E387&lt;&gt;0,TRUNC(VLOOKUP($E387,'Container Panel'!$B$41:$Z$100,$D387,0)/(VLOOKUP(CB$276,UI!$A$12:$O$51,VLOOKUP(CB$279,$B$276:$C$278,2,0),0)/1000))&gt;0),1,TRUNC(VLOOKUP($E387,'Container Panel'!$B$41:$Z$100,$D387,0)/(VLOOKUP(CB$276,UI!$A$12:$O$51,VLOOKUP(CB$279,$B$276:$C$278,2,0),0)/1000)))),"")</f>
        <v/>
      </c>
      <c r="CC387" s="145" t="str">
        <f>IFERROR(IF(AND(CC$272=list!$D$3,'Box Calculation'!CC$279&lt;&gt;"h",$E387&lt;&gt;0),0,IF(AND(CC$273=list!$D$2,$E387&lt;&gt;0,TRUNC(VLOOKUP($E387,'Container Panel'!$B$41:$Z$100,$D387,0)/(VLOOKUP(CC$276,UI!$A$12:$O$51,VLOOKUP(CC$279,$B$276:$C$278,2,0),0)/1000))&gt;0),1,TRUNC(VLOOKUP($E387,'Container Panel'!$B$41:$Z$100,$D387,0)/(VLOOKUP(CC$276,UI!$A$12:$O$51,VLOOKUP(CC$279,$B$276:$C$278,2,0),0)/1000)))),"")</f>
        <v/>
      </c>
      <c r="CD387" s="145" t="str">
        <f>IFERROR(IF(AND(CD$272=list!$D$3,'Box Calculation'!CD$279&lt;&gt;"h",$E387&lt;&gt;0),0,IF(AND(CD$273=list!$D$2,$E387&lt;&gt;0,TRUNC(VLOOKUP($E387,'Container Panel'!$B$41:$Z$100,$D387,0)/(VLOOKUP(CD$276,UI!$A$12:$O$51,VLOOKUP(CD$279,$B$276:$C$278,2,0),0)/1000))&gt;0),1,TRUNC(VLOOKUP($E387,'Container Panel'!$B$41:$Z$100,$D387,0)/(VLOOKUP(CD$276,UI!$A$12:$O$51,VLOOKUP(CD$279,$B$276:$C$278,2,0),0)/1000)))),"")</f>
        <v/>
      </c>
      <c r="CE387" s="145" t="str">
        <f>IFERROR(IF(AND(CE$272=list!$D$3,'Box Calculation'!CE$279&lt;&gt;"h",$E387&lt;&gt;0),0,IF(AND(CE$273=list!$D$2,$E387&lt;&gt;0,TRUNC(VLOOKUP($E387,'Container Panel'!$B$41:$Z$100,$D387,0)/(VLOOKUP(CE$276,UI!$A$12:$O$51,VLOOKUP(CE$279,$B$276:$C$278,2,0),0)/1000))&gt;0),1,TRUNC(VLOOKUP($E387,'Container Panel'!$B$41:$Z$100,$D387,0)/(VLOOKUP(CE$276,UI!$A$12:$O$51,VLOOKUP(CE$279,$B$276:$C$278,2,0),0)/1000)))),"")</f>
        <v/>
      </c>
      <c r="CF387" s="145" t="str">
        <f>IFERROR(IF(AND(CF$272=list!$D$3,'Box Calculation'!CF$279&lt;&gt;"h",$E387&lt;&gt;0),0,IF(AND(CF$273=list!$D$2,$E387&lt;&gt;0,TRUNC(VLOOKUP($E387,'Container Panel'!$B$41:$Z$100,$D387,0)/(VLOOKUP(CF$276,UI!$A$12:$O$51,VLOOKUP(CF$279,$B$276:$C$278,2,0),0)/1000))&gt;0),1,TRUNC(VLOOKUP($E387,'Container Panel'!$B$41:$Z$100,$D387,0)/(VLOOKUP(CF$276,UI!$A$12:$O$51,VLOOKUP(CF$279,$B$276:$C$278,2,0),0)/1000)))),"")</f>
        <v/>
      </c>
      <c r="CG387" s="145" t="str">
        <f>IFERROR(IF(AND(CG$272=list!$D$3,'Box Calculation'!CG$279&lt;&gt;"h",$E387&lt;&gt;0),0,IF(AND(CG$273=list!$D$2,$E387&lt;&gt;0,TRUNC(VLOOKUP($E387,'Container Panel'!$B$41:$Z$100,$D387,0)/(VLOOKUP(CG$276,UI!$A$12:$O$51,VLOOKUP(CG$279,$B$276:$C$278,2,0),0)/1000))&gt;0),1,TRUNC(VLOOKUP($E387,'Container Panel'!$B$41:$Z$100,$D387,0)/(VLOOKUP(CG$276,UI!$A$12:$O$51,VLOOKUP(CG$279,$B$276:$C$278,2,0),0)/1000)))),"")</f>
        <v/>
      </c>
      <c r="CH387" s="145" t="str">
        <f>IFERROR(IF(AND(CH$272=list!$D$3,'Box Calculation'!CH$279&lt;&gt;"h",$E387&lt;&gt;0),0,IF(AND(CH$273=list!$D$2,$E387&lt;&gt;0,TRUNC(VLOOKUP($E387,'Container Panel'!$B$41:$Z$100,$D387,0)/(VLOOKUP(CH$276,UI!$A$12:$O$51,VLOOKUP(CH$279,$B$276:$C$278,2,0),0)/1000))&gt;0),1,TRUNC(VLOOKUP($E387,'Container Panel'!$B$41:$Z$100,$D387,0)/(VLOOKUP(CH$276,UI!$A$12:$O$51,VLOOKUP(CH$279,$B$276:$C$278,2,0),0)/1000)))),"")</f>
        <v/>
      </c>
      <c r="CI387" s="145" t="str">
        <f>IFERROR(IF(AND(CI$272=list!$D$3,'Box Calculation'!CI$279&lt;&gt;"h",$E387&lt;&gt;0),0,IF(AND(CI$273=list!$D$2,$E387&lt;&gt;0,TRUNC(VLOOKUP($E387,'Container Panel'!$B$41:$Z$100,$D387,0)/(VLOOKUP(CI$276,UI!$A$12:$O$51,VLOOKUP(CI$279,$B$276:$C$278,2,0),0)/1000))&gt;0),1,TRUNC(VLOOKUP($E387,'Container Panel'!$B$41:$Z$100,$D387,0)/(VLOOKUP(CI$276,UI!$A$12:$O$51,VLOOKUP(CI$279,$B$276:$C$278,2,0),0)/1000)))),"")</f>
        <v/>
      </c>
      <c r="CJ387" s="145" t="str">
        <f>IFERROR(IF(AND(CJ$272=list!$D$3,'Box Calculation'!CJ$279&lt;&gt;"h",$E387&lt;&gt;0),0,IF(AND(CJ$273=list!$D$2,$E387&lt;&gt;0,TRUNC(VLOOKUP($E387,'Container Panel'!$B$41:$Z$100,$D387,0)/(VLOOKUP(CJ$276,UI!$A$12:$O$51,VLOOKUP(CJ$279,$B$276:$C$278,2,0),0)/1000))&gt;0),1,TRUNC(VLOOKUP($E387,'Container Panel'!$B$41:$Z$100,$D387,0)/(VLOOKUP(CJ$276,UI!$A$12:$O$51,VLOOKUP(CJ$279,$B$276:$C$278,2,0),0)/1000)))),"")</f>
        <v/>
      </c>
      <c r="CK387" s="145" t="str">
        <f>IFERROR(IF(AND(CK$272=list!$D$3,'Box Calculation'!CK$279&lt;&gt;"h",$E387&lt;&gt;0),0,IF(AND(CK$273=list!$D$2,$E387&lt;&gt;0,TRUNC(VLOOKUP($E387,'Container Panel'!$B$41:$Z$100,$D387,0)/(VLOOKUP(CK$276,UI!$A$12:$O$51,VLOOKUP(CK$279,$B$276:$C$278,2,0),0)/1000))&gt;0),1,TRUNC(VLOOKUP($E387,'Container Panel'!$B$41:$Z$100,$D387,0)/(VLOOKUP(CK$276,UI!$A$12:$O$51,VLOOKUP(CK$279,$B$276:$C$278,2,0),0)/1000)))),"")</f>
        <v/>
      </c>
      <c r="CL387" s="145" t="str">
        <f>IFERROR(IF(AND(CL$272=list!$D$3,'Box Calculation'!CL$279&lt;&gt;"h",$E387&lt;&gt;0),0,IF(AND(CL$273=list!$D$2,$E387&lt;&gt;0,TRUNC(VLOOKUP($E387,'Container Panel'!$B$41:$Z$100,$D387,0)/(VLOOKUP(CL$276,UI!$A$12:$O$51,VLOOKUP(CL$279,$B$276:$C$278,2,0),0)/1000))&gt;0),1,TRUNC(VLOOKUP($E387,'Container Panel'!$B$41:$Z$100,$D387,0)/(VLOOKUP(CL$276,UI!$A$12:$O$51,VLOOKUP(CL$279,$B$276:$C$278,2,0),0)/1000)))),"")</f>
        <v/>
      </c>
      <c r="CM387" s="145" t="str">
        <f>IFERROR(IF(AND(CM$272=list!$D$3,'Box Calculation'!CM$279&lt;&gt;"h",$E387&lt;&gt;0),0,IF(AND(CM$273=list!$D$2,$E387&lt;&gt;0,TRUNC(VLOOKUP($E387,'Container Panel'!$B$41:$Z$100,$D387,0)/(VLOOKUP(CM$276,UI!$A$12:$O$51,VLOOKUP(CM$279,$B$276:$C$278,2,0),0)/1000))&gt;0),1,TRUNC(VLOOKUP($E387,'Container Panel'!$B$41:$Z$100,$D387,0)/(VLOOKUP(CM$276,UI!$A$12:$O$51,VLOOKUP(CM$279,$B$276:$C$278,2,0),0)/1000)))),"")</f>
        <v/>
      </c>
      <c r="CN387" s="145" t="str">
        <f>IFERROR(IF(AND(CN$272=list!$D$3,'Box Calculation'!CN$279&lt;&gt;"h",$E387&lt;&gt;0),0,IF(AND(CN$273=list!$D$2,$E387&lt;&gt;0,TRUNC(VLOOKUP($E387,'Container Panel'!$B$41:$Z$100,$D387,0)/(VLOOKUP(CN$276,UI!$A$12:$O$51,VLOOKUP(CN$279,$B$276:$C$278,2,0),0)/1000))&gt;0),1,TRUNC(VLOOKUP($E387,'Container Panel'!$B$41:$Z$100,$D387,0)/(VLOOKUP(CN$276,UI!$A$12:$O$51,VLOOKUP(CN$279,$B$276:$C$278,2,0),0)/1000)))),"")</f>
        <v/>
      </c>
      <c r="CO387" s="145" t="str">
        <f>IFERROR(IF(AND(CO$272=list!$D$3,'Box Calculation'!CO$279&lt;&gt;"h",$E387&lt;&gt;0),0,IF(AND(CO$273=list!$D$2,$E387&lt;&gt;0,TRUNC(VLOOKUP($E387,'Container Panel'!$B$41:$Z$100,$D387,0)/(VLOOKUP(CO$276,UI!$A$12:$O$51,VLOOKUP(CO$279,$B$276:$C$278,2,0),0)/1000))&gt;0),1,TRUNC(VLOOKUP($E387,'Container Panel'!$B$41:$Z$100,$D387,0)/(VLOOKUP(CO$276,UI!$A$12:$O$51,VLOOKUP(CO$279,$B$276:$C$278,2,0),0)/1000)))),"")</f>
        <v/>
      </c>
      <c r="CP387" s="145" t="str">
        <f>IFERROR(IF(AND(CP$272=list!$D$3,'Box Calculation'!CP$279&lt;&gt;"h",$E387&lt;&gt;0),0,IF(AND(CP$273=list!$D$2,$E387&lt;&gt;0,TRUNC(VLOOKUP($E387,'Container Panel'!$B$41:$Z$100,$D387,0)/(VLOOKUP(CP$276,UI!$A$12:$O$51,VLOOKUP(CP$279,$B$276:$C$278,2,0),0)/1000))&gt;0),1,TRUNC(VLOOKUP($E387,'Container Panel'!$B$41:$Z$100,$D387,0)/(VLOOKUP(CP$276,UI!$A$12:$O$51,VLOOKUP(CP$279,$B$276:$C$278,2,0),0)/1000)))),"")</f>
        <v/>
      </c>
      <c r="CQ387" s="145" t="str">
        <f>IFERROR(IF(AND(CQ$272=list!$D$3,'Box Calculation'!CQ$279&lt;&gt;"h",$E387&lt;&gt;0),0,IF(AND(CQ$273=list!$D$2,$E387&lt;&gt;0,TRUNC(VLOOKUP($E387,'Container Panel'!$B$41:$Z$100,$D387,0)/(VLOOKUP(CQ$276,UI!$A$12:$O$51,VLOOKUP(CQ$279,$B$276:$C$278,2,0),0)/1000))&gt;0),1,TRUNC(VLOOKUP($E387,'Container Panel'!$B$41:$Z$100,$D387,0)/(VLOOKUP(CQ$276,UI!$A$12:$O$51,VLOOKUP(CQ$279,$B$276:$C$278,2,0),0)/1000)))),"")</f>
        <v/>
      </c>
      <c r="CR387" s="145" t="str">
        <f>IFERROR(IF(AND(CR$272=list!$D$3,'Box Calculation'!CR$279&lt;&gt;"h",$E387&lt;&gt;0),0,IF(AND(CR$273=list!$D$2,$E387&lt;&gt;0,TRUNC(VLOOKUP($E387,'Container Panel'!$B$41:$Z$100,$D387,0)/(VLOOKUP(CR$276,UI!$A$12:$O$51,VLOOKUP(CR$279,$B$276:$C$278,2,0),0)/1000))&gt;0),1,TRUNC(VLOOKUP($E387,'Container Panel'!$B$41:$Z$100,$D387,0)/(VLOOKUP(CR$276,UI!$A$12:$O$51,VLOOKUP(CR$279,$B$276:$C$278,2,0),0)/1000)))),"")</f>
        <v/>
      </c>
      <c r="CS387" s="145" t="str">
        <f>IFERROR(IF(AND(CS$272=list!$D$3,'Box Calculation'!CS$279&lt;&gt;"h",$E387&lt;&gt;0),0,IF(AND(CS$273=list!$D$2,$E387&lt;&gt;0,TRUNC(VLOOKUP($E387,'Container Panel'!$B$41:$Z$100,$D387,0)/(VLOOKUP(CS$276,UI!$A$12:$O$51,VLOOKUP(CS$279,$B$276:$C$278,2,0),0)/1000))&gt;0),1,TRUNC(VLOOKUP($E387,'Container Panel'!$B$41:$Z$100,$D387,0)/(VLOOKUP(CS$276,UI!$A$12:$O$51,VLOOKUP(CS$279,$B$276:$C$278,2,0),0)/1000)))),"")</f>
        <v/>
      </c>
      <c r="CT387" s="145" t="str">
        <f>IFERROR(IF(AND(CT$272=list!$D$3,'Box Calculation'!CT$279&lt;&gt;"h",$E387&lt;&gt;0),0,IF(AND(CT$273=list!$D$2,$E387&lt;&gt;0,TRUNC(VLOOKUP($E387,'Container Panel'!$B$41:$Z$100,$D387,0)/(VLOOKUP(CT$276,UI!$A$12:$O$51,VLOOKUP(CT$279,$B$276:$C$278,2,0),0)/1000))&gt;0),1,TRUNC(VLOOKUP($E387,'Container Panel'!$B$41:$Z$100,$D387,0)/(VLOOKUP(CT$276,UI!$A$12:$O$51,VLOOKUP(CT$279,$B$276:$C$278,2,0),0)/1000)))),"")</f>
        <v/>
      </c>
      <c r="CU387" s="145" t="str">
        <f>IFERROR(IF(AND(CU$272=list!$D$3,'Box Calculation'!CU$279&lt;&gt;"h",$E387&lt;&gt;0),0,IF(AND(CU$273=list!$D$2,$E387&lt;&gt;0,TRUNC(VLOOKUP($E387,'Container Panel'!$B$41:$Z$100,$D387,0)/(VLOOKUP(CU$276,UI!$A$12:$O$51,VLOOKUP(CU$279,$B$276:$C$278,2,0),0)/1000))&gt;0),1,TRUNC(VLOOKUP($E387,'Container Panel'!$B$41:$Z$100,$D387,0)/(VLOOKUP(CU$276,UI!$A$12:$O$51,VLOOKUP(CU$279,$B$276:$C$278,2,0),0)/1000)))),"")</f>
        <v/>
      </c>
      <c r="CV387" s="145" t="str">
        <f>IFERROR(IF(AND(CV$272=list!$D$3,'Box Calculation'!CV$279&lt;&gt;"h",$E387&lt;&gt;0),0,IF(AND(CV$273=list!$D$2,$E387&lt;&gt;0,TRUNC(VLOOKUP($E387,'Container Panel'!$B$41:$Z$100,$D387,0)/(VLOOKUP(CV$276,UI!$A$12:$O$51,VLOOKUP(CV$279,$B$276:$C$278,2,0),0)/1000))&gt;0),1,TRUNC(VLOOKUP($E387,'Container Panel'!$B$41:$Z$100,$D387,0)/(VLOOKUP(CV$276,UI!$A$12:$O$51,VLOOKUP(CV$279,$B$276:$C$278,2,0),0)/1000)))),"")</f>
        <v/>
      </c>
      <c r="CW387" s="145" t="str">
        <f>IFERROR(IF(AND(CW$272=list!$D$3,'Box Calculation'!CW$279&lt;&gt;"h",$E387&lt;&gt;0),0,IF(AND(CW$273=list!$D$2,$E387&lt;&gt;0,TRUNC(VLOOKUP($E387,'Container Panel'!$B$41:$Z$100,$D387,0)/(VLOOKUP(CW$276,UI!$A$12:$O$51,VLOOKUP(CW$279,$B$276:$C$278,2,0),0)/1000))&gt;0),1,TRUNC(VLOOKUP($E387,'Container Panel'!$B$41:$Z$100,$D387,0)/(VLOOKUP(CW$276,UI!$A$12:$O$51,VLOOKUP(CW$279,$B$276:$C$278,2,0),0)/1000)))),"")</f>
        <v/>
      </c>
      <c r="CX387" s="145" t="str">
        <f>IFERROR(IF(AND(CX$272=list!$D$3,'Box Calculation'!CX$279&lt;&gt;"h",$E387&lt;&gt;0),0,IF(AND(CX$273=list!$D$2,$E387&lt;&gt;0,TRUNC(VLOOKUP($E387,'Container Panel'!$B$41:$Z$100,$D387,0)/(VLOOKUP(CX$276,UI!$A$12:$O$51,VLOOKUP(CX$279,$B$276:$C$278,2,0),0)/1000))&gt;0),1,TRUNC(VLOOKUP($E387,'Container Panel'!$B$41:$Z$100,$D387,0)/(VLOOKUP(CX$276,UI!$A$12:$O$51,VLOOKUP(CX$279,$B$276:$C$278,2,0),0)/1000)))),"")</f>
        <v/>
      </c>
      <c r="CY387" s="145" t="str">
        <f>IFERROR(IF(AND(CY$272=list!$D$3,'Box Calculation'!CY$279&lt;&gt;"h",$E387&lt;&gt;0),0,IF(AND(CY$273=list!$D$2,$E387&lt;&gt;0,TRUNC(VLOOKUP($E387,'Container Panel'!$B$41:$Z$100,$D387,0)/(VLOOKUP(CY$276,UI!$A$12:$O$51,VLOOKUP(CY$279,$B$276:$C$278,2,0),0)/1000))&gt;0),1,TRUNC(VLOOKUP($E387,'Container Panel'!$B$41:$Z$100,$D387,0)/(VLOOKUP(CY$276,UI!$A$12:$O$51,VLOOKUP(CY$279,$B$276:$C$278,2,0),0)/1000)))),"")</f>
        <v/>
      </c>
      <c r="CZ387" s="145" t="str">
        <f>IFERROR(IF(AND(CZ$272=list!$D$3,'Box Calculation'!CZ$279&lt;&gt;"h",$E387&lt;&gt;0),0,IF(AND(CZ$273=list!$D$2,$E387&lt;&gt;0,TRUNC(VLOOKUP($E387,'Container Panel'!$B$41:$Z$100,$D387,0)/(VLOOKUP(CZ$276,UI!$A$12:$O$51,VLOOKUP(CZ$279,$B$276:$C$278,2,0),0)/1000))&gt;0),1,TRUNC(VLOOKUP($E387,'Container Panel'!$B$41:$Z$100,$D387,0)/(VLOOKUP(CZ$276,UI!$A$12:$O$51,VLOOKUP(CZ$279,$B$276:$C$278,2,0),0)/1000)))),"")</f>
        <v/>
      </c>
      <c r="DA387" s="145" t="str">
        <f>IFERROR(IF(AND(DA$272=list!$D$3,'Box Calculation'!DA$279&lt;&gt;"h",$E387&lt;&gt;0),0,IF(AND(DA$273=list!$D$2,$E387&lt;&gt;0,TRUNC(VLOOKUP($E387,'Container Panel'!$B$41:$Z$100,$D387,0)/(VLOOKUP(DA$276,UI!$A$12:$O$51,VLOOKUP(DA$279,$B$276:$C$278,2,0),0)/1000))&gt;0),1,TRUNC(VLOOKUP($E387,'Container Panel'!$B$41:$Z$100,$D387,0)/(VLOOKUP(DA$276,UI!$A$12:$O$51,VLOOKUP(DA$279,$B$276:$C$278,2,0),0)/1000)))),"")</f>
        <v/>
      </c>
      <c r="DB387" s="145" t="str">
        <f>IFERROR(IF(AND(DB$272=list!$D$3,'Box Calculation'!DB$279&lt;&gt;"h",$E387&lt;&gt;0),0,IF(AND(DB$273=list!$D$2,$E387&lt;&gt;0,TRUNC(VLOOKUP($E387,'Container Panel'!$B$41:$Z$100,$D387,0)/(VLOOKUP(DB$276,UI!$A$12:$O$51,VLOOKUP(DB$279,$B$276:$C$278,2,0),0)/1000))&gt;0),1,TRUNC(VLOOKUP($E387,'Container Panel'!$B$41:$Z$100,$D387,0)/(VLOOKUP(DB$276,UI!$A$12:$O$51,VLOOKUP(DB$279,$B$276:$C$278,2,0),0)/1000)))),"")</f>
        <v/>
      </c>
      <c r="DC387" s="145" t="str">
        <f>IFERROR(IF(AND(DC$272=list!$D$3,'Box Calculation'!DC$279&lt;&gt;"h",$E387&lt;&gt;0),0,IF(AND(DC$273=list!$D$2,$E387&lt;&gt;0,TRUNC(VLOOKUP($E387,'Container Panel'!$B$41:$Z$100,$D387,0)/(VLOOKUP(DC$276,UI!$A$12:$O$51,VLOOKUP(DC$279,$B$276:$C$278,2,0),0)/1000))&gt;0),1,TRUNC(VLOOKUP($E387,'Container Panel'!$B$41:$Z$100,$D387,0)/(VLOOKUP(DC$276,UI!$A$12:$O$51,VLOOKUP(DC$279,$B$276:$C$278,2,0),0)/1000)))),"")</f>
        <v/>
      </c>
      <c r="DD387" s="145" t="str">
        <f>IFERROR(IF(AND(DD$272=list!$D$3,'Box Calculation'!DD$279&lt;&gt;"h",$E387&lt;&gt;0),0,IF(AND(DD$273=list!$D$2,$E387&lt;&gt;0,TRUNC(VLOOKUP($E387,'Container Panel'!$B$41:$Z$100,$D387,0)/(VLOOKUP(DD$276,UI!$A$12:$O$51,VLOOKUP(DD$279,$B$276:$C$278,2,0),0)/1000))&gt;0),1,TRUNC(VLOOKUP($E387,'Container Panel'!$B$41:$Z$100,$D387,0)/(VLOOKUP(DD$276,UI!$A$12:$O$51,VLOOKUP(DD$279,$B$276:$C$278,2,0),0)/1000)))),"")</f>
        <v/>
      </c>
      <c r="DE387" s="145" t="str">
        <f>IFERROR(IF(AND(DE$272=list!$D$3,'Box Calculation'!DE$279&lt;&gt;"h",$E387&lt;&gt;0),0,IF(AND(DE$273=list!$D$2,$E387&lt;&gt;0,TRUNC(VLOOKUP($E387,'Container Panel'!$B$41:$Z$100,$D387,0)/(VLOOKUP(DE$276,UI!$A$12:$O$51,VLOOKUP(DE$279,$B$276:$C$278,2,0),0)/1000))&gt;0),1,TRUNC(VLOOKUP($E387,'Container Panel'!$B$41:$Z$100,$D387,0)/(VLOOKUP(DE$276,UI!$A$12:$O$51,VLOOKUP(DE$279,$B$276:$C$278,2,0),0)/1000)))),"")</f>
        <v/>
      </c>
      <c r="DF387" s="145" t="str">
        <f>IFERROR(IF(AND(DF$272=list!$D$3,'Box Calculation'!DF$279&lt;&gt;"h",$E387&lt;&gt;0),0,IF(AND(DF$273=list!$D$2,$E387&lt;&gt;0,TRUNC(VLOOKUP($E387,'Container Panel'!$B$41:$Z$100,$D387,0)/(VLOOKUP(DF$276,UI!$A$12:$O$51,VLOOKUP(DF$279,$B$276:$C$278,2,0),0)/1000))&gt;0),1,TRUNC(VLOOKUP($E387,'Container Panel'!$B$41:$Z$100,$D387,0)/(VLOOKUP(DF$276,UI!$A$12:$O$51,VLOOKUP(DF$279,$B$276:$C$278,2,0),0)/1000)))),"")</f>
        <v/>
      </c>
      <c r="DG387" s="145" t="str">
        <f>IFERROR(IF(AND(DG$272=list!$D$3,'Box Calculation'!DG$279&lt;&gt;"h",$E387&lt;&gt;0),0,IF(AND(DG$273=list!$D$2,$E387&lt;&gt;0,TRUNC(VLOOKUP($E387,'Container Panel'!$B$41:$Z$100,$D387,0)/(VLOOKUP(DG$276,UI!$A$12:$O$51,VLOOKUP(DG$279,$B$276:$C$278,2,0),0)/1000))&gt;0),1,TRUNC(VLOOKUP($E387,'Container Panel'!$B$41:$Z$100,$D387,0)/(VLOOKUP(DG$276,UI!$A$12:$O$51,VLOOKUP(DG$279,$B$276:$C$278,2,0),0)/1000)))),"")</f>
        <v/>
      </c>
      <c r="DH387" s="145" t="str">
        <f>IFERROR(IF(AND(DH$272=list!$D$3,'Box Calculation'!DH$279&lt;&gt;"h",$E387&lt;&gt;0),0,IF(AND(DH$273=list!$D$2,$E387&lt;&gt;0,TRUNC(VLOOKUP($E387,'Container Panel'!$B$41:$Z$100,$D387,0)/(VLOOKUP(DH$276,UI!$A$12:$O$51,VLOOKUP(DH$279,$B$276:$C$278,2,0),0)/1000))&gt;0),1,TRUNC(VLOOKUP($E387,'Container Panel'!$B$41:$Z$100,$D387,0)/(VLOOKUP(DH$276,UI!$A$12:$O$51,VLOOKUP(DH$279,$B$276:$C$278,2,0),0)/1000)))),"")</f>
        <v/>
      </c>
      <c r="DI387" s="145" t="str">
        <f>IFERROR(IF(AND(DI$272=list!$D$3,'Box Calculation'!DI$279&lt;&gt;"h",$E387&lt;&gt;0),0,IF(AND(DI$273=list!$D$2,$E387&lt;&gt;0,TRUNC(VLOOKUP($E387,'Container Panel'!$B$41:$Z$100,$D387,0)/(VLOOKUP(DI$276,UI!$A$12:$O$51,VLOOKUP(DI$279,$B$276:$C$278,2,0),0)/1000))&gt;0),1,TRUNC(VLOOKUP($E387,'Container Panel'!$B$41:$Z$100,$D387,0)/(VLOOKUP(DI$276,UI!$A$12:$O$51,VLOOKUP(DI$279,$B$276:$C$278,2,0),0)/1000)))),"")</f>
        <v/>
      </c>
      <c r="DJ387" s="145" t="str">
        <f>IFERROR(IF(AND(DJ$272=list!$D$3,'Box Calculation'!DJ$279&lt;&gt;"h",$E387&lt;&gt;0),0,IF(AND(DJ$273=list!$D$2,$E387&lt;&gt;0,TRUNC(VLOOKUP($E387,'Container Panel'!$B$41:$Z$100,$D387,0)/(VLOOKUP(DJ$276,UI!$A$12:$O$51,VLOOKUP(DJ$279,$B$276:$C$278,2,0),0)/1000))&gt;0),1,TRUNC(VLOOKUP($E387,'Container Panel'!$B$41:$Z$100,$D387,0)/(VLOOKUP(DJ$276,UI!$A$12:$O$51,VLOOKUP(DJ$279,$B$276:$C$278,2,0),0)/1000)))),"")</f>
        <v/>
      </c>
      <c r="DK387" s="145" t="str">
        <f>IFERROR(IF(AND(DK$272=list!$D$3,'Box Calculation'!DK$279&lt;&gt;"h",$E387&lt;&gt;0),0,IF(AND(DK$273=list!$D$2,$E387&lt;&gt;0,TRUNC(VLOOKUP($E387,'Container Panel'!$B$41:$Z$100,$D387,0)/(VLOOKUP(DK$276,UI!$A$12:$O$51,VLOOKUP(DK$279,$B$276:$C$278,2,0),0)/1000))&gt;0),1,TRUNC(VLOOKUP($E387,'Container Panel'!$B$41:$Z$100,$D387,0)/(VLOOKUP(DK$276,UI!$A$12:$O$51,VLOOKUP(DK$279,$B$276:$C$278,2,0),0)/1000)))),"")</f>
        <v/>
      </c>
      <c r="DL387" s="145" t="str">
        <f>IFERROR(IF(AND(DL$272=list!$D$3,'Box Calculation'!DL$279&lt;&gt;"h",$E387&lt;&gt;0),0,IF(AND(DL$273=list!$D$2,$E387&lt;&gt;0,TRUNC(VLOOKUP($E387,'Container Panel'!$B$41:$Z$100,$D387,0)/(VLOOKUP(DL$276,UI!$A$12:$O$51,VLOOKUP(DL$279,$B$276:$C$278,2,0),0)/1000))&gt;0),1,TRUNC(VLOOKUP($E387,'Container Panel'!$B$41:$Z$100,$D387,0)/(VLOOKUP(DL$276,UI!$A$12:$O$51,VLOOKUP(DL$279,$B$276:$C$278,2,0),0)/1000)))),"")</f>
        <v/>
      </c>
      <c r="DM387" s="145" t="str">
        <f>IFERROR(IF(AND(DM$272=list!$D$3,'Box Calculation'!DM$279&lt;&gt;"h",$E387&lt;&gt;0),0,IF(AND(DM$273=list!$D$2,$E387&lt;&gt;0,TRUNC(VLOOKUP($E387,'Container Panel'!$B$41:$Z$100,$D387,0)/(VLOOKUP(DM$276,UI!$A$12:$O$51,VLOOKUP(DM$279,$B$276:$C$278,2,0),0)/1000))&gt;0),1,TRUNC(VLOOKUP($E387,'Container Panel'!$B$41:$Z$100,$D387,0)/(VLOOKUP(DM$276,UI!$A$12:$O$51,VLOOKUP(DM$279,$B$276:$C$278,2,0),0)/1000)))),"")</f>
        <v/>
      </c>
      <c r="DN387" s="145" t="str">
        <f>IFERROR(IF(AND(DN$272=list!$D$3,'Box Calculation'!DN$279&lt;&gt;"h",$E387&lt;&gt;0),0,IF(AND(DN$273=list!$D$2,$E387&lt;&gt;0,TRUNC(VLOOKUP($E387,'Container Panel'!$B$41:$Z$100,$D387,0)/(VLOOKUP(DN$276,UI!$A$12:$O$51,VLOOKUP(DN$279,$B$276:$C$278,2,0),0)/1000))&gt;0),1,TRUNC(VLOOKUP($E387,'Container Panel'!$B$41:$Z$100,$D387,0)/(VLOOKUP(DN$276,UI!$A$12:$O$51,VLOOKUP(DN$279,$B$276:$C$278,2,0),0)/1000)))),"")</f>
        <v/>
      </c>
      <c r="DO387" s="145" t="str">
        <f>IFERROR(IF(AND(DO$272=list!$D$3,'Box Calculation'!DO$279&lt;&gt;"h",$E387&lt;&gt;0),0,IF(AND(DO$273=list!$D$2,$E387&lt;&gt;0,TRUNC(VLOOKUP($E387,'Container Panel'!$B$41:$Z$100,$D387,0)/(VLOOKUP(DO$276,UI!$A$12:$O$51,VLOOKUP(DO$279,$B$276:$C$278,2,0),0)/1000))&gt;0),1,TRUNC(VLOOKUP($E387,'Container Panel'!$B$41:$Z$100,$D387,0)/(VLOOKUP(DO$276,UI!$A$12:$O$51,VLOOKUP(DO$279,$B$276:$C$278,2,0),0)/1000)))),"")</f>
        <v/>
      </c>
      <c r="DP387" s="145" t="str">
        <f>IFERROR(IF(AND(DP$272=list!$D$3,'Box Calculation'!DP$279&lt;&gt;"h",$E387&lt;&gt;0),0,IF(AND(DP$273=list!$D$2,$E387&lt;&gt;0,TRUNC(VLOOKUP($E387,'Container Panel'!$B$41:$Z$100,$D387,0)/(VLOOKUP(DP$276,UI!$A$12:$O$51,VLOOKUP(DP$279,$B$276:$C$278,2,0),0)/1000))&gt;0),1,TRUNC(VLOOKUP($E387,'Container Panel'!$B$41:$Z$100,$D387,0)/(VLOOKUP(DP$276,UI!$A$12:$O$51,VLOOKUP(DP$279,$B$276:$C$278,2,0),0)/1000)))),"")</f>
        <v/>
      </c>
      <c r="DQ387" s="145" t="str">
        <f>IFERROR(IF(AND(DQ$272=list!$D$3,'Box Calculation'!DQ$279&lt;&gt;"h",$E387&lt;&gt;0),0,IF(AND(DQ$273=list!$D$2,$E387&lt;&gt;0,TRUNC(VLOOKUP($E387,'Container Panel'!$B$41:$Z$100,$D387,0)/(VLOOKUP(DQ$276,UI!$A$12:$O$51,VLOOKUP(DQ$279,$B$276:$C$278,2,0),0)/1000))&gt;0),1,TRUNC(VLOOKUP($E387,'Container Panel'!$B$41:$Z$100,$D387,0)/(VLOOKUP(DQ$276,UI!$A$12:$O$51,VLOOKUP(DQ$279,$B$276:$C$278,2,0),0)/1000)))),"")</f>
        <v/>
      </c>
      <c r="DR387" s="145" t="str">
        <f>IFERROR(IF(AND(DR$272=list!$D$3,'Box Calculation'!DR$279&lt;&gt;"h",$E387&lt;&gt;0),0,IF(AND(DR$273=list!$D$2,$E387&lt;&gt;0,TRUNC(VLOOKUP($E387,'Container Panel'!$B$41:$Z$100,$D387,0)/(VLOOKUP(DR$276,UI!$A$12:$O$51,VLOOKUP(DR$279,$B$276:$C$278,2,0),0)/1000))&gt;0),1,TRUNC(VLOOKUP($E387,'Container Panel'!$B$41:$Z$100,$D387,0)/(VLOOKUP(DR$276,UI!$A$12:$O$51,VLOOKUP(DR$279,$B$276:$C$278,2,0),0)/1000)))),"")</f>
        <v/>
      </c>
      <c r="DS387" s="145" t="str">
        <f>IFERROR(IF(AND(DS$272=list!$D$3,'Box Calculation'!DS$279&lt;&gt;"h",$E387&lt;&gt;0),0,IF(AND(DS$273=list!$D$2,$E387&lt;&gt;0,TRUNC(VLOOKUP($E387,'Container Panel'!$B$41:$Z$100,$D387,0)/(VLOOKUP(DS$276,UI!$A$12:$O$51,VLOOKUP(DS$279,$B$276:$C$278,2,0),0)/1000))&gt;0),1,TRUNC(VLOOKUP($E387,'Container Panel'!$B$41:$Z$100,$D387,0)/(VLOOKUP(DS$276,UI!$A$12:$O$51,VLOOKUP(DS$279,$B$276:$C$278,2,0),0)/1000)))),"")</f>
        <v/>
      </c>
      <c r="DT387" s="145" t="str">
        <f>IFERROR(IF(AND(DT$272=list!$D$3,'Box Calculation'!DT$279&lt;&gt;"h",$E387&lt;&gt;0),0,IF(AND(DT$273=list!$D$2,$E387&lt;&gt;0,TRUNC(VLOOKUP($E387,'Container Panel'!$B$41:$Z$100,$D387,0)/(VLOOKUP(DT$276,UI!$A$12:$O$51,VLOOKUP(DT$279,$B$276:$C$278,2,0),0)/1000))&gt;0),1,TRUNC(VLOOKUP($E387,'Container Panel'!$B$41:$Z$100,$D387,0)/(VLOOKUP(DT$276,UI!$A$12:$O$51,VLOOKUP(DT$279,$B$276:$C$278,2,0),0)/1000)))),"")</f>
        <v/>
      </c>
      <c r="DU387" s="145" t="str">
        <f>IFERROR(IF(AND(DU$272=list!$D$3,'Box Calculation'!DU$279&lt;&gt;"h",$E387&lt;&gt;0),0,IF(AND(DU$273=list!$D$2,$E387&lt;&gt;0,TRUNC(VLOOKUP($E387,'Container Panel'!$B$41:$Z$100,$D387,0)/(VLOOKUP(DU$276,UI!$A$12:$O$51,VLOOKUP(DU$279,$B$276:$C$278,2,0),0)/1000))&gt;0),1,TRUNC(VLOOKUP($E387,'Container Panel'!$B$41:$Z$100,$D387,0)/(VLOOKUP(DU$276,UI!$A$12:$O$51,VLOOKUP(DU$279,$B$276:$C$278,2,0),0)/1000)))),"")</f>
        <v/>
      </c>
      <c r="DV387" s="145" t="str">
        <f>IFERROR(IF(AND(DV$272=list!$D$3,'Box Calculation'!DV$279&lt;&gt;"h",$E387&lt;&gt;0),0,IF(AND(DV$273=list!$D$2,$E387&lt;&gt;0,TRUNC(VLOOKUP($E387,'Container Panel'!$B$41:$Z$100,$D387,0)/(VLOOKUP(DV$276,UI!$A$12:$O$51,VLOOKUP(DV$279,$B$276:$C$278,2,0),0)/1000))&gt;0),1,TRUNC(VLOOKUP($E387,'Container Panel'!$B$41:$Z$100,$D387,0)/(VLOOKUP(DV$276,UI!$A$12:$O$51,VLOOKUP(DV$279,$B$276:$C$278,2,0),0)/1000)))),"")</f>
        <v/>
      </c>
      <c r="DW387" s="145" t="str">
        <f>IFERROR(IF(AND(DW$272=list!$D$3,'Box Calculation'!DW$279&lt;&gt;"h",$E387&lt;&gt;0),0,IF(AND(DW$273=list!$D$2,$E387&lt;&gt;0,TRUNC(VLOOKUP($E387,'Container Panel'!$B$41:$Z$100,$D387,0)/(VLOOKUP(DW$276,UI!$A$12:$O$51,VLOOKUP(DW$279,$B$276:$C$278,2,0),0)/1000))&gt;0),1,TRUNC(VLOOKUP($E387,'Container Panel'!$B$41:$Z$100,$D387,0)/(VLOOKUP(DW$276,UI!$A$12:$O$51,VLOOKUP(DW$279,$B$276:$C$278,2,0),0)/1000)))),"")</f>
        <v/>
      </c>
      <c r="DX387" s="145" t="str">
        <f>IFERROR(IF(AND(DX$272=list!$D$3,'Box Calculation'!DX$279&lt;&gt;"h",$E387&lt;&gt;0),0,IF(AND(DX$273=list!$D$2,$E387&lt;&gt;0,TRUNC(VLOOKUP($E387,'Container Panel'!$B$41:$Z$100,$D387,0)/(VLOOKUP(DX$276,UI!$A$12:$O$51,VLOOKUP(DX$279,$B$276:$C$278,2,0),0)/1000))&gt;0),1,TRUNC(VLOOKUP($E387,'Container Panel'!$B$41:$Z$100,$D387,0)/(VLOOKUP(DX$276,UI!$A$12:$O$51,VLOOKUP(DX$279,$B$276:$C$278,2,0),0)/1000)))),"")</f>
        <v/>
      </c>
      <c r="DY387" s="145" t="str">
        <f>IFERROR(IF(AND(DY$272=list!$D$3,'Box Calculation'!DY$279&lt;&gt;"h",$E387&lt;&gt;0),0,IF(AND(DY$273=list!$D$2,$E387&lt;&gt;0,TRUNC(VLOOKUP($E387,'Container Panel'!$B$41:$Z$100,$D387,0)/(VLOOKUP(DY$276,UI!$A$12:$O$51,VLOOKUP(DY$279,$B$276:$C$278,2,0),0)/1000))&gt;0),1,TRUNC(VLOOKUP($E387,'Container Panel'!$B$41:$Z$100,$D387,0)/(VLOOKUP(DY$276,UI!$A$12:$O$51,VLOOKUP(DY$279,$B$276:$C$278,2,0),0)/1000)))),"")</f>
        <v/>
      </c>
      <c r="DZ387" s="145" t="str">
        <f>IFERROR(IF(AND(DZ$272=list!$D$3,'Box Calculation'!DZ$279&lt;&gt;"h",$E387&lt;&gt;0),0,IF(AND(DZ$273=list!$D$2,$E387&lt;&gt;0,TRUNC(VLOOKUP($E387,'Container Panel'!$B$41:$Z$100,$D387,0)/(VLOOKUP(DZ$276,UI!$A$12:$O$51,VLOOKUP(DZ$279,$B$276:$C$278,2,0),0)/1000))&gt;0),1,TRUNC(VLOOKUP($E387,'Container Panel'!$B$41:$Z$100,$D387,0)/(VLOOKUP(DZ$276,UI!$A$12:$O$51,VLOOKUP(DZ$279,$B$276:$C$278,2,0),0)/1000)))),"")</f>
        <v/>
      </c>
      <c r="EA387" s="145" t="str">
        <f>IFERROR(IF(AND(EA$272=list!$D$3,'Box Calculation'!EA$279&lt;&gt;"h",$E387&lt;&gt;0),0,IF(AND(EA$273=list!$D$2,$E387&lt;&gt;0,TRUNC(VLOOKUP($E387,'Container Panel'!$B$41:$Z$100,$D387,0)/(VLOOKUP(EA$276,UI!$A$12:$O$51,VLOOKUP(EA$279,$B$276:$C$278,2,0),0)/1000))&gt;0),1,TRUNC(VLOOKUP($E387,'Container Panel'!$B$41:$Z$100,$D387,0)/(VLOOKUP(EA$276,UI!$A$12:$O$51,VLOOKUP(EA$279,$B$276:$C$278,2,0),0)/1000)))),"")</f>
        <v/>
      </c>
      <c r="EB387" s="145" t="str">
        <f>IFERROR(IF(AND(EB$272=list!$D$3,'Box Calculation'!EB$279&lt;&gt;"h",$E387&lt;&gt;0),0,IF(AND(EB$273=list!$D$2,$E387&lt;&gt;0,TRUNC(VLOOKUP($E387,'Container Panel'!$B$41:$Z$100,$D387,0)/(VLOOKUP(EB$276,UI!$A$12:$O$51,VLOOKUP(EB$279,$B$276:$C$278,2,0),0)/1000))&gt;0),1,TRUNC(VLOOKUP($E387,'Container Panel'!$B$41:$Z$100,$D387,0)/(VLOOKUP(EB$276,UI!$A$12:$O$51,VLOOKUP(EB$279,$B$276:$C$278,2,0),0)/1000)))),"")</f>
        <v/>
      </c>
      <c r="EC387" s="145" t="str">
        <f>IFERROR(IF(AND(EC$272=list!$D$3,'Box Calculation'!EC$279&lt;&gt;"h",$E387&lt;&gt;0),0,IF(AND(EC$273=list!$D$2,$E387&lt;&gt;0,TRUNC(VLOOKUP($E387,'Container Panel'!$B$41:$Z$100,$D387,0)/(VLOOKUP(EC$276,UI!$A$12:$O$51,VLOOKUP(EC$279,$B$276:$C$278,2,0),0)/1000))&gt;0),1,TRUNC(VLOOKUP($E387,'Container Panel'!$B$41:$Z$100,$D387,0)/(VLOOKUP(EC$276,UI!$A$12:$O$51,VLOOKUP(EC$279,$B$276:$C$278,2,0),0)/1000)))),"")</f>
        <v/>
      </c>
      <c r="ED387" s="145" t="str">
        <f>IFERROR(IF(AND(ED$272=list!$D$3,'Box Calculation'!ED$279&lt;&gt;"h",$E387&lt;&gt;0),0,IF(AND(ED$273=list!$D$2,$E387&lt;&gt;0,TRUNC(VLOOKUP($E387,'Container Panel'!$B$41:$Z$100,$D387,0)/(VLOOKUP(ED$276,UI!$A$12:$O$51,VLOOKUP(ED$279,$B$276:$C$278,2,0),0)/1000))&gt;0),1,TRUNC(VLOOKUP($E387,'Container Panel'!$B$41:$Z$100,$D387,0)/(VLOOKUP(ED$276,UI!$A$12:$O$51,VLOOKUP(ED$279,$B$276:$C$278,2,0),0)/1000)))),"")</f>
        <v/>
      </c>
      <c r="EE387" s="145" t="str">
        <f>IFERROR(IF(AND(EE$272=list!$D$3,'Box Calculation'!EE$279&lt;&gt;"h",$E387&lt;&gt;0),0,IF(AND(EE$273=list!$D$2,$E387&lt;&gt;0,TRUNC(VLOOKUP($E387,'Container Panel'!$B$41:$Z$100,$D387,0)/(VLOOKUP(EE$276,UI!$A$12:$O$51,VLOOKUP(EE$279,$B$276:$C$278,2,0),0)/1000))&gt;0),1,TRUNC(VLOOKUP($E387,'Container Panel'!$B$41:$Z$100,$D387,0)/(VLOOKUP(EE$276,UI!$A$12:$O$51,VLOOKUP(EE$279,$B$276:$C$278,2,0),0)/1000)))),"")</f>
        <v/>
      </c>
      <c r="EF387" s="145" t="str">
        <f>IFERROR(IF(AND(EF$272=list!$D$3,'Box Calculation'!EF$279&lt;&gt;"h",$E387&lt;&gt;0),0,IF(AND(EF$273=list!$D$2,$E387&lt;&gt;0,TRUNC(VLOOKUP($E387,'Container Panel'!$B$41:$Z$100,$D387,0)/(VLOOKUP(EF$276,UI!$A$12:$O$51,VLOOKUP(EF$279,$B$276:$C$278,2,0),0)/1000))&gt;0),1,TRUNC(VLOOKUP($E387,'Container Panel'!$B$41:$Z$100,$D387,0)/(VLOOKUP(EF$276,UI!$A$12:$O$51,VLOOKUP(EF$279,$B$276:$C$278,2,0),0)/1000)))),"")</f>
        <v/>
      </c>
      <c r="EG387" s="145" t="str">
        <f>IFERROR(IF(AND(EG$272=list!$D$3,'Box Calculation'!EG$279&lt;&gt;"h",$E387&lt;&gt;0),0,IF(AND(EG$273=list!$D$2,$E387&lt;&gt;0,TRUNC(VLOOKUP($E387,'Container Panel'!$B$41:$Z$100,$D387,0)/(VLOOKUP(EG$276,UI!$A$12:$O$51,VLOOKUP(EG$279,$B$276:$C$278,2,0),0)/1000))&gt;0),1,TRUNC(VLOOKUP($E387,'Container Panel'!$B$41:$Z$100,$D387,0)/(VLOOKUP(EG$276,UI!$A$12:$O$51,VLOOKUP(EG$279,$B$276:$C$278,2,0),0)/1000)))),"")</f>
        <v/>
      </c>
      <c r="EH387" s="145" t="str">
        <f>IFERROR(IF(AND(EH$272=list!$D$3,'Box Calculation'!EH$279&lt;&gt;"h",$E387&lt;&gt;0),0,IF(AND(EH$273=list!$D$2,$E387&lt;&gt;0,TRUNC(VLOOKUP($E387,'Container Panel'!$B$41:$Z$100,$D387,0)/(VLOOKUP(EH$276,UI!$A$12:$O$51,VLOOKUP(EH$279,$B$276:$C$278,2,0),0)/1000))&gt;0),1,TRUNC(VLOOKUP($E387,'Container Panel'!$B$41:$Z$100,$D387,0)/(VLOOKUP(EH$276,UI!$A$12:$O$51,VLOOKUP(EH$279,$B$276:$C$278,2,0),0)/1000)))),"")</f>
        <v/>
      </c>
      <c r="EI387" s="145" t="str">
        <f>IFERROR(IF(AND(EI$272=list!$D$3,'Box Calculation'!EI$279&lt;&gt;"h",$E387&lt;&gt;0),0,IF(AND(EI$273=list!$D$2,$E387&lt;&gt;0,TRUNC(VLOOKUP($E387,'Container Panel'!$B$41:$Z$100,$D387,0)/(VLOOKUP(EI$276,UI!$A$12:$O$51,VLOOKUP(EI$279,$B$276:$C$278,2,0),0)/1000))&gt;0),1,TRUNC(VLOOKUP($E387,'Container Panel'!$B$41:$Z$100,$D387,0)/(VLOOKUP(EI$276,UI!$A$12:$O$51,VLOOKUP(EI$279,$B$276:$C$278,2,0),0)/1000)))),"")</f>
        <v/>
      </c>
      <c r="EJ387" s="145" t="str">
        <f>IFERROR(IF(AND(EJ$272=list!$D$3,'Box Calculation'!EJ$279&lt;&gt;"h",$E387&lt;&gt;0),0,IF(AND(EJ$273=list!$D$2,$E387&lt;&gt;0,TRUNC(VLOOKUP($E387,'Container Panel'!$B$41:$Z$100,$D387,0)/(VLOOKUP(EJ$276,UI!$A$12:$O$51,VLOOKUP(EJ$279,$B$276:$C$278,2,0),0)/1000))&gt;0),1,TRUNC(VLOOKUP($E387,'Container Panel'!$B$41:$Z$100,$D387,0)/(VLOOKUP(EJ$276,UI!$A$12:$O$51,VLOOKUP(EJ$279,$B$276:$C$278,2,0),0)/1000)))),"")</f>
        <v/>
      </c>
      <c r="EK387" s="145" t="str">
        <f>IFERROR(IF(AND(EK$272=list!$D$3,'Box Calculation'!EK$279&lt;&gt;"h",$E387&lt;&gt;0),0,IF(AND(EK$273=list!$D$2,$E387&lt;&gt;0,TRUNC(VLOOKUP($E387,'Container Panel'!$B$41:$Z$100,$D387,0)/(VLOOKUP(EK$276,UI!$A$12:$O$51,VLOOKUP(EK$279,$B$276:$C$278,2,0),0)/1000))&gt;0),1,TRUNC(VLOOKUP($E387,'Container Panel'!$B$41:$Z$100,$D387,0)/(VLOOKUP(EK$276,UI!$A$12:$O$51,VLOOKUP(EK$279,$B$276:$C$278,2,0),0)/1000)))),"")</f>
        <v/>
      </c>
      <c r="EL387" s="145" t="str">
        <f>IFERROR(IF(AND(EL$272=list!$D$3,'Box Calculation'!EL$279&lt;&gt;"h",$E387&lt;&gt;0),0,IF(AND(EL$273=list!$D$2,$E387&lt;&gt;0,TRUNC(VLOOKUP($E387,'Container Panel'!$B$41:$Z$100,$D387,0)/(VLOOKUP(EL$276,UI!$A$12:$O$51,VLOOKUP(EL$279,$B$276:$C$278,2,0),0)/1000))&gt;0),1,TRUNC(VLOOKUP($E387,'Container Panel'!$B$41:$Z$100,$D387,0)/(VLOOKUP(EL$276,UI!$A$12:$O$51,VLOOKUP(EL$279,$B$276:$C$278,2,0),0)/1000)))),"")</f>
        <v/>
      </c>
      <c r="EM387" s="145" t="str">
        <f>IFERROR(IF(AND(EM$272=list!$D$3,'Box Calculation'!EM$279&lt;&gt;"h",$E387&lt;&gt;0),0,IF(AND(EM$273=list!$D$2,$E387&lt;&gt;0,TRUNC(VLOOKUP($E387,'Container Panel'!$B$41:$Z$100,$D387,0)/(VLOOKUP(EM$276,UI!$A$12:$O$51,VLOOKUP(EM$279,$B$276:$C$278,2,0),0)/1000))&gt;0),1,TRUNC(VLOOKUP($E387,'Container Panel'!$B$41:$Z$100,$D387,0)/(VLOOKUP(EM$276,UI!$A$12:$O$51,VLOOKUP(EM$279,$B$276:$C$278,2,0),0)/1000)))),"")</f>
        <v/>
      </c>
      <c r="EN387" s="145" t="str">
        <f>IFERROR(IF(AND(EN$272=list!$D$3,'Box Calculation'!EN$279&lt;&gt;"h",$E387&lt;&gt;0),0,IF(AND(EN$273=list!$D$2,$E387&lt;&gt;0,TRUNC(VLOOKUP($E387,'Container Panel'!$B$41:$Z$100,$D387,0)/(VLOOKUP(EN$276,UI!$A$12:$O$51,VLOOKUP(EN$279,$B$276:$C$278,2,0),0)/1000))&gt;0),1,TRUNC(VLOOKUP($E387,'Container Panel'!$B$41:$Z$100,$D387,0)/(VLOOKUP(EN$276,UI!$A$12:$O$51,VLOOKUP(EN$279,$B$276:$C$278,2,0),0)/1000)))),"")</f>
        <v/>
      </c>
      <c r="EO387" s="145" t="str">
        <f>IFERROR(IF(AND(EO$272=list!$D$3,'Box Calculation'!EO$279&lt;&gt;"h",$E387&lt;&gt;0),0,IF(AND(EO$273=list!$D$2,$E387&lt;&gt;0,TRUNC(VLOOKUP($E387,'Container Panel'!$B$41:$Z$100,$D387,0)/(VLOOKUP(EO$276,UI!$A$12:$O$51,VLOOKUP(EO$279,$B$276:$C$278,2,0),0)/1000))&gt;0),1,TRUNC(VLOOKUP($E387,'Container Panel'!$B$41:$Z$100,$D387,0)/(VLOOKUP(EO$276,UI!$A$12:$O$51,VLOOKUP(EO$279,$B$276:$C$278,2,0),0)/1000)))),"")</f>
        <v/>
      </c>
      <c r="EP387" s="145" t="str">
        <f>IFERROR(IF(AND(EP$272=list!$D$3,'Box Calculation'!EP$279&lt;&gt;"h",$E387&lt;&gt;0),0,IF(AND(EP$273=list!$D$2,$E387&lt;&gt;0,TRUNC(VLOOKUP($E387,'Container Panel'!$B$41:$Z$100,$D387,0)/(VLOOKUP(EP$276,UI!$A$12:$O$51,VLOOKUP(EP$279,$B$276:$C$278,2,0),0)/1000))&gt;0),1,TRUNC(VLOOKUP($E387,'Container Panel'!$B$41:$Z$100,$D387,0)/(VLOOKUP(EP$276,UI!$A$12:$O$51,VLOOKUP(EP$279,$B$276:$C$278,2,0),0)/1000)))),"")</f>
        <v/>
      </c>
      <c r="EQ387" s="145" t="str">
        <f>IFERROR(IF(AND(EQ$272=list!$D$3,'Box Calculation'!EQ$279&lt;&gt;"h",$E387&lt;&gt;0),0,IF(AND(EQ$273=list!$D$2,$E387&lt;&gt;0,TRUNC(VLOOKUP($E387,'Container Panel'!$B$41:$Z$100,$D387,0)/(VLOOKUP(EQ$276,UI!$A$12:$O$51,VLOOKUP(EQ$279,$B$276:$C$278,2,0),0)/1000))&gt;0),1,TRUNC(VLOOKUP($E387,'Container Panel'!$B$41:$Z$100,$D387,0)/(VLOOKUP(EQ$276,UI!$A$12:$O$51,VLOOKUP(EQ$279,$B$276:$C$278,2,0),0)/1000)))),"")</f>
        <v/>
      </c>
      <c r="ER387" s="145" t="str">
        <f>IFERROR(IF(AND(ER$272=list!$D$3,'Box Calculation'!ER$279&lt;&gt;"h",$E387&lt;&gt;0),0,IF(AND(ER$273=list!$D$2,$E387&lt;&gt;0,TRUNC(VLOOKUP($E387,'Container Panel'!$B$41:$Z$100,$D387,0)/(VLOOKUP(ER$276,UI!$A$12:$O$51,VLOOKUP(ER$279,$B$276:$C$278,2,0),0)/1000))&gt;0),1,TRUNC(VLOOKUP($E387,'Container Panel'!$B$41:$Z$100,$D387,0)/(VLOOKUP(ER$276,UI!$A$12:$O$51,VLOOKUP(ER$279,$B$276:$C$278,2,0),0)/1000)))),"")</f>
        <v/>
      </c>
      <c r="ES387" s="145" t="str">
        <f>IFERROR(IF(AND(ES$272=list!$D$3,'Box Calculation'!ES$279&lt;&gt;"h",$E387&lt;&gt;0),0,IF(AND(ES$273=list!$D$2,$E387&lt;&gt;0,TRUNC(VLOOKUP($E387,'Container Panel'!$B$41:$Z$100,$D387,0)/(VLOOKUP(ES$276,UI!$A$12:$O$51,VLOOKUP(ES$279,$B$276:$C$278,2,0),0)/1000))&gt;0),1,TRUNC(VLOOKUP($E387,'Container Panel'!$B$41:$Z$100,$D387,0)/(VLOOKUP(ES$276,UI!$A$12:$O$51,VLOOKUP(ES$279,$B$276:$C$278,2,0),0)/1000)))),"")</f>
        <v/>
      </c>
      <c r="ET387" s="145" t="str">
        <f>IFERROR(IF(AND(ET$272=list!$D$3,'Box Calculation'!ET$279&lt;&gt;"h",$E387&lt;&gt;0),0,IF(AND(ET$273=list!$D$2,$E387&lt;&gt;0,TRUNC(VLOOKUP($E387,'Container Panel'!$B$41:$Z$100,$D387,0)/(VLOOKUP(ET$276,UI!$A$12:$O$51,VLOOKUP(ET$279,$B$276:$C$278,2,0),0)/1000))&gt;0),1,TRUNC(VLOOKUP($E387,'Container Panel'!$B$41:$Z$100,$D387,0)/(VLOOKUP(ET$276,UI!$A$12:$O$51,VLOOKUP(ET$279,$B$276:$C$278,2,0),0)/1000)))),"")</f>
        <v/>
      </c>
      <c r="EU387" s="145" t="str">
        <f>IFERROR(IF(AND(EU$272=list!$D$3,'Box Calculation'!EU$279&lt;&gt;"h",$E387&lt;&gt;0),0,IF(AND(EU$273=list!$D$2,$E387&lt;&gt;0,TRUNC(VLOOKUP($E387,'Container Panel'!$B$41:$Z$100,$D387,0)/(VLOOKUP(EU$276,UI!$A$12:$O$51,VLOOKUP(EU$279,$B$276:$C$278,2,0),0)/1000))&gt;0),1,TRUNC(VLOOKUP($E387,'Container Panel'!$B$41:$Z$100,$D387,0)/(VLOOKUP(EU$276,UI!$A$12:$O$51,VLOOKUP(EU$279,$B$276:$C$278,2,0),0)/1000)))),"")</f>
        <v/>
      </c>
      <c r="EV387" s="145" t="str">
        <f>IFERROR(IF(AND(EV$272=list!$D$3,'Box Calculation'!EV$279&lt;&gt;"h",$E387&lt;&gt;0),0,IF(AND(EV$273=list!$D$2,$E387&lt;&gt;0,TRUNC(VLOOKUP($E387,'Container Panel'!$B$41:$Z$100,$D387,0)/(VLOOKUP(EV$276,UI!$A$12:$O$51,VLOOKUP(EV$279,$B$276:$C$278,2,0),0)/1000))&gt;0),1,TRUNC(VLOOKUP($E387,'Container Panel'!$B$41:$Z$100,$D387,0)/(VLOOKUP(EV$276,UI!$A$12:$O$51,VLOOKUP(EV$279,$B$276:$C$278,2,0),0)/1000)))),"")</f>
        <v/>
      </c>
      <c r="EW387" s="145" t="str">
        <f>IFERROR(IF(AND(EW$272=list!$D$3,'Box Calculation'!EW$279&lt;&gt;"h",$E387&lt;&gt;0),0,IF(AND(EW$273=list!$D$2,$E387&lt;&gt;0,TRUNC(VLOOKUP($E387,'Container Panel'!$B$41:$Z$100,$D387,0)/(VLOOKUP(EW$276,UI!$A$12:$O$51,VLOOKUP(EW$279,$B$276:$C$278,2,0),0)/1000))&gt;0),1,TRUNC(VLOOKUP($E387,'Container Panel'!$B$41:$Z$100,$D387,0)/(VLOOKUP(EW$276,UI!$A$12:$O$51,VLOOKUP(EW$279,$B$276:$C$278,2,0),0)/1000)))),"")</f>
        <v/>
      </c>
      <c r="EX387" s="145" t="str">
        <f>IFERROR(IF(AND(EX$272=list!$D$3,'Box Calculation'!EX$279&lt;&gt;"h",$E387&lt;&gt;0),0,IF(AND(EX$273=list!$D$2,$E387&lt;&gt;0,TRUNC(VLOOKUP($E387,'Container Panel'!$B$41:$Z$100,$D387,0)/(VLOOKUP(EX$276,UI!$A$12:$O$51,VLOOKUP(EX$279,$B$276:$C$278,2,0),0)/1000))&gt;0),1,TRUNC(VLOOKUP($E387,'Container Panel'!$B$41:$Z$100,$D387,0)/(VLOOKUP(EX$276,UI!$A$12:$O$51,VLOOKUP(EX$279,$B$276:$C$278,2,0),0)/1000)))),"")</f>
        <v/>
      </c>
      <c r="EY387" s="145" t="str">
        <f>IFERROR(IF(AND(EY$272=list!$D$3,'Box Calculation'!EY$279&lt;&gt;"h",$E387&lt;&gt;0),0,IF(AND(EY$273=list!$D$2,$E387&lt;&gt;0,TRUNC(VLOOKUP($E387,'Container Panel'!$B$41:$Z$100,$D387,0)/(VLOOKUP(EY$276,UI!$A$12:$O$51,VLOOKUP(EY$279,$B$276:$C$278,2,0),0)/1000))&gt;0),1,TRUNC(VLOOKUP($E387,'Container Panel'!$B$41:$Z$100,$D387,0)/(VLOOKUP(EY$276,UI!$A$12:$O$51,VLOOKUP(EY$279,$B$276:$C$278,2,0),0)/1000)))),"")</f>
        <v/>
      </c>
      <c r="EZ387" s="145" t="str">
        <f>IFERROR(IF(AND(EZ$272=list!$D$3,'Box Calculation'!EZ$279&lt;&gt;"h",$E387&lt;&gt;0),0,IF(AND(EZ$273=list!$D$2,$E387&lt;&gt;0,TRUNC(VLOOKUP($E387,'Container Panel'!$B$41:$Z$100,$D387,0)/(VLOOKUP(EZ$276,UI!$A$12:$O$51,VLOOKUP(EZ$279,$B$276:$C$278,2,0),0)/1000))&gt;0),1,TRUNC(VLOOKUP($E387,'Container Panel'!$B$41:$Z$100,$D387,0)/(VLOOKUP(EZ$276,UI!$A$12:$O$51,VLOOKUP(EZ$279,$B$276:$C$278,2,0),0)/1000)))),"")</f>
        <v/>
      </c>
      <c r="FA387" s="145" t="str">
        <f>IFERROR(IF(AND(FA$272=list!$D$3,'Box Calculation'!FA$279&lt;&gt;"h",$E387&lt;&gt;0),0,IF(AND(FA$273=list!$D$2,$E387&lt;&gt;0,TRUNC(VLOOKUP($E387,'Container Panel'!$B$41:$Z$100,$D387,0)/(VLOOKUP(FA$276,UI!$A$12:$O$51,VLOOKUP(FA$279,$B$276:$C$278,2,0),0)/1000))&gt;0),1,TRUNC(VLOOKUP($E387,'Container Panel'!$B$41:$Z$100,$D387,0)/(VLOOKUP(FA$276,UI!$A$12:$O$51,VLOOKUP(FA$279,$B$276:$C$278,2,0),0)/1000)))),"")</f>
        <v/>
      </c>
      <c r="FB387" s="145" t="str">
        <f>IFERROR(IF(AND(FB$272=list!$D$3,'Box Calculation'!FB$279&lt;&gt;"h",$E387&lt;&gt;0),0,IF(AND(FB$273=list!$D$2,$E387&lt;&gt;0,TRUNC(VLOOKUP($E387,'Container Panel'!$B$41:$Z$100,$D387,0)/(VLOOKUP(FB$276,UI!$A$12:$O$51,VLOOKUP(FB$279,$B$276:$C$278,2,0),0)/1000))&gt;0),1,TRUNC(VLOOKUP($E387,'Container Panel'!$B$41:$Z$100,$D387,0)/(VLOOKUP(FB$276,UI!$A$12:$O$51,VLOOKUP(FB$279,$B$276:$C$278,2,0),0)/1000)))),"")</f>
        <v/>
      </c>
      <c r="FC387" s="145" t="str">
        <f>IFERROR(IF(AND(FC$272=list!$D$3,'Box Calculation'!FC$279&lt;&gt;"h",$E387&lt;&gt;0),0,IF(AND(FC$273=list!$D$2,$E387&lt;&gt;0,TRUNC(VLOOKUP($E387,'Container Panel'!$B$41:$Z$100,$D387,0)/(VLOOKUP(FC$276,UI!$A$12:$O$51,VLOOKUP(FC$279,$B$276:$C$278,2,0),0)/1000))&gt;0),1,TRUNC(VLOOKUP($E387,'Container Panel'!$B$41:$Z$100,$D387,0)/(VLOOKUP(FC$276,UI!$A$12:$O$51,VLOOKUP(FC$279,$B$276:$C$278,2,0),0)/1000)))),"")</f>
        <v/>
      </c>
      <c r="FD387" s="145" t="str">
        <f>IFERROR(IF(AND(FD$272=list!$D$3,'Box Calculation'!FD$279&lt;&gt;"h",$E387&lt;&gt;0),0,IF(AND(FD$273=list!$D$2,$E387&lt;&gt;0,TRUNC(VLOOKUP($E387,'Container Panel'!$B$41:$Z$100,$D387,0)/(VLOOKUP(FD$276,UI!$A$12:$O$51,VLOOKUP(FD$279,$B$276:$C$278,2,0),0)/1000))&gt;0),1,TRUNC(VLOOKUP($E387,'Container Panel'!$B$41:$Z$100,$D387,0)/(VLOOKUP(FD$276,UI!$A$12:$O$51,VLOOKUP(FD$279,$B$276:$C$278,2,0),0)/1000)))),"")</f>
        <v/>
      </c>
      <c r="FE387" s="145" t="str">
        <f>IFERROR(IF(AND(FE$272=list!$D$3,'Box Calculation'!FE$279&lt;&gt;"h",$E387&lt;&gt;0),0,IF(AND(FE$273=list!$D$2,$E387&lt;&gt;0,TRUNC(VLOOKUP($E387,'Container Panel'!$B$41:$Z$100,$D387,0)/(VLOOKUP(FE$276,UI!$A$12:$O$51,VLOOKUP(FE$279,$B$276:$C$278,2,0),0)/1000))&gt;0),1,TRUNC(VLOOKUP($E387,'Container Panel'!$B$41:$Z$100,$D387,0)/(VLOOKUP(FE$276,UI!$A$12:$O$51,VLOOKUP(FE$279,$B$276:$C$278,2,0),0)/1000)))),"")</f>
        <v/>
      </c>
      <c r="FF387" s="145" t="str">
        <f>IFERROR(IF(AND(FF$272=list!$D$3,'Box Calculation'!FF$279&lt;&gt;"h",$E387&lt;&gt;0),0,IF(AND(FF$273=list!$D$2,$E387&lt;&gt;0,TRUNC(VLOOKUP($E387,'Container Panel'!$B$41:$Z$100,$D387,0)/(VLOOKUP(FF$276,UI!$A$12:$O$51,VLOOKUP(FF$279,$B$276:$C$278,2,0),0)/1000))&gt;0),1,TRUNC(VLOOKUP($E387,'Container Panel'!$B$41:$Z$100,$D387,0)/(VLOOKUP(FF$276,UI!$A$12:$O$51,VLOOKUP(FF$279,$B$276:$C$278,2,0),0)/1000)))),"")</f>
        <v/>
      </c>
      <c r="FG387" s="145" t="str">
        <f>IFERROR(IF(AND(FG$272=list!$D$3,'Box Calculation'!FG$279&lt;&gt;"h",$E387&lt;&gt;0),0,IF(AND(FG$273=list!$D$2,$E387&lt;&gt;0,TRUNC(VLOOKUP($E387,'Container Panel'!$B$41:$Z$100,$D387,0)/(VLOOKUP(FG$276,UI!$A$12:$O$51,VLOOKUP(FG$279,$B$276:$C$278,2,0),0)/1000))&gt;0),1,TRUNC(VLOOKUP($E387,'Container Panel'!$B$41:$Z$100,$D387,0)/(VLOOKUP(FG$276,UI!$A$12:$O$51,VLOOKUP(FG$279,$B$276:$C$278,2,0),0)/1000)))),"")</f>
        <v/>
      </c>
      <c r="FH387" s="145" t="str">
        <f>IFERROR(IF(AND(FH$272=list!$D$3,'Box Calculation'!FH$279&lt;&gt;"h",$E387&lt;&gt;0),0,IF(AND(FH$273=list!$D$2,$E387&lt;&gt;0,TRUNC(VLOOKUP($E387,'Container Panel'!$B$41:$Z$100,$D387,0)/(VLOOKUP(FH$276,UI!$A$12:$O$51,VLOOKUP(FH$279,$B$276:$C$278,2,0),0)/1000))&gt;0),1,TRUNC(VLOOKUP($E387,'Container Panel'!$B$41:$Z$100,$D387,0)/(VLOOKUP(FH$276,UI!$A$12:$O$51,VLOOKUP(FH$279,$B$276:$C$278,2,0),0)/1000)))),"")</f>
        <v/>
      </c>
      <c r="FI387" s="145" t="str">
        <f>IFERROR(IF(AND(FI$272=list!$D$3,'Box Calculation'!FI$279&lt;&gt;"h",$E387&lt;&gt;0),0,IF(AND(FI$273=list!$D$2,$E387&lt;&gt;0,TRUNC(VLOOKUP($E387,'Container Panel'!$B$41:$Z$100,$D387,0)/(VLOOKUP(FI$276,UI!$A$12:$O$51,VLOOKUP(FI$279,$B$276:$C$278,2,0),0)/1000))&gt;0),1,TRUNC(VLOOKUP($E387,'Container Panel'!$B$41:$Z$100,$D387,0)/(VLOOKUP(FI$276,UI!$A$12:$O$51,VLOOKUP(FI$279,$B$276:$C$278,2,0),0)/1000)))),"")</f>
        <v/>
      </c>
      <c r="FJ387" s="145" t="str">
        <f>IFERROR(IF(AND(FJ$272=list!$D$3,'Box Calculation'!FJ$279&lt;&gt;"h",$E387&lt;&gt;0),0,IF(AND(FJ$273=list!$D$2,$E387&lt;&gt;0,TRUNC(VLOOKUP($E387,'Container Panel'!$B$41:$Z$100,$D387,0)/(VLOOKUP(FJ$276,UI!$A$12:$O$51,VLOOKUP(FJ$279,$B$276:$C$278,2,0),0)/1000))&gt;0),1,TRUNC(VLOOKUP($E387,'Container Panel'!$B$41:$Z$100,$D387,0)/(VLOOKUP(FJ$276,UI!$A$12:$O$51,VLOOKUP(FJ$279,$B$276:$C$278,2,0),0)/1000)))),"")</f>
        <v/>
      </c>
      <c r="FK387" s="145" t="str">
        <f>IFERROR(IF(AND(FK$272=list!$D$3,'Box Calculation'!FK$279&lt;&gt;"h",$E387&lt;&gt;0),0,IF(AND(FK$273=list!$D$2,$E387&lt;&gt;0,TRUNC(VLOOKUP($E387,'Container Panel'!$B$41:$Z$100,$D387,0)/(VLOOKUP(FK$276,UI!$A$12:$O$51,VLOOKUP(FK$279,$B$276:$C$278,2,0),0)/1000))&gt;0),1,TRUNC(VLOOKUP($E387,'Container Panel'!$B$41:$Z$100,$D387,0)/(VLOOKUP(FK$276,UI!$A$12:$O$51,VLOOKUP(FK$279,$B$276:$C$278,2,0),0)/1000)))),"")</f>
        <v/>
      </c>
      <c r="FL387" s="145" t="str">
        <f>IFERROR(IF(AND(FL$272=list!$D$3,'Box Calculation'!FL$279&lt;&gt;"h",$E387&lt;&gt;0),0,IF(AND(FL$273=list!$D$2,$E387&lt;&gt;0,TRUNC(VLOOKUP($E387,'Container Panel'!$B$41:$Z$100,$D387,0)/(VLOOKUP(FL$276,UI!$A$12:$O$51,VLOOKUP(FL$279,$B$276:$C$278,2,0),0)/1000))&gt;0),1,TRUNC(VLOOKUP($E387,'Container Panel'!$B$41:$Z$100,$D387,0)/(VLOOKUP(FL$276,UI!$A$12:$O$51,VLOOKUP(FL$279,$B$276:$C$278,2,0),0)/1000)))),"")</f>
        <v/>
      </c>
      <c r="FM387" s="145" t="str">
        <f>IFERROR(IF(AND(FM$272=list!$D$3,'Box Calculation'!FM$279&lt;&gt;"h",$E387&lt;&gt;0),0,IF(AND(FM$273=list!$D$2,$E387&lt;&gt;0,TRUNC(VLOOKUP($E387,'Container Panel'!$B$41:$Z$100,$D387,0)/(VLOOKUP(FM$276,UI!$A$12:$O$51,VLOOKUP(FM$279,$B$276:$C$278,2,0),0)/1000))&gt;0),1,TRUNC(VLOOKUP($E387,'Container Panel'!$B$41:$Z$100,$D387,0)/(VLOOKUP(FM$276,UI!$A$12:$O$51,VLOOKUP(FM$279,$B$276:$C$278,2,0),0)/1000)))),"")</f>
        <v/>
      </c>
      <c r="FN387" s="145" t="str">
        <f>IFERROR(IF(AND(FN$272=list!$D$3,'Box Calculation'!FN$279&lt;&gt;"h",$E387&lt;&gt;0),0,IF(AND(FN$273=list!$D$2,$E387&lt;&gt;0,TRUNC(VLOOKUP($E387,'Container Panel'!$B$41:$Z$100,$D387,0)/(VLOOKUP(FN$276,UI!$A$12:$O$51,VLOOKUP(FN$279,$B$276:$C$278,2,0),0)/1000))&gt;0),1,TRUNC(VLOOKUP($E387,'Container Panel'!$B$41:$Z$100,$D387,0)/(VLOOKUP(FN$276,UI!$A$12:$O$51,VLOOKUP(FN$279,$B$276:$C$278,2,0),0)/1000)))),"")</f>
        <v/>
      </c>
      <c r="FO387" s="145" t="str">
        <f>IFERROR(IF(AND(FO$272=list!$D$3,'Box Calculation'!FO$279&lt;&gt;"h",$E387&lt;&gt;0),0,IF(AND(FO$273=list!$D$2,$E387&lt;&gt;0,TRUNC(VLOOKUP($E387,'Container Panel'!$B$41:$Z$100,$D387,0)/(VLOOKUP(FO$276,UI!$A$12:$O$51,VLOOKUP(FO$279,$B$276:$C$278,2,0),0)/1000))&gt;0),1,TRUNC(VLOOKUP($E387,'Container Panel'!$B$41:$Z$100,$D387,0)/(VLOOKUP(FO$276,UI!$A$12:$O$51,VLOOKUP(FO$279,$B$276:$C$278,2,0),0)/1000)))),"")</f>
        <v/>
      </c>
      <c r="FP387" s="145" t="str">
        <f>IFERROR(IF(AND(FP$272=list!$D$3,'Box Calculation'!FP$279&lt;&gt;"h",$E387&lt;&gt;0),0,IF(AND(FP$273=list!$D$2,$E387&lt;&gt;0,TRUNC(VLOOKUP($E387,'Container Panel'!$B$41:$Z$100,$D387,0)/(VLOOKUP(FP$276,UI!$A$12:$O$51,VLOOKUP(FP$279,$B$276:$C$278,2,0),0)/1000))&gt;0),1,TRUNC(VLOOKUP($E387,'Container Panel'!$B$41:$Z$100,$D387,0)/(VLOOKUP(FP$276,UI!$A$12:$O$51,VLOOKUP(FP$279,$B$276:$C$278,2,0),0)/1000)))),"")</f>
        <v/>
      </c>
      <c r="FQ387" s="145" t="str">
        <f>IFERROR(IF(AND(FQ$272=list!$D$3,'Box Calculation'!FQ$279&lt;&gt;"h",$E387&lt;&gt;0),0,IF(AND(FQ$273=list!$D$2,$E387&lt;&gt;0,TRUNC(VLOOKUP($E387,'Container Panel'!$B$41:$Z$100,$D387,0)/(VLOOKUP(FQ$276,UI!$A$12:$O$51,VLOOKUP(FQ$279,$B$276:$C$278,2,0),0)/1000))&gt;0),1,TRUNC(VLOOKUP($E387,'Container Panel'!$B$41:$Z$100,$D387,0)/(VLOOKUP(FQ$276,UI!$A$12:$O$51,VLOOKUP(FQ$279,$B$276:$C$278,2,0),0)/1000)))),"")</f>
        <v/>
      </c>
      <c r="FR387" s="145" t="str">
        <f>IFERROR(IF(AND(FR$272=list!$D$3,'Box Calculation'!FR$279&lt;&gt;"h",$E387&lt;&gt;0),0,IF(AND(FR$273=list!$D$2,$E387&lt;&gt;0,TRUNC(VLOOKUP($E387,'Container Panel'!$B$41:$Z$100,$D387,0)/(VLOOKUP(FR$276,UI!$A$12:$O$51,VLOOKUP(FR$279,$B$276:$C$278,2,0),0)/1000))&gt;0),1,TRUNC(VLOOKUP($E387,'Container Panel'!$B$41:$Z$100,$D387,0)/(VLOOKUP(FR$276,UI!$A$12:$O$51,VLOOKUP(FR$279,$B$276:$C$278,2,0),0)/1000)))),"")</f>
        <v/>
      </c>
      <c r="FS387" s="145" t="str">
        <f>IFERROR(IF(AND(FS$272=list!$D$3,'Box Calculation'!FS$279&lt;&gt;"h",$E387&lt;&gt;0),0,IF(AND(FS$273=list!$D$2,$E387&lt;&gt;0,TRUNC(VLOOKUP($E387,'Container Panel'!$B$41:$Z$100,$D387,0)/(VLOOKUP(FS$276,UI!$A$12:$O$51,VLOOKUP(FS$279,$B$276:$C$278,2,0),0)/1000))&gt;0),1,TRUNC(VLOOKUP($E387,'Container Panel'!$B$41:$Z$100,$D387,0)/(VLOOKUP(FS$276,UI!$A$12:$O$51,VLOOKUP(FS$279,$B$276:$C$278,2,0),0)/1000)))),"")</f>
        <v/>
      </c>
      <c r="FT387" s="145" t="str">
        <f>IFERROR(IF(AND(FT$272=list!$D$3,'Box Calculation'!FT$279&lt;&gt;"h",$E387&lt;&gt;0),0,IF(AND(FT$273=list!$D$2,$E387&lt;&gt;0,TRUNC(VLOOKUP($E387,'Container Panel'!$B$41:$Z$100,$D387,0)/(VLOOKUP(FT$276,UI!$A$12:$O$51,VLOOKUP(FT$279,$B$276:$C$278,2,0),0)/1000))&gt;0),1,TRUNC(VLOOKUP($E387,'Container Panel'!$B$41:$Z$100,$D387,0)/(VLOOKUP(FT$276,UI!$A$12:$O$51,VLOOKUP(FT$279,$B$276:$C$278,2,0),0)/1000)))),"")</f>
        <v/>
      </c>
      <c r="FU387" s="145" t="str">
        <f>IFERROR(IF(AND(FU$272=list!$D$3,'Box Calculation'!FU$279&lt;&gt;"h",$E387&lt;&gt;0),0,IF(AND(FU$273=list!$D$2,$E387&lt;&gt;0,TRUNC(VLOOKUP($E387,'Container Panel'!$B$41:$Z$100,$D387,0)/(VLOOKUP(FU$276,UI!$A$12:$O$51,VLOOKUP(FU$279,$B$276:$C$278,2,0),0)/1000))&gt;0),1,TRUNC(VLOOKUP($E387,'Container Panel'!$B$41:$Z$100,$D387,0)/(VLOOKUP(FU$276,UI!$A$12:$O$51,VLOOKUP(FU$279,$B$276:$C$278,2,0),0)/1000)))),"")</f>
        <v/>
      </c>
      <c r="FV387" s="145" t="str">
        <f>IFERROR(IF(AND(FV$272=list!$D$3,'Box Calculation'!FV$279&lt;&gt;"h",$E387&lt;&gt;0),0,IF(AND(FV$273=list!$D$2,$E387&lt;&gt;0,TRUNC(VLOOKUP($E387,'Container Panel'!$B$41:$Z$100,$D387,0)/(VLOOKUP(FV$276,UI!$A$12:$O$51,VLOOKUP(FV$279,$B$276:$C$278,2,0),0)/1000))&gt;0),1,TRUNC(VLOOKUP($E387,'Container Panel'!$B$41:$Z$100,$D387,0)/(VLOOKUP(FV$276,UI!$A$12:$O$51,VLOOKUP(FV$279,$B$276:$C$278,2,0),0)/1000)))),"")</f>
        <v/>
      </c>
      <c r="FW387" s="145" t="str">
        <f>IFERROR(IF(AND(FW$272=list!$D$3,'Box Calculation'!FW$279&lt;&gt;"h",$E387&lt;&gt;0),0,IF(AND(FW$273=list!$D$2,$E387&lt;&gt;0,TRUNC(VLOOKUP($E387,'Container Panel'!$B$41:$Z$100,$D387,0)/(VLOOKUP(FW$276,UI!$A$12:$O$51,VLOOKUP(FW$279,$B$276:$C$278,2,0),0)/1000))&gt;0),1,TRUNC(VLOOKUP($E387,'Container Panel'!$B$41:$Z$100,$D387,0)/(VLOOKUP(FW$276,UI!$A$12:$O$51,VLOOKUP(FW$279,$B$276:$C$278,2,0),0)/1000)))),"")</f>
        <v/>
      </c>
      <c r="FX387" s="145" t="str">
        <f>IFERROR(IF(AND(FX$272=list!$D$3,'Box Calculation'!FX$279&lt;&gt;"h",$E387&lt;&gt;0),0,IF(AND(FX$273=list!$D$2,$E387&lt;&gt;0,TRUNC(VLOOKUP($E387,'Container Panel'!$B$41:$Z$100,$D387,0)/(VLOOKUP(FX$276,UI!$A$12:$O$51,VLOOKUP(FX$279,$B$276:$C$278,2,0),0)/1000))&gt;0),1,TRUNC(VLOOKUP($E387,'Container Panel'!$B$41:$Z$100,$D387,0)/(VLOOKUP(FX$276,UI!$A$12:$O$51,VLOOKUP(FX$279,$B$276:$C$278,2,0),0)/1000)))),"")</f>
        <v/>
      </c>
      <c r="FY387" s="145" t="str">
        <f>IFERROR(IF(AND(FY$272=list!$D$3,'Box Calculation'!FY$279&lt;&gt;"h",$E387&lt;&gt;0),0,IF(AND(FY$273=list!$D$2,$E387&lt;&gt;0,TRUNC(VLOOKUP($E387,'Container Panel'!$B$41:$Z$100,$D387,0)/(VLOOKUP(FY$276,UI!$A$12:$O$51,VLOOKUP(FY$279,$B$276:$C$278,2,0),0)/1000))&gt;0),1,TRUNC(VLOOKUP($E387,'Container Panel'!$B$41:$Z$100,$D387,0)/(VLOOKUP(FY$276,UI!$A$12:$O$51,VLOOKUP(FY$279,$B$276:$C$278,2,0),0)/1000)))),"")</f>
        <v/>
      </c>
      <c r="FZ387" s="145" t="str">
        <f>IFERROR(IF(AND(FZ$272=list!$D$3,'Box Calculation'!FZ$279&lt;&gt;"h",$E387&lt;&gt;0),0,IF(AND(FZ$273=list!$D$2,$E387&lt;&gt;0,TRUNC(VLOOKUP($E387,'Container Panel'!$B$41:$Z$100,$D387,0)/(VLOOKUP(FZ$276,UI!$A$12:$O$51,VLOOKUP(FZ$279,$B$276:$C$278,2,0),0)/1000))&gt;0),1,TRUNC(VLOOKUP($E387,'Container Panel'!$B$41:$Z$100,$D387,0)/(VLOOKUP(FZ$276,UI!$A$12:$O$51,VLOOKUP(FZ$279,$B$276:$C$278,2,0),0)/1000)))),"")</f>
        <v/>
      </c>
      <c r="GA387" s="145" t="str">
        <f>IFERROR(IF(AND(GA$272=list!$D$3,'Box Calculation'!GA$279&lt;&gt;"h",$E387&lt;&gt;0),0,IF(AND(GA$273=list!$D$2,$E387&lt;&gt;0,TRUNC(VLOOKUP($E387,'Container Panel'!$B$41:$Z$100,$D387,0)/(VLOOKUP(GA$276,UI!$A$12:$O$51,VLOOKUP(GA$279,$B$276:$C$278,2,0),0)/1000))&gt;0),1,TRUNC(VLOOKUP($E387,'Container Panel'!$B$41:$Z$100,$D387,0)/(VLOOKUP(GA$276,UI!$A$12:$O$51,VLOOKUP(GA$279,$B$276:$C$278,2,0),0)/1000)))),"")</f>
        <v/>
      </c>
      <c r="GB387" s="145" t="str">
        <f>IFERROR(IF(AND(GB$272=list!$D$3,'Box Calculation'!GB$279&lt;&gt;"h",$E387&lt;&gt;0),0,IF(AND(GB$273=list!$D$2,$E387&lt;&gt;0,TRUNC(VLOOKUP($E387,'Container Panel'!$B$41:$Z$100,$D387,0)/(VLOOKUP(GB$276,UI!$A$12:$O$51,VLOOKUP(GB$279,$B$276:$C$278,2,0),0)/1000))&gt;0),1,TRUNC(VLOOKUP($E387,'Container Panel'!$B$41:$Z$100,$D387,0)/(VLOOKUP(GB$276,UI!$A$12:$O$51,VLOOKUP(GB$279,$B$276:$C$278,2,0),0)/1000)))),"")</f>
        <v/>
      </c>
      <c r="GC387" s="145" t="str">
        <f>IFERROR(IF(AND(GC$272=list!$D$3,'Box Calculation'!GC$279&lt;&gt;"h",$E387&lt;&gt;0),0,IF(AND(GC$273=list!$D$2,$E387&lt;&gt;0,TRUNC(VLOOKUP($E387,'Container Panel'!$B$41:$Z$100,$D387,0)/(VLOOKUP(GC$276,UI!$A$12:$O$51,VLOOKUP(GC$279,$B$276:$C$278,2,0),0)/1000))&gt;0),1,TRUNC(VLOOKUP($E387,'Container Panel'!$B$41:$Z$100,$D387,0)/(VLOOKUP(GC$276,UI!$A$12:$O$51,VLOOKUP(GC$279,$B$276:$C$278,2,0),0)/1000)))),"")</f>
        <v/>
      </c>
      <c r="GD387" s="145" t="str">
        <f>IFERROR(IF(AND(GD$272=list!$D$3,'Box Calculation'!GD$279&lt;&gt;"h",$E387&lt;&gt;0),0,IF(AND(GD$273=list!$D$2,$E387&lt;&gt;0,TRUNC(VLOOKUP($E387,'Container Panel'!$B$41:$Z$100,$D387,0)/(VLOOKUP(GD$276,UI!$A$12:$O$51,VLOOKUP(GD$279,$B$276:$C$278,2,0),0)/1000))&gt;0),1,TRUNC(VLOOKUP($E387,'Container Panel'!$B$41:$Z$100,$D387,0)/(VLOOKUP(GD$276,UI!$A$12:$O$51,VLOOKUP(GD$279,$B$276:$C$278,2,0),0)/1000)))),"")</f>
        <v/>
      </c>
      <c r="GE387" s="145" t="str">
        <f>IFERROR(IF(AND(GE$272=list!$D$3,'Box Calculation'!GE$279&lt;&gt;"h",$E387&lt;&gt;0),0,IF(AND(GE$273=list!$D$2,$E387&lt;&gt;0,TRUNC(VLOOKUP($E387,'Container Panel'!$B$41:$Z$100,$D387,0)/(VLOOKUP(GE$276,UI!$A$12:$O$51,VLOOKUP(GE$279,$B$276:$C$278,2,0),0)/1000))&gt;0),1,TRUNC(VLOOKUP($E387,'Container Panel'!$B$41:$Z$100,$D387,0)/(VLOOKUP(GE$276,UI!$A$12:$O$51,VLOOKUP(GE$279,$B$276:$C$278,2,0),0)/1000)))),"")</f>
        <v/>
      </c>
      <c r="GF387" s="145" t="str">
        <f>IFERROR(IF(AND(GF$272=list!$D$3,'Box Calculation'!GF$279&lt;&gt;"h",$E387&lt;&gt;0),0,IF(AND(GF$273=list!$D$2,$E387&lt;&gt;0,TRUNC(VLOOKUP($E387,'Container Panel'!$B$41:$Z$100,$D387,0)/(VLOOKUP(GF$276,UI!$A$12:$O$51,VLOOKUP(GF$279,$B$276:$C$278,2,0),0)/1000))&gt;0),1,TRUNC(VLOOKUP($E387,'Container Panel'!$B$41:$Z$100,$D387,0)/(VLOOKUP(GF$276,UI!$A$12:$O$51,VLOOKUP(GF$279,$B$276:$C$278,2,0),0)/1000)))),"")</f>
        <v/>
      </c>
      <c r="GG387" s="145" t="str">
        <f>IFERROR(IF(AND(GG$272=list!$D$3,'Box Calculation'!GG$279&lt;&gt;"h",$E387&lt;&gt;0),0,IF(AND(GG$273=list!$D$2,$E387&lt;&gt;0,TRUNC(VLOOKUP($E387,'Container Panel'!$B$41:$Z$100,$D387,0)/(VLOOKUP(GG$276,UI!$A$12:$O$51,VLOOKUP(GG$279,$B$276:$C$278,2,0),0)/1000))&gt;0),1,TRUNC(VLOOKUP($E387,'Container Panel'!$B$41:$Z$100,$D387,0)/(VLOOKUP(GG$276,UI!$A$12:$O$51,VLOOKUP(GG$279,$B$276:$C$278,2,0),0)/1000)))),"")</f>
        <v/>
      </c>
      <c r="GH387" s="145" t="str">
        <f>IFERROR(IF(AND(GH$272=list!$D$3,'Box Calculation'!GH$279&lt;&gt;"h",$E387&lt;&gt;0),0,IF(AND(GH$273=list!$D$2,$E387&lt;&gt;0,TRUNC(VLOOKUP($E387,'Container Panel'!$B$41:$Z$100,$D387,0)/(VLOOKUP(GH$276,UI!$A$12:$O$51,VLOOKUP(GH$279,$B$276:$C$278,2,0),0)/1000))&gt;0),1,TRUNC(VLOOKUP($E387,'Container Panel'!$B$41:$Z$100,$D387,0)/(VLOOKUP(GH$276,UI!$A$12:$O$51,VLOOKUP(GH$279,$B$276:$C$278,2,0),0)/1000)))),"")</f>
        <v/>
      </c>
      <c r="GI387" s="145" t="str">
        <f>IFERROR(IF(AND(GI$272=list!$D$3,'Box Calculation'!GI$279&lt;&gt;"h",$E387&lt;&gt;0),0,IF(AND(GI$273=list!$D$2,$E387&lt;&gt;0,TRUNC(VLOOKUP($E387,'Container Panel'!$B$41:$Z$100,$D387,0)/(VLOOKUP(GI$276,UI!$A$12:$O$51,VLOOKUP(GI$279,$B$276:$C$278,2,0),0)/1000))&gt;0),1,TRUNC(VLOOKUP($E387,'Container Panel'!$B$41:$Z$100,$D387,0)/(VLOOKUP(GI$276,UI!$A$12:$O$51,VLOOKUP(GI$279,$B$276:$C$278,2,0),0)/1000)))),"")</f>
        <v/>
      </c>
      <c r="GJ387" s="145" t="str">
        <f>IFERROR(IF(AND(GJ$272=list!$D$3,'Box Calculation'!GJ$279&lt;&gt;"h",$E387&lt;&gt;0),0,IF(AND(GJ$273=list!$D$2,$E387&lt;&gt;0,TRUNC(VLOOKUP($E387,'Container Panel'!$B$41:$Z$100,$D387,0)/(VLOOKUP(GJ$276,UI!$A$12:$O$51,VLOOKUP(GJ$279,$B$276:$C$278,2,0),0)/1000))&gt;0),1,TRUNC(VLOOKUP($E387,'Container Panel'!$B$41:$Z$100,$D387,0)/(VLOOKUP(GJ$276,UI!$A$12:$O$51,VLOOKUP(GJ$279,$B$276:$C$278,2,0),0)/1000)))),"")</f>
        <v/>
      </c>
      <c r="GK387" s="145" t="str">
        <f>IFERROR(IF(AND(GK$272=list!$D$3,'Box Calculation'!GK$279&lt;&gt;"h",$E387&lt;&gt;0),0,IF(AND(GK$273=list!$D$2,$E387&lt;&gt;0,TRUNC(VLOOKUP($E387,'Container Panel'!$B$41:$Z$100,$D387,0)/(VLOOKUP(GK$276,UI!$A$12:$O$51,VLOOKUP(GK$279,$B$276:$C$278,2,0),0)/1000))&gt;0),1,TRUNC(VLOOKUP($E387,'Container Panel'!$B$41:$Z$100,$D387,0)/(VLOOKUP(GK$276,UI!$A$12:$O$51,VLOOKUP(GK$279,$B$276:$C$278,2,0),0)/1000)))),"")</f>
        <v/>
      </c>
      <c r="GL387" s="145" t="str">
        <f>IFERROR(IF(AND(GL$272=list!$D$3,'Box Calculation'!GL$279&lt;&gt;"h",$E387&lt;&gt;0),0,IF(AND(GL$273=list!$D$2,$E387&lt;&gt;0,TRUNC(VLOOKUP($E387,'Container Panel'!$B$41:$Z$100,$D387,0)/(VLOOKUP(GL$276,UI!$A$12:$O$51,VLOOKUP(GL$279,$B$276:$C$278,2,0),0)/1000))&gt;0),1,TRUNC(VLOOKUP($E387,'Container Panel'!$B$41:$Z$100,$D387,0)/(VLOOKUP(GL$276,UI!$A$12:$O$51,VLOOKUP(GL$279,$B$276:$C$278,2,0),0)/1000)))),"")</f>
        <v/>
      </c>
      <c r="GM387" s="145" t="str">
        <f>IFERROR(IF(AND(GM$272=list!$D$3,'Box Calculation'!GM$279&lt;&gt;"h",$E387&lt;&gt;0),0,IF(AND(GM$273=list!$D$2,$E387&lt;&gt;0,TRUNC(VLOOKUP($E387,'Container Panel'!$B$41:$Z$100,$D387,0)/(VLOOKUP(GM$276,UI!$A$12:$O$51,VLOOKUP(GM$279,$B$276:$C$278,2,0),0)/1000))&gt;0),1,TRUNC(VLOOKUP($E387,'Container Panel'!$B$41:$Z$100,$D387,0)/(VLOOKUP(GM$276,UI!$A$12:$O$51,VLOOKUP(GM$279,$B$276:$C$278,2,0),0)/1000)))),"")</f>
        <v/>
      </c>
      <c r="GN387" s="145" t="str">
        <f>IFERROR(IF(AND(GN$272=list!$D$3,'Box Calculation'!GN$279&lt;&gt;"h",$E387&lt;&gt;0),0,IF(AND(GN$273=list!$D$2,$E387&lt;&gt;0,TRUNC(VLOOKUP($E387,'Container Panel'!$B$41:$Z$100,$D387,0)/(VLOOKUP(GN$276,UI!$A$12:$O$51,VLOOKUP(GN$279,$B$276:$C$278,2,0),0)/1000))&gt;0),1,TRUNC(VLOOKUP($E387,'Container Panel'!$B$41:$Z$100,$D387,0)/(VLOOKUP(GN$276,UI!$A$12:$O$51,VLOOKUP(GN$279,$B$276:$C$278,2,0),0)/1000)))),"")</f>
        <v/>
      </c>
      <c r="GO387" s="145" t="str">
        <f>IFERROR(IF(AND(GO$272=list!$D$3,'Box Calculation'!GO$279&lt;&gt;"h",$E387&lt;&gt;0),0,IF(AND(GO$273=list!$D$2,$E387&lt;&gt;0,TRUNC(VLOOKUP($E387,'Container Panel'!$B$41:$Z$100,$D387,0)/(VLOOKUP(GO$276,UI!$A$12:$O$51,VLOOKUP(GO$279,$B$276:$C$278,2,0),0)/1000))&gt;0),1,TRUNC(VLOOKUP($E387,'Container Panel'!$B$41:$Z$100,$D387,0)/(VLOOKUP(GO$276,UI!$A$12:$O$51,VLOOKUP(GO$279,$B$276:$C$278,2,0),0)/1000)))),"")</f>
        <v/>
      </c>
      <c r="GP387" s="145" t="str">
        <f>IFERROR(IF(AND(GP$272=list!$D$3,'Box Calculation'!GP$279&lt;&gt;"h",$E387&lt;&gt;0),0,IF(AND(GP$273=list!$D$2,$E387&lt;&gt;0,TRUNC(VLOOKUP($E387,'Container Panel'!$B$41:$Z$100,$D387,0)/(VLOOKUP(GP$276,UI!$A$12:$O$51,VLOOKUP(GP$279,$B$276:$C$278,2,0),0)/1000))&gt;0),1,TRUNC(VLOOKUP($E387,'Container Panel'!$B$41:$Z$100,$D387,0)/(VLOOKUP(GP$276,UI!$A$12:$O$51,VLOOKUP(GP$279,$B$276:$C$278,2,0),0)/1000)))),"")</f>
        <v/>
      </c>
      <c r="GQ387" s="145" t="str">
        <f>IFERROR(IF(AND(GQ$272=list!$D$3,'Box Calculation'!GQ$279&lt;&gt;"h",$E387&lt;&gt;0),0,IF(AND(GQ$273=list!$D$2,$E387&lt;&gt;0,TRUNC(VLOOKUP($E387,'Container Panel'!$B$41:$Z$100,$D387,0)/(VLOOKUP(GQ$276,UI!$A$12:$O$51,VLOOKUP(GQ$279,$B$276:$C$278,2,0),0)/1000))&gt;0),1,TRUNC(VLOOKUP($E387,'Container Panel'!$B$41:$Z$100,$D387,0)/(VLOOKUP(GQ$276,UI!$A$12:$O$51,VLOOKUP(GQ$279,$B$276:$C$278,2,0),0)/1000)))),"")</f>
        <v/>
      </c>
      <c r="GR387" s="145" t="str">
        <f>IFERROR(IF(AND(GR$272=list!$D$3,'Box Calculation'!GR$279&lt;&gt;"h",$E387&lt;&gt;0),0,IF(AND(GR$273=list!$D$2,$E387&lt;&gt;0,TRUNC(VLOOKUP($E387,'Container Panel'!$B$41:$Z$100,$D387,0)/(VLOOKUP(GR$276,UI!$A$12:$O$51,VLOOKUP(GR$279,$B$276:$C$278,2,0),0)/1000))&gt;0),1,TRUNC(VLOOKUP($E387,'Container Panel'!$B$41:$Z$100,$D387,0)/(VLOOKUP(GR$276,UI!$A$12:$O$51,VLOOKUP(GR$279,$B$276:$C$278,2,0),0)/1000)))),"")</f>
        <v/>
      </c>
      <c r="GS387" s="145" t="str">
        <f>IFERROR(IF(AND(GS$272=list!$D$3,'Box Calculation'!GS$279&lt;&gt;"h",$E387&lt;&gt;0),0,IF(AND(GS$273=list!$D$2,$E387&lt;&gt;0,TRUNC(VLOOKUP($E387,'Container Panel'!$B$41:$Z$100,$D387,0)/(VLOOKUP(GS$276,UI!$A$12:$O$51,VLOOKUP(GS$279,$B$276:$C$278,2,0),0)/1000))&gt;0),1,TRUNC(VLOOKUP($E387,'Container Panel'!$B$41:$Z$100,$D387,0)/(VLOOKUP(GS$276,UI!$A$12:$O$51,VLOOKUP(GS$279,$B$276:$C$278,2,0),0)/1000)))),"")</f>
        <v/>
      </c>
      <c r="GT387" s="145" t="str">
        <f>IFERROR(IF(AND(GT$272=list!$D$3,'Box Calculation'!GT$279&lt;&gt;"h",$E387&lt;&gt;0),0,IF(AND(GT$273=list!$D$2,$E387&lt;&gt;0,TRUNC(VLOOKUP($E387,'Container Panel'!$B$41:$Z$100,$D387,0)/(VLOOKUP(GT$276,UI!$A$12:$O$51,VLOOKUP(GT$279,$B$276:$C$278,2,0),0)/1000))&gt;0),1,TRUNC(VLOOKUP($E387,'Container Panel'!$B$41:$Z$100,$D387,0)/(VLOOKUP(GT$276,UI!$A$12:$O$51,VLOOKUP(GT$279,$B$276:$C$278,2,0),0)/1000)))),"")</f>
        <v/>
      </c>
      <c r="GU387" s="145" t="str">
        <f>IFERROR(IF(AND(GU$272=list!$D$3,'Box Calculation'!GU$279&lt;&gt;"h",$E387&lt;&gt;0),0,IF(AND(GU$273=list!$D$2,$E387&lt;&gt;0,TRUNC(VLOOKUP($E387,'Container Panel'!$B$41:$Z$100,$D387,0)/(VLOOKUP(GU$276,UI!$A$12:$O$51,VLOOKUP(GU$279,$B$276:$C$278,2,0),0)/1000))&gt;0),1,TRUNC(VLOOKUP($E387,'Container Panel'!$B$41:$Z$100,$D387,0)/(VLOOKUP(GU$276,UI!$A$12:$O$51,VLOOKUP(GU$279,$B$276:$C$278,2,0),0)/1000)))),"")</f>
        <v/>
      </c>
      <c r="GV387" s="145" t="str">
        <f>IFERROR(IF(AND(GV$272=list!$D$3,'Box Calculation'!GV$279&lt;&gt;"h",$E387&lt;&gt;0),0,IF(AND(GV$273=list!$D$2,$E387&lt;&gt;0,TRUNC(VLOOKUP($E387,'Container Panel'!$B$41:$Z$100,$D387,0)/(VLOOKUP(GV$276,UI!$A$12:$O$51,VLOOKUP(GV$279,$B$276:$C$278,2,0),0)/1000))&gt;0),1,TRUNC(VLOOKUP($E387,'Container Panel'!$B$41:$Z$100,$D387,0)/(VLOOKUP(GV$276,UI!$A$12:$O$51,VLOOKUP(GV$279,$B$276:$C$278,2,0),0)/1000)))),"")</f>
        <v/>
      </c>
      <c r="GW387" s="145" t="str">
        <f>IFERROR(IF(AND(GW$272=list!$D$3,'Box Calculation'!GW$279&lt;&gt;"h",$E387&lt;&gt;0),0,IF(AND(GW$273=list!$D$2,$E387&lt;&gt;0,TRUNC(VLOOKUP($E387,'Container Panel'!$B$41:$Z$100,$D387,0)/(VLOOKUP(GW$276,UI!$A$12:$O$51,VLOOKUP(GW$279,$B$276:$C$278,2,0),0)/1000))&gt;0),1,TRUNC(VLOOKUP($E387,'Container Panel'!$B$41:$Z$100,$D387,0)/(VLOOKUP(GW$276,UI!$A$12:$O$51,VLOOKUP(GW$279,$B$276:$C$278,2,0),0)/1000)))),"")</f>
        <v/>
      </c>
      <c r="GX387" s="145" t="str">
        <f>IFERROR(IF(AND(GX$272=list!$D$3,'Box Calculation'!GX$279&lt;&gt;"h",$E387&lt;&gt;0),0,IF(AND(GX$273=list!$D$2,$E387&lt;&gt;0,TRUNC(VLOOKUP($E387,'Container Panel'!$B$41:$Z$100,$D387,0)/(VLOOKUP(GX$276,UI!$A$12:$O$51,VLOOKUP(GX$279,$B$276:$C$278,2,0),0)/1000))&gt;0),1,TRUNC(VLOOKUP($E387,'Container Panel'!$B$41:$Z$100,$D387,0)/(VLOOKUP(GX$276,UI!$A$12:$O$51,VLOOKUP(GX$279,$B$276:$C$278,2,0),0)/1000)))),"")</f>
        <v/>
      </c>
      <c r="GY387" s="145" t="str">
        <f>IFERROR(IF(AND(GY$272=list!$D$3,'Box Calculation'!GY$279&lt;&gt;"h",$E387&lt;&gt;0),0,IF(AND(GY$273=list!$D$2,$E387&lt;&gt;0,TRUNC(VLOOKUP($E387,'Container Panel'!$B$41:$Z$100,$D387,0)/(VLOOKUP(GY$276,UI!$A$12:$O$51,VLOOKUP(GY$279,$B$276:$C$278,2,0),0)/1000))&gt;0),1,TRUNC(VLOOKUP($E387,'Container Panel'!$B$41:$Z$100,$D387,0)/(VLOOKUP(GY$276,UI!$A$12:$O$51,VLOOKUP(GY$279,$B$276:$C$278,2,0),0)/1000)))),"")</f>
        <v/>
      </c>
      <c r="GZ387" s="145" t="str">
        <f>IFERROR(IF(AND(GZ$272=list!$D$3,'Box Calculation'!GZ$279&lt;&gt;"h",$E387&lt;&gt;0),0,IF(AND(GZ$273=list!$D$2,$E387&lt;&gt;0,TRUNC(VLOOKUP($E387,'Container Panel'!$B$41:$Z$100,$D387,0)/(VLOOKUP(GZ$276,UI!$A$12:$O$51,VLOOKUP(GZ$279,$B$276:$C$278,2,0),0)/1000))&gt;0),1,TRUNC(VLOOKUP($E387,'Container Panel'!$B$41:$Z$100,$D387,0)/(VLOOKUP(GZ$276,UI!$A$12:$O$51,VLOOKUP(GZ$279,$B$276:$C$278,2,0),0)/1000)))),"")</f>
        <v/>
      </c>
      <c r="HA387" s="145" t="str">
        <f>IFERROR(IF(AND(HA$272=list!$D$3,'Box Calculation'!HA$279&lt;&gt;"h",$E387&lt;&gt;0),0,IF(AND(HA$273=list!$D$2,$E387&lt;&gt;0,TRUNC(VLOOKUP($E387,'Container Panel'!$B$41:$Z$100,$D387,0)/(VLOOKUP(HA$276,UI!$A$12:$O$51,VLOOKUP(HA$279,$B$276:$C$278,2,0),0)/1000))&gt;0),1,TRUNC(VLOOKUP($E387,'Container Panel'!$B$41:$Z$100,$D387,0)/(VLOOKUP(HA$276,UI!$A$12:$O$51,VLOOKUP(HA$279,$B$276:$C$278,2,0),0)/1000)))),"")</f>
        <v/>
      </c>
      <c r="HB387" s="145" t="str">
        <f>IFERROR(IF(AND(HB$272=list!$D$3,'Box Calculation'!HB$279&lt;&gt;"h",$E387&lt;&gt;0),0,IF(AND(HB$273=list!$D$2,$E387&lt;&gt;0,TRUNC(VLOOKUP($E387,'Container Panel'!$B$41:$Z$100,$D387,0)/(VLOOKUP(HB$276,UI!$A$12:$O$51,VLOOKUP(HB$279,$B$276:$C$278,2,0),0)/1000))&gt;0),1,TRUNC(VLOOKUP($E387,'Container Panel'!$B$41:$Z$100,$D387,0)/(VLOOKUP(HB$276,UI!$A$12:$O$51,VLOOKUP(HB$279,$B$276:$C$278,2,0),0)/1000)))),"")</f>
        <v/>
      </c>
      <c r="HC387" s="145" t="str">
        <f>IFERROR(IF(AND(HC$272=list!$D$3,'Box Calculation'!HC$279&lt;&gt;"h",$E387&lt;&gt;0),0,IF(AND(HC$273=list!$D$2,$E387&lt;&gt;0,TRUNC(VLOOKUP($E387,'Container Panel'!$B$41:$Z$100,$D387,0)/(VLOOKUP(HC$276,UI!$A$12:$O$51,VLOOKUP(HC$279,$B$276:$C$278,2,0),0)/1000))&gt;0),1,TRUNC(VLOOKUP($E387,'Container Panel'!$B$41:$Z$100,$D387,0)/(VLOOKUP(HC$276,UI!$A$12:$O$51,VLOOKUP(HC$279,$B$276:$C$278,2,0),0)/1000)))),"")</f>
        <v/>
      </c>
      <c r="HD387" s="145" t="str">
        <f>IFERROR(IF(AND(HD$272=list!$D$3,'Box Calculation'!HD$279&lt;&gt;"h",$E387&lt;&gt;0),0,IF(AND(HD$273=list!$D$2,$E387&lt;&gt;0,TRUNC(VLOOKUP($E387,'Container Panel'!$B$41:$Z$100,$D387,0)/(VLOOKUP(HD$276,UI!$A$12:$O$51,VLOOKUP(HD$279,$B$276:$C$278,2,0),0)/1000))&gt;0),1,TRUNC(VLOOKUP($E387,'Container Panel'!$B$41:$Z$100,$D387,0)/(VLOOKUP(HD$276,UI!$A$12:$O$51,VLOOKUP(HD$279,$B$276:$C$278,2,0),0)/1000)))),"")</f>
        <v/>
      </c>
      <c r="HE387" s="145" t="str">
        <f>IFERROR(IF(AND(HE$272=list!$D$3,'Box Calculation'!HE$279&lt;&gt;"h",$E387&lt;&gt;0),0,IF(AND(HE$273=list!$D$2,$E387&lt;&gt;0,TRUNC(VLOOKUP($E387,'Container Panel'!$B$41:$Z$100,$D387,0)/(VLOOKUP(HE$276,UI!$A$12:$O$51,VLOOKUP(HE$279,$B$276:$C$278,2,0),0)/1000))&gt;0),1,TRUNC(VLOOKUP($E387,'Container Panel'!$B$41:$Z$100,$D387,0)/(VLOOKUP(HE$276,UI!$A$12:$O$51,VLOOKUP(HE$279,$B$276:$C$278,2,0),0)/1000)))),"")</f>
        <v/>
      </c>
      <c r="HF387" s="145" t="str">
        <f>IFERROR(IF(AND(HF$272=list!$D$3,'Box Calculation'!HF$279&lt;&gt;"h",$E387&lt;&gt;0),0,IF(AND(HF$273=list!$D$2,$E387&lt;&gt;0,TRUNC(VLOOKUP($E387,'Container Panel'!$B$41:$Z$100,$D387,0)/(VLOOKUP(HF$276,UI!$A$12:$O$51,VLOOKUP(HF$279,$B$276:$C$278,2,0),0)/1000))&gt;0),1,TRUNC(VLOOKUP($E387,'Container Panel'!$B$41:$Z$100,$D387,0)/(VLOOKUP(HF$276,UI!$A$12:$O$51,VLOOKUP(HF$279,$B$276:$C$278,2,0),0)/1000)))),"")</f>
        <v/>
      </c>
      <c r="HG387" s="145" t="str">
        <f>IFERROR(IF(AND(HG$272=list!$D$3,'Box Calculation'!HG$279&lt;&gt;"h",$E387&lt;&gt;0),0,IF(AND(HG$273=list!$D$2,$E387&lt;&gt;0,TRUNC(VLOOKUP($E387,'Container Panel'!$B$41:$Z$100,$D387,0)/(VLOOKUP(HG$276,UI!$A$12:$O$51,VLOOKUP(HG$279,$B$276:$C$278,2,0),0)/1000))&gt;0),1,TRUNC(VLOOKUP($E387,'Container Panel'!$B$41:$Z$100,$D387,0)/(VLOOKUP(HG$276,UI!$A$12:$O$51,VLOOKUP(HG$279,$B$276:$C$278,2,0),0)/1000)))),"")</f>
        <v/>
      </c>
      <c r="HH387" s="145" t="str">
        <f>IFERROR(IF(AND(HH$272=list!$D$3,'Box Calculation'!HH$279&lt;&gt;"h",$E387&lt;&gt;0),0,IF(AND(HH$273=list!$D$2,$E387&lt;&gt;0,TRUNC(VLOOKUP($E387,'Container Panel'!$B$41:$Z$100,$D387,0)/(VLOOKUP(HH$276,UI!$A$12:$O$51,VLOOKUP(HH$279,$B$276:$C$278,2,0),0)/1000))&gt;0),1,TRUNC(VLOOKUP($E387,'Container Panel'!$B$41:$Z$100,$D387,0)/(VLOOKUP(HH$276,UI!$A$12:$O$51,VLOOKUP(HH$279,$B$276:$C$278,2,0),0)/1000)))),"")</f>
        <v/>
      </c>
      <c r="HI387" s="145" t="str">
        <f>IFERROR(IF(AND(HI$272=list!$D$3,'Box Calculation'!HI$279&lt;&gt;"h",$E387&lt;&gt;0),0,IF(AND(HI$273=list!$D$2,$E387&lt;&gt;0,TRUNC(VLOOKUP($E387,'Container Panel'!$B$41:$Z$100,$D387,0)/(VLOOKUP(HI$276,UI!$A$12:$O$51,VLOOKUP(HI$279,$B$276:$C$278,2,0),0)/1000))&gt;0),1,TRUNC(VLOOKUP($E387,'Container Panel'!$B$41:$Z$100,$D387,0)/(VLOOKUP(HI$276,UI!$A$12:$O$51,VLOOKUP(HI$279,$B$276:$C$278,2,0),0)/1000)))),"")</f>
        <v/>
      </c>
      <c r="HJ387" s="145" t="str">
        <f>IFERROR(IF(AND(HJ$272=list!$D$3,'Box Calculation'!HJ$279&lt;&gt;"h",$E387&lt;&gt;0),0,IF(AND(HJ$273=list!$D$2,$E387&lt;&gt;0,TRUNC(VLOOKUP($E387,'Container Panel'!$B$41:$Z$100,$D387,0)/(VLOOKUP(HJ$276,UI!$A$12:$O$51,VLOOKUP(HJ$279,$B$276:$C$278,2,0),0)/1000))&gt;0),1,TRUNC(VLOOKUP($E387,'Container Panel'!$B$41:$Z$100,$D387,0)/(VLOOKUP(HJ$276,UI!$A$12:$O$51,VLOOKUP(HJ$279,$B$276:$C$278,2,0),0)/1000)))),"")</f>
        <v/>
      </c>
      <c r="HK387" s="145" t="str">
        <f>IFERROR(IF(AND(HK$272=list!$D$3,'Box Calculation'!HK$279&lt;&gt;"h",$E387&lt;&gt;0),0,IF(AND(HK$273=list!$D$2,$E387&lt;&gt;0,TRUNC(VLOOKUP($E387,'Container Panel'!$B$41:$Z$100,$D387,0)/(VLOOKUP(HK$276,UI!$A$12:$O$51,VLOOKUP(HK$279,$B$276:$C$278,2,0),0)/1000))&gt;0),1,TRUNC(VLOOKUP($E387,'Container Panel'!$B$41:$Z$100,$D387,0)/(VLOOKUP(HK$276,UI!$A$12:$O$51,VLOOKUP(HK$279,$B$276:$C$278,2,0),0)/1000)))),"")</f>
        <v/>
      </c>
      <c r="HL387" s="145" t="str">
        <f>IFERROR(IF(AND(HL$272=list!$D$3,'Box Calculation'!HL$279&lt;&gt;"h",$E387&lt;&gt;0),0,IF(AND(HL$273=list!$D$2,$E387&lt;&gt;0,TRUNC(VLOOKUP($E387,'Container Panel'!$B$41:$Z$100,$D387,0)/(VLOOKUP(HL$276,UI!$A$12:$O$51,VLOOKUP(HL$279,$B$276:$C$278,2,0),0)/1000))&gt;0),1,TRUNC(VLOOKUP($E387,'Container Panel'!$B$41:$Z$100,$D387,0)/(VLOOKUP(HL$276,UI!$A$12:$O$51,VLOOKUP(HL$279,$B$276:$C$278,2,0),0)/1000)))),"")</f>
        <v/>
      </c>
      <c r="HM387" s="145" t="str">
        <f>IFERROR(IF(AND(HM$272=list!$D$3,'Box Calculation'!HM$279&lt;&gt;"h",$E387&lt;&gt;0),0,IF(AND(HM$273=list!$D$2,$E387&lt;&gt;0,TRUNC(VLOOKUP($E387,'Container Panel'!$B$41:$Z$100,$D387,0)/(VLOOKUP(HM$276,UI!$A$12:$O$51,VLOOKUP(HM$279,$B$276:$C$278,2,0),0)/1000))&gt;0),1,TRUNC(VLOOKUP($E387,'Container Panel'!$B$41:$Z$100,$D387,0)/(VLOOKUP(HM$276,UI!$A$12:$O$51,VLOOKUP(HM$279,$B$276:$C$278,2,0),0)/1000)))),"")</f>
        <v/>
      </c>
      <c r="HN387" s="145" t="str">
        <f>IFERROR(IF(AND(HN$272=list!$D$3,'Box Calculation'!HN$279&lt;&gt;"h",$E387&lt;&gt;0),0,IF(AND(HN$273=list!$D$2,$E387&lt;&gt;0,TRUNC(VLOOKUP($E387,'Container Panel'!$B$41:$Z$100,$D387,0)/(VLOOKUP(HN$276,UI!$A$12:$O$51,VLOOKUP(HN$279,$B$276:$C$278,2,0),0)/1000))&gt;0),1,TRUNC(VLOOKUP($E387,'Container Panel'!$B$41:$Z$100,$D387,0)/(VLOOKUP(HN$276,UI!$A$12:$O$51,VLOOKUP(HN$279,$B$276:$C$278,2,0),0)/1000)))),"")</f>
        <v/>
      </c>
      <c r="HO387" s="145" t="str">
        <f>IFERROR(IF(AND(HO$272=list!$D$3,'Box Calculation'!HO$279&lt;&gt;"h",$E387&lt;&gt;0),0,IF(AND(HO$273=list!$D$2,$E387&lt;&gt;0,TRUNC(VLOOKUP($E387,'Container Panel'!$B$41:$Z$100,$D387,0)/(VLOOKUP(HO$276,UI!$A$12:$O$51,VLOOKUP(HO$279,$B$276:$C$278,2,0),0)/1000))&gt;0),1,TRUNC(VLOOKUP($E387,'Container Panel'!$B$41:$Z$100,$D387,0)/(VLOOKUP(HO$276,UI!$A$12:$O$51,VLOOKUP(HO$279,$B$276:$C$278,2,0),0)/1000)))),"")</f>
        <v/>
      </c>
      <c r="HP387" s="145" t="str">
        <f>IFERROR(IF(AND(HP$272=list!$D$3,'Box Calculation'!HP$279&lt;&gt;"h",$E387&lt;&gt;0),0,IF(AND(HP$273=list!$D$2,$E387&lt;&gt;0,TRUNC(VLOOKUP($E387,'Container Panel'!$B$41:$Z$100,$D387,0)/(VLOOKUP(HP$276,UI!$A$12:$O$51,VLOOKUP(HP$279,$B$276:$C$278,2,0),0)/1000))&gt;0),1,TRUNC(VLOOKUP($E387,'Container Panel'!$B$41:$Z$100,$D387,0)/(VLOOKUP(HP$276,UI!$A$12:$O$51,VLOOKUP(HP$279,$B$276:$C$278,2,0),0)/1000)))),"")</f>
        <v/>
      </c>
      <c r="HQ387" s="145" t="str">
        <f>IFERROR(IF(AND(HQ$272=list!$D$3,'Box Calculation'!HQ$279&lt;&gt;"h",$E387&lt;&gt;0),0,IF(AND(HQ$273=list!$D$2,$E387&lt;&gt;0,TRUNC(VLOOKUP($E387,'Container Panel'!$B$41:$Z$100,$D387,0)/(VLOOKUP(HQ$276,UI!$A$12:$O$51,VLOOKUP(HQ$279,$B$276:$C$278,2,0),0)/1000))&gt;0),1,TRUNC(VLOOKUP($E387,'Container Panel'!$B$41:$Z$100,$D387,0)/(VLOOKUP(HQ$276,UI!$A$12:$O$51,VLOOKUP(HQ$279,$B$276:$C$278,2,0),0)/1000)))),"")</f>
        <v/>
      </c>
      <c r="HR387" s="145" t="str">
        <f>IFERROR(IF(AND(HR$272=list!$D$3,'Box Calculation'!HR$279&lt;&gt;"h",$E387&lt;&gt;0),0,IF(AND(HR$273=list!$D$2,$E387&lt;&gt;0,TRUNC(VLOOKUP($E387,'Container Panel'!$B$41:$Z$100,$D387,0)/(VLOOKUP(HR$276,UI!$A$12:$O$51,VLOOKUP(HR$279,$B$276:$C$278,2,0),0)/1000))&gt;0),1,TRUNC(VLOOKUP($E387,'Container Panel'!$B$41:$Z$100,$D387,0)/(VLOOKUP(HR$276,UI!$A$12:$O$51,VLOOKUP(HR$279,$B$276:$C$278,2,0),0)/1000)))),"")</f>
        <v/>
      </c>
      <c r="HS387" s="145" t="str">
        <f>IFERROR(IF(AND(HS$272=list!$D$3,'Box Calculation'!HS$279&lt;&gt;"h",$E387&lt;&gt;0),0,IF(AND(HS$273=list!$D$2,$E387&lt;&gt;0,TRUNC(VLOOKUP($E387,'Container Panel'!$B$41:$Z$100,$D387,0)/(VLOOKUP(HS$276,UI!$A$12:$O$51,VLOOKUP(HS$279,$B$276:$C$278,2,0),0)/1000))&gt;0),1,TRUNC(VLOOKUP($E387,'Container Panel'!$B$41:$Z$100,$D387,0)/(VLOOKUP(HS$276,UI!$A$12:$O$51,VLOOKUP(HS$279,$B$276:$C$278,2,0),0)/1000)))),"")</f>
        <v/>
      </c>
      <c r="HT387" s="145" t="str">
        <f>IFERROR(IF(AND(HT$272=list!$D$3,'Box Calculation'!HT$279&lt;&gt;"h",$E387&lt;&gt;0),0,IF(AND(HT$273=list!$D$2,$E387&lt;&gt;0,TRUNC(VLOOKUP($E387,'Container Panel'!$B$41:$Z$100,$D387,0)/(VLOOKUP(HT$276,UI!$A$12:$O$51,VLOOKUP(HT$279,$B$276:$C$278,2,0),0)/1000))&gt;0),1,TRUNC(VLOOKUP($E387,'Container Panel'!$B$41:$Z$100,$D387,0)/(VLOOKUP(HT$276,UI!$A$12:$O$51,VLOOKUP(HT$279,$B$276:$C$278,2,0),0)/1000)))),"")</f>
        <v/>
      </c>
      <c r="HU387" s="145" t="str">
        <f>IFERROR(IF(AND(HU$272=list!$D$3,'Box Calculation'!HU$279&lt;&gt;"h",$E387&lt;&gt;0),0,IF(AND(HU$273=list!$D$2,$E387&lt;&gt;0,TRUNC(VLOOKUP($E387,'Container Panel'!$B$41:$Z$100,$D387,0)/(VLOOKUP(HU$276,UI!$A$12:$O$51,VLOOKUP(HU$279,$B$276:$C$278,2,0),0)/1000))&gt;0),1,TRUNC(VLOOKUP($E387,'Container Panel'!$B$41:$Z$100,$D387,0)/(VLOOKUP(HU$276,UI!$A$12:$O$51,VLOOKUP(HU$279,$B$276:$C$278,2,0),0)/1000)))),"")</f>
        <v/>
      </c>
      <c r="HV387" s="145" t="str">
        <f>IFERROR(IF(AND(HV$272=list!$D$3,'Box Calculation'!HV$279&lt;&gt;"h",$E387&lt;&gt;0),0,IF(AND(HV$273=list!$D$2,$E387&lt;&gt;0,TRUNC(VLOOKUP($E387,'Container Panel'!$B$41:$Z$100,$D387,0)/(VLOOKUP(HV$276,UI!$A$12:$O$51,VLOOKUP(HV$279,$B$276:$C$278,2,0),0)/1000))&gt;0),1,TRUNC(VLOOKUP($E387,'Container Panel'!$B$41:$Z$100,$D387,0)/(VLOOKUP(HV$276,UI!$A$12:$O$51,VLOOKUP(HV$279,$B$276:$C$278,2,0),0)/1000)))),"")</f>
        <v/>
      </c>
      <c r="HW387" s="145" t="str">
        <f>IFERROR(IF(AND(HW$272=list!$D$3,'Box Calculation'!HW$279&lt;&gt;"h",$E387&lt;&gt;0),0,IF(AND(HW$273=list!$D$2,$E387&lt;&gt;0,TRUNC(VLOOKUP($E387,'Container Panel'!$B$41:$Z$100,$D387,0)/(VLOOKUP(HW$276,UI!$A$12:$O$51,VLOOKUP(HW$279,$B$276:$C$278,2,0),0)/1000))&gt;0),1,TRUNC(VLOOKUP($E387,'Container Panel'!$B$41:$Z$100,$D387,0)/(VLOOKUP(HW$276,UI!$A$12:$O$51,VLOOKUP(HW$279,$B$276:$C$278,2,0),0)/1000)))),"")</f>
        <v/>
      </c>
      <c r="HX387" s="145" t="str">
        <f>IFERROR(IF(AND(HX$272=list!$D$3,'Box Calculation'!HX$279&lt;&gt;"h",$E387&lt;&gt;0),0,IF(AND(HX$273=list!$D$2,$E387&lt;&gt;0,TRUNC(VLOOKUP($E387,'Container Panel'!$B$41:$Z$100,$D387,0)/(VLOOKUP(HX$276,UI!$A$12:$O$51,VLOOKUP(HX$279,$B$276:$C$278,2,0),0)/1000))&gt;0),1,TRUNC(VLOOKUP($E387,'Container Panel'!$B$41:$Z$100,$D387,0)/(VLOOKUP(HX$276,UI!$A$12:$O$51,VLOOKUP(HX$279,$B$276:$C$278,2,0),0)/1000)))),"")</f>
        <v/>
      </c>
      <c r="HY387" s="145" t="str">
        <f>IFERROR(IF(AND(HY$272=list!$D$3,'Box Calculation'!HY$279&lt;&gt;"h",$E387&lt;&gt;0),0,IF(AND(HY$273=list!$D$2,$E387&lt;&gt;0,TRUNC(VLOOKUP($E387,'Container Panel'!$B$41:$Z$100,$D387,0)/(VLOOKUP(HY$276,UI!$A$12:$O$51,VLOOKUP(HY$279,$B$276:$C$278,2,0),0)/1000))&gt;0),1,TRUNC(VLOOKUP($E387,'Container Panel'!$B$41:$Z$100,$D387,0)/(VLOOKUP(HY$276,UI!$A$12:$O$51,VLOOKUP(HY$279,$B$276:$C$278,2,0),0)/1000)))),"")</f>
        <v/>
      </c>
      <c r="HZ387" s="145" t="str">
        <f>IFERROR(IF(AND(HZ$272=list!$D$3,'Box Calculation'!HZ$279&lt;&gt;"h",$E387&lt;&gt;0),0,IF(AND(HZ$273=list!$D$2,$E387&lt;&gt;0,TRUNC(VLOOKUP($E387,'Container Panel'!$B$41:$Z$100,$D387,0)/(VLOOKUP(HZ$276,UI!$A$12:$O$51,VLOOKUP(HZ$279,$B$276:$C$278,2,0),0)/1000))&gt;0),1,TRUNC(VLOOKUP($E387,'Container Panel'!$B$41:$Z$100,$D387,0)/(VLOOKUP(HZ$276,UI!$A$12:$O$51,VLOOKUP(HZ$279,$B$276:$C$278,2,0),0)/1000)))),"")</f>
        <v/>
      </c>
      <c r="IA387" s="145" t="str">
        <f>IFERROR(IF(AND(IA$272=list!$D$3,'Box Calculation'!IA$279&lt;&gt;"h",$E387&lt;&gt;0),0,IF(AND(IA$273=list!$D$2,$E387&lt;&gt;0,TRUNC(VLOOKUP($E387,'Container Panel'!$B$41:$Z$100,$D387,0)/(VLOOKUP(IA$276,UI!$A$12:$O$51,VLOOKUP(IA$279,$B$276:$C$278,2,0),0)/1000))&gt;0),1,TRUNC(VLOOKUP($E387,'Container Panel'!$B$41:$Z$100,$D387,0)/(VLOOKUP(IA$276,UI!$A$12:$O$51,VLOOKUP(IA$279,$B$276:$C$278,2,0),0)/1000)))),"")</f>
        <v/>
      </c>
      <c r="IB387" s="145" t="str">
        <f>IFERROR(IF(AND(IB$272=list!$D$3,'Box Calculation'!IB$279&lt;&gt;"h",$E387&lt;&gt;0),0,IF(AND(IB$273=list!$D$2,$E387&lt;&gt;0,TRUNC(VLOOKUP($E387,'Container Panel'!$B$41:$Z$100,$D387,0)/(VLOOKUP(IB$276,UI!$A$12:$O$51,VLOOKUP(IB$279,$B$276:$C$278,2,0),0)/1000))&gt;0),1,TRUNC(VLOOKUP($E387,'Container Panel'!$B$41:$Z$100,$D387,0)/(VLOOKUP(IB$276,UI!$A$12:$O$51,VLOOKUP(IB$279,$B$276:$C$278,2,0),0)/1000)))),"")</f>
        <v/>
      </c>
      <c r="IC387" s="145" t="str">
        <f>IFERROR(IF(AND(IC$272=list!$D$3,'Box Calculation'!IC$279&lt;&gt;"h",$E387&lt;&gt;0),0,IF(AND(IC$273=list!$D$2,$E387&lt;&gt;0,TRUNC(VLOOKUP($E387,'Container Panel'!$B$41:$Z$100,$D387,0)/(VLOOKUP(IC$276,UI!$A$12:$O$51,VLOOKUP(IC$279,$B$276:$C$278,2,0),0)/1000))&gt;0),1,TRUNC(VLOOKUP($E387,'Container Panel'!$B$41:$Z$100,$D387,0)/(VLOOKUP(IC$276,UI!$A$12:$O$51,VLOOKUP(IC$279,$B$276:$C$278,2,0),0)/1000)))),"")</f>
        <v/>
      </c>
      <c r="ID387" s="145" t="str">
        <f>IFERROR(IF(AND(ID$272=list!$D$3,'Box Calculation'!ID$279&lt;&gt;"h",$E387&lt;&gt;0),0,IF(AND(ID$273=list!$D$2,$E387&lt;&gt;0,TRUNC(VLOOKUP($E387,'Container Panel'!$B$41:$Z$100,$D387,0)/(VLOOKUP(ID$276,UI!$A$12:$O$51,VLOOKUP(ID$279,$B$276:$C$278,2,0),0)/1000))&gt;0),1,TRUNC(VLOOKUP($E387,'Container Panel'!$B$41:$Z$100,$D387,0)/(VLOOKUP(ID$276,UI!$A$12:$O$51,VLOOKUP(ID$279,$B$276:$C$278,2,0),0)/1000)))),"")</f>
        <v/>
      </c>
      <c r="IE387" s="145" t="str">
        <f>IFERROR(IF(AND(IE$272=list!$D$3,'Box Calculation'!IE$279&lt;&gt;"h",$E387&lt;&gt;0),0,IF(AND(IE$273=list!$D$2,$E387&lt;&gt;0,TRUNC(VLOOKUP($E387,'Container Panel'!$B$41:$Z$100,$D387,0)/(VLOOKUP(IE$276,UI!$A$12:$O$51,VLOOKUP(IE$279,$B$276:$C$278,2,0),0)/1000))&gt;0),1,TRUNC(VLOOKUP($E387,'Container Panel'!$B$41:$Z$100,$D387,0)/(VLOOKUP(IE$276,UI!$A$12:$O$51,VLOOKUP(IE$279,$B$276:$C$278,2,0),0)/1000)))),"")</f>
        <v/>
      </c>
      <c r="IF387" s="145" t="str">
        <f>IFERROR(IF(AND(IF$272=list!$D$3,'Box Calculation'!IF$279&lt;&gt;"h",$E387&lt;&gt;0),0,IF(AND(IF$273=list!$D$2,$E387&lt;&gt;0,TRUNC(VLOOKUP($E387,'Container Panel'!$B$41:$Z$100,$D387,0)/(VLOOKUP(IF$276,UI!$A$12:$O$51,VLOOKUP(IF$279,$B$276:$C$278,2,0),0)/1000))&gt;0),1,TRUNC(VLOOKUP($E387,'Container Panel'!$B$41:$Z$100,$D387,0)/(VLOOKUP(IF$276,UI!$A$12:$O$51,VLOOKUP(IF$279,$B$276:$C$278,2,0),0)/1000)))),"")</f>
        <v/>
      </c>
      <c r="IG387" s="145" t="str">
        <f>IFERROR(IF(AND(IG$272=list!$D$3,'Box Calculation'!IG$279&lt;&gt;"h",$E387&lt;&gt;0),0,IF(AND(IG$273=list!$D$2,$E387&lt;&gt;0,TRUNC(VLOOKUP($E387,'Container Panel'!$B$41:$Z$100,$D387,0)/(VLOOKUP(IG$276,UI!$A$12:$O$51,VLOOKUP(IG$279,$B$276:$C$278,2,0),0)/1000))&gt;0),1,TRUNC(VLOOKUP($E387,'Container Panel'!$B$41:$Z$100,$D387,0)/(VLOOKUP(IG$276,UI!$A$12:$O$51,VLOOKUP(IG$279,$B$276:$C$278,2,0),0)/1000)))),"")</f>
        <v/>
      </c>
      <c r="IH387" s="145" t="str">
        <f>IFERROR(IF(AND(IH$272=list!$D$3,'Box Calculation'!IH$279&lt;&gt;"h",$E387&lt;&gt;0),0,IF(AND(IH$273=list!$D$2,$E387&lt;&gt;0,TRUNC(VLOOKUP($E387,'Container Panel'!$B$41:$Z$100,$D387,0)/(VLOOKUP(IH$276,UI!$A$12:$O$51,VLOOKUP(IH$279,$B$276:$C$278,2,0),0)/1000))&gt;0),1,TRUNC(VLOOKUP($E387,'Container Panel'!$B$41:$Z$100,$D387,0)/(VLOOKUP(IH$276,UI!$A$12:$O$51,VLOOKUP(IH$279,$B$276:$C$278,2,0),0)/1000)))),"")</f>
        <v/>
      </c>
      <c r="II387" s="145" t="str">
        <f>IFERROR(IF(AND(II$272=list!$D$3,'Box Calculation'!II$279&lt;&gt;"h",$E387&lt;&gt;0),0,IF(AND(II$273=list!$D$2,$E387&lt;&gt;0,TRUNC(VLOOKUP($E387,'Container Panel'!$B$41:$Z$100,$D387,0)/(VLOOKUP(II$276,UI!$A$12:$O$51,VLOOKUP(II$279,$B$276:$C$278,2,0),0)/1000))&gt;0),1,TRUNC(VLOOKUP($E387,'Container Panel'!$B$41:$Z$100,$D387,0)/(VLOOKUP(II$276,UI!$A$12:$O$51,VLOOKUP(II$279,$B$276:$C$278,2,0),0)/1000)))),"")</f>
        <v/>
      </c>
      <c r="IJ387" s="145" t="str">
        <f>IFERROR(IF(AND(IJ$272=list!$D$3,'Box Calculation'!IJ$279&lt;&gt;"h",$E387&lt;&gt;0),0,IF(AND(IJ$273=list!$D$2,$E387&lt;&gt;0,TRUNC(VLOOKUP($E387,'Container Panel'!$B$41:$Z$100,$D387,0)/(VLOOKUP(IJ$276,UI!$A$12:$O$51,VLOOKUP(IJ$279,$B$276:$C$278,2,0),0)/1000))&gt;0),1,TRUNC(VLOOKUP($E387,'Container Panel'!$B$41:$Z$100,$D387,0)/(VLOOKUP(IJ$276,UI!$A$12:$O$51,VLOOKUP(IJ$279,$B$276:$C$278,2,0),0)/1000)))),"")</f>
        <v/>
      </c>
      <c r="IK387" s="145" t="str">
        <f>IFERROR(IF(AND(IK$272=list!$D$3,'Box Calculation'!IK$279&lt;&gt;"h",$E387&lt;&gt;0),0,IF(AND(IK$273=list!$D$2,$E387&lt;&gt;0,TRUNC(VLOOKUP($E387,'Container Panel'!$B$41:$Z$100,$D387,0)/(VLOOKUP(IK$276,UI!$A$12:$O$51,VLOOKUP(IK$279,$B$276:$C$278,2,0),0)/1000))&gt;0),1,TRUNC(VLOOKUP($E387,'Container Panel'!$B$41:$Z$100,$D387,0)/(VLOOKUP(IK$276,UI!$A$12:$O$51,VLOOKUP(IK$279,$B$276:$C$278,2,0),0)/1000)))),"")</f>
        <v/>
      </c>
      <c r="IL387" s="145" t="str">
        <f>IFERROR(IF(AND(IL$272=list!$D$3,'Box Calculation'!IL$279&lt;&gt;"h",$E387&lt;&gt;0),0,IF(AND(IL$273=list!$D$2,$E387&lt;&gt;0,TRUNC(VLOOKUP($E387,'Container Panel'!$B$41:$Z$100,$D387,0)/(VLOOKUP(IL$276,UI!$A$12:$O$51,VLOOKUP(IL$279,$B$276:$C$278,2,0),0)/1000))&gt;0),1,TRUNC(VLOOKUP($E387,'Container Panel'!$B$41:$Z$100,$D387,0)/(VLOOKUP(IL$276,UI!$A$12:$O$51,VLOOKUP(IL$279,$B$276:$C$278,2,0),0)/1000)))),"")</f>
        <v/>
      </c>
    </row>
    <row r="388" spans="2:246">
      <c r="B388" s="74">
        <v>108</v>
      </c>
      <c r="C388" s="74">
        <f t="shared" si="195"/>
        <v>37</v>
      </c>
      <c r="D388" s="163">
        <f>MOD(B388,3)+'Container Panel'!$Q$38</f>
        <v>16</v>
      </c>
      <c r="E388" s="143">
        <f t="shared" si="196"/>
        <v>0</v>
      </c>
      <c r="F388" s="144" t="s">
        <v>75</v>
      </c>
      <c r="G388" s="145" t="str">
        <f>IFERROR(TRUNC(VLOOKUP($E388,'Container Panel'!$B$41:$Z$100,$D388,0)/(VLOOKUP(G$276,UI!$A$12:$O$51,VLOOKUP(G$277,$B$276:$C$278,2,0),0)/1000)),"")</f>
        <v/>
      </c>
      <c r="H388" s="145" t="str">
        <f>IFERROR(TRUNC(VLOOKUP($E388,'Container Panel'!$B$41:$Z$100,$D388,0)/(VLOOKUP(H$276,UI!$A$12:$O$51,VLOOKUP(H$277,$B$276:$C$278,2,0),0)/1000)),"")</f>
        <v/>
      </c>
      <c r="I388" s="145" t="str">
        <f>IFERROR(TRUNC(VLOOKUP($E388,'Container Panel'!$B$41:$Z$100,$D388,0)/(VLOOKUP(I$276,UI!$A$12:$O$51,VLOOKUP(I$277,$B$276:$C$278,2,0),0)/1000)),"")</f>
        <v/>
      </c>
      <c r="J388" s="145" t="str">
        <f>IFERROR(TRUNC(VLOOKUP($E388,'Container Panel'!$B$41:$Z$100,$D388,0)/(VLOOKUP(J$276,UI!$A$12:$O$51,VLOOKUP(J$277,$B$276:$C$278,2,0),0)/1000)),"")</f>
        <v/>
      </c>
      <c r="K388" s="145" t="str">
        <f>IFERROR(TRUNC(VLOOKUP($E388,'Container Panel'!$B$41:$Z$100,$D388,0)/(VLOOKUP(K$276,UI!$A$12:$O$51,VLOOKUP(K$277,$B$276:$C$278,2,0),0)/1000)),"")</f>
        <v/>
      </c>
      <c r="L388" s="145" t="str">
        <f>IFERROR(TRUNC(VLOOKUP($E388,'Container Panel'!$B$41:$Z$100,$D388,0)/(VLOOKUP(L$276,UI!$A$12:$O$51,VLOOKUP(L$277,$B$276:$C$278,2,0),0)/1000)),"")</f>
        <v/>
      </c>
      <c r="M388" s="145" t="str">
        <f>IFERROR(TRUNC(VLOOKUP($E388,'Container Panel'!$B$41:$Z$100,$D388,0)/(VLOOKUP(M$276,UI!$A$12:$O$51,VLOOKUP(M$277,$B$276:$C$278,2,0),0)/1000)),"")</f>
        <v/>
      </c>
      <c r="N388" s="145" t="str">
        <f>IFERROR(TRUNC(VLOOKUP($E388,'Container Panel'!$B$41:$Z$100,$D388,0)/(VLOOKUP(N$276,UI!$A$12:$O$51,VLOOKUP(N$277,$B$276:$C$278,2,0),0)/1000)),"")</f>
        <v/>
      </c>
      <c r="O388" s="145" t="str">
        <f>IFERROR(TRUNC(VLOOKUP($E388,'Container Panel'!$B$41:$Z$100,$D388,0)/(VLOOKUP(O$276,UI!$A$12:$O$51,VLOOKUP(O$277,$B$276:$C$278,2,0),0)/1000)),"")</f>
        <v/>
      </c>
      <c r="P388" s="145" t="str">
        <f>IFERROR(TRUNC(VLOOKUP($E388,'Container Panel'!$B$41:$Z$100,$D388,0)/(VLOOKUP(P$276,UI!$A$12:$O$51,VLOOKUP(P$277,$B$276:$C$278,2,0),0)/1000)),"")</f>
        <v/>
      </c>
      <c r="Q388" s="145" t="str">
        <f>IFERROR(TRUNC(VLOOKUP($E388,'Container Panel'!$B$41:$Z$100,$D388,0)/(VLOOKUP(Q$276,UI!$A$12:$O$51,VLOOKUP(Q$277,$B$276:$C$278,2,0),0)/1000)),"")</f>
        <v/>
      </c>
      <c r="R388" s="145" t="str">
        <f>IFERROR(TRUNC(VLOOKUP($E388,'Container Panel'!$B$41:$Z$100,$D388,0)/(VLOOKUP(R$276,UI!$A$12:$O$51,VLOOKUP(R$277,$B$276:$C$278,2,0),0)/1000)),"")</f>
        <v/>
      </c>
      <c r="S388" s="145" t="str">
        <f>IFERROR(TRUNC(VLOOKUP($E388,'Container Panel'!$B$41:$Z$100,$D388,0)/(VLOOKUP(S$276,UI!$A$12:$O$51,VLOOKUP(S$277,$B$276:$C$278,2,0),0)/1000)),"")</f>
        <v/>
      </c>
      <c r="T388" s="145" t="str">
        <f>IFERROR(TRUNC(VLOOKUP($E388,'Container Panel'!$B$41:$Z$100,$D388,0)/(VLOOKUP(T$276,UI!$A$12:$O$51,VLOOKUP(T$277,$B$276:$C$278,2,0),0)/1000)),"")</f>
        <v/>
      </c>
      <c r="U388" s="145" t="str">
        <f>IFERROR(TRUNC(VLOOKUP($E388,'Container Panel'!$B$41:$Z$100,$D388,0)/(VLOOKUP(U$276,UI!$A$12:$O$51,VLOOKUP(U$277,$B$276:$C$278,2,0),0)/1000)),"")</f>
        <v/>
      </c>
      <c r="V388" s="145" t="str">
        <f>IFERROR(TRUNC(VLOOKUP($E388,'Container Panel'!$B$41:$Z$100,$D388,0)/(VLOOKUP(V$276,UI!$A$12:$O$51,VLOOKUP(V$277,$B$276:$C$278,2,0),0)/1000)),"")</f>
        <v/>
      </c>
      <c r="W388" s="145" t="str">
        <f>IFERROR(TRUNC(VLOOKUP($E388,'Container Panel'!$B$41:$Z$100,$D388,0)/(VLOOKUP(W$276,UI!$A$12:$O$51,VLOOKUP(W$277,$B$276:$C$278,2,0),0)/1000)),"")</f>
        <v/>
      </c>
      <c r="X388" s="145" t="str">
        <f>IFERROR(TRUNC(VLOOKUP($E388,'Container Panel'!$B$41:$Z$100,$D388,0)/(VLOOKUP(X$276,UI!$A$12:$O$51,VLOOKUP(X$277,$B$276:$C$278,2,0),0)/1000)),"")</f>
        <v/>
      </c>
      <c r="Y388" s="145" t="str">
        <f>IFERROR(TRUNC(VLOOKUP($E388,'Container Panel'!$B$41:$Z$100,$D388,0)/(VLOOKUP(Y$276,UI!$A$12:$O$51,VLOOKUP(Y$277,$B$276:$C$278,2,0),0)/1000)),"")</f>
        <v/>
      </c>
      <c r="Z388" s="145" t="str">
        <f>IFERROR(TRUNC(VLOOKUP($E388,'Container Panel'!$B$41:$Z$100,$D388,0)/(VLOOKUP(Z$276,UI!$A$12:$O$51,VLOOKUP(Z$277,$B$276:$C$278,2,0),0)/1000)),"")</f>
        <v/>
      </c>
      <c r="AA388" s="145" t="str">
        <f>IFERROR(TRUNC(VLOOKUP($E388,'Container Panel'!$B$41:$Z$100,$D388,0)/(VLOOKUP(AA$276,UI!$A$12:$O$51,VLOOKUP(AA$277,$B$276:$C$278,2,0),0)/1000)),"")</f>
        <v/>
      </c>
      <c r="AB388" s="145" t="str">
        <f>IFERROR(TRUNC(VLOOKUP($E388,'Container Panel'!$B$41:$Z$100,$D388,0)/(VLOOKUP(AB$276,UI!$A$12:$O$51,VLOOKUP(AB$277,$B$276:$C$278,2,0),0)/1000)),"")</f>
        <v/>
      </c>
      <c r="AC388" s="145" t="str">
        <f>IFERROR(TRUNC(VLOOKUP($E388,'Container Panel'!$B$41:$Z$100,$D388,0)/(VLOOKUP(AC$276,UI!$A$12:$O$51,VLOOKUP(AC$277,$B$276:$C$278,2,0),0)/1000)),"")</f>
        <v/>
      </c>
      <c r="AD388" s="145" t="str">
        <f>IFERROR(TRUNC(VLOOKUP($E388,'Container Panel'!$B$41:$Z$100,$D388,0)/(VLOOKUP(AD$276,UI!$A$12:$O$51,VLOOKUP(AD$277,$B$276:$C$278,2,0),0)/1000)),"")</f>
        <v/>
      </c>
      <c r="AE388" s="145" t="str">
        <f>IFERROR(TRUNC(VLOOKUP($E388,'Container Panel'!$B$41:$Z$100,$D388,0)/(VLOOKUP(AE$276,UI!$A$12:$O$51,VLOOKUP(AE$277,$B$276:$C$278,2,0),0)/1000)),"")</f>
        <v/>
      </c>
      <c r="AF388" s="145" t="str">
        <f>IFERROR(TRUNC(VLOOKUP($E388,'Container Panel'!$B$41:$Z$100,$D388,0)/(VLOOKUP(AF$276,UI!$A$12:$O$51,VLOOKUP(AF$277,$B$276:$C$278,2,0),0)/1000)),"")</f>
        <v/>
      </c>
      <c r="AG388" s="145" t="str">
        <f>IFERROR(TRUNC(VLOOKUP($E388,'Container Panel'!$B$41:$Z$100,$D388,0)/(VLOOKUP(AG$276,UI!$A$12:$O$51,VLOOKUP(AG$277,$B$276:$C$278,2,0),0)/1000)),"")</f>
        <v/>
      </c>
      <c r="AH388" s="145" t="str">
        <f>IFERROR(TRUNC(VLOOKUP($E388,'Container Panel'!$B$41:$Z$100,$D388,0)/(VLOOKUP(AH$276,UI!$A$12:$O$51,VLOOKUP(AH$277,$B$276:$C$278,2,0),0)/1000)),"")</f>
        <v/>
      </c>
      <c r="AI388" s="145" t="str">
        <f>IFERROR(TRUNC(VLOOKUP($E388,'Container Panel'!$B$41:$Z$100,$D388,0)/(VLOOKUP(AI$276,UI!$A$12:$O$51,VLOOKUP(AI$277,$B$276:$C$278,2,0),0)/1000)),"")</f>
        <v/>
      </c>
      <c r="AJ388" s="145" t="str">
        <f>IFERROR(TRUNC(VLOOKUP($E388,'Container Panel'!$B$41:$Z$100,$D388,0)/(VLOOKUP(AJ$276,UI!$A$12:$O$51,VLOOKUP(AJ$277,$B$276:$C$278,2,0),0)/1000)),"")</f>
        <v/>
      </c>
      <c r="AK388" s="145" t="str">
        <f>IFERROR(TRUNC(VLOOKUP($E388,'Container Panel'!$B$41:$Z$100,$D388,0)/(VLOOKUP(AK$276,UI!$A$12:$O$51,VLOOKUP(AK$277,$B$276:$C$278,2,0),0)/1000)),"")</f>
        <v/>
      </c>
      <c r="AL388" s="145" t="str">
        <f>IFERROR(TRUNC(VLOOKUP($E388,'Container Panel'!$B$41:$Z$100,$D388,0)/(VLOOKUP(AL$276,UI!$A$12:$O$51,VLOOKUP(AL$277,$B$276:$C$278,2,0),0)/1000)),"")</f>
        <v/>
      </c>
      <c r="AM388" s="145" t="str">
        <f>IFERROR(TRUNC(VLOOKUP($E388,'Container Panel'!$B$41:$Z$100,$D388,0)/(VLOOKUP(AM$276,UI!$A$12:$O$51,VLOOKUP(AM$277,$B$276:$C$278,2,0),0)/1000)),"")</f>
        <v/>
      </c>
      <c r="AN388" s="145" t="str">
        <f>IFERROR(TRUNC(VLOOKUP($E388,'Container Panel'!$B$41:$Z$100,$D388,0)/(VLOOKUP(AN$276,UI!$A$12:$O$51,VLOOKUP(AN$277,$B$276:$C$278,2,0),0)/1000)),"")</f>
        <v/>
      </c>
      <c r="AO388" s="145" t="str">
        <f>IFERROR(TRUNC(VLOOKUP($E388,'Container Panel'!$B$41:$Z$100,$D388,0)/(VLOOKUP(AO$276,UI!$A$12:$O$51,VLOOKUP(AO$277,$B$276:$C$278,2,0),0)/1000)),"")</f>
        <v/>
      </c>
      <c r="AP388" s="145" t="str">
        <f>IFERROR(TRUNC(VLOOKUP($E388,'Container Panel'!$B$41:$Z$100,$D388,0)/(VLOOKUP(AP$276,UI!$A$12:$O$51,VLOOKUP(AP$277,$B$276:$C$278,2,0),0)/1000)),"")</f>
        <v/>
      </c>
      <c r="AQ388" s="145" t="str">
        <f>IFERROR(TRUNC(VLOOKUP($E388,'Container Panel'!$B$41:$Z$100,$D388,0)/(VLOOKUP(AQ$276,UI!$A$12:$O$51,VLOOKUP(AQ$277,$B$276:$C$278,2,0),0)/1000)),"")</f>
        <v/>
      </c>
      <c r="AR388" s="145" t="str">
        <f>IFERROR(TRUNC(VLOOKUP($E388,'Container Panel'!$B$41:$Z$100,$D388,0)/(VLOOKUP(AR$276,UI!$A$12:$O$51,VLOOKUP(AR$277,$B$276:$C$278,2,0),0)/1000)),"")</f>
        <v/>
      </c>
      <c r="AS388" s="145" t="str">
        <f>IFERROR(TRUNC(VLOOKUP($E388,'Container Panel'!$B$41:$Z$100,$D388,0)/(VLOOKUP(AS$276,UI!$A$12:$O$51,VLOOKUP(AS$277,$B$276:$C$278,2,0),0)/1000)),"")</f>
        <v/>
      </c>
      <c r="AT388" s="145" t="str">
        <f>IFERROR(TRUNC(VLOOKUP($E388,'Container Panel'!$B$41:$Z$100,$D388,0)/(VLOOKUP(AT$276,UI!$A$12:$O$51,VLOOKUP(AT$277,$B$276:$C$278,2,0),0)/1000)),"")</f>
        <v/>
      </c>
      <c r="AU388" s="145" t="str">
        <f>IFERROR(TRUNC(VLOOKUP($E388,'Container Panel'!$B$41:$Z$100,$D388,0)/(VLOOKUP(AU$276,UI!$A$12:$O$51,VLOOKUP(AU$277,$B$276:$C$278,2,0),0)/1000)),"")</f>
        <v/>
      </c>
      <c r="AV388" s="145" t="str">
        <f>IFERROR(TRUNC(VLOOKUP($E388,'Container Panel'!$B$41:$Z$100,$D388,0)/(VLOOKUP(AV$276,UI!$A$12:$O$51,VLOOKUP(AV$277,$B$276:$C$278,2,0),0)/1000)),"")</f>
        <v/>
      </c>
      <c r="AW388" s="145" t="str">
        <f>IFERROR(TRUNC(VLOOKUP($E388,'Container Panel'!$B$41:$Z$100,$D388,0)/(VLOOKUP(AW$276,UI!$A$12:$O$51,VLOOKUP(AW$277,$B$276:$C$278,2,0),0)/1000)),"")</f>
        <v/>
      </c>
      <c r="AX388" s="145" t="str">
        <f>IFERROR(TRUNC(VLOOKUP($E388,'Container Panel'!$B$41:$Z$100,$D388,0)/(VLOOKUP(AX$276,UI!$A$12:$O$51,VLOOKUP(AX$277,$B$276:$C$278,2,0),0)/1000)),"")</f>
        <v/>
      </c>
      <c r="AY388" s="145" t="str">
        <f>IFERROR(TRUNC(VLOOKUP($E388,'Container Panel'!$B$41:$Z$100,$D388,0)/(VLOOKUP(AY$276,UI!$A$12:$O$51,VLOOKUP(AY$277,$B$276:$C$278,2,0),0)/1000)),"")</f>
        <v/>
      </c>
      <c r="AZ388" s="145" t="str">
        <f>IFERROR(TRUNC(VLOOKUP($E388,'Container Panel'!$B$41:$Z$100,$D388,0)/(VLOOKUP(AZ$276,UI!$A$12:$O$51,VLOOKUP(AZ$277,$B$276:$C$278,2,0),0)/1000)),"")</f>
        <v/>
      </c>
      <c r="BA388" s="145" t="str">
        <f>IFERROR(TRUNC(VLOOKUP($E388,'Container Panel'!$B$41:$Z$100,$D388,0)/(VLOOKUP(BA$276,UI!$A$12:$O$51,VLOOKUP(BA$277,$B$276:$C$278,2,0),0)/1000)),"")</f>
        <v/>
      </c>
      <c r="BB388" s="145" t="str">
        <f>IFERROR(TRUNC(VLOOKUP($E388,'Container Panel'!$B$41:$Z$100,$D388,0)/(VLOOKUP(BB$276,UI!$A$12:$O$51,VLOOKUP(BB$277,$B$276:$C$278,2,0),0)/1000)),"")</f>
        <v/>
      </c>
      <c r="BC388" s="145" t="str">
        <f>IFERROR(TRUNC(VLOOKUP($E388,'Container Panel'!$B$41:$Z$100,$D388,0)/(VLOOKUP(BC$276,UI!$A$12:$O$51,VLOOKUP(BC$277,$B$276:$C$278,2,0),0)/1000)),"")</f>
        <v/>
      </c>
      <c r="BD388" s="145" t="str">
        <f>IFERROR(TRUNC(VLOOKUP($E388,'Container Panel'!$B$41:$Z$100,$D388,0)/(VLOOKUP(BD$276,UI!$A$12:$O$51,VLOOKUP(BD$277,$B$276:$C$278,2,0),0)/1000)),"")</f>
        <v/>
      </c>
      <c r="BE388" s="145" t="str">
        <f>IFERROR(TRUNC(VLOOKUP($E388,'Container Panel'!$B$41:$Z$100,$D388,0)/(VLOOKUP(BE$276,UI!$A$12:$O$51,VLOOKUP(BE$277,$B$276:$C$278,2,0),0)/1000)),"")</f>
        <v/>
      </c>
      <c r="BF388" s="145" t="str">
        <f>IFERROR(TRUNC(VLOOKUP($E388,'Container Panel'!$B$41:$Z$100,$D388,0)/(VLOOKUP(BF$276,UI!$A$12:$O$51,VLOOKUP(BF$277,$B$276:$C$278,2,0),0)/1000)),"")</f>
        <v/>
      </c>
      <c r="BG388" s="145" t="str">
        <f>IFERROR(TRUNC(VLOOKUP($E388,'Container Panel'!$B$41:$Z$100,$D388,0)/(VLOOKUP(BG$276,UI!$A$12:$O$51,VLOOKUP(BG$277,$B$276:$C$278,2,0),0)/1000)),"")</f>
        <v/>
      </c>
      <c r="BH388" s="145" t="str">
        <f>IFERROR(TRUNC(VLOOKUP($E388,'Container Panel'!$B$41:$Z$100,$D388,0)/(VLOOKUP(BH$276,UI!$A$12:$O$51,VLOOKUP(BH$277,$B$276:$C$278,2,0),0)/1000)),"")</f>
        <v/>
      </c>
      <c r="BI388" s="145" t="str">
        <f>IFERROR(TRUNC(VLOOKUP($E388,'Container Panel'!$B$41:$Z$100,$D388,0)/(VLOOKUP(BI$276,UI!$A$12:$O$51,VLOOKUP(BI$277,$B$276:$C$278,2,0),0)/1000)),"")</f>
        <v/>
      </c>
      <c r="BJ388" s="145" t="str">
        <f>IFERROR(TRUNC(VLOOKUP($E388,'Container Panel'!$B$41:$Z$100,$D388,0)/(VLOOKUP(BJ$276,UI!$A$12:$O$51,VLOOKUP(BJ$277,$B$276:$C$278,2,0),0)/1000)),"")</f>
        <v/>
      </c>
      <c r="BK388" s="145" t="str">
        <f>IFERROR(TRUNC(VLOOKUP($E388,'Container Panel'!$B$41:$Z$100,$D388,0)/(VLOOKUP(BK$276,UI!$A$12:$O$51,VLOOKUP(BK$277,$B$276:$C$278,2,0),0)/1000)),"")</f>
        <v/>
      </c>
      <c r="BL388" s="145" t="str">
        <f>IFERROR(TRUNC(VLOOKUP($E388,'Container Panel'!$B$41:$Z$100,$D388,0)/(VLOOKUP(BL$276,UI!$A$12:$O$51,VLOOKUP(BL$277,$B$276:$C$278,2,0),0)/1000)),"")</f>
        <v/>
      </c>
      <c r="BM388" s="145" t="str">
        <f>IFERROR(TRUNC(VLOOKUP($E388,'Container Panel'!$B$41:$Z$100,$D388,0)/(VLOOKUP(BM$276,UI!$A$12:$O$51,VLOOKUP(BM$277,$B$276:$C$278,2,0),0)/1000)),"")</f>
        <v/>
      </c>
      <c r="BN388" s="145" t="str">
        <f>IFERROR(TRUNC(VLOOKUP($E388,'Container Panel'!$B$41:$Z$100,$D388,0)/(VLOOKUP(BN$276,UI!$A$12:$O$51,VLOOKUP(BN$277,$B$276:$C$278,2,0),0)/1000)),"")</f>
        <v/>
      </c>
      <c r="BO388" s="145" t="str">
        <f>IFERROR(TRUNC(VLOOKUP($E388,'Container Panel'!$B$41:$Z$100,$D388,0)/(VLOOKUP(BO$276,UI!$A$12:$O$51,VLOOKUP(BO$277,$B$276:$C$278,2,0),0)/1000)),"")</f>
        <v/>
      </c>
      <c r="BP388" s="145" t="str">
        <f>IFERROR(TRUNC(VLOOKUP($E388,'Container Panel'!$B$41:$Z$100,$D388,0)/(VLOOKUP(BP$276,UI!$A$12:$O$51,VLOOKUP(BP$277,$B$276:$C$278,2,0),0)/1000)),"")</f>
        <v/>
      </c>
      <c r="BQ388" s="145" t="str">
        <f>IFERROR(TRUNC(VLOOKUP($E388,'Container Panel'!$B$41:$Z$100,$D388,0)/(VLOOKUP(BQ$276,UI!$A$12:$O$51,VLOOKUP(BQ$277,$B$276:$C$278,2,0),0)/1000)),"")</f>
        <v/>
      </c>
      <c r="BR388" s="145" t="str">
        <f>IFERROR(TRUNC(VLOOKUP($E388,'Container Panel'!$B$41:$Z$100,$D388,0)/(VLOOKUP(BR$276,UI!$A$12:$O$51,VLOOKUP(BR$277,$B$276:$C$278,2,0),0)/1000)),"")</f>
        <v/>
      </c>
      <c r="BS388" s="145" t="str">
        <f>IFERROR(TRUNC(VLOOKUP($E388,'Container Panel'!$B$41:$Z$100,$D388,0)/(VLOOKUP(BS$276,UI!$A$12:$O$51,VLOOKUP(BS$277,$B$276:$C$278,2,0),0)/1000)),"")</f>
        <v/>
      </c>
      <c r="BT388" s="145" t="str">
        <f>IFERROR(TRUNC(VLOOKUP($E388,'Container Panel'!$B$41:$Z$100,$D388,0)/(VLOOKUP(BT$276,UI!$A$12:$O$51,VLOOKUP(BT$277,$B$276:$C$278,2,0),0)/1000)),"")</f>
        <v/>
      </c>
      <c r="BU388" s="145" t="str">
        <f>IFERROR(TRUNC(VLOOKUP($E388,'Container Panel'!$B$41:$Z$100,$D388,0)/(VLOOKUP(BU$276,UI!$A$12:$O$51,VLOOKUP(BU$277,$B$276:$C$278,2,0),0)/1000)),"")</f>
        <v/>
      </c>
      <c r="BV388" s="145" t="str">
        <f>IFERROR(TRUNC(VLOOKUP($E388,'Container Panel'!$B$41:$Z$100,$D388,0)/(VLOOKUP(BV$276,UI!$A$12:$O$51,VLOOKUP(BV$277,$B$276:$C$278,2,0),0)/1000)),"")</f>
        <v/>
      </c>
      <c r="BW388" s="145" t="str">
        <f>IFERROR(TRUNC(VLOOKUP($E388,'Container Panel'!$B$41:$Z$100,$D388,0)/(VLOOKUP(BW$276,UI!$A$12:$O$51,VLOOKUP(BW$277,$B$276:$C$278,2,0),0)/1000)),"")</f>
        <v/>
      </c>
      <c r="BX388" s="145" t="str">
        <f>IFERROR(TRUNC(VLOOKUP($E388,'Container Panel'!$B$41:$Z$100,$D388,0)/(VLOOKUP(BX$276,UI!$A$12:$O$51,VLOOKUP(BX$277,$B$276:$C$278,2,0),0)/1000)),"")</f>
        <v/>
      </c>
      <c r="BY388" s="145" t="str">
        <f>IFERROR(TRUNC(VLOOKUP($E388,'Container Panel'!$B$41:$Z$100,$D388,0)/(VLOOKUP(BY$276,UI!$A$12:$O$51,VLOOKUP(BY$277,$B$276:$C$278,2,0),0)/1000)),"")</f>
        <v/>
      </c>
      <c r="BZ388" s="145" t="str">
        <f>IFERROR(TRUNC(VLOOKUP($E388,'Container Panel'!$B$41:$Z$100,$D388,0)/(VLOOKUP(BZ$276,UI!$A$12:$O$51,VLOOKUP(BZ$277,$B$276:$C$278,2,0),0)/1000)),"")</f>
        <v/>
      </c>
      <c r="CA388" s="145" t="str">
        <f>IFERROR(TRUNC(VLOOKUP($E388,'Container Panel'!$B$41:$Z$100,$D388,0)/(VLOOKUP(CA$276,UI!$A$12:$O$51,VLOOKUP(CA$277,$B$276:$C$278,2,0),0)/1000)),"")</f>
        <v/>
      </c>
      <c r="CB388" s="145" t="str">
        <f>IFERROR(TRUNC(VLOOKUP($E388,'Container Panel'!$B$41:$Z$100,$D388,0)/(VLOOKUP(CB$276,UI!$A$12:$O$51,VLOOKUP(CB$277,$B$276:$C$278,2,0),0)/1000)),"")</f>
        <v/>
      </c>
      <c r="CC388" s="145" t="str">
        <f>IFERROR(TRUNC(VLOOKUP($E388,'Container Panel'!$B$41:$Z$100,$D388,0)/(VLOOKUP(CC$276,UI!$A$12:$O$51,VLOOKUP(CC$277,$B$276:$C$278,2,0),0)/1000)),"")</f>
        <v/>
      </c>
      <c r="CD388" s="145" t="str">
        <f>IFERROR(TRUNC(VLOOKUP($E388,'Container Panel'!$B$41:$Z$100,$D388,0)/(VLOOKUP(CD$276,UI!$A$12:$O$51,VLOOKUP(CD$277,$B$276:$C$278,2,0),0)/1000)),"")</f>
        <v/>
      </c>
      <c r="CE388" s="145" t="str">
        <f>IFERROR(TRUNC(VLOOKUP($E388,'Container Panel'!$B$41:$Z$100,$D388,0)/(VLOOKUP(CE$276,UI!$A$12:$O$51,VLOOKUP(CE$277,$B$276:$C$278,2,0),0)/1000)),"")</f>
        <v/>
      </c>
      <c r="CF388" s="145" t="str">
        <f>IFERROR(TRUNC(VLOOKUP($E388,'Container Panel'!$B$41:$Z$100,$D388,0)/(VLOOKUP(CF$276,UI!$A$12:$O$51,VLOOKUP(CF$277,$B$276:$C$278,2,0),0)/1000)),"")</f>
        <v/>
      </c>
      <c r="CG388" s="145" t="str">
        <f>IFERROR(TRUNC(VLOOKUP($E388,'Container Panel'!$B$41:$Z$100,$D388,0)/(VLOOKUP(CG$276,UI!$A$12:$O$51,VLOOKUP(CG$277,$B$276:$C$278,2,0),0)/1000)),"")</f>
        <v/>
      </c>
      <c r="CH388" s="145" t="str">
        <f>IFERROR(TRUNC(VLOOKUP($E388,'Container Panel'!$B$41:$Z$100,$D388,0)/(VLOOKUP(CH$276,UI!$A$12:$O$51,VLOOKUP(CH$277,$B$276:$C$278,2,0),0)/1000)),"")</f>
        <v/>
      </c>
      <c r="CI388" s="145" t="str">
        <f>IFERROR(TRUNC(VLOOKUP($E388,'Container Panel'!$B$41:$Z$100,$D388,0)/(VLOOKUP(CI$276,UI!$A$12:$O$51,VLOOKUP(CI$277,$B$276:$C$278,2,0),0)/1000)),"")</f>
        <v/>
      </c>
      <c r="CJ388" s="145" t="str">
        <f>IFERROR(TRUNC(VLOOKUP($E388,'Container Panel'!$B$41:$Z$100,$D388,0)/(VLOOKUP(CJ$276,UI!$A$12:$O$51,VLOOKUP(CJ$277,$B$276:$C$278,2,0),0)/1000)),"")</f>
        <v/>
      </c>
      <c r="CK388" s="145" t="str">
        <f>IFERROR(TRUNC(VLOOKUP($E388,'Container Panel'!$B$41:$Z$100,$D388,0)/(VLOOKUP(CK$276,UI!$A$12:$O$51,VLOOKUP(CK$277,$B$276:$C$278,2,0),0)/1000)),"")</f>
        <v/>
      </c>
      <c r="CL388" s="145" t="str">
        <f>IFERROR(TRUNC(VLOOKUP($E388,'Container Panel'!$B$41:$Z$100,$D388,0)/(VLOOKUP(CL$276,UI!$A$12:$O$51,VLOOKUP(CL$277,$B$276:$C$278,2,0),0)/1000)),"")</f>
        <v/>
      </c>
      <c r="CM388" s="145" t="str">
        <f>IFERROR(TRUNC(VLOOKUP($E388,'Container Panel'!$B$41:$Z$100,$D388,0)/(VLOOKUP(CM$276,UI!$A$12:$O$51,VLOOKUP(CM$277,$B$276:$C$278,2,0),0)/1000)),"")</f>
        <v/>
      </c>
      <c r="CN388" s="145" t="str">
        <f>IFERROR(TRUNC(VLOOKUP($E388,'Container Panel'!$B$41:$Z$100,$D388,0)/(VLOOKUP(CN$276,UI!$A$12:$O$51,VLOOKUP(CN$277,$B$276:$C$278,2,0),0)/1000)),"")</f>
        <v/>
      </c>
      <c r="CO388" s="145" t="str">
        <f>IFERROR(TRUNC(VLOOKUP($E388,'Container Panel'!$B$41:$Z$100,$D388,0)/(VLOOKUP(CO$276,UI!$A$12:$O$51,VLOOKUP(CO$277,$B$276:$C$278,2,0),0)/1000)),"")</f>
        <v/>
      </c>
      <c r="CP388" s="145" t="str">
        <f>IFERROR(TRUNC(VLOOKUP($E388,'Container Panel'!$B$41:$Z$100,$D388,0)/(VLOOKUP(CP$276,UI!$A$12:$O$51,VLOOKUP(CP$277,$B$276:$C$278,2,0),0)/1000)),"")</f>
        <v/>
      </c>
      <c r="CQ388" s="145" t="str">
        <f>IFERROR(TRUNC(VLOOKUP($E388,'Container Panel'!$B$41:$Z$100,$D388,0)/(VLOOKUP(CQ$276,UI!$A$12:$O$51,VLOOKUP(CQ$277,$B$276:$C$278,2,0),0)/1000)),"")</f>
        <v/>
      </c>
      <c r="CR388" s="145" t="str">
        <f>IFERROR(TRUNC(VLOOKUP($E388,'Container Panel'!$B$41:$Z$100,$D388,0)/(VLOOKUP(CR$276,UI!$A$12:$O$51,VLOOKUP(CR$277,$B$276:$C$278,2,0),0)/1000)),"")</f>
        <v/>
      </c>
      <c r="CS388" s="145" t="str">
        <f>IFERROR(TRUNC(VLOOKUP($E388,'Container Panel'!$B$41:$Z$100,$D388,0)/(VLOOKUP(CS$276,UI!$A$12:$O$51,VLOOKUP(CS$277,$B$276:$C$278,2,0),0)/1000)),"")</f>
        <v/>
      </c>
      <c r="CT388" s="145" t="str">
        <f>IFERROR(TRUNC(VLOOKUP($E388,'Container Panel'!$B$41:$Z$100,$D388,0)/(VLOOKUP(CT$276,UI!$A$12:$O$51,VLOOKUP(CT$277,$B$276:$C$278,2,0),0)/1000)),"")</f>
        <v/>
      </c>
      <c r="CU388" s="145" t="str">
        <f>IFERROR(TRUNC(VLOOKUP($E388,'Container Panel'!$B$41:$Z$100,$D388,0)/(VLOOKUP(CU$276,UI!$A$12:$O$51,VLOOKUP(CU$277,$B$276:$C$278,2,0),0)/1000)),"")</f>
        <v/>
      </c>
      <c r="CV388" s="145" t="str">
        <f>IFERROR(TRUNC(VLOOKUP($E388,'Container Panel'!$B$41:$Z$100,$D388,0)/(VLOOKUP(CV$276,UI!$A$12:$O$51,VLOOKUP(CV$277,$B$276:$C$278,2,0),0)/1000)),"")</f>
        <v/>
      </c>
      <c r="CW388" s="145" t="str">
        <f>IFERROR(TRUNC(VLOOKUP($E388,'Container Panel'!$B$41:$Z$100,$D388,0)/(VLOOKUP(CW$276,UI!$A$12:$O$51,VLOOKUP(CW$277,$B$276:$C$278,2,0),0)/1000)),"")</f>
        <v/>
      </c>
      <c r="CX388" s="145" t="str">
        <f>IFERROR(TRUNC(VLOOKUP($E388,'Container Panel'!$B$41:$Z$100,$D388,0)/(VLOOKUP(CX$276,UI!$A$12:$O$51,VLOOKUP(CX$277,$B$276:$C$278,2,0),0)/1000)),"")</f>
        <v/>
      </c>
      <c r="CY388" s="145" t="str">
        <f>IFERROR(TRUNC(VLOOKUP($E388,'Container Panel'!$B$41:$Z$100,$D388,0)/(VLOOKUP(CY$276,UI!$A$12:$O$51,VLOOKUP(CY$277,$B$276:$C$278,2,0),0)/1000)),"")</f>
        <v/>
      </c>
      <c r="CZ388" s="145" t="str">
        <f>IFERROR(TRUNC(VLOOKUP($E388,'Container Panel'!$B$41:$Z$100,$D388,0)/(VLOOKUP(CZ$276,UI!$A$12:$O$51,VLOOKUP(CZ$277,$B$276:$C$278,2,0),0)/1000)),"")</f>
        <v/>
      </c>
      <c r="DA388" s="145" t="str">
        <f>IFERROR(TRUNC(VLOOKUP($E388,'Container Panel'!$B$41:$Z$100,$D388,0)/(VLOOKUP(DA$276,UI!$A$12:$O$51,VLOOKUP(DA$277,$B$276:$C$278,2,0),0)/1000)),"")</f>
        <v/>
      </c>
      <c r="DB388" s="145" t="str">
        <f>IFERROR(TRUNC(VLOOKUP($E388,'Container Panel'!$B$41:$Z$100,$D388,0)/(VLOOKUP(DB$276,UI!$A$12:$O$51,VLOOKUP(DB$277,$B$276:$C$278,2,0),0)/1000)),"")</f>
        <v/>
      </c>
      <c r="DC388" s="145" t="str">
        <f>IFERROR(TRUNC(VLOOKUP($E388,'Container Panel'!$B$41:$Z$100,$D388,0)/(VLOOKUP(DC$276,UI!$A$12:$O$51,VLOOKUP(DC$277,$B$276:$C$278,2,0),0)/1000)),"")</f>
        <v/>
      </c>
      <c r="DD388" s="145" t="str">
        <f>IFERROR(TRUNC(VLOOKUP($E388,'Container Panel'!$B$41:$Z$100,$D388,0)/(VLOOKUP(DD$276,UI!$A$12:$O$51,VLOOKUP(DD$277,$B$276:$C$278,2,0),0)/1000)),"")</f>
        <v/>
      </c>
      <c r="DE388" s="145" t="str">
        <f>IFERROR(TRUNC(VLOOKUP($E388,'Container Panel'!$B$41:$Z$100,$D388,0)/(VLOOKUP(DE$276,UI!$A$12:$O$51,VLOOKUP(DE$277,$B$276:$C$278,2,0),0)/1000)),"")</f>
        <v/>
      </c>
      <c r="DF388" s="145" t="str">
        <f>IFERROR(TRUNC(VLOOKUP($E388,'Container Panel'!$B$41:$Z$100,$D388,0)/(VLOOKUP(DF$276,UI!$A$12:$O$51,VLOOKUP(DF$277,$B$276:$C$278,2,0),0)/1000)),"")</f>
        <v/>
      </c>
      <c r="DG388" s="145" t="str">
        <f>IFERROR(TRUNC(VLOOKUP($E388,'Container Panel'!$B$41:$Z$100,$D388,0)/(VLOOKUP(DG$276,UI!$A$12:$O$51,VLOOKUP(DG$277,$B$276:$C$278,2,0),0)/1000)),"")</f>
        <v/>
      </c>
      <c r="DH388" s="145" t="str">
        <f>IFERROR(TRUNC(VLOOKUP($E388,'Container Panel'!$B$41:$Z$100,$D388,0)/(VLOOKUP(DH$276,UI!$A$12:$O$51,VLOOKUP(DH$277,$B$276:$C$278,2,0),0)/1000)),"")</f>
        <v/>
      </c>
      <c r="DI388" s="145" t="str">
        <f>IFERROR(TRUNC(VLOOKUP($E388,'Container Panel'!$B$41:$Z$100,$D388,0)/(VLOOKUP(DI$276,UI!$A$12:$O$51,VLOOKUP(DI$277,$B$276:$C$278,2,0),0)/1000)),"")</f>
        <v/>
      </c>
      <c r="DJ388" s="145" t="str">
        <f>IFERROR(TRUNC(VLOOKUP($E388,'Container Panel'!$B$41:$Z$100,$D388,0)/(VLOOKUP(DJ$276,UI!$A$12:$O$51,VLOOKUP(DJ$277,$B$276:$C$278,2,0),0)/1000)),"")</f>
        <v/>
      </c>
      <c r="DK388" s="145" t="str">
        <f>IFERROR(TRUNC(VLOOKUP($E388,'Container Panel'!$B$41:$Z$100,$D388,0)/(VLOOKUP(DK$276,UI!$A$12:$O$51,VLOOKUP(DK$277,$B$276:$C$278,2,0),0)/1000)),"")</f>
        <v/>
      </c>
      <c r="DL388" s="145" t="str">
        <f>IFERROR(TRUNC(VLOOKUP($E388,'Container Panel'!$B$41:$Z$100,$D388,0)/(VLOOKUP(DL$276,UI!$A$12:$O$51,VLOOKUP(DL$277,$B$276:$C$278,2,0),0)/1000)),"")</f>
        <v/>
      </c>
      <c r="DM388" s="145" t="str">
        <f>IFERROR(TRUNC(VLOOKUP($E388,'Container Panel'!$B$41:$Z$100,$D388,0)/(VLOOKUP(DM$276,UI!$A$12:$O$51,VLOOKUP(DM$277,$B$276:$C$278,2,0),0)/1000)),"")</f>
        <v/>
      </c>
      <c r="DN388" s="145" t="str">
        <f>IFERROR(TRUNC(VLOOKUP($E388,'Container Panel'!$B$41:$Z$100,$D388,0)/(VLOOKUP(DN$276,UI!$A$12:$O$51,VLOOKUP(DN$277,$B$276:$C$278,2,0),0)/1000)),"")</f>
        <v/>
      </c>
      <c r="DO388" s="145" t="str">
        <f>IFERROR(TRUNC(VLOOKUP($E388,'Container Panel'!$B$41:$Z$100,$D388,0)/(VLOOKUP(DO$276,UI!$A$12:$O$51,VLOOKUP(DO$277,$B$276:$C$278,2,0),0)/1000)),"")</f>
        <v/>
      </c>
      <c r="DP388" s="145" t="str">
        <f>IFERROR(TRUNC(VLOOKUP($E388,'Container Panel'!$B$41:$Z$100,$D388,0)/(VLOOKUP(DP$276,UI!$A$12:$O$51,VLOOKUP(DP$277,$B$276:$C$278,2,0),0)/1000)),"")</f>
        <v/>
      </c>
      <c r="DQ388" s="145" t="str">
        <f>IFERROR(TRUNC(VLOOKUP($E388,'Container Panel'!$B$41:$Z$100,$D388,0)/(VLOOKUP(DQ$276,UI!$A$12:$O$51,VLOOKUP(DQ$277,$B$276:$C$278,2,0),0)/1000)),"")</f>
        <v/>
      </c>
      <c r="DR388" s="145" t="str">
        <f>IFERROR(TRUNC(VLOOKUP($E388,'Container Panel'!$B$41:$Z$100,$D388,0)/(VLOOKUP(DR$276,UI!$A$12:$O$51,VLOOKUP(DR$277,$B$276:$C$278,2,0),0)/1000)),"")</f>
        <v/>
      </c>
      <c r="DS388" s="145" t="str">
        <f>IFERROR(TRUNC(VLOOKUP($E388,'Container Panel'!$B$41:$Z$100,$D388,0)/(VLOOKUP(DS$276,UI!$A$12:$O$51,VLOOKUP(DS$277,$B$276:$C$278,2,0),0)/1000)),"")</f>
        <v/>
      </c>
      <c r="DT388" s="145" t="str">
        <f>IFERROR(TRUNC(VLOOKUP($E388,'Container Panel'!$B$41:$Z$100,$D388,0)/(VLOOKUP(DT$276,UI!$A$12:$O$51,VLOOKUP(DT$277,$B$276:$C$278,2,0),0)/1000)),"")</f>
        <v/>
      </c>
      <c r="DU388" s="145" t="str">
        <f>IFERROR(TRUNC(VLOOKUP($E388,'Container Panel'!$B$41:$Z$100,$D388,0)/(VLOOKUP(DU$276,UI!$A$12:$O$51,VLOOKUP(DU$277,$B$276:$C$278,2,0),0)/1000)),"")</f>
        <v/>
      </c>
      <c r="DV388" s="145" t="str">
        <f>IFERROR(TRUNC(VLOOKUP($E388,'Container Panel'!$B$41:$Z$100,$D388,0)/(VLOOKUP(DV$276,UI!$A$12:$O$51,VLOOKUP(DV$277,$B$276:$C$278,2,0),0)/1000)),"")</f>
        <v/>
      </c>
      <c r="DW388" s="145" t="str">
        <f>IFERROR(TRUNC(VLOOKUP($E388,'Container Panel'!$B$41:$Z$100,$D388,0)/(VLOOKUP(DW$276,UI!$A$12:$O$51,VLOOKUP(DW$277,$B$276:$C$278,2,0),0)/1000)),"")</f>
        <v/>
      </c>
      <c r="DX388" s="145" t="str">
        <f>IFERROR(TRUNC(VLOOKUP($E388,'Container Panel'!$B$41:$Z$100,$D388,0)/(VLOOKUP(DX$276,UI!$A$12:$O$51,VLOOKUP(DX$277,$B$276:$C$278,2,0),0)/1000)),"")</f>
        <v/>
      </c>
      <c r="DY388" s="145" t="str">
        <f>IFERROR(TRUNC(VLOOKUP($E388,'Container Panel'!$B$41:$Z$100,$D388,0)/(VLOOKUP(DY$276,UI!$A$12:$O$51,VLOOKUP(DY$277,$B$276:$C$278,2,0),0)/1000)),"")</f>
        <v/>
      </c>
      <c r="DZ388" s="145" t="str">
        <f>IFERROR(TRUNC(VLOOKUP($E388,'Container Panel'!$B$41:$Z$100,$D388,0)/(VLOOKUP(DZ$276,UI!$A$12:$O$51,VLOOKUP(DZ$277,$B$276:$C$278,2,0),0)/1000)),"")</f>
        <v/>
      </c>
      <c r="EA388" s="145" t="str">
        <f>IFERROR(TRUNC(VLOOKUP($E388,'Container Panel'!$B$41:$Z$100,$D388,0)/(VLOOKUP(EA$276,UI!$A$12:$O$51,VLOOKUP(EA$277,$B$276:$C$278,2,0),0)/1000)),"")</f>
        <v/>
      </c>
      <c r="EB388" s="145" t="str">
        <f>IFERROR(TRUNC(VLOOKUP($E388,'Container Panel'!$B$41:$Z$100,$D388,0)/(VLOOKUP(EB$276,UI!$A$12:$O$51,VLOOKUP(EB$277,$B$276:$C$278,2,0),0)/1000)),"")</f>
        <v/>
      </c>
      <c r="EC388" s="145" t="str">
        <f>IFERROR(TRUNC(VLOOKUP($E388,'Container Panel'!$B$41:$Z$100,$D388,0)/(VLOOKUP(EC$276,UI!$A$12:$O$51,VLOOKUP(EC$277,$B$276:$C$278,2,0),0)/1000)),"")</f>
        <v/>
      </c>
      <c r="ED388" s="145" t="str">
        <f>IFERROR(TRUNC(VLOOKUP($E388,'Container Panel'!$B$41:$Z$100,$D388,0)/(VLOOKUP(ED$276,UI!$A$12:$O$51,VLOOKUP(ED$277,$B$276:$C$278,2,0),0)/1000)),"")</f>
        <v/>
      </c>
      <c r="EE388" s="145" t="str">
        <f>IFERROR(TRUNC(VLOOKUP($E388,'Container Panel'!$B$41:$Z$100,$D388,0)/(VLOOKUP(EE$276,UI!$A$12:$O$51,VLOOKUP(EE$277,$B$276:$C$278,2,0),0)/1000)),"")</f>
        <v/>
      </c>
      <c r="EF388" s="145" t="str">
        <f>IFERROR(TRUNC(VLOOKUP($E388,'Container Panel'!$B$41:$Z$100,$D388,0)/(VLOOKUP(EF$276,UI!$A$12:$O$51,VLOOKUP(EF$277,$B$276:$C$278,2,0),0)/1000)),"")</f>
        <v/>
      </c>
      <c r="EG388" s="145" t="str">
        <f>IFERROR(TRUNC(VLOOKUP($E388,'Container Panel'!$B$41:$Z$100,$D388,0)/(VLOOKUP(EG$276,UI!$A$12:$O$51,VLOOKUP(EG$277,$B$276:$C$278,2,0),0)/1000)),"")</f>
        <v/>
      </c>
      <c r="EH388" s="145" t="str">
        <f>IFERROR(TRUNC(VLOOKUP($E388,'Container Panel'!$B$41:$Z$100,$D388,0)/(VLOOKUP(EH$276,UI!$A$12:$O$51,VLOOKUP(EH$277,$B$276:$C$278,2,0),0)/1000)),"")</f>
        <v/>
      </c>
      <c r="EI388" s="145" t="str">
        <f>IFERROR(TRUNC(VLOOKUP($E388,'Container Panel'!$B$41:$Z$100,$D388,0)/(VLOOKUP(EI$276,UI!$A$12:$O$51,VLOOKUP(EI$277,$B$276:$C$278,2,0),0)/1000)),"")</f>
        <v/>
      </c>
      <c r="EJ388" s="145" t="str">
        <f>IFERROR(TRUNC(VLOOKUP($E388,'Container Panel'!$B$41:$Z$100,$D388,0)/(VLOOKUP(EJ$276,UI!$A$12:$O$51,VLOOKUP(EJ$277,$B$276:$C$278,2,0),0)/1000)),"")</f>
        <v/>
      </c>
      <c r="EK388" s="145" t="str">
        <f>IFERROR(TRUNC(VLOOKUP($E388,'Container Panel'!$B$41:$Z$100,$D388,0)/(VLOOKUP(EK$276,UI!$A$12:$O$51,VLOOKUP(EK$277,$B$276:$C$278,2,0),0)/1000)),"")</f>
        <v/>
      </c>
      <c r="EL388" s="145" t="str">
        <f>IFERROR(TRUNC(VLOOKUP($E388,'Container Panel'!$B$41:$Z$100,$D388,0)/(VLOOKUP(EL$276,UI!$A$12:$O$51,VLOOKUP(EL$277,$B$276:$C$278,2,0),0)/1000)),"")</f>
        <v/>
      </c>
      <c r="EM388" s="145" t="str">
        <f>IFERROR(TRUNC(VLOOKUP($E388,'Container Panel'!$B$41:$Z$100,$D388,0)/(VLOOKUP(EM$276,UI!$A$12:$O$51,VLOOKUP(EM$277,$B$276:$C$278,2,0),0)/1000)),"")</f>
        <v/>
      </c>
      <c r="EN388" s="145" t="str">
        <f>IFERROR(TRUNC(VLOOKUP($E388,'Container Panel'!$B$41:$Z$100,$D388,0)/(VLOOKUP(EN$276,UI!$A$12:$O$51,VLOOKUP(EN$277,$B$276:$C$278,2,0),0)/1000)),"")</f>
        <v/>
      </c>
      <c r="EO388" s="145" t="str">
        <f>IFERROR(TRUNC(VLOOKUP($E388,'Container Panel'!$B$41:$Z$100,$D388,0)/(VLOOKUP(EO$276,UI!$A$12:$O$51,VLOOKUP(EO$277,$B$276:$C$278,2,0),0)/1000)),"")</f>
        <v/>
      </c>
      <c r="EP388" s="145" t="str">
        <f>IFERROR(TRUNC(VLOOKUP($E388,'Container Panel'!$B$41:$Z$100,$D388,0)/(VLOOKUP(EP$276,UI!$A$12:$O$51,VLOOKUP(EP$277,$B$276:$C$278,2,0),0)/1000)),"")</f>
        <v/>
      </c>
      <c r="EQ388" s="145" t="str">
        <f>IFERROR(TRUNC(VLOOKUP($E388,'Container Panel'!$B$41:$Z$100,$D388,0)/(VLOOKUP(EQ$276,UI!$A$12:$O$51,VLOOKUP(EQ$277,$B$276:$C$278,2,0),0)/1000)),"")</f>
        <v/>
      </c>
      <c r="ER388" s="145" t="str">
        <f>IFERROR(TRUNC(VLOOKUP($E388,'Container Panel'!$B$41:$Z$100,$D388,0)/(VLOOKUP(ER$276,UI!$A$12:$O$51,VLOOKUP(ER$277,$B$276:$C$278,2,0),0)/1000)),"")</f>
        <v/>
      </c>
      <c r="ES388" s="145" t="str">
        <f>IFERROR(TRUNC(VLOOKUP($E388,'Container Panel'!$B$41:$Z$100,$D388,0)/(VLOOKUP(ES$276,UI!$A$12:$O$51,VLOOKUP(ES$277,$B$276:$C$278,2,0),0)/1000)),"")</f>
        <v/>
      </c>
      <c r="ET388" s="145" t="str">
        <f>IFERROR(TRUNC(VLOOKUP($E388,'Container Panel'!$B$41:$Z$100,$D388,0)/(VLOOKUP(ET$276,UI!$A$12:$O$51,VLOOKUP(ET$277,$B$276:$C$278,2,0),0)/1000)),"")</f>
        <v/>
      </c>
      <c r="EU388" s="145" t="str">
        <f>IFERROR(TRUNC(VLOOKUP($E388,'Container Panel'!$B$41:$Z$100,$D388,0)/(VLOOKUP(EU$276,UI!$A$12:$O$51,VLOOKUP(EU$277,$B$276:$C$278,2,0),0)/1000)),"")</f>
        <v/>
      </c>
      <c r="EV388" s="145" t="str">
        <f>IFERROR(TRUNC(VLOOKUP($E388,'Container Panel'!$B$41:$Z$100,$D388,0)/(VLOOKUP(EV$276,UI!$A$12:$O$51,VLOOKUP(EV$277,$B$276:$C$278,2,0),0)/1000)),"")</f>
        <v/>
      </c>
      <c r="EW388" s="145" t="str">
        <f>IFERROR(TRUNC(VLOOKUP($E388,'Container Panel'!$B$41:$Z$100,$D388,0)/(VLOOKUP(EW$276,UI!$A$12:$O$51,VLOOKUP(EW$277,$B$276:$C$278,2,0),0)/1000)),"")</f>
        <v/>
      </c>
      <c r="EX388" s="145" t="str">
        <f>IFERROR(TRUNC(VLOOKUP($E388,'Container Panel'!$B$41:$Z$100,$D388,0)/(VLOOKUP(EX$276,UI!$A$12:$O$51,VLOOKUP(EX$277,$B$276:$C$278,2,0),0)/1000)),"")</f>
        <v/>
      </c>
      <c r="EY388" s="145" t="str">
        <f>IFERROR(TRUNC(VLOOKUP($E388,'Container Panel'!$B$41:$Z$100,$D388,0)/(VLOOKUP(EY$276,UI!$A$12:$O$51,VLOOKUP(EY$277,$B$276:$C$278,2,0),0)/1000)),"")</f>
        <v/>
      </c>
      <c r="EZ388" s="145" t="str">
        <f>IFERROR(TRUNC(VLOOKUP($E388,'Container Panel'!$B$41:$Z$100,$D388,0)/(VLOOKUP(EZ$276,UI!$A$12:$O$51,VLOOKUP(EZ$277,$B$276:$C$278,2,0),0)/1000)),"")</f>
        <v/>
      </c>
      <c r="FA388" s="145" t="str">
        <f>IFERROR(TRUNC(VLOOKUP($E388,'Container Panel'!$B$41:$Z$100,$D388,0)/(VLOOKUP(FA$276,UI!$A$12:$O$51,VLOOKUP(FA$277,$B$276:$C$278,2,0),0)/1000)),"")</f>
        <v/>
      </c>
      <c r="FB388" s="145" t="str">
        <f>IFERROR(TRUNC(VLOOKUP($E388,'Container Panel'!$B$41:$Z$100,$D388,0)/(VLOOKUP(FB$276,UI!$A$12:$O$51,VLOOKUP(FB$277,$B$276:$C$278,2,0),0)/1000)),"")</f>
        <v/>
      </c>
      <c r="FC388" s="145" t="str">
        <f>IFERROR(TRUNC(VLOOKUP($E388,'Container Panel'!$B$41:$Z$100,$D388,0)/(VLOOKUP(FC$276,UI!$A$12:$O$51,VLOOKUP(FC$277,$B$276:$C$278,2,0),0)/1000)),"")</f>
        <v/>
      </c>
      <c r="FD388" s="145" t="str">
        <f>IFERROR(TRUNC(VLOOKUP($E388,'Container Panel'!$B$41:$Z$100,$D388,0)/(VLOOKUP(FD$276,UI!$A$12:$O$51,VLOOKUP(FD$277,$B$276:$C$278,2,0),0)/1000)),"")</f>
        <v/>
      </c>
      <c r="FE388" s="145" t="str">
        <f>IFERROR(TRUNC(VLOOKUP($E388,'Container Panel'!$B$41:$Z$100,$D388,0)/(VLOOKUP(FE$276,UI!$A$12:$O$51,VLOOKUP(FE$277,$B$276:$C$278,2,0),0)/1000)),"")</f>
        <v/>
      </c>
      <c r="FF388" s="145" t="str">
        <f>IFERROR(TRUNC(VLOOKUP($E388,'Container Panel'!$B$41:$Z$100,$D388,0)/(VLOOKUP(FF$276,UI!$A$12:$O$51,VLOOKUP(FF$277,$B$276:$C$278,2,0),0)/1000)),"")</f>
        <v/>
      </c>
      <c r="FG388" s="145" t="str">
        <f>IFERROR(TRUNC(VLOOKUP($E388,'Container Panel'!$B$41:$Z$100,$D388,0)/(VLOOKUP(FG$276,UI!$A$12:$O$51,VLOOKUP(FG$277,$B$276:$C$278,2,0),0)/1000)),"")</f>
        <v/>
      </c>
      <c r="FH388" s="145" t="str">
        <f>IFERROR(TRUNC(VLOOKUP($E388,'Container Panel'!$B$41:$Z$100,$D388,0)/(VLOOKUP(FH$276,UI!$A$12:$O$51,VLOOKUP(FH$277,$B$276:$C$278,2,0),0)/1000)),"")</f>
        <v/>
      </c>
      <c r="FI388" s="145" t="str">
        <f>IFERROR(TRUNC(VLOOKUP($E388,'Container Panel'!$B$41:$Z$100,$D388,0)/(VLOOKUP(FI$276,UI!$A$12:$O$51,VLOOKUP(FI$277,$B$276:$C$278,2,0),0)/1000)),"")</f>
        <v/>
      </c>
      <c r="FJ388" s="145" t="str">
        <f>IFERROR(TRUNC(VLOOKUP($E388,'Container Panel'!$B$41:$Z$100,$D388,0)/(VLOOKUP(FJ$276,UI!$A$12:$O$51,VLOOKUP(FJ$277,$B$276:$C$278,2,0),0)/1000)),"")</f>
        <v/>
      </c>
      <c r="FK388" s="145" t="str">
        <f>IFERROR(TRUNC(VLOOKUP($E388,'Container Panel'!$B$41:$Z$100,$D388,0)/(VLOOKUP(FK$276,UI!$A$12:$O$51,VLOOKUP(FK$277,$B$276:$C$278,2,0),0)/1000)),"")</f>
        <v/>
      </c>
      <c r="FL388" s="145" t="str">
        <f>IFERROR(TRUNC(VLOOKUP($E388,'Container Panel'!$B$41:$Z$100,$D388,0)/(VLOOKUP(FL$276,UI!$A$12:$O$51,VLOOKUP(FL$277,$B$276:$C$278,2,0),0)/1000)),"")</f>
        <v/>
      </c>
      <c r="FM388" s="145" t="str">
        <f>IFERROR(TRUNC(VLOOKUP($E388,'Container Panel'!$B$41:$Z$100,$D388,0)/(VLOOKUP(FM$276,UI!$A$12:$O$51,VLOOKUP(FM$277,$B$276:$C$278,2,0),0)/1000)),"")</f>
        <v/>
      </c>
      <c r="FN388" s="145" t="str">
        <f>IFERROR(TRUNC(VLOOKUP($E388,'Container Panel'!$B$41:$Z$100,$D388,0)/(VLOOKUP(FN$276,UI!$A$12:$O$51,VLOOKUP(FN$277,$B$276:$C$278,2,0),0)/1000)),"")</f>
        <v/>
      </c>
      <c r="FO388" s="145" t="str">
        <f>IFERROR(TRUNC(VLOOKUP($E388,'Container Panel'!$B$41:$Z$100,$D388,0)/(VLOOKUP(FO$276,UI!$A$12:$O$51,VLOOKUP(FO$277,$B$276:$C$278,2,0),0)/1000)),"")</f>
        <v/>
      </c>
      <c r="FP388" s="145" t="str">
        <f>IFERROR(TRUNC(VLOOKUP($E388,'Container Panel'!$B$41:$Z$100,$D388,0)/(VLOOKUP(FP$276,UI!$A$12:$O$51,VLOOKUP(FP$277,$B$276:$C$278,2,0),0)/1000)),"")</f>
        <v/>
      </c>
      <c r="FQ388" s="145" t="str">
        <f>IFERROR(TRUNC(VLOOKUP($E388,'Container Panel'!$B$41:$Z$100,$D388,0)/(VLOOKUP(FQ$276,UI!$A$12:$O$51,VLOOKUP(FQ$277,$B$276:$C$278,2,0),0)/1000)),"")</f>
        <v/>
      </c>
      <c r="FR388" s="145" t="str">
        <f>IFERROR(TRUNC(VLOOKUP($E388,'Container Panel'!$B$41:$Z$100,$D388,0)/(VLOOKUP(FR$276,UI!$A$12:$O$51,VLOOKUP(FR$277,$B$276:$C$278,2,0),0)/1000)),"")</f>
        <v/>
      </c>
      <c r="FS388" s="145" t="str">
        <f>IFERROR(TRUNC(VLOOKUP($E388,'Container Panel'!$B$41:$Z$100,$D388,0)/(VLOOKUP(FS$276,UI!$A$12:$O$51,VLOOKUP(FS$277,$B$276:$C$278,2,0),0)/1000)),"")</f>
        <v/>
      </c>
      <c r="FT388" s="145" t="str">
        <f>IFERROR(TRUNC(VLOOKUP($E388,'Container Panel'!$B$41:$Z$100,$D388,0)/(VLOOKUP(FT$276,UI!$A$12:$O$51,VLOOKUP(FT$277,$B$276:$C$278,2,0),0)/1000)),"")</f>
        <v/>
      </c>
      <c r="FU388" s="145" t="str">
        <f>IFERROR(TRUNC(VLOOKUP($E388,'Container Panel'!$B$41:$Z$100,$D388,0)/(VLOOKUP(FU$276,UI!$A$12:$O$51,VLOOKUP(FU$277,$B$276:$C$278,2,0),0)/1000)),"")</f>
        <v/>
      </c>
      <c r="FV388" s="145" t="str">
        <f>IFERROR(TRUNC(VLOOKUP($E388,'Container Panel'!$B$41:$Z$100,$D388,0)/(VLOOKUP(FV$276,UI!$A$12:$O$51,VLOOKUP(FV$277,$B$276:$C$278,2,0),0)/1000)),"")</f>
        <v/>
      </c>
      <c r="FW388" s="145" t="str">
        <f>IFERROR(TRUNC(VLOOKUP($E388,'Container Panel'!$B$41:$Z$100,$D388,0)/(VLOOKUP(FW$276,UI!$A$12:$O$51,VLOOKUP(FW$277,$B$276:$C$278,2,0),0)/1000)),"")</f>
        <v/>
      </c>
      <c r="FX388" s="145" t="str">
        <f>IFERROR(TRUNC(VLOOKUP($E388,'Container Panel'!$B$41:$Z$100,$D388,0)/(VLOOKUP(FX$276,UI!$A$12:$O$51,VLOOKUP(FX$277,$B$276:$C$278,2,0),0)/1000)),"")</f>
        <v/>
      </c>
      <c r="FY388" s="145" t="str">
        <f>IFERROR(TRUNC(VLOOKUP($E388,'Container Panel'!$B$41:$Z$100,$D388,0)/(VLOOKUP(FY$276,UI!$A$12:$O$51,VLOOKUP(FY$277,$B$276:$C$278,2,0),0)/1000)),"")</f>
        <v/>
      </c>
      <c r="FZ388" s="145" t="str">
        <f>IFERROR(TRUNC(VLOOKUP($E388,'Container Panel'!$B$41:$Z$100,$D388,0)/(VLOOKUP(FZ$276,UI!$A$12:$O$51,VLOOKUP(FZ$277,$B$276:$C$278,2,0),0)/1000)),"")</f>
        <v/>
      </c>
      <c r="GA388" s="145" t="str">
        <f>IFERROR(TRUNC(VLOOKUP($E388,'Container Panel'!$B$41:$Z$100,$D388,0)/(VLOOKUP(GA$276,UI!$A$12:$O$51,VLOOKUP(GA$277,$B$276:$C$278,2,0),0)/1000)),"")</f>
        <v/>
      </c>
      <c r="GB388" s="145" t="str">
        <f>IFERROR(TRUNC(VLOOKUP($E388,'Container Panel'!$B$41:$Z$100,$D388,0)/(VLOOKUP(GB$276,UI!$A$12:$O$51,VLOOKUP(GB$277,$B$276:$C$278,2,0),0)/1000)),"")</f>
        <v/>
      </c>
      <c r="GC388" s="145" t="str">
        <f>IFERROR(TRUNC(VLOOKUP($E388,'Container Panel'!$B$41:$Z$100,$D388,0)/(VLOOKUP(GC$276,UI!$A$12:$O$51,VLOOKUP(GC$277,$B$276:$C$278,2,0),0)/1000)),"")</f>
        <v/>
      </c>
      <c r="GD388" s="145" t="str">
        <f>IFERROR(TRUNC(VLOOKUP($E388,'Container Panel'!$B$41:$Z$100,$D388,0)/(VLOOKUP(GD$276,UI!$A$12:$O$51,VLOOKUP(GD$277,$B$276:$C$278,2,0),0)/1000)),"")</f>
        <v/>
      </c>
      <c r="GE388" s="145" t="str">
        <f>IFERROR(TRUNC(VLOOKUP($E388,'Container Panel'!$B$41:$Z$100,$D388,0)/(VLOOKUP(GE$276,UI!$A$12:$O$51,VLOOKUP(GE$277,$B$276:$C$278,2,0),0)/1000)),"")</f>
        <v/>
      </c>
      <c r="GF388" s="145" t="str">
        <f>IFERROR(TRUNC(VLOOKUP($E388,'Container Panel'!$B$41:$Z$100,$D388,0)/(VLOOKUP(GF$276,UI!$A$12:$O$51,VLOOKUP(GF$277,$B$276:$C$278,2,0),0)/1000)),"")</f>
        <v/>
      </c>
      <c r="GG388" s="145" t="str">
        <f>IFERROR(TRUNC(VLOOKUP($E388,'Container Panel'!$B$41:$Z$100,$D388,0)/(VLOOKUP(GG$276,UI!$A$12:$O$51,VLOOKUP(GG$277,$B$276:$C$278,2,0),0)/1000)),"")</f>
        <v/>
      </c>
      <c r="GH388" s="145" t="str">
        <f>IFERROR(TRUNC(VLOOKUP($E388,'Container Panel'!$B$41:$Z$100,$D388,0)/(VLOOKUP(GH$276,UI!$A$12:$O$51,VLOOKUP(GH$277,$B$276:$C$278,2,0),0)/1000)),"")</f>
        <v/>
      </c>
      <c r="GI388" s="145" t="str">
        <f>IFERROR(TRUNC(VLOOKUP($E388,'Container Panel'!$B$41:$Z$100,$D388,0)/(VLOOKUP(GI$276,UI!$A$12:$O$51,VLOOKUP(GI$277,$B$276:$C$278,2,0),0)/1000)),"")</f>
        <v/>
      </c>
      <c r="GJ388" s="145" t="str">
        <f>IFERROR(TRUNC(VLOOKUP($E388,'Container Panel'!$B$41:$Z$100,$D388,0)/(VLOOKUP(GJ$276,UI!$A$12:$O$51,VLOOKUP(GJ$277,$B$276:$C$278,2,0),0)/1000)),"")</f>
        <v/>
      </c>
      <c r="GK388" s="145" t="str">
        <f>IFERROR(TRUNC(VLOOKUP($E388,'Container Panel'!$B$41:$Z$100,$D388,0)/(VLOOKUP(GK$276,UI!$A$12:$O$51,VLOOKUP(GK$277,$B$276:$C$278,2,0),0)/1000)),"")</f>
        <v/>
      </c>
      <c r="GL388" s="145" t="str">
        <f>IFERROR(TRUNC(VLOOKUP($E388,'Container Panel'!$B$41:$Z$100,$D388,0)/(VLOOKUP(GL$276,UI!$A$12:$O$51,VLOOKUP(GL$277,$B$276:$C$278,2,0),0)/1000)),"")</f>
        <v/>
      </c>
      <c r="GM388" s="145" t="str">
        <f>IFERROR(TRUNC(VLOOKUP($E388,'Container Panel'!$B$41:$Z$100,$D388,0)/(VLOOKUP(GM$276,UI!$A$12:$O$51,VLOOKUP(GM$277,$B$276:$C$278,2,0),0)/1000)),"")</f>
        <v/>
      </c>
      <c r="GN388" s="145" t="str">
        <f>IFERROR(TRUNC(VLOOKUP($E388,'Container Panel'!$B$41:$Z$100,$D388,0)/(VLOOKUP(GN$276,UI!$A$12:$O$51,VLOOKUP(GN$277,$B$276:$C$278,2,0),0)/1000)),"")</f>
        <v/>
      </c>
      <c r="GO388" s="145" t="str">
        <f>IFERROR(TRUNC(VLOOKUP($E388,'Container Panel'!$B$41:$Z$100,$D388,0)/(VLOOKUP(GO$276,UI!$A$12:$O$51,VLOOKUP(GO$277,$B$276:$C$278,2,0),0)/1000)),"")</f>
        <v/>
      </c>
      <c r="GP388" s="145" t="str">
        <f>IFERROR(TRUNC(VLOOKUP($E388,'Container Panel'!$B$41:$Z$100,$D388,0)/(VLOOKUP(GP$276,UI!$A$12:$O$51,VLOOKUP(GP$277,$B$276:$C$278,2,0),0)/1000)),"")</f>
        <v/>
      </c>
      <c r="GQ388" s="145" t="str">
        <f>IFERROR(TRUNC(VLOOKUP($E388,'Container Panel'!$B$41:$Z$100,$D388,0)/(VLOOKUP(GQ$276,UI!$A$12:$O$51,VLOOKUP(GQ$277,$B$276:$C$278,2,0),0)/1000)),"")</f>
        <v/>
      </c>
      <c r="GR388" s="145" t="str">
        <f>IFERROR(TRUNC(VLOOKUP($E388,'Container Panel'!$B$41:$Z$100,$D388,0)/(VLOOKUP(GR$276,UI!$A$12:$O$51,VLOOKUP(GR$277,$B$276:$C$278,2,0),0)/1000)),"")</f>
        <v/>
      </c>
      <c r="GS388" s="145" t="str">
        <f>IFERROR(TRUNC(VLOOKUP($E388,'Container Panel'!$B$41:$Z$100,$D388,0)/(VLOOKUP(GS$276,UI!$A$12:$O$51,VLOOKUP(GS$277,$B$276:$C$278,2,0),0)/1000)),"")</f>
        <v/>
      </c>
      <c r="GT388" s="145" t="str">
        <f>IFERROR(TRUNC(VLOOKUP($E388,'Container Panel'!$B$41:$Z$100,$D388,0)/(VLOOKUP(GT$276,UI!$A$12:$O$51,VLOOKUP(GT$277,$B$276:$C$278,2,0),0)/1000)),"")</f>
        <v/>
      </c>
      <c r="GU388" s="145" t="str">
        <f>IFERROR(TRUNC(VLOOKUP($E388,'Container Panel'!$B$41:$Z$100,$D388,0)/(VLOOKUP(GU$276,UI!$A$12:$O$51,VLOOKUP(GU$277,$B$276:$C$278,2,0),0)/1000)),"")</f>
        <v/>
      </c>
      <c r="GV388" s="145" t="str">
        <f>IFERROR(TRUNC(VLOOKUP($E388,'Container Panel'!$B$41:$Z$100,$D388,0)/(VLOOKUP(GV$276,UI!$A$12:$O$51,VLOOKUP(GV$277,$B$276:$C$278,2,0),0)/1000)),"")</f>
        <v/>
      </c>
      <c r="GW388" s="145" t="str">
        <f>IFERROR(TRUNC(VLOOKUP($E388,'Container Panel'!$B$41:$Z$100,$D388,0)/(VLOOKUP(GW$276,UI!$A$12:$O$51,VLOOKUP(GW$277,$B$276:$C$278,2,0),0)/1000)),"")</f>
        <v/>
      </c>
      <c r="GX388" s="145" t="str">
        <f>IFERROR(TRUNC(VLOOKUP($E388,'Container Panel'!$B$41:$Z$100,$D388,0)/(VLOOKUP(GX$276,UI!$A$12:$O$51,VLOOKUP(GX$277,$B$276:$C$278,2,0),0)/1000)),"")</f>
        <v/>
      </c>
      <c r="GY388" s="145" t="str">
        <f>IFERROR(TRUNC(VLOOKUP($E388,'Container Panel'!$B$41:$Z$100,$D388,0)/(VLOOKUP(GY$276,UI!$A$12:$O$51,VLOOKUP(GY$277,$B$276:$C$278,2,0),0)/1000)),"")</f>
        <v/>
      </c>
      <c r="GZ388" s="145" t="str">
        <f>IFERROR(TRUNC(VLOOKUP($E388,'Container Panel'!$B$41:$Z$100,$D388,0)/(VLOOKUP(GZ$276,UI!$A$12:$O$51,VLOOKUP(GZ$277,$B$276:$C$278,2,0),0)/1000)),"")</f>
        <v/>
      </c>
      <c r="HA388" s="145" t="str">
        <f>IFERROR(TRUNC(VLOOKUP($E388,'Container Panel'!$B$41:$Z$100,$D388,0)/(VLOOKUP(HA$276,UI!$A$12:$O$51,VLOOKUP(HA$277,$B$276:$C$278,2,0),0)/1000)),"")</f>
        <v/>
      </c>
      <c r="HB388" s="145" t="str">
        <f>IFERROR(TRUNC(VLOOKUP($E388,'Container Panel'!$B$41:$Z$100,$D388,0)/(VLOOKUP(HB$276,UI!$A$12:$O$51,VLOOKUP(HB$277,$B$276:$C$278,2,0),0)/1000)),"")</f>
        <v/>
      </c>
      <c r="HC388" s="145" t="str">
        <f>IFERROR(TRUNC(VLOOKUP($E388,'Container Panel'!$B$41:$Z$100,$D388,0)/(VLOOKUP(HC$276,UI!$A$12:$O$51,VLOOKUP(HC$277,$B$276:$C$278,2,0),0)/1000)),"")</f>
        <v/>
      </c>
      <c r="HD388" s="145" t="str">
        <f>IFERROR(TRUNC(VLOOKUP($E388,'Container Panel'!$B$41:$Z$100,$D388,0)/(VLOOKUP(HD$276,UI!$A$12:$O$51,VLOOKUP(HD$277,$B$276:$C$278,2,0),0)/1000)),"")</f>
        <v/>
      </c>
      <c r="HE388" s="145" t="str">
        <f>IFERROR(TRUNC(VLOOKUP($E388,'Container Panel'!$B$41:$Z$100,$D388,0)/(VLOOKUP(HE$276,UI!$A$12:$O$51,VLOOKUP(HE$277,$B$276:$C$278,2,0),0)/1000)),"")</f>
        <v/>
      </c>
      <c r="HF388" s="145" t="str">
        <f>IFERROR(TRUNC(VLOOKUP($E388,'Container Panel'!$B$41:$Z$100,$D388,0)/(VLOOKUP(HF$276,UI!$A$12:$O$51,VLOOKUP(HF$277,$B$276:$C$278,2,0),0)/1000)),"")</f>
        <v/>
      </c>
      <c r="HG388" s="145" t="str">
        <f>IFERROR(TRUNC(VLOOKUP($E388,'Container Panel'!$B$41:$Z$100,$D388,0)/(VLOOKUP(HG$276,UI!$A$12:$O$51,VLOOKUP(HG$277,$B$276:$C$278,2,0),0)/1000)),"")</f>
        <v/>
      </c>
      <c r="HH388" s="145" t="str">
        <f>IFERROR(TRUNC(VLOOKUP($E388,'Container Panel'!$B$41:$Z$100,$D388,0)/(VLOOKUP(HH$276,UI!$A$12:$O$51,VLOOKUP(HH$277,$B$276:$C$278,2,0),0)/1000)),"")</f>
        <v/>
      </c>
      <c r="HI388" s="145" t="str">
        <f>IFERROR(TRUNC(VLOOKUP($E388,'Container Panel'!$B$41:$Z$100,$D388,0)/(VLOOKUP(HI$276,UI!$A$12:$O$51,VLOOKUP(HI$277,$B$276:$C$278,2,0),0)/1000)),"")</f>
        <v/>
      </c>
      <c r="HJ388" s="145" t="str">
        <f>IFERROR(TRUNC(VLOOKUP($E388,'Container Panel'!$B$41:$Z$100,$D388,0)/(VLOOKUP(HJ$276,UI!$A$12:$O$51,VLOOKUP(HJ$277,$B$276:$C$278,2,0),0)/1000)),"")</f>
        <v/>
      </c>
      <c r="HK388" s="145" t="str">
        <f>IFERROR(TRUNC(VLOOKUP($E388,'Container Panel'!$B$41:$Z$100,$D388,0)/(VLOOKUP(HK$276,UI!$A$12:$O$51,VLOOKUP(HK$277,$B$276:$C$278,2,0),0)/1000)),"")</f>
        <v/>
      </c>
      <c r="HL388" s="145" t="str">
        <f>IFERROR(TRUNC(VLOOKUP($E388,'Container Panel'!$B$41:$Z$100,$D388,0)/(VLOOKUP(HL$276,UI!$A$12:$O$51,VLOOKUP(HL$277,$B$276:$C$278,2,0),0)/1000)),"")</f>
        <v/>
      </c>
      <c r="HM388" s="145" t="str">
        <f>IFERROR(TRUNC(VLOOKUP($E388,'Container Panel'!$B$41:$Z$100,$D388,0)/(VLOOKUP(HM$276,UI!$A$12:$O$51,VLOOKUP(HM$277,$B$276:$C$278,2,0),0)/1000)),"")</f>
        <v/>
      </c>
      <c r="HN388" s="145" t="str">
        <f>IFERROR(TRUNC(VLOOKUP($E388,'Container Panel'!$B$41:$Z$100,$D388,0)/(VLOOKUP(HN$276,UI!$A$12:$O$51,VLOOKUP(HN$277,$B$276:$C$278,2,0),0)/1000)),"")</f>
        <v/>
      </c>
      <c r="HO388" s="145" t="str">
        <f>IFERROR(TRUNC(VLOOKUP($E388,'Container Panel'!$B$41:$Z$100,$D388,0)/(VLOOKUP(HO$276,UI!$A$12:$O$51,VLOOKUP(HO$277,$B$276:$C$278,2,0),0)/1000)),"")</f>
        <v/>
      </c>
      <c r="HP388" s="145" t="str">
        <f>IFERROR(TRUNC(VLOOKUP($E388,'Container Panel'!$B$41:$Z$100,$D388,0)/(VLOOKUP(HP$276,UI!$A$12:$O$51,VLOOKUP(HP$277,$B$276:$C$278,2,0),0)/1000)),"")</f>
        <v/>
      </c>
      <c r="HQ388" s="145" t="str">
        <f>IFERROR(TRUNC(VLOOKUP($E388,'Container Panel'!$B$41:$Z$100,$D388,0)/(VLOOKUP(HQ$276,UI!$A$12:$O$51,VLOOKUP(HQ$277,$B$276:$C$278,2,0),0)/1000)),"")</f>
        <v/>
      </c>
      <c r="HR388" s="145" t="str">
        <f>IFERROR(TRUNC(VLOOKUP($E388,'Container Panel'!$B$41:$Z$100,$D388,0)/(VLOOKUP(HR$276,UI!$A$12:$O$51,VLOOKUP(HR$277,$B$276:$C$278,2,0),0)/1000)),"")</f>
        <v/>
      </c>
      <c r="HS388" s="145" t="str">
        <f>IFERROR(TRUNC(VLOOKUP($E388,'Container Panel'!$B$41:$Z$100,$D388,0)/(VLOOKUP(HS$276,UI!$A$12:$O$51,VLOOKUP(HS$277,$B$276:$C$278,2,0),0)/1000)),"")</f>
        <v/>
      </c>
      <c r="HT388" s="145" t="str">
        <f>IFERROR(TRUNC(VLOOKUP($E388,'Container Panel'!$B$41:$Z$100,$D388,0)/(VLOOKUP(HT$276,UI!$A$12:$O$51,VLOOKUP(HT$277,$B$276:$C$278,2,0),0)/1000)),"")</f>
        <v/>
      </c>
      <c r="HU388" s="145" t="str">
        <f>IFERROR(TRUNC(VLOOKUP($E388,'Container Panel'!$B$41:$Z$100,$D388,0)/(VLOOKUP(HU$276,UI!$A$12:$O$51,VLOOKUP(HU$277,$B$276:$C$278,2,0),0)/1000)),"")</f>
        <v/>
      </c>
      <c r="HV388" s="145" t="str">
        <f>IFERROR(TRUNC(VLOOKUP($E388,'Container Panel'!$B$41:$Z$100,$D388,0)/(VLOOKUP(HV$276,UI!$A$12:$O$51,VLOOKUP(HV$277,$B$276:$C$278,2,0),0)/1000)),"")</f>
        <v/>
      </c>
      <c r="HW388" s="145" t="str">
        <f>IFERROR(TRUNC(VLOOKUP($E388,'Container Panel'!$B$41:$Z$100,$D388,0)/(VLOOKUP(HW$276,UI!$A$12:$O$51,VLOOKUP(HW$277,$B$276:$C$278,2,0),0)/1000)),"")</f>
        <v/>
      </c>
      <c r="HX388" s="145" t="str">
        <f>IFERROR(TRUNC(VLOOKUP($E388,'Container Panel'!$B$41:$Z$100,$D388,0)/(VLOOKUP(HX$276,UI!$A$12:$O$51,VLOOKUP(HX$277,$B$276:$C$278,2,0),0)/1000)),"")</f>
        <v/>
      </c>
      <c r="HY388" s="145" t="str">
        <f>IFERROR(TRUNC(VLOOKUP($E388,'Container Panel'!$B$41:$Z$100,$D388,0)/(VLOOKUP(HY$276,UI!$A$12:$O$51,VLOOKUP(HY$277,$B$276:$C$278,2,0),0)/1000)),"")</f>
        <v/>
      </c>
      <c r="HZ388" s="145" t="str">
        <f>IFERROR(TRUNC(VLOOKUP($E388,'Container Panel'!$B$41:$Z$100,$D388,0)/(VLOOKUP(HZ$276,UI!$A$12:$O$51,VLOOKUP(HZ$277,$B$276:$C$278,2,0),0)/1000)),"")</f>
        <v/>
      </c>
      <c r="IA388" s="145" t="str">
        <f>IFERROR(TRUNC(VLOOKUP($E388,'Container Panel'!$B$41:$Z$100,$D388,0)/(VLOOKUP(IA$276,UI!$A$12:$O$51,VLOOKUP(IA$277,$B$276:$C$278,2,0),0)/1000)),"")</f>
        <v/>
      </c>
      <c r="IB388" s="145" t="str">
        <f>IFERROR(TRUNC(VLOOKUP($E388,'Container Panel'!$B$41:$Z$100,$D388,0)/(VLOOKUP(IB$276,UI!$A$12:$O$51,VLOOKUP(IB$277,$B$276:$C$278,2,0),0)/1000)),"")</f>
        <v/>
      </c>
      <c r="IC388" s="145" t="str">
        <f>IFERROR(TRUNC(VLOOKUP($E388,'Container Panel'!$B$41:$Z$100,$D388,0)/(VLOOKUP(IC$276,UI!$A$12:$O$51,VLOOKUP(IC$277,$B$276:$C$278,2,0),0)/1000)),"")</f>
        <v/>
      </c>
      <c r="ID388" s="145" t="str">
        <f>IFERROR(TRUNC(VLOOKUP($E388,'Container Panel'!$B$41:$Z$100,$D388,0)/(VLOOKUP(ID$276,UI!$A$12:$O$51,VLOOKUP(ID$277,$B$276:$C$278,2,0),0)/1000)),"")</f>
        <v/>
      </c>
      <c r="IE388" s="145" t="str">
        <f>IFERROR(TRUNC(VLOOKUP($E388,'Container Panel'!$B$41:$Z$100,$D388,0)/(VLOOKUP(IE$276,UI!$A$12:$O$51,VLOOKUP(IE$277,$B$276:$C$278,2,0),0)/1000)),"")</f>
        <v/>
      </c>
      <c r="IF388" s="145" t="str">
        <f>IFERROR(TRUNC(VLOOKUP($E388,'Container Panel'!$B$41:$Z$100,$D388,0)/(VLOOKUP(IF$276,UI!$A$12:$O$51,VLOOKUP(IF$277,$B$276:$C$278,2,0),0)/1000)),"")</f>
        <v/>
      </c>
      <c r="IG388" s="145" t="str">
        <f>IFERROR(TRUNC(VLOOKUP($E388,'Container Panel'!$B$41:$Z$100,$D388,0)/(VLOOKUP(IG$276,UI!$A$12:$O$51,VLOOKUP(IG$277,$B$276:$C$278,2,0),0)/1000)),"")</f>
        <v/>
      </c>
      <c r="IH388" s="145" t="str">
        <f>IFERROR(TRUNC(VLOOKUP($E388,'Container Panel'!$B$41:$Z$100,$D388,0)/(VLOOKUP(IH$276,UI!$A$12:$O$51,VLOOKUP(IH$277,$B$276:$C$278,2,0),0)/1000)),"")</f>
        <v/>
      </c>
      <c r="II388" s="145" t="str">
        <f>IFERROR(TRUNC(VLOOKUP($E388,'Container Panel'!$B$41:$Z$100,$D388,0)/(VLOOKUP(II$276,UI!$A$12:$O$51,VLOOKUP(II$277,$B$276:$C$278,2,0),0)/1000)),"")</f>
        <v/>
      </c>
      <c r="IJ388" s="145" t="str">
        <f>IFERROR(TRUNC(VLOOKUP($E388,'Container Panel'!$B$41:$Z$100,$D388,0)/(VLOOKUP(IJ$276,UI!$A$12:$O$51,VLOOKUP(IJ$277,$B$276:$C$278,2,0),0)/1000)),"")</f>
        <v/>
      </c>
      <c r="IK388" s="145" t="str">
        <f>IFERROR(TRUNC(VLOOKUP($E388,'Container Panel'!$B$41:$Z$100,$D388,0)/(VLOOKUP(IK$276,UI!$A$12:$O$51,VLOOKUP(IK$277,$B$276:$C$278,2,0),0)/1000)),"")</f>
        <v/>
      </c>
      <c r="IL388" s="145" t="str">
        <f>IFERROR(TRUNC(VLOOKUP($E388,'Container Panel'!$B$41:$Z$100,$D388,0)/(VLOOKUP(IL$276,UI!$A$12:$O$51,VLOOKUP(IL$277,$B$276:$C$278,2,0),0)/1000)),"")</f>
        <v/>
      </c>
    </row>
    <row r="389" spans="2:246">
      <c r="B389" s="74">
        <v>109</v>
      </c>
      <c r="C389" s="74">
        <f t="shared" si="195"/>
        <v>37</v>
      </c>
      <c r="D389" s="163">
        <f>MOD(B389,3)+'Container Panel'!$Q$38</f>
        <v>17</v>
      </c>
      <c r="E389" s="143">
        <f t="shared" si="196"/>
        <v>0</v>
      </c>
      <c r="F389" s="144" t="s">
        <v>76</v>
      </c>
      <c r="G389" s="145" t="str">
        <f>IFERROR(TRUNC(VLOOKUP($E389,'Container Panel'!$B$41:$Z$100,$D389,0)/(VLOOKUP(G$276,UI!$A$12:$O$51,VLOOKUP(G$278,$B$276:$C$278,2,0),0)/1000)),"")</f>
        <v/>
      </c>
      <c r="H389" s="145" t="str">
        <f>IFERROR(TRUNC(VLOOKUP($E389,'Container Panel'!$B$41:$Z$100,$D389,0)/(VLOOKUP(H$276,UI!$A$12:$O$51,VLOOKUP(H$278,$B$276:$C$278,2,0),0)/1000)),"")</f>
        <v/>
      </c>
      <c r="I389" s="145" t="str">
        <f>IFERROR(TRUNC(VLOOKUP($E389,'Container Panel'!$B$41:$Z$100,$D389,0)/(VLOOKUP(I$276,UI!$A$12:$O$51,VLOOKUP(I$278,$B$276:$C$278,2,0),0)/1000)),"")</f>
        <v/>
      </c>
      <c r="J389" s="145" t="str">
        <f>IFERROR(TRUNC(VLOOKUP($E389,'Container Panel'!$B$41:$Z$100,$D389,0)/(VLOOKUP(J$276,UI!$A$12:$O$51,VLOOKUP(J$278,$B$276:$C$278,2,0),0)/1000)),"")</f>
        <v/>
      </c>
      <c r="K389" s="145" t="str">
        <f>IFERROR(TRUNC(VLOOKUP($E389,'Container Panel'!$B$41:$Z$100,$D389,0)/(VLOOKUP(K$276,UI!$A$12:$O$51,VLOOKUP(K$278,$B$276:$C$278,2,0),0)/1000)),"")</f>
        <v/>
      </c>
      <c r="L389" s="145" t="str">
        <f>IFERROR(TRUNC(VLOOKUP($E389,'Container Panel'!$B$41:$Z$100,$D389,0)/(VLOOKUP(L$276,UI!$A$12:$O$51,VLOOKUP(L$278,$B$276:$C$278,2,0),0)/1000)),"")</f>
        <v/>
      </c>
      <c r="M389" s="145" t="str">
        <f>IFERROR(TRUNC(VLOOKUP($E389,'Container Panel'!$B$41:$Z$100,$D389,0)/(VLOOKUP(M$276,UI!$A$12:$O$51,VLOOKUP(M$278,$B$276:$C$278,2,0),0)/1000)),"")</f>
        <v/>
      </c>
      <c r="N389" s="145" t="str">
        <f>IFERROR(TRUNC(VLOOKUP($E389,'Container Panel'!$B$41:$Z$100,$D389,0)/(VLOOKUP(N$276,UI!$A$12:$O$51,VLOOKUP(N$278,$B$276:$C$278,2,0),0)/1000)),"")</f>
        <v/>
      </c>
      <c r="O389" s="145" t="str">
        <f>IFERROR(TRUNC(VLOOKUP($E389,'Container Panel'!$B$41:$Z$100,$D389,0)/(VLOOKUP(O$276,UI!$A$12:$O$51,VLOOKUP(O$278,$B$276:$C$278,2,0),0)/1000)),"")</f>
        <v/>
      </c>
      <c r="P389" s="145" t="str">
        <f>IFERROR(TRUNC(VLOOKUP($E389,'Container Panel'!$B$41:$Z$100,$D389,0)/(VLOOKUP(P$276,UI!$A$12:$O$51,VLOOKUP(P$278,$B$276:$C$278,2,0),0)/1000)),"")</f>
        <v/>
      </c>
      <c r="Q389" s="145" t="str">
        <f>IFERROR(TRUNC(VLOOKUP($E389,'Container Panel'!$B$41:$Z$100,$D389,0)/(VLOOKUP(Q$276,UI!$A$12:$O$51,VLOOKUP(Q$278,$B$276:$C$278,2,0),0)/1000)),"")</f>
        <v/>
      </c>
      <c r="R389" s="145" t="str">
        <f>IFERROR(TRUNC(VLOOKUP($E389,'Container Panel'!$B$41:$Z$100,$D389,0)/(VLOOKUP(R$276,UI!$A$12:$O$51,VLOOKUP(R$278,$B$276:$C$278,2,0),0)/1000)),"")</f>
        <v/>
      </c>
      <c r="S389" s="145" t="str">
        <f>IFERROR(TRUNC(VLOOKUP($E389,'Container Panel'!$B$41:$Z$100,$D389,0)/(VLOOKUP(S$276,UI!$A$12:$O$51,VLOOKUP(S$278,$B$276:$C$278,2,0),0)/1000)),"")</f>
        <v/>
      </c>
      <c r="T389" s="145" t="str">
        <f>IFERROR(TRUNC(VLOOKUP($E389,'Container Panel'!$B$41:$Z$100,$D389,0)/(VLOOKUP(T$276,UI!$A$12:$O$51,VLOOKUP(T$278,$B$276:$C$278,2,0),0)/1000)),"")</f>
        <v/>
      </c>
      <c r="U389" s="145" t="str">
        <f>IFERROR(TRUNC(VLOOKUP($E389,'Container Panel'!$B$41:$Z$100,$D389,0)/(VLOOKUP(U$276,UI!$A$12:$O$51,VLOOKUP(U$278,$B$276:$C$278,2,0),0)/1000)),"")</f>
        <v/>
      </c>
      <c r="V389" s="145" t="str">
        <f>IFERROR(TRUNC(VLOOKUP($E389,'Container Panel'!$B$41:$Z$100,$D389,0)/(VLOOKUP(V$276,UI!$A$12:$O$51,VLOOKUP(V$278,$B$276:$C$278,2,0),0)/1000)),"")</f>
        <v/>
      </c>
      <c r="W389" s="145" t="str">
        <f>IFERROR(TRUNC(VLOOKUP($E389,'Container Panel'!$B$41:$Z$100,$D389,0)/(VLOOKUP(W$276,UI!$A$12:$O$51,VLOOKUP(W$278,$B$276:$C$278,2,0),0)/1000)),"")</f>
        <v/>
      </c>
      <c r="X389" s="145" t="str">
        <f>IFERROR(TRUNC(VLOOKUP($E389,'Container Panel'!$B$41:$Z$100,$D389,0)/(VLOOKUP(X$276,UI!$A$12:$O$51,VLOOKUP(X$278,$B$276:$C$278,2,0),0)/1000)),"")</f>
        <v/>
      </c>
      <c r="Y389" s="145" t="str">
        <f>IFERROR(TRUNC(VLOOKUP($E389,'Container Panel'!$B$41:$Z$100,$D389,0)/(VLOOKUP(Y$276,UI!$A$12:$O$51,VLOOKUP(Y$278,$B$276:$C$278,2,0),0)/1000)),"")</f>
        <v/>
      </c>
      <c r="Z389" s="145" t="str">
        <f>IFERROR(TRUNC(VLOOKUP($E389,'Container Panel'!$B$41:$Z$100,$D389,0)/(VLOOKUP(Z$276,UI!$A$12:$O$51,VLOOKUP(Z$278,$B$276:$C$278,2,0),0)/1000)),"")</f>
        <v/>
      </c>
      <c r="AA389" s="145" t="str">
        <f>IFERROR(TRUNC(VLOOKUP($E389,'Container Panel'!$B$41:$Z$100,$D389,0)/(VLOOKUP(AA$276,UI!$A$12:$O$51,VLOOKUP(AA$278,$B$276:$C$278,2,0),0)/1000)),"")</f>
        <v/>
      </c>
      <c r="AB389" s="145" t="str">
        <f>IFERROR(TRUNC(VLOOKUP($E389,'Container Panel'!$B$41:$Z$100,$D389,0)/(VLOOKUP(AB$276,UI!$A$12:$O$51,VLOOKUP(AB$278,$B$276:$C$278,2,0),0)/1000)),"")</f>
        <v/>
      </c>
      <c r="AC389" s="145" t="str">
        <f>IFERROR(TRUNC(VLOOKUP($E389,'Container Panel'!$B$41:$Z$100,$D389,0)/(VLOOKUP(AC$276,UI!$A$12:$O$51,VLOOKUP(AC$278,$B$276:$C$278,2,0),0)/1000)),"")</f>
        <v/>
      </c>
      <c r="AD389" s="145" t="str">
        <f>IFERROR(TRUNC(VLOOKUP($E389,'Container Panel'!$B$41:$Z$100,$D389,0)/(VLOOKUP(AD$276,UI!$A$12:$O$51,VLOOKUP(AD$278,$B$276:$C$278,2,0),0)/1000)),"")</f>
        <v/>
      </c>
      <c r="AE389" s="145" t="str">
        <f>IFERROR(TRUNC(VLOOKUP($E389,'Container Panel'!$B$41:$Z$100,$D389,0)/(VLOOKUP(AE$276,UI!$A$12:$O$51,VLOOKUP(AE$278,$B$276:$C$278,2,0),0)/1000)),"")</f>
        <v/>
      </c>
      <c r="AF389" s="145" t="str">
        <f>IFERROR(TRUNC(VLOOKUP($E389,'Container Panel'!$B$41:$Z$100,$D389,0)/(VLOOKUP(AF$276,UI!$A$12:$O$51,VLOOKUP(AF$278,$B$276:$C$278,2,0),0)/1000)),"")</f>
        <v/>
      </c>
      <c r="AG389" s="145" t="str">
        <f>IFERROR(TRUNC(VLOOKUP($E389,'Container Panel'!$B$41:$Z$100,$D389,0)/(VLOOKUP(AG$276,UI!$A$12:$O$51,VLOOKUP(AG$278,$B$276:$C$278,2,0),0)/1000)),"")</f>
        <v/>
      </c>
      <c r="AH389" s="145" t="str">
        <f>IFERROR(TRUNC(VLOOKUP($E389,'Container Panel'!$B$41:$Z$100,$D389,0)/(VLOOKUP(AH$276,UI!$A$12:$O$51,VLOOKUP(AH$278,$B$276:$C$278,2,0),0)/1000)),"")</f>
        <v/>
      </c>
      <c r="AI389" s="145" t="str">
        <f>IFERROR(TRUNC(VLOOKUP($E389,'Container Panel'!$B$41:$Z$100,$D389,0)/(VLOOKUP(AI$276,UI!$A$12:$O$51,VLOOKUP(AI$278,$B$276:$C$278,2,0),0)/1000)),"")</f>
        <v/>
      </c>
      <c r="AJ389" s="145" t="str">
        <f>IFERROR(TRUNC(VLOOKUP($E389,'Container Panel'!$B$41:$Z$100,$D389,0)/(VLOOKUP(AJ$276,UI!$A$12:$O$51,VLOOKUP(AJ$278,$B$276:$C$278,2,0),0)/1000)),"")</f>
        <v/>
      </c>
      <c r="AK389" s="145" t="str">
        <f>IFERROR(TRUNC(VLOOKUP($E389,'Container Panel'!$B$41:$Z$100,$D389,0)/(VLOOKUP(AK$276,UI!$A$12:$O$51,VLOOKUP(AK$278,$B$276:$C$278,2,0),0)/1000)),"")</f>
        <v/>
      </c>
      <c r="AL389" s="145" t="str">
        <f>IFERROR(TRUNC(VLOOKUP($E389,'Container Panel'!$B$41:$Z$100,$D389,0)/(VLOOKUP(AL$276,UI!$A$12:$O$51,VLOOKUP(AL$278,$B$276:$C$278,2,0),0)/1000)),"")</f>
        <v/>
      </c>
      <c r="AM389" s="145" t="str">
        <f>IFERROR(TRUNC(VLOOKUP($E389,'Container Panel'!$B$41:$Z$100,$D389,0)/(VLOOKUP(AM$276,UI!$A$12:$O$51,VLOOKUP(AM$278,$B$276:$C$278,2,0),0)/1000)),"")</f>
        <v/>
      </c>
      <c r="AN389" s="145" t="str">
        <f>IFERROR(TRUNC(VLOOKUP($E389,'Container Panel'!$B$41:$Z$100,$D389,0)/(VLOOKUP(AN$276,UI!$A$12:$O$51,VLOOKUP(AN$278,$B$276:$C$278,2,0),0)/1000)),"")</f>
        <v/>
      </c>
      <c r="AO389" s="145" t="str">
        <f>IFERROR(TRUNC(VLOOKUP($E389,'Container Panel'!$B$41:$Z$100,$D389,0)/(VLOOKUP(AO$276,UI!$A$12:$O$51,VLOOKUP(AO$278,$B$276:$C$278,2,0),0)/1000)),"")</f>
        <v/>
      </c>
      <c r="AP389" s="145" t="str">
        <f>IFERROR(TRUNC(VLOOKUP($E389,'Container Panel'!$B$41:$Z$100,$D389,0)/(VLOOKUP(AP$276,UI!$A$12:$O$51,VLOOKUP(AP$278,$B$276:$C$278,2,0),0)/1000)),"")</f>
        <v/>
      </c>
      <c r="AQ389" s="145" t="str">
        <f>IFERROR(TRUNC(VLOOKUP($E389,'Container Panel'!$B$41:$Z$100,$D389,0)/(VLOOKUP(AQ$276,UI!$A$12:$O$51,VLOOKUP(AQ$278,$B$276:$C$278,2,0),0)/1000)),"")</f>
        <v/>
      </c>
      <c r="AR389" s="145" t="str">
        <f>IFERROR(TRUNC(VLOOKUP($E389,'Container Panel'!$B$41:$Z$100,$D389,0)/(VLOOKUP(AR$276,UI!$A$12:$O$51,VLOOKUP(AR$278,$B$276:$C$278,2,0),0)/1000)),"")</f>
        <v/>
      </c>
      <c r="AS389" s="145" t="str">
        <f>IFERROR(TRUNC(VLOOKUP($E389,'Container Panel'!$B$41:$Z$100,$D389,0)/(VLOOKUP(AS$276,UI!$A$12:$O$51,VLOOKUP(AS$278,$B$276:$C$278,2,0),0)/1000)),"")</f>
        <v/>
      </c>
      <c r="AT389" s="145" t="str">
        <f>IFERROR(TRUNC(VLOOKUP($E389,'Container Panel'!$B$41:$Z$100,$D389,0)/(VLOOKUP(AT$276,UI!$A$12:$O$51,VLOOKUP(AT$278,$B$276:$C$278,2,0),0)/1000)),"")</f>
        <v/>
      </c>
      <c r="AU389" s="145" t="str">
        <f>IFERROR(TRUNC(VLOOKUP($E389,'Container Panel'!$B$41:$Z$100,$D389,0)/(VLOOKUP(AU$276,UI!$A$12:$O$51,VLOOKUP(AU$278,$B$276:$C$278,2,0),0)/1000)),"")</f>
        <v/>
      </c>
      <c r="AV389" s="145" t="str">
        <f>IFERROR(TRUNC(VLOOKUP($E389,'Container Panel'!$B$41:$Z$100,$D389,0)/(VLOOKUP(AV$276,UI!$A$12:$O$51,VLOOKUP(AV$278,$B$276:$C$278,2,0),0)/1000)),"")</f>
        <v/>
      </c>
      <c r="AW389" s="145" t="str">
        <f>IFERROR(TRUNC(VLOOKUP($E389,'Container Panel'!$B$41:$Z$100,$D389,0)/(VLOOKUP(AW$276,UI!$A$12:$O$51,VLOOKUP(AW$278,$B$276:$C$278,2,0),0)/1000)),"")</f>
        <v/>
      </c>
      <c r="AX389" s="145" t="str">
        <f>IFERROR(TRUNC(VLOOKUP($E389,'Container Panel'!$B$41:$Z$100,$D389,0)/(VLOOKUP(AX$276,UI!$A$12:$O$51,VLOOKUP(AX$278,$B$276:$C$278,2,0),0)/1000)),"")</f>
        <v/>
      </c>
      <c r="AY389" s="145" t="str">
        <f>IFERROR(TRUNC(VLOOKUP($E389,'Container Panel'!$B$41:$Z$100,$D389,0)/(VLOOKUP(AY$276,UI!$A$12:$O$51,VLOOKUP(AY$278,$B$276:$C$278,2,0),0)/1000)),"")</f>
        <v/>
      </c>
      <c r="AZ389" s="145" t="str">
        <f>IFERROR(TRUNC(VLOOKUP($E389,'Container Panel'!$B$41:$Z$100,$D389,0)/(VLOOKUP(AZ$276,UI!$A$12:$O$51,VLOOKUP(AZ$278,$B$276:$C$278,2,0),0)/1000)),"")</f>
        <v/>
      </c>
      <c r="BA389" s="145" t="str">
        <f>IFERROR(TRUNC(VLOOKUP($E389,'Container Panel'!$B$41:$Z$100,$D389,0)/(VLOOKUP(BA$276,UI!$A$12:$O$51,VLOOKUP(BA$278,$B$276:$C$278,2,0),0)/1000)),"")</f>
        <v/>
      </c>
      <c r="BB389" s="145" t="str">
        <f>IFERROR(TRUNC(VLOOKUP($E389,'Container Panel'!$B$41:$Z$100,$D389,0)/(VLOOKUP(BB$276,UI!$A$12:$O$51,VLOOKUP(BB$278,$B$276:$C$278,2,0),0)/1000)),"")</f>
        <v/>
      </c>
      <c r="BC389" s="145" t="str">
        <f>IFERROR(TRUNC(VLOOKUP($E389,'Container Panel'!$B$41:$Z$100,$D389,0)/(VLOOKUP(BC$276,UI!$A$12:$O$51,VLOOKUP(BC$278,$B$276:$C$278,2,0),0)/1000)),"")</f>
        <v/>
      </c>
      <c r="BD389" s="145" t="str">
        <f>IFERROR(TRUNC(VLOOKUP($E389,'Container Panel'!$B$41:$Z$100,$D389,0)/(VLOOKUP(BD$276,UI!$A$12:$O$51,VLOOKUP(BD$278,$B$276:$C$278,2,0),0)/1000)),"")</f>
        <v/>
      </c>
      <c r="BE389" s="145" t="str">
        <f>IFERROR(TRUNC(VLOOKUP($E389,'Container Panel'!$B$41:$Z$100,$D389,0)/(VLOOKUP(BE$276,UI!$A$12:$O$51,VLOOKUP(BE$278,$B$276:$C$278,2,0),0)/1000)),"")</f>
        <v/>
      </c>
      <c r="BF389" s="145" t="str">
        <f>IFERROR(TRUNC(VLOOKUP($E389,'Container Panel'!$B$41:$Z$100,$D389,0)/(VLOOKUP(BF$276,UI!$A$12:$O$51,VLOOKUP(BF$278,$B$276:$C$278,2,0),0)/1000)),"")</f>
        <v/>
      </c>
      <c r="BG389" s="145" t="str">
        <f>IFERROR(TRUNC(VLOOKUP($E389,'Container Panel'!$B$41:$Z$100,$D389,0)/(VLOOKUP(BG$276,UI!$A$12:$O$51,VLOOKUP(BG$278,$B$276:$C$278,2,0),0)/1000)),"")</f>
        <v/>
      </c>
      <c r="BH389" s="145" t="str">
        <f>IFERROR(TRUNC(VLOOKUP($E389,'Container Panel'!$B$41:$Z$100,$D389,0)/(VLOOKUP(BH$276,UI!$A$12:$O$51,VLOOKUP(BH$278,$B$276:$C$278,2,0),0)/1000)),"")</f>
        <v/>
      </c>
      <c r="BI389" s="145" t="str">
        <f>IFERROR(TRUNC(VLOOKUP($E389,'Container Panel'!$B$41:$Z$100,$D389,0)/(VLOOKUP(BI$276,UI!$A$12:$O$51,VLOOKUP(BI$278,$B$276:$C$278,2,0),0)/1000)),"")</f>
        <v/>
      </c>
      <c r="BJ389" s="145" t="str">
        <f>IFERROR(TRUNC(VLOOKUP($E389,'Container Panel'!$B$41:$Z$100,$D389,0)/(VLOOKUP(BJ$276,UI!$A$12:$O$51,VLOOKUP(BJ$278,$B$276:$C$278,2,0),0)/1000)),"")</f>
        <v/>
      </c>
      <c r="BK389" s="145" t="str">
        <f>IFERROR(TRUNC(VLOOKUP($E389,'Container Panel'!$B$41:$Z$100,$D389,0)/(VLOOKUP(BK$276,UI!$A$12:$O$51,VLOOKUP(BK$278,$B$276:$C$278,2,0),0)/1000)),"")</f>
        <v/>
      </c>
      <c r="BL389" s="145" t="str">
        <f>IFERROR(TRUNC(VLOOKUP($E389,'Container Panel'!$B$41:$Z$100,$D389,0)/(VLOOKUP(BL$276,UI!$A$12:$O$51,VLOOKUP(BL$278,$B$276:$C$278,2,0),0)/1000)),"")</f>
        <v/>
      </c>
      <c r="BM389" s="145" t="str">
        <f>IFERROR(TRUNC(VLOOKUP($E389,'Container Panel'!$B$41:$Z$100,$D389,0)/(VLOOKUP(BM$276,UI!$A$12:$O$51,VLOOKUP(BM$278,$B$276:$C$278,2,0),0)/1000)),"")</f>
        <v/>
      </c>
      <c r="BN389" s="145" t="str">
        <f>IFERROR(TRUNC(VLOOKUP($E389,'Container Panel'!$B$41:$Z$100,$D389,0)/(VLOOKUP(BN$276,UI!$A$12:$O$51,VLOOKUP(BN$278,$B$276:$C$278,2,0),0)/1000)),"")</f>
        <v/>
      </c>
      <c r="BO389" s="145" t="str">
        <f>IFERROR(TRUNC(VLOOKUP($E389,'Container Panel'!$B$41:$Z$100,$D389,0)/(VLOOKUP(BO$276,UI!$A$12:$O$51,VLOOKUP(BO$278,$B$276:$C$278,2,0),0)/1000)),"")</f>
        <v/>
      </c>
      <c r="BP389" s="145" t="str">
        <f>IFERROR(TRUNC(VLOOKUP($E389,'Container Panel'!$B$41:$Z$100,$D389,0)/(VLOOKUP(BP$276,UI!$A$12:$O$51,VLOOKUP(BP$278,$B$276:$C$278,2,0),0)/1000)),"")</f>
        <v/>
      </c>
      <c r="BQ389" s="145" t="str">
        <f>IFERROR(TRUNC(VLOOKUP($E389,'Container Panel'!$B$41:$Z$100,$D389,0)/(VLOOKUP(BQ$276,UI!$A$12:$O$51,VLOOKUP(BQ$278,$B$276:$C$278,2,0),0)/1000)),"")</f>
        <v/>
      </c>
      <c r="BR389" s="145" t="str">
        <f>IFERROR(TRUNC(VLOOKUP($E389,'Container Panel'!$B$41:$Z$100,$D389,0)/(VLOOKUP(BR$276,UI!$A$12:$O$51,VLOOKUP(BR$278,$B$276:$C$278,2,0),0)/1000)),"")</f>
        <v/>
      </c>
      <c r="BS389" s="145" t="str">
        <f>IFERROR(TRUNC(VLOOKUP($E389,'Container Panel'!$B$41:$Z$100,$D389,0)/(VLOOKUP(BS$276,UI!$A$12:$O$51,VLOOKUP(BS$278,$B$276:$C$278,2,0),0)/1000)),"")</f>
        <v/>
      </c>
      <c r="BT389" s="145" t="str">
        <f>IFERROR(TRUNC(VLOOKUP($E389,'Container Panel'!$B$41:$Z$100,$D389,0)/(VLOOKUP(BT$276,UI!$A$12:$O$51,VLOOKUP(BT$278,$B$276:$C$278,2,0),0)/1000)),"")</f>
        <v/>
      </c>
      <c r="BU389" s="145" t="str">
        <f>IFERROR(TRUNC(VLOOKUP($E389,'Container Panel'!$B$41:$Z$100,$D389,0)/(VLOOKUP(BU$276,UI!$A$12:$O$51,VLOOKUP(BU$278,$B$276:$C$278,2,0),0)/1000)),"")</f>
        <v/>
      </c>
      <c r="BV389" s="145" t="str">
        <f>IFERROR(TRUNC(VLOOKUP($E389,'Container Panel'!$B$41:$Z$100,$D389,0)/(VLOOKUP(BV$276,UI!$A$12:$O$51,VLOOKUP(BV$278,$B$276:$C$278,2,0),0)/1000)),"")</f>
        <v/>
      </c>
      <c r="BW389" s="145" t="str">
        <f>IFERROR(TRUNC(VLOOKUP($E389,'Container Panel'!$B$41:$Z$100,$D389,0)/(VLOOKUP(BW$276,UI!$A$12:$O$51,VLOOKUP(BW$278,$B$276:$C$278,2,0),0)/1000)),"")</f>
        <v/>
      </c>
      <c r="BX389" s="145" t="str">
        <f>IFERROR(TRUNC(VLOOKUP($E389,'Container Panel'!$B$41:$Z$100,$D389,0)/(VLOOKUP(BX$276,UI!$A$12:$O$51,VLOOKUP(BX$278,$B$276:$C$278,2,0),0)/1000)),"")</f>
        <v/>
      </c>
      <c r="BY389" s="145" t="str">
        <f>IFERROR(TRUNC(VLOOKUP($E389,'Container Panel'!$B$41:$Z$100,$D389,0)/(VLOOKUP(BY$276,UI!$A$12:$O$51,VLOOKUP(BY$278,$B$276:$C$278,2,0),0)/1000)),"")</f>
        <v/>
      </c>
      <c r="BZ389" s="145" t="str">
        <f>IFERROR(TRUNC(VLOOKUP($E389,'Container Panel'!$B$41:$Z$100,$D389,0)/(VLOOKUP(BZ$276,UI!$A$12:$O$51,VLOOKUP(BZ$278,$B$276:$C$278,2,0),0)/1000)),"")</f>
        <v/>
      </c>
      <c r="CA389" s="145" t="str">
        <f>IFERROR(TRUNC(VLOOKUP($E389,'Container Panel'!$B$41:$Z$100,$D389,0)/(VLOOKUP(CA$276,UI!$A$12:$O$51,VLOOKUP(CA$278,$B$276:$C$278,2,0),0)/1000)),"")</f>
        <v/>
      </c>
      <c r="CB389" s="145" t="str">
        <f>IFERROR(TRUNC(VLOOKUP($E389,'Container Panel'!$B$41:$Z$100,$D389,0)/(VLOOKUP(CB$276,UI!$A$12:$O$51,VLOOKUP(CB$278,$B$276:$C$278,2,0),0)/1000)),"")</f>
        <v/>
      </c>
      <c r="CC389" s="145" t="str">
        <f>IFERROR(TRUNC(VLOOKUP($E389,'Container Panel'!$B$41:$Z$100,$D389,0)/(VLOOKUP(CC$276,UI!$A$12:$O$51,VLOOKUP(CC$278,$B$276:$C$278,2,0),0)/1000)),"")</f>
        <v/>
      </c>
      <c r="CD389" s="145" t="str">
        <f>IFERROR(TRUNC(VLOOKUP($E389,'Container Panel'!$B$41:$Z$100,$D389,0)/(VLOOKUP(CD$276,UI!$A$12:$O$51,VLOOKUP(CD$278,$B$276:$C$278,2,0),0)/1000)),"")</f>
        <v/>
      </c>
      <c r="CE389" s="145" t="str">
        <f>IFERROR(TRUNC(VLOOKUP($E389,'Container Panel'!$B$41:$Z$100,$D389,0)/(VLOOKUP(CE$276,UI!$A$12:$O$51,VLOOKUP(CE$278,$B$276:$C$278,2,0),0)/1000)),"")</f>
        <v/>
      </c>
      <c r="CF389" s="145" t="str">
        <f>IFERROR(TRUNC(VLOOKUP($E389,'Container Panel'!$B$41:$Z$100,$D389,0)/(VLOOKUP(CF$276,UI!$A$12:$O$51,VLOOKUP(CF$278,$B$276:$C$278,2,0),0)/1000)),"")</f>
        <v/>
      </c>
      <c r="CG389" s="145" t="str">
        <f>IFERROR(TRUNC(VLOOKUP($E389,'Container Panel'!$B$41:$Z$100,$D389,0)/(VLOOKUP(CG$276,UI!$A$12:$O$51,VLOOKUP(CG$278,$B$276:$C$278,2,0),0)/1000)),"")</f>
        <v/>
      </c>
      <c r="CH389" s="145" t="str">
        <f>IFERROR(TRUNC(VLOOKUP($E389,'Container Panel'!$B$41:$Z$100,$D389,0)/(VLOOKUP(CH$276,UI!$A$12:$O$51,VLOOKUP(CH$278,$B$276:$C$278,2,0),0)/1000)),"")</f>
        <v/>
      </c>
      <c r="CI389" s="145" t="str">
        <f>IFERROR(TRUNC(VLOOKUP($E389,'Container Panel'!$B$41:$Z$100,$D389,0)/(VLOOKUP(CI$276,UI!$A$12:$O$51,VLOOKUP(CI$278,$B$276:$C$278,2,0),0)/1000)),"")</f>
        <v/>
      </c>
      <c r="CJ389" s="145" t="str">
        <f>IFERROR(TRUNC(VLOOKUP($E389,'Container Panel'!$B$41:$Z$100,$D389,0)/(VLOOKUP(CJ$276,UI!$A$12:$O$51,VLOOKUP(CJ$278,$B$276:$C$278,2,0),0)/1000)),"")</f>
        <v/>
      </c>
      <c r="CK389" s="145" t="str">
        <f>IFERROR(TRUNC(VLOOKUP($E389,'Container Panel'!$B$41:$Z$100,$D389,0)/(VLOOKUP(CK$276,UI!$A$12:$O$51,VLOOKUP(CK$278,$B$276:$C$278,2,0),0)/1000)),"")</f>
        <v/>
      </c>
      <c r="CL389" s="145" t="str">
        <f>IFERROR(TRUNC(VLOOKUP($E389,'Container Panel'!$B$41:$Z$100,$D389,0)/(VLOOKUP(CL$276,UI!$A$12:$O$51,VLOOKUP(CL$278,$B$276:$C$278,2,0),0)/1000)),"")</f>
        <v/>
      </c>
      <c r="CM389" s="145" t="str">
        <f>IFERROR(TRUNC(VLOOKUP($E389,'Container Panel'!$B$41:$Z$100,$D389,0)/(VLOOKUP(CM$276,UI!$A$12:$O$51,VLOOKUP(CM$278,$B$276:$C$278,2,0),0)/1000)),"")</f>
        <v/>
      </c>
      <c r="CN389" s="145" t="str">
        <f>IFERROR(TRUNC(VLOOKUP($E389,'Container Panel'!$B$41:$Z$100,$D389,0)/(VLOOKUP(CN$276,UI!$A$12:$O$51,VLOOKUP(CN$278,$B$276:$C$278,2,0),0)/1000)),"")</f>
        <v/>
      </c>
      <c r="CO389" s="145" t="str">
        <f>IFERROR(TRUNC(VLOOKUP($E389,'Container Panel'!$B$41:$Z$100,$D389,0)/(VLOOKUP(CO$276,UI!$A$12:$O$51,VLOOKUP(CO$278,$B$276:$C$278,2,0),0)/1000)),"")</f>
        <v/>
      </c>
      <c r="CP389" s="145" t="str">
        <f>IFERROR(TRUNC(VLOOKUP($E389,'Container Panel'!$B$41:$Z$100,$D389,0)/(VLOOKUP(CP$276,UI!$A$12:$O$51,VLOOKUP(CP$278,$B$276:$C$278,2,0),0)/1000)),"")</f>
        <v/>
      </c>
      <c r="CQ389" s="145" t="str">
        <f>IFERROR(TRUNC(VLOOKUP($E389,'Container Panel'!$B$41:$Z$100,$D389,0)/(VLOOKUP(CQ$276,UI!$A$12:$O$51,VLOOKUP(CQ$278,$B$276:$C$278,2,0),0)/1000)),"")</f>
        <v/>
      </c>
      <c r="CR389" s="145" t="str">
        <f>IFERROR(TRUNC(VLOOKUP($E389,'Container Panel'!$B$41:$Z$100,$D389,0)/(VLOOKUP(CR$276,UI!$A$12:$O$51,VLOOKUP(CR$278,$B$276:$C$278,2,0),0)/1000)),"")</f>
        <v/>
      </c>
      <c r="CS389" s="145" t="str">
        <f>IFERROR(TRUNC(VLOOKUP($E389,'Container Panel'!$B$41:$Z$100,$D389,0)/(VLOOKUP(CS$276,UI!$A$12:$O$51,VLOOKUP(CS$278,$B$276:$C$278,2,0),0)/1000)),"")</f>
        <v/>
      </c>
      <c r="CT389" s="145" t="str">
        <f>IFERROR(TRUNC(VLOOKUP($E389,'Container Panel'!$B$41:$Z$100,$D389,0)/(VLOOKUP(CT$276,UI!$A$12:$O$51,VLOOKUP(CT$278,$B$276:$C$278,2,0),0)/1000)),"")</f>
        <v/>
      </c>
      <c r="CU389" s="145" t="str">
        <f>IFERROR(TRUNC(VLOOKUP($E389,'Container Panel'!$B$41:$Z$100,$D389,0)/(VLOOKUP(CU$276,UI!$A$12:$O$51,VLOOKUP(CU$278,$B$276:$C$278,2,0),0)/1000)),"")</f>
        <v/>
      </c>
      <c r="CV389" s="145" t="str">
        <f>IFERROR(TRUNC(VLOOKUP($E389,'Container Panel'!$B$41:$Z$100,$D389,0)/(VLOOKUP(CV$276,UI!$A$12:$O$51,VLOOKUP(CV$278,$B$276:$C$278,2,0),0)/1000)),"")</f>
        <v/>
      </c>
      <c r="CW389" s="145" t="str">
        <f>IFERROR(TRUNC(VLOOKUP($E389,'Container Panel'!$B$41:$Z$100,$D389,0)/(VLOOKUP(CW$276,UI!$A$12:$O$51,VLOOKUP(CW$278,$B$276:$C$278,2,0),0)/1000)),"")</f>
        <v/>
      </c>
      <c r="CX389" s="145" t="str">
        <f>IFERROR(TRUNC(VLOOKUP($E389,'Container Panel'!$B$41:$Z$100,$D389,0)/(VLOOKUP(CX$276,UI!$A$12:$O$51,VLOOKUP(CX$278,$B$276:$C$278,2,0),0)/1000)),"")</f>
        <v/>
      </c>
      <c r="CY389" s="145" t="str">
        <f>IFERROR(TRUNC(VLOOKUP($E389,'Container Panel'!$B$41:$Z$100,$D389,0)/(VLOOKUP(CY$276,UI!$A$12:$O$51,VLOOKUP(CY$278,$B$276:$C$278,2,0),0)/1000)),"")</f>
        <v/>
      </c>
      <c r="CZ389" s="145" t="str">
        <f>IFERROR(TRUNC(VLOOKUP($E389,'Container Panel'!$B$41:$Z$100,$D389,0)/(VLOOKUP(CZ$276,UI!$A$12:$O$51,VLOOKUP(CZ$278,$B$276:$C$278,2,0),0)/1000)),"")</f>
        <v/>
      </c>
      <c r="DA389" s="145" t="str">
        <f>IFERROR(TRUNC(VLOOKUP($E389,'Container Panel'!$B$41:$Z$100,$D389,0)/(VLOOKUP(DA$276,UI!$A$12:$O$51,VLOOKUP(DA$278,$B$276:$C$278,2,0),0)/1000)),"")</f>
        <v/>
      </c>
      <c r="DB389" s="145" t="str">
        <f>IFERROR(TRUNC(VLOOKUP($E389,'Container Panel'!$B$41:$Z$100,$D389,0)/(VLOOKUP(DB$276,UI!$A$12:$O$51,VLOOKUP(DB$278,$B$276:$C$278,2,0),0)/1000)),"")</f>
        <v/>
      </c>
      <c r="DC389" s="145" t="str">
        <f>IFERROR(TRUNC(VLOOKUP($E389,'Container Panel'!$B$41:$Z$100,$D389,0)/(VLOOKUP(DC$276,UI!$A$12:$O$51,VLOOKUP(DC$278,$B$276:$C$278,2,0),0)/1000)),"")</f>
        <v/>
      </c>
      <c r="DD389" s="145" t="str">
        <f>IFERROR(TRUNC(VLOOKUP($E389,'Container Panel'!$B$41:$Z$100,$D389,0)/(VLOOKUP(DD$276,UI!$A$12:$O$51,VLOOKUP(DD$278,$B$276:$C$278,2,0),0)/1000)),"")</f>
        <v/>
      </c>
      <c r="DE389" s="145" t="str">
        <f>IFERROR(TRUNC(VLOOKUP($E389,'Container Panel'!$B$41:$Z$100,$D389,0)/(VLOOKUP(DE$276,UI!$A$12:$O$51,VLOOKUP(DE$278,$B$276:$C$278,2,0),0)/1000)),"")</f>
        <v/>
      </c>
      <c r="DF389" s="145" t="str">
        <f>IFERROR(TRUNC(VLOOKUP($E389,'Container Panel'!$B$41:$Z$100,$D389,0)/(VLOOKUP(DF$276,UI!$A$12:$O$51,VLOOKUP(DF$278,$B$276:$C$278,2,0),0)/1000)),"")</f>
        <v/>
      </c>
      <c r="DG389" s="145" t="str">
        <f>IFERROR(TRUNC(VLOOKUP($E389,'Container Panel'!$B$41:$Z$100,$D389,0)/(VLOOKUP(DG$276,UI!$A$12:$O$51,VLOOKUP(DG$278,$B$276:$C$278,2,0),0)/1000)),"")</f>
        <v/>
      </c>
      <c r="DH389" s="145" t="str">
        <f>IFERROR(TRUNC(VLOOKUP($E389,'Container Panel'!$B$41:$Z$100,$D389,0)/(VLOOKUP(DH$276,UI!$A$12:$O$51,VLOOKUP(DH$278,$B$276:$C$278,2,0),0)/1000)),"")</f>
        <v/>
      </c>
      <c r="DI389" s="145" t="str">
        <f>IFERROR(TRUNC(VLOOKUP($E389,'Container Panel'!$B$41:$Z$100,$D389,0)/(VLOOKUP(DI$276,UI!$A$12:$O$51,VLOOKUP(DI$278,$B$276:$C$278,2,0),0)/1000)),"")</f>
        <v/>
      </c>
      <c r="DJ389" s="145" t="str">
        <f>IFERROR(TRUNC(VLOOKUP($E389,'Container Panel'!$B$41:$Z$100,$D389,0)/(VLOOKUP(DJ$276,UI!$A$12:$O$51,VLOOKUP(DJ$278,$B$276:$C$278,2,0),0)/1000)),"")</f>
        <v/>
      </c>
      <c r="DK389" s="145" t="str">
        <f>IFERROR(TRUNC(VLOOKUP($E389,'Container Panel'!$B$41:$Z$100,$D389,0)/(VLOOKUP(DK$276,UI!$A$12:$O$51,VLOOKUP(DK$278,$B$276:$C$278,2,0),0)/1000)),"")</f>
        <v/>
      </c>
      <c r="DL389" s="145" t="str">
        <f>IFERROR(TRUNC(VLOOKUP($E389,'Container Panel'!$B$41:$Z$100,$D389,0)/(VLOOKUP(DL$276,UI!$A$12:$O$51,VLOOKUP(DL$278,$B$276:$C$278,2,0),0)/1000)),"")</f>
        <v/>
      </c>
      <c r="DM389" s="145" t="str">
        <f>IFERROR(TRUNC(VLOOKUP($E389,'Container Panel'!$B$41:$Z$100,$D389,0)/(VLOOKUP(DM$276,UI!$A$12:$O$51,VLOOKUP(DM$278,$B$276:$C$278,2,0),0)/1000)),"")</f>
        <v/>
      </c>
      <c r="DN389" s="145" t="str">
        <f>IFERROR(TRUNC(VLOOKUP($E389,'Container Panel'!$B$41:$Z$100,$D389,0)/(VLOOKUP(DN$276,UI!$A$12:$O$51,VLOOKUP(DN$278,$B$276:$C$278,2,0),0)/1000)),"")</f>
        <v/>
      </c>
      <c r="DO389" s="145" t="str">
        <f>IFERROR(TRUNC(VLOOKUP($E389,'Container Panel'!$B$41:$Z$100,$D389,0)/(VLOOKUP(DO$276,UI!$A$12:$O$51,VLOOKUP(DO$278,$B$276:$C$278,2,0),0)/1000)),"")</f>
        <v/>
      </c>
      <c r="DP389" s="145" t="str">
        <f>IFERROR(TRUNC(VLOOKUP($E389,'Container Panel'!$B$41:$Z$100,$D389,0)/(VLOOKUP(DP$276,UI!$A$12:$O$51,VLOOKUP(DP$278,$B$276:$C$278,2,0),0)/1000)),"")</f>
        <v/>
      </c>
      <c r="DQ389" s="145" t="str">
        <f>IFERROR(TRUNC(VLOOKUP($E389,'Container Panel'!$B$41:$Z$100,$D389,0)/(VLOOKUP(DQ$276,UI!$A$12:$O$51,VLOOKUP(DQ$278,$B$276:$C$278,2,0),0)/1000)),"")</f>
        <v/>
      </c>
      <c r="DR389" s="145" t="str">
        <f>IFERROR(TRUNC(VLOOKUP($E389,'Container Panel'!$B$41:$Z$100,$D389,0)/(VLOOKUP(DR$276,UI!$A$12:$O$51,VLOOKUP(DR$278,$B$276:$C$278,2,0),0)/1000)),"")</f>
        <v/>
      </c>
      <c r="DS389" s="145" t="str">
        <f>IFERROR(TRUNC(VLOOKUP($E389,'Container Panel'!$B$41:$Z$100,$D389,0)/(VLOOKUP(DS$276,UI!$A$12:$O$51,VLOOKUP(DS$278,$B$276:$C$278,2,0),0)/1000)),"")</f>
        <v/>
      </c>
      <c r="DT389" s="145" t="str">
        <f>IFERROR(TRUNC(VLOOKUP($E389,'Container Panel'!$B$41:$Z$100,$D389,0)/(VLOOKUP(DT$276,UI!$A$12:$O$51,VLOOKUP(DT$278,$B$276:$C$278,2,0),0)/1000)),"")</f>
        <v/>
      </c>
      <c r="DU389" s="145" t="str">
        <f>IFERROR(TRUNC(VLOOKUP($E389,'Container Panel'!$B$41:$Z$100,$D389,0)/(VLOOKUP(DU$276,UI!$A$12:$O$51,VLOOKUP(DU$278,$B$276:$C$278,2,0),0)/1000)),"")</f>
        <v/>
      </c>
      <c r="DV389" s="145" t="str">
        <f>IFERROR(TRUNC(VLOOKUP($E389,'Container Panel'!$B$41:$Z$100,$D389,0)/(VLOOKUP(DV$276,UI!$A$12:$O$51,VLOOKUP(DV$278,$B$276:$C$278,2,0),0)/1000)),"")</f>
        <v/>
      </c>
      <c r="DW389" s="145" t="str">
        <f>IFERROR(TRUNC(VLOOKUP($E389,'Container Panel'!$B$41:$Z$100,$D389,0)/(VLOOKUP(DW$276,UI!$A$12:$O$51,VLOOKUP(DW$278,$B$276:$C$278,2,0),0)/1000)),"")</f>
        <v/>
      </c>
      <c r="DX389" s="145" t="str">
        <f>IFERROR(TRUNC(VLOOKUP($E389,'Container Panel'!$B$41:$Z$100,$D389,0)/(VLOOKUP(DX$276,UI!$A$12:$O$51,VLOOKUP(DX$278,$B$276:$C$278,2,0),0)/1000)),"")</f>
        <v/>
      </c>
      <c r="DY389" s="145" t="str">
        <f>IFERROR(TRUNC(VLOOKUP($E389,'Container Panel'!$B$41:$Z$100,$D389,0)/(VLOOKUP(DY$276,UI!$A$12:$O$51,VLOOKUP(DY$278,$B$276:$C$278,2,0),0)/1000)),"")</f>
        <v/>
      </c>
      <c r="DZ389" s="145" t="str">
        <f>IFERROR(TRUNC(VLOOKUP($E389,'Container Panel'!$B$41:$Z$100,$D389,0)/(VLOOKUP(DZ$276,UI!$A$12:$O$51,VLOOKUP(DZ$278,$B$276:$C$278,2,0),0)/1000)),"")</f>
        <v/>
      </c>
      <c r="EA389" s="145" t="str">
        <f>IFERROR(TRUNC(VLOOKUP($E389,'Container Panel'!$B$41:$Z$100,$D389,0)/(VLOOKUP(EA$276,UI!$A$12:$O$51,VLOOKUP(EA$278,$B$276:$C$278,2,0),0)/1000)),"")</f>
        <v/>
      </c>
      <c r="EB389" s="145" t="str">
        <f>IFERROR(TRUNC(VLOOKUP($E389,'Container Panel'!$B$41:$Z$100,$D389,0)/(VLOOKUP(EB$276,UI!$A$12:$O$51,VLOOKUP(EB$278,$B$276:$C$278,2,0),0)/1000)),"")</f>
        <v/>
      </c>
      <c r="EC389" s="145" t="str">
        <f>IFERROR(TRUNC(VLOOKUP($E389,'Container Panel'!$B$41:$Z$100,$D389,0)/(VLOOKUP(EC$276,UI!$A$12:$O$51,VLOOKUP(EC$278,$B$276:$C$278,2,0),0)/1000)),"")</f>
        <v/>
      </c>
      <c r="ED389" s="145" t="str">
        <f>IFERROR(TRUNC(VLOOKUP($E389,'Container Panel'!$B$41:$Z$100,$D389,0)/(VLOOKUP(ED$276,UI!$A$12:$O$51,VLOOKUP(ED$278,$B$276:$C$278,2,0),0)/1000)),"")</f>
        <v/>
      </c>
      <c r="EE389" s="145" t="str">
        <f>IFERROR(TRUNC(VLOOKUP($E389,'Container Panel'!$B$41:$Z$100,$D389,0)/(VLOOKUP(EE$276,UI!$A$12:$O$51,VLOOKUP(EE$278,$B$276:$C$278,2,0),0)/1000)),"")</f>
        <v/>
      </c>
      <c r="EF389" s="145" t="str">
        <f>IFERROR(TRUNC(VLOOKUP($E389,'Container Panel'!$B$41:$Z$100,$D389,0)/(VLOOKUP(EF$276,UI!$A$12:$O$51,VLOOKUP(EF$278,$B$276:$C$278,2,0),0)/1000)),"")</f>
        <v/>
      </c>
      <c r="EG389" s="145" t="str">
        <f>IFERROR(TRUNC(VLOOKUP($E389,'Container Panel'!$B$41:$Z$100,$D389,0)/(VLOOKUP(EG$276,UI!$A$12:$O$51,VLOOKUP(EG$278,$B$276:$C$278,2,0),0)/1000)),"")</f>
        <v/>
      </c>
      <c r="EH389" s="145" t="str">
        <f>IFERROR(TRUNC(VLOOKUP($E389,'Container Panel'!$B$41:$Z$100,$D389,0)/(VLOOKUP(EH$276,UI!$A$12:$O$51,VLOOKUP(EH$278,$B$276:$C$278,2,0),0)/1000)),"")</f>
        <v/>
      </c>
      <c r="EI389" s="145" t="str">
        <f>IFERROR(TRUNC(VLOOKUP($E389,'Container Panel'!$B$41:$Z$100,$D389,0)/(VLOOKUP(EI$276,UI!$A$12:$O$51,VLOOKUP(EI$278,$B$276:$C$278,2,0),0)/1000)),"")</f>
        <v/>
      </c>
      <c r="EJ389" s="145" t="str">
        <f>IFERROR(TRUNC(VLOOKUP($E389,'Container Panel'!$B$41:$Z$100,$D389,0)/(VLOOKUP(EJ$276,UI!$A$12:$O$51,VLOOKUP(EJ$278,$B$276:$C$278,2,0),0)/1000)),"")</f>
        <v/>
      </c>
      <c r="EK389" s="145" t="str">
        <f>IFERROR(TRUNC(VLOOKUP($E389,'Container Panel'!$B$41:$Z$100,$D389,0)/(VLOOKUP(EK$276,UI!$A$12:$O$51,VLOOKUP(EK$278,$B$276:$C$278,2,0),0)/1000)),"")</f>
        <v/>
      </c>
      <c r="EL389" s="145" t="str">
        <f>IFERROR(TRUNC(VLOOKUP($E389,'Container Panel'!$B$41:$Z$100,$D389,0)/(VLOOKUP(EL$276,UI!$A$12:$O$51,VLOOKUP(EL$278,$B$276:$C$278,2,0),0)/1000)),"")</f>
        <v/>
      </c>
      <c r="EM389" s="145" t="str">
        <f>IFERROR(TRUNC(VLOOKUP($E389,'Container Panel'!$B$41:$Z$100,$D389,0)/(VLOOKUP(EM$276,UI!$A$12:$O$51,VLOOKUP(EM$278,$B$276:$C$278,2,0),0)/1000)),"")</f>
        <v/>
      </c>
      <c r="EN389" s="145" t="str">
        <f>IFERROR(TRUNC(VLOOKUP($E389,'Container Panel'!$B$41:$Z$100,$D389,0)/(VLOOKUP(EN$276,UI!$A$12:$O$51,VLOOKUP(EN$278,$B$276:$C$278,2,0),0)/1000)),"")</f>
        <v/>
      </c>
      <c r="EO389" s="145" t="str">
        <f>IFERROR(TRUNC(VLOOKUP($E389,'Container Panel'!$B$41:$Z$100,$D389,0)/(VLOOKUP(EO$276,UI!$A$12:$O$51,VLOOKUP(EO$278,$B$276:$C$278,2,0),0)/1000)),"")</f>
        <v/>
      </c>
      <c r="EP389" s="145" t="str">
        <f>IFERROR(TRUNC(VLOOKUP($E389,'Container Panel'!$B$41:$Z$100,$D389,0)/(VLOOKUP(EP$276,UI!$A$12:$O$51,VLOOKUP(EP$278,$B$276:$C$278,2,0),0)/1000)),"")</f>
        <v/>
      </c>
      <c r="EQ389" s="145" t="str">
        <f>IFERROR(TRUNC(VLOOKUP($E389,'Container Panel'!$B$41:$Z$100,$D389,0)/(VLOOKUP(EQ$276,UI!$A$12:$O$51,VLOOKUP(EQ$278,$B$276:$C$278,2,0),0)/1000)),"")</f>
        <v/>
      </c>
      <c r="ER389" s="145" t="str">
        <f>IFERROR(TRUNC(VLOOKUP($E389,'Container Panel'!$B$41:$Z$100,$D389,0)/(VLOOKUP(ER$276,UI!$A$12:$O$51,VLOOKUP(ER$278,$B$276:$C$278,2,0),0)/1000)),"")</f>
        <v/>
      </c>
      <c r="ES389" s="145" t="str">
        <f>IFERROR(TRUNC(VLOOKUP($E389,'Container Panel'!$B$41:$Z$100,$D389,0)/(VLOOKUP(ES$276,UI!$A$12:$O$51,VLOOKUP(ES$278,$B$276:$C$278,2,0),0)/1000)),"")</f>
        <v/>
      </c>
      <c r="ET389" s="145" t="str">
        <f>IFERROR(TRUNC(VLOOKUP($E389,'Container Panel'!$B$41:$Z$100,$D389,0)/(VLOOKUP(ET$276,UI!$A$12:$O$51,VLOOKUP(ET$278,$B$276:$C$278,2,0),0)/1000)),"")</f>
        <v/>
      </c>
      <c r="EU389" s="145" t="str">
        <f>IFERROR(TRUNC(VLOOKUP($E389,'Container Panel'!$B$41:$Z$100,$D389,0)/(VLOOKUP(EU$276,UI!$A$12:$O$51,VLOOKUP(EU$278,$B$276:$C$278,2,0),0)/1000)),"")</f>
        <v/>
      </c>
      <c r="EV389" s="145" t="str">
        <f>IFERROR(TRUNC(VLOOKUP($E389,'Container Panel'!$B$41:$Z$100,$D389,0)/(VLOOKUP(EV$276,UI!$A$12:$O$51,VLOOKUP(EV$278,$B$276:$C$278,2,0),0)/1000)),"")</f>
        <v/>
      </c>
      <c r="EW389" s="145" t="str">
        <f>IFERROR(TRUNC(VLOOKUP($E389,'Container Panel'!$B$41:$Z$100,$D389,0)/(VLOOKUP(EW$276,UI!$A$12:$O$51,VLOOKUP(EW$278,$B$276:$C$278,2,0),0)/1000)),"")</f>
        <v/>
      </c>
      <c r="EX389" s="145" t="str">
        <f>IFERROR(TRUNC(VLOOKUP($E389,'Container Panel'!$B$41:$Z$100,$D389,0)/(VLOOKUP(EX$276,UI!$A$12:$O$51,VLOOKUP(EX$278,$B$276:$C$278,2,0),0)/1000)),"")</f>
        <v/>
      </c>
      <c r="EY389" s="145" t="str">
        <f>IFERROR(TRUNC(VLOOKUP($E389,'Container Panel'!$B$41:$Z$100,$D389,0)/(VLOOKUP(EY$276,UI!$A$12:$O$51,VLOOKUP(EY$278,$B$276:$C$278,2,0),0)/1000)),"")</f>
        <v/>
      </c>
      <c r="EZ389" s="145" t="str">
        <f>IFERROR(TRUNC(VLOOKUP($E389,'Container Panel'!$B$41:$Z$100,$D389,0)/(VLOOKUP(EZ$276,UI!$A$12:$O$51,VLOOKUP(EZ$278,$B$276:$C$278,2,0),0)/1000)),"")</f>
        <v/>
      </c>
      <c r="FA389" s="145" t="str">
        <f>IFERROR(TRUNC(VLOOKUP($E389,'Container Panel'!$B$41:$Z$100,$D389,0)/(VLOOKUP(FA$276,UI!$A$12:$O$51,VLOOKUP(FA$278,$B$276:$C$278,2,0),0)/1000)),"")</f>
        <v/>
      </c>
      <c r="FB389" s="145" t="str">
        <f>IFERROR(TRUNC(VLOOKUP($E389,'Container Panel'!$B$41:$Z$100,$D389,0)/(VLOOKUP(FB$276,UI!$A$12:$O$51,VLOOKUP(FB$278,$B$276:$C$278,2,0),0)/1000)),"")</f>
        <v/>
      </c>
      <c r="FC389" s="145" t="str">
        <f>IFERROR(TRUNC(VLOOKUP($E389,'Container Panel'!$B$41:$Z$100,$D389,0)/(VLOOKUP(FC$276,UI!$A$12:$O$51,VLOOKUP(FC$278,$B$276:$C$278,2,0),0)/1000)),"")</f>
        <v/>
      </c>
      <c r="FD389" s="145" t="str">
        <f>IFERROR(TRUNC(VLOOKUP($E389,'Container Panel'!$B$41:$Z$100,$D389,0)/(VLOOKUP(FD$276,UI!$A$12:$O$51,VLOOKUP(FD$278,$B$276:$C$278,2,0),0)/1000)),"")</f>
        <v/>
      </c>
      <c r="FE389" s="145" t="str">
        <f>IFERROR(TRUNC(VLOOKUP($E389,'Container Panel'!$B$41:$Z$100,$D389,0)/(VLOOKUP(FE$276,UI!$A$12:$O$51,VLOOKUP(FE$278,$B$276:$C$278,2,0),0)/1000)),"")</f>
        <v/>
      </c>
      <c r="FF389" s="145" t="str">
        <f>IFERROR(TRUNC(VLOOKUP($E389,'Container Panel'!$B$41:$Z$100,$D389,0)/(VLOOKUP(FF$276,UI!$A$12:$O$51,VLOOKUP(FF$278,$B$276:$C$278,2,0),0)/1000)),"")</f>
        <v/>
      </c>
      <c r="FG389" s="145" t="str">
        <f>IFERROR(TRUNC(VLOOKUP($E389,'Container Panel'!$B$41:$Z$100,$D389,0)/(VLOOKUP(FG$276,UI!$A$12:$O$51,VLOOKUP(FG$278,$B$276:$C$278,2,0),0)/1000)),"")</f>
        <v/>
      </c>
      <c r="FH389" s="145" t="str">
        <f>IFERROR(TRUNC(VLOOKUP($E389,'Container Panel'!$B$41:$Z$100,$D389,0)/(VLOOKUP(FH$276,UI!$A$12:$O$51,VLOOKUP(FH$278,$B$276:$C$278,2,0),0)/1000)),"")</f>
        <v/>
      </c>
      <c r="FI389" s="145" t="str">
        <f>IFERROR(TRUNC(VLOOKUP($E389,'Container Panel'!$B$41:$Z$100,$D389,0)/(VLOOKUP(FI$276,UI!$A$12:$O$51,VLOOKUP(FI$278,$B$276:$C$278,2,0),0)/1000)),"")</f>
        <v/>
      </c>
      <c r="FJ389" s="145" t="str">
        <f>IFERROR(TRUNC(VLOOKUP($E389,'Container Panel'!$B$41:$Z$100,$D389,0)/(VLOOKUP(FJ$276,UI!$A$12:$O$51,VLOOKUP(FJ$278,$B$276:$C$278,2,0),0)/1000)),"")</f>
        <v/>
      </c>
      <c r="FK389" s="145" t="str">
        <f>IFERROR(TRUNC(VLOOKUP($E389,'Container Panel'!$B$41:$Z$100,$D389,0)/(VLOOKUP(FK$276,UI!$A$12:$O$51,VLOOKUP(FK$278,$B$276:$C$278,2,0),0)/1000)),"")</f>
        <v/>
      </c>
      <c r="FL389" s="145" t="str">
        <f>IFERROR(TRUNC(VLOOKUP($E389,'Container Panel'!$B$41:$Z$100,$D389,0)/(VLOOKUP(FL$276,UI!$A$12:$O$51,VLOOKUP(FL$278,$B$276:$C$278,2,0),0)/1000)),"")</f>
        <v/>
      </c>
      <c r="FM389" s="145" t="str">
        <f>IFERROR(TRUNC(VLOOKUP($E389,'Container Panel'!$B$41:$Z$100,$D389,0)/(VLOOKUP(FM$276,UI!$A$12:$O$51,VLOOKUP(FM$278,$B$276:$C$278,2,0),0)/1000)),"")</f>
        <v/>
      </c>
      <c r="FN389" s="145" t="str">
        <f>IFERROR(TRUNC(VLOOKUP($E389,'Container Panel'!$B$41:$Z$100,$D389,0)/(VLOOKUP(FN$276,UI!$A$12:$O$51,VLOOKUP(FN$278,$B$276:$C$278,2,0),0)/1000)),"")</f>
        <v/>
      </c>
      <c r="FO389" s="145" t="str">
        <f>IFERROR(TRUNC(VLOOKUP($E389,'Container Panel'!$B$41:$Z$100,$D389,0)/(VLOOKUP(FO$276,UI!$A$12:$O$51,VLOOKUP(FO$278,$B$276:$C$278,2,0),0)/1000)),"")</f>
        <v/>
      </c>
      <c r="FP389" s="145" t="str">
        <f>IFERROR(TRUNC(VLOOKUP($E389,'Container Panel'!$B$41:$Z$100,$D389,0)/(VLOOKUP(FP$276,UI!$A$12:$O$51,VLOOKUP(FP$278,$B$276:$C$278,2,0),0)/1000)),"")</f>
        <v/>
      </c>
      <c r="FQ389" s="145" t="str">
        <f>IFERROR(TRUNC(VLOOKUP($E389,'Container Panel'!$B$41:$Z$100,$D389,0)/(VLOOKUP(FQ$276,UI!$A$12:$O$51,VLOOKUP(FQ$278,$B$276:$C$278,2,0),0)/1000)),"")</f>
        <v/>
      </c>
      <c r="FR389" s="145" t="str">
        <f>IFERROR(TRUNC(VLOOKUP($E389,'Container Panel'!$B$41:$Z$100,$D389,0)/(VLOOKUP(FR$276,UI!$A$12:$O$51,VLOOKUP(FR$278,$B$276:$C$278,2,0),0)/1000)),"")</f>
        <v/>
      </c>
      <c r="FS389" s="145" t="str">
        <f>IFERROR(TRUNC(VLOOKUP($E389,'Container Panel'!$B$41:$Z$100,$D389,0)/(VLOOKUP(FS$276,UI!$A$12:$O$51,VLOOKUP(FS$278,$B$276:$C$278,2,0),0)/1000)),"")</f>
        <v/>
      </c>
      <c r="FT389" s="145" t="str">
        <f>IFERROR(TRUNC(VLOOKUP($E389,'Container Panel'!$B$41:$Z$100,$D389,0)/(VLOOKUP(FT$276,UI!$A$12:$O$51,VLOOKUP(FT$278,$B$276:$C$278,2,0),0)/1000)),"")</f>
        <v/>
      </c>
      <c r="FU389" s="145" t="str">
        <f>IFERROR(TRUNC(VLOOKUP($E389,'Container Panel'!$B$41:$Z$100,$D389,0)/(VLOOKUP(FU$276,UI!$A$12:$O$51,VLOOKUP(FU$278,$B$276:$C$278,2,0),0)/1000)),"")</f>
        <v/>
      </c>
      <c r="FV389" s="145" t="str">
        <f>IFERROR(TRUNC(VLOOKUP($E389,'Container Panel'!$B$41:$Z$100,$D389,0)/(VLOOKUP(FV$276,UI!$A$12:$O$51,VLOOKUP(FV$278,$B$276:$C$278,2,0),0)/1000)),"")</f>
        <v/>
      </c>
      <c r="FW389" s="145" t="str">
        <f>IFERROR(TRUNC(VLOOKUP($E389,'Container Panel'!$B$41:$Z$100,$D389,0)/(VLOOKUP(FW$276,UI!$A$12:$O$51,VLOOKUP(FW$278,$B$276:$C$278,2,0),0)/1000)),"")</f>
        <v/>
      </c>
      <c r="FX389" s="145" t="str">
        <f>IFERROR(TRUNC(VLOOKUP($E389,'Container Panel'!$B$41:$Z$100,$D389,0)/(VLOOKUP(FX$276,UI!$A$12:$O$51,VLOOKUP(FX$278,$B$276:$C$278,2,0),0)/1000)),"")</f>
        <v/>
      </c>
      <c r="FY389" s="145" t="str">
        <f>IFERROR(TRUNC(VLOOKUP($E389,'Container Panel'!$B$41:$Z$100,$D389,0)/(VLOOKUP(FY$276,UI!$A$12:$O$51,VLOOKUP(FY$278,$B$276:$C$278,2,0),0)/1000)),"")</f>
        <v/>
      </c>
      <c r="FZ389" s="145" t="str">
        <f>IFERROR(TRUNC(VLOOKUP($E389,'Container Panel'!$B$41:$Z$100,$D389,0)/(VLOOKUP(FZ$276,UI!$A$12:$O$51,VLOOKUP(FZ$278,$B$276:$C$278,2,0),0)/1000)),"")</f>
        <v/>
      </c>
      <c r="GA389" s="145" t="str">
        <f>IFERROR(TRUNC(VLOOKUP($E389,'Container Panel'!$B$41:$Z$100,$D389,0)/(VLOOKUP(GA$276,UI!$A$12:$O$51,VLOOKUP(GA$278,$B$276:$C$278,2,0),0)/1000)),"")</f>
        <v/>
      </c>
      <c r="GB389" s="145" t="str">
        <f>IFERROR(TRUNC(VLOOKUP($E389,'Container Panel'!$B$41:$Z$100,$D389,0)/(VLOOKUP(GB$276,UI!$A$12:$O$51,VLOOKUP(GB$278,$B$276:$C$278,2,0),0)/1000)),"")</f>
        <v/>
      </c>
      <c r="GC389" s="145" t="str">
        <f>IFERROR(TRUNC(VLOOKUP($E389,'Container Panel'!$B$41:$Z$100,$D389,0)/(VLOOKUP(GC$276,UI!$A$12:$O$51,VLOOKUP(GC$278,$B$276:$C$278,2,0),0)/1000)),"")</f>
        <v/>
      </c>
      <c r="GD389" s="145" t="str">
        <f>IFERROR(TRUNC(VLOOKUP($E389,'Container Panel'!$B$41:$Z$100,$D389,0)/(VLOOKUP(GD$276,UI!$A$12:$O$51,VLOOKUP(GD$278,$B$276:$C$278,2,0),0)/1000)),"")</f>
        <v/>
      </c>
      <c r="GE389" s="145" t="str">
        <f>IFERROR(TRUNC(VLOOKUP($E389,'Container Panel'!$B$41:$Z$100,$D389,0)/(VLOOKUP(GE$276,UI!$A$12:$O$51,VLOOKUP(GE$278,$B$276:$C$278,2,0),0)/1000)),"")</f>
        <v/>
      </c>
      <c r="GF389" s="145" t="str">
        <f>IFERROR(TRUNC(VLOOKUP($E389,'Container Panel'!$B$41:$Z$100,$D389,0)/(VLOOKUP(GF$276,UI!$A$12:$O$51,VLOOKUP(GF$278,$B$276:$C$278,2,0),0)/1000)),"")</f>
        <v/>
      </c>
      <c r="GG389" s="145" t="str">
        <f>IFERROR(TRUNC(VLOOKUP($E389,'Container Panel'!$B$41:$Z$100,$D389,0)/(VLOOKUP(GG$276,UI!$A$12:$O$51,VLOOKUP(GG$278,$B$276:$C$278,2,0),0)/1000)),"")</f>
        <v/>
      </c>
      <c r="GH389" s="145" t="str">
        <f>IFERROR(TRUNC(VLOOKUP($E389,'Container Panel'!$B$41:$Z$100,$D389,0)/(VLOOKUP(GH$276,UI!$A$12:$O$51,VLOOKUP(GH$278,$B$276:$C$278,2,0),0)/1000)),"")</f>
        <v/>
      </c>
      <c r="GI389" s="145" t="str">
        <f>IFERROR(TRUNC(VLOOKUP($E389,'Container Panel'!$B$41:$Z$100,$D389,0)/(VLOOKUP(GI$276,UI!$A$12:$O$51,VLOOKUP(GI$278,$B$276:$C$278,2,0),0)/1000)),"")</f>
        <v/>
      </c>
      <c r="GJ389" s="145" t="str">
        <f>IFERROR(TRUNC(VLOOKUP($E389,'Container Panel'!$B$41:$Z$100,$D389,0)/(VLOOKUP(GJ$276,UI!$A$12:$O$51,VLOOKUP(GJ$278,$B$276:$C$278,2,0),0)/1000)),"")</f>
        <v/>
      </c>
      <c r="GK389" s="145" t="str">
        <f>IFERROR(TRUNC(VLOOKUP($E389,'Container Panel'!$B$41:$Z$100,$D389,0)/(VLOOKUP(GK$276,UI!$A$12:$O$51,VLOOKUP(GK$278,$B$276:$C$278,2,0),0)/1000)),"")</f>
        <v/>
      </c>
      <c r="GL389" s="145" t="str">
        <f>IFERROR(TRUNC(VLOOKUP($E389,'Container Panel'!$B$41:$Z$100,$D389,0)/(VLOOKUP(GL$276,UI!$A$12:$O$51,VLOOKUP(GL$278,$B$276:$C$278,2,0),0)/1000)),"")</f>
        <v/>
      </c>
      <c r="GM389" s="145" t="str">
        <f>IFERROR(TRUNC(VLOOKUP($E389,'Container Panel'!$B$41:$Z$100,$D389,0)/(VLOOKUP(GM$276,UI!$A$12:$O$51,VLOOKUP(GM$278,$B$276:$C$278,2,0),0)/1000)),"")</f>
        <v/>
      </c>
      <c r="GN389" s="145" t="str">
        <f>IFERROR(TRUNC(VLOOKUP($E389,'Container Panel'!$B$41:$Z$100,$D389,0)/(VLOOKUP(GN$276,UI!$A$12:$O$51,VLOOKUP(GN$278,$B$276:$C$278,2,0),0)/1000)),"")</f>
        <v/>
      </c>
      <c r="GO389" s="145" t="str">
        <f>IFERROR(TRUNC(VLOOKUP($E389,'Container Panel'!$B$41:$Z$100,$D389,0)/(VLOOKUP(GO$276,UI!$A$12:$O$51,VLOOKUP(GO$278,$B$276:$C$278,2,0),0)/1000)),"")</f>
        <v/>
      </c>
      <c r="GP389" s="145" t="str">
        <f>IFERROR(TRUNC(VLOOKUP($E389,'Container Panel'!$B$41:$Z$100,$D389,0)/(VLOOKUP(GP$276,UI!$A$12:$O$51,VLOOKUP(GP$278,$B$276:$C$278,2,0),0)/1000)),"")</f>
        <v/>
      </c>
      <c r="GQ389" s="145" t="str">
        <f>IFERROR(TRUNC(VLOOKUP($E389,'Container Panel'!$B$41:$Z$100,$D389,0)/(VLOOKUP(GQ$276,UI!$A$12:$O$51,VLOOKUP(GQ$278,$B$276:$C$278,2,0),0)/1000)),"")</f>
        <v/>
      </c>
      <c r="GR389" s="145" t="str">
        <f>IFERROR(TRUNC(VLOOKUP($E389,'Container Panel'!$B$41:$Z$100,$D389,0)/(VLOOKUP(GR$276,UI!$A$12:$O$51,VLOOKUP(GR$278,$B$276:$C$278,2,0),0)/1000)),"")</f>
        <v/>
      </c>
      <c r="GS389" s="145" t="str">
        <f>IFERROR(TRUNC(VLOOKUP($E389,'Container Panel'!$B$41:$Z$100,$D389,0)/(VLOOKUP(GS$276,UI!$A$12:$O$51,VLOOKUP(GS$278,$B$276:$C$278,2,0),0)/1000)),"")</f>
        <v/>
      </c>
      <c r="GT389" s="145" t="str">
        <f>IFERROR(TRUNC(VLOOKUP($E389,'Container Panel'!$B$41:$Z$100,$D389,0)/(VLOOKUP(GT$276,UI!$A$12:$O$51,VLOOKUP(GT$278,$B$276:$C$278,2,0),0)/1000)),"")</f>
        <v/>
      </c>
      <c r="GU389" s="145" t="str">
        <f>IFERROR(TRUNC(VLOOKUP($E389,'Container Panel'!$B$41:$Z$100,$D389,0)/(VLOOKUP(GU$276,UI!$A$12:$O$51,VLOOKUP(GU$278,$B$276:$C$278,2,0),0)/1000)),"")</f>
        <v/>
      </c>
      <c r="GV389" s="145" t="str">
        <f>IFERROR(TRUNC(VLOOKUP($E389,'Container Panel'!$B$41:$Z$100,$D389,0)/(VLOOKUP(GV$276,UI!$A$12:$O$51,VLOOKUP(GV$278,$B$276:$C$278,2,0),0)/1000)),"")</f>
        <v/>
      </c>
      <c r="GW389" s="145" t="str">
        <f>IFERROR(TRUNC(VLOOKUP($E389,'Container Panel'!$B$41:$Z$100,$D389,0)/(VLOOKUP(GW$276,UI!$A$12:$O$51,VLOOKUP(GW$278,$B$276:$C$278,2,0),0)/1000)),"")</f>
        <v/>
      </c>
      <c r="GX389" s="145" t="str">
        <f>IFERROR(TRUNC(VLOOKUP($E389,'Container Panel'!$B$41:$Z$100,$D389,0)/(VLOOKUP(GX$276,UI!$A$12:$O$51,VLOOKUP(GX$278,$B$276:$C$278,2,0),0)/1000)),"")</f>
        <v/>
      </c>
      <c r="GY389" s="145" t="str">
        <f>IFERROR(TRUNC(VLOOKUP($E389,'Container Panel'!$B$41:$Z$100,$D389,0)/(VLOOKUP(GY$276,UI!$A$12:$O$51,VLOOKUP(GY$278,$B$276:$C$278,2,0),0)/1000)),"")</f>
        <v/>
      </c>
      <c r="GZ389" s="145" t="str">
        <f>IFERROR(TRUNC(VLOOKUP($E389,'Container Panel'!$B$41:$Z$100,$D389,0)/(VLOOKUP(GZ$276,UI!$A$12:$O$51,VLOOKUP(GZ$278,$B$276:$C$278,2,0),0)/1000)),"")</f>
        <v/>
      </c>
      <c r="HA389" s="145" t="str">
        <f>IFERROR(TRUNC(VLOOKUP($E389,'Container Panel'!$B$41:$Z$100,$D389,0)/(VLOOKUP(HA$276,UI!$A$12:$O$51,VLOOKUP(HA$278,$B$276:$C$278,2,0),0)/1000)),"")</f>
        <v/>
      </c>
      <c r="HB389" s="145" t="str">
        <f>IFERROR(TRUNC(VLOOKUP($E389,'Container Panel'!$B$41:$Z$100,$D389,0)/(VLOOKUP(HB$276,UI!$A$12:$O$51,VLOOKUP(HB$278,$B$276:$C$278,2,0),0)/1000)),"")</f>
        <v/>
      </c>
      <c r="HC389" s="145" t="str">
        <f>IFERROR(TRUNC(VLOOKUP($E389,'Container Panel'!$B$41:$Z$100,$D389,0)/(VLOOKUP(HC$276,UI!$A$12:$O$51,VLOOKUP(HC$278,$B$276:$C$278,2,0),0)/1000)),"")</f>
        <v/>
      </c>
      <c r="HD389" s="145" t="str">
        <f>IFERROR(TRUNC(VLOOKUP($E389,'Container Panel'!$B$41:$Z$100,$D389,0)/(VLOOKUP(HD$276,UI!$A$12:$O$51,VLOOKUP(HD$278,$B$276:$C$278,2,0),0)/1000)),"")</f>
        <v/>
      </c>
      <c r="HE389" s="145" t="str">
        <f>IFERROR(TRUNC(VLOOKUP($E389,'Container Panel'!$B$41:$Z$100,$D389,0)/(VLOOKUP(HE$276,UI!$A$12:$O$51,VLOOKUP(HE$278,$B$276:$C$278,2,0),0)/1000)),"")</f>
        <v/>
      </c>
      <c r="HF389" s="145" t="str">
        <f>IFERROR(TRUNC(VLOOKUP($E389,'Container Panel'!$B$41:$Z$100,$D389,0)/(VLOOKUP(HF$276,UI!$A$12:$O$51,VLOOKUP(HF$278,$B$276:$C$278,2,0),0)/1000)),"")</f>
        <v/>
      </c>
      <c r="HG389" s="145" t="str">
        <f>IFERROR(TRUNC(VLOOKUP($E389,'Container Panel'!$B$41:$Z$100,$D389,0)/(VLOOKUP(HG$276,UI!$A$12:$O$51,VLOOKUP(HG$278,$B$276:$C$278,2,0),0)/1000)),"")</f>
        <v/>
      </c>
      <c r="HH389" s="145" t="str">
        <f>IFERROR(TRUNC(VLOOKUP($E389,'Container Panel'!$B$41:$Z$100,$D389,0)/(VLOOKUP(HH$276,UI!$A$12:$O$51,VLOOKUP(HH$278,$B$276:$C$278,2,0),0)/1000)),"")</f>
        <v/>
      </c>
      <c r="HI389" s="145" t="str">
        <f>IFERROR(TRUNC(VLOOKUP($E389,'Container Panel'!$B$41:$Z$100,$D389,0)/(VLOOKUP(HI$276,UI!$A$12:$O$51,VLOOKUP(HI$278,$B$276:$C$278,2,0),0)/1000)),"")</f>
        <v/>
      </c>
      <c r="HJ389" s="145" t="str">
        <f>IFERROR(TRUNC(VLOOKUP($E389,'Container Panel'!$B$41:$Z$100,$D389,0)/(VLOOKUP(HJ$276,UI!$A$12:$O$51,VLOOKUP(HJ$278,$B$276:$C$278,2,0),0)/1000)),"")</f>
        <v/>
      </c>
      <c r="HK389" s="145" t="str">
        <f>IFERROR(TRUNC(VLOOKUP($E389,'Container Panel'!$B$41:$Z$100,$D389,0)/(VLOOKUP(HK$276,UI!$A$12:$O$51,VLOOKUP(HK$278,$B$276:$C$278,2,0),0)/1000)),"")</f>
        <v/>
      </c>
      <c r="HL389" s="145" t="str">
        <f>IFERROR(TRUNC(VLOOKUP($E389,'Container Panel'!$B$41:$Z$100,$D389,0)/(VLOOKUP(HL$276,UI!$A$12:$O$51,VLOOKUP(HL$278,$B$276:$C$278,2,0),0)/1000)),"")</f>
        <v/>
      </c>
      <c r="HM389" s="145" t="str">
        <f>IFERROR(TRUNC(VLOOKUP($E389,'Container Panel'!$B$41:$Z$100,$D389,0)/(VLOOKUP(HM$276,UI!$A$12:$O$51,VLOOKUP(HM$278,$B$276:$C$278,2,0),0)/1000)),"")</f>
        <v/>
      </c>
      <c r="HN389" s="145" t="str">
        <f>IFERROR(TRUNC(VLOOKUP($E389,'Container Panel'!$B$41:$Z$100,$D389,0)/(VLOOKUP(HN$276,UI!$A$12:$O$51,VLOOKUP(HN$278,$B$276:$C$278,2,0),0)/1000)),"")</f>
        <v/>
      </c>
      <c r="HO389" s="145" t="str">
        <f>IFERROR(TRUNC(VLOOKUP($E389,'Container Panel'!$B$41:$Z$100,$D389,0)/(VLOOKUP(HO$276,UI!$A$12:$O$51,VLOOKUP(HO$278,$B$276:$C$278,2,0),0)/1000)),"")</f>
        <v/>
      </c>
      <c r="HP389" s="145" t="str">
        <f>IFERROR(TRUNC(VLOOKUP($E389,'Container Panel'!$B$41:$Z$100,$D389,0)/(VLOOKUP(HP$276,UI!$A$12:$O$51,VLOOKUP(HP$278,$B$276:$C$278,2,0),0)/1000)),"")</f>
        <v/>
      </c>
      <c r="HQ389" s="145" t="str">
        <f>IFERROR(TRUNC(VLOOKUP($E389,'Container Panel'!$B$41:$Z$100,$D389,0)/(VLOOKUP(HQ$276,UI!$A$12:$O$51,VLOOKUP(HQ$278,$B$276:$C$278,2,0),0)/1000)),"")</f>
        <v/>
      </c>
      <c r="HR389" s="145" t="str">
        <f>IFERROR(TRUNC(VLOOKUP($E389,'Container Panel'!$B$41:$Z$100,$D389,0)/(VLOOKUP(HR$276,UI!$A$12:$O$51,VLOOKUP(HR$278,$B$276:$C$278,2,0),0)/1000)),"")</f>
        <v/>
      </c>
      <c r="HS389" s="145" t="str">
        <f>IFERROR(TRUNC(VLOOKUP($E389,'Container Panel'!$B$41:$Z$100,$D389,0)/(VLOOKUP(HS$276,UI!$A$12:$O$51,VLOOKUP(HS$278,$B$276:$C$278,2,0),0)/1000)),"")</f>
        <v/>
      </c>
      <c r="HT389" s="145" t="str">
        <f>IFERROR(TRUNC(VLOOKUP($E389,'Container Panel'!$B$41:$Z$100,$D389,0)/(VLOOKUP(HT$276,UI!$A$12:$O$51,VLOOKUP(HT$278,$B$276:$C$278,2,0),0)/1000)),"")</f>
        <v/>
      </c>
      <c r="HU389" s="145" t="str">
        <f>IFERROR(TRUNC(VLOOKUP($E389,'Container Panel'!$B$41:$Z$100,$D389,0)/(VLOOKUP(HU$276,UI!$A$12:$O$51,VLOOKUP(HU$278,$B$276:$C$278,2,0),0)/1000)),"")</f>
        <v/>
      </c>
      <c r="HV389" s="145" t="str">
        <f>IFERROR(TRUNC(VLOOKUP($E389,'Container Panel'!$B$41:$Z$100,$D389,0)/(VLOOKUP(HV$276,UI!$A$12:$O$51,VLOOKUP(HV$278,$B$276:$C$278,2,0),0)/1000)),"")</f>
        <v/>
      </c>
      <c r="HW389" s="145" t="str">
        <f>IFERROR(TRUNC(VLOOKUP($E389,'Container Panel'!$B$41:$Z$100,$D389,0)/(VLOOKUP(HW$276,UI!$A$12:$O$51,VLOOKUP(HW$278,$B$276:$C$278,2,0),0)/1000)),"")</f>
        <v/>
      </c>
      <c r="HX389" s="145" t="str">
        <f>IFERROR(TRUNC(VLOOKUP($E389,'Container Panel'!$B$41:$Z$100,$D389,0)/(VLOOKUP(HX$276,UI!$A$12:$O$51,VLOOKUP(HX$278,$B$276:$C$278,2,0),0)/1000)),"")</f>
        <v/>
      </c>
      <c r="HY389" s="145" t="str">
        <f>IFERROR(TRUNC(VLOOKUP($E389,'Container Panel'!$B$41:$Z$100,$D389,0)/(VLOOKUP(HY$276,UI!$A$12:$O$51,VLOOKUP(HY$278,$B$276:$C$278,2,0),0)/1000)),"")</f>
        <v/>
      </c>
      <c r="HZ389" s="145" t="str">
        <f>IFERROR(TRUNC(VLOOKUP($E389,'Container Panel'!$B$41:$Z$100,$D389,0)/(VLOOKUP(HZ$276,UI!$A$12:$O$51,VLOOKUP(HZ$278,$B$276:$C$278,2,0),0)/1000)),"")</f>
        <v/>
      </c>
      <c r="IA389" s="145" t="str">
        <f>IFERROR(TRUNC(VLOOKUP($E389,'Container Panel'!$B$41:$Z$100,$D389,0)/(VLOOKUP(IA$276,UI!$A$12:$O$51,VLOOKUP(IA$278,$B$276:$C$278,2,0),0)/1000)),"")</f>
        <v/>
      </c>
      <c r="IB389" s="145" t="str">
        <f>IFERROR(TRUNC(VLOOKUP($E389,'Container Panel'!$B$41:$Z$100,$D389,0)/(VLOOKUP(IB$276,UI!$A$12:$O$51,VLOOKUP(IB$278,$B$276:$C$278,2,0),0)/1000)),"")</f>
        <v/>
      </c>
      <c r="IC389" s="145" t="str">
        <f>IFERROR(TRUNC(VLOOKUP($E389,'Container Panel'!$B$41:$Z$100,$D389,0)/(VLOOKUP(IC$276,UI!$A$12:$O$51,VLOOKUP(IC$278,$B$276:$C$278,2,0),0)/1000)),"")</f>
        <v/>
      </c>
      <c r="ID389" s="145" t="str">
        <f>IFERROR(TRUNC(VLOOKUP($E389,'Container Panel'!$B$41:$Z$100,$D389,0)/(VLOOKUP(ID$276,UI!$A$12:$O$51,VLOOKUP(ID$278,$B$276:$C$278,2,0),0)/1000)),"")</f>
        <v/>
      </c>
      <c r="IE389" s="145" t="str">
        <f>IFERROR(TRUNC(VLOOKUP($E389,'Container Panel'!$B$41:$Z$100,$D389,0)/(VLOOKUP(IE$276,UI!$A$12:$O$51,VLOOKUP(IE$278,$B$276:$C$278,2,0),0)/1000)),"")</f>
        <v/>
      </c>
      <c r="IF389" s="145" t="str">
        <f>IFERROR(TRUNC(VLOOKUP($E389,'Container Panel'!$B$41:$Z$100,$D389,0)/(VLOOKUP(IF$276,UI!$A$12:$O$51,VLOOKUP(IF$278,$B$276:$C$278,2,0),0)/1000)),"")</f>
        <v/>
      </c>
      <c r="IG389" s="145" t="str">
        <f>IFERROR(TRUNC(VLOOKUP($E389,'Container Panel'!$B$41:$Z$100,$D389,0)/(VLOOKUP(IG$276,UI!$A$12:$O$51,VLOOKUP(IG$278,$B$276:$C$278,2,0),0)/1000)),"")</f>
        <v/>
      </c>
      <c r="IH389" s="145" t="str">
        <f>IFERROR(TRUNC(VLOOKUP($E389,'Container Panel'!$B$41:$Z$100,$D389,0)/(VLOOKUP(IH$276,UI!$A$12:$O$51,VLOOKUP(IH$278,$B$276:$C$278,2,0),0)/1000)),"")</f>
        <v/>
      </c>
      <c r="II389" s="145" t="str">
        <f>IFERROR(TRUNC(VLOOKUP($E389,'Container Panel'!$B$41:$Z$100,$D389,0)/(VLOOKUP(II$276,UI!$A$12:$O$51,VLOOKUP(II$278,$B$276:$C$278,2,0),0)/1000)),"")</f>
        <v/>
      </c>
      <c r="IJ389" s="145" t="str">
        <f>IFERROR(TRUNC(VLOOKUP($E389,'Container Panel'!$B$41:$Z$100,$D389,0)/(VLOOKUP(IJ$276,UI!$A$12:$O$51,VLOOKUP(IJ$278,$B$276:$C$278,2,0),0)/1000)),"")</f>
        <v/>
      </c>
      <c r="IK389" s="145" t="str">
        <f>IFERROR(TRUNC(VLOOKUP($E389,'Container Panel'!$B$41:$Z$100,$D389,0)/(VLOOKUP(IK$276,UI!$A$12:$O$51,VLOOKUP(IK$278,$B$276:$C$278,2,0),0)/1000)),"")</f>
        <v/>
      </c>
      <c r="IL389" s="145" t="str">
        <f>IFERROR(TRUNC(VLOOKUP($E389,'Container Panel'!$B$41:$Z$100,$D389,0)/(VLOOKUP(IL$276,UI!$A$12:$O$51,VLOOKUP(IL$278,$B$276:$C$278,2,0),0)/1000)),"")</f>
        <v/>
      </c>
    </row>
    <row r="390" spans="2:246">
      <c r="B390" s="74">
        <v>110</v>
      </c>
      <c r="C390" s="74">
        <f t="shared" si="195"/>
        <v>37</v>
      </c>
      <c r="D390" s="163">
        <f>MOD(B390,3)+'Container Panel'!$Q$38</f>
        <v>18</v>
      </c>
      <c r="E390" s="143">
        <f t="shared" si="196"/>
        <v>0</v>
      </c>
      <c r="F390" s="144" t="s">
        <v>29</v>
      </c>
      <c r="G390" s="145" t="str">
        <f>IFERROR(IF(AND(G$272=list!$D$3,'Box Calculation'!G$279&lt;&gt;"h",$E390&lt;&gt;0),0,IF(AND(G$273=list!$D$2,$E390&lt;&gt;0,TRUNC(VLOOKUP($E390,'Container Panel'!$B$41:$Z$100,$D390,0)/(VLOOKUP(G$276,UI!$A$12:$O$51,VLOOKUP(G$279,$B$276:$C$278,2,0),0)/1000))&gt;0),1,TRUNC(VLOOKUP($E390,'Container Panel'!$B$41:$Z$100,$D390,0)/(VLOOKUP(G$276,UI!$A$12:$O$51,VLOOKUP(G$279,$B$276:$C$278,2,0),0)/1000)))),"")</f>
        <v/>
      </c>
      <c r="H390" s="145" t="str">
        <f>IFERROR(IF(AND(H$272=list!$D$3,'Box Calculation'!H$279&lt;&gt;"h",$E390&lt;&gt;0),0,IF(AND(H$273=list!$D$2,$E390&lt;&gt;0,TRUNC(VLOOKUP($E390,'Container Panel'!$B$41:$Z$100,$D390,0)/(VLOOKUP(H$276,UI!$A$12:$O$51,VLOOKUP(H$279,$B$276:$C$278,2,0),0)/1000))&gt;0),1,TRUNC(VLOOKUP($E390,'Container Panel'!$B$41:$Z$100,$D390,0)/(VLOOKUP(H$276,UI!$A$12:$O$51,VLOOKUP(H$279,$B$276:$C$278,2,0),0)/1000)))),"")</f>
        <v/>
      </c>
      <c r="I390" s="145" t="str">
        <f>IFERROR(IF(AND(I$272=list!$D$3,'Box Calculation'!I$279&lt;&gt;"h",$E390&lt;&gt;0),0,IF(AND(I$273=list!$D$2,$E390&lt;&gt;0,TRUNC(VLOOKUP($E390,'Container Panel'!$B$41:$Z$100,$D390,0)/(VLOOKUP(I$276,UI!$A$12:$O$51,VLOOKUP(I$279,$B$276:$C$278,2,0),0)/1000))&gt;0),1,TRUNC(VLOOKUP($E390,'Container Panel'!$B$41:$Z$100,$D390,0)/(VLOOKUP(I$276,UI!$A$12:$O$51,VLOOKUP(I$279,$B$276:$C$278,2,0),0)/1000)))),"")</f>
        <v/>
      </c>
      <c r="J390" s="145" t="str">
        <f>IFERROR(IF(AND(J$272=list!$D$3,'Box Calculation'!J$279&lt;&gt;"h",$E390&lt;&gt;0),0,IF(AND(J$273=list!$D$2,$E390&lt;&gt;0,TRUNC(VLOOKUP($E390,'Container Panel'!$B$41:$Z$100,$D390,0)/(VLOOKUP(J$276,UI!$A$12:$O$51,VLOOKUP(J$279,$B$276:$C$278,2,0),0)/1000))&gt;0),1,TRUNC(VLOOKUP($E390,'Container Panel'!$B$41:$Z$100,$D390,0)/(VLOOKUP(J$276,UI!$A$12:$O$51,VLOOKUP(J$279,$B$276:$C$278,2,0),0)/1000)))),"")</f>
        <v/>
      </c>
      <c r="K390" s="145" t="str">
        <f>IFERROR(IF(AND(K$272=list!$D$3,'Box Calculation'!K$279&lt;&gt;"h",$E390&lt;&gt;0),0,IF(AND(K$273=list!$D$2,$E390&lt;&gt;0,TRUNC(VLOOKUP($E390,'Container Panel'!$B$41:$Z$100,$D390,0)/(VLOOKUP(K$276,UI!$A$12:$O$51,VLOOKUP(K$279,$B$276:$C$278,2,0),0)/1000))&gt;0),1,TRUNC(VLOOKUP($E390,'Container Panel'!$B$41:$Z$100,$D390,0)/(VLOOKUP(K$276,UI!$A$12:$O$51,VLOOKUP(K$279,$B$276:$C$278,2,0),0)/1000)))),"")</f>
        <v/>
      </c>
      <c r="L390" s="145" t="str">
        <f>IFERROR(IF(AND(L$272=list!$D$3,'Box Calculation'!L$279&lt;&gt;"h",$E390&lt;&gt;0),0,IF(AND(L$273=list!$D$2,$E390&lt;&gt;0,TRUNC(VLOOKUP($E390,'Container Panel'!$B$41:$Z$100,$D390,0)/(VLOOKUP(L$276,UI!$A$12:$O$51,VLOOKUP(L$279,$B$276:$C$278,2,0),0)/1000))&gt;0),1,TRUNC(VLOOKUP($E390,'Container Panel'!$B$41:$Z$100,$D390,0)/(VLOOKUP(L$276,UI!$A$12:$O$51,VLOOKUP(L$279,$B$276:$C$278,2,0),0)/1000)))),"")</f>
        <v/>
      </c>
      <c r="M390" s="145" t="str">
        <f>IFERROR(IF(AND(M$272=list!$D$3,'Box Calculation'!M$279&lt;&gt;"h",$E390&lt;&gt;0),0,IF(AND(M$273=list!$D$2,$E390&lt;&gt;0,TRUNC(VLOOKUP($E390,'Container Panel'!$B$41:$Z$100,$D390,0)/(VLOOKUP(M$276,UI!$A$12:$O$51,VLOOKUP(M$279,$B$276:$C$278,2,0),0)/1000))&gt;0),1,TRUNC(VLOOKUP($E390,'Container Panel'!$B$41:$Z$100,$D390,0)/(VLOOKUP(M$276,UI!$A$12:$O$51,VLOOKUP(M$279,$B$276:$C$278,2,0),0)/1000)))),"")</f>
        <v/>
      </c>
      <c r="N390" s="145" t="str">
        <f>IFERROR(IF(AND(N$272=list!$D$3,'Box Calculation'!N$279&lt;&gt;"h",$E390&lt;&gt;0),0,IF(AND(N$273=list!$D$2,$E390&lt;&gt;0,TRUNC(VLOOKUP($E390,'Container Panel'!$B$41:$Z$100,$D390,0)/(VLOOKUP(N$276,UI!$A$12:$O$51,VLOOKUP(N$279,$B$276:$C$278,2,0),0)/1000))&gt;0),1,TRUNC(VLOOKUP($E390,'Container Panel'!$B$41:$Z$100,$D390,0)/(VLOOKUP(N$276,UI!$A$12:$O$51,VLOOKUP(N$279,$B$276:$C$278,2,0),0)/1000)))),"")</f>
        <v/>
      </c>
      <c r="O390" s="145" t="str">
        <f>IFERROR(IF(AND(O$272=list!$D$3,'Box Calculation'!O$279&lt;&gt;"h",$E390&lt;&gt;0),0,IF(AND(O$273=list!$D$2,$E390&lt;&gt;0,TRUNC(VLOOKUP($E390,'Container Panel'!$B$41:$Z$100,$D390,0)/(VLOOKUP(O$276,UI!$A$12:$O$51,VLOOKUP(O$279,$B$276:$C$278,2,0),0)/1000))&gt;0),1,TRUNC(VLOOKUP($E390,'Container Panel'!$B$41:$Z$100,$D390,0)/(VLOOKUP(O$276,UI!$A$12:$O$51,VLOOKUP(O$279,$B$276:$C$278,2,0),0)/1000)))),"")</f>
        <v/>
      </c>
      <c r="P390" s="145" t="str">
        <f>IFERROR(IF(AND(P$272=list!$D$3,'Box Calculation'!P$279&lt;&gt;"h",$E390&lt;&gt;0),0,IF(AND(P$273=list!$D$2,$E390&lt;&gt;0,TRUNC(VLOOKUP($E390,'Container Panel'!$B$41:$Z$100,$D390,0)/(VLOOKUP(P$276,UI!$A$12:$O$51,VLOOKUP(P$279,$B$276:$C$278,2,0),0)/1000))&gt;0),1,TRUNC(VLOOKUP($E390,'Container Panel'!$B$41:$Z$100,$D390,0)/(VLOOKUP(P$276,UI!$A$12:$O$51,VLOOKUP(P$279,$B$276:$C$278,2,0),0)/1000)))),"")</f>
        <v/>
      </c>
      <c r="Q390" s="145" t="str">
        <f>IFERROR(IF(AND(Q$272=list!$D$3,'Box Calculation'!Q$279&lt;&gt;"h",$E390&lt;&gt;0),0,IF(AND(Q$273=list!$D$2,$E390&lt;&gt;0,TRUNC(VLOOKUP($E390,'Container Panel'!$B$41:$Z$100,$D390,0)/(VLOOKUP(Q$276,UI!$A$12:$O$51,VLOOKUP(Q$279,$B$276:$C$278,2,0),0)/1000))&gt;0),1,TRUNC(VLOOKUP($E390,'Container Panel'!$B$41:$Z$100,$D390,0)/(VLOOKUP(Q$276,UI!$A$12:$O$51,VLOOKUP(Q$279,$B$276:$C$278,2,0),0)/1000)))),"")</f>
        <v/>
      </c>
      <c r="R390" s="145" t="str">
        <f>IFERROR(IF(AND(R$272=list!$D$3,'Box Calculation'!R$279&lt;&gt;"h",$E390&lt;&gt;0),0,IF(AND(R$273=list!$D$2,$E390&lt;&gt;0,TRUNC(VLOOKUP($E390,'Container Panel'!$B$41:$Z$100,$D390,0)/(VLOOKUP(R$276,UI!$A$12:$O$51,VLOOKUP(R$279,$B$276:$C$278,2,0),0)/1000))&gt;0),1,TRUNC(VLOOKUP($E390,'Container Panel'!$B$41:$Z$100,$D390,0)/(VLOOKUP(R$276,UI!$A$12:$O$51,VLOOKUP(R$279,$B$276:$C$278,2,0),0)/1000)))),"")</f>
        <v/>
      </c>
      <c r="S390" s="145" t="str">
        <f>IFERROR(IF(AND(S$272=list!$D$3,'Box Calculation'!S$279&lt;&gt;"h",$E390&lt;&gt;0),0,IF(AND(S$273=list!$D$2,$E390&lt;&gt;0,TRUNC(VLOOKUP($E390,'Container Panel'!$B$41:$Z$100,$D390,0)/(VLOOKUP(S$276,UI!$A$12:$O$51,VLOOKUP(S$279,$B$276:$C$278,2,0),0)/1000))&gt;0),1,TRUNC(VLOOKUP($E390,'Container Panel'!$B$41:$Z$100,$D390,0)/(VLOOKUP(S$276,UI!$A$12:$O$51,VLOOKUP(S$279,$B$276:$C$278,2,0),0)/1000)))),"")</f>
        <v/>
      </c>
      <c r="T390" s="145" t="str">
        <f>IFERROR(IF(AND(T$272=list!$D$3,'Box Calculation'!T$279&lt;&gt;"h",$E390&lt;&gt;0),0,IF(AND(T$273=list!$D$2,$E390&lt;&gt;0,TRUNC(VLOOKUP($E390,'Container Panel'!$B$41:$Z$100,$D390,0)/(VLOOKUP(T$276,UI!$A$12:$O$51,VLOOKUP(T$279,$B$276:$C$278,2,0),0)/1000))&gt;0),1,TRUNC(VLOOKUP($E390,'Container Panel'!$B$41:$Z$100,$D390,0)/(VLOOKUP(T$276,UI!$A$12:$O$51,VLOOKUP(T$279,$B$276:$C$278,2,0),0)/1000)))),"")</f>
        <v/>
      </c>
      <c r="U390" s="145" t="str">
        <f>IFERROR(IF(AND(U$272=list!$D$3,'Box Calculation'!U$279&lt;&gt;"h",$E390&lt;&gt;0),0,IF(AND(U$273=list!$D$2,$E390&lt;&gt;0,TRUNC(VLOOKUP($E390,'Container Panel'!$B$41:$Z$100,$D390,0)/(VLOOKUP(U$276,UI!$A$12:$O$51,VLOOKUP(U$279,$B$276:$C$278,2,0),0)/1000))&gt;0),1,TRUNC(VLOOKUP($E390,'Container Panel'!$B$41:$Z$100,$D390,0)/(VLOOKUP(U$276,UI!$A$12:$O$51,VLOOKUP(U$279,$B$276:$C$278,2,0),0)/1000)))),"")</f>
        <v/>
      </c>
      <c r="V390" s="145" t="str">
        <f>IFERROR(IF(AND(V$272=list!$D$3,'Box Calculation'!V$279&lt;&gt;"h",$E390&lt;&gt;0),0,IF(AND(V$273=list!$D$2,$E390&lt;&gt;0,TRUNC(VLOOKUP($E390,'Container Panel'!$B$41:$Z$100,$D390,0)/(VLOOKUP(V$276,UI!$A$12:$O$51,VLOOKUP(V$279,$B$276:$C$278,2,0),0)/1000))&gt;0),1,TRUNC(VLOOKUP($E390,'Container Panel'!$B$41:$Z$100,$D390,0)/(VLOOKUP(V$276,UI!$A$12:$O$51,VLOOKUP(V$279,$B$276:$C$278,2,0),0)/1000)))),"")</f>
        <v/>
      </c>
      <c r="W390" s="145" t="str">
        <f>IFERROR(IF(AND(W$272=list!$D$3,'Box Calculation'!W$279&lt;&gt;"h",$E390&lt;&gt;0),0,IF(AND(W$273=list!$D$2,$E390&lt;&gt;0,TRUNC(VLOOKUP($E390,'Container Panel'!$B$41:$Z$100,$D390,0)/(VLOOKUP(W$276,UI!$A$12:$O$51,VLOOKUP(W$279,$B$276:$C$278,2,0),0)/1000))&gt;0),1,TRUNC(VLOOKUP($E390,'Container Panel'!$B$41:$Z$100,$D390,0)/(VLOOKUP(W$276,UI!$A$12:$O$51,VLOOKUP(W$279,$B$276:$C$278,2,0),0)/1000)))),"")</f>
        <v/>
      </c>
      <c r="X390" s="145" t="str">
        <f>IFERROR(IF(AND(X$272=list!$D$3,'Box Calculation'!X$279&lt;&gt;"h",$E390&lt;&gt;0),0,IF(AND(X$273=list!$D$2,$E390&lt;&gt;0,TRUNC(VLOOKUP($E390,'Container Panel'!$B$41:$Z$100,$D390,0)/(VLOOKUP(X$276,UI!$A$12:$O$51,VLOOKUP(X$279,$B$276:$C$278,2,0),0)/1000))&gt;0),1,TRUNC(VLOOKUP($E390,'Container Panel'!$B$41:$Z$100,$D390,0)/(VLOOKUP(X$276,UI!$A$12:$O$51,VLOOKUP(X$279,$B$276:$C$278,2,0),0)/1000)))),"")</f>
        <v/>
      </c>
      <c r="Y390" s="145" t="str">
        <f>IFERROR(IF(AND(Y$272=list!$D$3,'Box Calculation'!Y$279&lt;&gt;"h",$E390&lt;&gt;0),0,IF(AND(Y$273=list!$D$2,$E390&lt;&gt;0,TRUNC(VLOOKUP($E390,'Container Panel'!$B$41:$Z$100,$D390,0)/(VLOOKUP(Y$276,UI!$A$12:$O$51,VLOOKUP(Y$279,$B$276:$C$278,2,0),0)/1000))&gt;0),1,TRUNC(VLOOKUP($E390,'Container Panel'!$B$41:$Z$100,$D390,0)/(VLOOKUP(Y$276,UI!$A$12:$O$51,VLOOKUP(Y$279,$B$276:$C$278,2,0),0)/1000)))),"")</f>
        <v/>
      </c>
      <c r="Z390" s="145" t="str">
        <f>IFERROR(IF(AND(Z$272=list!$D$3,'Box Calculation'!Z$279&lt;&gt;"h",$E390&lt;&gt;0),0,IF(AND(Z$273=list!$D$2,$E390&lt;&gt;0,TRUNC(VLOOKUP($E390,'Container Panel'!$B$41:$Z$100,$D390,0)/(VLOOKUP(Z$276,UI!$A$12:$O$51,VLOOKUP(Z$279,$B$276:$C$278,2,0),0)/1000))&gt;0),1,TRUNC(VLOOKUP($E390,'Container Panel'!$B$41:$Z$100,$D390,0)/(VLOOKUP(Z$276,UI!$A$12:$O$51,VLOOKUP(Z$279,$B$276:$C$278,2,0),0)/1000)))),"")</f>
        <v/>
      </c>
      <c r="AA390" s="145" t="str">
        <f>IFERROR(IF(AND(AA$272=list!$D$3,'Box Calculation'!AA$279&lt;&gt;"h",$E390&lt;&gt;0),0,IF(AND(AA$273=list!$D$2,$E390&lt;&gt;0,TRUNC(VLOOKUP($E390,'Container Panel'!$B$41:$Z$100,$D390,0)/(VLOOKUP(AA$276,UI!$A$12:$O$51,VLOOKUP(AA$279,$B$276:$C$278,2,0),0)/1000))&gt;0),1,TRUNC(VLOOKUP($E390,'Container Panel'!$B$41:$Z$100,$D390,0)/(VLOOKUP(AA$276,UI!$A$12:$O$51,VLOOKUP(AA$279,$B$276:$C$278,2,0),0)/1000)))),"")</f>
        <v/>
      </c>
      <c r="AB390" s="145" t="str">
        <f>IFERROR(IF(AND(AB$272=list!$D$3,'Box Calculation'!AB$279&lt;&gt;"h",$E390&lt;&gt;0),0,IF(AND(AB$273=list!$D$2,$E390&lt;&gt;0,TRUNC(VLOOKUP($E390,'Container Panel'!$B$41:$Z$100,$D390,0)/(VLOOKUP(AB$276,UI!$A$12:$O$51,VLOOKUP(AB$279,$B$276:$C$278,2,0),0)/1000))&gt;0),1,TRUNC(VLOOKUP($E390,'Container Panel'!$B$41:$Z$100,$D390,0)/(VLOOKUP(AB$276,UI!$A$12:$O$51,VLOOKUP(AB$279,$B$276:$C$278,2,0),0)/1000)))),"")</f>
        <v/>
      </c>
      <c r="AC390" s="145" t="str">
        <f>IFERROR(IF(AND(AC$272=list!$D$3,'Box Calculation'!AC$279&lt;&gt;"h",$E390&lt;&gt;0),0,IF(AND(AC$273=list!$D$2,$E390&lt;&gt;0,TRUNC(VLOOKUP($E390,'Container Panel'!$B$41:$Z$100,$D390,0)/(VLOOKUP(AC$276,UI!$A$12:$O$51,VLOOKUP(AC$279,$B$276:$C$278,2,0),0)/1000))&gt;0),1,TRUNC(VLOOKUP($E390,'Container Panel'!$B$41:$Z$100,$D390,0)/(VLOOKUP(AC$276,UI!$A$12:$O$51,VLOOKUP(AC$279,$B$276:$C$278,2,0),0)/1000)))),"")</f>
        <v/>
      </c>
      <c r="AD390" s="145" t="str">
        <f>IFERROR(IF(AND(AD$272=list!$D$3,'Box Calculation'!AD$279&lt;&gt;"h",$E390&lt;&gt;0),0,IF(AND(AD$273=list!$D$2,$E390&lt;&gt;0,TRUNC(VLOOKUP($E390,'Container Panel'!$B$41:$Z$100,$D390,0)/(VLOOKUP(AD$276,UI!$A$12:$O$51,VLOOKUP(AD$279,$B$276:$C$278,2,0),0)/1000))&gt;0),1,TRUNC(VLOOKUP($E390,'Container Panel'!$B$41:$Z$100,$D390,0)/(VLOOKUP(AD$276,UI!$A$12:$O$51,VLOOKUP(AD$279,$B$276:$C$278,2,0),0)/1000)))),"")</f>
        <v/>
      </c>
      <c r="AE390" s="145" t="str">
        <f>IFERROR(IF(AND(AE$272=list!$D$3,'Box Calculation'!AE$279&lt;&gt;"h",$E390&lt;&gt;0),0,IF(AND(AE$273=list!$D$2,$E390&lt;&gt;0,TRUNC(VLOOKUP($E390,'Container Panel'!$B$41:$Z$100,$D390,0)/(VLOOKUP(AE$276,UI!$A$12:$O$51,VLOOKUP(AE$279,$B$276:$C$278,2,0),0)/1000))&gt;0),1,TRUNC(VLOOKUP($E390,'Container Panel'!$B$41:$Z$100,$D390,0)/(VLOOKUP(AE$276,UI!$A$12:$O$51,VLOOKUP(AE$279,$B$276:$C$278,2,0),0)/1000)))),"")</f>
        <v/>
      </c>
      <c r="AF390" s="145" t="str">
        <f>IFERROR(IF(AND(AF$272=list!$D$3,'Box Calculation'!AF$279&lt;&gt;"h",$E390&lt;&gt;0),0,IF(AND(AF$273=list!$D$2,$E390&lt;&gt;0,TRUNC(VLOOKUP($E390,'Container Panel'!$B$41:$Z$100,$D390,0)/(VLOOKUP(AF$276,UI!$A$12:$O$51,VLOOKUP(AF$279,$B$276:$C$278,2,0),0)/1000))&gt;0),1,TRUNC(VLOOKUP($E390,'Container Panel'!$B$41:$Z$100,$D390,0)/(VLOOKUP(AF$276,UI!$A$12:$O$51,VLOOKUP(AF$279,$B$276:$C$278,2,0),0)/1000)))),"")</f>
        <v/>
      </c>
      <c r="AG390" s="145" t="str">
        <f>IFERROR(IF(AND(AG$272=list!$D$3,'Box Calculation'!AG$279&lt;&gt;"h",$E390&lt;&gt;0),0,IF(AND(AG$273=list!$D$2,$E390&lt;&gt;0,TRUNC(VLOOKUP($E390,'Container Panel'!$B$41:$Z$100,$D390,0)/(VLOOKUP(AG$276,UI!$A$12:$O$51,VLOOKUP(AG$279,$B$276:$C$278,2,0),0)/1000))&gt;0),1,TRUNC(VLOOKUP($E390,'Container Panel'!$B$41:$Z$100,$D390,0)/(VLOOKUP(AG$276,UI!$A$12:$O$51,VLOOKUP(AG$279,$B$276:$C$278,2,0),0)/1000)))),"")</f>
        <v/>
      </c>
      <c r="AH390" s="145" t="str">
        <f>IFERROR(IF(AND(AH$272=list!$D$3,'Box Calculation'!AH$279&lt;&gt;"h",$E390&lt;&gt;0),0,IF(AND(AH$273=list!$D$2,$E390&lt;&gt;0,TRUNC(VLOOKUP($E390,'Container Panel'!$B$41:$Z$100,$D390,0)/(VLOOKUP(AH$276,UI!$A$12:$O$51,VLOOKUP(AH$279,$B$276:$C$278,2,0),0)/1000))&gt;0),1,TRUNC(VLOOKUP($E390,'Container Panel'!$B$41:$Z$100,$D390,0)/(VLOOKUP(AH$276,UI!$A$12:$O$51,VLOOKUP(AH$279,$B$276:$C$278,2,0),0)/1000)))),"")</f>
        <v/>
      </c>
      <c r="AI390" s="145" t="str">
        <f>IFERROR(IF(AND(AI$272=list!$D$3,'Box Calculation'!AI$279&lt;&gt;"h",$E390&lt;&gt;0),0,IF(AND(AI$273=list!$D$2,$E390&lt;&gt;0,TRUNC(VLOOKUP($E390,'Container Panel'!$B$41:$Z$100,$D390,0)/(VLOOKUP(AI$276,UI!$A$12:$O$51,VLOOKUP(AI$279,$B$276:$C$278,2,0),0)/1000))&gt;0),1,TRUNC(VLOOKUP($E390,'Container Panel'!$B$41:$Z$100,$D390,0)/(VLOOKUP(AI$276,UI!$A$12:$O$51,VLOOKUP(AI$279,$B$276:$C$278,2,0),0)/1000)))),"")</f>
        <v/>
      </c>
      <c r="AJ390" s="145" t="str">
        <f>IFERROR(IF(AND(AJ$272=list!$D$3,'Box Calculation'!AJ$279&lt;&gt;"h",$E390&lt;&gt;0),0,IF(AND(AJ$273=list!$D$2,$E390&lt;&gt;0,TRUNC(VLOOKUP($E390,'Container Panel'!$B$41:$Z$100,$D390,0)/(VLOOKUP(AJ$276,UI!$A$12:$O$51,VLOOKUP(AJ$279,$B$276:$C$278,2,0),0)/1000))&gt;0),1,TRUNC(VLOOKUP($E390,'Container Panel'!$B$41:$Z$100,$D390,0)/(VLOOKUP(AJ$276,UI!$A$12:$O$51,VLOOKUP(AJ$279,$B$276:$C$278,2,0),0)/1000)))),"")</f>
        <v/>
      </c>
      <c r="AK390" s="145" t="str">
        <f>IFERROR(IF(AND(AK$272=list!$D$3,'Box Calculation'!AK$279&lt;&gt;"h",$E390&lt;&gt;0),0,IF(AND(AK$273=list!$D$2,$E390&lt;&gt;0,TRUNC(VLOOKUP($E390,'Container Panel'!$B$41:$Z$100,$D390,0)/(VLOOKUP(AK$276,UI!$A$12:$O$51,VLOOKUP(AK$279,$B$276:$C$278,2,0),0)/1000))&gt;0),1,TRUNC(VLOOKUP($E390,'Container Panel'!$B$41:$Z$100,$D390,0)/(VLOOKUP(AK$276,UI!$A$12:$O$51,VLOOKUP(AK$279,$B$276:$C$278,2,0),0)/1000)))),"")</f>
        <v/>
      </c>
      <c r="AL390" s="145" t="str">
        <f>IFERROR(IF(AND(AL$272=list!$D$3,'Box Calculation'!AL$279&lt;&gt;"h",$E390&lt;&gt;0),0,IF(AND(AL$273=list!$D$2,$E390&lt;&gt;0,TRUNC(VLOOKUP($E390,'Container Panel'!$B$41:$Z$100,$D390,0)/(VLOOKUP(AL$276,UI!$A$12:$O$51,VLOOKUP(AL$279,$B$276:$C$278,2,0),0)/1000))&gt;0),1,TRUNC(VLOOKUP($E390,'Container Panel'!$B$41:$Z$100,$D390,0)/(VLOOKUP(AL$276,UI!$A$12:$O$51,VLOOKUP(AL$279,$B$276:$C$278,2,0),0)/1000)))),"")</f>
        <v/>
      </c>
      <c r="AM390" s="145" t="str">
        <f>IFERROR(IF(AND(AM$272=list!$D$3,'Box Calculation'!AM$279&lt;&gt;"h",$E390&lt;&gt;0),0,IF(AND(AM$273=list!$D$2,$E390&lt;&gt;0,TRUNC(VLOOKUP($E390,'Container Panel'!$B$41:$Z$100,$D390,0)/(VLOOKUP(AM$276,UI!$A$12:$O$51,VLOOKUP(AM$279,$B$276:$C$278,2,0),0)/1000))&gt;0),1,TRUNC(VLOOKUP($E390,'Container Panel'!$B$41:$Z$100,$D390,0)/(VLOOKUP(AM$276,UI!$A$12:$O$51,VLOOKUP(AM$279,$B$276:$C$278,2,0),0)/1000)))),"")</f>
        <v/>
      </c>
      <c r="AN390" s="145" t="str">
        <f>IFERROR(IF(AND(AN$272=list!$D$3,'Box Calculation'!AN$279&lt;&gt;"h",$E390&lt;&gt;0),0,IF(AND(AN$273=list!$D$2,$E390&lt;&gt;0,TRUNC(VLOOKUP($E390,'Container Panel'!$B$41:$Z$100,$D390,0)/(VLOOKUP(AN$276,UI!$A$12:$O$51,VLOOKUP(AN$279,$B$276:$C$278,2,0),0)/1000))&gt;0),1,TRUNC(VLOOKUP($E390,'Container Panel'!$B$41:$Z$100,$D390,0)/(VLOOKUP(AN$276,UI!$A$12:$O$51,VLOOKUP(AN$279,$B$276:$C$278,2,0),0)/1000)))),"")</f>
        <v/>
      </c>
      <c r="AO390" s="145" t="str">
        <f>IFERROR(IF(AND(AO$272=list!$D$3,'Box Calculation'!AO$279&lt;&gt;"h",$E390&lt;&gt;0),0,IF(AND(AO$273=list!$D$2,$E390&lt;&gt;0,TRUNC(VLOOKUP($E390,'Container Panel'!$B$41:$Z$100,$D390,0)/(VLOOKUP(AO$276,UI!$A$12:$O$51,VLOOKUP(AO$279,$B$276:$C$278,2,0),0)/1000))&gt;0),1,TRUNC(VLOOKUP($E390,'Container Panel'!$B$41:$Z$100,$D390,0)/(VLOOKUP(AO$276,UI!$A$12:$O$51,VLOOKUP(AO$279,$B$276:$C$278,2,0),0)/1000)))),"")</f>
        <v/>
      </c>
      <c r="AP390" s="145" t="str">
        <f>IFERROR(IF(AND(AP$272=list!$D$3,'Box Calculation'!AP$279&lt;&gt;"h",$E390&lt;&gt;0),0,IF(AND(AP$273=list!$D$2,$E390&lt;&gt;0,TRUNC(VLOOKUP($E390,'Container Panel'!$B$41:$Z$100,$D390,0)/(VLOOKUP(AP$276,UI!$A$12:$O$51,VLOOKUP(AP$279,$B$276:$C$278,2,0),0)/1000))&gt;0),1,TRUNC(VLOOKUP($E390,'Container Panel'!$B$41:$Z$100,$D390,0)/(VLOOKUP(AP$276,UI!$A$12:$O$51,VLOOKUP(AP$279,$B$276:$C$278,2,0),0)/1000)))),"")</f>
        <v/>
      </c>
      <c r="AQ390" s="145" t="str">
        <f>IFERROR(IF(AND(AQ$272=list!$D$3,'Box Calculation'!AQ$279&lt;&gt;"h",$E390&lt;&gt;0),0,IF(AND(AQ$273=list!$D$2,$E390&lt;&gt;0,TRUNC(VLOOKUP($E390,'Container Panel'!$B$41:$Z$100,$D390,0)/(VLOOKUP(AQ$276,UI!$A$12:$O$51,VLOOKUP(AQ$279,$B$276:$C$278,2,0),0)/1000))&gt;0),1,TRUNC(VLOOKUP($E390,'Container Panel'!$B$41:$Z$100,$D390,0)/(VLOOKUP(AQ$276,UI!$A$12:$O$51,VLOOKUP(AQ$279,$B$276:$C$278,2,0),0)/1000)))),"")</f>
        <v/>
      </c>
      <c r="AR390" s="145" t="str">
        <f>IFERROR(IF(AND(AR$272=list!$D$3,'Box Calculation'!AR$279&lt;&gt;"h",$E390&lt;&gt;0),0,IF(AND(AR$273=list!$D$2,$E390&lt;&gt;0,TRUNC(VLOOKUP($E390,'Container Panel'!$B$41:$Z$100,$D390,0)/(VLOOKUP(AR$276,UI!$A$12:$O$51,VLOOKUP(AR$279,$B$276:$C$278,2,0),0)/1000))&gt;0),1,TRUNC(VLOOKUP($E390,'Container Panel'!$B$41:$Z$100,$D390,0)/(VLOOKUP(AR$276,UI!$A$12:$O$51,VLOOKUP(AR$279,$B$276:$C$278,2,0),0)/1000)))),"")</f>
        <v/>
      </c>
      <c r="AS390" s="145" t="str">
        <f>IFERROR(IF(AND(AS$272=list!$D$3,'Box Calculation'!AS$279&lt;&gt;"h",$E390&lt;&gt;0),0,IF(AND(AS$273=list!$D$2,$E390&lt;&gt;0,TRUNC(VLOOKUP($E390,'Container Panel'!$B$41:$Z$100,$D390,0)/(VLOOKUP(AS$276,UI!$A$12:$O$51,VLOOKUP(AS$279,$B$276:$C$278,2,0),0)/1000))&gt;0),1,TRUNC(VLOOKUP($E390,'Container Panel'!$B$41:$Z$100,$D390,0)/(VLOOKUP(AS$276,UI!$A$12:$O$51,VLOOKUP(AS$279,$B$276:$C$278,2,0),0)/1000)))),"")</f>
        <v/>
      </c>
      <c r="AT390" s="145" t="str">
        <f>IFERROR(IF(AND(AT$272=list!$D$3,'Box Calculation'!AT$279&lt;&gt;"h",$E390&lt;&gt;0),0,IF(AND(AT$273=list!$D$2,$E390&lt;&gt;0,TRUNC(VLOOKUP($E390,'Container Panel'!$B$41:$Z$100,$D390,0)/(VLOOKUP(AT$276,UI!$A$12:$O$51,VLOOKUP(AT$279,$B$276:$C$278,2,0),0)/1000))&gt;0),1,TRUNC(VLOOKUP($E390,'Container Panel'!$B$41:$Z$100,$D390,0)/(VLOOKUP(AT$276,UI!$A$12:$O$51,VLOOKUP(AT$279,$B$276:$C$278,2,0),0)/1000)))),"")</f>
        <v/>
      </c>
      <c r="AU390" s="145" t="str">
        <f>IFERROR(IF(AND(AU$272=list!$D$3,'Box Calculation'!AU$279&lt;&gt;"h",$E390&lt;&gt;0),0,IF(AND(AU$273=list!$D$2,$E390&lt;&gt;0,TRUNC(VLOOKUP($E390,'Container Panel'!$B$41:$Z$100,$D390,0)/(VLOOKUP(AU$276,UI!$A$12:$O$51,VLOOKUP(AU$279,$B$276:$C$278,2,0),0)/1000))&gt;0),1,TRUNC(VLOOKUP($E390,'Container Panel'!$B$41:$Z$100,$D390,0)/(VLOOKUP(AU$276,UI!$A$12:$O$51,VLOOKUP(AU$279,$B$276:$C$278,2,0),0)/1000)))),"")</f>
        <v/>
      </c>
      <c r="AV390" s="145" t="str">
        <f>IFERROR(IF(AND(AV$272=list!$D$3,'Box Calculation'!AV$279&lt;&gt;"h",$E390&lt;&gt;0),0,IF(AND(AV$273=list!$D$2,$E390&lt;&gt;0,TRUNC(VLOOKUP($E390,'Container Panel'!$B$41:$Z$100,$D390,0)/(VLOOKUP(AV$276,UI!$A$12:$O$51,VLOOKUP(AV$279,$B$276:$C$278,2,0),0)/1000))&gt;0),1,TRUNC(VLOOKUP($E390,'Container Panel'!$B$41:$Z$100,$D390,0)/(VLOOKUP(AV$276,UI!$A$12:$O$51,VLOOKUP(AV$279,$B$276:$C$278,2,0),0)/1000)))),"")</f>
        <v/>
      </c>
      <c r="AW390" s="145" t="str">
        <f>IFERROR(IF(AND(AW$272=list!$D$3,'Box Calculation'!AW$279&lt;&gt;"h",$E390&lt;&gt;0),0,IF(AND(AW$273=list!$D$2,$E390&lt;&gt;0,TRUNC(VLOOKUP($E390,'Container Panel'!$B$41:$Z$100,$D390,0)/(VLOOKUP(AW$276,UI!$A$12:$O$51,VLOOKUP(AW$279,$B$276:$C$278,2,0),0)/1000))&gt;0),1,TRUNC(VLOOKUP($E390,'Container Panel'!$B$41:$Z$100,$D390,0)/(VLOOKUP(AW$276,UI!$A$12:$O$51,VLOOKUP(AW$279,$B$276:$C$278,2,0),0)/1000)))),"")</f>
        <v/>
      </c>
      <c r="AX390" s="145" t="str">
        <f>IFERROR(IF(AND(AX$272=list!$D$3,'Box Calculation'!AX$279&lt;&gt;"h",$E390&lt;&gt;0),0,IF(AND(AX$273=list!$D$2,$E390&lt;&gt;0,TRUNC(VLOOKUP($E390,'Container Panel'!$B$41:$Z$100,$D390,0)/(VLOOKUP(AX$276,UI!$A$12:$O$51,VLOOKUP(AX$279,$B$276:$C$278,2,0),0)/1000))&gt;0),1,TRUNC(VLOOKUP($E390,'Container Panel'!$B$41:$Z$100,$D390,0)/(VLOOKUP(AX$276,UI!$A$12:$O$51,VLOOKUP(AX$279,$B$276:$C$278,2,0),0)/1000)))),"")</f>
        <v/>
      </c>
      <c r="AY390" s="145" t="str">
        <f>IFERROR(IF(AND(AY$272=list!$D$3,'Box Calculation'!AY$279&lt;&gt;"h",$E390&lt;&gt;0),0,IF(AND(AY$273=list!$D$2,$E390&lt;&gt;0,TRUNC(VLOOKUP($E390,'Container Panel'!$B$41:$Z$100,$D390,0)/(VLOOKUP(AY$276,UI!$A$12:$O$51,VLOOKUP(AY$279,$B$276:$C$278,2,0),0)/1000))&gt;0),1,TRUNC(VLOOKUP($E390,'Container Panel'!$B$41:$Z$100,$D390,0)/(VLOOKUP(AY$276,UI!$A$12:$O$51,VLOOKUP(AY$279,$B$276:$C$278,2,0),0)/1000)))),"")</f>
        <v/>
      </c>
      <c r="AZ390" s="145" t="str">
        <f>IFERROR(IF(AND(AZ$272=list!$D$3,'Box Calculation'!AZ$279&lt;&gt;"h",$E390&lt;&gt;0),0,IF(AND(AZ$273=list!$D$2,$E390&lt;&gt;0,TRUNC(VLOOKUP($E390,'Container Panel'!$B$41:$Z$100,$D390,0)/(VLOOKUP(AZ$276,UI!$A$12:$O$51,VLOOKUP(AZ$279,$B$276:$C$278,2,0),0)/1000))&gt;0),1,TRUNC(VLOOKUP($E390,'Container Panel'!$B$41:$Z$100,$D390,0)/(VLOOKUP(AZ$276,UI!$A$12:$O$51,VLOOKUP(AZ$279,$B$276:$C$278,2,0),0)/1000)))),"")</f>
        <v/>
      </c>
      <c r="BA390" s="145" t="str">
        <f>IFERROR(IF(AND(BA$272=list!$D$3,'Box Calculation'!BA$279&lt;&gt;"h",$E390&lt;&gt;0),0,IF(AND(BA$273=list!$D$2,$E390&lt;&gt;0,TRUNC(VLOOKUP($E390,'Container Panel'!$B$41:$Z$100,$D390,0)/(VLOOKUP(BA$276,UI!$A$12:$O$51,VLOOKUP(BA$279,$B$276:$C$278,2,0),0)/1000))&gt;0),1,TRUNC(VLOOKUP($E390,'Container Panel'!$B$41:$Z$100,$D390,0)/(VLOOKUP(BA$276,UI!$A$12:$O$51,VLOOKUP(BA$279,$B$276:$C$278,2,0),0)/1000)))),"")</f>
        <v/>
      </c>
      <c r="BB390" s="145" t="str">
        <f>IFERROR(IF(AND(BB$272=list!$D$3,'Box Calculation'!BB$279&lt;&gt;"h",$E390&lt;&gt;0),0,IF(AND(BB$273=list!$D$2,$E390&lt;&gt;0,TRUNC(VLOOKUP($E390,'Container Panel'!$B$41:$Z$100,$D390,0)/(VLOOKUP(BB$276,UI!$A$12:$O$51,VLOOKUP(BB$279,$B$276:$C$278,2,0),0)/1000))&gt;0),1,TRUNC(VLOOKUP($E390,'Container Panel'!$B$41:$Z$100,$D390,0)/(VLOOKUP(BB$276,UI!$A$12:$O$51,VLOOKUP(BB$279,$B$276:$C$278,2,0),0)/1000)))),"")</f>
        <v/>
      </c>
      <c r="BC390" s="145" t="str">
        <f>IFERROR(IF(AND(BC$272=list!$D$3,'Box Calculation'!BC$279&lt;&gt;"h",$E390&lt;&gt;0),0,IF(AND(BC$273=list!$D$2,$E390&lt;&gt;0,TRUNC(VLOOKUP($E390,'Container Panel'!$B$41:$Z$100,$D390,0)/(VLOOKUP(BC$276,UI!$A$12:$O$51,VLOOKUP(BC$279,$B$276:$C$278,2,0),0)/1000))&gt;0),1,TRUNC(VLOOKUP($E390,'Container Panel'!$B$41:$Z$100,$D390,0)/(VLOOKUP(BC$276,UI!$A$12:$O$51,VLOOKUP(BC$279,$B$276:$C$278,2,0),0)/1000)))),"")</f>
        <v/>
      </c>
      <c r="BD390" s="145" t="str">
        <f>IFERROR(IF(AND(BD$272=list!$D$3,'Box Calculation'!BD$279&lt;&gt;"h",$E390&lt;&gt;0),0,IF(AND(BD$273=list!$D$2,$E390&lt;&gt;0,TRUNC(VLOOKUP($E390,'Container Panel'!$B$41:$Z$100,$D390,0)/(VLOOKUP(BD$276,UI!$A$12:$O$51,VLOOKUP(BD$279,$B$276:$C$278,2,0),0)/1000))&gt;0),1,TRUNC(VLOOKUP($E390,'Container Panel'!$B$41:$Z$100,$D390,0)/(VLOOKUP(BD$276,UI!$A$12:$O$51,VLOOKUP(BD$279,$B$276:$C$278,2,0),0)/1000)))),"")</f>
        <v/>
      </c>
      <c r="BE390" s="145" t="str">
        <f>IFERROR(IF(AND(BE$272=list!$D$3,'Box Calculation'!BE$279&lt;&gt;"h",$E390&lt;&gt;0),0,IF(AND(BE$273=list!$D$2,$E390&lt;&gt;0,TRUNC(VLOOKUP($E390,'Container Panel'!$B$41:$Z$100,$D390,0)/(VLOOKUP(BE$276,UI!$A$12:$O$51,VLOOKUP(BE$279,$B$276:$C$278,2,0),0)/1000))&gt;0),1,TRUNC(VLOOKUP($E390,'Container Panel'!$B$41:$Z$100,$D390,0)/(VLOOKUP(BE$276,UI!$A$12:$O$51,VLOOKUP(BE$279,$B$276:$C$278,2,0),0)/1000)))),"")</f>
        <v/>
      </c>
      <c r="BF390" s="145" t="str">
        <f>IFERROR(IF(AND(BF$272=list!$D$3,'Box Calculation'!BF$279&lt;&gt;"h",$E390&lt;&gt;0),0,IF(AND(BF$273=list!$D$2,$E390&lt;&gt;0,TRUNC(VLOOKUP($E390,'Container Panel'!$B$41:$Z$100,$D390,0)/(VLOOKUP(BF$276,UI!$A$12:$O$51,VLOOKUP(BF$279,$B$276:$C$278,2,0),0)/1000))&gt;0),1,TRUNC(VLOOKUP($E390,'Container Panel'!$B$41:$Z$100,$D390,0)/(VLOOKUP(BF$276,UI!$A$12:$O$51,VLOOKUP(BF$279,$B$276:$C$278,2,0),0)/1000)))),"")</f>
        <v/>
      </c>
      <c r="BG390" s="145" t="str">
        <f>IFERROR(IF(AND(BG$272=list!$D$3,'Box Calculation'!BG$279&lt;&gt;"h",$E390&lt;&gt;0),0,IF(AND(BG$273=list!$D$2,$E390&lt;&gt;0,TRUNC(VLOOKUP($E390,'Container Panel'!$B$41:$Z$100,$D390,0)/(VLOOKUP(BG$276,UI!$A$12:$O$51,VLOOKUP(BG$279,$B$276:$C$278,2,0),0)/1000))&gt;0),1,TRUNC(VLOOKUP($E390,'Container Panel'!$B$41:$Z$100,$D390,0)/(VLOOKUP(BG$276,UI!$A$12:$O$51,VLOOKUP(BG$279,$B$276:$C$278,2,0),0)/1000)))),"")</f>
        <v/>
      </c>
      <c r="BH390" s="145" t="str">
        <f>IFERROR(IF(AND(BH$272=list!$D$3,'Box Calculation'!BH$279&lt;&gt;"h",$E390&lt;&gt;0),0,IF(AND(BH$273=list!$D$2,$E390&lt;&gt;0,TRUNC(VLOOKUP($E390,'Container Panel'!$B$41:$Z$100,$D390,0)/(VLOOKUP(BH$276,UI!$A$12:$O$51,VLOOKUP(BH$279,$B$276:$C$278,2,0),0)/1000))&gt;0),1,TRUNC(VLOOKUP($E390,'Container Panel'!$B$41:$Z$100,$D390,0)/(VLOOKUP(BH$276,UI!$A$12:$O$51,VLOOKUP(BH$279,$B$276:$C$278,2,0),0)/1000)))),"")</f>
        <v/>
      </c>
      <c r="BI390" s="145" t="str">
        <f>IFERROR(IF(AND(BI$272=list!$D$3,'Box Calculation'!BI$279&lt;&gt;"h",$E390&lt;&gt;0),0,IF(AND(BI$273=list!$D$2,$E390&lt;&gt;0,TRUNC(VLOOKUP($E390,'Container Panel'!$B$41:$Z$100,$D390,0)/(VLOOKUP(BI$276,UI!$A$12:$O$51,VLOOKUP(BI$279,$B$276:$C$278,2,0),0)/1000))&gt;0),1,TRUNC(VLOOKUP($E390,'Container Panel'!$B$41:$Z$100,$D390,0)/(VLOOKUP(BI$276,UI!$A$12:$O$51,VLOOKUP(BI$279,$B$276:$C$278,2,0),0)/1000)))),"")</f>
        <v/>
      </c>
      <c r="BJ390" s="145" t="str">
        <f>IFERROR(IF(AND(BJ$272=list!$D$3,'Box Calculation'!BJ$279&lt;&gt;"h",$E390&lt;&gt;0),0,IF(AND(BJ$273=list!$D$2,$E390&lt;&gt;0,TRUNC(VLOOKUP($E390,'Container Panel'!$B$41:$Z$100,$D390,0)/(VLOOKUP(BJ$276,UI!$A$12:$O$51,VLOOKUP(BJ$279,$B$276:$C$278,2,0),0)/1000))&gt;0),1,TRUNC(VLOOKUP($E390,'Container Panel'!$B$41:$Z$100,$D390,0)/(VLOOKUP(BJ$276,UI!$A$12:$O$51,VLOOKUP(BJ$279,$B$276:$C$278,2,0),0)/1000)))),"")</f>
        <v/>
      </c>
      <c r="BK390" s="145" t="str">
        <f>IFERROR(IF(AND(BK$272=list!$D$3,'Box Calculation'!BK$279&lt;&gt;"h",$E390&lt;&gt;0),0,IF(AND(BK$273=list!$D$2,$E390&lt;&gt;0,TRUNC(VLOOKUP($E390,'Container Panel'!$B$41:$Z$100,$D390,0)/(VLOOKUP(BK$276,UI!$A$12:$O$51,VLOOKUP(BK$279,$B$276:$C$278,2,0),0)/1000))&gt;0),1,TRUNC(VLOOKUP($E390,'Container Panel'!$B$41:$Z$100,$D390,0)/(VLOOKUP(BK$276,UI!$A$12:$O$51,VLOOKUP(BK$279,$B$276:$C$278,2,0),0)/1000)))),"")</f>
        <v/>
      </c>
      <c r="BL390" s="145" t="str">
        <f>IFERROR(IF(AND(BL$272=list!$D$3,'Box Calculation'!BL$279&lt;&gt;"h",$E390&lt;&gt;0),0,IF(AND(BL$273=list!$D$2,$E390&lt;&gt;0,TRUNC(VLOOKUP($E390,'Container Panel'!$B$41:$Z$100,$D390,0)/(VLOOKUP(BL$276,UI!$A$12:$O$51,VLOOKUP(BL$279,$B$276:$C$278,2,0),0)/1000))&gt;0),1,TRUNC(VLOOKUP($E390,'Container Panel'!$B$41:$Z$100,$D390,0)/(VLOOKUP(BL$276,UI!$A$12:$O$51,VLOOKUP(BL$279,$B$276:$C$278,2,0),0)/1000)))),"")</f>
        <v/>
      </c>
      <c r="BM390" s="145" t="str">
        <f>IFERROR(IF(AND(BM$272=list!$D$3,'Box Calculation'!BM$279&lt;&gt;"h",$E390&lt;&gt;0),0,IF(AND(BM$273=list!$D$2,$E390&lt;&gt;0,TRUNC(VLOOKUP($E390,'Container Panel'!$B$41:$Z$100,$D390,0)/(VLOOKUP(BM$276,UI!$A$12:$O$51,VLOOKUP(BM$279,$B$276:$C$278,2,0),0)/1000))&gt;0),1,TRUNC(VLOOKUP($E390,'Container Panel'!$B$41:$Z$100,$D390,0)/(VLOOKUP(BM$276,UI!$A$12:$O$51,VLOOKUP(BM$279,$B$276:$C$278,2,0),0)/1000)))),"")</f>
        <v/>
      </c>
      <c r="BN390" s="145" t="str">
        <f>IFERROR(IF(AND(BN$272=list!$D$3,'Box Calculation'!BN$279&lt;&gt;"h",$E390&lt;&gt;0),0,IF(AND(BN$273=list!$D$2,$E390&lt;&gt;0,TRUNC(VLOOKUP($E390,'Container Panel'!$B$41:$Z$100,$D390,0)/(VLOOKUP(BN$276,UI!$A$12:$O$51,VLOOKUP(BN$279,$B$276:$C$278,2,0),0)/1000))&gt;0),1,TRUNC(VLOOKUP($E390,'Container Panel'!$B$41:$Z$100,$D390,0)/(VLOOKUP(BN$276,UI!$A$12:$O$51,VLOOKUP(BN$279,$B$276:$C$278,2,0),0)/1000)))),"")</f>
        <v/>
      </c>
      <c r="BO390" s="145" t="str">
        <f>IFERROR(IF(AND(BO$272=list!$D$3,'Box Calculation'!BO$279&lt;&gt;"h",$E390&lt;&gt;0),0,IF(AND(BO$273=list!$D$2,$E390&lt;&gt;0,TRUNC(VLOOKUP($E390,'Container Panel'!$B$41:$Z$100,$D390,0)/(VLOOKUP(BO$276,UI!$A$12:$O$51,VLOOKUP(BO$279,$B$276:$C$278,2,0),0)/1000))&gt;0),1,TRUNC(VLOOKUP($E390,'Container Panel'!$B$41:$Z$100,$D390,0)/(VLOOKUP(BO$276,UI!$A$12:$O$51,VLOOKUP(BO$279,$B$276:$C$278,2,0),0)/1000)))),"")</f>
        <v/>
      </c>
      <c r="BP390" s="145" t="str">
        <f>IFERROR(IF(AND(BP$272=list!$D$3,'Box Calculation'!BP$279&lt;&gt;"h",$E390&lt;&gt;0),0,IF(AND(BP$273=list!$D$2,$E390&lt;&gt;0,TRUNC(VLOOKUP($E390,'Container Panel'!$B$41:$Z$100,$D390,0)/(VLOOKUP(BP$276,UI!$A$12:$O$51,VLOOKUP(BP$279,$B$276:$C$278,2,0),0)/1000))&gt;0),1,TRUNC(VLOOKUP($E390,'Container Panel'!$B$41:$Z$100,$D390,0)/(VLOOKUP(BP$276,UI!$A$12:$O$51,VLOOKUP(BP$279,$B$276:$C$278,2,0),0)/1000)))),"")</f>
        <v/>
      </c>
      <c r="BQ390" s="145" t="str">
        <f>IFERROR(IF(AND(BQ$272=list!$D$3,'Box Calculation'!BQ$279&lt;&gt;"h",$E390&lt;&gt;0),0,IF(AND(BQ$273=list!$D$2,$E390&lt;&gt;0,TRUNC(VLOOKUP($E390,'Container Panel'!$B$41:$Z$100,$D390,0)/(VLOOKUP(BQ$276,UI!$A$12:$O$51,VLOOKUP(BQ$279,$B$276:$C$278,2,0),0)/1000))&gt;0),1,TRUNC(VLOOKUP($E390,'Container Panel'!$B$41:$Z$100,$D390,0)/(VLOOKUP(BQ$276,UI!$A$12:$O$51,VLOOKUP(BQ$279,$B$276:$C$278,2,0),0)/1000)))),"")</f>
        <v/>
      </c>
      <c r="BR390" s="145" t="str">
        <f>IFERROR(IF(AND(BR$272=list!$D$3,'Box Calculation'!BR$279&lt;&gt;"h",$E390&lt;&gt;0),0,IF(AND(BR$273=list!$D$2,$E390&lt;&gt;0,TRUNC(VLOOKUP($E390,'Container Panel'!$B$41:$Z$100,$D390,0)/(VLOOKUP(BR$276,UI!$A$12:$O$51,VLOOKUP(BR$279,$B$276:$C$278,2,0),0)/1000))&gt;0),1,TRUNC(VLOOKUP($E390,'Container Panel'!$B$41:$Z$100,$D390,0)/(VLOOKUP(BR$276,UI!$A$12:$O$51,VLOOKUP(BR$279,$B$276:$C$278,2,0),0)/1000)))),"")</f>
        <v/>
      </c>
      <c r="BS390" s="145" t="str">
        <f>IFERROR(IF(AND(BS$272=list!$D$3,'Box Calculation'!BS$279&lt;&gt;"h",$E390&lt;&gt;0),0,IF(AND(BS$273=list!$D$2,$E390&lt;&gt;0,TRUNC(VLOOKUP($E390,'Container Panel'!$B$41:$Z$100,$D390,0)/(VLOOKUP(BS$276,UI!$A$12:$O$51,VLOOKUP(BS$279,$B$276:$C$278,2,0),0)/1000))&gt;0),1,TRUNC(VLOOKUP($E390,'Container Panel'!$B$41:$Z$100,$D390,0)/(VLOOKUP(BS$276,UI!$A$12:$O$51,VLOOKUP(BS$279,$B$276:$C$278,2,0),0)/1000)))),"")</f>
        <v/>
      </c>
      <c r="BT390" s="145" t="str">
        <f>IFERROR(IF(AND(BT$272=list!$D$3,'Box Calculation'!BT$279&lt;&gt;"h",$E390&lt;&gt;0),0,IF(AND(BT$273=list!$D$2,$E390&lt;&gt;0,TRUNC(VLOOKUP($E390,'Container Panel'!$B$41:$Z$100,$D390,0)/(VLOOKUP(BT$276,UI!$A$12:$O$51,VLOOKUP(BT$279,$B$276:$C$278,2,0),0)/1000))&gt;0),1,TRUNC(VLOOKUP($E390,'Container Panel'!$B$41:$Z$100,$D390,0)/(VLOOKUP(BT$276,UI!$A$12:$O$51,VLOOKUP(BT$279,$B$276:$C$278,2,0),0)/1000)))),"")</f>
        <v/>
      </c>
      <c r="BU390" s="145" t="str">
        <f>IFERROR(IF(AND(BU$272=list!$D$3,'Box Calculation'!BU$279&lt;&gt;"h",$E390&lt;&gt;0),0,IF(AND(BU$273=list!$D$2,$E390&lt;&gt;0,TRUNC(VLOOKUP($E390,'Container Panel'!$B$41:$Z$100,$D390,0)/(VLOOKUP(BU$276,UI!$A$12:$O$51,VLOOKUP(BU$279,$B$276:$C$278,2,0),0)/1000))&gt;0),1,TRUNC(VLOOKUP($E390,'Container Panel'!$B$41:$Z$100,$D390,0)/(VLOOKUP(BU$276,UI!$A$12:$O$51,VLOOKUP(BU$279,$B$276:$C$278,2,0),0)/1000)))),"")</f>
        <v/>
      </c>
      <c r="BV390" s="145" t="str">
        <f>IFERROR(IF(AND(BV$272=list!$D$3,'Box Calculation'!BV$279&lt;&gt;"h",$E390&lt;&gt;0),0,IF(AND(BV$273=list!$D$2,$E390&lt;&gt;0,TRUNC(VLOOKUP($E390,'Container Panel'!$B$41:$Z$100,$D390,0)/(VLOOKUP(BV$276,UI!$A$12:$O$51,VLOOKUP(BV$279,$B$276:$C$278,2,0),0)/1000))&gt;0),1,TRUNC(VLOOKUP($E390,'Container Panel'!$B$41:$Z$100,$D390,0)/(VLOOKUP(BV$276,UI!$A$12:$O$51,VLOOKUP(BV$279,$B$276:$C$278,2,0),0)/1000)))),"")</f>
        <v/>
      </c>
      <c r="BW390" s="145" t="str">
        <f>IFERROR(IF(AND(BW$272=list!$D$3,'Box Calculation'!BW$279&lt;&gt;"h",$E390&lt;&gt;0),0,IF(AND(BW$273=list!$D$2,$E390&lt;&gt;0,TRUNC(VLOOKUP($E390,'Container Panel'!$B$41:$Z$100,$D390,0)/(VLOOKUP(BW$276,UI!$A$12:$O$51,VLOOKUP(BW$279,$B$276:$C$278,2,0),0)/1000))&gt;0),1,TRUNC(VLOOKUP($E390,'Container Panel'!$B$41:$Z$100,$D390,0)/(VLOOKUP(BW$276,UI!$A$12:$O$51,VLOOKUP(BW$279,$B$276:$C$278,2,0),0)/1000)))),"")</f>
        <v/>
      </c>
      <c r="BX390" s="145" t="str">
        <f>IFERROR(IF(AND(BX$272=list!$D$3,'Box Calculation'!BX$279&lt;&gt;"h",$E390&lt;&gt;0),0,IF(AND(BX$273=list!$D$2,$E390&lt;&gt;0,TRUNC(VLOOKUP($E390,'Container Panel'!$B$41:$Z$100,$D390,0)/(VLOOKUP(BX$276,UI!$A$12:$O$51,VLOOKUP(BX$279,$B$276:$C$278,2,0),0)/1000))&gt;0),1,TRUNC(VLOOKUP($E390,'Container Panel'!$B$41:$Z$100,$D390,0)/(VLOOKUP(BX$276,UI!$A$12:$O$51,VLOOKUP(BX$279,$B$276:$C$278,2,0),0)/1000)))),"")</f>
        <v/>
      </c>
      <c r="BY390" s="145" t="str">
        <f>IFERROR(IF(AND(BY$272=list!$D$3,'Box Calculation'!BY$279&lt;&gt;"h",$E390&lt;&gt;0),0,IF(AND(BY$273=list!$D$2,$E390&lt;&gt;0,TRUNC(VLOOKUP($E390,'Container Panel'!$B$41:$Z$100,$D390,0)/(VLOOKUP(BY$276,UI!$A$12:$O$51,VLOOKUP(BY$279,$B$276:$C$278,2,0),0)/1000))&gt;0),1,TRUNC(VLOOKUP($E390,'Container Panel'!$B$41:$Z$100,$D390,0)/(VLOOKUP(BY$276,UI!$A$12:$O$51,VLOOKUP(BY$279,$B$276:$C$278,2,0),0)/1000)))),"")</f>
        <v/>
      </c>
      <c r="BZ390" s="145" t="str">
        <f>IFERROR(IF(AND(BZ$272=list!$D$3,'Box Calculation'!BZ$279&lt;&gt;"h",$E390&lt;&gt;0),0,IF(AND(BZ$273=list!$D$2,$E390&lt;&gt;0,TRUNC(VLOOKUP($E390,'Container Panel'!$B$41:$Z$100,$D390,0)/(VLOOKUP(BZ$276,UI!$A$12:$O$51,VLOOKUP(BZ$279,$B$276:$C$278,2,0),0)/1000))&gt;0),1,TRUNC(VLOOKUP($E390,'Container Panel'!$B$41:$Z$100,$D390,0)/(VLOOKUP(BZ$276,UI!$A$12:$O$51,VLOOKUP(BZ$279,$B$276:$C$278,2,0),0)/1000)))),"")</f>
        <v/>
      </c>
      <c r="CA390" s="145" t="str">
        <f>IFERROR(IF(AND(CA$272=list!$D$3,'Box Calculation'!CA$279&lt;&gt;"h",$E390&lt;&gt;0),0,IF(AND(CA$273=list!$D$2,$E390&lt;&gt;0,TRUNC(VLOOKUP($E390,'Container Panel'!$B$41:$Z$100,$D390,0)/(VLOOKUP(CA$276,UI!$A$12:$O$51,VLOOKUP(CA$279,$B$276:$C$278,2,0),0)/1000))&gt;0),1,TRUNC(VLOOKUP($E390,'Container Panel'!$B$41:$Z$100,$D390,0)/(VLOOKUP(CA$276,UI!$A$12:$O$51,VLOOKUP(CA$279,$B$276:$C$278,2,0),0)/1000)))),"")</f>
        <v/>
      </c>
      <c r="CB390" s="145" t="str">
        <f>IFERROR(IF(AND(CB$272=list!$D$3,'Box Calculation'!CB$279&lt;&gt;"h",$E390&lt;&gt;0),0,IF(AND(CB$273=list!$D$2,$E390&lt;&gt;0,TRUNC(VLOOKUP($E390,'Container Panel'!$B$41:$Z$100,$D390,0)/(VLOOKUP(CB$276,UI!$A$12:$O$51,VLOOKUP(CB$279,$B$276:$C$278,2,0),0)/1000))&gt;0),1,TRUNC(VLOOKUP($E390,'Container Panel'!$B$41:$Z$100,$D390,0)/(VLOOKUP(CB$276,UI!$A$12:$O$51,VLOOKUP(CB$279,$B$276:$C$278,2,0),0)/1000)))),"")</f>
        <v/>
      </c>
      <c r="CC390" s="145" t="str">
        <f>IFERROR(IF(AND(CC$272=list!$D$3,'Box Calculation'!CC$279&lt;&gt;"h",$E390&lt;&gt;0),0,IF(AND(CC$273=list!$D$2,$E390&lt;&gt;0,TRUNC(VLOOKUP($E390,'Container Panel'!$B$41:$Z$100,$D390,0)/(VLOOKUP(CC$276,UI!$A$12:$O$51,VLOOKUP(CC$279,$B$276:$C$278,2,0),0)/1000))&gt;0),1,TRUNC(VLOOKUP($E390,'Container Panel'!$B$41:$Z$100,$D390,0)/(VLOOKUP(CC$276,UI!$A$12:$O$51,VLOOKUP(CC$279,$B$276:$C$278,2,0),0)/1000)))),"")</f>
        <v/>
      </c>
      <c r="CD390" s="145" t="str">
        <f>IFERROR(IF(AND(CD$272=list!$D$3,'Box Calculation'!CD$279&lt;&gt;"h",$E390&lt;&gt;0),0,IF(AND(CD$273=list!$D$2,$E390&lt;&gt;0,TRUNC(VLOOKUP($E390,'Container Panel'!$B$41:$Z$100,$D390,0)/(VLOOKUP(CD$276,UI!$A$12:$O$51,VLOOKUP(CD$279,$B$276:$C$278,2,0),0)/1000))&gt;0),1,TRUNC(VLOOKUP($E390,'Container Panel'!$B$41:$Z$100,$D390,0)/(VLOOKUP(CD$276,UI!$A$12:$O$51,VLOOKUP(CD$279,$B$276:$C$278,2,0),0)/1000)))),"")</f>
        <v/>
      </c>
      <c r="CE390" s="145" t="str">
        <f>IFERROR(IF(AND(CE$272=list!$D$3,'Box Calculation'!CE$279&lt;&gt;"h",$E390&lt;&gt;0),0,IF(AND(CE$273=list!$D$2,$E390&lt;&gt;0,TRUNC(VLOOKUP($E390,'Container Panel'!$B$41:$Z$100,$D390,0)/(VLOOKUP(CE$276,UI!$A$12:$O$51,VLOOKUP(CE$279,$B$276:$C$278,2,0),0)/1000))&gt;0),1,TRUNC(VLOOKUP($E390,'Container Panel'!$B$41:$Z$100,$D390,0)/(VLOOKUP(CE$276,UI!$A$12:$O$51,VLOOKUP(CE$279,$B$276:$C$278,2,0),0)/1000)))),"")</f>
        <v/>
      </c>
      <c r="CF390" s="145" t="str">
        <f>IFERROR(IF(AND(CF$272=list!$D$3,'Box Calculation'!CF$279&lt;&gt;"h",$E390&lt;&gt;0),0,IF(AND(CF$273=list!$D$2,$E390&lt;&gt;0,TRUNC(VLOOKUP($E390,'Container Panel'!$B$41:$Z$100,$D390,0)/(VLOOKUP(CF$276,UI!$A$12:$O$51,VLOOKUP(CF$279,$B$276:$C$278,2,0),0)/1000))&gt;0),1,TRUNC(VLOOKUP($E390,'Container Panel'!$B$41:$Z$100,$D390,0)/(VLOOKUP(CF$276,UI!$A$12:$O$51,VLOOKUP(CF$279,$B$276:$C$278,2,0),0)/1000)))),"")</f>
        <v/>
      </c>
      <c r="CG390" s="145" t="str">
        <f>IFERROR(IF(AND(CG$272=list!$D$3,'Box Calculation'!CG$279&lt;&gt;"h",$E390&lt;&gt;0),0,IF(AND(CG$273=list!$D$2,$E390&lt;&gt;0,TRUNC(VLOOKUP($E390,'Container Panel'!$B$41:$Z$100,$D390,0)/(VLOOKUP(CG$276,UI!$A$12:$O$51,VLOOKUP(CG$279,$B$276:$C$278,2,0),0)/1000))&gt;0),1,TRUNC(VLOOKUP($E390,'Container Panel'!$B$41:$Z$100,$D390,0)/(VLOOKUP(CG$276,UI!$A$12:$O$51,VLOOKUP(CG$279,$B$276:$C$278,2,0),0)/1000)))),"")</f>
        <v/>
      </c>
      <c r="CH390" s="145" t="str">
        <f>IFERROR(IF(AND(CH$272=list!$D$3,'Box Calculation'!CH$279&lt;&gt;"h",$E390&lt;&gt;0),0,IF(AND(CH$273=list!$D$2,$E390&lt;&gt;0,TRUNC(VLOOKUP($E390,'Container Panel'!$B$41:$Z$100,$D390,0)/(VLOOKUP(CH$276,UI!$A$12:$O$51,VLOOKUP(CH$279,$B$276:$C$278,2,0),0)/1000))&gt;0),1,TRUNC(VLOOKUP($E390,'Container Panel'!$B$41:$Z$100,$D390,0)/(VLOOKUP(CH$276,UI!$A$12:$O$51,VLOOKUP(CH$279,$B$276:$C$278,2,0),0)/1000)))),"")</f>
        <v/>
      </c>
      <c r="CI390" s="145" t="str">
        <f>IFERROR(IF(AND(CI$272=list!$D$3,'Box Calculation'!CI$279&lt;&gt;"h",$E390&lt;&gt;0),0,IF(AND(CI$273=list!$D$2,$E390&lt;&gt;0,TRUNC(VLOOKUP($E390,'Container Panel'!$B$41:$Z$100,$D390,0)/(VLOOKUP(CI$276,UI!$A$12:$O$51,VLOOKUP(CI$279,$B$276:$C$278,2,0),0)/1000))&gt;0),1,TRUNC(VLOOKUP($E390,'Container Panel'!$B$41:$Z$100,$D390,0)/(VLOOKUP(CI$276,UI!$A$12:$O$51,VLOOKUP(CI$279,$B$276:$C$278,2,0),0)/1000)))),"")</f>
        <v/>
      </c>
      <c r="CJ390" s="145" t="str">
        <f>IFERROR(IF(AND(CJ$272=list!$D$3,'Box Calculation'!CJ$279&lt;&gt;"h",$E390&lt;&gt;0),0,IF(AND(CJ$273=list!$D$2,$E390&lt;&gt;0,TRUNC(VLOOKUP($E390,'Container Panel'!$B$41:$Z$100,$D390,0)/(VLOOKUP(CJ$276,UI!$A$12:$O$51,VLOOKUP(CJ$279,$B$276:$C$278,2,0),0)/1000))&gt;0),1,TRUNC(VLOOKUP($E390,'Container Panel'!$B$41:$Z$100,$D390,0)/(VLOOKUP(CJ$276,UI!$A$12:$O$51,VLOOKUP(CJ$279,$B$276:$C$278,2,0),0)/1000)))),"")</f>
        <v/>
      </c>
      <c r="CK390" s="145" t="str">
        <f>IFERROR(IF(AND(CK$272=list!$D$3,'Box Calculation'!CK$279&lt;&gt;"h",$E390&lt;&gt;0),0,IF(AND(CK$273=list!$D$2,$E390&lt;&gt;0,TRUNC(VLOOKUP($E390,'Container Panel'!$B$41:$Z$100,$D390,0)/(VLOOKUP(CK$276,UI!$A$12:$O$51,VLOOKUP(CK$279,$B$276:$C$278,2,0),0)/1000))&gt;0),1,TRUNC(VLOOKUP($E390,'Container Panel'!$B$41:$Z$100,$D390,0)/(VLOOKUP(CK$276,UI!$A$12:$O$51,VLOOKUP(CK$279,$B$276:$C$278,2,0),0)/1000)))),"")</f>
        <v/>
      </c>
      <c r="CL390" s="145" t="str">
        <f>IFERROR(IF(AND(CL$272=list!$D$3,'Box Calculation'!CL$279&lt;&gt;"h",$E390&lt;&gt;0),0,IF(AND(CL$273=list!$D$2,$E390&lt;&gt;0,TRUNC(VLOOKUP($E390,'Container Panel'!$B$41:$Z$100,$D390,0)/(VLOOKUP(CL$276,UI!$A$12:$O$51,VLOOKUP(CL$279,$B$276:$C$278,2,0),0)/1000))&gt;0),1,TRUNC(VLOOKUP($E390,'Container Panel'!$B$41:$Z$100,$D390,0)/(VLOOKUP(CL$276,UI!$A$12:$O$51,VLOOKUP(CL$279,$B$276:$C$278,2,0),0)/1000)))),"")</f>
        <v/>
      </c>
      <c r="CM390" s="145" t="str">
        <f>IFERROR(IF(AND(CM$272=list!$D$3,'Box Calculation'!CM$279&lt;&gt;"h",$E390&lt;&gt;0),0,IF(AND(CM$273=list!$D$2,$E390&lt;&gt;0,TRUNC(VLOOKUP($E390,'Container Panel'!$B$41:$Z$100,$D390,0)/(VLOOKUP(CM$276,UI!$A$12:$O$51,VLOOKUP(CM$279,$B$276:$C$278,2,0),0)/1000))&gt;0),1,TRUNC(VLOOKUP($E390,'Container Panel'!$B$41:$Z$100,$D390,0)/(VLOOKUP(CM$276,UI!$A$12:$O$51,VLOOKUP(CM$279,$B$276:$C$278,2,0),0)/1000)))),"")</f>
        <v/>
      </c>
      <c r="CN390" s="145" t="str">
        <f>IFERROR(IF(AND(CN$272=list!$D$3,'Box Calculation'!CN$279&lt;&gt;"h",$E390&lt;&gt;0),0,IF(AND(CN$273=list!$D$2,$E390&lt;&gt;0,TRUNC(VLOOKUP($E390,'Container Panel'!$B$41:$Z$100,$D390,0)/(VLOOKUP(CN$276,UI!$A$12:$O$51,VLOOKUP(CN$279,$B$276:$C$278,2,0),0)/1000))&gt;0),1,TRUNC(VLOOKUP($E390,'Container Panel'!$B$41:$Z$100,$D390,0)/(VLOOKUP(CN$276,UI!$A$12:$O$51,VLOOKUP(CN$279,$B$276:$C$278,2,0),0)/1000)))),"")</f>
        <v/>
      </c>
      <c r="CO390" s="145" t="str">
        <f>IFERROR(IF(AND(CO$272=list!$D$3,'Box Calculation'!CO$279&lt;&gt;"h",$E390&lt;&gt;0),0,IF(AND(CO$273=list!$D$2,$E390&lt;&gt;0,TRUNC(VLOOKUP($E390,'Container Panel'!$B$41:$Z$100,$D390,0)/(VLOOKUP(CO$276,UI!$A$12:$O$51,VLOOKUP(CO$279,$B$276:$C$278,2,0),0)/1000))&gt;0),1,TRUNC(VLOOKUP($E390,'Container Panel'!$B$41:$Z$100,$D390,0)/(VLOOKUP(CO$276,UI!$A$12:$O$51,VLOOKUP(CO$279,$B$276:$C$278,2,0),0)/1000)))),"")</f>
        <v/>
      </c>
      <c r="CP390" s="145" t="str">
        <f>IFERROR(IF(AND(CP$272=list!$D$3,'Box Calculation'!CP$279&lt;&gt;"h",$E390&lt;&gt;0),0,IF(AND(CP$273=list!$D$2,$E390&lt;&gt;0,TRUNC(VLOOKUP($E390,'Container Panel'!$B$41:$Z$100,$D390,0)/(VLOOKUP(CP$276,UI!$A$12:$O$51,VLOOKUP(CP$279,$B$276:$C$278,2,0),0)/1000))&gt;0),1,TRUNC(VLOOKUP($E390,'Container Panel'!$B$41:$Z$100,$D390,0)/(VLOOKUP(CP$276,UI!$A$12:$O$51,VLOOKUP(CP$279,$B$276:$C$278,2,0),0)/1000)))),"")</f>
        <v/>
      </c>
      <c r="CQ390" s="145" t="str">
        <f>IFERROR(IF(AND(CQ$272=list!$D$3,'Box Calculation'!CQ$279&lt;&gt;"h",$E390&lt;&gt;0),0,IF(AND(CQ$273=list!$D$2,$E390&lt;&gt;0,TRUNC(VLOOKUP($E390,'Container Panel'!$B$41:$Z$100,$D390,0)/(VLOOKUP(CQ$276,UI!$A$12:$O$51,VLOOKUP(CQ$279,$B$276:$C$278,2,0),0)/1000))&gt;0),1,TRUNC(VLOOKUP($E390,'Container Panel'!$B$41:$Z$100,$D390,0)/(VLOOKUP(CQ$276,UI!$A$12:$O$51,VLOOKUP(CQ$279,$B$276:$C$278,2,0),0)/1000)))),"")</f>
        <v/>
      </c>
      <c r="CR390" s="145" t="str">
        <f>IFERROR(IF(AND(CR$272=list!$D$3,'Box Calculation'!CR$279&lt;&gt;"h",$E390&lt;&gt;0),0,IF(AND(CR$273=list!$D$2,$E390&lt;&gt;0,TRUNC(VLOOKUP($E390,'Container Panel'!$B$41:$Z$100,$D390,0)/(VLOOKUP(CR$276,UI!$A$12:$O$51,VLOOKUP(CR$279,$B$276:$C$278,2,0),0)/1000))&gt;0),1,TRUNC(VLOOKUP($E390,'Container Panel'!$B$41:$Z$100,$D390,0)/(VLOOKUP(CR$276,UI!$A$12:$O$51,VLOOKUP(CR$279,$B$276:$C$278,2,0),0)/1000)))),"")</f>
        <v/>
      </c>
      <c r="CS390" s="145" t="str">
        <f>IFERROR(IF(AND(CS$272=list!$D$3,'Box Calculation'!CS$279&lt;&gt;"h",$E390&lt;&gt;0),0,IF(AND(CS$273=list!$D$2,$E390&lt;&gt;0,TRUNC(VLOOKUP($E390,'Container Panel'!$B$41:$Z$100,$D390,0)/(VLOOKUP(CS$276,UI!$A$12:$O$51,VLOOKUP(CS$279,$B$276:$C$278,2,0),0)/1000))&gt;0),1,TRUNC(VLOOKUP($E390,'Container Panel'!$B$41:$Z$100,$D390,0)/(VLOOKUP(CS$276,UI!$A$12:$O$51,VLOOKUP(CS$279,$B$276:$C$278,2,0),0)/1000)))),"")</f>
        <v/>
      </c>
      <c r="CT390" s="145" t="str">
        <f>IFERROR(IF(AND(CT$272=list!$D$3,'Box Calculation'!CT$279&lt;&gt;"h",$E390&lt;&gt;0),0,IF(AND(CT$273=list!$D$2,$E390&lt;&gt;0,TRUNC(VLOOKUP($E390,'Container Panel'!$B$41:$Z$100,$D390,0)/(VLOOKUP(CT$276,UI!$A$12:$O$51,VLOOKUP(CT$279,$B$276:$C$278,2,0),0)/1000))&gt;0),1,TRUNC(VLOOKUP($E390,'Container Panel'!$B$41:$Z$100,$D390,0)/(VLOOKUP(CT$276,UI!$A$12:$O$51,VLOOKUP(CT$279,$B$276:$C$278,2,0),0)/1000)))),"")</f>
        <v/>
      </c>
      <c r="CU390" s="145" t="str">
        <f>IFERROR(IF(AND(CU$272=list!$D$3,'Box Calculation'!CU$279&lt;&gt;"h",$E390&lt;&gt;0),0,IF(AND(CU$273=list!$D$2,$E390&lt;&gt;0,TRUNC(VLOOKUP($E390,'Container Panel'!$B$41:$Z$100,$D390,0)/(VLOOKUP(CU$276,UI!$A$12:$O$51,VLOOKUP(CU$279,$B$276:$C$278,2,0),0)/1000))&gt;0),1,TRUNC(VLOOKUP($E390,'Container Panel'!$B$41:$Z$100,$D390,0)/(VLOOKUP(CU$276,UI!$A$12:$O$51,VLOOKUP(CU$279,$B$276:$C$278,2,0),0)/1000)))),"")</f>
        <v/>
      </c>
      <c r="CV390" s="145" t="str">
        <f>IFERROR(IF(AND(CV$272=list!$D$3,'Box Calculation'!CV$279&lt;&gt;"h",$E390&lt;&gt;0),0,IF(AND(CV$273=list!$D$2,$E390&lt;&gt;0,TRUNC(VLOOKUP($E390,'Container Panel'!$B$41:$Z$100,$D390,0)/(VLOOKUP(CV$276,UI!$A$12:$O$51,VLOOKUP(CV$279,$B$276:$C$278,2,0),0)/1000))&gt;0),1,TRUNC(VLOOKUP($E390,'Container Panel'!$B$41:$Z$100,$D390,0)/(VLOOKUP(CV$276,UI!$A$12:$O$51,VLOOKUP(CV$279,$B$276:$C$278,2,0),0)/1000)))),"")</f>
        <v/>
      </c>
      <c r="CW390" s="145" t="str">
        <f>IFERROR(IF(AND(CW$272=list!$D$3,'Box Calculation'!CW$279&lt;&gt;"h",$E390&lt;&gt;0),0,IF(AND(CW$273=list!$D$2,$E390&lt;&gt;0,TRUNC(VLOOKUP($E390,'Container Panel'!$B$41:$Z$100,$D390,0)/(VLOOKUP(CW$276,UI!$A$12:$O$51,VLOOKUP(CW$279,$B$276:$C$278,2,0),0)/1000))&gt;0),1,TRUNC(VLOOKUP($E390,'Container Panel'!$B$41:$Z$100,$D390,0)/(VLOOKUP(CW$276,UI!$A$12:$O$51,VLOOKUP(CW$279,$B$276:$C$278,2,0),0)/1000)))),"")</f>
        <v/>
      </c>
      <c r="CX390" s="145" t="str">
        <f>IFERROR(IF(AND(CX$272=list!$D$3,'Box Calculation'!CX$279&lt;&gt;"h",$E390&lt;&gt;0),0,IF(AND(CX$273=list!$D$2,$E390&lt;&gt;0,TRUNC(VLOOKUP($E390,'Container Panel'!$B$41:$Z$100,$D390,0)/(VLOOKUP(CX$276,UI!$A$12:$O$51,VLOOKUP(CX$279,$B$276:$C$278,2,0),0)/1000))&gt;0),1,TRUNC(VLOOKUP($E390,'Container Panel'!$B$41:$Z$100,$D390,0)/(VLOOKUP(CX$276,UI!$A$12:$O$51,VLOOKUP(CX$279,$B$276:$C$278,2,0),0)/1000)))),"")</f>
        <v/>
      </c>
      <c r="CY390" s="145" t="str">
        <f>IFERROR(IF(AND(CY$272=list!$D$3,'Box Calculation'!CY$279&lt;&gt;"h",$E390&lt;&gt;0),0,IF(AND(CY$273=list!$D$2,$E390&lt;&gt;0,TRUNC(VLOOKUP($E390,'Container Panel'!$B$41:$Z$100,$D390,0)/(VLOOKUP(CY$276,UI!$A$12:$O$51,VLOOKUP(CY$279,$B$276:$C$278,2,0),0)/1000))&gt;0),1,TRUNC(VLOOKUP($E390,'Container Panel'!$B$41:$Z$100,$D390,0)/(VLOOKUP(CY$276,UI!$A$12:$O$51,VLOOKUP(CY$279,$B$276:$C$278,2,0),0)/1000)))),"")</f>
        <v/>
      </c>
      <c r="CZ390" s="145" t="str">
        <f>IFERROR(IF(AND(CZ$272=list!$D$3,'Box Calculation'!CZ$279&lt;&gt;"h",$E390&lt;&gt;0),0,IF(AND(CZ$273=list!$D$2,$E390&lt;&gt;0,TRUNC(VLOOKUP($E390,'Container Panel'!$B$41:$Z$100,$D390,0)/(VLOOKUP(CZ$276,UI!$A$12:$O$51,VLOOKUP(CZ$279,$B$276:$C$278,2,0),0)/1000))&gt;0),1,TRUNC(VLOOKUP($E390,'Container Panel'!$B$41:$Z$100,$D390,0)/(VLOOKUP(CZ$276,UI!$A$12:$O$51,VLOOKUP(CZ$279,$B$276:$C$278,2,0),0)/1000)))),"")</f>
        <v/>
      </c>
      <c r="DA390" s="145" t="str">
        <f>IFERROR(IF(AND(DA$272=list!$D$3,'Box Calculation'!DA$279&lt;&gt;"h",$E390&lt;&gt;0),0,IF(AND(DA$273=list!$D$2,$E390&lt;&gt;0,TRUNC(VLOOKUP($E390,'Container Panel'!$B$41:$Z$100,$D390,0)/(VLOOKUP(DA$276,UI!$A$12:$O$51,VLOOKUP(DA$279,$B$276:$C$278,2,0),0)/1000))&gt;0),1,TRUNC(VLOOKUP($E390,'Container Panel'!$B$41:$Z$100,$D390,0)/(VLOOKUP(DA$276,UI!$A$12:$O$51,VLOOKUP(DA$279,$B$276:$C$278,2,0),0)/1000)))),"")</f>
        <v/>
      </c>
      <c r="DB390" s="145" t="str">
        <f>IFERROR(IF(AND(DB$272=list!$D$3,'Box Calculation'!DB$279&lt;&gt;"h",$E390&lt;&gt;0),0,IF(AND(DB$273=list!$D$2,$E390&lt;&gt;0,TRUNC(VLOOKUP($E390,'Container Panel'!$B$41:$Z$100,$D390,0)/(VLOOKUP(DB$276,UI!$A$12:$O$51,VLOOKUP(DB$279,$B$276:$C$278,2,0),0)/1000))&gt;0),1,TRUNC(VLOOKUP($E390,'Container Panel'!$B$41:$Z$100,$D390,0)/(VLOOKUP(DB$276,UI!$A$12:$O$51,VLOOKUP(DB$279,$B$276:$C$278,2,0),0)/1000)))),"")</f>
        <v/>
      </c>
      <c r="DC390" s="145" t="str">
        <f>IFERROR(IF(AND(DC$272=list!$D$3,'Box Calculation'!DC$279&lt;&gt;"h",$E390&lt;&gt;0),0,IF(AND(DC$273=list!$D$2,$E390&lt;&gt;0,TRUNC(VLOOKUP($E390,'Container Panel'!$B$41:$Z$100,$D390,0)/(VLOOKUP(DC$276,UI!$A$12:$O$51,VLOOKUP(DC$279,$B$276:$C$278,2,0),0)/1000))&gt;0),1,TRUNC(VLOOKUP($E390,'Container Panel'!$B$41:$Z$100,$D390,0)/(VLOOKUP(DC$276,UI!$A$12:$O$51,VLOOKUP(DC$279,$B$276:$C$278,2,0),0)/1000)))),"")</f>
        <v/>
      </c>
      <c r="DD390" s="145" t="str">
        <f>IFERROR(IF(AND(DD$272=list!$D$3,'Box Calculation'!DD$279&lt;&gt;"h",$E390&lt;&gt;0),0,IF(AND(DD$273=list!$D$2,$E390&lt;&gt;0,TRUNC(VLOOKUP($E390,'Container Panel'!$B$41:$Z$100,$D390,0)/(VLOOKUP(DD$276,UI!$A$12:$O$51,VLOOKUP(DD$279,$B$276:$C$278,2,0),0)/1000))&gt;0),1,TRUNC(VLOOKUP($E390,'Container Panel'!$B$41:$Z$100,$D390,0)/(VLOOKUP(DD$276,UI!$A$12:$O$51,VLOOKUP(DD$279,$B$276:$C$278,2,0),0)/1000)))),"")</f>
        <v/>
      </c>
      <c r="DE390" s="145" t="str">
        <f>IFERROR(IF(AND(DE$272=list!$D$3,'Box Calculation'!DE$279&lt;&gt;"h",$E390&lt;&gt;0),0,IF(AND(DE$273=list!$D$2,$E390&lt;&gt;0,TRUNC(VLOOKUP($E390,'Container Panel'!$B$41:$Z$100,$D390,0)/(VLOOKUP(DE$276,UI!$A$12:$O$51,VLOOKUP(DE$279,$B$276:$C$278,2,0),0)/1000))&gt;0),1,TRUNC(VLOOKUP($E390,'Container Panel'!$B$41:$Z$100,$D390,0)/(VLOOKUP(DE$276,UI!$A$12:$O$51,VLOOKUP(DE$279,$B$276:$C$278,2,0),0)/1000)))),"")</f>
        <v/>
      </c>
      <c r="DF390" s="145" t="str">
        <f>IFERROR(IF(AND(DF$272=list!$D$3,'Box Calculation'!DF$279&lt;&gt;"h",$E390&lt;&gt;0),0,IF(AND(DF$273=list!$D$2,$E390&lt;&gt;0,TRUNC(VLOOKUP($E390,'Container Panel'!$B$41:$Z$100,$D390,0)/(VLOOKUP(DF$276,UI!$A$12:$O$51,VLOOKUP(DF$279,$B$276:$C$278,2,0),0)/1000))&gt;0),1,TRUNC(VLOOKUP($E390,'Container Panel'!$B$41:$Z$100,$D390,0)/(VLOOKUP(DF$276,UI!$A$12:$O$51,VLOOKUP(DF$279,$B$276:$C$278,2,0),0)/1000)))),"")</f>
        <v/>
      </c>
      <c r="DG390" s="145" t="str">
        <f>IFERROR(IF(AND(DG$272=list!$D$3,'Box Calculation'!DG$279&lt;&gt;"h",$E390&lt;&gt;0),0,IF(AND(DG$273=list!$D$2,$E390&lt;&gt;0,TRUNC(VLOOKUP($E390,'Container Panel'!$B$41:$Z$100,$D390,0)/(VLOOKUP(DG$276,UI!$A$12:$O$51,VLOOKUP(DG$279,$B$276:$C$278,2,0),0)/1000))&gt;0),1,TRUNC(VLOOKUP($E390,'Container Panel'!$B$41:$Z$100,$D390,0)/(VLOOKUP(DG$276,UI!$A$12:$O$51,VLOOKUP(DG$279,$B$276:$C$278,2,0),0)/1000)))),"")</f>
        <v/>
      </c>
      <c r="DH390" s="145" t="str">
        <f>IFERROR(IF(AND(DH$272=list!$D$3,'Box Calculation'!DH$279&lt;&gt;"h",$E390&lt;&gt;0),0,IF(AND(DH$273=list!$D$2,$E390&lt;&gt;0,TRUNC(VLOOKUP($E390,'Container Panel'!$B$41:$Z$100,$D390,0)/(VLOOKUP(DH$276,UI!$A$12:$O$51,VLOOKUP(DH$279,$B$276:$C$278,2,0),0)/1000))&gt;0),1,TRUNC(VLOOKUP($E390,'Container Panel'!$B$41:$Z$100,$D390,0)/(VLOOKUP(DH$276,UI!$A$12:$O$51,VLOOKUP(DH$279,$B$276:$C$278,2,0),0)/1000)))),"")</f>
        <v/>
      </c>
      <c r="DI390" s="145" t="str">
        <f>IFERROR(IF(AND(DI$272=list!$D$3,'Box Calculation'!DI$279&lt;&gt;"h",$E390&lt;&gt;0),0,IF(AND(DI$273=list!$D$2,$E390&lt;&gt;0,TRUNC(VLOOKUP($E390,'Container Panel'!$B$41:$Z$100,$D390,0)/(VLOOKUP(DI$276,UI!$A$12:$O$51,VLOOKUP(DI$279,$B$276:$C$278,2,0),0)/1000))&gt;0),1,TRUNC(VLOOKUP($E390,'Container Panel'!$B$41:$Z$100,$D390,0)/(VLOOKUP(DI$276,UI!$A$12:$O$51,VLOOKUP(DI$279,$B$276:$C$278,2,0),0)/1000)))),"")</f>
        <v/>
      </c>
      <c r="DJ390" s="145" t="str">
        <f>IFERROR(IF(AND(DJ$272=list!$D$3,'Box Calculation'!DJ$279&lt;&gt;"h",$E390&lt;&gt;0),0,IF(AND(DJ$273=list!$D$2,$E390&lt;&gt;0,TRUNC(VLOOKUP($E390,'Container Panel'!$B$41:$Z$100,$D390,0)/(VLOOKUP(DJ$276,UI!$A$12:$O$51,VLOOKUP(DJ$279,$B$276:$C$278,2,0),0)/1000))&gt;0),1,TRUNC(VLOOKUP($E390,'Container Panel'!$B$41:$Z$100,$D390,0)/(VLOOKUP(DJ$276,UI!$A$12:$O$51,VLOOKUP(DJ$279,$B$276:$C$278,2,0),0)/1000)))),"")</f>
        <v/>
      </c>
      <c r="DK390" s="145" t="str">
        <f>IFERROR(IF(AND(DK$272=list!$D$3,'Box Calculation'!DK$279&lt;&gt;"h",$E390&lt;&gt;0),0,IF(AND(DK$273=list!$D$2,$E390&lt;&gt;0,TRUNC(VLOOKUP($E390,'Container Panel'!$B$41:$Z$100,$D390,0)/(VLOOKUP(DK$276,UI!$A$12:$O$51,VLOOKUP(DK$279,$B$276:$C$278,2,0),0)/1000))&gt;0),1,TRUNC(VLOOKUP($E390,'Container Panel'!$B$41:$Z$100,$D390,0)/(VLOOKUP(DK$276,UI!$A$12:$O$51,VLOOKUP(DK$279,$B$276:$C$278,2,0),0)/1000)))),"")</f>
        <v/>
      </c>
      <c r="DL390" s="145" t="str">
        <f>IFERROR(IF(AND(DL$272=list!$D$3,'Box Calculation'!DL$279&lt;&gt;"h",$E390&lt;&gt;0),0,IF(AND(DL$273=list!$D$2,$E390&lt;&gt;0,TRUNC(VLOOKUP($E390,'Container Panel'!$B$41:$Z$100,$D390,0)/(VLOOKUP(DL$276,UI!$A$12:$O$51,VLOOKUP(DL$279,$B$276:$C$278,2,0),0)/1000))&gt;0),1,TRUNC(VLOOKUP($E390,'Container Panel'!$B$41:$Z$100,$D390,0)/(VLOOKUP(DL$276,UI!$A$12:$O$51,VLOOKUP(DL$279,$B$276:$C$278,2,0),0)/1000)))),"")</f>
        <v/>
      </c>
      <c r="DM390" s="145" t="str">
        <f>IFERROR(IF(AND(DM$272=list!$D$3,'Box Calculation'!DM$279&lt;&gt;"h",$E390&lt;&gt;0),0,IF(AND(DM$273=list!$D$2,$E390&lt;&gt;0,TRUNC(VLOOKUP($E390,'Container Panel'!$B$41:$Z$100,$D390,0)/(VLOOKUP(DM$276,UI!$A$12:$O$51,VLOOKUP(DM$279,$B$276:$C$278,2,0),0)/1000))&gt;0),1,TRUNC(VLOOKUP($E390,'Container Panel'!$B$41:$Z$100,$D390,0)/(VLOOKUP(DM$276,UI!$A$12:$O$51,VLOOKUP(DM$279,$B$276:$C$278,2,0),0)/1000)))),"")</f>
        <v/>
      </c>
      <c r="DN390" s="145" t="str">
        <f>IFERROR(IF(AND(DN$272=list!$D$3,'Box Calculation'!DN$279&lt;&gt;"h",$E390&lt;&gt;0),0,IF(AND(DN$273=list!$D$2,$E390&lt;&gt;0,TRUNC(VLOOKUP($E390,'Container Panel'!$B$41:$Z$100,$D390,0)/(VLOOKUP(DN$276,UI!$A$12:$O$51,VLOOKUP(DN$279,$B$276:$C$278,2,0),0)/1000))&gt;0),1,TRUNC(VLOOKUP($E390,'Container Panel'!$B$41:$Z$100,$D390,0)/(VLOOKUP(DN$276,UI!$A$12:$O$51,VLOOKUP(DN$279,$B$276:$C$278,2,0),0)/1000)))),"")</f>
        <v/>
      </c>
      <c r="DO390" s="145" t="str">
        <f>IFERROR(IF(AND(DO$272=list!$D$3,'Box Calculation'!DO$279&lt;&gt;"h",$E390&lt;&gt;0),0,IF(AND(DO$273=list!$D$2,$E390&lt;&gt;0,TRUNC(VLOOKUP($E390,'Container Panel'!$B$41:$Z$100,$D390,0)/(VLOOKUP(DO$276,UI!$A$12:$O$51,VLOOKUP(DO$279,$B$276:$C$278,2,0),0)/1000))&gt;0),1,TRUNC(VLOOKUP($E390,'Container Panel'!$B$41:$Z$100,$D390,0)/(VLOOKUP(DO$276,UI!$A$12:$O$51,VLOOKUP(DO$279,$B$276:$C$278,2,0),0)/1000)))),"")</f>
        <v/>
      </c>
      <c r="DP390" s="145" t="str">
        <f>IFERROR(IF(AND(DP$272=list!$D$3,'Box Calculation'!DP$279&lt;&gt;"h",$E390&lt;&gt;0),0,IF(AND(DP$273=list!$D$2,$E390&lt;&gt;0,TRUNC(VLOOKUP($E390,'Container Panel'!$B$41:$Z$100,$D390,0)/(VLOOKUP(DP$276,UI!$A$12:$O$51,VLOOKUP(DP$279,$B$276:$C$278,2,0),0)/1000))&gt;0),1,TRUNC(VLOOKUP($E390,'Container Panel'!$B$41:$Z$100,$D390,0)/(VLOOKUP(DP$276,UI!$A$12:$O$51,VLOOKUP(DP$279,$B$276:$C$278,2,0),0)/1000)))),"")</f>
        <v/>
      </c>
      <c r="DQ390" s="145" t="str">
        <f>IFERROR(IF(AND(DQ$272=list!$D$3,'Box Calculation'!DQ$279&lt;&gt;"h",$E390&lt;&gt;0),0,IF(AND(DQ$273=list!$D$2,$E390&lt;&gt;0,TRUNC(VLOOKUP($E390,'Container Panel'!$B$41:$Z$100,$D390,0)/(VLOOKUP(DQ$276,UI!$A$12:$O$51,VLOOKUP(DQ$279,$B$276:$C$278,2,0),0)/1000))&gt;0),1,TRUNC(VLOOKUP($E390,'Container Panel'!$B$41:$Z$100,$D390,0)/(VLOOKUP(DQ$276,UI!$A$12:$O$51,VLOOKUP(DQ$279,$B$276:$C$278,2,0),0)/1000)))),"")</f>
        <v/>
      </c>
      <c r="DR390" s="145" t="str">
        <f>IFERROR(IF(AND(DR$272=list!$D$3,'Box Calculation'!DR$279&lt;&gt;"h",$E390&lt;&gt;0),0,IF(AND(DR$273=list!$D$2,$E390&lt;&gt;0,TRUNC(VLOOKUP($E390,'Container Panel'!$B$41:$Z$100,$D390,0)/(VLOOKUP(DR$276,UI!$A$12:$O$51,VLOOKUP(DR$279,$B$276:$C$278,2,0),0)/1000))&gt;0),1,TRUNC(VLOOKUP($E390,'Container Panel'!$B$41:$Z$100,$D390,0)/(VLOOKUP(DR$276,UI!$A$12:$O$51,VLOOKUP(DR$279,$B$276:$C$278,2,0),0)/1000)))),"")</f>
        <v/>
      </c>
      <c r="DS390" s="145" t="str">
        <f>IFERROR(IF(AND(DS$272=list!$D$3,'Box Calculation'!DS$279&lt;&gt;"h",$E390&lt;&gt;0),0,IF(AND(DS$273=list!$D$2,$E390&lt;&gt;0,TRUNC(VLOOKUP($E390,'Container Panel'!$B$41:$Z$100,$D390,0)/(VLOOKUP(DS$276,UI!$A$12:$O$51,VLOOKUP(DS$279,$B$276:$C$278,2,0),0)/1000))&gt;0),1,TRUNC(VLOOKUP($E390,'Container Panel'!$B$41:$Z$100,$D390,0)/(VLOOKUP(DS$276,UI!$A$12:$O$51,VLOOKUP(DS$279,$B$276:$C$278,2,0),0)/1000)))),"")</f>
        <v/>
      </c>
      <c r="DT390" s="145" t="str">
        <f>IFERROR(IF(AND(DT$272=list!$D$3,'Box Calculation'!DT$279&lt;&gt;"h",$E390&lt;&gt;0),0,IF(AND(DT$273=list!$D$2,$E390&lt;&gt;0,TRUNC(VLOOKUP($E390,'Container Panel'!$B$41:$Z$100,$D390,0)/(VLOOKUP(DT$276,UI!$A$12:$O$51,VLOOKUP(DT$279,$B$276:$C$278,2,0),0)/1000))&gt;0),1,TRUNC(VLOOKUP($E390,'Container Panel'!$B$41:$Z$100,$D390,0)/(VLOOKUP(DT$276,UI!$A$12:$O$51,VLOOKUP(DT$279,$B$276:$C$278,2,0),0)/1000)))),"")</f>
        <v/>
      </c>
      <c r="DU390" s="145" t="str">
        <f>IFERROR(IF(AND(DU$272=list!$D$3,'Box Calculation'!DU$279&lt;&gt;"h",$E390&lt;&gt;0),0,IF(AND(DU$273=list!$D$2,$E390&lt;&gt;0,TRUNC(VLOOKUP($E390,'Container Panel'!$B$41:$Z$100,$D390,0)/(VLOOKUP(DU$276,UI!$A$12:$O$51,VLOOKUP(DU$279,$B$276:$C$278,2,0),0)/1000))&gt;0),1,TRUNC(VLOOKUP($E390,'Container Panel'!$B$41:$Z$100,$D390,0)/(VLOOKUP(DU$276,UI!$A$12:$O$51,VLOOKUP(DU$279,$B$276:$C$278,2,0),0)/1000)))),"")</f>
        <v/>
      </c>
      <c r="DV390" s="145" t="str">
        <f>IFERROR(IF(AND(DV$272=list!$D$3,'Box Calculation'!DV$279&lt;&gt;"h",$E390&lt;&gt;0),0,IF(AND(DV$273=list!$D$2,$E390&lt;&gt;0,TRUNC(VLOOKUP($E390,'Container Panel'!$B$41:$Z$100,$D390,0)/(VLOOKUP(DV$276,UI!$A$12:$O$51,VLOOKUP(DV$279,$B$276:$C$278,2,0),0)/1000))&gt;0),1,TRUNC(VLOOKUP($E390,'Container Panel'!$B$41:$Z$100,$D390,0)/(VLOOKUP(DV$276,UI!$A$12:$O$51,VLOOKUP(DV$279,$B$276:$C$278,2,0),0)/1000)))),"")</f>
        <v/>
      </c>
      <c r="DW390" s="145" t="str">
        <f>IFERROR(IF(AND(DW$272=list!$D$3,'Box Calculation'!DW$279&lt;&gt;"h",$E390&lt;&gt;0),0,IF(AND(DW$273=list!$D$2,$E390&lt;&gt;0,TRUNC(VLOOKUP($E390,'Container Panel'!$B$41:$Z$100,$D390,0)/(VLOOKUP(DW$276,UI!$A$12:$O$51,VLOOKUP(DW$279,$B$276:$C$278,2,0),0)/1000))&gt;0),1,TRUNC(VLOOKUP($E390,'Container Panel'!$B$41:$Z$100,$D390,0)/(VLOOKUP(DW$276,UI!$A$12:$O$51,VLOOKUP(DW$279,$B$276:$C$278,2,0),0)/1000)))),"")</f>
        <v/>
      </c>
      <c r="DX390" s="145" t="str">
        <f>IFERROR(IF(AND(DX$272=list!$D$3,'Box Calculation'!DX$279&lt;&gt;"h",$E390&lt;&gt;0),0,IF(AND(DX$273=list!$D$2,$E390&lt;&gt;0,TRUNC(VLOOKUP($E390,'Container Panel'!$B$41:$Z$100,$D390,0)/(VLOOKUP(DX$276,UI!$A$12:$O$51,VLOOKUP(DX$279,$B$276:$C$278,2,0),0)/1000))&gt;0),1,TRUNC(VLOOKUP($E390,'Container Panel'!$B$41:$Z$100,$D390,0)/(VLOOKUP(DX$276,UI!$A$12:$O$51,VLOOKUP(DX$279,$B$276:$C$278,2,0),0)/1000)))),"")</f>
        <v/>
      </c>
      <c r="DY390" s="145" t="str">
        <f>IFERROR(IF(AND(DY$272=list!$D$3,'Box Calculation'!DY$279&lt;&gt;"h",$E390&lt;&gt;0),0,IF(AND(DY$273=list!$D$2,$E390&lt;&gt;0,TRUNC(VLOOKUP($E390,'Container Panel'!$B$41:$Z$100,$D390,0)/(VLOOKUP(DY$276,UI!$A$12:$O$51,VLOOKUP(DY$279,$B$276:$C$278,2,0),0)/1000))&gt;0),1,TRUNC(VLOOKUP($E390,'Container Panel'!$B$41:$Z$100,$D390,0)/(VLOOKUP(DY$276,UI!$A$12:$O$51,VLOOKUP(DY$279,$B$276:$C$278,2,0),0)/1000)))),"")</f>
        <v/>
      </c>
      <c r="DZ390" s="145" t="str">
        <f>IFERROR(IF(AND(DZ$272=list!$D$3,'Box Calculation'!DZ$279&lt;&gt;"h",$E390&lt;&gt;0),0,IF(AND(DZ$273=list!$D$2,$E390&lt;&gt;0,TRUNC(VLOOKUP($E390,'Container Panel'!$B$41:$Z$100,$D390,0)/(VLOOKUP(DZ$276,UI!$A$12:$O$51,VLOOKUP(DZ$279,$B$276:$C$278,2,0),0)/1000))&gt;0),1,TRUNC(VLOOKUP($E390,'Container Panel'!$B$41:$Z$100,$D390,0)/(VLOOKUP(DZ$276,UI!$A$12:$O$51,VLOOKUP(DZ$279,$B$276:$C$278,2,0),0)/1000)))),"")</f>
        <v/>
      </c>
      <c r="EA390" s="145" t="str">
        <f>IFERROR(IF(AND(EA$272=list!$D$3,'Box Calculation'!EA$279&lt;&gt;"h",$E390&lt;&gt;0),0,IF(AND(EA$273=list!$D$2,$E390&lt;&gt;0,TRUNC(VLOOKUP($E390,'Container Panel'!$B$41:$Z$100,$D390,0)/(VLOOKUP(EA$276,UI!$A$12:$O$51,VLOOKUP(EA$279,$B$276:$C$278,2,0),0)/1000))&gt;0),1,TRUNC(VLOOKUP($E390,'Container Panel'!$B$41:$Z$100,$D390,0)/(VLOOKUP(EA$276,UI!$A$12:$O$51,VLOOKUP(EA$279,$B$276:$C$278,2,0),0)/1000)))),"")</f>
        <v/>
      </c>
      <c r="EB390" s="145" t="str">
        <f>IFERROR(IF(AND(EB$272=list!$D$3,'Box Calculation'!EB$279&lt;&gt;"h",$E390&lt;&gt;0),0,IF(AND(EB$273=list!$D$2,$E390&lt;&gt;0,TRUNC(VLOOKUP($E390,'Container Panel'!$B$41:$Z$100,$D390,0)/(VLOOKUP(EB$276,UI!$A$12:$O$51,VLOOKUP(EB$279,$B$276:$C$278,2,0),0)/1000))&gt;0),1,TRUNC(VLOOKUP($E390,'Container Panel'!$B$41:$Z$100,$D390,0)/(VLOOKUP(EB$276,UI!$A$12:$O$51,VLOOKUP(EB$279,$B$276:$C$278,2,0),0)/1000)))),"")</f>
        <v/>
      </c>
      <c r="EC390" s="145" t="str">
        <f>IFERROR(IF(AND(EC$272=list!$D$3,'Box Calculation'!EC$279&lt;&gt;"h",$E390&lt;&gt;0),0,IF(AND(EC$273=list!$D$2,$E390&lt;&gt;0,TRUNC(VLOOKUP($E390,'Container Panel'!$B$41:$Z$100,$D390,0)/(VLOOKUP(EC$276,UI!$A$12:$O$51,VLOOKUP(EC$279,$B$276:$C$278,2,0),0)/1000))&gt;0),1,TRUNC(VLOOKUP($E390,'Container Panel'!$B$41:$Z$100,$D390,0)/(VLOOKUP(EC$276,UI!$A$12:$O$51,VLOOKUP(EC$279,$B$276:$C$278,2,0),0)/1000)))),"")</f>
        <v/>
      </c>
      <c r="ED390" s="145" t="str">
        <f>IFERROR(IF(AND(ED$272=list!$D$3,'Box Calculation'!ED$279&lt;&gt;"h",$E390&lt;&gt;0),0,IF(AND(ED$273=list!$D$2,$E390&lt;&gt;0,TRUNC(VLOOKUP($E390,'Container Panel'!$B$41:$Z$100,$D390,0)/(VLOOKUP(ED$276,UI!$A$12:$O$51,VLOOKUP(ED$279,$B$276:$C$278,2,0),0)/1000))&gt;0),1,TRUNC(VLOOKUP($E390,'Container Panel'!$B$41:$Z$100,$D390,0)/(VLOOKUP(ED$276,UI!$A$12:$O$51,VLOOKUP(ED$279,$B$276:$C$278,2,0),0)/1000)))),"")</f>
        <v/>
      </c>
      <c r="EE390" s="145" t="str">
        <f>IFERROR(IF(AND(EE$272=list!$D$3,'Box Calculation'!EE$279&lt;&gt;"h",$E390&lt;&gt;0),0,IF(AND(EE$273=list!$D$2,$E390&lt;&gt;0,TRUNC(VLOOKUP($E390,'Container Panel'!$B$41:$Z$100,$D390,0)/(VLOOKUP(EE$276,UI!$A$12:$O$51,VLOOKUP(EE$279,$B$276:$C$278,2,0),0)/1000))&gt;0),1,TRUNC(VLOOKUP($E390,'Container Panel'!$B$41:$Z$100,$D390,0)/(VLOOKUP(EE$276,UI!$A$12:$O$51,VLOOKUP(EE$279,$B$276:$C$278,2,0),0)/1000)))),"")</f>
        <v/>
      </c>
      <c r="EF390" s="145" t="str">
        <f>IFERROR(IF(AND(EF$272=list!$D$3,'Box Calculation'!EF$279&lt;&gt;"h",$E390&lt;&gt;0),0,IF(AND(EF$273=list!$D$2,$E390&lt;&gt;0,TRUNC(VLOOKUP($E390,'Container Panel'!$B$41:$Z$100,$D390,0)/(VLOOKUP(EF$276,UI!$A$12:$O$51,VLOOKUP(EF$279,$B$276:$C$278,2,0),0)/1000))&gt;0),1,TRUNC(VLOOKUP($E390,'Container Panel'!$B$41:$Z$100,$D390,0)/(VLOOKUP(EF$276,UI!$A$12:$O$51,VLOOKUP(EF$279,$B$276:$C$278,2,0),0)/1000)))),"")</f>
        <v/>
      </c>
      <c r="EG390" s="145" t="str">
        <f>IFERROR(IF(AND(EG$272=list!$D$3,'Box Calculation'!EG$279&lt;&gt;"h",$E390&lt;&gt;0),0,IF(AND(EG$273=list!$D$2,$E390&lt;&gt;0,TRUNC(VLOOKUP($E390,'Container Panel'!$B$41:$Z$100,$D390,0)/(VLOOKUP(EG$276,UI!$A$12:$O$51,VLOOKUP(EG$279,$B$276:$C$278,2,0),0)/1000))&gt;0),1,TRUNC(VLOOKUP($E390,'Container Panel'!$B$41:$Z$100,$D390,0)/(VLOOKUP(EG$276,UI!$A$12:$O$51,VLOOKUP(EG$279,$B$276:$C$278,2,0),0)/1000)))),"")</f>
        <v/>
      </c>
      <c r="EH390" s="145" t="str">
        <f>IFERROR(IF(AND(EH$272=list!$D$3,'Box Calculation'!EH$279&lt;&gt;"h",$E390&lt;&gt;0),0,IF(AND(EH$273=list!$D$2,$E390&lt;&gt;0,TRUNC(VLOOKUP($E390,'Container Panel'!$B$41:$Z$100,$D390,0)/(VLOOKUP(EH$276,UI!$A$12:$O$51,VLOOKUP(EH$279,$B$276:$C$278,2,0),0)/1000))&gt;0),1,TRUNC(VLOOKUP($E390,'Container Panel'!$B$41:$Z$100,$D390,0)/(VLOOKUP(EH$276,UI!$A$12:$O$51,VLOOKUP(EH$279,$B$276:$C$278,2,0),0)/1000)))),"")</f>
        <v/>
      </c>
      <c r="EI390" s="145" t="str">
        <f>IFERROR(IF(AND(EI$272=list!$D$3,'Box Calculation'!EI$279&lt;&gt;"h",$E390&lt;&gt;0),0,IF(AND(EI$273=list!$D$2,$E390&lt;&gt;0,TRUNC(VLOOKUP($E390,'Container Panel'!$B$41:$Z$100,$D390,0)/(VLOOKUP(EI$276,UI!$A$12:$O$51,VLOOKUP(EI$279,$B$276:$C$278,2,0),0)/1000))&gt;0),1,TRUNC(VLOOKUP($E390,'Container Panel'!$B$41:$Z$100,$D390,0)/(VLOOKUP(EI$276,UI!$A$12:$O$51,VLOOKUP(EI$279,$B$276:$C$278,2,0),0)/1000)))),"")</f>
        <v/>
      </c>
      <c r="EJ390" s="145" t="str">
        <f>IFERROR(IF(AND(EJ$272=list!$D$3,'Box Calculation'!EJ$279&lt;&gt;"h",$E390&lt;&gt;0),0,IF(AND(EJ$273=list!$D$2,$E390&lt;&gt;0,TRUNC(VLOOKUP($E390,'Container Panel'!$B$41:$Z$100,$D390,0)/(VLOOKUP(EJ$276,UI!$A$12:$O$51,VLOOKUP(EJ$279,$B$276:$C$278,2,0),0)/1000))&gt;0),1,TRUNC(VLOOKUP($E390,'Container Panel'!$B$41:$Z$100,$D390,0)/(VLOOKUP(EJ$276,UI!$A$12:$O$51,VLOOKUP(EJ$279,$B$276:$C$278,2,0),0)/1000)))),"")</f>
        <v/>
      </c>
      <c r="EK390" s="145" t="str">
        <f>IFERROR(IF(AND(EK$272=list!$D$3,'Box Calculation'!EK$279&lt;&gt;"h",$E390&lt;&gt;0),0,IF(AND(EK$273=list!$D$2,$E390&lt;&gt;0,TRUNC(VLOOKUP($E390,'Container Panel'!$B$41:$Z$100,$D390,0)/(VLOOKUP(EK$276,UI!$A$12:$O$51,VLOOKUP(EK$279,$B$276:$C$278,2,0),0)/1000))&gt;0),1,TRUNC(VLOOKUP($E390,'Container Panel'!$B$41:$Z$100,$D390,0)/(VLOOKUP(EK$276,UI!$A$12:$O$51,VLOOKUP(EK$279,$B$276:$C$278,2,0),0)/1000)))),"")</f>
        <v/>
      </c>
      <c r="EL390" s="145" t="str">
        <f>IFERROR(IF(AND(EL$272=list!$D$3,'Box Calculation'!EL$279&lt;&gt;"h",$E390&lt;&gt;0),0,IF(AND(EL$273=list!$D$2,$E390&lt;&gt;0,TRUNC(VLOOKUP($E390,'Container Panel'!$B$41:$Z$100,$D390,0)/(VLOOKUP(EL$276,UI!$A$12:$O$51,VLOOKUP(EL$279,$B$276:$C$278,2,0),0)/1000))&gt;0),1,TRUNC(VLOOKUP($E390,'Container Panel'!$B$41:$Z$100,$D390,0)/(VLOOKUP(EL$276,UI!$A$12:$O$51,VLOOKUP(EL$279,$B$276:$C$278,2,0),0)/1000)))),"")</f>
        <v/>
      </c>
      <c r="EM390" s="145" t="str">
        <f>IFERROR(IF(AND(EM$272=list!$D$3,'Box Calculation'!EM$279&lt;&gt;"h",$E390&lt;&gt;0),0,IF(AND(EM$273=list!$D$2,$E390&lt;&gt;0,TRUNC(VLOOKUP($E390,'Container Panel'!$B$41:$Z$100,$D390,0)/(VLOOKUP(EM$276,UI!$A$12:$O$51,VLOOKUP(EM$279,$B$276:$C$278,2,0),0)/1000))&gt;0),1,TRUNC(VLOOKUP($E390,'Container Panel'!$B$41:$Z$100,$D390,0)/(VLOOKUP(EM$276,UI!$A$12:$O$51,VLOOKUP(EM$279,$B$276:$C$278,2,0),0)/1000)))),"")</f>
        <v/>
      </c>
      <c r="EN390" s="145" t="str">
        <f>IFERROR(IF(AND(EN$272=list!$D$3,'Box Calculation'!EN$279&lt;&gt;"h",$E390&lt;&gt;0),0,IF(AND(EN$273=list!$D$2,$E390&lt;&gt;0,TRUNC(VLOOKUP($E390,'Container Panel'!$B$41:$Z$100,$D390,0)/(VLOOKUP(EN$276,UI!$A$12:$O$51,VLOOKUP(EN$279,$B$276:$C$278,2,0),0)/1000))&gt;0),1,TRUNC(VLOOKUP($E390,'Container Panel'!$B$41:$Z$100,$D390,0)/(VLOOKUP(EN$276,UI!$A$12:$O$51,VLOOKUP(EN$279,$B$276:$C$278,2,0),0)/1000)))),"")</f>
        <v/>
      </c>
      <c r="EO390" s="145" t="str">
        <f>IFERROR(IF(AND(EO$272=list!$D$3,'Box Calculation'!EO$279&lt;&gt;"h",$E390&lt;&gt;0),0,IF(AND(EO$273=list!$D$2,$E390&lt;&gt;0,TRUNC(VLOOKUP($E390,'Container Panel'!$B$41:$Z$100,$D390,0)/(VLOOKUP(EO$276,UI!$A$12:$O$51,VLOOKUP(EO$279,$B$276:$C$278,2,0),0)/1000))&gt;0),1,TRUNC(VLOOKUP($E390,'Container Panel'!$B$41:$Z$100,$D390,0)/(VLOOKUP(EO$276,UI!$A$12:$O$51,VLOOKUP(EO$279,$B$276:$C$278,2,0),0)/1000)))),"")</f>
        <v/>
      </c>
      <c r="EP390" s="145" t="str">
        <f>IFERROR(IF(AND(EP$272=list!$D$3,'Box Calculation'!EP$279&lt;&gt;"h",$E390&lt;&gt;0),0,IF(AND(EP$273=list!$D$2,$E390&lt;&gt;0,TRUNC(VLOOKUP($E390,'Container Panel'!$B$41:$Z$100,$D390,0)/(VLOOKUP(EP$276,UI!$A$12:$O$51,VLOOKUP(EP$279,$B$276:$C$278,2,0),0)/1000))&gt;0),1,TRUNC(VLOOKUP($E390,'Container Panel'!$B$41:$Z$100,$D390,0)/(VLOOKUP(EP$276,UI!$A$12:$O$51,VLOOKUP(EP$279,$B$276:$C$278,2,0),0)/1000)))),"")</f>
        <v/>
      </c>
      <c r="EQ390" s="145" t="str">
        <f>IFERROR(IF(AND(EQ$272=list!$D$3,'Box Calculation'!EQ$279&lt;&gt;"h",$E390&lt;&gt;0),0,IF(AND(EQ$273=list!$D$2,$E390&lt;&gt;0,TRUNC(VLOOKUP($E390,'Container Panel'!$B$41:$Z$100,$D390,0)/(VLOOKUP(EQ$276,UI!$A$12:$O$51,VLOOKUP(EQ$279,$B$276:$C$278,2,0),0)/1000))&gt;0),1,TRUNC(VLOOKUP($E390,'Container Panel'!$B$41:$Z$100,$D390,0)/(VLOOKUP(EQ$276,UI!$A$12:$O$51,VLOOKUP(EQ$279,$B$276:$C$278,2,0),0)/1000)))),"")</f>
        <v/>
      </c>
      <c r="ER390" s="145" t="str">
        <f>IFERROR(IF(AND(ER$272=list!$D$3,'Box Calculation'!ER$279&lt;&gt;"h",$E390&lt;&gt;0),0,IF(AND(ER$273=list!$D$2,$E390&lt;&gt;0,TRUNC(VLOOKUP($E390,'Container Panel'!$B$41:$Z$100,$D390,0)/(VLOOKUP(ER$276,UI!$A$12:$O$51,VLOOKUP(ER$279,$B$276:$C$278,2,0),0)/1000))&gt;0),1,TRUNC(VLOOKUP($E390,'Container Panel'!$B$41:$Z$100,$D390,0)/(VLOOKUP(ER$276,UI!$A$12:$O$51,VLOOKUP(ER$279,$B$276:$C$278,2,0),0)/1000)))),"")</f>
        <v/>
      </c>
      <c r="ES390" s="145" t="str">
        <f>IFERROR(IF(AND(ES$272=list!$D$3,'Box Calculation'!ES$279&lt;&gt;"h",$E390&lt;&gt;0),0,IF(AND(ES$273=list!$D$2,$E390&lt;&gt;0,TRUNC(VLOOKUP($E390,'Container Panel'!$B$41:$Z$100,$D390,0)/(VLOOKUP(ES$276,UI!$A$12:$O$51,VLOOKUP(ES$279,$B$276:$C$278,2,0),0)/1000))&gt;0),1,TRUNC(VLOOKUP($E390,'Container Panel'!$B$41:$Z$100,$D390,0)/(VLOOKUP(ES$276,UI!$A$12:$O$51,VLOOKUP(ES$279,$B$276:$C$278,2,0),0)/1000)))),"")</f>
        <v/>
      </c>
      <c r="ET390" s="145" t="str">
        <f>IFERROR(IF(AND(ET$272=list!$D$3,'Box Calculation'!ET$279&lt;&gt;"h",$E390&lt;&gt;0),0,IF(AND(ET$273=list!$D$2,$E390&lt;&gt;0,TRUNC(VLOOKUP($E390,'Container Panel'!$B$41:$Z$100,$D390,0)/(VLOOKUP(ET$276,UI!$A$12:$O$51,VLOOKUP(ET$279,$B$276:$C$278,2,0),0)/1000))&gt;0),1,TRUNC(VLOOKUP($E390,'Container Panel'!$B$41:$Z$100,$D390,0)/(VLOOKUP(ET$276,UI!$A$12:$O$51,VLOOKUP(ET$279,$B$276:$C$278,2,0),0)/1000)))),"")</f>
        <v/>
      </c>
      <c r="EU390" s="145" t="str">
        <f>IFERROR(IF(AND(EU$272=list!$D$3,'Box Calculation'!EU$279&lt;&gt;"h",$E390&lt;&gt;0),0,IF(AND(EU$273=list!$D$2,$E390&lt;&gt;0,TRUNC(VLOOKUP($E390,'Container Panel'!$B$41:$Z$100,$D390,0)/(VLOOKUP(EU$276,UI!$A$12:$O$51,VLOOKUP(EU$279,$B$276:$C$278,2,0),0)/1000))&gt;0),1,TRUNC(VLOOKUP($E390,'Container Panel'!$B$41:$Z$100,$D390,0)/(VLOOKUP(EU$276,UI!$A$12:$O$51,VLOOKUP(EU$279,$B$276:$C$278,2,0),0)/1000)))),"")</f>
        <v/>
      </c>
      <c r="EV390" s="145" t="str">
        <f>IFERROR(IF(AND(EV$272=list!$D$3,'Box Calculation'!EV$279&lt;&gt;"h",$E390&lt;&gt;0),0,IF(AND(EV$273=list!$D$2,$E390&lt;&gt;0,TRUNC(VLOOKUP($E390,'Container Panel'!$B$41:$Z$100,$D390,0)/(VLOOKUP(EV$276,UI!$A$12:$O$51,VLOOKUP(EV$279,$B$276:$C$278,2,0),0)/1000))&gt;0),1,TRUNC(VLOOKUP($E390,'Container Panel'!$B$41:$Z$100,$D390,0)/(VLOOKUP(EV$276,UI!$A$12:$O$51,VLOOKUP(EV$279,$B$276:$C$278,2,0),0)/1000)))),"")</f>
        <v/>
      </c>
      <c r="EW390" s="145" t="str">
        <f>IFERROR(IF(AND(EW$272=list!$D$3,'Box Calculation'!EW$279&lt;&gt;"h",$E390&lt;&gt;0),0,IF(AND(EW$273=list!$D$2,$E390&lt;&gt;0,TRUNC(VLOOKUP($E390,'Container Panel'!$B$41:$Z$100,$D390,0)/(VLOOKUP(EW$276,UI!$A$12:$O$51,VLOOKUP(EW$279,$B$276:$C$278,2,0),0)/1000))&gt;0),1,TRUNC(VLOOKUP($E390,'Container Panel'!$B$41:$Z$100,$D390,0)/(VLOOKUP(EW$276,UI!$A$12:$O$51,VLOOKUP(EW$279,$B$276:$C$278,2,0),0)/1000)))),"")</f>
        <v/>
      </c>
      <c r="EX390" s="145" t="str">
        <f>IFERROR(IF(AND(EX$272=list!$D$3,'Box Calculation'!EX$279&lt;&gt;"h",$E390&lt;&gt;0),0,IF(AND(EX$273=list!$D$2,$E390&lt;&gt;0,TRUNC(VLOOKUP($E390,'Container Panel'!$B$41:$Z$100,$D390,0)/(VLOOKUP(EX$276,UI!$A$12:$O$51,VLOOKUP(EX$279,$B$276:$C$278,2,0),0)/1000))&gt;0),1,TRUNC(VLOOKUP($E390,'Container Panel'!$B$41:$Z$100,$D390,0)/(VLOOKUP(EX$276,UI!$A$12:$O$51,VLOOKUP(EX$279,$B$276:$C$278,2,0),0)/1000)))),"")</f>
        <v/>
      </c>
      <c r="EY390" s="145" t="str">
        <f>IFERROR(IF(AND(EY$272=list!$D$3,'Box Calculation'!EY$279&lt;&gt;"h",$E390&lt;&gt;0),0,IF(AND(EY$273=list!$D$2,$E390&lt;&gt;0,TRUNC(VLOOKUP($E390,'Container Panel'!$B$41:$Z$100,$D390,0)/(VLOOKUP(EY$276,UI!$A$12:$O$51,VLOOKUP(EY$279,$B$276:$C$278,2,0),0)/1000))&gt;0),1,TRUNC(VLOOKUP($E390,'Container Panel'!$B$41:$Z$100,$D390,0)/(VLOOKUP(EY$276,UI!$A$12:$O$51,VLOOKUP(EY$279,$B$276:$C$278,2,0),0)/1000)))),"")</f>
        <v/>
      </c>
      <c r="EZ390" s="145" t="str">
        <f>IFERROR(IF(AND(EZ$272=list!$D$3,'Box Calculation'!EZ$279&lt;&gt;"h",$E390&lt;&gt;0),0,IF(AND(EZ$273=list!$D$2,$E390&lt;&gt;0,TRUNC(VLOOKUP($E390,'Container Panel'!$B$41:$Z$100,$D390,0)/(VLOOKUP(EZ$276,UI!$A$12:$O$51,VLOOKUP(EZ$279,$B$276:$C$278,2,0),0)/1000))&gt;0),1,TRUNC(VLOOKUP($E390,'Container Panel'!$B$41:$Z$100,$D390,0)/(VLOOKUP(EZ$276,UI!$A$12:$O$51,VLOOKUP(EZ$279,$B$276:$C$278,2,0),0)/1000)))),"")</f>
        <v/>
      </c>
      <c r="FA390" s="145" t="str">
        <f>IFERROR(IF(AND(FA$272=list!$D$3,'Box Calculation'!FA$279&lt;&gt;"h",$E390&lt;&gt;0),0,IF(AND(FA$273=list!$D$2,$E390&lt;&gt;0,TRUNC(VLOOKUP($E390,'Container Panel'!$B$41:$Z$100,$D390,0)/(VLOOKUP(FA$276,UI!$A$12:$O$51,VLOOKUP(FA$279,$B$276:$C$278,2,0),0)/1000))&gt;0),1,TRUNC(VLOOKUP($E390,'Container Panel'!$B$41:$Z$100,$D390,0)/(VLOOKUP(FA$276,UI!$A$12:$O$51,VLOOKUP(FA$279,$B$276:$C$278,2,0),0)/1000)))),"")</f>
        <v/>
      </c>
      <c r="FB390" s="145" t="str">
        <f>IFERROR(IF(AND(FB$272=list!$D$3,'Box Calculation'!FB$279&lt;&gt;"h",$E390&lt;&gt;0),0,IF(AND(FB$273=list!$D$2,$E390&lt;&gt;0,TRUNC(VLOOKUP($E390,'Container Panel'!$B$41:$Z$100,$D390,0)/(VLOOKUP(FB$276,UI!$A$12:$O$51,VLOOKUP(FB$279,$B$276:$C$278,2,0),0)/1000))&gt;0),1,TRUNC(VLOOKUP($E390,'Container Panel'!$B$41:$Z$100,$D390,0)/(VLOOKUP(FB$276,UI!$A$12:$O$51,VLOOKUP(FB$279,$B$276:$C$278,2,0),0)/1000)))),"")</f>
        <v/>
      </c>
      <c r="FC390" s="145" t="str">
        <f>IFERROR(IF(AND(FC$272=list!$D$3,'Box Calculation'!FC$279&lt;&gt;"h",$E390&lt;&gt;0),0,IF(AND(FC$273=list!$D$2,$E390&lt;&gt;0,TRUNC(VLOOKUP($E390,'Container Panel'!$B$41:$Z$100,$D390,0)/(VLOOKUP(FC$276,UI!$A$12:$O$51,VLOOKUP(FC$279,$B$276:$C$278,2,0),0)/1000))&gt;0),1,TRUNC(VLOOKUP($E390,'Container Panel'!$B$41:$Z$100,$D390,0)/(VLOOKUP(FC$276,UI!$A$12:$O$51,VLOOKUP(FC$279,$B$276:$C$278,2,0),0)/1000)))),"")</f>
        <v/>
      </c>
      <c r="FD390" s="145" t="str">
        <f>IFERROR(IF(AND(FD$272=list!$D$3,'Box Calculation'!FD$279&lt;&gt;"h",$E390&lt;&gt;0),0,IF(AND(FD$273=list!$D$2,$E390&lt;&gt;0,TRUNC(VLOOKUP($E390,'Container Panel'!$B$41:$Z$100,$D390,0)/(VLOOKUP(FD$276,UI!$A$12:$O$51,VLOOKUP(FD$279,$B$276:$C$278,2,0),0)/1000))&gt;0),1,TRUNC(VLOOKUP($E390,'Container Panel'!$B$41:$Z$100,$D390,0)/(VLOOKUP(FD$276,UI!$A$12:$O$51,VLOOKUP(FD$279,$B$276:$C$278,2,0),0)/1000)))),"")</f>
        <v/>
      </c>
      <c r="FE390" s="145" t="str">
        <f>IFERROR(IF(AND(FE$272=list!$D$3,'Box Calculation'!FE$279&lt;&gt;"h",$E390&lt;&gt;0),0,IF(AND(FE$273=list!$D$2,$E390&lt;&gt;0,TRUNC(VLOOKUP($E390,'Container Panel'!$B$41:$Z$100,$D390,0)/(VLOOKUP(FE$276,UI!$A$12:$O$51,VLOOKUP(FE$279,$B$276:$C$278,2,0),0)/1000))&gt;0),1,TRUNC(VLOOKUP($E390,'Container Panel'!$B$41:$Z$100,$D390,0)/(VLOOKUP(FE$276,UI!$A$12:$O$51,VLOOKUP(FE$279,$B$276:$C$278,2,0),0)/1000)))),"")</f>
        <v/>
      </c>
      <c r="FF390" s="145" t="str">
        <f>IFERROR(IF(AND(FF$272=list!$D$3,'Box Calculation'!FF$279&lt;&gt;"h",$E390&lt;&gt;0),0,IF(AND(FF$273=list!$D$2,$E390&lt;&gt;0,TRUNC(VLOOKUP($E390,'Container Panel'!$B$41:$Z$100,$D390,0)/(VLOOKUP(FF$276,UI!$A$12:$O$51,VLOOKUP(FF$279,$B$276:$C$278,2,0),0)/1000))&gt;0),1,TRUNC(VLOOKUP($E390,'Container Panel'!$B$41:$Z$100,$D390,0)/(VLOOKUP(FF$276,UI!$A$12:$O$51,VLOOKUP(FF$279,$B$276:$C$278,2,0),0)/1000)))),"")</f>
        <v/>
      </c>
      <c r="FG390" s="145" t="str">
        <f>IFERROR(IF(AND(FG$272=list!$D$3,'Box Calculation'!FG$279&lt;&gt;"h",$E390&lt;&gt;0),0,IF(AND(FG$273=list!$D$2,$E390&lt;&gt;0,TRUNC(VLOOKUP($E390,'Container Panel'!$B$41:$Z$100,$D390,0)/(VLOOKUP(FG$276,UI!$A$12:$O$51,VLOOKUP(FG$279,$B$276:$C$278,2,0),0)/1000))&gt;0),1,TRUNC(VLOOKUP($E390,'Container Panel'!$B$41:$Z$100,$D390,0)/(VLOOKUP(FG$276,UI!$A$12:$O$51,VLOOKUP(FG$279,$B$276:$C$278,2,0),0)/1000)))),"")</f>
        <v/>
      </c>
      <c r="FH390" s="145" t="str">
        <f>IFERROR(IF(AND(FH$272=list!$D$3,'Box Calculation'!FH$279&lt;&gt;"h",$E390&lt;&gt;0),0,IF(AND(FH$273=list!$D$2,$E390&lt;&gt;0,TRUNC(VLOOKUP($E390,'Container Panel'!$B$41:$Z$100,$D390,0)/(VLOOKUP(FH$276,UI!$A$12:$O$51,VLOOKUP(FH$279,$B$276:$C$278,2,0),0)/1000))&gt;0),1,TRUNC(VLOOKUP($E390,'Container Panel'!$B$41:$Z$100,$D390,0)/(VLOOKUP(FH$276,UI!$A$12:$O$51,VLOOKUP(FH$279,$B$276:$C$278,2,0),0)/1000)))),"")</f>
        <v/>
      </c>
      <c r="FI390" s="145" t="str">
        <f>IFERROR(IF(AND(FI$272=list!$D$3,'Box Calculation'!FI$279&lt;&gt;"h",$E390&lt;&gt;0),0,IF(AND(FI$273=list!$D$2,$E390&lt;&gt;0,TRUNC(VLOOKUP($E390,'Container Panel'!$B$41:$Z$100,$D390,0)/(VLOOKUP(FI$276,UI!$A$12:$O$51,VLOOKUP(FI$279,$B$276:$C$278,2,0),0)/1000))&gt;0),1,TRUNC(VLOOKUP($E390,'Container Panel'!$B$41:$Z$100,$D390,0)/(VLOOKUP(FI$276,UI!$A$12:$O$51,VLOOKUP(FI$279,$B$276:$C$278,2,0),0)/1000)))),"")</f>
        <v/>
      </c>
      <c r="FJ390" s="145" t="str">
        <f>IFERROR(IF(AND(FJ$272=list!$D$3,'Box Calculation'!FJ$279&lt;&gt;"h",$E390&lt;&gt;0),0,IF(AND(FJ$273=list!$D$2,$E390&lt;&gt;0,TRUNC(VLOOKUP($E390,'Container Panel'!$B$41:$Z$100,$D390,0)/(VLOOKUP(FJ$276,UI!$A$12:$O$51,VLOOKUP(FJ$279,$B$276:$C$278,2,0),0)/1000))&gt;0),1,TRUNC(VLOOKUP($E390,'Container Panel'!$B$41:$Z$100,$D390,0)/(VLOOKUP(FJ$276,UI!$A$12:$O$51,VLOOKUP(FJ$279,$B$276:$C$278,2,0),0)/1000)))),"")</f>
        <v/>
      </c>
      <c r="FK390" s="145" t="str">
        <f>IFERROR(IF(AND(FK$272=list!$D$3,'Box Calculation'!FK$279&lt;&gt;"h",$E390&lt;&gt;0),0,IF(AND(FK$273=list!$D$2,$E390&lt;&gt;0,TRUNC(VLOOKUP($E390,'Container Panel'!$B$41:$Z$100,$D390,0)/(VLOOKUP(FK$276,UI!$A$12:$O$51,VLOOKUP(FK$279,$B$276:$C$278,2,0),0)/1000))&gt;0),1,TRUNC(VLOOKUP($E390,'Container Panel'!$B$41:$Z$100,$D390,0)/(VLOOKUP(FK$276,UI!$A$12:$O$51,VLOOKUP(FK$279,$B$276:$C$278,2,0),0)/1000)))),"")</f>
        <v/>
      </c>
      <c r="FL390" s="145" t="str">
        <f>IFERROR(IF(AND(FL$272=list!$D$3,'Box Calculation'!FL$279&lt;&gt;"h",$E390&lt;&gt;0),0,IF(AND(FL$273=list!$D$2,$E390&lt;&gt;0,TRUNC(VLOOKUP($E390,'Container Panel'!$B$41:$Z$100,$D390,0)/(VLOOKUP(FL$276,UI!$A$12:$O$51,VLOOKUP(FL$279,$B$276:$C$278,2,0),0)/1000))&gt;0),1,TRUNC(VLOOKUP($E390,'Container Panel'!$B$41:$Z$100,$D390,0)/(VLOOKUP(FL$276,UI!$A$12:$O$51,VLOOKUP(FL$279,$B$276:$C$278,2,0),0)/1000)))),"")</f>
        <v/>
      </c>
      <c r="FM390" s="145" t="str">
        <f>IFERROR(IF(AND(FM$272=list!$D$3,'Box Calculation'!FM$279&lt;&gt;"h",$E390&lt;&gt;0),0,IF(AND(FM$273=list!$D$2,$E390&lt;&gt;0,TRUNC(VLOOKUP($E390,'Container Panel'!$B$41:$Z$100,$D390,0)/(VLOOKUP(FM$276,UI!$A$12:$O$51,VLOOKUP(FM$279,$B$276:$C$278,2,0),0)/1000))&gt;0),1,TRUNC(VLOOKUP($E390,'Container Panel'!$B$41:$Z$100,$D390,0)/(VLOOKUP(FM$276,UI!$A$12:$O$51,VLOOKUP(FM$279,$B$276:$C$278,2,0),0)/1000)))),"")</f>
        <v/>
      </c>
      <c r="FN390" s="145" t="str">
        <f>IFERROR(IF(AND(FN$272=list!$D$3,'Box Calculation'!FN$279&lt;&gt;"h",$E390&lt;&gt;0),0,IF(AND(FN$273=list!$D$2,$E390&lt;&gt;0,TRUNC(VLOOKUP($E390,'Container Panel'!$B$41:$Z$100,$D390,0)/(VLOOKUP(FN$276,UI!$A$12:$O$51,VLOOKUP(FN$279,$B$276:$C$278,2,0),0)/1000))&gt;0),1,TRUNC(VLOOKUP($E390,'Container Panel'!$B$41:$Z$100,$D390,0)/(VLOOKUP(FN$276,UI!$A$12:$O$51,VLOOKUP(FN$279,$B$276:$C$278,2,0),0)/1000)))),"")</f>
        <v/>
      </c>
      <c r="FO390" s="145" t="str">
        <f>IFERROR(IF(AND(FO$272=list!$D$3,'Box Calculation'!FO$279&lt;&gt;"h",$E390&lt;&gt;0),0,IF(AND(FO$273=list!$D$2,$E390&lt;&gt;0,TRUNC(VLOOKUP($E390,'Container Panel'!$B$41:$Z$100,$D390,0)/(VLOOKUP(FO$276,UI!$A$12:$O$51,VLOOKUP(FO$279,$B$276:$C$278,2,0),0)/1000))&gt;0),1,TRUNC(VLOOKUP($E390,'Container Panel'!$B$41:$Z$100,$D390,0)/(VLOOKUP(FO$276,UI!$A$12:$O$51,VLOOKUP(FO$279,$B$276:$C$278,2,0),0)/1000)))),"")</f>
        <v/>
      </c>
      <c r="FP390" s="145" t="str">
        <f>IFERROR(IF(AND(FP$272=list!$D$3,'Box Calculation'!FP$279&lt;&gt;"h",$E390&lt;&gt;0),0,IF(AND(FP$273=list!$D$2,$E390&lt;&gt;0,TRUNC(VLOOKUP($E390,'Container Panel'!$B$41:$Z$100,$D390,0)/(VLOOKUP(FP$276,UI!$A$12:$O$51,VLOOKUP(FP$279,$B$276:$C$278,2,0),0)/1000))&gt;0),1,TRUNC(VLOOKUP($E390,'Container Panel'!$B$41:$Z$100,$D390,0)/(VLOOKUP(FP$276,UI!$A$12:$O$51,VLOOKUP(FP$279,$B$276:$C$278,2,0),0)/1000)))),"")</f>
        <v/>
      </c>
      <c r="FQ390" s="145" t="str">
        <f>IFERROR(IF(AND(FQ$272=list!$D$3,'Box Calculation'!FQ$279&lt;&gt;"h",$E390&lt;&gt;0),0,IF(AND(FQ$273=list!$D$2,$E390&lt;&gt;0,TRUNC(VLOOKUP($E390,'Container Panel'!$B$41:$Z$100,$D390,0)/(VLOOKUP(FQ$276,UI!$A$12:$O$51,VLOOKUP(FQ$279,$B$276:$C$278,2,0),0)/1000))&gt;0),1,TRUNC(VLOOKUP($E390,'Container Panel'!$B$41:$Z$100,$D390,0)/(VLOOKUP(FQ$276,UI!$A$12:$O$51,VLOOKUP(FQ$279,$B$276:$C$278,2,0),0)/1000)))),"")</f>
        <v/>
      </c>
      <c r="FR390" s="145" t="str">
        <f>IFERROR(IF(AND(FR$272=list!$D$3,'Box Calculation'!FR$279&lt;&gt;"h",$E390&lt;&gt;0),0,IF(AND(FR$273=list!$D$2,$E390&lt;&gt;0,TRUNC(VLOOKUP($E390,'Container Panel'!$B$41:$Z$100,$D390,0)/(VLOOKUP(FR$276,UI!$A$12:$O$51,VLOOKUP(FR$279,$B$276:$C$278,2,0),0)/1000))&gt;0),1,TRUNC(VLOOKUP($E390,'Container Panel'!$B$41:$Z$100,$D390,0)/(VLOOKUP(FR$276,UI!$A$12:$O$51,VLOOKUP(FR$279,$B$276:$C$278,2,0),0)/1000)))),"")</f>
        <v/>
      </c>
      <c r="FS390" s="145" t="str">
        <f>IFERROR(IF(AND(FS$272=list!$D$3,'Box Calculation'!FS$279&lt;&gt;"h",$E390&lt;&gt;0),0,IF(AND(FS$273=list!$D$2,$E390&lt;&gt;0,TRUNC(VLOOKUP($E390,'Container Panel'!$B$41:$Z$100,$D390,0)/(VLOOKUP(FS$276,UI!$A$12:$O$51,VLOOKUP(FS$279,$B$276:$C$278,2,0),0)/1000))&gt;0),1,TRUNC(VLOOKUP($E390,'Container Panel'!$B$41:$Z$100,$D390,0)/(VLOOKUP(FS$276,UI!$A$12:$O$51,VLOOKUP(FS$279,$B$276:$C$278,2,0),0)/1000)))),"")</f>
        <v/>
      </c>
      <c r="FT390" s="145" t="str">
        <f>IFERROR(IF(AND(FT$272=list!$D$3,'Box Calculation'!FT$279&lt;&gt;"h",$E390&lt;&gt;0),0,IF(AND(FT$273=list!$D$2,$E390&lt;&gt;0,TRUNC(VLOOKUP($E390,'Container Panel'!$B$41:$Z$100,$D390,0)/(VLOOKUP(FT$276,UI!$A$12:$O$51,VLOOKUP(FT$279,$B$276:$C$278,2,0),0)/1000))&gt;0),1,TRUNC(VLOOKUP($E390,'Container Panel'!$B$41:$Z$100,$D390,0)/(VLOOKUP(FT$276,UI!$A$12:$O$51,VLOOKUP(FT$279,$B$276:$C$278,2,0),0)/1000)))),"")</f>
        <v/>
      </c>
      <c r="FU390" s="145" t="str">
        <f>IFERROR(IF(AND(FU$272=list!$D$3,'Box Calculation'!FU$279&lt;&gt;"h",$E390&lt;&gt;0),0,IF(AND(FU$273=list!$D$2,$E390&lt;&gt;0,TRUNC(VLOOKUP($E390,'Container Panel'!$B$41:$Z$100,$D390,0)/(VLOOKUP(FU$276,UI!$A$12:$O$51,VLOOKUP(FU$279,$B$276:$C$278,2,0),0)/1000))&gt;0),1,TRUNC(VLOOKUP($E390,'Container Panel'!$B$41:$Z$100,$D390,0)/(VLOOKUP(FU$276,UI!$A$12:$O$51,VLOOKUP(FU$279,$B$276:$C$278,2,0),0)/1000)))),"")</f>
        <v/>
      </c>
      <c r="FV390" s="145" t="str">
        <f>IFERROR(IF(AND(FV$272=list!$D$3,'Box Calculation'!FV$279&lt;&gt;"h",$E390&lt;&gt;0),0,IF(AND(FV$273=list!$D$2,$E390&lt;&gt;0,TRUNC(VLOOKUP($E390,'Container Panel'!$B$41:$Z$100,$D390,0)/(VLOOKUP(FV$276,UI!$A$12:$O$51,VLOOKUP(FV$279,$B$276:$C$278,2,0),0)/1000))&gt;0),1,TRUNC(VLOOKUP($E390,'Container Panel'!$B$41:$Z$100,$D390,0)/(VLOOKUP(FV$276,UI!$A$12:$O$51,VLOOKUP(FV$279,$B$276:$C$278,2,0),0)/1000)))),"")</f>
        <v/>
      </c>
      <c r="FW390" s="145" t="str">
        <f>IFERROR(IF(AND(FW$272=list!$D$3,'Box Calculation'!FW$279&lt;&gt;"h",$E390&lt;&gt;0),0,IF(AND(FW$273=list!$D$2,$E390&lt;&gt;0,TRUNC(VLOOKUP($E390,'Container Panel'!$B$41:$Z$100,$D390,0)/(VLOOKUP(FW$276,UI!$A$12:$O$51,VLOOKUP(FW$279,$B$276:$C$278,2,0),0)/1000))&gt;0),1,TRUNC(VLOOKUP($E390,'Container Panel'!$B$41:$Z$100,$D390,0)/(VLOOKUP(FW$276,UI!$A$12:$O$51,VLOOKUP(FW$279,$B$276:$C$278,2,0),0)/1000)))),"")</f>
        <v/>
      </c>
      <c r="FX390" s="145" t="str">
        <f>IFERROR(IF(AND(FX$272=list!$D$3,'Box Calculation'!FX$279&lt;&gt;"h",$E390&lt;&gt;0),0,IF(AND(FX$273=list!$D$2,$E390&lt;&gt;0,TRUNC(VLOOKUP($E390,'Container Panel'!$B$41:$Z$100,$D390,0)/(VLOOKUP(FX$276,UI!$A$12:$O$51,VLOOKUP(FX$279,$B$276:$C$278,2,0),0)/1000))&gt;0),1,TRUNC(VLOOKUP($E390,'Container Panel'!$B$41:$Z$100,$D390,0)/(VLOOKUP(FX$276,UI!$A$12:$O$51,VLOOKUP(FX$279,$B$276:$C$278,2,0),0)/1000)))),"")</f>
        <v/>
      </c>
      <c r="FY390" s="145" t="str">
        <f>IFERROR(IF(AND(FY$272=list!$D$3,'Box Calculation'!FY$279&lt;&gt;"h",$E390&lt;&gt;0),0,IF(AND(FY$273=list!$D$2,$E390&lt;&gt;0,TRUNC(VLOOKUP($E390,'Container Panel'!$B$41:$Z$100,$D390,0)/(VLOOKUP(FY$276,UI!$A$12:$O$51,VLOOKUP(FY$279,$B$276:$C$278,2,0),0)/1000))&gt;0),1,TRUNC(VLOOKUP($E390,'Container Panel'!$B$41:$Z$100,$D390,0)/(VLOOKUP(FY$276,UI!$A$12:$O$51,VLOOKUP(FY$279,$B$276:$C$278,2,0),0)/1000)))),"")</f>
        <v/>
      </c>
      <c r="FZ390" s="145" t="str">
        <f>IFERROR(IF(AND(FZ$272=list!$D$3,'Box Calculation'!FZ$279&lt;&gt;"h",$E390&lt;&gt;0),0,IF(AND(FZ$273=list!$D$2,$E390&lt;&gt;0,TRUNC(VLOOKUP($E390,'Container Panel'!$B$41:$Z$100,$D390,0)/(VLOOKUP(FZ$276,UI!$A$12:$O$51,VLOOKUP(FZ$279,$B$276:$C$278,2,0),0)/1000))&gt;0),1,TRUNC(VLOOKUP($E390,'Container Panel'!$B$41:$Z$100,$D390,0)/(VLOOKUP(FZ$276,UI!$A$12:$O$51,VLOOKUP(FZ$279,$B$276:$C$278,2,0),0)/1000)))),"")</f>
        <v/>
      </c>
      <c r="GA390" s="145" t="str">
        <f>IFERROR(IF(AND(GA$272=list!$D$3,'Box Calculation'!GA$279&lt;&gt;"h",$E390&lt;&gt;0),0,IF(AND(GA$273=list!$D$2,$E390&lt;&gt;0,TRUNC(VLOOKUP($E390,'Container Panel'!$B$41:$Z$100,$D390,0)/(VLOOKUP(GA$276,UI!$A$12:$O$51,VLOOKUP(GA$279,$B$276:$C$278,2,0),0)/1000))&gt;0),1,TRUNC(VLOOKUP($E390,'Container Panel'!$B$41:$Z$100,$D390,0)/(VLOOKUP(GA$276,UI!$A$12:$O$51,VLOOKUP(GA$279,$B$276:$C$278,2,0),0)/1000)))),"")</f>
        <v/>
      </c>
      <c r="GB390" s="145" t="str">
        <f>IFERROR(IF(AND(GB$272=list!$D$3,'Box Calculation'!GB$279&lt;&gt;"h",$E390&lt;&gt;0),0,IF(AND(GB$273=list!$D$2,$E390&lt;&gt;0,TRUNC(VLOOKUP($E390,'Container Panel'!$B$41:$Z$100,$D390,0)/(VLOOKUP(GB$276,UI!$A$12:$O$51,VLOOKUP(GB$279,$B$276:$C$278,2,0),0)/1000))&gt;0),1,TRUNC(VLOOKUP($E390,'Container Panel'!$B$41:$Z$100,$D390,0)/(VLOOKUP(GB$276,UI!$A$12:$O$51,VLOOKUP(GB$279,$B$276:$C$278,2,0),0)/1000)))),"")</f>
        <v/>
      </c>
      <c r="GC390" s="145" t="str">
        <f>IFERROR(IF(AND(GC$272=list!$D$3,'Box Calculation'!GC$279&lt;&gt;"h",$E390&lt;&gt;0),0,IF(AND(GC$273=list!$D$2,$E390&lt;&gt;0,TRUNC(VLOOKUP($E390,'Container Panel'!$B$41:$Z$100,$D390,0)/(VLOOKUP(GC$276,UI!$A$12:$O$51,VLOOKUP(GC$279,$B$276:$C$278,2,0),0)/1000))&gt;0),1,TRUNC(VLOOKUP($E390,'Container Panel'!$B$41:$Z$100,$D390,0)/(VLOOKUP(GC$276,UI!$A$12:$O$51,VLOOKUP(GC$279,$B$276:$C$278,2,0),0)/1000)))),"")</f>
        <v/>
      </c>
      <c r="GD390" s="145" t="str">
        <f>IFERROR(IF(AND(GD$272=list!$D$3,'Box Calculation'!GD$279&lt;&gt;"h",$E390&lt;&gt;0),0,IF(AND(GD$273=list!$D$2,$E390&lt;&gt;0,TRUNC(VLOOKUP($E390,'Container Panel'!$B$41:$Z$100,$D390,0)/(VLOOKUP(GD$276,UI!$A$12:$O$51,VLOOKUP(GD$279,$B$276:$C$278,2,0),0)/1000))&gt;0),1,TRUNC(VLOOKUP($E390,'Container Panel'!$B$41:$Z$100,$D390,0)/(VLOOKUP(GD$276,UI!$A$12:$O$51,VLOOKUP(GD$279,$B$276:$C$278,2,0),0)/1000)))),"")</f>
        <v/>
      </c>
      <c r="GE390" s="145" t="str">
        <f>IFERROR(IF(AND(GE$272=list!$D$3,'Box Calculation'!GE$279&lt;&gt;"h",$E390&lt;&gt;0),0,IF(AND(GE$273=list!$D$2,$E390&lt;&gt;0,TRUNC(VLOOKUP($E390,'Container Panel'!$B$41:$Z$100,$D390,0)/(VLOOKUP(GE$276,UI!$A$12:$O$51,VLOOKUP(GE$279,$B$276:$C$278,2,0),0)/1000))&gt;0),1,TRUNC(VLOOKUP($E390,'Container Panel'!$B$41:$Z$100,$D390,0)/(VLOOKUP(GE$276,UI!$A$12:$O$51,VLOOKUP(GE$279,$B$276:$C$278,2,0),0)/1000)))),"")</f>
        <v/>
      </c>
      <c r="GF390" s="145" t="str">
        <f>IFERROR(IF(AND(GF$272=list!$D$3,'Box Calculation'!GF$279&lt;&gt;"h",$E390&lt;&gt;0),0,IF(AND(GF$273=list!$D$2,$E390&lt;&gt;0,TRUNC(VLOOKUP($E390,'Container Panel'!$B$41:$Z$100,$D390,0)/(VLOOKUP(GF$276,UI!$A$12:$O$51,VLOOKUP(GF$279,$B$276:$C$278,2,0),0)/1000))&gt;0),1,TRUNC(VLOOKUP($E390,'Container Panel'!$B$41:$Z$100,$D390,0)/(VLOOKUP(GF$276,UI!$A$12:$O$51,VLOOKUP(GF$279,$B$276:$C$278,2,0),0)/1000)))),"")</f>
        <v/>
      </c>
      <c r="GG390" s="145" t="str">
        <f>IFERROR(IF(AND(GG$272=list!$D$3,'Box Calculation'!GG$279&lt;&gt;"h",$E390&lt;&gt;0),0,IF(AND(GG$273=list!$D$2,$E390&lt;&gt;0,TRUNC(VLOOKUP($E390,'Container Panel'!$B$41:$Z$100,$D390,0)/(VLOOKUP(GG$276,UI!$A$12:$O$51,VLOOKUP(GG$279,$B$276:$C$278,2,0),0)/1000))&gt;0),1,TRUNC(VLOOKUP($E390,'Container Panel'!$B$41:$Z$100,$D390,0)/(VLOOKUP(GG$276,UI!$A$12:$O$51,VLOOKUP(GG$279,$B$276:$C$278,2,0),0)/1000)))),"")</f>
        <v/>
      </c>
      <c r="GH390" s="145" t="str">
        <f>IFERROR(IF(AND(GH$272=list!$D$3,'Box Calculation'!GH$279&lt;&gt;"h",$E390&lt;&gt;0),0,IF(AND(GH$273=list!$D$2,$E390&lt;&gt;0,TRUNC(VLOOKUP($E390,'Container Panel'!$B$41:$Z$100,$D390,0)/(VLOOKUP(GH$276,UI!$A$12:$O$51,VLOOKUP(GH$279,$B$276:$C$278,2,0),0)/1000))&gt;0),1,TRUNC(VLOOKUP($E390,'Container Panel'!$B$41:$Z$100,$D390,0)/(VLOOKUP(GH$276,UI!$A$12:$O$51,VLOOKUP(GH$279,$B$276:$C$278,2,0),0)/1000)))),"")</f>
        <v/>
      </c>
      <c r="GI390" s="145" t="str">
        <f>IFERROR(IF(AND(GI$272=list!$D$3,'Box Calculation'!GI$279&lt;&gt;"h",$E390&lt;&gt;0),0,IF(AND(GI$273=list!$D$2,$E390&lt;&gt;0,TRUNC(VLOOKUP($E390,'Container Panel'!$B$41:$Z$100,$D390,0)/(VLOOKUP(GI$276,UI!$A$12:$O$51,VLOOKUP(GI$279,$B$276:$C$278,2,0),0)/1000))&gt;0),1,TRUNC(VLOOKUP($E390,'Container Panel'!$B$41:$Z$100,$D390,0)/(VLOOKUP(GI$276,UI!$A$12:$O$51,VLOOKUP(GI$279,$B$276:$C$278,2,0),0)/1000)))),"")</f>
        <v/>
      </c>
      <c r="GJ390" s="145" t="str">
        <f>IFERROR(IF(AND(GJ$272=list!$D$3,'Box Calculation'!GJ$279&lt;&gt;"h",$E390&lt;&gt;0),0,IF(AND(GJ$273=list!$D$2,$E390&lt;&gt;0,TRUNC(VLOOKUP($E390,'Container Panel'!$B$41:$Z$100,$D390,0)/(VLOOKUP(GJ$276,UI!$A$12:$O$51,VLOOKUP(GJ$279,$B$276:$C$278,2,0),0)/1000))&gt;0),1,TRUNC(VLOOKUP($E390,'Container Panel'!$B$41:$Z$100,$D390,0)/(VLOOKUP(GJ$276,UI!$A$12:$O$51,VLOOKUP(GJ$279,$B$276:$C$278,2,0),0)/1000)))),"")</f>
        <v/>
      </c>
      <c r="GK390" s="145" t="str">
        <f>IFERROR(IF(AND(GK$272=list!$D$3,'Box Calculation'!GK$279&lt;&gt;"h",$E390&lt;&gt;0),0,IF(AND(GK$273=list!$D$2,$E390&lt;&gt;0,TRUNC(VLOOKUP($E390,'Container Panel'!$B$41:$Z$100,$D390,0)/(VLOOKUP(GK$276,UI!$A$12:$O$51,VLOOKUP(GK$279,$B$276:$C$278,2,0),0)/1000))&gt;0),1,TRUNC(VLOOKUP($E390,'Container Panel'!$B$41:$Z$100,$D390,0)/(VLOOKUP(GK$276,UI!$A$12:$O$51,VLOOKUP(GK$279,$B$276:$C$278,2,0),0)/1000)))),"")</f>
        <v/>
      </c>
      <c r="GL390" s="145" t="str">
        <f>IFERROR(IF(AND(GL$272=list!$D$3,'Box Calculation'!GL$279&lt;&gt;"h",$E390&lt;&gt;0),0,IF(AND(GL$273=list!$D$2,$E390&lt;&gt;0,TRUNC(VLOOKUP($E390,'Container Panel'!$B$41:$Z$100,$D390,0)/(VLOOKUP(GL$276,UI!$A$12:$O$51,VLOOKUP(GL$279,$B$276:$C$278,2,0),0)/1000))&gt;0),1,TRUNC(VLOOKUP($E390,'Container Panel'!$B$41:$Z$100,$D390,0)/(VLOOKUP(GL$276,UI!$A$12:$O$51,VLOOKUP(GL$279,$B$276:$C$278,2,0),0)/1000)))),"")</f>
        <v/>
      </c>
      <c r="GM390" s="145" t="str">
        <f>IFERROR(IF(AND(GM$272=list!$D$3,'Box Calculation'!GM$279&lt;&gt;"h",$E390&lt;&gt;0),0,IF(AND(GM$273=list!$D$2,$E390&lt;&gt;0,TRUNC(VLOOKUP($E390,'Container Panel'!$B$41:$Z$100,$D390,0)/(VLOOKUP(GM$276,UI!$A$12:$O$51,VLOOKUP(GM$279,$B$276:$C$278,2,0),0)/1000))&gt;0),1,TRUNC(VLOOKUP($E390,'Container Panel'!$B$41:$Z$100,$D390,0)/(VLOOKUP(GM$276,UI!$A$12:$O$51,VLOOKUP(GM$279,$B$276:$C$278,2,0),0)/1000)))),"")</f>
        <v/>
      </c>
      <c r="GN390" s="145" t="str">
        <f>IFERROR(IF(AND(GN$272=list!$D$3,'Box Calculation'!GN$279&lt;&gt;"h",$E390&lt;&gt;0),0,IF(AND(GN$273=list!$D$2,$E390&lt;&gt;0,TRUNC(VLOOKUP($E390,'Container Panel'!$B$41:$Z$100,$D390,0)/(VLOOKUP(GN$276,UI!$A$12:$O$51,VLOOKUP(GN$279,$B$276:$C$278,2,0),0)/1000))&gt;0),1,TRUNC(VLOOKUP($E390,'Container Panel'!$B$41:$Z$100,$D390,0)/(VLOOKUP(GN$276,UI!$A$12:$O$51,VLOOKUP(GN$279,$B$276:$C$278,2,0),0)/1000)))),"")</f>
        <v/>
      </c>
      <c r="GO390" s="145" t="str">
        <f>IFERROR(IF(AND(GO$272=list!$D$3,'Box Calculation'!GO$279&lt;&gt;"h",$E390&lt;&gt;0),0,IF(AND(GO$273=list!$D$2,$E390&lt;&gt;0,TRUNC(VLOOKUP($E390,'Container Panel'!$B$41:$Z$100,$D390,0)/(VLOOKUP(GO$276,UI!$A$12:$O$51,VLOOKUP(GO$279,$B$276:$C$278,2,0),0)/1000))&gt;0),1,TRUNC(VLOOKUP($E390,'Container Panel'!$B$41:$Z$100,$D390,0)/(VLOOKUP(GO$276,UI!$A$12:$O$51,VLOOKUP(GO$279,$B$276:$C$278,2,0),0)/1000)))),"")</f>
        <v/>
      </c>
      <c r="GP390" s="145" t="str">
        <f>IFERROR(IF(AND(GP$272=list!$D$3,'Box Calculation'!GP$279&lt;&gt;"h",$E390&lt;&gt;0),0,IF(AND(GP$273=list!$D$2,$E390&lt;&gt;0,TRUNC(VLOOKUP($E390,'Container Panel'!$B$41:$Z$100,$D390,0)/(VLOOKUP(GP$276,UI!$A$12:$O$51,VLOOKUP(GP$279,$B$276:$C$278,2,0),0)/1000))&gt;0),1,TRUNC(VLOOKUP($E390,'Container Panel'!$B$41:$Z$100,$D390,0)/(VLOOKUP(GP$276,UI!$A$12:$O$51,VLOOKUP(GP$279,$B$276:$C$278,2,0),0)/1000)))),"")</f>
        <v/>
      </c>
      <c r="GQ390" s="145" t="str">
        <f>IFERROR(IF(AND(GQ$272=list!$D$3,'Box Calculation'!GQ$279&lt;&gt;"h",$E390&lt;&gt;0),0,IF(AND(GQ$273=list!$D$2,$E390&lt;&gt;0,TRUNC(VLOOKUP($E390,'Container Panel'!$B$41:$Z$100,$D390,0)/(VLOOKUP(GQ$276,UI!$A$12:$O$51,VLOOKUP(GQ$279,$B$276:$C$278,2,0),0)/1000))&gt;0),1,TRUNC(VLOOKUP($E390,'Container Panel'!$B$41:$Z$100,$D390,0)/(VLOOKUP(GQ$276,UI!$A$12:$O$51,VLOOKUP(GQ$279,$B$276:$C$278,2,0),0)/1000)))),"")</f>
        <v/>
      </c>
      <c r="GR390" s="145" t="str">
        <f>IFERROR(IF(AND(GR$272=list!$D$3,'Box Calculation'!GR$279&lt;&gt;"h",$E390&lt;&gt;0),0,IF(AND(GR$273=list!$D$2,$E390&lt;&gt;0,TRUNC(VLOOKUP($E390,'Container Panel'!$B$41:$Z$100,$D390,0)/(VLOOKUP(GR$276,UI!$A$12:$O$51,VLOOKUP(GR$279,$B$276:$C$278,2,0),0)/1000))&gt;0),1,TRUNC(VLOOKUP($E390,'Container Panel'!$B$41:$Z$100,$D390,0)/(VLOOKUP(GR$276,UI!$A$12:$O$51,VLOOKUP(GR$279,$B$276:$C$278,2,0),0)/1000)))),"")</f>
        <v/>
      </c>
      <c r="GS390" s="145" t="str">
        <f>IFERROR(IF(AND(GS$272=list!$D$3,'Box Calculation'!GS$279&lt;&gt;"h",$E390&lt;&gt;0),0,IF(AND(GS$273=list!$D$2,$E390&lt;&gt;0,TRUNC(VLOOKUP($E390,'Container Panel'!$B$41:$Z$100,$D390,0)/(VLOOKUP(GS$276,UI!$A$12:$O$51,VLOOKUP(GS$279,$B$276:$C$278,2,0),0)/1000))&gt;0),1,TRUNC(VLOOKUP($E390,'Container Panel'!$B$41:$Z$100,$D390,0)/(VLOOKUP(GS$276,UI!$A$12:$O$51,VLOOKUP(GS$279,$B$276:$C$278,2,0),0)/1000)))),"")</f>
        <v/>
      </c>
      <c r="GT390" s="145" t="str">
        <f>IFERROR(IF(AND(GT$272=list!$D$3,'Box Calculation'!GT$279&lt;&gt;"h",$E390&lt;&gt;0),0,IF(AND(GT$273=list!$D$2,$E390&lt;&gt;0,TRUNC(VLOOKUP($E390,'Container Panel'!$B$41:$Z$100,$D390,0)/(VLOOKUP(GT$276,UI!$A$12:$O$51,VLOOKUP(GT$279,$B$276:$C$278,2,0),0)/1000))&gt;0),1,TRUNC(VLOOKUP($E390,'Container Panel'!$B$41:$Z$100,$D390,0)/(VLOOKUP(GT$276,UI!$A$12:$O$51,VLOOKUP(GT$279,$B$276:$C$278,2,0),0)/1000)))),"")</f>
        <v/>
      </c>
      <c r="GU390" s="145" t="str">
        <f>IFERROR(IF(AND(GU$272=list!$D$3,'Box Calculation'!GU$279&lt;&gt;"h",$E390&lt;&gt;0),0,IF(AND(GU$273=list!$D$2,$E390&lt;&gt;0,TRUNC(VLOOKUP($E390,'Container Panel'!$B$41:$Z$100,$D390,0)/(VLOOKUP(GU$276,UI!$A$12:$O$51,VLOOKUP(GU$279,$B$276:$C$278,2,0),0)/1000))&gt;0),1,TRUNC(VLOOKUP($E390,'Container Panel'!$B$41:$Z$100,$D390,0)/(VLOOKUP(GU$276,UI!$A$12:$O$51,VLOOKUP(GU$279,$B$276:$C$278,2,0),0)/1000)))),"")</f>
        <v/>
      </c>
      <c r="GV390" s="145" t="str">
        <f>IFERROR(IF(AND(GV$272=list!$D$3,'Box Calculation'!GV$279&lt;&gt;"h",$E390&lt;&gt;0),0,IF(AND(GV$273=list!$D$2,$E390&lt;&gt;0,TRUNC(VLOOKUP($E390,'Container Panel'!$B$41:$Z$100,$D390,0)/(VLOOKUP(GV$276,UI!$A$12:$O$51,VLOOKUP(GV$279,$B$276:$C$278,2,0),0)/1000))&gt;0),1,TRUNC(VLOOKUP($E390,'Container Panel'!$B$41:$Z$100,$D390,0)/(VLOOKUP(GV$276,UI!$A$12:$O$51,VLOOKUP(GV$279,$B$276:$C$278,2,0),0)/1000)))),"")</f>
        <v/>
      </c>
      <c r="GW390" s="145" t="str">
        <f>IFERROR(IF(AND(GW$272=list!$D$3,'Box Calculation'!GW$279&lt;&gt;"h",$E390&lt;&gt;0),0,IF(AND(GW$273=list!$D$2,$E390&lt;&gt;0,TRUNC(VLOOKUP($E390,'Container Panel'!$B$41:$Z$100,$D390,0)/(VLOOKUP(GW$276,UI!$A$12:$O$51,VLOOKUP(GW$279,$B$276:$C$278,2,0),0)/1000))&gt;0),1,TRUNC(VLOOKUP($E390,'Container Panel'!$B$41:$Z$100,$D390,0)/(VLOOKUP(GW$276,UI!$A$12:$O$51,VLOOKUP(GW$279,$B$276:$C$278,2,0),0)/1000)))),"")</f>
        <v/>
      </c>
      <c r="GX390" s="145" t="str">
        <f>IFERROR(IF(AND(GX$272=list!$D$3,'Box Calculation'!GX$279&lt;&gt;"h",$E390&lt;&gt;0),0,IF(AND(GX$273=list!$D$2,$E390&lt;&gt;0,TRUNC(VLOOKUP($E390,'Container Panel'!$B$41:$Z$100,$D390,0)/(VLOOKUP(GX$276,UI!$A$12:$O$51,VLOOKUP(GX$279,$B$276:$C$278,2,0),0)/1000))&gt;0),1,TRUNC(VLOOKUP($E390,'Container Panel'!$B$41:$Z$100,$D390,0)/(VLOOKUP(GX$276,UI!$A$12:$O$51,VLOOKUP(GX$279,$B$276:$C$278,2,0),0)/1000)))),"")</f>
        <v/>
      </c>
      <c r="GY390" s="145" t="str">
        <f>IFERROR(IF(AND(GY$272=list!$D$3,'Box Calculation'!GY$279&lt;&gt;"h",$E390&lt;&gt;0),0,IF(AND(GY$273=list!$D$2,$E390&lt;&gt;0,TRUNC(VLOOKUP($E390,'Container Panel'!$B$41:$Z$100,$D390,0)/(VLOOKUP(GY$276,UI!$A$12:$O$51,VLOOKUP(GY$279,$B$276:$C$278,2,0),0)/1000))&gt;0),1,TRUNC(VLOOKUP($E390,'Container Panel'!$B$41:$Z$100,$D390,0)/(VLOOKUP(GY$276,UI!$A$12:$O$51,VLOOKUP(GY$279,$B$276:$C$278,2,0),0)/1000)))),"")</f>
        <v/>
      </c>
      <c r="GZ390" s="145" t="str">
        <f>IFERROR(IF(AND(GZ$272=list!$D$3,'Box Calculation'!GZ$279&lt;&gt;"h",$E390&lt;&gt;0),0,IF(AND(GZ$273=list!$D$2,$E390&lt;&gt;0,TRUNC(VLOOKUP($E390,'Container Panel'!$B$41:$Z$100,$D390,0)/(VLOOKUP(GZ$276,UI!$A$12:$O$51,VLOOKUP(GZ$279,$B$276:$C$278,2,0),0)/1000))&gt;0),1,TRUNC(VLOOKUP($E390,'Container Panel'!$B$41:$Z$100,$D390,0)/(VLOOKUP(GZ$276,UI!$A$12:$O$51,VLOOKUP(GZ$279,$B$276:$C$278,2,0),0)/1000)))),"")</f>
        <v/>
      </c>
      <c r="HA390" s="145" t="str">
        <f>IFERROR(IF(AND(HA$272=list!$D$3,'Box Calculation'!HA$279&lt;&gt;"h",$E390&lt;&gt;0),0,IF(AND(HA$273=list!$D$2,$E390&lt;&gt;0,TRUNC(VLOOKUP($E390,'Container Panel'!$B$41:$Z$100,$D390,0)/(VLOOKUP(HA$276,UI!$A$12:$O$51,VLOOKUP(HA$279,$B$276:$C$278,2,0),0)/1000))&gt;0),1,TRUNC(VLOOKUP($E390,'Container Panel'!$B$41:$Z$100,$D390,0)/(VLOOKUP(HA$276,UI!$A$12:$O$51,VLOOKUP(HA$279,$B$276:$C$278,2,0),0)/1000)))),"")</f>
        <v/>
      </c>
      <c r="HB390" s="145" t="str">
        <f>IFERROR(IF(AND(HB$272=list!$D$3,'Box Calculation'!HB$279&lt;&gt;"h",$E390&lt;&gt;0),0,IF(AND(HB$273=list!$D$2,$E390&lt;&gt;0,TRUNC(VLOOKUP($E390,'Container Panel'!$B$41:$Z$100,$D390,0)/(VLOOKUP(HB$276,UI!$A$12:$O$51,VLOOKUP(HB$279,$B$276:$C$278,2,0),0)/1000))&gt;0),1,TRUNC(VLOOKUP($E390,'Container Panel'!$B$41:$Z$100,$D390,0)/(VLOOKUP(HB$276,UI!$A$12:$O$51,VLOOKUP(HB$279,$B$276:$C$278,2,0),0)/1000)))),"")</f>
        <v/>
      </c>
      <c r="HC390" s="145" t="str">
        <f>IFERROR(IF(AND(HC$272=list!$D$3,'Box Calculation'!HC$279&lt;&gt;"h",$E390&lt;&gt;0),0,IF(AND(HC$273=list!$D$2,$E390&lt;&gt;0,TRUNC(VLOOKUP($E390,'Container Panel'!$B$41:$Z$100,$D390,0)/(VLOOKUP(HC$276,UI!$A$12:$O$51,VLOOKUP(HC$279,$B$276:$C$278,2,0),0)/1000))&gt;0),1,TRUNC(VLOOKUP($E390,'Container Panel'!$B$41:$Z$100,$D390,0)/(VLOOKUP(HC$276,UI!$A$12:$O$51,VLOOKUP(HC$279,$B$276:$C$278,2,0),0)/1000)))),"")</f>
        <v/>
      </c>
      <c r="HD390" s="145" t="str">
        <f>IFERROR(IF(AND(HD$272=list!$D$3,'Box Calculation'!HD$279&lt;&gt;"h",$E390&lt;&gt;0),0,IF(AND(HD$273=list!$D$2,$E390&lt;&gt;0,TRUNC(VLOOKUP($E390,'Container Panel'!$B$41:$Z$100,$D390,0)/(VLOOKUP(HD$276,UI!$A$12:$O$51,VLOOKUP(HD$279,$B$276:$C$278,2,0),0)/1000))&gt;0),1,TRUNC(VLOOKUP($E390,'Container Panel'!$B$41:$Z$100,$D390,0)/(VLOOKUP(HD$276,UI!$A$12:$O$51,VLOOKUP(HD$279,$B$276:$C$278,2,0),0)/1000)))),"")</f>
        <v/>
      </c>
      <c r="HE390" s="145" t="str">
        <f>IFERROR(IF(AND(HE$272=list!$D$3,'Box Calculation'!HE$279&lt;&gt;"h",$E390&lt;&gt;0),0,IF(AND(HE$273=list!$D$2,$E390&lt;&gt;0,TRUNC(VLOOKUP($E390,'Container Panel'!$B$41:$Z$100,$D390,0)/(VLOOKUP(HE$276,UI!$A$12:$O$51,VLOOKUP(HE$279,$B$276:$C$278,2,0),0)/1000))&gt;0),1,TRUNC(VLOOKUP($E390,'Container Panel'!$B$41:$Z$100,$D390,0)/(VLOOKUP(HE$276,UI!$A$12:$O$51,VLOOKUP(HE$279,$B$276:$C$278,2,0),0)/1000)))),"")</f>
        <v/>
      </c>
      <c r="HF390" s="145" t="str">
        <f>IFERROR(IF(AND(HF$272=list!$D$3,'Box Calculation'!HF$279&lt;&gt;"h",$E390&lt;&gt;0),0,IF(AND(HF$273=list!$D$2,$E390&lt;&gt;0,TRUNC(VLOOKUP($E390,'Container Panel'!$B$41:$Z$100,$D390,0)/(VLOOKUP(HF$276,UI!$A$12:$O$51,VLOOKUP(HF$279,$B$276:$C$278,2,0),0)/1000))&gt;0),1,TRUNC(VLOOKUP($E390,'Container Panel'!$B$41:$Z$100,$D390,0)/(VLOOKUP(HF$276,UI!$A$12:$O$51,VLOOKUP(HF$279,$B$276:$C$278,2,0),0)/1000)))),"")</f>
        <v/>
      </c>
      <c r="HG390" s="145" t="str">
        <f>IFERROR(IF(AND(HG$272=list!$D$3,'Box Calculation'!HG$279&lt;&gt;"h",$E390&lt;&gt;0),0,IF(AND(HG$273=list!$D$2,$E390&lt;&gt;0,TRUNC(VLOOKUP($E390,'Container Panel'!$B$41:$Z$100,$D390,0)/(VLOOKUP(HG$276,UI!$A$12:$O$51,VLOOKUP(HG$279,$B$276:$C$278,2,0),0)/1000))&gt;0),1,TRUNC(VLOOKUP($E390,'Container Panel'!$B$41:$Z$100,$D390,0)/(VLOOKUP(HG$276,UI!$A$12:$O$51,VLOOKUP(HG$279,$B$276:$C$278,2,0),0)/1000)))),"")</f>
        <v/>
      </c>
      <c r="HH390" s="145" t="str">
        <f>IFERROR(IF(AND(HH$272=list!$D$3,'Box Calculation'!HH$279&lt;&gt;"h",$E390&lt;&gt;0),0,IF(AND(HH$273=list!$D$2,$E390&lt;&gt;0,TRUNC(VLOOKUP($E390,'Container Panel'!$B$41:$Z$100,$D390,0)/(VLOOKUP(HH$276,UI!$A$12:$O$51,VLOOKUP(HH$279,$B$276:$C$278,2,0),0)/1000))&gt;0),1,TRUNC(VLOOKUP($E390,'Container Panel'!$B$41:$Z$100,$D390,0)/(VLOOKUP(HH$276,UI!$A$12:$O$51,VLOOKUP(HH$279,$B$276:$C$278,2,0),0)/1000)))),"")</f>
        <v/>
      </c>
      <c r="HI390" s="145" t="str">
        <f>IFERROR(IF(AND(HI$272=list!$D$3,'Box Calculation'!HI$279&lt;&gt;"h",$E390&lt;&gt;0),0,IF(AND(HI$273=list!$D$2,$E390&lt;&gt;0,TRUNC(VLOOKUP($E390,'Container Panel'!$B$41:$Z$100,$D390,0)/(VLOOKUP(HI$276,UI!$A$12:$O$51,VLOOKUP(HI$279,$B$276:$C$278,2,0),0)/1000))&gt;0),1,TRUNC(VLOOKUP($E390,'Container Panel'!$B$41:$Z$100,$D390,0)/(VLOOKUP(HI$276,UI!$A$12:$O$51,VLOOKUP(HI$279,$B$276:$C$278,2,0),0)/1000)))),"")</f>
        <v/>
      </c>
      <c r="HJ390" s="145" t="str">
        <f>IFERROR(IF(AND(HJ$272=list!$D$3,'Box Calculation'!HJ$279&lt;&gt;"h",$E390&lt;&gt;0),0,IF(AND(HJ$273=list!$D$2,$E390&lt;&gt;0,TRUNC(VLOOKUP($E390,'Container Panel'!$B$41:$Z$100,$D390,0)/(VLOOKUP(HJ$276,UI!$A$12:$O$51,VLOOKUP(HJ$279,$B$276:$C$278,2,0),0)/1000))&gt;0),1,TRUNC(VLOOKUP($E390,'Container Panel'!$B$41:$Z$100,$D390,0)/(VLOOKUP(HJ$276,UI!$A$12:$O$51,VLOOKUP(HJ$279,$B$276:$C$278,2,0),0)/1000)))),"")</f>
        <v/>
      </c>
      <c r="HK390" s="145" t="str">
        <f>IFERROR(IF(AND(HK$272=list!$D$3,'Box Calculation'!HK$279&lt;&gt;"h",$E390&lt;&gt;0),0,IF(AND(HK$273=list!$D$2,$E390&lt;&gt;0,TRUNC(VLOOKUP($E390,'Container Panel'!$B$41:$Z$100,$D390,0)/(VLOOKUP(HK$276,UI!$A$12:$O$51,VLOOKUP(HK$279,$B$276:$C$278,2,0),0)/1000))&gt;0),1,TRUNC(VLOOKUP($E390,'Container Panel'!$B$41:$Z$100,$D390,0)/(VLOOKUP(HK$276,UI!$A$12:$O$51,VLOOKUP(HK$279,$B$276:$C$278,2,0),0)/1000)))),"")</f>
        <v/>
      </c>
      <c r="HL390" s="145" t="str">
        <f>IFERROR(IF(AND(HL$272=list!$D$3,'Box Calculation'!HL$279&lt;&gt;"h",$E390&lt;&gt;0),0,IF(AND(HL$273=list!$D$2,$E390&lt;&gt;0,TRUNC(VLOOKUP($E390,'Container Panel'!$B$41:$Z$100,$D390,0)/(VLOOKUP(HL$276,UI!$A$12:$O$51,VLOOKUP(HL$279,$B$276:$C$278,2,0),0)/1000))&gt;0),1,TRUNC(VLOOKUP($E390,'Container Panel'!$B$41:$Z$100,$D390,0)/(VLOOKUP(HL$276,UI!$A$12:$O$51,VLOOKUP(HL$279,$B$276:$C$278,2,0),0)/1000)))),"")</f>
        <v/>
      </c>
      <c r="HM390" s="145" t="str">
        <f>IFERROR(IF(AND(HM$272=list!$D$3,'Box Calculation'!HM$279&lt;&gt;"h",$E390&lt;&gt;0),0,IF(AND(HM$273=list!$D$2,$E390&lt;&gt;0,TRUNC(VLOOKUP($E390,'Container Panel'!$B$41:$Z$100,$D390,0)/(VLOOKUP(HM$276,UI!$A$12:$O$51,VLOOKUP(HM$279,$B$276:$C$278,2,0),0)/1000))&gt;0),1,TRUNC(VLOOKUP($E390,'Container Panel'!$B$41:$Z$100,$D390,0)/(VLOOKUP(HM$276,UI!$A$12:$O$51,VLOOKUP(HM$279,$B$276:$C$278,2,0),0)/1000)))),"")</f>
        <v/>
      </c>
      <c r="HN390" s="145" t="str">
        <f>IFERROR(IF(AND(HN$272=list!$D$3,'Box Calculation'!HN$279&lt;&gt;"h",$E390&lt;&gt;0),0,IF(AND(HN$273=list!$D$2,$E390&lt;&gt;0,TRUNC(VLOOKUP($E390,'Container Panel'!$B$41:$Z$100,$D390,0)/(VLOOKUP(HN$276,UI!$A$12:$O$51,VLOOKUP(HN$279,$B$276:$C$278,2,0),0)/1000))&gt;0),1,TRUNC(VLOOKUP($E390,'Container Panel'!$B$41:$Z$100,$D390,0)/(VLOOKUP(HN$276,UI!$A$12:$O$51,VLOOKUP(HN$279,$B$276:$C$278,2,0),0)/1000)))),"")</f>
        <v/>
      </c>
      <c r="HO390" s="145" t="str">
        <f>IFERROR(IF(AND(HO$272=list!$D$3,'Box Calculation'!HO$279&lt;&gt;"h",$E390&lt;&gt;0),0,IF(AND(HO$273=list!$D$2,$E390&lt;&gt;0,TRUNC(VLOOKUP($E390,'Container Panel'!$B$41:$Z$100,$D390,0)/(VLOOKUP(HO$276,UI!$A$12:$O$51,VLOOKUP(HO$279,$B$276:$C$278,2,0),0)/1000))&gt;0),1,TRUNC(VLOOKUP($E390,'Container Panel'!$B$41:$Z$100,$D390,0)/(VLOOKUP(HO$276,UI!$A$12:$O$51,VLOOKUP(HO$279,$B$276:$C$278,2,0),0)/1000)))),"")</f>
        <v/>
      </c>
      <c r="HP390" s="145" t="str">
        <f>IFERROR(IF(AND(HP$272=list!$D$3,'Box Calculation'!HP$279&lt;&gt;"h",$E390&lt;&gt;0),0,IF(AND(HP$273=list!$D$2,$E390&lt;&gt;0,TRUNC(VLOOKUP($E390,'Container Panel'!$B$41:$Z$100,$D390,0)/(VLOOKUP(HP$276,UI!$A$12:$O$51,VLOOKUP(HP$279,$B$276:$C$278,2,0),0)/1000))&gt;0),1,TRUNC(VLOOKUP($E390,'Container Panel'!$B$41:$Z$100,$D390,0)/(VLOOKUP(HP$276,UI!$A$12:$O$51,VLOOKUP(HP$279,$B$276:$C$278,2,0),0)/1000)))),"")</f>
        <v/>
      </c>
      <c r="HQ390" s="145" t="str">
        <f>IFERROR(IF(AND(HQ$272=list!$D$3,'Box Calculation'!HQ$279&lt;&gt;"h",$E390&lt;&gt;0),0,IF(AND(HQ$273=list!$D$2,$E390&lt;&gt;0,TRUNC(VLOOKUP($E390,'Container Panel'!$B$41:$Z$100,$D390,0)/(VLOOKUP(HQ$276,UI!$A$12:$O$51,VLOOKUP(HQ$279,$B$276:$C$278,2,0),0)/1000))&gt;0),1,TRUNC(VLOOKUP($E390,'Container Panel'!$B$41:$Z$100,$D390,0)/(VLOOKUP(HQ$276,UI!$A$12:$O$51,VLOOKUP(HQ$279,$B$276:$C$278,2,0),0)/1000)))),"")</f>
        <v/>
      </c>
      <c r="HR390" s="145" t="str">
        <f>IFERROR(IF(AND(HR$272=list!$D$3,'Box Calculation'!HR$279&lt;&gt;"h",$E390&lt;&gt;0),0,IF(AND(HR$273=list!$D$2,$E390&lt;&gt;0,TRUNC(VLOOKUP($E390,'Container Panel'!$B$41:$Z$100,$D390,0)/(VLOOKUP(HR$276,UI!$A$12:$O$51,VLOOKUP(HR$279,$B$276:$C$278,2,0),0)/1000))&gt;0),1,TRUNC(VLOOKUP($E390,'Container Panel'!$B$41:$Z$100,$D390,0)/(VLOOKUP(HR$276,UI!$A$12:$O$51,VLOOKUP(HR$279,$B$276:$C$278,2,0),0)/1000)))),"")</f>
        <v/>
      </c>
      <c r="HS390" s="145" t="str">
        <f>IFERROR(IF(AND(HS$272=list!$D$3,'Box Calculation'!HS$279&lt;&gt;"h",$E390&lt;&gt;0),0,IF(AND(HS$273=list!$D$2,$E390&lt;&gt;0,TRUNC(VLOOKUP($E390,'Container Panel'!$B$41:$Z$100,$D390,0)/(VLOOKUP(HS$276,UI!$A$12:$O$51,VLOOKUP(HS$279,$B$276:$C$278,2,0),0)/1000))&gt;0),1,TRUNC(VLOOKUP($E390,'Container Panel'!$B$41:$Z$100,$D390,0)/(VLOOKUP(HS$276,UI!$A$12:$O$51,VLOOKUP(HS$279,$B$276:$C$278,2,0),0)/1000)))),"")</f>
        <v/>
      </c>
      <c r="HT390" s="145" t="str">
        <f>IFERROR(IF(AND(HT$272=list!$D$3,'Box Calculation'!HT$279&lt;&gt;"h",$E390&lt;&gt;0),0,IF(AND(HT$273=list!$D$2,$E390&lt;&gt;0,TRUNC(VLOOKUP($E390,'Container Panel'!$B$41:$Z$100,$D390,0)/(VLOOKUP(HT$276,UI!$A$12:$O$51,VLOOKUP(HT$279,$B$276:$C$278,2,0),0)/1000))&gt;0),1,TRUNC(VLOOKUP($E390,'Container Panel'!$B$41:$Z$100,$D390,0)/(VLOOKUP(HT$276,UI!$A$12:$O$51,VLOOKUP(HT$279,$B$276:$C$278,2,0),0)/1000)))),"")</f>
        <v/>
      </c>
      <c r="HU390" s="145" t="str">
        <f>IFERROR(IF(AND(HU$272=list!$D$3,'Box Calculation'!HU$279&lt;&gt;"h",$E390&lt;&gt;0),0,IF(AND(HU$273=list!$D$2,$E390&lt;&gt;0,TRUNC(VLOOKUP($E390,'Container Panel'!$B$41:$Z$100,$D390,0)/(VLOOKUP(HU$276,UI!$A$12:$O$51,VLOOKUP(HU$279,$B$276:$C$278,2,0),0)/1000))&gt;0),1,TRUNC(VLOOKUP($E390,'Container Panel'!$B$41:$Z$100,$D390,0)/(VLOOKUP(HU$276,UI!$A$12:$O$51,VLOOKUP(HU$279,$B$276:$C$278,2,0),0)/1000)))),"")</f>
        <v/>
      </c>
      <c r="HV390" s="145" t="str">
        <f>IFERROR(IF(AND(HV$272=list!$D$3,'Box Calculation'!HV$279&lt;&gt;"h",$E390&lt;&gt;0),0,IF(AND(HV$273=list!$D$2,$E390&lt;&gt;0,TRUNC(VLOOKUP($E390,'Container Panel'!$B$41:$Z$100,$D390,0)/(VLOOKUP(HV$276,UI!$A$12:$O$51,VLOOKUP(HV$279,$B$276:$C$278,2,0),0)/1000))&gt;0),1,TRUNC(VLOOKUP($E390,'Container Panel'!$B$41:$Z$100,$D390,0)/(VLOOKUP(HV$276,UI!$A$12:$O$51,VLOOKUP(HV$279,$B$276:$C$278,2,0),0)/1000)))),"")</f>
        <v/>
      </c>
      <c r="HW390" s="145" t="str">
        <f>IFERROR(IF(AND(HW$272=list!$D$3,'Box Calculation'!HW$279&lt;&gt;"h",$E390&lt;&gt;0),0,IF(AND(HW$273=list!$D$2,$E390&lt;&gt;0,TRUNC(VLOOKUP($E390,'Container Panel'!$B$41:$Z$100,$D390,0)/(VLOOKUP(HW$276,UI!$A$12:$O$51,VLOOKUP(HW$279,$B$276:$C$278,2,0),0)/1000))&gt;0),1,TRUNC(VLOOKUP($E390,'Container Panel'!$B$41:$Z$100,$D390,0)/(VLOOKUP(HW$276,UI!$A$12:$O$51,VLOOKUP(HW$279,$B$276:$C$278,2,0),0)/1000)))),"")</f>
        <v/>
      </c>
      <c r="HX390" s="145" t="str">
        <f>IFERROR(IF(AND(HX$272=list!$D$3,'Box Calculation'!HX$279&lt;&gt;"h",$E390&lt;&gt;0),0,IF(AND(HX$273=list!$D$2,$E390&lt;&gt;0,TRUNC(VLOOKUP($E390,'Container Panel'!$B$41:$Z$100,$D390,0)/(VLOOKUP(HX$276,UI!$A$12:$O$51,VLOOKUP(HX$279,$B$276:$C$278,2,0),0)/1000))&gt;0),1,TRUNC(VLOOKUP($E390,'Container Panel'!$B$41:$Z$100,$D390,0)/(VLOOKUP(HX$276,UI!$A$12:$O$51,VLOOKUP(HX$279,$B$276:$C$278,2,0),0)/1000)))),"")</f>
        <v/>
      </c>
      <c r="HY390" s="145" t="str">
        <f>IFERROR(IF(AND(HY$272=list!$D$3,'Box Calculation'!HY$279&lt;&gt;"h",$E390&lt;&gt;0),0,IF(AND(HY$273=list!$D$2,$E390&lt;&gt;0,TRUNC(VLOOKUP($E390,'Container Panel'!$B$41:$Z$100,$D390,0)/(VLOOKUP(HY$276,UI!$A$12:$O$51,VLOOKUP(HY$279,$B$276:$C$278,2,0),0)/1000))&gt;0),1,TRUNC(VLOOKUP($E390,'Container Panel'!$B$41:$Z$100,$D390,0)/(VLOOKUP(HY$276,UI!$A$12:$O$51,VLOOKUP(HY$279,$B$276:$C$278,2,0),0)/1000)))),"")</f>
        <v/>
      </c>
      <c r="HZ390" s="145" t="str">
        <f>IFERROR(IF(AND(HZ$272=list!$D$3,'Box Calculation'!HZ$279&lt;&gt;"h",$E390&lt;&gt;0),0,IF(AND(HZ$273=list!$D$2,$E390&lt;&gt;0,TRUNC(VLOOKUP($E390,'Container Panel'!$B$41:$Z$100,$D390,0)/(VLOOKUP(HZ$276,UI!$A$12:$O$51,VLOOKUP(HZ$279,$B$276:$C$278,2,0),0)/1000))&gt;0),1,TRUNC(VLOOKUP($E390,'Container Panel'!$B$41:$Z$100,$D390,0)/(VLOOKUP(HZ$276,UI!$A$12:$O$51,VLOOKUP(HZ$279,$B$276:$C$278,2,0),0)/1000)))),"")</f>
        <v/>
      </c>
      <c r="IA390" s="145" t="str">
        <f>IFERROR(IF(AND(IA$272=list!$D$3,'Box Calculation'!IA$279&lt;&gt;"h",$E390&lt;&gt;0),0,IF(AND(IA$273=list!$D$2,$E390&lt;&gt;0,TRUNC(VLOOKUP($E390,'Container Panel'!$B$41:$Z$100,$D390,0)/(VLOOKUP(IA$276,UI!$A$12:$O$51,VLOOKUP(IA$279,$B$276:$C$278,2,0),0)/1000))&gt;0),1,TRUNC(VLOOKUP($E390,'Container Panel'!$B$41:$Z$100,$D390,0)/(VLOOKUP(IA$276,UI!$A$12:$O$51,VLOOKUP(IA$279,$B$276:$C$278,2,0),0)/1000)))),"")</f>
        <v/>
      </c>
      <c r="IB390" s="145" t="str">
        <f>IFERROR(IF(AND(IB$272=list!$D$3,'Box Calculation'!IB$279&lt;&gt;"h",$E390&lt;&gt;0),0,IF(AND(IB$273=list!$D$2,$E390&lt;&gt;0,TRUNC(VLOOKUP($E390,'Container Panel'!$B$41:$Z$100,$D390,0)/(VLOOKUP(IB$276,UI!$A$12:$O$51,VLOOKUP(IB$279,$B$276:$C$278,2,0),0)/1000))&gt;0),1,TRUNC(VLOOKUP($E390,'Container Panel'!$B$41:$Z$100,$D390,0)/(VLOOKUP(IB$276,UI!$A$12:$O$51,VLOOKUP(IB$279,$B$276:$C$278,2,0),0)/1000)))),"")</f>
        <v/>
      </c>
      <c r="IC390" s="145" t="str">
        <f>IFERROR(IF(AND(IC$272=list!$D$3,'Box Calculation'!IC$279&lt;&gt;"h",$E390&lt;&gt;0),0,IF(AND(IC$273=list!$D$2,$E390&lt;&gt;0,TRUNC(VLOOKUP($E390,'Container Panel'!$B$41:$Z$100,$D390,0)/(VLOOKUP(IC$276,UI!$A$12:$O$51,VLOOKUP(IC$279,$B$276:$C$278,2,0),0)/1000))&gt;0),1,TRUNC(VLOOKUP($E390,'Container Panel'!$B$41:$Z$100,$D390,0)/(VLOOKUP(IC$276,UI!$A$12:$O$51,VLOOKUP(IC$279,$B$276:$C$278,2,0),0)/1000)))),"")</f>
        <v/>
      </c>
      <c r="ID390" s="145" t="str">
        <f>IFERROR(IF(AND(ID$272=list!$D$3,'Box Calculation'!ID$279&lt;&gt;"h",$E390&lt;&gt;0),0,IF(AND(ID$273=list!$D$2,$E390&lt;&gt;0,TRUNC(VLOOKUP($E390,'Container Panel'!$B$41:$Z$100,$D390,0)/(VLOOKUP(ID$276,UI!$A$12:$O$51,VLOOKUP(ID$279,$B$276:$C$278,2,0),0)/1000))&gt;0),1,TRUNC(VLOOKUP($E390,'Container Panel'!$B$41:$Z$100,$D390,0)/(VLOOKUP(ID$276,UI!$A$12:$O$51,VLOOKUP(ID$279,$B$276:$C$278,2,0),0)/1000)))),"")</f>
        <v/>
      </c>
      <c r="IE390" s="145" t="str">
        <f>IFERROR(IF(AND(IE$272=list!$D$3,'Box Calculation'!IE$279&lt;&gt;"h",$E390&lt;&gt;0),0,IF(AND(IE$273=list!$D$2,$E390&lt;&gt;0,TRUNC(VLOOKUP($E390,'Container Panel'!$B$41:$Z$100,$D390,0)/(VLOOKUP(IE$276,UI!$A$12:$O$51,VLOOKUP(IE$279,$B$276:$C$278,2,0),0)/1000))&gt;0),1,TRUNC(VLOOKUP($E390,'Container Panel'!$B$41:$Z$100,$D390,0)/(VLOOKUP(IE$276,UI!$A$12:$O$51,VLOOKUP(IE$279,$B$276:$C$278,2,0),0)/1000)))),"")</f>
        <v/>
      </c>
      <c r="IF390" s="145" t="str">
        <f>IFERROR(IF(AND(IF$272=list!$D$3,'Box Calculation'!IF$279&lt;&gt;"h",$E390&lt;&gt;0),0,IF(AND(IF$273=list!$D$2,$E390&lt;&gt;0,TRUNC(VLOOKUP($E390,'Container Panel'!$B$41:$Z$100,$D390,0)/(VLOOKUP(IF$276,UI!$A$12:$O$51,VLOOKUP(IF$279,$B$276:$C$278,2,0),0)/1000))&gt;0),1,TRUNC(VLOOKUP($E390,'Container Panel'!$B$41:$Z$100,$D390,0)/(VLOOKUP(IF$276,UI!$A$12:$O$51,VLOOKUP(IF$279,$B$276:$C$278,2,0),0)/1000)))),"")</f>
        <v/>
      </c>
      <c r="IG390" s="145" t="str">
        <f>IFERROR(IF(AND(IG$272=list!$D$3,'Box Calculation'!IG$279&lt;&gt;"h",$E390&lt;&gt;0),0,IF(AND(IG$273=list!$D$2,$E390&lt;&gt;0,TRUNC(VLOOKUP($E390,'Container Panel'!$B$41:$Z$100,$D390,0)/(VLOOKUP(IG$276,UI!$A$12:$O$51,VLOOKUP(IG$279,$B$276:$C$278,2,0),0)/1000))&gt;0),1,TRUNC(VLOOKUP($E390,'Container Panel'!$B$41:$Z$100,$D390,0)/(VLOOKUP(IG$276,UI!$A$12:$O$51,VLOOKUP(IG$279,$B$276:$C$278,2,0),0)/1000)))),"")</f>
        <v/>
      </c>
      <c r="IH390" s="145" t="str">
        <f>IFERROR(IF(AND(IH$272=list!$D$3,'Box Calculation'!IH$279&lt;&gt;"h",$E390&lt;&gt;0),0,IF(AND(IH$273=list!$D$2,$E390&lt;&gt;0,TRUNC(VLOOKUP($E390,'Container Panel'!$B$41:$Z$100,$D390,0)/(VLOOKUP(IH$276,UI!$A$12:$O$51,VLOOKUP(IH$279,$B$276:$C$278,2,0),0)/1000))&gt;0),1,TRUNC(VLOOKUP($E390,'Container Panel'!$B$41:$Z$100,$D390,0)/(VLOOKUP(IH$276,UI!$A$12:$O$51,VLOOKUP(IH$279,$B$276:$C$278,2,0),0)/1000)))),"")</f>
        <v/>
      </c>
      <c r="II390" s="145" t="str">
        <f>IFERROR(IF(AND(II$272=list!$D$3,'Box Calculation'!II$279&lt;&gt;"h",$E390&lt;&gt;0),0,IF(AND(II$273=list!$D$2,$E390&lt;&gt;0,TRUNC(VLOOKUP($E390,'Container Panel'!$B$41:$Z$100,$D390,0)/(VLOOKUP(II$276,UI!$A$12:$O$51,VLOOKUP(II$279,$B$276:$C$278,2,0),0)/1000))&gt;0),1,TRUNC(VLOOKUP($E390,'Container Panel'!$B$41:$Z$100,$D390,0)/(VLOOKUP(II$276,UI!$A$12:$O$51,VLOOKUP(II$279,$B$276:$C$278,2,0),0)/1000)))),"")</f>
        <v/>
      </c>
      <c r="IJ390" s="145" t="str">
        <f>IFERROR(IF(AND(IJ$272=list!$D$3,'Box Calculation'!IJ$279&lt;&gt;"h",$E390&lt;&gt;0),0,IF(AND(IJ$273=list!$D$2,$E390&lt;&gt;0,TRUNC(VLOOKUP($E390,'Container Panel'!$B$41:$Z$100,$D390,0)/(VLOOKUP(IJ$276,UI!$A$12:$O$51,VLOOKUP(IJ$279,$B$276:$C$278,2,0),0)/1000))&gt;0),1,TRUNC(VLOOKUP($E390,'Container Panel'!$B$41:$Z$100,$D390,0)/(VLOOKUP(IJ$276,UI!$A$12:$O$51,VLOOKUP(IJ$279,$B$276:$C$278,2,0),0)/1000)))),"")</f>
        <v/>
      </c>
      <c r="IK390" s="145" t="str">
        <f>IFERROR(IF(AND(IK$272=list!$D$3,'Box Calculation'!IK$279&lt;&gt;"h",$E390&lt;&gt;0),0,IF(AND(IK$273=list!$D$2,$E390&lt;&gt;0,TRUNC(VLOOKUP($E390,'Container Panel'!$B$41:$Z$100,$D390,0)/(VLOOKUP(IK$276,UI!$A$12:$O$51,VLOOKUP(IK$279,$B$276:$C$278,2,0),0)/1000))&gt;0),1,TRUNC(VLOOKUP($E390,'Container Panel'!$B$41:$Z$100,$D390,0)/(VLOOKUP(IK$276,UI!$A$12:$O$51,VLOOKUP(IK$279,$B$276:$C$278,2,0),0)/1000)))),"")</f>
        <v/>
      </c>
      <c r="IL390" s="145" t="str">
        <f>IFERROR(IF(AND(IL$272=list!$D$3,'Box Calculation'!IL$279&lt;&gt;"h",$E390&lt;&gt;0),0,IF(AND(IL$273=list!$D$2,$E390&lt;&gt;0,TRUNC(VLOOKUP($E390,'Container Panel'!$B$41:$Z$100,$D390,0)/(VLOOKUP(IL$276,UI!$A$12:$O$51,VLOOKUP(IL$279,$B$276:$C$278,2,0),0)/1000))&gt;0),1,TRUNC(VLOOKUP($E390,'Container Panel'!$B$41:$Z$100,$D390,0)/(VLOOKUP(IL$276,UI!$A$12:$O$51,VLOOKUP(IL$279,$B$276:$C$278,2,0),0)/1000)))),"")</f>
        <v/>
      </c>
    </row>
    <row r="391" spans="2:246">
      <c r="B391" s="74">
        <v>111</v>
      </c>
      <c r="C391" s="74">
        <f t="shared" si="195"/>
        <v>38</v>
      </c>
      <c r="D391" s="163">
        <f>MOD(B391,3)+'Container Panel'!$Q$38</f>
        <v>16</v>
      </c>
      <c r="E391" s="143">
        <f t="shared" si="196"/>
        <v>0</v>
      </c>
      <c r="F391" s="144" t="s">
        <v>75</v>
      </c>
      <c r="G391" s="145" t="str">
        <f>IFERROR(TRUNC(VLOOKUP($E391,'Container Panel'!$B$41:$Z$100,$D391,0)/(VLOOKUP(G$276,UI!$A$12:$O$51,VLOOKUP(G$277,$B$276:$C$278,2,0),0)/1000)),"")</f>
        <v/>
      </c>
      <c r="H391" s="145" t="str">
        <f>IFERROR(TRUNC(VLOOKUP($E391,'Container Panel'!$B$41:$Z$100,$D391,0)/(VLOOKUP(H$276,UI!$A$12:$O$51,VLOOKUP(H$277,$B$276:$C$278,2,0),0)/1000)),"")</f>
        <v/>
      </c>
      <c r="I391" s="145" t="str">
        <f>IFERROR(TRUNC(VLOOKUP($E391,'Container Panel'!$B$41:$Z$100,$D391,0)/(VLOOKUP(I$276,UI!$A$12:$O$51,VLOOKUP(I$277,$B$276:$C$278,2,0),0)/1000)),"")</f>
        <v/>
      </c>
      <c r="J391" s="145" t="str">
        <f>IFERROR(TRUNC(VLOOKUP($E391,'Container Panel'!$B$41:$Z$100,$D391,0)/(VLOOKUP(J$276,UI!$A$12:$O$51,VLOOKUP(J$277,$B$276:$C$278,2,0),0)/1000)),"")</f>
        <v/>
      </c>
      <c r="K391" s="145" t="str">
        <f>IFERROR(TRUNC(VLOOKUP($E391,'Container Panel'!$B$41:$Z$100,$D391,0)/(VLOOKUP(K$276,UI!$A$12:$O$51,VLOOKUP(K$277,$B$276:$C$278,2,0),0)/1000)),"")</f>
        <v/>
      </c>
      <c r="L391" s="145" t="str">
        <f>IFERROR(TRUNC(VLOOKUP($E391,'Container Panel'!$B$41:$Z$100,$D391,0)/(VLOOKUP(L$276,UI!$A$12:$O$51,VLOOKUP(L$277,$B$276:$C$278,2,0),0)/1000)),"")</f>
        <v/>
      </c>
      <c r="M391" s="145" t="str">
        <f>IFERROR(TRUNC(VLOOKUP($E391,'Container Panel'!$B$41:$Z$100,$D391,0)/(VLOOKUP(M$276,UI!$A$12:$O$51,VLOOKUP(M$277,$B$276:$C$278,2,0),0)/1000)),"")</f>
        <v/>
      </c>
      <c r="N391" s="145" t="str">
        <f>IFERROR(TRUNC(VLOOKUP($E391,'Container Panel'!$B$41:$Z$100,$D391,0)/(VLOOKUP(N$276,UI!$A$12:$O$51,VLOOKUP(N$277,$B$276:$C$278,2,0),0)/1000)),"")</f>
        <v/>
      </c>
      <c r="O391" s="145" t="str">
        <f>IFERROR(TRUNC(VLOOKUP($E391,'Container Panel'!$B$41:$Z$100,$D391,0)/(VLOOKUP(O$276,UI!$A$12:$O$51,VLOOKUP(O$277,$B$276:$C$278,2,0),0)/1000)),"")</f>
        <v/>
      </c>
      <c r="P391" s="145" t="str">
        <f>IFERROR(TRUNC(VLOOKUP($E391,'Container Panel'!$B$41:$Z$100,$D391,0)/(VLOOKUP(P$276,UI!$A$12:$O$51,VLOOKUP(P$277,$B$276:$C$278,2,0),0)/1000)),"")</f>
        <v/>
      </c>
      <c r="Q391" s="145" t="str">
        <f>IFERROR(TRUNC(VLOOKUP($E391,'Container Panel'!$B$41:$Z$100,$D391,0)/(VLOOKUP(Q$276,UI!$A$12:$O$51,VLOOKUP(Q$277,$B$276:$C$278,2,0),0)/1000)),"")</f>
        <v/>
      </c>
      <c r="R391" s="145" t="str">
        <f>IFERROR(TRUNC(VLOOKUP($E391,'Container Panel'!$B$41:$Z$100,$D391,0)/(VLOOKUP(R$276,UI!$A$12:$O$51,VLOOKUP(R$277,$B$276:$C$278,2,0),0)/1000)),"")</f>
        <v/>
      </c>
      <c r="S391" s="145" t="str">
        <f>IFERROR(TRUNC(VLOOKUP($E391,'Container Panel'!$B$41:$Z$100,$D391,0)/(VLOOKUP(S$276,UI!$A$12:$O$51,VLOOKUP(S$277,$B$276:$C$278,2,0),0)/1000)),"")</f>
        <v/>
      </c>
      <c r="T391" s="145" t="str">
        <f>IFERROR(TRUNC(VLOOKUP($E391,'Container Panel'!$B$41:$Z$100,$D391,0)/(VLOOKUP(T$276,UI!$A$12:$O$51,VLOOKUP(T$277,$B$276:$C$278,2,0),0)/1000)),"")</f>
        <v/>
      </c>
      <c r="U391" s="145" t="str">
        <f>IFERROR(TRUNC(VLOOKUP($E391,'Container Panel'!$B$41:$Z$100,$D391,0)/(VLOOKUP(U$276,UI!$A$12:$O$51,VLOOKUP(U$277,$B$276:$C$278,2,0),0)/1000)),"")</f>
        <v/>
      </c>
      <c r="V391" s="145" t="str">
        <f>IFERROR(TRUNC(VLOOKUP($E391,'Container Panel'!$B$41:$Z$100,$D391,0)/(VLOOKUP(V$276,UI!$A$12:$O$51,VLOOKUP(V$277,$B$276:$C$278,2,0),0)/1000)),"")</f>
        <v/>
      </c>
      <c r="W391" s="145" t="str">
        <f>IFERROR(TRUNC(VLOOKUP($E391,'Container Panel'!$B$41:$Z$100,$D391,0)/(VLOOKUP(W$276,UI!$A$12:$O$51,VLOOKUP(W$277,$B$276:$C$278,2,0),0)/1000)),"")</f>
        <v/>
      </c>
      <c r="X391" s="145" t="str">
        <f>IFERROR(TRUNC(VLOOKUP($E391,'Container Panel'!$B$41:$Z$100,$D391,0)/(VLOOKUP(X$276,UI!$A$12:$O$51,VLOOKUP(X$277,$B$276:$C$278,2,0),0)/1000)),"")</f>
        <v/>
      </c>
      <c r="Y391" s="145" t="str">
        <f>IFERROR(TRUNC(VLOOKUP($E391,'Container Panel'!$B$41:$Z$100,$D391,0)/(VLOOKUP(Y$276,UI!$A$12:$O$51,VLOOKUP(Y$277,$B$276:$C$278,2,0),0)/1000)),"")</f>
        <v/>
      </c>
      <c r="Z391" s="145" t="str">
        <f>IFERROR(TRUNC(VLOOKUP($E391,'Container Panel'!$B$41:$Z$100,$D391,0)/(VLOOKUP(Z$276,UI!$A$12:$O$51,VLOOKUP(Z$277,$B$276:$C$278,2,0),0)/1000)),"")</f>
        <v/>
      </c>
      <c r="AA391" s="145" t="str">
        <f>IFERROR(TRUNC(VLOOKUP($E391,'Container Panel'!$B$41:$Z$100,$D391,0)/(VLOOKUP(AA$276,UI!$A$12:$O$51,VLOOKUP(AA$277,$B$276:$C$278,2,0),0)/1000)),"")</f>
        <v/>
      </c>
      <c r="AB391" s="145" t="str">
        <f>IFERROR(TRUNC(VLOOKUP($E391,'Container Panel'!$B$41:$Z$100,$D391,0)/(VLOOKUP(AB$276,UI!$A$12:$O$51,VLOOKUP(AB$277,$B$276:$C$278,2,0),0)/1000)),"")</f>
        <v/>
      </c>
      <c r="AC391" s="145" t="str">
        <f>IFERROR(TRUNC(VLOOKUP($E391,'Container Panel'!$B$41:$Z$100,$D391,0)/(VLOOKUP(AC$276,UI!$A$12:$O$51,VLOOKUP(AC$277,$B$276:$C$278,2,0),0)/1000)),"")</f>
        <v/>
      </c>
      <c r="AD391" s="145" t="str">
        <f>IFERROR(TRUNC(VLOOKUP($E391,'Container Panel'!$B$41:$Z$100,$D391,0)/(VLOOKUP(AD$276,UI!$A$12:$O$51,VLOOKUP(AD$277,$B$276:$C$278,2,0),0)/1000)),"")</f>
        <v/>
      </c>
      <c r="AE391" s="145" t="str">
        <f>IFERROR(TRUNC(VLOOKUP($E391,'Container Panel'!$B$41:$Z$100,$D391,0)/(VLOOKUP(AE$276,UI!$A$12:$O$51,VLOOKUP(AE$277,$B$276:$C$278,2,0),0)/1000)),"")</f>
        <v/>
      </c>
      <c r="AF391" s="145" t="str">
        <f>IFERROR(TRUNC(VLOOKUP($E391,'Container Panel'!$B$41:$Z$100,$D391,0)/(VLOOKUP(AF$276,UI!$A$12:$O$51,VLOOKUP(AF$277,$B$276:$C$278,2,0),0)/1000)),"")</f>
        <v/>
      </c>
      <c r="AG391" s="145" t="str">
        <f>IFERROR(TRUNC(VLOOKUP($E391,'Container Panel'!$B$41:$Z$100,$D391,0)/(VLOOKUP(AG$276,UI!$A$12:$O$51,VLOOKUP(AG$277,$B$276:$C$278,2,0),0)/1000)),"")</f>
        <v/>
      </c>
      <c r="AH391" s="145" t="str">
        <f>IFERROR(TRUNC(VLOOKUP($E391,'Container Panel'!$B$41:$Z$100,$D391,0)/(VLOOKUP(AH$276,UI!$A$12:$O$51,VLOOKUP(AH$277,$B$276:$C$278,2,0),0)/1000)),"")</f>
        <v/>
      </c>
      <c r="AI391" s="145" t="str">
        <f>IFERROR(TRUNC(VLOOKUP($E391,'Container Panel'!$B$41:$Z$100,$D391,0)/(VLOOKUP(AI$276,UI!$A$12:$O$51,VLOOKUP(AI$277,$B$276:$C$278,2,0),0)/1000)),"")</f>
        <v/>
      </c>
      <c r="AJ391" s="145" t="str">
        <f>IFERROR(TRUNC(VLOOKUP($E391,'Container Panel'!$B$41:$Z$100,$D391,0)/(VLOOKUP(AJ$276,UI!$A$12:$O$51,VLOOKUP(AJ$277,$B$276:$C$278,2,0),0)/1000)),"")</f>
        <v/>
      </c>
      <c r="AK391" s="145" t="str">
        <f>IFERROR(TRUNC(VLOOKUP($E391,'Container Panel'!$B$41:$Z$100,$D391,0)/(VLOOKUP(AK$276,UI!$A$12:$O$51,VLOOKUP(AK$277,$B$276:$C$278,2,0),0)/1000)),"")</f>
        <v/>
      </c>
      <c r="AL391" s="145" t="str">
        <f>IFERROR(TRUNC(VLOOKUP($E391,'Container Panel'!$B$41:$Z$100,$D391,0)/(VLOOKUP(AL$276,UI!$A$12:$O$51,VLOOKUP(AL$277,$B$276:$C$278,2,0),0)/1000)),"")</f>
        <v/>
      </c>
      <c r="AM391" s="145" t="str">
        <f>IFERROR(TRUNC(VLOOKUP($E391,'Container Panel'!$B$41:$Z$100,$D391,0)/(VLOOKUP(AM$276,UI!$A$12:$O$51,VLOOKUP(AM$277,$B$276:$C$278,2,0),0)/1000)),"")</f>
        <v/>
      </c>
      <c r="AN391" s="145" t="str">
        <f>IFERROR(TRUNC(VLOOKUP($E391,'Container Panel'!$B$41:$Z$100,$D391,0)/(VLOOKUP(AN$276,UI!$A$12:$O$51,VLOOKUP(AN$277,$B$276:$C$278,2,0),0)/1000)),"")</f>
        <v/>
      </c>
      <c r="AO391" s="145" t="str">
        <f>IFERROR(TRUNC(VLOOKUP($E391,'Container Panel'!$B$41:$Z$100,$D391,0)/(VLOOKUP(AO$276,UI!$A$12:$O$51,VLOOKUP(AO$277,$B$276:$C$278,2,0),0)/1000)),"")</f>
        <v/>
      </c>
      <c r="AP391" s="145" t="str">
        <f>IFERROR(TRUNC(VLOOKUP($E391,'Container Panel'!$B$41:$Z$100,$D391,0)/(VLOOKUP(AP$276,UI!$A$12:$O$51,VLOOKUP(AP$277,$B$276:$C$278,2,0),0)/1000)),"")</f>
        <v/>
      </c>
      <c r="AQ391" s="145" t="str">
        <f>IFERROR(TRUNC(VLOOKUP($E391,'Container Panel'!$B$41:$Z$100,$D391,0)/(VLOOKUP(AQ$276,UI!$A$12:$O$51,VLOOKUP(AQ$277,$B$276:$C$278,2,0),0)/1000)),"")</f>
        <v/>
      </c>
      <c r="AR391" s="145" t="str">
        <f>IFERROR(TRUNC(VLOOKUP($E391,'Container Panel'!$B$41:$Z$100,$D391,0)/(VLOOKUP(AR$276,UI!$A$12:$O$51,VLOOKUP(AR$277,$B$276:$C$278,2,0),0)/1000)),"")</f>
        <v/>
      </c>
      <c r="AS391" s="145" t="str">
        <f>IFERROR(TRUNC(VLOOKUP($E391,'Container Panel'!$B$41:$Z$100,$D391,0)/(VLOOKUP(AS$276,UI!$A$12:$O$51,VLOOKUP(AS$277,$B$276:$C$278,2,0),0)/1000)),"")</f>
        <v/>
      </c>
      <c r="AT391" s="145" t="str">
        <f>IFERROR(TRUNC(VLOOKUP($E391,'Container Panel'!$B$41:$Z$100,$D391,0)/(VLOOKUP(AT$276,UI!$A$12:$O$51,VLOOKUP(AT$277,$B$276:$C$278,2,0),0)/1000)),"")</f>
        <v/>
      </c>
      <c r="AU391" s="145" t="str">
        <f>IFERROR(TRUNC(VLOOKUP($E391,'Container Panel'!$B$41:$Z$100,$D391,0)/(VLOOKUP(AU$276,UI!$A$12:$O$51,VLOOKUP(AU$277,$B$276:$C$278,2,0),0)/1000)),"")</f>
        <v/>
      </c>
      <c r="AV391" s="145" t="str">
        <f>IFERROR(TRUNC(VLOOKUP($E391,'Container Panel'!$B$41:$Z$100,$D391,0)/(VLOOKUP(AV$276,UI!$A$12:$O$51,VLOOKUP(AV$277,$B$276:$C$278,2,0),0)/1000)),"")</f>
        <v/>
      </c>
      <c r="AW391" s="145" t="str">
        <f>IFERROR(TRUNC(VLOOKUP($E391,'Container Panel'!$B$41:$Z$100,$D391,0)/(VLOOKUP(AW$276,UI!$A$12:$O$51,VLOOKUP(AW$277,$B$276:$C$278,2,0),0)/1000)),"")</f>
        <v/>
      </c>
      <c r="AX391" s="145" t="str">
        <f>IFERROR(TRUNC(VLOOKUP($E391,'Container Panel'!$B$41:$Z$100,$D391,0)/(VLOOKUP(AX$276,UI!$A$12:$O$51,VLOOKUP(AX$277,$B$276:$C$278,2,0),0)/1000)),"")</f>
        <v/>
      </c>
      <c r="AY391" s="145" t="str">
        <f>IFERROR(TRUNC(VLOOKUP($E391,'Container Panel'!$B$41:$Z$100,$D391,0)/(VLOOKUP(AY$276,UI!$A$12:$O$51,VLOOKUP(AY$277,$B$276:$C$278,2,0),0)/1000)),"")</f>
        <v/>
      </c>
      <c r="AZ391" s="145" t="str">
        <f>IFERROR(TRUNC(VLOOKUP($E391,'Container Panel'!$B$41:$Z$100,$D391,0)/(VLOOKUP(AZ$276,UI!$A$12:$O$51,VLOOKUP(AZ$277,$B$276:$C$278,2,0),0)/1000)),"")</f>
        <v/>
      </c>
      <c r="BA391" s="145" t="str">
        <f>IFERROR(TRUNC(VLOOKUP($E391,'Container Panel'!$B$41:$Z$100,$D391,0)/(VLOOKUP(BA$276,UI!$A$12:$O$51,VLOOKUP(BA$277,$B$276:$C$278,2,0),0)/1000)),"")</f>
        <v/>
      </c>
      <c r="BB391" s="145" t="str">
        <f>IFERROR(TRUNC(VLOOKUP($E391,'Container Panel'!$B$41:$Z$100,$D391,0)/(VLOOKUP(BB$276,UI!$A$12:$O$51,VLOOKUP(BB$277,$B$276:$C$278,2,0),0)/1000)),"")</f>
        <v/>
      </c>
      <c r="BC391" s="145" t="str">
        <f>IFERROR(TRUNC(VLOOKUP($E391,'Container Panel'!$B$41:$Z$100,$D391,0)/(VLOOKUP(BC$276,UI!$A$12:$O$51,VLOOKUP(BC$277,$B$276:$C$278,2,0),0)/1000)),"")</f>
        <v/>
      </c>
      <c r="BD391" s="145" t="str">
        <f>IFERROR(TRUNC(VLOOKUP($E391,'Container Panel'!$B$41:$Z$100,$D391,0)/(VLOOKUP(BD$276,UI!$A$12:$O$51,VLOOKUP(BD$277,$B$276:$C$278,2,0),0)/1000)),"")</f>
        <v/>
      </c>
      <c r="BE391" s="145" t="str">
        <f>IFERROR(TRUNC(VLOOKUP($E391,'Container Panel'!$B$41:$Z$100,$D391,0)/(VLOOKUP(BE$276,UI!$A$12:$O$51,VLOOKUP(BE$277,$B$276:$C$278,2,0),0)/1000)),"")</f>
        <v/>
      </c>
      <c r="BF391" s="145" t="str">
        <f>IFERROR(TRUNC(VLOOKUP($E391,'Container Panel'!$B$41:$Z$100,$D391,0)/(VLOOKUP(BF$276,UI!$A$12:$O$51,VLOOKUP(BF$277,$B$276:$C$278,2,0),0)/1000)),"")</f>
        <v/>
      </c>
      <c r="BG391" s="145" t="str">
        <f>IFERROR(TRUNC(VLOOKUP($E391,'Container Panel'!$B$41:$Z$100,$D391,0)/(VLOOKUP(BG$276,UI!$A$12:$O$51,VLOOKUP(BG$277,$B$276:$C$278,2,0),0)/1000)),"")</f>
        <v/>
      </c>
      <c r="BH391" s="145" t="str">
        <f>IFERROR(TRUNC(VLOOKUP($E391,'Container Panel'!$B$41:$Z$100,$D391,0)/(VLOOKUP(BH$276,UI!$A$12:$O$51,VLOOKUP(BH$277,$B$276:$C$278,2,0),0)/1000)),"")</f>
        <v/>
      </c>
      <c r="BI391" s="145" t="str">
        <f>IFERROR(TRUNC(VLOOKUP($E391,'Container Panel'!$B$41:$Z$100,$D391,0)/(VLOOKUP(BI$276,UI!$A$12:$O$51,VLOOKUP(BI$277,$B$276:$C$278,2,0),0)/1000)),"")</f>
        <v/>
      </c>
      <c r="BJ391" s="145" t="str">
        <f>IFERROR(TRUNC(VLOOKUP($E391,'Container Panel'!$B$41:$Z$100,$D391,0)/(VLOOKUP(BJ$276,UI!$A$12:$O$51,VLOOKUP(BJ$277,$B$276:$C$278,2,0),0)/1000)),"")</f>
        <v/>
      </c>
      <c r="BK391" s="145" t="str">
        <f>IFERROR(TRUNC(VLOOKUP($E391,'Container Panel'!$B$41:$Z$100,$D391,0)/(VLOOKUP(BK$276,UI!$A$12:$O$51,VLOOKUP(BK$277,$B$276:$C$278,2,0),0)/1000)),"")</f>
        <v/>
      </c>
      <c r="BL391" s="145" t="str">
        <f>IFERROR(TRUNC(VLOOKUP($E391,'Container Panel'!$B$41:$Z$100,$D391,0)/(VLOOKUP(BL$276,UI!$A$12:$O$51,VLOOKUP(BL$277,$B$276:$C$278,2,0),0)/1000)),"")</f>
        <v/>
      </c>
      <c r="BM391" s="145" t="str">
        <f>IFERROR(TRUNC(VLOOKUP($E391,'Container Panel'!$B$41:$Z$100,$D391,0)/(VLOOKUP(BM$276,UI!$A$12:$O$51,VLOOKUP(BM$277,$B$276:$C$278,2,0),0)/1000)),"")</f>
        <v/>
      </c>
      <c r="BN391" s="145" t="str">
        <f>IFERROR(TRUNC(VLOOKUP($E391,'Container Panel'!$B$41:$Z$100,$D391,0)/(VLOOKUP(BN$276,UI!$A$12:$O$51,VLOOKUP(BN$277,$B$276:$C$278,2,0),0)/1000)),"")</f>
        <v/>
      </c>
      <c r="BO391" s="145" t="str">
        <f>IFERROR(TRUNC(VLOOKUP($E391,'Container Panel'!$B$41:$Z$100,$D391,0)/(VLOOKUP(BO$276,UI!$A$12:$O$51,VLOOKUP(BO$277,$B$276:$C$278,2,0),0)/1000)),"")</f>
        <v/>
      </c>
      <c r="BP391" s="145" t="str">
        <f>IFERROR(TRUNC(VLOOKUP($E391,'Container Panel'!$B$41:$Z$100,$D391,0)/(VLOOKUP(BP$276,UI!$A$12:$O$51,VLOOKUP(BP$277,$B$276:$C$278,2,0),0)/1000)),"")</f>
        <v/>
      </c>
      <c r="BQ391" s="145" t="str">
        <f>IFERROR(TRUNC(VLOOKUP($E391,'Container Panel'!$B$41:$Z$100,$D391,0)/(VLOOKUP(BQ$276,UI!$A$12:$O$51,VLOOKUP(BQ$277,$B$276:$C$278,2,0),0)/1000)),"")</f>
        <v/>
      </c>
      <c r="BR391" s="145" t="str">
        <f>IFERROR(TRUNC(VLOOKUP($E391,'Container Panel'!$B$41:$Z$100,$D391,0)/(VLOOKUP(BR$276,UI!$A$12:$O$51,VLOOKUP(BR$277,$B$276:$C$278,2,0),0)/1000)),"")</f>
        <v/>
      </c>
      <c r="BS391" s="145" t="str">
        <f>IFERROR(TRUNC(VLOOKUP($E391,'Container Panel'!$B$41:$Z$100,$D391,0)/(VLOOKUP(BS$276,UI!$A$12:$O$51,VLOOKUP(BS$277,$B$276:$C$278,2,0),0)/1000)),"")</f>
        <v/>
      </c>
      <c r="BT391" s="145" t="str">
        <f>IFERROR(TRUNC(VLOOKUP($E391,'Container Panel'!$B$41:$Z$100,$D391,0)/(VLOOKUP(BT$276,UI!$A$12:$O$51,VLOOKUP(BT$277,$B$276:$C$278,2,0),0)/1000)),"")</f>
        <v/>
      </c>
      <c r="BU391" s="145" t="str">
        <f>IFERROR(TRUNC(VLOOKUP($E391,'Container Panel'!$B$41:$Z$100,$D391,0)/(VLOOKUP(BU$276,UI!$A$12:$O$51,VLOOKUP(BU$277,$B$276:$C$278,2,0),0)/1000)),"")</f>
        <v/>
      </c>
      <c r="BV391" s="145" t="str">
        <f>IFERROR(TRUNC(VLOOKUP($E391,'Container Panel'!$B$41:$Z$100,$D391,0)/(VLOOKUP(BV$276,UI!$A$12:$O$51,VLOOKUP(BV$277,$B$276:$C$278,2,0),0)/1000)),"")</f>
        <v/>
      </c>
      <c r="BW391" s="145" t="str">
        <f>IFERROR(TRUNC(VLOOKUP($E391,'Container Panel'!$B$41:$Z$100,$D391,0)/(VLOOKUP(BW$276,UI!$A$12:$O$51,VLOOKUP(BW$277,$B$276:$C$278,2,0),0)/1000)),"")</f>
        <v/>
      </c>
      <c r="BX391" s="145" t="str">
        <f>IFERROR(TRUNC(VLOOKUP($E391,'Container Panel'!$B$41:$Z$100,$D391,0)/(VLOOKUP(BX$276,UI!$A$12:$O$51,VLOOKUP(BX$277,$B$276:$C$278,2,0),0)/1000)),"")</f>
        <v/>
      </c>
      <c r="BY391" s="145" t="str">
        <f>IFERROR(TRUNC(VLOOKUP($E391,'Container Panel'!$B$41:$Z$100,$D391,0)/(VLOOKUP(BY$276,UI!$A$12:$O$51,VLOOKUP(BY$277,$B$276:$C$278,2,0),0)/1000)),"")</f>
        <v/>
      </c>
      <c r="BZ391" s="145" t="str">
        <f>IFERROR(TRUNC(VLOOKUP($E391,'Container Panel'!$B$41:$Z$100,$D391,0)/(VLOOKUP(BZ$276,UI!$A$12:$O$51,VLOOKUP(BZ$277,$B$276:$C$278,2,0),0)/1000)),"")</f>
        <v/>
      </c>
      <c r="CA391" s="145" t="str">
        <f>IFERROR(TRUNC(VLOOKUP($E391,'Container Panel'!$B$41:$Z$100,$D391,0)/(VLOOKUP(CA$276,UI!$A$12:$O$51,VLOOKUP(CA$277,$B$276:$C$278,2,0),0)/1000)),"")</f>
        <v/>
      </c>
      <c r="CB391" s="145" t="str">
        <f>IFERROR(TRUNC(VLOOKUP($E391,'Container Panel'!$B$41:$Z$100,$D391,0)/(VLOOKUP(CB$276,UI!$A$12:$O$51,VLOOKUP(CB$277,$B$276:$C$278,2,0),0)/1000)),"")</f>
        <v/>
      </c>
      <c r="CC391" s="145" t="str">
        <f>IFERROR(TRUNC(VLOOKUP($E391,'Container Panel'!$B$41:$Z$100,$D391,0)/(VLOOKUP(CC$276,UI!$A$12:$O$51,VLOOKUP(CC$277,$B$276:$C$278,2,0),0)/1000)),"")</f>
        <v/>
      </c>
      <c r="CD391" s="145" t="str">
        <f>IFERROR(TRUNC(VLOOKUP($E391,'Container Panel'!$B$41:$Z$100,$D391,0)/(VLOOKUP(CD$276,UI!$A$12:$O$51,VLOOKUP(CD$277,$B$276:$C$278,2,0),0)/1000)),"")</f>
        <v/>
      </c>
      <c r="CE391" s="145" t="str">
        <f>IFERROR(TRUNC(VLOOKUP($E391,'Container Panel'!$B$41:$Z$100,$D391,0)/(VLOOKUP(CE$276,UI!$A$12:$O$51,VLOOKUP(CE$277,$B$276:$C$278,2,0),0)/1000)),"")</f>
        <v/>
      </c>
      <c r="CF391" s="145" t="str">
        <f>IFERROR(TRUNC(VLOOKUP($E391,'Container Panel'!$B$41:$Z$100,$D391,0)/(VLOOKUP(CF$276,UI!$A$12:$O$51,VLOOKUP(CF$277,$B$276:$C$278,2,0),0)/1000)),"")</f>
        <v/>
      </c>
      <c r="CG391" s="145" t="str">
        <f>IFERROR(TRUNC(VLOOKUP($E391,'Container Panel'!$B$41:$Z$100,$D391,0)/(VLOOKUP(CG$276,UI!$A$12:$O$51,VLOOKUP(CG$277,$B$276:$C$278,2,0),0)/1000)),"")</f>
        <v/>
      </c>
      <c r="CH391" s="145" t="str">
        <f>IFERROR(TRUNC(VLOOKUP($E391,'Container Panel'!$B$41:$Z$100,$D391,0)/(VLOOKUP(CH$276,UI!$A$12:$O$51,VLOOKUP(CH$277,$B$276:$C$278,2,0),0)/1000)),"")</f>
        <v/>
      </c>
      <c r="CI391" s="145" t="str">
        <f>IFERROR(TRUNC(VLOOKUP($E391,'Container Panel'!$B$41:$Z$100,$D391,0)/(VLOOKUP(CI$276,UI!$A$12:$O$51,VLOOKUP(CI$277,$B$276:$C$278,2,0),0)/1000)),"")</f>
        <v/>
      </c>
      <c r="CJ391" s="145" t="str">
        <f>IFERROR(TRUNC(VLOOKUP($E391,'Container Panel'!$B$41:$Z$100,$D391,0)/(VLOOKUP(CJ$276,UI!$A$12:$O$51,VLOOKUP(CJ$277,$B$276:$C$278,2,0),0)/1000)),"")</f>
        <v/>
      </c>
      <c r="CK391" s="145" t="str">
        <f>IFERROR(TRUNC(VLOOKUP($E391,'Container Panel'!$B$41:$Z$100,$D391,0)/(VLOOKUP(CK$276,UI!$A$12:$O$51,VLOOKUP(CK$277,$B$276:$C$278,2,0),0)/1000)),"")</f>
        <v/>
      </c>
      <c r="CL391" s="145" t="str">
        <f>IFERROR(TRUNC(VLOOKUP($E391,'Container Panel'!$B$41:$Z$100,$D391,0)/(VLOOKUP(CL$276,UI!$A$12:$O$51,VLOOKUP(CL$277,$B$276:$C$278,2,0),0)/1000)),"")</f>
        <v/>
      </c>
      <c r="CM391" s="145" t="str">
        <f>IFERROR(TRUNC(VLOOKUP($E391,'Container Panel'!$B$41:$Z$100,$D391,0)/(VLOOKUP(CM$276,UI!$A$12:$O$51,VLOOKUP(CM$277,$B$276:$C$278,2,0),0)/1000)),"")</f>
        <v/>
      </c>
      <c r="CN391" s="145" t="str">
        <f>IFERROR(TRUNC(VLOOKUP($E391,'Container Panel'!$B$41:$Z$100,$D391,0)/(VLOOKUP(CN$276,UI!$A$12:$O$51,VLOOKUP(CN$277,$B$276:$C$278,2,0),0)/1000)),"")</f>
        <v/>
      </c>
      <c r="CO391" s="145" t="str">
        <f>IFERROR(TRUNC(VLOOKUP($E391,'Container Panel'!$B$41:$Z$100,$D391,0)/(VLOOKUP(CO$276,UI!$A$12:$O$51,VLOOKUP(CO$277,$B$276:$C$278,2,0),0)/1000)),"")</f>
        <v/>
      </c>
      <c r="CP391" s="145" t="str">
        <f>IFERROR(TRUNC(VLOOKUP($E391,'Container Panel'!$B$41:$Z$100,$D391,0)/(VLOOKUP(CP$276,UI!$A$12:$O$51,VLOOKUP(CP$277,$B$276:$C$278,2,0),0)/1000)),"")</f>
        <v/>
      </c>
      <c r="CQ391" s="145" t="str">
        <f>IFERROR(TRUNC(VLOOKUP($E391,'Container Panel'!$B$41:$Z$100,$D391,0)/(VLOOKUP(CQ$276,UI!$A$12:$O$51,VLOOKUP(CQ$277,$B$276:$C$278,2,0),0)/1000)),"")</f>
        <v/>
      </c>
      <c r="CR391" s="145" t="str">
        <f>IFERROR(TRUNC(VLOOKUP($E391,'Container Panel'!$B$41:$Z$100,$D391,0)/(VLOOKUP(CR$276,UI!$A$12:$O$51,VLOOKUP(CR$277,$B$276:$C$278,2,0),0)/1000)),"")</f>
        <v/>
      </c>
      <c r="CS391" s="145" t="str">
        <f>IFERROR(TRUNC(VLOOKUP($E391,'Container Panel'!$B$41:$Z$100,$D391,0)/(VLOOKUP(CS$276,UI!$A$12:$O$51,VLOOKUP(CS$277,$B$276:$C$278,2,0),0)/1000)),"")</f>
        <v/>
      </c>
      <c r="CT391" s="145" t="str">
        <f>IFERROR(TRUNC(VLOOKUP($E391,'Container Panel'!$B$41:$Z$100,$D391,0)/(VLOOKUP(CT$276,UI!$A$12:$O$51,VLOOKUP(CT$277,$B$276:$C$278,2,0),0)/1000)),"")</f>
        <v/>
      </c>
      <c r="CU391" s="145" t="str">
        <f>IFERROR(TRUNC(VLOOKUP($E391,'Container Panel'!$B$41:$Z$100,$D391,0)/(VLOOKUP(CU$276,UI!$A$12:$O$51,VLOOKUP(CU$277,$B$276:$C$278,2,0),0)/1000)),"")</f>
        <v/>
      </c>
      <c r="CV391" s="145" t="str">
        <f>IFERROR(TRUNC(VLOOKUP($E391,'Container Panel'!$B$41:$Z$100,$D391,0)/(VLOOKUP(CV$276,UI!$A$12:$O$51,VLOOKUP(CV$277,$B$276:$C$278,2,0),0)/1000)),"")</f>
        <v/>
      </c>
      <c r="CW391" s="145" t="str">
        <f>IFERROR(TRUNC(VLOOKUP($E391,'Container Panel'!$B$41:$Z$100,$D391,0)/(VLOOKUP(CW$276,UI!$A$12:$O$51,VLOOKUP(CW$277,$B$276:$C$278,2,0),0)/1000)),"")</f>
        <v/>
      </c>
      <c r="CX391" s="145" t="str">
        <f>IFERROR(TRUNC(VLOOKUP($E391,'Container Panel'!$B$41:$Z$100,$D391,0)/(VLOOKUP(CX$276,UI!$A$12:$O$51,VLOOKUP(CX$277,$B$276:$C$278,2,0),0)/1000)),"")</f>
        <v/>
      </c>
      <c r="CY391" s="145" t="str">
        <f>IFERROR(TRUNC(VLOOKUP($E391,'Container Panel'!$B$41:$Z$100,$D391,0)/(VLOOKUP(CY$276,UI!$A$12:$O$51,VLOOKUP(CY$277,$B$276:$C$278,2,0),0)/1000)),"")</f>
        <v/>
      </c>
      <c r="CZ391" s="145" t="str">
        <f>IFERROR(TRUNC(VLOOKUP($E391,'Container Panel'!$B$41:$Z$100,$D391,0)/(VLOOKUP(CZ$276,UI!$A$12:$O$51,VLOOKUP(CZ$277,$B$276:$C$278,2,0),0)/1000)),"")</f>
        <v/>
      </c>
      <c r="DA391" s="145" t="str">
        <f>IFERROR(TRUNC(VLOOKUP($E391,'Container Panel'!$B$41:$Z$100,$D391,0)/(VLOOKUP(DA$276,UI!$A$12:$O$51,VLOOKUP(DA$277,$B$276:$C$278,2,0),0)/1000)),"")</f>
        <v/>
      </c>
      <c r="DB391" s="145" t="str">
        <f>IFERROR(TRUNC(VLOOKUP($E391,'Container Panel'!$B$41:$Z$100,$D391,0)/(VLOOKUP(DB$276,UI!$A$12:$O$51,VLOOKUP(DB$277,$B$276:$C$278,2,0),0)/1000)),"")</f>
        <v/>
      </c>
      <c r="DC391" s="145" t="str">
        <f>IFERROR(TRUNC(VLOOKUP($E391,'Container Panel'!$B$41:$Z$100,$D391,0)/(VLOOKUP(DC$276,UI!$A$12:$O$51,VLOOKUP(DC$277,$B$276:$C$278,2,0),0)/1000)),"")</f>
        <v/>
      </c>
      <c r="DD391" s="145" t="str">
        <f>IFERROR(TRUNC(VLOOKUP($E391,'Container Panel'!$B$41:$Z$100,$D391,0)/(VLOOKUP(DD$276,UI!$A$12:$O$51,VLOOKUP(DD$277,$B$276:$C$278,2,0),0)/1000)),"")</f>
        <v/>
      </c>
      <c r="DE391" s="145" t="str">
        <f>IFERROR(TRUNC(VLOOKUP($E391,'Container Panel'!$B$41:$Z$100,$D391,0)/(VLOOKUP(DE$276,UI!$A$12:$O$51,VLOOKUP(DE$277,$B$276:$C$278,2,0),0)/1000)),"")</f>
        <v/>
      </c>
      <c r="DF391" s="145" t="str">
        <f>IFERROR(TRUNC(VLOOKUP($E391,'Container Panel'!$B$41:$Z$100,$D391,0)/(VLOOKUP(DF$276,UI!$A$12:$O$51,VLOOKUP(DF$277,$B$276:$C$278,2,0),0)/1000)),"")</f>
        <v/>
      </c>
      <c r="DG391" s="145" t="str">
        <f>IFERROR(TRUNC(VLOOKUP($E391,'Container Panel'!$B$41:$Z$100,$D391,0)/(VLOOKUP(DG$276,UI!$A$12:$O$51,VLOOKUP(DG$277,$B$276:$C$278,2,0),0)/1000)),"")</f>
        <v/>
      </c>
      <c r="DH391" s="145" t="str">
        <f>IFERROR(TRUNC(VLOOKUP($E391,'Container Panel'!$B$41:$Z$100,$D391,0)/(VLOOKUP(DH$276,UI!$A$12:$O$51,VLOOKUP(DH$277,$B$276:$C$278,2,0),0)/1000)),"")</f>
        <v/>
      </c>
      <c r="DI391" s="145" t="str">
        <f>IFERROR(TRUNC(VLOOKUP($E391,'Container Panel'!$B$41:$Z$100,$D391,0)/(VLOOKUP(DI$276,UI!$A$12:$O$51,VLOOKUP(DI$277,$B$276:$C$278,2,0),0)/1000)),"")</f>
        <v/>
      </c>
      <c r="DJ391" s="145" t="str">
        <f>IFERROR(TRUNC(VLOOKUP($E391,'Container Panel'!$B$41:$Z$100,$D391,0)/(VLOOKUP(DJ$276,UI!$A$12:$O$51,VLOOKUP(DJ$277,$B$276:$C$278,2,0),0)/1000)),"")</f>
        <v/>
      </c>
      <c r="DK391" s="145" t="str">
        <f>IFERROR(TRUNC(VLOOKUP($E391,'Container Panel'!$B$41:$Z$100,$D391,0)/(VLOOKUP(DK$276,UI!$A$12:$O$51,VLOOKUP(DK$277,$B$276:$C$278,2,0),0)/1000)),"")</f>
        <v/>
      </c>
      <c r="DL391" s="145" t="str">
        <f>IFERROR(TRUNC(VLOOKUP($E391,'Container Panel'!$B$41:$Z$100,$D391,0)/(VLOOKUP(DL$276,UI!$A$12:$O$51,VLOOKUP(DL$277,$B$276:$C$278,2,0),0)/1000)),"")</f>
        <v/>
      </c>
      <c r="DM391" s="145" t="str">
        <f>IFERROR(TRUNC(VLOOKUP($E391,'Container Panel'!$B$41:$Z$100,$D391,0)/(VLOOKUP(DM$276,UI!$A$12:$O$51,VLOOKUP(DM$277,$B$276:$C$278,2,0),0)/1000)),"")</f>
        <v/>
      </c>
      <c r="DN391" s="145" t="str">
        <f>IFERROR(TRUNC(VLOOKUP($E391,'Container Panel'!$B$41:$Z$100,$D391,0)/(VLOOKUP(DN$276,UI!$A$12:$O$51,VLOOKUP(DN$277,$B$276:$C$278,2,0),0)/1000)),"")</f>
        <v/>
      </c>
      <c r="DO391" s="145" t="str">
        <f>IFERROR(TRUNC(VLOOKUP($E391,'Container Panel'!$B$41:$Z$100,$D391,0)/(VLOOKUP(DO$276,UI!$A$12:$O$51,VLOOKUP(DO$277,$B$276:$C$278,2,0),0)/1000)),"")</f>
        <v/>
      </c>
      <c r="DP391" s="145" t="str">
        <f>IFERROR(TRUNC(VLOOKUP($E391,'Container Panel'!$B$41:$Z$100,$D391,0)/(VLOOKUP(DP$276,UI!$A$12:$O$51,VLOOKUP(DP$277,$B$276:$C$278,2,0),0)/1000)),"")</f>
        <v/>
      </c>
      <c r="DQ391" s="145" t="str">
        <f>IFERROR(TRUNC(VLOOKUP($E391,'Container Panel'!$B$41:$Z$100,$D391,0)/(VLOOKUP(DQ$276,UI!$A$12:$O$51,VLOOKUP(DQ$277,$B$276:$C$278,2,0),0)/1000)),"")</f>
        <v/>
      </c>
      <c r="DR391" s="145" t="str">
        <f>IFERROR(TRUNC(VLOOKUP($E391,'Container Panel'!$B$41:$Z$100,$D391,0)/(VLOOKUP(DR$276,UI!$A$12:$O$51,VLOOKUP(DR$277,$B$276:$C$278,2,0),0)/1000)),"")</f>
        <v/>
      </c>
      <c r="DS391" s="145" t="str">
        <f>IFERROR(TRUNC(VLOOKUP($E391,'Container Panel'!$B$41:$Z$100,$D391,0)/(VLOOKUP(DS$276,UI!$A$12:$O$51,VLOOKUP(DS$277,$B$276:$C$278,2,0),0)/1000)),"")</f>
        <v/>
      </c>
      <c r="DT391" s="145" t="str">
        <f>IFERROR(TRUNC(VLOOKUP($E391,'Container Panel'!$B$41:$Z$100,$D391,0)/(VLOOKUP(DT$276,UI!$A$12:$O$51,VLOOKUP(DT$277,$B$276:$C$278,2,0),0)/1000)),"")</f>
        <v/>
      </c>
      <c r="DU391" s="145" t="str">
        <f>IFERROR(TRUNC(VLOOKUP($E391,'Container Panel'!$B$41:$Z$100,$D391,0)/(VLOOKUP(DU$276,UI!$A$12:$O$51,VLOOKUP(DU$277,$B$276:$C$278,2,0),0)/1000)),"")</f>
        <v/>
      </c>
      <c r="DV391" s="145" t="str">
        <f>IFERROR(TRUNC(VLOOKUP($E391,'Container Panel'!$B$41:$Z$100,$D391,0)/(VLOOKUP(DV$276,UI!$A$12:$O$51,VLOOKUP(DV$277,$B$276:$C$278,2,0),0)/1000)),"")</f>
        <v/>
      </c>
      <c r="DW391" s="145" t="str">
        <f>IFERROR(TRUNC(VLOOKUP($E391,'Container Panel'!$B$41:$Z$100,$D391,0)/(VLOOKUP(DW$276,UI!$A$12:$O$51,VLOOKUP(DW$277,$B$276:$C$278,2,0),0)/1000)),"")</f>
        <v/>
      </c>
      <c r="DX391" s="145" t="str">
        <f>IFERROR(TRUNC(VLOOKUP($E391,'Container Panel'!$B$41:$Z$100,$D391,0)/(VLOOKUP(DX$276,UI!$A$12:$O$51,VLOOKUP(DX$277,$B$276:$C$278,2,0),0)/1000)),"")</f>
        <v/>
      </c>
      <c r="DY391" s="145" t="str">
        <f>IFERROR(TRUNC(VLOOKUP($E391,'Container Panel'!$B$41:$Z$100,$D391,0)/(VLOOKUP(DY$276,UI!$A$12:$O$51,VLOOKUP(DY$277,$B$276:$C$278,2,0),0)/1000)),"")</f>
        <v/>
      </c>
      <c r="DZ391" s="145" t="str">
        <f>IFERROR(TRUNC(VLOOKUP($E391,'Container Panel'!$B$41:$Z$100,$D391,0)/(VLOOKUP(DZ$276,UI!$A$12:$O$51,VLOOKUP(DZ$277,$B$276:$C$278,2,0),0)/1000)),"")</f>
        <v/>
      </c>
      <c r="EA391" s="145" t="str">
        <f>IFERROR(TRUNC(VLOOKUP($E391,'Container Panel'!$B$41:$Z$100,$D391,0)/(VLOOKUP(EA$276,UI!$A$12:$O$51,VLOOKUP(EA$277,$B$276:$C$278,2,0),0)/1000)),"")</f>
        <v/>
      </c>
      <c r="EB391" s="145" t="str">
        <f>IFERROR(TRUNC(VLOOKUP($E391,'Container Panel'!$B$41:$Z$100,$D391,0)/(VLOOKUP(EB$276,UI!$A$12:$O$51,VLOOKUP(EB$277,$B$276:$C$278,2,0),0)/1000)),"")</f>
        <v/>
      </c>
      <c r="EC391" s="145" t="str">
        <f>IFERROR(TRUNC(VLOOKUP($E391,'Container Panel'!$B$41:$Z$100,$D391,0)/(VLOOKUP(EC$276,UI!$A$12:$O$51,VLOOKUP(EC$277,$B$276:$C$278,2,0),0)/1000)),"")</f>
        <v/>
      </c>
      <c r="ED391" s="145" t="str">
        <f>IFERROR(TRUNC(VLOOKUP($E391,'Container Panel'!$B$41:$Z$100,$D391,0)/(VLOOKUP(ED$276,UI!$A$12:$O$51,VLOOKUP(ED$277,$B$276:$C$278,2,0),0)/1000)),"")</f>
        <v/>
      </c>
      <c r="EE391" s="145" t="str">
        <f>IFERROR(TRUNC(VLOOKUP($E391,'Container Panel'!$B$41:$Z$100,$D391,0)/(VLOOKUP(EE$276,UI!$A$12:$O$51,VLOOKUP(EE$277,$B$276:$C$278,2,0),0)/1000)),"")</f>
        <v/>
      </c>
      <c r="EF391" s="145" t="str">
        <f>IFERROR(TRUNC(VLOOKUP($E391,'Container Panel'!$B$41:$Z$100,$D391,0)/(VLOOKUP(EF$276,UI!$A$12:$O$51,VLOOKUP(EF$277,$B$276:$C$278,2,0),0)/1000)),"")</f>
        <v/>
      </c>
      <c r="EG391" s="145" t="str">
        <f>IFERROR(TRUNC(VLOOKUP($E391,'Container Panel'!$B$41:$Z$100,$D391,0)/(VLOOKUP(EG$276,UI!$A$12:$O$51,VLOOKUP(EG$277,$B$276:$C$278,2,0),0)/1000)),"")</f>
        <v/>
      </c>
      <c r="EH391" s="145" t="str">
        <f>IFERROR(TRUNC(VLOOKUP($E391,'Container Panel'!$B$41:$Z$100,$D391,0)/(VLOOKUP(EH$276,UI!$A$12:$O$51,VLOOKUP(EH$277,$B$276:$C$278,2,0),0)/1000)),"")</f>
        <v/>
      </c>
      <c r="EI391" s="145" t="str">
        <f>IFERROR(TRUNC(VLOOKUP($E391,'Container Panel'!$B$41:$Z$100,$D391,0)/(VLOOKUP(EI$276,UI!$A$12:$O$51,VLOOKUP(EI$277,$B$276:$C$278,2,0),0)/1000)),"")</f>
        <v/>
      </c>
      <c r="EJ391" s="145" t="str">
        <f>IFERROR(TRUNC(VLOOKUP($E391,'Container Panel'!$B$41:$Z$100,$D391,0)/(VLOOKUP(EJ$276,UI!$A$12:$O$51,VLOOKUP(EJ$277,$B$276:$C$278,2,0),0)/1000)),"")</f>
        <v/>
      </c>
      <c r="EK391" s="145" t="str">
        <f>IFERROR(TRUNC(VLOOKUP($E391,'Container Panel'!$B$41:$Z$100,$D391,0)/(VLOOKUP(EK$276,UI!$A$12:$O$51,VLOOKUP(EK$277,$B$276:$C$278,2,0),0)/1000)),"")</f>
        <v/>
      </c>
      <c r="EL391" s="145" t="str">
        <f>IFERROR(TRUNC(VLOOKUP($E391,'Container Panel'!$B$41:$Z$100,$D391,0)/(VLOOKUP(EL$276,UI!$A$12:$O$51,VLOOKUP(EL$277,$B$276:$C$278,2,0),0)/1000)),"")</f>
        <v/>
      </c>
      <c r="EM391" s="145" t="str">
        <f>IFERROR(TRUNC(VLOOKUP($E391,'Container Panel'!$B$41:$Z$100,$D391,0)/(VLOOKUP(EM$276,UI!$A$12:$O$51,VLOOKUP(EM$277,$B$276:$C$278,2,0),0)/1000)),"")</f>
        <v/>
      </c>
      <c r="EN391" s="145" t="str">
        <f>IFERROR(TRUNC(VLOOKUP($E391,'Container Panel'!$B$41:$Z$100,$D391,0)/(VLOOKUP(EN$276,UI!$A$12:$O$51,VLOOKUP(EN$277,$B$276:$C$278,2,0),0)/1000)),"")</f>
        <v/>
      </c>
      <c r="EO391" s="145" t="str">
        <f>IFERROR(TRUNC(VLOOKUP($E391,'Container Panel'!$B$41:$Z$100,$D391,0)/(VLOOKUP(EO$276,UI!$A$12:$O$51,VLOOKUP(EO$277,$B$276:$C$278,2,0),0)/1000)),"")</f>
        <v/>
      </c>
      <c r="EP391" s="145" t="str">
        <f>IFERROR(TRUNC(VLOOKUP($E391,'Container Panel'!$B$41:$Z$100,$D391,0)/(VLOOKUP(EP$276,UI!$A$12:$O$51,VLOOKUP(EP$277,$B$276:$C$278,2,0),0)/1000)),"")</f>
        <v/>
      </c>
      <c r="EQ391" s="145" t="str">
        <f>IFERROR(TRUNC(VLOOKUP($E391,'Container Panel'!$B$41:$Z$100,$D391,0)/(VLOOKUP(EQ$276,UI!$A$12:$O$51,VLOOKUP(EQ$277,$B$276:$C$278,2,0),0)/1000)),"")</f>
        <v/>
      </c>
      <c r="ER391" s="145" t="str">
        <f>IFERROR(TRUNC(VLOOKUP($E391,'Container Panel'!$B$41:$Z$100,$D391,0)/(VLOOKUP(ER$276,UI!$A$12:$O$51,VLOOKUP(ER$277,$B$276:$C$278,2,0),0)/1000)),"")</f>
        <v/>
      </c>
      <c r="ES391" s="145" t="str">
        <f>IFERROR(TRUNC(VLOOKUP($E391,'Container Panel'!$B$41:$Z$100,$D391,0)/(VLOOKUP(ES$276,UI!$A$12:$O$51,VLOOKUP(ES$277,$B$276:$C$278,2,0),0)/1000)),"")</f>
        <v/>
      </c>
      <c r="ET391" s="145" t="str">
        <f>IFERROR(TRUNC(VLOOKUP($E391,'Container Panel'!$B$41:$Z$100,$D391,0)/(VLOOKUP(ET$276,UI!$A$12:$O$51,VLOOKUP(ET$277,$B$276:$C$278,2,0),0)/1000)),"")</f>
        <v/>
      </c>
      <c r="EU391" s="145" t="str">
        <f>IFERROR(TRUNC(VLOOKUP($E391,'Container Panel'!$B$41:$Z$100,$D391,0)/(VLOOKUP(EU$276,UI!$A$12:$O$51,VLOOKUP(EU$277,$B$276:$C$278,2,0),0)/1000)),"")</f>
        <v/>
      </c>
      <c r="EV391" s="145" t="str">
        <f>IFERROR(TRUNC(VLOOKUP($E391,'Container Panel'!$B$41:$Z$100,$D391,0)/(VLOOKUP(EV$276,UI!$A$12:$O$51,VLOOKUP(EV$277,$B$276:$C$278,2,0),0)/1000)),"")</f>
        <v/>
      </c>
      <c r="EW391" s="145" t="str">
        <f>IFERROR(TRUNC(VLOOKUP($E391,'Container Panel'!$B$41:$Z$100,$D391,0)/(VLOOKUP(EW$276,UI!$A$12:$O$51,VLOOKUP(EW$277,$B$276:$C$278,2,0),0)/1000)),"")</f>
        <v/>
      </c>
      <c r="EX391" s="145" t="str">
        <f>IFERROR(TRUNC(VLOOKUP($E391,'Container Panel'!$B$41:$Z$100,$D391,0)/(VLOOKUP(EX$276,UI!$A$12:$O$51,VLOOKUP(EX$277,$B$276:$C$278,2,0),0)/1000)),"")</f>
        <v/>
      </c>
      <c r="EY391" s="145" t="str">
        <f>IFERROR(TRUNC(VLOOKUP($E391,'Container Panel'!$B$41:$Z$100,$D391,0)/(VLOOKUP(EY$276,UI!$A$12:$O$51,VLOOKUP(EY$277,$B$276:$C$278,2,0),0)/1000)),"")</f>
        <v/>
      </c>
      <c r="EZ391" s="145" t="str">
        <f>IFERROR(TRUNC(VLOOKUP($E391,'Container Panel'!$B$41:$Z$100,$D391,0)/(VLOOKUP(EZ$276,UI!$A$12:$O$51,VLOOKUP(EZ$277,$B$276:$C$278,2,0),0)/1000)),"")</f>
        <v/>
      </c>
      <c r="FA391" s="145" t="str">
        <f>IFERROR(TRUNC(VLOOKUP($E391,'Container Panel'!$B$41:$Z$100,$D391,0)/(VLOOKUP(FA$276,UI!$A$12:$O$51,VLOOKUP(FA$277,$B$276:$C$278,2,0),0)/1000)),"")</f>
        <v/>
      </c>
      <c r="FB391" s="145" t="str">
        <f>IFERROR(TRUNC(VLOOKUP($E391,'Container Panel'!$B$41:$Z$100,$D391,0)/(VLOOKUP(FB$276,UI!$A$12:$O$51,VLOOKUP(FB$277,$B$276:$C$278,2,0),0)/1000)),"")</f>
        <v/>
      </c>
      <c r="FC391" s="145" t="str">
        <f>IFERROR(TRUNC(VLOOKUP($E391,'Container Panel'!$B$41:$Z$100,$D391,0)/(VLOOKUP(FC$276,UI!$A$12:$O$51,VLOOKUP(FC$277,$B$276:$C$278,2,0),0)/1000)),"")</f>
        <v/>
      </c>
      <c r="FD391" s="145" t="str">
        <f>IFERROR(TRUNC(VLOOKUP($E391,'Container Panel'!$B$41:$Z$100,$D391,0)/(VLOOKUP(FD$276,UI!$A$12:$O$51,VLOOKUP(FD$277,$B$276:$C$278,2,0),0)/1000)),"")</f>
        <v/>
      </c>
      <c r="FE391" s="145" t="str">
        <f>IFERROR(TRUNC(VLOOKUP($E391,'Container Panel'!$B$41:$Z$100,$D391,0)/(VLOOKUP(FE$276,UI!$A$12:$O$51,VLOOKUP(FE$277,$B$276:$C$278,2,0),0)/1000)),"")</f>
        <v/>
      </c>
      <c r="FF391" s="145" t="str">
        <f>IFERROR(TRUNC(VLOOKUP($E391,'Container Panel'!$B$41:$Z$100,$D391,0)/(VLOOKUP(FF$276,UI!$A$12:$O$51,VLOOKUP(FF$277,$B$276:$C$278,2,0),0)/1000)),"")</f>
        <v/>
      </c>
      <c r="FG391" s="145" t="str">
        <f>IFERROR(TRUNC(VLOOKUP($E391,'Container Panel'!$B$41:$Z$100,$D391,0)/(VLOOKUP(FG$276,UI!$A$12:$O$51,VLOOKUP(FG$277,$B$276:$C$278,2,0),0)/1000)),"")</f>
        <v/>
      </c>
      <c r="FH391" s="145" t="str">
        <f>IFERROR(TRUNC(VLOOKUP($E391,'Container Panel'!$B$41:$Z$100,$D391,0)/(VLOOKUP(FH$276,UI!$A$12:$O$51,VLOOKUP(FH$277,$B$276:$C$278,2,0),0)/1000)),"")</f>
        <v/>
      </c>
      <c r="FI391" s="145" t="str">
        <f>IFERROR(TRUNC(VLOOKUP($E391,'Container Panel'!$B$41:$Z$100,$D391,0)/(VLOOKUP(FI$276,UI!$A$12:$O$51,VLOOKUP(FI$277,$B$276:$C$278,2,0),0)/1000)),"")</f>
        <v/>
      </c>
      <c r="FJ391" s="145" t="str">
        <f>IFERROR(TRUNC(VLOOKUP($E391,'Container Panel'!$B$41:$Z$100,$D391,0)/(VLOOKUP(FJ$276,UI!$A$12:$O$51,VLOOKUP(FJ$277,$B$276:$C$278,2,0),0)/1000)),"")</f>
        <v/>
      </c>
      <c r="FK391" s="145" t="str">
        <f>IFERROR(TRUNC(VLOOKUP($E391,'Container Panel'!$B$41:$Z$100,$D391,0)/(VLOOKUP(FK$276,UI!$A$12:$O$51,VLOOKUP(FK$277,$B$276:$C$278,2,0),0)/1000)),"")</f>
        <v/>
      </c>
      <c r="FL391" s="145" t="str">
        <f>IFERROR(TRUNC(VLOOKUP($E391,'Container Panel'!$B$41:$Z$100,$D391,0)/(VLOOKUP(FL$276,UI!$A$12:$O$51,VLOOKUP(FL$277,$B$276:$C$278,2,0),0)/1000)),"")</f>
        <v/>
      </c>
      <c r="FM391" s="145" t="str">
        <f>IFERROR(TRUNC(VLOOKUP($E391,'Container Panel'!$B$41:$Z$100,$D391,0)/(VLOOKUP(FM$276,UI!$A$12:$O$51,VLOOKUP(FM$277,$B$276:$C$278,2,0),0)/1000)),"")</f>
        <v/>
      </c>
      <c r="FN391" s="145" t="str">
        <f>IFERROR(TRUNC(VLOOKUP($E391,'Container Panel'!$B$41:$Z$100,$D391,0)/(VLOOKUP(FN$276,UI!$A$12:$O$51,VLOOKUP(FN$277,$B$276:$C$278,2,0),0)/1000)),"")</f>
        <v/>
      </c>
      <c r="FO391" s="145" t="str">
        <f>IFERROR(TRUNC(VLOOKUP($E391,'Container Panel'!$B$41:$Z$100,$D391,0)/(VLOOKUP(FO$276,UI!$A$12:$O$51,VLOOKUP(FO$277,$B$276:$C$278,2,0),0)/1000)),"")</f>
        <v/>
      </c>
      <c r="FP391" s="145" t="str">
        <f>IFERROR(TRUNC(VLOOKUP($E391,'Container Panel'!$B$41:$Z$100,$D391,0)/(VLOOKUP(FP$276,UI!$A$12:$O$51,VLOOKUP(FP$277,$B$276:$C$278,2,0),0)/1000)),"")</f>
        <v/>
      </c>
      <c r="FQ391" s="145" t="str">
        <f>IFERROR(TRUNC(VLOOKUP($E391,'Container Panel'!$B$41:$Z$100,$D391,0)/(VLOOKUP(FQ$276,UI!$A$12:$O$51,VLOOKUP(FQ$277,$B$276:$C$278,2,0),0)/1000)),"")</f>
        <v/>
      </c>
      <c r="FR391" s="145" t="str">
        <f>IFERROR(TRUNC(VLOOKUP($E391,'Container Panel'!$B$41:$Z$100,$D391,0)/(VLOOKUP(FR$276,UI!$A$12:$O$51,VLOOKUP(FR$277,$B$276:$C$278,2,0),0)/1000)),"")</f>
        <v/>
      </c>
      <c r="FS391" s="145" t="str">
        <f>IFERROR(TRUNC(VLOOKUP($E391,'Container Panel'!$B$41:$Z$100,$D391,0)/(VLOOKUP(FS$276,UI!$A$12:$O$51,VLOOKUP(FS$277,$B$276:$C$278,2,0),0)/1000)),"")</f>
        <v/>
      </c>
      <c r="FT391" s="145" t="str">
        <f>IFERROR(TRUNC(VLOOKUP($E391,'Container Panel'!$B$41:$Z$100,$D391,0)/(VLOOKUP(FT$276,UI!$A$12:$O$51,VLOOKUP(FT$277,$B$276:$C$278,2,0),0)/1000)),"")</f>
        <v/>
      </c>
      <c r="FU391" s="145" t="str">
        <f>IFERROR(TRUNC(VLOOKUP($E391,'Container Panel'!$B$41:$Z$100,$D391,0)/(VLOOKUP(FU$276,UI!$A$12:$O$51,VLOOKUP(FU$277,$B$276:$C$278,2,0),0)/1000)),"")</f>
        <v/>
      </c>
      <c r="FV391" s="145" t="str">
        <f>IFERROR(TRUNC(VLOOKUP($E391,'Container Panel'!$B$41:$Z$100,$D391,0)/(VLOOKUP(FV$276,UI!$A$12:$O$51,VLOOKUP(FV$277,$B$276:$C$278,2,0),0)/1000)),"")</f>
        <v/>
      </c>
      <c r="FW391" s="145" t="str">
        <f>IFERROR(TRUNC(VLOOKUP($E391,'Container Panel'!$B$41:$Z$100,$D391,0)/(VLOOKUP(FW$276,UI!$A$12:$O$51,VLOOKUP(FW$277,$B$276:$C$278,2,0),0)/1000)),"")</f>
        <v/>
      </c>
      <c r="FX391" s="145" t="str">
        <f>IFERROR(TRUNC(VLOOKUP($E391,'Container Panel'!$B$41:$Z$100,$D391,0)/(VLOOKUP(FX$276,UI!$A$12:$O$51,VLOOKUP(FX$277,$B$276:$C$278,2,0),0)/1000)),"")</f>
        <v/>
      </c>
      <c r="FY391" s="145" t="str">
        <f>IFERROR(TRUNC(VLOOKUP($E391,'Container Panel'!$B$41:$Z$100,$D391,0)/(VLOOKUP(FY$276,UI!$A$12:$O$51,VLOOKUP(FY$277,$B$276:$C$278,2,0),0)/1000)),"")</f>
        <v/>
      </c>
      <c r="FZ391" s="145" t="str">
        <f>IFERROR(TRUNC(VLOOKUP($E391,'Container Panel'!$B$41:$Z$100,$D391,0)/(VLOOKUP(FZ$276,UI!$A$12:$O$51,VLOOKUP(FZ$277,$B$276:$C$278,2,0),0)/1000)),"")</f>
        <v/>
      </c>
      <c r="GA391" s="145" t="str">
        <f>IFERROR(TRUNC(VLOOKUP($E391,'Container Panel'!$B$41:$Z$100,$D391,0)/(VLOOKUP(GA$276,UI!$A$12:$O$51,VLOOKUP(GA$277,$B$276:$C$278,2,0),0)/1000)),"")</f>
        <v/>
      </c>
      <c r="GB391" s="145" t="str">
        <f>IFERROR(TRUNC(VLOOKUP($E391,'Container Panel'!$B$41:$Z$100,$D391,0)/(VLOOKUP(GB$276,UI!$A$12:$O$51,VLOOKUP(GB$277,$B$276:$C$278,2,0),0)/1000)),"")</f>
        <v/>
      </c>
      <c r="GC391" s="145" t="str">
        <f>IFERROR(TRUNC(VLOOKUP($E391,'Container Panel'!$B$41:$Z$100,$D391,0)/(VLOOKUP(GC$276,UI!$A$12:$O$51,VLOOKUP(GC$277,$B$276:$C$278,2,0),0)/1000)),"")</f>
        <v/>
      </c>
      <c r="GD391" s="145" t="str">
        <f>IFERROR(TRUNC(VLOOKUP($E391,'Container Panel'!$B$41:$Z$100,$D391,0)/(VLOOKUP(GD$276,UI!$A$12:$O$51,VLOOKUP(GD$277,$B$276:$C$278,2,0),0)/1000)),"")</f>
        <v/>
      </c>
      <c r="GE391" s="145" t="str">
        <f>IFERROR(TRUNC(VLOOKUP($E391,'Container Panel'!$B$41:$Z$100,$D391,0)/(VLOOKUP(GE$276,UI!$A$12:$O$51,VLOOKUP(GE$277,$B$276:$C$278,2,0),0)/1000)),"")</f>
        <v/>
      </c>
      <c r="GF391" s="145" t="str">
        <f>IFERROR(TRUNC(VLOOKUP($E391,'Container Panel'!$B$41:$Z$100,$D391,0)/(VLOOKUP(GF$276,UI!$A$12:$O$51,VLOOKUP(GF$277,$B$276:$C$278,2,0),0)/1000)),"")</f>
        <v/>
      </c>
      <c r="GG391" s="145" t="str">
        <f>IFERROR(TRUNC(VLOOKUP($E391,'Container Panel'!$B$41:$Z$100,$D391,0)/(VLOOKUP(GG$276,UI!$A$12:$O$51,VLOOKUP(GG$277,$B$276:$C$278,2,0),0)/1000)),"")</f>
        <v/>
      </c>
      <c r="GH391" s="145" t="str">
        <f>IFERROR(TRUNC(VLOOKUP($E391,'Container Panel'!$B$41:$Z$100,$D391,0)/(VLOOKUP(GH$276,UI!$A$12:$O$51,VLOOKUP(GH$277,$B$276:$C$278,2,0),0)/1000)),"")</f>
        <v/>
      </c>
      <c r="GI391" s="145" t="str">
        <f>IFERROR(TRUNC(VLOOKUP($E391,'Container Panel'!$B$41:$Z$100,$D391,0)/(VLOOKUP(GI$276,UI!$A$12:$O$51,VLOOKUP(GI$277,$B$276:$C$278,2,0),0)/1000)),"")</f>
        <v/>
      </c>
      <c r="GJ391" s="145" t="str">
        <f>IFERROR(TRUNC(VLOOKUP($E391,'Container Panel'!$B$41:$Z$100,$D391,0)/(VLOOKUP(GJ$276,UI!$A$12:$O$51,VLOOKUP(GJ$277,$B$276:$C$278,2,0),0)/1000)),"")</f>
        <v/>
      </c>
      <c r="GK391" s="145" t="str">
        <f>IFERROR(TRUNC(VLOOKUP($E391,'Container Panel'!$B$41:$Z$100,$D391,0)/(VLOOKUP(GK$276,UI!$A$12:$O$51,VLOOKUP(GK$277,$B$276:$C$278,2,0),0)/1000)),"")</f>
        <v/>
      </c>
      <c r="GL391" s="145" t="str">
        <f>IFERROR(TRUNC(VLOOKUP($E391,'Container Panel'!$B$41:$Z$100,$D391,0)/(VLOOKUP(GL$276,UI!$A$12:$O$51,VLOOKUP(GL$277,$B$276:$C$278,2,0),0)/1000)),"")</f>
        <v/>
      </c>
      <c r="GM391" s="145" t="str">
        <f>IFERROR(TRUNC(VLOOKUP($E391,'Container Panel'!$B$41:$Z$100,$D391,0)/(VLOOKUP(GM$276,UI!$A$12:$O$51,VLOOKUP(GM$277,$B$276:$C$278,2,0),0)/1000)),"")</f>
        <v/>
      </c>
      <c r="GN391" s="145" t="str">
        <f>IFERROR(TRUNC(VLOOKUP($E391,'Container Panel'!$B$41:$Z$100,$D391,0)/(VLOOKUP(GN$276,UI!$A$12:$O$51,VLOOKUP(GN$277,$B$276:$C$278,2,0),0)/1000)),"")</f>
        <v/>
      </c>
      <c r="GO391" s="145" t="str">
        <f>IFERROR(TRUNC(VLOOKUP($E391,'Container Panel'!$B$41:$Z$100,$D391,0)/(VLOOKUP(GO$276,UI!$A$12:$O$51,VLOOKUP(GO$277,$B$276:$C$278,2,0),0)/1000)),"")</f>
        <v/>
      </c>
      <c r="GP391" s="145" t="str">
        <f>IFERROR(TRUNC(VLOOKUP($E391,'Container Panel'!$B$41:$Z$100,$D391,0)/(VLOOKUP(GP$276,UI!$A$12:$O$51,VLOOKUP(GP$277,$B$276:$C$278,2,0),0)/1000)),"")</f>
        <v/>
      </c>
      <c r="GQ391" s="145" t="str">
        <f>IFERROR(TRUNC(VLOOKUP($E391,'Container Panel'!$B$41:$Z$100,$D391,0)/(VLOOKUP(GQ$276,UI!$A$12:$O$51,VLOOKUP(GQ$277,$B$276:$C$278,2,0),0)/1000)),"")</f>
        <v/>
      </c>
      <c r="GR391" s="145" t="str">
        <f>IFERROR(TRUNC(VLOOKUP($E391,'Container Panel'!$B$41:$Z$100,$D391,0)/(VLOOKUP(GR$276,UI!$A$12:$O$51,VLOOKUP(GR$277,$B$276:$C$278,2,0),0)/1000)),"")</f>
        <v/>
      </c>
      <c r="GS391" s="145" t="str">
        <f>IFERROR(TRUNC(VLOOKUP($E391,'Container Panel'!$B$41:$Z$100,$D391,0)/(VLOOKUP(GS$276,UI!$A$12:$O$51,VLOOKUP(GS$277,$B$276:$C$278,2,0),0)/1000)),"")</f>
        <v/>
      </c>
      <c r="GT391" s="145" t="str">
        <f>IFERROR(TRUNC(VLOOKUP($E391,'Container Panel'!$B$41:$Z$100,$D391,0)/(VLOOKUP(GT$276,UI!$A$12:$O$51,VLOOKUP(GT$277,$B$276:$C$278,2,0),0)/1000)),"")</f>
        <v/>
      </c>
      <c r="GU391" s="145" t="str">
        <f>IFERROR(TRUNC(VLOOKUP($E391,'Container Panel'!$B$41:$Z$100,$D391,0)/(VLOOKUP(GU$276,UI!$A$12:$O$51,VLOOKUP(GU$277,$B$276:$C$278,2,0),0)/1000)),"")</f>
        <v/>
      </c>
      <c r="GV391" s="145" t="str">
        <f>IFERROR(TRUNC(VLOOKUP($E391,'Container Panel'!$B$41:$Z$100,$D391,0)/(VLOOKUP(GV$276,UI!$A$12:$O$51,VLOOKUP(GV$277,$B$276:$C$278,2,0),0)/1000)),"")</f>
        <v/>
      </c>
      <c r="GW391" s="145" t="str">
        <f>IFERROR(TRUNC(VLOOKUP($E391,'Container Panel'!$B$41:$Z$100,$D391,0)/(VLOOKUP(GW$276,UI!$A$12:$O$51,VLOOKUP(GW$277,$B$276:$C$278,2,0),0)/1000)),"")</f>
        <v/>
      </c>
      <c r="GX391" s="145" t="str">
        <f>IFERROR(TRUNC(VLOOKUP($E391,'Container Panel'!$B$41:$Z$100,$D391,0)/(VLOOKUP(GX$276,UI!$A$12:$O$51,VLOOKUP(GX$277,$B$276:$C$278,2,0),0)/1000)),"")</f>
        <v/>
      </c>
      <c r="GY391" s="145" t="str">
        <f>IFERROR(TRUNC(VLOOKUP($E391,'Container Panel'!$B$41:$Z$100,$D391,0)/(VLOOKUP(GY$276,UI!$A$12:$O$51,VLOOKUP(GY$277,$B$276:$C$278,2,0),0)/1000)),"")</f>
        <v/>
      </c>
      <c r="GZ391" s="145" t="str">
        <f>IFERROR(TRUNC(VLOOKUP($E391,'Container Panel'!$B$41:$Z$100,$D391,0)/(VLOOKUP(GZ$276,UI!$A$12:$O$51,VLOOKUP(GZ$277,$B$276:$C$278,2,0),0)/1000)),"")</f>
        <v/>
      </c>
      <c r="HA391" s="145" t="str">
        <f>IFERROR(TRUNC(VLOOKUP($E391,'Container Panel'!$B$41:$Z$100,$D391,0)/(VLOOKUP(HA$276,UI!$A$12:$O$51,VLOOKUP(HA$277,$B$276:$C$278,2,0),0)/1000)),"")</f>
        <v/>
      </c>
      <c r="HB391" s="145" t="str">
        <f>IFERROR(TRUNC(VLOOKUP($E391,'Container Panel'!$B$41:$Z$100,$D391,0)/(VLOOKUP(HB$276,UI!$A$12:$O$51,VLOOKUP(HB$277,$B$276:$C$278,2,0),0)/1000)),"")</f>
        <v/>
      </c>
      <c r="HC391" s="145" t="str">
        <f>IFERROR(TRUNC(VLOOKUP($E391,'Container Panel'!$B$41:$Z$100,$D391,0)/(VLOOKUP(HC$276,UI!$A$12:$O$51,VLOOKUP(HC$277,$B$276:$C$278,2,0),0)/1000)),"")</f>
        <v/>
      </c>
      <c r="HD391" s="145" t="str">
        <f>IFERROR(TRUNC(VLOOKUP($E391,'Container Panel'!$B$41:$Z$100,$D391,0)/(VLOOKUP(HD$276,UI!$A$12:$O$51,VLOOKUP(HD$277,$B$276:$C$278,2,0),0)/1000)),"")</f>
        <v/>
      </c>
      <c r="HE391" s="145" t="str">
        <f>IFERROR(TRUNC(VLOOKUP($E391,'Container Panel'!$B$41:$Z$100,$D391,0)/(VLOOKUP(HE$276,UI!$A$12:$O$51,VLOOKUP(HE$277,$B$276:$C$278,2,0),0)/1000)),"")</f>
        <v/>
      </c>
      <c r="HF391" s="145" t="str">
        <f>IFERROR(TRUNC(VLOOKUP($E391,'Container Panel'!$B$41:$Z$100,$D391,0)/(VLOOKUP(HF$276,UI!$A$12:$O$51,VLOOKUP(HF$277,$B$276:$C$278,2,0),0)/1000)),"")</f>
        <v/>
      </c>
      <c r="HG391" s="145" t="str">
        <f>IFERROR(TRUNC(VLOOKUP($E391,'Container Panel'!$B$41:$Z$100,$D391,0)/(VLOOKUP(HG$276,UI!$A$12:$O$51,VLOOKUP(HG$277,$B$276:$C$278,2,0),0)/1000)),"")</f>
        <v/>
      </c>
      <c r="HH391" s="145" t="str">
        <f>IFERROR(TRUNC(VLOOKUP($E391,'Container Panel'!$B$41:$Z$100,$D391,0)/(VLOOKUP(HH$276,UI!$A$12:$O$51,VLOOKUP(HH$277,$B$276:$C$278,2,0),0)/1000)),"")</f>
        <v/>
      </c>
      <c r="HI391" s="145" t="str">
        <f>IFERROR(TRUNC(VLOOKUP($E391,'Container Panel'!$B$41:$Z$100,$D391,0)/(VLOOKUP(HI$276,UI!$A$12:$O$51,VLOOKUP(HI$277,$B$276:$C$278,2,0),0)/1000)),"")</f>
        <v/>
      </c>
      <c r="HJ391" s="145" t="str">
        <f>IFERROR(TRUNC(VLOOKUP($E391,'Container Panel'!$B$41:$Z$100,$D391,0)/(VLOOKUP(HJ$276,UI!$A$12:$O$51,VLOOKUP(HJ$277,$B$276:$C$278,2,0),0)/1000)),"")</f>
        <v/>
      </c>
      <c r="HK391" s="145" t="str">
        <f>IFERROR(TRUNC(VLOOKUP($E391,'Container Panel'!$B$41:$Z$100,$D391,0)/(VLOOKUP(HK$276,UI!$A$12:$O$51,VLOOKUP(HK$277,$B$276:$C$278,2,0),0)/1000)),"")</f>
        <v/>
      </c>
      <c r="HL391" s="145" t="str">
        <f>IFERROR(TRUNC(VLOOKUP($E391,'Container Panel'!$B$41:$Z$100,$D391,0)/(VLOOKUP(HL$276,UI!$A$12:$O$51,VLOOKUP(HL$277,$B$276:$C$278,2,0),0)/1000)),"")</f>
        <v/>
      </c>
      <c r="HM391" s="145" t="str">
        <f>IFERROR(TRUNC(VLOOKUP($E391,'Container Panel'!$B$41:$Z$100,$D391,0)/(VLOOKUP(HM$276,UI!$A$12:$O$51,VLOOKUP(HM$277,$B$276:$C$278,2,0),0)/1000)),"")</f>
        <v/>
      </c>
      <c r="HN391" s="145" t="str">
        <f>IFERROR(TRUNC(VLOOKUP($E391,'Container Panel'!$B$41:$Z$100,$D391,0)/(VLOOKUP(HN$276,UI!$A$12:$O$51,VLOOKUP(HN$277,$B$276:$C$278,2,0),0)/1000)),"")</f>
        <v/>
      </c>
      <c r="HO391" s="145" t="str">
        <f>IFERROR(TRUNC(VLOOKUP($E391,'Container Panel'!$B$41:$Z$100,$D391,0)/(VLOOKUP(HO$276,UI!$A$12:$O$51,VLOOKUP(HO$277,$B$276:$C$278,2,0),0)/1000)),"")</f>
        <v/>
      </c>
      <c r="HP391" s="145" t="str">
        <f>IFERROR(TRUNC(VLOOKUP($E391,'Container Panel'!$B$41:$Z$100,$D391,0)/(VLOOKUP(HP$276,UI!$A$12:$O$51,VLOOKUP(HP$277,$B$276:$C$278,2,0),0)/1000)),"")</f>
        <v/>
      </c>
      <c r="HQ391" s="145" t="str">
        <f>IFERROR(TRUNC(VLOOKUP($E391,'Container Panel'!$B$41:$Z$100,$D391,0)/(VLOOKUP(HQ$276,UI!$A$12:$O$51,VLOOKUP(HQ$277,$B$276:$C$278,2,0),0)/1000)),"")</f>
        <v/>
      </c>
      <c r="HR391" s="145" t="str">
        <f>IFERROR(TRUNC(VLOOKUP($E391,'Container Panel'!$B$41:$Z$100,$D391,0)/(VLOOKUP(HR$276,UI!$A$12:$O$51,VLOOKUP(HR$277,$B$276:$C$278,2,0),0)/1000)),"")</f>
        <v/>
      </c>
      <c r="HS391" s="145" t="str">
        <f>IFERROR(TRUNC(VLOOKUP($E391,'Container Panel'!$B$41:$Z$100,$D391,0)/(VLOOKUP(HS$276,UI!$A$12:$O$51,VLOOKUP(HS$277,$B$276:$C$278,2,0),0)/1000)),"")</f>
        <v/>
      </c>
      <c r="HT391" s="145" t="str">
        <f>IFERROR(TRUNC(VLOOKUP($E391,'Container Panel'!$B$41:$Z$100,$D391,0)/(VLOOKUP(HT$276,UI!$A$12:$O$51,VLOOKUP(HT$277,$B$276:$C$278,2,0),0)/1000)),"")</f>
        <v/>
      </c>
      <c r="HU391" s="145" t="str">
        <f>IFERROR(TRUNC(VLOOKUP($E391,'Container Panel'!$B$41:$Z$100,$D391,0)/(VLOOKUP(HU$276,UI!$A$12:$O$51,VLOOKUP(HU$277,$B$276:$C$278,2,0),0)/1000)),"")</f>
        <v/>
      </c>
      <c r="HV391" s="145" t="str">
        <f>IFERROR(TRUNC(VLOOKUP($E391,'Container Panel'!$B$41:$Z$100,$D391,0)/(VLOOKUP(HV$276,UI!$A$12:$O$51,VLOOKUP(HV$277,$B$276:$C$278,2,0),0)/1000)),"")</f>
        <v/>
      </c>
      <c r="HW391" s="145" t="str">
        <f>IFERROR(TRUNC(VLOOKUP($E391,'Container Panel'!$B$41:$Z$100,$D391,0)/(VLOOKUP(HW$276,UI!$A$12:$O$51,VLOOKUP(HW$277,$B$276:$C$278,2,0),0)/1000)),"")</f>
        <v/>
      </c>
      <c r="HX391" s="145" t="str">
        <f>IFERROR(TRUNC(VLOOKUP($E391,'Container Panel'!$B$41:$Z$100,$D391,0)/(VLOOKUP(HX$276,UI!$A$12:$O$51,VLOOKUP(HX$277,$B$276:$C$278,2,0),0)/1000)),"")</f>
        <v/>
      </c>
      <c r="HY391" s="145" t="str">
        <f>IFERROR(TRUNC(VLOOKUP($E391,'Container Panel'!$B$41:$Z$100,$D391,0)/(VLOOKUP(HY$276,UI!$A$12:$O$51,VLOOKUP(HY$277,$B$276:$C$278,2,0),0)/1000)),"")</f>
        <v/>
      </c>
      <c r="HZ391" s="145" t="str">
        <f>IFERROR(TRUNC(VLOOKUP($E391,'Container Panel'!$B$41:$Z$100,$D391,0)/(VLOOKUP(HZ$276,UI!$A$12:$O$51,VLOOKUP(HZ$277,$B$276:$C$278,2,0),0)/1000)),"")</f>
        <v/>
      </c>
      <c r="IA391" s="145" t="str">
        <f>IFERROR(TRUNC(VLOOKUP($E391,'Container Panel'!$B$41:$Z$100,$D391,0)/(VLOOKUP(IA$276,UI!$A$12:$O$51,VLOOKUP(IA$277,$B$276:$C$278,2,0),0)/1000)),"")</f>
        <v/>
      </c>
      <c r="IB391" s="145" t="str">
        <f>IFERROR(TRUNC(VLOOKUP($E391,'Container Panel'!$B$41:$Z$100,$D391,0)/(VLOOKUP(IB$276,UI!$A$12:$O$51,VLOOKUP(IB$277,$B$276:$C$278,2,0),0)/1000)),"")</f>
        <v/>
      </c>
      <c r="IC391" s="145" t="str">
        <f>IFERROR(TRUNC(VLOOKUP($E391,'Container Panel'!$B$41:$Z$100,$D391,0)/(VLOOKUP(IC$276,UI!$A$12:$O$51,VLOOKUP(IC$277,$B$276:$C$278,2,0),0)/1000)),"")</f>
        <v/>
      </c>
      <c r="ID391" s="145" t="str">
        <f>IFERROR(TRUNC(VLOOKUP($E391,'Container Panel'!$B$41:$Z$100,$D391,0)/(VLOOKUP(ID$276,UI!$A$12:$O$51,VLOOKUP(ID$277,$B$276:$C$278,2,0),0)/1000)),"")</f>
        <v/>
      </c>
      <c r="IE391" s="145" t="str">
        <f>IFERROR(TRUNC(VLOOKUP($E391,'Container Panel'!$B$41:$Z$100,$D391,0)/(VLOOKUP(IE$276,UI!$A$12:$O$51,VLOOKUP(IE$277,$B$276:$C$278,2,0),0)/1000)),"")</f>
        <v/>
      </c>
      <c r="IF391" s="145" t="str">
        <f>IFERROR(TRUNC(VLOOKUP($E391,'Container Panel'!$B$41:$Z$100,$D391,0)/(VLOOKUP(IF$276,UI!$A$12:$O$51,VLOOKUP(IF$277,$B$276:$C$278,2,0),0)/1000)),"")</f>
        <v/>
      </c>
      <c r="IG391" s="145" t="str">
        <f>IFERROR(TRUNC(VLOOKUP($E391,'Container Panel'!$B$41:$Z$100,$D391,0)/(VLOOKUP(IG$276,UI!$A$12:$O$51,VLOOKUP(IG$277,$B$276:$C$278,2,0),0)/1000)),"")</f>
        <v/>
      </c>
      <c r="IH391" s="145" t="str">
        <f>IFERROR(TRUNC(VLOOKUP($E391,'Container Panel'!$B$41:$Z$100,$D391,0)/(VLOOKUP(IH$276,UI!$A$12:$O$51,VLOOKUP(IH$277,$B$276:$C$278,2,0),0)/1000)),"")</f>
        <v/>
      </c>
      <c r="II391" s="145" t="str">
        <f>IFERROR(TRUNC(VLOOKUP($E391,'Container Panel'!$B$41:$Z$100,$D391,0)/(VLOOKUP(II$276,UI!$A$12:$O$51,VLOOKUP(II$277,$B$276:$C$278,2,0),0)/1000)),"")</f>
        <v/>
      </c>
      <c r="IJ391" s="145" t="str">
        <f>IFERROR(TRUNC(VLOOKUP($E391,'Container Panel'!$B$41:$Z$100,$D391,0)/(VLOOKUP(IJ$276,UI!$A$12:$O$51,VLOOKUP(IJ$277,$B$276:$C$278,2,0),0)/1000)),"")</f>
        <v/>
      </c>
      <c r="IK391" s="145" t="str">
        <f>IFERROR(TRUNC(VLOOKUP($E391,'Container Panel'!$B$41:$Z$100,$D391,0)/(VLOOKUP(IK$276,UI!$A$12:$O$51,VLOOKUP(IK$277,$B$276:$C$278,2,0),0)/1000)),"")</f>
        <v/>
      </c>
      <c r="IL391" s="145" t="str">
        <f>IFERROR(TRUNC(VLOOKUP($E391,'Container Panel'!$B$41:$Z$100,$D391,0)/(VLOOKUP(IL$276,UI!$A$12:$O$51,VLOOKUP(IL$277,$B$276:$C$278,2,0),0)/1000)),"")</f>
        <v/>
      </c>
    </row>
    <row r="392" spans="2:246">
      <c r="B392" s="74">
        <v>112</v>
      </c>
      <c r="C392" s="74">
        <f t="shared" si="195"/>
        <v>38</v>
      </c>
      <c r="D392" s="163">
        <f>MOD(B392,3)+'Container Panel'!$Q$38</f>
        <v>17</v>
      </c>
      <c r="E392" s="143">
        <f t="shared" si="196"/>
        <v>0</v>
      </c>
      <c r="F392" s="144" t="s">
        <v>76</v>
      </c>
      <c r="G392" s="145" t="str">
        <f>IFERROR(TRUNC(VLOOKUP($E392,'Container Panel'!$B$41:$Z$100,$D392,0)/(VLOOKUP(G$276,UI!$A$12:$O$51,VLOOKUP(G$278,$B$276:$C$278,2,0),0)/1000)),"")</f>
        <v/>
      </c>
      <c r="H392" s="145" t="str">
        <f>IFERROR(TRUNC(VLOOKUP($E392,'Container Panel'!$B$41:$Z$100,$D392,0)/(VLOOKUP(H$276,UI!$A$12:$O$51,VLOOKUP(H$278,$B$276:$C$278,2,0),0)/1000)),"")</f>
        <v/>
      </c>
      <c r="I392" s="145" t="str">
        <f>IFERROR(TRUNC(VLOOKUP($E392,'Container Panel'!$B$41:$Z$100,$D392,0)/(VLOOKUP(I$276,UI!$A$12:$O$51,VLOOKUP(I$278,$B$276:$C$278,2,0),0)/1000)),"")</f>
        <v/>
      </c>
      <c r="J392" s="145" t="str">
        <f>IFERROR(TRUNC(VLOOKUP($E392,'Container Panel'!$B$41:$Z$100,$D392,0)/(VLOOKUP(J$276,UI!$A$12:$O$51,VLOOKUP(J$278,$B$276:$C$278,2,0),0)/1000)),"")</f>
        <v/>
      </c>
      <c r="K392" s="145" t="str">
        <f>IFERROR(TRUNC(VLOOKUP($E392,'Container Panel'!$B$41:$Z$100,$D392,0)/(VLOOKUP(K$276,UI!$A$12:$O$51,VLOOKUP(K$278,$B$276:$C$278,2,0),0)/1000)),"")</f>
        <v/>
      </c>
      <c r="L392" s="145" t="str">
        <f>IFERROR(TRUNC(VLOOKUP($E392,'Container Panel'!$B$41:$Z$100,$D392,0)/(VLOOKUP(L$276,UI!$A$12:$O$51,VLOOKUP(L$278,$B$276:$C$278,2,0),0)/1000)),"")</f>
        <v/>
      </c>
      <c r="M392" s="145" t="str">
        <f>IFERROR(TRUNC(VLOOKUP($E392,'Container Panel'!$B$41:$Z$100,$D392,0)/(VLOOKUP(M$276,UI!$A$12:$O$51,VLOOKUP(M$278,$B$276:$C$278,2,0),0)/1000)),"")</f>
        <v/>
      </c>
      <c r="N392" s="145" t="str">
        <f>IFERROR(TRUNC(VLOOKUP($E392,'Container Panel'!$B$41:$Z$100,$D392,0)/(VLOOKUP(N$276,UI!$A$12:$O$51,VLOOKUP(N$278,$B$276:$C$278,2,0),0)/1000)),"")</f>
        <v/>
      </c>
      <c r="O392" s="145" t="str">
        <f>IFERROR(TRUNC(VLOOKUP($E392,'Container Panel'!$B$41:$Z$100,$D392,0)/(VLOOKUP(O$276,UI!$A$12:$O$51,VLOOKUP(O$278,$B$276:$C$278,2,0),0)/1000)),"")</f>
        <v/>
      </c>
      <c r="P392" s="145" t="str">
        <f>IFERROR(TRUNC(VLOOKUP($E392,'Container Panel'!$B$41:$Z$100,$D392,0)/(VLOOKUP(P$276,UI!$A$12:$O$51,VLOOKUP(P$278,$B$276:$C$278,2,0),0)/1000)),"")</f>
        <v/>
      </c>
      <c r="Q392" s="145" t="str">
        <f>IFERROR(TRUNC(VLOOKUP($E392,'Container Panel'!$B$41:$Z$100,$D392,0)/(VLOOKUP(Q$276,UI!$A$12:$O$51,VLOOKUP(Q$278,$B$276:$C$278,2,0),0)/1000)),"")</f>
        <v/>
      </c>
      <c r="R392" s="145" t="str">
        <f>IFERROR(TRUNC(VLOOKUP($E392,'Container Panel'!$B$41:$Z$100,$D392,0)/(VLOOKUP(R$276,UI!$A$12:$O$51,VLOOKUP(R$278,$B$276:$C$278,2,0),0)/1000)),"")</f>
        <v/>
      </c>
      <c r="S392" s="145" t="str">
        <f>IFERROR(TRUNC(VLOOKUP($E392,'Container Panel'!$B$41:$Z$100,$D392,0)/(VLOOKUP(S$276,UI!$A$12:$O$51,VLOOKUP(S$278,$B$276:$C$278,2,0),0)/1000)),"")</f>
        <v/>
      </c>
      <c r="T392" s="145" t="str">
        <f>IFERROR(TRUNC(VLOOKUP($E392,'Container Panel'!$B$41:$Z$100,$D392,0)/(VLOOKUP(T$276,UI!$A$12:$O$51,VLOOKUP(T$278,$B$276:$C$278,2,0),0)/1000)),"")</f>
        <v/>
      </c>
      <c r="U392" s="145" t="str">
        <f>IFERROR(TRUNC(VLOOKUP($E392,'Container Panel'!$B$41:$Z$100,$D392,0)/(VLOOKUP(U$276,UI!$A$12:$O$51,VLOOKUP(U$278,$B$276:$C$278,2,0),0)/1000)),"")</f>
        <v/>
      </c>
      <c r="V392" s="145" t="str">
        <f>IFERROR(TRUNC(VLOOKUP($E392,'Container Panel'!$B$41:$Z$100,$D392,0)/(VLOOKUP(V$276,UI!$A$12:$O$51,VLOOKUP(V$278,$B$276:$C$278,2,0),0)/1000)),"")</f>
        <v/>
      </c>
      <c r="W392" s="145" t="str">
        <f>IFERROR(TRUNC(VLOOKUP($E392,'Container Panel'!$B$41:$Z$100,$D392,0)/(VLOOKUP(W$276,UI!$A$12:$O$51,VLOOKUP(W$278,$B$276:$C$278,2,0),0)/1000)),"")</f>
        <v/>
      </c>
      <c r="X392" s="145" t="str">
        <f>IFERROR(TRUNC(VLOOKUP($E392,'Container Panel'!$B$41:$Z$100,$D392,0)/(VLOOKUP(X$276,UI!$A$12:$O$51,VLOOKUP(X$278,$B$276:$C$278,2,0),0)/1000)),"")</f>
        <v/>
      </c>
      <c r="Y392" s="145" t="str">
        <f>IFERROR(TRUNC(VLOOKUP($E392,'Container Panel'!$B$41:$Z$100,$D392,0)/(VLOOKUP(Y$276,UI!$A$12:$O$51,VLOOKUP(Y$278,$B$276:$C$278,2,0),0)/1000)),"")</f>
        <v/>
      </c>
      <c r="Z392" s="145" t="str">
        <f>IFERROR(TRUNC(VLOOKUP($E392,'Container Panel'!$B$41:$Z$100,$D392,0)/(VLOOKUP(Z$276,UI!$A$12:$O$51,VLOOKUP(Z$278,$B$276:$C$278,2,0),0)/1000)),"")</f>
        <v/>
      </c>
      <c r="AA392" s="145" t="str">
        <f>IFERROR(TRUNC(VLOOKUP($E392,'Container Panel'!$B$41:$Z$100,$D392,0)/(VLOOKUP(AA$276,UI!$A$12:$O$51,VLOOKUP(AA$278,$B$276:$C$278,2,0),0)/1000)),"")</f>
        <v/>
      </c>
      <c r="AB392" s="145" t="str">
        <f>IFERROR(TRUNC(VLOOKUP($E392,'Container Panel'!$B$41:$Z$100,$D392,0)/(VLOOKUP(AB$276,UI!$A$12:$O$51,VLOOKUP(AB$278,$B$276:$C$278,2,0),0)/1000)),"")</f>
        <v/>
      </c>
      <c r="AC392" s="145" t="str">
        <f>IFERROR(TRUNC(VLOOKUP($E392,'Container Panel'!$B$41:$Z$100,$D392,0)/(VLOOKUP(AC$276,UI!$A$12:$O$51,VLOOKUP(AC$278,$B$276:$C$278,2,0),0)/1000)),"")</f>
        <v/>
      </c>
      <c r="AD392" s="145" t="str">
        <f>IFERROR(TRUNC(VLOOKUP($E392,'Container Panel'!$B$41:$Z$100,$D392,0)/(VLOOKUP(AD$276,UI!$A$12:$O$51,VLOOKUP(AD$278,$B$276:$C$278,2,0),0)/1000)),"")</f>
        <v/>
      </c>
      <c r="AE392" s="145" t="str">
        <f>IFERROR(TRUNC(VLOOKUP($E392,'Container Panel'!$B$41:$Z$100,$D392,0)/(VLOOKUP(AE$276,UI!$A$12:$O$51,VLOOKUP(AE$278,$B$276:$C$278,2,0),0)/1000)),"")</f>
        <v/>
      </c>
      <c r="AF392" s="145" t="str">
        <f>IFERROR(TRUNC(VLOOKUP($E392,'Container Panel'!$B$41:$Z$100,$D392,0)/(VLOOKUP(AF$276,UI!$A$12:$O$51,VLOOKUP(AF$278,$B$276:$C$278,2,0),0)/1000)),"")</f>
        <v/>
      </c>
      <c r="AG392" s="145" t="str">
        <f>IFERROR(TRUNC(VLOOKUP($E392,'Container Panel'!$B$41:$Z$100,$D392,0)/(VLOOKUP(AG$276,UI!$A$12:$O$51,VLOOKUP(AG$278,$B$276:$C$278,2,0),0)/1000)),"")</f>
        <v/>
      </c>
      <c r="AH392" s="145" t="str">
        <f>IFERROR(TRUNC(VLOOKUP($E392,'Container Panel'!$B$41:$Z$100,$D392,0)/(VLOOKUP(AH$276,UI!$A$12:$O$51,VLOOKUP(AH$278,$B$276:$C$278,2,0),0)/1000)),"")</f>
        <v/>
      </c>
      <c r="AI392" s="145" t="str">
        <f>IFERROR(TRUNC(VLOOKUP($E392,'Container Panel'!$B$41:$Z$100,$D392,0)/(VLOOKUP(AI$276,UI!$A$12:$O$51,VLOOKUP(AI$278,$B$276:$C$278,2,0),0)/1000)),"")</f>
        <v/>
      </c>
      <c r="AJ392" s="145" t="str">
        <f>IFERROR(TRUNC(VLOOKUP($E392,'Container Panel'!$B$41:$Z$100,$D392,0)/(VLOOKUP(AJ$276,UI!$A$12:$O$51,VLOOKUP(AJ$278,$B$276:$C$278,2,0),0)/1000)),"")</f>
        <v/>
      </c>
      <c r="AK392" s="145" t="str">
        <f>IFERROR(TRUNC(VLOOKUP($E392,'Container Panel'!$B$41:$Z$100,$D392,0)/(VLOOKUP(AK$276,UI!$A$12:$O$51,VLOOKUP(AK$278,$B$276:$C$278,2,0),0)/1000)),"")</f>
        <v/>
      </c>
      <c r="AL392" s="145" t="str">
        <f>IFERROR(TRUNC(VLOOKUP($E392,'Container Panel'!$B$41:$Z$100,$D392,0)/(VLOOKUP(AL$276,UI!$A$12:$O$51,VLOOKUP(AL$278,$B$276:$C$278,2,0),0)/1000)),"")</f>
        <v/>
      </c>
      <c r="AM392" s="145" t="str">
        <f>IFERROR(TRUNC(VLOOKUP($E392,'Container Panel'!$B$41:$Z$100,$D392,0)/(VLOOKUP(AM$276,UI!$A$12:$O$51,VLOOKUP(AM$278,$B$276:$C$278,2,0),0)/1000)),"")</f>
        <v/>
      </c>
      <c r="AN392" s="145" t="str">
        <f>IFERROR(TRUNC(VLOOKUP($E392,'Container Panel'!$B$41:$Z$100,$D392,0)/(VLOOKUP(AN$276,UI!$A$12:$O$51,VLOOKUP(AN$278,$B$276:$C$278,2,0),0)/1000)),"")</f>
        <v/>
      </c>
      <c r="AO392" s="145" t="str">
        <f>IFERROR(TRUNC(VLOOKUP($E392,'Container Panel'!$B$41:$Z$100,$D392,0)/(VLOOKUP(AO$276,UI!$A$12:$O$51,VLOOKUP(AO$278,$B$276:$C$278,2,0),0)/1000)),"")</f>
        <v/>
      </c>
      <c r="AP392" s="145" t="str">
        <f>IFERROR(TRUNC(VLOOKUP($E392,'Container Panel'!$B$41:$Z$100,$D392,0)/(VLOOKUP(AP$276,UI!$A$12:$O$51,VLOOKUP(AP$278,$B$276:$C$278,2,0),0)/1000)),"")</f>
        <v/>
      </c>
      <c r="AQ392" s="145" t="str">
        <f>IFERROR(TRUNC(VLOOKUP($E392,'Container Panel'!$B$41:$Z$100,$D392,0)/(VLOOKUP(AQ$276,UI!$A$12:$O$51,VLOOKUP(AQ$278,$B$276:$C$278,2,0),0)/1000)),"")</f>
        <v/>
      </c>
      <c r="AR392" s="145" t="str">
        <f>IFERROR(TRUNC(VLOOKUP($E392,'Container Panel'!$B$41:$Z$100,$D392,0)/(VLOOKUP(AR$276,UI!$A$12:$O$51,VLOOKUP(AR$278,$B$276:$C$278,2,0),0)/1000)),"")</f>
        <v/>
      </c>
      <c r="AS392" s="145" t="str">
        <f>IFERROR(TRUNC(VLOOKUP($E392,'Container Panel'!$B$41:$Z$100,$D392,0)/(VLOOKUP(AS$276,UI!$A$12:$O$51,VLOOKUP(AS$278,$B$276:$C$278,2,0),0)/1000)),"")</f>
        <v/>
      </c>
      <c r="AT392" s="145" t="str">
        <f>IFERROR(TRUNC(VLOOKUP($E392,'Container Panel'!$B$41:$Z$100,$D392,0)/(VLOOKUP(AT$276,UI!$A$12:$O$51,VLOOKUP(AT$278,$B$276:$C$278,2,0),0)/1000)),"")</f>
        <v/>
      </c>
      <c r="AU392" s="145" t="str">
        <f>IFERROR(TRUNC(VLOOKUP($E392,'Container Panel'!$B$41:$Z$100,$D392,0)/(VLOOKUP(AU$276,UI!$A$12:$O$51,VLOOKUP(AU$278,$B$276:$C$278,2,0),0)/1000)),"")</f>
        <v/>
      </c>
      <c r="AV392" s="145" t="str">
        <f>IFERROR(TRUNC(VLOOKUP($E392,'Container Panel'!$B$41:$Z$100,$D392,0)/(VLOOKUP(AV$276,UI!$A$12:$O$51,VLOOKUP(AV$278,$B$276:$C$278,2,0),0)/1000)),"")</f>
        <v/>
      </c>
      <c r="AW392" s="145" t="str">
        <f>IFERROR(TRUNC(VLOOKUP($E392,'Container Panel'!$B$41:$Z$100,$D392,0)/(VLOOKUP(AW$276,UI!$A$12:$O$51,VLOOKUP(AW$278,$B$276:$C$278,2,0),0)/1000)),"")</f>
        <v/>
      </c>
      <c r="AX392" s="145" t="str">
        <f>IFERROR(TRUNC(VLOOKUP($E392,'Container Panel'!$B$41:$Z$100,$D392,0)/(VLOOKUP(AX$276,UI!$A$12:$O$51,VLOOKUP(AX$278,$B$276:$C$278,2,0),0)/1000)),"")</f>
        <v/>
      </c>
      <c r="AY392" s="145" t="str">
        <f>IFERROR(TRUNC(VLOOKUP($E392,'Container Panel'!$B$41:$Z$100,$D392,0)/(VLOOKUP(AY$276,UI!$A$12:$O$51,VLOOKUP(AY$278,$B$276:$C$278,2,0),0)/1000)),"")</f>
        <v/>
      </c>
      <c r="AZ392" s="145" t="str">
        <f>IFERROR(TRUNC(VLOOKUP($E392,'Container Panel'!$B$41:$Z$100,$D392,0)/(VLOOKUP(AZ$276,UI!$A$12:$O$51,VLOOKUP(AZ$278,$B$276:$C$278,2,0),0)/1000)),"")</f>
        <v/>
      </c>
      <c r="BA392" s="145" t="str">
        <f>IFERROR(TRUNC(VLOOKUP($E392,'Container Panel'!$B$41:$Z$100,$D392,0)/(VLOOKUP(BA$276,UI!$A$12:$O$51,VLOOKUP(BA$278,$B$276:$C$278,2,0),0)/1000)),"")</f>
        <v/>
      </c>
      <c r="BB392" s="145" t="str">
        <f>IFERROR(TRUNC(VLOOKUP($E392,'Container Panel'!$B$41:$Z$100,$D392,0)/(VLOOKUP(BB$276,UI!$A$12:$O$51,VLOOKUP(BB$278,$B$276:$C$278,2,0),0)/1000)),"")</f>
        <v/>
      </c>
      <c r="BC392" s="145" t="str">
        <f>IFERROR(TRUNC(VLOOKUP($E392,'Container Panel'!$B$41:$Z$100,$D392,0)/(VLOOKUP(BC$276,UI!$A$12:$O$51,VLOOKUP(BC$278,$B$276:$C$278,2,0),0)/1000)),"")</f>
        <v/>
      </c>
      <c r="BD392" s="145" t="str">
        <f>IFERROR(TRUNC(VLOOKUP($E392,'Container Panel'!$B$41:$Z$100,$D392,0)/(VLOOKUP(BD$276,UI!$A$12:$O$51,VLOOKUP(BD$278,$B$276:$C$278,2,0),0)/1000)),"")</f>
        <v/>
      </c>
      <c r="BE392" s="145" t="str">
        <f>IFERROR(TRUNC(VLOOKUP($E392,'Container Panel'!$B$41:$Z$100,$D392,0)/(VLOOKUP(BE$276,UI!$A$12:$O$51,VLOOKUP(BE$278,$B$276:$C$278,2,0),0)/1000)),"")</f>
        <v/>
      </c>
      <c r="BF392" s="145" t="str">
        <f>IFERROR(TRUNC(VLOOKUP($E392,'Container Panel'!$B$41:$Z$100,$D392,0)/(VLOOKUP(BF$276,UI!$A$12:$O$51,VLOOKUP(BF$278,$B$276:$C$278,2,0),0)/1000)),"")</f>
        <v/>
      </c>
      <c r="BG392" s="145" t="str">
        <f>IFERROR(TRUNC(VLOOKUP($E392,'Container Panel'!$B$41:$Z$100,$D392,0)/(VLOOKUP(BG$276,UI!$A$12:$O$51,VLOOKUP(BG$278,$B$276:$C$278,2,0),0)/1000)),"")</f>
        <v/>
      </c>
      <c r="BH392" s="145" t="str">
        <f>IFERROR(TRUNC(VLOOKUP($E392,'Container Panel'!$B$41:$Z$100,$D392,0)/(VLOOKUP(BH$276,UI!$A$12:$O$51,VLOOKUP(BH$278,$B$276:$C$278,2,0),0)/1000)),"")</f>
        <v/>
      </c>
      <c r="BI392" s="145" t="str">
        <f>IFERROR(TRUNC(VLOOKUP($E392,'Container Panel'!$B$41:$Z$100,$D392,0)/(VLOOKUP(BI$276,UI!$A$12:$O$51,VLOOKUP(BI$278,$B$276:$C$278,2,0),0)/1000)),"")</f>
        <v/>
      </c>
      <c r="BJ392" s="145" t="str">
        <f>IFERROR(TRUNC(VLOOKUP($E392,'Container Panel'!$B$41:$Z$100,$D392,0)/(VLOOKUP(BJ$276,UI!$A$12:$O$51,VLOOKUP(BJ$278,$B$276:$C$278,2,0),0)/1000)),"")</f>
        <v/>
      </c>
      <c r="BK392" s="145" t="str">
        <f>IFERROR(TRUNC(VLOOKUP($E392,'Container Panel'!$B$41:$Z$100,$D392,0)/(VLOOKUP(BK$276,UI!$A$12:$O$51,VLOOKUP(BK$278,$B$276:$C$278,2,0),0)/1000)),"")</f>
        <v/>
      </c>
      <c r="BL392" s="145" t="str">
        <f>IFERROR(TRUNC(VLOOKUP($E392,'Container Panel'!$B$41:$Z$100,$D392,0)/(VLOOKUP(BL$276,UI!$A$12:$O$51,VLOOKUP(BL$278,$B$276:$C$278,2,0),0)/1000)),"")</f>
        <v/>
      </c>
      <c r="BM392" s="145" t="str">
        <f>IFERROR(TRUNC(VLOOKUP($E392,'Container Panel'!$B$41:$Z$100,$D392,0)/(VLOOKUP(BM$276,UI!$A$12:$O$51,VLOOKUP(BM$278,$B$276:$C$278,2,0),0)/1000)),"")</f>
        <v/>
      </c>
      <c r="BN392" s="145" t="str">
        <f>IFERROR(TRUNC(VLOOKUP($E392,'Container Panel'!$B$41:$Z$100,$D392,0)/(VLOOKUP(BN$276,UI!$A$12:$O$51,VLOOKUP(BN$278,$B$276:$C$278,2,0),0)/1000)),"")</f>
        <v/>
      </c>
      <c r="BO392" s="145" t="str">
        <f>IFERROR(TRUNC(VLOOKUP($E392,'Container Panel'!$B$41:$Z$100,$D392,0)/(VLOOKUP(BO$276,UI!$A$12:$O$51,VLOOKUP(BO$278,$B$276:$C$278,2,0),0)/1000)),"")</f>
        <v/>
      </c>
      <c r="BP392" s="145" t="str">
        <f>IFERROR(TRUNC(VLOOKUP($E392,'Container Panel'!$B$41:$Z$100,$D392,0)/(VLOOKUP(BP$276,UI!$A$12:$O$51,VLOOKUP(BP$278,$B$276:$C$278,2,0),0)/1000)),"")</f>
        <v/>
      </c>
      <c r="BQ392" s="145" t="str">
        <f>IFERROR(TRUNC(VLOOKUP($E392,'Container Panel'!$B$41:$Z$100,$D392,0)/(VLOOKUP(BQ$276,UI!$A$12:$O$51,VLOOKUP(BQ$278,$B$276:$C$278,2,0),0)/1000)),"")</f>
        <v/>
      </c>
      <c r="BR392" s="145" t="str">
        <f>IFERROR(TRUNC(VLOOKUP($E392,'Container Panel'!$B$41:$Z$100,$D392,0)/(VLOOKUP(BR$276,UI!$A$12:$O$51,VLOOKUP(BR$278,$B$276:$C$278,2,0),0)/1000)),"")</f>
        <v/>
      </c>
      <c r="BS392" s="145" t="str">
        <f>IFERROR(TRUNC(VLOOKUP($E392,'Container Panel'!$B$41:$Z$100,$D392,0)/(VLOOKUP(BS$276,UI!$A$12:$O$51,VLOOKUP(BS$278,$B$276:$C$278,2,0),0)/1000)),"")</f>
        <v/>
      </c>
      <c r="BT392" s="145" t="str">
        <f>IFERROR(TRUNC(VLOOKUP($E392,'Container Panel'!$B$41:$Z$100,$D392,0)/(VLOOKUP(BT$276,UI!$A$12:$O$51,VLOOKUP(BT$278,$B$276:$C$278,2,0),0)/1000)),"")</f>
        <v/>
      </c>
      <c r="BU392" s="145" t="str">
        <f>IFERROR(TRUNC(VLOOKUP($E392,'Container Panel'!$B$41:$Z$100,$D392,0)/(VLOOKUP(BU$276,UI!$A$12:$O$51,VLOOKUP(BU$278,$B$276:$C$278,2,0),0)/1000)),"")</f>
        <v/>
      </c>
      <c r="BV392" s="145" t="str">
        <f>IFERROR(TRUNC(VLOOKUP($E392,'Container Panel'!$B$41:$Z$100,$D392,0)/(VLOOKUP(BV$276,UI!$A$12:$O$51,VLOOKUP(BV$278,$B$276:$C$278,2,0),0)/1000)),"")</f>
        <v/>
      </c>
      <c r="BW392" s="145" t="str">
        <f>IFERROR(TRUNC(VLOOKUP($E392,'Container Panel'!$B$41:$Z$100,$D392,0)/(VLOOKUP(BW$276,UI!$A$12:$O$51,VLOOKUP(BW$278,$B$276:$C$278,2,0),0)/1000)),"")</f>
        <v/>
      </c>
      <c r="BX392" s="145" t="str">
        <f>IFERROR(TRUNC(VLOOKUP($E392,'Container Panel'!$B$41:$Z$100,$D392,0)/(VLOOKUP(BX$276,UI!$A$12:$O$51,VLOOKUP(BX$278,$B$276:$C$278,2,0),0)/1000)),"")</f>
        <v/>
      </c>
      <c r="BY392" s="145" t="str">
        <f>IFERROR(TRUNC(VLOOKUP($E392,'Container Panel'!$B$41:$Z$100,$D392,0)/(VLOOKUP(BY$276,UI!$A$12:$O$51,VLOOKUP(BY$278,$B$276:$C$278,2,0),0)/1000)),"")</f>
        <v/>
      </c>
      <c r="BZ392" s="145" t="str">
        <f>IFERROR(TRUNC(VLOOKUP($E392,'Container Panel'!$B$41:$Z$100,$D392,0)/(VLOOKUP(BZ$276,UI!$A$12:$O$51,VLOOKUP(BZ$278,$B$276:$C$278,2,0),0)/1000)),"")</f>
        <v/>
      </c>
      <c r="CA392" s="145" t="str">
        <f>IFERROR(TRUNC(VLOOKUP($E392,'Container Panel'!$B$41:$Z$100,$D392,0)/(VLOOKUP(CA$276,UI!$A$12:$O$51,VLOOKUP(CA$278,$B$276:$C$278,2,0),0)/1000)),"")</f>
        <v/>
      </c>
      <c r="CB392" s="145" t="str">
        <f>IFERROR(TRUNC(VLOOKUP($E392,'Container Panel'!$B$41:$Z$100,$D392,0)/(VLOOKUP(CB$276,UI!$A$12:$O$51,VLOOKUP(CB$278,$B$276:$C$278,2,0),0)/1000)),"")</f>
        <v/>
      </c>
      <c r="CC392" s="145" t="str">
        <f>IFERROR(TRUNC(VLOOKUP($E392,'Container Panel'!$B$41:$Z$100,$D392,0)/(VLOOKUP(CC$276,UI!$A$12:$O$51,VLOOKUP(CC$278,$B$276:$C$278,2,0),0)/1000)),"")</f>
        <v/>
      </c>
      <c r="CD392" s="145" t="str">
        <f>IFERROR(TRUNC(VLOOKUP($E392,'Container Panel'!$B$41:$Z$100,$D392,0)/(VLOOKUP(CD$276,UI!$A$12:$O$51,VLOOKUP(CD$278,$B$276:$C$278,2,0),0)/1000)),"")</f>
        <v/>
      </c>
      <c r="CE392" s="145" t="str">
        <f>IFERROR(TRUNC(VLOOKUP($E392,'Container Panel'!$B$41:$Z$100,$D392,0)/(VLOOKUP(CE$276,UI!$A$12:$O$51,VLOOKUP(CE$278,$B$276:$C$278,2,0),0)/1000)),"")</f>
        <v/>
      </c>
      <c r="CF392" s="145" t="str">
        <f>IFERROR(TRUNC(VLOOKUP($E392,'Container Panel'!$B$41:$Z$100,$D392,0)/(VLOOKUP(CF$276,UI!$A$12:$O$51,VLOOKUP(CF$278,$B$276:$C$278,2,0),0)/1000)),"")</f>
        <v/>
      </c>
      <c r="CG392" s="145" t="str">
        <f>IFERROR(TRUNC(VLOOKUP($E392,'Container Panel'!$B$41:$Z$100,$D392,0)/(VLOOKUP(CG$276,UI!$A$12:$O$51,VLOOKUP(CG$278,$B$276:$C$278,2,0),0)/1000)),"")</f>
        <v/>
      </c>
      <c r="CH392" s="145" t="str">
        <f>IFERROR(TRUNC(VLOOKUP($E392,'Container Panel'!$B$41:$Z$100,$D392,0)/(VLOOKUP(CH$276,UI!$A$12:$O$51,VLOOKUP(CH$278,$B$276:$C$278,2,0),0)/1000)),"")</f>
        <v/>
      </c>
      <c r="CI392" s="145" t="str">
        <f>IFERROR(TRUNC(VLOOKUP($E392,'Container Panel'!$B$41:$Z$100,$D392,0)/(VLOOKUP(CI$276,UI!$A$12:$O$51,VLOOKUP(CI$278,$B$276:$C$278,2,0),0)/1000)),"")</f>
        <v/>
      </c>
      <c r="CJ392" s="145" t="str">
        <f>IFERROR(TRUNC(VLOOKUP($E392,'Container Panel'!$B$41:$Z$100,$D392,0)/(VLOOKUP(CJ$276,UI!$A$12:$O$51,VLOOKUP(CJ$278,$B$276:$C$278,2,0),0)/1000)),"")</f>
        <v/>
      </c>
      <c r="CK392" s="145" t="str">
        <f>IFERROR(TRUNC(VLOOKUP($E392,'Container Panel'!$B$41:$Z$100,$D392,0)/(VLOOKUP(CK$276,UI!$A$12:$O$51,VLOOKUP(CK$278,$B$276:$C$278,2,0),0)/1000)),"")</f>
        <v/>
      </c>
      <c r="CL392" s="145" t="str">
        <f>IFERROR(TRUNC(VLOOKUP($E392,'Container Panel'!$B$41:$Z$100,$D392,0)/(VLOOKUP(CL$276,UI!$A$12:$O$51,VLOOKUP(CL$278,$B$276:$C$278,2,0),0)/1000)),"")</f>
        <v/>
      </c>
      <c r="CM392" s="145" t="str">
        <f>IFERROR(TRUNC(VLOOKUP($E392,'Container Panel'!$B$41:$Z$100,$D392,0)/(VLOOKUP(CM$276,UI!$A$12:$O$51,VLOOKUP(CM$278,$B$276:$C$278,2,0),0)/1000)),"")</f>
        <v/>
      </c>
      <c r="CN392" s="145" t="str">
        <f>IFERROR(TRUNC(VLOOKUP($E392,'Container Panel'!$B$41:$Z$100,$D392,0)/(VLOOKUP(CN$276,UI!$A$12:$O$51,VLOOKUP(CN$278,$B$276:$C$278,2,0),0)/1000)),"")</f>
        <v/>
      </c>
      <c r="CO392" s="145" t="str">
        <f>IFERROR(TRUNC(VLOOKUP($E392,'Container Panel'!$B$41:$Z$100,$D392,0)/(VLOOKUP(CO$276,UI!$A$12:$O$51,VLOOKUP(CO$278,$B$276:$C$278,2,0),0)/1000)),"")</f>
        <v/>
      </c>
      <c r="CP392" s="145" t="str">
        <f>IFERROR(TRUNC(VLOOKUP($E392,'Container Panel'!$B$41:$Z$100,$D392,0)/(VLOOKUP(CP$276,UI!$A$12:$O$51,VLOOKUP(CP$278,$B$276:$C$278,2,0),0)/1000)),"")</f>
        <v/>
      </c>
      <c r="CQ392" s="145" t="str">
        <f>IFERROR(TRUNC(VLOOKUP($E392,'Container Panel'!$B$41:$Z$100,$D392,0)/(VLOOKUP(CQ$276,UI!$A$12:$O$51,VLOOKUP(CQ$278,$B$276:$C$278,2,0),0)/1000)),"")</f>
        <v/>
      </c>
      <c r="CR392" s="145" t="str">
        <f>IFERROR(TRUNC(VLOOKUP($E392,'Container Panel'!$B$41:$Z$100,$D392,0)/(VLOOKUP(CR$276,UI!$A$12:$O$51,VLOOKUP(CR$278,$B$276:$C$278,2,0),0)/1000)),"")</f>
        <v/>
      </c>
      <c r="CS392" s="145" t="str">
        <f>IFERROR(TRUNC(VLOOKUP($E392,'Container Panel'!$B$41:$Z$100,$D392,0)/(VLOOKUP(CS$276,UI!$A$12:$O$51,VLOOKUP(CS$278,$B$276:$C$278,2,0),0)/1000)),"")</f>
        <v/>
      </c>
      <c r="CT392" s="145" t="str">
        <f>IFERROR(TRUNC(VLOOKUP($E392,'Container Panel'!$B$41:$Z$100,$D392,0)/(VLOOKUP(CT$276,UI!$A$12:$O$51,VLOOKUP(CT$278,$B$276:$C$278,2,0),0)/1000)),"")</f>
        <v/>
      </c>
      <c r="CU392" s="145" t="str">
        <f>IFERROR(TRUNC(VLOOKUP($E392,'Container Panel'!$B$41:$Z$100,$D392,0)/(VLOOKUP(CU$276,UI!$A$12:$O$51,VLOOKUP(CU$278,$B$276:$C$278,2,0),0)/1000)),"")</f>
        <v/>
      </c>
      <c r="CV392" s="145" t="str">
        <f>IFERROR(TRUNC(VLOOKUP($E392,'Container Panel'!$B$41:$Z$100,$D392,0)/(VLOOKUP(CV$276,UI!$A$12:$O$51,VLOOKUP(CV$278,$B$276:$C$278,2,0),0)/1000)),"")</f>
        <v/>
      </c>
      <c r="CW392" s="145" t="str">
        <f>IFERROR(TRUNC(VLOOKUP($E392,'Container Panel'!$B$41:$Z$100,$D392,0)/(VLOOKUP(CW$276,UI!$A$12:$O$51,VLOOKUP(CW$278,$B$276:$C$278,2,0),0)/1000)),"")</f>
        <v/>
      </c>
      <c r="CX392" s="145" t="str">
        <f>IFERROR(TRUNC(VLOOKUP($E392,'Container Panel'!$B$41:$Z$100,$D392,0)/(VLOOKUP(CX$276,UI!$A$12:$O$51,VLOOKUP(CX$278,$B$276:$C$278,2,0),0)/1000)),"")</f>
        <v/>
      </c>
      <c r="CY392" s="145" t="str">
        <f>IFERROR(TRUNC(VLOOKUP($E392,'Container Panel'!$B$41:$Z$100,$D392,0)/(VLOOKUP(CY$276,UI!$A$12:$O$51,VLOOKUP(CY$278,$B$276:$C$278,2,0),0)/1000)),"")</f>
        <v/>
      </c>
      <c r="CZ392" s="145" t="str">
        <f>IFERROR(TRUNC(VLOOKUP($E392,'Container Panel'!$B$41:$Z$100,$D392,0)/(VLOOKUP(CZ$276,UI!$A$12:$O$51,VLOOKUP(CZ$278,$B$276:$C$278,2,0),0)/1000)),"")</f>
        <v/>
      </c>
      <c r="DA392" s="145" t="str">
        <f>IFERROR(TRUNC(VLOOKUP($E392,'Container Panel'!$B$41:$Z$100,$D392,0)/(VLOOKUP(DA$276,UI!$A$12:$O$51,VLOOKUP(DA$278,$B$276:$C$278,2,0),0)/1000)),"")</f>
        <v/>
      </c>
      <c r="DB392" s="145" t="str">
        <f>IFERROR(TRUNC(VLOOKUP($E392,'Container Panel'!$B$41:$Z$100,$D392,0)/(VLOOKUP(DB$276,UI!$A$12:$O$51,VLOOKUP(DB$278,$B$276:$C$278,2,0),0)/1000)),"")</f>
        <v/>
      </c>
      <c r="DC392" s="145" t="str">
        <f>IFERROR(TRUNC(VLOOKUP($E392,'Container Panel'!$B$41:$Z$100,$D392,0)/(VLOOKUP(DC$276,UI!$A$12:$O$51,VLOOKUP(DC$278,$B$276:$C$278,2,0),0)/1000)),"")</f>
        <v/>
      </c>
      <c r="DD392" s="145" t="str">
        <f>IFERROR(TRUNC(VLOOKUP($E392,'Container Panel'!$B$41:$Z$100,$D392,0)/(VLOOKUP(DD$276,UI!$A$12:$O$51,VLOOKUP(DD$278,$B$276:$C$278,2,0),0)/1000)),"")</f>
        <v/>
      </c>
      <c r="DE392" s="145" t="str">
        <f>IFERROR(TRUNC(VLOOKUP($E392,'Container Panel'!$B$41:$Z$100,$D392,0)/(VLOOKUP(DE$276,UI!$A$12:$O$51,VLOOKUP(DE$278,$B$276:$C$278,2,0),0)/1000)),"")</f>
        <v/>
      </c>
      <c r="DF392" s="145" t="str">
        <f>IFERROR(TRUNC(VLOOKUP($E392,'Container Panel'!$B$41:$Z$100,$D392,0)/(VLOOKUP(DF$276,UI!$A$12:$O$51,VLOOKUP(DF$278,$B$276:$C$278,2,0),0)/1000)),"")</f>
        <v/>
      </c>
      <c r="DG392" s="145" t="str">
        <f>IFERROR(TRUNC(VLOOKUP($E392,'Container Panel'!$B$41:$Z$100,$D392,0)/(VLOOKUP(DG$276,UI!$A$12:$O$51,VLOOKUP(DG$278,$B$276:$C$278,2,0),0)/1000)),"")</f>
        <v/>
      </c>
      <c r="DH392" s="145" t="str">
        <f>IFERROR(TRUNC(VLOOKUP($E392,'Container Panel'!$B$41:$Z$100,$D392,0)/(VLOOKUP(DH$276,UI!$A$12:$O$51,VLOOKUP(DH$278,$B$276:$C$278,2,0),0)/1000)),"")</f>
        <v/>
      </c>
      <c r="DI392" s="145" t="str">
        <f>IFERROR(TRUNC(VLOOKUP($E392,'Container Panel'!$B$41:$Z$100,$D392,0)/(VLOOKUP(DI$276,UI!$A$12:$O$51,VLOOKUP(DI$278,$B$276:$C$278,2,0),0)/1000)),"")</f>
        <v/>
      </c>
      <c r="DJ392" s="145" t="str">
        <f>IFERROR(TRUNC(VLOOKUP($E392,'Container Panel'!$B$41:$Z$100,$D392,0)/(VLOOKUP(DJ$276,UI!$A$12:$O$51,VLOOKUP(DJ$278,$B$276:$C$278,2,0),0)/1000)),"")</f>
        <v/>
      </c>
      <c r="DK392" s="145" t="str">
        <f>IFERROR(TRUNC(VLOOKUP($E392,'Container Panel'!$B$41:$Z$100,$D392,0)/(VLOOKUP(DK$276,UI!$A$12:$O$51,VLOOKUP(DK$278,$B$276:$C$278,2,0),0)/1000)),"")</f>
        <v/>
      </c>
      <c r="DL392" s="145" t="str">
        <f>IFERROR(TRUNC(VLOOKUP($E392,'Container Panel'!$B$41:$Z$100,$D392,0)/(VLOOKUP(DL$276,UI!$A$12:$O$51,VLOOKUP(DL$278,$B$276:$C$278,2,0),0)/1000)),"")</f>
        <v/>
      </c>
      <c r="DM392" s="145" t="str">
        <f>IFERROR(TRUNC(VLOOKUP($E392,'Container Panel'!$B$41:$Z$100,$D392,0)/(VLOOKUP(DM$276,UI!$A$12:$O$51,VLOOKUP(DM$278,$B$276:$C$278,2,0),0)/1000)),"")</f>
        <v/>
      </c>
      <c r="DN392" s="145" t="str">
        <f>IFERROR(TRUNC(VLOOKUP($E392,'Container Panel'!$B$41:$Z$100,$D392,0)/(VLOOKUP(DN$276,UI!$A$12:$O$51,VLOOKUP(DN$278,$B$276:$C$278,2,0),0)/1000)),"")</f>
        <v/>
      </c>
      <c r="DO392" s="145" t="str">
        <f>IFERROR(TRUNC(VLOOKUP($E392,'Container Panel'!$B$41:$Z$100,$D392,0)/(VLOOKUP(DO$276,UI!$A$12:$O$51,VLOOKUP(DO$278,$B$276:$C$278,2,0),0)/1000)),"")</f>
        <v/>
      </c>
      <c r="DP392" s="145" t="str">
        <f>IFERROR(TRUNC(VLOOKUP($E392,'Container Panel'!$B$41:$Z$100,$D392,0)/(VLOOKUP(DP$276,UI!$A$12:$O$51,VLOOKUP(DP$278,$B$276:$C$278,2,0),0)/1000)),"")</f>
        <v/>
      </c>
      <c r="DQ392" s="145" t="str">
        <f>IFERROR(TRUNC(VLOOKUP($E392,'Container Panel'!$B$41:$Z$100,$D392,0)/(VLOOKUP(DQ$276,UI!$A$12:$O$51,VLOOKUP(DQ$278,$B$276:$C$278,2,0),0)/1000)),"")</f>
        <v/>
      </c>
      <c r="DR392" s="145" t="str">
        <f>IFERROR(TRUNC(VLOOKUP($E392,'Container Panel'!$B$41:$Z$100,$D392,0)/(VLOOKUP(DR$276,UI!$A$12:$O$51,VLOOKUP(DR$278,$B$276:$C$278,2,0),0)/1000)),"")</f>
        <v/>
      </c>
      <c r="DS392" s="145" t="str">
        <f>IFERROR(TRUNC(VLOOKUP($E392,'Container Panel'!$B$41:$Z$100,$D392,0)/(VLOOKUP(DS$276,UI!$A$12:$O$51,VLOOKUP(DS$278,$B$276:$C$278,2,0),0)/1000)),"")</f>
        <v/>
      </c>
      <c r="DT392" s="145" t="str">
        <f>IFERROR(TRUNC(VLOOKUP($E392,'Container Panel'!$B$41:$Z$100,$D392,0)/(VLOOKUP(DT$276,UI!$A$12:$O$51,VLOOKUP(DT$278,$B$276:$C$278,2,0),0)/1000)),"")</f>
        <v/>
      </c>
      <c r="DU392" s="145" t="str">
        <f>IFERROR(TRUNC(VLOOKUP($E392,'Container Panel'!$B$41:$Z$100,$D392,0)/(VLOOKUP(DU$276,UI!$A$12:$O$51,VLOOKUP(DU$278,$B$276:$C$278,2,0),0)/1000)),"")</f>
        <v/>
      </c>
      <c r="DV392" s="145" t="str">
        <f>IFERROR(TRUNC(VLOOKUP($E392,'Container Panel'!$B$41:$Z$100,$D392,0)/(VLOOKUP(DV$276,UI!$A$12:$O$51,VLOOKUP(DV$278,$B$276:$C$278,2,0),0)/1000)),"")</f>
        <v/>
      </c>
      <c r="DW392" s="145" t="str">
        <f>IFERROR(TRUNC(VLOOKUP($E392,'Container Panel'!$B$41:$Z$100,$D392,0)/(VLOOKUP(DW$276,UI!$A$12:$O$51,VLOOKUP(DW$278,$B$276:$C$278,2,0),0)/1000)),"")</f>
        <v/>
      </c>
      <c r="DX392" s="145" t="str">
        <f>IFERROR(TRUNC(VLOOKUP($E392,'Container Panel'!$B$41:$Z$100,$D392,0)/(VLOOKUP(DX$276,UI!$A$12:$O$51,VLOOKUP(DX$278,$B$276:$C$278,2,0),0)/1000)),"")</f>
        <v/>
      </c>
      <c r="DY392" s="145" t="str">
        <f>IFERROR(TRUNC(VLOOKUP($E392,'Container Panel'!$B$41:$Z$100,$D392,0)/(VLOOKUP(DY$276,UI!$A$12:$O$51,VLOOKUP(DY$278,$B$276:$C$278,2,0),0)/1000)),"")</f>
        <v/>
      </c>
      <c r="DZ392" s="145" t="str">
        <f>IFERROR(TRUNC(VLOOKUP($E392,'Container Panel'!$B$41:$Z$100,$D392,0)/(VLOOKUP(DZ$276,UI!$A$12:$O$51,VLOOKUP(DZ$278,$B$276:$C$278,2,0),0)/1000)),"")</f>
        <v/>
      </c>
      <c r="EA392" s="145" t="str">
        <f>IFERROR(TRUNC(VLOOKUP($E392,'Container Panel'!$B$41:$Z$100,$D392,0)/(VLOOKUP(EA$276,UI!$A$12:$O$51,VLOOKUP(EA$278,$B$276:$C$278,2,0),0)/1000)),"")</f>
        <v/>
      </c>
      <c r="EB392" s="145" t="str">
        <f>IFERROR(TRUNC(VLOOKUP($E392,'Container Panel'!$B$41:$Z$100,$D392,0)/(VLOOKUP(EB$276,UI!$A$12:$O$51,VLOOKUP(EB$278,$B$276:$C$278,2,0),0)/1000)),"")</f>
        <v/>
      </c>
      <c r="EC392" s="145" t="str">
        <f>IFERROR(TRUNC(VLOOKUP($E392,'Container Panel'!$B$41:$Z$100,$D392,0)/(VLOOKUP(EC$276,UI!$A$12:$O$51,VLOOKUP(EC$278,$B$276:$C$278,2,0),0)/1000)),"")</f>
        <v/>
      </c>
      <c r="ED392" s="145" t="str">
        <f>IFERROR(TRUNC(VLOOKUP($E392,'Container Panel'!$B$41:$Z$100,$D392,0)/(VLOOKUP(ED$276,UI!$A$12:$O$51,VLOOKUP(ED$278,$B$276:$C$278,2,0),0)/1000)),"")</f>
        <v/>
      </c>
      <c r="EE392" s="145" t="str">
        <f>IFERROR(TRUNC(VLOOKUP($E392,'Container Panel'!$B$41:$Z$100,$D392,0)/(VLOOKUP(EE$276,UI!$A$12:$O$51,VLOOKUP(EE$278,$B$276:$C$278,2,0),0)/1000)),"")</f>
        <v/>
      </c>
      <c r="EF392" s="145" t="str">
        <f>IFERROR(TRUNC(VLOOKUP($E392,'Container Panel'!$B$41:$Z$100,$D392,0)/(VLOOKUP(EF$276,UI!$A$12:$O$51,VLOOKUP(EF$278,$B$276:$C$278,2,0),0)/1000)),"")</f>
        <v/>
      </c>
      <c r="EG392" s="145" t="str">
        <f>IFERROR(TRUNC(VLOOKUP($E392,'Container Panel'!$B$41:$Z$100,$D392,0)/(VLOOKUP(EG$276,UI!$A$12:$O$51,VLOOKUP(EG$278,$B$276:$C$278,2,0),0)/1000)),"")</f>
        <v/>
      </c>
      <c r="EH392" s="145" t="str">
        <f>IFERROR(TRUNC(VLOOKUP($E392,'Container Panel'!$B$41:$Z$100,$D392,0)/(VLOOKUP(EH$276,UI!$A$12:$O$51,VLOOKUP(EH$278,$B$276:$C$278,2,0),0)/1000)),"")</f>
        <v/>
      </c>
      <c r="EI392" s="145" t="str">
        <f>IFERROR(TRUNC(VLOOKUP($E392,'Container Panel'!$B$41:$Z$100,$D392,0)/(VLOOKUP(EI$276,UI!$A$12:$O$51,VLOOKUP(EI$278,$B$276:$C$278,2,0),0)/1000)),"")</f>
        <v/>
      </c>
      <c r="EJ392" s="145" t="str">
        <f>IFERROR(TRUNC(VLOOKUP($E392,'Container Panel'!$B$41:$Z$100,$D392,0)/(VLOOKUP(EJ$276,UI!$A$12:$O$51,VLOOKUP(EJ$278,$B$276:$C$278,2,0),0)/1000)),"")</f>
        <v/>
      </c>
      <c r="EK392" s="145" t="str">
        <f>IFERROR(TRUNC(VLOOKUP($E392,'Container Panel'!$B$41:$Z$100,$D392,0)/(VLOOKUP(EK$276,UI!$A$12:$O$51,VLOOKUP(EK$278,$B$276:$C$278,2,0),0)/1000)),"")</f>
        <v/>
      </c>
      <c r="EL392" s="145" t="str">
        <f>IFERROR(TRUNC(VLOOKUP($E392,'Container Panel'!$B$41:$Z$100,$D392,0)/(VLOOKUP(EL$276,UI!$A$12:$O$51,VLOOKUP(EL$278,$B$276:$C$278,2,0),0)/1000)),"")</f>
        <v/>
      </c>
      <c r="EM392" s="145" t="str">
        <f>IFERROR(TRUNC(VLOOKUP($E392,'Container Panel'!$B$41:$Z$100,$D392,0)/(VLOOKUP(EM$276,UI!$A$12:$O$51,VLOOKUP(EM$278,$B$276:$C$278,2,0),0)/1000)),"")</f>
        <v/>
      </c>
      <c r="EN392" s="145" t="str">
        <f>IFERROR(TRUNC(VLOOKUP($E392,'Container Panel'!$B$41:$Z$100,$D392,0)/(VLOOKUP(EN$276,UI!$A$12:$O$51,VLOOKUP(EN$278,$B$276:$C$278,2,0),0)/1000)),"")</f>
        <v/>
      </c>
      <c r="EO392" s="145" t="str">
        <f>IFERROR(TRUNC(VLOOKUP($E392,'Container Panel'!$B$41:$Z$100,$D392,0)/(VLOOKUP(EO$276,UI!$A$12:$O$51,VLOOKUP(EO$278,$B$276:$C$278,2,0),0)/1000)),"")</f>
        <v/>
      </c>
      <c r="EP392" s="145" t="str">
        <f>IFERROR(TRUNC(VLOOKUP($E392,'Container Panel'!$B$41:$Z$100,$D392,0)/(VLOOKUP(EP$276,UI!$A$12:$O$51,VLOOKUP(EP$278,$B$276:$C$278,2,0),0)/1000)),"")</f>
        <v/>
      </c>
      <c r="EQ392" s="145" t="str">
        <f>IFERROR(TRUNC(VLOOKUP($E392,'Container Panel'!$B$41:$Z$100,$D392,0)/(VLOOKUP(EQ$276,UI!$A$12:$O$51,VLOOKUP(EQ$278,$B$276:$C$278,2,0),0)/1000)),"")</f>
        <v/>
      </c>
      <c r="ER392" s="145" t="str">
        <f>IFERROR(TRUNC(VLOOKUP($E392,'Container Panel'!$B$41:$Z$100,$D392,0)/(VLOOKUP(ER$276,UI!$A$12:$O$51,VLOOKUP(ER$278,$B$276:$C$278,2,0),0)/1000)),"")</f>
        <v/>
      </c>
      <c r="ES392" s="145" t="str">
        <f>IFERROR(TRUNC(VLOOKUP($E392,'Container Panel'!$B$41:$Z$100,$D392,0)/(VLOOKUP(ES$276,UI!$A$12:$O$51,VLOOKUP(ES$278,$B$276:$C$278,2,0),0)/1000)),"")</f>
        <v/>
      </c>
      <c r="ET392" s="145" t="str">
        <f>IFERROR(TRUNC(VLOOKUP($E392,'Container Panel'!$B$41:$Z$100,$D392,0)/(VLOOKUP(ET$276,UI!$A$12:$O$51,VLOOKUP(ET$278,$B$276:$C$278,2,0),0)/1000)),"")</f>
        <v/>
      </c>
      <c r="EU392" s="145" t="str">
        <f>IFERROR(TRUNC(VLOOKUP($E392,'Container Panel'!$B$41:$Z$100,$D392,0)/(VLOOKUP(EU$276,UI!$A$12:$O$51,VLOOKUP(EU$278,$B$276:$C$278,2,0),0)/1000)),"")</f>
        <v/>
      </c>
      <c r="EV392" s="145" t="str">
        <f>IFERROR(TRUNC(VLOOKUP($E392,'Container Panel'!$B$41:$Z$100,$D392,0)/(VLOOKUP(EV$276,UI!$A$12:$O$51,VLOOKUP(EV$278,$B$276:$C$278,2,0),0)/1000)),"")</f>
        <v/>
      </c>
      <c r="EW392" s="145" t="str">
        <f>IFERROR(TRUNC(VLOOKUP($E392,'Container Panel'!$B$41:$Z$100,$D392,0)/(VLOOKUP(EW$276,UI!$A$12:$O$51,VLOOKUP(EW$278,$B$276:$C$278,2,0),0)/1000)),"")</f>
        <v/>
      </c>
      <c r="EX392" s="145" t="str">
        <f>IFERROR(TRUNC(VLOOKUP($E392,'Container Panel'!$B$41:$Z$100,$D392,0)/(VLOOKUP(EX$276,UI!$A$12:$O$51,VLOOKUP(EX$278,$B$276:$C$278,2,0),0)/1000)),"")</f>
        <v/>
      </c>
      <c r="EY392" s="145" t="str">
        <f>IFERROR(TRUNC(VLOOKUP($E392,'Container Panel'!$B$41:$Z$100,$D392,0)/(VLOOKUP(EY$276,UI!$A$12:$O$51,VLOOKUP(EY$278,$B$276:$C$278,2,0),0)/1000)),"")</f>
        <v/>
      </c>
      <c r="EZ392" s="145" t="str">
        <f>IFERROR(TRUNC(VLOOKUP($E392,'Container Panel'!$B$41:$Z$100,$D392,0)/(VLOOKUP(EZ$276,UI!$A$12:$O$51,VLOOKUP(EZ$278,$B$276:$C$278,2,0),0)/1000)),"")</f>
        <v/>
      </c>
      <c r="FA392" s="145" t="str">
        <f>IFERROR(TRUNC(VLOOKUP($E392,'Container Panel'!$B$41:$Z$100,$D392,0)/(VLOOKUP(FA$276,UI!$A$12:$O$51,VLOOKUP(FA$278,$B$276:$C$278,2,0),0)/1000)),"")</f>
        <v/>
      </c>
      <c r="FB392" s="145" t="str">
        <f>IFERROR(TRUNC(VLOOKUP($E392,'Container Panel'!$B$41:$Z$100,$D392,0)/(VLOOKUP(FB$276,UI!$A$12:$O$51,VLOOKUP(FB$278,$B$276:$C$278,2,0),0)/1000)),"")</f>
        <v/>
      </c>
      <c r="FC392" s="145" t="str">
        <f>IFERROR(TRUNC(VLOOKUP($E392,'Container Panel'!$B$41:$Z$100,$D392,0)/(VLOOKUP(FC$276,UI!$A$12:$O$51,VLOOKUP(FC$278,$B$276:$C$278,2,0),0)/1000)),"")</f>
        <v/>
      </c>
      <c r="FD392" s="145" t="str">
        <f>IFERROR(TRUNC(VLOOKUP($E392,'Container Panel'!$B$41:$Z$100,$D392,0)/(VLOOKUP(FD$276,UI!$A$12:$O$51,VLOOKUP(FD$278,$B$276:$C$278,2,0),0)/1000)),"")</f>
        <v/>
      </c>
      <c r="FE392" s="145" t="str">
        <f>IFERROR(TRUNC(VLOOKUP($E392,'Container Panel'!$B$41:$Z$100,$D392,0)/(VLOOKUP(FE$276,UI!$A$12:$O$51,VLOOKUP(FE$278,$B$276:$C$278,2,0),0)/1000)),"")</f>
        <v/>
      </c>
      <c r="FF392" s="145" t="str">
        <f>IFERROR(TRUNC(VLOOKUP($E392,'Container Panel'!$B$41:$Z$100,$D392,0)/(VLOOKUP(FF$276,UI!$A$12:$O$51,VLOOKUP(FF$278,$B$276:$C$278,2,0),0)/1000)),"")</f>
        <v/>
      </c>
      <c r="FG392" s="145" t="str">
        <f>IFERROR(TRUNC(VLOOKUP($E392,'Container Panel'!$B$41:$Z$100,$D392,0)/(VLOOKUP(FG$276,UI!$A$12:$O$51,VLOOKUP(FG$278,$B$276:$C$278,2,0),0)/1000)),"")</f>
        <v/>
      </c>
      <c r="FH392" s="145" t="str">
        <f>IFERROR(TRUNC(VLOOKUP($E392,'Container Panel'!$B$41:$Z$100,$D392,0)/(VLOOKUP(FH$276,UI!$A$12:$O$51,VLOOKUP(FH$278,$B$276:$C$278,2,0),0)/1000)),"")</f>
        <v/>
      </c>
      <c r="FI392" s="145" t="str">
        <f>IFERROR(TRUNC(VLOOKUP($E392,'Container Panel'!$B$41:$Z$100,$D392,0)/(VLOOKUP(FI$276,UI!$A$12:$O$51,VLOOKUP(FI$278,$B$276:$C$278,2,0),0)/1000)),"")</f>
        <v/>
      </c>
      <c r="FJ392" s="145" t="str">
        <f>IFERROR(TRUNC(VLOOKUP($E392,'Container Panel'!$B$41:$Z$100,$D392,0)/(VLOOKUP(FJ$276,UI!$A$12:$O$51,VLOOKUP(FJ$278,$B$276:$C$278,2,0),0)/1000)),"")</f>
        <v/>
      </c>
      <c r="FK392" s="145" t="str">
        <f>IFERROR(TRUNC(VLOOKUP($E392,'Container Panel'!$B$41:$Z$100,$D392,0)/(VLOOKUP(FK$276,UI!$A$12:$O$51,VLOOKUP(FK$278,$B$276:$C$278,2,0),0)/1000)),"")</f>
        <v/>
      </c>
      <c r="FL392" s="145" t="str">
        <f>IFERROR(TRUNC(VLOOKUP($E392,'Container Panel'!$B$41:$Z$100,$D392,0)/(VLOOKUP(FL$276,UI!$A$12:$O$51,VLOOKUP(FL$278,$B$276:$C$278,2,0),0)/1000)),"")</f>
        <v/>
      </c>
      <c r="FM392" s="145" t="str">
        <f>IFERROR(TRUNC(VLOOKUP($E392,'Container Panel'!$B$41:$Z$100,$D392,0)/(VLOOKUP(FM$276,UI!$A$12:$O$51,VLOOKUP(FM$278,$B$276:$C$278,2,0),0)/1000)),"")</f>
        <v/>
      </c>
      <c r="FN392" s="145" t="str">
        <f>IFERROR(TRUNC(VLOOKUP($E392,'Container Panel'!$B$41:$Z$100,$D392,0)/(VLOOKUP(FN$276,UI!$A$12:$O$51,VLOOKUP(FN$278,$B$276:$C$278,2,0),0)/1000)),"")</f>
        <v/>
      </c>
      <c r="FO392" s="145" t="str">
        <f>IFERROR(TRUNC(VLOOKUP($E392,'Container Panel'!$B$41:$Z$100,$D392,0)/(VLOOKUP(FO$276,UI!$A$12:$O$51,VLOOKUP(FO$278,$B$276:$C$278,2,0),0)/1000)),"")</f>
        <v/>
      </c>
      <c r="FP392" s="145" t="str">
        <f>IFERROR(TRUNC(VLOOKUP($E392,'Container Panel'!$B$41:$Z$100,$D392,0)/(VLOOKUP(FP$276,UI!$A$12:$O$51,VLOOKUP(FP$278,$B$276:$C$278,2,0),0)/1000)),"")</f>
        <v/>
      </c>
      <c r="FQ392" s="145" t="str">
        <f>IFERROR(TRUNC(VLOOKUP($E392,'Container Panel'!$B$41:$Z$100,$D392,0)/(VLOOKUP(FQ$276,UI!$A$12:$O$51,VLOOKUP(FQ$278,$B$276:$C$278,2,0),0)/1000)),"")</f>
        <v/>
      </c>
      <c r="FR392" s="145" t="str">
        <f>IFERROR(TRUNC(VLOOKUP($E392,'Container Panel'!$B$41:$Z$100,$D392,0)/(VLOOKUP(FR$276,UI!$A$12:$O$51,VLOOKUP(FR$278,$B$276:$C$278,2,0),0)/1000)),"")</f>
        <v/>
      </c>
      <c r="FS392" s="145" t="str">
        <f>IFERROR(TRUNC(VLOOKUP($E392,'Container Panel'!$B$41:$Z$100,$D392,0)/(VLOOKUP(FS$276,UI!$A$12:$O$51,VLOOKUP(FS$278,$B$276:$C$278,2,0),0)/1000)),"")</f>
        <v/>
      </c>
      <c r="FT392" s="145" t="str">
        <f>IFERROR(TRUNC(VLOOKUP($E392,'Container Panel'!$B$41:$Z$100,$D392,0)/(VLOOKUP(FT$276,UI!$A$12:$O$51,VLOOKUP(FT$278,$B$276:$C$278,2,0),0)/1000)),"")</f>
        <v/>
      </c>
      <c r="FU392" s="145" t="str">
        <f>IFERROR(TRUNC(VLOOKUP($E392,'Container Panel'!$B$41:$Z$100,$D392,0)/(VLOOKUP(FU$276,UI!$A$12:$O$51,VLOOKUP(FU$278,$B$276:$C$278,2,0),0)/1000)),"")</f>
        <v/>
      </c>
      <c r="FV392" s="145" t="str">
        <f>IFERROR(TRUNC(VLOOKUP($E392,'Container Panel'!$B$41:$Z$100,$D392,0)/(VLOOKUP(FV$276,UI!$A$12:$O$51,VLOOKUP(FV$278,$B$276:$C$278,2,0),0)/1000)),"")</f>
        <v/>
      </c>
      <c r="FW392" s="145" t="str">
        <f>IFERROR(TRUNC(VLOOKUP($E392,'Container Panel'!$B$41:$Z$100,$D392,0)/(VLOOKUP(FW$276,UI!$A$12:$O$51,VLOOKUP(FW$278,$B$276:$C$278,2,0),0)/1000)),"")</f>
        <v/>
      </c>
      <c r="FX392" s="145" t="str">
        <f>IFERROR(TRUNC(VLOOKUP($E392,'Container Panel'!$B$41:$Z$100,$D392,0)/(VLOOKUP(FX$276,UI!$A$12:$O$51,VLOOKUP(FX$278,$B$276:$C$278,2,0),0)/1000)),"")</f>
        <v/>
      </c>
      <c r="FY392" s="145" t="str">
        <f>IFERROR(TRUNC(VLOOKUP($E392,'Container Panel'!$B$41:$Z$100,$D392,0)/(VLOOKUP(FY$276,UI!$A$12:$O$51,VLOOKUP(FY$278,$B$276:$C$278,2,0),0)/1000)),"")</f>
        <v/>
      </c>
      <c r="FZ392" s="145" t="str">
        <f>IFERROR(TRUNC(VLOOKUP($E392,'Container Panel'!$B$41:$Z$100,$D392,0)/(VLOOKUP(FZ$276,UI!$A$12:$O$51,VLOOKUP(FZ$278,$B$276:$C$278,2,0),0)/1000)),"")</f>
        <v/>
      </c>
      <c r="GA392" s="145" t="str">
        <f>IFERROR(TRUNC(VLOOKUP($E392,'Container Panel'!$B$41:$Z$100,$D392,0)/(VLOOKUP(GA$276,UI!$A$12:$O$51,VLOOKUP(GA$278,$B$276:$C$278,2,0),0)/1000)),"")</f>
        <v/>
      </c>
      <c r="GB392" s="145" t="str">
        <f>IFERROR(TRUNC(VLOOKUP($E392,'Container Panel'!$B$41:$Z$100,$D392,0)/(VLOOKUP(GB$276,UI!$A$12:$O$51,VLOOKUP(GB$278,$B$276:$C$278,2,0),0)/1000)),"")</f>
        <v/>
      </c>
      <c r="GC392" s="145" t="str">
        <f>IFERROR(TRUNC(VLOOKUP($E392,'Container Panel'!$B$41:$Z$100,$D392,0)/(VLOOKUP(GC$276,UI!$A$12:$O$51,VLOOKUP(GC$278,$B$276:$C$278,2,0),0)/1000)),"")</f>
        <v/>
      </c>
      <c r="GD392" s="145" t="str">
        <f>IFERROR(TRUNC(VLOOKUP($E392,'Container Panel'!$B$41:$Z$100,$D392,0)/(VLOOKUP(GD$276,UI!$A$12:$O$51,VLOOKUP(GD$278,$B$276:$C$278,2,0),0)/1000)),"")</f>
        <v/>
      </c>
      <c r="GE392" s="145" t="str">
        <f>IFERROR(TRUNC(VLOOKUP($E392,'Container Panel'!$B$41:$Z$100,$D392,0)/(VLOOKUP(GE$276,UI!$A$12:$O$51,VLOOKUP(GE$278,$B$276:$C$278,2,0),0)/1000)),"")</f>
        <v/>
      </c>
      <c r="GF392" s="145" t="str">
        <f>IFERROR(TRUNC(VLOOKUP($E392,'Container Panel'!$B$41:$Z$100,$D392,0)/(VLOOKUP(GF$276,UI!$A$12:$O$51,VLOOKUP(GF$278,$B$276:$C$278,2,0),0)/1000)),"")</f>
        <v/>
      </c>
      <c r="GG392" s="145" t="str">
        <f>IFERROR(TRUNC(VLOOKUP($E392,'Container Panel'!$B$41:$Z$100,$D392,0)/(VLOOKUP(GG$276,UI!$A$12:$O$51,VLOOKUP(GG$278,$B$276:$C$278,2,0),0)/1000)),"")</f>
        <v/>
      </c>
      <c r="GH392" s="145" t="str">
        <f>IFERROR(TRUNC(VLOOKUP($E392,'Container Panel'!$B$41:$Z$100,$D392,0)/(VLOOKUP(GH$276,UI!$A$12:$O$51,VLOOKUP(GH$278,$B$276:$C$278,2,0),0)/1000)),"")</f>
        <v/>
      </c>
      <c r="GI392" s="145" t="str">
        <f>IFERROR(TRUNC(VLOOKUP($E392,'Container Panel'!$B$41:$Z$100,$D392,0)/(VLOOKUP(GI$276,UI!$A$12:$O$51,VLOOKUP(GI$278,$B$276:$C$278,2,0),0)/1000)),"")</f>
        <v/>
      </c>
      <c r="GJ392" s="145" t="str">
        <f>IFERROR(TRUNC(VLOOKUP($E392,'Container Panel'!$B$41:$Z$100,$D392,0)/(VLOOKUP(GJ$276,UI!$A$12:$O$51,VLOOKUP(GJ$278,$B$276:$C$278,2,0),0)/1000)),"")</f>
        <v/>
      </c>
      <c r="GK392" s="145" t="str">
        <f>IFERROR(TRUNC(VLOOKUP($E392,'Container Panel'!$B$41:$Z$100,$D392,0)/(VLOOKUP(GK$276,UI!$A$12:$O$51,VLOOKUP(GK$278,$B$276:$C$278,2,0),0)/1000)),"")</f>
        <v/>
      </c>
      <c r="GL392" s="145" t="str">
        <f>IFERROR(TRUNC(VLOOKUP($E392,'Container Panel'!$B$41:$Z$100,$D392,0)/(VLOOKUP(GL$276,UI!$A$12:$O$51,VLOOKUP(GL$278,$B$276:$C$278,2,0),0)/1000)),"")</f>
        <v/>
      </c>
      <c r="GM392" s="145" t="str">
        <f>IFERROR(TRUNC(VLOOKUP($E392,'Container Panel'!$B$41:$Z$100,$D392,0)/(VLOOKUP(GM$276,UI!$A$12:$O$51,VLOOKUP(GM$278,$B$276:$C$278,2,0),0)/1000)),"")</f>
        <v/>
      </c>
      <c r="GN392" s="145" t="str">
        <f>IFERROR(TRUNC(VLOOKUP($E392,'Container Panel'!$B$41:$Z$100,$D392,0)/(VLOOKUP(GN$276,UI!$A$12:$O$51,VLOOKUP(GN$278,$B$276:$C$278,2,0),0)/1000)),"")</f>
        <v/>
      </c>
      <c r="GO392" s="145" t="str">
        <f>IFERROR(TRUNC(VLOOKUP($E392,'Container Panel'!$B$41:$Z$100,$D392,0)/(VLOOKUP(GO$276,UI!$A$12:$O$51,VLOOKUP(GO$278,$B$276:$C$278,2,0),0)/1000)),"")</f>
        <v/>
      </c>
      <c r="GP392" s="145" t="str">
        <f>IFERROR(TRUNC(VLOOKUP($E392,'Container Panel'!$B$41:$Z$100,$D392,0)/(VLOOKUP(GP$276,UI!$A$12:$O$51,VLOOKUP(GP$278,$B$276:$C$278,2,0),0)/1000)),"")</f>
        <v/>
      </c>
      <c r="GQ392" s="145" t="str">
        <f>IFERROR(TRUNC(VLOOKUP($E392,'Container Panel'!$B$41:$Z$100,$D392,0)/(VLOOKUP(GQ$276,UI!$A$12:$O$51,VLOOKUP(GQ$278,$B$276:$C$278,2,0),0)/1000)),"")</f>
        <v/>
      </c>
      <c r="GR392" s="145" t="str">
        <f>IFERROR(TRUNC(VLOOKUP($E392,'Container Panel'!$B$41:$Z$100,$D392,0)/(VLOOKUP(GR$276,UI!$A$12:$O$51,VLOOKUP(GR$278,$B$276:$C$278,2,0),0)/1000)),"")</f>
        <v/>
      </c>
      <c r="GS392" s="145" t="str">
        <f>IFERROR(TRUNC(VLOOKUP($E392,'Container Panel'!$B$41:$Z$100,$D392,0)/(VLOOKUP(GS$276,UI!$A$12:$O$51,VLOOKUP(GS$278,$B$276:$C$278,2,0),0)/1000)),"")</f>
        <v/>
      </c>
      <c r="GT392" s="145" t="str">
        <f>IFERROR(TRUNC(VLOOKUP($E392,'Container Panel'!$B$41:$Z$100,$D392,0)/(VLOOKUP(GT$276,UI!$A$12:$O$51,VLOOKUP(GT$278,$B$276:$C$278,2,0),0)/1000)),"")</f>
        <v/>
      </c>
      <c r="GU392" s="145" t="str">
        <f>IFERROR(TRUNC(VLOOKUP($E392,'Container Panel'!$B$41:$Z$100,$D392,0)/(VLOOKUP(GU$276,UI!$A$12:$O$51,VLOOKUP(GU$278,$B$276:$C$278,2,0),0)/1000)),"")</f>
        <v/>
      </c>
      <c r="GV392" s="145" t="str">
        <f>IFERROR(TRUNC(VLOOKUP($E392,'Container Panel'!$B$41:$Z$100,$D392,0)/(VLOOKUP(GV$276,UI!$A$12:$O$51,VLOOKUP(GV$278,$B$276:$C$278,2,0),0)/1000)),"")</f>
        <v/>
      </c>
      <c r="GW392" s="145" t="str">
        <f>IFERROR(TRUNC(VLOOKUP($E392,'Container Panel'!$B$41:$Z$100,$D392,0)/(VLOOKUP(GW$276,UI!$A$12:$O$51,VLOOKUP(GW$278,$B$276:$C$278,2,0),0)/1000)),"")</f>
        <v/>
      </c>
      <c r="GX392" s="145" t="str">
        <f>IFERROR(TRUNC(VLOOKUP($E392,'Container Panel'!$B$41:$Z$100,$D392,0)/(VLOOKUP(GX$276,UI!$A$12:$O$51,VLOOKUP(GX$278,$B$276:$C$278,2,0),0)/1000)),"")</f>
        <v/>
      </c>
      <c r="GY392" s="145" t="str">
        <f>IFERROR(TRUNC(VLOOKUP($E392,'Container Panel'!$B$41:$Z$100,$D392,0)/(VLOOKUP(GY$276,UI!$A$12:$O$51,VLOOKUP(GY$278,$B$276:$C$278,2,0),0)/1000)),"")</f>
        <v/>
      </c>
      <c r="GZ392" s="145" t="str">
        <f>IFERROR(TRUNC(VLOOKUP($E392,'Container Panel'!$B$41:$Z$100,$D392,0)/(VLOOKUP(GZ$276,UI!$A$12:$O$51,VLOOKUP(GZ$278,$B$276:$C$278,2,0),0)/1000)),"")</f>
        <v/>
      </c>
      <c r="HA392" s="145" t="str">
        <f>IFERROR(TRUNC(VLOOKUP($E392,'Container Panel'!$B$41:$Z$100,$D392,0)/(VLOOKUP(HA$276,UI!$A$12:$O$51,VLOOKUP(HA$278,$B$276:$C$278,2,0),0)/1000)),"")</f>
        <v/>
      </c>
      <c r="HB392" s="145" t="str">
        <f>IFERROR(TRUNC(VLOOKUP($E392,'Container Panel'!$B$41:$Z$100,$D392,0)/(VLOOKUP(HB$276,UI!$A$12:$O$51,VLOOKUP(HB$278,$B$276:$C$278,2,0),0)/1000)),"")</f>
        <v/>
      </c>
      <c r="HC392" s="145" t="str">
        <f>IFERROR(TRUNC(VLOOKUP($E392,'Container Panel'!$B$41:$Z$100,$D392,0)/(VLOOKUP(HC$276,UI!$A$12:$O$51,VLOOKUP(HC$278,$B$276:$C$278,2,0),0)/1000)),"")</f>
        <v/>
      </c>
      <c r="HD392" s="145" t="str">
        <f>IFERROR(TRUNC(VLOOKUP($E392,'Container Panel'!$B$41:$Z$100,$D392,0)/(VLOOKUP(HD$276,UI!$A$12:$O$51,VLOOKUP(HD$278,$B$276:$C$278,2,0),0)/1000)),"")</f>
        <v/>
      </c>
      <c r="HE392" s="145" t="str">
        <f>IFERROR(TRUNC(VLOOKUP($E392,'Container Panel'!$B$41:$Z$100,$D392,0)/(VLOOKUP(HE$276,UI!$A$12:$O$51,VLOOKUP(HE$278,$B$276:$C$278,2,0),0)/1000)),"")</f>
        <v/>
      </c>
      <c r="HF392" s="145" t="str">
        <f>IFERROR(TRUNC(VLOOKUP($E392,'Container Panel'!$B$41:$Z$100,$D392,0)/(VLOOKUP(HF$276,UI!$A$12:$O$51,VLOOKUP(HF$278,$B$276:$C$278,2,0),0)/1000)),"")</f>
        <v/>
      </c>
      <c r="HG392" s="145" t="str">
        <f>IFERROR(TRUNC(VLOOKUP($E392,'Container Panel'!$B$41:$Z$100,$D392,0)/(VLOOKUP(HG$276,UI!$A$12:$O$51,VLOOKUP(HG$278,$B$276:$C$278,2,0),0)/1000)),"")</f>
        <v/>
      </c>
      <c r="HH392" s="145" t="str">
        <f>IFERROR(TRUNC(VLOOKUP($E392,'Container Panel'!$B$41:$Z$100,$D392,0)/(VLOOKUP(HH$276,UI!$A$12:$O$51,VLOOKUP(HH$278,$B$276:$C$278,2,0),0)/1000)),"")</f>
        <v/>
      </c>
      <c r="HI392" s="145" t="str">
        <f>IFERROR(TRUNC(VLOOKUP($E392,'Container Panel'!$B$41:$Z$100,$D392,0)/(VLOOKUP(HI$276,UI!$A$12:$O$51,VLOOKUP(HI$278,$B$276:$C$278,2,0),0)/1000)),"")</f>
        <v/>
      </c>
      <c r="HJ392" s="145" t="str">
        <f>IFERROR(TRUNC(VLOOKUP($E392,'Container Panel'!$B$41:$Z$100,$D392,0)/(VLOOKUP(HJ$276,UI!$A$12:$O$51,VLOOKUP(HJ$278,$B$276:$C$278,2,0),0)/1000)),"")</f>
        <v/>
      </c>
      <c r="HK392" s="145" t="str">
        <f>IFERROR(TRUNC(VLOOKUP($E392,'Container Panel'!$B$41:$Z$100,$D392,0)/(VLOOKUP(HK$276,UI!$A$12:$O$51,VLOOKUP(HK$278,$B$276:$C$278,2,0),0)/1000)),"")</f>
        <v/>
      </c>
      <c r="HL392" s="145" t="str">
        <f>IFERROR(TRUNC(VLOOKUP($E392,'Container Panel'!$B$41:$Z$100,$D392,0)/(VLOOKUP(HL$276,UI!$A$12:$O$51,VLOOKUP(HL$278,$B$276:$C$278,2,0),0)/1000)),"")</f>
        <v/>
      </c>
      <c r="HM392" s="145" t="str">
        <f>IFERROR(TRUNC(VLOOKUP($E392,'Container Panel'!$B$41:$Z$100,$D392,0)/(VLOOKUP(HM$276,UI!$A$12:$O$51,VLOOKUP(HM$278,$B$276:$C$278,2,0),0)/1000)),"")</f>
        <v/>
      </c>
      <c r="HN392" s="145" t="str">
        <f>IFERROR(TRUNC(VLOOKUP($E392,'Container Panel'!$B$41:$Z$100,$D392,0)/(VLOOKUP(HN$276,UI!$A$12:$O$51,VLOOKUP(HN$278,$B$276:$C$278,2,0),0)/1000)),"")</f>
        <v/>
      </c>
      <c r="HO392" s="145" t="str">
        <f>IFERROR(TRUNC(VLOOKUP($E392,'Container Panel'!$B$41:$Z$100,$D392,0)/(VLOOKUP(HO$276,UI!$A$12:$O$51,VLOOKUP(HO$278,$B$276:$C$278,2,0),0)/1000)),"")</f>
        <v/>
      </c>
      <c r="HP392" s="145" t="str">
        <f>IFERROR(TRUNC(VLOOKUP($E392,'Container Panel'!$B$41:$Z$100,$D392,0)/(VLOOKUP(HP$276,UI!$A$12:$O$51,VLOOKUP(HP$278,$B$276:$C$278,2,0),0)/1000)),"")</f>
        <v/>
      </c>
      <c r="HQ392" s="145" t="str">
        <f>IFERROR(TRUNC(VLOOKUP($E392,'Container Panel'!$B$41:$Z$100,$D392,0)/(VLOOKUP(HQ$276,UI!$A$12:$O$51,VLOOKUP(HQ$278,$B$276:$C$278,2,0),0)/1000)),"")</f>
        <v/>
      </c>
      <c r="HR392" s="145" t="str">
        <f>IFERROR(TRUNC(VLOOKUP($E392,'Container Panel'!$B$41:$Z$100,$D392,0)/(VLOOKUP(HR$276,UI!$A$12:$O$51,VLOOKUP(HR$278,$B$276:$C$278,2,0),0)/1000)),"")</f>
        <v/>
      </c>
      <c r="HS392" s="145" t="str">
        <f>IFERROR(TRUNC(VLOOKUP($E392,'Container Panel'!$B$41:$Z$100,$D392,0)/(VLOOKUP(HS$276,UI!$A$12:$O$51,VLOOKUP(HS$278,$B$276:$C$278,2,0),0)/1000)),"")</f>
        <v/>
      </c>
      <c r="HT392" s="145" t="str">
        <f>IFERROR(TRUNC(VLOOKUP($E392,'Container Panel'!$B$41:$Z$100,$D392,0)/(VLOOKUP(HT$276,UI!$A$12:$O$51,VLOOKUP(HT$278,$B$276:$C$278,2,0),0)/1000)),"")</f>
        <v/>
      </c>
      <c r="HU392" s="145" t="str">
        <f>IFERROR(TRUNC(VLOOKUP($E392,'Container Panel'!$B$41:$Z$100,$D392,0)/(VLOOKUP(HU$276,UI!$A$12:$O$51,VLOOKUP(HU$278,$B$276:$C$278,2,0),0)/1000)),"")</f>
        <v/>
      </c>
      <c r="HV392" s="145" t="str">
        <f>IFERROR(TRUNC(VLOOKUP($E392,'Container Panel'!$B$41:$Z$100,$D392,0)/(VLOOKUP(HV$276,UI!$A$12:$O$51,VLOOKUP(HV$278,$B$276:$C$278,2,0),0)/1000)),"")</f>
        <v/>
      </c>
      <c r="HW392" s="145" t="str">
        <f>IFERROR(TRUNC(VLOOKUP($E392,'Container Panel'!$B$41:$Z$100,$D392,0)/(VLOOKUP(HW$276,UI!$A$12:$O$51,VLOOKUP(HW$278,$B$276:$C$278,2,0),0)/1000)),"")</f>
        <v/>
      </c>
      <c r="HX392" s="145" t="str">
        <f>IFERROR(TRUNC(VLOOKUP($E392,'Container Panel'!$B$41:$Z$100,$D392,0)/(VLOOKUP(HX$276,UI!$A$12:$O$51,VLOOKUP(HX$278,$B$276:$C$278,2,0),0)/1000)),"")</f>
        <v/>
      </c>
      <c r="HY392" s="145" t="str">
        <f>IFERROR(TRUNC(VLOOKUP($E392,'Container Panel'!$B$41:$Z$100,$D392,0)/(VLOOKUP(HY$276,UI!$A$12:$O$51,VLOOKUP(HY$278,$B$276:$C$278,2,0),0)/1000)),"")</f>
        <v/>
      </c>
      <c r="HZ392" s="145" t="str">
        <f>IFERROR(TRUNC(VLOOKUP($E392,'Container Panel'!$B$41:$Z$100,$D392,0)/(VLOOKUP(HZ$276,UI!$A$12:$O$51,VLOOKUP(HZ$278,$B$276:$C$278,2,0),0)/1000)),"")</f>
        <v/>
      </c>
      <c r="IA392" s="145" t="str">
        <f>IFERROR(TRUNC(VLOOKUP($E392,'Container Panel'!$B$41:$Z$100,$D392,0)/(VLOOKUP(IA$276,UI!$A$12:$O$51,VLOOKUP(IA$278,$B$276:$C$278,2,0),0)/1000)),"")</f>
        <v/>
      </c>
      <c r="IB392" s="145" t="str">
        <f>IFERROR(TRUNC(VLOOKUP($E392,'Container Panel'!$B$41:$Z$100,$D392,0)/(VLOOKUP(IB$276,UI!$A$12:$O$51,VLOOKUP(IB$278,$B$276:$C$278,2,0),0)/1000)),"")</f>
        <v/>
      </c>
      <c r="IC392" s="145" t="str">
        <f>IFERROR(TRUNC(VLOOKUP($E392,'Container Panel'!$B$41:$Z$100,$D392,0)/(VLOOKUP(IC$276,UI!$A$12:$O$51,VLOOKUP(IC$278,$B$276:$C$278,2,0),0)/1000)),"")</f>
        <v/>
      </c>
      <c r="ID392" s="145" t="str">
        <f>IFERROR(TRUNC(VLOOKUP($E392,'Container Panel'!$B$41:$Z$100,$D392,0)/(VLOOKUP(ID$276,UI!$A$12:$O$51,VLOOKUP(ID$278,$B$276:$C$278,2,0),0)/1000)),"")</f>
        <v/>
      </c>
      <c r="IE392" s="145" t="str">
        <f>IFERROR(TRUNC(VLOOKUP($E392,'Container Panel'!$B$41:$Z$100,$D392,0)/(VLOOKUP(IE$276,UI!$A$12:$O$51,VLOOKUP(IE$278,$B$276:$C$278,2,0),0)/1000)),"")</f>
        <v/>
      </c>
      <c r="IF392" s="145" t="str">
        <f>IFERROR(TRUNC(VLOOKUP($E392,'Container Panel'!$B$41:$Z$100,$D392,0)/(VLOOKUP(IF$276,UI!$A$12:$O$51,VLOOKUP(IF$278,$B$276:$C$278,2,0),0)/1000)),"")</f>
        <v/>
      </c>
      <c r="IG392" s="145" t="str">
        <f>IFERROR(TRUNC(VLOOKUP($E392,'Container Panel'!$B$41:$Z$100,$D392,0)/(VLOOKUP(IG$276,UI!$A$12:$O$51,VLOOKUP(IG$278,$B$276:$C$278,2,0),0)/1000)),"")</f>
        <v/>
      </c>
      <c r="IH392" s="145" t="str">
        <f>IFERROR(TRUNC(VLOOKUP($E392,'Container Panel'!$B$41:$Z$100,$D392,0)/(VLOOKUP(IH$276,UI!$A$12:$O$51,VLOOKUP(IH$278,$B$276:$C$278,2,0),0)/1000)),"")</f>
        <v/>
      </c>
      <c r="II392" s="145" t="str">
        <f>IFERROR(TRUNC(VLOOKUP($E392,'Container Panel'!$B$41:$Z$100,$D392,0)/(VLOOKUP(II$276,UI!$A$12:$O$51,VLOOKUP(II$278,$B$276:$C$278,2,0),0)/1000)),"")</f>
        <v/>
      </c>
      <c r="IJ392" s="145" t="str">
        <f>IFERROR(TRUNC(VLOOKUP($E392,'Container Panel'!$B$41:$Z$100,$D392,0)/(VLOOKUP(IJ$276,UI!$A$12:$O$51,VLOOKUP(IJ$278,$B$276:$C$278,2,0),0)/1000)),"")</f>
        <v/>
      </c>
      <c r="IK392" s="145" t="str">
        <f>IFERROR(TRUNC(VLOOKUP($E392,'Container Panel'!$B$41:$Z$100,$D392,0)/(VLOOKUP(IK$276,UI!$A$12:$O$51,VLOOKUP(IK$278,$B$276:$C$278,2,0),0)/1000)),"")</f>
        <v/>
      </c>
      <c r="IL392" s="145" t="str">
        <f>IFERROR(TRUNC(VLOOKUP($E392,'Container Panel'!$B$41:$Z$100,$D392,0)/(VLOOKUP(IL$276,UI!$A$12:$O$51,VLOOKUP(IL$278,$B$276:$C$278,2,0),0)/1000)),"")</f>
        <v/>
      </c>
    </row>
    <row r="393" spans="2:246">
      <c r="B393" s="74">
        <v>113</v>
      </c>
      <c r="C393" s="74">
        <f t="shared" si="195"/>
        <v>38</v>
      </c>
      <c r="D393" s="163">
        <f>MOD(B393,3)+'Container Panel'!$Q$38</f>
        <v>18</v>
      </c>
      <c r="E393" s="143">
        <f t="shared" si="196"/>
        <v>0</v>
      </c>
      <c r="F393" s="144" t="s">
        <v>29</v>
      </c>
      <c r="G393" s="145" t="str">
        <f>IFERROR(IF(AND(G$272=list!$D$3,'Box Calculation'!G$279&lt;&gt;"h",$E393&lt;&gt;0),0,IF(AND(G$273=list!$D$2,$E393&lt;&gt;0,TRUNC(VLOOKUP($E393,'Container Panel'!$B$41:$Z$100,$D393,0)/(VLOOKUP(G$276,UI!$A$12:$O$51,VLOOKUP(G$279,$B$276:$C$278,2,0),0)/1000))&gt;0),1,TRUNC(VLOOKUP($E393,'Container Panel'!$B$41:$Z$100,$D393,0)/(VLOOKUP(G$276,UI!$A$12:$O$51,VLOOKUP(G$279,$B$276:$C$278,2,0),0)/1000)))),"")</f>
        <v/>
      </c>
      <c r="H393" s="145" t="str">
        <f>IFERROR(IF(AND(H$272=list!$D$3,'Box Calculation'!H$279&lt;&gt;"h",$E393&lt;&gt;0),0,IF(AND(H$273=list!$D$2,$E393&lt;&gt;0,TRUNC(VLOOKUP($E393,'Container Panel'!$B$41:$Z$100,$D393,0)/(VLOOKUP(H$276,UI!$A$12:$O$51,VLOOKUP(H$279,$B$276:$C$278,2,0),0)/1000))&gt;0),1,TRUNC(VLOOKUP($E393,'Container Panel'!$B$41:$Z$100,$D393,0)/(VLOOKUP(H$276,UI!$A$12:$O$51,VLOOKUP(H$279,$B$276:$C$278,2,0),0)/1000)))),"")</f>
        <v/>
      </c>
      <c r="I393" s="145" t="str">
        <f>IFERROR(IF(AND(I$272=list!$D$3,'Box Calculation'!I$279&lt;&gt;"h",$E393&lt;&gt;0),0,IF(AND(I$273=list!$D$2,$E393&lt;&gt;0,TRUNC(VLOOKUP($E393,'Container Panel'!$B$41:$Z$100,$D393,0)/(VLOOKUP(I$276,UI!$A$12:$O$51,VLOOKUP(I$279,$B$276:$C$278,2,0),0)/1000))&gt;0),1,TRUNC(VLOOKUP($E393,'Container Panel'!$B$41:$Z$100,$D393,0)/(VLOOKUP(I$276,UI!$A$12:$O$51,VLOOKUP(I$279,$B$276:$C$278,2,0),0)/1000)))),"")</f>
        <v/>
      </c>
      <c r="J393" s="145" t="str">
        <f>IFERROR(IF(AND(J$272=list!$D$3,'Box Calculation'!J$279&lt;&gt;"h",$E393&lt;&gt;0),0,IF(AND(J$273=list!$D$2,$E393&lt;&gt;0,TRUNC(VLOOKUP($E393,'Container Panel'!$B$41:$Z$100,$D393,0)/(VLOOKUP(J$276,UI!$A$12:$O$51,VLOOKUP(J$279,$B$276:$C$278,2,0),0)/1000))&gt;0),1,TRUNC(VLOOKUP($E393,'Container Panel'!$B$41:$Z$100,$D393,0)/(VLOOKUP(J$276,UI!$A$12:$O$51,VLOOKUP(J$279,$B$276:$C$278,2,0),0)/1000)))),"")</f>
        <v/>
      </c>
      <c r="K393" s="145" t="str">
        <f>IFERROR(IF(AND(K$272=list!$D$3,'Box Calculation'!K$279&lt;&gt;"h",$E393&lt;&gt;0),0,IF(AND(K$273=list!$D$2,$E393&lt;&gt;0,TRUNC(VLOOKUP($E393,'Container Panel'!$B$41:$Z$100,$D393,0)/(VLOOKUP(K$276,UI!$A$12:$O$51,VLOOKUP(K$279,$B$276:$C$278,2,0),0)/1000))&gt;0),1,TRUNC(VLOOKUP($E393,'Container Panel'!$B$41:$Z$100,$D393,0)/(VLOOKUP(K$276,UI!$A$12:$O$51,VLOOKUP(K$279,$B$276:$C$278,2,0),0)/1000)))),"")</f>
        <v/>
      </c>
      <c r="L393" s="145" t="str">
        <f>IFERROR(IF(AND(L$272=list!$D$3,'Box Calculation'!L$279&lt;&gt;"h",$E393&lt;&gt;0),0,IF(AND(L$273=list!$D$2,$E393&lt;&gt;0,TRUNC(VLOOKUP($E393,'Container Panel'!$B$41:$Z$100,$D393,0)/(VLOOKUP(L$276,UI!$A$12:$O$51,VLOOKUP(L$279,$B$276:$C$278,2,0),0)/1000))&gt;0),1,TRUNC(VLOOKUP($E393,'Container Panel'!$B$41:$Z$100,$D393,0)/(VLOOKUP(L$276,UI!$A$12:$O$51,VLOOKUP(L$279,$B$276:$C$278,2,0),0)/1000)))),"")</f>
        <v/>
      </c>
      <c r="M393" s="145" t="str">
        <f>IFERROR(IF(AND(M$272=list!$D$3,'Box Calculation'!M$279&lt;&gt;"h",$E393&lt;&gt;0),0,IF(AND(M$273=list!$D$2,$E393&lt;&gt;0,TRUNC(VLOOKUP($E393,'Container Panel'!$B$41:$Z$100,$D393,0)/(VLOOKUP(M$276,UI!$A$12:$O$51,VLOOKUP(M$279,$B$276:$C$278,2,0),0)/1000))&gt;0),1,TRUNC(VLOOKUP($E393,'Container Panel'!$B$41:$Z$100,$D393,0)/(VLOOKUP(M$276,UI!$A$12:$O$51,VLOOKUP(M$279,$B$276:$C$278,2,0),0)/1000)))),"")</f>
        <v/>
      </c>
      <c r="N393" s="145" t="str">
        <f>IFERROR(IF(AND(N$272=list!$D$3,'Box Calculation'!N$279&lt;&gt;"h",$E393&lt;&gt;0),0,IF(AND(N$273=list!$D$2,$E393&lt;&gt;0,TRUNC(VLOOKUP($E393,'Container Panel'!$B$41:$Z$100,$D393,0)/(VLOOKUP(N$276,UI!$A$12:$O$51,VLOOKUP(N$279,$B$276:$C$278,2,0),0)/1000))&gt;0),1,TRUNC(VLOOKUP($E393,'Container Panel'!$B$41:$Z$100,$D393,0)/(VLOOKUP(N$276,UI!$A$12:$O$51,VLOOKUP(N$279,$B$276:$C$278,2,0),0)/1000)))),"")</f>
        <v/>
      </c>
      <c r="O393" s="145" t="str">
        <f>IFERROR(IF(AND(O$272=list!$D$3,'Box Calculation'!O$279&lt;&gt;"h",$E393&lt;&gt;0),0,IF(AND(O$273=list!$D$2,$E393&lt;&gt;0,TRUNC(VLOOKUP($E393,'Container Panel'!$B$41:$Z$100,$D393,0)/(VLOOKUP(O$276,UI!$A$12:$O$51,VLOOKUP(O$279,$B$276:$C$278,2,0),0)/1000))&gt;0),1,TRUNC(VLOOKUP($E393,'Container Panel'!$B$41:$Z$100,$D393,0)/(VLOOKUP(O$276,UI!$A$12:$O$51,VLOOKUP(O$279,$B$276:$C$278,2,0),0)/1000)))),"")</f>
        <v/>
      </c>
      <c r="P393" s="145" t="str">
        <f>IFERROR(IF(AND(P$272=list!$D$3,'Box Calculation'!P$279&lt;&gt;"h",$E393&lt;&gt;0),0,IF(AND(P$273=list!$D$2,$E393&lt;&gt;0,TRUNC(VLOOKUP($E393,'Container Panel'!$B$41:$Z$100,$D393,0)/(VLOOKUP(P$276,UI!$A$12:$O$51,VLOOKUP(P$279,$B$276:$C$278,2,0),0)/1000))&gt;0),1,TRUNC(VLOOKUP($E393,'Container Panel'!$B$41:$Z$100,$D393,0)/(VLOOKUP(P$276,UI!$A$12:$O$51,VLOOKUP(P$279,$B$276:$C$278,2,0),0)/1000)))),"")</f>
        <v/>
      </c>
      <c r="Q393" s="145" t="str">
        <f>IFERROR(IF(AND(Q$272=list!$D$3,'Box Calculation'!Q$279&lt;&gt;"h",$E393&lt;&gt;0),0,IF(AND(Q$273=list!$D$2,$E393&lt;&gt;0,TRUNC(VLOOKUP($E393,'Container Panel'!$B$41:$Z$100,$D393,0)/(VLOOKUP(Q$276,UI!$A$12:$O$51,VLOOKUP(Q$279,$B$276:$C$278,2,0),0)/1000))&gt;0),1,TRUNC(VLOOKUP($E393,'Container Panel'!$B$41:$Z$100,$D393,0)/(VLOOKUP(Q$276,UI!$A$12:$O$51,VLOOKUP(Q$279,$B$276:$C$278,2,0),0)/1000)))),"")</f>
        <v/>
      </c>
      <c r="R393" s="145" t="str">
        <f>IFERROR(IF(AND(R$272=list!$D$3,'Box Calculation'!R$279&lt;&gt;"h",$E393&lt;&gt;0),0,IF(AND(R$273=list!$D$2,$E393&lt;&gt;0,TRUNC(VLOOKUP($E393,'Container Panel'!$B$41:$Z$100,$D393,0)/(VLOOKUP(R$276,UI!$A$12:$O$51,VLOOKUP(R$279,$B$276:$C$278,2,0),0)/1000))&gt;0),1,TRUNC(VLOOKUP($E393,'Container Panel'!$B$41:$Z$100,$D393,0)/(VLOOKUP(R$276,UI!$A$12:$O$51,VLOOKUP(R$279,$B$276:$C$278,2,0),0)/1000)))),"")</f>
        <v/>
      </c>
      <c r="S393" s="145" t="str">
        <f>IFERROR(IF(AND(S$272=list!$D$3,'Box Calculation'!S$279&lt;&gt;"h",$E393&lt;&gt;0),0,IF(AND(S$273=list!$D$2,$E393&lt;&gt;0,TRUNC(VLOOKUP($E393,'Container Panel'!$B$41:$Z$100,$D393,0)/(VLOOKUP(S$276,UI!$A$12:$O$51,VLOOKUP(S$279,$B$276:$C$278,2,0),0)/1000))&gt;0),1,TRUNC(VLOOKUP($E393,'Container Panel'!$B$41:$Z$100,$D393,0)/(VLOOKUP(S$276,UI!$A$12:$O$51,VLOOKUP(S$279,$B$276:$C$278,2,0),0)/1000)))),"")</f>
        <v/>
      </c>
      <c r="T393" s="145" t="str">
        <f>IFERROR(IF(AND(T$272=list!$D$3,'Box Calculation'!T$279&lt;&gt;"h",$E393&lt;&gt;0),0,IF(AND(T$273=list!$D$2,$E393&lt;&gt;0,TRUNC(VLOOKUP($E393,'Container Panel'!$B$41:$Z$100,$D393,0)/(VLOOKUP(T$276,UI!$A$12:$O$51,VLOOKUP(T$279,$B$276:$C$278,2,0),0)/1000))&gt;0),1,TRUNC(VLOOKUP($E393,'Container Panel'!$B$41:$Z$100,$D393,0)/(VLOOKUP(T$276,UI!$A$12:$O$51,VLOOKUP(T$279,$B$276:$C$278,2,0),0)/1000)))),"")</f>
        <v/>
      </c>
      <c r="U393" s="145" t="str">
        <f>IFERROR(IF(AND(U$272=list!$D$3,'Box Calculation'!U$279&lt;&gt;"h",$E393&lt;&gt;0),0,IF(AND(U$273=list!$D$2,$E393&lt;&gt;0,TRUNC(VLOOKUP($E393,'Container Panel'!$B$41:$Z$100,$D393,0)/(VLOOKUP(U$276,UI!$A$12:$O$51,VLOOKUP(U$279,$B$276:$C$278,2,0),0)/1000))&gt;0),1,TRUNC(VLOOKUP($E393,'Container Panel'!$B$41:$Z$100,$D393,0)/(VLOOKUP(U$276,UI!$A$12:$O$51,VLOOKUP(U$279,$B$276:$C$278,2,0),0)/1000)))),"")</f>
        <v/>
      </c>
      <c r="V393" s="145" t="str">
        <f>IFERROR(IF(AND(V$272=list!$D$3,'Box Calculation'!V$279&lt;&gt;"h",$E393&lt;&gt;0),0,IF(AND(V$273=list!$D$2,$E393&lt;&gt;0,TRUNC(VLOOKUP($E393,'Container Panel'!$B$41:$Z$100,$D393,0)/(VLOOKUP(V$276,UI!$A$12:$O$51,VLOOKUP(V$279,$B$276:$C$278,2,0),0)/1000))&gt;0),1,TRUNC(VLOOKUP($E393,'Container Panel'!$B$41:$Z$100,$D393,0)/(VLOOKUP(V$276,UI!$A$12:$O$51,VLOOKUP(V$279,$B$276:$C$278,2,0),0)/1000)))),"")</f>
        <v/>
      </c>
      <c r="W393" s="145" t="str">
        <f>IFERROR(IF(AND(W$272=list!$D$3,'Box Calculation'!W$279&lt;&gt;"h",$E393&lt;&gt;0),0,IF(AND(W$273=list!$D$2,$E393&lt;&gt;0,TRUNC(VLOOKUP($E393,'Container Panel'!$B$41:$Z$100,$D393,0)/(VLOOKUP(W$276,UI!$A$12:$O$51,VLOOKUP(W$279,$B$276:$C$278,2,0),0)/1000))&gt;0),1,TRUNC(VLOOKUP($E393,'Container Panel'!$B$41:$Z$100,$D393,0)/(VLOOKUP(W$276,UI!$A$12:$O$51,VLOOKUP(W$279,$B$276:$C$278,2,0),0)/1000)))),"")</f>
        <v/>
      </c>
      <c r="X393" s="145" t="str">
        <f>IFERROR(IF(AND(X$272=list!$D$3,'Box Calculation'!X$279&lt;&gt;"h",$E393&lt;&gt;0),0,IF(AND(X$273=list!$D$2,$E393&lt;&gt;0,TRUNC(VLOOKUP($E393,'Container Panel'!$B$41:$Z$100,$D393,0)/(VLOOKUP(X$276,UI!$A$12:$O$51,VLOOKUP(X$279,$B$276:$C$278,2,0),0)/1000))&gt;0),1,TRUNC(VLOOKUP($E393,'Container Panel'!$B$41:$Z$100,$D393,0)/(VLOOKUP(X$276,UI!$A$12:$O$51,VLOOKUP(X$279,$B$276:$C$278,2,0),0)/1000)))),"")</f>
        <v/>
      </c>
      <c r="Y393" s="145" t="str">
        <f>IFERROR(IF(AND(Y$272=list!$D$3,'Box Calculation'!Y$279&lt;&gt;"h",$E393&lt;&gt;0),0,IF(AND(Y$273=list!$D$2,$E393&lt;&gt;0,TRUNC(VLOOKUP($E393,'Container Panel'!$B$41:$Z$100,$D393,0)/(VLOOKUP(Y$276,UI!$A$12:$O$51,VLOOKUP(Y$279,$B$276:$C$278,2,0),0)/1000))&gt;0),1,TRUNC(VLOOKUP($E393,'Container Panel'!$B$41:$Z$100,$D393,0)/(VLOOKUP(Y$276,UI!$A$12:$O$51,VLOOKUP(Y$279,$B$276:$C$278,2,0),0)/1000)))),"")</f>
        <v/>
      </c>
      <c r="Z393" s="145" t="str">
        <f>IFERROR(IF(AND(Z$272=list!$D$3,'Box Calculation'!Z$279&lt;&gt;"h",$E393&lt;&gt;0),0,IF(AND(Z$273=list!$D$2,$E393&lt;&gt;0,TRUNC(VLOOKUP($E393,'Container Panel'!$B$41:$Z$100,$D393,0)/(VLOOKUP(Z$276,UI!$A$12:$O$51,VLOOKUP(Z$279,$B$276:$C$278,2,0),0)/1000))&gt;0),1,TRUNC(VLOOKUP($E393,'Container Panel'!$B$41:$Z$100,$D393,0)/(VLOOKUP(Z$276,UI!$A$12:$O$51,VLOOKUP(Z$279,$B$276:$C$278,2,0),0)/1000)))),"")</f>
        <v/>
      </c>
      <c r="AA393" s="145" t="str">
        <f>IFERROR(IF(AND(AA$272=list!$D$3,'Box Calculation'!AA$279&lt;&gt;"h",$E393&lt;&gt;0),0,IF(AND(AA$273=list!$D$2,$E393&lt;&gt;0,TRUNC(VLOOKUP($E393,'Container Panel'!$B$41:$Z$100,$D393,0)/(VLOOKUP(AA$276,UI!$A$12:$O$51,VLOOKUP(AA$279,$B$276:$C$278,2,0),0)/1000))&gt;0),1,TRUNC(VLOOKUP($E393,'Container Panel'!$B$41:$Z$100,$D393,0)/(VLOOKUP(AA$276,UI!$A$12:$O$51,VLOOKUP(AA$279,$B$276:$C$278,2,0),0)/1000)))),"")</f>
        <v/>
      </c>
      <c r="AB393" s="145" t="str">
        <f>IFERROR(IF(AND(AB$272=list!$D$3,'Box Calculation'!AB$279&lt;&gt;"h",$E393&lt;&gt;0),0,IF(AND(AB$273=list!$D$2,$E393&lt;&gt;0,TRUNC(VLOOKUP($E393,'Container Panel'!$B$41:$Z$100,$D393,0)/(VLOOKUP(AB$276,UI!$A$12:$O$51,VLOOKUP(AB$279,$B$276:$C$278,2,0),0)/1000))&gt;0),1,TRUNC(VLOOKUP($E393,'Container Panel'!$B$41:$Z$100,$D393,0)/(VLOOKUP(AB$276,UI!$A$12:$O$51,VLOOKUP(AB$279,$B$276:$C$278,2,0),0)/1000)))),"")</f>
        <v/>
      </c>
      <c r="AC393" s="145" t="str">
        <f>IFERROR(IF(AND(AC$272=list!$D$3,'Box Calculation'!AC$279&lt;&gt;"h",$E393&lt;&gt;0),0,IF(AND(AC$273=list!$D$2,$E393&lt;&gt;0,TRUNC(VLOOKUP($E393,'Container Panel'!$B$41:$Z$100,$D393,0)/(VLOOKUP(AC$276,UI!$A$12:$O$51,VLOOKUP(AC$279,$B$276:$C$278,2,0),0)/1000))&gt;0),1,TRUNC(VLOOKUP($E393,'Container Panel'!$B$41:$Z$100,$D393,0)/(VLOOKUP(AC$276,UI!$A$12:$O$51,VLOOKUP(AC$279,$B$276:$C$278,2,0),0)/1000)))),"")</f>
        <v/>
      </c>
      <c r="AD393" s="145" t="str">
        <f>IFERROR(IF(AND(AD$272=list!$D$3,'Box Calculation'!AD$279&lt;&gt;"h",$E393&lt;&gt;0),0,IF(AND(AD$273=list!$D$2,$E393&lt;&gt;0,TRUNC(VLOOKUP($E393,'Container Panel'!$B$41:$Z$100,$D393,0)/(VLOOKUP(AD$276,UI!$A$12:$O$51,VLOOKUP(AD$279,$B$276:$C$278,2,0),0)/1000))&gt;0),1,TRUNC(VLOOKUP($E393,'Container Panel'!$B$41:$Z$100,$D393,0)/(VLOOKUP(AD$276,UI!$A$12:$O$51,VLOOKUP(AD$279,$B$276:$C$278,2,0),0)/1000)))),"")</f>
        <v/>
      </c>
      <c r="AE393" s="145" t="str">
        <f>IFERROR(IF(AND(AE$272=list!$D$3,'Box Calculation'!AE$279&lt;&gt;"h",$E393&lt;&gt;0),0,IF(AND(AE$273=list!$D$2,$E393&lt;&gt;0,TRUNC(VLOOKUP($E393,'Container Panel'!$B$41:$Z$100,$D393,0)/(VLOOKUP(AE$276,UI!$A$12:$O$51,VLOOKUP(AE$279,$B$276:$C$278,2,0),0)/1000))&gt;0),1,TRUNC(VLOOKUP($E393,'Container Panel'!$B$41:$Z$100,$D393,0)/(VLOOKUP(AE$276,UI!$A$12:$O$51,VLOOKUP(AE$279,$B$276:$C$278,2,0),0)/1000)))),"")</f>
        <v/>
      </c>
      <c r="AF393" s="145" t="str">
        <f>IFERROR(IF(AND(AF$272=list!$D$3,'Box Calculation'!AF$279&lt;&gt;"h",$E393&lt;&gt;0),0,IF(AND(AF$273=list!$D$2,$E393&lt;&gt;0,TRUNC(VLOOKUP($E393,'Container Panel'!$B$41:$Z$100,$D393,0)/(VLOOKUP(AF$276,UI!$A$12:$O$51,VLOOKUP(AF$279,$B$276:$C$278,2,0),0)/1000))&gt;0),1,TRUNC(VLOOKUP($E393,'Container Panel'!$B$41:$Z$100,$D393,0)/(VLOOKUP(AF$276,UI!$A$12:$O$51,VLOOKUP(AF$279,$B$276:$C$278,2,0),0)/1000)))),"")</f>
        <v/>
      </c>
      <c r="AG393" s="145" t="str">
        <f>IFERROR(IF(AND(AG$272=list!$D$3,'Box Calculation'!AG$279&lt;&gt;"h",$E393&lt;&gt;0),0,IF(AND(AG$273=list!$D$2,$E393&lt;&gt;0,TRUNC(VLOOKUP($E393,'Container Panel'!$B$41:$Z$100,$D393,0)/(VLOOKUP(AG$276,UI!$A$12:$O$51,VLOOKUP(AG$279,$B$276:$C$278,2,0),0)/1000))&gt;0),1,TRUNC(VLOOKUP($E393,'Container Panel'!$B$41:$Z$100,$D393,0)/(VLOOKUP(AG$276,UI!$A$12:$O$51,VLOOKUP(AG$279,$B$276:$C$278,2,0),0)/1000)))),"")</f>
        <v/>
      </c>
      <c r="AH393" s="145" t="str">
        <f>IFERROR(IF(AND(AH$272=list!$D$3,'Box Calculation'!AH$279&lt;&gt;"h",$E393&lt;&gt;0),0,IF(AND(AH$273=list!$D$2,$E393&lt;&gt;0,TRUNC(VLOOKUP($E393,'Container Panel'!$B$41:$Z$100,$D393,0)/(VLOOKUP(AH$276,UI!$A$12:$O$51,VLOOKUP(AH$279,$B$276:$C$278,2,0),0)/1000))&gt;0),1,TRUNC(VLOOKUP($E393,'Container Panel'!$B$41:$Z$100,$D393,0)/(VLOOKUP(AH$276,UI!$A$12:$O$51,VLOOKUP(AH$279,$B$276:$C$278,2,0),0)/1000)))),"")</f>
        <v/>
      </c>
      <c r="AI393" s="145" t="str">
        <f>IFERROR(IF(AND(AI$272=list!$D$3,'Box Calculation'!AI$279&lt;&gt;"h",$E393&lt;&gt;0),0,IF(AND(AI$273=list!$D$2,$E393&lt;&gt;0,TRUNC(VLOOKUP($E393,'Container Panel'!$B$41:$Z$100,$D393,0)/(VLOOKUP(AI$276,UI!$A$12:$O$51,VLOOKUP(AI$279,$B$276:$C$278,2,0),0)/1000))&gt;0),1,TRUNC(VLOOKUP($E393,'Container Panel'!$B$41:$Z$100,$D393,0)/(VLOOKUP(AI$276,UI!$A$12:$O$51,VLOOKUP(AI$279,$B$276:$C$278,2,0),0)/1000)))),"")</f>
        <v/>
      </c>
      <c r="AJ393" s="145" t="str">
        <f>IFERROR(IF(AND(AJ$272=list!$D$3,'Box Calculation'!AJ$279&lt;&gt;"h",$E393&lt;&gt;0),0,IF(AND(AJ$273=list!$D$2,$E393&lt;&gt;0,TRUNC(VLOOKUP($E393,'Container Panel'!$B$41:$Z$100,$D393,0)/(VLOOKUP(AJ$276,UI!$A$12:$O$51,VLOOKUP(AJ$279,$B$276:$C$278,2,0),0)/1000))&gt;0),1,TRUNC(VLOOKUP($E393,'Container Panel'!$B$41:$Z$100,$D393,0)/(VLOOKUP(AJ$276,UI!$A$12:$O$51,VLOOKUP(AJ$279,$B$276:$C$278,2,0),0)/1000)))),"")</f>
        <v/>
      </c>
      <c r="AK393" s="145" t="str">
        <f>IFERROR(IF(AND(AK$272=list!$D$3,'Box Calculation'!AK$279&lt;&gt;"h",$E393&lt;&gt;0),0,IF(AND(AK$273=list!$D$2,$E393&lt;&gt;0,TRUNC(VLOOKUP($E393,'Container Panel'!$B$41:$Z$100,$D393,0)/(VLOOKUP(AK$276,UI!$A$12:$O$51,VLOOKUP(AK$279,$B$276:$C$278,2,0),0)/1000))&gt;0),1,TRUNC(VLOOKUP($E393,'Container Panel'!$B$41:$Z$100,$D393,0)/(VLOOKUP(AK$276,UI!$A$12:$O$51,VLOOKUP(AK$279,$B$276:$C$278,2,0),0)/1000)))),"")</f>
        <v/>
      </c>
      <c r="AL393" s="145" t="str">
        <f>IFERROR(IF(AND(AL$272=list!$D$3,'Box Calculation'!AL$279&lt;&gt;"h",$E393&lt;&gt;0),0,IF(AND(AL$273=list!$D$2,$E393&lt;&gt;0,TRUNC(VLOOKUP($E393,'Container Panel'!$B$41:$Z$100,$D393,0)/(VLOOKUP(AL$276,UI!$A$12:$O$51,VLOOKUP(AL$279,$B$276:$C$278,2,0),0)/1000))&gt;0),1,TRUNC(VLOOKUP($E393,'Container Panel'!$B$41:$Z$100,$D393,0)/(VLOOKUP(AL$276,UI!$A$12:$O$51,VLOOKUP(AL$279,$B$276:$C$278,2,0),0)/1000)))),"")</f>
        <v/>
      </c>
      <c r="AM393" s="145" t="str">
        <f>IFERROR(IF(AND(AM$272=list!$D$3,'Box Calculation'!AM$279&lt;&gt;"h",$E393&lt;&gt;0),0,IF(AND(AM$273=list!$D$2,$E393&lt;&gt;0,TRUNC(VLOOKUP($E393,'Container Panel'!$B$41:$Z$100,$D393,0)/(VLOOKUP(AM$276,UI!$A$12:$O$51,VLOOKUP(AM$279,$B$276:$C$278,2,0),0)/1000))&gt;0),1,TRUNC(VLOOKUP($E393,'Container Panel'!$B$41:$Z$100,$D393,0)/(VLOOKUP(AM$276,UI!$A$12:$O$51,VLOOKUP(AM$279,$B$276:$C$278,2,0),0)/1000)))),"")</f>
        <v/>
      </c>
      <c r="AN393" s="145" t="str">
        <f>IFERROR(IF(AND(AN$272=list!$D$3,'Box Calculation'!AN$279&lt;&gt;"h",$E393&lt;&gt;0),0,IF(AND(AN$273=list!$D$2,$E393&lt;&gt;0,TRUNC(VLOOKUP($E393,'Container Panel'!$B$41:$Z$100,$D393,0)/(VLOOKUP(AN$276,UI!$A$12:$O$51,VLOOKUP(AN$279,$B$276:$C$278,2,0),0)/1000))&gt;0),1,TRUNC(VLOOKUP($E393,'Container Panel'!$B$41:$Z$100,$D393,0)/(VLOOKUP(AN$276,UI!$A$12:$O$51,VLOOKUP(AN$279,$B$276:$C$278,2,0),0)/1000)))),"")</f>
        <v/>
      </c>
      <c r="AO393" s="145" t="str">
        <f>IFERROR(IF(AND(AO$272=list!$D$3,'Box Calculation'!AO$279&lt;&gt;"h",$E393&lt;&gt;0),0,IF(AND(AO$273=list!$D$2,$E393&lt;&gt;0,TRUNC(VLOOKUP($E393,'Container Panel'!$B$41:$Z$100,$D393,0)/(VLOOKUP(AO$276,UI!$A$12:$O$51,VLOOKUP(AO$279,$B$276:$C$278,2,0),0)/1000))&gt;0),1,TRUNC(VLOOKUP($E393,'Container Panel'!$B$41:$Z$100,$D393,0)/(VLOOKUP(AO$276,UI!$A$12:$O$51,VLOOKUP(AO$279,$B$276:$C$278,2,0),0)/1000)))),"")</f>
        <v/>
      </c>
      <c r="AP393" s="145" t="str">
        <f>IFERROR(IF(AND(AP$272=list!$D$3,'Box Calculation'!AP$279&lt;&gt;"h",$E393&lt;&gt;0),0,IF(AND(AP$273=list!$D$2,$E393&lt;&gt;0,TRUNC(VLOOKUP($E393,'Container Panel'!$B$41:$Z$100,$D393,0)/(VLOOKUP(AP$276,UI!$A$12:$O$51,VLOOKUP(AP$279,$B$276:$C$278,2,0),0)/1000))&gt;0),1,TRUNC(VLOOKUP($E393,'Container Panel'!$B$41:$Z$100,$D393,0)/(VLOOKUP(AP$276,UI!$A$12:$O$51,VLOOKUP(AP$279,$B$276:$C$278,2,0),0)/1000)))),"")</f>
        <v/>
      </c>
      <c r="AQ393" s="145" t="str">
        <f>IFERROR(IF(AND(AQ$272=list!$D$3,'Box Calculation'!AQ$279&lt;&gt;"h",$E393&lt;&gt;0),0,IF(AND(AQ$273=list!$D$2,$E393&lt;&gt;0,TRUNC(VLOOKUP($E393,'Container Panel'!$B$41:$Z$100,$D393,0)/(VLOOKUP(AQ$276,UI!$A$12:$O$51,VLOOKUP(AQ$279,$B$276:$C$278,2,0),0)/1000))&gt;0),1,TRUNC(VLOOKUP($E393,'Container Panel'!$B$41:$Z$100,$D393,0)/(VLOOKUP(AQ$276,UI!$A$12:$O$51,VLOOKUP(AQ$279,$B$276:$C$278,2,0),0)/1000)))),"")</f>
        <v/>
      </c>
      <c r="AR393" s="145" t="str">
        <f>IFERROR(IF(AND(AR$272=list!$D$3,'Box Calculation'!AR$279&lt;&gt;"h",$E393&lt;&gt;0),0,IF(AND(AR$273=list!$D$2,$E393&lt;&gt;0,TRUNC(VLOOKUP($E393,'Container Panel'!$B$41:$Z$100,$D393,0)/(VLOOKUP(AR$276,UI!$A$12:$O$51,VLOOKUP(AR$279,$B$276:$C$278,2,0),0)/1000))&gt;0),1,TRUNC(VLOOKUP($E393,'Container Panel'!$B$41:$Z$100,$D393,0)/(VLOOKUP(AR$276,UI!$A$12:$O$51,VLOOKUP(AR$279,$B$276:$C$278,2,0),0)/1000)))),"")</f>
        <v/>
      </c>
      <c r="AS393" s="145" t="str">
        <f>IFERROR(IF(AND(AS$272=list!$D$3,'Box Calculation'!AS$279&lt;&gt;"h",$E393&lt;&gt;0),0,IF(AND(AS$273=list!$D$2,$E393&lt;&gt;0,TRUNC(VLOOKUP($E393,'Container Panel'!$B$41:$Z$100,$D393,0)/(VLOOKUP(AS$276,UI!$A$12:$O$51,VLOOKUP(AS$279,$B$276:$C$278,2,0),0)/1000))&gt;0),1,TRUNC(VLOOKUP($E393,'Container Panel'!$B$41:$Z$100,$D393,0)/(VLOOKUP(AS$276,UI!$A$12:$O$51,VLOOKUP(AS$279,$B$276:$C$278,2,0),0)/1000)))),"")</f>
        <v/>
      </c>
      <c r="AT393" s="145" t="str">
        <f>IFERROR(IF(AND(AT$272=list!$D$3,'Box Calculation'!AT$279&lt;&gt;"h",$E393&lt;&gt;0),0,IF(AND(AT$273=list!$D$2,$E393&lt;&gt;0,TRUNC(VLOOKUP($E393,'Container Panel'!$B$41:$Z$100,$D393,0)/(VLOOKUP(AT$276,UI!$A$12:$O$51,VLOOKUP(AT$279,$B$276:$C$278,2,0),0)/1000))&gt;0),1,TRUNC(VLOOKUP($E393,'Container Panel'!$B$41:$Z$100,$D393,0)/(VLOOKUP(AT$276,UI!$A$12:$O$51,VLOOKUP(AT$279,$B$276:$C$278,2,0),0)/1000)))),"")</f>
        <v/>
      </c>
      <c r="AU393" s="145" t="str">
        <f>IFERROR(IF(AND(AU$272=list!$D$3,'Box Calculation'!AU$279&lt;&gt;"h",$E393&lt;&gt;0),0,IF(AND(AU$273=list!$D$2,$E393&lt;&gt;0,TRUNC(VLOOKUP($E393,'Container Panel'!$B$41:$Z$100,$D393,0)/(VLOOKUP(AU$276,UI!$A$12:$O$51,VLOOKUP(AU$279,$B$276:$C$278,2,0),0)/1000))&gt;0),1,TRUNC(VLOOKUP($E393,'Container Panel'!$B$41:$Z$100,$D393,0)/(VLOOKUP(AU$276,UI!$A$12:$O$51,VLOOKUP(AU$279,$B$276:$C$278,2,0),0)/1000)))),"")</f>
        <v/>
      </c>
      <c r="AV393" s="145" t="str">
        <f>IFERROR(IF(AND(AV$272=list!$D$3,'Box Calculation'!AV$279&lt;&gt;"h",$E393&lt;&gt;0),0,IF(AND(AV$273=list!$D$2,$E393&lt;&gt;0,TRUNC(VLOOKUP($E393,'Container Panel'!$B$41:$Z$100,$D393,0)/(VLOOKUP(AV$276,UI!$A$12:$O$51,VLOOKUP(AV$279,$B$276:$C$278,2,0),0)/1000))&gt;0),1,TRUNC(VLOOKUP($E393,'Container Panel'!$B$41:$Z$100,$D393,0)/(VLOOKUP(AV$276,UI!$A$12:$O$51,VLOOKUP(AV$279,$B$276:$C$278,2,0),0)/1000)))),"")</f>
        <v/>
      </c>
      <c r="AW393" s="145" t="str">
        <f>IFERROR(IF(AND(AW$272=list!$D$3,'Box Calculation'!AW$279&lt;&gt;"h",$E393&lt;&gt;0),0,IF(AND(AW$273=list!$D$2,$E393&lt;&gt;0,TRUNC(VLOOKUP($E393,'Container Panel'!$B$41:$Z$100,$D393,0)/(VLOOKUP(AW$276,UI!$A$12:$O$51,VLOOKUP(AW$279,$B$276:$C$278,2,0),0)/1000))&gt;0),1,TRUNC(VLOOKUP($E393,'Container Panel'!$B$41:$Z$100,$D393,0)/(VLOOKUP(AW$276,UI!$A$12:$O$51,VLOOKUP(AW$279,$B$276:$C$278,2,0),0)/1000)))),"")</f>
        <v/>
      </c>
      <c r="AX393" s="145" t="str">
        <f>IFERROR(IF(AND(AX$272=list!$D$3,'Box Calculation'!AX$279&lt;&gt;"h",$E393&lt;&gt;0),0,IF(AND(AX$273=list!$D$2,$E393&lt;&gt;0,TRUNC(VLOOKUP($E393,'Container Panel'!$B$41:$Z$100,$D393,0)/(VLOOKUP(AX$276,UI!$A$12:$O$51,VLOOKUP(AX$279,$B$276:$C$278,2,0),0)/1000))&gt;0),1,TRUNC(VLOOKUP($E393,'Container Panel'!$B$41:$Z$100,$D393,0)/(VLOOKUP(AX$276,UI!$A$12:$O$51,VLOOKUP(AX$279,$B$276:$C$278,2,0),0)/1000)))),"")</f>
        <v/>
      </c>
      <c r="AY393" s="145" t="str">
        <f>IFERROR(IF(AND(AY$272=list!$D$3,'Box Calculation'!AY$279&lt;&gt;"h",$E393&lt;&gt;0),0,IF(AND(AY$273=list!$D$2,$E393&lt;&gt;0,TRUNC(VLOOKUP($E393,'Container Panel'!$B$41:$Z$100,$D393,0)/(VLOOKUP(AY$276,UI!$A$12:$O$51,VLOOKUP(AY$279,$B$276:$C$278,2,0),0)/1000))&gt;0),1,TRUNC(VLOOKUP($E393,'Container Panel'!$B$41:$Z$100,$D393,0)/(VLOOKUP(AY$276,UI!$A$12:$O$51,VLOOKUP(AY$279,$B$276:$C$278,2,0),0)/1000)))),"")</f>
        <v/>
      </c>
      <c r="AZ393" s="145" t="str">
        <f>IFERROR(IF(AND(AZ$272=list!$D$3,'Box Calculation'!AZ$279&lt;&gt;"h",$E393&lt;&gt;0),0,IF(AND(AZ$273=list!$D$2,$E393&lt;&gt;0,TRUNC(VLOOKUP($E393,'Container Panel'!$B$41:$Z$100,$D393,0)/(VLOOKUP(AZ$276,UI!$A$12:$O$51,VLOOKUP(AZ$279,$B$276:$C$278,2,0),0)/1000))&gt;0),1,TRUNC(VLOOKUP($E393,'Container Panel'!$B$41:$Z$100,$D393,0)/(VLOOKUP(AZ$276,UI!$A$12:$O$51,VLOOKUP(AZ$279,$B$276:$C$278,2,0),0)/1000)))),"")</f>
        <v/>
      </c>
      <c r="BA393" s="145" t="str">
        <f>IFERROR(IF(AND(BA$272=list!$D$3,'Box Calculation'!BA$279&lt;&gt;"h",$E393&lt;&gt;0),0,IF(AND(BA$273=list!$D$2,$E393&lt;&gt;0,TRUNC(VLOOKUP($E393,'Container Panel'!$B$41:$Z$100,$D393,0)/(VLOOKUP(BA$276,UI!$A$12:$O$51,VLOOKUP(BA$279,$B$276:$C$278,2,0),0)/1000))&gt;0),1,TRUNC(VLOOKUP($E393,'Container Panel'!$B$41:$Z$100,$D393,0)/(VLOOKUP(BA$276,UI!$A$12:$O$51,VLOOKUP(BA$279,$B$276:$C$278,2,0),0)/1000)))),"")</f>
        <v/>
      </c>
      <c r="BB393" s="145" t="str">
        <f>IFERROR(IF(AND(BB$272=list!$D$3,'Box Calculation'!BB$279&lt;&gt;"h",$E393&lt;&gt;0),0,IF(AND(BB$273=list!$D$2,$E393&lt;&gt;0,TRUNC(VLOOKUP($E393,'Container Panel'!$B$41:$Z$100,$D393,0)/(VLOOKUP(BB$276,UI!$A$12:$O$51,VLOOKUP(BB$279,$B$276:$C$278,2,0),0)/1000))&gt;0),1,TRUNC(VLOOKUP($E393,'Container Panel'!$B$41:$Z$100,$D393,0)/(VLOOKUP(BB$276,UI!$A$12:$O$51,VLOOKUP(BB$279,$B$276:$C$278,2,0),0)/1000)))),"")</f>
        <v/>
      </c>
      <c r="BC393" s="145" t="str">
        <f>IFERROR(IF(AND(BC$272=list!$D$3,'Box Calculation'!BC$279&lt;&gt;"h",$E393&lt;&gt;0),0,IF(AND(BC$273=list!$D$2,$E393&lt;&gt;0,TRUNC(VLOOKUP($E393,'Container Panel'!$B$41:$Z$100,$D393,0)/(VLOOKUP(BC$276,UI!$A$12:$O$51,VLOOKUP(BC$279,$B$276:$C$278,2,0),0)/1000))&gt;0),1,TRUNC(VLOOKUP($E393,'Container Panel'!$B$41:$Z$100,$D393,0)/(VLOOKUP(BC$276,UI!$A$12:$O$51,VLOOKUP(BC$279,$B$276:$C$278,2,0),0)/1000)))),"")</f>
        <v/>
      </c>
      <c r="BD393" s="145" t="str">
        <f>IFERROR(IF(AND(BD$272=list!$D$3,'Box Calculation'!BD$279&lt;&gt;"h",$E393&lt;&gt;0),0,IF(AND(BD$273=list!$D$2,$E393&lt;&gt;0,TRUNC(VLOOKUP($E393,'Container Panel'!$B$41:$Z$100,$D393,0)/(VLOOKUP(BD$276,UI!$A$12:$O$51,VLOOKUP(BD$279,$B$276:$C$278,2,0),0)/1000))&gt;0),1,TRUNC(VLOOKUP($E393,'Container Panel'!$B$41:$Z$100,$D393,0)/(VLOOKUP(BD$276,UI!$A$12:$O$51,VLOOKUP(BD$279,$B$276:$C$278,2,0),0)/1000)))),"")</f>
        <v/>
      </c>
      <c r="BE393" s="145" t="str">
        <f>IFERROR(IF(AND(BE$272=list!$D$3,'Box Calculation'!BE$279&lt;&gt;"h",$E393&lt;&gt;0),0,IF(AND(BE$273=list!$D$2,$E393&lt;&gt;0,TRUNC(VLOOKUP($E393,'Container Panel'!$B$41:$Z$100,$D393,0)/(VLOOKUP(BE$276,UI!$A$12:$O$51,VLOOKUP(BE$279,$B$276:$C$278,2,0),0)/1000))&gt;0),1,TRUNC(VLOOKUP($E393,'Container Panel'!$B$41:$Z$100,$D393,0)/(VLOOKUP(BE$276,UI!$A$12:$O$51,VLOOKUP(BE$279,$B$276:$C$278,2,0),0)/1000)))),"")</f>
        <v/>
      </c>
      <c r="BF393" s="145" t="str">
        <f>IFERROR(IF(AND(BF$272=list!$D$3,'Box Calculation'!BF$279&lt;&gt;"h",$E393&lt;&gt;0),0,IF(AND(BF$273=list!$D$2,$E393&lt;&gt;0,TRUNC(VLOOKUP($E393,'Container Panel'!$B$41:$Z$100,$D393,0)/(VLOOKUP(BF$276,UI!$A$12:$O$51,VLOOKUP(BF$279,$B$276:$C$278,2,0),0)/1000))&gt;0),1,TRUNC(VLOOKUP($E393,'Container Panel'!$B$41:$Z$100,$D393,0)/(VLOOKUP(BF$276,UI!$A$12:$O$51,VLOOKUP(BF$279,$B$276:$C$278,2,0),0)/1000)))),"")</f>
        <v/>
      </c>
      <c r="BG393" s="145" t="str">
        <f>IFERROR(IF(AND(BG$272=list!$D$3,'Box Calculation'!BG$279&lt;&gt;"h",$E393&lt;&gt;0),0,IF(AND(BG$273=list!$D$2,$E393&lt;&gt;0,TRUNC(VLOOKUP($E393,'Container Panel'!$B$41:$Z$100,$D393,0)/(VLOOKUP(BG$276,UI!$A$12:$O$51,VLOOKUP(BG$279,$B$276:$C$278,2,0),0)/1000))&gt;0),1,TRUNC(VLOOKUP($E393,'Container Panel'!$B$41:$Z$100,$D393,0)/(VLOOKUP(BG$276,UI!$A$12:$O$51,VLOOKUP(BG$279,$B$276:$C$278,2,0),0)/1000)))),"")</f>
        <v/>
      </c>
      <c r="BH393" s="145" t="str">
        <f>IFERROR(IF(AND(BH$272=list!$D$3,'Box Calculation'!BH$279&lt;&gt;"h",$E393&lt;&gt;0),0,IF(AND(BH$273=list!$D$2,$E393&lt;&gt;0,TRUNC(VLOOKUP($E393,'Container Panel'!$B$41:$Z$100,$D393,0)/(VLOOKUP(BH$276,UI!$A$12:$O$51,VLOOKUP(BH$279,$B$276:$C$278,2,0),0)/1000))&gt;0),1,TRUNC(VLOOKUP($E393,'Container Panel'!$B$41:$Z$100,$D393,0)/(VLOOKUP(BH$276,UI!$A$12:$O$51,VLOOKUP(BH$279,$B$276:$C$278,2,0),0)/1000)))),"")</f>
        <v/>
      </c>
      <c r="BI393" s="145" t="str">
        <f>IFERROR(IF(AND(BI$272=list!$D$3,'Box Calculation'!BI$279&lt;&gt;"h",$E393&lt;&gt;0),0,IF(AND(BI$273=list!$D$2,$E393&lt;&gt;0,TRUNC(VLOOKUP($E393,'Container Panel'!$B$41:$Z$100,$D393,0)/(VLOOKUP(BI$276,UI!$A$12:$O$51,VLOOKUP(BI$279,$B$276:$C$278,2,0),0)/1000))&gt;0),1,TRUNC(VLOOKUP($E393,'Container Panel'!$B$41:$Z$100,$D393,0)/(VLOOKUP(BI$276,UI!$A$12:$O$51,VLOOKUP(BI$279,$B$276:$C$278,2,0),0)/1000)))),"")</f>
        <v/>
      </c>
      <c r="BJ393" s="145" t="str">
        <f>IFERROR(IF(AND(BJ$272=list!$D$3,'Box Calculation'!BJ$279&lt;&gt;"h",$E393&lt;&gt;0),0,IF(AND(BJ$273=list!$D$2,$E393&lt;&gt;0,TRUNC(VLOOKUP($E393,'Container Panel'!$B$41:$Z$100,$D393,0)/(VLOOKUP(BJ$276,UI!$A$12:$O$51,VLOOKUP(BJ$279,$B$276:$C$278,2,0),0)/1000))&gt;0),1,TRUNC(VLOOKUP($E393,'Container Panel'!$B$41:$Z$100,$D393,0)/(VLOOKUP(BJ$276,UI!$A$12:$O$51,VLOOKUP(BJ$279,$B$276:$C$278,2,0),0)/1000)))),"")</f>
        <v/>
      </c>
      <c r="BK393" s="145" t="str">
        <f>IFERROR(IF(AND(BK$272=list!$D$3,'Box Calculation'!BK$279&lt;&gt;"h",$E393&lt;&gt;0),0,IF(AND(BK$273=list!$D$2,$E393&lt;&gt;0,TRUNC(VLOOKUP($E393,'Container Panel'!$B$41:$Z$100,$D393,0)/(VLOOKUP(BK$276,UI!$A$12:$O$51,VLOOKUP(BK$279,$B$276:$C$278,2,0),0)/1000))&gt;0),1,TRUNC(VLOOKUP($E393,'Container Panel'!$B$41:$Z$100,$D393,0)/(VLOOKUP(BK$276,UI!$A$12:$O$51,VLOOKUP(BK$279,$B$276:$C$278,2,0),0)/1000)))),"")</f>
        <v/>
      </c>
      <c r="BL393" s="145" t="str">
        <f>IFERROR(IF(AND(BL$272=list!$D$3,'Box Calculation'!BL$279&lt;&gt;"h",$E393&lt;&gt;0),0,IF(AND(BL$273=list!$D$2,$E393&lt;&gt;0,TRUNC(VLOOKUP($E393,'Container Panel'!$B$41:$Z$100,$D393,0)/(VLOOKUP(BL$276,UI!$A$12:$O$51,VLOOKUP(BL$279,$B$276:$C$278,2,0),0)/1000))&gt;0),1,TRUNC(VLOOKUP($E393,'Container Panel'!$B$41:$Z$100,$D393,0)/(VLOOKUP(BL$276,UI!$A$12:$O$51,VLOOKUP(BL$279,$B$276:$C$278,2,0),0)/1000)))),"")</f>
        <v/>
      </c>
      <c r="BM393" s="145" t="str">
        <f>IFERROR(IF(AND(BM$272=list!$D$3,'Box Calculation'!BM$279&lt;&gt;"h",$E393&lt;&gt;0),0,IF(AND(BM$273=list!$D$2,$E393&lt;&gt;0,TRUNC(VLOOKUP($E393,'Container Panel'!$B$41:$Z$100,$D393,0)/(VLOOKUP(BM$276,UI!$A$12:$O$51,VLOOKUP(BM$279,$B$276:$C$278,2,0),0)/1000))&gt;0),1,TRUNC(VLOOKUP($E393,'Container Panel'!$B$41:$Z$100,$D393,0)/(VLOOKUP(BM$276,UI!$A$12:$O$51,VLOOKUP(BM$279,$B$276:$C$278,2,0),0)/1000)))),"")</f>
        <v/>
      </c>
      <c r="BN393" s="145" t="str">
        <f>IFERROR(IF(AND(BN$272=list!$D$3,'Box Calculation'!BN$279&lt;&gt;"h",$E393&lt;&gt;0),0,IF(AND(BN$273=list!$D$2,$E393&lt;&gt;0,TRUNC(VLOOKUP($E393,'Container Panel'!$B$41:$Z$100,$D393,0)/(VLOOKUP(BN$276,UI!$A$12:$O$51,VLOOKUP(BN$279,$B$276:$C$278,2,0),0)/1000))&gt;0),1,TRUNC(VLOOKUP($E393,'Container Panel'!$B$41:$Z$100,$D393,0)/(VLOOKUP(BN$276,UI!$A$12:$O$51,VLOOKUP(BN$279,$B$276:$C$278,2,0),0)/1000)))),"")</f>
        <v/>
      </c>
      <c r="BO393" s="145" t="str">
        <f>IFERROR(IF(AND(BO$272=list!$D$3,'Box Calculation'!BO$279&lt;&gt;"h",$E393&lt;&gt;0),0,IF(AND(BO$273=list!$D$2,$E393&lt;&gt;0,TRUNC(VLOOKUP($E393,'Container Panel'!$B$41:$Z$100,$D393,0)/(VLOOKUP(BO$276,UI!$A$12:$O$51,VLOOKUP(BO$279,$B$276:$C$278,2,0),0)/1000))&gt;0),1,TRUNC(VLOOKUP($E393,'Container Panel'!$B$41:$Z$100,$D393,0)/(VLOOKUP(BO$276,UI!$A$12:$O$51,VLOOKUP(BO$279,$B$276:$C$278,2,0),0)/1000)))),"")</f>
        <v/>
      </c>
      <c r="BP393" s="145" t="str">
        <f>IFERROR(IF(AND(BP$272=list!$D$3,'Box Calculation'!BP$279&lt;&gt;"h",$E393&lt;&gt;0),0,IF(AND(BP$273=list!$D$2,$E393&lt;&gt;0,TRUNC(VLOOKUP($E393,'Container Panel'!$B$41:$Z$100,$D393,0)/(VLOOKUP(BP$276,UI!$A$12:$O$51,VLOOKUP(BP$279,$B$276:$C$278,2,0),0)/1000))&gt;0),1,TRUNC(VLOOKUP($E393,'Container Panel'!$B$41:$Z$100,$D393,0)/(VLOOKUP(BP$276,UI!$A$12:$O$51,VLOOKUP(BP$279,$B$276:$C$278,2,0),0)/1000)))),"")</f>
        <v/>
      </c>
      <c r="BQ393" s="145" t="str">
        <f>IFERROR(IF(AND(BQ$272=list!$D$3,'Box Calculation'!BQ$279&lt;&gt;"h",$E393&lt;&gt;0),0,IF(AND(BQ$273=list!$D$2,$E393&lt;&gt;0,TRUNC(VLOOKUP($E393,'Container Panel'!$B$41:$Z$100,$D393,0)/(VLOOKUP(BQ$276,UI!$A$12:$O$51,VLOOKUP(BQ$279,$B$276:$C$278,2,0),0)/1000))&gt;0),1,TRUNC(VLOOKUP($E393,'Container Panel'!$B$41:$Z$100,$D393,0)/(VLOOKUP(BQ$276,UI!$A$12:$O$51,VLOOKUP(BQ$279,$B$276:$C$278,2,0),0)/1000)))),"")</f>
        <v/>
      </c>
      <c r="BR393" s="145" t="str">
        <f>IFERROR(IF(AND(BR$272=list!$D$3,'Box Calculation'!BR$279&lt;&gt;"h",$E393&lt;&gt;0),0,IF(AND(BR$273=list!$D$2,$E393&lt;&gt;0,TRUNC(VLOOKUP($E393,'Container Panel'!$B$41:$Z$100,$D393,0)/(VLOOKUP(BR$276,UI!$A$12:$O$51,VLOOKUP(BR$279,$B$276:$C$278,2,0),0)/1000))&gt;0),1,TRUNC(VLOOKUP($E393,'Container Panel'!$B$41:$Z$100,$D393,0)/(VLOOKUP(BR$276,UI!$A$12:$O$51,VLOOKUP(BR$279,$B$276:$C$278,2,0),0)/1000)))),"")</f>
        <v/>
      </c>
      <c r="BS393" s="145" t="str">
        <f>IFERROR(IF(AND(BS$272=list!$D$3,'Box Calculation'!BS$279&lt;&gt;"h",$E393&lt;&gt;0),0,IF(AND(BS$273=list!$D$2,$E393&lt;&gt;0,TRUNC(VLOOKUP($E393,'Container Panel'!$B$41:$Z$100,$D393,0)/(VLOOKUP(BS$276,UI!$A$12:$O$51,VLOOKUP(BS$279,$B$276:$C$278,2,0),0)/1000))&gt;0),1,TRUNC(VLOOKUP($E393,'Container Panel'!$B$41:$Z$100,$D393,0)/(VLOOKUP(BS$276,UI!$A$12:$O$51,VLOOKUP(BS$279,$B$276:$C$278,2,0),0)/1000)))),"")</f>
        <v/>
      </c>
      <c r="BT393" s="145" t="str">
        <f>IFERROR(IF(AND(BT$272=list!$D$3,'Box Calculation'!BT$279&lt;&gt;"h",$E393&lt;&gt;0),0,IF(AND(BT$273=list!$D$2,$E393&lt;&gt;0,TRUNC(VLOOKUP($E393,'Container Panel'!$B$41:$Z$100,$D393,0)/(VLOOKUP(BT$276,UI!$A$12:$O$51,VLOOKUP(BT$279,$B$276:$C$278,2,0),0)/1000))&gt;0),1,TRUNC(VLOOKUP($E393,'Container Panel'!$B$41:$Z$100,$D393,0)/(VLOOKUP(BT$276,UI!$A$12:$O$51,VLOOKUP(BT$279,$B$276:$C$278,2,0),0)/1000)))),"")</f>
        <v/>
      </c>
      <c r="BU393" s="145" t="str">
        <f>IFERROR(IF(AND(BU$272=list!$D$3,'Box Calculation'!BU$279&lt;&gt;"h",$E393&lt;&gt;0),0,IF(AND(BU$273=list!$D$2,$E393&lt;&gt;0,TRUNC(VLOOKUP($E393,'Container Panel'!$B$41:$Z$100,$D393,0)/(VLOOKUP(BU$276,UI!$A$12:$O$51,VLOOKUP(BU$279,$B$276:$C$278,2,0),0)/1000))&gt;0),1,TRUNC(VLOOKUP($E393,'Container Panel'!$B$41:$Z$100,$D393,0)/(VLOOKUP(BU$276,UI!$A$12:$O$51,VLOOKUP(BU$279,$B$276:$C$278,2,0),0)/1000)))),"")</f>
        <v/>
      </c>
      <c r="BV393" s="145" t="str">
        <f>IFERROR(IF(AND(BV$272=list!$D$3,'Box Calculation'!BV$279&lt;&gt;"h",$E393&lt;&gt;0),0,IF(AND(BV$273=list!$D$2,$E393&lt;&gt;0,TRUNC(VLOOKUP($E393,'Container Panel'!$B$41:$Z$100,$D393,0)/(VLOOKUP(BV$276,UI!$A$12:$O$51,VLOOKUP(BV$279,$B$276:$C$278,2,0),0)/1000))&gt;0),1,TRUNC(VLOOKUP($E393,'Container Panel'!$B$41:$Z$100,$D393,0)/(VLOOKUP(BV$276,UI!$A$12:$O$51,VLOOKUP(BV$279,$B$276:$C$278,2,0),0)/1000)))),"")</f>
        <v/>
      </c>
      <c r="BW393" s="145" t="str">
        <f>IFERROR(IF(AND(BW$272=list!$D$3,'Box Calculation'!BW$279&lt;&gt;"h",$E393&lt;&gt;0),0,IF(AND(BW$273=list!$D$2,$E393&lt;&gt;0,TRUNC(VLOOKUP($E393,'Container Panel'!$B$41:$Z$100,$D393,0)/(VLOOKUP(BW$276,UI!$A$12:$O$51,VLOOKUP(BW$279,$B$276:$C$278,2,0),0)/1000))&gt;0),1,TRUNC(VLOOKUP($E393,'Container Panel'!$B$41:$Z$100,$D393,0)/(VLOOKUP(BW$276,UI!$A$12:$O$51,VLOOKUP(BW$279,$B$276:$C$278,2,0),0)/1000)))),"")</f>
        <v/>
      </c>
      <c r="BX393" s="145" t="str">
        <f>IFERROR(IF(AND(BX$272=list!$D$3,'Box Calculation'!BX$279&lt;&gt;"h",$E393&lt;&gt;0),0,IF(AND(BX$273=list!$D$2,$E393&lt;&gt;0,TRUNC(VLOOKUP($E393,'Container Panel'!$B$41:$Z$100,$D393,0)/(VLOOKUP(BX$276,UI!$A$12:$O$51,VLOOKUP(BX$279,$B$276:$C$278,2,0),0)/1000))&gt;0),1,TRUNC(VLOOKUP($E393,'Container Panel'!$B$41:$Z$100,$D393,0)/(VLOOKUP(BX$276,UI!$A$12:$O$51,VLOOKUP(BX$279,$B$276:$C$278,2,0),0)/1000)))),"")</f>
        <v/>
      </c>
      <c r="BY393" s="145" t="str">
        <f>IFERROR(IF(AND(BY$272=list!$D$3,'Box Calculation'!BY$279&lt;&gt;"h",$E393&lt;&gt;0),0,IF(AND(BY$273=list!$D$2,$E393&lt;&gt;0,TRUNC(VLOOKUP($E393,'Container Panel'!$B$41:$Z$100,$D393,0)/(VLOOKUP(BY$276,UI!$A$12:$O$51,VLOOKUP(BY$279,$B$276:$C$278,2,0),0)/1000))&gt;0),1,TRUNC(VLOOKUP($E393,'Container Panel'!$B$41:$Z$100,$D393,0)/(VLOOKUP(BY$276,UI!$A$12:$O$51,VLOOKUP(BY$279,$B$276:$C$278,2,0),0)/1000)))),"")</f>
        <v/>
      </c>
      <c r="BZ393" s="145" t="str">
        <f>IFERROR(IF(AND(BZ$272=list!$D$3,'Box Calculation'!BZ$279&lt;&gt;"h",$E393&lt;&gt;0),0,IF(AND(BZ$273=list!$D$2,$E393&lt;&gt;0,TRUNC(VLOOKUP($E393,'Container Panel'!$B$41:$Z$100,$D393,0)/(VLOOKUP(BZ$276,UI!$A$12:$O$51,VLOOKUP(BZ$279,$B$276:$C$278,2,0),0)/1000))&gt;0),1,TRUNC(VLOOKUP($E393,'Container Panel'!$B$41:$Z$100,$D393,0)/(VLOOKUP(BZ$276,UI!$A$12:$O$51,VLOOKUP(BZ$279,$B$276:$C$278,2,0),0)/1000)))),"")</f>
        <v/>
      </c>
      <c r="CA393" s="145" t="str">
        <f>IFERROR(IF(AND(CA$272=list!$D$3,'Box Calculation'!CA$279&lt;&gt;"h",$E393&lt;&gt;0),0,IF(AND(CA$273=list!$D$2,$E393&lt;&gt;0,TRUNC(VLOOKUP($E393,'Container Panel'!$B$41:$Z$100,$D393,0)/(VLOOKUP(CA$276,UI!$A$12:$O$51,VLOOKUP(CA$279,$B$276:$C$278,2,0),0)/1000))&gt;0),1,TRUNC(VLOOKUP($E393,'Container Panel'!$B$41:$Z$100,$D393,0)/(VLOOKUP(CA$276,UI!$A$12:$O$51,VLOOKUP(CA$279,$B$276:$C$278,2,0),0)/1000)))),"")</f>
        <v/>
      </c>
      <c r="CB393" s="145" t="str">
        <f>IFERROR(IF(AND(CB$272=list!$D$3,'Box Calculation'!CB$279&lt;&gt;"h",$E393&lt;&gt;0),0,IF(AND(CB$273=list!$D$2,$E393&lt;&gt;0,TRUNC(VLOOKUP($E393,'Container Panel'!$B$41:$Z$100,$D393,0)/(VLOOKUP(CB$276,UI!$A$12:$O$51,VLOOKUP(CB$279,$B$276:$C$278,2,0),0)/1000))&gt;0),1,TRUNC(VLOOKUP($E393,'Container Panel'!$B$41:$Z$100,$D393,0)/(VLOOKUP(CB$276,UI!$A$12:$O$51,VLOOKUP(CB$279,$B$276:$C$278,2,0),0)/1000)))),"")</f>
        <v/>
      </c>
      <c r="CC393" s="145" t="str">
        <f>IFERROR(IF(AND(CC$272=list!$D$3,'Box Calculation'!CC$279&lt;&gt;"h",$E393&lt;&gt;0),0,IF(AND(CC$273=list!$D$2,$E393&lt;&gt;0,TRUNC(VLOOKUP($E393,'Container Panel'!$B$41:$Z$100,$D393,0)/(VLOOKUP(CC$276,UI!$A$12:$O$51,VLOOKUP(CC$279,$B$276:$C$278,2,0),0)/1000))&gt;0),1,TRUNC(VLOOKUP($E393,'Container Panel'!$B$41:$Z$100,$D393,0)/(VLOOKUP(CC$276,UI!$A$12:$O$51,VLOOKUP(CC$279,$B$276:$C$278,2,0),0)/1000)))),"")</f>
        <v/>
      </c>
      <c r="CD393" s="145" t="str">
        <f>IFERROR(IF(AND(CD$272=list!$D$3,'Box Calculation'!CD$279&lt;&gt;"h",$E393&lt;&gt;0),0,IF(AND(CD$273=list!$D$2,$E393&lt;&gt;0,TRUNC(VLOOKUP($E393,'Container Panel'!$B$41:$Z$100,$D393,0)/(VLOOKUP(CD$276,UI!$A$12:$O$51,VLOOKUP(CD$279,$B$276:$C$278,2,0),0)/1000))&gt;0),1,TRUNC(VLOOKUP($E393,'Container Panel'!$B$41:$Z$100,$D393,0)/(VLOOKUP(CD$276,UI!$A$12:$O$51,VLOOKUP(CD$279,$B$276:$C$278,2,0),0)/1000)))),"")</f>
        <v/>
      </c>
      <c r="CE393" s="145" t="str">
        <f>IFERROR(IF(AND(CE$272=list!$D$3,'Box Calculation'!CE$279&lt;&gt;"h",$E393&lt;&gt;0),0,IF(AND(CE$273=list!$D$2,$E393&lt;&gt;0,TRUNC(VLOOKUP($E393,'Container Panel'!$B$41:$Z$100,$D393,0)/(VLOOKUP(CE$276,UI!$A$12:$O$51,VLOOKUP(CE$279,$B$276:$C$278,2,0),0)/1000))&gt;0),1,TRUNC(VLOOKUP($E393,'Container Panel'!$B$41:$Z$100,$D393,0)/(VLOOKUP(CE$276,UI!$A$12:$O$51,VLOOKUP(CE$279,$B$276:$C$278,2,0),0)/1000)))),"")</f>
        <v/>
      </c>
      <c r="CF393" s="145" t="str">
        <f>IFERROR(IF(AND(CF$272=list!$D$3,'Box Calculation'!CF$279&lt;&gt;"h",$E393&lt;&gt;0),0,IF(AND(CF$273=list!$D$2,$E393&lt;&gt;0,TRUNC(VLOOKUP($E393,'Container Panel'!$B$41:$Z$100,$D393,0)/(VLOOKUP(CF$276,UI!$A$12:$O$51,VLOOKUP(CF$279,$B$276:$C$278,2,0),0)/1000))&gt;0),1,TRUNC(VLOOKUP($E393,'Container Panel'!$B$41:$Z$100,$D393,0)/(VLOOKUP(CF$276,UI!$A$12:$O$51,VLOOKUP(CF$279,$B$276:$C$278,2,0),0)/1000)))),"")</f>
        <v/>
      </c>
      <c r="CG393" s="145" t="str">
        <f>IFERROR(IF(AND(CG$272=list!$D$3,'Box Calculation'!CG$279&lt;&gt;"h",$E393&lt;&gt;0),0,IF(AND(CG$273=list!$D$2,$E393&lt;&gt;0,TRUNC(VLOOKUP($E393,'Container Panel'!$B$41:$Z$100,$D393,0)/(VLOOKUP(CG$276,UI!$A$12:$O$51,VLOOKUP(CG$279,$B$276:$C$278,2,0),0)/1000))&gt;0),1,TRUNC(VLOOKUP($E393,'Container Panel'!$B$41:$Z$100,$D393,0)/(VLOOKUP(CG$276,UI!$A$12:$O$51,VLOOKUP(CG$279,$B$276:$C$278,2,0),0)/1000)))),"")</f>
        <v/>
      </c>
      <c r="CH393" s="145" t="str">
        <f>IFERROR(IF(AND(CH$272=list!$D$3,'Box Calculation'!CH$279&lt;&gt;"h",$E393&lt;&gt;0),0,IF(AND(CH$273=list!$D$2,$E393&lt;&gt;0,TRUNC(VLOOKUP($E393,'Container Panel'!$B$41:$Z$100,$D393,0)/(VLOOKUP(CH$276,UI!$A$12:$O$51,VLOOKUP(CH$279,$B$276:$C$278,2,0),0)/1000))&gt;0),1,TRUNC(VLOOKUP($E393,'Container Panel'!$B$41:$Z$100,$D393,0)/(VLOOKUP(CH$276,UI!$A$12:$O$51,VLOOKUP(CH$279,$B$276:$C$278,2,0),0)/1000)))),"")</f>
        <v/>
      </c>
      <c r="CI393" s="145" t="str">
        <f>IFERROR(IF(AND(CI$272=list!$D$3,'Box Calculation'!CI$279&lt;&gt;"h",$E393&lt;&gt;0),0,IF(AND(CI$273=list!$D$2,$E393&lt;&gt;0,TRUNC(VLOOKUP($E393,'Container Panel'!$B$41:$Z$100,$D393,0)/(VLOOKUP(CI$276,UI!$A$12:$O$51,VLOOKUP(CI$279,$B$276:$C$278,2,0),0)/1000))&gt;0),1,TRUNC(VLOOKUP($E393,'Container Panel'!$B$41:$Z$100,$D393,0)/(VLOOKUP(CI$276,UI!$A$12:$O$51,VLOOKUP(CI$279,$B$276:$C$278,2,0),0)/1000)))),"")</f>
        <v/>
      </c>
      <c r="CJ393" s="145" t="str">
        <f>IFERROR(IF(AND(CJ$272=list!$D$3,'Box Calculation'!CJ$279&lt;&gt;"h",$E393&lt;&gt;0),0,IF(AND(CJ$273=list!$D$2,$E393&lt;&gt;0,TRUNC(VLOOKUP($E393,'Container Panel'!$B$41:$Z$100,$D393,0)/(VLOOKUP(CJ$276,UI!$A$12:$O$51,VLOOKUP(CJ$279,$B$276:$C$278,2,0),0)/1000))&gt;0),1,TRUNC(VLOOKUP($E393,'Container Panel'!$B$41:$Z$100,$D393,0)/(VLOOKUP(CJ$276,UI!$A$12:$O$51,VLOOKUP(CJ$279,$B$276:$C$278,2,0),0)/1000)))),"")</f>
        <v/>
      </c>
      <c r="CK393" s="145" t="str">
        <f>IFERROR(IF(AND(CK$272=list!$D$3,'Box Calculation'!CK$279&lt;&gt;"h",$E393&lt;&gt;0),0,IF(AND(CK$273=list!$D$2,$E393&lt;&gt;0,TRUNC(VLOOKUP($E393,'Container Panel'!$B$41:$Z$100,$D393,0)/(VLOOKUP(CK$276,UI!$A$12:$O$51,VLOOKUP(CK$279,$B$276:$C$278,2,0),0)/1000))&gt;0),1,TRUNC(VLOOKUP($E393,'Container Panel'!$B$41:$Z$100,$D393,0)/(VLOOKUP(CK$276,UI!$A$12:$O$51,VLOOKUP(CK$279,$B$276:$C$278,2,0),0)/1000)))),"")</f>
        <v/>
      </c>
      <c r="CL393" s="145" t="str">
        <f>IFERROR(IF(AND(CL$272=list!$D$3,'Box Calculation'!CL$279&lt;&gt;"h",$E393&lt;&gt;0),0,IF(AND(CL$273=list!$D$2,$E393&lt;&gt;0,TRUNC(VLOOKUP($E393,'Container Panel'!$B$41:$Z$100,$D393,0)/(VLOOKUP(CL$276,UI!$A$12:$O$51,VLOOKUP(CL$279,$B$276:$C$278,2,0),0)/1000))&gt;0),1,TRUNC(VLOOKUP($E393,'Container Panel'!$B$41:$Z$100,$D393,0)/(VLOOKUP(CL$276,UI!$A$12:$O$51,VLOOKUP(CL$279,$B$276:$C$278,2,0),0)/1000)))),"")</f>
        <v/>
      </c>
      <c r="CM393" s="145" t="str">
        <f>IFERROR(IF(AND(CM$272=list!$D$3,'Box Calculation'!CM$279&lt;&gt;"h",$E393&lt;&gt;0),0,IF(AND(CM$273=list!$D$2,$E393&lt;&gt;0,TRUNC(VLOOKUP($E393,'Container Panel'!$B$41:$Z$100,$D393,0)/(VLOOKUP(CM$276,UI!$A$12:$O$51,VLOOKUP(CM$279,$B$276:$C$278,2,0),0)/1000))&gt;0),1,TRUNC(VLOOKUP($E393,'Container Panel'!$B$41:$Z$100,$D393,0)/(VLOOKUP(CM$276,UI!$A$12:$O$51,VLOOKUP(CM$279,$B$276:$C$278,2,0),0)/1000)))),"")</f>
        <v/>
      </c>
      <c r="CN393" s="145" t="str">
        <f>IFERROR(IF(AND(CN$272=list!$D$3,'Box Calculation'!CN$279&lt;&gt;"h",$E393&lt;&gt;0),0,IF(AND(CN$273=list!$D$2,$E393&lt;&gt;0,TRUNC(VLOOKUP($E393,'Container Panel'!$B$41:$Z$100,$D393,0)/(VLOOKUP(CN$276,UI!$A$12:$O$51,VLOOKUP(CN$279,$B$276:$C$278,2,0),0)/1000))&gt;0),1,TRUNC(VLOOKUP($E393,'Container Panel'!$B$41:$Z$100,$D393,0)/(VLOOKUP(CN$276,UI!$A$12:$O$51,VLOOKUP(CN$279,$B$276:$C$278,2,0),0)/1000)))),"")</f>
        <v/>
      </c>
      <c r="CO393" s="145" t="str">
        <f>IFERROR(IF(AND(CO$272=list!$D$3,'Box Calculation'!CO$279&lt;&gt;"h",$E393&lt;&gt;0),0,IF(AND(CO$273=list!$D$2,$E393&lt;&gt;0,TRUNC(VLOOKUP($E393,'Container Panel'!$B$41:$Z$100,$D393,0)/(VLOOKUP(CO$276,UI!$A$12:$O$51,VLOOKUP(CO$279,$B$276:$C$278,2,0),0)/1000))&gt;0),1,TRUNC(VLOOKUP($E393,'Container Panel'!$B$41:$Z$100,$D393,0)/(VLOOKUP(CO$276,UI!$A$12:$O$51,VLOOKUP(CO$279,$B$276:$C$278,2,0),0)/1000)))),"")</f>
        <v/>
      </c>
      <c r="CP393" s="145" t="str">
        <f>IFERROR(IF(AND(CP$272=list!$D$3,'Box Calculation'!CP$279&lt;&gt;"h",$E393&lt;&gt;0),0,IF(AND(CP$273=list!$D$2,$E393&lt;&gt;0,TRUNC(VLOOKUP($E393,'Container Panel'!$B$41:$Z$100,$D393,0)/(VLOOKUP(CP$276,UI!$A$12:$O$51,VLOOKUP(CP$279,$B$276:$C$278,2,0),0)/1000))&gt;0),1,TRUNC(VLOOKUP($E393,'Container Panel'!$B$41:$Z$100,$D393,0)/(VLOOKUP(CP$276,UI!$A$12:$O$51,VLOOKUP(CP$279,$B$276:$C$278,2,0),0)/1000)))),"")</f>
        <v/>
      </c>
      <c r="CQ393" s="145" t="str">
        <f>IFERROR(IF(AND(CQ$272=list!$D$3,'Box Calculation'!CQ$279&lt;&gt;"h",$E393&lt;&gt;0),0,IF(AND(CQ$273=list!$D$2,$E393&lt;&gt;0,TRUNC(VLOOKUP($E393,'Container Panel'!$B$41:$Z$100,$D393,0)/(VLOOKUP(CQ$276,UI!$A$12:$O$51,VLOOKUP(CQ$279,$B$276:$C$278,2,0),0)/1000))&gt;0),1,TRUNC(VLOOKUP($E393,'Container Panel'!$B$41:$Z$100,$D393,0)/(VLOOKUP(CQ$276,UI!$A$12:$O$51,VLOOKUP(CQ$279,$B$276:$C$278,2,0),0)/1000)))),"")</f>
        <v/>
      </c>
      <c r="CR393" s="145" t="str">
        <f>IFERROR(IF(AND(CR$272=list!$D$3,'Box Calculation'!CR$279&lt;&gt;"h",$E393&lt;&gt;0),0,IF(AND(CR$273=list!$D$2,$E393&lt;&gt;0,TRUNC(VLOOKUP($E393,'Container Panel'!$B$41:$Z$100,$D393,0)/(VLOOKUP(CR$276,UI!$A$12:$O$51,VLOOKUP(CR$279,$B$276:$C$278,2,0),0)/1000))&gt;0),1,TRUNC(VLOOKUP($E393,'Container Panel'!$B$41:$Z$100,$D393,0)/(VLOOKUP(CR$276,UI!$A$12:$O$51,VLOOKUP(CR$279,$B$276:$C$278,2,0),0)/1000)))),"")</f>
        <v/>
      </c>
      <c r="CS393" s="145" t="str">
        <f>IFERROR(IF(AND(CS$272=list!$D$3,'Box Calculation'!CS$279&lt;&gt;"h",$E393&lt;&gt;0),0,IF(AND(CS$273=list!$D$2,$E393&lt;&gt;0,TRUNC(VLOOKUP($E393,'Container Panel'!$B$41:$Z$100,$D393,0)/(VLOOKUP(CS$276,UI!$A$12:$O$51,VLOOKUP(CS$279,$B$276:$C$278,2,0),0)/1000))&gt;0),1,TRUNC(VLOOKUP($E393,'Container Panel'!$B$41:$Z$100,$D393,0)/(VLOOKUP(CS$276,UI!$A$12:$O$51,VLOOKUP(CS$279,$B$276:$C$278,2,0),0)/1000)))),"")</f>
        <v/>
      </c>
      <c r="CT393" s="145" t="str">
        <f>IFERROR(IF(AND(CT$272=list!$D$3,'Box Calculation'!CT$279&lt;&gt;"h",$E393&lt;&gt;0),0,IF(AND(CT$273=list!$D$2,$E393&lt;&gt;0,TRUNC(VLOOKUP($E393,'Container Panel'!$B$41:$Z$100,$D393,0)/(VLOOKUP(CT$276,UI!$A$12:$O$51,VLOOKUP(CT$279,$B$276:$C$278,2,0),0)/1000))&gt;0),1,TRUNC(VLOOKUP($E393,'Container Panel'!$B$41:$Z$100,$D393,0)/(VLOOKUP(CT$276,UI!$A$12:$O$51,VLOOKUP(CT$279,$B$276:$C$278,2,0),0)/1000)))),"")</f>
        <v/>
      </c>
      <c r="CU393" s="145" t="str">
        <f>IFERROR(IF(AND(CU$272=list!$D$3,'Box Calculation'!CU$279&lt;&gt;"h",$E393&lt;&gt;0),0,IF(AND(CU$273=list!$D$2,$E393&lt;&gt;0,TRUNC(VLOOKUP($E393,'Container Panel'!$B$41:$Z$100,$D393,0)/(VLOOKUP(CU$276,UI!$A$12:$O$51,VLOOKUP(CU$279,$B$276:$C$278,2,0),0)/1000))&gt;0),1,TRUNC(VLOOKUP($E393,'Container Panel'!$B$41:$Z$100,$D393,0)/(VLOOKUP(CU$276,UI!$A$12:$O$51,VLOOKUP(CU$279,$B$276:$C$278,2,0),0)/1000)))),"")</f>
        <v/>
      </c>
      <c r="CV393" s="145" t="str">
        <f>IFERROR(IF(AND(CV$272=list!$D$3,'Box Calculation'!CV$279&lt;&gt;"h",$E393&lt;&gt;0),0,IF(AND(CV$273=list!$D$2,$E393&lt;&gt;0,TRUNC(VLOOKUP($E393,'Container Panel'!$B$41:$Z$100,$D393,0)/(VLOOKUP(CV$276,UI!$A$12:$O$51,VLOOKUP(CV$279,$B$276:$C$278,2,0),0)/1000))&gt;0),1,TRUNC(VLOOKUP($E393,'Container Panel'!$B$41:$Z$100,$D393,0)/(VLOOKUP(CV$276,UI!$A$12:$O$51,VLOOKUP(CV$279,$B$276:$C$278,2,0),0)/1000)))),"")</f>
        <v/>
      </c>
      <c r="CW393" s="145" t="str">
        <f>IFERROR(IF(AND(CW$272=list!$D$3,'Box Calculation'!CW$279&lt;&gt;"h",$E393&lt;&gt;0),0,IF(AND(CW$273=list!$D$2,$E393&lt;&gt;0,TRUNC(VLOOKUP($E393,'Container Panel'!$B$41:$Z$100,$D393,0)/(VLOOKUP(CW$276,UI!$A$12:$O$51,VLOOKUP(CW$279,$B$276:$C$278,2,0),0)/1000))&gt;0),1,TRUNC(VLOOKUP($E393,'Container Panel'!$B$41:$Z$100,$D393,0)/(VLOOKUP(CW$276,UI!$A$12:$O$51,VLOOKUP(CW$279,$B$276:$C$278,2,0),0)/1000)))),"")</f>
        <v/>
      </c>
      <c r="CX393" s="145" t="str">
        <f>IFERROR(IF(AND(CX$272=list!$D$3,'Box Calculation'!CX$279&lt;&gt;"h",$E393&lt;&gt;0),0,IF(AND(CX$273=list!$D$2,$E393&lt;&gt;0,TRUNC(VLOOKUP($E393,'Container Panel'!$B$41:$Z$100,$D393,0)/(VLOOKUP(CX$276,UI!$A$12:$O$51,VLOOKUP(CX$279,$B$276:$C$278,2,0),0)/1000))&gt;0),1,TRUNC(VLOOKUP($E393,'Container Panel'!$B$41:$Z$100,$D393,0)/(VLOOKUP(CX$276,UI!$A$12:$O$51,VLOOKUP(CX$279,$B$276:$C$278,2,0),0)/1000)))),"")</f>
        <v/>
      </c>
      <c r="CY393" s="145" t="str">
        <f>IFERROR(IF(AND(CY$272=list!$D$3,'Box Calculation'!CY$279&lt;&gt;"h",$E393&lt;&gt;0),0,IF(AND(CY$273=list!$D$2,$E393&lt;&gt;0,TRUNC(VLOOKUP($E393,'Container Panel'!$B$41:$Z$100,$D393,0)/(VLOOKUP(CY$276,UI!$A$12:$O$51,VLOOKUP(CY$279,$B$276:$C$278,2,0),0)/1000))&gt;0),1,TRUNC(VLOOKUP($E393,'Container Panel'!$B$41:$Z$100,$D393,0)/(VLOOKUP(CY$276,UI!$A$12:$O$51,VLOOKUP(CY$279,$B$276:$C$278,2,0),0)/1000)))),"")</f>
        <v/>
      </c>
      <c r="CZ393" s="145" t="str">
        <f>IFERROR(IF(AND(CZ$272=list!$D$3,'Box Calculation'!CZ$279&lt;&gt;"h",$E393&lt;&gt;0),0,IF(AND(CZ$273=list!$D$2,$E393&lt;&gt;0,TRUNC(VLOOKUP($E393,'Container Panel'!$B$41:$Z$100,$D393,0)/(VLOOKUP(CZ$276,UI!$A$12:$O$51,VLOOKUP(CZ$279,$B$276:$C$278,2,0),0)/1000))&gt;0),1,TRUNC(VLOOKUP($E393,'Container Panel'!$B$41:$Z$100,$D393,0)/(VLOOKUP(CZ$276,UI!$A$12:$O$51,VLOOKUP(CZ$279,$B$276:$C$278,2,0),0)/1000)))),"")</f>
        <v/>
      </c>
      <c r="DA393" s="145" t="str">
        <f>IFERROR(IF(AND(DA$272=list!$D$3,'Box Calculation'!DA$279&lt;&gt;"h",$E393&lt;&gt;0),0,IF(AND(DA$273=list!$D$2,$E393&lt;&gt;0,TRUNC(VLOOKUP($E393,'Container Panel'!$B$41:$Z$100,$D393,0)/(VLOOKUP(DA$276,UI!$A$12:$O$51,VLOOKUP(DA$279,$B$276:$C$278,2,0),0)/1000))&gt;0),1,TRUNC(VLOOKUP($E393,'Container Panel'!$B$41:$Z$100,$D393,0)/(VLOOKUP(DA$276,UI!$A$12:$O$51,VLOOKUP(DA$279,$B$276:$C$278,2,0),0)/1000)))),"")</f>
        <v/>
      </c>
      <c r="DB393" s="145" t="str">
        <f>IFERROR(IF(AND(DB$272=list!$D$3,'Box Calculation'!DB$279&lt;&gt;"h",$E393&lt;&gt;0),0,IF(AND(DB$273=list!$D$2,$E393&lt;&gt;0,TRUNC(VLOOKUP($E393,'Container Panel'!$B$41:$Z$100,$D393,0)/(VLOOKUP(DB$276,UI!$A$12:$O$51,VLOOKUP(DB$279,$B$276:$C$278,2,0),0)/1000))&gt;0),1,TRUNC(VLOOKUP($E393,'Container Panel'!$B$41:$Z$100,$D393,0)/(VLOOKUP(DB$276,UI!$A$12:$O$51,VLOOKUP(DB$279,$B$276:$C$278,2,0),0)/1000)))),"")</f>
        <v/>
      </c>
      <c r="DC393" s="145" t="str">
        <f>IFERROR(IF(AND(DC$272=list!$D$3,'Box Calculation'!DC$279&lt;&gt;"h",$E393&lt;&gt;0),0,IF(AND(DC$273=list!$D$2,$E393&lt;&gt;0,TRUNC(VLOOKUP($E393,'Container Panel'!$B$41:$Z$100,$D393,0)/(VLOOKUP(DC$276,UI!$A$12:$O$51,VLOOKUP(DC$279,$B$276:$C$278,2,0),0)/1000))&gt;0),1,TRUNC(VLOOKUP($E393,'Container Panel'!$B$41:$Z$100,$D393,0)/(VLOOKUP(DC$276,UI!$A$12:$O$51,VLOOKUP(DC$279,$B$276:$C$278,2,0),0)/1000)))),"")</f>
        <v/>
      </c>
      <c r="DD393" s="145" t="str">
        <f>IFERROR(IF(AND(DD$272=list!$D$3,'Box Calculation'!DD$279&lt;&gt;"h",$E393&lt;&gt;0),0,IF(AND(DD$273=list!$D$2,$E393&lt;&gt;0,TRUNC(VLOOKUP($E393,'Container Panel'!$B$41:$Z$100,$D393,0)/(VLOOKUP(DD$276,UI!$A$12:$O$51,VLOOKUP(DD$279,$B$276:$C$278,2,0),0)/1000))&gt;0),1,TRUNC(VLOOKUP($E393,'Container Panel'!$B$41:$Z$100,$D393,0)/(VLOOKUP(DD$276,UI!$A$12:$O$51,VLOOKUP(DD$279,$B$276:$C$278,2,0),0)/1000)))),"")</f>
        <v/>
      </c>
      <c r="DE393" s="145" t="str">
        <f>IFERROR(IF(AND(DE$272=list!$D$3,'Box Calculation'!DE$279&lt;&gt;"h",$E393&lt;&gt;0),0,IF(AND(DE$273=list!$D$2,$E393&lt;&gt;0,TRUNC(VLOOKUP($E393,'Container Panel'!$B$41:$Z$100,$D393,0)/(VLOOKUP(DE$276,UI!$A$12:$O$51,VLOOKUP(DE$279,$B$276:$C$278,2,0),0)/1000))&gt;0),1,TRUNC(VLOOKUP($E393,'Container Panel'!$B$41:$Z$100,$D393,0)/(VLOOKUP(DE$276,UI!$A$12:$O$51,VLOOKUP(DE$279,$B$276:$C$278,2,0),0)/1000)))),"")</f>
        <v/>
      </c>
      <c r="DF393" s="145" t="str">
        <f>IFERROR(IF(AND(DF$272=list!$D$3,'Box Calculation'!DF$279&lt;&gt;"h",$E393&lt;&gt;0),0,IF(AND(DF$273=list!$D$2,$E393&lt;&gt;0,TRUNC(VLOOKUP($E393,'Container Panel'!$B$41:$Z$100,$D393,0)/(VLOOKUP(DF$276,UI!$A$12:$O$51,VLOOKUP(DF$279,$B$276:$C$278,2,0),0)/1000))&gt;0),1,TRUNC(VLOOKUP($E393,'Container Panel'!$B$41:$Z$100,$D393,0)/(VLOOKUP(DF$276,UI!$A$12:$O$51,VLOOKUP(DF$279,$B$276:$C$278,2,0),0)/1000)))),"")</f>
        <v/>
      </c>
      <c r="DG393" s="145" t="str">
        <f>IFERROR(IF(AND(DG$272=list!$D$3,'Box Calculation'!DG$279&lt;&gt;"h",$E393&lt;&gt;0),0,IF(AND(DG$273=list!$D$2,$E393&lt;&gt;0,TRUNC(VLOOKUP($E393,'Container Panel'!$B$41:$Z$100,$D393,0)/(VLOOKUP(DG$276,UI!$A$12:$O$51,VLOOKUP(DG$279,$B$276:$C$278,2,0),0)/1000))&gt;0),1,TRUNC(VLOOKUP($E393,'Container Panel'!$B$41:$Z$100,$D393,0)/(VLOOKUP(DG$276,UI!$A$12:$O$51,VLOOKUP(DG$279,$B$276:$C$278,2,0),0)/1000)))),"")</f>
        <v/>
      </c>
      <c r="DH393" s="145" t="str">
        <f>IFERROR(IF(AND(DH$272=list!$D$3,'Box Calculation'!DH$279&lt;&gt;"h",$E393&lt;&gt;0),0,IF(AND(DH$273=list!$D$2,$E393&lt;&gt;0,TRUNC(VLOOKUP($E393,'Container Panel'!$B$41:$Z$100,$D393,0)/(VLOOKUP(DH$276,UI!$A$12:$O$51,VLOOKUP(DH$279,$B$276:$C$278,2,0),0)/1000))&gt;0),1,TRUNC(VLOOKUP($E393,'Container Panel'!$B$41:$Z$100,$D393,0)/(VLOOKUP(DH$276,UI!$A$12:$O$51,VLOOKUP(DH$279,$B$276:$C$278,2,0),0)/1000)))),"")</f>
        <v/>
      </c>
      <c r="DI393" s="145" t="str">
        <f>IFERROR(IF(AND(DI$272=list!$D$3,'Box Calculation'!DI$279&lt;&gt;"h",$E393&lt;&gt;0),0,IF(AND(DI$273=list!$D$2,$E393&lt;&gt;0,TRUNC(VLOOKUP($E393,'Container Panel'!$B$41:$Z$100,$D393,0)/(VLOOKUP(DI$276,UI!$A$12:$O$51,VLOOKUP(DI$279,$B$276:$C$278,2,0),0)/1000))&gt;0),1,TRUNC(VLOOKUP($E393,'Container Panel'!$B$41:$Z$100,$D393,0)/(VLOOKUP(DI$276,UI!$A$12:$O$51,VLOOKUP(DI$279,$B$276:$C$278,2,0),0)/1000)))),"")</f>
        <v/>
      </c>
      <c r="DJ393" s="145" t="str">
        <f>IFERROR(IF(AND(DJ$272=list!$D$3,'Box Calculation'!DJ$279&lt;&gt;"h",$E393&lt;&gt;0),0,IF(AND(DJ$273=list!$D$2,$E393&lt;&gt;0,TRUNC(VLOOKUP($E393,'Container Panel'!$B$41:$Z$100,$D393,0)/(VLOOKUP(DJ$276,UI!$A$12:$O$51,VLOOKUP(DJ$279,$B$276:$C$278,2,0),0)/1000))&gt;0),1,TRUNC(VLOOKUP($E393,'Container Panel'!$B$41:$Z$100,$D393,0)/(VLOOKUP(DJ$276,UI!$A$12:$O$51,VLOOKUP(DJ$279,$B$276:$C$278,2,0),0)/1000)))),"")</f>
        <v/>
      </c>
      <c r="DK393" s="145" t="str">
        <f>IFERROR(IF(AND(DK$272=list!$D$3,'Box Calculation'!DK$279&lt;&gt;"h",$E393&lt;&gt;0),0,IF(AND(DK$273=list!$D$2,$E393&lt;&gt;0,TRUNC(VLOOKUP($E393,'Container Panel'!$B$41:$Z$100,$D393,0)/(VLOOKUP(DK$276,UI!$A$12:$O$51,VLOOKUP(DK$279,$B$276:$C$278,2,0),0)/1000))&gt;0),1,TRUNC(VLOOKUP($E393,'Container Panel'!$B$41:$Z$100,$D393,0)/(VLOOKUP(DK$276,UI!$A$12:$O$51,VLOOKUP(DK$279,$B$276:$C$278,2,0),0)/1000)))),"")</f>
        <v/>
      </c>
      <c r="DL393" s="145" t="str">
        <f>IFERROR(IF(AND(DL$272=list!$D$3,'Box Calculation'!DL$279&lt;&gt;"h",$E393&lt;&gt;0),0,IF(AND(DL$273=list!$D$2,$E393&lt;&gt;0,TRUNC(VLOOKUP($E393,'Container Panel'!$B$41:$Z$100,$D393,0)/(VLOOKUP(DL$276,UI!$A$12:$O$51,VLOOKUP(DL$279,$B$276:$C$278,2,0),0)/1000))&gt;0),1,TRUNC(VLOOKUP($E393,'Container Panel'!$B$41:$Z$100,$D393,0)/(VLOOKUP(DL$276,UI!$A$12:$O$51,VLOOKUP(DL$279,$B$276:$C$278,2,0),0)/1000)))),"")</f>
        <v/>
      </c>
      <c r="DM393" s="145" t="str">
        <f>IFERROR(IF(AND(DM$272=list!$D$3,'Box Calculation'!DM$279&lt;&gt;"h",$E393&lt;&gt;0),0,IF(AND(DM$273=list!$D$2,$E393&lt;&gt;0,TRUNC(VLOOKUP($E393,'Container Panel'!$B$41:$Z$100,$D393,0)/(VLOOKUP(DM$276,UI!$A$12:$O$51,VLOOKUP(DM$279,$B$276:$C$278,2,0),0)/1000))&gt;0),1,TRUNC(VLOOKUP($E393,'Container Panel'!$B$41:$Z$100,$D393,0)/(VLOOKUP(DM$276,UI!$A$12:$O$51,VLOOKUP(DM$279,$B$276:$C$278,2,0),0)/1000)))),"")</f>
        <v/>
      </c>
      <c r="DN393" s="145" t="str">
        <f>IFERROR(IF(AND(DN$272=list!$D$3,'Box Calculation'!DN$279&lt;&gt;"h",$E393&lt;&gt;0),0,IF(AND(DN$273=list!$D$2,$E393&lt;&gt;0,TRUNC(VLOOKUP($E393,'Container Panel'!$B$41:$Z$100,$D393,0)/(VLOOKUP(DN$276,UI!$A$12:$O$51,VLOOKUP(DN$279,$B$276:$C$278,2,0),0)/1000))&gt;0),1,TRUNC(VLOOKUP($E393,'Container Panel'!$B$41:$Z$100,$D393,0)/(VLOOKUP(DN$276,UI!$A$12:$O$51,VLOOKUP(DN$279,$B$276:$C$278,2,0),0)/1000)))),"")</f>
        <v/>
      </c>
      <c r="DO393" s="145" t="str">
        <f>IFERROR(IF(AND(DO$272=list!$D$3,'Box Calculation'!DO$279&lt;&gt;"h",$E393&lt;&gt;0),0,IF(AND(DO$273=list!$D$2,$E393&lt;&gt;0,TRUNC(VLOOKUP($E393,'Container Panel'!$B$41:$Z$100,$D393,0)/(VLOOKUP(DO$276,UI!$A$12:$O$51,VLOOKUP(DO$279,$B$276:$C$278,2,0),0)/1000))&gt;0),1,TRUNC(VLOOKUP($E393,'Container Panel'!$B$41:$Z$100,$D393,0)/(VLOOKUP(DO$276,UI!$A$12:$O$51,VLOOKUP(DO$279,$B$276:$C$278,2,0),0)/1000)))),"")</f>
        <v/>
      </c>
      <c r="DP393" s="145" t="str">
        <f>IFERROR(IF(AND(DP$272=list!$D$3,'Box Calculation'!DP$279&lt;&gt;"h",$E393&lt;&gt;0),0,IF(AND(DP$273=list!$D$2,$E393&lt;&gt;0,TRUNC(VLOOKUP($E393,'Container Panel'!$B$41:$Z$100,$D393,0)/(VLOOKUP(DP$276,UI!$A$12:$O$51,VLOOKUP(DP$279,$B$276:$C$278,2,0),0)/1000))&gt;0),1,TRUNC(VLOOKUP($E393,'Container Panel'!$B$41:$Z$100,$D393,0)/(VLOOKUP(DP$276,UI!$A$12:$O$51,VLOOKUP(DP$279,$B$276:$C$278,2,0),0)/1000)))),"")</f>
        <v/>
      </c>
      <c r="DQ393" s="145" t="str">
        <f>IFERROR(IF(AND(DQ$272=list!$D$3,'Box Calculation'!DQ$279&lt;&gt;"h",$E393&lt;&gt;0),0,IF(AND(DQ$273=list!$D$2,$E393&lt;&gt;0,TRUNC(VLOOKUP($E393,'Container Panel'!$B$41:$Z$100,$D393,0)/(VLOOKUP(DQ$276,UI!$A$12:$O$51,VLOOKUP(DQ$279,$B$276:$C$278,2,0),0)/1000))&gt;0),1,TRUNC(VLOOKUP($E393,'Container Panel'!$B$41:$Z$100,$D393,0)/(VLOOKUP(DQ$276,UI!$A$12:$O$51,VLOOKUP(DQ$279,$B$276:$C$278,2,0),0)/1000)))),"")</f>
        <v/>
      </c>
      <c r="DR393" s="145" t="str">
        <f>IFERROR(IF(AND(DR$272=list!$D$3,'Box Calculation'!DR$279&lt;&gt;"h",$E393&lt;&gt;0),0,IF(AND(DR$273=list!$D$2,$E393&lt;&gt;0,TRUNC(VLOOKUP($E393,'Container Panel'!$B$41:$Z$100,$D393,0)/(VLOOKUP(DR$276,UI!$A$12:$O$51,VLOOKUP(DR$279,$B$276:$C$278,2,0),0)/1000))&gt;0),1,TRUNC(VLOOKUP($E393,'Container Panel'!$B$41:$Z$100,$D393,0)/(VLOOKUP(DR$276,UI!$A$12:$O$51,VLOOKUP(DR$279,$B$276:$C$278,2,0),0)/1000)))),"")</f>
        <v/>
      </c>
      <c r="DS393" s="145" t="str">
        <f>IFERROR(IF(AND(DS$272=list!$D$3,'Box Calculation'!DS$279&lt;&gt;"h",$E393&lt;&gt;0),0,IF(AND(DS$273=list!$D$2,$E393&lt;&gt;0,TRUNC(VLOOKUP($E393,'Container Panel'!$B$41:$Z$100,$D393,0)/(VLOOKUP(DS$276,UI!$A$12:$O$51,VLOOKUP(DS$279,$B$276:$C$278,2,0),0)/1000))&gt;0),1,TRUNC(VLOOKUP($E393,'Container Panel'!$B$41:$Z$100,$D393,0)/(VLOOKUP(DS$276,UI!$A$12:$O$51,VLOOKUP(DS$279,$B$276:$C$278,2,0),0)/1000)))),"")</f>
        <v/>
      </c>
      <c r="DT393" s="145" t="str">
        <f>IFERROR(IF(AND(DT$272=list!$D$3,'Box Calculation'!DT$279&lt;&gt;"h",$E393&lt;&gt;0),0,IF(AND(DT$273=list!$D$2,$E393&lt;&gt;0,TRUNC(VLOOKUP($E393,'Container Panel'!$B$41:$Z$100,$D393,0)/(VLOOKUP(DT$276,UI!$A$12:$O$51,VLOOKUP(DT$279,$B$276:$C$278,2,0),0)/1000))&gt;0),1,TRUNC(VLOOKUP($E393,'Container Panel'!$B$41:$Z$100,$D393,0)/(VLOOKUP(DT$276,UI!$A$12:$O$51,VLOOKUP(DT$279,$B$276:$C$278,2,0),0)/1000)))),"")</f>
        <v/>
      </c>
      <c r="DU393" s="145" t="str">
        <f>IFERROR(IF(AND(DU$272=list!$D$3,'Box Calculation'!DU$279&lt;&gt;"h",$E393&lt;&gt;0),0,IF(AND(DU$273=list!$D$2,$E393&lt;&gt;0,TRUNC(VLOOKUP($E393,'Container Panel'!$B$41:$Z$100,$D393,0)/(VLOOKUP(DU$276,UI!$A$12:$O$51,VLOOKUP(DU$279,$B$276:$C$278,2,0),0)/1000))&gt;0),1,TRUNC(VLOOKUP($E393,'Container Panel'!$B$41:$Z$100,$D393,0)/(VLOOKUP(DU$276,UI!$A$12:$O$51,VLOOKUP(DU$279,$B$276:$C$278,2,0),0)/1000)))),"")</f>
        <v/>
      </c>
      <c r="DV393" s="145" t="str">
        <f>IFERROR(IF(AND(DV$272=list!$D$3,'Box Calculation'!DV$279&lt;&gt;"h",$E393&lt;&gt;0),0,IF(AND(DV$273=list!$D$2,$E393&lt;&gt;0,TRUNC(VLOOKUP($E393,'Container Panel'!$B$41:$Z$100,$D393,0)/(VLOOKUP(DV$276,UI!$A$12:$O$51,VLOOKUP(DV$279,$B$276:$C$278,2,0),0)/1000))&gt;0),1,TRUNC(VLOOKUP($E393,'Container Panel'!$B$41:$Z$100,$D393,0)/(VLOOKUP(DV$276,UI!$A$12:$O$51,VLOOKUP(DV$279,$B$276:$C$278,2,0),0)/1000)))),"")</f>
        <v/>
      </c>
      <c r="DW393" s="145" t="str">
        <f>IFERROR(IF(AND(DW$272=list!$D$3,'Box Calculation'!DW$279&lt;&gt;"h",$E393&lt;&gt;0),0,IF(AND(DW$273=list!$D$2,$E393&lt;&gt;0,TRUNC(VLOOKUP($E393,'Container Panel'!$B$41:$Z$100,$D393,0)/(VLOOKUP(DW$276,UI!$A$12:$O$51,VLOOKUP(DW$279,$B$276:$C$278,2,0),0)/1000))&gt;0),1,TRUNC(VLOOKUP($E393,'Container Panel'!$B$41:$Z$100,$D393,0)/(VLOOKUP(DW$276,UI!$A$12:$O$51,VLOOKUP(DW$279,$B$276:$C$278,2,0),0)/1000)))),"")</f>
        <v/>
      </c>
      <c r="DX393" s="145" t="str">
        <f>IFERROR(IF(AND(DX$272=list!$D$3,'Box Calculation'!DX$279&lt;&gt;"h",$E393&lt;&gt;0),0,IF(AND(DX$273=list!$D$2,$E393&lt;&gt;0,TRUNC(VLOOKUP($E393,'Container Panel'!$B$41:$Z$100,$D393,0)/(VLOOKUP(DX$276,UI!$A$12:$O$51,VLOOKUP(DX$279,$B$276:$C$278,2,0),0)/1000))&gt;0),1,TRUNC(VLOOKUP($E393,'Container Panel'!$B$41:$Z$100,$D393,0)/(VLOOKUP(DX$276,UI!$A$12:$O$51,VLOOKUP(DX$279,$B$276:$C$278,2,0),0)/1000)))),"")</f>
        <v/>
      </c>
      <c r="DY393" s="145" t="str">
        <f>IFERROR(IF(AND(DY$272=list!$D$3,'Box Calculation'!DY$279&lt;&gt;"h",$E393&lt;&gt;0),0,IF(AND(DY$273=list!$D$2,$E393&lt;&gt;0,TRUNC(VLOOKUP($E393,'Container Panel'!$B$41:$Z$100,$D393,0)/(VLOOKUP(DY$276,UI!$A$12:$O$51,VLOOKUP(DY$279,$B$276:$C$278,2,0),0)/1000))&gt;0),1,TRUNC(VLOOKUP($E393,'Container Panel'!$B$41:$Z$100,$D393,0)/(VLOOKUP(DY$276,UI!$A$12:$O$51,VLOOKUP(DY$279,$B$276:$C$278,2,0),0)/1000)))),"")</f>
        <v/>
      </c>
      <c r="DZ393" s="145" t="str">
        <f>IFERROR(IF(AND(DZ$272=list!$D$3,'Box Calculation'!DZ$279&lt;&gt;"h",$E393&lt;&gt;0),0,IF(AND(DZ$273=list!$D$2,$E393&lt;&gt;0,TRUNC(VLOOKUP($E393,'Container Panel'!$B$41:$Z$100,$D393,0)/(VLOOKUP(DZ$276,UI!$A$12:$O$51,VLOOKUP(DZ$279,$B$276:$C$278,2,0),0)/1000))&gt;0),1,TRUNC(VLOOKUP($E393,'Container Panel'!$B$41:$Z$100,$D393,0)/(VLOOKUP(DZ$276,UI!$A$12:$O$51,VLOOKUP(DZ$279,$B$276:$C$278,2,0),0)/1000)))),"")</f>
        <v/>
      </c>
      <c r="EA393" s="145" t="str">
        <f>IFERROR(IF(AND(EA$272=list!$D$3,'Box Calculation'!EA$279&lt;&gt;"h",$E393&lt;&gt;0),0,IF(AND(EA$273=list!$D$2,$E393&lt;&gt;0,TRUNC(VLOOKUP($E393,'Container Panel'!$B$41:$Z$100,$D393,0)/(VLOOKUP(EA$276,UI!$A$12:$O$51,VLOOKUP(EA$279,$B$276:$C$278,2,0),0)/1000))&gt;0),1,TRUNC(VLOOKUP($E393,'Container Panel'!$B$41:$Z$100,$D393,0)/(VLOOKUP(EA$276,UI!$A$12:$O$51,VLOOKUP(EA$279,$B$276:$C$278,2,0),0)/1000)))),"")</f>
        <v/>
      </c>
      <c r="EB393" s="145" t="str">
        <f>IFERROR(IF(AND(EB$272=list!$D$3,'Box Calculation'!EB$279&lt;&gt;"h",$E393&lt;&gt;0),0,IF(AND(EB$273=list!$D$2,$E393&lt;&gt;0,TRUNC(VLOOKUP($E393,'Container Panel'!$B$41:$Z$100,$D393,0)/(VLOOKUP(EB$276,UI!$A$12:$O$51,VLOOKUP(EB$279,$B$276:$C$278,2,0),0)/1000))&gt;0),1,TRUNC(VLOOKUP($E393,'Container Panel'!$B$41:$Z$100,$D393,0)/(VLOOKUP(EB$276,UI!$A$12:$O$51,VLOOKUP(EB$279,$B$276:$C$278,2,0),0)/1000)))),"")</f>
        <v/>
      </c>
      <c r="EC393" s="145" t="str">
        <f>IFERROR(IF(AND(EC$272=list!$D$3,'Box Calculation'!EC$279&lt;&gt;"h",$E393&lt;&gt;0),0,IF(AND(EC$273=list!$D$2,$E393&lt;&gt;0,TRUNC(VLOOKUP($E393,'Container Panel'!$B$41:$Z$100,$D393,0)/(VLOOKUP(EC$276,UI!$A$12:$O$51,VLOOKUP(EC$279,$B$276:$C$278,2,0),0)/1000))&gt;0),1,TRUNC(VLOOKUP($E393,'Container Panel'!$B$41:$Z$100,$D393,0)/(VLOOKUP(EC$276,UI!$A$12:$O$51,VLOOKUP(EC$279,$B$276:$C$278,2,0),0)/1000)))),"")</f>
        <v/>
      </c>
      <c r="ED393" s="145" t="str">
        <f>IFERROR(IF(AND(ED$272=list!$D$3,'Box Calculation'!ED$279&lt;&gt;"h",$E393&lt;&gt;0),0,IF(AND(ED$273=list!$D$2,$E393&lt;&gt;0,TRUNC(VLOOKUP($E393,'Container Panel'!$B$41:$Z$100,$D393,0)/(VLOOKUP(ED$276,UI!$A$12:$O$51,VLOOKUP(ED$279,$B$276:$C$278,2,0),0)/1000))&gt;0),1,TRUNC(VLOOKUP($E393,'Container Panel'!$B$41:$Z$100,$D393,0)/(VLOOKUP(ED$276,UI!$A$12:$O$51,VLOOKUP(ED$279,$B$276:$C$278,2,0),0)/1000)))),"")</f>
        <v/>
      </c>
      <c r="EE393" s="145" t="str">
        <f>IFERROR(IF(AND(EE$272=list!$D$3,'Box Calculation'!EE$279&lt;&gt;"h",$E393&lt;&gt;0),0,IF(AND(EE$273=list!$D$2,$E393&lt;&gt;0,TRUNC(VLOOKUP($E393,'Container Panel'!$B$41:$Z$100,$D393,0)/(VLOOKUP(EE$276,UI!$A$12:$O$51,VLOOKUP(EE$279,$B$276:$C$278,2,0),0)/1000))&gt;0),1,TRUNC(VLOOKUP($E393,'Container Panel'!$B$41:$Z$100,$D393,0)/(VLOOKUP(EE$276,UI!$A$12:$O$51,VLOOKUP(EE$279,$B$276:$C$278,2,0),0)/1000)))),"")</f>
        <v/>
      </c>
      <c r="EF393" s="145" t="str">
        <f>IFERROR(IF(AND(EF$272=list!$D$3,'Box Calculation'!EF$279&lt;&gt;"h",$E393&lt;&gt;0),0,IF(AND(EF$273=list!$D$2,$E393&lt;&gt;0,TRUNC(VLOOKUP($E393,'Container Panel'!$B$41:$Z$100,$D393,0)/(VLOOKUP(EF$276,UI!$A$12:$O$51,VLOOKUP(EF$279,$B$276:$C$278,2,0),0)/1000))&gt;0),1,TRUNC(VLOOKUP($E393,'Container Panel'!$B$41:$Z$100,$D393,0)/(VLOOKUP(EF$276,UI!$A$12:$O$51,VLOOKUP(EF$279,$B$276:$C$278,2,0),0)/1000)))),"")</f>
        <v/>
      </c>
      <c r="EG393" s="145" t="str">
        <f>IFERROR(IF(AND(EG$272=list!$D$3,'Box Calculation'!EG$279&lt;&gt;"h",$E393&lt;&gt;0),0,IF(AND(EG$273=list!$D$2,$E393&lt;&gt;0,TRUNC(VLOOKUP($E393,'Container Panel'!$B$41:$Z$100,$D393,0)/(VLOOKUP(EG$276,UI!$A$12:$O$51,VLOOKUP(EG$279,$B$276:$C$278,2,0),0)/1000))&gt;0),1,TRUNC(VLOOKUP($E393,'Container Panel'!$B$41:$Z$100,$D393,0)/(VLOOKUP(EG$276,UI!$A$12:$O$51,VLOOKUP(EG$279,$B$276:$C$278,2,0),0)/1000)))),"")</f>
        <v/>
      </c>
      <c r="EH393" s="145" t="str">
        <f>IFERROR(IF(AND(EH$272=list!$D$3,'Box Calculation'!EH$279&lt;&gt;"h",$E393&lt;&gt;0),0,IF(AND(EH$273=list!$D$2,$E393&lt;&gt;0,TRUNC(VLOOKUP($E393,'Container Panel'!$B$41:$Z$100,$D393,0)/(VLOOKUP(EH$276,UI!$A$12:$O$51,VLOOKUP(EH$279,$B$276:$C$278,2,0),0)/1000))&gt;0),1,TRUNC(VLOOKUP($E393,'Container Panel'!$B$41:$Z$100,$D393,0)/(VLOOKUP(EH$276,UI!$A$12:$O$51,VLOOKUP(EH$279,$B$276:$C$278,2,0),0)/1000)))),"")</f>
        <v/>
      </c>
      <c r="EI393" s="145" t="str">
        <f>IFERROR(IF(AND(EI$272=list!$D$3,'Box Calculation'!EI$279&lt;&gt;"h",$E393&lt;&gt;0),0,IF(AND(EI$273=list!$D$2,$E393&lt;&gt;0,TRUNC(VLOOKUP($E393,'Container Panel'!$B$41:$Z$100,$D393,0)/(VLOOKUP(EI$276,UI!$A$12:$O$51,VLOOKUP(EI$279,$B$276:$C$278,2,0),0)/1000))&gt;0),1,TRUNC(VLOOKUP($E393,'Container Panel'!$B$41:$Z$100,$D393,0)/(VLOOKUP(EI$276,UI!$A$12:$O$51,VLOOKUP(EI$279,$B$276:$C$278,2,0),0)/1000)))),"")</f>
        <v/>
      </c>
      <c r="EJ393" s="145" t="str">
        <f>IFERROR(IF(AND(EJ$272=list!$D$3,'Box Calculation'!EJ$279&lt;&gt;"h",$E393&lt;&gt;0),0,IF(AND(EJ$273=list!$D$2,$E393&lt;&gt;0,TRUNC(VLOOKUP($E393,'Container Panel'!$B$41:$Z$100,$D393,0)/(VLOOKUP(EJ$276,UI!$A$12:$O$51,VLOOKUP(EJ$279,$B$276:$C$278,2,0),0)/1000))&gt;0),1,TRUNC(VLOOKUP($E393,'Container Panel'!$B$41:$Z$100,$D393,0)/(VLOOKUP(EJ$276,UI!$A$12:$O$51,VLOOKUP(EJ$279,$B$276:$C$278,2,0),0)/1000)))),"")</f>
        <v/>
      </c>
      <c r="EK393" s="145" t="str">
        <f>IFERROR(IF(AND(EK$272=list!$D$3,'Box Calculation'!EK$279&lt;&gt;"h",$E393&lt;&gt;0),0,IF(AND(EK$273=list!$D$2,$E393&lt;&gt;0,TRUNC(VLOOKUP($E393,'Container Panel'!$B$41:$Z$100,$D393,0)/(VLOOKUP(EK$276,UI!$A$12:$O$51,VLOOKUP(EK$279,$B$276:$C$278,2,0),0)/1000))&gt;0),1,TRUNC(VLOOKUP($E393,'Container Panel'!$B$41:$Z$100,$D393,0)/(VLOOKUP(EK$276,UI!$A$12:$O$51,VLOOKUP(EK$279,$B$276:$C$278,2,0),0)/1000)))),"")</f>
        <v/>
      </c>
      <c r="EL393" s="145" t="str">
        <f>IFERROR(IF(AND(EL$272=list!$D$3,'Box Calculation'!EL$279&lt;&gt;"h",$E393&lt;&gt;0),0,IF(AND(EL$273=list!$D$2,$E393&lt;&gt;0,TRUNC(VLOOKUP($E393,'Container Panel'!$B$41:$Z$100,$D393,0)/(VLOOKUP(EL$276,UI!$A$12:$O$51,VLOOKUP(EL$279,$B$276:$C$278,2,0),0)/1000))&gt;0),1,TRUNC(VLOOKUP($E393,'Container Panel'!$B$41:$Z$100,$D393,0)/(VLOOKUP(EL$276,UI!$A$12:$O$51,VLOOKUP(EL$279,$B$276:$C$278,2,0),0)/1000)))),"")</f>
        <v/>
      </c>
      <c r="EM393" s="145" t="str">
        <f>IFERROR(IF(AND(EM$272=list!$D$3,'Box Calculation'!EM$279&lt;&gt;"h",$E393&lt;&gt;0),0,IF(AND(EM$273=list!$D$2,$E393&lt;&gt;0,TRUNC(VLOOKUP($E393,'Container Panel'!$B$41:$Z$100,$D393,0)/(VLOOKUP(EM$276,UI!$A$12:$O$51,VLOOKUP(EM$279,$B$276:$C$278,2,0),0)/1000))&gt;0),1,TRUNC(VLOOKUP($E393,'Container Panel'!$B$41:$Z$100,$D393,0)/(VLOOKUP(EM$276,UI!$A$12:$O$51,VLOOKUP(EM$279,$B$276:$C$278,2,0),0)/1000)))),"")</f>
        <v/>
      </c>
      <c r="EN393" s="145" t="str">
        <f>IFERROR(IF(AND(EN$272=list!$D$3,'Box Calculation'!EN$279&lt;&gt;"h",$E393&lt;&gt;0),0,IF(AND(EN$273=list!$D$2,$E393&lt;&gt;0,TRUNC(VLOOKUP($E393,'Container Panel'!$B$41:$Z$100,$D393,0)/(VLOOKUP(EN$276,UI!$A$12:$O$51,VLOOKUP(EN$279,$B$276:$C$278,2,0),0)/1000))&gt;0),1,TRUNC(VLOOKUP($E393,'Container Panel'!$B$41:$Z$100,$D393,0)/(VLOOKUP(EN$276,UI!$A$12:$O$51,VLOOKUP(EN$279,$B$276:$C$278,2,0),0)/1000)))),"")</f>
        <v/>
      </c>
      <c r="EO393" s="145" t="str">
        <f>IFERROR(IF(AND(EO$272=list!$D$3,'Box Calculation'!EO$279&lt;&gt;"h",$E393&lt;&gt;0),0,IF(AND(EO$273=list!$D$2,$E393&lt;&gt;0,TRUNC(VLOOKUP($E393,'Container Panel'!$B$41:$Z$100,$D393,0)/(VLOOKUP(EO$276,UI!$A$12:$O$51,VLOOKUP(EO$279,$B$276:$C$278,2,0),0)/1000))&gt;0),1,TRUNC(VLOOKUP($E393,'Container Panel'!$B$41:$Z$100,$D393,0)/(VLOOKUP(EO$276,UI!$A$12:$O$51,VLOOKUP(EO$279,$B$276:$C$278,2,0),0)/1000)))),"")</f>
        <v/>
      </c>
      <c r="EP393" s="145" t="str">
        <f>IFERROR(IF(AND(EP$272=list!$D$3,'Box Calculation'!EP$279&lt;&gt;"h",$E393&lt;&gt;0),0,IF(AND(EP$273=list!$D$2,$E393&lt;&gt;0,TRUNC(VLOOKUP($E393,'Container Panel'!$B$41:$Z$100,$D393,0)/(VLOOKUP(EP$276,UI!$A$12:$O$51,VLOOKUP(EP$279,$B$276:$C$278,2,0),0)/1000))&gt;0),1,TRUNC(VLOOKUP($E393,'Container Panel'!$B$41:$Z$100,$D393,0)/(VLOOKUP(EP$276,UI!$A$12:$O$51,VLOOKUP(EP$279,$B$276:$C$278,2,0),0)/1000)))),"")</f>
        <v/>
      </c>
      <c r="EQ393" s="145" t="str">
        <f>IFERROR(IF(AND(EQ$272=list!$D$3,'Box Calculation'!EQ$279&lt;&gt;"h",$E393&lt;&gt;0),0,IF(AND(EQ$273=list!$D$2,$E393&lt;&gt;0,TRUNC(VLOOKUP($E393,'Container Panel'!$B$41:$Z$100,$D393,0)/(VLOOKUP(EQ$276,UI!$A$12:$O$51,VLOOKUP(EQ$279,$B$276:$C$278,2,0),0)/1000))&gt;0),1,TRUNC(VLOOKUP($E393,'Container Panel'!$B$41:$Z$100,$D393,0)/(VLOOKUP(EQ$276,UI!$A$12:$O$51,VLOOKUP(EQ$279,$B$276:$C$278,2,0),0)/1000)))),"")</f>
        <v/>
      </c>
      <c r="ER393" s="145" t="str">
        <f>IFERROR(IF(AND(ER$272=list!$D$3,'Box Calculation'!ER$279&lt;&gt;"h",$E393&lt;&gt;0),0,IF(AND(ER$273=list!$D$2,$E393&lt;&gt;0,TRUNC(VLOOKUP($E393,'Container Panel'!$B$41:$Z$100,$D393,0)/(VLOOKUP(ER$276,UI!$A$12:$O$51,VLOOKUP(ER$279,$B$276:$C$278,2,0),0)/1000))&gt;0),1,TRUNC(VLOOKUP($E393,'Container Panel'!$B$41:$Z$100,$D393,0)/(VLOOKUP(ER$276,UI!$A$12:$O$51,VLOOKUP(ER$279,$B$276:$C$278,2,0),0)/1000)))),"")</f>
        <v/>
      </c>
      <c r="ES393" s="145" t="str">
        <f>IFERROR(IF(AND(ES$272=list!$D$3,'Box Calculation'!ES$279&lt;&gt;"h",$E393&lt;&gt;0),0,IF(AND(ES$273=list!$D$2,$E393&lt;&gt;0,TRUNC(VLOOKUP($E393,'Container Panel'!$B$41:$Z$100,$D393,0)/(VLOOKUP(ES$276,UI!$A$12:$O$51,VLOOKUP(ES$279,$B$276:$C$278,2,0),0)/1000))&gt;0),1,TRUNC(VLOOKUP($E393,'Container Panel'!$B$41:$Z$100,$D393,0)/(VLOOKUP(ES$276,UI!$A$12:$O$51,VLOOKUP(ES$279,$B$276:$C$278,2,0),0)/1000)))),"")</f>
        <v/>
      </c>
      <c r="ET393" s="145" t="str">
        <f>IFERROR(IF(AND(ET$272=list!$D$3,'Box Calculation'!ET$279&lt;&gt;"h",$E393&lt;&gt;0),0,IF(AND(ET$273=list!$D$2,$E393&lt;&gt;0,TRUNC(VLOOKUP($E393,'Container Panel'!$B$41:$Z$100,$D393,0)/(VLOOKUP(ET$276,UI!$A$12:$O$51,VLOOKUP(ET$279,$B$276:$C$278,2,0),0)/1000))&gt;0),1,TRUNC(VLOOKUP($E393,'Container Panel'!$B$41:$Z$100,$D393,0)/(VLOOKUP(ET$276,UI!$A$12:$O$51,VLOOKUP(ET$279,$B$276:$C$278,2,0),0)/1000)))),"")</f>
        <v/>
      </c>
      <c r="EU393" s="145" t="str">
        <f>IFERROR(IF(AND(EU$272=list!$D$3,'Box Calculation'!EU$279&lt;&gt;"h",$E393&lt;&gt;0),0,IF(AND(EU$273=list!$D$2,$E393&lt;&gt;0,TRUNC(VLOOKUP($E393,'Container Panel'!$B$41:$Z$100,$D393,0)/(VLOOKUP(EU$276,UI!$A$12:$O$51,VLOOKUP(EU$279,$B$276:$C$278,2,0),0)/1000))&gt;0),1,TRUNC(VLOOKUP($E393,'Container Panel'!$B$41:$Z$100,$D393,0)/(VLOOKUP(EU$276,UI!$A$12:$O$51,VLOOKUP(EU$279,$B$276:$C$278,2,0),0)/1000)))),"")</f>
        <v/>
      </c>
      <c r="EV393" s="145" t="str">
        <f>IFERROR(IF(AND(EV$272=list!$D$3,'Box Calculation'!EV$279&lt;&gt;"h",$E393&lt;&gt;0),0,IF(AND(EV$273=list!$D$2,$E393&lt;&gt;0,TRUNC(VLOOKUP($E393,'Container Panel'!$B$41:$Z$100,$D393,0)/(VLOOKUP(EV$276,UI!$A$12:$O$51,VLOOKUP(EV$279,$B$276:$C$278,2,0),0)/1000))&gt;0),1,TRUNC(VLOOKUP($E393,'Container Panel'!$B$41:$Z$100,$D393,0)/(VLOOKUP(EV$276,UI!$A$12:$O$51,VLOOKUP(EV$279,$B$276:$C$278,2,0),0)/1000)))),"")</f>
        <v/>
      </c>
      <c r="EW393" s="145" t="str">
        <f>IFERROR(IF(AND(EW$272=list!$D$3,'Box Calculation'!EW$279&lt;&gt;"h",$E393&lt;&gt;0),0,IF(AND(EW$273=list!$D$2,$E393&lt;&gt;0,TRUNC(VLOOKUP($E393,'Container Panel'!$B$41:$Z$100,$D393,0)/(VLOOKUP(EW$276,UI!$A$12:$O$51,VLOOKUP(EW$279,$B$276:$C$278,2,0),0)/1000))&gt;0),1,TRUNC(VLOOKUP($E393,'Container Panel'!$B$41:$Z$100,$D393,0)/(VLOOKUP(EW$276,UI!$A$12:$O$51,VLOOKUP(EW$279,$B$276:$C$278,2,0),0)/1000)))),"")</f>
        <v/>
      </c>
      <c r="EX393" s="145" t="str">
        <f>IFERROR(IF(AND(EX$272=list!$D$3,'Box Calculation'!EX$279&lt;&gt;"h",$E393&lt;&gt;0),0,IF(AND(EX$273=list!$D$2,$E393&lt;&gt;0,TRUNC(VLOOKUP($E393,'Container Panel'!$B$41:$Z$100,$D393,0)/(VLOOKUP(EX$276,UI!$A$12:$O$51,VLOOKUP(EX$279,$B$276:$C$278,2,0),0)/1000))&gt;0),1,TRUNC(VLOOKUP($E393,'Container Panel'!$B$41:$Z$100,$D393,0)/(VLOOKUP(EX$276,UI!$A$12:$O$51,VLOOKUP(EX$279,$B$276:$C$278,2,0),0)/1000)))),"")</f>
        <v/>
      </c>
      <c r="EY393" s="145" t="str">
        <f>IFERROR(IF(AND(EY$272=list!$D$3,'Box Calculation'!EY$279&lt;&gt;"h",$E393&lt;&gt;0),0,IF(AND(EY$273=list!$D$2,$E393&lt;&gt;0,TRUNC(VLOOKUP($E393,'Container Panel'!$B$41:$Z$100,$D393,0)/(VLOOKUP(EY$276,UI!$A$12:$O$51,VLOOKUP(EY$279,$B$276:$C$278,2,0),0)/1000))&gt;0),1,TRUNC(VLOOKUP($E393,'Container Panel'!$B$41:$Z$100,$D393,0)/(VLOOKUP(EY$276,UI!$A$12:$O$51,VLOOKUP(EY$279,$B$276:$C$278,2,0),0)/1000)))),"")</f>
        <v/>
      </c>
      <c r="EZ393" s="145" t="str">
        <f>IFERROR(IF(AND(EZ$272=list!$D$3,'Box Calculation'!EZ$279&lt;&gt;"h",$E393&lt;&gt;0),0,IF(AND(EZ$273=list!$D$2,$E393&lt;&gt;0,TRUNC(VLOOKUP($E393,'Container Panel'!$B$41:$Z$100,$D393,0)/(VLOOKUP(EZ$276,UI!$A$12:$O$51,VLOOKUP(EZ$279,$B$276:$C$278,2,0),0)/1000))&gt;0),1,TRUNC(VLOOKUP($E393,'Container Panel'!$B$41:$Z$100,$D393,0)/(VLOOKUP(EZ$276,UI!$A$12:$O$51,VLOOKUP(EZ$279,$B$276:$C$278,2,0),0)/1000)))),"")</f>
        <v/>
      </c>
      <c r="FA393" s="145" t="str">
        <f>IFERROR(IF(AND(FA$272=list!$D$3,'Box Calculation'!FA$279&lt;&gt;"h",$E393&lt;&gt;0),0,IF(AND(FA$273=list!$D$2,$E393&lt;&gt;0,TRUNC(VLOOKUP($E393,'Container Panel'!$B$41:$Z$100,$D393,0)/(VLOOKUP(FA$276,UI!$A$12:$O$51,VLOOKUP(FA$279,$B$276:$C$278,2,0),0)/1000))&gt;0),1,TRUNC(VLOOKUP($E393,'Container Panel'!$B$41:$Z$100,$D393,0)/(VLOOKUP(FA$276,UI!$A$12:$O$51,VLOOKUP(FA$279,$B$276:$C$278,2,0),0)/1000)))),"")</f>
        <v/>
      </c>
      <c r="FB393" s="145" t="str">
        <f>IFERROR(IF(AND(FB$272=list!$D$3,'Box Calculation'!FB$279&lt;&gt;"h",$E393&lt;&gt;0),0,IF(AND(FB$273=list!$D$2,$E393&lt;&gt;0,TRUNC(VLOOKUP($E393,'Container Panel'!$B$41:$Z$100,$D393,0)/(VLOOKUP(FB$276,UI!$A$12:$O$51,VLOOKUP(FB$279,$B$276:$C$278,2,0),0)/1000))&gt;0),1,TRUNC(VLOOKUP($E393,'Container Panel'!$B$41:$Z$100,$D393,0)/(VLOOKUP(FB$276,UI!$A$12:$O$51,VLOOKUP(FB$279,$B$276:$C$278,2,0),0)/1000)))),"")</f>
        <v/>
      </c>
      <c r="FC393" s="145" t="str">
        <f>IFERROR(IF(AND(FC$272=list!$D$3,'Box Calculation'!FC$279&lt;&gt;"h",$E393&lt;&gt;0),0,IF(AND(FC$273=list!$D$2,$E393&lt;&gt;0,TRUNC(VLOOKUP($E393,'Container Panel'!$B$41:$Z$100,$D393,0)/(VLOOKUP(FC$276,UI!$A$12:$O$51,VLOOKUP(FC$279,$B$276:$C$278,2,0),0)/1000))&gt;0),1,TRUNC(VLOOKUP($E393,'Container Panel'!$B$41:$Z$100,$D393,0)/(VLOOKUP(FC$276,UI!$A$12:$O$51,VLOOKUP(FC$279,$B$276:$C$278,2,0),0)/1000)))),"")</f>
        <v/>
      </c>
      <c r="FD393" s="145" t="str">
        <f>IFERROR(IF(AND(FD$272=list!$D$3,'Box Calculation'!FD$279&lt;&gt;"h",$E393&lt;&gt;0),0,IF(AND(FD$273=list!$D$2,$E393&lt;&gt;0,TRUNC(VLOOKUP($E393,'Container Panel'!$B$41:$Z$100,$D393,0)/(VLOOKUP(FD$276,UI!$A$12:$O$51,VLOOKUP(FD$279,$B$276:$C$278,2,0),0)/1000))&gt;0),1,TRUNC(VLOOKUP($E393,'Container Panel'!$B$41:$Z$100,$D393,0)/(VLOOKUP(FD$276,UI!$A$12:$O$51,VLOOKUP(FD$279,$B$276:$C$278,2,0),0)/1000)))),"")</f>
        <v/>
      </c>
      <c r="FE393" s="145" t="str">
        <f>IFERROR(IF(AND(FE$272=list!$D$3,'Box Calculation'!FE$279&lt;&gt;"h",$E393&lt;&gt;0),0,IF(AND(FE$273=list!$D$2,$E393&lt;&gt;0,TRUNC(VLOOKUP($E393,'Container Panel'!$B$41:$Z$100,$D393,0)/(VLOOKUP(FE$276,UI!$A$12:$O$51,VLOOKUP(FE$279,$B$276:$C$278,2,0),0)/1000))&gt;0),1,TRUNC(VLOOKUP($E393,'Container Panel'!$B$41:$Z$100,$D393,0)/(VLOOKUP(FE$276,UI!$A$12:$O$51,VLOOKUP(FE$279,$B$276:$C$278,2,0),0)/1000)))),"")</f>
        <v/>
      </c>
      <c r="FF393" s="145" t="str">
        <f>IFERROR(IF(AND(FF$272=list!$D$3,'Box Calculation'!FF$279&lt;&gt;"h",$E393&lt;&gt;0),0,IF(AND(FF$273=list!$D$2,$E393&lt;&gt;0,TRUNC(VLOOKUP($E393,'Container Panel'!$B$41:$Z$100,$D393,0)/(VLOOKUP(FF$276,UI!$A$12:$O$51,VLOOKUP(FF$279,$B$276:$C$278,2,0),0)/1000))&gt;0),1,TRUNC(VLOOKUP($E393,'Container Panel'!$B$41:$Z$100,$D393,0)/(VLOOKUP(FF$276,UI!$A$12:$O$51,VLOOKUP(FF$279,$B$276:$C$278,2,0),0)/1000)))),"")</f>
        <v/>
      </c>
      <c r="FG393" s="145" t="str">
        <f>IFERROR(IF(AND(FG$272=list!$D$3,'Box Calculation'!FG$279&lt;&gt;"h",$E393&lt;&gt;0),0,IF(AND(FG$273=list!$D$2,$E393&lt;&gt;0,TRUNC(VLOOKUP($E393,'Container Panel'!$B$41:$Z$100,$D393,0)/(VLOOKUP(FG$276,UI!$A$12:$O$51,VLOOKUP(FG$279,$B$276:$C$278,2,0),0)/1000))&gt;0),1,TRUNC(VLOOKUP($E393,'Container Panel'!$B$41:$Z$100,$D393,0)/(VLOOKUP(FG$276,UI!$A$12:$O$51,VLOOKUP(FG$279,$B$276:$C$278,2,0),0)/1000)))),"")</f>
        <v/>
      </c>
      <c r="FH393" s="145" t="str">
        <f>IFERROR(IF(AND(FH$272=list!$D$3,'Box Calculation'!FH$279&lt;&gt;"h",$E393&lt;&gt;0),0,IF(AND(FH$273=list!$D$2,$E393&lt;&gt;0,TRUNC(VLOOKUP($E393,'Container Panel'!$B$41:$Z$100,$D393,0)/(VLOOKUP(FH$276,UI!$A$12:$O$51,VLOOKUP(FH$279,$B$276:$C$278,2,0),0)/1000))&gt;0),1,TRUNC(VLOOKUP($E393,'Container Panel'!$B$41:$Z$100,$D393,0)/(VLOOKUP(FH$276,UI!$A$12:$O$51,VLOOKUP(FH$279,$B$276:$C$278,2,0),0)/1000)))),"")</f>
        <v/>
      </c>
      <c r="FI393" s="145" t="str">
        <f>IFERROR(IF(AND(FI$272=list!$D$3,'Box Calculation'!FI$279&lt;&gt;"h",$E393&lt;&gt;0),0,IF(AND(FI$273=list!$D$2,$E393&lt;&gt;0,TRUNC(VLOOKUP($E393,'Container Panel'!$B$41:$Z$100,$D393,0)/(VLOOKUP(FI$276,UI!$A$12:$O$51,VLOOKUP(FI$279,$B$276:$C$278,2,0),0)/1000))&gt;0),1,TRUNC(VLOOKUP($E393,'Container Panel'!$B$41:$Z$100,$D393,0)/(VLOOKUP(FI$276,UI!$A$12:$O$51,VLOOKUP(FI$279,$B$276:$C$278,2,0),0)/1000)))),"")</f>
        <v/>
      </c>
      <c r="FJ393" s="145" t="str">
        <f>IFERROR(IF(AND(FJ$272=list!$D$3,'Box Calculation'!FJ$279&lt;&gt;"h",$E393&lt;&gt;0),0,IF(AND(FJ$273=list!$D$2,$E393&lt;&gt;0,TRUNC(VLOOKUP($E393,'Container Panel'!$B$41:$Z$100,$D393,0)/(VLOOKUP(FJ$276,UI!$A$12:$O$51,VLOOKUP(FJ$279,$B$276:$C$278,2,0),0)/1000))&gt;0),1,TRUNC(VLOOKUP($E393,'Container Panel'!$B$41:$Z$100,$D393,0)/(VLOOKUP(FJ$276,UI!$A$12:$O$51,VLOOKUP(FJ$279,$B$276:$C$278,2,0),0)/1000)))),"")</f>
        <v/>
      </c>
      <c r="FK393" s="145" t="str">
        <f>IFERROR(IF(AND(FK$272=list!$D$3,'Box Calculation'!FK$279&lt;&gt;"h",$E393&lt;&gt;0),0,IF(AND(FK$273=list!$D$2,$E393&lt;&gt;0,TRUNC(VLOOKUP($E393,'Container Panel'!$B$41:$Z$100,$D393,0)/(VLOOKUP(FK$276,UI!$A$12:$O$51,VLOOKUP(FK$279,$B$276:$C$278,2,0),0)/1000))&gt;0),1,TRUNC(VLOOKUP($E393,'Container Panel'!$B$41:$Z$100,$D393,0)/(VLOOKUP(FK$276,UI!$A$12:$O$51,VLOOKUP(FK$279,$B$276:$C$278,2,0),0)/1000)))),"")</f>
        <v/>
      </c>
      <c r="FL393" s="145" t="str">
        <f>IFERROR(IF(AND(FL$272=list!$D$3,'Box Calculation'!FL$279&lt;&gt;"h",$E393&lt;&gt;0),0,IF(AND(FL$273=list!$D$2,$E393&lt;&gt;0,TRUNC(VLOOKUP($E393,'Container Panel'!$B$41:$Z$100,$D393,0)/(VLOOKUP(FL$276,UI!$A$12:$O$51,VLOOKUP(FL$279,$B$276:$C$278,2,0),0)/1000))&gt;0),1,TRUNC(VLOOKUP($E393,'Container Panel'!$B$41:$Z$100,$D393,0)/(VLOOKUP(FL$276,UI!$A$12:$O$51,VLOOKUP(FL$279,$B$276:$C$278,2,0),0)/1000)))),"")</f>
        <v/>
      </c>
      <c r="FM393" s="145" t="str">
        <f>IFERROR(IF(AND(FM$272=list!$D$3,'Box Calculation'!FM$279&lt;&gt;"h",$E393&lt;&gt;0),0,IF(AND(FM$273=list!$D$2,$E393&lt;&gt;0,TRUNC(VLOOKUP($E393,'Container Panel'!$B$41:$Z$100,$D393,0)/(VLOOKUP(FM$276,UI!$A$12:$O$51,VLOOKUP(FM$279,$B$276:$C$278,2,0),0)/1000))&gt;0),1,TRUNC(VLOOKUP($E393,'Container Panel'!$B$41:$Z$100,$D393,0)/(VLOOKUP(FM$276,UI!$A$12:$O$51,VLOOKUP(FM$279,$B$276:$C$278,2,0),0)/1000)))),"")</f>
        <v/>
      </c>
      <c r="FN393" s="145" t="str">
        <f>IFERROR(IF(AND(FN$272=list!$D$3,'Box Calculation'!FN$279&lt;&gt;"h",$E393&lt;&gt;0),0,IF(AND(FN$273=list!$D$2,$E393&lt;&gt;0,TRUNC(VLOOKUP($E393,'Container Panel'!$B$41:$Z$100,$D393,0)/(VLOOKUP(FN$276,UI!$A$12:$O$51,VLOOKUP(FN$279,$B$276:$C$278,2,0),0)/1000))&gt;0),1,TRUNC(VLOOKUP($E393,'Container Panel'!$B$41:$Z$100,$D393,0)/(VLOOKUP(FN$276,UI!$A$12:$O$51,VLOOKUP(FN$279,$B$276:$C$278,2,0),0)/1000)))),"")</f>
        <v/>
      </c>
      <c r="FO393" s="145" t="str">
        <f>IFERROR(IF(AND(FO$272=list!$D$3,'Box Calculation'!FO$279&lt;&gt;"h",$E393&lt;&gt;0),0,IF(AND(FO$273=list!$D$2,$E393&lt;&gt;0,TRUNC(VLOOKUP($E393,'Container Panel'!$B$41:$Z$100,$D393,0)/(VLOOKUP(FO$276,UI!$A$12:$O$51,VLOOKUP(FO$279,$B$276:$C$278,2,0),0)/1000))&gt;0),1,TRUNC(VLOOKUP($E393,'Container Panel'!$B$41:$Z$100,$D393,0)/(VLOOKUP(FO$276,UI!$A$12:$O$51,VLOOKUP(FO$279,$B$276:$C$278,2,0),0)/1000)))),"")</f>
        <v/>
      </c>
      <c r="FP393" s="145" t="str">
        <f>IFERROR(IF(AND(FP$272=list!$D$3,'Box Calculation'!FP$279&lt;&gt;"h",$E393&lt;&gt;0),0,IF(AND(FP$273=list!$D$2,$E393&lt;&gt;0,TRUNC(VLOOKUP($E393,'Container Panel'!$B$41:$Z$100,$D393,0)/(VLOOKUP(FP$276,UI!$A$12:$O$51,VLOOKUP(FP$279,$B$276:$C$278,2,0),0)/1000))&gt;0),1,TRUNC(VLOOKUP($E393,'Container Panel'!$B$41:$Z$100,$D393,0)/(VLOOKUP(FP$276,UI!$A$12:$O$51,VLOOKUP(FP$279,$B$276:$C$278,2,0),0)/1000)))),"")</f>
        <v/>
      </c>
      <c r="FQ393" s="145" t="str">
        <f>IFERROR(IF(AND(FQ$272=list!$D$3,'Box Calculation'!FQ$279&lt;&gt;"h",$E393&lt;&gt;0),0,IF(AND(FQ$273=list!$D$2,$E393&lt;&gt;0,TRUNC(VLOOKUP($E393,'Container Panel'!$B$41:$Z$100,$D393,0)/(VLOOKUP(FQ$276,UI!$A$12:$O$51,VLOOKUP(FQ$279,$B$276:$C$278,2,0),0)/1000))&gt;0),1,TRUNC(VLOOKUP($E393,'Container Panel'!$B$41:$Z$100,$D393,0)/(VLOOKUP(FQ$276,UI!$A$12:$O$51,VLOOKUP(FQ$279,$B$276:$C$278,2,0),0)/1000)))),"")</f>
        <v/>
      </c>
      <c r="FR393" s="145" t="str">
        <f>IFERROR(IF(AND(FR$272=list!$D$3,'Box Calculation'!FR$279&lt;&gt;"h",$E393&lt;&gt;0),0,IF(AND(FR$273=list!$D$2,$E393&lt;&gt;0,TRUNC(VLOOKUP($E393,'Container Panel'!$B$41:$Z$100,$D393,0)/(VLOOKUP(FR$276,UI!$A$12:$O$51,VLOOKUP(FR$279,$B$276:$C$278,2,0),0)/1000))&gt;0),1,TRUNC(VLOOKUP($E393,'Container Panel'!$B$41:$Z$100,$D393,0)/(VLOOKUP(FR$276,UI!$A$12:$O$51,VLOOKUP(FR$279,$B$276:$C$278,2,0),0)/1000)))),"")</f>
        <v/>
      </c>
      <c r="FS393" s="145" t="str">
        <f>IFERROR(IF(AND(FS$272=list!$D$3,'Box Calculation'!FS$279&lt;&gt;"h",$E393&lt;&gt;0),0,IF(AND(FS$273=list!$D$2,$E393&lt;&gt;0,TRUNC(VLOOKUP($E393,'Container Panel'!$B$41:$Z$100,$D393,0)/(VLOOKUP(FS$276,UI!$A$12:$O$51,VLOOKUP(FS$279,$B$276:$C$278,2,0),0)/1000))&gt;0),1,TRUNC(VLOOKUP($E393,'Container Panel'!$B$41:$Z$100,$D393,0)/(VLOOKUP(FS$276,UI!$A$12:$O$51,VLOOKUP(FS$279,$B$276:$C$278,2,0),0)/1000)))),"")</f>
        <v/>
      </c>
      <c r="FT393" s="145" t="str">
        <f>IFERROR(IF(AND(FT$272=list!$D$3,'Box Calculation'!FT$279&lt;&gt;"h",$E393&lt;&gt;0),0,IF(AND(FT$273=list!$D$2,$E393&lt;&gt;0,TRUNC(VLOOKUP($E393,'Container Panel'!$B$41:$Z$100,$D393,0)/(VLOOKUP(FT$276,UI!$A$12:$O$51,VLOOKUP(FT$279,$B$276:$C$278,2,0),0)/1000))&gt;0),1,TRUNC(VLOOKUP($E393,'Container Panel'!$B$41:$Z$100,$D393,0)/(VLOOKUP(FT$276,UI!$A$12:$O$51,VLOOKUP(FT$279,$B$276:$C$278,2,0),0)/1000)))),"")</f>
        <v/>
      </c>
      <c r="FU393" s="145" t="str">
        <f>IFERROR(IF(AND(FU$272=list!$D$3,'Box Calculation'!FU$279&lt;&gt;"h",$E393&lt;&gt;0),0,IF(AND(FU$273=list!$D$2,$E393&lt;&gt;0,TRUNC(VLOOKUP($E393,'Container Panel'!$B$41:$Z$100,$D393,0)/(VLOOKUP(FU$276,UI!$A$12:$O$51,VLOOKUP(FU$279,$B$276:$C$278,2,0),0)/1000))&gt;0),1,TRUNC(VLOOKUP($E393,'Container Panel'!$B$41:$Z$100,$D393,0)/(VLOOKUP(FU$276,UI!$A$12:$O$51,VLOOKUP(FU$279,$B$276:$C$278,2,0),0)/1000)))),"")</f>
        <v/>
      </c>
      <c r="FV393" s="145" t="str">
        <f>IFERROR(IF(AND(FV$272=list!$D$3,'Box Calculation'!FV$279&lt;&gt;"h",$E393&lt;&gt;0),0,IF(AND(FV$273=list!$D$2,$E393&lt;&gt;0,TRUNC(VLOOKUP($E393,'Container Panel'!$B$41:$Z$100,$D393,0)/(VLOOKUP(FV$276,UI!$A$12:$O$51,VLOOKUP(FV$279,$B$276:$C$278,2,0),0)/1000))&gt;0),1,TRUNC(VLOOKUP($E393,'Container Panel'!$B$41:$Z$100,$D393,0)/(VLOOKUP(FV$276,UI!$A$12:$O$51,VLOOKUP(FV$279,$B$276:$C$278,2,0),0)/1000)))),"")</f>
        <v/>
      </c>
      <c r="FW393" s="145" t="str">
        <f>IFERROR(IF(AND(FW$272=list!$D$3,'Box Calculation'!FW$279&lt;&gt;"h",$E393&lt;&gt;0),0,IF(AND(FW$273=list!$D$2,$E393&lt;&gt;0,TRUNC(VLOOKUP($E393,'Container Panel'!$B$41:$Z$100,$D393,0)/(VLOOKUP(FW$276,UI!$A$12:$O$51,VLOOKUP(FW$279,$B$276:$C$278,2,0),0)/1000))&gt;0),1,TRUNC(VLOOKUP($E393,'Container Panel'!$B$41:$Z$100,$D393,0)/(VLOOKUP(FW$276,UI!$A$12:$O$51,VLOOKUP(FW$279,$B$276:$C$278,2,0),0)/1000)))),"")</f>
        <v/>
      </c>
      <c r="FX393" s="145" t="str">
        <f>IFERROR(IF(AND(FX$272=list!$D$3,'Box Calculation'!FX$279&lt;&gt;"h",$E393&lt;&gt;0),0,IF(AND(FX$273=list!$D$2,$E393&lt;&gt;0,TRUNC(VLOOKUP($E393,'Container Panel'!$B$41:$Z$100,$D393,0)/(VLOOKUP(FX$276,UI!$A$12:$O$51,VLOOKUP(FX$279,$B$276:$C$278,2,0),0)/1000))&gt;0),1,TRUNC(VLOOKUP($E393,'Container Panel'!$B$41:$Z$100,$D393,0)/(VLOOKUP(FX$276,UI!$A$12:$O$51,VLOOKUP(FX$279,$B$276:$C$278,2,0),0)/1000)))),"")</f>
        <v/>
      </c>
      <c r="FY393" s="145" t="str">
        <f>IFERROR(IF(AND(FY$272=list!$D$3,'Box Calculation'!FY$279&lt;&gt;"h",$E393&lt;&gt;0),0,IF(AND(FY$273=list!$D$2,$E393&lt;&gt;0,TRUNC(VLOOKUP($E393,'Container Panel'!$B$41:$Z$100,$D393,0)/(VLOOKUP(FY$276,UI!$A$12:$O$51,VLOOKUP(FY$279,$B$276:$C$278,2,0),0)/1000))&gt;0),1,TRUNC(VLOOKUP($E393,'Container Panel'!$B$41:$Z$100,$D393,0)/(VLOOKUP(FY$276,UI!$A$12:$O$51,VLOOKUP(FY$279,$B$276:$C$278,2,0),0)/1000)))),"")</f>
        <v/>
      </c>
      <c r="FZ393" s="145" t="str">
        <f>IFERROR(IF(AND(FZ$272=list!$D$3,'Box Calculation'!FZ$279&lt;&gt;"h",$E393&lt;&gt;0),0,IF(AND(FZ$273=list!$D$2,$E393&lt;&gt;0,TRUNC(VLOOKUP($E393,'Container Panel'!$B$41:$Z$100,$D393,0)/(VLOOKUP(FZ$276,UI!$A$12:$O$51,VLOOKUP(FZ$279,$B$276:$C$278,2,0),0)/1000))&gt;0),1,TRUNC(VLOOKUP($E393,'Container Panel'!$B$41:$Z$100,$D393,0)/(VLOOKUP(FZ$276,UI!$A$12:$O$51,VLOOKUP(FZ$279,$B$276:$C$278,2,0),0)/1000)))),"")</f>
        <v/>
      </c>
      <c r="GA393" s="145" t="str">
        <f>IFERROR(IF(AND(GA$272=list!$D$3,'Box Calculation'!GA$279&lt;&gt;"h",$E393&lt;&gt;0),0,IF(AND(GA$273=list!$D$2,$E393&lt;&gt;0,TRUNC(VLOOKUP($E393,'Container Panel'!$B$41:$Z$100,$D393,0)/(VLOOKUP(GA$276,UI!$A$12:$O$51,VLOOKUP(GA$279,$B$276:$C$278,2,0),0)/1000))&gt;0),1,TRUNC(VLOOKUP($E393,'Container Panel'!$B$41:$Z$100,$D393,0)/(VLOOKUP(GA$276,UI!$A$12:$O$51,VLOOKUP(GA$279,$B$276:$C$278,2,0),0)/1000)))),"")</f>
        <v/>
      </c>
      <c r="GB393" s="145" t="str">
        <f>IFERROR(IF(AND(GB$272=list!$D$3,'Box Calculation'!GB$279&lt;&gt;"h",$E393&lt;&gt;0),0,IF(AND(GB$273=list!$D$2,$E393&lt;&gt;0,TRUNC(VLOOKUP($E393,'Container Panel'!$B$41:$Z$100,$D393,0)/(VLOOKUP(GB$276,UI!$A$12:$O$51,VLOOKUP(GB$279,$B$276:$C$278,2,0),0)/1000))&gt;0),1,TRUNC(VLOOKUP($E393,'Container Panel'!$B$41:$Z$100,$D393,0)/(VLOOKUP(GB$276,UI!$A$12:$O$51,VLOOKUP(GB$279,$B$276:$C$278,2,0),0)/1000)))),"")</f>
        <v/>
      </c>
      <c r="GC393" s="145" t="str">
        <f>IFERROR(IF(AND(GC$272=list!$D$3,'Box Calculation'!GC$279&lt;&gt;"h",$E393&lt;&gt;0),0,IF(AND(GC$273=list!$D$2,$E393&lt;&gt;0,TRUNC(VLOOKUP($E393,'Container Panel'!$B$41:$Z$100,$D393,0)/(VLOOKUP(GC$276,UI!$A$12:$O$51,VLOOKUP(GC$279,$B$276:$C$278,2,0),0)/1000))&gt;0),1,TRUNC(VLOOKUP($E393,'Container Panel'!$B$41:$Z$100,$D393,0)/(VLOOKUP(GC$276,UI!$A$12:$O$51,VLOOKUP(GC$279,$B$276:$C$278,2,0),0)/1000)))),"")</f>
        <v/>
      </c>
      <c r="GD393" s="145" t="str">
        <f>IFERROR(IF(AND(GD$272=list!$D$3,'Box Calculation'!GD$279&lt;&gt;"h",$E393&lt;&gt;0),0,IF(AND(GD$273=list!$D$2,$E393&lt;&gt;0,TRUNC(VLOOKUP($E393,'Container Panel'!$B$41:$Z$100,$D393,0)/(VLOOKUP(GD$276,UI!$A$12:$O$51,VLOOKUP(GD$279,$B$276:$C$278,2,0),0)/1000))&gt;0),1,TRUNC(VLOOKUP($E393,'Container Panel'!$B$41:$Z$100,$D393,0)/(VLOOKUP(GD$276,UI!$A$12:$O$51,VLOOKUP(GD$279,$B$276:$C$278,2,0),0)/1000)))),"")</f>
        <v/>
      </c>
      <c r="GE393" s="145" t="str">
        <f>IFERROR(IF(AND(GE$272=list!$D$3,'Box Calculation'!GE$279&lt;&gt;"h",$E393&lt;&gt;0),0,IF(AND(GE$273=list!$D$2,$E393&lt;&gt;0,TRUNC(VLOOKUP($E393,'Container Panel'!$B$41:$Z$100,$D393,0)/(VLOOKUP(GE$276,UI!$A$12:$O$51,VLOOKUP(GE$279,$B$276:$C$278,2,0),0)/1000))&gt;0),1,TRUNC(VLOOKUP($E393,'Container Panel'!$B$41:$Z$100,$D393,0)/(VLOOKUP(GE$276,UI!$A$12:$O$51,VLOOKUP(GE$279,$B$276:$C$278,2,0),0)/1000)))),"")</f>
        <v/>
      </c>
      <c r="GF393" s="145" t="str">
        <f>IFERROR(IF(AND(GF$272=list!$D$3,'Box Calculation'!GF$279&lt;&gt;"h",$E393&lt;&gt;0),0,IF(AND(GF$273=list!$D$2,$E393&lt;&gt;0,TRUNC(VLOOKUP($E393,'Container Panel'!$B$41:$Z$100,$D393,0)/(VLOOKUP(GF$276,UI!$A$12:$O$51,VLOOKUP(GF$279,$B$276:$C$278,2,0),0)/1000))&gt;0),1,TRUNC(VLOOKUP($E393,'Container Panel'!$B$41:$Z$100,$D393,0)/(VLOOKUP(GF$276,UI!$A$12:$O$51,VLOOKUP(GF$279,$B$276:$C$278,2,0),0)/1000)))),"")</f>
        <v/>
      </c>
      <c r="GG393" s="145" t="str">
        <f>IFERROR(IF(AND(GG$272=list!$D$3,'Box Calculation'!GG$279&lt;&gt;"h",$E393&lt;&gt;0),0,IF(AND(GG$273=list!$D$2,$E393&lt;&gt;0,TRUNC(VLOOKUP($E393,'Container Panel'!$B$41:$Z$100,$D393,0)/(VLOOKUP(GG$276,UI!$A$12:$O$51,VLOOKUP(GG$279,$B$276:$C$278,2,0),0)/1000))&gt;0),1,TRUNC(VLOOKUP($E393,'Container Panel'!$B$41:$Z$100,$D393,0)/(VLOOKUP(GG$276,UI!$A$12:$O$51,VLOOKUP(GG$279,$B$276:$C$278,2,0),0)/1000)))),"")</f>
        <v/>
      </c>
      <c r="GH393" s="145" t="str">
        <f>IFERROR(IF(AND(GH$272=list!$D$3,'Box Calculation'!GH$279&lt;&gt;"h",$E393&lt;&gt;0),0,IF(AND(GH$273=list!$D$2,$E393&lt;&gt;0,TRUNC(VLOOKUP($E393,'Container Panel'!$B$41:$Z$100,$D393,0)/(VLOOKUP(GH$276,UI!$A$12:$O$51,VLOOKUP(GH$279,$B$276:$C$278,2,0),0)/1000))&gt;0),1,TRUNC(VLOOKUP($E393,'Container Panel'!$B$41:$Z$100,$D393,0)/(VLOOKUP(GH$276,UI!$A$12:$O$51,VLOOKUP(GH$279,$B$276:$C$278,2,0),0)/1000)))),"")</f>
        <v/>
      </c>
      <c r="GI393" s="145" t="str">
        <f>IFERROR(IF(AND(GI$272=list!$D$3,'Box Calculation'!GI$279&lt;&gt;"h",$E393&lt;&gt;0),0,IF(AND(GI$273=list!$D$2,$E393&lt;&gt;0,TRUNC(VLOOKUP($E393,'Container Panel'!$B$41:$Z$100,$D393,0)/(VLOOKUP(GI$276,UI!$A$12:$O$51,VLOOKUP(GI$279,$B$276:$C$278,2,0),0)/1000))&gt;0),1,TRUNC(VLOOKUP($E393,'Container Panel'!$B$41:$Z$100,$D393,0)/(VLOOKUP(GI$276,UI!$A$12:$O$51,VLOOKUP(GI$279,$B$276:$C$278,2,0),0)/1000)))),"")</f>
        <v/>
      </c>
      <c r="GJ393" s="145" t="str">
        <f>IFERROR(IF(AND(GJ$272=list!$D$3,'Box Calculation'!GJ$279&lt;&gt;"h",$E393&lt;&gt;0),0,IF(AND(GJ$273=list!$D$2,$E393&lt;&gt;0,TRUNC(VLOOKUP($E393,'Container Panel'!$B$41:$Z$100,$D393,0)/(VLOOKUP(GJ$276,UI!$A$12:$O$51,VLOOKUP(GJ$279,$B$276:$C$278,2,0),0)/1000))&gt;0),1,TRUNC(VLOOKUP($E393,'Container Panel'!$B$41:$Z$100,$D393,0)/(VLOOKUP(GJ$276,UI!$A$12:$O$51,VLOOKUP(GJ$279,$B$276:$C$278,2,0),0)/1000)))),"")</f>
        <v/>
      </c>
      <c r="GK393" s="145" t="str">
        <f>IFERROR(IF(AND(GK$272=list!$D$3,'Box Calculation'!GK$279&lt;&gt;"h",$E393&lt;&gt;0),0,IF(AND(GK$273=list!$D$2,$E393&lt;&gt;0,TRUNC(VLOOKUP($E393,'Container Panel'!$B$41:$Z$100,$D393,0)/(VLOOKUP(GK$276,UI!$A$12:$O$51,VLOOKUP(GK$279,$B$276:$C$278,2,0),0)/1000))&gt;0),1,TRUNC(VLOOKUP($E393,'Container Panel'!$B$41:$Z$100,$D393,0)/(VLOOKUP(GK$276,UI!$A$12:$O$51,VLOOKUP(GK$279,$B$276:$C$278,2,0),0)/1000)))),"")</f>
        <v/>
      </c>
      <c r="GL393" s="145" t="str">
        <f>IFERROR(IF(AND(GL$272=list!$D$3,'Box Calculation'!GL$279&lt;&gt;"h",$E393&lt;&gt;0),0,IF(AND(GL$273=list!$D$2,$E393&lt;&gt;0,TRUNC(VLOOKUP($E393,'Container Panel'!$B$41:$Z$100,$D393,0)/(VLOOKUP(GL$276,UI!$A$12:$O$51,VLOOKUP(GL$279,$B$276:$C$278,2,0),0)/1000))&gt;0),1,TRUNC(VLOOKUP($E393,'Container Panel'!$B$41:$Z$100,$D393,0)/(VLOOKUP(GL$276,UI!$A$12:$O$51,VLOOKUP(GL$279,$B$276:$C$278,2,0),0)/1000)))),"")</f>
        <v/>
      </c>
      <c r="GM393" s="145" t="str">
        <f>IFERROR(IF(AND(GM$272=list!$D$3,'Box Calculation'!GM$279&lt;&gt;"h",$E393&lt;&gt;0),0,IF(AND(GM$273=list!$D$2,$E393&lt;&gt;0,TRUNC(VLOOKUP($E393,'Container Panel'!$B$41:$Z$100,$D393,0)/(VLOOKUP(GM$276,UI!$A$12:$O$51,VLOOKUP(GM$279,$B$276:$C$278,2,0),0)/1000))&gt;0),1,TRUNC(VLOOKUP($E393,'Container Panel'!$B$41:$Z$100,$D393,0)/(VLOOKUP(GM$276,UI!$A$12:$O$51,VLOOKUP(GM$279,$B$276:$C$278,2,0),0)/1000)))),"")</f>
        <v/>
      </c>
      <c r="GN393" s="145" t="str">
        <f>IFERROR(IF(AND(GN$272=list!$D$3,'Box Calculation'!GN$279&lt;&gt;"h",$E393&lt;&gt;0),0,IF(AND(GN$273=list!$D$2,$E393&lt;&gt;0,TRUNC(VLOOKUP($E393,'Container Panel'!$B$41:$Z$100,$D393,0)/(VLOOKUP(GN$276,UI!$A$12:$O$51,VLOOKUP(GN$279,$B$276:$C$278,2,0),0)/1000))&gt;0),1,TRUNC(VLOOKUP($E393,'Container Panel'!$B$41:$Z$100,$D393,0)/(VLOOKUP(GN$276,UI!$A$12:$O$51,VLOOKUP(GN$279,$B$276:$C$278,2,0),0)/1000)))),"")</f>
        <v/>
      </c>
      <c r="GO393" s="145" t="str">
        <f>IFERROR(IF(AND(GO$272=list!$D$3,'Box Calculation'!GO$279&lt;&gt;"h",$E393&lt;&gt;0),0,IF(AND(GO$273=list!$D$2,$E393&lt;&gt;0,TRUNC(VLOOKUP($E393,'Container Panel'!$B$41:$Z$100,$D393,0)/(VLOOKUP(GO$276,UI!$A$12:$O$51,VLOOKUP(GO$279,$B$276:$C$278,2,0),0)/1000))&gt;0),1,TRUNC(VLOOKUP($E393,'Container Panel'!$B$41:$Z$100,$D393,0)/(VLOOKUP(GO$276,UI!$A$12:$O$51,VLOOKUP(GO$279,$B$276:$C$278,2,0),0)/1000)))),"")</f>
        <v/>
      </c>
      <c r="GP393" s="145" t="str">
        <f>IFERROR(IF(AND(GP$272=list!$D$3,'Box Calculation'!GP$279&lt;&gt;"h",$E393&lt;&gt;0),0,IF(AND(GP$273=list!$D$2,$E393&lt;&gt;0,TRUNC(VLOOKUP($E393,'Container Panel'!$B$41:$Z$100,$D393,0)/(VLOOKUP(GP$276,UI!$A$12:$O$51,VLOOKUP(GP$279,$B$276:$C$278,2,0),0)/1000))&gt;0),1,TRUNC(VLOOKUP($E393,'Container Panel'!$B$41:$Z$100,$D393,0)/(VLOOKUP(GP$276,UI!$A$12:$O$51,VLOOKUP(GP$279,$B$276:$C$278,2,0),0)/1000)))),"")</f>
        <v/>
      </c>
      <c r="GQ393" s="145" t="str">
        <f>IFERROR(IF(AND(GQ$272=list!$D$3,'Box Calculation'!GQ$279&lt;&gt;"h",$E393&lt;&gt;0),0,IF(AND(GQ$273=list!$D$2,$E393&lt;&gt;0,TRUNC(VLOOKUP($E393,'Container Panel'!$B$41:$Z$100,$D393,0)/(VLOOKUP(GQ$276,UI!$A$12:$O$51,VLOOKUP(GQ$279,$B$276:$C$278,2,0),0)/1000))&gt;0),1,TRUNC(VLOOKUP($E393,'Container Panel'!$B$41:$Z$100,$D393,0)/(VLOOKUP(GQ$276,UI!$A$12:$O$51,VLOOKUP(GQ$279,$B$276:$C$278,2,0),0)/1000)))),"")</f>
        <v/>
      </c>
      <c r="GR393" s="145" t="str">
        <f>IFERROR(IF(AND(GR$272=list!$D$3,'Box Calculation'!GR$279&lt;&gt;"h",$E393&lt;&gt;0),0,IF(AND(GR$273=list!$D$2,$E393&lt;&gt;0,TRUNC(VLOOKUP($E393,'Container Panel'!$B$41:$Z$100,$D393,0)/(VLOOKUP(GR$276,UI!$A$12:$O$51,VLOOKUP(GR$279,$B$276:$C$278,2,0),0)/1000))&gt;0),1,TRUNC(VLOOKUP($E393,'Container Panel'!$B$41:$Z$100,$D393,0)/(VLOOKUP(GR$276,UI!$A$12:$O$51,VLOOKUP(GR$279,$B$276:$C$278,2,0),0)/1000)))),"")</f>
        <v/>
      </c>
      <c r="GS393" s="145" t="str">
        <f>IFERROR(IF(AND(GS$272=list!$D$3,'Box Calculation'!GS$279&lt;&gt;"h",$E393&lt;&gt;0),0,IF(AND(GS$273=list!$D$2,$E393&lt;&gt;0,TRUNC(VLOOKUP($E393,'Container Panel'!$B$41:$Z$100,$D393,0)/(VLOOKUP(GS$276,UI!$A$12:$O$51,VLOOKUP(GS$279,$B$276:$C$278,2,0),0)/1000))&gt;0),1,TRUNC(VLOOKUP($E393,'Container Panel'!$B$41:$Z$100,$D393,0)/(VLOOKUP(GS$276,UI!$A$12:$O$51,VLOOKUP(GS$279,$B$276:$C$278,2,0),0)/1000)))),"")</f>
        <v/>
      </c>
      <c r="GT393" s="145" t="str">
        <f>IFERROR(IF(AND(GT$272=list!$D$3,'Box Calculation'!GT$279&lt;&gt;"h",$E393&lt;&gt;0),0,IF(AND(GT$273=list!$D$2,$E393&lt;&gt;0,TRUNC(VLOOKUP($E393,'Container Panel'!$B$41:$Z$100,$D393,0)/(VLOOKUP(GT$276,UI!$A$12:$O$51,VLOOKUP(GT$279,$B$276:$C$278,2,0),0)/1000))&gt;0),1,TRUNC(VLOOKUP($E393,'Container Panel'!$B$41:$Z$100,$D393,0)/(VLOOKUP(GT$276,UI!$A$12:$O$51,VLOOKUP(GT$279,$B$276:$C$278,2,0),0)/1000)))),"")</f>
        <v/>
      </c>
      <c r="GU393" s="145" t="str">
        <f>IFERROR(IF(AND(GU$272=list!$D$3,'Box Calculation'!GU$279&lt;&gt;"h",$E393&lt;&gt;0),0,IF(AND(GU$273=list!$D$2,$E393&lt;&gt;0,TRUNC(VLOOKUP($E393,'Container Panel'!$B$41:$Z$100,$D393,0)/(VLOOKUP(GU$276,UI!$A$12:$O$51,VLOOKUP(GU$279,$B$276:$C$278,2,0),0)/1000))&gt;0),1,TRUNC(VLOOKUP($E393,'Container Panel'!$B$41:$Z$100,$D393,0)/(VLOOKUP(GU$276,UI!$A$12:$O$51,VLOOKUP(GU$279,$B$276:$C$278,2,0),0)/1000)))),"")</f>
        <v/>
      </c>
      <c r="GV393" s="145" t="str">
        <f>IFERROR(IF(AND(GV$272=list!$D$3,'Box Calculation'!GV$279&lt;&gt;"h",$E393&lt;&gt;0),0,IF(AND(GV$273=list!$D$2,$E393&lt;&gt;0,TRUNC(VLOOKUP($E393,'Container Panel'!$B$41:$Z$100,$D393,0)/(VLOOKUP(GV$276,UI!$A$12:$O$51,VLOOKUP(GV$279,$B$276:$C$278,2,0),0)/1000))&gt;0),1,TRUNC(VLOOKUP($E393,'Container Panel'!$B$41:$Z$100,$D393,0)/(VLOOKUP(GV$276,UI!$A$12:$O$51,VLOOKUP(GV$279,$B$276:$C$278,2,0),0)/1000)))),"")</f>
        <v/>
      </c>
      <c r="GW393" s="145" t="str">
        <f>IFERROR(IF(AND(GW$272=list!$D$3,'Box Calculation'!GW$279&lt;&gt;"h",$E393&lt;&gt;0),0,IF(AND(GW$273=list!$D$2,$E393&lt;&gt;0,TRUNC(VLOOKUP($E393,'Container Panel'!$B$41:$Z$100,$D393,0)/(VLOOKUP(GW$276,UI!$A$12:$O$51,VLOOKUP(GW$279,$B$276:$C$278,2,0),0)/1000))&gt;0),1,TRUNC(VLOOKUP($E393,'Container Panel'!$B$41:$Z$100,$D393,0)/(VLOOKUP(GW$276,UI!$A$12:$O$51,VLOOKUP(GW$279,$B$276:$C$278,2,0),0)/1000)))),"")</f>
        <v/>
      </c>
      <c r="GX393" s="145" t="str">
        <f>IFERROR(IF(AND(GX$272=list!$D$3,'Box Calculation'!GX$279&lt;&gt;"h",$E393&lt;&gt;0),0,IF(AND(GX$273=list!$D$2,$E393&lt;&gt;0,TRUNC(VLOOKUP($E393,'Container Panel'!$B$41:$Z$100,$D393,0)/(VLOOKUP(GX$276,UI!$A$12:$O$51,VLOOKUP(GX$279,$B$276:$C$278,2,0),0)/1000))&gt;0),1,TRUNC(VLOOKUP($E393,'Container Panel'!$B$41:$Z$100,$D393,0)/(VLOOKUP(GX$276,UI!$A$12:$O$51,VLOOKUP(GX$279,$B$276:$C$278,2,0),0)/1000)))),"")</f>
        <v/>
      </c>
      <c r="GY393" s="145" t="str">
        <f>IFERROR(IF(AND(GY$272=list!$D$3,'Box Calculation'!GY$279&lt;&gt;"h",$E393&lt;&gt;0),0,IF(AND(GY$273=list!$D$2,$E393&lt;&gt;0,TRUNC(VLOOKUP($E393,'Container Panel'!$B$41:$Z$100,$D393,0)/(VLOOKUP(GY$276,UI!$A$12:$O$51,VLOOKUP(GY$279,$B$276:$C$278,2,0),0)/1000))&gt;0),1,TRUNC(VLOOKUP($E393,'Container Panel'!$B$41:$Z$100,$D393,0)/(VLOOKUP(GY$276,UI!$A$12:$O$51,VLOOKUP(GY$279,$B$276:$C$278,2,0),0)/1000)))),"")</f>
        <v/>
      </c>
      <c r="GZ393" s="145" t="str">
        <f>IFERROR(IF(AND(GZ$272=list!$D$3,'Box Calculation'!GZ$279&lt;&gt;"h",$E393&lt;&gt;0),0,IF(AND(GZ$273=list!$D$2,$E393&lt;&gt;0,TRUNC(VLOOKUP($E393,'Container Panel'!$B$41:$Z$100,$D393,0)/(VLOOKUP(GZ$276,UI!$A$12:$O$51,VLOOKUP(GZ$279,$B$276:$C$278,2,0),0)/1000))&gt;0),1,TRUNC(VLOOKUP($E393,'Container Panel'!$B$41:$Z$100,$D393,0)/(VLOOKUP(GZ$276,UI!$A$12:$O$51,VLOOKUP(GZ$279,$B$276:$C$278,2,0),0)/1000)))),"")</f>
        <v/>
      </c>
      <c r="HA393" s="145" t="str">
        <f>IFERROR(IF(AND(HA$272=list!$D$3,'Box Calculation'!HA$279&lt;&gt;"h",$E393&lt;&gt;0),0,IF(AND(HA$273=list!$D$2,$E393&lt;&gt;0,TRUNC(VLOOKUP($E393,'Container Panel'!$B$41:$Z$100,$D393,0)/(VLOOKUP(HA$276,UI!$A$12:$O$51,VLOOKUP(HA$279,$B$276:$C$278,2,0),0)/1000))&gt;0),1,TRUNC(VLOOKUP($E393,'Container Panel'!$B$41:$Z$100,$D393,0)/(VLOOKUP(HA$276,UI!$A$12:$O$51,VLOOKUP(HA$279,$B$276:$C$278,2,0),0)/1000)))),"")</f>
        <v/>
      </c>
      <c r="HB393" s="145" t="str">
        <f>IFERROR(IF(AND(HB$272=list!$D$3,'Box Calculation'!HB$279&lt;&gt;"h",$E393&lt;&gt;0),0,IF(AND(HB$273=list!$D$2,$E393&lt;&gt;0,TRUNC(VLOOKUP($E393,'Container Panel'!$B$41:$Z$100,$D393,0)/(VLOOKUP(HB$276,UI!$A$12:$O$51,VLOOKUP(HB$279,$B$276:$C$278,2,0),0)/1000))&gt;0),1,TRUNC(VLOOKUP($E393,'Container Panel'!$B$41:$Z$100,$D393,0)/(VLOOKUP(HB$276,UI!$A$12:$O$51,VLOOKUP(HB$279,$B$276:$C$278,2,0),0)/1000)))),"")</f>
        <v/>
      </c>
      <c r="HC393" s="145" t="str">
        <f>IFERROR(IF(AND(HC$272=list!$D$3,'Box Calculation'!HC$279&lt;&gt;"h",$E393&lt;&gt;0),0,IF(AND(HC$273=list!$D$2,$E393&lt;&gt;0,TRUNC(VLOOKUP($E393,'Container Panel'!$B$41:$Z$100,$D393,0)/(VLOOKUP(HC$276,UI!$A$12:$O$51,VLOOKUP(HC$279,$B$276:$C$278,2,0),0)/1000))&gt;0),1,TRUNC(VLOOKUP($E393,'Container Panel'!$B$41:$Z$100,$D393,0)/(VLOOKUP(HC$276,UI!$A$12:$O$51,VLOOKUP(HC$279,$B$276:$C$278,2,0),0)/1000)))),"")</f>
        <v/>
      </c>
      <c r="HD393" s="145" t="str">
        <f>IFERROR(IF(AND(HD$272=list!$D$3,'Box Calculation'!HD$279&lt;&gt;"h",$E393&lt;&gt;0),0,IF(AND(HD$273=list!$D$2,$E393&lt;&gt;0,TRUNC(VLOOKUP($E393,'Container Panel'!$B$41:$Z$100,$D393,0)/(VLOOKUP(HD$276,UI!$A$12:$O$51,VLOOKUP(HD$279,$B$276:$C$278,2,0),0)/1000))&gt;0),1,TRUNC(VLOOKUP($E393,'Container Panel'!$B$41:$Z$100,$D393,0)/(VLOOKUP(HD$276,UI!$A$12:$O$51,VLOOKUP(HD$279,$B$276:$C$278,2,0),0)/1000)))),"")</f>
        <v/>
      </c>
      <c r="HE393" s="145" t="str">
        <f>IFERROR(IF(AND(HE$272=list!$D$3,'Box Calculation'!HE$279&lt;&gt;"h",$E393&lt;&gt;0),0,IF(AND(HE$273=list!$D$2,$E393&lt;&gt;0,TRUNC(VLOOKUP($E393,'Container Panel'!$B$41:$Z$100,$D393,0)/(VLOOKUP(HE$276,UI!$A$12:$O$51,VLOOKUP(HE$279,$B$276:$C$278,2,0),0)/1000))&gt;0),1,TRUNC(VLOOKUP($E393,'Container Panel'!$B$41:$Z$100,$D393,0)/(VLOOKUP(HE$276,UI!$A$12:$O$51,VLOOKUP(HE$279,$B$276:$C$278,2,0),0)/1000)))),"")</f>
        <v/>
      </c>
      <c r="HF393" s="145" t="str">
        <f>IFERROR(IF(AND(HF$272=list!$D$3,'Box Calculation'!HF$279&lt;&gt;"h",$E393&lt;&gt;0),0,IF(AND(HF$273=list!$D$2,$E393&lt;&gt;0,TRUNC(VLOOKUP($E393,'Container Panel'!$B$41:$Z$100,$D393,0)/(VLOOKUP(HF$276,UI!$A$12:$O$51,VLOOKUP(HF$279,$B$276:$C$278,2,0),0)/1000))&gt;0),1,TRUNC(VLOOKUP($E393,'Container Panel'!$B$41:$Z$100,$D393,0)/(VLOOKUP(HF$276,UI!$A$12:$O$51,VLOOKUP(HF$279,$B$276:$C$278,2,0),0)/1000)))),"")</f>
        <v/>
      </c>
      <c r="HG393" s="145" t="str">
        <f>IFERROR(IF(AND(HG$272=list!$D$3,'Box Calculation'!HG$279&lt;&gt;"h",$E393&lt;&gt;0),0,IF(AND(HG$273=list!$D$2,$E393&lt;&gt;0,TRUNC(VLOOKUP($E393,'Container Panel'!$B$41:$Z$100,$D393,0)/(VLOOKUP(HG$276,UI!$A$12:$O$51,VLOOKUP(HG$279,$B$276:$C$278,2,0),0)/1000))&gt;0),1,TRUNC(VLOOKUP($E393,'Container Panel'!$B$41:$Z$100,$D393,0)/(VLOOKUP(HG$276,UI!$A$12:$O$51,VLOOKUP(HG$279,$B$276:$C$278,2,0),0)/1000)))),"")</f>
        <v/>
      </c>
      <c r="HH393" s="145" t="str">
        <f>IFERROR(IF(AND(HH$272=list!$D$3,'Box Calculation'!HH$279&lt;&gt;"h",$E393&lt;&gt;0),0,IF(AND(HH$273=list!$D$2,$E393&lt;&gt;0,TRUNC(VLOOKUP($E393,'Container Panel'!$B$41:$Z$100,$D393,0)/(VLOOKUP(HH$276,UI!$A$12:$O$51,VLOOKUP(HH$279,$B$276:$C$278,2,0),0)/1000))&gt;0),1,TRUNC(VLOOKUP($E393,'Container Panel'!$B$41:$Z$100,$D393,0)/(VLOOKUP(HH$276,UI!$A$12:$O$51,VLOOKUP(HH$279,$B$276:$C$278,2,0),0)/1000)))),"")</f>
        <v/>
      </c>
      <c r="HI393" s="145" t="str">
        <f>IFERROR(IF(AND(HI$272=list!$D$3,'Box Calculation'!HI$279&lt;&gt;"h",$E393&lt;&gt;0),0,IF(AND(HI$273=list!$D$2,$E393&lt;&gt;0,TRUNC(VLOOKUP($E393,'Container Panel'!$B$41:$Z$100,$D393,0)/(VLOOKUP(HI$276,UI!$A$12:$O$51,VLOOKUP(HI$279,$B$276:$C$278,2,0),0)/1000))&gt;0),1,TRUNC(VLOOKUP($E393,'Container Panel'!$B$41:$Z$100,$D393,0)/(VLOOKUP(HI$276,UI!$A$12:$O$51,VLOOKUP(HI$279,$B$276:$C$278,2,0),0)/1000)))),"")</f>
        <v/>
      </c>
      <c r="HJ393" s="145" t="str">
        <f>IFERROR(IF(AND(HJ$272=list!$D$3,'Box Calculation'!HJ$279&lt;&gt;"h",$E393&lt;&gt;0),0,IF(AND(HJ$273=list!$D$2,$E393&lt;&gt;0,TRUNC(VLOOKUP($E393,'Container Panel'!$B$41:$Z$100,$D393,0)/(VLOOKUP(HJ$276,UI!$A$12:$O$51,VLOOKUP(HJ$279,$B$276:$C$278,2,0),0)/1000))&gt;0),1,TRUNC(VLOOKUP($E393,'Container Panel'!$B$41:$Z$100,$D393,0)/(VLOOKUP(HJ$276,UI!$A$12:$O$51,VLOOKUP(HJ$279,$B$276:$C$278,2,0),0)/1000)))),"")</f>
        <v/>
      </c>
      <c r="HK393" s="145" t="str">
        <f>IFERROR(IF(AND(HK$272=list!$D$3,'Box Calculation'!HK$279&lt;&gt;"h",$E393&lt;&gt;0),0,IF(AND(HK$273=list!$D$2,$E393&lt;&gt;0,TRUNC(VLOOKUP($E393,'Container Panel'!$B$41:$Z$100,$D393,0)/(VLOOKUP(HK$276,UI!$A$12:$O$51,VLOOKUP(HK$279,$B$276:$C$278,2,0),0)/1000))&gt;0),1,TRUNC(VLOOKUP($E393,'Container Panel'!$B$41:$Z$100,$D393,0)/(VLOOKUP(HK$276,UI!$A$12:$O$51,VLOOKUP(HK$279,$B$276:$C$278,2,0),0)/1000)))),"")</f>
        <v/>
      </c>
      <c r="HL393" s="145" t="str">
        <f>IFERROR(IF(AND(HL$272=list!$D$3,'Box Calculation'!HL$279&lt;&gt;"h",$E393&lt;&gt;0),0,IF(AND(HL$273=list!$D$2,$E393&lt;&gt;0,TRUNC(VLOOKUP($E393,'Container Panel'!$B$41:$Z$100,$D393,0)/(VLOOKUP(HL$276,UI!$A$12:$O$51,VLOOKUP(HL$279,$B$276:$C$278,2,0),0)/1000))&gt;0),1,TRUNC(VLOOKUP($E393,'Container Panel'!$B$41:$Z$100,$D393,0)/(VLOOKUP(HL$276,UI!$A$12:$O$51,VLOOKUP(HL$279,$B$276:$C$278,2,0),0)/1000)))),"")</f>
        <v/>
      </c>
      <c r="HM393" s="145" t="str">
        <f>IFERROR(IF(AND(HM$272=list!$D$3,'Box Calculation'!HM$279&lt;&gt;"h",$E393&lt;&gt;0),0,IF(AND(HM$273=list!$D$2,$E393&lt;&gt;0,TRUNC(VLOOKUP($E393,'Container Panel'!$B$41:$Z$100,$D393,0)/(VLOOKUP(HM$276,UI!$A$12:$O$51,VLOOKUP(HM$279,$B$276:$C$278,2,0),0)/1000))&gt;0),1,TRUNC(VLOOKUP($E393,'Container Panel'!$B$41:$Z$100,$D393,0)/(VLOOKUP(HM$276,UI!$A$12:$O$51,VLOOKUP(HM$279,$B$276:$C$278,2,0),0)/1000)))),"")</f>
        <v/>
      </c>
      <c r="HN393" s="145" t="str">
        <f>IFERROR(IF(AND(HN$272=list!$D$3,'Box Calculation'!HN$279&lt;&gt;"h",$E393&lt;&gt;0),0,IF(AND(HN$273=list!$D$2,$E393&lt;&gt;0,TRUNC(VLOOKUP($E393,'Container Panel'!$B$41:$Z$100,$D393,0)/(VLOOKUP(HN$276,UI!$A$12:$O$51,VLOOKUP(HN$279,$B$276:$C$278,2,0),0)/1000))&gt;0),1,TRUNC(VLOOKUP($E393,'Container Panel'!$B$41:$Z$100,$D393,0)/(VLOOKUP(HN$276,UI!$A$12:$O$51,VLOOKUP(HN$279,$B$276:$C$278,2,0),0)/1000)))),"")</f>
        <v/>
      </c>
      <c r="HO393" s="145" t="str">
        <f>IFERROR(IF(AND(HO$272=list!$D$3,'Box Calculation'!HO$279&lt;&gt;"h",$E393&lt;&gt;0),0,IF(AND(HO$273=list!$D$2,$E393&lt;&gt;0,TRUNC(VLOOKUP($E393,'Container Panel'!$B$41:$Z$100,$D393,0)/(VLOOKUP(HO$276,UI!$A$12:$O$51,VLOOKUP(HO$279,$B$276:$C$278,2,0),0)/1000))&gt;0),1,TRUNC(VLOOKUP($E393,'Container Panel'!$B$41:$Z$100,$D393,0)/(VLOOKUP(HO$276,UI!$A$12:$O$51,VLOOKUP(HO$279,$B$276:$C$278,2,0),0)/1000)))),"")</f>
        <v/>
      </c>
      <c r="HP393" s="145" t="str">
        <f>IFERROR(IF(AND(HP$272=list!$D$3,'Box Calculation'!HP$279&lt;&gt;"h",$E393&lt;&gt;0),0,IF(AND(HP$273=list!$D$2,$E393&lt;&gt;0,TRUNC(VLOOKUP($E393,'Container Panel'!$B$41:$Z$100,$D393,0)/(VLOOKUP(HP$276,UI!$A$12:$O$51,VLOOKUP(HP$279,$B$276:$C$278,2,0),0)/1000))&gt;0),1,TRUNC(VLOOKUP($E393,'Container Panel'!$B$41:$Z$100,$D393,0)/(VLOOKUP(HP$276,UI!$A$12:$O$51,VLOOKUP(HP$279,$B$276:$C$278,2,0),0)/1000)))),"")</f>
        <v/>
      </c>
      <c r="HQ393" s="145" t="str">
        <f>IFERROR(IF(AND(HQ$272=list!$D$3,'Box Calculation'!HQ$279&lt;&gt;"h",$E393&lt;&gt;0),0,IF(AND(HQ$273=list!$D$2,$E393&lt;&gt;0,TRUNC(VLOOKUP($E393,'Container Panel'!$B$41:$Z$100,$D393,0)/(VLOOKUP(HQ$276,UI!$A$12:$O$51,VLOOKUP(HQ$279,$B$276:$C$278,2,0),0)/1000))&gt;0),1,TRUNC(VLOOKUP($E393,'Container Panel'!$B$41:$Z$100,$D393,0)/(VLOOKUP(HQ$276,UI!$A$12:$O$51,VLOOKUP(HQ$279,$B$276:$C$278,2,0),0)/1000)))),"")</f>
        <v/>
      </c>
      <c r="HR393" s="145" t="str">
        <f>IFERROR(IF(AND(HR$272=list!$D$3,'Box Calculation'!HR$279&lt;&gt;"h",$E393&lt;&gt;0),0,IF(AND(HR$273=list!$D$2,$E393&lt;&gt;0,TRUNC(VLOOKUP($E393,'Container Panel'!$B$41:$Z$100,$D393,0)/(VLOOKUP(HR$276,UI!$A$12:$O$51,VLOOKUP(HR$279,$B$276:$C$278,2,0),0)/1000))&gt;0),1,TRUNC(VLOOKUP($E393,'Container Panel'!$B$41:$Z$100,$D393,0)/(VLOOKUP(HR$276,UI!$A$12:$O$51,VLOOKUP(HR$279,$B$276:$C$278,2,0),0)/1000)))),"")</f>
        <v/>
      </c>
      <c r="HS393" s="145" t="str">
        <f>IFERROR(IF(AND(HS$272=list!$D$3,'Box Calculation'!HS$279&lt;&gt;"h",$E393&lt;&gt;0),0,IF(AND(HS$273=list!$D$2,$E393&lt;&gt;0,TRUNC(VLOOKUP($E393,'Container Panel'!$B$41:$Z$100,$D393,0)/(VLOOKUP(HS$276,UI!$A$12:$O$51,VLOOKUP(HS$279,$B$276:$C$278,2,0),0)/1000))&gt;0),1,TRUNC(VLOOKUP($E393,'Container Panel'!$B$41:$Z$100,$D393,0)/(VLOOKUP(HS$276,UI!$A$12:$O$51,VLOOKUP(HS$279,$B$276:$C$278,2,0),0)/1000)))),"")</f>
        <v/>
      </c>
      <c r="HT393" s="145" t="str">
        <f>IFERROR(IF(AND(HT$272=list!$D$3,'Box Calculation'!HT$279&lt;&gt;"h",$E393&lt;&gt;0),0,IF(AND(HT$273=list!$D$2,$E393&lt;&gt;0,TRUNC(VLOOKUP($E393,'Container Panel'!$B$41:$Z$100,$D393,0)/(VLOOKUP(HT$276,UI!$A$12:$O$51,VLOOKUP(HT$279,$B$276:$C$278,2,0),0)/1000))&gt;0),1,TRUNC(VLOOKUP($E393,'Container Panel'!$B$41:$Z$100,$D393,0)/(VLOOKUP(HT$276,UI!$A$12:$O$51,VLOOKUP(HT$279,$B$276:$C$278,2,0),0)/1000)))),"")</f>
        <v/>
      </c>
      <c r="HU393" s="145" t="str">
        <f>IFERROR(IF(AND(HU$272=list!$D$3,'Box Calculation'!HU$279&lt;&gt;"h",$E393&lt;&gt;0),0,IF(AND(HU$273=list!$D$2,$E393&lt;&gt;0,TRUNC(VLOOKUP($E393,'Container Panel'!$B$41:$Z$100,$D393,0)/(VLOOKUP(HU$276,UI!$A$12:$O$51,VLOOKUP(HU$279,$B$276:$C$278,2,0),0)/1000))&gt;0),1,TRUNC(VLOOKUP($E393,'Container Panel'!$B$41:$Z$100,$D393,0)/(VLOOKUP(HU$276,UI!$A$12:$O$51,VLOOKUP(HU$279,$B$276:$C$278,2,0),0)/1000)))),"")</f>
        <v/>
      </c>
      <c r="HV393" s="145" t="str">
        <f>IFERROR(IF(AND(HV$272=list!$D$3,'Box Calculation'!HV$279&lt;&gt;"h",$E393&lt;&gt;0),0,IF(AND(HV$273=list!$D$2,$E393&lt;&gt;0,TRUNC(VLOOKUP($E393,'Container Panel'!$B$41:$Z$100,$D393,0)/(VLOOKUP(HV$276,UI!$A$12:$O$51,VLOOKUP(HV$279,$B$276:$C$278,2,0),0)/1000))&gt;0),1,TRUNC(VLOOKUP($E393,'Container Panel'!$B$41:$Z$100,$D393,0)/(VLOOKUP(HV$276,UI!$A$12:$O$51,VLOOKUP(HV$279,$B$276:$C$278,2,0),0)/1000)))),"")</f>
        <v/>
      </c>
      <c r="HW393" s="145" t="str">
        <f>IFERROR(IF(AND(HW$272=list!$D$3,'Box Calculation'!HW$279&lt;&gt;"h",$E393&lt;&gt;0),0,IF(AND(HW$273=list!$D$2,$E393&lt;&gt;0,TRUNC(VLOOKUP($E393,'Container Panel'!$B$41:$Z$100,$D393,0)/(VLOOKUP(HW$276,UI!$A$12:$O$51,VLOOKUP(HW$279,$B$276:$C$278,2,0),0)/1000))&gt;0),1,TRUNC(VLOOKUP($E393,'Container Panel'!$B$41:$Z$100,$D393,0)/(VLOOKUP(HW$276,UI!$A$12:$O$51,VLOOKUP(HW$279,$B$276:$C$278,2,0),0)/1000)))),"")</f>
        <v/>
      </c>
      <c r="HX393" s="145" t="str">
        <f>IFERROR(IF(AND(HX$272=list!$D$3,'Box Calculation'!HX$279&lt;&gt;"h",$E393&lt;&gt;0),0,IF(AND(HX$273=list!$D$2,$E393&lt;&gt;0,TRUNC(VLOOKUP($E393,'Container Panel'!$B$41:$Z$100,$D393,0)/(VLOOKUP(HX$276,UI!$A$12:$O$51,VLOOKUP(HX$279,$B$276:$C$278,2,0),0)/1000))&gt;0),1,TRUNC(VLOOKUP($E393,'Container Panel'!$B$41:$Z$100,$D393,0)/(VLOOKUP(HX$276,UI!$A$12:$O$51,VLOOKUP(HX$279,$B$276:$C$278,2,0),0)/1000)))),"")</f>
        <v/>
      </c>
      <c r="HY393" s="145" t="str">
        <f>IFERROR(IF(AND(HY$272=list!$D$3,'Box Calculation'!HY$279&lt;&gt;"h",$E393&lt;&gt;0),0,IF(AND(HY$273=list!$D$2,$E393&lt;&gt;0,TRUNC(VLOOKUP($E393,'Container Panel'!$B$41:$Z$100,$D393,0)/(VLOOKUP(HY$276,UI!$A$12:$O$51,VLOOKUP(HY$279,$B$276:$C$278,2,0),0)/1000))&gt;0),1,TRUNC(VLOOKUP($E393,'Container Panel'!$B$41:$Z$100,$D393,0)/(VLOOKUP(HY$276,UI!$A$12:$O$51,VLOOKUP(HY$279,$B$276:$C$278,2,0),0)/1000)))),"")</f>
        <v/>
      </c>
      <c r="HZ393" s="145" t="str">
        <f>IFERROR(IF(AND(HZ$272=list!$D$3,'Box Calculation'!HZ$279&lt;&gt;"h",$E393&lt;&gt;0),0,IF(AND(HZ$273=list!$D$2,$E393&lt;&gt;0,TRUNC(VLOOKUP($E393,'Container Panel'!$B$41:$Z$100,$D393,0)/(VLOOKUP(HZ$276,UI!$A$12:$O$51,VLOOKUP(HZ$279,$B$276:$C$278,2,0),0)/1000))&gt;0),1,TRUNC(VLOOKUP($E393,'Container Panel'!$B$41:$Z$100,$D393,0)/(VLOOKUP(HZ$276,UI!$A$12:$O$51,VLOOKUP(HZ$279,$B$276:$C$278,2,0),0)/1000)))),"")</f>
        <v/>
      </c>
      <c r="IA393" s="145" t="str">
        <f>IFERROR(IF(AND(IA$272=list!$D$3,'Box Calculation'!IA$279&lt;&gt;"h",$E393&lt;&gt;0),0,IF(AND(IA$273=list!$D$2,$E393&lt;&gt;0,TRUNC(VLOOKUP($E393,'Container Panel'!$B$41:$Z$100,$D393,0)/(VLOOKUP(IA$276,UI!$A$12:$O$51,VLOOKUP(IA$279,$B$276:$C$278,2,0),0)/1000))&gt;0),1,TRUNC(VLOOKUP($E393,'Container Panel'!$B$41:$Z$100,$D393,0)/(VLOOKUP(IA$276,UI!$A$12:$O$51,VLOOKUP(IA$279,$B$276:$C$278,2,0),0)/1000)))),"")</f>
        <v/>
      </c>
      <c r="IB393" s="145" t="str">
        <f>IFERROR(IF(AND(IB$272=list!$D$3,'Box Calculation'!IB$279&lt;&gt;"h",$E393&lt;&gt;0),0,IF(AND(IB$273=list!$D$2,$E393&lt;&gt;0,TRUNC(VLOOKUP($E393,'Container Panel'!$B$41:$Z$100,$D393,0)/(VLOOKUP(IB$276,UI!$A$12:$O$51,VLOOKUP(IB$279,$B$276:$C$278,2,0),0)/1000))&gt;0),1,TRUNC(VLOOKUP($E393,'Container Panel'!$B$41:$Z$100,$D393,0)/(VLOOKUP(IB$276,UI!$A$12:$O$51,VLOOKUP(IB$279,$B$276:$C$278,2,0),0)/1000)))),"")</f>
        <v/>
      </c>
      <c r="IC393" s="145" t="str">
        <f>IFERROR(IF(AND(IC$272=list!$D$3,'Box Calculation'!IC$279&lt;&gt;"h",$E393&lt;&gt;0),0,IF(AND(IC$273=list!$D$2,$E393&lt;&gt;0,TRUNC(VLOOKUP($E393,'Container Panel'!$B$41:$Z$100,$D393,0)/(VLOOKUP(IC$276,UI!$A$12:$O$51,VLOOKUP(IC$279,$B$276:$C$278,2,0),0)/1000))&gt;0),1,TRUNC(VLOOKUP($E393,'Container Panel'!$B$41:$Z$100,$D393,0)/(VLOOKUP(IC$276,UI!$A$12:$O$51,VLOOKUP(IC$279,$B$276:$C$278,2,0),0)/1000)))),"")</f>
        <v/>
      </c>
      <c r="ID393" s="145" t="str">
        <f>IFERROR(IF(AND(ID$272=list!$D$3,'Box Calculation'!ID$279&lt;&gt;"h",$E393&lt;&gt;0),0,IF(AND(ID$273=list!$D$2,$E393&lt;&gt;0,TRUNC(VLOOKUP($E393,'Container Panel'!$B$41:$Z$100,$D393,0)/(VLOOKUP(ID$276,UI!$A$12:$O$51,VLOOKUP(ID$279,$B$276:$C$278,2,0),0)/1000))&gt;0),1,TRUNC(VLOOKUP($E393,'Container Panel'!$B$41:$Z$100,$D393,0)/(VLOOKUP(ID$276,UI!$A$12:$O$51,VLOOKUP(ID$279,$B$276:$C$278,2,0),0)/1000)))),"")</f>
        <v/>
      </c>
      <c r="IE393" s="145" t="str">
        <f>IFERROR(IF(AND(IE$272=list!$D$3,'Box Calculation'!IE$279&lt;&gt;"h",$E393&lt;&gt;0),0,IF(AND(IE$273=list!$D$2,$E393&lt;&gt;0,TRUNC(VLOOKUP($E393,'Container Panel'!$B$41:$Z$100,$D393,0)/(VLOOKUP(IE$276,UI!$A$12:$O$51,VLOOKUP(IE$279,$B$276:$C$278,2,0),0)/1000))&gt;0),1,TRUNC(VLOOKUP($E393,'Container Panel'!$B$41:$Z$100,$D393,0)/(VLOOKUP(IE$276,UI!$A$12:$O$51,VLOOKUP(IE$279,$B$276:$C$278,2,0),0)/1000)))),"")</f>
        <v/>
      </c>
      <c r="IF393" s="145" t="str">
        <f>IFERROR(IF(AND(IF$272=list!$D$3,'Box Calculation'!IF$279&lt;&gt;"h",$E393&lt;&gt;0),0,IF(AND(IF$273=list!$D$2,$E393&lt;&gt;0,TRUNC(VLOOKUP($E393,'Container Panel'!$B$41:$Z$100,$D393,0)/(VLOOKUP(IF$276,UI!$A$12:$O$51,VLOOKUP(IF$279,$B$276:$C$278,2,0),0)/1000))&gt;0),1,TRUNC(VLOOKUP($E393,'Container Panel'!$B$41:$Z$100,$D393,0)/(VLOOKUP(IF$276,UI!$A$12:$O$51,VLOOKUP(IF$279,$B$276:$C$278,2,0),0)/1000)))),"")</f>
        <v/>
      </c>
      <c r="IG393" s="145" t="str">
        <f>IFERROR(IF(AND(IG$272=list!$D$3,'Box Calculation'!IG$279&lt;&gt;"h",$E393&lt;&gt;0),0,IF(AND(IG$273=list!$D$2,$E393&lt;&gt;0,TRUNC(VLOOKUP($E393,'Container Panel'!$B$41:$Z$100,$D393,0)/(VLOOKUP(IG$276,UI!$A$12:$O$51,VLOOKUP(IG$279,$B$276:$C$278,2,0),0)/1000))&gt;0),1,TRUNC(VLOOKUP($E393,'Container Panel'!$B$41:$Z$100,$D393,0)/(VLOOKUP(IG$276,UI!$A$12:$O$51,VLOOKUP(IG$279,$B$276:$C$278,2,0),0)/1000)))),"")</f>
        <v/>
      </c>
      <c r="IH393" s="145" t="str">
        <f>IFERROR(IF(AND(IH$272=list!$D$3,'Box Calculation'!IH$279&lt;&gt;"h",$E393&lt;&gt;0),0,IF(AND(IH$273=list!$D$2,$E393&lt;&gt;0,TRUNC(VLOOKUP($E393,'Container Panel'!$B$41:$Z$100,$D393,0)/(VLOOKUP(IH$276,UI!$A$12:$O$51,VLOOKUP(IH$279,$B$276:$C$278,2,0),0)/1000))&gt;0),1,TRUNC(VLOOKUP($E393,'Container Panel'!$B$41:$Z$100,$D393,0)/(VLOOKUP(IH$276,UI!$A$12:$O$51,VLOOKUP(IH$279,$B$276:$C$278,2,0),0)/1000)))),"")</f>
        <v/>
      </c>
      <c r="II393" s="145" t="str">
        <f>IFERROR(IF(AND(II$272=list!$D$3,'Box Calculation'!II$279&lt;&gt;"h",$E393&lt;&gt;0),0,IF(AND(II$273=list!$D$2,$E393&lt;&gt;0,TRUNC(VLOOKUP($E393,'Container Panel'!$B$41:$Z$100,$D393,0)/(VLOOKUP(II$276,UI!$A$12:$O$51,VLOOKUP(II$279,$B$276:$C$278,2,0),0)/1000))&gt;0),1,TRUNC(VLOOKUP($E393,'Container Panel'!$B$41:$Z$100,$D393,0)/(VLOOKUP(II$276,UI!$A$12:$O$51,VLOOKUP(II$279,$B$276:$C$278,2,0),0)/1000)))),"")</f>
        <v/>
      </c>
      <c r="IJ393" s="145" t="str">
        <f>IFERROR(IF(AND(IJ$272=list!$D$3,'Box Calculation'!IJ$279&lt;&gt;"h",$E393&lt;&gt;0),0,IF(AND(IJ$273=list!$D$2,$E393&lt;&gt;0,TRUNC(VLOOKUP($E393,'Container Panel'!$B$41:$Z$100,$D393,0)/(VLOOKUP(IJ$276,UI!$A$12:$O$51,VLOOKUP(IJ$279,$B$276:$C$278,2,0),0)/1000))&gt;0),1,TRUNC(VLOOKUP($E393,'Container Panel'!$B$41:$Z$100,$D393,0)/(VLOOKUP(IJ$276,UI!$A$12:$O$51,VLOOKUP(IJ$279,$B$276:$C$278,2,0),0)/1000)))),"")</f>
        <v/>
      </c>
      <c r="IK393" s="145" t="str">
        <f>IFERROR(IF(AND(IK$272=list!$D$3,'Box Calculation'!IK$279&lt;&gt;"h",$E393&lt;&gt;0),0,IF(AND(IK$273=list!$D$2,$E393&lt;&gt;0,TRUNC(VLOOKUP($E393,'Container Panel'!$B$41:$Z$100,$D393,0)/(VLOOKUP(IK$276,UI!$A$12:$O$51,VLOOKUP(IK$279,$B$276:$C$278,2,0),0)/1000))&gt;0),1,TRUNC(VLOOKUP($E393,'Container Panel'!$B$41:$Z$100,$D393,0)/(VLOOKUP(IK$276,UI!$A$12:$O$51,VLOOKUP(IK$279,$B$276:$C$278,2,0),0)/1000)))),"")</f>
        <v/>
      </c>
      <c r="IL393" s="145" t="str">
        <f>IFERROR(IF(AND(IL$272=list!$D$3,'Box Calculation'!IL$279&lt;&gt;"h",$E393&lt;&gt;0),0,IF(AND(IL$273=list!$D$2,$E393&lt;&gt;0,TRUNC(VLOOKUP($E393,'Container Panel'!$B$41:$Z$100,$D393,0)/(VLOOKUP(IL$276,UI!$A$12:$O$51,VLOOKUP(IL$279,$B$276:$C$278,2,0),0)/1000))&gt;0),1,TRUNC(VLOOKUP($E393,'Container Panel'!$B$41:$Z$100,$D393,0)/(VLOOKUP(IL$276,UI!$A$12:$O$51,VLOOKUP(IL$279,$B$276:$C$278,2,0),0)/1000)))),"")</f>
        <v/>
      </c>
    </row>
    <row r="394" spans="2:246">
      <c r="B394" s="74">
        <v>114</v>
      </c>
      <c r="C394" s="74">
        <f t="shared" si="195"/>
        <v>39</v>
      </c>
      <c r="D394" s="163">
        <f>MOD(B394,3)+'Container Panel'!$Q$38</f>
        <v>16</v>
      </c>
      <c r="E394" s="143">
        <f t="shared" si="196"/>
        <v>0</v>
      </c>
      <c r="F394" s="144" t="s">
        <v>75</v>
      </c>
      <c r="G394" s="145" t="str">
        <f>IFERROR(TRUNC(VLOOKUP($E394,'Container Panel'!$B$41:$Z$100,$D394,0)/(VLOOKUP(G$276,UI!$A$12:$O$51,VLOOKUP(G$277,$B$276:$C$278,2,0),0)/1000)),"")</f>
        <v/>
      </c>
      <c r="H394" s="145" t="str">
        <f>IFERROR(TRUNC(VLOOKUP($E394,'Container Panel'!$B$41:$Z$100,$D394,0)/(VLOOKUP(H$276,UI!$A$12:$O$51,VLOOKUP(H$277,$B$276:$C$278,2,0),0)/1000)),"")</f>
        <v/>
      </c>
      <c r="I394" s="145" t="str">
        <f>IFERROR(TRUNC(VLOOKUP($E394,'Container Panel'!$B$41:$Z$100,$D394,0)/(VLOOKUP(I$276,UI!$A$12:$O$51,VLOOKUP(I$277,$B$276:$C$278,2,0),0)/1000)),"")</f>
        <v/>
      </c>
      <c r="J394" s="145" t="str">
        <f>IFERROR(TRUNC(VLOOKUP($E394,'Container Panel'!$B$41:$Z$100,$D394,0)/(VLOOKUP(J$276,UI!$A$12:$O$51,VLOOKUP(J$277,$B$276:$C$278,2,0),0)/1000)),"")</f>
        <v/>
      </c>
      <c r="K394" s="145" t="str">
        <f>IFERROR(TRUNC(VLOOKUP($E394,'Container Panel'!$B$41:$Z$100,$D394,0)/(VLOOKUP(K$276,UI!$A$12:$O$51,VLOOKUP(K$277,$B$276:$C$278,2,0),0)/1000)),"")</f>
        <v/>
      </c>
      <c r="L394" s="145" t="str">
        <f>IFERROR(TRUNC(VLOOKUP($E394,'Container Panel'!$B$41:$Z$100,$D394,0)/(VLOOKUP(L$276,UI!$A$12:$O$51,VLOOKUP(L$277,$B$276:$C$278,2,0),0)/1000)),"")</f>
        <v/>
      </c>
      <c r="M394" s="145" t="str">
        <f>IFERROR(TRUNC(VLOOKUP($E394,'Container Panel'!$B$41:$Z$100,$D394,0)/(VLOOKUP(M$276,UI!$A$12:$O$51,VLOOKUP(M$277,$B$276:$C$278,2,0),0)/1000)),"")</f>
        <v/>
      </c>
      <c r="N394" s="145" t="str">
        <f>IFERROR(TRUNC(VLOOKUP($E394,'Container Panel'!$B$41:$Z$100,$D394,0)/(VLOOKUP(N$276,UI!$A$12:$O$51,VLOOKUP(N$277,$B$276:$C$278,2,0),0)/1000)),"")</f>
        <v/>
      </c>
      <c r="O394" s="145" t="str">
        <f>IFERROR(TRUNC(VLOOKUP($E394,'Container Panel'!$B$41:$Z$100,$D394,0)/(VLOOKUP(O$276,UI!$A$12:$O$51,VLOOKUP(O$277,$B$276:$C$278,2,0),0)/1000)),"")</f>
        <v/>
      </c>
      <c r="P394" s="145" t="str">
        <f>IFERROR(TRUNC(VLOOKUP($E394,'Container Panel'!$B$41:$Z$100,$D394,0)/(VLOOKUP(P$276,UI!$A$12:$O$51,VLOOKUP(P$277,$B$276:$C$278,2,0),0)/1000)),"")</f>
        <v/>
      </c>
      <c r="Q394" s="145" t="str">
        <f>IFERROR(TRUNC(VLOOKUP($E394,'Container Panel'!$B$41:$Z$100,$D394,0)/(VLOOKUP(Q$276,UI!$A$12:$O$51,VLOOKUP(Q$277,$B$276:$C$278,2,0),0)/1000)),"")</f>
        <v/>
      </c>
      <c r="R394" s="145" t="str">
        <f>IFERROR(TRUNC(VLOOKUP($E394,'Container Panel'!$B$41:$Z$100,$D394,0)/(VLOOKUP(R$276,UI!$A$12:$O$51,VLOOKUP(R$277,$B$276:$C$278,2,0),0)/1000)),"")</f>
        <v/>
      </c>
      <c r="S394" s="145" t="str">
        <f>IFERROR(TRUNC(VLOOKUP($E394,'Container Panel'!$B$41:$Z$100,$D394,0)/(VLOOKUP(S$276,UI!$A$12:$O$51,VLOOKUP(S$277,$B$276:$C$278,2,0),0)/1000)),"")</f>
        <v/>
      </c>
      <c r="T394" s="145" t="str">
        <f>IFERROR(TRUNC(VLOOKUP($E394,'Container Panel'!$B$41:$Z$100,$D394,0)/(VLOOKUP(T$276,UI!$A$12:$O$51,VLOOKUP(T$277,$B$276:$C$278,2,0),0)/1000)),"")</f>
        <v/>
      </c>
      <c r="U394" s="145" t="str">
        <f>IFERROR(TRUNC(VLOOKUP($E394,'Container Panel'!$B$41:$Z$100,$D394,0)/(VLOOKUP(U$276,UI!$A$12:$O$51,VLOOKUP(U$277,$B$276:$C$278,2,0),0)/1000)),"")</f>
        <v/>
      </c>
      <c r="V394" s="145" t="str">
        <f>IFERROR(TRUNC(VLOOKUP($E394,'Container Panel'!$B$41:$Z$100,$D394,0)/(VLOOKUP(V$276,UI!$A$12:$O$51,VLOOKUP(V$277,$B$276:$C$278,2,0),0)/1000)),"")</f>
        <v/>
      </c>
      <c r="W394" s="145" t="str">
        <f>IFERROR(TRUNC(VLOOKUP($E394,'Container Panel'!$B$41:$Z$100,$D394,0)/(VLOOKUP(W$276,UI!$A$12:$O$51,VLOOKUP(W$277,$B$276:$C$278,2,0),0)/1000)),"")</f>
        <v/>
      </c>
      <c r="X394" s="145" t="str">
        <f>IFERROR(TRUNC(VLOOKUP($E394,'Container Panel'!$B$41:$Z$100,$D394,0)/(VLOOKUP(X$276,UI!$A$12:$O$51,VLOOKUP(X$277,$B$276:$C$278,2,0),0)/1000)),"")</f>
        <v/>
      </c>
      <c r="Y394" s="145" t="str">
        <f>IFERROR(TRUNC(VLOOKUP($E394,'Container Panel'!$B$41:$Z$100,$D394,0)/(VLOOKUP(Y$276,UI!$A$12:$O$51,VLOOKUP(Y$277,$B$276:$C$278,2,0),0)/1000)),"")</f>
        <v/>
      </c>
      <c r="Z394" s="145" t="str">
        <f>IFERROR(TRUNC(VLOOKUP($E394,'Container Panel'!$B$41:$Z$100,$D394,0)/(VLOOKUP(Z$276,UI!$A$12:$O$51,VLOOKUP(Z$277,$B$276:$C$278,2,0),0)/1000)),"")</f>
        <v/>
      </c>
      <c r="AA394" s="145" t="str">
        <f>IFERROR(TRUNC(VLOOKUP($E394,'Container Panel'!$B$41:$Z$100,$D394,0)/(VLOOKUP(AA$276,UI!$A$12:$O$51,VLOOKUP(AA$277,$B$276:$C$278,2,0),0)/1000)),"")</f>
        <v/>
      </c>
      <c r="AB394" s="145" t="str">
        <f>IFERROR(TRUNC(VLOOKUP($E394,'Container Panel'!$B$41:$Z$100,$D394,0)/(VLOOKUP(AB$276,UI!$A$12:$O$51,VLOOKUP(AB$277,$B$276:$C$278,2,0),0)/1000)),"")</f>
        <v/>
      </c>
      <c r="AC394" s="145" t="str">
        <f>IFERROR(TRUNC(VLOOKUP($E394,'Container Panel'!$B$41:$Z$100,$D394,0)/(VLOOKUP(AC$276,UI!$A$12:$O$51,VLOOKUP(AC$277,$B$276:$C$278,2,0),0)/1000)),"")</f>
        <v/>
      </c>
      <c r="AD394" s="145" t="str">
        <f>IFERROR(TRUNC(VLOOKUP($E394,'Container Panel'!$B$41:$Z$100,$D394,0)/(VLOOKUP(AD$276,UI!$A$12:$O$51,VLOOKUP(AD$277,$B$276:$C$278,2,0),0)/1000)),"")</f>
        <v/>
      </c>
      <c r="AE394" s="145" t="str">
        <f>IFERROR(TRUNC(VLOOKUP($E394,'Container Panel'!$B$41:$Z$100,$D394,0)/(VLOOKUP(AE$276,UI!$A$12:$O$51,VLOOKUP(AE$277,$B$276:$C$278,2,0),0)/1000)),"")</f>
        <v/>
      </c>
      <c r="AF394" s="145" t="str">
        <f>IFERROR(TRUNC(VLOOKUP($E394,'Container Panel'!$B$41:$Z$100,$D394,0)/(VLOOKUP(AF$276,UI!$A$12:$O$51,VLOOKUP(AF$277,$B$276:$C$278,2,0),0)/1000)),"")</f>
        <v/>
      </c>
      <c r="AG394" s="145" t="str">
        <f>IFERROR(TRUNC(VLOOKUP($E394,'Container Panel'!$B$41:$Z$100,$D394,0)/(VLOOKUP(AG$276,UI!$A$12:$O$51,VLOOKUP(AG$277,$B$276:$C$278,2,0),0)/1000)),"")</f>
        <v/>
      </c>
      <c r="AH394" s="145" t="str">
        <f>IFERROR(TRUNC(VLOOKUP($E394,'Container Panel'!$B$41:$Z$100,$D394,0)/(VLOOKUP(AH$276,UI!$A$12:$O$51,VLOOKUP(AH$277,$B$276:$C$278,2,0),0)/1000)),"")</f>
        <v/>
      </c>
      <c r="AI394" s="145" t="str">
        <f>IFERROR(TRUNC(VLOOKUP($E394,'Container Panel'!$B$41:$Z$100,$D394,0)/(VLOOKUP(AI$276,UI!$A$12:$O$51,VLOOKUP(AI$277,$B$276:$C$278,2,0),0)/1000)),"")</f>
        <v/>
      </c>
      <c r="AJ394" s="145" t="str">
        <f>IFERROR(TRUNC(VLOOKUP($E394,'Container Panel'!$B$41:$Z$100,$D394,0)/(VLOOKUP(AJ$276,UI!$A$12:$O$51,VLOOKUP(AJ$277,$B$276:$C$278,2,0),0)/1000)),"")</f>
        <v/>
      </c>
      <c r="AK394" s="145" t="str">
        <f>IFERROR(TRUNC(VLOOKUP($E394,'Container Panel'!$B$41:$Z$100,$D394,0)/(VLOOKUP(AK$276,UI!$A$12:$O$51,VLOOKUP(AK$277,$B$276:$C$278,2,0),0)/1000)),"")</f>
        <v/>
      </c>
      <c r="AL394" s="145" t="str">
        <f>IFERROR(TRUNC(VLOOKUP($E394,'Container Panel'!$B$41:$Z$100,$D394,0)/(VLOOKUP(AL$276,UI!$A$12:$O$51,VLOOKUP(AL$277,$B$276:$C$278,2,0),0)/1000)),"")</f>
        <v/>
      </c>
      <c r="AM394" s="145" t="str">
        <f>IFERROR(TRUNC(VLOOKUP($E394,'Container Panel'!$B$41:$Z$100,$D394,0)/(VLOOKUP(AM$276,UI!$A$12:$O$51,VLOOKUP(AM$277,$B$276:$C$278,2,0),0)/1000)),"")</f>
        <v/>
      </c>
      <c r="AN394" s="145" t="str">
        <f>IFERROR(TRUNC(VLOOKUP($E394,'Container Panel'!$B$41:$Z$100,$D394,0)/(VLOOKUP(AN$276,UI!$A$12:$O$51,VLOOKUP(AN$277,$B$276:$C$278,2,0),0)/1000)),"")</f>
        <v/>
      </c>
      <c r="AO394" s="145" t="str">
        <f>IFERROR(TRUNC(VLOOKUP($E394,'Container Panel'!$B$41:$Z$100,$D394,0)/(VLOOKUP(AO$276,UI!$A$12:$O$51,VLOOKUP(AO$277,$B$276:$C$278,2,0),0)/1000)),"")</f>
        <v/>
      </c>
      <c r="AP394" s="145" t="str">
        <f>IFERROR(TRUNC(VLOOKUP($E394,'Container Panel'!$B$41:$Z$100,$D394,0)/(VLOOKUP(AP$276,UI!$A$12:$O$51,VLOOKUP(AP$277,$B$276:$C$278,2,0),0)/1000)),"")</f>
        <v/>
      </c>
      <c r="AQ394" s="145" t="str">
        <f>IFERROR(TRUNC(VLOOKUP($E394,'Container Panel'!$B$41:$Z$100,$D394,0)/(VLOOKUP(AQ$276,UI!$A$12:$O$51,VLOOKUP(AQ$277,$B$276:$C$278,2,0),0)/1000)),"")</f>
        <v/>
      </c>
      <c r="AR394" s="145" t="str">
        <f>IFERROR(TRUNC(VLOOKUP($E394,'Container Panel'!$B$41:$Z$100,$D394,0)/(VLOOKUP(AR$276,UI!$A$12:$O$51,VLOOKUP(AR$277,$B$276:$C$278,2,0),0)/1000)),"")</f>
        <v/>
      </c>
      <c r="AS394" s="145" t="str">
        <f>IFERROR(TRUNC(VLOOKUP($E394,'Container Panel'!$B$41:$Z$100,$D394,0)/(VLOOKUP(AS$276,UI!$A$12:$O$51,VLOOKUP(AS$277,$B$276:$C$278,2,0),0)/1000)),"")</f>
        <v/>
      </c>
      <c r="AT394" s="145" t="str">
        <f>IFERROR(TRUNC(VLOOKUP($E394,'Container Panel'!$B$41:$Z$100,$D394,0)/(VLOOKUP(AT$276,UI!$A$12:$O$51,VLOOKUP(AT$277,$B$276:$C$278,2,0),0)/1000)),"")</f>
        <v/>
      </c>
      <c r="AU394" s="145" t="str">
        <f>IFERROR(TRUNC(VLOOKUP($E394,'Container Panel'!$B$41:$Z$100,$D394,0)/(VLOOKUP(AU$276,UI!$A$12:$O$51,VLOOKUP(AU$277,$B$276:$C$278,2,0),0)/1000)),"")</f>
        <v/>
      </c>
      <c r="AV394" s="145" t="str">
        <f>IFERROR(TRUNC(VLOOKUP($E394,'Container Panel'!$B$41:$Z$100,$D394,0)/(VLOOKUP(AV$276,UI!$A$12:$O$51,VLOOKUP(AV$277,$B$276:$C$278,2,0),0)/1000)),"")</f>
        <v/>
      </c>
      <c r="AW394" s="145" t="str">
        <f>IFERROR(TRUNC(VLOOKUP($E394,'Container Panel'!$B$41:$Z$100,$D394,0)/(VLOOKUP(AW$276,UI!$A$12:$O$51,VLOOKUP(AW$277,$B$276:$C$278,2,0),0)/1000)),"")</f>
        <v/>
      </c>
      <c r="AX394" s="145" t="str">
        <f>IFERROR(TRUNC(VLOOKUP($E394,'Container Panel'!$B$41:$Z$100,$D394,0)/(VLOOKUP(AX$276,UI!$A$12:$O$51,VLOOKUP(AX$277,$B$276:$C$278,2,0),0)/1000)),"")</f>
        <v/>
      </c>
      <c r="AY394" s="145" t="str">
        <f>IFERROR(TRUNC(VLOOKUP($E394,'Container Panel'!$B$41:$Z$100,$D394,0)/(VLOOKUP(AY$276,UI!$A$12:$O$51,VLOOKUP(AY$277,$B$276:$C$278,2,0),0)/1000)),"")</f>
        <v/>
      </c>
      <c r="AZ394" s="145" t="str">
        <f>IFERROR(TRUNC(VLOOKUP($E394,'Container Panel'!$B$41:$Z$100,$D394,0)/(VLOOKUP(AZ$276,UI!$A$12:$O$51,VLOOKUP(AZ$277,$B$276:$C$278,2,0),0)/1000)),"")</f>
        <v/>
      </c>
      <c r="BA394" s="145" t="str">
        <f>IFERROR(TRUNC(VLOOKUP($E394,'Container Panel'!$B$41:$Z$100,$D394,0)/(VLOOKUP(BA$276,UI!$A$12:$O$51,VLOOKUP(BA$277,$B$276:$C$278,2,0),0)/1000)),"")</f>
        <v/>
      </c>
      <c r="BB394" s="145" t="str">
        <f>IFERROR(TRUNC(VLOOKUP($E394,'Container Panel'!$B$41:$Z$100,$D394,0)/(VLOOKUP(BB$276,UI!$A$12:$O$51,VLOOKUP(BB$277,$B$276:$C$278,2,0),0)/1000)),"")</f>
        <v/>
      </c>
      <c r="BC394" s="145" t="str">
        <f>IFERROR(TRUNC(VLOOKUP($E394,'Container Panel'!$B$41:$Z$100,$D394,0)/(VLOOKUP(BC$276,UI!$A$12:$O$51,VLOOKUP(BC$277,$B$276:$C$278,2,0),0)/1000)),"")</f>
        <v/>
      </c>
      <c r="BD394" s="145" t="str">
        <f>IFERROR(TRUNC(VLOOKUP($E394,'Container Panel'!$B$41:$Z$100,$D394,0)/(VLOOKUP(BD$276,UI!$A$12:$O$51,VLOOKUP(BD$277,$B$276:$C$278,2,0),0)/1000)),"")</f>
        <v/>
      </c>
      <c r="BE394" s="145" t="str">
        <f>IFERROR(TRUNC(VLOOKUP($E394,'Container Panel'!$B$41:$Z$100,$D394,0)/(VLOOKUP(BE$276,UI!$A$12:$O$51,VLOOKUP(BE$277,$B$276:$C$278,2,0),0)/1000)),"")</f>
        <v/>
      </c>
      <c r="BF394" s="145" t="str">
        <f>IFERROR(TRUNC(VLOOKUP($E394,'Container Panel'!$B$41:$Z$100,$D394,0)/(VLOOKUP(BF$276,UI!$A$12:$O$51,VLOOKUP(BF$277,$B$276:$C$278,2,0),0)/1000)),"")</f>
        <v/>
      </c>
      <c r="BG394" s="145" t="str">
        <f>IFERROR(TRUNC(VLOOKUP($E394,'Container Panel'!$B$41:$Z$100,$D394,0)/(VLOOKUP(BG$276,UI!$A$12:$O$51,VLOOKUP(BG$277,$B$276:$C$278,2,0),0)/1000)),"")</f>
        <v/>
      </c>
      <c r="BH394" s="145" t="str">
        <f>IFERROR(TRUNC(VLOOKUP($E394,'Container Panel'!$B$41:$Z$100,$D394,0)/(VLOOKUP(BH$276,UI!$A$12:$O$51,VLOOKUP(BH$277,$B$276:$C$278,2,0),0)/1000)),"")</f>
        <v/>
      </c>
      <c r="BI394" s="145" t="str">
        <f>IFERROR(TRUNC(VLOOKUP($E394,'Container Panel'!$B$41:$Z$100,$D394,0)/(VLOOKUP(BI$276,UI!$A$12:$O$51,VLOOKUP(BI$277,$B$276:$C$278,2,0),0)/1000)),"")</f>
        <v/>
      </c>
      <c r="BJ394" s="145" t="str">
        <f>IFERROR(TRUNC(VLOOKUP($E394,'Container Panel'!$B$41:$Z$100,$D394,0)/(VLOOKUP(BJ$276,UI!$A$12:$O$51,VLOOKUP(BJ$277,$B$276:$C$278,2,0),0)/1000)),"")</f>
        <v/>
      </c>
      <c r="BK394" s="145" t="str">
        <f>IFERROR(TRUNC(VLOOKUP($E394,'Container Panel'!$B$41:$Z$100,$D394,0)/(VLOOKUP(BK$276,UI!$A$12:$O$51,VLOOKUP(BK$277,$B$276:$C$278,2,0),0)/1000)),"")</f>
        <v/>
      </c>
      <c r="BL394" s="145" t="str">
        <f>IFERROR(TRUNC(VLOOKUP($E394,'Container Panel'!$B$41:$Z$100,$D394,0)/(VLOOKUP(BL$276,UI!$A$12:$O$51,VLOOKUP(BL$277,$B$276:$C$278,2,0),0)/1000)),"")</f>
        <v/>
      </c>
      <c r="BM394" s="145" t="str">
        <f>IFERROR(TRUNC(VLOOKUP($E394,'Container Panel'!$B$41:$Z$100,$D394,0)/(VLOOKUP(BM$276,UI!$A$12:$O$51,VLOOKUP(BM$277,$B$276:$C$278,2,0),0)/1000)),"")</f>
        <v/>
      </c>
      <c r="BN394" s="145" t="str">
        <f>IFERROR(TRUNC(VLOOKUP($E394,'Container Panel'!$B$41:$Z$100,$D394,0)/(VLOOKUP(BN$276,UI!$A$12:$O$51,VLOOKUP(BN$277,$B$276:$C$278,2,0),0)/1000)),"")</f>
        <v/>
      </c>
      <c r="BO394" s="145" t="str">
        <f>IFERROR(TRUNC(VLOOKUP($E394,'Container Panel'!$B$41:$Z$100,$D394,0)/(VLOOKUP(BO$276,UI!$A$12:$O$51,VLOOKUP(BO$277,$B$276:$C$278,2,0),0)/1000)),"")</f>
        <v/>
      </c>
      <c r="BP394" s="145" t="str">
        <f>IFERROR(TRUNC(VLOOKUP($E394,'Container Panel'!$B$41:$Z$100,$D394,0)/(VLOOKUP(BP$276,UI!$A$12:$O$51,VLOOKUP(BP$277,$B$276:$C$278,2,0),0)/1000)),"")</f>
        <v/>
      </c>
      <c r="BQ394" s="145" t="str">
        <f>IFERROR(TRUNC(VLOOKUP($E394,'Container Panel'!$B$41:$Z$100,$D394,0)/(VLOOKUP(BQ$276,UI!$A$12:$O$51,VLOOKUP(BQ$277,$B$276:$C$278,2,0),0)/1000)),"")</f>
        <v/>
      </c>
      <c r="BR394" s="145" t="str">
        <f>IFERROR(TRUNC(VLOOKUP($E394,'Container Panel'!$B$41:$Z$100,$D394,0)/(VLOOKUP(BR$276,UI!$A$12:$O$51,VLOOKUP(BR$277,$B$276:$C$278,2,0),0)/1000)),"")</f>
        <v/>
      </c>
      <c r="BS394" s="145" t="str">
        <f>IFERROR(TRUNC(VLOOKUP($E394,'Container Panel'!$B$41:$Z$100,$D394,0)/(VLOOKUP(BS$276,UI!$A$12:$O$51,VLOOKUP(BS$277,$B$276:$C$278,2,0),0)/1000)),"")</f>
        <v/>
      </c>
      <c r="BT394" s="145" t="str">
        <f>IFERROR(TRUNC(VLOOKUP($E394,'Container Panel'!$B$41:$Z$100,$D394,0)/(VLOOKUP(BT$276,UI!$A$12:$O$51,VLOOKUP(BT$277,$B$276:$C$278,2,0),0)/1000)),"")</f>
        <v/>
      </c>
      <c r="BU394" s="145" t="str">
        <f>IFERROR(TRUNC(VLOOKUP($E394,'Container Panel'!$B$41:$Z$100,$D394,0)/(VLOOKUP(BU$276,UI!$A$12:$O$51,VLOOKUP(BU$277,$B$276:$C$278,2,0),0)/1000)),"")</f>
        <v/>
      </c>
      <c r="BV394" s="145" t="str">
        <f>IFERROR(TRUNC(VLOOKUP($E394,'Container Panel'!$B$41:$Z$100,$D394,0)/(VLOOKUP(BV$276,UI!$A$12:$O$51,VLOOKUP(BV$277,$B$276:$C$278,2,0),0)/1000)),"")</f>
        <v/>
      </c>
      <c r="BW394" s="145" t="str">
        <f>IFERROR(TRUNC(VLOOKUP($E394,'Container Panel'!$B$41:$Z$100,$D394,0)/(VLOOKUP(BW$276,UI!$A$12:$O$51,VLOOKUP(BW$277,$B$276:$C$278,2,0),0)/1000)),"")</f>
        <v/>
      </c>
      <c r="BX394" s="145" t="str">
        <f>IFERROR(TRUNC(VLOOKUP($E394,'Container Panel'!$B$41:$Z$100,$D394,0)/(VLOOKUP(BX$276,UI!$A$12:$O$51,VLOOKUP(BX$277,$B$276:$C$278,2,0),0)/1000)),"")</f>
        <v/>
      </c>
      <c r="BY394" s="145" t="str">
        <f>IFERROR(TRUNC(VLOOKUP($E394,'Container Panel'!$B$41:$Z$100,$D394,0)/(VLOOKUP(BY$276,UI!$A$12:$O$51,VLOOKUP(BY$277,$B$276:$C$278,2,0),0)/1000)),"")</f>
        <v/>
      </c>
      <c r="BZ394" s="145" t="str">
        <f>IFERROR(TRUNC(VLOOKUP($E394,'Container Panel'!$B$41:$Z$100,$D394,0)/(VLOOKUP(BZ$276,UI!$A$12:$O$51,VLOOKUP(BZ$277,$B$276:$C$278,2,0),0)/1000)),"")</f>
        <v/>
      </c>
      <c r="CA394" s="145" t="str">
        <f>IFERROR(TRUNC(VLOOKUP($E394,'Container Panel'!$B$41:$Z$100,$D394,0)/(VLOOKUP(CA$276,UI!$A$12:$O$51,VLOOKUP(CA$277,$B$276:$C$278,2,0),0)/1000)),"")</f>
        <v/>
      </c>
      <c r="CB394" s="145" t="str">
        <f>IFERROR(TRUNC(VLOOKUP($E394,'Container Panel'!$B$41:$Z$100,$D394,0)/(VLOOKUP(CB$276,UI!$A$12:$O$51,VLOOKUP(CB$277,$B$276:$C$278,2,0),0)/1000)),"")</f>
        <v/>
      </c>
      <c r="CC394" s="145" t="str">
        <f>IFERROR(TRUNC(VLOOKUP($E394,'Container Panel'!$B$41:$Z$100,$D394,0)/(VLOOKUP(CC$276,UI!$A$12:$O$51,VLOOKUP(CC$277,$B$276:$C$278,2,0),0)/1000)),"")</f>
        <v/>
      </c>
      <c r="CD394" s="145" t="str">
        <f>IFERROR(TRUNC(VLOOKUP($E394,'Container Panel'!$B$41:$Z$100,$D394,0)/(VLOOKUP(CD$276,UI!$A$12:$O$51,VLOOKUP(CD$277,$B$276:$C$278,2,0),0)/1000)),"")</f>
        <v/>
      </c>
      <c r="CE394" s="145" t="str">
        <f>IFERROR(TRUNC(VLOOKUP($E394,'Container Panel'!$B$41:$Z$100,$D394,0)/(VLOOKUP(CE$276,UI!$A$12:$O$51,VLOOKUP(CE$277,$B$276:$C$278,2,0),0)/1000)),"")</f>
        <v/>
      </c>
      <c r="CF394" s="145" t="str">
        <f>IFERROR(TRUNC(VLOOKUP($E394,'Container Panel'!$B$41:$Z$100,$D394,0)/(VLOOKUP(CF$276,UI!$A$12:$O$51,VLOOKUP(CF$277,$B$276:$C$278,2,0),0)/1000)),"")</f>
        <v/>
      </c>
      <c r="CG394" s="145" t="str">
        <f>IFERROR(TRUNC(VLOOKUP($E394,'Container Panel'!$B$41:$Z$100,$D394,0)/(VLOOKUP(CG$276,UI!$A$12:$O$51,VLOOKUP(CG$277,$B$276:$C$278,2,0),0)/1000)),"")</f>
        <v/>
      </c>
      <c r="CH394" s="145" t="str">
        <f>IFERROR(TRUNC(VLOOKUP($E394,'Container Panel'!$B$41:$Z$100,$D394,0)/(VLOOKUP(CH$276,UI!$A$12:$O$51,VLOOKUP(CH$277,$B$276:$C$278,2,0),0)/1000)),"")</f>
        <v/>
      </c>
      <c r="CI394" s="145" t="str">
        <f>IFERROR(TRUNC(VLOOKUP($E394,'Container Panel'!$B$41:$Z$100,$D394,0)/(VLOOKUP(CI$276,UI!$A$12:$O$51,VLOOKUP(CI$277,$B$276:$C$278,2,0),0)/1000)),"")</f>
        <v/>
      </c>
      <c r="CJ394" s="145" t="str">
        <f>IFERROR(TRUNC(VLOOKUP($E394,'Container Panel'!$B$41:$Z$100,$D394,0)/(VLOOKUP(CJ$276,UI!$A$12:$O$51,VLOOKUP(CJ$277,$B$276:$C$278,2,0),0)/1000)),"")</f>
        <v/>
      </c>
      <c r="CK394" s="145" t="str">
        <f>IFERROR(TRUNC(VLOOKUP($E394,'Container Panel'!$B$41:$Z$100,$D394,0)/(VLOOKUP(CK$276,UI!$A$12:$O$51,VLOOKUP(CK$277,$B$276:$C$278,2,0),0)/1000)),"")</f>
        <v/>
      </c>
      <c r="CL394" s="145" t="str">
        <f>IFERROR(TRUNC(VLOOKUP($E394,'Container Panel'!$B$41:$Z$100,$D394,0)/(VLOOKUP(CL$276,UI!$A$12:$O$51,VLOOKUP(CL$277,$B$276:$C$278,2,0),0)/1000)),"")</f>
        <v/>
      </c>
      <c r="CM394" s="145" t="str">
        <f>IFERROR(TRUNC(VLOOKUP($E394,'Container Panel'!$B$41:$Z$100,$D394,0)/(VLOOKUP(CM$276,UI!$A$12:$O$51,VLOOKUP(CM$277,$B$276:$C$278,2,0),0)/1000)),"")</f>
        <v/>
      </c>
      <c r="CN394" s="145" t="str">
        <f>IFERROR(TRUNC(VLOOKUP($E394,'Container Panel'!$B$41:$Z$100,$D394,0)/(VLOOKUP(CN$276,UI!$A$12:$O$51,VLOOKUP(CN$277,$B$276:$C$278,2,0),0)/1000)),"")</f>
        <v/>
      </c>
      <c r="CO394" s="145" t="str">
        <f>IFERROR(TRUNC(VLOOKUP($E394,'Container Panel'!$B$41:$Z$100,$D394,0)/(VLOOKUP(CO$276,UI!$A$12:$O$51,VLOOKUP(CO$277,$B$276:$C$278,2,0),0)/1000)),"")</f>
        <v/>
      </c>
      <c r="CP394" s="145" t="str">
        <f>IFERROR(TRUNC(VLOOKUP($E394,'Container Panel'!$B$41:$Z$100,$D394,0)/(VLOOKUP(CP$276,UI!$A$12:$O$51,VLOOKUP(CP$277,$B$276:$C$278,2,0),0)/1000)),"")</f>
        <v/>
      </c>
      <c r="CQ394" s="145" t="str">
        <f>IFERROR(TRUNC(VLOOKUP($E394,'Container Panel'!$B$41:$Z$100,$D394,0)/(VLOOKUP(CQ$276,UI!$A$12:$O$51,VLOOKUP(CQ$277,$B$276:$C$278,2,0),0)/1000)),"")</f>
        <v/>
      </c>
      <c r="CR394" s="145" t="str">
        <f>IFERROR(TRUNC(VLOOKUP($E394,'Container Panel'!$B$41:$Z$100,$D394,0)/(VLOOKUP(CR$276,UI!$A$12:$O$51,VLOOKUP(CR$277,$B$276:$C$278,2,0),0)/1000)),"")</f>
        <v/>
      </c>
      <c r="CS394" s="145" t="str">
        <f>IFERROR(TRUNC(VLOOKUP($E394,'Container Panel'!$B$41:$Z$100,$D394,0)/(VLOOKUP(CS$276,UI!$A$12:$O$51,VLOOKUP(CS$277,$B$276:$C$278,2,0),0)/1000)),"")</f>
        <v/>
      </c>
      <c r="CT394" s="145" t="str">
        <f>IFERROR(TRUNC(VLOOKUP($E394,'Container Panel'!$B$41:$Z$100,$D394,0)/(VLOOKUP(CT$276,UI!$A$12:$O$51,VLOOKUP(CT$277,$B$276:$C$278,2,0),0)/1000)),"")</f>
        <v/>
      </c>
      <c r="CU394" s="145" t="str">
        <f>IFERROR(TRUNC(VLOOKUP($E394,'Container Panel'!$B$41:$Z$100,$D394,0)/(VLOOKUP(CU$276,UI!$A$12:$O$51,VLOOKUP(CU$277,$B$276:$C$278,2,0),0)/1000)),"")</f>
        <v/>
      </c>
      <c r="CV394" s="145" t="str">
        <f>IFERROR(TRUNC(VLOOKUP($E394,'Container Panel'!$B$41:$Z$100,$D394,0)/(VLOOKUP(CV$276,UI!$A$12:$O$51,VLOOKUP(CV$277,$B$276:$C$278,2,0),0)/1000)),"")</f>
        <v/>
      </c>
      <c r="CW394" s="145" t="str">
        <f>IFERROR(TRUNC(VLOOKUP($E394,'Container Panel'!$B$41:$Z$100,$D394,0)/(VLOOKUP(CW$276,UI!$A$12:$O$51,VLOOKUP(CW$277,$B$276:$C$278,2,0),0)/1000)),"")</f>
        <v/>
      </c>
      <c r="CX394" s="145" t="str">
        <f>IFERROR(TRUNC(VLOOKUP($E394,'Container Panel'!$B$41:$Z$100,$D394,0)/(VLOOKUP(CX$276,UI!$A$12:$O$51,VLOOKUP(CX$277,$B$276:$C$278,2,0),0)/1000)),"")</f>
        <v/>
      </c>
      <c r="CY394" s="145" t="str">
        <f>IFERROR(TRUNC(VLOOKUP($E394,'Container Panel'!$B$41:$Z$100,$D394,0)/(VLOOKUP(CY$276,UI!$A$12:$O$51,VLOOKUP(CY$277,$B$276:$C$278,2,0),0)/1000)),"")</f>
        <v/>
      </c>
      <c r="CZ394" s="145" t="str">
        <f>IFERROR(TRUNC(VLOOKUP($E394,'Container Panel'!$B$41:$Z$100,$D394,0)/(VLOOKUP(CZ$276,UI!$A$12:$O$51,VLOOKUP(CZ$277,$B$276:$C$278,2,0),0)/1000)),"")</f>
        <v/>
      </c>
      <c r="DA394" s="145" t="str">
        <f>IFERROR(TRUNC(VLOOKUP($E394,'Container Panel'!$B$41:$Z$100,$D394,0)/(VLOOKUP(DA$276,UI!$A$12:$O$51,VLOOKUP(DA$277,$B$276:$C$278,2,0),0)/1000)),"")</f>
        <v/>
      </c>
      <c r="DB394" s="145" t="str">
        <f>IFERROR(TRUNC(VLOOKUP($E394,'Container Panel'!$B$41:$Z$100,$D394,0)/(VLOOKUP(DB$276,UI!$A$12:$O$51,VLOOKUP(DB$277,$B$276:$C$278,2,0),0)/1000)),"")</f>
        <v/>
      </c>
      <c r="DC394" s="145" t="str">
        <f>IFERROR(TRUNC(VLOOKUP($E394,'Container Panel'!$B$41:$Z$100,$D394,0)/(VLOOKUP(DC$276,UI!$A$12:$O$51,VLOOKUP(DC$277,$B$276:$C$278,2,0),0)/1000)),"")</f>
        <v/>
      </c>
      <c r="DD394" s="145" t="str">
        <f>IFERROR(TRUNC(VLOOKUP($E394,'Container Panel'!$B$41:$Z$100,$D394,0)/(VLOOKUP(DD$276,UI!$A$12:$O$51,VLOOKUP(DD$277,$B$276:$C$278,2,0),0)/1000)),"")</f>
        <v/>
      </c>
      <c r="DE394" s="145" t="str">
        <f>IFERROR(TRUNC(VLOOKUP($E394,'Container Panel'!$B$41:$Z$100,$D394,0)/(VLOOKUP(DE$276,UI!$A$12:$O$51,VLOOKUP(DE$277,$B$276:$C$278,2,0),0)/1000)),"")</f>
        <v/>
      </c>
      <c r="DF394" s="145" t="str">
        <f>IFERROR(TRUNC(VLOOKUP($E394,'Container Panel'!$B$41:$Z$100,$D394,0)/(VLOOKUP(DF$276,UI!$A$12:$O$51,VLOOKUP(DF$277,$B$276:$C$278,2,0),0)/1000)),"")</f>
        <v/>
      </c>
      <c r="DG394" s="145" t="str">
        <f>IFERROR(TRUNC(VLOOKUP($E394,'Container Panel'!$B$41:$Z$100,$D394,0)/(VLOOKUP(DG$276,UI!$A$12:$O$51,VLOOKUP(DG$277,$B$276:$C$278,2,0),0)/1000)),"")</f>
        <v/>
      </c>
      <c r="DH394" s="145" t="str">
        <f>IFERROR(TRUNC(VLOOKUP($E394,'Container Panel'!$B$41:$Z$100,$D394,0)/(VLOOKUP(DH$276,UI!$A$12:$O$51,VLOOKUP(DH$277,$B$276:$C$278,2,0),0)/1000)),"")</f>
        <v/>
      </c>
      <c r="DI394" s="145" t="str">
        <f>IFERROR(TRUNC(VLOOKUP($E394,'Container Panel'!$B$41:$Z$100,$D394,0)/(VLOOKUP(DI$276,UI!$A$12:$O$51,VLOOKUP(DI$277,$B$276:$C$278,2,0),0)/1000)),"")</f>
        <v/>
      </c>
      <c r="DJ394" s="145" t="str">
        <f>IFERROR(TRUNC(VLOOKUP($E394,'Container Panel'!$B$41:$Z$100,$D394,0)/(VLOOKUP(DJ$276,UI!$A$12:$O$51,VLOOKUP(DJ$277,$B$276:$C$278,2,0),0)/1000)),"")</f>
        <v/>
      </c>
      <c r="DK394" s="145" t="str">
        <f>IFERROR(TRUNC(VLOOKUP($E394,'Container Panel'!$B$41:$Z$100,$D394,0)/(VLOOKUP(DK$276,UI!$A$12:$O$51,VLOOKUP(DK$277,$B$276:$C$278,2,0),0)/1000)),"")</f>
        <v/>
      </c>
      <c r="DL394" s="145" t="str">
        <f>IFERROR(TRUNC(VLOOKUP($E394,'Container Panel'!$B$41:$Z$100,$D394,0)/(VLOOKUP(DL$276,UI!$A$12:$O$51,VLOOKUP(DL$277,$B$276:$C$278,2,0),0)/1000)),"")</f>
        <v/>
      </c>
      <c r="DM394" s="145" t="str">
        <f>IFERROR(TRUNC(VLOOKUP($E394,'Container Panel'!$B$41:$Z$100,$D394,0)/(VLOOKUP(DM$276,UI!$A$12:$O$51,VLOOKUP(DM$277,$B$276:$C$278,2,0),0)/1000)),"")</f>
        <v/>
      </c>
      <c r="DN394" s="145" t="str">
        <f>IFERROR(TRUNC(VLOOKUP($E394,'Container Panel'!$B$41:$Z$100,$D394,0)/(VLOOKUP(DN$276,UI!$A$12:$O$51,VLOOKUP(DN$277,$B$276:$C$278,2,0),0)/1000)),"")</f>
        <v/>
      </c>
      <c r="DO394" s="145" t="str">
        <f>IFERROR(TRUNC(VLOOKUP($E394,'Container Panel'!$B$41:$Z$100,$D394,0)/(VLOOKUP(DO$276,UI!$A$12:$O$51,VLOOKUP(DO$277,$B$276:$C$278,2,0),0)/1000)),"")</f>
        <v/>
      </c>
      <c r="DP394" s="145" t="str">
        <f>IFERROR(TRUNC(VLOOKUP($E394,'Container Panel'!$B$41:$Z$100,$D394,0)/(VLOOKUP(DP$276,UI!$A$12:$O$51,VLOOKUP(DP$277,$B$276:$C$278,2,0),0)/1000)),"")</f>
        <v/>
      </c>
      <c r="DQ394" s="145" t="str">
        <f>IFERROR(TRUNC(VLOOKUP($E394,'Container Panel'!$B$41:$Z$100,$D394,0)/(VLOOKUP(DQ$276,UI!$A$12:$O$51,VLOOKUP(DQ$277,$B$276:$C$278,2,0),0)/1000)),"")</f>
        <v/>
      </c>
      <c r="DR394" s="145" t="str">
        <f>IFERROR(TRUNC(VLOOKUP($E394,'Container Panel'!$B$41:$Z$100,$D394,0)/(VLOOKUP(DR$276,UI!$A$12:$O$51,VLOOKUP(DR$277,$B$276:$C$278,2,0),0)/1000)),"")</f>
        <v/>
      </c>
      <c r="DS394" s="145" t="str">
        <f>IFERROR(TRUNC(VLOOKUP($E394,'Container Panel'!$B$41:$Z$100,$D394,0)/(VLOOKUP(DS$276,UI!$A$12:$O$51,VLOOKUP(DS$277,$B$276:$C$278,2,0),0)/1000)),"")</f>
        <v/>
      </c>
      <c r="DT394" s="145" t="str">
        <f>IFERROR(TRUNC(VLOOKUP($E394,'Container Panel'!$B$41:$Z$100,$D394,0)/(VLOOKUP(DT$276,UI!$A$12:$O$51,VLOOKUP(DT$277,$B$276:$C$278,2,0),0)/1000)),"")</f>
        <v/>
      </c>
      <c r="DU394" s="145" t="str">
        <f>IFERROR(TRUNC(VLOOKUP($E394,'Container Panel'!$B$41:$Z$100,$D394,0)/(VLOOKUP(DU$276,UI!$A$12:$O$51,VLOOKUP(DU$277,$B$276:$C$278,2,0),0)/1000)),"")</f>
        <v/>
      </c>
      <c r="DV394" s="145" t="str">
        <f>IFERROR(TRUNC(VLOOKUP($E394,'Container Panel'!$B$41:$Z$100,$D394,0)/(VLOOKUP(DV$276,UI!$A$12:$O$51,VLOOKUP(DV$277,$B$276:$C$278,2,0),0)/1000)),"")</f>
        <v/>
      </c>
      <c r="DW394" s="145" t="str">
        <f>IFERROR(TRUNC(VLOOKUP($E394,'Container Panel'!$B$41:$Z$100,$D394,0)/(VLOOKUP(DW$276,UI!$A$12:$O$51,VLOOKUP(DW$277,$B$276:$C$278,2,0),0)/1000)),"")</f>
        <v/>
      </c>
      <c r="DX394" s="145" t="str">
        <f>IFERROR(TRUNC(VLOOKUP($E394,'Container Panel'!$B$41:$Z$100,$D394,0)/(VLOOKUP(DX$276,UI!$A$12:$O$51,VLOOKUP(DX$277,$B$276:$C$278,2,0),0)/1000)),"")</f>
        <v/>
      </c>
      <c r="DY394" s="145" t="str">
        <f>IFERROR(TRUNC(VLOOKUP($E394,'Container Panel'!$B$41:$Z$100,$D394,0)/(VLOOKUP(DY$276,UI!$A$12:$O$51,VLOOKUP(DY$277,$B$276:$C$278,2,0),0)/1000)),"")</f>
        <v/>
      </c>
      <c r="DZ394" s="145" t="str">
        <f>IFERROR(TRUNC(VLOOKUP($E394,'Container Panel'!$B$41:$Z$100,$D394,0)/(VLOOKUP(DZ$276,UI!$A$12:$O$51,VLOOKUP(DZ$277,$B$276:$C$278,2,0),0)/1000)),"")</f>
        <v/>
      </c>
      <c r="EA394" s="145" t="str">
        <f>IFERROR(TRUNC(VLOOKUP($E394,'Container Panel'!$B$41:$Z$100,$D394,0)/(VLOOKUP(EA$276,UI!$A$12:$O$51,VLOOKUP(EA$277,$B$276:$C$278,2,0),0)/1000)),"")</f>
        <v/>
      </c>
      <c r="EB394" s="145" t="str">
        <f>IFERROR(TRUNC(VLOOKUP($E394,'Container Panel'!$B$41:$Z$100,$D394,0)/(VLOOKUP(EB$276,UI!$A$12:$O$51,VLOOKUP(EB$277,$B$276:$C$278,2,0),0)/1000)),"")</f>
        <v/>
      </c>
      <c r="EC394" s="145" t="str">
        <f>IFERROR(TRUNC(VLOOKUP($E394,'Container Panel'!$B$41:$Z$100,$D394,0)/(VLOOKUP(EC$276,UI!$A$12:$O$51,VLOOKUP(EC$277,$B$276:$C$278,2,0),0)/1000)),"")</f>
        <v/>
      </c>
      <c r="ED394" s="145" t="str">
        <f>IFERROR(TRUNC(VLOOKUP($E394,'Container Panel'!$B$41:$Z$100,$D394,0)/(VLOOKUP(ED$276,UI!$A$12:$O$51,VLOOKUP(ED$277,$B$276:$C$278,2,0),0)/1000)),"")</f>
        <v/>
      </c>
      <c r="EE394" s="145" t="str">
        <f>IFERROR(TRUNC(VLOOKUP($E394,'Container Panel'!$B$41:$Z$100,$D394,0)/(VLOOKUP(EE$276,UI!$A$12:$O$51,VLOOKUP(EE$277,$B$276:$C$278,2,0),0)/1000)),"")</f>
        <v/>
      </c>
      <c r="EF394" s="145" t="str">
        <f>IFERROR(TRUNC(VLOOKUP($E394,'Container Panel'!$B$41:$Z$100,$D394,0)/(VLOOKUP(EF$276,UI!$A$12:$O$51,VLOOKUP(EF$277,$B$276:$C$278,2,0),0)/1000)),"")</f>
        <v/>
      </c>
      <c r="EG394" s="145" t="str">
        <f>IFERROR(TRUNC(VLOOKUP($E394,'Container Panel'!$B$41:$Z$100,$D394,0)/(VLOOKUP(EG$276,UI!$A$12:$O$51,VLOOKUP(EG$277,$B$276:$C$278,2,0),0)/1000)),"")</f>
        <v/>
      </c>
      <c r="EH394" s="145" t="str">
        <f>IFERROR(TRUNC(VLOOKUP($E394,'Container Panel'!$B$41:$Z$100,$D394,0)/(VLOOKUP(EH$276,UI!$A$12:$O$51,VLOOKUP(EH$277,$B$276:$C$278,2,0),0)/1000)),"")</f>
        <v/>
      </c>
      <c r="EI394" s="145" t="str">
        <f>IFERROR(TRUNC(VLOOKUP($E394,'Container Panel'!$B$41:$Z$100,$D394,0)/(VLOOKUP(EI$276,UI!$A$12:$O$51,VLOOKUP(EI$277,$B$276:$C$278,2,0),0)/1000)),"")</f>
        <v/>
      </c>
      <c r="EJ394" s="145" t="str">
        <f>IFERROR(TRUNC(VLOOKUP($E394,'Container Panel'!$B$41:$Z$100,$D394,0)/(VLOOKUP(EJ$276,UI!$A$12:$O$51,VLOOKUP(EJ$277,$B$276:$C$278,2,0),0)/1000)),"")</f>
        <v/>
      </c>
      <c r="EK394" s="145" t="str">
        <f>IFERROR(TRUNC(VLOOKUP($E394,'Container Panel'!$B$41:$Z$100,$D394,0)/(VLOOKUP(EK$276,UI!$A$12:$O$51,VLOOKUP(EK$277,$B$276:$C$278,2,0),0)/1000)),"")</f>
        <v/>
      </c>
      <c r="EL394" s="145" t="str">
        <f>IFERROR(TRUNC(VLOOKUP($E394,'Container Panel'!$B$41:$Z$100,$D394,0)/(VLOOKUP(EL$276,UI!$A$12:$O$51,VLOOKUP(EL$277,$B$276:$C$278,2,0),0)/1000)),"")</f>
        <v/>
      </c>
      <c r="EM394" s="145" t="str">
        <f>IFERROR(TRUNC(VLOOKUP($E394,'Container Panel'!$B$41:$Z$100,$D394,0)/(VLOOKUP(EM$276,UI!$A$12:$O$51,VLOOKUP(EM$277,$B$276:$C$278,2,0),0)/1000)),"")</f>
        <v/>
      </c>
      <c r="EN394" s="145" t="str">
        <f>IFERROR(TRUNC(VLOOKUP($E394,'Container Panel'!$B$41:$Z$100,$D394,0)/(VLOOKUP(EN$276,UI!$A$12:$O$51,VLOOKUP(EN$277,$B$276:$C$278,2,0),0)/1000)),"")</f>
        <v/>
      </c>
      <c r="EO394" s="145" t="str">
        <f>IFERROR(TRUNC(VLOOKUP($E394,'Container Panel'!$B$41:$Z$100,$D394,0)/(VLOOKUP(EO$276,UI!$A$12:$O$51,VLOOKUP(EO$277,$B$276:$C$278,2,0),0)/1000)),"")</f>
        <v/>
      </c>
      <c r="EP394" s="145" t="str">
        <f>IFERROR(TRUNC(VLOOKUP($E394,'Container Panel'!$B$41:$Z$100,$D394,0)/(VLOOKUP(EP$276,UI!$A$12:$O$51,VLOOKUP(EP$277,$B$276:$C$278,2,0),0)/1000)),"")</f>
        <v/>
      </c>
      <c r="EQ394" s="145" t="str">
        <f>IFERROR(TRUNC(VLOOKUP($E394,'Container Panel'!$B$41:$Z$100,$D394,0)/(VLOOKUP(EQ$276,UI!$A$12:$O$51,VLOOKUP(EQ$277,$B$276:$C$278,2,0),0)/1000)),"")</f>
        <v/>
      </c>
      <c r="ER394" s="145" t="str">
        <f>IFERROR(TRUNC(VLOOKUP($E394,'Container Panel'!$B$41:$Z$100,$D394,0)/(VLOOKUP(ER$276,UI!$A$12:$O$51,VLOOKUP(ER$277,$B$276:$C$278,2,0),0)/1000)),"")</f>
        <v/>
      </c>
      <c r="ES394" s="145" t="str">
        <f>IFERROR(TRUNC(VLOOKUP($E394,'Container Panel'!$B$41:$Z$100,$D394,0)/(VLOOKUP(ES$276,UI!$A$12:$O$51,VLOOKUP(ES$277,$B$276:$C$278,2,0),0)/1000)),"")</f>
        <v/>
      </c>
      <c r="ET394" s="145" t="str">
        <f>IFERROR(TRUNC(VLOOKUP($E394,'Container Panel'!$B$41:$Z$100,$D394,0)/(VLOOKUP(ET$276,UI!$A$12:$O$51,VLOOKUP(ET$277,$B$276:$C$278,2,0),0)/1000)),"")</f>
        <v/>
      </c>
      <c r="EU394" s="145" t="str">
        <f>IFERROR(TRUNC(VLOOKUP($E394,'Container Panel'!$B$41:$Z$100,$D394,0)/(VLOOKUP(EU$276,UI!$A$12:$O$51,VLOOKUP(EU$277,$B$276:$C$278,2,0),0)/1000)),"")</f>
        <v/>
      </c>
      <c r="EV394" s="145" t="str">
        <f>IFERROR(TRUNC(VLOOKUP($E394,'Container Panel'!$B$41:$Z$100,$D394,0)/(VLOOKUP(EV$276,UI!$A$12:$O$51,VLOOKUP(EV$277,$B$276:$C$278,2,0),0)/1000)),"")</f>
        <v/>
      </c>
      <c r="EW394" s="145" t="str">
        <f>IFERROR(TRUNC(VLOOKUP($E394,'Container Panel'!$B$41:$Z$100,$D394,0)/(VLOOKUP(EW$276,UI!$A$12:$O$51,VLOOKUP(EW$277,$B$276:$C$278,2,0),0)/1000)),"")</f>
        <v/>
      </c>
      <c r="EX394" s="145" t="str">
        <f>IFERROR(TRUNC(VLOOKUP($E394,'Container Panel'!$B$41:$Z$100,$D394,0)/(VLOOKUP(EX$276,UI!$A$12:$O$51,VLOOKUP(EX$277,$B$276:$C$278,2,0),0)/1000)),"")</f>
        <v/>
      </c>
      <c r="EY394" s="145" t="str">
        <f>IFERROR(TRUNC(VLOOKUP($E394,'Container Panel'!$B$41:$Z$100,$D394,0)/(VLOOKUP(EY$276,UI!$A$12:$O$51,VLOOKUP(EY$277,$B$276:$C$278,2,0),0)/1000)),"")</f>
        <v/>
      </c>
      <c r="EZ394" s="145" t="str">
        <f>IFERROR(TRUNC(VLOOKUP($E394,'Container Panel'!$B$41:$Z$100,$D394,0)/(VLOOKUP(EZ$276,UI!$A$12:$O$51,VLOOKUP(EZ$277,$B$276:$C$278,2,0),0)/1000)),"")</f>
        <v/>
      </c>
      <c r="FA394" s="145" t="str">
        <f>IFERROR(TRUNC(VLOOKUP($E394,'Container Panel'!$B$41:$Z$100,$D394,0)/(VLOOKUP(FA$276,UI!$A$12:$O$51,VLOOKUP(FA$277,$B$276:$C$278,2,0),0)/1000)),"")</f>
        <v/>
      </c>
      <c r="FB394" s="145" t="str">
        <f>IFERROR(TRUNC(VLOOKUP($E394,'Container Panel'!$B$41:$Z$100,$D394,0)/(VLOOKUP(FB$276,UI!$A$12:$O$51,VLOOKUP(FB$277,$B$276:$C$278,2,0),0)/1000)),"")</f>
        <v/>
      </c>
      <c r="FC394" s="145" t="str">
        <f>IFERROR(TRUNC(VLOOKUP($E394,'Container Panel'!$B$41:$Z$100,$D394,0)/(VLOOKUP(FC$276,UI!$A$12:$O$51,VLOOKUP(FC$277,$B$276:$C$278,2,0),0)/1000)),"")</f>
        <v/>
      </c>
      <c r="FD394" s="145" t="str">
        <f>IFERROR(TRUNC(VLOOKUP($E394,'Container Panel'!$B$41:$Z$100,$D394,0)/(VLOOKUP(FD$276,UI!$A$12:$O$51,VLOOKUP(FD$277,$B$276:$C$278,2,0),0)/1000)),"")</f>
        <v/>
      </c>
      <c r="FE394" s="145" t="str">
        <f>IFERROR(TRUNC(VLOOKUP($E394,'Container Panel'!$B$41:$Z$100,$D394,0)/(VLOOKUP(FE$276,UI!$A$12:$O$51,VLOOKUP(FE$277,$B$276:$C$278,2,0),0)/1000)),"")</f>
        <v/>
      </c>
      <c r="FF394" s="145" t="str">
        <f>IFERROR(TRUNC(VLOOKUP($E394,'Container Panel'!$B$41:$Z$100,$D394,0)/(VLOOKUP(FF$276,UI!$A$12:$O$51,VLOOKUP(FF$277,$B$276:$C$278,2,0),0)/1000)),"")</f>
        <v/>
      </c>
      <c r="FG394" s="145" t="str">
        <f>IFERROR(TRUNC(VLOOKUP($E394,'Container Panel'!$B$41:$Z$100,$D394,0)/(VLOOKUP(FG$276,UI!$A$12:$O$51,VLOOKUP(FG$277,$B$276:$C$278,2,0),0)/1000)),"")</f>
        <v/>
      </c>
      <c r="FH394" s="145" t="str">
        <f>IFERROR(TRUNC(VLOOKUP($E394,'Container Panel'!$B$41:$Z$100,$D394,0)/(VLOOKUP(FH$276,UI!$A$12:$O$51,VLOOKUP(FH$277,$B$276:$C$278,2,0),0)/1000)),"")</f>
        <v/>
      </c>
      <c r="FI394" s="145" t="str">
        <f>IFERROR(TRUNC(VLOOKUP($E394,'Container Panel'!$B$41:$Z$100,$D394,0)/(VLOOKUP(FI$276,UI!$A$12:$O$51,VLOOKUP(FI$277,$B$276:$C$278,2,0),0)/1000)),"")</f>
        <v/>
      </c>
      <c r="FJ394" s="145" t="str">
        <f>IFERROR(TRUNC(VLOOKUP($E394,'Container Panel'!$B$41:$Z$100,$D394,0)/(VLOOKUP(FJ$276,UI!$A$12:$O$51,VLOOKUP(FJ$277,$B$276:$C$278,2,0),0)/1000)),"")</f>
        <v/>
      </c>
      <c r="FK394" s="145" t="str">
        <f>IFERROR(TRUNC(VLOOKUP($E394,'Container Panel'!$B$41:$Z$100,$D394,0)/(VLOOKUP(FK$276,UI!$A$12:$O$51,VLOOKUP(FK$277,$B$276:$C$278,2,0),0)/1000)),"")</f>
        <v/>
      </c>
      <c r="FL394" s="145" t="str">
        <f>IFERROR(TRUNC(VLOOKUP($E394,'Container Panel'!$B$41:$Z$100,$D394,0)/(VLOOKUP(FL$276,UI!$A$12:$O$51,VLOOKUP(FL$277,$B$276:$C$278,2,0),0)/1000)),"")</f>
        <v/>
      </c>
      <c r="FM394" s="145" t="str">
        <f>IFERROR(TRUNC(VLOOKUP($E394,'Container Panel'!$B$41:$Z$100,$D394,0)/(VLOOKUP(FM$276,UI!$A$12:$O$51,VLOOKUP(FM$277,$B$276:$C$278,2,0),0)/1000)),"")</f>
        <v/>
      </c>
      <c r="FN394" s="145" t="str">
        <f>IFERROR(TRUNC(VLOOKUP($E394,'Container Panel'!$B$41:$Z$100,$D394,0)/(VLOOKUP(FN$276,UI!$A$12:$O$51,VLOOKUP(FN$277,$B$276:$C$278,2,0),0)/1000)),"")</f>
        <v/>
      </c>
      <c r="FO394" s="145" t="str">
        <f>IFERROR(TRUNC(VLOOKUP($E394,'Container Panel'!$B$41:$Z$100,$D394,0)/(VLOOKUP(FO$276,UI!$A$12:$O$51,VLOOKUP(FO$277,$B$276:$C$278,2,0),0)/1000)),"")</f>
        <v/>
      </c>
      <c r="FP394" s="145" t="str">
        <f>IFERROR(TRUNC(VLOOKUP($E394,'Container Panel'!$B$41:$Z$100,$D394,0)/(VLOOKUP(FP$276,UI!$A$12:$O$51,VLOOKUP(FP$277,$B$276:$C$278,2,0),0)/1000)),"")</f>
        <v/>
      </c>
      <c r="FQ394" s="145" t="str">
        <f>IFERROR(TRUNC(VLOOKUP($E394,'Container Panel'!$B$41:$Z$100,$D394,0)/(VLOOKUP(FQ$276,UI!$A$12:$O$51,VLOOKUP(FQ$277,$B$276:$C$278,2,0),0)/1000)),"")</f>
        <v/>
      </c>
      <c r="FR394" s="145" t="str">
        <f>IFERROR(TRUNC(VLOOKUP($E394,'Container Panel'!$B$41:$Z$100,$D394,0)/(VLOOKUP(FR$276,UI!$A$12:$O$51,VLOOKUP(FR$277,$B$276:$C$278,2,0),0)/1000)),"")</f>
        <v/>
      </c>
      <c r="FS394" s="145" t="str">
        <f>IFERROR(TRUNC(VLOOKUP($E394,'Container Panel'!$B$41:$Z$100,$D394,0)/(VLOOKUP(FS$276,UI!$A$12:$O$51,VLOOKUP(FS$277,$B$276:$C$278,2,0),0)/1000)),"")</f>
        <v/>
      </c>
      <c r="FT394" s="145" t="str">
        <f>IFERROR(TRUNC(VLOOKUP($E394,'Container Panel'!$B$41:$Z$100,$D394,0)/(VLOOKUP(FT$276,UI!$A$12:$O$51,VLOOKUP(FT$277,$B$276:$C$278,2,0),0)/1000)),"")</f>
        <v/>
      </c>
      <c r="FU394" s="145" t="str">
        <f>IFERROR(TRUNC(VLOOKUP($E394,'Container Panel'!$B$41:$Z$100,$D394,0)/(VLOOKUP(FU$276,UI!$A$12:$O$51,VLOOKUP(FU$277,$B$276:$C$278,2,0),0)/1000)),"")</f>
        <v/>
      </c>
      <c r="FV394" s="145" t="str">
        <f>IFERROR(TRUNC(VLOOKUP($E394,'Container Panel'!$B$41:$Z$100,$D394,0)/(VLOOKUP(FV$276,UI!$A$12:$O$51,VLOOKUP(FV$277,$B$276:$C$278,2,0),0)/1000)),"")</f>
        <v/>
      </c>
      <c r="FW394" s="145" t="str">
        <f>IFERROR(TRUNC(VLOOKUP($E394,'Container Panel'!$B$41:$Z$100,$D394,0)/(VLOOKUP(FW$276,UI!$A$12:$O$51,VLOOKUP(FW$277,$B$276:$C$278,2,0),0)/1000)),"")</f>
        <v/>
      </c>
      <c r="FX394" s="145" t="str">
        <f>IFERROR(TRUNC(VLOOKUP($E394,'Container Panel'!$B$41:$Z$100,$D394,0)/(VLOOKUP(FX$276,UI!$A$12:$O$51,VLOOKUP(FX$277,$B$276:$C$278,2,0),0)/1000)),"")</f>
        <v/>
      </c>
      <c r="FY394" s="145" t="str">
        <f>IFERROR(TRUNC(VLOOKUP($E394,'Container Panel'!$B$41:$Z$100,$D394,0)/(VLOOKUP(FY$276,UI!$A$12:$O$51,VLOOKUP(FY$277,$B$276:$C$278,2,0),0)/1000)),"")</f>
        <v/>
      </c>
      <c r="FZ394" s="145" t="str">
        <f>IFERROR(TRUNC(VLOOKUP($E394,'Container Panel'!$B$41:$Z$100,$D394,0)/(VLOOKUP(FZ$276,UI!$A$12:$O$51,VLOOKUP(FZ$277,$B$276:$C$278,2,0),0)/1000)),"")</f>
        <v/>
      </c>
      <c r="GA394" s="145" t="str">
        <f>IFERROR(TRUNC(VLOOKUP($E394,'Container Panel'!$B$41:$Z$100,$D394,0)/(VLOOKUP(GA$276,UI!$A$12:$O$51,VLOOKUP(GA$277,$B$276:$C$278,2,0),0)/1000)),"")</f>
        <v/>
      </c>
      <c r="GB394" s="145" t="str">
        <f>IFERROR(TRUNC(VLOOKUP($E394,'Container Panel'!$B$41:$Z$100,$D394,0)/(VLOOKUP(GB$276,UI!$A$12:$O$51,VLOOKUP(GB$277,$B$276:$C$278,2,0),0)/1000)),"")</f>
        <v/>
      </c>
      <c r="GC394" s="145" t="str">
        <f>IFERROR(TRUNC(VLOOKUP($E394,'Container Panel'!$B$41:$Z$100,$D394,0)/(VLOOKUP(GC$276,UI!$A$12:$O$51,VLOOKUP(GC$277,$B$276:$C$278,2,0),0)/1000)),"")</f>
        <v/>
      </c>
      <c r="GD394" s="145" t="str">
        <f>IFERROR(TRUNC(VLOOKUP($E394,'Container Panel'!$B$41:$Z$100,$D394,0)/(VLOOKUP(GD$276,UI!$A$12:$O$51,VLOOKUP(GD$277,$B$276:$C$278,2,0),0)/1000)),"")</f>
        <v/>
      </c>
      <c r="GE394" s="145" t="str">
        <f>IFERROR(TRUNC(VLOOKUP($E394,'Container Panel'!$B$41:$Z$100,$D394,0)/(VLOOKUP(GE$276,UI!$A$12:$O$51,VLOOKUP(GE$277,$B$276:$C$278,2,0),0)/1000)),"")</f>
        <v/>
      </c>
      <c r="GF394" s="145" t="str">
        <f>IFERROR(TRUNC(VLOOKUP($E394,'Container Panel'!$B$41:$Z$100,$D394,0)/(VLOOKUP(GF$276,UI!$A$12:$O$51,VLOOKUP(GF$277,$B$276:$C$278,2,0),0)/1000)),"")</f>
        <v/>
      </c>
      <c r="GG394" s="145" t="str">
        <f>IFERROR(TRUNC(VLOOKUP($E394,'Container Panel'!$B$41:$Z$100,$D394,0)/(VLOOKUP(GG$276,UI!$A$12:$O$51,VLOOKUP(GG$277,$B$276:$C$278,2,0),0)/1000)),"")</f>
        <v/>
      </c>
      <c r="GH394" s="145" t="str">
        <f>IFERROR(TRUNC(VLOOKUP($E394,'Container Panel'!$B$41:$Z$100,$D394,0)/(VLOOKUP(GH$276,UI!$A$12:$O$51,VLOOKUP(GH$277,$B$276:$C$278,2,0),0)/1000)),"")</f>
        <v/>
      </c>
      <c r="GI394" s="145" t="str">
        <f>IFERROR(TRUNC(VLOOKUP($E394,'Container Panel'!$B$41:$Z$100,$D394,0)/(VLOOKUP(GI$276,UI!$A$12:$O$51,VLOOKUP(GI$277,$B$276:$C$278,2,0),0)/1000)),"")</f>
        <v/>
      </c>
      <c r="GJ394" s="145" t="str">
        <f>IFERROR(TRUNC(VLOOKUP($E394,'Container Panel'!$B$41:$Z$100,$D394,0)/(VLOOKUP(GJ$276,UI!$A$12:$O$51,VLOOKUP(GJ$277,$B$276:$C$278,2,0),0)/1000)),"")</f>
        <v/>
      </c>
      <c r="GK394" s="145" t="str">
        <f>IFERROR(TRUNC(VLOOKUP($E394,'Container Panel'!$B$41:$Z$100,$D394,0)/(VLOOKUP(GK$276,UI!$A$12:$O$51,VLOOKUP(GK$277,$B$276:$C$278,2,0),0)/1000)),"")</f>
        <v/>
      </c>
      <c r="GL394" s="145" t="str">
        <f>IFERROR(TRUNC(VLOOKUP($E394,'Container Panel'!$B$41:$Z$100,$D394,0)/(VLOOKUP(GL$276,UI!$A$12:$O$51,VLOOKUP(GL$277,$B$276:$C$278,2,0),0)/1000)),"")</f>
        <v/>
      </c>
      <c r="GM394" s="145" t="str">
        <f>IFERROR(TRUNC(VLOOKUP($E394,'Container Panel'!$B$41:$Z$100,$D394,0)/(VLOOKUP(GM$276,UI!$A$12:$O$51,VLOOKUP(GM$277,$B$276:$C$278,2,0),0)/1000)),"")</f>
        <v/>
      </c>
      <c r="GN394" s="145" t="str">
        <f>IFERROR(TRUNC(VLOOKUP($E394,'Container Panel'!$B$41:$Z$100,$D394,0)/(VLOOKUP(GN$276,UI!$A$12:$O$51,VLOOKUP(GN$277,$B$276:$C$278,2,0),0)/1000)),"")</f>
        <v/>
      </c>
      <c r="GO394" s="145" t="str">
        <f>IFERROR(TRUNC(VLOOKUP($E394,'Container Panel'!$B$41:$Z$100,$D394,0)/(VLOOKUP(GO$276,UI!$A$12:$O$51,VLOOKUP(GO$277,$B$276:$C$278,2,0),0)/1000)),"")</f>
        <v/>
      </c>
      <c r="GP394" s="145" t="str">
        <f>IFERROR(TRUNC(VLOOKUP($E394,'Container Panel'!$B$41:$Z$100,$D394,0)/(VLOOKUP(GP$276,UI!$A$12:$O$51,VLOOKUP(GP$277,$B$276:$C$278,2,0),0)/1000)),"")</f>
        <v/>
      </c>
      <c r="GQ394" s="145" t="str">
        <f>IFERROR(TRUNC(VLOOKUP($E394,'Container Panel'!$B$41:$Z$100,$D394,0)/(VLOOKUP(GQ$276,UI!$A$12:$O$51,VLOOKUP(GQ$277,$B$276:$C$278,2,0),0)/1000)),"")</f>
        <v/>
      </c>
      <c r="GR394" s="145" t="str">
        <f>IFERROR(TRUNC(VLOOKUP($E394,'Container Panel'!$B$41:$Z$100,$D394,0)/(VLOOKUP(GR$276,UI!$A$12:$O$51,VLOOKUP(GR$277,$B$276:$C$278,2,0),0)/1000)),"")</f>
        <v/>
      </c>
      <c r="GS394" s="145" t="str">
        <f>IFERROR(TRUNC(VLOOKUP($E394,'Container Panel'!$B$41:$Z$100,$D394,0)/(VLOOKUP(GS$276,UI!$A$12:$O$51,VLOOKUP(GS$277,$B$276:$C$278,2,0),0)/1000)),"")</f>
        <v/>
      </c>
      <c r="GT394" s="145" t="str">
        <f>IFERROR(TRUNC(VLOOKUP($E394,'Container Panel'!$B$41:$Z$100,$D394,0)/(VLOOKUP(GT$276,UI!$A$12:$O$51,VLOOKUP(GT$277,$B$276:$C$278,2,0),0)/1000)),"")</f>
        <v/>
      </c>
      <c r="GU394" s="145" t="str">
        <f>IFERROR(TRUNC(VLOOKUP($E394,'Container Panel'!$B$41:$Z$100,$D394,0)/(VLOOKUP(GU$276,UI!$A$12:$O$51,VLOOKUP(GU$277,$B$276:$C$278,2,0),0)/1000)),"")</f>
        <v/>
      </c>
      <c r="GV394" s="145" t="str">
        <f>IFERROR(TRUNC(VLOOKUP($E394,'Container Panel'!$B$41:$Z$100,$D394,0)/(VLOOKUP(GV$276,UI!$A$12:$O$51,VLOOKUP(GV$277,$B$276:$C$278,2,0),0)/1000)),"")</f>
        <v/>
      </c>
      <c r="GW394" s="145" t="str">
        <f>IFERROR(TRUNC(VLOOKUP($E394,'Container Panel'!$B$41:$Z$100,$D394,0)/(VLOOKUP(GW$276,UI!$A$12:$O$51,VLOOKUP(GW$277,$B$276:$C$278,2,0),0)/1000)),"")</f>
        <v/>
      </c>
      <c r="GX394" s="145" t="str">
        <f>IFERROR(TRUNC(VLOOKUP($E394,'Container Panel'!$B$41:$Z$100,$D394,0)/(VLOOKUP(GX$276,UI!$A$12:$O$51,VLOOKUP(GX$277,$B$276:$C$278,2,0),0)/1000)),"")</f>
        <v/>
      </c>
      <c r="GY394" s="145" t="str">
        <f>IFERROR(TRUNC(VLOOKUP($E394,'Container Panel'!$B$41:$Z$100,$D394,0)/(VLOOKUP(GY$276,UI!$A$12:$O$51,VLOOKUP(GY$277,$B$276:$C$278,2,0),0)/1000)),"")</f>
        <v/>
      </c>
      <c r="GZ394" s="145" t="str">
        <f>IFERROR(TRUNC(VLOOKUP($E394,'Container Panel'!$B$41:$Z$100,$D394,0)/(VLOOKUP(GZ$276,UI!$A$12:$O$51,VLOOKUP(GZ$277,$B$276:$C$278,2,0),0)/1000)),"")</f>
        <v/>
      </c>
      <c r="HA394" s="145" t="str">
        <f>IFERROR(TRUNC(VLOOKUP($E394,'Container Panel'!$B$41:$Z$100,$D394,0)/(VLOOKUP(HA$276,UI!$A$12:$O$51,VLOOKUP(HA$277,$B$276:$C$278,2,0),0)/1000)),"")</f>
        <v/>
      </c>
      <c r="HB394" s="145" t="str">
        <f>IFERROR(TRUNC(VLOOKUP($E394,'Container Panel'!$B$41:$Z$100,$D394,0)/(VLOOKUP(HB$276,UI!$A$12:$O$51,VLOOKUP(HB$277,$B$276:$C$278,2,0),0)/1000)),"")</f>
        <v/>
      </c>
      <c r="HC394" s="145" t="str">
        <f>IFERROR(TRUNC(VLOOKUP($E394,'Container Panel'!$B$41:$Z$100,$D394,0)/(VLOOKUP(HC$276,UI!$A$12:$O$51,VLOOKUP(HC$277,$B$276:$C$278,2,0),0)/1000)),"")</f>
        <v/>
      </c>
      <c r="HD394" s="145" t="str">
        <f>IFERROR(TRUNC(VLOOKUP($E394,'Container Panel'!$B$41:$Z$100,$D394,0)/(VLOOKUP(HD$276,UI!$A$12:$O$51,VLOOKUP(HD$277,$B$276:$C$278,2,0),0)/1000)),"")</f>
        <v/>
      </c>
      <c r="HE394" s="145" t="str">
        <f>IFERROR(TRUNC(VLOOKUP($E394,'Container Panel'!$B$41:$Z$100,$D394,0)/(VLOOKUP(HE$276,UI!$A$12:$O$51,VLOOKUP(HE$277,$B$276:$C$278,2,0),0)/1000)),"")</f>
        <v/>
      </c>
      <c r="HF394" s="145" t="str">
        <f>IFERROR(TRUNC(VLOOKUP($E394,'Container Panel'!$B$41:$Z$100,$D394,0)/(VLOOKUP(HF$276,UI!$A$12:$O$51,VLOOKUP(HF$277,$B$276:$C$278,2,0),0)/1000)),"")</f>
        <v/>
      </c>
      <c r="HG394" s="145" t="str">
        <f>IFERROR(TRUNC(VLOOKUP($E394,'Container Panel'!$B$41:$Z$100,$D394,0)/(VLOOKUP(HG$276,UI!$A$12:$O$51,VLOOKUP(HG$277,$B$276:$C$278,2,0),0)/1000)),"")</f>
        <v/>
      </c>
      <c r="HH394" s="145" t="str">
        <f>IFERROR(TRUNC(VLOOKUP($E394,'Container Panel'!$B$41:$Z$100,$D394,0)/(VLOOKUP(HH$276,UI!$A$12:$O$51,VLOOKUP(HH$277,$B$276:$C$278,2,0),0)/1000)),"")</f>
        <v/>
      </c>
      <c r="HI394" s="145" t="str">
        <f>IFERROR(TRUNC(VLOOKUP($E394,'Container Panel'!$B$41:$Z$100,$D394,0)/(VLOOKUP(HI$276,UI!$A$12:$O$51,VLOOKUP(HI$277,$B$276:$C$278,2,0),0)/1000)),"")</f>
        <v/>
      </c>
      <c r="HJ394" s="145" t="str">
        <f>IFERROR(TRUNC(VLOOKUP($E394,'Container Panel'!$B$41:$Z$100,$D394,0)/(VLOOKUP(HJ$276,UI!$A$12:$O$51,VLOOKUP(HJ$277,$B$276:$C$278,2,0),0)/1000)),"")</f>
        <v/>
      </c>
      <c r="HK394" s="145" t="str">
        <f>IFERROR(TRUNC(VLOOKUP($E394,'Container Panel'!$B$41:$Z$100,$D394,0)/(VLOOKUP(HK$276,UI!$A$12:$O$51,VLOOKUP(HK$277,$B$276:$C$278,2,0),0)/1000)),"")</f>
        <v/>
      </c>
      <c r="HL394" s="145" t="str">
        <f>IFERROR(TRUNC(VLOOKUP($E394,'Container Panel'!$B$41:$Z$100,$D394,0)/(VLOOKUP(HL$276,UI!$A$12:$O$51,VLOOKUP(HL$277,$B$276:$C$278,2,0),0)/1000)),"")</f>
        <v/>
      </c>
      <c r="HM394" s="145" t="str">
        <f>IFERROR(TRUNC(VLOOKUP($E394,'Container Panel'!$B$41:$Z$100,$D394,0)/(VLOOKUP(HM$276,UI!$A$12:$O$51,VLOOKUP(HM$277,$B$276:$C$278,2,0),0)/1000)),"")</f>
        <v/>
      </c>
      <c r="HN394" s="145" t="str">
        <f>IFERROR(TRUNC(VLOOKUP($E394,'Container Panel'!$B$41:$Z$100,$D394,0)/(VLOOKUP(HN$276,UI!$A$12:$O$51,VLOOKUP(HN$277,$B$276:$C$278,2,0),0)/1000)),"")</f>
        <v/>
      </c>
      <c r="HO394" s="145" t="str">
        <f>IFERROR(TRUNC(VLOOKUP($E394,'Container Panel'!$B$41:$Z$100,$D394,0)/(VLOOKUP(HO$276,UI!$A$12:$O$51,VLOOKUP(HO$277,$B$276:$C$278,2,0),0)/1000)),"")</f>
        <v/>
      </c>
      <c r="HP394" s="145" t="str">
        <f>IFERROR(TRUNC(VLOOKUP($E394,'Container Panel'!$B$41:$Z$100,$D394,0)/(VLOOKUP(HP$276,UI!$A$12:$O$51,VLOOKUP(HP$277,$B$276:$C$278,2,0),0)/1000)),"")</f>
        <v/>
      </c>
      <c r="HQ394" s="145" t="str">
        <f>IFERROR(TRUNC(VLOOKUP($E394,'Container Panel'!$B$41:$Z$100,$D394,0)/(VLOOKUP(HQ$276,UI!$A$12:$O$51,VLOOKUP(HQ$277,$B$276:$C$278,2,0),0)/1000)),"")</f>
        <v/>
      </c>
      <c r="HR394" s="145" t="str">
        <f>IFERROR(TRUNC(VLOOKUP($E394,'Container Panel'!$B$41:$Z$100,$D394,0)/(VLOOKUP(HR$276,UI!$A$12:$O$51,VLOOKUP(HR$277,$B$276:$C$278,2,0),0)/1000)),"")</f>
        <v/>
      </c>
      <c r="HS394" s="145" t="str">
        <f>IFERROR(TRUNC(VLOOKUP($E394,'Container Panel'!$B$41:$Z$100,$D394,0)/(VLOOKUP(HS$276,UI!$A$12:$O$51,VLOOKUP(HS$277,$B$276:$C$278,2,0),0)/1000)),"")</f>
        <v/>
      </c>
      <c r="HT394" s="145" t="str">
        <f>IFERROR(TRUNC(VLOOKUP($E394,'Container Panel'!$B$41:$Z$100,$D394,0)/(VLOOKUP(HT$276,UI!$A$12:$O$51,VLOOKUP(HT$277,$B$276:$C$278,2,0),0)/1000)),"")</f>
        <v/>
      </c>
      <c r="HU394" s="145" t="str">
        <f>IFERROR(TRUNC(VLOOKUP($E394,'Container Panel'!$B$41:$Z$100,$D394,0)/(VLOOKUP(HU$276,UI!$A$12:$O$51,VLOOKUP(HU$277,$B$276:$C$278,2,0),0)/1000)),"")</f>
        <v/>
      </c>
      <c r="HV394" s="145" t="str">
        <f>IFERROR(TRUNC(VLOOKUP($E394,'Container Panel'!$B$41:$Z$100,$D394,0)/(VLOOKUP(HV$276,UI!$A$12:$O$51,VLOOKUP(HV$277,$B$276:$C$278,2,0),0)/1000)),"")</f>
        <v/>
      </c>
      <c r="HW394" s="145" t="str">
        <f>IFERROR(TRUNC(VLOOKUP($E394,'Container Panel'!$B$41:$Z$100,$D394,0)/(VLOOKUP(HW$276,UI!$A$12:$O$51,VLOOKUP(HW$277,$B$276:$C$278,2,0),0)/1000)),"")</f>
        <v/>
      </c>
      <c r="HX394" s="145" t="str">
        <f>IFERROR(TRUNC(VLOOKUP($E394,'Container Panel'!$B$41:$Z$100,$D394,0)/(VLOOKUP(HX$276,UI!$A$12:$O$51,VLOOKUP(HX$277,$B$276:$C$278,2,0),0)/1000)),"")</f>
        <v/>
      </c>
      <c r="HY394" s="145" t="str">
        <f>IFERROR(TRUNC(VLOOKUP($E394,'Container Panel'!$B$41:$Z$100,$D394,0)/(VLOOKUP(HY$276,UI!$A$12:$O$51,VLOOKUP(HY$277,$B$276:$C$278,2,0),0)/1000)),"")</f>
        <v/>
      </c>
      <c r="HZ394" s="145" t="str">
        <f>IFERROR(TRUNC(VLOOKUP($E394,'Container Panel'!$B$41:$Z$100,$D394,0)/(VLOOKUP(HZ$276,UI!$A$12:$O$51,VLOOKUP(HZ$277,$B$276:$C$278,2,0),0)/1000)),"")</f>
        <v/>
      </c>
      <c r="IA394" s="145" t="str">
        <f>IFERROR(TRUNC(VLOOKUP($E394,'Container Panel'!$B$41:$Z$100,$D394,0)/(VLOOKUP(IA$276,UI!$A$12:$O$51,VLOOKUP(IA$277,$B$276:$C$278,2,0),0)/1000)),"")</f>
        <v/>
      </c>
      <c r="IB394" s="145" t="str">
        <f>IFERROR(TRUNC(VLOOKUP($E394,'Container Panel'!$B$41:$Z$100,$D394,0)/(VLOOKUP(IB$276,UI!$A$12:$O$51,VLOOKUP(IB$277,$B$276:$C$278,2,0),0)/1000)),"")</f>
        <v/>
      </c>
      <c r="IC394" s="145" t="str">
        <f>IFERROR(TRUNC(VLOOKUP($E394,'Container Panel'!$B$41:$Z$100,$D394,0)/(VLOOKUP(IC$276,UI!$A$12:$O$51,VLOOKUP(IC$277,$B$276:$C$278,2,0),0)/1000)),"")</f>
        <v/>
      </c>
      <c r="ID394" s="145" t="str">
        <f>IFERROR(TRUNC(VLOOKUP($E394,'Container Panel'!$B$41:$Z$100,$D394,0)/(VLOOKUP(ID$276,UI!$A$12:$O$51,VLOOKUP(ID$277,$B$276:$C$278,2,0),0)/1000)),"")</f>
        <v/>
      </c>
      <c r="IE394" s="145" t="str">
        <f>IFERROR(TRUNC(VLOOKUP($E394,'Container Panel'!$B$41:$Z$100,$D394,0)/(VLOOKUP(IE$276,UI!$A$12:$O$51,VLOOKUP(IE$277,$B$276:$C$278,2,0),0)/1000)),"")</f>
        <v/>
      </c>
      <c r="IF394" s="145" t="str">
        <f>IFERROR(TRUNC(VLOOKUP($E394,'Container Panel'!$B$41:$Z$100,$D394,0)/(VLOOKUP(IF$276,UI!$A$12:$O$51,VLOOKUP(IF$277,$B$276:$C$278,2,0),0)/1000)),"")</f>
        <v/>
      </c>
      <c r="IG394" s="145" t="str">
        <f>IFERROR(TRUNC(VLOOKUP($E394,'Container Panel'!$B$41:$Z$100,$D394,0)/(VLOOKUP(IG$276,UI!$A$12:$O$51,VLOOKUP(IG$277,$B$276:$C$278,2,0),0)/1000)),"")</f>
        <v/>
      </c>
      <c r="IH394" s="145" t="str">
        <f>IFERROR(TRUNC(VLOOKUP($E394,'Container Panel'!$B$41:$Z$100,$D394,0)/(VLOOKUP(IH$276,UI!$A$12:$O$51,VLOOKUP(IH$277,$B$276:$C$278,2,0),0)/1000)),"")</f>
        <v/>
      </c>
      <c r="II394" s="145" t="str">
        <f>IFERROR(TRUNC(VLOOKUP($E394,'Container Panel'!$B$41:$Z$100,$D394,0)/(VLOOKUP(II$276,UI!$A$12:$O$51,VLOOKUP(II$277,$B$276:$C$278,2,0),0)/1000)),"")</f>
        <v/>
      </c>
      <c r="IJ394" s="145" t="str">
        <f>IFERROR(TRUNC(VLOOKUP($E394,'Container Panel'!$B$41:$Z$100,$D394,0)/(VLOOKUP(IJ$276,UI!$A$12:$O$51,VLOOKUP(IJ$277,$B$276:$C$278,2,0),0)/1000)),"")</f>
        <v/>
      </c>
      <c r="IK394" s="145" t="str">
        <f>IFERROR(TRUNC(VLOOKUP($E394,'Container Panel'!$B$41:$Z$100,$D394,0)/(VLOOKUP(IK$276,UI!$A$12:$O$51,VLOOKUP(IK$277,$B$276:$C$278,2,0),0)/1000)),"")</f>
        <v/>
      </c>
      <c r="IL394" s="145" t="str">
        <f>IFERROR(TRUNC(VLOOKUP($E394,'Container Panel'!$B$41:$Z$100,$D394,0)/(VLOOKUP(IL$276,UI!$A$12:$O$51,VLOOKUP(IL$277,$B$276:$C$278,2,0),0)/1000)),"")</f>
        <v/>
      </c>
    </row>
    <row r="395" spans="2:246">
      <c r="B395" s="74">
        <v>115</v>
      </c>
      <c r="C395" s="74">
        <f t="shared" si="195"/>
        <v>39</v>
      </c>
      <c r="D395" s="163">
        <f>MOD(B395,3)+'Container Panel'!$Q$38</f>
        <v>17</v>
      </c>
      <c r="E395" s="143">
        <f t="shared" si="196"/>
        <v>0</v>
      </c>
      <c r="F395" s="144" t="s">
        <v>76</v>
      </c>
      <c r="G395" s="145" t="str">
        <f>IFERROR(TRUNC(VLOOKUP($E395,'Container Panel'!$B$41:$Z$100,$D395,0)/(VLOOKUP(G$276,UI!$A$12:$O$51,VLOOKUP(G$278,$B$276:$C$278,2,0),0)/1000)),"")</f>
        <v/>
      </c>
      <c r="H395" s="145" t="str">
        <f>IFERROR(TRUNC(VLOOKUP($E395,'Container Panel'!$B$41:$Z$100,$D395,0)/(VLOOKUP(H$276,UI!$A$12:$O$51,VLOOKUP(H$278,$B$276:$C$278,2,0),0)/1000)),"")</f>
        <v/>
      </c>
      <c r="I395" s="145" t="str">
        <f>IFERROR(TRUNC(VLOOKUP($E395,'Container Panel'!$B$41:$Z$100,$D395,0)/(VLOOKUP(I$276,UI!$A$12:$O$51,VLOOKUP(I$278,$B$276:$C$278,2,0),0)/1000)),"")</f>
        <v/>
      </c>
      <c r="J395" s="145" t="str">
        <f>IFERROR(TRUNC(VLOOKUP($E395,'Container Panel'!$B$41:$Z$100,$D395,0)/(VLOOKUP(J$276,UI!$A$12:$O$51,VLOOKUP(J$278,$B$276:$C$278,2,0),0)/1000)),"")</f>
        <v/>
      </c>
      <c r="K395" s="145" t="str">
        <f>IFERROR(TRUNC(VLOOKUP($E395,'Container Panel'!$B$41:$Z$100,$D395,0)/(VLOOKUP(K$276,UI!$A$12:$O$51,VLOOKUP(K$278,$B$276:$C$278,2,0),0)/1000)),"")</f>
        <v/>
      </c>
      <c r="L395" s="145" t="str">
        <f>IFERROR(TRUNC(VLOOKUP($E395,'Container Panel'!$B$41:$Z$100,$D395,0)/(VLOOKUP(L$276,UI!$A$12:$O$51,VLOOKUP(L$278,$B$276:$C$278,2,0),0)/1000)),"")</f>
        <v/>
      </c>
      <c r="M395" s="145" t="str">
        <f>IFERROR(TRUNC(VLOOKUP($E395,'Container Panel'!$B$41:$Z$100,$D395,0)/(VLOOKUP(M$276,UI!$A$12:$O$51,VLOOKUP(M$278,$B$276:$C$278,2,0),0)/1000)),"")</f>
        <v/>
      </c>
      <c r="N395" s="145" t="str">
        <f>IFERROR(TRUNC(VLOOKUP($E395,'Container Panel'!$B$41:$Z$100,$D395,0)/(VLOOKUP(N$276,UI!$A$12:$O$51,VLOOKUP(N$278,$B$276:$C$278,2,0),0)/1000)),"")</f>
        <v/>
      </c>
      <c r="O395" s="145" t="str">
        <f>IFERROR(TRUNC(VLOOKUP($E395,'Container Panel'!$B$41:$Z$100,$D395,0)/(VLOOKUP(O$276,UI!$A$12:$O$51,VLOOKUP(O$278,$B$276:$C$278,2,0),0)/1000)),"")</f>
        <v/>
      </c>
      <c r="P395" s="145" t="str">
        <f>IFERROR(TRUNC(VLOOKUP($E395,'Container Panel'!$B$41:$Z$100,$D395,0)/(VLOOKUP(P$276,UI!$A$12:$O$51,VLOOKUP(P$278,$B$276:$C$278,2,0),0)/1000)),"")</f>
        <v/>
      </c>
      <c r="Q395" s="145" t="str">
        <f>IFERROR(TRUNC(VLOOKUP($E395,'Container Panel'!$B$41:$Z$100,$D395,0)/(VLOOKUP(Q$276,UI!$A$12:$O$51,VLOOKUP(Q$278,$B$276:$C$278,2,0),0)/1000)),"")</f>
        <v/>
      </c>
      <c r="R395" s="145" t="str">
        <f>IFERROR(TRUNC(VLOOKUP($E395,'Container Panel'!$B$41:$Z$100,$D395,0)/(VLOOKUP(R$276,UI!$A$12:$O$51,VLOOKUP(R$278,$B$276:$C$278,2,0),0)/1000)),"")</f>
        <v/>
      </c>
      <c r="S395" s="145" t="str">
        <f>IFERROR(TRUNC(VLOOKUP($E395,'Container Panel'!$B$41:$Z$100,$D395,0)/(VLOOKUP(S$276,UI!$A$12:$O$51,VLOOKUP(S$278,$B$276:$C$278,2,0),0)/1000)),"")</f>
        <v/>
      </c>
      <c r="T395" s="145" t="str">
        <f>IFERROR(TRUNC(VLOOKUP($E395,'Container Panel'!$B$41:$Z$100,$D395,0)/(VLOOKUP(T$276,UI!$A$12:$O$51,VLOOKUP(T$278,$B$276:$C$278,2,0),0)/1000)),"")</f>
        <v/>
      </c>
      <c r="U395" s="145" t="str">
        <f>IFERROR(TRUNC(VLOOKUP($E395,'Container Panel'!$B$41:$Z$100,$D395,0)/(VLOOKUP(U$276,UI!$A$12:$O$51,VLOOKUP(U$278,$B$276:$C$278,2,0),0)/1000)),"")</f>
        <v/>
      </c>
      <c r="V395" s="145" t="str">
        <f>IFERROR(TRUNC(VLOOKUP($E395,'Container Panel'!$B$41:$Z$100,$D395,0)/(VLOOKUP(V$276,UI!$A$12:$O$51,VLOOKUP(V$278,$B$276:$C$278,2,0),0)/1000)),"")</f>
        <v/>
      </c>
      <c r="W395" s="145" t="str">
        <f>IFERROR(TRUNC(VLOOKUP($E395,'Container Panel'!$B$41:$Z$100,$D395,0)/(VLOOKUP(W$276,UI!$A$12:$O$51,VLOOKUP(W$278,$B$276:$C$278,2,0),0)/1000)),"")</f>
        <v/>
      </c>
      <c r="X395" s="145" t="str">
        <f>IFERROR(TRUNC(VLOOKUP($E395,'Container Panel'!$B$41:$Z$100,$D395,0)/(VLOOKUP(X$276,UI!$A$12:$O$51,VLOOKUP(X$278,$B$276:$C$278,2,0),0)/1000)),"")</f>
        <v/>
      </c>
      <c r="Y395" s="145" t="str">
        <f>IFERROR(TRUNC(VLOOKUP($E395,'Container Panel'!$B$41:$Z$100,$D395,0)/(VLOOKUP(Y$276,UI!$A$12:$O$51,VLOOKUP(Y$278,$B$276:$C$278,2,0),0)/1000)),"")</f>
        <v/>
      </c>
      <c r="Z395" s="145" t="str">
        <f>IFERROR(TRUNC(VLOOKUP($E395,'Container Panel'!$B$41:$Z$100,$D395,0)/(VLOOKUP(Z$276,UI!$A$12:$O$51,VLOOKUP(Z$278,$B$276:$C$278,2,0),0)/1000)),"")</f>
        <v/>
      </c>
      <c r="AA395" s="145" t="str">
        <f>IFERROR(TRUNC(VLOOKUP($E395,'Container Panel'!$B$41:$Z$100,$D395,0)/(VLOOKUP(AA$276,UI!$A$12:$O$51,VLOOKUP(AA$278,$B$276:$C$278,2,0),0)/1000)),"")</f>
        <v/>
      </c>
      <c r="AB395" s="145" t="str">
        <f>IFERROR(TRUNC(VLOOKUP($E395,'Container Panel'!$B$41:$Z$100,$D395,0)/(VLOOKUP(AB$276,UI!$A$12:$O$51,VLOOKUP(AB$278,$B$276:$C$278,2,0),0)/1000)),"")</f>
        <v/>
      </c>
      <c r="AC395" s="145" t="str">
        <f>IFERROR(TRUNC(VLOOKUP($E395,'Container Panel'!$B$41:$Z$100,$D395,0)/(VLOOKUP(AC$276,UI!$A$12:$O$51,VLOOKUP(AC$278,$B$276:$C$278,2,0),0)/1000)),"")</f>
        <v/>
      </c>
      <c r="AD395" s="145" t="str">
        <f>IFERROR(TRUNC(VLOOKUP($E395,'Container Panel'!$B$41:$Z$100,$D395,0)/(VLOOKUP(AD$276,UI!$A$12:$O$51,VLOOKUP(AD$278,$B$276:$C$278,2,0),0)/1000)),"")</f>
        <v/>
      </c>
      <c r="AE395" s="145" t="str">
        <f>IFERROR(TRUNC(VLOOKUP($E395,'Container Panel'!$B$41:$Z$100,$D395,0)/(VLOOKUP(AE$276,UI!$A$12:$O$51,VLOOKUP(AE$278,$B$276:$C$278,2,0),0)/1000)),"")</f>
        <v/>
      </c>
      <c r="AF395" s="145" t="str">
        <f>IFERROR(TRUNC(VLOOKUP($E395,'Container Panel'!$B$41:$Z$100,$D395,0)/(VLOOKUP(AF$276,UI!$A$12:$O$51,VLOOKUP(AF$278,$B$276:$C$278,2,0),0)/1000)),"")</f>
        <v/>
      </c>
      <c r="AG395" s="145" t="str">
        <f>IFERROR(TRUNC(VLOOKUP($E395,'Container Panel'!$B$41:$Z$100,$D395,0)/(VLOOKUP(AG$276,UI!$A$12:$O$51,VLOOKUP(AG$278,$B$276:$C$278,2,0),0)/1000)),"")</f>
        <v/>
      </c>
      <c r="AH395" s="145" t="str">
        <f>IFERROR(TRUNC(VLOOKUP($E395,'Container Panel'!$B$41:$Z$100,$D395,0)/(VLOOKUP(AH$276,UI!$A$12:$O$51,VLOOKUP(AH$278,$B$276:$C$278,2,0),0)/1000)),"")</f>
        <v/>
      </c>
      <c r="AI395" s="145" t="str">
        <f>IFERROR(TRUNC(VLOOKUP($E395,'Container Panel'!$B$41:$Z$100,$D395,0)/(VLOOKUP(AI$276,UI!$A$12:$O$51,VLOOKUP(AI$278,$B$276:$C$278,2,0),0)/1000)),"")</f>
        <v/>
      </c>
      <c r="AJ395" s="145" t="str">
        <f>IFERROR(TRUNC(VLOOKUP($E395,'Container Panel'!$B$41:$Z$100,$D395,0)/(VLOOKUP(AJ$276,UI!$A$12:$O$51,VLOOKUP(AJ$278,$B$276:$C$278,2,0),0)/1000)),"")</f>
        <v/>
      </c>
      <c r="AK395" s="145" t="str">
        <f>IFERROR(TRUNC(VLOOKUP($E395,'Container Panel'!$B$41:$Z$100,$D395,0)/(VLOOKUP(AK$276,UI!$A$12:$O$51,VLOOKUP(AK$278,$B$276:$C$278,2,0),0)/1000)),"")</f>
        <v/>
      </c>
      <c r="AL395" s="145" t="str">
        <f>IFERROR(TRUNC(VLOOKUP($E395,'Container Panel'!$B$41:$Z$100,$D395,0)/(VLOOKUP(AL$276,UI!$A$12:$O$51,VLOOKUP(AL$278,$B$276:$C$278,2,0),0)/1000)),"")</f>
        <v/>
      </c>
      <c r="AM395" s="145" t="str">
        <f>IFERROR(TRUNC(VLOOKUP($E395,'Container Panel'!$B$41:$Z$100,$D395,0)/(VLOOKUP(AM$276,UI!$A$12:$O$51,VLOOKUP(AM$278,$B$276:$C$278,2,0),0)/1000)),"")</f>
        <v/>
      </c>
      <c r="AN395" s="145" t="str">
        <f>IFERROR(TRUNC(VLOOKUP($E395,'Container Panel'!$B$41:$Z$100,$D395,0)/(VLOOKUP(AN$276,UI!$A$12:$O$51,VLOOKUP(AN$278,$B$276:$C$278,2,0),0)/1000)),"")</f>
        <v/>
      </c>
      <c r="AO395" s="145" t="str">
        <f>IFERROR(TRUNC(VLOOKUP($E395,'Container Panel'!$B$41:$Z$100,$D395,0)/(VLOOKUP(AO$276,UI!$A$12:$O$51,VLOOKUP(AO$278,$B$276:$C$278,2,0),0)/1000)),"")</f>
        <v/>
      </c>
      <c r="AP395" s="145" t="str">
        <f>IFERROR(TRUNC(VLOOKUP($E395,'Container Panel'!$B$41:$Z$100,$D395,0)/(VLOOKUP(AP$276,UI!$A$12:$O$51,VLOOKUP(AP$278,$B$276:$C$278,2,0),0)/1000)),"")</f>
        <v/>
      </c>
      <c r="AQ395" s="145" t="str">
        <f>IFERROR(TRUNC(VLOOKUP($E395,'Container Panel'!$B$41:$Z$100,$D395,0)/(VLOOKUP(AQ$276,UI!$A$12:$O$51,VLOOKUP(AQ$278,$B$276:$C$278,2,0),0)/1000)),"")</f>
        <v/>
      </c>
      <c r="AR395" s="145" t="str">
        <f>IFERROR(TRUNC(VLOOKUP($E395,'Container Panel'!$B$41:$Z$100,$D395,0)/(VLOOKUP(AR$276,UI!$A$12:$O$51,VLOOKUP(AR$278,$B$276:$C$278,2,0),0)/1000)),"")</f>
        <v/>
      </c>
      <c r="AS395" s="145" t="str">
        <f>IFERROR(TRUNC(VLOOKUP($E395,'Container Panel'!$B$41:$Z$100,$D395,0)/(VLOOKUP(AS$276,UI!$A$12:$O$51,VLOOKUP(AS$278,$B$276:$C$278,2,0),0)/1000)),"")</f>
        <v/>
      </c>
      <c r="AT395" s="145" t="str">
        <f>IFERROR(TRUNC(VLOOKUP($E395,'Container Panel'!$B$41:$Z$100,$D395,0)/(VLOOKUP(AT$276,UI!$A$12:$O$51,VLOOKUP(AT$278,$B$276:$C$278,2,0),0)/1000)),"")</f>
        <v/>
      </c>
      <c r="AU395" s="145" t="str">
        <f>IFERROR(TRUNC(VLOOKUP($E395,'Container Panel'!$B$41:$Z$100,$D395,0)/(VLOOKUP(AU$276,UI!$A$12:$O$51,VLOOKUP(AU$278,$B$276:$C$278,2,0),0)/1000)),"")</f>
        <v/>
      </c>
      <c r="AV395" s="145" t="str">
        <f>IFERROR(TRUNC(VLOOKUP($E395,'Container Panel'!$B$41:$Z$100,$D395,0)/(VLOOKUP(AV$276,UI!$A$12:$O$51,VLOOKUP(AV$278,$B$276:$C$278,2,0),0)/1000)),"")</f>
        <v/>
      </c>
      <c r="AW395" s="145" t="str">
        <f>IFERROR(TRUNC(VLOOKUP($E395,'Container Panel'!$B$41:$Z$100,$D395,0)/(VLOOKUP(AW$276,UI!$A$12:$O$51,VLOOKUP(AW$278,$B$276:$C$278,2,0),0)/1000)),"")</f>
        <v/>
      </c>
      <c r="AX395" s="145" t="str">
        <f>IFERROR(TRUNC(VLOOKUP($E395,'Container Panel'!$B$41:$Z$100,$D395,0)/(VLOOKUP(AX$276,UI!$A$12:$O$51,VLOOKUP(AX$278,$B$276:$C$278,2,0),0)/1000)),"")</f>
        <v/>
      </c>
      <c r="AY395" s="145" t="str">
        <f>IFERROR(TRUNC(VLOOKUP($E395,'Container Panel'!$B$41:$Z$100,$D395,0)/(VLOOKUP(AY$276,UI!$A$12:$O$51,VLOOKUP(AY$278,$B$276:$C$278,2,0),0)/1000)),"")</f>
        <v/>
      </c>
      <c r="AZ395" s="145" t="str">
        <f>IFERROR(TRUNC(VLOOKUP($E395,'Container Panel'!$B$41:$Z$100,$D395,0)/(VLOOKUP(AZ$276,UI!$A$12:$O$51,VLOOKUP(AZ$278,$B$276:$C$278,2,0),0)/1000)),"")</f>
        <v/>
      </c>
      <c r="BA395" s="145" t="str">
        <f>IFERROR(TRUNC(VLOOKUP($E395,'Container Panel'!$B$41:$Z$100,$D395,0)/(VLOOKUP(BA$276,UI!$A$12:$O$51,VLOOKUP(BA$278,$B$276:$C$278,2,0),0)/1000)),"")</f>
        <v/>
      </c>
      <c r="BB395" s="145" t="str">
        <f>IFERROR(TRUNC(VLOOKUP($E395,'Container Panel'!$B$41:$Z$100,$D395,0)/(VLOOKUP(BB$276,UI!$A$12:$O$51,VLOOKUP(BB$278,$B$276:$C$278,2,0),0)/1000)),"")</f>
        <v/>
      </c>
      <c r="BC395" s="145" t="str">
        <f>IFERROR(TRUNC(VLOOKUP($E395,'Container Panel'!$B$41:$Z$100,$D395,0)/(VLOOKUP(BC$276,UI!$A$12:$O$51,VLOOKUP(BC$278,$B$276:$C$278,2,0),0)/1000)),"")</f>
        <v/>
      </c>
      <c r="BD395" s="145" t="str">
        <f>IFERROR(TRUNC(VLOOKUP($E395,'Container Panel'!$B$41:$Z$100,$D395,0)/(VLOOKUP(BD$276,UI!$A$12:$O$51,VLOOKUP(BD$278,$B$276:$C$278,2,0),0)/1000)),"")</f>
        <v/>
      </c>
      <c r="BE395" s="145" t="str">
        <f>IFERROR(TRUNC(VLOOKUP($E395,'Container Panel'!$B$41:$Z$100,$D395,0)/(VLOOKUP(BE$276,UI!$A$12:$O$51,VLOOKUP(BE$278,$B$276:$C$278,2,0),0)/1000)),"")</f>
        <v/>
      </c>
      <c r="BF395" s="145" t="str">
        <f>IFERROR(TRUNC(VLOOKUP($E395,'Container Panel'!$B$41:$Z$100,$D395,0)/(VLOOKUP(BF$276,UI!$A$12:$O$51,VLOOKUP(BF$278,$B$276:$C$278,2,0),0)/1000)),"")</f>
        <v/>
      </c>
      <c r="BG395" s="145" t="str">
        <f>IFERROR(TRUNC(VLOOKUP($E395,'Container Panel'!$B$41:$Z$100,$D395,0)/(VLOOKUP(BG$276,UI!$A$12:$O$51,VLOOKUP(BG$278,$B$276:$C$278,2,0),0)/1000)),"")</f>
        <v/>
      </c>
      <c r="BH395" s="145" t="str">
        <f>IFERROR(TRUNC(VLOOKUP($E395,'Container Panel'!$B$41:$Z$100,$D395,0)/(VLOOKUP(BH$276,UI!$A$12:$O$51,VLOOKUP(BH$278,$B$276:$C$278,2,0),0)/1000)),"")</f>
        <v/>
      </c>
      <c r="BI395" s="145" t="str">
        <f>IFERROR(TRUNC(VLOOKUP($E395,'Container Panel'!$B$41:$Z$100,$D395,0)/(VLOOKUP(BI$276,UI!$A$12:$O$51,VLOOKUP(BI$278,$B$276:$C$278,2,0),0)/1000)),"")</f>
        <v/>
      </c>
      <c r="BJ395" s="145" t="str">
        <f>IFERROR(TRUNC(VLOOKUP($E395,'Container Panel'!$B$41:$Z$100,$D395,0)/(VLOOKUP(BJ$276,UI!$A$12:$O$51,VLOOKUP(BJ$278,$B$276:$C$278,2,0),0)/1000)),"")</f>
        <v/>
      </c>
      <c r="BK395" s="145" t="str">
        <f>IFERROR(TRUNC(VLOOKUP($E395,'Container Panel'!$B$41:$Z$100,$D395,0)/(VLOOKUP(BK$276,UI!$A$12:$O$51,VLOOKUP(BK$278,$B$276:$C$278,2,0),0)/1000)),"")</f>
        <v/>
      </c>
      <c r="BL395" s="145" t="str">
        <f>IFERROR(TRUNC(VLOOKUP($E395,'Container Panel'!$B$41:$Z$100,$D395,0)/(VLOOKUP(BL$276,UI!$A$12:$O$51,VLOOKUP(BL$278,$B$276:$C$278,2,0),0)/1000)),"")</f>
        <v/>
      </c>
      <c r="BM395" s="145" t="str">
        <f>IFERROR(TRUNC(VLOOKUP($E395,'Container Panel'!$B$41:$Z$100,$D395,0)/(VLOOKUP(BM$276,UI!$A$12:$O$51,VLOOKUP(BM$278,$B$276:$C$278,2,0),0)/1000)),"")</f>
        <v/>
      </c>
      <c r="BN395" s="145" t="str">
        <f>IFERROR(TRUNC(VLOOKUP($E395,'Container Panel'!$B$41:$Z$100,$D395,0)/(VLOOKUP(BN$276,UI!$A$12:$O$51,VLOOKUP(BN$278,$B$276:$C$278,2,0),0)/1000)),"")</f>
        <v/>
      </c>
      <c r="BO395" s="145" t="str">
        <f>IFERROR(TRUNC(VLOOKUP($E395,'Container Panel'!$B$41:$Z$100,$D395,0)/(VLOOKUP(BO$276,UI!$A$12:$O$51,VLOOKUP(BO$278,$B$276:$C$278,2,0),0)/1000)),"")</f>
        <v/>
      </c>
      <c r="BP395" s="145" t="str">
        <f>IFERROR(TRUNC(VLOOKUP($E395,'Container Panel'!$B$41:$Z$100,$D395,0)/(VLOOKUP(BP$276,UI!$A$12:$O$51,VLOOKUP(BP$278,$B$276:$C$278,2,0),0)/1000)),"")</f>
        <v/>
      </c>
      <c r="BQ395" s="145" t="str">
        <f>IFERROR(TRUNC(VLOOKUP($E395,'Container Panel'!$B$41:$Z$100,$D395,0)/(VLOOKUP(BQ$276,UI!$A$12:$O$51,VLOOKUP(BQ$278,$B$276:$C$278,2,0),0)/1000)),"")</f>
        <v/>
      </c>
      <c r="BR395" s="145" t="str">
        <f>IFERROR(TRUNC(VLOOKUP($E395,'Container Panel'!$B$41:$Z$100,$D395,0)/(VLOOKUP(BR$276,UI!$A$12:$O$51,VLOOKUP(BR$278,$B$276:$C$278,2,0),0)/1000)),"")</f>
        <v/>
      </c>
      <c r="BS395" s="145" t="str">
        <f>IFERROR(TRUNC(VLOOKUP($E395,'Container Panel'!$B$41:$Z$100,$D395,0)/(VLOOKUP(BS$276,UI!$A$12:$O$51,VLOOKUP(BS$278,$B$276:$C$278,2,0),0)/1000)),"")</f>
        <v/>
      </c>
      <c r="BT395" s="145" t="str">
        <f>IFERROR(TRUNC(VLOOKUP($E395,'Container Panel'!$B$41:$Z$100,$D395,0)/(VLOOKUP(BT$276,UI!$A$12:$O$51,VLOOKUP(BT$278,$B$276:$C$278,2,0),0)/1000)),"")</f>
        <v/>
      </c>
      <c r="BU395" s="145" t="str">
        <f>IFERROR(TRUNC(VLOOKUP($E395,'Container Panel'!$B$41:$Z$100,$D395,0)/(VLOOKUP(BU$276,UI!$A$12:$O$51,VLOOKUP(BU$278,$B$276:$C$278,2,0),0)/1000)),"")</f>
        <v/>
      </c>
      <c r="BV395" s="145" t="str">
        <f>IFERROR(TRUNC(VLOOKUP($E395,'Container Panel'!$B$41:$Z$100,$D395,0)/(VLOOKUP(BV$276,UI!$A$12:$O$51,VLOOKUP(BV$278,$B$276:$C$278,2,0),0)/1000)),"")</f>
        <v/>
      </c>
      <c r="BW395" s="145" t="str">
        <f>IFERROR(TRUNC(VLOOKUP($E395,'Container Panel'!$B$41:$Z$100,$D395,0)/(VLOOKUP(BW$276,UI!$A$12:$O$51,VLOOKUP(BW$278,$B$276:$C$278,2,0),0)/1000)),"")</f>
        <v/>
      </c>
      <c r="BX395" s="145" t="str">
        <f>IFERROR(TRUNC(VLOOKUP($E395,'Container Panel'!$B$41:$Z$100,$D395,0)/(VLOOKUP(BX$276,UI!$A$12:$O$51,VLOOKUP(BX$278,$B$276:$C$278,2,0),0)/1000)),"")</f>
        <v/>
      </c>
      <c r="BY395" s="145" t="str">
        <f>IFERROR(TRUNC(VLOOKUP($E395,'Container Panel'!$B$41:$Z$100,$D395,0)/(VLOOKUP(BY$276,UI!$A$12:$O$51,VLOOKUP(BY$278,$B$276:$C$278,2,0),0)/1000)),"")</f>
        <v/>
      </c>
      <c r="BZ395" s="145" t="str">
        <f>IFERROR(TRUNC(VLOOKUP($E395,'Container Panel'!$B$41:$Z$100,$D395,0)/(VLOOKUP(BZ$276,UI!$A$12:$O$51,VLOOKUP(BZ$278,$B$276:$C$278,2,0),0)/1000)),"")</f>
        <v/>
      </c>
      <c r="CA395" s="145" t="str">
        <f>IFERROR(TRUNC(VLOOKUP($E395,'Container Panel'!$B$41:$Z$100,$D395,0)/(VLOOKUP(CA$276,UI!$A$12:$O$51,VLOOKUP(CA$278,$B$276:$C$278,2,0),0)/1000)),"")</f>
        <v/>
      </c>
      <c r="CB395" s="145" t="str">
        <f>IFERROR(TRUNC(VLOOKUP($E395,'Container Panel'!$B$41:$Z$100,$D395,0)/(VLOOKUP(CB$276,UI!$A$12:$O$51,VLOOKUP(CB$278,$B$276:$C$278,2,0),0)/1000)),"")</f>
        <v/>
      </c>
      <c r="CC395" s="145" t="str">
        <f>IFERROR(TRUNC(VLOOKUP($E395,'Container Panel'!$B$41:$Z$100,$D395,0)/(VLOOKUP(CC$276,UI!$A$12:$O$51,VLOOKUP(CC$278,$B$276:$C$278,2,0),0)/1000)),"")</f>
        <v/>
      </c>
      <c r="CD395" s="145" t="str">
        <f>IFERROR(TRUNC(VLOOKUP($E395,'Container Panel'!$B$41:$Z$100,$D395,0)/(VLOOKUP(CD$276,UI!$A$12:$O$51,VLOOKUP(CD$278,$B$276:$C$278,2,0),0)/1000)),"")</f>
        <v/>
      </c>
      <c r="CE395" s="145" t="str">
        <f>IFERROR(TRUNC(VLOOKUP($E395,'Container Panel'!$B$41:$Z$100,$D395,0)/(VLOOKUP(CE$276,UI!$A$12:$O$51,VLOOKUP(CE$278,$B$276:$C$278,2,0),0)/1000)),"")</f>
        <v/>
      </c>
      <c r="CF395" s="145" t="str">
        <f>IFERROR(TRUNC(VLOOKUP($E395,'Container Panel'!$B$41:$Z$100,$D395,0)/(VLOOKUP(CF$276,UI!$A$12:$O$51,VLOOKUP(CF$278,$B$276:$C$278,2,0),0)/1000)),"")</f>
        <v/>
      </c>
      <c r="CG395" s="145" t="str">
        <f>IFERROR(TRUNC(VLOOKUP($E395,'Container Panel'!$B$41:$Z$100,$D395,0)/(VLOOKUP(CG$276,UI!$A$12:$O$51,VLOOKUP(CG$278,$B$276:$C$278,2,0),0)/1000)),"")</f>
        <v/>
      </c>
      <c r="CH395" s="145" t="str">
        <f>IFERROR(TRUNC(VLOOKUP($E395,'Container Panel'!$B$41:$Z$100,$D395,0)/(VLOOKUP(CH$276,UI!$A$12:$O$51,VLOOKUP(CH$278,$B$276:$C$278,2,0),0)/1000)),"")</f>
        <v/>
      </c>
      <c r="CI395" s="145" t="str">
        <f>IFERROR(TRUNC(VLOOKUP($E395,'Container Panel'!$B$41:$Z$100,$D395,0)/(VLOOKUP(CI$276,UI!$A$12:$O$51,VLOOKUP(CI$278,$B$276:$C$278,2,0),0)/1000)),"")</f>
        <v/>
      </c>
      <c r="CJ395" s="145" t="str">
        <f>IFERROR(TRUNC(VLOOKUP($E395,'Container Panel'!$B$41:$Z$100,$D395,0)/(VLOOKUP(CJ$276,UI!$A$12:$O$51,VLOOKUP(CJ$278,$B$276:$C$278,2,0),0)/1000)),"")</f>
        <v/>
      </c>
      <c r="CK395" s="145" t="str">
        <f>IFERROR(TRUNC(VLOOKUP($E395,'Container Panel'!$B$41:$Z$100,$D395,0)/(VLOOKUP(CK$276,UI!$A$12:$O$51,VLOOKUP(CK$278,$B$276:$C$278,2,0),0)/1000)),"")</f>
        <v/>
      </c>
      <c r="CL395" s="145" t="str">
        <f>IFERROR(TRUNC(VLOOKUP($E395,'Container Panel'!$B$41:$Z$100,$D395,0)/(VLOOKUP(CL$276,UI!$A$12:$O$51,VLOOKUP(CL$278,$B$276:$C$278,2,0),0)/1000)),"")</f>
        <v/>
      </c>
      <c r="CM395" s="145" t="str">
        <f>IFERROR(TRUNC(VLOOKUP($E395,'Container Panel'!$B$41:$Z$100,$D395,0)/(VLOOKUP(CM$276,UI!$A$12:$O$51,VLOOKUP(CM$278,$B$276:$C$278,2,0),0)/1000)),"")</f>
        <v/>
      </c>
      <c r="CN395" s="145" t="str">
        <f>IFERROR(TRUNC(VLOOKUP($E395,'Container Panel'!$B$41:$Z$100,$D395,0)/(VLOOKUP(CN$276,UI!$A$12:$O$51,VLOOKUP(CN$278,$B$276:$C$278,2,0),0)/1000)),"")</f>
        <v/>
      </c>
      <c r="CO395" s="145" t="str">
        <f>IFERROR(TRUNC(VLOOKUP($E395,'Container Panel'!$B$41:$Z$100,$D395,0)/(VLOOKUP(CO$276,UI!$A$12:$O$51,VLOOKUP(CO$278,$B$276:$C$278,2,0),0)/1000)),"")</f>
        <v/>
      </c>
      <c r="CP395" s="145" t="str">
        <f>IFERROR(TRUNC(VLOOKUP($E395,'Container Panel'!$B$41:$Z$100,$D395,0)/(VLOOKUP(CP$276,UI!$A$12:$O$51,VLOOKUP(CP$278,$B$276:$C$278,2,0),0)/1000)),"")</f>
        <v/>
      </c>
      <c r="CQ395" s="145" t="str">
        <f>IFERROR(TRUNC(VLOOKUP($E395,'Container Panel'!$B$41:$Z$100,$D395,0)/(VLOOKUP(CQ$276,UI!$A$12:$O$51,VLOOKUP(CQ$278,$B$276:$C$278,2,0),0)/1000)),"")</f>
        <v/>
      </c>
      <c r="CR395" s="145" t="str">
        <f>IFERROR(TRUNC(VLOOKUP($E395,'Container Panel'!$B$41:$Z$100,$D395,0)/(VLOOKUP(CR$276,UI!$A$12:$O$51,VLOOKUP(CR$278,$B$276:$C$278,2,0),0)/1000)),"")</f>
        <v/>
      </c>
      <c r="CS395" s="145" t="str">
        <f>IFERROR(TRUNC(VLOOKUP($E395,'Container Panel'!$B$41:$Z$100,$D395,0)/(VLOOKUP(CS$276,UI!$A$12:$O$51,VLOOKUP(CS$278,$B$276:$C$278,2,0),0)/1000)),"")</f>
        <v/>
      </c>
      <c r="CT395" s="145" t="str">
        <f>IFERROR(TRUNC(VLOOKUP($E395,'Container Panel'!$B$41:$Z$100,$D395,0)/(VLOOKUP(CT$276,UI!$A$12:$O$51,VLOOKUP(CT$278,$B$276:$C$278,2,0),0)/1000)),"")</f>
        <v/>
      </c>
      <c r="CU395" s="145" t="str">
        <f>IFERROR(TRUNC(VLOOKUP($E395,'Container Panel'!$B$41:$Z$100,$D395,0)/(VLOOKUP(CU$276,UI!$A$12:$O$51,VLOOKUP(CU$278,$B$276:$C$278,2,0),0)/1000)),"")</f>
        <v/>
      </c>
      <c r="CV395" s="145" t="str">
        <f>IFERROR(TRUNC(VLOOKUP($E395,'Container Panel'!$B$41:$Z$100,$D395,0)/(VLOOKUP(CV$276,UI!$A$12:$O$51,VLOOKUP(CV$278,$B$276:$C$278,2,0),0)/1000)),"")</f>
        <v/>
      </c>
      <c r="CW395" s="145" t="str">
        <f>IFERROR(TRUNC(VLOOKUP($E395,'Container Panel'!$B$41:$Z$100,$D395,0)/(VLOOKUP(CW$276,UI!$A$12:$O$51,VLOOKUP(CW$278,$B$276:$C$278,2,0),0)/1000)),"")</f>
        <v/>
      </c>
      <c r="CX395" s="145" t="str">
        <f>IFERROR(TRUNC(VLOOKUP($E395,'Container Panel'!$B$41:$Z$100,$D395,0)/(VLOOKUP(CX$276,UI!$A$12:$O$51,VLOOKUP(CX$278,$B$276:$C$278,2,0),0)/1000)),"")</f>
        <v/>
      </c>
      <c r="CY395" s="145" t="str">
        <f>IFERROR(TRUNC(VLOOKUP($E395,'Container Panel'!$B$41:$Z$100,$D395,0)/(VLOOKUP(CY$276,UI!$A$12:$O$51,VLOOKUP(CY$278,$B$276:$C$278,2,0),0)/1000)),"")</f>
        <v/>
      </c>
      <c r="CZ395" s="145" t="str">
        <f>IFERROR(TRUNC(VLOOKUP($E395,'Container Panel'!$B$41:$Z$100,$D395,0)/(VLOOKUP(CZ$276,UI!$A$12:$O$51,VLOOKUP(CZ$278,$B$276:$C$278,2,0),0)/1000)),"")</f>
        <v/>
      </c>
      <c r="DA395" s="145" t="str">
        <f>IFERROR(TRUNC(VLOOKUP($E395,'Container Panel'!$B$41:$Z$100,$D395,0)/(VLOOKUP(DA$276,UI!$A$12:$O$51,VLOOKUP(DA$278,$B$276:$C$278,2,0),0)/1000)),"")</f>
        <v/>
      </c>
      <c r="DB395" s="145" t="str">
        <f>IFERROR(TRUNC(VLOOKUP($E395,'Container Panel'!$B$41:$Z$100,$D395,0)/(VLOOKUP(DB$276,UI!$A$12:$O$51,VLOOKUP(DB$278,$B$276:$C$278,2,0),0)/1000)),"")</f>
        <v/>
      </c>
      <c r="DC395" s="145" t="str">
        <f>IFERROR(TRUNC(VLOOKUP($E395,'Container Panel'!$B$41:$Z$100,$D395,0)/(VLOOKUP(DC$276,UI!$A$12:$O$51,VLOOKUP(DC$278,$B$276:$C$278,2,0),0)/1000)),"")</f>
        <v/>
      </c>
      <c r="DD395" s="145" t="str">
        <f>IFERROR(TRUNC(VLOOKUP($E395,'Container Panel'!$B$41:$Z$100,$D395,0)/(VLOOKUP(DD$276,UI!$A$12:$O$51,VLOOKUP(DD$278,$B$276:$C$278,2,0),0)/1000)),"")</f>
        <v/>
      </c>
      <c r="DE395" s="145" t="str">
        <f>IFERROR(TRUNC(VLOOKUP($E395,'Container Panel'!$B$41:$Z$100,$D395,0)/(VLOOKUP(DE$276,UI!$A$12:$O$51,VLOOKUP(DE$278,$B$276:$C$278,2,0),0)/1000)),"")</f>
        <v/>
      </c>
      <c r="DF395" s="145" t="str">
        <f>IFERROR(TRUNC(VLOOKUP($E395,'Container Panel'!$B$41:$Z$100,$D395,0)/(VLOOKUP(DF$276,UI!$A$12:$O$51,VLOOKUP(DF$278,$B$276:$C$278,2,0),0)/1000)),"")</f>
        <v/>
      </c>
      <c r="DG395" s="145" t="str">
        <f>IFERROR(TRUNC(VLOOKUP($E395,'Container Panel'!$B$41:$Z$100,$D395,0)/(VLOOKUP(DG$276,UI!$A$12:$O$51,VLOOKUP(DG$278,$B$276:$C$278,2,0),0)/1000)),"")</f>
        <v/>
      </c>
      <c r="DH395" s="145" t="str">
        <f>IFERROR(TRUNC(VLOOKUP($E395,'Container Panel'!$B$41:$Z$100,$D395,0)/(VLOOKUP(DH$276,UI!$A$12:$O$51,VLOOKUP(DH$278,$B$276:$C$278,2,0),0)/1000)),"")</f>
        <v/>
      </c>
      <c r="DI395" s="145" t="str">
        <f>IFERROR(TRUNC(VLOOKUP($E395,'Container Panel'!$B$41:$Z$100,$D395,0)/(VLOOKUP(DI$276,UI!$A$12:$O$51,VLOOKUP(DI$278,$B$276:$C$278,2,0),0)/1000)),"")</f>
        <v/>
      </c>
      <c r="DJ395" s="145" t="str">
        <f>IFERROR(TRUNC(VLOOKUP($E395,'Container Panel'!$B$41:$Z$100,$D395,0)/(VLOOKUP(DJ$276,UI!$A$12:$O$51,VLOOKUP(DJ$278,$B$276:$C$278,2,0),0)/1000)),"")</f>
        <v/>
      </c>
      <c r="DK395" s="145" t="str">
        <f>IFERROR(TRUNC(VLOOKUP($E395,'Container Panel'!$B$41:$Z$100,$D395,0)/(VLOOKUP(DK$276,UI!$A$12:$O$51,VLOOKUP(DK$278,$B$276:$C$278,2,0),0)/1000)),"")</f>
        <v/>
      </c>
      <c r="DL395" s="145" t="str">
        <f>IFERROR(TRUNC(VLOOKUP($E395,'Container Panel'!$B$41:$Z$100,$D395,0)/(VLOOKUP(DL$276,UI!$A$12:$O$51,VLOOKUP(DL$278,$B$276:$C$278,2,0),0)/1000)),"")</f>
        <v/>
      </c>
      <c r="DM395" s="145" t="str">
        <f>IFERROR(TRUNC(VLOOKUP($E395,'Container Panel'!$B$41:$Z$100,$D395,0)/(VLOOKUP(DM$276,UI!$A$12:$O$51,VLOOKUP(DM$278,$B$276:$C$278,2,0),0)/1000)),"")</f>
        <v/>
      </c>
      <c r="DN395" s="145" t="str">
        <f>IFERROR(TRUNC(VLOOKUP($E395,'Container Panel'!$B$41:$Z$100,$D395,0)/(VLOOKUP(DN$276,UI!$A$12:$O$51,VLOOKUP(DN$278,$B$276:$C$278,2,0),0)/1000)),"")</f>
        <v/>
      </c>
      <c r="DO395" s="145" t="str">
        <f>IFERROR(TRUNC(VLOOKUP($E395,'Container Panel'!$B$41:$Z$100,$D395,0)/(VLOOKUP(DO$276,UI!$A$12:$O$51,VLOOKUP(DO$278,$B$276:$C$278,2,0),0)/1000)),"")</f>
        <v/>
      </c>
      <c r="DP395" s="145" t="str">
        <f>IFERROR(TRUNC(VLOOKUP($E395,'Container Panel'!$B$41:$Z$100,$D395,0)/(VLOOKUP(DP$276,UI!$A$12:$O$51,VLOOKUP(DP$278,$B$276:$C$278,2,0),0)/1000)),"")</f>
        <v/>
      </c>
      <c r="DQ395" s="145" t="str">
        <f>IFERROR(TRUNC(VLOOKUP($E395,'Container Panel'!$B$41:$Z$100,$D395,0)/(VLOOKUP(DQ$276,UI!$A$12:$O$51,VLOOKUP(DQ$278,$B$276:$C$278,2,0),0)/1000)),"")</f>
        <v/>
      </c>
      <c r="DR395" s="145" t="str">
        <f>IFERROR(TRUNC(VLOOKUP($E395,'Container Panel'!$B$41:$Z$100,$D395,0)/(VLOOKUP(DR$276,UI!$A$12:$O$51,VLOOKUP(DR$278,$B$276:$C$278,2,0),0)/1000)),"")</f>
        <v/>
      </c>
      <c r="DS395" s="145" t="str">
        <f>IFERROR(TRUNC(VLOOKUP($E395,'Container Panel'!$B$41:$Z$100,$D395,0)/(VLOOKUP(DS$276,UI!$A$12:$O$51,VLOOKUP(DS$278,$B$276:$C$278,2,0),0)/1000)),"")</f>
        <v/>
      </c>
      <c r="DT395" s="145" t="str">
        <f>IFERROR(TRUNC(VLOOKUP($E395,'Container Panel'!$B$41:$Z$100,$D395,0)/(VLOOKUP(DT$276,UI!$A$12:$O$51,VLOOKUP(DT$278,$B$276:$C$278,2,0),0)/1000)),"")</f>
        <v/>
      </c>
      <c r="DU395" s="145" t="str">
        <f>IFERROR(TRUNC(VLOOKUP($E395,'Container Panel'!$B$41:$Z$100,$D395,0)/(VLOOKUP(DU$276,UI!$A$12:$O$51,VLOOKUP(DU$278,$B$276:$C$278,2,0),0)/1000)),"")</f>
        <v/>
      </c>
      <c r="DV395" s="145" t="str">
        <f>IFERROR(TRUNC(VLOOKUP($E395,'Container Panel'!$B$41:$Z$100,$D395,0)/(VLOOKUP(DV$276,UI!$A$12:$O$51,VLOOKUP(DV$278,$B$276:$C$278,2,0),0)/1000)),"")</f>
        <v/>
      </c>
      <c r="DW395" s="145" t="str">
        <f>IFERROR(TRUNC(VLOOKUP($E395,'Container Panel'!$B$41:$Z$100,$D395,0)/(VLOOKUP(DW$276,UI!$A$12:$O$51,VLOOKUP(DW$278,$B$276:$C$278,2,0),0)/1000)),"")</f>
        <v/>
      </c>
      <c r="DX395" s="145" t="str">
        <f>IFERROR(TRUNC(VLOOKUP($E395,'Container Panel'!$B$41:$Z$100,$D395,0)/(VLOOKUP(DX$276,UI!$A$12:$O$51,VLOOKUP(DX$278,$B$276:$C$278,2,0),0)/1000)),"")</f>
        <v/>
      </c>
      <c r="DY395" s="145" t="str">
        <f>IFERROR(TRUNC(VLOOKUP($E395,'Container Panel'!$B$41:$Z$100,$D395,0)/(VLOOKUP(DY$276,UI!$A$12:$O$51,VLOOKUP(DY$278,$B$276:$C$278,2,0),0)/1000)),"")</f>
        <v/>
      </c>
      <c r="DZ395" s="145" t="str">
        <f>IFERROR(TRUNC(VLOOKUP($E395,'Container Panel'!$B$41:$Z$100,$D395,0)/(VLOOKUP(DZ$276,UI!$A$12:$O$51,VLOOKUP(DZ$278,$B$276:$C$278,2,0),0)/1000)),"")</f>
        <v/>
      </c>
      <c r="EA395" s="145" t="str">
        <f>IFERROR(TRUNC(VLOOKUP($E395,'Container Panel'!$B$41:$Z$100,$D395,0)/(VLOOKUP(EA$276,UI!$A$12:$O$51,VLOOKUP(EA$278,$B$276:$C$278,2,0),0)/1000)),"")</f>
        <v/>
      </c>
      <c r="EB395" s="145" t="str">
        <f>IFERROR(TRUNC(VLOOKUP($E395,'Container Panel'!$B$41:$Z$100,$D395,0)/(VLOOKUP(EB$276,UI!$A$12:$O$51,VLOOKUP(EB$278,$B$276:$C$278,2,0),0)/1000)),"")</f>
        <v/>
      </c>
      <c r="EC395" s="145" t="str">
        <f>IFERROR(TRUNC(VLOOKUP($E395,'Container Panel'!$B$41:$Z$100,$D395,0)/(VLOOKUP(EC$276,UI!$A$12:$O$51,VLOOKUP(EC$278,$B$276:$C$278,2,0),0)/1000)),"")</f>
        <v/>
      </c>
      <c r="ED395" s="145" t="str">
        <f>IFERROR(TRUNC(VLOOKUP($E395,'Container Panel'!$B$41:$Z$100,$D395,0)/(VLOOKUP(ED$276,UI!$A$12:$O$51,VLOOKUP(ED$278,$B$276:$C$278,2,0),0)/1000)),"")</f>
        <v/>
      </c>
      <c r="EE395" s="145" t="str">
        <f>IFERROR(TRUNC(VLOOKUP($E395,'Container Panel'!$B$41:$Z$100,$D395,0)/(VLOOKUP(EE$276,UI!$A$12:$O$51,VLOOKUP(EE$278,$B$276:$C$278,2,0),0)/1000)),"")</f>
        <v/>
      </c>
      <c r="EF395" s="145" t="str">
        <f>IFERROR(TRUNC(VLOOKUP($E395,'Container Panel'!$B$41:$Z$100,$D395,0)/(VLOOKUP(EF$276,UI!$A$12:$O$51,VLOOKUP(EF$278,$B$276:$C$278,2,0),0)/1000)),"")</f>
        <v/>
      </c>
      <c r="EG395" s="145" t="str">
        <f>IFERROR(TRUNC(VLOOKUP($E395,'Container Panel'!$B$41:$Z$100,$D395,0)/(VLOOKUP(EG$276,UI!$A$12:$O$51,VLOOKUP(EG$278,$B$276:$C$278,2,0),0)/1000)),"")</f>
        <v/>
      </c>
      <c r="EH395" s="145" t="str">
        <f>IFERROR(TRUNC(VLOOKUP($E395,'Container Panel'!$B$41:$Z$100,$D395,0)/(VLOOKUP(EH$276,UI!$A$12:$O$51,VLOOKUP(EH$278,$B$276:$C$278,2,0),0)/1000)),"")</f>
        <v/>
      </c>
      <c r="EI395" s="145" t="str">
        <f>IFERROR(TRUNC(VLOOKUP($E395,'Container Panel'!$B$41:$Z$100,$D395,0)/(VLOOKUP(EI$276,UI!$A$12:$O$51,VLOOKUP(EI$278,$B$276:$C$278,2,0),0)/1000)),"")</f>
        <v/>
      </c>
      <c r="EJ395" s="145" t="str">
        <f>IFERROR(TRUNC(VLOOKUP($E395,'Container Panel'!$B$41:$Z$100,$D395,0)/(VLOOKUP(EJ$276,UI!$A$12:$O$51,VLOOKUP(EJ$278,$B$276:$C$278,2,0),0)/1000)),"")</f>
        <v/>
      </c>
      <c r="EK395" s="145" t="str">
        <f>IFERROR(TRUNC(VLOOKUP($E395,'Container Panel'!$B$41:$Z$100,$D395,0)/(VLOOKUP(EK$276,UI!$A$12:$O$51,VLOOKUP(EK$278,$B$276:$C$278,2,0),0)/1000)),"")</f>
        <v/>
      </c>
      <c r="EL395" s="145" t="str">
        <f>IFERROR(TRUNC(VLOOKUP($E395,'Container Panel'!$B$41:$Z$100,$D395,0)/(VLOOKUP(EL$276,UI!$A$12:$O$51,VLOOKUP(EL$278,$B$276:$C$278,2,0),0)/1000)),"")</f>
        <v/>
      </c>
      <c r="EM395" s="145" t="str">
        <f>IFERROR(TRUNC(VLOOKUP($E395,'Container Panel'!$B$41:$Z$100,$D395,0)/(VLOOKUP(EM$276,UI!$A$12:$O$51,VLOOKUP(EM$278,$B$276:$C$278,2,0),0)/1000)),"")</f>
        <v/>
      </c>
      <c r="EN395" s="145" t="str">
        <f>IFERROR(TRUNC(VLOOKUP($E395,'Container Panel'!$B$41:$Z$100,$D395,0)/(VLOOKUP(EN$276,UI!$A$12:$O$51,VLOOKUP(EN$278,$B$276:$C$278,2,0),0)/1000)),"")</f>
        <v/>
      </c>
      <c r="EO395" s="145" t="str">
        <f>IFERROR(TRUNC(VLOOKUP($E395,'Container Panel'!$B$41:$Z$100,$D395,0)/(VLOOKUP(EO$276,UI!$A$12:$O$51,VLOOKUP(EO$278,$B$276:$C$278,2,0),0)/1000)),"")</f>
        <v/>
      </c>
      <c r="EP395" s="145" t="str">
        <f>IFERROR(TRUNC(VLOOKUP($E395,'Container Panel'!$B$41:$Z$100,$D395,0)/(VLOOKUP(EP$276,UI!$A$12:$O$51,VLOOKUP(EP$278,$B$276:$C$278,2,0),0)/1000)),"")</f>
        <v/>
      </c>
      <c r="EQ395" s="145" t="str">
        <f>IFERROR(TRUNC(VLOOKUP($E395,'Container Panel'!$B$41:$Z$100,$D395,0)/(VLOOKUP(EQ$276,UI!$A$12:$O$51,VLOOKUP(EQ$278,$B$276:$C$278,2,0),0)/1000)),"")</f>
        <v/>
      </c>
      <c r="ER395" s="145" t="str">
        <f>IFERROR(TRUNC(VLOOKUP($E395,'Container Panel'!$B$41:$Z$100,$D395,0)/(VLOOKUP(ER$276,UI!$A$12:$O$51,VLOOKUP(ER$278,$B$276:$C$278,2,0),0)/1000)),"")</f>
        <v/>
      </c>
      <c r="ES395" s="145" t="str">
        <f>IFERROR(TRUNC(VLOOKUP($E395,'Container Panel'!$B$41:$Z$100,$D395,0)/(VLOOKUP(ES$276,UI!$A$12:$O$51,VLOOKUP(ES$278,$B$276:$C$278,2,0),0)/1000)),"")</f>
        <v/>
      </c>
      <c r="ET395" s="145" t="str">
        <f>IFERROR(TRUNC(VLOOKUP($E395,'Container Panel'!$B$41:$Z$100,$D395,0)/(VLOOKUP(ET$276,UI!$A$12:$O$51,VLOOKUP(ET$278,$B$276:$C$278,2,0),0)/1000)),"")</f>
        <v/>
      </c>
      <c r="EU395" s="145" t="str">
        <f>IFERROR(TRUNC(VLOOKUP($E395,'Container Panel'!$B$41:$Z$100,$D395,0)/(VLOOKUP(EU$276,UI!$A$12:$O$51,VLOOKUP(EU$278,$B$276:$C$278,2,0),0)/1000)),"")</f>
        <v/>
      </c>
      <c r="EV395" s="145" t="str">
        <f>IFERROR(TRUNC(VLOOKUP($E395,'Container Panel'!$B$41:$Z$100,$D395,0)/(VLOOKUP(EV$276,UI!$A$12:$O$51,VLOOKUP(EV$278,$B$276:$C$278,2,0),0)/1000)),"")</f>
        <v/>
      </c>
      <c r="EW395" s="145" t="str">
        <f>IFERROR(TRUNC(VLOOKUP($E395,'Container Panel'!$B$41:$Z$100,$D395,0)/(VLOOKUP(EW$276,UI!$A$12:$O$51,VLOOKUP(EW$278,$B$276:$C$278,2,0),0)/1000)),"")</f>
        <v/>
      </c>
      <c r="EX395" s="145" t="str">
        <f>IFERROR(TRUNC(VLOOKUP($E395,'Container Panel'!$B$41:$Z$100,$D395,0)/(VLOOKUP(EX$276,UI!$A$12:$O$51,VLOOKUP(EX$278,$B$276:$C$278,2,0),0)/1000)),"")</f>
        <v/>
      </c>
      <c r="EY395" s="145" t="str">
        <f>IFERROR(TRUNC(VLOOKUP($E395,'Container Panel'!$B$41:$Z$100,$D395,0)/(VLOOKUP(EY$276,UI!$A$12:$O$51,VLOOKUP(EY$278,$B$276:$C$278,2,0),0)/1000)),"")</f>
        <v/>
      </c>
      <c r="EZ395" s="145" t="str">
        <f>IFERROR(TRUNC(VLOOKUP($E395,'Container Panel'!$B$41:$Z$100,$D395,0)/(VLOOKUP(EZ$276,UI!$A$12:$O$51,VLOOKUP(EZ$278,$B$276:$C$278,2,0),0)/1000)),"")</f>
        <v/>
      </c>
      <c r="FA395" s="145" t="str">
        <f>IFERROR(TRUNC(VLOOKUP($E395,'Container Panel'!$B$41:$Z$100,$D395,0)/(VLOOKUP(FA$276,UI!$A$12:$O$51,VLOOKUP(FA$278,$B$276:$C$278,2,0),0)/1000)),"")</f>
        <v/>
      </c>
      <c r="FB395" s="145" t="str">
        <f>IFERROR(TRUNC(VLOOKUP($E395,'Container Panel'!$B$41:$Z$100,$D395,0)/(VLOOKUP(FB$276,UI!$A$12:$O$51,VLOOKUP(FB$278,$B$276:$C$278,2,0),0)/1000)),"")</f>
        <v/>
      </c>
      <c r="FC395" s="145" t="str">
        <f>IFERROR(TRUNC(VLOOKUP($E395,'Container Panel'!$B$41:$Z$100,$D395,0)/(VLOOKUP(FC$276,UI!$A$12:$O$51,VLOOKUP(FC$278,$B$276:$C$278,2,0),0)/1000)),"")</f>
        <v/>
      </c>
      <c r="FD395" s="145" t="str">
        <f>IFERROR(TRUNC(VLOOKUP($E395,'Container Panel'!$B$41:$Z$100,$D395,0)/(VLOOKUP(FD$276,UI!$A$12:$O$51,VLOOKUP(FD$278,$B$276:$C$278,2,0),0)/1000)),"")</f>
        <v/>
      </c>
      <c r="FE395" s="145" t="str">
        <f>IFERROR(TRUNC(VLOOKUP($E395,'Container Panel'!$B$41:$Z$100,$D395,0)/(VLOOKUP(FE$276,UI!$A$12:$O$51,VLOOKUP(FE$278,$B$276:$C$278,2,0),0)/1000)),"")</f>
        <v/>
      </c>
      <c r="FF395" s="145" t="str">
        <f>IFERROR(TRUNC(VLOOKUP($E395,'Container Panel'!$B$41:$Z$100,$D395,0)/(VLOOKUP(FF$276,UI!$A$12:$O$51,VLOOKUP(FF$278,$B$276:$C$278,2,0),0)/1000)),"")</f>
        <v/>
      </c>
      <c r="FG395" s="145" t="str">
        <f>IFERROR(TRUNC(VLOOKUP($E395,'Container Panel'!$B$41:$Z$100,$D395,0)/(VLOOKUP(FG$276,UI!$A$12:$O$51,VLOOKUP(FG$278,$B$276:$C$278,2,0),0)/1000)),"")</f>
        <v/>
      </c>
      <c r="FH395" s="145" t="str">
        <f>IFERROR(TRUNC(VLOOKUP($E395,'Container Panel'!$B$41:$Z$100,$D395,0)/(VLOOKUP(FH$276,UI!$A$12:$O$51,VLOOKUP(FH$278,$B$276:$C$278,2,0),0)/1000)),"")</f>
        <v/>
      </c>
      <c r="FI395" s="145" t="str">
        <f>IFERROR(TRUNC(VLOOKUP($E395,'Container Panel'!$B$41:$Z$100,$D395,0)/(VLOOKUP(FI$276,UI!$A$12:$O$51,VLOOKUP(FI$278,$B$276:$C$278,2,0),0)/1000)),"")</f>
        <v/>
      </c>
      <c r="FJ395" s="145" t="str">
        <f>IFERROR(TRUNC(VLOOKUP($E395,'Container Panel'!$B$41:$Z$100,$D395,0)/(VLOOKUP(FJ$276,UI!$A$12:$O$51,VLOOKUP(FJ$278,$B$276:$C$278,2,0),0)/1000)),"")</f>
        <v/>
      </c>
      <c r="FK395" s="145" t="str">
        <f>IFERROR(TRUNC(VLOOKUP($E395,'Container Panel'!$B$41:$Z$100,$D395,0)/(VLOOKUP(FK$276,UI!$A$12:$O$51,VLOOKUP(FK$278,$B$276:$C$278,2,0),0)/1000)),"")</f>
        <v/>
      </c>
      <c r="FL395" s="145" t="str">
        <f>IFERROR(TRUNC(VLOOKUP($E395,'Container Panel'!$B$41:$Z$100,$D395,0)/(VLOOKUP(FL$276,UI!$A$12:$O$51,VLOOKUP(FL$278,$B$276:$C$278,2,0),0)/1000)),"")</f>
        <v/>
      </c>
      <c r="FM395" s="145" t="str">
        <f>IFERROR(TRUNC(VLOOKUP($E395,'Container Panel'!$B$41:$Z$100,$D395,0)/(VLOOKUP(FM$276,UI!$A$12:$O$51,VLOOKUP(FM$278,$B$276:$C$278,2,0),0)/1000)),"")</f>
        <v/>
      </c>
      <c r="FN395" s="145" t="str">
        <f>IFERROR(TRUNC(VLOOKUP($E395,'Container Panel'!$B$41:$Z$100,$D395,0)/(VLOOKUP(FN$276,UI!$A$12:$O$51,VLOOKUP(FN$278,$B$276:$C$278,2,0),0)/1000)),"")</f>
        <v/>
      </c>
      <c r="FO395" s="145" t="str">
        <f>IFERROR(TRUNC(VLOOKUP($E395,'Container Panel'!$B$41:$Z$100,$D395,0)/(VLOOKUP(FO$276,UI!$A$12:$O$51,VLOOKUP(FO$278,$B$276:$C$278,2,0),0)/1000)),"")</f>
        <v/>
      </c>
      <c r="FP395" s="145" t="str">
        <f>IFERROR(TRUNC(VLOOKUP($E395,'Container Panel'!$B$41:$Z$100,$D395,0)/(VLOOKUP(FP$276,UI!$A$12:$O$51,VLOOKUP(FP$278,$B$276:$C$278,2,0),0)/1000)),"")</f>
        <v/>
      </c>
      <c r="FQ395" s="145" t="str">
        <f>IFERROR(TRUNC(VLOOKUP($E395,'Container Panel'!$B$41:$Z$100,$D395,0)/(VLOOKUP(FQ$276,UI!$A$12:$O$51,VLOOKUP(FQ$278,$B$276:$C$278,2,0),0)/1000)),"")</f>
        <v/>
      </c>
      <c r="FR395" s="145" t="str">
        <f>IFERROR(TRUNC(VLOOKUP($E395,'Container Panel'!$B$41:$Z$100,$D395,0)/(VLOOKUP(FR$276,UI!$A$12:$O$51,VLOOKUP(FR$278,$B$276:$C$278,2,0),0)/1000)),"")</f>
        <v/>
      </c>
      <c r="FS395" s="145" t="str">
        <f>IFERROR(TRUNC(VLOOKUP($E395,'Container Panel'!$B$41:$Z$100,$D395,0)/(VLOOKUP(FS$276,UI!$A$12:$O$51,VLOOKUP(FS$278,$B$276:$C$278,2,0),0)/1000)),"")</f>
        <v/>
      </c>
      <c r="FT395" s="145" t="str">
        <f>IFERROR(TRUNC(VLOOKUP($E395,'Container Panel'!$B$41:$Z$100,$D395,0)/(VLOOKUP(FT$276,UI!$A$12:$O$51,VLOOKUP(FT$278,$B$276:$C$278,2,0),0)/1000)),"")</f>
        <v/>
      </c>
      <c r="FU395" s="145" t="str">
        <f>IFERROR(TRUNC(VLOOKUP($E395,'Container Panel'!$B$41:$Z$100,$D395,0)/(VLOOKUP(FU$276,UI!$A$12:$O$51,VLOOKUP(FU$278,$B$276:$C$278,2,0),0)/1000)),"")</f>
        <v/>
      </c>
      <c r="FV395" s="145" t="str">
        <f>IFERROR(TRUNC(VLOOKUP($E395,'Container Panel'!$B$41:$Z$100,$D395,0)/(VLOOKUP(FV$276,UI!$A$12:$O$51,VLOOKUP(FV$278,$B$276:$C$278,2,0),0)/1000)),"")</f>
        <v/>
      </c>
      <c r="FW395" s="145" t="str">
        <f>IFERROR(TRUNC(VLOOKUP($E395,'Container Panel'!$B$41:$Z$100,$D395,0)/(VLOOKUP(FW$276,UI!$A$12:$O$51,VLOOKUP(FW$278,$B$276:$C$278,2,0),0)/1000)),"")</f>
        <v/>
      </c>
      <c r="FX395" s="145" t="str">
        <f>IFERROR(TRUNC(VLOOKUP($E395,'Container Panel'!$B$41:$Z$100,$D395,0)/(VLOOKUP(FX$276,UI!$A$12:$O$51,VLOOKUP(FX$278,$B$276:$C$278,2,0),0)/1000)),"")</f>
        <v/>
      </c>
      <c r="FY395" s="145" t="str">
        <f>IFERROR(TRUNC(VLOOKUP($E395,'Container Panel'!$B$41:$Z$100,$D395,0)/(VLOOKUP(FY$276,UI!$A$12:$O$51,VLOOKUP(FY$278,$B$276:$C$278,2,0),0)/1000)),"")</f>
        <v/>
      </c>
      <c r="FZ395" s="145" t="str">
        <f>IFERROR(TRUNC(VLOOKUP($E395,'Container Panel'!$B$41:$Z$100,$D395,0)/(VLOOKUP(FZ$276,UI!$A$12:$O$51,VLOOKUP(FZ$278,$B$276:$C$278,2,0),0)/1000)),"")</f>
        <v/>
      </c>
      <c r="GA395" s="145" t="str">
        <f>IFERROR(TRUNC(VLOOKUP($E395,'Container Panel'!$B$41:$Z$100,$D395,0)/(VLOOKUP(GA$276,UI!$A$12:$O$51,VLOOKUP(GA$278,$B$276:$C$278,2,0),0)/1000)),"")</f>
        <v/>
      </c>
      <c r="GB395" s="145" t="str">
        <f>IFERROR(TRUNC(VLOOKUP($E395,'Container Panel'!$B$41:$Z$100,$D395,0)/(VLOOKUP(GB$276,UI!$A$12:$O$51,VLOOKUP(GB$278,$B$276:$C$278,2,0),0)/1000)),"")</f>
        <v/>
      </c>
      <c r="GC395" s="145" t="str">
        <f>IFERROR(TRUNC(VLOOKUP($E395,'Container Panel'!$B$41:$Z$100,$D395,0)/(VLOOKUP(GC$276,UI!$A$12:$O$51,VLOOKUP(GC$278,$B$276:$C$278,2,0),0)/1000)),"")</f>
        <v/>
      </c>
      <c r="GD395" s="145" t="str">
        <f>IFERROR(TRUNC(VLOOKUP($E395,'Container Panel'!$B$41:$Z$100,$D395,0)/(VLOOKUP(GD$276,UI!$A$12:$O$51,VLOOKUP(GD$278,$B$276:$C$278,2,0),0)/1000)),"")</f>
        <v/>
      </c>
      <c r="GE395" s="145" t="str">
        <f>IFERROR(TRUNC(VLOOKUP($E395,'Container Panel'!$B$41:$Z$100,$D395,0)/(VLOOKUP(GE$276,UI!$A$12:$O$51,VLOOKUP(GE$278,$B$276:$C$278,2,0),0)/1000)),"")</f>
        <v/>
      </c>
      <c r="GF395" s="145" t="str">
        <f>IFERROR(TRUNC(VLOOKUP($E395,'Container Panel'!$B$41:$Z$100,$D395,0)/(VLOOKUP(GF$276,UI!$A$12:$O$51,VLOOKUP(GF$278,$B$276:$C$278,2,0),0)/1000)),"")</f>
        <v/>
      </c>
      <c r="GG395" s="145" t="str">
        <f>IFERROR(TRUNC(VLOOKUP($E395,'Container Panel'!$B$41:$Z$100,$D395,0)/(VLOOKUP(GG$276,UI!$A$12:$O$51,VLOOKUP(GG$278,$B$276:$C$278,2,0),0)/1000)),"")</f>
        <v/>
      </c>
      <c r="GH395" s="145" t="str">
        <f>IFERROR(TRUNC(VLOOKUP($E395,'Container Panel'!$B$41:$Z$100,$D395,0)/(VLOOKUP(GH$276,UI!$A$12:$O$51,VLOOKUP(GH$278,$B$276:$C$278,2,0),0)/1000)),"")</f>
        <v/>
      </c>
      <c r="GI395" s="145" t="str">
        <f>IFERROR(TRUNC(VLOOKUP($E395,'Container Panel'!$B$41:$Z$100,$D395,0)/(VLOOKUP(GI$276,UI!$A$12:$O$51,VLOOKUP(GI$278,$B$276:$C$278,2,0),0)/1000)),"")</f>
        <v/>
      </c>
      <c r="GJ395" s="145" t="str">
        <f>IFERROR(TRUNC(VLOOKUP($E395,'Container Panel'!$B$41:$Z$100,$D395,0)/(VLOOKUP(GJ$276,UI!$A$12:$O$51,VLOOKUP(GJ$278,$B$276:$C$278,2,0),0)/1000)),"")</f>
        <v/>
      </c>
      <c r="GK395" s="145" t="str">
        <f>IFERROR(TRUNC(VLOOKUP($E395,'Container Panel'!$B$41:$Z$100,$D395,0)/(VLOOKUP(GK$276,UI!$A$12:$O$51,VLOOKUP(GK$278,$B$276:$C$278,2,0),0)/1000)),"")</f>
        <v/>
      </c>
      <c r="GL395" s="145" t="str">
        <f>IFERROR(TRUNC(VLOOKUP($E395,'Container Panel'!$B$41:$Z$100,$D395,0)/(VLOOKUP(GL$276,UI!$A$12:$O$51,VLOOKUP(GL$278,$B$276:$C$278,2,0),0)/1000)),"")</f>
        <v/>
      </c>
      <c r="GM395" s="145" t="str">
        <f>IFERROR(TRUNC(VLOOKUP($E395,'Container Panel'!$B$41:$Z$100,$D395,0)/(VLOOKUP(GM$276,UI!$A$12:$O$51,VLOOKUP(GM$278,$B$276:$C$278,2,0),0)/1000)),"")</f>
        <v/>
      </c>
      <c r="GN395" s="145" t="str">
        <f>IFERROR(TRUNC(VLOOKUP($E395,'Container Panel'!$B$41:$Z$100,$D395,0)/(VLOOKUP(GN$276,UI!$A$12:$O$51,VLOOKUP(GN$278,$B$276:$C$278,2,0),0)/1000)),"")</f>
        <v/>
      </c>
      <c r="GO395" s="145" t="str">
        <f>IFERROR(TRUNC(VLOOKUP($E395,'Container Panel'!$B$41:$Z$100,$D395,0)/(VLOOKUP(GO$276,UI!$A$12:$O$51,VLOOKUP(GO$278,$B$276:$C$278,2,0),0)/1000)),"")</f>
        <v/>
      </c>
      <c r="GP395" s="145" t="str">
        <f>IFERROR(TRUNC(VLOOKUP($E395,'Container Panel'!$B$41:$Z$100,$D395,0)/(VLOOKUP(GP$276,UI!$A$12:$O$51,VLOOKUP(GP$278,$B$276:$C$278,2,0),0)/1000)),"")</f>
        <v/>
      </c>
      <c r="GQ395" s="145" t="str">
        <f>IFERROR(TRUNC(VLOOKUP($E395,'Container Panel'!$B$41:$Z$100,$D395,0)/(VLOOKUP(GQ$276,UI!$A$12:$O$51,VLOOKUP(GQ$278,$B$276:$C$278,2,0),0)/1000)),"")</f>
        <v/>
      </c>
      <c r="GR395" s="145" t="str">
        <f>IFERROR(TRUNC(VLOOKUP($E395,'Container Panel'!$B$41:$Z$100,$D395,0)/(VLOOKUP(GR$276,UI!$A$12:$O$51,VLOOKUP(GR$278,$B$276:$C$278,2,0),0)/1000)),"")</f>
        <v/>
      </c>
      <c r="GS395" s="145" t="str">
        <f>IFERROR(TRUNC(VLOOKUP($E395,'Container Panel'!$B$41:$Z$100,$D395,0)/(VLOOKUP(GS$276,UI!$A$12:$O$51,VLOOKUP(GS$278,$B$276:$C$278,2,0),0)/1000)),"")</f>
        <v/>
      </c>
      <c r="GT395" s="145" t="str">
        <f>IFERROR(TRUNC(VLOOKUP($E395,'Container Panel'!$B$41:$Z$100,$D395,0)/(VLOOKUP(GT$276,UI!$A$12:$O$51,VLOOKUP(GT$278,$B$276:$C$278,2,0),0)/1000)),"")</f>
        <v/>
      </c>
      <c r="GU395" s="145" t="str">
        <f>IFERROR(TRUNC(VLOOKUP($E395,'Container Panel'!$B$41:$Z$100,$D395,0)/(VLOOKUP(GU$276,UI!$A$12:$O$51,VLOOKUP(GU$278,$B$276:$C$278,2,0),0)/1000)),"")</f>
        <v/>
      </c>
      <c r="GV395" s="145" t="str">
        <f>IFERROR(TRUNC(VLOOKUP($E395,'Container Panel'!$B$41:$Z$100,$D395,0)/(VLOOKUP(GV$276,UI!$A$12:$O$51,VLOOKUP(GV$278,$B$276:$C$278,2,0),0)/1000)),"")</f>
        <v/>
      </c>
      <c r="GW395" s="145" t="str">
        <f>IFERROR(TRUNC(VLOOKUP($E395,'Container Panel'!$B$41:$Z$100,$D395,0)/(VLOOKUP(GW$276,UI!$A$12:$O$51,VLOOKUP(GW$278,$B$276:$C$278,2,0),0)/1000)),"")</f>
        <v/>
      </c>
      <c r="GX395" s="145" t="str">
        <f>IFERROR(TRUNC(VLOOKUP($E395,'Container Panel'!$B$41:$Z$100,$D395,0)/(VLOOKUP(GX$276,UI!$A$12:$O$51,VLOOKUP(GX$278,$B$276:$C$278,2,0),0)/1000)),"")</f>
        <v/>
      </c>
      <c r="GY395" s="145" t="str">
        <f>IFERROR(TRUNC(VLOOKUP($E395,'Container Panel'!$B$41:$Z$100,$D395,0)/(VLOOKUP(GY$276,UI!$A$12:$O$51,VLOOKUP(GY$278,$B$276:$C$278,2,0),0)/1000)),"")</f>
        <v/>
      </c>
      <c r="GZ395" s="145" t="str">
        <f>IFERROR(TRUNC(VLOOKUP($E395,'Container Panel'!$B$41:$Z$100,$D395,0)/(VLOOKUP(GZ$276,UI!$A$12:$O$51,VLOOKUP(GZ$278,$B$276:$C$278,2,0),0)/1000)),"")</f>
        <v/>
      </c>
      <c r="HA395" s="145" t="str">
        <f>IFERROR(TRUNC(VLOOKUP($E395,'Container Panel'!$B$41:$Z$100,$D395,0)/(VLOOKUP(HA$276,UI!$A$12:$O$51,VLOOKUP(HA$278,$B$276:$C$278,2,0),0)/1000)),"")</f>
        <v/>
      </c>
      <c r="HB395" s="145" t="str">
        <f>IFERROR(TRUNC(VLOOKUP($E395,'Container Panel'!$B$41:$Z$100,$D395,0)/(VLOOKUP(HB$276,UI!$A$12:$O$51,VLOOKUP(HB$278,$B$276:$C$278,2,0),0)/1000)),"")</f>
        <v/>
      </c>
      <c r="HC395" s="145" t="str">
        <f>IFERROR(TRUNC(VLOOKUP($E395,'Container Panel'!$B$41:$Z$100,$D395,0)/(VLOOKUP(HC$276,UI!$A$12:$O$51,VLOOKUP(HC$278,$B$276:$C$278,2,0),0)/1000)),"")</f>
        <v/>
      </c>
      <c r="HD395" s="145" t="str">
        <f>IFERROR(TRUNC(VLOOKUP($E395,'Container Panel'!$B$41:$Z$100,$D395,0)/(VLOOKUP(HD$276,UI!$A$12:$O$51,VLOOKUP(HD$278,$B$276:$C$278,2,0),0)/1000)),"")</f>
        <v/>
      </c>
      <c r="HE395" s="145" t="str">
        <f>IFERROR(TRUNC(VLOOKUP($E395,'Container Panel'!$B$41:$Z$100,$D395,0)/(VLOOKUP(HE$276,UI!$A$12:$O$51,VLOOKUP(HE$278,$B$276:$C$278,2,0),0)/1000)),"")</f>
        <v/>
      </c>
      <c r="HF395" s="145" t="str">
        <f>IFERROR(TRUNC(VLOOKUP($E395,'Container Panel'!$B$41:$Z$100,$D395,0)/(VLOOKUP(HF$276,UI!$A$12:$O$51,VLOOKUP(HF$278,$B$276:$C$278,2,0),0)/1000)),"")</f>
        <v/>
      </c>
      <c r="HG395" s="145" t="str">
        <f>IFERROR(TRUNC(VLOOKUP($E395,'Container Panel'!$B$41:$Z$100,$D395,0)/(VLOOKUP(HG$276,UI!$A$12:$O$51,VLOOKUP(HG$278,$B$276:$C$278,2,0),0)/1000)),"")</f>
        <v/>
      </c>
      <c r="HH395" s="145" t="str">
        <f>IFERROR(TRUNC(VLOOKUP($E395,'Container Panel'!$B$41:$Z$100,$D395,0)/(VLOOKUP(HH$276,UI!$A$12:$O$51,VLOOKUP(HH$278,$B$276:$C$278,2,0),0)/1000)),"")</f>
        <v/>
      </c>
      <c r="HI395" s="145" t="str">
        <f>IFERROR(TRUNC(VLOOKUP($E395,'Container Panel'!$B$41:$Z$100,$D395,0)/(VLOOKUP(HI$276,UI!$A$12:$O$51,VLOOKUP(HI$278,$B$276:$C$278,2,0),0)/1000)),"")</f>
        <v/>
      </c>
      <c r="HJ395" s="145" t="str">
        <f>IFERROR(TRUNC(VLOOKUP($E395,'Container Panel'!$B$41:$Z$100,$D395,0)/(VLOOKUP(HJ$276,UI!$A$12:$O$51,VLOOKUP(HJ$278,$B$276:$C$278,2,0),0)/1000)),"")</f>
        <v/>
      </c>
      <c r="HK395" s="145" t="str">
        <f>IFERROR(TRUNC(VLOOKUP($E395,'Container Panel'!$B$41:$Z$100,$D395,0)/(VLOOKUP(HK$276,UI!$A$12:$O$51,VLOOKUP(HK$278,$B$276:$C$278,2,0),0)/1000)),"")</f>
        <v/>
      </c>
      <c r="HL395" s="145" t="str">
        <f>IFERROR(TRUNC(VLOOKUP($E395,'Container Panel'!$B$41:$Z$100,$D395,0)/(VLOOKUP(HL$276,UI!$A$12:$O$51,VLOOKUP(HL$278,$B$276:$C$278,2,0),0)/1000)),"")</f>
        <v/>
      </c>
      <c r="HM395" s="145" t="str">
        <f>IFERROR(TRUNC(VLOOKUP($E395,'Container Panel'!$B$41:$Z$100,$D395,0)/(VLOOKUP(HM$276,UI!$A$12:$O$51,VLOOKUP(HM$278,$B$276:$C$278,2,0),0)/1000)),"")</f>
        <v/>
      </c>
      <c r="HN395" s="145" t="str">
        <f>IFERROR(TRUNC(VLOOKUP($E395,'Container Panel'!$B$41:$Z$100,$D395,0)/(VLOOKUP(HN$276,UI!$A$12:$O$51,VLOOKUP(HN$278,$B$276:$C$278,2,0),0)/1000)),"")</f>
        <v/>
      </c>
      <c r="HO395" s="145" t="str">
        <f>IFERROR(TRUNC(VLOOKUP($E395,'Container Panel'!$B$41:$Z$100,$D395,0)/(VLOOKUP(HO$276,UI!$A$12:$O$51,VLOOKUP(HO$278,$B$276:$C$278,2,0),0)/1000)),"")</f>
        <v/>
      </c>
      <c r="HP395" s="145" t="str">
        <f>IFERROR(TRUNC(VLOOKUP($E395,'Container Panel'!$B$41:$Z$100,$D395,0)/(VLOOKUP(HP$276,UI!$A$12:$O$51,VLOOKUP(HP$278,$B$276:$C$278,2,0),0)/1000)),"")</f>
        <v/>
      </c>
      <c r="HQ395" s="145" t="str">
        <f>IFERROR(TRUNC(VLOOKUP($E395,'Container Panel'!$B$41:$Z$100,$D395,0)/(VLOOKUP(HQ$276,UI!$A$12:$O$51,VLOOKUP(HQ$278,$B$276:$C$278,2,0),0)/1000)),"")</f>
        <v/>
      </c>
      <c r="HR395" s="145" t="str">
        <f>IFERROR(TRUNC(VLOOKUP($E395,'Container Panel'!$B$41:$Z$100,$D395,0)/(VLOOKUP(HR$276,UI!$A$12:$O$51,VLOOKUP(HR$278,$B$276:$C$278,2,0),0)/1000)),"")</f>
        <v/>
      </c>
      <c r="HS395" s="145" t="str">
        <f>IFERROR(TRUNC(VLOOKUP($E395,'Container Panel'!$B$41:$Z$100,$D395,0)/(VLOOKUP(HS$276,UI!$A$12:$O$51,VLOOKUP(HS$278,$B$276:$C$278,2,0),0)/1000)),"")</f>
        <v/>
      </c>
      <c r="HT395" s="145" t="str">
        <f>IFERROR(TRUNC(VLOOKUP($E395,'Container Panel'!$B$41:$Z$100,$D395,0)/(VLOOKUP(HT$276,UI!$A$12:$O$51,VLOOKUP(HT$278,$B$276:$C$278,2,0),0)/1000)),"")</f>
        <v/>
      </c>
      <c r="HU395" s="145" t="str">
        <f>IFERROR(TRUNC(VLOOKUP($E395,'Container Panel'!$B$41:$Z$100,$D395,0)/(VLOOKUP(HU$276,UI!$A$12:$O$51,VLOOKUP(HU$278,$B$276:$C$278,2,0),0)/1000)),"")</f>
        <v/>
      </c>
      <c r="HV395" s="145" t="str">
        <f>IFERROR(TRUNC(VLOOKUP($E395,'Container Panel'!$B$41:$Z$100,$D395,0)/(VLOOKUP(HV$276,UI!$A$12:$O$51,VLOOKUP(HV$278,$B$276:$C$278,2,0),0)/1000)),"")</f>
        <v/>
      </c>
      <c r="HW395" s="145" t="str">
        <f>IFERROR(TRUNC(VLOOKUP($E395,'Container Panel'!$B$41:$Z$100,$D395,0)/(VLOOKUP(HW$276,UI!$A$12:$O$51,VLOOKUP(HW$278,$B$276:$C$278,2,0),0)/1000)),"")</f>
        <v/>
      </c>
      <c r="HX395" s="145" t="str">
        <f>IFERROR(TRUNC(VLOOKUP($E395,'Container Panel'!$B$41:$Z$100,$D395,0)/(VLOOKUP(HX$276,UI!$A$12:$O$51,VLOOKUP(HX$278,$B$276:$C$278,2,0),0)/1000)),"")</f>
        <v/>
      </c>
      <c r="HY395" s="145" t="str">
        <f>IFERROR(TRUNC(VLOOKUP($E395,'Container Panel'!$B$41:$Z$100,$D395,0)/(VLOOKUP(HY$276,UI!$A$12:$O$51,VLOOKUP(HY$278,$B$276:$C$278,2,0),0)/1000)),"")</f>
        <v/>
      </c>
      <c r="HZ395" s="145" t="str">
        <f>IFERROR(TRUNC(VLOOKUP($E395,'Container Panel'!$B$41:$Z$100,$D395,0)/(VLOOKUP(HZ$276,UI!$A$12:$O$51,VLOOKUP(HZ$278,$B$276:$C$278,2,0),0)/1000)),"")</f>
        <v/>
      </c>
      <c r="IA395" s="145" t="str">
        <f>IFERROR(TRUNC(VLOOKUP($E395,'Container Panel'!$B$41:$Z$100,$D395,0)/(VLOOKUP(IA$276,UI!$A$12:$O$51,VLOOKUP(IA$278,$B$276:$C$278,2,0),0)/1000)),"")</f>
        <v/>
      </c>
      <c r="IB395" s="145" t="str">
        <f>IFERROR(TRUNC(VLOOKUP($E395,'Container Panel'!$B$41:$Z$100,$D395,0)/(VLOOKUP(IB$276,UI!$A$12:$O$51,VLOOKUP(IB$278,$B$276:$C$278,2,0),0)/1000)),"")</f>
        <v/>
      </c>
      <c r="IC395" s="145" t="str">
        <f>IFERROR(TRUNC(VLOOKUP($E395,'Container Panel'!$B$41:$Z$100,$D395,0)/(VLOOKUP(IC$276,UI!$A$12:$O$51,VLOOKUP(IC$278,$B$276:$C$278,2,0),0)/1000)),"")</f>
        <v/>
      </c>
      <c r="ID395" s="145" t="str">
        <f>IFERROR(TRUNC(VLOOKUP($E395,'Container Panel'!$B$41:$Z$100,$D395,0)/(VLOOKUP(ID$276,UI!$A$12:$O$51,VLOOKUP(ID$278,$B$276:$C$278,2,0),0)/1000)),"")</f>
        <v/>
      </c>
      <c r="IE395" s="145" t="str">
        <f>IFERROR(TRUNC(VLOOKUP($E395,'Container Panel'!$B$41:$Z$100,$D395,0)/(VLOOKUP(IE$276,UI!$A$12:$O$51,VLOOKUP(IE$278,$B$276:$C$278,2,0),0)/1000)),"")</f>
        <v/>
      </c>
      <c r="IF395" s="145" t="str">
        <f>IFERROR(TRUNC(VLOOKUP($E395,'Container Panel'!$B$41:$Z$100,$D395,0)/(VLOOKUP(IF$276,UI!$A$12:$O$51,VLOOKUP(IF$278,$B$276:$C$278,2,0),0)/1000)),"")</f>
        <v/>
      </c>
      <c r="IG395" s="145" t="str">
        <f>IFERROR(TRUNC(VLOOKUP($E395,'Container Panel'!$B$41:$Z$100,$D395,0)/(VLOOKUP(IG$276,UI!$A$12:$O$51,VLOOKUP(IG$278,$B$276:$C$278,2,0),0)/1000)),"")</f>
        <v/>
      </c>
      <c r="IH395" s="145" t="str">
        <f>IFERROR(TRUNC(VLOOKUP($E395,'Container Panel'!$B$41:$Z$100,$D395,0)/(VLOOKUP(IH$276,UI!$A$12:$O$51,VLOOKUP(IH$278,$B$276:$C$278,2,0),0)/1000)),"")</f>
        <v/>
      </c>
      <c r="II395" s="145" t="str">
        <f>IFERROR(TRUNC(VLOOKUP($E395,'Container Panel'!$B$41:$Z$100,$D395,0)/(VLOOKUP(II$276,UI!$A$12:$O$51,VLOOKUP(II$278,$B$276:$C$278,2,0),0)/1000)),"")</f>
        <v/>
      </c>
      <c r="IJ395" s="145" t="str">
        <f>IFERROR(TRUNC(VLOOKUP($E395,'Container Panel'!$B$41:$Z$100,$D395,0)/(VLOOKUP(IJ$276,UI!$A$12:$O$51,VLOOKUP(IJ$278,$B$276:$C$278,2,0),0)/1000)),"")</f>
        <v/>
      </c>
      <c r="IK395" s="145" t="str">
        <f>IFERROR(TRUNC(VLOOKUP($E395,'Container Panel'!$B$41:$Z$100,$D395,0)/(VLOOKUP(IK$276,UI!$A$12:$O$51,VLOOKUP(IK$278,$B$276:$C$278,2,0),0)/1000)),"")</f>
        <v/>
      </c>
      <c r="IL395" s="145" t="str">
        <f>IFERROR(TRUNC(VLOOKUP($E395,'Container Panel'!$B$41:$Z$100,$D395,0)/(VLOOKUP(IL$276,UI!$A$12:$O$51,VLOOKUP(IL$278,$B$276:$C$278,2,0),0)/1000)),"")</f>
        <v/>
      </c>
    </row>
    <row r="396" spans="2:246">
      <c r="B396" s="74">
        <v>116</v>
      </c>
      <c r="C396" s="74">
        <f t="shared" si="195"/>
        <v>39</v>
      </c>
      <c r="D396" s="163">
        <f>MOD(B396,3)+'Container Panel'!$Q$38</f>
        <v>18</v>
      </c>
      <c r="E396" s="143">
        <f t="shared" si="196"/>
        <v>0</v>
      </c>
      <c r="F396" s="144" t="s">
        <v>29</v>
      </c>
      <c r="G396" s="145" t="str">
        <f>IFERROR(IF(AND(G$272=list!$D$3,'Box Calculation'!G$279&lt;&gt;"h",$E396&lt;&gt;0),0,IF(AND(G$273=list!$D$2,$E396&lt;&gt;0,TRUNC(VLOOKUP($E396,'Container Panel'!$B$41:$Z$100,$D396,0)/(VLOOKUP(G$276,UI!$A$12:$O$51,VLOOKUP(G$279,$B$276:$C$278,2,0),0)/1000))&gt;0),1,TRUNC(VLOOKUP($E396,'Container Panel'!$B$41:$Z$100,$D396,0)/(VLOOKUP(G$276,UI!$A$12:$O$51,VLOOKUP(G$279,$B$276:$C$278,2,0),0)/1000)))),"")</f>
        <v/>
      </c>
      <c r="H396" s="145" t="str">
        <f>IFERROR(IF(AND(H$272=list!$D$3,'Box Calculation'!H$279&lt;&gt;"h",$E396&lt;&gt;0),0,IF(AND(H$273=list!$D$2,$E396&lt;&gt;0,TRUNC(VLOOKUP($E396,'Container Panel'!$B$41:$Z$100,$D396,0)/(VLOOKUP(H$276,UI!$A$12:$O$51,VLOOKUP(H$279,$B$276:$C$278,2,0),0)/1000))&gt;0),1,TRUNC(VLOOKUP($E396,'Container Panel'!$B$41:$Z$100,$D396,0)/(VLOOKUP(H$276,UI!$A$12:$O$51,VLOOKUP(H$279,$B$276:$C$278,2,0),0)/1000)))),"")</f>
        <v/>
      </c>
      <c r="I396" s="145" t="str">
        <f>IFERROR(IF(AND(I$272=list!$D$3,'Box Calculation'!I$279&lt;&gt;"h",$E396&lt;&gt;0),0,IF(AND(I$273=list!$D$2,$E396&lt;&gt;0,TRUNC(VLOOKUP($E396,'Container Panel'!$B$41:$Z$100,$D396,0)/(VLOOKUP(I$276,UI!$A$12:$O$51,VLOOKUP(I$279,$B$276:$C$278,2,0),0)/1000))&gt;0),1,TRUNC(VLOOKUP($E396,'Container Panel'!$B$41:$Z$100,$D396,0)/(VLOOKUP(I$276,UI!$A$12:$O$51,VLOOKUP(I$279,$B$276:$C$278,2,0),0)/1000)))),"")</f>
        <v/>
      </c>
      <c r="J396" s="145" t="str">
        <f>IFERROR(IF(AND(J$272=list!$D$3,'Box Calculation'!J$279&lt;&gt;"h",$E396&lt;&gt;0),0,IF(AND(J$273=list!$D$2,$E396&lt;&gt;0,TRUNC(VLOOKUP($E396,'Container Panel'!$B$41:$Z$100,$D396,0)/(VLOOKUP(J$276,UI!$A$12:$O$51,VLOOKUP(J$279,$B$276:$C$278,2,0),0)/1000))&gt;0),1,TRUNC(VLOOKUP($E396,'Container Panel'!$B$41:$Z$100,$D396,0)/(VLOOKUP(J$276,UI!$A$12:$O$51,VLOOKUP(J$279,$B$276:$C$278,2,0),0)/1000)))),"")</f>
        <v/>
      </c>
      <c r="K396" s="145" t="str">
        <f>IFERROR(IF(AND(K$272=list!$D$3,'Box Calculation'!K$279&lt;&gt;"h",$E396&lt;&gt;0),0,IF(AND(K$273=list!$D$2,$E396&lt;&gt;0,TRUNC(VLOOKUP($E396,'Container Panel'!$B$41:$Z$100,$D396,0)/(VLOOKUP(K$276,UI!$A$12:$O$51,VLOOKUP(K$279,$B$276:$C$278,2,0),0)/1000))&gt;0),1,TRUNC(VLOOKUP($E396,'Container Panel'!$B$41:$Z$100,$D396,0)/(VLOOKUP(K$276,UI!$A$12:$O$51,VLOOKUP(K$279,$B$276:$C$278,2,0),0)/1000)))),"")</f>
        <v/>
      </c>
      <c r="L396" s="145" t="str">
        <f>IFERROR(IF(AND(L$272=list!$D$3,'Box Calculation'!L$279&lt;&gt;"h",$E396&lt;&gt;0),0,IF(AND(L$273=list!$D$2,$E396&lt;&gt;0,TRUNC(VLOOKUP($E396,'Container Panel'!$B$41:$Z$100,$D396,0)/(VLOOKUP(L$276,UI!$A$12:$O$51,VLOOKUP(L$279,$B$276:$C$278,2,0),0)/1000))&gt;0),1,TRUNC(VLOOKUP($E396,'Container Panel'!$B$41:$Z$100,$D396,0)/(VLOOKUP(L$276,UI!$A$12:$O$51,VLOOKUP(L$279,$B$276:$C$278,2,0),0)/1000)))),"")</f>
        <v/>
      </c>
      <c r="M396" s="145" t="str">
        <f>IFERROR(IF(AND(M$272=list!$D$3,'Box Calculation'!M$279&lt;&gt;"h",$E396&lt;&gt;0),0,IF(AND(M$273=list!$D$2,$E396&lt;&gt;0,TRUNC(VLOOKUP($E396,'Container Panel'!$B$41:$Z$100,$D396,0)/(VLOOKUP(M$276,UI!$A$12:$O$51,VLOOKUP(M$279,$B$276:$C$278,2,0),0)/1000))&gt;0),1,TRUNC(VLOOKUP($E396,'Container Panel'!$B$41:$Z$100,$D396,0)/(VLOOKUP(M$276,UI!$A$12:$O$51,VLOOKUP(M$279,$B$276:$C$278,2,0),0)/1000)))),"")</f>
        <v/>
      </c>
      <c r="N396" s="145" t="str">
        <f>IFERROR(IF(AND(N$272=list!$D$3,'Box Calculation'!N$279&lt;&gt;"h",$E396&lt;&gt;0),0,IF(AND(N$273=list!$D$2,$E396&lt;&gt;0,TRUNC(VLOOKUP($E396,'Container Panel'!$B$41:$Z$100,$D396,0)/(VLOOKUP(N$276,UI!$A$12:$O$51,VLOOKUP(N$279,$B$276:$C$278,2,0),0)/1000))&gt;0),1,TRUNC(VLOOKUP($E396,'Container Panel'!$B$41:$Z$100,$D396,0)/(VLOOKUP(N$276,UI!$A$12:$O$51,VLOOKUP(N$279,$B$276:$C$278,2,0),0)/1000)))),"")</f>
        <v/>
      </c>
      <c r="O396" s="145" t="str">
        <f>IFERROR(IF(AND(O$272=list!$D$3,'Box Calculation'!O$279&lt;&gt;"h",$E396&lt;&gt;0),0,IF(AND(O$273=list!$D$2,$E396&lt;&gt;0,TRUNC(VLOOKUP($E396,'Container Panel'!$B$41:$Z$100,$D396,0)/(VLOOKUP(O$276,UI!$A$12:$O$51,VLOOKUP(O$279,$B$276:$C$278,2,0),0)/1000))&gt;0),1,TRUNC(VLOOKUP($E396,'Container Panel'!$B$41:$Z$100,$D396,0)/(VLOOKUP(O$276,UI!$A$12:$O$51,VLOOKUP(O$279,$B$276:$C$278,2,0),0)/1000)))),"")</f>
        <v/>
      </c>
      <c r="P396" s="145" t="str">
        <f>IFERROR(IF(AND(P$272=list!$D$3,'Box Calculation'!P$279&lt;&gt;"h",$E396&lt;&gt;0),0,IF(AND(P$273=list!$D$2,$E396&lt;&gt;0,TRUNC(VLOOKUP($E396,'Container Panel'!$B$41:$Z$100,$D396,0)/(VLOOKUP(P$276,UI!$A$12:$O$51,VLOOKUP(P$279,$B$276:$C$278,2,0),0)/1000))&gt;0),1,TRUNC(VLOOKUP($E396,'Container Panel'!$B$41:$Z$100,$D396,0)/(VLOOKUP(P$276,UI!$A$12:$O$51,VLOOKUP(P$279,$B$276:$C$278,2,0),0)/1000)))),"")</f>
        <v/>
      </c>
      <c r="Q396" s="145" t="str">
        <f>IFERROR(IF(AND(Q$272=list!$D$3,'Box Calculation'!Q$279&lt;&gt;"h",$E396&lt;&gt;0),0,IF(AND(Q$273=list!$D$2,$E396&lt;&gt;0,TRUNC(VLOOKUP($E396,'Container Panel'!$B$41:$Z$100,$D396,0)/(VLOOKUP(Q$276,UI!$A$12:$O$51,VLOOKUP(Q$279,$B$276:$C$278,2,0),0)/1000))&gt;0),1,TRUNC(VLOOKUP($E396,'Container Panel'!$B$41:$Z$100,$D396,0)/(VLOOKUP(Q$276,UI!$A$12:$O$51,VLOOKUP(Q$279,$B$276:$C$278,2,0),0)/1000)))),"")</f>
        <v/>
      </c>
      <c r="R396" s="145" t="str">
        <f>IFERROR(IF(AND(R$272=list!$D$3,'Box Calculation'!R$279&lt;&gt;"h",$E396&lt;&gt;0),0,IF(AND(R$273=list!$D$2,$E396&lt;&gt;0,TRUNC(VLOOKUP($E396,'Container Panel'!$B$41:$Z$100,$D396,0)/(VLOOKUP(R$276,UI!$A$12:$O$51,VLOOKUP(R$279,$B$276:$C$278,2,0),0)/1000))&gt;0),1,TRUNC(VLOOKUP($E396,'Container Panel'!$B$41:$Z$100,$D396,0)/(VLOOKUP(R$276,UI!$A$12:$O$51,VLOOKUP(R$279,$B$276:$C$278,2,0),0)/1000)))),"")</f>
        <v/>
      </c>
      <c r="S396" s="145" t="str">
        <f>IFERROR(IF(AND(S$272=list!$D$3,'Box Calculation'!S$279&lt;&gt;"h",$E396&lt;&gt;0),0,IF(AND(S$273=list!$D$2,$E396&lt;&gt;0,TRUNC(VLOOKUP($E396,'Container Panel'!$B$41:$Z$100,$D396,0)/(VLOOKUP(S$276,UI!$A$12:$O$51,VLOOKUP(S$279,$B$276:$C$278,2,0),0)/1000))&gt;0),1,TRUNC(VLOOKUP($E396,'Container Panel'!$B$41:$Z$100,$D396,0)/(VLOOKUP(S$276,UI!$A$12:$O$51,VLOOKUP(S$279,$B$276:$C$278,2,0),0)/1000)))),"")</f>
        <v/>
      </c>
      <c r="T396" s="145" t="str">
        <f>IFERROR(IF(AND(T$272=list!$D$3,'Box Calculation'!T$279&lt;&gt;"h",$E396&lt;&gt;0),0,IF(AND(T$273=list!$D$2,$E396&lt;&gt;0,TRUNC(VLOOKUP($E396,'Container Panel'!$B$41:$Z$100,$D396,0)/(VLOOKUP(T$276,UI!$A$12:$O$51,VLOOKUP(T$279,$B$276:$C$278,2,0),0)/1000))&gt;0),1,TRUNC(VLOOKUP($E396,'Container Panel'!$B$41:$Z$100,$D396,0)/(VLOOKUP(T$276,UI!$A$12:$O$51,VLOOKUP(T$279,$B$276:$C$278,2,0),0)/1000)))),"")</f>
        <v/>
      </c>
      <c r="U396" s="145" t="str">
        <f>IFERROR(IF(AND(U$272=list!$D$3,'Box Calculation'!U$279&lt;&gt;"h",$E396&lt;&gt;0),0,IF(AND(U$273=list!$D$2,$E396&lt;&gt;0,TRUNC(VLOOKUP($E396,'Container Panel'!$B$41:$Z$100,$D396,0)/(VLOOKUP(U$276,UI!$A$12:$O$51,VLOOKUP(U$279,$B$276:$C$278,2,0),0)/1000))&gt;0),1,TRUNC(VLOOKUP($E396,'Container Panel'!$B$41:$Z$100,$D396,0)/(VLOOKUP(U$276,UI!$A$12:$O$51,VLOOKUP(U$279,$B$276:$C$278,2,0),0)/1000)))),"")</f>
        <v/>
      </c>
      <c r="V396" s="145" t="str">
        <f>IFERROR(IF(AND(V$272=list!$D$3,'Box Calculation'!V$279&lt;&gt;"h",$E396&lt;&gt;0),0,IF(AND(V$273=list!$D$2,$E396&lt;&gt;0,TRUNC(VLOOKUP($E396,'Container Panel'!$B$41:$Z$100,$D396,0)/(VLOOKUP(V$276,UI!$A$12:$O$51,VLOOKUP(V$279,$B$276:$C$278,2,0),0)/1000))&gt;0),1,TRUNC(VLOOKUP($E396,'Container Panel'!$B$41:$Z$100,$D396,0)/(VLOOKUP(V$276,UI!$A$12:$O$51,VLOOKUP(V$279,$B$276:$C$278,2,0),0)/1000)))),"")</f>
        <v/>
      </c>
      <c r="W396" s="145" t="str">
        <f>IFERROR(IF(AND(W$272=list!$D$3,'Box Calculation'!W$279&lt;&gt;"h",$E396&lt;&gt;0),0,IF(AND(W$273=list!$D$2,$E396&lt;&gt;0,TRUNC(VLOOKUP($E396,'Container Panel'!$B$41:$Z$100,$D396,0)/(VLOOKUP(W$276,UI!$A$12:$O$51,VLOOKUP(W$279,$B$276:$C$278,2,0),0)/1000))&gt;0),1,TRUNC(VLOOKUP($E396,'Container Panel'!$B$41:$Z$100,$D396,0)/(VLOOKUP(W$276,UI!$A$12:$O$51,VLOOKUP(W$279,$B$276:$C$278,2,0),0)/1000)))),"")</f>
        <v/>
      </c>
      <c r="X396" s="145" t="str">
        <f>IFERROR(IF(AND(X$272=list!$D$3,'Box Calculation'!X$279&lt;&gt;"h",$E396&lt;&gt;0),0,IF(AND(X$273=list!$D$2,$E396&lt;&gt;0,TRUNC(VLOOKUP($E396,'Container Panel'!$B$41:$Z$100,$D396,0)/(VLOOKUP(X$276,UI!$A$12:$O$51,VLOOKUP(X$279,$B$276:$C$278,2,0),0)/1000))&gt;0),1,TRUNC(VLOOKUP($E396,'Container Panel'!$B$41:$Z$100,$D396,0)/(VLOOKUP(X$276,UI!$A$12:$O$51,VLOOKUP(X$279,$B$276:$C$278,2,0),0)/1000)))),"")</f>
        <v/>
      </c>
      <c r="Y396" s="145" t="str">
        <f>IFERROR(IF(AND(Y$272=list!$D$3,'Box Calculation'!Y$279&lt;&gt;"h",$E396&lt;&gt;0),0,IF(AND(Y$273=list!$D$2,$E396&lt;&gt;0,TRUNC(VLOOKUP($E396,'Container Panel'!$B$41:$Z$100,$D396,0)/(VLOOKUP(Y$276,UI!$A$12:$O$51,VLOOKUP(Y$279,$B$276:$C$278,2,0),0)/1000))&gt;0),1,TRUNC(VLOOKUP($E396,'Container Panel'!$B$41:$Z$100,$D396,0)/(VLOOKUP(Y$276,UI!$A$12:$O$51,VLOOKUP(Y$279,$B$276:$C$278,2,0),0)/1000)))),"")</f>
        <v/>
      </c>
      <c r="Z396" s="145" t="str">
        <f>IFERROR(IF(AND(Z$272=list!$D$3,'Box Calculation'!Z$279&lt;&gt;"h",$E396&lt;&gt;0),0,IF(AND(Z$273=list!$D$2,$E396&lt;&gt;0,TRUNC(VLOOKUP($E396,'Container Panel'!$B$41:$Z$100,$D396,0)/(VLOOKUP(Z$276,UI!$A$12:$O$51,VLOOKUP(Z$279,$B$276:$C$278,2,0),0)/1000))&gt;0),1,TRUNC(VLOOKUP($E396,'Container Panel'!$B$41:$Z$100,$D396,0)/(VLOOKUP(Z$276,UI!$A$12:$O$51,VLOOKUP(Z$279,$B$276:$C$278,2,0),0)/1000)))),"")</f>
        <v/>
      </c>
      <c r="AA396" s="145" t="str">
        <f>IFERROR(IF(AND(AA$272=list!$D$3,'Box Calculation'!AA$279&lt;&gt;"h",$E396&lt;&gt;0),0,IF(AND(AA$273=list!$D$2,$E396&lt;&gt;0,TRUNC(VLOOKUP($E396,'Container Panel'!$B$41:$Z$100,$D396,0)/(VLOOKUP(AA$276,UI!$A$12:$O$51,VLOOKUP(AA$279,$B$276:$C$278,2,0),0)/1000))&gt;0),1,TRUNC(VLOOKUP($E396,'Container Panel'!$B$41:$Z$100,$D396,0)/(VLOOKUP(AA$276,UI!$A$12:$O$51,VLOOKUP(AA$279,$B$276:$C$278,2,0),0)/1000)))),"")</f>
        <v/>
      </c>
      <c r="AB396" s="145" t="str">
        <f>IFERROR(IF(AND(AB$272=list!$D$3,'Box Calculation'!AB$279&lt;&gt;"h",$E396&lt;&gt;0),0,IF(AND(AB$273=list!$D$2,$E396&lt;&gt;0,TRUNC(VLOOKUP($E396,'Container Panel'!$B$41:$Z$100,$D396,0)/(VLOOKUP(AB$276,UI!$A$12:$O$51,VLOOKUP(AB$279,$B$276:$C$278,2,0),0)/1000))&gt;0),1,TRUNC(VLOOKUP($E396,'Container Panel'!$B$41:$Z$100,$D396,0)/(VLOOKUP(AB$276,UI!$A$12:$O$51,VLOOKUP(AB$279,$B$276:$C$278,2,0),0)/1000)))),"")</f>
        <v/>
      </c>
      <c r="AC396" s="145" t="str">
        <f>IFERROR(IF(AND(AC$272=list!$D$3,'Box Calculation'!AC$279&lt;&gt;"h",$E396&lt;&gt;0),0,IF(AND(AC$273=list!$D$2,$E396&lt;&gt;0,TRUNC(VLOOKUP($E396,'Container Panel'!$B$41:$Z$100,$D396,0)/(VLOOKUP(AC$276,UI!$A$12:$O$51,VLOOKUP(AC$279,$B$276:$C$278,2,0),0)/1000))&gt;0),1,TRUNC(VLOOKUP($E396,'Container Panel'!$B$41:$Z$100,$D396,0)/(VLOOKUP(AC$276,UI!$A$12:$O$51,VLOOKUP(AC$279,$B$276:$C$278,2,0),0)/1000)))),"")</f>
        <v/>
      </c>
      <c r="AD396" s="145" t="str">
        <f>IFERROR(IF(AND(AD$272=list!$D$3,'Box Calculation'!AD$279&lt;&gt;"h",$E396&lt;&gt;0),0,IF(AND(AD$273=list!$D$2,$E396&lt;&gt;0,TRUNC(VLOOKUP($E396,'Container Panel'!$B$41:$Z$100,$D396,0)/(VLOOKUP(AD$276,UI!$A$12:$O$51,VLOOKUP(AD$279,$B$276:$C$278,2,0),0)/1000))&gt;0),1,TRUNC(VLOOKUP($E396,'Container Panel'!$B$41:$Z$100,$D396,0)/(VLOOKUP(AD$276,UI!$A$12:$O$51,VLOOKUP(AD$279,$B$276:$C$278,2,0),0)/1000)))),"")</f>
        <v/>
      </c>
      <c r="AE396" s="145" t="str">
        <f>IFERROR(IF(AND(AE$272=list!$D$3,'Box Calculation'!AE$279&lt;&gt;"h",$E396&lt;&gt;0),0,IF(AND(AE$273=list!$D$2,$E396&lt;&gt;0,TRUNC(VLOOKUP($E396,'Container Panel'!$B$41:$Z$100,$D396,0)/(VLOOKUP(AE$276,UI!$A$12:$O$51,VLOOKUP(AE$279,$B$276:$C$278,2,0),0)/1000))&gt;0),1,TRUNC(VLOOKUP($E396,'Container Panel'!$B$41:$Z$100,$D396,0)/(VLOOKUP(AE$276,UI!$A$12:$O$51,VLOOKUP(AE$279,$B$276:$C$278,2,0),0)/1000)))),"")</f>
        <v/>
      </c>
      <c r="AF396" s="145" t="str">
        <f>IFERROR(IF(AND(AF$272=list!$D$3,'Box Calculation'!AF$279&lt;&gt;"h",$E396&lt;&gt;0),0,IF(AND(AF$273=list!$D$2,$E396&lt;&gt;0,TRUNC(VLOOKUP($E396,'Container Panel'!$B$41:$Z$100,$D396,0)/(VLOOKUP(AF$276,UI!$A$12:$O$51,VLOOKUP(AF$279,$B$276:$C$278,2,0),0)/1000))&gt;0),1,TRUNC(VLOOKUP($E396,'Container Panel'!$B$41:$Z$100,$D396,0)/(VLOOKUP(AF$276,UI!$A$12:$O$51,VLOOKUP(AF$279,$B$276:$C$278,2,0),0)/1000)))),"")</f>
        <v/>
      </c>
      <c r="AG396" s="145" t="str">
        <f>IFERROR(IF(AND(AG$272=list!$D$3,'Box Calculation'!AG$279&lt;&gt;"h",$E396&lt;&gt;0),0,IF(AND(AG$273=list!$D$2,$E396&lt;&gt;0,TRUNC(VLOOKUP($E396,'Container Panel'!$B$41:$Z$100,$D396,0)/(VLOOKUP(AG$276,UI!$A$12:$O$51,VLOOKUP(AG$279,$B$276:$C$278,2,0),0)/1000))&gt;0),1,TRUNC(VLOOKUP($E396,'Container Panel'!$B$41:$Z$100,$D396,0)/(VLOOKUP(AG$276,UI!$A$12:$O$51,VLOOKUP(AG$279,$B$276:$C$278,2,0),0)/1000)))),"")</f>
        <v/>
      </c>
      <c r="AH396" s="145" t="str">
        <f>IFERROR(IF(AND(AH$272=list!$D$3,'Box Calculation'!AH$279&lt;&gt;"h",$E396&lt;&gt;0),0,IF(AND(AH$273=list!$D$2,$E396&lt;&gt;0,TRUNC(VLOOKUP($E396,'Container Panel'!$B$41:$Z$100,$D396,0)/(VLOOKUP(AH$276,UI!$A$12:$O$51,VLOOKUP(AH$279,$B$276:$C$278,2,0),0)/1000))&gt;0),1,TRUNC(VLOOKUP($E396,'Container Panel'!$B$41:$Z$100,$D396,0)/(VLOOKUP(AH$276,UI!$A$12:$O$51,VLOOKUP(AH$279,$B$276:$C$278,2,0),0)/1000)))),"")</f>
        <v/>
      </c>
      <c r="AI396" s="145" t="str">
        <f>IFERROR(IF(AND(AI$272=list!$D$3,'Box Calculation'!AI$279&lt;&gt;"h",$E396&lt;&gt;0),0,IF(AND(AI$273=list!$D$2,$E396&lt;&gt;0,TRUNC(VLOOKUP($E396,'Container Panel'!$B$41:$Z$100,$D396,0)/(VLOOKUP(AI$276,UI!$A$12:$O$51,VLOOKUP(AI$279,$B$276:$C$278,2,0),0)/1000))&gt;0),1,TRUNC(VLOOKUP($E396,'Container Panel'!$B$41:$Z$100,$D396,0)/(VLOOKUP(AI$276,UI!$A$12:$O$51,VLOOKUP(AI$279,$B$276:$C$278,2,0),0)/1000)))),"")</f>
        <v/>
      </c>
      <c r="AJ396" s="145" t="str">
        <f>IFERROR(IF(AND(AJ$272=list!$D$3,'Box Calculation'!AJ$279&lt;&gt;"h",$E396&lt;&gt;0),0,IF(AND(AJ$273=list!$D$2,$E396&lt;&gt;0,TRUNC(VLOOKUP($E396,'Container Panel'!$B$41:$Z$100,$D396,0)/(VLOOKUP(AJ$276,UI!$A$12:$O$51,VLOOKUP(AJ$279,$B$276:$C$278,2,0),0)/1000))&gt;0),1,TRUNC(VLOOKUP($E396,'Container Panel'!$B$41:$Z$100,$D396,0)/(VLOOKUP(AJ$276,UI!$A$12:$O$51,VLOOKUP(AJ$279,$B$276:$C$278,2,0),0)/1000)))),"")</f>
        <v/>
      </c>
      <c r="AK396" s="145" t="str">
        <f>IFERROR(IF(AND(AK$272=list!$D$3,'Box Calculation'!AK$279&lt;&gt;"h",$E396&lt;&gt;0),0,IF(AND(AK$273=list!$D$2,$E396&lt;&gt;0,TRUNC(VLOOKUP($E396,'Container Panel'!$B$41:$Z$100,$D396,0)/(VLOOKUP(AK$276,UI!$A$12:$O$51,VLOOKUP(AK$279,$B$276:$C$278,2,0),0)/1000))&gt;0),1,TRUNC(VLOOKUP($E396,'Container Panel'!$B$41:$Z$100,$D396,0)/(VLOOKUP(AK$276,UI!$A$12:$O$51,VLOOKUP(AK$279,$B$276:$C$278,2,0),0)/1000)))),"")</f>
        <v/>
      </c>
      <c r="AL396" s="145" t="str">
        <f>IFERROR(IF(AND(AL$272=list!$D$3,'Box Calculation'!AL$279&lt;&gt;"h",$E396&lt;&gt;0),0,IF(AND(AL$273=list!$D$2,$E396&lt;&gt;0,TRUNC(VLOOKUP($E396,'Container Panel'!$B$41:$Z$100,$D396,0)/(VLOOKUP(AL$276,UI!$A$12:$O$51,VLOOKUP(AL$279,$B$276:$C$278,2,0),0)/1000))&gt;0),1,TRUNC(VLOOKUP($E396,'Container Panel'!$B$41:$Z$100,$D396,0)/(VLOOKUP(AL$276,UI!$A$12:$O$51,VLOOKUP(AL$279,$B$276:$C$278,2,0),0)/1000)))),"")</f>
        <v/>
      </c>
      <c r="AM396" s="145" t="str">
        <f>IFERROR(IF(AND(AM$272=list!$D$3,'Box Calculation'!AM$279&lt;&gt;"h",$E396&lt;&gt;0),0,IF(AND(AM$273=list!$D$2,$E396&lt;&gt;0,TRUNC(VLOOKUP($E396,'Container Panel'!$B$41:$Z$100,$D396,0)/(VLOOKUP(AM$276,UI!$A$12:$O$51,VLOOKUP(AM$279,$B$276:$C$278,2,0),0)/1000))&gt;0),1,TRUNC(VLOOKUP($E396,'Container Panel'!$B$41:$Z$100,$D396,0)/(VLOOKUP(AM$276,UI!$A$12:$O$51,VLOOKUP(AM$279,$B$276:$C$278,2,0),0)/1000)))),"")</f>
        <v/>
      </c>
      <c r="AN396" s="145" t="str">
        <f>IFERROR(IF(AND(AN$272=list!$D$3,'Box Calculation'!AN$279&lt;&gt;"h",$E396&lt;&gt;0),0,IF(AND(AN$273=list!$D$2,$E396&lt;&gt;0,TRUNC(VLOOKUP($E396,'Container Panel'!$B$41:$Z$100,$D396,0)/(VLOOKUP(AN$276,UI!$A$12:$O$51,VLOOKUP(AN$279,$B$276:$C$278,2,0),0)/1000))&gt;0),1,TRUNC(VLOOKUP($E396,'Container Panel'!$B$41:$Z$100,$D396,0)/(VLOOKUP(AN$276,UI!$A$12:$O$51,VLOOKUP(AN$279,$B$276:$C$278,2,0),0)/1000)))),"")</f>
        <v/>
      </c>
      <c r="AO396" s="145" t="str">
        <f>IFERROR(IF(AND(AO$272=list!$D$3,'Box Calculation'!AO$279&lt;&gt;"h",$E396&lt;&gt;0),0,IF(AND(AO$273=list!$D$2,$E396&lt;&gt;0,TRUNC(VLOOKUP($E396,'Container Panel'!$B$41:$Z$100,$D396,0)/(VLOOKUP(AO$276,UI!$A$12:$O$51,VLOOKUP(AO$279,$B$276:$C$278,2,0),0)/1000))&gt;0),1,TRUNC(VLOOKUP($E396,'Container Panel'!$B$41:$Z$100,$D396,0)/(VLOOKUP(AO$276,UI!$A$12:$O$51,VLOOKUP(AO$279,$B$276:$C$278,2,0),0)/1000)))),"")</f>
        <v/>
      </c>
      <c r="AP396" s="145" t="str">
        <f>IFERROR(IF(AND(AP$272=list!$D$3,'Box Calculation'!AP$279&lt;&gt;"h",$E396&lt;&gt;0),0,IF(AND(AP$273=list!$D$2,$E396&lt;&gt;0,TRUNC(VLOOKUP($E396,'Container Panel'!$B$41:$Z$100,$D396,0)/(VLOOKUP(AP$276,UI!$A$12:$O$51,VLOOKUP(AP$279,$B$276:$C$278,2,0),0)/1000))&gt;0),1,TRUNC(VLOOKUP($E396,'Container Panel'!$B$41:$Z$100,$D396,0)/(VLOOKUP(AP$276,UI!$A$12:$O$51,VLOOKUP(AP$279,$B$276:$C$278,2,0),0)/1000)))),"")</f>
        <v/>
      </c>
      <c r="AQ396" s="145" t="str">
        <f>IFERROR(IF(AND(AQ$272=list!$D$3,'Box Calculation'!AQ$279&lt;&gt;"h",$E396&lt;&gt;0),0,IF(AND(AQ$273=list!$D$2,$E396&lt;&gt;0,TRUNC(VLOOKUP($E396,'Container Panel'!$B$41:$Z$100,$D396,0)/(VLOOKUP(AQ$276,UI!$A$12:$O$51,VLOOKUP(AQ$279,$B$276:$C$278,2,0),0)/1000))&gt;0),1,TRUNC(VLOOKUP($E396,'Container Panel'!$B$41:$Z$100,$D396,0)/(VLOOKUP(AQ$276,UI!$A$12:$O$51,VLOOKUP(AQ$279,$B$276:$C$278,2,0),0)/1000)))),"")</f>
        <v/>
      </c>
      <c r="AR396" s="145" t="str">
        <f>IFERROR(IF(AND(AR$272=list!$D$3,'Box Calculation'!AR$279&lt;&gt;"h",$E396&lt;&gt;0),0,IF(AND(AR$273=list!$D$2,$E396&lt;&gt;0,TRUNC(VLOOKUP($E396,'Container Panel'!$B$41:$Z$100,$D396,0)/(VLOOKUP(AR$276,UI!$A$12:$O$51,VLOOKUP(AR$279,$B$276:$C$278,2,0),0)/1000))&gt;0),1,TRUNC(VLOOKUP($E396,'Container Panel'!$B$41:$Z$100,$D396,0)/(VLOOKUP(AR$276,UI!$A$12:$O$51,VLOOKUP(AR$279,$B$276:$C$278,2,0),0)/1000)))),"")</f>
        <v/>
      </c>
      <c r="AS396" s="145" t="str">
        <f>IFERROR(IF(AND(AS$272=list!$D$3,'Box Calculation'!AS$279&lt;&gt;"h",$E396&lt;&gt;0),0,IF(AND(AS$273=list!$D$2,$E396&lt;&gt;0,TRUNC(VLOOKUP($E396,'Container Panel'!$B$41:$Z$100,$D396,0)/(VLOOKUP(AS$276,UI!$A$12:$O$51,VLOOKUP(AS$279,$B$276:$C$278,2,0),0)/1000))&gt;0),1,TRUNC(VLOOKUP($E396,'Container Panel'!$B$41:$Z$100,$D396,0)/(VLOOKUP(AS$276,UI!$A$12:$O$51,VLOOKUP(AS$279,$B$276:$C$278,2,0),0)/1000)))),"")</f>
        <v/>
      </c>
      <c r="AT396" s="145" t="str">
        <f>IFERROR(IF(AND(AT$272=list!$D$3,'Box Calculation'!AT$279&lt;&gt;"h",$E396&lt;&gt;0),0,IF(AND(AT$273=list!$D$2,$E396&lt;&gt;0,TRUNC(VLOOKUP($E396,'Container Panel'!$B$41:$Z$100,$D396,0)/(VLOOKUP(AT$276,UI!$A$12:$O$51,VLOOKUP(AT$279,$B$276:$C$278,2,0),0)/1000))&gt;0),1,TRUNC(VLOOKUP($E396,'Container Panel'!$B$41:$Z$100,$D396,0)/(VLOOKUP(AT$276,UI!$A$12:$O$51,VLOOKUP(AT$279,$B$276:$C$278,2,0),0)/1000)))),"")</f>
        <v/>
      </c>
      <c r="AU396" s="145" t="str">
        <f>IFERROR(IF(AND(AU$272=list!$D$3,'Box Calculation'!AU$279&lt;&gt;"h",$E396&lt;&gt;0),0,IF(AND(AU$273=list!$D$2,$E396&lt;&gt;0,TRUNC(VLOOKUP($E396,'Container Panel'!$B$41:$Z$100,$D396,0)/(VLOOKUP(AU$276,UI!$A$12:$O$51,VLOOKUP(AU$279,$B$276:$C$278,2,0),0)/1000))&gt;0),1,TRUNC(VLOOKUP($E396,'Container Panel'!$B$41:$Z$100,$D396,0)/(VLOOKUP(AU$276,UI!$A$12:$O$51,VLOOKUP(AU$279,$B$276:$C$278,2,0),0)/1000)))),"")</f>
        <v/>
      </c>
      <c r="AV396" s="145" t="str">
        <f>IFERROR(IF(AND(AV$272=list!$D$3,'Box Calculation'!AV$279&lt;&gt;"h",$E396&lt;&gt;0),0,IF(AND(AV$273=list!$D$2,$E396&lt;&gt;0,TRUNC(VLOOKUP($E396,'Container Panel'!$B$41:$Z$100,$D396,0)/(VLOOKUP(AV$276,UI!$A$12:$O$51,VLOOKUP(AV$279,$B$276:$C$278,2,0),0)/1000))&gt;0),1,TRUNC(VLOOKUP($E396,'Container Panel'!$B$41:$Z$100,$D396,0)/(VLOOKUP(AV$276,UI!$A$12:$O$51,VLOOKUP(AV$279,$B$276:$C$278,2,0),0)/1000)))),"")</f>
        <v/>
      </c>
      <c r="AW396" s="145" t="str">
        <f>IFERROR(IF(AND(AW$272=list!$D$3,'Box Calculation'!AW$279&lt;&gt;"h",$E396&lt;&gt;0),0,IF(AND(AW$273=list!$D$2,$E396&lt;&gt;0,TRUNC(VLOOKUP($E396,'Container Panel'!$B$41:$Z$100,$D396,0)/(VLOOKUP(AW$276,UI!$A$12:$O$51,VLOOKUP(AW$279,$B$276:$C$278,2,0),0)/1000))&gt;0),1,TRUNC(VLOOKUP($E396,'Container Panel'!$B$41:$Z$100,$D396,0)/(VLOOKUP(AW$276,UI!$A$12:$O$51,VLOOKUP(AW$279,$B$276:$C$278,2,0),0)/1000)))),"")</f>
        <v/>
      </c>
      <c r="AX396" s="145" t="str">
        <f>IFERROR(IF(AND(AX$272=list!$D$3,'Box Calculation'!AX$279&lt;&gt;"h",$E396&lt;&gt;0),0,IF(AND(AX$273=list!$D$2,$E396&lt;&gt;0,TRUNC(VLOOKUP($E396,'Container Panel'!$B$41:$Z$100,$D396,0)/(VLOOKUP(AX$276,UI!$A$12:$O$51,VLOOKUP(AX$279,$B$276:$C$278,2,0),0)/1000))&gt;0),1,TRUNC(VLOOKUP($E396,'Container Panel'!$B$41:$Z$100,$D396,0)/(VLOOKUP(AX$276,UI!$A$12:$O$51,VLOOKUP(AX$279,$B$276:$C$278,2,0),0)/1000)))),"")</f>
        <v/>
      </c>
      <c r="AY396" s="145" t="str">
        <f>IFERROR(IF(AND(AY$272=list!$D$3,'Box Calculation'!AY$279&lt;&gt;"h",$E396&lt;&gt;0),0,IF(AND(AY$273=list!$D$2,$E396&lt;&gt;0,TRUNC(VLOOKUP($E396,'Container Panel'!$B$41:$Z$100,$D396,0)/(VLOOKUP(AY$276,UI!$A$12:$O$51,VLOOKUP(AY$279,$B$276:$C$278,2,0),0)/1000))&gt;0),1,TRUNC(VLOOKUP($E396,'Container Panel'!$B$41:$Z$100,$D396,0)/(VLOOKUP(AY$276,UI!$A$12:$O$51,VLOOKUP(AY$279,$B$276:$C$278,2,0),0)/1000)))),"")</f>
        <v/>
      </c>
      <c r="AZ396" s="145" t="str">
        <f>IFERROR(IF(AND(AZ$272=list!$D$3,'Box Calculation'!AZ$279&lt;&gt;"h",$E396&lt;&gt;0),0,IF(AND(AZ$273=list!$D$2,$E396&lt;&gt;0,TRUNC(VLOOKUP($E396,'Container Panel'!$B$41:$Z$100,$D396,0)/(VLOOKUP(AZ$276,UI!$A$12:$O$51,VLOOKUP(AZ$279,$B$276:$C$278,2,0),0)/1000))&gt;0),1,TRUNC(VLOOKUP($E396,'Container Panel'!$B$41:$Z$100,$D396,0)/(VLOOKUP(AZ$276,UI!$A$12:$O$51,VLOOKUP(AZ$279,$B$276:$C$278,2,0),0)/1000)))),"")</f>
        <v/>
      </c>
      <c r="BA396" s="145" t="str">
        <f>IFERROR(IF(AND(BA$272=list!$D$3,'Box Calculation'!BA$279&lt;&gt;"h",$E396&lt;&gt;0),0,IF(AND(BA$273=list!$D$2,$E396&lt;&gt;0,TRUNC(VLOOKUP($E396,'Container Panel'!$B$41:$Z$100,$D396,0)/(VLOOKUP(BA$276,UI!$A$12:$O$51,VLOOKUP(BA$279,$B$276:$C$278,2,0),0)/1000))&gt;0),1,TRUNC(VLOOKUP($E396,'Container Panel'!$B$41:$Z$100,$D396,0)/(VLOOKUP(BA$276,UI!$A$12:$O$51,VLOOKUP(BA$279,$B$276:$C$278,2,0),0)/1000)))),"")</f>
        <v/>
      </c>
      <c r="BB396" s="145" t="str">
        <f>IFERROR(IF(AND(BB$272=list!$D$3,'Box Calculation'!BB$279&lt;&gt;"h",$E396&lt;&gt;0),0,IF(AND(BB$273=list!$D$2,$E396&lt;&gt;0,TRUNC(VLOOKUP($E396,'Container Panel'!$B$41:$Z$100,$D396,0)/(VLOOKUP(BB$276,UI!$A$12:$O$51,VLOOKUP(BB$279,$B$276:$C$278,2,0),0)/1000))&gt;0),1,TRUNC(VLOOKUP($E396,'Container Panel'!$B$41:$Z$100,$D396,0)/(VLOOKUP(BB$276,UI!$A$12:$O$51,VLOOKUP(BB$279,$B$276:$C$278,2,0),0)/1000)))),"")</f>
        <v/>
      </c>
      <c r="BC396" s="145" t="str">
        <f>IFERROR(IF(AND(BC$272=list!$D$3,'Box Calculation'!BC$279&lt;&gt;"h",$E396&lt;&gt;0),0,IF(AND(BC$273=list!$D$2,$E396&lt;&gt;0,TRUNC(VLOOKUP($E396,'Container Panel'!$B$41:$Z$100,$D396,0)/(VLOOKUP(BC$276,UI!$A$12:$O$51,VLOOKUP(BC$279,$B$276:$C$278,2,0),0)/1000))&gt;0),1,TRUNC(VLOOKUP($E396,'Container Panel'!$B$41:$Z$100,$D396,0)/(VLOOKUP(BC$276,UI!$A$12:$O$51,VLOOKUP(BC$279,$B$276:$C$278,2,0),0)/1000)))),"")</f>
        <v/>
      </c>
      <c r="BD396" s="145" t="str">
        <f>IFERROR(IF(AND(BD$272=list!$D$3,'Box Calculation'!BD$279&lt;&gt;"h",$E396&lt;&gt;0),0,IF(AND(BD$273=list!$D$2,$E396&lt;&gt;0,TRUNC(VLOOKUP($E396,'Container Panel'!$B$41:$Z$100,$D396,0)/(VLOOKUP(BD$276,UI!$A$12:$O$51,VLOOKUP(BD$279,$B$276:$C$278,2,0),0)/1000))&gt;0),1,TRUNC(VLOOKUP($E396,'Container Panel'!$B$41:$Z$100,$D396,0)/(VLOOKUP(BD$276,UI!$A$12:$O$51,VLOOKUP(BD$279,$B$276:$C$278,2,0),0)/1000)))),"")</f>
        <v/>
      </c>
      <c r="BE396" s="145" t="str">
        <f>IFERROR(IF(AND(BE$272=list!$D$3,'Box Calculation'!BE$279&lt;&gt;"h",$E396&lt;&gt;0),0,IF(AND(BE$273=list!$D$2,$E396&lt;&gt;0,TRUNC(VLOOKUP($E396,'Container Panel'!$B$41:$Z$100,$D396,0)/(VLOOKUP(BE$276,UI!$A$12:$O$51,VLOOKUP(BE$279,$B$276:$C$278,2,0),0)/1000))&gt;0),1,TRUNC(VLOOKUP($E396,'Container Panel'!$B$41:$Z$100,$D396,0)/(VLOOKUP(BE$276,UI!$A$12:$O$51,VLOOKUP(BE$279,$B$276:$C$278,2,0),0)/1000)))),"")</f>
        <v/>
      </c>
      <c r="BF396" s="145" t="str">
        <f>IFERROR(IF(AND(BF$272=list!$D$3,'Box Calculation'!BF$279&lt;&gt;"h",$E396&lt;&gt;0),0,IF(AND(BF$273=list!$D$2,$E396&lt;&gt;0,TRUNC(VLOOKUP($E396,'Container Panel'!$B$41:$Z$100,$D396,0)/(VLOOKUP(BF$276,UI!$A$12:$O$51,VLOOKUP(BF$279,$B$276:$C$278,2,0),0)/1000))&gt;0),1,TRUNC(VLOOKUP($E396,'Container Panel'!$B$41:$Z$100,$D396,0)/(VLOOKUP(BF$276,UI!$A$12:$O$51,VLOOKUP(BF$279,$B$276:$C$278,2,0),0)/1000)))),"")</f>
        <v/>
      </c>
      <c r="BG396" s="145" t="str">
        <f>IFERROR(IF(AND(BG$272=list!$D$3,'Box Calculation'!BG$279&lt;&gt;"h",$E396&lt;&gt;0),0,IF(AND(BG$273=list!$D$2,$E396&lt;&gt;0,TRUNC(VLOOKUP($E396,'Container Panel'!$B$41:$Z$100,$D396,0)/(VLOOKUP(BG$276,UI!$A$12:$O$51,VLOOKUP(BG$279,$B$276:$C$278,2,0),0)/1000))&gt;0),1,TRUNC(VLOOKUP($E396,'Container Panel'!$B$41:$Z$100,$D396,0)/(VLOOKUP(BG$276,UI!$A$12:$O$51,VLOOKUP(BG$279,$B$276:$C$278,2,0),0)/1000)))),"")</f>
        <v/>
      </c>
      <c r="BH396" s="145" t="str">
        <f>IFERROR(IF(AND(BH$272=list!$D$3,'Box Calculation'!BH$279&lt;&gt;"h",$E396&lt;&gt;0),0,IF(AND(BH$273=list!$D$2,$E396&lt;&gt;0,TRUNC(VLOOKUP($E396,'Container Panel'!$B$41:$Z$100,$D396,0)/(VLOOKUP(BH$276,UI!$A$12:$O$51,VLOOKUP(BH$279,$B$276:$C$278,2,0),0)/1000))&gt;0),1,TRUNC(VLOOKUP($E396,'Container Panel'!$B$41:$Z$100,$D396,0)/(VLOOKUP(BH$276,UI!$A$12:$O$51,VLOOKUP(BH$279,$B$276:$C$278,2,0),0)/1000)))),"")</f>
        <v/>
      </c>
      <c r="BI396" s="145" t="str">
        <f>IFERROR(IF(AND(BI$272=list!$D$3,'Box Calculation'!BI$279&lt;&gt;"h",$E396&lt;&gt;0),0,IF(AND(BI$273=list!$D$2,$E396&lt;&gt;0,TRUNC(VLOOKUP($E396,'Container Panel'!$B$41:$Z$100,$D396,0)/(VLOOKUP(BI$276,UI!$A$12:$O$51,VLOOKUP(BI$279,$B$276:$C$278,2,0),0)/1000))&gt;0),1,TRUNC(VLOOKUP($E396,'Container Panel'!$B$41:$Z$100,$D396,0)/(VLOOKUP(BI$276,UI!$A$12:$O$51,VLOOKUP(BI$279,$B$276:$C$278,2,0),0)/1000)))),"")</f>
        <v/>
      </c>
      <c r="BJ396" s="145" t="str">
        <f>IFERROR(IF(AND(BJ$272=list!$D$3,'Box Calculation'!BJ$279&lt;&gt;"h",$E396&lt;&gt;0),0,IF(AND(BJ$273=list!$D$2,$E396&lt;&gt;0,TRUNC(VLOOKUP($E396,'Container Panel'!$B$41:$Z$100,$D396,0)/(VLOOKUP(BJ$276,UI!$A$12:$O$51,VLOOKUP(BJ$279,$B$276:$C$278,2,0),0)/1000))&gt;0),1,TRUNC(VLOOKUP($E396,'Container Panel'!$B$41:$Z$100,$D396,0)/(VLOOKUP(BJ$276,UI!$A$12:$O$51,VLOOKUP(BJ$279,$B$276:$C$278,2,0),0)/1000)))),"")</f>
        <v/>
      </c>
      <c r="BK396" s="145" t="str">
        <f>IFERROR(IF(AND(BK$272=list!$D$3,'Box Calculation'!BK$279&lt;&gt;"h",$E396&lt;&gt;0),0,IF(AND(BK$273=list!$D$2,$E396&lt;&gt;0,TRUNC(VLOOKUP($E396,'Container Panel'!$B$41:$Z$100,$D396,0)/(VLOOKUP(BK$276,UI!$A$12:$O$51,VLOOKUP(BK$279,$B$276:$C$278,2,0),0)/1000))&gt;0),1,TRUNC(VLOOKUP($E396,'Container Panel'!$B$41:$Z$100,$D396,0)/(VLOOKUP(BK$276,UI!$A$12:$O$51,VLOOKUP(BK$279,$B$276:$C$278,2,0),0)/1000)))),"")</f>
        <v/>
      </c>
      <c r="BL396" s="145" t="str">
        <f>IFERROR(IF(AND(BL$272=list!$D$3,'Box Calculation'!BL$279&lt;&gt;"h",$E396&lt;&gt;0),0,IF(AND(BL$273=list!$D$2,$E396&lt;&gt;0,TRUNC(VLOOKUP($E396,'Container Panel'!$B$41:$Z$100,$D396,0)/(VLOOKUP(BL$276,UI!$A$12:$O$51,VLOOKUP(BL$279,$B$276:$C$278,2,0),0)/1000))&gt;0),1,TRUNC(VLOOKUP($E396,'Container Panel'!$B$41:$Z$100,$D396,0)/(VLOOKUP(BL$276,UI!$A$12:$O$51,VLOOKUP(BL$279,$B$276:$C$278,2,0),0)/1000)))),"")</f>
        <v/>
      </c>
      <c r="BM396" s="145" t="str">
        <f>IFERROR(IF(AND(BM$272=list!$D$3,'Box Calculation'!BM$279&lt;&gt;"h",$E396&lt;&gt;0),0,IF(AND(BM$273=list!$D$2,$E396&lt;&gt;0,TRUNC(VLOOKUP($E396,'Container Panel'!$B$41:$Z$100,$D396,0)/(VLOOKUP(BM$276,UI!$A$12:$O$51,VLOOKUP(BM$279,$B$276:$C$278,2,0),0)/1000))&gt;0),1,TRUNC(VLOOKUP($E396,'Container Panel'!$B$41:$Z$100,$D396,0)/(VLOOKUP(BM$276,UI!$A$12:$O$51,VLOOKUP(BM$279,$B$276:$C$278,2,0),0)/1000)))),"")</f>
        <v/>
      </c>
      <c r="BN396" s="145" t="str">
        <f>IFERROR(IF(AND(BN$272=list!$D$3,'Box Calculation'!BN$279&lt;&gt;"h",$E396&lt;&gt;0),0,IF(AND(BN$273=list!$D$2,$E396&lt;&gt;0,TRUNC(VLOOKUP($E396,'Container Panel'!$B$41:$Z$100,$D396,0)/(VLOOKUP(BN$276,UI!$A$12:$O$51,VLOOKUP(BN$279,$B$276:$C$278,2,0),0)/1000))&gt;0),1,TRUNC(VLOOKUP($E396,'Container Panel'!$B$41:$Z$100,$D396,0)/(VLOOKUP(BN$276,UI!$A$12:$O$51,VLOOKUP(BN$279,$B$276:$C$278,2,0),0)/1000)))),"")</f>
        <v/>
      </c>
      <c r="BO396" s="145" t="str">
        <f>IFERROR(IF(AND(BO$272=list!$D$3,'Box Calculation'!BO$279&lt;&gt;"h",$E396&lt;&gt;0),0,IF(AND(BO$273=list!$D$2,$E396&lt;&gt;0,TRUNC(VLOOKUP($E396,'Container Panel'!$B$41:$Z$100,$D396,0)/(VLOOKUP(BO$276,UI!$A$12:$O$51,VLOOKUP(BO$279,$B$276:$C$278,2,0),0)/1000))&gt;0),1,TRUNC(VLOOKUP($E396,'Container Panel'!$B$41:$Z$100,$D396,0)/(VLOOKUP(BO$276,UI!$A$12:$O$51,VLOOKUP(BO$279,$B$276:$C$278,2,0),0)/1000)))),"")</f>
        <v/>
      </c>
      <c r="BP396" s="145" t="str">
        <f>IFERROR(IF(AND(BP$272=list!$D$3,'Box Calculation'!BP$279&lt;&gt;"h",$E396&lt;&gt;0),0,IF(AND(BP$273=list!$D$2,$E396&lt;&gt;0,TRUNC(VLOOKUP($E396,'Container Panel'!$B$41:$Z$100,$D396,0)/(VLOOKUP(BP$276,UI!$A$12:$O$51,VLOOKUP(BP$279,$B$276:$C$278,2,0),0)/1000))&gt;0),1,TRUNC(VLOOKUP($E396,'Container Panel'!$B$41:$Z$100,$D396,0)/(VLOOKUP(BP$276,UI!$A$12:$O$51,VLOOKUP(BP$279,$B$276:$C$278,2,0),0)/1000)))),"")</f>
        <v/>
      </c>
      <c r="BQ396" s="145" t="str">
        <f>IFERROR(IF(AND(BQ$272=list!$D$3,'Box Calculation'!BQ$279&lt;&gt;"h",$E396&lt;&gt;0),0,IF(AND(BQ$273=list!$D$2,$E396&lt;&gt;0,TRUNC(VLOOKUP($E396,'Container Panel'!$B$41:$Z$100,$D396,0)/(VLOOKUP(BQ$276,UI!$A$12:$O$51,VLOOKUP(BQ$279,$B$276:$C$278,2,0),0)/1000))&gt;0),1,TRUNC(VLOOKUP($E396,'Container Panel'!$B$41:$Z$100,$D396,0)/(VLOOKUP(BQ$276,UI!$A$12:$O$51,VLOOKUP(BQ$279,$B$276:$C$278,2,0),0)/1000)))),"")</f>
        <v/>
      </c>
      <c r="BR396" s="145" t="str">
        <f>IFERROR(IF(AND(BR$272=list!$D$3,'Box Calculation'!BR$279&lt;&gt;"h",$E396&lt;&gt;0),0,IF(AND(BR$273=list!$D$2,$E396&lt;&gt;0,TRUNC(VLOOKUP($E396,'Container Panel'!$B$41:$Z$100,$D396,0)/(VLOOKUP(BR$276,UI!$A$12:$O$51,VLOOKUP(BR$279,$B$276:$C$278,2,0),0)/1000))&gt;0),1,TRUNC(VLOOKUP($E396,'Container Panel'!$B$41:$Z$100,$D396,0)/(VLOOKUP(BR$276,UI!$A$12:$O$51,VLOOKUP(BR$279,$B$276:$C$278,2,0),0)/1000)))),"")</f>
        <v/>
      </c>
      <c r="BS396" s="145" t="str">
        <f>IFERROR(IF(AND(BS$272=list!$D$3,'Box Calculation'!BS$279&lt;&gt;"h",$E396&lt;&gt;0),0,IF(AND(BS$273=list!$D$2,$E396&lt;&gt;0,TRUNC(VLOOKUP($E396,'Container Panel'!$B$41:$Z$100,$D396,0)/(VLOOKUP(BS$276,UI!$A$12:$O$51,VLOOKUP(BS$279,$B$276:$C$278,2,0),0)/1000))&gt;0),1,TRUNC(VLOOKUP($E396,'Container Panel'!$B$41:$Z$100,$D396,0)/(VLOOKUP(BS$276,UI!$A$12:$O$51,VLOOKUP(BS$279,$B$276:$C$278,2,0),0)/1000)))),"")</f>
        <v/>
      </c>
      <c r="BT396" s="145" t="str">
        <f>IFERROR(IF(AND(BT$272=list!$D$3,'Box Calculation'!BT$279&lt;&gt;"h",$E396&lt;&gt;0),0,IF(AND(BT$273=list!$D$2,$E396&lt;&gt;0,TRUNC(VLOOKUP($E396,'Container Panel'!$B$41:$Z$100,$D396,0)/(VLOOKUP(BT$276,UI!$A$12:$O$51,VLOOKUP(BT$279,$B$276:$C$278,2,0),0)/1000))&gt;0),1,TRUNC(VLOOKUP($E396,'Container Panel'!$B$41:$Z$100,$D396,0)/(VLOOKUP(BT$276,UI!$A$12:$O$51,VLOOKUP(BT$279,$B$276:$C$278,2,0),0)/1000)))),"")</f>
        <v/>
      </c>
      <c r="BU396" s="145" t="str">
        <f>IFERROR(IF(AND(BU$272=list!$D$3,'Box Calculation'!BU$279&lt;&gt;"h",$E396&lt;&gt;0),0,IF(AND(BU$273=list!$D$2,$E396&lt;&gt;0,TRUNC(VLOOKUP($E396,'Container Panel'!$B$41:$Z$100,$D396,0)/(VLOOKUP(BU$276,UI!$A$12:$O$51,VLOOKUP(BU$279,$B$276:$C$278,2,0),0)/1000))&gt;0),1,TRUNC(VLOOKUP($E396,'Container Panel'!$B$41:$Z$100,$D396,0)/(VLOOKUP(BU$276,UI!$A$12:$O$51,VLOOKUP(BU$279,$B$276:$C$278,2,0),0)/1000)))),"")</f>
        <v/>
      </c>
      <c r="BV396" s="145" t="str">
        <f>IFERROR(IF(AND(BV$272=list!$D$3,'Box Calculation'!BV$279&lt;&gt;"h",$E396&lt;&gt;0),0,IF(AND(BV$273=list!$D$2,$E396&lt;&gt;0,TRUNC(VLOOKUP($E396,'Container Panel'!$B$41:$Z$100,$D396,0)/(VLOOKUP(BV$276,UI!$A$12:$O$51,VLOOKUP(BV$279,$B$276:$C$278,2,0),0)/1000))&gt;0),1,TRUNC(VLOOKUP($E396,'Container Panel'!$B$41:$Z$100,$D396,0)/(VLOOKUP(BV$276,UI!$A$12:$O$51,VLOOKUP(BV$279,$B$276:$C$278,2,0),0)/1000)))),"")</f>
        <v/>
      </c>
      <c r="BW396" s="145" t="str">
        <f>IFERROR(IF(AND(BW$272=list!$D$3,'Box Calculation'!BW$279&lt;&gt;"h",$E396&lt;&gt;0),0,IF(AND(BW$273=list!$D$2,$E396&lt;&gt;0,TRUNC(VLOOKUP($E396,'Container Panel'!$B$41:$Z$100,$D396,0)/(VLOOKUP(BW$276,UI!$A$12:$O$51,VLOOKUP(BW$279,$B$276:$C$278,2,0),0)/1000))&gt;0),1,TRUNC(VLOOKUP($E396,'Container Panel'!$B$41:$Z$100,$D396,0)/(VLOOKUP(BW$276,UI!$A$12:$O$51,VLOOKUP(BW$279,$B$276:$C$278,2,0),0)/1000)))),"")</f>
        <v/>
      </c>
      <c r="BX396" s="145" t="str">
        <f>IFERROR(IF(AND(BX$272=list!$D$3,'Box Calculation'!BX$279&lt;&gt;"h",$E396&lt;&gt;0),0,IF(AND(BX$273=list!$D$2,$E396&lt;&gt;0,TRUNC(VLOOKUP($E396,'Container Panel'!$B$41:$Z$100,$D396,0)/(VLOOKUP(BX$276,UI!$A$12:$O$51,VLOOKUP(BX$279,$B$276:$C$278,2,0),0)/1000))&gt;0),1,TRUNC(VLOOKUP($E396,'Container Panel'!$B$41:$Z$100,$D396,0)/(VLOOKUP(BX$276,UI!$A$12:$O$51,VLOOKUP(BX$279,$B$276:$C$278,2,0),0)/1000)))),"")</f>
        <v/>
      </c>
      <c r="BY396" s="145" t="str">
        <f>IFERROR(IF(AND(BY$272=list!$D$3,'Box Calculation'!BY$279&lt;&gt;"h",$E396&lt;&gt;0),0,IF(AND(BY$273=list!$D$2,$E396&lt;&gt;0,TRUNC(VLOOKUP($E396,'Container Panel'!$B$41:$Z$100,$D396,0)/(VLOOKUP(BY$276,UI!$A$12:$O$51,VLOOKUP(BY$279,$B$276:$C$278,2,0),0)/1000))&gt;0),1,TRUNC(VLOOKUP($E396,'Container Panel'!$B$41:$Z$100,$D396,0)/(VLOOKUP(BY$276,UI!$A$12:$O$51,VLOOKUP(BY$279,$B$276:$C$278,2,0),0)/1000)))),"")</f>
        <v/>
      </c>
      <c r="BZ396" s="145" t="str">
        <f>IFERROR(IF(AND(BZ$272=list!$D$3,'Box Calculation'!BZ$279&lt;&gt;"h",$E396&lt;&gt;0),0,IF(AND(BZ$273=list!$D$2,$E396&lt;&gt;0,TRUNC(VLOOKUP($E396,'Container Panel'!$B$41:$Z$100,$D396,0)/(VLOOKUP(BZ$276,UI!$A$12:$O$51,VLOOKUP(BZ$279,$B$276:$C$278,2,0),0)/1000))&gt;0),1,TRUNC(VLOOKUP($E396,'Container Panel'!$B$41:$Z$100,$D396,0)/(VLOOKUP(BZ$276,UI!$A$12:$O$51,VLOOKUP(BZ$279,$B$276:$C$278,2,0),0)/1000)))),"")</f>
        <v/>
      </c>
      <c r="CA396" s="145" t="str">
        <f>IFERROR(IF(AND(CA$272=list!$D$3,'Box Calculation'!CA$279&lt;&gt;"h",$E396&lt;&gt;0),0,IF(AND(CA$273=list!$D$2,$E396&lt;&gt;0,TRUNC(VLOOKUP($E396,'Container Panel'!$B$41:$Z$100,$D396,0)/(VLOOKUP(CA$276,UI!$A$12:$O$51,VLOOKUP(CA$279,$B$276:$C$278,2,0),0)/1000))&gt;0),1,TRUNC(VLOOKUP($E396,'Container Panel'!$B$41:$Z$100,$D396,0)/(VLOOKUP(CA$276,UI!$A$12:$O$51,VLOOKUP(CA$279,$B$276:$C$278,2,0),0)/1000)))),"")</f>
        <v/>
      </c>
      <c r="CB396" s="145" t="str">
        <f>IFERROR(IF(AND(CB$272=list!$D$3,'Box Calculation'!CB$279&lt;&gt;"h",$E396&lt;&gt;0),0,IF(AND(CB$273=list!$D$2,$E396&lt;&gt;0,TRUNC(VLOOKUP($E396,'Container Panel'!$B$41:$Z$100,$D396,0)/(VLOOKUP(CB$276,UI!$A$12:$O$51,VLOOKUP(CB$279,$B$276:$C$278,2,0),0)/1000))&gt;0),1,TRUNC(VLOOKUP($E396,'Container Panel'!$B$41:$Z$100,$D396,0)/(VLOOKUP(CB$276,UI!$A$12:$O$51,VLOOKUP(CB$279,$B$276:$C$278,2,0),0)/1000)))),"")</f>
        <v/>
      </c>
      <c r="CC396" s="145" t="str">
        <f>IFERROR(IF(AND(CC$272=list!$D$3,'Box Calculation'!CC$279&lt;&gt;"h",$E396&lt;&gt;0),0,IF(AND(CC$273=list!$D$2,$E396&lt;&gt;0,TRUNC(VLOOKUP($E396,'Container Panel'!$B$41:$Z$100,$D396,0)/(VLOOKUP(CC$276,UI!$A$12:$O$51,VLOOKUP(CC$279,$B$276:$C$278,2,0),0)/1000))&gt;0),1,TRUNC(VLOOKUP($E396,'Container Panel'!$B$41:$Z$100,$D396,0)/(VLOOKUP(CC$276,UI!$A$12:$O$51,VLOOKUP(CC$279,$B$276:$C$278,2,0),0)/1000)))),"")</f>
        <v/>
      </c>
      <c r="CD396" s="145" t="str">
        <f>IFERROR(IF(AND(CD$272=list!$D$3,'Box Calculation'!CD$279&lt;&gt;"h",$E396&lt;&gt;0),0,IF(AND(CD$273=list!$D$2,$E396&lt;&gt;0,TRUNC(VLOOKUP($E396,'Container Panel'!$B$41:$Z$100,$D396,0)/(VLOOKUP(CD$276,UI!$A$12:$O$51,VLOOKUP(CD$279,$B$276:$C$278,2,0),0)/1000))&gt;0),1,TRUNC(VLOOKUP($E396,'Container Panel'!$B$41:$Z$100,$D396,0)/(VLOOKUP(CD$276,UI!$A$12:$O$51,VLOOKUP(CD$279,$B$276:$C$278,2,0),0)/1000)))),"")</f>
        <v/>
      </c>
      <c r="CE396" s="145" t="str">
        <f>IFERROR(IF(AND(CE$272=list!$D$3,'Box Calculation'!CE$279&lt;&gt;"h",$E396&lt;&gt;0),0,IF(AND(CE$273=list!$D$2,$E396&lt;&gt;0,TRUNC(VLOOKUP($E396,'Container Panel'!$B$41:$Z$100,$D396,0)/(VLOOKUP(CE$276,UI!$A$12:$O$51,VLOOKUP(CE$279,$B$276:$C$278,2,0),0)/1000))&gt;0),1,TRUNC(VLOOKUP($E396,'Container Panel'!$B$41:$Z$100,$D396,0)/(VLOOKUP(CE$276,UI!$A$12:$O$51,VLOOKUP(CE$279,$B$276:$C$278,2,0),0)/1000)))),"")</f>
        <v/>
      </c>
      <c r="CF396" s="145" t="str">
        <f>IFERROR(IF(AND(CF$272=list!$D$3,'Box Calculation'!CF$279&lt;&gt;"h",$E396&lt;&gt;0),0,IF(AND(CF$273=list!$D$2,$E396&lt;&gt;0,TRUNC(VLOOKUP($E396,'Container Panel'!$B$41:$Z$100,$D396,0)/(VLOOKUP(CF$276,UI!$A$12:$O$51,VLOOKUP(CF$279,$B$276:$C$278,2,0),0)/1000))&gt;0),1,TRUNC(VLOOKUP($E396,'Container Panel'!$B$41:$Z$100,$D396,0)/(VLOOKUP(CF$276,UI!$A$12:$O$51,VLOOKUP(CF$279,$B$276:$C$278,2,0),0)/1000)))),"")</f>
        <v/>
      </c>
      <c r="CG396" s="145" t="str">
        <f>IFERROR(IF(AND(CG$272=list!$D$3,'Box Calculation'!CG$279&lt;&gt;"h",$E396&lt;&gt;0),0,IF(AND(CG$273=list!$D$2,$E396&lt;&gt;0,TRUNC(VLOOKUP($E396,'Container Panel'!$B$41:$Z$100,$D396,0)/(VLOOKUP(CG$276,UI!$A$12:$O$51,VLOOKUP(CG$279,$B$276:$C$278,2,0),0)/1000))&gt;0),1,TRUNC(VLOOKUP($E396,'Container Panel'!$B$41:$Z$100,$D396,0)/(VLOOKUP(CG$276,UI!$A$12:$O$51,VLOOKUP(CG$279,$B$276:$C$278,2,0),0)/1000)))),"")</f>
        <v/>
      </c>
      <c r="CH396" s="145" t="str">
        <f>IFERROR(IF(AND(CH$272=list!$D$3,'Box Calculation'!CH$279&lt;&gt;"h",$E396&lt;&gt;0),0,IF(AND(CH$273=list!$D$2,$E396&lt;&gt;0,TRUNC(VLOOKUP($E396,'Container Panel'!$B$41:$Z$100,$D396,0)/(VLOOKUP(CH$276,UI!$A$12:$O$51,VLOOKUP(CH$279,$B$276:$C$278,2,0),0)/1000))&gt;0),1,TRUNC(VLOOKUP($E396,'Container Panel'!$B$41:$Z$100,$D396,0)/(VLOOKUP(CH$276,UI!$A$12:$O$51,VLOOKUP(CH$279,$B$276:$C$278,2,0),0)/1000)))),"")</f>
        <v/>
      </c>
      <c r="CI396" s="145" t="str">
        <f>IFERROR(IF(AND(CI$272=list!$D$3,'Box Calculation'!CI$279&lt;&gt;"h",$E396&lt;&gt;0),0,IF(AND(CI$273=list!$D$2,$E396&lt;&gt;0,TRUNC(VLOOKUP($E396,'Container Panel'!$B$41:$Z$100,$D396,0)/(VLOOKUP(CI$276,UI!$A$12:$O$51,VLOOKUP(CI$279,$B$276:$C$278,2,0),0)/1000))&gt;0),1,TRUNC(VLOOKUP($E396,'Container Panel'!$B$41:$Z$100,$D396,0)/(VLOOKUP(CI$276,UI!$A$12:$O$51,VLOOKUP(CI$279,$B$276:$C$278,2,0),0)/1000)))),"")</f>
        <v/>
      </c>
      <c r="CJ396" s="145" t="str">
        <f>IFERROR(IF(AND(CJ$272=list!$D$3,'Box Calculation'!CJ$279&lt;&gt;"h",$E396&lt;&gt;0),0,IF(AND(CJ$273=list!$D$2,$E396&lt;&gt;0,TRUNC(VLOOKUP($E396,'Container Panel'!$B$41:$Z$100,$D396,0)/(VLOOKUP(CJ$276,UI!$A$12:$O$51,VLOOKUP(CJ$279,$B$276:$C$278,2,0),0)/1000))&gt;0),1,TRUNC(VLOOKUP($E396,'Container Panel'!$B$41:$Z$100,$D396,0)/(VLOOKUP(CJ$276,UI!$A$12:$O$51,VLOOKUP(CJ$279,$B$276:$C$278,2,0),0)/1000)))),"")</f>
        <v/>
      </c>
      <c r="CK396" s="145" t="str">
        <f>IFERROR(IF(AND(CK$272=list!$D$3,'Box Calculation'!CK$279&lt;&gt;"h",$E396&lt;&gt;0),0,IF(AND(CK$273=list!$D$2,$E396&lt;&gt;0,TRUNC(VLOOKUP($E396,'Container Panel'!$B$41:$Z$100,$D396,0)/(VLOOKUP(CK$276,UI!$A$12:$O$51,VLOOKUP(CK$279,$B$276:$C$278,2,0),0)/1000))&gt;0),1,TRUNC(VLOOKUP($E396,'Container Panel'!$B$41:$Z$100,$D396,0)/(VLOOKUP(CK$276,UI!$A$12:$O$51,VLOOKUP(CK$279,$B$276:$C$278,2,0),0)/1000)))),"")</f>
        <v/>
      </c>
      <c r="CL396" s="145" t="str">
        <f>IFERROR(IF(AND(CL$272=list!$D$3,'Box Calculation'!CL$279&lt;&gt;"h",$E396&lt;&gt;0),0,IF(AND(CL$273=list!$D$2,$E396&lt;&gt;0,TRUNC(VLOOKUP($E396,'Container Panel'!$B$41:$Z$100,$D396,0)/(VLOOKUP(CL$276,UI!$A$12:$O$51,VLOOKUP(CL$279,$B$276:$C$278,2,0),0)/1000))&gt;0),1,TRUNC(VLOOKUP($E396,'Container Panel'!$B$41:$Z$100,$D396,0)/(VLOOKUP(CL$276,UI!$A$12:$O$51,VLOOKUP(CL$279,$B$276:$C$278,2,0),0)/1000)))),"")</f>
        <v/>
      </c>
      <c r="CM396" s="145" t="str">
        <f>IFERROR(IF(AND(CM$272=list!$D$3,'Box Calculation'!CM$279&lt;&gt;"h",$E396&lt;&gt;0),0,IF(AND(CM$273=list!$D$2,$E396&lt;&gt;0,TRUNC(VLOOKUP($E396,'Container Panel'!$B$41:$Z$100,$D396,0)/(VLOOKUP(CM$276,UI!$A$12:$O$51,VLOOKUP(CM$279,$B$276:$C$278,2,0),0)/1000))&gt;0),1,TRUNC(VLOOKUP($E396,'Container Panel'!$B$41:$Z$100,$D396,0)/(VLOOKUP(CM$276,UI!$A$12:$O$51,VLOOKUP(CM$279,$B$276:$C$278,2,0),0)/1000)))),"")</f>
        <v/>
      </c>
      <c r="CN396" s="145" t="str">
        <f>IFERROR(IF(AND(CN$272=list!$D$3,'Box Calculation'!CN$279&lt;&gt;"h",$E396&lt;&gt;0),0,IF(AND(CN$273=list!$D$2,$E396&lt;&gt;0,TRUNC(VLOOKUP($E396,'Container Panel'!$B$41:$Z$100,$D396,0)/(VLOOKUP(CN$276,UI!$A$12:$O$51,VLOOKUP(CN$279,$B$276:$C$278,2,0),0)/1000))&gt;0),1,TRUNC(VLOOKUP($E396,'Container Panel'!$B$41:$Z$100,$D396,0)/(VLOOKUP(CN$276,UI!$A$12:$O$51,VLOOKUP(CN$279,$B$276:$C$278,2,0),0)/1000)))),"")</f>
        <v/>
      </c>
      <c r="CO396" s="145" t="str">
        <f>IFERROR(IF(AND(CO$272=list!$D$3,'Box Calculation'!CO$279&lt;&gt;"h",$E396&lt;&gt;0),0,IF(AND(CO$273=list!$D$2,$E396&lt;&gt;0,TRUNC(VLOOKUP($E396,'Container Panel'!$B$41:$Z$100,$D396,0)/(VLOOKUP(CO$276,UI!$A$12:$O$51,VLOOKUP(CO$279,$B$276:$C$278,2,0),0)/1000))&gt;0),1,TRUNC(VLOOKUP($E396,'Container Panel'!$B$41:$Z$100,$D396,0)/(VLOOKUP(CO$276,UI!$A$12:$O$51,VLOOKUP(CO$279,$B$276:$C$278,2,0),0)/1000)))),"")</f>
        <v/>
      </c>
      <c r="CP396" s="145" t="str">
        <f>IFERROR(IF(AND(CP$272=list!$D$3,'Box Calculation'!CP$279&lt;&gt;"h",$E396&lt;&gt;0),0,IF(AND(CP$273=list!$D$2,$E396&lt;&gt;0,TRUNC(VLOOKUP($E396,'Container Panel'!$B$41:$Z$100,$D396,0)/(VLOOKUP(CP$276,UI!$A$12:$O$51,VLOOKUP(CP$279,$B$276:$C$278,2,0),0)/1000))&gt;0),1,TRUNC(VLOOKUP($E396,'Container Panel'!$B$41:$Z$100,$D396,0)/(VLOOKUP(CP$276,UI!$A$12:$O$51,VLOOKUP(CP$279,$B$276:$C$278,2,0),0)/1000)))),"")</f>
        <v/>
      </c>
      <c r="CQ396" s="145" t="str">
        <f>IFERROR(IF(AND(CQ$272=list!$D$3,'Box Calculation'!CQ$279&lt;&gt;"h",$E396&lt;&gt;0),0,IF(AND(CQ$273=list!$D$2,$E396&lt;&gt;0,TRUNC(VLOOKUP($E396,'Container Panel'!$B$41:$Z$100,$D396,0)/(VLOOKUP(CQ$276,UI!$A$12:$O$51,VLOOKUP(CQ$279,$B$276:$C$278,2,0),0)/1000))&gt;0),1,TRUNC(VLOOKUP($E396,'Container Panel'!$B$41:$Z$100,$D396,0)/(VLOOKUP(CQ$276,UI!$A$12:$O$51,VLOOKUP(CQ$279,$B$276:$C$278,2,0),0)/1000)))),"")</f>
        <v/>
      </c>
      <c r="CR396" s="145" t="str">
        <f>IFERROR(IF(AND(CR$272=list!$D$3,'Box Calculation'!CR$279&lt;&gt;"h",$E396&lt;&gt;0),0,IF(AND(CR$273=list!$D$2,$E396&lt;&gt;0,TRUNC(VLOOKUP($E396,'Container Panel'!$B$41:$Z$100,$D396,0)/(VLOOKUP(CR$276,UI!$A$12:$O$51,VLOOKUP(CR$279,$B$276:$C$278,2,0),0)/1000))&gt;0),1,TRUNC(VLOOKUP($E396,'Container Panel'!$B$41:$Z$100,$D396,0)/(VLOOKUP(CR$276,UI!$A$12:$O$51,VLOOKUP(CR$279,$B$276:$C$278,2,0),0)/1000)))),"")</f>
        <v/>
      </c>
      <c r="CS396" s="145" t="str">
        <f>IFERROR(IF(AND(CS$272=list!$D$3,'Box Calculation'!CS$279&lt;&gt;"h",$E396&lt;&gt;0),0,IF(AND(CS$273=list!$D$2,$E396&lt;&gt;0,TRUNC(VLOOKUP($E396,'Container Panel'!$B$41:$Z$100,$D396,0)/(VLOOKUP(CS$276,UI!$A$12:$O$51,VLOOKUP(CS$279,$B$276:$C$278,2,0),0)/1000))&gt;0),1,TRUNC(VLOOKUP($E396,'Container Panel'!$B$41:$Z$100,$D396,0)/(VLOOKUP(CS$276,UI!$A$12:$O$51,VLOOKUP(CS$279,$B$276:$C$278,2,0),0)/1000)))),"")</f>
        <v/>
      </c>
      <c r="CT396" s="145" t="str">
        <f>IFERROR(IF(AND(CT$272=list!$D$3,'Box Calculation'!CT$279&lt;&gt;"h",$E396&lt;&gt;0),0,IF(AND(CT$273=list!$D$2,$E396&lt;&gt;0,TRUNC(VLOOKUP($E396,'Container Panel'!$B$41:$Z$100,$D396,0)/(VLOOKUP(CT$276,UI!$A$12:$O$51,VLOOKUP(CT$279,$B$276:$C$278,2,0),0)/1000))&gt;0),1,TRUNC(VLOOKUP($E396,'Container Panel'!$B$41:$Z$100,$D396,0)/(VLOOKUP(CT$276,UI!$A$12:$O$51,VLOOKUP(CT$279,$B$276:$C$278,2,0),0)/1000)))),"")</f>
        <v/>
      </c>
      <c r="CU396" s="145" t="str">
        <f>IFERROR(IF(AND(CU$272=list!$D$3,'Box Calculation'!CU$279&lt;&gt;"h",$E396&lt;&gt;0),0,IF(AND(CU$273=list!$D$2,$E396&lt;&gt;0,TRUNC(VLOOKUP($E396,'Container Panel'!$B$41:$Z$100,$D396,0)/(VLOOKUP(CU$276,UI!$A$12:$O$51,VLOOKUP(CU$279,$B$276:$C$278,2,0),0)/1000))&gt;0),1,TRUNC(VLOOKUP($E396,'Container Panel'!$B$41:$Z$100,$D396,0)/(VLOOKUP(CU$276,UI!$A$12:$O$51,VLOOKUP(CU$279,$B$276:$C$278,2,0),0)/1000)))),"")</f>
        <v/>
      </c>
      <c r="CV396" s="145" t="str">
        <f>IFERROR(IF(AND(CV$272=list!$D$3,'Box Calculation'!CV$279&lt;&gt;"h",$E396&lt;&gt;0),0,IF(AND(CV$273=list!$D$2,$E396&lt;&gt;0,TRUNC(VLOOKUP($E396,'Container Panel'!$B$41:$Z$100,$D396,0)/(VLOOKUP(CV$276,UI!$A$12:$O$51,VLOOKUP(CV$279,$B$276:$C$278,2,0),0)/1000))&gt;0),1,TRUNC(VLOOKUP($E396,'Container Panel'!$B$41:$Z$100,$D396,0)/(VLOOKUP(CV$276,UI!$A$12:$O$51,VLOOKUP(CV$279,$B$276:$C$278,2,0),0)/1000)))),"")</f>
        <v/>
      </c>
      <c r="CW396" s="145" t="str">
        <f>IFERROR(IF(AND(CW$272=list!$D$3,'Box Calculation'!CW$279&lt;&gt;"h",$E396&lt;&gt;0),0,IF(AND(CW$273=list!$D$2,$E396&lt;&gt;0,TRUNC(VLOOKUP($E396,'Container Panel'!$B$41:$Z$100,$D396,0)/(VLOOKUP(CW$276,UI!$A$12:$O$51,VLOOKUP(CW$279,$B$276:$C$278,2,0),0)/1000))&gt;0),1,TRUNC(VLOOKUP($E396,'Container Panel'!$B$41:$Z$100,$D396,0)/(VLOOKUP(CW$276,UI!$A$12:$O$51,VLOOKUP(CW$279,$B$276:$C$278,2,0),0)/1000)))),"")</f>
        <v/>
      </c>
      <c r="CX396" s="145" t="str">
        <f>IFERROR(IF(AND(CX$272=list!$D$3,'Box Calculation'!CX$279&lt;&gt;"h",$E396&lt;&gt;0),0,IF(AND(CX$273=list!$D$2,$E396&lt;&gt;0,TRUNC(VLOOKUP($E396,'Container Panel'!$B$41:$Z$100,$D396,0)/(VLOOKUP(CX$276,UI!$A$12:$O$51,VLOOKUP(CX$279,$B$276:$C$278,2,0),0)/1000))&gt;0),1,TRUNC(VLOOKUP($E396,'Container Panel'!$B$41:$Z$100,$D396,0)/(VLOOKUP(CX$276,UI!$A$12:$O$51,VLOOKUP(CX$279,$B$276:$C$278,2,0),0)/1000)))),"")</f>
        <v/>
      </c>
      <c r="CY396" s="145" t="str">
        <f>IFERROR(IF(AND(CY$272=list!$D$3,'Box Calculation'!CY$279&lt;&gt;"h",$E396&lt;&gt;0),0,IF(AND(CY$273=list!$D$2,$E396&lt;&gt;0,TRUNC(VLOOKUP($E396,'Container Panel'!$B$41:$Z$100,$D396,0)/(VLOOKUP(CY$276,UI!$A$12:$O$51,VLOOKUP(CY$279,$B$276:$C$278,2,0),0)/1000))&gt;0),1,TRUNC(VLOOKUP($E396,'Container Panel'!$B$41:$Z$100,$D396,0)/(VLOOKUP(CY$276,UI!$A$12:$O$51,VLOOKUP(CY$279,$B$276:$C$278,2,0),0)/1000)))),"")</f>
        <v/>
      </c>
      <c r="CZ396" s="145" t="str">
        <f>IFERROR(IF(AND(CZ$272=list!$D$3,'Box Calculation'!CZ$279&lt;&gt;"h",$E396&lt;&gt;0),0,IF(AND(CZ$273=list!$D$2,$E396&lt;&gt;0,TRUNC(VLOOKUP($E396,'Container Panel'!$B$41:$Z$100,$D396,0)/(VLOOKUP(CZ$276,UI!$A$12:$O$51,VLOOKUP(CZ$279,$B$276:$C$278,2,0),0)/1000))&gt;0),1,TRUNC(VLOOKUP($E396,'Container Panel'!$B$41:$Z$100,$D396,0)/(VLOOKUP(CZ$276,UI!$A$12:$O$51,VLOOKUP(CZ$279,$B$276:$C$278,2,0),0)/1000)))),"")</f>
        <v/>
      </c>
      <c r="DA396" s="145" t="str">
        <f>IFERROR(IF(AND(DA$272=list!$D$3,'Box Calculation'!DA$279&lt;&gt;"h",$E396&lt;&gt;0),0,IF(AND(DA$273=list!$D$2,$E396&lt;&gt;0,TRUNC(VLOOKUP($E396,'Container Panel'!$B$41:$Z$100,$D396,0)/(VLOOKUP(DA$276,UI!$A$12:$O$51,VLOOKUP(DA$279,$B$276:$C$278,2,0),0)/1000))&gt;0),1,TRUNC(VLOOKUP($E396,'Container Panel'!$B$41:$Z$100,$D396,0)/(VLOOKUP(DA$276,UI!$A$12:$O$51,VLOOKUP(DA$279,$B$276:$C$278,2,0),0)/1000)))),"")</f>
        <v/>
      </c>
      <c r="DB396" s="145" t="str">
        <f>IFERROR(IF(AND(DB$272=list!$D$3,'Box Calculation'!DB$279&lt;&gt;"h",$E396&lt;&gt;0),0,IF(AND(DB$273=list!$D$2,$E396&lt;&gt;0,TRUNC(VLOOKUP($E396,'Container Panel'!$B$41:$Z$100,$D396,0)/(VLOOKUP(DB$276,UI!$A$12:$O$51,VLOOKUP(DB$279,$B$276:$C$278,2,0),0)/1000))&gt;0),1,TRUNC(VLOOKUP($E396,'Container Panel'!$B$41:$Z$100,$D396,0)/(VLOOKUP(DB$276,UI!$A$12:$O$51,VLOOKUP(DB$279,$B$276:$C$278,2,0),0)/1000)))),"")</f>
        <v/>
      </c>
      <c r="DC396" s="145" t="str">
        <f>IFERROR(IF(AND(DC$272=list!$D$3,'Box Calculation'!DC$279&lt;&gt;"h",$E396&lt;&gt;0),0,IF(AND(DC$273=list!$D$2,$E396&lt;&gt;0,TRUNC(VLOOKUP($E396,'Container Panel'!$B$41:$Z$100,$D396,0)/(VLOOKUP(DC$276,UI!$A$12:$O$51,VLOOKUP(DC$279,$B$276:$C$278,2,0),0)/1000))&gt;0),1,TRUNC(VLOOKUP($E396,'Container Panel'!$B$41:$Z$100,$D396,0)/(VLOOKUP(DC$276,UI!$A$12:$O$51,VLOOKUP(DC$279,$B$276:$C$278,2,0),0)/1000)))),"")</f>
        <v/>
      </c>
      <c r="DD396" s="145" t="str">
        <f>IFERROR(IF(AND(DD$272=list!$D$3,'Box Calculation'!DD$279&lt;&gt;"h",$E396&lt;&gt;0),0,IF(AND(DD$273=list!$D$2,$E396&lt;&gt;0,TRUNC(VLOOKUP($E396,'Container Panel'!$B$41:$Z$100,$D396,0)/(VLOOKUP(DD$276,UI!$A$12:$O$51,VLOOKUP(DD$279,$B$276:$C$278,2,0),0)/1000))&gt;0),1,TRUNC(VLOOKUP($E396,'Container Panel'!$B$41:$Z$100,$D396,0)/(VLOOKUP(DD$276,UI!$A$12:$O$51,VLOOKUP(DD$279,$B$276:$C$278,2,0),0)/1000)))),"")</f>
        <v/>
      </c>
      <c r="DE396" s="145" t="str">
        <f>IFERROR(IF(AND(DE$272=list!$D$3,'Box Calculation'!DE$279&lt;&gt;"h",$E396&lt;&gt;0),0,IF(AND(DE$273=list!$D$2,$E396&lt;&gt;0,TRUNC(VLOOKUP($E396,'Container Panel'!$B$41:$Z$100,$D396,0)/(VLOOKUP(DE$276,UI!$A$12:$O$51,VLOOKUP(DE$279,$B$276:$C$278,2,0),0)/1000))&gt;0),1,TRUNC(VLOOKUP($E396,'Container Panel'!$B$41:$Z$100,$D396,0)/(VLOOKUP(DE$276,UI!$A$12:$O$51,VLOOKUP(DE$279,$B$276:$C$278,2,0),0)/1000)))),"")</f>
        <v/>
      </c>
      <c r="DF396" s="145" t="str">
        <f>IFERROR(IF(AND(DF$272=list!$D$3,'Box Calculation'!DF$279&lt;&gt;"h",$E396&lt;&gt;0),0,IF(AND(DF$273=list!$D$2,$E396&lt;&gt;0,TRUNC(VLOOKUP($E396,'Container Panel'!$B$41:$Z$100,$D396,0)/(VLOOKUP(DF$276,UI!$A$12:$O$51,VLOOKUP(DF$279,$B$276:$C$278,2,0),0)/1000))&gt;0),1,TRUNC(VLOOKUP($E396,'Container Panel'!$B$41:$Z$100,$D396,0)/(VLOOKUP(DF$276,UI!$A$12:$O$51,VLOOKUP(DF$279,$B$276:$C$278,2,0),0)/1000)))),"")</f>
        <v/>
      </c>
      <c r="DG396" s="145" t="str">
        <f>IFERROR(IF(AND(DG$272=list!$D$3,'Box Calculation'!DG$279&lt;&gt;"h",$E396&lt;&gt;0),0,IF(AND(DG$273=list!$D$2,$E396&lt;&gt;0,TRUNC(VLOOKUP($E396,'Container Panel'!$B$41:$Z$100,$D396,0)/(VLOOKUP(DG$276,UI!$A$12:$O$51,VLOOKUP(DG$279,$B$276:$C$278,2,0),0)/1000))&gt;0),1,TRUNC(VLOOKUP($E396,'Container Panel'!$B$41:$Z$100,$D396,0)/(VLOOKUP(DG$276,UI!$A$12:$O$51,VLOOKUP(DG$279,$B$276:$C$278,2,0),0)/1000)))),"")</f>
        <v/>
      </c>
      <c r="DH396" s="145" t="str">
        <f>IFERROR(IF(AND(DH$272=list!$D$3,'Box Calculation'!DH$279&lt;&gt;"h",$E396&lt;&gt;0),0,IF(AND(DH$273=list!$D$2,$E396&lt;&gt;0,TRUNC(VLOOKUP($E396,'Container Panel'!$B$41:$Z$100,$D396,0)/(VLOOKUP(DH$276,UI!$A$12:$O$51,VLOOKUP(DH$279,$B$276:$C$278,2,0),0)/1000))&gt;0),1,TRUNC(VLOOKUP($E396,'Container Panel'!$B$41:$Z$100,$D396,0)/(VLOOKUP(DH$276,UI!$A$12:$O$51,VLOOKUP(DH$279,$B$276:$C$278,2,0),0)/1000)))),"")</f>
        <v/>
      </c>
      <c r="DI396" s="145" t="str">
        <f>IFERROR(IF(AND(DI$272=list!$D$3,'Box Calculation'!DI$279&lt;&gt;"h",$E396&lt;&gt;0),0,IF(AND(DI$273=list!$D$2,$E396&lt;&gt;0,TRUNC(VLOOKUP($E396,'Container Panel'!$B$41:$Z$100,$D396,0)/(VLOOKUP(DI$276,UI!$A$12:$O$51,VLOOKUP(DI$279,$B$276:$C$278,2,0),0)/1000))&gt;0),1,TRUNC(VLOOKUP($E396,'Container Panel'!$B$41:$Z$100,$D396,0)/(VLOOKUP(DI$276,UI!$A$12:$O$51,VLOOKUP(DI$279,$B$276:$C$278,2,0),0)/1000)))),"")</f>
        <v/>
      </c>
      <c r="DJ396" s="145" t="str">
        <f>IFERROR(IF(AND(DJ$272=list!$D$3,'Box Calculation'!DJ$279&lt;&gt;"h",$E396&lt;&gt;0),0,IF(AND(DJ$273=list!$D$2,$E396&lt;&gt;0,TRUNC(VLOOKUP($E396,'Container Panel'!$B$41:$Z$100,$D396,0)/(VLOOKUP(DJ$276,UI!$A$12:$O$51,VLOOKUP(DJ$279,$B$276:$C$278,2,0),0)/1000))&gt;0),1,TRUNC(VLOOKUP($E396,'Container Panel'!$B$41:$Z$100,$D396,0)/(VLOOKUP(DJ$276,UI!$A$12:$O$51,VLOOKUP(DJ$279,$B$276:$C$278,2,0),0)/1000)))),"")</f>
        <v/>
      </c>
      <c r="DK396" s="145" t="str">
        <f>IFERROR(IF(AND(DK$272=list!$D$3,'Box Calculation'!DK$279&lt;&gt;"h",$E396&lt;&gt;0),0,IF(AND(DK$273=list!$D$2,$E396&lt;&gt;0,TRUNC(VLOOKUP($E396,'Container Panel'!$B$41:$Z$100,$D396,0)/(VLOOKUP(DK$276,UI!$A$12:$O$51,VLOOKUP(DK$279,$B$276:$C$278,2,0),0)/1000))&gt;0),1,TRUNC(VLOOKUP($E396,'Container Panel'!$B$41:$Z$100,$D396,0)/(VLOOKUP(DK$276,UI!$A$12:$O$51,VLOOKUP(DK$279,$B$276:$C$278,2,0),0)/1000)))),"")</f>
        <v/>
      </c>
      <c r="DL396" s="145" t="str">
        <f>IFERROR(IF(AND(DL$272=list!$D$3,'Box Calculation'!DL$279&lt;&gt;"h",$E396&lt;&gt;0),0,IF(AND(DL$273=list!$D$2,$E396&lt;&gt;0,TRUNC(VLOOKUP($E396,'Container Panel'!$B$41:$Z$100,$D396,0)/(VLOOKUP(DL$276,UI!$A$12:$O$51,VLOOKUP(DL$279,$B$276:$C$278,2,0),0)/1000))&gt;0),1,TRUNC(VLOOKUP($E396,'Container Panel'!$B$41:$Z$100,$D396,0)/(VLOOKUP(DL$276,UI!$A$12:$O$51,VLOOKUP(DL$279,$B$276:$C$278,2,0),0)/1000)))),"")</f>
        <v/>
      </c>
      <c r="DM396" s="145" t="str">
        <f>IFERROR(IF(AND(DM$272=list!$D$3,'Box Calculation'!DM$279&lt;&gt;"h",$E396&lt;&gt;0),0,IF(AND(DM$273=list!$D$2,$E396&lt;&gt;0,TRUNC(VLOOKUP($E396,'Container Panel'!$B$41:$Z$100,$D396,0)/(VLOOKUP(DM$276,UI!$A$12:$O$51,VLOOKUP(DM$279,$B$276:$C$278,2,0),0)/1000))&gt;0),1,TRUNC(VLOOKUP($E396,'Container Panel'!$B$41:$Z$100,$D396,0)/(VLOOKUP(DM$276,UI!$A$12:$O$51,VLOOKUP(DM$279,$B$276:$C$278,2,0),0)/1000)))),"")</f>
        <v/>
      </c>
      <c r="DN396" s="145" t="str">
        <f>IFERROR(IF(AND(DN$272=list!$D$3,'Box Calculation'!DN$279&lt;&gt;"h",$E396&lt;&gt;0),0,IF(AND(DN$273=list!$D$2,$E396&lt;&gt;0,TRUNC(VLOOKUP($E396,'Container Panel'!$B$41:$Z$100,$D396,0)/(VLOOKUP(DN$276,UI!$A$12:$O$51,VLOOKUP(DN$279,$B$276:$C$278,2,0),0)/1000))&gt;0),1,TRUNC(VLOOKUP($E396,'Container Panel'!$B$41:$Z$100,$D396,0)/(VLOOKUP(DN$276,UI!$A$12:$O$51,VLOOKUP(DN$279,$B$276:$C$278,2,0),0)/1000)))),"")</f>
        <v/>
      </c>
      <c r="DO396" s="145" t="str">
        <f>IFERROR(IF(AND(DO$272=list!$D$3,'Box Calculation'!DO$279&lt;&gt;"h",$E396&lt;&gt;0),0,IF(AND(DO$273=list!$D$2,$E396&lt;&gt;0,TRUNC(VLOOKUP($E396,'Container Panel'!$B$41:$Z$100,$D396,0)/(VLOOKUP(DO$276,UI!$A$12:$O$51,VLOOKUP(DO$279,$B$276:$C$278,2,0),0)/1000))&gt;0),1,TRUNC(VLOOKUP($E396,'Container Panel'!$B$41:$Z$100,$D396,0)/(VLOOKUP(DO$276,UI!$A$12:$O$51,VLOOKUP(DO$279,$B$276:$C$278,2,0),0)/1000)))),"")</f>
        <v/>
      </c>
      <c r="DP396" s="145" t="str">
        <f>IFERROR(IF(AND(DP$272=list!$D$3,'Box Calculation'!DP$279&lt;&gt;"h",$E396&lt;&gt;0),0,IF(AND(DP$273=list!$D$2,$E396&lt;&gt;0,TRUNC(VLOOKUP($E396,'Container Panel'!$B$41:$Z$100,$D396,0)/(VLOOKUP(DP$276,UI!$A$12:$O$51,VLOOKUP(DP$279,$B$276:$C$278,2,0),0)/1000))&gt;0),1,TRUNC(VLOOKUP($E396,'Container Panel'!$B$41:$Z$100,$D396,0)/(VLOOKUP(DP$276,UI!$A$12:$O$51,VLOOKUP(DP$279,$B$276:$C$278,2,0),0)/1000)))),"")</f>
        <v/>
      </c>
      <c r="DQ396" s="145" t="str">
        <f>IFERROR(IF(AND(DQ$272=list!$D$3,'Box Calculation'!DQ$279&lt;&gt;"h",$E396&lt;&gt;0),0,IF(AND(DQ$273=list!$D$2,$E396&lt;&gt;0,TRUNC(VLOOKUP($E396,'Container Panel'!$B$41:$Z$100,$D396,0)/(VLOOKUP(DQ$276,UI!$A$12:$O$51,VLOOKUP(DQ$279,$B$276:$C$278,2,0),0)/1000))&gt;0),1,TRUNC(VLOOKUP($E396,'Container Panel'!$B$41:$Z$100,$D396,0)/(VLOOKUP(DQ$276,UI!$A$12:$O$51,VLOOKUP(DQ$279,$B$276:$C$278,2,0),0)/1000)))),"")</f>
        <v/>
      </c>
      <c r="DR396" s="145" t="str">
        <f>IFERROR(IF(AND(DR$272=list!$D$3,'Box Calculation'!DR$279&lt;&gt;"h",$E396&lt;&gt;0),0,IF(AND(DR$273=list!$D$2,$E396&lt;&gt;0,TRUNC(VLOOKUP($E396,'Container Panel'!$B$41:$Z$100,$D396,0)/(VLOOKUP(DR$276,UI!$A$12:$O$51,VLOOKUP(DR$279,$B$276:$C$278,2,0),0)/1000))&gt;0),1,TRUNC(VLOOKUP($E396,'Container Panel'!$B$41:$Z$100,$D396,0)/(VLOOKUP(DR$276,UI!$A$12:$O$51,VLOOKUP(DR$279,$B$276:$C$278,2,0),0)/1000)))),"")</f>
        <v/>
      </c>
      <c r="DS396" s="145" t="str">
        <f>IFERROR(IF(AND(DS$272=list!$D$3,'Box Calculation'!DS$279&lt;&gt;"h",$E396&lt;&gt;0),0,IF(AND(DS$273=list!$D$2,$E396&lt;&gt;0,TRUNC(VLOOKUP($E396,'Container Panel'!$B$41:$Z$100,$D396,0)/(VLOOKUP(DS$276,UI!$A$12:$O$51,VLOOKUP(DS$279,$B$276:$C$278,2,0),0)/1000))&gt;0),1,TRUNC(VLOOKUP($E396,'Container Panel'!$B$41:$Z$100,$D396,0)/(VLOOKUP(DS$276,UI!$A$12:$O$51,VLOOKUP(DS$279,$B$276:$C$278,2,0),0)/1000)))),"")</f>
        <v/>
      </c>
      <c r="DT396" s="145" t="str">
        <f>IFERROR(IF(AND(DT$272=list!$D$3,'Box Calculation'!DT$279&lt;&gt;"h",$E396&lt;&gt;0),0,IF(AND(DT$273=list!$D$2,$E396&lt;&gt;0,TRUNC(VLOOKUP($E396,'Container Panel'!$B$41:$Z$100,$D396,0)/(VLOOKUP(DT$276,UI!$A$12:$O$51,VLOOKUP(DT$279,$B$276:$C$278,2,0),0)/1000))&gt;0),1,TRUNC(VLOOKUP($E396,'Container Panel'!$B$41:$Z$100,$D396,0)/(VLOOKUP(DT$276,UI!$A$12:$O$51,VLOOKUP(DT$279,$B$276:$C$278,2,0),0)/1000)))),"")</f>
        <v/>
      </c>
      <c r="DU396" s="145" t="str">
        <f>IFERROR(IF(AND(DU$272=list!$D$3,'Box Calculation'!DU$279&lt;&gt;"h",$E396&lt;&gt;0),0,IF(AND(DU$273=list!$D$2,$E396&lt;&gt;0,TRUNC(VLOOKUP($E396,'Container Panel'!$B$41:$Z$100,$D396,0)/(VLOOKUP(DU$276,UI!$A$12:$O$51,VLOOKUP(DU$279,$B$276:$C$278,2,0),0)/1000))&gt;0),1,TRUNC(VLOOKUP($E396,'Container Panel'!$B$41:$Z$100,$D396,0)/(VLOOKUP(DU$276,UI!$A$12:$O$51,VLOOKUP(DU$279,$B$276:$C$278,2,0),0)/1000)))),"")</f>
        <v/>
      </c>
      <c r="DV396" s="145" t="str">
        <f>IFERROR(IF(AND(DV$272=list!$D$3,'Box Calculation'!DV$279&lt;&gt;"h",$E396&lt;&gt;0),0,IF(AND(DV$273=list!$D$2,$E396&lt;&gt;0,TRUNC(VLOOKUP($E396,'Container Panel'!$B$41:$Z$100,$D396,0)/(VLOOKUP(DV$276,UI!$A$12:$O$51,VLOOKUP(DV$279,$B$276:$C$278,2,0),0)/1000))&gt;0),1,TRUNC(VLOOKUP($E396,'Container Panel'!$B$41:$Z$100,$D396,0)/(VLOOKUP(DV$276,UI!$A$12:$O$51,VLOOKUP(DV$279,$B$276:$C$278,2,0),0)/1000)))),"")</f>
        <v/>
      </c>
      <c r="DW396" s="145" t="str">
        <f>IFERROR(IF(AND(DW$272=list!$D$3,'Box Calculation'!DW$279&lt;&gt;"h",$E396&lt;&gt;0),0,IF(AND(DW$273=list!$D$2,$E396&lt;&gt;0,TRUNC(VLOOKUP($E396,'Container Panel'!$B$41:$Z$100,$D396,0)/(VLOOKUP(DW$276,UI!$A$12:$O$51,VLOOKUP(DW$279,$B$276:$C$278,2,0),0)/1000))&gt;0),1,TRUNC(VLOOKUP($E396,'Container Panel'!$B$41:$Z$100,$D396,0)/(VLOOKUP(DW$276,UI!$A$12:$O$51,VLOOKUP(DW$279,$B$276:$C$278,2,0),0)/1000)))),"")</f>
        <v/>
      </c>
      <c r="DX396" s="145" t="str">
        <f>IFERROR(IF(AND(DX$272=list!$D$3,'Box Calculation'!DX$279&lt;&gt;"h",$E396&lt;&gt;0),0,IF(AND(DX$273=list!$D$2,$E396&lt;&gt;0,TRUNC(VLOOKUP($E396,'Container Panel'!$B$41:$Z$100,$D396,0)/(VLOOKUP(DX$276,UI!$A$12:$O$51,VLOOKUP(DX$279,$B$276:$C$278,2,0),0)/1000))&gt;0),1,TRUNC(VLOOKUP($E396,'Container Panel'!$B$41:$Z$100,$D396,0)/(VLOOKUP(DX$276,UI!$A$12:$O$51,VLOOKUP(DX$279,$B$276:$C$278,2,0),0)/1000)))),"")</f>
        <v/>
      </c>
      <c r="DY396" s="145" t="str">
        <f>IFERROR(IF(AND(DY$272=list!$D$3,'Box Calculation'!DY$279&lt;&gt;"h",$E396&lt;&gt;0),0,IF(AND(DY$273=list!$D$2,$E396&lt;&gt;0,TRUNC(VLOOKUP($E396,'Container Panel'!$B$41:$Z$100,$D396,0)/(VLOOKUP(DY$276,UI!$A$12:$O$51,VLOOKUP(DY$279,$B$276:$C$278,2,0),0)/1000))&gt;0),1,TRUNC(VLOOKUP($E396,'Container Panel'!$B$41:$Z$100,$D396,0)/(VLOOKUP(DY$276,UI!$A$12:$O$51,VLOOKUP(DY$279,$B$276:$C$278,2,0),0)/1000)))),"")</f>
        <v/>
      </c>
      <c r="DZ396" s="145" t="str">
        <f>IFERROR(IF(AND(DZ$272=list!$D$3,'Box Calculation'!DZ$279&lt;&gt;"h",$E396&lt;&gt;0),0,IF(AND(DZ$273=list!$D$2,$E396&lt;&gt;0,TRUNC(VLOOKUP($E396,'Container Panel'!$B$41:$Z$100,$D396,0)/(VLOOKUP(DZ$276,UI!$A$12:$O$51,VLOOKUP(DZ$279,$B$276:$C$278,2,0),0)/1000))&gt;0),1,TRUNC(VLOOKUP($E396,'Container Panel'!$B$41:$Z$100,$D396,0)/(VLOOKUP(DZ$276,UI!$A$12:$O$51,VLOOKUP(DZ$279,$B$276:$C$278,2,0),0)/1000)))),"")</f>
        <v/>
      </c>
      <c r="EA396" s="145" t="str">
        <f>IFERROR(IF(AND(EA$272=list!$D$3,'Box Calculation'!EA$279&lt;&gt;"h",$E396&lt;&gt;0),0,IF(AND(EA$273=list!$D$2,$E396&lt;&gt;0,TRUNC(VLOOKUP($E396,'Container Panel'!$B$41:$Z$100,$D396,0)/(VLOOKUP(EA$276,UI!$A$12:$O$51,VLOOKUP(EA$279,$B$276:$C$278,2,0),0)/1000))&gt;0),1,TRUNC(VLOOKUP($E396,'Container Panel'!$B$41:$Z$100,$D396,0)/(VLOOKUP(EA$276,UI!$A$12:$O$51,VLOOKUP(EA$279,$B$276:$C$278,2,0),0)/1000)))),"")</f>
        <v/>
      </c>
      <c r="EB396" s="145" t="str">
        <f>IFERROR(IF(AND(EB$272=list!$D$3,'Box Calculation'!EB$279&lt;&gt;"h",$E396&lt;&gt;0),0,IF(AND(EB$273=list!$D$2,$E396&lt;&gt;0,TRUNC(VLOOKUP($E396,'Container Panel'!$B$41:$Z$100,$D396,0)/(VLOOKUP(EB$276,UI!$A$12:$O$51,VLOOKUP(EB$279,$B$276:$C$278,2,0),0)/1000))&gt;0),1,TRUNC(VLOOKUP($E396,'Container Panel'!$B$41:$Z$100,$D396,0)/(VLOOKUP(EB$276,UI!$A$12:$O$51,VLOOKUP(EB$279,$B$276:$C$278,2,0),0)/1000)))),"")</f>
        <v/>
      </c>
      <c r="EC396" s="145" t="str">
        <f>IFERROR(IF(AND(EC$272=list!$D$3,'Box Calculation'!EC$279&lt;&gt;"h",$E396&lt;&gt;0),0,IF(AND(EC$273=list!$D$2,$E396&lt;&gt;0,TRUNC(VLOOKUP($E396,'Container Panel'!$B$41:$Z$100,$D396,0)/(VLOOKUP(EC$276,UI!$A$12:$O$51,VLOOKUP(EC$279,$B$276:$C$278,2,0),0)/1000))&gt;0),1,TRUNC(VLOOKUP($E396,'Container Panel'!$B$41:$Z$100,$D396,0)/(VLOOKUP(EC$276,UI!$A$12:$O$51,VLOOKUP(EC$279,$B$276:$C$278,2,0),0)/1000)))),"")</f>
        <v/>
      </c>
      <c r="ED396" s="145" t="str">
        <f>IFERROR(IF(AND(ED$272=list!$D$3,'Box Calculation'!ED$279&lt;&gt;"h",$E396&lt;&gt;0),0,IF(AND(ED$273=list!$D$2,$E396&lt;&gt;0,TRUNC(VLOOKUP($E396,'Container Panel'!$B$41:$Z$100,$D396,0)/(VLOOKUP(ED$276,UI!$A$12:$O$51,VLOOKUP(ED$279,$B$276:$C$278,2,0),0)/1000))&gt;0),1,TRUNC(VLOOKUP($E396,'Container Panel'!$B$41:$Z$100,$D396,0)/(VLOOKUP(ED$276,UI!$A$12:$O$51,VLOOKUP(ED$279,$B$276:$C$278,2,0),0)/1000)))),"")</f>
        <v/>
      </c>
      <c r="EE396" s="145" t="str">
        <f>IFERROR(IF(AND(EE$272=list!$D$3,'Box Calculation'!EE$279&lt;&gt;"h",$E396&lt;&gt;0),0,IF(AND(EE$273=list!$D$2,$E396&lt;&gt;0,TRUNC(VLOOKUP($E396,'Container Panel'!$B$41:$Z$100,$D396,0)/(VLOOKUP(EE$276,UI!$A$12:$O$51,VLOOKUP(EE$279,$B$276:$C$278,2,0),0)/1000))&gt;0),1,TRUNC(VLOOKUP($E396,'Container Panel'!$B$41:$Z$100,$D396,0)/(VLOOKUP(EE$276,UI!$A$12:$O$51,VLOOKUP(EE$279,$B$276:$C$278,2,0),0)/1000)))),"")</f>
        <v/>
      </c>
      <c r="EF396" s="145" t="str">
        <f>IFERROR(IF(AND(EF$272=list!$D$3,'Box Calculation'!EF$279&lt;&gt;"h",$E396&lt;&gt;0),0,IF(AND(EF$273=list!$D$2,$E396&lt;&gt;0,TRUNC(VLOOKUP($E396,'Container Panel'!$B$41:$Z$100,$D396,0)/(VLOOKUP(EF$276,UI!$A$12:$O$51,VLOOKUP(EF$279,$B$276:$C$278,2,0),0)/1000))&gt;0),1,TRUNC(VLOOKUP($E396,'Container Panel'!$B$41:$Z$100,$D396,0)/(VLOOKUP(EF$276,UI!$A$12:$O$51,VLOOKUP(EF$279,$B$276:$C$278,2,0),0)/1000)))),"")</f>
        <v/>
      </c>
      <c r="EG396" s="145" t="str">
        <f>IFERROR(IF(AND(EG$272=list!$D$3,'Box Calculation'!EG$279&lt;&gt;"h",$E396&lt;&gt;0),0,IF(AND(EG$273=list!$D$2,$E396&lt;&gt;0,TRUNC(VLOOKUP($E396,'Container Panel'!$B$41:$Z$100,$D396,0)/(VLOOKUP(EG$276,UI!$A$12:$O$51,VLOOKUP(EG$279,$B$276:$C$278,2,0),0)/1000))&gt;0),1,TRUNC(VLOOKUP($E396,'Container Panel'!$B$41:$Z$100,$D396,0)/(VLOOKUP(EG$276,UI!$A$12:$O$51,VLOOKUP(EG$279,$B$276:$C$278,2,0),0)/1000)))),"")</f>
        <v/>
      </c>
      <c r="EH396" s="145" t="str">
        <f>IFERROR(IF(AND(EH$272=list!$D$3,'Box Calculation'!EH$279&lt;&gt;"h",$E396&lt;&gt;0),0,IF(AND(EH$273=list!$D$2,$E396&lt;&gt;0,TRUNC(VLOOKUP($E396,'Container Panel'!$B$41:$Z$100,$D396,0)/(VLOOKUP(EH$276,UI!$A$12:$O$51,VLOOKUP(EH$279,$B$276:$C$278,2,0),0)/1000))&gt;0),1,TRUNC(VLOOKUP($E396,'Container Panel'!$B$41:$Z$100,$D396,0)/(VLOOKUP(EH$276,UI!$A$12:$O$51,VLOOKUP(EH$279,$B$276:$C$278,2,0),0)/1000)))),"")</f>
        <v/>
      </c>
      <c r="EI396" s="145" t="str">
        <f>IFERROR(IF(AND(EI$272=list!$D$3,'Box Calculation'!EI$279&lt;&gt;"h",$E396&lt;&gt;0),0,IF(AND(EI$273=list!$D$2,$E396&lt;&gt;0,TRUNC(VLOOKUP($E396,'Container Panel'!$B$41:$Z$100,$D396,0)/(VLOOKUP(EI$276,UI!$A$12:$O$51,VLOOKUP(EI$279,$B$276:$C$278,2,0),0)/1000))&gt;0),1,TRUNC(VLOOKUP($E396,'Container Panel'!$B$41:$Z$100,$D396,0)/(VLOOKUP(EI$276,UI!$A$12:$O$51,VLOOKUP(EI$279,$B$276:$C$278,2,0),0)/1000)))),"")</f>
        <v/>
      </c>
      <c r="EJ396" s="145" t="str">
        <f>IFERROR(IF(AND(EJ$272=list!$D$3,'Box Calculation'!EJ$279&lt;&gt;"h",$E396&lt;&gt;0),0,IF(AND(EJ$273=list!$D$2,$E396&lt;&gt;0,TRUNC(VLOOKUP($E396,'Container Panel'!$B$41:$Z$100,$D396,0)/(VLOOKUP(EJ$276,UI!$A$12:$O$51,VLOOKUP(EJ$279,$B$276:$C$278,2,0),0)/1000))&gt;0),1,TRUNC(VLOOKUP($E396,'Container Panel'!$B$41:$Z$100,$D396,0)/(VLOOKUP(EJ$276,UI!$A$12:$O$51,VLOOKUP(EJ$279,$B$276:$C$278,2,0),0)/1000)))),"")</f>
        <v/>
      </c>
      <c r="EK396" s="145" t="str">
        <f>IFERROR(IF(AND(EK$272=list!$D$3,'Box Calculation'!EK$279&lt;&gt;"h",$E396&lt;&gt;0),0,IF(AND(EK$273=list!$D$2,$E396&lt;&gt;0,TRUNC(VLOOKUP($E396,'Container Panel'!$B$41:$Z$100,$D396,0)/(VLOOKUP(EK$276,UI!$A$12:$O$51,VLOOKUP(EK$279,$B$276:$C$278,2,0),0)/1000))&gt;0),1,TRUNC(VLOOKUP($E396,'Container Panel'!$B$41:$Z$100,$D396,0)/(VLOOKUP(EK$276,UI!$A$12:$O$51,VLOOKUP(EK$279,$B$276:$C$278,2,0),0)/1000)))),"")</f>
        <v/>
      </c>
      <c r="EL396" s="145" t="str">
        <f>IFERROR(IF(AND(EL$272=list!$D$3,'Box Calculation'!EL$279&lt;&gt;"h",$E396&lt;&gt;0),0,IF(AND(EL$273=list!$D$2,$E396&lt;&gt;0,TRUNC(VLOOKUP($E396,'Container Panel'!$B$41:$Z$100,$D396,0)/(VLOOKUP(EL$276,UI!$A$12:$O$51,VLOOKUP(EL$279,$B$276:$C$278,2,0),0)/1000))&gt;0),1,TRUNC(VLOOKUP($E396,'Container Panel'!$B$41:$Z$100,$D396,0)/(VLOOKUP(EL$276,UI!$A$12:$O$51,VLOOKUP(EL$279,$B$276:$C$278,2,0),0)/1000)))),"")</f>
        <v/>
      </c>
      <c r="EM396" s="145" t="str">
        <f>IFERROR(IF(AND(EM$272=list!$D$3,'Box Calculation'!EM$279&lt;&gt;"h",$E396&lt;&gt;0),0,IF(AND(EM$273=list!$D$2,$E396&lt;&gt;0,TRUNC(VLOOKUP($E396,'Container Panel'!$B$41:$Z$100,$D396,0)/(VLOOKUP(EM$276,UI!$A$12:$O$51,VLOOKUP(EM$279,$B$276:$C$278,2,0),0)/1000))&gt;0),1,TRUNC(VLOOKUP($E396,'Container Panel'!$B$41:$Z$100,$D396,0)/(VLOOKUP(EM$276,UI!$A$12:$O$51,VLOOKUP(EM$279,$B$276:$C$278,2,0),0)/1000)))),"")</f>
        <v/>
      </c>
      <c r="EN396" s="145" t="str">
        <f>IFERROR(IF(AND(EN$272=list!$D$3,'Box Calculation'!EN$279&lt;&gt;"h",$E396&lt;&gt;0),0,IF(AND(EN$273=list!$D$2,$E396&lt;&gt;0,TRUNC(VLOOKUP($E396,'Container Panel'!$B$41:$Z$100,$D396,0)/(VLOOKUP(EN$276,UI!$A$12:$O$51,VLOOKUP(EN$279,$B$276:$C$278,2,0),0)/1000))&gt;0),1,TRUNC(VLOOKUP($E396,'Container Panel'!$B$41:$Z$100,$D396,0)/(VLOOKUP(EN$276,UI!$A$12:$O$51,VLOOKUP(EN$279,$B$276:$C$278,2,0),0)/1000)))),"")</f>
        <v/>
      </c>
      <c r="EO396" s="145" t="str">
        <f>IFERROR(IF(AND(EO$272=list!$D$3,'Box Calculation'!EO$279&lt;&gt;"h",$E396&lt;&gt;0),0,IF(AND(EO$273=list!$D$2,$E396&lt;&gt;0,TRUNC(VLOOKUP($E396,'Container Panel'!$B$41:$Z$100,$D396,0)/(VLOOKUP(EO$276,UI!$A$12:$O$51,VLOOKUP(EO$279,$B$276:$C$278,2,0),0)/1000))&gt;0),1,TRUNC(VLOOKUP($E396,'Container Panel'!$B$41:$Z$100,$D396,0)/(VLOOKUP(EO$276,UI!$A$12:$O$51,VLOOKUP(EO$279,$B$276:$C$278,2,0),0)/1000)))),"")</f>
        <v/>
      </c>
      <c r="EP396" s="145" t="str">
        <f>IFERROR(IF(AND(EP$272=list!$D$3,'Box Calculation'!EP$279&lt;&gt;"h",$E396&lt;&gt;0),0,IF(AND(EP$273=list!$D$2,$E396&lt;&gt;0,TRUNC(VLOOKUP($E396,'Container Panel'!$B$41:$Z$100,$D396,0)/(VLOOKUP(EP$276,UI!$A$12:$O$51,VLOOKUP(EP$279,$B$276:$C$278,2,0),0)/1000))&gt;0),1,TRUNC(VLOOKUP($E396,'Container Panel'!$B$41:$Z$100,$D396,0)/(VLOOKUP(EP$276,UI!$A$12:$O$51,VLOOKUP(EP$279,$B$276:$C$278,2,0),0)/1000)))),"")</f>
        <v/>
      </c>
      <c r="EQ396" s="145" t="str">
        <f>IFERROR(IF(AND(EQ$272=list!$D$3,'Box Calculation'!EQ$279&lt;&gt;"h",$E396&lt;&gt;0),0,IF(AND(EQ$273=list!$D$2,$E396&lt;&gt;0,TRUNC(VLOOKUP($E396,'Container Panel'!$B$41:$Z$100,$D396,0)/(VLOOKUP(EQ$276,UI!$A$12:$O$51,VLOOKUP(EQ$279,$B$276:$C$278,2,0),0)/1000))&gt;0),1,TRUNC(VLOOKUP($E396,'Container Panel'!$B$41:$Z$100,$D396,0)/(VLOOKUP(EQ$276,UI!$A$12:$O$51,VLOOKUP(EQ$279,$B$276:$C$278,2,0),0)/1000)))),"")</f>
        <v/>
      </c>
      <c r="ER396" s="145" t="str">
        <f>IFERROR(IF(AND(ER$272=list!$D$3,'Box Calculation'!ER$279&lt;&gt;"h",$E396&lt;&gt;0),0,IF(AND(ER$273=list!$D$2,$E396&lt;&gt;0,TRUNC(VLOOKUP($E396,'Container Panel'!$B$41:$Z$100,$D396,0)/(VLOOKUP(ER$276,UI!$A$12:$O$51,VLOOKUP(ER$279,$B$276:$C$278,2,0),0)/1000))&gt;0),1,TRUNC(VLOOKUP($E396,'Container Panel'!$B$41:$Z$100,$D396,0)/(VLOOKUP(ER$276,UI!$A$12:$O$51,VLOOKUP(ER$279,$B$276:$C$278,2,0),0)/1000)))),"")</f>
        <v/>
      </c>
      <c r="ES396" s="145" t="str">
        <f>IFERROR(IF(AND(ES$272=list!$D$3,'Box Calculation'!ES$279&lt;&gt;"h",$E396&lt;&gt;0),0,IF(AND(ES$273=list!$D$2,$E396&lt;&gt;0,TRUNC(VLOOKUP($E396,'Container Panel'!$B$41:$Z$100,$D396,0)/(VLOOKUP(ES$276,UI!$A$12:$O$51,VLOOKUP(ES$279,$B$276:$C$278,2,0),0)/1000))&gt;0),1,TRUNC(VLOOKUP($E396,'Container Panel'!$B$41:$Z$100,$D396,0)/(VLOOKUP(ES$276,UI!$A$12:$O$51,VLOOKUP(ES$279,$B$276:$C$278,2,0),0)/1000)))),"")</f>
        <v/>
      </c>
      <c r="ET396" s="145" t="str">
        <f>IFERROR(IF(AND(ET$272=list!$D$3,'Box Calculation'!ET$279&lt;&gt;"h",$E396&lt;&gt;0),0,IF(AND(ET$273=list!$D$2,$E396&lt;&gt;0,TRUNC(VLOOKUP($E396,'Container Panel'!$B$41:$Z$100,$D396,0)/(VLOOKUP(ET$276,UI!$A$12:$O$51,VLOOKUP(ET$279,$B$276:$C$278,2,0),0)/1000))&gt;0),1,TRUNC(VLOOKUP($E396,'Container Panel'!$B$41:$Z$100,$D396,0)/(VLOOKUP(ET$276,UI!$A$12:$O$51,VLOOKUP(ET$279,$B$276:$C$278,2,0),0)/1000)))),"")</f>
        <v/>
      </c>
      <c r="EU396" s="145" t="str">
        <f>IFERROR(IF(AND(EU$272=list!$D$3,'Box Calculation'!EU$279&lt;&gt;"h",$E396&lt;&gt;0),0,IF(AND(EU$273=list!$D$2,$E396&lt;&gt;0,TRUNC(VLOOKUP($E396,'Container Panel'!$B$41:$Z$100,$D396,0)/(VLOOKUP(EU$276,UI!$A$12:$O$51,VLOOKUP(EU$279,$B$276:$C$278,2,0),0)/1000))&gt;0),1,TRUNC(VLOOKUP($E396,'Container Panel'!$B$41:$Z$100,$D396,0)/(VLOOKUP(EU$276,UI!$A$12:$O$51,VLOOKUP(EU$279,$B$276:$C$278,2,0),0)/1000)))),"")</f>
        <v/>
      </c>
      <c r="EV396" s="145" t="str">
        <f>IFERROR(IF(AND(EV$272=list!$D$3,'Box Calculation'!EV$279&lt;&gt;"h",$E396&lt;&gt;0),0,IF(AND(EV$273=list!$D$2,$E396&lt;&gt;0,TRUNC(VLOOKUP($E396,'Container Panel'!$B$41:$Z$100,$D396,0)/(VLOOKUP(EV$276,UI!$A$12:$O$51,VLOOKUP(EV$279,$B$276:$C$278,2,0),0)/1000))&gt;0),1,TRUNC(VLOOKUP($E396,'Container Panel'!$B$41:$Z$100,$D396,0)/(VLOOKUP(EV$276,UI!$A$12:$O$51,VLOOKUP(EV$279,$B$276:$C$278,2,0),0)/1000)))),"")</f>
        <v/>
      </c>
      <c r="EW396" s="145" t="str">
        <f>IFERROR(IF(AND(EW$272=list!$D$3,'Box Calculation'!EW$279&lt;&gt;"h",$E396&lt;&gt;0),0,IF(AND(EW$273=list!$D$2,$E396&lt;&gt;0,TRUNC(VLOOKUP($E396,'Container Panel'!$B$41:$Z$100,$D396,0)/(VLOOKUP(EW$276,UI!$A$12:$O$51,VLOOKUP(EW$279,$B$276:$C$278,2,0),0)/1000))&gt;0),1,TRUNC(VLOOKUP($E396,'Container Panel'!$B$41:$Z$100,$D396,0)/(VLOOKUP(EW$276,UI!$A$12:$O$51,VLOOKUP(EW$279,$B$276:$C$278,2,0),0)/1000)))),"")</f>
        <v/>
      </c>
      <c r="EX396" s="145" t="str">
        <f>IFERROR(IF(AND(EX$272=list!$D$3,'Box Calculation'!EX$279&lt;&gt;"h",$E396&lt;&gt;0),0,IF(AND(EX$273=list!$D$2,$E396&lt;&gt;0,TRUNC(VLOOKUP($E396,'Container Panel'!$B$41:$Z$100,$D396,0)/(VLOOKUP(EX$276,UI!$A$12:$O$51,VLOOKUP(EX$279,$B$276:$C$278,2,0),0)/1000))&gt;0),1,TRUNC(VLOOKUP($E396,'Container Panel'!$B$41:$Z$100,$D396,0)/(VLOOKUP(EX$276,UI!$A$12:$O$51,VLOOKUP(EX$279,$B$276:$C$278,2,0),0)/1000)))),"")</f>
        <v/>
      </c>
      <c r="EY396" s="145" t="str">
        <f>IFERROR(IF(AND(EY$272=list!$D$3,'Box Calculation'!EY$279&lt;&gt;"h",$E396&lt;&gt;0),0,IF(AND(EY$273=list!$D$2,$E396&lt;&gt;0,TRUNC(VLOOKUP($E396,'Container Panel'!$B$41:$Z$100,$D396,0)/(VLOOKUP(EY$276,UI!$A$12:$O$51,VLOOKUP(EY$279,$B$276:$C$278,2,0),0)/1000))&gt;0),1,TRUNC(VLOOKUP($E396,'Container Panel'!$B$41:$Z$100,$D396,0)/(VLOOKUP(EY$276,UI!$A$12:$O$51,VLOOKUP(EY$279,$B$276:$C$278,2,0),0)/1000)))),"")</f>
        <v/>
      </c>
      <c r="EZ396" s="145" t="str">
        <f>IFERROR(IF(AND(EZ$272=list!$D$3,'Box Calculation'!EZ$279&lt;&gt;"h",$E396&lt;&gt;0),0,IF(AND(EZ$273=list!$D$2,$E396&lt;&gt;0,TRUNC(VLOOKUP($E396,'Container Panel'!$B$41:$Z$100,$D396,0)/(VLOOKUP(EZ$276,UI!$A$12:$O$51,VLOOKUP(EZ$279,$B$276:$C$278,2,0),0)/1000))&gt;0),1,TRUNC(VLOOKUP($E396,'Container Panel'!$B$41:$Z$100,$D396,0)/(VLOOKUP(EZ$276,UI!$A$12:$O$51,VLOOKUP(EZ$279,$B$276:$C$278,2,0),0)/1000)))),"")</f>
        <v/>
      </c>
      <c r="FA396" s="145" t="str">
        <f>IFERROR(IF(AND(FA$272=list!$D$3,'Box Calculation'!FA$279&lt;&gt;"h",$E396&lt;&gt;0),0,IF(AND(FA$273=list!$D$2,$E396&lt;&gt;0,TRUNC(VLOOKUP($E396,'Container Panel'!$B$41:$Z$100,$D396,0)/(VLOOKUP(FA$276,UI!$A$12:$O$51,VLOOKUP(FA$279,$B$276:$C$278,2,0),0)/1000))&gt;0),1,TRUNC(VLOOKUP($E396,'Container Panel'!$B$41:$Z$100,$D396,0)/(VLOOKUP(FA$276,UI!$A$12:$O$51,VLOOKUP(FA$279,$B$276:$C$278,2,0),0)/1000)))),"")</f>
        <v/>
      </c>
      <c r="FB396" s="145" t="str">
        <f>IFERROR(IF(AND(FB$272=list!$D$3,'Box Calculation'!FB$279&lt;&gt;"h",$E396&lt;&gt;0),0,IF(AND(FB$273=list!$D$2,$E396&lt;&gt;0,TRUNC(VLOOKUP($E396,'Container Panel'!$B$41:$Z$100,$D396,0)/(VLOOKUP(FB$276,UI!$A$12:$O$51,VLOOKUP(FB$279,$B$276:$C$278,2,0),0)/1000))&gt;0),1,TRUNC(VLOOKUP($E396,'Container Panel'!$B$41:$Z$100,$D396,0)/(VLOOKUP(FB$276,UI!$A$12:$O$51,VLOOKUP(FB$279,$B$276:$C$278,2,0),0)/1000)))),"")</f>
        <v/>
      </c>
      <c r="FC396" s="145" t="str">
        <f>IFERROR(IF(AND(FC$272=list!$D$3,'Box Calculation'!FC$279&lt;&gt;"h",$E396&lt;&gt;0),0,IF(AND(FC$273=list!$D$2,$E396&lt;&gt;0,TRUNC(VLOOKUP($E396,'Container Panel'!$B$41:$Z$100,$D396,0)/(VLOOKUP(FC$276,UI!$A$12:$O$51,VLOOKUP(FC$279,$B$276:$C$278,2,0),0)/1000))&gt;0),1,TRUNC(VLOOKUP($E396,'Container Panel'!$B$41:$Z$100,$D396,0)/(VLOOKUP(FC$276,UI!$A$12:$O$51,VLOOKUP(FC$279,$B$276:$C$278,2,0),0)/1000)))),"")</f>
        <v/>
      </c>
      <c r="FD396" s="145" t="str">
        <f>IFERROR(IF(AND(FD$272=list!$D$3,'Box Calculation'!FD$279&lt;&gt;"h",$E396&lt;&gt;0),0,IF(AND(FD$273=list!$D$2,$E396&lt;&gt;0,TRUNC(VLOOKUP($E396,'Container Panel'!$B$41:$Z$100,$D396,0)/(VLOOKUP(FD$276,UI!$A$12:$O$51,VLOOKUP(FD$279,$B$276:$C$278,2,0),0)/1000))&gt;0),1,TRUNC(VLOOKUP($E396,'Container Panel'!$B$41:$Z$100,$D396,0)/(VLOOKUP(FD$276,UI!$A$12:$O$51,VLOOKUP(FD$279,$B$276:$C$278,2,0),0)/1000)))),"")</f>
        <v/>
      </c>
      <c r="FE396" s="145" t="str">
        <f>IFERROR(IF(AND(FE$272=list!$D$3,'Box Calculation'!FE$279&lt;&gt;"h",$E396&lt;&gt;0),0,IF(AND(FE$273=list!$D$2,$E396&lt;&gt;0,TRUNC(VLOOKUP($E396,'Container Panel'!$B$41:$Z$100,$D396,0)/(VLOOKUP(FE$276,UI!$A$12:$O$51,VLOOKUP(FE$279,$B$276:$C$278,2,0),0)/1000))&gt;0),1,TRUNC(VLOOKUP($E396,'Container Panel'!$B$41:$Z$100,$D396,0)/(VLOOKUP(FE$276,UI!$A$12:$O$51,VLOOKUP(FE$279,$B$276:$C$278,2,0),0)/1000)))),"")</f>
        <v/>
      </c>
      <c r="FF396" s="145" t="str">
        <f>IFERROR(IF(AND(FF$272=list!$D$3,'Box Calculation'!FF$279&lt;&gt;"h",$E396&lt;&gt;0),0,IF(AND(FF$273=list!$D$2,$E396&lt;&gt;0,TRUNC(VLOOKUP($E396,'Container Panel'!$B$41:$Z$100,$D396,0)/(VLOOKUP(FF$276,UI!$A$12:$O$51,VLOOKUP(FF$279,$B$276:$C$278,2,0),0)/1000))&gt;0),1,TRUNC(VLOOKUP($E396,'Container Panel'!$B$41:$Z$100,$D396,0)/(VLOOKUP(FF$276,UI!$A$12:$O$51,VLOOKUP(FF$279,$B$276:$C$278,2,0),0)/1000)))),"")</f>
        <v/>
      </c>
      <c r="FG396" s="145" t="str">
        <f>IFERROR(IF(AND(FG$272=list!$D$3,'Box Calculation'!FG$279&lt;&gt;"h",$E396&lt;&gt;0),0,IF(AND(FG$273=list!$D$2,$E396&lt;&gt;0,TRUNC(VLOOKUP($E396,'Container Panel'!$B$41:$Z$100,$D396,0)/(VLOOKUP(FG$276,UI!$A$12:$O$51,VLOOKUP(FG$279,$B$276:$C$278,2,0),0)/1000))&gt;0),1,TRUNC(VLOOKUP($E396,'Container Panel'!$B$41:$Z$100,$D396,0)/(VLOOKUP(FG$276,UI!$A$12:$O$51,VLOOKUP(FG$279,$B$276:$C$278,2,0),0)/1000)))),"")</f>
        <v/>
      </c>
      <c r="FH396" s="145" t="str">
        <f>IFERROR(IF(AND(FH$272=list!$D$3,'Box Calculation'!FH$279&lt;&gt;"h",$E396&lt;&gt;0),0,IF(AND(FH$273=list!$D$2,$E396&lt;&gt;0,TRUNC(VLOOKUP($E396,'Container Panel'!$B$41:$Z$100,$D396,0)/(VLOOKUP(FH$276,UI!$A$12:$O$51,VLOOKUP(FH$279,$B$276:$C$278,2,0),0)/1000))&gt;0),1,TRUNC(VLOOKUP($E396,'Container Panel'!$B$41:$Z$100,$D396,0)/(VLOOKUP(FH$276,UI!$A$12:$O$51,VLOOKUP(FH$279,$B$276:$C$278,2,0),0)/1000)))),"")</f>
        <v/>
      </c>
      <c r="FI396" s="145" t="str">
        <f>IFERROR(IF(AND(FI$272=list!$D$3,'Box Calculation'!FI$279&lt;&gt;"h",$E396&lt;&gt;0),0,IF(AND(FI$273=list!$D$2,$E396&lt;&gt;0,TRUNC(VLOOKUP($E396,'Container Panel'!$B$41:$Z$100,$D396,0)/(VLOOKUP(FI$276,UI!$A$12:$O$51,VLOOKUP(FI$279,$B$276:$C$278,2,0),0)/1000))&gt;0),1,TRUNC(VLOOKUP($E396,'Container Panel'!$B$41:$Z$100,$D396,0)/(VLOOKUP(FI$276,UI!$A$12:$O$51,VLOOKUP(FI$279,$B$276:$C$278,2,0),0)/1000)))),"")</f>
        <v/>
      </c>
      <c r="FJ396" s="145" t="str">
        <f>IFERROR(IF(AND(FJ$272=list!$D$3,'Box Calculation'!FJ$279&lt;&gt;"h",$E396&lt;&gt;0),0,IF(AND(FJ$273=list!$D$2,$E396&lt;&gt;0,TRUNC(VLOOKUP($E396,'Container Panel'!$B$41:$Z$100,$D396,0)/(VLOOKUP(FJ$276,UI!$A$12:$O$51,VLOOKUP(FJ$279,$B$276:$C$278,2,0),0)/1000))&gt;0),1,TRUNC(VLOOKUP($E396,'Container Panel'!$B$41:$Z$100,$D396,0)/(VLOOKUP(FJ$276,UI!$A$12:$O$51,VLOOKUP(FJ$279,$B$276:$C$278,2,0),0)/1000)))),"")</f>
        <v/>
      </c>
      <c r="FK396" s="145" t="str">
        <f>IFERROR(IF(AND(FK$272=list!$D$3,'Box Calculation'!FK$279&lt;&gt;"h",$E396&lt;&gt;0),0,IF(AND(FK$273=list!$D$2,$E396&lt;&gt;0,TRUNC(VLOOKUP($E396,'Container Panel'!$B$41:$Z$100,$D396,0)/(VLOOKUP(FK$276,UI!$A$12:$O$51,VLOOKUP(FK$279,$B$276:$C$278,2,0),0)/1000))&gt;0),1,TRUNC(VLOOKUP($E396,'Container Panel'!$B$41:$Z$100,$D396,0)/(VLOOKUP(FK$276,UI!$A$12:$O$51,VLOOKUP(FK$279,$B$276:$C$278,2,0),0)/1000)))),"")</f>
        <v/>
      </c>
      <c r="FL396" s="145" t="str">
        <f>IFERROR(IF(AND(FL$272=list!$D$3,'Box Calculation'!FL$279&lt;&gt;"h",$E396&lt;&gt;0),0,IF(AND(FL$273=list!$D$2,$E396&lt;&gt;0,TRUNC(VLOOKUP($E396,'Container Panel'!$B$41:$Z$100,$D396,0)/(VLOOKUP(FL$276,UI!$A$12:$O$51,VLOOKUP(FL$279,$B$276:$C$278,2,0),0)/1000))&gt;0),1,TRUNC(VLOOKUP($E396,'Container Panel'!$B$41:$Z$100,$D396,0)/(VLOOKUP(FL$276,UI!$A$12:$O$51,VLOOKUP(FL$279,$B$276:$C$278,2,0),0)/1000)))),"")</f>
        <v/>
      </c>
      <c r="FM396" s="145" t="str">
        <f>IFERROR(IF(AND(FM$272=list!$D$3,'Box Calculation'!FM$279&lt;&gt;"h",$E396&lt;&gt;0),0,IF(AND(FM$273=list!$D$2,$E396&lt;&gt;0,TRUNC(VLOOKUP($E396,'Container Panel'!$B$41:$Z$100,$D396,0)/(VLOOKUP(FM$276,UI!$A$12:$O$51,VLOOKUP(FM$279,$B$276:$C$278,2,0),0)/1000))&gt;0),1,TRUNC(VLOOKUP($E396,'Container Panel'!$B$41:$Z$100,$D396,0)/(VLOOKUP(FM$276,UI!$A$12:$O$51,VLOOKUP(FM$279,$B$276:$C$278,2,0),0)/1000)))),"")</f>
        <v/>
      </c>
      <c r="FN396" s="145" t="str">
        <f>IFERROR(IF(AND(FN$272=list!$D$3,'Box Calculation'!FN$279&lt;&gt;"h",$E396&lt;&gt;0),0,IF(AND(FN$273=list!$D$2,$E396&lt;&gt;0,TRUNC(VLOOKUP($E396,'Container Panel'!$B$41:$Z$100,$D396,0)/(VLOOKUP(FN$276,UI!$A$12:$O$51,VLOOKUP(FN$279,$B$276:$C$278,2,0),0)/1000))&gt;0),1,TRUNC(VLOOKUP($E396,'Container Panel'!$B$41:$Z$100,$D396,0)/(VLOOKUP(FN$276,UI!$A$12:$O$51,VLOOKUP(FN$279,$B$276:$C$278,2,0),0)/1000)))),"")</f>
        <v/>
      </c>
      <c r="FO396" s="145" t="str">
        <f>IFERROR(IF(AND(FO$272=list!$D$3,'Box Calculation'!FO$279&lt;&gt;"h",$E396&lt;&gt;0),0,IF(AND(FO$273=list!$D$2,$E396&lt;&gt;0,TRUNC(VLOOKUP($E396,'Container Panel'!$B$41:$Z$100,$D396,0)/(VLOOKUP(FO$276,UI!$A$12:$O$51,VLOOKUP(FO$279,$B$276:$C$278,2,0),0)/1000))&gt;0),1,TRUNC(VLOOKUP($E396,'Container Panel'!$B$41:$Z$100,$D396,0)/(VLOOKUP(FO$276,UI!$A$12:$O$51,VLOOKUP(FO$279,$B$276:$C$278,2,0),0)/1000)))),"")</f>
        <v/>
      </c>
      <c r="FP396" s="145" t="str">
        <f>IFERROR(IF(AND(FP$272=list!$D$3,'Box Calculation'!FP$279&lt;&gt;"h",$E396&lt;&gt;0),0,IF(AND(FP$273=list!$D$2,$E396&lt;&gt;0,TRUNC(VLOOKUP($E396,'Container Panel'!$B$41:$Z$100,$D396,0)/(VLOOKUP(FP$276,UI!$A$12:$O$51,VLOOKUP(FP$279,$B$276:$C$278,2,0),0)/1000))&gt;0),1,TRUNC(VLOOKUP($E396,'Container Panel'!$B$41:$Z$100,$D396,0)/(VLOOKUP(FP$276,UI!$A$12:$O$51,VLOOKUP(FP$279,$B$276:$C$278,2,0),0)/1000)))),"")</f>
        <v/>
      </c>
      <c r="FQ396" s="145" t="str">
        <f>IFERROR(IF(AND(FQ$272=list!$D$3,'Box Calculation'!FQ$279&lt;&gt;"h",$E396&lt;&gt;0),0,IF(AND(FQ$273=list!$D$2,$E396&lt;&gt;0,TRUNC(VLOOKUP($E396,'Container Panel'!$B$41:$Z$100,$D396,0)/(VLOOKUP(FQ$276,UI!$A$12:$O$51,VLOOKUP(FQ$279,$B$276:$C$278,2,0),0)/1000))&gt;0),1,TRUNC(VLOOKUP($E396,'Container Panel'!$B$41:$Z$100,$D396,0)/(VLOOKUP(FQ$276,UI!$A$12:$O$51,VLOOKUP(FQ$279,$B$276:$C$278,2,0),0)/1000)))),"")</f>
        <v/>
      </c>
      <c r="FR396" s="145" t="str">
        <f>IFERROR(IF(AND(FR$272=list!$D$3,'Box Calculation'!FR$279&lt;&gt;"h",$E396&lt;&gt;0),0,IF(AND(FR$273=list!$D$2,$E396&lt;&gt;0,TRUNC(VLOOKUP($E396,'Container Panel'!$B$41:$Z$100,$D396,0)/(VLOOKUP(FR$276,UI!$A$12:$O$51,VLOOKUP(FR$279,$B$276:$C$278,2,0),0)/1000))&gt;0),1,TRUNC(VLOOKUP($E396,'Container Panel'!$B$41:$Z$100,$D396,0)/(VLOOKUP(FR$276,UI!$A$12:$O$51,VLOOKUP(FR$279,$B$276:$C$278,2,0),0)/1000)))),"")</f>
        <v/>
      </c>
      <c r="FS396" s="145" t="str">
        <f>IFERROR(IF(AND(FS$272=list!$D$3,'Box Calculation'!FS$279&lt;&gt;"h",$E396&lt;&gt;0),0,IF(AND(FS$273=list!$D$2,$E396&lt;&gt;0,TRUNC(VLOOKUP($E396,'Container Panel'!$B$41:$Z$100,$D396,0)/(VLOOKUP(FS$276,UI!$A$12:$O$51,VLOOKUP(FS$279,$B$276:$C$278,2,0),0)/1000))&gt;0),1,TRUNC(VLOOKUP($E396,'Container Panel'!$B$41:$Z$100,$D396,0)/(VLOOKUP(FS$276,UI!$A$12:$O$51,VLOOKUP(FS$279,$B$276:$C$278,2,0),0)/1000)))),"")</f>
        <v/>
      </c>
      <c r="FT396" s="145" t="str">
        <f>IFERROR(IF(AND(FT$272=list!$D$3,'Box Calculation'!FT$279&lt;&gt;"h",$E396&lt;&gt;0),0,IF(AND(FT$273=list!$D$2,$E396&lt;&gt;0,TRUNC(VLOOKUP($E396,'Container Panel'!$B$41:$Z$100,$D396,0)/(VLOOKUP(FT$276,UI!$A$12:$O$51,VLOOKUP(FT$279,$B$276:$C$278,2,0),0)/1000))&gt;0),1,TRUNC(VLOOKUP($E396,'Container Panel'!$B$41:$Z$100,$D396,0)/(VLOOKUP(FT$276,UI!$A$12:$O$51,VLOOKUP(FT$279,$B$276:$C$278,2,0),0)/1000)))),"")</f>
        <v/>
      </c>
      <c r="FU396" s="145" t="str">
        <f>IFERROR(IF(AND(FU$272=list!$D$3,'Box Calculation'!FU$279&lt;&gt;"h",$E396&lt;&gt;0),0,IF(AND(FU$273=list!$D$2,$E396&lt;&gt;0,TRUNC(VLOOKUP($E396,'Container Panel'!$B$41:$Z$100,$D396,0)/(VLOOKUP(FU$276,UI!$A$12:$O$51,VLOOKUP(FU$279,$B$276:$C$278,2,0),0)/1000))&gt;0),1,TRUNC(VLOOKUP($E396,'Container Panel'!$B$41:$Z$100,$D396,0)/(VLOOKUP(FU$276,UI!$A$12:$O$51,VLOOKUP(FU$279,$B$276:$C$278,2,0),0)/1000)))),"")</f>
        <v/>
      </c>
      <c r="FV396" s="145" t="str">
        <f>IFERROR(IF(AND(FV$272=list!$D$3,'Box Calculation'!FV$279&lt;&gt;"h",$E396&lt;&gt;0),0,IF(AND(FV$273=list!$D$2,$E396&lt;&gt;0,TRUNC(VLOOKUP($E396,'Container Panel'!$B$41:$Z$100,$D396,0)/(VLOOKUP(FV$276,UI!$A$12:$O$51,VLOOKUP(FV$279,$B$276:$C$278,2,0),0)/1000))&gt;0),1,TRUNC(VLOOKUP($E396,'Container Panel'!$B$41:$Z$100,$D396,0)/(VLOOKUP(FV$276,UI!$A$12:$O$51,VLOOKUP(FV$279,$B$276:$C$278,2,0),0)/1000)))),"")</f>
        <v/>
      </c>
      <c r="FW396" s="145" t="str">
        <f>IFERROR(IF(AND(FW$272=list!$D$3,'Box Calculation'!FW$279&lt;&gt;"h",$E396&lt;&gt;0),0,IF(AND(FW$273=list!$D$2,$E396&lt;&gt;0,TRUNC(VLOOKUP($E396,'Container Panel'!$B$41:$Z$100,$D396,0)/(VLOOKUP(FW$276,UI!$A$12:$O$51,VLOOKUP(FW$279,$B$276:$C$278,2,0),0)/1000))&gt;0),1,TRUNC(VLOOKUP($E396,'Container Panel'!$B$41:$Z$100,$D396,0)/(VLOOKUP(FW$276,UI!$A$12:$O$51,VLOOKUP(FW$279,$B$276:$C$278,2,0),0)/1000)))),"")</f>
        <v/>
      </c>
      <c r="FX396" s="145" t="str">
        <f>IFERROR(IF(AND(FX$272=list!$D$3,'Box Calculation'!FX$279&lt;&gt;"h",$E396&lt;&gt;0),0,IF(AND(FX$273=list!$D$2,$E396&lt;&gt;0,TRUNC(VLOOKUP($E396,'Container Panel'!$B$41:$Z$100,$D396,0)/(VLOOKUP(FX$276,UI!$A$12:$O$51,VLOOKUP(FX$279,$B$276:$C$278,2,0),0)/1000))&gt;0),1,TRUNC(VLOOKUP($E396,'Container Panel'!$B$41:$Z$100,$D396,0)/(VLOOKUP(FX$276,UI!$A$12:$O$51,VLOOKUP(FX$279,$B$276:$C$278,2,0),0)/1000)))),"")</f>
        <v/>
      </c>
      <c r="FY396" s="145" t="str">
        <f>IFERROR(IF(AND(FY$272=list!$D$3,'Box Calculation'!FY$279&lt;&gt;"h",$E396&lt;&gt;0),0,IF(AND(FY$273=list!$D$2,$E396&lt;&gt;0,TRUNC(VLOOKUP($E396,'Container Panel'!$B$41:$Z$100,$D396,0)/(VLOOKUP(FY$276,UI!$A$12:$O$51,VLOOKUP(FY$279,$B$276:$C$278,2,0),0)/1000))&gt;0),1,TRUNC(VLOOKUP($E396,'Container Panel'!$B$41:$Z$100,$D396,0)/(VLOOKUP(FY$276,UI!$A$12:$O$51,VLOOKUP(FY$279,$B$276:$C$278,2,0),0)/1000)))),"")</f>
        <v/>
      </c>
      <c r="FZ396" s="145" t="str">
        <f>IFERROR(IF(AND(FZ$272=list!$D$3,'Box Calculation'!FZ$279&lt;&gt;"h",$E396&lt;&gt;0),0,IF(AND(FZ$273=list!$D$2,$E396&lt;&gt;0,TRUNC(VLOOKUP($E396,'Container Panel'!$B$41:$Z$100,$D396,0)/(VLOOKUP(FZ$276,UI!$A$12:$O$51,VLOOKUP(FZ$279,$B$276:$C$278,2,0),0)/1000))&gt;0),1,TRUNC(VLOOKUP($E396,'Container Panel'!$B$41:$Z$100,$D396,0)/(VLOOKUP(FZ$276,UI!$A$12:$O$51,VLOOKUP(FZ$279,$B$276:$C$278,2,0),0)/1000)))),"")</f>
        <v/>
      </c>
      <c r="GA396" s="145" t="str">
        <f>IFERROR(IF(AND(GA$272=list!$D$3,'Box Calculation'!GA$279&lt;&gt;"h",$E396&lt;&gt;0),0,IF(AND(GA$273=list!$D$2,$E396&lt;&gt;0,TRUNC(VLOOKUP($E396,'Container Panel'!$B$41:$Z$100,$D396,0)/(VLOOKUP(GA$276,UI!$A$12:$O$51,VLOOKUP(GA$279,$B$276:$C$278,2,0),0)/1000))&gt;0),1,TRUNC(VLOOKUP($E396,'Container Panel'!$B$41:$Z$100,$D396,0)/(VLOOKUP(GA$276,UI!$A$12:$O$51,VLOOKUP(GA$279,$B$276:$C$278,2,0),0)/1000)))),"")</f>
        <v/>
      </c>
      <c r="GB396" s="145" t="str">
        <f>IFERROR(IF(AND(GB$272=list!$D$3,'Box Calculation'!GB$279&lt;&gt;"h",$E396&lt;&gt;0),0,IF(AND(GB$273=list!$D$2,$E396&lt;&gt;0,TRUNC(VLOOKUP($E396,'Container Panel'!$B$41:$Z$100,$D396,0)/(VLOOKUP(GB$276,UI!$A$12:$O$51,VLOOKUP(GB$279,$B$276:$C$278,2,0),0)/1000))&gt;0),1,TRUNC(VLOOKUP($E396,'Container Panel'!$B$41:$Z$100,$D396,0)/(VLOOKUP(GB$276,UI!$A$12:$O$51,VLOOKUP(GB$279,$B$276:$C$278,2,0),0)/1000)))),"")</f>
        <v/>
      </c>
      <c r="GC396" s="145" t="str">
        <f>IFERROR(IF(AND(GC$272=list!$D$3,'Box Calculation'!GC$279&lt;&gt;"h",$E396&lt;&gt;0),0,IF(AND(GC$273=list!$D$2,$E396&lt;&gt;0,TRUNC(VLOOKUP($E396,'Container Panel'!$B$41:$Z$100,$D396,0)/(VLOOKUP(GC$276,UI!$A$12:$O$51,VLOOKUP(GC$279,$B$276:$C$278,2,0),0)/1000))&gt;0),1,TRUNC(VLOOKUP($E396,'Container Panel'!$B$41:$Z$100,$D396,0)/(VLOOKUP(GC$276,UI!$A$12:$O$51,VLOOKUP(GC$279,$B$276:$C$278,2,0),0)/1000)))),"")</f>
        <v/>
      </c>
      <c r="GD396" s="145" t="str">
        <f>IFERROR(IF(AND(GD$272=list!$D$3,'Box Calculation'!GD$279&lt;&gt;"h",$E396&lt;&gt;0),0,IF(AND(GD$273=list!$D$2,$E396&lt;&gt;0,TRUNC(VLOOKUP($E396,'Container Panel'!$B$41:$Z$100,$D396,0)/(VLOOKUP(GD$276,UI!$A$12:$O$51,VLOOKUP(GD$279,$B$276:$C$278,2,0),0)/1000))&gt;0),1,TRUNC(VLOOKUP($E396,'Container Panel'!$B$41:$Z$100,$D396,0)/(VLOOKUP(GD$276,UI!$A$12:$O$51,VLOOKUP(GD$279,$B$276:$C$278,2,0),0)/1000)))),"")</f>
        <v/>
      </c>
      <c r="GE396" s="145" t="str">
        <f>IFERROR(IF(AND(GE$272=list!$D$3,'Box Calculation'!GE$279&lt;&gt;"h",$E396&lt;&gt;0),0,IF(AND(GE$273=list!$D$2,$E396&lt;&gt;0,TRUNC(VLOOKUP($E396,'Container Panel'!$B$41:$Z$100,$D396,0)/(VLOOKUP(GE$276,UI!$A$12:$O$51,VLOOKUP(GE$279,$B$276:$C$278,2,0),0)/1000))&gt;0),1,TRUNC(VLOOKUP($E396,'Container Panel'!$B$41:$Z$100,$D396,0)/(VLOOKUP(GE$276,UI!$A$12:$O$51,VLOOKUP(GE$279,$B$276:$C$278,2,0),0)/1000)))),"")</f>
        <v/>
      </c>
      <c r="GF396" s="145" t="str">
        <f>IFERROR(IF(AND(GF$272=list!$D$3,'Box Calculation'!GF$279&lt;&gt;"h",$E396&lt;&gt;0),0,IF(AND(GF$273=list!$D$2,$E396&lt;&gt;0,TRUNC(VLOOKUP($E396,'Container Panel'!$B$41:$Z$100,$D396,0)/(VLOOKUP(GF$276,UI!$A$12:$O$51,VLOOKUP(GF$279,$B$276:$C$278,2,0),0)/1000))&gt;0),1,TRUNC(VLOOKUP($E396,'Container Panel'!$B$41:$Z$100,$D396,0)/(VLOOKUP(GF$276,UI!$A$12:$O$51,VLOOKUP(GF$279,$B$276:$C$278,2,0),0)/1000)))),"")</f>
        <v/>
      </c>
      <c r="GG396" s="145" t="str">
        <f>IFERROR(IF(AND(GG$272=list!$D$3,'Box Calculation'!GG$279&lt;&gt;"h",$E396&lt;&gt;0),0,IF(AND(GG$273=list!$D$2,$E396&lt;&gt;0,TRUNC(VLOOKUP($E396,'Container Panel'!$B$41:$Z$100,$D396,0)/(VLOOKUP(GG$276,UI!$A$12:$O$51,VLOOKUP(GG$279,$B$276:$C$278,2,0),0)/1000))&gt;0),1,TRUNC(VLOOKUP($E396,'Container Panel'!$B$41:$Z$100,$D396,0)/(VLOOKUP(GG$276,UI!$A$12:$O$51,VLOOKUP(GG$279,$B$276:$C$278,2,0),0)/1000)))),"")</f>
        <v/>
      </c>
      <c r="GH396" s="145" t="str">
        <f>IFERROR(IF(AND(GH$272=list!$D$3,'Box Calculation'!GH$279&lt;&gt;"h",$E396&lt;&gt;0),0,IF(AND(GH$273=list!$D$2,$E396&lt;&gt;0,TRUNC(VLOOKUP($E396,'Container Panel'!$B$41:$Z$100,$D396,0)/(VLOOKUP(GH$276,UI!$A$12:$O$51,VLOOKUP(GH$279,$B$276:$C$278,2,0),0)/1000))&gt;0),1,TRUNC(VLOOKUP($E396,'Container Panel'!$B$41:$Z$100,$D396,0)/(VLOOKUP(GH$276,UI!$A$12:$O$51,VLOOKUP(GH$279,$B$276:$C$278,2,0),0)/1000)))),"")</f>
        <v/>
      </c>
      <c r="GI396" s="145" t="str">
        <f>IFERROR(IF(AND(GI$272=list!$D$3,'Box Calculation'!GI$279&lt;&gt;"h",$E396&lt;&gt;0),0,IF(AND(GI$273=list!$D$2,$E396&lt;&gt;0,TRUNC(VLOOKUP($E396,'Container Panel'!$B$41:$Z$100,$D396,0)/(VLOOKUP(GI$276,UI!$A$12:$O$51,VLOOKUP(GI$279,$B$276:$C$278,2,0),0)/1000))&gt;0),1,TRUNC(VLOOKUP($E396,'Container Panel'!$B$41:$Z$100,$D396,0)/(VLOOKUP(GI$276,UI!$A$12:$O$51,VLOOKUP(GI$279,$B$276:$C$278,2,0),0)/1000)))),"")</f>
        <v/>
      </c>
      <c r="GJ396" s="145" t="str">
        <f>IFERROR(IF(AND(GJ$272=list!$D$3,'Box Calculation'!GJ$279&lt;&gt;"h",$E396&lt;&gt;0),0,IF(AND(GJ$273=list!$D$2,$E396&lt;&gt;0,TRUNC(VLOOKUP($E396,'Container Panel'!$B$41:$Z$100,$D396,0)/(VLOOKUP(GJ$276,UI!$A$12:$O$51,VLOOKUP(GJ$279,$B$276:$C$278,2,0),0)/1000))&gt;0),1,TRUNC(VLOOKUP($E396,'Container Panel'!$B$41:$Z$100,$D396,0)/(VLOOKUP(GJ$276,UI!$A$12:$O$51,VLOOKUP(GJ$279,$B$276:$C$278,2,0),0)/1000)))),"")</f>
        <v/>
      </c>
      <c r="GK396" s="145" t="str">
        <f>IFERROR(IF(AND(GK$272=list!$D$3,'Box Calculation'!GK$279&lt;&gt;"h",$E396&lt;&gt;0),0,IF(AND(GK$273=list!$D$2,$E396&lt;&gt;0,TRUNC(VLOOKUP($E396,'Container Panel'!$B$41:$Z$100,$D396,0)/(VLOOKUP(GK$276,UI!$A$12:$O$51,VLOOKUP(GK$279,$B$276:$C$278,2,0),0)/1000))&gt;0),1,TRUNC(VLOOKUP($E396,'Container Panel'!$B$41:$Z$100,$D396,0)/(VLOOKUP(GK$276,UI!$A$12:$O$51,VLOOKUP(GK$279,$B$276:$C$278,2,0),0)/1000)))),"")</f>
        <v/>
      </c>
      <c r="GL396" s="145" t="str">
        <f>IFERROR(IF(AND(GL$272=list!$D$3,'Box Calculation'!GL$279&lt;&gt;"h",$E396&lt;&gt;0),0,IF(AND(GL$273=list!$D$2,$E396&lt;&gt;0,TRUNC(VLOOKUP($E396,'Container Panel'!$B$41:$Z$100,$D396,0)/(VLOOKUP(GL$276,UI!$A$12:$O$51,VLOOKUP(GL$279,$B$276:$C$278,2,0),0)/1000))&gt;0),1,TRUNC(VLOOKUP($E396,'Container Panel'!$B$41:$Z$100,$D396,0)/(VLOOKUP(GL$276,UI!$A$12:$O$51,VLOOKUP(GL$279,$B$276:$C$278,2,0),0)/1000)))),"")</f>
        <v/>
      </c>
      <c r="GM396" s="145" t="str">
        <f>IFERROR(IF(AND(GM$272=list!$D$3,'Box Calculation'!GM$279&lt;&gt;"h",$E396&lt;&gt;0),0,IF(AND(GM$273=list!$D$2,$E396&lt;&gt;0,TRUNC(VLOOKUP($E396,'Container Panel'!$B$41:$Z$100,$D396,0)/(VLOOKUP(GM$276,UI!$A$12:$O$51,VLOOKUP(GM$279,$B$276:$C$278,2,0),0)/1000))&gt;0),1,TRUNC(VLOOKUP($E396,'Container Panel'!$B$41:$Z$100,$D396,0)/(VLOOKUP(GM$276,UI!$A$12:$O$51,VLOOKUP(GM$279,$B$276:$C$278,2,0),0)/1000)))),"")</f>
        <v/>
      </c>
      <c r="GN396" s="145" t="str">
        <f>IFERROR(IF(AND(GN$272=list!$D$3,'Box Calculation'!GN$279&lt;&gt;"h",$E396&lt;&gt;0),0,IF(AND(GN$273=list!$D$2,$E396&lt;&gt;0,TRUNC(VLOOKUP($E396,'Container Panel'!$B$41:$Z$100,$D396,0)/(VLOOKUP(GN$276,UI!$A$12:$O$51,VLOOKUP(GN$279,$B$276:$C$278,2,0),0)/1000))&gt;0),1,TRUNC(VLOOKUP($E396,'Container Panel'!$B$41:$Z$100,$D396,0)/(VLOOKUP(GN$276,UI!$A$12:$O$51,VLOOKUP(GN$279,$B$276:$C$278,2,0),0)/1000)))),"")</f>
        <v/>
      </c>
      <c r="GO396" s="145" t="str">
        <f>IFERROR(IF(AND(GO$272=list!$D$3,'Box Calculation'!GO$279&lt;&gt;"h",$E396&lt;&gt;0),0,IF(AND(GO$273=list!$D$2,$E396&lt;&gt;0,TRUNC(VLOOKUP($E396,'Container Panel'!$B$41:$Z$100,$D396,0)/(VLOOKUP(GO$276,UI!$A$12:$O$51,VLOOKUP(GO$279,$B$276:$C$278,2,0),0)/1000))&gt;0),1,TRUNC(VLOOKUP($E396,'Container Panel'!$B$41:$Z$100,$D396,0)/(VLOOKUP(GO$276,UI!$A$12:$O$51,VLOOKUP(GO$279,$B$276:$C$278,2,0),0)/1000)))),"")</f>
        <v/>
      </c>
      <c r="GP396" s="145" t="str">
        <f>IFERROR(IF(AND(GP$272=list!$D$3,'Box Calculation'!GP$279&lt;&gt;"h",$E396&lt;&gt;0),0,IF(AND(GP$273=list!$D$2,$E396&lt;&gt;0,TRUNC(VLOOKUP($E396,'Container Panel'!$B$41:$Z$100,$D396,0)/(VLOOKUP(GP$276,UI!$A$12:$O$51,VLOOKUP(GP$279,$B$276:$C$278,2,0),0)/1000))&gt;0),1,TRUNC(VLOOKUP($E396,'Container Panel'!$B$41:$Z$100,$D396,0)/(VLOOKUP(GP$276,UI!$A$12:$O$51,VLOOKUP(GP$279,$B$276:$C$278,2,0),0)/1000)))),"")</f>
        <v/>
      </c>
      <c r="GQ396" s="145" t="str">
        <f>IFERROR(IF(AND(GQ$272=list!$D$3,'Box Calculation'!GQ$279&lt;&gt;"h",$E396&lt;&gt;0),0,IF(AND(GQ$273=list!$D$2,$E396&lt;&gt;0,TRUNC(VLOOKUP($E396,'Container Panel'!$B$41:$Z$100,$D396,0)/(VLOOKUP(GQ$276,UI!$A$12:$O$51,VLOOKUP(GQ$279,$B$276:$C$278,2,0),0)/1000))&gt;0),1,TRUNC(VLOOKUP($E396,'Container Panel'!$B$41:$Z$100,$D396,0)/(VLOOKUP(GQ$276,UI!$A$12:$O$51,VLOOKUP(GQ$279,$B$276:$C$278,2,0),0)/1000)))),"")</f>
        <v/>
      </c>
      <c r="GR396" s="145" t="str">
        <f>IFERROR(IF(AND(GR$272=list!$D$3,'Box Calculation'!GR$279&lt;&gt;"h",$E396&lt;&gt;0),0,IF(AND(GR$273=list!$D$2,$E396&lt;&gt;0,TRUNC(VLOOKUP($E396,'Container Panel'!$B$41:$Z$100,$D396,0)/(VLOOKUP(GR$276,UI!$A$12:$O$51,VLOOKUP(GR$279,$B$276:$C$278,2,0),0)/1000))&gt;0),1,TRUNC(VLOOKUP($E396,'Container Panel'!$B$41:$Z$100,$D396,0)/(VLOOKUP(GR$276,UI!$A$12:$O$51,VLOOKUP(GR$279,$B$276:$C$278,2,0),0)/1000)))),"")</f>
        <v/>
      </c>
      <c r="GS396" s="145" t="str">
        <f>IFERROR(IF(AND(GS$272=list!$D$3,'Box Calculation'!GS$279&lt;&gt;"h",$E396&lt;&gt;0),0,IF(AND(GS$273=list!$D$2,$E396&lt;&gt;0,TRUNC(VLOOKUP($E396,'Container Panel'!$B$41:$Z$100,$D396,0)/(VLOOKUP(GS$276,UI!$A$12:$O$51,VLOOKUP(GS$279,$B$276:$C$278,2,0),0)/1000))&gt;0),1,TRUNC(VLOOKUP($E396,'Container Panel'!$B$41:$Z$100,$D396,0)/(VLOOKUP(GS$276,UI!$A$12:$O$51,VLOOKUP(GS$279,$B$276:$C$278,2,0),0)/1000)))),"")</f>
        <v/>
      </c>
      <c r="GT396" s="145" t="str">
        <f>IFERROR(IF(AND(GT$272=list!$D$3,'Box Calculation'!GT$279&lt;&gt;"h",$E396&lt;&gt;0),0,IF(AND(GT$273=list!$D$2,$E396&lt;&gt;0,TRUNC(VLOOKUP($E396,'Container Panel'!$B$41:$Z$100,$D396,0)/(VLOOKUP(GT$276,UI!$A$12:$O$51,VLOOKUP(GT$279,$B$276:$C$278,2,0),0)/1000))&gt;0),1,TRUNC(VLOOKUP($E396,'Container Panel'!$B$41:$Z$100,$D396,0)/(VLOOKUP(GT$276,UI!$A$12:$O$51,VLOOKUP(GT$279,$B$276:$C$278,2,0),0)/1000)))),"")</f>
        <v/>
      </c>
      <c r="GU396" s="145" t="str">
        <f>IFERROR(IF(AND(GU$272=list!$D$3,'Box Calculation'!GU$279&lt;&gt;"h",$E396&lt;&gt;0),0,IF(AND(GU$273=list!$D$2,$E396&lt;&gt;0,TRUNC(VLOOKUP($E396,'Container Panel'!$B$41:$Z$100,$D396,0)/(VLOOKUP(GU$276,UI!$A$12:$O$51,VLOOKUP(GU$279,$B$276:$C$278,2,0),0)/1000))&gt;0),1,TRUNC(VLOOKUP($E396,'Container Panel'!$B$41:$Z$100,$D396,0)/(VLOOKUP(GU$276,UI!$A$12:$O$51,VLOOKUP(GU$279,$B$276:$C$278,2,0),0)/1000)))),"")</f>
        <v/>
      </c>
      <c r="GV396" s="145" t="str">
        <f>IFERROR(IF(AND(GV$272=list!$D$3,'Box Calculation'!GV$279&lt;&gt;"h",$E396&lt;&gt;0),0,IF(AND(GV$273=list!$D$2,$E396&lt;&gt;0,TRUNC(VLOOKUP($E396,'Container Panel'!$B$41:$Z$100,$D396,0)/(VLOOKUP(GV$276,UI!$A$12:$O$51,VLOOKUP(GV$279,$B$276:$C$278,2,0),0)/1000))&gt;0),1,TRUNC(VLOOKUP($E396,'Container Panel'!$B$41:$Z$100,$D396,0)/(VLOOKUP(GV$276,UI!$A$12:$O$51,VLOOKUP(GV$279,$B$276:$C$278,2,0),0)/1000)))),"")</f>
        <v/>
      </c>
      <c r="GW396" s="145" t="str">
        <f>IFERROR(IF(AND(GW$272=list!$D$3,'Box Calculation'!GW$279&lt;&gt;"h",$E396&lt;&gt;0),0,IF(AND(GW$273=list!$D$2,$E396&lt;&gt;0,TRUNC(VLOOKUP($E396,'Container Panel'!$B$41:$Z$100,$D396,0)/(VLOOKUP(GW$276,UI!$A$12:$O$51,VLOOKUP(GW$279,$B$276:$C$278,2,0),0)/1000))&gt;0),1,TRUNC(VLOOKUP($E396,'Container Panel'!$B$41:$Z$100,$D396,0)/(VLOOKUP(GW$276,UI!$A$12:$O$51,VLOOKUP(GW$279,$B$276:$C$278,2,0),0)/1000)))),"")</f>
        <v/>
      </c>
      <c r="GX396" s="145" t="str">
        <f>IFERROR(IF(AND(GX$272=list!$D$3,'Box Calculation'!GX$279&lt;&gt;"h",$E396&lt;&gt;0),0,IF(AND(GX$273=list!$D$2,$E396&lt;&gt;0,TRUNC(VLOOKUP($E396,'Container Panel'!$B$41:$Z$100,$D396,0)/(VLOOKUP(GX$276,UI!$A$12:$O$51,VLOOKUP(GX$279,$B$276:$C$278,2,0),0)/1000))&gt;0),1,TRUNC(VLOOKUP($E396,'Container Panel'!$B$41:$Z$100,$D396,0)/(VLOOKUP(GX$276,UI!$A$12:$O$51,VLOOKUP(GX$279,$B$276:$C$278,2,0),0)/1000)))),"")</f>
        <v/>
      </c>
      <c r="GY396" s="145" t="str">
        <f>IFERROR(IF(AND(GY$272=list!$D$3,'Box Calculation'!GY$279&lt;&gt;"h",$E396&lt;&gt;0),0,IF(AND(GY$273=list!$D$2,$E396&lt;&gt;0,TRUNC(VLOOKUP($E396,'Container Panel'!$B$41:$Z$100,$D396,0)/(VLOOKUP(GY$276,UI!$A$12:$O$51,VLOOKUP(GY$279,$B$276:$C$278,2,0),0)/1000))&gt;0),1,TRUNC(VLOOKUP($E396,'Container Panel'!$B$41:$Z$100,$D396,0)/(VLOOKUP(GY$276,UI!$A$12:$O$51,VLOOKUP(GY$279,$B$276:$C$278,2,0),0)/1000)))),"")</f>
        <v/>
      </c>
      <c r="GZ396" s="145" t="str">
        <f>IFERROR(IF(AND(GZ$272=list!$D$3,'Box Calculation'!GZ$279&lt;&gt;"h",$E396&lt;&gt;0),0,IF(AND(GZ$273=list!$D$2,$E396&lt;&gt;0,TRUNC(VLOOKUP($E396,'Container Panel'!$B$41:$Z$100,$D396,0)/(VLOOKUP(GZ$276,UI!$A$12:$O$51,VLOOKUP(GZ$279,$B$276:$C$278,2,0),0)/1000))&gt;0),1,TRUNC(VLOOKUP($E396,'Container Panel'!$B$41:$Z$100,$D396,0)/(VLOOKUP(GZ$276,UI!$A$12:$O$51,VLOOKUP(GZ$279,$B$276:$C$278,2,0),0)/1000)))),"")</f>
        <v/>
      </c>
      <c r="HA396" s="145" t="str">
        <f>IFERROR(IF(AND(HA$272=list!$D$3,'Box Calculation'!HA$279&lt;&gt;"h",$E396&lt;&gt;0),0,IF(AND(HA$273=list!$D$2,$E396&lt;&gt;0,TRUNC(VLOOKUP($E396,'Container Panel'!$B$41:$Z$100,$D396,0)/(VLOOKUP(HA$276,UI!$A$12:$O$51,VLOOKUP(HA$279,$B$276:$C$278,2,0),0)/1000))&gt;0),1,TRUNC(VLOOKUP($E396,'Container Panel'!$B$41:$Z$100,$D396,0)/(VLOOKUP(HA$276,UI!$A$12:$O$51,VLOOKUP(HA$279,$B$276:$C$278,2,0),0)/1000)))),"")</f>
        <v/>
      </c>
      <c r="HB396" s="145" t="str">
        <f>IFERROR(IF(AND(HB$272=list!$D$3,'Box Calculation'!HB$279&lt;&gt;"h",$E396&lt;&gt;0),0,IF(AND(HB$273=list!$D$2,$E396&lt;&gt;0,TRUNC(VLOOKUP($E396,'Container Panel'!$B$41:$Z$100,$D396,0)/(VLOOKUP(HB$276,UI!$A$12:$O$51,VLOOKUP(HB$279,$B$276:$C$278,2,0),0)/1000))&gt;0),1,TRUNC(VLOOKUP($E396,'Container Panel'!$B$41:$Z$100,$D396,0)/(VLOOKUP(HB$276,UI!$A$12:$O$51,VLOOKUP(HB$279,$B$276:$C$278,2,0),0)/1000)))),"")</f>
        <v/>
      </c>
      <c r="HC396" s="145" t="str">
        <f>IFERROR(IF(AND(HC$272=list!$D$3,'Box Calculation'!HC$279&lt;&gt;"h",$E396&lt;&gt;0),0,IF(AND(HC$273=list!$D$2,$E396&lt;&gt;0,TRUNC(VLOOKUP($E396,'Container Panel'!$B$41:$Z$100,$D396,0)/(VLOOKUP(HC$276,UI!$A$12:$O$51,VLOOKUP(HC$279,$B$276:$C$278,2,0),0)/1000))&gt;0),1,TRUNC(VLOOKUP($E396,'Container Panel'!$B$41:$Z$100,$D396,0)/(VLOOKUP(HC$276,UI!$A$12:$O$51,VLOOKUP(HC$279,$B$276:$C$278,2,0),0)/1000)))),"")</f>
        <v/>
      </c>
      <c r="HD396" s="145" t="str">
        <f>IFERROR(IF(AND(HD$272=list!$D$3,'Box Calculation'!HD$279&lt;&gt;"h",$E396&lt;&gt;0),0,IF(AND(HD$273=list!$D$2,$E396&lt;&gt;0,TRUNC(VLOOKUP($E396,'Container Panel'!$B$41:$Z$100,$D396,0)/(VLOOKUP(HD$276,UI!$A$12:$O$51,VLOOKUP(HD$279,$B$276:$C$278,2,0),0)/1000))&gt;0),1,TRUNC(VLOOKUP($E396,'Container Panel'!$B$41:$Z$100,$D396,0)/(VLOOKUP(HD$276,UI!$A$12:$O$51,VLOOKUP(HD$279,$B$276:$C$278,2,0),0)/1000)))),"")</f>
        <v/>
      </c>
      <c r="HE396" s="145" t="str">
        <f>IFERROR(IF(AND(HE$272=list!$D$3,'Box Calculation'!HE$279&lt;&gt;"h",$E396&lt;&gt;0),0,IF(AND(HE$273=list!$D$2,$E396&lt;&gt;0,TRUNC(VLOOKUP($E396,'Container Panel'!$B$41:$Z$100,$D396,0)/(VLOOKUP(HE$276,UI!$A$12:$O$51,VLOOKUP(HE$279,$B$276:$C$278,2,0),0)/1000))&gt;0),1,TRUNC(VLOOKUP($E396,'Container Panel'!$B$41:$Z$100,$D396,0)/(VLOOKUP(HE$276,UI!$A$12:$O$51,VLOOKUP(HE$279,$B$276:$C$278,2,0),0)/1000)))),"")</f>
        <v/>
      </c>
      <c r="HF396" s="145" t="str">
        <f>IFERROR(IF(AND(HF$272=list!$D$3,'Box Calculation'!HF$279&lt;&gt;"h",$E396&lt;&gt;0),0,IF(AND(HF$273=list!$D$2,$E396&lt;&gt;0,TRUNC(VLOOKUP($E396,'Container Panel'!$B$41:$Z$100,$D396,0)/(VLOOKUP(HF$276,UI!$A$12:$O$51,VLOOKUP(HF$279,$B$276:$C$278,2,0),0)/1000))&gt;0),1,TRUNC(VLOOKUP($E396,'Container Panel'!$B$41:$Z$100,$D396,0)/(VLOOKUP(HF$276,UI!$A$12:$O$51,VLOOKUP(HF$279,$B$276:$C$278,2,0),0)/1000)))),"")</f>
        <v/>
      </c>
      <c r="HG396" s="145" t="str">
        <f>IFERROR(IF(AND(HG$272=list!$D$3,'Box Calculation'!HG$279&lt;&gt;"h",$E396&lt;&gt;0),0,IF(AND(HG$273=list!$D$2,$E396&lt;&gt;0,TRUNC(VLOOKUP($E396,'Container Panel'!$B$41:$Z$100,$D396,0)/(VLOOKUP(HG$276,UI!$A$12:$O$51,VLOOKUP(HG$279,$B$276:$C$278,2,0),0)/1000))&gt;0),1,TRUNC(VLOOKUP($E396,'Container Panel'!$B$41:$Z$100,$D396,0)/(VLOOKUP(HG$276,UI!$A$12:$O$51,VLOOKUP(HG$279,$B$276:$C$278,2,0),0)/1000)))),"")</f>
        <v/>
      </c>
      <c r="HH396" s="145" t="str">
        <f>IFERROR(IF(AND(HH$272=list!$D$3,'Box Calculation'!HH$279&lt;&gt;"h",$E396&lt;&gt;0),0,IF(AND(HH$273=list!$D$2,$E396&lt;&gt;0,TRUNC(VLOOKUP($E396,'Container Panel'!$B$41:$Z$100,$D396,0)/(VLOOKUP(HH$276,UI!$A$12:$O$51,VLOOKUP(HH$279,$B$276:$C$278,2,0),0)/1000))&gt;0),1,TRUNC(VLOOKUP($E396,'Container Panel'!$B$41:$Z$100,$D396,0)/(VLOOKUP(HH$276,UI!$A$12:$O$51,VLOOKUP(HH$279,$B$276:$C$278,2,0),0)/1000)))),"")</f>
        <v/>
      </c>
      <c r="HI396" s="145" t="str">
        <f>IFERROR(IF(AND(HI$272=list!$D$3,'Box Calculation'!HI$279&lt;&gt;"h",$E396&lt;&gt;0),0,IF(AND(HI$273=list!$D$2,$E396&lt;&gt;0,TRUNC(VLOOKUP($E396,'Container Panel'!$B$41:$Z$100,$D396,0)/(VLOOKUP(HI$276,UI!$A$12:$O$51,VLOOKUP(HI$279,$B$276:$C$278,2,0),0)/1000))&gt;0),1,TRUNC(VLOOKUP($E396,'Container Panel'!$B$41:$Z$100,$D396,0)/(VLOOKUP(HI$276,UI!$A$12:$O$51,VLOOKUP(HI$279,$B$276:$C$278,2,0),0)/1000)))),"")</f>
        <v/>
      </c>
      <c r="HJ396" s="145" t="str">
        <f>IFERROR(IF(AND(HJ$272=list!$D$3,'Box Calculation'!HJ$279&lt;&gt;"h",$E396&lt;&gt;0),0,IF(AND(HJ$273=list!$D$2,$E396&lt;&gt;0,TRUNC(VLOOKUP($E396,'Container Panel'!$B$41:$Z$100,$D396,0)/(VLOOKUP(HJ$276,UI!$A$12:$O$51,VLOOKUP(HJ$279,$B$276:$C$278,2,0),0)/1000))&gt;0),1,TRUNC(VLOOKUP($E396,'Container Panel'!$B$41:$Z$100,$D396,0)/(VLOOKUP(HJ$276,UI!$A$12:$O$51,VLOOKUP(HJ$279,$B$276:$C$278,2,0),0)/1000)))),"")</f>
        <v/>
      </c>
      <c r="HK396" s="145" t="str">
        <f>IFERROR(IF(AND(HK$272=list!$D$3,'Box Calculation'!HK$279&lt;&gt;"h",$E396&lt;&gt;0),0,IF(AND(HK$273=list!$D$2,$E396&lt;&gt;0,TRUNC(VLOOKUP($E396,'Container Panel'!$B$41:$Z$100,$D396,0)/(VLOOKUP(HK$276,UI!$A$12:$O$51,VLOOKUP(HK$279,$B$276:$C$278,2,0),0)/1000))&gt;0),1,TRUNC(VLOOKUP($E396,'Container Panel'!$B$41:$Z$100,$D396,0)/(VLOOKUP(HK$276,UI!$A$12:$O$51,VLOOKUP(HK$279,$B$276:$C$278,2,0),0)/1000)))),"")</f>
        <v/>
      </c>
      <c r="HL396" s="145" t="str">
        <f>IFERROR(IF(AND(HL$272=list!$D$3,'Box Calculation'!HL$279&lt;&gt;"h",$E396&lt;&gt;0),0,IF(AND(HL$273=list!$D$2,$E396&lt;&gt;0,TRUNC(VLOOKUP($E396,'Container Panel'!$B$41:$Z$100,$D396,0)/(VLOOKUP(HL$276,UI!$A$12:$O$51,VLOOKUP(HL$279,$B$276:$C$278,2,0),0)/1000))&gt;0),1,TRUNC(VLOOKUP($E396,'Container Panel'!$B$41:$Z$100,$D396,0)/(VLOOKUP(HL$276,UI!$A$12:$O$51,VLOOKUP(HL$279,$B$276:$C$278,2,0),0)/1000)))),"")</f>
        <v/>
      </c>
      <c r="HM396" s="145" t="str">
        <f>IFERROR(IF(AND(HM$272=list!$D$3,'Box Calculation'!HM$279&lt;&gt;"h",$E396&lt;&gt;0),0,IF(AND(HM$273=list!$D$2,$E396&lt;&gt;0,TRUNC(VLOOKUP($E396,'Container Panel'!$B$41:$Z$100,$D396,0)/(VLOOKUP(HM$276,UI!$A$12:$O$51,VLOOKUP(HM$279,$B$276:$C$278,2,0),0)/1000))&gt;0),1,TRUNC(VLOOKUP($E396,'Container Panel'!$B$41:$Z$100,$D396,0)/(VLOOKUP(HM$276,UI!$A$12:$O$51,VLOOKUP(HM$279,$B$276:$C$278,2,0),0)/1000)))),"")</f>
        <v/>
      </c>
      <c r="HN396" s="145" t="str">
        <f>IFERROR(IF(AND(HN$272=list!$D$3,'Box Calculation'!HN$279&lt;&gt;"h",$E396&lt;&gt;0),0,IF(AND(HN$273=list!$D$2,$E396&lt;&gt;0,TRUNC(VLOOKUP($E396,'Container Panel'!$B$41:$Z$100,$D396,0)/(VLOOKUP(HN$276,UI!$A$12:$O$51,VLOOKUP(HN$279,$B$276:$C$278,2,0),0)/1000))&gt;0),1,TRUNC(VLOOKUP($E396,'Container Panel'!$B$41:$Z$100,$D396,0)/(VLOOKUP(HN$276,UI!$A$12:$O$51,VLOOKUP(HN$279,$B$276:$C$278,2,0),0)/1000)))),"")</f>
        <v/>
      </c>
      <c r="HO396" s="145" t="str">
        <f>IFERROR(IF(AND(HO$272=list!$D$3,'Box Calculation'!HO$279&lt;&gt;"h",$E396&lt;&gt;0),0,IF(AND(HO$273=list!$D$2,$E396&lt;&gt;0,TRUNC(VLOOKUP($E396,'Container Panel'!$B$41:$Z$100,$D396,0)/(VLOOKUP(HO$276,UI!$A$12:$O$51,VLOOKUP(HO$279,$B$276:$C$278,2,0),0)/1000))&gt;0),1,TRUNC(VLOOKUP($E396,'Container Panel'!$B$41:$Z$100,$D396,0)/(VLOOKUP(HO$276,UI!$A$12:$O$51,VLOOKUP(HO$279,$B$276:$C$278,2,0),0)/1000)))),"")</f>
        <v/>
      </c>
      <c r="HP396" s="145" t="str">
        <f>IFERROR(IF(AND(HP$272=list!$D$3,'Box Calculation'!HP$279&lt;&gt;"h",$E396&lt;&gt;0),0,IF(AND(HP$273=list!$D$2,$E396&lt;&gt;0,TRUNC(VLOOKUP($E396,'Container Panel'!$B$41:$Z$100,$D396,0)/(VLOOKUP(HP$276,UI!$A$12:$O$51,VLOOKUP(HP$279,$B$276:$C$278,2,0),0)/1000))&gt;0),1,TRUNC(VLOOKUP($E396,'Container Panel'!$B$41:$Z$100,$D396,0)/(VLOOKUP(HP$276,UI!$A$12:$O$51,VLOOKUP(HP$279,$B$276:$C$278,2,0),0)/1000)))),"")</f>
        <v/>
      </c>
      <c r="HQ396" s="145" t="str">
        <f>IFERROR(IF(AND(HQ$272=list!$D$3,'Box Calculation'!HQ$279&lt;&gt;"h",$E396&lt;&gt;0),0,IF(AND(HQ$273=list!$D$2,$E396&lt;&gt;0,TRUNC(VLOOKUP($E396,'Container Panel'!$B$41:$Z$100,$D396,0)/(VLOOKUP(HQ$276,UI!$A$12:$O$51,VLOOKUP(HQ$279,$B$276:$C$278,2,0),0)/1000))&gt;0),1,TRUNC(VLOOKUP($E396,'Container Panel'!$B$41:$Z$100,$D396,0)/(VLOOKUP(HQ$276,UI!$A$12:$O$51,VLOOKUP(HQ$279,$B$276:$C$278,2,0),0)/1000)))),"")</f>
        <v/>
      </c>
      <c r="HR396" s="145" t="str">
        <f>IFERROR(IF(AND(HR$272=list!$D$3,'Box Calculation'!HR$279&lt;&gt;"h",$E396&lt;&gt;0),0,IF(AND(HR$273=list!$D$2,$E396&lt;&gt;0,TRUNC(VLOOKUP($E396,'Container Panel'!$B$41:$Z$100,$D396,0)/(VLOOKUP(HR$276,UI!$A$12:$O$51,VLOOKUP(HR$279,$B$276:$C$278,2,0),0)/1000))&gt;0),1,TRUNC(VLOOKUP($E396,'Container Panel'!$B$41:$Z$100,$D396,0)/(VLOOKUP(HR$276,UI!$A$12:$O$51,VLOOKUP(HR$279,$B$276:$C$278,2,0),0)/1000)))),"")</f>
        <v/>
      </c>
      <c r="HS396" s="145" t="str">
        <f>IFERROR(IF(AND(HS$272=list!$D$3,'Box Calculation'!HS$279&lt;&gt;"h",$E396&lt;&gt;0),0,IF(AND(HS$273=list!$D$2,$E396&lt;&gt;0,TRUNC(VLOOKUP($E396,'Container Panel'!$B$41:$Z$100,$D396,0)/(VLOOKUP(HS$276,UI!$A$12:$O$51,VLOOKUP(HS$279,$B$276:$C$278,2,0),0)/1000))&gt;0),1,TRUNC(VLOOKUP($E396,'Container Panel'!$B$41:$Z$100,$D396,0)/(VLOOKUP(HS$276,UI!$A$12:$O$51,VLOOKUP(HS$279,$B$276:$C$278,2,0),0)/1000)))),"")</f>
        <v/>
      </c>
      <c r="HT396" s="145" t="str">
        <f>IFERROR(IF(AND(HT$272=list!$D$3,'Box Calculation'!HT$279&lt;&gt;"h",$E396&lt;&gt;0),0,IF(AND(HT$273=list!$D$2,$E396&lt;&gt;0,TRUNC(VLOOKUP($E396,'Container Panel'!$B$41:$Z$100,$D396,0)/(VLOOKUP(HT$276,UI!$A$12:$O$51,VLOOKUP(HT$279,$B$276:$C$278,2,0),0)/1000))&gt;0),1,TRUNC(VLOOKUP($E396,'Container Panel'!$B$41:$Z$100,$D396,0)/(VLOOKUP(HT$276,UI!$A$12:$O$51,VLOOKUP(HT$279,$B$276:$C$278,2,0),0)/1000)))),"")</f>
        <v/>
      </c>
      <c r="HU396" s="145" t="str">
        <f>IFERROR(IF(AND(HU$272=list!$D$3,'Box Calculation'!HU$279&lt;&gt;"h",$E396&lt;&gt;0),0,IF(AND(HU$273=list!$D$2,$E396&lt;&gt;0,TRUNC(VLOOKUP($E396,'Container Panel'!$B$41:$Z$100,$D396,0)/(VLOOKUP(HU$276,UI!$A$12:$O$51,VLOOKUP(HU$279,$B$276:$C$278,2,0),0)/1000))&gt;0),1,TRUNC(VLOOKUP($E396,'Container Panel'!$B$41:$Z$100,$D396,0)/(VLOOKUP(HU$276,UI!$A$12:$O$51,VLOOKUP(HU$279,$B$276:$C$278,2,0),0)/1000)))),"")</f>
        <v/>
      </c>
      <c r="HV396" s="145" t="str">
        <f>IFERROR(IF(AND(HV$272=list!$D$3,'Box Calculation'!HV$279&lt;&gt;"h",$E396&lt;&gt;0),0,IF(AND(HV$273=list!$D$2,$E396&lt;&gt;0,TRUNC(VLOOKUP($E396,'Container Panel'!$B$41:$Z$100,$D396,0)/(VLOOKUP(HV$276,UI!$A$12:$O$51,VLOOKUP(HV$279,$B$276:$C$278,2,0),0)/1000))&gt;0),1,TRUNC(VLOOKUP($E396,'Container Panel'!$B$41:$Z$100,$D396,0)/(VLOOKUP(HV$276,UI!$A$12:$O$51,VLOOKUP(HV$279,$B$276:$C$278,2,0),0)/1000)))),"")</f>
        <v/>
      </c>
      <c r="HW396" s="145" t="str">
        <f>IFERROR(IF(AND(HW$272=list!$D$3,'Box Calculation'!HW$279&lt;&gt;"h",$E396&lt;&gt;0),0,IF(AND(HW$273=list!$D$2,$E396&lt;&gt;0,TRUNC(VLOOKUP($E396,'Container Panel'!$B$41:$Z$100,$D396,0)/(VLOOKUP(HW$276,UI!$A$12:$O$51,VLOOKUP(HW$279,$B$276:$C$278,2,0),0)/1000))&gt;0),1,TRUNC(VLOOKUP($E396,'Container Panel'!$B$41:$Z$100,$D396,0)/(VLOOKUP(HW$276,UI!$A$12:$O$51,VLOOKUP(HW$279,$B$276:$C$278,2,0),0)/1000)))),"")</f>
        <v/>
      </c>
      <c r="HX396" s="145" t="str">
        <f>IFERROR(IF(AND(HX$272=list!$D$3,'Box Calculation'!HX$279&lt;&gt;"h",$E396&lt;&gt;0),0,IF(AND(HX$273=list!$D$2,$E396&lt;&gt;0,TRUNC(VLOOKUP($E396,'Container Panel'!$B$41:$Z$100,$D396,0)/(VLOOKUP(HX$276,UI!$A$12:$O$51,VLOOKUP(HX$279,$B$276:$C$278,2,0),0)/1000))&gt;0),1,TRUNC(VLOOKUP($E396,'Container Panel'!$B$41:$Z$100,$D396,0)/(VLOOKUP(HX$276,UI!$A$12:$O$51,VLOOKUP(HX$279,$B$276:$C$278,2,0),0)/1000)))),"")</f>
        <v/>
      </c>
      <c r="HY396" s="145" t="str">
        <f>IFERROR(IF(AND(HY$272=list!$D$3,'Box Calculation'!HY$279&lt;&gt;"h",$E396&lt;&gt;0),0,IF(AND(HY$273=list!$D$2,$E396&lt;&gt;0,TRUNC(VLOOKUP($E396,'Container Panel'!$B$41:$Z$100,$D396,0)/(VLOOKUP(HY$276,UI!$A$12:$O$51,VLOOKUP(HY$279,$B$276:$C$278,2,0),0)/1000))&gt;0),1,TRUNC(VLOOKUP($E396,'Container Panel'!$B$41:$Z$100,$D396,0)/(VLOOKUP(HY$276,UI!$A$12:$O$51,VLOOKUP(HY$279,$B$276:$C$278,2,0),0)/1000)))),"")</f>
        <v/>
      </c>
      <c r="HZ396" s="145" t="str">
        <f>IFERROR(IF(AND(HZ$272=list!$D$3,'Box Calculation'!HZ$279&lt;&gt;"h",$E396&lt;&gt;0),0,IF(AND(HZ$273=list!$D$2,$E396&lt;&gt;0,TRUNC(VLOOKUP($E396,'Container Panel'!$B$41:$Z$100,$D396,0)/(VLOOKUP(HZ$276,UI!$A$12:$O$51,VLOOKUP(HZ$279,$B$276:$C$278,2,0),0)/1000))&gt;0),1,TRUNC(VLOOKUP($E396,'Container Panel'!$B$41:$Z$100,$D396,0)/(VLOOKUP(HZ$276,UI!$A$12:$O$51,VLOOKUP(HZ$279,$B$276:$C$278,2,0),0)/1000)))),"")</f>
        <v/>
      </c>
      <c r="IA396" s="145" t="str">
        <f>IFERROR(IF(AND(IA$272=list!$D$3,'Box Calculation'!IA$279&lt;&gt;"h",$E396&lt;&gt;0),0,IF(AND(IA$273=list!$D$2,$E396&lt;&gt;0,TRUNC(VLOOKUP($E396,'Container Panel'!$B$41:$Z$100,$D396,0)/(VLOOKUP(IA$276,UI!$A$12:$O$51,VLOOKUP(IA$279,$B$276:$C$278,2,0),0)/1000))&gt;0),1,TRUNC(VLOOKUP($E396,'Container Panel'!$B$41:$Z$100,$D396,0)/(VLOOKUP(IA$276,UI!$A$12:$O$51,VLOOKUP(IA$279,$B$276:$C$278,2,0),0)/1000)))),"")</f>
        <v/>
      </c>
      <c r="IB396" s="145" t="str">
        <f>IFERROR(IF(AND(IB$272=list!$D$3,'Box Calculation'!IB$279&lt;&gt;"h",$E396&lt;&gt;0),0,IF(AND(IB$273=list!$D$2,$E396&lt;&gt;0,TRUNC(VLOOKUP($E396,'Container Panel'!$B$41:$Z$100,$D396,0)/(VLOOKUP(IB$276,UI!$A$12:$O$51,VLOOKUP(IB$279,$B$276:$C$278,2,0),0)/1000))&gt;0),1,TRUNC(VLOOKUP($E396,'Container Panel'!$B$41:$Z$100,$D396,0)/(VLOOKUP(IB$276,UI!$A$12:$O$51,VLOOKUP(IB$279,$B$276:$C$278,2,0),0)/1000)))),"")</f>
        <v/>
      </c>
      <c r="IC396" s="145" t="str">
        <f>IFERROR(IF(AND(IC$272=list!$D$3,'Box Calculation'!IC$279&lt;&gt;"h",$E396&lt;&gt;0),0,IF(AND(IC$273=list!$D$2,$E396&lt;&gt;0,TRUNC(VLOOKUP($E396,'Container Panel'!$B$41:$Z$100,$D396,0)/(VLOOKUP(IC$276,UI!$A$12:$O$51,VLOOKUP(IC$279,$B$276:$C$278,2,0),0)/1000))&gt;0),1,TRUNC(VLOOKUP($E396,'Container Panel'!$B$41:$Z$100,$D396,0)/(VLOOKUP(IC$276,UI!$A$12:$O$51,VLOOKUP(IC$279,$B$276:$C$278,2,0),0)/1000)))),"")</f>
        <v/>
      </c>
      <c r="ID396" s="145" t="str">
        <f>IFERROR(IF(AND(ID$272=list!$D$3,'Box Calculation'!ID$279&lt;&gt;"h",$E396&lt;&gt;0),0,IF(AND(ID$273=list!$D$2,$E396&lt;&gt;0,TRUNC(VLOOKUP($E396,'Container Panel'!$B$41:$Z$100,$D396,0)/(VLOOKUP(ID$276,UI!$A$12:$O$51,VLOOKUP(ID$279,$B$276:$C$278,2,0),0)/1000))&gt;0),1,TRUNC(VLOOKUP($E396,'Container Panel'!$B$41:$Z$100,$D396,0)/(VLOOKUP(ID$276,UI!$A$12:$O$51,VLOOKUP(ID$279,$B$276:$C$278,2,0),0)/1000)))),"")</f>
        <v/>
      </c>
      <c r="IE396" s="145" t="str">
        <f>IFERROR(IF(AND(IE$272=list!$D$3,'Box Calculation'!IE$279&lt;&gt;"h",$E396&lt;&gt;0),0,IF(AND(IE$273=list!$D$2,$E396&lt;&gt;0,TRUNC(VLOOKUP($E396,'Container Panel'!$B$41:$Z$100,$D396,0)/(VLOOKUP(IE$276,UI!$A$12:$O$51,VLOOKUP(IE$279,$B$276:$C$278,2,0),0)/1000))&gt;0),1,TRUNC(VLOOKUP($E396,'Container Panel'!$B$41:$Z$100,$D396,0)/(VLOOKUP(IE$276,UI!$A$12:$O$51,VLOOKUP(IE$279,$B$276:$C$278,2,0),0)/1000)))),"")</f>
        <v/>
      </c>
      <c r="IF396" s="145" t="str">
        <f>IFERROR(IF(AND(IF$272=list!$D$3,'Box Calculation'!IF$279&lt;&gt;"h",$E396&lt;&gt;0),0,IF(AND(IF$273=list!$D$2,$E396&lt;&gt;0,TRUNC(VLOOKUP($E396,'Container Panel'!$B$41:$Z$100,$D396,0)/(VLOOKUP(IF$276,UI!$A$12:$O$51,VLOOKUP(IF$279,$B$276:$C$278,2,0),0)/1000))&gt;0),1,TRUNC(VLOOKUP($E396,'Container Panel'!$B$41:$Z$100,$D396,0)/(VLOOKUP(IF$276,UI!$A$12:$O$51,VLOOKUP(IF$279,$B$276:$C$278,2,0),0)/1000)))),"")</f>
        <v/>
      </c>
      <c r="IG396" s="145" t="str">
        <f>IFERROR(IF(AND(IG$272=list!$D$3,'Box Calculation'!IG$279&lt;&gt;"h",$E396&lt;&gt;0),0,IF(AND(IG$273=list!$D$2,$E396&lt;&gt;0,TRUNC(VLOOKUP($E396,'Container Panel'!$B$41:$Z$100,$D396,0)/(VLOOKUP(IG$276,UI!$A$12:$O$51,VLOOKUP(IG$279,$B$276:$C$278,2,0),0)/1000))&gt;0),1,TRUNC(VLOOKUP($E396,'Container Panel'!$B$41:$Z$100,$D396,0)/(VLOOKUP(IG$276,UI!$A$12:$O$51,VLOOKUP(IG$279,$B$276:$C$278,2,0),0)/1000)))),"")</f>
        <v/>
      </c>
      <c r="IH396" s="145" t="str">
        <f>IFERROR(IF(AND(IH$272=list!$D$3,'Box Calculation'!IH$279&lt;&gt;"h",$E396&lt;&gt;0),0,IF(AND(IH$273=list!$D$2,$E396&lt;&gt;0,TRUNC(VLOOKUP($E396,'Container Panel'!$B$41:$Z$100,$D396,0)/(VLOOKUP(IH$276,UI!$A$12:$O$51,VLOOKUP(IH$279,$B$276:$C$278,2,0),0)/1000))&gt;0),1,TRUNC(VLOOKUP($E396,'Container Panel'!$B$41:$Z$100,$D396,0)/(VLOOKUP(IH$276,UI!$A$12:$O$51,VLOOKUP(IH$279,$B$276:$C$278,2,0),0)/1000)))),"")</f>
        <v/>
      </c>
      <c r="II396" s="145" t="str">
        <f>IFERROR(IF(AND(II$272=list!$D$3,'Box Calculation'!II$279&lt;&gt;"h",$E396&lt;&gt;0),0,IF(AND(II$273=list!$D$2,$E396&lt;&gt;0,TRUNC(VLOOKUP($E396,'Container Panel'!$B$41:$Z$100,$D396,0)/(VLOOKUP(II$276,UI!$A$12:$O$51,VLOOKUP(II$279,$B$276:$C$278,2,0),0)/1000))&gt;0),1,TRUNC(VLOOKUP($E396,'Container Panel'!$B$41:$Z$100,$D396,0)/(VLOOKUP(II$276,UI!$A$12:$O$51,VLOOKUP(II$279,$B$276:$C$278,2,0),0)/1000)))),"")</f>
        <v/>
      </c>
      <c r="IJ396" s="145" t="str">
        <f>IFERROR(IF(AND(IJ$272=list!$D$3,'Box Calculation'!IJ$279&lt;&gt;"h",$E396&lt;&gt;0),0,IF(AND(IJ$273=list!$D$2,$E396&lt;&gt;0,TRUNC(VLOOKUP($E396,'Container Panel'!$B$41:$Z$100,$D396,0)/(VLOOKUP(IJ$276,UI!$A$12:$O$51,VLOOKUP(IJ$279,$B$276:$C$278,2,0),0)/1000))&gt;0),1,TRUNC(VLOOKUP($E396,'Container Panel'!$B$41:$Z$100,$D396,0)/(VLOOKUP(IJ$276,UI!$A$12:$O$51,VLOOKUP(IJ$279,$B$276:$C$278,2,0),0)/1000)))),"")</f>
        <v/>
      </c>
      <c r="IK396" s="145" t="str">
        <f>IFERROR(IF(AND(IK$272=list!$D$3,'Box Calculation'!IK$279&lt;&gt;"h",$E396&lt;&gt;0),0,IF(AND(IK$273=list!$D$2,$E396&lt;&gt;0,TRUNC(VLOOKUP($E396,'Container Panel'!$B$41:$Z$100,$D396,0)/(VLOOKUP(IK$276,UI!$A$12:$O$51,VLOOKUP(IK$279,$B$276:$C$278,2,0),0)/1000))&gt;0),1,TRUNC(VLOOKUP($E396,'Container Panel'!$B$41:$Z$100,$D396,0)/(VLOOKUP(IK$276,UI!$A$12:$O$51,VLOOKUP(IK$279,$B$276:$C$278,2,0),0)/1000)))),"")</f>
        <v/>
      </c>
      <c r="IL396" s="145" t="str">
        <f>IFERROR(IF(AND(IL$272=list!$D$3,'Box Calculation'!IL$279&lt;&gt;"h",$E396&lt;&gt;0),0,IF(AND(IL$273=list!$D$2,$E396&lt;&gt;0,TRUNC(VLOOKUP($E396,'Container Panel'!$B$41:$Z$100,$D396,0)/(VLOOKUP(IL$276,UI!$A$12:$O$51,VLOOKUP(IL$279,$B$276:$C$278,2,0),0)/1000))&gt;0),1,TRUNC(VLOOKUP($E396,'Container Panel'!$B$41:$Z$100,$D396,0)/(VLOOKUP(IL$276,UI!$A$12:$O$51,VLOOKUP(IL$279,$B$276:$C$278,2,0),0)/1000)))),"")</f>
        <v/>
      </c>
    </row>
    <row r="397" spans="2:246">
      <c r="B397" s="74">
        <v>117</v>
      </c>
      <c r="C397" s="74">
        <f t="shared" si="195"/>
        <v>40</v>
      </c>
      <c r="D397" s="163">
        <f>MOD(B397,3)+'Container Panel'!$Q$38</f>
        <v>16</v>
      </c>
      <c r="E397" s="143">
        <f t="shared" si="196"/>
        <v>0</v>
      </c>
      <c r="F397" s="144" t="s">
        <v>75</v>
      </c>
      <c r="G397" s="145" t="str">
        <f>IFERROR(TRUNC(VLOOKUP($E397,'Container Panel'!$B$41:$Z$100,$D397,0)/(VLOOKUP(G$276,UI!$A$12:$O$51,VLOOKUP(G$277,$B$276:$C$278,2,0),0)/1000)),"")</f>
        <v/>
      </c>
      <c r="H397" s="145" t="str">
        <f>IFERROR(TRUNC(VLOOKUP($E397,'Container Panel'!$B$41:$Z$100,$D397,0)/(VLOOKUP(H$276,UI!$A$12:$O$51,VLOOKUP(H$277,$B$276:$C$278,2,0),0)/1000)),"")</f>
        <v/>
      </c>
      <c r="I397" s="145" t="str">
        <f>IFERROR(TRUNC(VLOOKUP($E397,'Container Panel'!$B$41:$Z$100,$D397,0)/(VLOOKUP(I$276,UI!$A$12:$O$51,VLOOKUP(I$277,$B$276:$C$278,2,0),0)/1000)),"")</f>
        <v/>
      </c>
      <c r="J397" s="145" t="str">
        <f>IFERROR(TRUNC(VLOOKUP($E397,'Container Panel'!$B$41:$Z$100,$D397,0)/(VLOOKUP(J$276,UI!$A$12:$O$51,VLOOKUP(J$277,$B$276:$C$278,2,0),0)/1000)),"")</f>
        <v/>
      </c>
      <c r="K397" s="145" t="str">
        <f>IFERROR(TRUNC(VLOOKUP($E397,'Container Panel'!$B$41:$Z$100,$D397,0)/(VLOOKUP(K$276,UI!$A$12:$O$51,VLOOKUP(K$277,$B$276:$C$278,2,0),0)/1000)),"")</f>
        <v/>
      </c>
      <c r="L397" s="145" t="str">
        <f>IFERROR(TRUNC(VLOOKUP($E397,'Container Panel'!$B$41:$Z$100,$D397,0)/(VLOOKUP(L$276,UI!$A$12:$O$51,VLOOKUP(L$277,$B$276:$C$278,2,0),0)/1000)),"")</f>
        <v/>
      </c>
      <c r="M397" s="145" t="str">
        <f>IFERROR(TRUNC(VLOOKUP($E397,'Container Panel'!$B$41:$Z$100,$D397,0)/(VLOOKUP(M$276,UI!$A$12:$O$51,VLOOKUP(M$277,$B$276:$C$278,2,0),0)/1000)),"")</f>
        <v/>
      </c>
      <c r="N397" s="145" t="str">
        <f>IFERROR(TRUNC(VLOOKUP($E397,'Container Panel'!$B$41:$Z$100,$D397,0)/(VLOOKUP(N$276,UI!$A$12:$O$51,VLOOKUP(N$277,$B$276:$C$278,2,0),0)/1000)),"")</f>
        <v/>
      </c>
      <c r="O397" s="145" t="str">
        <f>IFERROR(TRUNC(VLOOKUP($E397,'Container Panel'!$B$41:$Z$100,$D397,0)/(VLOOKUP(O$276,UI!$A$12:$O$51,VLOOKUP(O$277,$B$276:$C$278,2,0),0)/1000)),"")</f>
        <v/>
      </c>
      <c r="P397" s="145" t="str">
        <f>IFERROR(TRUNC(VLOOKUP($E397,'Container Panel'!$B$41:$Z$100,$D397,0)/(VLOOKUP(P$276,UI!$A$12:$O$51,VLOOKUP(P$277,$B$276:$C$278,2,0),0)/1000)),"")</f>
        <v/>
      </c>
      <c r="Q397" s="145" t="str">
        <f>IFERROR(TRUNC(VLOOKUP($E397,'Container Panel'!$B$41:$Z$100,$D397,0)/(VLOOKUP(Q$276,UI!$A$12:$O$51,VLOOKUP(Q$277,$B$276:$C$278,2,0),0)/1000)),"")</f>
        <v/>
      </c>
      <c r="R397" s="145" t="str">
        <f>IFERROR(TRUNC(VLOOKUP($E397,'Container Panel'!$B$41:$Z$100,$D397,0)/(VLOOKUP(R$276,UI!$A$12:$O$51,VLOOKUP(R$277,$B$276:$C$278,2,0),0)/1000)),"")</f>
        <v/>
      </c>
      <c r="S397" s="145" t="str">
        <f>IFERROR(TRUNC(VLOOKUP($E397,'Container Panel'!$B$41:$Z$100,$D397,0)/(VLOOKUP(S$276,UI!$A$12:$O$51,VLOOKUP(S$277,$B$276:$C$278,2,0),0)/1000)),"")</f>
        <v/>
      </c>
      <c r="T397" s="145" t="str">
        <f>IFERROR(TRUNC(VLOOKUP($E397,'Container Panel'!$B$41:$Z$100,$D397,0)/(VLOOKUP(T$276,UI!$A$12:$O$51,VLOOKUP(T$277,$B$276:$C$278,2,0),0)/1000)),"")</f>
        <v/>
      </c>
      <c r="U397" s="145" t="str">
        <f>IFERROR(TRUNC(VLOOKUP($E397,'Container Panel'!$B$41:$Z$100,$D397,0)/(VLOOKUP(U$276,UI!$A$12:$O$51,VLOOKUP(U$277,$B$276:$C$278,2,0),0)/1000)),"")</f>
        <v/>
      </c>
      <c r="V397" s="145" t="str">
        <f>IFERROR(TRUNC(VLOOKUP($E397,'Container Panel'!$B$41:$Z$100,$D397,0)/(VLOOKUP(V$276,UI!$A$12:$O$51,VLOOKUP(V$277,$B$276:$C$278,2,0),0)/1000)),"")</f>
        <v/>
      </c>
      <c r="W397" s="145" t="str">
        <f>IFERROR(TRUNC(VLOOKUP($E397,'Container Panel'!$B$41:$Z$100,$D397,0)/(VLOOKUP(W$276,UI!$A$12:$O$51,VLOOKUP(W$277,$B$276:$C$278,2,0),0)/1000)),"")</f>
        <v/>
      </c>
      <c r="X397" s="145" t="str">
        <f>IFERROR(TRUNC(VLOOKUP($E397,'Container Panel'!$B$41:$Z$100,$D397,0)/(VLOOKUP(X$276,UI!$A$12:$O$51,VLOOKUP(X$277,$B$276:$C$278,2,0),0)/1000)),"")</f>
        <v/>
      </c>
      <c r="Y397" s="145" t="str">
        <f>IFERROR(TRUNC(VLOOKUP($E397,'Container Panel'!$B$41:$Z$100,$D397,0)/(VLOOKUP(Y$276,UI!$A$12:$O$51,VLOOKUP(Y$277,$B$276:$C$278,2,0),0)/1000)),"")</f>
        <v/>
      </c>
      <c r="Z397" s="145" t="str">
        <f>IFERROR(TRUNC(VLOOKUP($E397,'Container Panel'!$B$41:$Z$100,$D397,0)/(VLOOKUP(Z$276,UI!$A$12:$O$51,VLOOKUP(Z$277,$B$276:$C$278,2,0),0)/1000)),"")</f>
        <v/>
      </c>
      <c r="AA397" s="145" t="str">
        <f>IFERROR(TRUNC(VLOOKUP($E397,'Container Panel'!$B$41:$Z$100,$D397,0)/(VLOOKUP(AA$276,UI!$A$12:$O$51,VLOOKUP(AA$277,$B$276:$C$278,2,0),0)/1000)),"")</f>
        <v/>
      </c>
      <c r="AB397" s="145" t="str">
        <f>IFERROR(TRUNC(VLOOKUP($E397,'Container Panel'!$B$41:$Z$100,$D397,0)/(VLOOKUP(AB$276,UI!$A$12:$O$51,VLOOKUP(AB$277,$B$276:$C$278,2,0),0)/1000)),"")</f>
        <v/>
      </c>
      <c r="AC397" s="145" t="str">
        <f>IFERROR(TRUNC(VLOOKUP($E397,'Container Panel'!$B$41:$Z$100,$D397,0)/(VLOOKUP(AC$276,UI!$A$12:$O$51,VLOOKUP(AC$277,$B$276:$C$278,2,0),0)/1000)),"")</f>
        <v/>
      </c>
      <c r="AD397" s="145" t="str">
        <f>IFERROR(TRUNC(VLOOKUP($E397,'Container Panel'!$B$41:$Z$100,$D397,0)/(VLOOKUP(AD$276,UI!$A$12:$O$51,VLOOKUP(AD$277,$B$276:$C$278,2,0),0)/1000)),"")</f>
        <v/>
      </c>
      <c r="AE397" s="145" t="str">
        <f>IFERROR(TRUNC(VLOOKUP($E397,'Container Panel'!$B$41:$Z$100,$D397,0)/(VLOOKUP(AE$276,UI!$A$12:$O$51,VLOOKUP(AE$277,$B$276:$C$278,2,0),0)/1000)),"")</f>
        <v/>
      </c>
      <c r="AF397" s="145" t="str">
        <f>IFERROR(TRUNC(VLOOKUP($E397,'Container Panel'!$B$41:$Z$100,$D397,0)/(VLOOKUP(AF$276,UI!$A$12:$O$51,VLOOKUP(AF$277,$B$276:$C$278,2,0),0)/1000)),"")</f>
        <v/>
      </c>
      <c r="AG397" s="145" t="str">
        <f>IFERROR(TRUNC(VLOOKUP($E397,'Container Panel'!$B$41:$Z$100,$D397,0)/(VLOOKUP(AG$276,UI!$A$12:$O$51,VLOOKUP(AG$277,$B$276:$C$278,2,0),0)/1000)),"")</f>
        <v/>
      </c>
      <c r="AH397" s="145" t="str">
        <f>IFERROR(TRUNC(VLOOKUP($E397,'Container Panel'!$B$41:$Z$100,$D397,0)/(VLOOKUP(AH$276,UI!$A$12:$O$51,VLOOKUP(AH$277,$B$276:$C$278,2,0),0)/1000)),"")</f>
        <v/>
      </c>
      <c r="AI397" s="145" t="str">
        <f>IFERROR(TRUNC(VLOOKUP($E397,'Container Panel'!$B$41:$Z$100,$D397,0)/(VLOOKUP(AI$276,UI!$A$12:$O$51,VLOOKUP(AI$277,$B$276:$C$278,2,0),0)/1000)),"")</f>
        <v/>
      </c>
      <c r="AJ397" s="145" t="str">
        <f>IFERROR(TRUNC(VLOOKUP($E397,'Container Panel'!$B$41:$Z$100,$D397,0)/(VLOOKUP(AJ$276,UI!$A$12:$O$51,VLOOKUP(AJ$277,$B$276:$C$278,2,0),0)/1000)),"")</f>
        <v/>
      </c>
      <c r="AK397" s="145" t="str">
        <f>IFERROR(TRUNC(VLOOKUP($E397,'Container Panel'!$B$41:$Z$100,$D397,0)/(VLOOKUP(AK$276,UI!$A$12:$O$51,VLOOKUP(AK$277,$B$276:$C$278,2,0),0)/1000)),"")</f>
        <v/>
      </c>
      <c r="AL397" s="145" t="str">
        <f>IFERROR(TRUNC(VLOOKUP($E397,'Container Panel'!$B$41:$Z$100,$D397,0)/(VLOOKUP(AL$276,UI!$A$12:$O$51,VLOOKUP(AL$277,$B$276:$C$278,2,0),0)/1000)),"")</f>
        <v/>
      </c>
      <c r="AM397" s="145" t="str">
        <f>IFERROR(TRUNC(VLOOKUP($E397,'Container Panel'!$B$41:$Z$100,$D397,0)/(VLOOKUP(AM$276,UI!$A$12:$O$51,VLOOKUP(AM$277,$B$276:$C$278,2,0),0)/1000)),"")</f>
        <v/>
      </c>
      <c r="AN397" s="145" t="str">
        <f>IFERROR(TRUNC(VLOOKUP($E397,'Container Panel'!$B$41:$Z$100,$D397,0)/(VLOOKUP(AN$276,UI!$A$12:$O$51,VLOOKUP(AN$277,$B$276:$C$278,2,0),0)/1000)),"")</f>
        <v/>
      </c>
      <c r="AO397" s="145" t="str">
        <f>IFERROR(TRUNC(VLOOKUP($E397,'Container Panel'!$B$41:$Z$100,$D397,0)/(VLOOKUP(AO$276,UI!$A$12:$O$51,VLOOKUP(AO$277,$B$276:$C$278,2,0),0)/1000)),"")</f>
        <v/>
      </c>
      <c r="AP397" s="145" t="str">
        <f>IFERROR(TRUNC(VLOOKUP($E397,'Container Panel'!$B$41:$Z$100,$D397,0)/(VLOOKUP(AP$276,UI!$A$12:$O$51,VLOOKUP(AP$277,$B$276:$C$278,2,0),0)/1000)),"")</f>
        <v/>
      </c>
      <c r="AQ397" s="145" t="str">
        <f>IFERROR(TRUNC(VLOOKUP($E397,'Container Panel'!$B$41:$Z$100,$D397,0)/(VLOOKUP(AQ$276,UI!$A$12:$O$51,VLOOKUP(AQ$277,$B$276:$C$278,2,0),0)/1000)),"")</f>
        <v/>
      </c>
      <c r="AR397" s="145" t="str">
        <f>IFERROR(TRUNC(VLOOKUP($E397,'Container Panel'!$B$41:$Z$100,$D397,0)/(VLOOKUP(AR$276,UI!$A$12:$O$51,VLOOKUP(AR$277,$B$276:$C$278,2,0),0)/1000)),"")</f>
        <v/>
      </c>
      <c r="AS397" s="145" t="str">
        <f>IFERROR(TRUNC(VLOOKUP($E397,'Container Panel'!$B$41:$Z$100,$D397,0)/(VLOOKUP(AS$276,UI!$A$12:$O$51,VLOOKUP(AS$277,$B$276:$C$278,2,0),0)/1000)),"")</f>
        <v/>
      </c>
      <c r="AT397" s="145" t="str">
        <f>IFERROR(TRUNC(VLOOKUP($E397,'Container Panel'!$B$41:$Z$100,$D397,0)/(VLOOKUP(AT$276,UI!$A$12:$O$51,VLOOKUP(AT$277,$B$276:$C$278,2,0),0)/1000)),"")</f>
        <v/>
      </c>
      <c r="AU397" s="145" t="str">
        <f>IFERROR(TRUNC(VLOOKUP($E397,'Container Panel'!$B$41:$Z$100,$D397,0)/(VLOOKUP(AU$276,UI!$A$12:$O$51,VLOOKUP(AU$277,$B$276:$C$278,2,0),0)/1000)),"")</f>
        <v/>
      </c>
      <c r="AV397" s="145" t="str">
        <f>IFERROR(TRUNC(VLOOKUP($E397,'Container Panel'!$B$41:$Z$100,$D397,0)/(VLOOKUP(AV$276,UI!$A$12:$O$51,VLOOKUP(AV$277,$B$276:$C$278,2,0),0)/1000)),"")</f>
        <v/>
      </c>
      <c r="AW397" s="145" t="str">
        <f>IFERROR(TRUNC(VLOOKUP($E397,'Container Panel'!$B$41:$Z$100,$D397,0)/(VLOOKUP(AW$276,UI!$A$12:$O$51,VLOOKUP(AW$277,$B$276:$C$278,2,0),0)/1000)),"")</f>
        <v/>
      </c>
      <c r="AX397" s="145" t="str">
        <f>IFERROR(TRUNC(VLOOKUP($E397,'Container Panel'!$B$41:$Z$100,$D397,0)/(VLOOKUP(AX$276,UI!$A$12:$O$51,VLOOKUP(AX$277,$B$276:$C$278,2,0),0)/1000)),"")</f>
        <v/>
      </c>
      <c r="AY397" s="145" t="str">
        <f>IFERROR(TRUNC(VLOOKUP($E397,'Container Panel'!$B$41:$Z$100,$D397,0)/(VLOOKUP(AY$276,UI!$A$12:$O$51,VLOOKUP(AY$277,$B$276:$C$278,2,0),0)/1000)),"")</f>
        <v/>
      </c>
      <c r="AZ397" s="145" t="str">
        <f>IFERROR(TRUNC(VLOOKUP($E397,'Container Panel'!$B$41:$Z$100,$D397,0)/(VLOOKUP(AZ$276,UI!$A$12:$O$51,VLOOKUP(AZ$277,$B$276:$C$278,2,0),0)/1000)),"")</f>
        <v/>
      </c>
      <c r="BA397" s="145" t="str">
        <f>IFERROR(TRUNC(VLOOKUP($E397,'Container Panel'!$B$41:$Z$100,$D397,0)/(VLOOKUP(BA$276,UI!$A$12:$O$51,VLOOKUP(BA$277,$B$276:$C$278,2,0),0)/1000)),"")</f>
        <v/>
      </c>
      <c r="BB397" s="145" t="str">
        <f>IFERROR(TRUNC(VLOOKUP($E397,'Container Panel'!$B$41:$Z$100,$D397,0)/(VLOOKUP(BB$276,UI!$A$12:$O$51,VLOOKUP(BB$277,$B$276:$C$278,2,0),0)/1000)),"")</f>
        <v/>
      </c>
      <c r="BC397" s="145" t="str">
        <f>IFERROR(TRUNC(VLOOKUP($E397,'Container Panel'!$B$41:$Z$100,$D397,0)/(VLOOKUP(BC$276,UI!$A$12:$O$51,VLOOKUP(BC$277,$B$276:$C$278,2,0),0)/1000)),"")</f>
        <v/>
      </c>
      <c r="BD397" s="145" t="str">
        <f>IFERROR(TRUNC(VLOOKUP($E397,'Container Panel'!$B$41:$Z$100,$D397,0)/(VLOOKUP(BD$276,UI!$A$12:$O$51,VLOOKUP(BD$277,$B$276:$C$278,2,0),0)/1000)),"")</f>
        <v/>
      </c>
      <c r="BE397" s="145" t="str">
        <f>IFERROR(TRUNC(VLOOKUP($E397,'Container Panel'!$B$41:$Z$100,$D397,0)/(VLOOKUP(BE$276,UI!$A$12:$O$51,VLOOKUP(BE$277,$B$276:$C$278,2,0),0)/1000)),"")</f>
        <v/>
      </c>
      <c r="BF397" s="145" t="str">
        <f>IFERROR(TRUNC(VLOOKUP($E397,'Container Panel'!$B$41:$Z$100,$D397,0)/(VLOOKUP(BF$276,UI!$A$12:$O$51,VLOOKUP(BF$277,$B$276:$C$278,2,0),0)/1000)),"")</f>
        <v/>
      </c>
      <c r="BG397" s="145" t="str">
        <f>IFERROR(TRUNC(VLOOKUP($E397,'Container Panel'!$B$41:$Z$100,$D397,0)/(VLOOKUP(BG$276,UI!$A$12:$O$51,VLOOKUP(BG$277,$B$276:$C$278,2,0),0)/1000)),"")</f>
        <v/>
      </c>
      <c r="BH397" s="145" t="str">
        <f>IFERROR(TRUNC(VLOOKUP($E397,'Container Panel'!$B$41:$Z$100,$D397,0)/(VLOOKUP(BH$276,UI!$A$12:$O$51,VLOOKUP(BH$277,$B$276:$C$278,2,0),0)/1000)),"")</f>
        <v/>
      </c>
      <c r="BI397" s="145" t="str">
        <f>IFERROR(TRUNC(VLOOKUP($E397,'Container Panel'!$B$41:$Z$100,$D397,0)/(VLOOKUP(BI$276,UI!$A$12:$O$51,VLOOKUP(BI$277,$B$276:$C$278,2,0),0)/1000)),"")</f>
        <v/>
      </c>
      <c r="BJ397" s="145" t="str">
        <f>IFERROR(TRUNC(VLOOKUP($E397,'Container Panel'!$B$41:$Z$100,$D397,0)/(VLOOKUP(BJ$276,UI!$A$12:$O$51,VLOOKUP(BJ$277,$B$276:$C$278,2,0),0)/1000)),"")</f>
        <v/>
      </c>
      <c r="BK397" s="145" t="str">
        <f>IFERROR(TRUNC(VLOOKUP($E397,'Container Panel'!$B$41:$Z$100,$D397,0)/(VLOOKUP(BK$276,UI!$A$12:$O$51,VLOOKUP(BK$277,$B$276:$C$278,2,0),0)/1000)),"")</f>
        <v/>
      </c>
      <c r="BL397" s="145" t="str">
        <f>IFERROR(TRUNC(VLOOKUP($E397,'Container Panel'!$B$41:$Z$100,$D397,0)/(VLOOKUP(BL$276,UI!$A$12:$O$51,VLOOKUP(BL$277,$B$276:$C$278,2,0),0)/1000)),"")</f>
        <v/>
      </c>
      <c r="BM397" s="145" t="str">
        <f>IFERROR(TRUNC(VLOOKUP($E397,'Container Panel'!$B$41:$Z$100,$D397,0)/(VLOOKUP(BM$276,UI!$A$12:$O$51,VLOOKUP(BM$277,$B$276:$C$278,2,0),0)/1000)),"")</f>
        <v/>
      </c>
      <c r="BN397" s="145" t="str">
        <f>IFERROR(TRUNC(VLOOKUP($E397,'Container Panel'!$B$41:$Z$100,$D397,0)/(VLOOKUP(BN$276,UI!$A$12:$O$51,VLOOKUP(BN$277,$B$276:$C$278,2,0),0)/1000)),"")</f>
        <v/>
      </c>
      <c r="BO397" s="145" t="str">
        <f>IFERROR(TRUNC(VLOOKUP($E397,'Container Panel'!$B$41:$Z$100,$D397,0)/(VLOOKUP(BO$276,UI!$A$12:$O$51,VLOOKUP(BO$277,$B$276:$C$278,2,0),0)/1000)),"")</f>
        <v/>
      </c>
      <c r="BP397" s="145" t="str">
        <f>IFERROR(TRUNC(VLOOKUP($E397,'Container Panel'!$B$41:$Z$100,$D397,0)/(VLOOKUP(BP$276,UI!$A$12:$O$51,VLOOKUP(BP$277,$B$276:$C$278,2,0),0)/1000)),"")</f>
        <v/>
      </c>
      <c r="BQ397" s="145" t="str">
        <f>IFERROR(TRUNC(VLOOKUP($E397,'Container Panel'!$B$41:$Z$100,$D397,0)/(VLOOKUP(BQ$276,UI!$A$12:$O$51,VLOOKUP(BQ$277,$B$276:$C$278,2,0),0)/1000)),"")</f>
        <v/>
      </c>
      <c r="BR397" s="145" t="str">
        <f>IFERROR(TRUNC(VLOOKUP($E397,'Container Panel'!$B$41:$Z$100,$D397,0)/(VLOOKUP(BR$276,UI!$A$12:$O$51,VLOOKUP(BR$277,$B$276:$C$278,2,0),0)/1000)),"")</f>
        <v/>
      </c>
      <c r="BS397" s="145" t="str">
        <f>IFERROR(TRUNC(VLOOKUP($E397,'Container Panel'!$B$41:$Z$100,$D397,0)/(VLOOKUP(BS$276,UI!$A$12:$O$51,VLOOKUP(BS$277,$B$276:$C$278,2,0),0)/1000)),"")</f>
        <v/>
      </c>
      <c r="BT397" s="145" t="str">
        <f>IFERROR(TRUNC(VLOOKUP($E397,'Container Panel'!$B$41:$Z$100,$D397,0)/(VLOOKUP(BT$276,UI!$A$12:$O$51,VLOOKUP(BT$277,$B$276:$C$278,2,0),0)/1000)),"")</f>
        <v/>
      </c>
      <c r="BU397" s="145" t="str">
        <f>IFERROR(TRUNC(VLOOKUP($E397,'Container Panel'!$B$41:$Z$100,$D397,0)/(VLOOKUP(BU$276,UI!$A$12:$O$51,VLOOKUP(BU$277,$B$276:$C$278,2,0),0)/1000)),"")</f>
        <v/>
      </c>
      <c r="BV397" s="145" t="str">
        <f>IFERROR(TRUNC(VLOOKUP($E397,'Container Panel'!$B$41:$Z$100,$D397,0)/(VLOOKUP(BV$276,UI!$A$12:$O$51,VLOOKUP(BV$277,$B$276:$C$278,2,0),0)/1000)),"")</f>
        <v/>
      </c>
      <c r="BW397" s="145" t="str">
        <f>IFERROR(TRUNC(VLOOKUP($E397,'Container Panel'!$B$41:$Z$100,$D397,0)/(VLOOKUP(BW$276,UI!$A$12:$O$51,VLOOKUP(BW$277,$B$276:$C$278,2,0),0)/1000)),"")</f>
        <v/>
      </c>
      <c r="BX397" s="145" t="str">
        <f>IFERROR(TRUNC(VLOOKUP($E397,'Container Panel'!$B$41:$Z$100,$D397,0)/(VLOOKUP(BX$276,UI!$A$12:$O$51,VLOOKUP(BX$277,$B$276:$C$278,2,0),0)/1000)),"")</f>
        <v/>
      </c>
      <c r="BY397" s="145" t="str">
        <f>IFERROR(TRUNC(VLOOKUP($E397,'Container Panel'!$B$41:$Z$100,$D397,0)/(VLOOKUP(BY$276,UI!$A$12:$O$51,VLOOKUP(BY$277,$B$276:$C$278,2,0),0)/1000)),"")</f>
        <v/>
      </c>
      <c r="BZ397" s="145" t="str">
        <f>IFERROR(TRUNC(VLOOKUP($E397,'Container Panel'!$B$41:$Z$100,$D397,0)/(VLOOKUP(BZ$276,UI!$A$12:$O$51,VLOOKUP(BZ$277,$B$276:$C$278,2,0),0)/1000)),"")</f>
        <v/>
      </c>
      <c r="CA397" s="145" t="str">
        <f>IFERROR(TRUNC(VLOOKUP($E397,'Container Panel'!$B$41:$Z$100,$D397,0)/(VLOOKUP(CA$276,UI!$A$12:$O$51,VLOOKUP(CA$277,$B$276:$C$278,2,0),0)/1000)),"")</f>
        <v/>
      </c>
      <c r="CB397" s="145" t="str">
        <f>IFERROR(TRUNC(VLOOKUP($E397,'Container Panel'!$B$41:$Z$100,$D397,0)/(VLOOKUP(CB$276,UI!$A$12:$O$51,VLOOKUP(CB$277,$B$276:$C$278,2,0),0)/1000)),"")</f>
        <v/>
      </c>
      <c r="CC397" s="145" t="str">
        <f>IFERROR(TRUNC(VLOOKUP($E397,'Container Panel'!$B$41:$Z$100,$D397,0)/(VLOOKUP(CC$276,UI!$A$12:$O$51,VLOOKUP(CC$277,$B$276:$C$278,2,0),0)/1000)),"")</f>
        <v/>
      </c>
      <c r="CD397" s="145" t="str">
        <f>IFERROR(TRUNC(VLOOKUP($E397,'Container Panel'!$B$41:$Z$100,$D397,0)/(VLOOKUP(CD$276,UI!$A$12:$O$51,VLOOKUP(CD$277,$B$276:$C$278,2,0),0)/1000)),"")</f>
        <v/>
      </c>
      <c r="CE397" s="145" t="str">
        <f>IFERROR(TRUNC(VLOOKUP($E397,'Container Panel'!$B$41:$Z$100,$D397,0)/(VLOOKUP(CE$276,UI!$A$12:$O$51,VLOOKUP(CE$277,$B$276:$C$278,2,0),0)/1000)),"")</f>
        <v/>
      </c>
      <c r="CF397" s="145" t="str">
        <f>IFERROR(TRUNC(VLOOKUP($E397,'Container Panel'!$B$41:$Z$100,$D397,0)/(VLOOKUP(CF$276,UI!$A$12:$O$51,VLOOKUP(CF$277,$B$276:$C$278,2,0),0)/1000)),"")</f>
        <v/>
      </c>
      <c r="CG397" s="145" t="str">
        <f>IFERROR(TRUNC(VLOOKUP($E397,'Container Panel'!$B$41:$Z$100,$D397,0)/(VLOOKUP(CG$276,UI!$A$12:$O$51,VLOOKUP(CG$277,$B$276:$C$278,2,0),0)/1000)),"")</f>
        <v/>
      </c>
      <c r="CH397" s="145" t="str">
        <f>IFERROR(TRUNC(VLOOKUP($E397,'Container Panel'!$B$41:$Z$100,$D397,0)/(VLOOKUP(CH$276,UI!$A$12:$O$51,VLOOKUP(CH$277,$B$276:$C$278,2,0),0)/1000)),"")</f>
        <v/>
      </c>
      <c r="CI397" s="145" t="str">
        <f>IFERROR(TRUNC(VLOOKUP($E397,'Container Panel'!$B$41:$Z$100,$D397,0)/(VLOOKUP(CI$276,UI!$A$12:$O$51,VLOOKUP(CI$277,$B$276:$C$278,2,0),0)/1000)),"")</f>
        <v/>
      </c>
      <c r="CJ397" s="145" t="str">
        <f>IFERROR(TRUNC(VLOOKUP($E397,'Container Panel'!$B$41:$Z$100,$D397,0)/(VLOOKUP(CJ$276,UI!$A$12:$O$51,VLOOKUP(CJ$277,$B$276:$C$278,2,0),0)/1000)),"")</f>
        <v/>
      </c>
      <c r="CK397" s="145" t="str">
        <f>IFERROR(TRUNC(VLOOKUP($E397,'Container Panel'!$B$41:$Z$100,$D397,0)/(VLOOKUP(CK$276,UI!$A$12:$O$51,VLOOKUP(CK$277,$B$276:$C$278,2,0),0)/1000)),"")</f>
        <v/>
      </c>
      <c r="CL397" s="145" t="str">
        <f>IFERROR(TRUNC(VLOOKUP($E397,'Container Panel'!$B$41:$Z$100,$D397,0)/(VLOOKUP(CL$276,UI!$A$12:$O$51,VLOOKUP(CL$277,$B$276:$C$278,2,0),0)/1000)),"")</f>
        <v/>
      </c>
      <c r="CM397" s="145" t="str">
        <f>IFERROR(TRUNC(VLOOKUP($E397,'Container Panel'!$B$41:$Z$100,$D397,0)/(VLOOKUP(CM$276,UI!$A$12:$O$51,VLOOKUP(CM$277,$B$276:$C$278,2,0),0)/1000)),"")</f>
        <v/>
      </c>
      <c r="CN397" s="145" t="str">
        <f>IFERROR(TRUNC(VLOOKUP($E397,'Container Panel'!$B$41:$Z$100,$D397,0)/(VLOOKUP(CN$276,UI!$A$12:$O$51,VLOOKUP(CN$277,$B$276:$C$278,2,0),0)/1000)),"")</f>
        <v/>
      </c>
      <c r="CO397" s="145" t="str">
        <f>IFERROR(TRUNC(VLOOKUP($E397,'Container Panel'!$B$41:$Z$100,$D397,0)/(VLOOKUP(CO$276,UI!$A$12:$O$51,VLOOKUP(CO$277,$B$276:$C$278,2,0),0)/1000)),"")</f>
        <v/>
      </c>
      <c r="CP397" s="145" t="str">
        <f>IFERROR(TRUNC(VLOOKUP($E397,'Container Panel'!$B$41:$Z$100,$D397,0)/(VLOOKUP(CP$276,UI!$A$12:$O$51,VLOOKUP(CP$277,$B$276:$C$278,2,0),0)/1000)),"")</f>
        <v/>
      </c>
      <c r="CQ397" s="145" t="str">
        <f>IFERROR(TRUNC(VLOOKUP($E397,'Container Panel'!$B$41:$Z$100,$D397,0)/(VLOOKUP(CQ$276,UI!$A$12:$O$51,VLOOKUP(CQ$277,$B$276:$C$278,2,0),0)/1000)),"")</f>
        <v/>
      </c>
      <c r="CR397" s="145" t="str">
        <f>IFERROR(TRUNC(VLOOKUP($E397,'Container Panel'!$B$41:$Z$100,$D397,0)/(VLOOKUP(CR$276,UI!$A$12:$O$51,VLOOKUP(CR$277,$B$276:$C$278,2,0),0)/1000)),"")</f>
        <v/>
      </c>
      <c r="CS397" s="145" t="str">
        <f>IFERROR(TRUNC(VLOOKUP($E397,'Container Panel'!$B$41:$Z$100,$D397,0)/(VLOOKUP(CS$276,UI!$A$12:$O$51,VLOOKUP(CS$277,$B$276:$C$278,2,0),0)/1000)),"")</f>
        <v/>
      </c>
      <c r="CT397" s="145" t="str">
        <f>IFERROR(TRUNC(VLOOKUP($E397,'Container Panel'!$B$41:$Z$100,$D397,0)/(VLOOKUP(CT$276,UI!$A$12:$O$51,VLOOKUP(CT$277,$B$276:$C$278,2,0),0)/1000)),"")</f>
        <v/>
      </c>
      <c r="CU397" s="145" t="str">
        <f>IFERROR(TRUNC(VLOOKUP($E397,'Container Panel'!$B$41:$Z$100,$D397,0)/(VLOOKUP(CU$276,UI!$A$12:$O$51,VLOOKUP(CU$277,$B$276:$C$278,2,0),0)/1000)),"")</f>
        <v/>
      </c>
      <c r="CV397" s="145" t="str">
        <f>IFERROR(TRUNC(VLOOKUP($E397,'Container Panel'!$B$41:$Z$100,$D397,0)/(VLOOKUP(CV$276,UI!$A$12:$O$51,VLOOKUP(CV$277,$B$276:$C$278,2,0),0)/1000)),"")</f>
        <v/>
      </c>
      <c r="CW397" s="145" t="str">
        <f>IFERROR(TRUNC(VLOOKUP($E397,'Container Panel'!$B$41:$Z$100,$D397,0)/(VLOOKUP(CW$276,UI!$A$12:$O$51,VLOOKUP(CW$277,$B$276:$C$278,2,0),0)/1000)),"")</f>
        <v/>
      </c>
      <c r="CX397" s="145" t="str">
        <f>IFERROR(TRUNC(VLOOKUP($E397,'Container Panel'!$B$41:$Z$100,$D397,0)/(VLOOKUP(CX$276,UI!$A$12:$O$51,VLOOKUP(CX$277,$B$276:$C$278,2,0),0)/1000)),"")</f>
        <v/>
      </c>
      <c r="CY397" s="145" t="str">
        <f>IFERROR(TRUNC(VLOOKUP($E397,'Container Panel'!$B$41:$Z$100,$D397,0)/(VLOOKUP(CY$276,UI!$A$12:$O$51,VLOOKUP(CY$277,$B$276:$C$278,2,0),0)/1000)),"")</f>
        <v/>
      </c>
      <c r="CZ397" s="145" t="str">
        <f>IFERROR(TRUNC(VLOOKUP($E397,'Container Panel'!$B$41:$Z$100,$D397,0)/(VLOOKUP(CZ$276,UI!$A$12:$O$51,VLOOKUP(CZ$277,$B$276:$C$278,2,0),0)/1000)),"")</f>
        <v/>
      </c>
      <c r="DA397" s="145" t="str">
        <f>IFERROR(TRUNC(VLOOKUP($E397,'Container Panel'!$B$41:$Z$100,$D397,0)/(VLOOKUP(DA$276,UI!$A$12:$O$51,VLOOKUP(DA$277,$B$276:$C$278,2,0),0)/1000)),"")</f>
        <v/>
      </c>
      <c r="DB397" s="145" t="str">
        <f>IFERROR(TRUNC(VLOOKUP($E397,'Container Panel'!$B$41:$Z$100,$D397,0)/(VLOOKUP(DB$276,UI!$A$12:$O$51,VLOOKUP(DB$277,$B$276:$C$278,2,0),0)/1000)),"")</f>
        <v/>
      </c>
      <c r="DC397" s="145" t="str">
        <f>IFERROR(TRUNC(VLOOKUP($E397,'Container Panel'!$B$41:$Z$100,$D397,0)/(VLOOKUP(DC$276,UI!$A$12:$O$51,VLOOKUP(DC$277,$B$276:$C$278,2,0),0)/1000)),"")</f>
        <v/>
      </c>
      <c r="DD397" s="145" t="str">
        <f>IFERROR(TRUNC(VLOOKUP($E397,'Container Panel'!$B$41:$Z$100,$D397,0)/(VLOOKUP(DD$276,UI!$A$12:$O$51,VLOOKUP(DD$277,$B$276:$C$278,2,0),0)/1000)),"")</f>
        <v/>
      </c>
      <c r="DE397" s="145" t="str">
        <f>IFERROR(TRUNC(VLOOKUP($E397,'Container Panel'!$B$41:$Z$100,$D397,0)/(VLOOKUP(DE$276,UI!$A$12:$O$51,VLOOKUP(DE$277,$B$276:$C$278,2,0),0)/1000)),"")</f>
        <v/>
      </c>
      <c r="DF397" s="145" t="str">
        <f>IFERROR(TRUNC(VLOOKUP($E397,'Container Panel'!$B$41:$Z$100,$D397,0)/(VLOOKUP(DF$276,UI!$A$12:$O$51,VLOOKUP(DF$277,$B$276:$C$278,2,0),0)/1000)),"")</f>
        <v/>
      </c>
      <c r="DG397" s="145" t="str">
        <f>IFERROR(TRUNC(VLOOKUP($E397,'Container Panel'!$B$41:$Z$100,$D397,0)/(VLOOKUP(DG$276,UI!$A$12:$O$51,VLOOKUP(DG$277,$B$276:$C$278,2,0),0)/1000)),"")</f>
        <v/>
      </c>
      <c r="DH397" s="145" t="str">
        <f>IFERROR(TRUNC(VLOOKUP($E397,'Container Panel'!$B$41:$Z$100,$D397,0)/(VLOOKUP(DH$276,UI!$A$12:$O$51,VLOOKUP(DH$277,$B$276:$C$278,2,0),0)/1000)),"")</f>
        <v/>
      </c>
      <c r="DI397" s="145" t="str">
        <f>IFERROR(TRUNC(VLOOKUP($E397,'Container Panel'!$B$41:$Z$100,$D397,0)/(VLOOKUP(DI$276,UI!$A$12:$O$51,VLOOKUP(DI$277,$B$276:$C$278,2,0),0)/1000)),"")</f>
        <v/>
      </c>
      <c r="DJ397" s="145" t="str">
        <f>IFERROR(TRUNC(VLOOKUP($E397,'Container Panel'!$B$41:$Z$100,$D397,0)/(VLOOKUP(DJ$276,UI!$A$12:$O$51,VLOOKUP(DJ$277,$B$276:$C$278,2,0),0)/1000)),"")</f>
        <v/>
      </c>
      <c r="DK397" s="145" t="str">
        <f>IFERROR(TRUNC(VLOOKUP($E397,'Container Panel'!$B$41:$Z$100,$D397,0)/(VLOOKUP(DK$276,UI!$A$12:$O$51,VLOOKUP(DK$277,$B$276:$C$278,2,0),0)/1000)),"")</f>
        <v/>
      </c>
      <c r="DL397" s="145" t="str">
        <f>IFERROR(TRUNC(VLOOKUP($E397,'Container Panel'!$B$41:$Z$100,$D397,0)/(VLOOKUP(DL$276,UI!$A$12:$O$51,VLOOKUP(DL$277,$B$276:$C$278,2,0),0)/1000)),"")</f>
        <v/>
      </c>
      <c r="DM397" s="145" t="str">
        <f>IFERROR(TRUNC(VLOOKUP($E397,'Container Panel'!$B$41:$Z$100,$D397,0)/(VLOOKUP(DM$276,UI!$A$12:$O$51,VLOOKUP(DM$277,$B$276:$C$278,2,0),0)/1000)),"")</f>
        <v/>
      </c>
      <c r="DN397" s="145" t="str">
        <f>IFERROR(TRUNC(VLOOKUP($E397,'Container Panel'!$B$41:$Z$100,$D397,0)/(VLOOKUP(DN$276,UI!$A$12:$O$51,VLOOKUP(DN$277,$B$276:$C$278,2,0),0)/1000)),"")</f>
        <v/>
      </c>
      <c r="DO397" s="145" t="str">
        <f>IFERROR(TRUNC(VLOOKUP($E397,'Container Panel'!$B$41:$Z$100,$D397,0)/(VLOOKUP(DO$276,UI!$A$12:$O$51,VLOOKUP(DO$277,$B$276:$C$278,2,0),0)/1000)),"")</f>
        <v/>
      </c>
      <c r="DP397" s="145" t="str">
        <f>IFERROR(TRUNC(VLOOKUP($E397,'Container Panel'!$B$41:$Z$100,$D397,0)/(VLOOKUP(DP$276,UI!$A$12:$O$51,VLOOKUP(DP$277,$B$276:$C$278,2,0),0)/1000)),"")</f>
        <v/>
      </c>
      <c r="DQ397" s="145" t="str">
        <f>IFERROR(TRUNC(VLOOKUP($E397,'Container Panel'!$B$41:$Z$100,$D397,0)/(VLOOKUP(DQ$276,UI!$A$12:$O$51,VLOOKUP(DQ$277,$B$276:$C$278,2,0),0)/1000)),"")</f>
        <v/>
      </c>
      <c r="DR397" s="145" t="str">
        <f>IFERROR(TRUNC(VLOOKUP($E397,'Container Panel'!$B$41:$Z$100,$D397,0)/(VLOOKUP(DR$276,UI!$A$12:$O$51,VLOOKUP(DR$277,$B$276:$C$278,2,0),0)/1000)),"")</f>
        <v/>
      </c>
      <c r="DS397" s="145" t="str">
        <f>IFERROR(TRUNC(VLOOKUP($E397,'Container Panel'!$B$41:$Z$100,$D397,0)/(VLOOKUP(DS$276,UI!$A$12:$O$51,VLOOKUP(DS$277,$B$276:$C$278,2,0),0)/1000)),"")</f>
        <v/>
      </c>
      <c r="DT397" s="145" t="str">
        <f>IFERROR(TRUNC(VLOOKUP($E397,'Container Panel'!$B$41:$Z$100,$D397,0)/(VLOOKUP(DT$276,UI!$A$12:$O$51,VLOOKUP(DT$277,$B$276:$C$278,2,0),0)/1000)),"")</f>
        <v/>
      </c>
      <c r="DU397" s="145" t="str">
        <f>IFERROR(TRUNC(VLOOKUP($E397,'Container Panel'!$B$41:$Z$100,$D397,0)/(VLOOKUP(DU$276,UI!$A$12:$O$51,VLOOKUP(DU$277,$B$276:$C$278,2,0),0)/1000)),"")</f>
        <v/>
      </c>
      <c r="DV397" s="145" t="str">
        <f>IFERROR(TRUNC(VLOOKUP($E397,'Container Panel'!$B$41:$Z$100,$D397,0)/(VLOOKUP(DV$276,UI!$A$12:$O$51,VLOOKUP(DV$277,$B$276:$C$278,2,0),0)/1000)),"")</f>
        <v/>
      </c>
      <c r="DW397" s="145" t="str">
        <f>IFERROR(TRUNC(VLOOKUP($E397,'Container Panel'!$B$41:$Z$100,$D397,0)/(VLOOKUP(DW$276,UI!$A$12:$O$51,VLOOKUP(DW$277,$B$276:$C$278,2,0),0)/1000)),"")</f>
        <v/>
      </c>
      <c r="DX397" s="145" t="str">
        <f>IFERROR(TRUNC(VLOOKUP($E397,'Container Panel'!$B$41:$Z$100,$D397,0)/(VLOOKUP(DX$276,UI!$A$12:$O$51,VLOOKUP(DX$277,$B$276:$C$278,2,0),0)/1000)),"")</f>
        <v/>
      </c>
      <c r="DY397" s="145" t="str">
        <f>IFERROR(TRUNC(VLOOKUP($E397,'Container Panel'!$B$41:$Z$100,$D397,0)/(VLOOKUP(DY$276,UI!$A$12:$O$51,VLOOKUP(DY$277,$B$276:$C$278,2,0),0)/1000)),"")</f>
        <v/>
      </c>
      <c r="DZ397" s="145" t="str">
        <f>IFERROR(TRUNC(VLOOKUP($E397,'Container Panel'!$B$41:$Z$100,$D397,0)/(VLOOKUP(DZ$276,UI!$A$12:$O$51,VLOOKUP(DZ$277,$B$276:$C$278,2,0),0)/1000)),"")</f>
        <v/>
      </c>
      <c r="EA397" s="145" t="str">
        <f>IFERROR(TRUNC(VLOOKUP($E397,'Container Panel'!$B$41:$Z$100,$D397,0)/(VLOOKUP(EA$276,UI!$A$12:$O$51,VLOOKUP(EA$277,$B$276:$C$278,2,0),0)/1000)),"")</f>
        <v/>
      </c>
      <c r="EB397" s="145" t="str">
        <f>IFERROR(TRUNC(VLOOKUP($E397,'Container Panel'!$B$41:$Z$100,$D397,0)/(VLOOKUP(EB$276,UI!$A$12:$O$51,VLOOKUP(EB$277,$B$276:$C$278,2,0),0)/1000)),"")</f>
        <v/>
      </c>
      <c r="EC397" s="145" t="str">
        <f>IFERROR(TRUNC(VLOOKUP($E397,'Container Panel'!$B$41:$Z$100,$D397,0)/(VLOOKUP(EC$276,UI!$A$12:$O$51,VLOOKUP(EC$277,$B$276:$C$278,2,0),0)/1000)),"")</f>
        <v/>
      </c>
      <c r="ED397" s="145" t="str">
        <f>IFERROR(TRUNC(VLOOKUP($E397,'Container Panel'!$B$41:$Z$100,$D397,0)/(VLOOKUP(ED$276,UI!$A$12:$O$51,VLOOKUP(ED$277,$B$276:$C$278,2,0),0)/1000)),"")</f>
        <v/>
      </c>
      <c r="EE397" s="145" t="str">
        <f>IFERROR(TRUNC(VLOOKUP($E397,'Container Panel'!$B$41:$Z$100,$D397,0)/(VLOOKUP(EE$276,UI!$A$12:$O$51,VLOOKUP(EE$277,$B$276:$C$278,2,0),0)/1000)),"")</f>
        <v/>
      </c>
      <c r="EF397" s="145" t="str">
        <f>IFERROR(TRUNC(VLOOKUP($E397,'Container Panel'!$B$41:$Z$100,$D397,0)/(VLOOKUP(EF$276,UI!$A$12:$O$51,VLOOKUP(EF$277,$B$276:$C$278,2,0),0)/1000)),"")</f>
        <v/>
      </c>
      <c r="EG397" s="145" t="str">
        <f>IFERROR(TRUNC(VLOOKUP($E397,'Container Panel'!$B$41:$Z$100,$D397,0)/(VLOOKUP(EG$276,UI!$A$12:$O$51,VLOOKUP(EG$277,$B$276:$C$278,2,0),0)/1000)),"")</f>
        <v/>
      </c>
      <c r="EH397" s="145" t="str">
        <f>IFERROR(TRUNC(VLOOKUP($E397,'Container Panel'!$B$41:$Z$100,$D397,0)/(VLOOKUP(EH$276,UI!$A$12:$O$51,VLOOKUP(EH$277,$B$276:$C$278,2,0),0)/1000)),"")</f>
        <v/>
      </c>
      <c r="EI397" s="145" t="str">
        <f>IFERROR(TRUNC(VLOOKUP($E397,'Container Panel'!$B$41:$Z$100,$D397,0)/(VLOOKUP(EI$276,UI!$A$12:$O$51,VLOOKUP(EI$277,$B$276:$C$278,2,0),0)/1000)),"")</f>
        <v/>
      </c>
      <c r="EJ397" s="145" t="str">
        <f>IFERROR(TRUNC(VLOOKUP($E397,'Container Panel'!$B$41:$Z$100,$D397,0)/(VLOOKUP(EJ$276,UI!$A$12:$O$51,VLOOKUP(EJ$277,$B$276:$C$278,2,0),0)/1000)),"")</f>
        <v/>
      </c>
      <c r="EK397" s="145" t="str">
        <f>IFERROR(TRUNC(VLOOKUP($E397,'Container Panel'!$B$41:$Z$100,$D397,0)/(VLOOKUP(EK$276,UI!$A$12:$O$51,VLOOKUP(EK$277,$B$276:$C$278,2,0),0)/1000)),"")</f>
        <v/>
      </c>
      <c r="EL397" s="145" t="str">
        <f>IFERROR(TRUNC(VLOOKUP($E397,'Container Panel'!$B$41:$Z$100,$D397,0)/(VLOOKUP(EL$276,UI!$A$12:$O$51,VLOOKUP(EL$277,$B$276:$C$278,2,0),0)/1000)),"")</f>
        <v/>
      </c>
      <c r="EM397" s="145" t="str">
        <f>IFERROR(TRUNC(VLOOKUP($E397,'Container Panel'!$B$41:$Z$100,$D397,0)/(VLOOKUP(EM$276,UI!$A$12:$O$51,VLOOKUP(EM$277,$B$276:$C$278,2,0),0)/1000)),"")</f>
        <v/>
      </c>
      <c r="EN397" s="145" t="str">
        <f>IFERROR(TRUNC(VLOOKUP($E397,'Container Panel'!$B$41:$Z$100,$D397,0)/(VLOOKUP(EN$276,UI!$A$12:$O$51,VLOOKUP(EN$277,$B$276:$C$278,2,0),0)/1000)),"")</f>
        <v/>
      </c>
      <c r="EO397" s="145" t="str">
        <f>IFERROR(TRUNC(VLOOKUP($E397,'Container Panel'!$B$41:$Z$100,$D397,0)/(VLOOKUP(EO$276,UI!$A$12:$O$51,VLOOKUP(EO$277,$B$276:$C$278,2,0),0)/1000)),"")</f>
        <v/>
      </c>
      <c r="EP397" s="145" t="str">
        <f>IFERROR(TRUNC(VLOOKUP($E397,'Container Panel'!$B$41:$Z$100,$D397,0)/(VLOOKUP(EP$276,UI!$A$12:$O$51,VLOOKUP(EP$277,$B$276:$C$278,2,0),0)/1000)),"")</f>
        <v/>
      </c>
      <c r="EQ397" s="145" t="str">
        <f>IFERROR(TRUNC(VLOOKUP($E397,'Container Panel'!$B$41:$Z$100,$D397,0)/(VLOOKUP(EQ$276,UI!$A$12:$O$51,VLOOKUP(EQ$277,$B$276:$C$278,2,0),0)/1000)),"")</f>
        <v/>
      </c>
      <c r="ER397" s="145" t="str">
        <f>IFERROR(TRUNC(VLOOKUP($E397,'Container Panel'!$B$41:$Z$100,$D397,0)/(VLOOKUP(ER$276,UI!$A$12:$O$51,VLOOKUP(ER$277,$B$276:$C$278,2,0),0)/1000)),"")</f>
        <v/>
      </c>
      <c r="ES397" s="145" t="str">
        <f>IFERROR(TRUNC(VLOOKUP($E397,'Container Panel'!$B$41:$Z$100,$D397,0)/(VLOOKUP(ES$276,UI!$A$12:$O$51,VLOOKUP(ES$277,$B$276:$C$278,2,0),0)/1000)),"")</f>
        <v/>
      </c>
      <c r="ET397" s="145" t="str">
        <f>IFERROR(TRUNC(VLOOKUP($E397,'Container Panel'!$B$41:$Z$100,$D397,0)/(VLOOKUP(ET$276,UI!$A$12:$O$51,VLOOKUP(ET$277,$B$276:$C$278,2,0),0)/1000)),"")</f>
        <v/>
      </c>
      <c r="EU397" s="145" t="str">
        <f>IFERROR(TRUNC(VLOOKUP($E397,'Container Panel'!$B$41:$Z$100,$D397,0)/(VLOOKUP(EU$276,UI!$A$12:$O$51,VLOOKUP(EU$277,$B$276:$C$278,2,0),0)/1000)),"")</f>
        <v/>
      </c>
      <c r="EV397" s="145" t="str">
        <f>IFERROR(TRUNC(VLOOKUP($E397,'Container Panel'!$B$41:$Z$100,$D397,0)/(VLOOKUP(EV$276,UI!$A$12:$O$51,VLOOKUP(EV$277,$B$276:$C$278,2,0),0)/1000)),"")</f>
        <v/>
      </c>
      <c r="EW397" s="145" t="str">
        <f>IFERROR(TRUNC(VLOOKUP($E397,'Container Panel'!$B$41:$Z$100,$D397,0)/(VLOOKUP(EW$276,UI!$A$12:$O$51,VLOOKUP(EW$277,$B$276:$C$278,2,0),0)/1000)),"")</f>
        <v/>
      </c>
      <c r="EX397" s="145" t="str">
        <f>IFERROR(TRUNC(VLOOKUP($E397,'Container Panel'!$B$41:$Z$100,$D397,0)/(VLOOKUP(EX$276,UI!$A$12:$O$51,VLOOKUP(EX$277,$B$276:$C$278,2,0),0)/1000)),"")</f>
        <v/>
      </c>
      <c r="EY397" s="145" t="str">
        <f>IFERROR(TRUNC(VLOOKUP($E397,'Container Panel'!$B$41:$Z$100,$D397,0)/(VLOOKUP(EY$276,UI!$A$12:$O$51,VLOOKUP(EY$277,$B$276:$C$278,2,0),0)/1000)),"")</f>
        <v/>
      </c>
      <c r="EZ397" s="145" t="str">
        <f>IFERROR(TRUNC(VLOOKUP($E397,'Container Panel'!$B$41:$Z$100,$D397,0)/(VLOOKUP(EZ$276,UI!$A$12:$O$51,VLOOKUP(EZ$277,$B$276:$C$278,2,0),0)/1000)),"")</f>
        <v/>
      </c>
      <c r="FA397" s="145" t="str">
        <f>IFERROR(TRUNC(VLOOKUP($E397,'Container Panel'!$B$41:$Z$100,$D397,0)/(VLOOKUP(FA$276,UI!$A$12:$O$51,VLOOKUP(FA$277,$B$276:$C$278,2,0),0)/1000)),"")</f>
        <v/>
      </c>
      <c r="FB397" s="145" t="str">
        <f>IFERROR(TRUNC(VLOOKUP($E397,'Container Panel'!$B$41:$Z$100,$D397,0)/(VLOOKUP(FB$276,UI!$A$12:$O$51,VLOOKUP(FB$277,$B$276:$C$278,2,0),0)/1000)),"")</f>
        <v/>
      </c>
      <c r="FC397" s="145" t="str">
        <f>IFERROR(TRUNC(VLOOKUP($E397,'Container Panel'!$B$41:$Z$100,$D397,0)/(VLOOKUP(FC$276,UI!$A$12:$O$51,VLOOKUP(FC$277,$B$276:$C$278,2,0),0)/1000)),"")</f>
        <v/>
      </c>
      <c r="FD397" s="145" t="str">
        <f>IFERROR(TRUNC(VLOOKUP($E397,'Container Panel'!$B$41:$Z$100,$D397,0)/(VLOOKUP(FD$276,UI!$A$12:$O$51,VLOOKUP(FD$277,$B$276:$C$278,2,0),0)/1000)),"")</f>
        <v/>
      </c>
      <c r="FE397" s="145" t="str">
        <f>IFERROR(TRUNC(VLOOKUP($E397,'Container Panel'!$B$41:$Z$100,$D397,0)/(VLOOKUP(FE$276,UI!$A$12:$O$51,VLOOKUP(FE$277,$B$276:$C$278,2,0),0)/1000)),"")</f>
        <v/>
      </c>
      <c r="FF397" s="145" t="str">
        <f>IFERROR(TRUNC(VLOOKUP($E397,'Container Panel'!$B$41:$Z$100,$D397,0)/(VLOOKUP(FF$276,UI!$A$12:$O$51,VLOOKUP(FF$277,$B$276:$C$278,2,0),0)/1000)),"")</f>
        <v/>
      </c>
      <c r="FG397" s="145" t="str">
        <f>IFERROR(TRUNC(VLOOKUP($E397,'Container Panel'!$B$41:$Z$100,$D397,0)/(VLOOKUP(FG$276,UI!$A$12:$O$51,VLOOKUP(FG$277,$B$276:$C$278,2,0),0)/1000)),"")</f>
        <v/>
      </c>
      <c r="FH397" s="145" t="str">
        <f>IFERROR(TRUNC(VLOOKUP($E397,'Container Panel'!$B$41:$Z$100,$D397,0)/(VLOOKUP(FH$276,UI!$A$12:$O$51,VLOOKUP(FH$277,$B$276:$C$278,2,0),0)/1000)),"")</f>
        <v/>
      </c>
      <c r="FI397" s="145" t="str">
        <f>IFERROR(TRUNC(VLOOKUP($E397,'Container Panel'!$B$41:$Z$100,$D397,0)/(VLOOKUP(FI$276,UI!$A$12:$O$51,VLOOKUP(FI$277,$B$276:$C$278,2,0),0)/1000)),"")</f>
        <v/>
      </c>
      <c r="FJ397" s="145" t="str">
        <f>IFERROR(TRUNC(VLOOKUP($E397,'Container Panel'!$B$41:$Z$100,$D397,0)/(VLOOKUP(FJ$276,UI!$A$12:$O$51,VLOOKUP(FJ$277,$B$276:$C$278,2,0),0)/1000)),"")</f>
        <v/>
      </c>
      <c r="FK397" s="145" t="str">
        <f>IFERROR(TRUNC(VLOOKUP($E397,'Container Panel'!$B$41:$Z$100,$D397,0)/(VLOOKUP(FK$276,UI!$A$12:$O$51,VLOOKUP(FK$277,$B$276:$C$278,2,0),0)/1000)),"")</f>
        <v/>
      </c>
      <c r="FL397" s="145" t="str">
        <f>IFERROR(TRUNC(VLOOKUP($E397,'Container Panel'!$B$41:$Z$100,$D397,0)/(VLOOKUP(FL$276,UI!$A$12:$O$51,VLOOKUP(FL$277,$B$276:$C$278,2,0),0)/1000)),"")</f>
        <v/>
      </c>
      <c r="FM397" s="145" t="str">
        <f>IFERROR(TRUNC(VLOOKUP($E397,'Container Panel'!$B$41:$Z$100,$D397,0)/(VLOOKUP(FM$276,UI!$A$12:$O$51,VLOOKUP(FM$277,$B$276:$C$278,2,0),0)/1000)),"")</f>
        <v/>
      </c>
      <c r="FN397" s="145" t="str">
        <f>IFERROR(TRUNC(VLOOKUP($E397,'Container Panel'!$B$41:$Z$100,$D397,0)/(VLOOKUP(FN$276,UI!$A$12:$O$51,VLOOKUP(FN$277,$B$276:$C$278,2,0),0)/1000)),"")</f>
        <v/>
      </c>
      <c r="FO397" s="145" t="str">
        <f>IFERROR(TRUNC(VLOOKUP($E397,'Container Panel'!$B$41:$Z$100,$D397,0)/(VLOOKUP(FO$276,UI!$A$12:$O$51,VLOOKUP(FO$277,$B$276:$C$278,2,0),0)/1000)),"")</f>
        <v/>
      </c>
      <c r="FP397" s="145" t="str">
        <f>IFERROR(TRUNC(VLOOKUP($E397,'Container Panel'!$B$41:$Z$100,$D397,0)/(VLOOKUP(FP$276,UI!$A$12:$O$51,VLOOKUP(FP$277,$B$276:$C$278,2,0),0)/1000)),"")</f>
        <v/>
      </c>
      <c r="FQ397" s="145" t="str">
        <f>IFERROR(TRUNC(VLOOKUP($E397,'Container Panel'!$B$41:$Z$100,$D397,0)/(VLOOKUP(FQ$276,UI!$A$12:$O$51,VLOOKUP(FQ$277,$B$276:$C$278,2,0),0)/1000)),"")</f>
        <v/>
      </c>
      <c r="FR397" s="145" t="str">
        <f>IFERROR(TRUNC(VLOOKUP($E397,'Container Panel'!$B$41:$Z$100,$D397,0)/(VLOOKUP(FR$276,UI!$A$12:$O$51,VLOOKUP(FR$277,$B$276:$C$278,2,0),0)/1000)),"")</f>
        <v/>
      </c>
      <c r="FS397" s="145" t="str">
        <f>IFERROR(TRUNC(VLOOKUP($E397,'Container Panel'!$B$41:$Z$100,$D397,0)/(VLOOKUP(FS$276,UI!$A$12:$O$51,VLOOKUP(FS$277,$B$276:$C$278,2,0),0)/1000)),"")</f>
        <v/>
      </c>
      <c r="FT397" s="145" t="str">
        <f>IFERROR(TRUNC(VLOOKUP($E397,'Container Panel'!$B$41:$Z$100,$D397,0)/(VLOOKUP(FT$276,UI!$A$12:$O$51,VLOOKUP(FT$277,$B$276:$C$278,2,0),0)/1000)),"")</f>
        <v/>
      </c>
      <c r="FU397" s="145" t="str">
        <f>IFERROR(TRUNC(VLOOKUP($E397,'Container Panel'!$B$41:$Z$100,$D397,0)/(VLOOKUP(FU$276,UI!$A$12:$O$51,VLOOKUP(FU$277,$B$276:$C$278,2,0),0)/1000)),"")</f>
        <v/>
      </c>
      <c r="FV397" s="145" t="str">
        <f>IFERROR(TRUNC(VLOOKUP($E397,'Container Panel'!$B$41:$Z$100,$D397,0)/(VLOOKUP(FV$276,UI!$A$12:$O$51,VLOOKUP(FV$277,$B$276:$C$278,2,0),0)/1000)),"")</f>
        <v/>
      </c>
      <c r="FW397" s="145" t="str">
        <f>IFERROR(TRUNC(VLOOKUP($E397,'Container Panel'!$B$41:$Z$100,$D397,0)/(VLOOKUP(FW$276,UI!$A$12:$O$51,VLOOKUP(FW$277,$B$276:$C$278,2,0),0)/1000)),"")</f>
        <v/>
      </c>
      <c r="FX397" s="145" t="str">
        <f>IFERROR(TRUNC(VLOOKUP($E397,'Container Panel'!$B$41:$Z$100,$D397,0)/(VLOOKUP(FX$276,UI!$A$12:$O$51,VLOOKUP(FX$277,$B$276:$C$278,2,0),0)/1000)),"")</f>
        <v/>
      </c>
      <c r="FY397" s="145" t="str">
        <f>IFERROR(TRUNC(VLOOKUP($E397,'Container Panel'!$B$41:$Z$100,$D397,0)/(VLOOKUP(FY$276,UI!$A$12:$O$51,VLOOKUP(FY$277,$B$276:$C$278,2,0),0)/1000)),"")</f>
        <v/>
      </c>
      <c r="FZ397" s="145" t="str">
        <f>IFERROR(TRUNC(VLOOKUP($E397,'Container Panel'!$B$41:$Z$100,$D397,0)/(VLOOKUP(FZ$276,UI!$A$12:$O$51,VLOOKUP(FZ$277,$B$276:$C$278,2,0),0)/1000)),"")</f>
        <v/>
      </c>
      <c r="GA397" s="145" t="str">
        <f>IFERROR(TRUNC(VLOOKUP($E397,'Container Panel'!$B$41:$Z$100,$D397,0)/(VLOOKUP(GA$276,UI!$A$12:$O$51,VLOOKUP(GA$277,$B$276:$C$278,2,0),0)/1000)),"")</f>
        <v/>
      </c>
      <c r="GB397" s="145" t="str">
        <f>IFERROR(TRUNC(VLOOKUP($E397,'Container Panel'!$B$41:$Z$100,$D397,0)/(VLOOKUP(GB$276,UI!$A$12:$O$51,VLOOKUP(GB$277,$B$276:$C$278,2,0),0)/1000)),"")</f>
        <v/>
      </c>
      <c r="GC397" s="145" t="str">
        <f>IFERROR(TRUNC(VLOOKUP($E397,'Container Panel'!$B$41:$Z$100,$D397,0)/(VLOOKUP(GC$276,UI!$A$12:$O$51,VLOOKUP(GC$277,$B$276:$C$278,2,0),0)/1000)),"")</f>
        <v/>
      </c>
      <c r="GD397" s="145" t="str">
        <f>IFERROR(TRUNC(VLOOKUP($E397,'Container Panel'!$B$41:$Z$100,$D397,0)/(VLOOKUP(GD$276,UI!$A$12:$O$51,VLOOKUP(GD$277,$B$276:$C$278,2,0),0)/1000)),"")</f>
        <v/>
      </c>
      <c r="GE397" s="145" t="str">
        <f>IFERROR(TRUNC(VLOOKUP($E397,'Container Panel'!$B$41:$Z$100,$D397,0)/(VLOOKUP(GE$276,UI!$A$12:$O$51,VLOOKUP(GE$277,$B$276:$C$278,2,0),0)/1000)),"")</f>
        <v/>
      </c>
      <c r="GF397" s="145" t="str">
        <f>IFERROR(TRUNC(VLOOKUP($E397,'Container Panel'!$B$41:$Z$100,$D397,0)/(VLOOKUP(GF$276,UI!$A$12:$O$51,VLOOKUP(GF$277,$B$276:$C$278,2,0),0)/1000)),"")</f>
        <v/>
      </c>
      <c r="GG397" s="145" t="str">
        <f>IFERROR(TRUNC(VLOOKUP($E397,'Container Panel'!$B$41:$Z$100,$D397,0)/(VLOOKUP(GG$276,UI!$A$12:$O$51,VLOOKUP(GG$277,$B$276:$C$278,2,0),0)/1000)),"")</f>
        <v/>
      </c>
      <c r="GH397" s="145" t="str">
        <f>IFERROR(TRUNC(VLOOKUP($E397,'Container Panel'!$B$41:$Z$100,$D397,0)/(VLOOKUP(GH$276,UI!$A$12:$O$51,VLOOKUP(GH$277,$B$276:$C$278,2,0),0)/1000)),"")</f>
        <v/>
      </c>
      <c r="GI397" s="145" t="str">
        <f>IFERROR(TRUNC(VLOOKUP($E397,'Container Panel'!$B$41:$Z$100,$D397,0)/(VLOOKUP(GI$276,UI!$A$12:$O$51,VLOOKUP(GI$277,$B$276:$C$278,2,0),0)/1000)),"")</f>
        <v/>
      </c>
      <c r="GJ397" s="145" t="str">
        <f>IFERROR(TRUNC(VLOOKUP($E397,'Container Panel'!$B$41:$Z$100,$D397,0)/(VLOOKUP(GJ$276,UI!$A$12:$O$51,VLOOKUP(GJ$277,$B$276:$C$278,2,0),0)/1000)),"")</f>
        <v/>
      </c>
      <c r="GK397" s="145" t="str">
        <f>IFERROR(TRUNC(VLOOKUP($E397,'Container Panel'!$B$41:$Z$100,$D397,0)/(VLOOKUP(GK$276,UI!$A$12:$O$51,VLOOKUP(GK$277,$B$276:$C$278,2,0),0)/1000)),"")</f>
        <v/>
      </c>
      <c r="GL397" s="145" t="str">
        <f>IFERROR(TRUNC(VLOOKUP($E397,'Container Panel'!$B$41:$Z$100,$D397,0)/(VLOOKUP(GL$276,UI!$A$12:$O$51,VLOOKUP(GL$277,$B$276:$C$278,2,0),0)/1000)),"")</f>
        <v/>
      </c>
      <c r="GM397" s="145" t="str">
        <f>IFERROR(TRUNC(VLOOKUP($E397,'Container Panel'!$B$41:$Z$100,$D397,0)/(VLOOKUP(GM$276,UI!$A$12:$O$51,VLOOKUP(GM$277,$B$276:$C$278,2,0),0)/1000)),"")</f>
        <v/>
      </c>
      <c r="GN397" s="145" t="str">
        <f>IFERROR(TRUNC(VLOOKUP($E397,'Container Panel'!$B$41:$Z$100,$D397,0)/(VLOOKUP(GN$276,UI!$A$12:$O$51,VLOOKUP(GN$277,$B$276:$C$278,2,0),0)/1000)),"")</f>
        <v/>
      </c>
      <c r="GO397" s="145" t="str">
        <f>IFERROR(TRUNC(VLOOKUP($E397,'Container Panel'!$B$41:$Z$100,$D397,0)/(VLOOKUP(GO$276,UI!$A$12:$O$51,VLOOKUP(GO$277,$B$276:$C$278,2,0),0)/1000)),"")</f>
        <v/>
      </c>
      <c r="GP397" s="145" t="str">
        <f>IFERROR(TRUNC(VLOOKUP($E397,'Container Panel'!$B$41:$Z$100,$D397,0)/(VLOOKUP(GP$276,UI!$A$12:$O$51,VLOOKUP(GP$277,$B$276:$C$278,2,0),0)/1000)),"")</f>
        <v/>
      </c>
      <c r="GQ397" s="145" t="str">
        <f>IFERROR(TRUNC(VLOOKUP($E397,'Container Panel'!$B$41:$Z$100,$D397,0)/(VLOOKUP(GQ$276,UI!$A$12:$O$51,VLOOKUP(GQ$277,$B$276:$C$278,2,0),0)/1000)),"")</f>
        <v/>
      </c>
      <c r="GR397" s="145" t="str">
        <f>IFERROR(TRUNC(VLOOKUP($E397,'Container Panel'!$B$41:$Z$100,$D397,0)/(VLOOKUP(GR$276,UI!$A$12:$O$51,VLOOKUP(GR$277,$B$276:$C$278,2,0),0)/1000)),"")</f>
        <v/>
      </c>
      <c r="GS397" s="145" t="str">
        <f>IFERROR(TRUNC(VLOOKUP($E397,'Container Panel'!$B$41:$Z$100,$D397,0)/(VLOOKUP(GS$276,UI!$A$12:$O$51,VLOOKUP(GS$277,$B$276:$C$278,2,0),0)/1000)),"")</f>
        <v/>
      </c>
      <c r="GT397" s="145" t="str">
        <f>IFERROR(TRUNC(VLOOKUP($E397,'Container Panel'!$B$41:$Z$100,$D397,0)/(VLOOKUP(GT$276,UI!$A$12:$O$51,VLOOKUP(GT$277,$B$276:$C$278,2,0),0)/1000)),"")</f>
        <v/>
      </c>
      <c r="GU397" s="145" t="str">
        <f>IFERROR(TRUNC(VLOOKUP($E397,'Container Panel'!$B$41:$Z$100,$D397,0)/(VLOOKUP(GU$276,UI!$A$12:$O$51,VLOOKUP(GU$277,$B$276:$C$278,2,0),0)/1000)),"")</f>
        <v/>
      </c>
      <c r="GV397" s="145" t="str">
        <f>IFERROR(TRUNC(VLOOKUP($E397,'Container Panel'!$B$41:$Z$100,$D397,0)/(VLOOKUP(GV$276,UI!$A$12:$O$51,VLOOKUP(GV$277,$B$276:$C$278,2,0),0)/1000)),"")</f>
        <v/>
      </c>
      <c r="GW397" s="145" t="str">
        <f>IFERROR(TRUNC(VLOOKUP($E397,'Container Panel'!$B$41:$Z$100,$D397,0)/(VLOOKUP(GW$276,UI!$A$12:$O$51,VLOOKUP(GW$277,$B$276:$C$278,2,0),0)/1000)),"")</f>
        <v/>
      </c>
      <c r="GX397" s="145" t="str">
        <f>IFERROR(TRUNC(VLOOKUP($E397,'Container Panel'!$B$41:$Z$100,$D397,0)/(VLOOKUP(GX$276,UI!$A$12:$O$51,VLOOKUP(GX$277,$B$276:$C$278,2,0),0)/1000)),"")</f>
        <v/>
      </c>
      <c r="GY397" s="145" t="str">
        <f>IFERROR(TRUNC(VLOOKUP($E397,'Container Panel'!$B$41:$Z$100,$D397,0)/(VLOOKUP(GY$276,UI!$A$12:$O$51,VLOOKUP(GY$277,$B$276:$C$278,2,0),0)/1000)),"")</f>
        <v/>
      </c>
      <c r="GZ397" s="145" t="str">
        <f>IFERROR(TRUNC(VLOOKUP($E397,'Container Panel'!$B$41:$Z$100,$D397,0)/(VLOOKUP(GZ$276,UI!$A$12:$O$51,VLOOKUP(GZ$277,$B$276:$C$278,2,0),0)/1000)),"")</f>
        <v/>
      </c>
      <c r="HA397" s="145" t="str">
        <f>IFERROR(TRUNC(VLOOKUP($E397,'Container Panel'!$B$41:$Z$100,$D397,0)/(VLOOKUP(HA$276,UI!$A$12:$O$51,VLOOKUP(HA$277,$B$276:$C$278,2,0),0)/1000)),"")</f>
        <v/>
      </c>
      <c r="HB397" s="145" t="str">
        <f>IFERROR(TRUNC(VLOOKUP($E397,'Container Panel'!$B$41:$Z$100,$D397,0)/(VLOOKUP(HB$276,UI!$A$12:$O$51,VLOOKUP(HB$277,$B$276:$C$278,2,0),0)/1000)),"")</f>
        <v/>
      </c>
      <c r="HC397" s="145" t="str">
        <f>IFERROR(TRUNC(VLOOKUP($E397,'Container Panel'!$B$41:$Z$100,$D397,0)/(VLOOKUP(HC$276,UI!$A$12:$O$51,VLOOKUP(HC$277,$B$276:$C$278,2,0),0)/1000)),"")</f>
        <v/>
      </c>
      <c r="HD397" s="145" t="str">
        <f>IFERROR(TRUNC(VLOOKUP($E397,'Container Panel'!$B$41:$Z$100,$D397,0)/(VLOOKUP(HD$276,UI!$A$12:$O$51,VLOOKUP(HD$277,$B$276:$C$278,2,0),0)/1000)),"")</f>
        <v/>
      </c>
      <c r="HE397" s="145" t="str">
        <f>IFERROR(TRUNC(VLOOKUP($E397,'Container Panel'!$B$41:$Z$100,$D397,0)/(VLOOKUP(HE$276,UI!$A$12:$O$51,VLOOKUP(HE$277,$B$276:$C$278,2,0),0)/1000)),"")</f>
        <v/>
      </c>
      <c r="HF397" s="145" t="str">
        <f>IFERROR(TRUNC(VLOOKUP($E397,'Container Panel'!$B$41:$Z$100,$D397,0)/(VLOOKUP(HF$276,UI!$A$12:$O$51,VLOOKUP(HF$277,$B$276:$C$278,2,0),0)/1000)),"")</f>
        <v/>
      </c>
      <c r="HG397" s="145" t="str">
        <f>IFERROR(TRUNC(VLOOKUP($E397,'Container Panel'!$B$41:$Z$100,$D397,0)/(VLOOKUP(HG$276,UI!$A$12:$O$51,VLOOKUP(HG$277,$B$276:$C$278,2,0),0)/1000)),"")</f>
        <v/>
      </c>
      <c r="HH397" s="145" t="str">
        <f>IFERROR(TRUNC(VLOOKUP($E397,'Container Panel'!$B$41:$Z$100,$D397,0)/(VLOOKUP(HH$276,UI!$A$12:$O$51,VLOOKUP(HH$277,$B$276:$C$278,2,0),0)/1000)),"")</f>
        <v/>
      </c>
      <c r="HI397" s="145" t="str">
        <f>IFERROR(TRUNC(VLOOKUP($E397,'Container Panel'!$B$41:$Z$100,$D397,0)/(VLOOKUP(HI$276,UI!$A$12:$O$51,VLOOKUP(HI$277,$B$276:$C$278,2,0),0)/1000)),"")</f>
        <v/>
      </c>
      <c r="HJ397" s="145" t="str">
        <f>IFERROR(TRUNC(VLOOKUP($E397,'Container Panel'!$B$41:$Z$100,$D397,0)/(VLOOKUP(HJ$276,UI!$A$12:$O$51,VLOOKUP(HJ$277,$B$276:$C$278,2,0),0)/1000)),"")</f>
        <v/>
      </c>
      <c r="HK397" s="145" t="str">
        <f>IFERROR(TRUNC(VLOOKUP($E397,'Container Panel'!$B$41:$Z$100,$D397,0)/(VLOOKUP(HK$276,UI!$A$12:$O$51,VLOOKUP(HK$277,$B$276:$C$278,2,0),0)/1000)),"")</f>
        <v/>
      </c>
      <c r="HL397" s="145" t="str">
        <f>IFERROR(TRUNC(VLOOKUP($E397,'Container Panel'!$B$41:$Z$100,$D397,0)/(VLOOKUP(HL$276,UI!$A$12:$O$51,VLOOKUP(HL$277,$B$276:$C$278,2,0),0)/1000)),"")</f>
        <v/>
      </c>
      <c r="HM397" s="145" t="str">
        <f>IFERROR(TRUNC(VLOOKUP($E397,'Container Panel'!$B$41:$Z$100,$D397,0)/(VLOOKUP(HM$276,UI!$A$12:$O$51,VLOOKUP(HM$277,$B$276:$C$278,2,0),0)/1000)),"")</f>
        <v/>
      </c>
      <c r="HN397" s="145" t="str">
        <f>IFERROR(TRUNC(VLOOKUP($E397,'Container Panel'!$B$41:$Z$100,$D397,0)/(VLOOKUP(HN$276,UI!$A$12:$O$51,VLOOKUP(HN$277,$B$276:$C$278,2,0),0)/1000)),"")</f>
        <v/>
      </c>
      <c r="HO397" s="145" t="str">
        <f>IFERROR(TRUNC(VLOOKUP($E397,'Container Panel'!$B$41:$Z$100,$D397,0)/(VLOOKUP(HO$276,UI!$A$12:$O$51,VLOOKUP(HO$277,$B$276:$C$278,2,0),0)/1000)),"")</f>
        <v/>
      </c>
      <c r="HP397" s="145" t="str">
        <f>IFERROR(TRUNC(VLOOKUP($E397,'Container Panel'!$B$41:$Z$100,$D397,0)/(VLOOKUP(HP$276,UI!$A$12:$O$51,VLOOKUP(HP$277,$B$276:$C$278,2,0),0)/1000)),"")</f>
        <v/>
      </c>
      <c r="HQ397" s="145" t="str">
        <f>IFERROR(TRUNC(VLOOKUP($E397,'Container Panel'!$B$41:$Z$100,$D397,0)/(VLOOKUP(HQ$276,UI!$A$12:$O$51,VLOOKUP(HQ$277,$B$276:$C$278,2,0),0)/1000)),"")</f>
        <v/>
      </c>
      <c r="HR397" s="145" t="str">
        <f>IFERROR(TRUNC(VLOOKUP($E397,'Container Panel'!$B$41:$Z$100,$D397,0)/(VLOOKUP(HR$276,UI!$A$12:$O$51,VLOOKUP(HR$277,$B$276:$C$278,2,0),0)/1000)),"")</f>
        <v/>
      </c>
      <c r="HS397" s="145" t="str">
        <f>IFERROR(TRUNC(VLOOKUP($E397,'Container Panel'!$B$41:$Z$100,$D397,0)/(VLOOKUP(HS$276,UI!$A$12:$O$51,VLOOKUP(HS$277,$B$276:$C$278,2,0),0)/1000)),"")</f>
        <v/>
      </c>
      <c r="HT397" s="145" t="str">
        <f>IFERROR(TRUNC(VLOOKUP($E397,'Container Panel'!$B$41:$Z$100,$D397,0)/(VLOOKUP(HT$276,UI!$A$12:$O$51,VLOOKUP(HT$277,$B$276:$C$278,2,0),0)/1000)),"")</f>
        <v/>
      </c>
      <c r="HU397" s="145" t="str">
        <f>IFERROR(TRUNC(VLOOKUP($E397,'Container Panel'!$B$41:$Z$100,$D397,0)/(VLOOKUP(HU$276,UI!$A$12:$O$51,VLOOKUP(HU$277,$B$276:$C$278,2,0),0)/1000)),"")</f>
        <v/>
      </c>
      <c r="HV397" s="145" t="str">
        <f>IFERROR(TRUNC(VLOOKUP($E397,'Container Panel'!$B$41:$Z$100,$D397,0)/(VLOOKUP(HV$276,UI!$A$12:$O$51,VLOOKUP(HV$277,$B$276:$C$278,2,0),0)/1000)),"")</f>
        <v/>
      </c>
      <c r="HW397" s="145" t="str">
        <f>IFERROR(TRUNC(VLOOKUP($E397,'Container Panel'!$B$41:$Z$100,$D397,0)/(VLOOKUP(HW$276,UI!$A$12:$O$51,VLOOKUP(HW$277,$B$276:$C$278,2,0),0)/1000)),"")</f>
        <v/>
      </c>
      <c r="HX397" s="145" t="str">
        <f>IFERROR(TRUNC(VLOOKUP($E397,'Container Panel'!$B$41:$Z$100,$D397,0)/(VLOOKUP(HX$276,UI!$A$12:$O$51,VLOOKUP(HX$277,$B$276:$C$278,2,0),0)/1000)),"")</f>
        <v/>
      </c>
      <c r="HY397" s="145" t="str">
        <f>IFERROR(TRUNC(VLOOKUP($E397,'Container Panel'!$B$41:$Z$100,$D397,0)/(VLOOKUP(HY$276,UI!$A$12:$O$51,VLOOKUP(HY$277,$B$276:$C$278,2,0),0)/1000)),"")</f>
        <v/>
      </c>
      <c r="HZ397" s="145" t="str">
        <f>IFERROR(TRUNC(VLOOKUP($E397,'Container Panel'!$B$41:$Z$100,$D397,0)/(VLOOKUP(HZ$276,UI!$A$12:$O$51,VLOOKUP(HZ$277,$B$276:$C$278,2,0),0)/1000)),"")</f>
        <v/>
      </c>
      <c r="IA397" s="145" t="str">
        <f>IFERROR(TRUNC(VLOOKUP($E397,'Container Panel'!$B$41:$Z$100,$D397,0)/(VLOOKUP(IA$276,UI!$A$12:$O$51,VLOOKUP(IA$277,$B$276:$C$278,2,0),0)/1000)),"")</f>
        <v/>
      </c>
      <c r="IB397" s="145" t="str">
        <f>IFERROR(TRUNC(VLOOKUP($E397,'Container Panel'!$B$41:$Z$100,$D397,0)/(VLOOKUP(IB$276,UI!$A$12:$O$51,VLOOKUP(IB$277,$B$276:$C$278,2,0),0)/1000)),"")</f>
        <v/>
      </c>
      <c r="IC397" s="145" t="str">
        <f>IFERROR(TRUNC(VLOOKUP($E397,'Container Panel'!$B$41:$Z$100,$D397,0)/(VLOOKUP(IC$276,UI!$A$12:$O$51,VLOOKUP(IC$277,$B$276:$C$278,2,0),0)/1000)),"")</f>
        <v/>
      </c>
      <c r="ID397" s="145" t="str">
        <f>IFERROR(TRUNC(VLOOKUP($E397,'Container Panel'!$B$41:$Z$100,$D397,0)/(VLOOKUP(ID$276,UI!$A$12:$O$51,VLOOKUP(ID$277,$B$276:$C$278,2,0),0)/1000)),"")</f>
        <v/>
      </c>
      <c r="IE397" s="145" t="str">
        <f>IFERROR(TRUNC(VLOOKUP($E397,'Container Panel'!$B$41:$Z$100,$D397,0)/(VLOOKUP(IE$276,UI!$A$12:$O$51,VLOOKUP(IE$277,$B$276:$C$278,2,0),0)/1000)),"")</f>
        <v/>
      </c>
      <c r="IF397" s="145" t="str">
        <f>IFERROR(TRUNC(VLOOKUP($E397,'Container Panel'!$B$41:$Z$100,$D397,0)/(VLOOKUP(IF$276,UI!$A$12:$O$51,VLOOKUP(IF$277,$B$276:$C$278,2,0),0)/1000)),"")</f>
        <v/>
      </c>
      <c r="IG397" s="145" t="str">
        <f>IFERROR(TRUNC(VLOOKUP($E397,'Container Panel'!$B$41:$Z$100,$D397,0)/(VLOOKUP(IG$276,UI!$A$12:$O$51,VLOOKUP(IG$277,$B$276:$C$278,2,0),0)/1000)),"")</f>
        <v/>
      </c>
      <c r="IH397" s="145" t="str">
        <f>IFERROR(TRUNC(VLOOKUP($E397,'Container Panel'!$B$41:$Z$100,$D397,0)/(VLOOKUP(IH$276,UI!$A$12:$O$51,VLOOKUP(IH$277,$B$276:$C$278,2,0),0)/1000)),"")</f>
        <v/>
      </c>
      <c r="II397" s="145" t="str">
        <f>IFERROR(TRUNC(VLOOKUP($E397,'Container Panel'!$B$41:$Z$100,$D397,0)/(VLOOKUP(II$276,UI!$A$12:$O$51,VLOOKUP(II$277,$B$276:$C$278,2,0),0)/1000)),"")</f>
        <v/>
      </c>
      <c r="IJ397" s="145" t="str">
        <f>IFERROR(TRUNC(VLOOKUP($E397,'Container Panel'!$B$41:$Z$100,$D397,0)/(VLOOKUP(IJ$276,UI!$A$12:$O$51,VLOOKUP(IJ$277,$B$276:$C$278,2,0),0)/1000)),"")</f>
        <v/>
      </c>
      <c r="IK397" s="145" t="str">
        <f>IFERROR(TRUNC(VLOOKUP($E397,'Container Panel'!$B$41:$Z$100,$D397,0)/(VLOOKUP(IK$276,UI!$A$12:$O$51,VLOOKUP(IK$277,$B$276:$C$278,2,0),0)/1000)),"")</f>
        <v/>
      </c>
      <c r="IL397" s="145" t="str">
        <f>IFERROR(TRUNC(VLOOKUP($E397,'Container Panel'!$B$41:$Z$100,$D397,0)/(VLOOKUP(IL$276,UI!$A$12:$O$51,VLOOKUP(IL$277,$B$276:$C$278,2,0),0)/1000)),"")</f>
        <v/>
      </c>
    </row>
    <row r="398" spans="2:246">
      <c r="B398" s="74">
        <v>118</v>
      </c>
      <c r="C398" s="74">
        <f t="shared" si="195"/>
        <v>40</v>
      </c>
      <c r="D398" s="163">
        <f>MOD(B398,3)+'Container Panel'!$Q$38</f>
        <v>17</v>
      </c>
      <c r="E398" s="143">
        <f t="shared" si="196"/>
        <v>0</v>
      </c>
      <c r="F398" s="144" t="s">
        <v>76</v>
      </c>
      <c r="G398" s="145" t="str">
        <f>IFERROR(TRUNC(VLOOKUP($E398,'Container Panel'!$B$41:$Z$100,$D398,0)/(VLOOKUP(G$276,UI!$A$12:$O$51,VLOOKUP(G$278,$B$276:$C$278,2,0),0)/1000)),"")</f>
        <v/>
      </c>
      <c r="H398" s="145" t="str">
        <f>IFERROR(TRUNC(VLOOKUP($E398,'Container Panel'!$B$41:$Z$100,$D398,0)/(VLOOKUP(H$276,UI!$A$12:$O$51,VLOOKUP(H$278,$B$276:$C$278,2,0),0)/1000)),"")</f>
        <v/>
      </c>
      <c r="I398" s="145" t="str">
        <f>IFERROR(TRUNC(VLOOKUP($E398,'Container Panel'!$B$41:$Z$100,$D398,0)/(VLOOKUP(I$276,UI!$A$12:$O$51,VLOOKUP(I$278,$B$276:$C$278,2,0),0)/1000)),"")</f>
        <v/>
      </c>
      <c r="J398" s="145" t="str">
        <f>IFERROR(TRUNC(VLOOKUP($E398,'Container Panel'!$B$41:$Z$100,$D398,0)/(VLOOKUP(J$276,UI!$A$12:$O$51,VLOOKUP(J$278,$B$276:$C$278,2,0),0)/1000)),"")</f>
        <v/>
      </c>
      <c r="K398" s="145" t="str">
        <f>IFERROR(TRUNC(VLOOKUP($E398,'Container Panel'!$B$41:$Z$100,$D398,0)/(VLOOKUP(K$276,UI!$A$12:$O$51,VLOOKUP(K$278,$B$276:$C$278,2,0),0)/1000)),"")</f>
        <v/>
      </c>
      <c r="L398" s="145" t="str">
        <f>IFERROR(TRUNC(VLOOKUP($E398,'Container Panel'!$B$41:$Z$100,$D398,0)/(VLOOKUP(L$276,UI!$A$12:$O$51,VLOOKUP(L$278,$B$276:$C$278,2,0),0)/1000)),"")</f>
        <v/>
      </c>
      <c r="M398" s="145" t="str">
        <f>IFERROR(TRUNC(VLOOKUP($E398,'Container Panel'!$B$41:$Z$100,$D398,0)/(VLOOKUP(M$276,UI!$A$12:$O$51,VLOOKUP(M$278,$B$276:$C$278,2,0),0)/1000)),"")</f>
        <v/>
      </c>
      <c r="N398" s="145" t="str">
        <f>IFERROR(TRUNC(VLOOKUP($E398,'Container Panel'!$B$41:$Z$100,$D398,0)/(VLOOKUP(N$276,UI!$A$12:$O$51,VLOOKUP(N$278,$B$276:$C$278,2,0),0)/1000)),"")</f>
        <v/>
      </c>
      <c r="O398" s="145" t="str">
        <f>IFERROR(TRUNC(VLOOKUP($E398,'Container Panel'!$B$41:$Z$100,$D398,0)/(VLOOKUP(O$276,UI!$A$12:$O$51,VLOOKUP(O$278,$B$276:$C$278,2,0),0)/1000)),"")</f>
        <v/>
      </c>
      <c r="P398" s="145" t="str">
        <f>IFERROR(TRUNC(VLOOKUP($E398,'Container Panel'!$B$41:$Z$100,$D398,0)/(VLOOKUP(P$276,UI!$A$12:$O$51,VLOOKUP(P$278,$B$276:$C$278,2,0),0)/1000)),"")</f>
        <v/>
      </c>
      <c r="Q398" s="145" t="str">
        <f>IFERROR(TRUNC(VLOOKUP($E398,'Container Panel'!$B$41:$Z$100,$D398,0)/(VLOOKUP(Q$276,UI!$A$12:$O$51,VLOOKUP(Q$278,$B$276:$C$278,2,0),0)/1000)),"")</f>
        <v/>
      </c>
      <c r="R398" s="145" t="str">
        <f>IFERROR(TRUNC(VLOOKUP($E398,'Container Panel'!$B$41:$Z$100,$D398,0)/(VLOOKUP(R$276,UI!$A$12:$O$51,VLOOKUP(R$278,$B$276:$C$278,2,0),0)/1000)),"")</f>
        <v/>
      </c>
      <c r="S398" s="145" t="str">
        <f>IFERROR(TRUNC(VLOOKUP($E398,'Container Panel'!$B$41:$Z$100,$D398,0)/(VLOOKUP(S$276,UI!$A$12:$O$51,VLOOKUP(S$278,$B$276:$C$278,2,0),0)/1000)),"")</f>
        <v/>
      </c>
      <c r="T398" s="145" t="str">
        <f>IFERROR(TRUNC(VLOOKUP($E398,'Container Panel'!$B$41:$Z$100,$D398,0)/(VLOOKUP(T$276,UI!$A$12:$O$51,VLOOKUP(T$278,$B$276:$C$278,2,0),0)/1000)),"")</f>
        <v/>
      </c>
      <c r="U398" s="145" t="str">
        <f>IFERROR(TRUNC(VLOOKUP($E398,'Container Panel'!$B$41:$Z$100,$D398,0)/(VLOOKUP(U$276,UI!$A$12:$O$51,VLOOKUP(U$278,$B$276:$C$278,2,0),0)/1000)),"")</f>
        <v/>
      </c>
      <c r="V398" s="145" t="str">
        <f>IFERROR(TRUNC(VLOOKUP($E398,'Container Panel'!$B$41:$Z$100,$D398,0)/(VLOOKUP(V$276,UI!$A$12:$O$51,VLOOKUP(V$278,$B$276:$C$278,2,0),0)/1000)),"")</f>
        <v/>
      </c>
      <c r="W398" s="145" t="str">
        <f>IFERROR(TRUNC(VLOOKUP($E398,'Container Panel'!$B$41:$Z$100,$D398,0)/(VLOOKUP(W$276,UI!$A$12:$O$51,VLOOKUP(W$278,$B$276:$C$278,2,0),0)/1000)),"")</f>
        <v/>
      </c>
      <c r="X398" s="145" t="str">
        <f>IFERROR(TRUNC(VLOOKUP($E398,'Container Panel'!$B$41:$Z$100,$D398,0)/(VLOOKUP(X$276,UI!$A$12:$O$51,VLOOKUP(X$278,$B$276:$C$278,2,0),0)/1000)),"")</f>
        <v/>
      </c>
      <c r="Y398" s="145" t="str">
        <f>IFERROR(TRUNC(VLOOKUP($E398,'Container Panel'!$B$41:$Z$100,$D398,0)/(VLOOKUP(Y$276,UI!$A$12:$O$51,VLOOKUP(Y$278,$B$276:$C$278,2,0),0)/1000)),"")</f>
        <v/>
      </c>
      <c r="Z398" s="145" t="str">
        <f>IFERROR(TRUNC(VLOOKUP($E398,'Container Panel'!$B$41:$Z$100,$D398,0)/(VLOOKUP(Z$276,UI!$A$12:$O$51,VLOOKUP(Z$278,$B$276:$C$278,2,0),0)/1000)),"")</f>
        <v/>
      </c>
      <c r="AA398" s="145" t="str">
        <f>IFERROR(TRUNC(VLOOKUP($E398,'Container Panel'!$B$41:$Z$100,$D398,0)/(VLOOKUP(AA$276,UI!$A$12:$O$51,VLOOKUP(AA$278,$B$276:$C$278,2,0),0)/1000)),"")</f>
        <v/>
      </c>
      <c r="AB398" s="145" t="str">
        <f>IFERROR(TRUNC(VLOOKUP($E398,'Container Panel'!$B$41:$Z$100,$D398,0)/(VLOOKUP(AB$276,UI!$A$12:$O$51,VLOOKUP(AB$278,$B$276:$C$278,2,0),0)/1000)),"")</f>
        <v/>
      </c>
      <c r="AC398" s="145" t="str">
        <f>IFERROR(TRUNC(VLOOKUP($E398,'Container Panel'!$B$41:$Z$100,$D398,0)/(VLOOKUP(AC$276,UI!$A$12:$O$51,VLOOKUP(AC$278,$B$276:$C$278,2,0),0)/1000)),"")</f>
        <v/>
      </c>
      <c r="AD398" s="145" t="str">
        <f>IFERROR(TRUNC(VLOOKUP($E398,'Container Panel'!$B$41:$Z$100,$D398,0)/(VLOOKUP(AD$276,UI!$A$12:$O$51,VLOOKUP(AD$278,$B$276:$C$278,2,0),0)/1000)),"")</f>
        <v/>
      </c>
      <c r="AE398" s="145" t="str">
        <f>IFERROR(TRUNC(VLOOKUP($E398,'Container Panel'!$B$41:$Z$100,$D398,0)/(VLOOKUP(AE$276,UI!$A$12:$O$51,VLOOKUP(AE$278,$B$276:$C$278,2,0),0)/1000)),"")</f>
        <v/>
      </c>
      <c r="AF398" s="145" t="str">
        <f>IFERROR(TRUNC(VLOOKUP($E398,'Container Panel'!$B$41:$Z$100,$D398,0)/(VLOOKUP(AF$276,UI!$A$12:$O$51,VLOOKUP(AF$278,$B$276:$C$278,2,0),0)/1000)),"")</f>
        <v/>
      </c>
      <c r="AG398" s="145" t="str">
        <f>IFERROR(TRUNC(VLOOKUP($E398,'Container Panel'!$B$41:$Z$100,$D398,0)/(VLOOKUP(AG$276,UI!$A$12:$O$51,VLOOKUP(AG$278,$B$276:$C$278,2,0),0)/1000)),"")</f>
        <v/>
      </c>
      <c r="AH398" s="145" t="str">
        <f>IFERROR(TRUNC(VLOOKUP($E398,'Container Panel'!$B$41:$Z$100,$D398,0)/(VLOOKUP(AH$276,UI!$A$12:$O$51,VLOOKUP(AH$278,$B$276:$C$278,2,0),0)/1000)),"")</f>
        <v/>
      </c>
      <c r="AI398" s="145" t="str">
        <f>IFERROR(TRUNC(VLOOKUP($E398,'Container Panel'!$B$41:$Z$100,$D398,0)/(VLOOKUP(AI$276,UI!$A$12:$O$51,VLOOKUP(AI$278,$B$276:$C$278,2,0),0)/1000)),"")</f>
        <v/>
      </c>
      <c r="AJ398" s="145" t="str">
        <f>IFERROR(TRUNC(VLOOKUP($E398,'Container Panel'!$B$41:$Z$100,$D398,0)/(VLOOKUP(AJ$276,UI!$A$12:$O$51,VLOOKUP(AJ$278,$B$276:$C$278,2,0),0)/1000)),"")</f>
        <v/>
      </c>
      <c r="AK398" s="145" t="str">
        <f>IFERROR(TRUNC(VLOOKUP($E398,'Container Panel'!$B$41:$Z$100,$D398,0)/(VLOOKUP(AK$276,UI!$A$12:$O$51,VLOOKUP(AK$278,$B$276:$C$278,2,0),0)/1000)),"")</f>
        <v/>
      </c>
      <c r="AL398" s="145" t="str">
        <f>IFERROR(TRUNC(VLOOKUP($E398,'Container Panel'!$B$41:$Z$100,$D398,0)/(VLOOKUP(AL$276,UI!$A$12:$O$51,VLOOKUP(AL$278,$B$276:$C$278,2,0),0)/1000)),"")</f>
        <v/>
      </c>
      <c r="AM398" s="145" t="str">
        <f>IFERROR(TRUNC(VLOOKUP($E398,'Container Panel'!$B$41:$Z$100,$D398,0)/(VLOOKUP(AM$276,UI!$A$12:$O$51,VLOOKUP(AM$278,$B$276:$C$278,2,0),0)/1000)),"")</f>
        <v/>
      </c>
      <c r="AN398" s="145" t="str">
        <f>IFERROR(TRUNC(VLOOKUP($E398,'Container Panel'!$B$41:$Z$100,$D398,0)/(VLOOKUP(AN$276,UI!$A$12:$O$51,VLOOKUP(AN$278,$B$276:$C$278,2,0),0)/1000)),"")</f>
        <v/>
      </c>
      <c r="AO398" s="145" t="str">
        <f>IFERROR(TRUNC(VLOOKUP($E398,'Container Panel'!$B$41:$Z$100,$D398,0)/(VLOOKUP(AO$276,UI!$A$12:$O$51,VLOOKUP(AO$278,$B$276:$C$278,2,0),0)/1000)),"")</f>
        <v/>
      </c>
      <c r="AP398" s="145" t="str">
        <f>IFERROR(TRUNC(VLOOKUP($E398,'Container Panel'!$B$41:$Z$100,$D398,0)/(VLOOKUP(AP$276,UI!$A$12:$O$51,VLOOKUP(AP$278,$B$276:$C$278,2,0),0)/1000)),"")</f>
        <v/>
      </c>
      <c r="AQ398" s="145" t="str">
        <f>IFERROR(TRUNC(VLOOKUP($E398,'Container Panel'!$B$41:$Z$100,$D398,0)/(VLOOKUP(AQ$276,UI!$A$12:$O$51,VLOOKUP(AQ$278,$B$276:$C$278,2,0),0)/1000)),"")</f>
        <v/>
      </c>
      <c r="AR398" s="145" t="str">
        <f>IFERROR(TRUNC(VLOOKUP($E398,'Container Panel'!$B$41:$Z$100,$D398,0)/(VLOOKUP(AR$276,UI!$A$12:$O$51,VLOOKUP(AR$278,$B$276:$C$278,2,0),0)/1000)),"")</f>
        <v/>
      </c>
      <c r="AS398" s="145" t="str">
        <f>IFERROR(TRUNC(VLOOKUP($E398,'Container Panel'!$B$41:$Z$100,$D398,0)/(VLOOKUP(AS$276,UI!$A$12:$O$51,VLOOKUP(AS$278,$B$276:$C$278,2,0),0)/1000)),"")</f>
        <v/>
      </c>
      <c r="AT398" s="145" t="str">
        <f>IFERROR(TRUNC(VLOOKUP($E398,'Container Panel'!$B$41:$Z$100,$D398,0)/(VLOOKUP(AT$276,UI!$A$12:$O$51,VLOOKUP(AT$278,$B$276:$C$278,2,0),0)/1000)),"")</f>
        <v/>
      </c>
      <c r="AU398" s="145" t="str">
        <f>IFERROR(TRUNC(VLOOKUP($E398,'Container Panel'!$B$41:$Z$100,$D398,0)/(VLOOKUP(AU$276,UI!$A$12:$O$51,VLOOKUP(AU$278,$B$276:$C$278,2,0),0)/1000)),"")</f>
        <v/>
      </c>
      <c r="AV398" s="145" t="str">
        <f>IFERROR(TRUNC(VLOOKUP($E398,'Container Panel'!$B$41:$Z$100,$D398,0)/(VLOOKUP(AV$276,UI!$A$12:$O$51,VLOOKUP(AV$278,$B$276:$C$278,2,0),0)/1000)),"")</f>
        <v/>
      </c>
      <c r="AW398" s="145" t="str">
        <f>IFERROR(TRUNC(VLOOKUP($E398,'Container Panel'!$B$41:$Z$100,$D398,0)/(VLOOKUP(AW$276,UI!$A$12:$O$51,VLOOKUP(AW$278,$B$276:$C$278,2,0),0)/1000)),"")</f>
        <v/>
      </c>
      <c r="AX398" s="145" t="str">
        <f>IFERROR(TRUNC(VLOOKUP($E398,'Container Panel'!$B$41:$Z$100,$D398,0)/(VLOOKUP(AX$276,UI!$A$12:$O$51,VLOOKUP(AX$278,$B$276:$C$278,2,0),0)/1000)),"")</f>
        <v/>
      </c>
      <c r="AY398" s="145" t="str">
        <f>IFERROR(TRUNC(VLOOKUP($E398,'Container Panel'!$B$41:$Z$100,$D398,0)/(VLOOKUP(AY$276,UI!$A$12:$O$51,VLOOKUP(AY$278,$B$276:$C$278,2,0),0)/1000)),"")</f>
        <v/>
      </c>
      <c r="AZ398" s="145" t="str">
        <f>IFERROR(TRUNC(VLOOKUP($E398,'Container Panel'!$B$41:$Z$100,$D398,0)/(VLOOKUP(AZ$276,UI!$A$12:$O$51,VLOOKUP(AZ$278,$B$276:$C$278,2,0),0)/1000)),"")</f>
        <v/>
      </c>
      <c r="BA398" s="145" t="str">
        <f>IFERROR(TRUNC(VLOOKUP($E398,'Container Panel'!$B$41:$Z$100,$D398,0)/(VLOOKUP(BA$276,UI!$A$12:$O$51,VLOOKUP(BA$278,$B$276:$C$278,2,0),0)/1000)),"")</f>
        <v/>
      </c>
      <c r="BB398" s="145" t="str">
        <f>IFERROR(TRUNC(VLOOKUP($E398,'Container Panel'!$B$41:$Z$100,$D398,0)/(VLOOKUP(BB$276,UI!$A$12:$O$51,VLOOKUP(BB$278,$B$276:$C$278,2,0),0)/1000)),"")</f>
        <v/>
      </c>
      <c r="BC398" s="145" t="str">
        <f>IFERROR(TRUNC(VLOOKUP($E398,'Container Panel'!$B$41:$Z$100,$D398,0)/(VLOOKUP(BC$276,UI!$A$12:$O$51,VLOOKUP(BC$278,$B$276:$C$278,2,0),0)/1000)),"")</f>
        <v/>
      </c>
      <c r="BD398" s="145" t="str">
        <f>IFERROR(TRUNC(VLOOKUP($E398,'Container Panel'!$B$41:$Z$100,$D398,0)/(VLOOKUP(BD$276,UI!$A$12:$O$51,VLOOKUP(BD$278,$B$276:$C$278,2,0),0)/1000)),"")</f>
        <v/>
      </c>
      <c r="BE398" s="145" t="str">
        <f>IFERROR(TRUNC(VLOOKUP($E398,'Container Panel'!$B$41:$Z$100,$D398,0)/(VLOOKUP(BE$276,UI!$A$12:$O$51,VLOOKUP(BE$278,$B$276:$C$278,2,0),0)/1000)),"")</f>
        <v/>
      </c>
      <c r="BF398" s="145" t="str">
        <f>IFERROR(TRUNC(VLOOKUP($E398,'Container Panel'!$B$41:$Z$100,$D398,0)/(VLOOKUP(BF$276,UI!$A$12:$O$51,VLOOKUP(BF$278,$B$276:$C$278,2,0),0)/1000)),"")</f>
        <v/>
      </c>
      <c r="BG398" s="145" t="str">
        <f>IFERROR(TRUNC(VLOOKUP($E398,'Container Panel'!$B$41:$Z$100,$D398,0)/(VLOOKUP(BG$276,UI!$A$12:$O$51,VLOOKUP(BG$278,$B$276:$C$278,2,0),0)/1000)),"")</f>
        <v/>
      </c>
      <c r="BH398" s="145" t="str">
        <f>IFERROR(TRUNC(VLOOKUP($E398,'Container Panel'!$B$41:$Z$100,$D398,0)/(VLOOKUP(BH$276,UI!$A$12:$O$51,VLOOKUP(BH$278,$B$276:$C$278,2,0),0)/1000)),"")</f>
        <v/>
      </c>
      <c r="BI398" s="145" t="str">
        <f>IFERROR(TRUNC(VLOOKUP($E398,'Container Panel'!$B$41:$Z$100,$D398,0)/(VLOOKUP(BI$276,UI!$A$12:$O$51,VLOOKUP(BI$278,$B$276:$C$278,2,0),0)/1000)),"")</f>
        <v/>
      </c>
      <c r="BJ398" s="145" t="str">
        <f>IFERROR(TRUNC(VLOOKUP($E398,'Container Panel'!$B$41:$Z$100,$D398,0)/(VLOOKUP(BJ$276,UI!$A$12:$O$51,VLOOKUP(BJ$278,$B$276:$C$278,2,0),0)/1000)),"")</f>
        <v/>
      </c>
      <c r="BK398" s="145" t="str">
        <f>IFERROR(TRUNC(VLOOKUP($E398,'Container Panel'!$B$41:$Z$100,$D398,0)/(VLOOKUP(BK$276,UI!$A$12:$O$51,VLOOKUP(BK$278,$B$276:$C$278,2,0),0)/1000)),"")</f>
        <v/>
      </c>
      <c r="BL398" s="145" t="str">
        <f>IFERROR(TRUNC(VLOOKUP($E398,'Container Panel'!$B$41:$Z$100,$D398,0)/(VLOOKUP(BL$276,UI!$A$12:$O$51,VLOOKUP(BL$278,$B$276:$C$278,2,0),0)/1000)),"")</f>
        <v/>
      </c>
      <c r="BM398" s="145" t="str">
        <f>IFERROR(TRUNC(VLOOKUP($E398,'Container Panel'!$B$41:$Z$100,$D398,0)/(VLOOKUP(BM$276,UI!$A$12:$O$51,VLOOKUP(BM$278,$B$276:$C$278,2,0),0)/1000)),"")</f>
        <v/>
      </c>
      <c r="BN398" s="145" t="str">
        <f>IFERROR(TRUNC(VLOOKUP($E398,'Container Panel'!$B$41:$Z$100,$D398,0)/(VLOOKUP(BN$276,UI!$A$12:$O$51,VLOOKUP(BN$278,$B$276:$C$278,2,0),0)/1000)),"")</f>
        <v/>
      </c>
      <c r="BO398" s="145" t="str">
        <f>IFERROR(TRUNC(VLOOKUP($E398,'Container Panel'!$B$41:$Z$100,$D398,0)/(VLOOKUP(BO$276,UI!$A$12:$O$51,VLOOKUP(BO$278,$B$276:$C$278,2,0),0)/1000)),"")</f>
        <v/>
      </c>
      <c r="BP398" s="145" t="str">
        <f>IFERROR(TRUNC(VLOOKUP($E398,'Container Panel'!$B$41:$Z$100,$D398,0)/(VLOOKUP(BP$276,UI!$A$12:$O$51,VLOOKUP(BP$278,$B$276:$C$278,2,0),0)/1000)),"")</f>
        <v/>
      </c>
      <c r="BQ398" s="145" t="str">
        <f>IFERROR(TRUNC(VLOOKUP($E398,'Container Panel'!$B$41:$Z$100,$D398,0)/(VLOOKUP(BQ$276,UI!$A$12:$O$51,VLOOKUP(BQ$278,$B$276:$C$278,2,0),0)/1000)),"")</f>
        <v/>
      </c>
      <c r="BR398" s="145" t="str">
        <f>IFERROR(TRUNC(VLOOKUP($E398,'Container Panel'!$B$41:$Z$100,$D398,0)/(VLOOKUP(BR$276,UI!$A$12:$O$51,VLOOKUP(BR$278,$B$276:$C$278,2,0),0)/1000)),"")</f>
        <v/>
      </c>
      <c r="BS398" s="145" t="str">
        <f>IFERROR(TRUNC(VLOOKUP($E398,'Container Panel'!$B$41:$Z$100,$D398,0)/(VLOOKUP(BS$276,UI!$A$12:$O$51,VLOOKUP(BS$278,$B$276:$C$278,2,0),0)/1000)),"")</f>
        <v/>
      </c>
      <c r="BT398" s="145" t="str">
        <f>IFERROR(TRUNC(VLOOKUP($E398,'Container Panel'!$B$41:$Z$100,$D398,0)/(VLOOKUP(BT$276,UI!$A$12:$O$51,VLOOKUP(BT$278,$B$276:$C$278,2,0),0)/1000)),"")</f>
        <v/>
      </c>
      <c r="BU398" s="145" t="str">
        <f>IFERROR(TRUNC(VLOOKUP($E398,'Container Panel'!$B$41:$Z$100,$D398,0)/(VLOOKUP(BU$276,UI!$A$12:$O$51,VLOOKUP(BU$278,$B$276:$C$278,2,0),0)/1000)),"")</f>
        <v/>
      </c>
      <c r="BV398" s="145" t="str">
        <f>IFERROR(TRUNC(VLOOKUP($E398,'Container Panel'!$B$41:$Z$100,$D398,0)/(VLOOKUP(BV$276,UI!$A$12:$O$51,VLOOKUP(BV$278,$B$276:$C$278,2,0),0)/1000)),"")</f>
        <v/>
      </c>
      <c r="BW398" s="145" t="str">
        <f>IFERROR(TRUNC(VLOOKUP($E398,'Container Panel'!$B$41:$Z$100,$D398,0)/(VLOOKUP(BW$276,UI!$A$12:$O$51,VLOOKUP(BW$278,$B$276:$C$278,2,0),0)/1000)),"")</f>
        <v/>
      </c>
      <c r="BX398" s="145" t="str">
        <f>IFERROR(TRUNC(VLOOKUP($E398,'Container Panel'!$B$41:$Z$100,$D398,0)/(VLOOKUP(BX$276,UI!$A$12:$O$51,VLOOKUP(BX$278,$B$276:$C$278,2,0),0)/1000)),"")</f>
        <v/>
      </c>
      <c r="BY398" s="145" t="str">
        <f>IFERROR(TRUNC(VLOOKUP($E398,'Container Panel'!$B$41:$Z$100,$D398,0)/(VLOOKUP(BY$276,UI!$A$12:$O$51,VLOOKUP(BY$278,$B$276:$C$278,2,0),0)/1000)),"")</f>
        <v/>
      </c>
      <c r="BZ398" s="145" t="str">
        <f>IFERROR(TRUNC(VLOOKUP($E398,'Container Panel'!$B$41:$Z$100,$D398,0)/(VLOOKUP(BZ$276,UI!$A$12:$O$51,VLOOKUP(BZ$278,$B$276:$C$278,2,0),0)/1000)),"")</f>
        <v/>
      </c>
      <c r="CA398" s="145" t="str">
        <f>IFERROR(TRUNC(VLOOKUP($E398,'Container Panel'!$B$41:$Z$100,$D398,0)/(VLOOKUP(CA$276,UI!$A$12:$O$51,VLOOKUP(CA$278,$B$276:$C$278,2,0),0)/1000)),"")</f>
        <v/>
      </c>
      <c r="CB398" s="145" t="str">
        <f>IFERROR(TRUNC(VLOOKUP($E398,'Container Panel'!$B$41:$Z$100,$D398,0)/(VLOOKUP(CB$276,UI!$A$12:$O$51,VLOOKUP(CB$278,$B$276:$C$278,2,0),0)/1000)),"")</f>
        <v/>
      </c>
      <c r="CC398" s="145" t="str">
        <f>IFERROR(TRUNC(VLOOKUP($E398,'Container Panel'!$B$41:$Z$100,$D398,0)/(VLOOKUP(CC$276,UI!$A$12:$O$51,VLOOKUP(CC$278,$B$276:$C$278,2,0),0)/1000)),"")</f>
        <v/>
      </c>
      <c r="CD398" s="145" t="str">
        <f>IFERROR(TRUNC(VLOOKUP($E398,'Container Panel'!$B$41:$Z$100,$D398,0)/(VLOOKUP(CD$276,UI!$A$12:$O$51,VLOOKUP(CD$278,$B$276:$C$278,2,0),0)/1000)),"")</f>
        <v/>
      </c>
      <c r="CE398" s="145" t="str">
        <f>IFERROR(TRUNC(VLOOKUP($E398,'Container Panel'!$B$41:$Z$100,$D398,0)/(VLOOKUP(CE$276,UI!$A$12:$O$51,VLOOKUP(CE$278,$B$276:$C$278,2,0),0)/1000)),"")</f>
        <v/>
      </c>
      <c r="CF398" s="145" t="str">
        <f>IFERROR(TRUNC(VLOOKUP($E398,'Container Panel'!$B$41:$Z$100,$D398,0)/(VLOOKUP(CF$276,UI!$A$12:$O$51,VLOOKUP(CF$278,$B$276:$C$278,2,0),0)/1000)),"")</f>
        <v/>
      </c>
      <c r="CG398" s="145" t="str">
        <f>IFERROR(TRUNC(VLOOKUP($E398,'Container Panel'!$B$41:$Z$100,$D398,0)/(VLOOKUP(CG$276,UI!$A$12:$O$51,VLOOKUP(CG$278,$B$276:$C$278,2,0),0)/1000)),"")</f>
        <v/>
      </c>
      <c r="CH398" s="145" t="str">
        <f>IFERROR(TRUNC(VLOOKUP($E398,'Container Panel'!$B$41:$Z$100,$D398,0)/(VLOOKUP(CH$276,UI!$A$12:$O$51,VLOOKUP(CH$278,$B$276:$C$278,2,0),0)/1000)),"")</f>
        <v/>
      </c>
      <c r="CI398" s="145" t="str">
        <f>IFERROR(TRUNC(VLOOKUP($E398,'Container Panel'!$B$41:$Z$100,$D398,0)/(VLOOKUP(CI$276,UI!$A$12:$O$51,VLOOKUP(CI$278,$B$276:$C$278,2,0),0)/1000)),"")</f>
        <v/>
      </c>
      <c r="CJ398" s="145" t="str">
        <f>IFERROR(TRUNC(VLOOKUP($E398,'Container Panel'!$B$41:$Z$100,$D398,0)/(VLOOKUP(CJ$276,UI!$A$12:$O$51,VLOOKUP(CJ$278,$B$276:$C$278,2,0),0)/1000)),"")</f>
        <v/>
      </c>
      <c r="CK398" s="145" t="str">
        <f>IFERROR(TRUNC(VLOOKUP($E398,'Container Panel'!$B$41:$Z$100,$D398,0)/(VLOOKUP(CK$276,UI!$A$12:$O$51,VLOOKUP(CK$278,$B$276:$C$278,2,0),0)/1000)),"")</f>
        <v/>
      </c>
      <c r="CL398" s="145" t="str">
        <f>IFERROR(TRUNC(VLOOKUP($E398,'Container Panel'!$B$41:$Z$100,$D398,0)/(VLOOKUP(CL$276,UI!$A$12:$O$51,VLOOKUP(CL$278,$B$276:$C$278,2,0),0)/1000)),"")</f>
        <v/>
      </c>
      <c r="CM398" s="145" t="str">
        <f>IFERROR(TRUNC(VLOOKUP($E398,'Container Panel'!$B$41:$Z$100,$D398,0)/(VLOOKUP(CM$276,UI!$A$12:$O$51,VLOOKUP(CM$278,$B$276:$C$278,2,0),0)/1000)),"")</f>
        <v/>
      </c>
      <c r="CN398" s="145" t="str">
        <f>IFERROR(TRUNC(VLOOKUP($E398,'Container Panel'!$B$41:$Z$100,$D398,0)/(VLOOKUP(CN$276,UI!$A$12:$O$51,VLOOKUP(CN$278,$B$276:$C$278,2,0),0)/1000)),"")</f>
        <v/>
      </c>
      <c r="CO398" s="145" t="str">
        <f>IFERROR(TRUNC(VLOOKUP($E398,'Container Panel'!$B$41:$Z$100,$D398,0)/(VLOOKUP(CO$276,UI!$A$12:$O$51,VLOOKUP(CO$278,$B$276:$C$278,2,0),0)/1000)),"")</f>
        <v/>
      </c>
      <c r="CP398" s="145" t="str">
        <f>IFERROR(TRUNC(VLOOKUP($E398,'Container Panel'!$B$41:$Z$100,$D398,0)/(VLOOKUP(CP$276,UI!$A$12:$O$51,VLOOKUP(CP$278,$B$276:$C$278,2,0),0)/1000)),"")</f>
        <v/>
      </c>
      <c r="CQ398" s="145" t="str">
        <f>IFERROR(TRUNC(VLOOKUP($E398,'Container Panel'!$B$41:$Z$100,$D398,0)/(VLOOKUP(CQ$276,UI!$A$12:$O$51,VLOOKUP(CQ$278,$B$276:$C$278,2,0),0)/1000)),"")</f>
        <v/>
      </c>
      <c r="CR398" s="145" t="str">
        <f>IFERROR(TRUNC(VLOOKUP($E398,'Container Panel'!$B$41:$Z$100,$D398,0)/(VLOOKUP(CR$276,UI!$A$12:$O$51,VLOOKUP(CR$278,$B$276:$C$278,2,0),0)/1000)),"")</f>
        <v/>
      </c>
      <c r="CS398" s="145" t="str">
        <f>IFERROR(TRUNC(VLOOKUP($E398,'Container Panel'!$B$41:$Z$100,$D398,0)/(VLOOKUP(CS$276,UI!$A$12:$O$51,VLOOKUP(CS$278,$B$276:$C$278,2,0),0)/1000)),"")</f>
        <v/>
      </c>
      <c r="CT398" s="145" t="str">
        <f>IFERROR(TRUNC(VLOOKUP($E398,'Container Panel'!$B$41:$Z$100,$D398,0)/(VLOOKUP(CT$276,UI!$A$12:$O$51,VLOOKUP(CT$278,$B$276:$C$278,2,0),0)/1000)),"")</f>
        <v/>
      </c>
      <c r="CU398" s="145" t="str">
        <f>IFERROR(TRUNC(VLOOKUP($E398,'Container Panel'!$B$41:$Z$100,$D398,0)/(VLOOKUP(CU$276,UI!$A$12:$O$51,VLOOKUP(CU$278,$B$276:$C$278,2,0),0)/1000)),"")</f>
        <v/>
      </c>
      <c r="CV398" s="145" t="str">
        <f>IFERROR(TRUNC(VLOOKUP($E398,'Container Panel'!$B$41:$Z$100,$D398,0)/(VLOOKUP(CV$276,UI!$A$12:$O$51,VLOOKUP(CV$278,$B$276:$C$278,2,0),0)/1000)),"")</f>
        <v/>
      </c>
      <c r="CW398" s="145" t="str">
        <f>IFERROR(TRUNC(VLOOKUP($E398,'Container Panel'!$B$41:$Z$100,$D398,0)/(VLOOKUP(CW$276,UI!$A$12:$O$51,VLOOKUP(CW$278,$B$276:$C$278,2,0),0)/1000)),"")</f>
        <v/>
      </c>
      <c r="CX398" s="145" t="str">
        <f>IFERROR(TRUNC(VLOOKUP($E398,'Container Panel'!$B$41:$Z$100,$D398,0)/(VLOOKUP(CX$276,UI!$A$12:$O$51,VLOOKUP(CX$278,$B$276:$C$278,2,0),0)/1000)),"")</f>
        <v/>
      </c>
      <c r="CY398" s="145" t="str">
        <f>IFERROR(TRUNC(VLOOKUP($E398,'Container Panel'!$B$41:$Z$100,$D398,0)/(VLOOKUP(CY$276,UI!$A$12:$O$51,VLOOKUP(CY$278,$B$276:$C$278,2,0),0)/1000)),"")</f>
        <v/>
      </c>
      <c r="CZ398" s="145" t="str">
        <f>IFERROR(TRUNC(VLOOKUP($E398,'Container Panel'!$B$41:$Z$100,$D398,0)/(VLOOKUP(CZ$276,UI!$A$12:$O$51,VLOOKUP(CZ$278,$B$276:$C$278,2,0),0)/1000)),"")</f>
        <v/>
      </c>
      <c r="DA398" s="145" t="str">
        <f>IFERROR(TRUNC(VLOOKUP($E398,'Container Panel'!$B$41:$Z$100,$D398,0)/(VLOOKUP(DA$276,UI!$A$12:$O$51,VLOOKUP(DA$278,$B$276:$C$278,2,0),0)/1000)),"")</f>
        <v/>
      </c>
      <c r="DB398" s="145" t="str">
        <f>IFERROR(TRUNC(VLOOKUP($E398,'Container Panel'!$B$41:$Z$100,$D398,0)/(VLOOKUP(DB$276,UI!$A$12:$O$51,VLOOKUP(DB$278,$B$276:$C$278,2,0),0)/1000)),"")</f>
        <v/>
      </c>
      <c r="DC398" s="145" t="str">
        <f>IFERROR(TRUNC(VLOOKUP($E398,'Container Panel'!$B$41:$Z$100,$D398,0)/(VLOOKUP(DC$276,UI!$A$12:$O$51,VLOOKUP(DC$278,$B$276:$C$278,2,0),0)/1000)),"")</f>
        <v/>
      </c>
      <c r="DD398" s="145" t="str">
        <f>IFERROR(TRUNC(VLOOKUP($E398,'Container Panel'!$B$41:$Z$100,$D398,0)/(VLOOKUP(DD$276,UI!$A$12:$O$51,VLOOKUP(DD$278,$B$276:$C$278,2,0),0)/1000)),"")</f>
        <v/>
      </c>
      <c r="DE398" s="145" t="str">
        <f>IFERROR(TRUNC(VLOOKUP($E398,'Container Panel'!$B$41:$Z$100,$D398,0)/(VLOOKUP(DE$276,UI!$A$12:$O$51,VLOOKUP(DE$278,$B$276:$C$278,2,0),0)/1000)),"")</f>
        <v/>
      </c>
      <c r="DF398" s="145" t="str">
        <f>IFERROR(TRUNC(VLOOKUP($E398,'Container Panel'!$B$41:$Z$100,$D398,0)/(VLOOKUP(DF$276,UI!$A$12:$O$51,VLOOKUP(DF$278,$B$276:$C$278,2,0),0)/1000)),"")</f>
        <v/>
      </c>
      <c r="DG398" s="145" t="str">
        <f>IFERROR(TRUNC(VLOOKUP($E398,'Container Panel'!$B$41:$Z$100,$D398,0)/(VLOOKUP(DG$276,UI!$A$12:$O$51,VLOOKUP(DG$278,$B$276:$C$278,2,0),0)/1000)),"")</f>
        <v/>
      </c>
      <c r="DH398" s="145" t="str">
        <f>IFERROR(TRUNC(VLOOKUP($E398,'Container Panel'!$B$41:$Z$100,$D398,0)/(VLOOKUP(DH$276,UI!$A$12:$O$51,VLOOKUP(DH$278,$B$276:$C$278,2,0),0)/1000)),"")</f>
        <v/>
      </c>
      <c r="DI398" s="145" t="str">
        <f>IFERROR(TRUNC(VLOOKUP($E398,'Container Panel'!$B$41:$Z$100,$D398,0)/(VLOOKUP(DI$276,UI!$A$12:$O$51,VLOOKUP(DI$278,$B$276:$C$278,2,0),0)/1000)),"")</f>
        <v/>
      </c>
      <c r="DJ398" s="145" t="str">
        <f>IFERROR(TRUNC(VLOOKUP($E398,'Container Panel'!$B$41:$Z$100,$D398,0)/(VLOOKUP(DJ$276,UI!$A$12:$O$51,VLOOKUP(DJ$278,$B$276:$C$278,2,0),0)/1000)),"")</f>
        <v/>
      </c>
      <c r="DK398" s="145" t="str">
        <f>IFERROR(TRUNC(VLOOKUP($E398,'Container Panel'!$B$41:$Z$100,$D398,0)/(VLOOKUP(DK$276,UI!$A$12:$O$51,VLOOKUP(DK$278,$B$276:$C$278,2,0),0)/1000)),"")</f>
        <v/>
      </c>
      <c r="DL398" s="145" t="str">
        <f>IFERROR(TRUNC(VLOOKUP($E398,'Container Panel'!$B$41:$Z$100,$D398,0)/(VLOOKUP(DL$276,UI!$A$12:$O$51,VLOOKUP(DL$278,$B$276:$C$278,2,0),0)/1000)),"")</f>
        <v/>
      </c>
      <c r="DM398" s="145" t="str">
        <f>IFERROR(TRUNC(VLOOKUP($E398,'Container Panel'!$B$41:$Z$100,$D398,0)/(VLOOKUP(DM$276,UI!$A$12:$O$51,VLOOKUP(DM$278,$B$276:$C$278,2,0),0)/1000)),"")</f>
        <v/>
      </c>
      <c r="DN398" s="145" t="str">
        <f>IFERROR(TRUNC(VLOOKUP($E398,'Container Panel'!$B$41:$Z$100,$D398,0)/(VLOOKUP(DN$276,UI!$A$12:$O$51,VLOOKUP(DN$278,$B$276:$C$278,2,0),0)/1000)),"")</f>
        <v/>
      </c>
      <c r="DO398" s="145" t="str">
        <f>IFERROR(TRUNC(VLOOKUP($E398,'Container Panel'!$B$41:$Z$100,$D398,0)/(VLOOKUP(DO$276,UI!$A$12:$O$51,VLOOKUP(DO$278,$B$276:$C$278,2,0),0)/1000)),"")</f>
        <v/>
      </c>
      <c r="DP398" s="145" t="str">
        <f>IFERROR(TRUNC(VLOOKUP($E398,'Container Panel'!$B$41:$Z$100,$D398,0)/(VLOOKUP(DP$276,UI!$A$12:$O$51,VLOOKUP(DP$278,$B$276:$C$278,2,0),0)/1000)),"")</f>
        <v/>
      </c>
      <c r="DQ398" s="145" t="str">
        <f>IFERROR(TRUNC(VLOOKUP($E398,'Container Panel'!$B$41:$Z$100,$D398,0)/(VLOOKUP(DQ$276,UI!$A$12:$O$51,VLOOKUP(DQ$278,$B$276:$C$278,2,0),0)/1000)),"")</f>
        <v/>
      </c>
      <c r="DR398" s="145" t="str">
        <f>IFERROR(TRUNC(VLOOKUP($E398,'Container Panel'!$B$41:$Z$100,$D398,0)/(VLOOKUP(DR$276,UI!$A$12:$O$51,VLOOKUP(DR$278,$B$276:$C$278,2,0),0)/1000)),"")</f>
        <v/>
      </c>
      <c r="DS398" s="145" t="str">
        <f>IFERROR(TRUNC(VLOOKUP($E398,'Container Panel'!$B$41:$Z$100,$D398,0)/(VLOOKUP(DS$276,UI!$A$12:$O$51,VLOOKUP(DS$278,$B$276:$C$278,2,0),0)/1000)),"")</f>
        <v/>
      </c>
      <c r="DT398" s="145" t="str">
        <f>IFERROR(TRUNC(VLOOKUP($E398,'Container Panel'!$B$41:$Z$100,$D398,0)/(VLOOKUP(DT$276,UI!$A$12:$O$51,VLOOKUP(DT$278,$B$276:$C$278,2,0),0)/1000)),"")</f>
        <v/>
      </c>
      <c r="DU398" s="145" t="str">
        <f>IFERROR(TRUNC(VLOOKUP($E398,'Container Panel'!$B$41:$Z$100,$D398,0)/(VLOOKUP(DU$276,UI!$A$12:$O$51,VLOOKUP(DU$278,$B$276:$C$278,2,0),0)/1000)),"")</f>
        <v/>
      </c>
      <c r="DV398" s="145" t="str">
        <f>IFERROR(TRUNC(VLOOKUP($E398,'Container Panel'!$B$41:$Z$100,$D398,0)/(VLOOKUP(DV$276,UI!$A$12:$O$51,VLOOKUP(DV$278,$B$276:$C$278,2,0),0)/1000)),"")</f>
        <v/>
      </c>
      <c r="DW398" s="145" t="str">
        <f>IFERROR(TRUNC(VLOOKUP($E398,'Container Panel'!$B$41:$Z$100,$D398,0)/(VLOOKUP(DW$276,UI!$A$12:$O$51,VLOOKUP(DW$278,$B$276:$C$278,2,0),0)/1000)),"")</f>
        <v/>
      </c>
      <c r="DX398" s="145" t="str">
        <f>IFERROR(TRUNC(VLOOKUP($E398,'Container Panel'!$B$41:$Z$100,$D398,0)/(VLOOKUP(DX$276,UI!$A$12:$O$51,VLOOKUP(DX$278,$B$276:$C$278,2,0),0)/1000)),"")</f>
        <v/>
      </c>
      <c r="DY398" s="145" t="str">
        <f>IFERROR(TRUNC(VLOOKUP($E398,'Container Panel'!$B$41:$Z$100,$D398,0)/(VLOOKUP(DY$276,UI!$A$12:$O$51,VLOOKUP(DY$278,$B$276:$C$278,2,0),0)/1000)),"")</f>
        <v/>
      </c>
      <c r="DZ398" s="145" t="str">
        <f>IFERROR(TRUNC(VLOOKUP($E398,'Container Panel'!$B$41:$Z$100,$D398,0)/(VLOOKUP(DZ$276,UI!$A$12:$O$51,VLOOKUP(DZ$278,$B$276:$C$278,2,0),0)/1000)),"")</f>
        <v/>
      </c>
      <c r="EA398" s="145" t="str">
        <f>IFERROR(TRUNC(VLOOKUP($E398,'Container Panel'!$B$41:$Z$100,$D398,0)/(VLOOKUP(EA$276,UI!$A$12:$O$51,VLOOKUP(EA$278,$B$276:$C$278,2,0),0)/1000)),"")</f>
        <v/>
      </c>
      <c r="EB398" s="145" t="str">
        <f>IFERROR(TRUNC(VLOOKUP($E398,'Container Panel'!$B$41:$Z$100,$D398,0)/(VLOOKUP(EB$276,UI!$A$12:$O$51,VLOOKUP(EB$278,$B$276:$C$278,2,0),0)/1000)),"")</f>
        <v/>
      </c>
      <c r="EC398" s="145" t="str">
        <f>IFERROR(TRUNC(VLOOKUP($E398,'Container Panel'!$B$41:$Z$100,$D398,0)/(VLOOKUP(EC$276,UI!$A$12:$O$51,VLOOKUP(EC$278,$B$276:$C$278,2,0),0)/1000)),"")</f>
        <v/>
      </c>
      <c r="ED398" s="145" t="str">
        <f>IFERROR(TRUNC(VLOOKUP($E398,'Container Panel'!$B$41:$Z$100,$D398,0)/(VLOOKUP(ED$276,UI!$A$12:$O$51,VLOOKUP(ED$278,$B$276:$C$278,2,0),0)/1000)),"")</f>
        <v/>
      </c>
      <c r="EE398" s="145" t="str">
        <f>IFERROR(TRUNC(VLOOKUP($E398,'Container Panel'!$B$41:$Z$100,$D398,0)/(VLOOKUP(EE$276,UI!$A$12:$O$51,VLOOKUP(EE$278,$B$276:$C$278,2,0),0)/1000)),"")</f>
        <v/>
      </c>
      <c r="EF398" s="145" t="str">
        <f>IFERROR(TRUNC(VLOOKUP($E398,'Container Panel'!$B$41:$Z$100,$D398,0)/(VLOOKUP(EF$276,UI!$A$12:$O$51,VLOOKUP(EF$278,$B$276:$C$278,2,0),0)/1000)),"")</f>
        <v/>
      </c>
      <c r="EG398" s="145" t="str">
        <f>IFERROR(TRUNC(VLOOKUP($E398,'Container Panel'!$B$41:$Z$100,$D398,0)/(VLOOKUP(EG$276,UI!$A$12:$O$51,VLOOKUP(EG$278,$B$276:$C$278,2,0),0)/1000)),"")</f>
        <v/>
      </c>
      <c r="EH398" s="145" t="str">
        <f>IFERROR(TRUNC(VLOOKUP($E398,'Container Panel'!$B$41:$Z$100,$D398,0)/(VLOOKUP(EH$276,UI!$A$12:$O$51,VLOOKUP(EH$278,$B$276:$C$278,2,0),0)/1000)),"")</f>
        <v/>
      </c>
      <c r="EI398" s="145" t="str">
        <f>IFERROR(TRUNC(VLOOKUP($E398,'Container Panel'!$B$41:$Z$100,$D398,0)/(VLOOKUP(EI$276,UI!$A$12:$O$51,VLOOKUP(EI$278,$B$276:$C$278,2,0),0)/1000)),"")</f>
        <v/>
      </c>
      <c r="EJ398" s="145" t="str">
        <f>IFERROR(TRUNC(VLOOKUP($E398,'Container Panel'!$B$41:$Z$100,$D398,0)/(VLOOKUP(EJ$276,UI!$A$12:$O$51,VLOOKUP(EJ$278,$B$276:$C$278,2,0),0)/1000)),"")</f>
        <v/>
      </c>
      <c r="EK398" s="145" t="str">
        <f>IFERROR(TRUNC(VLOOKUP($E398,'Container Panel'!$B$41:$Z$100,$D398,0)/(VLOOKUP(EK$276,UI!$A$12:$O$51,VLOOKUP(EK$278,$B$276:$C$278,2,0),0)/1000)),"")</f>
        <v/>
      </c>
      <c r="EL398" s="145" t="str">
        <f>IFERROR(TRUNC(VLOOKUP($E398,'Container Panel'!$B$41:$Z$100,$D398,0)/(VLOOKUP(EL$276,UI!$A$12:$O$51,VLOOKUP(EL$278,$B$276:$C$278,2,0),0)/1000)),"")</f>
        <v/>
      </c>
      <c r="EM398" s="145" t="str">
        <f>IFERROR(TRUNC(VLOOKUP($E398,'Container Panel'!$B$41:$Z$100,$D398,0)/(VLOOKUP(EM$276,UI!$A$12:$O$51,VLOOKUP(EM$278,$B$276:$C$278,2,0),0)/1000)),"")</f>
        <v/>
      </c>
      <c r="EN398" s="145" t="str">
        <f>IFERROR(TRUNC(VLOOKUP($E398,'Container Panel'!$B$41:$Z$100,$D398,0)/(VLOOKUP(EN$276,UI!$A$12:$O$51,VLOOKUP(EN$278,$B$276:$C$278,2,0),0)/1000)),"")</f>
        <v/>
      </c>
      <c r="EO398" s="145" t="str">
        <f>IFERROR(TRUNC(VLOOKUP($E398,'Container Panel'!$B$41:$Z$100,$D398,0)/(VLOOKUP(EO$276,UI!$A$12:$O$51,VLOOKUP(EO$278,$B$276:$C$278,2,0),0)/1000)),"")</f>
        <v/>
      </c>
      <c r="EP398" s="145" t="str">
        <f>IFERROR(TRUNC(VLOOKUP($E398,'Container Panel'!$B$41:$Z$100,$D398,0)/(VLOOKUP(EP$276,UI!$A$12:$O$51,VLOOKUP(EP$278,$B$276:$C$278,2,0),0)/1000)),"")</f>
        <v/>
      </c>
      <c r="EQ398" s="145" t="str">
        <f>IFERROR(TRUNC(VLOOKUP($E398,'Container Panel'!$B$41:$Z$100,$D398,0)/(VLOOKUP(EQ$276,UI!$A$12:$O$51,VLOOKUP(EQ$278,$B$276:$C$278,2,0),0)/1000)),"")</f>
        <v/>
      </c>
      <c r="ER398" s="145" t="str">
        <f>IFERROR(TRUNC(VLOOKUP($E398,'Container Panel'!$B$41:$Z$100,$D398,0)/(VLOOKUP(ER$276,UI!$A$12:$O$51,VLOOKUP(ER$278,$B$276:$C$278,2,0),0)/1000)),"")</f>
        <v/>
      </c>
      <c r="ES398" s="145" t="str">
        <f>IFERROR(TRUNC(VLOOKUP($E398,'Container Panel'!$B$41:$Z$100,$D398,0)/(VLOOKUP(ES$276,UI!$A$12:$O$51,VLOOKUP(ES$278,$B$276:$C$278,2,0),0)/1000)),"")</f>
        <v/>
      </c>
      <c r="ET398" s="145" t="str">
        <f>IFERROR(TRUNC(VLOOKUP($E398,'Container Panel'!$B$41:$Z$100,$D398,0)/(VLOOKUP(ET$276,UI!$A$12:$O$51,VLOOKUP(ET$278,$B$276:$C$278,2,0),0)/1000)),"")</f>
        <v/>
      </c>
      <c r="EU398" s="145" t="str">
        <f>IFERROR(TRUNC(VLOOKUP($E398,'Container Panel'!$B$41:$Z$100,$D398,0)/(VLOOKUP(EU$276,UI!$A$12:$O$51,VLOOKUP(EU$278,$B$276:$C$278,2,0),0)/1000)),"")</f>
        <v/>
      </c>
      <c r="EV398" s="145" t="str">
        <f>IFERROR(TRUNC(VLOOKUP($E398,'Container Panel'!$B$41:$Z$100,$D398,0)/(VLOOKUP(EV$276,UI!$A$12:$O$51,VLOOKUP(EV$278,$B$276:$C$278,2,0),0)/1000)),"")</f>
        <v/>
      </c>
      <c r="EW398" s="145" t="str">
        <f>IFERROR(TRUNC(VLOOKUP($E398,'Container Panel'!$B$41:$Z$100,$D398,0)/(VLOOKUP(EW$276,UI!$A$12:$O$51,VLOOKUP(EW$278,$B$276:$C$278,2,0),0)/1000)),"")</f>
        <v/>
      </c>
      <c r="EX398" s="145" t="str">
        <f>IFERROR(TRUNC(VLOOKUP($E398,'Container Panel'!$B$41:$Z$100,$D398,0)/(VLOOKUP(EX$276,UI!$A$12:$O$51,VLOOKUP(EX$278,$B$276:$C$278,2,0),0)/1000)),"")</f>
        <v/>
      </c>
      <c r="EY398" s="145" t="str">
        <f>IFERROR(TRUNC(VLOOKUP($E398,'Container Panel'!$B$41:$Z$100,$D398,0)/(VLOOKUP(EY$276,UI!$A$12:$O$51,VLOOKUP(EY$278,$B$276:$C$278,2,0),0)/1000)),"")</f>
        <v/>
      </c>
      <c r="EZ398" s="145" t="str">
        <f>IFERROR(TRUNC(VLOOKUP($E398,'Container Panel'!$B$41:$Z$100,$D398,0)/(VLOOKUP(EZ$276,UI!$A$12:$O$51,VLOOKUP(EZ$278,$B$276:$C$278,2,0),0)/1000)),"")</f>
        <v/>
      </c>
      <c r="FA398" s="145" t="str">
        <f>IFERROR(TRUNC(VLOOKUP($E398,'Container Panel'!$B$41:$Z$100,$D398,0)/(VLOOKUP(FA$276,UI!$A$12:$O$51,VLOOKUP(FA$278,$B$276:$C$278,2,0),0)/1000)),"")</f>
        <v/>
      </c>
      <c r="FB398" s="145" t="str">
        <f>IFERROR(TRUNC(VLOOKUP($E398,'Container Panel'!$B$41:$Z$100,$D398,0)/(VLOOKUP(FB$276,UI!$A$12:$O$51,VLOOKUP(FB$278,$B$276:$C$278,2,0),0)/1000)),"")</f>
        <v/>
      </c>
      <c r="FC398" s="145" t="str">
        <f>IFERROR(TRUNC(VLOOKUP($E398,'Container Panel'!$B$41:$Z$100,$D398,0)/(VLOOKUP(FC$276,UI!$A$12:$O$51,VLOOKUP(FC$278,$B$276:$C$278,2,0),0)/1000)),"")</f>
        <v/>
      </c>
      <c r="FD398" s="145" t="str">
        <f>IFERROR(TRUNC(VLOOKUP($E398,'Container Panel'!$B$41:$Z$100,$D398,0)/(VLOOKUP(FD$276,UI!$A$12:$O$51,VLOOKUP(FD$278,$B$276:$C$278,2,0),0)/1000)),"")</f>
        <v/>
      </c>
      <c r="FE398" s="145" t="str">
        <f>IFERROR(TRUNC(VLOOKUP($E398,'Container Panel'!$B$41:$Z$100,$D398,0)/(VLOOKUP(FE$276,UI!$A$12:$O$51,VLOOKUP(FE$278,$B$276:$C$278,2,0),0)/1000)),"")</f>
        <v/>
      </c>
      <c r="FF398" s="145" t="str">
        <f>IFERROR(TRUNC(VLOOKUP($E398,'Container Panel'!$B$41:$Z$100,$D398,0)/(VLOOKUP(FF$276,UI!$A$12:$O$51,VLOOKUP(FF$278,$B$276:$C$278,2,0),0)/1000)),"")</f>
        <v/>
      </c>
      <c r="FG398" s="145" t="str">
        <f>IFERROR(TRUNC(VLOOKUP($E398,'Container Panel'!$B$41:$Z$100,$D398,0)/(VLOOKUP(FG$276,UI!$A$12:$O$51,VLOOKUP(FG$278,$B$276:$C$278,2,0),0)/1000)),"")</f>
        <v/>
      </c>
      <c r="FH398" s="145" t="str">
        <f>IFERROR(TRUNC(VLOOKUP($E398,'Container Panel'!$B$41:$Z$100,$D398,0)/(VLOOKUP(FH$276,UI!$A$12:$O$51,VLOOKUP(FH$278,$B$276:$C$278,2,0),0)/1000)),"")</f>
        <v/>
      </c>
      <c r="FI398" s="145" t="str">
        <f>IFERROR(TRUNC(VLOOKUP($E398,'Container Panel'!$B$41:$Z$100,$D398,0)/(VLOOKUP(FI$276,UI!$A$12:$O$51,VLOOKUP(FI$278,$B$276:$C$278,2,0),0)/1000)),"")</f>
        <v/>
      </c>
      <c r="FJ398" s="145" t="str">
        <f>IFERROR(TRUNC(VLOOKUP($E398,'Container Panel'!$B$41:$Z$100,$D398,0)/(VLOOKUP(FJ$276,UI!$A$12:$O$51,VLOOKUP(FJ$278,$B$276:$C$278,2,0),0)/1000)),"")</f>
        <v/>
      </c>
      <c r="FK398" s="145" t="str">
        <f>IFERROR(TRUNC(VLOOKUP($E398,'Container Panel'!$B$41:$Z$100,$D398,0)/(VLOOKUP(FK$276,UI!$A$12:$O$51,VLOOKUP(FK$278,$B$276:$C$278,2,0),0)/1000)),"")</f>
        <v/>
      </c>
      <c r="FL398" s="145" t="str">
        <f>IFERROR(TRUNC(VLOOKUP($E398,'Container Panel'!$B$41:$Z$100,$D398,0)/(VLOOKUP(FL$276,UI!$A$12:$O$51,VLOOKUP(FL$278,$B$276:$C$278,2,0),0)/1000)),"")</f>
        <v/>
      </c>
      <c r="FM398" s="145" t="str">
        <f>IFERROR(TRUNC(VLOOKUP($E398,'Container Panel'!$B$41:$Z$100,$D398,0)/(VLOOKUP(FM$276,UI!$A$12:$O$51,VLOOKUP(FM$278,$B$276:$C$278,2,0),0)/1000)),"")</f>
        <v/>
      </c>
      <c r="FN398" s="145" t="str">
        <f>IFERROR(TRUNC(VLOOKUP($E398,'Container Panel'!$B$41:$Z$100,$D398,0)/(VLOOKUP(FN$276,UI!$A$12:$O$51,VLOOKUP(FN$278,$B$276:$C$278,2,0),0)/1000)),"")</f>
        <v/>
      </c>
      <c r="FO398" s="145" t="str">
        <f>IFERROR(TRUNC(VLOOKUP($E398,'Container Panel'!$B$41:$Z$100,$D398,0)/(VLOOKUP(FO$276,UI!$A$12:$O$51,VLOOKUP(FO$278,$B$276:$C$278,2,0),0)/1000)),"")</f>
        <v/>
      </c>
      <c r="FP398" s="145" t="str">
        <f>IFERROR(TRUNC(VLOOKUP($E398,'Container Panel'!$B$41:$Z$100,$D398,0)/(VLOOKUP(FP$276,UI!$A$12:$O$51,VLOOKUP(FP$278,$B$276:$C$278,2,0),0)/1000)),"")</f>
        <v/>
      </c>
      <c r="FQ398" s="145" t="str">
        <f>IFERROR(TRUNC(VLOOKUP($E398,'Container Panel'!$B$41:$Z$100,$D398,0)/(VLOOKUP(FQ$276,UI!$A$12:$O$51,VLOOKUP(FQ$278,$B$276:$C$278,2,0),0)/1000)),"")</f>
        <v/>
      </c>
      <c r="FR398" s="145" t="str">
        <f>IFERROR(TRUNC(VLOOKUP($E398,'Container Panel'!$B$41:$Z$100,$D398,0)/(VLOOKUP(FR$276,UI!$A$12:$O$51,VLOOKUP(FR$278,$B$276:$C$278,2,0),0)/1000)),"")</f>
        <v/>
      </c>
      <c r="FS398" s="145" t="str">
        <f>IFERROR(TRUNC(VLOOKUP($E398,'Container Panel'!$B$41:$Z$100,$D398,0)/(VLOOKUP(FS$276,UI!$A$12:$O$51,VLOOKUP(FS$278,$B$276:$C$278,2,0),0)/1000)),"")</f>
        <v/>
      </c>
      <c r="FT398" s="145" t="str">
        <f>IFERROR(TRUNC(VLOOKUP($E398,'Container Panel'!$B$41:$Z$100,$D398,0)/(VLOOKUP(FT$276,UI!$A$12:$O$51,VLOOKUP(FT$278,$B$276:$C$278,2,0),0)/1000)),"")</f>
        <v/>
      </c>
      <c r="FU398" s="145" t="str">
        <f>IFERROR(TRUNC(VLOOKUP($E398,'Container Panel'!$B$41:$Z$100,$D398,0)/(VLOOKUP(FU$276,UI!$A$12:$O$51,VLOOKUP(FU$278,$B$276:$C$278,2,0),0)/1000)),"")</f>
        <v/>
      </c>
      <c r="FV398" s="145" t="str">
        <f>IFERROR(TRUNC(VLOOKUP($E398,'Container Panel'!$B$41:$Z$100,$D398,0)/(VLOOKUP(FV$276,UI!$A$12:$O$51,VLOOKUP(FV$278,$B$276:$C$278,2,0),0)/1000)),"")</f>
        <v/>
      </c>
      <c r="FW398" s="145" t="str">
        <f>IFERROR(TRUNC(VLOOKUP($E398,'Container Panel'!$B$41:$Z$100,$D398,0)/(VLOOKUP(FW$276,UI!$A$12:$O$51,VLOOKUP(FW$278,$B$276:$C$278,2,0),0)/1000)),"")</f>
        <v/>
      </c>
      <c r="FX398" s="145" t="str">
        <f>IFERROR(TRUNC(VLOOKUP($E398,'Container Panel'!$B$41:$Z$100,$D398,0)/(VLOOKUP(FX$276,UI!$A$12:$O$51,VLOOKUP(FX$278,$B$276:$C$278,2,0),0)/1000)),"")</f>
        <v/>
      </c>
      <c r="FY398" s="145" t="str">
        <f>IFERROR(TRUNC(VLOOKUP($E398,'Container Panel'!$B$41:$Z$100,$D398,0)/(VLOOKUP(FY$276,UI!$A$12:$O$51,VLOOKUP(FY$278,$B$276:$C$278,2,0),0)/1000)),"")</f>
        <v/>
      </c>
      <c r="FZ398" s="145" t="str">
        <f>IFERROR(TRUNC(VLOOKUP($E398,'Container Panel'!$B$41:$Z$100,$D398,0)/(VLOOKUP(FZ$276,UI!$A$12:$O$51,VLOOKUP(FZ$278,$B$276:$C$278,2,0),0)/1000)),"")</f>
        <v/>
      </c>
      <c r="GA398" s="145" t="str">
        <f>IFERROR(TRUNC(VLOOKUP($E398,'Container Panel'!$B$41:$Z$100,$D398,0)/(VLOOKUP(GA$276,UI!$A$12:$O$51,VLOOKUP(GA$278,$B$276:$C$278,2,0),0)/1000)),"")</f>
        <v/>
      </c>
      <c r="GB398" s="145" t="str">
        <f>IFERROR(TRUNC(VLOOKUP($E398,'Container Panel'!$B$41:$Z$100,$D398,0)/(VLOOKUP(GB$276,UI!$A$12:$O$51,VLOOKUP(GB$278,$B$276:$C$278,2,0),0)/1000)),"")</f>
        <v/>
      </c>
      <c r="GC398" s="145" t="str">
        <f>IFERROR(TRUNC(VLOOKUP($E398,'Container Panel'!$B$41:$Z$100,$D398,0)/(VLOOKUP(GC$276,UI!$A$12:$O$51,VLOOKUP(GC$278,$B$276:$C$278,2,0),0)/1000)),"")</f>
        <v/>
      </c>
      <c r="GD398" s="145" t="str">
        <f>IFERROR(TRUNC(VLOOKUP($E398,'Container Panel'!$B$41:$Z$100,$D398,0)/(VLOOKUP(GD$276,UI!$A$12:$O$51,VLOOKUP(GD$278,$B$276:$C$278,2,0),0)/1000)),"")</f>
        <v/>
      </c>
      <c r="GE398" s="145" t="str">
        <f>IFERROR(TRUNC(VLOOKUP($E398,'Container Panel'!$B$41:$Z$100,$D398,0)/(VLOOKUP(GE$276,UI!$A$12:$O$51,VLOOKUP(GE$278,$B$276:$C$278,2,0),0)/1000)),"")</f>
        <v/>
      </c>
      <c r="GF398" s="145" t="str">
        <f>IFERROR(TRUNC(VLOOKUP($E398,'Container Panel'!$B$41:$Z$100,$D398,0)/(VLOOKUP(GF$276,UI!$A$12:$O$51,VLOOKUP(GF$278,$B$276:$C$278,2,0),0)/1000)),"")</f>
        <v/>
      </c>
      <c r="GG398" s="145" t="str">
        <f>IFERROR(TRUNC(VLOOKUP($E398,'Container Panel'!$B$41:$Z$100,$D398,0)/(VLOOKUP(GG$276,UI!$A$12:$O$51,VLOOKUP(GG$278,$B$276:$C$278,2,0),0)/1000)),"")</f>
        <v/>
      </c>
      <c r="GH398" s="145" t="str">
        <f>IFERROR(TRUNC(VLOOKUP($E398,'Container Panel'!$B$41:$Z$100,$D398,0)/(VLOOKUP(GH$276,UI!$A$12:$O$51,VLOOKUP(GH$278,$B$276:$C$278,2,0),0)/1000)),"")</f>
        <v/>
      </c>
      <c r="GI398" s="145" t="str">
        <f>IFERROR(TRUNC(VLOOKUP($E398,'Container Panel'!$B$41:$Z$100,$D398,0)/(VLOOKUP(GI$276,UI!$A$12:$O$51,VLOOKUP(GI$278,$B$276:$C$278,2,0),0)/1000)),"")</f>
        <v/>
      </c>
      <c r="GJ398" s="145" t="str">
        <f>IFERROR(TRUNC(VLOOKUP($E398,'Container Panel'!$B$41:$Z$100,$D398,0)/(VLOOKUP(GJ$276,UI!$A$12:$O$51,VLOOKUP(GJ$278,$B$276:$C$278,2,0),0)/1000)),"")</f>
        <v/>
      </c>
      <c r="GK398" s="145" t="str">
        <f>IFERROR(TRUNC(VLOOKUP($E398,'Container Panel'!$B$41:$Z$100,$D398,0)/(VLOOKUP(GK$276,UI!$A$12:$O$51,VLOOKUP(GK$278,$B$276:$C$278,2,0),0)/1000)),"")</f>
        <v/>
      </c>
      <c r="GL398" s="145" t="str">
        <f>IFERROR(TRUNC(VLOOKUP($E398,'Container Panel'!$B$41:$Z$100,$D398,0)/(VLOOKUP(GL$276,UI!$A$12:$O$51,VLOOKUP(GL$278,$B$276:$C$278,2,0),0)/1000)),"")</f>
        <v/>
      </c>
      <c r="GM398" s="145" t="str">
        <f>IFERROR(TRUNC(VLOOKUP($E398,'Container Panel'!$B$41:$Z$100,$D398,0)/(VLOOKUP(GM$276,UI!$A$12:$O$51,VLOOKUP(GM$278,$B$276:$C$278,2,0),0)/1000)),"")</f>
        <v/>
      </c>
      <c r="GN398" s="145" t="str">
        <f>IFERROR(TRUNC(VLOOKUP($E398,'Container Panel'!$B$41:$Z$100,$D398,0)/(VLOOKUP(GN$276,UI!$A$12:$O$51,VLOOKUP(GN$278,$B$276:$C$278,2,0),0)/1000)),"")</f>
        <v/>
      </c>
      <c r="GO398" s="145" t="str">
        <f>IFERROR(TRUNC(VLOOKUP($E398,'Container Panel'!$B$41:$Z$100,$D398,0)/(VLOOKUP(GO$276,UI!$A$12:$O$51,VLOOKUP(GO$278,$B$276:$C$278,2,0),0)/1000)),"")</f>
        <v/>
      </c>
      <c r="GP398" s="145" t="str">
        <f>IFERROR(TRUNC(VLOOKUP($E398,'Container Panel'!$B$41:$Z$100,$D398,0)/(VLOOKUP(GP$276,UI!$A$12:$O$51,VLOOKUP(GP$278,$B$276:$C$278,2,0),0)/1000)),"")</f>
        <v/>
      </c>
      <c r="GQ398" s="145" t="str">
        <f>IFERROR(TRUNC(VLOOKUP($E398,'Container Panel'!$B$41:$Z$100,$D398,0)/(VLOOKUP(GQ$276,UI!$A$12:$O$51,VLOOKUP(GQ$278,$B$276:$C$278,2,0),0)/1000)),"")</f>
        <v/>
      </c>
      <c r="GR398" s="145" t="str">
        <f>IFERROR(TRUNC(VLOOKUP($E398,'Container Panel'!$B$41:$Z$100,$D398,0)/(VLOOKUP(GR$276,UI!$A$12:$O$51,VLOOKUP(GR$278,$B$276:$C$278,2,0),0)/1000)),"")</f>
        <v/>
      </c>
      <c r="GS398" s="145" t="str">
        <f>IFERROR(TRUNC(VLOOKUP($E398,'Container Panel'!$B$41:$Z$100,$D398,0)/(VLOOKUP(GS$276,UI!$A$12:$O$51,VLOOKUP(GS$278,$B$276:$C$278,2,0),0)/1000)),"")</f>
        <v/>
      </c>
      <c r="GT398" s="145" t="str">
        <f>IFERROR(TRUNC(VLOOKUP($E398,'Container Panel'!$B$41:$Z$100,$D398,0)/(VLOOKUP(GT$276,UI!$A$12:$O$51,VLOOKUP(GT$278,$B$276:$C$278,2,0),0)/1000)),"")</f>
        <v/>
      </c>
      <c r="GU398" s="145" t="str">
        <f>IFERROR(TRUNC(VLOOKUP($E398,'Container Panel'!$B$41:$Z$100,$D398,0)/(VLOOKUP(GU$276,UI!$A$12:$O$51,VLOOKUP(GU$278,$B$276:$C$278,2,0),0)/1000)),"")</f>
        <v/>
      </c>
      <c r="GV398" s="145" t="str">
        <f>IFERROR(TRUNC(VLOOKUP($E398,'Container Panel'!$B$41:$Z$100,$D398,0)/(VLOOKUP(GV$276,UI!$A$12:$O$51,VLOOKUP(GV$278,$B$276:$C$278,2,0),0)/1000)),"")</f>
        <v/>
      </c>
      <c r="GW398" s="145" t="str">
        <f>IFERROR(TRUNC(VLOOKUP($E398,'Container Panel'!$B$41:$Z$100,$D398,0)/(VLOOKUP(GW$276,UI!$A$12:$O$51,VLOOKUP(GW$278,$B$276:$C$278,2,0),0)/1000)),"")</f>
        <v/>
      </c>
      <c r="GX398" s="145" t="str">
        <f>IFERROR(TRUNC(VLOOKUP($E398,'Container Panel'!$B$41:$Z$100,$D398,0)/(VLOOKUP(GX$276,UI!$A$12:$O$51,VLOOKUP(GX$278,$B$276:$C$278,2,0),0)/1000)),"")</f>
        <v/>
      </c>
      <c r="GY398" s="145" t="str">
        <f>IFERROR(TRUNC(VLOOKUP($E398,'Container Panel'!$B$41:$Z$100,$D398,0)/(VLOOKUP(GY$276,UI!$A$12:$O$51,VLOOKUP(GY$278,$B$276:$C$278,2,0),0)/1000)),"")</f>
        <v/>
      </c>
      <c r="GZ398" s="145" t="str">
        <f>IFERROR(TRUNC(VLOOKUP($E398,'Container Panel'!$B$41:$Z$100,$D398,0)/(VLOOKUP(GZ$276,UI!$A$12:$O$51,VLOOKUP(GZ$278,$B$276:$C$278,2,0),0)/1000)),"")</f>
        <v/>
      </c>
      <c r="HA398" s="145" t="str">
        <f>IFERROR(TRUNC(VLOOKUP($E398,'Container Panel'!$B$41:$Z$100,$D398,0)/(VLOOKUP(HA$276,UI!$A$12:$O$51,VLOOKUP(HA$278,$B$276:$C$278,2,0),0)/1000)),"")</f>
        <v/>
      </c>
      <c r="HB398" s="145" t="str">
        <f>IFERROR(TRUNC(VLOOKUP($E398,'Container Panel'!$B$41:$Z$100,$D398,0)/(VLOOKUP(HB$276,UI!$A$12:$O$51,VLOOKUP(HB$278,$B$276:$C$278,2,0),0)/1000)),"")</f>
        <v/>
      </c>
      <c r="HC398" s="145" t="str">
        <f>IFERROR(TRUNC(VLOOKUP($E398,'Container Panel'!$B$41:$Z$100,$D398,0)/(VLOOKUP(HC$276,UI!$A$12:$O$51,VLOOKUP(HC$278,$B$276:$C$278,2,0),0)/1000)),"")</f>
        <v/>
      </c>
      <c r="HD398" s="145" t="str">
        <f>IFERROR(TRUNC(VLOOKUP($E398,'Container Panel'!$B$41:$Z$100,$D398,0)/(VLOOKUP(HD$276,UI!$A$12:$O$51,VLOOKUP(HD$278,$B$276:$C$278,2,0),0)/1000)),"")</f>
        <v/>
      </c>
      <c r="HE398" s="145" t="str">
        <f>IFERROR(TRUNC(VLOOKUP($E398,'Container Panel'!$B$41:$Z$100,$D398,0)/(VLOOKUP(HE$276,UI!$A$12:$O$51,VLOOKUP(HE$278,$B$276:$C$278,2,0),0)/1000)),"")</f>
        <v/>
      </c>
      <c r="HF398" s="145" t="str">
        <f>IFERROR(TRUNC(VLOOKUP($E398,'Container Panel'!$B$41:$Z$100,$D398,0)/(VLOOKUP(HF$276,UI!$A$12:$O$51,VLOOKUP(HF$278,$B$276:$C$278,2,0),0)/1000)),"")</f>
        <v/>
      </c>
      <c r="HG398" s="145" t="str">
        <f>IFERROR(TRUNC(VLOOKUP($E398,'Container Panel'!$B$41:$Z$100,$D398,0)/(VLOOKUP(HG$276,UI!$A$12:$O$51,VLOOKUP(HG$278,$B$276:$C$278,2,0),0)/1000)),"")</f>
        <v/>
      </c>
      <c r="HH398" s="145" t="str">
        <f>IFERROR(TRUNC(VLOOKUP($E398,'Container Panel'!$B$41:$Z$100,$D398,0)/(VLOOKUP(HH$276,UI!$A$12:$O$51,VLOOKUP(HH$278,$B$276:$C$278,2,0),0)/1000)),"")</f>
        <v/>
      </c>
      <c r="HI398" s="145" t="str">
        <f>IFERROR(TRUNC(VLOOKUP($E398,'Container Panel'!$B$41:$Z$100,$D398,0)/(VLOOKUP(HI$276,UI!$A$12:$O$51,VLOOKUP(HI$278,$B$276:$C$278,2,0),0)/1000)),"")</f>
        <v/>
      </c>
      <c r="HJ398" s="145" t="str">
        <f>IFERROR(TRUNC(VLOOKUP($E398,'Container Panel'!$B$41:$Z$100,$D398,0)/(VLOOKUP(HJ$276,UI!$A$12:$O$51,VLOOKUP(HJ$278,$B$276:$C$278,2,0),0)/1000)),"")</f>
        <v/>
      </c>
      <c r="HK398" s="145" t="str">
        <f>IFERROR(TRUNC(VLOOKUP($E398,'Container Panel'!$B$41:$Z$100,$D398,0)/(VLOOKUP(HK$276,UI!$A$12:$O$51,VLOOKUP(HK$278,$B$276:$C$278,2,0),0)/1000)),"")</f>
        <v/>
      </c>
      <c r="HL398" s="145" t="str">
        <f>IFERROR(TRUNC(VLOOKUP($E398,'Container Panel'!$B$41:$Z$100,$D398,0)/(VLOOKUP(HL$276,UI!$A$12:$O$51,VLOOKUP(HL$278,$B$276:$C$278,2,0),0)/1000)),"")</f>
        <v/>
      </c>
      <c r="HM398" s="145" t="str">
        <f>IFERROR(TRUNC(VLOOKUP($E398,'Container Panel'!$B$41:$Z$100,$D398,0)/(VLOOKUP(HM$276,UI!$A$12:$O$51,VLOOKUP(HM$278,$B$276:$C$278,2,0),0)/1000)),"")</f>
        <v/>
      </c>
      <c r="HN398" s="145" t="str">
        <f>IFERROR(TRUNC(VLOOKUP($E398,'Container Panel'!$B$41:$Z$100,$D398,0)/(VLOOKUP(HN$276,UI!$A$12:$O$51,VLOOKUP(HN$278,$B$276:$C$278,2,0),0)/1000)),"")</f>
        <v/>
      </c>
      <c r="HO398" s="145" t="str">
        <f>IFERROR(TRUNC(VLOOKUP($E398,'Container Panel'!$B$41:$Z$100,$D398,0)/(VLOOKUP(HO$276,UI!$A$12:$O$51,VLOOKUP(HO$278,$B$276:$C$278,2,0),0)/1000)),"")</f>
        <v/>
      </c>
      <c r="HP398" s="145" t="str">
        <f>IFERROR(TRUNC(VLOOKUP($E398,'Container Panel'!$B$41:$Z$100,$D398,0)/(VLOOKUP(HP$276,UI!$A$12:$O$51,VLOOKUP(HP$278,$B$276:$C$278,2,0),0)/1000)),"")</f>
        <v/>
      </c>
      <c r="HQ398" s="145" t="str">
        <f>IFERROR(TRUNC(VLOOKUP($E398,'Container Panel'!$B$41:$Z$100,$D398,0)/(VLOOKUP(HQ$276,UI!$A$12:$O$51,VLOOKUP(HQ$278,$B$276:$C$278,2,0),0)/1000)),"")</f>
        <v/>
      </c>
      <c r="HR398" s="145" t="str">
        <f>IFERROR(TRUNC(VLOOKUP($E398,'Container Panel'!$B$41:$Z$100,$D398,0)/(VLOOKUP(HR$276,UI!$A$12:$O$51,VLOOKUP(HR$278,$B$276:$C$278,2,0),0)/1000)),"")</f>
        <v/>
      </c>
      <c r="HS398" s="145" t="str">
        <f>IFERROR(TRUNC(VLOOKUP($E398,'Container Panel'!$B$41:$Z$100,$D398,0)/(VLOOKUP(HS$276,UI!$A$12:$O$51,VLOOKUP(HS$278,$B$276:$C$278,2,0),0)/1000)),"")</f>
        <v/>
      </c>
      <c r="HT398" s="145" t="str">
        <f>IFERROR(TRUNC(VLOOKUP($E398,'Container Panel'!$B$41:$Z$100,$D398,0)/(VLOOKUP(HT$276,UI!$A$12:$O$51,VLOOKUP(HT$278,$B$276:$C$278,2,0),0)/1000)),"")</f>
        <v/>
      </c>
      <c r="HU398" s="145" t="str">
        <f>IFERROR(TRUNC(VLOOKUP($E398,'Container Panel'!$B$41:$Z$100,$D398,0)/(VLOOKUP(HU$276,UI!$A$12:$O$51,VLOOKUP(HU$278,$B$276:$C$278,2,0),0)/1000)),"")</f>
        <v/>
      </c>
      <c r="HV398" s="145" t="str">
        <f>IFERROR(TRUNC(VLOOKUP($E398,'Container Panel'!$B$41:$Z$100,$D398,0)/(VLOOKUP(HV$276,UI!$A$12:$O$51,VLOOKUP(HV$278,$B$276:$C$278,2,0),0)/1000)),"")</f>
        <v/>
      </c>
      <c r="HW398" s="145" t="str">
        <f>IFERROR(TRUNC(VLOOKUP($E398,'Container Panel'!$B$41:$Z$100,$D398,0)/(VLOOKUP(HW$276,UI!$A$12:$O$51,VLOOKUP(HW$278,$B$276:$C$278,2,0),0)/1000)),"")</f>
        <v/>
      </c>
      <c r="HX398" s="145" t="str">
        <f>IFERROR(TRUNC(VLOOKUP($E398,'Container Panel'!$B$41:$Z$100,$D398,0)/(VLOOKUP(HX$276,UI!$A$12:$O$51,VLOOKUP(HX$278,$B$276:$C$278,2,0),0)/1000)),"")</f>
        <v/>
      </c>
      <c r="HY398" s="145" t="str">
        <f>IFERROR(TRUNC(VLOOKUP($E398,'Container Panel'!$B$41:$Z$100,$D398,0)/(VLOOKUP(HY$276,UI!$A$12:$O$51,VLOOKUP(HY$278,$B$276:$C$278,2,0),0)/1000)),"")</f>
        <v/>
      </c>
      <c r="HZ398" s="145" t="str">
        <f>IFERROR(TRUNC(VLOOKUP($E398,'Container Panel'!$B$41:$Z$100,$D398,0)/(VLOOKUP(HZ$276,UI!$A$12:$O$51,VLOOKUP(HZ$278,$B$276:$C$278,2,0),0)/1000)),"")</f>
        <v/>
      </c>
      <c r="IA398" s="145" t="str">
        <f>IFERROR(TRUNC(VLOOKUP($E398,'Container Panel'!$B$41:$Z$100,$D398,0)/(VLOOKUP(IA$276,UI!$A$12:$O$51,VLOOKUP(IA$278,$B$276:$C$278,2,0),0)/1000)),"")</f>
        <v/>
      </c>
      <c r="IB398" s="145" t="str">
        <f>IFERROR(TRUNC(VLOOKUP($E398,'Container Panel'!$B$41:$Z$100,$D398,0)/(VLOOKUP(IB$276,UI!$A$12:$O$51,VLOOKUP(IB$278,$B$276:$C$278,2,0),0)/1000)),"")</f>
        <v/>
      </c>
      <c r="IC398" s="145" t="str">
        <f>IFERROR(TRUNC(VLOOKUP($E398,'Container Panel'!$B$41:$Z$100,$D398,0)/(VLOOKUP(IC$276,UI!$A$12:$O$51,VLOOKUP(IC$278,$B$276:$C$278,2,0),0)/1000)),"")</f>
        <v/>
      </c>
      <c r="ID398" s="145" t="str">
        <f>IFERROR(TRUNC(VLOOKUP($E398,'Container Panel'!$B$41:$Z$100,$D398,0)/(VLOOKUP(ID$276,UI!$A$12:$O$51,VLOOKUP(ID$278,$B$276:$C$278,2,0),0)/1000)),"")</f>
        <v/>
      </c>
      <c r="IE398" s="145" t="str">
        <f>IFERROR(TRUNC(VLOOKUP($E398,'Container Panel'!$B$41:$Z$100,$D398,0)/(VLOOKUP(IE$276,UI!$A$12:$O$51,VLOOKUP(IE$278,$B$276:$C$278,2,0),0)/1000)),"")</f>
        <v/>
      </c>
      <c r="IF398" s="145" t="str">
        <f>IFERROR(TRUNC(VLOOKUP($E398,'Container Panel'!$B$41:$Z$100,$D398,0)/(VLOOKUP(IF$276,UI!$A$12:$O$51,VLOOKUP(IF$278,$B$276:$C$278,2,0),0)/1000)),"")</f>
        <v/>
      </c>
      <c r="IG398" s="145" t="str">
        <f>IFERROR(TRUNC(VLOOKUP($E398,'Container Panel'!$B$41:$Z$100,$D398,0)/(VLOOKUP(IG$276,UI!$A$12:$O$51,VLOOKUP(IG$278,$B$276:$C$278,2,0),0)/1000)),"")</f>
        <v/>
      </c>
      <c r="IH398" s="145" t="str">
        <f>IFERROR(TRUNC(VLOOKUP($E398,'Container Panel'!$B$41:$Z$100,$D398,0)/(VLOOKUP(IH$276,UI!$A$12:$O$51,VLOOKUP(IH$278,$B$276:$C$278,2,0),0)/1000)),"")</f>
        <v/>
      </c>
      <c r="II398" s="145" t="str">
        <f>IFERROR(TRUNC(VLOOKUP($E398,'Container Panel'!$B$41:$Z$100,$D398,0)/(VLOOKUP(II$276,UI!$A$12:$O$51,VLOOKUP(II$278,$B$276:$C$278,2,0),0)/1000)),"")</f>
        <v/>
      </c>
      <c r="IJ398" s="145" t="str">
        <f>IFERROR(TRUNC(VLOOKUP($E398,'Container Panel'!$B$41:$Z$100,$D398,0)/(VLOOKUP(IJ$276,UI!$A$12:$O$51,VLOOKUP(IJ$278,$B$276:$C$278,2,0),0)/1000)),"")</f>
        <v/>
      </c>
      <c r="IK398" s="145" t="str">
        <f>IFERROR(TRUNC(VLOOKUP($E398,'Container Panel'!$B$41:$Z$100,$D398,0)/(VLOOKUP(IK$276,UI!$A$12:$O$51,VLOOKUP(IK$278,$B$276:$C$278,2,0),0)/1000)),"")</f>
        <v/>
      </c>
      <c r="IL398" s="145" t="str">
        <f>IFERROR(TRUNC(VLOOKUP($E398,'Container Panel'!$B$41:$Z$100,$D398,0)/(VLOOKUP(IL$276,UI!$A$12:$O$51,VLOOKUP(IL$278,$B$276:$C$278,2,0),0)/1000)),"")</f>
        <v/>
      </c>
    </row>
    <row r="399" spans="2:246">
      <c r="B399" s="74">
        <v>119</v>
      </c>
      <c r="C399" s="74">
        <f t="shared" si="195"/>
        <v>40</v>
      </c>
      <c r="D399" s="163">
        <f>MOD(B399,3)+'Container Panel'!$Q$38</f>
        <v>18</v>
      </c>
      <c r="E399" s="143">
        <f t="shared" si="196"/>
        <v>0</v>
      </c>
      <c r="F399" s="144" t="s">
        <v>29</v>
      </c>
      <c r="G399" s="145" t="str">
        <f>IFERROR(IF(AND(G$272=list!$D$3,'Box Calculation'!G$279&lt;&gt;"h",$E399&lt;&gt;0),0,IF(AND(G$273=list!$D$2,$E399&lt;&gt;0,TRUNC(VLOOKUP($E399,'Container Panel'!$B$41:$Z$100,$D399,0)/(VLOOKUP(G$276,UI!$A$12:$O$51,VLOOKUP(G$279,$B$276:$C$278,2,0),0)/1000))&gt;0),1,TRUNC(VLOOKUP($E399,'Container Panel'!$B$41:$Z$100,$D399,0)/(VLOOKUP(G$276,UI!$A$12:$O$51,VLOOKUP(G$279,$B$276:$C$278,2,0),0)/1000)))),"")</f>
        <v/>
      </c>
      <c r="H399" s="145" t="str">
        <f>IFERROR(IF(AND(H$272=list!$D$3,'Box Calculation'!H$279&lt;&gt;"h",$E399&lt;&gt;0),0,IF(AND(H$273=list!$D$2,$E399&lt;&gt;0,TRUNC(VLOOKUP($E399,'Container Panel'!$B$41:$Z$100,$D399,0)/(VLOOKUP(H$276,UI!$A$12:$O$51,VLOOKUP(H$279,$B$276:$C$278,2,0),0)/1000))&gt;0),1,TRUNC(VLOOKUP($E399,'Container Panel'!$B$41:$Z$100,$D399,0)/(VLOOKUP(H$276,UI!$A$12:$O$51,VLOOKUP(H$279,$B$276:$C$278,2,0),0)/1000)))),"")</f>
        <v/>
      </c>
      <c r="I399" s="145" t="str">
        <f>IFERROR(IF(AND(I$272=list!$D$3,'Box Calculation'!I$279&lt;&gt;"h",$E399&lt;&gt;0),0,IF(AND(I$273=list!$D$2,$E399&lt;&gt;0,TRUNC(VLOOKUP($E399,'Container Panel'!$B$41:$Z$100,$D399,0)/(VLOOKUP(I$276,UI!$A$12:$O$51,VLOOKUP(I$279,$B$276:$C$278,2,0),0)/1000))&gt;0),1,TRUNC(VLOOKUP($E399,'Container Panel'!$B$41:$Z$100,$D399,0)/(VLOOKUP(I$276,UI!$A$12:$O$51,VLOOKUP(I$279,$B$276:$C$278,2,0),0)/1000)))),"")</f>
        <v/>
      </c>
      <c r="J399" s="145" t="str">
        <f>IFERROR(IF(AND(J$272=list!$D$3,'Box Calculation'!J$279&lt;&gt;"h",$E399&lt;&gt;0),0,IF(AND(J$273=list!$D$2,$E399&lt;&gt;0,TRUNC(VLOOKUP($E399,'Container Panel'!$B$41:$Z$100,$D399,0)/(VLOOKUP(J$276,UI!$A$12:$O$51,VLOOKUP(J$279,$B$276:$C$278,2,0),0)/1000))&gt;0),1,TRUNC(VLOOKUP($E399,'Container Panel'!$B$41:$Z$100,$D399,0)/(VLOOKUP(J$276,UI!$A$12:$O$51,VLOOKUP(J$279,$B$276:$C$278,2,0),0)/1000)))),"")</f>
        <v/>
      </c>
      <c r="K399" s="145" t="str">
        <f>IFERROR(IF(AND(K$272=list!$D$3,'Box Calculation'!K$279&lt;&gt;"h",$E399&lt;&gt;0),0,IF(AND(K$273=list!$D$2,$E399&lt;&gt;0,TRUNC(VLOOKUP($E399,'Container Panel'!$B$41:$Z$100,$D399,0)/(VLOOKUP(K$276,UI!$A$12:$O$51,VLOOKUP(K$279,$B$276:$C$278,2,0),0)/1000))&gt;0),1,TRUNC(VLOOKUP($E399,'Container Panel'!$B$41:$Z$100,$D399,0)/(VLOOKUP(K$276,UI!$A$12:$O$51,VLOOKUP(K$279,$B$276:$C$278,2,0),0)/1000)))),"")</f>
        <v/>
      </c>
      <c r="L399" s="145" t="str">
        <f>IFERROR(IF(AND(L$272=list!$D$3,'Box Calculation'!L$279&lt;&gt;"h",$E399&lt;&gt;0),0,IF(AND(L$273=list!$D$2,$E399&lt;&gt;0,TRUNC(VLOOKUP($E399,'Container Panel'!$B$41:$Z$100,$D399,0)/(VLOOKUP(L$276,UI!$A$12:$O$51,VLOOKUP(L$279,$B$276:$C$278,2,0),0)/1000))&gt;0),1,TRUNC(VLOOKUP($E399,'Container Panel'!$B$41:$Z$100,$D399,0)/(VLOOKUP(L$276,UI!$A$12:$O$51,VLOOKUP(L$279,$B$276:$C$278,2,0),0)/1000)))),"")</f>
        <v/>
      </c>
      <c r="M399" s="145" t="str">
        <f>IFERROR(IF(AND(M$272=list!$D$3,'Box Calculation'!M$279&lt;&gt;"h",$E399&lt;&gt;0),0,IF(AND(M$273=list!$D$2,$E399&lt;&gt;0,TRUNC(VLOOKUP($E399,'Container Panel'!$B$41:$Z$100,$D399,0)/(VLOOKUP(M$276,UI!$A$12:$O$51,VLOOKUP(M$279,$B$276:$C$278,2,0),0)/1000))&gt;0),1,TRUNC(VLOOKUP($E399,'Container Panel'!$B$41:$Z$100,$D399,0)/(VLOOKUP(M$276,UI!$A$12:$O$51,VLOOKUP(M$279,$B$276:$C$278,2,0),0)/1000)))),"")</f>
        <v/>
      </c>
      <c r="N399" s="145" t="str">
        <f>IFERROR(IF(AND(N$272=list!$D$3,'Box Calculation'!N$279&lt;&gt;"h",$E399&lt;&gt;0),0,IF(AND(N$273=list!$D$2,$E399&lt;&gt;0,TRUNC(VLOOKUP($E399,'Container Panel'!$B$41:$Z$100,$D399,0)/(VLOOKUP(N$276,UI!$A$12:$O$51,VLOOKUP(N$279,$B$276:$C$278,2,0),0)/1000))&gt;0),1,TRUNC(VLOOKUP($E399,'Container Panel'!$B$41:$Z$100,$D399,0)/(VLOOKUP(N$276,UI!$A$12:$O$51,VLOOKUP(N$279,$B$276:$C$278,2,0),0)/1000)))),"")</f>
        <v/>
      </c>
      <c r="O399" s="145" t="str">
        <f>IFERROR(IF(AND(O$272=list!$D$3,'Box Calculation'!O$279&lt;&gt;"h",$E399&lt;&gt;0),0,IF(AND(O$273=list!$D$2,$E399&lt;&gt;0,TRUNC(VLOOKUP($E399,'Container Panel'!$B$41:$Z$100,$D399,0)/(VLOOKUP(O$276,UI!$A$12:$O$51,VLOOKUP(O$279,$B$276:$C$278,2,0),0)/1000))&gt;0),1,TRUNC(VLOOKUP($E399,'Container Panel'!$B$41:$Z$100,$D399,0)/(VLOOKUP(O$276,UI!$A$12:$O$51,VLOOKUP(O$279,$B$276:$C$278,2,0),0)/1000)))),"")</f>
        <v/>
      </c>
      <c r="P399" s="145" t="str">
        <f>IFERROR(IF(AND(P$272=list!$D$3,'Box Calculation'!P$279&lt;&gt;"h",$E399&lt;&gt;0),0,IF(AND(P$273=list!$D$2,$E399&lt;&gt;0,TRUNC(VLOOKUP($E399,'Container Panel'!$B$41:$Z$100,$D399,0)/(VLOOKUP(P$276,UI!$A$12:$O$51,VLOOKUP(P$279,$B$276:$C$278,2,0),0)/1000))&gt;0),1,TRUNC(VLOOKUP($E399,'Container Panel'!$B$41:$Z$100,$D399,0)/(VLOOKUP(P$276,UI!$A$12:$O$51,VLOOKUP(P$279,$B$276:$C$278,2,0),0)/1000)))),"")</f>
        <v/>
      </c>
      <c r="Q399" s="145" t="str">
        <f>IFERROR(IF(AND(Q$272=list!$D$3,'Box Calculation'!Q$279&lt;&gt;"h",$E399&lt;&gt;0),0,IF(AND(Q$273=list!$D$2,$E399&lt;&gt;0,TRUNC(VLOOKUP($E399,'Container Panel'!$B$41:$Z$100,$D399,0)/(VLOOKUP(Q$276,UI!$A$12:$O$51,VLOOKUP(Q$279,$B$276:$C$278,2,0),0)/1000))&gt;0),1,TRUNC(VLOOKUP($E399,'Container Panel'!$B$41:$Z$100,$D399,0)/(VLOOKUP(Q$276,UI!$A$12:$O$51,VLOOKUP(Q$279,$B$276:$C$278,2,0),0)/1000)))),"")</f>
        <v/>
      </c>
      <c r="R399" s="145" t="str">
        <f>IFERROR(IF(AND(R$272=list!$D$3,'Box Calculation'!R$279&lt;&gt;"h",$E399&lt;&gt;0),0,IF(AND(R$273=list!$D$2,$E399&lt;&gt;0,TRUNC(VLOOKUP($E399,'Container Panel'!$B$41:$Z$100,$D399,0)/(VLOOKUP(R$276,UI!$A$12:$O$51,VLOOKUP(R$279,$B$276:$C$278,2,0),0)/1000))&gt;0),1,TRUNC(VLOOKUP($E399,'Container Panel'!$B$41:$Z$100,$D399,0)/(VLOOKUP(R$276,UI!$A$12:$O$51,VLOOKUP(R$279,$B$276:$C$278,2,0),0)/1000)))),"")</f>
        <v/>
      </c>
      <c r="S399" s="145" t="str">
        <f>IFERROR(IF(AND(S$272=list!$D$3,'Box Calculation'!S$279&lt;&gt;"h",$E399&lt;&gt;0),0,IF(AND(S$273=list!$D$2,$E399&lt;&gt;0,TRUNC(VLOOKUP($E399,'Container Panel'!$B$41:$Z$100,$D399,0)/(VLOOKUP(S$276,UI!$A$12:$O$51,VLOOKUP(S$279,$B$276:$C$278,2,0),0)/1000))&gt;0),1,TRUNC(VLOOKUP($E399,'Container Panel'!$B$41:$Z$100,$D399,0)/(VLOOKUP(S$276,UI!$A$12:$O$51,VLOOKUP(S$279,$B$276:$C$278,2,0),0)/1000)))),"")</f>
        <v/>
      </c>
      <c r="T399" s="145" t="str">
        <f>IFERROR(IF(AND(T$272=list!$D$3,'Box Calculation'!T$279&lt;&gt;"h",$E399&lt;&gt;0),0,IF(AND(T$273=list!$D$2,$E399&lt;&gt;0,TRUNC(VLOOKUP($E399,'Container Panel'!$B$41:$Z$100,$D399,0)/(VLOOKUP(T$276,UI!$A$12:$O$51,VLOOKUP(T$279,$B$276:$C$278,2,0),0)/1000))&gt;0),1,TRUNC(VLOOKUP($E399,'Container Panel'!$B$41:$Z$100,$D399,0)/(VLOOKUP(T$276,UI!$A$12:$O$51,VLOOKUP(T$279,$B$276:$C$278,2,0),0)/1000)))),"")</f>
        <v/>
      </c>
      <c r="U399" s="145" t="str">
        <f>IFERROR(IF(AND(U$272=list!$D$3,'Box Calculation'!U$279&lt;&gt;"h",$E399&lt;&gt;0),0,IF(AND(U$273=list!$D$2,$E399&lt;&gt;0,TRUNC(VLOOKUP($E399,'Container Panel'!$B$41:$Z$100,$D399,0)/(VLOOKUP(U$276,UI!$A$12:$O$51,VLOOKUP(U$279,$B$276:$C$278,2,0),0)/1000))&gt;0),1,TRUNC(VLOOKUP($E399,'Container Panel'!$B$41:$Z$100,$D399,0)/(VLOOKUP(U$276,UI!$A$12:$O$51,VLOOKUP(U$279,$B$276:$C$278,2,0),0)/1000)))),"")</f>
        <v/>
      </c>
      <c r="V399" s="145" t="str">
        <f>IFERROR(IF(AND(V$272=list!$D$3,'Box Calculation'!V$279&lt;&gt;"h",$E399&lt;&gt;0),0,IF(AND(V$273=list!$D$2,$E399&lt;&gt;0,TRUNC(VLOOKUP($E399,'Container Panel'!$B$41:$Z$100,$D399,0)/(VLOOKUP(V$276,UI!$A$12:$O$51,VLOOKUP(V$279,$B$276:$C$278,2,0),0)/1000))&gt;0),1,TRUNC(VLOOKUP($E399,'Container Panel'!$B$41:$Z$100,$D399,0)/(VLOOKUP(V$276,UI!$A$12:$O$51,VLOOKUP(V$279,$B$276:$C$278,2,0),0)/1000)))),"")</f>
        <v/>
      </c>
      <c r="W399" s="145" t="str">
        <f>IFERROR(IF(AND(W$272=list!$D$3,'Box Calculation'!W$279&lt;&gt;"h",$E399&lt;&gt;0),0,IF(AND(W$273=list!$D$2,$E399&lt;&gt;0,TRUNC(VLOOKUP($E399,'Container Panel'!$B$41:$Z$100,$D399,0)/(VLOOKUP(W$276,UI!$A$12:$O$51,VLOOKUP(W$279,$B$276:$C$278,2,0),0)/1000))&gt;0),1,TRUNC(VLOOKUP($E399,'Container Panel'!$B$41:$Z$100,$D399,0)/(VLOOKUP(W$276,UI!$A$12:$O$51,VLOOKUP(W$279,$B$276:$C$278,2,0),0)/1000)))),"")</f>
        <v/>
      </c>
      <c r="X399" s="145" t="str">
        <f>IFERROR(IF(AND(X$272=list!$D$3,'Box Calculation'!X$279&lt;&gt;"h",$E399&lt;&gt;0),0,IF(AND(X$273=list!$D$2,$E399&lt;&gt;0,TRUNC(VLOOKUP($E399,'Container Panel'!$B$41:$Z$100,$D399,0)/(VLOOKUP(X$276,UI!$A$12:$O$51,VLOOKUP(X$279,$B$276:$C$278,2,0),0)/1000))&gt;0),1,TRUNC(VLOOKUP($E399,'Container Panel'!$B$41:$Z$100,$D399,0)/(VLOOKUP(X$276,UI!$A$12:$O$51,VLOOKUP(X$279,$B$276:$C$278,2,0),0)/1000)))),"")</f>
        <v/>
      </c>
      <c r="Y399" s="145" t="str">
        <f>IFERROR(IF(AND(Y$272=list!$D$3,'Box Calculation'!Y$279&lt;&gt;"h",$E399&lt;&gt;0),0,IF(AND(Y$273=list!$D$2,$E399&lt;&gt;0,TRUNC(VLOOKUP($E399,'Container Panel'!$B$41:$Z$100,$D399,0)/(VLOOKUP(Y$276,UI!$A$12:$O$51,VLOOKUP(Y$279,$B$276:$C$278,2,0),0)/1000))&gt;0),1,TRUNC(VLOOKUP($E399,'Container Panel'!$B$41:$Z$100,$D399,0)/(VLOOKUP(Y$276,UI!$A$12:$O$51,VLOOKUP(Y$279,$B$276:$C$278,2,0),0)/1000)))),"")</f>
        <v/>
      </c>
      <c r="Z399" s="145" t="str">
        <f>IFERROR(IF(AND(Z$272=list!$D$3,'Box Calculation'!Z$279&lt;&gt;"h",$E399&lt;&gt;0),0,IF(AND(Z$273=list!$D$2,$E399&lt;&gt;0,TRUNC(VLOOKUP($E399,'Container Panel'!$B$41:$Z$100,$D399,0)/(VLOOKUP(Z$276,UI!$A$12:$O$51,VLOOKUP(Z$279,$B$276:$C$278,2,0),0)/1000))&gt;0),1,TRUNC(VLOOKUP($E399,'Container Panel'!$B$41:$Z$100,$D399,0)/(VLOOKUP(Z$276,UI!$A$12:$O$51,VLOOKUP(Z$279,$B$276:$C$278,2,0),0)/1000)))),"")</f>
        <v/>
      </c>
      <c r="AA399" s="145" t="str">
        <f>IFERROR(IF(AND(AA$272=list!$D$3,'Box Calculation'!AA$279&lt;&gt;"h",$E399&lt;&gt;0),0,IF(AND(AA$273=list!$D$2,$E399&lt;&gt;0,TRUNC(VLOOKUP($E399,'Container Panel'!$B$41:$Z$100,$D399,0)/(VLOOKUP(AA$276,UI!$A$12:$O$51,VLOOKUP(AA$279,$B$276:$C$278,2,0),0)/1000))&gt;0),1,TRUNC(VLOOKUP($E399,'Container Panel'!$B$41:$Z$100,$D399,0)/(VLOOKUP(AA$276,UI!$A$12:$O$51,VLOOKUP(AA$279,$B$276:$C$278,2,0),0)/1000)))),"")</f>
        <v/>
      </c>
      <c r="AB399" s="145" t="str">
        <f>IFERROR(IF(AND(AB$272=list!$D$3,'Box Calculation'!AB$279&lt;&gt;"h",$E399&lt;&gt;0),0,IF(AND(AB$273=list!$D$2,$E399&lt;&gt;0,TRUNC(VLOOKUP($E399,'Container Panel'!$B$41:$Z$100,$D399,0)/(VLOOKUP(AB$276,UI!$A$12:$O$51,VLOOKUP(AB$279,$B$276:$C$278,2,0),0)/1000))&gt;0),1,TRUNC(VLOOKUP($E399,'Container Panel'!$B$41:$Z$100,$D399,0)/(VLOOKUP(AB$276,UI!$A$12:$O$51,VLOOKUP(AB$279,$B$276:$C$278,2,0),0)/1000)))),"")</f>
        <v/>
      </c>
      <c r="AC399" s="145" t="str">
        <f>IFERROR(IF(AND(AC$272=list!$D$3,'Box Calculation'!AC$279&lt;&gt;"h",$E399&lt;&gt;0),0,IF(AND(AC$273=list!$D$2,$E399&lt;&gt;0,TRUNC(VLOOKUP($E399,'Container Panel'!$B$41:$Z$100,$D399,0)/(VLOOKUP(AC$276,UI!$A$12:$O$51,VLOOKUP(AC$279,$B$276:$C$278,2,0),0)/1000))&gt;0),1,TRUNC(VLOOKUP($E399,'Container Panel'!$B$41:$Z$100,$D399,0)/(VLOOKUP(AC$276,UI!$A$12:$O$51,VLOOKUP(AC$279,$B$276:$C$278,2,0),0)/1000)))),"")</f>
        <v/>
      </c>
      <c r="AD399" s="145" t="str">
        <f>IFERROR(IF(AND(AD$272=list!$D$3,'Box Calculation'!AD$279&lt;&gt;"h",$E399&lt;&gt;0),0,IF(AND(AD$273=list!$D$2,$E399&lt;&gt;0,TRUNC(VLOOKUP($E399,'Container Panel'!$B$41:$Z$100,$D399,0)/(VLOOKUP(AD$276,UI!$A$12:$O$51,VLOOKUP(AD$279,$B$276:$C$278,2,0),0)/1000))&gt;0),1,TRUNC(VLOOKUP($E399,'Container Panel'!$B$41:$Z$100,$D399,0)/(VLOOKUP(AD$276,UI!$A$12:$O$51,VLOOKUP(AD$279,$B$276:$C$278,2,0),0)/1000)))),"")</f>
        <v/>
      </c>
      <c r="AE399" s="145" t="str">
        <f>IFERROR(IF(AND(AE$272=list!$D$3,'Box Calculation'!AE$279&lt;&gt;"h",$E399&lt;&gt;0),0,IF(AND(AE$273=list!$D$2,$E399&lt;&gt;0,TRUNC(VLOOKUP($E399,'Container Panel'!$B$41:$Z$100,$D399,0)/(VLOOKUP(AE$276,UI!$A$12:$O$51,VLOOKUP(AE$279,$B$276:$C$278,2,0),0)/1000))&gt;0),1,TRUNC(VLOOKUP($E399,'Container Panel'!$B$41:$Z$100,$D399,0)/(VLOOKUP(AE$276,UI!$A$12:$O$51,VLOOKUP(AE$279,$B$276:$C$278,2,0),0)/1000)))),"")</f>
        <v/>
      </c>
      <c r="AF399" s="145" t="str">
        <f>IFERROR(IF(AND(AF$272=list!$D$3,'Box Calculation'!AF$279&lt;&gt;"h",$E399&lt;&gt;0),0,IF(AND(AF$273=list!$D$2,$E399&lt;&gt;0,TRUNC(VLOOKUP($E399,'Container Panel'!$B$41:$Z$100,$D399,0)/(VLOOKUP(AF$276,UI!$A$12:$O$51,VLOOKUP(AF$279,$B$276:$C$278,2,0),0)/1000))&gt;0),1,TRUNC(VLOOKUP($E399,'Container Panel'!$B$41:$Z$100,$D399,0)/(VLOOKUP(AF$276,UI!$A$12:$O$51,VLOOKUP(AF$279,$B$276:$C$278,2,0),0)/1000)))),"")</f>
        <v/>
      </c>
      <c r="AG399" s="145" t="str">
        <f>IFERROR(IF(AND(AG$272=list!$D$3,'Box Calculation'!AG$279&lt;&gt;"h",$E399&lt;&gt;0),0,IF(AND(AG$273=list!$D$2,$E399&lt;&gt;0,TRUNC(VLOOKUP($E399,'Container Panel'!$B$41:$Z$100,$D399,0)/(VLOOKUP(AG$276,UI!$A$12:$O$51,VLOOKUP(AG$279,$B$276:$C$278,2,0),0)/1000))&gt;0),1,TRUNC(VLOOKUP($E399,'Container Panel'!$B$41:$Z$100,$D399,0)/(VLOOKUP(AG$276,UI!$A$12:$O$51,VLOOKUP(AG$279,$B$276:$C$278,2,0),0)/1000)))),"")</f>
        <v/>
      </c>
      <c r="AH399" s="145" t="str">
        <f>IFERROR(IF(AND(AH$272=list!$D$3,'Box Calculation'!AH$279&lt;&gt;"h",$E399&lt;&gt;0),0,IF(AND(AH$273=list!$D$2,$E399&lt;&gt;0,TRUNC(VLOOKUP($E399,'Container Panel'!$B$41:$Z$100,$D399,0)/(VLOOKUP(AH$276,UI!$A$12:$O$51,VLOOKUP(AH$279,$B$276:$C$278,2,0),0)/1000))&gt;0),1,TRUNC(VLOOKUP($E399,'Container Panel'!$B$41:$Z$100,$D399,0)/(VLOOKUP(AH$276,UI!$A$12:$O$51,VLOOKUP(AH$279,$B$276:$C$278,2,0),0)/1000)))),"")</f>
        <v/>
      </c>
      <c r="AI399" s="145" t="str">
        <f>IFERROR(IF(AND(AI$272=list!$D$3,'Box Calculation'!AI$279&lt;&gt;"h",$E399&lt;&gt;0),0,IF(AND(AI$273=list!$D$2,$E399&lt;&gt;0,TRUNC(VLOOKUP($E399,'Container Panel'!$B$41:$Z$100,$D399,0)/(VLOOKUP(AI$276,UI!$A$12:$O$51,VLOOKUP(AI$279,$B$276:$C$278,2,0),0)/1000))&gt;0),1,TRUNC(VLOOKUP($E399,'Container Panel'!$B$41:$Z$100,$D399,0)/(VLOOKUP(AI$276,UI!$A$12:$O$51,VLOOKUP(AI$279,$B$276:$C$278,2,0),0)/1000)))),"")</f>
        <v/>
      </c>
      <c r="AJ399" s="145" t="str">
        <f>IFERROR(IF(AND(AJ$272=list!$D$3,'Box Calculation'!AJ$279&lt;&gt;"h",$E399&lt;&gt;0),0,IF(AND(AJ$273=list!$D$2,$E399&lt;&gt;0,TRUNC(VLOOKUP($E399,'Container Panel'!$B$41:$Z$100,$D399,0)/(VLOOKUP(AJ$276,UI!$A$12:$O$51,VLOOKUP(AJ$279,$B$276:$C$278,2,0),0)/1000))&gt;0),1,TRUNC(VLOOKUP($E399,'Container Panel'!$B$41:$Z$100,$D399,0)/(VLOOKUP(AJ$276,UI!$A$12:$O$51,VLOOKUP(AJ$279,$B$276:$C$278,2,0),0)/1000)))),"")</f>
        <v/>
      </c>
      <c r="AK399" s="145" t="str">
        <f>IFERROR(IF(AND(AK$272=list!$D$3,'Box Calculation'!AK$279&lt;&gt;"h",$E399&lt;&gt;0),0,IF(AND(AK$273=list!$D$2,$E399&lt;&gt;0,TRUNC(VLOOKUP($E399,'Container Panel'!$B$41:$Z$100,$D399,0)/(VLOOKUP(AK$276,UI!$A$12:$O$51,VLOOKUP(AK$279,$B$276:$C$278,2,0),0)/1000))&gt;0),1,TRUNC(VLOOKUP($E399,'Container Panel'!$B$41:$Z$100,$D399,0)/(VLOOKUP(AK$276,UI!$A$12:$O$51,VLOOKUP(AK$279,$B$276:$C$278,2,0),0)/1000)))),"")</f>
        <v/>
      </c>
      <c r="AL399" s="145" t="str">
        <f>IFERROR(IF(AND(AL$272=list!$D$3,'Box Calculation'!AL$279&lt;&gt;"h",$E399&lt;&gt;0),0,IF(AND(AL$273=list!$D$2,$E399&lt;&gt;0,TRUNC(VLOOKUP($E399,'Container Panel'!$B$41:$Z$100,$D399,0)/(VLOOKUP(AL$276,UI!$A$12:$O$51,VLOOKUP(AL$279,$B$276:$C$278,2,0),0)/1000))&gt;0),1,TRUNC(VLOOKUP($E399,'Container Panel'!$B$41:$Z$100,$D399,0)/(VLOOKUP(AL$276,UI!$A$12:$O$51,VLOOKUP(AL$279,$B$276:$C$278,2,0),0)/1000)))),"")</f>
        <v/>
      </c>
      <c r="AM399" s="145" t="str">
        <f>IFERROR(IF(AND(AM$272=list!$D$3,'Box Calculation'!AM$279&lt;&gt;"h",$E399&lt;&gt;0),0,IF(AND(AM$273=list!$D$2,$E399&lt;&gt;0,TRUNC(VLOOKUP($E399,'Container Panel'!$B$41:$Z$100,$D399,0)/(VLOOKUP(AM$276,UI!$A$12:$O$51,VLOOKUP(AM$279,$B$276:$C$278,2,0),0)/1000))&gt;0),1,TRUNC(VLOOKUP($E399,'Container Panel'!$B$41:$Z$100,$D399,0)/(VLOOKUP(AM$276,UI!$A$12:$O$51,VLOOKUP(AM$279,$B$276:$C$278,2,0),0)/1000)))),"")</f>
        <v/>
      </c>
      <c r="AN399" s="145" t="str">
        <f>IFERROR(IF(AND(AN$272=list!$D$3,'Box Calculation'!AN$279&lt;&gt;"h",$E399&lt;&gt;0),0,IF(AND(AN$273=list!$D$2,$E399&lt;&gt;0,TRUNC(VLOOKUP($E399,'Container Panel'!$B$41:$Z$100,$D399,0)/(VLOOKUP(AN$276,UI!$A$12:$O$51,VLOOKUP(AN$279,$B$276:$C$278,2,0),0)/1000))&gt;0),1,TRUNC(VLOOKUP($E399,'Container Panel'!$B$41:$Z$100,$D399,0)/(VLOOKUP(AN$276,UI!$A$12:$O$51,VLOOKUP(AN$279,$B$276:$C$278,2,0),0)/1000)))),"")</f>
        <v/>
      </c>
      <c r="AO399" s="145" t="str">
        <f>IFERROR(IF(AND(AO$272=list!$D$3,'Box Calculation'!AO$279&lt;&gt;"h",$E399&lt;&gt;0),0,IF(AND(AO$273=list!$D$2,$E399&lt;&gt;0,TRUNC(VLOOKUP($E399,'Container Panel'!$B$41:$Z$100,$D399,0)/(VLOOKUP(AO$276,UI!$A$12:$O$51,VLOOKUP(AO$279,$B$276:$C$278,2,0),0)/1000))&gt;0),1,TRUNC(VLOOKUP($E399,'Container Panel'!$B$41:$Z$100,$D399,0)/(VLOOKUP(AO$276,UI!$A$12:$O$51,VLOOKUP(AO$279,$B$276:$C$278,2,0),0)/1000)))),"")</f>
        <v/>
      </c>
      <c r="AP399" s="145" t="str">
        <f>IFERROR(IF(AND(AP$272=list!$D$3,'Box Calculation'!AP$279&lt;&gt;"h",$E399&lt;&gt;0),0,IF(AND(AP$273=list!$D$2,$E399&lt;&gt;0,TRUNC(VLOOKUP($E399,'Container Panel'!$B$41:$Z$100,$D399,0)/(VLOOKUP(AP$276,UI!$A$12:$O$51,VLOOKUP(AP$279,$B$276:$C$278,2,0),0)/1000))&gt;0),1,TRUNC(VLOOKUP($E399,'Container Panel'!$B$41:$Z$100,$D399,0)/(VLOOKUP(AP$276,UI!$A$12:$O$51,VLOOKUP(AP$279,$B$276:$C$278,2,0),0)/1000)))),"")</f>
        <v/>
      </c>
      <c r="AQ399" s="145" t="str">
        <f>IFERROR(IF(AND(AQ$272=list!$D$3,'Box Calculation'!AQ$279&lt;&gt;"h",$E399&lt;&gt;0),0,IF(AND(AQ$273=list!$D$2,$E399&lt;&gt;0,TRUNC(VLOOKUP($E399,'Container Panel'!$B$41:$Z$100,$D399,0)/(VLOOKUP(AQ$276,UI!$A$12:$O$51,VLOOKUP(AQ$279,$B$276:$C$278,2,0),0)/1000))&gt;0),1,TRUNC(VLOOKUP($E399,'Container Panel'!$B$41:$Z$100,$D399,0)/(VLOOKUP(AQ$276,UI!$A$12:$O$51,VLOOKUP(AQ$279,$B$276:$C$278,2,0),0)/1000)))),"")</f>
        <v/>
      </c>
      <c r="AR399" s="145" t="str">
        <f>IFERROR(IF(AND(AR$272=list!$D$3,'Box Calculation'!AR$279&lt;&gt;"h",$E399&lt;&gt;0),0,IF(AND(AR$273=list!$D$2,$E399&lt;&gt;0,TRUNC(VLOOKUP($E399,'Container Panel'!$B$41:$Z$100,$D399,0)/(VLOOKUP(AR$276,UI!$A$12:$O$51,VLOOKUP(AR$279,$B$276:$C$278,2,0),0)/1000))&gt;0),1,TRUNC(VLOOKUP($E399,'Container Panel'!$B$41:$Z$100,$D399,0)/(VLOOKUP(AR$276,UI!$A$12:$O$51,VLOOKUP(AR$279,$B$276:$C$278,2,0),0)/1000)))),"")</f>
        <v/>
      </c>
      <c r="AS399" s="145" t="str">
        <f>IFERROR(IF(AND(AS$272=list!$D$3,'Box Calculation'!AS$279&lt;&gt;"h",$E399&lt;&gt;0),0,IF(AND(AS$273=list!$D$2,$E399&lt;&gt;0,TRUNC(VLOOKUP($E399,'Container Panel'!$B$41:$Z$100,$D399,0)/(VLOOKUP(AS$276,UI!$A$12:$O$51,VLOOKUP(AS$279,$B$276:$C$278,2,0),0)/1000))&gt;0),1,TRUNC(VLOOKUP($E399,'Container Panel'!$B$41:$Z$100,$D399,0)/(VLOOKUP(AS$276,UI!$A$12:$O$51,VLOOKUP(AS$279,$B$276:$C$278,2,0),0)/1000)))),"")</f>
        <v/>
      </c>
      <c r="AT399" s="145" t="str">
        <f>IFERROR(IF(AND(AT$272=list!$D$3,'Box Calculation'!AT$279&lt;&gt;"h",$E399&lt;&gt;0),0,IF(AND(AT$273=list!$D$2,$E399&lt;&gt;0,TRUNC(VLOOKUP($E399,'Container Panel'!$B$41:$Z$100,$D399,0)/(VLOOKUP(AT$276,UI!$A$12:$O$51,VLOOKUP(AT$279,$B$276:$C$278,2,0),0)/1000))&gt;0),1,TRUNC(VLOOKUP($E399,'Container Panel'!$B$41:$Z$100,$D399,0)/(VLOOKUP(AT$276,UI!$A$12:$O$51,VLOOKUP(AT$279,$B$276:$C$278,2,0),0)/1000)))),"")</f>
        <v/>
      </c>
      <c r="AU399" s="145" t="str">
        <f>IFERROR(IF(AND(AU$272=list!$D$3,'Box Calculation'!AU$279&lt;&gt;"h",$E399&lt;&gt;0),0,IF(AND(AU$273=list!$D$2,$E399&lt;&gt;0,TRUNC(VLOOKUP($E399,'Container Panel'!$B$41:$Z$100,$D399,0)/(VLOOKUP(AU$276,UI!$A$12:$O$51,VLOOKUP(AU$279,$B$276:$C$278,2,0),0)/1000))&gt;0),1,TRUNC(VLOOKUP($E399,'Container Panel'!$B$41:$Z$100,$D399,0)/(VLOOKUP(AU$276,UI!$A$12:$O$51,VLOOKUP(AU$279,$B$276:$C$278,2,0),0)/1000)))),"")</f>
        <v/>
      </c>
      <c r="AV399" s="145" t="str">
        <f>IFERROR(IF(AND(AV$272=list!$D$3,'Box Calculation'!AV$279&lt;&gt;"h",$E399&lt;&gt;0),0,IF(AND(AV$273=list!$D$2,$E399&lt;&gt;0,TRUNC(VLOOKUP($E399,'Container Panel'!$B$41:$Z$100,$D399,0)/(VLOOKUP(AV$276,UI!$A$12:$O$51,VLOOKUP(AV$279,$B$276:$C$278,2,0),0)/1000))&gt;0),1,TRUNC(VLOOKUP($E399,'Container Panel'!$B$41:$Z$100,$D399,0)/(VLOOKUP(AV$276,UI!$A$12:$O$51,VLOOKUP(AV$279,$B$276:$C$278,2,0),0)/1000)))),"")</f>
        <v/>
      </c>
      <c r="AW399" s="145" t="str">
        <f>IFERROR(IF(AND(AW$272=list!$D$3,'Box Calculation'!AW$279&lt;&gt;"h",$E399&lt;&gt;0),0,IF(AND(AW$273=list!$D$2,$E399&lt;&gt;0,TRUNC(VLOOKUP($E399,'Container Panel'!$B$41:$Z$100,$D399,0)/(VLOOKUP(AW$276,UI!$A$12:$O$51,VLOOKUP(AW$279,$B$276:$C$278,2,0),0)/1000))&gt;0),1,TRUNC(VLOOKUP($E399,'Container Panel'!$B$41:$Z$100,$D399,0)/(VLOOKUP(AW$276,UI!$A$12:$O$51,VLOOKUP(AW$279,$B$276:$C$278,2,0),0)/1000)))),"")</f>
        <v/>
      </c>
      <c r="AX399" s="145" t="str">
        <f>IFERROR(IF(AND(AX$272=list!$D$3,'Box Calculation'!AX$279&lt;&gt;"h",$E399&lt;&gt;0),0,IF(AND(AX$273=list!$D$2,$E399&lt;&gt;0,TRUNC(VLOOKUP($E399,'Container Panel'!$B$41:$Z$100,$D399,0)/(VLOOKUP(AX$276,UI!$A$12:$O$51,VLOOKUP(AX$279,$B$276:$C$278,2,0),0)/1000))&gt;0),1,TRUNC(VLOOKUP($E399,'Container Panel'!$B$41:$Z$100,$D399,0)/(VLOOKUP(AX$276,UI!$A$12:$O$51,VLOOKUP(AX$279,$B$276:$C$278,2,0),0)/1000)))),"")</f>
        <v/>
      </c>
      <c r="AY399" s="145" t="str">
        <f>IFERROR(IF(AND(AY$272=list!$D$3,'Box Calculation'!AY$279&lt;&gt;"h",$E399&lt;&gt;0),0,IF(AND(AY$273=list!$D$2,$E399&lt;&gt;0,TRUNC(VLOOKUP($E399,'Container Panel'!$B$41:$Z$100,$D399,0)/(VLOOKUP(AY$276,UI!$A$12:$O$51,VLOOKUP(AY$279,$B$276:$C$278,2,0),0)/1000))&gt;0),1,TRUNC(VLOOKUP($E399,'Container Panel'!$B$41:$Z$100,$D399,0)/(VLOOKUP(AY$276,UI!$A$12:$O$51,VLOOKUP(AY$279,$B$276:$C$278,2,0),0)/1000)))),"")</f>
        <v/>
      </c>
      <c r="AZ399" s="145" t="str">
        <f>IFERROR(IF(AND(AZ$272=list!$D$3,'Box Calculation'!AZ$279&lt;&gt;"h",$E399&lt;&gt;0),0,IF(AND(AZ$273=list!$D$2,$E399&lt;&gt;0,TRUNC(VLOOKUP($E399,'Container Panel'!$B$41:$Z$100,$D399,0)/(VLOOKUP(AZ$276,UI!$A$12:$O$51,VLOOKUP(AZ$279,$B$276:$C$278,2,0),0)/1000))&gt;0),1,TRUNC(VLOOKUP($E399,'Container Panel'!$B$41:$Z$100,$D399,0)/(VLOOKUP(AZ$276,UI!$A$12:$O$51,VLOOKUP(AZ$279,$B$276:$C$278,2,0),0)/1000)))),"")</f>
        <v/>
      </c>
      <c r="BA399" s="145" t="str">
        <f>IFERROR(IF(AND(BA$272=list!$D$3,'Box Calculation'!BA$279&lt;&gt;"h",$E399&lt;&gt;0),0,IF(AND(BA$273=list!$D$2,$E399&lt;&gt;0,TRUNC(VLOOKUP($E399,'Container Panel'!$B$41:$Z$100,$D399,0)/(VLOOKUP(BA$276,UI!$A$12:$O$51,VLOOKUP(BA$279,$B$276:$C$278,2,0),0)/1000))&gt;0),1,TRUNC(VLOOKUP($E399,'Container Panel'!$B$41:$Z$100,$D399,0)/(VLOOKUP(BA$276,UI!$A$12:$O$51,VLOOKUP(BA$279,$B$276:$C$278,2,0),0)/1000)))),"")</f>
        <v/>
      </c>
      <c r="BB399" s="145" t="str">
        <f>IFERROR(IF(AND(BB$272=list!$D$3,'Box Calculation'!BB$279&lt;&gt;"h",$E399&lt;&gt;0),0,IF(AND(BB$273=list!$D$2,$E399&lt;&gt;0,TRUNC(VLOOKUP($E399,'Container Panel'!$B$41:$Z$100,$D399,0)/(VLOOKUP(BB$276,UI!$A$12:$O$51,VLOOKUP(BB$279,$B$276:$C$278,2,0),0)/1000))&gt;0),1,TRUNC(VLOOKUP($E399,'Container Panel'!$B$41:$Z$100,$D399,0)/(VLOOKUP(BB$276,UI!$A$12:$O$51,VLOOKUP(BB$279,$B$276:$C$278,2,0),0)/1000)))),"")</f>
        <v/>
      </c>
      <c r="BC399" s="145" t="str">
        <f>IFERROR(IF(AND(BC$272=list!$D$3,'Box Calculation'!BC$279&lt;&gt;"h",$E399&lt;&gt;0),0,IF(AND(BC$273=list!$D$2,$E399&lt;&gt;0,TRUNC(VLOOKUP($E399,'Container Panel'!$B$41:$Z$100,$D399,0)/(VLOOKUP(BC$276,UI!$A$12:$O$51,VLOOKUP(BC$279,$B$276:$C$278,2,0),0)/1000))&gt;0),1,TRUNC(VLOOKUP($E399,'Container Panel'!$B$41:$Z$100,$D399,0)/(VLOOKUP(BC$276,UI!$A$12:$O$51,VLOOKUP(BC$279,$B$276:$C$278,2,0),0)/1000)))),"")</f>
        <v/>
      </c>
      <c r="BD399" s="145" t="str">
        <f>IFERROR(IF(AND(BD$272=list!$D$3,'Box Calculation'!BD$279&lt;&gt;"h",$E399&lt;&gt;0),0,IF(AND(BD$273=list!$D$2,$E399&lt;&gt;0,TRUNC(VLOOKUP($E399,'Container Panel'!$B$41:$Z$100,$D399,0)/(VLOOKUP(BD$276,UI!$A$12:$O$51,VLOOKUP(BD$279,$B$276:$C$278,2,0),0)/1000))&gt;0),1,TRUNC(VLOOKUP($E399,'Container Panel'!$B$41:$Z$100,$D399,0)/(VLOOKUP(BD$276,UI!$A$12:$O$51,VLOOKUP(BD$279,$B$276:$C$278,2,0),0)/1000)))),"")</f>
        <v/>
      </c>
      <c r="BE399" s="145" t="str">
        <f>IFERROR(IF(AND(BE$272=list!$D$3,'Box Calculation'!BE$279&lt;&gt;"h",$E399&lt;&gt;0),0,IF(AND(BE$273=list!$D$2,$E399&lt;&gt;0,TRUNC(VLOOKUP($E399,'Container Panel'!$B$41:$Z$100,$D399,0)/(VLOOKUP(BE$276,UI!$A$12:$O$51,VLOOKUP(BE$279,$B$276:$C$278,2,0),0)/1000))&gt;0),1,TRUNC(VLOOKUP($E399,'Container Panel'!$B$41:$Z$100,$D399,0)/(VLOOKUP(BE$276,UI!$A$12:$O$51,VLOOKUP(BE$279,$B$276:$C$278,2,0),0)/1000)))),"")</f>
        <v/>
      </c>
      <c r="BF399" s="145" t="str">
        <f>IFERROR(IF(AND(BF$272=list!$D$3,'Box Calculation'!BF$279&lt;&gt;"h",$E399&lt;&gt;0),0,IF(AND(BF$273=list!$D$2,$E399&lt;&gt;0,TRUNC(VLOOKUP($E399,'Container Panel'!$B$41:$Z$100,$D399,0)/(VLOOKUP(BF$276,UI!$A$12:$O$51,VLOOKUP(BF$279,$B$276:$C$278,2,0),0)/1000))&gt;0),1,TRUNC(VLOOKUP($E399,'Container Panel'!$B$41:$Z$100,$D399,0)/(VLOOKUP(BF$276,UI!$A$12:$O$51,VLOOKUP(BF$279,$B$276:$C$278,2,0),0)/1000)))),"")</f>
        <v/>
      </c>
      <c r="BG399" s="145" t="str">
        <f>IFERROR(IF(AND(BG$272=list!$D$3,'Box Calculation'!BG$279&lt;&gt;"h",$E399&lt;&gt;0),0,IF(AND(BG$273=list!$D$2,$E399&lt;&gt;0,TRUNC(VLOOKUP($E399,'Container Panel'!$B$41:$Z$100,$D399,0)/(VLOOKUP(BG$276,UI!$A$12:$O$51,VLOOKUP(BG$279,$B$276:$C$278,2,0),0)/1000))&gt;0),1,TRUNC(VLOOKUP($E399,'Container Panel'!$B$41:$Z$100,$D399,0)/(VLOOKUP(BG$276,UI!$A$12:$O$51,VLOOKUP(BG$279,$B$276:$C$278,2,0),0)/1000)))),"")</f>
        <v/>
      </c>
      <c r="BH399" s="145" t="str">
        <f>IFERROR(IF(AND(BH$272=list!$D$3,'Box Calculation'!BH$279&lt;&gt;"h",$E399&lt;&gt;0),0,IF(AND(BH$273=list!$D$2,$E399&lt;&gt;0,TRUNC(VLOOKUP($E399,'Container Panel'!$B$41:$Z$100,$D399,0)/(VLOOKUP(BH$276,UI!$A$12:$O$51,VLOOKUP(BH$279,$B$276:$C$278,2,0),0)/1000))&gt;0),1,TRUNC(VLOOKUP($E399,'Container Panel'!$B$41:$Z$100,$D399,0)/(VLOOKUP(BH$276,UI!$A$12:$O$51,VLOOKUP(BH$279,$B$276:$C$278,2,0),0)/1000)))),"")</f>
        <v/>
      </c>
      <c r="BI399" s="145" t="str">
        <f>IFERROR(IF(AND(BI$272=list!$D$3,'Box Calculation'!BI$279&lt;&gt;"h",$E399&lt;&gt;0),0,IF(AND(BI$273=list!$D$2,$E399&lt;&gt;0,TRUNC(VLOOKUP($E399,'Container Panel'!$B$41:$Z$100,$D399,0)/(VLOOKUP(BI$276,UI!$A$12:$O$51,VLOOKUP(BI$279,$B$276:$C$278,2,0),0)/1000))&gt;0),1,TRUNC(VLOOKUP($E399,'Container Panel'!$B$41:$Z$100,$D399,0)/(VLOOKUP(BI$276,UI!$A$12:$O$51,VLOOKUP(BI$279,$B$276:$C$278,2,0),0)/1000)))),"")</f>
        <v/>
      </c>
      <c r="BJ399" s="145" t="str">
        <f>IFERROR(IF(AND(BJ$272=list!$D$3,'Box Calculation'!BJ$279&lt;&gt;"h",$E399&lt;&gt;0),0,IF(AND(BJ$273=list!$D$2,$E399&lt;&gt;0,TRUNC(VLOOKUP($E399,'Container Panel'!$B$41:$Z$100,$D399,0)/(VLOOKUP(BJ$276,UI!$A$12:$O$51,VLOOKUP(BJ$279,$B$276:$C$278,2,0),0)/1000))&gt;0),1,TRUNC(VLOOKUP($E399,'Container Panel'!$B$41:$Z$100,$D399,0)/(VLOOKUP(BJ$276,UI!$A$12:$O$51,VLOOKUP(BJ$279,$B$276:$C$278,2,0),0)/1000)))),"")</f>
        <v/>
      </c>
      <c r="BK399" s="145" t="str">
        <f>IFERROR(IF(AND(BK$272=list!$D$3,'Box Calculation'!BK$279&lt;&gt;"h",$E399&lt;&gt;0),0,IF(AND(BK$273=list!$D$2,$E399&lt;&gt;0,TRUNC(VLOOKUP($E399,'Container Panel'!$B$41:$Z$100,$D399,0)/(VLOOKUP(BK$276,UI!$A$12:$O$51,VLOOKUP(BK$279,$B$276:$C$278,2,0),0)/1000))&gt;0),1,TRUNC(VLOOKUP($E399,'Container Panel'!$B$41:$Z$100,$D399,0)/(VLOOKUP(BK$276,UI!$A$12:$O$51,VLOOKUP(BK$279,$B$276:$C$278,2,0),0)/1000)))),"")</f>
        <v/>
      </c>
      <c r="BL399" s="145" t="str">
        <f>IFERROR(IF(AND(BL$272=list!$D$3,'Box Calculation'!BL$279&lt;&gt;"h",$E399&lt;&gt;0),0,IF(AND(BL$273=list!$D$2,$E399&lt;&gt;0,TRUNC(VLOOKUP($E399,'Container Panel'!$B$41:$Z$100,$D399,0)/(VLOOKUP(BL$276,UI!$A$12:$O$51,VLOOKUP(BL$279,$B$276:$C$278,2,0),0)/1000))&gt;0),1,TRUNC(VLOOKUP($E399,'Container Panel'!$B$41:$Z$100,$D399,0)/(VLOOKUP(BL$276,UI!$A$12:$O$51,VLOOKUP(BL$279,$B$276:$C$278,2,0),0)/1000)))),"")</f>
        <v/>
      </c>
      <c r="BM399" s="145" t="str">
        <f>IFERROR(IF(AND(BM$272=list!$D$3,'Box Calculation'!BM$279&lt;&gt;"h",$E399&lt;&gt;0),0,IF(AND(BM$273=list!$D$2,$E399&lt;&gt;0,TRUNC(VLOOKUP($E399,'Container Panel'!$B$41:$Z$100,$D399,0)/(VLOOKUP(BM$276,UI!$A$12:$O$51,VLOOKUP(BM$279,$B$276:$C$278,2,0),0)/1000))&gt;0),1,TRUNC(VLOOKUP($E399,'Container Panel'!$B$41:$Z$100,$D399,0)/(VLOOKUP(BM$276,UI!$A$12:$O$51,VLOOKUP(BM$279,$B$276:$C$278,2,0),0)/1000)))),"")</f>
        <v/>
      </c>
      <c r="BN399" s="145" t="str">
        <f>IFERROR(IF(AND(BN$272=list!$D$3,'Box Calculation'!BN$279&lt;&gt;"h",$E399&lt;&gt;0),0,IF(AND(BN$273=list!$D$2,$E399&lt;&gt;0,TRUNC(VLOOKUP($E399,'Container Panel'!$B$41:$Z$100,$D399,0)/(VLOOKUP(BN$276,UI!$A$12:$O$51,VLOOKUP(BN$279,$B$276:$C$278,2,0),0)/1000))&gt;0),1,TRUNC(VLOOKUP($E399,'Container Panel'!$B$41:$Z$100,$D399,0)/(VLOOKUP(BN$276,UI!$A$12:$O$51,VLOOKUP(BN$279,$B$276:$C$278,2,0),0)/1000)))),"")</f>
        <v/>
      </c>
      <c r="BO399" s="145" t="str">
        <f>IFERROR(IF(AND(BO$272=list!$D$3,'Box Calculation'!BO$279&lt;&gt;"h",$E399&lt;&gt;0),0,IF(AND(BO$273=list!$D$2,$E399&lt;&gt;0,TRUNC(VLOOKUP($E399,'Container Panel'!$B$41:$Z$100,$D399,0)/(VLOOKUP(BO$276,UI!$A$12:$O$51,VLOOKUP(BO$279,$B$276:$C$278,2,0),0)/1000))&gt;0),1,TRUNC(VLOOKUP($E399,'Container Panel'!$B$41:$Z$100,$D399,0)/(VLOOKUP(BO$276,UI!$A$12:$O$51,VLOOKUP(BO$279,$B$276:$C$278,2,0),0)/1000)))),"")</f>
        <v/>
      </c>
      <c r="BP399" s="145" t="str">
        <f>IFERROR(IF(AND(BP$272=list!$D$3,'Box Calculation'!BP$279&lt;&gt;"h",$E399&lt;&gt;0),0,IF(AND(BP$273=list!$D$2,$E399&lt;&gt;0,TRUNC(VLOOKUP($E399,'Container Panel'!$B$41:$Z$100,$D399,0)/(VLOOKUP(BP$276,UI!$A$12:$O$51,VLOOKUP(BP$279,$B$276:$C$278,2,0),0)/1000))&gt;0),1,TRUNC(VLOOKUP($E399,'Container Panel'!$B$41:$Z$100,$D399,0)/(VLOOKUP(BP$276,UI!$A$12:$O$51,VLOOKUP(BP$279,$B$276:$C$278,2,0),0)/1000)))),"")</f>
        <v/>
      </c>
      <c r="BQ399" s="145" t="str">
        <f>IFERROR(IF(AND(BQ$272=list!$D$3,'Box Calculation'!BQ$279&lt;&gt;"h",$E399&lt;&gt;0),0,IF(AND(BQ$273=list!$D$2,$E399&lt;&gt;0,TRUNC(VLOOKUP($E399,'Container Panel'!$B$41:$Z$100,$D399,0)/(VLOOKUP(BQ$276,UI!$A$12:$O$51,VLOOKUP(BQ$279,$B$276:$C$278,2,0),0)/1000))&gt;0),1,TRUNC(VLOOKUP($E399,'Container Panel'!$B$41:$Z$100,$D399,0)/(VLOOKUP(BQ$276,UI!$A$12:$O$51,VLOOKUP(BQ$279,$B$276:$C$278,2,0),0)/1000)))),"")</f>
        <v/>
      </c>
      <c r="BR399" s="145" t="str">
        <f>IFERROR(IF(AND(BR$272=list!$D$3,'Box Calculation'!BR$279&lt;&gt;"h",$E399&lt;&gt;0),0,IF(AND(BR$273=list!$D$2,$E399&lt;&gt;0,TRUNC(VLOOKUP($E399,'Container Panel'!$B$41:$Z$100,$D399,0)/(VLOOKUP(BR$276,UI!$A$12:$O$51,VLOOKUP(BR$279,$B$276:$C$278,2,0),0)/1000))&gt;0),1,TRUNC(VLOOKUP($E399,'Container Panel'!$B$41:$Z$100,$D399,0)/(VLOOKUP(BR$276,UI!$A$12:$O$51,VLOOKUP(BR$279,$B$276:$C$278,2,0),0)/1000)))),"")</f>
        <v/>
      </c>
      <c r="BS399" s="145" t="str">
        <f>IFERROR(IF(AND(BS$272=list!$D$3,'Box Calculation'!BS$279&lt;&gt;"h",$E399&lt;&gt;0),0,IF(AND(BS$273=list!$D$2,$E399&lt;&gt;0,TRUNC(VLOOKUP($E399,'Container Panel'!$B$41:$Z$100,$D399,0)/(VLOOKUP(BS$276,UI!$A$12:$O$51,VLOOKUP(BS$279,$B$276:$C$278,2,0),0)/1000))&gt;0),1,TRUNC(VLOOKUP($E399,'Container Panel'!$B$41:$Z$100,$D399,0)/(VLOOKUP(BS$276,UI!$A$12:$O$51,VLOOKUP(BS$279,$B$276:$C$278,2,0),0)/1000)))),"")</f>
        <v/>
      </c>
      <c r="BT399" s="145" t="str">
        <f>IFERROR(IF(AND(BT$272=list!$D$3,'Box Calculation'!BT$279&lt;&gt;"h",$E399&lt;&gt;0),0,IF(AND(BT$273=list!$D$2,$E399&lt;&gt;0,TRUNC(VLOOKUP($E399,'Container Panel'!$B$41:$Z$100,$D399,0)/(VLOOKUP(BT$276,UI!$A$12:$O$51,VLOOKUP(BT$279,$B$276:$C$278,2,0),0)/1000))&gt;0),1,TRUNC(VLOOKUP($E399,'Container Panel'!$B$41:$Z$100,$D399,0)/(VLOOKUP(BT$276,UI!$A$12:$O$51,VLOOKUP(BT$279,$B$276:$C$278,2,0),0)/1000)))),"")</f>
        <v/>
      </c>
      <c r="BU399" s="145" t="str">
        <f>IFERROR(IF(AND(BU$272=list!$D$3,'Box Calculation'!BU$279&lt;&gt;"h",$E399&lt;&gt;0),0,IF(AND(BU$273=list!$D$2,$E399&lt;&gt;0,TRUNC(VLOOKUP($E399,'Container Panel'!$B$41:$Z$100,$D399,0)/(VLOOKUP(BU$276,UI!$A$12:$O$51,VLOOKUP(BU$279,$B$276:$C$278,2,0),0)/1000))&gt;0),1,TRUNC(VLOOKUP($E399,'Container Panel'!$B$41:$Z$100,$D399,0)/(VLOOKUP(BU$276,UI!$A$12:$O$51,VLOOKUP(BU$279,$B$276:$C$278,2,0),0)/1000)))),"")</f>
        <v/>
      </c>
      <c r="BV399" s="145" t="str">
        <f>IFERROR(IF(AND(BV$272=list!$D$3,'Box Calculation'!BV$279&lt;&gt;"h",$E399&lt;&gt;0),0,IF(AND(BV$273=list!$D$2,$E399&lt;&gt;0,TRUNC(VLOOKUP($E399,'Container Panel'!$B$41:$Z$100,$D399,0)/(VLOOKUP(BV$276,UI!$A$12:$O$51,VLOOKUP(BV$279,$B$276:$C$278,2,0),0)/1000))&gt;0),1,TRUNC(VLOOKUP($E399,'Container Panel'!$B$41:$Z$100,$D399,0)/(VLOOKUP(BV$276,UI!$A$12:$O$51,VLOOKUP(BV$279,$B$276:$C$278,2,0),0)/1000)))),"")</f>
        <v/>
      </c>
      <c r="BW399" s="145" t="str">
        <f>IFERROR(IF(AND(BW$272=list!$D$3,'Box Calculation'!BW$279&lt;&gt;"h",$E399&lt;&gt;0),0,IF(AND(BW$273=list!$D$2,$E399&lt;&gt;0,TRUNC(VLOOKUP($E399,'Container Panel'!$B$41:$Z$100,$D399,0)/(VLOOKUP(BW$276,UI!$A$12:$O$51,VLOOKUP(BW$279,$B$276:$C$278,2,0),0)/1000))&gt;0),1,TRUNC(VLOOKUP($E399,'Container Panel'!$B$41:$Z$100,$D399,0)/(VLOOKUP(BW$276,UI!$A$12:$O$51,VLOOKUP(BW$279,$B$276:$C$278,2,0),0)/1000)))),"")</f>
        <v/>
      </c>
      <c r="BX399" s="145" t="str">
        <f>IFERROR(IF(AND(BX$272=list!$D$3,'Box Calculation'!BX$279&lt;&gt;"h",$E399&lt;&gt;0),0,IF(AND(BX$273=list!$D$2,$E399&lt;&gt;0,TRUNC(VLOOKUP($E399,'Container Panel'!$B$41:$Z$100,$D399,0)/(VLOOKUP(BX$276,UI!$A$12:$O$51,VLOOKUP(BX$279,$B$276:$C$278,2,0),0)/1000))&gt;0),1,TRUNC(VLOOKUP($E399,'Container Panel'!$B$41:$Z$100,$D399,0)/(VLOOKUP(BX$276,UI!$A$12:$O$51,VLOOKUP(BX$279,$B$276:$C$278,2,0),0)/1000)))),"")</f>
        <v/>
      </c>
      <c r="BY399" s="145" t="str">
        <f>IFERROR(IF(AND(BY$272=list!$D$3,'Box Calculation'!BY$279&lt;&gt;"h",$E399&lt;&gt;0),0,IF(AND(BY$273=list!$D$2,$E399&lt;&gt;0,TRUNC(VLOOKUP($E399,'Container Panel'!$B$41:$Z$100,$D399,0)/(VLOOKUP(BY$276,UI!$A$12:$O$51,VLOOKUP(BY$279,$B$276:$C$278,2,0),0)/1000))&gt;0),1,TRUNC(VLOOKUP($E399,'Container Panel'!$B$41:$Z$100,$D399,0)/(VLOOKUP(BY$276,UI!$A$12:$O$51,VLOOKUP(BY$279,$B$276:$C$278,2,0),0)/1000)))),"")</f>
        <v/>
      </c>
      <c r="BZ399" s="145" t="str">
        <f>IFERROR(IF(AND(BZ$272=list!$D$3,'Box Calculation'!BZ$279&lt;&gt;"h",$E399&lt;&gt;0),0,IF(AND(BZ$273=list!$D$2,$E399&lt;&gt;0,TRUNC(VLOOKUP($E399,'Container Panel'!$B$41:$Z$100,$D399,0)/(VLOOKUP(BZ$276,UI!$A$12:$O$51,VLOOKUP(BZ$279,$B$276:$C$278,2,0),0)/1000))&gt;0),1,TRUNC(VLOOKUP($E399,'Container Panel'!$B$41:$Z$100,$D399,0)/(VLOOKUP(BZ$276,UI!$A$12:$O$51,VLOOKUP(BZ$279,$B$276:$C$278,2,0),0)/1000)))),"")</f>
        <v/>
      </c>
      <c r="CA399" s="145" t="str">
        <f>IFERROR(IF(AND(CA$272=list!$D$3,'Box Calculation'!CA$279&lt;&gt;"h",$E399&lt;&gt;0),0,IF(AND(CA$273=list!$D$2,$E399&lt;&gt;0,TRUNC(VLOOKUP($E399,'Container Panel'!$B$41:$Z$100,$D399,0)/(VLOOKUP(CA$276,UI!$A$12:$O$51,VLOOKUP(CA$279,$B$276:$C$278,2,0),0)/1000))&gt;0),1,TRUNC(VLOOKUP($E399,'Container Panel'!$B$41:$Z$100,$D399,0)/(VLOOKUP(CA$276,UI!$A$12:$O$51,VLOOKUP(CA$279,$B$276:$C$278,2,0),0)/1000)))),"")</f>
        <v/>
      </c>
      <c r="CB399" s="145" t="str">
        <f>IFERROR(IF(AND(CB$272=list!$D$3,'Box Calculation'!CB$279&lt;&gt;"h",$E399&lt;&gt;0),0,IF(AND(CB$273=list!$D$2,$E399&lt;&gt;0,TRUNC(VLOOKUP($E399,'Container Panel'!$B$41:$Z$100,$D399,0)/(VLOOKUP(CB$276,UI!$A$12:$O$51,VLOOKUP(CB$279,$B$276:$C$278,2,0),0)/1000))&gt;0),1,TRUNC(VLOOKUP($E399,'Container Panel'!$B$41:$Z$100,$D399,0)/(VLOOKUP(CB$276,UI!$A$12:$O$51,VLOOKUP(CB$279,$B$276:$C$278,2,0),0)/1000)))),"")</f>
        <v/>
      </c>
      <c r="CC399" s="145" t="str">
        <f>IFERROR(IF(AND(CC$272=list!$D$3,'Box Calculation'!CC$279&lt;&gt;"h",$E399&lt;&gt;0),0,IF(AND(CC$273=list!$D$2,$E399&lt;&gt;0,TRUNC(VLOOKUP($E399,'Container Panel'!$B$41:$Z$100,$D399,0)/(VLOOKUP(CC$276,UI!$A$12:$O$51,VLOOKUP(CC$279,$B$276:$C$278,2,0),0)/1000))&gt;0),1,TRUNC(VLOOKUP($E399,'Container Panel'!$B$41:$Z$100,$D399,0)/(VLOOKUP(CC$276,UI!$A$12:$O$51,VLOOKUP(CC$279,$B$276:$C$278,2,0),0)/1000)))),"")</f>
        <v/>
      </c>
      <c r="CD399" s="145" t="str">
        <f>IFERROR(IF(AND(CD$272=list!$D$3,'Box Calculation'!CD$279&lt;&gt;"h",$E399&lt;&gt;0),0,IF(AND(CD$273=list!$D$2,$E399&lt;&gt;0,TRUNC(VLOOKUP($E399,'Container Panel'!$B$41:$Z$100,$D399,0)/(VLOOKUP(CD$276,UI!$A$12:$O$51,VLOOKUP(CD$279,$B$276:$C$278,2,0),0)/1000))&gt;0),1,TRUNC(VLOOKUP($E399,'Container Panel'!$B$41:$Z$100,$D399,0)/(VLOOKUP(CD$276,UI!$A$12:$O$51,VLOOKUP(CD$279,$B$276:$C$278,2,0),0)/1000)))),"")</f>
        <v/>
      </c>
      <c r="CE399" s="145" t="str">
        <f>IFERROR(IF(AND(CE$272=list!$D$3,'Box Calculation'!CE$279&lt;&gt;"h",$E399&lt;&gt;0),0,IF(AND(CE$273=list!$D$2,$E399&lt;&gt;0,TRUNC(VLOOKUP($E399,'Container Panel'!$B$41:$Z$100,$D399,0)/(VLOOKUP(CE$276,UI!$A$12:$O$51,VLOOKUP(CE$279,$B$276:$C$278,2,0),0)/1000))&gt;0),1,TRUNC(VLOOKUP($E399,'Container Panel'!$B$41:$Z$100,$D399,0)/(VLOOKUP(CE$276,UI!$A$12:$O$51,VLOOKUP(CE$279,$B$276:$C$278,2,0),0)/1000)))),"")</f>
        <v/>
      </c>
      <c r="CF399" s="145" t="str">
        <f>IFERROR(IF(AND(CF$272=list!$D$3,'Box Calculation'!CF$279&lt;&gt;"h",$E399&lt;&gt;0),0,IF(AND(CF$273=list!$D$2,$E399&lt;&gt;0,TRUNC(VLOOKUP($E399,'Container Panel'!$B$41:$Z$100,$D399,0)/(VLOOKUP(CF$276,UI!$A$12:$O$51,VLOOKUP(CF$279,$B$276:$C$278,2,0),0)/1000))&gt;0),1,TRUNC(VLOOKUP($E399,'Container Panel'!$B$41:$Z$100,$D399,0)/(VLOOKUP(CF$276,UI!$A$12:$O$51,VLOOKUP(CF$279,$B$276:$C$278,2,0),0)/1000)))),"")</f>
        <v/>
      </c>
      <c r="CG399" s="145" t="str">
        <f>IFERROR(IF(AND(CG$272=list!$D$3,'Box Calculation'!CG$279&lt;&gt;"h",$E399&lt;&gt;0),0,IF(AND(CG$273=list!$D$2,$E399&lt;&gt;0,TRUNC(VLOOKUP($E399,'Container Panel'!$B$41:$Z$100,$D399,0)/(VLOOKUP(CG$276,UI!$A$12:$O$51,VLOOKUP(CG$279,$B$276:$C$278,2,0),0)/1000))&gt;0),1,TRUNC(VLOOKUP($E399,'Container Panel'!$B$41:$Z$100,$D399,0)/(VLOOKUP(CG$276,UI!$A$12:$O$51,VLOOKUP(CG$279,$B$276:$C$278,2,0),0)/1000)))),"")</f>
        <v/>
      </c>
      <c r="CH399" s="145" t="str">
        <f>IFERROR(IF(AND(CH$272=list!$D$3,'Box Calculation'!CH$279&lt;&gt;"h",$E399&lt;&gt;0),0,IF(AND(CH$273=list!$D$2,$E399&lt;&gt;0,TRUNC(VLOOKUP($E399,'Container Panel'!$B$41:$Z$100,$D399,0)/(VLOOKUP(CH$276,UI!$A$12:$O$51,VLOOKUP(CH$279,$B$276:$C$278,2,0),0)/1000))&gt;0),1,TRUNC(VLOOKUP($E399,'Container Panel'!$B$41:$Z$100,$D399,0)/(VLOOKUP(CH$276,UI!$A$12:$O$51,VLOOKUP(CH$279,$B$276:$C$278,2,0),0)/1000)))),"")</f>
        <v/>
      </c>
      <c r="CI399" s="145" t="str">
        <f>IFERROR(IF(AND(CI$272=list!$D$3,'Box Calculation'!CI$279&lt;&gt;"h",$E399&lt;&gt;0),0,IF(AND(CI$273=list!$D$2,$E399&lt;&gt;0,TRUNC(VLOOKUP($E399,'Container Panel'!$B$41:$Z$100,$D399,0)/(VLOOKUP(CI$276,UI!$A$12:$O$51,VLOOKUP(CI$279,$B$276:$C$278,2,0),0)/1000))&gt;0),1,TRUNC(VLOOKUP($E399,'Container Panel'!$B$41:$Z$100,$D399,0)/(VLOOKUP(CI$276,UI!$A$12:$O$51,VLOOKUP(CI$279,$B$276:$C$278,2,0),0)/1000)))),"")</f>
        <v/>
      </c>
      <c r="CJ399" s="145" t="str">
        <f>IFERROR(IF(AND(CJ$272=list!$D$3,'Box Calculation'!CJ$279&lt;&gt;"h",$E399&lt;&gt;0),0,IF(AND(CJ$273=list!$D$2,$E399&lt;&gt;0,TRUNC(VLOOKUP($E399,'Container Panel'!$B$41:$Z$100,$D399,0)/(VLOOKUP(CJ$276,UI!$A$12:$O$51,VLOOKUP(CJ$279,$B$276:$C$278,2,0),0)/1000))&gt;0),1,TRUNC(VLOOKUP($E399,'Container Panel'!$B$41:$Z$100,$D399,0)/(VLOOKUP(CJ$276,UI!$A$12:$O$51,VLOOKUP(CJ$279,$B$276:$C$278,2,0),0)/1000)))),"")</f>
        <v/>
      </c>
      <c r="CK399" s="145" t="str">
        <f>IFERROR(IF(AND(CK$272=list!$D$3,'Box Calculation'!CK$279&lt;&gt;"h",$E399&lt;&gt;0),0,IF(AND(CK$273=list!$D$2,$E399&lt;&gt;0,TRUNC(VLOOKUP($E399,'Container Panel'!$B$41:$Z$100,$D399,0)/(VLOOKUP(CK$276,UI!$A$12:$O$51,VLOOKUP(CK$279,$B$276:$C$278,2,0),0)/1000))&gt;0),1,TRUNC(VLOOKUP($E399,'Container Panel'!$B$41:$Z$100,$D399,0)/(VLOOKUP(CK$276,UI!$A$12:$O$51,VLOOKUP(CK$279,$B$276:$C$278,2,0),0)/1000)))),"")</f>
        <v/>
      </c>
      <c r="CL399" s="145" t="str">
        <f>IFERROR(IF(AND(CL$272=list!$D$3,'Box Calculation'!CL$279&lt;&gt;"h",$E399&lt;&gt;0),0,IF(AND(CL$273=list!$D$2,$E399&lt;&gt;0,TRUNC(VLOOKUP($E399,'Container Panel'!$B$41:$Z$100,$D399,0)/(VLOOKUP(CL$276,UI!$A$12:$O$51,VLOOKUP(CL$279,$B$276:$C$278,2,0),0)/1000))&gt;0),1,TRUNC(VLOOKUP($E399,'Container Panel'!$B$41:$Z$100,$D399,0)/(VLOOKUP(CL$276,UI!$A$12:$O$51,VLOOKUP(CL$279,$B$276:$C$278,2,0),0)/1000)))),"")</f>
        <v/>
      </c>
      <c r="CM399" s="145" t="str">
        <f>IFERROR(IF(AND(CM$272=list!$D$3,'Box Calculation'!CM$279&lt;&gt;"h",$E399&lt;&gt;0),0,IF(AND(CM$273=list!$D$2,$E399&lt;&gt;0,TRUNC(VLOOKUP($E399,'Container Panel'!$B$41:$Z$100,$D399,0)/(VLOOKUP(CM$276,UI!$A$12:$O$51,VLOOKUP(CM$279,$B$276:$C$278,2,0),0)/1000))&gt;0),1,TRUNC(VLOOKUP($E399,'Container Panel'!$B$41:$Z$100,$D399,0)/(VLOOKUP(CM$276,UI!$A$12:$O$51,VLOOKUP(CM$279,$B$276:$C$278,2,0),0)/1000)))),"")</f>
        <v/>
      </c>
      <c r="CN399" s="145" t="str">
        <f>IFERROR(IF(AND(CN$272=list!$D$3,'Box Calculation'!CN$279&lt;&gt;"h",$E399&lt;&gt;0),0,IF(AND(CN$273=list!$D$2,$E399&lt;&gt;0,TRUNC(VLOOKUP($E399,'Container Panel'!$B$41:$Z$100,$D399,0)/(VLOOKUP(CN$276,UI!$A$12:$O$51,VLOOKUP(CN$279,$B$276:$C$278,2,0),0)/1000))&gt;0),1,TRUNC(VLOOKUP($E399,'Container Panel'!$B$41:$Z$100,$D399,0)/(VLOOKUP(CN$276,UI!$A$12:$O$51,VLOOKUP(CN$279,$B$276:$C$278,2,0),0)/1000)))),"")</f>
        <v/>
      </c>
      <c r="CO399" s="145" t="str">
        <f>IFERROR(IF(AND(CO$272=list!$D$3,'Box Calculation'!CO$279&lt;&gt;"h",$E399&lt;&gt;0),0,IF(AND(CO$273=list!$D$2,$E399&lt;&gt;0,TRUNC(VLOOKUP($E399,'Container Panel'!$B$41:$Z$100,$D399,0)/(VLOOKUP(CO$276,UI!$A$12:$O$51,VLOOKUP(CO$279,$B$276:$C$278,2,0),0)/1000))&gt;0),1,TRUNC(VLOOKUP($E399,'Container Panel'!$B$41:$Z$100,$D399,0)/(VLOOKUP(CO$276,UI!$A$12:$O$51,VLOOKUP(CO$279,$B$276:$C$278,2,0),0)/1000)))),"")</f>
        <v/>
      </c>
      <c r="CP399" s="145" t="str">
        <f>IFERROR(IF(AND(CP$272=list!$D$3,'Box Calculation'!CP$279&lt;&gt;"h",$E399&lt;&gt;0),0,IF(AND(CP$273=list!$D$2,$E399&lt;&gt;0,TRUNC(VLOOKUP($E399,'Container Panel'!$B$41:$Z$100,$D399,0)/(VLOOKUP(CP$276,UI!$A$12:$O$51,VLOOKUP(CP$279,$B$276:$C$278,2,0),0)/1000))&gt;0),1,TRUNC(VLOOKUP($E399,'Container Panel'!$B$41:$Z$100,$D399,0)/(VLOOKUP(CP$276,UI!$A$12:$O$51,VLOOKUP(CP$279,$B$276:$C$278,2,0),0)/1000)))),"")</f>
        <v/>
      </c>
      <c r="CQ399" s="145" t="str">
        <f>IFERROR(IF(AND(CQ$272=list!$D$3,'Box Calculation'!CQ$279&lt;&gt;"h",$E399&lt;&gt;0),0,IF(AND(CQ$273=list!$D$2,$E399&lt;&gt;0,TRUNC(VLOOKUP($E399,'Container Panel'!$B$41:$Z$100,$D399,0)/(VLOOKUP(CQ$276,UI!$A$12:$O$51,VLOOKUP(CQ$279,$B$276:$C$278,2,0),0)/1000))&gt;0),1,TRUNC(VLOOKUP($E399,'Container Panel'!$B$41:$Z$100,$D399,0)/(VLOOKUP(CQ$276,UI!$A$12:$O$51,VLOOKUP(CQ$279,$B$276:$C$278,2,0),0)/1000)))),"")</f>
        <v/>
      </c>
      <c r="CR399" s="145" t="str">
        <f>IFERROR(IF(AND(CR$272=list!$D$3,'Box Calculation'!CR$279&lt;&gt;"h",$E399&lt;&gt;0),0,IF(AND(CR$273=list!$D$2,$E399&lt;&gt;0,TRUNC(VLOOKUP($E399,'Container Panel'!$B$41:$Z$100,$D399,0)/(VLOOKUP(CR$276,UI!$A$12:$O$51,VLOOKUP(CR$279,$B$276:$C$278,2,0),0)/1000))&gt;0),1,TRUNC(VLOOKUP($E399,'Container Panel'!$B$41:$Z$100,$D399,0)/(VLOOKUP(CR$276,UI!$A$12:$O$51,VLOOKUP(CR$279,$B$276:$C$278,2,0),0)/1000)))),"")</f>
        <v/>
      </c>
      <c r="CS399" s="145" t="str">
        <f>IFERROR(IF(AND(CS$272=list!$D$3,'Box Calculation'!CS$279&lt;&gt;"h",$E399&lt;&gt;0),0,IF(AND(CS$273=list!$D$2,$E399&lt;&gt;0,TRUNC(VLOOKUP($E399,'Container Panel'!$B$41:$Z$100,$D399,0)/(VLOOKUP(CS$276,UI!$A$12:$O$51,VLOOKUP(CS$279,$B$276:$C$278,2,0),0)/1000))&gt;0),1,TRUNC(VLOOKUP($E399,'Container Panel'!$B$41:$Z$100,$D399,0)/(VLOOKUP(CS$276,UI!$A$12:$O$51,VLOOKUP(CS$279,$B$276:$C$278,2,0),0)/1000)))),"")</f>
        <v/>
      </c>
      <c r="CT399" s="145" t="str">
        <f>IFERROR(IF(AND(CT$272=list!$D$3,'Box Calculation'!CT$279&lt;&gt;"h",$E399&lt;&gt;0),0,IF(AND(CT$273=list!$D$2,$E399&lt;&gt;0,TRUNC(VLOOKUP($E399,'Container Panel'!$B$41:$Z$100,$D399,0)/(VLOOKUP(CT$276,UI!$A$12:$O$51,VLOOKUP(CT$279,$B$276:$C$278,2,0),0)/1000))&gt;0),1,TRUNC(VLOOKUP($E399,'Container Panel'!$B$41:$Z$100,$D399,0)/(VLOOKUP(CT$276,UI!$A$12:$O$51,VLOOKUP(CT$279,$B$276:$C$278,2,0),0)/1000)))),"")</f>
        <v/>
      </c>
      <c r="CU399" s="145" t="str">
        <f>IFERROR(IF(AND(CU$272=list!$D$3,'Box Calculation'!CU$279&lt;&gt;"h",$E399&lt;&gt;0),0,IF(AND(CU$273=list!$D$2,$E399&lt;&gt;0,TRUNC(VLOOKUP($E399,'Container Panel'!$B$41:$Z$100,$D399,0)/(VLOOKUP(CU$276,UI!$A$12:$O$51,VLOOKUP(CU$279,$B$276:$C$278,2,0),0)/1000))&gt;0),1,TRUNC(VLOOKUP($E399,'Container Panel'!$B$41:$Z$100,$D399,0)/(VLOOKUP(CU$276,UI!$A$12:$O$51,VLOOKUP(CU$279,$B$276:$C$278,2,0),0)/1000)))),"")</f>
        <v/>
      </c>
      <c r="CV399" s="145" t="str">
        <f>IFERROR(IF(AND(CV$272=list!$D$3,'Box Calculation'!CV$279&lt;&gt;"h",$E399&lt;&gt;0),0,IF(AND(CV$273=list!$D$2,$E399&lt;&gt;0,TRUNC(VLOOKUP($E399,'Container Panel'!$B$41:$Z$100,$D399,0)/(VLOOKUP(CV$276,UI!$A$12:$O$51,VLOOKUP(CV$279,$B$276:$C$278,2,0),0)/1000))&gt;0),1,TRUNC(VLOOKUP($E399,'Container Panel'!$B$41:$Z$100,$D399,0)/(VLOOKUP(CV$276,UI!$A$12:$O$51,VLOOKUP(CV$279,$B$276:$C$278,2,0),0)/1000)))),"")</f>
        <v/>
      </c>
      <c r="CW399" s="145" t="str">
        <f>IFERROR(IF(AND(CW$272=list!$D$3,'Box Calculation'!CW$279&lt;&gt;"h",$E399&lt;&gt;0),0,IF(AND(CW$273=list!$D$2,$E399&lt;&gt;0,TRUNC(VLOOKUP($E399,'Container Panel'!$B$41:$Z$100,$D399,0)/(VLOOKUP(CW$276,UI!$A$12:$O$51,VLOOKUP(CW$279,$B$276:$C$278,2,0),0)/1000))&gt;0),1,TRUNC(VLOOKUP($E399,'Container Panel'!$B$41:$Z$100,$D399,0)/(VLOOKUP(CW$276,UI!$A$12:$O$51,VLOOKUP(CW$279,$B$276:$C$278,2,0),0)/1000)))),"")</f>
        <v/>
      </c>
      <c r="CX399" s="145" t="str">
        <f>IFERROR(IF(AND(CX$272=list!$D$3,'Box Calculation'!CX$279&lt;&gt;"h",$E399&lt;&gt;0),0,IF(AND(CX$273=list!$D$2,$E399&lt;&gt;0,TRUNC(VLOOKUP($E399,'Container Panel'!$B$41:$Z$100,$D399,0)/(VLOOKUP(CX$276,UI!$A$12:$O$51,VLOOKUP(CX$279,$B$276:$C$278,2,0),0)/1000))&gt;0),1,TRUNC(VLOOKUP($E399,'Container Panel'!$B$41:$Z$100,$D399,0)/(VLOOKUP(CX$276,UI!$A$12:$O$51,VLOOKUP(CX$279,$B$276:$C$278,2,0),0)/1000)))),"")</f>
        <v/>
      </c>
      <c r="CY399" s="145" t="str">
        <f>IFERROR(IF(AND(CY$272=list!$D$3,'Box Calculation'!CY$279&lt;&gt;"h",$E399&lt;&gt;0),0,IF(AND(CY$273=list!$D$2,$E399&lt;&gt;0,TRUNC(VLOOKUP($E399,'Container Panel'!$B$41:$Z$100,$D399,0)/(VLOOKUP(CY$276,UI!$A$12:$O$51,VLOOKUP(CY$279,$B$276:$C$278,2,0),0)/1000))&gt;0),1,TRUNC(VLOOKUP($E399,'Container Panel'!$B$41:$Z$100,$D399,0)/(VLOOKUP(CY$276,UI!$A$12:$O$51,VLOOKUP(CY$279,$B$276:$C$278,2,0),0)/1000)))),"")</f>
        <v/>
      </c>
      <c r="CZ399" s="145" t="str">
        <f>IFERROR(IF(AND(CZ$272=list!$D$3,'Box Calculation'!CZ$279&lt;&gt;"h",$E399&lt;&gt;0),0,IF(AND(CZ$273=list!$D$2,$E399&lt;&gt;0,TRUNC(VLOOKUP($E399,'Container Panel'!$B$41:$Z$100,$D399,0)/(VLOOKUP(CZ$276,UI!$A$12:$O$51,VLOOKUP(CZ$279,$B$276:$C$278,2,0),0)/1000))&gt;0),1,TRUNC(VLOOKUP($E399,'Container Panel'!$B$41:$Z$100,$D399,0)/(VLOOKUP(CZ$276,UI!$A$12:$O$51,VLOOKUP(CZ$279,$B$276:$C$278,2,0),0)/1000)))),"")</f>
        <v/>
      </c>
      <c r="DA399" s="145" t="str">
        <f>IFERROR(IF(AND(DA$272=list!$D$3,'Box Calculation'!DA$279&lt;&gt;"h",$E399&lt;&gt;0),0,IF(AND(DA$273=list!$D$2,$E399&lt;&gt;0,TRUNC(VLOOKUP($E399,'Container Panel'!$B$41:$Z$100,$D399,0)/(VLOOKUP(DA$276,UI!$A$12:$O$51,VLOOKUP(DA$279,$B$276:$C$278,2,0),0)/1000))&gt;0),1,TRUNC(VLOOKUP($E399,'Container Panel'!$B$41:$Z$100,$D399,0)/(VLOOKUP(DA$276,UI!$A$12:$O$51,VLOOKUP(DA$279,$B$276:$C$278,2,0),0)/1000)))),"")</f>
        <v/>
      </c>
      <c r="DB399" s="145" t="str">
        <f>IFERROR(IF(AND(DB$272=list!$D$3,'Box Calculation'!DB$279&lt;&gt;"h",$E399&lt;&gt;0),0,IF(AND(DB$273=list!$D$2,$E399&lt;&gt;0,TRUNC(VLOOKUP($E399,'Container Panel'!$B$41:$Z$100,$D399,0)/(VLOOKUP(DB$276,UI!$A$12:$O$51,VLOOKUP(DB$279,$B$276:$C$278,2,0),0)/1000))&gt;0),1,TRUNC(VLOOKUP($E399,'Container Panel'!$B$41:$Z$100,$D399,0)/(VLOOKUP(DB$276,UI!$A$12:$O$51,VLOOKUP(DB$279,$B$276:$C$278,2,0),0)/1000)))),"")</f>
        <v/>
      </c>
      <c r="DC399" s="145" t="str">
        <f>IFERROR(IF(AND(DC$272=list!$D$3,'Box Calculation'!DC$279&lt;&gt;"h",$E399&lt;&gt;0),0,IF(AND(DC$273=list!$D$2,$E399&lt;&gt;0,TRUNC(VLOOKUP($E399,'Container Panel'!$B$41:$Z$100,$D399,0)/(VLOOKUP(DC$276,UI!$A$12:$O$51,VLOOKUP(DC$279,$B$276:$C$278,2,0),0)/1000))&gt;0),1,TRUNC(VLOOKUP($E399,'Container Panel'!$B$41:$Z$100,$D399,0)/(VLOOKUP(DC$276,UI!$A$12:$O$51,VLOOKUP(DC$279,$B$276:$C$278,2,0),0)/1000)))),"")</f>
        <v/>
      </c>
      <c r="DD399" s="145" t="str">
        <f>IFERROR(IF(AND(DD$272=list!$D$3,'Box Calculation'!DD$279&lt;&gt;"h",$E399&lt;&gt;0),0,IF(AND(DD$273=list!$D$2,$E399&lt;&gt;0,TRUNC(VLOOKUP($E399,'Container Panel'!$B$41:$Z$100,$D399,0)/(VLOOKUP(DD$276,UI!$A$12:$O$51,VLOOKUP(DD$279,$B$276:$C$278,2,0),0)/1000))&gt;0),1,TRUNC(VLOOKUP($E399,'Container Panel'!$B$41:$Z$100,$D399,0)/(VLOOKUP(DD$276,UI!$A$12:$O$51,VLOOKUP(DD$279,$B$276:$C$278,2,0),0)/1000)))),"")</f>
        <v/>
      </c>
      <c r="DE399" s="145" t="str">
        <f>IFERROR(IF(AND(DE$272=list!$D$3,'Box Calculation'!DE$279&lt;&gt;"h",$E399&lt;&gt;0),0,IF(AND(DE$273=list!$D$2,$E399&lt;&gt;0,TRUNC(VLOOKUP($E399,'Container Panel'!$B$41:$Z$100,$D399,0)/(VLOOKUP(DE$276,UI!$A$12:$O$51,VLOOKUP(DE$279,$B$276:$C$278,2,0),0)/1000))&gt;0),1,TRUNC(VLOOKUP($E399,'Container Panel'!$B$41:$Z$100,$D399,0)/(VLOOKUP(DE$276,UI!$A$12:$O$51,VLOOKUP(DE$279,$B$276:$C$278,2,0),0)/1000)))),"")</f>
        <v/>
      </c>
      <c r="DF399" s="145" t="str">
        <f>IFERROR(IF(AND(DF$272=list!$D$3,'Box Calculation'!DF$279&lt;&gt;"h",$E399&lt;&gt;0),0,IF(AND(DF$273=list!$D$2,$E399&lt;&gt;0,TRUNC(VLOOKUP($E399,'Container Panel'!$B$41:$Z$100,$D399,0)/(VLOOKUP(DF$276,UI!$A$12:$O$51,VLOOKUP(DF$279,$B$276:$C$278,2,0),0)/1000))&gt;0),1,TRUNC(VLOOKUP($E399,'Container Panel'!$B$41:$Z$100,$D399,0)/(VLOOKUP(DF$276,UI!$A$12:$O$51,VLOOKUP(DF$279,$B$276:$C$278,2,0),0)/1000)))),"")</f>
        <v/>
      </c>
      <c r="DG399" s="145" t="str">
        <f>IFERROR(IF(AND(DG$272=list!$D$3,'Box Calculation'!DG$279&lt;&gt;"h",$E399&lt;&gt;0),0,IF(AND(DG$273=list!$D$2,$E399&lt;&gt;0,TRUNC(VLOOKUP($E399,'Container Panel'!$B$41:$Z$100,$D399,0)/(VLOOKUP(DG$276,UI!$A$12:$O$51,VLOOKUP(DG$279,$B$276:$C$278,2,0),0)/1000))&gt;0),1,TRUNC(VLOOKUP($E399,'Container Panel'!$B$41:$Z$100,$D399,0)/(VLOOKUP(DG$276,UI!$A$12:$O$51,VLOOKUP(DG$279,$B$276:$C$278,2,0),0)/1000)))),"")</f>
        <v/>
      </c>
      <c r="DH399" s="145" t="str">
        <f>IFERROR(IF(AND(DH$272=list!$D$3,'Box Calculation'!DH$279&lt;&gt;"h",$E399&lt;&gt;0),0,IF(AND(DH$273=list!$D$2,$E399&lt;&gt;0,TRUNC(VLOOKUP($E399,'Container Panel'!$B$41:$Z$100,$D399,0)/(VLOOKUP(DH$276,UI!$A$12:$O$51,VLOOKUP(DH$279,$B$276:$C$278,2,0),0)/1000))&gt;0),1,TRUNC(VLOOKUP($E399,'Container Panel'!$B$41:$Z$100,$D399,0)/(VLOOKUP(DH$276,UI!$A$12:$O$51,VLOOKUP(DH$279,$B$276:$C$278,2,0),0)/1000)))),"")</f>
        <v/>
      </c>
      <c r="DI399" s="145" t="str">
        <f>IFERROR(IF(AND(DI$272=list!$D$3,'Box Calculation'!DI$279&lt;&gt;"h",$E399&lt;&gt;0),0,IF(AND(DI$273=list!$D$2,$E399&lt;&gt;0,TRUNC(VLOOKUP($E399,'Container Panel'!$B$41:$Z$100,$D399,0)/(VLOOKUP(DI$276,UI!$A$12:$O$51,VLOOKUP(DI$279,$B$276:$C$278,2,0),0)/1000))&gt;0),1,TRUNC(VLOOKUP($E399,'Container Panel'!$B$41:$Z$100,$D399,0)/(VLOOKUP(DI$276,UI!$A$12:$O$51,VLOOKUP(DI$279,$B$276:$C$278,2,0),0)/1000)))),"")</f>
        <v/>
      </c>
      <c r="DJ399" s="145" t="str">
        <f>IFERROR(IF(AND(DJ$272=list!$D$3,'Box Calculation'!DJ$279&lt;&gt;"h",$E399&lt;&gt;0),0,IF(AND(DJ$273=list!$D$2,$E399&lt;&gt;0,TRUNC(VLOOKUP($E399,'Container Panel'!$B$41:$Z$100,$D399,0)/(VLOOKUP(DJ$276,UI!$A$12:$O$51,VLOOKUP(DJ$279,$B$276:$C$278,2,0),0)/1000))&gt;0),1,TRUNC(VLOOKUP($E399,'Container Panel'!$B$41:$Z$100,$D399,0)/(VLOOKUP(DJ$276,UI!$A$12:$O$51,VLOOKUP(DJ$279,$B$276:$C$278,2,0),0)/1000)))),"")</f>
        <v/>
      </c>
      <c r="DK399" s="145" t="str">
        <f>IFERROR(IF(AND(DK$272=list!$D$3,'Box Calculation'!DK$279&lt;&gt;"h",$E399&lt;&gt;0),0,IF(AND(DK$273=list!$D$2,$E399&lt;&gt;0,TRUNC(VLOOKUP($E399,'Container Panel'!$B$41:$Z$100,$D399,0)/(VLOOKUP(DK$276,UI!$A$12:$O$51,VLOOKUP(DK$279,$B$276:$C$278,2,0),0)/1000))&gt;0),1,TRUNC(VLOOKUP($E399,'Container Panel'!$B$41:$Z$100,$D399,0)/(VLOOKUP(DK$276,UI!$A$12:$O$51,VLOOKUP(DK$279,$B$276:$C$278,2,0),0)/1000)))),"")</f>
        <v/>
      </c>
      <c r="DL399" s="145" t="str">
        <f>IFERROR(IF(AND(DL$272=list!$D$3,'Box Calculation'!DL$279&lt;&gt;"h",$E399&lt;&gt;0),0,IF(AND(DL$273=list!$D$2,$E399&lt;&gt;0,TRUNC(VLOOKUP($E399,'Container Panel'!$B$41:$Z$100,$D399,0)/(VLOOKUP(DL$276,UI!$A$12:$O$51,VLOOKUP(DL$279,$B$276:$C$278,2,0),0)/1000))&gt;0),1,TRUNC(VLOOKUP($E399,'Container Panel'!$B$41:$Z$100,$D399,0)/(VLOOKUP(DL$276,UI!$A$12:$O$51,VLOOKUP(DL$279,$B$276:$C$278,2,0),0)/1000)))),"")</f>
        <v/>
      </c>
      <c r="DM399" s="145" t="str">
        <f>IFERROR(IF(AND(DM$272=list!$D$3,'Box Calculation'!DM$279&lt;&gt;"h",$E399&lt;&gt;0),0,IF(AND(DM$273=list!$D$2,$E399&lt;&gt;0,TRUNC(VLOOKUP($E399,'Container Panel'!$B$41:$Z$100,$D399,0)/(VLOOKUP(DM$276,UI!$A$12:$O$51,VLOOKUP(DM$279,$B$276:$C$278,2,0),0)/1000))&gt;0),1,TRUNC(VLOOKUP($E399,'Container Panel'!$B$41:$Z$100,$D399,0)/(VLOOKUP(DM$276,UI!$A$12:$O$51,VLOOKUP(DM$279,$B$276:$C$278,2,0),0)/1000)))),"")</f>
        <v/>
      </c>
      <c r="DN399" s="145" t="str">
        <f>IFERROR(IF(AND(DN$272=list!$D$3,'Box Calculation'!DN$279&lt;&gt;"h",$E399&lt;&gt;0),0,IF(AND(DN$273=list!$D$2,$E399&lt;&gt;0,TRUNC(VLOOKUP($E399,'Container Panel'!$B$41:$Z$100,$D399,0)/(VLOOKUP(DN$276,UI!$A$12:$O$51,VLOOKUP(DN$279,$B$276:$C$278,2,0),0)/1000))&gt;0),1,TRUNC(VLOOKUP($E399,'Container Panel'!$B$41:$Z$100,$D399,0)/(VLOOKUP(DN$276,UI!$A$12:$O$51,VLOOKUP(DN$279,$B$276:$C$278,2,0),0)/1000)))),"")</f>
        <v/>
      </c>
      <c r="DO399" s="145" t="str">
        <f>IFERROR(IF(AND(DO$272=list!$D$3,'Box Calculation'!DO$279&lt;&gt;"h",$E399&lt;&gt;0),0,IF(AND(DO$273=list!$D$2,$E399&lt;&gt;0,TRUNC(VLOOKUP($E399,'Container Panel'!$B$41:$Z$100,$D399,0)/(VLOOKUP(DO$276,UI!$A$12:$O$51,VLOOKUP(DO$279,$B$276:$C$278,2,0),0)/1000))&gt;0),1,TRUNC(VLOOKUP($E399,'Container Panel'!$B$41:$Z$100,$D399,0)/(VLOOKUP(DO$276,UI!$A$12:$O$51,VLOOKUP(DO$279,$B$276:$C$278,2,0),0)/1000)))),"")</f>
        <v/>
      </c>
      <c r="DP399" s="145" t="str">
        <f>IFERROR(IF(AND(DP$272=list!$D$3,'Box Calculation'!DP$279&lt;&gt;"h",$E399&lt;&gt;0),0,IF(AND(DP$273=list!$D$2,$E399&lt;&gt;0,TRUNC(VLOOKUP($E399,'Container Panel'!$B$41:$Z$100,$D399,0)/(VLOOKUP(DP$276,UI!$A$12:$O$51,VLOOKUP(DP$279,$B$276:$C$278,2,0),0)/1000))&gt;0),1,TRUNC(VLOOKUP($E399,'Container Panel'!$B$41:$Z$100,$D399,0)/(VLOOKUP(DP$276,UI!$A$12:$O$51,VLOOKUP(DP$279,$B$276:$C$278,2,0),0)/1000)))),"")</f>
        <v/>
      </c>
      <c r="DQ399" s="145" t="str">
        <f>IFERROR(IF(AND(DQ$272=list!$D$3,'Box Calculation'!DQ$279&lt;&gt;"h",$E399&lt;&gt;0),0,IF(AND(DQ$273=list!$D$2,$E399&lt;&gt;0,TRUNC(VLOOKUP($E399,'Container Panel'!$B$41:$Z$100,$D399,0)/(VLOOKUP(DQ$276,UI!$A$12:$O$51,VLOOKUP(DQ$279,$B$276:$C$278,2,0),0)/1000))&gt;0),1,TRUNC(VLOOKUP($E399,'Container Panel'!$B$41:$Z$100,$D399,0)/(VLOOKUP(DQ$276,UI!$A$12:$O$51,VLOOKUP(DQ$279,$B$276:$C$278,2,0),0)/1000)))),"")</f>
        <v/>
      </c>
      <c r="DR399" s="145" t="str">
        <f>IFERROR(IF(AND(DR$272=list!$D$3,'Box Calculation'!DR$279&lt;&gt;"h",$E399&lt;&gt;0),0,IF(AND(DR$273=list!$D$2,$E399&lt;&gt;0,TRUNC(VLOOKUP($E399,'Container Panel'!$B$41:$Z$100,$D399,0)/(VLOOKUP(DR$276,UI!$A$12:$O$51,VLOOKUP(DR$279,$B$276:$C$278,2,0),0)/1000))&gt;0),1,TRUNC(VLOOKUP($E399,'Container Panel'!$B$41:$Z$100,$D399,0)/(VLOOKUP(DR$276,UI!$A$12:$O$51,VLOOKUP(DR$279,$B$276:$C$278,2,0),0)/1000)))),"")</f>
        <v/>
      </c>
      <c r="DS399" s="145" t="str">
        <f>IFERROR(IF(AND(DS$272=list!$D$3,'Box Calculation'!DS$279&lt;&gt;"h",$E399&lt;&gt;0),0,IF(AND(DS$273=list!$D$2,$E399&lt;&gt;0,TRUNC(VLOOKUP($E399,'Container Panel'!$B$41:$Z$100,$D399,0)/(VLOOKUP(DS$276,UI!$A$12:$O$51,VLOOKUP(DS$279,$B$276:$C$278,2,0),0)/1000))&gt;0),1,TRUNC(VLOOKUP($E399,'Container Panel'!$B$41:$Z$100,$D399,0)/(VLOOKUP(DS$276,UI!$A$12:$O$51,VLOOKUP(DS$279,$B$276:$C$278,2,0),0)/1000)))),"")</f>
        <v/>
      </c>
      <c r="DT399" s="145" t="str">
        <f>IFERROR(IF(AND(DT$272=list!$D$3,'Box Calculation'!DT$279&lt;&gt;"h",$E399&lt;&gt;0),0,IF(AND(DT$273=list!$D$2,$E399&lt;&gt;0,TRUNC(VLOOKUP($E399,'Container Panel'!$B$41:$Z$100,$D399,0)/(VLOOKUP(DT$276,UI!$A$12:$O$51,VLOOKUP(DT$279,$B$276:$C$278,2,0),0)/1000))&gt;0),1,TRUNC(VLOOKUP($E399,'Container Panel'!$B$41:$Z$100,$D399,0)/(VLOOKUP(DT$276,UI!$A$12:$O$51,VLOOKUP(DT$279,$B$276:$C$278,2,0),0)/1000)))),"")</f>
        <v/>
      </c>
      <c r="DU399" s="145" t="str">
        <f>IFERROR(IF(AND(DU$272=list!$D$3,'Box Calculation'!DU$279&lt;&gt;"h",$E399&lt;&gt;0),0,IF(AND(DU$273=list!$D$2,$E399&lt;&gt;0,TRUNC(VLOOKUP($E399,'Container Panel'!$B$41:$Z$100,$D399,0)/(VLOOKUP(DU$276,UI!$A$12:$O$51,VLOOKUP(DU$279,$B$276:$C$278,2,0),0)/1000))&gt;0),1,TRUNC(VLOOKUP($E399,'Container Panel'!$B$41:$Z$100,$D399,0)/(VLOOKUP(DU$276,UI!$A$12:$O$51,VLOOKUP(DU$279,$B$276:$C$278,2,0),0)/1000)))),"")</f>
        <v/>
      </c>
      <c r="DV399" s="145" t="str">
        <f>IFERROR(IF(AND(DV$272=list!$D$3,'Box Calculation'!DV$279&lt;&gt;"h",$E399&lt;&gt;0),0,IF(AND(DV$273=list!$D$2,$E399&lt;&gt;0,TRUNC(VLOOKUP($E399,'Container Panel'!$B$41:$Z$100,$D399,0)/(VLOOKUP(DV$276,UI!$A$12:$O$51,VLOOKUP(DV$279,$B$276:$C$278,2,0),0)/1000))&gt;0),1,TRUNC(VLOOKUP($E399,'Container Panel'!$B$41:$Z$100,$D399,0)/(VLOOKUP(DV$276,UI!$A$12:$O$51,VLOOKUP(DV$279,$B$276:$C$278,2,0),0)/1000)))),"")</f>
        <v/>
      </c>
      <c r="DW399" s="145" t="str">
        <f>IFERROR(IF(AND(DW$272=list!$D$3,'Box Calculation'!DW$279&lt;&gt;"h",$E399&lt;&gt;0),0,IF(AND(DW$273=list!$D$2,$E399&lt;&gt;0,TRUNC(VLOOKUP($E399,'Container Panel'!$B$41:$Z$100,$D399,0)/(VLOOKUP(DW$276,UI!$A$12:$O$51,VLOOKUP(DW$279,$B$276:$C$278,2,0),0)/1000))&gt;0),1,TRUNC(VLOOKUP($E399,'Container Panel'!$B$41:$Z$100,$D399,0)/(VLOOKUP(DW$276,UI!$A$12:$O$51,VLOOKUP(DW$279,$B$276:$C$278,2,0),0)/1000)))),"")</f>
        <v/>
      </c>
      <c r="DX399" s="145" t="str">
        <f>IFERROR(IF(AND(DX$272=list!$D$3,'Box Calculation'!DX$279&lt;&gt;"h",$E399&lt;&gt;0),0,IF(AND(DX$273=list!$D$2,$E399&lt;&gt;0,TRUNC(VLOOKUP($E399,'Container Panel'!$B$41:$Z$100,$D399,0)/(VLOOKUP(DX$276,UI!$A$12:$O$51,VLOOKUP(DX$279,$B$276:$C$278,2,0),0)/1000))&gt;0),1,TRUNC(VLOOKUP($E399,'Container Panel'!$B$41:$Z$100,$D399,0)/(VLOOKUP(DX$276,UI!$A$12:$O$51,VLOOKUP(DX$279,$B$276:$C$278,2,0),0)/1000)))),"")</f>
        <v/>
      </c>
      <c r="DY399" s="145" t="str">
        <f>IFERROR(IF(AND(DY$272=list!$D$3,'Box Calculation'!DY$279&lt;&gt;"h",$E399&lt;&gt;0),0,IF(AND(DY$273=list!$D$2,$E399&lt;&gt;0,TRUNC(VLOOKUP($E399,'Container Panel'!$B$41:$Z$100,$D399,0)/(VLOOKUP(DY$276,UI!$A$12:$O$51,VLOOKUP(DY$279,$B$276:$C$278,2,0),0)/1000))&gt;0),1,TRUNC(VLOOKUP($E399,'Container Panel'!$B$41:$Z$100,$D399,0)/(VLOOKUP(DY$276,UI!$A$12:$O$51,VLOOKUP(DY$279,$B$276:$C$278,2,0),0)/1000)))),"")</f>
        <v/>
      </c>
      <c r="DZ399" s="145" t="str">
        <f>IFERROR(IF(AND(DZ$272=list!$D$3,'Box Calculation'!DZ$279&lt;&gt;"h",$E399&lt;&gt;0),0,IF(AND(DZ$273=list!$D$2,$E399&lt;&gt;0,TRUNC(VLOOKUP($E399,'Container Panel'!$B$41:$Z$100,$D399,0)/(VLOOKUP(DZ$276,UI!$A$12:$O$51,VLOOKUP(DZ$279,$B$276:$C$278,2,0),0)/1000))&gt;0),1,TRUNC(VLOOKUP($E399,'Container Panel'!$B$41:$Z$100,$D399,0)/(VLOOKUP(DZ$276,UI!$A$12:$O$51,VLOOKUP(DZ$279,$B$276:$C$278,2,0),0)/1000)))),"")</f>
        <v/>
      </c>
      <c r="EA399" s="145" t="str">
        <f>IFERROR(IF(AND(EA$272=list!$D$3,'Box Calculation'!EA$279&lt;&gt;"h",$E399&lt;&gt;0),0,IF(AND(EA$273=list!$D$2,$E399&lt;&gt;0,TRUNC(VLOOKUP($E399,'Container Panel'!$B$41:$Z$100,$D399,0)/(VLOOKUP(EA$276,UI!$A$12:$O$51,VLOOKUP(EA$279,$B$276:$C$278,2,0),0)/1000))&gt;0),1,TRUNC(VLOOKUP($E399,'Container Panel'!$B$41:$Z$100,$D399,0)/(VLOOKUP(EA$276,UI!$A$12:$O$51,VLOOKUP(EA$279,$B$276:$C$278,2,0),0)/1000)))),"")</f>
        <v/>
      </c>
      <c r="EB399" s="145" t="str">
        <f>IFERROR(IF(AND(EB$272=list!$D$3,'Box Calculation'!EB$279&lt;&gt;"h",$E399&lt;&gt;0),0,IF(AND(EB$273=list!$D$2,$E399&lt;&gt;0,TRUNC(VLOOKUP($E399,'Container Panel'!$B$41:$Z$100,$D399,0)/(VLOOKUP(EB$276,UI!$A$12:$O$51,VLOOKUP(EB$279,$B$276:$C$278,2,0),0)/1000))&gt;0),1,TRUNC(VLOOKUP($E399,'Container Panel'!$B$41:$Z$100,$D399,0)/(VLOOKUP(EB$276,UI!$A$12:$O$51,VLOOKUP(EB$279,$B$276:$C$278,2,0),0)/1000)))),"")</f>
        <v/>
      </c>
      <c r="EC399" s="145" t="str">
        <f>IFERROR(IF(AND(EC$272=list!$D$3,'Box Calculation'!EC$279&lt;&gt;"h",$E399&lt;&gt;0),0,IF(AND(EC$273=list!$D$2,$E399&lt;&gt;0,TRUNC(VLOOKUP($E399,'Container Panel'!$B$41:$Z$100,$D399,0)/(VLOOKUP(EC$276,UI!$A$12:$O$51,VLOOKUP(EC$279,$B$276:$C$278,2,0),0)/1000))&gt;0),1,TRUNC(VLOOKUP($E399,'Container Panel'!$B$41:$Z$100,$D399,0)/(VLOOKUP(EC$276,UI!$A$12:$O$51,VLOOKUP(EC$279,$B$276:$C$278,2,0),0)/1000)))),"")</f>
        <v/>
      </c>
      <c r="ED399" s="145" t="str">
        <f>IFERROR(IF(AND(ED$272=list!$D$3,'Box Calculation'!ED$279&lt;&gt;"h",$E399&lt;&gt;0),0,IF(AND(ED$273=list!$D$2,$E399&lt;&gt;0,TRUNC(VLOOKUP($E399,'Container Panel'!$B$41:$Z$100,$D399,0)/(VLOOKUP(ED$276,UI!$A$12:$O$51,VLOOKUP(ED$279,$B$276:$C$278,2,0),0)/1000))&gt;0),1,TRUNC(VLOOKUP($E399,'Container Panel'!$B$41:$Z$100,$D399,0)/(VLOOKUP(ED$276,UI!$A$12:$O$51,VLOOKUP(ED$279,$B$276:$C$278,2,0),0)/1000)))),"")</f>
        <v/>
      </c>
      <c r="EE399" s="145" t="str">
        <f>IFERROR(IF(AND(EE$272=list!$D$3,'Box Calculation'!EE$279&lt;&gt;"h",$E399&lt;&gt;0),0,IF(AND(EE$273=list!$D$2,$E399&lt;&gt;0,TRUNC(VLOOKUP($E399,'Container Panel'!$B$41:$Z$100,$D399,0)/(VLOOKUP(EE$276,UI!$A$12:$O$51,VLOOKUP(EE$279,$B$276:$C$278,2,0),0)/1000))&gt;0),1,TRUNC(VLOOKUP($E399,'Container Panel'!$B$41:$Z$100,$D399,0)/(VLOOKUP(EE$276,UI!$A$12:$O$51,VLOOKUP(EE$279,$B$276:$C$278,2,0),0)/1000)))),"")</f>
        <v/>
      </c>
      <c r="EF399" s="145" t="str">
        <f>IFERROR(IF(AND(EF$272=list!$D$3,'Box Calculation'!EF$279&lt;&gt;"h",$E399&lt;&gt;0),0,IF(AND(EF$273=list!$D$2,$E399&lt;&gt;0,TRUNC(VLOOKUP($E399,'Container Panel'!$B$41:$Z$100,$D399,0)/(VLOOKUP(EF$276,UI!$A$12:$O$51,VLOOKUP(EF$279,$B$276:$C$278,2,0),0)/1000))&gt;0),1,TRUNC(VLOOKUP($E399,'Container Panel'!$B$41:$Z$100,$D399,0)/(VLOOKUP(EF$276,UI!$A$12:$O$51,VLOOKUP(EF$279,$B$276:$C$278,2,0),0)/1000)))),"")</f>
        <v/>
      </c>
      <c r="EG399" s="145" t="str">
        <f>IFERROR(IF(AND(EG$272=list!$D$3,'Box Calculation'!EG$279&lt;&gt;"h",$E399&lt;&gt;0),0,IF(AND(EG$273=list!$D$2,$E399&lt;&gt;0,TRUNC(VLOOKUP($E399,'Container Panel'!$B$41:$Z$100,$D399,0)/(VLOOKUP(EG$276,UI!$A$12:$O$51,VLOOKUP(EG$279,$B$276:$C$278,2,0),0)/1000))&gt;0),1,TRUNC(VLOOKUP($E399,'Container Panel'!$B$41:$Z$100,$D399,0)/(VLOOKUP(EG$276,UI!$A$12:$O$51,VLOOKUP(EG$279,$B$276:$C$278,2,0),0)/1000)))),"")</f>
        <v/>
      </c>
      <c r="EH399" s="145" t="str">
        <f>IFERROR(IF(AND(EH$272=list!$D$3,'Box Calculation'!EH$279&lt;&gt;"h",$E399&lt;&gt;0),0,IF(AND(EH$273=list!$D$2,$E399&lt;&gt;0,TRUNC(VLOOKUP($E399,'Container Panel'!$B$41:$Z$100,$D399,0)/(VLOOKUP(EH$276,UI!$A$12:$O$51,VLOOKUP(EH$279,$B$276:$C$278,2,0),0)/1000))&gt;0),1,TRUNC(VLOOKUP($E399,'Container Panel'!$B$41:$Z$100,$D399,0)/(VLOOKUP(EH$276,UI!$A$12:$O$51,VLOOKUP(EH$279,$B$276:$C$278,2,0),0)/1000)))),"")</f>
        <v/>
      </c>
      <c r="EI399" s="145" t="str">
        <f>IFERROR(IF(AND(EI$272=list!$D$3,'Box Calculation'!EI$279&lt;&gt;"h",$E399&lt;&gt;0),0,IF(AND(EI$273=list!$D$2,$E399&lt;&gt;0,TRUNC(VLOOKUP($E399,'Container Panel'!$B$41:$Z$100,$D399,0)/(VLOOKUP(EI$276,UI!$A$12:$O$51,VLOOKUP(EI$279,$B$276:$C$278,2,0),0)/1000))&gt;0),1,TRUNC(VLOOKUP($E399,'Container Panel'!$B$41:$Z$100,$D399,0)/(VLOOKUP(EI$276,UI!$A$12:$O$51,VLOOKUP(EI$279,$B$276:$C$278,2,0),0)/1000)))),"")</f>
        <v/>
      </c>
      <c r="EJ399" s="145" t="str">
        <f>IFERROR(IF(AND(EJ$272=list!$D$3,'Box Calculation'!EJ$279&lt;&gt;"h",$E399&lt;&gt;0),0,IF(AND(EJ$273=list!$D$2,$E399&lt;&gt;0,TRUNC(VLOOKUP($E399,'Container Panel'!$B$41:$Z$100,$D399,0)/(VLOOKUP(EJ$276,UI!$A$12:$O$51,VLOOKUP(EJ$279,$B$276:$C$278,2,0),0)/1000))&gt;0),1,TRUNC(VLOOKUP($E399,'Container Panel'!$B$41:$Z$100,$D399,0)/(VLOOKUP(EJ$276,UI!$A$12:$O$51,VLOOKUP(EJ$279,$B$276:$C$278,2,0),0)/1000)))),"")</f>
        <v/>
      </c>
      <c r="EK399" s="145" t="str">
        <f>IFERROR(IF(AND(EK$272=list!$D$3,'Box Calculation'!EK$279&lt;&gt;"h",$E399&lt;&gt;0),0,IF(AND(EK$273=list!$D$2,$E399&lt;&gt;0,TRUNC(VLOOKUP($E399,'Container Panel'!$B$41:$Z$100,$D399,0)/(VLOOKUP(EK$276,UI!$A$12:$O$51,VLOOKUP(EK$279,$B$276:$C$278,2,0),0)/1000))&gt;0),1,TRUNC(VLOOKUP($E399,'Container Panel'!$B$41:$Z$100,$D399,0)/(VLOOKUP(EK$276,UI!$A$12:$O$51,VLOOKUP(EK$279,$B$276:$C$278,2,0),0)/1000)))),"")</f>
        <v/>
      </c>
      <c r="EL399" s="145" t="str">
        <f>IFERROR(IF(AND(EL$272=list!$D$3,'Box Calculation'!EL$279&lt;&gt;"h",$E399&lt;&gt;0),0,IF(AND(EL$273=list!$D$2,$E399&lt;&gt;0,TRUNC(VLOOKUP($E399,'Container Panel'!$B$41:$Z$100,$D399,0)/(VLOOKUP(EL$276,UI!$A$12:$O$51,VLOOKUP(EL$279,$B$276:$C$278,2,0),0)/1000))&gt;0),1,TRUNC(VLOOKUP($E399,'Container Panel'!$B$41:$Z$100,$D399,0)/(VLOOKUP(EL$276,UI!$A$12:$O$51,VLOOKUP(EL$279,$B$276:$C$278,2,0),0)/1000)))),"")</f>
        <v/>
      </c>
      <c r="EM399" s="145" t="str">
        <f>IFERROR(IF(AND(EM$272=list!$D$3,'Box Calculation'!EM$279&lt;&gt;"h",$E399&lt;&gt;0),0,IF(AND(EM$273=list!$D$2,$E399&lt;&gt;0,TRUNC(VLOOKUP($E399,'Container Panel'!$B$41:$Z$100,$D399,0)/(VLOOKUP(EM$276,UI!$A$12:$O$51,VLOOKUP(EM$279,$B$276:$C$278,2,0),0)/1000))&gt;0),1,TRUNC(VLOOKUP($E399,'Container Panel'!$B$41:$Z$100,$D399,0)/(VLOOKUP(EM$276,UI!$A$12:$O$51,VLOOKUP(EM$279,$B$276:$C$278,2,0),0)/1000)))),"")</f>
        <v/>
      </c>
      <c r="EN399" s="145" t="str">
        <f>IFERROR(IF(AND(EN$272=list!$D$3,'Box Calculation'!EN$279&lt;&gt;"h",$E399&lt;&gt;0),0,IF(AND(EN$273=list!$D$2,$E399&lt;&gt;0,TRUNC(VLOOKUP($E399,'Container Panel'!$B$41:$Z$100,$D399,0)/(VLOOKUP(EN$276,UI!$A$12:$O$51,VLOOKUP(EN$279,$B$276:$C$278,2,0),0)/1000))&gt;0),1,TRUNC(VLOOKUP($E399,'Container Panel'!$B$41:$Z$100,$D399,0)/(VLOOKUP(EN$276,UI!$A$12:$O$51,VLOOKUP(EN$279,$B$276:$C$278,2,0),0)/1000)))),"")</f>
        <v/>
      </c>
      <c r="EO399" s="145" t="str">
        <f>IFERROR(IF(AND(EO$272=list!$D$3,'Box Calculation'!EO$279&lt;&gt;"h",$E399&lt;&gt;0),0,IF(AND(EO$273=list!$D$2,$E399&lt;&gt;0,TRUNC(VLOOKUP($E399,'Container Panel'!$B$41:$Z$100,$D399,0)/(VLOOKUP(EO$276,UI!$A$12:$O$51,VLOOKUP(EO$279,$B$276:$C$278,2,0),0)/1000))&gt;0),1,TRUNC(VLOOKUP($E399,'Container Panel'!$B$41:$Z$100,$D399,0)/(VLOOKUP(EO$276,UI!$A$12:$O$51,VLOOKUP(EO$279,$B$276:$C$278,2,0),0)/1000)))),"")</f>
        <v/>
      </c>
      <c r="EP399" s="145" t="str">
        <f>IFERROR(IF(AND(EP$272=list!$D$3,'Box Calculation'!EP$279&lt;&gt;"h",$E399&lt;&gt;0),0,IF(AND(EP$273=list!$D$2,$E399&lt;&gt;0,TRUNC(VLOOKUP($E399,'Container Panel'!$B$41:$Z$100,$D399,0)/(VLOOKUP(EP$276,UI!$A$12:$O$51,VLOOKUP(EP$279,$B$276:$C$278,2,0),0)/1000))&gt;0),1,TRUNC(VLOOKUP($E399,'Container Panel'!$B$41:$Z$100,$D399,0)/(VLOOKUP(EP$276,UI!$A$12:$O$51,VLOOKUP(EP$279,$B$276:$C$278,2,0),0)/1000)))),"")</f>
        <v/>
      </c>
      <c r="EQ399" s="145" t="str">
        <f>IFERROR(IF(AND(EQ$272=list!$D$3,'Box Calculation'!EQ$279&lt;&gt;"h",$E399&lt;&gt;0),0,IF(AND(EQ$273=list!$D$2,$E399&lt;&gt;0,TRUNC(VLOOKUP($E399,'Container Panel'!$B$41:$Z$100,$D399,0)/(VLOOKUP(EQ$276,UI!$A$12:$O$51,VLOOKUP(EQ$279,$B$276:$C$278,2,0),0)/1000))&gt;0),1,TRUNC(VLOOKUP($E399,'Container Panel'!$B$41:$Z$100,$D399,0)/(VLOOKUP(EQ$276,UI!$A$12:$O$51,VLOOKUP(EQ$279,$B$276:$C$278,2,0),0)/1000)))),"")</f>
        <v/>
      </c>
      <c r="ER399" s="145" t="str">
        <f>IFERROR(IF(AND(ER$272=list!$D$3,'Box Calculation'!ER$279&lt;&gt;"h",$E399&lt;&gt;0),0,IF(AND(ER$273=list!$D$2,$E399&lt;&gt;0,TRUNC(VLOOKUP($E399,'Container Panel'!$B$41:$Z$100,$D399,0)/(VLOOKUP(ER$276,UI!$A$12:$O$51,VLOOKUP(ER$279,$B$276:$C$278,2,0),0)/1000))&gt;0),1,TRUNC(VLOOKUP($E399,'Container Panel'!$B$41:$Z$100,$D399,0)/(VLOOKUP(ER$276,UI!$A$12:$O$51,VLOOKUP(ER$279,$B$276:$C$278,2,0),0)/1000)))),"")</f>
        <v/>
      </c>
      <c r="ES399" s="145" t="str">
        <f>IFERROR(IF(AND(ES$272=list!$D$3,'Box Calculation'!ES$279&lt;&gt;"h",$E399&lt;&gt;0),0,IF(AND(ES$273=list!$D$2,$E399&lt;&gt;0,TRUNC(VLOOKUP($E399,'Container Panel'!$B$41:$Z$100,$D399,0)/(VLOOKUP(ES$276,UI!$A$12:$O$51,VLOOKUP(ES$279,$B$276:$C$278,2,0),0)/1000))&gt;0),1,TRUNC(VLOOKUP($E399,'Container Panel'!$B$41:$Z$100,$D399,0)/(VLOOKUP(ES$276,UI!$A$12:$O$51,VLOOKUP(ES$279,$B$276:$C$278,2,0),0)/1000)))),"")</f>
        <v/>
      </c>
      <c r="ET399" s="145" t="str">
        <f>IFERROR(IF(AND(ET$272=list!$D$3,'Box Calculation'!ET$279&lt;&gt;"h",$E399&lt;&gt;0),0,IF(AND(ET$273=list!$D$2,$E399&lt;&gt;0,TRUNC(VLOOKUP($E399,'Container Panel'!$B$41:$Z$100,$D399,0)/(VLOOKUP(ET$276,UI!$A$12:$O$51,VLOOKUP(ET$279,$B$276:$C$278,2,0),0)/1000))&gt;0),1,TRUNC(VLOOKUP($E399,'Container Panel'!$B$41:$Z$100,$D399,0)/(VLOOKUP(ET$276,UI!$A$12:$O$51,VLOOKUP(ET$279,$B$276:$C$278,2,0),0)/1000)))),"")</f>
        <v/>
      </c>
      <c r="EU399" s="145" t="str">
        <f>IFERROR(IF(AND(EU$272=list!$D$3,'Box Calculation'!EU$279&lt;&gt;"h",$E399&lt;&gt;0),0,IF(AND(EU$273=list!$D$2,$E399&lt;&gt;0,TRUNC(VLOOKUP($E399,'Container Panel'!$B$41:$Z$100,$D399,0)/(VLOOKUP(EU$276,UI!$A$12:$O$51,VLOOKUP(EU$279,$B$276:$C$278,2,0),0)/1000))&gt;0),1,TRUNC(VLOOKUP($E399,'Container Panel'!$B$41:$Z$100,$D399,0)/(VLOOKUP(EU$276,UI!$A$12:$O$51,VLOOKUP(EU$279,$B$276:$C$278,2,0),0)/1000)))),"")</f>
        <v/>
      </c>
      <c r="EV399" s="145" t="str">
        <f>IFERROR(IF(AND(EV$272=list!$D$3,'Box Calculation'!EV$279&lt;&gt;"h",$E399&lt;&gt;0),0,IF(AND(EV$273=list!$D$2,$E399&lt;&gt;0,TRUNC(VLOOKUP($E399,'Container Panel'!$B$41:$Z$100,$D399,0)/(VLOOKUP(EV$276,UI!$A$12:$O$51,VLOOKUP(EV$279,$B$276:$C$278,2,0),0)/1000))&gt;0),1,TRUNC(VLOOKUP($E399,'Container Panel'!$B$41:$Z$100,$D399,0)/(VLOOKUP(EV$276,UI!$A$12:$O$51,VLOOKUP(EV$279,$B$276:$C$278,2,0),0)/1000)))),"")</f>
        <v/>
      </c>
      <c r="EW399" s="145" t="str">
        <f>IFERROR(IF(AND(EW$272=list!$D$3,'Box Calculation'!EW$279&lt;&gt;"h",$E399&lt;&gt;0),0,IF(AND(EW$273=list!$D$2,$E399&lt;&gt;0,TRUNC(VLOOKUP($E399,'Container Panel'!$B$41:$Z$100,$D399,0)/(VLOOKUP(EW$276,UI!$A$12:$O$51,VLOOKUP(EW$279,$B$276:$C$278,2,0),0)/1000))&gt;0),1,TRUNC(VLOOKUP($E399,'Container Panel'!$B$41:$Z$100,$D399,0)/(VLOOKUP(EW$276,UI!$A$12:$O$51,VLOOKUP(EW$279,$B$276:$C$278,2,0),0)/1000)))),"")</f>
        <v/>
      </c>
      <c r="EX399" s="145" t="str">
        <f>IFERROR(IF(AND(EX$272=list!$D$3,'Box Calculation'!EX$279&lt;&gt;"h",$E399&lt;&gt;0),0,IF(AND(EX$273=list!$D$2,$E399&lt;&gt;0,TRUNC(VLOOKUP($E399,'Container Panel'!$B$41:$Z$100,$D399,0)/(VLOOKUP(EX$276,UI!$A$12:$O$51,VLOOKUP(EX$279,$B$276:$C$278,2,0),0)/1000))&gt;0),1,TRUNC(VLOOKUP($E399,'Container Panel'!$B$41:$Z$100,$D399,0)/(VLOOKUP(EX$276,UI!$A$12:$O$51,VLOOKUP(EX$279,$B$276:$C$278,2,0),0)/1000)))),"")</f>
        <v/>
      </c>
      <c r="EY399" s="145" t="str">
        <f>IFERROR(IF(AND(EY$272=list!$D$3,'Box Calculation'!EY$279&lt;&gt;"h",$E399&lt;&gt;0),0,IF(AND(EY$273=list!$D$2,$E399&lt;&gt;0,TRUNC(VLOOKUP($E399,'Container Panel'!$B$41:$Z$100,$D399,0)/(VLOOKUP(EY$276,UI!$A$12:$O$51,VLOOKUP(EY$279,$B$276:$C$278,2,0),0)/1000))&gt;0),1,TRUNC(VLOOKUP($E399,'Container Panel'!$B$41:$Z$100,$D399,0)/(VLOOKUP(EY$276,UI!$A$12:$O$51,VLOOKUP(EY$279,$B$276:$C$278,2,0),0)/1000)))),"")</f>
        <v/>
      </c>
      <c r="EZ399" s="145" t="str">
        <f>IFERROR(IF(AND(EZ$272=list!$D$3,'Box Calculation'!EZ$279&lt;&gt;"h",$E399&lt;&gt;0),0,IF(AND(EZ$273=list!$D$2,$E399&lt;&gt;0,TRUNC(VLOOKUP($E399,'Container Panel'!$B$41:$Z$100,$D399,0)/(VLOOKUP(EZ$276,UI!$A$12:$O$51,VLOOKUP(EZ$279,$B$276:$C$278,2,0),0)/1000))&gt;0),1,TRUNC(VLOOKUP($E399,'Container Panel'!$B$41:$Z$100,$D399,0)/(VLOOKUP(EZ$276,UI!$A$12:$O$51,VLOOKUP(EZ$279,$B$276:$C$278,2,0),0)/1000)))),"")</f>
        <v/>
      </c>
      <c r="FA399" s="145" t="str">
        <f>IFERROR(IF(AND(FA$272=list!$D$3,'Box Calculation'!FA$279&lt;&gt;"h",$E399&lt;&gt;0),0,IF(AND(FA$273=list!$D$2,$E399&lt;&gt;0,TRUNC(VLOOKUP($E399,'Container Panel'!$B$41:$Z$100,$D399,0)/(VLOOKUP(FA$276,UI!$A$12:$O$51,VLOOKUP(FA$279,$B$276:$C$278,2,0),0)/1000))&gt;0),1,TRUNC(VLOOKUP($E399,'Container Panel'!$B$41:$Z$100,$D399,0)/(VLOOKUP(FA$276,UI!$A$12:$O$51,VLOOKUP(FA$279,$B$276:$C$278,2,0),0)/1000)))),"")</f>
        <v/>
      </c>
      <c r="FB399" s="145" t="str">
        <f>IFERROR(IF(AND(FB$272=list!$D$3,'Box Calculation'!FB$279&lt;&gt;"h",$E399&lt;&gt;0),0,IF(AND(FB$273=list!$D$2,$E399&lt;&gt;0,TRUNC(VLOOKUP($E399,'Container Panel'!$B$41:$Z$100,$D399,0)/(VLOOKUP(FB$276,UI!$A$12:$O$51,VLOOKUP(FB$279,$B$276:$C$278,2,0),0)/1000))&gt;0),1,TRUNC(VLOOKUP($E399,'Container Panel'!$B$41:$Z$100,$D399,0)/(VLOOKUP(FB$276,UI!$A$12:$O$51,VLOOKUP(FB$279,$B$276:$C$278,2,0),0)/1000)))),"")</f>
        <v/>
      </c>
      <c r="FC399" s="145" t="str">
        <f>IFERROR(IF(AND(FC$272=list!$D$3,'Box Calculation'!FC$279&lt;&gt;"h",$E399&lt;&gt;0),0,IF(AND(FC$273=list!$D$2,$E399&lt;&gt;0,TRUNC(VLOOKUP($E399,'Container Panel'!$B$41:$Z$100,$D399,0)/(VLOOKUP(FC$276,UI!$A$12:$O$51,VLOOKUP(FC$279,$B$276:$C$278,2,0),0)/1000))&gt;0),1,TRUNC(VLOOKUP($E399,'Container Panel'!$B$41:$Z$100,$D399,0)/(VLOOKUP(FC$276,UI!$A$12:$O$51,VLOOKUP(FC$279,$B$276:$C$278,2,0),0)/1000)))),"")</f>
        <v/>
      </c>
      <c r="FD399" s="145" t="str">
        <f>IFERROR(IF(AND(FD$272=list!$D$3,'Box Calculation'!FD$279&lt;&gt;"h",$E399&lt;&gt;0),0,IF(AND(FD$273=list!$D$2,$E399&lt;&gt;0,TRUNC(VLOOKUP($E399,'Container Panel'!$B$41:$Z$100,$D399,0)/(VLOOKUP(FD$276,UI!$A$12:$O$51,VLOOKUP(FD$279,$B$276:$C$278,2,0),0)/1000))&gt;0),1,TRUNC(VLOOKUP($E399,'Container Panel'!$B$41:$Z$100,$D399,0)/(VLOOKUP(FD$276,UI!$A$12:$O$51,VLOOKUP(FD$279,$B$276:$C$278,2,0),0)/1000)))),"")</f>
        <v/>
      </c>
      <c r="FE399" s="145" t="str">
        <f>IFERROR(IF(AND(FE$272=list!$D$3,'Box Calculation'!FE$279&lt;&gt;"h",$E399&lt;&gt;0),0,IF(AND(FE$273=list!$D$2,$E399&lt;&gt;0,TRUNC(VLOOKUP($E399,'Container Panel'!$B$41:$Z$100,$D399,0)/(VLOOKUP(FE$276,UI!$A$12:$O$51,VLOOKUP(FE$279,$B$276:$C$278,2,0),0)/1000))&gt;0),1,TRUNC(VLOOKUP($E399,'Container Panel'!$B$41:$Z$100,$D399,0)/(VLOOKUP(FE$276,UI!$A$12:$O$51,VLOOKUP(FE$279,$B$276:$C$278,2,0),0)/1000)))),"")</f>
        <v/>
      </c>
      <c r="FF399" s="145" t="str">
        <f>IFERROR(IF(AND(FF$272=list!$D$3,'Box Calculation'!FF$279&lt;&gt;"h",$E399&lt;&gt;0),0,IF(AND(FF$273=list!$D$2,$E399&lt;&gt;0,TRUNC(VLOOKUP($E399,'Container Panel'!$B$41:$Z$100,$D399,0)/(VLOOKUP(FF$276,UI!$A$12:$O$51,VLOOKUP(FF$279,$B$276:$C$278,2,0),0)/1000))&gt;0),1,TRUNC(VLOOKUP($E399,'Container Panel'!$B$41:$Z$100,$D399,0)/(VLOOKUP(FF$276,UI!$A$12:$O$51,VLOOKUP(FF$279,$B$276:$C$278,2,0),0)/1000)))),"")</f>
        <v/>
      </c>
      <c r="FG399" s="145" t="str">
        <f>IFERROR(IF(AND(FG$272=list!$D$3,'Box Calculation'!FG$279&lt;&gt;"h",$E399&lt;&gt;0),0,IF(AND(FG$273=list!$D$2,$E399&lt;&gt;0,TRUNC(VLOOKUP($E399,'Container Panel'!$B$41:$Z$100,$D399,0)/(VLOOKUP(FG$276,UI!$A$12:$O$51,VLOOKUP(FG$279,$B$276:$C$278,2,0),0)/1000))&gt;0),1,TRUNC(VLOOKUP($E399,'Container Panel'!$B$41:$Z$100,$D399,0)/(VLOOKUP(FG$276,UI!$A$12:$O$51,VLOOKUP(FG$279,$B$276:$C$278,2,0),0)/1000)))),"")</f>
        <v/>
      </c>
      <c r="FH399" s="145" t="str">
        <f>IFERROR(IF(AND(FH$272=list!$D$3,'Box Calculation'!FH$279&lt;&gt;"h",$E399&lt;&gt;0),0,IF(AND(FH$273=list!$D$2,$E399&lt;&gt;0,TRUNC(VLOOKUP($E399,'Container Panel'!$B$41:$Z$100,$D399,0)/(VLOOKUP(FH$276,UI!$A$12:$O$51,VLOOKUP(FH$279,$B$276:$C$278,2,0),0)/1000))&gt;0),1,TRUNC(VLOOKUP($E399,'Container Panel'!$B$41:$Z$100,$D399,0)/(VLOOKUP(FH$276,UI!$A$12:$O$51,VLOOKUP(FH$279,$B$276:$C$278,2,0),0)/1000)))),"")</f>
        <v/>
      </c>
      <c r="FI399" s="145" t="str">
        <f>IFERROR(IF(AND(FI$272=list!$D$3,'Box Calculation'!FI$279&lt;&gt;"h",$E399&lt;&gt;0),0,IF(AND(FI$273=list!$D$2,$E399&lt;&gt;0,TRUNC(VLOOKUP($E399,'Container Panel'!$B$41:$Z$100,$D399,0)/(VLOOKUP(FI$276,UI!$A$12:$O$51,VLOOKUP(FI$279,$B$276:$C$278,2,0),0)/1000))&gt;0),1,TRUNC(VLOOKUP($E399,'Container Panel'!$B$41:$Z$100,$D399,0)/(VLOOKUP(FI$276,UI!$A$12:$O$51,VLOOKUP(FI$279,$B$276:$C$278,2,0),0)/1000)))),"")</f>
        <v/>
      </c>
      <c r="FJ399" s="145" t="str">
        <f>IFERROR(IF(AND(FJ$272=list!$D$3,'Box Calculation'!FJ$279&lt;&gt;"h",$E399&lt;&gt;0),0,IF(AND(FJ$273=list!$D$2,$E399&lt;&gt;0,TRUNC(VLOOKUP($E399,'Container Panel'!$B$41:$Z$100,$D399,0)/(VLOOKUP(FJ$276,UI!$A$12:$O$51,VLOOKUP(FJ$279,$B$276:$C$278,2,0),0)/1000))&gt;0),1,TRUNC(VLOOKUP($E399,'Container Panel'!$B$41:$Z$100,$D399,0)/(VLOOKUP(FJ$276,UI!$A$12:$O$51,VLOOKUP(FJ$279,$B$276:$C$278,2,0),0)/1000)))),"")</f>
        <v/>
      </c>
      <c r="FK399" s="145" t="str">
        <f>IFERROR(IF(AND(FK$272=list!$D$3,'Box Calculation'!FK$279&lt;&gt;"h",$E399&lt;&gt;0),0,IF(AND(FK$273=list!$D$2,$E399&lt;&gt;0,TRUNC(VLOOKUP($E399,'Container Panel'!$B$41:$Z$100,$D399,0)/(VLOOKUP(FK$276,UI!$A$12:$O$51,VLOOKUP(FK$279,$B$276:$C$278,2,0),0)/1000))&gt;0),1,TRUNC(VLOOKUP($E399,'Container Panel'!$B$41:$Z$100,$D399,0)/(VLOOKUP(FK$276,UI!$A$12:$O$51,VLOOKUP(FK$279,$B$276:$C$278,2,0),0)/1000)))),"")</f>
        <v/>
      </c>
      <c r="FL399" s="145" t="str">
        <f>IFERROR(IF(AND(FL$272=list!$D$3,'Box Calculation'!FL$279&lt;&gt;"h",$E399&lt;&gt;0),0,IF(AND(FL$273=list!$D$2,$E399&lt;&gt;0,TRUNC(VLOOKUP($E399,'Container Panel'!$B$41:$Z$100,$D399,0)/(VLOOKUP(FL$276,UI!$A$12:$O$51,VLOOKUP(FL$279,$B$276:$C$278,2,0),0)/1000))&gt;0),1,TRUNC(VLOOKUP($E399,'Container Panel'!$B$41:$Z$100,$D399,0)/(VLOOKUP(FL$276,UI!$A$12:$O$51,VLOOKUP(FL$279,$B$276:$C$278,2,0),0)/1000)))),"")</f>
        <v/>
      </c>
      <c r="FM399" s="145" t="str">
        <f>IFERROR(IF(AND(FM$272=list!$D$3,'Box Calculation'!FM$279&lt;&gt;"h",$E399&lt;&gt;0),0,IF(AND(FM$273=list!$D$2,$E399&lt;&gt;0,TRUNC(VLOOKUP($E399,'Container Panel'!$B$41:$Z$100,$D399,0)/(VLOOKUP(FM$276,UI!$A$12:$O$51,VLOOKUP(FM$279,$B$276:$C$278,2,0),0)/1000))&gt;0),1,TRUNC(VLOOKUP($E399,'Container Panel'!$B$41:$Z$100,$D399,0)/(VLOOKUP(FM$276,UI!$A$12:$O$51,VLOOKUP(FM$279,$B$276:$C$278,2,0),0)/1000)))),"")</f>
        <v/>
      </c>
      <c r="FN399" s="145" t="str">
        <f>IFERROR(IF(AND(FN$272=list!$D$3,'Box Calculation'!FN$279&lt;&gt;"h",$E399&lt;&gt;0),0,IF(AND(FN$273=list!$D$2,$E399&lt;&gt;0,TRUNC(VLOOKUP($E399,'Container Panel'!$B$41:$Z$100,$D399,0)/(VLOOKUP(FN$276,UI!$A$12:$O$51,VLOOKUP(FN$279,$B$276:$C$278,2,0),0)/1000))&gt;0),1,TRUNC(VLOOKUP($E399,'Container Panel'!$B$41:$Z$100,$D399,0)/(VLOOKUP(FN$276,UI!$A$12:$O$51,VLOOKUP(FN$279,$B$276:$C$278,2,0),0)/1000)))),"")</f>
        <v/>
      </c>
      <c r="FO399" s="145" t="str">
        <f>IFERROR(IF(AND(FO$272=list!$D$3,'Box Calculation'!FO$279&lt;&gt;"h",$E399&lt;&gt;0),0,IF(AND(FO$273=list!$D$2,$E399&lt;&gt;0,TRUNC(VLOOKUP($E399,'Container Panel'!$B$41:$Z$100,$D399,0)/(VLOOKUP(FO$276,UI!$A$12:$O$51,VLOOKUP(FO$279,$B$276:$C$278,2,0),0)/1000))&gt;0),1,TRUNC(VLOOKUP($E399,'Container Panel'!$B$41:$Z$100,$D399,0)/(VLOOKUP(FO$276,UI!$A$12:$O$51,VLOOKUP(FO$279,$B$276:$C$278,2,0),0)/1000)))),"")</f>
        <v/>
      </c>
      <c r="FP399" s="145" t="str">
        <f>IFERROR(IF(AND(FP$272=list!$D$3,'Box Calculation'!FP$279&lt;&gt;"h",$E399&lt;&gt;0),0,IF(AND(FP$273=list!$D$2,$E399&lt;&gt;0,TRUNC(VLOOKUP($E399,'Container Panel'!$B$41:$Z$100,$D399,0)/(VLOOKUP(FP$276,UI!$A$12:$O$51,VLOOKUP(FP$279,$B$276:$C$278,2,0),0)/1000))&gt;0),1,TRUNC(VLOOKUP($E399,'Container Panel'!$B$41:$Z$100,$D399,0)/(VLOOKUP(FP$276,UI!$A$12:$O$51,VLOOKUP(FP$279,$B$276:$C$278,2,0),0)/1000)))),"")</f>
        <v/>
      </c>
      <c r="FQ399" s="145" t="str">
        <f>IFERROR(IF(AND(FQ$272=list!$D$3,'Box Calculation'!FQ$279&lt;&gt;"h",$E399&lt;&gt;0),0,IF(AND(FQ$273=list!$D$2,$E399&lt;&gt;0,TRUNC(VLOOKUP($E399,'Container Panel'!$B$41:$Z$100,$D399,0)/(VLOOKUP(FQ$276,UI!$A$12:$O$51,VLOOKUP(FQ$279,$B$276:$C$278,2,0),0)/1000))&gt;0),1,TRUNC(VLOOKUP($E399,'Container Panel'!$B$41:$Z$100,$D399,0)/(VLOOKUP(FQ$276,UI!$A$12:$O$51,VLOOKUP(FQ$279,$B$276:$C$278,2,0),0)/1000)))),"")</f>
        <v/>
      </c>
      <c r="FR399" s="145" t="str">
        <f>IFERROR(IF(AND(FR$272=list!$D$3,'Box Calculation'!FR$279&lt;&gt;"h",$E399&lt;&gt;0),0,IF(AND(FR$273=list!$D$2,$E399&lt;&gt;0,TRUNC(VLOOKUP($E399,'Container Panel'!$B$41:$Z$100,$D399,0)/(VLOOKUP(FR$276,UI!$A$12:$O$51,VLOOKUP(FR$279,$B$276:$C$278,2,0),0)/1000))&gt;0),1,TRUNC(VLOOKUP($E399,'Container Panel'!$B$41:$Z$100,$D399,0)/(VLOOKUP(FR$276,UI!$A$12:$O$51,VLOOKUP(FR$279,$B$276:$C$278,2,0),0)/1000)))),"")</f>
        <v/>
      </c>
      <c r="FS399" s="145" t="str">
        <f>IFERROR(IF(AND(FS$272=list!$D$3,'Box Calculation'!FS$279&lt;&gt;"h",$E399&lt;&gt;0),0,IF(AND(FS$273=list!$D$2,$E399&lt;&gt;0,TRUNC(VLOOKUP($E399,'Container Panel'!$B$41:$Z$100,$D399,0)/(VLOOKUP(FS$276,UI!$A$12:$O$51,VLOOKUP(FS$279,$B$276:$C$278,2,0),0)/1000))&gt;0),1,TRUNC(VLOOKUP($E399,'Container Panel'!$B$41:$Z$100,$D399,0)/(VLOOKUP(FS$276,UI!$A$12:$O$51,VLOOKUP(FS$279,$B$276:$C$278,2,0),0)/1000)))),"")</f>
        <v/>
      </c>
      <c r="FT399" s="145" t="str">
        <f>IFERROR(IF(AND(FT$272=list!$D$3,'Box Calculation'!FT$279&lt;&gt;"h",$E399&lt;&gt;0),0,IF(AND(FT$273=list!$D$2,$E399&lt;&gt;0,TRUNC(VLOOKUP($E399,'Container Panel'!$B$41:$Z$100,$D399,0)/(VLOOKUP(FT$276,UI!$A$12:$O$51,VLOOKUP(FT$279,$B$276:$C$278,2,0),0)/1000))&gt;0),1,TRUNC(VLOOKUP($E399,'Container Panel'!$B$41:$Z$100,$D399,0)/(VLOOKUP(FT$276,UI!$A$12:$O$51,VLOOKUP(FT$279,$B$276:$C$278,2,0),0)/1000)))),"")</f>
        <v/>
      </c>
      <c r="FU399" s="145" t="str">
        <f>IFERROR(IF(AND(FU$272=list!$D$3,'Box Calculation'!FU$279&lt;&gt;"h",$E399&lt;&gt;0),0,IF(AND(FU$273=list!$D$2,$E399&lt;&gt;0,TRUNC(VLOOKUP($E399,'Container Panel'!$B$41:$Z$100,$D399,0)/(VLOOKUP(FU$276,UI!$A$12:$O$51,VLOOKUP(FU$279,$B$276:$C$278,2,0),0)/1000))&gt;0),1,TRUNC(VLOOKUP($E399,'Container Panel'!$B$41:$Z$100,$D399,0)/(VLOOKUP(FU$276,UI!$A$12:$O$51,VLOOKUP(FU$279,$B$276:$C$278,2,0),0)/1000)))),"")</f>
        <v/>
      </c>
      <c r="FV399" s="145" t="str">
        <f>IFERROR(IF(AND(FV$272=list!$D$3,'Box Calculation'!FV$279&lt;&gt;"h",$E399&lt;&gt;0),0,IF(AND(FV$273=list!$D$2,$E399&lt;&gt;0,TRUNC(VLOOKUP($E399,'Container Panel'!$B$41:$Z$100,$D399,0)/(VLOOKUP(FV$276,UI!$A$12:$O$51,VLOOKUP(FV$279,$B$276:$C$278,2,0),0)/1000))&gt;0),1,TRUNC(VLOOKUP($E399,'Container Panel'!$B$41:$Z$100,$D399,0)/(VLOOKUP(FV$276,UI!$A$12:$O$51,VLOOKUP(FV$279,$B$276:$C$278,2,0),0)/1000)))),"")</f>
        <v/>
      </c>
      <c r="FW399" s="145" t="str">
        <f>IFERROR(IF(AND(FW$272=list!$D$3,'Box Calculation'!FW$279&lt;&gt;"h",$E399&lt;&gt;0),0,IF(AND(FW$273=list!$D$2,$E399&lt;&gt;0,TRUNC(VLOOKUP($E399,'Container Panel'!$B$41:$Z$100,$D399,0)/(VLOOKUP(FW$276,UI!$A$12:$O$51,VLOOKUP(FW$279,$B$276:$C$278,2,0),0)/1000))&gt;0),1,TRUNC(VLOOKUP($E399,'Container Panel'!$B$41:$Z$100,$D399,0)/(VLOOKUP(FW$276,UI!$A$12:$O$51,VLOOKUP(FW$279,$B$276:$C$278,2,0),0)/1000)))),"")</f>
        <v/>
      </c>
      <c r="FX399" s="145" t="str">
        <f>IFERROR(IF(AND(FX$272=list!$D$3,'Box Calculation'!FX$279&lt;&gt;"h",$E399&lt;&gt;0),0,IF(AND(FX$273=list!$D$2,$E399&lt;&gt;0,TRUNC(VLOOKUP($E399,'Container Panel'!$B$41:$Z$100,$D399,0)/(VLOOKUP(FX$276,UI!$A$12:$O$51,VLOOKUP(FX$279,$B$276:$C$278,2,0),0)/1000))&gt;0),1,TRUNC(VLOOKUP($E399,'Container Panel'!$B$41:$Z$100,$D399,0)/(VLOOKUP(FX$276,UI!$A$12:$O$51,VLOOKUP(FX$279,$B$276:$C$278,2,0),0)/1000)))),"")</f>
        <v/>
      </c>
      <c r="FY399" s="145" t="str">
        <f>IFERROR(IF(AND(FY$272=list!$D$3,'Box Calculation'!FY$279&lt;&gt;"h",$E399&lt;&gt;0),0,IF(AND(FY$273=list!$D$2,$E399&lt;&gt;0,TRUNC(VLOOKUP($E399,'Container Panel'!$B$41:$Z$100,$D399,0)/(VLOOKUP(FY$276,UI!$A$12:$O$51,VLOOKUP(FY$279,$B$276:$C$278,2,0),0)/1000))&gt;0),1,TRUNC(VLOOKUP($E399,'Container Panel'!$B$41:$Z$100,$D399,0)/(VLOOKUP(FY$276,UI!$A$12:$O$51,VLOOKUP(FY$279,$B$276:$C$278,2,0),0)/1000)))),"")</f>
        <v/>
      </c>
      <c r="FZ399" s="145" t="str">
        <f>IFERROR(IF(AND(FZ$272=list!$D$3,'Box Calculation'!FZ$279&lt;&gt;"h",$E399&lt;&gt;0),0,IF(AND(FZ$273=list!$D$2,$E399&lt;&gt;0,TRUNC(VLOOKUP($E399,'Container Panel'!$B$41:$Z$100,$D399,0)/(VLOOKUP(FZ$276,UI!$A$12:$O$51,VLOOKUP(FZ$279,$B$276:$C$278,2,0),0)/1000))&gt;0),1,TRUNC(VLOOKUP($E399,'Container Panel'!$B$41:$Z$100,$D399,0)/(VLOOKUP(FZ$276,UI!$A$12:$O$51,VLOOKUP(FZ$279,$B$276:$C$278,2,0),0)/1000)))),"")</f>
        <v/>
      </c>
      <c r="GA399" s="145" t="str">
        <f>IFERROR(IF(AND(GA$272=list!$D$3,'Box Calculation'!GA$279&lt;&gt;"h",$E399&lt;&gt;0),0,IF(AND(GA$273=list!$D$2,$E399&lt;&gt;0,TRUNC(VLOOKUP($E399,'Container Panel'!$B$41:$Z$100,$D399,0)/(VLOOKUP(GA$276,UI!$A$12:$O$51,VLOOKUP(GA$279,$B$276:$C$278,2,0),0)/1000))&gt;0),1,TRUNC(VLOOKUP($E399,'Container Panel'!$B$41:$Z$100,$D399,0)/(VLOOKUP(GA$276,UI!$A$12:$O$51,VLOOKUP(GA$279,$B$276:$C$278,2,0),0)/1000)))),"")</f>
        <v/>
      </c>
      <c r="GB399" s="145" t="str">
        <f>IFERROR(IF(AND(GB$272=list!$D$3,'Box Calculation'!GB$279&lt;&gt;"h",$E399&lt;&gt;0),0,IF(AND(GB$273=list!$D$2,$E399&lt;&gt;0,TRUNC(VLOOKUP($E399,'Container Panel'!$B$41:$Z$100,$D399,0)/(VLOOKUP(GB$276,UI!$A$12:$O$51,VLOOKUP(GB$279,$B$276:$C$278,2,0),0)/1000))&gt;0),1,TRUNC(VLOOKUP($E399,'Container Panel'!$B$41:$Z$100,$D399,0)/(VLOOKUP(GB$276,UI!$A$12:$O$51,VLOOKUP(GB$279,$B$276:$C$278,2,0),0)/1000)))),"")</f>
        <v/>
      </c>
      <c r="GC399" s="145" t="str">
        <f>IFERROR(IF(AND(GC$272=list!$D$3,'Box Calculation'!GC$279&lt;&gt;"h",$E399&lt;&gt;0),0,IF(AND(GC$273=list!$D$2,$E399&lt;&gt;0,TRUNC(VLOOKUP($E399,'Container Panel'!$B$41:$Z$100,$D399,0)/(VLOOKUP(GC$276,UI!$A$12:$O$51,VLOOKUP(GC$279,$B$276:$C$278,2,0),0)/1000))&gt;0),1,TRUNC(VLOOKUP($E399,'Container Panel'!$B$41:$Z$100,$D399,0)/(VLOOKUP(GC$276,UI!$A$12:$O$51,VLOOKUP(GC$279,$B$276:$C$278,2,0),0)/1000)))),"")</f>
        <v/>
      </c>
      <c r="GD399" s="145" t="str">
        <f>IFERROR(IF(AND(GD$272=list!$D$3,'Box Calculation'!GD$279&lt;&gt;"h",$E399&lt;&gt;0),0,IF(AND(GD$273=list!$D$2,$E399&lt;&gt;0,TRUNC(VLOOKUP($E399,'Container Panel'!$B$41:$Z$100,$D399,0)/(VLOOKUP(GD$276,UI!$A$12:$O$51,VLOOKUP(GD$279,$B$276:$C$278,2,0),0)/1000))&gt;0),1,TRUNC(VLOOKUP($E399,'Container Panel'!$B$41:$Z$100,$D399,0)/(VLOOKUP(GD$276,UI!$A$12:$O$51,VLOOKUP(GD$279,$B$276:$C$278,2,0),0)/1000)))),"")</f>
        <v/>
      </c>
      <c r="GE399" s="145" t="str">
        <f>IFERROR(IF(AND(GE$272=list!$D$3,'Box Calculation'!GE$279&lt;&gt;"h",$E399&lt;&gt;0),0,IF(AND(GE$273=list!$D$2,$E399&lt;&gt;0,TRUNC(VLOOKUP($E399,'Container Panel'!$B$41:$Z$100,$D399,0)/(VLOOKUP(GE$276,UI!$A$12:$O$51,VLOOKUP(GE$279,$B$276:$C$278,2,0),0)/1000))&gt;0),1,TRUNC(VLOOKUP($E399,'Container Panel'!$B$41:$Z$100,$D399,0)/(VLOOKUP(GE$276,UI!$A$12:$O$51,VLOOKUP(GE$279,$B$276:$C$278,2,0),0)/1000)))),"")</f>
        <v/>
      </c>
      <c r="GF399" s="145" t="str">
        <f>IFERROR(IF(AND(GF$272=list!$D$3,'Box Calculation'!GF$279&lt;&gt;"h",$E399&lt;&gt;0),0,IF(AND(GF$273=list!$D$2,$E399&lt;&gt;0,TRUNC(VLOOKUP($E399,'Container Panel'!$B$41:$Z$100,$D399,0)/(VLOOKUP(GF$276,UI!$A$12:$O$51,VLOOKUP(GF$279,$B$276:$C$278,2,0),0)/1000))&gt;0),1,TRUNC(VLOOKUP($E399,'Container Panel'!$B$41:$Z$100,$D399,0)/(VLOOKUP(GF$276,UI!$A$12:$O$51,VLOOKUP(GF$279,$B$276:$C$278,2,0),0)/1000)))),"")</f>
        <v/>
      </c>
      <c r="GG399" s="145" t="str">
        <f>IFERROR(IF(AND(GG$272=list!$D$3,'Box Calculation'!GG$279&lt;&gt;"h",$E399&lt;&gt;0),0,IF(AND(GG$273=list!$D$2,$E399&lt;&gt;0,TRUNC(VLOOKUP($E399,'Container Panel'!$B$41:$Z$100,$D399,0)/(VLOOKUP(GG$276,UI!$A$12:$O$51,VLOOKUP(GG$279,$B$276:$C$278,2,0),0)/1000))&gt;0),1,TRUNC(VLOOKUP($E399,'Container Panel'!$B$41:$Z$100,$D399,0)/(VLOOKUP(GG$276,UI!$A$12:$O$51,VLOOKUP(GG$279,$B$276:$C$278,2,0),0)/1000)))),"")</f>
        <v/>
      </c>
      <c r="GH399" s="145" t="str">
        <f>IFERROR(IF(AND(GH$272=list!$D$3,'Box Calculation'!GH$279&lt;&gt;"h",$E399&lt;&gt;0),0,IF(AND(GH$273=list!$D$2,$E399&lt;&gt;0,TRUNC(VLOOKUP($E399,'Container Panel'!$B$41:$Z$100,$D399,0)/(VLOOKUP(GH$276,UI!$A$12:$O$51,VLOOKUP(GH$279,$B$276:$C$278,2,0),0)/1000))&gt;0),1,TRUNC(VLOOKUP($E399,'Container Panel'!$B$41:$Z$100,$D399,0)/(VLOOKUP(GH$276,UI!$A$12:$O$51,VLOOKUP(GH$279,$B$276:$C$278,2,0),0)/1000)))),"")</f>
        <v/>
      </c>
      <c r="GI399" s="145" t="str">
        <f>IFERROR(IF(AND(GI$272=list!$D$3,'Box Calculation'!GI$279&lt;&gt;"h",$E399&lt;&gt;0),0,IF(AND(GI$273=list!$D$2,$E399&lt;&gt;0,TRUNC(VLOOKUP($E399,'Container Panel'!$B$41:$Z$100,$D399,0)/(VLOOKUP(GI$276,UI!$A$12:$O$51,VLOOKUP(GI$279,$B$276:$C$278,2,0),0)/1000))&gt;0),1,TRUNC(VLOOKUP($E399,'Container Panel'!$B$41:$Z$100,$D399,0)/(VLOOKUP(GI$276,UI!$A$12:$O$51,VLOOKUP(GI$279,$B$276:$C$278,2,0),0)/1000)))),"")</f>
        <v/>
      </c>
      <c r="GJ399" s="145" t="str">
        <f>IFERROR(IF(AND(GJ$272=list!$D$3,'Box Calculation'!GJ$279&lt;&gt;"h",$E399&lt;&gt;0),0,IF(AND(GJ$273=list!$D$2,$E399&lt;&gt;0,TRUNC(VLOOKUP($E399,'Container Panel'!$B$41:$Z$100,$D399,0)/(VLOOKUP(GJ$276,UI!$A$12:$O$51,VLOOKUP(GJ$279,$B$276:$C$278,2,0),0)/1000))&gt;0),1,TRUNC(VLOOKUP($E399,'Container Panel'!$B$41:$Z$100,$D399,0)/(VLOOKUP(GJ$276,UI!$A$12:$O$51,VLOOKUP(GJ$279,$B$276:$C$278,2,0),0)/1000)))),"")</f>
        <v/>
      </c>
      <c r="GK399" s="145" t="str">
        <f>IFERROR(IF(AND(GK$272=list!$D$3,'Box Calculation'!GK$279&lt;&gt;"h",$E399&lt;&gt;0),0,IF(AND(GK$273=list!$D$2,$E399&lt;&gt;0,TRUNC(VLOOKUP($E399,'Container Panel'!$B$41:$Z$100,$D399,0)/(VLOOKUP(GK$276,UI!$A$12:$O$51,VLOOKUP(GK$279,$B$276:$C$278,2,0),0)/1000))&gt;0),1,TRUNC(VLOOKUP($E399,'Container Panel'!$B$41:$Z$100,$D399,0)/(VLOOKUP(GK$276,UI!$A$12:$O$51,VLOOKUP(GK$279,$B$276:$C$278,2,0),0)/1000)))),"")</f>
        <v/>
      </c>
      <c r="GL399" s="145" t="str">
        <f>IFERROR(IF(AND(GL$272=list!$D$3,'Box Calculation'!GL$279&lt;&gt;"h",$E399&lt;&gt;0),0,IF(AND(GL$273=list!$D$2,$E399&lt;&gt;0,TRUNC(VLOOKUP($E399,'Container Panel'!$B$41:$Z$100,$D399,0)/(VLOOKUP(GL$276,UI!$A$12:$O$51,VLOOKUP(GL$279,$B$276:$C$278,2,0),0)/1000))&gt;0),1,TRUNC(VLOOKUP($E399,'Container Panel'!$B$41:$Z$100,$D399,0)/(VLOOKUP(GL$276,UI!$A$12:$O$51,VLOOKUP(GL$279,$B$276:$C$278,2,0),0)/1000)))),"")</f>
        <v/>
      </c>
      <c r="GM399" s="145" t="str">
        <f>IFERROR(IF(AND(GM$272=list!$D$3,'Box Calculation'!GM$279&lt;&gt;"h",$E399&lt;&gt;0),0,IF(AND(GM$273=list!$D$2,$E399&lt;&gt;0,TRUNC(VLOOKUP($E399,'Container Panel'!$B$41:$Z$100,$D399,0)/(VLOOKUP(GM$276,UI!$A$12:$O$51,VLOOKUP(GM$279,$B$276:$C$278,2,0),0)/1000))&gt;0),1,TRUNC(VLOOKUP($E399,'Container Panel'!$B$41:$Z$100,$D399,0)/(VLOOKUP(GM$276,UI!$A$12:$O$51,VLOOKUP(GM$279,$B$276:$C$278,2,0),0)/1000)))),"")</f>
        <v/>
      </c>
      <c r="GN399" s="145" t="str">
        <f>IFERROR(IF(AND(GN$272=list!$D$3,'Box Calculation'!GN$279&lt;&gt;"h",$E399&lt;&gt;0),0,IF(AND(GN$273=list!$D$2,$E399&lt;&gt;0,TRUNC(VLOOKUP($E399,'Container Panel'!$B$41:$Z$100,$D399,0)/(VLOOKUP(GN$276,UI!$A$12:$O$51,VLOOKUP(GN$279,$B$276:$C$278,2,0),0)/1000))&gt;0),1,TRUNC(VLOOKUP($E399,'Container Panel'!$B$41:$Z$100,$D399,0)/(VLOOKUP(GN$276,UI!$A$12:$O$51,VLOOKUP(GN$279,$B$276:$C$278,2,0),0)/1000)))),"")</f>
        <v/>
      </c>
      <c r="GO399" s="145" t="str">
        <f>IFERROR(IF(AND(GO$272=list!$D$3,'Box Calculation'!GO$279&lt;&gt;"h",$E399&lt;&gt;0),0,IF(AND(GO$273=list!$D$2,$E399&lt;&gt;0,TRUNC(VLOOKUP($E399,'Container Panel'!$B$41:$Z$100,$D399,0)/(VLOOKUP(GO$276,UI!$A$12:$O$51,VLOOKUP(GO$279,$B$276:$C$278,2,0),0)/1000))&gt;0),1,TRUNC(VLOOKUP($E399,'Container Panel'!$B$41:$Z$100,$D399,0)/(VLOOKUP(GO$276,UI!$A$12:$O$51,VLOOKUP(GO$279,$B$276:$C$278,2,0),0)/1000)))),"")</f>
        <v/>
      </c>
      <c r="GP399" s="145" t="str">
        <f>IFERROR(IF(AND(GP$272=list!$D$3,'Box Calculation'!GP$279&lt;&gt;"h",$E399&lt;&gt;0),0,IF(AND(GP$273=list!$D$2,$E399&lt;&gt;0,TRUNC(VLOOKUP($E399,'Container Panel'!$B$41:$Z$100,$D399,0)/(VLOOKUP(GP$276,UI!$A$12:$O$51,VLOOKUP(GP$279,$B$276:$C$278,2,0),0)/1000))&gt;0),1,TRUNC(VLOOKUP($E399,'Container Panel'!$B$41:$Z$100,$D399,0)/(VLOOKUP(GP$276,UI!$A$12:$O$51,VLOOKUP(GP$279,$B$276:$C$278,2,0),0)/1000)))),"")</f>
        <v/>
      </c>
      <c r="GQ399" s="145" t="str">
        <f>IFERROR(IF(AND(GQ$272=list!$D$3,'Box Calculation'!GQ$279&lt;&gt;"h",$E399&lt;&gt;0),0,IF(AND(GQ$273=list!$D$2,$E399&lt;&gt;0,TRUNC(VLOOKUP($E399,'Container Panel'!$B$41:$Z$100,$D399,0)/(VLOOKUP(GQ$276,UI!$A$12:$O$51,VLOOKUP(GQ$279,$B$276:$C$278,2,0),0)/1000))&gt;0),1,TRUNC(VLOOKUP($E399,'Container Panel'!$B$41:$Z$100,$D399,0)/(VLOOKUP(GQ$276,UI!$A$12:$O$51,VLOOKUP(GQ$279,$B$276:$C$278,2,0),0)/1000)))),"")</f>
        <v/>
      </c>
      <c r="GR399" s="145" t="str">
        <f>IFERROR(IF(AND(GR$272=list!$D$3,'Box Calculation'!GR$279&lt;&gt;"h",$E399&lt;&gt;0),0,IF(AND(GR$273=list!$D$2,$E399&lt;&gt;0,TRUNC(VLOOKUP($E399,'Container Panel'!$B$41:$Z$100,$D399,0)/(VLOOKUP(GR$276,UI!$A$12:$O$51,VLOOKUP(GR$279,$B$276:$C$278,2,0),0)/1000))&gt;0),1,TRUNC(VLOOKUP($E399,'Container Panel'!$B$41:$Z$100,$D399,0)/(VLOOKUP(GR$276,UI!$A$12:$O$51,VLOOKUP(GR$279,$B$276:$C$278,2,0),0)/1000)))),"")</f>
        <v/>
      </c>
      <c r="GS399" s="145" t="str">
        <f>IFERROR(IF(AND(GS$272=list!$D$3,'Box Calculation'!GS$279&lt;&gt;"h",$E399&lt;&gt;0),0,IF(AND(GS$273=list!$D$2,$E399&lt;&gt;0,TRUNC(VLOOKUP($E399,'Container Panel'!$B$41:$Z$100,$D399,0)/(VLOOKUP(GS$276,UI!$A$12:$O$51,VLOOKUP(GS$279,$B$276:$C$278,2,0),0)/1000))&gt;0),1,TRUNC(VLOOKUP($E399,'Container Panel'!$B$41:$Z$100,$D399,0)/(VLOOKUP(GS$276,UI!$A$12:$O$51,VLOOKUP(GS$279,$B$276:$C$278,2,0),0)/1000)))),"")</f>
        <v/>
      </c>
      <c r="GT399" s="145" t="str">
        <f>IFERROR(IF(AND(GT$272=list!$D$3,'Box Calculation'!GT$279&lt;&gt;"h",$E399&lt;&gt;0),0,IF(AND(GT$273=list!$D$2,$E399&lt;&gt;0,TRUNC(VLOOKUP($E399,'Container Panel'!$B$41:$Z$100,$D399,0)/(VLOOKUP(GT$276,UI!$A$12:$O$51,VLOOKUP(GT$279,$B$276:$C$278,2,0),0)/1000))&gt;0),1,TRUNC(VLOOKUP($E399,'Container Panel'!$B$41:$Z$100,$D399,0)/(VLOOKUP(GT$276,UI!$A$12:$O$51,VLOOKUP(GT$279,$B$276:$C$278,2,0),0)/1000)))),"")</f>
        <v/>
      </c>
      <c r="GU399" s="145" t="str">
        <f>IFERROR(IF(AND(GU$272=list!$D$3,'Box Calculation'!GU$279&lt;&gt;"h",$E399&lt;&gt;0),0,IF(AND(GU$273=list!$D$2,$E399&lt;&gt;0,TRUNC(VLOOKUP($E399,'Container Panel'!$B$41:$Z$100,$D399,0)/(VLOOKUP(GU$276,UI!$A$12:$O$51,VLOOKUP(GU$279,$B$276:$C$278,2,0),0)/1000))&gt;0),1,TRUNC(VLOOKUP($E399,'Container Panel'!$B$41:$Z$100,$D399,0)/(VLOOKUP(GU$276,UI!$A$12:$O$51,VLOOKUP(GU$279,$B$276:$C$278,2,0),0)/1000)))),"")</f>
        <v/>
      </c>
      <c r="GV399" s="145" t="str">
        <f>IFERROR(IF(AND(GV$272=list!$D$3,'Box Calculation'!GV$279&lt;&gt;"h",$E399&lt;&gt;0),0,IF(AND(GV$273=list!$D$2,$E399&lt;&gt;0,TRUNC(VLOOKUP($E399,'Container Panel'!$B$41:$Z$100,$D399,0)/(VLOOKUP(GV$276,UI!$A$12:$O$51,VLOOKUP(GV$279,$B$276:$C$278,2,0),0)/1000))&gt;0),1,TRUNC(VLOOKUP($E399,'Container Panel'!$B$41:$Z$100,$D399,0)/(VLOOKUP(GV$276,UI!$A$12:$O$51,VLOOKUP(GV$279,$B$276:$C$278,2,0),0)/1000)))),"")</f>
        <v/>
      </c>
      <c r="GW399" s="145" t="str">
        <f>IFERROR(IF(AND(GW$272=list!$D$3,'Box Calculation'!GW$279&lt;&gt;"h",$E399&lt;&gt;0),0,IF(AND(GW$273=list!$D$2,$E399&lt;&gt;0,TRUNC(VLOOKUP($E399,'Container Panel'!$B$41:$Z$100,$D399,0)/(VLOOKUP(GW$276,UI!$A$12:$O$51,VLOOKUP(GW$279,$B$276:$C$278,2,0),0)/1000))&gt;0),1,TRUNC(VLOOKUP($E399,'Container Panel'!$B$41:$Z$100,$D399,0)/(VLOOKUP(GW$276,UI!$A$12:$O$51,VLOOKUP(GW$279,$B$276:$C$278,2,0),0)/1000)))),"")</f>
        <v/>
      </c>
      <c r="GX399" s="145" t="str">
        <f>IFERROR(IF(AND(GX$272=list!$D$3,'Box Calculation'!GX$279&lt;&gt;"h",$E399&lt;&gt;0),0,IF(AND(GX$273=list!$D$2,$E399&lt;&gt;0,TRUNC(VLOOKUP($E399,'Container Panel'!$B$41:$Z$100,$D399,0)/(VLOOKUP(GX$276,UI!$A$12:$O$51,VLOOKUP(GX$279,$B$276:$C$278,2,0),0)/1000))&gt;0),1,TRUNC(VLOOKUP($E399,'Container Panel'!$B$41:$Z$100,$D399,0)/(VLOOKUP(GX$276,UI!$A$12:$O$51,VLOOKUP(GX$279,$B$276:$C$278,2,0),0)/1000)))),"")</f>
        <v/>
      </c>
      <c r="GY399" s="145" t="str">
        <f>IFERROR(IF(AND(GY$272=list!$D$3,'Box Calculation'!GY$279&lt;&gt;"h",$E399&lt;&gt;0),0,IF(AND(GY$273=list!$D$2,$E399&lt;&gt;0,TRUNC(VLOOKUP($E399,'Container Panel'!$B$41:$Z$100,$D399,0)/(VLOOKUP(GY$276,UI!$A$12:$O$51,VLOOKUP(GY$279,$B$276:$C$278,2,0),0)/1000))&gt;0),1,TRUNC(VLOOKUP($E399,'Container Panel'!$B$41:$Z$100,$D399,0)/(VLOOKUP(GY$276,UI!$A$12:$O$51,VLOOKUP(GY$279,$B$276:$C$278,2,0),0)/1000)))),"")</f>
        <v/>
      </c>
      <c r="GZ399" s="145" t="str">
        <f>IFERROR(IF(AND(GZ$272=list!$D$3,'Box Calculation'!GZ$279&lt;&gt;"h",$E399&lt;&gt;0),0,IF(AND(GZ$273=list!$D$2,$E399&lt;&gt;0,TRUNC(VLOOKUP($E399,'Container Panel'!$B$41:$Z$100,$D399,0)/(VLOOKUP(GZ$276,UI!$A$12:$O$51,VLOOKUP(GZ$279,$B$276:$C$278,2,0),0)/1000))&gt;0),1,TRUNC(VLOOKUP($E399,'Container Panel'!$B$41:$Z$100,$D399,0)/(VLOOKUP(GZ$276,UI!$A$12:$O$51,VLOOKUP(GZ$279,$B$276:$C$278,2,0),0)/1000)))),"")</f>
        <v/>
      </c>
      <c r="HA399" s="145" t="str">
        <f>IFERROR(IF(AND(HA$272=list!$D$3,'Box Calculation'!HA$279&lt;&gt;"h",$E399&lt;&gt;0),0,IF(AND(HA$273=list!$D$2,$E399&lt;&gt;0,TRUNC(VLOOKUP($E399,'Container Panel'!$B$41:$Z$100,$D399,0)/(VLOOKUP(HA$276,UI!$A$12:$O$51,VLOOKUP(HA$279,$B$276:$C$278,2,0),0)/1000))&gt;0),1,TRUNC(VLOOKUP($E399,'Container Panel'!$B$41:$Z$100,$D399,0)/(VLOOKUP(HA$276,UI!$A$12:$O$51,VLOOKUP(HA$279,$B$276:$C$278,2,0),0)/1000)))),"")</f>
        <v/>
      </c>
      <c r="HB399" s="145" t="str">
        <f>IFERROR(IF(AND(HB$272=list!$D$3,'Box Calculation'!HB$279&lt;&gt;"h",$E399&lt;&gt;0),0,IF(AND(HB$273=list!$D$2,$E399&lt;&gt;0,TRUNC(VLOOKUP($E399,'Container Panel'!$B$41:$Z$100,$D399,0)/(VLOOKUP(HB$276,UI!$A$12:$O$51,VLOOKUP(HB$279,$B$276:$C$278,2,0),0)/1000))&gt;0),1,TRUNC(VLOOKUP($E399,'Container Panel'!$B$41:$Z$100,$D399,0)/(VLOOKUP(HB$276,UI!$A$12:$O$51,VLOOKUP(HB$279,$B$276:$C$278,2,0),0)/1000)))),"")</f>
        <v/>
      </c>
      <c r="HC399" s="145" t="str">
        <f>IFERROR(IF(AND(HC$272=list!$D$3,'Box Calculation'!HC$279&lt;&gt;"h",$E399&lt;&gt;0),0,IF(AND(HC$273=list!$D$2,$E399&lt;&gt;0,TRUNC(VLOOKUP($E399,'Container Panel'!$B$41:$Z$100,$D399,0)/(VLOOKUP(HC$276,UI!$A$12:$O$51,VLOOKUP(HC$279,$B$276:$C$278,2,0),0)/1000))&gt;0),1,TRUNC(VLOOKUP($E399,'Container Panel'!$B$41:$Z$100,$D399,0)/(VLOOKUP(HC$276,UI!$A$12:$O$51,VLOOKUP(HC$279,$B$276:$C$278,2,0),0)/1000)))),"")</f>
        <v/>
      </c>
      <c r="HD399" s="145" t="str">
        <f>IFERROR(IF(AND(HD$272=list!$D$3,'Box Calculation'!HD$279&lt;&gt;"h",$E399&lt;&gt;0),0,IF(AND(HD$273=list!$D$2,$E399&lt;&gt;0,TRUNC(VLOOKUP($E399,'Container Panel'!$B$41:$Z$100,$D399,0)/(VLOOKUP(HD$276,UI!$A$12:$O$51,VLOOKUP(HD$279,$B$276:$C$278,2,0),0)/1000))&gt;0),1,TRUNC(VLOOKUP($E399,'Container Panel'!$B$41:$Z$100,$D399,0)/(VLOOKUP(HD$276,UI!$A$12:$O$51,VLOOKUP(HD$279,$B$276:$C$278,2,0),0)/1000)))),"")</f>
        <v/>
      </c>
      <c r="HE399" s="145" t="str">
        <f>IFERROR(IF(AND(HE$272=list!$D$3,'Box Calculation'!HE$279&lt;&gt;"h",$E399&lt;&gt;0),0,IF(AND(HE$273=list!$D$2,$E399&lt;&gt;0,TRUNC(VLOOKUP($E399,'Container Panel'!$B$41:$Z$100,$D399,0)/(VLOOKUP(HE$276,UI!$A$12:$O$51,VLOOKUP(HE$279,$B$276:$C$278,2,0),0)/1000))&gt;0),1,TRUNC(VLOOKUP($E399,'Container Panel'!$B$41:$Z$100,$D399,0)/(VLOOKUP(HE$276,UI!$A$12:$O$51,VLOOKUP(HE$279,$B$276:$C$278,2,0),0)/1000)))),"")</f>
        <v/>
      </c>
      <c r="HF399" s="145" t="str">
        <f>IFERROR(IF(AND(HF$272=list!$D$3,'Box Calculation'!HF$279&lt;&gt;"h",$E399&lt;&gt;0),0,IF(AND(HF$273=list!$D$2,$E399&lt;&gt;0,TRUNC(VLOOKUP($E399,'Container Panel'!$B$41:$Z$100,$D399,0)/(VLOOKUP(HF$276,UI!$A$12:$O$51,VLOOKUP(HF$279,$B$276:$C$278,2,0),0)/1000))&gt;0),1,TRUNC(VLOOKUP($E399,'Container Panel'!$B$41:$Z$100,$D399,0)/(VLOOKUP(HF$276,UI!$A$12:$O$51,VLOOKUP(HF$279,$B$276:$C$278,2,0),0)/1000)))),"")</f>
        <v/>
      </c>
      <c r="HG399" s="145" t="str">
        <f>IFERROR(IF(AND(HG$272=list!$D$3,'Box Calculation'!HG$279&lt;&gt;"h",$E399&lt;&gt;0),0,IF(AND(HG$273=list!$D$2,$E399&lt;&gt;0,TRUNC(VLOOKUP($E399,'Container Panel'!$B$41:$Z$100,$D399,0)/(VLOOKUP(HG$276,UI!$A$12:$O$51,VLOOKUP(HG$279,$B$276:$C$278,2,0),0)/1000))&gt;0),1,TRUNC(VLOOKUP($E399,'Container Panel'!$B$41:$Z$100,$D399,0)/(VLOOKUP(HG$276,UI!$A$12:$O$51,VLOOKUP(HG$279,$B$276:$C$278,2,0),0)/1000)))),"")</f>
        <v/>
      </c>
      <c r="HH399" s="145" t="str">
        <f>IFERROR(IF(AND(HH$272=list!$D$3,'Box Calculation'!HH$279&lt;&gt;"h",$E399&lt;&gt;0),0,IF(AND(HH$273=list!$D$2,$E399&lt;&gt;0,TRUNC(VLOOKUP($E399,'Container Panel'!$B$41:$Z$100,$D399,0)/(VLOOKUP(HH$276,UI!$A$12:$O$51,VLOOKUP(HH$279,$B$276:$C$278,2,0),0)/1000))&gt;0),1,TRUNC(VLOOKUP($E399,'Container Panel'!$B$41:$Z$100,$D399,0)/(VLOOKUP(HH$276,UI!$A$12:$O$51,VLOOKUP(HH$279,$B$276:$C$278,2,0),0)/1000)))),"")</f>
        <v/>
      </c>
      <c r="HI399" s="145" t="str">
        <f>IFERROR(IF(AND(HI$272=list!$D$3,'Box Calculation'!HI$279&lt;&gt;"h",$E399&lt;&gt;0),0,IF(AND(HI$273=list!$D$2,$E399&lt;&gt;0,TRUNC(VLOOKUP($E399,'Container Panel'!$B$41:$Z$100,$D399,0)/(VLOOKUP(HI$276,UI!$A$12:$O$51,VLOOKUP(HI$279,$B$276:$C$278,2,0),0)/1000))&gt;0),1,TRUNC(VLOOKUP($E399,'Container Panel'!$B$41:$Z$100,$D399,0)/(VLOOKUP(HI$276,UI!$A$12:$O$51,VLOOKUP(HI$279,$B$276:$C$278,2,0),0)/1000)))),"")</f>
        <v/>
      </c>
      <c r="HJ399" s="145" t="str">
        <f>IFERROR(IF(AND(HJ$272=list!$D$3,'Box Calculation'!HJ$279&lt;&gt;"h",$E399&lt;&gt;0),0,IF(AND(HJ$273=list!$D$2,$E399&lt;&gt;0,TRUNC(VLOOKUP($E399,'Container Panel'!$B$41:$Z$100,$D399,0)/(VLOOKUP(HJ$276,UI!$A$12:$O$51,VLOOKUP(HJ$279,$B$276:$C$278,2,0),0)/1000))&gt;0),1,TRUNC(VLOOKUP($E399,'Container Panel'!$B$41:$Z$100,$D399,0)/(VLOOKUP(HJ$276,UI!$A$12:$O$51,VLOOKUP(HJ$279,$B$276:$C$278,2,0),0)/1000)))),"")</f>
        <v/>
      </c>
      <c r="HK399" s="145" t="str">
        <f>IFERROR(IF(AND(HK$272=list!$D$3,'Box Calculation'!HK$279&lt;&gt;"h",$E399&lt;&gt;0),0,IF(AND(HK$273=list!$D$2,$E399&lt;&gt;0,TRUNC(VLOOKUP($E399,'Container Panel'!$B$41:$Z$100,$D399,0)/(VLOOKUP(HK$276,UI!$A$12:$O$51,VLOOKUP(HK$279,$B$276:$C$278,2,0),0)/1000))&gt;0),1,TRUNC(VLOOKUP($E399,'Container Panel'!$B$41:$Z$100,$D399,0)/(VLOOKUP(HK$276,UI!$A$12:$O$51,VLOOKUP(HK$279,$B$276:$C$278,2,0),0)/1000)))),"")</f>
        <v/>
      </c>
      <c r="HL399" s="145" t="str">
        <f>IFERROR(IF(AND(HL$272=list!$D$3,'Box Calculation'!HL$279&lt;&gt;"h",$E399&lt;&gt;0),0,IF(AND(HL$273=list!$D$2,$E399&lt;&gt;0,TRUNC(VLOOKUP($E399,'Container Panel'!$B$41:$Z$100,$D399,0)/(VLOOKUP(HL$276,UI!$A$12:$O$51,VLOOKUP(HL$279,$B$276:$C$278,2,0),0)/1000))&gt;0),1,TRUNC(VLOOKUP($E399,'Container Panel'!$B$41:$Z$100,$D399,0)/(VLOOKUP(HL$276,UI!$A$12:$O$51,VLOOKUP(HL$279,$B$276:$C$278,2,0),0)/1000)))),"")</f>
        <v/>
      </c>
      <c r="HM399" s="145" t="str">
        <f>IFERROR(IF(AND(HM$272=list!$D$3,'Box Calculation'!HM$279&lt;&gt;"h",$E399&lt;&gt;0),0,IF(AND(HM$273=list!$D$2,$E399&lt;&gt;0,TRUNC(VLOOKUP($E399,'Container Panel'!$B$41:$Z$100,$D399,0)/(VLOOKUP(HM$276,UI!$A$12:$O$51,VLOOKUP(HM$279,$B$276:$C$278,2,0),0)/1000))&gt;0),1,TRUNC(VLOOKUP($E399,'Container Panel'!$B$41:$Z$100,$D399,0)/(VLOOKUP(HM$276,UI!$A$12:$O$51,VLOOKUP(HM$279,$B$276:$C$278,2,0),0)/1000)))),"")</f>
        <v/>
      </c>
      <c r="HN399" s="145" t="str">
        <f>IFERROR(IF(AND(HN$272=list!$D$3,'Box Calculation'!HN$279&lt;&gt;"h",$E399&lt;&gt;0),0,IF(AND(HN$273=list!$D$2,$E399&lt;&gt;0,TRUNC(VLOOKUP($E399,'Container Panel'!$B$41:$Z$100,$D399,0)/(VLOOKUP(HN$276,UI!$A$12:$O$51,VLOOKUP(HN$279,$B$276:$C$278,2,0),0)/1000))&gt;0),1,TRUNC(VLOOKUP($E399,'Container Panel'!$B$41:$Z$100,$D399,0)/(VLOOKUP(HN$276,UI!$A$12:$O$51,VLOOKUP(HN$279,$B$276:$C$278,2,0),0)/1000)))),"")</f>
        <v/>
      </c>
      <c r="HO399" s="145" t="str">
        <f>IFERROR(IF(AND(HO$272=list!$D$3,'Box Calculation'!HO$279&lt;&gt;"h",$E399&lt;&gt;0),0,IF(AND(HO$273=list!$D$2,$E399&lt;&gt;0,TRUNC(VLOOKUP($E399,'Container Panel'!$B$41:$Z$100,$D399,0)/(VLOOKUP(HO$276,UI!$A$12:$O$51,VLOOKUP(HO$279,$B$276:$C$278,2,0),0)/1000))&gt;0),1,TRUNC(VLOOKUP($E399,'Container Panel'!$B$41:$Z$100,$D399,0)/(VLOOKUP(HO$276,UI!$A$12:$O$51,VLOOKUP(HO$279,$B$276:$C$278,2,0),0)/1000)))),"")</f>
        <v/>
      </c>
      <c r="HP399" s="145" t="str">
        <f>IFERROR(IF(AND(HP$272=list!$D$3,'Box Calculation'!HP$279&lt;&gt;"h",$E399&lt;&gt;0),0,IF(AND(HP$273=list!$D$2,$E399&lt;&gt;0,TRUNC(VLOOKUP($E399,'Container Panel'!$B$41:$Z$100,$D399,0)/(VLOOKUP(HP$276,UI!$A$12:$O$51,VLOOKUP(HP$279,$B$276:$C$278,2,0),0)/1000))&gt;0),1,TRUNC(VLOOKUP($E399,'Container Panel'!$B$41:$Z$100,$D399,0)/(VLOOKUP(HP$276,UI!$A$12:$O$51,VLOOKUP(HP$279,$B$276:$C$278,2,0),0)/1000)))),"")</f>
        <v/>
      </c>
      <c r="HQ399" s="145" t="str">
        <f>IFERROR(IF(AND(HQ$272=list!$D$3,'Box Calculation'!HQ$279&lt;&gt;"h",$E399&lt;&gt;0),0,IF(AND(HQ$273=list!$D$2,$E399&lt;&gt;0,TRUNC(VLOOKUP($E399,'Container Panel'!$B$41:$Z$100,$D399,0)/(VLOOKUP(HQ$276,UI!$A$12:$O$51,VLOOKUP(HQ$279,$B$276:$C$278,2,0),0)/1000))&gt;0),1,TRUNC(VLOOKUP($E399,'Container Panel'!$B$41:$Z$100,$D399,0)/(VLOOKUP(HQ$276,UI!$A$12:$O$51,VLOOKUP(HQ$279,$B$276:$C$278,2,0),0)/1000)))),"")</f>
        <v/>
      </c>
      <c r="HR399" s="145" t="str">
        <f>IFERROR(IF(AND(HR$272=list!$D$3,'Box Calculation'!HR$279&lt;&gt;"h",$E399&lt;&gt;0),0,IF(AND(HR$273=list!$D$2,$E399&lt;&gt;0,TRUNC(VLOOKUP($E399,'Container Panel'!$B$41:$Z$100,$D399,0)/(VLOOKUP(HR$276,UI!$A$12:$O$51,VLOOKUP(HR$279,$B$276:$C$278,2,0),0)/1000))&gt;0),1,TRUNC(VLOOKUP($E399,'Container Panel'!$B$41:$Z$100,$D399,0)/(VLOOKUP(HR$276,UI!$A$12:$O$51,VLOOKUP(HR$279,$B$276:$C$278,2,0),0)/1000)))),"")</f>
        <v/>
      </c>
      <c r="HS399" s="145" t="str">
        <f>IFERROR(IF(AND(HS$272=list!$D$3,'Box Calculation'!HS$279&lt;&gt;"h",$E399&lt;&gt;0),0,IF(AND(HS$273=list!$D$2,$E399&lt;&gt;0,TRUNC(VLOOKUP($E399,'Container Panel'!$B$41:$Z$100,$D399,0)/(VLOOKUP(HS$276,UI!$A$12:$O$51,VLOOKUP(HS$279,$B$276:$C$278,2,0),0)/1000))&gt;0),1,TRUNC(VLOOKUP($E399,'Container Panel'!$B$41:$Z$100,$D399,0)/(VLOOKUP(HS$276,UI!$A$12:$O$51,VLOOKUP(HS$279,$B$276:$C$278,2,0),0)/1000)))),"")</f>
        <v/>
      </c>
      <c r="HT399" s="145" t="str">
        <f>IFERROR(IF(AND(HT$272=list!$D$3,'Box Calculation'!HT$279&lt;&gt;"h",$E399&lt;&gt;0),0,IF(AND(HT$273=list!$D$2,$E399&lt;&gt;0,TRUNC(VLOOKUP($E399,'Container Panel'!$B$41:$Z$100,$D399,0)/(VLOOKUP(HT$276,UI!$A$12:$O$51,VLOOKUP(HT$279,$B$276:$C$278,2,0),0)/1000))&gt;0),1,TRUNC(VLOOKUP($E399,'Container Panel'!$B$41:$Z$100,$D399,0)/(VLOOKUP(HT$276,UI!$A$12:$O$51,VLOOKUP(HT$279,$B$276:$C$278,2,0),0)/1000)))),"")</f>
        <v/>
      </c>
      <c r="HU399" s="145" t="str">
        <f>IFERROR(IF(AND(HU$272=list!$D$3,'Box Calculation'!HU$279&lt;&gt;"h",$E399&lt;&gt;0),0,IF(AND(HU$273=list!$D$2,$E399&lt;&gt;0,TRUNC(VLOOKUP($E399,'Container Panel'!$B$41:$Z$100,$D399,0)/(VLOOKUP(HU$276,UI!$A$12:$O$51,VLOOKUP(HU$279,$B$276:$C$278,2,0),0)/1000))&gt;0),1,TRUNC(VLOOKUP($E399,'Container Panel'!$B$41:$Z$100,$D399,0)/(VLOOKUP(HU$276,UI!$A$12:$O$51,VLOOKUP(HU$279,$B$276:$C$278,2,0),0)/1000)))),"")</f>
        <v/>
      </c>
      <c r="HV399" s="145" t="str">
        <f>IFERROR(IF(AND(HV$272=list!$D$3,'Box Calculation'!HV$279&lt;&gt;"h",$E399&lt;&gt;0),0,IF(AND(HV$273=list!$D$2,$E399&lt;&gt;0,TRUNC(VLOOKUP($E399,'Container Panel'!$B$41:$Z$100,$D399,0)/(VLOOKUP(HV$276,UI!$A$12:$O$51,VLOOKUP(HV$279,$B$276:$C$278,2,0),0)/1000))&gt;0),1,TRUNC(VLOOKUP($E399,'Container Panel'!$B$41:$Z$100,$D399,0)/(VLOOKUP(HV$276,UI!$A$12:$O$51,VLOOKUP(HV$279,$B$276:$C$278,2,0),0)/1000)))),"")</f>
        <v/>
      </c>
      <c r="HW399" s="145" t="str">
        <f>IFERROR(IF(AND(HW$272=list!$D$3,'Box Calculation'!HW$279&lt;&gt;"h",$E399&lt;&gt;0),0,IF(AND(HW$273=list!$D$2,$E399&lt;&gt;0,TRUNC(VLOOKUP($E399,'Container Panel'!$B$41:$Z$100,$D399,0)/(VLOOKUP(HW$276,UI!$A$12:$O$51,VLOOKUP(HW$279,$B$276:$C$278,2,0),0)/1000))&gt;0),1,TRUNC(VLOOKUP($E399,'Container Panel'!$B$41:$Z$100,$D399,0)/(VLOOKUP(HW$276,UI!$A$12:$O$51,VLOOKUP(HW$279,$B$276:$C$278,2,0),0)/1000)))),"")</f>
        <v/>
      </c>
      <c r="HX399" s="145" t="str">
        <f>IFERROR(IF(AND(HX$272=list!$D$3,'Box Calculation'!HX$279&lt;&gt;"h",$E399&lt;&gt;0),0,IF(AND(HX$273=list!$D$2,$E399&lt;&gt;0,TRUNC(VLOOKUP($E399,'Container Panel'!$B$41:$Z$100,$D399,0)/(VLOOKUP(HX$276,UI!$A$12:$O$51,VLOOKUP(HX$279,$B$276:$C$278,2,0),0)/1000))&gt;0),1,TRUNC(VLOOKUP($E399,'Container Panel'!$B$41:$Z$100,$D399,0)/(VLOOKUP(HX$276,UI!$A$12:$O$51,VLOOKUP(HX$279,$B$276:$C$278,2,0),0)/1000)))),"")</f>
        <v/>
      </c>
      <c r="HY399" s="145" t="str">
        <f>IFERROR(IF(AND(HY$272=list!$D$3,'Box Calculation'!HY$279&lt;&gt;"h",$E399&lt;&gt;0),0,IF(AND(HY$273=list!$D$2,$E399&lt;&gt;0,TRUNC(VLOOKUP($E399,'Container Panel'!$B$41:$Z$100,$D399,0)/(VLOOKUP(HY$276,UI!$A$12:$O$51,VLOOKUP(HY$279,$B$276:$C$278,2,0),0)/1000))&gt;0),1,TRUNC(VLOOKUP($E399,'Container Panel'!$B$41:$Z$100,$D399,0)/(VLOOKUP(HY$276,UI!$A$12:$O$51,VLOOKUP(HY$279,$B$276:$C$278,2,0),0)/1000)))),"")</f>
        <v/>
      </c>
      <c r="HZ399" s="145" t="str">
        <f>IFERROR(IF(AND(HZ$272=list!$D$3,'Box Calculation'!HZ$279&lt;&gt;"h",$E399&lt;&gt;0),0,IF(AND(HZ$273=list!$D$2,$E399&lt;&gt;0,TRUNC(VLOOKUP($E399,'Container Panel'!$B$41:$Z$100,$D399,0)/(VLOOKUP(HZ$276,UI!$A$12:$O$51,VLOOKUP(HZ$279,$B$276:$C$278,2,0),0)/1000))&gt;0),1,TRUNC(VLOOKUP($E399,'Container Panel'!$B$41:$Z$100,$D399,0)/(VLOOKUP(HZ$276,UI!$A$12:$O$51,VLOOKUP(HZ$279,$B$276:$C$278,2,0),0)/1000)))),"")</f>
        <v/>
      </c>
      <c r="IA399" s="145" t="str">
        <f>IFERROR(IF(AND(IA$272=list!$D$3,'Box Calculation'!IA$279&lt;&gt;"h",$E399&lt;&gt;0),0,IF(AND(IA$273=list!$D$2,$E399&lt;&gt;0,TRUNC(VLOOKUP($E399,'Container Panel'!$B$41:$Z$100,$D399,0)/(VLOOKUP(IA$276,UI!$A$12:$O$51,VLOOKUP(IA$279,$B$276:$C$278,2,0),0)/1000))&gt;0),1,TRUNC(VLOOKUP($E399,'Container Panel'!$B$41:$Z$100,$D399,0)/(VLOOKUP(IA$276,UI!$A$12:$O$51,VLOOKUP(IA$279,$B$276:$C$278,2,0),0)/1000)))),"")</f>
        <v/>
      </c>
      <c r="IB399" s="145" t="str">
        <f>IFERROR(IF(AND(IB$272=list!$D$3,'Box Calculation'!IB$279&lt;&gt;"h",$E399&lt;&gt;0),0,IF(AND(IB$273=list!$D$2,$E399&lt;&gt;0,TRUNC(VLOOKUP($E399,'Container Panel'!$B$41:$Z$100,$D399,0)/(VLOOKUP(IB$276,UI!$A$12:$O$51,VLOOKUP(IB$279,$B$276:$C$278,2,0),0)/1000))&gt;0),1,TRUNC(VLOOKUP($E399,'Container Panel'!$B$41:$Z$100,$D399,0)/(VLOOKUP(IB$276,UI!$A$12:$O$51,VLOOKUP(IB$279,$B$276:$C$278,2,0),0)/1000)))),"")</f>
        <v/>
      </c>
      <c r="IC399" s="145" t="str">
        <f>IFERROR(IF(AND(IC$272=list!$D$3,'Box Calculation'!IC$279&lt;&gt;"h",$E399&lt;&gt;0),0,IF(AND(IC$273=list!$D$2,$E399&lt;&gt;0,TRUNC(VLOOKUP($E399,'Container Panel'!$B$41:$Z$100,$D399,0)/(VLOOKUP(IC$276,UI!$A$12:$O$51,VLOOKUP(IC$279,$B$276:$C$278,2,0),0)/1000))&gt;0),1,TRUNC(VLOOKUP($E399,'Container Panel'!$B$41:$Z$100,$D399,0)/(VLOOKUP(IC$276,UI!$A$12:$O$51,VLOOKUP(IC$279,$B$276:$C$278,2,0),0)/1000)))),"")</f>
        <v/>
      </c>
      <c r="ID399" s="145" t="str">
        <f>IFERROR(IF(AND(ID$272=list!$D$3,'Box Calculation'!ID$279&lt;&gt;"h",$E399&lt;&gt;0),0,IF(AND(ID$273=list!$D$2,$E399&lt;&gt;0,TRUNC(VLOOKUP($E399,'Container Panel'!$B$41:$Z$100,$D399,0)/(VLOOKUP(ID$276,UI!$A$12:$O$51,VLOOKUP(ID$279,$B$276:$C$278,2,0),0)/1000))&gt;0),1,TRUNC(VLOOKUP($E399,'Container Panel'!$B$41:$Z$100,$D399,0)/(VLOOKUP(ID$276,UI!$A$12:$O$51,VLOOKUP(ID$279,$B$276:$C$278,2,0),0)/1000)))),"")</f>
        <v/>
      </c>
      <c r="IE399" s="145" t="str">
        <f>IFERROR(IF(AND(IE$272=list!$D$3,'Box Calculation'!IE$279&lt;&gt;"h",$E399&lt;&gt;0),0,IF(AND(IE$273=list!$D$2,$E399&lt;&gt;0,TRUNC(VLOOKUP($E399,'Container Panel'!$B$41:$Z$100,$D399,0)/(VLOOKUP(IE$276,UI!$A$12:$O$51,VLOOKUP(IE$279,$B$276:$C$278,2,0),0)/1000))&gt;0),1,TRUNC(VLOOKUP($E399,'Container Panel'!$B$41:$Z$100,$D399,0)/(VLOOKUP(IE$276,UI!$A$12:$O$51,VLOOKUP(IE$279,$B$276:$C$278,2,0),0)/1000)))),"")</f>
        <v/>
      </c>
      <c r="IF399" s="145" t="str">
        <f>IFERROR(IF(AND(IF$272=list!$D$3,'Box Calculation'!IF$279&lt;&gt;"h",$E399&lt;&gt;0),0,IF(AND(IF$273=list!$D$2,$E399&lt;&gt;0,TRUNC(VLOOKUP($E399,'Container Panel'!$B$41:$Z$100,$D399,0)/(VLOOKUP(IF$276,UI!$A$12:$O$51,VLOOKUP(IF$279,$B$276:$C$278,2,0),0)/1000))&gt;0),1,TRUNC(VLOOKUP($E399,'Container Panel'!$B$41:$Z$100,$D399,0)/(VLOOKUP(IF$276,UI!$A$12:$O$51,VLOOKUP(IF$279,$B$276:$C$278,2,0),0)/1000)))),"")</f>
        <v/>
      </c>
      <c r="IG399" s="145" t="str">
        <f>IFERROR(IF(AND(IG$272=list!$D$3,'Box Calculation'!IG$279&lt;&gt;"h",$E399&lt;&gt;0),0,IF(AND(IG$273=list!$D$2,$E399&lt;&gt;0,TRUNC(VLOOKUP($E399,'Container Panel'!$B$41:$Z$100,$D399,0)/(VLOOKUP(IG$276,UI!$A$12:$O$51,VLOOKUP(IG$279,$B$276:$C$278,2,0),0)/1000))&gt;0),1,TRUNC(VLOOKUP($E399,'Container Panel'!$B$41:$Z$100,$D399,0)/(VLOOKUP(IG$276,UI!$A$12:$O$51,VLOOKUP(IG$279,$B$276:$C$278,2,0),0)/1000)))),"")</f>
        <v/>
      </c>
      <c r="IH399" s="145" t="str">
        <f>IFERROR(IF(AND(IH$272=list!$D$3,'Box Calculation'!IH$279&lt;&gt;"h",$E399&lt;&gt;0),0,IF(AND(IH$273=list!$D$2,$E399&lt;&gt;0,TRUNC(VLOOKUP($E399,'Container Panel'!$B$41:$Z$100,$D399,0)/(VLOOKUP(IH$276,UI!$A$12:$O$51,VLOOKUP(IH$279,$B$276:$C$278,2,0),0)/1000))&gt;0),1,TRUNC(VLOOKUP($E399,'Container Panel'!$B$41:$Z$100,$D399,0)/(VLOOKUP(IH$276,UI!$A$12:$O$51,VLOOKUP(IH$279,$B$276:$C$278,2,0),0)/1000)))),"")</f>
        <v/>
      </c>
      <c r="II399" s="145" t="str">
        <f>IFERROR(IF(AND(II$272=list!$D$3,'Box Calculation'!II$279&lt;&gt;"h",$E399&lt;&gt;0),0,IF(AND(II$273=list!$D$2,$E399&lt;&gt;0,TRUNC(VLOOKUP($E399,'Container Panel'!$B$41:$Z$100,$D399,0)/(VLOOKUP(II$276,UI!$A$12:$O$51,VLOOKUP(II$279,$B$276:$C$278,2,0),0)/1000))&gt;0),1,TRUNC(VLOOKUP($E399,'Container Panel'!$B$41:$Z$100,$D399,0)/(VLOOKUP(II$276,UI!$A$12:$O$51,VLOOKUP(II$279,$B$276:$C$278,2,0),0)/1000)))),"")</f>
        <v/>
      </c>
      <c r="IJ399" s="145" t="str">
        <f>IFERROR(IF(AND(IJ$272=list!$D$3,'Box Calculation'!IJ$279&lt;&gt;"h",$E399&lt;&gt;0),0,IF(AND(IJ$273=list!$D$2,$E399&lt;&gt;0,TRUNC(VLOOKUP($E399,'Container Panel'!$B$41:$Z$100,$D399,0)/(VLOOKUP(IJ$276,UI!$A$12:$O$51,VLOOKUP(IJ$279,$B$276:$C$278,2,0),0)/1000))&gt;0),1,TRUNC(VLOOKUP($E399,'Container Panel'!$B$41:$Z$100,$D399,0)/(VLOOKUP(IJ$276,UI!$A$12:$O$51,VLOOKUP(IJ$279,$B$276:$C$278,2,0),0)/1000)))),"")</f>
        <v/>
      </c>
      <c r="IK399" s="145" t="str">
        <f>IFERROR(IF(AND(IK$272=list!$D$3,'Box Calculation'!IK$279&lt;&gt;"h",$E399&lt;&gt;0),0,IF(AND(IK$273=list!$D$2,$E399&lt;&gt;0,TRUNC(VLOOKUP($E399,'Container Panel'!$B$41:$Z$100,$D399,0)/(VLOOKUP(IK$276,UI!$A$12:$O$51,VLOOKUP(IK$279,$B$276:$C$278,2,0),0)/1000))&gt;0),1,TRUNC(VLOOKUP($E399,'Container Panel'!$B$41:$Z$100,$D399,0)/(VLOOKUP(IK$276,UI!$A$12:$O$51,VLOOKUP(IK$279,$B$276:$C$278,2,0),0)/1000)))),"")</f>
        <v/>
      </c>
      <c r="IL399" s="145" t="str">
        <f>IFERROR(IF(AND(IL$272=list!$D$3,'Box Calculation'!IL$279&lt;&gt;"h",$E399&lt;&gt;0),0,IF(AND(IL$273=list!$D$2,$E399&lt;&gt;0,TRUNC(VLOOKUP($E399,'Container Panel'!$B$41:$Z$100,$D399,0)/(VLOOKUP(IL$276,UI!$A$12:$O$51,VLOOKUP(IL$279,$B$276:$C$278,2,0),0)/1000))&gt;0),1,TRUNC(VLOOKUP($E399,'Container Panel'!$B$41:$Z$100,$D399,0)/(VLOOKUP(IL$276,UI!$A$12:$O$51,VLOOKUP(IL$279,$B$276:$C$278,2,0),0)/1000)))),"")</f>
        <v/>
      </c>
    </row>
    <row r="400" spans="2:246">
      <c r="B400" s="74">
        <v>120</v>
      </c>
      <c r="C400" s="74">
        <f t="shared" si="195"/>
        <v>41</v>
      </c>
      <c r="D400" s="163">
        <f>MOD(B400,3)+'Container Panel'!$Q$38</f>
        <v>16</v>
      </c>
      <c r="E400" s="143" t="str">
        <f t="shared" si="196"/>
        <v>rack-1</v>
      </c>
      <c r="F400" s="144" t="s">
        <v>75</v>
      </c>
      <c r="G400" s="145">
        <f>IFERROR(TRUNC(VLOOKUP($E400,'Container Panel'!$B$41:$Z$100,$D400,0)/(VLOOKUP(G$276,UI!$A$12:$O$51,VLOOKUP(G$277,$B$276:$C$278,2,0),0)/1000)),"")</f>
        <v>8</v>
      </c>
      <c r="H400" s="145">
        <f>IFERROR(TRUNC(VLOOKUP($E400,'Container Panel'!$B$41:$Z$100,$D400,0)/(VLOOKUP(H$276,UI!$A$12:$O$51,VLOOKUP(H$277,$B$276:$C$278,2,0),0)/1000)),"")</f>
        <v>8</v>
      </c>
      <c r="I400" s="145">
        <f>IFERROR(TRUNC(VLOOKUP($E400,'Container Panel'!$B$41:$Z$100,$D400,0)/(VLOOKUP(I$276,UI!$A$12:$O$51,VLOOKUP(I$277,$B$276:$C$278,2,0),0)/1000)),"")</f>
        <v>23</v>
      </c>
      <c r="J400" s="145">
        <f>IFERROR(TRUNC(VLOOKUP($E400,'Container Panel'!$B$41:$Z$100,$D400,0)/(VLOOKUP(J$276,UI!$A$12:$O$51,VLOOKUP(J$277,$B$276:$C$278,2,0),0)/1000)),"")</f>
        <v>23</v>
      </c>
      <c r="K400" s="145">
        <f>IFERROR(TRUNC(VLOOKUP($E400,'Container Panel'!$B$41:$Z$100,$D400,0)/(VLOOKUP(K$276,UI!$A$12:$O$51,VLOOKUP(K$277,$B$276:$C$278,2,0),0)/1000)),"")</f>
        <v>10</v>
      </c>
      <c r="L400" s="145">
        <f>IFERROR(TRUNC(VLOOKUP($E400,'Container Panel'!$B$41:$Z$100,$D400,0)/(VLOOKUP(L$276,UI!$A$12:$O$51,VLOOKUP(L$277,$B$276:$C$278,2,0),0)/1000)),"")</f>
        <v>10</v>
      </c>
      <c r="M400" s="145">
        <f>IFERROR(TRUNC(VLOOKUP($E400,'Container Panel'!$B$41:$Z$100,$D400,0)/(VLOOKUP(M$276,UI!$A$12:$O$51,VLOOKUP(M$277,$B$276:$C$278,2,0),0)/1000)),"")</f>
        <v>5</v>
      </c>
      <c r="N400" s="145">
        <f>IFERROR(TRUNC(VLOOKUP($E400,'Container Panel'!$B$41:$Z$100,$D400,0)/(VLOOKUP(N$276,UI!$A$12:$O$51,VLOOKUP(N$277,$B$276:$C$278,2,0),0)/1000)),"")</f>
        <v>5</v>
      </c>
      <c r="O400" s="145">
        <f>IFERROR(TRUNC(VLOOKUP($E400,'Container Panel'!$B$41:$Z$100,$D400,0)/(VLOOKUP(O$276,UI!$A$12:$O$51,VLOOKUP(O$277,$B$276:$C$278,2,0),0)/1000)),"")</f>
        <v>6</v>
      </c>
      <c r="P400" s="145">
        <f>IFERROR(TRUNC(VLOOKUP($E400,'Container Panel'!$B$41:$Z$100,$D400,0)/(VLOOKUP(P$276,UI!$A$12:$O$51,VLOOKUP(P$277,$B$276:$C$278,2,0),0)/1000)),"")</f>
        <v>6</v>
      </c>
      <c r="Q400" s="145">
        <f>IFERROR(TRUNC(VLOOKUP($E400,'Container Panel'!$B$41:$Z$100,$D400,0)/(VLOOKUP(Q$276,UI!$A$12:$O$51,VLOOKUP(Q$277,$B$276:$C$278,2,0),0)/1000)),"")</f>
        <v>18</v>
      </c>
      <c r="R400" s="145">
        <f>IFERROR(TRUNC(VLOOKUP($E400,'Container Panel'!$B$41:$Z$100,$D400,0)/(VLOOKUP(R$276,UI!$A$12:$O$51,VLOOKUP(R$277,$B$276:$C$278,2,0),0)/1000)),"")</f>
        <v>18</v>
      </c>
      <c r="S400" s="145" t="str">
        <f>IFERROR(TRUNC(VLOOKUP($E400,'Container Panel'!$B$41:$Z$100,$D400,0)/(VLOOKUP(S$276,UI!$A$12:$O$51,VLOOKUP(S$277,$B$276:$C$278,2,0),0)/1000)),"")</f>
        <v/>
      </c>
      <c r="T400" s="145" t="str">
        <f>IFERROR(TRUNC(VLOOKUP($E400,'Container Panel'!$B$41:$Z$100,$D400,0)/(VLOOKUP(T$276,UI!$A$12:$O$51,VLOOKUP(T$277,$B$276:$C$278,2,0),0)/1000)),"")</f>
        <v/>
      </c>
      <c r="U400" s="145" t="str">
        <f>IFERROR(TRUNC(VLOOKUP($E400,'Container Panel'!$B$41:$Z$100,$D400,0)/(VLOOKUP(U$276,UI!$A$12:$O$51,VLOOKUP(U$277,$B$276:$C$278,2,0),0)/1000)),"")</f>
        <v/>
      </c>
      <c r="V400" s="145" t="str">
        <f>IFERROR(TRUNC(VLOOKUP($E400,'Container Panel'!$B$41:$Z$100,$D400,0)/(VLOOKUP(V$276,UI!$A$12:$O$51,VLOOKUP(V$277,$B$276:$C$278,2,0),0)/1000)),"")</f>
        <v/>
      </c>
      <c r="W400" s="145" t="str">
        <f>IFERROR(TRUNC(VLOOKUP($E400,'Container Panel'!$B$41:$Z$100,$D400,0)/(VLOOKUP(W$276,UI!$A$12:$O$51,VLOOKUP(W$277,$B$276:$C$278,2,0),0)/1000)),"")</f>
        <v/>
      </c>
      <c r="X400" s="145" t="str">
        <f>IFERROR(TRUNC(VLOOKUP($E400,'Container Panel'!$B$41:$Z$100,$D400,0)/(VLOOKUP(X$276,UI!$A$12:$O$51,VLOOKUP(X$277,$B$276:$C$278,2,0),0)/1000)),"")</f>
        <v/>
      </c>
      <c r="Y400" s="145" t="str">
        <f>IFERROR(TRUNC(VLOOKUP($E400,'Container Panel'!$B$41:$Z$100,$D400,0)/(VLOOKUP(Y$276,UI!$A$12:$O$51,VLOOKUP(Y$277,$B$276:$C$278,2,0),0)/1000)),"")</f>
        <v/>
      </c>
      <c r="Z400" s="145" t="str">
        <f>IFERROR(TRUNC(VLOOKUP($E400,'Container Panel'!$B$41:$Z$100,$D400,0)/(VLOOKUP(Z$276,UI!$A$12:$O$51,VLOOKUP(Z$277,$B$276:$C$278,2,0),0)/1000)),"")</f>
        <v/>
      </c>
      <c r="AA400" s="145" t="str">
        <f>IFERROR(TRUNC(VLOOKUP($E400,'Container Panel'!$B$41:$Z$100,$D400,0)/(VLOOKUP(AA$276,UI!$A$12:$O$51,VLOOKUP(AA$277,$B$276:$C$278,2,0),0)/1000)),"")</f>
        <v/>
      </c>
      <c r="AB400" s="145" t="str">
        <f>IFERROR(TRUNC(VLOOKUP($E400,'Container Panel'!$B$41:$Z$100,$D400,0)/(VLOOKUP(AB$276,UI!$A$12:$O$51,VLOOKUP(AB$277,$B$276:$C$278,2,0),0)/1000)),"")</f>
        <v/>
      </c>
      <c r="AC400" s="145" t="str">
        <f>IFERROR(TRUNC(VLOOKUP($E400,'Container Panel'!$B$41:$Z$100,$D400,0)/(VLOOKUP(AC$276,UI!$A$12:$O$51,VLOOKUP(AC$277,$B$276:$C$278,2,0),0)/1000)),"")</f>
        <v/>
      </c>
      <c r="AD400" s="145" t="str">
        <f>IFERROR(TRUNC(VLOOKUP($E400,'Container Panel'!$B$41:$Z$100,$D400,0)/(VLOOKUP(AD$276,UI!$A$12:$O$51,VLOOKUP(AD$277,$B$276:$C$278,2,0),0)/1000)),"")</f>
        <v/>
      </c>
      <c r="AE400" s="145" t="str">
        <f>IFERROR(TRUNC(VLOOKUP($E400,'Container Panel'!$B$41:$Z$100,$D400,0)/(VLOOKUP(AE$276,UI!$A$12:$O$51,VLOOKUP(AE$277,$B$276:$C$278,2,0),0)/1000)),"")</f>
        <v/>
      </c>
      <c r="AF400" s="145" t="str">
        <f>IFERROR(TRUNC(VLOOKUP($E400,'Container Panel'!$B$41:$Z$100,$D400,0)/(VLOOKUP(AF$276,UI!$A$12:$O$51,VLOOKUP(AF$277,$B$276:$C$278,2,0),0)/1000)),"")</f>
        <v/>
      </c>
      <c r="AG400" s="145" t="str">
        <f>IFERROR(TRUNC(VLOOKUP($E400,'Container Panel'!$B$41:$Z$100,$D400,0)/(VLOOKUP(AG$276,UI!$A$12:$O$51,VLOOKUP(AG$277,$B$276:$C$278,2,0),0)/1000)),"")</f>
        <v/>
      </c>
      <c r="AH400" s="145" t="str">
        <f>IFERROR(TRUNC(VLOOKUP($E400,'Container Panel'!$B$41:$Z$100,$D400,0)/(VLOOKUP(AH$276,UI!$A$12:$O$51,VLOOKUP(AH$277,$B$276:$C$278,2,0),0)/1000)),"")</f>
        <v/>
      </c>
      <c r="AI400" s="145" t="str">
        <f>IFERROR(TRUNC(VLOOKUP($E400,'Container Panel'!$B$41:$Z$100,$D400,0)/(VLOOKUP(AI$276,UI!$A$12:$O$51,VLOOKUP(AI$277,$B$276:$C$278,2,0),0)/1000)),"")</f>
        <v/>
      </c>
      <c r="AJ400" s="145" t="str">
        <f>IFERROR(TRUNC(VLOOKUP($E400,'Container Panel'!$B$41:$Z$100,$D400,0)/(VLOOKUP(AJ$276,UI!$A$12:$O$51,VLOOKUP(AJ$277,$B$276:$C$278,2,0),0)/1000)),"")</f>
        <v/>
      </c>
      <c r="AK400" s="145" t="str">
        <f>IFERROR(TRUNC(VLOOKUP($E400,'Container Panel'!$B$41:$Z$100,$D400,0)/(VLOOKUP(AK$276,UI!$A$12:$O$51,VLOOKUP(AK$277,$B$276:$C$278,2,0),0)/1000)),"")</f>
        <v/>
      </c>
      <c r="AL400" s="145" t="str">
        <f>IFERROR(TRUNC(VLOOKUP($E400,'Container Panel'!$B$41:$Z$100,$D400,0)/(VLOOKUP(AL$276,UI!$A$12:$O$51,VLOOKUP(AL$277,$B$276:$C$278,2,0),0)/1000)),"")</f>
        <v/>
      </c>
      <c r="AM400" s="145" t="str">
        <f>IFERROR(TRUNC(VLOOKUP($E400,'Container Panel'!$B$41:$Z$100,$D400,0)/(VLOOKUP(AM$276,UI!$A$12:$O$51,VLOOKUP(AM$277,$B$276:$C$278,2,0),0)/1000)),"")</f>
        <v/>
      </c>
      <c r="AN400" s="145" t="str">
        <f>IFERROR(TRUNC(VLOOKUP($E400,'Container Panel'!$B$41:$Z$100,$D400,0)/(VLOOKUP(AN$276,UI!$A$12:$O$51,VLOOKUP(AN$277,$B$276:$C$278,2,0),0)/1000)),"")</f>
        <v/>
      </c>
      <c r="AO400" s="145" t="str">
        <f>IFERROR(TRUNC(VLOOKUP($E400,'Container Panel'!$B$41:$Z$100,$D400,0)/(VLOOKUP(AO$276,UI!$A$12:$O$51,VLOOKUP(AO$277,$B$276:$C$278,2,0),0)/1000)),"")</f>
        <v/>
      </c>
      <c r="AP400" s="145" t="str">
        <f>IFERROR(TRUNC(VLOOKUP($E400,'Container Panel'!$B$41:$Z$100,$D400,0)/(VLOOKUP(AP$276,UI!$A$12:$O$51,VLOOKUP(AP$277,$B$276:$C$278,2,0),0)/1000)),"")</f>
        <v/>
      </c>
      <c r="AQ400" s="145" t="str">
        <f>IFERROR(TRUNC(VLOOKUP($E400,'Container Panel'!$B$41:$Z$100,$D400,0)/(VLOOKUP(AQ$276,UI!$A$12:$O$51,VLOOKUP(AQ$277,$B$276:$C$278,2,0),0)/1000)),"")</f>
        <v/>
      </c>
      <c r="AR400" s="145" t="str">
        <f>IFERROR(TRUNC(VLOOKUP($E400,'Container Panel'!$B$41:$Z$100,$D400,0)/(VLOOKUP(AR$276,UI!$A$12:$O$51,VLOOKUP(AR$277,$B$276:$C$278,2,0),0)/1000)),"")</f>
        <v/>
      </c>
      <c r="AS400" s="145" t="str">
        <f>IFERROR(TRUNC(VLOOKUP($E400,'Container Panel'!$B$41:$Z$100,$D400,0)/(VLOOKUP(AS$276,UI!$A$12:$O$51,VLOOKUP(AS$277,$B$276:$C$278,2,0),0)/1000)),"")</f>
        <v/>
      </c>
      <c r="AT400" s="145" t="str">
        <f>IFERROR(TRUNC(VLOOKUP($E400,'Container Panel'!$B$41:$Z$100,$D400,0)/(VLOOKUP(AT$276,UI!$A$12:$O$51,VLOOKUP(AT$277,$B$276:$C$278,2,0),0)/1000)),"")</f>
        <v/>
      </c>
      <c r="AU400" s="145" t="str">
        <f>IFERROR(TRUNC(VLOOKUP($E400,'Container Panel'!$B$41:$Z$100,$D400,0)/(VLOOKUP(AU$276,UI!$A$12:$O$51,VLOOKUP(AU$277,$B$276:$C$278,2,0),0)/1000)),"")</f>
        <v/>
      </c>
      <c r="AV400" s="145" t="str">
        <f>IFERROR(TRUNC(VLOOKUP($E400,'Container Panel'!$B$41:$Z$100,$D400,0)/(VLOOKUP(AV$276,UI!$A$12:$O$51,VLOOKUP(AV$277,$B$276:$C$278,2,0),0)/1000)),"")</f>
        <v/>
      </c>
      <c r="AW400" s="145" t="str">
        <f>IFERROR(TRUNC(VLOOKUP($E400,'Container Panel'!$B$41:$Z$100,$D400,0)/(VLOOKUP(AW$276,UI!$A$12:$O$51,VLOOKUP(AW$277,$B$276:$C$278,2,0),0)/1000)),"")</f>
        <v/>
      </c>
      <c r="AX400" s="145" t="str">
        <f>IFERROR(TRUNC(VLOOKUP($E400,'Container Panel'!$B$41:$Z$100,$D400,0)/(VLOOKUP(AX$276,UI!$A$12:$O$51,VLOOKUP(AX$277,$B$276:$C$278,2,0),0)/1000)),"")</f>
        <v/>
      </c>
      <c r="AY400" s="145" t="str">
        <f>IFERROR(TRUNC(VLOOKUP($E400,'Container Panel'!$B$41:$Z$100,$D400,0)/(VLOOKUP(AY$276,UI!$A$12:$O$51,VLOOKUP(AY$277,$B$276:$C$278,2,0),0)/1000)),"")</f>
        <v/>
      </c>
      <c r="AZ400" s="145" t="str">
        <f>IFERROR(TRUNC(VLOOKUP($E400,'Container Panel'!$B$41:$Z$100,$D400,0)/(VLOOKUP(AZ$276,UI!$A$12:$O$51,VLOOKUP(AZ$277,$B$276:$C$278,2,0),0)/1000)),"")</f>
        <v/>
      </c>
      <c r="BA400" s="145" t="str">
        <f>IFERROR(TRUNC(VLOOKUP($E400,'Container Panel'!$B$41:$Z$100,$D400,0)/(VLOOKUP(BA$276,UI!$A$12:$O$51,VLOOKUP(BA$277,$B$276:$C$278,2,0),0)/1000)),"")</f>
        <v/>
      </c>
      <c r="BB400" s="145" t="str">
        <f>IFERROR(TRUNC(VLOOKUP($E400,'Container Panel'!$B$41:$Z$100,$D400,0)/(VLOOKUP(BB$276,UI!$A$12:$O$51,VLOOKUP(BB$277,$B$276:$C$278,2,0),0)/1000)),"")</f>
        <v/>
      </c>
      <c r="BC400" s="145" t="str">
        <f>IFERROR(TRUNC(VLOOKUP($E400,'Container Panel'!$B$41:$Z$100,$D400,0)/(VLOOKUP(BC$276,UI!$A$12:$O$51,VLOOKUP(BC$277,$B$276:$C$278,2,0),0)/1000)),"")</f>
        <v/>
      </c>
      <c r="BD400" s="145" t="str">
        <f>IFERROR(TRUNC(VLOOKUP($E400,'Container Panel'!$B$41:$Z$100,$D400,0)/(VLOOKUP(BD$276,UI!$A$12:$O$51,VLOOKUP(BD$277,$B$276:$C$278,2,0),0)/1000)),"")</f>
        <v/>
      </c>
      <c r="BE400" s="145" t="str">
        <f>IFERROR(TRUNC(VLOOKUP($E400,'Container Panel'!$B$41:$Z$100,$D400,0)/(VLOOKUP(BE$276,UI!$A$12:$O$51,VLOOKUP(BE$277,$B$276:$C$278,2,0),0)/1000)),"")</f>
        <v/>
      </c>
      <c r="BF400" s="145" t="str">
        <f>IFERROR(TRUNC(VLOOKUP($E400,'Container Panel'!$B$41:$Z$100,$D400,0)/(VLOOKUP(BF$276,UI!$A$12:$O$51,VLOOKUP(BF$277,$B$276:$C$278,2,0),0)/1000)),"")</f>
        <v/>
      </c>
      <c r="BG400" s="145" t="str">
        <f>IFERROR(TRUNC(VLOOKUP($E400,'Container Panel'!$B$41:$Z$100,$D400,0)/(VLOOKUP(BG$276,UI!$A$12:$O$51,VLOOKUP(BG$277,$B$276:$C$278,2,0),0)/1000)),"")</f>
        <v/>
      </c>
      <c r="BH400" s="145" t="str">
        <f>IFERROR(TRUNC(VLOOKUP($E400,'Container Panel'!$B$41:$Z$100,$D400,0)/(VLOOKUP(BH$276,UI!$A$12:$O$51,VLOOKUP(BH$277,$B$276:$C$278,2,0),0)/1000)),"")</f>
        <v/>
      </c>
      <c r="BI400" s="145" t="str">
        <f>IFERROR(TRUNC(VLOOKUP($E400,'Container Panel'!$B$41:$Z$100,$D400,0)/(VLOOKUP(BI$276,UI!$A$12:$O$51,VLOOKUP(BI$277,$B$276:$C$278,2,0),0)/1000)),"")</f>
        <v/>
      </c>
      <c r="BJ400" s="145" t="str">
        <f>IFERROR(TRUNC(VLOOKUP($E400,'Container Panel'!$B$41:$Z$100,$D400,0)/(VLOOKUP(BJ$276,UI!$A$12:$O$51,VLOOKUP(BJ$277,$B$276:$C$278,2,0),0)/1000)),"")</f>
        <v/>
      </c>
      <c r="BK400" s="145" t="str">
        <f>IFERROR(TRUNC(VLOOKUP($E400,'Container Panel'!$B$41:$Z$100,$D400,0)/(VLOOKUP(BK$276,UI!$A$12:$O$51,VLOOKUP(BK$277,$B$276:$C$278,2,0),0)/1000)),"")</f>
        <v/>
      </c>
      <c r="BL400" s="145" t="str">
        <f>IFERROR(TRUNC(VLOOKUP($E400,'Container Panel'!$B$41:$Z$100,$D400,0)/(VLOOKUP(BL$276,UI!$A$12:$O$51,VLOOKUP(BL$277,$B$276:$C$278,2,0),0)/1000)),"")</f>
        <v/>
      </c>
      <c r="BM400" s="145" t="str">
        <f>IFERROR(TRUNC(VLOOKUP($E400,'Container Panel'!$B$41:$Z$100,$D400,0)/(VLOOKUP(BM$276,UI!$A$12:$O$51,VLOOKUP(BM$277,$B$276:$C$278,2,0),0)/1000)),"")</f>
        <v/>
      </c>
      <c r="BN400" s="145" t="str">
        <f>IFERROR(TRUNC(VLOOKUP($E400,'Container Panel'!$B$41:$Z$100,$D400,0)/(VLOOKUP(BN$276,UI!$A$12:$O$51,VLOOKUP(BN$277,$B$276:$C$278,2,0),0)/1000)),"")</f>
        <v/>
      </c>
      <c r="BO400" s="145" t="str">
        <f>IFERROR(TRUNC(VLOOKUP($E400,'Container Panel'!$B$41:$Z$100,$D400,0)/(VLOOKUP(BO$276,UI!$A$12:$O$51,VLOOKUP(BO$277,$B$276:$C$278,2,0),0)/1000)),"")</f>
        <v/>
      </c>
      <c r="BP400" s="145" t="str">
        <f>IFERROR(TRUNC(VLOOKUP($E400,'Container Panel'!$B$41:$Z$100,$D400,0)/(VLOOKUP(BP$276,UI!$A$12:$O$51,VLOOKUP(BP$277,$B$276:$C$278,2,0),0)/1000)),"")</f>
        <v/>
      </c>
      <c r="BQ400" s="145" t="str">
        <f>IFERROR(TRUNC(VLOOKUP($E400,'Container Panel'!$B$41:$Z$100,$D400,0)/(VLOOKUP(BQ$276,UI!$A$12:$O$51,VLOOKUP(BQ$277,$B$276:$C$278,2,0),0)/1000)),"")</f>
        <v/>
      </c>
      <c r="BR400" s="145" t="str">
        <f>IFERROR(TRUNC(VLOOKUP($E400,'Container Panel'!$B$41:$Z$100,$D400,0)/(VLOOKUP(BR$276,UI!$A$12:$O$51,VLOOKUP(BR$277,$B$276:$C$278,2,0),0)/1000)),"")</f>
        <v/>
      </c>
      <c r="BS400" s="145" t="str">
        <f>IFERROR(TRUNC(VLOOKUP($E400,'Container Panel'!$B$41:$Z$100,$D400,0)/(VLOOKUP(BS$276,UI!$A$12:$O$51,VLOOKUP(BS$277,$B$276:$C$278,2,0),0)/1000)),"")</f>
        <v/>
      </c>
      <c r="BT400" s="145" t="str">
        <f>IFERROR(TRUNC(VLOOKUP($E400,'Container Panel'!$B$41:$Z$100,$D400,0)/(VLOOKUP(BT$276,UI!$A$12:$O$51,VLOOKUP(BT$277,$B$276:$C$278,2,0),0)/1000)),"")</f>
        <v/>
      </c>
      <c r="BU400" s="145" t="str">
        <f>IFERROR(TRUNC(VLOOKUP($E400,'Container Panel'!$B$41:$Z$100,$D400,0)/(VLOOKUP(BU$276,UI!$A$12:$O$51,VLOOKUP(BU$277,$B$276:$C$278,2,0),0)/1000)),"")</f>
        <v/>
      </c>
      <c r="BV400" s="145" t="str">
        <f>IFERROR(TRUNC(VLOOKUP($E400,'Container Panel'!$B$41:$Z$100,$D400,0)/(VLOOKUP(BV$276,UI!$A$12:$O$51,VLOOKUP(BV$277,$B$276:$C$278,2,0),0)/1000)),"")</f>
        <v/>
      </c>
      <c r="BW400" s="145" t="str">
        <f>IFERROR(TRUNC(VLOOKUP($E400,'Container Panel'!$B$41:$Z$100,$D400,0)/(VLOOKUP(BW$276,UI!$A$12:$O$51,VLOOKUP(BW$277,$B$276:$C$278,2,0),0)/1000)),"")</f>
        <v/>
      </c>
      <c r="BX400" s="145" t="str">
        <f>IFERROR(TRUNC(VLOOKUP($E400,'Container Panel'!$B$41:$Z$100,$D400,0)/(VLOOKUP(BX$276,UI!$A$12:$O$51,VLOOKUP(BX$277,$B$276:$C$278,2,0),0)/1000)),"")</f>
        <v/>
      </c>
      <c r="BY400" s="145" t="str">
        <f>IFERROR(TRUNC(VLOOKUP($E400,'Container Panel'!$B$41:$Z$100,$D400,0)/(VLOOKUP(BY$276,UI!$A$12:$O$51,VLOOKUP(BY$277,$B$276:$C$278,2,0),0)/1000)),"")</f>
        <v/>
      </c>
      <c r="BZ400" s="145" t="str">
        <f>IFERROR(TRUNC(VLOOKUP($E400,'Container Panel'!$B$41:$Z$100,$D400,0)/(VLOOKUP(BZ$276,UI!$A$12:$O$51,VLOOKUP(BZ$277,$B$276:$C$278,2,0),0)/1000)),"")</f>
        <v/>
      </c>
      <c r="CA400" s="145" t="str">
        <f>IFERROR(TRUNC(VLOOKUP($E400,'Container Panel'!$B$41:$Z$100,$D400,0)/(VLOOKUP(CA$276,UI!$A$12:$O$51,VLOOKUP(CA$277,$B$276:$C$278,2,0),0)/1000)),"")</f>
        <v/>
      </c>
      <c r="CB400" s="145" t="str">
        <f>IFERROR(TRUNC(VLOOKUP($E400,'Container Panel'!$B$41:$Z$100,$D400,0)/(VLOOKUP(CB$276,UI!$A$12:$O$51,VLOOKUP(CB$277,$B$276:$C$278,2,0),0)/1000)),"")</f>
        <v/>
      </c>
      <c r="CC400" s="145" t="str">
        <f>IFERROR(TRUNC(VLOOKUP($E400,'Container Panel'!$B$41:$Z$100,$D400,0)/(VLOOKUP(CC$276,UI!$A$12:$O$51,VLOOKUP(CC$277,$B$276:$C$278,2,0),0)/1000)),"")</f>
        <v/>
      </c>
      <c r="CD400" s="145" t="str">
        <f>IFERROR(TRUNC(VLOOKUP($E400,'Container Panel'!$B$41:$Z$100,$D400,0)/(VLOOKUP(CD$276,UI!$A$12:$O$51,VLOOKUP(CD$277,$B$276:$C$278,2,0),0)/1000)),"")</f>
        <v/>
      </c>
      <c r="CE400" s="145" t="str">
        <f>IFERROR(TRUNC(VLOOKUP($E400,'Container Panel'!$B$41:$Z$100,$D400,0)/(VLOOKUP(CE$276,UI!$A$12:$O$51,VLOOKUP(CE$277,$B$276:$C$278,2,0),0)/1000)),"")</f>
        <v/>
      </c>
      <c r="CF400" s="145" t="str">
        <f>IFERROR(TRUNC(VLOOKUP($E400,'Container Panel'!$B$41:$Z$100,$D400,0)/(VLOOKUP(CF$276,UI!$A$12:$O$51,VLOOKUP(CF$277,$B$276:$C$278,2,0),0)/1000)),"")</f>
        <v/>
      </c>
      <c r="CG400" s="145" t="str">
        <f>IFERROR(TRUNC(VLOOKUP($E400,'Container Panel'!$B$41:$Z$100,$D400,0)/(VLOOKUP(CG$276,UI!$A$12:$O$51,VLOOKUP(CG$277,$B$276:$C$278,2,0),0)/1000)),"")</f>
        <v/>
      </c>
      <c r="CH400" s="145" t="str">
        <f>IFERROR(TRUNC(VLOOKUP($E400,'Container Panel'!$B$41:$Z$100,$D400,0)/(VLOOKUP(CH$276,UI!$A$12:$O$51,VLOOKUP(CH$277,$B$276:$C$278,2,0),0)/1000)),"")</f>
        <v/>
      </c>
      <c r="CI400" s="145" t="str">
        <f>IFERROR(TRUNC(VLOOKUP($E400,'Container Panel'!$B$41:$Z$100,$D400,0)/(VLOOKUP(CI$276,UI!$A$12:$O$51,VLOOKUP(CI$277,$B$276:$C$278,2,0),0)/1000)),"")</f>
        <v/>
      </c>
      <c r="CJ400" s="145" t="str">
        <f>IFERROR(TRUNC(VLOOKUP($E400,'Container Panel'!$B$41:$Z$100,$D400,0)/(VLOOKUP(CJ$276,UI!$A$12:$O$51,VLOOKUP(CJ$277,$B$276:$C$278,2,0),0)/1000)),"")</f>
        <v/>
      </c>
      <c r="CK400" s="145" t="str">
        <f>IFERROR(TRUNC(VLOOKUP($E400,'Container Panel'!$B$41:$Z$100,$D400,0)/(VLOOKUP(CK$276,UI!$A$12:$O$51,VLOOKUP(CK$277,$B$276:$C$278,2,0),0)/1000)),"")</f>
        <v/>
      </c>
      <c r="CL400" s="145" t="str">
        <f>IFERROR(TRUNC(VLOOKUP($E400,'Container Panel'!$B$41:$Z$100,$D400,0)/(VLOOKUP(CL$276,UI!$A$12:$O$51,VLOOKUP(CL$277,$B$276:$C$278,2,0),0)/1000)),"")</f>
        <v/>
      </c>
      <c r="CM400" s="145" t="str">
        <f>IFERROR(TRUNC(VLOOKUP($E400,'Container Panel'!$B$41:$Z$100,$D400,0)/(VLOOKUP(CM$276,UI!$A$12:$O$51,VLOOKUP(CM$277,$B$276:$C$278,2,0),0)/1000)),"")</f>
        <v/>
      </c>
      <c r="CN400" s="145" t="str">
        <f>IFERROR(TRUNC(VLOOKUP($E400,'Container Panel'!$B$41:$Z$100,$D400,0)/(VLOOKUP(CN$276,UI!$A$12:$O$51,VLOOKUP(CN$277,$B$276:$C$278,2,0),0)/1000)),"")</f>
        <v/>
      </c>
      <c r="CO400" s="145" t="str">
        <f>IFERROR(TRUNC(VLOOKUP($E400,'Container Panel'!$B$41:$Z$100,$D400,0)/(VLOOKUP(CO$276,UI!$A$12:$O$51,VLOOKUP(CO$277,$B$276:$C$278,2,0),0)/1000)),"")</f>
        <v/>
      </c>
      <c r="CP400" s="145" t="str">
        <f>IFERROR(TRUNC(VLOOKUP($E400,'Container Panel'!$B$41:$Z$100,$D400,0)/(VLOOKUP(CP$276,UI!$A$12:$O$51,VLOOKUP(CP$277,$B$276:$C$278,2,0),0)/1000)),"")</f>
        <v/>
      </c>
      <c r="CQ400" s="145" t="str">
        <f>IFERROR(TRUNC(VLOOKUP($E400,'Container Panel'!$B$41:$Z$100,$D400,0)/(VLOOKUP(CQ$276,UI!$A$12:$O$51,VLOOKUP(CQ$277,$B$276:$C$278,2,0),0)/1000)),"")</f>
        <v/>
      </c>
      <c r="CR400" s="145" t="str">
        <f>IFERROR(TRUNC(VLOOKUP($E400,'Container Panel'!$B$41:$Z$100,$D400,0)/(VLOOKUP(CR$276,UI!$A$12:$O$51,VLOOKUP(CR$277,$B$276:$C$278,2,0),0)/1000)),"")</f>
        <v/>
      </c>
      <c r="CS400" s="145" t="str">
        <f>IFERROR(TRUNC(VLOOKUP($E400,'Container Panel'!$B$41:$Z$100,$D400,0)/(VLOOKUP(CS$276,UI!$A$12:$O$51,VLOOKUP(CS$277,$B$276:$C$278,2,0),0)/1000)),"")</f>
        <v/>
      </c>
      <c r="CT400" s="145" t="str">
        <f>IFERROR(TRUNC(VLOOKUP($E400,'Container Panel'!$B$41:$Z$100,$D400,0)/(VLOOKUP(CT$276,UI!$A$12:$O$51,VLOOKUP(CT$277,$B$276:$C$278,2,0),0)/1000)),"")</f>
        <v/>
      </c>
      <c r="CU400" s="145" t="str">
        <f>IFERROR(TRUNC(VLOOKUP($E400,'Container Panel'!$B$41:$Z$100,$D400,0)/(VLOOKUP(CU$276,UI!$A$12:$O$51,VLOOKUP(CU$277,$B$276:$C$278,2,0),0)/1000)),"")</f>
        <v/>
      </c>
      <c r="CV400" s="145" t="str">
        <f>IFERROR(TRUNC(VLOOKUP($E400,'Container Panel'!$B$41:$Z$100,$D400,0)/(VLOOKUP(CV$276,UI!$A$12:$O$51,VLOOKUP(CV$277,$B$276:$C$278,2,0),0)/1000)),"")</f>
        <v/>
      </c>
      <c r="CW400" s="145" t="str">
        <f>IFERROR(TRUNC(VLOOKUP($E400,'Container Panel'!$B$41:$Z$100,$D400,0)/(VLOOKUP(CW$276,UI!$A$12:$O$51,VLOOKUP(CW$277,$B$276:$C$278,2,0),0)/1000)),"")</f>
        <v/>
      </c>
      <c r="CX400" s="145" t="str">
        <f>IFERROR(TRUNC(VLOOKUP($E400,'Container Panel'!$B$41:$Z$100,$D400,0)/(VLOOKUP(CX$276,UI!$A$12:$O$51,VLOOKUP(CX$277,$B$276:$C$278,2,0),0)/1000)),"")</f>
        <v/>
      </c>
      <c r="CY400" s="145" t="str">
        <f>IFERROR(TRUNC(VLOOKUP($E400,'Container Panel'!$B$41:$Z$100,$D400,0)/(VLOOKUP(CY$276,UI!$A$12:$O$51,VLOOKUP(CY$277,$B$276:$C$278,2,0),0)/1000)),"")</f>
        <v/>
      </c>
      <c r="CZ400" s="145" t="str">
        <f>IFERROR(TRUNC(VLOOKUP($E400,'Container Panel'!$B$41:$Z$100,$D400,0)/(VLOOKUP(CZ$276,UI!$A$12:$O$51,VLOOKUP(CZ$277,$B$276:$C$278,2,0),0)/1000)),"")</f>
        <v/>
      </c>
      <c r="DA400" s="145" t="str">
        <f>IFERROR(TRUNC(VLOOKUP($E400,'Container Panel'!$B$41:$Z$100,$D400,0)/(VLOOKUP(DA$276,UI!$A$12:$O$51,VLOOKUP(DA$277,$B$276:$C$278,2,0),0)/1000)),"")</f>
        <v/>
      </c>
      <c r="DB400" s="145" t="str">
        <f>IFERROR(TRUNC(VLOOKUP($E400,'Container Panel'!$B$41:$Z$100,$D400,0)/(VLOOKUP(DB$276,UI!$A$12:$O$51,VLOOKUP(DB$277,$B$276:$C$278,2,0),0)/1000)),"")</f>
        <v/>
      </c>
      <c r="DC400" s="145" t="str">
        <f>IFERROR(TRUNC(VLOOKUP($E400,'Container Panel'!$B$41:$Z$100,$D400,0)/(VLOOKUP(DC$276,UI!$A$12:$O$51,VLOOKUP(DC$277,$B$276:$C$278,2,0),0)/1000)),"")</f>
        <v/>
      </c>
      <c r="DD400" s="145" t="str">
        <f>IFERROR(TRUNC(VLOOKUP($E400,'Container Panel'!$B$41:$Z$100,$D400,0)/(VLOOKUP(DD$276,UI!$A$12:$O$51,VLOOKUP(DD$277,$B$276:$C$278,2,0),0)/1000)),"")</f>
        <v/>
      </c>
      <c r="DE400" s="145" t="str">
        <f>IFERROR(TRUNC(VLOOKUP($E400,'Container Panel'!$B$41:$Z$100,$D400,0)/(VLOOKUP(DE$276,UI!$A$12:$O$51,VLOOKUP(DE$277,$B$276:$C$278,2,0),0)/1000)),"")</f>
        <v/>
      </c>
      <c r="DF400" s="145" t="str">
        <f>IFERROR(TRUNC(VLOOKUP($E400,'Container Panel'!$B$41:$Z$100,$D400,0)/(VLOOKUP(DF$276,UI!$A$12:$O$51,VLOOKUP(DF$277,$B$276:$C$278,2,0),0)/1000)),"")</f>
        <v/>
      </c>
      <c r="DG400" s="145" t="str">
        <f>IFERROR(TRUNC(VLOOKUP($E400,'Container Panel'!$B$41:$Z$100,$D400,0)/(VLOOKUP(DG$276,UI!$A$12:$O$51,VLOOKUP(DG$277,$B$276:$C$278,2,0),0)/1000)),"")</f>
        <v/>
      </c>
      <c r="DH400" s="145" t="str">
        <f>IFERROR(TRUNC(VLOOKUP($E400,'Container Panel'!$B$41:$Z$100,$D400,0)/(VLOOKUP(DH$276,UI!$A$12:$O$51,VLOOKUP(DH$277,$B$276:$C$278,2,0),0)/1000)),"")</f>
        <v/>
      </c>
      <c r="DI400" s="145" t="str">
        <f>IFERROR(TRUNC(VLOOKUP($E400,'Container Panel'!$B$41:$Z$100,$D400,0)/(VLOOKUP(DI$276,UI!$A$12:$O$51,VLOOKUP(DI$277,$B$276:$C$278,2,0),0)/1000)),"")</f>
        <v/>
      </c>
      <c r="DJ400" s="145" t="str">
        <f>IFERROR(TRUNC(VLOOKUP($E400,'Container Panel'!$B$41:$Z$100,$D400,0)/(VLOOKUP(DJ$276,UI!$A$12:$O$51,VLOOKUP(DJ$277,$B$276:$C$278,2,0),0)/1000)),"")</f>
        <v/>
      </c>
      <c r="DK400" s="145" t="str">
        <f>IFERROR(TRUNC(VLOOKUP($E400,'Container Panel'!$B$41:$Z$100,$D400,0)/(VLOOKUP(DK$276,UI!$A$12:$O$51,VLOOKUP(DK$277,$B$276:$C$278,2,0),0)/1000)),"")</f>
        <v/>
      </c>
      <c r="DL400" s="145" t="str">
        <f>IFERROR(TRUNC(VLOOKUP($E400,'Container Panel'!$B$41:$Z$100,$D400,0)/(VLOOKUP(DL$276,UI!$A$12:$O$51,VLOOKUP(DL$277,$B$276:$C$278,2,0),0)/1000)),"")</f>
        <v/>
      </c>
      <c r="DM400" s="145" t="str">
        <f>IFERROR(TRUNC(VLOOKUP($E400,'Container Panel'!$B$41:$Z$100,$D400,0)/(VLOOKUP(DM$276,UI!$A$12:$O$51,VLOOKUP(DM$277,$B$276:$C$278,2,0),0)/1000)),"")</f>
        <v/>
      </c>
      <c r="DN400" s="145" t="str">
        <f>IFERROR(TRUNC(VLOOKUP($E400,'Container Panel'!$B$41:$Z$100,$D400,0)/(VLOOKUP(DN$276,UI!$A$12:$O$51,VLOOKUP(DN$277,$B$276:$C$278,2,0),0)/1000)),"")</f>
        <v/>
      </c>
      <c r="DO400" s="145" t="str">
        <f>IFERROR(TRUNC(VLOOKUP($E400,'Container Panel'!$B$41:$Z$100,$D400,0)/(VLOOKUP(DO$276,UI!$A$12:$O$51,VLOOKUP(DO$277,$B$276:$C$278,2,0),0)/1000)),"")</f>
        <v/>
      </c>
      <c r="DP400" s="145" t="str">
        <f>IFERROR(TRUNC(VLOOKUP($E400,'Container Panel'!$B$41:$Z$100,$D400,0)/(VLOOKUP(DP$276,UI!$A$12:$O$51,VLOOKUP(DP$277,$B$276:$C$278,2,0),0)/1000)),"")</f>
        <v/>
      </c>
      <c r="DQ400" s="145" t="str">
        <f>IFERROR(TRUNC(VLOOKUP($E400,'Container Panel'!$B$41:$Z$100,$D400,0)/(VLOOKUP(DQ$276,UI!$A$12:$O$51,VLOOKUP(DQ$277,$B$276:$C$278,2,0),0)/1000)),"")</f>
        <v/>
      </c>
      <c r="DR400" s="145" t="str">
        <f>IFERROR(TRUNC(VLOOKUP($E400,'Container Panel'!$B$41:$Z$100,$D400,0)/(VLOOKUP(DR$276,UI!$A$12:$O$51,VLOOKUP(DR$277,$B$276:$C$278,2,0),0)/1000)),"")</f>
        <v/>
      </c>
      <c r="DS400" s="145" t="str">
        <f>IFERROR(TRUNC(VLOOKUP($E400,'Container Panel'!$B$41:$Z$100,$D400,0)/(VLOOKUP(DS$276,UI!$A$12:$O$51,VLOOKUP(DS$277,$B$276:$C$278,2,0),0)/1000)),"")</f>
        <v/>
      </c>
      <c r="DT400" s="145" t="str">
        <f>IFERROR(TRUNC(VLOOKUP($E400,'Container Panel'!$B$41:$Z$100,$D400,0)/(VLOOKUP(DT$276,UI!$A$12:$O$51,VLOOKUP(DT$277,$B$276:$C$278,2,0),0)/1000)),"")</f>
        <v/>
      </c>
      <c r="DU400" s="145" t="str">
        <f>IFERROR(TRUNC(VLOOKUP($E400,'Container Panel'!$B$41:$Z$100,$D400,0)/(VLOOKUP(DU$276,UI!$A$12:$O$51,VLOOKUP(DU$277,$B$276:$C$278,2,0),0)/1000)),"")</f>
        <v/>
      </c>
      <c r="DV400" s="145" t="str">
        <f>IFERROR(TRUNC(VLOOKUP($E400,'Container Panel'!$B$41:$Z$100,$D400,0)/(VLOOKUP(DV$276,UI!$A$12:$O$51,VLOOKUP(DV$277,$B$276:$C$278,2,0),0)/1000)),"")</f>
        <v/>
      </c>
      <c r="DW400" s="145" t="str">
        <f>IFERROR(TRUNC(VLOOKUP($E400,'Container Panel'!$B$41:$Z$100,$D400,0)/(VLOOKUP(DW$276,UI!$A$12:$O$51,VLOOKUP(DW$277,$B$276:$C$278,2,0),0)/1000)),"")</f>
        <v/>
      </c>
      <c r="DX400" s="145" t="str">
        <f>IFERROR(TRUNC(VLOOKUP($E400,'Container Panel'!$B$41:$Z$100,$D400,0)/(VLOOKUP(DX$276,UI!$A$12:$O$51,VLOOKUP(DX$277,$B$276:$C$278,2,0),0)/1000)),"")</f>
        <v/>
      </c>
      <c r="DY400" s="145" t="str">
        <f>IFERROR(TRUNC(VLOOKUP($E400,'Container Panel'!$B$41:$Z$100,$D400,0)/(VLOOKUP(DY$276,UI!$A$12:$O$51,VLOOKUP(DY$277,$B$276:$C$278,2,0),0)/1000)),"")</f>
        <v/>
      </c>
      <c r="DZ400" s="145" t="str">
        <f>IFERROR(TRUNC(VLOOKUP($E400,'Container Panel'!$B$41:$Z$100,$D400,0)/(VLOOKUP(DZ$276,UI!$A$12:$O$51,VLOOKUP(DZ$277,$B$276:$C$278,2,0),0)/1000)),"")</f>
        <v/>
      </c>
      <c r="EA400" s="145" t="str">
        <f>IFERROR(TRUNC(VLOOKUP($E400,'Container Panel'!$B$41:$Z$100,$D400,0)/(VLOOKUP(EA$276,UI!$A$12:$O$51,VLOOKUP(EA$277,$B$276:$C$278,2,0),0)/1000)),"")</f>
        <v/>
      </c>
      <c r="EB400" s="145" t="str">
        <f>IFERROR(TRUNC(VLOOKUP($E400,'Container Panel'!$B$41:$Z$100,$D400,0)/(VLOOKUP(EB$276,UI!$A$12:$O$51,VLOOKUP(EB$277,$B$276:$C$278,2,0),0)/1000)),"")</f>
        <v/>
      </c>
      <c r="EC400" s="145" t="str">
        <f>IFERROR(TRUNC(VLOOKUP($E400,'Container Panel'!$B$41:$Z$100,$D400,0)/(VLOOKUP(EC$276,UI!$A$12:$O$51,VLOOKUP(EC$277,$B$276:$C$278,2,0),0)/1000)),"")</f>
        <v/>
      </c>
      <c r="ED400" s="145" t="str">
        <f>IFERROR(TRUNC(VLOOKUP($E400,'Container Panel'!$B$41:$Z$100,$D400,0)/(VLOOKUP(ED$276,UI!$A$12:$O$51,VLOOKUP(ED$277,$B$276:$C$278,2,0),0)/1000)),"")</f>
        <v/>
      </c>
      <c r="EE400" s="145" t="str">
        <f>IFERROR(TRUNC(VLOOKUP($E400,'Container Panel'!$B$41:$Z$100,$D400,0)/(VLOOKUP(EE$276,UI!$A$12:$O$51,VLOOKUP(EE$277,$B$276:$C$278,2,0),0)/1000)),"")</f>
        <v/>
      </c>
      <c r="EF400" s="145" t="str">
        <f>IFERROR(TRUNC(VLOOKUP($E400,'Container Panel'!$B$41:$Z$100,$D400,0)/(VLOOKUP(EF$276,UI!$A$12:$O$51,VLOOKUP(EF$277,$B$276:$C$278,2,0),0)/1000)),"")</f>
        <v/>
      </c>
      <c r="EG400" s="145" t="str">
        <f>IFERROR(TRUNC(VLOOKUP($E400,'Container Panel'!$B$41:$Z$100,$D400,0)/(VLOOKUP(EG$276,UI!$A$12:$O$51,VLOOKUP(EG$277,$B$276:$C$278,2,0),0)/1000)),"")</f>
        <v/>
      </c>
      <c r="EH400" s="145" t="str">
        <f>IFERROR(TRUNC(VLOOKUP($E400,'Container Panel'!$B$41:$Z$100,$D400,0)/(VLOOKUP(EH$276,UI!$A$12:$O$51,VLOOKUP(EH$277,$B$276:$C$278,2,0),0)/1000)),"")</f>
        <v/>
      </c>
      <c r="EI400" s="145" t="str">
        <f>IFERROR(TRUNC(VLOOKUP($E400,'Container Panel'!$B$41:$Z$100,$D400,0)/(VLOOKUP(EI$276,UI!$A$12:$O$51,VLOOKUP(EI$277,$B$276:$C$278,2,0),0)/1000)),"")</f>
        <v/>
      </c>
      <c r="EJ400" s="145" t="str">
        <f>IFERROR(TRUNC(VLOOKUP($E400,'Container Panel'!$B$41:$Z$100,$D400,0)/(VLOOKUP(EJ$276,UI!$A$12:$O$51,VLOOKUP(EJ$277,$B$276:$C$278,2,0),0)/1000)),"")</f>
        <v/>
      </c>
      <c r="EK400" s="145" t="str">
        <f>IFERROR(TRUNC(VLOOKUP($E400,'Container Panel'!$B$41:$Z$100,$D400,0)/(VLOOKUP(EK$276,UI!$A$12:$O$51,VLOOKUP(EK$277,$B$276:$C$278,2,0),0)/1000)),"")</f>
        <v/>
      </c>
      <c r="EL400" s="145" t="str">
        <f>IFERROR(TRUNC(VLOOKUP($E400,'Container Panel'!$B$41:$Z$100,$D400,0)/(VLOOKUP(EL$276,UI!$A$12:$O$51,VLOOKUP(EL$277,$B$276:$C$278,2,0),0)/1000)),"")</f>
        <v/>
      </c>
      <c r="EM400" s="145" t="str">
        <f>IFERROR(TRUNC(VLOOKUP($E400,'Container Panel'!$B$41:$Z$100,$D400,0)/(VLOOKUP(EM$276,UI!$A$12:$O$51,VLOOKUP(EM$277,$B$276:$C$278,2,0),0)/1000)),"")</f>
        <v/>
      </c>
      <c r="EN400" s="145" t="str">
        <f>IFERROR(TRUNC(VLOOKUP($E400,'Container Panel'!$B$41:$Z$100,$D400,0)/(VLOOKUP(EN$276,UI!$A$12:$O$51,VLOOKUP(EN$277,$B$276:$C$278,2,0),0)/1000)),"")</f>
        <v/>
      </c>
      <c r="EO400" s="145" t="str">
        <f>IFERROR(TRUNC(VLOOKUP($E400,'Container Panel'!$B$41:$Z$100,$D400,0)/(VLOOKUP(EO$276,UI!$A$12:$O$51,VLOOKUP(EO$277,$B$276:$C$278,2,0),0)/1000)),"")</f>
        <v/>
      </c>
      <c r="EP400" s="145" t="str">
        <f>IFERROR(TRUNC(VLOOKUP($E400,'Container Panel'!$B$41:$Z$100,$D400,0)/(VLOOKUP(EP$276,UI!$A$12:$O$51,VLOOKUP(EP$277,$B$276:$C$278,2,0),0)/1000)),"")</f>
        <v/>
      </c>
      <c r="EQ400" s="145" t="str">
        <f>IFERROR(TRUNC(VLOOKUP($E400,'Container Panel'!$B$41:$Z$100,$D400,0)/(VLOOKUP(EQ$276,UI!$A$12:$O$51,VLOOKUP(EQ$277,$B$276:$C$278,2,0),0)/1000)),"")</f>
        <v/>
      </c>
      <c r="ER400" s="145" t="str">
        <f>IFERROR(TRUNC(VLOOKUP($E400,'Container Panel'!$B$41:$Z$100,$D400,0)/(VLOOKUP(ER$276,UI!$A$12:$O$51,VLOOKUP(ER$277,$B$276:$C$278,2,0),0)/1000)),"")</f>
        <v/>
      </c>
      <c r="ES400" s="145" t="str">
        <f>IFERROR(TRUNC(VLOOKUP($E400,'Container Panel'!$B$41:$Z$100,$D400,0)/(VLOOKUP(ES$276,UI!$A$12:$O$51,VLOOKUP(ES$277,$B$276:$C$278,2,0),0)/1000)),"")</f>
        <v/>
      </c>
      <c r="ET400" s="145" t="str">
        <f>IFERROR(TRUNC(VLOOKUP($E400,'Container Panel'!$B$41:$Z$100,$D400,0)/(VLOOKUP(ET$276,UI!$A$12:$O$51,VLOOKUP(ET$277,$B$276:$C$278,2,0),0)/1000)),"")</f>
        <v/>
      </c>
      <c r="EU400" s="145" t="str">
        <f>IFERROR(TRUNC(VLOOKUP($E400,'Container Panel'!$B$41:$Z$100,$D400,0)/(VLOOKUP(EU$276,UI!$A$12:$O$51,VLOOKUP(EU$277,$B$276:$C$278,2,0),0)/1000)),"")</f>
        <v/>
      </c>
      <c r="EV400" s="145" t="str">
        <f>IFERROR(TRUNC(VLOOKUP($E400,'Container Panel'!$B$41:$Z$100,$D400,0)/(VLOOKUP(EV$276,UI!$A$12:$O$51,VLOOKUP(EV$277,$B$276:$C$278,2,0),0)/1000)),"")</f>
        <v/>
      </c>
      <c r="EW400" s="145" t="str">
        <f>IFERROR(TRUNC(VLOOKUP($E400,'Container Panel'!$B$41:$Z$100,$D400,0)/(VLOOKUP(EW$276,UI!$A$12:$O$51,VLOOKUP(EW$277,$B$276:$C$278,2,0),0)/1000)),"")</f>
        <v/>
      </c>
      <c r="EX400" s="145" t="str">
        <f>IFERROR(TRUNC(VLOOKUP($E400,'Container Panel'!$B$41:$Z$100,$D400,0)/(VLOOKUP(EX$276,UI!$A$12:$O$51,VLOOKUP(EX$277,$B$276:$C$278,2,0),0)/1000)),"")</f>
        <v/>
      </c>
      <c r="EY400" s="145" t="str">
        <f>IFERROR(TRUNC(VLOOKUP($E400,'Container Panel'!$B$41:$Z$100,$D400,0)/(VLOOKUP(EY$276,UI!$A$12:$O$51,VLOOKUP(EY$277,$B$276:$C$278,2,0),0)/1000)),"")</f>
        <v/>
      </c>
      <c r="EZ400" s="145" t="str">
        <f>IFERROR(TRUNC(VLOOKUP($E400,'Container Panel'!$B$41:$Z$100,$D400,0)/(VLOOKUP(EZ$276,UI!$A$12:$O$51,VLOOKUP(EZ$277,$B$276:$C$278,2,0),0)/1000)),"")</f>
        <v/>
      </c>
      <c r="FA400" s="145" t="str">
        <f>IFERROR(TRUNC(VLOOKUP($E400,'Container Panel'!$B$41:$Z$100,$D400,0)/(VLOOKUP(FA$276,UI!$A$12:$O$51,VLOOKUP(FA$277,$B$276:$C$278,2,0),0)/1000)),"")</f>
        <v/>
      </c>
      <c r="FB400" s="145" t="str">
        <f>IFERROR(TRUNC(VLOOKUP($E400,'Container Panel'!$B$41:$Z$100,$D400,0)/(VLOOKUP(FB$276,UI!$A$12:$O$51,VLOOKUP(FB$277,$B$276:$C$278,2,0),0)/1000)),"")</f>
        <v/>
      </c>
      <c r="FC400" s="145" t="str">
        <f>IFERROR(TRUNC(VLOOKUP($E400,'Container Panel'!$B$41:$Z$100,$D400,0)/(VLOOKUP(FC$276,UI!$A$12:$O$51,VLOOKUP(FC$277,$B$276:$C$278,2,0),0)/1000)),"")</f>
        <v/>
      </c>
      <c r="FD400" s="145" t="str">
        <f>IFERROR(TRUNC(VLOOKUP($E400,'Container Panel'!$B$41:$Z$100,$D400,0)/(VLOOKUP(FD$276,UI!$A$12:$O$51,VLOOKUP(FD$277,$B$276:$C$278,2,0),0)/1000)),"")</f>
        <v/>
      </c>
      <c r="FE400" s="145" t="str">
        <f>IFERROR(TRUNC(VLOOKUP($E400,'Container Panel'!$B$41:$Z$100,$D400,0)/(VLOOKUP(FE$276,UI!$A$12:$O$51,VLOOKUP(FE$277,$B$276:$C$278,2,0),0)/1000)),"")</f>
        <v/>
      </c>
      <c r="FF400" s="145" t="str">
        <f>IFERROR(TRUNC(VLOOKUP($E400,'Container Panel'!$B$41:$Z$100,$D400,0)/(VLOOKUP(FF$276,UI!$A$12:$O$51,VLOOKUP(FF$277,$B$276:$C$278,2,0),0)/1000)),"")</f>
        <v/>
      </c>
      <c r="FG400" s="145" t="str">
        <f>IFERROR(TRUNC(VLOOKUP($E400,'Container Panel'!$B$41:$Z$100,$D400,0)/(VLOOKUP(FG$276,UI!$A$12:$O$51,VLOOKUP(FG$277,$B$276:$C$278,2,0),0)/1000)),"")</f>
        <v/>
      </c>
      <c r="FH400" s="145" t="str">
        <f>IFERROR(TRUNC(VLOOKUP($E400,'Container Panel'!$B$41:$Z$100,$D400,0)/(VLOOKUP(FH$276,UI!$A$12:$O$51,VLOOKUP(FH$277,$B$276:$C$278,2,0),0)/1000)),"")</f>
        <v/>
      </c>
      <c r="FI400" s="145" t="str">
        <f>IFERROR(TRUNC(VLOOKUP($E400,'Container Panel'!$B$41:$Z$100,$D400,0)/(VLOOKUP(FI$276,UI!$A$12:$O$51,VLOOKUP(FI$277,$B$276:$C$278,2,0),0)/1000)),"")</f>
        <v/>
      </c>
      <c r="FJ400" s="145" t="str">
        <f>IFERROR(TRUNC(VLOOKUP($E400,'Container Panel'!$B$41:$Z$100,$D400,0)/(VLOOKUP(FJ$276,UI!$A$12:$O$51,VLOOKUP(FJ$277,$B$276:$C$278,2,0),0)/1000)),"")</f>
        <v/>
      </c>
      <c r="FK400" s="145" t="str">
        <f>IFERROR(TRUNC(VLOOKUP($E400,'Container Panel'!$B$41:$Z$100,$D400,0)/(VLOOKUP(FK$276,UI!$A$12:$O$51,VLOOKUP(FK$277,$B$276:$C$278,2,0),0)/1000)),"")</f>
        <v/>
      </c>
      <c r="FL400" s="145" t="str">
        <f>IFERROR(TRUNC(VLOOKUP($E400,'Container Panel'!$B$41:$Z$100,$D400,0)/(VLOOKUP(FL$276,UI!$A$12:$O$51,VLOOKUP(FL$277,$B$276:$C$278,2,0),0)/1000)),"")</f>
        <v/>
      </c>
      <c r="FM400" s="145" t="str">
        <f>IFERROR(TRUNC(VLOOKUP($E400,'Container Panel'!$B$41:$Z$100,$D400,0)/(VLOOKUP(FM$276,UI!$A$12:$O$51,VLOOKUP(FM$277,$B$276:$C$278,2,0),0)/1000)),"")</f>
        <v/>
      </c>
      <c r="FN400" s="145" t="str">
        <f>IFERROR(TRUNC(VLOOKUP($E400,'Container Panel'!$B$41:$Z$100,$D400,0)/(VLOOKUP(FN$276,UI!$A$12:$O$51,VLOOKUP(FN$277,$B$276:$C$278,2,0),0)/1000)),"")</f>
        <v/>
      </c>
      <c r="FO400" s="145" t="str">
        <f>IFERROR(TRUNC(VLOOKUP($E400,'Container Panel'!$B$41:$Z$100,$D400,0)/(VLOOKUP(FO$276,UI!$A$12:$O$51,VLOOKUP(FO$277,$B$276:$C$278,2,0),0)/1000)),"")</f>
        <v/>
      </c>
      <c r="FP400" s="145" t="str">
        <f>IFERROR(TRUNC(VLOOKUP($E400,'Container Panel'!$B$41:$Z$100,$D400,0)/(VLOOKUP(FP$276,UI!$A$12:$O$51,VLOOKUP(FP$277,$B$276:$C$278,2,0),0)/1000)),"")</f>
        <v/>
      </c>
      <c r="FQ400" s="145" t="str">
        <f>IFERROR(TRUNC(VLOOKUP($E400,'Container Panel'!$B$41:$Z$100,$D400,0)/(VLOOKUP(FQ$276,UI!$A$12:$O$51,VLOOKUP(FQ$277,$B$276:$C$278,2,0),0)/1000)),"")</f>
        <v/>
      </c>
      <c r="FR400" s="145" t="str">
        <f>IFERROR(TRUNC(VLOOKUP($E400,'Container Panel'!$B$41:$Z$100,$D400,0)/(VLOOKUP(FR$276,UI!$A$12:$O$51,VLOOKUP(FR$277,$B$276:$C$278,2,0),0)/1000)),"")</f>
        <v/>
      </c>
      <c r="FS400" s="145" t="str">
        <f>IFERROR(TRUNC(VLOOKUP($E400,'Container Panel'!$B$41:$Z$100,$D400,0)/(VLOOKUP(FS$276,UI!$A$12:$O$51,VLOOKUP(FS$277,$B$276:$C$278,2,0),0)/1000)),"")</f>
        <v/>
      </c>
      <c r="FT400" s="145" t="str">
        <f>IFERROR(TRUNC(VLOOKUP($E400,'Container Panel'!$B$41:$Z$100,$D400,0)/(VLOOKUP(FT$276,UI!$A$12:$O$51,VLOOKUP(FT$277,$B$276:$C$278,2,0),0)/1000)),"")</f>
        <v/>
      </c>
      <c r="FU400" s="145" t="str">
        <f>IFERROR(TRUNC(VLOOKUP($E400,'Container Panel'!$B$41:$Z$100,$D400,0)/(VLOOKUP(FU$276,UI!$A$12:$O$51,VLOOKUP(FU$277,$B$276:$C$278,2,0),0)/1000)),"")</f>
        <v/>
      </c>
      <c r="FV400" s="145" t="str">
        <f>IFERROR(TRUNC(VLOOKUP($E400,'Container Panel'!$B$41:$Z$100,$D400,0)/(VLOOKUP(FV$276,UI!$A$12:$O$51,VLOOKUP(FV$277,$B$276:$C$278,2,0),0)/1000)),"")</f>
        <v/>
      </c>
      <c r="FW400" s="145" t="str">
        <f>IFERROR(TRUNC(VLOOKUP($E400,'Container Panel'!$B$41:$Z$100,$D400,0)/(VLOOKUP(FW$276,UI!$A$12:$O$51,VLOOKUP(FW$277,$B$276:$C$278,2,0),0)/1000)),"")</f>
        <v/>
      </c>
      <c r="FX400" s="145" t="str">
        <f>IFERROR(TRUNC(VLOOKUP($E400,'Container Panel'!$B$41:$Z$100,$D400,0)/(VLOOKUP(FX$276,UI!$A$12:$O$51,VLOOKUP(FX$277,$B$276:$C$278,2,0),0)/1000)),"")</f>
        <v/>
      </c>
      <c r="FY400" s="145" t="str">
        <f>IFERROR(TRUNC(VLOOKUP($E400,'Container Panel'!$B$41:$Z$100,$D400,0)/(VLOOKUP(FY$276,UI!$A$12:$O$51,VLOOKUP(FY$277,$B$276:$C$278,2,0),0)/1000)),"")</f>
        <v/>
      </c>
      <c r="FZ400" s="145" t="str">
        <f>IFERROR(TRUNC(VLOOKUP($E400,'Container Panel'!$B$41:$Z$100,$D400,0)/(VLOOKUP(FZ$276,UI!$A$12:$O$51,VLOOKUP(FZ$277,$B$276:$C$278,2,0),0)/1000)),"")</f>
        <v/>
      </c>
      <c r="GA400" s="145" t="str">
        <f>IFERROR(TRUNC(VLOOKUP($E400,'Container Panel'!$B$41:$Z$100,$D400,0)/(VLOOKUP(GA$276,UI!$A$12:$O$51,VLOOKUP(GA$277,$B$276:$C$278,2,0),0)/1000)),"")</f>
        <v/>
      </c>
      <c r="GB400" s="145" t="str">
        <f>IFERROR(TRUNC(VLOOKUP($E400,'Container Panel'!$B$41:$Z$100,$D400,0)/(VLOOKUP(GB$276,UI!$A$12:$O$51,VLOOKUP(GB$277,$B$276:$C$278,2,0),0)/1000)),"")</f>
        <v/>
      </c>
      <c r="GC400" s="145" t="str">
        <f>IFERROR(TRUNC(VLOOKUP($E400,'Container Panel'!$B$41:$Z$100,$D400,0)/(VLOOKUP(GC$276,UI!$A$12:$O$51,VLOOKUP(GC$277,$B$276:$C$278,2,0),0)/1000)),"")</f>
        <v/>
      </c>
      <c r="GD400" s="145" t="str">
        <f>IFERROR(TRUNC(VLOOKUP($E400,'Container Panel'!$B$41:$Z$100,$D400,0)/(VLOOKUP(GD$276,UI!$A$12:$O$51,VLOOKUP(GD$277,$B$276:$C$278,2,0),0)/1000)),"")</f>
        <v/>
      </c>
      <c r="GE400" s="145" t="str">
        <f>IFERROR(TRUNC(VLOOKUP($E400,'Container Panel'!$B$41:$Z$100,$D400,0)/(VLOOKUP(GE$276,UI!$A$12:$O$51,VLOOKUP(GE$277,$B$276:$C$278,2,0),0)/1000)),"")</f>
        <v/>
      </c>
      <c r="GF400" s="145" t="str">
        <f>IFERROR(TRUNC(VLOOKUP($E400,'Container Panel'!$B$41:$Z$100,$D400,0)/(VLOOKUP(GF$276,UI!$A$12:$O$51,VLOOKUP(GF$277,$B$276:$C$278,2,0),0)/1000)),"")</f>
        <v/>
      </c>
      <c r="GG400" s="145" t="str">
        <f>IFERROR(TRUNC(VLOOKUP($E400,'Container Panel'!$B$41:$Z$100,$D400,0)/(VLOOKUP(GG$276,UI!$A$12:$O$51,VLOOKUP(GG$277,$B$276:$C$278,2,0),0)/1000)),"")</f>
        <v/>
      </c>
      <c r="GH400" s="145" t="str">
        <f>IFERROR(TRUNC(VLOOKUP($E400,'Container Panel'!$B$41:$Z$100,$D400,0)/(VLOOKUP(GH$276,UI!$A$12:$O$51,VLOOKUP(GH$277,$B$276:$C$278,2,0),0)/1000)),"")</f>
        <v/>
      </c>
      <c r="GI400" s="145" t="str">
        <f>IFERROR(TRUNC(VLOOKUP($E400,'Container Panel'!$B$41:$Z$100,$D400,0)/(VLOOKUP(GI$276,UI!$A$12:$O$51,VLOOKUP(GI$277,$B$276:$C$278,2,0),0)/1000)),"")</f>
        <v/>
      </c>
      <c r="GJ400" s="145" t="str">
        <f>IFERROR(TRUNC(VLOOKUP($E400,'Container Panel'!$B$41:$Z$100,$D400,0)/(VLOOKUP(GJ$276,UI!$A$12:$O$51,VLOOKUP(GJ$277,$B$276:$C$278,2,0),0)/1000)),"")</f>
        <v/>
      </c>
      <c r="GK400" s="145" t="str">
        <f>IFERROR(TRUNC(VLOOKUP($E400,'Container Panel'!$B$41:$Z$100,$D400,0)/(VLOOKUP(GK$276,UI!$A$12:$O$51,VLOOKUP(GK$277,$B$276:$C$278,2,0),0)/1000)),"")</f>
        <v/>
      </c>
      <c r="GL400" s="145" t="str">
        <f>IFERROR(TRUNC(VLOOKUP($E400,'Container Panel'!$B$41:$Z$100,$D400,0)/(VLOOKUP(GL$276,UI!$A$12:$O$51,VLOOKUP(GL$277,$B$276:$C$278,2,0),0)/1000)),"")</f>
        <v/>
      </c>
      <c r="GM400" s="145" t="str">
        <f>IFERROR(TRUNC(VLOOKUP($E400,'Container Panel'!$B$41:$Z$100,$D400,0)/(VLOOKUP(GM$276,UI!$A$12:$O$51,VLOOKUP(GM$277,$B$276:$C$278,2,0),0)/1000)),"")</f>
        <v/>
      </c>
      <c r="GN400" s="145" t="str">
        <f>IFERROR(TRUNC(VLOOKUP($E400,'Container Panel'!$B$41:$Z$100,$D400,0)/(VLOOKUP(GN$276,UI!$A$12:$O$51,VLOOKUP(GN$277,$B$276:$C$278,2,0),0)/1000)),"")</f>
        <v/>
      </c>
      <c r="GO400" s="145" t="str">
        <f>IFERROR(TRUNC(VLOOKUP($E400,'Container Panel'!$B$41:$Z$100,$D400,0)/(VLOOKUP(GO$276,UI!$A$12:$O$51,VLOOKUP(GO$277,$B$276:$C$278,2,0),0)/1000)),"")</f>
        <v/>
      </c>
      <c r="GP400" s="145" t="str">
        <f>IFERROR(TRUNC(VLOOKUP($E400,'Container Panel'!$B$41:$Z$100,$D400,0)/(VLOOKUP(GP$276,UI!$A$12:$O$51,VLOOKUP(GP$277,$B$276:$C$278,2,0),0)/1000)),"")</f>
        <v/>
      </c>
      <c r="GQ400" s="145" t="str">
        <f>IFERROR(TRUNC(VLOOKUP($E400,'Container Panel'!$B$41:$Z$100,$D400,0)/(VLOOKUP(GQ$276,UI!$A$12:$O$51,VLOOKUP(GQ$277,$B$276:$C$278,2,0),0)/1000)),"")</f>
        <v/>
      </c>
      <c r="GR400" s="145" t="str">
        <f>IFERROR(TRUNC(VLOOKUP($E400,'Container Panel'!$B$41:$Z$100,$D400,0)/(VLOOKUP(GR$276,UI!$A$12:$O$51,VLOOKUP(GR$277,$B$276:$C$278,2,0),0)/1000)),"")</f>
        <v/>
      </c>
      <c r="GS400" s="145" t="str">
        <f>IFERROR(TRUNC(VLOOKUP($E400,'Container Panel'!$B$41:$Z$100,$D400,0)/(VLOOKUP(GS$276,UI!$A$12:$O$51,VLOOKUP(GS$277,$B$276:$C$278,2,0),0)/1000)),"")</f>
        <v/>
      </c>
      <c r="GT400" s="145" t="str">
        <f>IFERROR(TRUNC(VLOOKUP($E400,'Container Panel'!$B$41:$Z$100,$D400,0)/(VLOOKUP(GT$276,UI!$A$12:$O$51,VLOOKUP(GT$277,$B$276:$C$278,2,0),0)/1000)),"")</f>
        <v/>
      </c>
      <c r="GU400" s="145" t="str">
        <f>IFERROR(TRUNC(VLOOKUP($E400,'Container Panel'!$B$41:$Z$100,$D400,0)/(VLOOKUP(GU$276,UI!$A$12:$O$51,VLOOKUP(GU$277,$B$276:$C$278,2,0),0)/1000)),"")</f>
        <v/>
      </c>
      <c r="GV400" s="145" t="str">
        <f>IFERROR(TRUNC(VLOOKUP($E400,'Container Panel'!$B$41:$Z$100,$D400,0)/(VLOOKUP(GV$276,UI!$A$12:$O$51,VLOOKUP(GV$277,$B$276:$C$278,2,0),0)/1000)),"")</f>
        <v/>
      </c>
      <c r="GW400" s="145" t="str">
        <f>IFERROR(TRUNC(VLOOKUP($E400,'Container Panel'!$B$41:$Z$100,$D400,0)/(VLOOKUP(GW$276,UI!$A$12:$O$51,VLOOKUP(GW$277,$B$276:$C$278,2,0),0)/1000)),"")</f>
        <v/>
      </c>
      <c r="GX400" s="145" t="str">
        <f>IFERROR(TRUNC(VLOOKUP($E400,'Container Panel'!$B$41:$Z$100,$D400,0)/(VLOOKUP(GX$276,UI!$A$12:$O$51,VLOOKUP(GX$277,$B$276:$C$278,2,0),0)/1000)),"")</f>
        <v/>
      </c>
      <c r="GY400" s="145" t="str">
        <f>IFERROR(TRUNC(VLOOKUP($E400,'Container Panel'!$B$41:$Z$100,$D400,0)/(VLOOKUP(GY$276,UI!$A$12:$O$51,VLOOKUP(GY$277,$B$276:$C$278,2,0),0)/1000)),"")</f>
        <v/>
      </c>
      <c r="GZ400" s="145" t="str">
        <f>IFERROR(TRUNC(VLOOKUP($E400,'Container Panel'!$B$41:$Z$100,$D400,0)/(VLOOKUP(GZ$276,UI!$A$12:$O$51,VLOOKUP(GZ$277,$B$276:$C$278,2,0),0)/1000)),"")</f>
        <v/>
      </c>
      <c r="HA400" s="145" t="str">
        <f>IFERROR(TRUNC(VLOOKUP($E400,'Container Panel'!$B$41:$Z$100,$D400,0)/(VLOOKUP(HA$276,UI!$A$12:$O$51,VLOOKUP(HA$277,$B$276:$C$278,2,0),0)/1000)),"")</f>
        <v/>
      </c>
      <c r="HB400" s="145" t="str">
        <f>IFERROR(TRUNC(VLOOKUP($E400,'Container Panel'!$B$41:$Z$100,$D400,0)/(VLOOKUP(HB$276,UI!$A$12:$O$51,VLOOKUP(HB$277,$B$276:$C$278,2,0),0)/1000)),"")</f>
        <v/>
      </c>
      <c r="HC400" s="145" t="str">
        <f>IFERROR(TRUNC(VLOOKUP($E400,'Container Panel'!$B$41:$Z$100,$D400,0)/(VLOOKUP(HC$276,UI!$A$12:$O$51,VLOOKUP(HC$277,$B$276:$C$278,2,0),0)/1000)),"")</f>
        <v/>
      </c>
      <c r="HD400" s="145" t="str">
        <f>IFERROR(TRUNC(VLOOKUP($E400,'Container Panel'!$B$41:$Z$100,$D400,0)/(VLOOKUP(HD$276,UI!$A$12:$O$51,VLOOKUP(HD$277,$B$276:$C$278,2,0),0)/1000)),"")</f>
        <v/>
      </c>
      <c r="HE400" s="145" t="str">
        <f>IFERROR(TRUNC(VLOOKUP($E400,'Container Panel'!$B$41:$Z$100,$D400,0)/(VLOOKUP(HE$276,UI!$A$12:$O$51,VLOOKUP(HE$277,$B$276:$C$278,2,0),0)/1000)),"")</f>
        <v/>
      </c>
      <c r="HF400" s="145" t="str">
        <f>IFERROR(TRUNC(VLOOKUP($E400,'Container Panel'!$B$41:$Z$100,$D400,0)/(VLOOKUP(HF$276,UI!$A$12:$O$51,VLOOKUP(HF$277,$B$276:$C$278,2,0),0)/1000)),"")</f>
        <v/>
      </c>
      <c r="HG400" s="145" t="str">
        <f>IFERROR(TRUNC(VLOOKUP($E400,'Container Panel'!$B$41:$Z$100,$D400,0)/(VLOOKUP(HG$276,UI!$A$12:$O$51,VLOOKUP(HG$277,$B$276:$C$278,2,0),0)/1000)),"")</f>
        <v/>
      </c>
      <c r="HH400" s="145" t="str">
        <f>IFERROR(TRUNC(VLOOKUP($E400,'Container Panel'!$B$41:$Z$100,$D400,0)/(VLOOKUP(HH$276,UI!$A$12:$O$51,VLOOKUP(HH$277,$B$276:$C$278,2,0),0)/1000)),"")</f>
        <v/>
      </c>
      <c r="HI400" s="145" t="str">
        <f>IFERROR(TRUNC(VLOOKUP($E400,'Container Panel'!$B$41:$Z$100,$D400,0)/(VLOOKUP(HI$276,UI!$A$12:$O$51,VLOOKUP(HI$277,$B$276:$C$278,2,0),0)/1000)),"")</f>
        <v/>
      </c>
      <c r="HJ400" s="145" t="str">
        <f>IFERROR(TRUNC(VLOOKUP($E400,'Container Panel'!$B$41:$Z$100,$D400,0)/(VLOOKUP(HJ$276,UI!$A$12:$O$51,VLOOKUP(HJ$277,$B$276:$C$278,2,0),0)/1000)),"")</f>
        <v/>
      </c>
      <c r="HK400" s="145" t="str">
        <f>IFERROR(TRUNC(VLOOKUP($E400,'Container Panel'!$B$41:$Z$100,$D400,0)/(VLOOKUP(HK$276,UI!$A$12:$O$51,VLOOKUP(HK$277,$B$276:$C$278,2,0),0)/1000)),"")</f>
        <v/>
      </c>
      <c r="HL400" s="145" t="str">
        <f>IFERROR(TRUNC(VLOOKUP($E400,'Container Panel'!$B$41:$Z$100,$D400,0)/(VLOOKUP(HL$276,UI!$A$12:$O$51,VLOOKUP(HL$277,$B$276:$C$278,2,0),0)/1000)),"")</f>
        <v/>
      </c>
      <c r="HM400" s="145" t="str">
        <f>IFERROR(TRUNC(VLOOKUP($E400,'Container Panel'!$B$41:$Z$100,$D400,0)/(VLOOKUP(HM$276,UI!$A$12:$O$51,VLOOKUP(HM$277,$B$276:$C$278,2,0),0)/1000)),"")</f>
        <v/>
      </c>
      <c r="HN400" s="145" t="str">
        <f>IFERROR(TRUNC(VLOOKUP($E400,'Container Panel'!$B$41:$Z$100,$D400,0)/(VLOOKUP(HN$276,UI!$A$12:$O$51,VLOOKUP(HN$277,$B$276:$C$278,2,0),0)/1000)),"")</f>
        <v/>
      </c>
      <c r="HO400" s="145" t="str">
        <f>IFERROR(TRUNC(VLOOKUP($E400,'Container Panel'!$B$41:$Z$100,$D400,0)/(VLOOKUP(HO$276,UI!$A$12:$O$51,VLOOKUP(HO$277,$B$276:$C$278,2,0),0)/1000)),"")</f>
        <v/>
      </c>
      <c r="HP400" s="145" t="str">
        <f>IFERROR(TRUNC(VLOOKUP($E400,'Container Panel'!$B$41:$Z$100,$D400,0)/(VLOOKUP(HP$276,UI!$A$12:$O$51,VLOOKUP(HP$277,$B$276:$C$278,2,0),0)/1000)),"")</f>
        <v/>
      </c>
      <c r="HQ400" s="145" t="str">
        <f>IFERROR(TRUNC(VLOOKUP($E400,'Container Panel'!$B$41:$Z$100,$D400,0)/(VLOOKUP(HQ$276,UI!$A$12:$O$51,VLOOKUP(HQ$277,$B$276:$C$278,2,0),0)/1000)),"")</f>
        <v/>
      </c>
      <c r="HR400" s="145" t="str">
        <f>IFERROR(TRUNC(VLOOKUP($E400,'Container Panel'!$B$41:$Z$100,$D400,0)/(VLOOKUP(HR$276,UI!$A$12:$O$51,VLOOKUP(HR$277,$B$276:$C$278,2,0),0)/1000)),"")</f>
        <v/>
      </c>
      <c r="HS400" s="145" t="str">
        <f>IFERROR(TRUNC(VLOOKUP($E400,'Container Panel'!$B$41:$Z$100,$D400,0)/(VLOOKUP(HS$276,UI!$A$12:$O$51,VLOOKUP(HS$277,$B$276:$C$278,2,0),0)/1000)),"")</f>
        <v/>
      </c>
      <c r="HT400" s="145" t="str">
        <f>IFERROR(TRUNC(VLOOKUP($E400,'Container Panel'!$B$41:$Z$100,$D400,0)/(VLOOKUP(HT$276,UI!$A$12:$O$51,VLOOKUP(HT$277,$B$276:$C$278,2,0),0)/1000)),"")</f>
        <v/>
      </c>
      <c r="HU400" s="145" t="str">
        <f>IFERROR(TRUNC(VLOOKUP($E400,'Container Panel'!$B$41:$Z$100,$D400,0)/(VLOOKUP(HU$276,UI!$A$12:$O$51,VLOOKUP(HU$277,$B$276:$C$278,2,0),0)/1000)),"")</f>
        <v/>
      </c>
      <c r="HV400" s="145" t="str">
        <f>IFERROR(TRUNC(VLOOKUP($E400,'Container Panel'!$B$41:$Z$100,$D400,0)/(VLOOKUP(HV$276,UI!$A$12:$O$51,VLOOKUP(HV$277,$B$276:$C$278,2,0),0)/1000)),"")</f>
        <v/>
      </c>
      <c r="HW400" s="145" t="str">
        <f>IFERROR(TRUNC(VLOOKUP($E400,'Container Panel'!$B$41:$Z$100,$D400,0)/(VLOOKUP(HW$276,UI!$A$12:$O$51,VLOOKUP(HW$277,$B$276:$C$278,2,0),0)/1000)),"")</f>
        <v/>
      </c>
      <c r="HX400" s="145" t="str">
        <f>IFERROR(TRUNC(VLOOKUP($E400,'Container Panel'!$B$41:$Z$100,$D400,0)/(VLOOKUP(HX$276,UI!$A$12:$O$51,VLOOKUP(HX$277,$B$276:$C$278,2,0),0)/1000)),"")</f>
        <v/>
      </c>
      <c r="HY400" s="145" t="str">
        <f>IFERROR(TRUNC(VLOOKUP($E400,'Container Panel'!$B$41:$Z$100,$D400,0)/(VLOOKUP(HY$276,UI!$A$12:$O$51,VLOOKUP(HY$277,$B$276:$C$278,2,0),0)/1000)),"")</f>
        <v/>
      </c>
      <c r="HZ400" s="145" t="str">
        <f>IFERROR(TRUNC(VLOOKUP($E400,'Container Panel'!$B$41:$Z$100,$D400,0)/(VLOOKUP(HZ$276,UI!$A$12:$O$51,VLOOKUP(HZ$277,$B$276:$C$278,2,0),0)/1000)),"")</f>
        <v/>
      </c>
      <c r="IA400" s="145" t="str">
        <f>IFERROR(TRUNC(VLOOKUP($E400,'Container Panel'!$B$41:$Z$100,$D400,0)/(VLOOKUP(IA$276,UI!$A$12:$O$51,VLOOKUP(IA$277,$B$276:$C$278,2,0),0)/1000)),"")</f>
        <v/>
      </c>
      <c r="IB400" s="145" t="str">
        <f>IFERROR(TRUNC(VLOOKUP($E400,'Container Panel'!$B$41:$Z$100,$D400,0)/(VLOOKUP(IB$276,UI!$A$12:$O$51,VLOOKUP(IB$277,$B$276:$C$278,2,0),0)/1000)),"")</f>
        <v/>
      </c>
      <c r="IC400" s="145" t="str">
        <f>IFERROR(TRUNC(VLOOKUP($E400,'Container Panel'!$B$41:$Z$100,$D400,0)/(VLOOKUP(IC$276,UI!$A$12:$O$51,VLOOKUP(IC$277,$B$276:$C$278,2,0),0)/1000)),"")</f>
        <v/>
      </c>
      <c r="ID400" s="145" t="str">
        <f>IFERROR(TRUNC(VLOOKUP($E400,'Container Panel'!$B$41:$Z$100,$D400,0)/(VLOOKUP(ID$276,UI!$A$12:$O$51,VLOOKUP(ID$277,$B$276:$C$278,2,0),0)/1000)),"")</f>
        <v/>
      </c>
      <c r="IE400" s="145" t="str">
        <f>IFERROR(TRUNC(VLOOKUP($E400,'Container Panel'!$B$41:$Z$100,$D400,0)/(VLOOKUP(IE$276,UI!$A$12:$O$51,VLOOKUP(IE$277,$B$276:$C$278,2,0),0)/1000)),"")</f>
        <v/>
      </c>
      <c r="IF400" s="145" t="str">
        <f>IFERROR(TRUNC(VLOOKUP($E400,'Container Panel'!$B$41:$Z$100,$D400,0)/(VLOOKUP(IF$276,UI!$A$12:$O$51,VLOOKUP(IF$277,$B$276:$C$278,2,0),0)/1000)),"")</f>
        <v/>
      </c>
      <c r="IG400" s="145" t="str">
        <f>IFERROR(TRUNC(VLOOKUP($E400,'Container Panel'!$B$41:$Z$100,$D400,0)/(VLOOKUP(IG$276,UI!$A$12:$O$51,VLOOKUP(IG$277,$B$276:$C$278,2,0),0)/1000)),"")</f>
        <v/>
      </c>
      <c r="IH400" s="145" t="str">
        <f>IFERROR(TRUNC(VLOOKUP($E400,'Container Panel'!$B$41:$Z$100,$D400,0)/(VLOOKUP(IH$276,UI!$A$12:$O$51,VLOOKUP(IH$277,$B$276:$C$278,2,0),0)/1000)),"")</f>
        <v/>
      </c>
      <c r="II400" s="145" t="str">
        <f>IFERROR(TRUNC(VLOOKUP($E400,'Container Panel'!$B$41:$Z$100,$D400,0)/(VLOOKUP(II$276,UI!$A$12:$O$51,VLOOKUP(II$277,$B$276:$C$278,2,0),0)/1000)),"")</f>
        <v/>
      </c>
      <c r="IJ400" s="145" t="str">
        <f>IFERROR(TRUNC(VLOOKUP($E400,'Container Panel'!$B$41:$Z$100,$D400,0)/(VLOOKUP(IJ$276,UI!$A$12:$O$51,VLOOKUP(IJ$277,$B$276:$C$278,2,0),0)/1000)),"")</f>
        <v/>
      </c>
      <c r="IK400" s="145" t="str">
        <f>IFERROR(TRUNC(VLOOKUP($E400,'Container Panel'!$B$41:$Z$100,$D400,0)/(VLOOKUP(IK$276,UI!$A$12:$O$51,VLOOKUP(IK$277,$B$276:$C$278,2,0),0)/1000)),"")</f>
        <v/>
      </c>
      <c r="IL400" s="145" t="str">
        <f>IFERROR(TRUNC(VLOOKUP($E400,'Container Panel'!$B$41:$Z$100,$D400,0)/(VLOOKUP(IL$276,UI!$A$12:$O$51,VLOOKUP(IL$277,$B$276:$C$278,2,0),0)/1000)),"")</f>
        <v/>
      </c>
    </row>
    <row r="401" spans="2:246">
      <c r="B401" s="74">
        <v>121</v>
      </c>
      <c r="C401" s="74">
        <f t="shared" si="195"/>
        <v>41</v>
      </c>
      <c r="D401" s="163">
        <f>MOD(B401,3)+'Container Panel'!$Q$38</f>
        <v>17</v>
      </c>
      <c r="E401" s="143" t="str">
        <f t="shared" si="196"/>
        <v>rack-1</v>
      </c>
      <c r="F401" s="144" t="s">
        <v>76</v>
      </c>
      <c r="G401" s="145">
        <f>IFERROR(TRUNC(VLOOKUP($E401,'Container Panel'!$B$41:$Z$100,$D401,0)/(VLOOKUP(G$276,UI!$A$12:$O$51,VLOOKUP(G$278,$B$276:$C$278,2,0),0)/1000)),"")</f>
        <v>11</v>
      </c>
      <c r="H401" s="145">
        <f>IFERROR(TRUNC(VLOOKUP($E401,'Container Panel'!$B$41:$Z$100,$D401,0)/(VLOOKUP(H$276,UI!$A$12:$O$51,VLOOKUP(H$278,$B$276:$C$278,2,0),0)/1000)),"")</f>
        <v>5</v>
      </c>
      <c r="I401" s="145">
        <f>IFERROR(TRUNC(VLOOKUP($E401,'Container Panel'!$B$41:$Z$100,$D401,0)/(VLOOKUP(I$276,UI!$A$12:$O$51,VLOOKUP(I$278,$B$276:$C$278,2,0),0)/1000)),"")</f>
        <v>4</v>
      </c>
      <c r="J401" s="145">
        <f>IFERROR(TRUNC(VLOOKUP($E401,'Container Panel'!$B$41:$Z$100,$D401,0)/(VLOOKUP(J$276,UI!$A$12:$O$51,VLOOKUP(J$278,$B$276:$C$278,2,0),0)/1000)),"")</f>
        <v>5</v>
      </c>
      <c r="K401" s="145">
        <f>IFERROR(TRUNC(VLOOKUP($E401,'Container Panel'!$B$41:$Z$100,$D401,0)/(VLOOKUP(K$276,UI!$A$12:$O$51,VLOOKUP(K$278,$B$276:$C$278,2,0),0)/1000)),"")</f>
        <v>11</v>
      </c>
      <c r="L401" s="145">
        <f>IFERROR(TRUNC(VLOOKUP($E401,'Container Panel'!$B$41:$Z$100,$D401,0)/(VLOOKUP(L$276,UI!$A$12:$O$51,VLOOKUP(L$278,$B$276:$C$278,2,0),0)/1000)),"")</f>
        <v>4</v>
      </c>
      <c r="M401" s="145">
        <f>IFERROR(TRUNC(VLOOKUP($E401,'Container Panel'!$B$41:$Z$100,$D401,0)/(VLOOKUP(M$276,UI!$A$12:$O$51,VLOOKUP(M$278,$B$276:$C$278,2,0),0)/1000)),"")</f>
        <v>3</v>
      </c>
      <c r="N401" s="145">
        <f>IFERROR(TRUNC(VLOOKUP($E401,'Container Panel'!$B$41:$Z$100,$D401,0)/(VLOOKUP(N$276,UI!$A$12:$O$51,VLOOKUP(N$278,$B$276:$C$278,2,0),0)/1000)),"")</f>
        <v>9</v>
      </c>
      <c r="O401" s="145">
        <f>IFERROR(TRUNC(VLOOKUP($E401,'Container Panel'!$B$41:$Z$100,$D401,0)/(VLOOKUP(O$276,UI!$A$12:$O$51,VLOOKUP(O$278,$B$276:$C$278,2,0),0)/1000)),"")</f>
        <v>2</v>
      </c>
      <c r="P401" s="145">
        <f>IFERROR(TRUNC(VLOOKUP($E401,'Container Panel'!$B$41:$Z$100,$D401,0)/(VLOOKUP(P$276,UI!$A$12:$O$51,VLOOKUP(P$278,$B$276:$C$278,2,0),0)/1000)),"")</f>
        <v>9</v>
      </c>
      <c r="Q401" s="145">
        <f>IFERROR(TRUNC(VLOOKUP($E401,'Container Panel'!$B$41:$Z$100,$D401,0)/(VLOOKUP(Q$276,UI!$A$12:$O$51,VLOOKUP(Q$278,$B$276:$C$278,2,0),0)/1000)),"")</f>
        <v>3</v>
      </c>
      <c r="R401" s="145">
        <f>IFERROR(TRUNC(VLOOKUP($E401,'Container Panel'!$B$41:$Z$100,$D401,0)/(VLOOKUP(R$276,UI!$A$12:$O$51,VLOOKUP(R$278,$B$276:$C$278,2,0),0)/1000)),"")</f>
        <v>2</v>
      </c>
      <c r="S401" s="145" t="str">
        <f>IFERROR(TRUNC(VLOOKUP($E401,'Container Panel'!$B$41:$Z$100,$D401,0)/(VLOOKUP(S$276,UI!$A$12:$O$51,VLOOKUP(S$278,$B$276:$C$278,2,0),0)/1000)),"")</f>
        <v/>
      </c>
      <c r="T401" s="145" t="str">
        <f>IFERROR(TRUNC(VLOOKUP($E401,'Container Panel'!$B$41:$Z$100,$D401,0)/(VLOOKUP(T$276,UI!$A$12:$O$51,VLOOKUP(T$278,$B$276:$C$278,2,0),0)/1000)),"")</f>
        <v/>
      </c>
      <c r="U401" s="145" t="str">
        <f>IFERROR(TRUNC(VLOOKUP($E401,'Container Panel'!$B$41:$Z$100,$D401,0)/(VLOOKUP(U$276,UI!$A$12:$O$51,VLOOKUP(U$278,$B$276:$C$278,2,0),0)/1000)),"")</f>
        <v/>
      </c>
      <c r="V401" s="145" t="str">
        <f>IFERROR(TRUNC(VLOOKUP($E401,'Container Panel'!$B$41:$Z$100,$D401,0)/(VLOOKUP(V$276,UI!$A$12:$O$51,VLOOKUP(V$278,$B$276:$C$278,2,0),0)/1000)),"")</f>
        <v/>
      </c>
      <c r="W401" s="145" t="str">
        <f>IFERROR(TRUNC(VLOOKUP($E401,'Container Panel'!$B$41:$Z$100,$D401,0)/(VLOOKUP(W$276,UI!$A$12:$O$51,VLOOKUP(W$278,$B$276:$C$278,2,0),0)/1000)),"")</f>
        <v/>
      </c>
      <c r="X401" s="145" t="str">
        <f>IFERROR(TRUNC(VLOOKUP($E401,'Container Panel'!$B$41:$Z$100,$D401,0)/(VLOOKUP(X$276,UI!$A$12:$O$51,VLOOKUP(X$278,$B$276:$C$278,2,0),0)/1000)),"")</f>
        <v/>
      </c>
      <c r="Y401" s="145" t="str">
        <f>IFERROR(TRUNC(VLOOKUP($E401,'Container Panel'!$B$41:$Z$100,$D401,0)/(VLOOKUP(Y$276,UI!$A$12:$O$51,VLOOKUP(Y$278,$B$276:$C$278,2,0),0)/1000)),"")</f>
        <v/>
      </c>
      <c r="Z401" s="145" t="str">
        <f>IFERROR(TRUNC(VLOOKUP($E401,'Container Panel'!$B$41:$Z$100,$D401,0)/(VLOOKUP(Z$276,UI!$A$12:$O$51,VLOOKUP(Z$278,$B$276:$C$278,2,0),0)/1000)),"")</f>
        <v/>
      </c>
      <c r="AA401" s="145" t="str">
        <f>IFERROR(TRUNC(VLOOKUP($E401,'Container Panel'!$B$41:$Z$100,$D401,0)/(VLOOKUP(AA$276,UI!$A$12:$O$51,VLOOKUP(AA$278,$B$276:$C$278,2,0),0)/1000)),"")</f>
        <v/>
      </c>
      <c r="AB401" s="145" t="str">
        <f>IFERROR(TRUNC(VLOOKUP($E401,'Container Panel'!$B$41:$Z$100,$D401,0)/(VLOOKUP(AB$276,UI!$A$12:$O$51,VLOOKUP(AB$278,$B$276:$C$278,2,0),0)/1000)),"")</f>
        <v/>
      </c>
      <c r="AC401" s="145" t="str">
        <f>IFERROR(TRUNC(VLOOKUP($E401,'Container Panel'!$B$41:$Z$100,$D401,0)/(VLOOKUP(AC$276,UI!$A$12:$O$51,VLOOKUP(AC$278,$B$276:$C$278,2,0),0)/1000)),"")</f>
        <v/>
      </c>
      <c r="AD401" s="145" t="str">
        <f>IFERROR(TRUNC(VLOOKUP($E401,'Container Panel'!$B$41:$Z$100,$D401,0)/(VLOOKUP(AD$276,UI!$A$12:$O$51,VLOOKUP(AD$278,$B$276:$C$278,2,0),0)/1000)),"")</f>
        <v/>
      </c>
      <c r="AE401" s="145" t="str">
        <f>IFERROR(TRUNC(VLOOKUP($E401,'Container Panel'!$B$41:$Z$100,$D401,0)/(VLOOKUP(AE$276,UI!$A$12:$O$51,VLOOKUP(AE$278,$B$276:$C$278,2,0),0)/1000)),"")</f>
        <v/>
      </c>
      <c r="AF401" s="145" t="str">
        <f>IFERROR(TRUNC(VLOOKUP($E401,'Container Panel'!$B$41:$Z$100,$D401,0)/(VLOOKUP(AF$276,UI!$A$12:$O$51,VLOOKUP(AF$278,$B$276:$C$278,2,0),0)/1000)),"")</f>
        <v/>
      </c>
      <c r="AG401" s="145" t="str">
        <f>IFERROR(TRUNC(VLOOKUP($E401,'Container Panel'!$B$41:$Z$100,$D401,0)/(VLOOKUP(AG$276,UI!$A$12:$O$51,VLOOKUP(AG$278,$B$276:$C$278,2,0),0)/1000)),"")</f>
        <v/>
      </c>
      <c r="AH401" s="145" t="str">
        <f>IFERROR(TRUNC(VLOOKUP($E401,'Container Panel'!$B$41:$Z$100,$D401,0)/(VLOOKUP(AH$276,UI!$A$12:$O$51,VLOOKUP(AH$278,$B$276:$C$278,2,0),0)/1000)),"")</f>
        <v/>
      </c>
      <c r="AI401" s="145" t="str">
        <f>IFERROR(TRUNC(VLOOKUP($E401,'Container Panel'!$B$41:$Z$100,$D401,0)/(VLOOKUP(AI$276,UI!$A$12:$O$51,VLOOKUP(AI$278,$B$276:$C$278,2,0),0)/1000)),"")</f>
        <v/>
      </c>
      <c r="AJ401" s="145" t="str">
        <f>IFERROR(TRUNC(VLOOKUP($E401,'Container Panel'!$B$41:$Z$100,$D401,0)/(VLOOKUP(AJ$276,UI!$A$12:$O$51,VLOOKUP(AJ$278,$B$276:$C$278,2,0),0)/1000)),"")</f>
        <v/>
      </c>
      <c r="AK401" s="145" t="str">
        <f>IFERROR(TRUNC(VLOOKUP($E401,'Container Panel'!$B$41:$Z$100,$D401,0)/(VLOOKUP(AK$276,UI!$A$12:$O$51,VLOOKUP(AK$278,$B$276:$C$278,2,0),0)/1000)),"")</f>
        <v/>
      </c>
      <c r="AL401" s="145" t="str">
        <f>IFERROR(TRUNC(VLOOKUP($E401,'Container Panel'!$B$41:$Z$100,$D401,0)/(VLOOKUP(AL$276,UI!$A$12:$O$51,VLOOKUP(AL$278,$B$276:$C$278,2,0),0)/1000)),"")</f>
        <v/>
      </c>
      <c r="AM401" s="145" t="str">
        <f>IFERROR(TRUNC(VLOOKUP($E401,'Container Panel'!$B$41:$Z$100,$D401,0)/(VLOOKUP(AM$276,UI!$A$12:$O$51,VLOOKUP(AM$278,$B$276:$C$278,2,0),0)/1000)),"")</f>
        <v/>
      </c>
      <c r="AN401" s="145" t="str">
        <f>IFERROR(TRUNC(VLOOKUP($E401,'Container Panel'!$B$41:$Z$100,$D401,0)/(VLOOKUP(AN$276,UI!$A$12:$O$51,VLOOKUP(AN$278,$B$276:$C$278,2,0),0)/1000)),"")</f>
        <v/>
      </c>
      <c r="AO401" s="145" t="str">
        <f>IFERROR(TRUNC(VLOOKUP($E401,'Container Panel'!$B$41:$Z$100,$D401,0)/(VLOOKUP(AO$276,UI!$A$12:$O$51,VLOOKUP(AO$278,$B$276:$C$278,2,0),0)/1000)),"")</f>
        <v/>
      </c>
      <c r="AP401" s="145" t="str">
        <f>IFERROR(TRUNC(VLOOKUP($E401,'Container Panel'!$B$41:$Z$100,$D401,0)/(VLOOKUP(AP$276,UI!$A$12:$O$51,VLOOKUP(AP$278,$B$276:$C$278,2,0),0)/1000)),"")</f>
        <v/>
      </c>
      <c r="AQ401" s="145" t="str">
        <f>IFERROR(TRUNC(VLOOKUP($E401,'Container Panel'!$B$41:$Z$100,$D401,0)/(VLOOKUP(AQ$276,UI!$A$12:$O$51,VLOOKUP(AQ$278,$B$276:$C$278,2,0),0)/1000)),"")</f>
        <v/>
      </c>
      <c r="AR401" s="145" t="str">
        <f>IFERROR(TRUNC(VLOOKUP($E401,'Container Panel'!$B$41:$Z$100,$D401,0)/(VLOOKUP(AR$276,UI!$A$12:$O$51,VLOOKUP(AR$278,$B$276:$C$278,2,0),0)/1000)),"")</f>
        <v/>
      </c>
      <c r="AS401" s="145" t="str">
        <f>IFERROR(TRUNC(VLOOKUP($E401,'Container Panel'!$B$41:$Z$100,$D401,0)/(VLOOKUP(AS$276,UI!$A$12:$O$51,VLOOKUP(AS$278,$B$276:$C$278,2,0),0)/1000)),"")</f>
        <v/>
      </c>
      <c r="AT401" s="145" t="str">
        <f>IFERROR(TRUNC(VLOOKUP($E401,'Container Panel'!$B$41:$Z$100,$D401,0)/(VLOOKUP(AT$276,UI!$A$12:$O$51,VLOOKUP(AT$278,$B$276:$C$278,2,0),0)/1000)),"")</f>
        <v/>
      </c>
      <c r="AU401" s="145" t="str">
        <f>IFERROR(TRUNC(VLOOKUP($E401,'Container Panel'!$B$41:$Z$100,$D401,0)/(VLOOKUP(AU$276,UI!$A$12:$O$51,VLOOKUP(AU$278,$B$276:$C$278,2,0),0)/1000)),"")</f>
        <v/>
      </c>
      <c r="AV401" s="145" t="str">
        <f>IFERROR(TRUNC(VLOOKUP($E401,'Container Panel'!$B$41:$Z$100,$D401,0)/(VLOOKUP(AV$276,UI!$A$12:$O$51,VLOOKUP(AV$278,$B$276:$C$278,2,0),0)/1000)),"")</f>
        <v/>
      </c>
      <c r="AW401" s="145" t="str">
        <f>IFERROR(TRUNC(VLOOKUP($E401,'Container Panel'!$B$41:$Z$100,$D401,0)/(VLOOKUP(AW$276,UI!$A$12:$O$51,VLOOKUP(AW$278,$B$276:$C$278,2,0),0)/1000)),"")</f>
        <v/>
      </c>
      <c r="AX401" s="145" t="str">
        <f>IFERROR(TRUNC(VLOOKUP($E401,'Container Panel'!$B$41:$Z$100,$D401,0)/(VLOOKUP(AX$276,UI!$A$12:$O$51,VLOOKUP(AX$278,$B$276:$C$278,2,0),0)/1000)),"")</f>
        <v/>
      </c>
      <c r="AY401" s="145" t="str">
        <f>IFERROR(TRUNC(VLOOKUP($E401,'Container Panel'!$B$41:$Z$100,$D401,0)/(VLOOKUP(AY$276,UI!$A$12:$O$51,VLOOKUP(AY$278,$B$276:$C$278,2,0),0)/1000)),"")</f>
        <v/>
      </c>
      <c r="AZ401" s="145" t="str">
        <f>IFERROR(TRUNC(VLOOKUP($E401,'Container Panel'!$B$41:$Z$100,$D401,0)/(VLOOKUP(AZ$276,UI!$A$12:$O$51,VLOOKUP(AZ$278,$B$276:$C$278,2,0),0)/1000)),"")</f>
        <v/>
      </c>
      <c r="BA401" s="145" t="str">
        <f>IFERROR(TRUNC(VLOOKUP($E401,'Container Panel'!$B$41:$Z$100,$D401,0)/(VLOOKUP(BA$276,UI!$A$12:$O$51,VLOOKUP(BA$278,$B$276:$C$278,2,0),0)/1000)),"")</f>
        <v/>
      </c>
      <c r="BB401" s="145" t="str">
        <f>IFERROR(TRUNC(VLOOKUP($E401,'Container Panel'!$B$41:$Z$100,$D401,0)/(VLOOKUP(BB$276,UI!$A$12:$O$51,VLOOKUP(BB$278,$B$276:$C$278,2,0),0)/1000)),"")</f>
        <v/>
      </c>
      <c r="BC401" s="145" t="str">
        <f>IFERROR(TRUNC(VLOOKUP($E401,'Container Panel'!$B$41:$Z$100,$D401,0)/(VLOOKUP(BC$276,UI!$A$12:$O$51,VLOOKUP(BC$278,$B$276:$C$278,2,0),0)/1000)),"")</f>
        <v/>
      </c>
      <c r="BD401" s="145" t="str">
        <f>IFERROR(TRUNC(VLOOKUP($E401,'Container Panel'!$B$41:$Z$100,$D401,0)/(VLOOKUP(BD$276,UI!$A$12:$O$51,VLOOKUP(BD$278,$B$276:$C$278,2,0),0)/1000)),"")</f>
        <v/>
      </c>
      <c r="BE401" s="145" t="str">
        <f>IFERROR(TRUNC(VLOOKUP($E401,'Container Panel'!$B$41:$Z$100,$D401,0)/(VLOOKUP(BE$276,UI!$A$12:$O$51,VLOOKUP(BE$278,$B$276:$C$278,2,0),0)/1000)),"")</f>
        <v/>
      </c>
      <c r="BF401" s="145" t="str">
        <f>IFERROR(TRUNC(VLOOKUP($E401,'Container Panel'!$B$41:$Z$100,$D401,0)/(VLOOKUP(BF$276,UI!$A$12:$O$51,VLOOKUP(BF$278,$B$276:$C$278,2,0),0)/1000)),"")</f>
        <v/>
      </c>
      <c r="BG401" s="145" t="str">
        <f>IFERROR(TRUNC(VLOOKUP($E401,'Container Panel'!$B$41:$Z$100,$D401,0)/(VLOOKUP(BG$276,UI!$A$12:$O$51,VLOOKUP(BG$278,$B$276:$C$278,2,0),0)/1000)),"")</f>
        <v/>
      </c>
      <c r="BH401" s="145" t="str">
        <f>IFERROR(TRUNC(VLOOKUP($E401,'Container Panel'!$B$41:$Z$100,$D401,0)/(VLOOKUP(BH$276,UI!$A$12:$O$51,VLOOKUP(BH$278,$B$276:$C$278,2,0),0)/1000)),"")</f>
        <v/>
      </c>
      <c r="BI401" s="145" t="str">
        <f>IFERROR(TRUNC(VLOOKUP($E401,'Container Panel'!$B$41:$Z$100,$D401,0)/(VLOOKUP(BI$276,UI!$A$12:$O$51,VLOOKUP(BI$278,$B$276:$C$278,2,0),0)/1000)),"")</f>
        <v/>
      </c>
      <c r="BJ401" s="145" t="str">
        <f>IFERROR(TRUNC(VLOOKUP($E401,'Container Panel'!$B$41:$Z$100,$D401,0)/(VLOOKUP(BJ$276,UI!$A$12:$O$51,VLOOKUP(BJ$278,$B$276:$C$278,2,0),0)/1000)),"")</f>
        <v/>
      </c>
      <c r="BK401" s="145" t="str">
        <f>IFERROR(TRUNC(VLOOKUP($E401,'Container Panel'!$B$41:$Z$100,$D401,0)/(VLOOKUP(BK$276,UI!$A$12:$O$51,VLOOKUP(BK$278,$B$276:$C$278,2,0),0)/1000)),"")</f>
        <v/>
      </c>
      <c r="BL401" s="145" t="str">
        <f>IFERROR(TRUNC(VLOOKUP($E401,'Container Panel'!$B$41:$Z$100,$D401,0)/(VLOOKUP(BL$276,UI!$A$12:$O$51,VLOOKUP(BL$278,$B$276:$C$278,2,0),0)/1000)),"")</f>
        <v/>
      </c>
      <c r="BM401" s="145" t="str">
        <f>IFERROR(TRUNC(VLOOKUP($E401,'Container Panel'!$B$41:$Z$100,$D401,0)/(VLOOKUP(BM$276,UI!$A$12:$O$51,VLOOKUP(BM$278,$B$276:$C$278,2,0),0)/1000)),"")</f>
        <v/>
      </c>
      <c r="BN401" s="145" t="str">
        <f>IFERROR(TRUNC(VLOOKUP($E401,'Container Panel'!$B$41:$Z$100,$D401,0)/(VLOOKUP(BN$276,UI!$A$12:$O$51,VLOOKUP(BN$278,$B$276:$C$278,2,0),0)/1000)),"")</f>
        <v/>
      </c>
      <c r="BO401" s="145" t="str">
        <f>IFERROR(TRUNC(VLOOKUP($E401,'Container Panel'!$B$41:$Z$100,$D401,0)/(VLOOKUP(BO$276,UI!$A$12:$O$51,VLOOKUP(BO$278,$B$276:$C$278,2,0),0)/1000)),"")</f>
        <v/>
      </c>
      <c r="BP401" s="145" t="str">
        <f>IFERROR(TRUNC(VLOOKUP($E401,'Container Panel'!$B$41:$Z$100,$D401,0)/(VLOOKUP(BP$276,UI!$A$12:$O$51,VLOOKUP(BP$278,$B$276:$C$278,2,0),0)/1000)),"")</f>
        <v/>
      </c>
      <c r="BQ401" s="145" t="str">
        <f>IFERROR(TRUNC(VLOOKUP($E401,'Container Panel'!$B$41:$Z$100,$D401,0)/(VLOOKUP(BQ$276,UI!$A$12:$O$51,VLOOKUP(BQ$278,$B$276:$C$278,2,0),0)/1000)),"")</f>
        <v/>
      </c>
      <c r="BR401" s="145" t="str">
        <f>IFERROR(TRUNC(VLOOKUP($E401,'Container Panel'!$B$41:$Z$100,$D401,0)/(VLOOKUP(BR$276,UI!$A$12:$O$51,VLOOKUP(BR$278,$B$276:$C$278,2,0),0)/1000)),"")</f>
        <v/>
      </c>
      <c r="BS401" s="145" t="str">
        <f>IFERROR(TRUNC(VLOOKUP($E401,'Container Panel'!$B$41:$Z$100,$D401,0)/(VLOOKUP(BS$276,UI!$A$12:$O$51,VLOOKUP(BS$278,$B$276:$C$278,2,0),0)/1000)),"")</f>
        <v/>
      </c>
      <c r="BT401" s="145" t="str">
        <f>IFERROR(TRUNC(VLOOKUP($E401,'Container Panel'!$B$41:$Z$100,$D401,0)/(VLOOKUP(BT$276,UI!$A$12:$O$51,VLOOKUP(BT$278,$B$276:$C$278,2,0),0)/1000)),"")</f>
        <v/>
      </c>
      <c r="BU401" s="145" t="str">
        <f>IFERROR(TRUNC(VLOOKUP($E401,'Container Panel'!$B$41:$Z$100,$D401,0)/(VLOOKUP(BU$276,UI!$A$12:$O$51,VLOOKUP(BU$278,$B$276:$C$278,2,0),0)/1000)),"")</f>
        <v/>
      </c>
      <c r="BV401" s="145" t="str">
        <f>IFERROR(TRUNC(VLOOKUP($E401,'Container Panel'!$B$41:$Z$100,$D401,0)/(VLOOKUP(BV$276,UI!$A$12:$O$51,VLOOKUP(BV$278,$B$276:$C$278,2,0),0)/1000)),"")</f>
        <v/>
      </c>
      <c r="BW401" s="145" t="str">
        <f>IFERROR(TRUNC(VLOOKUP($E401,'Container Panel'!$B$41:$Z$100,$D401,0)/(VLOOKUP(BW$276,UI!$A$12:$O$51,VLOOKUP(BW$278,$B$276:$C$278,2,0),0)/1000)),"")</f>
        <v/>
      </c>
      <c r="BX401" s="145" t="str">
        <f>IFERROR(TRUNC(VLOOKUP($E401,'Container Panel'!$B$41:$Z$100,$D401,0)/(VLOOKUP(BX$276,UI!$A$12:$O$51,VLOOKUP(BX$278,$B$276:$C$278,2,0),0)/1000)),"")</f>
        <v/>
      </c>
      <c r="BY401" s="145" t="str">
        <f>IFERROR(TRUNC(VLOOKUP($E401,'Container Panel'!$B$41:$Z$100,$D401,0)/(VLOOKUP(BY$276,UI!$A$12:$O$51,VLOOKUP(BY$278,$B$276:$C$278,2,0),0)/1000)),"")</f>
        <v/>
      </c>
      <c r="BZ401" s="145" t="str">
        <f>IFERROR(TRUNC(VLOOKUP($E401,'Container Panel'!$B$41:$Z$100,$D401,0)/(VLOOKUP(BZ$276,UI!$A$12:$O$51,VLOOKUP(BZ$278,$B$276:$C$278,2,0),0)/1000)),"")</f>
        <v/>
      </c>
      <c r="CA401" s="145" t="str">
        <f>IFERROR(TRUNC(VLOOKUP($E401,'Container Panel'!$B$41:$Z$100,$D401,0)/(VLOOKUP(CA$276,UI!$A$12:$O$51,VLOOKUP(CA$278,$B$276:$C$278,2,0),0)/1000)),"")</f>
        <v/>
      </c>
      <c r="CB401" s="145" t="str">
        <f>IFERROR(TRUNC(VLOOKUP($E401,'Container Panel'!$B$41:$Z$100,$D401,0)/(VLOOKUP(CB$276,UI!$A$12:$O$51,VLOOKUP(CB$278,$B$276:$C$278,2,0),0)/1000)),"")</f>
        <v/>
      </c>
      <c r="CC401" s="145" t="str">
        <f>IFERROR(TRUNC(VLOOKUP($E401,'Container Panel'!$B$41:$Z$100,$D401,0)/(VLOOKUP(CC$276,UI!$A$12:$O$51,VLOOKUP(CC$278,$B$276:$C$278,2,0),0)/1000)),"")</f>
        <v/>
      </c>
      <c r="CD401" s="145" t="str">
        <f>IFERROR(TRUNC(VLOOKUP($E401,'Container Panel'!$B$41:$Z$100,$D401,0)/(VLOOKUP(CD$276,UI!$A$12:$O$51,VLOOKUP(CD$278,$B$276:$C$278,2,0),0)/1000)),"")</f>
        <v/>
      </c>
      <c r="CE401" s="145" t="str">
        <f>IFERROR(TRUNC(VLOOKUP($E401,'Container Panel'!$B$41:$Z$100,$D401,0)/(VLOOKUP(CE$276,UI!$A$12:$O$51,VLOOKUP(CE$278,$B$276:$C$278,2,0),0)/1000)),"")</f>
        <v/>
      </c>
      <c r="CF401" s="145" t="str">
        <f>IFERROR(TRUNC(VLOOKUP($E401,'Container Panel'!$B$41:$Z$100,$D401,0)/(VLOOKUP(CF$276,UI!$A$12:$O$51,VLOOKUP(CF$278,$B$276:$C$278,2,0),0)/1000)),"")</f>
        <v/>
      </c>
      <c r="CG401" s="145" t="str">
        <f>IFERROR(TRUNC(VLOOKUP($E401,'Container Panel'!$B$41:$Z$100,$D401,0)/(VLOOKUP(CG$276,UI!$A$12:$O$51,VLOOKUP(CG$278,$B$276:$C$278,2,0),0)/1000)),"")</f>
        <v/>
      </c>
      <c r="CH401" s="145" t="str">
        <f>IFERROR(TRUNC(VLOOKUP($E401,'Container Panel'!$B$41:$Z$100,$D401,0)/(VLOOKUP(CH$276,UI!$A$12:$O$51,VLOOKUP(CH$278,$B$276:$C$278,2,0),0)/1000)),"")</f>
        <v/>
      </c>
      <c r="CI401" s="145" t="str">
        <f>IFERROR(TRUNC(VLOOKUP($E401,'Container Panel'!$B$41:$Z$100,$D401,0)/(VLOOKUP(CI$276,UI!$A$12:$O$51,VLOOKUP(CI$278,$B$276:$C$278,2,0),0)/1000)),"")</f>
        <v/>
      </c>
      <c r="CJ401" s="145" t="str">
        <f>IFERROR(TRUNC(VLOOKUP($E401,'Container Panel'!$B$41:$Z$100,$D401,0)/(VLOOKUP(CJ$276,UI!$A$12:$O$51,VLOOKUP(CJ$278,$B$276:$C$278,2,0),0)/1000)),"")</f>
        <v/>
      </c>
      <c r="CK401" s="145" t="str">
        <f>IFERROR(TRUNC(VLOOKUP($E401,'Container Panel'!$B$41:$Z$100,$D401,0)/(VLOOKUP(CK$276,UI!$A$12:$O$51,VLOOKUP(CK$278,$B$276:$C$278,2,0),0)/1000)),"")</f>
        <v/>
      </c>
      <c r="CL401" s="145" t="str">
        <f>IFERROR(TRUNC(VLOOKUP($E401,'Container Panel'!$B$41:$Z$100,$D401,0)/(VLOOKUP(CL$276,UI!$A$12:$O$51,VLOOKUP(CL$278,$B$276:$C$278,2,0),0)/1000)),"")</f>
        <v/>
      </c>
      <c r="CM401" s="145" t="str">
        <f>IFERROR(TRUNC(VLOOKUP($E401,'Container Panel'!$B$41:$Z$100,$D401,0)/(VLOOKUP(CM$276,UI!$A$12:$O$51,VLOOKUP(CM$278,$B$276:$C$278,2,0),0)/1000)),"")</f>
        <v/>
      </c>
      <c r="CN401" s="145" t="str">
        <f>IFERROR(TRUNC(VLOOKUP($E401,'Container Panel'!$B$41:$Z$100,$D401,0)/(VLOOKUP(CN$276,UI!$A$12:$O$51,VLOOKUP(CN$278,$B$276:$C$278,2,0),0)/1000)),"")</f>
        <v/>
      </c>
      <c r="CO401" s="145" t="str">
        <f>IFERROR(TRUNC(VLOOKUP($E401,'Container Panel'!$B$41:$Z$100,$D401,0)/(VLOOKUP(CO$276,UI!$A$12:$O$51,VLOOKUP(CO$278,$B$276:$C$278,2,0),0)/1000)),"")</f>
        <v/>
      </c>
      <c r="CP401" s="145" t="str">
        <f>IFERROR(TRUNC(VLOOKUP($E401,'Container Panel'!$B$41:$Z$100,$D401,0)/(VLOOKUP(CP$276,UI!$A$12:$O$51,VLOOKUP(CP$278,$B$276:$C$278,2,0),0)/1000)),"")</f>
        <v/>
      </c>
      <c r="CQ401" s="145" t="str">
        <f>IFERROR(TRUNC(VLOOKUP($E401,'Container Panel'!$B$41:$Z$100,$D401,0)/(VLOOKUP(CQ$276,UI!$A$12:$O$51,VLOOKUP(CQ$278,$B$276:$C$278,2,0),0)/1000)),"")</f>
        <v/>
      </c>
      <c r="CR401" s="145" t="str">
        <f>IFERROR(TRUNC(VLOOKUP($E401,'Container Panel'!$B$41:$Z$100,$D401,0)/(VLOOKUP(CR$276,UI!$A$12:$O$51,VLOOKUP(CR$278,$B$276:$C$278,2,0),0)/1000)),"")</f>
        <v/>
      </c>
      <c r="CS401" s="145" t="str">
        <f>IFERROR(TRUNC(VLOOKUP($E401,'Container Panel'!$B$41:$Z$100,$D401,0)/(VLOOKUP(CS$276,UI!$A$12:$O$51,VLOOKUP(CS$278,$B$276:$C$278,2,0),0)/1000)),"")</f>
        <v/>
      </c>
      <c r="CT401" s="145" t="str">
        <f>IFERROR(TRUNC(VLOOKUP($E401,'Container Panel'!$B$41:$Z$100,$D401,0)/(VLOOKUP(CT$276,UI!$A$12:$O$51,VLOOKUP(CT$278,$B$276:$C$278,2,0),0)/1000)),"")</f>
        <v/>
      </c>
      <c r="CU401" s="145" t="str">
        <f>IFERROR(TRUNC(VLOOKUP($E401,'Container Panel'!$B$41:$Z$100,$D401,0)/(VLOOKUP(CU$276,UI!$A$12:$O$51,VLOOKUP(CU$278,$B$276:$C$278,2,0),0)/1000)),"")</f>
        <v/>
      </c>
      <c r="CV401" s="145" t="str">
        <f>IFERROR(TRUNC(VLOOKUP($E401,'Container Panel'!$B$41:$Z$100,$D401,0)/(VLOOKUP(CV$276,UI!$A$12:$O$51,VLOOKUP(CV$278,$B$276:$C$278,2,0),0)/1000)),"")</f>
        <v/>
      </c>
      <c r="CW401" s="145" t="str">
        <f>IFERROR(TRUNC(VLOOKUP($E401,'Container Panel'!$B$41:$Z$100,$D401,0)/(VLOOKUP(CW$276,UI!$A$12:$O$51,VLOOKUP(CW$278,$B$276:$C$278,2,0),0)/1000)),"")</f>
        <v/>
      </c>
      <c r="CX401" s="145" t="str">
        <f>IFERROR(TRUNC(VLOOKUP($E401,'Container Panel'!$B$41:$Z$100,$D401,0)/(VLOOKUP(CX$276,UI!$A$12:$O$51,VLOOKUP(CX$278,$B$276:$C$278,2,0),0)/1000)),"")</f>
        <v/>
      </c>
      <c r="CY401" s="145" t="str">
        <f>IFERROR(TRUNC(VLOOKUP($E401,'Container Panel'!$B$41:$Z$100,$D401,0)/(VLOOKUP(CY$276,UI!$A$12:$O$51,VLOOKUP(CY$278,$B$276:$C$278,2,0),0)/1000)),"")</f>
        <v/>
      </c>
      <c r="CZ401" s="145" t="str">
        <f>IFERROR(TRUNC(VLOOKUP($E401,'Container Panel'!$B$41:$Z$100,$D401,0)/(VLOOKUP(CZ$276,UI!$A$12:$O$51,VLOOKUP(CZ$278,$B$276:$C$278,2,0),0)/1000)),"")</f>
        <v/>
      </c>
      <c r="DA401" s="145" t="str">
        <f>IFERROR(TRUNC(VLOOKUP($E401,'Container Panel'!$B$41:$Z$100,$D401,0)/(VLOOKUP(DA$276,UI!$A$12:$O$51,VLOOKUP(DA$278,$B$276:$C$278,2,0),0)/1000)),"")</f>
        <v/>
      </c>
      <c r="DB401" s="145" t="str">
        <f>IFERROR(TRUNC(VLOOKUP($E401,'Container Panel'!$B$41:$Z$100,$D401,0)/(VLOOKUP(DB$276,UI!$A$12:$O$51,VLOOKUP(DB$278,$B$276:$C$278,2,0),0)/1000)),"")</f>
        <v/>
      </c>
      <c r="DC401" s="145" t="str">
        <f>IFERROR(TRUNC(VLOOKUP($E401,'Container Panel'!$B$41:$Z$100,$D401,0)/(VLOOKUP(DC$276,UI!$A$12:$O$51,VLOOKUP(DC$278,$B$276:$C$278,2,0),0)/1000)),"")</f>
        <v/>
      </c>
      <c r="DD401" s="145" t="str">
        <f>IFERROR(TRUNC(VLOOKUP($E401,'Container Panel'!$B$41:$Z$100,$D401,0)/(VLOOKUP(DD$276,UI!$A$12:$O$51,VLOOKUP(DD$278,$B$276:$C$278,2,0),0)/1000)),"")</f>
        <v/>
      </c>
      <c r="DE401" s="145" t="str">
        <f>IFERROR(TRUNC(VLOOKUP($E401,'Container Panel'!$B$41:$Z$100,$D401,0)/(VLOOKUP(DE$276,UI!$A$12:$O$51,VLOOKUP(DE$278,$B$276:$C$278,2,0),0)/1000)),"")</f>
        <v/>
      </c>
      <c r="DF401" s="145" t="str">
        <f>IFERROR(TRUNC(VLOOKUP($E401,'Container Panel'!$B$41:$Z$100,$D401,0)/(VLOOKUP(DF$276,UI!$A$12:$O$51,VLOOKUP(DF$278,$B$276:$C$278,2,0),0)/1000)),"")</f>
        <v/>
      </c>
      <c r="DG401" s="145" t="str">
        <f>IFERROR(TRUNC(VLOOKUP($E401,'Container Panel'!$B$41:$Z$100,$D401,0)/(VLOOKUP(DG$276,UI!$A$12:$O$51,VLOOKUP(DG$278,$B$276:$C$278,2,0),0)/1000)),"")</f>
        <v/>
      </c>
      <c r="DH401" s="145" t="str">
        <f>IFERROR(TRUNC(VLOOKUP($E401,'Container Panel'!$B$41:$Z$100,$D401,0)/(VLOOKUP(DH$276,UI!$A$12:$O$51,VLOOKUP(DH$278,$B$276:$C$278,2,0),0)/1000)),"")</f>
        <v/>
      </c>
      <c r="DI401" s="145" t="str">
        <f>IFERROR(TRUNC(VLOOKUP($E401,'Container Panel'!$B$41:$Z$100,$D401,0)/(VLOOKUP(DI$276,UI!$A$12:$O$51,VLOOKUP(DI$278,$B$276:$C$278,2,0),0)/1000)),"")</f>
        <v/>
      </c>
      <c r="DJ401" s="145" t="str">
        <f>IFERROR(TRUNC(VLOOKUP($E401,'Container Panel'!$B$41:$Z$100,$D401,0)/(VLOOKUP(DJ$276,UI!$A$12:$O$51,VLOOKUP(DJ$278,$B$276:$C$278,2,0),0)/1000)),"")</f>
        <v/>
      </c>
      <c r="DK401" s="145" t="str">
        <f>IFERROR(TRUNC(VLOOKUP($E401,'Container Panel'!$B$41:$Z$100,$D401,0)/(VLOOKUP(DK$276,UI!$A$12:$O$51,VLOOKUP(DK$278,$B$276:$C$278,2,0),0)/1000)),"")</f>
        <v/>
      </c>
      <c r="DL401" s="145" t="str">
        <f>IFERROR(TRUNC(VLOOKUP($E401,'Container Panel'!$B$41:$Z$100,$D401,0)/(VLOOKUP(DL$276,UI!$A$12:$O$51,VLOOKUP(DL$278,$B$276:$C$278,2,0),0)/1000)),"")</f>
        <v/>
      </c>
      <c r="DM401" s="145" t="str">
        <f>IFERROR(TRUNC(VLOOKUP($E401,'Container Panel'!$B$41:$Z$100,$D401,0)/(VLOOKUP(DM$276,UI!$A$12:$O$51,VLOOKUP(DM$278,$B$276:$C$278,2,0),0)/1000)),"")</f>
        <v/>
      </c>
      <c r="DN401" s="145" t="str">
        <f>IFERROR(TRUNC(VLOOKUP($E401,'Container Panel'!$B$41:$Z$100,$D401,0)/(VLOOKUP(DN$276,UI!$A$12:$O$51,VLOOKUP(DN$278,$B$276:$C$278,2,0),0)/1000)),"")</f>
        <v/>
      </c>
      <c r="DO401" s="145" t="str">
        <f>IFERROR(TRUNC(VLOOKUP($E401,'Container Panel'!$B$41:$Z$100,$D401,0)/(VLOOKUP(DO$276,UI!$A$12:$O$51,VLOOKUP(DO$278,$B$276:$C$278,2,0),0)/1000)),"")</f>
        <v/>
      </c>
      <c r="DP401" s="145" t="str">
        <f>IFERROR(TRUNC(VLOOKUP($E401,'Container Panel'!$B$41:$Z$100,$D401,0)/(VLOOKUP(DP$276,UI!$A$12:$O$51,VLOOKUP(DP$278,$B$276:$C$278,2,0),0)/1000)),"")</f>
        <v/>
      </c>
      <c r="DQ401" s="145" t="str">
        <f>IFERROR(TRUNC(VLOOKUP($E401,'Container Panel'!$B$41:$Z$100,$D401,0)/(VLOOKUP(DQ$276,UI!$A$12:$O$51,VLOOKUP(DQ$278,$B$276:$C$278,2,0),0)/1000)),"")</f>
        <v/>
      </c>
      <c r="DR401" s="145" t="str">
        <f>IFERROR(TRUNC(VLOOKUP($E401,'Container Panel'!$B$41:$Z$100,$D401,0)/(VLOOKUP(DR$276,UI!$A$12:$O$51,VLOOKUP(DR$278,$B$276:$C$278,2,0),0)/1000)),"")</f>
        <v/>
      </c>
      <c r="DS401" s="145" t="str">
        <f>IFERROR(TRUNC(VLOOKUP($E401,'Container Panel'!$B$41:$Z$100,$D401,0)/(VLOOKUP(DS$276,UI!$A$12:$O$51,VLOOKUP(DS$278,$B$276:$C$278,2,0),0)/1000)),"")</f>
        <v/>
      </c>
      <c r="DT401" s="145" t="str">
        <f>IFERROR(TRUNC(VLOOKUP($E401,'Container Panel'!$B$41:$Z$100,$D401,0)/(VLOOKUP(DT$276,UI!$A$12:$O$51,VLOOKUP(DT$278,$B$276:$C$278,2,0),0)/1000)),"")</f>
        <v/>
      </c>
      <c r="DU401" s="145" t="str">
        <f>IFERROR(TRUNC(VLOOKUP($E401,'Container Panel'!$B$41:$Z$100,$D401,0)/(VLOOKUP(DU$276,UI!$A$12:$O$51,VLOOKUP(DU$278,$B$276:$C$278,2,0),0)/1000)),"")</f>
        <v/>
      </c>
      <c r="DV401" s="145" t="str">
        <f>IFERROR(TRUNC(VLOOKUP($E401,'Container Panel'!$B$41:$Z$100,$D401,0)/(VLOOKUP(DV$276,UI!$A$12:$O$51,VLOOKUP(DV$278,$B$276:$C$278,2,0),0)/1000)),"")</f>
        <v/>
      </c>
      <c r="DW401" s="145" t="str">
        <f>IFERROR(TRUNC(VLOOKUP($E401,'Container Panel'!$B$41:$Z$100,$D401,0)/(VLOOKUP(DW$276,UI!$A$12:$O$51,VLOOKUP(DW$278,$B$276:$C$278,2,0),0)/1000)),"")</f>
        <v/>
      </c>
      <c r="DX401" s="145" t="str">
        <f>IFERROR(TRUNC(VLOOKUP($E401,'Container Panel'!$B$41:$Z$100,$D401,0)/(VLOOKUP(DX$276,UI!$A$12:$O$51,VLOOKUP(DX$278,$B$276:$C$278,2,0),0)/1000)),"")</f>
        <v/>
      </c>
      <c r="DY401" s="145" t="str">
        <f>IFERROR(TRUNC(VLOOKUP($E401,'Container Panel'!$B$41:$Z$100,$D401,0)/(VLOOKUP(DY$276,UI!$A$12:$O$51,VLOOKUP(DY$278,$B$276:$C$278,2,0),0)/1000)),"")</f>
        <v/>
      </c>
      <c r="DZ401" s="145" t="str">
        <f>IFERROR(TRUNC(VLOOKUP($E401,'Container Panel'!$B$41:$Z$100,$D401,0)/(VLOOKUP(DZ$276,UI!$A$12:$O$51,VLOOKUP(DZ$278,$B$276:$C$278,2,0),0)/1000)),"")</f>
        <v/>
      </c>
      <c r="EA401" s="145" t="str">
        <f>IFERROR(TRUNC(VLOOKUP($E401,'Container Panel'!$B$41:$Z$100,$D401,0)/(VLOOKUP(EA$276,UI!$A$12:$O$51,VLOOKUP(EA$278,$B$276:$C$278,2,0),0)/1000)),"")</f>
        <v/>
      </c>
      <c r="EB401" s="145" t="str">
        <f>IFERROR(TRUNC(VLOOKUP($E401,'Container Panel'!$B$41:$Z$100,$D401,0)/(VLOOKUP(EB$276,UI!$A$12:$O$51,VLOOKUP(EB$278,$B$276:$C$278,2,0),0)/1000)),"")</f>
        <v/>
      </c>
      <c r="EC401" s="145" t="str">
        <f>IFERROR(TRUNC(VLOOKUP($E401,'Container Panel'!$B$41:$Z$100,$D401,0)/(VLOOKUP(EC$276,UI!$A$12:$O$51,VLOOKUP(EC$278,$B$276:$C$278,2,0),0)/1000)),"")</f>
        <v/>
      </c>
      <c r="ED401" s="145" t="str">
        <f>IFERROR(TRUNC(VLOOKUP($E401,'Container Panel'!$B$41:$Z$100,$D401,0)/(VLOOKUP(ED$276,UI!$A$12:$O$51,VLOOKUP(ED$278,$B$276:$C$278,2,0),0)/1000)),"")</f>
        <v/>
      </c>
      <c r="EE401" s="145" t="str">
        <f>IFERROR(TRUNC(VLOOKUP($E401,'Container Panel'!$B$41:$Z$100,$D401,0)/(VLOOKUP(EE$276,UI!$A$12:$O$51,VLOOKUP(EE$278,$B$276:$C$278,2,0),0)/1000)),"")</f>
        <v/>
      </c>
      <c r="EF401" s="145" t="str">
        <f>IFERROR(TRUNC(VLOOKUP($E401,'Container Panel'!$B$41:$Z$100,$D401,0)/(VLOOKUP(EF$276,UI!$A$12:$O$51,VLOOKUP(EF$278,$B$276:$C$278,2,0),0)/1000)),"")</f>
        <v/>
      </c>
      <c r="EG401" s="145" t="str">
        <f>IFERROR(TRUNC(VLOOKUP($E401,'Container Panel'!$B$41:$Z$100,$D401,0)/(VLOOKUP(EG$276,UI!$A$12:$O$51,VLOOKUP(EG$278,$B$276:$C$278,2,0),0)/1000)),"")</f>
        <v/>
      </c>
      <c r="EH401" s="145" t="str">
        <f>IFERROR(TRUNC(VLOOKUP($E401,'Container Panel'!$B$41:$Z$100,$D401,0)/(VLOOKUP(EH$276,UI!$A$12:$O$51,VLOOKUP(EH$278,$B$276:$C$278,2,0),0)/1000)),"")</f>
        <v/>
      </c>
      <c r="EI401" s="145" t="str">
        <f>IFERROR(TRUNC(VLOOKUP($E401,'Container Panel'!$B$41:$Z$100,$D401,0)/(VLOOKUP(EI$276,UI!$A$12:$O$51,VLOOKUP(EI$278,$B$276:$C$278,2,0),0)/1000)),"")</f>
        <v/>
      </c>
      <c r="EJ401" s="145" t="str">
        <f>IFERROR(TRUNC(VLOOKUP($E401,'Container Panel'!$B$41:$Z$100,$D401,0)/(VLOOKUP(EJ$276,UI!$A$12:$O$51,VLOOKUP(EJ$278,$B$276:$C$278,2,0),0)/1000)),"")</f>
        <v/>
      </c>
      <c r="EK401" s="145" t="str">
        <f>IFERROR(TRUNC(VLOOKUP($E401,'Container Panel'!$B$41:$Z$100,$D401,0)/(VLOOKUP(EK$276,UI!$A$12:$O$51,VLOOKUP(EK$278,$B$276:$C$278,2,0),0)/1000)),"")</f>
        <v/>
      </c>
      <c r="EL401" s="145" t="str">
        <f>IFERROR(TRUNC(VLOOKUP($E401,'Container Panel'!$B$41:$Z$100,$D401,0)/(VLOOKUP(EL$276,UI!$A$12:$O$51,VLOOKUP(EL$278,$B$276:$C$278,2,0),0)/1000)),"")</f>
        <v/>
      </c>
      <c r="EM401" s="145" t="str">
        <f>IFERROR(TRUNC(VLOOKUP($E401,'Container Panel'!$B$41:$Z$100,$D401,0)/(VLOOKUP(EM$276,UI!$A$12:$O$51,VLOOKUP(EM$278,$B$276:$C$278,2,0),0)/1000)),"")</f>
        <v/>
      </c>
      <c r="EN401" s="145" t="str">
        <f>IFERROR(TRUNC(VLOOKUP($E401,'Container Panel'!$B$41:$Z$100,$D401,0)/(VLOOKUP(EN$276,UI!$A$12:$O$51,VLOOKUP(EN$278,$B$276:$C$278,2,0),0)/1000)),"")</f>
        <v/>
      </c>
      <c r="EO401" s="145" t="str">
        <f>IFERROR(TRUNC(VLOOKUP($E401,'Container Panel'!$B$41:$Z$100,$D401,0)/(VLOOKUP(EO$276,UI!$A$12:$O$51,VLOOKUP(EO$278,$B$276:$C$278,2,0),0)/1000)),"")</f>
        <v/>
      </c>
      <c r="EP401" s="145" t="str">
        <f>IFERROR(TRUNC(VLOOKUP($E401,'Container Panel'!$B$41:$Z$100,$D401,0)/(VLOOKUP(EP$276,UI!$A$12:$O$51,VLOOKUP(EP$278,$B$276:$C$278,2,0),0)/1000)),"")</f>
        <v/>
      </c>
      <c r="EQ401" s="145" t="str">
        <f>IFERROR(TRUNC(VLOOKUP($E401,'Container Panel'!$B$41:$Z$100,$D401,0)/(VLOOKUP(EQ$276,UI!$A$12:$O$51,VLOOKUP(EQ$278,$B$276:$C$278,2,0),0)/1000)),"")</f>
        <v/>
      </c>
      <c r="ER401" s="145" t="str">
        <f>IFERROR(TRUNC(VLOOKUP($E401,'Container Panel'!$B$41:$Z$100,$D401,0)/(VLOOKUP(ER$276,UI!$A$12:$O$51,VLOOKUP(ER$278,$B$276:$C$278,2,0),0)/1000)),"")</f>
        <v/>
      </c>
      <c r="ES401" s="145" t="str">
        <f>IFERROR(TRUNC(VLOOKUP($E401,'Container Panel'!$B$41:$Z$100,$D401,0)/(VLOOKUP(ES$276,UI!$A$12:$O$51,VLOOKUP(ES$278,$B$276:$C$278,2,0),0)/1000)),"")</f>
        <v/>
      </c>
      <c r="ET401" s="145" t="str">
        <f>IFERROR(TRUNC(VLOOKUP($E401,'Container Panel'!$B$41:$Z$100,$D401,0)/(VLOOKUP(ET$276,UI!$A$12:$O$51,VLOOKUP(ET$278,$B$276:$C$278,2,0),0)/1000)),"")</f>
        <v/>
      </c>
      <c r="EU401" s="145" t="str">
        <f>IFERROR(TRUNC(VLOOKUP($E401,'Container Panel'!$B$41:$Z$100,$D401,0)/(VLOOKUP(EU$276,UI!$A$12:$O$51,VLOOKUP(EU$278,$B$276:$C$278,2,0),0)/1000)),"")</f>
        <v/>
      </c>
      <c r="EV401" s="145" t="str">
        <f>IFERROR(TRUNC(VLOOKUP($E401,'Container Panel'!$B$41:$Z$100,$D401,0)/(VLOOKUP(EV$276,UI!$A$12:$O$51,VLOOKUP(EV$278,$B$276:$C$278,2,0),0)/1000)),"")</f>
        <v/>
      </c>
      <c r="EW401" s="145" t="str">
        <f>IFERROR(TRUNC(VLOOKUP($E401,'Container Panel'!$B$41:$Z$100,$D401,0)/(VLOOKUP(EW$276,UI!$A$12:$O$51,VLOOKUP(EW$278,$B$276:$C$278,2,0),0)/1000)),"")</f>
        <v/>
      </c>
      <c r="EX401" s="145" t="str">
        <f>IFERROR(TRUNC(VLOOKUP($E401,'Container Panel'!$B$41:$Z$100,$D401,0)/(VLOOKUP(EX$276,UI!$A$12:$O$51,VLOOKUP(EX$278,$B$276:$C$278,2,0),0)/1000)),"")</f>
        <v/>
      </c>
      <c r="EY401" s="145" t="str">
        <f>IFERROR(TRUNC(VLOOKUP($E401,'Container Panel'!$B$41:$Z$100,$D401,0)/(VLOOKUP(EY$276,UI!$A$12:$O$51,VLOOKUP(EY$278,$B$276:$C$278,2,0),0)/1000)),"")</f>
        <v/>
      </c>
      <c r="EZ401" s="145" t="str">
        <f>IFERROR(TRUNC(VLOOKUP($E401,'Container Panel'!$B$41:$Z$100,$D401,0)/(VLOOKUP(EZ$276,UI!$A$12:$O$51,VLOOKUP(EZ$278,$B$276:$C$278,2,0),0)/1000)),"")</f>
        <v/>
      </c>
      <c r="FA401" s="145" t="str">
        <f>IFERROR(TRUNC(VLOOKUP($E401,'Container Panel'!$B$41:$Z$100,$D401,0)/(VLOOKUP(FA$276,UI!$A$12:$O$51,VLOOKUP(FA$278,$B$276:$C$278,2,0),0)/1000)),"")</f>
        <v/>
      </c>
      <c r="FB401" s="145" t="str">
        <f>IFERROR(TRUNC(VLOOKUP($E401,'Container Panel'!$B$41:$Z$100,$D401,0)/(VLOOKUP(FB$276,UI!$A$12:$O$51,VLOOKUP(FB$278,$B$276:$C$278,2,0),0)/1000)),"")</f>
        <v/>
      </c>
      <c r="FC401" s="145" t="str">
        <f>IFERROR(TRUNC(VLOOKUP($E401,'Container Panel'!$B$41:$Z$100,$D401,0)/(VLOOKUP(FC$276,UI!$A$12:$O$51,VLOOKUP(FC$278,$B$276:$C$278,2,0),0)/1000)),"")</f>
        <v/>
      </c>
      <c r="FD401" s="145" t="str">
        <f>IFERROR(TRUNC(VLOOKUP($E401,'Container Panel'!$B$41:$Z$100,$D401,0)/(VLOOKUP(FD$276,UI!$A$12:$O$51,VLOOKUP(FD$278,$B$276:$C$278,2,0),0)/1000)),"")</f>
        <v/>
      </c>
      <c r="FE401" s="145" t="str">
        <f>IFERROR(TRUNC(VLOOKUP($E401,'Container Panel'!$B$41:$Z$100,$D401,0)/(VLOOKUP(FE$276,UI!$A$12:$O$51,VLOOKUP(FE$278,$B$276:$C$278,2,0),0)/1000)),"")</f>
        <v/>
      </c>
      <c r="FF401" s="145" t="str">
        <f>IFERROR(TRUNC(VLOOKUP($E401,'Container Panel'!$B$41:$Z$100,$D401,0)/(VLOOKUP(FF$276,UI!$A$12:$O$51,VLOOKUP(FF$278,$B$276:$C$278,2,0),0)/1000)),"")</f>
        <v/>
      </c>
      <c r="FG401" s="145" t="str">
        <f>IFERROR(TRUNC(VLOOKUP($E401,'Container Panel'!$B$41:$Z$100,$D401,0)/(VLOOKUP(FG$276,UI!$A$12:$O$51,VLOOKUP(FG$278,$B$276:$C$278,2,0),0)/1000)),"")</f>
        <v/>
      </c>
      <c r="FH401" s="145" t="str">
        <f>IFERROR(TRUNC(VLOOKUP($E401,'Container Panel'!$B$41:$Z$100,$D401,0)/(VLOOKUP(FH$276,UI!$A$12:$O$51,VLOOKUP(FH$278,$B$276:$C$278,2,0),0)/1000)),"")</f>
        <v/>
      </c>
      <c r="FI401" s="145" t="str">
        <f>IFERROR(TRUNC(VLOOKUP($E401,'Container Panel'!$B$41:$Z$100,$D401,0)/(VLOOKUP(FI$276,UI!$A$12:$O$51,VLOOKUP(FI$278,$B$276:$C$278,2,0),0)/1000)),"")</f>
        <v/>
      </c>
      <c r="FJ401" s="145" t="str">
        <f>IFERROR(TRUNC(VLOOKUP($E401,'Container Panel'!$B$41:$Z$100,$D401,0)/(VLOOKUP(FJ$276,UI!$A$12:$O$51,VLOOKUP(FJ$278,$B$276:$C$278,2,0),0)/1000)),"")</f>
        <v/>
      </c>
      <c r="FK401" s="145" t="str">
        <f>IFERROR(TRUNC(VLOOKUP($E401,'Container Panel'!$B$41:$Z$100,$D401,0)/(VLOOKUP(FK$276,UI!$A$12:$O$51,VLOOKUP(FK$278,$B$276:$C$278,2,0),0)/1000)),"")</f>
        <v/>
      </c>
      <c r="FL401" s="145" t="str">
        <f>IFERROR(TRUNC(VLOOKUP($E401,'Container Panel'!$B$41:$Z$100,$D401,0)/(VLOOKUP(FL$276,UI!$A$12:$O$51,VLOOKUP(FL$278,$B$276:$C$278,2,0),0)/1000)),"")</f>
        <v/>
      </c>
      <c r="FM401" s="145" t="str">
        <f>IFERROR(TRUNC(VLOOKUP($E401,'Container Panel'!$B$41:$Z$100,$D401,0)/(VLOOKUP(FM$276,UI!$A$12:$O$51,VLOOKUP(FM$278,$B$276:$C$278,2,0),0)/1000)),"")</f>
        <v/>
      </c>
      <c r="FN401" s="145" t="str">
        <f>IFERROR(TRUNC(VLOOKUP($E401,'Container Panel'!$B$41:$Z$100,$D401,0)/(VLOOKUP(FN$276,UI!$A$12:$O$51,VLOOKUP(FN$278,$B$276:$C$278,2,0),0)/1000)),"")</f>
        <v/>
      </c>
      <c r="FO401" s="145" t="str">
        <f>IFERROR(TRUNC(VLOOKUP($E401,'Container Panel'!$B$41:$Z$100,$D401,0)/(VLOOKUP(FO$276,UI!$A$12:$O$51,VLOOKUP(FO$278,$B$276:$C$278,2,0),0)/1000)),"")</f>
        <v/>
      </c>
      <c r="FP401" s="145" t="str">
        <f>IFERROR(TRUNC(VLOOKUP($E401,'Container Panel'!$B$41:$Z$100,$D401,0)/(VLOOKUP(FP$276,UI!$A$12:$O$51,VLOOKUP(FP$278,$B$276:$C$278,2,0),0)/1000)),"")</f>
        <v/>
      </c>
      <c r="FQ401" s="145" t="str">
        <f>IFERROR(TRUNC(VLOOKUP($E401,'Container Panel'!$B$41:$Z$100,$D401,0)/(VLOOKUP(FQ$276,UI!$A$12:$O$51,VLOOKUP(FQ$278,$B$276:$C$278,2,0),0)/1000)),"")</f>
        <v/>
      </c>
      <c r="FR401" s="145" t="str">
        <f>IFERROR(TRUNC(VLOOKUP($E401,'Container Panel'!$B$41:$Z$100,$D401,0)/(VLOOKUP(FR$276,UI!$A$12:$O$51,VLOOKUP(FR$278,$B$276:$C$278,2,0),0)/1000)),"")</f>
        <v/>
      </c>
      <c r="FS401" s="145" t="str">
        <f>IFERROR(TRUNC(VLOOKUP($E401,'Container Panel'!$B$41:$Z$100,$D401,0)/(VLOOKUP(FS$276,UI!$A$12:$O$51,VLOOKUP(FS$278,$B$276:$C$278,2,0),0)/1000)),"")</f>
        <v/>
      </c>
      <c r="FT401" s="145" t="str">
        <f>IFERROR(TRUNC(VLOOKUP($E401,'Container Panel'!$B$41:$Z$100,$D401,0)/(VLOOKUP(FT$276,UI!$A$12:$O$51,VLOOKUP(FT$278,$B$276:$C$278,2,0),0)/1000)),"")</f>
        <v/>
      </c>
      <c r="FU401" s="145" t="str">
        <f>IFERROR(TRUNC(VLOOKUP($E401,'Container Panel'!$B$41:$Z$100,$D401,0)/(VLOOKUP(FU$276,UI!$A$12:$O$51,VLOOKUP(FU$278,$B$276:$C$278,2,0),0)/1000)),"")</f>
        <v/>
      </c>
      <c r="FV401" s="145" t="str">
        <f>IFERROR(TRUNC(VLOOKUP($E401,'Container Panel'!$B$41:$Z$100,$D401,0)/(VLOOKUP(FV$276,UI!$A$12:$O$51,VLOOKUP(FV$278,$B$276:$C$278,2,0),0)/1000)),"")</f>
        <v/>
      </c>
      <c r="FW401" s="145" t="str">
        <f>IFERROR(TRUNC(VLOOKUP($E401,'Container Panel'!$B$41:$Z$100,$D401,0)/(VLOOKUP(FW$276,UI!$A$12:$O$51,VLOOKUP(FW$278,$B$276:$C$278,2,0),0)/1000)),"")</f>
        <v/>
      </c>
      <c r="FX401" s="145" t="str">
        <f>IFERROR(TRUNC(VLOOKUP($E401,'Container Panel'!$B$41:$Z$100,$D401,0)/(VLOOKUP(FX$276,UI!$A$12:$O$51,VLOOKUP(FX$278,$B$276:$C$278,2,0),0)/1000)),"")</f>
        <v/>
      </c>
      <c r="FY401" s="145" t="str">
        <f>IFERROR(TRUNC(VLOOKUP($E401,'Container Panel'!$B$41:$Z$100,$D401,0)/(VLOOKUP(FY$276,UI!$A$12:$O$51,VLOOKUP(FY$278,$B$276:$C$278,2,0),0)/1000)),"")</f>
        <v/>
      </c>
      <c r="FZ401" s="145" t="str">
        <f>IFERROR(TRUNC(VLOOKUP($E401,'Container Panel'!$B$41:$Z$100,$D401,0)/(VLOOKUP(FZ$276,UI!$A$12:$O$51,VLOOKUP(FZ$278,$B$276:$C$278,2,0),0)/1000)),"")</f>
        <v/>
      </c>
      <c r="GA401" s="145" t="str">
        <f>IFERROR(TRUNC(VLOOKUP($E401,'Container Panel'!$B$41:$Z$100,$D401,0)/(VLOOKUP(GA$276,UI!$A$12:$O$51,VLOOKUP(GA$278,$B$276:$C$278,2,0),0)/1000)),"")</f>
        <v/>
      </c>
      <c r="GB401" s="145" t="str">
        <f>IFERROR(TRUNC(VLOOKUP($E401,'Container Panel'!$B$41:$Z$100,$D401,0)/(VLOOKUP(GB$276,UI!$A$12:$O$51,VLOOKUP(GB$278,$B$276:$C$278,2,0),0)/1000)),"")</f>
        <v/>
      </c>
      <c r="GC401" s="145" t="str">
        <f>IFERROR(TRUNC(VLOOKUP($E401,'Container Panel'!$B$41:$Z$100,$D401,0)/(VLOOKUP(GC$276,UI!$A$12:$O$51,VLOOKUP(GC$278,$B$276:$C$278,2,0),0)/1000)),"")</f>
        <v/>
      </c>
      <c r="GD401" s="145" t="str">
        <f>IFERROR(TRUNC(VLOOKUP($E401,'Container Panel'!$B$41:$Z$100,$D401,0)/(VLOOKUP(GD$276,UI!$A$12:$O$51,VLOOKUP(GD$278,$B$276:$C$278,2,0),0)/1000)),"")</f>
        <v/>
      </c>
      <c r="GE401" s="145" t="str">
        <f>IFERROR(TRUNC(VLOOKUP($E401,'Container Panel'!$B$41:$Z$100,$D401,0)/(VLOOKUP(GE$276,UI!$A$12:$O$51,VLOOKUP(GE$278,$B$276:$C$278,2,0),0)/1000)),"")</f>
        <v/>
      </c>
      <c r="GF401" s="145" t="str">
        <f>IFERROR(TRUNC(VLOOKUP($E401,'Container Panel'!$B$41:$Z$100,$D401,0)/(VLOOKUP(GF$276,UI!$A$12:$O$51,VLOOKUP(GF$278,$B$276:$C$278,2,0),0)/1000)),"")</f>
        <v/>
      </c>
      <c r="GG401" s="145" t="str">
        <f>IFERROR(TRUNC(VLOOKUP($E401,'Container Panel'!$B$41:$Z$100,$D401,0)/(VLOOKUP(GG$276,UI!$A$12:$O$51,VLOOKUP(GG$278,$B$276:$C$278,2,0),0)/1000)),"")</f>
        <v/>
      </c>
      <c r="GH401" s="145" t="str">
        <f>IFERROR(TRUNC(VLOOKUP($E401,'Container Panel'!$B$41:$Z$100,$D401,0)/(VLOOKUP(GH$276,UI!$A$12:$O$51,VLOOKUP(GH$278,$B$276:$C$278,2,0),0)/1000)),"")</f>
        <v/>
      </c>
      <c r="GI401" s="145" t="str">
        <f>IFERROR(TRUNC(VLOOKUP($E401,'Container Panel'!$B$41:$Z$100,$D401,0)/(VLOOKUP(GI$276,UI!$A$12:$O$51,VLOOKUP(GI$278,$B$276:$C$278,2,0),0)/1000)),"")</f>
        <v/>
      </c>
      <c r="GJ401" s="145" t="str">
        <f>IFERROR(TRUNC(VLOOKUP($E401,'Container Panel'!$B$41:$Z$100,$D401,0)/(VLOOKUP(GJ$276,UI!$A$12:$O$51,VLOOKUP(GJ$278,$B$276:$C$278,2,0),0)/1000)),"")</f>
        <v/>
      </c>
      <c r="GK401" s="145" t="str">
        <f>IFERROR(TRUNC(VLOOKUP($E401,'Container Panel'!$B$41:$Z$100,$D401,0)/(VLOOKUP(GK$276,UI!$A$12:$O$51,VLOOKUP(GK$278,$B$276:$C$278,2,0),0)/1000)),"")</f>
        <v/>
      </c>
      <c r="GL401" s="145" t="str">
        <f>IFERROR(TRUNC(VLOOKUP($E401,'Container Panel'!$B$41:$Z$100,$D401,0)/(VLOOKUP(GL$276,UI!$A$12:$O$51,VLOOKUP(GL$278,$B$276:$C$278,2,0),0)/1000)),"")</f>
        <v/>
      </c>
      <c r="GM401" s="145" t="str">
        <f>IFERROR(TRUNC(VLOOKUP($E401,'Container Panel'!$B$41:$Z$100,$D401,0)/(VLOOKUP(GM$276,UI!$A$12:$O$51,VLOOKUP(GM$278,$B$276:$C$278,2,0),0)/1000)),"")</f>
        <v/>
      </c>
      <c r="GN401" s="145" t="str">
        <f>IFERROR(TRUNC(VLOOKUP($E401,'Container Panel'!$B$41:$Z$100,$D401,0)/(VLOOKUP(GN$276,UI!$A$12:$O$51,VLOOKUP(GN$278,$B$276:$C$278,2,0),0)/1000)),"")</f>
        <v/>
      </c>
      <c r="GO401" s="145" t="str">
        <f>IFERROR(TRUNC(VLOOKUP($E401,'Container Panel'!$B$41:$Z$100,$D401,0)/(VLOOKUP(GO$276,UI!$A$12:$O$51,VLOOKUP(GO$278,$B$276:$C$278,2,0),0)/1000)),"")</f>
        <v/>
      </c>
      <c r="GP401" s="145" t="str">
        <f>IFERROR(TRUNC(VLOOKUP($E401,'Container Panel'!$B$41:$Z$100,$D401,0)/(VLOOKUP(GP$276,UI!$A$12:$O$51,VLOOKUP(GP$278,$B$276:$C$278,2,0),0)/1000)),"")</f>
        <v/>
      </c>
      <c r="GQ401" s="145" t="str">
        <f>IFERROR(TRUNC(VLOOKUP($E401,'Container Panel'!$B$41:$Z$100,$D401,0)/(VLOOKUP(GQ$276,UI!$A$12:$O$51,VLOOKUP(GQ$278,$B$276:$C$278,2,0),0)/1000)),"")</f>
        <v/>
      </c>
      <c r="GR401" s="145" t="str">
        <f>IFERROR(TRUNC(VLOOKUP($E401,'Container Panel'!$B$41:$Z$100,$D401,0)/(VLOOKUP(GR$276,UI!$A$12:$O$51,VLOOKUP(GR$278,$B$276:$C$278,2,0),0)/1000)),"")</f>
        <v/>
      </c>
      <c r="GS401" s="145" t="str">
        <f>IFERROR(TRUNC(VLOOKUP($E401,'Container Panel'!$B$41:$Z$100,$D401,0)/(VLOOKUP(GS$276,UI!$A$12:$O$51,VLOOKUP(GS$278,$B$276:$C$278,2,0),0)/1000)),"")</f>
        <v/>
      </c>
      <c r="GT401" s="145" t="str">
        <f>IFERROR(TRUNC(VLOOKUP($E401,'Container Panel'!$B$41:$Z$100,$D401,0)/(VLOOKUP(GT$276,UI!$A$12:$O$51,VLOOKUP(GT$278,$B$276:$C$278,2,0),0)/1000)),"")</f>
        <v/>
      </c>
      <c r="GU401" s="145" t="str">
        <f>IFERROR(TRUNC(VLOOKUP($E401,'Container Panel'!$B$41:$Z$100,$D401,0)/(VLOOKUP(GU$276,UI!$A$12:$O$51,VLOOKUP(GU$278,$B$276:$C$278,2,0),0)/1000)),"")</f>
        <v/>
      </c>
      <c r="GV401" s="145" t="str">
        <f>IFERROR(TRUNC(VLOOKUP($E401,'Container Panel'!$B$41:$Z$100,$D401,0)/(VLOOKUP(GV$276,UI!$A$12:$O$51,VLOOKUP(GV$278,$B$276:$C$278,2,0),0)/1000)),"")</f>
        <v/>
      </c>
      <c r="GW401" s="145" t="str">
        <f>IFERROR(TRUNC(VLOOKUP($E401,'Container Panel'!$B$41:$Z$100,$D401,0)/(VLOOKUP(GW$276,UI!$A$12:$O$51,VLOOKUP(GW$278,$B$276:$C$278,2,0),0)/1000)),"")</f>
        <v/>
      </c>
      <c r="GX401" s="145" t="str">
        <f>IFERROR(TRUNC(VLOOKUP($E401,'Container Panel'!$B$41:$Z$100,$D401,0)/(VLOOKUP(GX$276,UI!$A$12:$O$51,VLOOKUP(GX$278,$B$276:$C$278,2,0),0)/1000)),"")</f>
        <v/>
      </c>
      <c r="GY401" s="145" t="str">
        <f>IFERROR(TRUNC(VLOOKUP($E401,'Container Panel'!$B$41:$Z$100,$D401,0)/(VLOOKUP(GY$276,UI!$A$12:$O$51,VLOOKUP(GY$278,$B$276:$C$278,2,0),0)/1000)),"")</f>
        <v/>
      </c>
      <c r="GZ401" s="145" t="str">
        <f>IFERROR(TRUNC(VLOOKUP($E401,'Container Panel'!$B$41:$Z$100,$D401,0)/(VLOOKUP(GZ$276,UI!$A$12:$O$51,VLOOKUP(GZ$278,$B$276:$C$278,2,0),0)/1000)),"")</f>
        <v/>
      </c>
      <c r="HA401" s="145" t="str">
        <f>IFERROR(TRUNC(VLOOKUP($E401,'Container Panel'!$B$41:$Z$100,$D401,0)/(VLOOKUP(HA$276,UI!$A$12:$O$51,VLOOKUP(HA$278,$B$276:$C$278,2,0),0)/1000)),"")</f>
        <v/>
      </c>
      <c r="HB401" s="145" t="str">
        <f>IFERROR(TRUNC(VLOOKUP($E401,'Container Panel'!$B$41:$Z$100,$D401,0)/(VLOOKUP(HB$276,UI!$A$12:$O$51,VLOOKUP(HB$278,$B$276:$C$278,2,0),0)/1000)),"")</f>
        <v/>
      </c>
      <c r="HC401" s="145" t="str">
        <f>IFERROR(TRUNC(VLOOKUP($E401,'Container Panel'!$B$41:$Z$100,$D401,0)/(VLOOKUP(HC$276,UI!$A$12:$O$51,VLOOKUP(HC$278,$B$276:$C$278,2,0),0)/1000)),"")</f>
        <v/>
      </c>
      <c r="HD401" s="145" t="str">
        <f>IFERROR(TRUNC(VLOOKUP($E401,'Container Panel'!$B$41:$Z$100,$D401,0)/(VLOOKUP(HD$276,UI!$A$12:$O$51,VLOOKUP(HD$278,$B$276:$C$278,2,0),0)/1000)),"")</f>
        <v/>
      </c>
      <c r="HE401" s="145" t="str">
        <f>IFERROR(TRUNC(VLOOKUP($E401,'Container Panel'!$B$41:$Z$100,$D401,0)/(VLOOKUP(HE$276,UI!$A$12:$O$51,VLOOKUP(HE$278,$B$276:$C$278,2,0),0)/1000)),"")</f>
        <v/>
      </c>
      <c r="HF401" s="145" t="str">
        <f>IFERROR(TRUNC(VLOOKUP($E401,'Container Panel'!$B$41:$Z$100,$D401,0)/(VLOOKUP(HF$276,UI!$A$12:$O$51,VLOOKUP(HF$278,$B$276:$C$278,2,0),0)/1000)),"")</f>
        <v/>
      </c>
      <c r="HG401" s="145" t="str">
        <f>IFERROR(TRUNC(VLOOKUP($E401,'Container Panel'!$B$41:$Z$100,$D401,0)/(VLOOKUP(HG$276,UI!$A$12:$O$51,VLOOKUP(HG$278,$B$276:$C$278,2,0),0)/1000)),"")</f>
        <v/>
      </c>
      <c r="HH401" s="145" t="str">
        <f>IFERROR(TRUNC(VLOOKUP($E401,'Container Panel'!$B$41:$Z$100,$D401,0)/(VLOOKUP(HH$276,UI!$A$12:$O$51,VLOOKUP(HH$278,$B$276:$C$278,2,0),0)/1000)),"")</f>
        <v/>
      </c>
      <c r="HI401" s="145" t="str">
        <f>IFERROR(TRUNC(VLOOKUP($E401,'Container Panel'!$B$41:$Z$100,$D401,0)/(VLOOKUP(HI$276,UI!$A$12:$O$51,VLOOKUP(HI$278,$B$276:$C$278,2,0),0)/1000)),"")</f>
        <v/>
      </c>
      <c r="HJ401" s="145" t="str">
        <f>IFERROR(TRUNC(VLOOKUP($E401,'Container Panel'!$B$41:$Z$100,$D401,0)/(VLOOKUP(HJ$276,UI!$A$12:$O$51,VLOOKUP(HJ$278,$B$276:$C$278,2,0),0)/1000)),"")</f>
        <v/>
      </c>
      <c r="HK401" s="145" t="str">
        <f>IFERROR(TRUNC(VLOOKUP($E401,'Container Panel'!$B$41:$Z$100,$D401,0)/(VLOOKUP(HK$276,UI!$A$12:$O$51,VLOOKUP(HK$278,$B$276:$C$278,2,0),0)/1000)),"")</f>
        <v/>
      </c>
      <c r="HL401" s="145" t="str">
        <f>IFERROR(TRUNC(VLOOKUP($E401,'Container Panel'!$B$41:$Z$100,$D401,0)/(VLOOKUP(HL$276,UI!$A$12:$O$51,VLOOKUP(HL$278,$B$276:$C$278,2,0),0)/1000)),"")</f>
        <v/>
      </c>
      <c r="HM401" s="145" t="str">
        <f>IFERROR(TRUNC(VLOOKUP($E401,'Container Panel'!$B$41:$Z$100,$D401,0)/(VLOOKUP(HM$276,UI!$A$12:$O$51,VLOOKUP(HM$278,$B$276:$C$278,2,0),0)/1000)),"")</f>
        <v/>
      </c>
      <c r="HN401" s="145" t="str">
        <f>IFERROR(TRUNC(VLOOKUP($E401,'Container Panel'!$B$41:$Z$100,$D401,0)/(VLOOKUP(HN$276,UI!$A$12:$O$51,VLOOKUP(HN$278,$B$276:$C$278,2,0),0)/1000)),"")</f>
        <v/>
      </c>
      <c r="HO401" s="145" t="str">
        <f>IFERROR(TRUNC(VLOOKUP($E401,'Container Panel'!$B$41:$Z$100,$D401,0)/(VLOOKUP(HO$276,UI!$A$12:$O$51,VLOOKUP(HO$278,$B$276:$C$278,2,0),0)/1000)),"")</f>
        <v/>
      </c>
      <c r="HP401" s="145" t="str">
        <f>IFERROR(TRUNC(VLOOKUP($E401,'Container Panel'!$B$41:$Z$100,$D401,0)/(VLOOKUP(HP$276,UI!$A$12:$O$51,VLOOKUP(HP$278,$B$276:$C$278,2,0),0)/1000)),"")</f>
        <v/>
      </c>
      <c r="HQ401" s="145" t="str">
        <f>IFERROR(TRUNC(VLOOKUP($E401,'Container Panel'!$B$41:$Z$100,$D401,0)/(VLOOKUP(HQ$276,UI!$A$12:$O$51,VLOOKUP(HQ$278,$B$276:$C$278,2,0),0)/1000)),"")</f>
        <v/>
      </c>
      <c r="HR401" s="145" t="str">
        <f>IFERROR(TRUNC(VLOOKUP($E401,'Container Panel'!$B$41:$Z$100,$D401,0)/(VLOOKUP(HR$276,UI!$A$12:$O$51,VLOOKUP(HR$278,$B$276:$C$278,2,0),0)/1000)),"")</f>
        <v/>
      </c>
      <c r="HS401" s="145" t="str">
        <f>IFERROR(TRUNC(VLOOKUP($E401,'Container Panel'!$B$41:$Z$100,$D401,0)/(VLOOKUP(HS$276,UI!$A$12:$O$51,VLOOKUP(HS$278,$B$276:$C$278,2,0),0)/1000)),"")</f>
        <v/>
      </c>
      <c r="HT401" s="145" t="str">
        <f>IFERROR(TRUNC(VLOOKUP($E401,'Container Panel'!$B$41:$Z$100,$D401,0)/(VLOOKUP(HT$276,UI!$A$12:$O$51,VLOOKUP(HT$278,$B$276:$C$278,2,0),0)/1000)),"")</f>
        <v/>
      </c>
      <c r="HU401" s="145" t="str">
        <f>IFERROR(TRUNC(VLOOKUP($E401,'Container Panel'!$B$41:$Z$100,$D401,0)/(VLOOKUP(HU$276,UI!$A$12:$O$51,VLOOKUP(HU$278,$B$276:$C$278,2,0),0)/1000)),"")</f>
        <v/>
      </c>
      <c r="HV401" s="145" t="str">
        <f>IFERROR(TRUNC(VLOOKUP($E401,'Container Panel'!$B$41:$Z$100,$D401,0)/(VLOOKUP(HV$276,UI!$A$12:$O$51,VLOOKUP(HV$278,$B$276:$C$278,2,0),0)/1000)),"")</f>
        <v/>
      </c>
      <c r="HW401" s="145" t="str">
        <f>IFERROR(TRUNC(VLOOKUP($E401,'Container Panel'!$B$41:$Z$100,$D401,0)/(VLOOKUP(HW$276,UI!$A$12:$O$51,VLOOKUP(HW$278,$B$276:$C$278,2,0),0)/1000)),"")</f>
        <v/>
      </c>
      <c r="HX401" s="145" t="str">
        <f>IFERROR(TRUNC(VLOOKUP($E401,'Container Panel'!$B$41:$Z$100,$D401,0)/(VLOOKUP(HX$276,UI!$A$12:$O$51,VLOOKUP(HX$278,$B$276:$C$278,2,0),0)/1000)),"")</f>
        <v/>
      </c>
      <c r="HY401" s="145" t="str">
        <f>IFERROR(TRUNC(VLOOKUP($E401,'Container Panel'!$B$41:$Z$100,$D401,0)/(VLOOKUP(HY$276,UI!$A$12:$O$51,VLOOKUP(HY$278,$B$276:$C$278,2,0),0)/1000)),"")</f>
        <v/>
      </c>
      <c r="HZ401" s="145" t="str">
        <f>IFERROR(TRUNC(VLOOKUP($E401,'Container Panel'!$B$41:$Z$100,$D401,0)/(VLOOKUP(HZ$276,UI!$A$12:$O$51,VLOOKUP(HZ$278,$B$276:$C$278,2,0),0)/1000)),"")</f>
        <v/>
      </c>
      <c r="IA401" s="145" t="str">
        <f>IFERROR(TRUNC(VLOOKUP($E401,'Container Panel'!$B$41:$Z$100,$D401,0)/(VLOOKUP(IA$276,UI!$A$12:$O$51,VLOOKUP(IA$278,$B$276:$C$278,2,0),0)/1000)),"")</f>
        <v/>
      </c>
      <c r="IB401" s="145" t="str">
        <f>IFERROR(TRUNC(VLOOKUP($E401,'Container Panel'!$B$41:$Z$100,$D401,0)/(VLOOKUP(IB$276,UI!$A$12:$O$51,VLOOKUP(IB$278,$B$276:$C$278,2,0),0)/1000)),"")</f>
        <v/>
      </c>
      <c r="IC401" s="145" t="str">
        <f>IFERROR(TRUNC(VLOOKUP($E401,'Container Panel'!$B$41:$Z$100,$D401,0)/(VLOOKUP(IC$276,UI!$A$12:$O$51,VLOOKUP(IC$278,$B$276:$C$278,2,0),0)/1000)),"")</f>
        <v/>
      </c>
      <c r="ID401" s="145" t="str">
        <f>IFERROR(TRUNC(VLOOKUP($E401,'Container Panel'!$B$41:$Z$100,$D401,0)/(VLOOKUP(ID$276,UI!$A$12:$O$51,VLOOKUP(ID$278,$B$276:$C$278,2,0),0)/1000)),"")</f>
        <v/>
      </c>
      <c r="IE401" s="145" t="str">
        <f>IFERROR(TRUNC(VLOOKUP($E401,'Container Panel'!$B$41:$Z$100,$D401,0)/(VLOOKUP(IE$276,UI!$A$12:$O$51,VLOOKUP(IE$278,$B$276:$C$278,2,0),0)/1000)),"")</f>
        <v/>
      </c>
      <c r="IF401" s="145" t="str">
        <f>IFERROR(TRUNC(VLOOKUP($E401,'Container Panel'!$B$41:$Z$100,$D401,0)/(VLOOKUP(IF$276,UI!$A$12:$O$51,VLOOKUP(IF$278,$B$276:$C$278,2,0),0)/1000)),"")</f>
        <v/>
      </c>
      <c r="IG401" s="145" t="str">
        <f>IFERROR(TRUNC(VLOOKUP($E401,'Container Panel'!$B$41:$Z$100,$D401,0)/(VLOOKUP(IG$276,UI!$A$12:$O$51,VLOOKUP(IG$278,$B$276:$C$278,2,0),0)/1000)),"")</f>
        <v/>
      </c>
      <c r="IH401" s="145" t="str">
        <f>IFERROR(TRUNC(VLOOKUP($E401,'Container Panel'!$B$41:$Z$100,$D401,0)/(VLOOKUP(IH$276,UI!$A$12:$O$51,VLOOKUP(IH$278,$B$276:$C$278,2,0),0)/1000)),"")</f>
        <v/>
      </c>
      <c r="II401" s="145" t="str">
        <f>IFERROR(TRUNC(VLOOKUP($E401,'Container Panel'!$B$41:$Z$100,$D401,0)/(VLOOKUP(II$276,UI!$A$12:$O$51,VLOOKUP(II$278,$B$276:$C$278,2,0),0)/1000)),"")</f>
        <v/>
      </c>
      <c r="IJ401" s="145" t="str">
        <f>IFERROR(TRUNC(VLOOKUP($E401,'Container Panel'!$B$41:$Z$100,$D401,0)/(VLOOKUP(IJ$276,UI!$A$12:$O$51,VLOOKUP(IJ$278,$B$276:$C$278,2,0),0)/1000)),"")</f>
        <v/>
      </c>
      <c r="IK401" s="145" t="str">
        <f>IFERROR(TRUNC(VLOOKUP($E401,'Container Panel'!$B$41:$Z$100,$D401,0)/(VLOOKUP(IK$276,UI!$A$12:$O$51,VLOOKUP(IK$278,$B$276:$C$278,2,0),0)/1000)),"")</f>
        <v/>
      </c>
      <c r="IL401" s="145" t="str">
        <f>IFERROR(TRUNC(VLOOKUP($E401,'Container Panel'!$B$41:$Z$100,$D401,0)/(VLOOKUP(IL$276,UI!$A$12:$O$51,VLOOKUP(IL$278,$B$276:$C$278,2,0),0)/1000)),"")</f>
        <v/>
      </c>
    </row>
    <row r="402" spans="2:246">
      <c r="B402" s="74">
        <v>122</v>
      </c>
      <c r="C402" s="74">
        <f t="shared" si="195"/>
        <v>41</v>
      </c>
      <c r="D402" s="163">
        <f>MOD(B402,3)+'Container Panel'!$Q$38</f>
        <v>18</v>
      </c>
      <c r="E402" s="143" t="str">
        <f t="shared" si="196"/>
        <v>rack-1</v>
      </c>
      <c r="F402" s="144" t="s">
        <v>29</v>
      </c>
      <c r="G402" s="145">
        <f>IFERROR(IF(AND(G$272=list!$D$3,'Box Calculation'!G$279&lt;&gt;"h",$E402&lt;&gt;0),0,IF(AND(G$273=list!$D$2,$E402&lt;&gt;0,TRUNC(VLOOKUP($E402,'Container Panel'!$B$41:$Z$100,$D402,0)/(VLOOKUP(G$276,UI!$A$12:$O$51,VLOOKUP(G$279,$B$276:$C$278,2,0),0)/1000))&gt;0),1,TRUNC(VLOOKUP($E402,'Container Panel'!$B$41:$Z$100,$D402,0)/(VLOOKUP(G$276,UI!$A$12:$O$51,VLOOKUP(G$279,$B$276:$C$278,2,0),0)/1000)))),"")</f>
        <v>6</v>
      </c>
      <c r="H402" s="145">
        <f>IFERROR(IF(AND(H$272=list!$D$3,'Box Calculation'!H$279&lt;&gt;"h",$E402&lt;&gt;0),0,IF(AND(H$273=list!$D$2,$E402&lt;&gt;0,TRUNC(VLOOKUP($E402,'Container Panel'!$B$41:$Z$100,$D402,0)/(VLOOKUP(H$276,UI!$A$12:$O$51,VLOOKUP(H$279,$B$276:$C$278,2,0),0)/1000))&gt;0),1,TRUNC(VLOOKUP($E402,'Container Panel'!$B$41:$Z$100,$D402,0)/(VLOOKUP(H$276,UI!$A$12:$O$51,VLOOKUP(H$279,$B$276:$C$278,2,0),0)/1000)))),"")</f>
        <v>14</v>
      </c>
      <c r="I402" s="145">
        <f>IFERROR(IF(AND(I$272=list!$D$3,'Box Calculation'!I$279&lt;&gt;"h",$E402&lt;&gt;0),0,IF(AND(I$273=list!$D$2,$E402&lt;&gt;0,TRUNC(VLOOKUP($E402,'Container Panel'!$B$41:$Z$100,$D402,0)/(VLOOKUP(I$276,UI!$A$12:$O$51,VLOOKUP(I$279,$B$276:$C$278,2,0),0)/1000))&gt;0),1,TRUNC(VLOOKUP($E402,'Container Panel'!$B$41:$Z$100,$D402,0)/(VLOOKUP(I$276,UI!$A$12:$O$51,VLOOKUP(I$279,$B$276:$C$278,2,0),0)/1000)))),"")</f>
        <v>6</v>
      </c>
      <c r="J402" s="145">
        <f>IFERROR(IF(AND(J$272=list!$D$3,'Box Calculation'!J$279&lt;&gt;"h",$E402&lt;&gt;0),0,IF(AND(J$273=list!$D$2,$E402&lt;&gt;0,TRUNC(VLOOKUP($E402,'Container Panel'!$B$41:$Z$100,$D402,0)/(VLOOKUP(J$276,UI!$A$12:$O$51,VLOOKUP(J$279,$B$276:$C$278,2,0),0)/1000))&gt;0),1,TRUNC(VLOOKUP($E402,'Container Panel'!$B$41:$Z$100,$D402,0)/(VLOOKUP(J$276,UI!$A$12:$O$51,VLOOKUP(J$279,$B$276:$C$278,2,0),0)/1000)))),"")</f>
        <v>5</v>
      </c>
      <c r="K402" s="145">
        <f>IFERROR(IF(AND(K$272=list!$D$3,'Box Calculation'!K$279&lt;&gt;"h",$E402&lt;&gt;0),0,IF(AND(K$273=list!$D$2,$E402&lt;&gt;0,TRUNC(VLOOKUP($E402,'Container Panel'!$B$41:$Z$100,$D402,0)/(VLOOKUP(K$276,UI!$A$12:$O$51,VLOOKUP(K$279,$B$276:$C$278,2,0),0)/1000))&gt;0),1,TRUNC(VLOOKUP($E402,'Container Panel'!$B$41:$Z$100,$D402,0)/(VLOOKUP(K$276,UI!$A$12:$O$51,VLOOKUP(K$279,$B$276:$C$278,2,0),0)/1000)))),"")</f>
        <v>5</v>
      </c>
      <c r="L402" s="145">
        <f>IFERROR(IF(AND(L$272=list!$D$3,'Box Calculation'!L$279&lt;&gt;"h",$E402&lt;&gt;0),0,IF(AND(L$273=list!$D$2,$E402&lt;&gt;0,TRUNC(VLOOKUP($E402,'Container Panel'!$B$41:$Z$100,$D402,0)/(VLOOKUP(L$276,UI!$A$12:$O$51,VLOOKUP(L$279,$B$276:$C$278,2,0),0)/1000))&gt;0),1,TRUNC(VLOOKUP($E402,'Container Panel'!$B$41:$Z$100,$D402,0)/(VLOOKUP(L$276,UI!$A$12:$O$51,VLOOKUP(L$279,$B$276:$C$278,2,0),0)/1000)))),"")</f>
        <v>14</v>
      </c>
      <c r="M402" s="145">
        <f>IFERROR(IF(AND(M$272=list!$D$3,'Box Calculation'!M$279&lt;&gt;"h",$E402&lt;&gt;0),0,IF(AND(M$273=list!$D$2,$E402&lt;&gt;0,TRUNC(VLOOKUP($E402,'Container Panel'!$B$41:$Z$100,$D402,0)/(VLOOKUP(M$276,UI!$A$12:$O$51,VLOOKUP(M$279,$B$276:$C$278,2,0),0)/1000))&gt;0),1,TRUNC(VLOOKUP($E402,'Container Panel'!$B$41:$Z$100,$D402,0)/(VLOOKUP(M$276,UI!$A$12:$O$51,VLOOKUP(M$279,$B$276:$C$278,2,0),0)/1000)))),"")</f>
        <v>11</v>
      </c>
      <c r="N402" s="145">
        <f>IFERROR(IF(AND(N$272=list!$D$3,'Box Calculation'!N$279&lt;&gt;"h",$E402&lt;&gt;0),0,IF(AND(N$273=list!$D$2,$E402&lt;&gt;0,TRUNC(VLOOKUP($E402,'Container Panel'!$B$41:$Z$100,$D402,0)/(VLOOKUP(N$276,UI!$A$12:$O$51,VLOOKUP(N$279,$B$276:$C$278,2,0),0)/1000))&gt;0),1,TRUNC(VLOOKUP($E402,'Container Panel'!$B$41:$Z$100,$D402,0)/(VLOOKUP(N$276,UI!$A$12:$O$51,VLOOKUP(N$279,$B$276:$C$278,2,0),0)/1000)))),"")</f>
        <v>3</v>
      </c>
      <c r="O402" s="145">
        <f>IFERROR(IF(AND(O$272=list!$D$3,'Box Calculation'!O$279&lt;&gt;"h",$E402&lt;&gt;0),0,IF(AND(O$273=list!$D$2,$E402&lt;&gt;0,TRUNC(VLOOKUP($E402,'Container Panel'!$B$41:$Z$100,$D402,0)/(VLOOKUP(O$276,UI!$A$12:$O$51,VLOOKUP(O$279,$B$276:$C$278,2,0),0)/1000))&gt;0),1,TRUNC(VLOOKUP($E402,'Container Panel'!$B$41:$Z$100,$D402,0)/(VLOOKUP(O$276,UI!$A$12:$O$51,VLOOKUP(O$279,$B$276:$C$278,2,0),0)/1000)))),"")</f>
        <v>11</v>
      </c>
      <c r="P402" s="145">
        <f>IFERROR(IF(AND(P$272=list!$D$3,'Box Calculation'!P$279&lt;&gt;"h",$E402&lt;&gt;0),0,IF(AND(P$273=list!$D$2,$E402&lt;&gt;0,TRUNC(VLOOKUP($E402,'Container Panel'!$B$41:$Z$100,$D402,0)/(VLOOKUP(P$276,UI!$A$12:$O$51,VLOOKUP(P$279,$B$276:$C$278,2,0),0)/1000))&gt;0),1,TRUNC(VLOOKUP($E402,'Container Panel'!$B$41:$Z$100,$D402,0)/(VLOOKUP(P$276,UI!$A$12:$O$51,VLOOKUP(P$279,$B$276:$C$278,2,0),0)/1000)))),"")</f>
        <v>3</v>
      </c>
      <c r="Q402" s="145">
        <f>IFERROR(IF(AND(Q$272=list!$D$3,'Box Calculation'!Q$279&lt;&gt;"h",$E402&lt;&gt;0),0,IF(AND(Q$273=list!$D$2,$E402&lt;&gt;0,TRUNC(VLOOKUP($E402,'Container Panel'!$B$41:$Z$100,$D402,0)/(VLOOKUP(Q$276,UI!$A$12:$O$51,VLOOKUP(Q$279,$B$276:$C$278,2,0),0)/1000))&gt;0),1,TRUNC(VLOOKUP($E402,'Container Panel'!$B$41:$Z$100,$D402,0)/(VLOOKUP(Q$276,UI!$A$12:$O$51,VLOOKUP(Q$279,$B$276:$C$278,2,0),0)/1000)))),"")</f>
        <v>3</v>
      </c>
      <c r="R402" s="145">
        <f>IFERROR(IF(AND(R$272=list!$D$3,'Box Calculation'!R$279&lt;&gt;"h",$E402&lt;&gt;0),0,IF(AND(R$273=list!$D$2,$E402&lt;&gt;0,TRUNC(VLOOKUP($E402,'Container Panel'!$B$41:$Z$100,$D402,0)/(VLOOKUP(R$276,UI!$A$12:$O$51,VLOOKUP(R$279,$B$276:$C$278,2,0),0)/1000))&gt;0),1,TRUNC(VLOOKUP($E402,'Container Panel'!$B$41:$Z$100,$D402,0)/(VLOOKUP(R$276,UI!$A$12:$O$51,VLOOKUP(R$279,$B$276:$C$278,2,0),0)/1000)))),"")</f>
        <v>3</v>
      </c>
      <c r="S402" s="145" t="str">
        <f>IFERROR(IF(AND(S$272=list!$D$3,'Box Calculation'!S$279&lt;&gt;"h",$E402&lt;&gt;0),0,IF(AND(S$273=list!$D$2,$E402&lt;&gt;0,TRUNC(VLOOKUP($E402,'Container Panel'!$B$41:$Z$100,$D402,0)/(VLOOKUP(S$276,UI!$A$12:$O$51,VLOOKUP(S$279,$B$276:$C$278,2,0),0)/1000))&gt;0),1,TRUNC(VLOOKUP($E402,'Container Panel'!$B$41:$Z$100,$D402,0)/(VLOOKUP(S$276,UI!$A$12:$O$51,VLOOKUP(S$279,$B$276:$C$278,2,0),0)/1000)))),"")</f>
        <v/>
      </c>
      <c r="T402" s="145" t="str">
        <f>IFERROR(IF(AND(T$272=list!$D$3,'Box Calculation'!T$279&lt;&gt;"h",$E402&lt;&gt;0),0,IF(AND(T$273=list!$D$2,$E402&lt;&gt;0,TRUNC(VLOOKUP($E402,'Container Panel'!$B$41:$Z$100,$D402,0)/(VLOOKUP(T$276,UI!$A$12:$O$51,VLOOKUP(T$279,$B$276:$C$278,2,0),0)/1000))&gt;0),1,TRUNC(VLOOKUP($E402,'Container Panel'!$B$41:$Z$100,$D402,0)/(VLOOKUP(T$276,UI!$A$12:$O$51,VLOOKUP(T$279,$B$276:$C$278,2,0),0)/1000)))),"")</f>
        <v/>
      </c>
      <c r="U402" s="145" t="str">
        <f>IFERROR(IF(AND(U$272=list!$D$3,'Box Calculation'!U$279&lt;&gt;"h",$E402&lt;&gt;0),0,IF(AND(U$273=list!$D$2,$E402&lt;&gt;0,TRUNC(VLOOKUP($E402,'Container Panel'!$B$41:$Z$100,$D402,0)/(VLOOKUP(U$276,UI!$A$12:$O$51,VLOOKUP(U$279,$B$276:$C$278,2,0),0)/1000))&gt;0),1,TRUNC(VLOOKUP($E402,'Container Panel'!$B$41:$Z$100,$D402,0)/(VLOOKUP(U$276,UI!$A$12:$O$51,VLOOKUP(U$279,$B$276:$C$278,2,0),0)/1000)))),"")</f>
        <v/>
      </c>
      <c r="V402" s="145" t="str">
        <f>IFERROR(IF(AND(V$272=list!$D$3,'Box Calculation'!V$279&lt;&gt;"h",$E402&lt;&gt;0),0,IF(AND(V$273=list!$D$2,$E402&lt;&gt;0,TRUNC(VLOOKUP($E402,'Container Panel'!$B$41:$Z$100,$D402,0)/(VLOOKUP(V$276,UI!$A$12:$O$51,VLOOKUP(V$279,$B$276:$C$278,2,0),0)/1000))&gt;0),1,TRUNC(VLOOKUP($E402,'Container Panel'!$B$41:$Z$100,$D402,0)/(VLOOKUP(V$276,UI!$A$12:$O$51,VLOOKUP(V$279,$B$276:$C$278,2,0),0)/1000)))),"")</f>
        <v/>
      </c>
      <c r="W402" s="145" t="str">
        <f>IFERROR(IF(AND(W$272=list!$D$3,'Box Calculation'!W$279&lt;&gt;"h",$E402&lt;&gt;0),0,IF(AND(W$273=list!$D$2,$E402&lt;&gt;0,TRUNC(VLOOKUP($E402,'Container Panel'!$B$41:$Z$100,$D402,0)/(VLOOKUP(W$276,UI!$A$12:$O$51,VLOOKUP(W$279,$B$276:$C$278,2,0),0)/1000))&gt;0),1,TRUNC(VLOOKUP($E402,'Container Panel'!$B$41:$Z$100,$D402,0)/(VLOOKUP(W$276,UI!$A$12:$O$51,VLOOKUP(W$279,$B$276:$C$278,2,0),0)/1000)))),"")</f>
        <v/>
      </c>
      <c r="X402" s="145" t="str">
        <f>IFERROR(IF(AND(X$272=list!$D$3,'Box Calculation'!X$279&lt;&gt;"h",$E402&lt;&gt;0),0,IF(AND(X$273=list!$D$2,$E402&lt;&gt;0,TRUNC(VLOOKUP($E402,'Container Panel'!$B$41:$Z$100,$D402,0)/(VLOOKUP(X$276,UI!$A$12:$O$51,VLOOKUP(X$279,$B$276:$C$278,2,0),0)/1000))&gt;0),1,TRUNC(VLOOKUP($E402,'Container Panel'!$B$41:$Z$100,$D402,0)/(VLOOKUP(X$276,UI!$A$12:$O$51,VLOOKUP(X$279,$B$276:$C$278,2,0),0)/1000)))),"")</f>
        <v/>
      </c>
      <c r="Y402" s="145" t="str">
        <f>IFERROR(IF(AND(Y$272=list!$D$3,'Box Calculation'!Y$279&lt;&gt;"h",$E402&lt;&gt;0),0,IF(AND(Y$273=list!$D$2,$E402&lt;&gt;0,TRUNC(VLOOKUP($E402,'Container Panel'!$B$41:$Z$100,$D402,0)/(VLOOKUP(Y$276,UI!$A$12:$O$51,VLOOKUP(Y$279,$B$276:$C$278,2,0),0)/1000))&gt;0),1,TRUNC(VLOOKUP($E402,'Container Panel'!$B$41:$Z$100,$D402,0)/(VLOOKUP(Y$276,UI!$A$12:$O$51,VLOOKUP(Y$279,$B$276:$C$278,2,0),0)/1000)))),"")</f>
        <v/>
      </c>
      <c r="Z402" s="145" t="str">
        <f>IFERROR(IF(AND(Z$272=list!$D$3,'Box Calculation'!Z$279&lt;&gt;"h",$E402&lt;&gt;0),0,IF(AND(Z$273=list!$D$2,$E402&lt;&gt;0,TRUNC(VLOOKUP($E402,'Container Panel'!$B$41:$Z$100,$D402,0)/(VLOOKUP(Z$276,UI!$A$12:$O$51,VLOOKUP(Z$279,$B$276:$C$278,2,0),0)/1000))&gt;0),1,TRUNC(VLOOKUP($E402,'Container Panel'!$B$41:$Z$100,$D402,0)/(VLOOKUP(Z$276,UI!$A$12:$O$51,VLOOKUP(Z$279,$B$276:$C$278,2,0),0)/1000)))),"")</f>
        <v/>
      </c>
      <c r="AA402" s="145" t="str">
        <f>IFERROR(IF(AND(AA$272=list!$D$3,'Box Calculation'!AA$279&lt;&gt;"h",$E402&lt;&gt;0),0,IF(AND(AA$273=list!$D$2,$E402&lt;&gt;0,TRUNC(VLOOKUP($E402,'Container Panel'!$B$41:$Z$100,$D402,0)/(VLOOKUP(AA$276,UI!$A$12:$O$51,VLOOKUP(AA$279,$B$276:$C$278,2,0),0)/1000))&gt;0),1,TRUNC(VLOOKUP($E402,'Container Panel'!$B$41:$Z$100,$D402,0)/(VLOOKUP(AA$276,UI!$A$12:$O$51,VLOOKUP(AA$279,$B$276:$C$278,2,0),0)/1000)))),"")</f>
        <v/>
      </c>
      <c r="AB402" s="145" t="str">
        <f>IFERROR(IF(AND(AB$272=list!$D$3,'Box Calculation'!AB$279&lt;&gt;"h",$E402&lt;&gt;0),0,IF(AND(AB$273=list!$D$2,$E402&lt;&gt;0,TRUNC(VLOOKUP($E402,'Container Panel'!$B$41:$Z$100,$D402,0)/(VLOOKUP(AB$276,UI!$A$12:$O$51,VLOOKUP(AB$279,$B$276:$C$278,2,0),0)/1000))&gt;0),1,TRUNC(VLOOKUP($E402,'Container Panel'!$B$41:$Z$100,$D402,0)/(VLOOKUP(AB$276,UI!$A$12:$O$51,VLOOKUP(AB$279,$B$276:$C$278,2,0),0)/1000)))),"")</f>
        <v/>
      </c>
      <c r="AC402" s="145" t="str">
        <f>IFERROR(IF(AND(AC$272=list!$D$3,'Box Calculation'!AC$279&lt;&gt;"h",$E402&lt;&gt;0),0,IF(AND(AC$273=list!$D$2,$E402&lt;&gt;0,TRUNC(VLOOKUP($E402,'Container Panel'!$B$41:$Z$100,$D402,0)/(VLOOKUP(AC$276,UI!$A$12:$O$51,VLOOKUP(AC$279,$B$276:$C$278,2,0),0)/1000))&gt;0),1,TRUNC(VLOOKUP($E402,'Container Panel'!$B$41:$Z$100,$D402,0)/(VLOOKUP(AC$276,UI!$A$12:$O$51,VLOOKUP(AC$279,$B$276:$C$278,2,0),0)/1000)))),"")</f>
        <v/>
      </c>
      <c r="AD402" s="145" t="str">
        <f>IFERROR(IF(AND(AD$272=list!$D$3,'Box Calculation'!AD$279&lt;&gt;"h",$E402&lt;&gt;0),0,IF(AND(AD$273=list!$D$2,$E402&lt;&gt;0,TRUNC(VLOOKUP($E402,'Container Panel'!$B$41:$Z$100,$D402,0)/(VLOOKUP(AD$276,UI!$A$12:$O$51,VLOOKUP(AD$279,$B$276:$C$278,2,0),0)/1000))&gt;0),1,TRUNC(VLOOKUP($E402,'Container Panel'!$B$41:$Z$100,$D402,0)/(VLOOKUP(AD$276,UI!$A$12:$O$51,VLOOKUP(AD$279,$B$276:$C$278,2,0),0)/1000)))),"")</f>
        <v/>
      </c>
      <c r="AE402" s="145" t="str">
        <f>IFERROR(IF(AND(AE$272=list!$D$3,'Box Calculation'!AE$279&lt;&gt;"h",$E402&lt;&gt;0),0,IF(AND(AE$273=list!$D$2,$E402&lt;&gt;0,TRUNC(VLOOKUP($E402,'Container Panel'!$B$41:$Z$100,$D402,0)/(VLOOKUP(AE$276,UI!$A$12:$O$51,VLOOKUP(AE$279,$B$276:$C$278,2,0),0)/1000))&gt;0),1,TRUNC(VLOOKUP($E402,'Container Panel'!$B$41:$Z$100,$D402,0)/(VLOOKUP(AE$276,UI!$A$12:$O$51,VLOOKUP(AE$279,$B$276:$C$278,2,0),0)/1000)))),"")</f>
        <v/>
      </c>
      <c r="AF402" s="145" t="str">
        <f>IFERROR(IF(AND(AF$272=list!$D$3,'Box Calculation'!AF$279&lt;&gt;"h",$E402&lt;&gt;0),0,IF(AND(AF$273=list!$D$2,$E402&lt;&gt;0,TRUNC(VLOOKUP($E402,'Container Panel'!$B$41:$Z$100,$D402,0)/(VLOOKUP(AF$276,UI!$A$12:$O$51,VLOOKUP(AF$279,$B$276:$C$278,2,0),0)/1000))&gt;0),1,TRUNC(VLOOKUP($E402,'Container Panel'!$B$41:$Z$100,$D402,0)/(VLOOKUP(AF$276,UI!$A$12:$O$51,VLOOKUP(AF$279,$B$276:$C$278,2,0),0)/1000)))),"")</f>
        <v/>
      </c>
      <c r="AG402" s="145" t="str">
        <f>IFERROR(IF(AND(AG$272=list!$D$3,'Box Calculation'!AG$279&lt;&gt;"h",$E402&lt;&gt;0),0,IF(AND(AG$273=list!$D$2,$E402&lt;&gt;0,TRUNC(VLOOKUP($E402,'Container Panel'!$B$41:$Z$100,$D402,0)/(VLOOKUP(AG$276,UI!$A$12:$O$51,VLOOKUP(AG$279,$B$276:$C$278,2,0),0)/1000))&gt;0),1,TRUNC(VLOOKUP($E402,'Container Panel'!$B$41:$Z$100,$D402,0)/(VLOOKUP(AG$276,UI!$A$12:$O$51,VLOOKUP(AG$279,$B$276:$C$278,2,0),0)/1000)))),"")</f>
        <v/>
      </c>
      <c r="AH402" s="145" t="str">
        <f>IFERROR(IF(AND(AH$272=list!$D$3,'Box Calculation'!AH$279&lt;&gt;"h",$E402&lt;&gt;0),0,IF(AND(AH$273=list!$D$2,$E402&lt;&gt;0,TRUNC(VLOOKUP($E402,'Container Panel'!$B$41:$Z$100,$D402,0)/(VLOOKUP(AH$276,UI!$A$12:$O$51,VLOOKUP(AH$279,$B$276:$C$278,2,0),0)/1000))&gt;0),1,TRUNC(VLOOKUP($E402,'Container Panel'!$B$41:$Z$100,$D402,0)/(VLOOKUP(AH$276,UI!$A$12:$O$51,VLOOKUP(AH$279,$B$276:$C$278,2,0),0)/1000)))),"")</f>
        <v/>
      </c>
      <c r="AI402" s="145" t="str">
        <f>IFERROR(IF(AND(AI$272=list!$D$3,'Box Calculation'!AI$279&lt;&gt;"h",$E402&lt;&gt;0),0,IF(AND(AI$273=list!$D$2,$E402&lt;&gt;0,TRUNC(VLOOKUP($E402,'Container Panel'!$B$41:$Z$100,$D402,0)/(VLOOKUP(AI$276,UI!$A$12:$O$51,VLOOKUP(AI$279,$B$276:$C$278,2,0),0)/1000))&gt;0),1,TRUNC(VLOOKUP($E402,'Container Panel'!$B$41:$Z$100,$D402,0)/(VLOOKUP(AI$276,UI!$A$12:$O$51,VLOOKUP(AI$279,$B$276:$C$278,2,0),0)/1000)))),"")</f>
        <v/>
      </c>
      <c r="AJ402" s="145" t="str">
        <f>IFERROR(IF(AND(AJ$272=list!$D$3,'Box Calculation'!AJ$279&lt;&gt;"h",$E402&lt;&gt;0),0,IF(AND(AJ$273=list!$D$2,$E402&lt;&gt;0,TRUNC(VLOOKUP($E402,'Container Panel'!$B$41:$Z$100,$D402,0)/(VLOOKUP(AJ$276,UI!$A$12:$O$51,VLOOKUP(AJ$279,$B$276:$C$278,2,0),0)/1000))&gt;0),1,TRUNC(VLOOKUP($E402,'Container Panel'!$B$41:$Z$100,$D402,0)/(VLOOKUP(AJ$276,UI!$A$12:$O$51,VLOOKUP(AJ$279,$B$276:$C$278,2,0),0)/1000)))),"")</f>
        <v/>
      </c>
      <c r="AK402" s="145" t="str">
        <f>IFERROR(IF(AND(AK$272=list!$D$3,'Box Calculation'!AK$279&lt;&gt;"h",$E402&lt;&gt;0),0,IF(AND(AK$273=list!$D$2,$E402&lt;&gt;0,TRUNC(VLOOKUP($E402,'Container Panel'!$B$41:$Z$100,$D402,0)/(VLOOKUP(AK$276,UI!$A$12:$O$51,VLOOKUP(AK$279,$B$276:$C$278,2,0),0)/1000))&gt;0),1,TRUNC(VLOOKUP($E402,'Container Panel'!$B$41:$Z$100,$D402,0)/(VLOOKUP(AK$276,UI!$A$12:$O$51,VLOOKUP(AK$279,$B$276:$C$278,2,0),0)/1000)))),"")</f>
        <v/>
      </c>
      <c r="AL402" s="145" t="str">
        <f>IFERROR(IF(AND(AL$272=list!$D$3,'Box Calculation'!AL$279&lt;&gt;"h",$E402&lt;&gt;0),0,IF(AND(AL$273=list!$D$2,$E402&lt;&gt;0,TRUNC(VLOOKUP($E402,'Container Panel'!$B$41:$Z$100,$D402,0)/(VLOOKUP(AL$276,UI!$A$12:$O$51,VLOOKUP(AL$279,$B$276:$C$278,2,0),0)/1000))&gt;0),1,TRUNC(VLOOKUP($E402,'Container Panel'!$B$41:$Z$100,$D402,0)/(VLOOKUP(AL$276,UI!$A$12:$O$51,VLOOKUP(AL$279,$B$276:$C$278,2,0),0)/1000)))),"")</f>
        <v/>
      </c>
      <c r="AM402" s="145" t="str">
        <f>IFERROR(IF(AND(AM$272=list!$D$3,'Box Calculation'!AM$279&lt;&gt;"h",$E402&lt;&gt;0),0,IF(AND(AM$273=list!$D$2,$E402&lt;&gt;0,TRUNC(VLOOKUP($E402,'Container Panel'!$B$41:$Z$100,$D402,0)/(VLOOKUP(AM$276,UI!$A$12:$O$51,VLOOKUP(AM$279,$B$276:$C$278,2,0),0)/1000))&gt;0),1,TRUNC(VLOOKUP($E402,'Container Panel'!$B$41:$Z$100,$D402,0)/(VLOOKUP(AM$276,UI!$A$12:$O$51,VLOOKUP(AM$279,$B$276:$C$278,2,0),0)/1000)))),"")</f>
        <v/>
      </c>
      <c r="AN402" s="145" t="str">
        <f>IFERROR(IF(AND(AN$272=list!$D$3,'Box Calculation'!AN$279&lt;&gt;"h",$E402&lt;&gt;0),0,IF(AND(AN$273=list!$D$2,$E402&lt;&gt;0,TRUNC(VLOOKUP($E402,'Container Panel'!$B$41:$Z$100,$D402,0)/(VLOOKUP(AN$276,UI!$A$12:$O$51,VLOOKUP(AN$279,$B$276:$C$278,2,0),0)/1000))&gt;0),1,TRUNC(VLOOKUP($E402,'Container Panel'!$B$41:$Z$100,$D402,0)/(VLOOKUP(AN$276,UI!$A$12:$O$51,VLOOKUP(AN$279,$B$276:$C$278,2,0),0)/1000)))),"")</f>
        <v/>
      </c>
      <c r="AO402" s="145" t="str">
        <f>IFERROR(IF(AND(AO$272=list!$D$3,'Box Calculation'!AO$279&lt;&gt;"h",$E402&lt;&gt;0),0,IF(AND(AO$273=list!$D$2,$E402&lt;&gt;0,TRUNC(VLOOKUP($E402,'Container Panel'!$B$41:$Z$100,$D402,0)/(VLOOKUP(AO$276,UI!$A$12:$O$51,VLOOKUP(AO$279,$B$276:$C$278,2,0),0)/1000))&gt;0),1,TRUNC(VLOOKUP($E402,'Container Panel'!$B$41:$Z$100,$D402,0)/(VLOOKUP(AO$276,UI!$A$12:$O$51,VLOOKUP(AO$279,$B$276:$C$278,2,0),0)/1000)))),"")</f>
        <v/>
      </c>
      <c r="AP402" s="145" t="str">
        <f>IFERROR(IF(AND(AP$272=list!$D$3,'Box Calculation'!AP$279&lt;&gt;"h",$E402&lt;&gt;0),0,IF(AND(AP$273=list!$D$2,$E402&lt;&gt;0,TRUNC(VLOOKUP($E402,'Container Panel'!$B$41:$Z$100,$D402,0)/(VLOOKUP(AP$276,UI!$A$12:$O$51,VLOOKUP(AP$279,$B$276:$C$278,2,0),0)/1000))&gt;0),1,TRUNC(VLOOKUP($E402,'Container Panel'!$B$41:$Z$100,$D402,0)/(VLOOKUP(AP$276,UI!$A$12:$O$51,VLOOKUP(AP$279,$B$276:$C$278,2,0),0)/1000)))),"")</f>
        <v/>
      </c>
      <c r="AQ402" s="145" t="str">
        <f>IFERROR(IF(AND(AQ$272=list!$D$3,'Box Calculation'!AQ$279&lt;&gt;"h",$E402&lt;&gt;0),0,IF(AND(AQ$273=list!$D$2,$E402&lt;&gt;0,TRUNC(VLOOKUP($E402,'Container Panel'!$B$41:$Z$100,$D402,0)/(VLOOKUP(AQ$276,UI!$A$12:$O$51,VLOOKUP(AQ$279,$B$276:$C$278,2,0),0)/1000))&gt;0),1,TRUNC(VLOOKUP($E402,'Container Panel'!$B$41:$Z$100,$D402,0)/(VLOOKUP(AQ$276,UI!$A$12:$O$51,VLOOKUP(AQ$279,$B$276:$C$278,2,0),0)/1000)))),"")</f>
        <v/>
      </c>
      <c r="AR402" s="145" t="str">
        <f>IFERROR(IF(AND(AR$272=list!$D$3,'Box Calculation'!AR$279&lt;&gt;"h",$E402&lt;&gt;0),0,IF(AND(AR$273=list!$D$2,$E402&lt;&gt;0,TRUNC(VLOOKUP($E402,'Container Panel'!$B$41:$Z$100,$D402,0)/(VLOOKUP(AR$276,UI!$A$12:$O$51,VLOOKUP(AR$279,$B$276:$C$278,2,0),0)/1000))&gt;0),1,TRUNC(VLOOKUP($E402,'Container Panel'!$B$41:$Z$100,$D402,0)/(VLOOKUP(AR$276,UI!$A$12:$O$51,VLOOKUP(AR$279,$B$276:$C$278,2,0),0)/1000)))),"")</f>
        <v/>
      </c>
      <c r="AS402" s="145" t="str">
        <f>IFERROR(IF(AND(AS$272=list!$D$3,'Box Calculation'!AS$279&lt;&gt;"h",$E402&lt;&gt;0),0,IF(AND(AS$273=list!$D$2,$E402&lt;&gt;0,TRUNC(VLOOKUP($E402,'Container Panel'!$B$41:$Z$100,$D402,0)/(VLOOKUP(AS$276,UI!$A$12:$O$51,VLOOKUP(AS$279,$B$276:$C$278,2,0),0)/1000))&gt;0),1,TRUNC(VLOOKUP($E402,'Container Panel'!$B$41:$Z$100,$D402,0)/(VLOOKUP(AS$276,UI!$A$12:$O$51,VLOOKUP(AS$279,$B$276:$C$278,2,0),0)/1000)))),"")</f>
        <v/>
      </c>
      <c r="AT402" s="145" t="str">
        <f>IFERROR(IF(AND(AT$272=list!$D$3,'Box Calculation'!AT$279&lt;&gt;"h",$E402&lt;&gt;0),0,IF(AND(AT$273=list!$D$2,$E402&lt;&gt;0,TRUNC(VLOOKUP($E402,'Container Panel'!$B$41:$Z$100,$D402,0)/(VLOOKUP(AT$276,UI!$A$12:$O$51,VLOOKUP(AT$279,$B$276:$C$278,2,0),0)/1000))&gt;0),1,TRUNC(VLOOKUP($E402,'Container Panel'!$B$41:$Z$100,$D402,0)/(VLOOKUP(AT$276,UI!$A$12:$O$51,VLOOKUP(AT$279,$B$276:$C$278,2,0),0)/1000)))),"")</f>
        <v/>
      </c>
      <c r="AU402" s="145" t="str">
        <f>IFERROR(IF(AND(AU$272=list!$D$3,'Box Calculation'!AU$279&lt;&gt;"h",$E402&lt;&gt;0),0,IF(AND(AU$273=list!$D$2,$E402&lt;&gt;0,TRUNC(VLOOKUP($E402,'Container Panel'!$B$41:$Z$100,$D402,0)/(VLOOKUP(AU$276,UI!$A$12:$O$51,VLOOKUP(AU$279,$B$276:$C$278,2,0),0)/1000))&gt;0),1,TRUNC(VLOOKUP($E402,'Container Panel'!$B$41:$Z$100,$D402,0)/(VLOOKUP(AU$276,UI!$A$12:$O$51,VLOOKUP(AU$279,$B$276:$C$278,2,0),0)/1000)))),"")</f>
        <v/>
      </c>
      <c r="AV402" s="145" t="str">
        <f>IFERROR(IF(AND(AV$272=list!$D$3,'Box Calculation'!AV$279&lt;&gt;"h",$E402&lt;&gt;0),0,IF(AND(AV$273=list!$D$2,$E402&lt;&gt;0,TRUNC(VLOOKUP($E402,'Container Panel'!$B$41:$Z$100,$D402,0)/(VLOOKUP(AV$276,UI!$A$12:$O$51,VLOOKUP(AV$279,$B$276:$C$278,2,0),0)/1000))&gt;0),1,TRUNC(VLOOKUP($E402,'Container Panel'!$B$41:$Z$100,$D402,0)/(VLOOKUP(AV$276,UI!$A$12:$O$51,VLOOKUP(AV$279,$B$276:$C$278,2,0),0)/1000)))),"")</f>
        <v/>
      </c>
      <c r="AW402" s="145" t="str">
        <f>IFERROR(IF(AND(AW$272=list!$D$3,'Box Calculation'!AW$279&lt;&gt;"h",$E402&lt;&gt;0),0,IF(AND(AW$273=list!$D$2,$E402&lt;&gt;0,TRUNC(VLOOKUP($E402,'Container Panel'!$B$41:$Z$100,$D402,0)/(VLOOKUP(AW$276,UI!$A$12:$O$51,VLOOKUP(AW$279,$B$276:$C$278,2,0),0)/1000))&gt;0),1,TRUNC(VLOOKUP($E402,'Container Panel'!$B$41:$Z$100,$D402,0)/(VLOOKUP(AW$276,UI!$A$12:$O$51,VLOOKUP(AW$279,$B$276:$C$278,2,0),0)/1000)))),"")</f>
        <v/>
      </c>
      <c r="AX402" s="145" t="str">
        <f>IFERROR(IF(AND(AX$272=list!$D$3,'Box Calculation'!AX$279&lt;&gt;"h",$E402&lt;&gt;0),0,IF(AND(AX$273=list!$D$2,$E402&lt;&gt;0,TRUNC(VLOOKUP($E402,'Container Panel'!$B$41:$Z$100,$D402,0)/(VLOOKUP(AX$276,UI!$A$12:$O$51,VLOOKUP(AX$279,$B$276:$C$278,2,0),0)/1000))&gt;0),1,TRUNC(VLOOKUP($E402,'Container Panel'!$B$41:$Z$100,$D402,0)/(VLOOKUP(AX$276,UI!$A$12:$O$51,VLOOKUP(AX$279,$B$276:$C$278,2,0),0)/1000)))),"")</f>
        <v/>
      </c>
      <c r="AY402" s="145" t="str">
        <f>IFERROR(IF(AND(AY$272=list!$D$3,'Box Calculation'!AY$279&lt;&gt;"h",$E402&lt;&gt;0),0,IF(AND(AY$273=list!$D$2,$E402&lt;&gt;0,TRUNC(VLOOKUP($E402,'Container Panel'!$B$41:$Z$100,$D402,0)/(VLOOKUP(AY$276,UI!$A$12:$O$51,VLOOKUP(AY$279,$B$276:$C$278,2,0),0)/1000))&gt;0),1,TRUNC(VLOOKUP($E402,'Container Panel'!$B$41:$Z$100,$D402,0)/(VLOOKUP(AY$276,UI!$A$12:$O$51,VLOOKUP(AY$279,$B$276:$C$278,2,0),0)/1000)))),"")</f>
        <v/>
      </c>
      <c r="AZ402" s="145" t="str">
        <f>IFERROR(IF(AND(AZ$272=list!$D$3,'Box Calculation'!AZ$279&lt;&gt;"h",$E402&lt;&gt;0),0,IF(AND(AZ$273=list!$D$2,$E402&lt;&gt;0,TRUNC(VLOOKUP($E402,'Container Panel'!$B$41:$Z$100,$D402,0)/(VLOOKUP(AZ$276,UI!$A$12:$O$51,VLOOKUP(AZ$279,$B$276:$C$278,2,0),0)/1000))&gt;0),1,TRUNC(VLOOKUP($E402,'Container Panel'!$B$41:$Z$100,$D402,0)/(VLOOKUP(AZ$276,UI!$A$12:$O$51,VLOOKUP(AZ$279,$B$276:$C$278,2,0),0)/1000)))),"")</f>
        <v/>
      </c>
      <c r="BA402" s="145" t="str">
        <f>IFERROR(IF(AND(BA$272=list!$D$3,'Box Calculation'!BA$279&lt;&gt;"h",$E402&lt;&gt;0),0,IF(AND(BA$273=list!$D$2,$E402&lt;&gt;0,TRUNC(VLOOKUP($E402,'Container Panel'!$B$41:$Z$100,$D402,0)/(VLOOKUP(BA$276,UI!$A$12:$O$51,VLOOKUP(BA$279,$B$276:$C$278,2,0),0)/1000))&gt;0),1,TRUNC(VLOOKUP($E402,'Container Panel'!$B$41:$Z$100,$D402,0)/(VLOOKUP(BA$276,UI!$A$12:$O$51,VLOOKUP(BA$279,$B$276:$C$278,2,0),0)/1000)))),"")</f>
        <v/>
      </c>
      <c r="BB402" s="145" t="str">
        <f>IFERROR(IF(AND(BB$272=list!$D$3,'Box Calculation'!BB$279&lt;&gt;"h",$E402&lt;&gt;0),0,IF(AND(BB$273=list!$D$2,$E402&lt;&gt;0,TRUNC(VLOOKUP($E402,'Container Panel'!$B$41:$Z$100,$D402,0)/(VLOOKUP(BB$276,UI!$A$12:$O$51,VLOOKUP(BB$279,$B$276:$C$278,2,0),0)/1000))&gt;0),1,TRUNC(VLOOKUP($E402,'Container Panel'!$B$41:$Z$100,$D402,0)/(VLOOKUP(BB$276,UI!$A$12:$O$51,VLOOKUP(BB$279,$B$276:$C$278,2,0),0)/1000)))),"")</f>
        <v/>
      </c>
      <c r="BC402" s="145" t="str">
        <f>IFERROR(IF(AND(BC$272=list!$D$3,'Box Calculation'!BC$279&lt;&gt;"h",$E402&lt;&gt;0),0,IF(AND(BC$273=list!$D$2,$E402&lt;&gt;0,TRUNC(VLOOKUP($E402,'Container Panel'!$B$41:$Z$100,$D402,0)/(VLOOKUP(BC$276,UI!$A$12:$O$51,VLOOKUP(BC$279,$B$276:$C$278,2,0),0)/1000))&gt;0),1,TRUNC(VLOOKUP($E402,'Container Panel'!$B$41:$Z$100,$D402,0)/(VLOOKUP(BC$276,UI!$A$12:$O$51,VLOOKUP(BC$279,$B$276:$C$278,2,0),0)/1000)))),"")</f>
        <v/>
      </c>
      <c r="BD402" s="145" t="str">
        <f>IFERROR(IF(AND(BD$272=list!$D$3,'Box Calculation'!BD$279&lt;&gt;"h",$E402&lt;&gt;0),0,IF(AND(BD$273=list!$D$2,$E402&lt;&gt;0,TRUNC(VLOOKUP($E402,'Container Panel'!$B$41:$Z$100,$D402,0)/(VLOOKUP(BD$276,UI!$A$12:$O$51,VLOOKUP(BD$279,$B$276:$C$278,2,0),0)/1000))&gt;0),1,TRUNC(VLOOKUP($E402,'Container Panel'!$B$41:$Z$100,$D402,0)/(VLOOKUP(BD$276,UI!$A$12:$O$51,VLOOKUP(BD$279,$B$276:$C$278,2,0),0)/1000)))),"")</f>
        <v/>
      </c>
      <c r="BE402" s="145" t="str">
        <f>IFERROR(IF(AND(BE$272=list!$D$3,'Box Calculation'!BE$279&lt;&gt;"h",$E402&lt;&gt;0),0,IF(AND(BE$273=list!$D$2,$E402&lt;&gt;0,TRUNC(VLOOKUP($E402,'Container Panel'!$B$41:$Z$100,$D402,0)/(VLOOKUP(BE$276,UI!$A$12:$O$51,VLOOKUP(BE$279,$B$276:$C$278,2,0),0)/1000))&gt;0),1,TRUNC(VLOOKUP($E402,'Container Panel'!$B$41:$Z$100,$D402,0)/(VLOOKUP(BE$276,UI!$A$12:$O$51,VLOOKUP(BE$279,$B$276:$C$278,2,0),0)/1000)))),"")</f>
        <v/>
      </c>
      <c r="BF402" s="145" t="str">
        <f>IFERROR(IF(AND(BF$272=list!$D$3,'Box Calculation'!BF$279&lt;&gt;"h",$E402&lt;&gt;0),0,IF(AND(BF$273=list!$D$2,$E402&lt;&gt;0,TRUNC(VLOOKUP($E402,'Container Panel'!$B$41:$Z$100,$D402,0)/(VLOOKUP(BF$276,UI!$A$12:$O$51,VLOOKUP(BF$279,$B$276:$C$278,2,0),0)/1000))&gt;0),1,TRUNC(VLOOKUP($E402,'Container Panel'!$B$41:$Z$100,$D402,0)/(VLOOKUP(BF$276,UI!$A$12:$O$51,VLOOKUP(BF$279,$B$276:$C$278,2,0),0)/1000)))),"")</f>
        <v/>
      </c>
      <c r="BG402" s="145" t="str">
        <f>IFERROR(IF(AND(BG$272=list!$D$3,'Box Calculation'!BG$279&lt;&gt;"h",$E402&lt;&gt;0),0,IF(AND(BG$273=list!$D$2,$E402&lt;&gt;0,TRUNC(VLOOKUP($E402,'Container Panel'!$B$41:$Z$100,$D402,0)/(VLOOKUP(BG$276,UI!$A$12:$O$51,VLOOKUP(BG$279,$B$276:$C$278,2,0),0)/1000))&gt;0),1,TRUNC(VLOOKUP($E402,'Container Panel'!$B$41:$Z$100,$D402,0)/(VLOOKUP(BG$276,UI!$A$12:$O$51,VLOOKUP(BG$279,$B$276:$C$278,2,0),0)/1000)))),"")</f>
        <v/>
      </c>
      <c r="BH402" s="145" t="str">
        <f>IFERROR(IF(AND(BH$272=list!$D$3,'Box Calculation'!BH$279&lt;&gt;"h",$E402&lt;&gt;0),0,IF(AND(BH$273=list!$D$2,$E402&lt;&gt;0,TRUNC(VLOOKUP($E402,'Container Panel'!$B$41:$Z$100,$D402,0)/(VLOOKUP(BH$276,UI!$A$12:$O$51,VLOOKUP(BH$279,$B$276:$C$278,2,0),0)/1000))&gt;0),1,TRUNC(VLOOKUP($E402,'Container Panel'!$B$41:$Z$100,$D402,0)/(VLOOKUP(BH$276,UI!$A$12:$O$51,VLOOKUP(BH$279,$B$276:$C$278,2,0),0)/1000)))),"")</f>
        <v/>
      </c>
      <c r="BI402" s="145" t="str">
        <f>IFERROR(IF(AND(BI$272=list!$D$3,'Box Calculation'!BI$279&lt;&gt;"h",$E402&lt;&gt;0),0,IF(AND(BI$273=list!$D$2,$E402&lt;&gt;0,TRUNC(VLOOKUP($E402,'Container Panel'!$B$41:$Z$100,$D402,0)/(VLOOKUP(BI$276,UI!$A$12:$O$51,VLOOKUP(BI$279,$B$276:$C$278,2,0),0)/1000))&gt;0),1,TRUNC(VLOOKUP($E402,'Container Panel'!$B$41:$Z$100,$D402,0)/(VLOOKUP(BI$276,UI!$A$12:$O$51,VLOOKUP(BI$279,$B$276:$C$278,2,0),0)/1000)))),"")</f>
        <v/>
      </c>
      <c r="BJ402" s="145" t="str">
        <f>IFERROR(IF(AND(BJ$272=list!$D$3,'Box Calculation'!BJ$279&lt;&gt;"h",$E402&lt;&gt;0),0,IF(AND(BJ$273=list!$D$2,$E402&lt;&gt;0,TRUNC(VLOOKUP($E402,'Container Panel'!$B$41:$Z$100,$D402,0)/(VLOOKUP(BJ$276,UI!$A$12:$O$51,VLOOKUP(BJ$279,$B$276:$C$278,2,0),0)/1000))&gt;0),1,TRUNC(VLOOKUP($E402,'Container Panel'!$B$41:$Z$100,$D402,0)/(VLOOKUP(BJ$276,UI!$A$12:$O$51,VLOOKUP(BJ$279,$B$276:$C$278,2,0),0)/1000)))),"")</f>
        <v/>
      </c>
      <c r="BK402" s="145" t="str">
        <f>IFERROR(IF(AND(BK$272=list!$D$3,'Box Calculation'!BK$279&lt;&gt;"h",$E402&lt;&gt;0),0,IF(AND(BK$273=list!$D$2,$E402&lt;&gt;0,TRUNC(VLOOKUP($E402,'Container Panel'!$B$41:$Z$100,$D402,0)/(VLOOKUP(BK$276,UI!$A$12:$O$51,VLOOKUP(BK$279,$B$276:$C$278,2,0),0)/1000))&gt;0),1,TRUNC(VLOOKUP($E402,'Container Panel'!$B$41:$Z$100,$D402,0)/(VLOOKUP(BK$276,UI!$A$12:$O$51,VLOOKUP(BK$279,$B$276:$C$278,2,0),0)/1000)))),"")</f>
        <v/>
      </c>
      <c r="BL402" s="145" t="str">
        <f>IFERROR(IF(AND(BL$272=list!$D$3,'Box Calculation'!BL$279&lt;&gt;"h",$E402&lt;&gt;0),0,IF(AND(BL$273=list!$D$2,$E402&lt;&gt;0,TRUNC(VLOOKUP($E402,'Container Panel'!$B$41:$Z$100,$D402,0)/(VLOOKUP(BL$276,UI!$A$12:$O$51,VLOOKUP(BL$279,$B$276:$C$278,2,0),0)/1000))&gt;0),1,TRUNC(VLOOKUP($E402,'Container Panel'!$B$41:$Z$100,$D402,0)/(VLOOKUP(BL$276,UI!$A$12:$O$51,VLOOKUP(BL$279,$B$276:$C$278,2,0),0)/1000)))),"")</f>
        <v/>
      </c>
      <c r="BM402" s="145" t="str">
        <f>IFERROR(IF(AND(BM$272=list!$D$3,'Box Calculation'!BM$279&lt;&gt;"h",$E402&lt;&gt;0),0,IF(AND(BM$273=list!$D$2,$E402&lt;&gt;0,TRUNC(VLOOKUP($E402,'Container Panel'!$B$41:$Z$100,$D402,0)/(VLOOKUP(BM$276,UI!$A$12:$O$51,VLOOKUP(BM$279,$B$276:$C$278,2,0),0)/1000))&gt;0),1,TRUNC(VLOOKUP($E402,'Container Panel'!$B$41:$Z$100,$D402,0)/(VLOOKUP(BM$276,UI!$A$12:$O$51,VLOOKUP(BM$279,$B$276:$C$278,2,0),0)/1000)))),"")</f>
        <v/>
      </c>
      <c r="BN402" s="145" t="str">
        <f>IFERROR(IF(AND(BN$272=list!$D$3,'Box Calculation'!BN$279&lt;&gt;"h",$E402&lt;&gt;0),0,IF(AND(BN$273=list!$D$2,$E402&lt;&gt;0,TRUNC(VLOOKUP($E402,'Container Panel'!$B$41:$Z$100,$D402,0)/(VLOOKUP(BN$276,UI!$A$12:$O$51,VLOOKUP(BN$279,$B$276:$C$278,2,0),0)/1000))&gt;0),1,TRUNC(VLOOKUP($E402,'Container Panel'!$B$41:$Z$100,$D402,0)/(VLOOKUP(BN$276,UI!$A$12:$O$51,VLOOKUP(BN$279,$B$276:$C$278,2,0),0)/1000)))),"")</f>
        <v/>
      </c>
      <c r="BO402" s="145" t="str">
        <f>IFERROR(IF(AND(BO$272=list!$D$3,'Box Calculation'!BO$279&lt;&gt;"h",$E402&lt;&gt;0),0,IF(AND(BO$273=list!$D$2,$E402&lt;&gt;0,TRUNC(VLOOKUP($E402,'Container Panel'!$B$41:$Z$100,$D402,0)/(VLOOKUP(BO$276,UI!$A$12:$O$51,VLOOKUP(BO$279,$B$276:$C$278,2,0),0)/1000))&gt;0),1,TRUNC(VLOOKUP($E402,'Container Panel'!$B$41:$Z$100,$D402,0)/(VLOOKUP(BO$276,UI!$A$12:$O$51,VLOOKUP(BO$279,$B$276:$C$278,2,0),0)/1000)))),"")</f>
        <v/>
      </c>
      <c r="BP402" s="145" t="str">
        <f>IFERROR(IF(AND(BP$272=list!$D$3,'Box Calculation'!BP$279&lt;&gt;"h",$E402&lt;&gt;0),0,IF(AND(BP$273=list!$D$2,$E402&lt;&gt;0,TRUNC(VLOOKUP($E402,'Container Panel'!$B$41:$Z$100,$D402,0)/(VLOOKUP(BP$276,UI!$A$12:$O$51,VLOOKUP(BP$279,$B$276:$C$278,2,0),0)/1000))&gt;0),1,TRUNC(VLOOKUP($E402,'Container Panel'!$B$41:$Z$100,$D402,0)/(VLOOKUP(BP$276,UI!$A$12:$O$51,VLOOKUP(BP$279,$B$276:$C$278,2,0),0)/1000)))),"")</f>
        <v/>
      </c>
      <c r="BQ402" s="145" t="str">
        <f>IFERROR(IF(AND(BQ$272=list!$D$3,'Box Calculation'!BQ$279&lt;&gt;"h",$E402&lt;&gt;0),0,IF(AND(BQ$273=list!$D$2,$E402&lt;&gt;0,TRUNC(VLOOKUP($E402,'Container Panel'!$B$41:$Z$100,$D402,0)/(VLOOKUP(BQ$276,UI!$A$12:$O$51,VLOOKUP(BQ$279,$B$276:$C$278,2,0),0)/1000))&gt;0),1,TRUNC(VLOOKUP($E402,'Container Panel'!$B$41:$Z$100,$D402,0)/(VLOOKUP(BQ$276,UI!$A$12:$O$51,VLOOKUP(BQ$279,$B$276:$C$278,2,0),0)/1000)))),"")</f>
        <v/>
      </c>
      <c r="BR402" s="145" t="str">
        <f>IFERROR(IF(AND(BR$272=list!$D$3,'Box Calculation'!BR$279&lt;&gt;"h",$E402&lt;&gt;0),0,IF(AND(BR$273=list!$D$2,$E402&lt;&gt;0,TRUNC(VLOOKUP($E402,'Container Panel'!$B$41:$Z$100,$D402,0)/(VLOOKUP(BR$276,UI!$A$12:$O$51,VLOOKUP(BR$279,$B$276:$C$278,2,0),0)/1000))&gt;0),1,TRUNC(VLOOKUP($E402,'Container Panel'!$B$41:$Z$100,$D402,0)/(VLOOKUP(BR$276,UI!$A$12:$O$51,VLOOKUP(BR$279,$B$276:$C$278,2,0),0)/1000)))),"")</f>
        <v/>
      </c>
      <c r="BS402" s="145" t="str">
        <f>IFERROR(IF(AND(BS$272=list!$D$3,'Box Calculation'!BS$279&lt;&gt;"h",$E402&lt;&gt;0),0,IF(AND(BS$273=list!$D$2,$E402&lt;&gt;0,TRUNC(VLOOKUP($E402,'Container Panel'!$B$41:$Z$100,$D402,0)/(VLOOKUP(BS$276,UI!$A$12:$O$51,VLOOKUP(BS$279,$B$276:$C$278,2,0),0)/1000))&gt;0),1,TRUNC(VLOOKUP($E402,'Container Panel'!$B$41:$Z$100,$D402,0)/(VLOOKUP(BS$276,UI!$A$12:$O$51,VLOOKUP(BS$279,$B$276:$C$278,2,0),0)/1000)))),"")</f>
        <v/>
      </c>
      <c r="BT402" s="145" t="str">
        <f>IFERROR(IF(AND(BT$272=list!$D$3,'Box Calculation'!BT$279&lt;&gt;"h",$E402&lt;&gt;0),0,IF(AND(BT$273=list!$D$2,$E402&lt;&gt;0,TRUNC(VLOOKUP($E402,'Container Panel'!$B$41:$Z$100,$D402,0)/(VLOOKUP(BT$276,UI!$A$12:$O$51,VLOOKUP(BT$279,$B$276:$C$278,2,0),0)/1000))&gt;0),1,TRUNC(VLOOKUP($E402,'Container Panel'!$B$41:$Z$100,$D402,0)/(VLOOKUP(BT$276,UI!$A$12:$O$51,VLOOKUP(BT$279,$B$276:$C$278,2,0),0)/1000)))),"")</f>
        <v/>
      </c>
      <c r="BU402" s="145" t="str">
        <f>IFERROR(IF(AND(BU$272=list!$D$3,'Box Calculation'!BU$279&lt;&gt;"h",$E402&lt;&gt;0),0,IF(AND(BU$273=list!$D$2,$E402&lt;&gt;0,TRUNC(VLOOKUP($E402,'Container Panel'!$B$41:$Z$100,$D402,0)/(VLOOKUP(BU$276,UI!$A$12:$O$51,VLOOKUP(BU$279,$B$276:$C$278,2,0),0)/1000))&gt;0),1,TRUNC(VLOOKUP($E402,'Container Panel'!$B$41:$Z$100,$D402,0)/(VLOOKUP(BU$276,UI!$A$12:$O$51,VLOOKUP(BU$279,$B$276:$C$278,2,0),0)/1000)))),"")</f>
        <v/>
      </c>
      <c r="BV402" s="145" t="str">
        <f>IFERROR(IF(AND(BV$272=list!$D$3,'Box Calculation'!BV$279&lt;&gt;"h",$E402&lt;&gt;0),0,IF(AND(BV$273=list!$D$2,$E402&lt;&gt;0,TRUNC(VLOOKUP($E402,'Container Panel'!$B$41:$Z$100,$D402,0)/(VLOOKUP(BV$276,UI!$A$12:$O$51,VLOOKUP(BV$279,$B$276:$C$278,2,0),0)/1000))&gt;0),1,TRUNC(VLOOKUP($E402,'Container Panel'!$B$41:$Z$100,$D402,0)/(VLOOKUP(BV$276,UI!$A$12:$O$51,VLOOKUP(BV$279,$B$276:$C$278,2,0),0)/1000)))),"")</f>
        <v/>
      </c>
      <c r="BW402" s="145" t="str">
        <f>IFERROR(IF(AND(BW$272=list!$D$3,'Box Calculation'!BW$279&lt;&gt;"h",$E402&lt;&gt;0),0,IF(AND(BW$273=list!$D$2,$E402&lt;&gt;0,TRUNC(VLOOKUP($E402,'Container Panel'!$B$41:$Z$100,$D402,0)/(VLOOKUP(BW$276,UI!$A$12:$O$51,VLOOKUP(BW$279,$B$276:$C$278,2,0),0)/1000))&gt;0),1,TRUNC(VLOOKUP($E402,'Container Panel'!$B$41:$Z$100,$D402,0)/(VLOOKUP(BW$276,UI!$A$12:$O$51,VLOOKUP(BW$279,$B$276:$C$278,2,0),0)/1000)))),"")</f>
        <v/>
      </c>
      <c r="BX402" s="145" t="str">
        <f>IFERROR(IF(AND(BX$272=list!$D$3,'Box Calculation'!BX$279&lt;&gt;"h",$E402&lt;&gt;0),0,IF(AND(BX$273=list!$D$2,$E402&lt;&gt;0,TRUNC(VLOOKUP($E402,'Container Panel'!$B$41:$Z$100,$D402,0)/(VLOOKUP(BX$276,UI!$A$12:$O$51,VLOOKUP(BX$279,$B$276:$C$278,2,0),0)/1000))&gt;0),1,TRUNC(VLOOKUP($E402,'Container Panel'!$B$41:$Z$100,$D402,0)/(VLOOKUP(BX$276,UI!$A$12:$O$51,VLOOKUP(BX$279,$B$276:$C$278,2,0),0)/1000)))),"")</f>
        <v/>
      </c>
      <c r="BY402" s="145" t="str">
        <f>IFERROR(IF(AND(BY$272=list!$D$3,'Box Calculation'!BY$279&lt;&gt;"h",$E402&lt;&gt;0),0,IF(AND(BY$273=list!$D$2,$E402&lt;&gt;0,TRUNC(VLOOKUP($E402,'Container Panel'!$B$41:$Z$100,$D402,0)/(VLOOKUP(BY$276,UI!$A$12:$O$51,VLOOKUP(BY$279,$B$276:$C$278,2,0),0)/1000))&gt;0),1,TRUNC(VLOOKUP($E402,'Container Panel'!$B$41:$Z$100,$D402,0)/(VLOOKUP(BY$276,UI!$A$12:$O$51,VLOOKUP(BY$279,$B$276:$C$278,2,0),0)/1000)))),"")</f>
        <v/>
      </c>
      <c r="BZ402" s="145" t="str">
        <f>IFERROR(IF(AND(BZ$272=list!$D$3,'Box Calculation'!BZ$279&lt;&gt;"h",$E402&lt;&gt;0),0,IF(AND(BZ$273=list!$D$2,$E402&lt;&gt;0,TRUNC(VLOOKUP($E402,'Container Panel'!$B$41:$Z$100,$D402,0)/(VLOOKUP(BZ$276,UI!$A$12:$O$51,VLOOKUP(BZ$279,$B$276:$C$278,2,0),0)/1000))&gt;0),1,TRUNC(VLOOKUP($E402,'Container Panel'!$B$41:$Z$100,$D402,0)/(VLOOKUP(BZ$276,UI!$A$12:$O$51,VLOOKUP(BZ$279,$B$276:$C$278,2,0),0)/1000)))),"")</f>
        <v/>
      </c>
      <c r="CA402" s="145" t="str">
        <f>IFERROR(IF(AND(CA$272=list!$D$3,'Box Calculation'!CA$279&lt;&gt;"h",$E402&lt;&gt;0),0,IF(AND(CA$273=list!$D$2,$E402&lt;&gt;0,TRUNC(VLOOKUP($E402,'Container Panel'!$B$41:$Z$100,$D402,0)/(VLOOKUP(CA$276,UI!$A$12:$O$51,VLOOKUP(CA$279,$B$276:$C$278,2,0),0)/1000))&gt;0),1,TRUNC(VLOOKUP($E402,'Container Panel'!$B$41:$Z$100,$D402,0)/(VLOOKUP(CA$276,UI!$A$12:$O$51,VLOOKUP(CA$279,$B$276:$C$278,2,0),0)/1000)))),"")</f>
        <v/>
      </c>
      <c r="CB402" s="145" t="str">
        <f>IFERROR(IF(AND(CB$272=list!$D$3,'Box Calculation'!CB$279&lt;&gt;"h",$E402&lt;&gt;0),0,IF(AND(CB$273=list!$D$2,$E402&lt;&gt;0,TRUNC(VLOOKUP($E402,'Container Panel'!$B$41:$Z$100,$D402,0)/(VLOOKUP(CB$276,UI!$A$12:$O$51,VLOOKUP(CB$279,$B$276:$C$278,2,0),0)/1000))&gt;0),1,TRUNC(VLOOKUP($E402,'Container Panel'!$B$41:$Z$100,$D402,0)/(VLOOKUP(CB$276,UI!$A$12:$O$51,VLOOKUP(CB$279,$B$276:$C$278,2,0),0)/1000)))),"")</f>
        <v/>
      </c>
      <c r="CC402" s="145" t="str">
        <f>IFERROR(IF(AND(CC$272=list!$D$3,'Box Calculation'!CC$279&lt;&gt;"h",$E402&lt;&gt;0),0,IF(AND(CC$273=list!$D$2,$E402&lt;&gt;0,TRUNC(VLOOKUP($E402,'Container Panel'!$B$41:$Z$100,$D402,0)/(VLOOKUP(CC$276,UI!$A$12:$O$51,VLOOKUP(CC$279,$B$276:$C$278,2,0),0)/1000))&gt;0),1,TRUNC(VLOOKUP($E402,'Container Panel'!$B$41:$Z$100,$D402,0)/(VLOOKUP(CC$276,UI!$A$12:$O$51,VLOOKUP(CC$279,$B$276:$C$278,2,0),0)/1000)))),"")</f>
        <v/>
      </c>
      <c r="CD402" s="145" t="str">
        <f>IFERROR(IF(AND(CD$272=list!$D$3,'Box Calculation'!CD$279&lt;&gt;"h",$E402&lt;&gt;0),0,IF(AND(CD$273=list!$D$2,$E402&lt;&gt;0,TRUNC(VLOOKUP($E402,'Container Panel'!$B$41:$Z$100,$D402,0)/(VLOOKUP(CD$276,UI!$A$12:$O$51,VLOOKUP(CD$279,$B$276:$C$278,2,0),0)/1000))&gt;0),1,TRUNC(VLOOKUP($E402,'Container Panel'!$B$41:$Z$100,$D402,0)/(VLOOKUP(CD$276,UI!$A$12:$O$51,VLOOKUP(CD$279,$B$276:$C$278,2,0),0)/1000)))),"")</f>
        <v/>
      </c>
      <c r="CE402" s="145" t="str">
        <f>IFERROR(IF(AND(CE$272=list!$D$3,'Box Calculation'!CE$279&lt;&gt;"h",$E402&lt;&gt;0),0,IF(AND(CE$273=list!$D$2,$E402&lt;&gt;0,TRUNC(VLOOKUP($E402,'Container Panel'!$B$41:$Z$100,$D402,0)/(VLOOKUP(CE$276,UI!$A$12:$O$51,VLOOKUP(CE$279,$B$276:$C$278,2,0),0)/1000))&gt;0),1,TRUNC(VLOOKUP($E402,'Container Panel'!$B$41:$Z$100,$D402,0)/(VLOOKUP(CE$276,UI!$A$12:$O$51,VLOOKUP(CE$279,$B$276:$C$278,2,0),0)/1000)))),"")</f>
        <v/>
      </c>
      <c r="CF402" s="145" t="str">
        <f>IFERROR(IF(AND(CF$272=list!$D$3,'Box Calculation'!CF$279&lt;&gt;"h",$E402&lt;&gt;0),0,IF(AND(CF$273=list!$D$2,$E402&lt;&gt;0,TRUNC(VLOOKUP($E402,'Container Panel'!$B$41:$Z$100,$D402,0)/(VLOOKUP(CF$276,UI!$A$12:$O$51,VLOOKUP(CF$279,$B$276:$C$278,2,0),0)/1000))&gt;0),1,TRUNC(VLOOKUP($E402,'Container Panel'!$B$41:$Z$100,$D402,0)/(VLOOKUP(CF$276,UI!$A$12:$O$51,VLOOKUP(CF$279,$B$276:$C$278,2,0),0)/1000)))),"")</f>
        <v/>
      </c>
      <c r="CG402" s="145" t="str">
        <f>IFERROR(IF(AND(CG$272=list!$D$3,'Box Calculation'!CG$279&lt;&gt;"h",$E402&lt;&gt;0),0,IF(AND(CG$273=list!$D$2,$E402&lt;&gt;0,TRUNC(VLOOKUP($E402,'Container Panel'!$B$41:$Z$100,$D402,0)/(VLOOKUP(CG$276,UI!$A$12:$O$51,VLOOKUP(CG$279,$B$276:$C$278,2,0),0)/1000))&gt;0),1,TRUNC(VLOOKUP($E402,'Container Panel'!$B$41:$Z$100,$D402,0)/(VLOOKUP(CG$276,UI!$A$12:$O$51,VLOOKUP(CG$279,$B$276:$C$278,2,0),0)/1000)))),"")</f>
        <v/>
      </c>
      <c r="CH402" s="145" t="str">
        <f>IFERROR(IF(AND(CH$272=list!$D$3,'Box Calculation'!CH$279&lt;&gt;"h",$E402&lt;&gt;0),0,IF(AND(CH$273=list!$D$2,$E402&lt;&gt;0,TRUNC(VLOOKUP($E402,'Container Panel'!$B$41:$Z$100,$D402,0)/(VLOOKUP(CH$276,UI!$A$12:$O$51,VLOOKUP(CH$279,$B$276:$C$278,2,0),0)/1000))&gt;0),1,TRUNC(VLOOKUP($E402,'Container Panel'!$B$41:$Z$100,$D402,0)/(VLOOKUP(CH$276,UI!$A$12:$O$51,VLOOKUP(CH$279,$B$276:$C$278,2,0),0)/1000)))),"")</f>
        <v/>
      </c>
      <c r="CI402" s="145" t="str">
        <f>IFERROR(IF(AND(CI$272=list!$D$3,'Box Calculation'!CI$279&lt;&gt;"h",$E402&lt;&gt;0),0,IF(AND(CI$273=list!$D$2,$E402&lt;&gt;0,TRUNC(VLOOKUP($E402,'Container Panel'!$B$41:$Z$100,$D402,0)/(VLOOKUP(CI$276,UI!$A$12:$O$51,VLOOKUP(CI$279,$B$276:$C$278,2,0),0)/1000))&gt;0),1,TRUNC(VLOOKUP($E402,'Container Panel'!$B$41:$Z$100,$D402,0)/(VLOOKUP(CI$276,UI!$A$12:$O$51,VLOOKUP(CI$279,$B$276:$C$278,2,0),0)/1000)))),"")</f>
        <v/>
      </c>
      <c r="CJ402" s="145" t="str">
        <f>IFERROR(IF(AND(CJ$272=list!$D$3,'Box Calculation'!CJ$279&lt;&gt;"h",$E402&lt;&gt;0),0,IF(AND(CJ$273=list!$D$2,$E402&lt;&gt;0,TRUNC(VLOOKUP($E402,'Container Panel'!$B$41:$Z$100,$D402,0)/(VLOOKUP(CJ$276,UI!$A$12:$O$51,VLOOKUP(CJ$279,$B$276:$C$278,2,0),0)/1000))&gt;0),1,TRUNC(VLOOKUP($E402,'Container Panel'!$B$41:$Z$100,$D402,0)/(VLOOKUP(CJ$276,UI!$A$12:$O$51,VLOOKUP(CJ$279,$B$276:$C$278,2,0),0)/1000)))),"")</f>
        <v/>
      </c>
      <c r="CK402" s="145" t="str">
        <f>IFERROR(IF(AND(CK$272=list!$D$3,'Box Calculation'!CK$279&lt;&gt;"h",$E402&lt;&gt;0),0,IF(AND(CK$273=list!$D$2,$E402&lt;&gt;0,TRUNC(VLOOKUP($E402,'Container Panel'!$B$41:$Z$100,$D402,0)/(VLOOKUP(CK$276,UI!$A$12:$O$51,VLOOKUP(CK$279,$B$276:$C$278,2,0),0)/1000))&gt;0),1,TRUNC(VLOOKUP($E402,'Container Panel'!$B$41:$Z$100,$D402,0)/(VLOOKUP(CK$276,UI!$A$12:$O$51,VLOOKUP(CK$279,$B$276:$C$278,2,0),0)/1000)))),"")</f>
        <v/>
      </c>
      <c r="CL402" s="145" t="str">
        <f>IFERROR(IF(AND(CL$272=list!$D$3,'Box Calculation'!CL$279&lt;&gt;"h",$E402&lt;&gt;0),0,IF(AND(CL$273=list!$D$2,$E402&lt;&gt;0,TRUNC(VLOOKUP($E402,'Container Panel'!$B$41:$Z$100,$D402,0)/(VLOOKUP(CL$276,UI!$A$12:$O$51,VLOOKUP(CL$279,$B$276:$C$278,2,0),0)/1000))&gt;0),1,TRUNC(VLOOKUP($E402,'Container Panel'!$B$41:$Z$100,$D402,0)/(VLOOKUP(CL$276,UI!$A$12:$O$51,VLOOKUP(CL$279,$B$276:$C$278,2,0),0)/1000)))),"")</f>
        <v/>
      </c>
      <c r="CM402" s="145" t="str">
        <f>IFERROR(IF(AND(CM$272=list!$D$3,'Box Calculation'!CM$279&lt;&gt;"h",$E402&lt;&gt;0),0,IF(AND(CM$273=list!$D$2,$E402&lt;&gt;0,TRUNC(VLOOKUP($E402,'Container Panel'!$B$41:$Z$100,$D402,0)/(VLOOKUP(CM$276,UI!$A$12:$O$51,VLOOKUP(CM$279,$B$276:$C$278,2,0),0)/1000))&gt;0),1,TRUNC(VLOOKUP($E402,'Container Panel'!$B$41:$Z$100,$D402,0)/(VLOOKUP(CM$276,UI!$A$12:$O$51,VLOOKUP(CM$279,$B$276:$C$278,2,0),0)/1000)))),"")</f>
        <v/>
      </c>
      <c r="CN402" s="145" t="str">
        <f>IFERROR(IF(AND(CN$272=list!$D$3,'Box Calculation'!CN$279&lt;&gt;"h",$E402&lt;&gt;0),0,IF(AND(CN$273=list!$D$2,$E402&lt;&gt;0,TRUNC(VLOOKUP($E402,'Container Panel'!$B$41:$Z$100,$D402,0)/(VLOOKUP(CN$276,UI!$A$12:$O$51,VLOOKUP(CN$279,$B$276:$C$278,2,0),0)/1000))&gt;0),1,TRUNC(VLOOKUP($E402,'Container Panel'!$B$41:$Z$100,$D402,0)/(VLOOKUP(CN$276,UI!$A$12:$O$51,VLOOKUP(CN$279,$B$276:$C$278,2,0),0)/1000)))),"")</f>
        <v/>
      </c>
      <c r="CO402" s="145" t="str">
        <f>IFERROR(IF(AND(CO$272=list!$D$3,'Box Calculation'!CO$279&lt;&gt;"h",$E402&lt;&gt;0),0,IF(AND(CO$273=list!$D$2,$E402&lt;&gt;0,TRUNC(VLOOKUP($E402,'Container Panel'!$B$41:$Z$100,$D402,0)/(VLOOKUP(CO$276,UI!$A$12:$O$51,VLOOKUP(CO$279,$B$276:$C$278,2,0),0)/1000))&gt;0),1,TRUNC(VLOOKUP($E402,'Container Panel'!$B$41:$Z$100,$D402,0)/(VLOOKUP(CO$276,UI!$A$12:$O$51,VLOOKUP(CO$279,$B$276:$C$278,2,0),0)/1000)))),"")</f>
        <v/>
      </c>
      <c r="CP402" s="145" t="str">
        <f>IFERROR(IF(AND(CP$272=list!$D$3,'Box Calculation'!CP$279&lt;&gt;"h",$E402&lt;&gt;0),0,IF(AND(CP$273=list!$D$2,$E402&lt;&gt;0,TRUNC(VLOOKUP($E402,'Container Panel'!$B$41:$Z$100,$D402,0)/(VLOOKUP(CP$276,UI!$A$12:$O$51,VLOOKUP(CP$279,$B$276:$C$278,2,0),0)/1000))&gt;0),1,TRUNC(VLOOKUP($E402,'Container Panel'!$B$41:$Z$100,$D402,0)/(VLOOKUP(CP$276,UI!$A$12:$O$51,VLOOKUP(CP$279,$B$276:$C$278,2,0),0)/1000)))),"")</f>
        <v/>
      </c>
      <c r="CQ402" s="145" t="str">
        <f>IFERROR(IF(AND(CQ$272=list!$D$3,'Box Calculation'!CQ$279&lt;&gt;"h",$E402&lt;&gt;0),0,IF(AND(CQ$273=list!$D$2,$E402&lt;&gt;0,TRUNC(VLOOKUP($E402,'Container Panel'!$B$41:$Z$100,$D402,0)/(VLOOKUP(CQ$276,UI!$A$12:$O$51,VLOOKUP(CQ$279,$B$276:$C$278,2,0),0)/1000))&gt;0),1,TRUNC(VLOOKUP($E402,'Container Panel'!$B$41:$Z$100,$D402,0)/(VLOOKUP(CQ$276,UI!$A$12:$O$51,VLOOKUP(CQ$279,$B$276:$C$278,2,0),0)/1000)))),"")</f>
        <v/>
      </c>
      <c r="CR402" s="145" t="str">
        <f>IFERROR(IF(AND(CR$272=list!$D$3,'Box Calculation'!CR$279&lt;&gt;"h",$E402&lt;&gt;0),0,IF(AND(CR$273=list!$D$2,$E402&lt;&gt;0,TRUNC(VLOOKUP($E402,'Container Panel'!$B$41:$Z$100,$D402,0)/(VLOOKUP(CR$276,UI!$A$12:$O$51,VLOOKUP(CR$279,$B$276:$C$278,2,0),0)/1000))&gt;0),1,TRUNC(VLOOKUP($E402,'Container Panel'!$B$41:$Z$100,$D402,0)/(VLOOKUP(CR$276,UI!$A$12:$O$51,VLOOKUP(CR$279,$B$276:$C$278,2,0),0)/1000)))),"")</f>
        <v/>
      </c>
      <c r="CS402" s="145" t="str">
        <f>IFERROR(IF(AND(CS$272=list!$D$3,'Box Calculation'!CS$279&lt;&gt;"h",$E402&lt;&gt;0),0,IF(AND(CS$273=list!$D$2,$E402&lt;&gt;0,TRUNC(VLOOKUP($E402,'Container Panel'!$B$41:$Z$100,$D402,0)/(VLOOKUP(CS$276,UI!$A$12:$O$51,VLOOKUP(CS$279,$B$276:$C$278,2,0),0)/1000))&gt;0),1,TRUNC(VLOOKUP($E402,'Container Panel'!$B$41:$Z$100,$D402,0)/(VLOOKUP(CS$276,UI!$A$12:$O$51,VLOOKUP(CS$279,$B$276:$C$278,2,0),0)/1000)))),"")</f>
        <v/>
      </c>
      <c r="CT402" s="145" t="str">
        <f>IFERROR(IF(AND(CT$272=list!$D$3,'Box Calculation'!CT$279&lt;&gt;"h",$E402&lt;&gt;0),0,IF(AND(CT$273=list!$D$2,$E402&lt;&gt;0,TRUNC(VLOOKUP($E402,'Container Panel'!$B$41:$Z$100,$D402,0)/(VLOOKUP(CT$276,UI!$A$12:$O$51,VLOOKUP(CT$279,$B$276:$C$278,2,0),0)/1000))&gt;0),1,TRUNC(VLOOKUP($E402,'Container Panel'!$B$41:$Z$100,$D402,0)/(VLOOKUP(CT$276,UI!$A$12:$O$51,VLOOKUP(CT$279,$B$276:$C$278,2,0),0)/1000)))),"")</f>
        <v/>
      </c>
      <c r="CU402" s="145" t="str">
        <f>IFERROR(IF(AND(CU$272=list!$D$3,'Box Calculation'!CU$279&lt;&gt;"h",$E402&lt;&gt;0),0,IF(AND(CU$273=list!$D$2,$E402&lt;&gt;0,TRUNC(VLOOKUP($E402,'Container Panel'!$B$41:$Z$100,$D402,0)/(VLOOKUP(CU$276,UI!$A$12:$O$51,VLOOKUP(CU$279,$B$276:$C$278,2,0),0)/1000))&gt;0),1,TRUNC(VLOOKUP($E402,'Container Panel'!$B$41:$Z$100,$D402,0)/(VLOOKUP(CU$276,UI!$A$12:$O$51,VLOOKUP(CU$279,$B$276:$C$278,2,0),0)/1000)))),"")</f>
        <v/>
      </c>
      <c r="CV402" s="145" t="str">
        <f>IFERROR(IF(AND(CV$272=list!$D$3,'Box Calculation'!CV$279&lt;&gt;"h",$E402&lt;&gt;0),0,IF(AND(CV$273=list!$D$2,$E402&lt;&gt;0,TRUNC(VLOOKUP($E402,'Container Panel'!$B$41:$Z$100,$D402,0)/(VLOOKUP(CV$276,UI!$A$12:$O$51,VLOOKUP(CV$279,$B$276:$C$278,2,0),0)/1000))&gt;0),1,TRUNC(VLOOKUP($E402,'Container Panel'!$B$41:$Z$100,$D402,0)/(VLOOKUP(CV$276,UI!$A$12:$O$51,VLOOKUP(CV$279,$B$276:$C$278,2,0),0)/1000)))),"")</f>
        <v/>
      </c>
      <c r="CW402" s="145" t="str">
        <f>IFERROR(IF(AND(CW$272=list!$D$3,'Box Calculation'!CW$279&lt;&gt;"h",$E402&lt;&gt;0),0,IF(AND(CW$273=list!$D$2,$E402&lt;&gt;0,TRUNC(VLOOKUP($E402,'Container Panel'!$B$41:$Z$100,$D402,0)/(VLOOKUP(CW$276,UI!$A$12:$O$51,VLOOKUP(CW$279,$B$276:$C$278,2,0),0)/1000))&gt;0),1,TRUNC(VLOOKUP($E402,'Container Panel'!$B$41:$Z$100,$D402,0)/(VLOOKUP(CW$276,UI!$A$12:$O$51,VLOOKUP(CW$279,$B$276:$C$278,2,0),0)/1000)))),"")</f>
        <v/>
      </c>
      <c r="CX402" s="145" t="str">
        <f>IFERROR(IF(AND(CX$272=list!$D$3,'Box Calculation'!CX$279&lt;&gt;"h",$E402&lt;&gt;0),0,IF(AND(CX$273=list!$D$2,$E402&lt;&gt;0,TRUNC(VLOOKUP($E402,'Container Panel'!$B$41:$Z$100,$D402,0)/(VLOOKUP(CX$276,UI!$A$12:$O$51,VLOOKUP(CX$279,$B$276:$C$278,2,0),0)/1000))&gt;0),1,TRUNC(VLOOKUP($E402,'Container Panel'!$B$41:$Z$100,$D402,0)/(VLOOKUP(CX$276,UI!$A$12:$O$51,VLOOKUP(CX$279,$B$276:$C$278,2,0),0)/1000)))),"")</f>
        <v/>
      </c>
      <c r="CY402" s="145" t="str">
        <f>IFERROR(IF(AND(CY$272=list!$D$3,'Box Calculation'!CY$279&lt;&gt;"h",$E402&lt;&gt;0),0,IF(AND(CY$273=list!$D$2,$E402&lt;&gt;0,TRUNC(VLOOKUP($E402,'Container Panel'!$B$41:$Z$100,$D402,0)/(VLOOKUP(CY$276,UI!$A$12:$O$51,VLOOKUP(CY$279,$B$276:$C$278,2,0),0)/1000))&gt;0),1,TRUNC(VLOOKUP($E402,'Container Panel'!$B$41:$Z$100,$D402,0)/(VLOOKUP(CY$276,UI!$A$12:$O$51,VLOOKUP(CY$279,$B$276:$C$278,2,0),0)/1000)))),"")</f>
        <v/>
      </c>
      <c r="CZ402" s="145" t="str">
        <f>IFERROR(IF(AND(CZ$272=list!$D$3,'Box Calculation'!CZ$279&lt;&gt;"h",$E402&lt;&gt;0),0,IF(AND(CZ$273=list!$D$2,$E402&lt;&gt;0,TRUNC(VLOOKUP($E402,'Container Panel'!$B$41:$Z$100,$D402,0)/(VLOOKUP(CZ$276,UI!$A$12:$O$51,VLOOKUP(CZ$279,$B$276:$C$278,2,0),0)/1000))&gt;0),1,TRUNC(VLOOKUP($E402,'Container Panel'!$B$41:$Z$100,$D402,0)/(VLOOKUP(CZ$276,UI!$A$12:$O$51,VLOOKUP(CZ$279,$B$276:$C$278,2,0),0)/1000)))),"")</f>
        <v/>
      </c>
      <c r="DA402" s="145" t="str">
        <f>IFERROR(IF(AND(DA$272=list!$D$3,'Box Calculation'!DA$279&lt;&gt;"h",$E402&lt;&gt;0),0,IF(AND(DA$273=list!$D$2,$E402&lt;&gt;0,TRUNC(VLOOKUP($E402,'Container Panel'!$B$41:$Z$100,$D402,0)/(VLOOKUP(DA$276,UI!$A$12:$O$51,VLOOKUP(DA$279,$B$276:$C$278,2,0),0)/1000))&gt;0),1,TRUNC(VLOOKUP($E402,'Container Panel'!$B$41:$Z$100,$D402,0)/(VLOOKUP(DA$276,UI!$A$12:$O$51,VLOOKUP(DA$279,$B$276:$C$278,2,0),0)/1000)))),"")</f>
        <v/>
      </c>
      <c r="DB402" s="145" t="str">
        <f>IFERROR(IF(AND(DB$272=list!$D$3,'Box Calculation'!DB$279&lt;&gt;"h",$E402&lt;&gt;0),0,IF(AND(DB$273=list!$D$2,$E402&lt;&gt;0,TRUNC(VLOOKUP($E402,'Container Panel'!$B$41:$Z$100,$D402,0)/(VLOOKUP(DB$276,UI!$A$12:$O$51,VLOOKUP(DB$279,$B$276:$C$278,2,0),0)/1000))&gt;0),1,TRUNC(VLOOKUP($E402,'Container Panel'!$B$41:$Z$100,$D402,0)/(VLOOKUP(DB$276,UI!$A$12:$O$51,VLOOKUP(DB$279,$B$276:$C$278,2,0),0)/1000)))),"")</f>
        <v/>
      </c>
      <c r="DC402" s="145" t="str">
        <f>IFERROR(IF(AND(DC$272=list!$D$3,'Box Calculation'!DC$279&lt;&gt;"h",$E402&lt;&gt;0),0,IF(AND(DC$273=list!$D$2,$E402&lt;&gt;0,TRUNC(VLOOKUP($E402,'Container Panel'!$B$41:$Z$100,$D402,0)/(VLOOKUP(DC$276,UI!$A$12:$O$51,VLOOKUP(DC$279,$B$276:$C$278,2,0),0)/1000))&gt;0),1,TRUNC(VLOOKUP($E402,'Container Panel'!$B$41:$Z$100,$D402,0)/(VLOOKUP(DC$276,UI!$A$12:$O$51,VLOOKUP(DC$279,$B$276:$C$278,2,0),0)/1000)))),"")</f>
        <v/>
      </c>
      <c r="DD402" s="145" t="str">
        <f>IFERROR(IF(AND(DD$272=list!$D$3,'Box Calculation'!DD$279&lt;&gt;"h",$E402&lt;&gt;0),0,IF(AND(DD$273=list!$D$2,$E402&lt;&gt;0,TRUNC(VLOOKUP($E402,'Container Panel'!$B$41:$Z$100,$D402,0)/(VLOOKUP(DD$276,UI!$A$12:$O$51,VLOOKUP(DD$279,$B$276:$C$278,2,0),0)/1000))&gt;0),1,TRUNC(VLOOKUP($E402,'Container Panel'!$B$41:$Z$100,$D402,0)/(VLOOKUP(DD$276,UI!$A$12:$O$51,VLOOKUP(DD$279,$B$276:$C$278,2,0),0)/1000)))),"")</f>
        <v/>
      </c>
      <c r="DE402" s="145" t="str">
        <f>IFERROR(IF(AND(DE$272=list!$D$3,'Box Calculation'!DE$279&lt;&gt;"h",$E402&lt;&gt;0),0,IF(AND(DE$273=list!$D$2,$E402&lt;&gt;0,TRUNC(VLOOKUP($E402,'Container Panel'!$B$41:$Z$100,$D402,0)/(VLOOKUP(DE$276,UI!$A$12:$O$51,VLOOKUP(DE$279,$B$276:$C$278,2,0),0)/1000))&gt;0),1,TRUNC(VLOOKUP($E402,'Container Panel'!$B$41:$Z$100,$D402,0)/(VLOOKUP(DE$276,UI!$A$12:$O$51,VLOOKUP(DE$279,$B$276:$C$278,2,0),0)/1000)))),"")</f>
        <v/>
      </c>
      <c r="DF402" s="145" t="str">
        <f>IFERROR(IF(AND(DF$272=list!$D$3,'Box Calculation'!DF$279&lt;&gt;"h",$E402&lt;&gt;0),0,IF(AND(DF$273=list!$D$2,$E402&lt;&gt;0,TRUNC(VLOOKUP($E402,'Container Panel'!$B$41:$Z$100,$D402,0)/(VLOOKUP(DF$276,UI!$A$12:$O$51,VLOOKUP(DF$279,$B$276:$C$278,2,0),0)/1000))&gt;0),1,TRUNC(VLOOKUP($E402,'Container Panel'!$B$41:$Z$100,$D402,0)/(VLOOKUP(DF$276,UI!$A$12:$O$51,VLOOKUP(DF$279,$B$276:$C$278,2,0),0)/1000)))),"")</f>
        <v/>
      </c>
      <c r="DG402" s="145" t="str">
        <f>IFERROR(IF(AND(DG$272=list!$D$3,'Box Calculation'!DG$279&lt;&gt;"h",$E402&lt;&gt;0),0,IF(AND(DG$273=list!$D$2,$E402&lt;&gt;0,TRUNC(VLOOKUP($E402,'Container Panel'!$B$41:$Z$100,$D402,0)/(VLOOKUP(DG$276,UI!$A$12:$O$51,VLOOKUP(DG$279,$B$276:$C$278,2,0),0)/1000))&gt;0),1,TRUNC(VLOOKUP($E402,'Container Panel'!$B$41:$Z$100,$D402,0)/(VLOOKUP(DG$276,UI!$A$12:$O$51,VLOOKUP(DG$279,$B$276:$C$278,2,0),0)/1000)))),"")</f>
        <v/>
      </c>
      <c r="DH402" s="145" t="str">
        <f>IFERROR(IF(AND(DH$272=list!$D$3,'Box Calculation'!DH$279&lt;&gt;"h",$E402&lt;&gt;0),0,IF(AND(DH$273=list!$D$2,$E402&lt;&gt;0,TRUNC(VLOOKUP($E402,'Container Panel'!$B$41:$Z$100,$D402,0)/(VLOOKUP(DH$276,UI!$A$12:$O$51,VLOOKUP(DH$279,$B$276:$C$278,2,0),0)/1000))&gt;0),1,TRUNC(VLOOKUP($E402,'Container Panel'!$B$41:$Z$100,$D402,0)/(VLOOKUP(DH$276,UI!$A$12:$O$51,VLOOKUP(DH$279,$B$276:$C$278,2,0),0)/1000)))),"")</f>
        <v/>
      </c>
      <c r="DI402" s="145" t="str">
        <f>IFERROR(IF(AND(DI$272=list!$D$3,'Box Calculation'!DI$279&lt;&gt;"h",$E402&lt;&gt;0),0,IF(AND(DI$273=list!$D$2,$E402&lt;&gt;0,TRUNC(VLOOKUP($E402,'Container Panel'!$B$41:$Z$100,$D402,0)/(VLOOKUP(DI$276,UI!$A$12:$O$51,VLOOKUP(DI$279,$B$276:$C$278,2,0),0)/1000))&gt;0),1,TRUNC(VLOOKUP($E402,'Container Panel'!$B$41:$Z$100,$D402,0)/(VLOOKUP(DI$276,UI!$A$12:$O$51,VLOOKUP(DI$279,$B$276:$C$278,2,0),0)/1000)))),"")</f>
        <v/>
      </c>
      <c r="DJ402" s="145" t="str">
        <f>IFERROR(IF(AND(DJ$272=list!$D$3,'Box Calculation'!DJ$279&lt;&gt;"h",$E402&lt;&gt;0),0,IF(AND(DJ$273=list!$D$2,$E402&lt;&gt;0,TRUNC(VLOOKUP($E402,'Container Panel'!$B$41:$Z$100,$D402,0)/(VLOOKUP(DJ$276,UI!$A$12:$O$51,VLOOKUP(DJ$279,$B$276:$C$278,2,0),0)/1000))&gt;0),1,TRUNC(VLOOKUP($E402,'Container Panel'!$B$41:$Z$100,$D402,0)/(VLOOKUP(DJ$276,UI!$A$12:$O$51,VLOOKUP(DJ$279,$B$276:$C$278,2,0),0)/1000)))),"")</f>
        <v/>
      </c>
      <c r="DK402" s="145" t="str">
        <f>IFERROR(IF(AND(DK$272=list!$D$3,'Box Calculation'!DK$279&lt;&gt;"h",$E402&lt;&gt;0),0,IF(AND(DK$273=list!$D$2,$E402&lt;&gt;0,TRUNC(VLOOKUP($E402,'Container Panel'!$B$41:$Z$100,$D402,0)/(VLOOKUP(DK$276,UI!$A$12:$O$51,VLOOKUP(DK$279,$B$276:$C$278,2,0),0)/1000))&gt;0),1,TRUNC(VLOOKUP($E402,'Container Panel'!$B$41:$Z$100,$D402,0)/(VLOOKUP(DK$276,UI!$A$12:$O$51,VLOOKUP(DK$279,$B$276:$C$278,2,0),0)/1000)))),"")</f>
        <v/>
      </c>
      <c r="DL402" s="145" t="str">
        <f>IFERROR(IF(AND(DL$272=list!$D$3,'Box Calculation'!DL$279&lt;&gt;"h",$E402&lt;&gt;0),0,IF(AND(DL$273=list!$D$2,$E402&lt;&gt;0,TRUNC(VLOOKUP($E402,'Container Panel'!$B$41:$Z$100,$D402,0)/(VLOOKUP(DL$276,UI!$A$12:$O$51,VLOOKUP(DL$279,$B$276:$C$278,2,0),0)/1000))&gt;0),1,TRUNC(VLOOKUP($E402,'Container Panel'!$B$41:$Z$100,$D402,0)/(VLOOKUP(DL$276,UI!$A$12:$O$51,VLOOKUP(DL$279,$B$276:$C$278,2,0),0)/1000)))),"")</f>
        <v/>
      </c>
      <c r="DM402" s="145" t="str">
        <f>IFERROR(IF(AND(DM$272=list!$D$3,'Box Calculation'!DM$279&lt;&gt;"h",$E402&lt;&gt;0),0,IF(AND(DM$273=list!$D$2,$E402&lt;&gt;0,TRUNC(VLOOKUP($E402,'Container Panel'!$B$41:$Z$100,$D402,0)/(VLOOKUP(DM$276,UI!$A$12:$O$51,VLOOKUP(DM$279,$B$276:$C$278,2,0),0)/1000))&gt;0),1,TRUNC(VLOOKUP($E402,'Container Panel'!$B$41:$Z$100,$D402,0)/(VLOOKUP(DM$276,UI!$A$12:$O$51,VLOOKUP(DM$279,$B$276:$C$278,2,0),0)/1000)))),"")</f>
        <v/>
      </c>
      <c r="DN402" s="145" t="str">
        <f>IFERROR(IF(AND(DN$272=list!$D$3,'Box Calculation'!DN$279&lt;&gt;"h",$E402&lt;&gt;0),0,IF(AND(DN$273=list!$D$2,$E402&lt;&gt;0,TRUNC(VLOOKUP($E402,'Container Panel'!$B$41:$Z$100,$D402,0)/(VLOOKUP(DN$276,UI!$A$12:$O$51,VLOOKUP(DN$279,$B$276:$C$278,2,0),0)/1000))&gt;0),1,TRUNC(VLOOKUP($E402,'Container Panel'!$B$41:$Z$100,$D402,0)/(VLOOKUP(DN$276,UI!$A$12:$O$51,VLOOKUP(DN$279,$B$276:$C$278,2,0),0)/1000)))),"")</f>
        <v/>
      </c>
      <c r="DO402" s="145" t="str">
        <f>IFERROR(IF(AND(DO$272=list!$D$3,'Box Calculation'!DO$279&lt;&gt;"h",$E402&lt;&gt;0),0,IF(AND(DO$273=list!$D$2,$E402&lt;&gt;0,TRUNC(VLOOKUP($E402,'Container Panel'!$B$41:$Z$100,$D402,0)/(VLOOKUP(DO$276,UI!$A$12:$O$51,VLOOKUP(DO$279,$B$276:$C$278,2,0),0)/1000))&gt;0),1,TRUNC(VLOOKUP($E402,'Container Panel'!$B$41:$Z$100,$D402,0)/(VLOOKUP(DO$276,UI!$A$12:$O$51,VLOOKUP(DO$279,$B$276:$C$278,2,0),0)/1000)))),"")</f>
        <v/>
      </c>
      <c r="DP402" s="145" t="str">
        <f>IFERROR(IF(AND(DP$272=list!$D$3,'Box Calculation'!DP$279&lt;&gt;"h",$E402&lt;&gt;0),0,IF(AND(DP$273=list!$D$2,$E402&lt;&gt;0,TRUNC(VLOOKUP($E402,'Container Panel'!$B$41:$Z$100,$D402,0)/(VLOOKUP(DP$276,UI!$A$12:$O$51,VLOOKUP(DP$279,$B$276:$C$278,2,0),0)/1000))&gt;0),1,TRUNC(VLOOKUP($E402,'Container Panel'!$B$41:$Z$100,$D402,0)/(VLOOKUP(DP$276,UI!$A$12:$O$51,VLOOKUP(DP$279,$B$276:$C$278,2,0),0)/1000)))),"")</f>
        <v/>
      </c>
      <c r="DQ402" s="145" t="str">
        <f>IFERROR(IF(AND(DQ$272=list!$D$3,'Box Calculation'!DQ$279&lt;&gt;"h",$E402&lt;&gt;0),0,IF(AND(DQ$273=list!$D$2,$E402&lt;&gt;0,TRUNC(VLOOKUP($E402,'Container Panel'!$B$41:$Z$100,$D402,0)/(VLOOKUP(DQ$276,UI!$A$12:$O$51,VLOOKUP(DQ$279,$B$276:$C$278,2,0),0)/1000))&gt;0),1,TRUNC(VLOOKUP($E402,'Container Panel'!$B$41:$Z$100,$D402,0)/(VLOOKUP(DQ$276,UI!$A$12:$O$51,VLOOKUP(DQ$279,$B$276:$C$278,2,0),0)/1000)))),"")</f>
        <v/>
      </c>
      <c r="DR402" s="145" t="str">
        <f>IFERROR(IF(AND(DR$272=list!$D$3,'Box Calculation'!DR$279&lt;&gt;"h",$E402&lt;&gt;0),0,IF(AND(DR$273=list!$D$2,$E402&lt;&gt;0,TRUNC(VLOOKUP($E402,'Container Panel'!$B$41:$Z$100,$D402,0)/(VLOOKUP(DR$276,UI!$A$12:$O$51,VLOOKUP(DR$279,$B$276:$C$278,2,0),0)/1000))&gt;0),1,TRUNC(VLOOKUP($E402,'Container Panel'!$B$41:$Z$100,$D402,0)/(VLOOKUP(DR$276,UI!$A$12:$O$51,VLOOKUP(DR$279,$B$276:$C$278,2,0),0)/1000)))),"")</f>
        <v/>
      </c>
      <c r="DS402" s="145" t="str">
        <f>IFERROR(IF(AND(DS$272=list!$D$3,'Box Calculation'!DS$279&lt;&gt;"h",$E402&lt;&gt;0),0,IF(AND(DS$273=list!$D$2,$E402&lt;&gt;0,TRUNC(VLOOKUP($E402,'Container Panel'!$B$41:$Z$100,$D402,0)/(VLOOKUP(DS$276,UI!$A$12:$O$51,VLOOKUP(DS$279,$B$276:$C$278,2,0),0)/1000))&gt;0),1,TRUNC(VLOOKUP($E402,'Container Panel'!$B$41:$Z$100,$D402,0)/(VLOOKUP(DS$276,UI!$A$12:$O$51,VLOOKUP(DS$279,$B$276:$C$278,2,0),0)/1000)))),"")</f>
        <v/>
      </c>
      <c r="DT402" s="145" t="str">
        <f>IFERROR(IF(AND(DT$272=list!$D$3,'Box Calculation'!DT$279&lt;&gt;"h",$E402&lt;&gt;0),0,IF(AND(DT$273=list!$D$2,$E402&lt;&gt;0,TRUNC(VLOOKUP($E402,'Container Panel'!$B$41:$Z$100,$D402,0)/(VLOOKUP(DT$276,UI!$A$12:$O$51,VLOOKUP(DT$279,$B$276:$C$278,2,0),0)/1000))&gt;0),1,TRUNC(VLOOKUP($E402,'Container Panel'!$B$41:$Z$100,$D402,0)/(VLOOKUP(DT$276,UI!$A$12:$O$51,VLOOKUP(DT$279,$B$276:$C$278,2,0),0)/1000)))),"")</f>
        <v/>
      </c>
      <c r="DU402" s="145" t="str">
        <f>IFERROR(IF(AND(DU$272=list!$D$3,'Box Calculation'!DU$279&lt;&gt;"h",$E402&lt;&gt;0),0,IF(AND(DU$273=list!$D$2,$E402&lt;&gt;0,TRUNC(VLOOKUP($E402,'Container Panel'!$B$41:$Z$100,$D402,0)/(VLOOKUP(DU$276,UI!$A$12:$O$51,VLOOKUP(DU$279,$B$276:$C$278,2,0),0)/1000))&gt;0),1,TRUNC(VLOOKUP($E402,'Container Panel'!$B$41:$Z$100,$D402,0)/(VLOOKUP(DU$276,UI!$A$12:$O$51,VLOOKUP(DU$279,$B$276:$C$278,2,0),0)/1000)))),"")</f>
        <v/>
      </c>
      <c r="DV402" s="145" t="str">
        <f>IFERROR(IF(AND(DV$272=list!$D$3,'Box Calculation'!DV$279&lt;&gt;"h",$E402&lt;&gt;0),0,IF(AND(DV$273=list!$D$2,$E402&lt;&gt;0,TRUNC(VLOOKUP($E402,'Container Panel'!$B$41:$Z$100,$D402,0)/(VLOOKUP(DV$276,UI!$A$12:$O$51,VLOOKUP(DV$279,$B$276:$C$278,2,0),0)/1000))&gt;0),1,TRUNC(VLOOKUP($E402,'Container Panel'!$B$41:$Z$100,$D402,0)/(VLOOKUP(DV$276,UI!$A$12:$O$51,VLOOKUP(DV$279,$B$276:$C$278,2,0),0)/1000)))),"")</f>
        <v/>
      </c>
      <c r="DW402" s="145" t="str">
        <f>IFERROR(IF(AND(DW$272=list!$D$3,'Box Calculation'!DW$279&lt;&gt;"h",$E402&lt;&gt;0),0,IF(AND(DW$273=list!$D$2,$E402&lt;&gt;0,TRUNC(VLOOKUP($E402,'Container Panel'!$B$41:$Z$100,$D402,0)/(VLOOKUP(DW$276,UI!$A$12:$O$51,VLOOKUP(DW$279,$B$276:$C$278,2,0),0)/1000))&gt;0),1,TRUNC(VLOOKUP($E402,'Container Panel'!$B$41:$Z$100,$D402,0)/(VLOOKUP(DW$276,UI!$A$12:$O$51,VLOOKUP(DW$279,$B$276:$C$278,2,0),0)/1000)))),"")</f>
        <v/>
      </c>
      <c r="DX402" s="145" t="str">
        <f>IFERROR(IF(AND(DX$272=list!$D$3,'Box Calculation'!DX$279&lt;&gt;"h",$E402&lt;&gt;0),0,IF(AND(DX$273=list!$D$2,$E402&lt;&gt;0,TRUNC(VLOOKUP($E402,'Container Panel'!$B$41:$Z$100,$D402,0)/(VLOOKUP(DX$276,UI!$A$12:$O$51,VLOOKUP(DX$279,$B$276:$C$278,2,0),0)/1000))&gt;0),1,TRUNC(VLOOKUP($E402,'Container Panel'!$B$41:$Z$100,$D402,0)/(VLOOKUP(DX$276,UI!$A$12:$O$51,VLOOKUP(DX$279,$B$276:$C$278,2,0),0)/1000)))),"")</f>
        <v/>
      </c>
      <c r="DY402" s="145" t="str">
        <f>IFERROR(IF(AND(DY$272=list!$D$3,'Box Calculation'!DY$279&lt;&gt;"h",$E402&lt;&gt;0),0,IF(AND(DY$273=list!$D$2,$E402&lt;&gt;0,TRUNC(VLOOKUP($E402,'Container Panel'!$B$41:$Z$100,$D402,0)/(VLOOKUP(DY$276,UI!$A$12:$O$51,VLOOKUP(DY$279,$B$276:$C$278,2,0),0)/1000))&gt;0),1,TRUNC(VLOOKUP($E402,'Container Panel'!$B$41:$Z$100,$D402,0)/(VLOOKUP(DY$276,UI!$A$12:$O$51,VLOOKUP(DY$279,$B$276:$C$278,2,0),0)/1000)))),"")</f>
        <v/>
      </c>
      <c r="DZ402" s="145" t="str">
        <f>IFERROR(IF(AND(DZ$272=list!$D$3,'Box Calculation'!DZ$279&lt;&gt;"h",$E402&lt;&gt;0),0,IF(AND(DZ$273=list!$D$2,$E402&lt;&gt;0,TRUNC(VLOOKUP($E402,'Container Panel'!$B$41:$Z$100,$D402,0)/(VLOOKUP(DZ$276,UI!$A$12:$O$51,VLOOKUP(DZ$279,$B$276:$C$278,2,0),0)/1000))&gt;0),1,TRUNC(VLOOKUP($E402,'Container Panel'!$B$41:$Z$100,$D402,0)/(VLOOKUP(DZ$276,UI!$A$12:$O$51,VLOOKUP(DZ$279,$B$276:$C$278,2,0),0)/1000)))),"")</f>
        <v/>
      </c>
      <c r="EA402" s="145" t="str">
        <f>IFERROR(IF(AND(EA$272=list!$D$3,'Box Calculation'!EA$279&lt;&gt;"h",$E402&lt;&gt;0),0,IF(AND(EA$273=list!$D$2,$E402&lt;&gt;0,TRUNC(VLOOKUP($E402,'Container Panel'!$B$41:$Z$100,$D402,0)/(VLOOKUP(EA$276,UI!$A$12:$O$51,VLOOKUP(EA$279,$B$276:$C$278,2,0),0)/1000))&gt;0),1,TRUNC(VLOOKUP($E402,'Container Panel'!$B$41:$Z$100,$D402,0)/(VLOOKUP(EA$276,UI!$A$12:$O$51,VLOOKUP(EA$279,$B$276:$C$278,2,0),0)/1000)))),"")</f>
        <v/>
      </c>
      <c r="EB402" s="145" t="str">
        <f>IFERROR(IF(AND(EB$272=list!$D$3,'Box Calculation'!EB$279&lt;&gt;"h",$E402&lt;&gt;0),0,IF(AND(EB$273=list!$D$2,$E402&lt;&gt;0,TRUNC(VLOOKUP($E402,'Container Panel'!$B$41:$Z$100,$D402,0)/(VLOOKUP(EB$276,UI!$A$12:$O$51,VLOOKUP(EB$279,$B$276:$C$278,2,0),0)/1000))&gt;0),1,TRUNC(VLOOKUP($E402,'Container Panel'!$B$41:$Z$100,$D402,0)/(VLOOKUP(EB$276,UI!$A$12:$O$51,VLOOKUP(EB$279,$B$276:$C$278,2,0),0)/1000)))),"")</f>
        <v/>
      </c>
      <c r="EC402" s="145" t="str">
        <f>IFERROR(IF(AND(EC$272=list!$D$3,'Box Calculation'!EC$279&lt;&gt;"h",$E402&lt;&gt;0),0,IF(AND(EC$273=list!$D$2,$E402&lt;&gt;0,TRUNC(VLOOKUP($E402,'Container Panel'!$B$41:$Z$100,$D402,0)/(VLOOKUP(EC$276,UI!$A$12:$O$51,VLOOKUP(EC$279,$B$276:$C$278,2,0),0)/1000))&gt;0),1,TRUNC(VLOOKUP($E402,'Container Panel'!$B$41:$Z$100,$D402,0)/(VLOOKUP(EC$276,UI!$A$12:$O$51,VLOOKUP(EC$279,$B$276:$C$278,2,0),0)/1000)))),"")</f>
        <v/>
      </c>
      <c r="ED402" s="145" t="str">
        <f>IFERROR(IF(AND(ED$272=list!$D$3,'Box Calculation'!ED$279&lt;&gt;"h",$E402&lt;&gt;0),0,IF(AND(ED$273=list!$D$2,$E402&lt;&gt;0,TRUNC(VLOOKUP($E402,'Container Panel'!$B$41:$Z$100,$D402,0)/(VLOOKUP(ED$276,UI!$A$12:$O$51,VLOOKUP(ED$279,$B$276:$C$278,2,0),0)/1000))&gt;0),1,TRUNC(VLOOKUP($E402,'Container Panel'!$B$41:$Z$100,$D402,0)/(VLOOKUP(ED$276,UI!$A$12:$O$51,VLOOKUP(ED$279,$B$276:$C$278,2,0),0)/1000)))),"")</f>
        <v/>
      </c>
      <c r="EE402" s="145" t="str">
        <f>IFERROR(IF(AND(EE$272=list!$D$3,'Box Calculation'!EE$279&lt;&gt;"h",$E402&lt;&gt;0),0,IF(AND(EE$273=list!$D$2,$E402&lt;&gt;0,TRUNC(VLOOKUP($E402,'Container Panel'!$B$41:$Z$100,$D402,0)/(VLOOKUP(EE$276,UI!$A$12:$O$51,VLOOKUP(EE$279,$B$276:$C$278,2,0),0)/1000))&gt;0),1,TRUNC(VLOOKUP($E402,'Container Panel'!$B$41:$Z$100,$D402,0)/(VLOOKUP(EE$276,UI!$A$12:$O$51,VLOOKUP(EE$279,$B$276:$C$278,2,0),0)/1000)))),"")</f>
        <v/>
      </c>
      <c r="EF402" s="145" t="str">
        <f>IFERROR(IF(AND(EF$272=list!$D$3,'Box Calculation'!EF$279&lt;&gt;"h",$E402&lt;&gt;0),0,IF(AND(EF$273=list!$D$2,$E402&lt;&gt;0,TRUNC(VLOOKUP($E402,'Container Panel'!$B$41:$Z$100,$D402,0)/(VLOOKUP(EF$276,UI!$A$12:$O$51,VLOOKUP(EF$279,$B$276:$C$278,2,0),0)/1000))&gt;0),1,TRUNC(VLOOKUP($E402,'Container Panel'!$B$41:$Z$100,$D402,0)/(VLOOKUP(EF$276,UI!$A$12:$O$51,VLOOKUP(EF$279,$B$276:$C$278,2,0),0)/1000)))),"")</f>
        <v/>
      </c>
      <c r="EG402" s="145" t="str">
        <f>IFERROR(IF(AND(EG$272=list!$D$3,'Box Calculation'!EG$279&lt;&gt;"h",$E402&lt;&gt;0),0,IF(AND(EG$273=list!$D$2,$E402&lt;&gt;0,TRUNC(VLOOKUP($E402,'Container Panel'!$B$41:$Z$100,$D402,0)/(VLOOKUP(EG$276,UI!$A$12:$O$51,VLOOKUP(EG$279,$B$276:$C$278,2,0),0)/1000))&gt;0),1,TRUNC(VLOOKUP($E402,'Container Panel'!$B$41:$Z$100,$D402,0)/(VLOOKUP(EG$276,UI!$A$12:$O$51,VLOOKUP(EG$279,$B$276:$C$278,2,0),0)/1000)))),"")</f>
        <v/>
      </c>
      <c r="EH402" s="145" t="str">
        <f>IFERROR(IF(AND(EH$272=list!$D$3,'Box Calculation'!EH$279&lt;&gt;"h",$E402&lt;&gt;0),0,IF(AND(EH$273=list!$D$2,$E402&lt;&gt;0,TRUNC(VLOOKUP($E402,'Container Panel'!$B$41:$Z$100,$D402,0)/(VLOOKUP(EH$276,UI!$A$12:$O$51,VLOOKUP(EH$279,$B$276:$C$278,2,0),0)/1000))&gt;0),1,TRUNC(VLOOKUP($E402,'Container Panel'!$B$41:$Z$100,$D402,0)/(VLOOKUP(EH$276,UI!$A$12:$O$51,VLOOKUP(EH$279,$B$276:$C$278,2,0),0)/1000)))),"")</f>
        <v/>
      </c>
      <c r="EI402" s="145" t="str">
        <f>IFERROR(IF(AND(EI$272=list!$D$3,'Box Calculation'!EI$279&lt;&gt;"h",$E402&lt;&gt;0),0,IF(AND(EI$273=list!$D$2,$E402&lt;&gt;0,TRUNC(VLOOKUP($E402,'Container Panel'!$B$41:$Z$100,$D402,0)/(VLOOKUP(EI$276,UI!$A$12:$O$51,VLOOKUP(EI$279,$B$276:$C$278,2,0),0)/1000))&gt;0),1,TRUNC(VLOOKUP($E402,'Container Panel'!$B$41:$Z$100,$D402,0)/(VLOOKUP(EI$276,UI!$A$12:$O$51,VLOOKUP(EI$279,$B$276:$C$278,2,0),0)/1000)))),"")</f>
        <v/>
      </c>
      <c r="EJ402" s="145" t="str">
        <f>IFERROR(IF(AND(EJ$272=list!$D$3,'Box Calculation'!EJ$279&lt;&gt;"h",$E402&lt;&gt;0),0,IF(AND(EJ$273=list!$D$2,$E402&lt;&gt;0,TRUNC(VLOOKUP($E402,'Container Panel'!$B$41:$Z$100,$D402,0)/(VLOOKUP(EJ$276,UI!$A$12:$O$51,VLOOKUP(EJ$279,$B$276:$C$278,2,0),0)/1000))&gt;0),1,TRUNC(VLOOKUP($E402,'Container Panel'!$B$41:$Z$100,$D402,0)/(VLOOKUP(EJ$276,UI!$A$12:$O$51,VLOOKUP(EJ$279,$B$276:$C$278,2,0),0)/1000)))),"")</f>
        <v/>
      </c>
      <c r="EK402" s="145" t="str">
        <f>IFERROR(IF(AND(EK$272=list!$D$3,'Box Calculation'!EK$279&lt;&gt;"h",$E402&lt;&gt;0),0,IF(AND(EK$273=list!$D$2,$E402&lt;&gt;0,TRUNC(VLOOKUP($E402,'Container Panel'!$B$41:$Z$100,$D402,0)/(VLOOKUP(EK$276,UI!$A$12:$O$51,VLOOKUP(EK$279,$B$276:$C$278,2,0),0)/1000))&gt;0),1,TRUNC(VLOOKUP($E402,'Container Panel'!$B$41:$Z$100,$D402,0)/(VLOOKUP(EK$276,UI!$A$12:$O$51,VLOOKUP(EK$279,$B$276:$C$278,2,0),0)/1000)))),"")</f>
        <v/>
      </c>
      <c r="EL402" s="145" t="str">
        <f>IFERROR(IF(AND(EL$272=list!$D$3,'Box Calculation'!EL$279&lt;&gt;"h",$E402&lt;&gt;0),0,IF(AND(EL$273=list!$D$2,$E402&lt;&gt;0,TRUNC(VLOOKUP($E402,'Container Panel'!$B$41:$Z$100,$D402,0)/(VLOOKUP(EL$276,UI!$A$12:$O$51,VLOOKUP(EL$279,$B$276:$C$278,2,0),0)/1000))&gt;0),1,TRUNC(VLOOKUP($E402,'Container Panel'!$B$41:$Z$100,$D402,0)/(VLOOKUP(EL$276,UI!$A$12:$O$51,VLOOKUP(EL$279,$B$276:$C$278,2,0),0)/1000)))),"")</f>
        <v/>
      </c>
      <c r="EM402" s="145" t="str">
        <f>IFERROR(IF(AND(EM$272=list!$D$3,'Box Calculation'!EM$279&lt;&gt;"h",$E402&lt;&gt;0),0,IF(AND(EM$273=list!$D$2,$E402&lt;&gt;0,TRUNC(VLOOKUP($E402,'Container Panel'!$B$41:$Z$100,$D402,0)/(VLOOKUP(EM$276,UI!$A$12:$O$51,VLOOKUP(EM$279,$B$276:$C$278,2,0),0)/1000))&gt;0),1,TRUNC(VLOOKUP($E402,'Container Panel'!$B$41:$Z$100,$D402,0)/(VLOOKUP(EM$276,UI!$A$12:$O$51,VLOOKUP(EM$279,$B$276:$C$278,2,0),0)/1000)))),"")</f>
        <v/>
      </c>
      <c r="EN402" s="145" t="str">
        <f>IFERROR(IF(AND(EN$272=list!$D$3,'Box Calculation'!EN$279&lt;&gt;"h",$E402&lt;&gt;0),0,IF(AND(EN$273=list!$D$2,$E402&lt;&gt;0,TRUNC(VLOOKUP($E402,'Container Panel'!$B$41:$Z$100,$D402,0)/(VLOOKUP(EN$276,UI!$A$12:$O$51,VLOOKUP(EN$279,$B$276:$C$278,2,0),0)/1000))&gt;0),1,TRUNC(VLOOKUP($E402,'Container Panel'!$B$41:$Z$100,$D402,0)/(VLOOKUP(EN$276,UI!$A$12:$O$51,VLOOKUP(EN$279,$B$276:$C$278,2,0),0)/1000)))),"")</f>
        <v/>
      </c>
      <c r="EO402" s="145" t="str">
        <f>IFERROR(IF(AND(EO$272=list!$D$3,'Box Calculation'!EO$279&lt;&gt;"h",$E402&lt;&gt;0),0,IF(AND(EO$273=list!$D$2,$E402&lt;&gt;0,TRUNC(VLOOKUP($E402,'Container Panel'!$B$41:$Z$100,$D402,0)/(VLOOKUP(EO$276,UI!$A$12:$O$51,VLOOKUP(EO$279,$B$276:$C$278,2,0),0)/1000))&gt;0),1,TRUNC(VLOOKUP($E402,'Container Panel'!$B$41:$Z$100,$D402,0)/(VLOOKUP(EO$276,UI!$A$12:$O$51,VLOOKUP(EO$279,$B$276:$C$278,2,0),0)/1000)))),"")</f>
        <v/>
      </c>
      <c r="EP402" s="145" t="str">
        <f>IFERROR(IF(AND(EP$272=list!$D$3,'Box Calculation'!EP$279&lt;&gt;"h",$E402&lt;&gt;0),0,IF(AND(EP$273=list!$D$2,$E402&lt;&gt;0,TRUNC(VLOOKUP($E402,'Container Panel'!$B$41:$Z$100,$D402,0)/(VLOOKUP(EP$276,UI!$A$12:$O$51,VLOOKUP(EP$279,$B$276:$C$278,2,0),0)/1000))&gt;0),1,TRUNC(VLOOKUP($E402,'Container Panel'!$B$41:$Z$100,$D402,0)/(VLOOKUP(EP$276,UI!$A$12:$O$51,VLOOKUP(EP$279,$B$276:$C$278,2,0),0)/1000)))),"")</f>
        <v/>
      </c>
      <c r="EQ402" s="145" t="str">
        <f>IFERROR(IF(AND(EQ$272=list!$D$3,'Box Calculation'!EQ$279&lt;&gt;"h",$E402&lt;&gt;0),0,IF(AND(EQ$273=list!$D$2,$E402&lt;&gt;0,TRUNC(VLOOKUP($E402,'Container Panel'!$B$41:$Z$100,$D402,0)/(VLOOKUP(EQ$276,UI!$A$12:$O$51,VLOOKUP(EQ$279,$B$276:$C$278,2,0),0)/1000))&gt;0),1,TRUNC(VLOOKUP($E402,'Container Panel'!$B$41:$Z$100,$D402,0)/(VLOOKUP(EQ$276,UI!$A$12:$O$51,VLOOKUP(EQ$279,$B$276:$C$278,2,0),0)/1000)))),"")</f>
        <v/>
      </c>
      <c r="ER402" s="145" t="str">
        <f>IFERROR(IF(AND(ER$272=list!$D$3,'Box Calculation'!ER$279&lt;&gt;"h",$E402&lt;&gt;0),0,IF(AND(ER$273=list!$D$2,$E402&lt;&gt;0,TRUNC(VLOOKUP($E402,'Container Panel'!$B$41:$Z$100,$D402,0)/(VLOOKUP(ER$276,UI!$A$12:$O$51,VLOOKUP(ER$279,$B$276:$C$278,2,0),0)/1000))&gt;0),1,TRUNC(VLOOKUP($E402,'Container Panel'!$B$41:$Z$100,$D402,0)/(VLOOKUP(ER$276,UI!$A$12:$O$51,VLOOKUP(ER$279,$B$276:$C$278,2,0),0)/1000)))),"")</f>
        <v/>
      </c>
      <c r="ES402" s="145" t="str">
        <f>IFERROR(IF(AND(ES$272=list!$D$3,'Box Calculation'!ES$279&lt;&gt;"h",$E402&lt;&gt;0),0,IF(AND(ES$273=list!$D$2,$E402&lt;&gt;0,TRUNC(VLOOKUP($E402,'Container Panel'!$B$41:$Z$100,$D402,0)/(VLOOKUP(ES$276,UI!$A$12:$O$51,VLOOKUP(ES$279,$B$276:$C$278,2,0),0)/1000))&gt;0),1,TRUNC(VLOOKUP($E402,'Container Panel'!$B$41:$Z$100,$D402,0)/(VLOOKUP(ES$276,UI!$A$12:$O$51,VLOOKUP(ES$279,$B$276:$C$278,2,0),0)/1000)))),"")</f>
        <v/>
      </c>
      <c r="ET402" s="145" t="str">
        <f>IFERROR(IF(AND(ET$272=list!$D$3,'Box Calculation'!ET$279&lt;&gt;"h",$E402&lt;&gt;0),0,IF(AND(ET$273=list!$D$2,$E402&lt;&gt;0,TRUNC(VLOOKUP($E402,'Container Panel'!$B$41:$Z$100,$D402,0)/(VLOOKUP(ET$276,UI!$A$12:$O$51,VLOOKUP(ET$279,$B$276:$C$278,2,0),0)/1000))&gt;0),1,TRUNC(VLOOKUP($E402,'Container Panel'!$B$41:$Z$100,$D402,0)/(VLOOKUP(ET$276,UI!$A$12:$O$51,VLOOKUP(ET$279,$B$276:$C$278,2,0),0)/1000)))),"")</f>
        <v/>
      </c>
      <c r="EU402" s="145" t="str">
        <f>IFERROR(IF(AND(EU$272=list!$D$3,'Box Calculation'!EU$279&lt;&gt;"h",$E402&lt;&gt;0),0,IF(AND(EU$273=list!$D$2,$E402&lt;&gt;0,TRUNC(VLOOKUP($E402,'Container Panel'!$B$41:$Z$100,$D402,0)/(VLOOKUP(EU$276,UI!$A$12:$O$51,VLOOKUP(EU$279,$B$276:$C$278,2,0),0)/1000))&gt;0),1,TRUNC(VLOOKUP($E402,'Container Panel'!$B$41:$Z$100,$D402,0)/(VLOOKUP(EU$276,UI!$A$12:$O$51,VLOOKUP(EU$279,$B$276:$C$278,2,0),0)/1000)))),"")</f>
        <v/>
      </c>
      <c r="EV402" s="145" t="str">
        <f>IFERROR(IF(AND(EV$272=list!$D$3,'Box Calculation'!EV$279&lt;&gt;"h",$E402&lt;&gt;0),0,IF(AND(EV$273=list!$D$2,$E402&lt;&gt;0,TRUNC(VLOOKUP($E402,'Container Panel'!$B$41:$Z$100,$D402,0)/(VLOOKUP(EV$276,UI!$A$12:$O$51,VLOOKUP(EV$279,$B$276:$C$278,2,0),0)/1000))&gt;0),1,TRUNC(VLOOKUP($E402,'Container Panel'!$B$41:$Z$100,$D402,0)/(VLOOKUP(EV$276,UI!$A$12:$O$51,VLOOKUP(EV$279,$B$276:$C$278,2,0),0)/1000)))),"")</f>
        <v/>
      </c>
      <c r="EW402" s="145" t="str">
        <f>IFERROR(IF(AND(EW$272=list!$D$3,'Box Calculation'!EW$279&lt;&gt;"h",$E402&lt;&gt;0),0,IF(AND(EW$273=list!$D$2,$E402&lt;&gt;0,TRUNC(VLOOKUP($E402,'Container Panel'!$B$41:$Z$100,$D402,0)/(VLOOKUP(EW$276,UI!$A$12:$O$51,VLOOKUP(EW$279,$B$276:$C$278,2,0),0)/1000))&gt;0),1,TRUNC(VLOOKUP($E402,'Container Panel'!$B$41:$Z$100,$D402,0)/(VLOOKUP(EW$276,UI!$A$12:$O$51,VLOOKUP(EW$279,$B$276:$C$278,2,0),0)/1000)))),"")</f>
        <v/>
      </c>
      <c r="EX402" s="145" t="str">
        <f>IFERROR(IF(AND(EX$272=list!$D$3,'Box Calculation'!EX$279&lt;&gt;"h",$E402&lt;&gt;0),0,IF(AND(EX$273=list!$D$2,$E402&lt;&gt;0,TRUNC(VLOOKUP($E402,'Container Panel'!$B$41:$Z$100,$D402,0)/(VLOOKUP(EX$276,UI!$A$12:$O$51,VLOOKUP(EX$279,$B$276:$C$278,2,0),0)/1000))&gt;0),1,TRUNC(VLOOKUP($E402,'Container Panel'!$B$41:$Z$100,$D402,0)/(VLOOKUP(EX$276,UI!$A$12:$O$51,VLOOKUP(EX$279,$B$276:$C$278,2,0),0)/1000)))),"")</f>
        <v/>
      </c>
      <c r="EY402" s="145" t="str">
        <f>IFERROR(IF(AND(EY$272=list!$D$3,'Box Calculation'!EY$279&lt;&gt;"h",$E402&lt;&gt;0),0,IF(AND(EY$273=list!$D$2,$E402&lt;&gt;0,TRUNC(VLOOKUP($E402,'Container Panel'!$B$41:$Z$100,$D402,0)/(VLOOKUP(EY$276,UI!$A$12:$O$51,VLOOKUP(EY$279,$B$276:$C$278,2,0),0)/1000))&gt;0),1,TRUNC(VLOOKUP($E402,'Container Panel'!$B$41:$Z$100,$D402,0)/(VLOOKUP(EY$276,UI!$A$12:$O$51,VLOOKUP(EY$279,$B$276:$C$278,2,0),0)/1000)))),"")</f>
        <v/>
      </c>
      <c r="EZ402" s="145" t="str">
        <f>IFERROR(IF(AND(EZ$272=list!$D$3,'Box Calculation'!EZ$279&lt;&gt;"h",$E402&lt;&gt;0),0,IF(AND(EZ$273=list!$D$2,$E402&lt;&gt;0,TRUNC(VLOOKUP($E402,'Container Panel'!$B$41:$Z$100,$D402,0)/(VLOOKUP(EZ$276,UI!$A$12:$O$51,VLOOKUP(EZ$279,$B$276:$C$278,2,0),0)/1000))&gt;0),1,TRUNC(VLOOKUP($E402,'Container Panel'!$B$41:$Z$100,$D402,0)/(VLOOKUP(EZ$276,UI!$A$12:$O$51,VLOOKUP(EZ$279,$B$276:$C$278,2,0),0)/1000)))),"")</f>
        <v/>
      </c>
      <c r="FA402" s="145" t="str">
        <f>IFERROR(IF(AND(FA$272=list!$D$3,'Box Calculation'!FA$279&lt;&gt;"h",$E402&lt;&gt;0),0,IF(AND(FA$273=list!$D$2,$E402&lt;&gt;0,TRUNC(VLOOKUP($E402,'Container Panel'!$B$41:$Z$100,$D402,0)/(VLOOKUP(FA$276,UI!$A$12:$O$51,VLOOKUP(FA$279,$B$276:$C$278,2,0),0)/1000))&gt;0),1,TRUNC(VLOOKUP($E402,'Container Panel'!$B$41:$Z$100,$D402,0)/(VLOOKUP(FA$276,UI!$A$12:$O$51,VLOOKUP(FA$279,$B$276:$C$278,2,0),0)/1000)))),"")</f>
        <v/>
      </c>
      <c r="FB402" s="145" t="str">
        <f>IFERROR(IF(AND(FB$272=list!$D$3,'Box Calculation'!FB$279&lt;&gt;"h",$E402&lt;&gt;0),0,IF(AND(FB$273=list!$D$2,$E402&lt;&gt;0,TRUNC(VLOOKUP($E402,'Container Panel'!$B$41:$Z$100,$D402,0)/(VLOOKUP(FB$276,UI!$A$12:$O$51,VLOOKUP(FB$279,$B$276:$C$278,2,0),0)/1000))&gt;0),1,TRUNC(VLOOKUP($E402,'Container Panel'!$B$41:$Z$100,$D402,0)/(VLOOKUP(FB$276,UI!$A$12:$O$51,VLOOKUP(FB$279,$B$276:$C$278,2,0),0)/1000)))),"")</f>
        <v/>
      </c>
      <c r="FC402" s="145" t="str">
        <f>IFERROR(IF(AND(FC$272=list!$D$3,'Box Calculation'!FC$279&lt;&gt;"h",$E402&lt;&gt;0),0,IF(AND(FC$273=list!$D$2,$E402&lt;&gt;0,TRUNC(VLOOKUP($E402,'Container Panel'!$B$41:$Z$100,$D402,0)/(VLOOKUP(FC$276,UI!$A$12:$O$51,VLOOKUP(FC$279,$B$276:$C$278,2,0),0)/1000))&gt;0),1,TRUNC(VLOOKUP($E402,'Container Panel'!$B$41:$Z$100,$D402,0)/(VLOOKUP(FC$276,UI!$A$12:$O$51,VLOOKUP(FC$279,$B$276:$C$278,2,0),0)/1000)))),"")</f>
        <v/>
      </c>
      <c r="FD402" s="145" t="str">
        <f>IFERROR(IF(AND(FD$272=list!$D$3,'Box Calculation'!FD$279&lt;&gt;"h",$E402&lt;&gt;0),0,IF(AND(FD$273=list!$D$2,$E402&lt;&gt;0,TRUNC(VLOOKUP($E402,'Container Panel'!$B$41:$Z$100,$D402,0)/(VLOOKUP(FD$276,UI!$A$12:$O$51,VLOOKUP(FD$279,$B$276:$C$278,2,0),0)/1000))&gt;0),1,TRUNC(VLOOKUP($E402,'Container Panel'!$B$41:$Z$100,$D402,0)/(VLOOKUP(FD$276,UI!$A$12:$O$51,VLOOKUP(FD$279,$B$276:$C$278,2,0),0)/1000)))),"")</f>
        <v/>
      </c>
      <c r="FE402" s="145" t="str">
        <f>IFERROR(IF(AND(FE$272=list!$D$3,'Box Calculation'!FE$279&lt;&gt;"h",$E402&lt;&gt;0),0,IF(AND(FE$273=list!$D$2,$E402&lt;&gt;0,TRUNC(VLOOKUP($E402,'Container Panel'!$B$41:$Z$100,$D402,0)/(VLOOKUP(FE$276,UI!$A$12:$O$51,VLOOKUP(FE$279,$B$276:$C$278,2,0),0)/1000))&gt;0),1,TRUNC(VLOOKUP($E402,'Container Panel'!$B$41:$Z$100,$D402,0)/(VLOOKUP(FE$276,UI!$A$12:$O$51,VLOOKUP(FE$279,$B$276:$C$278,2,0),0)/1000)))),"")</f>
        <v/>
      </c>
      <c r="FF402" s="145" t="str">
        <f>IFERROR(IF(AND(FF$272=list!$D$3,'Box Calculation'!FF$279&lt;&gt;"h",$E402&lt;&gt;0),0,IF(AND(FF$273=list!$D$2,$E402&lt;&gt;0,TRUNC(VLOOKUP($E402,'Container Panel'!$B$41:$Z$100,$D402,0)/(VLOOKUP(FF$276,UI!$A$12:$O$51,VLOOKUP(FF$279,$B$276:$C$278,2,0),0)/1000))&gt;0),1,TRUNC(VLOOKUP($E402,'Container Panel'!$B$41:$Z$100,$D402,0)/(VLOOKUP(FF$276,UI!$A$12:$O$51,VLOOKUP(FF$279,$B$276:$C$278,2,0),0)/1000)))),"")</f>
        <v/>
      </c>
      <c r="FG402" s="145" t="str">
        <f>IFERROR(IF(AND(FG$272=list!$D$3,'Box Calculation'!FG$279&lt;&gt;"h",$E402&lt;&gt;0),0,IF(AND(FG$273=list!$D$2,$E402&lt;&gt;0,TRUNC(VLOOKUP($E402,'Container Panel'!$B$41:$Z$100,$D402,0)/(VLOOKUP(FG$276,UI!$A$12:$O$51,VLOOKUP(FG$279,$B$276:$C$278,2,0),0)/1000))&gt;0),1,TRUNC(VLOOKUP($E402,'Container Panel'!$B$41:$Z$100,$D402,0)/(VLOOKUP(FG$276,UI!$A$12:$O$51,VLOOKUP(FG$279,$B$276:$C$278,2,0),0)/1000)))),"")</f>
        <v/>
      </c>
      <c r="FH402" s="145" t="str">
        <f>IFERROR(IF(AND(FH$272=list!$D$3,'Box Calculation'!FH$279&lt;&gt;"h",$E402&lt;&gt;0),0,IF(AND(FH$273=list!$D$2,$E402&lt;&gt;0,TRUNC(VLOOKUP($E402,'Container Panel'!$B$41:$Z$100,$D402,0)/(VLOOKUP(FH$276,UI!$A$12:$O$51,VLOOKUP(FH$279,$B$276:$C$278,2,0),0)/1000))&gt;0),1,TRUNC(VLOOKUP($E402,'Container Panel'!$B$41:$Z$100,$D402,0)/(VLOOKUP(FH$276,UI!$A$12:$O$51,VLOOKUP(FH$279,$B$276:$C$278,2,0),0)/1000)))),"")</f>
        <v/>
      </c>
      <c r="FI402" s="145" t="str">
        <f>IFERROR(IF(AND(FI$272=list!$D$3,'Box Calculation'!FI$279&lt;&gt;"h",$E402&lt;&gt;0),0,IF(AND(FI$273=list!$D$2,$E402&lt;&gt;0,TRUNC(VLOOKUP($E402,'Container Panel'!$B$41:$Z$100,$D402,0)/(VLOOKUP(FI$276,UI!$A$12:$O$51,VLOOKUP(FI$279,$B$276:$C$278,2,0),0)/1000))&gt;0),1,TRUNC(VLOOKUP($E402,'Container Panel'!$B$41:$Z$100,$D402,0)/(VLOOKUP(FI$276,UI!$A$12:$O$51,VLOOKUP(FI$279,$B$276:$C$278,2,0),0)/1000)))),"")</f>
        <v/>
      </c>
      <c r="FJ402" s="145" t="str">
        <f>IFERROR(IF(AND(FJ$272=list!$D$3,'Box Calculation'!FJ$279&lt;&gt;"h",$E402&lt;&gt;0),0,IF(AND(FJ$273=list!$D$2,$E402&lt;&gt;0,TRUNC(VLOOKUP($E402,'Container Panel'!$B$41:$Z$100,$D402,0)/(VLOOKUP(FJ$276,UI!$A$12:$O$51,VLOOKUP(FJ$279,$B$276:$C$278,2,0),0)/1000))&gt;0),1,TRUNC(VLOOKUP($E402,'Container Panel'!$B$41:$Z$100,$D402,0)/(VLOOKUP(FJ$276,UI!$A$12:$O$51,VLOOKUP(FJ$279,$B$276:$C$278,2,0),0)/1000)))),"")</f>
        <v/>
      </c>
      <c r="FK402" s="145" t="str">
        <f>IFERROR(IF(AND(FK$272=list!$D$3,'Box Calculation'!FK$279&lt;&gt;"h",$E402&lt;&gt;0),0,IF(AND(FK$273=list!$D$2,$E402&lt;&gt;0,TRUNC(VLOOKUP($E402,'Container Panel'!$B$41:$Z$100,$D402,0)/(VLOOKUP(FK$276,UI!$A$12:$O$51,VLOOKUP(FK$279,$B$276:$C$278,2,0),0)/1000))&gt;0),1,TRUNC(VLOOKUP($E402,'Container Panel'!$B$41:$Z$100,$D402,0)/(VLOOKUP(FK$276,UI!$A$12:$O$51,VLOOKUP(FK$279,$B$276:$C$278,2,0),0)/1000)))),"")</f>
        <v/>
      </c>
      <c r="FL402" s="145" t="str">
        <f>IFERROR(IF(AND(FL$272=list!$D$3,'Box Calculation'!FL$279&lt;&gt;"h",$E402&lt;&gt;0),0,IF(AND(FL$273=list!$D$2,$E402&lt;&gt;0,TRUNC(VLOOKUP($E402,'Container Panel'!$B$41:$Z$100,$D402,0)/(VLOOKUP(FL$276,UI!$A$12:$O$51,VLOOKUP(FL$279,$B$276:$C$278,2,0),0)/1000))&gt;0),1,TRUNC(VLOOKUP($E402,'Container Panel'!$B$41:$Z$100,$D402,0)/(VLOOKUP(FL$276,UI!$A$12:$O$51,VLOOKUP(FL$279,$B$276:$C$278,2,0),0)/1000)))),"")</f>
        <v/>
      </c>
      <c r="FM402" s="145" t="str">
        <f>IFERROR(IF(AND(FM$272=list!$D$3,'Box Calculation'!FM$279&lt;&gt;"h",$E402&lt;&gt;0),0,IF(AND(FM$273=list!$D$2,$E402&lt;&gt;0,TRUNC(VLOOKUP($E402,'Container Panel'!$B$41:$Z$100,$D402,0)/(VLOOKUP(FM$276,UI!$A$12:$O$51,VLOOKUP(FM$279,$B$276:$C$278,2,0),0)/1000))&gt;0),1,TRUNC(VLOOKUP($E402,'Container Panel'!$B$41:$Z$100,$D402,0)/(VLOOKUP(FM$276,UI!$A$12:$O$51,VLOOKUP(FM$279,$B$276:$C$278,2,0),0)/1000)))),"")</f>
        <v/>
      </c>
      <c r="FN402" s="145" t="str">
        <f>IFERROR(IF(AND(FN$272=list!$D$3,'Box Calculation'!FN$279&lt;&gt;"h",$E402&lt;&gt;0),0,IF(AND(FN$273=list!$D$2,$E402&lt;&gt;0,TRUNC(VLOOKUP($E402,'Container Panel'!$B$41:$Z$100,$D402,0)/(VLOOKUP(FN$276,UI!$A$12:$O$51,VLOOKUP(FN$279,$B$276:$C$278,2,0),0)/1000))&gt;0),1,TRUNC(VLOOKUP($E402,'Container Panel'!$B$41:$Z$100,$D402,0)/(VLOOKUP(FN$276,UI!$A$12:$O$51,VLOOKUP(FN$279,$B$276:$C$278,2,0),0)/1000)))),"")</f>
        <v/>
      </c>
      <c r="FO402" s="145" t="str">
        <f>IFERROR(IF(AND(FO$272=list!$D$3,'Box Calculation'!FO$279&lt;&gt;"h",$E402&lt;&gt;0),0,IF(AND(FO$273=list!$D$2,$E402&lt;&gt;0,TRUNC(VLOOKUP($E402,'Container Panel'!$B$41:$Z$100,$D402,0)/(VLOOKUP(FO$276,UI!$A$12:$O$51,VLOOKUP(FO$279,$B$276:$C$278,2,0),0)/1000))&gt;0),1,TRUNC(VLOOKUP($E402,'Container Panel'!$B$41:$Z$100,$D402,0)/(VLOOKUP(FO$276,UI!$A$12:$O$51,VLOOKUP(FO$279,$B$276:$C$278,2,0),0)/1000)))),"")</f>
        <v/>
      </c>
      <c r="FP402" s="145" t="str">
        <f>IFERROR(IF(AND(FP$272=list!$D$3,'Box Calculation'!FP$279&lt;&gt;"h",$E402&lt;&gt;0),0,IF(AND(FP$273=list!$D$2,$E402&lt;&gt;0,TRUNC(VLOOKUP($E402,'Container Panel'!$B$41:$Z$100,$D402,0)/(VLOOKUP(FP$276,UI!$A$12:$O$51,VLOOKUP(FP$279,$B$276:$C$278,2,0),0)/1000))&gt;0),1,TRUNC(VLOOKUP($E402,'Container Panel'!$B$41:$Z$100,$D402,0)/(VLOOKUP(FP$276,UI!$A$12:$O$51,VLOOKUP(FP$279,$B$276:$C$278,2,0),0)/1000)))),"")</f>
        <v/>
      </c>
      <c r="FQ402" s="145" t="str">
        <f>IFERROR(IF(AND(FQ$272=list!$D$3,'Box Calculation'!FQ$279&lt;&gt;"h",$E402&lt;&gt;0),0,IF(AND(FQ$273=list!$D$2,$E402&lt;&gt;0,TRUNC(VLOOKUP($E402,'Container Panel'!$B$41:$Z$100,$D402,0)/(VLOOKUP(FQ$276,UI!$A$12:$O$51,VLOOKUP(FQ$279,$B$276:$C$278,2,0),0)/1000))&gt;0),1,TRUNC(VLOOKUP($E402,'Container Panel'!$B$41:$Z$100,$D402,0)/(VLOOKUP(FQ$276,UI!$A$12:$O$51,VLOOKUP(FQ$279,$B$276:$C$278,2,0),0)/1000)))),"")</f>
        <v/>
      </c>
      <c r="FR402" s="145" t="str">
        <f>IFERROR(IF(AND(FR$272=list!$D$3,'Box Calculation'!FR$279&lt;&gt;"h",$E402&lt;&gt;0),0,IF(AND(FR$273=list!$D$2,$E402&lt;&gt;0,TRUNC(VLOOKUP($E402,'Container Panel'!$B$41:$Z$100,$D402,0)/(VLOOKUP(FR$276,UI!$A$12:$O$51,VLOOKUP(FR$279,$B$276:$C$278,2,0),0)/1000))&gt;0),1,TRUNC(VLOOKUP($E402,'Container Panel'!$B$41:$Z$100,$D402,0)/(VLOOKUP(FR$276,UI!$A$12:$O$51,VLOOKUP(FR$279,$B$276:$C$278,2,0),0)/1000)))),"")</f>
        <v/>
      </c>
      <c r="FS402" s="145" t="str">
        <f>IFERROR(IF(AND(FS$272=list!$D$3,'Box Calculation'!FS$279&lt;&gt;"h",$E402&lt;&gt;0),0,IF(AND(FS$273=list!$D$2,$E402&lt;&gt;0,TRUNC(VLOOKUP($E402,'Container Panel'!$B$41:$Z$100,$D402,0)/(VLOOKUP(FS$276,UI!$A$12:$O$51,VLOOKUP(FS$279,$B$276:$C$278,2,0),0)/1000))&gt;0),1,TRUNC(VLOOKUP($E402,'Container Panel'!$B$41:$Z$100,$D402,0)/(VLOOKUP(FS$276,UI!$A$12:$O$51,VLOOKUP(FS$279,$B$276:$C$278,2,0),0)/1000)))),"")</f>
        <v/>
      </c>
      <c r="FT402" s="145" t="str">
        <f>IFERROR(IF(AND(FT$272=list!$D$3,'Box Calculation'!FT$279&lt;&gt;"h",$E402&lt;&gt;0),0,IF(AND(FT$273=list!$D$2,$E402&lt;&gt;0,TRUNC(VLOOKUP($E402,'Container Panel'!$B$41:$Z$100,$D402,0)/(VLOOKUP(FT$276,UI!$A$12:$O$51,VLOOKUP(FT$279,$B$276:$C$278,2,0),0)/1000))&gt;0),1,TRUNC(VLOOKUP($E402,'Container Panel'!$B$41:$Z$100,$D402,0)/(VLOOKUP(FT$276,UI!$A$12:$O$51,VLOOKUP(FT$279,$B$276:$C$278,2,0),0)/1000)))),"")</f>
        <v/>
      </c>
      <c r="FU402" s="145" t="str">
        <f>IFERROR(IF(AND(FU$272=list!$D$3,'Box Calculation'!FU$279&lt;&gt;"h",$E402&lt;&gt;0),0,IF(AND(FU$273=list!$D$2,$E402&lt;&gt;0,TRUNC(VLOOKUP($E402,'Container Panel'!$B$41:$Z$100,$D402,0)/(VLOOKUP(FU$276,UI!$A$12:$O$51,VLOOKUP(FU$279,$B$276:$C$278,2,0),0)/1000))&gt;0),1,TRUNC(VLOOKUP($E402,'Container Panel'!$B$41:$Z$100,$D402,0)/(VLOOKUP(FU$276,UI!$A$12:$O$51,VLOOKUP(FU$279,$B$276:$C$278,2,0),0)/1000)))),"")</f>
        <v/>
      </c>
      <c r="FV402" s="145" t="str">
        <f>IFERROR(IF(AND(FV$272=list!$D$3,'Box Calculation'!FV$279&lt;&gt;"h",$E402&lt;&gt;0),0,IF(AND(FV$273=list!$D$2,$E402&lt;&gt;0,TRUNC(VLOOKUP($E402,'Container Panel'!$B$41:$Z$100,$D402,0)/(VLOOKUP(FV$276,UI!$A$12:$O$51,VLOOKUP(FV$279,$B$276:$C$278,2,0),0)/1000))&gt;0),1,TRUNC(VLOOKUP($E402,'Container Panel'!$B$41:$Z$100,$D402,0)/(VLOOKUP(FV$276,UI!$A$12:$O$51,VLOOKUP(FV$279,$B$276:$C$278,2,0),0)/1000)))),"")</f>
        <v/>
      </c>
      <c r="FW402" s="145" t="str">
        <f>IFERROR(IF(AND(FW$272=list!$D$3,'Box Calculation'!FW$279&lt;&gt;"h",$E402&lt;&gt;0),0,IF(AND(FW$273=list!$D$2,$E402&lt;&gt;0,TRUNC(VLOOKUP($E402,'Container Panel'!$B$41:$Z$100,$D402,0)/(VLOOKUP(FW$276,UI!$A$12:$O$51,VLOOKUP(FW$279,$B$276:$C$278,2,0),0)/1000))&gt;0),1,TRUNC(VLOOKUP($E402,'Container Panel'!$B$41:$Z$100,$D402,0)/(VLOOKUP(FW$276,UI!$A$12:$O$51,VLOOKUP(FW$279,$B$276:$C$278,2,0),0)/1000)))),"")</f>
        <v/>
      </c>
      <c r="FX402" s="145" t="str">
        <f>IFERROR(IF(AND(FX$272=list!$D$3,'Box Calculation'!FX$279&lt;&gt;"h",$E402&lt;&gt;0),0,IF(AND(FX$273=list!$D$2,$E402&lt;&gt;0,TRUNC(VLOOKUP($E402,'Container Panel'!$B$41:$Z$100,$D402,0)/(VLOOKUP(FX$276,UI!$A$12:$O$51,VLOOKUP(FX$279,$B$276:$C$278,2,0),0)/1000))&gt;0),1,TRUNC(VLOOKUP($E402,'Container Panel'!$B$41:$Z$100,$D402,0)/(VLOOKUP(FX$276,UI!$A$12:$O$51,VLOOKUP(FX$279,$B$276:$C$278,2,0),0)/1000)))),"")</f>
        <v/>
      </c>
      <c r="FY402" s="145" t="str">
        <f>IFERROR(IF(AND(FY$272=list!$D$3,'Box Calculation'!FY$279&lt;&gt;"h",$E402&lt;&gt;0),0,IF(AND(FY$273=list!$D$2,$E402&lt;&gt;0,TRUNC(VLOOKUP($E402,'Container Panel'!$B$41:$Z$100,$D402,0)/(VLOOKUP(FY$276,UI!$A$12:$O$51,VLOOKUP(FY$279,$B$276:$C$278,2,0),0)/1000))&gt;0),1,TRUNC(VLOOKUP($E402,'Container Panel'!$B$41:$Z$100,$D402,0)/(VLOOKUP(FY$276,UI!$A$12:$O$51,VLOOKUP(FY$279,$B$276:$C$278,2,0),0)/1000)))),"")</f>
        <v/>
      </c>
      <c r="FZ402" s="145" t="str">
        <f>IFERROR(IF(AND(FZ$272=list!$D$3,'Box Calculation'!FZ$279&lt;&gt;"h",$E402&lt;&gt;0),0,IF(AND(FZ$273=list!$D$2,$E402&lt;&gt;0,TRUNC(VLOOKUP($E402,'Container Panel'!$B$41:$Z$100,$D402,0)/(VLOOKUP(FZ$276,UI!$A$12:$O$51,VLOOKUP(FZ$279,$B$276:$C$278,2,0),0)/1000))&gt;0),1,TRUNC(VLOOKUP($E402,'Container Panel'!$B$41:$Z$100,$D402,0)/(VLOOKUP(FZ$276,UI!$A$12:$O$51,VLOOKUP(FZ$279,$B$276:$C$278,2,0),0)/1000)))),"")</f>
        <v/>
      </c>
      <c r="GA402" s="145" t="str">
        <f>IFERROR(IF(AND(GA$272=list!$D$3,'Box Calculation'!GA$279&lt;&gt;"h",$E402&lt;&gt;0),0,IF(AND(GA$273=list!$D$2,$E402&lt;&gt;0,TRUNC(VLOOKUP($E402,'Container Panel'!$B$41:$Z$100,$D402,0)/(VLOOKUP(GA$276,UI!$A$12:$O$51,VLOOKUP(GA$279,$B$276:$C$278,2,0),0)/1000))&gt;0),1,TRUNC(VLOOKUP($E402,'Container Panel'!$B$41:$Z$100,$D402,0)/(VLOOKUP(GA$276,UI!$A$12:$O$51,VLOOKUP(GA$279,$B$276:$C$278,2,0),0)/1000)))),"")</f>
        <v/>
      </c>
      <c r="GB402" s="145" t="str">
        <f>IFERROR(IF(AND(GB$272=list!$D$3,'Box Calculation'!GB$279&lt;&gt;"h",$E402&lt;&gt;0),0,IF(AND(GB$273=list!$D$2,$E402&lt;&gt;0,TRUNC(VLOOKUP($E402,'Container Panel'!$B$41:$Z$100,$D402,0)/(VLOOKUP(GB$276,UI!$A$12:$O$51,VLOOKUP(GB$279,$B$276:$C$278,2,0),0)/1000))&gt;0),1,TRUNC(VLOOKUP($E402,'Container Panel'!$B$41:$Z$100,$D402,0)/(VLOOKUP(GB$276,UI!$A$12:$O$51,VLOOKUP(GB$279,$B$276:$C$278,2,0),0)/1000)))),"")</f>
        <v/>
      </c>
      <c r="GC402" s="145" t="str">
        <f>IFERROR(IF(AND(GC$272=list!$D$3,'Box Calculation'!GC$279&lt;&gt;"h",$E402&lt;&gt;0),0,IF(AND(GC$273=list!$D$2,$E402&lt;&gt;0,TRUNC(VLOOKUP($E402,'Container Panel'!$B$41:$Z$100,$D402,0)/(VLOOKUP(GC$276,UI!$A$12:$O$51,VLOOKUP(GC$279,$B$276:$C$278,2,0),0)/1000))&gt;0),1,TRUNC(VLOOKUP($E402,'Container Panel'!$B$41:$Z$100,$D402,0)/(VLOOKUP(GC$276,UI!$A$12:$O$51,VLOOKUP(GC$279,$B$276:$C$278,2,0),0)/1000)))),"")</f>
        <v/>
      </c>
      <c r="GD402" s="145" t="str">
        <f>IFERROR(IF(AND(GD$272=list!$D$3,'Box Calculation'!GD$279&lt;&gt;"h",$E402&lt;&gt;0),0,IF(AND(GD$273=list!$D$2,$E402&lt;&gt;0,TRUNC(VLOOKUP($E402,'Container Panel'!$B$41:$Z$100,$D402,0)/(VLOOKUP(GD$276,UI!$A$12:$O$51,VLOOKUP(GD$279,$B$276:$C$278,2,0),0)/1000))&gt;0),1,TRUNC(VLOOKUP($E402,'Container Panel'!$B$41:$Z$100,$D402,0)/(VLOOKUP(GD$276,UI!$A$12:$O$51,VLOOKUP(GD$279,$B$276:$C$278,2,0),0)/1000)))),"")</f>
        <v/>
      </c>
      <c r="GE402" s="145" t="str">
        <f>IFERROR(IF(AND(GE$272=list!$D$3,'Box Calculation'!GE$279&lt;&gt;"h",$E402&lt;&gt;0),0,IF(AND(GE$273=list!$D$2,$E402&lt;&gt;0,TRUNC(VLOOKUP($E402,'Container Panel'!$B$41:$Z$100,$D402,0)/(VLOOKUP(GE$276,UI!$A$12:$O$51,VLOOKUP(GE$279,$B$276:$C$278,2,0),0)/1000))&gt;0),1,TRUNC(VLOOKUP($E402,'Container Panel'!$B$41:$Z$100,$D402,0)/(VLOOKUP(GE$276,UI!$A$12:$O$51,VLOOKUP(GE$279,$B$276:$C$278,2,0),0)/1000)))),"")</f>
        <v/>
      </c>
      <c r="GF402" s="145" t="str">
        <f>IFERROR(IF(AND(GF$272=list!$D$3,'Box Calculation'!GF$279&lt;&gt;"h",$E402&lt;&gt;0),0,IF(AND(GF$273=list!$D$2,$E402&lt;&gt;0,TRUNC(VLOOKUP($E402,'Container Panel'!$B$41:$Z$100,$D402,0)/(VLOOKUP(GF$276,UI!$A$12:$O$51,VLOOKUP(GF$279,$B$276:$C$278,2,0),0)/1000))&gt;0),1,TRUNC(VLOOKUP($E402,'Container Panel'!$B$41:$Z$100,$D402,0)/(VLOOKUP(GF$276,UI!$A$12:$O$51,VLOOKUP(GF$279,$B$276:$C$278,2,0),0)/1000)))),"")</f>
        <v/>
      </c>
      <c r="GG402" s="145" t="str">
        <f>IFERROR(IF(AND(GG$272=list!$D$3,'Box Calculation'!GG$279&lt;&gt;"h",$E402&lt;&gt;0),0,IF(AND(GG$273=list!$D$2,$E402&lt;&gt;0,TRUNC(VLOOKUP($E402,'Container Panel'!$B$41:$Z$100,$D402,0)/(VLOOKUP(GG$276,UI!$A$12:$O$51,VLOOKUP(GG$279,$B$276:$C$278,2,0),0)/1000))&gt;0),1,TRUNC(VLOOKUP($E402,'Container Panel'!$B$41:$Z$100,$D402,0)/(VLOOKUP(GG$276,UI!$A$12:$O$51,VLOOKUP(GG$279,$B$276:$C$278,2,0),0)/1000)))),"")</f>
        <v/>
      </c>
      <c r="GH402" s="145" t="str">
        <f>IFERROR(IF(AND(GH$272=list!$D$3,'Box Calculation'!GH$279&lt;&gt;"h",$E402&lt;&gt;0),0,IF(AND(GH$273=list!$D$2,$E402&lt;&gt;0,TRUNC(VLOOKUP($E402,'Container Panel'!$B$41:$Z$100,$D402,0)/(VLOOKUP(GH$276,UI!$A$12:$O$51,VLOOKUP(GH$279,$B$276:$C$278,2,0),0)/1000))&gt;0),1,TRUNC(VLOOKUP($E402,'Container Panel'!$B$41:$Z$100,$D402,0)/(VLOOKUP(GH$276,UI!$A$12:$O$51,VLOOKUP(GH$279,$B$276:$C$278,2,0),0)/1000)))),"")</f>
        <v/>
      </c>
      <c r="GI402" s="145" t="str">
        <f>IFERROR(IF(AND(GI$272=list!$D$3,'Box Calculation'!GI$279&lt;&gt;"h",$E402&lt;&gt;0),0,IF(AND(GI$273=list!$D$2,$E402&lt;&gt;0,TRUNC(VLOOKUP($E402,'Container Panel'!$B$41:$Z$100,$D402,0)/(VLOOKUP(GI$276,UI!$A$12:$O$51,VLOOKUP(GI$279,$B$276:$C$278,2,0),0)/1000))&gt;0),1,TRUNC(VLOOKUP($E402,'Container Panel'!$B$41:$Z$100,$D402,0)/(VLOOKUP(GI$276,UI!$A$12:$O$51,VLOOKUP(GI$279,$B$276:$C$278,2,0),0)/1000)))),"")</f>
        <v/>
      </c>
      <c r="GJ402" s="145" t="str">
        <f>IFERROR(IF(AND(GJ$272=list!$D$3,'Box Calculation'!GJ$279&lt;&gt;"h",$E402&lt;&gt;0),0,IF(AND(GJ$273=list!$D$2,$E402&lt;&gt;0,TRUNC(VLOOKUP($E402,'Container Panel'!$B$41:$Z$100,$D402,0)/(VLOOKUP(GJ$276,UI!$A$12:$O$51,VLOOKUP(GJ$279,$B$276:$C$278,2,0),0)/1000))&gt;0),1,TRUNC(VLOOKUP($E402,'Container Panel'!$B$41:$Z$100,$D402,0)/(VLOOKUP(GJ$276,UI!$A$12:$O$51,VLOOKUP(GJ$279,$B$276:$C$278,2,0),0)/1000)))),"")</f>
        <v/>
      </c>
      <c r="GK402" s="145" t="str">
        <f>IFERROR(IF(AND(GK$272=list!$D$3,'Box Calculation'!GK$279&lt;&gt;"h",$E402&lt;&gt;0),0,IF(AND(GK$273=list!$D$2,$E402&lt;&gt;0,TRUNC(VLOOKUP($E402,'Container Panel'!$B$41:$Z$100,$D402,0)/(VLOOKUP(GK$276,UI!$A$12:$O$51,VLOOKUP(GK$279,$B$276:$C$278,2,0),0)/1000))&gt;0),1,TRUNC(VLOOKUP($E402,'Container Panel'!$B$41:$Z$100,$D402,0)/(VLOOKUP(GK$276,UI!$A$12:$O$51,VLOOKUP(GK$279,$B$276:$C$278,2,0),0)/1000)))),"")</f>
        <v/>
      </c>
      <c r="GL402" s="145" t="str">
        <f>IFERROR(IF(AND(GL$272=list!$D$3,'Box Calculation'!GL$279&lt;&gt;"h",$E402&lt;&gt;0),0,IF(AND(GL$273=list!$D$2,$E402&lt;&gt;0,TRUNC(VLOOKUP($E402,'Container Panel'!$B$41:$Z$100,$D402,0)/(VLOOKUP(GL$276,UI!$A$12:$O$51,VLOOKUP(GL$279,$B$276:$C$278,2,0),0)/1000))&gt;0),1,TRUNC(VLOOKUP($E402,'Container Panel'!$B$41:$Z$100,$D402,0)/(VLOOKUP(GL$276,UI!$A$12:$O$51,VLOOKUP(GL$279,$B$276:$C$278,2,0),0)/1000)))),"")</f>
        <v/>
      </c>
      <c r="GM402" s="145" t="str">
        <f>IFERROR(IF(AND(GM$272=list!$D$3,'Box Calculation'!GM$279&lt;&gt;"h",$E402&lt;&gt;0),0,IF(AND(GM$273=list!$D$2,$E402&lt;&gt;0,TRUNC(VLOOKUP($E402,'Container Panel'!$B$41:$Z$100,$D402,0)/(VLOOKUP(GM$276,UI!$A$12:$O$51,VLOOKUP(GM$279,$B$276:$C$278,2,0),0)/1000))&gt;0),1,TRUNC(VLOOKUP($E402,'Container Panel'!$B$41:$Z$100,$D402,0)/(VLOOKUP(GM$276,UI!$A$12:$O$51,VLOOKUP(GM$279,$B$276:$C$278,2,0),0)/1000)))),"")</f>
        <v/>
      </c>
      <c r="GN402" s="145" t="str">
        <f>IFERROR(IF(AND(GN$272=list!$D$3,'Box Calculation'!GN$279&lt;&gt;"h",$E402&lt;&gt;0),0,IF(AND(GN$273=list!$D$2,$E402&lt;&gt;0,TRUNC(VLOOKUP($E402,'Container Panel'!$B$41:$Z$100,$D402,0)/(VLOOKUP(GN$276,UI!$A$12:$O$51,VLOOKUP(GN$279,$B$276:$C$278,2,0),0)/1000))&gt;0),1,TRUNC(VLOOKUP($E402,'Container Panel'!$B$41:$Z$100,$D402,0)/(VLOOKUP(GN$276,UI!$A$12:$O$51,VLOOKUP(GN$279,$B$276:$C$278,2,0),0)/1000)))),"")</f>
        <v/>
      </c>
      <c r="GO402" s="145" t="str">
        <f>IFERROR(IF(AND(GO$272=list!$D$3,'Box Calculation'!GO$279&lt;&gt;"h",$E402&lt;&gt;0),0,IF(AND(GO$273=list!$D$2,$E402&lt;&gt;0,TRUNC(VLOOKUP($E402,'Container Panel'!$B$41:$Z$100,$D402,0)/(VLOOKUP(GO$276,UI!$A$12:$O$51,VLOOKUP(GO$279,$B$276:$C$278,2,0),0)/1000))&gt;0),1,TRUNC(VLOOKUP($E402,'Container Panel'!$B$41:$Z$100,$D402,0)/(VLOOKUP(GO$276,UI!$A$12:$O$51,VLOOKUP(GO$279,$B$276:$C$278,2,0),0)/1000)))),"")</f>
        <v/>
      </c>
      <c r="GP402" s="145" t="str">
        <f>IFERROR(IF(AND(GP$272=list!$D$3,'Box Calculation'!GP$279&lt;&gt;"h",$E402&lt;&gt;0),0,IF(AND(GP$273=list!$D$2,$E402&lt;&gt;0,TRUNC(VLOOKUP($E402,'Container Panel'!$B$41:$Z$100,$D402,0)/(VLOOKUP(GP$276,UI!$A$12:$O$51,VLOOKUP(GP$279,$B$276:$C$278,2,0),0)/1000))&gt;0),1,TRUNC(VLOOKUP($E402,'Container Panel'!$B$41:$Z$100,$D402,0)/(VLOOKUP(GP$276,UI!$A$12:$O$51,VLOOKUP(GP$279,$B$276:$C$278,2,0),0)/1000)))),"")</f>
        <v/>
      </c>
      <c r="GQ402" s="145" t="str">
        <f>IFERROR(IF(AND(GQ$272=list!$D$3,'Box Calculation'!GQ$279&lt;&gt;"h",$E402&lt;&gt;0),0,IF(AND(GQ$273=list!$D$2,$E402&lt;&gt;0,TRUNC(VLOOKUP($E402,'Container Panel'!$B$41:$Z$100,$D402,0)/(VLOOKUP(GQ$276,UI!$A$12:$O$51,VLOOKUP(GQ$279,$B$276:$C$278,2,0),0)/1000))&gt;0),1,TRUNC(VLOOKUP($E402,'Container Panel'!$B$41:$Z$100,$D402,0)/(VLOOKUP(GQ$276,UI!$A$12:$O$51,VLOOKUP(GQ$279,$B$276:$C$278,2,0),0)/1000)))),"")</f>
        <v/>
      </c>
      <c r="GR402" s="145" t="str">
        <f>IFERROR(IF(AND(GR$272=list!$D$3,'Box Calculation'!GR$279&lt;&gt;"h",$E402&lt;&gt;0),0,IF(AND(GR$273=list!$D$2,$E402&lt;&gt;0,TRUNC(VLOOKUP($E402,'Container Panel'!$B$41:$Z$100,$D402,0)/(VLOOKUP(GR$276,UI!$A$12:$O$51,VLOOKUP(GR$279,$B$276:$C$278,2,0),0)/1000))&gt;0),1,TRUNC(VLOOKUP($E402,'Container Panel'!$B$41:$Z$100,$D402,0)/(VLOOKUP(GR$276,UI!$A$12:$O$51,VLOOKUP(GR$279,$B$276:$C$278,2,0),0)/1000)))),"")</f>
        <v/>
      </c>
      <c r="GS402" s="145" t="str">
        <f>IFERROR(IF(AND(GS$272=list!$D$3,'Box Calculation'!GS$279&lt;&gt;"h",$E402&lt;&gt;0),0,IF(AND(GS$273=list!$D$2,$E402&lt;&gt;0,TRUNC(VLOOKUP($E402,'Container Panel'!$B$41:$Z$100,$D402,0)/(VLOOKUP(GS$276,UI!$A$12:$O$51,VLOOKUP(GS$279,$B$276:$C$278,2,0),0)/1000))&gt;0),1,TRUNC(VLOOKUP($E402,'Container Panel'!$B$41:$Z$100,$D402,0)/(VLOOKUP(GS$276,UI!$A$12:$O$51,VLOOKUP(GS$279,$B$276:$C$278,2,0),0)/1000)))),"")</f>
        <v/>
      </c>
      <c r="GT402" s="145" t="str">
        <f>IFERROR(IF(AND(GT$272=list!$D$3,'Box Calculation'!GT$279&lt;&gt;"h",$E402&lt;&gt;0),0,IF(AND(GT$273=list!$D$2,$E402&lt;&gt;0,TRUNC(VLOOKUP($E402,'Container Panel'!$B$41:$Z$100,$D402,0)/(VLOOKUP(GT$276,UI!$A$12:$O$51,VLOOKUP(GT$279,$B$276:$C$278,2,0),0)/1000))&gt;0),1,TRUNC(VLOOKUP($E402,'Container Panel'!$B$41:$Z$100,$D402,0)/(VLOOKUP(GT$276,UI!$A$12:$O$51,VLOOKUP(GT$279,$B$276:$C$278,2,0),0)/1000)))),"")</f>
        <v/>
      </c>
      <c r="GU402" s="145" t="str">
        <f>IFERROR(IF(AND(GU$272=list!$D$3,'Box Calculation'!GU$279&lt;&gt;"h",$E402&lt;&gt;0),0,IF(AND(GU$273=list!$D$2,$E402&lt;&gt;0,TRUNC(VLOOKUP($E402,'Container Panel'!$B$41:$Z$100,$D402,0)/(VLOOKUP(GU$276,UI!$A$12:$O$51,VLOOKUP(GU$279,$B$276:$C$278,2,0),0)/1000))&gt;0),1,TRUNC(VLOOKUP($E402,'Container Panel'!$B$41:$Z$100,$D402,0)/(VLOOKUP(GU$276,UI!$A$12:$O$51,VLOOKUP(GU$279,$B$276:$C$278,2,0),0)/1000)))),"")</f>
        <v/>
      </c>
      <c r="GV402" s="145" t="str">
        <f>IFERROR(IF(AND(GV$272=list!$D$3,'Box Calculation'!GV$279&lt;&gt;"h",$E402&lt;&gt;0),0,IF(AND(GV$273=list!$D$2,$E402&lt;&gt;0,TRUNC(VLOOKUP($E402,'Container Panel'!$B$41:$Z$100,$D402,0)/(VLOOKUP(GV$276,UI!$A$12:$O$51,VLOOKUP(GV$279,$B$276:$C$278,2,0),0)/1000))&gt;0),1,TRUNC(VLOOKUP($E402,'Container Panel'!$B$41:$Z$100,$D402,0)/(VLOOKUP(GV$276,UI!$A$12:$O$51,VLOOKUP(GV$279,$B$276:$C$278,2,0),0)/1000)))),"")</f>
        <v/>
      </c>
      <c r="GW402" s="145" t="str">
        <f>IFERROR(IF(AND(GW$272=list!$D$3,'Box Calculation'!GW$279&lt;&gt;"h",$E402&lt;&gt;0),0,IF(AND(GW$273=list!$D$2,$E402&lt;&gt;0,TRUNC(VLOOKUP($E402,'Container Panel'!$B$41:$Z$100,$D402,0)/(VLOOKUP(GW$276,UI!$A$12:$O$51,VLOOKUP(GW$279,$B$276:$C$278,2,0),0)/1000))&gt;0),1,TRUNC(VLOOKUP($E402,'Container Panel'!$B$41:$Z$100,$D402,0)/(VLOOKUP(GW$276,UI!$A$12:$O$51,VLOOKUP(GW$279,$B$276:$C$278,2,0),0)/1000)))),"")</f>
        <v/>
      </c>
      <c r="GX402" s="145" t="str">
        <f>IFERROR(IF(AND(GX$272=list!$D$3,'Box Calculation'!GX$279&lt;&gt;"h",$E402&lt;&gt;0),0,IF(AND(GX$273=list!$D$2,$E402&lt;&gt;0,TRUNC(VLOOKUP($E402,'Container Panel'!$B$41:$Z$100,$D402,0)/(VLOOKUP(GX$276,UI!$A$12:$O$51,VLOOKUP(GX$279,$B$276:$C$278,2,0),0)/1000))&gt;0),1,TRUNC(VLOOKUP($E402,'Container Panel'!$B$41:$Z$100,$D402,0)/(VLOOKUP(GX$276,UI!$A$12:$O$51,VLOOKUP(GX$279,$B$276:$C$278,2,0),0)/1000)))),"")</f>
        <v/>
      </c>
      <c r="GY402" s="145" t="str">
        <f>IFERROR(IF(AND(GY$272=list!$D$3,'Box Calculation'!GY$279&lt;&gt;"h",$E402&lt;&gt;0),0,IF(AND(GY$273=list!$D$2,$E402&lt;&gt;0,TRUNC(VLOOKUP($E402,'Container Panel'!$B$41:$Z$100,$D402,0)/(VLOOKUP(GY$276,UI!$A$12:$O$51,VLOOKUP(GY$279,$B$276:$C$278,2,0),0)/1000))&gt;0),1,TRUNC(VLOOKUP($E402,'Container Panel'!$B$41:$Z$100,$D402,0)/(VLOOKUP(GY$276,UI!$A$12:$O$51,VLOOKUP(GY$279,$B$276:$C$278,2,0),0)/1000)))),"")</f>
        <v/>
      </c>
      <c r="GZ402" s="145" t="str">
        <f>IFERROR(IF(AND(GZ$272=list!$D$3,'Box Calculation'!GZ$279&lt;&gt;"h",$E402&lt;&gt;0),0,IF(AND(GZ$273=list!$D$2,$E402&lt;&gt;0,TRUNC(VLOOKUP($E402,'Container Panel'!$B$41:$Z$100,$D402,0)/(VLOOKUP(GZ$276,UI!$A$12:$O$51,VLOOKUP(GZ$279,$B$276:$C$278,2,0),0)/1000))&gt;0),1,TRUNC(VLOOKUP($E402,'Container Panel'!$B$41:$Z$100,$D402,0)/(VLOOKUP(GZ$276,UI!$A$12:$O$51,VLOOKUP(GZ$279,$B$276:$C$278,2,0),0)/1000)))),"")</f>
        <v/>
      </c>
      <c r="HA402" s="145" t="str">
        <f>IFERROR(IF(AND(HA$272=list!$D$3,'Box Calculation'!HA$279&lt;&gt;"h",$E402&lt;&gt;0),0,IF(AND(HA$273=list!$D$2,$E402&lt;&gt;0,TRUNC(VLOOKUP($E402,'Container Panel'!$B$41:$Z$100,$D402,0)/(VLOOKUP(HA$276,UI!$A$12:$O$51,VLOOKUP(HA$279,$B$276:$C$278,2,0),0)/1000))&gt;0),1,TRUNC(VLOOKUP($E402,'Container Panel'!$B$41:$Z$100,$D402,0)/(VLOOKUP(HA$276,UI!$A$12:$O$51,VLOOKUP(HA$279,$B$276:$C$278,2,0),0)/1000)))),"")</f>
        <v/>
      </c>
      <c r="HB402" s="145" t="str">
        <f>IFERROR(IF(AND(HB$272=list!$D$3,'Box Calculation'!HB$279&lt;&gt;"h",$E402&lt;&gt;0),0,IF(AND(HB$273=list!$D$2,$E402&lt;&gt;0,TRUNC(VLOOKUP($E402,'Container Panel'!$B$41:$Z$100,$D402,0)/(VLOOKUP(HB$276,UI!$A$12:$O$51,VLOOKUP(HB$279,$B$276:$C$278,2,0),0)/1000))&gt;0),1,TRUNC(VLOOKUP($E402,'Container Panel'!$B$41:$Z$100,$D402,0)/(VLOOKUP(HB$276,UI!$A$12:$O$51,VLOOKUP(HB$279,$B$276:$C$278,2,0),0)/1000)))),"")</f>
        <v/>
      </c>
      <c r="HC402" s="145" t="str">
        <f>IFERROR(IF(AND(HC$272=list!$D$3,'Box Calculation'!HC$279&lt;&gt;"h",$E402&lt;&gt;0),0,IF(AND(HC$273=list!$D$2,$E402&lt;&gt;0,TRUNC(VLOOKUP($E402,'Container Panel'!$B$41:$Z$100,$D402,0)/(VLOOKUP(HC$276,UI!$A$12:$O$51,VLOOKUP(HC$279,$B$276:$C$278,2,0),0)/1000))&gt;0),1,TRUNC(VLOOKUP($E402,'Container Panel'!$B$41:$Z$100,$D402,0)/(VLOOKUP(HC$276,UI!$A$12:$O$51,VLOOKUP(HC$279,$B$276:$C$278,2,0),0)/1000)))),"")</f>
        <v/>
      </c>
      <c r="HD402" s="145" t="str">
        <f>IFERROR(IF(AND(HD$272=list!$D$3,'Box Calculation'!HD$279&lt;&gt;"h",$E402&lt;&gt;0),0,IF(AND(HD$273=list!$D$2,$E402&lt;&gt;0,TRUNC(VLOOKUP($E402,'Container Panel'!$B$41:$Z$100,$D402,0)/(VLOOKUP(HD$276,UI!$A$12:$O$51,VLOOKUP(HD$279,$B$276:$C$278,2,0),0)/1000))&gt;0),1,TRUNC(VLOOKUP($E402,'Container Panel'!$B$41:$Z$100,$D402,0)/(VLOOKUP(HD$276,UI!$A$12:$O$51,VLOOKUP(HD$279,$B$276:$C$278,2,0),0)/1000)))),"")</f>
        <v/>
      </c>
      <c r="HE402" s="145" t="str">
        <f>IFERROR(IF(AND(HE$272=list!$D$3,'Box Calculation'!HE$279&lt;&gt;"h",$E402&lt;&gt;0),0,IF(AND(HE$273=list!$D$2,$E402&lt;&gt;0,TRUNC(VLOOKUP($E402,'Container Panel'!$B$41:$Z$100,$D402,0)/(VLOOKUP(HE$276,UI!$A$12:$O$51,VLOOKUP(HE$279,$B$276:$C$278,2,0),0)/1000))&gt;0),1,TRUNC(VLOOKUP($E402,'Container Panel'!$B$41:$Z$100,$D402,0)/(VLOOKUP(HE$276,UI!$A$12:$O$51,VLOOKUP(HE$279,$B$276:$C$278,2,0),0)/1000)))),"")</f>
        <v/>
      </c>
      <c r="HF402" s="145" t="str">
        <f>IFERROR(IF(AND(HF$272=list!$D$3,'Box Calculation'!HF$279&lt;&gt;"h",$E402&lt;&gt;0),0,IF(AND(HF$273=list!$D$2,$E402&lt;&gt;0,TRUNC(VLOOKUP($E402,'Container Panel'!$B$41:$Z$100,$D402,0)/(VLOOKUP(HF$276,UI!$A$12:$O$51,VLOOKUP(HF$279,$B$276:$C$278,2,0),0)/1000))&gt;0),1,TRUNC(VLOOKUP($E402,'Container Panel'!$B$41:$Z$100,$D402,0)/(VLOOKUP(HF$276,UI!$A$12:$O$51,VLOOKUP(HF$279,$B$276:$C$278,2,0),0)/1000)))),"")</f>
        <v/>
      </c>
      <c r="HG402" s="145" t="str">
        <f>IFERROR(IF(AND(HG$272=list!$D$3,'Box Calculation'!HG$279&lt;&gt;"h",$E402&lt;&gt;0),0,IF(AND(HG$273=list!$D$2,$E402&lt;&gt;0,TRUNC(VLOOKUP($E402,'Container Panel'!$B$41:$Z$100,$D402,0)/(VLOOKUP(HG$276,UI!$A$12:$O$51,VLOOKUP(HG$279,$B$276:$C$278,2,0),0)/1000))&gt;0),1,TRUNC(VLOOKUP($E402,'Container Panel'!$B$41:$Z$100,$D402,0)/(VLOOKUP(HG$276,UI!$A$12:$O$51,VLOOKUP(HG$279,$B$276:$C$278,2,0),0)/1000)))),"")</f>
        <v/>
      </c>
      <c r="HH402" s="145" t="str">
        <f>IFERROR(IF(AND(HH$272=list!$D$3,'Box Calculation'!HH$279&lt;&gt;"h",$E402&lt;&gt;0),0,IF(AND(HH$273=list!$D$2,$E402&lt;&gt;0,TRUNC(VLOOKUP($E402,'Container Panel'!$B$41:$Z$100,$D402,0)/(VLOOKUP(HH$276,UI!$A$12:$O$51,VLOOKUP(HH$279,$B$276:$C$278,2,0),0)/1000))&gt;0),1,TRUNC(VLOOKUP($E402,'Container Panel'!$B$41:$Z$100,$D402,0)/(VLOOKUP(HH$276,UI!$A$12:$O$51,VLOOKUP(HH$279,$B$276:$C$278,2,0),0)/1000)))),"")</f>
        <v/>
      </c>
      <c r="HI402" s="145" t="str">
        <f>IFERROR(IF(AND(HI$272=list!$D$3,'Box Calculation'!HI$279&lt;&gt;"h",$E402&lt;&gt;0),0,IF(AND(HI$273=list!$D$2,$E402&lt;&gt;0,TRUNC(VLOOKUP($E402,'Container Panel'!$B$41:$Z$100,$D402,0)/(VLOOKUP(HI$276,UI!$A$12:$O$51,VLOOKUP(HI$279,$B$276:$C$278,2,0),0)/1000))&gt;0),1,TRUNC(VLOOKUP($E402,'Container Panel'!$B$41:$Z$100,$D402,0)/(VLOOKUP(HI$276,UI!$A$12:$O$51,VLOOKUP(HI$279,$B$276:$C$278,2,0),0)/1000)))),"")</f>
        <v/>
      </c>
      <c r="HJ402" s="145" t="str">
        <f>IFERROR(IF(AND(HJ$272=list!$D$3,'Box Calculation'!HJ$279&lt;&gt;"h",$E402&lt;&gt;0),0,IF(AND(HJ$273=list!$D$2,$E402&lt;&gt;0,TRUNC(VLOOKUP($E402,'Container Panel'!$B$41:$Z$100,$D402,0)/(VLOOKUP(HJ$276,UI!$A$12:$O$51,VLOOKUP(HJ$279,$B$276:$C$278,2,0),0)/1000))&gt;0),1,TRUNC(VLOOKUP($E402,'Container Panel'!$B$41:$Z$100,$D402,0)/(VLOOKUP(HJ$276,UI!$A$12:$O$51,VLOOKUP(HJ$279,$B$276:$C$278,2,0),0)/1000)))),"")</f>
        <v/>
      </c>
      <c r="HK402" s="145" t="str">
        <f>IFERROR(IF(AND(HK$272=list!$D$3,'Box Calculation'!HK$279&lt;&gt;"h",$E402&lt;&gt;0),0,IF(AND(HK$273=list!$D$2,$E402&lt;&gt;0,TRUNC(VLOOKUP($E402,'Container Panel'!$B$41:$Z$100,$D402,0)/(VLOOKUP(HK$276,UI!$A$12:$O$51,VLOOKUP(HK$279,$B$276:$C$278,2,0),0)/1000))&gt;0),1,TRUNC(VLOOKUP($E402,'Container Panel'!$B$41:$Z$100,$D402,0)/(VLOOKUP(HK$276,UI!$A$12:$O$51,VLOOKUP(HK$279,$B$276:$C$278,2,0),0)/1000)))),"")</f>
        <v/>
      </c>
      <c r="HL402" s="145" t="str">
        <f>IFERROR(IF(AND(HL$272=list!$D$3,'Box Calculation'!HL$279&lt;&gt;"h",$E402&lt;&gt;0),0,IF(AND(HL$273=list!$D$2,$E402&lt;&gt;0,TRUNC(VLOOKUP($E402,'Container Panel'!$B$41:$Z$100,$D402,0)/(VLOOKUP(HL$276,UI!$A$12:$O$51,VLOOKUP(HL$279,$B$276:$C$278,2,0),0)/1000))&gt;0),1,TRUNC(VLOOKUP($E402,'Container Panel'!$B$41:$Z$100,$D402,0)/(VLOOKUP(HL$276,UI!$A$12:$O$51,VLOOKUP(HL$279,$B$276:$C$278,2,0),0)/1000)))),"")</f>
        <v/>
      </c>
      <c r="HM402" s="145" t="str">
        <f>IFERROR(IF(AND(HM$272=list!$D$3,'Box Calculation'!HM$279&lt;&gt;"h",$E402&lt;&gt;0),0,IF(AND(HM$273=list!$D$2,$E402&lt;&gt;0,TRUNC(VLOOKUP($E402,'Container Panel'!$B$41:$Z$100,$D402,0)/(VLOOKUP(HM$276,UI!$A$12:$O$51,VLOOKUP(HM$279,$B$276:$C$278,2,0),0)/1000))&gt;0),1,TRUNC(VLOOKUP($E402,'Container Panel'!$B$41:$Z$100,$D402,0)/(VLOOKUP(HM$276,UI!$A$12:$O$51,VLOOKUP(HM$279,$B$276:$C$278,2,0),0)/1000)))),"")</f>
        <v/>
      </c>
      <c r="HN402" s="145" t="str">
        <f>IFERROR(IF(AND(HN$272=list!$D$3,'Box Calculation'!HN$279&lt;&gt;"h",$E402&lt;&gt;0),0,IF(AND(HN$273=list!$D$2,$E402&lt;&gt;0,TRUNC(VLOOKUP($E402,'Container Panel'!$B$41:$Z$100,$D402,0)/(VLOOKUP(HN$276,UI!$A$12:$O$51,VLOOKUP(HN$279,$B$276:$C$278,2,0),0)/1000))&gt;0),1,TRUNC(VLOOKUP($E402,'Container Panel'!$B$41:$Z$100,$D402,0)/(VLOOKUP(HN$276,UI!$A$12:$O$51,VLOOKUP(HN$279,$B$276:$C$278,2,0),0)/1000)))),"")</f>
        <v/>
      </c>
      <c r="HO402" s="145" t="str">
        <f>IFERROR(IF(AND(HO$272=list!$D$3,'Box Calculation'!HO$279&lt;&gt;"h",$E402&lt;&gt;0),0,IF(AND(HO$273=list!$D$2,$E402&lt;&gt;0,TRUNC(VLOOKUP($E402,'Container Panel'!$B$41:$Z$100,$D402,0)/(VLOOKUP(HO$276,UI!$A$12:$O$51,VLOOKUP(HO$279,$B$276:$C$278,2,0),0)/1000))&gt;0),1,TRUNC(VLOOKUP($E402,'Container Panel'!$B$41:$Z$100,$D402,0)/(VLOOKUP(HO$276,UI!$A$12:$O$51,VLOOKUP(HO$279,$B$276:$C$278,2,0),0)/1000)))),"")</f>
        <v/>
      </c>
      <c r="HP402" s="145" t="str">
        <f>IFERROR(IF(AND(HP$272=list!$D$3,'Box Calculation'!HP$279&lt;&gt;"h",$E402&lt;&gt;0),0,IF(AND(HP$273=list!$D$2,$E402&lt;&gt;0,TRUNC(VLOOKUP($E402,'Container Panel'!$B$41:$Z$100,$D402,0)/(VLOOKUP(HP$276,UI!$A$12:$O$51,VLOOKUP(HP$279,$B$276:$C$278,2,0),0)/1000))&gt;0),1,TRUNC(VLOOKUP($E402,'Container Panel'!$B$41:$Z$100,$D402,0)/(VLOOKUP(HP$276,UI!$A$12:$O$51,VLOOKUP(HP$279,$B$276:$C$278,2,0),0)/1000)))),"")</f>
        <v/>
      </c>
      <c r="HQ402" s="145" t="str">
        <f>IFERROR(IF(AND(HQ$272=list!$D$3,'Box Calculation'!HQ$279&lt;&gt;"h",$E402&lt;&gt;0),0,IF(AND(HQ$273=list!$D$2,$E402&lt;&gt;0,TRUNC(VLOOKUP($E402,'Container Panel'!$B$41:$Z$100,$D402,0)/(VLOOKUP(HQ$276,UI!$A$12:$O$51,VLOOKUP(HQ$279,$B$276:$C$278,2,0),0)/1000))&gt;0),1,TRUNC(VLOOKUP($E402,'Container Panel'!$B$41:$Z$100,$D402,0)/(VLOOKUP(HQ$276,UI!$A$12:$O$51,VLOOKUP(HQ$279,$B$276:$C$278,2,0),0)/1000)))),"")</f>
        <v/>
      </c>
      <c r="HR402" s="145" t="str">
        <f>IFERROR(IF(AND(HR$272=list!$D$3,'Box Calculation'!HR$279&lt;&gt;"h",$E402&lt;&gt;0),0,IF(AND(HR$273=list!$D$2,$E402&lt;&gt;0,TRUNC(VLOOKUP($E402,'Container Panel'!$B$41:$Z$100,$D402,0)/(VLOOKUP(HR$276,UI!$A$12:$O$51,VLOOKUP(HR$279,$B$276:$C$278,2,0),0)/1000))&gt;0),1,TRUNC(VLOOKUP($E402,'Container Panel'!$B$41:$Z$100,$D402,0)/(VLOOKUP(HR$276,UI!$A$12:$O$51,VLOOKUP(HR$279,$B$276:$C$278,2,0),0)/1000)))),"")</f>
        <v/>
      </c>
      <c r="HS402" s="145" t="str">
        <f>IFERROR(IF(AND(HS$272=list!$D$3,'Box Calculation'!HS$279&lt;&gt;"h",$E402&lt;&gt;0),0,IF(AND(HS$273=list!$D$2,$E402&lt;&gt;0,TRUNC(VLOOKUP($E402,'Container Panel'!$B$41:$Z$100,$D402,0)/(VLOOKUP(HS$276,UI!$A$12:$O$51,VLOOKUP(HS$279,$B$276:$C$278,2,0),0)/1000))&gt;0),1,TRUNC(VLOOKUP($E402,'Container Panel'!$B$41:$Z$100,$D402,0)/(VLOOKUP(HS$276,UI!$A$12:$O$51,VLOOKUP(HS$279,$B$276:$C$278,2,0),0)/1000)))),"")</f>
        <v/>
      </c>
      <c r="HT402" s="145" t="str">
        <f>IFERROR(IF(AND(HT$272=list!$D$3,'Box Calculation'!HT$279&lt;&gt;"h",$E402&lt;&gt;0),0,IF(AND(HT$273=list!$D$2,$E402&lt;&gt;0,TRUNC(VLOOKUP($E402,'Container Panel'!$B$41:$Z$100,$D402,0)/(VLOOKUP(HT$276,UI!$A$12:$O$51,VLOOKUP(HT$279,$B$276:$C$278,2,0),0)/1000))&gt;0),1,TRUNC(VLOOKUP($E402,'Container Panel'!$B$41:$Z$100,$D402,0)/(VLOOKUP(HT$276,UI!$A$12:$O$51,VLOOKUP(HT$279,$B$276:$C$278,2,0),0)/1000)))),"")</f>
        <v/>
      </c>
      <c r="HU402" s="145" t="str">
        <f>IFERROR(IF(AND(HU$272=list!$D$3,'Box Calculation'!HU$279&lt;&gt;"h",$E402&lt;&gt;0),0,IF(AND(HU$273=list!$D$2,$E402&lt;&gt;0,TRUNC(VLOOKUP($E402,'Container Panel'!$B$41:$Z$100,$D402,0)/(VLOOKUP(HU$276,UI!$A$12:$O$51,VLOOKUP(HU$279,$B$276:$C$278,2,0),0)/1000))&gt;0),1,TRUNC(VLOOKUP($E402,'Container Panel'!$B$41:$Z$100,$D402,0)/(VLOOKUP(HU$276,UI!$A$12:$O$51,VLOOKUP(HU$279,$B$276:$C$278,2,0),0)/1000)))),"")</f>
        <v/>
      </c>
      <c r="HV402" s="145" t="str">
        <f>IFERROR(IF(AND(HV$272=list!$D$3,'Box Calculation'!HV$279&lt;&gt;"h",$E402&lt;&gt;0),0,IF(AND(HV$273=list!$D$2,$E402&lt;&gt;0,TRUNC(VLOOKUP($E402,'Container Panel'!$B$41:$Z$100,$D402,0)/(VLOOKUP(HV$276,UI!$A$12:$O$51,VLOOKUP(HV$279,$B$276:$C$278,2,0),0)/1000))&gt;0),1,TRUNC(VLOOKUP($E402,'Container Panel'!$B$41:$Z$100,$D402,0)/(VLOOKUP(HV$276,UI!$A$12:$O$51,VLOOKUP(HV$279,$B$276:$C$278,2,0),0)/1000)))),"")</f>
        <v/>
      </c>
      <c r="HW402" s="145" t="str">
        <f>IFERROR(IF(AND(HW$272=list!$D$3,'Box Calculation'!HW$279&lt;&gt;"h",$E402&lt;&gt;0),0,IF(AND(HW$273=list!$D$2,$E402&lt;&gt;0,TRUNC(VLOOKUP($E402,'Container Panel'!$B$41:$Z$100,$D402,0)/(VLOOKUP(HW$276,UI!$A$12:$O$51,VLOOKUP(HW$279,$B$276:$C$278,2,0),0)/1000))&gt;0),1,TRUNC(VLOOKUP($E402,'Container Panel'!$B$41:$Z$100,$D402,0)/(VLOOKUP(HW$276,UI!$A$12:$O$51,VLOOKUP(HW$279,$B$276:$C$278,2,0),0)/1000)))),"")</f>
        <v/>
      </c>
      <c r="HX402" s="145" t="str">
        <f>IFERROR(IF(AND(HX$272=list!$D$3,'Box Calculation'!HX$279&lt;&gt;"h",$E402&lt;&gt;0),0,IF(AND(HX$273=list!$D$2,$E402&lt;&gt;0,TRUNC(VLOOKUP($E402,'Container Panel'!$B$41:$Z$100,$D402,0)/(VLOOKUP(HX$276,UI!$A$12:$O$51,VLOOKUP(HX$279,$B$276:$C$278,2,0),0)/1000))&gt;0),1,TRUNC(VLOOKUP($E402,'Container Panel'!$B$41:$Z$100,$D402,0)/(VLOOKUP(HX$276,UI!$A$12:$O$51,VLOOKUP(HX$279,$B$276:$C$278,2,0),0)/1000)))),"")</f>
        <v/>
      </c>
      <c r="HY402" s="145" t="str">
        <f>IFERROR(IF(AND(HY$272=list!$D$3,'Box Calculation'!HY$279&lt;&gt;"h",$E402&lt;&gt;0),0,IF(AND(HY$273=list!$D$2,$E402&lt;&gt;0,TRUNC(VLOOKUP($E402,'Container Panel'!$B$41:$Z$100,$D402,0)/(VLOOKUP(HY$276,UI!$A$12:$O$51,VLOOKUP(HY$279,$B$276:$C$278,2,0),0)/1000))&gt;0),1,TRUNC(VLOOKUP($E402,'Container Panel'!$B$41:$Z$100,$D402,0)/(VLOOKUP(HY$276,UI!$A$12:$O$51,VLOOKUP(HY$279,$B$276:$C$278,2,0),0)/1000)))),"")</f>
        <v/>
      </c>
      <c r="HZ402" s="145" t="str">
        <f>IFERROR(IF(AND(HZ$272=list!$D$3,'Box Calculation'!HZ$279&lt;&gt;"h",$E402&lt;&gt;0),0,IF(AND(HZ$273=list!$D$2,$E402&lt;&gt;0,TRUNC(VLOOKUP($E402,'Container Panel'!$B$41:$Z$100,$D402,0)/(VLOOKUP(HZ$276,UI!$A$12:$O$51,VLOOKUP(HZ$279,$B$276:$C$278,2,0),0)/1000))&gt;0),1,TRUNC(VLOOKUP($E402,'Container Panel'!$B$41:$Z$100,$D402,0)/(VLOOKUP(HZ$276,UI!$A$12:$O$51,VLOOKUP(HZ$279,$B$276:$C$278,2,0),0)/1000)))),"")</f>
        <v/>
      </c>
      <c r="IA402" s="145" t="str">
        <f>IFERROR(IF(AND(IA$272=list!$D$3,'Box Calculation'!IA$279&lt;&gt;"h",$E402&lt;&gt;0),0,IF(AND(IA$273=list!$D$2,$E402&lt;&gt;0,TRUNC(VLOOKUP($E402,'Container Panel'!$B$41:$Z$100,$D402,0)/(VLOOKUP(IA$276,UI!$A$12:$O$51,VLOOKUP(IA$279,$B$276:$C$278,2,0),0)/1000))&gt;0),1,TRUNC(VLOOKUP($E402,'Container Panel'!$B$41:$Z$100,$D402,0)/(VLOOKUP(IA$276,UI!$A$12:$O$51,VLOOKUP(IA$279,$B$276:$C$278,2,0),0)/1000)))),"")</f>
        <v/>
      </c>
      <c r="IB402" s="145" t="str">
        <f>IFERROR(IF(AND(IB$272=list!$D$3,'Box Calculation'!IB$279&lt;&gt;"h",$E402&lt;&gt;0),0,IF(AND(IB$273=list!$D$2,$E402&lt;&gt;0,TRUNC(VLOOKUP($E402,'Container Panel'!$B$41:$Z$100,$D402,0)/(VLOOKUP(IB$276,UI!$A$12:$O$51,VLOOKUP(IB$279,$B$276:$C$278,2,0),0)/1000))&gt;0),1,TRUNC(VLOOKUP($E402,'Container Panel'!$B$41:$Z$100,$D402,0)/(VLOOKUP(IB$276,UI!$A$12:$O$51,VLOOKUP(IB$279,$B$276:$C$278,2,0),0)/1000)))),"")</f>
        <v/>
      </c>
      <c r="IC402" s="145" t="str">
        <f>IFERROR(IF(AND(IC$272=list!$D$3,'Box Calculation'!IC$279&lt;&gt;"h",$E402&lt;&gt;0),0,IF(AND(IC$273=list!$D$2,$E402&lt;&gt;0,TRUNC(VLOOKUP($E402,'Container Panel'!$B$41:$Z$100,$D402,0)/(VLOOKUP(IC$276,UI!$A$12:$O$51,VLOOKUP(IC$279,$B$276:$C$278,2,0),0)/1000))&gt;0),1,TRUNC(VLOOKUP($E402,'Container Panel'!$B$41:$Z$100,$D402,0)/(VLOOKUP(IC$276,UI!$A$12:$O$51,VLOOKUP(IC$279,$B$276:$C$278,2,0),0)/1000)))),"")</f>
        <v/>
      </c>
      <c r="ID402" s="145" t="str">
        <f>IFERROR(IF(AND(ID$272=list!$D$3,'Box Calculation'!ID$279&lt;&gt;"h",$E402&lt;&gt;0),0,IF(AND(ID$273=list!$D$2,$E402&lt;&gt;0,TRUNC(VLOOKUP($E402,'Container Panel'!$B$41:$Z$100,$D402,0)/(VLOOKUP(ID$276,UI!$A$12:$O$51,VLOOKUP(ID$279,$B$276:$C$278,2,0),0)/1000))&gt;0),1,TRUNC(VLOOKUP($E402,'Container Panel'!$B$41:$Z$100,$D402,0)/(VLOOKUP(ID$276,UI!$A$12:$O$51,VLOOKUP(ID$279,$B$276:$C$278,2,0),0)/1000)))),"")</f>
        <v/>
      </c>
      <c r="IE402" s="145" t="str">
        <f>IFERROR(IF(AND(IE$272=list!$D$3,'Box Calculation'!IE$279&lt;&gt;"h",$E402&lt;&gt;0),0,IF(AND(IE$273=list!$D$2,$E402&lt;&gt;0,TRUNC(VLOOKUP($E402,'Container Panel'!$B$41:$Z$100,$D402,0)/(VLOOKUP(IE$276,UI!$A$12:$O$51,VLOOKUP(IE$279,$B$276:$C$278,2,0),0)/1000))&gt;0),1,TRUNC(VLOOKUP($E402,'Container Panel'!$B$41:$Z$100,$D402,0)/(VLOOKUP(IE$276,UI!$A$12:$O$51,VLOOKUP(IE$279,$B$276:$C$278,2,0),0)/1000)))),"")</f>
        <v/>
      </c>
      <c r="IF402" s="145" t="str">
        <f>IFERROR(IF(AND(IF$272=list!$D$3,'Box Calculation'!IF$279&lt;&gt;"h",$E402&lt;&gt;0),0,IF(AND(IF$273=list!$D$2,$E402&lt;&gt;0,TRUNC(VLOOKUP($E402,'Container Panel'!$B$41:$Z$100,$D402,0)/(VLOOKUP(IF$276,UI!$A$12:$O$51,VLOOKUP(IF$279,$B$276:$C$278,2,0),0)/1000))&gt;0),1,TRUNC(VLOOKUP($E402,'Container Panel'!$B$41:$Z$100,$D402,0)/(VLOOKUP(IF$276,UI!$A$12:$O$51,VLOOKUP(IF$279,$B$276:$C$278,2,0),0)/1000)))),"")</f>
        <v/>
      </c>
      <c r="IG402" s="145" t="str">
        <f>IFERROR(IF(AND(IG$272=list!$D$3,'Box Calculation'!IG$279&lt;&gt;"h",$E402&lt;&gt;0),0,IF(AND(IG$273=list!$D$2,$E402&lt;&gt;0,TRUNC(VLOOKUP($E402,'Container Panel'!$B$41:$Z$100,$D402,0)/(VLOOKUP(IG$276,UI!$A$12:$O$51,VLOOKUP(IG$279,$B$276:$C$278,2,0),0)/1000))&gt;0),1,TRUNC(VLOOKUP($E402,'Container Panel'!$B$41:$Z$100,$D402,0)/(VLOOKUP(IG$276,UI!$A$12:$O$51,VLOOKUP(IG$279,$B$276:$C$278,2,0),0)/1000)))),"")</f>
        <v/>
      </c>
      <c r="IH402" s="145" t="str">
        <f>IFERROR(IF(AND(IH$272=list!$D$3,'Box Calculation'!IH$279&lt;&gt;"h",$E402&lt;&gt;0),0,IF(AND(IH$273=list!$D$2,$E402&lt;&gt;0,TRUNC(VLOOKUP($E402,'Container Panel'!$B$41:$Z$100,$D402,0)/(VLOOKUP(IH$276,UI!$A$12:$O$51,VLOOKUP(IH$279,$B$276:$C$278,2,0),0)/1000))&gt;0),1,TRUNC(VLOOKUP($E402,'Container Panel'!$B$41:$Z$100,$D402,0)/(VLOOKUP(IH$276,UI!$A$12:$O$51,VLOOKUP(IH$279,$B$276:$C$278,2,0),0)/1000)))),"")</f>
        <v/>
      </c>
      <c r="II402" s="145" t="str">
        <f>IFERROR(IF(AND(II$272=list!$D$3,'Box Calculation'!II$279&lt;&gt;"h",$E402&lt;&gt;0),0,IF(AND(II$273=list!$D$2,$E402&lt;&gt;0,TRUNC(VLOOKUP($E402,'Container Panel'!$B$41:$Z$100,$D402,0)/(VLOOKUP(II$276,UI!$A$12:$O$51,VLOOKUP(II$279,$B$276:$C$278,2,0),0)/1000))&gt;0),1,TRUNC(VLOOKUP($E402,'Container Panel'!$B$41:$Z$100,$D402,0)/(VLOOKUP(II$276,UI!$A$12:$O$51,VLOOKUP(II$279,$B$276:$C$278,2,0),0)/1000)))),"")</f>
        <v/>
      </c>
      <c r="IJ402" s="145" t="str">
        <f>IFERROR(IF(AND(IJ$272=list!$D$3,'Box Calculation'!IJ$279&lt;&gt;"h",$E402&lt;&gt;0),0,IF(AND(IJ$273=list!$D$2,$E402&lt;&gt;0,TRUNC(VLOOKUP($E402,'Container Panel'!$B$41:$Z$100,$D402,0)/(VLOOKUP(IJ$276,UI!$A$12:$O$51,VLOOKUP(IJ$279,$B$276:$C$278,2,0),0)/1000))&gt;0),1,TRUNC(VLOOKUP($E402,'Container Panel'!$B$41:$Z$100,$D402,0)/(VLOOKUP(IJ$276,UI!$A$12:$O$51,VLOOKUP(IJ$279,$B$276:$C$278,2,0),0)/1000)))),"")</f>
        <v/>
      </c>
      <c r="IK402" s="145" t="str">
        <f>IFERROR(IF(AND(IK$272=list!$D$3,'Box Calculation'!IK$279&lt;&gt;"h",$E402&lt;&gt;0),0,IF(AND(IK$273=list!$D$2,$E402&lt;&gt;0,TRUNC(VLOOKUP($E402,'Container Panel'!$B$41:$Z$100,$D402,0)/(VLOOKUP(IK$276,UI!$A$12:$O$51,VLOOKUP(IK$279,$B$276:$C$278,2,0),0)/1000))&gt;0),1,TRUNC(VLOOKUP($E402,'Container Panel'!$B$41:$Z$100,$D402,0)/(VLOOKUP(IK$276,UI!$A$12:$O$51,VLOOKUP(IK$279,$B$276:$C$278,2,0),0)/1000)))),"")</f>
        <v/>
      </c>
      <c r="IL402" s="145" t="str">
        <f>IFERROR(IF(AND(IL$272=list!$D$3,'Box Calculation'!IL$279&lt;&gt;"h",$E402&lt;&gt;0),0,IF(AND(IL$273=list!$D$2,$E402&lt;&gt;0,TRUNC(VLOOKUP($E402,'Container Panel'!$B$41:$Z$100,$D402,0)/(VLOOKUP(IL$276,UI!$A$12:$O$51,VLOOKUP(IL$279,$B$276:$C$278,2,0),0)/1000))&gt;0),1,TRUNC(VLOOKUP($E402,'Container Panel'!$B$41:$Z$100,$D402,0)/(VLOOKUP(IL$276,UI!$A$12:$O$51,VLOOKUP(IL$279,$B$276:$C$278,2,0),0)/1000)))),"")</f>
        <v/>
      </c>
    </row>
    <row r="403" spans="2:246">
      <c r="B403" s="74">
        <v>123</v>
      </c>
      <c r="C403" s="74">
        <f t="shared" si="195"/>
        <v>42</v>
      </c>
      <c r="D403" s="163">
        <f>MOD(B403,3)+'Container Panel'!$Q$38</f>
        <v>16</v>
      </c>
      <c r="E403" s="143">
        <f t="shared" si="196"/>
        <v>0</v>
      </c>
      <c r="F403" s="144" t="s">
        <v>75</v>
      </c>
      <c r="G403" s="145" t="str">
        <f>IFERROR(TRUNC(VLOOKUP($E403,'Container Panel'!$B$41:$Z$100,$D403,0)/(VLOOKUP(G$276,UI!$A$12:$O$51,VLOOKUP(G$277,$B$276:$C$278,2,0),0)/1000)),"")</f>
        <v/>
      </c>
      <c r="H403" s="145" t="str">
        <f>IFERROR(TRUNC(VLOOKUP($E403,'Container Panel'!$B$41:$Z$100,$D403,0)/(VLOOKUP(H$276,UI!$A$12:$O$51,VLOOKUP(H$277,$B$276:$C$278,2,0),0)/1000)),"")</f>
        <v/>
      </c>
      <c r="I403" s="145" t="str">
        <f>IFERROR(TRUNC(VLOOKUP($E403,'Container Panel'!$B$41:$Z$100,$D403,0)/(VLOOKUP(I$276,UI!$A$12:$O$51,VLOOKUP(I$277,$B$276:$C$278,2,0),0)/1000)),"")</f>
        <v/>
      </c>
      <c r="J403" s="145" t="str">
        <f>IFERROR(TRUNC(VLOOKUP($E403,'Container Panel'!$B$41:$Z$100,$D403,0)/(VLOOKUP(J$276,UI!$A$12:$O$51,VLOOKUP(J$277,$B$276:$C$278,2,0),0)/1000)),"")</f>
        <v/>
      </c>
      <c r="K403" s="145" t="str">
        <f>IFERROR(TRUNC(VLOOKUP($E403,'Container Panel'!$B$41:$Z$100,$D403,0)/(VLOOKUP(K$276,UI!$A$12:$O$51,VLOOKUP(K$277,$B$276:$C$278,2,0),0)/1000)),"")</f>
        <v/>
      </c>
      <c r="L403" s="145" t="str">
        <f>IFERROR(TRUNC(VLOOKUP($E403,'Container Panel'!$B$41:$Z$100,$D403,0)/(VLOOKUP(L$276,UI!$A$12:$O$51,VLOOKUP(L$277,$B$276:$C$278,2,0),0)/1000)),"")</f>
        <v/>
      </c>
      <c r="M403" s="145" t="str">
        <f>IFERROR(TRUNC(VLOOKUP($E403,'Container Panel'!$B$41:$Z$100,$D403,0)/(VLOOKUP(M$276,UI!$A$12:$O$51,VLOOKUP(M$277,$B$276:$C$278,2,0),0)/1000)),"")</f>
        <v/>
      </c>
      <c r="N403" s="145" t="str">
        <f>IFERROR(TRUNC(VLOOKUP($E403,'Container Panel'!$B$41:$Z$100,$D403,0)/(VLOOKUP(N$276,UI!$A$12:$O$51,VLOOKUP(N$277,$B$276:$C$278,2,0),0)/1000)),"")</f>
        <v/>
      </c>
      <c r="O403" s="145" t="str">
        <f>IFERROR(TRUNC(VLOOKUP($E403,'Container Panel'!$B$41:$Z$100,$D403,0)/(VLOOKUP(O$276,UI!$A$12:$O$51,VLOOKUP(O$277,$B$276:$C$278,2,0),0)/1000)),"")</f>
        <v/>
      </c>
      <c r="P403" s="145" t="str">
        <f>IFERROR(TRUNC(VLOOKUP($E403,'Container Panel'!$B$41:$Z$100,$D403,0)/(VLOOKUP(P$276,UI!$A$12:$O$51,VLOOKUP(P$277,$B$276:$C$278,2,0),0)/1000)),"")</f>
        <v/>
      </c>
      <c r="Q403" s="145" t="str">
        <f>IFERROR(TRUNC(VLOOKUP($E403,'Container Panel'!$B$41:$Z$100,$D403,0)/(VLOOKUP(Q$276,UI!$A$12:$O$51,VLOOKUP(Q$277,$B$276:$C$278,2,0),0)/1000)),"")</f>
        <v/>
      </c>
      <c r="R403" s="145" t="str">
        <f>IFERROR(TRUNC(VLOOKUP($E403,'Container Panel'!$B$41:$Z$100,$D403,0)/(VLOOKUP(R$276,UI!$A$12:$O$51,VLOOKUP(R$277,$B$276:$C$278,2,0),0)/1000)),"")</f>
        <v/>
      </c>
      <c r="S403" s="145" t="str">
        <f>IFERROR(TRUNC(VLOOKUP($E403,'Container Panel'!$B$41:$Z$100,$D403,0)/(VLOOKUP(S$276,UI!$A$12:$O$51,VLOOKUP(S$277,$B$276:$C$278,2,0),0)/1000)),"")</f>
        <v/>
      </c>
      <c r="T403" s="145" t="str">
        <f>IFERROR(TRUNC(VLOOKUP($E403,'Container Panel'!$B$41:$Z$100,$D403,0)/(VLOOKUP(T$276,UI!$A$12:$O$51,VLOOKUP(T$277,$B$276:$C$278,2,0),0)/1000)),"")</f>
        <v/>
      </c>
      <c r="U403" s="145" t="str">
        <f>IFERROR(TRUNC(VLOOKUP($E403,'Container Panel'!$B$41:$Z$100,$D403,0)/(VLOOKUP(U$276,UI!$A$12:$O$51,VLOOKUP(U$277,$B$276:$C$278,2,0),0)/1000)),"")</f>
        <v/>
      </c>
      <c r="V403" s="145" t="str">
        <f>IFERROR(TRUNC(VLOOKUP($E403,'Container Panel'!$B$41:$Z$100,$D403,0)/(VLOOKUP(V$276,UI!$A$12:$O$51,VLOOKUP(V$277,$B$276:$C$278,2,0),0)/1000)),"")</f>
        <v/>
      </c>
      <c r="W403" s="145" t="str">
        <f>IFERROR(TRUNC(VLOOKUP($E403,'Container Panel'!$B$41:$Z$100,$D403,0)/(VLOOKUP(W$276,UI!$A$12:$O$51,VLOOKUP(W$277,$B$276:$C$278,2,0),0)/1000)),"")</f>
        <v/>
      </c>
      <c r="X403" s="145" t="str">
        <f>IFERROR(TRUNC(VLOOKUP($E403,'Container Panel'!$B$41:$Z$100,$D403,0)/(VLOOKUP(X$276,UI!$A$12:$O$51,VLOOKUP(X$277,$B$276:$C$278,2,0),0)/1000)),"")</f>
        <v/>
      </c>
      <c r="Y403" s="145" t="str">
        <f>IFERROR(TRUNC(VLOOKUP($E403,'Container Panel'!$B$41:$Z$100,$D403,0)/(VLOOKUP(Y$276,UI!$A$12:$O$51,VLOOKUP(Y$277,$B$276:$C$278,2,0),0)/1000)),"")</f>
        <v/>
      </c>
      <c r="Z403" s="145" t="str">
        <f>IFERROR(TRUNC(VLOOKUP($E403,'Container Panel'!$B$41:$Z$100,$D403,0)/(VLOOKUP(Z$276,UI!$A$12:$O$51,VLOOKUP(Z$277,$B$276:$C$278,2,0),0)/1000)),"")</f>
        <v/>
      </c>
      <c r="AA403" s="145" t="str">
        <f>IFERROR(TRUNC(VLOOKUP($E403,'Container Panel'!$B$41:$Z$100,$D403,0)/(VLOOKUP(AA$276,UI!$A$12:$O$51,VLOOKUP(AA$277,$B$276:$C$278,2,0),0)/1000)),"")</f>
        <v/>
      </c>
      <c r="AB403" s="145" t="str">
        <f>IFERROR(TRUNC(VLOOKUP($E403,'Container Panel'!$B$41:$Z$100,$D403,0)/(VLOOKUP(AB$276,UI!$A$12:$O$51,VLOOKUP(AB$277,$B$276:$C$278,2,0),0)/1000)),"")</f>
        <v/>
      </c>
      <c r="AC403" s="145" t="str">
        <f>IFERROR(TRUNC(VLOOKUP($E403,'Container Panel'!$B$41:$Z$100,$D403,0)/(VLOOKUP(AC$276,UI!$A$12:$O$51,VLOOKUP(AC$277,$B$276:$C$278,2,0),0)/1000)),"")</f>
        <v/>
      </c>
      <c r="AD403" s="145" t="str">
        <f>IFERROR(TRUNC(VLOOKUP($E403,'Container Panel'!$B$41:$Z$100,$D403,0)/(VLOOKUP(AD$276,UI!$A$12:$O$51,VLOOKUP(AD$277,$B$276:$C$278,2,0),0)/1000)),"")</f>
        <v/>
      </c>
      <c r="AE403" s="145" t="str">
        <f>IFERROR(TRUNC(VLOOKUP($E403,'Container Panel'!$B$41:$Z$100,$D403,0)/(VLOOKUP(AE$276,UI!$A$12:$O$51,VLOOKUP(AE$277,$B$276:$C$278,2,0),0)/1000)),"")</f>
        <v/>
      </c>
      <c r="AF403" s="145" t="str">
        <f>IFERROR(TRUNC(VLOOKUP($E403,'Container Panel'!$B$41:$Z$100,$D403,0)/(VLOOKUP(AF$276,UI!$A$12:$O$51,VLOOKUP(AF$277,$B$276:$C$278,2,0),0)/1000)),"")</f>
        <v/>
      </c>
      <c r="AG403" s="145" t="str">
        <f>IFERROR(TRUNC(VLOOKUP($E403,'Container Panel'!$B$41:$Z$100,$D403,0)/(VLOOKUP(AG$276,UI!$A$12:$O$51,VLOOKUP(AG$277,$B$276:$C$278,2,0),0)/1000)),"")</f>
        <v/>
      </c>
      <c r="AH403" s="145" t="str">
        <f>IFERROR(TRUNC(VLOOKUP($E403,'Container Panel'!$B$41:$Z$100,$D403,0)/(VLOOKUP(AH$276,UI!$A$12:$O$51,VLOOKUP(AH$277,$B$276:$C$278,2,0),0)/1000)),"")</f>
        <v/>
      </c>
      <c r="AI403" s="145" t="str">
        <f>IFERROR(TRUNC(VLOOKUP($E403,'Container Panel'!$B$41:$Z$100,$D403,0)/(VLOOKUP(AI$276,UI!$A$12:$O$51,VLOOKUP(AI$277,$B$276:$C$278,2,0),0)/1000)),"")</f>
        <v/>
      </c>
      <c r="AJ403" s="145" t="str">
        <f>IFERROR(TRUNC(VLOOKUP($E403,'Container Panel'!$B$41:$Z$100,$D403,0)/(VLOOKUP(AJ$276,UI!$A$12:$O$51,VLOOKUP(AJ$277,$B$276:$C$278,2,0),0)/1000)),"")</f>
        <v/>
      </c>
      <c r="AK403" s="145" t="str">
        <f>IFERROR(TRUNC(VLOOKUP($E403,'Container Panel'!$B$41:$Z$100,$D403,0)/(VLOOKUP(AK$276,UI!$A$12:$O$51,VLOOKUP(AK$277,$B$276:$C$278,2,0),0)/1000)),"")</f>
        <v/>
      </c>
      <c r="AL403" s="145" t="str">
        <f>IFERROR(TRUNC(VLOOKUP($E403,'Container Panel'!$B$41:$Z$100,$D403,0)/(VLOOKUP(AL$276,UI!$A$12:$O$51,VLOOKUP(AL$277,$B$276:$C$278,2,0),0)/1000)),"")</f>
        <v/>
      </c>
      <c r="AM403" s="145" t="str">
        <f>IFERROR(TRUNC(VLOOKUP($E403,'Container Panel'!$B$41:$Z$100,$D403,0)/(VLOOKUP(AM$276,UI!$A$12:$O$51,VLOOKUP(AM$277,$B$276:$C$278,2,0),0)/1000)),"")</f>
        <v/>
      </c>
      <c r="AN403" s="145" t="str">
        <f>IFERROR(TRUNC(VLOOKUP($E403,'Container Panel'!$B$41:$Z$100,$D403,0)/(VLOOKUP(AN$276,UI!$A$12:$O$51,VLOOKUP(AN$277,$B$276:$C$278,2,0),0)/1000)),"")</f>
        <v/>
      </c>
      <c r="AO403" s="145" t="str">
        <f>IFERROR(TRUNC(VLOOKUP($E403,'Container Panel'!$B$41:$Z$100,$D403,0)/(VLOOKUP(AO$276,UI!$A$12:$O$51,VLOOKUP(AO$277,$B$276:$C$278,2,0),0)/1000)),"")</f>
        <v/>
      </c>
      <c r="AP403" s="145" t="str">
        <f>IFERROR(TRUNC(VLOOKUP($E403,'Container Panel'!$B$41:$Z$100,$D403,0)/(VLOOKUP(AP$276,UI!$A$12:$O$51,VLOOKUP(AP$277,$B$276:$C$278,2,0),0)/1000)),"")</f>
        <v/>
      </c>
      <c r="AQ403" s="145" t="str">
        <f>IFERROR(TRUNC(VLOOKUP($E403,'Container Panel'!$B$41:$Z$100,$D403,0)/(VLOOKUP(AQ$276,UI!$A$12:$O$51,VLOOKUP(AQ$277,$B$276:$C$278,2,0),0)/1000)),"")</f>
        <v/>
      </c>
      <c r="AR403" s="145" t="str">
        <f>IFERROR(TRUNC(VLOOKUP($E403,'Container Panel'!$B$41:$Z$100,$D403,0)/(VLOOKUP(AR$276,UI!$A$12:$O$51,VLOOKUP(AR$277,$B$276:$C$278,2,0),0)/1000)),"")</f>
        <v/>
      </c>
      <c r="AS403" s="145" t="str">
        <f>IFERROR(TRUNC(VLOOKUP($E403,'Container Panel'!$B$41:$Z$100,$D403,0)/(VLOOKUP(AS$276,UI!$A$12:$O$51,VLOOKUP(AS$277,$B$276:$C$278,2,0),0)/1000)),"")</f>
        <v/>
      </c>
      <c r="AT403" s="145" t="str">
        <f>IFERROR(TRUNC(VLOOKUP($E403,'Container Panel'!$B$41:$Z$100,$D403,0)/(VLOOKUP(AT$276,UI!$A$12:$O$51,VLOOKUP(AT$277,$B$276:$C$278,2,0),0)/1000)),"")</f>
        <v/>
      </c>
      <c r="AU403" s="145" t="str">
        <f>IFERROR(TRUNC(VLOOKUP($E403,'Container Panel'!$B$41:$Z$100,$D403,0)/(VLOOKUP(AU$276,UI!$A$12:$O$51,VLOOKUP(AU$277,$B$276:$C$278,2,0),0)/1000)),"")</f>
        <v/>
      </c>
      <c r="AV403" s="145" t="str">
        <f>IFERROR(TRUNC(VLOOKUP($E403,'Container Panel'!$B$41:$Z$100,$D403,0)/(VLOOKUP(AV$276,UI!$A$12:$O$51,VLOOKUP(AV$277,$B$276:$C$278,2,0),0)/1000)),"")</f>
        <v/>
      </c>
      <c r="AW403" s="145" t="str">
        <f>IFERROR(TRUNC(VLOOKUP($E403,'Container Panel'!$B$41:$Z$100,$D403,0)/(VLOOKUP(AW$276,UI!$A$12:$O$51,VLOOKUP(AW$277,$B$276:$C$278,2,0),0)/1000)),"")</f>
        <v/>
      </c>
      <c r="AX403" s="145" t="str">
        <f>IFERROR(TRUNC(VLOOKUP($E403,'Container Panel'!$B$41:$Z$100,$D403,0)/(VLOOKUP(AX$276,UI!$A$12:$O$51,VLOOKUP(AX$277,$B$276:$C$278,2,0),0)/1000)),"")</f>
        <v/>
      </c>
      <c r="AY403" s="145" t="str">
        <f>IFERROR(TRUNC(VLOOKUP($E403,'Container Panel'!$B$41:$Z$100,$D403,0)/(VLOOKUP(AY$276,UI!$A$12:$O$51,VLOOKUP(AY$277,$B$276:$C$278,2,0),0)/1000)),"")</f>
        <v/>
      </c>
      <c r="AZ403" s="145" t="str">
        <f>IFERROR(TRUNC(VLOOKUP($E403,'Container Panel'!$B$41:$Z$100,$D403,0)/(VLOOKUP(AZ$276,UI!$A$12:$O$51,VLOOKUP(AZ$277,$B$276:$C$278,2,0),0)/1000)),"")</f>
        <v/>
      </c>
      <c r="BA403" s="145" t="str">
        <f>IFERROR(TRUNC(VLOOKUP($E403,'Container Panel'!$B$41:$Z$100,$D403,0)/(VLOOKUP(BA$276,UI!$A$12:$O$51,VLOOKUP(BA$277,$B$276:$C$278,2,0),0)/1000)),"")</f>
        <v/>
      </c>
      <c r="BB403" s="145" t="str">
        <f>IFERROR(TRUNC(VLOOKUP($E403,'Container Panel'!$B$41:$Z$100,$D403,0)/(VLOOKUP(BB$276,UI!$A$12:$O$51,VLOOKUP(BB$277,$B$276:$C$278,2,0),0)/1000)),"")</f>
        <v/>
      </c>
      <c r="BC403" s="145" t="str">
        <f>IFERROR(TRUNC(VLOOKUP($E403,'Container Panel'!$B$41:$Z$100,$D403,0)/(VLOOKUP(BC$276,UI!$A$12:$O$51,VLOOKUP(BC$277,$B$276:$C$278,2,0),0)/1000)),"")</f>
        <v/>
      </c>
      <c r="BD403" s="145" t="str">
        <f>IFERROR(TRUNC(VLOOKUP($E403,'Container Panel'!$B$41:$Z$100,$D403,0)/(VLOOKUP(BD$276,UI!$A$12:$O$51,VLOOKUP(BD$277,$B$276:$C$278,2,0),0)/1000)),"")</f>
        <v/>
      </c>
      <c r="BE403" s="145" t="str">
        <f>IFERROR(TRUNC(VLOOKUP($E403,'Container Panel'!$B$41:$Z$100,$D403,0)/(VLOOKUP(BE$276,UI!$A$12:$O$51,VLOOKUP(BE$277,$B$276:$C$278,2,0),0)/1000)),"")</f>
        <v/>
      </c>
      <c r="BF403" s="145" t="str">
        <f>IFERROR(TRUNC(VLOOKUP($E403,'Container Panel'!$B$41:$Z$100,$D403,0)/(VLOOKUP(BF$276,UI!$A$12:$O$51,VLOOKUP(BF$277,$B$276:$C$278,2,0),0)/1000)),"")</f>
        <v/>
      </c>
      <c r="BG403" s="145" t="str">
        <f>IFERROR(TRUNC(VLOOKUP($E403,'Container Panel'!$B$41:$Z$100,$D403,0)/(VLOOKUP(BG$276,UI!$A$12:$O$51,VLOOKUP(BG$277,$B$276:$C$278,2,0),0)/1000)),"")</f>
        <v/>
      </c>
      <c r="BH403" s="145" t="str">
        <f>IFERROR(TRUNC(VLOOKUP($E403,'Container Panel'!$B$41:$Z$100,$D403,0)/(VLOOKUP(BH$276,UI!$A$12:$O$51,VLOOKUP(BH$277,$B$276:$C$278,2,0),0)/1000)),"")</f>
        <v/>
      </c>
      <c r="BI403" s="145" t="str">
        <f>IFERROR(TRUNC(VLOOKUP($E403,'Container Panel'!$B$41:$Z$100,$D403,0)/(VLOOKUP(BI$276,UI!$A$12:$O$51,VLOOKUP(BI$277,$B$276:$C$278,2,0),0)/1000)),"")</f>
        <v/>
      </c>
      <c r="BJ403" s="145" t="str">
        <f>IFERROR(TRUNC(VLOOKUP($E403,'Container Panel'!$B$41:$Z$100,$D403,0)/(VLOOKUP(BJ$276,UI!$A$12:$O$51,VLOOKUP(BJ$277,$B$276:$C$278,2,0),0)/1000)),"")</f>
        <v/>
      </c>
      <c r="BK403" s="145" t="str">
        <f>IFERROR(TRUNC(VLOOKUP($E403,'Container Panel'!$B$41:$Z$100,$D403,0)/(VLOOKUP(BK$276,UI!$A$12:$O$51,VLOOKUP(BK$277,$B$276:$C$278,2,0),0)/1000)),"")</f>
        <v/>
      </c>
      <c r="BL403" s="145" t="str">
        <f>IFERROR(TRUNC(VLOOKUP($E403,'Container Panel'!$B$41:$Z$100,$D403,0)/(VLOOKUP(BL$276,UI!$A$12:$O$51,VLOOKUP(BL$277,$B$276:$C$278,2,0),0)/1000)),"")</f>
        <v/>
      </c>
      <c r="BM403" s="145" t="str">
        <f>IFERROR(TRUNC(VLOOKUP($E403,'Container Panel'!$B$41:$Z$100,$D403,0)/(VLOOKUP(BM$276,UI!$A$12:$O$51,VLOOKUP(BM$277,$B$276:$C$278,2,0),0)/1000)),"")</f>
        <v/>
      </c>
      <c r="BN403" s="145" t="str">
        <f>IFERROR(TRUNC(VLOOKUP($E403,'Container Panel'!$B$41:$Z$100,$D403,0)/(VLOOKUP(BN$276,UI!$A$12:$O$51,VLOOKUP(BN$277,$B$276:$C$278,2,0),0)/1000)),"")</f>
        <v/>
      </c>
      <c r="BO403" s="145" t="str">
        <f>IFERROR(TRUNC(VLOOKUP($E403,'Container Panel'!$B$41:$Z$100,$D403,0)/(VLOOKUP(BO$276,UI!$A$12:$O$51,VLOOKUP(BO$277,$B$276:$C$278,2,0),0)/1000)),"")</f>
        <v/>
      </c>
      <c r="BP403" s="145" t="str">
        <f>IFERROR(TRUNC(VLOOKUP($E403,'Container Panel'!$B$41:$Z$100,$D403,0)/(VLOOKUP(BP$276,UI!$A$12:$O$51,VLOOKUP(BP$277,$B$276:$C$278,2,0),0)/1000)),"")</f>
        <v/>
      </c>
      <c r="BQ403" s="145" t="str">
        <f>IFERROR(TRUNC(VLOOKUP($E403,'Container Panel'!$B$41:$Z$100,$D403,0)/(VLOOKUP(BQ$276,UI!$A$12:$O$51,VLOOKUP(BQ$277,$B$276:$C$278,2,0),0)/1000)),"")</f>
        <v/>
      </c>
      <c r="BR403" s="145" t="str">
        <f>IFERROR(TRUNC(VLOOKUP($E403,'Container Panel'!$B$41:$Z$100,$D403,0)/(VLOOKUP(BR$276,UI!$A$12:$O$51,VLOOKUP(BR$277,$B$276:$C$278,2,0),0)/1000)),"")</f>
        <v/>
      </c>
      <c r="BS403" s="145" t="str">
        <f>IFERROR(TRUNC(VLOOKUP($E403,'Container Panel'!$B$41:$Z$100,$D403,0)/(VLOOKUP(BS$276,UI!$A$12:$O$51,VLOOKUP(BS$277,$B$276:$C$278,2,0),0)/1000)),"")</f>
        <v/>
      </c>
      <c r="BT403" s="145" t="str">
        <f>IFERROR(TRUNC(VLOOKUP($E403,'Container Panel'!$B$41:$Z$100,$D403,0)/(VLOOKUP(BT$276,UI!$A$12:$O$51,VLOOKUP(BT$277,$B$276:$C$278,2,0),0)/1000)),"")</f>
        <v/>
      </c>
      <c r="BU403" s="145" t="str">
        <f>IFERROR(TRUNC(VLOOKUP($E403,'Container Panel'!$B$41:$Z$100,$D403,0)/(VLOOKUP(BU$276,UI!$A$12:$O$51,VLOOKUP(BU$277,$B$276:$C$278,2,0),0)/1000)),"")</f>
        <v/>
      </c>
      <c r="BV403" s="145" t="str">
        <f>IFERROR(TRUNC(VLOOKUP($E403,'Container Panel'!$B$41:$Z$100,$D403,0)/(VLOOKUP(BV$276,UI!$A$12:$O$51,VLOOKUP(BV$277,$B$276:$C$278,2,0),0)/1000)),"")</f>
        <v/>
      </c>
      <c r="BW403" s="145" t="str">
        <f>IFERROR(TRUNC(VLOOKUP($E403,'Container Panel'!$B$41:$Z$100,$D403,0)/(VLOOKUP(BW$276,UI!$A$12:$O$51,VLOOKUP(BW$277,$B$276:$C$278,2,0),0)/1000)),"")</f>
        <v/>
      </c>
      <c r="BX403" s="145" t="str">
        <f>IFERROR(TRUNC(VLOOKUP($E403,'Container Panel'!$B$41:$Z$100,$D403,0)/(VLOOKUP(BX$276,UI!$A$12:$O$51,VLOOKUP(BX$277,$B$276:$C$278,2,0),0)/1000)),"")</f>
        <v/>
      </c>
      <c r="BY403" s="145" t="str">
        <f>IFERROR(TRUNC(VLOOKUP($E403,'Container Panel'!$B$41:$Z$100,$D403,0)/(VLOOKUP(BY$276,UI!$A$12:$O$51,VLOOKUP(BY$277,$B$276:$C$278,2,0),0)/1000)),"")</f>
        <v/>
      </c>
      <c r="BZ403" s="145" t="str">
        <f>IFERROR(TRUNC(VLOOKUP($E403,'Container Panel'!$B$41:$Z$100,$D403,0)/(VLOOKUP(BZ$276,UI!$A$12:$O$51,VLOOKUP(BZ$277,$B$276:$C$278,2,0),0)/1000)),"")</f>
        <v/>
      </c>
      <c r="CA403" s="145" t="str">
        <f>IFERROR(TRUNC(VLOOKUP($E403,'Container Panel'!$B$41:$Z$100,$D403,0)/(VLOOKUP(CA$276,UI!$A$12:$O$51,VLOOKUP(CA$277,$B$276:$C$278,2,0),0)/1000)),"")</f>
        <v/>
      </c>
      <c r="CB403" s="145" t="str">
        <f>IFERROR(TRUNC(VLOOKUP($E403,'Container Panel'!$B$41:$Z$100,$D403,0)/(VLOOKUP(CB$276,UI!$A$12:$O$51,VLOOKUP(CB$277,$B$276:$C$278,2,0),0)/1000)),"")</f>
        <v/>
      </c>
      <c r="CC403" s="145" t="str">
        <f>IFERROR(TRUNC(VLOOKUP($E403,'Container Panel'!$B$41:$Z$100,$D403,0)/(VLOOKUP(CC$276,UI!$A$12:$O$51,VLOOKUP(CC$277,$B$276:$C$278,2,0),0)/1000)),"")</f>
        <v/>
      </c>
      <c r="CD403" s="145" t="str">
        <f>IFERROR(TRUNC(VLOOKUP($E403,'Container Panel'!$B$41:$Z$100,$D403,0)/(VLOOKUP(CD$276,UI!$A$12:$O$51,VLOOKUP(CD$277,$B$276:$C$278,2,0),0)/1000)),"")</f>
        <v/>
      </c>
      <c r="CE403" s="145" t="str">
        <f>IFERROR(TRUNC(VLOOKUP($E403,'Container Panel'!$B$41:$Z$100,$D403,0)/(VLOOKUP(CE$276,UI!$A$12:$O$51,VLOOKUP(CE$277,$B$276:$C$278,2,0),0)/1000)),"")</f>
        <v/>
      </c>
      <c r="CF403" s="145" t="str">
        <f>IFERROR(TRUNC(VLOOKUP($E403,'Container Panel'!$B$41:$Z$100,$D403,0)/(VLOOKUP(CF$276,UI!$A$12:$O$51,VLOOKUP(CF$277,$B$276:$C$278,2,0),0)/1000)),"")</f>
        <v/>
      </c>
      <c r="CG403" s="145" t="str">
        <f>IFERROR(TRUNC(VLOOKUP($E403,'Container Panel'!$B$41:$Z$100,$D403,0)/(VLOOKUP(CG$276,UI!$A$12:$O$51,VLOOKUP(CG$277,$B$276:$C$278,2,0),0)/1000)),"")</f>
        <v/>
      </c>
      <c r="CH403" s="145" t="str">
        <f>IFERROR(TRUNC(VLOOKUP($E403,'Container Panel'!$B$41:$Z$100,$D403,0)/(VLOOKUP(CH$276,UI!$A$12:$O$51,VLOOKUP(CH$277,$B$276:$C$278,2,0),0)/1000)),"")</f>
        <v/>
      </c>
      <c r="CI403" s="145" t="str">
        <f>IFERROR(TRUNC(VLOOKUP($E403,'Container Panel'!$B$41:$Z$100,$D403,0)/(VLOOKUP(CI$276,UI!$A$12:$O$51,VLOOKUP(CI$277,$B$276:$C$278,2,0),0)/1000)),"")</f>
        <v/>
      </c>
      <c r="CJ403" s="145" t="str">
        <f>IFERROR(TRUNC(VLOOKUP($E403,'Container Panel'!$B$41:$Z$100,$D403,0)/(VLOOKUP(CJ$276,UI!$A$12:$O$51,VLOOKUP(CJ$277,$B$276:$C$278,2,0),0)/1000)),"")</f>
        <v/>
      </c>
      <c r="CK403" s="145" t="str">
        <f>IFERROR(TRUNC(VLOOKUP($E403,'Container Panel'!$B$41:$Z$100,$D403,0)/(VLOOKUP(CK$276,UI!$A$12:$O$51,VLOOKUP(CK$277,$B$276:$C$278,2,0),0)/1000)),"")</f>
        <v/>
      </c>
      <c r="CL403" s="145" t="str">
        <f>IFERROR(TRUNC(VLOOKUP($E403,'Container Panel'!$B$41:$Z$100,$D403,0)/(VLOOKUP(CL$276,UI!$A$12:$O$51,VLOOKUP(CL$277,$B$276:$C$278,2,0),0)/1000)),"")</f>
        <v/>
      </c>
      <c r="CM403" s="145" t="str">
        <f>IFERROR(TRUNC(VLOOKUP($E403,'Container Panel'!$B$41:$Z$100,$D403,0)/(VLOOKUP(CM$276,UI!$A$12:$O$51,VLOOKUP(CM$277,$B$276:$C$278,2,0),0)/1000)),"")</f>
        <v/>
      </c>
      <c r="CN403" s="145" t="str">
        <f>IFERROR(TRUNC(VLOOKUP($E403,'Container Panel'!$B$41:$Z$100,$D403,0)/(VLOOKUP(CN$276,UI!$A$12:$O$51,VLOOKUP(CN$277,$B$276:$C$278,2,0),0)/1000)),"")</f>
        <v/>
      </c>
      <c r="CO403" s="145" t="str">
        <f>IFERROR(TRUNC(VLOOKUP($E403,'Container Panel'!$B$41:$Z$100,$D403,0)/(VLOOKUP(CO$276,UI!$A$12:$O$51,VLOOKUP(CO$277,$B$276:$C$278,2,0),0)/1000)),"")</f>
        <v/>
      </c>
      <c r="CP403" s="145" t="str">
        <f>IFERROR(TRUNC(VLOOKUP($E403,'Container Panel'!$B$41:$Z$100,$D403,0)/(VLOOKUP(CP$276,UI!$A$12:$O$51,VLOOKUP(CP$277,$B$276:$C$278,2,0),0)/1000)),"")</f>
        <v/>
      </c>
      <c r="CQ403" s="145" t="str">
        <f>IFERROR(TRUNC(VLOOKUP($E403,'Container Panel'!$B$41:$Z$100,$D403,0)/(VLOOKUP(CQ$276,UI!$A$12:$O$51,VLOOKUP(CQ$277,$B$276:$C$278,2,0),0)/1000)),"")</f>
        <v/>
      </c>
      <c r="CR403" s="145" t="str">
        <f>IFERROR(TRUNC(VLOOKUP($E403,'Container Panel'!$B$41:$Z$100,$D403,0)/(VLOOKUP(CR$276,UI!$A$12:$O$51,VLOOKUP(CR$277,$B$276:$C$278,2,0),0)/1000)),"")</f>
        <v/>
      </c>
      <c r="CS403" s="145" t="str">
        <f>IFERROR(TRUNC(VLOOKUP($E403,'Container Panel'!$B$41:$Z$100,$D403,0)/(VLOOKUP(CS$276,UI!$A$12:$O$51,VLOOKUP(CS$277,$B$276:$C$278,2,0),0)/1000)),"")</f>
        <v/>
      </c>
      <c r="CT403" s="145" t="str">
        <f>IFERROR(TRUNC(VLOOKUP($E403,'Container Panel'!$B$41:$Z$100,$D403,0)/(VLOOKUP(CT$276,UI!$A$12:$O$51,VLOOKUP(CT$277,$B$276:$C$278,2,0),0)/1000)),"")</f>
        <v/>
      </c>
      <c r="CU403" s="145" t="str">
        <f>IFERROR(TRUNC(VLOOKUP($E403,'Container Panel'!$B$41:$Z$100,$D403,0)/(VLOOKUP(CU$276,UI!$A$12:$O$51,VLOOKUP(CU$277,$B$276:$C$278,2,0),0)/1000)),"")</f>
        <v/>
      </c>
      <c r="CV403" s="145" t="str">
        <f>IFERROR(TRUNC(VLOOKUP($E403,'Container Panel'!$B$41:$Z$100,$D403,0)/(VLOOKUP(CV$276,UI!$A$12:$O$51,VLOOKUP(CV$277,$B$276:$C$278,2,0),0)/1000)),"")</f>
        <v/>
      </c>
      <c r="CW403" s="145" t="str">
        <f>IFERROR(TRUNC(VLOOKUP($E403,'Container Panel'!$B$41:$Z$100,$D403,0)/(VLOOKUP(CW$276,UI!$A$12:$O$51,VLOOKUP(CW$277,$B$276:$C$278,2,0),0)/1000)),"")</f>
        <v/>
      </c>
      <c r="CX403" s="145" t="str">
        <f>IFERROR(TRUNC(VLOOKUP($E403,'Container Panel'!$B$41:$Z$100,$D403,0)/(VLOOKUP(CX$276,UI!$A$12:$O$51,VLOOKUP(CX$277,$B$276:$C$278,2,0),0)/1000)),"")</f>
        <v/>
      </c>
      <c r="CY403" s="145" t="str">
        <f>IFERROR(TRUNC(VLOOKUP($E403,'Container Panel'!$B$41:$Z$100,$D403,0)/(VLOOKUP(CY$276,UI!$A$12:$O$51,VLOOKUP(CY$277,$B$276:$C$278,2,0),0)/1000)),"")</f>
        <v/>
      </c>
      <c r="CZ403" s="145" t="str">
        <f>IFERROR(TRUNC(VLOOKUP($E403,'Container Panel'!$B$41:$Z$100,$D403,0)/(VLOOKUP(CZ$276,UI!$A$12:$O$51,VLOOKUP(CZ$277,$B$276:$C$278,2,0),0)/1000)),"")</f>
        <v/>
      </c>
      <c r="DA403" s="145" t="str">
        <f>IFERROR(TRUNC(VLOOKUP($E403,'Container Panel'!$B$41:$Z$100,$D403,0)/(VLOOKUP(DA$276,UI!$A$12:$O$51,VLOOKUP(DA$277,$B$276:$C$278,2,0),0)/1000)),"")</f>
        <v/>
      </c>
      <c r="DB403" s="145" t="str">
        <f>IFERROR(TRUNC(VLOOKUP($E403,'Container Panel'!$B$41:$Z$100,$D403,0)/(VLOOKUP(DB$276,UI!$A$12:$O$51,VLOOKUP(DB$277,$B$276:$C$278,2,0),0)/1000)),"")</f>
        <v/>
      </c>
      <c r="DC403" s="145" t="str">
        <f>IFERROR(TRUNC(VLOOKUP($E403,'Container Panel'!$B$41:$Z$100,$D403,0)/(VLOOKUP(DC$276,UI!$A$12:$O$51,VLOOKUP(DC$277,$B$276:$C$278,2,0),0)/1000)),"")</f>
        <v/>
      </c>
      <c r="DD403" s="145" t="str">
        <f>IFERROR(TRUNC(VLOOKUP($E403,'Container Panel'!$B$41:$Z$100,$D403,0)/(VLOOKUP(DD$276,UI!$A$12:$O$51,VLOOKUP(DD$277,$B$276:$C$278,2,0),0)/1000)),"")</f>
        <v/>
      </c>
      <c r="DE403" s="145" t="str">
        <f>IFERROR(TRUNC(VLOOKUP($E403,'Container Panel'!$B$41:$Z$100,$D403,0)/(VLOOKUP(DE$276,UI!$A$12:$O$51,VLOOKUP(DE$277,$B$276:$C$278,2,0),0)/1000)),"")</f>
        <v/>
      </c>
      <c r="DF403" s="145" t="str">
        <f>IFERROR(TRUNC(VLOOKUP($E403,'Container Panel'!$B$41:$Z$100,$D403,0)/(VLOOKUP(DF$276,UI!$A$12:$O$51,VLOOKUP(DF$277,$B$276:$C$278,2,0),0)/1000)),"")</f>
        <v/>
      </c>
      <c r="DG403" s="145" t="str">
        <f>IFERROR(TRUNC(VLOOKUP($E403,'Container Panel'!$B$41:$Z$100,$D403,0)/(VLOOKUP(DG$276,UI!$A$12:$O$51,VLOOKUP(DG$277,$B$276:$C$278,2,0),0)/1000)),"")</f>
        <v/>
      </c>
      <c r="DH403" s="145" t="str">
        <f>IFERROR(TRUNC(VLOOKUP($E403,'Container Panel'!$B$41:$Z$100,$D403,0)/(VLOOKUP(DH$276,UI!$A$12:$O$51,VLOOKUP(DH$277,$B$276:$C$278,2,0),0)/1000)),"")</f>
        <v/>
      </c>
      <c r="DI403" s="145" t="str">
        <f>IFERROR(TRUNC(VLOOKUP($E403,'Container Panel'!$B$41:$Z$100,$D403,0)/(VLOOKUP(DI$276,UI!$A$12:$O$51,VLOOKUP(DI$277,$B$276:$C$278,2,0),0)/1000)),"")</f>
        <v/>
      </c>
      <c r="DJ403" s="145" t="str">
        <f>IFERROR(TRUNC(VLOOKUP($E403,'Container Panel'!$B$41:$Z$100,$D403,0)/(VLOOKUP(DJ$276,UI!$A$12:$O$51,VLOOKUP(DJ$277,$B$276:$C$278,2,0),0)/1000)),"")</f>
        <v/>
      </c>
      <c r="DK403" s="145" t="str">
        <f>IFERROR(TRUNC(VLOOKUP($E403,'Container Panel'!$B$41:$Z$100,$D403,0)/(VLOOKUP(DK$276,UI!$A$12:$O$51,VLOOKUP(DK$277,$B$276:$C$278,2,0),0)/1000)),"")</f>
        <v/>
      </c>
      <c r="DL403" s="145" t="str">
        <f>IFERROR(TRUNC(VLOOKUP($E403,'Container Panel'!$B$41:$Z$100,$D403,0)/(VLOOKUP(DL$276,UI!$A$12:$O$51,VLOOKUP(DL$277,$B$276:$C$278,2,0),0)/1000)),"")</f>
        <v/>
      </c>
      <c r="DM403" s="145" t="str">
        <f>IFERROR(TRUNC(VLOOKUP($E403,'Container Panel'!$B$41:$Z$100,$D403,0)/(VLOOKUP(DM$276,UI!$A$12:$O$51,VLOOKUP(DM$277,$B$276:$C$278,2,0),0)/1000)),"")</f>
        <v/>
      </c>
      <c r="DN403" s="145" t="str">
        <f>IFERROR(TRUNC(VLOOKUP($E403,'Container Panel'!$B$41:$Z$100,$D403,0)/(VLOOKUP(DN$276,UI!$A$12:$O$51,VLOOKUP(DN$277,$B$276:$C$278,2,0),0)/1000)),"")</f>
        <v/>
      </c>
      <c r="DO403" s="145" t="str">
        <f>IFERROR(TRUNC(VLOOKUP($E403,'Container Panel'!$B$41:$Z$100,$D403,0)/(VLOOKUP(DO$276,UI!$A$12:$O$51,VLOOKUP(DO$277,$B$276:$C$278,2,0),0)/1000)),"")</f>
        <v/>
      </c>
      <c r="DP403" s="145" t="str">
        <f>IFERROR(TRUNC(VLOOKUP($E403,'Container Panel'!$B$41:$Z$100,$D403,0)/(VLOOKUP(DP$276,UI!$A$12:$O$51,VLOOKUP(DP$277,$B$276:$C$278,2,0),0)/1000)),"")</f>
        <v/>
      </c>
      <c r="DQ403" s="145" t="str">
        <f>IFERROR(TRUNC(VLOOKUP($E403,'Container Panel'!$B$41:$Z$100,$D403,0)/(VLOOKUP(DQ$276,UI!$A$12:$O$51,VLOOKUP(DQ$277,$B$276:$C$278,2,0),0)/1000)),"")</f>
        <v/>
      </c>
      <c r="DR403" s="145" t="str">
        <f>IFERROR(TRUNC(VLOOKUP($E403,'Container Panel'!$B$41:$Z$100,$D403,0)/(VLOOKUP(DR$276,UI!$A$12:$O$51,VLOOKUP(DR$277,$B$276:$C$278,2,0),0)/1000)),"")</f>
        <v/>
      </c>
      <c r="DS403" s="145" t="str">
        <f>IFERROR(TRUNC(VLOOKUP($E403,'Container Panel'!$B$41:$Z$100,$D403,0)/(VLOOKUP(DS$276,UI!$A$12:$O$51,VLOOKUP(DS$277,$B$276:$C$278,2,0),0)/1000)),"")</f>
        <v/>
      </c>
      <c r="DT403" s="145" t="str">
        <f>IFERROR(TRUNC(VLOOKUP($E403,'Container Panel'!$B$41:$Z$100,$D403,0)/(VLOOKUP(DT$276,UI!$A$12:$O$51,VLOOKUP(DT$277,$B$276:$C$278,2,0),0)/1000)),"")</f>
        <v/>
      </c>
      <c r="DU403" s="145" t="str">
        <f>IFERROR(TRUNC(VLOOKUP($E403,'Container Panel'!$B$41:$Z$100,$D403,0)/(VLOOKUP(DU$276,UI!$A$12:$O$51,VLOOKUP(DU$277,$B$276:$C$278,2,0),0)/1000)),"")</f>
        <v/>
      </c>
      <c r="DV403" s="145" t="str">
        <f>IFERROR(TRUNC(VLOOKUP($E403,'Container Panel'!$B$41:$Z$100,$D403,0)/(VLOOKUP(DV$276,UI!$A$12:$O$51,VLOOKUP(DV$277,$B$276:$C$278,2,0),0)/1000)),"")</f>
        <v/>
      </c>
      <c r="DW403" s="145" t="str">
        <f>IFERROR(TRUNC(VLOOKUP($E403,'Container Panel'!$B$41:$Z$100,$D403,0)/(VLOOKUP(DW$276,UI!$A$12:$O$51,VLOOKUP(DW$277,$B$276:$C$278,2,0),0)/1000)),"")</f>
        <v/>
      </c>
      <c r="DX403" s="145" t="str">
        <f>IFERROR(TRUNC(VLOOKUP($E403,'Container Panel'!$B$41:$Z$100,$D403,0)/(VLOOKUP(DX$276,UI!$A$12:$O$51,VLOOKUP(DX$277,$B$276:$C$278,2,0),0)/1000)),"")</f>
        <v/>
      </c>
      <c r="DY403" s="145" t="str">
        <f>IFERROR(TRUNC(VLOOKUP($E403,'Container Panel'!$B$41:$Z$100,$D403,0)/(VLOOKUP(DY$276,UI!$A$12:$O$51,VLOOKUP(DY$277,$B$276:$C$278,2,0),0)/1000)),"")</f>
        <v/>
      </c>
      <c r="DZ403" s="145" t="str">
        <f>IFERROR(TRUNC(VLOOKUP($E403,'Container Panel'!$B$41:$Z$100,$D403,0)/(VLOOKUP(DZ$276,UI!$A$12:$O$51,VLOOKUP(DZ$277,$B$276:$C$278,2,0),0)/1000)),"")</f>
        <v/>
      </c>
      <c r="EA403" s="145" t="str">
        <f>IFERROR(TRUNC(VLOOKUP($E403,'Container Panel'!$B$41:$Z$100,$D403,0)/(VLOOKUP(EA$276,UI!$A$12:$O$51,VLOOKUP(EA$277,$B$276:$C$278,2,0),0)/1000)),"")</f>
        <v/>
      </c>
      <c r="EB403" s="145" t="str">
        <f>IFERROR(TRUNC(VLOOKUP($E403,'Container Panel'!$B$41:$Z$100,$D403,0)/(VLOOKUP(EB$276,UI!$A$12:$O$51,VLOOKUP(EB$277,$B$276:$C$278,2,0),0)/1000)),"")</f>
        <v/>
      </c>
      <c r="EC403" s="145" t="str">
        <f>IFERROR(TRUNC(VLOOKUP($E403,'Container Panel'!$B$41:$Z$100,$D403,0)/(VLOOKUP(EC$276,UI!$A$12:$O$51,VLOOKUP(EC$277,$B$276:$C$278,2,0),0)/1000)),"")</f>
        <v/>
      </c>
      <c r="ED403" s="145" t="str">
        <f>IFERROR(TRUNC(VLOOKUP($E403,'Container Panel'!$B$41:$Z$100,$D403,0)/(VLOOKUP(ED$276,UI!$A$12:$O$51,VLOOKUP(ED$277,$B$276:$C$278,2,0),0)/1000)),"")</f>
        <v/>
      </c>
      <c r="EE403" s="145" t="str">
        <f>IFERROR(TRUNC(VLOOKUP($E403,'Container Panel'!$B$41:$Z$100,$D403,0)/(VLOOKUP(EE$276,UI!$A$12:$O$51,VLOOKUP(EE$277,$B$276:$C$278,2,0),0)/1000)),"")</f>
        <v/>
      </c>
      <c r="EF403" s="145" t="str">
        <f>IFERROR(TRUNC(VLOOKUP($E403,'Container Panel'!$B$41:$Z$100,$D403,0)/(VLOOKUP(EF$276,UI!$A$12:$O$51,VLOOKUP(EF$277,$B$276:$C$278,2,0),0)/1000)),"")</f>
        <v/>
      </c>
      <c r="EG403" s="145" t="str">
        <f>IFERROR(TRUNC(VLOOKUP($E403,'Container Panel'!$B$41:$Z$100,$D403,0)/(VLOOKUP(EG$276,UI!$A$12:$O$51,VLOOKUP(EG$277,$B$276:$C$278,2,0),0)/1000)),"")</f>
        <v/>
      </c>
      <c r="EH403" s="145" t="str">
        <f>IFERROR(TRUNC(VLOOKUP($E403,'Container Panel'!$B$41:$Z$100,$D403,0)/(VLOOKUP(EH$276,UI!$A$12:$O$51,VLOOKUP(EH$277,$B$276:$C$278,2,0),0)/1000)),"")</f>
        <v/>
      </c>
      <c r="EI403" s="145" t="str">
        <f>IFERROR(TRUNC(VLOOKUP($E403,'Container Panel'!$B$41:$Z$100,$D403,0)/(VLOOKUP(EI$276,UI!$A$12:$O$51,VLOOKUP(EI$277,$B$276:$C$278,2,0),0)/1000)),"")</f>
        <v/>
      </c>
      <c r="EJ403" s="145" t="str">
        <f>IFERROR(TRUNC(VLOOKUP($E403,'Container Panel'!$B$41:$Z$100,$D403,0)/(VLOOKUP(EJ$276,UI!$A$12:$O$51,VLOOKUP(EJ$277,$B$276:$C$278,2,0),0)/1000)),"")</f>
        <v/>
      </c>
      <c r="EK403" s="145" t="str">
        <f>IFERROR(TRUNC(VLOOKUP($E403,'Container Panel'!$B$41:$Z$100,$D403,0)/(VLOOKUP(EK$276,UI!$A$12:$O$51,VLOOKUP(EK$277,$B$276:$C$278,2,0),0)/1000)),"")</f>
        <v/>
      </c>
      <c r="EL403" s="145" t="str">
        <f>IFERROR(TRUNC(VLOOKUP($E403,'Container Panel'!$B$41:$Z$100,$D403,0)/(VLOOKUP(EL$276,UI!$A$12:$O$51,VLOOKUP(EL$277,$B$276:$C$278,2,0),0)/1000)),"")</f>
        <v/>
      </c>
      <c r="EM403" s="145" t="str">
        <f>IFERROR(TRUNC(VLOOKUP($E403,'Container Panel'!$B$41:$Z$100,$D403,0)/(VLOOKUP(EM$276,UI!$A$12:$O$51,VLOOKUP(EM$277,$B$276:$C$278,2,0),0)/1000)),"")</f>
        <v/>
      </c>
      <c r="EN403" s="145" t="str">
        <f>IFERROR(TRUNC(VLOOKUP($E403,'Container Panel'!$B$41:$Z$100,$D403,0)/(VLOOKUP(EN$276,UI!$A$12:$O$51,VLOOKUP(EN$277,$B$276:$C$278,2,0),0)/1000)),"")</f>
        <v/>
      </c>
      <c r="EO403" s="145" t="str">
        <f>IFERROR(TRUNC(VLOOKUP($E403,'Container Panel'!$B$41:$Z$100,$D403,0)/(VLOOKUP(EO$276,UI!$A$12:$O$51,VLOOKUP(EO$277,$B$276:$C$278,2,0),0)/1000)),"")</f>
        <v/>
      </c>
      <c r="EP403" s="145" t="str">
        <f>IFERROR(TRUNC(VLOOKUP($E403,'Container Panel'!$B$41:$Z$100,$D403,0)/(VLOOKUP(EP$276,UI!$A$12:$O$51,VLOOKUP(EP$277,$B$276:$C$278,2,0),0)/1000)),"")</f>
        <v/>
      </c>
      <c r="EQ403" s="145" t="str">
        <f>IFERROR(TRUNC(VLOOKUP($E403,'Container Panel'!$B$41:$Z$100,$D403,0)/(VLOOKUP(EQ$276,UI!$A$12:$O$51,VLOOKUP(EQ$277,$B$276:$C$278,2,0),0)/1000)),"")</f>
        <v/>
      </c>
      <c r="ER403" s="145" t="str">
        <f>IFERROR(TRUNC(VLOOKUP($E403,'Container Panel'!$B$41:$Z$100,$D403,0)/(VLOOKUP(ER$276,UI!$A$12:$O$51,VLOOKUP(ER$277,$B$276:$C$278,2,0),0)/1000)),"")</f>
        <v/>
      </c>
      <c r="ES403" s="145" t="str">
        <f>IFERROR(TRUNC(VLOOKUP($E403,'Container Panel'!$B$41:$Z$100,$D403,0)/(VLOOKUP(ES$276,UI!$A$12:$O$51,VLOOKUP(ES$277,$B$276:$C$278,2,0),0)/1000)),"")</f>
        <v/>
      </c>
      <c r="ET403" s="145" t="str">
        <f>IFERROR(TRUNC(VLOOKUP($E403,'Container Panel'!$B$41:$Z$100,$D403,0)/(VLOOKUP(ET$276,UI!$A$12:$O$51,VLOOKUP(ET$277,$B$276:$C$278,2,0),0)/1000)),"")</f>
        <v/>
      </c>
      <c r="EU403" s="145" t="str">
        <f>IFERROR(TRUNC(VLOOKUP($E403,'Container Panel'!$B$41:$Z$100,$D403,0)/(VLOOKUP(EU$276,UI!$A$12:$O$51,VLOOKUP(EU$277,$B$276:$C$278,2,0),0)/1000)),"")</f>
        <v/>
      </c>
      <c r="EV403" s="145" t="str">
        <f>IFERROR(TRUNC(VLOOKUP($E403,'Container Panel'!$B$41:$Z$100,$D403,0)/(VLOOKUP(EV$276,UI!$A$12:$O$51,VLOOKUP(EV$277,$B$276:$C$278,2,0),0)/1000)),"")</f>
        <v/>
      </c>
      <c r="EW403" s="145" t="str">
        <f>IFERROR(TRUNC(VLOOKUP($E403,'Container Panel'!$B$41:$Z$100,$D403,0)/(VLOOKUP(EW$276,UI!$A$12:$O$51,VLOOKUP(EW$277,$B$276:$C$278,2,0),0)/1000)),"")</f>
        <v/>
      </c>
      <c r="EX403" s="145" t="str">
        <f>IFERROR(TRUNC(VLOOKUP($E403,'Container Panel'!$B$41:$Z$100,$D403,0)/(VLOOKUP(EX$276,UI!$A$12:$O$51,VLOOKUP(EX$277,$B$276:$C$278,2,0),0)/1000)),"")</f>
        <v/>
      </c>
      <c r="EY403" s="145" t="str">
        <f>IFERROR(TRUNC(VLOOKUP($E403,'Container Panel'!$B$41:$Z$100,$D403,0)/(VLOOKUP(EY$276,UI!$A$12:$O$51,VLOOKUP(EY$277,$B$276:$C$278,2,0),0)/1000)),"")</f>
        <v/>
      </c>
      <c r="EZ403" s="145" t="str">
        <f>IFERROR(TRUNC(VLOOKUP($E403,'Container Panel'!$B$41:$Z$100,$D403,0)/(VLOOKUP(EZ$276,UI!$A$12:$O$51,VLOOKUP(EZ$277,$B$276:$C$278,2,0),0)/1000)),"")</f>
        <v/>
      </c>
      <c r="FA403" s="145" t="str">
        <f>IFERROR(TRUNC(VLOOKUP($E403,'Container Panel'!$B$41:$Z$100,$D403,0)/(VLOOKUP(FA$276,UI!$A$12:$O$51,VLOOKUP(FA$277,$B$276:$C$278,2,0),0)/1000)),"")</f>
        <v/>
      </c>
      <c r="FB403" s="145" t="str">
        <f>IFERROR(TRUNC(VLOOKUP($E403,'Container Panel'!$B$41:$Z$100,$D403,0)/(VLOOKUP(FB$276,UI!$A$12:$O$51,VLOOKUP(FB$277,$B$276:$C$278,2,0),0)/1000)),"")</f>
        <v/>
      </c>
      <c r="FC403" s="145" t="str">
        <f>IFERROR(TRUNC(VLOOKUP($E403,'Container Panel'!$B$41:$Z$100,$D403,0)/(VLOOKUP(FC$276,UI!$A$12:$O$51,VLOOKUP(FC$277,$B$276:$C$278,2,0),0)/1000)),"")</f>
        <v/>
      </c>
      <c r="FD403" s="145" t="str">
        <f>IFERROR(TRUNC(VLOOKUP($E403,'Container Panel'!$B$41:$Z$100,$D403,0)/(VLOOKUP(FD$276,UI!$A$12:$O$51,VLOOKUP(FD$277,$B$276:$C$278,2,0),0)/1000)),"")</f>
        <v/>
      </c>
      <c r="FE403" s="145" t="str">
        <f>IFERROR(TRUNC(VLOOKUP($E403,'Container Panel'!$B$41:$Z$100,$D403,0)/(VLOOKUP(FE$276,UI!$A$12:$O$51,VLOOKUP(FE$277,$B$276:$C$278,2,0),0)/1000)),"")</f>
        <v/>
      </c>
      <c r="FF403" s="145" t="str">
        <f>IFERROR(TRUNC(VLOOKUP($E403,'Container Panel'!$B$41:$Z$100,$D403,0)/(VLOOKUP(FF$276,UI!$A$12:$O$51,VLOOKUP(FF$277,$B$276:$C$278,2,0),0)/1000)),"")</f>
        <v/>
      </c>
      <c r="FG403" s="145" t="str">
        <f>IFERROR(TRUNC(VLOOKUP($E403,'Container Panel'!$B$41:$Z$100,$D403,0)/(VLOOKUP(FG$276,UI!$A$12:$O$51,VLOOKUP(FG$277,$B$276:$C$278,2,0),0)/1000)),"")</f>
        <v/>
      </c>
      <c r="FH403" s="145" t="str">
        <f>IFERROR(TRUNC(VLOOKUP($E403,'Container Panel'!$B$41:$Z$100,$D403,0)/(VLOOKUP(FH$276,UI!$A$12:$O$51,VLOOKUP(FH$277,$B$276:$C$278,2,0),0)/1000)),"")</f>
        <v/>
      </c>
      <c r="FI403" s="145" t="str">
        <f>IFERROR(TRUNC(VLOOKUP($E403,'Container Panel'!$B$41:$Z$100,$D403,0)/(VLOOKUP(FI$276,UI!$A$12:$O$51,VLOOKUP(FI$277,$B$276:$C$278,2,0),0)/1000)),"")</f>
        <v/>
      </c>
      <c r="FJ403" s="145" t="str">
        <f>IFERROR(TRUNC(VLOOKUP($E403,'Container Panel'!$B$41:$Z$100,$D403,0)/(VLOOKUP(FJ$276,UI!$A$12:$O$51,VLOOKUP(FJ$277,$B$276:$C$278,2,0),0)/1000)),"")</f>
        <v/>
      </c>
      <c r="FK403" s="145" t="str">
        <f>IFERROR(TRUNC(VLOOKUP($E403,'Container Panel'!$B$41:$Z$100,$D403,0)/(VLOOKUP(FK$276,UI!$A$12:$O$51,VLOOKUP(FK$277,$B$276:$C$278,2,0),0)/1000)),"")</f>
        <v/>
      </c>
      <c r="FL403" s="145" t="str">
        <f>IFERROR(TRUNC(VLOOKUP($E403,'Container Panel'!$B$41:$Z$100,$D403,0)/(VLOOKUP(FL$276,UI!$A$12:$O$51,VLOOKUP(FL$277,$B$276:$C$278,2,0),0)/1000)),"")</f>
        <v/>
      </c>
      <c r="FM403" s="145" t="str">
        <f>IFERROR(TRUNC(VLOOKUP($E403,'Container Panel'!$B$41:$Z$100,$D403,0)/(VLOOKUP(FM$276,UI!$A$12:$O$51,VLOOKUP(FM$277,$B$276:$C$278,2,0),0)/1000)),"")</f>
        <v/>
      </c>
      <c r="FN403" s="145" t="str">
        <f>IFERROR(TRUNC(VLOOKUP($E403,'Container Panel'!$B$41:$Z$100,$D403,0)/(VLOOKUP(FN$276,UI!$A$12:$O$51,VLOOKUP(FN$277,$B$276:$C$278,2,0),0)/1000)),"")</f>
        <v/>
      </c>
      <c r="FO403" s="145" t="str">
        <f>IFERROR(TRUNC(VLOOKUP($E403,'Container Panel'!$B$41:$Z$100,$D403,0)/(VLOOKUP(FO$276,UI!$A$12:$O$51,VLOOKUP(FO$277,$B$276:$C$278,2,0),0)/1000)),"")</f>
        <v/>
      </c>
      <c r="FP403" s="145" t="str">
        <f>IFERROR(TRUNC(VLOOKUP($E403,'Container Panel'!$B$41:$Z$100,$D403,0)/(VLOOKUP(FP$276,UI!$A$12:$O$51,VLOOKUP(FP$277,$B$276:$C$278,2,0),0)/1000)),"")</f>
        <v/>
      </c>
      <c r="FQ403" s="145" t="str">
        <f>IFERROR(TRUNC(VLOOKUP($E403,'Container Panel'!$B$41:$Z$100,$D403,0)/(VLOOKUP(FQ$276,UI!$A$12:$O$51,VLOOKUP(FQ$277,$B$276:$C$278,2,0),0)/1000)),"")</f>
        <v/>
      </c>
      <c r="FR403" s="145" t="str">
        <f>IFERROR(TRUNC(VLOOKUP($E403,'Container Panel'!$B$41:$Z$100,$D403,0)/(VLOOKUP(FR$276,UI!$A$12:$O$51,VLOOKUP(FR$277,$B$276:$C$278,2,0),0)/1000)),"")</f>
        <v/>
      </c>
      <c r="FS403" s="145" t="str">
        <f>IFERROR(TRUNC(VLOOKUP($E403,'Container Panel'!$B$41:$Z$100,$D403,0)/(VLOOKUP(FS$276,UI!$A$12:$O$51,VLOOKUP(FS$277,$B$276:$C$278,2,0),0)/1000)),"")</f>
        <v/>
      </c>
      <c r="FT403" s="145" t="str">
        <f>IFERROR(TRUNC(VLOOKUP($E403,'Container Panel'!$B$41:$Z$100,$D403,0)/(VLOOKUP(FT$276,UI!$A$12:$O$51,VLOOKUP(FT$277,$B$276:$C$278,2,0),0)/1000)),"")</f>
        <v/>
      </c>
      <c r="FU403" s="145" t="str">
        <f>IFERROR(TRUNC(VLOOKUP($E403,'Container Panel'!$B$41:$Z$100,$D403,0)/(VLOOKUP(FU$276,UI!$A$12:$O$51,VLOOKUP(FU$277,$B$276:$C$278,2,0),0)/1000)),"")</f>
        <v/>
      </c>
      <c r="FV403" s="145" t="str">
        <f>IFERROR(TRUNC(VLOOKUP($E403,'Container Panel'!$B$41:$Z$100,$D403,0)/(VLOOKUP(FV$276,UI!$A$12:$O$51,VLOOKUP(FV$277,$B$276:$C$278,2,0),0)/1000)),"")</f>
        <v/>
      </c>
      <c r="FW403" s="145" t="str">
        <f>IFERROR(TRUNC(VLOOKUP($E403,'Container Panel'!$B$41:$Z$100,$D403,0)/(VLOOKUP(FW$276,UI!$A$12:$O$51,VLOOKUP(FW$277,$B$276:$C$278,2,0),0)/1000)),"")</f>
        <v/>
      </c>
      <c r="FX403" s="145" t="str">
        <f>IFERROR(TRUNC(VLOOKUP($E403,'Container Panel'!$B$41:$Z$100,$D403,0)/(VLOOKUP(FX$276,UI!$A$12:$O$51,VLOOKUP(FX$277,$B$276:$C$278,2,0),0)/1000)),"")</f>
        <v/>
      </c>
      <c r="FY403" s="145" t="str">
        <f>IFERROR(TRUNC(VLOOKUP($E403,'Container Panel'!$B$41:$Z$100,$D403,0)/(VLOOKUP(FY$276,UI!$A$12:$O$51,VLOOKUP(FY$277,$B$276:$C$278,2,0),0)/1000)),"")</f>
        <v/>
      </c>
      <c r="FZ403" s="145" t="str">
        <f>IFERROR(TRUNC(VLOOKUP($E403,'Container Panel'!$B$41:$Z$100,$D403,0)/(VLOOKUP(FZ$276,UI!$A$12:$O$51,VLOOKUP(FZ$277,$B$276:$C$278,2,0),0)/1000)),"")</f>
        <v/>
      </c>
      <c r="GA403" s="145" t="str">
        <f>IFERROR(TRUNC(VLOOKUP($E403,'Container Panel'!$B$41:$Z$100,$D403,0)/(VLOOKUP(GA$276,UI!$A$12:$O$51,VLOOKUP(GA$277,$B$276:$C$278,2,0),0)/1000)),"")</f>
        <v/>
      </c>
      <c r="GB403" s="145" t="str">
        <f>IFERROR(TRUNC(VLOOKUP($E403,'Container Panel'!$B$41:$Z$100,$D403,0)/(VLOOKUP(GB$276,UI!$A$12:$O$51,VLOOKUP(GB$277,$B$276:$C$278,2,0),0)/1000)),"")</f>
        <v/>
      </c>
      <c r="GC403" s="145" t="str">
        <f>IFERROR(TRUNC(VLOOKUP($E403,'Container Panel'!$B$41:$Z$100,$D403,0)/(VLOOKUP(GC$276,UI!$A$12:$O$51,VLOOKUP(GC$277,$B$276:$C$278,2,0),0)/1000)),"")</f>
        <v/>
      </c>
      <c r="GD403" s="145" t="str">
        <f>IFERROR(TRUNC(VLOOKUP($E403,'Container Panel'!$B$41:$Z$100,$D403,0)/(VLOOKUP(GD$276,UI!$A$12:$O$51,VLOOKUP(GD$277,$B$276:$C$278,2,0),0)/1000)),"")</f>
        <v/>
      </c>
      <c r="GE403" s="145" t="str">
        <f>IFERROR(TRUNC(VLOOKUP($E403,'Container Panel'!$B$41:$Z$100,$D403,0)/(VLOOKUP(GE$276,UI!$A$12:$O$51,VLOOKUP(GE$277,$B$276:$C$278,2,0),0)/1000)),"")</f>
        <v/>
      </c>
      <c r="GF403" s="145" t="str">
        <f>IFERROR(TRUNC(VLOOKUP($E403,'Container Panel'!$B$41:$Z$100,$D403,0)/(VLOOKUP(GF$276,UI!$A$12:$O$51,VLOOKUP(GF$277,$B$276:$C$278,2,0),0)/1000)),"")</f>
        <v/>
      </c>
      <c r="GG403" s="145" t="str">
        <f>IFERROR(TRUNC(VLOOKUP($E403,'Container Panel'!$B$41:$Z$100,$D403,0)/(VLOOKUP(GG$276,UI!$A$12:$O$51,VLOOKUP(GG$277,$B$276:$C$278,2,0),0)/1000)),"")</f>
        <v/>
      </c>
      <c r="GH403" s="145" t="str">
        <f>IFERROR(TRUNC(VLOOKUP($E403,'Container Panel'!$B$41:$Z$100,$D403,0)/(VLOOKUP(GH$276,UI!$A$12:$O$51,VLOOKUP(GH$277,$B$276:$C$278,2,0),0)/1000)),"")</f>
        <v/>
      </c>
      <c r="GI403" s="145" t="str">
        <f>IFERROR(TRUNC(VLOOKUP($E403,'Container Panel'!$B$41:$Z$100,$D403,0)/(VLOOKUP(GI$276,UI!$A$12:$O$51,VLOOKUP(GI$277,$B$276:$C$278,2,0),0)/1000)),"")</f>
        <v/>
      </c>
      <c r="GJ403" s="145" t="str">
        <f>IFERROR(TRUNC(VLOOKUP($E403,'Container Panel'!$B$41:$Z$100,$D403,0)/(VLOOKUP(GJ$276,UI!$A$12:$O$51,VLOOKUP(GJ$277,$B$276:$C$278,2,0),0)/1000)),"")</f>
        <v/>
      </c>
      <c r="GK403" s="145" t="str">
        <f>IFERROR(TRUNC(VLOOKUP($E403,'Container Panel'!$B$41:$Z$100,$D403,0)/(VLOOKUP(GK$276,UI!$A$12:$O$51,VLOOKUP(GK$277,$B$276:$C$278,2,0),0)/1000)),"")</f>
        <v/>
      </c>
      <c r="GL403" s="145" t="str">
        <f>IFERROR(TRUNC(VLOOKUP($E403,'Container Panel'!$B$41:$Z$100,$D403,0)/(VLOOKUP(GL$276,UI!$A$12:$O$51,VLOOKUP(GL$277,$B$276:$C$278,2,0),0)/1000)),"")</f>
        <v/>
      </c>
      <c r="GM403" s="145" t="str">
        <f>IFERROR(TRUNC(VLOOKUP($E403,'Container Panel'!$B$41:$Z$100,$D403,0)/(VLOOKUP(GM$276,UI!$A$12:$O$51,VLOOKUP(GM$277,$B$276:$C$278,2,0),0)/1000)),"")</f>
        <v/>
      </c>
      <c r="GN403" s="145" t="str">
        <f>IFERROR(TRUNC(VLOOKUP($E403,'Container Panel'!$B$41:$Z$100,$D403,0)/(VLOOKUP(GN$276,UI!$A$12:$O$51,VLOOKUP(GN$277,$B$276:$C$278,2,0),0)/1000)),"")</f>
        <v/>
      </c>
      <c r="GO403" s="145" t="str">
        <f>IFERROR(TRUNC(VLOOKUP($E403,'Container Panel'!$B$41:$Z$100,$D403,0)/(VLOOKUP(GO$276,UI!$A$12:$O$51,VLOOKUP(GO$277,$B$276:$C$278,2,0),0)/1000)),"")</f>
        <v/>
      </c>
      <c r="GP403" s="145" t="str">
        <f>IFERROR(TRUNC(VLOOKUP($E403,'Container Panel'!$B$41:$Z$100,$D403,0)/(VLOOKUP(GP$276,UI!$A$12:$O$51,VLOOKUP(GP$277,$B$276:$C$278,2,0),0)/1000)),"")</f>
        <v/>
      </c>
      <c r="GQ403" s="145" t="str">
        <f>IFERROR(TRUNC(VLOOKUP($E403,'Container Panel'!$B$41:$Z$100,$D403,0)/(VLOOKUP(GQ$276,UI!$A$12:$O$51,VLOOKUP(GQ$277,$B$276:$C$278,2,0),0)/1000)),"")</f>
        <v/>
      </c>
      <c r="GR403" s="145" t="str">
        <f>IFERROR(TRUNC(VLOOKUP($E403,'Container Panel'!$B$41:$Z$100,$D403,0)/(VLOOKUP(GR$276,UI!$A$12:$O$51,VLOOKUP(GR$277,$B$276:$C$278,2,0),0)/1000)),"")</f>
        <v/>
      </c>
      <c r="GS403" s="145" t="str">
        <f>IFERROR(TRUNC(VLOOKUP($E403,'Container Panel'!$B$41:$Z$100,$D403,0)/(VLOOKUP(GS$276,UI!$A$12:$O$51,VLOOKUP(GS$277,$B$276:$C$278,2,0),0)/1000)),"")</f>
        <v/>
      </c>
      <c r="GT403" s="145" t="str">
        <f>IFERROR(TRUNC(VLOOKUP($E403,'Container Panel'!$B$41:$Z$100,$D403,0)/(VLOOKUP(GT$276,UI!$A$12:$O$51,VLOOKUP(GT$277,$B$276:$C$278,2,0),0)/1000)),"")</f>
        <v/>
      </c>
      <c r="GU403" s="145" t="str">
        <f>IFERROR(TRUNC(VLOOKUP($E403,'Container Panel'!$B$41:$Z$100,$D403,0)/(VLOOKUP(GU$276,UI!$A$12:$O$51,VLOOKUP(GU$277,$B$276:$C$278,2,0),0)/1000)),"")</f>
        <v/>
      </c>
      <c r="GV403" s="145" t="str">
        <f>IFERROR(TRUNC(VLOOKUP($E403,'Container Panel'!$B$41:$Z$100,$D403,0)/(VLOOKUP(GV$276,UI!$A$12:$O$51,VLOOKUP(GV$277,$B$276:$C$278,2,0),0)/1000)),"")</f>
        <v/>
      </c>
      <c r="GW403" s="145" t="str">
        <f>IFERROR(TRUNC(VLOOKUP($E403,'Container Panel'!$B$41:$Z$100,$D403,0)/(VLOOKUP(GW$276,UI!$A$12:$O$51,VLOOKUP(GW$277,$B$276:$C$278,2,0),0)/1000)),"")</f>
        <v/>
      </c>
      <c r="GX403" s="145" t="str">
        <f>IFERROR(TRUNC(VLOOKUP($E403,'Container Panel'!$B$41:$Z$100,$D403,0)/(VLOOKUP(GX$276,UI!$A$12:$O$51,VLOOKUP(GX$277,$B$276:$C$278,2,0),0)/1000)),"")</f>
        <v/>
      </c>
      <c r="GY403" s="145" t="str">
        <f>IFERROR(TRUNC(VLOOKUP($E403,'Container Panel'!$B$41:$Z$100,$D403,0)/(VLOOKUP(GY$276,UI!$A$12:$O$51,VLOOKUP(GY$277,$B$276:$C$278,2,0),0)/1000)),"")</f>
        <v/>
      </c>
      <c r="GZ403" s="145" t="str">
        <f>IFERROR(TRUNC(VLOOKUP($E403,'Container Panel'!$B$41:$Z$100,$D403,0)/(VLOOKUP(GZ$276,UI!$A$12:$O$51,VLOOKUP(GZ$277,$B$276:$C$278,2,0),0)/1000)),"")</f>
        <v/>
      </c>
      <c r="HA403" s="145" t="str">
        <f>IFERROR(TRUNC(VLOOKUP($E403,'Container Panel'!$B$41:$Z$100,$D403,0)/(VLOOKUP(HA$276,UI!$A$12:$O$51,VLOOKUP(HA$277,$B$276:$C$278,2,0),0)/1000)),"")</f>
        <v/>
      </c>
      <c r="HB403" s="145" t="str">
        <f>IFERROR(TRUNC(VLOOKUP($E403,'Container Panel'!$B$41:$Z$100,$D403,0)/(VLOOKUP(HB$276,UI!$A$12:$O$51,VLOOKUP(HB$277,$B$276:$C$278,2,0),0)/1000)),"")</f>
        <v/>
      </c>
      <c r="HC403" s="145" t="str">
        <f>IFERROR(TRUNC(VLOOKUP($E403,'Container Panel'!$B$41:$Z$100,$D403,0)/(VLOOKUP(HC$276,UI!$A$12:$O$51,VLOOKUP(HC$277,$B$276:$C$278,2,0),0)/1000)),"")</f>
        <v/>
      </c>
      <c r="HD403" s="145" t="str">
        <f>IFERROR(TRUNC(VLOOKUP($E403,'Container Panel'!$B$41:$Z$100,$D403,0)/(VLOOKUP(HD$276,UI!$A$12:$O$51,VLOOKUP(HD$277,$B$276:$C$278,2,0),0)/1000)),"")</f>
        <v/>
      </c>
      <c r="HE403" s="145" t="str">
        <f>IFERROR(TRUNC(VLOOKUP($E403,'Container Panel'!$B$41:$Z$100,$D403,0)/(VLOOKUP(HE$276,UI!$A$12:$O$51,VLOOKUP(HE$277,$B$276:$C$278,2,0),0)/1000)),"")</f>
        <v/>
      </c>
      <c r="HF403" s="145" t="str">
        <f>IFERROR(TRUNC(VLOOKUP($E403,'Container Panel'!$B$41:$Z$100,$D403,0)/(VLOOKUP(HF$276,UI!$A$12:$O$51,VLOOKUP(HF$277,$B$276:$C$278,2,0),0)/1000)),"")</f>
        <v/>
      </c>
      <c r="HG403" s="145" t="str">
        <f>IFERROR(TRUNC(VLOOKUP($E403,'Container Panel'!$B$41:$Z$100,$D403,0)/(VLOOKUP(HG$276,UI!$A$12:$O$51,VLOOKUP(HG$277,$B$276:$C$278,2,0),0)/1000)),"")</f>
        <v/>
      </c>
      <c r="HH403" s="145" t="str">
        <f>IFERROR(TRUNC(VLOOKUP($E403,'Container Panel'!$B$41:$Z$100,$D403,0)/(VLOOKUP(HH$276,UI!$A$12:$O$51,VLOOKUP(HH$277,$B$276:$C$278,2,0),0)/1000)),"")</f>
        <v/>
      </c>
      <c r="HI403" s="145" t="str">
        <f>IFERROR(TRUNC(VLOOKUP($E403,'Container Panel'!$B$41:$Z$100,$D403,0)/(VLOOKUP(HI$276,UI!$A$12:$O$51,VLOOKUP(HI$277,$B$276:$C$278,2,0),0)/1000)),"")</f>
        <v/>
      </c>
      <c r="HJ403" s="145" t="str">
        <f>IFERROR(TRUNC(VLOOKUP($E403,'Container Panel'!$B$41:$Z$100,$D403,0)/(VLOOKUP(HJ$276,UI!$A$12:$O$51,VLOOKUP(HJ$277,$B$276:$C$278,2,0),0)/1000)),"")</f>
        <v/>
      </c>
      <c r="HK403" s="145" t="str">
        <f>IFERROR(TRUNC(VLOOKUP($E403,'Container Panel'!$B$41:$Z$100,$D403,0)/(VLOOKUP(HK$276,UI!$A$12:$O$51,VLOOKUP(HK$277,$B$276:$C$278,2,0),0)/1000)),"")</f>
        <v/>
      </c>
      <c r="HL403" s="145" t="str">
        <f>IFERROR(TRUNC(VLOOKUP($E403,'Container Panel'!$B$41:$Z$100,$D403,0)/(VLOOKUP(HL$276,UI!$A$12:$O$51,VLOOKUP(HL$277,$B$276:$C$278,2,0),0)/1000)),"")</f>
        <v/>
      </c>
      <c r="HM403" s="145" t="str">
        <f>IFERROR(TRUNC(VLOOKUP($E403,'Container Panel'!$B$41:$Z$100,$D403,0)/(VLOOKUP(HM$276,UI!$A$12:$O$51,VLOOKUP(HM$277,$B$276:$C$278,2,0),0)/1000)),"")</f>
        <v/>
      </c>
      <c r="HN403" s="145" t="str">
        <f>IFERROR(TRUNC(VLOOKUP($E403,'Container Panel'!$B$41:$Z$100,$D403,0)/(VLOOKUP(HN$276,UI!$A$12:$O$51,VLOOKUP(HN$277,$B$276:$C$278,2,0),0)/1000)),"")</f>
        <v/>
      </c>
      <c r="HO403" s="145" t="str">
        <f>IFERROR(TRUNC(VLOOKUP($E403,'Container Panel'!$B$41:$Z$100,$D403,0)/(VLOOKUP(HO$276,UI!$A$12:$O$51,VLOOKUP(HO$277,$B$276:$C$278,2,0),0)/1000)),"")</f>
        <v/>
      </c>
      <c r="HP403" s="145" t="str">
        <f>IFERROR(TRUNC(VLOOKUP($E403,'Container Panel'!$B$41:$Z$100,$D403,0)/(VLOOKUP(HP$276,UI!$A$12:$O$51,VLOOKUP(HP$277,$B$276:$C$278,2,0),0)/1000)),"")</f>
        <v/>
      </c>
      <c r="HQ403" s="145" t="str">
        <f>IFERROR(TRUNC(VLOOKUP($E403,'Container Panel'!$B$41:$Z$100,$D403,0)/(VLOOKUP(HQ$276,UI!$A$12:$O$51,VLOOKUP(HQ$277,$B$276:$C$278,2,0),0)/1000)),"")</f>
        <v/>
      </c>
      <c r="HR403" s="145" t="str">
        <f>IFERROR(TRUNC(VLOOKUP($E403,'Container Panel'!$B$41:$Z$100,$D403,0)/(VLOOKUP(HR$276,UI!$A$12:$O$51,VLOOKUP(HR$277,$B$276:$C$278,2,0),0)/1000)),"")</f>
        <v/>
      </c>
      <c r="HS403" s="145" t="str">
        <f>IFERROR(TRUNC(VLOOKUP($E403,'Container Panel'!$B$41:$Z$100,$D403,0)/(VLOOKUP(HS$276,UI!$A$12:$O$51,VLOOKUP(HS$277,$B$276:$C$278,2,0),0)/1000)),"")</f>
        <v/>
      </c>
      <c r="HT403" s="145" t="str">
        <f>IFERROR(TRUNC(VLOOKUP($E403,'Container Panel'!$B$41:$Z$100,$D403,0)/(VLOOKUP(HT$276,UI!$A$12:$O$51,VLOOKUP(HT$277,$B$276:$C$278,2,0),0)/1000)),"")</f>
        <v/>
      </c>
      <c r="HU403" s="145" t="str">
        <f>IFERROR(TRUNC(VLOOKUP($E403,'Container Panel'!$B$41:$Z$100,$D403,0)/(VLOOKUP(HU$276,UI!$A$12:$O$51,VLOOKUP(HU$277,$B$276:$C$278,2,0),0)/1000)),"")</f>
        <v/>
      </c>
      <c r="HV403" s="145" t="str">
        <f>IFERROR(TRUNC(VLOOKUP($E403,'Container Panel'!$B$41:$Z$100,$D403,0)/(VLOOKUP(HV$276,UI!$A$12:$O$51,VLOOKUP(HV$277,$B$276:$C$278,2,0),0)/1000)),"")</f>
        <v/>
      </c>
      <c r="HW403" s="145" t="str">
        <f>IFERROR(TRUNC(VLOOKUP($E403,'Container Panel'!$B$41:$Z$100,$D403,0)/(VLOOKUP(HW$276,UI!$A$12:$O$51,VLOOKUP(HW$277,$B$276:$C$278,2,0),0)/1000)),"")</f>
        <v/>
      </c>
      <c r="HX403" s="145" t="str">
        <f>IFERROR(TRUNC(VLOOKUP($E403,'Container Panel'!$B$41:$Z$100,$D403,0)/(VLOOKUP(HX$276,UI!$A$12:$O$51,VLOOKUP(HX$277,$B$276:$C$278,2,0),0)/1000)),"")</f>
        <v/>
      </c>
      <c r="HY403" s="145" t="str">
        <f>IFERROR(TRUNC(VLOOKUP($E403,'Container Panel'!$B$41:$Z$100,$D403,0)/(VLOOKUP(HY$276,UI!$A$12:$O$51,VLOOKUP(HY$277,$B$276:$C$278,2,0),0)/1000)),"")</f>
        <v/>
      </c>
      <c r="HZ403" s="145" t="str">
        <f>IFERROR(TRUNC(VLOOKUP($E403,'Container Panel'!$B$41:$Z$100,$D403,0)/(VLOOKUP(HZ$276,UI!$A$12:$O$51,VLOOKUP(HZ$277,$B$276:$C$278,2,0),0)/1000)),"")</f>
        <v/>
      </c>
      <c r="IA403" s="145" t="str">
        <f>IFERROR(TRUNC(VLOOKUP($E403,'Container Panel'!$B$41:$Z$100,$D403,0)/(VLOOKUP(IA$276,UI!$A$12:$O$51,VLOOKUP(IA$277,$B$276:$C$278,2,0),0)/1000)),"")</f>
        <v/>
      </c>
      <c r="IB403" s="145" t="str">
        <f>IFERROR(TRUNC(VLOOKUP($E403,'Container Panel'!$B$41:$Z$100,$D403,0)/(VLOOKUP(IB$276,UI!$A$12:$O$51,VLOOKUP(IB$277,$B$276:$C$278,2,0),0)/1000)),"")</f>
        <v/>
      </c>
      <c r="IC403" s="145" t="str">
        <f>IFERROR(TRUNC(VLOOKUP($E403,'Container Panel'!$B$41:$Z$100,$D403,0)/(VLOOKUP(IC$276,UI!$A$12:$O$51,VLOOKUP(IC$277,$B$276:$C$278,2,0),0)/1000)),"")</f>
        <v/>
      </c>
      <c r="ID403" s="145" t="str">
        <f>IFERROR(TRUNC(VLOOKUP($E403,'Container Panel'!$B$41:$Z$100,$D403,0)/(VLOOKUP(ID$276,UI!$A$12:$O$51,VLOOKUP(ID$277,$B$276:$C$278,2,0),0)/1000)),"")</f>
        <v/>
      </c>
      <c r="IE403" s="145" t="str">
        <f>IFERROR(TRUNC(VLOOKUP($E403,'Container Panel'!$B$41:$Z$100,$D403,0)/(VLOOKUP(IE$276,UI!$A$12:$O$51,VLOOKUP(IE$277,$B$276:$C$278,2,0),0)/1000)),"")</f>
        <v/>
      </c>
      <c r="IF403" s="145" t="str">
        <f>IFERROR(TRUNC(VLOOKUP($E403,'Container Panel'!$B$41:$Z$100,$D403,0)/(VLOOKUP(IF$276,UI!$A$12:$O$51,VLOOKUP(IF$277,$B$276:$C$278,2,0),0)/1000)),"")</f>
        <v/>
      </c>
      <c r="IG403" s="145" t="str">
        <f>IFERROR(TRUNC(VLOOKUP($E403,'Container Panel'!$B$41:$Z$100,$D403,0)/(VLOOKUP(IG$276,UI!$A$12:$O$51,VLOOKUP(IG$277,$B$276:$C$278,2,0),0)/1000)),"")</f>
        <v/>
      </c>
      <c r="IH403" s="145" t="str">
        <f>IFERROR(TRUNC(VLOOKUP($E403,'Container Panel'!$B$41:$Z$100,$D403,0)/(VLOOKUP(IH$276,UI!$A$12:$O$51,VLOOKUP(IH$277,$B$276:$C$278,2,0),0)/1000)),"")</f>
        <v/>
      </c>
      <c r="II403" s="145" t="str">
        <f>IFERROR(TRUNC(VLOOKUP($E403,'Container Panel'!$B$41:$Z$100,$D403,0)/(VLOOKUP(II$276,UI!$A$12:$O$51,VLOOKUP(II$277,$B$276:$C$278,2,0),0)/1000)),"")</f>
        <v/>
      </c>
      <c r="IJ403" s="145" t="str">
        <f>IFERROR(TRUNC(VLOOKUP($E403,'Container Panel'!$B$41:$Z$100,$D403,0)/(VLOOKUP(IJ$276,UI!$A$12:$O$51,VLOOKUP(IJ$277,$B$276:$C$278,2,0),0)/1000)),"")</f>
        <v/>
      </c>
      <c r="IK403" s="145" t="str">
        <f>IFERROR(TRUNC(VLOOKUP($E403,'Container Panel'!$B$41:$Z$100,$D403,0)/(VLOOKUP(IK$276,UI!$A$12:$O$51,VLOOKUP(IK$277,$B$276:$C$278,2,0),0)/1000)),"")</f>
        <v/>
      </c>
      <c r="IL403" s="145" t="str">
        <f>IFERROR(TRUNC(VLOOKUP($E403,'Container Panel'!$B$41:$Z$100,$D403,0)/(VLOOKUP(IL$276,UI!$A$12:$O$51,VLOOKUP(IL$277,$B$276:$C$278,2,0),0)/1000)),"")</f>
        <v/>
      </c>
    </row>
    <row r="404" spans="2:246">
      <c r="B404" s="74">
        <v>124</v>
      </c>
      <c r="C404" s="74">
        <f t="shared" si="195"/>
        <v>42</v>
      </c>
      <c r="D404" s="163">
        <f>MOD(B404,3)+'Container Panel'!$Q$38</f>
        <v>17</v>
      </c>
      <c r="E404" s="143">
        <f t="shared" si="196"/>
        <v>0</v>
      </c>
      <c r="F404" s="144" t="s">
        <v>76</v>
      </c>
      <c r="G404" s="145" t="str">
        <f>IFERROR(TRUNC(VLOOKUP($E404,'Container Panel'!$B$41:$Z$100,$D404,0)/(VLOOKUP(G$276,UI!$A$12:$O$51,VLOOKUP(G$278,$B$276:$C$278,2,0),0)/1000)),"")</f>
        <v/>
      </c>
      <c r="H404" s="145" t="str">
        <f>IFERROR(TRUNC(VLOOKUP($E404,'Container Panel'!$B$41:$Z$100,$D404,0)/(VLOOKUP(H$276,UI!$A$12:$O$51,VLOOKUP(H$278,$B$276:$C$278,2,0),0)/1000)),"")</f>
        <v/>
      </c>
      <c r="I404" s="145" t="str">
        <f>IFERROR(TRUNC(VLOOKUP($E404,'Container Panel'!$B$41:$Z$100,$D404,0)/(VLOOKUP(I$276,UI!$A$12:$O$51,VLOOKUP(I$278,$B$276:$C$278,2,0),0)/1000)),"")</f>
        <v/>
      </c>
      <c r="J404" s="145" t="str">
        <f>IFERROR(TRUNC(VLOOKUP($E404,'Container Panel'!$B$41:$Z$100,$D404,0)/(VLOOKUP(J$276,UI!$A$12:$O$51,VLOOKUP(J$278,$B$276:$C$278,2,0),0)/1000)),"")</f>
        <v/>
      </c>
      <c r="K404" s="145" t="str">
        <f>IFERROR(TRUNC(VLOOKUP($E404,'Container Panel'!$B$41:$Z$100,$D404,0)/(VLOOKUP(K$276,UI!$A$12:$O$51,VLOOKUP(K$278,$B$276:$C$278,2,0),0)/1000)),"")</f>
        <v/>
      </c>
      <c r="L404" s="145" t="str">
        <f>IFERROR(TRUNC(VLOOKUP($E404,'Container Panel'!$B$41:$Z$100,$D404,0)/(VLOOKUP(L$276,UI!$A$12:$O$51,VLOOKUP(L$278,$B$276:$C$278,2,0),0)/1000)),"")</f>
        <v/>
      </c>
      <c r="M404" s="145" t="str">
        <f>IFERROR(TRUNC(VLOOKUP($E404,'Container Panel'!$B$41:$Z$100,$D404,0)/(VLOOKUP(M$276,UI!$A$12:$O$51,VLOOKUP(M$278,$B$276:$C$278,2,0),0)/1000)),"")</f>
        <v/>
      </c>
      <c r="N404" s="145" t="str">
        <f>IFERROR(TRUNC(VLOOKUP($E404,'Container Panel'!$B$41:$Z$100,$D404,0)/(VLOOKUP(N$276,UI!$A$12:$O$51,VLOOKUP(N$278,$B$276:$C$278,2,0),0)/1000)),"")</f>
        <v/>
      </c>
      <c r="O404" s="145" t="str">
        <f>IFERROR(TRUNC(VLOOKUP($E404,'Container Panel'!$B$41:$Z$100,$D404,0)/(VLOOKUP(O$276,UI!$A$12:$O$51,VLOOKUP(O$278,$B$276:$C$278,2,0),0)/1000)),"")</f>
        <v/>
      </c>
      <c r="P404" s="145" t="str">
        <f>IFERROR(TRUNC(VLOOKUP($E404,'Container Panel'!$B$41:$Z$100,$D404,0)/(VLOOKUP(P$276,UI!$A$12:$O$51,VLOOKUP(P$278,$B$276:$C$278,2,0),0)/1000)),"")</f>
        <v/>
      </c>
      <c r="Q404" s="145" t="str">
        <f>IFERROR(TRUNC(VLOOKUP($E404,'Container Panel'!$B$41:$Z$100,$D404,0)/(VLOOKUP(Q$276,UI!$A$12:$O$51,VLOOKUP(Q$278,$B$276:$C$278,2,0),0)/1000)),"")</f>
        <v/>
      </c>
      <c r="R404" s="145" t="str">
        <f>IFERROR(TRUNC(VLOOKUP($E404,'Container Panel'!$B$41:$Z$100,$D404,0)/(VLOOKUP(R$276,UI!$A$12:$O$51,VLOOKUP(R$278,$B$276:$C$278,2,0),0)/1000)),"")</f>
        <v/>
      </c>
      <c r="S404" s="145" t="str">
        <f>IFERROR(TRUNC(VLOOKUP($E404,'Container Panel'!$B$41:$Z$100,$D404,0)/(VLOOKUP(S$276,UI!$A$12:$O$51,VLOOKUP(S$278,$B$276:$C$278,2,0),0)/1000)),"")</f>
        <v/>
      </c>
      <c r="T404" s="145" t="str">
        <f>IFERROR(TRUNC(VLOOKUP($E404,'Container Panel'!$B$41:$Z$100,$D404,0)/(VLOOKUP(T$276,UI!$A$12:$O$51,VLOOKUP(T$278,$B$276:$C$278,2,0),0)/1000)),"")</f>
        <v/>
      </c>
      <c r="U404" s="145" t="str">
        <f>IFERROR(TRUNC(VLOOKUP($E404,'Container Panel'!$B$41:$Z$100,$D404,0)/(VLOOKUP(U$276,UI!$A$12:$O$51,VLOOKUP(U$278,$B$276:$C$278,2,0),0)/1000)),"")</f>
        <v/>
      </c>
      <c r="V404" s="145" t="str">
        <f>IFERROR(TRUNC(VLOOKUP($E404,'Container Panel'!$B$41:$Z$100,$D404,0)/(VLOOKUP(V$276,UI!$A$12:$O$51,VLOOKUP(V$278,$B$276:$C$278,2,0),0)/1000)),"")</f>
        <v/>
      </c>
      <c r="W404" s="145" t="str">
        <f>IFERROR(TRUNC(VLOOKUP($E404,'Container Panel'!$B$41:$Z$100,$D404,0)/(VLOOKUP(W$276,UI!$A$12:$O$51,VLOOKUP(W$278,$B$276:$C$278,2,0),0)/1000)),"")</f>
        <v/>
      </c>
      <c r="X404" s="145" t="str">
        <f>IFERROR(TRUNC(VLOOKUP($E404,'Container Panel'!$B$41:$Z$100,$D404,0)/(VLOOKUP(X$276,UI!$A$12:$O$51,VLOOKUP(X$278,$B$276:$C$278,2,0),0)/1000)),"")</f>
        <v/>
      </c>
      <c r="Y404" s="145" t="str">
        <f>IFERROR(TRUNC(VLOOKUP($E404,'Container Panel'!$B$41:$Z$100,$D404,0)/(VLOOKUP(Y$276,UI!$A$12:$O$51,VLOOKUP(Y$278,$B$276:$C$278,2,0),0)/1000)),"")</f>
        <v/>
      </c>
      <c r="Z404" s="145" t="str">
        <f>IFERROR(TRUNC(VLOOKUP($E404,'Container Panel'!$B$41:$Z$100,$D404,0)/(VLOOKUP(Z$276,UI!$A$12:$O$51,VLOOKUP(Z$278,$B$276:$C$278,2,0),0)/1000)),"")</f>
        <v/>
      </c>
      <c r="AA404" s="145" t="str">
        <f>IFERROR(TRUNC(VLOOKUP($E404,'Container Panel'!$B$41:$Z$100,$D404,0)/(VLOOKUP(AA$276,UI!$A$12:$O$51,VLOOKUP(AA$278,$B$276:$C$278,2,0),0)/1000)),"")</f>
        <v/>
      </c>
      <c r="AB404" s="145" t="str">
        <f>IFERROR(TRUNC(VLOOKUP($E404,'Container Panel'!$B$41:$Z$100,$D404,0)/(VLOOKUP(AB$276,UI!$A$12:$O$51,VLOOKUP(AB$278,$B$276:$C$278,2,0),0)/1000)),"")</f>
        <v/>
      </c>
      <c r="AC404" s="145" t="str">
        <f>IFERROR(TRUNC(VLOOKUP($E404,'Container Panel'!$B$41:$Z$100,$D404,0)/(VLOOKUP(AC$276,UI!$A$12:$O$51,VLOOKUP(AC$278,$B$276:$C$278,2,0),0)/1000)),"")</f>
        <v/>
      </c>
      <c r="AD404" s="145" t="str">
        <f>IFERROR(TRUNC(VLOOKUP($E404,'Container Panel'!$B$41:$Z$100,$D404,0)/(VLOOKUP(AD$276,UI!$A$12:$O$51,VLOOKUP(AD$278,$B$276:$C$278,2,0),0)/1000)),"")</f>
        <v/>
      </c>
      <c r="AE404" s="145" t="str">
        <f>IFERROR(TRUNC(VLOOKUP($E404,'Container Panel'!$B$41:$Z$100,$D404,0)/(VLOOKUP(AE$276,UI!$A$12:$O$51,VLOOKUP(AE$278,$B$276:$C$278,2,0),0)/1000)),"")</f>
        <v/>
      </c>
      <c r="AF404" s="145" t="str">
        <f>IFERROR(TRUNC(VLOOKUP($E404,'Container Panel'!$B$41:$Z$100,$D404,0)/(VLOOKUP(AF$276,UI!$A$12:$O$51,VLOOKUP(AF$278,$B$276:$C$278,2,0),0)/1000)),"")</f>
        <v/>
      </c>
      <c r="AG404" s="145" t="str">
        <f>IFERROR(TRUNC(VLOOKUP($E404,'Container Panel'!$B$41:$Z$100,$D404,0)/(VLOOKUP(AG$276,UI!$A$12:$O$51,VLOOKUP(AG$278,$B$276:$C$278,2,0),0)/1000)),"")</f>
        <v/>
      </c>
      <c r="AH404" s="145" t="str">
        <f>IFERROR(TRUNC(VLOOKUP($E404,'Container Panel'!$B$41:$Z$100,$D404,0)/(VLOOKUP(AH$276,UI!$A$12:$O$51,VLOOKUP(AH$278,$B$276:$C$278,2,0),0)/1000)),"")</f>
        <v/>
      </c>
      <c r="AI404" s="145" t="str">
        <f>IFERROR(TRUNC(VLOOKUP($E404,'Container Panel'!$B$41:$Z$100,$D404,0)/(VLOOKUP(AI$276,UI!$A$12:$O$51,VLOOKUP(AI$278,$B$276:$C$278,2,0),0)/1000)),"")</f>
        <v/>
      </c>
      <c r="AJ404" s="145" t="str">
        <f>IFERROR(TRUNC(VLOOKUP($E404,'Container Panel'!$B$41:$Z$100,$D404,0)/(VLOOKUP(AJ$276,UI!$A$12:$O$51,VLOOKUP(AJ$278,$B$276:$C$278,2,0),0)/1000)),"")</f>
        <v/>
      </c>
      <c r="AK404" s="145" t="str">
        <f>IFERROR(TRUNC(VLOOKUP($E404,'Container Panel'!$B$41:$Z$100,$D404,0)/(VLOOKUP(AK$276,UI!$A$12:$O$51,VLOOKUP(AK$278,$B$276:$C$278,2,0),0)/1000)),"")</f>
        <v/>
      </c>
      <c r="AL404" s="145" t="str">
        <f>IFERROR(TRUNC(VLOOKUP($E404,'Container Panel'!$B$41:$Z$100,$D404,0)/(VLOOKUP(AL$276,UI!$A$12:$O$51,VLOOKUP(AL$278,$B$276:$C$278,2,0),0)/1000)),"")</f>
        <v/>
      </c>
      <c r="AM404" s="145" t="str">
        <f>IFERROR(TRUNC(VLOOKUP($E404,'Container Panel'!$B$41:$Z$100,$D404,0)/(VLOOKUP(AM$276,UI!$A$12:$O$51,VLOOKUP(AM$278,$B$276:$C$278,2,0),0)/1000)),"")</f>
        <v/>
      </c>
      <c r="AN404" s="145" t="str">
        <f>IFERROR(TRUNC(VLOOKUP($E404,'Container Panel'!$B$41:$Z$100,$D404,0)/(VLOOKUP(AN$276,UI!$A$12:$O$51,VLOOKUP(AN$278,$B$276:$C$278,2,0),0)/1000)),"")</f>
        <v/>
      </c>
      <c r="AO404" s="145" t="str">
        <f>IFERROR(TRUNC(VLOOKUP($E404,'Container Panel'!$B$41:$Z$100,$D404,0)/(VLOOKUP(AO$276,UI!$A$12:$O$51,VLOOKUP(AO$278,$B$276:$C$278,2,0),0)/1000)),"")</f>
        <v/>
      </c>
      <c r="AP404" s="145" t="str">
        <f>IFERROR(TRUNC(VLOOKUP($E404,'Container Panel'!$B$41:$Z$100,$D404,0)/(VLOOKUP(AP$276,UI!$A$12:$O$51,VLOOKUP(AP$278,$B$276:$C$278,2,0),0)/1000)),"")</f>
        <v/>
      </c>
      <c r="AQ404" s="145" t="str">
        <f>IFERROR(TRUNC(VLOOKUP($E404,'Container Panel'!$B$41:$Z$100,$D404,0)/(VLOOKUP(AQ$276,UI!$A$12:$O$51,VLOOKUP(AQ$278,$B$276:$C$278,2,0),0)/1000)),"")</f>
        <v/>
      </c>
      <c r="AR404" s="145" t="str">
        <f>IFERROR(TRUNC(VLOOKUP($E404,'Container Panel'!$B$41:$Z$100,$D404,0)/(VLOOKUP(AR$276,UI!$A$12:$O$51,VLOOKUP(AR$278,$B$276:$C$278,2,0),0)/1000)),"")</f>
        <v/>
      </c>
      <c r="AS404" s="145" t="str">
        <f>IFERROR(TRUNC(VLOOKUP($E404,'Container Panel'!$B$41:$Z$100,$D404,0)/(VLOOKUP(AS$276,UI!$A$12:$O$51,VLOOKUP(AS$278,$B$276:$C$278,2,0),0)/1000)),"")</f>
        <v/>
      </c>
      <c r="AT404" s="145" t="str">
        <f>IFERROR(TRUNC(VLOOKUP($E404,'Container Panel'!$B$41:$Z$100,$D404,0)/(VLOOKUP(AT$276,UI!$A$12:$O$51,VLOOKUP(AT$278,$B$276:$C$278,2,0),0)/1000)),"")</f>
        <v/>
      </c>
      <c r="AU404" s="145" t="str">
        <f>IFERROR(TRUNC(VLOOKUP($E404,'Container Panel'!$B$41:$Z$100,$D404,0)/(VLOOKUP(AU$276,UI!$A$12:$O$51,VLOOKUP(AU$278,$B$276:$C$278,2,0),0)/1000)),"")</f>
        <v/>
      </c>
      <c r="AV404" s="145" t="str">
        <f>IFERROR(TRUNC(VLOOKUP($E404,'Container Panel'!$B$41:$Z$100,$D404,0)/(VLOOKUP(AV$276,UI!$A$12:$O$51,VLOOKUP(AV$278,$B$276:$C$278,2,0),0)/1000)),"")</f>
        <v/>
      </c>
      <c r="AW404" s="145" t="str">
        <f>IFERROR(TRUNC(VLOOKUP($E404,'Container Panel'!$B$41:$Z$100,$D404,0)/(VLOOKUP(AW$276,UI!$A$12:$O$51,VLOOKUP(AW$278,$B$276:$C$278,2,0),0)/1000)),"")</f>
        <v/>
      </c>
      <c r="AX404" s="145" t="str">
        <f>IFERROR(TRUNC(VLOOKUP($E404,'Container Panel'!$B$41:$Z$100,$D404,0)/(VLOOKUP(AX$276,UI!$A$12:$O$51,VLOOKUP(AX$278,$B$276:$C$278,2,0),0)/1000)),"")</f>
        <v/>
      </c>
      <c r="AY404" s="145" t="str">
        <f>IFERROR(TRUNC(VLOOKUP($E404,'Container Panel'!$B$41:$Z$100,$D404,0)/(VLOOKUP(AY$276,UI!$A$12:$O$51,VLOOKUP(AY$278,$B$276:$C$278,2,0),0)/1000)),"")</f>
        <v/>
      </c>
      <c r="AZ404" s="145" t="str">
        <f>IFERROR(TRUNC(VLOOKUP($E404,'Container Panel'!$B$41:$Z$100,$D404,0)/(VLOOKUP(AZ$276,UI!$A$12:$O$51,VLOOKUP(AZ$278,$B$276:$C$278,2,0),0)/1000)),"")</f>
        <v/>
      </c>
      <c r="BA404" s="145" t="str">
        <f>IFERROR(TRUNC(VLOOKUP($E404,'Container Panel'!$B$41:$Z$100,$D404,0)/(VLOOKUP(BA$276,UI!$A$12:$O$51,VLOOKUP(BA$278,$B$276:$C$278,2,0),0)/1000)),"")</f>
        <v/>
      </c>
      <c r="BB404" s="145" t="str">
        <f>IFERROR(TRUNC(VLOOKUP($E404,'Container Panel'!$B$41:$Z$100,$D404,0)/(VLOOKUP(BB$276,UI!$A$12:$O$51,VLOOKUP(BB$278,$B$276:$C$278,2,0),0)/1000)),"")</f>
        <v/>
      </c>
      <c r="BC404" s="145" t="str">
        <f>IFERROR(TRUNC(VLOOKUP($E404,'Container Panel'!$B$41:$Z$100,$D404,0)/(VLOOKUP(BC$276,UI!$A$12:$O$51,VLOOKUP(BC$278,$B$276:$C$278,2,0),0)/1000)),"")</f>
        <v/>
      </c>
      <c r="BD404" s="145" t="str">
        <f>IFERROR(TRUNC(VLOOKUP($E404,'Container Panel'!$B$41:$Z$100,$D404,0)/(VLOOKUP(BD$276,UI!$A$12:$O$51,VLOOKUP(BD$278,$B$276:$C$278,2,0),0)/1000)),"")</f>
        <v/>
      </c>
      <c r="BE404" s="145" t="str">
        <f>IFERROR(TRUNC(VLOOKUP($E404,'Container Panel'!$B$41:$Z$100,$D404,0)/(VLOOKUP(BE$276,UI!$A$12:$O$51,VLOOKUP(BE$278,$B$276:$C$278,2,0),0)/1000)),"")</f>
        <v/>
      </c>
      <c r="BF404" s="145" t="str">
        <f>IFERROR(TRUNC(VLOOKUP($E404,'Container Panel'!$B$41:$Z$100,$D404,0)/(VLOOKUP(BF$276,UI!$A$12:$O$51,VLOOKUP(BF$278,$B$276:$C$278,2,0),0)/1000)),"")</f>
        <v/>
      </c>
      <c r="BG404" s="145" t="str">
        <f>IFERROR(TRUNC(VLOOKUP($E404,'Container Panel'!$B$41:$Z$100,$D404,0)/(VLOOKUP(BG$276,UI!$A$12:$O$51,VLOOKUP(BG$278,$B$276:$C$278,2,0),0)/1000)),"")</f>
        <v/>
      </c>
      <c r="BH404" s="145" t="str">
        <f>IFERROR(TRUNC(VLOOKUP($E404,'Container Panel'!$B$41:$Z$100,$D404,0)/(VLOOKUP(BH$276,UI!$A$12:$O$51,VLOOKUP(BH$278,$B$276:$C$278,2,0),0)/1000)),"")</f>
        <v/>
      </c>
      <c r="BI404" s="145" t="str">
        <f>IFERROR(TRUNC(VLOOKUP($E404,'Container Panel'!$B$41:$Z$100,$D404,0)/(VLOOKUP(BI$276,UI!$A$12:$O$51,VLOOKUP(BI$278,$B$276:$C$278,2,0),0)/1000)),"")</f>
        <v/>
      </c>
      <c r="BJ404" s="145" t="str">
        <f>IFERROR(TRUNC(VLOOKUP($E404,'Container Panel'!$B$41:$Z$100,$D404,0)/(VLOOKUP(BJ$276,UI!$A$12:$O$51,VLOOKUP(BJ$278,$B$276:$C$278,2,0),0)/1000)),"")</f>
        <v/>
      </c>
      <c r="BK404" s="145" t="str">
        <f>IFERROR(TRUNC(VLOOKUP($E404,'Container Panel'!$B$41:$Z$100,$D404,0)/(VLOOKUP(BK$276,UI!$A$12:$O$51,VLOOKUP(BK$278,$B$276:$C$278,2,0),0)/1000)),"")</f>
        <v/>
      </c>
      <c r="BL404" s="145" t="str">
        <f>IFERROR(TRUNC(VLOOKUP($E404,'Container Panel'!$B$41:$Z$100,$D404,0)/(VLOOKUP(BL$276,UI!$A$12:$O$51,VLOOKUP(BL$278,$B$276:$C$278,2,0),0)/1000)),"")</f>
        <v/>
      </c>
      <c r="BM404" s="145" t="str">
        <f>IFERROR(TRUNC(VLOOKUP($E404,'Container Panel'!$B$41:$Z$100,$D404,0)/(VLOOKUP(BM$276,UI!$A$12:$O$51,VLOOKUP(BM$278,$B$276:$C$278,2,0),0)/1000)),"")</f>
        <v/>
      </c>
      <c r="BN404" s="145" t="str">
        <f>IFERROR(TRUNC(VLOOKUP($E404,'Container Panel'!$B$41:$Z$100,$D404,0)/(VLOOKUP(BN$276,UI!$A$12:$O$51,VLOOKUP(BN$278,$B$276:$C$278,2,0),0)/1000)),"")</f>
        <v/>
      </c>
      <c r="BO404" s="145" t="str">
        <f>IFERROR(TRUNC(VLOOKUP($E404,'Container Panel'!$B$41:$Z$100,$D404,0)/(VLOOKUP(BO$276,UI!$A$12:$O$51,VLOOKUP(BO$278,$B$276:$C$278,2,0),0)/1000)),"")</f>
        <v/>
      </c>
      <c r="BP404" s="145" t="str">
        <f>IFERROR(TRUNC(VLOOKUP($E404,'Container Panel'!$B$41:$Z$100,$D404,0)/(VLOOKUP(BP$276,UI!$A$12:$O$51,VLOOKUP(BP$278,$B$276:$C$278,2,0),0)/1000)),"")</f>
        <v/>
      </c>
      <c r="BQ404" s="145" t="str">
        <f>IFERROR(TRUNC(VLOOKUP($E404,'Container Panel'!$B$41:$Z$100,$D404,0)/(VLOOKUP(BQ$276,UI!$A$12:$O$51,VLOOKUP(BQ$278,$B$276:$C$278,2,0),0)/1000)),"")</f>
        <v/>
      </c>
      <c r="BR404" s="145" t="str">
        <f>IFERROR(TRUNC(VLOOKUP($E404,'Container Panel'!$B$41:$Z$100,$D404,0)/(VLOOKUP(BR$276,UI!$A$12:$O$51,VLOOKUP(BR$278,$B$276:$C$278,2,0),0)/1000)),"")</f>
        <v/>
      </c>
      <c r="BS404" s="145" t="str">
        <f>IFERROR(TRUNC(VLOOKUP($E404,'Container Panel'!$B$41:$Z$100,$D404,0)/(VLOOKUP(BS$276,UI!$A$12:$O$51,VLOOKUP(BS$278,$B$276:$C$278,2,0),0)/1000)),"")</f>
        <v/>
      </c>
      <c r="BT404" s="145" t="str">
        <f>IFERROR(TRUNC(VLOOKUP($E404,'Container Panel'!$B$41:$Z$100,$D404,0)/(VLOOKUP(BT$276,UI!$A$12:$O$51,VLOOKUP(BT$278,$B$276:$C$278,2,0),0)/1000)),"")</f>
        <v/>
      </c>
      <c r="BU404" s="145" t="str">
        <f>IFERROR(TRUNC(VLOOKUP($E404,'Container Panel'!$B$41:$Z$100,$D404,0)/(VLOOKUP(BU$276,UI!$A$12:$O$51,VLOOKUP(BU$278,$B$276:$C$278,2,0),0)/1000)),"")</f>
        <v/>
      </c>
      <c r="BV404" s="145" t="str">
        <f>IFERROR(TRUNC(VLOOKUP($E404,'Container Panel'!$B$41:$Z$100,$D404,0)/(VLOOKUP(BV$276,UI!$A$12:$O$51,VLOOKUP(BV$278,$B$276:$C$278,2,0),0)/1000)),"")</f>
        <v/>
      </c>
      <c r="BW404" s="145" t="str">
        <f>IFERROR(TRUNC(VLOOKUP($E404,'Container Panel'!$B$41:$Z$100,$D404,0)/(VLOOKUP(BW$276,UI!$A$12:$O$51,VLOOKUP(BW$278,$B$276:$C$278,2,0),0)/1000)),"")</f>
        <v/>
      </c>
      <c r="BX404" s="145" t="str">
        <f>IFERROR(TRUNC(VLOOKUP($E404,'Container Panel'!$B$41:$Z$100,$D404,0)/(VLOOKUP(BX$276,UI!$A$12:$O$51,VLOOKUP(BX$278,$B$276:$C$278,2,0),0)/1000)),"")</f>
        <v/>
      </c>
      <c r="BY404" s="145" t="str">
        <f>IFERROR(TRUNC(VLOOKUP($E404,'Container Panel'!$B$41:$Z$100,$D404,0)/(VLOOKUP(BY$276,UI!$A$12:$O$51,VLOOKUP(BY$278,$B$276:$C$278,2,0),0)/1000)),"")</f>
        <v/>
      </c>
      <c r="BZ404" s="145" t="str">
        <f>IFERROR(TRUNC(VLOOKUP($E404,'Container Panel'!$B$41:$Z$100,$D404,0)/(VLOOKUP(BZ$276,UI!$A$12:$O$51,VLOOKUP(BZ$278,$B$276:$C$278,2,0),0)/1000)),"")</f>
        <v/>
      </c>
      <c r="CA404" s="145" t="str">
        <f>IFERROR(TRUNC(VLOOKUP($E404,'Container Panel'!$B$41:$Z$100,$D404,0)/(VLOOKUP(CA$276,UI!$A$12:$O$51,VLOOKUP(CA$278,$B$276:$C$278,2,0),0)/1000)),"")</f>
        <v/>
      </c>
      <c r="CB404" s="145" t="str">
        <f>IFERROR(TRUNC(VLOOKUP($E404,'Container Panel'!$B$41:$Z$100,$D404,0)/(VLOOKUP(CB$276,UI!$A$12:$O$51,VLOOKUP(CB$278,$B$276:$C$278,2,0),0)/1000)),"")</f>
        <v/>
      </c>
      <c r="CC404" s="145" t="str">
        <f>IFERROR(TRUNC(VLOOKUP($E404,'Container Panel'!$B$41:$Z$100,$D404,0)/(VLOOKUP(CC$276,UI!$A$12:$O$51,VLOOKUP(CC$278,$B$276:$C$278,2,0),0)/1000)),"")</f>
        <v/>
      </c>
      <c r="CD404" s="145" t="str">
        <f>IFERROR(TRUNC(VLOOKUP($E404,'Container Panel'!$B$41:$Z$100,$D404,0)/(VLOOKUP(CD$276,UI!$A$12:$O$51,VLOOKUP(CD$278,$B$276:$C$278,2,0),0)/1000)),"")</f>
        <v/>
      </c>
      <c r="CE404" s="145" t="str">
        <f>IFERROR(TRUNC(VLOOKUP($E404,'Container Panel'!$B$41:$Z$100,$D404,0)/(VLOOKUP(CE$276,UI!$A$12:$O$51,VLOOKUP(CE$278,$B$276:$C$278,2,0),0)/1000)),"")</f>
        <v/>
      </c>
      <c r="CF404" s="145" t="str">
        <f>IFERROR(TRUNC(VLOOKUP($E404,'Container Panel'!$B$41:$Z$100,$D404,0)/(VLOOKUP(CF$276,UI!$A$12:$O$51,VLOOKUP(CF$278,$B$276:$C$278,2,0),0)/1000)),"")</f>
        <v/>
      </c>
      <c r="CG404" s="145" t="str">
        <f>IFERROR(TRUNC(VLOOKUP($E404,'Container Panel'!$B$41:$Z$100,$D404,0)/(VLOOKUP(CG$276,UI!$A$12:$O$51,VLOOKUP(CG$278,$B$276:$C$278,2,0),0)/1000)),"")</f>
        <v/>
      </c>
      <c r="CH404" s="145" t="str">
        <f>IFERROR(TRUNC(VLOOKUP($E404,'Container Panel'!$B$41:$Z$100,$D404,0)/(VLOOKUP(CH$276,UI!$A$12:$O$51,VLOOKUP(CH$278,$B$276:$C$278,2,0),0)/1000)),"")</f>
        <v/>
      </c>
      <c r="CI404" s="145" t="str">
        <f>IFERROR(TRUNC(VLOOKUP($E404,'Container Panel'!$B$41:$Z$100,$D404,0)/(VLOOKUP(CI$276,UI!$A$12:$O$51,VLOOKUP(CI$278,$B$276:$C$278,2,0),0)/1000)),"")</f>
        <v/>
      </c>
      <c r="CJ404" s="145" t="str">
        <f>IFERROR(TRUNC(VLOOKUP($E404,'Container Panel'!$B$41:$Z$100,$D404,0)/(VLOOKUP(CJ$276,UI!$A$12:$O$51,VLOOKUP(CJ$278,$B$276:$C$278,2,0),0)/1000)),"")</f>
        <v/>
      </c>
      <c r="CK404" s="145" t="str">
        <f>IFERROR(TRUNC(VLOOKUP($E404,'Container Panel'!$B$41:$Z$100,$D404,0)/(VLOOKUP(CK$276,UI!$A$12:$O$51,VLOOKUP(CK$278,$B$276:$C$278,2,0),0)/1000)),"")</f>
        <v/>
      </c>
      <c r="CL404" s="145" t="str">
        <f>IFERROR(TRUNC(VLOOKUP($E404,'Container Panel'!$B$41:$Z$100,$D404,0)/(VLOOKUP(CL$276,UI!$A$12:$O$51,VLOOKUP(CL$278,$B$276:$C$278,2,0),0)/1000)),"")</f>
        <v/>
      </c>
      <c r="CM404" s="145" t="str">
        <f>IFERROR(TRUNC(VLOOKUP($E404,'Container Panel'!$B$41:$Z$100,$D404,0)/(VLOOKUP(CM$276,UI!$A$12:$O$51,VLOOKUP(CM$278,$B$276:$C$278,2,0),0)/1000)),"")</f>
        <v/>
      </c>
      <c r="CN404" s="145" t="str">
        <f>IFERROR(TRUNC(VLOOKUP($E404,'Container Panel'!$B$41:$Z$100,$D404,0)/(VLOOKUP(CN$276,UI!$A$12:$O$51,VLOOKUP(CN$278,$B$276:$C$278,2,0),0)/1000)),"")</f>
        <v/>
      </c>
      <c r="CO404" s="145" t="str">
        <f>IFERROR(TRUNC(VLOOKUP($E404,'Container Panel'!$B$41:$Z$100,$D404,0)/(VLOOKUP(CO$276,UI!$A$12:$O$51,VLOOKUP(CO$278,$B$276:$C$278,2,0),0)/1000)),"")</f>
        <v/>
      </c>
      <c r="CP404" s="145" t="str">
        <f>IFERROR(TRUNC(VLOOKUP($E404,'Container Panel'!$B$41:$Z$100,$D404,0)/(VLOOKUP(CP$276,UI!$A$12:$O$51,VLOOKUP(CP$278,$B$276:$C$278,2,0),0)/1000)),"")</f>
        <v/>
      </c>
      <c r="CQ404" s="145" t="str">
        <f>IFERROR(TRUNC(VLOOKUP($E404,'Container Panel'!$B$41:$Z$100,$D404,0)/(VLOOKUP(CQ$276,UI!$A$12:$O$51,VLOOKUP(CQ$278,$B$276:$C$278,2,0),0)/1000)),"")</f>
        <v/>
      </c>
      <c r="CR404" s="145" t="str">
        <f>IFERROR(TRUNC(VLOOKUP($E404,'Container Panel'!$B$41:$Z$100,$D404,0)/(VLOOKUP(CR$276,UI!$A$12:$O$51,VLOOKUP(CR$278,$B$276:$C$278,2,0),0)/1000)),"")</f>
        <v/>
      </c>
      <c r="CS404" s="145" t="str">
        <f>IFERROR(TRUNC(VLOOKUP($E404,'Container Panel'!$B$41:$Z$100,$D404,0)/(VLOOKUP(CS$276,UI!$A$12:$O$51,VLOOKUP(CS$278,$B$276:$C$278,2,0),0)/1000)),"")</f>
        <v/>
      </c>
      <c r="CT404" s="145" t="str">
        <f>IFERROR(TRUNC(VLOOKUP($E404,'Container Panel'!$B$41:$Z$100,$D404,0)/(VLOOKUP(CT$276,UI!$A$12:$O$51,VLOOKUP(CT$278,$B$276:$C$278,2,0),0)/1000)),"")</f>
        <v/>
      </c>
      <c r="CU404" s="145" t="str">
        <f>IFERROR(TRUNC(VLOOKUP($E404,'Container Panel'!$B$41:$Z$100,$D404,0)/(VLOOKUP(CU$276,UI!$A$12:$O$51,VLOOKUP(CU$278,$B$276:$C$278,2,0),0)/1000)),"")</f>
        <v/>
      </c>
      <c r="CV404" s="145" t="str">
        <f>IFERROR(TRUNC(VLOOKUP($E404,'Container Panel'!$B$41:$Z$100,$D404,0)/(VLOOKUP(CV$276,UI!$A$12:$O$51,VLOOKUP(CV$278,$B$276:$C$278,2,0),0)/1000)),"")</f>
        <v/>
      </c>
      <c r="CW404" s="145" t="str">
        <f>IFERROR(TRUNC(VLOOKUP($E404,'Container Panel'!$B$41:$Z$100,$D404,0)/(VLOOKUP(CW$276,UI!$A$12:$O$51,VLOOKUP(CW$278,$B$276:$C$278,2,0),0)/1000)),"")</f>
        <v/>
      </c>
      <c r="CX404" s="145" t="str">
        <f>IFERROR(TRUNC(VLOOKUP($E404,'Container Panel'!$B$41:$Z$100,$D404,0)/(VLOOKUP(CX$276,UI!$A$12:$O$51,VLOOKUP(CX$278,$B$276:$C$278,2,0),0)/1000)),"")</f>
        <v/>
      </c>
      <c r="CY404" s="145" t="str">
        <f>IFERROR(TRUNC(VLOOKUP($E404,'Container Panel'!$B$41:$Z$100,$D404,0)/(VLOOKUP(CY$276,UI!$A$12:$O$51,VLOOKUP(CY$278,$B$276:$C$278,2,0),0)/1000)),"")</f>
        <v/>
      </c>
      <c r="CZ404" s="145" t="str">
        <f>IFERROR(TRUNC(VLOOKUP($E404,'Container Panel'!$B$41:$Z$100,$D404,0)/(VLOOKUP(CZ$276,UI!$A$12:$O$51,VLOOKUP(CZ$278,$B$276:$C$278,2,0),0)/1000)),"")</f>
        <v/>
      </c>
      <c r="DA404" s="145" t="str">
        <f>IFERROR(TRUNC(VLOOKUP($E404,'Container Panel'!$B$41:$Z$100,$D404,0)/(VLOOKUP(DA$276,UI!$A$12:$O$51,VLOOKUP(DA$278,$B$276:$C$278,2,0),0)/1000)),"")</f>
        <v/>
      </c>
      <c r="DB404" s="145" t="str">
        <f>IFERROR(TRUNC(VLOOKUP($E404,'Container Panel'!$B$41:$Z$100,$D404,0)/(VLOOKUP(DB$276,UI!$A$12:$O$51,VLOOKUP(DB$278,$B$276:$C$278,2,0),0)/1000)),"")</f>
        <v/>
      </c>
      <c r="DC404" s="145" t="str">
        <f>IFERROR(TRUNC(VLOOKUP($E404,'Container Panel'!$B$41:$Z$100,$D404,0)/(VLOOKUP(DC$276,UI!$A$12:$O$51,VLOOKUP(DC$278,$B$276:$C$278,2,0),0)/1000)),"")</f>
        <v/>
      </c>
      <c r="DD404" s="145" t="str">
        <f>IFERROR(TRUNC(VLOOKUP($E404,'Container Panel'!$B$41:$Z$100,$D404,0)/(VLOOKUP(DD$276,UI!$A$12:$O$51,VLOOKUP(DD$278,$B$276:$C$278,2,0),0)/1000)),"")</f>
        <v/>
      </c>
      <c r="DE404" s="145" t="str">
        <f>IFERROR(TRUNC(VLOOKUP($E404,'Container Panel'!$B$41:$Z$100,$D404,0)/(VLOOKUP(DE$276,UI!$A$12:$O$51,VLOOKUP(DE$278,$B$276:$C$278,2,0),0)/1000)),"")</f>
        <v/>
      </c>
      <c r="DF404" s="145" t="str">
        <f>IFERROR(TRUNC(VLOOKUP($E404,'Container Panel'!$B$41:$Z$100,$D404,0)/(VLOOKUP(DF$276,UI!$A$12:$O$51,VLOOKUP(DF$278,$B$276:$C$278,2,0),0)/1000)),"")</f>
        <v/>
      </c>
      <c r="DG404" s="145" t="str">
        <f>IFERROR(TRUNC(VLOOKUP($E404,'Container Panel'!$B$41:$Z$100,$D404,0)/(VLOOKUP(DG$276,UI!$A$12:$O$51,VLOOKUP(DG$278,$B$276:$C$278,2,0),0)/1000)),"")</f>
        <v/>
      </c>
      <c r="DH404" s="145" t="str">
        <f>IFERROR(TRUNC(VLOOKUP($E404,'Container Panel'!$B$41:$Z$100,$D404,0)/(VLOOKUP(DH$276,UI!$A$12:$O$51,VLOOKUP(DH$278,$B$276:$C$278,2,0),0)/1000)),"")</f>
        <v/>
      </c>
      <c r="DI404" s="145" t="str">
        <f>IFERROR(TRUNC(VLOOKUP($E404,'Container Panel'!$B$41:$Z$100,$D404,0)/(VLOOKUP(DI$276,UI!$A$12:$O$51,VLOOKUP(DI$278,$B$276:$C$278,2,0),0)/1000)),"")</f>
        <v/>
      </c>
      <c r="DJ404" s="145" t="str">
        <f>IFERROR(TRUNC(VLOOKUP($E404,'Container Panel'!$B$41:$Z$100,$D404,0)/(VLOOKUP(DJ$276,UI!$A$12:$O$51,VLOOKUP(DJ$278,$B$276:$C$278,2,0),0)/1000)),"")</f>
        <v/>
      </c>
      <c r="DK404" s="145" t="str">
        <f>IFERROR(TRUNC(VLOOKUP($E404,'Container Panel'!$B$41:$Z$100,$D404,0)/(VLOOKUP(DK$276,UI!$A$12:$O$51,VLOOKUP(DK$278,$B$276:$C$278,2,0),0)/1000)),"")</f>
        <v/>
      </c>
      <c r="DL404" s="145" t="str">
        <f>IFERROR(TRUNC(VLOOKUP($E404,'Container Panel'!$B$41:$Z$100,$D404,0)/(VLOOKUP(DL$276,UI!$A$12:$O$51,VLOOKUP(DL$278,$B$276:$C$278,2,0),0)/1000)),"")</f>
        <v/>
      </c>
      <c r="DM404" s="145" t="str">
        <f>IFERROR(TRUNC(VLOOKUP($E404,'Container Panel'!$B$41:$Z$100,$D404,0)/(VLOOKUP(DM$276,UI!$A$12:$O$51,VLOOKUP(DM$278,$B$276:$C$278,2,0),0)/1000)),"")</f>
        <v/>
      </c>
      <c r="DN404" s="145" t="str">
        <f>IFERROR(TRUNC(VLOOKUP($E404,'Container Panel'!$B$41:$Z$100,$D404,0)/(VLOOKUP(DN$276,UI!$A$12:$O$51,VLOOKUP(DN$278,$B$276:$C$278,2,0),0)/1000)),"")</f>
        <v/>
      </c>
      <c r="DO404" s="145" t="str">
        <f>IFERROR(TRUNC(VLOOKUP($E404,'Container Panel'!$B$41:$Z$100,$D404,0)/(VLOOKUP(DO$276,UI!$A$12:$O$51,VLOOKUP(DO$278,$B$276:$C$278,2,0),0)/1000)),"")</f>
        <v/>
      </c>
      <c r="DP404" s="145" t="str">
        <f>IFERROR(TRUNC(VLOOKUP($E404,'Container Panel'!$B$41:$Z$100,$D404,0)/(VLOOKUP(DP$276,UI!$A$12:$O$51,VLOOKUP(DP$278,$B$276:$C$278,2,0),0)/1000)),"")</f>
        <v/>
      </c>
      <c r="DQ404" s="145" t="str">
        <f>IFERROR(TRUNC(VLOOKUP($E404,'Container Panel'!$B$41:$Z$100,$D404,0)/(VLOOKUP(DQ$276,UI!$A$12:$O$51,VLOOKUP(DQ$278,$B$276:$C$278,2,0),0)/1000)),"")</f>
        <v/>
      </c>
      <c r="DR404" s="145" t="str">
        <f>IFERROR(TRUNC(VLOOKUP($E404,'Container Panel'!$B$41:$Z$100,$D404,0)/(VLOOKUP(DR$276,UI!$A$12:$O$51,VLOOKUP(DR$278,$B$276:$C$278,2,0),0)/1000)),"")</f>
        <v/>
      </c>
      <c r="DS404" s="145" t="str">
        <f>IFERROR(TRUNC(VLOOKUP($E404,'Container Panel'!$B$41:$Z$100,$D404,0)/(VLOOKUP(DS$276,UI!$A$12:$O$51,VLOOKUP(DS$278,$B$276:$C$278,2,0),0)/1000)),"")</f>
        <v/>
      </c>
      <c r="DT404" s="145" t="str">
        <f>IFERROR(TRUNC(VLOOKUP($E404,'Container Panel'!$B$41:$Z$100,$D404,0)/(VLOOKUP(DT$276,UI!$A$12:$O$51,VLOOKUP(DT$278,$B$276:$C$278,2,0),0)/1000)),"")</f>
        <v/>
      </c>
      <c r="DU404" s="145" t="str">
        <f>IFERROR(TRUNC(VLOOKUP($E404,'Container Panel'!$B$41:$Z$100,$D404,0)/(VLOOKUP(DU$276,UI!$A$12:$O$51,VLOOKUP(DU$278,$B$276:$C$278,2,0),0)/1000)),"")</f>
        <v/>
      </c>
      <c r="DV404" s="145" t="str">
        <f>IFERROR(TRUNC(VLOOKUP($E404,'Container Panel'!$B$41:$Z$100,$D404,0)/(VLOOKUP(DV$276,UI!$A$12:$O$51,VLOOKUP(DV$278,$B$276:$C$278,2,0),0)/1000)),"")</f>
        <v/>
      </c>
      <c r="DW404" s="145" t="str">
        <f>IFERROR(TRUNC(VLOOKUP($E404,'Container Panel'!$B$41:$Z$100,$D404,0)/(VLOOKUP(DW$276,UI!$A$12:$O$51,VLOOKUP(DW$278,$B$276:$C$278,2,0),0)/1000)),"")</f>
        <v/>
      </c>
      <c r="DX404" s="145" t="str">
        <f>IFERROR(TRUNC(VLOOKUP($E404,'Container Panel'!$B$41:$Z$100,$D404,0)/(VLOOKUP(DX$276,UI!$A$12:$O$51,VLOOKUP(DX$278,$B$276:$C$278,2,0),0)/1000)),"")</f>
        <v/>
      </c>
      <c r="DY404" s="145" t="str">
        <f>IFERROR(TRUNC(VLOOKUP($E404,'Container Panel'!$B$41:$Z$100,$D404,0)/(VLOOKUP(DY$276,UI!$A$12:$O$51,VLOOKUP(DY$278,$B$276:$C$278,2,0),0)/1000)),"")</f>
        <v/>
      </c>
      <c r="DZ404" s="145" t="str">
        <f>IFERROR(TRUNC(VLOOKUP($E404,'Container Panel'!$B$41:$Z$100,$D404,0)/(VLOOKUP(DZ$276,UI!$A$12:$O$51,VLOOKUP(DZ$278,$B$276:$C$278,2,0),0)/1000)),"")</f>
        <v/>
      </c>
      <c r="EA404" s="145" t="str">
        <f>IFERROR(TRUNC(VLOOKUP($E404,'Container Panel'!$B$41:$Z$100,$D404,0)/(VLOOKUP(EA$276,UI!$A$12:$O$51,VLOOKUP(EA$278,$B$276:$C$278,2,0),0)/1000)),"")</f>
        <v/>
      </c>
      <c r="EB404" s="145" t="str">
        <f>IFERROR(TRUNC(VLOOKUP($E404,'Container Panel'!$B$41:$Z$100,$D404,0)/(VLOOKUP(EB$276,UI!$A$12:$O$51,VLOOKUP(EB$278,$B$276:$C$278,2,0),0)/1000)),"")</f>
        <v/>
      </c>
      <c r="EC404" s="145" t="str">
        <f>IFERROR(TRUNC(VLOOKUP($E404,'Container Panel'!$B$41:$Z$100,$D404,0)/(VLOOKUP(EC$276,UI!$A$12:$O$51,VLOOKUP(EC$278,$B$276:$C$278,2,0),0)/1000)),"")</f>
        <v/>
      </c>
      <c r="ED404" s="145" t="str">
        <f>IFERROR(TRUNC(VLOOKUP($E404,'Container Panel'!$B$41:$Z$100,$D404,0)/(VLOOKUP(ED$276,UI!$A$12:$O$51,VLOOKUP(ED$278,$B$276:$C$278,2,0),0)/1000)),"")</f>
        <v/>
      </c>
      <c r="EE404" s="145" t="str">
        <f>IFERROR(TRUNC(VLOOKUP($E404,'Container Panel'!$B$41:$Z$100,$D404,0)/(VLOOKUP(EE$276,UI!$A$12:$O$51,VLOOKUP(EE$278,$B$276:$C$278,2,0),0)/1000)),"")</f>
        <v/>
      </c>
      <c r="EF404" s="145" t="str">
        <f>IFERROR(TRUNC(VLOOKUP($E404,'Container Panel'!$B$41:$Z$100,$D404,0)/(VLOOKUP(EF$276,UI!$A$12:$O$51,VLOOKUP(EF$278,$B$276:$C$278,2,0),0)/1000)),"")</f>
        <v/>
      </c>
      <c r="EG404" s="145" t="str">
        <f>IFERROR(TRUNC(VLOOKUP($E404,'Container Panel'!$B$41:$Z$100,$D404,0)/(VLOOKUP(EG$276,UI!$A$12:$O$51,VLOOKUP(EG$278,$B$276:$C$278,2,0),0)/1000)),"")</f>
        <v/>
      </c>
      <c r="EH404" s="145" t="str">
        <f>IFERROR(TRUNC(VLOOKUP($E404,'Container Panel'!$B$41:$Z$100,$D404,0)/(VLOOKUP(EH$276,UI!$A$12:$O$51,VLOOKUP(EH$278,$B$276:$C$278,2,0),0)/1000)),"")</f>
        <v/>
      </c>
      <c r="EI404" s="145" t="str">
        <f>IFERROR(TRUNC(VLOOKUP($E404,'Container Panel'!$B$41:$Z$100,$D404,0)/(VLOOKUP(EI$276,UI!$A$12:$O$51,VLOOKUP(EI$278,$B$276:$C$278,2,0),0)/1000)),"")</f>
        <v/>
      </c>
      <c r="EJ404" s="145" t="str">
        <f>IFERROR(TRUNC(VLOOKUP($E404,'Container Panel'!$B$41:$Z$100,$D404,0)/(VLOOKUP(EJ$276,UI!$A$12:$O$51,VLOOKUP(EJ$278,$B$276:$C$278,2,0),0)/1000)),"")</f>
        <v/>
      </c>
      <c r="EK404" s="145" t="str">
        <f>IFERROR(TRUNC(VLOOKUP($E404,'Container Panel'!$B$41:$Z$100,$D404,0)/(VLOOKUP(EK$276,UI!$A$12:$O$51,VLOOKUP(EK$278,$B$276:$C$278,2,0),0)/1000)),"")</f>
        <v/>
      </c>
      <c r="EL404" s="145" t="str">
        <f>IFERROR(TRUNC(VLOOKUP($E404,'Container Panel'!$B$41:$Z$100,$D404,0)/(VLOOKUP(EL$276,UI!$A$12:$O$51,VLOOKUP(EL$278,$B$276:$C$278,2,0),0)/1000)),"")</f>
        <v/>
      </c>
      <c r="EM404" s="145" t="str">
        <f>IFERROR(TRUNC(VLOOKUP($E404,'Container Panel'!$B$41:$Z$100,$D404,0)/(VLOOKUP(EM$276,UI!$A$12:$O$51,VLOOKUP(EM$278,$B$276:$C$278,2,0),0)/1000)),"")</f>
        <v/>
      </c>
      <c r="EN404" s="145" t="str">
        <f>IFERROR(TRUNC(VLOOKUP($E404,'Container Panel'!$B$41:$Z$100,$D404,0)/(VLOOKUP(EN$276,UI!$A$12:$O$51,VLOOKUP(EN$278,$B$276:$C$278,2,0),0)/1000)),"")</f>
        <v/>
      </c>
      <c r="EO404" s="145" t="str">
        <f>IFERROR(TRUNC(VLOOKUP($E404,'Container Panel'!$B$41:$Z$100,$D404,0)/(VLOOKUP(EO$276,UI!$A$12:$O$51,VLOOKUP(EO$278,$B$276:$C$278,2,0),0)/1000)),"")</f>
        <v/>
      </c>
      <c r="EP404" s="145" t="str">
        <f>IFERROR(TRUNC(VLOOKUP($E404,'Container Panel'!$B$41:$Z$100,$D404,0)/(VLOOKUP(EP$276,UI!$A$12:$O$51,VLOOKUP(EP$278,$B$276:$C$278,2,0),0)/1000)),"")</f>
        <v/>
      </c>
      <c r="EQ404" s="145" t="str">
        <f>IFERROR(TRUNC(VLOOKUP($E404,'Container Panel'!$B$41:$Z$100,$D404,0)/(VLOOKUP(EQ$276,UI!$A$12:$O$51,VLOOKUP(EQ$278,$B$276:$C$278,2,0),0)/1000)),"")</f>
        <v/>
      </c>
      <c r="ER404" s="145" t="str">
        <f>IFERROR(TRUNC(VLOOKUP($E404,'Container Panel'!$B$41:$Z$100,$D404,0)/(VLOOKUP(ER$276,UI!$A$12:$O$51,VLOOKUP(ER$278,$B$276:$C$278,2,0),0)/1000)),"")</f>
        <v/>
      </c>
      <c r="ES404" s="145" t="str">
        <f>IFERROR(TRUNC(VLOOKUP($E404,'Container Panel'!$B$41:$Z$100,$D404,0)/(VLOOKUP(ES$276,UI!$A$12:$O$51,VLOOKUP(ES$278,$B$276:$C$278,2,0),0)/1000)),"")</f>
        <v/>
      </c>
      <c r="ET404" s="145" t="str">
        <f>IFERROR(TRUNC(VLOOKUP($E404,'Container Panel'!$B$41:$Z$100,$D404,0)/(VLOOKUP(ET$276,UI!$A$12:$O$51,VLOOKUP(ET$278,$B$276:$C$278,2,0),0)/1000)),"")</f>
        <v/>
      </c>
      <c r="EU404" s="145" t="str">
        <f>IFERROR(TRUNC(VLOOKUP($E404,'Container Panel'!$B$41:$Z$100,$D404,0)/(VLOOKUP(EU$276,UI!$A$12:$O$51,VLOOKUP(EU$278,$B$276:$C$278,2,0),0)/1000)),"")</f>
        <v/>
      </c>
      <c r="EV404" s="145" t="str">
        <f>IFERROR(TRUNC(VLOOKUP($E404,'Container Panel'!$B$41:$Z$100,$D404,0)/(VLOOKUP(EV$276,UI!$A$12:$O$51,VLOOKUP(EV$278,$B$276:$C$278,2,0),0)/1000)),"")</f>
        <v/>
      </c>
      <c r="EW404" s="145" t="str">
        <f>IFERROR(TRUNC(VLOOKUP($E404,'Container Panel'!$B$41:$Z$100,$D404,0)/(VLOOKUP(EW$276,UI!$A$12:$O$51,VLOOKUP(EW$278,$B$276:$C$278,2,0),0)/1000)),"")</f>
        <v/>
      </c>
      <c r="EX404" s="145" t="str">
        <f>IFERROR(TRUNC(VLOOKUP($E404,'Container Panel'!$B$41:$Z$100,$D404,0)/(VLOOKUP(EX$276,UI!$A$12:$O$51,VLOOKUP(EX$278,$B$276:$C$278,2,0),0)/1000)),"")</f>
        <v/>
      </c>
      <c r="EY404" s="145" t="str">
        <f>IFERROR(TRUNC(VLOOKUP($E404,'Container Panel'!$B$41:$Z$100,$D404,0)/(VLOOKUP(EY$276,UI!$A$12:$O$51,VLOOKUP(EY$278,$B$276:$C$278,2,0),0)/1000)),"")</f>
        <v/>
      </c>
      <c r="EZ404" s="145" t="str">
        <f>IFERROR(TRUNC(VLOOKUP($E404,'Container Panel'!$B$41:$Z$100,$D404,0)/(VLOOKUP(EZ$276,UI!$A$12:$O$51,VLOOKUP(EZ$278,$B$276:$C$278,2,0),0)/1000)),"")</f>
        <v/>
      </c>
      <c r="FA404" s="145" t="str">
        <f>IFERROR(TRUNC(VLOOKUP($E404,'Container Panel'!$B$41:$Z$100,$D404,0)/(VLOOKUP(FA$276,UI!$A$12:$O$51,VLOOKUP(FA$278,$B$276:$C$278,2,0),0)/1000)),"")</f>
        <v/>
      </c>
      <c r="FB404" s="145" t="str">
        <f>IFERROR(TRUNC(VLOOKUP($E404,'Container Panel'!$B$41:$Z$100,$D404,0)/(VLOOKUP(FB$276,UI!$A$12:$O$51,VLOOKUP(FB$278,$B$276:$C$278,2,0),0)/1000)),"")</f>
        <v/>
      </c>
      <c r="FC404" s="145" t="str">
        <f>IFERROR(TRUNC(VLOOKUP($E404,'Container Panel'!$B$41:$Z$100,$D404,0)/(VLOOKUP(FC$276,UI!$A$12:$O$51,VLOOKUP(FC$278,$B$276:$C$278,2,0),0)/1000)),"")</f>
        <v/>
      </c>
      <c r="FD404" s="145" t="str">
        <f>IFERROR(TRUNC(VLOOKUP($E404,'Container Panel'!$B$41:$Z$100,$D404,0)/(VLOOKUP(FD$276,UI!$A$12:$O$51,VLOOKUP(FD$278,$B$276:$C$278,2,0),0)/1000)),"")</f>
        <v/>
      </c>
      <c r="FE404" s="145" t="str">
        <f>IFERROR(TRUNC(VLOOKUP($E404,'Container Panel'!$B$41:$Z$100,$D404,0)/(VLOOKUP(FE$276,UI!$A$12:$O$51,VLOOKUP(FE$278,$B$276:$C$278,2,0),0)/1000)),"")</f>
        <v/>
      </c>
      <c r="FF404" s="145" t="str">
        <f>IFERROR(TRUNC(VLOOKUP($E404,'Container Panel'!$B$41:$Z$100,$D404,0)/(VLOOKUP(FF$276,UI!$A$12:$O$51,VLOOKUP(FF$278,$B$276:$C$278,2,0),0)/1000)),"")</f>
        <v/>
      </c>
      <c r="FG404" s="145" t="str">
        <f>IFERROR(TRUNC(VLOOKUP($E404,'Container Panel'!$B$41:$Z$100,$D404,0)/(VLOOKUP(FG$276,UI!$A$12:$O$51,VLOOKUP(FG$278,$B$276:$C$278,2,0),0)/1000)),"")</f>
        <v/>
      </c>
      <c r="FH404" s="145" t="str">
        <f>IFERROR(TRUNC(VLOOKUP($E404,'Container Panel'!$B$41:$Z$100,$D404,0)/(VLOOKUP(FH$276,UI!$A$12:$O$51,VLOOKUP(FH$278,$B$276:$C$278,2,0),0)/1000)),"")</f>
        <v/>
      </c>
      <c r="FI404" s="145" t="str">
        <f>IFERROR(TRUNC(VLOOKUP($E404,'Container Panel'!$B$41:$Z$100,$D404,0)/(VLOOKUP(FI$276,UI!$A$12:$O$51,VLOOKUP(FI$278,$B$276:$C$278,2,0),0)/1000)),"")</f>
        <v/>
      </c>
      <c r="FJ404" s="145" t="str">
        <f>IFERROR(TRUNC(VLOOKUP($E404,'Container Panel'!$B$41:$Z$100,$D404,0)/(VLOOKUP(FJ$276,UI!$A$12:$O$51,VLOOKUP(FJ$278,$B$276:$C$278,2,0),0)/1000)),"")</f>
        <v/>
      </c>
      <c r="FK404" s="145" t="str">
        <f>IFERROR(TRUNC(VLOOKUP($E404,'Container Panel'!$B$41:$Z$100,$D404,0)/(VLOOKUP(FK$276,UI!$A$12:$O$51,VLOOKUP(FK$278,$B$276:$C$278,2,0),0)/1000)),"")</f>
        <v/>
      </c>
      <c r="FL404" s="145" t="str">
        <f>IFERROR(TRUNC(VLOOKUP($E404,'Container Panel'!$B$41:$Z$100,$D404,0)/(VLOOKUP(FL$276,UI!$A$12:$O$51,VLOOKUP(FL$278,$B$276:$C$278,2,0),0)/1000)),"")</f>
        <v/>
      </c>
      <c r="FM404" s="145" t="str">
        <f>IFERROR(TRUNC(VLOOKUP($E404,'Container Panel'!$B$41:$Z$100,$D404,0)/(VLOOKUP(FM$276,UI!$A$12:$O$51,VLOOKUP(FM$278,$B$276:$C$278,2,0),0)/1000)),"")</f>
        <v/>
      </c>
      <c r="FN404" s="145" t="str">
        <f>IFERROR(TRUNC(VLOOKUP($E404,'Container Panel'!$B$41:$Z$100,$D404,0)/(VLOOKUP(FN$276,UI!$A$12:$O$51,VLOOKUP(FN$278,$B$276:$C$278,2,0),0)/1000)),"")</f>
        <v/>
      </c>
      <c r="FO404" s="145" t="str">
        <f>IFERROR(TRUNC(VLOOKUP($E404,'Container Panel'!$B$41:$Z$100,$D404,0)/(VLOOKUP(FO$276,UI!$A$12:$O$51,VLOOKUP(FO$278,$B$276:$C$278,2,0),0)/1000)),"")</f>
        <v/>
      </c>
      <c r="FP404" s="145" t="str">
        <f>IFERROR(TRUNC(VLOOKUP($E404,'Container Panel'!$B$41:$Z$100,$D404,0)/(VLOOKUP(FP$276,UI!$A$12:$O$51,VLOOKUP(FP$278,$B$276:$C$278,2,0),0)/1000)),"")</f>
        <v/>
      </c>
      <c r="FQ404" s="145" t="str">
        <f>IFERROR(TRUNC(VLOOKUP($E404,'Container Panel'!$B$41:$Z$100,$D404,0)/(VLOOKUP(FQ$276,UI!$A$12:$O$51,VLOOKUP(FQ$278,$B$276:$C$278,2,0),0)/1000)),"")</f>
        <v/>
      </c>
      <c r="FR404" s="145" t="str">
        <f>IFERROR(TRUNC(VLOOKUP($E404,'Container Panel'!$B$41:$Z$100,$D404,0)/(VLOOKUP(FR$276,UI!$A$12:$O$51,VLOOKUP(FR$278,$B$276:$C$278,2,0),0)/1000)),"")</f>
        <v/>
      </c>
      <c r="FS404" s="145" t="str">
        <f>IFERROR(TRUNC(VLOOKUP($E404,'Container Panel'!$B$41:$Z$100,$D404,0)/(VLOOKUP(FS$276,UI!$A$12:$O$51,VLOOKUP(FS$278,$B$276:$C$278,2,0),0)/1000)),"")</f>
        <v/>
      </c>
      <c r="FT404" s="145" t="str">
        <f>IFERROR(TRUNC(VLOOKUP($E404,'Container Panel'!$B$41:$Z$100,$D404,0)/(VLOOKUP(FT$276,UI!$A$12:$O$51,VLOOKUP(FT$278,$B$276:$C$278,2,0),0)/1000)),"")</f>
        <v/>
      </c>
      <c r="FU404" s="145" t="str">
        <f>IFERROR(TRUNC(VLOOKUP($E404,'Container Panel'!$B$41:$Z$100,$D404,0)/(VLOOKUP(FU$276,UI!$A$12:$O$51,VLOOKUP(FU$278,$B$276:$C$278,2,0),0)/1000)),"")</f>
        <v/>
      </c>
      <c r="FV404" s="145" t="str">
        <f>IFERROR(TRUNC(VLOOKUP($E404,'Container Panel'!$B$41:$Z$100,$D404,0)/(VLOOKUP(FV$276,UI!$A$12:$O$51,VLOOKUP(FV$278,$B$276:$C$278,2,0),0)/1000)),"")</f>
        <v/>
      </c>
      <c r="FW404" s="145" t="str">
        <f>IFERROR(TRUNC(VLOOKUP($E404,'Container Panel'!$B$41:$Z$100,$D404,0)/(VLOOKUP(FW$276,UI!$A$12:$O$51,VLOOKUP(FW$278,$B$276:$C$278,2,0),0)/1000)),"")</f>
        <v/>
      </c>
      <c r="FX404" s="145" t="str">
        <f>IFERROR(TRUNC(VLOOKUP($E404,'Container Panel'!$B$41:$Z$100,$D404,0)/(VLOOKUP(FX$276,UI!$A$12:$O$51,VLOOKUP(FX$278,$B$276:$C$278,2,0),0)/1000)),"")</f>
        <v/>
      </c>
      <c r="FY404" s="145" t="str">
        <f>IFERROR(TRUNC(VLOOKUP($E404,'Container Panel'!$B$41:$Z$100,$D404,0)/(VLOOKUP(FY$276,UI!$A$12:$O$51,VLOOKUP(FY$278,$B$276:$C$278,2,0),0)/1000)),"")</f>
        <v/>
      </c>
      <c r="FZ404" s="145" t="str">
        <f>IFERROR(TRUNC(VLOOKUP($E404,'Container Panel'!$B$41:$Z$100,$D404,0)/(VLOOKUP(FZ$276,UI!$A$12:$O$51,VLOOKUP(FZ$278,$B$276:$C$278,2,0),0)/1000)),"")</f>
        <v/>
      </c>
      <c r="GA404" s="145" t="str">
        <f>IFERROR(TRUNC(VLOOKUP($E404,'Container Panel'!$B$41:$Z$100,$D404,0)/(VLOOKUP(GA$276,UI!$A$12:$O$51,VLOOKUP(GA$278,$B$276:$C$278,2,0),0)/1000)),"")</f>
        <v/>
      </c>
      <c r="GB404" s="145" t="str">
        <f>IFERROR(TRUNC(VLOOKUP($E404,'Container Panel'!$B$41:$Z$100,$D404,0)/(VLOOKUP(GB$276,UI!$A$12:$O$51,VLOOKUP(GB$278,$B$276:$C$278,2,0),0)/1000)),"")</f>
        <v/>
      </c>
      <c r="GC404" s="145" t="str">
        <f>IFERROR(TRUNC(VLOOKUP($E404,'Container Panel'!$B$41:$Z$100,$D404,0)/(VLOOKUP(GC$276,UI!$A$12:$O$51,VLOOKUP(GC$278,$B$276:$C$278,2,0),0)/1000)),"")</f>
        <v/>
      </c>
      <c r="GD404" s="145" t="str">
        <f>IFERROR(TRUNC(VLOOKUP($E404,'Container Panel'!$B$41:$Z$100,$D404,0)/(VLOOKUP(GD$276,UI!$A$12:$O$51,VLOOKUP(GD$278,$B$276:$C$278,2,0),0)/1000)),"")</f>
        <v/>
      </c>
      <c r="GE404" s="145" t="str">
        <f>IFERROR(TRUNC(VLOOKUP($E404,'Container Panel'!$B$41:$Z$100,$D404,0)/(VLOOKUP(GE$276,UI!$A$12:$O$51,VLOOKUP(GE$278,$B$276:$C$278,2,0),0)/1000)),"")</f>
        <v/>
      </c>
      <c r="GF404" s="145" t="str">
        <f>IFERROR(TRUNC(VLOOKUP($E404,'Container Panel'!$B$41:$Z$100,$D404,0)/(VLOOKUP(GF$276,UI!$A$12:$O$51,VLOOKUP(GF$278,$B$276:$C$278,2,0),0)/1000)),"")</f>
        <v/>
      </c>
      <c r="GG404" s="145" t="str">
        <f>IFERROR(TRUNC(VLOOKUP($E404,'Container Panel'!$B$41:$Z$100,$D404,0)/(VLOOKUP(GG$276,UI!$A$12:$O$51,VLOOKUP(GG$278,$B$276:$C$278,2,0),0)/1000)),"")</f>
        <v/>
      </c>
      <c r="GH404" s="145" t="str">
        <f>IFERROR(TRUNC(VLOOKUP($E404,'Container Panel'!$B$41:$Z$100,$D404,0)/(VLOOKUP(GH$276,UI!$A$12:$O$51,VLOOKUP(GH$278,$B$276:$C$278,2,0),0)/1000)),"")</f>
        <v/>
      </c>
      <c r="GI404" s="145" t="str">
        <f>IFERROR(TRUNC(VLOOKUP($E404,'Container Panel'!$B$41:$Z$100,$D404,0)/(VLOOKUP(GI$276,UI!$A$12:$O$51,VLOOKUP(GI$278,$B$276:$C$278,2,0),0)/1000)),"")</f>
        <v/>
      </c>
      <c r="GJ404" s="145" t="str">
        <f>IFERROR(TRUNC(VLOOKUP($E404,'Container Panel'!$B$41:$Z$100,$D404,0)/(VLOOKUP(GJ$276,UI!$A$12:$O$51,VLOOKUP(GJ$278,$B$276:$C$278,2,0),0)/1000)),"")</f>
        <v/>
      </c>
      <c r="GK404" s="145" t="str">
        <f>IFERROR(TRUNC(VLOOKUP($E404,'Container Panel'!$B$41:$Z$100,$D404,0)/(VLOOKUP(GK$276,UI!$A$12:$O$51,VLOOKUP(GK$278,$B$276:$C$278,2,0),0)/1000)),"")</f>
        <v/>
      </c>
      <c r="GL404" s="145" t="str">
        <f>IFERROR(TRUNC(VLOOKUP($E404,'Container Panel'!$B$41:$Z$100,$D404,0)/(VLOOKUP(GL$276,UI!$A$12:$O$51,VLOOKUP(GL$278,$B$276:$C$278,2,0),0)/1000)),"")</f>
        <v/>
      </c>
      <c r="GM404" s="145" t="str">
        <f>IFERROR(TRUNC(VLOOKUP($E404,'Container Panel'!$B$41:$Z$100,$D404,0)/(VLOOKUP(GM$276,UI!$A$12:$O$51,VLOOKUP(GM$278,$B$276:$C$278,2,0),0)/1000)),"")</f>
        <v/>
      </c>
      <c r="GN404" s="145" t="str">
        <f>IFERROR(TRUNC(VLOOKUP($E404,'Container Panel'!$B$41:$Z$100,$D404,0)/(VLOOKUP(GN$276,UI!$A$12:$O$51,VLOOKUP(GN$278,$B$276:$C$278,2,0),0)/1000)),"")</f>
        <v/>
      </c>
      <c r="GO404" s="145" t="str">
        <f>IFERROR(TRUNC(VLOOKUP($E404,'Container Panel'!$B$41:$Z$100,$D404,0)/(VLOOKUP(GO$276,UI!$A$12:$O$51,VLOOKUP(GO$278,$B$276:$C$278,2,0),0)/1000)),"")</f>
        <v/>
      </c>
      <c r="GP404" s="145" t="str">
        <f>IFERROR(TRUNC(VLOOKUP($E404,'Container Panel'!$B$41:$Z$100,$D404,0)/(VLOOKUP(GP$276,UI!$A$12:$O$51,VLOOKUP(GP$278,$B$276:$C$278,2,0),0)/1000)),"")</f>
        <v/>
      </c>
      <c r="GQ404" s="145" t="str">
        <f>IFERROR(TRUNC(VLOOKUP($E404,'Container Panel'!$B$41:$Z$100,$D404,0)/(VLOOKUP(GQ$276,UI!$A$12:$O$51,VLOOKUP(GQ$278,$B$276:$C$278,2,0),0)/1000)),"")</f>
        <v/>
      </c>
      <c r="GR404" s="145" t="str">
        <f>IFERROR(TRUNC(VLOOKUP($E404,'Container Panel'!$B$41:$Z$100,$D404,0)/(VLOOKUP(GR$276,UI!$A$12:$O$51,VLOOKUP(GR$278,$B$276:$C$278,2,0),0)/1000)),"")</f>
        <v/>
      </c>
      <c r="GS404" s="145" t="str">
        <f>IFERROR(TRUNC(VLOOKUP($E404,'Container Panel'!$B$41:$Z$100,$D404,0)/(VLOOKUP(GS$276,UI!$A$12:$O$51,VLOOKUP(GS$278,$B$276:$C$278,2,0),0)/1000)),"")</f>
        <v/>
      </c>
      <c r="GT404" s="145" t="str">
        <f>IFERROR(TRUNC(VLOOKUP($E404,'Container Panel'!$B$41:$Z$100,$D404,0)/(VLOOKUP(GT$276,UI!$A$12:$O$51,VLOOKUP(GT$278,$B$276:$C$278,2,0),0)/1000)),"")</f>
        <v/>
      </c>
      <c r="GU404" s="145" t="str">
        <f>IFERROR(TRUNC(VLOOKUP($E404,'Container Panel'!$B$41:$Z$100,$D404,0)/(VLOOKUP(GU$276,UI!$A$12:$O$51,VLOOKUP(GU$278,$B$276:$C$278,2,0),0)/1000)),"")</f>
        <v/>
      </c>
      <c r="GV404" s="145" t="str">
        <f>IFERROR(TRUNC(VLOOKUP($E404,'Container Panel'!$B$41:$Z$100,$D404,0)/(VLOOKUP(GV$276,UI!$A$12:$O$51,VLOOKUP(GV$278,$B$276:$C$278,2,0),0)/1000)),"")</f>
        <v/>
      </c>
      <c r="GW404" s="145" t="str">
        <f>IFERROR(TRUNC(VLOOKUP($E404,'Container Panel'!$B$41:$Z$100,$D404,0)/(VLOOKUP(GW$276,UI!$A$12:$O$51,VLOOKUP(GW$278,$B$276:$C$278,2,0),0)/1000)),"")</f>
        <v/>
      </c>
      <c r="GX404" s="145" t="str">
        <f>IFERROR(TRUNC(VLOOKUP($E404,'Container Panel'!$B$41:$Z$100,$D404,0)/(VLOOKUP(GX$276,UI!$A$12:$O$51,VLOOKUP(GX$278,$B$276:$C$278,2,0),0)/1000)),"")</f>
        <v/>
      </c>
      <c r="GY404" s="145" t="str">
        <f>IFERROR(TRUNC(VLOOKUP($E404,'Container Panel'!$B$41:$Z$100,$D404,0)/(VLOOKUP(GY$276,UI!$A$12:$O$51,VLOOKUP(GY$278,$B$276:$C$278,2,0),0)/1000)),"")</f>
        <v/>
      </c>
      <c r="GZ404" s="145" t="str">
        <f>IFERROR(TRUNC(VLOOKUP($E404,'Container Panel'!$B$41:$Z$100,$D404,0)/(VLOOKUP(GZ$276,UI!$A$12:$O$51,VLOOKUP(GZ$278,$B$276:$C$278,2,0),0)/1000)),"")</f>
        <v/>
      </c>
      <c r="HA404" s="145" t="str">
        <f>IFERROR(TRUNC(VLOOKUP($E404,'Container Panel'!$B$41:$Z$100,$D404,0)/(VLOOKUP(HA$276,UI!$A$12:$O$51,VLOOKUP(HA$278,$B$276:$C$278,2,0),0)/1000)),"")</f>
        <v/>
      </c>
      <c r="HB404" s="145" t="str">
        <f>IFERROR(TRUNC(VLOOKUP($E404,'Container Panel'!$B$41:$Z$100,$D404,0)/(VLOOKUP(HB$276,UI!$A$12:$O$51,VLOOKUP(HB$278,$B$276:$C$278,2,0),0)/1000)),"")</f>
        <v/>
      </c>
      <c r="HC404" s="145" t="str">
        <f>IFERROR(TRUNC(VLOOKUP($E404,'Container Panel'!$B$41:$Z$100,$D404,0)/(VLOOKUP(HC$276,UI!$A$12:$O$51,VLOOKUP(HC$278,$B$276:$C$278,2,0),0)/1000)),"")</f>
        <v/>
      </c>
      <c r="HD404" s="145" t="str">
        <f>IFERROR(TRUNC(VLOOKUP($E404,'Container Panel'!$B$41:$Z$100,$D404,0)/(VLOOKUP(HD$276,UI!$A$12:$O$51,VLOOKUP(HD$278,$B$276:$C$278,2,0),0)/1000)),"")</f>
        <v/>
      </c>
      <c r="HE404" s="145" t="str">
        <f>IFERROR(TRUNC(VLOOKUP($E404,'Container Panel'!$B$41:$Z$100,$D404,0)/(VLOOKUP(HE$276,UI!$A$12:$O$51,VLOOKUP(HE$278,$B$276:$C$278,2,0),0)/1000)),"")</f>
        <v/>
      </c>
      <c r="HF404" s="145" t="str">
        <f>IFERROR(TRUNC(VLOOKUP($E404,'Container Panel'!$B$41:$Z$100,$D404,0)/(VLOOKUP(HF$276,UI!$A$12:$O$51,VLOOKUP(HF$278,$B$276:$C$278,2,0),0)/1000)),"")</f>
        <v/>
      </c>
      <c r="HG404" s="145" t="str">
        <f>IFERROR(TRUNC(VLOOKUP($E404,'Container Panel'!$B$41:$Z$100,$D404,0)/(VLOOKUP(HG$276,UI!$A$12:$O$51,VLOOKUP(HG$278,$B$276:$C$278,2,0),0)/1000)),"")</f>
        <v/>
      </c>
      <c r="HH404" s="145" t="str">
        <f>IFERROR(TRUNC(VLOOKUP($E404,'Container Panel'!$B$41:$Z$100,$D404,0)/(VLOOKUP(HH$276,UI!$A$12:$O$51,VLOOKUP(HH$278,$B$276:$C$278,2,0),0)/1000)),"")</f>
        <v/>
      </c>
      <c r="HI404" s="145" t="str">
        <f>IFERROR(TRUNC(VLOOKUP($E404,'Container Panel'!$B$41:$Z$100,$D404,0)/(VLOOKUP(HI$276,UI!$A$12:$O$51,VLOOKUP(HI$278,$B$276:$C$278,2,0),0)/1000)),"")</f>
        <v/>
      </c>
      <c r="HJ404" s="145" t="str">
        <f>IFERROR(TRUNC(VLOOKUP($E404,'Container Panel'!$B$41:$Z$100,$D404,0)/(VLOOKUP(HJ$276,UI!$A$12:$O$51,VLOOKUP(HJ$278,$B$276:$C$278,2,0),0)/1000)),"")</f>
        <v/>
      </c>
      <c r="HK404" s="145" t="str">
        <f>IFERROR(TRUNC(VLOOKUP($E404,'Container Panel'!$B$41:$Z$100,$D404,0)/(VLOOKUP(HK$276,UI!$A$12:$O$51,VLOOKUP(HK$278,$B$276:$C$278,2,0),0)/1000)),"")</f>
        <v/>
      </c>
      <c r="HL404" s="145" t="str">
        <f>IFERROR(TRUNC(VLOOKUP($E404,'Container Panel'!$B$41:$Z$100,$D404,0)/(VLOOKUP(HL$276,UI!$A$12:$O$51,VLOOKUP(HL$278,$B$276:$C$278,2,0),0)/1000)),"")</f>
        <v/>
      </c>
      <c r="HM404" s="145" t="str">
        <f>IFERROR(TRUNC(VLOOKUP($E404,'Container Panel'!$B$41:$Z$100,$D404,0)/(VLOOKUP(HM$276,UI!$A$12:$O$51,VLOOKUP(HM$278,$B$276:$C$278,2,0),0)/1000)),"")</f>
        <v/>
      </c>
      <c r="HN404" s="145" t="str">
        <f>IFERROR(TRUNC(VLOOKUP($E404,'Container Panel'!$B$41:$Z$100,$D404,0)/(VLOOKUP(HN$276,UI!$A$12:$O$51,VLOOKUP(HN$278,$B$276:$C$278,2,0),0)/1000)),"")</f>
        <v/>
      </c>
      <c r="HO404" s="145" t="str">
        <f>IFERROR(TRUNC(VLOOKUP($E404,'Container Panel'!$B$41:$Z$100,$D404,0)/(VLOOKUP(HO$276,UI!$A$12:$O$51,VLOOKUP(HO$278,$B$276:$C$278,2,0),0)/1000)),"")</f>
        <v/>
      </c>
      <c r="HP404" s="145" t="str">
        <f>IFERROR(TRUNC(VLOOKUP($E404,'Container Panel'!$B$41:$Z$100,$D404,0)/(VLOOKUP(HP$276,UI!$A$12:$O$51,VLOOKUP(HP$278,$B$276:$C$278,2,0),0)/1000)),"")</f>
        <v/>
      </c>
      <c r="HQ404" s="145" t="str">
        <f>IFERROR(TRUNC(VLOOKUP($E404,'Container Panel'!$B$41:$Z$100,$D404,0)/(VLOOKUP(HQ$276,UI!$A$12:$O$51,VLOOKUP(HQ$278,$B$276:$C$278,2,0),0)/1000)),"")</f>
        <v/>
      </c>
      <c r="HR404" s="145" t="str">
        <f>IFERROR(TRUNC(VLOOKUP($E404,'Container Panel'!$B$41:$Z$100,$D404,0)/(VLOOKUP(HR$276,UI!$A$12:$O$51,VLOOKUP(HR$278,$B$276:$C$278,2,0),0)/1000)),"")</f>
        <v/>
      </c>
      <c r="HS404" s="145" t="str">
        <f>IFERROR(TRUNC(VLOOKUP($E404,'Container Panel'!$B$41:$Z$100,$D404,0)/(VLOOKUP(HS$276,UI!$A$12:$O$51,VLOOKUP(HS$278,$B$276:$C$278,2,0),0)/1000)),"")</f>
        <v/>
      </c>
      <c r="HT404" s="145" t="str">
        <f>IFERROR(TRUNC(VLOOKUP($E404,'Container Panel'!$B$41:$Z$100,$D404,0)/(VLOOKUP(HT$276,UI!$A$12:$O$51,VLOOKUP(HT$278,$B$276:$C$278,2,0),0)/1000)),"")</f>
        <v/>
      </c>
      <c r="HU404" s="145" t="str">
        <f>IFERROR(TRUNC(VLOOKUP($E404,'Container Panel'!$B$41:$Z$100,$D404,0)/(VLOOKUP(HU$276,UI!$A$12:$O$51,VLOOKUP(HU$278,$B$276:$C$278,2,0),0)/1000)),"")</f>
        <v/>
      </c>
      <c r="HV404" s="145" t="str">
        <f>IFERROR(TRUNC(VLOOKUP($E404,'Container Panel'!$B$41:$Z$100,$D404,0)/(VLOOKUP(HV$276,UI!$A$12:$O$51,VLOOKUP(HV$278,$B$276:$C$278,2,0),0)/1000)),"")</f>
        <v/>
      </c>
      <c r="HW404" s="145" t="str">
        <f>IFERROR(TRUNC(VLOOKUP($E404,'Container Panel'!$B$41:$Z$100,$D404,0)/(VLOOKUP(HW$276,UI!$A$12:$O$51,VLOOKUP(HW$278,$B$276:$C$278,2,0),0)/1000)),"")</f>
        <v/>
      </c>
      <c r="HX404" s="145" t="str">
        <f>IFERROR(TRUNC(VLOOKUP($E404,'Container Panel'!$B$41:$Z$100,$D404,0)/(VLOOKUP(HX$276,UI!$A$12:$O$51,VLOOKUP(HX$278,$B$276:$C$278,2,0),0)/1000)),"")</f>
        <v/>
      </c>
      <c r="HY404" s="145" t="str">
        <f>IFERROR(TRUNC(VLOOKUP($E404,'Container Panel'!$B$41:$Z$100,$D404,0)/(VLOOKUP(HY$276,UI!$A$12:$O$51,VLOOKUP(HY$278,$B$276:$C$278,2,0),0)/1000)),"")</f>
        <v/>
      </c>
      <c r="HZ404" s="145" t="str">
        <f>IFERROR(TRUNC(VLOOKUP($E404,'Container Panel'!$B$41:$Z$100,$D404,0)/(VLOOKUP(HZ$276,UI!$A$12:$O$51,VLOOKUP(HZ$278,$B$276:$C$278,2,0),0)/1000)),"")</f>
        <v/>
      </c>
      <c r="IA404" s="145" t="str">
        <f>IFERROR(TRUNC(VLOOKUP($E404,'Container Panel'!$B$41:$Z$100,$D404,0)/(VLOOKUP(IA$276,UI!$A$12:$O$51,VLOOKUP(IA$278,$B$276:$C$278,2,0),0)/1000)),"")</f>
        <v/>
      </c>
      <c r="IB404" s="145" t="str">
        <f>IFERROR(TRUNC(VLOOKUP($E404,'Container Panel'!$B$41:$Z$100,$D404,0)/(VLOOKUP(IB$276,UI!$A$12:$O$51,VLOOKUP(IB$278,$B$276:$C$278,2,0),0)/1000)),"")</f>
        <v/>
      </c>
      <c r="IC404" s="145" t="str">
        <f>IFERROR(TRUNC(VLOOKUP($E404,'Container Panel'!$B$41:$Z$100,$D404,0)/(VLOOKUP(IC$276,UI!$A$12:$O$51,VLOOKUP(IC$278,$B$276:$C$278,2,0),0)/1000)),"")</f>
        <v/>
      </c>
      <c r="ID404" s="145" t="str">
        <f>IFERROR(TRUNC(VLOOKUP($E404,'Container Panel'!$B$41:$Z$100,$D404,0)/(VLOOKUP(ID$276,UI!$A$12:$O$51,VLOOKUP(ID$278,$B$276:$C$278,2,0),0)/1000)),"")</f>
        <v/>
      </c>
      <c r="IE404" s="145" t="str">
        <f>IFERROR(TRUNC(VLOOKUP($E404,'Container Panel'!$B$41:$Z$100,$D404,0)/(VLOOKUP(IE$276,UI!$A$12:$O$51,VLOOKUP(IE$278,$B$276:$C$278,2,0),0)/1000)),"")</f>
        <v/>
      </c>
      <c r="IF404" s="145" t="str">
        <f>IFERROR(TRUNC(VLOOKUP($E404,'Container Panel'!$B$41:$Z$100,$D404,0)/(VLOOKUP(IF$276,UI!$A$12:$O$51,VLOOKUP(IF$278,$B$276:$C$278,2,0),0)/1000)),"")</f>
        <v/>
      </c>
      <c r="IG404" s="145" t="str">
        <f>IFERROR(TRUNC(VLOOKUP($E404,'Container Panel'!$B$41:$Z$100,$D404,0)/(VLOOKUP(IG$276,UI!$A$12:$O$51,VLOOKUP(IG$278,$B$276:$C$278,2,0),0)/1000)),"")</f>
        <v/>
      </c>
      <c r="IH404" s="145" t="str">
        <f>IFERROR(TRUNC(VLOOKUP($E404,'Container Panel'!$B$41:$Z$100,$D404,0)/(VLOOKUP(IH$276,UI!$A$12:$O$51,VLOOKUP(IH$278,$B$276:$C$278,2,0),0)/1000)),"")</f>
        <v/>
      </c>
      <c r="II404" s="145" t="str">
        <f>IFERROR(TRUNC(VLOOKUP($E404,'Container Panel'!$B$41:$Z$100,$D404,0)/(VLOOKUP(II$276,UI!$A$12:$O$51,VLOOKUP(II$278,$B$276:$C$278,2,0),0)/1000)),"")</f>
        <v/>
      </c>
      <c r="IJ404" s="145" t="str">
        <f>IFERROR(TRUNC(VLOOKUP($E404,'Container Panel'!$B$41:$Z$100,$D404,0)/(VLOOKUP(IJ$276,UI!$A$12:$O$51,VLOOKUP(IJ$278,$B$276:$C$278,2,0),0)/1000)),"")</f>
        <v/>
      </c>
      <c r="IK404" s="145" t="str">
        <f>IFERROR(TRUNC(VLOOKUP($E404,'Container Panel'!$B$41:$Z$100,$D404,0)/(VLOOKUP(IK$276,UI!$A$12:$O$51,VLOOKUP(IK$278,$B$276:$C$278,2,0),0)/1000)),"")</f>
        <v/>
      </c>
      <c r="IL404" s="145" t="str">
        <f>IFERROR(TRUNC(VLOOKUP($E404,'Container Panel'!$B$41:$Z$100,$D404,0)/(VLOOKUP(IL$276,UI!$A$12:$O$51,VLOOKUP(IL$278,$B$276:$C$278,2,0),0)/1000)),"")</f>
        <v/>
      </c>
    </row>
    <row r="405" spans="2:246">
      <c r="B405" s="74">
        <v>125</v>
      </c>
      <c r="C405" s="74">
        <f t="shared" si="195"/>
        <v>42</v>
      </c>
      <c r="D405" s="163">
        <f>MOD(B405,3)+'Container Panel'!$Q$38</f>
        <v>18</v>
      </c>
      <c r="E405" s="143">
        <f t="shared" si="196"/>
        <v>0</v>
      </c>
      <c r="F405" s="144" t="s">
        <v>29</v>
      </c>
      <c r="G405" s="145" t="str">
        <f>IFERROR(IF(AND(G$272=list!$D$3,'Box Calculation'!G$279&lt;&gt;"h",$E405&lt;&gt;0),0,IF(AND(G$273=list!$D$2,$E405&lt;&gt;0,TRUNC(VLOOKUP($E405,'Container Panel'!$B$41:$Z$100,$D405,0)/(VLOOKUP(G$276,UI!$A$12:$O$51,VLOOKUP(G$279,$B$276:$C$278,2,0),0)/1000))&gt;0),1,TRUNC(VLOOKUP($E405,'Container Panel'!$B$41:$Z$100,$D405,0)/(VLOOKUP(G$276,UI!$A$12:$O$51,VLOOKUP(G$279,$B$276:$C$278,2,0),0)/1000)))),"")</f>
        <v/>
      </c>
      <c r="H405" s="145" t="str">
        <f>IFERROR(IF(AND(H$272=list!$D$3,'Box Calculation'!H$279&lt;&gt;"h",$E405&lt;&gt;0),0,IF(AND(H$273=list!$D$2,$E405&lt;&gt;0,TRUNC(VLOOKUP($E405,'Container Panel'!$B$41:$Z$100,$D405,0)/(VLOOKUP(H$276,UI!$A$12:$O$51,VLOOKUP(H$279,$B$276:$C$278,2,0),0)/1000))&gt;0),1,TRUNC(VLOOKUP($E405,'Container Panel'!$B$41:$Z$100,$D405,0)/(VLOOKUP(H$276,UI!$A$12:$O$51,VLOOKUP(H$279,$B$276:$C$278,2,0),0)/1000)))),"")</f>
        <v/>
      </c>
      <c r="I405" s="145" t="str">
        <f>IFERROR(IF(AND(I$272=list!$D$3,'Box Calculation'!I$279&lt;&gt;"h",$E405&lt;&gt;0),0,IF(AND(I$273=list!$D$2,$E405&lt;&gt;0,TRUNC(VLOOKUP($E405,'Container Panel'!$B$41:$Z$100,$D405,0)/(VLOOKUP(I$276,UI!$A$12:$O$51,VLOOKUP(I$279,$B$276:$C$278,2,0),0)/1000))&gt;0),1,TRUNC(VLOOKUP($E405,'Container Panel'!$B$41:$Z$100,$D405,0)/(VLOOKUP(I$276,UI!$A$12:$O$51,VLOOKUP(I$279,$B$276:$C$278,2,0),0)/1000)))),"")</f>
        <v/>
      </c>
      <c r="J405" s="145" t="str">
        <f>IFERROR(IF(AND(J$272=list!$D$3,'Box Calculation'!J$279&lt;&gt;"h",$E405&lt;&gt;0),0,IF(AND(J$273=list!$D$2,$E405&lt;&gt;0,TRUNC(VLOOKUP($E405,'Container Panel'!$B$41:$Z$100,$D405,0)/(VLOOKUP(J$276,UI!$A$12:$O$51,VLOOKUP(J$279,$B$276:$C$278,2,0),0)/1000))&gt;0),1,TRUNC(VLOOKUP($E405,'Container Panel'!$B$41:$Z$100,$D405,0)/(VLOOKUP(J$276,UI!$A$12:$O$51,VLOOKUP(J$279,$B$276:$C$278,2,0),0)/1000)))),"")</f>
        <v/>
      </c>
      <c r="K405" s="145" t="str">
        <f>IFERROR(IF(AND(K$272=list!$D$3,'Box Calculation'!K$279&lt;&gt;"h",$E405&lt;&gt;0),0,IF(AND(K$273=list!$D$2,$E405&lt;&gt;0,TRUNC(VLOOKUP($E405,'Container Panel'!$B$41:$Z$100,$D405,0)/(VLOOKUP(K$276,UI!$A$12:$O$51,VLOOKUP(K$279,$B$276:$C$278,2,0),0)/1000))&gt;0),1,TRUNC(VLOOKUP($E405,'Container Panel'!$B$41:$Z$100,$D405,0)/(VLOOKUP(K$276,UI!$A$12:$O$51,VLOOKUP(K$279,$B$276:$C$278,2,0),0)/1000)))),"")</f>
        <v/>
      </c>
      <c r="L405" s="145" t="str">
        <f>IFERROR(IF(AND(L$272=list!$D$3,'Box Calculation'!L$279&lt;&gt;"h",$E405&lt;&gt;0),0,IF(AND(L$273=list!$D$2,$E405&lt;&gt;0,TRUNC(VLOOKUP($E405,'Container Panel'!$B$41:$Z$100,$D405,0)/(VLOOKUP(L$276,UI!$A$12:$O$51,VLOOKUP(L$279,$B$276:$C$278,2,0),0)/1000))&gt;0),1,TRUNC(VLOOKUP($E405,'Container Panel'!$B$41:$Z$100,$D405,0)/(VLOOKUP(L$276,UI!$A$12:$O$51,VLOOKUP(L$279,$B$276:$C$278,2,0),0)/1000)))),"")</f>
        <v/>
      </c>
      <c r="M405" s="145" t="str">
        <f>IFERROR(IF(AND(M$272=list!$D$3,'Box Calculation'!M$279&lt;&gt;"h",$E405&lt;&gt;0),0,IF(AND(M$273=list!$D$2,$E405&lt;&gt;0,TRUNC(VLOOKUP($E405,'Container Panel'!$B$41:$Z$100,$D405,0)/(VLOOKUP(M$276,UI!$A$12:$O$51,VLOOKUP(M$279,$B$276:$C$278,2,0),0)/1000))&gt;0),1,TRUNC(VLOOKUP($E405,'Container Panel'!$B$41:$Z$100,$D405,0)/(VLOOKUP(M$276,UI!$A$12:$O$51,VLOOKUP(M$279,$B$276:$C$278,2,0),0)/1000)))),"")</f>
        <v/>
      </c>
      <c r="N405" s="145" t="str">
        <f>IFERROR(IF(AND(N$272=list!$D$3,'Box Calculation'!N$279&lt;&gt;"h",$E405&lt;&gt;0),0,IF(AND(N$273=list!$D$2,$E405&lt;&gt;0,TRUNC(VLOOKUP($E405,'Container Panel'!$B$41:$Z$100,$D405,0)/(VLOOKUP(N$276,UI!$A$12:$O$51,VLOOKUP(N$279,$B$276:$C$278,2,0),0)/1000))&gt;0),1,TRUNC(VLOOKUP($E405,'Container Panel'!$B$41:$Z$100,$D405,0)/(VLOOKUP(N$276,UI!$A$12:$O$51,VLOOKUP(N$279,$B$276:$C$278,2,0),0)/1000)))),"")</f>
        <v/>
      </c>
      <c r="O405" s="145" t="str">
        <f>IFERROR(IF(AND(O$272=list!$D$3,'Box Calculation'!O$279&lt;&gt;"h",$E405&lt;&gt;0),0,IF(AND(O$273=list!$D$2,$E405&lt;&gt;0,TRUNC(VLOOKUP($E405,'Container Panel'!$B$41:$Z$100,$D405,0)/(VLOOKUP(O$276,UI!$A$12:$O$51,VLOOKUP(O$279,$B$276:$C$278,2,0),0)/1000))&gt;0),1,TRUNC(VLOOKUP($E405,'Container Panel'!$B$41:$Z$100,$D405,0)/(VLOOKUP(O$276,UI!$A$12:$O$51,VLOOKUP(O$279,$B$276:$C$278,2,0),0)/1000)))),"")</f>
        <v/>
      </c>
      <c r="P405" s="145" t="str">
        <f>IFERROR(IF(AND(P$272=list!$D$3,'Box Calculation'!P$279&lt;&gt;"h",$E405&lt;&gt;0),0,IF(AND(P$273=list!$D$2,$E405&lt;&gt;0,TRUNC(VLOOKUP($E405,'Container Panel'!$B$41:$Z$100,$D405,0)/(VLOOKUP(P$276,UI!$A$12:$O$51,VLOOKUP(P$279,$B$276:$C$278,2,0),0)/1000))&gt;0),1,TRUNC(VLOOKUP($E405,'Container Panel'!$B$41:$Z$100,$D405,0)/(VLOOKUP(P$276,UI!$A$12:$O$51,VLOOKUP(P$279,$B$276:$C$278,2,0),0)/1000)))),"")</f>
        <v/>
      </c>
      <c r="Q405" s="145" t="str">
        <f>IFERROR(IF(AND(Q$272=list!$D$3,'Box Calculation'!Q$279&lt;&gt;"h",$E405&lt;&gt;0),0,IF(AND(Q$273=list!$D$2,$E405&lt;&gt;0,TRUNC(VLOOKUP($E405,'Container Panel'!$B$41:$Z$100,$D405,0)/(VLOOKUP(Q$276,UI!$A$12:$O$51,VLOOKUP(Q$279,$B$276:$C$278,2,0),0)/1000))&gt;0),1,TRUNC(VLOOKUP($E405,'Container Panel'!$B$41:$Z$100,$D405,0)/(VLOOKUP(Q$276,UI!$A$12:$O$51,VLOOKUP(Q$279,$B$276:$C$278,2,0),0)/1000)))),"")</f>
        <v/>
      </c>
      <c r="R405" s="145" t="str">
        <f>IFERROR(IF(AND(R$272=list!$D$3,'Box Calculation'!R$279&lt;&gt;"h",$E405&lt;&gt;0),0,IF(AND(R$273=list!$D$2,$E405&lt;&gt;0,TRUNC(VLOOKUP($E405,'Container Panel'!$B$41:$Z$100,$D405,0)/(VLOOKUP(R$276,UI!$A$12:$O$51,VLOOKUP(R$279,$B$276:$C$278,2,0),0)/1000))&gt;0),1,TRUNC(VLOOKUP($E405,'Container Panel'!$B$41:$Z$100,$D405,0)/(VLOOKUP(R$276,UI!$A$12:$O$51,VLOOKUP(R$279,$B$276:$C$278,2,0),0)/1000)))),"")</f>
        <v/>
      </c>
      <c r="S405" s="145" t="str">
        <f>IFERROR(IF(AND(S$272=list!$D$3,'Box Calculation'!S$279&lt;&gt;"h",$E405&lt;&gt;0),0,IF(AND(S$273=list!$D$2,$E405&lt;&gt;0,TRUNC(VLOOKUP($E405,'Container Panel'!$B$41:$Z$100,$D405,0)/(VLOOKUP(S$276,UI!$A$12:$O$51,VLOOKUP(S$279,$B$276:$C$278,2,0),0)/1000))&gt;0),1,TRUNC(VLOOKUP($E405,'Container Panel'!$B$41:$Z$100,$D405,0)/(VLOOKUP(S$276,UI!$A$12:$O$51,VLOOKUP(S$279,$B$276:$C$278,2,0),0)/1000)))),"")</f>
        <v/>
      </c>
      <c r="T405" s="145" t="str">
        <f>IFERROR(IF(AND(T$272=list!$D$3,'Box Calculation'!T$279&lt;&gt;"h",$E405&lt;&gt;0),0,IF(AND(T$273=list!$D$2,$E405&lt;&gt;0,TRUNC(VLOOKUP($E405,'Container Panel'!$B$41:$Z$100,$D405,0)/(VLOOKUP(T$276,UI!$A$12:$O$51,VLOOKUP(T$279,$B$276:$C$278,2,0),0)/1000))&gt;0),1,TRUNC(VLOOKUP($E405,'Container Panel'!$B$41:$Z$100,$D405,0)/(VLOOKUP(T$276,UI!$A$12:$O$51,VLOOKUP(T$279,$B$276:$C$278,2,0),0)/1000)))),"")</f>
        <v/>
      </c>
      <c r="U405" s="145" t="str">
        <f>IFERROR(IF(AND(U$272=list!$D$3,'Box Calculation'!U$279&lt;&gt;"h",$E405&lt;&gt;0),0,IF(AND(U$273=list!$D$2,$E405&lt;&gt;0,TRUNC(VLOOKUP($E405,'Container Panel'!$B$41:$Z$100,$D405,0)/(VLOOKUP(U$276,UI!$A$12:$O$51,VLOOKUP(U$279,$B$276:$C$278,2,0),0)/1000))&gt;0),1,TRUNC(VLOOKUP($E405,'Container Panel'!$B$41:$Z$100,$D405,0)/(VLOOKUP(U$276,UI!$A$12:$O$51,VLOOKUP(U$279,$B$276:$C$278,2,0),0)/1000)))),"")</f>
        <v/>
      </c>
      <c r="V405" s="145" t="str">
        <f>IFERROR(IF(AND(V$272=list!$D$3,'Box Calculation'!V$279&lt;&gt;"h",$E405&lt;&gt;0),0,IF(AND(V$273=list!$D$2,$E405&lt;&gt;0,TRUNC(VLOOKUP($E405,'Container Panel'!$B$41:$Z$100,$D405,0)/(VLOOKUP(V$276,UI!$A$12:$O$51,VLOOKUP(V$279,$B$276:$C$278,2,0),0)/1000))&gt;0),1,TRUNC(VLOOKUP($E405,'Container Panel'!$B$41:$Z$100,$D405,0)/(VLOOKUP(V$276,UI!$A$12:$O$51,VLOOKUP(V$279,$B$276:$C$278,2,0),0)/1000)))),"")</f>
        <v/>
      </c>
      <c r="W405" s="145" t="str">
        <f>IFERROR(IF(AND(W$272=list!$D$3,'Box Calculation'!W$279&lt;&gt;"h",$E405&lt;&gt;0),0,IF(AND(W$273=list!$D$2,$E405&lt;&gt;0,TRUNC(VLOOKUP($E405,'Container Panel'!$B$41:$Z$100,$D405,0)/(VLOOKUP(W$276,UI!$A$12:$O$51,VLOOKUP(W$279,$B$276:$C$278,2,0),0)/1000))&gt;0),1,TRUNC(VLOOKUP($E405,'Container Panel'!$B$41:$Z$100,$D405,0)/(VLOOKUP(W$276,UI!$A$12:$O$51,VLOOKUP(W$279,$B$276:$C$278,2,0),0)/1000)))),"")</f>
        <v/>
      </c>
      <c r="X405" s="145" t="str">
        <f>IFERROR(IF(AND(X$272=list!$D$3,'Box Calculation'!X$279&lt;&gt;"h",$E405&lt;&gt;0),0,IF(AND(X$273=list!$D$2,$E405&lt;&gt;0,TRUNC(VLOOKUP($E405,'Container Panel'!$B$41:$Z$100,$D405,0)/(VLOOKUP(X$276,UI!$A$12:$O$51,VLOOKUP(X$279,$B$276:$C$278,2,0),0)/1000))&gt;0),1,TRUNC(VLOOKUP($E405,'Container Panel'!$B$41:$Z$100,$D405,0)/(VLOOKUP(X$276,UI!$A$12:$O$51,VLOOKUP(X$279,$B$276:$C$278,2,0),0)/1000)))),"")</f>
        <v/>
      </c>
      <c r="Y405" s="145" t="str">
        <f>IFERROR(IF(AND(Y$272=list!$D$3,'Box Calculation'!Y$279&lt;&gt;"h",$E405&lt;&gt;0),0,IF(AND(Y$273=list!$D$2,$E405&lt;&gt;0,TRUNC(VLOOKUP($E405,'Container Panel'!$B$41:$Z$100,$D405,0)/(VLOOKUP(Y$276,UI!$A$12:$O$51,VLOOKUP(Y$279,$B$276:$C$278,2,0),0)/1000))&gt;0),1,TRUNC(VLOOKUP($E405,'Container Panel'!$B$41:$Z$100,$D405,0)/(VLOOKUP(Y$276,UI!$A$12:$O$51,VLOOKUP(Y$279,$B$276:$C$278,2,0),0)/1000)))),"")</f>
        <v/>
      </c>
      <c r="Z405" s="145" t="str">
        <f>IFERROR(IF(AND(Z$272=list!$D$3,'Box Calculation'!Z$279&lt;&gt;"h",$E405&lt;&gt;0),0,IF(AND(Z$273=list!$D$2,$E405&lt;&gt;0,TRUNC(VLOOKUP($E405,'Container Panel'!$B$41:$Z$100,$D405,0)/(VLOOKUP(Z$276,UI!$A$12:$O$51,VLOOKUP(Z$279,$B$276:$C$278,2,0),0)/1000))&gt;0),1,TRUNC(VLOOKUP($E405,'Container Panel'!$B$41:$Z$100,$D405,0)/(VLOOKUP(Z$276,UI!$A$12:$O$51,VLOOKUP(Z$279,$B$276:$C$278,2,0),0)/1000)))),"")</f>
        <v/>
      </c>
      <c r="AA405" s="145" t="str">
        <f>IFERROR(IF(AND(AA$272=list!$D$3,'Box Calculation'!AA$279&lt;&gt;"h",$E405&lt;&gt;0),0,IF(AND(AA$273=list!$D$2,$E405&lt;&gt;0,TRUNC(VLOOKUP($E405,'Container Panel'!$B$41:$Z$100,$D405,0)/(VLOOKUP(AA$276,UI!$A$12:$O$51,VLOOKUP(AA$279,$B$276:$C$278,2,0),0)/1000))&gt;0),1,TRUNC(VLOOKUP($E405,'Container Panel'!$B$41:$Z$100,$D405,0)/(VLOOKUP(AA$276,UI!$A$12:$O$51,VLOOKUP(AA$279,$B$276:$C$278,2,0),0)/1000)))),"")</f>
        <v/>
      </c>
      <c r="AB405" s="145" t="str">
        <f>IFERROR(IF(AND(AB$272=list!$D$3,'Box Calculation'!AB$279&lt;&gt;"h",$E405&lt;&gt;0),0,IF(AND(AB$273=list!$D$2,$E405&lt;&gt;0,TRUNC(VLOOKUP($E405,'Container Panel'!$B$41:$Z$100,$D405,0)/(VLOOKUP(AB$276,UI!$A$12:$O$51,VLOOKUP(AB$279,$B$276:$C$278,2,0),0)/1000))&gt;0),1,TRUNC(VLOOKUP($E405,'Container Panel'!$B$41:$Z$100,$D405,0)/(VLOOKUP(AB$276,UI!$A$12:$O$51,VLOOKUP(AB$279,$B$276:$C$278,2,0),0)/1000)))),"")</f>
        <v/>
      </c>
      <c r="AC405" s="145" t="str">
        <f>IFERROR(IF(AND(AC$272=list!$D$3,'Box Calculation'!AC$279&lt;&gt;"h",$E405&lt;&gt;0),0,IF(AND(AC$273=list!$D$2,$E405&lt;&gt;0,TRUNC(VLOOKUP($E405,'Container Panel'!$B$41:$Z$100,$D405,0)/(VLOOKUP(AC$276,UI!$A$12:$O$51,VLOOKUP(AC$279,$B$276:$C$278,2,0),0)/1000))&gt;0),1,TRUNC(VLOOKUP($E405,'Container Panel'!$B$41:$Z$100,$D405,0)/(VLOOKUP(AC$276,UI!$A$12:$O$51,VLOOKUP(AC$279,$B$276:$C$278,2,0),0)/1000)))),"")</f>
        <v/>
      </c>
      <c r="AD405" s="145" t="str">
        <f>IFERROR(IF(AND(AD$272=list!$D$3,'Box Calculation'!AD$279&lt;&gt;"h",$E405&lt;&gt;0),0,IF(AND(AD$273=list!$D$2,$E405&lt;&gt;0,TRUNC(VLOOKUP($E405,'Container Panel'!$B$41:$Z$100,$D405,0)/(VLOOKUP(AD$276,UI!$A$12:$O$51,VLOOKUP(AD$279,$B$276:$C$278,2,0),0)/1000))&gt;0),1,TRUNC(VLOOKUP($E405,'Container Panel'!$B$41:$Z$100,$D405,0)/(VLOOKUP(AD$276,UI!$A$12:$O$51,VLOOKUP(AD$279,$B$276:$C$278,2,0),0)/1000)))),"")</f>
        <v/>
      </c>
      <c r="AE405" s="145" t="str">
        <f>IFERROR(IF(AND(AE$272=list!$D$3,'Box Calculation'!AE$279&lt;&gt;"h",$E405&lt;&gt;0),0,IF(AND(AE$273=list!$D$2,$E405&lt;&gt;0,TRUNC(VLOOKUP($E405,'Container Panel'!$B$41:$Z$100,$D405,0)/(VLOOKUP(AE$276,UI!$A$12:$O$51,VLOOKUP(AE$279,$B$276:$C$278,2,0),0)/1000))&gt;0),1,TRUNC(VLOOKUP($E405,'Container Panel'!$B$41:$Z$100,$D405,0)/(VLOOKUP(AE$276,UI!$A$12:$O$51,VLOOKUP(AE$279,$B$276:$C$278,2,0),0)/1000)))),"")</f>
        <v/>
      </c>
      <c r="AF405" s="145" t="str">
        <f>IFERROR(IF(AND(AF$272=list!$D$3,'Box Calculation'!AF$279&lt;&gt;"h",$E405&lt;&gt;0),0,IF(AND(AF$273=list!$D$2,$E405&lt;&gt;0,TRUNC(VLOOKUP($E405,'Container Panel'!$B$41:$Z$100,$D405,0)/(VLOOKUP(AF$276,UI!$A$12:$O$51,VLOOKUP(AF$279,$B$276:$C$278,2,0),0)/1000))&gt;0),1,TRUNC(VLOOKUP($E405,'Container Panel'!$B$41:$Z$100,$D405,0)/(VLOOKUP(AF$276,UI!$A$12:$O$51,VLOOKUP(AF$279,$B$276:$C$278,2,0),0)/1000)))),"")</f>
        <v/>
      </c>
      <c r="AG405" s="145" t="str">
        <f>IFERROR(IF(AND(AG$272=list!$D$3,'Box Calculation'!AG$279&lt;&gt;"h",$E405&lt;&gt;0),0,IF(AND(AG$273=list!$D$2,$E405&lt;&gt;0,TRUNC(VLOOKUP($E405,'Container Panel'!$B$41:$Z$100,$D405,0)/(VLOOKUP(AG$276,UI!$A$12:$O$51,VLOOKUP(AG$279,$B$276:$C$278,2,0),0)/1000))&gt;0),1,TRUNC(VLOOKUP($E405,'Container Panel'!$B$41:$Z$100,$D405,0)/(VLOOKUP(AG$276,UI!$A$12:$O$51,VLOOKUP(AG$279,$B$276:$C$278,2,0),0)/1000)))),"")</f>
        <v/>
      </c>
      <c r="AH405" s="145" t="str">
        <f>IFERROR(IF(AND(AH$272=list!$D$3,'Box Calculation'!AH$279&lt;&gt;"h",$E405&lt;&gt;0),0,IF(AND(AH$273=list!$D$2,$E405&lt;&gt;0,TRUNC(VLOOKUP($E405,'Container Panel'!$B$41:$Z$100,$D405,0)/(VLOOKUP(AH$276,UI!$A$12:$O$51,VLOOKUP(AH$279,$B$276:$C$278,2,0),0)/1000))&gt;0),1,TRUNC(VLOOKUP($E405,'Container Panel'!$B$41:$Z$100,$D405,0)/(VLOOKUP(AH$276,UI!$A$12:$O$51,VLOOKUP(AH$279,$B$276:$C$278,2,0),0)/1000)))),"")</f>
        <v/>
      </c>
      <c r="AI405" s="145" t="str">
        <f>IFERROR(IF(AND(AI$272=list!$D$3,'Box Calculation'!AI$279&lt;&gt;"h",$E405&lt;&gt;0),0,IF(AND(AI$273=list!$D$2,$E405&lt;&gt;0,TRUNC(VLOOKUP($E405,'Container Panel'!$B$41:$Z$100,$D405,0)/(VLOOKUP(AI$276,UI!$A$12:$O$51,VLOOKUP(AI$279,$B$276:$C$278,2,0),0)/1000))&gt;0),1,TRUNC(VLOOKUP($E405,'Container Panel'!$B$41:$Z$100,$D405,0)/(VLOOKUP(AI$276,UI!$A$12:$O$51,VLOOKUP(AI$279,$B$276:$C$278,2,0),0)/1000)))),"")</f>
        <v/>
      </c>
      <c r="AJ405" s="145" t="str">
        <f>IFERROR(IF(AND(AJ$272=list!$D$3,'Box Calculation'!AJ$279&lt;&gt;"h",$E405&lt;&gt;0),0,IF(AND(AJ$273=list!$D$2,$E405&lt;&gt;0,TRUNC(VLOOKUP($E405,'Container Panel'!$B$41:$Z$100,$D405,0)/(VLOOKUP(AJ$276,UI!$A$12:$O$51,VLOOKUP(AJ$279,$B$276:$C$278,2,0),0)/1000))&gt;0),1,TRUNC(VLOOKUP($E405,'Container Panel'!$B$41:$Z$100,$D405,0)/(VLOOKUP(AJ$276,UI!$A$12:$O$51,VLOOKUP(AJ$279,$B$276:$C$278,2,0),0)/1000)))),"")</f>
        <v/>
      </c>
      <c r="AK405" s="145" t="str">
        <f>IFERROR(IF(AND(AK$272=list!$D$3,'Box Calculation'!AK$279&lt;&gt;"h",$E405&lt;&gt;0),0,IF(AND(AK$273=list!$D$2,$E405&lt;&gt;0,TRUNC(VLOOKUP($E405,'Container Panel'!$B$41:$Z$100,$D405,0)/(VLOOKUP(AK$276,UI!$A$12:$O$51,VLOOKUP(AK$279,$B$276:$C$278,2,0),0)/1000))&gt;0),1,TRUNC(VLOOKUP($E405,'Container Panel'!$B$41:$Z$100,$D405,0)/(VLOOKUP(AK$276,UI!$A$12:$O$51,VLOOKUP(AK$279,$B$276:$C$278,2,0),0)/1000)))),"")</f>
        <v/>
      </c>
      <c r="AL405" s="145" t="str">
        <f>IFERROR(IF(AND(AL$272=list!$D$3,'Box Calculation'!AL$279&lt;&gt;"h",$E405&lt;&gt;0),0,IF(AND(AL$273=list!$D$2,$E405&lt;&gt;0,TRUNC(VLOOKUP($E405,'Container Panel'!$B$41:$Z$100,$D405,0)/(VLOOKUP(AL$276,UI!$A$12:$O$51,VLOOKUP(AL$279,$B$276:$C$278,2,0),0)/1000))&gt;0),1,TRUNC(VLOOKUP($E405,'Container Panel'!$B$41:$Z$100,$D405,0)/(VLOOKUP(AL$276,UI!$A$12:$O$51,VLOOKUP(AL$279,$B$276:$C$278,2,0),0)/1000)))),"")</f>
        <v/>
      </c>
      <c r="AM405" s="145" t="str">
        <f>IFERROR(IF(AND(AM$272=list!$D$3,'Box Calculation'!AM$279&lt;&gt;"h",$E405&lt;&gt;0),0,IF(AND(AM$273=list!$D$2,$E405&lt;&gt;0,TRUNC(VLOOKUP($E405,'Container Panel'!$B$41:$Z$100,$D405,0)/(VLOOKUP(AM$276,UI!$A$12:$O$51,VLOOKUP(AM$279,$B$276:$C$278,2,0),0)/1000))&gt;0),1,TRUNC(VLOOKUP($E405,'Container Panel'!$B$41:$Z$100,$D405,0)/(VLOOKUP(AM$276,UI!$A$12:$O$51,VLOOKUP(AM$279,$B$276:$C$278,2,0),0)/1000)))),"")</f>
        <v/>
      </c>
      <c r="AN405" s="145" t="str">
        <f>IFERROR(IF(AND(AN$272=list!$D$3,'Box Calculation'!AN$279&lt;&gt;"h",$E405&lt;&gt;0),0,IF(AND(AN$273=list!$D$2,$E405&lt;&gt;0,TRUNC(VLOOKUP($E405,'Container Panel'!$B$41:$Z$100,$D405,0)/(VLOOKUP(AN$276,UI!$A$12:$O$51,VLOOKUP(AN$279,$B$276:$C$278,2,0),0)/1000))&gt;0),1,TRUNC(VLOOKUP($E405,'Container Panel'!$B$41:$Z$100,$D405,0)/(VLOOKUP(AN$276,UI!$A$12:$O$51,VLOOKUP(AN$279,$B$276:$C$278,2,0),0)/1000)))),"")</f>
        <v/>
      </c>
      <c r="AO405" s="145" t="str">
        <f>IFERROR(IF(AND(AO$272=list!$D$3,'Box Calculation'!AO$279&lt;&gt;"h",$E405&lt;&gt;0),0,IF(AND(AO$273=list!$D$2,$E405&lt;&gt;0,TRUNC(VLOOKUP($E405,'Container Panel'!$B$41:$Z$100,$D405,0)/(VLOOKUP(AO$276,UI!$A$12:$O$51,VLOOKUP(AO$279,$B$276:$C$278,2,0),0)/1000))&gt;0),1,TRUNC(VLOOKUP($E405,'Container Panel'!$B$41:$Z$100,$D405,0)/(VLOOKUP(AO$276,UI!$A$12:$O$51,VLOOKUP(AO$279,$B$276:$C$278,2,0),0)/1000)))),"")</f>
        <v/>
      </c>
      <c r="AP405" s="145" t="str">
        <f>IFERROR(IF(AND(AP$272=list!$D$3,'Box Calculation'!AP$279&lt;&gt;"h",$E405&lt;&gt;0),0,IF(AND(AP$273=list!$D$2,$E405&lt;&gt;0,TRUNC(VLOOKUP($E405,'Container Panel'!$B$41:$Z$100,$D405,0)/(VLOOKUP(AP$276,UI!$A$12:$O$51,VLOOKUP(AP$279,$B$276:$C$278,2,0),0)/1000))&gt;0),1,TRUNC(VLOOKUP($E405,'Container Panel'!$B$41:$Z$100,$D405,0)/(VLOOKUP(AP$276,UI!$A$12:$O$51,VLOOKUP(AP$279,$B$276:$C$278,2,0),0)/1000)))),"")</f>
        <v/>
      </c>
      <c r="AQ405" s="145" t="str">
        <f>IFERROR(IF(AND(AQ$272=list!$D$3,'Box Calculation'!AQ$279&lt;&gt;"h",$E405&lt;&gt;0),0,IF(AND(AQ$273=list!$D$2,$E405&lt;&gt;0,TRUNC(VLOOKUP($E405,'Container Panel'!$B$41:$Z$100,$D405,0)/(VLOOKUP(AQ$276,UI!$A$12:$O$51,VLOOKUP(AQ$279,$B$276:$C$278,2,0),0)/1000))&gt;0),1,TRUNC(VLOOKUP($E405,'Container Panel'!$B$41:$Z$100,$D405,0)/(VLOOKUP(AQ$276,UI!$A$12:$O$51,VLOOKUP(AQ$279,$B$276:$C$278,2,0),0)/1000)))),"")</f>
        <v/>
      </c>
      <c r="AR405" s="145" t="str">
        <f>IFERROR(IF(AND(AR$272=list!$D$3,'Box Calculation'!AR$279&lt;&gt;"h",$E405&lt;&gt;0),0,IF(AND(AR$273=list!$D$2,$E405&lt;&gt;0,TRUNC(VLOOKUP($E405,'Container Panel'!$B$41:$Z$100,$D405,0)/(VLOOKUP(AR$276,UI!$A$12:$O$51,VLOOKUP(AR$279,$B$276:$C$278,2,0),0)/1000))&gt;0),1,TRUNC(VLOOKUP($E405,'Container Panel'!$B$41:$Z$100,$D405,0)/(VLOOKUP(AR$276,UI!$A$12:$O$51,VLOOKUP(AR$279,$B$276:$C$278,2,0),0)/1000)))),"")</f>
        <v/>
      </c>
      <c r="AS405" s="145" t="str">
        <f>IFERROR(IF(AND(AS$272=list!$D$3,'Box Calculation'!AS$279&lt;&gt;"h",$E405&lt;&gt;0),0,IF(AND(AS$273=list!$D$2,$E405&lt;&gt;0,TRUNC(VLOOKUP($E405,'Container Panel'!$B$41:$Z$100,$D405,0)/(VLOOKUP(AS$276,UI!$A$12:$O$51,VLOOKUP(AS$279,$B$276:$C$278,2,0),0)/1000))&gt;0),1,TRUNC(VLOOKUP($E405,'Container Panel'!$B$41:$Z$100,$D405,0)/(VLOOKUP(AS$276,UI!$A$12:$O$51,VLOOKUP(AS$279,$B$276:$C$278,2,0),0)/1000)))),"")</f>
        <v/>
      </c>
      <c r="AT405" s="145" t="str">
        <f>IFERROR(IF(AND(AT$272=list!$D$3,'Box Calculation'!AT$279&lt;&gt;"h",$E405&lt;&gt;0),0,IF(AND(AT$273=list!$D$2,$E405&lt;&gt;0,TRUNC(VLOOKUP($E405,'Container Panel'!$B$41:$Z$100,$D405,0)/(VLOOKUP(AT$276,UI!$A$12:$O$51,VLOOKUP(AT$279,$B$276:$C$278,2,0),0)/1000))&gt;0),1,TRUNC(VLOOKUP($E405,'Container Panel'!$B$41:$Z$100,$D405,0)/(VLOOKUP(AT$276,UI!$A$12:$O$51,VLOOKUP(AT$279,$B$276:$C$278,2,0),0)/1000)))),"")</f>
        <v/>
      </c>
      <c r="AU405" s="145" t="str">
        <f>IFERROR(IF(AND(AU$272=list!$D$3,'Box Calculation'!AU$279&lt;&gt;"h",$E405&lt;&gt;0),0,IF(AND(AU$273=list!$D$2,$E405&lt;&gt;0,TRUNC(VLOOKUP($E405,'Container Panel'!$B$41:$Z$100,$D405,0)/(VLOOKUP(AU$276,UI!$A$12:$O$51,VLOOKUP(AU$279,$B$276:$C$278,2,0),0)/1000))&gt;0),1,TRUNC(VLOOKUP($E405,'Container Panel'!$B$41:$Z$100,$D405,0)/(VLOOKUP(AU$276,UI!$A$12:$O$51,VLOOKUP(AU$279,$B$276:$C$278,2,0),0)/1000)))),"")</f>
        <v/>
      </c>
      <c r="AV405" s="145" t="str">
        <f>IFERROR(IF(AND(AV$272=list!$D$3,'Box Calculation'!AV$279&lt;&gt;"h",$E405&lt;&gt;0),0,IF(AND(AV$273=list!$D$2,$E405&lt;&gt;0,TRUNC(VLOOKUP($E405,'Container Panel'!$B$41:$Z$100,$D405,0)/(VLOOKUP(AV$276,UI!$A$12:$O$51,VLOOKUP(AV$279,$B$276:$C$278,2,0),0)/1000))&gt;0),1,TRUNC(VLOOKUP($E405,'Container Panel'!$B$41:$Z$100,$D405,0)/(VLOOKUP(AV$276,UI!$A$12:$O$51,VLOOKUP(AV$279,$B$276:$C$278,2,0),0)/1000)))),"")</f>
        <v/>
      </c>
      <c r="AW405" s="145" t="str">
        <f>IFERROR(IF(AND(AW$272=list!$D$3,'Box Calculation'!AW$279&lt;&gt;"h",$E405&lt;&gt;0),0,IF(AND(AW$273=list!$D$2,$E405&lt;&gt;0,TRUNC(VLOOKUP($E405,'Container Panel'!$B$41:$Z$100,$D405,0)/(VLOOKUP(AW$276,UI!$A$12:$O$51,VLOOKUP(AW$279,$B$276:$C$278,2,0),0)/1000))&gt;0),1,TRUNC(VLOOKUP($E405,'Container Panel'!$B$41:$Z$100,$D405,0)/(VLOOKUP(AW$276,UI!$A$12:$O$51,VLOOKUP(AW$279,$B$276:$C$278,2,0),0)/1000)))),"")</f>
        <v/>
      </c>
      <c r="AX405" s="145" t="str">
        <f>IFERROR(IF(AND(AX$272=list!$D$3,'Box Calculation'!AX$279&lt;&gt;"h",$E405&lt;&gt;0),0,IF(AND(AX$273=list!$D$2,$E405&lt;&gt;0,TRUNC(VLOOKUP($E405,'Container Panel'!$B$41:$Z$100,$D405,0)/(VLOOKUP(AX$276,UI!$A$12:$O$51,VLOOKUP(AX$279,$B$276:$C$278,2,0),0)/1000))&gt;0),1,TRUNC(VLOOKUP($E405,'Container Panel'!$B$41:$Z$100,$D405,0)/(VLOOKUP(AX$276,UI!$A$12:$O$51,VLOOKUP(AX$279,$B$276:$C$278,2,0),0)/1000)))),"")</f>
        <v/>
      </c>
      <c r="AY405" s="145" t="str">
        <f>IFERROR(IF(AND(AY$272=list!$D$3,'Box Calculation'!AY$279&lt;&gt;"h",$E405&lt;&gt;0),0,IF(AND(AY$273=list!$D$2,$E405&lt;&gt;0,TRUNC(VLOOKUP($E405,'Container Panel'!$B$41:$Z$100,$D405,0)/(VLOOKUP(AY$276,UI!$A$12:$O$51,VLOOKUP(AY$279,$B$276:$C$278,2,0),0)/1000))&gt;0),1,TRUNC(VLOOKUP($E405,'Container Panel'!$B$41:$Z$100,$D405,0)/(VLOOKUP(AY$276,UI!$A$12:$O$51,VLOOKUP(AY$279,$B$276:$C$278,2,0),0)/1000)))),"")</f>
        <v/>
      </c>
      <c r="AZ405" s="145" t="str">
        <f>IFERROR(IF(AND(AZ$272=list!$D$3,'Box Calculation'!AZ$279&lt;&gt;"h",$E405&lt;&gt;0),0,IF(AND(AZ$273=list!$D$2,$E405&lt;&gt;0,TRUNC(VLOOKUP($E405,'Container Panel'!$B$41:$Z$100,$D405,0)/(VLOOKUP(AZ$276,UI!$A$12:$O$51,VLOOKUP(AZ$279,$B$276:$C$278,2,0),0)/1000))&gt;0),1,TRUNC(VLOOKUP($E405,'Container Panel'!$B$41:$Z$100,$D405,0)/(VLOOKUP(AZ$276,UI!$A$12:$O$51,VLOOKUP(AZ$279,$B$276:$C$278,2,0),0)/1000)))),"")</f>
        <v/>
      </c>
      <c r="BA405" s="145" t="str">
        <f>IFERROR(IF(AND(BA$272=list!$D$3,'Box Calculation'!BA$279&lt;&gt;"h",$E405&lt;&gt;0),0,IF(AND(BA$273=list!$D$2,$E405&lt;&gt;0,TRUNC(VLOOKUP($E405,'Container Panel'!$B$41:$Z$100,$D405,0)/(VLOOKUP(BA$276,UI!$A$12:$O$51,VLOOKUP(BA$279,$B$276:$C$278,2,0),0)/1000))&gt;0),1,TRUNC(VLOOKUP($E405,'Container Panel'!$B$41:$Z$100,$D405,0)/(VLOOKUP(BA$276,UI!$A$12:$O$51,VLOOKUP(BA$279,$B$276:$C$278,2,0),0)/1000)))),"")</f>
        <v/>
      </c>
      <c r="BB405" s="145" t="str">
        <f>IFERROR(IF(AND(BB$272=list!$D$3,'Box Calculation'!BB$279&lt;&gt;"h",$E405&lt;&gt;0),0,IF(AND(BB$273=list!$D$2,$E405&lt;&gt;0,TRUNC(VLOOKUP($E405,'Container Panel'!$B$41:$Z$100,$D405,0)/(VLOOKUP(BB$276,UI!$A$12:$O$51,VLOOKUP(BB$279,$B$276:$C$278,2,0),0)/1000))&gt;0),1,TRUNC(VLOOKUP($E405,'Container Panel'!$B$41:$Z$100,$D405,0)/(VLOOKUP(BB$276,UI!$A$12:$O$51,VLOOKUP(BB$279,$B$276:$C$278,2,0),0)/1000)))),"")</f>
        <v/>
      </c>
      <c r="BC405" s="145" t="str">
        <f>IFERROR(IF(AND(BC$272=list!$D$3,'Box Calculation'!BC$279&lt;&gt;"h",$E405&lt;&gt;0),0,IF(AND(BC$273=list!$D$2,$E405&lt;&gt;0,TRUNC(VLOOKUP($E405,'Container Panel'!$B$41:$Z$100,$D405,0)/(VLOOKUP(BC$276,UI!$A$12:$O$51,VLOOKUP(BC$279,$B$276:$C$278,2,0),0)/1000))&gt;0),1,TRUNC(VLOOKUP($E405,'Container Panel'!$B$41:$Z$100,$D405,0)/(VLOOKUP(BC$276,UI!$A$12:$O$51,VLOOKUP(BC$279,$B$276:$C$278,2,0),0)/1000)))),"")</f>
        <v/>
      </c>
      <c r="BD405" s="145" t="str">
        <f>IFERROR(IF(AND(BD$272=list!$D$3,'Box Calculation'!BD$279&lt;&gt;"h",$E405&lt;&gt;0),0,IF(AND(BD$273=list!$D$2,$E405&lt;&gt;0,TRUNC(VLOOKUP($E405,'Container Panel'!$B$41:$Z$100,$D405,0)/(VLOOKUP(BD$276,UI!$A$12:$O$51,VLOOKUP(BD$279,$B$276:$C$278,2,0),0)/1000))&gt;0),1,TRUNC(VLOOKUP($E405,'Container Panel'!$B$41:$Z$100,$D405,0)/(VLOOKUP(BD$276,UI!$A$12:$O$51,VLOOKUP(BD$279,$B$276:$C$278,2,0),0)/1000)))),"")</f>
        <v/>
      </c>
      <c r="BE405" s="145" t="str">
        <f>IFERROR(IF(AND(BE$272=list!$D$3,'Box Calculation'!BE$279&lt;&gt;"h",$E405&lt;&gt;0),0,IF(AND(BE$273=list!$D$2,$E405&lt;&gt;0,TRUNC(VLOOKUP($E405,'Container Panel'!$B$41:$Z$100,$D405,0)/(VLOOKUP(BE$276,UI!$A$12:$O$51,VLOOKUP(BE$279,$B$276:$C$278,2,0),0)/1000))&gt;0),1,TRUNC(VLOOKUP($E405,'Container Panel'!$B$41:$Z$100,$D405,0)/(VLOOKUP(BE$276,UI!$A$12:$O$51,VLOOKUP(BE$279,$B$276:$C$278,2,0),0)/1000)))),"")</f>
        <v/>
      </c>
      <c r="BF405" s="145" t="str">
        <f>IFERROR(IF(AND(BF$272=list!$D$3,'Box Calculation'!BF$279&lt;&gt;"h",$E405&lt;&gt;0),0,IF(AND(BF$273=list!$D$2,$E405&lt;&gt;0,TRUNC(VLOOKUP($E405,'Container Panel'!$B$41:$Z$100,$D405,0)/(VLOOKUP(BF$276,UI!$A$12:$O$51,VLOOKUP(BF$279,$B$276:$C$278,2,0),0)/1000))&gt;0),1,TRUNC(VLOOKUP($E405,'Container Panel'!$B$41:$Z$100,$D405,0)/(VLOOKUP(BF$276,UI!$A$12:$O$51,VLOOKUP(BF$279,$B$276:$C$278,2,0),0)/1000)))),"")</f>
        <v/>
      </c>
      <c r="BG405" s="145" t="str">
        <f>IFERROR(IF(AND(BG$272=list!$D$3,'Box Calculation'!BG$279&lt;&gt;"h",$E405&lt;&gt;0),0,IF(AND(BG$273=list!$D$2,$E405&lt;&gt;0,TRUNC(VLOOKUP($E405,'Container Panel'!$B$41:$Z$100,$D405,0)/(VLOOKUP(BG$276,UI!$A$12:$O$51,VLOOKUP(BG$279,$B$276:$C$278,2,0),0)/1000))&gt;0),1,TRUNC(VLOOKUP($E405,'Container Panel'!$B$41:$Z$100,$D405,0)/(VLOOKUP(BG$276,UI!$A$12:$O$51,VLOOKUP(BG$279,$B$276:$C$278,2,0),0)/1000)))),"")</f>
        <v/>
      </c>
      <c r="BH405" s="145" t="str">
        <f>IFERROR(IF(AND(BH$272=list!$D$3,'Box Calculation'!BH$279&lt;&gt;"h",$E405&lt;&gt;0),0,IF(AND(BH$273=list!$D$2,$E405&lt;&gt;0,TRUNC(VLOOKUP($E405,'Container Panel'!$B$41:$Z$100,$D405,0)/(VLOOKUP(BH$276,UI!$A$12:$O$51,VLOOKUP(BH$279,$B$276:$C$278,2,0),0)/1000))&gt;0),1,TRUNC(VLOOKUP($E405,'Container Panel'!$B$41:$Z$100,$D405,0)/(VLOOKUP(BH$276,UI!$A$12:$O$51,VLOOKUP(BH$279,$B$276:$C$278,2,0),0)/1000)))),"")</f>
        <v/>
      </c>
      <c r="BI405" s="145" t="str">
        <f>IFERROR(IF(AND(BI$272=list!$D$3,'Box Calculation'!BI$279&lt;&gt;"h",$E405&lt;&gt;0),0,IF(AND(BI$273=list!$D$2,$E405&lt;&gt;0,TRUNC(VLOOKUP($E405,'Container Panel'!$B$41:$Z$100,$D405,0)/(VLOOKUP(BI$276,UI!$A$12:$O$51,VLOOKUP(BI$279,$B$276:$C$278,2,0),0)/1000))&gt;0),1,TRUNC(VLOOKUP($E405,'Container Panel'!$B$41:$Z$100,$D405,0)/(VLOOKUP(BI$276,UI!$A$12:$O$51,VLOOKUP(BI$279,$B$276:$C$278,2,0),0)/1000)))),"")</f>
        <v/>
      </c>
      <c r="BJ405" s="145" t="str">
        <f>IFERROR(IF(AND(BJ$272=list!$D$3,'Box Calculation'!BJ$279&lt;&gt;"h",$E405&lt;&gt;0),0,IF(AND(BJ$273=list!$D$2,$E405&lt;&gt;0,TRUNC(VLOOKUP($E405,'Container Panel'!$B$41:$Z$100,$D405,0)/(VLOOKUP(BJ$276,UI!$A$12:$O$51,VLOOKUP(BJ$279,$B$276:$C$278,2,0),0)/1000))&gt;0),1,TRUNC(VLOOKUP($E405,'Container Panel'!$B$41:$Z$100,$D405,0)/(VLOOKUP(BJ$276,UI!$A$12:$O$51,VLOOKUP(BJ$279,$B$276:$C$278,2,0),0)/1000)))),"")</f>
        <v/>
      </c>
      <c r="BK405" s="145" t="str">
        <f>IFERROR(IF(AND(BK$272=list!$D$3,'Box Calculation'!BK$279&lt;&gt;"h",$E405&lt;&gt;0),0,IF(AND(BK$273=list!$D$2,$E405&lt;&gt;0,TRUNC(VLOOKUP($E405,'Container Panel'!$B$41:$Z$100,$D405,0)/(VLOOKUP(BK$276,UI!$A$12:$O$51,VLOOKUP(BK$279,$B$276:$C$278,2,0),0)/1000))&gt;0),1,TRUNC(VLOOKUP($E405,'Container Panel'!$B$41:$Z$100,$D405,0)/(VLOOKUP(BK$276,UI!$A$12:$O$51,VLOOKUP(BK$279,$B$276:$C$278,2,0),0)/1000)))),"")</f>
        <v/>
      </c>
      <c r="BL405" s="145" t="str">
        <f>IFERROR(IF(AND(BL$272=list!$D$3,'Box Calculation'!BL$279&lt;&gt;"h",$E405&lt;&gt;0),0,IF(AND(BL$273=list!$D$2,$E405&lt;&gt;0,TRUNC(VLOOKUP($E405,'Container Panel'!$B$41:$Z$100,$D405,0)/(VLOOKUP(BL$276,UI!$A$12:$O$51,VLOOKUP(BL$279,$B$276:$C$278,2,0),0)/1000))&gt;0),1,TRUNC(VLOOKUP($E405,'Container Panel'!$B$41:$Z$100,$D405,0)/(VLOOKUP(BL$276,UI!$A$12:$O$51,VLOOKUP(BL$279,$B$276:$C$278,2,0),0)/1000)))),"")</f>
        <v/>
      </c>
      <c r="BM405" s="145" t="str">
        <f>IFERROR(IF(AND(BM$272=list!$D$3,'Box Calculation'!BM$279&lt;&gt;"h",$E405&lt;&gt;0),0,IF(AND(BM$273=list!$D$2,$E405&lt;&gt;0,TRUNC(VLOOKUP($E405,'Container Panel'!$B$41:$Z$100,$D405,0)/(VLOOKUP(BM$276,UI!$A$12:$O$51,VLOOKUP(BM$279,$B$276:$C$278,2,0),0)/1000))&gt;0),1,TRUNC(VLOOKUP($E405,'Container Panel'!$B$41:$Z$100,$D405,0)/(VLOOKUP(BM$276,UI!$A$12:$O$51,VLOOKUP(BM$279,$B$276:$C$278,2,0),0)/1000)))),"")</f>
        <v/>
      </c>
      <c r="BN405" s="145" t="str">
        <f>IFERROR(IF(AND(BN$272=list!$D$3,'Box Calculation'!BN$279&lt;&gt;"h",$E405&lt;&gt;0),0,IF(AND(BN$273=list!$D$2,$E405&lt;&gt;0,TRUNC(VLOOKUP($E405,'Container Panel'!$B$41:$Z$100,$D405,0)/(VLOOKUP(BN$276,UI!$A$12:$O$51,VLOOKUP(BN$279,$B$276:$C$278,2,0),0)/1000))&gt;0),1,TRUNC(VLOOKUP($E405,'Container Panel'!$B$41:$Z$100,$D405,0)/(VLOOKUP(BN$276,UI!$A$12:$O$51,VLOOKUP(BN$279,$B$276:$C$278,2,0),0)/1000)))),"")</f>
        <v/>
      </c>
      <c r="BO405" s="145" t="str">
        <f>IFERROR(IF(AND(BO$272=list!$D$3,'Box Calculation'!BO$279&lt;&gt;"h",$E405&lt;&gt;0),0,IF(AND(BO$273=list!$D$2,$E405&lt;&gt;0,TRUNC(VLOOKUP($E405,'Container Panel'!$B$41:$Z$100,$D405,0)/(VLOOKUP(BO$276,UI!$A$12:$O$51,VLOOKUP(BO$279,$B$276:$C$278,2,0),0)/1000))&gt;0),1,TRUNC(VLOOKUP($E405,'Container Panel'!$B$41:$Z$100,$D405,0)/(VLOOKUP(BO$276,UI!$A$12:$O$51,VLOOKUP(BO$279,$B$276:$C$278,2,0),0)/1000)))),"")</f>
        <v/>
      </c>
      <c r="BP405" s="145" t="str">
        <f>IFERROR(IF(AND(BP$272=list!$D$3,'Box Calculation'!BP$279&lt;&gt;"h",$E405&lt;&gt;0),0,IF(AND(BP$273=list!$D$2,$E405&lt;&gt;0,TRUNC(VLOOKUP($E405,'Container Panel'!$B$41:$Z$100,$D405,0)/(VLOOKUP(BP$276,UI!$A$12:$O$51,VLOOKUP(BP$279,$B$276:$C$278,2,0),0)/1000))&gt;0),1,TRUNC(VLOOKUP($E405,'Container Panel'!$B$41:$Z$100,$D405,0)/(VLOOKUP(BP$276,UI!$A$12:$O$51,VLOOKUP(BP$279,$B$276:$C$278,2,0),0)/1000)))),"")</f>
        <v/>
      </c>
      <c r="BQ405" s="145" t="str">
        <f>IFERROR(IF(AND(BQ$272=list!$D$3,'Box Calculation'!BQ$279&lt;&gt;"h",$E405&lt;&gt;0),0,IF(AND(BQ$273=list!$D$2,$E405&lt;&gt;0,TRUNC(VLOOKUP($E405,'Container Panel'!$B$41:$Z$100,$D405,0)/(VLOOKUP(BQ$276,UI!$A$12:$O$51,VLOOKUP(BQ$279,$B$276:$C$278,2,0),0)/1000))&gt;0),1,TRUNC(VLOOKUP($E405,'Container Panel'!$B$41:$Z$100,$D405,0)/(VLOOKUP(BQ$276,UI!$A$12:$O$51,VLOOKUP(BQ$279,$B$276:$C$278,2,0),0)/1000)))),"")</f>
        <v/>
      </c>
      <c r="BR405" s="145" t="str">
        <f>IFERROR(IF(AND(BR$272=list!$D$3,'Box Calculation'!BR$279&lt;&gt;"h",$E405&lt;&gt;0),0,IF(AND(BR$273=list!$D$2,$E405&lt;&gt;0,TRUNC(VLOOKUP($E405,'Container Panel'!$B$41:$Z$100,$D405,0)/(VLOOKUP(BR$276,UI!$A$12:$O$51,VLOOKUP(BR$279,$B$276:$C$278,2,0),0)/1000))&gt;0),1,TRUNC(VLOOKUP($E405,'Container Panel'!$B$41:$Z$100,$D405,0)/(VLOOKUP(BR$276,UI!$A$12:$O$51,VLOOKUP(BR$279,$B$276:$C$278,2,0),0)/1000)))),"")</f>
        <v/>
      </c>
      <c r="BS405" s="145" t="str">
        <f>IFERROR(IF(AND(BS$272=list!$D$3,'Box Calculation'!BS$279&lt;&gt;"h",$E405&lt;&gt;0),0,IF(AND(BS$273=list!$D$2,$E405&lt;&gt;0,TRUNC(VLOOKUP($E405,'Container Panel'!$B$41:$Z$100,$D405,0)/(VLOOKUP(BS$276,UI!$A$12:$O$51,VLOOKUP(BS$279,$B$276:$C$278,2,0),0)/1000))&gt;0),1,TRUNC(VLOOKUP($E405,'Container Panel'!$B$41:$Z$100,$D405,0)/(VLOOKUP(BS$276,UI!$A$12:$O$51,VLOOKUP(BS$279,$B$276:$C$278,2,0),0)/1000)))),"")</f>
        <v/>
      </c>
      <c r="BT405" s="145" t="str">
        <f>IFERROR(IF(AND(BT$272=list!$D$3,'Box Calculation'!BT$279&lt;&gt;"h",$E405&lt;&gt;0),0,IF(AND(BT$273=list!$D$2,$E405&lt;&gt;0,TRUNC(VLOOKUP($E405,'Container Panel'!$B$41:$Z$100,$D405,0)/(VLOOKUP(BT$276,UI!$A$12:$O$51,VLOOKUP(BT$279,$B$276:$C$278,2,0),0)/1000))&gt;0),1,TRUNC(VLOOKUP($E405,'Container Panel'!$B$41:$Z$100,$D405,0)/(VLOOKUP(BT$276,UI!$A$12:$O$51,VLOOKUP(BT$279,$B$276:$C$278,2,0),0)/1000)))),"")</f>
        <v/>
      </c>
      <c r="BU405" s="145" t="str">
        <f>IFERROR(IF(AND(BU$272=list!$D$3,'Box Calculation'!BU$279&lt;&gt;"h",$E405&lt;&gt;0),0,IF(AND(BU$273=list!$D$2,$E405&lt;&gt;0,TRUNC(VLOOKUP($E405,'Container Panel'!$B$41:$Z$100,$D405,0)/(VLOOKUP(BU$276,UI!$A$12:$O$51,VLOOKUP(BU$279,$B$276:$C$278,2,0),0)/1000))&gt;0),1,TRUNC(VLOOKUP($E405,'Container Panel'!$B$41:$Z$100,$D405,0)/(VLOOKUP(BU$276,UI!$A$12:$O$51,VLOOKUP(BU$279,$B$276:$C$278,2,0),0)/1000)))),"")</f>
        <v/>
      </c>
      <c r="BV405" s="145" t="str">
        <f>IFERROR(IF(AND(BV$272=list!$D$3,'Box Calculation'!BV$279&lt;&gt;"h",$E405&lt;&gt;0),0,IF(AND(BV$273=list!$D$2,$E405&lt;&gt;0,TRUNC(VLOOKUP($E405,'Container Panel'!$B$41:$Z$100,$D405,0)/(VLOOKUP(BV$276,UI!$A$12:$O$51,VLOOKUP(BV$279,$B$276:$C$278,2,0),0)/1000))&gt;0),1,TRUNC(VLOOKUP($E405,'Container Panel'!$B$41:$Z$100,$D405,0)/(VLOOKUP(BV$276,UI!$A$12:$O$51,VLOOKUP(BV$279,$B$276:$C$278,2,0),0)/1000)))),"")</f>
        <v/>
      </c>
      <c r="BW405" s="145" t="str">
        <f>IFERROR(IF(AND(BW$272=list!$D$3,'Box Calculation'!BW$279&lt;&gt;"h",$E405&lt;&gt;0),0,IF(AND(BW$273=list!$D$2,$E405&lt;&gt;0,TRUNC(VLOOKUP($E405,'Container Panel'!$B$41:$Z$100,$D405,0)/(VLOOKUP(BW$276,UI!$A$12:$O$51,VLOOKUP(BW$279,$B$276:$C$278,2,0),0)/1000))&gt;0),1,TRUNC(VLOOKUP($E405,'Container Panel'!$B$41:$Z$100,$D405,0)/(VLOOKUP(BW$276,UI!$A$12:$O$51,VLOOKUP(BW$279,$B$276:$C$278,2,0),0)/1000)))),"")</f>
        <v/>
      </c>
      <c r="BX405" s="145" t="str">
        <f>IFERROR(IF(AND(BX$272=list!$D$3,'Box Calculation'!BX$279&lt;&gt;"h",$E405&lt;&gt;0),0,IF(AND(BX$273=list!$D$2,$E405&lt;&gt;0,TRUNC(VLOOKUP($E405,'Container Panel'!$B$41:$Z$100,$D405,0)/(VLOOKUP(BX$276,UI!$A$12:$O$51,VLOOKUP(BX$279,$B$276:$C$278,2,0),0)/1000))&gt;0),1,TRUNC(VLOOKUP($E405,'Container Panel'!$B$41:$Z$100,$D405,0)/(VLOOKUP(BX$276,UI!$A$12:$O$51,VLOOKUP(BX$279,$B$276:$C$278,2,0),0)/1000)))),"")</f>
        <v/>
      </c>
      <c r="BY405" s="145" t="str">
        <f>IFERROR(IF(AND(BY$272=list!$D$3,'Box Calculation'!BY$279&lt;&gt;"h",$E405&lt;&gt;0),0,IF(AND(BY$273=list!$D$2,$E405&lt;&gt;0,TRUNC(VLOOKUP($E405,'Container Panel'!$B$41:$Z$100,$D405,0)/(VLOOKUP(BY$276,UI!$A$12:$O$51,VLOOKUP(BY$279,$B$276:$C$278,2,0),0)/1000))&gt;0),1,TRUNC(VLOOKUP($E405,'Container Panel'!$B$41:$Z$100,$D405,0)/(VLOOKUP(BY$276,UI!$A$12:$O$51,VLOOKUP(BY$279,$B$276:$C$278,2,0),0)/1000)))),"")</f>
        <v/>
      </c>
      <c r="BZ405" s="145" t="str">
        <f>IFERROR(IF(AND(BZ$272=list!$D$3,'Box Calculation'!BZ$279&lt;&gt;"h",$E405&lt;&gt;0),0,IF(AND(BZ$273=list!$D$2,$E405&lt;&gt;0,TRUNC(VLOOKUP($E405,'Container Panel'!$B$41:$Z$100,$D405,0)/(VLOOKUP(BZ$276,UI!$A$12:$O$51,VLOOKUP(BZ$279,$B$276:$C$278,2,0),0)/1000))&gt;0),1,TRUNC(VLOOKUP($E405,'Container Panel'!$B$41:$Z$100,$D405,0)/(VLOOKUP(BZ$276,UI!$A$12:$O$51,VLOOKUP(BZ$279,$B$276:$C$278,2,0),0)/1000)))),"")</f>
        <v/>
      </c>
      <c r="CA405" s="145" t="str">
        <f>IFERROR(IF(AND(CA$272=list!$D$3,'Box Calculation'!CA$279&lt;&gt;"h",$E405&lt;&gt;0),0,IF(AND(CA$273=list!$D$2,$E405&lt;&gt;0,TRUNC(VLOOKUP($E405,'Container Panel'!$B$41:$Z$100,$D405,0)/(VLOOKUP(CA$276,UI!$A$12:$O$51,VLOOKUP(CA$279,$B$276:$C$278,2,0),0)/1000))&gt;0),1,TRUNC(VLOOKUP($E405,'Container Panel'!$B$41:$Z$100,$D405,0)/(VLOOKUP(CA$276,UI!$A$12:$O$51,VLOOKUP(CA$279,$B$276:$C$278,2,0),0)/1000)))),"")</f>
        <v/>
      </c>
      <c r="CB405" s="145" t="str">
        <f>IFERROR(IF(AND(CB$272=list!$D$3,'Box Calculation'!CB$279&lt;&gt;"h",$E405&lt;&gt;0),0,IF(AND(CB$273=list!$D$2,$E405&lt;&gt;0,TRUNC(VLOOKUP($E405,'Container Panel'!$B$41:$Z$100,$D405,0)/(VLOOKUP(CB$276,UI!$A$12:$O$51,VLOOKUP(CB$279,$B$276:$C$278,2,0),0)/1000))&gt;0),1,TRUNC(VLOOKUP($E405,'Container Panel'!$B$41:$Z$100,$D405,0)/(VLOOKUP(CB$276,UI!$A$12:$O$51,VLOOKUP(CB$279,$B$276:$C$278,2,0),0)/1000)))),"")</f>
        <v/>
      </c>
      <c r="CC405" s="145" t="str">
        <f>IFERROR(IF(AND(CC$272=list!$D$3,'Box Calculation'!CC$279&lt;&gt;"h",$E405&lt;&gt;0),0,IF(AND(CC$273=list!$D$2,$E405&lt;&gt;0,TRUNC(VLOOKUP($E405,'Container Panel'!$B$41:$Z$100,$D405,0)/(VLOOKUP(CC$276,UI!$A$12:$O$51,VLOOKUP(CC$279,$B$276:$C$278,2,0),0)/1000))&gt;0),1,TRUNC(VLOOKUP($E405,'Container Panel'!$B$41:$Z$100,$D405,0)/(VLOOKUP(CC$276,UI!$A$12:$O$51,VLOOKUP(CC$279,$B$276:$C$278,2,0),0)/1000)))),"")</f>
        <v/>
      </c>
      <c r="CD405" s="145" t="str">
        <f>IFERROR(IF(AND(CD$272=list!$D$3,'Box Calculation'!CD$279&lt;&gt;"h",$E405&lt;&gt;0),0,IF(AND(CD$273=list!$D$2,$E405&lt;&gt;0,TRUNC(VLOOKUP($E405,'Container Panel'!$B$41:$Z$100,$D405,0)/(VLOOKUP(CD$276,UI!$A$12:$O$51,VLOOKUP(CD$279,$B$276:$C$278,2,0),0)/1000))&gt;0),1,TRUNC(VLOOKUP($E405,'Container Panel'!$B$41:$Z$100,$D405,0)/(VLOOKUP(CD$276,UI!$A$12:$O$51,VLOOKUP(CD$279,$B$276:$C$278,2,0),0)/1000)))),"")</f>
        <v/>
      </c>
      <c r="CE405" s="145" t="str">
        <f>IFERROR(IF(AND(CE$272=list!$D$3,'Box Calculation'!CE$279&lt;&gt;"h",$E405&lt;&gt;0),0,IF(AND(CE$273=list!$D$2,$E405&lt;&gt;0,TRUNC(VLOOKUP($E405,'Container Panel'!$B$41:$Z$100,$D405,0)/(VLOOKUP(CE$276,UI!$A$12:$O$51,VLOOKUP(CE$279,$B$276:$C$278,2,0),0)/1000))&gt;0),1,TRUNC(VLOOKUP($E405,'Container Panel'!$B$41:$Z$100,$D405,0)/(VLOOKUP(CE$276,UI!$A$12:$O$51,VLOOKUP(CE$279,$B$276:$C$278,2,0),0)/1000)))),"")</f>
        <v/>
      </c>
      <c r="CF405" s="145" t="str">
        <f>IFERROR(IF(AND(CF$272=list!$D$3,'Box Calculation'!CF$279&lt;&gt;"h",$E405&lt;&gt;0),0,IF(AND(CF$273=list!$D$2,$E405&lt;&gt;0,TRUNC(VLOOKUP($E405,'Container Panel'!$B$41:$Z$100,$D405,0)/(VLOOKUP(CF$276,UI!$A$12:$O$51,VLOOKUP(CF$279,$B$276:$C$278,2,0),0)/1000))&gt;0),1,TRUNC(VLOOKUP($E405,'Container Panel'!$B$41:$Z$100,$D405,0)/(VLOOKUP(CF$276,UI!$A$12:$O$51,VLOOKUP(CF$279,$B$276:$C$278,2,0),0)/1000)))),"")</f>
        <v/>
      </c>
      <c r="CG405" s="145" t="str">
        <f>IFERROR(IF(AND(CG$272=list!$D$3,'Box Calculation'!CG$279&lt;&gt;"h",$E405&lt;&gt;0),0,IF(AND(CG$273=list!$D$2,$E405&lt;&gt;0,TRUNC(VLOOKUP($E405,'Container Panel'!$B$41:$Z$100,$D405,0)/(VLOOKUP(CG$276,UI!$A$12:$O$51,VLOOKUP(CG$279,$B$276:$C$278,2,0),0)/1000))&gt;0),1,TRUNC(VLOOKUP($E405,'Container Panel'!$B$41:$Z$100,$D405,0)/(VLOOKUP(CG$276,UI!$A$12:$O$51,VLOOKUP(CG$279,$B$276:$C$278,2,0),0)/1000)))),"")</f>
        <v/>
      </c>
      <c r="CH405" s="145" t="str">
        <f>IFERROR(IF(AND(CH$272=list!$D$3,'Box Calculation'!CH$279&lt;&gt;"h",$E405&lt;&gt;0),0,IF(AND(CH$273=list!$D$2,$E405&lt;&gt;0,TRUNC(VLOOKUP($E405,'Container Panel'!$B$41:$Z$100,$D405,0)/(VLOOKUP(CH$276,UI!$A$12:$O$51,VLOOKUP(CH$279,$B$276:$C$278,2,0),0)/1000))&gt;0),1,TRUNC(VLOOKUP($E405,'Container Panel'!$B$41:$Z$100,$D405,0)/(VLOOKUP(CH$276,UI!$A$12:$O$51,VLOOKUP(CH$279,$B$276:$C$278,2,0),0)/1000)))),"")</f>
        <v/>
      </c>
      <c r="CI405" s="145" t="str">
        <f>IFERROR(IF(AND(CI$272=list!$D$3,'Box Calculation'!CI$279&lt;&gt;"h",$E405&lt;&gt;0),0,IF(AND(CI$273=list!$D$2,$E405&lt;&gt;0,TRUNC(VLOOKUP($E405,'Container Panel'!$B$41:$Z$100,$D405,0)/(VLOOKUP(CI$276,UI!$A$12:$O$51,VLOOKUP(CI$279,$B$276:$C$278,2,0),0)/1000))&gt;0),1,TRUNC(VLOOKUP($E405,'Container Panel'!$B$41:$Z$100,$D405,0)/(VLOOKUP(CI$276,UI!$A$12:$O$51,VLOOKUP(CI$279,$B$276:$C$278,2,0),0)/1000)))),"")</f>
        <v/>
      </c>
      <c r="CJ405" s="145" t="str">
        <f>IFERROR(IF(AND(CJ$272=list!$D$3,'Box Calculation'!CJ$279&lt;&gt;"h",$E405&lt;&gt;0),0,IF(AND(CJ$273=list!$D$2,$E405&lt;&gt;0,TRUNC(VLOOKUP($E405,'Container Panel'!$B$41:$Z$100,$D405,0)/(VLOOKUP(CJ$276,UI!$A$12:$O$51,VLOOKUP(CJ$279,$B$276:$C$278,2,0),0)/1000))&gt;0),1,TRUNC(VLOOKUP($E405,'Container Panel'!$B$41:$Z$100,$D405,0)/(VLOOKUP(CJ$276,UI!$A$12:$O$51,VLOOKUP(CJ$279,$B$276:$C$278,2,0),0)/1000)))),"")</f>
        <v/>
      </c>
      <c r="CK405" s="145" t="str">
        <f>IFERROR(IF(AND(CK$272=list!$D$3,'Box Calculation'!CK$279&lt;&gt;"h",$E405&lt;&gt;0),0,IF(AND(CK$273=list!$D$2,$E405&lt;&gt;0,TRUNC(VLOOKUP($E405,'Container Panel'!$B$41:$Z$100,$D405,0)/(VLOOKUP(CK$276,UI!$A$12:$O$51,VLOOKUP(CK$279,$B$276:$C$278,2,0),0)/1000))&gt;0),1,TRUNC(VLOOKUP($E405,'Container Panel'!$B$41:$Z$100,$D405,0)/(VLOOKUP(CK$276,UI!$A$12:$O$51,VLOOKUP(CK$279,$B$276:$C$278,2,0),0)/1000)))),"")</f>
        <v/>
      </c>
      <c r="CL405" s="145" t="str">
        <f>IFERROR(IF(AND(CL$272=list!$D$3,'Box Calculation'!CL$279&lt;&gt;"h",$E405&lt;&gt;0),0,IF(AND(CL$273=list!$D$2,$E405&lt;&gt;0,TRUNC(VLOOKUP($E405,'Container Panel'!$B$41:$Z$100,$D405,0)/(VLOOKUP(CL$276,UI!$A$12:$O$51,VLOOKUP(CL$279,$B$276:$C$278,2,0),0)/1000))&gt;0),1,TRUNC(VLOOKUP($E405,'Container Panel'!$B$41:$Z$100,$D405,0)/(VLOOKUP(CL$276,UI!$A$12:$O$51,VLOOKUP(CL$279,$B$276:$C$278,2,0),0)/1000)))),"")</f>
        <v/>
      </c>
      <c r="CM405" s="145" t="str">
        <f>IFERROR(IF(AND(CM$272=list!$D$3,'Box Calculation'!CM$279&lt;&gt;"h",$E405&lt;&gt;0),0,IF(AND(CM$273=list!$D$2,$E405&lt;&gt;0,TRUNC(VLOOKUP($E405,'Container Panel'!$B$41:$Z$100,$D405,0)/(VLOOKUP(CM$276,UI!$A$12:$O$51,VLOOKUP(CM$279,$B$276:$C$278,2,0),0)/1000))&gt;0),1,TRUNC(VLOOKUP($E405,'Container Panel'!$B$41:$Z$100,$D405,0)/(VLOOKUP(CM$276,UI!$A$12:$O$51,VLOOKUP(CM$279,$B$276:$C$278,2,0),0)/1000)))),"")</f>
        <v/>
      </c>
      <c r="CN405" s="145" t="str">
        <f>IFERROR(IF(AND(CN$272=list!$D$3,'Box Calculation'!CN$279&lt;&gt;"h",$E405&lt;&gt;0),0,IF(AND(CN$273=list!$D$2,$E405&lt;&gt;0,TRUNC(VLOOKUP($E405,'Container Panel'!$B$41:$Z$100,$D405,0)/(VLOOKUP(CN$276,UI!$A$12:$O$51,VLOOKUP(CN$279,$B$276:$C$278,2,0),0)/1000))&gt;0),1,TRUNC(VLOOKUP($E405,'Container Panel'!$B$41:$Z$100,$D405,0)/(VLOOKUP(CN$276,UI!$A$12:$O$51,VLOOKUP(CN$279,$B$276:$C$278,2,0),0)/1000)))),"")</f>
        <v/>
      </c>
      <c r="CO405" s="145" t="str">
        <f>IFERROR(IF(AND(CO$272=list!$D$3,'Box Calculation'!CO$279&lt;&gt;"h",$E405&lt;&gt;0),0,IF(AND(CO$273=list!$D$2,$E405&lt;&gt;0,TRUNC(VLOOKUP($E405,'Container Panel'!$B$41:$Z$100,$D405,0)/(VLOOKUP(CO$276,UI!$A$12:$O$51,VLOOKUP(CO$279,$B$276:$C$278,2,0),0)/1000))&gt;0),1,TRUNC(VLOOKUP($E405,'Container Panel'!$B$41:$Z$100,$D405,0)/(VLOOKUP(CO$276,UI!$A$12:$O$51,VLOOKUP(CO$279,$B$276:$C$278,2,0),0)/1000)))),"")</f>
        <v/>
      </c>
      <c r="CP405" s="145" t="str">
        <f>IFERROR(IF(AND(CP$272=list!$D$3,'Box Calculation'!CP$279&lt;&gt;"h",$E405&lt;&gt;0),0,IF(AND(CP$273=list!$D$2,$E405&lt;&gt;0,TRUNC(VLOOKUP($E405,'Container Panel'!$B$41:$Z$100,$D405,0)/(VLOOKUP(CP$276,UI!$A$12:$O$51,VLOOKUP(CP$279,$B$276:$C$278,2,0),0)/1000))&gt;0),1,TRUNC(VLOOKUP($E405,'Container Panel'!$B$41:$Z$100,$D405,0)/(VLOOKUP(CP$276,UI!$A$12:$O$51,VLOOKUP(CP$279,$B$276:$C$278,2,0),0)/1000)))),"")</f>
        <v/>
      </c>
      <c r="CQ405" s="145" t="str">
        <f>IFERROR(IF(AND(CQ$272=list!$D$3,'Box Calculation'!CQ$279&lt;&gt;"h",$E405&lt;&gt;0),0,IF(AND(CQ$273=list!$D$2,$E405&lt;&gt;0,TRUNC(VLOOKUP($E405,'Container Panel'!$B$41:$Z$100,$D405,0)/(VLOOKUP(CQ$276,UI!$A$12:$O$51,VLOOKUP(CQ$279,$B$276:$C$278,2,0),0)/1000))&gt;0),1,TRUNC(VLOOKUP($E405,'Container Panel'!$B$41:$Z$100,$D405,0)/(VLOOKUP(CQ$276,UI!$A$12:$O$51,VLOOKUP(CQ$279,$B$276:$C$278,2,0),0)/1000)))),"")</f>
        <v/>
      </c>
      <c r="CR405" s="145" t="str">
        <f>IFERROR(IF(AND(CR$272=list!$D$3,'Box Calculation'!CR$279&lt;&gt;"h",$E405&lt;&gt;0),0,IF(AND(CR$273=list!$D$2,$E405&lt;&gt;0,TRUNC(VLOOKUP($E405,'Container Panel'!$B$41:$Z$100,$D405,0)/(VLOOKUP(CR$276,UI!$A$12:$O$51,VLOOKUP(CR$279,$B$276:$C$278,2,0),0)/1000))&gt;0),1,TRUNC(VLOOKUP($E405,'Container Panel'!$B$41:$Z$100,$D405,0)/(VLOOKUP(CR$276,UI!$A$12:$O$51,VLOOKUP(CR$279,$B$276:$C$278,2,0),0)/1000)))),"")</f>
        <v/>
      </c>
      <c r="CS405" s="145" t="str">
        <f>IFERROR(IF(AND(CS$272=list!$D$3,'Box Calculation'!CS$279&lt;&gt;"h",$E405&lt;&gt;0),0,IF(AND(CS$273=list!$D$2,$E405&lt;&gt;0,TRUNC(VLOOKUP($E405,'Container Panel'!$B$41:$Z$100,$D405,0)/(VLOOKUP(CS$276,UI!$A$12:$O$51,VLOOKUP(CS$279,$B$276:$C$278,2,0),0)/1000))&gt;0),1,TRUNC(VLOOKUP($E405,'Container Panel'!$B$41:$Z$100,$D405,0)/(VLOOKUP(CS$276,UI!$A$12:$O$51,VLOOKUP(CS$279,$B$276:$C$278,2,0),0)/1000)))),"")</f>
        <v/>
      </c>
      <c r="CT405" s="145" t="str">
        <f>IFERROR(IF(AND(CT$272=list!$D$3,'Box Calculation'!CT$279&lt;&gt;"h",$E405&lt;&gt;0),0,IF(AND(CT$273=list!$D$2,$E405&lt;&gt;0,TRUNC(VLOOKUP($E405,'Container Panel'!$B$41:$Z$100,$D405,0)/(VLOOKUP(CT$276,UI!$A$12:$O$51,VLOOKUP(CT$279,$B$276:$C$278,2,0),0)/1000))&gt;0),1,TRUNC(VLOOKUP($E405,'Container Panel'!$B$41:$Z$100,$D405,0)/(VLOOKUP(CT$276,UI!$A$12:$O$51,VLOOKUP(CT$279,$B$276:$C$278,2,0),0)/1000)))),"")</f>
        <v/>
      </c>
      <c r="CU405" s="145" t="str">
        <f>IFERROR(IF(AND(CU$272=list!$D$3,'Box Calculation'!CU$279&lt;&gt;"h",$E405&lt;&gt;0),0,IF(AND(CU$273=list!$D$2,$E405&lt;&gt;0,TRUNC(VLOOKUP($E405,'Container Panel'!$B$41:$Z$100,$D405,0)/(VLOOKUP(CU$276,UI!$A$12:$O$51,VLOOKUP(CU$279,$B$276:$C$278,2,0),0)/1000))&gt;0),1,TRUNC(VLOOKUP($E405,'Container Panel'!$B$41:$Z$100,$D405,0)/(VLOOKUP(CU$276,UI!$A$12:$O$51,VLOOKUP(CU$279,$B$276:$C$278,2,0),0)/1000)))),"")</f>
        <v/>
      </c>
      <c r="CV405" s="145" t="str">
        <f>IFERROR(IF(AND(CV$272=list!$D$3,'Box Calculation'!CV$279&lt;&gt;"h",$E405&lt;&gt;0),0,IF(AND(CV$273=list!$D$2,$E405&lt;&gt;0,TRUNC(VLOOKUP($E405,'Container Panel'!$B$41:$Z$100,$D405,0)/(VLOOKUP(CV$276,UI!$A$12:$O$51,VLOOKUP(CV$279,$B$276:$C$278,2,0),0)/1000))&gt;0),1,TRUNC(VLOOKUP($E405,'Container Panel'!$B$41:$Z$100,$D405,0)/(VLOOKUP(CV$276,UI!$A$12:$O$51,VLOOKUP(CV$279,$B$276:$C$278,2,0),0)/1000)))),"")</f>
        <v/>
      </c>
      <c r="CW405" s="145" t="str">
        <f>IFERROR(IF(AND(CW$272=list!$D$3,'Box Calculation'!CW$279&lt;&gt;"h",$E405&lt;&gt;0),0,IF(AND(CW$273=list!$D$2,$E405&lt;&gt;0,TRUNC(VLOOKUP($E405,'Container Panel'!$B$41:$Z$100,$D405,0)/(VLOOKUP(CW$276,UI!$A$12:$O$51,VLOOKUP(CW$279,$B$276:$C$278,2,0),0)/1000))&gt;0),1,TRUNC(VLOOKUP($E405,'Container Panel'!$B$41:$Z$100,$D405,0)/(VLOOKUP(CW$276,UI!$A$12:$O$51,VLOOKUP(CW$279,$B$276:$C$278,2,0),0)/1000)))),"")</f>
        <v/>
      </c>
      <c r="CX405" s="145" t="str">
        <f>IFERROR(IF(AND(CX$272=list!$D$3,'Box Calculation'!CX$279&lt;&gt;"h",$E405&lt;&gt;0),0,IF(AND(CX$273=list!$D$2,$E405&lt;&gt;0,TRUNC(VLOOKUP($E405,'Container Panel'!$B$41:$Z$100,$D405,0)/(VLOOKUP(CX$276,UI!$A$12:$O$51,VLOOKUP(CX$279,$B$276:$C$278,2,0),0)/1000))&gt;0),1,TRUNC(VLOOKUP($E405,'Container Panel'!$B$41:$Z$100,$D405,0)/(VLOOKUP(CX$276,UI!$A$12:$O$51,VLOOKUP(CX$279,$B$276:$C$278,2,0),0)/1000)))),"")</f>
        <v/>
      </c>
      <c r="CY405" s="145" t="str">
        <f>IFERROR(IF(AND(CY$272=list!$D$3,'Box Calculation'!CY$279&lt;&gt;"h",$E405&lt;&gt;0),0,IF(AND(CY$273=list!$D$2,$E405&lt;&gt;0,TRUNC(VLOOKUP($E405,'Container Panel'!$B$41:$Z$100,$D405,0)/(VLOOKUP(CY$276,UI!$A$12:$O$51,VLOOKUP(CY$279,$B$276:$C$278,2,0),0)/1000))&gt;0),1,TRUNC(VLOOKUP($E405,'Container Panel'!$B$41:$Z$100,$D405,0)/(VLOOKUP(CY$276,UI!$A$12:$O$51,VLOOKUP(CY$279,$B$276:$C$278,2,0),0)/1000)))),"")</f>
        <v/>
      </c>
      <c r="CZ405" s="145" t="str">
        <f>IFERROR(IF(AND(CZ$272=list!$D$3,'Box Calculation'!CZ$279&lt;&gt;"h",$E405&lt;&gt;0),0,IF(AND(CZ$273=list!$D$2,$E405&lt;&gt;0,TRUNC(VLOOKUP($E405,'Container Panel'!$B$41:$Z$100,$D405,0)/(VLOOKUP(CZ$276,UI!$A$12:$O$51,VLOOKUP(CZ$279,$B$276:$C$278,2,0),0)/1000))&gt;0),1,TRUNC(VLOOKUP($E405,'Container Panel'!$B$41:$Z$100,$D405,0)/(VLOOKUP(CZ$276,UI!$A$12:$O$51,VLOOKUP(CZ$279,$B$276:$C$278,2,0),0)/1000)))),"")</f>
        <v/>
      </c>
      <c r="DA405" s="145" t="str">
        <f>IFERROR(IF(AND(DA$272=list!$D$3,'Box Calculation'!DA$279&lt;&gt;"h",$E405&lt;&gt;0),0,IF(AND(DA$273=list!$D$2,$E405&lt;&gt;0,TRUNC(VLOOKUP($E405,'Container Panel'!$B$41:$Z$100,$D405,0)/(VLOOKUP(DA$276,UI!$A$12:$O$51,VLOOKUP(DA$279,$B$276:$C$278,2,0),0)/1000))&gt;0),1,TRUNC(VLOOKUP($E405,'Container Panel'!$B$41:$Z$100,$D405,0)/(VLOOKUP(DA$276,UI!$A$12:$O$51,VLOOKUP(DA$279,$B$276:$C$278,2,0),0)/1000)))),"")</f>
        <v/>
      </c>
      <c r="DB405" s="145" t="str">
        <f>IFERROR(IF(AND(DB$272=list!$D$3,'Box Calculation'!DB$279&lt;&gt;"h",$E405&lt;&gt;0),0,IF(AND(DB$273=list!$D$2,$E405&lt;&gt;0,TRUNC(VLOOKUP($E405,'Container Panel'!$B$41:$Z$100,$D405,0)/(VLOOKUP(DB$276,UI!$A$12:$O$51,VLOOKUP(DB$279,$B$276:$C$278,2,0),0)/1000))&gt;0),1,TRUNC(VLOOKUP($E405,'Container Panel'!$B$41:$Z$100,$D405,0)/(VLOOKUP(DB$276,UI!$A$12:$O$51,VLOOKUP(DB$279,$B$276:$C$278,2,0),0)/1000)))),"")</f>
        <v/>
      </c>
      <c r="DC405" s="145" t="str">
        <f>IFERROR(IF(AND(DC$272=list!$D$3,'Box Calculation'!DC$279&lt;&gt;"h",$E405&lt;&gt;0),0,IF(AND(DC$273=list!$D$2,$E405&lt;&gt;0,TRUNC(VLOOKUP($E405,'Container Panel'!$B$41:$Z$100,$D405,0)/(VLOOKUP(DC$276,UI!$A$12:$O$51,VLOOKUP(DC$279,$B$276:$C$278,2,0),0)/1000))&gt;0),1,TRUNC(VLOOKUP($E405,'Container Panel'!$B$41:$Z$100,$D405,0)/(VLOOKUP(DC$276,UI!$A$12:$O$51,VLOOKUP(DC$279,$B$276:$C$278,2,0),0)/1000)))),"")</f>
        <v/>
      </c>
      <c r="DD405" s="145" t="str">
        <f>IFERROR(IF(AND(DD$272=list!$D$3,'Box Calculation'!DD$279&lt;&gt;"h",$E405&lt;&gt;0),0,IF(AND(DD$273=list!$D$2,$E405&lt;&gt;0,TRUNC(VLOOKUP($E405,'Container Panel'!$B$41:$Z$100,$D405,0)/(VLOOKUP(DD$276,UI!$A$12:$O$51,VLOOKUP(DD$279,$B$276:$C$278,2,0),0)/1000))&gt;0),1,TRUNC(VLOOKUP($E405,'Container Panel'!$B$41:$Z$100,$D405,0)/(VLOOKUP(DD$276,UI!$A$12:$O$51,VLOOKUP(DD$279,$B$276:$C$278,2,0),0)/1000)))),"")</f>
        <v/>
      </c>
      <c r="DE405" s="145" t="str">
        <f>IFERROR(IF(AND(DE$272=list!$D$3,'Box Calculation'!DE$279&lt;&gt;"h",$E405&lt;&gt;0),0,IF(AND(DE$273=list!$D$2,$E405&lt;&gt;0,TRUNC(VLOOKUP($E405,'Container Panel'!$B$41:$Z$100,$D405,0)/(VLOOKUP(DE$276,UI!$A$12:$O$51,VLOOKUP(DE$279,$B$276:$C$278,2,0),0)/1000))&gt;0),1,TRUNC(VLOOKUP($E405,'Container Panel'!$B$41:$Z$100,$D405,0)/(VLOOKUP(DE$276,UI!$A$12:$O$51,VLOOKUP(DE$279,$B$276:$C$278,2,0),0)/1000)))),"")</f>
        <v/>
      </c>
      <c r="DF405" s="145" t="str">
        <f>IFERROR(IF(AND(DF$272=list!$D$3,'Box Calculation'!DF$279&lt;&gt;"h",$E405&lt;&gt;0),0,IF(AND(DF$273=list!$D$2,$E405&lt;&gt;0,TRUNC(VLOOKUP($E405,'Container Panel'!$B$41:$Z$100,$D405,0)/(VLOOKUP(DF$276,UI!$A$12:$O$51,VLOOKUP(DF$279,$B$276:$C$278,2,0),0)/1000))&gt;0),1,TRUNC(VLOOKUP($E405,'Container Panel'!$B$41:$Z$100,$D405,0)/(VLOOKUP(DF$276,UI!$A$12:$O$51,VLOOKUP(DF$279,$B$276:$C$278,2,0),0)/1000)))),"")</f>
        <v/>
      </c>
      <c r="DG405" s="145" t="str">
        <f>IFERROR(IF(AND(DG$272=list!$D$3,'Box Calculation'!DG$279&lt;&gt;"h",$E405&lt;&gt;0),0,IF(AND(DG$273=list!$D$2,$E405&lt;&gt;0,TRUNC(VLOOKUP($E405,'Container Panel'!$B$41:$Z$100,$D405,0)/(VLOOKUP(DG$276,UI!$A$12:$O$51,VLOOKUP(DG$279,$B$276:$C$278,2,0),0)/1000))&gt;0),1,TRUNC(VLOOKUP($E405,'Container Panel'!$B$41:$Z$100,$D405,0)/(VLOOKUP(DG$276,UI!$A$12:$O$51,VLOOKUP(DG$279,$B$276:$C$278,2,0),0)/1000)))),"")</f>
        <v/>
      </c>
      <c r="DH405" s="145" t="str">
        <f>IFERROR(IF(AND(DH$272=list!$D$3,'Box Calculation'!DH$279&lt;&gt;"h",$E405&lt;&gt;0),0,IF(AND(DH$273=list!$D$2,$E405&lt;&gt;0,TRUNC(VLOOKUP($E405,'Container Panel'!$B$41:$Z$100,$D405,0)/(VLOOKUP(DH$276,UI!$A$12:$O$51,VLOOKUP(DH$279,$B$276:$C$278,2,0),0)/1000))&gt;0),1,TRUNC(VLOOKUP($E405,'Container Panel'!$B$41:$Z$100,$D405,0)/(VLOOKUP(DH$276,UI!$A$12:$O$51,VLOOKUP(DH$279,$B$276:$C$278,2,0),0)/1000)))),"")</f>
        <v/>
      </c>
      <c r="DI405" s="145" t="str">
        <f>IFERROR(IF(AND(DI$272=list!$D$3,'Box Calculation'!DI$279&lt;&gt;"h",$E405&lt;&gt;0),0,IF(AND(DI$273=list!$D$2,$E405&lt;&gt;0,TRUNC(VLOOKUP($E405,'Container Panel'!$B$41:$Z$100,$D405,0)/(VLOOKUP(DI$276,UI!$A$12:$O$51,VLOOKUP(DI$279,$B$276:$C$278,2,0),0)/1000))&gt;0),1,TRUNC(VLOOKUP($E405,'Container Panel'!$B$41:$Z$100,$D405,0)/(VLOOKUP(DI$276,UI!$A$12:$O$51,VLOOKUP(DI$279,$B$276:$C$278,2,0),0)/1000)))),"")</f>
        <v/>
      </c>
      <c r="DJ405" s="145" t="str">
        <f>IFERROR(IF(AND(DJ$272=list!$D$3,'Box Calculation'!DJ$279&lt;&gt;"h",$E405&lt;&gt;0),0,IF(AND(DJ$273=list!$D$2,$E405&lt;&gt;0,TRUNC(VLOOKUP($E405,'Container Panel'!$B$41:$Z$100,$D405,0)/(VLOOKUP(DJ$276,UI!$A$12:$O$51,VLOOKUP(DJ$279,$B$276:$C$278,2,0),0)/1000))&gt;0),1,TRUNC(VLOOKUP($E405,'Container Panel'!$B$41:$Z$100,$D405,0)/(VLOOKUP(DJ$276,UI!$A$12:$O$51,VLOOKUP(DJ$279,$B$276:$C$278,2,0),0)/1000)))),"")</f>
        <v/>
      </c>
      <c r="DK405" s="145" t="str">
        <f>IFERROR(IF(AND(DK$272=list!$D$3,'Box Calculation'!DK$279&lt;&gt;"h",$E405&lt;&gt;0),0,IF(AND(DK$273=list!$D$2,$E405&lt;&gt;0,TRUNC(VLOOKUP($E405,'Container Panel'!$B$41:$Z$100,$D405,0)/(VLOOKUP(DK$276,UI!$A$12:$O$51,VLOOKUP(DK$279,$B$276:$C$278,2,0),0)/1000))&gt;0),1,TRUNC(VLOOKUP($E405,'Container Panel'!$B$41:$Z$100,$D405,0)/(VLOOKUP(DK$276,UI!$A$12:$O$51,VLOOKUP(DK$279,$B$276:$C$278,2,0),0)/1000)))),"")</f>
        <v/>
      </c>
      <c r="DL405" s="145" t="str">
        <f>IFERROR(IF(AND(DL$272=list!$D$3,'Box Calculation'!DL$279&lt;&gt;"h",$E405&lt;&gt;0),0,IF(AND(DL$273=list!$D$2,$E405&lt;&gt;0,TRUNC(VLOOKUP($E405,'Container Panel'!$B$41:$Z$100,$D405,0)/(VLOOKUP(DL$276,UI!$A$12:$O$51,VLOOKUP(DL$279,$B$276:$C$278,2,0),0)/1000))&gt;0),1,TRUNC(VLOOKUP($E405,'Container Panel'!$B$41:$Z$100,$D405,0)/(VLOOKUP(DL$276,UI!$A$12:$O$51,VLOOKUP(DL$279,$B$276:$C$278,2,0),0)/1000)))),"")</f>
        <v/>
      </c>
      <c r="DM405" s="145" t="str">
        <f>IFERROR(IF(AND(DM$272=list!$D$3,'Box Calculation'!DM$279&lt;&gt;"h",$E405&lt;&gt;0),0,IF(AND(DM$273=list!$D$2,$E405&lt;&gt;0,TRUNC(VLOOKUP($E405,'Container Panel'!$B$41:$Z$100,$D405,0)/(VLOOKUP(DM$276,UI!$A$12:$O$51,VLOOKUP(DM$279,$B$276:$C$278,2,0),0)/1000))&gt;0),1,TRUNC(VLOOKUP($E405,'Container Panel'!$B$41:$Z$100,$D405,0)/(VLOOKUP(DM$276,UI!$A$12:$O$51,VLOOKUP(DM$279,$B$276:$C$278,2,0),0)/1000)))),"")</f>
        <v/>
      </c>
      <c r="DN405" s="145" t="str">
        <f>IFERROR(IF(AND(DN$272=list!$D$3,'Box Calculation'!DN$279&lt;&gt;"h",$E405&lt;&gt;0),0,IF(AND(DN$273=list!$D$2,$E405&lt;&gt;0,TRUNC(VLOOKUP($E405,'Container Panel'!$B$41:$Z$100,$D405,0)/(VLOOKUP(DN$276,UI!$A$12:$O$51,VLOOKUP(DN$279,$B$276:$C$278,2,0),0)/1000))&gt;0),1,TRUNC(VLOOKUP($E405,'Container Panel'!$B$41:$Z$100,$D405,0)/(VLOOKUP(DN$276,UI!$A$12:$O$51,VLOOKUP(DN$279,$B$276:$C$278,2,0),0)/1000)))),"")</f>
        <v/>
      </c>
      <c r="DO405" s="145" t="str">
        <f>IFERROR(IF(AND(DO$272=list!$D$3,'Box Calculation'!DO$279&lt;&gt;"h",$E405&lt;&gt;0),0,IF(AND(DO$273=list!$D$2,$E405&lt;&gt;0,TRUNC(VLOOKUP($E405,'Container Panel'!$B$41:$Z$100,$D405,0)/(VLOOKUP(DO$276,UI!$A$12:$O$51,VLOOKUP(DO$279,$B$276:$C$278,2,0),0)/1000))&gt;0),1,TRUNC(VLOOKUP($E405,'Container Panel'!$B$41:$Z$100,$D405,0)/(VLOOKUP(DO$276,UI!$A$12:$O$51,VLOOKUP(DO$279,$B$276:$C$278,2,0),0)/1000)))),"")</f>
        <v/>
      </c>
      <c r="DP405" s="145" t="str">
        <f>IFERROR(IF(AND(DP$272=list!$D$3,'Box Calculation'!DP$279&lt;&gt;"h",$E405&lt;&gt;0),0,IF(AND(DP$273=list!$D$2,$E405&lt;&gt;0,TRUNC(VLOOKUP($E405,'Container Panel'!$B$41:$Z$100,$D405,0)/(VLOOKUP(DP$276,UI!$A$12:$O$51,VLOOKUP(DP$279,$B$276:$C$278,2,0),0)/1000))&gt;0),1,TRUNC(VLOOKUP($E405,'Container Panel'!$B$41:$Z$100,$D405,0)/(VLOOKUP(DP$276,UI!$A$12:$O$51,VLOOKUP(DP$279,$B$276:$C$278,2,0),0)/1000)))),"")</f>
        <v/>
      </c>
      <c r="DQ405" s="145" t="str">
        <f>IFERROR(IF(AND(DQ$272=list!$D$3,'Box Calculation'!DQ$279&lt;&gt;"h",$E405&lt;&gt;0),0,IF(AND(DQ$273=list!$D$2,$E405&lt;&gt;0,TRUNC(VLOOKUP($E405,'Container Panel'!$B$41:$Z$100,$D405,0)/(VLOOKUP(DQ$276,UI!$A$12:$O$51,VLOOKUP(DQ$279,$B$276:$C$278,2,0),0)/1000))&gt;0),1,TRUNC(VLOOKUP($E405,'Container Panel'!$B$41:$Z$100,$D405,0)/(VLOOKUP(DQ$276,UI!$A$12:$O$51,VLOOKUP(DQ$279,$B$276:$C$278,2,0),0)/1000)))),"")</f>
        <v/>
      </c>
      <c r="DR405" s="145" t="str">
        <f>IFERROR(IF(AND(DR$272=list!$D$3,'Box Calculation'!DR$279&lt;&gt;"h",$E405&lt;&gt;0),0,IF(AND(DR$273=list!$D$2,$E405&lt;&gt;0,TRUNC(VLOOKUP($E405,'Container Panel'!$B$41:$Z$100,$D405,0)/(VLOOKUP(DR$276,UI!$A$12:$O$51,VLOOKUP(DR$279,$B$276:$C$278,2,0),0)/1000))&gt;0),1,TRUNC(VLOOKUP($E405,'Container Panel'!$B$41:$Z$100,$D405,0)/(VLOOKUP(DR$276,UI!$A$12:$O$51,VLOOKUP(DR$279,$B$276:$C$278,2,0),0)/1000)))),"")</f>
        <v/>
      </c>
      <c r="DS405" s="145" t="str">
        <f>IFERROR(IF(AND(DS$272=list!$D$3,'Box Calculation'!DS$279&lt;&gt;"h",$E405&lt;&gt;0),0,IF(AND(DS$273=list!$D$2,$E405&lt;&gt;0,TRUNC(VLOOKUP($E405,'Container Panel'!$B$41:$Z$100,$D405,0)/(VLOOKUP(DS$276,UI!$A$12:$O$51,VLOOKUP(DS$279,$B$276:$C$278,2,0),0)/1000))&gt;0),1,TRUNC(VLOOKUP($E405,'Container Panel'!$B$41:$Z$100,$D405,0)/(VLOOKUP(DS$276,UI!$A$12:$O$51,VLOOKUP(DS$279,$B$276:$C$278,2,0),0)/1000)))),"")</f>
        <v/>
      </c>
      <c r="DT405" s="145" t="str">
        <f>IFERROR(IF(AND(DT$272=list!$D$3,'Box Calculation'!DT$279&lt;&gt;"h",$E405&lt;&gt;0),0,IF(AND(DT$273=list!$D$2,$E405&lt;&gt;0,TRUNC(VLOOKUP($E405,'Container Panel'!$B$41:$Z$100,$D405,0)/(VLOOKUP(DT$276,UI!$A$12:$O$51,VLOOKUP(DT$279,$B$276:$C$278,2,0),0)/1000))&gt;0),1,TRUNC(VLOOKUP($E405,'Container Panel'!$B$41:$Z$100,$D405,0)/(VLOOKUP(DT$276,UI!$A$12:$O$51,VLOOKUP(DT$279,$B$276:$C$278,2,0),0)/1000)))),"")</f>
        <v/>
      </c>
      <c r="DU405" s="145" t="str">
        <f>IFERROR(IF(AND(DU$272=list!$D$3,'Box Calculation'!DU$279&lt;&gt;"h",$E405&lt;&gt;0),0,IF(AND(DU$273=list!$D$2,$E405&lt;&gt;0,TRUNC(VLOOKUP($E405,'Container Panel'!$B$41:$Z$100,$D405,0)/(VLOOKUP(DU$276,UI!$A$12:$O$51,VLOOKUP(DU$279,$B$276:$C$278,2,0),0)/1000))&gt;0),1,TRUNC(VLOOKUP($E405,'Container Panel'!$B$41:$Z$100,$D405,0)/(VLOOKUP(DU$276,UI!$A$12:$O$51,VLOOKUP(DU$279,$B$276:$C$278,2,0),0)/1000)))),"")</f>
        <v/>
      </c>
      <c r="DV405" s="145" t="str">
        <f>IFERROR(IF(AND(DV$272=list!$D$3,'Box Calculation'!DV$279&lt;&gt;"h",$E405&lt;&gt;0),0,IF(AND(DV$273=list!$D$2,$E405&lt;&gt;0,TRUNC(VLOOKUP($E405,'Container Panel'!$B$41:$Z$100,$D405,0)/(VLOOKUP(DV$276,UI!$A$12:$O$51,VLOOKUP(DV$279,$B$276:$C$278,2,0),0)/1000))&gt;0),1,TRUNC(VLOOKUP($E405,'Container Panel'!$B$41:$Z$100,$D405,0)/(VLOOKUP(DV$276,UI!$A$12:$O$51,VLOOKUP(DV$279,$B$276:$C$278,2,0),0)/1000)))),"")</f>
        <v/>
      </c>
      <c r="DW405" s="145" t="str">
        <f>IFERROR(IF(AND(DW$272=list!$D$3,'Box Calculation'!DW$279&lt;&gt;"h",$E405&lt;&gt;0),0,IF(AND(DW$273=list!$D$2,$E405&lt;&gt;0,TRUNC(VLOOKUP($E405,'Container Panel'!$B$41:$Z$100,$D405,0)/(VLOOKUP(DW$276,UI!$A$12:$O$51,VLOOKUP(DW$279,$B$276:$C$278,2,0),0)/1000))&gt;0),1,TRUNC(VLOOKUP($E405,'Container Panel'!$B$41:$Z$100,$D405,0)/(VLOOKUP(DW$276,UI!$A$12:$O$51,VLOOKUP(DW$279,$B$276:$C$278,2,0),0)/1000)))),"")</f>
        <v/>
      </c>
      <c r="DX405" s="145" t="str">
        <f>IFERROR(IF(AND(DX$272=list!$D$3,'Box Calculation'!DX$279&lt;&gt;"h",$E405&lt;&gt;0),0,IF(AND(DX$273=list!$D$2,$E405&lt;&gt;0,TRUNC(VLOOKUP($E405,'Container Panel'!$B$41:$Z$100,$D405,0)/(VLOOKUP(DX$276,UI!$A$12:$O$51,VLOOKUP(DX$279,$B$276:$C$278,2,0),0)/1000))&gt;0),1,TRUNC(VLOOKUP($E405,'Container Panel'!$B$41:$Z$100,$D405,0)/(VLOOKUP(DX$276,UI!$A$12:$O$51,VLOOKUP(DX$279,$B$276:$C$278,2,0),0)/1000)))),"")</f>
        <v/>
      </c>
      <c r="DY405" s="145" t="str">
        <f>IFERROR(IF(AND(DY$272=list!$D$3,'Box Calculation'!DY$279&lt;&gt;"h",$E405&lt;&gt;0),0,IF(AND(DY$273=list!$D$2,$E405&lt;&gt;0,TRUNC(VLOOKUP($E405,'Container Panel'!$B$41:$Z$100,$D405,0)/(VLOOKUP(DY$276,UI!$A$12:$O$51,VLOOKUP(DY$279,$B$276:$C$278,2,0),0)/1000))&gt;0),1,TRUNC(VLOOKUP($E405,'Container Panel'!$B$41:$Z$100,$D405,0)/(VLOOKUP(DY$276,UI!$A$12:$O$51,VLOOKUP(DY$279,$B$276:$C$278,2,0),0)/1000)))),"")</f>
        <v/>
      </c>
      <c r="DZ405" s="145" t="str">
        <f>IFERROR(IF(AND(DZ$272=list!$D$3,'Box Calculation'!DZ$279&lt;&gt;"h",$E405&lt;&gt;0),0,IF(AND(DZ$273=list!$D$2,$E405&lt;&gt;0,TRUNC(VLOOKUP($E405,'Container Panel'!$B$41:$Z$100,$D405,0)/(VLOOKUP(DZ$276,UI!$A$12:$O$51,VLOOKUP(DZ$279,$B$276:$C$278,2,0),0)/1000))&gt;0),1,TRUNC(VLOOKUP($E405,'Container Panel'!$B$41:$Z$100,$D405,0)/(VLOOKUP(DZ$276,UI!$A$12:$O$51,VLOOKUP(DZ$279,$B$276:$C$278,2,0),0)/1000)))),"")</f>
        <v/>
      </c>
      <c r="EA405" s="145" t="str">
        <f>IFERROR(IF(AND(EA$272=list!$D$3,'Box Calculation'!EA$279&lt;&gt;"h",$E405&lt;&gt;0),0,IF(AND(EA$273=list!$D$2,$E405&lt;&gt;0,TRUNC(VLOOKUP($E405,'Container Panel'!$B$41:$Z$100,$D405,0)/(VLOOKUP(EA$276,UI!$A$12:$O$51,VLOOKUP(EA$279,$B$276:$C$278,2,0),0)/1000))&gt;0),1,TRUNC(VLOOKUP($E405,'Container Panel'!$B$41:$Z$100,$D405,0)/(VLOOKUP(EA$276,UI!$A$12:$O$51,VLOOKUP(EA$279,$B$276:$C$278,2,0),0)/1000)))),"")</f>
        <v/>
      </c>
      <c r="EB405" s="145" t="str">
        <f>IFERROR(IF(AND(EB$272=list!$D$3,'Box Calculation'!EB$279&lt;&gt;"h",$E405&lt;&gt;0),0,IF(AND(EB$273=list!$D$2,$E405&lt;&gt;0,TRUNC(VLOOKUP($E405,'Container Panel'!$B$41:$Z$100,$D405,0)/(VLOOKUP(EB$276,UI!$A$12:$O$51,VLOOKUP(EB$279,$B$276:$C$278,2,0),0)/1000))&gt;0),1,TRUNC(VLOOKUP($E405,'Container Panel'!$B$41:$Z$100,$D405,0)/(VLOOKUP(EB$276,UI!$A$12:$O$51,VLOOKUP(EB$279,$B$276:$C$278,2,0),0)/1000)))),"")</f>
        <v/>
      </c>
      <c r="EC405" s="145" t="str">
        <f>IFERROR(IF(AND(EC$272=list!$D$3,'Box Calculation'!EC$279&lt;&gt;"h",$E405&lt;&gt;0),0,IF(AND(EC$273=list!$D$2,$E405&lt;&gt;0,TRUNC(VLOOKUP($E405,'Container Panel'!$B$41:$Z$100,$D405,0)/(VLOOKUP(EC$276,UI!$A$12:$O$51,VLOOKUP(EC$279,$B$276:$C$278,2,0),0)/1000))&gt;0),1,TRUNC(VLOOKUP($E405,'Container Panel'!$B$41:$Z$100,$D405,0)/(VLOOKUP(EC$276,UI!$A$12:$O$51,VLOOKUP(EC$279,$B$276:$C$278,2,0),0)/1000)))),"")</f>
        <v/>
      </c>
      <c r="ED405" s="145" t="str">
        <f>IFERROR(IF(AND(ED$272=list!$D$3,'Box Calculation'!ED$279&lt;&gt;"h",$E405&lt;&gt;0),0,IF(AND(ED$273=list!$D$2,$E405&lt;&gt;0,TRUNC(VLOOKUP($E405,'Container Panel'!$B$41:$Z$100,$D405,0)/(VLOOKUP(ED$276,UI!$A$12:$O$51,VLOOKUP(ED$279,$B$276:$C$278,2,0),0)/1000))&gt;0),1,TRUNC(VLOOKUP($E405,'Container Panel'!$B$41:$Z$100,$D405,0)/(VLOOKUP(ED$276,UI!$A$12:$O$51,VLOOKUP(ED$279,$B$276:$C$278,2,0),0)/1000)))),"")</f>
        <v/>
      </c>
      <c r="EE405" s="145" t="str">
        <f>IFERROR(IF(AND(EE$272=list!$D$3,'Box Calculation'!EE$279&lt;&gt;"h",$E405&lt;&gt;0),0,IF(AND(EE$273=list!$D$2,$E405&lt;&gt;0,TRUNC(VLOOKUP($E405,'Container Panel'!$B$41:$Z$100,$D405,0)/(VLOOKUP(EE$276,UI!$A$12:$O$51,VLOOKUP(EE$279,$B$276:$C$278,2,0),0)/1000))&gt;0),1,TRUNC(VLOOKUP($E405,'Container Panel'!$B$41:$Z$100,$D405,0)/(VLOOKUP(EE$276,UI!$A$12:$O$51,VLOOKUP(EE$279,$B$276:$C$278,2,0),0)/1000)))),"")</f>
        <v/>
      </c>
      <c r="EF405" s="145" t="str">
        <f>IFERROR(IF(AND(EF$272=list!$D$3,'Box Calculation'!EF$279&lt;&gt;"h",$E405&lt;&gt;0),0,IF(AND(EF$273=list!$D$2,$E405&lt;&gt;0,TRUNC(VLOOKUP($E405,'Container Panel'!$B$41:$Z$100,$D405,0)/(VLOOKUP(EF$276,UI!$A$12:$O$51,VLOOKUP(EF$279,$B$276:$C$278,2,0),0)/1000))&gt;0),1,TRUNC(VLOOKUP($E405,'Container Panel'!$B$41:$Z$100,$D405,0)/(VLOOKUP(EF$276,UI!$A$12:$O$51,VLOOKUP(EF$279,$B$276:$C$278,2,0),0)/1000)))),"")</f>
        <v/>
      </c>
      <c r="EG405" s="145" t="str">
        <f>IFERROR(IF(AND(EG$272=list!$D$3,'Box Calculation'!EG$279&lt;&gt;"h",$E405&lt;&gt;0),0,IF(AND(EG$273=list!$D$2,$E405&lt;&gt;0,TRUNC(VLOOKUP($E405,'Container Panel'!$B$41:$Z$100,$D405,0)/(VLOOKUP(EG$276,UI!$A$12:$O$51,VLOOKUP(EG$279,$B$276:$C$278,2,0),0)/1000))&gt;0),1,TRUNC(VLOOKUP($E405,'Container Panel'!$B$41:$Z$100,$D405,0)/(VLOOKUP(EG$276,UI!$A$12:$O$51,VLOOKUP(EG$279,$B$276:$C$278,2,0),0)/1000)))),"")</f>
        <v/>
      </c>
      <c r="EH405" s="145" t="str">
        <f>IFERROR(IF(AND(EH$272=list!$D$3,'Box Calculation'!EH$279&lt;&gt;"h",$E405&lt;&gt;0),0,IF(AND(EH$273=list!$D$2,$E405&lt;&gt;0,TRUNC(VLOOKUP($E405,'Container Panel'!$B$41:$Z$100,$D405,0)/(VLOOKUP(EH$276,UI!$A$12:$O$51,VLOOKUP(EH$279,$B$276:$C$278,2,0),0)/1000))&gt;0),1,TRUNC(VLOOKUP($E405,'Container Panel'!$B$41:$Z$100,$D405,0)/(VLOOKUP(EH$276,UI!$A$12:$O$51,VLOOKUP(EH$279,$B$276:$C$278,2,0),0)/1000)))),"")</f>
        <v/>
      </c>
      <c r="EI405" s="145" t="str">
        <f>IFERROR(IF(AND(EI$272=list!$D$3,'Box Calculation'!EI$279&lt;&gt;"h",$E405&lt;&gt;0),0,IF(AND(EI$273=list!$D$2,$E405&lt;&gt;0,TRUNC(VLOOKUP($E405,'Container Panel'!$B$41:$Z$100,$D405,0)/(VLOOKUP(EI$276,UI!$A$12:$O$51,VLOOKUP(EI$279,$B$276:$C$278,2,0),0)/1000))&gt;0),1,TRUNC(VLOOKUP($E405,'Container Panel'!$B$41:$Z$100,$D405,0)/(VLOOKUP(EI$276,UI!$A$12:$O$51,VLOOKUP(EI$279,$B$276:$C$278,2,0),0)/1000)))),"")</f>
        <v/>
      </c>
      <c r="EJ405" s="145" t="str">
        <f>IFERROR(IF(AND(EJ$272=list!$D$3,'Box Calculation'!EJ$279&lt;&gt;"h",$E405&lt;&gt;0),0,IF(AND(EJ$273=list!$D$2,$E405&lt;&gt;0,TRUNC(VLOOKUP($E405,'Container Panel'!$B$41:$Z$100,$D405,0)/(VLOOKUP(EJ$276,UI!$A$12:$O$51,VLOOKUP(EJ$279,$B$276:$C$278,2,0),0)/1000))&gt;0),1,TRUNC(VLOOKUP($E405,'Container Panel'!$B$41:$Z$100,$D405,0)/(VLOOKUP(EJ$276,UI!$A$12:$O$51,VLOOKUP(EJ$279,$B$276:$C$278,2,0),0)/1000)))),"")</f>
        <v/>
      </c>
      <c r="EK405" s="145" t="str">
        <f>IFERROR(IF(AND(EK$272=list!$D$3,'Box Calculation'!EK$279&lt;&gt;"h",$E405&lt;&gt;0),0,IF(AND(EK$273=list!$D$2,$E405&lt;&gt;0,TRUNC(VLOOKUP($E405,'Container Panel'!$B$41:$Z$100,$D405,0)/(VLOOKUP(EK$276,UI!$A$12:$O$51,VLOOKUP(EK$279,$B$276:$C$278,2,0),0)/1000))&gt;0),1,TRUNC(VLOOKUP($E405,'Container Panel'!$B$41:$Z$100,$D405,0)/(VLOOKUP(EK$276,UI!$A$12:$O$51,VLOOKUP(EK$279,$B$276:$C$278,2,0),0)/1000)))),"")</f>
        <v/>
      </c>
      <c r="EL405" s="145" t="str">
        <f>IFERROR(IF(AND(EL$272=list!$D$3,'Box Calculation'!EL$279&lt;&gt;"h",$E405&lt;&gt;0),0,IF(AND(EL$273=list!$D$2,$E405&lt;&gt;0,TRUNC(VLOOKUP($E405,'Container Panel'!$B$41:$Z$100,$D405,0)/(VLOOKUP(EL$276,UI!$A$12:$O$51,VLOOKUP(EL$279,$B$276:$C$278,2,0),0)/1000))&gt;0),1,TRUNC(VLOOKUP($E405,'Container Panel'!$B$41:$Z$100,$D405,0)/(VLOOKUP(EL$276,UI!$A$12:$O$51,VLOOKUP(EL$279,$B$276:$C$278,2,0),0)/1000)))),"")</f>
        <v/>
      </c>
      <c r="EM405" s="145" t="str">
        <f>IFERROR(IF(AND(EM$272=list!$D$3,'Box Calculation'!EM$279&lt;&gt;"h",$E405&lt;&gt;0),0,IF(AND(EM$273=list!$D$2,$E405&lt;&gt;0,TRUNC(VLOOKUP($E405,'Container Panel'!$B$41:$Z$100,$D405,0)/(VLOOKUP(EM$276,UI!$A$12:$O$51,VLOOKUP(EM$279,$B$276:$C$278,2,0),0)/1000))&gt;0),1,TRUNC(VLOOKUP($E405,'Container Panel'!$B$41:$Z$100,$D405,0)/(VLOOKUP(EM$276,UI!$A$12:$O$51,VLOOKUP(EM$279,$B$276:$C$278,2,0),0)/1000)))),"")</f>
        <v/>
      </c>
      <c r="EN405" s="145" t="str">
        <f>IFERROR(IF(AND(EN$272=list!$D$3,'Box Calculation'!EN$279&lt;&gt;"h",$E405&lt;&gt;0),0,IF(AND(EN$273=list!$D$2,$E405&lt;&gt;0,TRUNC(VLOOKUP($E405,'Container Panel'!$B$41:$Z$100,$D405,0)/(VLOOKUP(EN$276,UI!$A$12:$O$51,VLOOKUP(EN$279,$B$276:$C$278,2,0),0)/1000))&gt;0),1,TRUNC(VLOOKUP($E405,'Container Panel'!$B$41:$Z$100,$D405,0)/(VLOOKUP(EN$276,UI!$A$12:$O$51,VLOOKUP(EN$279,$B$276:$C$278,2,0),0)/1000)))),"")</f>
        <v/>
      </c>
      <c r="EO405" s="145" t="str">
        <f>IFERROR(IF(AND(EO$272=list!$D$3,'Box Calculation'!EO$279&lt;&gt;"h",$E405&lt;&gt;0),0,IF(AND(EO$273=list!$D$2,$E405&lt;&gt;0,TRUNC(VLOOKUP($E405,'Container Panel'!$B$41:$Z$100,$D405,0)/(VLOOKUP(EO$276,UI!$A$12:$O$51,VLOOKUP(EO$279,$B$276:$C$278,2,0),0)/1000))&gt;0),1,TRUNC(VLOOKUP($E405,'Container Panel'!$B$41:$Z$100,$D405,0)/(VLOOKUP(EO$276,UI!$A$12:$O$51,VLOOKUP(EO$279,$B$276:$C$278,2,0),0)/1000)))),"")</f>
        <v/>
      </c>
      <c r="EP405" s="145" t="str">
        <f>IFERROR(IF(AND(EP$272=list!$D$3,'Box Calculation'!EP$279&lt;&gt;"h",$E405&lt;&gt;0),0,IF(AND(EP$273=list!$D$2,$E405&lt;&gt;0,TRUNC(VLOOKUP($E405,'Container Panel'!$B$41:$Z$100,$D405,0)/(VLOOKUP(EP$276,UI!$A$12:$O$51,VLOOKUP(EP$279,$B$276:$C$278,2,0),0)/1000))&gt;0),1,TRUNC(VLOOKUP($E405,'Container Panel'!$B$41:$Z$100,$D405,0)/(VLOOKUP(EP$276,UI!$A$12:$O$51,VLOOKUP(EP$279,$B$276:$C$278,2,0),0)/1000)))),"")</f>
        <v/>
      </c>
      <c r="EQ405" s="145" t="str">
        <f>IFERROR(IF(AND(EQ$272=list!$D$3,'Box Calculation'!EQ$279&lt;&gt;"h",$E405&lt;&gt;0),0,IF(AND(EQ$273=list!$D$2,$E405&lt;&gt;0,TRUNC(VLOOKUP($E405,'Container Panel'!$B$41:$Z$100,$D405,0)/(VLOOKUP(EQ$276,UI!$A$12:$O$51,VLOOKUP(EQ$279,$B$276:$C$278,2,0),0)/1000))&gt;0),1,TRUNC(VLOOKUP($E405,'Container Panel'!$B$41:$Z$100,$D405,0)/(VLOOKUP(EQ$276,UI!$A$12:$O$51,VLOOKUP(EQ$279,$B$276:$C$278,2,0),0)/1000)))),"")</f>
        <v/>
      </c>
      <c r="ER405" s="145" t="str">
        <f>IFERROR(IF(AND(ER$272=list!$D$3,'Box Calculation'!ER$279&lt;&gt;"h",$E405&lt;&gt;0),0,IF(AND(ER$273=list!$D$2,$E405&lt;&gt;0,TRUNC(VLOOKUP($E405,'Container Panel'!$B$41:$Z$100,$D405,0)/(VLOOKUP(ER$276,UI!$A$12:$O$51,VLOOKUP(ER$279,$B$276:$C$278,2,0),0)/1000))&gt;0),1,TRUNC(VLOOKUP($E405,'Container Panel'!$B$41:$Z$100,$D405,0)/(VLOOKUP(ER$276,UI!$A$12:$O$51,VLOOKUP(ER$279,$B$276:$C$278,2,0),0)/1000)))),"")</f>
        <v/>
      </c>
      <c r="ES405" s="145" t="str">
        <f>IFERROR(IF(AND(ES$272=list!$D$3,'Box Calculation'!ES$279&lt;&gt;"h",$E405&lt;&gt;0),0,IF(AND(ES$273=list!$D$2,$E405&lt;&gt;0,TRUNC(VLOOKUP($E405,'Container Panel'!$B$41:$Z$100,$D405,0)/(VLOOKUP(ES$276,UI!$A$12:$O$51,VLOOKUP(ES$279,$B$276:$C$278,2,0),0)/1000))&gt;0),1,TRUNC(VLOOKUP($E405,'Container Panel'!$B$41:$Z$100,$D405,0)/(VLOOKUP(ES$276,UI!$A$12:$O$51,VLOOKUP(ES$279,$B$276:$C$278,2,0),0)/1000)))),"")</f>
        <v/>
      </c>
      <c r="ET405" s="145" t="str">
        <f>IFERROR(IF(AND(ET$272=list!$D$3,'Box Calculation'!ET$279&lt;&gt;"h",$E405&lt;&gt;0),0,IF(AND(ET$273=list!$D$2,$E405&lt;&gt;0,TRUNC(VLOOKUP($E405,'Container Panel'!$B$41:$Z$100,$D405,0)/(VLOOKUP(ET$276,UI!$A$12:$O$51,VLOOKUP(ET$279,$B$276:$C$278,2,0),0)/1000))&gt;0),1,TRUNC(VLOOKUP($E405,'Container Panel'!$B$41:$Z$100,$D405,0)/(VLOOKUP(ET$276,UI!$A$12:$O$51,VLOOKUP(ET$279,$B$276:$C$278,2,0),0)/1000)))),"")</f>
        <v/>
      </c>
      <c r="EU405" s="145" t="str">
        <f>IFERROR(IF(AND(EU$272=list!$D$3,'Box Calculation'!EU$279&lt;&gt;"h",$E405&lt;&gt;0),0,IF(AND(EU$273=list!$D$2,$E405&lt;&gt;0,TRUNC(VLOOKUP($E405,'Container Panel'!$B$41:$Z$100,$D405,0)/(VLOOKUP(EU$276,UI!$A$12:$O$51,VLOOKUP(EU$279,$B$276:$C$278,2,0),0)/1000))&gt;0),1,TRUNC(VLOOKUP($E405,'Container Panel'!$B$41:$Z$100,$D405,0)/(VLOOKUP(EU$276,UI!$A$12:$O$51,VLOOKUP(EU$279,$B$276:$C$278,2,0),0)/1000)))),"")</f>
        <v/>
      </c>
      <c r="EV405" s="145" t="str">
        <f>IFERROR(IF(AND(EV$272=list!$D$3,'Box Calculation'!EV$279&lt;&gt;"h",$E405&lt;&gt;0),0,IF(AND(EV$273=list!$D$2,$E405&lt;&gt;0,TRUNC(VLOOKUP($E405,'Container Panel'!$B$41:$Z$100,$D405,0)/(VLOOKUP(EV$276,UI!$A$12:$O$51,VLOOKUP(EV$279,$B$276:$C$278,2,0),0)/1000))&gt;0),1,TRUNC(VLOOKUP($E405,'Container Panel'!$B$41:$Z$100,$D405,0)/(VLOOKUP(EV$276,UI!$A$12:$O$51,VLOOKUP(EV$279,$B$276:$C$278,2,0),0)/1000)))),"")</f>
        <v/>
      </c>
      <c r="EW405" s="145" t="str">
        <f>IFERROR(IF(AND(EW$272=list!$D$3,'Box Calculation'!EW$279&lt;&gt;"h",$E405&lt;&gt;0),0,IF(AND(EW$273=list!$D$2,$E405&lt;&gt;0,TRUNC(VLOOKUP($E405,'Container Panel'!$B$41:$Z$100,$D405,0)/(VLOOKUP(EW$276,UI!$A$12:$O$51,VLOOKUP(EW$279,$B$276:$C$278,2,0),0)/1000))&gt;0),1,TRUNC(VLOOKUP($E405,'Container Panel'!$B$41:$Z$100,$D405,0)/(VLOOKUP(EW$276,UI!$A$12:$O$51,VLOOKUP(EW$279,$B$276:$C$278,2,0),0)/1000)))),"")</f>
        <v/>
      </c>
      <c r="EX405" s="145" t="str">
        <f>IFERROR(IF(AND(EX$272=list!$D$3,'Box Calculation'!EX$279&lt;&gt;"h",$E405&lt;&gt;0),0,IF(AND(EX$273=list!$D$2,$E405&lt;&gt;0,TRUNC(VLOOKUP($E405,'Container Panel'!$B$41:$Z$100,$D405,0)/(VLOOKUP(EX$276,UI!$A$12:$O$51,VLOOKUP(EX$279,$B$276:$C$278,2,0),0)/1000))&gt;0),1,TRUNC(VLOOKUP($E405,'Container Panel'!$B$41:$Z$100,$D405,0)/(VLOOKUP(EX$276,UI!$A$12:$O$51,VLOOKUP(EX$279,$B$276:$C$278,2,0),0)/1000)))),"")</f>
        <v/>
      </c>
      <c r="EY405" s="145" t="str">
        <f>IFERROR(IF(AND(EY$272=list!$D$3,'Box Calculation'!EY$279&lt;&gt;"h",$E405&lt;&gt;0),0,IF(AND(EY$273=list!$D$2,$E405&lt;&gt;0,TRUNC(VLOOKUP($E405,'Container Panel'!$B$41:$Z$100,$D405,0)/(VLOOKUP(EY$276,UI!$A$12:$O$51,VLOOKUP(EY$279,$B$276:$C$278,2,0),0)/1000))&gt;0),1,TRUNC(VLOOKUP($E405,'Container Panel'!$B$41:$Z$100,$D405,0)/(VLOOKUP(EY$276,UI!$A$12:$O$51,VLOOKUP(EY$279,$B$276:$C$278,2,0),0)/1000)))),"")</f>
        <v/>
      </c>
      <c r="EZ405" s="145" t="str">
        <f>IFERROR(IF(AND(EZ$272=list!$D$3,'Box Calculation'!EZ$279&lt;&gt;"h",$E405&lt;&gt;0),0,IF(AND(EZ$273=list!$D$2,$E405&lt;&gt;0,TRUNC(VLOOKUP($E405,'Container Panel'!$B$41:$Z$100,$D405,0)/(VLOOKUP(EZ$276,UI!$A$12:$O$51,VLOOKUP(EZ$279,$B$276:$C$278,2,0),0)/1000))&gt;0),1,TRUNC(VLOOKUP($E405,'Container Panel'!$B$41:$Z$100,$D405,0)/(VLOOKUP(EZ$276,UI!$A$12:$O$51,VLOOKUP(EZ$279,$B$276:$C$278,2,0),0)/1000)))),"")</f>
        <v/>
      </c>
      <c r="FA405" s="145" t="str">
        <f>IFERROR(IF(AND(FA$272=list!$D$3,'Box Calculation'!FA$279&lt;&gt;"h",$E405&lt;&gt;0),0,IF(AND(FA$273=list!$D$2,$E405&lt;&gt;0,TRUNC(VLOOKUP($E405,'Container Panel'!$B$41:$Z$100,$D405,0)/(VLOOKUP(FA$276,UI!$A$12:$O$51,VLOOKUP(FA$279,$B$276:$C$278,2,0),0)/1000))&gt;0),1,TRUNC(VLOOKUP($E405,'Container Panel'!$B$41:$Z$100,$D405,0)/(VLOOKUP(FA$276,UI!$A$12:$O$51,VLOOKUP(FA$279,$B$276:$C$278,2,0),0)/1000)))),"")</f>
        <v/>
      </c>
      <c r="FB405" s="145" t="str">
        <f>IFERROR(IF(AND(FB$272=list!$D$3,'Box Calculation'!FB$279&lt;&gt;"h",$E405&lt;&gt;0),0,IF(AND(FB$273=list!$D$2,$E405&lt;&gt;0,TRUNC(VLOOKUP($E405,'Container Panel'!$B$41:$Z$100,$D405,0)/(VLOOKUP(FB$276,UI!$A$12:$O$51,VLOOKUP(FB$279,$B$276:$C$278,2,0),0)/1000))&gt;0),1,TRUNC(VLOOKUP($E405,'Container Panel'!$B$41:$Z$100,$D405,0)/(VLOOKUP(FB$276,UI!$A$12:$O$51,VLOOKUP(FB$279,$B$276:$C$278,2,0),0)/1000)))),"")</f>
        <v/>
      </c>
      <c r="FC405" s="145" t="str">
        <f>IFERROR(IF(AND(FC$272=list!$D$3,'Box Calculation'!FC$279&lt;&gt;"h",$E405&lt;&gt;0),0,IF(AND(FC$273=list!$D$2,$E405&lt;&gt;0,TRUNC(VLOOKUP($E405,'Container Panel'!$B$41:$Z$100,$D405,0)/(VLOOKUP(FC$276,UI!$A$12:$O$51,VLOOKUP(FC$279,$B$276:$C$278,2,0),0)/1000))&gt;0),1,TRUNC(VLOOKUP($E405,'Container Panel'!$B$41:$Z$100,$D405,0)/(VLOOKUP(FC$276,UI!$A$12:$O$51,VLOOKUP(FC$279,$B$276:$C$278,2,0),0)/1000)))),"")</f>
        <v/>
      </c>
      <c r="FD405" s="145" t="str">
        <f>IFERROR(IF(AND(FD$272=list!$D$3,'Box Calculation'!FD$279&lt;&gt;"h",$E405&lt;&gt;0),0,IF(AND(FD$273=list!$D$2,$E405&lt;&gt;0,TRUNC(VLOOKUP($E405,'Container Panel'!$B$41:$Z$100,$D405,0)/(VLOOKUP(FD$276,UI!$A$12:$O$51,VLOOKUP(FD$279,$B$276:$C$278,2,0),0)/1000))&gt;0),1,TRUNC(VLOOKUP($E405,'Container Panel'!$B$41:$Z$100,$D405,0)/(VLOOKUP(FD$276,UI!$A$12:$O$51,VLOOKUP(FD$279,$B$276:$C$278,2,0),0)/1000)))),"")</f>
        <v/>
      </c>
      <c r="FE405" s="145" t="str">
        <f>IFERROR(IF(AND(FE$272=list!$D$3,'Box Calculation'!FE$279&lt;&gt;"h",$E405&lt;&gt;0),0,IF(AND(FE$273=list!$D$2,$E405&lt;&gt;0,TRUNC(VLOOKUP($E405,'Container Panel'!$B$41:$Z$100,$D405,0)/(VLOOKUP(FE$276,UI!$A$12:$O$51,VLOOKUP(FE$279,$B$276:$C$278,2,0),0)/1000))&gt;0),1,TRUNC(VLOOKUP($E405,'Container Panel'!$B$41:$Z$100,$D405,0)/(VLOOKUP(FE$276,UI!$A$12:$O$51,VLOOKUP(FE$279,$B$276:$C$278,2,0),0)/1000)))),"")</f>
        <v/>
      </c>
      <c r="FF405" s="145" t="str">
        <f>IFERROR(IF(AND(FF$272=list!$D$3,'Box Calculation'!FF$279&lt;&gt;"h",$E405&lt;&gt;0),0,IF(AND(FF$273=list!$D$2,$E405&lt;&gt;0,TRUNC(VLOOKUP($E405,'Container Panel'!$B$41:$Z$100,$D405,0)/(VLOOKUP(FF$276,UI!$A$12:$O$51,VLOOKUP(FF$279,$B$276:$C$278,2,0),0)/1000))&gt;0),1,TRUNC(VLOOKUP($E405,'Container Panel'!$B$41:$Z$100,$D405,0)/(VLOOKUP(FF$276,UI!$A$12:$O$51,VLOOKUP(FF$279,$B$276:$C$278,2,0),0)/1000)))),"")</f>
        <v/>
      </c>
      <c r="FG405" s="145" t="str">
        <f>IFERROR(IF(AND(FG$272=list!$D$3,'Box Calculation'!FG$279&lt;&gt;"h",$E405&lt;&gt;0),0,IF(AND(FG$273=list!$D$2,$E405&lt;&gt;0,TRUNC(VLOOKUP($E405,'Container Panel'!$B$41:$Z$100,$D405,0)/(VLOOKUP(FG$276,UI!$A$12:$O$51,VLOOKUP(FG$279,$B$276:$C$278,2,0),0)/1000))&gt;0),1,TRUNC(VLOOKUP($E405,'Container Panel'!$B$41:$Z$100,$D405,0)/(VLOOKUP(FG$276,UI!$A$12:$O$51,VLOOKUP(FG$279,$B$276:$C$278,2,0),0)/1000)))),"")</f>
        <v/>
      </c>
      <c r="FH405" s="145" t="str">
        <f>IFERROR(IF(AND(FH$272=list!$D$3,'Box Calculation'!FH$279&lt;&gt;"h",$E405&lt;&gt;0),0,IF(AND(FH$273=list!$D$2,$E405&lt;&gt;0,TRUNC(VLOOKUP($E405,'Container Panel'!$B$41:$Z$100,$D405,0)/(VLOOKUP(FH$276,UI!$A$12:$O$51,VLOOKUP(FH$279,$B$276:$C$278,2,0),0)/1000))&gt;0),1,TRUNC(VLOOKUP($E405,'Container Panel'!$B$41:$Z$100,$D405,0)/(VLOOKUP(FH$276,UI!$A$12:$O$51,VLOOKUP(FH$279,$B$276:$C$278,2,0),0)/1000)))),"")</f>
        <v/>
      </c>
      <c r="FI405" s="145" t="str">
        <f>IFERROR(IF(AND(FI$272=list!$D$3,'Box Calculation'!FI$279&lt;&gt;"h",$E405&lt;&gt;0),0,IF(AND(FI$273=list!$D$2,$E405&lt;&gt;0,TRUNC(VLOOKUP($E405,'Container Panel'!$B$41:$Z$100,$D405,0)/(VLOOKUP(FI$276,UI!$A$12:$O$51,VLOOKUP(FI$279,$B$276:$C$278,2,0),0)/1000))&gt;0),1,TRUNC(VLOOKUP($E405,'Container Panel'!$B$41:$Z$100,$D405,0)/(VLOOKUP(FI$276,UI!$A$12:$O$51,VLOOKUP(FI$279,$B$276:$C$278,2,0),0)/1000)))),"")</f>
        <v/>
      </c>
      <c r="FJ405" s="145" t="str">
        <f>IFERROR(IF(AND(FJ$272=list!$D$3,'Box Calculation'!FJ$279&lt;&gt;"h",$E405&lt;&gt;0),0,IF(AND(FJ$273=list!$D$2,$E405&lt;&gt;0,TRUNC(VLOOKUP($E405,'Container Panel'!$B$41:$Z$100,$D405,0)/(VLOOKUP(FJ$276,UI!$A$12:$O$51,VLOOKUP(FJ$279,$B$276:$C$278,2,0),0)/1000))&gt;0),1,TRUNC(VLOOKUP($E405,'Container Panel'!$B$41:$Z$100,$D405,0)/(VLOOKUP(FJ$276,UI!$A$12:$O$51,VLOOKUP(FJ$279,$B$276:$C$278,2,0),0)/1000)))),"")</f>
        <v/>
      </c>
      <c r="FK405" s="145" t="str">
        <f>IFERROR(IF(AND(FK$272=list!$D$3,'Box Calculation'!FK$279&lt;&gt;"h",$E405&lt;&gt;0),0,IF(AND(FK$273=list!$D$2,$E405&lt;&gt;0,TRUNC(VLOOKUP($E405,'Container Panel'!$B$41:$Z$100,$D405,0)/(VLOOKUP(FK$276,UI!$A$12:$O$51,VLOOKUP(FK$279,$B$276:$C$278,2,0),0)/1000))&gt;0),1,TRUNC(VLOOKUP($E405,'Container Panel'!$B$41:$Z$100,$D405,0)/(VLOOKUP(FK$276,UI!$A$12:$O$51,VLOOKUP(FK$279,$B$276:$C$278,2,0),0)/1000)))),"")</f>
        <v/>
      </c>
      <c r="FL405" s="145" t="str">
        <f>IFERROR(IF(AND(FL$272=list!$D$3,'Box Calculation'!FL$279&lt;&gt;"h",$E405&lt;&gt;0),0,IF(AND(FL$273=list!$D$2,$E405&lt;&gt;0,TRUNC(VLOOKUP($E405,'Container Panel'!$B$41:$Z$100,$D405,0)/(VLOOKUP(FL$276,UI!$A$12:$O$51,VLOOKUP(FL$279,$B$276:$C$278,2,0),0)/1000))&gt;0),1,TRUNC(VLOOKUP($E405,'Container Panel'!$B$41:$Z$100,$D405,0)/(VLOOKUP(FL$276,UI!$A$12:$O$51,VLOOKUP(FL$279,$B$276:$C$278,2,0),0)/1000)))),"")</f>
        <v/>
      </c>
      <c r="FM405" s="145" t="str">
        <f>IFERROR(IF(AND(FM$272=list!$D$3,'Box Calculation'!FM$279&lt;&gt;"h",$E405&lt;&gt;0),0,IF(AND(FM$273=list!$D$2,$E405&lt;&gt;0,TRUNC(VLOOKUP($E405,'Container Panel'!$B$41:$Z$100,$D405,0)/(VLOOKUP(FM$276,UI!$A$12:$O$51,VLOOKUP(FM$279,$B$276:$C$278,2,0),0)/1000))&gt;0),1,TRUNC(VLOOKUP($E405,'Container Panel'!$B$41:$Z$100,$D405,0)/(VLOOKUP(FM$276,UI!$A$12:$O$51,VLOOKUP(FM$279,$B$276:$C$278,2,0),0)/1000)))),"")</f>
        <v/>
      </c>
      <c r="FN405" s="145" t="str">
        <f>IFERROR(IF(AND(FN$272=list!$D$3,'Box Calculation'!FN$279&lt;&gt;"h",$E405&lt;&gt;0),0,IF(AND(FN$273=list!$D$2,$E405&lt;&gt;0,TRUNC(VLOOKUP($E405,'Container Panel'!$B$41:$Z$100,$D405,0)/(VLOOKUP(FN$276,UI!$A$12:$O$51,VLOOKUP(FN$279,$B$276:$C$278,2,0),0)/1000))&gt;0),1,TRUNC(VLOOKUP($E405,'Container Panel'!$B$41:$Z$100,$D405,0)/(VLOOKUP(FN$276,UI!$A$12:$O$51,VLOOKUP(FN$279,$B$276:$C$278,2,0),0)/1000)))),"")</f>
        <v/>
      </c>
      <c r="FO405" s="145" t="str">
        <f>IFERROR(IF(AND(FO$272=list!$D$3,'Box Calculation'!FO$279&lt;&gt;"h",$E405&lt;&gt;0),0,IF(AND(FO$273=list!$D$2,$E405&lt;&gt;0,TRUNC(VLOOKUP($E405,'Container Panel'!$B$41:$Z$100,$D405,0)/(VLOOKUP(FO$276,UI!$A$12:$O$51,VLOOKUP(FO$279,$B$276:$C$278,2,0),0)/1000))&gt;0),1,TRUNC(VLOOKUP($E405,'Container Panel'!$B$41:$Z$100,$D405,0)/(VLOOKUP(FO$276,UI!$A$12:$O$51,VLOOKUP(FO$279,$B$276:$C$278,2,0),0)/1000)))),"")</f>
        <v/>
      </c>
      <c r="FP405" s="145" t="str">
        <f>IFERROR(IF(AND(FP$272=list!$D$3,'Box Calculation'!FP$279&lt;&gt;"h",$E405&lt;&gt;0),0,IF(AND(FP$273=list!$D$2,$E405&lt;&gt;0,TRUNC(VLOOKUP($E405,'Container Panel'!$B$41:$Z$100,$D405,0)/(VLOOKUP(FP$276,UI!$A$12:$O$51,VLOOKUP(FP$279,$B$276:$C$278,2,0),0)/1000))&gt;0),1,TRUNC(VLOOKUP($E405,'Container Panel'!$B$41:$Z$100,$D405,0)/(VLOOKUP(FP$276,UI!$A$12:$O$51,VLOOKUP(FP$279,$B$276:$C$278,2,0),0)/1000)))),"")</f>
        <v/>
      </c>
      <c r="FQ405" s="145" t="str">
        <f>IFERROR(IF(AND(FQ$272=list!$D$3,'Box Calculation'!FQ$279&lt;&gt;"h",$E405&lt;&gt;0),0,IF(AND(FQ$273=list!$D$2,$E405&lt;&gt;0,TRUNC(VLOOKUP($E405,'Container Panel'!$B$41:$Z$100,$D405,0)/(VLOOKUP(FQ$276,UI!$A$12:$O$51,VLOOKUP(FQ$279,$B$276:$C$278,2,0),0)/1000))&gt;0),1,TRUNC(VLOOKUP($E405,'Container Panel'!$B$41:$Z$100,$D405,0)/(VLOOKUP(FQ$276,UI!$A$12:$O$51,VLOOKUP(FQ$279,$B$276:$C$278,2,0),0)/1000)))),"")</f>
        <v/>
      </c>
      <c r="FR405" s="145" t="str">
        <f>IFERROR(IF(AND(FR$272=list!$D$3,'Box Calculation'!FR$279&lt;&gt;"h",$E405&lt;&gt;0),0,IF(AND(FR$273=list!$D$2,$E405&lt;&gt;0,TRUNC(VLOOKUP($E405,'Container Panel'!$B$41:$Z$100,$D405,0)/(VLOOKUP(FR$276,UI!$A$12:$O$51,VLOOKUP(FR$279,$B$276:$C$278,2,0),0)/1000))&gt;0),1,TRUNC(VLOOKUP($E405,'Container Panel'!$B$41:$Z$100,$D405,0)/(VLOOKUP(FR$276,UI!$A$12:$O$51,VLOOKUP(FR$279,$B$276:$C$278,2,0),0)/1000)))),"")</f>
        <v/>
      </c>
      <c r="FS405" s="145" t="str">
        <f>IFERROR(IF(AND(FS$272=list!$D$3,'Box Calculation'!FS$279&lt;&gt;"h",$E405&lt;&gt;0),0,IF(AND(FS$273=list!$D$2,$E405&lt;&gt;0,TRUNC(VLOOKUP($E405,'Container Panel'!$B$41:$Z$100,$D405,0)/(VLOOKUP(FS$276,UI!$A$12:$O$51,VLOOKUP(FS$279,$B$276:$C$278,2,0),0)/1000))&gt;0),1,TRUNC(VLOOKUP($E405,'Container Panel'!$B$41:$Z$100,$D405,0)/(VLOOKUP(FS$276,UI!$A$12:$O$51,VLOOKUP(FS$279,$B$276:$C$278,2,0),0)/1000)))),"")</f>
        <v/>
      </c>
      <c r="FT405" s="145" t="str">
        <f>IFERROR(IF(AND(FT$272=list!$D$3,'Box Calculation'!FT$279&lt;&gt;"h",$E405&lt;&gt;0),0,IF(AND(FT$273=list!$D$2,$E405&lt;&gt;0,TRUNC(VLOOKUP($E405,'Container Panel'!$B$41:$Z$100,$D405,0)/(VLOOKUP(FT$276,UI!$A$12:$O$51,VLOOKUP(FT$279,$B$276:$C$278,2,0),0)/1000))&gt;0),1,TRUNC(VLOOKUP($E405,'Container Panel'!$B$41:$Z$100,$D405,0)/(VLOOKUP(FT$276,UI!$A$12:$O$51,VLOOKUP(FT$279,$B$276:$C$278,2,0),0)/1000)))),"")</f>
        <v/>
      </c>
      <c r="FU405" s="145" t="str">
        <f>IFERROR(IF(AND(FU$272=list!$D$3,'Box Calculation'!FU$279&lt;&gt;"h",$E405&lt;&gt;0),0,IF(AND(FU$273=list!$D$2,$E405&lt;&gt;0,TRUNC(VLOOKUP($E405,'Container Panel'!$B$41:$Z$100,$D405,0)/(VLOOKUP(FU$276,UI!$A$12:$O$51,VLOOKUP(FU$279,$B$276:$C$278,2,0),0)/1000))&gt;0),1,TRUNC(VLOOKUP($E405,'Container Panel'!$B$41:$Z$100,$D405,0)/(VLOOKUP(FU$276,UI!$A$12:$O$51,VLOOKUP(FU$279,$B$276:$C$278,2,0),0)/1000)))),"")</f>
        <v/>
      </c>
      <c r="FV405" s="145" t="str">
        <f>IFERROR(IF(AND(FV$272=list!$D$3,'Box Calculation'!FV$279&lt;&gt;"h",$E405&lt;&gt;0),0,IF(AND(FV$273=list!$D$2,$E405&lt;&gt;0,TRUNC(VLOOKUP($E405,'Container Panel'!$B$41:$Z$100,$D405,0)/(VLOOKUP(FV$276,UI!$A$12:$O$51,VLOOKUP(FV$279,$B$276:$C$278,2,0),0)/1000))&gt;0),1,TRUNC(VLOOKUP($E405,'Container Panel'!$B$41:$Z$100,$D405,0)/(VLOOKUP(FV$276,UI!$A$12:$O$51,VLOOKUP(FV$279,$B$276:$C$278,2,0),0)/1000)))),"")</f>
        <v/>
      </c>
      <c r="FW405" s="145" t="str">
        <f>IFERROR(IF(AND(FW$272=list!$D$3,'Box Calculation'!FW$279&lt;&gt;"h",$E405&lt;&gt;0),0,IF(AND(FW$273=list!$D$2,$E405&lt;&gt;0,TRUNC(VLOOKUP($E405,'Container Panel'!$B$41:$Z$100,$D405,0)/(VLOOKUP(FW$276,UI!$A$12:$O$51,VLOOKUP(FW$279,$B$276:$C$278,2,0),0)/1000))&gt;0),1,TRUNC(VLOOKUP($E405,'Container Panel'!$B$41:$Z$100,$D405,0)/(VLOOKUP(FW$276,UI!$A$12:$O$51,VLOOKUP(FW$279,$B$276:$C$278,2,0),0)/1000)))),"")</f>
        <v/>
      </c>
      <c r="FX405" s="145" t="str">
        <f>IFERROR(IF(AND(FX$272=list!$D$3,'Box Calculation'!FX$279&lt;&gt;"h",$E405&lt;&gt;0),0,IF(AND(FX$273=list!$D$2,$E405&lt;&gt;0,TRUNC(VLOOKUP($E405,'Container Panel'!$B$41:$Z$100,$D405,0)/(VLOOKUP(FX$276,UI!$A$12:$O$51,VLOOKUP(FX$279,$B$276:$C$278,2,0),0)/1000))&gt;0),1,TRUNC(VLOOKUP($E405,'Container Panel'!$B$41:$Z$100,$D405,0)/(VLOOKUP(FX$276,UI!$A$12:$O$51,VLOOKUP(FX$279,$B$276:$C$278,2,0),0)/1000)))),"")</f>
        <v/>
      </c>
      <c r="FY405" s="145" t="str">
        <f>IFERROR(IF(AND(FY$272=list!$D$3,'Box Calculation'!FY$279&lt;&gt;"h",$E405&lt;&gt;0),0,IF(AND(FY$273=list!$D$2,$E405&lt;&gt;0,TRUNC(VLOOKUP($E405,'Container Panel'!$B$41:$Z$100,$D405,0)/(VLOOKUP(FY$276,UI!$A$12:$O$51,VLOOKUP(FY$279,$B$276:$C$278,2,0),0)/1000))&gt;0),1,TRUNC(VLOOKUP($E405,'Container Panel'!$B$41:$Z$100,$D405,0)/(VLOOKUP(FY$276,UI!$A$12:$O$51,VLOOKUP(FY$279,$B$276:$C$278,2,0),0)/1000)))),"")</f>
        <v/>
      </c>
      <c r="FZ405" s="145" t="str">
        <f>IFERROR(IF(AND(FZ$272=list!$D$3,'Box Calculation'!FZ$279&lt;&gt;"h",$E405&lt;&gt;0),0,IF(AND(FZ$273=list!$D$2,$E405&lt;&gt;0,TRUNC(VLOOKUP($E405,'Container Panel'!$B$41:$Z$100,$D405,0)/(VLOOKUP(FZ$276,UI!$A$12:$O$51,VLOOKUP(FZ$279,$B$276:$C$278,2,0),0)/1000))&gt;0),1,TRUNC(VLOOKUP($E405,'Container Panel'!$B$41:$Z$100,$D405,0)/(VLOOKUP(FZ$276,UI!$A$12:$O$51,VLOOKUP(FZ$279,$B$276:$C$278,2,0),0)/1000)))),"")</f>
        <v/>
      </c>
      <c r="GA405" s="145" t="str">
        <f>IFERROR(IF(AND(GA$272=list!$D$3,'Box Calculation'!GA$279&lt;&gt;"h",$E405&lt;&gt;0),0,IF(AND(GA$273=list!$D$2,$E405&lt;&gt;0,TRUNC(VLOOKUP($E405,'Container Panel'!$B$41:$Z$100,$D405,0)/(VLOOKUP(GA$276,UI!$A$12:$O$51,VLOOKUP(GA$279,$B$276:$C$278,2,0),0)/1000))&gt;0),1,TRUNC(VLOOKUP($E405,'Container Panel'!$B$41:$Z$100,$D405,0)/(VLOOKUP(GA$276,UI!$A$12:$O$51,VLOOKUP(GA$279,$B$276:$C$278,2,0),0)/1000)))),"")</f>
        <v/>
      </c>
      <c r="GB405" s="145" t="str">
        <f>IFERROR(IF(AND(GB$272=list!$D$3,'Box Calculation'!GB$279&lt;&gt;"h",$E405&lt;&gt;0),0,IF(AND(GB$273=list!$D$2,$E405&lt;&gt;0,TRUNC(VLOOKUP($E405,'Container Panel'!$B$41:$Z$100,$D405,0)/(VLOOKUP(GB$276,UI!$A$12:$O$51,VLOOKUP(GB$279,$B$276:$C$278,2,0),0)/1000))&gt;0),1,TRUNC(VLOOKUP($E405,'Container Panel'!$B$41:$Z$100,$D405,0)/(VLOOKUP(GB$276,UI!$A$12:$O$51,VLOOKUP(GB$279,$B$276:$C$278,2,0),0)/1000)))),"")</f>
        <v/>
      </c>
      <c r="GC405" s="145" t="str">
        <f>IFERROR(IF(AND(GC$272=list!$D$3,'Box Calculation'!GC$279&lt;&gt;"h",$E405&lt;&gt;0),0,IF(AND(GC$273=list!$D$2,$E405&lt;&gt;0,TRUNC(VLOOKUP($E405,'Container Panel'!$B$41:$Z$100,$D405,0)/(VLOOKUP(GC$276,UI!$A$12:$O$51,VLOOKUP(GC$279,$B$276:$C$278,2,0),0)/1000))&gt;0),1,TRUNC(VLOOKUP($E405,'Container Panel'!$B$41:$Z$100,$D405,0)/(VLOOKUP(GC$276,UI!$A$12:$O$51,VLOOKUP(GC$279,$B$276:$C$278,2,0),0)/1000)))),"")</f>
        <v/>
      </c>
      <c r="GD405" s="145" t="str">
        <f>IFERROR(IF(AND(GD$272=list!$D$3,'Box Calculation'!GD$279&lt;&gt;"h",$E405&lt;&gt;0),0,IF(AND(GD$273=list!$D$2,$E405&lt;&gt;0,TRUNC(VLOOKUP($E405,'Container Panel'!$B$41:$Z$100,$D405,0)/(VLOOKUP(GD$276,UI!$A$12:$O$51,VLOOKUP(GD$279,$B$276:$C$278,2,0),0)/1000))&gt;0),1,TRUNC(VLOOKUP($E405,'Container Panel'!$B$41:$Z$100,$D405,0)/(VLOOKUP(GD$276,UI!$A$12:$O$51,VLOOKUP(GD$279,$B$276:$C$278,2,0),0)/1000)))),"")</f>
        <v/>
      </c>
      <c r="GE405" s="145" t="str">
        <f>IFERROR(IF(AND(GE$272=list!$D$3,'Box Calculation'!GE$279&lt;&gt;"h",$E405&lt;&gt;0),0,IF(AND(GE$273=list!$D$2,$E405&lt;&gt;0,TRUNC(VLOOKUP($E405,'Container Panel'!$B$41:$Z$100,$D405,0)/(VLOOKUP(GE$276,UI!$A$12:$O$51,VLOOKUP(GE$279,$B$276:$C$278,2,0),0)/1000))&gt;0),1,TRUNC(VLOOKUP($E405,'Container Panel'!$B$41:$Z$100,$D405,0)/(VLOOKUP(GE$276,UI!$A$12:$O$51,VLOOKUP(GE$279,$B$276:$C$278,2,0),0)/1000)))),"")</f>
        <v/>
      </c>
      <c r="GF405" s="145" t="str">
        <f>IFERROR(IF(AND(GF$272=list!$D$3,'Box Calculation'!GF$279&lt;&gt;"h",$E405&lt;&gt;0),0,IF(AND(GF$273=list!$D$2,$E405&lt;&gt;0,TRUNC(VLOOKUP($E405,'Container Panel'!$B$41:$Z$100,$D405,0)/(VLOOKUP(GF$276,UI!$A$12:$O$51,VLOOKUP(GF$279,$B$276:$C$278,2,0),0)/1000))&gt;0),1,TRUNC(VLOOKUP($E405,'Container Panel'!$B$41:$Z$100,$D405,0)/(VLOOKUP(GF$276,UI!$A$12:$O$51,VLOOKUP(GF$279,$B$276:$C$278,2,0),0)/1000)))),"")</f>
        <v/>
      </c>
      <c r="GG405" s="145" t="str">
        <f>IFERROR(IF(AND(GG$272=list!$D$3,'Box Calculation'!GG$279&lt;&gt;"h",$E405&lt;&gt;0),0,IF(AND(GG$273=list!$D$2,$E405&lt;&gt;0,TRUNC(VLOOKUP($E405,'Container Panel'!$B$41:$Z$100,$D405,0)/(VLOOKUP(GG$276,UI!$A$12:$O$51,VLOOKUP(GG$279,$B$276:$C$278,2,0),0)/1000))&gt;0),1,TRUNC(VLOOKUP($E405,'Container Panel'!$B$41:$Z$100,$D405,0)/(VLOOKUP(GG$276,UI!$A$12:$O$51,VLOOKUP(GG$279,$B$276:$C$278,2,0),0)/1000)))),"")</f>
        <v/>
      </c>
      <c r="GH405" s="145" t="str">
        <f>IFERROR(IF(AND(GH$272=list!$D$3,'Box Calculation'!GH$279&lt;&gt;"h",$E405&lt;&gt;0),0,IF(AND(GH$273=list!$D$2,$E405&lt;&gt;0,TRUNC(VLOOKUP($E405,'Container Panel'!$B$41:$Z$100,$D405,0)/(VLOOKUP(GH$276,UI!$A$12:$O$51,VLOOKUP(GH$279,$B$276:$C$278,2,0),0)/1000))&gt;0),1,TRUNC(VLOOKUP($E405,'Container Panel'!$B$41:$Z$100,$D405,0)/(VLOOKUP(GH$276,UI!$A$12:$O$51,VLOOKUP(GH$279,$B$276:$C$278,2,0),0)/1000)))),"")</f>
        <v/>
      </c>
      <c r="GI405" s="145" t="str">
        <f>IFERROR(IF(AND(GI$272=list!$D$3,'Box Calculation'!GI$279&lt;&gt;"h",$E405&lt;&gt;0),0,IF(AND(GI$273=list!$D$2,$E405&lt;&gt;0,TRUNC(VLOOKUP($E405,'Container Panel'!$B$41:$Z$100,$D405,0)/(VLOOKUP(GI$276,UI!$A$12:$O$51,VLOOKUP(GI$279,$B$276:$C$278,2,0),0)/1000))&gt;0),1,TRUNC(VLOOKUP($E405,'Container Panel'!$B$41:$Z$100,$D405,0)/(VLOOKUP(GI$276,UI!$A$12:$O$51,VLOOKUP(GI$279,$B$276:$C$278,2,0),0)/1000)))),"")</f>
        <v/>
      </c>
      <c r="GJ405" s="145" t="str">
        <f>IFERROR(IF(AND(GJ$272=list!$D$3,'Box Calculation'!GJ$279&lt;&gt;"h",$E405&lt;&gt;0),0,IF(AND(GJ$273=list!$D$2,$E405&lt;&gt;0,TRUNC(VLOOKUP($E405,'Container Panel'!$B$41:$Z$100,$D405,0)/(VLOOKUP(GJ$276,UI!$A$12:$O$51,VLOOKUP(GJ$279,$B$276:$C$278,2,0),0)/1000))&gt;0),1,TRUNC(VLOOKUP($E405,'Container Panel'!$B$41:$Z$100,$D405,0)/(VLOOKUP(GJ$276,UI!$A$12:$O$51,VLOOKUP(GJ$279,$B$276:$C$278,2,0),0)/1000)))),"")</f>
        <v/>
      </c>
      <c r="GK405" s="145" t="str">
        <f>IFERROR(IF(AND(GK$272=list!$D$3,'Box Calculation'!GK$279&lt;&gt;"h",$E405&lt;&gt;0),0,IF(AND(GK$273=list!$D$2,$E405&lt;&gt;0,TRUNC(VLOOKUP($E405,'Container Panel'!$B$41:$Z$100,$D405,0)/(VLOOKUP(GK$276,UI!$A$12:$O$51,VLOOKUP(GK$279,$B$276:$C$278,2,0),0)/1000))&gt;0),1,TRUNC(VLOOKUP($E405,'Container Panel'!$B$41:$Z$100,$D405,0)/(VLOOKUP(GK$276,UI!$A$12:$O$51,VLOOKUP(GK$279,$B$276:$C$278,2,0),0)/1000)))),"")</f>
        <v/>
      </c>
      <c r="GL405" s="145" t="str">
        <f>IFERROR(IF(AND(GL$272=list!$D$3,'Box Calculation'!GL$279&lt;&gt;"h",$E405&lt;&gt;0),0,IF(AND(GL$273=list!$D$2,$E405&lt;&gt;0,TRUNC(VLOOKUP($E405,'Container Panel'!$B$41:$Z$100,$D405,0)/(VLOOKUP(GL$276,UI!$A$12:$O$51,VLOOKUP(GL$279,$B$276:$C$278,2,0),0)/1000))&gt;0),1,TRUNC(VLOOKUP($E405,'Container Panel'!$B$41:$Z$100,$D405,0)/(VLOOKUP(GL$276,UI!$A$12:$O$51,VLOOKUP(GL$279,$B$276:$C$278,2,0),0)/1000)))),"")</f>
        <v/>
      </c>
      <c r="GM405" s="145" t="str">
        <f>IFERROR(IF(AND(GM$272=list!$D$3,'Box Calculation'!GM$279&lt;&gt;"h",$E405&lt;&gt;0),0,IF(AND(GM$273=list!$D$2,$E405&lt;&gt;0,TRUNC(VLOOKUP($E405,'Container Panel'!$B$41:$Z$100,$D405,0)/(VLOOKUP(GM$276,UI!$A$12:$O$51,VLOOKUP(GM$279,$B$276:$C$278,2,0),0)/1000))&gt;0),1,TRUNC(VLOOKUP($E405,'Container Panel'!$B$41:$Z$100,$D405,0)/(VLOOKUP(GM$276,UI!$A$12:$O$51,VLOOKUP(GM$279,$B$276:$C$278,2,0),0)/1000)))),"")</f>
        <v/>
      </c>
      <c r="GN405" s="145" t="str">
        <f>IFERROR(IF(AND(GN$272=list!$D$3,'Box Calculation'!GN$279&lt;&gt;"h",$E405&lt;&gt;0),0,IF(AND(GN$273=list!$D$2,$E405&lt;&gt;0,TRUNC(VLOOKUP($E405,'Container Panel'!$B$41:$Z$100,$D405,0)/(VLOOKUP(GN$276,UI!$A$12:$O$51,VLOOKUP(GN$279,$B$276:$C$278,2,0),0)/1000))&gt;0),1,TRUNC(VLOOKUP($E405,'Container Panel'!$B$41:$Z$100,$D405,0)/(VLOOKUP(GN$276,UI!$A$12:$O$51,VLOOKUP(GN$279,$B$276:$C$278,2,0),0)/1000)))),"")</f>
        <v/>
      </c>
      <c r="GO405" s="145" t="str">
        <f>IFERROR(IF(AND(GO$272=list!$D$3,'Box Calculation'!GO$279&lt;&gt;"h",$E405&lt;&gt;0),0,IF(AND(GO$273=list!$D$2,$E405&lt;&gt;0,TRUNC(VLOOKUP($E405,'Container Panel'!$B$41:$Z$100,$D405,0)/(VLOOKUP(GO$276,UI!$A$12:$O$51,VLOOKUP(GO$279,$B$276:$C$278,2,0),0)/1000))&gt;0),1,TRUNC(VLOOKUP($E405,'Container Panel'!$B$41:$Z$100,$D405,0)/(VLOOKUP(GO$276,UI!$A$12:$O$51,VLOOKUP(GO$279,$B$276:$C$278,2,0),0)/1000)))),"")</f>
        <v/>
      </c>
      <c r="GP405" s="145" t="str">
        <f>IFERROR(IF(AND(GP$272=list!$D$3,'Box Calculation'!GP$279&lt;&gt;"h",$E405&lt;&gt;0),0,IF(AND(GP$273=list!$D$2,$E405&lt;&gt;0,TRUNC(VLOOKUP($E405,'Container Panel'!$B$41:$Z$100,$D405,0)/(VLOOKUP(GP$276,UI!$A$12:$O$51,VLOOKUP(GP$279,$B$276:$C$278,2,0),0)/1000))&gt;0),1,TRUNC(VLOOKUP($E405,'Container Panel'!$B$41:$Z$100,$D405,0)/(VLOOKUP(GP$276,UI!$A$12:$O$51,VLOOKUP(GP$279,$B$276:$C$278,2,0),0)/1000)))),"")</f>
        <v/>
      </c>
      <c r="GQ405" s="145" t="str">
        <f>IFERROR(IF(AND(GQ$272=list!$D$3,'Box Calculation'!GQ$279&lt;&gt;"h",$E405&lt;&gt;0),0,IF(AND(GQ$273=list!$D$2,$E405&lt;&gt;0,TRUNC(VLOOKUP($E405,'Container Panel'!$B$41:$Z$100,$D405,0)/(VLOOKUP(GQ$276,UI!$A$12:$O$51,VLOOKUP(GQ$279,$B$276:$C$278,2,0),0)/1000))&gt;0),1,TRUNC(VLOOKUP($E405,'Container Panel'!$B$41:$Z$100,$D405,0)/(VLOOKUP(GQ$276,UI!$A$12:$O$51,VLOOKUP(GQ$279,$B$276:$C$278,2,0),0)/1000)))),"")</f>
        <v/>
      </c>
      <c r="GR405" s="145" t="str">
        <f>IFERROR(IF(AND(GR$272=list!$D$3,'Box Calculation'!GR$279&lt;&gt;"h",$E405&lt;&gt;0),0,IF(AND(GR$273=list!$D$2,$E405&lt;&gt;0,TRUNC(VLOOKUP($E405,'Container Panel'!$B$41:$Z$100,$D405,0)/(VLOOKUP(GR$276,UI!$A$12:$O$51,VLOOKUP(GR$279,$B$276:$C$278,2,0),0)/1000))&gt;0),1,TRUNC(VLOOKUP($E405,'Container Panel'!$B$41:$Z$100,$D405,0)/(VLOOKUP(GR$276,UI!$A$12:$O$51,VLOOKUP(GR$279,$B$276:$C$278,2,0),0)/1000)))),"")</f>
        <v/>
      </c>
      <c r="GS405" s="145" t="str">
        <f>IFERROR(IF(AND(GS$272=list!$D$3,'Box Calculation'!GS$279&lt;&gt;"h",$E405&lt;&gt;0),0,IF(AND(GS$273=list!$D$2,$E405&lt;&gt;0,TRUNC(VLOOKUP($E405,'Container Panel'!$B$41:$Z$100,$D405,0)/(VLOOKUP(GS$276,UI!$A$12:$O$51,VLOOKUP(GS$279,$B$276:$C$278,2,0),0)/1000))&gt;0),1,TRUNC(VLOOKUP($E405,'Container Panel'!$B$41:$Z$100,$D405,0)/(VLOOKUP(GS$276,UI!$A$12:$O$51,VLOOKUP(GS$279,$B$276:$C$278,2,0),0)/1000)))),"")</f>
        <v/>
      </c>
      <c r="GT405" s="145" t="str">
        <f>IFERROR(IF(AND(GT$272=list!$D$3,'Box Calculation'!GT$279&lt;&gt;"h",$E405&lt;&gt;0),0,IF(AND(GT$273=list!$D$2,$E405&lt;&gt;0,TRUNC(VLOOKUP($E405,'Container Panel'!$B$41:$Z$100,$D405,0)/(VLOOKUP(GT$276,UI!$A$12:$O$51,VLOOKUP(GT$279,$B$276:$C$278,2,0),0)/1000))&gt;0),1,TRUNC(VLOOKUP($E405,'Container Panel'!$B$41:$Z$100,$D405,0)/(VLOOKUP(GT$276,UI!$A$12:$O$51,VLOOKUP(GT$279,$B$276:$C$278,2,0),0)/1000)))),"")</f>
        <v/>
      </c>
      <c r="GU405" s="145" t="str">
        <f>IFERROR(IF(AND(GU$272=list!$D$3,'Box Calculation'!GU$279&lt;&gt;"h",$E405&lt;&gt;0),0,IF(AND(GU$273=list!$D$2,$E405&lt;&gt;0,TRUNC(VLOOKUP($E405,'Container Panel'!$B$41:$Z$100,$D405,0)/(VLOOKUP(GU$276,UI!$A$12:$O$51,VLOOKUP(GU$279,$B$276:$C$278,2,0),0)/1000))&gt;0),1,TRUNC(VLOOKUP($E405,'Container Panel'!$B$41:$Z$100,$D405,0)/(VLOOKUP(GU$276,UI!$A$12:$O$51,VLOOKUP(GU$279,$B$276:$C$278,2,0),0)/1000)))),"")</f>
        <v/>
      </c>
      <c r="GV405" s="145" t="str">
        <f>IFERROR(IF(AND(GV$272=list!$D$3,'Box Calculation'!GV$279&lt;&gt;"h",$E405&lt;&gt;0),0,IF(AND(GV$273=list!$D$2,$E405&lt;&gt;0,TRUNC(VLOOKUP($E405,'Container Panel'!$B$41:$Z$100,$D405,0)/(VLOOKUP(GV$276,UI!$A$12:$O$51,VLOOKUP(GV$279,$B$276:$C$278,2,0),0)/1000))&gt;0),1,TRUNC(VLOOKUP($E405,'Container Panel'!$B$41:$Z$100,$D405,0)/(VLOOKUP(GV$276,UI!$A$12:$O$51,VLOOKUP(GV$279,$B$276:$C$278,2,0),0)/1000)))),"")</f>
        <v/>
      </c>
      <c r="GW405" s="145" t="str">
        <f>IFERROR(IF(AND(GW$272=list!$D$3,'Box Calculation'!GW$279&lt;&gt;"h",$E405&lt;&gt;0),0,IF(AND(GW$273=list!$D$2,$E405&lt;&gt;0,TRUNC(VLOOKUP($E405,'Container Panel'!$B$41:$Z$100,$D405,0)/(VLOOKUP(GW$276,UI!$A$12:$O$51,VLOOKUP(GW$279,$B$276:$C$278,2,0),0)/1000))&gt;0),1,TRUNC(VLOOKUP($E405,'Container Panel'!$B$41:$Z$100,$D405,0)/(VLOOKUP(GW$276,UI!$A$12:$O$51,VLOOKUP(GW$279,$B$276:$C$278,2,0),0)/1000)))),"")</f>
        <v/>
      </c>
      <c r="GX405" s="145" t="str">
        <f>IFERROR(IF(AND(GX$272=list!$D$3,'Box Calculation'!GX$279&lt;&gt;"h",$E405&lt;&gt;0),0,IF(AND(GX$273=list!$D$2,$E405&lt;&gt;0,TRUNC(VLOOKUP($E405,'Container Panel'!$B$41:$Z$100,$D405,0)/(VLOOKUP(GX$276,UI!$A$12:$O$51,VLOOKUP(GX$279,$B$276:$C$278,2,0),0)/1000))&gt;0),1,TRUNC(VLOOKUP($E405,'Container Panel'!$B$41:$Z$100,$D405,0)/(VLOOKUP(GX$276,UI!$A$12:$O$51,VLOOKUP(GX$279,$B$276:$C$278,2,0),0)/1000)))),"")</f>
        <v/>
      </c>
      <c r="GY405" s="145" t="str">
        <f>IFERROR(IF(AND(GY$272=list!$D$3,'Box Calculation'!GY$279&lt;&gt;"h",$E405&lt;&gt;0),0,IF(AND(GY$273=list!$D$2,$E405&lt;&gt;0,TRUNC(VLOOKUP($E405,'Container Panel'!$B$41:$Z$100,$D405,0)/(VLOOKUP(GY$276,UI!$A$12:$O$51,VLOOKUP(GY$279,$B$276:$C$278,2,0),0)/1000))&gt;0),1,TRUNC(VLOOKUP($E405,'Container Panel'!$B$41:$Z$100,$D405,0)/(VLOOKUP(GY$276,UI!$A$12:$O$51,VLOOKUP(GY$279,$B$276:$C$278,2,0),0)/1000)))),"")</f>
        <v/>
      </c>
      <c r="GZ405" s="145" t="str">
        <f>IFERROR(IF(AND(GZ$272=list!$D$3,'Box Calculation'!GZ$279&lt;&gt;"h",$E405&lt;&gt;0),0,IF(AND(GZ$273=list!$D$2,$E405&lt;&gt;0,TRUNC(VLOOKUP($E405,'Container Panel'!$B$41:$Z$100,$D405,0)/(VLOOKUP(GZ$276,UI!$A$12:$O$51,VLOOKUP(GZ$279,$B$276:$C$278,2,0),0)/1000))&gt;0),1,TRUNC(VLOOKUP($E405,'Container Panel'!$B$41:$Z$100,$D405,0)/(VLOOKUP(GZ$276,UI!$A$12:$O$51,VLOOKUP(GZ$279,$B$276:$C$278,2,0),0)/1000)))),"")</f>
        <v/>
      </c>
      <c r="HA405" s="145" t="str">
        <f>IFERROR(IF(AND(HA$272=list!$D$3,'Box Calculation'!HA$279&lt;&gt;"h",$E405&lt;&gt;0),0,IF(AND(HA$273=list!$D$2,$E405&lt;&gt;0,TRUNC(VLOOKUP($E405,'Container Panel'!$B$41:$Z$100,$D405,0)/(VLOOKUP(HA$276,UI!$A$12:$O$51,VLOOKUP(HA$279,$B$276:$C$278,2,0),0)/1000))&gt;0),1,TRUNC(VLOOKUP($E405,'Container Panel'!$B$41:$Z$100,$D405,0)/(VLOOKUP(HA$276,UI!$A$12:$O$51,VLOOKUP(HA$279,$B$276:$C$278,2,0),0)/1000)))),"")</f>
        <v/>
      </c>
      <c r="HB405" s="145" t="str">
        <f>IFERROR(IF(AND(HB$272=list!$D$3,'Box Calculation'!HB$279&lt;&gt;"h",$E405&lt;&gt;0),0,IF(AND(HB$273=list!$D$2,$E405&lt;&gt;0,TRUNC(VLOOKUP($E405,'Container Panel'!$B$41:$Z$100,$D405,0)/(VLOOKUP(HB$276,UI!$A$12:$O$51,VLOOKUP(HB$279,$B$276:$C$278,2,0),0)/1000))&gt;0),1,TRUNC(VLOOKUP($E405,'Container Panel'!$B$41:$Z$100,$D405,0)/(VLOOKUP(HB$276,UI!$A$12:$O$51,VLOOKUP(HB$279,$B$276:$C$278,2,0),0)/1000)))),"")</f>
        <v/>
      </c>
      <c r="HC405" s="145" t="str">
        <f>IFERROR(IF(AND(HC$272=list!$D$3,'Box Calculation'!HC$279&lt;&gt;"h",$E405&lt;&gt;0),0,IF(AND(HC$273=list!$D$2,$E405&lt;&gt;0,TRUNC(VLOOKUP($E405,'Container Panel'!$B$41:$Z$100,$D405,0)/(VLOOKUP(HC$276,UI!$A$12:$O$51,VLOOKUP(HC$279,$B$276:$C$278,2,0),0)/1000))&gt;0),1,TRUNC(VLOOKUP($E405,'Container Panel'!$B$41:$Z$100,$D405,0)/(VLOOKUP(HC$276,UI!$A$12:$O$51,VLOOKUP(HC$279,$B$276:$C$278,2,0),0)/1000)))),"")</f>
        <v/>
      </c>
      <c r="HD405" s="145" t="str">
        <f>IFERROR(IF(AND(HD$272=list!$D$3,'Box Calculation'!HD$279&lt;&gt;"h",$E405&lt;&gt;0),0,IF(AND(HD$273=list!$D$2,$E405&lt;&gt;0,TRUNC(VLOOKUP($E405,'Container Panel'!$B$41:$Z$100,$D405,0)/(VLOOKUP(HD$276,UI!$A$12:$O$51,VLOOKUP(HD$279,$B$276:$C$278,2,0),0)/1000))&gt;0),1,TRUNC(VLOOKUP($E405,'Container Panel'!$B$41:$Z$100,$D405,0)/(VLOOKUP(HD$276,UI!$A$12:$O$51,VLOOKUP(HD$279,$B$276:$C$278,2,0),0)/1000)))),"")</f>
        <v/>
      </c>
      <c r="HE405" s="145" t="str">
        <f>IFERROR(IF(AND(HE$272=list!$D$3,'Box Calculation'!HE$279&lt;&gt;"h",$E405&lt;&gt;0),0,IF(AND(HE$273=list!$D$2,$E405&lt;&gt;0,TRUNC(VLOOKUP($E405,'Container Panel'!$B$41:$Z$100,$D405,0)/(VLOOKUP(HE$276,UI!$A$12:$O$51,VLOOKUP(HE$279,$B$276:$C$278,2,0),0)/1000))&gt;0),1,TRUNC(VLOOKUP($E405,'Container Panel'!$B$41:$Z$100,$D405,0)/(VLOOKUP(HE$276,UI!$A$12:$O$51,VLOOKUP(HE$279,$B$276:$C$278,2,0),0)/1000)))),"")</f>
        <v/>
      </c>
      <c r="HF405" s="145" t="str">
        <f>IFERROR(IF(AND(HF$272=list!$D$3,'Box Calculation'!HF$279&lt;&gt;"h",$E405&lt;&gt;0),0,IF(AND(HF$273=list!$D$2,$E405&lt;&gt;0,TRUNC(VLOOKUP($E405,'Container Panel'!$B$41:$Z$100,$D405,0)/(VLOOKUP(HF$276,UI!$A$12:$O$51,VLOOKUP(HF$279,$B$276:$C$278,2,0),0)/1000))&gt;0),1,TRUNC(VLOOKUP($E405,'Container Panel'!$B$41:$Z$100,$D405,0)/(VLOOKUP(HF$276,UI!$A$12:$O$51,VLOOKUP(HF$279,$B$276:$C$278,2,0),0)/1000)))),"")</f>
        <v/>
      </c>
      <c r="HG405" s="145" t="str">
        <f>IFERROR(IF(AND(HG$272=list!$D$3,'Box Calculation'!HG$279&lt;&gt;"h",$E405&lt;&gt;0),0,IF(AND(HG$273=list!$D$2,$E405&lt;&gt;0,TRUNC(VLOOKUP($E405,'Container Panel'!$B$41:$Z$100,$D405,0)/(VLOOKUP(HG$276,UI!$A$12:$O$51,VLOOKUP(HG$279,$B$276:$C$278,2,0),0)/1000))&gt;0),1,TRUNC(VLOOKUP($E405,'Container Panel'!$B$41:$Z$100,$D405,0)/(VLOOKUP(HG$276,UI!$A$12:$O$51,VLOOKUP(HG$279,$B$276:$C$278,2,0),0)/1000)))),"")</f>
        <v/>
      </c>
      <c r="HH405" s="145" t="str">
        <f>IFERROR(IF(AND(HH$272=list!$D$3,'Box Calculation'!HH$279&lt;&gt;"h",$E405&lt;&gt;0),0,IF(AND(HH$273=list!$D$2,$E405&lt;&gt;0,TRUNC(VLOOKUP($E405,'Container Panel'!$B$41:$Z$100,$D405,0)/(VLOOKUP(HH$276,UI!$A$12:$O$51,VLOOKUP(HH$279,$B$276:$C$278,2,0),0)/1000))&gt;0),1,TRUNC(VLOOKUP($E405,'Container Panel'!$B$41:$Z$100,$D405,0)/(VLOOKUP(HH$276,UI!$A$12:$O$51,VLOOKUP(HH$279,$B$276:$C$278,2,0),0)/1000)))),"")</f>
        <v/>
      </c>
      <c r="HI405" s="145" t="str">
        <f>IFERROR(IF(AND(HI$272=list!$D$3,'Box Calculation'!HI$279&lt;&gt;"h",$E405&lt;&gt;0),0,IF(AND(HI$273=list!$D$2,$E405&lt;&gt;0,TRUNC(VLOOKUP($E405,'Container Panel'!$B$41:$Z$100,$D405,0)/(VLOOKUP(HI$276,UI!$A$12:$O$51,VLOOKUP(HI$279,$B$276:$C$278,2,0),0)/1000))&gt;0),1,TRUNC(VLOOKUP($E405,'Container Panel'!$B$41:$Z$100,$D405,0)/(VLOOKUP(HI$276,UI!$A$12:$O$51,VLOOKUP(HI$279,$B$276:$C$278,2,0),0)/1000)))),"")</f>
        <v/>
      </c>
      <c r="HJ405" s="145" t="str">
        <f>IFERROR(IF(AND(HJ$272=list!$D$3,'Box Calculation'!HJ$279&lt;&gt;"h",$E405&lt;&gt;0),0,IF(AND(HJ$273=list!$D$2,$E405&lt;&gt;0,TRUNC(VLOOKUP($E405,'Container Panel'!$B$41:$Z$100,$D405,0)/(VLOOKUP(HJ$276,UI!$A$12:$O$51,VLOOKUP(HJ$279,$B$276:$C$278,2,0),0)/1000))&gt;0),1,TRUNC(VLOOKUP($E405,'Container Panel'!$B$41:$Z$100,$D405,0)/(VLOOKUP(HJ$276,UI!$A$12:$O$51,VLOOKUP(HJ$279,$B$276:$C$278,2,0),0)/1000)))),"")</f>
        <v/>
      </c>
      <c r="HK405" s="145" t="str">
        <f>IFERROR(IF(AND(HK$272=list!$D$3,'Box Calculation'!HK$279&lt;&gt;"h",$E405&lt;&gt;0),0,IF(AND(HK$273=list!$D$2,$E405&lt;&gt;0,TRUNC(VLOOKUP($E405,'Container Panel'!$B$41:$Z$100,$D405,0)/(VLOOKUP(HK$276,UI!$A$12:$O$51,VLOOKUP(HK$279,$B$276:$C$278,2,0),0)/1000))&gt;0),1,TRUNC(VLOOKUP($E405,'Container Panel'!$B$41:$Z$100,$D405,0)/(VLOOKUP(HK$276,UI!$A$12:$O$51,VLOOKUP(HK$279,$B$276:$C$278,2,0),0)/1000)))),"")</f>
        <v/>
      </c>
      <c r="HL405" s="145" t="str">
        <f>IFERROR(IF(AND(HL$272=list!$D$3,'Box Calculation'!HL$279&lt;&gt;"h",$E405&lt;&gt;0),0,IF(AND(HL$273=list!$D$2,$E405&lt;&gt;0,TRUNC(VLOOKUP($E405,'Container Panel'!$B$41:$Z$100,$D405,0)/(VLOOKUP(HL$276,UI!$A$12:$O$51,VLOOKUP(HL$279,$B$276:$C$278,2,0),0)/1000))&gt;0),1,TRUNC(VLOOKUP($E405,'Container Panel'!$B$41:$Z$100,$D405,0)/(VLOOKUP(HL$276,UI!$A$12:$O$51,VLOOKUP(HL$279,$B$276:$C$278,2,0),0)/1000)))),"")</f>
        <v/>
      </c>
      <c r="HM405" s="145" t="str">
        <f>IFERROR(IF(AND(HM$272=list!$D$3,'Box Calculation'!HM$279&lt;&gt;"h",$E405&lt;&gt;0),0,IF(AND(HM$273=list!$D$2,$E405&lt;&gt;0,TRUNC(VLOOKUP($E405,'Container Panel'!$B$41:$Z$100,$D405,0)/(VLOOKUP(HM$276,UI!$A$12:$O$51,VLOOKUP(HM$279,$B$276:$C$278,2,0),0)/1000))&gt;0),1,TRUNC(VLOOKUP($E405,'Container Panel'!$B$41:$Z$100,$D405,0)/(VLOOKUP(HM$276,UI!$A$12:$O$51,VLOOKUP(HM$279,$B$276:$C$278,2,0),0)/1000)))),"")</f>
        <v/>
      </c>
      <c r="HN405" s="145" t="str">
        <f>IFERROR(IF(AND(HN$272=list!$D$3,'Box Calculation'!HN$279&lt;&gt;"h",$E405&lt;&gt;0),0,IF(AND(HN$273=list!$D$2,$E405&lt;&gt;0,TRUNC(VLOOKUP($E405,'Container Panel'!$B$41:$Z$100,$D405,0)/(VLOOKUP(HN$276,UI!$A$12:$O$51,VLOOKUP(HN$279,$B$276:$C$278,2,0),0)/1000))&gt;0),1,TRUNC(VLOOKUP($E405,'Container Panel'!$B$41:$Z$100,$D405,0)/(VLOOKUP(HN$276,UI!$A$12:$O$51,VLOOKUP(HN$279,$B$276:$C$278,2,0),0)/1000)))),"")</f>
        <v/>
      </c>
      <c r="HO405" s="145" t="str">
        <f>IFERROR(IF(AND(HO$272=list!$D$3,'Box Calculation'!HO$279&lt;&gt;"h",$E405&lt;&gt;0),0,IF(AND(HO$273=list!$D$2,$E405&lt;&gt;0,TRUNC(VLOOKUP($E405,'Container Panel'!$B$41:$Z$100,$D405,0)/(VLOOKUP(HO$276,UI!$A$12:$O$51,VLOOKUP(HO$279,$B$276:$C$278,2,0),0)/1000))&gt;0),1,TRUNC(VLOOKUP($E405,'Container Panel'!$B$41:$Z$100,$D405,0)/(VLOOKUP(HO$276,UI!$A$12:$O$51,VLOOKUP(HO$279,$B$276:$C$278,2,0),0)/1000)))),"")</f>
        <v/>
      </c>
      <c r="HP405" s="145" t="str">
        <f>IFERROR(IF(AND(HP$272=list!$D$3,'Box Calculation'!HP$279&lt;&gt;"h",$E405&lt;&gt;0),0,IF(AND(HP$273=list!$D$2,$E405&lt;&gt;0,TRUNC(VLOOKUP($E405,'Container Panel'!$B$41:$Z$100,$D405,0)/(VLOOKUP(HP$276,UI!$A$12:$O$51,VLOOKUP(HP$279,$B$276:$C$278,2,0),0)/1000))&gt;0),1,TRUNC(VLOOKUP($E405,'Container Panel'!$B$41:$Z$100,$D405,0)/(VLOOKUP(HP$276,UI!$A$12:$O$51,VLOOKUP(HP$279,$B$276:$C$278,2,0),0)/1000)))),"")</f>
        <v/>
      </c>
      <c r="HQ405" s="145" t="str">
        <f>IFERROR(IF(AND(HQ$272=list!$D$3,'Box Calculation'!HQ$279&lt;&gt;"h",$E405&lt;&gt;0),0,IF(AND(HQ$273=list!$D$2,$E405&lt;&gt;0,TRUNC(VLOOKUP($E405,'Container Panel'!$B$41:$Z$100,$D405,0)/(VLOOKUP(HQ$276,UI!$A$12:$O$51,VLOOKUP(HQ$279,$B$276:$C$278,2,0),0)/1000))&gt;0),1,TRUNC(VLOOKUP($E405,'Container Panel'!$B$41:$Z$100,$D405,0)/(VLOOKUP(HQ$276,UI!$A$12:$O$51,VLOOKUP(HQ$279,$B$276:$C$278,2,0),0)/1000)))),"")</f>
        <v/>
      </c>
      <c r="HR405" s="145" t="str">
        <f>IFERROR(IF(AND(HR$272=list!$D$3,'Box Calculation'!HR$279&lt;&gt;"h",$E405&lt;&gt;0),0,IF(AND(HR$273=list!$D$2,$E405&lt;&gt;0,TRUNC(VLOOKUP($E405,'Container Panel'!$B$41:$Z$100,$D405,0)/(VLOOKUP(HR$276,UI!$A$12:$O$51,VLOOKUP(HR$279,$B$276:$C$278,2,0),0)/1000))&gt;0),1,TRUNC(VLOOKUP($E405,'Container Panel'!$B$41:$Z$100,$D405,0)/(VLOOKUP(HR$276,UI!$A$12:$O$51,VLOOKUP(HR$279,$B$276:$C$278,2,0),0)/1000)))),"")</f>
        <v/>
      </c>
      <c r="HS405" s="145" t="str">
        <f>IFERROR(IF(AND(HS$272=list!$D$3,'Box Calculation'!HS$279&lt;&gt;"h",$E405&lt;&gt;0),0,IF(AND(HS$273=list!$D$2,$E405&lt;&gt;0,TRUNC(VLOOKUP($E405,'Container Panel'!$B$41:$Z$100,$D405,0)/(VLOOKUP(HS$276,UI!$A$12:$O$51,VLOOKUP(HS$279,$B$276:$C$278,2,0),0)/1000))&gt;0),1,TRUNC(VLOOKUP($E405,'Container Panel'!$B$41:$Z$100,$D405,0)/(VLOOKUP(HS$276,UI!$A$12:$O$51,VLOOKUP(HS$279,$B$276:$C$278,2,0),0)/1000)))),"")</f>
        <v/>
      </c>
      <c r="HT405" s="145" t="str">
        <f>IFERROR(IF(AND(HT$272=list!$D$3,'Box Calculation'!HT$279&lt;&gt;"h",$E405&lt;&gt;0),0,IF(AND(HT$273=list!$D$2,$E405&lt;&gt;0,TRUNC(VLOOKUP($E405,'Container Panel'!$B$41:$Z$100,$D405,0)/(VLOOKUP(HT$276,UI!$A$12:$O$51,VLOOKUP(HT$279,$B$276:$C$278,2,0),0)/1000))&gt;0),1,TRUNC(VLOOKUP($E405,'Container Panel'!$B$41:$Z$100,$D405,0)/(VLOOKUP(HT$276,UI!$A$12:$O$51,VLOOKUP(HT$279,$B$276:$C$278,2,0),0)/1000)))),"")</f>
        <v/>
      </c>
      <c r="HU405" s="145" t="str">
        <f>IFERROR(IF(AND(HU$272=list!$D$3,'Box Calculation'!HU$279&lt;&gt;"h",$E405&lt;&gt;0),0,IF(AND(HU$273=list!$D$2,$E405&lt;&gt;0,TRUNC(VLOOKUP($E405,'Container Panel'!$B$41:$Z$100,$D405,0)/(VLOOKUP(HU$276,UI!$A$12:$O$51,VLOOKUP(HU$279,$B$276:$C$278,2,0),0)/1000))&gt;0),1,TRUNC(VLOOKUP($E405,'Container Panel'!$B$41:$Z$100,$D405,0)/(VLOOKUP(HU$276,UI!$A$12:$O$51,VLOOKUP(HU$279,$B$276:$C$278,2,0),0)/1000)))),"")</f>
        <v/>
      </c>
      <c r="HV405" s="145" t="str">
        <f>IFERROR(IF(AND(HV$272=list!$D$3,'Box Calculation'!HV$279&lt;&gt;"h",$E405&lt;&gt;0),0,IF(AND(HV$273=list!$D$2,$E405&lt;&gt;0,TRUNC(VLOOKUP($E405,'Container Panel'!$B$41:$Z$100,$D405,0)/(VLOOKUP(HV$276,UI!$A$12:$O$51,VLOOKUP(HV$279,$B$276:$C$278,2,0),0)/1000))&gt;0),1,TRUNC(VLOOKUP($E405,'Container Panel'!$B$41:$Z$100,$D405,0)/(VLOOKUP(HV$276,UI!$A$12:$O$51,VLOOKUP(HV$279,$B$276:$C$278,2,0),0)/1000)))),"")</f>
        <v/>
      </c>
      <c r="HW405" s="145" t="str">
        <f>IFERROR(IF(AND(HW$272=list!$D$3,'Box Calculation'!HW$279&lt;&gt;"h",$E405&lt;&gt;0),0,IF(AND(HW$273=list!$D$2,$E405&lt;&gt;0,TRUNC(VLOOKUP($E405,'Container Panel'!$B$41:$Z$100,$D405,0)/(VLOOKUP(HW$276,UI!$A$12:$O$51,VLOOKUP(HW$279,$B$276:$C$278,2,0),0)/1000))&gt;0),1,TRUNC(VLOOKUP($E405,'Container Panel'!$B$41:$Z$100,$D405,0)/(VLOOKUP(HW$276,UI!$A$12:$O$51,VLOOKUP(HW$279,$B$276:$C$278,2,0),0)/1000)))),"")</f>
        <v/>
      </c>
      <c r="HX405" s="145" t="str">
        <f>IFERROR(IF(AND(HX$272=list!$D$3,'Box Calculation'!HX$279&lt;&gt;"h",$E405&lt;&gt;0),0,IF(AND(HX$273=list!$D$2,$E405&lt;&gt;0,TRUNC(VLOOKUP($E405,'Container Panel'!$B$41:$Z$100,$D405,0)/(VLOOKUP(HX$276,UI!$A$12:$O$51,VLOOKUP(HX$279,$B$276:$C$278,2,0),0)/1000))&gt;0),1,TRUNC(VLOOKUP($E405,'Container Panel'!$B$41:$Z$100,$D405,0)/(VLOOKUP(HX$276,UI!$A$12:$O$51,VLOOKUP(HX$279,$B$276:$C$278,2,0),0)/1000)))),"")</f>
        <v/>
      </c>
      <c r="HY405" s="145" t="str">
        <f>IFERROR(IF(AND(HY$272=list!$D$3,'Box Calculation'!HY$279&lt;&gt;"h",$E405&lt;&gt;0),0,IF(AND(HY$273=list!$D$2,$E405&lt;&gt;0,TRUNC(VLOOKUP($E405,'Container Panel'!$B$41:$Z$100,$D405,0)/(VLOOKUP(HY$276,UI!$A$12:$O$51,VLOOKUP(HY$279,$B$276:$C$278,2,0),0)/1000))&gt;0),1,TRUNC(VLOOKUP($E405,'Container Panel'!$B$41:$Z$100,$D405,0)/(VLOOKUP(HY$276,UI!$A$12:$O$51,VLOOKUP(HY$279,$B$276:$C$278,2,0),0)/1000)))),"")</f>
        <v/>
      </c>
      <c r="HZ405" s="145" t="str">
        <f>IFERROR(IF(AND(HZ$272=list!$D$3,'Box Calculation'!HZ$279&lt;&gt;"h",$E405&lt;&gt;0),0,IF(AND(HZ$273=list!$D$2,$E405&lt;&gt;0,TRUNC(VLOOKUP($E405,'Container Panel'!$B$41:$Z$100,$D405,0)/(VLOOKUP(HZ$276,UI!$A$12:$O$51,VLOOKUP(HZ$279,$B$276:$C$278,2,0),0)/1000))&gt;0),1,TRUNC(VLOOKUP($E405,'Container Panel'!$B$41:$Z$100,$D405,0)/(VLOOKUP(HZ$276,UI!$A$12:$O$51,VLOOKUP(HZ$279,$B$276:$C$278,2,0),0)/1000)))),"")</f>
        <v/>
      </c>
      <c r="IA405" s="145" t="str">
        <f>IFERROR(IF(AND(IA$272=list!$D$3,'Box Calculation'!IA$279&lt;&gt;"h",$E405&lt;&gt;0),0,IF(AND(IA$273=list!$D$2,$E405&lt;&gt;0,TRUNC(VLOOKUP($E405,'Container Panel'!$B$41:$Z$100,$D405,0)/(VLOOKUP(IA$276,UI!$A$12:$O$51,VLOOKUP(IA$279,$B$276:$C$278,2,0),0)/1000))&gt;0),1,TRUNC(VLOOKUP($E405,'Container Panel'!$B$41:$Z$100,$D405,0)/(VLOOKUP(IA$276,UI!$A$12:$O$51,VLOOKUP(IA$279,$B$276:$C$278,2,0),0)/1000)))),"")</f>
        <v/>
      </c>
      <c r="IB405" s="145" t="str">
        <f>IFERROR(IF(AND(IB$272=list!$D$3,'Box Calculation'!IB$279&lt;&gt;"h",$E405&lt;&gt;0),0,IF(AND(IB$273=list!$D$2,$E405&lt;&gt;0,TRUNC(VLOOKUP($E405,'Container Panel'!$B$41:$Z$100,$D405,0)/(VLOOKUP(IB$276,UI!$A$12:$O$51,VLOOKUP(IB$279,$B$276:$C$278,2,0),0)/1000))&gt;0),1,TRUNC(VLOOKUP($E405,'Container Panel'!$B$41:$Z$100,$D405,0)/(VLOOKUP(IB$276,UI!$A$12:$O$51,VLOOKUP(IB$279,$B$276:$C$278,2,0),0)/1000)))),"")</f>
        <v/>
      </c>
      <c r="IC405" s="145" t="str">
        <f>IFERROR(IF(AND(IC$272=list!$D$3,'Box Calculation'!IC$279&lt;&gt;"h",$E405&lt;&gt;0),0,IF(AND(IC$273=list!$D$2,$E405&lt;&gt;0,TRUNC(VLOOKUP($E405,'Container Panel'!$B$41:$Z$100,$D405,0)/(VLOOKUP(IC$276,UI!$A$12:$O$51,VLOOKUP(IC$279,$B$276:$C$278,2,0),0)/1000))&gt;0),1,TRUNC(VLOOKUP($E405,'Container Panel'!$B$41:$Z$100,$D405,0)/(VLOOKUP(IC$276,UI!$A$12:$O$51,VLOOKUP(IC$279,$B$276:$C$278,2,0),0)/1000)))),"")</f>
        <v/>
      </c>
      <c r="ID405" s="145" t="str">
        <f>IFERROR(IF(AND(ID$272=list!$D$3,'Box Calculation'!ID$279&lt;&gt;"h",$E405&lt;&gt;0),0,IF(AND(ID$273=list!$D$2,$E405&lt;&gt;0,TRUNC(VLOOKUP($E405,'Container Panel'!$B$41:$Z$100,$D405,0)/(VLOOKUP(ID$276,UI!$A$12:$O$51,VLOOKUP(ID$279,$B$276:$C$278,2,0),0)/1000))&gt;0),1,TRUNC(VLOOKUP($E405,'Container Panel'!$B$41:$Z$100,$D405,0)/(VLOOKUP(ID$276,UI!$A$12:$O$51,VLOOKUP(ID$279,$B$276:$C$278,2,0),0)/1000)))),"")</f>
        <v/>
      </c>
      <c r="IE405" s="145" t="str">
        <f>IFERROR(IF(AND(IE$272=list!$D$3,'Box Calculation'!IE$279&lt;&gt;"h",$E405&lt;&gt;0),0,IF(AND(IE$273=list!$D$2,$E405&lt;&gt;0,TRUNC(VLOOKUP($E405,'Container Panel'!$B$41:$Z$100,$D405,0)/(VLOOKUP(IE$276,UI!$A$12:$O$51,VLOOKUP(IE$279,$B$276:$C$278,2,0),0)/1000))&gt;0),1,TRUNC(VLOOKUP($E405,'Container Panel'!$B$41:$Z$100,$D405,0)/(VLOOKUP(IE$276,UI!$A$12:$O$51,VLOOKUP(IE$279,$B$276:$C$278,2,0),0)/1000)))),"")</f>
        <v/>
      </c>
      <c r="IF405" s="145" t="str">
        <f>IFERROR(IF(AND(IF$272=list!$D$3,'Box Calculation'!IF$279&lt;&gt;"h",$E405&lt;&gt;0),0,IF(AND(IF$273=list!$D$2,$E405&lt;&gt;0,TRUNC(VLOOKUP($E405,'Container Panel'!$B$41:$Z$100,$D405,0)/(VLOOKUP(IF$276,UI!$A$12:$O$51,VLOOKUP(IF$279,$B$276:$C$278,2,0),0)/1000))&gt;0),1,TRUNC(VLOOKUP($E405,'Container Panel'!$B$41:$Z$100,$D405,0)/(VLOOKUP(IF$276,UI!$A$12:$O$51,VLOOKUP(IF$279,$B$276:$C$278,2,0),0)/1000)))),"")</f>
        <v/>
      </c>
      <c r="IG405" s="145" t="str">
        <f>IFERROR(IF(AND(IG$272=list!$D$3,'Box Calculation'!IG$279&lt;&gt;"h",$E405&lt;&gt;0),0,IF(AND(IG$273=list!$D$2,$E405&lt;&gt;0,TRUNC(VLOOKUP($E405,'Container Panel'!$B$41:$Z$100,$D405,0)/(VLOOKUP(IG$276,UI!$A$12:$O$51,VLOOKUP(IG$279,$B$276:$C$278,2,0),0)/1000))&gt;0),1,TRUNC(VLOOKUP($E405,'Container Panel'!$B$41:$Z$100,$D405,0)/(VLOOKUP(IG$276,UI!$A$12:$O$51,VLOOKUP(IG$279,$B$276:$C$278,2,0),0)/1000)))),"")</f>
        <v/>
      </c>
      <c r="IH405" s="145" t="str">
        <f>IFERROR(IF(AND(IH$272=list!$D$3,'Box Calculation'!IH$279&lt;&gt;"h",$E405&lt;&gt;0),0,IF(AND(IH$273=list!$D$2,$E405&lt;&gt;0,TRUNC(VLOOKUP($E405,'Container Panel'!$B$41:$Z$100,$D405,0)/(VLOOKUP(IH$276,UI!$A$12:$O$51,VLOOKUP(IH$279,$B$276:$C$278,2,0),0)/1000))&gt;0),1,TRUNC(VLOOKUP($E405,'Container Panel'!$B$41:$Z$100,$D405,0)/(VLOOKUP(IH$276,UI!$A$12:$O$51,VLOOKUP(IH$279,$B$276:$C$278,2,0),0)/1000)))),"")</f>
        <v/>
      </c>
      <c r="II405" s="145" t="str">
        <f>IFERROR(IF(AND(II$272=list!$D$3,'Box Calculation'!II$279&lt;&gt;"h",$E405&lt;&gt;0),0,IF(AND(II$273=list!$D$2,$E405&lt;&gt;0,TRUNC(VLOOKUP($E405,'Container Panel'!$B$41:$Z$100,$D405,0)/(VLOOKUP(II$276,UI!$A$12:$O$51,VLOOKUP(II$279,$B$276:$C$278,2,0),0)/1000))&gt;0),1,TRUNC(VLOOKUP($E405,'Container Panel'!$B$41:$Z$100,$D405,0)/(VLOOKUP(II$276,UI!$A$12:$O$51,VLOOKUP(II$279,$B$276:$C$278,2,0),0)/1000)))),"")</f>
        <v/>
      </c>
      <c r="IJ405" s="145" t="str">
        <f>IFERROR(IF(AND(IJ$272=list!$D$3,'Box Calculation'!IJ$279&lt;&gt;"h",$E405&lt;&gt;0),0,IF(AND(IJ$273=list!$D$2,$E405&lt;&gt;0,TRUNC(VLOOKUP($E405,'Container Panel'!$B$41:$Z$100,$D405,0)/(VLOOKUP(IJ$276,UI!$A$12:$O$51,VLOOKUP(IJ$279,$B$276:$C$278,2,0),0)/1000))&gt;0),1,TRUNC(VLOOKUP($E405,'Container Panel'!$B$41:$Z$100,$D405,0)/(VLOOKUP(IJ$276,UI!$A$12:$O$51,VLOOKUP(IJ$279,$B$276:$C$278,2,0),0)/1000)))),"")</f>
        <v/>
      </c>
      <c r="IK405" s="145" t="str">
        <f>IFERROR(IF(AND(IK$272=list!$D$3,'Box Calculation'!IK$279&lt;&gt;"h",$E405&lt;&gt;0),0,IF(AND(IK$273=list!$D$2,$E405&lt;&gt;0,TRUNC(VLOOKUP($E405,'Container Panel'!$B$41:$Z$100,$D405,0)/(VLOOKUP(IK$276,UI!$A$12:$O$51,VLOOKUP(IK$279,$B$276:$C$278,2,0),0)/1000))&gt;0),1,TRUNC(VLOOKUP($E405,'Container Panel'!$B$41:$Z$100,$D405,0)/(VLOOKUP(IK$276,UI!$A$12:$O$51,VLOOKUP(IK$279,$B$276:$C$278,2,0),0)/1000)))),"")</f>
        <v/>
      </c>
      <c r="IL405" s="145" t="str">
        <f>IFERROR(IF(AND(IL$272=list!$D$3,'Box Calculation'!IL$279&lt;&gt;"h",$E405&lt;&gt;0),0,IF(AND(IL$273=list!$D$2,$E405&lt;&gt;0,TRUNC(VLOOKUP($E405,'Container Panel'!$B$41:$Z$100,$D405,0)/(VLOOKUP(IL$276,UI!$A$12:$O$51,VLOOKUP(IL$279,$B$276:$C$278,2,0),0)/1000))&gt;0),1,TRUNC(VLOOKUP($E405,'Container Panel'!$B$41:$Z$100,$D405,0)/(VLOOKUP(IL$276,UI!$A$12:$O$51,VLOOKUP(IL$279,$B$276:$C$278,2,0),0)/1000)))),"")</f>
        <v/>
      </c>
    </row>
    <row r="406" spans="2:246">
      <c r="B406" s="74">
        <v>126</v>
      </c>
      <c r="C406" s="74">
        <f t="shared" si="195"/>
        <v>43</v>
      </c>
      <c r="D406" s="163">
        <f>MOD(B406,3)+'Container Panel'!$Q$38</f>
        <v>16</v>
      </c>
      <c r="E406" s="143">
        <f t="shared" si="196"/>
        <v>0</v>
      </c>
      <c r="F406" s="144" t="s">
        <v>75</v>
      </c>
      <c r="G406" s="145" t="str">
        <f>IFERROR(TRUNC(VLOOKUP($E406,'Container Panel'!$B$41:$Z$100,$D406,0)/(VLOOKUP(G$276,UI!$A$12:$O$51,VLOOKUP(G$277,$B$276:$C$278,2,0),0)/1000)),"")</f>
        <v/>
      </c>
      <c r="H406" s="145" t="str">
        <f>IFERROR(TRUNC(VLOOKUP($E406,'Container Panel'!$B$41:$Z$100,$D406,0)/(VLOOKUP(H$276,UI!$A$12:$O$51,VLOOKUP(H$277,$B$276:$C$278,2,0),0)/1000)),"")</f>
        <v/>
      </c>
      <c r="I406" s="145" t="str">
        <f>IFERROR(TRUNC(VLOOKUP($E406,'Container Panel'!$B$41:$Z$100,$D406,0)/(VLOOKUP(I$276,UI!$A$12:$O$51,VLOOKUP(I$277,$B$276:$C$278,2,0),0)/1000)),"")</f>
        <v/>
      </c>
      <c r="J406" s="145" t="str">
        <f>IFERROR(TRUNC(VLOOKUP($E406,'Container Panel'!$B$41:$Z$100,$D406,0)/(VLOOKUP(J$276,UI!$A$12:$O$51,VLOOKUP(J$277,$B$276:$C$278,2,0),0)/1000)),"")</f>
        <v/>
      </c>
      <c r="K406" s="145" t="str">
        <f>IFERROR(TRUNC(VLOOKUP($E406,'Container Panel'!$B$41:$Z$100,$D406,0)/(VLOOKUP(K$276,UI!$A$12:$O$51,VLOOKUP(K$277,$B$276:$C$278,2,0),0)/1000)),"")</f>
        <v/>
      </c>
      <c r="L406" s="145" t="str">
        <f>IFERROR(TRUNC(VLOOKUP($E406,'Container Panel'!$B$41:$Z$100,$D406,0)/(VLOOKUP(L$276,UI!$A$12:$O$51,VLOOKUP(L$277,$B$276:$C$278,2,0),0)/1000)),"")</f>
        <v/>
      </c>
      <c r="M406" s="145" t="str">
        <f>IFERROR(TRUNC(VLOOKUP($E406,'Container Panel'!$B$41:$Z$100,$D406,0)/(VLOOKUP(M$276,UI!$A$12:$O$51,VLOOKUP(M$277,$B$276:$C$278,2,0),0)/1000)),"")</f>
        <v/>
      </c>
      <c r="N406" s="145" t="str">
        <f>IFERROR(TRUNC(VLOOKUP($E406,'Container Panel'!$B$41:$Z$100,$D406,0)/(VLOOKUP(N$276,UI!$A$12:$O$51,VLOOKUP(N$277,$B$276:$C$278,2,0),0)/1000)),"")</f>
        <v/>
      </c>
      <c r="O406" s="145" t="str">
        <f>IFERROR(TRUNC(VLOOKUP($E406,'Container Panel'!$B$41:$Z$100,$D406,0)/(VLOOKUP(O$276,UI!$A$12:$O$51,VLOOKUP(O$277,$B$276:$C$278,2,0),0)/1000)),"")</f>
        <v/>
      </c>
      <c r="P406" s="145" t="str">
        <f>IFERROR(TRUNC(VLOOKUP($E406,'Container Panel'!$B$41:$Z$100,$D406,0)/(VLOOKUP(P$276,UI!$A$12:$O$51,VLOOKUP(P$277,$B$276:$C$278,2,0),0)/1000)),"")</f>
        <v/>
      </c>
      <c r="Q406" s="145" t="str">
        <f>IFERROR(TRUNC(VLOOKUP($E406,'Container Panel'!$B$41:$Z$100,$D406,0)/(VLOOKUP(Q$276,UI!$A$12:$O$51,VLOOKUP(Q$277,$B$276:$C$278,2,0),0)/1000)),"")</f>
        <v/>
      </c>
      <c r="R406" s="145" t="str">
        <f>IFERROR(TRUNC(VLOOKUP($E406,'Container Panel'!$B$41:$Z$100,$D406,0)/(VLOOKUP(R$276,UI!$A$12:$O$51,VLOOKUP(R$277,$B$276:$C$278,2,0),0)/1000)),"")</f>
        <v/>
      </c>
      <c r="S406" s="145" t="str">
        <f>IFERROR(TRUNC(VLOOKUP($E406,'Container Panel'!$B$41:$Z$100,$D406,0)/(VLOOKUP(S$276,UI!$A$12:$O$51,VLOOKUP(S$277,$B$276:$C$278,2,0),0)/1000)),"")</f>
        <v/>
      </c>
      <c r="T406" s="145" t="str">
        <f>IFERROR(TRUNC(VLOOKUP($E406,'Container Panel'!$B$41:$Z$100,$D406,0)/(VLOOKUP(T$276,UI!$A$12:$O$51,VLOOKUP(T$277,$B$276:$C$278,2,0),0)/1000)),"")</f>
        <v/>
      </c>
      <c r="U406" s="145" t="str">
        <f>IFERROR(TRUNC(VLOOKUP($E406,'Container Panel'!$B$41:$Z$100,$D406,0)/(VLOOKUP(U$276,UI!$A$12:$O$51,VLOOKUP(U$277,$B$276:$C$278,2,0),0)/1000)),"")</f>
        <v/>
      </c>
      <c r="V406" s="145" t="str">
        <f>IFERROR(TRUNC(VLOOKUP($E406,'Container Panel'!$B$41:$Z$100,$D406,0)/(VLOOKUP(V$276,UI!$A$12:$O$51,VLOOKUP(V$277,$B$276:$C$278,2,0),0)/1000)),"")</f>
        <v/>
      </c>
      <c r="W406" s="145" t="str">
        <f>IFERROR(TRUNC(VLOOKUP($E406,'Container Panel'!$B$41:$Z$100,$D406,0)/(VLOOKUP(W$276,UI!$A$12:$O$51,VLOOKUP(W$277,$B$276:$C$278,2,0),0)/1000)),"")</f>
        <v/>
      </c>
      <c r="X406" s="145" t="str">
        <f>IFERROR(TRUNC(VLOOKUP($E406,'Container Panel'!$B$41:$Z$100,$D406,0)/(VLOOKUP(X$276,UI!$A$12:$O$51,VLOOKUP(X$277,$B$276:$C$278,2,0),0)/1000)),"")</f>
        <v/>
      </c>
      <c r="Y406" s="145" t="str">
        <f>IFERROR(TRUNC(VLOOKUP($E406,'Container Panel'!$B$41:$Z$100,$D406,0)/(VLOOKUP(Y$276,UI!$A$12:$O$51,VLOOKUP(Y$277,$B$276:$C$278,2,0),0)/1000)),"")</f>
        <v/>
      </c>
      <c r="Z406" s="145" t="str">
        <f>IFERROR(TRUNC(VLOOKUP($E406,'Container Panel'!$B$41:$Z$100,$D406,0)/(VLOOKUP(Z$276,UI!$A$12:$O$51,VLOOKUP(Z$277,$B$276:$C$278,2,0),0)/1000)),"")</f>
        <v/>
      </c>
      <c r="AA406" s="145" t="str">
        <f>IFERROR(TRUNC(VLOOKUP($E406,'Container Panel'!$B$41:$Z$100,$D406,0)/(VLOOKUP(AA$276,UI!$A$12:$O$51,VLOOKUP(AA$277,$B$276:$C$278,2,0),0)/1000)),"")</f>
        <v/>
      </c>
      <c r="AB406" s="145" t="str">
        <f>IFERROR(TRUNC(VLOOKUP($E406,'Container Panel'!$B$41:$Z$100,$D406,0)/(VLOOKUP(AB$276,UI!$A$12:$O$51,VLOOKUP(AB$277,$B$276:$C$278,2,0),0)/1000)),"")</f>
        <v/>
      </c>
      <c r="AC406" s="145" t="str">
        <f>IFERROR(TRUNC(VLOOKUP($E406,'Container Panel'!$B$41:$Z$100,$D406,0)/(VLOOKUP(AC$276,UI!$A$12:$O$51,VLOOKUP(AC$277,$B$276:$C$278,2,0),0)/1000)),"")</f>
        <v/>
      </c>
      <c r="AD406" s="145" t="str">
        <f>IFERROR(TRUNC(VLOOKUP($E406,'Container Panel'!$B$41:$Z$100,$D406,0)/(VLOOKUP(AD$276,UI!$A$12:$O$51,VLOOKUP(AD$277,$B$276:$C$278,2,0),0)/1000)),"")</f>
        <v/>
      </c>
      <c r="AE406" s="145" t="str">
        <f>IFERROR(TRUNC(VLOOKUP($E406,'Container Panel'!$B$41:$Z$100,$D406,0)/(VLOOKUP(AE$276,UI!$A$12:$O$51,VLOOKUP(AE$277,$B$276:$C$278,2,0),0)/1000)),"")</f>
        <v/>
      </c>
      <c r="AF406" s="145" t="str">
        <f>IFERROR(TRUNC(VLOOKUP($E406,'Container Panel'!$B$41:$Z$100,$D406,0)/(VLOOKUP(AF$276,UI!$A$12:$O$51,VLOOKUP(AF$277,$B$276:$C$278,2,0),0)/1000)),"")</f>
        <v/>
      </c>
      <c r="AG406" s="145" t="str">
        <f>IFERROR(TRUNC(VLOOKUP($E406,'Container Panel'!$B$41:$Z$100,$D406,0)/(VLOOKUP(AG$276,UI!$A$12:$O$51,VLOOKUP(AG$277,$B$276:$C$278,2,0),0)/1000)),"")</f>
        <v/>
      </c>
      <c r="AH406" s="145" t="str">
        <f>IFERROR(TRUNC(VLOOKUP($E406,'Container Panel'!$B$41:$Z$100,$D406,0)/(VLOOKUP(AH$276,UI!$A$12:$O$51,VLOOKUP(AH$277,$B$276:$C$278,2,0),0)/1000)),"")</f>
        <v/>
      </c>
      <c r="AI406" s="145" t="str">
        <f>IFERROR(TRUNC(VLOOKUP($E406,'Container Panel'!$B$41:$Z$100,$D406,0)/(VLOOKUP(AI$276,UI!$A$12:$O$51,VLOOKUP(AI$277,$B$276:$C$278,2,0),0)/1000)),"")</f>
        <v/>
      </c>
      <c r="AJ406" s="145" t="str">
        <f>IFERROR(TRUNC(VLOOKUP($E406,'Container Panel'!$B$41:$Z$100,$D406,0)/(VLOOKUP(AJ$276,UI!$A$12:$O$51,VLOOKUP(AJ$277,$B$276:$C$278,2,0),0)/1000)),"")</f>
        <v/>
      </c>
      <c r="AK406" s="145" t="str">
        <f>IFERROR(TRUNC(VLOOKUP($E406,'Container Panel'!$B$41:$Z$100,$D406,0)/(VLOOKUP(AK$276,UI!$A$12:$O$51,VLOOKUP(AK$277,$B$276:$C$278,2,0),0)/1000)),"")</f>
        <v/>
      </c>
      <c r="AL406" s="145" t="str">
        <f>IFERROR(TRUNC(VLOOKUP($E406,'Container Panel'!$B$41:$Z$100,$D406,0)/(VLOOKUP(AL$276,UI!$A$12:$O$51,VLOOKUP(AL$277,$B$276:$C$278,2,0),0)/1000)),"")</f>
        <v/>
      </c>
      <c r="AM406" s="145" t="str">
        <f>IFERROR(TRUNC(VLOOKUP($E406,'Container Panel'!$B$41:$Z$100,$D406,0)/(VLOOKUP(AM$276,UI!$A$12:$O$51,VLOOKUP(AM$277,$B$276:$C$278,2,0),0)/1000)),"")</f>
        <v/>
      </c>
      <c r="AN406" s="145" t="str">
        <f>IFERROR(TRUNC(VLOOKUP($E406,'Container Panel'!$B$41:$Z$100,$D406,0)/(VLOOKUP(AN$276,UI!$A$12:$O$51,VLOOKUP(AN$277,$B$276:$C$278,2,0),0)/1000)),"")</f>
        <v/>
      </c>
      <c r="AO406" s="145" t="str">
        <f>IFERROR(TRUNC(VLOOKUP($E406,'Container Panel'!$B$41:$Z$100,$D406,0)/(VLOOKUP(AO$276,UI!$A$12:$O$51,VLOOKUP(AO$277,$B$276:$C$278,2,0),0)/1000)),"")</f>
        <v/>
      </c>
      <c r="AP406" s="145" t="str">
        <f>IFERROR(TRUNC(VLOOKUP($E406,'Container Panel'!$B$41:$Z$100,$D406,0)/(VLOOKUP(AP$276,UI!$A$12:$O$51,VLOOKUP(AP$277,$B$276:$C$278,2,0),0)/1000)),"")</f>
        <v/>
      </c>
      <c r="AQ406" s="145" t="str">
        <f>IFERROR(TRUNC(VLOOKUP($E406,'Container Panel'!$B$41:$Z$100,$D406,0)/(VLOOKUP(AQ$276,UI!$A$12:$O$51,VLOOKUP(AQ$277,$B$276:$C$278,2,0),0)/1000)),"")</f>
        <v/>
      </c>
      <c r="AR406" s="145" t="str">
        <f>IFERROR(TRUNC(VLOOKUP($E406,'Container Panel'!$B$41:$Z$100,$D406,0)/(VLOOKUP(AR$276,UI!$A$12:$O$51,VLOOKUP(AR$277,$B$276:$C$278,2,0),0)/1000)),"")</f>
        <v/>
      </c>
      <c r="AS406" s="145" t="str">
        <f>IFERROR(TRUNC(VLOOKUP($E406,'Container Panel'!$B$41:$Z$100,$D406,0)/(VLOOKUP(AS$276,UI!$A$12:$O$51,VLOOKUP(AS$277,$B$276:$C$278,2,0),0)/1000)),"")</f>
        <v/>
      </c>
      <c r="AT406" s="145" t="str">
        <f>IFERROR(TRUNC(VLOOKUP($E406,'Container Panel'!$B$41:$Z$100,$D406,0)/(VLOOKUP(AT$276,UI!$A$12:$O$51,VLOOKUP(AT$277,$B$276:$C$278,2,0),0)/1000)),"")</f>
        <v/>
      </c>
      <c r="AU406" s="145" t="str">
        <f>IFERROR(TRUNC(VLOOKUP($E406,'Container Panel'!$B$41:$Z$100,$D406,0)/(VLOOKUP(AU$276,UI!$A$12:$O$51,VLOOKUP(AU$277,$B$276:$C$278,2,0),0)/1000)),"")</f>
        <v/>
      </c>
      <c r="AV406" s="145" t="str">
        <f>IFERROR(TRUNC(VLOOKUP($E406,'Container Panel'!$B$41:$Z$100,$D406,0)/(VLOOKUP(AV$276,UI!$A$12:$O$51,VLOOKUP(AV$277,$B$276:$C$278,2,0),0)/1000)),"")</f>
        <v/>
      </c>
      <c r="AW406" s="145" t="str">
        <f>IFERROR(TRUNC(VLOOKUP($E406,'Container Panel'!$B$41:$Z$100,$D406,0)/(VLOOKUP(AW$276,UI!$A$12:$O$51,VLOOKUP(AW$277,$B$276:$C$278,2,0),0)/1000)),"")</f>
        <v/>
      </c>
      <c r="AX406" s="145" t="str">
        <f>IFERROR(TRUNC(VLOOKUP($E406,'Container Panel'!$B$41:$Z$100,$D406,0)/(VLOOKUP(AX$276,UI!$A$12:$O$51,VLOOKUP(AX$277,$B$276:$C$278,2,0),0)/1000)),"")</f>
        <v/>
      </c>
      <c r="AY406" s="145" t="str">
        <f>IFERROR(TRUNC(VLOOKUP($E406,'Container Panel'!$B$41:$Z$100,$D406,0)/(VLOOKUP(AY$276,UI!$A$12:$O$51,VLOOKUP(AY$277,$B$276:$C$278,2,0),0)/1000)),"")</f>
        <v/>
      </c>
      <c r="AZ406" s="145" t="str">
        <f>IFERROR(TRUNC(VLOOKUP($E406,'Container Panel'!$B$41:$Z$100,$D406,0)/(VLOOKUP(AZ$276,UI!$A$12:$O$51,VLOOKUP(AZ$277,$B$276:$C$278,2,0),0)/1000)),"")</f>
        <v/>
      </c>
      <c r="BA406" s="145" t="str">
        <f>IFERROR(TRUNC(VLOOKUP($E406,'Container Panel'!$B$41:$Z$100,$D406,0)/(VLOOKUP(BA$276,UI!$A$12:$O$51,VLOOKUP(BA$277,$B$276:$C$278,2,0),0)/1000)),"")</f>
        <v/>
      </c>
      <c r="BB406" s="145" t="str">
        <f>IFERROR(TRUNC(VLOOKUP($E406,'Container Panel'!$B$41:$Z$100,$D406,0)/(VLOOKUP(BB$276,UI!$A$12:$O$51,VLOOKUP(BB$277,$B$276:$C$278,2,0),0)/1000)),"")</f>
        <v/>
      </c>
      <c r="BC406" s="145" t="str">
        <f>IFERROR(TRUNC(VLOOKUP($E406,'Container Panel'!$B$41:$Z$100,$D406,0)/(VLOOKUP(BC$276,UI!$A$12:$O$51,VLOOKUP(BC$277,$B$276:$C$278,2,0),0)/1000)),"")</f>
        <v/>
      </c>
      <c r="BD406" s="145" t="str">
        <f>IFERROR(TRUNC(VLOOKUP($E406,'Container Panel'!$B$41:$Z$100,$D406,0)/(VLOOKUP(BD$276,UI!$A$12:$O$51,VLOOKUP(BD$277,$B$276:$C$278,2,0),0)/1000)),"")</f>
        <v/>
      </c>
      <c r="BE406" s="145" t="str">
        <f>IFERROR(TRUNC(VLOOKUP($E406,'Container Panel'!$B$41:$Z$100,$D406,0)/(VLOOKUP(BE$276,UI!$A$12:$O$51,VLOOKUP(BE$277,$B$276:$C$278,2,0),0)/1000)),"")</f>
        <v/>
      </c>
      <c r="BF406" s="145" t="str">
        <f>IFERROR(TRUNC(VLOOKUP($E406,'Container Panel'!$B$41:$Z$100,$D406,0)/(VLOOKUP(BF$276,UI!$A$12:$O$51,VLOOKUP(BF$277,$B$276:$C$278,2,0),0)/1000)),"")</f>
        <v/>
      </c>
      <c r="BG406" s="145" t="str">
        <f>IFERROR(TRUNC(VLOOKUP($E406,'Container Panel'!$B$41:$Z$100,$D406,0)/(VLOOKUP(BG$276,UI!$A$12:$O$51,VLOOKUP(BG$277,$B$276:$C$278,2,0),0)/1000)),"")</f>
        <v/>
      </c>
      <c r="BH406" s="145" t="str">
        <f>IFERROR(TRUNC(VLOOKUP($E406,'Container Panel'!$B$41:$Z$100,$D406,0)/(VLOOKUP(BH$276,UI!$A$12:$O$51,VLOOKUP(BH$277,$B$276:$C$278,2,0),0)/1000)),"")</f>
        <v/>
      </c>
      <c r="BI406" s="145" t="str">
        <f>IFERROR(TRUNC(VLOOKUP($E406,'Container Panel'!$B$41:$Z$100,$D406,0)/(VLOOKUP(BI$276,UI!$A$12:$O$51,VLOOKUP(BI$277,$B$276:$C$278,2,0),0)/1000)),"")</f>
        <v/>
      </c>
      <c r="BJ406" s="145" t="str">
        <f>IFERROR(TRUNC(VLOOKUP($E406,'Container Panel'!$B$41:$Z$100,$D406,0)/(VLOOKUP(BJ$276,UI!$A$12:$O$51,VLOOKUP(BJ$277,$B$276:$C$278,2,0),0)/1000)),"")</f>
        <v/>
      </c>
      <c r="BK406" s="145" t="str">
        <f>IFERROR(TRUNC(VLOOKUP($E406,'Container Panel'!$B$41:$Z$100,$D406,0)/(VLOOKUP(BK$276,UI!$A$12:$O$51,VLOOKUP(BK$277,$B$276:$C$278,2,0),0)/1000)),"")</f>
        <v/>
      </c>
      <c r="BL406" s="145" t="str">
        <f>IFERROR(TRUNC(VLOOKUP($E406,'Container Panel'!$B$41:$Z$100,$D406,0)/(VLOOKUP(BL$276,UI!$A$12:$O$51,VLOOKUP(BL$277,$B$276:$C$278,2,0),0)/1000)),"")</f>
        <v/>
      </c>
      <c r="BM406" s="145" t="str">
        <f>IFERROR(TRUNC(VLOOKUP($E406,'Container Panel'!$B$41:$Z$100,$D406,0)/(VLOOKUP(BM$276,UI!$A$12:$O$51,VLOOKUP(BM$277,$B$276:$C$278,2,0),0)/1000)),"")</f>
        <v/>
      </c>
      <c r="BN406" s="145" t="str">
        <f>IFERROR(TRUNC(VLOOKUP($E406,'Container Panel'!$B$41:$Z$100,$D406,0)/(VLOOKUP(BN$276,UI!$A$12:$O$51,VLOOKUP(BN$277,$B$276:$C$278,2,0),0)/1000)),"")</f>
        <v/>
      </c>
      <c r="BO406" s="145" t="str">
        <f>IFERROR(TRUNC(VLOOKUP($E406,'Container Panel'!$B$41:$Z$100,$D406,0)/(VLOOKUP(BO$276,UI!$A$12:$O$51,VLOOKUP(BO$277,$B$276:$C$278,2,0),0)/1000)),"")</f>
        <v/>
      </c>
      <c r="BP406" s="145" t="str">
        <f>IFERROR(TRUNC(VLOOKUP($E406,'Container Panel'!$B$41:$Z$100,$D406,0)/(VLOOKUP(BP$276,UI!$A$12:$O$51,VLOOKUP(BP$277,$B$276:$C$278,2,0),0)/1000)),"")</f>
        <v/>
      </c>
      <c r="BQ406" s="145" t="str">
        <f>IFERROR(TRUNC(VLOOKUP($E406,'Container Panel'!$B$41:$Z$100,$D406,0)/(VLOOKUP(BQ$276,UI!$A$12:$O$51,VLOOKUP(BQ$277,$B$276:$C$278,2,0),0)/1000)),"")</f>
        <v/>
      </c>
      <c r="BR406" s="145" t="str">
        <f>IFERROR(TRUNC(VLOOKUP($E406,'Container Panel'!$B$41:$Z$100,$D406,0)/(VLOOKUP(BR$276,UI!$A$12:$O$51,VLOOKUP(BR$277,$B$276:$C$278,2,0),0)/1000)),"")</f>
        <v/>
      </c>
      <c r="BS406" s="145" t="str">
        <f>IFERROR(TRUNC(VLOOKUP($E406,'Container Panel'!$B$41:$Z$100,$D406,0)/(VLOOKUP(BS$276,UI!$A$12:$O$51,VLOOKUP(BS$277,$B$276:$C$278,2,0),0)/1000)),"")</f>
        <v/>
      </c>
      <c r="BT406" s="145" t="str">
        <f>IFERROR(TRUNC(VLOOKUP($E406,'Container Panel'!$B$41:$Z$100,$D406,0)/(VLOOKUP(BT$276,UI!$A$12:$O$51,VLOOKUP(BT$277,$B$276:$C$278,2,0),0)/1000)),"")</f>
        <v/>
      </c>
      <c r="BU406" s="145" t="str">
        <f>IFERROR(TRUNC(VLOOKUP($E406,'Container Panel'!$B$41:$Z$100,$D406,0)/(VLOOKUP(BU$276,UI!$A$12:$O$51,VLOOKUP(BU$277,$B$276:$C$278,2,0),0)/1000)),"")</f>
        <v/>
      </c>
      <c r="BV406" s="145" t="str">
        <f>IFERROR(TRUNC(VLOOKUP($E406,'Container Panel'!$B$41:$Z$100,$D406,0)/(VLOOKUP(BV$276,UI!$A$12:$O$51,VLOOKUP(BV$277,$B$276:$C$278,2,0),0)/1000)),"")</f>
        <v/>
      </c>
      <c r="BW406" s="145" t="str">
        <f>IFERROR(TRUNC(VLOOKUP($E406,'Container Panel'!$B$41:$Z$100,$D406,0)/(VLOOKUP(BW$276,UI!$A$12:$O$51,VLOOKUP(BW$277,$B$276:$C$278,2,0),0)/1000)),"")</f>
        <v/>
      </c>
      <c r="BX406" s="145" t="str">
        <f>IFERROR(TRUNC(VLOOKUP($E406,'Container Panel'!$B$41:$Z$100,$D406,0)/(VLOOKUP(BX$276,UI!$A$12:$O$51,VLOOKUP(BX$277,$B$276:$C$278,2,0),0)/1000)),"")</f>
        <v/>
      </c>
      <c r="BY406" s="145" t="str">
        <f>IFERROR(TRUNC(VLOOKUP($E406,'Container Panel'!$B$41:$Z$100,$D406,0)/(VLOOKUP(BY$276,UI!$A$12:$O$51,VLOOKUP(BY$277,$B$276:$C$278,2,0),0)/1000)),"")</f>
        <v/>
      </c>
      <c r="BZ406" s="145" t="str">
        <f>IFERROR(TRUNC(VLOOKUP($E406,'Container Panel'!$B$41:$Z$100,$D406,0)/(VLOOKUP(BZ$276,UI!$A$12:$O$51,VLOOKUP(BZ$277,$B$276:$C$278,2,0),0)/1000)),"")</f>
        <v/>
      </c>
      <c r="CA406" s="145" t="str">
        <f>IFERROR(TRUNC(VLOOKUP($E406,'Container Panel'!$B$41:$Z$100,$D406,0)/(VLOOKUP(CA$276,UI!$A$12:$O$51,VLOOKUP(CA$277,$B$276:$C$278,2,0),0)/1000)),"")</f>
        <v/>
      </c>
      <c r="CB406" s="145" t="str">
        <f>IFERROR(TRUNC(VLOOKUP($E406,'Container Panel'!$B$41:$Z$100,$D406,0)/(VLOOKUP(CB$276,UI!$A$12:$O$51,VLOOKUP(CB$277,$B$276:$C$278,2,0),0)/1000)),"")</f>
        <v/>
      </c>
      <c r="CC406" s="145" t="str">
        <f>IFERROR(TRUNC(VLOOKUP($E406,'Container Panel'!$B$41:$Z$100,$D406,0)/(VLOOKUP(CC$276,UI!$A$12:$O$51,VLOOKUP(CC$277,$B$276:$C$278,2,0),0)/1000)),"")</f>
        <v/>
      </c>
      <c r="CD406" s="145" t="str">
        <f>IFERROR(TRUNC(VLOOKUP($E406,'Container Panel'!$B$41:$Z$100,$D406,0)/(VLOOKUP(CD$276,UI!$A$12:$O$51,VLOOKUP(CD$277,$B$276:$C$278,2,0),0)/1000)),"")</f>
        <v/>
      </c>
      <c r="CE406" s="145" t="str">
        <f>IFERROR(TRUNC(VLOOKUP($E406,'Container Panel'!$B$41:$Z$100,$D406,0)/(VLOOKUP(CE$276,UI!$A$12:$O$51,VLOOKUP(CE$277,$B$276:$C$278,2,0),0)/1000)),"")</f>
        <v/>
      </c>
      <c r="CF406" s="145" t="str">
        <f>IFERROR(TRUNC(VLOOKUP($E406,'Container Panel'!$B$41:$Z$100,$D406,0)/(VLOOKUP(CF$276,UI!$A$12:$O$51,VLOOKUP(CF$277,$B$276:$C$278,2,0),0)/1000)),"")</f>
        <v/>
      </c>
      <c r="CG406" s="145" t="str">
        <f>IFERROR(TRUNC(VLOOKUP($E406,'Container Panel'!$B$41:$Z$100,$D406,0)/(VLOOKUP(CG$276,UI!$A$12:$O$51,VLOOKUP(CG$277,$B$276:$C$278,2,0),0)/1000)),"")</f>
        <v/>
      </c>
      <c r="CH406" s="145" t="str">
        <f>IFERROR(TRUNC(VLOOKUP($E406,'Container Panel'!$B$41:$Z$100,$D406,0)/(VLOOKUP(CH$276,UI!$A$12:$O$51,VLOOKUP(CH$277,$B$276:$C$278,2,0),0)/1000)),"")</f>
        <v/>
      </c>
      <c r="CI406" s="145" t="str">
        <f>IFERROR(TRUNC(VLOOKUP($E406,'Container Panel'!$B$41:$Z$100,$D406,0)/(VLOOKUP(CI$276,UI!$A$12:$O$51,VLOOKUP(CI$277,$B$276:$C$278,2,0),0)/1000)),"")</f>
        <v/>
      </c>
      <c r="CJ406" s="145" t="str">
        <f>IFERROR(TRUNC(VLOOKUP($E406,'Container Panel'!$B$41:$Z$100,$D406,0)/(VLOOKUP(CJ$276,UI!$A$12:$O$51,VLOOKUP(CJ$277,$B$276:$C$278,2,0),0)/1000)),"")</f>
        <v/>
      </c>
      <c r="CK406" s="145" t="str">
        <f>IFERROR(TRUNC(VLOOKUP($E406,'Container Panel'!$B$41:$Z$100,$D406,0)/(VLOOKUP(CK$276,UI!$A$12:$O$51,VLOOKUP(CK$277,$B$276:$C$278,2,0),0)/1000)),"")</f>
        <v/>
      </c>
      <c r="CL406" s="145" t="str">
        <f>IFERROR(TRUNC(VLOOKUP($E406,'Container Panel'!$B$41:$Z$100,$D406,0)/(VLOOKUP(CL$276,UI!$A$12:$O$51,VLOOKUP(CL$277,$B$276:$C$278,2,0),0)/1000)),"")</f>
        <v/>
      </c>
      <c r="CM406" s="145" t="str">
        <f>IFERROR(TRUNC(VLOOKUP($E406,'Container Panel'!$B$41:$Z$100,$D406,0)/(VLOOKUP(CM$276,UI!$A$12:$O$51,VLOOKUP(CM$277,$B$276:$C$278,2,0),0)/1000)),"")</f>
        <v/>
      </c>
      <c r="CN406" s="145" t="str">
        <f>IFERROR(TRUNC(VLOOKUP($E406,'Container Panel'!$B$41:$Z$100,$D406,0)/(VLOOKUP(CN$276,UI!$A$12:$O$51,VLOOKUP(CN$277,$B$276:$C$278,2,0),0)/1000)),"")</f>
        <v/>
      </c>
      <c r="CO406" s="145" t="str">
        <f>IFERROR(TRUNC(VLOOKUP($E406,'Container Panel'!$B$41:$Z$100,$D406,0)/(VLOOKUP(CO$276,UI!$A$12:$O$51,VLOOKUP(CO$277,$B$276:$C$278,2,0),0)/1000)),"")</f>
        <v/>
      </c>
      <c r="CP406" s="145" t="str">
        <f>IFERROR(TRUNC(VLOOKUP($E406,'Container Panel'!$B$41:$Z$100,$D406,0)/(VLOOKUP(CP$276,UI!$A$12:$O$51,VLOOKUP(CP$277,$B$276:$C$278,2,0),0)/1000)),"")</f>
        <v/>
      </c>
      <c r="CQ406" s="145" t="str">
        <f>IFERROR(TRUNC(VLOOKUP($E406,'Container Panel'!$B$41:$Z$100,$D406,0)/(VLOOKUP(CQ$276,UI!$A$12:$O$51,VLOOKUP(CQ$277,$B$276:$C$278,2,0),0)/1000)),"")</f>
        <v/>
      </c>
      <c r="CR406" s="145" t="str">
        <f>IFERROR(TRUNC(VLOOKUP($E406,'Container Panel'!$B$41:$Z$100,$D406,0)/(VLOOKUP(CR$276,UI!$A$12:$O$51,VLOOKUP(CR$277,$B$276:$C$278,2,0),0)/1000)),"")</f>
        <v/>
      </c>
      <c r="CS406" s="145" t="str">
        <f>IFERROR(TRUNC(VLOOKUP($E406,'Container Panel'!$B$41:$Z$100,$D406,0)/(VLOOKUP(CS$276,UI!$A$12:$O$51,VLOOKUP(CS$277,$B$276:$C$278,2,0),0)/1000)),"")</f>
        <v/>
      </c>
      <c r="CT406" s="145" t="str">
        <f>IFERROR(TRUNC(VLOOKUP($E406,'Container Panel'!$B$41:$Z$100,$D406,0)/(VLOOKUP(CT$276,UI!$A$12:$O$51,VLOOKUP(CT$277,$B$276:$C$278,2,0),0)/1000)),"")</f>
        <v/>
      </c>
      <c r="CU406" s="145" t="str">
        <f>IFERROR(TRUNC(VLOOKUP($E406,'Container Panel'!$B$41:$Z$100,$D406,0)/(VLOOKUP(CU$276,UI!$A$12:$O$51,VLOOKUP(CU$277,$B$276:$C$278,2,0),0)/1000)),"")</f>
        <v/>
      </c>
      <c r="CV406" s="145" t="str">
        <f>IFERROR(TRUNC(VLOOKUP($E406,'Container Panel'!$B$41:$Z$100,$D406,0)/(VLOOKUP(CV$276,UI!$A$12:$O$51,VLOOKUP(CV$277,$B$276:$C$278,2,0),0)/1000)),"")</f>
        <v/>
      </c>
      <c r="CW406" s="145" t="str">
        <f>IFERROR(TRUNC(VLOOKUP($E406,'Container Panel'!$B$41:$Z$100,$D406,0)/(VLOOKUP(CW$276,UI!$A$12:$O$51,VLOOKUP(CW$277,$B$276:$C$278,2,0),0)/1000)),"")</f>
        <v/>
      </c>
      <c r="CX406" s="145" t="str">
        <f>IFERROR(TRUNC(VLOOKUP($E406,'Container Panel'!$B$41:$Z$100,$D406,0)/(VLOOKUP(CX$276,UI!$A$12:$O$51,VLOOKUP(CX$277,$B$276:$C$278,2,0),0)/1000)),"")</f>
        <v/>
      </c>
      <c r="CY406" s="145" t="str">
        <f>IFERROR(TRUNC(VLOOKUP($E406,'Container Panel'!$B$41:$Z$100,$D406,0)/(VLOOKUP(CY$276,UI!$A$12:$O$51,VLOOKUP(CY$277,$B$276:$C$278,2,0),0)/1000)),"")</f>
        <v/>
      </c>
      <c r="CZ406" s="145" t="str">
        <f>IFERROR(TRUNC(VLOOKUP($E406,'Container Panel'!$B$41:$Z$100,$D406,0)/(VLOOKUP(CZ$276,UI!$A$12:$O$51,VLOOKUP(CZ$277,$B$276:$C$278,2,0),0)/1000)),"")</f>
        <v/>
      </c>
      <c r="DA406" s="145" t="str">
        <f>IFERROR(TRUNC(VLOOKUP($E406,'Container Panel'!$B$41:$Z$100,$D406,0)/(VLOOKUP(DA$276,UI!$A$12:$O$51,VLOOKUP(DA$277,$B$276:$C$278,2,0),0)/1000)),"")</f>
        <v/>
      </c>
      <c r="DB406" s="145" t="str">
        <f>IFERROR(TRUNC(VLOOKUP($E406,'Container Panel'!$B$41:$Z$100,$D406,0)/(VLOOKUP(DB$276,UI!$A$12:$O$51,VLOOKUP(DB$277,$B$276:$C$278,2,0),0)/1000)),"")</f>
        <v/>
      </c>
      <c r="DC406" s="145" t="str">
        <f>IFERROR(TRUNC(VLOOKUP($E406,'Container Panel'!$B$41:$Z$100,$D406,0)/(VLOOKUP(DC$276,UI!$A$12:$O$51,VLOOKUP(DC$277,$B$276:$C$278,2,0),0)/1000)),"")</f>
        <v/>
      </c>
      <c r="DD406" s="145" t="str">
        <f>IFERROR(TRUNC(VLOOKUP($E406,'Container Panel'!$B$41:$Z$100,$D406,0)/(VLOOKUP(DD$276,UI!$A$12:$O$51,VLOOKUP(DD$277,$B$276:$C$278,2,0),0)/1000)),"")</f>
        <v/>
      </c>
      <c r="DE406" s="145" t="str">
        <f>IFERROR(TRUNC(VLOOKUP($E406,'Container Panel'!$B$41:$Z$100,$D406,0)/(VLOOKUP(DE$276,UI!$A$12:$O$51,VLOOKUP(DE$277,$B$276:$C$278,2,0),0)/1000)),"")</f>
        <v/>
      </c>
      <c r="DF406" s="145" t="str">
        <f>IFERROR(TRUNC(VLOOKUP($E406,'Container Panel'!$B$41:$Z$100,$D406,0)/(VLOOKUP(DF$276,UI!$A$12:$O$51,VLOOKUP(DF$277,$B$276:$C$278,2,0),0)/1000)),"")</f>
        <v/>
      </c>
      <c r="DG406" s="145" t="str">
        <f>IFERROR(TRUNC(VLOOKUP($E406,'Container Panel'!$B$41:$Z$100,$D406,0)/(VLOOKUP(DG$276,UI!$A$12:$O$51,VLOOKUP(DG$277,$B$276:$C$278,2,0),0)/1000)),"")</f>
        <v/>
      </c>
      <c r="DH406" s="145" t="str">
        <f>IFERROR(TRUNC(VLOOKUP($E406,'Container Panel'!$B$41:$Z$100,$D406,0)/(VLOOKUP(DH$276,UI!$A$12:$O$51,VLOOKUP(DH$277,$B$276:$C$278,2,0),0)/1000)),"")</f>
        <v/>
      </c>
      <c r="DI406" s="145" t="str">
        <f>IFERROR(TRUNC(VLOOKUP($E406,'Container Panel'!$B$41:$Z$100,$D406,0)/(VLOOKUP(DI$276,UI!$A$12:$O$51,VLOOKUP(DI$277,$B$276:$C$278,2,0),0)/1000)),"")</f>
        <v/>
      </c>
      <c r="DJ406" s="145" t="str">
        <f>IFERROR(TRUNC(VLOOKUP($E406,'Container Panel'!$B$41:$Z$100,$D406,0)/(VLOOKUP(DJ$276,UI!$A$12:$O$51,VLOOKUP(DJ$277,$B$276:$C$278,2,0),0)/1000)),"")</f>
        <v/>
      </c>
      <c r="DK406" s="145" t="str">
        <f>IFERROR(TRUNC(VLOOKUP($E406,'Container Panel'!$B$41:$Z$100,$D406,0)/(VLOOKUP(DK$276,UI!$A$12:$O$51,VLOOKUP(DK$277,$B$276:$C$278,2,0),0)/1000)),"")</f>
        <v/>
      </c>
      <c r="DL406" s="145" t="str">
        <f>IFERROR(TRUNC(VLOOKUP($E406,'Container Panel'!$B$41:$Z$100,$D406,0)/(VLOOKUP(DL$276,UI!$A$12:$O$51,VLOOKUP(DL$277,$B$276:$C$278,2,0),0)/1000)),"")</f>
        <v/>
      </c>
      <c r="DM406" s="145" t="str">
        <f>IFERROR(TRUNC(VLOOKUP($E406,'Container Panel'!$B$41:$Z$100,$D406,0)/(VLOOKUP(DM$276,UI!$A$12:$O$51,VLOOKUP(DM$277,$B$276:$C$278,2,0),0)/1000)),"")</f>
        <v/>
      </c>
      <c r="DN406" s="145" t="str">
        <f>IFERROR(TRUNC(VLOOKUP($E406,'Container Panel'!$B$41:$Z$100,$D406,0)/(VLOOKUP(DN$276,UI!$A$12:$O$51,VLOOKUP(DN$277,$B$276:$C$278,2,0),0)/1000)),"")</f>
        <v/>
      </c>
      <c r="DO406" s="145" t="str">
        <f>IFERROR(TRUNC(VLOOKUP($E406,'Container Panel'!$B$41:$Z$100,$D406,0)/(VLOOKUP(DO$276,UI!$A$12:$O$51,VLOOKUP(DO$277,$B$276:$C$278,2,0),0)/1000)),"")</f>
        <v/>
      </c>
      <c r="DP406" s="145" t="str">
        <f>IFERROR(TRUNC(VLOOKUP($E406,'Container Panel'!$B$41:$Z$100,$D406,0)/(VLOOKUP(DP$276,UI!$A$12:$O$51,VLOOKUP(DP$277,$B$276:$C$278,2,0),0)/1000)),"")</f>
        <v/>
      </c>
      <c r="DQ406" s="145" t="str">
        <f>IFERROR(TRUNC(VLOOKUP($E406,'Container Panel'!$B$41:$Z$100,$D406,0)/(VLOOKUP(DQ$276,UI!$A$12:$O$51,VLOOKUP(DQ$277,$B$276:$C$278,2,0),0)/1000)),"")</f>
        <v/>
      </c>
      <c r="DR406" s="145" t="str">
        <f>IFERROR(TRUNC(VLOOKUP($E406,'Container Panel'!$B$41:$Z$100,$D406,0)/(VLOOKUP(DR$276,UI!$A$12:$O$51,VLOOKUP(DR$277,$B$276:$C$278,2,0),0)/1000)),"")</f>
        <v/>
      </c>
      <c r="DS406" s="145" t="str">
        <f>IFERROR(TRUNC(VLOOKUP($E406,'Container Panel'!$B$41:$Z$100,$D406,0)/(VLOOKUP(DS$276,UI!$A$12:$O$51,VLOOKUP(DS$277,$B$276:$C$278,2,0),0)/1000)),"")</f>
        <v/>
      </c>
      <c r="DT406" s="145" t="str">
        <f>IFERROR(TRUNC(VLOOKUP($E406,'Container Panel'!$B$41:$Z$100,$D406,0)/(VLOOKUP(DT$276,UI!$A$12:$O$51,VLOOKUP(DT$277,$B$276:$C$278,2,0),0)/1000)),"")</f>
        <v/>
      </c>
      <c r="DU406" s="145" t="str">
        <f>IFERROR(TRUNC(VLOOKUP($E406,'Container Panel'!$B$41:$Z$100,$D406,0)/(VLOOKUP(DU$276,UI!$A$12:$O$51,VLOOKUP(DU$277,$B$276:$C$278,2,0),0)/1000)),"")</f>
        <v/>
      </c>
      <c r="DV406" s="145" t="str">
        <f>IFERROR(TRUNC(VLOOKUP($E406,'Container Panel'!$B$41:$Z$100,$D406,0)/(VLOOKUP(DV$276,UI!$A$12:$O$51,VLOOKUP(DV$277,$B$276:$C$278,2,0),0)/1000)),"")</f>
        <v/>
      </c>
      <c r="DW406" s="145" t="str">
        <f>IFERROR(TRUNC(VLOOKUP($E406,'Container Panel'!$B$41:$Z$100,$D406,0)/(VLOOKUP(DW$276,UI!$A$12:$O$51,VLOOKUP(DW$277,$B$276:$C$278,2,0),0)/1000)),"")</f>
        <v/>
      </c>
      <c r="DX406" s="145" t="str">
        <f>IFERROR(TRUNC(VLOOKUP($E406,'Container Panel'!$B$41:$Z$100,$D406,0)/(VLOOKUP(DX$276,UI!$A$12:$O$51,VLOOKUP(DX$277,$B$276:$C$278,2,0),0)/1000)),"")</f>
        <v/>
      </c>
      <c r="DY406" s="145" t="str">
        <f>IFERROR(TRUNC(VLOOKUP($E406,'Container Panel'!$B$41:$Z$100,$D406,0)/(VLOOKUP(DY$276,UI!$A$12:$O$51,VLOOKUP(DY$277,$B$276:$C$278,2,0),0)/1000)),"")</f>
        <v/>
      </c>
      <c r="DZ406" s="145" t="str">
        <f>IFERROR(TRUNC(VLOOKUP($E406,'Container Panel'!$B$41:$Z$100,$D406,0)/(VLOOKUP(DZ$276,UI!$A$12:$O$51,VLOOKUP(DZ$277,$B$276:$C$278,2,0),0)/1000)),"")</f>
        <v/>
      </c>
      <c r="EA406" s="145" t="str">
        <f>IFERROR(TRUNC(VLOOKUP($E406,'Container Panel'!$B$41:$Z$100,$D406,0)/(VLOOKUP(EA$276,UI!$A$12:$O$51,VLOOKUP(EA$277,$B$276:$C$278,2,0),0)/1000)),"")</f>
        <v/>
      </c>
      <c r="EB406" s="145" t="str">
        <f>IFERROR(TRUNC(VLOOKUP($E406,'Container Panel'!$B$41:$Z$100,$D406,0)/(VLOOKUP(EB$276,UI!$A$12:$O$51,VLOOKUP(EB$277,$B$276:$C$278,2,0),0)/1000)),"")</f>
        <v/>
      </c>
      <c r="EC406" s="145" t="str">
        <f>IFERROR(TRUNC(VLOOKUP($E406,'Container Panel'!$B$41:$Z$100,$D406,0)/(VLOOKUP(EC$276,UI!$A$12:$O$51,VLOOKUP(EC$277,$B$276:$C$278,2,0),0)/1000)),"")</f>
        <v/>
      </c>
      <c r="ED406" s="145" t="str">
        <f>IFERROR(TRUNC(VLOOKUP($E406,'Container Panel'!$B$41:$Z$100,$D406,0)/(VLOOKUP(ED$276,UI!$A$12:$O$51,VLOOKUP(ED$277,$B$276:$C$278,2,0),0)/1000)),"")</f>
        <v/>
      </c>
      <c r="EE406" s="145" t="str">
        <f>IFERROR(TRUNC(VLOOKUP($E406,'Container Panel'!$B$41:$Z$100,$D406,0)/(VLOOKUP(EE$276,UI!$A$12:$O$51,VLOOKUP(EE$277,$B$276:$C$278,2,0),0)/1000)),"")</f>
        <v/>
      </c>
      <c r="EF406" s="145" t="str">
        <f>IFERROR(TRUNC(VLOOKUP($E406,'Container Panel'!$B$41:$Z$100,$D406,0)/(VLOOKUP(EF$276,UI!$A$12:$O$51,VLOOKUP(EF$277,$B$276:$C$278,2,0),0)/1000)),"")</f>
        <v/>
      </c>
      <c r="EG406" s="145" t="str">
        <f>IFERROR(TRUNC(VLOOKUP($E406,'Container Panel'!$B$41:$Z$100,$D406,0)/(VLOOKUP(EG$276,UI!$A$12:$O$51,VLOOKUP(EG$277,$B$276:$C$278,2,0),0)/1000)),"")</f>
        <v/>
      </c>
      <c r="EH406" s="145" t="str">
        <f>IFERROR(TRUNC(VLOOKUP($E406,'Container Panel'!$B$41:$Z$100,$D406,0)/(VLOOKUP(EH$276,UI!$A$12:$O$51,VLOOKUP(EH$277,$B$276:$C$278,2,0),0)/1000)),"")</f>
        <v/>
      </c>
      <c r="EI406" s="145" t="str">
        <f>IFERROR(TRUNC(VLOOKUP($E406,'Container Panel'!$B$41:$Z$100,$D406,0)/(VLOOKUP(EI$276,UI!$A$12:$O$51,VLOOKUP(EI$277,$B$276:$C$278,2,0),0)/1000)),"")</f>
        <v/>
      </c>
      <c r="EJ406" s="145" t="str">
        <f>IFERROR(TRUNC(VLOOKUP($E406,'Container Panel'!$B$41:$Z$100,$D406,0)/(VLOOKUP(EJ$276,UI!$A$12:$O$51,VLOOKUP(EJ$277,$B$276:$C$278,2,0),0)/1000)),"")</f>
        <v/>
      </c>
      <c r="EK406" s="145" t="str">
        <f>IFERROR(TRUNC(VLOOKUP($E406,'Container Panel'!$B$41:$Z$100,$D406,0)/(VLOOKUP(EK$276,UI!$A$12:$O$51,VLOOKUP(EK$277,$B$276:$C$278,2,0),0)/1000)),"")</f>
        <v/>
      </c>
      <c r="EL406" s="145" t="str">
        <f>IFERROR(TRUNC(VLOOKUP($E406,'Container Panel'!$B$41:$Z$100,$D406,0)/(VLOOKUP(EL$276,UI!$A$12:$O$51,VLOOKUP(EL$277,$B$276:$C$278,2,0),0)/1000)),"")</f>
        <v/>
      </c>
      <c r="EM406" s="145" t="str">
        <f>IFERROR(TRUNC(VLOOKUP($E406,'Container Panel'!$B$41:$Z$100,$D406,0)/(VLOOKUP(EM$276,UI!$A$12:$O$51,VLOOKUP(EM$277,$B$276:$C$278,2,0),0)/1000)),"")</f>
        <v/>
      </c>
      <c r="EN406" s="145" t="str">
        <f>IFERROR(TRUNC(VLOOKUP($E406,'Container Panel'!$B$41:$Z$100,$D406,0)/(VLOOKUP(EN$276,UI!$A$12:$O$51,VLOOKUP(EN$277,$B$276:$C$278,2,0),0)/1000)),"")</f>
        <v/>
      </c>
      <c r="EO406" s="145" t="str">
        <f>IFERROR(TRUNC(VLOOKUP($E406,'Container Panel'!$B$41:$Z$100,$D406,0)/(VLOOKUP(EO$276,UI!$A$12:$O$51,VLOOKUP(EO$277,$B$276:$C$278,2,0),0)/1000)),"")</f>
        <v/>
      </c>
      <c r="EP406" s="145" t="str">
        <f>IFERROR(TRUNC(VLOOKUP($E406,'Container Panel'!$B$41:$Z$100,$D406,0)/(VLOOKUP(EP$276,UI!$A$12:$O$51,VLOOKUP(EP$277,$B$276:$C$278,2,0),0)/1000)),"")</f>
        <v/>
      </c>
      <c r="EQ406" s="145" t="str">
        <f>IFERROR(TRUNC(VLOOKUP($E406,'Container Panel'!$B$41:$Z$100,$D406,0)/(VLOOKUP(EQ$276,UI!$A$12:$O$51,VLOOKUP(EQ$277,$B$276:$C$278,2,0),0)/1000)),"")</f>
        <v/>
      </c>
      <c r="ER406" s="145" t="str">
        <f>IFERROR(TRUNC(VLOOKUP($E406,'Container Panel'!$B$41:$Z$100,$D406,0)/(VLOOKUP(ER$276,UI!$A$12:$O$51,VLOOKUP(ER$277,$B$276:$C$278,2,0),0)/1000)),"")</f>
        <v/>
      </c>
      <c r="ES406" s="145" t="str">
        <f>IFERROR(TRUNC(VLOOKUP($E406,'Container Panel'!$B$41:$Z$100,$D406,0)/(VLOOKUP(ES$276,UI!$A$12:$O$51,VLOOKUP(ES$277,$B$276:$C$278,2,0),0)/1000)),"")</f>
        <v/>
      </c>
      <c r="ET406" s="145" t="str">
        <f>IFERROR(TRUNC(VLOOKUP($E406,'Container Panel'!$B$41:$Z$100,$D406,0)/(VLOOKUP(ET$276,UI!$A$12:$O$51,VLOOKUP(ET$277,$B$276:$C$278,2,0),0)/1000)),"")</f>
        <v/>
      </c>
      <c r="EU406" s="145" t="str">
        <f>IFERROR(TRUNC(VLOOKUP($E406,'Container Panel'!$B$41:$Z$100,$D406,0)/(VLOOKUP(EU$276,UI!$A$12:$O$51,VLOOKUP(EU$277,$B$276:$C$278,2,0),0)/1000)),"")</f>
        <v/>
      </c>
      <c r="EV406" s="145" t="str">
        <f>IFERROR(TRUNC(VLOOKUP($E406,'Container Panel'!$B$41:$Z$100,$D406,0)/(VLOOKUP(EV$276,UI!$A$12:$O$51,VLOOKUP(EV$277,$B$276:$C$278,2,0),0)/1000)),"")</f>
        <v/>
      </c>
      <c r="EW406" s="145" t="str">
        <f>IFERROR(TRUNC(VLOOKUP($E406,'Container Panel'!$B$41:$Z$100,$D406,0)/(VLOOKUP(EW$276,UI!$A$12:$O$51,VLOOKUP(EW$277,$B$276:$C$278,2,0),0)/1000)),"")</f>
        <v/>
      </c>
      <c r="EX406" s="145" t="str">
        <f>IFERROR(TRUNC(VLOOKUP($E406,'Container Panel'!$B$41:$Z$100,$D406,0)/(VLOOKUP(EX$276,UI!$A$12:$O$51,VLOOKUP(EX$277,$B$276:$C$278,2,0),0)/1000)),"")</f>
        <v/>
      </c>
      <c r="EY406" s="145" t="str">
        <f>IFERROR(TRUNC(VLOOKUP($E406,'Container Panel'!$B$41:$Z$100,$D406,0)/(VLOOKUP(EY$276,UI!$A$12:$O$51,VLOOKUP(EY$277,$B$276:$C$278,2,0),0)/1000)),"")</f>
        <v/>
      </c>
      <c r="EZ406" s="145" t="str">
        <f>IFERROR(TRUNC(VLOOKUP($E406,'Container Panel'!$B$41:$Z$100,$D406,0)/(VLOOKUP(EZ$276,UI!$A$12:$O$51,VLOOKUP(EZ$277,$B$276:$C$278,2,0),0)/1000)),"")</f>
        <v/>
      </c>
      <c r="FA406" s="145" t="str">
        <f>IFERROR(TRUNC(VLOOKUP($E406,'Container Panel'!$B$41:$Z$100,$D406,0)/(VLOOKUP(FA$276,UI!$A$12:$O$51,VLOOKUP(FA$277,$B$276:$C$278,2,0),0)/1000)),"")</f>
        <v/>
      </c>
      <c r="FB406" s="145" t="str">
        <f>IFERROR(TRUNC(VLOOKUP($E406,'Container Panel'!$B$41:$Z$100,$D406,0)/(VLOOKUP(FB$276,UI!$A$12:$O$51,VLOOKUP(FB$277,$B$276:$C$278,2,0),0)/1000)),"")</f>
        <v/>
      </c>
      <c r="FC406" s="145" t="str">
        <f>IFERROR(TRUNC(VLOOKUP($E406,'Container Panel'!$B$41:$Z$100,$D406,0)/(VLOOKUP(FC$276,UI!$A$12:$O$51,VLOOKUP(FC$277,$B$276:$C$278,2,0),0)/1000)),"")</f>
        <v/>
      </c>
      <c r="FD406" s="145" t="str">
        <f>IFERROR(TRUNC(VLOOKUP($E406,'Container Panel'!$B$41:$Z$100,$D406,0)/(VLOOKUP(FD$276,UI!$A$12:$O$51,VLOOKUP(FD$277,$B$276:$C$278,2,0),0)/1000)),"")</f>
        <v/>
      </c>
      <c r="FE406" s="145" t="str">
        <f>IFERROR(TRUNC(VLOOKUP($E406,'Container Panel'!$B$41:$Z$100,$D406,0)/(VLOOKUP(FE$276,UI!$A$12:$O$51,VLOOKUP(FE$277,$B$276:$C$278,2,0),0)/1000)),"")</f>
        <v/>
      </c>
      <c r="FF406" s="145" t="str">
        <f>IFERROR(TRUNC(VLOOKUP($E406,'Container Panel'!$B$41:$Z$100,$D406,0)/(VLOOKUP(FF$276,UI!$A$12:$O$51,VLOOKUP(FF$277,$B$276:$C$278,2,0),0)/1000)),"")</f>
        <v/>
      </c>
      <c r="FG406" s="145" t="str">
        <f>IFERROR(TRUNC(VLOOKUP($E406,'Container Panel'!$B$41:$Z$100,$D406,0)/(VLOOKUP(FG$276,UI!$A$12:$O$51,VLOOKUP(FG$277,$B$276:$C$278,2,0),0)/1000)),"")</f>
        <v/>
      </c>
      <c r="FH406" s="145" t="str">
        <f>IFERROR(TRUNC(VLOOKUP($E406,'Container Panel'!$B$41:$Z$100,$D406,0)/(VLOOKUP(FH$276,UI!$A$12:$O$51,VLOOKUP(FH$277,$B$276:$C$278,2,0),0)/1000)),"")</f>
        <v/>
      </c>
      <c r="FI406" s="145" t="str">
        <f>IFERROR(TRUNC(VLOOKUP($E406,'Container Panel'!$B$41:$Z$100,$D406,0)/(VLOOKUP(FI$276,UI!$A$12:$O$51,VLOOKUP(FI$277,$B$276:$C$278,2,0),0)/1000)),"")</f>
        <v/>
      </c>
      <c r="FJ406" s="145" t="str">
        <f>IFERROR(TRUNC(VLOOKUP($E406,'Container Panel'!$B$41:$Z$100,$D406,0)/(VLOOKUP(FJ$276,UI!$A$12:$O$51,VLOOKUP(FJ$277,$B$276:$C$278,2,0),0)/1000)),"")</f>
        <v/>
      </c>
      <c r="FK406" s="145" t="str">
        <f>IFERROR(TRUNC(VLOOKUP($E406,'Container Panel'!$B$41:$Z$100,$D406,0)/(VLOOKUP(FK$276,UI!$A$12:$O$51,VLOOKUP(FK$277,$B$276:$C$278,2,0),0)/1000)),"")</f>
        <v/>
      </c>
      <c r="FL406" s="145" t="str">
        <f>IFERROR(TRUNC(VLOOKUP($E406,'Container Panel'!$B$41:$Z$100,$D406,0)/(VLOOKUP(FL$276,UI!$A$12:$O$51,VLOOKUP(FL$277,$B$276:$C$278,2,0),0)/1000)),"")</f>
        <v/>
      </c>
      <c r="FM406" s="145" t="str">
        <f>IFERROR(TRUNC(VLOOKUP($E406,'Container Panel'!$B$41:$Z$100,$D406,0)/(VLOOKUP(FM$276,UI!$A$12:$O$51,VLOOKUP(FM$277,$B$276:$C$278,2,0),0)/1000)),"")</f>
        <v/>
      </c>
      <c r="FN406" s="145" t="str">
        <f>IFERROR(TRUNC(VLOOKUP($E406,'Container Panel'!$B$41:$Z$100,$D406,0)/(VLOOKUP(FN$276,UI!$A$12:$O$51,VLOOKUP(FN$277,$B$276:$C$278,2,0),0)/1000)),"")</f>
        <v/>
      </c>
      <c r="FO406" s="145" t="str">
        <f>IFERROR(TRUNC(VLOOKUP($E406,'Container Panel'!$B$41:$Z$100,$D406,0)/(VLOOKUP(FO$276,UI!$A$12:$O$51,VLOOKUP(FO$277,$B$276:$C$278,2,0),0)/1000)),"")</f>
        <v/>
      </c>
      <c r="FP406" s="145" t="str">
        <f>IFERROR(TRUNC(VLOOKUP($E406,'Container Panel'!$B$41:$Z$100,$D406,0)/(VLOOKUP(FP$276,UI!$A$12:$O$51,VLOOKUP(FP$277,$B$276:$C$278,2,0),0)/1000)),"")</f>
        <v/>
      </c>
      <c r="FQ406" s="145" t="str">
        <f>IFERROR(TRUNC(VLOOKUP($E406,'Container Panel'!$B$41:$Z$100,$D406,0)/(VLOOKUP(FQ$276,UI!$A$12:$O$51,VLOOKUP(FQ$277,$B$276:$C$278,2,0),0)/1000)),"")</f>
        <v/>
      </c>
      <c r="FR406" s="145" t="str">
        <f>IFERROR(TRUNC(VLOOKUP($E406,'Container Panel'!$B$41:$Z$100,$D406,0)/(VLOOKUP(FR$276,UI!$A$12:$O$51,VLOOKUP(FR$277,$B$276:$C$278,2,0),0)/1000)),"")</f>
        <v/>
      </c>
      <c r="FS406" s="145" t="str">
        <f>IFERROR(TRUNC(VLOOKUP($E406,'Container Panel'!$B$41:$Z$100,$D406,0)/(VLOOKUP(FS$276,UI!$A$12:$O$51,VLOOKUP(FS$277,$B$276:$C$278,2,0),0)/1000)),"")</f>
        <v/>
      </c>
      <c r="FT406" s="145" t="str">
        <f>IFERROR(TRUNC(VLOOKUP($E406,'Container Panel'!$B$41:$Z$100,$D406,0)/(VLOOKUP(FT$276,UI!$A$12:$O$51,VLOOKUP(FT$277,$B$276:$C$278,2,0),0)/1000)),"")</f>
        <v/>
      </c>
      <c r="FU406" s="145" t="str">
        <f>IFERROR(TRUNC(VLOOKUP($E406,'Container Panel'!$B$41:$Z$100,$D406,0)/(VLOOKUP(FU$276,UI!$A$12:$O$51,VLOOKUP(FU$277,$B$276:$C$278,2,0),0)/1000)),"")</f>
        <v/>
      </c>
      <c r="FV406" s="145" t="str">
        <f>IFERROR(TRUNC(VLOOKUP($E406,'Container Panel'!$B$41:$Z$100,$D406,0)/(VLOOKUP(FV$276,UI!$A$12:$O$51,VLOOKUP(FV$277,$B$276:$C$278,2,0),0)/1000)),"")</f>
        <v/>
      </c>
      <c r="FW406" s="145" t="str">
        <f>IFERROR(TRUNC(VLOOKUP($E406,'Container Panel'!$B$41:$Z$100,$D406,0)/(VLOOKUP(FW$276,UI!$A$12:$O$51,VLOOKUP(FW$277,$B$276:$C$278,2,0),0)/1000)),"")</f>
        <v/>
      </c>
      <c r="FX406" s="145" t="str">
        <f>IFERROR(TRUNC(VLOOKUP($E406,'Container Panel'!$B$41:$Z$100,$D406,0)/(VLOOKUP(FX$276,UI!$A$12:$O$51,VLOOKUP(FX$277,$B$276:$C$278,2,0),0)/1000)),"")</f>
        <v/>
      </c>
      <c r="FY406" s="145" t="str">
        <f>IFERROR(TRUNC(VLOOKUP($E406,'Container Panel'!$B$41:$Z$100,$D406,0)/(VLOOKUP(FY$276,UI!$A$12:$O$51,VLOOKUP(FY$277,$B$276:$C$278,2,0),0)/1000)),"")</f>
        <v/>
      </c>
      <c r="FZ406" s="145" t="str">
        <f>IFERROR(TRUNC(VLOOKUP($E406,'Container Panel'!$B$41:$Z$100,$D406,0)/(VLOOKUP(FZ$276,UI!$A$12:$O$51,VLOOKUP(FZ$277,$B$276:$C$278,2,0),0)/1000)),"")</f>
        <v/>
      </c>
      <c r="GA406" s="145" t="str">
        <f>IFERROR(TRUNC(VLOOKUP($E406,'Container Panel'!$B$41:$Z$100,$D406,0)/(VLOOKUP(GA$276,UI!$A$12:$O$51,VLOOKUP(GA$277,$B$276:$C$278,2,0),0)/1000)),"")</f>
        <v/>
      </c>
      <c r="GB406" s="145" t="str">
        <f>IFERROR(TRUNC(VLOOKUP($E406,'Container Panel'!$B$41:$Z$100,$D406,0)/(VLOOKUP(GB$276,UI!$A$12:$O$51,VLOOKUP(GB$277,$B$276:$C$278,2,0),0)/1000)),"")</f>
        <v/>
      </c>
      <c r="GC406" s="145" t="str">
        <f>IFERROR(TRUNC(VLOOKUP($E406,'Container Panel'!$B$41:$Z$100,$D406,0)/(VLOOKUP(GC$276,UI!$A$12:$O$51,VLOOKUP(GC$277,$B$276:$C$278,2,0),0)/1000)),"")</f>
        <v/>
      </c>
      <c r="GD406" s="145" t="str">
        <f>IFERROR(TRUNC(VLOOKUP($E406,'Container Panel'!$B$41:$Z$100,$D406,0)/(VLOOKUP(GD$276,UI!$A$12:$O$51,VLOOKUP(GD$277,$B$276:$C$278,2,0),0)/1000)),"")</f>
        <v/>
      </c>
      <c r="GE406" s="145" t="str">
        <f>IFERROR(TRUNC(VLOOKUP($E406,'Container Panel'!$B$41:$Z$100,$D406,0)/(VLOOKUP(GE$276,UI!$A$12:$O$51,VLOOKUP(GE$277,$B$276:$C$278,2,0),0)/1000)),"")</f>
        <v/>
      </c>
      <c r="GF406" s="145" t="str">
        <f>IFERROR(TRUNC(VLOOKUP($E406,'Container Panel'!$B$41:$Z$100,$D406,0)/(VLOOKUP(GF$276,UI!$A$12:$O$51,VLOOKUP(GF$277,$B$276:$C$278,2,0),0)/1000)),"")</f>
        <v/>
      </c>
      <c r="GG406" s="145" t="str">
        <f>IFERROR(TRUNC(VLOOKUP($E406,'Container Panel'!$B$41:$Z$100,$D406,0)/(VLOOKUP(GG$276,UI!$A$12:$O$51,VLOOKUP(GG$277,$B$276:$C$278,2,0),0)/1000)),"")</f>
        <v/>
      </c>
      <c r="GH406" s="145" t="str">
        <f>IFERROR(TRUNC(VLOOKUP($E406,'Container Panel'!$B$41:$Z$100,$D406,0)/(VLOOKUP(GH$276,UI!$A$12:$O$51,VLOOKUP(GH$277,$B$276:$C$278,2,0),0)/1000)),"")</f>
        <v/>
      </c>
      <c r="GI406" s="145" t="str">
        <f>IFERROR(TRUNC(VLOOKUP($E406,'Container Panel'!$B$41:$Z$100,$D406,0)/(VLOOKUP(GI$276,UI!$A$12:$O$51,VLOOKUP(GI$277,$B$276:$C$278,2,0),0)/1000)),"")</f>
        <v/>
      </c>
      <c r="GJ406" s="145" t="str">
        <f>IFERROR(TRUNC(VLOOKUP($E406,'Container Panel'!$B$41:$Z$100,$D406,0)/(VLOOKUP(GJ$276,UI!$A$12:$O$51,VLOOKUP(GJ$277,$B$276:$C$278,2,0),0)/1000)),"")</f>
        <v/>
      </c>
      <c r="GK406" s="145" t="str">
        <f>IFERROR(TRUNC(VLOOKUP($E406,'Container Panel'!$B$41:$Z$100,$D406,0)/(VLOOKUP(GK$276,UI!$A$12:$O$51,VLOOKUP(GK$277,$B$276:$C$278,2,0),0)/1000)),"")</f>
        <v/>
      </c>
      <c r="GL406" s="145" t="str">
        <f>IFERROR(TRUNC(VLOOKUP($E406,'Container Panel'!$B$41:$Z$100,$D406,0)/(VLOOKUP(GL$276,UI!$A$12:$O$51,VLOOKUP(GL$277,$B$276:$C$278,2,0),0)/1000)),"")</f>
        <v/>
      </c>
      <c r="GM406" s="145" t="str">
        <f>IFERROR(TRUNC(VLOOKUP($E406,'Container Panel'!$B$41:$Z$100,$D406,0)/(VLOOKUP(GM$276,UI!$A$12:$O$51,VLOOKUP(GM$277,$B$276:$C$278,2,0),0)/1000)),"")</f>
        <v/>
      </c>
      <c r="GN406" s="145" t="str">
        <f>IFERROR(TRUNC(VLOOKUP($E406,'Container Panel'!$B$41:$Z$100,$D406,0)/(VLOOKUP(GN$276,UI!$A$12:$O$51,VLOOKUP(GN$277,$B$276:$C$278,2,0),0)/1000)),"")</f>
        <v/>
      </c>
      <c r="GO406" s="145" t="str">
        <f>IFERROR(TRUNC(VLOOKUP($E406,'Container Panel'!$B$41:$Z$100,$D406,0)/(VLOOKUP(GO$276,UI!$A$12:$O$51,VLOOKUP(GO$277,$B$276:$C$278,2,0),0)/1000)),"")</f>
        <v/>
      </c>
      <c r="GP406" s="145" t="str">
        <f>IFERROR(TRUNC(VLOOKUP($E406,'Container Panel'!$B$41:$Z$100,$D406,0)/(VLOOKUP(GP$276,UI!$A$12:$O$51,VLOOKUP(GP$277,$B$276:$C$278,2,0),0)/1000)),"")</f>
        <v/>
      </c>
      <c r="GQ406" s="145" t="str">
        <f>IFERROR(TRUNC(VLOOKUP($E406,'Container Panel'!$B$41:$Z$100,$D406,0)/(VLOOKUP(GQ$276,UI!$A$12:$O$51,VLOOKUP(GQ$277,$B$276:$C$278,2,0),0)/1000)),"")</f>
        <v/>
      </c>
      <c r="GR406" s="145" t="str">
        <f>IFERROR(TRUNC(VLOOKUP($E406,'Container Panel'!$B$41:$Z$100,$D406,0)/(VLOOKUP(GR$276,UI!$A$12:$O$51,VLOOKUP(GR$277,$B$276:$C$278,2,0),0)/1000)),"")</f>
        <v/>
      </c>
      <c r="GS406" s="145" t="str">
        <f>IFERROR(TRUNC(VLOOKUP($E406,'Container Panel'!$B$41:$Z$100,$D406,0)/(VLOOKUP(GS$276,UI!$A$12:$O$51,VLOOKUP(GS$277,$B$276:$C$278,2,0),0)/1000)),"")</f>
        <v/>
      </c>
      <c r="GT406" s="145" t="str">
        <f>IFERROR(TRUNC(VLOOKUP($E406,'Container Panel'!$B$41:$Z$100,$D406,0)/(VLOOKUP(GT$276,UI!$A$12:$O$51,VLOOKUP(GT$277,$B$276:$C$278,2,0),0)/1000)),"")</f>
        <v/>
      </c>
      <c r="GU406" s="145" t="str">
        <f>IFERROR(TRUNC(VLOOKUP($E406,'Container Panel'!$B$41:$Z$100,$D406,0)/(VLOOKUP(GU$276,UI!$A$12:$O$51,VLOOKUP(GU$277,$B$276:$C$278,2,0),0)/1000)),"")</f>
        <v/>
      </c>
      <c r="GV406" s="145" t="str">
        <f>IFERROR(TRUNC(VLOOKUP($E406,'Container Panel'!$B$41:$Z$100,$D406,0)/(VLOOKUP(GV$276,UI!$A$12:$O$51,VLOOKUP(GV$277,$B$276:$C$278,2,0),0)/1000)),"")</f>
        <v/>
      </c>
      <c r="GW406" s="145" t="str">
        <f>IFERROR(TRUNC(VLOOKUP($E406,'Container Panel'!$B$41:$Z$100,$D406,0)/(VLOOKUP(GW$276,UI!$A$12:$O$51,VLOOKUP(GW$277,$B$276:$C$278,2,0),0)/1000)),"")</f>
        <v/>
      </c>
      <c r="GX406" s="145" t="str">
        <f>IFERROR(TRUNC(VLOOKUP($E406,'Container Panel'!$B$41:$Z$100,$D406,0)/(VLOOKUP(GX$276,UI!$A$12:$O$51,VLOOKUP(GX$277,$B$276:$C$278,2,0),0)/1000)),"")</f>
        <v/>
      </c>
      <c r="GY406" s="145" t="str">
        <f>IFERROR(TRUNC(VLOOKUP($E406,'Container Panel'!$B$41:$Z$100,$D406,0)/(VLOOKUP(GY$276,UI!$A$12:$O$51,VLOOKUP(GY$277,$B$276:$C$278,2,0),0)/1000)),"")</f>
        <v/>
      </c>
      <c r="GZ406" s="145" t="str">
        <f>IFERROR(TRUNC(VLOOKUP($E406,'Container Panel'!$B$41:$Z$100,$D406,0)/(VLOOKUP(GZ$276,UI!$A$12:$O$51,VLOOKUP(GZ$277,$B$276:$C$278,2,0),0)/1000)),"")</f>
        <v/>
      </c>
      <c r="HA406" s="145" t="str">
        <f>IFERROR(TRUNC(VLOOKUP($E406,'Container Panel'!$B$41:$Z$100,$D406,0)/(VLOOKUP(HA$276,UI!$A$12:$O$51,VLOOKUP(HA$277,$B$276:$C$278,2,0),0)/1000)),"")</f>
        <v/>
      </c>
      <c r="HB406" s="145" t="str">
        <f>IFERROR(TRUNC(VLOOKUP($E406,'Container Panel'!$B$41:$Z$100,$D406,0)/(VLOOKUP(HB$276,UI!$A$12:$O$51,VLOOKUP(HB$277,$B$276:$C$278,2,0),0)/1000)),"")</f>
        <v/>
      </c>
      <c r="HC406" s="145" t="str">
        <f>IFERROR(TRUNC(VLOOKUP($E406,'Container Panel'!$B$41:$Z$100,$D406,0)/(VLOOKUP(HC$276,UI!$A$12:$O$51,VLOOKUP(HC$277,$B$276:$C$278,2,0),0)/1000)),"")</f>
        <v/>
      </c>
      <c r="HD406" s="145" t="str">
        <f>IFERROR(TRUNC(VLOOKUP($E406,'Container Panel'!$B$41:$Z$100,$D406,0)/(VLOOKUP(HD$276,UI!$A$12:$O$51,VLOOKUP(HD$277,$B$276:$C$278,2,0),0)/1000)),"")</f>
        <v/>
      </c>
      <c r="HE406" s="145" t="str">
        <f>IFERROR(TRUNC(VLOOKUP($E406,'Container Panel'!$B$41:$Z$100,$D406,0)/(VLOOKUP(HE$276,UI!$A$12:$O$51,VLOOKUP(HE$277,$B$276:$C$278,2,0),0)/1000)),"")</f>
        <v/>
      </c>
      <c r="HF406" s="145" t="str">
        <f>IFERROR(TRUNC(VLOOKUP($E406,'Container Panel'!$B$41:$Z$100,$D406,0)/(VLOOKUP(HF$276,UI!$A$12:$O$51,VLOOKUP(HF$277,$B$276:$C$278,2,0),0)/1000)),"")</f>
        <v/>
      </c>
      <c r="HG406" s="145" t="str">
        <f>IFERROR(TRUNC(VLOOKUP($E406,'Container Panel'!$B$41:$Z$100,$D406,0)/(VLOOKUP(HG$276,UI!$A$12:$O$51,VLOOKUP(HG$277,$B$276:$C$278,2,0),0)/1000)),"")</f>
        <v/>
      </c>
      <c r="HH406" s="145" t="str">
        <f>IFERROR(TRUNC(VLOOKUP($E406,'Container Panel'!$B$41:$Z$100,$D406,0)/(VLOOKUP(HH$276,UI!$A$12:$O$51,VLOOKUP(HH$277,$B$276:$C$278,2,0),0)/1000)),"")</f>
        <v/>
      </c>
      <c r="HI406" s="145" t="str">
        <f>IFERROR(TRUNC(VLOOKUP($E406,'Container Panel'!$B$41:$Z$100,$D406,0)/(VLOOKUP(HI$276,UI!$A$12:$O$51,VLOOKUP(HI$277,$B$276:$C$278,2,0),0)/1000)),"")</f>
        <v/>
      </c>
      <c r="HJ406" s="145" t="str">
        <f>IFERROR(TRUNC(VLOOKUP($E406,'Container Panel'!$B$41:$Z$100,$D406,0)/(VLOOKUP(HJ$276,UI!$A$12:$O$51,VLOOKUP(HJ$277,$B$276:$C$278,2,0),0)/1000)),"")</f>
        <v/>
      </c>
      <c r="HK406" s="145" t="str">
        <f>IFERROR(TRUNC(VLOOKUP($E406,'Container Panel'!$B$41:$Z$100,$D406,0)/(VLOOKUP(HK$276,UI!$A$12:$O$51,VLOOKUP(HK$277,$B$276:$C$278,2,0),0)/1000)),"")</f>
        <v/>
      </c>
      <c r="HL406" s="145" t="str">
        <f>IFERROR(TRUNC(VLOOKUP($E406,'Container Panel'!$B$41:$Z$100,$D406,0)/(VLOOKUP(HL$276,UI!$A$12:$O$51,VLOOKUP(HL$277,$B$276:$C$278,2,0),0)/1000)),"")</f>
        <v/>
      </c>
      <c r="HM406" s="145" t="str">
        <f>IFERROR(TRUNC(VLOOKUP($E406,'Container Panel'!$B$41:$Z$100,$D406,0)/(VLOOKUP(HM$276,UI!$A$12:$O$51,VLOOKUP(HM$277,$B$276:$C$278,2,0),0)/1000)),"")</f>
        <v/>
      </c>
      <c r="HN406" s="145" t="str">
        <f>IFERROR(TRUNC(VLOOKUP($E406,'Container Panel'!$B$41:$Z$100,$D406,0)/(VLOOKUP(HN$276,UI!$A$12:$O$51,VLOOKUP(HN$277,$B$276:$C$278,2,0),0)/1000)),"")</f>
        <v/>
      </c>
      <c r="HO406" s="145" t="str">
        <f>IFERROR(TRUNC(VLOOKUP($E406,'Container Panel'!$B$41:$Z$100,$D406,0)/(VLOOKUP(HO$276,UI!$A$12:$O$51,VLOOKUP(HO$277,$B$276:$C$278,2,0),0)/1000)),"")</f>
        <v/>
      </c>
      <c r="HP406" s="145" t="str">
        <f>IFERROR(TRUNC(VLOOKUP($E406,'Container Panel'!$B$41:$Z$100,$D406,0)/(VLOOKUP(HP$276,UI!$A$12:$O$51,VLOOKUP(HP$277,$B$276:$C$278,2,0),0)/1000)),"")</f>
        <v/>
      </c>
      <c r="HQ406" s="145" t="str">
        <f>IFERROR(TRUNC(VLOOKUP($E406,'Container Panel'!$B$41:$Z$100,$D406,0)/(VLOOKUP(HQ$276,UI!$A$12:$O$51,VLOOKUP(HQ$277,$B$276:$C$278,2,0),0)/1000)),"")</f>
        <v/>
      </c>
      <c r="HR406" s="145" t="str">
        <f>IFERROR(TRUNC(VLOOKUP($E406,'Container Panel'!$B$41:$Z$100,$D406,0)/(VLOOKUP(HR$276,UI!$A$12:$O$51,VLOOKUP(HR$277,$B$276:$C$278,2,0),0)/1000)),"")</f>
        <v/>
      </c>
      <c r="HS406" s="145" t="str">
        <f>IFERROR(TRUNC(VLOOKUP($E406,'Container Panel'!$B$41:$Z$100,$D406,0)/(VLOOKUP(HS$276,UI!$A$12:$O$51,VLOOKUP(HS$277,$B$276:$C$278,2,0),0)/1000)),"")</f>
        <v/>
      </c>
      <c r="HT406" s="145" t="str">
        <f>IFERROR(TRUNC(VLOOKUP($E406,'Container Panel'!$B$41:$Z$100,$D406,0)/(VLOOKUP(HT$276,UI!$A$12:$O$51,VLOOKUP(HT$277,$B$276:$C$278,2,0),0)/1000)),"")</f>
        <v/>
      </c>
      <c r="HU406" s="145" t="str">
        <f>IFERROR(TRUNC(VLOOKUP($E406,'Container Panel'!$B$41:$Z$100,$D406,0)/(VLOOKUP(HU$276,UI!$A$12:$O$51,VLOOKUP(HU$277,$B$276:$C$278,2,0),0)/1000)),"")</f>
        <v/>
      </c>
      <c r="HV406" s="145" t="str">
        <f>IFERROR(TRUNC(VLOOKUP($E406,'Container Panel'!$B$41:$Z$100,$D406,0)/(VLOOKUP(HV$276,UI!$A$12:$O$51,VLOOKUP(HV$277,$B$276:$C$278,2,0),0)/1000)),"")</f>
        <v/>
      </c>
      <c r="HW406" s="145" t="str">
        <f>IFERROR(TRUNC(VLOOKUP($E406,'Container Panel'!$B$41:$Z$100,$D406,0)/(VLOOKUP(HW$276,UI!$A$12:$O$51,VLOOKUP(HW$277,$B$276:$C$278,2,0),0)/1000)),"")</f>
        <v/>
      </c>
      <c r="HX406" s="145" t="str">
        <f>IFERROR(TRUNC(VLOOKUP($E406,'Container Panel'!$B$41:$Z$100,$D406,0)/(VLOOKUP(HX$276,UI!$A$12:$O$51,VLOOKUP(HX$277,$B$276:$C$278,2,0),0)/1000)),"")</f>
        <v/>
      </c>
      <c r="HY406" s="145" t="str">
        <f>IFERROR(TRUNC(VLOOKUP($E406,'Container Panel'!$B$41:$Z$100,$D406,0)/(VLOOKUP(HY$276,UI!$A$12:$O$51,VLOOKUP(HY$277,$B$276:$C$278,2,0),0)/1000)),"")</f>
        <v/>
      </c>
      <c r="HZ406" s="145" t="str">
        <f>IFERROR(TRUNC(VLOOKUP($E406,'Container Panel'!$B$41:$Z$100,$D406,0)/(VLOOKUP(HZ$276,UI!$A$12:$O$51,VLOOKUP(HZ$277,$B$276:$C$278,2,0),0)/1000)),"")</f>
        <v/>
      </c>
      <c r="IA406" s="145" t="str">
        <f>IFERROR(TRUNC(VLOOKUP($E406,'Container Panel'!$B$41:$Z$100,$D406,0)/(VLOOKUP(IA$276,UI!$A$12:$O$51,VLOOKUP(IA$277,$B$276:$C$278,2,0),0)/1000)),"")</f>
        <v/>
      </c>
      <c r="IB406" s="145" t="str">
        <f>IFERROR(TRUNC(VLOOKUP($E406,'Container Panel'!$B$41:$Z$100,$D406,0)/(VLOOKUP(IB$276,UI!$A$12:$O$51,VLOOKUP(IB$277,$B$276:$C$278,2,0),0)/1000)),"")</f>
        <v/>
      </c>
      <c r="IC406" s="145" t="str">
        <f>IFERROR(TRUNC(VLOOKUP($E406,'Container Panel'!$B$41:$Z$100,$D406,0)/(VLOOKUP(IC$276,UI!$A$12:$O$51,VLOOKUP(IC$277,$B$276:$C$278,2,0),0)/1000)),"")</f>
        <v/>
      </c>
      <c r="ID406" s="145" t="str">
        <f>IFERROR(TRUNC(VLOOKUP($E406,'Container Panel'!$B$41:$Z$100,$D406,0)/(VLOOKUP(ID$276,UI!$A$12:$O$51,VLOOKUP(ID$277,$B$276:$C$278,2,0),0)/1000)),"")</f>
        <v/>
      </c>
      <c r="IE406" s="145" t="str">
        <f>IFERROR(TRUNC(VLOOKUP($E406,'Container Panel'!$B$41:$Z$100,$D406,0)/(VLOOKUP(IE$276,UI!$A$12:$O$51,VLOOKUP(IE$277,$B$276:$C$278,2,0),0)/1000)),"")</f>
        <v/>
      </c>
      <c r="IF406" s="145" t="str">
        <f>IFERROR(TRUNC(VLOOKUP($E406,'Container Panel'!$B$41:$Z$100,$D406,0)/(VLOOKUP(IF$276,UI!$A$12:$O$51,VLOOKUP(IF$277,$B$276:$C$278,2,0),0)/1000)),"")</f>
        <v/>
      </c>
      <c r="IG406" s="145" t="str">
        <f>IFERROR(TRUNC(VLOOKUP($E406,'Container Panel'!$B$41:$Z$100,$D406,0)/(VLOOKUP(IG$276,UI!$A$12:$O$51,VLOOKUP(IG$277,$B$276:$C$278,2,0),0)/1000)),"")</f>
        <v/>
      </c>
      <c r="IH406" s="145" t="str">
        <f>IFERROR(TRUNC(VLOOKUP($E406,'Container Panel'!$B$41:$Z$100,$D406,0)/(VLOOKUP(IH$276,UI!$A$12:$O$51,VLOOKUP(IH$277,$B$276:$C$278,2,0),0)/1000)),"")</f>
        <v/>
      </c>
      <c r="II406" s="145" t="str">
        <f>IFERROR(TRUNC(VLOOKUP($E406,'Container Panel'!$B$41:$Z$100,$D406,0)/(VLOOKUP(II$276,UI!$A$12:$O$51,VLOOKUP(II$277,$B$276:$C$278,2,0),0)/1000)),"")</f>
        <v/>
      </c>
      <c r="IJ406" s="145" t="str">
        <f>IFERROR(TRUNC(VLOOKUP($E406,'Container Panel'!$B$41:$Z$100,$D406,0)/(VLOOKUP(IJ$276,UI!$A$12:$O$51,VLOOKUP(IJ$277,$B$276:$C$278,2,0),0)/1000)),"")</f>
        <v/>
      </c>
      <c r="IK406" s="145" t="str">
        <f>IFERROR(TRUNC(VLOOKUP($E406,'Container Panel'!$B$41:$Z$100,$D406,0)/(VLOOKUP(IK$276,UI!$A$12:$O$51,VLOOKUP(IK$277,$B$276:$C$278,2,0),0)/1000)),"")</f>
        <v/>
      </c>
      <c r="IL406" s="145" t="str">
        <f>IFERROR(TRUNC(VLOOKUP($E406,'Container Panel'!$B$41:$Z$100,$D406,0)/(VLOOKUP(IL$276,UI!$A$12:$O$51,VLOOKUP(IL$277,$B$276:$C$278,2,0),0)/1000)),"")</f>
        <v/>
      </c>
    </row>
    <row r="407" spans="2:246">
      <c r="B407" s="74">
        <v>127</v>
      </c>
      <c r="C407" s="74">
        <f t="shared" si="195"/>
        <v>43</v>
      </c>
      <c r="D407" s="163">
        <f>MOD(B407,3)+'Container Panel'!$Q$38</f>
        <v>17</v>
      </c>
      <c r="E407" s="143">
        <f t="shared" si="196"/>
        <v>0</v>
      </c>
      <c r="F407" s="144" t="s">
        <v>76</v>
      </c>
      <c r="G407" s="145" t="str">
        <f>IFERROR(TRUNC(VLOOKUP($E407,'Container Panel'!$B$41:$Z$100,$D407,0)/(VLOOKUP(G$276,UI!$A$12:$O$51,VLOOKUP(G$278,$B$276:$C$278,2,0),0)/1000)),"")</f>
        <v/>
      </c>
      <c r="H407" s="145" t="str">
        <f>IFERROR(TRUNC(VLOOKUP($E407,'Container Panel'!$B$41:$Z$100,$D407,0)/(VLOOKUP(H$276,UI!$A$12:$O$51,VLOOKUP(H$278,$B$276:$C$278,2,0),0)/1000)),"")</f>
        <v/>
      </c>
      <c r="I407" s="145" t="str">
        <f>IFERROR(TRUNC(VLOOKUP($E407,'Container Panel'!$B$41:$Z$100,$D407,0)/(VLOOKUP(I$276,UI!$A$12:$O$51,VLOOKUP(I$278,$B$276:$C$278,2,0),0)/1000)),"")</f>
        <v/>
      </c>
      <c r="J407" s="145" t="str">
        <f>IFERROR(TRUNC(VLOOKUP($E407,'Container Panel'!$B$41:$Z$100,$D407,0)/(VLOOKUP(J$276,UI!$A$12:$O$51,VLOOKUP(J$278,$B$276:$C$278,2,0),0)/1000)),"")</f>
        <v/>
      </c>
      <c r="K407" s="145" t="str">
        <f>IFERROR(TRUNC(VLOOKUP($E407,'Container Panel'!$B$41:$Z$100,$D407,0)/(VLOOKUP(K$276,UI!$A$12:$O$51,VLOOKUP(K$278,$B$276:$C$278,2,0),0)/1000)),"")</f>
        <v/>
      </c>
      <c r="L407" s="145" t="str">
        <f>IFERROR(TRUNC(VLOOKUP($E407,'Container Panel'!$B$41:$Z$100,$D407,0)/(VLOOKUP(L$276,UI!$A$12:$O$51,VLOOKUP(L$278,$B$276:$C$278,2,0),0)/1000)),"")</f>
        <v/>
      </c>
      <c r="M407" s="145" t="str">
        <f>IFERROR(TRUNC(VLOOKUP($E407,'Container Panel'!$B$41:$Z$100,$D407,0)/(VLOOKUP(M$276,UI!$A$12:$O$51,VLOOKUP(M$278,$B$276:$C$278,2,0),0)/1000)),"")</f>
        <v/>
      </c>
      <c r="N407" s="145" t="str">
        <f>IFERROR(TRUNC(VLOOKUP($E407,'Container Panel'!$B$41:$Z$100,$D407,0)/(VLOOKUP(N$276,UI!$A$12:$O$51,VLOOKUP(N$278,$B$276:$C$278,2,0),0)/1000)),"")</f>
        <v/>
      </c>
      <c r="O407" s="145" t="str">
        <f>IFERROR(TRUNC(VLOOKUP($E407,'Container Panel'!$B$41:$Z$100,$D407,0)/(VLOOKUP(O$276,UI!$A$12:$O$51,VLOOKUP(O$278,$B$276:$C$278,2,0),0)/1000)),"")</f>
        <v/>
      </c>
      <c r="P407" s="145" t="str">
        <f>IFERROR(TRUNC(VLOOKUP($E407,'Container Panel'!$B$41:$Z$100,$D407,0)/(VLOOKUP(P$276,UI!$A$12:$O$51,VLOOKUP(P$278,$B$276:$C$278,2,0),0)/1000)),"")</f>
        <v/>
      </c>
      <c r="Q407" s="145" t="str">
        <f>IFERROR(TRUNC(VLOOKUP($E407,'Container Panel'!$B$41:$Z$100,$D407,0)/(VLOOKUP(Q$276,UI!$A$12:$O$51,VLOOKUP(Q$278,$B$276:$C$278,2,0),0)/1000)),"")</f>
        <v/>
      </c>
      <c r="R407" s="145" t="str">
        <f>IFERROR(TRUNC(VLOOKUP($E407,'Container Panel'!$B$41:$Z$100,$D407,0)/(VLOOKUP(R$276,UI!$A$12:$O$51,VLOOKUP(R$278,$B$276:$C$278,2,0),0)/1000)),"")</f>
        <v/>
      </c>
      <c r="S407" s="145" t="str">
        <f>IFERROR(TRUNC(VLOOKUP($E407,'Container Panel'!$B$41:$Z$100,$D407,0)/(VLOOKUP(S$276,UI!$A$12:$O$51,VLOOKUP(S$278,$B$276:$C$278,2,0),0)/1000)),"")</f>
        <v/>
      </c>
      <c r="T407" s="145" t="str">
        <f>IFERROR(TRUNC(VLOOKUP($E407,'Container Panel'!$B$41:$Z$100,$D407,0)/(VLOOKUP(T$276,UI!$A$12:$O$51,VLOOKUP(T$278,$B$276:$C$278,2,0),0)/1000)),"")</f>
        <v/>
      </c>
      <c r="U407" s="145" t="str">
        <f>IFERROR(TRUNC(VLOOKUP($E407,'Container Panel'!$B$41:$Z$100,$D407,0)/(VLOOKUP(U$276,UI!$A$12:$O$51,VLOOKUP(U$278,$B$276:$C$278,2,0),0)/1000)),"")</f>
        <v/>
      </c>
      <c r="V407" s="145" t="str">
        <f>IFERROR(TRUNC(VLOOKUP($E407,'Container Panel'!$B$41:$Z$100,$D407,0)/(VLOOKUP(V$276,UI!$A$12:$O$51,VLOOKUP(V$278,$B$276:$C$278,2,0),0)/1000)),"")</f>
        <v/>
      </c>
      <c r="W407" s="145" t="str">
        <f>IFERROR(TRUNC(VLOOKUP($E407,'Container Panel'!$B$41:$Z$100,$D407,0)/(VLOOKUP(W$276,UI!$A$12:$O$51,VLOOKUP(W$278,$B$276:$C$278,2,0),0)/1000)),"")</f>
        <v/>
      </c>
      <c r="X407" s="145" t="str">
        <f>IFERROR(TRUNC(VLOOKUP($E407,'Container Panel'!$B$41:$Z$100,$D407,0)/(VLOOKUP(X$276,UI!$A$12:$O$51,VLOOKUP(X$278,$B$276:$C$278,2,0),0)/1000)),"")</f>
        <v/>
      </c>
      <c r="Y407" s="145" t="str">
        <f>IFERROR(TRUNC(VLOOKUP($E407,'Container Panel'!$B$41:$Z$100,$D407,0)/(VLOOKUP(Y$276,UI!$A$12:$O$51,VLOOKUP(Y$278,$B$276:$C$278,2,0),0)/1000)),"")</f>
        <v/>
      </c>
      <c r="Z407" s="145" t="str">
        <f>IFERROR(TRUNC(VLOOKUP($E407,'Container Panel'!$B$41:$Z$100,$D407,0)/(VLOOKUP(Z$276,UI!$A$12:$O$51,VLOOKUP(Z$278,$B$276:$C$278,2,0),0)/1000)),"")</f>
        <v/>
      </c>
      <c r="AA407" s="145" t="str">
        <f>IFERROR(TRUNC(VLOOKUP($E407,'Container Panel'!$B$41:$Z$100,$D407,0)/(VLOOKUP(AA$276,UI!$A$12:$O$51,VLOOKUP(AA$278,$B$276:$C$278,2,0),0)/1000)),"")</f>
        <v/>
      </c>
      <c r="AB407" s="145" t="str">
        <f>IFERROR(TRUNC(VLOOKUP($E407,'Container Panel'!$B$41:$Z$100,$D407,0)/(VLOOKUP(AB$276,UI!$A$12:$O$51,VLOOKUP(AB$278,$B$276:$C$278,2,0),0)/1000)),"")</f>
        <v/>
      </c>
      <c r="AC407" s="145" t="str">
        <f>IFERROR(TRUNC(VLOOKUP($E407,'Container Panel'!$B$41:$Z$100,$D407,0)/(VLOOKUP(AC$276,UI!$A$12:$O$51,VLOOKUP(AC$278,$B$276:$C$278,2,0),0)/1000)),"")</f>
        <v/>
      </c>
      <c r="AD407" s="145" t="str">
        <f>IFERROR(TRUNC(VLOOKUP($E407,'Container Panel'!$B$41:$Z$100,$D407,0)/(VLOOKUP(AD$276,UI!$A$12:$O$51,VLOOKUP(AD$278,$B$276:$C$278,2,0),0)/1000)),"")</f>
        <v/>
      </c>
      <c r="AE407" s="145" t="str">
        <f>IFERROR(TRUNC(VLOOKUP($E407,'Container Panel'!$B$41:$Z$100,$D407,0)/(VLOOKUP(AE$276,UI!$A$12:$O$51,VLOOKUP(AE$278,$B$276:$C$278,2,0),0)/1000)),"")</f>
        <v/>
      </c>
      <c r="AF407" s="145" t="str">
        <f>IFERROR(TRUNC(VLOOKUP($E407,'Container Panel'!$B$41:$Z$100,$D407,0)/(VLOOKUP(AF$276,UI!$A$12:$O$51,VLOOKUP(AF$278,$B$276:$C$278,2,0),0)/1000)),"")</f>
        <v/>
      </c>
      <c r="AG407" s="145" t="str">
        <f>IFERROR(TRUNC(VLOOKUP($E407,'Container Panel'!$B$41:$Z$100,$D407,0)/(VLOOKUP(AG$276,UI!$A$12:$O$51,VLOOKUP(AG$278,$B$276:$C$278,2,0),0)/1000)),"")</f>
        <v/>
      </c>
      <c r="AH407" s="145" t="str">
        <f>IFERROR(TRUNC(VLOOKUP($E407,'Container Panel'!$B$41:$Z$100,$D407,0)/(VLOOKUP(AH$276,UI!$A$12:$O$51,VLOOKUP(AH$278,$B$276:$C$278,2,0),0)/1000)),"")</f>
        <v/>
      </c>
      <c r="AI407" s="145" t="str">
        <f>IFERROR(TRUNC(VLOOKUP($E407,'Container Panel'!$B$41:$Z$100,$D407,0)/(VLOOKUP(AI$276,UI!$A$12:$O$51,VLOOKUP(AI$278,$B$276:$C$278,2,0),0)/1000)),"")</f>
        <v/>
      </c>
      <c r="AJ407" s="145" t="str">
        <f>IFERROR(TRUNC(VLOOKUP($E407,'Container Panel'!$B$41:$Z$100,$D407,0)/(VLOOKUP(AJ$276,UI!$A$12:$O$51,VLOOKUP(AJ$278,$B$276:$C$278,2,0),0)/1000)),"")</f>
        <v/>
      </c>
      <c r="AK407" s="145" t="str">
        <f>IFERROR(TRUNC(VLOOKUP($E407,'Container Panel'!$B$41:$Z$100,$D407,0)/(VLOOKUP(AK$276,UI!$A$12:$O$51,VLOOKUP(AK$278,$B$276:$C$278,2,0),0)/1000)),"")</f>
        <v/>
      </c>
      <c r="AL407" s="145" t="str">
        <f>IFERROR(TRUNC(VLOOKUP($E407,'Container Panel'!$B$41:$Z$100,$D407,0)/(VLOOKUP(AL$276,UI!$A$12:$O$51,VLOOKUP(AL$278,$B$276:$C$278,2,0),0)/1000)),"")</f>
        <v/>
      </c>
      <c r="AM407" s="145" t="str">
        <f>IFERROR(TRUNC(VLOOKUP($E407,'Container Panel'!$B$41:$Z$100,$D407,0)/(VLOOKUP(AM$276,UI!$A$12:$O$51,VLOOKUP(AM$278,$B$276:$C$278,2,0),0)/1000)),"")</f>
        <v/>
      </c>
      <c r="AN407" s="145" t="str">
        <f>IFERROR(TRUNC(VLOOKUP($E407,'Container Panel'!$B$41:$Z$100,$D407,0)/(VLOOKUP(AN$276,UI!$A$12:$O$51,VLOOKUP(AN$278,$B$276:$C$278,2,0),0)/1000)),"")</f>
        <v/>
      </c>
      <c r="AO407" s="145" t="str">
        <f>IFERROR(TRUNC(VLOOKUP($E407,'Container Panel'!$B$41:$Z$100,$D407,0)/(VLOOKUP(AO$276,UI!$A$12:$O$51,VLOOKUP(AO$278,$B$276:$C$278,2,0),0)/1000)),"")</f>
        <v/>
      </c>
      <c r="AP407" s="145" t="str">
        <f>IFERROR(TRUNC(VLOOKUP($E407,'Container Panel'!$B$41:$Z$100,$D407,0)/(VLOOKUP(AP$276,UI!$A$12:$O$51,VLOOKUP(AP$278,$B$276:$C$278,2,0),0)/1000)),"")</f>
        <v/>
      </c>
      <c r="AQ407" s="145" t="str">
        <f>IFERROR(TRUNC(VLOOKUP($E407,'Container Panel'!$B$41:$Z$100,$D407,0)/(VLOOKUP(AQ$276,UI!$A$12:$O$51,VLOOKUP(AQ$278,$B$276:$C$278,2,0),0)/1000)),"")</f>
        <v/>
      </c>
      <c r="AR407" s="145" t="str">
        <f>IFERROR(TRUNC(VLOOKUP($E407,'Container Panel'!$B$41:$Z$100,$D407,0)/(VLOOKUP(AR$276,UI!$A$12:$O$51,VLOOKUP(AR$278,$B$276:$C$278,2,0),0)/1000)),"")</f>
        <v/>
      </c>
      <c r="AS407" s="145" t="str">
        <f>IFERROR(TRUNC(VLOOKUP($E407,'Container Panel'!$B$41:$Z$100,$D407,0)/(VLOOKUP(AS$276,UI!$A$12:$O$51,VLOOKUP(AS$278,$B$276:$C$278,2,0),0)/1000)),"")</f>
        <v/>
      </c>
      <c r="AT407" s="145" t="str">
        <f>IFERROR(TRUNC(VLOOKUP($E407,'Container Panel'!$B$41:$Z$100,$D407,0)/(VLOOKUP(AT$276,UI!$A$12:$O$51,VLOOKUP(AT$278,$B$276:$C$278,2,0),0)/1000)),"")</f>
        <v/>
      </c>
      <c r="AU407" s="145" t="str">
        <f>IFERROR(TRUNC(VLOOKUP($E407,'Container Panel'!$B$41:$Z$100,$D407,0)/(VLOOKUP(AU$276,UI!$A$12:$O$51,VLOOKUP(AU$278,$B$276:$C$278,2,0),0)/1000)),"")</f>
        <v/>
      </c>
      <c r="AV407" s="145" t="str">
        <f>IFERROR(TRUNC(VLOOKUP($E407,'Container Panel'!$B$41:$Z$100,$D407,0)/(VLOOKUP(AV$276,UI!$A$12:$O$51,VLOOKUP(AV$278,$B$276:$C$278,2,0),0)/1000)),"")</f>
        <v/>
      </c>
      <c r="AW407" s="145" t="str">
        <f>IFERROR(TRUNC(VLOOKUP($E407,'Container Panel'!$B$41:$Z$100,$D407,0)/(VLOOKUP(AW$276,UI!$A$12:$O$51,VLOOKUP(AW$278,$B$276:$C$278,2,0),0)/1000)),"")</f>
        <v/>
      </c>
      <c r="AX407" s="145" t="str">
        <f>IFERROR(TRUNC(VLOOKUP($E407,'Container Panel'!$B$41:$Z$100,$D407,0)/(VLOOKUP(AX$276,UI!$A$12:$O$51,VLOOKUP(AX$278,$B$276:$C$278,2,0),0)/1000)),"")</f>
        <v/>
      </c>
      <c r="AY407" s="145" t="str">
        <f>IFERROR(TRUNC(VLOOKUP($E407,'Container Panel'!$B$41:$Z$100,$D407,0)/(VLOOKUP(AY$276,UI!$A$12:$O$51,VLOOKUP(AY$278,$B$276:$C$278,2,0),0)/1000)),"")</f>
        <v/>
      </c>
      <c r="AZ407" s="145" t="str">
        <f>IFERROR(TRUNC(VLOOKUP($E407,'Container Panel'!$B$41:$Z$100,$D407,0)/(VLOOKUP(AZ$276,UI!$A$12:$O$51,VLOOKUP(AZ$278,$B$276:$C$278,2,0),0)/1000)),"")</f>
        <v/>
      </c>
      <c r="BA407" s="145" t="str">
        <f>IFERROR(TRUNC(VLOOKUP($E407,'Container Panel'!$B$41:$Z$100,$D407,0)/(VLOOKUP(BA$276,UI!$A$12:$O$51,VLOOKUP(BA$278,$B$276:$C$278,2,0),0)/1000)),"")</f>
        <v/>
      </c>
      <c r="BB407" s="145" t="str">
        <f>IFERROR(TRUNC(VLOOKUP($E407,'Container Panel'!$B$41:$Z$100,$D407,0)/(VLOOKUP(BB$276,UI!$A$12:$O$51,VLOOKUP(BB$278,$B$276:$C$278,2,0),0)/1000)),"")</f>
        <v/>
      </c>
      <c r="BC407" s="145" t="str">
        <f>IFERROR(TRUNC(VLOOKUP($E407,'Container Panel'!$B$41:$Z$100,$D407,0)/(VLOOKUP(BC$276,UI!$A$12:$O$51,VLOOKUP(BC$278,$B$276:$C$278,2,0),0)/1000)),"")</f>
        <v/>
      </c>
      <c r="BD407" s="145" t="str">
        <f>IFERROR(TRUNC(VLOOKUP($E407,'Container Panel'!$B$41:$Z$100,$D407,0)/(VLOOKUP(BD$276,UI!$A$12:$O$51,VLOOKUP(BD$278,$B$276:$C$278,2,0),0)/1000)),"")</f>
        <v/>
      </c>
      <c r="BE407" s="145" t="str">
        <f>IFERROR(TRUNC(VLOOKUP($E407,'Container Panel'!$B$41:$Z$100,$D407,0)/(VLOOKUP(BE$276,UI!$A$12:$O$51,VLOOKUP(BE$278,$B$276:$C$278,2,0),0)/1000)),"")</f>
        <v/>
      </c>
      <c r="BF407" s="145" t="str">
        <f>IFERROR(TRUNC(VLOOKUP($E407,'Container Panel'!$B$41:$Z$100,$D407,0)/(VLOOKUP(BF$276,UI!$A$12:$O$51,VLOOKUP(BF$278,$B$276:$C$278,2,0),0)/1000)),"")</f>
        <v/>
      </c>
      <c r="BG407" s="145" t="str">
        <f>IFERROR(TRUNC(VLOOKUP($E407,'Container Panel'!$B$41:$Z$100,$D407,0)/(VLOOKUP(BG$276,UI!$A$12:$O$51,VLOOKUP(BG$278,$B$276:$C$278,2,0),0)/1000)),"")</f>
        <v/>
      </c>
      <c r="BH407" s="145" t="str">
        <f>IFERROR(TRUNC(VLOOKUP($E407,'Container Panel'!$B$41:$Z$100,$D407,0)/(VLOOKUP(BH$276,UI!$A$12:$O$51,VLOOKUP(BH$278,$B$276:$C$278,2,0),0)/1000)),"")</f>
        <v/>
      </c>
      <c r="BI407" s="145" t="str">
        <f>IFERROR(TRUNC(VLOOKUP($E407,'Container Panel'!$B$41:$Z$100,$D407,0)/(VLOOKUP(BI$276,UI!$A$12:$O$51,VLOOKUP(BI$278,$B$276:$C$278,2,0),0)/1000)),"")</f>
        <v/>
      </c>
      <c r="BJ407" s="145" t="str">
        <f>IFERROR(TRUNC(VLOOKUP($E407,'Container Panel'!$B$41:$Z$100,$D407,0)/(VLOOKUP(BJ$276,UI!$A$12:$O$51,VLOOKUP(BJ$278,$B$276:$C$278,2,0),0)/1000)),"")</f>
        <v/>
      </c>
      <c r="BK407" s="145" t="str">
        <f>IFERROR(TRUNC(VLOOKUP($E407,'Container Panel'!$B$41:$Z$100,$D407,0)/(VLOOKUP(BK$276,UI!$A$12:$O$51,VLOOKUP(BK$278,$B$276:$C$278,2,0),0)/1000)),"")</f>
        <v/>
      </c>
      <c r="BL407" s="145" t="str">
        <f>IFERROR(TRUNC(VLOOKUP($E407,'Container Panel'!$B$41:$Z$100,$D407,0)/(VLOOKUP(BL$276,UI!$A$12:$O$51,VLOOKUP(BL$278,$B$276:$C$278,2,0),0)/1000)),"")</f>
        <v/>
      </c>
      <c r="BM407" s="145" t="str">
        <f>IFERROR(TRUNC(VLOOKUP($E407,'Container Panel'!$B$41:$Z$100,$D407,0)/(VLOOKUP(BM$276,UI!$A$12:$O$51,VLOOKUP(BM$278,$B$276:$C$278,2,0),0)/1000)),"")</f>
        <v/>
      </c>
      <c r="BN407" s="145" t="str">
        <f>IFERROR(TRUNC(VLOOKUP($E407,'Container Panel'!$B$41:$Z$100,$D407,0)/(VLOOKUP(BN$276,UI!$A$12:$O$51,VLOOKUP(BN$278,$B$276:$C$278,2,0),0)/1000)),"")</f>
        <v/>
      </c>
      <c r="BO407" s="145" t="str">
        <f>IFERROR(TRUNC(VLOOKUP($E407,'Container Panel'!$B$41:$Z$100,$D407,0)/(VLOOKUP(BO$276,UI!$A$12:$O$51,VLOOKUP(BO$278,$B$276:$C$278,2,0),0)/1000)),"")</f>
        <v/>
      </c>
      <c r="BP407" s="145" t="str">
        <f>IFERROR(TRUNC(VLOOKUP($E407,'Container Panel'!$B$41:$Z$100,$D407,0)/(VLOOKUP(BP$276,UI!$A$12:$O$51,VLOOKUP(BP$278,$B$276:$C$278,2,0),0)/1000)),"")</f>
        <v/>
      </c>
      <c r="BQ407" s="145" t="str">
        <f>IFERROR(TRUNC(VLOOKUP($E407,'Container Panel'!$B$41:$Z$100,$D407,0)/(VLOOKUP(BQ$276,UI!$A$12:$O$51,VLOOKUP(BQ$278,$B$276:$C$278,2,0),0)/1000)),"")</f>
        <v/>
      </c>
      <c r="BR407" s="145" t="str">
        <f>IFERROR(TRUNC(VLOOKUP($E407,'Container Panel'!$B$41:$Z$100,$D407,0)/(VLOOKUP(BR$276,UI!$A$12:$O$51,VLOOKUP(BR$278,$B$276:$C$278,2,0),0)/1000)),"")</f>
        <v/>
      </c>
      <c r="BS407" s="145" t="str">
        <f>IFERROR(TRUNC(VLOOKUP($E407,'Container Panel'!$B$41:$Z$100,$D407,0)/(VLOOKUP(BS$276,UI!$A$12:$O$51,VLOOKUP(BS$278,$B$276:$C$278,2,0),0)/1000)),"")</f>
        <v/>
      </c>
      <c r="BT407" s="145" t="str">
        <f>IFERROR(TRUNC(VLOOKUP($E407,'Container Panel'!$B$41:$Z$100,$D407,0)/(VLOOKUP(BT$276,UI!$A$12:$O$51,VLOOKUP(BT$278,$B$276:$C$278,2,0),0)/1000)),"")</f>
        <v/>
      </c>
      <c r="BU407" s="145" t="str">
        <f>IFERROR(TRUNC(VLOOKUP($E407,'Container Panel'!$B$41:$Z$100,$D407,0)/(VLOOKUP(BU$276,UI!$A$12:$O$51,VLOOKUP(BU$278,$B$276:$C$278,2,0),0)/1000)),"")</f>
        <v/>
      </c>
      <c r="BV407" s="145" t="str">
        <f>IFERROR(TRUNC(VLOOKUP($E407,'Container Panel'!$B$41:$Z$100,$D407,0)/(VLOOKUP(BV$276,UI!$A$12:$O$51,VLOOKUP(BV$278,$B$276:$C$278,2,0),0)/1000)),"")</f>
        <v/>
      </c>
      <c r="BW407" s="145" t="str">
        <f>IFERROR(TRUNC(VLOOKUP($E407,'Container Panel'!$B$41:$Z$100,$D407,0)/(VLOOKUP(BW$276,UI!$A$12:$O$51,VLOOKUP(BW$278,$B$276:$C$278,2,0),0)/1000)),"")</f>
        <v/>
      </c>
      <c r="BX407" s="145" t="str">
        <f>IFERROR(TRUNC(VLOOKUP($E407,'Container Panel'!$B$41:$Z$100,$D407,0)/(VLOOKUP(BX$276,UI!$A$12:$O$51,VLOOKUP(BX$278,$B$276:$C$278,2,0),0)/1000)),"")</f>
        <v/>
      </c>
      <c r="BY407" s="145" t="str">
        <f>IFERROR(TRUNC(VLOOKUP($E407,'Container Panel'!$B$41:$Z$100,$D407,0)/(VLOOKUP(BY$276,UI!$A$12:$O$51,VLOOKUP(BY$278,$B$276:$C$278,2,0),0)/1000)),"")</f>
        <v/>
      </c>
      <c r="BZ407" s="145" t="str">
        <f>IFERROR(TRUNC(VLOOKUP($E407,'Container Panel'!$B$41:$Z$100,$D407,0)/(VLOOKUP(BZ$276,UI!$A$12:$O$51,VLOOKUP(BZ$278,$B$276:$C$278,2,0),0)/1000)),"")</f>
        <v/>
      </c>
      <c r="CA407" s="145" t="str">
        <f>IFERROR(TRUNC(VLOOKUP($E407,'Container Panel'!$B$41:$Z$100,$D407,0)/(VLOOKUP(CA$276,UI!$A$12:$O$51,VLOOKUP(CA$278,$B$276:$C$278,2,0),0)/1000)),"")</f>
        <v/>
      </c>
      <c r="CB407" s="145" t="str">
        <f>IFERROR(TRUNC(VLOOKUP($E407,'Container Panel'!$B$41:$Z$100,$D407,0)/(VLOOKUP(CB$276,UI!$A$12:$O$51,VLOOKUP(CB$278,$B$276:$C$278,2,0),0)/1000)),"")</f>
        <v/>
      </c>
      <c r="CC407" s="145" t="str">
        <f>IFERROR(TRUNC(VLOOKUP($E407,'Container Panel'!$B$41:$Z$100,$D407,0)/(VLOOKUP(CC$276,UI!$A$12:$O$51,VLOOKUP(CC$278,$B$276:$C$278,2,0),0)/1000)),"")</f>
        <v/>
      </c>
      <c r="CD407" s="145" t="str">
        <f>IFERROR(TRUNC(VLOOKUP($E407,'Container Panel'!$B$41:$Z$100,$D407,0)/(VLOOKUP(CD$276,UI!$A$12:$O$51,VLOOKUP(CD$278,$B$276:$C$278,2,0),0)/1000)),"")</f>
        <v/>
      </c>
      <c r="CE407" s="145" t="str">
        <f>IFERROR(TRUNC(VLOOKUP($E407,'Container Panel'!$B$41:$Z$100,$D407,0)/(VLOOKUP(CE$276,UI!$A$12:$O$51,VLOOKUP(CE$278,$B$276:$C$278,2,0),0)/1000)),"")</f>
        <v/>
      </c>
      <c r="CF407" s="145" t="str">
        <f>IFERROR(TRUNC(VLOOKUP($E407,'Container Panel'!$B$41:$Z$100,$D407,0)/(VLOOKUP(CF$276,UI!$A$12:$O$51,VLOOKUP(CF$278,$B$276:$C$278,2,0),0)/1000)),"")</f>
        <v/>
      </c>
      <c r="CG407" s="145" t="str">
        <f>IFERROR(TRUNC(VLOOKUP($E407,'Container Panel'!$B$41:$Z$100,$D407,0)/(VLOOKUP(CG$276,UI!$A$12:$O$51,VLOOKUP(CG$278,$B$276:$C$278,2,0),0)/1000)),"")</f>
        <v/>
      </c>
      <c r="CH407" s="145" t="str">
        <f>IFERROR(TRUNC(VLOOKUP($E407,'Container Panel'!$B$41:$Z$100,$D407,0)/(VLOOKUP(CH$276,UI!$A$12:$O$51,VLOOKUP(CH$278,$B$276:$C$278,2,0),0)/1000)),"")</f>
        <v/>
      </c>
      <c r="CI407" s="145" t="str">
        <f>IFERROR(TRUNC(VLOOKUP($E407,'Container Panel'!$B$41:$Z$100,$D407,0)/(VLOOKUP(CI$276,UI!$A$12:$O$51,VLOOKUP(CI$278,$B$276:$C$278,2,0),0)/1000)),"")</f>
        <v/>
      </c>
      <c r="CJ407" s="145" t="str">
        <f>IFERROR(TRUNC(VLOOKUP($E407,'Container Panel'!$B$41:$Z$100,$D407,0)/(VLOOKUP(CJ$276,UI!$A$12:$O$51,VLOOKUP(CJ$278,$B$276:$C$278,2,0),0)/1000)),"")</f>
        <v/>
      </c>
      <c r="CK407" s="145" t="str">
        <f>IFERROR(TRUNC(VLOOKUP($E407,'Container Panel'!$B$41:$Z$100,$D407,0)/(VLOOKUP(CK$276,UI!$A$12:$O$51,VLOOKUP(CK$278,$B$276:$C$278,2,0),0)/1000)),"")</f>
        <v/>
      </c>
      <c r="CL407" s="145" t="str">
        <f>IFERROR(TRUNC(VLOOKUP($E407,'Container Panel'!$B$41:$Z$100,$D407,0)/(VLOOKUP(CL$276,UI!$A$12:$O$51,VLOOKUP(CL$278,$B$276:$C$278,2,0),0)/1000)),"")</f>
        <v/>
      </c>
      <c r="CM407" s="145" t="str">
        <f>IFERROR(TRUNC(VLOOKUP($E407,'Container Panel'!$B$41:$Z$100,$D407,0)/(VLOOKUP(CM$276,UI!$A$12:$O$51,VLOOKUP(CM$278,$B$276:$C$278,2,0),0)/1000)),"")</f>
        <v/>
      </c>
      <c r="CN407" s="145" t="str">
        <f>IFERROR(TRUNC(VLOOKUP($E407,'Container Panel'!$B$41:$Z$100,$D407,0)/(VLOOKUP(CN$276,UI!$A$12:$O$51,VLOOKUP(CN$278,$B$276:$C$278,2,0),0)/1000)),"")</f>
        <v/>
      </c>
      <c r="CO407" s="145" t="str">
        <f>IFERROR(TRUNC(VLOOKUP($E407,'Container Panel'!$B$41:$Z$100,$D407,0)/(VLOOKUP(CO$276,UI!$A$12:$O$51,VLOOKUP(CO$278,$B$276:$C$278,2,0),0)/1000)),"")</f>
        <v/>
      </c>
      <c r="CP407" s="145" t="str">
        <f>IFERROR(TRUNC(VLOOKUP($E407,'Container Panel'!$B$41:$Z$100,$D407,0)/(VLOOKUP(CP$276,UI!$A$12:$O$51,VLOOKUP(CP$278,$B$276:$C$278,2,0),0)/1000)),"")</f>
        <v/>
      </c>
      <c r="CQ407" s="145" t="str">
        <f>IFERROR(TRUNC(VLOOKUP($E407,'Container Panel'!$B$41:$Z$100,$D407,0)/(VLOOKUP(CQ$276,UI!$A$12:$O$51,VLOOKUP(CQ$278,$B$276:$C$278,2,0),0)/1000)),"")</f>
        <v/>
      </c>
      <c r="CR407" s="145" t="str">
        <f>IFERROR(TRUNC(VLOOKUP($E407,'Container Panel'!$B$41:$Z$100,$D407,0)/(VLOOKUP(CR$276,UI!$A$12:$O$51,VLOOKUP(CR$278,$B$276:$C$278,2,0),0)/1000)),"")</f>
        <v/>
      </c>
      <c r="CS407" s="145" t="str">
        <f>IFERROR(TRUNC(VLOOKUP($E407,'Container Panel'!$B$41:$Z$100,$D407,0)/(VLOOKUP(CS$276,UI!$A$12:$O$51,VLOOKUP(CS$278,$B$276:$C$278,2,0),0)/1000)),"")</f>
        <v/>
      </c>
      <c r="CT407" s="145" t="str">
        <f>IFERROR(TRUNC(VLOOKUP($E407,'Container Panel'!$B$41:$Z$100,$D407,0)/(VLOOKUP(CT$276,UI!$A$12:$O$51,VLOOKUP(CT$278,$B$276:$C$278,2,0),0)/1000)),"")</f>
        <v/>
      </c>
      <c r="CU407" s="145" t="str">
        <f>IFERROR(TRUNC(VLOOKUP($E407,'Container Panel'!$B$41:$Z$100,$D407,0)/(VLOOKUP(CU$276,UI!$A$12:$O$51,VLOOKUP(CU$278,$B$276:$C$278,2,0),0)/1000)),"")</f>
        <v/>
      </c>
      <c r="CV407" s="145" t="str">
        <f>IFERROR(TRUNC(VLOOKUP($E407,'Container Panel'!$B$41:$Z$100,$D407,0)/(VLOOKUP(CV$276,UI!$A$12:$O$51,VLOOKUP(CV$278,$B$276:$C$278,2,0),0)/1000)),"")</f>
        <v/>
      </c>
      <c r="CW407" s="145" t="str">
        <f>IFERROR(TRUNC(VLOOKUP($E407,'Container Panel'!$B$41:$Z$100,$D407,0)/(VLOOKUP(CW$276,UI!$A$12:$O$51,VLOOKUP(CW$278,$B$276:$C$278,2,0),0)/1000)),"")</f>
        <v/>
      </c>
      <c r="CX407" s="145" t="str">
        <f>IFERROR(TRUNC(VLOOKUP($E407,'Container Panel'!$B$41:$Z$100,$D407,0)/(VLOOKUP(CX$276,UI!$A$12:$O$51,VLOOKUP(CX$278,$B$276:$C$278,2,0),0)/1000)),"")</f>
        <v/>
      </c>
      <c r="CY407" s="145" t="str">
        <f>IFERROR(TRUNC(VLOOKUP($E407,'Container Panel'!$B$41:$Z$100,$D407,0)/(VLOOKUP(CY$276,UI!$A$12:$O$51,VLOOKUP(CY$278,$B$276:$C$278,2,0),0)/1000)),"")</f>
        <v/>
      </c>
      <c r="CZ407" s="145" t="str">
        <f>IFERROR(TRUNC(VLOOKUP($E407,'Container Panel'!$B$41:$Z$100,$D407,0)/(VLOOKUP(CZ$276,UI!$A$12:$O$51,VLOOKUP(CZ$278,$B$276:$C$278,2,0),0)/1000)),"")</f>
        <v/>
      </c>
      <c r="DA407" s="145" t="str">
        <f>IFERROR(TRUNC(VLOOKUP($E407,'Container Panel'!$B$41:$Z$100,$D407,0)/(VLOOKUP(DA$276,UI!$A$12:$O$51,VLOOKUP(DA$278,$B$276:$C$278,2,0),0)/1000)),"")</f>
        <v/>
      </c>
      <c r="DB407" s="145" t="str">
        <f>IFERROR(TRUNC(VLOOKUP($E407,'Container Panel'!$B$41:$Z$100,$D407,0)/(VLOOKUP(DB$276,UI!$A$12:$O$51,VLOOKUP(DB$278,$B$276:$C$278,2,0),0)/1000)),"")</f>
        <v/>
      </c>
      <c r="DC407" s="145" t="str">
        <f>IFERROR(TRUNC(VLOOKUP($E407,'Container Panel'!$B$41:$Z$100,$D407,0)/(VLOOKUP(DC$276,UI!$A$12:$O$51,VLOOKUP(DC$278,$B$276:$C$278,2,0),0)/1000)),"")</f>
        <v/>
      </c>
      <c r="DD407" s="145" t="str">
        <f>IFERROR(TRUNC(VLOOKUP($E407,'Container Panel'!$B$41:$Z$100,$D407,0)/(VLOOKUP(DD$276,UI!$A$12:$O$51,VLOOKUP(DD$278,$B$276:$C$278,2,0),0)/1000)),"")</f>
        <v/>
      </c>
      <c r="DE407" s="145" t="str">
        <f>IFERROR(TRUNC(VLOOKUP($E407,'Container Panel'!$B$41:$Z$100,$D407,0)/(VLOOKUP(DE$276,UI!$A$12:$O$51,VLOOKUP(DE$278,$B$276:$C$278,2,0),0)/1000)),"")</f>
        <v/>
      </c>
      <c r="DF407" s="145" t="str">
        <f>IFERROR(TRUNC(VLOOKUP($E407,'Container Panel'!$B$41:$Z$100,$D407,0)/(VLOOKUP(DF$276,UI!$A$12:$O$51,VLOOKUP(DF$278,$B$276:$C$278,2,0),0)/1000)),"")</f>
        <v/>
      </c>
      <c r="DG407" s="145" t="str">
        <f>IFERROR(TRUNC(VLOOKUP($E407,'Container Panel'!$B$41:$Z$100,$D407,0)/(VLOOKUP(DG$276,UI!$A$12:$O$51,VLOOKUP(DG$278,$B$276:$C$278,2,0),0)/1000)),"")</f>
        <v/>
      </c>
      <c r="DH407" s="145" t="str">
        <f>IFERROR(TRUNC(VLOOKUP($E407,'Container Panel'!$B$41:$Z$100,$D407,0)/(VLOOKUP(DH$276,UI!$A$12:$O$51,VLOOKUP(DH$278,$B$276:$C$278,2,0),0)/1000)),"")</f>
        <v/>
      </c>
      <c r="DI407" s="145" t="str">
        <f>IFERROR(TRUNC(VLOOKUP($E407,'Container Panel'!$B$41:$Z$100,$D407,0)/(VLOOKUP(DI$276,UI!$A$12:$O$51,VLOOKUP(DI$278,$B$276:$C$278,2,0),0)/1000)),"")</f>
        <v/>
      </c>
      <c r="DJ407" s="145" t="str">
        <f>IFERROR(TRUNC(VLOOKUP($E407,'Container Panel'!$B$41:$Z$100,$D407,0)/(VLOOKUP(DJ$276,UI!$A$12:$O$51,VLOOKUP(DJ$278,$B$276:$C$278,2,0),0)/1000)),"")</f>
        <v/>
      </c>
      <c r="DK407" s="145" t="str">
        <f>IFERROR(TRUNC(VLOOKUP($E407,'Container Panel'!$B$41:$Z$100,$D407,0)/(VLOOKUP(DK$276,UI!$A$12:$O$51,VLOOKUP(DK$278,$B$276:$C$278,2,0),0)/1000)),"")</f>
        <v/>
      </c>
      <c r="DL407" s="145" t="str">
        <f>IFERROR(TRUNC(VLOOKUP($E407,'Container Panel'!$B$41:$Z$100,$D407,0)/(VLOOKUP(DL$276,UI!$A$12:$O$51,VLOOKUP(DL$278,$B$276:$C$278,2,0),0)/1000)),"")</f>
        <v/>
      </c>
      <c r="DM407" s="145" t="str">
        <f>IFERROR(TRUNC(VLOOKUP($E407,'Container Panel'!$B$41:$Z$100,$D407,0)/(VLOOKUP(DM$276,UI!$A$12:$O$51,VLOOKUP(DM$278,$B$276:$C$278,2,0),0)/1000)),"")</f>
        <v/>
      </c>
      <c r="DN407" s="145" t="str">
        <f>IFERROR(TRUNC(VLOOKUP($E407,'Container Panel'!$B$41:$Z$100,$D407,0)/(VLOOKUP(DN$276,UI!$A$12:$O$51,VLOOKUP(DN$278,$B$276:$C$278,2,0),0)/1000)),"")</f>
        <v/>
      </c>
      <c r="DO407" s="145" t="str">
        <f>IFERROR(TRUNC(VLOOKUP($E407,'Container Panel'!$B$41:$Z$100,$D407,0)/(VLOOKUP(DO$276,UI!$A$12:$O$51,VLOOKUP(DO$278,$B$276:$C$278,2,0),0)/1000)),"")</f>
        <v/>
      </c>
      <c r="DP407" s="145" t="str">
        <f>IFERROR(TRUNC(VLOOKUP($E407,'Container Panel'!$B$41:$Z$100,$D407,0)/(VLOOKUP(DP$276,UI!$A$12:$O$51,VLOOKUP(DP$278,$B$276:$C$278,2,0),0)/1000)),"")</f>
        <v/>
      </c>
      <c r="DQ407" s="145" t="str">
        <f>IFERROR(TRUNC(VLOOKUP($E407,'Container Panel'!$B$41:$Z$100,$D407,0)/(VLOOKUP(DQ$276,UI!$A$12:$O$51,VLOOKUP(DQ$278,$B$276:$C$278,2,0),0)/1000)),"")</f>
        <v/>
      </c>
      <c r="DR407" s="145" t="str">
        <f>IFERROR(TRUNC(VLOOKUP($E407,'Container Panel'!$B$41:$Z$100,$D407,0)/(VLOOKUP(DR$276,UI!$A$12:$O$51,VLOOKUP(DR$278,$B$276:$C$278,2,0),0)/1000)),"")</f>
        <v/>
      </c>
      <c r="DS407" s="145" t="str">
        <f>IFERROR(TRUNC(VLOOKUP($E407,'Container Panel'!$B$41:$Z$100,$D407,0)/(VLOOKUP(DS$276,UI!$A$12:$O$51,VLOOKUP(DS$278,$B$276:$C$278,2,0),0)/1000)),"")</f>
        <v/>
      </c>
      <c r="DT407" s="145" t="str">
        <f>IFERROR(TRUNC(VLOOKUP($E407,'Container Panel'!$B$41:$Z$100,$D407,0)/(VLOOKUP(DT$276,UI!$A$12:$O$51,VLOOKUP(DT$278,$B$276:$C$278,2,0),0)/1000)),"")</f>
        <v/>
      </c>
      <c r="DU407" s="145" t="str">
        <f>IFERROR(TRUNC(VLOOKUP($E407,'Container Panel'!$B$41:$Z$100,$D407,0)/(VLOOKUP(DU$276,UI!$A$12:$O$51,VLOOKUP(DU$278,$B$276:$C$278,2,0),0)/1000)),"")</f>
        <v/>
      </c>
      <c r="DV407" s="145" t="str">
        <f>IFERROR(TRUNC(VLOOKUP($E407,'Container Panel'!$B$41:$Z$100,$D407,0)/(VLOOKUP(DV$276,UI!$A$12:$O$51,VLOOKUP(DV$278,$B$276:$C$278,2,0),0)/1000)),"")</f>
        <v/>
      </c>
      <c r="DW407" s="145" t="str">
        <f>IFERROR(TRUNC(VLOOKUP($E407,'Container Panel'!$B$41:$Z$100,$D407,0)/(VLOOKUP(DW$276,UI!$A$12:$O$51,VLOOKUP(DW$278,$B$276:$C$278,2,0),0)/1000)),"")</f>
        <v/>
      </c>
      <c r="DX407" s="145" t="str">
        <f>IFERROR(TRUNC(VLOOKUP($E407,'Container Panel'!$B$41:$Z$100,$D407,0)/(VLOOKUP(DX$276,UI!$A$12:$O$51,VLOOKUP(DX$278,$B$276:$C$278,2,0),0)/1000)),"")</f>
        <v/>
      </c>
      <c r="DY407" s="145" t="str">
        <f>IFERROR(TRUNC(VLOOKUP($E407,'Container Panel'!$B$41:$Z$100,$D407,0)/(VLOOKUP(DY$276,UI!$A$12:$O$51,VLOOKUP(DY$278,$B$276:$C$278,2,0),0)/1000)),"")</f>
        <v/>
      </c>
      <c r="DZ407" s="145" t="str">
        <f>IFERROR(TRUNC(VLOOKUP($E407,'Container Panel'!$B$41:$Z$100,$D407,0)/(VLOOKUP(DZ$276,UI!$A$12:$O$51,VLOOKUP(DZ$278,$B$276:$C$278,2,0),0)/1000)),"")</f>
        <v/>
      </c>
      <c r="EA407" s="145" t="str">
        <f>IFERROR(TRUNC(VLOOKUP($E407,'Container Panel'!$B$41:$Z$100,$D407,0)/(VLOOKUP(EA$276,UI!$A$12:$O$51,VLOOKUP(EA$278,$B$276:$C$278,2,0),0)/1000)),"")</f>
        <v/>
      </c>
      <c r="EB407" s="145" t="str">
        <f>IFERROR(TRUNC(VLOOKUP($E407,'Container Panel'!$B$41:$Z$100,$D407,0)/(VLOOKUP(EB$276,UI!$A$12:$O$51,VLOOKUP(EB$278,$B$276:$C$278,2,0),0)/1000)),"")</f>
        <v/>
      </c>
      <c r="EC407" s="145" t="str">
        <f>IFERROR(TRUNC(VLOOKUP($E407,'Container Panel'!$B$41:$Z$100,$D407,0)/(VLOOKUP(EC$276,UI!$A$12:$O$51,VLOOKUP(EC$278,$B$276:$C$278,2,0),0)/1000)),"")</f>
        <v/>
      </c>
      <c r="ED407" s="145" t="str">
        <f>IFERROR(TRUNC(VLOOKUP($E407,'Container Panel'!$B$41:$Z$100,$D407,0)/(VLOOKUP(ED$276,UI!$A$12:$O$51,VLOOKUP(ED$278,$B$276:$C$278,2,0),0)/1000)),"")</f>
        <v/>
      </c>
      <c r="EE407" s="145" t="str">
        <f>IFERROR(TRUNC(VLOOKUP($E407,'Container Panel'!$B$41:$Z$100,$D407,0)/(VLOOKUP(EE$276,UI!$A$12:$O$51,VLOOKUP(EE$278,$B$276:$C$278,2,0),0)/1000)),"")</f>
        <v/>
      </c>
      <c r="EF407" s="145" t="str">
        <f>IFERROR(TRUNC(VLOOKUP($E407,'Container Panel'!$B$41:$Z$100,$D407,0)/(VLOOKUP(EF$276,UI!$A$12:$O$51,VLOOKUP(EF$278,$B$276:$C$278,2,0),0)/1000)),"")</f>
        <v/>
      </c>
      <c r="EG407" s="145" t="str">
        <f>IFERROR(TRUNC(VLOOKUP($E407,'Container Panel'!$B$41:$Z$100,$D407,0)/(VLOOKUP(EG$276,UI!$A$12:$O$51,VLOOKUP(EG$278,$B$276:$C$278,2,0),0)/1000)),"")</f>
        <v/>
      </c>
      <c r="EH407" s="145" t="str">
        <f>IFERROR(TRUNC(VLOOKUP($E407,'Container Panel'!$B$41:$Z$100,$D407,0)/(VLOOKUP(EH$276,UI!$A$12:$O$51,VLOOKUP(EH$278,$B$276:$C$278,2,0),0)/1000)),"")</f>
        <v/>
      </c>
      <c r="EI407" s="145" t="str">
        <f>IFERROR(TRUNC(VLOOKUP($E407,'Container Panel'!$B$41:$Z$100,$D407,0)/(VLOOKUP(EI$276,UI!$A$12:$O$51,VLOOKUP(EI$278,$B$276:$C$278,2,0),0)/1000)),"")</f>
        <v/>
      </c>
      <c r="EJ407" s="145" t="str">
        <f>IFERROR(TRUNC(VLOOKUP($E407,'Container Panel'!$B$41:$Z$100,$D407,0)/(VLOOKUP(EJ$276,UI!$A$12:$O$51,VLOOKUP(EJ$278,$B$276:$C$278,2,0),0)/1000)),"")</f>
        <v/>
      </c>
      <c r="EK407" s="145" t="str">
        <f>IFERROR(TRUNC(VLOOKUP($E407,'Container Panel'!$B$41:$Z$100,$D407,0)/(VLOOKUP(EK$276,UI!$A$12:$O$51,VLOOKUP(EK$278,$B$276:$C$278,2,0),0)/1000)),"")</f>
        <v/>
      </c>
      <c r="EL407" s="145" t="str">
        <f>IFERROR(TRUNC(VLOOKUP($E407,'Container Panel'!$B$41:$Z$100,$D407,0)/(VLOOKUP(EL$276,UI!$A$12:$O$51,VLOOKUP(EL$278,$B$276:$C$278,2,0),0)/1000)),"")</f>
        <v/>
      </c>
      <c r="EM407" s="145" t="str">
        <f>IFERROR(TRUNC(VLOOKUP($E407,'Container Panel'!$B$41:$Z$100,$D407,0)/(VLOOKUP(EM$276,UI!$A$12:$O$51,VLOOKUP(EM$278,$B$276:$C$278,2,0),0)/1000)),"")</f>
        <v/>
      </c>
      <c r="EN407" s="145" t="str">
        <f>IFERROR(TRUNC(VLOOKUP($E407,'Container Panel'!$B$41:$Z$100,$D407,0)/(VLOOKUP(EN$276,UI!$A$12:$O$51,VLOOKUP(EN$278,$B$276:$C$278,2,0),0)/1000)),"")</f>
        <v/>
      </c>
      <c r="EO407" s="145" t="str">
        <f>IFERROR(TRUNC(VLOOKUP($E407,'Container Panel'!$B$41:$Z$100,$D407,0)/(VLOOKUP(EO$276,UI!$A$12:$O$51,VLOOKUP(EO$278,$B$276:$C$278,2,0),0)/1000)),"")</f>
        <v/>
      </c>
      <c r="EP407" s="145" t="str">
        <f>IFERROR(TRUNC(VLOOKUP($E407,'Container Panel'!$B$41:$Z$100,$D407,0)/(VLOOKUP(EP$276,UI!$A$12:$O$51,VLOOKUP(EP$278,$B$276:$C$278,2,0),0)/1000)),"")</f>
        <v/>
      </c>
      <c r="EQ407" s="145" t="str">
        <f>IFERROR(TRUNC(VLOOKUP($E407,'Container Panel'!$B$41:$Z$100,$D407,0)/(VLOOKUP(EQ$276,UI!$A$12:$O$51,VLOOKUP(EQ$278,$B$276:$C$278,2,0),0)/1000)),"")</f>
        <v/>
      </c>
      <c r="ER407" s="145" t="str">
        <f>IFERROR(TRUNC(VLOOKUP($E407,'Container Panel'!$B$41:$Z$100,$D407,0)/(VLOOKUP(ER$276,UI!$A$12:$O$51,VLOOKUP(ER$278,$B$276:$C$278,2,0),0)/1000)),"")</f>
        <v/>
      </c>
      <c r="ES407" s="145" t="str">
        <f>IFERROR(TRUNC(VLOOKUP($E407,'Container Panel'!$B$41:$Z$100,$D407,0)/(VLOOKUP(ES$276,UI!$A$12:$O$51,VLOOKUP(ES$278,$B$276:$C$278,2,0),0)/1000)),"")</f>
        <v/>
      </c>
      <c r="ET407" s="145" t="str">
        <f>IFERROR(TRUNC(VLOOKUP($E407,'Container Panel'!$B$41:$Z$100,$D407,0)/(VLOOKUP(ET$276,UI!$A$12:$O$51,VLOOKUP(ET$278,$B$276:$C$278,2,0),0)/1000)),"")</f>
        <v/>
      </c>
      <c r="EU407" s="145" t="str">
        <f>IFERROR(TRUNC(VLOOKUP($E407,'Container Panel'!$B$41:$Z$100,$D407,0)/(VLOOKUP(EU$276,UI!$A$12:$O$51,VLOOKUP(EU$278,$B$276:$C$278,2,0),0)/1000)),"")</f>
        <v/>
      </c>
      <c r="EV407" s="145" t="str">
        <f>IFERROR(TRUNC(VLOOKUP($E407,'Container Panel'!$B$41:$Z$100,$D407,0)/(VLOOKUP(EV$276,UI!$A$12:$O$51,VLOOKUP(EV$278,$B$276:$C$278,2,0),0)/1000)),"")</f>
        <v/>
      </c>
      <c r="EW407" s="145" t="str">
        <f>IFERROR(TRUNC(VLOOKUP($E407,'Container Panel'!$B$41:$Z$100,$D407,0)/(VLOOKUP(EW$276,UI!$A$12:$O$51,VLOOKUP(EW$278,$B$276:$C$278,2,0),0)/1000)),"")</f>
        <v/>
      </c>
      <c r="EX407" s="145" t="str">
        <f>IFERROR(TRUNC(VLOOKUP($E407,'Container Panel'!$B$41:$Z$100,$D407,0)/(VLOOKUP(EX$276,UI!$A$12:$O$51,VLOOKUP(EX$278,$B$276:$C$278,2,0),0)/1000)),"")</f>
        <v/>
      </c>
      <c r="EY407" s="145" t="str">
        <f>IFERROR(TRUNC(VLOOKUP($E407,'Container Panel'!$B$41:$Z$100,$D407,0)/(VLOOKUP(EY$276,UI!$A$12:$O$51,VLOOKUP(EY$278,$B$276:$C$278,2,0),0)/1000)),"")</f>
        <v/>
      </c>
      <c r="EZ407" s="145" t="str">
        <f>IFERROR(TRUNC(VLOOKUP($E407,'Container Panel'!$B$41:$Z$100,$D407,0)/(VLOOKUP(EZ$276,UI!$A$12:$O$51,VLOOKUP(EZ$278,$B$276:$C$278,2,0),0)/1000)),"")</f>
        <v/>
      </c>
      <c r="FA407" s="145" t="str">
        <f>IFERROR(TRUNC(VLOOKUP($E407,'Container Panel'!$B$41:$Z$100,$D407,0)/(VLOOKUP(FA$276,UI!$A$12:$O$51,VLOOKUP(FA$278,$B$276:$C$278,2,0),0)/1000)),"")</f>
        <v/>
      </c>
      <c r="FB407" s="145" t="str">
        <f>IFERROR(TRUNC(VLOOKUP($E407,'Container Panel'!$B$41:$Z$100,$D407,0)/(VLOOKUP(FB$276,UI!$A$12:$O$51,VLOOKUP(FB$278,$B$276:$C$278,2,0),0)/1000)),"")</f>
        <v/>
      </c>
      <c r="FC407" s="145" t="str">
        <f>IFERROR(TRUNC(VLOOKUP($E407,'Container Panel'!$B$41:$Z$100,$D407,0)/(VLOOKUP(FC$276,UI!$A$12:$O$51,VLOOKUP(FC$278,$B$276:$C$278,2,0),0)/1000)),"")</f>
        <v/>
      </c>
      <c r="FD407" s="145" t="str">
        <f>IFERROR(TRUNC(VLOOKUP($E407,'Container Panel'!$B$41:$Z$100,$D407,0)/(VLOOKUP(FD$276,UI!$A$12:$O$51,VLOOKUP(FD$278,$B$276:$C$278,2,0),0)/1000)),"")</f>
        <v/>
      </c>
      <c r="FE407" s="145" t="str">
        <f>IFERROR(TRUNC(VLOOKUP($E407,'Container Panel'!$B$41:$Z$100,$D407,0)/(VLOOKUP(FE$276,UI!$A$12:$O$51,VLOOKUP(FE$278,$B$276:$C$278,2,0),0)/1000)),"")</f>
        <v/>
      </c>
      <c r="FF407" s="145" t="str">
        <f>IFERROR(TRUNC(VLOOKUP($E407,'Container Panel'!$B$41:$Z$100,$D407,0)/(VLOOKUP(FF$276,UI!$A$12:$O$51,VLOOKUP(FF$278,$B$276:$C$278,2,0),0)/1000)),"")</f>
        <v/>
      </c>
      <c r="FG407" s="145" t="str">
        <f>IFERROR(TRUNC(VLOOKUP($E407,'Container Panel'!$B$41:$Z$100,$D407,0)/(VLOOKUP(FG$276,UI!$A$12:$O$51,VLOOKUP(FG$278,$B$276:$C$278,2,0),0)/1000)),"")</f>
        <v/>
      </c>
      <c r="FH407" s="145" t="str">
        <f>IFERROR(TRUNC(VLOOKUP($E407,'Container Panel'!$B$41:$Z$100,$D407,0)/(VLOOKUP(FH$276,UI!$A$12:$O$51,VLOOKUP(FH$278,$B$276:$C$278,2,0),0)/1000)),"")</f>
        <v/>
      </c>
      <c r="FI407" s="145" t="str">
        <f>IFERROR(TRUNC(VLOOKUP($E407,'Container Panel'!$B$41:$Z$100,$D407,0)/(VLOOKUP(FI$276,UI!$A$12:$O$51,VLOOKUP(FI$278,$B$276:$C$278,2,0),0)/1000)),"")</f>
        <v/>
      </c>
      <c r="FJ407" s="145" t="str">
        <f>IFERROR(TRUNC(VLOOKUP($E407,'Container Panel'!$B$41:$Z$100,$D407,0)/(VLOOKUP(FJ$276,UI!$A$12:$O$51,VLOOKUP(FJ$278,$B$276:$C$278,2,0),0)/1000)),"")</f>
        <v/>
      </c>
      <c r="FK407" s="145" t="str">
        <f>IFERROR(TRUNC(VLOOKUP($E407,'Container Panel'!$B$41:$Z$100,$D407,0)/(VLOOKUP(FK$276,UI!$A$12:$O$51,VLOOKUP(FK$278,$B$276:$C$278,2,0),0)/1000)),"")</f>
        <v/>
      </c>
      <c r="FL407" s="145" t="str">
        <f>IFERROR(TRUNC(VLOOKUP($E407,'Container Panel'!$B$41:$Z$100,$D407,0)/(VLOOKUP(FL$276,UI!$A$12:$O$51,VLOOKUP(FL$278,$B$276:$C$278,2,0),0)/1000)),"")</f>
        <v/>
      </c>
      <c r="FM407" s="145" t="str">
        <f>IFERROR(TRUNC(VLOOKUP($E407,'Container Panel'!$B$41:$Z$100,$D407,0)/(VLOOKUP(FM$276,UI!$A$12:$O$51,VLOOKUP(FM$278,$B$276:$C$278,2,0),0)/1000)),"")</f>
        <v/>
      </c>
      <c r="FN407" s="145" t="str">
        <f>IFERROR(TRUNC(VLOOKUP($E407,'Container Panel'!$B$41:$Z$100,$D407,0)/(VLOOKUP(FN$276,UI!$A$12:$O$51,VLOOKUP(FN$278,$B$276:$C$278,2,0),0)/1000)),"")</f>
        <v/>
      </c>
      <c r="FO407" s="145" t="str">
        <f>IFERROR(TRUNC(VLOOKUP($E407,'Container Panel'!$B$41:$Z$100,$D407,0)/(VLOOKUP(FO$276,UI!$A$12:$O$51,VLOOKUP(FO$278,$B$276:$C$278,2,0),0)/1000)),"")</f>
        <v/>
      </c>
      <c r="FP407" s="145" t="str">
        <f>IFERROR(TRUNC(VLOOKUP($E407,'Container Panel'!$B$41:$Z$100,$D407,0)/(VLOOKUP(FP$276,UI!$A$12:$O$51,VLOOKUP(FP$278,$B$276:$C$278,2,0),0)/1000)),"")</f>
        <v/>
      </c>
      <c r="FQ407" s="145" t="str">
        <f>IFERROR(TRUNC(VLOOKUP($E407,'Container Panel'!$B$41:$Z$100,$D407,0)/(VLOOKUP(FQ$276,UI!$A$12:$O$51,VLOOKUP(FQ$278,$B$276:$C$278,2,0),0)/1000)),"")</f>
        <v/>
      </c>
      <c r="FR407" s="145" t="str">
        <f>IFERROR(TRUNC(VLOOKUP($E407,'Container Panel'!$B$41:$Z$100,$D407,0)/(VLOOKUP(FR$276,UI!$A$12:$O$51,VLOOKUP(FR$278,$B$276:$C$278,2,0),0)/1000)),"")</f>
        <v/>
      </c>
      <c r="FS407" s="145" t="str">
        <f>IFERROR(TRUNC(VLOOKUP($E407,'Container Panel'!$B$41:$Z$100,$D407,0)/(VLOOKUP(FS$276,UI!$A$12:$O$51,VLOOKUP(FS$278,$B$276:$C$278,2,0),0)/1000)),"")</f>
        <v/>
      </c>
      <c r="FT407" s="145" t="str">
        <f>IFERROR(TRUNC(VLOOKUP($E407,'Container Panel'!$B$41:$Z$100,$D407,0)/(VLOOKUP(FT$276,UI!$A$12:$O$51,VLOOKUP(FT$278,$B$276:$C$278,2,0),0)/1000)),"")</f>
        <v/>
      </c>
      <c r="FU407" s="145" t="str">
        <f>IFERROR(TRUNC(VLOOKUP($E407,'Container Panel'!$B$41:$Z$100,$D407,0)/(VLOOKUP(FU$276,UI!$A$12:$O$51,VLOOKUP(FU$278,$B$276:$C$278,2,0),0)/1000)),"")</f>
        <v/>
      </c>
      <c r="FV407" s="145" t="str">
        <f>IFERROR(TRUNC(VLOOKUP($E407,'Container Panel'!$B$41:$Z$100,$D407,0)/(VLOOKUP(FV$276,UI!$A$12:$O$51,VLOOKUP(FV$278,$B$276:$C$278,2,0),0)/1000)),"")</f>
        <v/>
      </c>
      <c r="FW407" s="145" t="str">
        <f>IFERROR(TRUNC(VLOOKUP($E407,'Container Panel'!$B$41:$Z$100,$D407,0)/(VLOOKUP(FW$276,UI!$A$12:$O$51,VLOOKUP(FW$278,$B$276:$C$278,2,0),0)/1000)),"")</f>
        <v/>
      </c>
      <c r="FX407" s="145" t="str">
        <f>IFERROR(TRUNC(VLOOKUP($E407,'Container Panel'!$B$41:$Z$100,$D407,0)/(VLOOKUP(FX$276,UI!$A$12:$O$51,VLOOKUP(FX$278,$B$276:$C$278,2,0),0)/1000)),"")</f>
        <v/>
      </c>
      <c r="FY407" s="145" t="str">
        <f>IFERROR(TRUNC(VLOOKUP($E407,'Container Panel'!$B$41:$Z$100,$D407,0)/(VLOOKUP(FY$276,UI!$A$12:$O$51,VLOOKUP(FY$278,$B$276:$C$278,2,0),0)/1000)),"")</f>
        <v/>
      </c>
      <c r="FZ407" s="145" t="str">
        <f>IFERROR(TRUNC(VLOOKUP($E407,'Container Panel'!$B$41:$Z$100,$D407,0)/(VLOOKUP(FZ$276,UI!$A$12:$O$51,VLOOKUP(FZ$278,$B$276:$C$278,2,0),0)/1000)),"")</f>
        <v/>
      </c>
      <c r="GA407" s="145" t="str">
        <f>IFERROR(TRUNC(VLOOKUP($E407,'Container Panel'!$B$41:$Z$100,$D407,0)/(VLOOKUP(GA$276,UI!$A$12:$O$51,VLOOKUP(GA$278,$B$276:$C$278,2,0),0)/1000)),"")</f>
        <v/>
      </c>
      <c r="GB407" s="145" t="str">
        <f>IFERROR(TRUNC(VLOOKUP($E407,'Container Panel'!$B$41:$Z$100,$D407,0)/(VLOOKUP(GB$276,UI!$A$12:$O$51,VLOOKUP(GB$278,$B$276:$C$278,2,0),0)/1000)),"")</f>
        <v/>
      </c>
      <c r="GC407" s="145" t="str">
        <f>IFERROR(TRUNC(VLOOKUP($E407,'Container Panel'!$B$41:$Z$100,$D407,0)/(VLOOKUP(GC$276,UI!$A$12:$O$51,VLOOKUP(GC$278,$B$276:$C$278,2,0),0)/1000)),"")</f>
        <v/>
      </c>
      <c r="GD407" s="145" t="str">
        <f>IFERROR(TRUNC(VLOOKUP($E407,'Container Panel'!$B$41:$Z$100,$D407,0)/(VLOOKUP(GD$276,UI!$A$12:$O$51,VLOOKUP(GD$278,$B$276:$C$278,2,0),0)/1000)),"")</f>
        <v/>
      </c>
      <c r="GE407" s="145" t="str">
        <f>IFERROR(TRUNC(VLOOKUP($E407,'Container Panel'!$B$41:$Z$100,$D407,0)/(VLOOKUP(GE$276,UI!$A$12:$O$51,VLOOKUP(GE$278,$B$276:$C$278,2,0),0)/1000)),"")</f>
        <v/>
      </c>
      <c r="GF407" s="145" t="str">
        <f>IFERROR(TRUNC(VLOOKUP($E407,'Container Panel'!$B$41:$Z$100,$D407,0)/(VLOOKUP(GF$276,UI!$A$12:$O$51,VLOOKUP(GF$278,$B$276:$C$278,2,0),0)/1000)),"")</f>
        <v/>
      </c>
      <c r="GG407" s="145" t="str">
        <f>IFERROR(TRUNC(VLOOKUP($E407,'Container Panel'!$B$41:$Z$100,$D407,0)/(VLOOKUP(GG$276,UI!$A$12:$O$51,VLOOKUP(GG$278,$B$276:$C$278,2,0),0)/1000)),"")</f>
        <v/>
      </c>
      <c r="GH407" s="145" t="str">
        <f>IFERROR(TRUNC(VLOOKUP($E407,'Container Panel'!$B$41:$Z$100,$D407,0)/(VLOOKUP(GH$276,UI!$A$12:$O$51,VLOOKUP(GH$278,$B$276:$C$278,2,0),0)/1000)),"")</f>
        <v/>
      </c>
      <c r="GI407" s="145" t="str">
        <f>IFERROR(TRUNC(VLOOKUP($E407,'Container Panel'!$B$41:$Z$100,$D407,0)/(VLOOKUP(GI$276,UI!$A$12:$O$51,VLOOKUP(GI$278,$B$276:$C$278,2,0),0)/1000)),"")</f>
        <v/>
      </c>
      <c r="GJ407" s="145" t="str">
        <f>IFERROR(TRUNC(VLOOKUP($E407,'Container Panel'!$B$41:$Z$100,$D407,0)/(VLOOKUP(GJ$276,UI!$A$12:$O$51,VLOOKUP(GJ$278,$B$276:$C$278,2,0),0)/1000)),"")</f>
        <v/>
      </c>
      <c r="GK407" s="145" t="str">
        <f>IFERROR(TRUNC(VLOOKUP($E407,'Container Panel'!$B$41:$Z$100,$D407,0)/(VLOOKUP(GK$276,UI!$A$12:$O$51,VLOOKUP(GK$278,$B$276:$C$278,2,0),0)/1000)),"")</f>
        <v/>
      </c>
      <c r="GL407" s="145" t="str">
        <f>IFERROR(TRUNC(VLOOKUP($E407,'Container Panel'!$B$41:$Z$100,$D407,0)/(VLOOKUP(GL$276,UI!$A$12:$O$51,VLOOKUP(GL$278,$B$276:$C$278,2,0),0)/1000)),"")</f>
        <v/>
      </c>
      <c r="GM407" s="145" t="str">
        <f>IFERROR(TRUNC(VLOOKUP($E407,'Container Panel'!$B$41:$Z$100,$D407,0)/(VLOOKUP(GM$276,UI!$A$12:$O$51,VLOOKUP(GM$278,$B$276:$C$278,2,0),0)/1000)),"")</f>
        <v/>
      </c>
      <c r="GN407" s="145" t="str">
        <f>IFERROR(TRUNC(VLOOKUP($E407,'Container Panel'!$B$41:$Z$100,$D407,0)/(VLOOKUP(GN$276,UI!$A$12:$O$51,VLOOKUP(GN$278,$B$276:$C$278,2,0),0)/1000)),"")</f>
        <v/>
      </c>
      <c r="GO407" s="145" t="str">
        <f>IFERROR(TRUNC(VLOOKUP($E407,'Container Panel'!$B$41:$Z$100,$D407,0)/(VLOOKUP(GO$276,UI!$A$12:$O$51,VLOOKUP(GO$278,$B$276:$C$278,2,0),0)/1000)),"")</f>
        <v/>
      </c>
      <c r="GP407" s="145" t="str">
        <f>IFERROR(TRUNC(VLOOKUP($E407,'Container Panel'!$B$41:$Z$100,$D407,0)/(VLOOKUP(GP$276,UI!$A$12:$O$51,VLOOKUP(GP$278,$B$276:$C$278,2,0),0)/1000)),"")</f>
        <v/>
      </c>
      <c r="GQ407" s="145" t="str">
        <f>IFERROR(TRUNC(VLOOKUP($E407,'Container Panel'!$B$41:$Z$100,$D407,0)/(VLOOKUP(GQ$276,UI!$A$12:$O$51,VLOOKUP(GQ$278,$B$276:$C$278,2,0),0)/1000)),"")</f>
        <v/>
      </c>
      <c r="GR407" s="145" t="str">
        <f>IFERROR(TRUNC(VLOOKUP($E407,'Container Panel'!$B$41:$Z$100,$D407,0)/(VLOOKUP(GR$276,UI!$A$12:$O$51,VLOOKUP(GR$278,$B$276:$C$278,2,0),0)/1000)),"")</f>
        <v/>
      </c>
      <c r="GS407" s="145" t="str">
        <f>IFERROR(TRUNC(VLOOKUP($E407,'Container Panel'!$B$41:$Z$100,$D407,0)/(VLOOKUP(GS$276,UI!$A$12:$O$51,VLOOKUP(GS$278,$B$276:$C$278,2,0),0)/1000)),"")</f>
        <v/>
      </c>
      <c r="GT407" s="145" t="str">
        <f>IFERROR(TRUNC(VLOOKUP($E407,'Container Panel'!$B$41:$Z$100,$D407,0)/(VLOOKUP(GT$276,UI!$A$12:$O$51,VLOOKUP(GT$278,$B$276:$C$278,2,0),0)/1000)),"")</f>
        <v/>
      </c>
      <c r="GU407" s="145" t="str">
        <f>IFERROR(TRUNC(VLOOKUP($E407,'Container Panel'!$B$41:$Z$100,$D407,0)/(VLOOKUP(GU$276,UI!$A$12:$O$51,VLOOKUP(GU$278,$B$276:$C$278,2,0),0)/1000)),"")</f>
        <v/>
      </c>
      <c r="GV407" s="145" t="str">
        <f>IFERROR(TRUNC(VLOOKUP($E407,'Container Panel'!$B$41:$Z$100,$D407,0)/(VLOOKUP(GV$276,UI!$A$12:$O$51,VLOOKUP(GV$278,$B$276:$C$278,2,0),0)/1000)),"")</f>
        <v/>
      </c>
      <c r="GW407" s="145" t="str">
        <f>IFERROR(TRUNC(VLOOKUP($E407,'Container Panel'!$B$41:$Z$100,$D407,0)/(VLOOKUP(GW$276,UI!$A$12:$O$51,VLOOKUP(GW$278,$B$276:$C$278,2,0),0)/1000)),"")</f>
        <v/>
      </c>
      <c r="GX407" s="145" t="str">
        <f>IFERROR(TRUNC(VLOOKUP($E407,'Container Panel'!$B$41:$Z$100,$D407,0)/(VLOOKUP(GX$276,UI!$A$12:$O$51,VLOOKUP(GX$278,$B$276:$C$278,2,0),0)/1000)),"")</f>
        <v/>
      </c>
      <c r="GY407" s="145" t="str">
        <f>IFERROR(TRUNC(VLOOKUP($E407,'Container Panel'!$B$41:$Z$100,$D407,0)/(VLOOKUP(GY$276,UI!$A$12:$O$51,VLOOKUP(GY$278,$B$276:$C$278,2,0),0)/1000)),"")</f>
        <v/>
      </c>
      <c r="GZ407" s="145" t="str">
        <f>IFERROR(TRUNC(VLOOKUP($E407,'Container Panel'!$B$41:$Z$100,$D407,0)/(VLOOKUP(GZ$276,UI!$A$12:$O$51,VLOOKUP(GZ$278,$B$276:$C$278,2,0),0)/1000)),"")</f>
        <v/>
      </c>
      <c r="HA407" s="145" t="str">
        <f>IFERROR(TRUNC(VLOOKUP($E407,'Container Panel'!$B$41:$Z$100,$D407,0)/(VLOOKUP(HA$276,UI!$A$12:$O$51,VLOOKUP(HA$278,$B$276:$C$278,2,0),0)/1000)),"")</f>
        <v/>
      </c>
      <c r="HB407" s="145" t="str">
        <f>IFERROR(TRUNC(VLOOKUP($E407,'Container Panel'!$B$41:$Z$100,$D407,0)/(VLOOKUP(HB$276,UI!$A$12:$O$51,VLOOKUP(HB$278,$B$276:$C$278,2,0),0)/1000)),"")</f>
        <v/>
      </c>
      <c r="HC407" s="145" t="str">
        <f>IFERROR(TRUNC(VLOOKUP($E407,'Container Panel'!$B$41:$Z$100,$D407,0)/(VLOOKUP(HC$276,UI!$A$12:$O$51,VLOOKUP(HC$278,$B$276:$C$278,2,0),0)/1000)),"")</f>
        <v/>
      </c>
      <c r="HD407" s="145" t="str">
        <f>IFERROR(TRUNC(VLOOKUP($E407,'Container Panel'!$B$41:$Z$100,$D407,0)/(VLOOKUP(HD$276,UI!$A$12:$O$51,VLOOKUP(HD$278,$B$276:$C$278,2,0),0)/1000)),"")</f>
        <v/>
      </c>
      <c r="HE407" s="145" t="str">
        <f>IFERROR(TRUNC(VLOOKUP($E407,'Container Panel'!$B$41:$Z$100,$D407,0)/(VLOOKUP(HE$276,UI!$A$12:$O$51,VLOOKUP(HE$278,$B$276:$C$278,2,0),0)/1000)),"")</f>
        <v/>
      </c>
      <c r="HF407" s="145" t="str">
        <f>IFERROR(TRUNC(VLOOKUP($E407,'Container Panel'!$B$41:$Z$100,$D407,0)/(VLOOKUP(HF$276,UI!$A$12:$O$51,VLOOKUP(HF$278,$B$276:$C$278,2,0),0)/1000)),"")</f>
        <v/>
      </c>
      <c r="HG407" s="145" t="str">
        <f>IFERROR(TRUNC(VLOOKUP($E407,'Container Panel'!$B$41:$Z$100,$D407,0)/(VLOOKUP(HG$276,UI!$A$12:$O$51,VLOOKUP(HG$278,$B$276:$C$278,2,0),0)/1000)),"")</f>
        <v/>
      </c>
      <c r="HH407" s="145" t="str">
        <f>IFERROR(TRUNC(VLOOKUP($E407,'Container Panel'!$B$41:$Z$100,$D407,0)/(VLOOKUP(HH$276,UI!$A$12:$O$51,VLOOKUP(HH$278,$B$276:$C$278,2,0),0)/1000)),"")</f>
        <v/>
      </c>
      <c r="HI407" s="145" t="str">
        <f>IFERROR(TRUNC(VLOOKUP($E407,'Container Panel'!$B$41:$Z$100,$D407,0)/(VLOOKUP(HI$276,UI!$A$12:$O$51,VLOOKUP(HI$278,$B$276:$C$278,2,0),0)/1000)),"")</f>
        <v/>
      </c>
      <c r="HJ407" s="145" t="str">
        <f>IFERROR(TRUNC(VLOOKUP($E407,'Container Panel'!$B$41:$Z$100,$D407,0)/(VLOOKUP(HJ$276,UI!$A$12:$O$51,VLOOKUP(HJ$278,$B$276:$C$278,2,0),0)/1000)),"")</f>
        <v/>
      </c>
      <c r="HK407" s="145" t="str">
        <f>IFERROR(TRUNC(VLOOKUP($E407,'Container Panel'!$B$41:$Z$100,$D407,0)/(VLOOKUP(HK$276,UI!$A$12:$O$51,VLOOKUP(HK$278,$B$276:$C$278,2,0),0)/1000)),"")</f>
        <v/>
      </c>
      <c r="HL407" s="145" t="str">
        <f>IFERROR(TRUNC(VLOOKUP($E407,'Container Panel'!$B$41:$Z$100,$D407,0)/(VLOOKUP(HL$276,UI!$A$12:$O$51,VLOOKUP(HL$278,$B$276:$C$278,2,0),0)/1000)),"")</f>
        <v/>
      </c>
      <c r="HM407" s="145" t="str">
        <f>IFERROR(TRUNC(VLOOKUP($E407,'Container Panel'!$B$41:$Z$100,$D407,0)/(VLOOKUP(HM$276,UI!$A$12:$O$51,VLOOKUP(HM$278,$B$276:$C$278,2,0),0)/1000)),"")</f>
        <v/>
      </c>
      <c r="HN407" s="145" t="str">
        <f>IFERROR(TRUNC(VLOOKUP($E407,'Container Panel'!$B$41:$Z$100,$D407,0)/(VLOOKUP(HN$276,UI!$A$12:$O$51,VLOOKUP(HN$278,$B$276:$C$278,2,0),0)/1000)),"")</f>
        <v/>
      </c>
      <c r="HO407" s="145" t="str">
        <f>IFERROR(TRUNC(VLOOKUP($E407,'Container Panel'!$B$41:$Z$100,$D407,0)/(VLOOKUP(HO$276,UI!$A$12:$O$51,VLOOKUP(HO$278,$B$276:$C$278,2,0),0)/1000)),"")</f>
        <v/>
      </c>
      <c r="HP407" s="145" t="str">
        <f>IFERROR(TRUNC(VLOOKUP($E407,'Container Panel'!$B$41:$Z$100,$D407,0)/(VLOOKUP(HP$276,UI!$A$12:$O$51,VLOOKUP(HP$278,$B$276:$C$278,2,0),0)/1000)),"")</f>
        <v/>
      </c>
      <c r="HQ407" s="145" t="str">
        <f>IFERROR(TRUNC(VLOOKUP($E407,'Container Panel'!$B$41:$Z$100,$D407,0)/(VLOOKUP(HQ$276,UI!$A$12:$O$51,VLOOKUP(HQ$278,$B$276:$C$278,2,0),0)/1000)),"")</f>
        <v/>
      </c>
      <c r="HR407" s="145" t="str">
        <f>IFERROR(TRUNC(VLOOKUP($E407,'Container Panel'!$B$41:$Z$100,$D407,0)/(VLOOKUP(HR$276,UI!$A$12:$O$51,VLOOKUP(HR$278,$B$276:$C$278,2,0),0)/1000)),"")</f>
        <v/>
      </c>
      <c r="HS407" s="145" t="str">
        <f>IFERROR(TRUNC(VLOOKUP($E407,'Container Panel'!$B$41:$Z$100,$D407,0)/(VLOOKUP(HS$276,UI!$A$12:$O$51,VLOOKUP(HS$278,$B$276:$C$278,2,0),0)/1000)),"")</f>
        <v/>
      </c>
      <c r="HT407" s="145" t="str">
        <f>IFERROR(TRUNC(VLOOKUP($E407,'Container Panel'!$B$41:$Z$100,$D407,0)/(VLOOKUP(HT$276,UI!$A$12:$O$51,VLOOKUP(HT$278,$B$276:$C$278,2,0),0)/1000)),"")</f>
        <v/>
      </c>
      <c r="HU407" s="145" t="str">
        <f>IFERROR(TRUNC(VLOOKUP($E407,'Container Panel'!$B$41:$Z$100,$D407,0)/(VLOOKUP(HU$276,UI!$A$12:$O$51,VLOOKUP(HU$278,$B$276:$C$278,2,0),0)/1000)),"")</f>
        <v/>
      </c>
      <c r="HV407" s="145" t="str">
        <f>IFERROR(TRUNC(VLOOKUP($E407,'Container Panel'!$B$41:$Z$100,$D407,0)/(VLOOKUP(HV$276,UI!$A$12:$O$51,VLOOKUP(HV$278,$B$276:$C$278,2,0),0)/1000)),"")</f>
        <v/>
      </c>
      <c r="HW407" s="145" t="str">
        <f>IFERROR(TRUNC(VLOOKUP($E407,'Container Panel'!$B$41:$Z$100,$D407,0)/(VLOOKUP(HW$276,UI!$A$12:$O$51,VLOOKUP(HW$278,$B$276:$C$278,2,0),0)/1000)),"")</f>
        <v/>
      </c>
      <c r="HX407" s="145" t="str">
        <f>IFERROR(TRUNC(VLOOKUP($E407,'Container Panel'!$B$41:$Z$100,$D407,0)/(VLOOKUP(HX$276,UI!$A$12:$O$51,VLOOKUP(HX$278,$B$276:$C$278,2,0),0)/1000)),"")</f>
        <v/>
      </c>
      <c r="HY407" s="145" t="str">
        <f>IFERROR(TRUNC(VLOOKUP($E407,'Container Panel'!$B$41:$Z$100,$D407,0)/(VLOOKUP(HY$276,UI!$A$12:$O$51,VLOOKUP(HY$278,$B$276:$C$278,2,0),0)/1000)),"")</f>
        <v/>
      </c>
      <c r="HZ407" s="145" t="str">
        <f>IFERROR(TRUNC(VLOOKUP($E407,'Container Panel'!$B$41:$Z$100,$D407,0)/(VLOOKUP(HZ$276,UI!$A$12:$O$51,VLOOKUP(HZ$278,$B$276:$C$278,2,0),0)/1000)),"")</f>
        <v/>
      </c>
      <c r="IA407" s="145" t="str">
        <f>IFERROR(TRUNC(VLOOKUP($E407,'Container Panel'!$B$41:$Z$100,$D407,0)/(VLOOKUP(IA$276,UI!$A$12:$O$51,VLOOKUP(IA$278,$B$276:$C$278,2,0),0)/1000)),"")</f>
        <v/>
      </c>
      <c r="IB407" s="145" t="str">
        <f>IFERROR(TRUNC(VLOOKUP($E407,'Container Panel'!$B$41:$Z$100,$D407,0)/(VLOOKUP(IB$276,UI!$A$12:$O$51,VLOOKUP(IB$278,$B$276:$C$278,2,0),0)/1000)),"")</f>
        <v/>
      </c>
      <c r="IC407" s="145" t="str">
        <f>IFERROR(TRUNC(VLOOKUP($E407,'Container Panel'!$B$41:$Z$100,$D407,0)/(VLOOKUP(IC$276,UI!$A$12:$O$51,VLOOKUP(IC$278,$B$276:$C$278,2,0),0)/1000)),"")</f>
        <v/>
      </c>
      <c r="ID407" s="145" t="str">
        <f>IFERROR(TRUNC(VLOOKUP($E407,'Container Panel'!$B$41:$Z$100,$D407,0)/(VLOOKUP(ID$276,UI!$A$12:$O$51,VLOOKUP(ID$278,$B$276:$C$278,2,0),0)/1000)),"")</f>
        <v/>
      </c>
      <c r="IE407" s="145" t="str">
        <f>IFERROR(TRUNC(VLOOKUP($E407,'Container Panel'!$B$41:$Z$100,$D407,0)/(VLOOKUP(IE$276,UI!$A$12:$O$51,VLOOKUP(IE$278,$B$276:$C$278,2,0),0)/1000)),"")</f>
        <v/>
      </c>
      <c r="IF407" s="145" t="str">
        <f>IFERROR(TRUNC(VLOOKUP($E407,'Container Panel'!$B$41:$Z$100,$D407,0)/(VLOOKUP(IF$276,UI!$A$12:$O$51,VLOOKUP(IF$278,$B$276:$C$278,2,0),0)/1000)),"")</f>
        <v/>
      </c>
      <c r="IG407" s="145" t="str">
        <f>IFERROR(TRUNC(VLOOKUP($E407,'Container Panel'!$B$41:$Z$100,$D407,0)/(VLOOKUP(IG$276,UI!$A$12:$O$51,VLOOKUP(IG$278,$B$276:$C$278,2,0),0)/1000)),"")</f>
        <v/>
      </c>
      <c r="IH407" s="145" t="str">
        <f>IFERROR(TRUNC(VLOOKUP($E407,'Container Panel'!$B$41:$Z$100,$D407,0)/(VLOOKUP(IH$276,UI!$A$12:$O$51,VLOOKUP(IH$278,$B$276:$C$278,2,0),0)/1000)),"")</f>
        <v/>
      </c>
      <c r="II407" s="145" t="str">
        <f>IFERROR(TRUNC(VLOOKUP($E407,'Container Panel'!$B$41:$Z$100,$D407,0)/(VLOOKUP(II$276,UI!$A$12:$O$51,VLOOKUP(II$278,$B$276:$C$278,2,0),0)/1000)),"")</f>
        <v/>
      </c>
      <c r="IJ407" s="145" t="str">
        <f>IFERROR(TRUNC(VLOOKUP($E407,'Container Panel'!$B$41:$Z$100,$D407,0)/(VLOOKUP(IJ$276,UI!$A$12:$O$51,VLOOKUP(IJ$278,$B$276:$C$278,2,0),0)/1000)),"")</f>
        <v/>
      </c>
      <c r="IK407" s="145" t="str">
        <f>IFERROR(TRUNC(VLOOKUP($E407,'Container Panel'!$B$41:$Z$100,$D407,0)/(VLOOKUP(IK$276,UI!$A$12:$O$51,VLOOKUP(IK$278,$B$276:$C$278,2,0),0)/1000)),"")</f>
        <v/>
      </c>
      <c r="IL407" s="145" t="str">
        <f>IFERROR(TRUNC(VLOOKUP($E407,'Container Panel'!$B$41:$Z$100,$D407,0)/(VLOOKUP(IL$276,UI!$A$12:$O$51,VLOOKUP(IL$278,$B$276:$C$278,2,0),0)/1000)),"")</f>
        <v/>
      </c>
    </row>
    <row r="408" spans="2:246">
      <c r="B408" s="74">
        <v>128</v>
      </c>
      <c r="C408" s="74">
        <f t="shared" si="195"/>
        <v>43</v>
      </c>
      <c r="D408" s="163">
        <f>MOD(B408,3)+'Container Panel'!$Q$38</f>
        <v>18</v>
      </c>
      <c r="E408" s="143">
        <f t="shared" ref="E408:E439" si="197">INDEX(Box,C408)</f>
        <v>0</v>
      </c>
      <c r="F408" s="144" t="s">
        <v>29</v>
      </c>
      <c r="G408" s="145" t="str">
        <f>IFERROR(IF(AND(G$272=list!$D$3,'Box Calculation'!G$279&lt;&gt;"h",$E408&lt;&gt;0),0,IF(AND(G$273=list!$D$2,$E408&lt;&gt;0,TRUNC(VLOOKUP($E408,'Container Panel'!$B$41:$Z$100,$D408,0)/(VLOOKUP(G$276,UI!$A$12:$O$51,VLOOKUP(G$279,$B$276:$C$278,2,0),0)/1000))&gt;0),1,TRUNC(VLOOKUP($E408,'Container Panel'!$B$41:$Z$100,$D408,0)/(VLOOKUP(G$276,UI!$A$12:$O$51,VLOOKUP(G$279,$B$276:$C$278,2,0),0)/1000)))),"")</f>
        <v/>
      </c>
      <c r="H408" s="145" t="str">
        <f>IFERROR(IF(AND(H$272=list!$D$3,'Box Calculation'!H$279&lt;&gt;"h",$E408&lt;&gt;0),0,IF(AND(H$273=list!$D$2,$E408&lt;&gt;0,TRUNC(VLOOKUP($E408,'Container Panel'!$B$41:$Z$100,$D408,0)/(VLOOKUP(H$276,UI!$A$12:$O$51,VLOOKUP(H$279,$B$276:$C$278,2,0),0)/1000))&gt;0),1,TRUNC(VLOOKUP($E408,'Container Panel'!$B$41:$Z$100,$D408,0)/(VLOOKUP(H$276,UI!$A$12:$O$51,VLOOKUP(H$279,$B$276:$C$278,2,0),0)/1000)))),"")</f>
        <v/>
      </c>
      <c r="I408" s="145" t="str">
        <f>IFERROR(IF(AND(I$272=list!$D$3,'Box Calculation'!I$279&lt;&gt;"h",$E408&lt;&gt;0),0,IF(AND(I$273=list!$D$2,$E408&lt;&gt;0,TRUNC(VLOOKUP($E408,'Container Panel'!$B$41:$Z$100,$D408,0)/(VLOOKUP(I$276,UI!$A$12:$O$51,VLOOKUP(I$279,$B$276:$C$278,2,0),0)/1000))&gt;0),1,TRUNC(VLOOKUP($E408,'Container Panel'!$B$41:$Z$100,$D408,0)/(VLOOKUP(I$276,UI!$A$12:$O$51,VLOOKUP(I$279,$B$276:$C$278,2,0),0)/1000)))),"")</f>
        <v/>
      </c>
      <c r="J408" s="145" t="str">
        <f>IFERROR(IF(AND(J$272=list!$D$3,'Box Calculation'!J$279&lt;&gt;"h",$E408&lt;&gt;0),0,IF(AND(J$273=list!$D$2,$E408&lt;&gt;0,TRUNC(VLOOKUP($E408,'Container Panel'!$B$41:$Z$100,$D408,0)/(VLOOKUP(J$276,UI!$A$12:$O$51,VLOOKUP(J$279,$B$276:$C$278,2,0),0)/1000))&gt;0),1,TRUNC(VLOOKUP($E408,'Container Panel'!$B$41:$Z$100,$D408,0)/(VLOOKUP(J$276,UI!$A$12:$O$51,VLOOKUP(J$279,$B$276:$C$278,2,0),0)/1000)))),"")</f>
        <v/>
      </c>
      <c r="K408" s="145" t="str">
        <f>IFERROR(IF(AND(K$272=list!$D$3,'Box Calculation'!K$279&lt;&gt;"h",$E408&lt;&gt;0),0,IF(AND(K$273=list!$D$2,$E408&lt;&gt;0,TRUNC(VLOOKUP($E408,'Container Panel'!$B$41:$Z$100,$D408,0)/(VLOOKUP(K$276,UI!$A$12:$O$51,VLOOKUP(K$279,$B$276:$C$278,2,0),0)/1000))&gt;0),1,TRUNC(VLOOKUP($E408,'Container Panel'!$B$41:$Z$100,$D408,0)/(VLOOKUP(K$276,UI!$A$12:$O$51,VLOOKUP(K$279,$B$276:$C$278,2,0),0)/1000)))),"")</f>
        <v/>
      </c>
      <c r="L408" s="145" t="str">
        <f>IFERROR(IF(AND(L$272=list!$D$3,'Box Calculation'!L$279&lt;&gt;"h",$E408&lt;&gt;0),0,IF(AND(L$273=list!$D$2,$E408&lt;&gt;0,TRUNC(VLOOKUP($E408,'Container Panel'!$B$41:$Z$100,$D408,0)/(VLOOKUP(L$276,UI!$A$12:$O$51,VLOOKUP(L$279,$B$276:$C$278,2,0),0)/1000))&gt;0),1,TRUNC(VLOOKUP($E408,'Container Panel'!$B$41:$Z$100,$D408,0)/(VLOOKUP(L$276,UI!$A$12:$O$51,VLOOKUP(L$279,$B$276:$C$278,2,0),0)/1000)))),"")</f>
        <v/>
      </c>
      <c r="M408" s="145" t="str">
        <f>IFERROR(IF(AND(M$272=list!$D$3,'Box Calculation'!M$279&lt;&gt;"h",$E408&lt;&gt;0),0,IF(AND(M$273=list!$D$2,$E408&lt;&gt;0,TRUNC(VLOOKUP($E408,'Container Panel'!$B$41:$Z$100,$D408,0)/(VLOOKUP(M$276,UI!$A$12:$O$51,VLOOKUP(M$279,$B$276:$C$278,2,0),0)/1000))&gt;0),1,TRUNC(VLOOKUP($E408,'Container Panel'!$B$41:$Z$100,$D408,0)/(VLOOKUP(M$276,UI!$A$12:$O$51,VLOOKUP(M$279,$B$276:$C$278,2,0),0)/1000)))),"")</f>
        <v/>
      </c>
      <c r="N408" s="145" t="str">
        <f>IFERROR(IF(AND(N$272=list!$D$3,'Box Calculation'!N$279&lt;&gt;"h",$E408&lt;&gt;0),0,IF(AND(N$273=list!$D$2,$E408&lt;&gt;0,TRUNC(VLOOKUP($E408,'Container Panel'!$B$41:$Z$100,$D408,0)/(VLOOKUP(N$276,UI!$A$12:$O$51,VLOOKUP(N$279,$B$276:$C$278,2,0),0)/1000))&gt;0),1,TRUNC(VLOOKUP($E408,'Container Panel'!$B$41:$Z$100,$D408,0)/(VLOOKUP(N$276,UI!$A$12:$O$51,VLOOKUP(N$279,$B$276:$C$278,2,0),0)/1000)))),"")</f>
        <v/>
      </c>
      <c r="O408" s="145" t="str">
        <f>IFERROR(IF(AND(O$272=list!$D$3,'Box Calculation'!O$279&lt;&gt;"h",$E408&lt;&gt;0),0,IF(AND(O$273=list!$D$2,$E408&lt;&gt;0,TRUNC(VLOOKUP($E408,'Container Panel'!$B$41:$Z$100,$D408,0)/(VLOOKUP(O$276,UI!$A$12:$O$51,VLOOKUP(O$279,$B$276:$C$278,2,0),0)/1000))&gt;0),1,TRUNC(VLOOKUP($E408,'Container Panel'!$B$41:$Z$100,$D408,0)/(VLOOKUP(O$276,UI!$A$12:$O$51,VLOOKUP(O$279,$B$276:$C$278,2,0),0)/1000)))),"")</f>
        <v/>
      </c>
      <c r="P408" s="145" t="str">
        <f>IFERROR(IF(AND(P$272=list!$D$3,'Box Calculation'!P$279&lt;&gt;"h",$E408&lt;&gt;0),0,IF(AND(P$273=list!$D$2,$E408&lt;&gt;0,TRUNC(VLOOKUP($E408,'Container Panel'!$B$41:$Z$100,$D408,0)/(VLOOKUP(P$276,UI!$A$12:$O$51,VLOOKUP(P$279,$B$276:$C$278,2,0),0)/1000))&gt;0),1,TRUNC(VLOOKUP($E408,'Container Panel'!$B$41:$Z$100,$D408,0)/(VLOOKUP(P$276,UI!$A$12:$O$51,VLOOKUP(P$279,$B$276:$C$278,2,0),0)/1000)))),"")</f>
        <v/>
      </c>
      <c r="Q408" s="145" t="str">
        <f>IFERROR(IF(AND(Q$272=list!$D$3,'Box Calculation'!Q$279&lt;&gt;"h",$E408&lt;&gt;0),0,IF(AND(Q$273=list!$D$2,$E408&lt;&gt;0,TRUNC(VLOOKUP($E408,'Container Panel'!$B$41:$Z$100,$D408,0)/(VLOOKUP(Q$276,UI!$A$12:$O$51,VLOOKUP(Q$279,$B$276:$C$278,2,0),0)/1000))&gt;0),1,TRUNC(VLOOKUP($E408,'Container Panel'!$B$41:$Z$100,$D408,0)/(VLOOKUP(Q$276,UI!$A$12:$O$51,VLOOKUP(Q$279,$B$276:$C$278,2,0),0)/1000)))),"")</f>
        <v/>
      </c>
      <c r="R408" s="145" t="str">
        <f>IFERROR(IF(AND(R$272=list!$D$3,'Box Calculation'!R$279&lt;&gt;"h",$E408&lt;&gt;0),0,IF(AND(R$273=list!$D$2,$E408&lt;&gt;0,TRUNC(VLOOKUP($E408,'Container Panel'!$B$41:$Z$100,$D408,0)/(VLOOKUP(R$276,UI!$A$12:$O$51,VLOOKUP(R$279,$B$276:$C$278,2,0),0)/1000))&gt;0),1,TRUNC(VLOOKUP($E408,'Container Panel'!$B$41:$Z$100,$D408,0)/(VLOOKUP(R$276,UI!$A$12:$O$51,VLOOKUP(R$279,$B$276:$C$278,2,0),0)/1000)))),"")</f>
        <v/>
      </c>
      <c r="S408" s="145" t="str">
        <f>IFERROR(IF(AND(S$272=list!$D$3,'Box Calculation'!S$279&lt;&gt;"h",$E408&lt;&gt;0),0,IF(AND(S$273=list!$D$2,$E408&lt;&gt;0,TRUNC(VLOOKUP($E408,'Container Panel'!$B$41:$Z$100,$D408,0)/(VLOOKUP(S$276,UI!$A$12:$O$51,VLOOKUP(S$279,$B$276:$C$278,2,0),0)/1000))&gt;0),1,TRUNC(VLOOKUP($E408,'Container Panel'!$B$41:$Z$100,$D408,0)/(VLOOKUP(S$276,UI!$A$12:$O$51,VLOOKUP(S$279,$B$276:$C$278,2,0),0)/1000)))),"")</f>
        <v/>
      </c>
      <c r="T408" s="145" t="str">
        <f>IFERROR(IF(AND(T$272=list!$D$3,'Box Calculation'!T$279&lt;&gt;"h",$E408&lt;&gt;0),0,IF(AND(T$273=list!$D$2,$E408&lt;&gt;0,TRUNC(VLOOKUP($E408,'Container Panel'!$B$41:$Z$100,$D408,0)/(VLOOKUP(T$276,UI!$A$12:$O$51,VLOOKUP(T$279,$B$276:$C$278,2,0),0)/1000))&gt;0),1,TRUNC(VLOOKUP($E408,'Container Panel'!$B$41:$Z$100,$D408,0)/(VLOOKUP(T$276,UI!$A$12:$O$51,VLOOKUP(T$279,$B$276:$C$278,2,0),0)/1000)))),"")</f>
        <v/>
      </c>
      <c r="U408" s="145" t="str">
        <f>IFERROR(IF(AND(U$272=list!$D$3,'Box Calculation'!U$279&lt;&gt;"h",$E408&lt;&gt;0),0,IF(AND(U$273=list!$D$2,$E408&lt;&gt;0,TRUNC(VLOOKUP($E408,'Container Panel'!$B$41:$Z$100,$D408,0)/(VLOOKUP(U$276,UI!$A$12:$O$51,VLOOKUP(U$279,$B$276:$C$278,2,0),0)/1000))&gt;0),1,TRUNC(VLOOKUP($E408,'Container Panel'!$B$41:$Z$100,$D408,0)/(VLOOKUP(U$276,UI!$A$12:$O$51,VLOOKUP(U$279,$B$276:$C$278,2,0),0)/1000)))),"")</f>
        <v/>
      </c>
      <c r="V408" s="145" t="str">
        <f>IFERROR(IF(AND(V$272=list!$D$3,'Box Calculation'!V$279&lt;&gt;"h",$E408&lt;&gt;0),0,IF(AND(V$273=list!$D$2,$E408&lt;&gt;0,TRUNC(VLOOKUP($E408,'Container Panel'!$B$41:$Z$100,$D408,0)/(VLOOKUP(V$276,UI!$A$12:$O$51,VLOOKUP(V$279,$B$276:$C$278,2,0),0)/1000))&gt;0),1,TRUNC(VLOOKUP($E408,'Container Panel'!$B$41:$Z$100,$D408,0)/(VLOOKUP(V$276,UI!$A$12:$O$51,VLOOKUP(V$279,$B$276:$C$278,2,0),0)/1000)))),"")</f>
        <v/>
      </c>
      <c r="W408" s="145" t="str">
        <f>IFERROR(IF(AND(W$272=list!$D$3,'Box Calculation'!W$279&lt;&gt;"h",$E408&lt;&gt;0),0,IF(AND(W$273=list!$D$2,$E408&lt;&gt;0,TRUNC(VLOOKUP($E408,'Container Panel'!$B$41:$Z$100,$D408,0)/(VLOOKUP(W$276,UI!$A$12:$O$51,VLOOKUP(W$279,$B$276:$C$278,2,0),0)/1000))&gt;0),1,TRUNC(VLOOKUP($E408,'Container Panel'!$B$41:$Z$100,$D408,0)/(VLOOKUP(W$276,UI!$A$12:$O$51,VLOOKUP(W$279,$B$276:$C$278,2,0),0)/1000)))),"")</f>
        <v/>
      </c>
      <c r="X408" s="145" t="str">
        <f>IFERROR(IF(AND(X$272=list!$D$3,'Box Calculation'!X$279&lt;&gt;"h",$E408&lt;&gt;0),0,IF(AND(X$273=list!$D$2,$E408&lt;&gt;0,TRUNC(VLOOKUP($E408,'Container Panel'!$B$41:$Z$100,$D408,0)/(VLOOKUP(X$276,UI!$A$12:$O$51,VLOOKUP(X$279,$B$276:$C$278,2,0),0)/1000))&gt;0),1,TRUNC(VLOOKUP($E408,'Container Panel'!$B$41:$Z$100,$D408,0)/(VLOOKUP(X$276,UI!$A$12:$O$51,VLOOKUP(X$279,$B$276:$C$278,2,0),0)/1000)))),"")</f>
        <v/>
      </c>
      <c r="Y408" s="145" t="str">
        <f>IFERROR(IF(AND(Y$272=list!$D$3,'Box Calculation'!Y$279&lt;&gt;"h",$E408&lt;&gt;0),0,IF(AND(Y$273=list!$D$2,$E408&lt;&gt;0,TRUNC(VLOOKUP($E408,'Container Panel'!$B$41:$Z$100,$D408,0)/(VLOOKUP(Y$276,UI!$A$12:$O$51,VLOOKUP(Y$279,$B$276:$C$278,2,0),0)/1000))&gt;0),1,TRUNC(VLOOKUP($E408,'Container Panel'!$B$41:$Z$100,$D408,0)/(VLOOKUP(Y$276,UI!$A$12:$O$51,VLOOKUP(Y$279,$B$276:$C$278,2,0),0)/1000)))),"")</f>
        <v/>
      </c>
      <c r="Z408" s="145" t="str">
        <f>IFERROR(IF(AND(Z$272=list!$D$3,'Box Calculation'!Z$279&lt;&gt;"h",$E408&lt;&gt;0),0,IF(AND(Z$273=list!$D$2,$E408&lt;&gt;0,TRUNC(VLOOKUP($E408,'Container Panel'!$B$41:$Z$100,$D408,0)/(VLOOKUP(Z$276,UI!$A$12:$O$51,VLOOKUP(Z$279,$B$276:$C$278,2,0),0)/1000))&gt;0),1,TRUNC(VLOOKUP($E408,'Container Panel'!$B$41:$Z$100,$D408,0)/(VLOOKUP(Z$276,UI!$A$12:$O$51,VLOOKUP(Z$279,$B$276:$C$278,2,0),0)/1000)))),"")</f>
        <v/>
      </c>
      <c r="AA408" s="145" t="str">
        <f>IFERROR(IF(AND(AA$272=list!$D$3,'Box Calculation'!AA$279&lt;&gt;"h",$E408&lt;&gt;0),0,IF(AND(AA$273=list!$D$2,$E408&lt;&gt;0,TRUNC(VLOOKUP($E408,'Container Panel'!$B$41:$Z$100,$D408,0)/(VLOOKUP(AA$276,UI!$A$12:$O$51,VLOOKUP(AA$279,$B$276:$C$278,2,0),0)/1000))&gt;0),1,TRUNC(VLOOKUP($E408,'Container Panel'!$B$41:$Z$100,$D408,0)/(VLOOKUP(AA$276,UI!$A$12:$O$51,VLOOKUP(AA$279,$B$276:$C$278,2,0),0)/1000)))),"")</f>
        <v/>
      </c>
      <c r="AB408" s="145" t="str">
        <f>IFERROR(IF(AND(AB$272=list!$D$3,'Box Calculation'!AB$279&lt;&gt;"h",$E408&lt;&gt;0),0,IF(AND(AB$273=list!$D$2,$E408&lt;&gt;0,TRUNC(VLOOKUP($E408,'Container Panel'!$B$41:$Z$100,$D408,0)/(VLOOKUP(AB$276,UI!$A$12:$O$51,VLOOKUP(AB$279,$B$276:$C$278,2,0),0)/1000))&gt;0),1,TRUNC(VLOOKUP($E408,'Container Panel'!$B$41:$Z$100,$D408,0)/(VLOOKUP(AB$276,UI!$A$12:$O$51,VLOOKUP(AB$279,$B$276:$C$278,2,0),0)/1000)))),"")</f>
        <v/>
      </c>
      <c r="AC408" s="145" t="str">
        <f>IFERROR(IF(AND(AC$272=list!$D$3,'Box Calculation'!AC$279&lt;&gt;"h",$E408&lt;&gt;0),0,IF(AND(AC$273=list!$D$2,$E408&lt;&gt;0,TRUNC(VLOOKUP($E408,'Container Panel'!$B$41:$Z$100,$D408,0)/(VLOOKUP(AC$276,UI!$A$12:$O$51,VLOOKUP(AC$279,$B$276:$C$278,2,0),0)/1000))&gt;0),1,TRUNC(VLOOKUP($E408,'Container Panel'!$B$41:$Z$100,$D408,0)/(VLOOKUP(AC$276,UI!$A$12:$O$51,VLOOKUP(AC$279,$B$276:$C$278,2,0),0)/1000)))),"")</f>
        <v/>
      </c>
      <c r="AD408" s="145" t="str">
        <f>IFERROR(IF(AND(AD$272=list!$D$3,'Box Calculation'!AD$279&lt;&gt;"h",$E408&lt;&gt;0),0,IF(AND(AD$273=list!$D$2,$E408&lt;&gt;0,TRUNC(VLOOKUP($E408,'Container Panel'!$B$41:$Z$100,$D408,0)/(VLOOKUP(AD$276,UI!$A$12:$O$51,VLOOKUP(AD$279,$B$276:$C$278,2,0),0)/1000))&gt;0),1,TRUNC(VLOOKUP($E408,'Container Panel'!$B$41:$Z$100,$D408,0)/(VLOOKUP(AD$276,UI!$A$12:$O$51,VLOOKUP(AD$279,$B$276:$C$278,2,0),0)/1000)))),"")</f>
        <v/>
      </c>
      <c r="AE408" s="145" t="str">
        <f>IFERROR(IF(AND(AE$272=list!$D$3,'Box Calculation'!AE$279&lt;&gt;"h",$E408&lt;&gt;0),0,IF(AND(AE$273=list!$D$2,$E408&lt;&gt;0,TRUNC(VLOOKUP($E408,'Container Panel'!$B$41:$Z$100,$D408,0)/(VLOOKUP(AE$276,UI!$A$12:$O$51,VLOOKUP(AE$279,$B$276:$C$278,2,0),0)/1000))&gt;0),1,TRUNC(VLOOKUP($E408,'Container Panel'!$B$41:$Z$100,$D408,0)/(VLOOKUP(AE$276,UI!$A$12:$O$51,VLOOKUP(AE$279,$B$276:$C$278,2,0),0)/1000)))),"")</f>
        <v/>
      </c>
      <c r="AF408" s="145" t="str">
        <f>IFERROR(IF(AND(AF$272=list!$D$3,'Box Calculation'!AF$279&lt;&gt;"h",$E408&lt;&gt;0),0,IF(AND(AF$273=list!$D$2,$E408&lt;&gt;0,TRUNC(VLOOKUP($E408,'Container Panel'!$B$41:$Z$100,$D408,0)/(VLOOKUP(AF$276,UI!$A$12:$O$51,VLOOKUP(AF$279,$B$276:$C$278,2,0),0)/1000))&gt;0),1,TRUNC(VLOOKUP($E408,'Container Panel'!$B$41:$Z$100,$D408,0)/(VLOOKUP(AF$276,UI!$A$12:$O$51,VLOOKUP(AF$279,$B$276:$C$278,2,0),0)/1000)))),"")</f>
        <v/>
      </c>
      <c r="AG408" s="145" t="str">
        <f>IFERROR(IF(AND(AG$272=list!$D$3,'Box Calculation'!AG$279&lt;&gt;"h",$E408&lt;&gt;0),0,IF(AND(AG$273=list!$D$2,$E408&lt;&gt;0,TRUNC(VLOOKUP($E408,'Container Panel'!$B$41:$Z$100,$D408,0)/(VLOOKUP(AG$276,UI!$A$12:$O$51,VLOOKUP(AG$279,$B$276:$C$278,2,0),0)/1000))&gt;0),1,TRUNC(VLOOKUP($E408,'Container Panel'!$B$41:$Z$100,$D408,0)/(VLOOKUP(AG$276,UI!$A$12:$O$51,VLOOKUP(AG$279,$B$276:$C$278,2,0),0)/1000)))),"")</f>
        <v/>
      </c>
      <c r="AH408" s="145" t="str">
        <f>IFERROR(IF(AND(AH$272=list!$D$3,'Box Calculation'!AH$279&lt;&gt;"h",$E408&lt;&gt;0),0,IF(AND(AH$273=list!$D$2,$E408&lt;&gt;0,TRUNC(VLOOKUP($E408,'Container Panel'!$B$41:$Z$100,$D408,0)/(VLOOKUP(AH$276,UI!$A$12:$O$51,VLOOKUP(AH$279,$B$276:$C$278,2,0),0)/1000))&gt;0),1,TRUNC(VLOOKUP($E408,'Container Panel'!$B$41:$Z$100,$D408,0)/(VLOOKUP(AH$276,UI!$A$12:$O$51,VLOOKUP(AH$279,$B$276:$C$278,2,0),0)/1000)))),"")</f>
        <v/>
      </c>
      <c r="AI408" s="145" t="str">
        <f>IFERROR(IF(AND(AI$272=list!$D$3,'Box Calculation'!AI$279&lt;&gt;"h",$E408&lt;&gt;0),0,IF(AND(AI$273=list!$D$2,$E408&lt;&gt;0,TRUNC(VLOOKUP($E408,'Container Panel'!$B$41:$Z$100,$D408,0)/(VLOOKUP(AI$276,UI!$A$12:$O$51,VLOOKUP(AI$279,$B$276:$C$278,2,0),0)/1000))&gt;0),1,TRUNC(VLOOKUP($E408,'Container Panel'!$B$41:$Z$100,$D408,0)/(VLOOKUP(AI$276,UI!$A$12:$O$51,VLOOKUP(AI$279,$B$276:$C$278,2,0),0)/1000)))),"")</f>
        <v/>
      </c>
      <c r="AJ408" s="145" t="str">
        <f>IFERROR(IF(AND(AJ$272=list!$D$3,'Box Calculation'!AJ$279&lt;&gt;"h",$E408&lt;&gt;0),0,IF(AND(AJ$273=list!$D$2,$E408&lt;&gt;0,TRUNC(VLOOKUP($E408,'Container Panel'!$B$41:$Z$100,$D408,0)/(VLOOKUP(AJ$276,UI!$A$12:$O$51,VLOOKUP(AJ$279,$B$276:$C$278,2,0),0)/1000))&gt;0),1,TRUNC(VLOOKUP($E408,'Container Panel'!$B$41:$Z$100,$D408,0)/(VLOOKUP(AJ$276,UI!$A$12:$O$51,VLOOKUP(AJ$279,$B$276:$C$278,2,0),0)/1000)))),"")</f>
        <v/>
      </c>
      <c r="AK408" s="145" t="str">
        <f>IFERROR(IF(AND(AK$272=list!$D$3,'Box Calculation'!AK$279&lt;&gt;"h",$E408&lt;&gt;0),0,IF(AND(AK$273=list!$D$2,$E408&lt;&gt;0,TRUNC(VLOOKUP($E408,'Container Panel'!$B$41:$Z$100,$D408,0)/(VLOOKUP(AK$276,UI!$A$12:$O$51,VLOOKUP(AK$279,$B$276:$C$278,2,0),0)/1000))&gt;0),1,TRUNC(VLOOKUP($E408,'Container Panel'!$B$41:$Z$100,$D408,0)/(VLOOKUP(AK$276,UI!$A$12:$O$51,VLOOKUP(AK$279,$B$276:$C$278,2,0),0)/1000)))),"")</f>
        <v/>
      </c>
      <c r="AL408" s="145" t="str">
        <f>IFERROR(IF(AND(AL$272=list!$D$3,'Box Calculation'!AL$279&lt;&gt;"h",$E408&lt;&gt;0),0,IF(AND(AL$273=list!$D$2,$E408&lt;&gt;0,TRUNC(VLOOKUP($E408,'Container Panel'!$B$41:$Z$100,$D408,0)/(VLOOKUP(AL$276,UI!$A$12:$O$51,VLOOKUP(AL$279,$B$276:$C$278,2,0),0)/1000))&gt;0),1,TRUNC(VLOOKUP($E408,'Container Panel'!$B$41:$Z$100,$D408,0)/(VLOOKUP(AL$276,UI!$A$12:$O$51,VLOOKUP(AL$279,$B$276:$C$278,2,0),0)/1000)))),"")</f>
        <v/>
      </c>
      <c r="AM408" s="145" t="str">
        <f>IFERROR(IF(AND(AM$272=list!$D$3,'Box Calculation'!AM$279&lt;&gt;"h",$E408&lt;&gt;0),0,IF(AND(AM$273=list!$D$2,$E408&lt;&gt;0,TRUNC(VLOOKUP($E408,'Container Panel'!$B$41:$Z$100,$D408,0)/(VLOOKUP(AM$276,UI!$A$12:$O$51,VLOOKUP(AM$279,$B$276:$C$278,2,0),0)/1000))&gt;0),1,TRUNC(VLOOKUP($E408,'Container Panel'!$B$41:$Z$100,$D408,0)/(VLOOKUP(AM$276,UI!$A$12:$O$51,VLOOKUP(AM$279,$B$276:$C$278,2,0),0)/1000)))),"")</f>
        <v/>
      </c>
      <c r="AN408" s="145" t="str">
        <f>IFERROR(IF(AND(AN$272=list!$D$3,'Box Calculation'!AN$279&lt;&gt;"h",$E408&lt;&gt;0),0,IF(AND(AN$273=list!$D$2,$E408&lt;&gt;0,TRUNC(VLOOKUP($E408,'Container Panel'!$B$41:$Z$100,$D408,0)/(VLOOKUP(AN$276,UI!$A$12:$O$51,VLOOKUP(AN$279,$B$276:$C$278,2,0),0)/1000))&gt;0),1,TRUNC(VLOOKUP($E408,'Container Panel'!$B$41:$Z$100,$D408,0)/(VLOOKUP(AN$276,UI!$A$12:$O$51,VLOOKUP(AN$279,$B$276:$C$278,2,0),0)/1000)))),"")</f>
        <v/>
      </c>
      <c r="AO408" s="145" t="str">
        <f>IFERROR(IF(AND(AO$272=list!$D$3,'Box Calculation'!AO$279&lt;&gt;"h",$E408&lt;&gt;0),0,IF(AND(AO$273=list!$D$2,$E408&lt;&gt;0,TRUNC(VLOOKUP($E408,'Container Panel'!$B$41:$Z$100,$D408,0)/(VLOOKUP(AO$276,UI!$A$12:$O$51,VLOOKUP(AO$279,$B$276:$C$278,2,0),0)/1000))&gt;0),1,TRUNC(VLOOKUP($E408,'Container Panel'!$B$41:$Z$100,$D408,0)/(VLOOKUP(AO$276,UI!$A$12:$O$51,VLOOKUP(AO$279,$B$276:$C$278,2,0),0)/1000)))),"")</f>
        <v/>
      </c>
      <c r="AP408" s="145" t="str">
        <f>IFERROR(IF(AND(AP$272=list!$D$3,'Box Calculation'!AP$279&lt;&gt;"h",$E408&lt;&gt;0),0,IF(AND(AP$273=list!$D$2,$E408&lt;&gt;0,TRUNC(VLOOKUP($E408,'Container Panel'!$B$41:$Z$100,$D408,0)/(VLOOKUP(AP$276,UI!$A$12:$O$51,VLOOKUP(AP$279,$B$276:$C$278,2,0),0)/1000))&gt;0),1,TRUNC(VLOOKUP($E408,'Container Panel'!$B$41:$Z$100,$D408,0)/(VLOOKUP(AP$276,UI!$A$12:$O$51,VLOOKUP(AP$279,$B$276:$C$278,2,0),0)/1000)))),"")</f>
        <v/>
      </c>
      <c r="AQ408" s="145" t="str">
        <f>IFERROR(IF(AND(AQ$272=list!$D$3,'Box Calculation'!AQ$279&lt;&gt;"h",$E408&lt;&gt;0),0,IF(AND(AQ$273=list!$D$2,$E408&lt;&gt;0,TRUNC(VLOOKUP($E408,'Container Panel'!$B$41:$Z$100,$D408,0)/(VLOOKUP(AQ$276,UI!$A$12:$O$51,VLOOKUP(AQ$279,$B$276:$C$278,2,0),0)/1000))&gt;0),1,TRUNC(VLOOKUP($E408,'Container Panel'!$B$41:$Z$100,$D408,0)/(VLOOKUP(AQ$276,UI!$A$12:$O$51,VLOOKUP(AQ$279,$B$276:$C$278,2,0),0)/1000)))),"")</f>
        <v/>
      </c>
      <c r="AR408" s="145" t="str">
        <f>IFERROR(IF(AND(AR$272=list!$D$3,'Box Calculation'!AR$279&lt;&gt;"h",$E408&lt;&gt;0),0,IF(AND(AR$273=list!$D$2,$E408&lt;&gt;0,TRUNC(VLOOKUP($E408,'Container Panel'!$B$41:$Z$100,$D408,0)/(VLOOKUP(AR$276,UI!$A$12:$O$51,VLOOKUP(AR$279,$B$276:$C$278,2,0),0)/1000))&gt;0),1,TRUNC(VLOOKUP($E408,'Container Panel'!$B$41:$Z$100,$D408,0)/(VLOOKUP(AR$276,UI!$A$12:$O$51,VLOOKUP(AR$279,$B$276:$C$278,2,0),0)/1000)))),"")</f>
        <v/>
      </c>
      <c r="AS408" s="145" t="str">
        <f>IFERROR(IF(AND(AS$272=list!$D$3,'Box Calculation'!AS$279&lt;&gt;"h",$E408&lt;&gt;0),0,IF(AND(AS$273=list!$D$2,$E408&lt;&gt;0,TRUNC(VLOOKUP($E408,'Container Panel'!$B$41:$Z$100,$D408,0)/(VLOOKUP(AS$276,UI!$A$12:$O$51,VLOOKUP(AS$279,$B$276:$C$278,2,0),0)/1000))&gt;0),1,TRUNC(VLOOKUP($E408,'Container Panel'!$B$41:$Z$100,$D408,0)/(VLOOKUP(AS$276,UI!$A$12:$O$51,VLOOKUP(AS$279,$B$276:$C$278,2,0),0)/1000)))),"")</f>
        <v/>
      </c>
      <c r="AT408" s="145" t="str">
        <f>IFERROR(IF(AND(AT$272=list!$D$3,'Box Calculation'!AT$279&lt;&gt;"h",$E408&lt;&gt;0),0,IF(AND(AT$273=list!$D$2,$E408&lt;&gt;0,TRUNC(VLOOKUP($E408,'Container Panel'!$B$41:$Z$100,$D408,0)/(VLOOKUP(AT$276,UI!$A$12:$O$51,VLOOKUP(AT$279,$B$276:$C$278,2,0),0)/1000))&gt;0),1,TRUNC(VLOOKUP($E408,'Container Panel'!$B$41:$Z$100,$D408,0)/(VLOOKUP(AT$276,UI!$A$12:$O$51,VLOOKUP(AT$279,$B$276:$C$278,2,0),0)/1000)))),"")</f>
        <v/>
      </c>
      <c r="AU408" s="145" t="str">
        <f>IFERROR(IF(AND(AU$272=list!$D$3,'Box Calculation'!AU$279&lt;&gt;"h",$E408&lt;&gt;0),0,IF(AND(AU$273=list!$D$2,$E408&lt;&gt;0,TRUNC(VLOOKUP($E408,'Container Panel'!$B$41:$Z$100,$D408,0)/(VLOOKUP(AU$276,UI!$A$12:$O$51,VLOOKUP(AU$279,$B$276:$C$278,2,0),0)/1000))&gt;0),1,TRUNC(VLOOKUP($E408,'Container Panel'!$B$41:$Z$100,$D408,0)/(VLOOKUP(AU$276,UI!$A$12:$O$51,VLOOKUP(AU$279,$B$276:$C$278,2,0),0)/1000)))),"")</f>
        <v/>
      </c>
      <c r="AV408" s="145" t="str">
        <f>IFERROR(IF(AND(AV$272=list!$D$3,'Box Calculation'!AV$279&lt;&gt;"h",$E408&lt;&gt;0),0,IF(AND(AV$273=list!$D$2,$E408&lt;&gt;0,TRUNC(VLOOKUP($E408,'Container Panel'!$B$41:$Z$100,$D408,0)/(VLOOKUP(AV$276,UI!$A$12:$O$51,VLOOKUP(AV$279,$B$276:$C$278,2,0),0)/1000))&gt;0),1,TRUNC(VLOOKUP($E408,'Container Panel'!$B$41:$Z$100,$D408,0)/(VLOOKUP(AV$276,UI!$A$12:$O$51,VLOOKUP(AV$279,$B$276:$C$278,2,0),0)/1000)))),"")</f>
        <v/>
      </c>
      <c r="AW408" s="145" t="str">
        <f>IFERROR(IF(AND(AW$272=list!$D$3,'Box Calculation'!AW$279&lt;&gt;"h",$E408&lt;&gt;0),0,IF(AND(AW$273=list!$D$2,$E408&lt;&gt;0,TRUNC(VLOOKUP($E408,'Container Panel'!$B$41:$Z$100,$D408,0)/(VLOOKUP(AW$276,UI!$A$12:$O$51,VLOOKUP(AW$279,$B$276:$C$278,2,0),0)/1000))&gt;0),1,TRUNC(VLOOKUP($E408,'Container Panel'!$B$41:$Z$100,$D408,0)/(VLOOKUP(AW$276,UI!$A$12:$O$51,VLOOKUP(AW$279,$B$276:$C$278,2,0),0)/1000)))),"")</f>
        <v/>
      </c>
      <c r="AX408" s="145" t="str">
        <f>IFERROR(IF(AND(AX$272=list!$D$3,'Box Calculation'!AX$279&lt;&gt;"h",$E408&lt;&gt;0),0,IF(AND(AX$273=list!$D$2,$E408&lt;&gt;0,TRUNC(VLOOKUP($E408,'Container Panel'!$B$41:$Z$100,$D408,0)/(VLOOKUP(AX$276,UI!$A$12:$O$51,VLOOKUP(AX$279,$B$276:$C$278,2,0),0)/1000))&gt;0),1,TRUNC(VLOOKUP($E408,'Container Panel'!$B$41:$Z$100,$D408,0)/(VLOOKUP(AX$276,UI!$A$12:$O$51,VLOOKUP(AX$279,$B$276:$C$278,2,0),0)/1000)))),"")</f>
        <v/>
      </c>
      <c r="AY408" s="145" t="str">
        <f>IFERROR(IF(AND(AY$272=list!$D$3,'Box Calculation'!AY$279&lt;&gt;"h",$E408&lt;&gt;0),0,IF(AND(AY$273=list!$D$2,$E408&lt;&gt;0,TRUNC(VLOOKUP($E408,'Container Panel'!$B$41:$Z$100,$D408,0)/(VLOOKUP(AY$276,UI!$A$12:$O$51,VLOOKUP(AY$279,$B$276:$C$278,2,0),0)/1000))&gt;0),1,TRUNC(VLOOKUP($E408,'Container Panel'!$B$41:$Z$100,$D408,0)/(VLOOKUP(AY$276,UI!$A$12:$O$51,VLOOKUP(AY$279,$B$276:$C$278,2,0),0)/1000)))),"")</f>
        <v/>
      </c>
      <c r="AZ408" s="145" t="str">
        <f>IFERROR(IF(AND(AZ$272=list!$D$3,'Box Calculation'!AZ$279&lt;&gt;"h",$E408&lt;&gt;0),0,IF(AND(AZ$273=list!$D$2,$E408&lt;&gt;0,TRUNC(VLOOKUP($E408,'Container Panel'!$B$41:$Z$100,$D408,0)/(VLOOKUP(AZ$276,UI!$A$12:$O$51,VLOOKUP(AZ$279,$B$276:$C$278,2,0),0)/1000))&gt;0),1,TRUNC(VLOOKUP($E408,'Container Panel'!$B$41:$Z$100,$D408,0)/(VLOOKUP(AZ$276,UI!$A$12:$O$51,VLOOKUP(AZ$279,$B$276:$C$278,2,0),0)/1000)))),"")</f>
        <v/>
      </c>
      <c r="BA408" s="145" t="str">
        <f>IFERROR(IF(AND(BA$272=list!$D$3,'Box Calculation'!BA$279&lt;&gt;"h",$E408&lt;&gt;0),0,IF(AND(BA$273=list!$D$2,$E408&lt;&gt;0,TRUNC(VLOOKUP($E408,'Container Panel'!$B$41:$Z$100,$D408,0)/(VLOOKUP(BA$276,UI!$A$12:$O$51,VLOOKUP(BA$279,$B$276:$C$278,2,0),0)/1000))&gt;0),1,TRUNC(VLOOKUP($E408,'Container Panel'!$B$41:$Z$100,$D408,0)/(VLOOKUP(BA$276,UI!$A$12:$O$51,VLOOKUP(BA$279,$B$276:$C$278,2,0),0)/1000)))),"")</f>
        <v/>
      </c>
      <c r="BB408" s="145" t="str">
        <f>IFERROR(IF(AND(BB$272=list!$D$3,'Box Calculation'!BB$279&lt;&gt;"h",$E408&lt;&gt;0),0,IF(AND(BB$273=list!$D$2,$E408&lt;&gt;0,TRUNC(VLOOKUP($E408,'Container Panel'!$B$41:$Z$100,$D408,0)/(VLOOKUP(BB$276,UI!$A$12:$O$51,VLOOKUP(BB$279,$B$276:$C$278,2,0),0)/1000))&gt;0),1,TRUNC(VLOOKUP($E408,'Container Panel'!$B$41:$Z$100,$D408,0)/(VLOOKUP(BB$276,UI!$A$12:$O$51,VLOOKUP(BB$279,$B$276:$C$278,2,0),0)/1000)))),"")</f>
        <v/>
      </c>
      <c r="BC408" s="145" t="str">
        <f>IFERROR(IF(AND(BC$272=list!$D$3,'Box Calculation'!BC$279&lt;&gt;"h",$E408&lt;&gt;0),0,IF(AND(BC$273=list!$D$2,$E408&lt;&gt;0,TRUNC(VLOOKUP($E408,'Container Panel'!$B$41:$Z$100,$D408,0)/(VLOOKUP(BC$276,UI!$A$12:$O$51,VLOOKUP(BC$279,$B$276:$C$278,2,0),0)/1000))&gt;0),1,TRUNC(VLOOKUP($E408,'Container Panel'!$B$41:$Z$100,$D408,0)/(VLOOKUP(BC$276,UI!$A$12:$O$51,VLOOKUP(BC$279,$B$276:$C$278,2,0),0)/1000)))),"")</f>
        <v/>
      </c>
      <c r="BD408" s="145" t="str">
        <f>IFERROR(IF(AND(BD$272=list!$D$3,'Box Calculation'!BD$279&lt;&gt;"h",$E408&lt;&gt;0),0,IF(AND(BD$273=list!$D$2,$E408&lt;&gt;0,TRUNC(VLOOKUP($E408,'Container Panel'!$B$41:$Z$100,$D408,0)/(VLOOKUP(BD$276,UI!$A$12:$O$51,VLOOKUP(BD$279,$B$276:$C$278,2,0),0)/1000))&gt;0),1,TRUNC(VLOOKUP($E408,'Container Panel'!$B$41:$Z$100,$D408,0)/(VLOOKUP(BD$276,UI!$A$12:$O$51,VLOOKUP(BD$279,$B$276:$C$278,2,0),0)/1000)))),"")</f>
        <v/>
      </c>
      <c r="BE408" s="145" t="str">
        <f>IFERROR(IF(AND(BE$272=list!$D$3,'Box Calculation'!BE$279&lt;&gt;"h",$E408&lt;&gt;0),0,IF(AND(BE$273=list!$D$2,$E408&lt;&gt;0,TRUNC(VLOOKUP($E408,'Container Panel'!$B$41:$Z$100,$D408,0)/(VLOOKUP(BE$276,UI!$A$12:$O$51,VLOOKUP(BE$279,$B$276:$C$278,2,0),0)/1000))&gt;0),1,TRUNC(VLOOKUP($E408,'Container Panel'!$B$41:$Z$100,$D408,0)/(VLOOKUP(BE$276,UI!$A$12:$O$51,VLOOKUP(BE$279,$B$276:$C$278,2,0),0)/1000)))),"")</f>
        <v/>
      </c>
      <c r="BF408" s="145" t="str">
        <f>IFERROR(IF(AND(BF$272=list!$D$3,'Box Calculation'!BF$279&lt;&gt;"h",$E408&lt;&gt;0),0,IF(AND(BF$273=list!$D$2,$E408&lt;&gt;0,TRUNC(VLOOKUP($E408,'Container Panel'!$B$41:$Z$100,$D408,0)/(VLOOKUP(BF$276,UI!$A$12:$O$51,VLOOKUP(BF$279,$B$276:$C$278,2,0),0)/1000))&gt;0),1,TRUNC(VLOOKUP($E408,'Container Panel'!$B$41:$Z$100,$D408,0)/(VLOOKUP(BF$276,UI!$A$12:$O$51,VLOOKUP(BF$279,$B$276:$C$278,2,0),0)/1000)))),"")</f>
        <v/>
      </c>
      <c r="BG408" s="145" t="str">
        <f>IFERROR(IF(AND(BG$272=list!$D$3,'Box Calculation'!BG$279&lt;&gt;"h",$E408&lt;&gt;0),0,IF(AND(BG$273=list!$D$2,$E408&lt;&gt;0,TRUNC(VLOOKUP($E408,'Container Panel'!$B$41:$Z$100,$D408,0)/(VLOOKUP(BG$276,UI!$A$12:$O$51,VLOOKUP(BG$279,$B$276:$C$278,2,0),0)/1000))&gt;0),1,TRUNC(VLOOKUP($E408,'Container Panel'!$B$41:$Z$100,$D408,0)/(VLOOKUP(BG$276,UI!$A$12:$O$51,VLOOKUP(BG$279,$B$276:$C$278,2,0),0)/1000)))),"")</f>
        <v/>
      </c>
      <c r="BH408" s="145" t="str">
        <f>IFERROR(IF(AND(BH$272=list!$D$3,'Box Calculation'!BH$279&lt;&gt;"h",$E408&lt;&gt;0),0,IF(AND(BH$273=list!$D$2,$E408&lt;&gt;0,TRUNC(VLOOKUP($E408,'Container Panel'!$B$41:$Z$100,$D408,0)/(VLOOKUP(BH$276,UI!$A$12:$O$51,VLOOKUP(BH$279,$B$276:$C$278,2,0),0)/1000))&gt;0),1,TRUNC(VLOOKUP($E408,'Container Panel'!$B$41:$Z$100,$D408,0)/(VLOOKUP(BH$276,UI!$A$12:$O$51,VLOOKUP(BH$279,$B$276:$C$278,2,0),0)/1000)))),"")</f>
        <v/>
      </c>
      <c r="BI408" s="145" t="str">
        <f>IFERROR(IF(AND(BI$272=list!$D$3,'Box Calculation'!BI$279&lt;&gt;"h",$E408&lt;&gt;0),0,IF(AND(BI$273=list!$D$2,$E408&lt;&gt;0,TRUNC(VLOOKUP($E408,'Container Panel'!$B$41:$Z$100,$D408,0)/(VLOOKUP(BI$276,UI!$A$12:$O$51,VLOOKUP(BI$279,$B$276:$C$278,2,0),0)/1000))&gt;0),1,TRUNC(VLOOKUP($E408,'Container Panel'!$B$41:$Z$100,$D408,0)/(VLOOKUP(BI$276,UI!$A$12:$O$51,VLOOKUP(BI$279,$B$276:$C$278,2,0),0)/1000)))),"")</f>
        <v/>
      </c>
      <c r="BJ408" s="145" t="str">
        <f>IFERROR(IF(AND(BJ$272=list!$D$3,'Box Calculation'!BJ$279&lt;&gt;"h",$E408&lt;&gt;0),0,IF(AND(BJ$273=list!$D$2,$E408&lt;&gt;0,TRUNC(VLOOKUP($E408,'Container Panel'!$B$41:$Z$100,$D408,0)/(VLOOKUP(BJ$276,UI!$A$12:$O$51,VLOOKUP(BJ$279,$B$276:$C$278,2,0),0)/1000))&gt;0),1,TRUNC(VLOOKUP($E408,'Container Panel'!$B$41:$Z$100,$D408,0)/(VLOOKUP(BJ$276,UI!$A$12:$O$51,VLOOKUP(BJ$279,$B$276:$C$278,2,0),0)/1000)))),"")</f>
        <v/>
      </c>
      <c r="BK408" s="145" t="str">
        <f>IFERROR(IF(AND(BK$272=list!$D$3,'Box Calculation'!BK$279&lt;&gt;"h",$E408&lt;&gt;0),0,IF(AND(BK$273=list!$D$2,$E408&lt;&gt;0,TRUNC(VLOOKUP($E408,'Container Panel'!$B$41:$Z$100,$D408,0)/(VLOOKUP(BK$276,UI!$A$12:$O$51,VLOOKUP(BK$279,$B$276:$C$278,2,0),0)/1000))&gt;0),1,TRUNC(VLOOKUP($E408,'Container Panel'!$B$41:$Z$100,$D408,0)/(VLOOKUP(BK$276,UI!$A$12:$O$51,VLOOKUP(BK$279,$B$276:$C$278,2,0),0)/1000)))),"")</f>
        <v/>
      </c>
      <c r="BL408" s="145" t="str">
        <f>IFERROR(IF(AND(BL$272=list!$D$3,'Box Calculation'!BL$279&lt;&gt;"h",$E408&lt;&gt;0),0,IF(AND(BL$273=list!$D$2,$E408&lt;&gt;0,TRUNC(VLOOKUP($E408,'Container Panel'!$B$41:$Z$100,$D408,0)/(VLOOKUP(BL$276,UI!$A$12:$O$51,VLOOKUP(BL$279,$B$276:$C$278,2,0),0)/1000))&gt;0),1,TRUNC(VLOOKUP($E408,'Container Panel'!$B$41:$Z$100,$D408,0)/(VLOOKUP(BL$276,UI!$A$12:$O$51,VLOOKUP(BL$279,$B$276:$C$278,2,0),0)/1000)))),"")</f>
        <v/>
      </c>
      <c r="BM408" s="145" t="str">
        <f>IFERROR(IF(AND(BM$272=list!$D$3,'Box Calculation'!BM$279&lt;&gt;"h",$E408&lt;&gt;0),0,IF(AND(BM$273=list!$D$2,$E408&lt;&gt;0,TRUNC(VLOOKUP($E408,'Container Panel'!$B$41:$Z$100,$D408,0)/(VLOOKUP(BM$276,UI!$A$12:$O$51,VLOOKUP(BM$279,$B$276:$C$278,2,0),0)/1000))&gt;0),1,TRUNC(VLOOKUP($E408,'Container Panel'!$B$41:$Z$100,$D408,0)/(VLOOKUP(BM$276,UI!$A$12:$O$51,VLOOKUP(BM$279,$B$276:$C$278,2,0),0)/1000)))),"")</f>
        <v/>
      </c>
      <c r="BN408" s="145" t="str">
        <f>IFERROR(IF(AND(BN$272=list!$D$3,'Box Calculation'!BN$279&lt;&gt;"h",$E408&lt;&gt;0),0,IF(AND(BN$273=list!$D$2,$E408&lt;&gt;0,TRUNC(VLOOKUP($E408,'Container Panel'!$B$41:$Z$100,$D408,0)/(VLOOKUP(BN$276,UI!$A$12:$O$51,VLOOKUP(BN$279,$B$276:$C$278,2,0),0)/1000))&gt;0),1,TRUNC(VLOOKUP($E408,'Container Panel'!$B$41:$Z$100,$D408,0)/(VLOOKUP(BN$276,UI!$A$12:$O$51,VLOOKUP(BN$279,$B$276:$C$278,2,0),0)/1000)))),"")</f>
        <v/>
      </c>
      <c r="BO408" s="145" t="str">
        <f>IFERROR(IF(AND(BO$272=list!$D$3,'Box Calculation'!BO$279&lt;&gt;"h",$E408&lt;&gt;0),0,IF(AND(BO$273=list!$D$2,$E408&lt;&gt;0,TRUNC(VLOOKUP($E408,'Container Panel'!$B$41:$Z$100,$D408,0)/(VLOOKUP(BO$276,UI!$A$12:$O$51,VLOOKUP(BO$279,$B$276:$C$278,2,0),0)/1000))&gt;0),1,TRUNC(VLOOKUP($E408,'Container Panel'!$B$41:$Z$100,$D408,0)/(VLOOKUP(BO$276,UI!$A$12:$O$51,VLOOKUP(BO$279,$B$276:$C$278,2,0),0)/1000)))),"")</f>
        <v/>
      </c>
      <c r="BP408" s="145" t="str">
        <f>IFERROR(IF(AND(BP$272=list!$D$3,'Box Calculation'!BP$279&lt;&gt;"h",$E408&lt;&gt;0),0,IF(AND(BP$273=list!$D$2,$E408&lt;&gt;0,TRUNC(VLOOKUP($E408,'Container Panel'!$B$41:$Z$100,$D408,0)/(VLOOKUP(BP$276,UI!$A$12:$O$51,VLOOKUP(BP$279,$B$276:$C$278,2,0),0)/1000))&gt;0),1,TRUNC(VLOOKUP($E408,'Container Panel'!$B$41:$Z$100,$D408,0)/(VLOOKUP(BP$276,UI!$A$12:$O$51,VLOOKUP(BP$279,$B$276:$C$278,2,0),0)/1000)))),"")</f>
        <v/>
      </c>
      <c r="BQ408" s="145" t="str">
        <f>IFERROR(IF(AND(BQ$272=list!$D$3,'Box Calculation'!BQ$279&lt;&gt;"h",$E408&lt;&gt;0),0,IF(AND(BQ$273=list!$D$2,$E408&lt;&gt;0,TRUNC(VLOOKUP($E408,'Container Panel'!$B$41:$Z$100,$D408,0)/(VLOOKUP(BQ$276,UI!$A$12:$O$51,VLOOKUP(BQ$279,$B$276:$C$278,2,0),0)/1000))&gt;0),1,TRUNC(VLOOKUP($E408,'Container Panel'!$B$41:$Z$100,$D408,0)/(VLOOKUP(BQ$276,UI!$A$12:$O$51,VLOOKUP(BQ$279,$B$276:$C$278,2,0),0)/1000)))),"")</f>
        <v/>
      </c>
      <c r="BR408" s="145" t="str">
        <f>IFERROR(IF(AND(BR$272=list!$D$3,'Box Calculation'!BR$279&lt;&gt;"h",$E408&lt;&gt;0),0,IF(AND(BR$273=list!$D$2,$E408&lt;&gt;0,TRUNC(VLOOKUP($E408,'Container Panel'!$B$41:$Z$100,$D408,0)/(VLOOKUP(BR$276,UI!$A$12:$O$51,VLOOKUP(BR$279,$B$276:$C$278,2,0),0)/1000))&gt;0),1,TRUNC(VLOOKUP($E408,'Container Panel'!$B$41:$Z$100,$D408,0)/(VLOOKUP(BR$276,UI!$A$12:$O$51,VLOOKUP(BR$279,$B$276:$C$278,2,0),0)/1000)))),"")</f>
        <v/>
      </c>
      <c r="BS408" s="145" t="str">
        <f>IFERROR(IF(AND(BS$272=list!$D$3,'Box Calculation'!BS$279&lt;&gt;"h",$E408&lt;&gt;0),0,IF(AND(BS$273=list!$D$2,$E408&lt;&gt;0,TRUNC(VLOOKUP($E408,'Container Panel'!$B$41:$Z$100,$D408,0)/(VLOOKUP(BS$276,UI!$A$12:$O$51,VLOOKUP(BS$279,$B$276:$C$278,2,0),0)/1000))&gt;0),1,TRUNC(VLOOKUP($E408,'Container Panel'!$B$41:$Z$100,$D408,0)/(VLOOKUP(BS$276,UI!$A$12:$O$51,VLOOKUP(BS$279,$B$276:$C$278,2,0),0)/1000)))),"")</f>
        <v/>
      </c>
      <c r="BT408" s="145" t="str">
        <f>IFERROR(IF(AND(BT$272=list!$D$3,'Box Calculation'!BT$279&lt;&gt;"h",$E408&lt;&gt;0),0,IF(AND(BT$273=list!$D$2,$E408&lt;&gt;0,TRUNC(VLOOKUP($E408,'Container Panel'!$B$41:$Z$100,$D408,0)/(VLOOKUP(BT$276,UI!$A$12:$O$51,VLOOKUP(BT$279,$B$276:$C$278,2,0),0)/1000))&gt;0),1,TRUNC(VLOOKUP($E408,'Container Panel'!$B$41:$Z$100,$D408,0)/(VLOOKUP(BT$276,UI!$A$12:$O$51,VLOOKUP(BT$279,$B$276:$C$278,2,0),0)/1000)))),"")</f>
        <v/>
      </c>
      <c r="BU408" s="145" t="str">
        <f>IFERROR(IF(AND(BU$272=list!$D$3,'Box Calculation'!BU$279&lt;&gt;"h",$E408&lt;&gt;0),0,IF(AND(BU$273=list!$D$2,$E408&lt;&gt;0,TRUNC(VLOOKUP($E408,'Container Panel'!$B$41:$Z$100,$D408,0)/(VLOOKUP(BU$276,UI!$A$12:$O$51,VLOOKUP(BU$279,$B$276:$C$278,2,0),0)/1000))&gt;0),1,TRUNC(VLOOKUP($E408,'Container Panel'!$B$41:$Z$100,$D408,0)/(VLOOKUP(BU$276,UI!$A$12:$O$51,VLOOKUP(BU$279,$B$276:$C$278,2,0),0)/1000)))),"")</f>
        <v/>
      </c>
      <c r="BV408" s="145" t="str">
        <f>IFERROR(IF(AND(BV$272=list!$D$3,'Box Calculation'!BV$279&lt;&gt;"h",$E408&lt;&gt;0),0,IF(AND(BV$273=list!$D$2,$E408&lt;&gt;0,TRUNC(VLOOKUP($E408,'Container Panel'!$B$41:$Z$100,$D408,0)/(VLOOKUP(BV$276,UI!$A$12:$O$51,VLOOKUP(BV$279,$B$276:$C$278,2,0),0)/1000))&gt;0),1,TRUNC(VLOOKUP($E408,'Container Panel'!$B$41:$Z$100,$D408,0)/(VLOOKUP(BV$276,UI!$A$12:$O$51,VLOOKUP(BV$279,$B$276:$C$278,2,0),0)/1000)))),"")</f>
        <v/>
      </c>
      <c r="BW408" s="145" t="str">
        <f>IFERROR(IF(AND(BW$272=list!$D$3,'Box Calculation'!BW$279&lt;&gt;"h",$E408&lt;&gt;0),0,IF(AND(BW$273=list!$D$2,$E408&lt;&gt;0,TRUNC(VLOOKUP($E408,'Container Panel'!$B$41:$Z$100,$D408,0)/(VLOOKUP(BW$276,UI!$A$12:$O$51,VLOOKUP(BW$279,$B$276:$C$278,2,0),0)/1000))&gt;0),1,TRUNC(VLOOKUP($E408,'Container Panel'!$B$41:$Z$100,$D408,0)/(VLOOKUP(BW$276,UI!$A$12:$O$51,VLOOKUP(BW$279,$B$276:$C$278,2,0),0)/1000)))),"")</f>
        <v/>
      </c>
      <c r="BX408" s="145" t="str">
        <f>IFERROR(IF(AND(BX$272=list!$D$3,'Box Calculation'!BX$279&lt;&gt;"h",$E408&lt;&gt;0),0,IF(AND(BX$273=list!$D$2,$E408&lt;&gt;0,TRUNC(VLOOKUP($E408,'Container Panel'!$B$41:$Z$100,$D408,0)/(VLOOKUP(BX$276,UI!$A$12:$O$51,VLOOKUP(BX$279,$B$276:$C$278,2,0),0)/1000))&gt;0),1,TRUNC(VLOOKUP($E408,'Container Panel'!$B$41:$Z$100,$D408,0)/(VLOOKUP(BX$276,UI!$A$12:$O$51,VLOOKUP(BX$279,$B$276:$C$278,2,0),0)/1000)))),"")</f>
        <v/>
      </c>
      <c r="BY408" s="145" t="str">
        <f>IFERROR(IF(AND(BY$272=list!$D$3,'Box Calculation'!BY$279&lt;&gt;"h",$E408&lt;&gt;0),0,IF(AND(BY$273=list!$D$2,$E408&lt;&gt;0,TRUNC(VLOOKUP($E408,'Container Panel'!$B$41:$Z$100,$D408,0)/(VLOOKUP(BY$276,UI!$A$12:$O$51,VLOOKUP(BY$279,$B$276:$C$278,2,0),0)/1000))&gt;0),1,TRUNC(VLOOKUP($E408,'Container Panel'!$B$41:$Z$100,$D408,0)/(VLOOKUP(BY$276,UI!$A$12:$O$51,VLOOKUP(BY$279,$B$276:$C$278,2,0),0)/1000)))),"")</f>
        <v/>
      </c>
      <c r="BZ408" s="145" t="str">
        <f>IFERROR(IF(AND(BZ$272=list!$D$3,'Box Calculation'!BZ$279&lt;&gt;"h",$E408&lt;&gt;0),0,IF(AND(BZ$273=list!$D$2,$E408&lt;&gt;0,TRUNC(VLOOKUP($E408,'Container Panel'!$B$41:$Z$100,$D408,0)/(VLOOKUP(BZ$276,UI!$A$12:$O$51,VLOOKUP(BZ$279,$B$276:$C$278,2,0),0)/1000))&gt;0),1,TRUNC(VLOOKUP($E408,'Container Panel'!$B$41:$Z$100,$D408,0)/(VLOOKUP(BZ$276,UI!$A$12:$O$51,VLOOKUP(BZ$279,$B$276:$C$278,2,0),0)/1000)))),"")</f>
        <v/>
      </c>
      <c r="CA408" s="145" t="str">
        <f>IFERROR(IF(AND(CA$272=list!$D$3,'Box Calculation'!CA$279&lt;&gt;"h",$E408&lt;&gt;0),0,IF(AND(CA$273=list!$D$2,$E408&lt;&gt;0,TRUNC(VLOOKUP($E408,'Container Panel'!$B$41:$Z$100,$D408,0)/(VLOOKUP(CA$276,UI!$A$12:$O$51,VLOOKUP(CA$279,$B$276:$C$278,2,0),0)/1000))&gt;0),1,TRUNC(VLOOKUP($E408,'Container Panel'!$B$41:$Z$100,$D408,0)/(VLOOKUP(CA$276,UI!$A$12:$O$51,VLOOKUP(CA$279,$B$276:$C$278,2,0),0)/1000)))),"")</f>
        <v/>
      </c>
      <c r="CB408" s="145" t="str">
        <f>IFERROR(IF(AND(CB$272=list!$D$3,'Box Calculation'!CB$279&lt;&gt;"h",$E408&lt;&gt;0),0,IF(AND(CB$273=list!$D$2,$E408&lt;&gt;0,TRUNC(VLOOKUP($E408,'Container Panel'!$B$41:$Z$100,$D408,0)/(VLOOKUP(CB$276,UI!$A$12:$O$51,VLOOKUP(CB$279,$B$276:$C$278,2,0),0)/1000))&gt;0),1,TRUNC(VLOOKUP($E408,'Container Panel'!$B$41:$Z$100,$D408,0)/(VLOOKUP(CB$276,UI!$A$12:$O$51,VLOOKUP(CB$279,$B$276:$C$278,2,0),0)/1000)))),"")</f>
        <v/>
      </c>
      <c r="CC408" s="145" t="str">
        <f>IFERROR(IF(AND(CC$272=list!$D$3,'Box Calculation'!CC$279&lt;&gt;"h",$E408&lt;&gt;0),0,IF(AND(CC$273=list!$D$2,$E408&lt;&gt;0,TRUNC(VLOOKUP($E408,'Container Panel'!$B$41:$Z$100,$D408,0)/(VLOOKUP(CC$276,UI!$A$12:$O$51,VLOOKUP(CC$279,$B$276:$C$278,2,0),0)/1000))&gt;0),1,TRUNC(VLOOKUP($E408,'Container Panel'!$B$41:$Z$100,$D408,0)/(VLOOKUP(CC$276,UI!$A$12:$O$51,VLOOKUP(CC$279,$B$276:$C$278,2,0),0)/1000)))),"")</f>
        <v/>
      </c>
      <c r="CD408" s="145" t="str">
        <f>IFERROR(IF(AND(CD$272=list!$D$3,'Box Calculation'!CD$279&lt;&gt;"h",$E408&lt;&gt;0),0,IF(AND(CD$273=list!$D$2,$E408&lt;&gt;0,TRUNC(VLOOKUP($E408,'Container Panel'!$B$41:$Z$100,$D408,0)/(VLOOKUP(CD$276,UI!$A$12:$O$51,VLOOKUP(CD$279,$B$276:$C$278,2,0),0)/1000))&gt;0),1,TRUNC(VLOOKUP($E408,'Container Panel'!$B$41:$Z$100,$D408,0)/(VLOOKUP(CD$276,UI!$A$12:$O$51,VLOOKUP(CD$279,$B$276:$C$278,2,0),0)/1000)))),"")</f>
        <v/>
      </c>
      <c r="CE408" s="145" t="str">
        <f>IFERROR(IF(AND(CE$272=list!$D$3,'Box Calculation'!CE$279&lt;&gt;"h",$E408&lt;&gt;0),0,IF(AND(CE$273=list!$D$2,$E408&lt;&gt;0,TRUNC(VLOOKUP($E408,'Container Panel'!$B$41:$Z$100,$D408,0)/(VLOOKUP(CE$276,UI!$A$12:$O$51,VLOOKUP(CE$279,$B$276:$C$278,2,0),0)/1000))&gt;0),1,TRUNC(VLOOKUP($E408,'Container Panel'!$B$41:$Z$100,$D408,0)/(VLOOKUP(CE$276,UI!$A$12:$O$51,VLOOKUP(CE$279,$B$276:$C$278,2,0),0)/1000)))),"")</f>
        <v/>
      </c>
      <c r="CF408" s="145" t="str">
        <f>IFERROR(IF(AND(CF$272=list!$D$3,'Box Calculation'!CF$279&lt;&gt;"h",$E408&lt;&gt;0),0,IF(AND(CF$273=list!$D$2,$E408&lt;&gt;0,TRUNC(VLOOKUP($E408,'Container Panel'!$B$41:$Z$100,$D408,0)/(VLOOKUP(CF$276,UI!$A$12:$O$51,VLOOKUP(CF$279,$B$276:$C$278,2,0),0)/1000))&gt;0),1,TRUNC(VLOOKUP($E408,'Container Panel'!$B$41:$Z$100,$D408,0)/(VLOOKUP(CF$276,UI!$A$12:$O$51,VLOOKUP(CF$279,$B$276:$C$278,2,0),0)/1000)))),"")</f>
        <v/>
      </c>
      <c r="CG408" s="145" t="str">
        <f>IFERROR(IF(AND(CG$272=list!$D$3,'Box Calculation'!CG$279&lt;&gt;"h",$E408&lt;&gt;0),0,IF(AND(CG$273=list!$D$2,$E408&lt;&gt;0,TRUNC(VLOOKUP($E408,'Container Panel'!$B$41:$Z$100,$D408,0)/(VLOOKUP(CG$276,UI!$A$12:$O$51,VLOOKUP(CG$279,$B$276:$C$278,2,0),0)/1000))&gt;0),1,TRUNC(VLOOKUP($E408,'Container Panel'!$B$41:$Z$100,$D408,0)/(VLOOKUP(CG$276,UI!$A$12:$O$51,VLOOKUP(CG$279,$B$276:$C$278,2,0),0)/1000)))),"")</f>
        <v/>
      </c>
      <c r="CH408" s="145" t="str">
        <f>IFERROR(IF(AND(CH$272=list!$D$3,'Box Calculation'!CH$279&lt;&gt;"h",$E408&lt;&gt;0),0,IF(AND(CH$273=list!$D$2,$E408&lt;&gt;0,TRUNC(VLOOKUP($E408,'Container Panel'!$B$41:$Z$100,$D408,0)/(VLOOKUP(CH$276,UI!$A$12:$O$51,VLOOKUP(CH$279,$B$276:$C$278,2,0),0)/1000))&gt;0),1,TRUNC(VLOOKUP($E408,'Container Panel'!$B$41:$Z$100,$D408,0)/(VLOOKUP(CH$276,UI!$A$12:$O$51,VLOOKUP(CH$279,$B$276:$C$278,2,0),0)/1000)))),"")</f>
        <v/>
      </c>
      <c r="CI408" s="145" t="str">
        <f>IFERROR(IF(AND(CI$272=list!$D$3,'Box Calculation'!CI$279&lt;&gt;"h",$E408&lt;&gt;0),0,IF(AND(CI$273=list!$D$2,$E408&lt;&gt;0,TRUNC(VLOOKUP($E408,'Container Panel'!$B$41:$Z$100,$D408,0)/(VLOOKUP(CI$276,UI!$A$12:$O$51,VLOOKUP(CI$279,$B$276:$C$278,2,0),0)/1000))&gt;0),1,TRUNC(VLOOKUP($E408,'Container Panel'!$B$41:$Z$100,$D408,0)/(VLOOKUP(CI$276,UI!$A$12:$O$51,VLOOKUP(CI$279,$B$276:$C$278,2,0),0)/1000)))),"")</f>
        <v/>
      </c>
      <c r="CJ408" s="145" t="str">
        <f>IFERROR(IF(AND(CJ$272=list!$D$3,'Box Calculation'!CJ$279&lt;&gt;"h",$E408&lt;&gt;0),0,IF(AND(CJ$273=list!$D$2,$E408&lt;&gt;0,TRUNC(VLOOKUP($E408,'Container Panel'!$B$41:$Z$100,$D408,0)/(VLOOKUP(CJ$276,UI!$A$12:$O$51,VLOOKUP(CJ$279,$B$276:$C$278,2,0),0)/1000))&gt;0),1,TRUNC(VLOOKUP($E408,'Container Panel'!$B$41:$Z$100,$D408,0)/(VLOOKUP(CJ$276,UI!$A$12:$O$51,VLOOKUP(CJ$279,$B$276:$C$278,2,0),0)/1000)))),"")</f>
        <v/>
      </c>
      <c r="CK408" s="145" t="str">
        <f>IFERROR(IF(AND(CK$272=list!$D$3,'Box Calculation'!CK$279&lt;&gt;"h",$E408&lt;&gt;0),0,IF(AND(CK$273=list!$D$2,$E408&lt;&gt;0,TRUNC(VLOOKUP($E408,'Container Panel'!$B$41:$Z$100,$D408,0)/(VLOOKUP(CK$276,UI!$A$12:$O$51,VLOOKUP(CK$279,$B$276:$C$278,2,0),0)/1000))&gt;0),1,TRUNC(VLOOKUP($E408,'Container Panel'!$B$41:$Z$100,$D408,0)/(VLOOKUP(CK$276,UI!$A$12:$O$51,VLOOKUP(CK$279,$B$276:$C$278,2,0),0)/1000)))),"")</f>
        <v/>
      </c>
      <c r="CL408" s="145" t="str">
        <f>IFERROR(IF(AND(CL$272=list!$D$3,'Box Calculation'!CL$279&lt;&gt;"h",$E408&lt;&gt;0),0,IF(AND(CL$273=list!$D$2,$E408&lt;&gt;0,TRUNC(VLOOKUP($E408,'Container Panel'!$B$41:$Z$100,$D408,0)/(VLOOKUP(CL$276,UI!$A$12:$O$51,VLOOKUP(CL$279,$B$276:$C$278,2,0),0)/1000))&gt;0),1,TRUNC(VLOOKUP($E408,'Container Panel'!$B$41:$Z$100,$D408,0)/(VLOOKUP(CL$276,UI!$A$12:$O$51,VLOOKUP(CL$279,$B$276:$C$278,2,0),0)/1000)))),"")</f>
        <v/>
      </c>
      <c r="CM408" s="145" t="str">
        <f>IFERROR(IF(AND(CM$272=list!$D$3,'Box Calculation'!CM$279&lt;&gt;"h",$E408&lt;&gt;0),0,IF(AND(CM$273=list!$D$2,$E408&lt;&gt;0,TRUNC(VLOOKUP($E408,'Container Panel'!$B$41:$Z$100,$D408,0)/(VLOOKUP(CM$276,UI!$A$12:$O$51,VLOOKUP(CM$279,$B$276:$C$278,2,0),0)/1000))&gt;0),1,TRUNC(VLOOKUP($E408,'Container Panel'!$B$41:$Z$100,$D408,0)/(VLOOKUP(CM$276,UI!$A$12:$O$51,VLOOKUP(CM$279,$B$276:$C$278,2,0),0)/1000)))),"")</f>
        <v/>
      </c>
      <c r="CN408" s="145" t="str">
        <f>IFERROR(IF(AND(CN$272=list!$D$3,'Box Calculation'!CN$279&lt;&gt;"h",$E408&lt;&gt;0),0,IF(AND(CN$273=list!$D$2,$E408&lt;&gt;0,TRUNC(VLOOKUP($E408,'Container Panel'!$B$41:$Z$100,$D408,0)/(VLOOKUP(CN$276,UI!$A$12:$O$51,VLOOKUP(CN$279,$B$276:$C$278,2,0),0)/1000))&gt;0),1,TRUNC(VLOOKUP($E408,'Container Panel'!$B$41:$Z$100,$D408,0)/(VLOOKUP(CN$276,UI!$A$12:$O$51,VLOOKUP(CN$279,$B$276:$C$278,2,0),0)/1000)))),"")</f>
        <v/>
      </c>
      <c r="CO408" s="145" t="str">
        <f>IFERROR(IF(AND(CO$272=list!$D$3,'Box Calculation'!CO$279&lt;&gt;"h",$E408&lt;&gt;0),0,IF(AND(CO$273=list!$D$2,$E408&lt;&gt;0,TRUNC(VLOOKUP($E408,'Container Panel'!$B$41:$Z$100,$D408,0)/(VLOOKUP(CO$276,UI!$A$12:$O$51,VLOOKUP(CO$279,$B$276:$C$278,2,0),0)/1000))&gt;0),1,TRUNC(VLOOKUP($E408,'Container Panel'!$B$41:$Z$100,$D408,0)/(VLOOKUP(CO$276,UI!$A$12:$O$51,VLOOKUP(CO$279,$B$276:$C$278,2,0),0)/1000)))),"")</f>
        <v/>
      </c>
      <c r="CP408" s="145" t="str">
        <f>IFERROR(IF(AND(CP$272=list!$D$3,'Box Calculation'!CP$279&lt;&gt;"h",$E408&lt;&gt;0),0,IF(AND(CP$273=list!$D$2,$E408&lt;&gt;0,TRUNC(VLOOKUP($E408,'Container Panel'!$B$41:$Z$100,$D408,0)/(VLOOKUP(CP$276,UI!$A$12:$O$51,VLOOKUP(CP$279,$B$276:$C$278,2,0),0)/1000))&gt;0),1,TRUNC(VLOOKUP($E408,'Container Panel'!$B$41:$Z$100,$D408,0)/(VLOOKUP(CP$276,UI!$A$12:$O$51,VLOOKUP(CP$279,$B$276:$C$278,2,0),0)/1000)))),"")</f>
        <v/>
      </c>
      <c r="CQ408" s="145" t="str">
        <f>IFERROR(IF(AND(CQ$272=list!$D$3,'Box Calculation'!CQ$279&lt;&gt;"h",$E408&lt;&gt;0),0,IF(AND(CQ$273=list!$D$2,$E408&lt;&gt;0,TRUNC(VLOOKUP($E408,'Container Panel'!$B$41:$Z$100,$D408,0)/(VLOOKUP(CQ$276,UI!$A$12:$O$51,VLOOKUP(CQ$279,$B$276:$C$278,2,0),0)/1000))&gt;0),1,TRUNC(VLOOKUP($E408,'Container Panel'!$B$41:$Z$100,$D408,0)/(VLOOKUP(CQ$276,UI!$A$12:$O$51,VLOOKUP(CQ$279,$B$276:$C$278,2,0),0)/1000)))),"")</f>
        <v/>
      </c>
      <c r="CR408" s="145" t="str">
        <f>IFERROR(IF(AND(CR$272=list!$D$3,'Box Calculation'!CR$279&lt;&gt;"h",$E408&lt;&gt;0),0,IF(AND(CR$273=list!$D$2,$E408&lt;&gt;0,TRUNC(VLOOKUP($E408,'Container Panel'!$B$41:$Z$100,$D408,0)/(VLOOKUP(CR$276,UI!$A$12:$O$51,VLOOKUP(CR$279,$B$276:$C$278,2,0),0)/1000))&gt;0),1,TRUNC(VLOOKUP($E408,'Container Panel'!$B$41:$Z$100,$D408,0)/(VLOOKUP(CR$276,UI!$A$12:$O$51,VLOOKUP(CR$279,$B$276:$C$278,2,0),0)/1000)))),"")</f>
        <v/>
      </c>
      <c r="CS408" s="145" t="str">
        <f>IFERROR(IF(AND(CS$272=list!$D$3,'Box Calculation'!CS$279&lt;&gt;"h",$E408&lt;&gt;0),0,IF(AND(CS$273=list!$D$2,$E408&lt;&gt;0,TRUNC(VLOOKUP($E408,'Container Panel'!$B$41:$Z$100,$D408,0)/(VLOOKUP(CS$276,UI!$A$12:$O$51,VLOOKUP(CS$279,$B$276:$C$278,2,0),0)/1000))&gt;0),1,TRUNC(VLOOKUP($E408,'Container Panel'!$B$41:$Z$100,$D408,0)/(VLOOKUP(CS$276,UI!$A$12:$O$51,VLOOKUP(CS$279,$B$276:$C$278,2,0),0)/1000)))),"")</f>
        <v/>
      </c>
      <c r="CT408" s="145" t="str">
        <f>IFERROR(IF(AND(CT$272=list!$D$3,'Box Calculation'!CT$279&lt;&gt;"h",$E408&lt;&gt;0),0,IF(AND(CT$273=list!$D$2,$E408&lt;&gt;0,TRUNC(VLOOKUP($E408,'Container Panel'!$B$41:$Z$100,$D408,0)/(VLOOKUP(CT$276,UI!$A$12:$O$51,VLOOKUP(CT$279,$B$276:$C$278,2,0),0)/1000))&gt;0),1,TRUNC(VLOOKUP($E408,'Container Panel'!$B$41:$Z$100,$D408,0)/(VLOOKUP(CT$276,UI!$A$12:$O$51,VLOOKUP(CT$279,$B$276:$C$278,2,0),0)/1000)))),"")</f>
        <v/>
      </c>
      <c r="CU408" s="145" t="str">
        <f>IFERROR(IF(AND(CU$272=list!$D$3,'Box Calculation'!CU$279&lt;&gt;"h",$E408&lt;&gt;0),0,IF(AND(CU$273=list!$D$2,$E408&lt;&gt;0,TRUNC(VLOOKUP($E408,'Container Panel'!$B$41:$Z$100,$D408,0)/(VLOOKUP(CU$276,UI!$A$12:$O$51,VLOOKUP(CU$279,$B$276:$C$278,2,0),0)/1000))&gt;0),1,TRUNC(VLOOKUP($E408,'Container Panel'!$B$41:$Z$100,$D408,0)/(VLOOKUP(CU$276,UI!$A$12:$O$51,VLOOKUP(CU$279,$B$276:$C$278,2,0),0)/1000)))),"")</f>
        <v/>
      </c>
      <c r="CV408" s="145" t="str">
        <f>IFERROR(IF(AND(CV$272=list!$D$3,'Box Calculation'!CV$279&lt;&gt;"h",$E408&lt;&gt;0),0,IF(AND(CV$273=list!$D$2,$E408&lt;&gt;0,TRUNC(VLOOKUP($E408,'Container Panel'!$B$41:$Z$100,$D408,0)/(VLOOKUP(CV$276,UI!$A$12:$O$51,VLOOKUP(CV$279,$B$276:$C$278,2,0),0)/1000))&gt;0),1,TRUNC(VLOOKUP($E408,'Container Panel'!$B$41:$Z$100,$D408,0)/(VLOOKUP(CV$276,UI!$A$12:$O$51,VLOOKUP(CV$279,$B$276:$C$278,2,0),0)/1000)))),"")</f>
        <v/>
      </c>
      <c r="CW408" s="145" t="str">
        <f>IFERROR(IF(AND(CW$272=list!$D$3,'Box Calculation'!CW$279&lt;&gt;"h",$E408&lt;&gt;0),0,IF(AND(CW$273=list!$D$2,$E408&lt;&gt;0,TRUNC(VLOOKUP($E408,'Container Panel'!$B$41:$Z$100,$D408,0)/(VLOOKUP(CW$276,UI!$A$12:$O$51,VLOOKUP(CW$279,$B$276:$C$278,2,0),0)/1000))&gt;0),1,TRUNC(VLOOKUP($E408,'Container Panel'!$B$41:$Z$100,$D408,0)/(VLOOKUP(CW$276,UI!$A$12:$O$51,VLOOKUP(CW$279,$B$276:$C$278,2,0),0)/1000)))),"")</f>
        <v/>
      </c>
      <c r="CX408" s="145" t="str">
        <f>IFERROR(IF(AND(CX$272=list!$D$3,'Box Calculation'!CX$279&lt;&gt;"h",$E408&lt;&gt;0),0,IF(AND(CX$273=list!$D$2,$E408&lt;&gt;0,TRUNC(VLOOKUP($E408,'Container Panel'!$B$41:$Z$100,$D408,0)/(VLOOKUP(CX$276,UI!$A$12:$O$51,VLOOKUP(CX$279,$B$276:$C$278,2,0),0)/1000))&gt;0),1,TRUNC(VLOOKUP($E408,'Container Panel'!$B$41:$Z$100,$D408,0)/(VLOOKUP(CX$276,UI!$A$12:$O$51,VLOOKUP(CX$279,$B$276:$C$278,2,0),0)/1000)))),"")</f>
        <v/>
      </c>
      <c r="CY408" s="145" t="str">
        <f>IFERROR(IF(AND(CY$272=list!$D$3,'Box Calculation'!CY$279&lt;&gt;"h",$E408&lt;&gt;0),0,IF(AND(CY$273=list!$D$2,$E408&lt;&gt;0,TRUNC(VLOOKUP($E408,'Container Panel'!$B$41:$Z$100,$D408,0)/(VLOOKUP(CY$276,UI!$A$12:$O$51,VLOOKUP(CY$279,$B$276:$C$278,2,0),0)/1000))&gt;0),1,TRUNC(VLOOKUP($E408,'Container Panel'!$B$41:$Z$100,$D408,0)/(VLOOKUP(CY$276,UI!$A$12:$O$51,VLOOKUP(CY$279,$B$276:$C$278,2,0),0)/1000)))),"")</f>
        <v/>
      </c>
      <c r="CZ408" s="145" t="str">
        <f>IFERROR(IF(AND(CZ$272=list!$D$3,'Box Calculation'!CZ$279&lt;&gt;"h",$E408&lt;&gt;0),0,IF(AND(CZ$273=list!$D$2,$E408&lt;&gt;0,TRUNC(VLOOKUP($E408,'Container Panel'!$B$41:$Z$100,$D408,0)/(VLOOKUP(CZ$276,UI!$A$12:$O$51,VLOOKUP(CZ$279,$B$276:$C$278,2,0),0)/1000))&gt;0),1,TRUNC(VLOOKUP($E408,'Container Panel'!$B$41:$Z$100,$D408,0)/(VLOOKUP(CZ$276,UI!$A$12:$O$51,VLOOKUP(CZ$279,$B$276:$C$278,2,0),0)/1000)))),"")</f>
        <v/>
      </c>
      <c r="DA408" s="145" t="str">
        <f>IFERROR(IF(AND(DA$272=list!$D$3,'Box Calculation'!DA$279&lt;&gt;"h",$E408&lt;&gt;0),0,IF(AND(DA$273=list!$D$2,$E408&lt;&gt;0,TRUNC(VLOOKUP($E408,'Container Panel'!$B$41:$Z$100,$D408,0)/(VLOOKUP(DA$276,UI!$A$12:$O$51,VLOOKUP(DA$279,$B$276:$C$278,2,0),0)/1000))&gt;0),1,TRUNC(VLOOKUP($E408,'Container Panel'!$B$41:$Z$100,$D408,0)/(VLOOKUP(DA$276,UI!$A$12:$O$51,VLOOKUP(DA$279,$B$276:$C$278,2,0),0)/1000)))),"")</f>
        <v/>
      </c>
      <c r="DB408" s="145" t="str">
        <f>IFERROR(IF(AND(DB$272=list!$D$3,'Box Calculation'!DB$279&lt;&gt;"h",$E408&lt;&gt;0),0,IF(AND(DB$273=list!$D$2,$E408&lt;&gt;0,TRUNC(VLOOKUP($E408,'Container Panel'!$B$41:$Z$100,$D408,0)/(VLOOKUP(DB$276,UI!$A$12:$O$51,VLOOKUP(DB$279,$B$276:$C$278,2,0),0)/1000))&gt;0),1,TRUNC(VLOOKUP($E408,'Container Panel'!$B$41:$Z$100,$D408,0)/(VLOOKUP(DB$276,UI!$A$12:$O$51,VLOOKUP(DB$279,$B$276:$C$278,2,0),0)/1000)))),"")</f>
        <v/>
      </c>
      <c r="DC408" s="145" t="str">
        <f>IFERROR(IF(AND(DC$272=list!$D$3,'Box Calculation'!DC$279&lt;&gt;"h",$E408&lt;&gt;0),0,IF(AND(DC$273=list!$D$2,$E408&lt;&gt;0,TRUNC(VLOOKUP($E408,'Container Panel'!$B$41:$Z$100,$D408,0)/(VLOOKUP(DC$276,UI!$A$12:$O$51,VLOOKUP(DC$279,$B$276:$C$278,2,0),0)/1000))&gt;0),1,TRUNC(VLOOKUP($E408,'Container Panel'!$B$41:$Z$100,$D408,0)/(VLOOKUP(DC$276,UI!$A$12:$O$51,VLOOKUP(DC$279,$B$276:$C$278,2,0),0)/1000)))),"")</f>
        <v/>
      </c>
      <c r="DD408" s="145" t="str">
        <f>IFERROR(IF(AND(DD$272=list!$D$3,'Box Calculation'!DD$279&lt;&gt;"h",$E408&lt;&gt;0),0,IF(AND(DD$273=list!$D$2,$E408&lt;&gt;0,TRUNC(VLOOKUP($E408,'Container Panel'!$B$41:$Z$100,$D408,0)/(VLOOKUP(DD$276,UI!$A$12:$O$51,VLOOKUP(DD$279,$B$276:$C$278,2,0),0)/1000))&gt;0),1,TRUNC(VLOOKUP($E408,'Container Panel'!$B$41:$Z$100,$D408,0)/(VLOOKUP(DD$276,UI!$A$12:$O$51,VLOOKUP(DD$279,$B$276:$C$278,2,0),0)/1000)))),"")</f>
        <v/>
      </c>
      <c r="DE408" s="145" t="str">
        <f>IFERROR(IF(AND(DE$272=list!$D$3,'Box Calculation'!DE$279&lt;&gt;"h",$E408&lt;&gt;0),0,IF(AND(DE$273=list!$D$2,$E408&lt;&gt;0,TRUNC(VLOOKUP($E408,'Container Panel'!$B$41:$Z$100,$D408,0)/(VLOOKUP(DE$276,UI!$A$12:$O$51,VLOOKUP(DE$279,$B$276:$C$278,2,0),0)/1000))&gt;0),1,TRUNC(VLOOKUP($E408,'Container Panel'!$B$41:$Z$100,$D408,0)/(VLOOKUP(DE$276,UI!$A$12:$O$51,VLOOKUP(DE$279,$B$276:$C$278,2,0),0)/1000)))),"")</f>
        <v/>
      </c>
      <c r="DF408" s="145" t="str">
        <f>IFERROR(IF(AND(DF$272=list!$D$3,'Box Calculation'!DF$279&lt;&gt;"h",$E408&lt;&gt;0),0,IF(AND(DF$273=list!$D$2,$E408&lt;&gt;0,TRUNC(VLOOKUP($E408,'Container Panel'!$B$41:$Z$100,$D408,0)/(VLOOKUP(DF$276,UI!$A$12:$O$51,VLOOKUP(DF$279,$B$276:$C$278,2,0),0)/1000))&gt;0),1,TRUNC(VLOOKUP($E408,'Container Panel'!$B$41:$Z$100,$D408,0)/(VLOOKUP(DF$276,UI!$A$12:$O$51,VLOOKUP(DF$279,$B$276:$C$278,2,0),0)/1000)))),"")</f>
        <v/>
      </c>
      <c r="DG408" s="145" t="str">
        <f>IFERROR(IF(AND(DG$272=list!$D$3,'Box Calculation'!DG$279&lt;&gt;"h",$E408&lt;&gt;0),0,IF(AND(DG$273=list!$D$2,$E408&lt;&gt;0,TRUNC(VLOOKUP($E408,'Container Panel'!$B$41:$Z$100,$D408,0)/(VLOOKUP(DG$276,UI!$A$12:$O$51,VLOOKUP(DG$279,$B$276:$C$278,2,0),0)/1000))&gt;0),1,TRUNC(VLOOKUP($E408,'Container Panel'!$B$41:$Z$100,$D408,0)/(VLOOKUP(DG$276,UI!$A$12:$O$51,VLOOKUP(DG$279,$B$276:$C$278,2,0),0)/1000)))),"")</f>
        <v/>
      </c>
      <c r="DH408" s="145" t="str">
        <f>IFERROR(IF(AND(DH$272=list!$D$3,'Box Calculation'!DH$279&lt;&gt;"h",$E408&lt;&gt;0),0,IF(AND(DH$273=list!$D$2,$E408&lt;&gt;0,TRUNC(VLOOKUP($E408,'Container Panel'!$B$41:$Z$100,$D408,0)/(VLOOKUP(DH$276,UI!$A$12:$O$51,VLOOKUP(DH$279,$B$276:$C$278,2,0),0)/1000))&gt;0),1,TRUNC(VLOOKUP($E408,'Container Panel'!$B$41:$Z$100,$D408,0)/(VLOOKUP(DH$276,UI!$A$12:$O$51,VLOOKUP(DH$279,$B$276:$C$278,2,0),0)/1000)))),"")</f>
        <v/>
      </c>
      <c r="DI408" s="145" t="str">
        <f>IFERROR(IF(AND(DI$272=list!$D$3,'Box Calculation'!DI$279&lt;&gt;"h",$E408&lt;&gt;0),0,IF(AND(DI$273=list!$D$2,$E408&lt;&gt;0,TRUNC(VLOOKUP($E408,'Container Panel'!$B$41:$Z$100,$D408,0)/(VLOOKUP(DI$276,UI!$A$12:$O$51,VLOOKUP(DI$279,$B$276:$C$278,2,0),0)/1000))&gt;0),1,TRUNC(VLOOKUP($E408,'Container Panel'!$B$41:$Z$100,$D408,0)/(VLOOKUP(DI$276,UI!$A$12:$O$51,VLOOKUP(DI$279,$B$276:$C$278,2,0),0)/1000)))),"")</f>
        <v/>
      </c>
      <c r="DJ408" s="145" t="str">
        <f>IFERROR(IF(AND(DJ$272=list!$D$3,'Box Calculation'!DJ$279&lt;&gt;"h",$E408&lt;&gt;0),0,IF(AND(DJ$273=list!$D$2,$E408&lt;&gt;0,TRUNC(VLOOKUP($E408,'Container Panel'!$B$41:$Z$100,$D408,0)/(VLOOKUP(DJ$276,UI!$A$12:$O$51,VLOOKUP(DJ$279,$B$276:$C$278,2,0),0)/1000))&gt;0),1,TRUNC(VLOOKUP($E408,'Container Panel'!$B$41:$Z$100,$D408,0)/(VLOOKUP(DJ$276,UI!$A$12:$O$51,VLOOKUP(DJ$279,$B$276:$C$278,2,0),0)/1000)))),"")</f>
        <v/>
      </c>
      <c r="DK408" s="145" t="str">
        <f>IFERROR(IF(AND(DK$272=list!$D$3,'Box Calculation'!DK$279&lt;&gt;"h",$E408&lt;&gt;0),0,IF(AND(DK$273=list!$D$2,$E408&lt;&gt;0,TRUNC(VLOOKUP($E408,'Container Panel'!$B$41:$Z$100,$D408,0)/(VLOOKUP(DK$276,UI!$A$12:$O$51,VLOOKUP(DK$279,$B$276:$C$278,2,0),0)/1000))&gt;0),1,TRUNC(VLOOKUP($E408,'Container Panel'!$B$41:$Z$100,$D408,0)/(VLOOKUP(DK$276,UI!$A$12:$O$51,VLOOKUP(DK$279,$B$276:$C$278,2,0),0)/1000)))),"")</f>
        <v/>
      </c>
      <c r="DL408" s="145" t="str">
        <f>IFERROR(IF(AND(DL$272=list!$D$3,'Box Calculation'!DL$279&lt;&gt;"h",$E408&lt;&gt;0),0,IF(AND(DL$273=list!$D$2,$E408&lt;&gt;0,TRUNC(VLOOKUP($E408,'Container Panel'!$B$41:$Z$100,$D408,0)/(VLOOKUP(DL$276,UI!$A$12:$O$51,VLOOKUP(DL$279,$B$276:$C$278,2,0),0)/1000))&gt;0),1,TRUNC(VLOOKUP($E408,'Container Panel'!$B$41:$Z$100,$D408,0)/(VLOOKUP(DL$276,UI!$A$12:$O$51,VLOOKUP(DL$279,$B$276:$C$278,2,0),0)/1000)))),"")</f>
        <v/>
      </c>
      <c r="DM408" s="145" t="str">
        <f>IFERROR(IF(AND(DM$272=list!$D$3,'Box Calculation'!DM$279&lt;&gt;"h",$E408&lt;&gt;0),0,IF(AND(DM$273=list!$D$2,$E408&lt;&gt;0,TRUNC(VLOOKUP($E408,'Container Panel'!$B$41:$Z$100,$D408,0)/(VLOOKUP(DM$276,UI!$A$12:$O$51,VLOOKUP(DM$279,$B$276:$C$278,2,0),0)/1000))&gt;0),1,TRUNC(VLOOKUP($E408,'Container Panel'!$B$41:$Z$100,$D408,0)/(VLOOKUP(DM$276,UI!$A$12:$O$51,VLOOKUP(DM$279,$B$276:$C$278,2,0),0)/1000)))),"")</f>
        <v/>
      </c>
      <c r="DN408" s="145" t="str">
        <f>IFERROR(IF(AND(DN$272=list!$D$3,'Box Calculation'!DN$279&lt;&gt;"h",$E408&lt;&gt;0),0,IF(AND(DN$273=list!$D$2,$E408&lt;&gt;0,TRUNC(VLOOKUP($E408,'Container Panel'!$B$41:$Z$100,$D408,0)/(VLOOKUP(DN$276,UI!$A$12:$O$51,VLOOKUP(DN$279,$B$276:$C$278,2,0),0)/1000))&gt;0),1,TRUNC(VLOOKUP($E408,'Container Panel'!$B$41:$Z$100,$D408,0)/(VLOOKUP(DN$276,UI!$A$12:$O$51,VLOOKUP(DN$279,$B$276:$C$278,2,0),0)/1000)))),"")</f>
        <v/>
      </c>
      <c r="DO408" s="145" t="str">
        <f>IFERROR(IF(AND(DO$272=list!$D$3,'Box Calculation'!DO$279&lt;&gt;"h",$E408&lt;&gt;0),0,IF(AND(DO$273=list!$D$2,$E408&lt;&gt;0,TRUNC(VLOOKUP($E408,'Container Panel'!$B$41:$Z$100,$D408,0)/(VLOOKUP(DO$276,UI!$A$12:$O$51,VLOOKUP(DO$279,$B$276:$C$278,2,0),0)/1000))&gt;0),1,TRUNC(VLOOKUP($E408,'Container Panel'!$B$41:$Z$100,$D408,0)/(VLOOKUP(DO$276,UI!$A$12:$O$51,VLOOKUP(DO$279,$B$276:$C$278,2,0),0)/1000)))),"")</f>
        <v/>
      </c>
      <c r="DP408" s="145" t="str">
        <f>IFERROR(IF(AND(DP$272=list!$D$3,'Box Calculation'!DP$279&lt;&gt;"h",$E408&lt;&gt;0),0,IF(AND(DP$273=list!$D$2,$E408&lt;&gt;0,TRUNC(VLOOKUP($E408,'Container Panel'!$B$41:$Z$100,$D408,0)/(VLOOKUP(DP$276,UI!$A$12:$O$51,VLOOKUP(DP$279,$B$276:$C$278,2,0),0)/1000))&gt;0),1,TRUNC(VLOOKUP($E408,'Container Panel'!$B$41:$Z$100,$D408,0)/(VLOOKUP(DP$276,UI!$A$12:$O$51,VLOOKUP(DP$279,$B$276:$C$278,2,0),0)/1000)))),"")</f>
        <v/>
      </c>
      <c r="DQ408" s="145" t="str">
        <f>IFERROR(IF(AND(DQ$272=list!$D$3,'Box Calculation'!DQ$279&lt;&gt;"h",$E408&lt;&gt;0),0,IF(AND(DQ$273=list!$D$2,$E408&lt;&gt;0,TRUNC(VLOOKUP($E408,'Container Panel'!$B$41:$Z$100,$D408,0)/(VLOOKUP(DQ$276,UI!$A$12:$O$51,VLOOKUP(DQ$279,$B$276:$C$278,2,0),0)/1000))&gt;0),1,TRUNC(VLOOKUP($E408,'Container Panel'!$B$41:$Z$100,$D408,0)/(VLOOKUP(DQ$276,UI!$A$12:$O$51,VLOOKUP(DQ$279,$B$276:$C$278,2,0),0)/1000)))),"")</f>
        <v/>
      </c>
      <c r="DR408" s="145" t="str">
        <f>IFERROR(IF(AND(DR$272=list!$D$3,'Box Calculation'!DR$279&lt;&gt;"h",$E408&lt;&gt;0),0,IF(AND(DR$273=list!$D$2,$E408&lt;&gt;0,TRUNC(VLOOKUP($E408,'Container Panel'!$B$41:$Z$100,$D408,0)/(VLOOKUP(DR$276,UI!$A$12:$O$51,VLOOKUP(DR$279,$B$276:$C$278,2,0),0)/1000))&gt;0),1,TRUNC(VLOOKUP($E408,'Container Panel'!$B$41:$Z$100,$D408,0)/(VLOOKUP(DR$276,UI!$A$12:$O$51,VLOOKUP(DR$279,$B$276:$C$278,2,0),0)/1000)))),"")</f>
        <v/>
      </c>
      <c r="DS408" s="145" t="str">
        <f>IFERROR(IF(AND(DS$272=list!$D$3,'Box Calculation'!DS$279&lt;&gt;"h",$E408&lt;&gt;0),0,IF(AND(DS$273=list!$D$2,$E408&lt;&gt;0,TRUNC(VLOOKUP($E408,'Container Panel'!$B$41:$Z$100,$D408,0)/(VLOOKUP(DS$276,UI!$A$12:$O$51,VLOOKUP(DS$279,$B$276:$C$278,2,0),0)/1000))&gt;0),1,TRUNC(VLOOKUP($E408,'Container Panel'!$B$41:$Z$100,$D408,0)/(VLOOKUP(DS$276,UI!$A$12:$O$51,VLOOKUP(DS$279,$B$276:$C$278,2,0),0)/1000)))),"")</f>
        <v/>
      </c>
      <c r="DT408" s="145" t="str">
        <f>IFERROR(IF(AND(DT$272=list!$D$3,'Box Calculation'!DT$279&lt;&gt;"h",$E408&lt;&gt;0),0,IF(AND(DT$273=list!$D$2,$E408&lt;&gt;0,TRUNC(VLOOKUP($E408,'Container Panel'!$B$41:$Z$100,$D408,0)/(VLOOKUP(DT$276,UI!$A$12:$O$51,VLOOKUP(DT$279,$B$276:$C$278,2,0),0)/1000))&gt;0),1,TRUNC(VLOOKUP($E408,'Container Panel'!$B$41:$Z$100,$D408,0)/(VLOOKUP(DT$276,UI!$A$12:$O$51,VLOOKUP(DT$279,$B$276:$C$278,2,0),0)/1000)))),"")</f>
        <v/>
      </c>
      <c r="DU408" s="145" t="str">
        <f>IFERROR(IF(AND(DU$272=list!$D$3,'Box Calculation'!DU$279&lt;&gt;"h",$E408&lt;&gt;0),0,IF(AND(DU$273=list!$D$2,$E408&lt;&gt;0,TRUNC(VLOOKUP($E408,'Container Panel'!$B$41:$Z$100,$D408,0)/(VLOOKUP(DU$276,UI!$A$12:$O$51,VLOOKUP(DU$279,$B$276:$C$278,2,0),0)/1000))&gt;0),1,TRUNC(VLOOKUP($E408,'Container Panel'!$B$41:$Z$100,$D408,0)/(VLOOKUP(DU$276,UI!$A$12:$O$51,VLOOKUP(DU$279,$B$276:$C$278,2,0),0)/1000)))),"")</f>
        <v/>
      </c>
      <c r="DV408" s="145" t="str">
        <f>IFERROR(IF(AND(DV$272=list!$D$3,'Box Calculation'!DV$279&lt;&gt;"h",$E408&lt;&gt;0),0,IF(AND(DV$273=list!$D$2,$E408&lt;&gt;0,TRUNC(VLOOKUP($E408,'Container Panel'!$B$41:$Z$100,$D408,0)/(VLOOKUP(DV$276,UI!$A$12:$O$51,VLOOKUP(DV$279,$B$276:$C$278,2,0),0)/1000))&gt;0),1,TRUNC(VLOOKUP($E408,'Container Panel'!$B$41:$Z$100,$D408,0)/(VLOOKUP(DV$276,UI!$A$12:$O$51,VLOOKUP(DV$279,$B$276:$C$278,2,0),0)/1000)))),"")</f>
        <v/>
      </c>
      <c r="DW408" s="145" t="str">
        <f>IFERROR(IF(AND(DW$272=list!$D$3,'Box Calculation'!DW$279&lt;&gt;"h",$E408&lt;&gt;0),0,IF(AND(DW$273=list!$D$2,$E408&lt;&gt;0,TRUNC(VLOOKUP($E408,'Container Panel'!$B$41:$Z$100,$D408,0)/(VLOOKUP(DW$276,UI!$A$12:$O$51,VLOOKUP(DW$279,$B$276:$C$278,2,0),0)/1000))&gt;0),1,TRUNC(VLOOKUP($E408,'Container Panel'!$B$41:$Z$100,$D408,0)/(VLOOKUP(DW$276,UI!$A$12:$O$51,VLOOKUP(DW$279,$B$276:$C$278,2,0),0)/1000)))),"")</f>
        <v/>
      </c>
      <c r="DX408" s="145" t="str">
        <f>IFERROR(IF(AND(DX$272=list!$D$3,'Box Calculation'!DX$279&lt;&gt;"h",$E408&lt;&gt;0),0,IF(AND(DX$273=list!$D$2,$E408&lt;&gt;0,TRUNC(VLOOKUP($E408,'Container Panel'!$B$41:$Z$100,$D408,0)/(VLOOKUP(DX$276,UI!$A$12:$O$51,VLOOKUP(DX$279,$B$276:$C$278,2,0),0)/1000))&gt;0),1,TRUNC(VLOOKUP($E408,'Container Panel'!$B$41:$Z$100,$D408,0)/(VLOOKUP(DX$276,UI!$A$12:$O$51,VLOOKUP(DX$279,$B$276:$C$278,2,0),0)/1000)))),"")</f>
        <v/>
      </c>
      <c r="DY408" s="145" t="str">
        <f>IFERROR(IF(AND(DY$272=list!$D$3,'Box Calculation'!DY$279&lt;&gt;"h",$E408&lt;&gt;0),0,IF(AND(DY$273=list!$D$2,$E408&lt;&gt;0,TRUNC(VLOOKUP($E408,'Container Panel'!$B$41:$Z$100,$D408,0)/(VLOOKUP(DY$276,UI!$A$12:$O$51,VLOOKUP(DY$279,$B$276:$C$278,2,0),0)/1000))&gt;0),1,TRUNC(VLOOKUP($E408,'Container Panel'!$B$41:$Z$100,$D408,0)/(VLOOKUP(DY$276,UI!$A$12:$O$51,VLOOKUP(DY$279,$B$276:$C$278,2,0),0)/1000)))),"")</f>
        <v/>
      </c>
      <c r="DZ408" s="145" t="str">
        <f>IFERROR(IF(AND(DZ$272=list!$D$3,'Box Calculation'!DZ$279&lt;&gt;"h",$E408&lt;&gt;0),0,IF(AND(DZ$273=list!$D$2,$E408&lt;&gt;0,TRUNC(VLOOKUP($E408,'Container Panel'!$B$41:$Z$100,$D408,0)/(VLOOKUP(DZ$276,UI!$A$12:$O$51,VLOOKUP(DZ$279,$B$276:$C$278,2,0),0)/1000))&gt;0),1,TRUNC(VLOOKUP($E408,'Container Panel'!$B$41:$Z$100,$D408,0)/(VLOOKUP(DZ$276,UI!$A$12:$O$51,VLOOKUP(DZ$279,$B$276:$C$278,2,0),0)/1000)))),"")</f>
        <v/>
      </c>
      <c r="EA408" s="145" t="str">
        <f>IFERROR(IF(AND(EA$272=list!$D$3,'Box Calculation'!EA$279&lt;&gt;"h",$E408&lt;&gt;0),0,IF(AND(EA$273=list!$D$2,$E408&lt;&gt;0,TRUNC(VLOOKUP($E408,'Container Panel'!$B$41:$Z$100,$D408,0)/(VLOOKUP(EA$276,UI!$A$12:$O$51,VLOOKUP(EA$279,$B$276:$C$278,2,0),0)/1000))&gt;0),1,TRUNC(VLOOKUP($E408,'Container Panel'!$B$41:$Z$100,$D408,0)/(VLOOKUP(EA$276,UI!$A$12:$O$51,VLOOKUP(EA$279,$B$276:$C$278,2,0),0)/1000)))),"")</f>
        <v/>
      </c>
      <c r="EB408" s="145" t="str">
        <f>IFERROR(IF(AND(EB$272=list!$D$3,'Box Calculation'!EB$279&lt;&gt;"h",$E408&lt;&gt;0),0,IF(AND(EB$273=list!$D$2,$E408&lt;&gt;0,TRUNC(VLOOKUP($E408,'Container Panel'!$B$41:$Z$100,$D408,0)/(VLOOKUP(EB$276,UI!$A$12:$O$51,VLOOKUP(EB$279,$B$276:$C$278,2,0),0)/1000))&gt;0),1,TRUNC(VLOOKUP($E408,'Container Panel'!$B$41:$Z$100,$D408,0)/(VLOOKUP(EB$276,UI!$A$12:$O$51,VLOOKUP(EB$279,$B$276:$C$278,2,0),0)/1000)))),"")</f>
        <v/>
      </c>
      <c r="EC408" s="145" t="str">
        <f>IFERROR(IF(AND(EC$272=list!$D$3,'Box Calculation'!EC$279&lt;&gt;"h",$E408&lt;&gt;0),0,IF(AND(EC$273=list!$D$2,$E408&lt;&gt;0,TRUNC(VLOOKUP($E408,'Container Panel'!$B$41:$Z$100,$D408,0)/(VLOOKUP(EC$276,UI!$A$12:$O$51,VLOOKUP(EC$279,$B$276:$C$278,2,0),0)/1000))&gt;0),1,TRUNC(VLOOKUP($E408,'Container Panel'!$B$41:$Z$100,$D408,0)/(VLOOKUP(EC$276,UI!$A$12:$O$51,VLOOKUP(EC$279,$B$276:$C$278,2,0),0)/1000)))),"")</f>
        <v/>
      </c>
      <c r="ED408" s="145" t="str">
        <f>IFERROR(IF(AND(ED$272=list!$D$3,'Box Calculation'!ED$279&lt;&gt;"h",$E408&lt;&gt;0),0,IF(AND(ED$273=list!$D$2,$E408&lt;&gt;0,TRUNC(VLOOKUP($E408,'Container Panel'!$B$41:$Z$100,$D408,0)/(VLOOKUP(ED$276,UI!$A$12:$O$51,VLOOKUP(ED$279,$B$276:$C$278,2,0),0)/1000))&gt;0),1,TRUNC(VLOOKUP($E408,'Container Panel'!$B$41:$Z$100,$D408,0)/(VLOOKUP(ED$276,UI!$A$12:$O$51,VLOOKUP(ED$279,$B$276:$C$278,2,0),0)/1000)))),"")</f>
        <v/>
      </c>
      <c r="EE408" s="145" t="str">
        <f>IFERROR(IF(AND(EE$272=list!$D$3,'Box Calculation'!EE$279&lt;&gt;"h",$E408&lt;&gt;0),0,IF(AND(EE$273=list!$D$2,$E408&lt;&gt;0,TRUNC(VLOOKUP($E408,'Container Panel'!$B$41:$Z$100,$D408,0)/(VLOOKUP(EE$276,UI!$A$12:$O$51,VLOOKUP(EE$279,$B$276:$C$278,2,0),0)/1000))&gt;0),1,TRUNC(VLOOKUP($E408,'Container Panel'!$B$41:$Z$100,$D408,0)/(VLOOKUP(EE$276,UI!$A$12:$O$51,VLOOKUP(EE$279,$B$276:$C$278,2,0),0)/1000)))),"")</f>
        <v/>
      </c>
      <c r="EF408" s="145" t="str">
        <f>IFERROR(IF(AND(EF$272=list!$D$3,'Box Calculation'!EF$279&lt;&gt;"h",$E408&lt;&gt;0),0,IF(AND(EF$273=list!$D$2,$E408&lt;&gt;0,TRUNC(VLOOKUP($E408,'Container Panel'!$B$41:$Z$100,$D408,0)/(VLOOKUP(EF$276,UI!$A$12:$O$51,VLOOKUP(EF$279,$B$276:$C$278,2,0),0)/1000))&gt;0),1,TRUNC(VLOOKUP($E408,'Container Panel'!$B$41:$Z$100,$D408,0)/(VLOOKUP(EF$276,UI!$A$12:$O$51,VLOOKUP(EF$279,$B$276:$C$278,2,0),0)/1000)))),"")</f>
        <v/>
      </c>
      <c r="EG408" s="145" t="str">
        <f>IFERROR(IF(AND(EG$272=list!$D$3,'Box Calculation'!EG$279&lt;&gt;"h",$E408&lt;&gt;0),0,IF(AND(EG$273=list!$D$2,$E408&lt;&gt;0,TRUNC(VLOOKUP($E408,'Container Panel'!$B$41:$Z$100,$D408,0)/(VLOOKUP(EG$276,UI!$A$12:$O$51,VLOOKUP(EG$279,$B$276:$C$278,2,0),0)/1000))&gt;0),1,TRUNC(VLOOKUP($E408,'Container Panel'!$B$41:$Z$100,$D408,0)/(VLOOKUP(EG$276,UI!$A$12:$O$51,VLOOKUP(EG$279,$B$276:$C$278,2,0),0)/1000)))),"")</f>
        <v/>
      </c>
      <c r="EH408" s="145" t="str">
        <f>IFERROR(IF(AND(EH$272=list!$D$3,'Box Calculation'!EH$279&lt;&gt;"h",$E408&lt;&gt;0),0,IF(AND(EH$273=list!$D$2,$E408&lt;&gt;0,TRUNC(VLOOKUP($E408,'Container Panel'!$B$41:$Z$100,$D408,0)/(VLOOKUP(EH$276,UI!$A$12:$O$51,VLOOKUP(EH$279,$B$276:$C$278,2,0),0)/1000))&gt;0),1,TRUNC(VLOOKUP($E408,'Container Panel'!$B$41:$Z$100,$D408,0)/(VLOOKUP(EH$276,UI!$A$12:$O$51,VLOOKUP(EH$279,$B$276:$C$278,2,0),0)/1000)))),"")</f>
        <v/>
      </c>
      <c r="EI408" s="145" t="str">
        <f>IFERROR(IF(AND(EI$272=list!$D$3,'Box Calculation'!EI$279&lt;&gt;"h",$E408&lt;&gt;0),0,IF(AND(EI$273=list!$D$2,$E408&lt;&gt;0,TRUNC(VLOOKUP($E408,'Container Panel'!$B$41:$Z$100,$D408,0)/(VLOOKUP(EI$276,UI!$A$12:$O$51,VLOOKUP(EI$279,$B$276:$C$278,2,0),0)/1000))&gt;0),1,TRUNC(VLOOKUP($E408,'Container Panel'!$B$41:$Z$100,$D408,0)/(VLOOKUP(EI$276,UI!$A$12:$O$51,VLOOKUP(EI$279,$B$276:$C$278,2,0),0)/1000)))),"")</f>
        <v/>
      </c>
      <c r="EJ408" s="145" t="str">
        <f>IFERROR(IF(AND(EJ$272=list!$D$3,'Box Calculation'!EJ$279&lt;&gt;"h",$E408&lt;&gt;0),0,IF(AND(EJ$273=list!$D$2,$E408&lt;&gt;0,TRUNC(VLOOKUP($E408,'Container Panel'!$B$41:$Z$100,$D408,0)/(VLOOKUP(EJ$276,UI!$A$12:$O$51,VLOOKUP(EJ$279,$B$276:$C$278,2,0),0)/1000))&gt;0),1,TRUNC(VLOOKUP($E408,'Container Panel'!$B$41:$Z$100,$D408,0)/(VLOOKUP(EJ$276,UI!$A$12:$O$51,VLOOKUP(EJ$279,$B$276:$C$278,2,0),0)/1000)))),"")</f>
        <v/>
      </c>
      <c r="EK408" s="145" t="str">
        <f>IFERROR(IF(AND(EK$272=list!$D$3,'Box Calculation'!EK$279&lt;&gt;"h",$E408&lt;&gt;0),0,IF(AND(EK$273=list!$D$2,$E408&lt;&gt;0,TRUNC(VLOOKUP($E408,'Container Panel'!$B$41:$Z$100,$D408,0)/(VLOOKUP(EK$276,UI!$A$12:$O$51,VLOOKUP(EK$279,$B$276:$C$278,2,0),0)/1000))&gt;0),1,TRUNC(VLOOKUP($E408,'Container Panel'!$B$41:$Z$100,$D408,0)/(VLOOKUP(EK$276,UI!$A$12:$O$51,VLOOKUP(EK$279,$B$276:$C$278,2,0),0)/1000)))),"")</f>
        <v/>
      </c>
      <c r="EL408" s="145" t="str">
        <f>IFERROR(IF(AND(EL$272=list!$D$3,'Box Calculation'!EL$279&lt;&gt;"h",$E408&lt;&gt;0),0,IF(AND(EL$273=list!$D$2,$E408&lt;&gt;0,TRUNC(VLOOKUP($E408,'Container Panel'!$B$41:$Z$100,$D408,0)/(VLOOKUP(EL$276,UI!$A$12:$O$51,VLOOKUP(EL$279,$B$276:$C$278,2,0),0)/1000))&gt;0),1,TRUNC(VLOOKUP($E408,'Container Panel'!$B$41:$Z$100,$D408,0)/(VLOOKUP(EL$276,UI!$A$12:$O$51,VLOOKUP(EL$279,$B$276:$C$278,2,0),0)/1000)))),"")</f>
        <v/>
      </c>
      <c r="EM408" s="145" t="str">
        <f>IFERROR(IF(AND(EM$272=list!$D$3,'Box Calculation'!EM$279&lt;&gt;"h",$E408&lt;&gt;0),0,IF(AND(EM$273=list!$D$2,$E408&lt;&gt;0,TRUNC(VLOOKUP($E408,'Container Panel'!$B$41:$Z$100,$D408,0)/(VLOOKUP(EM$276,UI!$A$12:$O$51,VLOOKUP(EM$279,$B$276:$C$278,2,0),0)/1000))&gt;0),1,TRUNC(VLOOKUP($E408,'Container Panel'!$B$41:$Z$100,$D408,0)/(VLOOKUP(EM$276,UI!$A$12:$O$51,VLOOKUP(EM$279,$B$276:$C$278,2,0),0)/1000)))),"")</f>
        <v/>
      </c>
      <c r="EN408" s="145" t="str">
        <f>IFERROR(IF(AND(EN$272=list!$D$3,'Box Calculation'!EN$279&lt;&gt;"h",$E408&lt;&gt;0),0,IF(AND(EN$273=list!$D$2,$E408&lt;&gt;0,TRUNC(VLOOKUP($E408,'Container Panel'!$B$41:$Z$100,$D408,0)/(VLOOKUP(EN$276,UI!$A$12:$O$51,VLOOKUP(EN$279,$B$276:$C$278,2,0),0)/1000))&gt;0),1,TRUNC(VLOOKUP($E408,'Container Panel'!$B$41:$Z$100,$D408,0)/(VLOOKUP(EN$276,UI!$A$12:$O$51,VLOOKUP(EN$279,$B$276:$C$278,2,0),0)/1000)))),"")</f>
        <v/>
      </c>
      <c r="EO408" s="145" t="str">
        <f>IFERROR(IF(AND(EO$272=list!$D$3,'Box Calculation'!EO$279&lt;&gt;"h",$E408&lt;&gt;0),0,IF(AND(EO$273=list!$D$2,$E408&lt;&gt;0,TRUNC(VLOOKUP($E408,'Container Panel'!$B$41:$Z$100,$D408,0)/(VLOOKUP(EO$276,UI!$A$12:$O$51,VLOOKUP(EO$279,$B$276:$C$278,2,0),0)/1000))&gt;0),1,TRUNC(VLOOKUP($E408,'Container Panel'!$B$41:$Z$100,$D408,0)/(VLOOKUP(EO$276,UI!$A$12:$O$51,VLOOKUP(EO$279,$B$276:$C$278,2,0),0)/1000)))),"")</f>
        <v/>
      </c>
      <c r="EP408" s="145" t="str">
        <f>IFERROR(IF(AND(EP$272=list!$D$3,'Box Calculation'!EP$279&lt;&gt;"h",$E408&lt;&gt;0),0,IF(AND(EP$273=list!$D$2,$E408&lt;&gt;0,TRUNC(VLOOKUP($E408,'Container Panel'!$B$41:$Z$100,$D408,0)/(VLOOKUP(EP$276,UI!$A$12:$O$51,VLOOKUP(EP$279,$B$276:$C$278,2,0),0)/1000))&gt;0),1,TRUNC(VLOOKUP($E408,'Container Panel'!$B$41:$Z$100,$D408,0)/(VLOOKUP(EP$276,UI!$A$12:$O$51,VLOOKUP(EP$279,$B$276:$C$278,2,0),0)/1000)))),"")</f>
        <v/>
      </c>
      <c r="EQ408" s="145" t="str">
        <f>IFERROR(IF(AND(EQ$272=list!$D$3,'Box Calculation'!EQ$279&lt;&gt;"h",$E408&lt;&gt;0),0,IF(AND(EQ$273=list!$D$2,$E408&lt;&gt;0,TRUNC(VLOOKUP($E408,'Container Panel'!$B$41:$Z$100,$D408,0)/(VLOOKUP(EQ$276,UI!$A$12:$O$51,VLOOKUP(EQ$279,$B$276:$C$278,2,0),0)/1000))&gt;0),1,TRUNC(VLOOKUP($E408,'Container Panel'!$B$41:$Z$100,$D408,0)/(VLOOKUP(EQ$276,UI!$A$12:$O$51,VLOOKUP(EQ$279,$B$276:$C$278,2,0),0)/1000)))),"")</f>
        <v/>
      </c>
      <c r="ER408" s="145" t="str">
        <f>IFERROR(IF(AND(ER$272=list!$D$3,'Box Calculation'!ER$279&lt;&gt;"h",$E408&lt;&gt;0),0,IF(AND(ER$273=list!$D$2,$E408&lt;&gt;0,TRUNC(VLOOKUP($E408,'Container Panel'!$B$41:$Z$100,$D408,0)/(VLOOKUP(ER$276,UI!$A$12:$O$51,VLOOKUP(ER$279,$B$276:$C$278,2,0),0)/1000))&gt;0),1,TRUNC(VLOOKUP($E408,'Container Panel'!$B$41:$Z$100,$D408,0)/(VLOOKUP(ER$276,UI!$A$12:$O$51,VLOOKUP(ER$279,$B$276:$C$278,2,0),0)/1000)))),"")</f>
        <v/>
      </c>
      <c r="ES408" s="145" t="str">
        <f>IFERROR(IF(AND(ES$272=list!$D$3,'Box Calculation'!ES$279&lt;&gt;"h",$E408&lt;&gt;0),0,IF(AND(ES$273=list!$D$2,$E408&lt;&gt;0,TRUNC(VLOOKUP($E408,'Container Panel'!$B$41:$Z$100,$D408,0)/(VLOOKUP(ES$276,UI!$A$12:$O$51,VLOOKUP(ES$279,$B$276:$C$278,2,0),0)/1000))&gt;0),1,TRUNC(VLOOKUP($E408,'Container Panel'!$B$41:$Z$100,$D408,0)/(VLOOKUP(ES$276,UI!$A$12:$O$51,VLOOKUP(ES$279,$B$276:$C$278,2,0),0)/1000)))),"")</f>
        <v/>
      </c>
      <c r="ET408" s="145" t="str">
        <f>IFERROR(IF(AND(ET$272=list!$D$3,'Box Calculation'!ET$279&lt;&gt;"h",$E408&lt;&gt;0),0,IF(AND(ET$273=list!$D$2,$E408&lt;&gt;0,TRUNC(VLOOKUP($E408,'Container Panel'!$B$41:$Z$100,$D408,0)/(VLOOKUP(ET$276,UI!$A$12:$O$51,VLOOKUP(ET$279,$B$276:$C$278,2,0),0)/1000))&gt;0),1,TRUNC(VLOOKUP($E408,'Container Panel'!$B$41:$Z$100,$D408,0)/(VLOOKUP(ET$276,UI!$A$12:$O$51,VLOOKUP(ET$279,$B$276:$C$278,2,0),0)/1000)))),"")</f>
        <v/>
      </c>
      <c r="EU408" s="145" t="str">
        <f>IFERROR(IF(AND(EU$272=list!$D$3,'Box Calculation'!EU$279&lt;&gt;"h",$E408&lt;&gt;0),0,IF(AND(EU$273=list!$D$2,$E408&lt;&gt;0,TRUNC(VLOOKUP($E408,'Container Panel'!$B$41:$Z$100,$D408,0)/(VLOOKUP(EU$276,UI!$A$12:$O$51,VLOOKUP(EU$279,$B$276:$C$278,2,0),0)/1000))&gt;0),1,TRUNC(VLOOKUP($E408,'Container Panel'!$B$41:$Z$100,$D408,0)/(VLOOKUP(EU$276,UI!$A$12:$O$51,VLOOKUP(EU$279,$B$276:$C$278,2,0),0)/1000)))),"")</f>
        <v/>
      </c>
      <c r="EV408" s="145" t="str">
        <f>IFERROR(IF(AND(EV$272=list!$D$3,'Box Calculation'!EV$279&lt;&gt;"h",$E408&lt;&gt;0),0,IF(AND(EV$273=list!$D$2,$E408&lt;&gt;0,TRUNC(VLOOKUP($E408,'Container Panel'!$B$41:$Z$100,$D408,0)/(VLOOKUP(EV$276,UI!$A$12:$O$51,VLOOKUP(EV$279,$B$276:$C$278,2,0),0)/1000))&gt;0),1,TRUNC(VLOOKUP($E408,'Container Panel'!$B$41:$Z$100,$D408,0)/(VLOOKUP(EV$276,UI!$A$12:$O$51,VLOOKUP(EV$279,$B$276:$C$278,2,0),0)/1000)))),"")</f>
        <v/>
      </c>
      <c r="EW408" s="145" t="str">
        <f>IFERROR(IF(AND(EW$272=list!$D$3,'Box Calculation'!EW$279&lt;&gt;"h",$E408&lt;&gt;0),0,IF(AND(EW$273=list!$D$2,$E408&lt;&gt;0,TRUNC(VLOOKUP($E408,'Container Panel'!$B$41:$Z$100,$D408,0)/(VLOOKUP(EW$276,UI!$A$12:$O$51,VLOOKUP(EW$279,$B$276:$C$278,2,0),0)/1000))&gt;0),1,TRUNC(VLOOKUP($E408,'Container Panel'!$B$41:$Z$100,$D408,0)/(VLOOKUP(EW$276,UI!$A$12:$O$51,VLOOKUP(EW$279,$B$276:$C$278,2,0),0)/1000)))),"")</f>
        <v/>
      </c>
      <c r="EX408" s="145" t="str">
        <f>IFERROR(IF(AND(EX$272=list!$D$3,'Box Calculation'!EX$279&lt;&gt;"h",$E408&lt;&gt;0),0,IF(AND(EX$273=list!$D$2,$E408&lt;&gt;0,TRUNC(VLOOKUP($E408,'Container Panel'!$B$41:$Z$100,$D408,0)/(VLOOKUP(EX$276,UI!$A$12:$O$51,VLOOKUP(EX$279,$B$276:$C$278,2,0),0)/1000))&gt;0),1,TRUNC(VLOOKUP($E408,'Container Panel'!$B$41:$Z$100,$D408,0)/(VLOOKUP(EX$276,UI!$A$12:$O$51,VLOOKUP(EX$279,$B$276:$C$278,2,0),0)/1000)))),"")</f>
        <v/>
      </c>
      <c r="EY408" s="145" t="str">
        <f>IFERROR(IF(AND(EY$272=list!$D$3,'Box Calculation'!EY$279&lt;&gt;"h",$E408&lt;&gt;0),0,IF(AND(EY$273=list!$D$2,$E408&lt;&gt;0,TRUNC(VLOOKUP($E408,'Container Panel'!$B$41:$Z$100,$D408,0)/(VLOOKUP(EY$276,UI!$A$12:$O$51,VLOOKUP(EY$279,$B$276:$C$278,2,0),0)/1000))&gt;0),1,TRUNC(VLOOKUP($E408,'Container Panel'!$B$41:$Z$100,$D408,0)/(VLOOKUP(EY$276,UI!$A$12:$O$51,VLOOKUP(EY$279,$B$276:$C$278,2,0),0)/1000)))),"")</f>
        <v/>
      </c>
      <c r="EZ408" s="145" t="str">
        <f>IFERROR(IF(AND(EZ$272=list!$D$3,'Box Calculation'!EZ$279&lt;&gt;"h",$E408&lt;&gt;0),0,IF(AND(EZ$273=list!$D$2,$E408&lt;&gt;0,TRUNC(VLOOKUP($E408,'Container Panel'!$B$41:$Z$100,$D408,0)/(VLOOKUP(EZ$276,UI!$A$12:$O$51,VLOOKUP(EZ$279,$B$276:$C$278,2,0),0)/1000))&gt;0),1,TRUNC(VLOOKUP($E408,'Container Panel'!$B$41:$Z$100,$D408,0)/(VLOOKUP(EZ$276,UI!$A$12:$O$51,VLOOKUP(EZ$279,$B$276:$C$278,2,0),0)/1000)))),"")</f>
        <v/>
      </c>
      <c r="FA408" s="145" t="str">
        <f>IFERROR(IF(AND(FA$272=list!$D$3,'Box Calculation'!FA$279&lt;&gt;"h",$E408&lt;&gt;0),0,IF(AND(FA$273=list!$D$2,$E408&lt;&gt;0,TRUNC(VLOOKUP($E408,'Container Panel'!$B$41:$Z$100,$D408,0)/(VLOOKUP(FA$276,UI!$A$12:$O$51,VLOOKUP(FA$279,$B$276:$C$278,2,0),0)/1000))&gt;0),1,TRUNC(VLOOKUP($E408,'Container Panel'!$B$41:$Z$100,$D408,0)/(VLOOKUP(FA$276,UI!$A$12:$O$51,VLOOKUP(FA$279,$B$276:$C$278,2,0),0)/1000)))),"")</f>
        <v/>
      </c>
      <c r="FB408" s="145" t="str">
        <f>IFERROR(IF(AND(FB$272=list!$D$3,'Box Calculation'!FB$279&lt;&gt;"h",$E408&lt;&gt;0),0,IF(AND(FB$273=list!$D$2,$E408&lt;&gt;0,TRUNC(VLOOKUP($E408,'Container Panel'!$B$41:$Z$100,$D408,0)/(VLOOKUP(FB$276,UI!$A$12:$O$51,VLOOKUP(FB$279,$B$276:$C$278,2,0),0)/1000))&gt;0),1,TRUNC(VLOOKUP($E408,'Container Panel'!$B$41:$Z$100,$D408,0)/(VLOOKUP(FB$276,UI!$A$12:$O$51,VLOOKUP(FB$279,$B$276:$C$278,2,0),0)/1000)))),"")</f>
        <v/>
      </c>
      <c r="FC408" s="145" t="str">
        <f>IFERROR(IF(AND(FC$272=list!$D$3,'Box Calculation'!FC$279&lt;&gt;"h",$E408&lt;&gt;0),0,IF(AND(FC$273=list!$D$2,$E408&lt;&gt;0,TRUNC(VLOOKUP($E408,'Container Panel'!$B$41:$Z$100,$D408,0)/(VLOOKUP(FC$276,UI!$A$12:$O$51,VLOOKUP(FC$279,$B$276:$C$278,2,0),0)/1000))&gt;0),1,TRUNC(VLOOKUP($E408,'Container Panel'!$B$41:$Z$100,$D408,0)/(VLOOKUP(FC$276,UI!$A$12:$O$51,VLOOKUP(FC$279,$B$276:$C$278,2,0),0)/1000)))),"")</f>
        <v/>
      </c>
      <c r="FD408" s="145" t="str">
        <f>IFERROR(IF(AND(FD$272=list!$D$3,'Box Calculation'!FD$279&lt;&gt;"h",$E408&lt;&gt;0),0,IF(AND(FD$273=list!$D$2,$E408&lt;&gt;0,TRUNC(VLOOKUP($E408,'Container Panel'!$B$41:$Z$100,$D408,0)/(VLOOKUP(FD$276,UI!$A$12:$O$51,VLOOKUP(FD$279,$B$276:$C$278,2,0),0)/1000))&gt;0),1,TRUNC(VLOOKUP($E408,'Container Panel'!$B$41:$Z$100,$D408,0)/(VLOOKUP(FD$276,UI!$A$12:$O$51,VLOOKUP(FD$279,$B$276:$C$278,2,0),0)/1000)))),"")</f>
        <v/>
      </c>
      <c r="FE408" s="145" t="str">
        <f>IFERROR(IF(AND(FE$272=list!$D$3,'Box Calculation'!FE$279&lt;&gt;"h",$E408&lt;&gt;0),0,IF(AND(FE$273=list!$D$2,$E408&lt;&gt;0,TRUNC(VLOOKUP($E408,'Container Panel'!$B$41:$Z$100,$D408,0)/(VLOOKUP(FE$276,UI!$A$12:$O$51,VLOOKUP(FE$279,$B$276:$C$278,2,0),0)/1000))&gt;0),1,TRUNC(VLOOKUP($E408,'Container Panel'!$B$41:$Z$100,$D408,0)/(VLOOKUP(FE$276,UI!$A$12:$O$51,VLOOKUP(FE$279,$B$276:$C$278,2,0),0)/1000)))),"")</f>
        <v/>
      </c>
      <c r="FF408" s="145" t="str">
        <f>IFERROR(IF(AND(FF$272=list!$D$3,'Box Calculation'!FF$279&lt;&gt;"h",$E408&lt;&gt;0),0,IF(AND(FF$273=list!$D$2,$E408&lt;&gt;0,TRUNC(VLOOKUP($E408,'Container Panel'!$B$41:$Z$100,$D408,0)/(VLOOKUP(FF$276,UI!$A$12:$O$51,VLOOKUP(FF$279,$B$276:$C$278,2,0),0)/1000))&gt;0),1,TRUNC(VLOOKUP($E408,'Container Panel'!$B$41:$Z$100,$D408,0)/(VLOOKUP(FF$276,UI!$A$12:$O$51,VLOOKUP(FF$279,$B$276:$C$278,2,0),0)/1000)))),"")</f>
        <v/>
      </c>
      <c r="FG408" s="145" t="str">
        <f>IFERROR(IF(AND(FG$272=list!$D$3,'Box Calculation'!FG$279&lt;&gt;"h",$E408&lt;&gt;0),0,IF(AND(FG$273=list!$D$2,$E408&lt;&gt;0,TRUNC(VLOOKUP($E408,'Container Panel'!$B$41:$Z$100,$D408,0)/(VLOOKUP(FG$276,UI!$A$12:$O$51,VLOOKUP(FG$279,$B$276:$C$278,2,0),0)/1000))&gt;0),1,TRUNC(VLOOKUP($E408,'Container Panel'!$B$41:$Z$100,$D408,0)/(VLOOKUP(FG$276,UI!$A$12:$O$51,VLOOKUP(FG$279,$B$276:$C$278,2,0),0)/1000)))),"")</f>
        <v/>
      </c>
      <c r="FH408" s="145" t="str">
        <f>IFERROR(IF(AND(FH$272=list!$D$3,'Box Calculation'!FH$279&lt;&gt;"h",$E408&lt;&gt;0),0,IF(AND(FH$273=list!$D$2,$E408&lt;&gt;0,TRUNC(VLOOKUP($E408,'Container Panel'!$B$41:$Z$100,$D408,0)/(VLOOKUP(FH$276,UI!$A$12:$O$51,VLOOKUP(FH$279,$B$276:$C$278,2,0),0)/1000))&gt;0),1,TRUNC(VLOOKUP($E408,'Container Panel'!$B$41:$Z$100,$D408,0)/(VLOOKUP(FH$276,UI!$A$12:$O$51,VLOOKUP(FH$279,$B$276:$C$278,2,0),0)/1000)))),"")</f>
        <v/>
      </c>
      <c r="FI408" s="145" t="str">
        <f>IFERROR(IF(AND(FI$272=list!$D$3,'Box Calculation'!FI$279&lt;&gt;"h",$E408&lt;&gt;0),0,IF(AND(FI$273=list!$D$2,$E408&lt;&gt;0,TRUNC(VLOOKUP($E408,'Container Panel'!$B$41:$Z$100,$D408,0)/(VLOOKUP(FI$276,UI!$A$12:$O$51,VLOOKUP(FI$279,$B$276:$C$278,2,0),0)/1000))&gt;0),1,TRUNC(VLOOKUP($E408,'Container Panel'!$B$41:$Z$100,$D408,0)/(VLOOKUP(FI$276,UI!$A$12:$O$51,VLOOKUP(FI$279,$B$276:$C$278,2,0),0)/1000)))),"")</f>
        <v/>
      </c>
      <c r="FJ408" s="145" t="str">
        <f>IFERROR(IF(AND(FJ$272=list!$D$3,'Box Calculation'!FJ$279&lt;&gt;"h",$E408&lt;&gt;0),0,IF(AND(FJ$273=list!$D$2,$E408&lt;&gt;0,TRUNC(VLOOKUP($E408,'Container Panel'!$B$41:$Z$100,$D408,0)/(VLOOKUP(FJ$276,UI!$A$12:$O$51,VLOOKUP(FJ$279,$B$276:$C$278,2,0),0)/1000))&gt;0),1,TRUNC(VLOOKUP($E408,'Container Panel'!$B$41:$Z$100,$D408,0)/(VLOOKUP(FJ$276,UI!$A$12:$O$51,VLOOKUP(FJ$279,$B$276:$C$278,2,0),0)/1000)))),"")</f>
        <v/>
      </c>
      <c r="FK408" s="145" t="str">
        <f>IFERROR(IF(AND(FK$272=list!$D$3,'Box Calculation'!FK$279&lt;&gt;"h",$E408&lt;&gt;0),0,IF(AND(FK$273=list!$D$2,$E408&lt;&gt;0,TRUNC(VLOOKUP($E408,'Container Panel'!$B$41:$Z$100,$D408,0)/(VLOOKUP(FK$276,UI!$A$12:$O$51,VLOOKUP(FK$279,$B$276:$C$278,2,0),0)/1000))&gt;0),1,TRUNC(VLOOKUP($E408,'Container Panel'!$B$41:$Z$100,$D408,0)/(VLOOKUP(FK$276,UI!$A$12:$O$51,VLOOKUP(FK$279,$B$276:$C$278,2,0),0)/1000)))),"")</f>
        <v/>
      </c>
      <c r="FL408" s="145" t="str">
        <f>IFERROR(IF(AND(FL$272=list!$D$3,'Box Calculation'!FL$279&lt;&gt;"h",$E408&lt;&gt;0),0,IF(AND(FL$273=list!$D$2,$E408&lt;&gt;0,TRUNC(VLOOKUP($E408,'Container Panel'!$B$41:$Z$100,$D408,0)/(VLOOKUP(FL$276,UI!$A$12:$O$51,VLOOKUP(FL$279,$B$276:$C$278,2,0),0)/1000))&gt;0),1,TRUNC(VLOOKUP($E408,'Container Panel'!$B$41:$Z$100,$D408,0)/(VLOOKUP(FL$276,UI!$A$12:$O$51,VLOOKUP(FL$279,$B$276:$C$278,2,0),0)/1000)))),"")</f>
        <v/>
      </c>
      <c r="FM408" s="145" t="str">
        <f>IFERROR(IF(AND(FM$272=list!$D$3,'Box Calculation'!FM$279&lt;&gt;"h",$E408&lt;&gt;0),0,IF(AND(FM$273=list!$D$2,$E408&lt;&gt;0,TRUNC(VLOOKUP($E408,'Container Panel'!$B$41:$Z$100,$D408,0)/(VLOOKUP(FM$276,UI!$A$12:$O$51,VLOOKUP(FM$279,$B$276:$C$278,2,0),0)/1000))&gt;0),1,TRUNC(VLOOKUP($E408,'Container Panel'!$B$41:$Z$100,$D408,0)/(VLOOKUP(FM$276,UI!$A$12:$O$51,VLOOKUP(FM$279,$B$276:$C$278,2,0),0)/1000)))),"")</f>
        <v/>
      </c>
      <c r="FN408" s="145" t="str">
        <f>IFERROR(IF(AND(FN$272=list!$D$3,'Box Calculation'!FN$279&lt;&gt;"h",$E408&lt;&gt;0),0,IF(AND(FN$273=list!$D$2,$E408&lt;&gt;0,TRUNC(VLOOKUP($E408,'Container Panel'!$B$41:$Z$100,$D408,0)/(VLOOKUP(FN$276,UI!$A$12:$O$51,VLOOKUP(FN$279,$B$276:$C$278,2,0),0)/1000))&gt;0),1,TRUNC(VLOOKUP($E408,'Container Panel'!$B$41:$Z$100,$D408,0)/(VLOOKUP(FN$276,UI!$A$12:$O$51,VLOOKUP(FN$279,$B$276:$C$278,2,0),0)/1000)))),"")</f>
        <v/>
      </c>
      <c r="FO408" s="145" t="str">
        <f>IFERROR(IF(AND(FO$272=list!$D$3,'Box Calculation'!FO$279&lt;&gt;"h",$E408&lt;&gt;0),0,IF(AND(FO$273=list!$D$2,$E408&lt;&gt;0,TRUNC(VLOOKUP($E408,'Container Panel'!$B$41:$Z$100,$D408,0)/(VLOOKUP(FO$276,UI!$A$12:$O$51,VLOOKUP(FO$279,$B$276:$C$278,2,0),0)/1000))&gt;0),1,TRUNC(VLOOKUP($E408,'Container Panel'!$B$41:$Z$100,$D408,0)/(VLOOKUP(FO$276,UI!$A$12:$O$51,VLOOKUP(FO$279,$B$276:$C$278,2,0),0)/1000)))),"")</f>
        <v/>
      </c>
      <c r="FP408" s="145" t="str">
        <f>IFERROR(IF(AND(FP$272=list!$D$3,'Box Calculation'!FP$279&lt;&gt;"h",$E408&lt;&gt;0),0,IF(AND(FP$273=list!$D$2,$E408&lt;&gt;0,TRUNC(VLOOKUP($E408,'Container Panel'!$B$41:$Z$100,$D408,0)/(VLOOKUP(FP$276,UI!$A$12:$O$51,VLOOKUP(FP$279,$B$276:$C$278,2,0),0)/1000))&gt;0),1,TRUNC(VLOOKUP($E408,'Container Panel'!$B$41:$Z$100,$D408,0)/(VLOOKUP(FP$276,UI!$A$12:$O$51,VLOOKUP(FP$279,$B$276:$C$278,2,0),0)/1000)))),"")</f>
        <v/>
      </c>
      <c r="FQ408" s="145" t="str">
        <f>IFERROR(IF(AND(FQ$272=list!$D$3,'Box Calculation'!FQ$279&lt;&gt;"h",$E408&lt;&gt;0),0,IF(AND(FQ$273=list!$D$2,$E408&lt;&gt;0,TRUNC(VLOOKUP($E408,'Container Panel'!$B$41:$Z$100,$D408,0)/(VLOOKUP(FQ$276,UI!$A$12:$O$51,VLOOKUP(FQ$279,$B$276:$C$278,2,0),0)/1000))&gt;0),1,TRUNC(VLOOKUP($E408,'Container Panel'!$B$41:$Z$100,$D408,0)/(VLOOKUP(FQ$276,UI!$A$12:$O$51,VLOOKUP(FQ$279,$B$276:$C$278,2,0),0)/1000)))),"")</f>
        <v/>
      </c>
      <c r="FR408" s="145" t="str">
        <f>IFERROR(IF(AND(FR$272=list!$D$3,'Box Calculation'!FR$279&lt;&gt;"h",$E408&lt;&gt;0),0,IF(AND(FR$273=list!$D$2,$E408&lt;&gt;0,TRUNC(VLOOKUP($E408,'Container Panel'!$B$41:$Z$100,$D408,0)/(VLOOKUP(FR$276,UI!$A$12:$O$51,VLOOKUP(FR$279,$B$276:$C$278,2,0),0)/1000))&gt;0),1,TRUNC(VLOOKUP($E408,'Container Panel'!$B$41:$Z$100,$D408,0)/(VLOOKUP(FR$276,UI!$A$12:$O$51,VLOOKUP(FR$279,$B$276:$C$278,2,0),0)/1000)))),"")</f>
        <v/>
      </c>
      <c r="FS408" s="145" t="str">
        <f>IFERROR(IF(AND(FS$272=list!$D$3,'Box Calculation'!FS$279&lt;&gt;"h",$E408&lt;&gt;0),0,IF(AND(FS$273=list!$D$2,$E408&lt;&gt;0,TRUNC(VLOOKUP($E408,'Container Panel'!$B$41:$Z$100,$D408,0)/(VLOOKUP(FS$276,UI!$A$12:$O$51,VLOOKUP(FS$279,$B$276:$C$278,2,0),0)/1000))&gt;0),1,TRUNC(VLOOKUP($E408,'Container Panel'!$B$41:$Z$100,$D408,0)/(VLOOKUP(FS$276,UI!$A$12:$O$51,VLOOKUP(FS$279,$B$276:$C$278,2,0),0)/1000)))),"")</f>
        <v/>
      </c>
      <c r="FT408" s="145" t="str">
        <f>IFERROR(IF(AND(FT$272=list!$D$3,'Box Calculation'!FT$279&lt;&gt;"h",$E408&lt;&gt;0),0,IF(AND(FT$273=list!$D$2,$E408&lt;&gt;0,TRUNC(VLOOKUP($E408,'Container Panel'!$B$41:$Z$100,$D408,0)/(VLOOKUP(FT$276,UI!$A$12:$O$51,VLOOKUP(FT$279,$B$276:$C$278,2,0),0)/1000))&gt;0),1,TRUNC(VLOOKUP($E408,'Container Panel'!$B$41:$Z$100,$D408,0)/(VLOOKUP(FT$276,UI!$A$12:$O$51,VLOOKUP(FT$279,$B$276:$C$278,2,0),0)/1000)))),"")</f>
        <v/>
      </c>
      <c r="FU408" s="145" t="str">
        <f>IFERROR(IF(AND(FU$272=list!$D$3,'Box Calculation'!FU$279&lt;&gt;"h",$E408&lt;&gt;0),0,IF(AND(FU$273=list!$D$2,$E408&lt;&gt;0,TRUNC(VLOOKUP($E408,'Container Panel'!$B$41:$Z$100,$D408,0)/(VLOOKUP(FU$276,UI!$A$12:$O$51,VLOOKUP(FU$279,$B$276:$C$278,2,0),0)/1000))&gt;0),1,TRUNC(VLOOKUP($E408,'Container Panel'!$B$41:$Z$100,$D408,0)/(VLOOKUP(FU$276,UI!$A$12:$O$51,VLOOKUP(FU$279,$B$276:$C$278,2,0),0)/1000)))),"")</f>
        <v/>
      </c>
      <c r="FV408" s="145" t="str">
        <f>IFERROR(IF(AND(FV$272=list!$D$3,'Box Calculation'!FV$279&lt;&gt;"h",$E408&lt;&gt;0),0,IF(AND(FV$273=list!$D$2,$E408&lt;&gt;0,TRUNC(VLOOKUP($E408,'Container Panel'!$B$41:$Z$100,$D408,0)/(VLOOKUP(FV$276,UI!$A$12:$O$51,VLOOKUP(FV$279,$B$276:$C$278,2,0),0)/1000))&gt;0),1,TRUNC(VLOOKUP($E408,'Container Panel'!$B$41:$Z$100,$D408,0)/(VLOOKUP(FV$276,UI!$A$12:$O$51,VLOOKUP(FV$279,$B$276:$C$278,2,0),0)/1000)))),"")</f>
        <v/>
      </c>
      <c r="FW408" s="145" t="str">
        <f>IFERROR(IF(AND(FW$272=list!$D$3,'Box Calculation'!FW$279&lt;&gt;"h",$E408&lt;&gt;0),0,IF(AND(FW$273=list!$D$2,$E408&lt;&gt;0,TRUNC(VLOOKUP($E408,'Container Panel'!$B$41:$Z$100,$D408,0)/(VLOOKUP(FW$276,UI!$A$12:$O$51,VLOOKUP(FW$279,$B$276:$C$278,2,0),0)/1000))&gt;0),1,TRUNC(VLOOKUP($E408,'Container Panel'!$B$41:$Z$100,$D408,0)/(VLOOKUP(FW$276,UI!$A$12:$O$51,VLOOKUP(FW$279,$B$276:$C$278,2,0),0)/1000)))),"")</f>
        <v/>
      </c>
      <c r="FX408" s="145" t="str">
        <f>IFERROR(IF(AND(FX$272=list!$D$3,'Box Calculation'!FX$279&lt;&gt;"h",$E408&lt;&gt;0),0,IF(AND(FX$273=list!$D$2,$E408&lt;&gt;0,TRUNC(VLOOKUP($E408,'Container Panel'!$B$41:$Z$100,$D408,0)/(VLOOKUP(FX$276,UI!$A$12:$O$51,VLOOKUP(FX$279,$B$276:$C$278,2,0),0)/1000))&gt;0),1,TRUNC(VLOOKUP($E408,'Container Panel'!$B$41:$Z$100,$D408,0)/(VLOOKUP(FX$276,UI!$A$12:$O$51,VLOOKUP(FX$279,$B$276:$C$278,2,0),0)/1000)))),"")</f>
        <v/>
      </c>
      <c r="FY408" s="145" t="str">
        <f>IFERROR(IF(AND(FY$272=list!$D$3,'Box Calculation'!FY$279&lt;&gt;"h",$E408&lt;&gt;0),0,IF(AND(FY$273=list!$D$2,$E408&lt;&gt;0,TRUNC(VLOOKUP($E408,'Container Panel'!$B$41:$Z$100,$D408,0)/(VLOOKUP(FY$276,UI!$A$12:$O$51,VLOOKUP(FY$279,$B$276:$C$278,2,0),0)/1000))&gt;0),1,TRUNC(VLOOKUP($E408,'Container Panel'!$B$41:$Z$100,$D408,0)/(VLOOKUP(FY$276,UI!$A$12:$O$51,VLOOKUP(FY$279,$B$276:$C$278,2,0),0)/1000)))),"")</f>
        <v/>
      </c>
      <c r="FZ408" s="145" t="str">
        <f>IFERROR(IF(AND(FZ$272=list!$D$3,'Box Calculation'!FZ$279&lt;&gt;"h",$E408&lt;&gt;0),0,IF(AND(FZ$273=list!$D$2,$E408&lt;&gt;0,TRUNC(VLOOKUP($E408,'Container Panel'!$B$41:$Z$100,$D408,0)/(VLOOKUP(FZ$276,UI!$A$12:$O$51,VLOOKUP(FZ$279,$B$276:$C$278,2,0),0)/1000))&gt;0),1,TRUNC(VLOOKUP($E408,'Container Panel'!$B$41:$Z$100,$D408,0)/(VLOOKUP(FZ$276,UI!$A$12:$O$51,VLOOKUP(FZ$279,$B$276:$C$278,2,0),0)/1000)))),"")</f>
        <v/>
      </c>
      <c r="GA408" s="145" t="str">
        <f>IFERROR(IF(AND(GA$272=list!$D$3,'Box Calculation'!GA$279&lt;&gt;"h",$E408&lt;&gt;0),0,IF(AND(GA$273=list!$D$2,$E408&lt;&gt;0,TRUNC(VLOOKUP($E408,'Container Panel'!$B$41:$Z$100,$D408,0)/(VLOOKUP(GA$276,UI!$A$12:$O$51,VLOOKUP(GA$279,$B$276:$C$278,2,0),0)/1000))&gt;0),1,TRUNC(VLOOKUP($E408,'Container Panel'!$B$41:$Z$100,$D408,0)/(VLOOKUP(GA$276,UI!$A$12:$O$51,VLOOKUP(GA$279,$B$276:$C$278,2,0),0)/1000)))),"")</f>
        <v/>
      </c>
      <c r="GB408" s="145" t="str">
        <f>IFERROR(IF(AND(GB$272=list!$D$3,'Box Calculation'!GB$279&lt;&gt;"h",$E408&lt;&gt;0),0,IF(AND(GB$273=list!$D$2,$E408&lt;&gt;0,TRUNC(VLOOKUP($E408,'Container Panel'!$B$41:$Z$100,$D408,0)/(VLOOKUP(GB$276,UI!$A$12:$O$51,VLOOKUP(GB$279,$B$276:$C$278,2,0),0)/1000))&gt;0),1,TRUNC(VLOOKUP($E408,'Container Panel'!$B$41:$Z$100,$D408,0)/(VLOOKUP(GB$276,UI!$A$12:$O$51,VLOOKUP(GB$279,$B$276:$C$278,2,0),0)/1000)))),"")</f>
        <v/>
      </c>
      <c r="GC408" s="145" t="str">
        <f>IFERROR(IF(AND(GC$272=list!$D$3,'Box Calculation'!GC$279&lt;&gt;"h",$E408&lt;&gt;0),0,IF(AND(GC$273=list!$D$2,$E408&lt;&gt;0,TRUNC(VLOOKUP($E408,'Container Panel'!$B$41:$Z$100,$D408,0)/(VLOOKUP(GC$276,UI!$A$12:$O$51,VLOOKUP(GC$279,$B$276:$C$278,2,0),0)/1000))&gt;0),1,TRUNC(VLOOKUP($E408,'Container Panel'!$B$41:$Z$100,$D408,0)/(VLOOKUP(GC$276,UI!$A$12:$O$51,VLOOKUP(GC$279,$B$276:$C$278,2,0),0)/1000)))),"")</f>
        <v/>
      </c>
      <c r="GD408" s="145" t="str">
        <f>IFERROR(IF(AND(GD$272=list!$D$3,'Box Calculation'!GD$279&lt;&gt;"h",$E408&lt;&gt;0),0,IF(AND(GD$273=list!$D$2,$E408&lt;&gt;0,TRUNC(VLOOKUP($E408,'Container Panel'!$B$41:$Z$100,$D408,0)/(VLOOKUP(GD$276,UI!$A$12:$O$51,VLOOKUP(GD$279,$B$276:$C$278,2,0),0)/1000))&gt;0),1,TRUNC(VLOOKUP($E408,'Container Panel'!$B$41:$Z$100,$D408,0)/(VLOOKUP(GD$276,UI!$A$12:$O$51,VLOOKUP(GD$279,$B$276:$C$278,2,0),0)/1000)))),"")</f>
        <v/>
      </c>
      <c r="GE408" s="145" t="str">
        <f>IFERROR(IF(AND(GE$272=list!$D$3,'Box Calculation'!GE$279&lt;&gt;"h",$E408&lt;&gt;0),0,IF(AND(GE$273=list!$D$2,$E408&lt;&gt;0,TRUNC(VLOOKUP($E408,'Container Panel'!$B$41:$Z$100,$D408,0)/(VLOOKUP(GE$276,UI!$A$12:$O$51,VLOOKUP(GE$279,$B$276:$C$278,2,0),0)/1000))&gt;0),1,TRUNC(VLOOKUP($E408,'Container Panel'!$B$41:$Z$100,$D408,0)/(VLOOKUP(GE$276,UI!$A$12:$O$51,VLOOKUP(GE$279,$B$276:$C$278,2,0),0)/1000)))),"")</f>
        <v/>
      </c>
      <c r="GF408" s="145" t="str">
        <f>IFERROR(IF(AND(GF$272=list!$D$3,'Box Calculation'!GF$279&lt;&gt;"h",$E408&lt;&gt;0),0,IF(AND(GF$273=list!$D$2,$E408&lt;&gt;0,TRUNC(VLOOKUP($E408,'Container Panel'!$B$41:$Z$100,$D408,0)/(VLOOKUP(GF$276,UI!$A$12:$O$51,VLOOKUP(GF$279,$B$276:$C$278,2,0),0)/1000))&gt;0),1,TRUNC(VLOOKUP($E408,'Container Panel'!$B$41:$Z$100,$D408,0)/(VLOOKUP(GF$276,UI!$A$12:$O$51,VLOOKUP(GF$279,$B$276:$C$278,2,0),0)/1000)))),"")</f>
        <v/>
      </c>
      <c r="GG408" s="145" t="str">
        <f>IFERROR(IF(AND(GG$272=list!$D$3,'Box Calculation'!GG$279&lt;&gt;"h",$E408&lt;&gt;0),0,IF(AND(GG$273=list!$D$2,$E408&lt;&gt;0,TRUNC(VLOOKUP($E408,'Container Panel'!$B$41:$Z$100,$D408,0)/(VLOOKUP(GG$276,UI!$A$12:$O$51,VLOOKUP(GG$279,$B$276:$C$278,2,0),0)/1000))&gt;0),1,TRUNC(VLOOKUP($E408,'Container Panel'!$B$41:$Z$100,$D408,0)/(VLOOKUP(GG$276,UI!$A$12:$O$51,VLOOKUP(GG$279,$B$276:$C$278,2,0),0)/1000)))),"")</f>
        <v/>
      </c>
      <c r="GH408" s="145" t="str">
        <f>IFERROR(IF(AND(GH$272=list!$D$3,'Box Calculation'!GH$279&lt;&gt;"h",$E408&lt;&gt;0),0,IF(AND(GH$273=list!$D$2,$E408&lt;&gt;0,TRUNC(VLOOKUP($E408,'Container Panel'!$B$41:$Z$100,$D408,0)/(VLOOKUP(GH$276,UI!$A$12:$O$51,VLOOKUP(GH$279,$B$276:$C$278,2,0),0)/1000))&gt;0),1,TRUNC(VLOOKUP($E408,'Container Panel'!$B$41:$Z$100,$D408,0)/(VLOOKUP(GH$276,UI!$A$12:$O$51,VLOOKUP(GH$279,$B$276:$C$278,2,0),0)/1000)))),"")</f>
        <v/>
      </c>
      <c r="GI408" s="145" t="str">
        <f>IFERROR(IF(AND(GI$272=list!$D$3,'Box Calculation'!GI$279&lt;&gt;"h",$E408&lt;&gt;0),0,IF(AND(GI$273=list!$D$2,$E408&lt;&gt;0,TRUNC(VLOOKUP($E408,'Container Panel'!$B$41:$Z$100,$D408,0)/(VLOOKUP(GI$276,UI!$A$12:$O$51,VLOOKUP(GI$279,$B$276:$C$278,2,0),0)/1000))&gt;0),1,TRUNC(VLOOKUP($E408,'Container Panel'!$B$41:$Z$100,$D408,0)/(VLOOKUP(GI$276,UI!$A$12:$O$51,VLOOKUP(GI$279,$B$276:$C$278,2,0),0)/1000)))),"")</f>
        <v/>
      </c>
      <c r="GJ408" s="145" t="str">
        <f>IFERROR(IF(AND(GJ$272=list!$D$3,'Box Calculation'!GJ$279&lt;&gt;"h",$E408&lt;&gt;0),0,IF(AND(GJ$273=list!$D$2,$E408&lt;&gt;0,TRUNC(VLOOKUP($E408,'Container Panel'!$B$41:$Z$100,$D408,0)/(VLOOKUP(GJ$276,UI!$A$12:$O$51,VLOOKUP(GJ$279,$B$276:$C$278,2,0),0)/1000))&gt;0),1,TRUNC(VLOOKUP($E408,'Container Panel'!$B$41:$Z$100,$D408,0)/(VLOOKUP(GJ$276,UI!$A$12:$O$51,VLOOKUP(GJ$279,$B$276:$C$278,2,0),0)/1000)))),"")</f>
        <v/>
      </c>
      <c r="GK408" s="145" t="str">
        <f>IFERROR(IF(AND(GK$272=list!$D$3,'Box Calculation'!GK$279&lt;&gt;"h",$E408&lt;&gt;0),0,IF(AND(GK$273=list!$D$2,$E408&lt;&gt;0,TRUNC(VLOOKUP($E408,'Container Panel'!$B$41:$Z$100,$D408,0)/(VLOOKUP(GK$276,UI!$A$12:$O$51,VLOOKUP(GK$279,$B$276:$C$278,2,0),0)/1000))&gt;0),1,TRUNC(VLOOKUP($E408,'Container Panel'!$B$41:$Z$100,$D408,0)/(VLOOKUP(GK$276,UI!$A$12:$O$51,VLOOKUP(GK$279,$B$276:$C$278,2,0),0)/1000)))),"")</f>
        <v/>
      </c>
      <c r="GL408" s="145" t="str">
        <f>IFERROR(IF(AND(GL$272=list!$D$3,'Box Calculation'!GL$279&lt;&gt;"h",$E408&lt;&gt;0),0,IF(AND(GL$273=list!$D$2,$E408&lt;&gt;0,TRUNC(VLOOKUP($E408,'Container Panel'!$B$41:$Z$100,$D408,0)/(VLOOKUP(GL$276,UI!$A$12:$O$51,VLOOKUP(GL$279,$B$276:$C$278,2,0),0)/1000))&gt;0),1,TRUNC(VLOOKUP($E408,'Container Panel'!$B$41:$Z$100,$D408,0)/(VLOOKUP(GL$276,UI!$A$12:$O$51,VLOOKUP(GL$279,$B$276:$C$278,2,0),0)/1000)))),"")</f>
        <v/>
      </c>
      <c r="GM408" s="145" t="str">
        <f>IFERROR(IF(AND(GM$272=list!$D$3,'Box Calculation'!GM$279&lt;&gt;"h",$E408&lt;&gt;0),0,IF(AND(GM$273=list!$D$2,$E408&lt;&gt;0,TRUNC(VLOOKUP($E408,'Container Panel'!$B$41:$Z$100,$D408,0)/(VLOOKUP(GM$276,UI!$A$12:$O$51,VLOOKUP(GM$279,$B$276:$C$278,2,0),0)/1000))&gt;0),1,TRUNC(VLOOKUP($E408,'Container Panel'!$B$41:$Z$100,$D408,0)/(VLOOKUP(GM$276,UI!$A$12:$O$51,VLOOKUP(GM$279,$B$276:$C$278,2,0),0)/1000)))),"")</f>
        <v/>
      </c>
      <c r="GN408" s="145" t="str">
        <f>IFERROR(IF(AND(GN$272=list!$D$3,'Box Calculation'!GN$279&lt;&gt;"h",$E408&lt;&gt;0),0,IF(AND(GN$273=list!$D$2,$E408&lt;&gt;0,TRUNC(VLOOKUP($E408,'Container Panel'!$B$41:$Z$100,$D408,0)/(VLOOKUP(GN$276,UI!$A$12:$O$51,VLOOKUP(GN$279,$B$276:$C$278,2,0),0)/1000))&gt;0),1,TRUNC(VLOOKUP($E408,'Container Panel'!$B$41:$Z$100,$D408,0)/(VLOOKUP(GN$276,UI!$A$12:$O$51,VLOOKUP(GN$279,$B$276:$C$278,2,0),0)/1000)))),"")</f>
        <v/>
      </c>
      <c r="GO408" s="145" t="str">
        <f>IFERROR(IF(AND(GO$272=list!$D$3,'Box Calculation'!GO$279&lt;&gt;"h",$E408&lt;&gt;0),0,IF(AND(GO$273=list!$D$2,$E408&lt;&gt;0,TRUNC(VLOOKUP($E408,'Container Panel'!$B$41:$Z$100,$D408,0)/(VLOOKUP(GO$276,UI!$A$12:$O$51,VLOOKUP(GO$279,$B$276:$C$278,2,0),0)/1000))&gt;0),1,TRUNC(VLOOKUP($E408,'Container Panel'!$B$41:$Z$100,$D408,0)/(VLOOKUP(GO$276,UI!$A$12:$O$51,VLOOKUP(GO$279,$B$276:$C$278,2,0),0)/1000)))),"")</f>
        <v/>
      </c>
      <c r="GP408" s="145" t="str">
        <f>IFERROR(IF(AND(GP$272=list!$D$3,'Box Calculation'!GP$279&lt;&gt;"h",$E408&lt;&gt;0),0,IF(AND(GP$273=list!$D$2,$E408&lt;&gt;0,TRUNC(VLOOKUP($E408,'Container Panel'!$B$41:$Z$100,$D408,0)/(VLOOKUP(GP$276,UI!$A$12:$O$51,VLOOKUP(GP$279,$B$276:$C$278,2,0),0)/1000))&gt;0),1,TRUNC(VLOOKUP($E408,'Container Panel'!$B$41:$Z$100,$D408,0)/(VLOOKUP(GP$276,UI!$A$12:$O$51,VLOOKUP(GP$279,$B$276:$C$278,2,0),0)/1000)))),"")</f>
        <v/>
      </c>
      <c r="GQ408" s="145" t="str">
        <f>IFERROR(IF(AND(GQ$272=list!$D$3,'Box Calculation'!GQ$279&lt;&gt;"h",$E408&lt;&gt;0),0,IF(AND(GQ$273=list!$D$2,$E408&lt;&gt;0,TRUNC(VLOOKUP($E408,'Container Panel'!$B$41:$Z$100,$D408,0)/(VLOOKUP(GQ$276,UI!$A$12:$O$51,VLOOKUP(GQ$279,$B$276:$C$278,2,0),0)/1000))&gt;0),1,TRUNC(VLOOKUP($E408,'Container Panel'!$B$41:$Z$100,$D408,0)/(VLOOKUP(GQ$276,UI!$A$12:$O$51,VLOOKUP(GQ$279,$B$276:$C$278,2,0),0)/1000)))),"")</f>
        <v/>
      </c>
      <c r="GR408" s="145" t="str">
        <f>IFERROR(IF(AND(GR$272=list!$D$3,'Box Calculation'!GR$279&lt;&gt;"h",$E408&lt;&gt;0),0,IF(AND(GR$273=list!$D$2,$E408&lt;&gt;0,TRUNC(VLOOKUP($E408,'Container Panel'!$B$41:$Z$100,$D408,0)/(VLOOKUP(GR$276,UI!$A$12:$O$51,VLOOKUP(GR$279,$B$276:$C$278,2,0),0)/1000))&gt;0),1,TRUNC(VLOOKUP($E408,'Container Panel'!$B$41:$Z$100,$D408,0)/(VLOOKUP(GR$276,UI!$A$12:$O$51,VLOOKUP(GR$279,$B$276:$C$278,2,0),0)/1000)))),"")</f>
        <v/>
      </c>
      <c r="GS408" s="145" t="str">
        <f>IFERROR(IF(AND(GS$272=list!$D$3,'Box Calculation'!GS$279&lt;&gt;"h",$E408&lt;&gt;0),0,IF(AND(GS$273=list!$D$2,$E408&lt;&gt;0,TRUNC(VLOOKUP($E408,'Container Panel'!$B$41:$Z$100,$D408,0)/(VLOOKUP(GS$276,UI!$A$12:$O$51,VLOOKUP(GS$279,$B$276:$C$278,2,0),0)/1000))&gt;0),1,TRUNC(VLOOKUP($E408,'Container Panel'!$B$41:$Z$100,$D408,0)/(VLOOKUP(GS$276,UI!$A$12:$O$51,VLOOKUP(GS$279,$B$276:$C$278,2,0),0)/1000)))),"")</f>
        <v/>
      </c>
      <c r="GT408" s="145" t="str">
        <f>IFERROR(IF(AND(GT$272=list!$D$3,'Box Calculation'!GT$279&lt;&gt;"h",$E408&lt;&gt;0),0,IF(AND(GT$273=list!$D$2,$E408&lt;&gt;0,TRUNC(VLOOKUP($E408,'Container Panel'!$B$41:$Z$100,$D408,0)/(VLOOKUP(GT$276,UI!$A$12:$O$51,VLOOKUP(GT$279,$B$276:$C$278,2,0),0)/1000))&gt;0),1,TRUNC(VLOOKUP($E408,'Container Panel'!$B$41:$Z$100,$D408,0)/(VLOOKUP(GT$276,UI!$A$12:$O$51,VLOOKUP(GT$279,$B$276:$C$278,2,0),0)/1000)))),"")</f>
        <v/>
      </c>
      <c r="GU408" s="145" t="str">
        <f>IFERROR(IF(AND(GU$272=list!$D$3,'Box Calculation'!GU$279&lt;&gt;"h",$E408&lt;&gt;0),0,IF(AND(GU$273=list!$D$2,$E408&lt;&gt;0,TRUNC(VLOOKUP($E408,'Container Panel'!$B$41:$Z$100,$D408,0)/(VLOOKUP(GU$276,UI!$A$12:$O$51,VLOOKUP(GU$279,$B$276:$C$278,2,0),0)/1000))&gt;0),1,TRUNC(VLOOKUP($E408,'Container Panel'!$B$41:$Z$100,$D408,0)/(VLOOKUP(GU$276,UI!$A$12:$O$51,VLOOKUP(GU$279,$B$276:$C$278,2,0),0)/1000)))),"")</f>
        <v/>
      </c>
      <c r="GV408" s="145" t="str">
        <f>IFERROR(IF(AND(GV$272=list!$D$3,'Box Calculation'!GV$279&lt;&gt;"h",$E408&lt;&gt;0),0,IF(AND(GV$273=list!$D$2,$E408&lt;&gt;0,TRUNC(VLOOKUP($E408,'Container Panel'!$B$41:$Z$100,$D408,0)/(VLOOKUP(GV$276,UI!$A$12:$O$51,VLOOKUP(GV$279,$B$276:$C$278,2,0),0)/1000))&gt;0),1,TRUNC(VLOOKUP($E408,'Container Panel'!$B$41:$Z$100,$D408,0)/(VLOOKUP(GV$276,UI!$A$12:$O$51,VLOOKUP(GV$279,$B$276:$C$278,2,0),0)/1000)))),"")</f>
        <v/>
      </c>
      <c r="GW408" s="145" t="str">
        <f>IFERROR(IF(AND(GW$272=list!$D$3,'Box Calculation'!GW$279&lt;&gt;"h",$E408&lt;&gt;0),0,IF(AND(GW$273=list!$D$2,$E408&lt;&gt;0,TRUNC(VLOOKUP($E408,'Container Panel'!$B$41:$Z$100,$D408,0)/(VLOOKUP(GW$276,UI!$A$12:$O$51,VLOOKUP(GW$279,$B$276:$C$278,2,0),0)/1000))&gt;0),1,TRUNC(VLOOKUP($E408,'Container Panel'!$B$41:$Z$100,$D408,0)/(VLOOKUP(GW$276,UI!$A$12:$O$51,VLOOKUP(GW$279,$B$276:$C$278,2,0),0)/1000)))),"")</f>
        <v/>
      </c>
      <c r="GX408" s="145" t="str">
        <f>IFERROR(IF(AND(GX$272=list!$D$3,'Box Calculation'!GX$279&lt;&gt;"h",$E408&lt;&gt;0),0,IF(AND(GX$273=list!$D$2,$E408&lt;&gt;0,TRUNC(VLOOKUP($E408,'Container Panel'!$B$41:$Z$100,$D408,0)/(VLOOKUP(GX$276,UI!$A$12:$O$51,VLOOKUP(GX$279,$B$276:$C$278,2,0),0)/1000))&gt;0),1,TRUNC(VLOOKUP($E408,'Container Panel'!$B$41:$Z$100,$D408,0)/(VLOOKUP(GX$276,UI!$A$12:$O$51,VLOOKUP(GX$279,$B$276:$C$278,2,0),0)/1000)))),"")</f>
        <v/>
      </c>
      <c r="GY408" s="145" t="str">
        <f>IFERROR(IF(AND(GY$272=list!$D$3,'Box Calculation'!GY$279&lt;&gt;"h",$E408&lt;&gt;0),0,IF(AND(GY$273=list!$D$2,$E408&lt;&gt;0,TRUNC(VLOOKUP($E408,'Container Panel'!$B$41:$Z$100,$D408,0)/(VLOOKUP(GY$276,UI!$A$12:$O$51,VLOOKUP(GY$279,$B$276:$C$278,2,0),0)/1000))&gt;0),1,TRUNC(VLOOKUP($E408,'Container Panel'!$B$41:$Z$100,$D408,0)/(VLOOKUP(GY$276,UI!$A$12:$O$51,VLOOKUP(GY$279,$B$276:$C$278,2,0),0)/1000)))),"")</f>
        <v/>
      </c>
      <c r="GZ408" s="145" t="str">
        <f>IFERROR(IF(AND(GZ$272=list!$D$3,'Box Calculation'!GZ$279&lt;&gt;"h",$E408&lt;&gt;0),0,IF(AND(GZ$273=list!$D$2,$E408&lt;&gt;0,TRUNC(VLOOKUP($E408,'Container Panel'!$B$41:$Z$100,$D408,0)/(VLOOKUP(GZ$276,UI!$A$12:$O$51,VLOOKUP(GZ$279,$B$276:$C$278,2,0),0)/1000))&gt;0),1,TRUNC(VLOOKUP($E408,'Container Panel'!$B$41:$Z$100,$D408,0)/(VLOOKUP(GZ$276,UI!$A$12:$O$51,VLOOKUP(GZ$279,$B$276:$C$278,2,0),0)/1000)))),"")</f>
        <v/>
      </c>
      <c r="HA408" s="145" t="str">
        <f>IFERROR(IF(AND(HA$272=list!$D$3,'Box Calculation'!HA$279&lt;&gt;"h",$E408&lt;&gt;0),0,IF(AND(HA$273=list!$D$2,$E408&lt;&gt;0,TRUNC(VLOOKUP($E408,'Container Panel'!$B$41:$Z$100,$D408,0)/(VLOOKUP(HA$276,UI!$A$12:$O$51,VLOOKUP(HA$279,$B$276:$C$278,2,0),0)/1000))&gt;0),1,TRUNC(VLOOKUP($E408,'Container Panel'!$B$41:$Z$100,$D408,0)/(VLOOKUP(HA$276,UI!$A$12:$O$51,VLOOKUP(HA$279,$B$276:$C$278,2,0),0)/1000)))),"")</f>
        <v/>
      </c>
      <c r="HB408" s="145" t="str">
        <f>IFERROR(IF(AND(HB$272=list!$D$3,'Box Calculation'!HB$279&lt;&gt;"h",$E408&lt;&gt;0),0,IF(AND(HB$273=list!$D$2,$E408&lt;&gt;0,TRUNC(VLOOKUP($E408,'Container Panel'!$B$41:$Z$100,$D408,0)/(VLOOKUP(HB$276,UI!$A$12:$O$51,VLOOKUP(HB$279,$B$276:$C$278,2,0),0)/1000))&gt;0),1,TRUNC(VLOOKUP($E408,'Container Panel'!$B$41:$Z$100,$D408,0)/(VLOOKUP(HB$276,UI!$A$12:$O$51,VLOOKUP(HB$279,$B$276:$C$278,2,0),0)/1000)))),"")</f>
        <v/>
      </c>
      <c r="HC408" s="145" t="str">
        <f>IFERROR(IF(AND(HC$272=list!$D$3,'Box Calculation'!HC$279&lt;&gt;"h",$E408&lt;&gt;0),0,IF(AND(HC$273=list!$D$2,$E408&lt;&gt;0,TRUNC(VLOOKUP($E408,'Container Panel'!$B$41:$Z$100,$D408,0)/(VLOOKUP(HC$276,UI!$A$12:$O$51,VLOOKUP(HC$279,$B$276:$C$278,2,0),0)/1000))&gt;0),1,TRUNC(VLOOKUP($E408,'Container Panel'!$B$41:$Z$100,$D408,0)/(VLOOKUP(HC$276,UI!$A$12:$O$51,VLOOKUP(HC$279,$B$276:$C$278,2,0),0)/1000)))),"")</f>
        <v/>
      </c>
      <c r="HD408" s="145" t="str">
        <f>IFERROR(IF(AND(HD$272=list!$D$3,'Box Calculation'!HD$279&lt;&gt;"h",$E408&lt;&gt;0),0,IF(AND(HD$273=list!$D$2,$E408&lt;&gt;0,TRUNC(VLOOKUP($E408,'Container Panel'!$B$41:$Z$100,$D408,0)/(VLOOKUP(HD$276,UI!$A$12:$O$51,VLOOKUP(HD$279,$B$276:$C$278,2,0),0)/1000))&gt;0),1,TRUNC(VLOOKUP($E408,'Container Panel'!$B$41:$Z$100,$D408,0)/(VLOOKUP(HD$276,UI!$A$12:$O$51,VLOOKUP(HD$279,$B$276:$C$278,2,0),0)/1000)))),"")</f>
        <v/>
      </c>
      <c r="HE408" s="145" t="str">
        <f>IFERROR(IF(AND(HE$272=list!$D$3,'Box Calculation'!HE$279&lt;&gt;"h",$E408&lt;&gt;0),0,IF(AND(HE$273=list!$D$2,$E408&lt;&gt;0,TRUNC(VLOOKUP($E408,'Container Panel'!$B$41:$Z$100,$D408,0)/(VLOOKUP(HE$276,UI!$A$12:$O$51,VLOOKUP(HE$279,$B$276:$C$278,2,0),0)/1000))&gt;0),1,TRUNC(VLOOKUP($E408,'Container Panel'!$B$41:$Z$100,$D408,0)/(VLOOKUP(HE$276,UI!$A$12:$O$51,VLOOKUP(HE$279,$B$276:$C$278,2,0),0)/1000)))),"")</f>
        <v/>
      </c>
      <c r="HF408" s="145" t="str">
        <f>IFERROR(IF(AND(HF$272=list!$D$3,'Box Calculation'!HF$279&lt;&gt;"h",$E408&lt;&gt;0),0,IF(AND(HF$273=list!$D$2,$E408&lt;&gt;0,TRUNC(VLOOKUP($E408,'Container Panel'!$B$41:$Z$100,$D408,0)/(VLOOKUP(HF$276,UI!$A$12:$O$51,VLOOKUP(HF$279,$B$276:$C$278,2,0),0)/1000))&gt;0),1,TRUNC(VLOOKUP($E408,'Container Panel'!$B$41:$Z$100,$D408,0)/(VLOOKUP(HF$276,UI!$A$12:$O$51,VLOOKUP(HF$279,$B$276:$C$278,2,0),0)/1000)))),"")</f>
        <v/>
      </c>
      <c r="HG408" s="145" t="str">
        <f>IFERROR(IF(AND(HG$272=list!$D$3,'Box Calculation'!HG$279&lt;&gt;"h",$E408&lt;&gt;0),0,IF(AND(HG$273=list!$D$2,$E408&lt;&gt;0,TRUNC(VLOOKUP($E408,'Container Panel'!$B$41:$Z$100,$D408,0)/(VLOOKUP(HG$276,UI!$A$12:$O$51,VLOOKUP(HG$279,$B$276:$C$278,2,0),0)/1000))&gt;0),1,TRUNC(VLOOKUP($E408,'Container Panel'!$B$41:$Z$100,$D408,0)/(VLOOKUP(HG$276,UI!$A$12:$O$51,VLOOKUP(HG$279,$B$276:$C$278,2,0),0)/1000)))),"")</f>
        <v/>
      </c>
      <c r="HH408" s="145" t="str">
        <f>IFERROR(IF(AND(HH$272=list!$D$3,'Box Calculation'!HH$279&lt;&gt;"h",$E408&lt;&gt;0),0,IF(AND(HH$273=list!$D$2,$E408&lt;&gt;0,TRUNC(VLOOKUP($E408,'Container Panel'!$B$41:$Z$100,$D408,0)/(VLOOKUP(HH$276,UI!$A$12:$O$51,VLOOKUP(HH$279,$B$276:$C$278,2,0),0)/1000))&gt;0),1,TRUNC(VLOOKUP($E408,'Container Panel'!$B$41:$Z$100,$D408,0)/(VLOOKUP(HH$276,UI!$A$12:$O$51,VLOOKUP(HH$279,$B$276:$C$278,2,0),0)/1000)))),"")</f>
        <v/>
      </c>
      <c r="HI408" s="145" t="str">
        <f>IFERROR(IF(AND(HI$272=list!$D$3,'Box Calculation'!HI$279&lt;&gt;"h",$E408&lt;&gt;0),0,IF(AND(HI$273=list!$D$2,$E408&lt;&gt;0,TRUNC(VLOOKUP($E408,'Container Panel'!$B$41:$Z$100,$D408,0)/(VLOOKUP(HI$276,UI!$A$12:$O$51,VLOOKUP(HI$279,$B$276:$C$278,2,0),0)/1000))&gt;0),1,TRUNC(VLOOKUP($E408,'Container Panel'!$B$41:$Z$100,$D408,0)/(VLOOKUP(HI$276,UI!$A$12:$O$51,VLOOKUP(HI$279,$B$276:$C$278,2,0),0)/1000)))),"")</f>
        <v/>
      </c>
      <c r="HJ408" s="145" t="str">
        <f>IFERROR(IF(AND(HJ$272=list!$D$3,'Box Calculation'!HJ$279&lt;&gt;"h",$E408&lt;&gt;0),0,IF(AND(HJ$273=list!$D$2,$E408&lt;&gt;0,TRUNC(VLOOKUP($E408,'Container Panel'!$B$41:$Z$100,$D408,0)/(VLOOKUP(HJ$276,UI!$A$12:$O$51,VLOOKUP(HJ$279,$B$276:$C$278,2,0),0)/1000))&gt;0),1,TRUNC(VLOOKUP($E408,'Container Panel'!$B$41:$Z$100,$D408,0)/(VLOOKUP(HJ$276,UI!$A$12:$O$51,VLOOKUP(HJ$279,$B$276:$C$278,2,0),0)/1000)))),"")</f>
        <v/>
      </c>
      <c r="HK408" s="145" t="str">
        <f>IFERROR(IF(AND(HK$272=list!$D$3,'Box Calculation'!HK$279&lt;&gt;"h",$E408&lt;&gt;0),0,IF(AND(HK$273=list!$D$2,$E408&lt;&gt;0,TRUNC(VLOOKUP($E408,'Container Panel'!$B$41:$Z$100,$D408,0)/(VLOOKUP(HK$276,UI!$A$12:$O$51,VLOOKUP(HK$279,$B$276:$C$278,2,0),0)/1000))&gt;0),1,TRUNC(VLOOKUP($E408,'Container Panel'!$B$41:$Z$100,$D408,0)/(VLOOKUP(HK$276,UI!$A$12:$O$51,VLOOKUP(HK$279,$B$276:$C$278,2,0),0)/1000)))),"")</f>
        <v/>
      </c>
      <c r="HL408" s="145" t="str">
        <f>IFERROR(IF(AND(HL$272=list!$D$3,'Box Calculation'!HL$279&lt;&gt;"h",$E408&lt;&gt;0),0,IF(AND(HL$273=list!$D$2,$E408&lt;&gt;0,TRUNC(VLOOKUP($E408,'Container Panel'!$B$41:$Z$100,$D408,0)/(VLOOKUP(HL$276,UI!$A$12:$O$51,VLOOKUP(HL$279,$B$276:$C$278,2,0),0)/1000))&gt;0),1,TRUNC(VLOOKUP($E408,'Container Panel'!$B$41:$Z$100,$D408,0)/(VLOOKUP(HL$276,UI!$A$12:$O$51,VLOOKUP(HL$279,$B$276:$C$278,2,0),0)/1000)))),"")</f>
        <v/>
      </c>
      <c r="HM408" s="145" t="str">
        <f>IFERROR(IF(AND(HM$272=list!$D$3,'Box Calculation'!HM$279&lt;&gt;"h",$E408&lt;&gt;0),0,IF(AND(HM$273=list!$D$2,$E408&lt;&gt;0,TRUNC(VLOOKUP($E408,'Container Panel'!$B$41:$Z$100,$D408,0)/(VLOOKUP(HM$276,UI!$A$12:$O$51,VLOOKUP(HM$279,$B$276:$C$278,2,0),0)/1000))&gt;0),1,TRUNC(VLOOKUP($E408,'Container Panel'!$B$41:$Z$100,$D408,0)/(VLOOKUP(HM$276,UI!$A$12:$O$51,VLOOKUP(HM$279,$B$276:$C$278,2,0),0)/1000)))),"")</f>
        <v/>
      </c>
      <c r="HN408" s="145" t="str">
        <f>IFERROR(IF(AND(HN$272=list!$D$3,'Box Calculation'!HN$279&lt;&gt;"h",$E408&lt;&gt;0),0,IF(AND(HN$273=list!$D$2,$E408&lt;&gt;0,TRUNC(VLOOKUP($E408,'Container Panel'!$B$41:$Z$100,$D408,0)/(VLOOKUP(HN$276,UI!$A$12:$O$51,VLOOKUP(HN$279,$B$276:$C$278,2,0),0)/1000))&gt;0),1,TRUNC(VLOOKUP($E408,'Container Panel'!$B$41:$Z$100,$D408,0)/(VLOOKUP(HN$276,UI!$A$12:$O$51,VLOOKUP(HN$279,$B$276:$C$278,2,0),0)/1000)))),"")</f>
        <v/>
      </c>
      <c r="HO408" s="145" t="str">
        <f>IFERROR(IF(AND(HO$272=list!$D$3,'Box Calculation'!HO$279&lt;&gt;"h",$E408&lt;&gt;0),0,IF(AND(HO$273=list!$D$2,$E408&lt;&gt;0,TRUNC(VLOOKUP($E408,'Container Panel'!$B$41:$Z$100,$D408,0)/(VLOOKUP(HO$276,UI!$A$12:$O$51,VLOOKUP(HO$279,$B$276:$C$278,2,0),0)/1000))&gt;0),1,TRUNC(VLOOKUP($E408,'Container Panel'!$B$41:$Z$100,$D408,0)/(VLOOKUP(HO$276,UI!$A$12:$O$51,VLOOKUP(HO$279,$B$276:$C$278,2,0),0)/1000)))),"")</f>
        <v/>
      </c>
      <c r="HP408" s="145" t="str">
        <f>IFERROR(IF(AND(HP$272=list!$D$3,'Box Calculation'!HP$279&lt;&gt;"h",$E408&lt;&gt;0),0,IF(AND(HP$273=list!$D$2,$E408&lt;&gt;0,TRUNC(VLOOKUP($E408,'Container Panel'!$B$41:$Z$100,$D408,0)/(VLOOKUP(HP$276,UI!$A$12:$O$51,VLOOKUP(HP$279,$B$276:$C$278,2,0),0)/1000))&gt;0),1,TRUNC(VLOOKUP($E408,'Container Panel'!$B$41:$Z$100,$D408,0)/(VLOOKUP(HP$276,UI!$A$12:$O$51,VLOOKUP(HP$279,$B$276:$C$278,2,0),0)/1000)))),"")</f>
        <v/>
      </c>
      <c r="HQ408" s="145" t="str">
        <f>IFERROR(IF(AND(HQ$272=list!$D$3,'Box Calculation'!HQ$279&lt;&gt;"h",$E408&lt;&gt;0),0,IF(AND(HQ$273=list!$D$2,$E408&lt;&gt;0,TRUNC(VLOOKUP($E408,'Container Panel'!$B$41:$Z$100,$D408,0)/(VLOOKUP(HQ$276,UI!$A$12:$O$51,VLOOKUP(HQ$279,$B$276:$C$278,2,0),0)/1000))&gt;0),1,TRUNC(VLOOKUP($E408,'Container Panel'!$B$41:$Z$100,$D408,0)/(VLOOKUP(HQ$276,UI!$A$12:$O$51,VLOOKUP(HQ$279,$B$276:$C$278,2,0),0)/1000)))),"")</f>
        <v/>
      </c>
      <c r="HR408" s="145" t="str">
        <f>IFERROR(IF(AND(HR$272=list!$D$3,'Box Calculation'!HR$279&lt;&gt;"h",$E408&lt;&gt;0),0,IF(AND(HR$273=list!$D$2,$E408&lt;&gt;0,TRUNC(VLOOKUP($E408,'Container Panel'!$B$41:$Z$100,$D408,0)/(VLOOKUP(HR$276,UI!$A$12:$O$51,VLOOKUP(HR$279,$B$276:$C$278,2,0),0)/1000))&gt;0),1,TRUNC(VLOOKUP($E408,'Container Panel'!$B$41:$Z$100,$D408,0)/(VLOOKUP(HR$276,UI!$A$12:$O$51,VLOOKUP(HR$279,$B$276:$C$278,2,0),0)/1000)))),"")</f>
        <v/>
      </c>
      <c r="HS408" s="145" t="str">
        <f>IFERROR(IF(AND(HS$272=list!$D$3,'Box Calculation'!HS$279&lt;&gt;"h",$E408&lt;&gt;0),0,IF(AND(HS$273=list!$D$2,$E408&lt;&gt;0,TRUNC(VLOOKUP($E408,'Container Panel'!$B$41:$Z$100,$D408,0)/(VLOOKUP(HS$276,UI!$A$12:$O$51,VLOOKUP(HS$279,$B$276:$C$278,2,0),0)/1000))&gt;0),1,TRUNC(VLOOKUP($E408,'Container Panel'!$B$41:$Z$100,$D408,0)/(VLOOKUP(HS$276,UI!$A$12:$O$51,VLOOKUP(HS$279,$B$276:$C$278,2,0),0)/1000)))),"")</f>
        <v/>
      </c>
      <c r="HT408" s="145" t="str">
        <f>IFERROR(IF(AND(HT$272=list!$D$3,'Box Calculation'!HT$279&lt;&gt;"h",$E408&lt;&gt;0),0,IF(AND(HT$273=list!$D$2,$E408&lt;&gt;0,TRUNC(VLOOKUP($E408,'Container Panel'!$B$41:$Z$100,$D408,0)/(VLOOKUP(HT$276,UI!$A$12:$O$51,VLOOKUP(HT$279,$B$276:$C$278,2,0),0)/1000))&gt;0),1,TRUNC(VLOOKUP($E408,'Container Panel'!$B$41:$Z$100,$D408,0)/(VLOOKUP(HT$276,UI!$A$12:$O$51,VLOOKUP(HT$279,$B$276:$C$278,2,0),0)/1000)))),"")</f>
        <v/>
      </c>
      <c r="HU408" s="145" t="str">
        <f>IFERROR(IF(AND(HU$272=list!$D$3,'Box Calculation'!HU$279&lt;&gt;"h",$E408&lt;&gt;0),0,IF(AND(HU$273=list!$D$2,$E408&lt;&gt;0,TRUNC(VLOOKUP($E408,'Container Panel'!$B$41:$Z$100,$D408,0)/(VLOOKUP(HU$276,UI!$A$12:$O$51,VLOOKUP(HU$279,$B$276:$C$278,2,0),0)/1000))&gt;0),1,TRUNC(VLOOKUP($E408,'Container Panel'!$B$41:$Z$100,$D408,0)/(VLOOKUP(HU$276,UI!$A$12:$O$51,VLOOKUP(HU$279,$B$276:$C$278,2,0),0)/1000)))),"")</f>
        <v/>
      </c>
      <c r="HV408" s="145" t="str">
        <f>IFERROR(IF(AND(HV$272=list!$D$3,'Box Calculation'!HV$279&lt;&gt;"h",$E408&lt;&gt;0),0,IF(AND(HV$273=list!$D$2,$E408&lt;&gt;0,TRUNC(VLOOKUP($E408,'Container Panel'!$B$41:$Z$100,$D408,0)/(VLOOKUP(HV$276,UI!$A$12:$O$51,VLOOKUP(HV$279,$B$276:$C$278,2,0),0)/1000))&gt;0),1,TRUNC(VLOOKUP($E408,'Container Panel'!$B$41:$Z$100,$D408,0)/(VLOOKUP(HV$276,UI!$A$12:$O$51,VLOOKUP(HV$279,$B$276:$C$278,2,0),0)/1000)))),"")</f>
        <v/>
      </c>
      <c r="HW408" s="145" t="str">
        <f>IFERROR(IF(AND(HW$272=list!$D$3,'Box Calculation'!HW$279&lt;&gt;"h",$E408&lt;&gt;0),0,IF(AND(HW$273=list!$D$2,$E408&lt;&gt;0,TRUNC(VLOOKUP($E408,'Container Panel'!$B$41:$Z$100,$D408,0)/(VLOOKUP(HW$276,UI!$A$12:$O$51,VLOOKUP(HW$279,$B$276:$C$278,2,0),0)/1000))&gt;0),1,TRUNC(VLOOKUP($E408,'Container Panel'!$B$41:$Z$100,$D408,0)/(VLOOKUP(HW$276,UI!$A$12:$O$51,VLOOKUP(HW$279,$B$276:$C$278,2,0),0)/1000)))),"")</f>
        <v/>
      </c>
      <c r="HX408" s="145" t="str">
        <f>IFERROR(IF(AND(HX$272=list!$D$3,'Box Calculation'!HX$279&lt;&gt;"h",$E408&lt;&gt;0),0,IF(AND(HX$273=list!$D$2,$E408&lt;&gt;0,TRUNC(VLOOKUP($E408,'Container Panel'!$B$41:$Z$100,$D408,0)/(VLOOKUP(HX$276,UI!$A$12:$O$51,VLOOKUP(HX$279,$B$276:$C$278,2,0),0)/1000))&gt;0),1,TRUNC(VLOOKUP($E408,'Container Panel'!$B$41:$Z$100,$D408,0)/(VLOOKUP(HX$276,UI!$A$12:$O$51,VLOOKUP(HX$279,$B$276:$C$278,2,0),0)/1000)))),"")</f>
        <v/>
      </c>
      <c r="HY408" s="145" t="str">
        <f>IFERROR(IF(AND(HY$272=list!$D$3,'Box Calculation'!HY$279&lt;&gt;"h",$E408&lt;&gt;0),0,IF(AND(HY$273=list!$D$2,$E408&lt;&gt;0,TRUNC(VLOOKUP($E408,'Container Panel'!$B$41:$Z$100,$D408,0)/(VLOOKUP(HY$276,UI!$A$12:$O$51,VLOOKUP(HY$279,$B$276:$C$278,2,0),0)/1000))&gt;0),1,TRUNC(VLOOKUP($E408,'Container Panel'!$B$41:$Z$100,$D408,0)/(VLOOKUP(HY$276,UI!$A$12:$O$51,VLOOKUP(HY$279,$B$276:$C$278,2,0),0)/1000)))),"")</f>
        <v/>
      </c>
      <c r="HZ408" s="145" t="str">
        <f>IFERROR(IF(AND(HZ$272=list!$D$3,'Box Calculation'!HZ$279&lt;&gt;"h",$E408&lt;&gt;0),0,IF(AND(HZ$273=list!$D$2,$E408&lt;&gt;0,TRUNC(VLOOKUP($E408,'Container Panel'!$B$41:$Z$100,$D408,0)/(VLOOKUP(HZ$276,UI!$A$12:$O$51,VLOOKUP(HZ$279,$B$276:$C$278,2,0),0)/1000))&gt;0),1,TRUNC(VLOOKUP($E408,'Container Panel'!$B$41:$Z$100,$D408,0)/(VLOOKUP(HZ$276,UI!$A$12:$O$51,VLOOKUP(HZ$279,$B$276:$C$278,2,0),0)/1000)))),"")</f>
        <v/>
      </c>
      <c r="IA408" s="145" t="str">
        <f>IFERROR(IF(AND(IA$272=list!$D$3,'Box Calculation'!IA$279&lt;&gt;"h",$E408&lt;&gt;0),0,IF(AND(IA$273=list!$D$2,$E408&lt;&gt;0,TRUNC(VLOOKUP($E408,'Container Panel'!$B$41:$Z$100,$D408,0)/(VLOOKUP(IA$276,UI!$A$12:$O$51,VLOOKUP(IA$279,$B$276:$C$278,2,0),0)/1000))&gt;0),1,TRUNC(VLOOKUP($E408,'Container Panel'!$B$41:$Z$100,$D408,0)/(VLOOKUP(IA$276,UI!$A$12:$O$51,VLOOKUP(IA$279,$B$276:$C$278,2,0),0)/1000)))),"")</f>
        <v/>
      </c>
      <c r="IB408" s="145" t="str">
        <f>IFERROR(IF(AND(IB$272=list!$D$3,'Box Calculation'!IB$279&lt;&gt;"h",$E408&lt;&gt;0),0,IF(AND(IB$273=list!$D$2,$E408&lt;&gt;0,TRUNC(VLOOKUP($E408,'Container Panel'!$B$41:$Z$100,$D408,0)/(VLOOKUP(IB$276,UI!$A$12:$O$51,VLOOKUP(IB$279,$B$276:$C$278,2,0),0)/1000))&gt;0),1,TRUNC(VLOOKUP($E408,'Container Panel'!$B$41:$Z$100,$D408,0)/(VLOOKUP(IB$276,UI!$A$12:$O$51,VLOOKUP(IB$279,$B$276:$C$278,2,0),0)/1000)))),"")</f>
        <v/>
      </c>
      <c r="IC408" s="145" t="str">
        <f>IFERROR(IF(AND(IC$272=list!$D$3,'Box Calculation'!IC$279&lt;&gt;"h",$E408&lt;&gt;0),0,IF(AND(IC$273=list!$D$2,$E408&lt;&gt;0,TRUNC(VLOOKUP($E408,'Container Panel'!$B$41:$Z$100,$D408,0)/(VLOOKUP(IC$276,UI!$A$12:$O$51,VLOOKUP(IC$279,$B$276:$C$278,2,0),0)/1000))&gt;0),1,TRUNC(VLOOKUP($E408,'Container Panel'!$B$41:$Z$100,$D408,0)/(VLOOKUP(IC$276,UI!$A$12:$O$51,VLOOKUP(IC$279,$B$276:$C$278,2,0),0)/1000)))),"")</f>
        <v/>
      </c>
      <c r="ID408" s="145" t="str">
        <f>IFERROR(IF(AND(ID$272=list!$D$3,'Box Calculation'!ID$279&lt;&gt;"h",$E408&lt;&gt;0),0,IF(AND(ID$273=list!$D$2,$E408&lt;&gt;0,TRUNC(VLOOKUP($E408,'Container Panel'!$B$41:$Z$100,$D408,0)/(VLOOKUP(ID$276,UI!$A$12:$O$51,VLOOKUP(ID$279,$B$276:$C$278,2,0),0)/1000))&gt;0),1,TRUNC(VLOOKUP($E408,'Container Panel'!$B$41:$Z$100,$D408,0)/(VLOOKUP(ID$276,UI!$A$12:$O$51,VLOOKUP(ID$279,$B$276:$C$278,2,0),0)/1000)))),"")</f>
        <v/>
      </c>
      <c r="IE408" s="145" t="str">
        <f>IFERROR(IF(AND(IE$272=list!$D$3,'Box Calculation'!IE$279&lt;&gt;"h",$E408&lt;&gt;0),0,IF(AND(IE$273=list!$D$2,$E408&lt;&gt;0,TRUNC(VLOOKUP($E408,'Container Panel'!$B$41:$Z$100,$D408,0)/(VLOOKUP(IE$276,UI!$A$12:$O$51,VLOOKUP(IE$279,$B$276:$C$278,2,0),0)/1000))&gt;0),1,TRUNC(VLOOKUP($E408,'Container Panel'!$B$41:$Z$100,$D408,0)/(VLOOKUP(IE$276,UI!$A$12:$O$51,VLOOKUP(IE$279,$B$276:$C$278,2,0),0)/1000)))),"")</f>
        <v/>
      </c>
      <c r="IF408" s="145" t="str">
        <f>IFERROR(IF(AND(IF$272=list!$D$3,'Box Calculation'!IF$279&lt;&gt;"h",$E408&lt;&gt;0),0,IF(AND(IF$273=list!$D$2,$E408&lt;&gt;0,TRUNC(VLOOKUP($E408,'Container Panel'!$B$41:$Z$100,$D408,0)/(VLOOKUP(IF$276,UI!$A$12:$O$51,VLOOKUP(IF$279,$B$276:$C$278,2,0),0)/1000))&gt;0),1,TRUNC(VLOOKUP($E408,'Container Panel'!$B$41:$Z$100,$D408,0)/(VLOOKUP(IF$276,UI!$A$12:$O$51,VLOOKUP(IF$279,$B$276:$C$278,2,0),0)/1000)))),"")</f>
        <v/>
      </c>
      <c r="IG408" s="145" t="str">
        <f>IFERROR(IF(AND(IG$272=list!$D$3,'Box Calculation'!IG$279&lt;&gt;"h",$E408&lt;&gt;0),0,IF(AND(IG$273=list!$D$2,$E408&lt;&gt;0,TRUNC(VLOOKUP($E408,'Container Panel'!$B$41:$Z$100,$D408,0)/(VLOOKUP(IG$276,UI!$A$12:$O$51,VLOOKUP(IG$279,$B$276:$C$278,2,0),0)/1000))&gt;0),1,TRUNC(VLOOKUP($E408,'Container Panel'!$B$41:$Z$100,$D408,0)/(VLOOKUP(IG$276,UI!$A$12:$O$51,VLOOKUP(IG$279,$B$276:$C$278,2,0),0)/1000)))),"")</f>
        <v/>
      </c>
      <c r="IH408" s="145" t="str">
        <f>IFERROR(IF(AND(IH$272=list!$D$3,'Box Calculation'!IH$279&lt;&gt;"h",$E408&lt;&gt;0),0,IF(AND(IH$273=list!$D$2,$E408&lt;&gt;0,TRUNC(VLOOKUP($E408,'Container Panel'!$B$41:$Z$100,$D408,0)/(VLOOKUP(IH$276,UI!$A$12:$O$51,VLOOKUP(IH$279,$B$276:$C$278,2,0),0)/1000))&gt;0),1,TRUNC(VLOOKUP($E408,'Container Panel'!$B$41:$Z$100,$D408,0)/(VLOOKUP(IH$276,UI!$A$12:$O$51,VLOOKUP(IH$279,$B$276:$C$278,2,0),0)/1000)))),"")</f>
        <v/>
      </c>
      <c r="II408" s="145" t="str">
        <f>IFERROR(IF(AND(II$272=list!$D$3,'Box Calculation'!II$279&lt;&gt;"h",$E408&lt;&gt;0),0,IF(AND(II$273=list!$D$2,$E408&lt;&gt;0,TRUNC(VLOOKUP($E408,'Container Panel'!$B$41:$Z$100,$D408,0)/(VLOOKUP(II$276,UI!$A$12:$O$51,VLOOKUP(II$279,$B$276:$C$278,2,0),0)/1000))&gt;0),1,TRUNC(VLOOKUP($E408,'Container Panel'!$B$41:$Z$100,$D408,0)/(VLOOKUP(II$276,UI!$A$12:$O$51,VLOOKUP(II$279,$B$276:$C$278,2,0),0)/1000)))),"")</f>
        <v/>
      </c>
      <c r="IJ408" s="145" t="str">
        <f>IFERROR(IF(AND(IJ$272=list!$D$3,'Box Calculation'!IJ$279&lt;&gt;"h",$E408&lt;&gt;0),0,IF(AND(IJ$273=list!$D$2,$E408&lt;&gt;0,TRUNC(VLOOKUP($E408,'Container Panel'!$B$41:$Z$100,$D408,0)/(VLOOKUP(IJ$276,UI!$A$12:$O$51,VLOOKUP(IJ$279,$B$276:$C$278,2,0),0)/1000))&gt;0),1,TRUNC(VLOOKUP($E408,'Container Panel'!$B$41:$Z$100,$D408,0)/(VLOOKUP(IJ$276,UI!$A$12:$O$51,VLOOKUP(IJ$279,$B$276:$C$278,2,0),0)/1000)))),"")</f>
        <v/>
      </c>
      <c r="IK408" s="145" t="str">
        <f>IFERROR(IF(AND(IK$272=list!$D$3,'Box Calculation'!IK$279&lt;&gt;"h",$E408&lt;&gt;0),0,IF(AND(IK$273=list!$D$2,$E408&lt;&gt;0,TRUNC(VLOOKUP($E408,'Container Panel'!$B$41:$Z$100,$D408,0)/(VLOOKUP(IK$276,UI!$A$12:$O$51,VLOOKUP(IK$279,$B$276:$C$278,2,0),0)/1000))&gt;0),1,TRUNC(VLOOKUP($E408,'Container Panel'!$B$41:$Z$100,$D408,0)/(VLOOKUP(IK$276,UI!$A$12:$O$51,VLOOKUP(IK$279,$B$276:$C$278,2,0),0)/1000)))),"")</f>
        <v/>
      </c>
      <c r="IL408" s="145" t="str">
        <f>IFERROR(IF(AND(IL$272=list!$D$3,'Box Calculation'!IL$279&lt;&gt;"h",$E408&lt;&gt;0),0,IF(AND(IL$273=list!$D$2,$E408&lt;&gt;0,TRUNC(VLOOKUP($E408,'Container Panel'!$B$41:$Z$100,$D408,0)/(VLOOKUP(IL$276,UI!$A$12:$O$51,VLOOKUP(IL$279,$B$276:$C$278,2,0),0)/1000))&gt;0),1,TRUNC(VLOOKUP($E408,'Container Panel'!$B$41:$Z$100,$D408,0)/(VLOOKUP(IL$276,UI!$A$12:$O$51,VLOOKUP(IL$279,$B$276:$C$278,2,0),0)/1000)))),"")</f>
        <v/>
      </c>
    </row>
    <row r="409" spans="2:246">
      <c r="B409" s="74">
        <v>129</v>
      </c>
      <c r="C409" s="74">
        <f t="shared" ref="C409:C459" si="198">QUOTIENT(B409,3)+1</f>
        <v>44</v>
      </c>
      <c r="D409" s="163">
        <f>MOD(B409,3)+'Container Panel'!$Q$38</f>
        <v>16</v>
      </c>
      <c r="E409" s="143">
        <f t="shared" si="197"/>
        <v>0</v>
      </c>
      <c r="F409" s="144" t="s">
        <v>75</v>
      </c>
      <c r="G409" s="145" t="str">
        <f>IFERROR(TRUNC(VLOOKUP($E409,'Container Panel'!$B$41:$Z$100,$D409,0)/(VLOOKUP(G$276,UI!$A$12:$O$51,VLOOKUP(G$277,$B$276:$C$278,2,0),0)/1000)),"")</f>
        <v/>
      </c>
      <c r="H409" s="145" t="str">
        <f>IFERROR(TRUNC(VLOOKUP($E409,'Container Panel'!$B$41:$Z$100,$D409,0)/(VLOOKUP(H$276,UI!$A$12:$O$51,VLOOKUP(H$277,$B$276:$C$278,2,0),0)/1000)),"")</f>
        <v/>
      </c>
      <c r="I409" s="145" t="str">
        <f>IFERROR(TRUNC(VLOOKUP($E409,'Container Panel'!$B$41:$Z$100,$D409,0)/(VLOOKUP(I$276,UI!$A$12:$O$51,VLOOKUP(I$277,$B$276:$C$278,2,0),0)/1000)),"")</f>
        <v/>
      </c>
      <c r="J409" s="145" t="str">
        <f>IFERROR(TRUNC(VLOOKUP($E409,'Container Panel'!$B$41:$Z$100,$D409,0)/(VLOOKUP(J$276,UI!$A$12:$O$51,VLOOKUP(J$277,$B$276:$C$278,2,0),0)/1000)),"")</f>
        <v/>
      </c>
      <c r="K409" s="145" t="str">
        <f>IFERROR(TRUNC(VLOOKUP($E409,'Container Panel'!$B$41:$Z$100,$D409,0)/(VLOOKUP(K$276,UI!$A$12:$O$51,VLOOKUP(K$277,$B$276:$C$278,2,0),0)/1000)),"")</f>
        <v/>
      </c>
      <c r="L409" s="145" t="str">
        <f>IFERROR(TRUNC(VLOOKUP($E409,'Container Panel'!$B$41:$Z$100,$D409,0)/(VLOOKUP(L$276,UI!$A$12:$O$51,VLOOKUP(L$277,$B$276:$C$278,2,0),0)/1000)),"")</f>
        <v/>
      </c>
      <c r="M409" s="145" t="str">
        <f>IFERROR(TRUNC(VLOOKUP($E409,'Container Panel'!$B$41:$Z$100,$D409,0)/(VLOOKUP(M$276,UI!$A$12:$O$51,VLOOKUP(M$277,$B$276:$C$278,2,0),0)/1000)),"")</f>
        <v/>
      </c>
      <c r="N409" s="145" t="str">
        <f>IFERROR(TRUNC(VLOOKUP($E409,'Container Panel'!$B$41:$Z$100,$D409,0)/(VLOOKUP(N$276,UI!$A$12:$O$51,VLOOKUP(N$277,$B$276:$C$278,2,0),0)/1000)),"")</f>
        <v/>
      </c>
      <c r="O409" s="145" t="str">
        <f>IFERROR(TRUNC(VLOOKUP($E409,'Container Panel'!$B$41:$Z$100,$D409,0)/(VLOOKUP(O$276,UI!$A$12:$O$51,VLOOKUP(O$277,$B$276:$C$278,2,0),0)/1000)),"")</f>
        <v/>
      </c>
      <c r="P409" s="145" t="str">
        <f>IFERROR(TRUNC(VLOOKUP($E409,'Container Panel'!$B$41:$Z$100,$D409,0)/(VLOOKUP(P$276,UI!$A$12:$O$51,VLOOKUP(P$277,$B$276:$C$278,2,0),0)/1000)),"")</f>
        <v/>
      </c>
      <c r="Q409" s="145" t="str">
        <f>IFERROR(TRUNC(VLOOKUP($E409,'Container Panel'!$B$41:$Z$100,$D409,0)/(VLOOKUP(Q$276,UI!$A$12:$O$51,VLOOKUP(Q$277,$B$276:$C$278,2,0),0)/1000)),"")</f>
        <v/>
      </c>
      <c r="R409" s="145" t="str">
        <f>IFERROR(TRUNC(VLOOKUP($E409,'Container Panel'!$B$41:$Z$100,$D409,0)/(VLOOKUP(R$276,UI!$A$12:$O$51,VLOOKUP(R$277,$B$276:$C$278,2,0),0)/1000)),"")</f>
        <v/>
      </c>
      <c r="S409" s="145" t="str">
        <f>IFERROR(TRUNC(VLOOKUP($E409,'Container Panel'!$B$41:$Z$100,$D409,0)/(VLOOKUP(S$276,UI!$A$12:$O$51,VLOOKUP(S$277,$B$276:$C$278,2,0),0)/1000)),"")</f>
        <v/>
      </c>
      <c r="T409" s="145" t="str">
        <f>IFERROR(TRUNC(VLOOKUP($E409,'Container Panel'!$B$41:$Z$100,$D409,0)/(VLOOKUP(T$276,UI!$A$12:$O$51,VLOOKUP(T$277,$B$276:$C$278,2,0),0)/1000)),"")</f>
        <v/>
      </c>
      <c r="U409" s="145" t="str">
        <f>IFERROR(TRUNC(VLOOKUP($E409,'Container Panel'!$B$41:$Z$100,$D409,0)/(VLOOKUP(U$276,UI!$A$12:$O$51,VLOOKUP(U$277,$B$276:$C$278,2,0),0)/1000)),"")</f>
        <v/>
      </c>
      <c r="V409" s="145" t="str">
        <f>IFERROR(TRUNC(VLOOKUP($E409,'Container Panel'!$B$41:$Z$100,$D409,0)/(VLOOKUP(V$276,UI!$A$12:$O$51,VLOOKUP(V$277,$B$276:$C$278,2,0),0)/1000)),"")</f>
        <v/>
      </c>
      <c r="W409" s="145" t="str">
        <f>IFERROR(TRUNC(VLOOKUP($E409,'Container Panel'!$B$41:$Z$100,$D409,0)/(VLOOKUP(W$276,UI!$A$12:$O$51,VLOOKUP(W$277,$B$276:$C$278,2,0),0)/1000)),"")</f>
        <v/>
      </c>
      <c r="X409" s="145" t="str">
        <f>IFERROR(TRUNC(VLOOKUP($E409,'Container Panel'!$B$41:$Z$100,$D409,0)/(VLOOKUP(X$276,UI!$A$12:$O$51,VLOOKUP(X$277,$B$276:$C$278,2,0),0)/1000)),"")</f>
        <v/>
      </c>
      <c r="Y409" s="145" t="str">
        <f>IFERROR(TRUNC(VLOOKUP($E409,'Container Panel'!$B$41:$Z$100,$D409,0)/(VLOOKUP(Y$276,UI!$A$12:$O$51,VLOOKUP(Y$277,$B$276:$C$278,2,0),0)/1000)),"")</f>
        <v/>
      </c>
      <c r="Z409" s="145" t="str">
        <f>IFERROR(TRUNC(VLOOKUP($E409,'Container Panel'!$B$41:$Z$100,$D409,0)/(VLOOKUP(Z$276,UI!$A$12:$O$51,VLOOKUP(Z$277,$B$276:$C$278,2,0),0)/1000)),"")</f>
        <v/>
      </c>
      <c r="AA409" s="145" t="str">
        <f>IFERROR(TRUNC(VLOOKUP($E409,'Container Panel'!$B$41:$Z$100,$D409,0)/(VLOOKUP(AA$276,UI!$A$12:$O$51,VLOOKUP(AA$277,$B$276:$C$278,2,0),0)/1000)),"")</f>
        <v/>
      </c>
      <c r="AB409" s="145" t="str">
        <f>IFERROR(TRUNC(VLOOKUP($E409,'Container Panel'!$B$41:$Z$100,$D409,0)/(VLOOKUP(AB$276,UI!$A$12:$O$51,VLOOKUP(AB$277,$B$276:$C$278,2,0),0)/1000)),"")</f>
        <v/>
      </c>
      <c r="AC409" s="145" t="str">
        <f>IFERROR(TRUNC(VLOOKUP($E409,'Container Panel'!$B$41:$Z$100,$D409,0)/(VLOOKUP(AC$276,UI!$A$12:$O$51,VLOOKUP(AC$277,$B$276:$C$278,2,0),0)/1000)),"")</f>
        <v/>
      </c>
      <c r="AD409" s="145" t="str">
        <f>IFERROR(TRUNC(VLOOKUP($E409,'Container Panel'!$B$41:$Z$100,$D409,0)/(VLOOKUP(AD$276,UI!$A$12:$O$51,VLOOKUP(AD$277,$B$276:$C$278,2,0),0)/1000)),"")</f>
        <v/>
      </c>
      <c r="AE409" s="145" t="str">
        <f>IFERROR(TRUNC(VLOOKUP($E409,'Container Panel'!$B$41:$Z$100,$D409,0)/(VLOOKUP(AE$276,UI!$A$12:$O$51,VLOOKUP(AE$277,$B$276:$C$278,2,0),0)/1000)),"")</f>
        <v/>
      </c>
      <c r="AF409" s="145" t="str">
        <f>IFERROR(TRUNC(VLOOKUP($E409,'Container Panel'!$B$41:$Z$100,$D409,0)/(VLOOKUP(AF$276,UI!$A$12:$O$51,VLOOKUP(AF$277,$B$276:$C$278,2,0),0)/1000)),"")</f>
        <v/>
      </c>
      <c r="AG409" s="145" t="str">
        <f>IFERROR(TRUNC(VLOOKUP($E409,'Container Panel'!$B$41:$Z$100,$D409,0)/(VLOOKUP(AG$276,UI!$A$12:$O$51,VLOOKUP(AG$277,$B$276:$C$278,2,0),0)/1000)),"")</f>
        <v/>
      </c>
      <c r="AH409" s="145" t="str">
        <f>IFERROR(TRUNC(VLOOKUP($E409,'Container Panel'!$B$41:$Z$100,$D409,0)/(VLOOKUP(AH$276,UI!$A$12:$O$51,VLOOKUP(AH$277,$B$276:$C$278,2,0),0)/1000)),"")</f>
        <v/>
      </c>
      <c r="AI409" s="145" t="str">
        <f>IFERROR(TRUNC(VLOOKUP($E409,'Container Panel'!$B$41:$Z$100,$D409,0)/(VLOOKUP(AI$276,UI!$A$12:$O$51,VLOOKUP(AI$277,$B$276:$C$278,2,0),0)/1000)),"")</f>
        <v/>
      </c>
      <c r="AJ409" s="145" t="str">
        <f>IFERROR(TRUNC(VLOOKUP($E409,'Container Panel'!$B$41:$Z$100,$D409,0)/(VLOOKUP(AJ$276,UI!$A$12:$O$51,VLOOKUP(AJ$277,$B$276:$C$278,2,0),0)/1000)),"")</f>
        <v/>
      </c>
      <c r="AK409" s="145" t="str">
        <f>IFERROR(TRUNC(VLOOKUP($E409,'Container Panel'!$B$41:$Z$100,$D409,0)/(VLOOKUP(AK$276,UI!$A$12:$O$51,VLOOKUP(AK$277,$B$276:$C$278,2,0),0)/1000)),"")</f>
        <v/>
      </c>
      <c r="AL409" s="145" t="str">
        <f>IFERROR(TRUNC(VLOOKUP($E409,'Container Panel'!$B$41:$Z$100,$D409,0)/(VLOOKUP(AL$276,UI!$A$12:$O$51,VLOOKUP(AL$277,$B$276:$C$278,2,0),0)/1000)),"")</f>
        <v/>
      </c>
      <c r="AM409" s="145" t="str">
        <f>IFERROR(TRUNC(VLOOKUP($E409,'Container Panel'!$B$41:$Z$100,$D409,0)/(VLOOKUP(AM$276,UI!$A$12:$O$51,VLOOKUP(AM$277,$B$276:$C$278,2,0),0)/1000)),"")</f>
        <v/>
      </c>
      <c r="AN409" s="145" t="str">
        <f>IFERROR(TRUNC(VLOOKUP($E409,'Container Panel'!$B$41:$Z$100,$D409,0)/(VLOOKUP(AN$276,UI!$A$12:$O$51,VLOOKUP(AN$277,$B$276:$C$278,2,0),0)/1000)),"")</f>
        <v/>
      </c>
      <c r="AO409" s="145" t="str">
        <f>IFERROR(TRUNC(VLOOKUP($E409,'Container Panel'!$B$41:$Z$100,$D409,0)/(VLOOKUP(AO$276,UI!$A$12:$O$51,VLOOKUP(AO$277,$B$276:$C$278,2,0),0)/1000)),"")</f>
        <v/>
      </c>
      <c r="AP409" s="145" t="str">
        <f>IFERROR(TRUNC(VLOOKUP($E409,'Container Panel'!$B$41:$Z$100,$D409,0)/(VLOOKUP(AP$276,UI!$A$12:$O$51,VLOOKUP(AP$277,$B$276:$C$278,2,0),0)/1000)),"")</f>
        <v/>
      </c>
      <c r="AQ409" s="145" t="str">
        <f>IFERROR(TRUNC(VLOOKUP($E409,'Container Panel'!$B$41:$Z$100,$D409,0)/(VLOOKUP(AQ$276,UI!$A$12:$O$51,VLOOKUP(AQ$277,$B$276:$C$278,2,0),0)/1000)),"")</f>
        <v/>
      </c>
      <c r="AR409" s="145" t="str">
        <f>IFERROR(TRUNC(VLOOKUP($E409,'Container Panel'!$B$41:$Z$100,$D409,0)/(VLOOKUP(AR$276,UI!$A$12:$O$51,VLOOKUP(AR$277,$B$276:$C$278,2,0),0)/1000)),"")</f>
        <v/>
      </c>
      <c r="AS409" s="145" t="str">
        <f>IFERROR(TRUNC(VLOOKUP($E409,'Container Panel'!$B$41:$Z$100,$D409,0)/(VLOOKUP(AS$276,UI!$A$12:$O$51,VLOOKUP(AS$277,$B$276:$C$278,2,0),0)/1000)),"")</f>
        <v/>
      </c>
      <c r="AT409" s="145" t="str">
        <f>IFERROR(TRUNC(VLOOKUP($E409,'Container Panel'!$B$41:$Z$100,$D409,0)/(VLOOKUP(AT$276,UI!$A$12:$O$51,VLOOKUP(AT$277,$B$276:$C$278,2,0),0)/1000)),"")</f>
        <v/>
      </c>
      <c r="AU409" s="145" t="str">
        <f>IFERROR(TRUNC(VLOOKUP($E409,'Container Panel'!$B$41:$Z$100,$D409,0)/(VLOOKUP(AU$276,UI!$A$12:$O$51,VLOOKUP(AU$277,$B$276:$C$278,2,0),0)/1000)),"")</f>
        <v/>
      </c>
      <c r="AV409" s="145" t="str">
        <f>IFERROR(TRUNC(VLOOKUP($E409,'Container Panel'!$B$41:$Z$100,$D409,0)/(VLOOKUP(AV$276,UI!$A$12:$O$51,VLOOKUP(AV$277,$B$276:$C$278,2,0),0)/1000)),"")</f>
        <v/>
      </c>
      <c r="AW409" s="145" t="str">
        <f>IFERROR(TRUNC(VLOOKUP($E409,'Container Panel'!$B$41:$Z$100,$D409,0)/(VLOOKUP(AW$276,UI!$A$12:$O$51,VLOOKUP(AW$277,$B$276:$C$278,2,0),0)/1000)),"")</f>
        <v/>
      </c>
      <c r="AX409" s="145" t="str">
        <f>IFERROR(TRUNC(VLOOKUP($E409,'Container Panel'!$B$41:$Z$100,$D409,0)/(VLOOKUP(AX$276,UI!$A$12:$O$51,VLOOKUP(AX$277,$B$276:$C$278,2,0),0)/1000)),"")</f>
        <v/>
      </c>
      <c r="AY409" s="145" t="str">
        <f>IFERROR(TRUNC(VLOOKUP($E409,'Container Panel'!$B$41:$Z$100,$D409,0)/(VLOOKUP(AY$276,UI!$A$12:$O$51,VLOOKUP(AY$277,$B$276:$C$278,2,0),0)/1000)),"")</f>
        <v/>
      </c>
      <c r="AZ409" s="145" t="str">
        <f>IFERROR(TRUNC(VLOOKUP($E409,'Container Panel'!$B$41:$Z$100,$D409,0)/(VLOOKUP(AZ$276,UI!$A$12:$O$51,VLOOKUP(AZ$277,$B$276:$C$278,2,0),0)/1000)),"")</f>
        <v/>
      </c>
      <c r="BA409" s="145" t="str">
        <f>IFERROR(TRUNC(VLOOKUP($E409,'Container Panel'!$B$41:$Z$100,$D409,0)/(VLOOKUP(BA$276,UI!$A$12:$O$51,VLOOKUP(BA$277,$B$276:$C$278,2,0),0)/1000)),"")</f>
        <v/>
      </c>
      <c r="BB409" s="145" t="str">
        <f>IFERROR(TRUNC(VLOOKUP($E409,'Container Panel'!$B$41:$Z$100,$D409,0)/(VLOOKUP(BB$276,UI!$A$12:$O$51,VLOOKUP(BB$277,$B$276:$C$278,2,0),0)/1000)),"")</f>
        <v/>
      </c>
      <c r="BC409" s="145" t="str">
        <f>IFERROR(TRUNC(VLOOKUP($E409,'Container Panel'!$B$41:$Z$100,$D409,0)/(VLOOKUP(BC$276,UI!$A$12:$O$51,VLOOKUP(BC$277,$B$276:$C$278,2,0),0)/1000)),"")</f>
        <v/>
      </c>
      <c r="BD409" s="145" t="str">
        <f>IFERROR(TRUNC(VLOOKUP($E409,'Container Panel'!$B$41:$Z$100,$D409,0)/(VLOOKUP(BD$276,UI!$A$12:$O$51,VLOOKUP(BD$277,$B$276:$C$278,2,0),0)/1000)),"")</f>
        <v/>
      </c>
      <c r="BE409" s="145" t="str">
        <f>IFERROR(TRUNC(VLOOKUP($E409,'Container Panel'!$B$41:$Z$100,$D409,0)/(VLOOKUP(BE$276,UI!$A$12:$O$51,VLOOKUP(BE$277,$B$276:$C$278,2,0),0)/1000)),"")</f>
        <v/>
      </c>
      <c r="BF409" s="145" t="str">
        <f>IFERROR(TRUNC(VLOOKUP($E409,'Container Panel'!$B$41:$Z$100,$D409,0)/(VLOOKUP(BF$276,UI!$A$12:$O$51,VLOOKUP(BF$277,$B$276:$C$278,2,0),0)/1000)),"")</f>
        <v/>
      </c>
      <c r="BG409" s="145" t="str">
        <f>IFERROR(TRUNC(VLOOKUP($E409,'Container Panel'!$B$41:$Z$100,$D409,0)/(VLOOKUP(BG$276,UI!$A$12:$O$51,VLOOKUP(BG$277,$B$276:$C$278,2,0),0)/1000)),"")</f>
        <v/>
      </c>
      <c r="BH409" s="145" t="str">
        <f>IFERROR(TRUNC(VLOOKUP($E409,'Container Panel'!$B$41:$Z$100,$D409,0)/(VLOOKUP(BH$276,UI!$A$12:$O$51,VLOOKUP(BH$277,$B$276:$C$278,2,0),0)/1000)),"")</f>
        <v/>
      </c>
      <c r="BI409" s="145" t="str">
        <f>IFERROR(TRUNC(VLOOKUP($E409,'Container Panel'!$B$41:$Z$100,$D409,0)/(VLOOKUP(BI$276,UI!$A$12:$O$51,VLOOKUP(BI$277,$B$276:$C$278,2,0),0)/1000)),"")</f>
        <v/>
      </c>
      <c r="BJ409" s="145" t="str">
        <f>IFERROR(TRUNC(VLOOKUP($E409,'Container Panel'!$B$41:$Z$100,$D409,0)/(VLOOKUP(BJ$276,UI!$A$12:$O$51,VLOOKUP(BJ$277,$B$276:$C$278,2,0),0)/1000)),"")</f>
        <v/>
      </c>
      <c r="BK409" s="145" t="str">
        <f>IFERROR(TRUNC(VLOOKUP($E409,'Container Panel'!$B$41:$Z$100,$D409,0)/(VLOOKUP(BK$276,UI!$A$12:$O$51,VLOOKUP(BK$277,$B$276:$C$278,2,0),0)/1000)),"")</f>
        <v/>
      </c>
      <c r="BL409" s="145" t="str">
        <f>IFERROR(TRUNC(VLOOKUP($E409,'Container Panel'!$B$41:$Z$100,$D409,0)/(VLOOKUP(BL$276,UI!$A$12:$O$51,VLOOKUP(BL$277,$B$276:$C$278,2,0),0)/1000)),"")</f>
        <v/>
      </c>
      <c r="BM409" s="145" t="str">
        <f>IFERROR(TRUNC(VLOOKUP($E409,'Container Panel'!$B$41:$Z$100,$D409,0)/(VLOOKUP(BM$276,UI!$A$12:$O$51,VLOOKUP(BM$277,$B$276:$C$278,2,0),0)/1000)),"")</f>
        <v/>
      </c>
      <c r="BN409" s="145" t="str">
        <f>IFERROR(TRUNC(VLOOKUP($E409,'Container Panel'!$B$41:$Z$100,$D409,0)/(VLOOKUP(BN$276,UI!$A$12:$O$51,VLOOKUP(BN$277,$B$276:$C$278,2,0),0)/1000)),"")</f>
        <v/>
      </c>
      <c r="BO409" s="145" t="str">
        <f>IFERROR(TRUNC(VLOOKUP($E409,'Container Panel'!$B$41:$Z$100,$D409,0)/(VLOOKUP(BO$276,UI!$A$12:$O$51,VLOOKUP(BO$277,$B$276:$C$278,2,0),0)/1000)),"")</f>
        <v/>
      </c>
      <c r="BP409" s="145" t="str">
        <f>IFERROR(TRUNC(VLOOKUP($E409,'Container Panel'!$B$41:$Z$100,$D409,0)/(VLOOKUP(BP$276,UI!$A$12:$O$51,VLOOKUP(BP$277,$B$276:$C$278,2,0),0)/1000)),"")</f>
        <v/>
      </c>
      <c r="BQ409" s="145" t="str">
        <f>IFERROR(TRUNC(VLOOKUP($E409,'Container Panel'!$B$41:$Z$100,$D409,0)/(VLOOKUP(BQ$276,UI!$A$12:$O$51,VLOOKUP(BQ$277,$B$276:$C$278,2,0),0)/1000)),"")</f>
        <v/>
      </c>
      <c r="BR409" s="145" t="str">
        <f>IFERROR(TRUNC(VLOOKUP($E409,'Container Panel'!$B$41:$Z$100,$D409,0)/(VLOOKUP(BR$276,UI!$A$12:$O$51,VLOOKUP(BR$277,$B$276:$C$278,2,0),0)/1000)),"")</f>
        <v/>
      </c>
      <c r="BS409" s="145" t="str">
        <f>IFERROR(TRUNC(VLOOKUP($E409,'Container Panel'!$B$41:$Z$100,$D409,0)/(VLOOKUP(BS$276,UI!$A$12:$O$51,VLOOKUP(BS$277,$B$276:$C$278,2,0),0)/1000)),"")</f>
        <v/>
      </c>
      <c r="BT409" s="145" t="str">
        <f>IFERROR(TRUNC(VLOOKUP($E409,'Container Panel'!$B$41:$Z$100,$D409,0)/(VLOOKUP(BT$276,UI!$A$12:$O$51,VLOOKUP(BT$277,$B$276:$C$278,2,0),0)/1000)),"")</f>
        <v/>
      </c>
      <c r="BU409" s="145" t="str">
        <f>IFERROR(TRUNC(VLOOKUP($E409,'Container Panel'!$B$41:$Z$100,$D409,0)/(VLOOKUP(BU$276,UI!$A$12:$O$51,VLOOKUP(BU$277,$B$276:$C$278,2,0),0)/1000)),"")</f>
        <v/>
      </c>
      <c r="BV409" s="145" t="str">
        <f>IFERROR(TRUNC(VLOOKUP($E409,'Container Panel'!$B$41:$Z$100,$D409,0)/(VLOOKUP(BV$276,UI!$A$12:$O$51,VLOOKUP(BV$277,$B$276:$C$278,2,0),0)/1000)),"")</f>
        <v/>
      </c>
      <c r="BW409" s="145" t="str">
        <f>IFERROR(TRUNC(VLOOKUP($E409,'Container Panel'!$B$41:$Z$100,$D409,0)/(VLOOKUP(BW$276,UI!$A$12:$O$51,VLOOKUP(BW$277,$B$276:$C$278,2,0),0)/1000)),"")</f>
        <v/>
      </c>
      <c r="BX409" s="145" t="str">
        <f>IFERROR(TRUNC(VLOOKUP($E409,'Container Panel'!$B$41:$Z$100,$D409,0)/(VLOOKUP(BX$276,UI!$A$12:$O$51,VLOOKUP(BX$277,$B$276:$C$278,2,0),0)/1000)),"")</f>
        <v/>
      </c>
      <c r="BY409" s="145" t="str">
        <f>IFERROR(TRUNC(VLOOKUP($E409,'Container Panel'!$B$41:$Z$100,$D409,0)/(VLOOKUP(BY$276,UI!$A$12:$O$51,VLOOKUP(BY$277,$B$276:$C$278,2,0),0)/1000)),"")</f>
        <v/>
      </c>
      <c r="BZ409" s="145" t="str">
        <f>IFERROR(TRUNC(VLOOKUP($E409,'Container Panel'!$B$41:$Z$100,$D409,0)/(VLOOKUP(BZ$276,UI!$A$12:$O$51,VLOOKUP(BZ$277,$B$276:$C$278,2,0),0)/1000)),"")</f>
        <v/>
      </c>
      <c r="CA409" s="145" t="str">
        <f>IFERROR(TRUNC(VLOOKUP($E409,'Container Panel'!$B$41:$Z$100,$D409,0)/(VLOOKUP(CA$276,UI!$A$12:$O$51,VLOOKUP(CA$277,$B$276:$C$278,2,0),0)/1000)),"")</f>
        <v/>
      </c>
      <c r="CB409" s="145" t="str">
        <f>IFERROR(TRUNC(VLOOKUP($E409,'Container Panel'!$B$41:$Z$100,$D409,0)/(VLOOKUP(CB$276,UI!$A$12:$O$51,VLOOKUP(CB$277,$B$276:$C$278,2,0),0)/1000)),"")</f>
        <v/>
      </c>
      <c r="CC409" s="145" t="str">
        <f>IFERROR(TRUNC(VLOOKUP($E409,'Container Panel'!$B$41:$Z$100,$D409,0)/(VLOOKUP(CC$276,UI!$A$12:$O$51,VLOOKUP(CC$277,$B$276:$C$278,2,0),0)/1000)),"")</f>
        <v/>
      </c>
      <c r="CD409" s="145" t="str">
        <f>IFERROR(TRUNC(VLOOKUP($E409,'Container Panel'!$B$41:$Z$100,$D409,0)/(VLOOKUP(CD$276,UI!$A$12:$O$51,VLOOKUP(CD$277,$B$276:$C$278,2,0),0)/1000)),"")</f>
        <v/>
      </c>
      <c r="CE409" s="145" t="str">
        <f>IFERROR(TRUNC(VLOOKUP($E409,'Container Panel'!$B$41:$Z$100,$D409,0)/(VLOOKUP(CE$276,UI!$A$12:$O$51,VLOOKUP(CE$277,$B$276:$C$278,2,0),0)/1000)),"")</f>
        <v/>
      </c>
      <c r="CF409" s="145" t="str">
        <f>IFERROR(TRUNC(VLOOKUP($E409,'Container Panel'!$B$41:$Z$100,$D409,0)/(VLOOKUP(CF$276,UI!$A$12:$O$51,VLOOKUP(CF$277,$B$276:$C$278,2,0),0)/1000)),"")</f>
        <v/>
      </c>
      <c r="CG409" s="145" t="str">
        <f>IFERROR(TRUNC(VLOOKUP($E409,'Container Panel'!$B$41:$Z$100,$D409,0)/(VLOOKUP(CG$276,UI!$A$12:$O$51,VLOOKUP(CG$277,$B$276:$C$278,2,0),0)/1000)),"")</f>
        <v/>
      </c>
      <c r="CH409" s="145" t="str">
        <f>IFERROR(TRUNC(VLOOKUP($E409,'Container Panel'!$B$41:$Z$100,$D409,0)/(VLOOKUP(CH$276,UI!$A$12:$O$51,VLOOKUP(CH$277,$B$276:$C$278,2,0),0)/1000)),"")</f>
        <v/>
      </c>
      <c r="CI409" s="145" t="str">
        <f>IFERROR(TRUNC(VLOOKUP($E409,'Container Panel'!$B$41:$Z$100,$D409,0)/(VLOOKUP(CI$276,UI!$A$12:$O$51,VLOOKUP(CI$277,$B$276:$C$278,2,0),0)/1000)),"")</f>
        <v/>
      </c>
      <c r="CJ409" s="145" t="str">
        <f>IFERROR(TRUNC(VLOOKUP($E409,'Container Panel'!$B$41:$Z$100,$D409,0)/(VLOOKUP(CJ$276,UI!$A$12:$O$51,VLOOKUP(CJ$277,$B$276:$C$278,2,0),0)/1000)),"")</f>
        <v/>
      </c>
      <c r="CK409" s="145" t="str">
        <f>IFERROR(TRUNC(VLOOKUP($E409,'Container Panel'!$B$41:$Z$100,$D409,0)/(VLOOKUP(CK$276,UI!$A$12:$O$51,VLOOKUP(CK$277,$B$276:$C$278,2,0),0)/1000)),"")</f>
        <v/>
      </c>
      <c r="CL409" s="145" t="str">
        <f>IFERROR(TRUNC(VLOOKUP($E409,'Container Panel'!$B$41:$Z$100,$D409,0)/(VLOOKUP(CL$276,UI!$A$12:$O$51,VLOOKUP(CL$277,$B$276:$C$278,2,0),0)/1000)),"")</f>
        <v/>
      </c>
      <c r="CM409" s="145" t="str">
        <f>IFERROR(TRUNC(VLOOKUP($E409,'Container Panel'!$B$41:$Z$100,$D409,0)/(VLOOKUP(CM$276,UI!$A$12:$O$51,VLOOKUP(CM$277,$B$276:$C$278,2,0),0)/1000)),"")</f>
        <v/>
      </c>
      <c r="CN409" s="145" t="str">
        <f>IFERROR(TRUNC(VLOOKUP($E409,'Container Panel'!$B$41:$Z$100,$D409,0)/(VLOOKUP(CN$276,UI!$A$12:$O$51,VLOOKUP(CN$277,$B$276:$C$278,2,0),0)/1000)),"")</f>
        <v/>
      </c>
      <c r="CO409" s="145" t="str">
        <f>IFERROR(TRUNC(VLOOKUP($E409,'Container Panel'!$B$41:$Z$100,$D409,0)/(VLOOKUP(CO$276,UI!$A$12:$O$51,VLOOKUP(CO$277,$B$276:$C$278,2,0),0)/1000)),"")</f>
        <v/>
      </c>
      <c r="CP409" s="145" t="str">
        <f>IFERROR(TRUNC(VLOOKUP($E409,'Container Panel'!$B$41:$Z$100,$D409,0)/(VLOOKUP(CP$276,UI!$A$12:$O$51,VLOOKUP(CP$277,$B$276:$C$278,2,0),0)/1000)),"")</f>
        <v/>
      </c>
      <c r="CQ409" s="145" t="str">
        <f>IFERROR(TRUNC(VLOOKUP($E409,'Container Panel'!$B$41:$Z$100,$D409,0)/(VLOOKUP(CQ$276,UI!$A$12:$O$51,VLOOKUP(CQ$277,$B$276:$C$278,2,0),0)/1000)),"")</f>
        <v/>
      </c>
      <c r="CR409" s="145" t="str">
        <f>IFERROR(TRUNC(VLOOKUP($E409,'Container Panel'!$B$41:$Z$100,$D409,0)/(VLOOKUP(CR$276,UI!$A$12:$O$51,VLOOKUP(CR$277,$B$276:$C$278,2,0),0)/1000)),"")</f>
        <v/>
      </c>
      <c r="CS409" s="145" t="str">
        <f>IFERROR(TRUNC(VLOOKUP($E409,'Container Panel'!$B$41:$Z$100,$D409,0)/(VLOOKUP(CS$276,UI!$A$12:$O$51,VLOOKUP(CS$277,$B$276:$C$278,2,0),0)/1000)),"")</f>
        <v/>
      </c>
      <c r="CT409" s="145" t="str">
        <f>IFERROR(TRUNC(VLOOKUP($E409,'Container Panel'!$B$41:$Z$100,$D409,0)/(VLOOKUP(CT$276,UI!$A$12:$O$51,VLOOKUP(CT$277,$B$276:$C$278,2,0),0)/1000)),"")</f>
        <v/>
      </c>
      <c r="CU409" s="145" t="str">
        <f>IFERROR(TRUNC(VLOOKUP($E409,'Container Panel'!$B$41:$Z$100,$D409,0)/(VLOOKUP(CU$276,UI!$A$12:$O$51,VLOOKUP(CU$277,$B$276:$C$278,2,0),0)/1000)),"")</f>
        <v/>
      </c>
      <c r="CV409" s="145" t="str">
        <f>IFERROR(TRUNC(VLOOKUP($E409,'Container Panel'!$B$41:$Z$100,$D409,0)/(VLOOKUP(CV$276,UI!$A$12:$O$51,VLOOKUP(CV$277,$B$276:$C$278,2,0),0)/1000)),"")</f>
        <v/>
      </c>
      <c r="CW409" s="145" t="str">
        <f>IFERROR(TRUNC(VLOOKUP($E409,'Container Panel'!$B$41:$Z$100,$D409,0)/(VLOOKUP(CW$276,UI!$A$12:$O$51,VLOOKUP(CW$277,$B$276:$C$278,2,0),0)/1000)),"")</f>
        <v/>
      </c>
      <c r="CX409" s="145" t="str">
        <f>IFERROR(TRUNC(VLOOKUP($E409,'Container Panel'!$B$41:$Z$100,$D409,0)/(VLOOKUP(CX$276,UI!$A$12:$O$51,VLOOKUP(CX$277,$B$276:$C$278,2,0),0)/1000)),"")</f>
        <v/>
      </c>
      <c r="CY409" s="145" t="str">
        <f>IFERROR(TRUNC(VLOOKUP($E409,'Container Panel'!$B$41:$Z$100,$D409,0)/(VLOOKUP(CY$276,UI!$A$12:$O$51,VLOOKUP(CY$277,$B$276:$C$278,2,0),0)/1000)),"")</f>
        <v/>
      </c>
      <c r="CZ409" s="145" t="str">
        <f>IFERROR(TRUNC(VLOOKUP($E409,'Container Panel'!$B$41:$Z$100,$D409,0)/(VLOOKUP(CZ$276,UI!$A$12:$O$51,VLOOKUP(CZ$277,$B$276:$C$278,2,0),0)/1000)),"")</f>
        <v/>
      </c>
      <c r="DA409" s="145" t="str">
        <f>IFERROR(TRUNC(VLOOKUP($E409,'Container Panel'!$B$41:$Z$100,$D409,0)/(VLOOKUP(DA$276,UI!$A$12:$O$51,VLOOKUP(DA$277,$B$276:$C$278,2,0),0)/1000)),"")</f>
        <v/>
      </c>
      <c r="DB409" s="145" t="str">
        <f>IFERROR(TRUNC(VLOOKUP($E409,'Container Panel'!$B$41:$Z$100,$D409,0)/(VLOOKUP(DB$276,UI!$A$12:$O$51,VLOOKUP(DB$277,$B$276:$C$278,2,0),0)/1000)),"")</f>
        <v/>
      </c>
      <c r="DC409" s="145" t="str">
        <f>IFERROR(TRUNC(VLOOKUP($E409,'Container Panel'!$B$41:$Z$100,$D409,0)/(VLOOKUP(DC$276,UI!$A$12:$O$51,VLOOKUP(DC$277,$B$276:$C$278,2,0),0)/1000)),"")</f>
        <v/>
      </c>
      <c r="DD409" s="145" t="str">
        <f>IFERROR(TRUNC(VLOOKUP($E409,'Container Panel'!$B$41:$Z$100,$D409,0)/(VLOOKUP(DD$276,UI!$A$12:$O$51,VLOOKUP(DD$277,$B$276:$C$278,2,0),0)/1000)),"")</f>
        <v/>
      </c>
      <c r="DE409" s="145" t="str">
        <f>IFERROR(TRUNC(VLOOKUP($E409,'Container Panel'!$B$41:$Z$100,$D409,0)/(VLOOKUP(DE$276,UI!$A$12:$O$51,VLOOKUP(DE$277,$B$276:$C$278,2,0),0)/1000)),"")</f>
        <v/>
      </c>
      <c r="DF409" s="145" t="str">
        <f>IFERROR(TRUNC(VLOOKUP($E409,'Container Panel'!$B$41:$Z$100,$D409,0)/(VLOOKUP(DF$276,UI!$A$12:$O$51,VLOOKUP(DF$277,$B$276:$C$278,2,0),0)/1000)),"")</f>
        <v/>
      </c>
      <c r="DG409" s="145" t="str">
        <f>IFERROR(TRUNC(VLOOKUP($E409,'Container Panel'!$B$41:$Z$100,$D409,0)/(VLOOKUP(DG$276,UI!$A$12:$O$51,VLOOKUP(DG$277,$B$276:$C$278,2,0),0)/1000)),"")</f>
        <v/>
      </c>
      <c r="DH409" s="145" t="str">
        <f>IFERROR(TRUNC(VLOOKUP($E409,'Container Panel'!$B$41:$Z$100,$D409,0)/(VLOOKUP(DH$276,UI!$A$12:$O$51,VLOOKUP(DH$277,$B$276:$C$278,2,0),0)/1000)),"")</f>
        <v/>
      </c>
      <c r="DI409" s="145" t="str">
        <f>IFERROR(TRUNC(VLOOKUP($E409,'Container Panel'!$B$41:$Z$100,$D409,0)/(VLOOKUP(DI$276,UI!$A$12:$O$51,VLOOKUP(DI$277,$B$276:$C$278,2,0),0)/1000)),"")</f>
        <v/>
      </c>
      <c r="DJ409" s="145" t="str">
        <f>IFERROR(TRUNC(VLOOKUP($E409,'Container Panel'!$B$41:$Z$100,$D409,0)/(VLOOKUP(DJ$276,UI!$A$12:$O$51,VLOOKUP(DJ$277,$B$276:$C$278,2,0),0)/1000)),"")</f>
        <v/>
      </c>
      <c r="DK409" s="145" t="str">
        <f>IFERROR(TRUNC(VLOOKUP($E409,'Container Panel'!$B$41:$Z$100,$D409,0)/(VLOOKUP(DK$276,UI!$A$12:$O$51,VLOOKUP(DK$277,$B$276:$C$278,2,0),0)/1000)),"")</f>
        <v/>
      </c>
      <c r="DL409" s="145" t="str">
        <f>IFERROR(TRUNC(VLOOKUP($E409,'Container Panel'!$B$41:$Z$100,$D409,0)/(VLOOKUP(DL$276,UI!$A$12:$O$51,VLOOKUP(DL$277,$B$276:$C$278,2,0),0)/1000)),"")</f>
        <v/>
      </c>
      <c r="DM409" s="145" t="str">
        <f>IFERROR(TRUNC(VLOOKUP($E409,'Container Panel'!$B$41:$Z$100,$D409,0)/(VLOOKUP(DM$276,UI!$A$12:$O$51,VLOOKUP(DM$277,$B$276:$C$278,2,0),0)/1000)),"")</f>
        <v/>
      </c>
      <c r="DN409" s="145" t="str">
        <f>IFERROR(TRUNC(VLOOKUP($E409,'Container Panel'!$B$41:$Z$100,$D409,0)/(VLOOKUP(DN$276,UI!$A$12:$O$51,VLOOKUP(DN$277,$B$276:$C$278,2,0),0)/1000)),"")</f>
        <v/>
      </c>
      <c r="DO409" s="145" t="str">
        <f>IFERROR(TRUNC(VLOOKUP($E409,'Container Panel'!$B$41:$Z$100,$D409,0)/(VLOOKUP(DO$276,UI!$A$12:$O$51,VLOOKUP(DO$277,$B$276:$C$278,2,0),0)/1000)),"")</f>
        <v/>
      </c>
      <c r="DP409" s="145" t="str">
        <f>IFERROR(TRUNC(VLOOKUP($E409,'Container Panel'!$B$41:$Z$100,$D409,0)/(VLOOKUP(DP$276,UI!$A$12:$O$51,VLOOKUP(DP$277,$B$276:$C$278,2,0),0)/1000)),"")</f>
        <v/>
      </c>
      <c r="DQ409" s="145" t="str">
        <f>IFERROR(TRUNC(VLOOKUP($E409,'Container Panel'!$B$41:$Z$100,$D409,0)/(VLOOKUP(DQ$276,UI!$A$12:$O$51,VLOOKUP(DQ$277,$B$276:$C$278,2,0),0)/1000)),"")</f>
        <v/>
      </c>
      <c r="DR409" s="145" t="str">
        <f>IFERROR(TRUNC(VLOOKUP($E409,'Container Panel'!$B$41:$Z$100,$D409,0)/(VLOOKUP(DR$276,UI!$A$12:$O$51,VLOOKUP(DR$277,$B$276:$C$278,2,0),0)/1000)),"")</f>
        <v/>
      </c>
      <c r="DS409" s="145" t="str">
        <f>IFERROR(TRUNC(VLOOKUP($E409,'Container Panel'!$B$41:$Z$100,$D409,0)/(VLOOKUP(DS$276,UI!$A$12:$O$51,VLOOKUP(DS$277,$B$276:$C$278,2,0),0)/1000)),"")</f>
        <v/>
      </c>
      <c r="DT409" s="145" t="str">
        <f>IFERROR(TRUNC(VLOOKUP($E409,'Container Panel'!$B$41:$Z$100,$D409,0)/(VLOOKUP(DT$276,UI!$A$12:$O$51,VLOOKUP(DT$277,$B$276:$C$278,2,0),0)/1000)),"")</f>
        <v/>
      </c>
      <c r="DU409" s="145" t="str">
        <f>IFERROR(TRUNC(VLOOKUP($E409,'Container Panel'!$B$41:$Z$100,$D409,0)/(VLOOKUP(DU$276,UI!$A$12:$O$51,VLOOKUP(DU$277,$B$276:$C$278,2,0),0)/1000)),"")</f>
        <v/>
      </c>
      <c r="DV409" s="145" t="str">
        <f>IFERROR(TRUNC(VLOOKUP($E409,'Container Panel'!$B$41:$Z$100,$D409,0)/(VLOOKUP(DV$276,UI!$A$12:$O$51,VLOOKUP(DV$277,$B$276:$C$278,2,0),0)/1000)),"")</f>
        <v/>
      </c>
      <c r="DW409" s="145" t="str">
        <f>IFERROR(TRUNC(VLOOKUP($E409,'Container Panel'!$B$41:$Z$100,$D409,0)/(VLOOKUP(DW$276,UI!$A$12:$O$51,VLOOKUP(DW$277,$B$276:$C$278,2,0),0)/1000)),"")</f>
        <v/>
      </c>
      <c r="DX409" s="145" t="str">
        <f>IFERROR(TRUNC(VLOOKUP($E409,'Container Panel'!$B$41:$Z$100,$D409,0)/(VLOOKUP(DX$276,UI!$A$12:$O$51,VLOOKUP(DX$277,$B$276:$C$278,2,0),0)/1000)),"")</f>
        <v/>
      </c>
      <c r="DY409" s="145" t="str">
        <f>IFERROR(TRUNC(VLOOKUP($E409,'Container Panel'!$B$41:$Z$100,$D409,0)/(VLOOKUP(DY$276,UI!$A$12:$O$51,VLOOKUP(DY$277,$B$276:$C$278,2,0),0)/1000)),"")</f>
        <v/>
      </c>
      <c r="DZ409" s="145" t="str">
        <f>IFERROR(TRUNC(VLOOKUP($E409,'Container Panel'!$B$41:$Z$100,$D409,0)/(VLOOKUP(DZ$276,UI!$A$12:$O$51,VLOOKUP(DZ$277,$B$276:$C$278,2,0),0)/1000)),"")</f>
        <v/>
      </c>
      <c r="EA409" s="145" t="str">
        <f>IFERROR(TRUNC(VLOOKUP($E409,'Container Panel'!$B$41:$Z$100,$D409,0)/(VLOOKUP(EA$276,UI!$A$12:$O$51,VLOOKUP(EA$277,$B$276:$C$278,2,0),0)/1000)),"")</f>
        <v/>
      </c>
      <c r="EB409" s="145" t="str">
        <f>IFERROR(TRUNC(VLOOKUP($E409,'Container Panel'!$B$41:$Z$100,$D409,0)/(VLOOKUP(EB$276,UI!$A$12:$O$51,VLOOKUP(EB$277,$B$276:$C$278,2,0),0)/1000)),"")</f>
        <v/>
      </c>
      <c r="EC409" s="145" t="str">
        <f>IFERROR(TRUNC(VLOOKUP($E409,'Container Panel'!$B$41:$Z$100,$D409,0)/(VLOOKUP(EC$276,UI!$A$12:$O$51,VLOOKUP(EC$277,$B$276:$C$278,2,0),0)/1000)),"")</f>
        <v/>
      </c>
      <c r="ED409" s="145" t="str">
        <f>IFERROR(TRUNC(VLOOKUP($E409,'Container Panel'!$B$41:$Z$100,$D409,0)/(VLOOKUP(ED$276,UI!$A$12:$O$51,VLOOKUP(ED$277,$B$276:$C$278,2,0),0)/1000)),"")</f>
        <v/>
      </c>
      <c r="EE409" s="145" t="str">
        <f>IFERROR(TRUNC(VLOOKUP($E409,'Container Panel'!$B$41:$Z$100,$D409,0)/(VLOOKUP(EE$276,UI!$A$12:$O$51,VLOOKUP(EE$277,$B$276:$C$278,2,0),0)/1000)),"")</f>
        <v/>
      </c>
      <c r="EF409" s="145" t="str">
        <f>IFERROR(TRUNC(VLOOKUP($E409,'Container Panel'!$B$41:$Z$100,$D409,0)/(VLOOKUP(EF$276,UI!$A$12:$O$51,VLOOKUP(EF$277,$B$276:$C$278,2,0),0)/1000)),"")</f>
        <v/>
      </c>
      <c r="EG409" s="145" t="str">
        <f>IFERROR(TRUNC(VLOOKUP($E409,'Container Panel'!$B$41:$Z$100,$D409,0)/(VLOOKUP(EG$276,UI!$A$12:$O$51,VLOOKUP(EG$277,$B$276:$C$278,2,0),0)/1000)),"")</f>
        <v/>
      </c>
      <c r="EH409" s="145" t="str">
        <f>IFERROR(TRUNC(VLOOKUP($E409,'Container Panel'!$B$41:$Z$100,$D409,0)/(VLOOKUP(EH$276,UI!$A$12:$O$51,VLOOKUP(EH$277,$B$276:$C$278,2,0),0)/1000)),"")</f>
        <v/>
      </c>
      <c r="EI409" s="145" t="str">
        <f>IFERROR(TRUNC(VLOOKUP($E409,'Container Panel'!$B$41:$Z$100,$D409,0)/(VLOOKUP(EI$276,UI!$A$12:$O$51,VLOOKUP(EI$277,$B$276:$C$278,2,0),0)/1000)),"")</f>
        <v/>
      </c>
      <c r="EJ409" s="145" t="str">
        <f>IFERROR(TRUNC(VLOOKUP($E409,'Container Panel'!$B$41:$Z$100,$D409,0)/(VLOOKUP(EJ$276,UI!$A$12:$O$51,VLOOKUP(EJ$277,$B$276:$C$278,2,0),0)/1000)),"")</f>
        <v/>
      </c>
      <c r="EK409" s="145" t="str">
        <f>IFERROR(TRUNC(VLOOKUP($E409,'Container Panel'!$B$41:$Z$100,$D409,0)/(VLOOKUP(EK$276,UI!$A$12:$O$51,VLOOKUP(EK$277,$B$276:$C$278,2,0),0)/1000)),"")</f>
        <v/>
      </c>
      <c r="EL409" s="145" t="str">
        <f>IFERROR(TRUNC(VLOOKUP($E409,'Container Panel'!$B$41:$Z$100,$D409,0)/(VLOOKUP(EL$276,UI!$A$12:$O$51,VLOOKUP(EL$277,$B$276:$C$278,2,0),0)/1000)),"")</f>
        <v/>
      </c>
      <c r="EM409" s="145" t="str">
        <f>IFERROR(TRUNC(VLOOKUP($E409,'Container Panel'!$B$41:$Z$100,$D409,0)/(VLOOKUP(EM$276,UI!$A$12:$O$51,VLOOKUP(EM$277,$B$276:$C$278,2,0),0)/1000)),"")</f>
        <v/>
      </c>
      <c r="EN409" s="145" t="str">
        <f>IFERROR(TRUNC(VLOOKUP($E409,'Container Panel'!$B$41:$Z$100,$D409,0)/(VLOOKUP(EN$276,UI!$A$12:$O$51,VLOOKUP(EN$277,$B$276:$C$278,2,0),0)/1000)),"")</f>
        <v/>
      </c>
      <c r="EO409" s="145" t="str">
        <f>IFERROR(TRUNC(VLOOKUP($E409,'Container Panel'!$B$41:$Z$100,$D409,0)/(VLOOKUP(EO$276,UI!$A$12:$O$51,VLOOKUP(EO$277,$B$276:$C$278,2,0),0)/1000)),"")</f>
        <v/>
      </c>
      <c r="EP409" s="145" t="str">
        <f>IFERROR(TRUNC(VLOOKUP($E409,'Container Panel'!$B$41:$Z$100,$D409,0)/(VLOOKUP(EP$276,UI!$A$12:$O$51,VLOOKUP(EP$277,$B$276:$C$278,2,0),0)/1000)),"")</f>
        <v/>
      </c>
      <c r="EQ409" s="145" t="str">
        <f>IFERROR(TRUNC(VLOOKUP($E409,'Container Panel'!$B$41:$Z$100,$D409,0)/(VLOOKUP(EQ$276,UI!$A$12:$O$51,VLOOKUP(EQ$277,$B$276:$C$278,2,0),0)/1000)),"")</f>
        <v/>
      </c>
      <c r="ER409" s="145" t="str">
        <f>IFERROR(TRUNC(VLOOKUP($E409,'Container Panel'!$B$41:$Z$100,$D409,0)/(VLOOKUP(ER$276,UI!$A$12:$O$51,VLOOKUP(ER$277,$B$276:$C$278,2,0),0)/1000)),"")</f>
        <v/>
      </c>
      <c r="ES409" s="145" t="str">
        <f>IFERROR(TRUNC(VLOOKUP($E409,'Container Panel'!$B$41:$Z$100,$D409,0)/(VLOOKUP(ES$276,UI!$A$12:$O$51,VLOOKUP(ES$277,$B$276:$C$278,2,0),0)/1000)),"")</f>
        <v/>
      </c>
      <c r="ET409" s="145" t="str">
        <f>IFERROR(TRUNC(VLOOKUP($E409,'Container Panel'!$B$41:$Z$100,$D409,0)/(VLOOKUP(ET$276,UI!$A$12:$O$51,VLOOKUP(ET$277,$B$276:$C$278,2,0),0)/1000)),"")</f>
        <v/>
      </c>
      <c r="EU409" s="145" t="str">
        <f>IFERROR(TRUNC(VLOOKUP($E409,'Container Panel'!$B$41:$Z$100,$D409,0)/(VLOOKUP(EU$276,UI!$A$12:$O$51,VLOOKUP(EU$277,$B$276:$C$278,2,0),0)/1000)),"")</f>
        <v/>
      </c>
      <c r="EV409" s="145" t="str">
        <f>IFERROR(TRUNC(VLOOKUP($E409,'Container Panel'!$B$41:$Z$100,$D409,0)/(VLOOKUP(EV$276,UI!$A$12:$O$51,VLOOKUP(EV$277,$B$276:$C$278,2,0),0)/1000)),"")</f>
        <v/>
      </c>
      <c r="EW409" s="145" t="str">
        <f>IFERROR(TRUNC(VLOOKUP($E409,'Container Panel'!$B$41:$Z$100,$D409,0)/(VLOOKUP(EW$276,UI!$A$12:$O$51,VLOOKUP(EW$277,$B$276:$C$278,2,0),0)/1000)),"")</f>
        <v/>
      </c>
      <c r="EX409" s="145" t="str">
        <f>IFERROR(TRUNC(VLOOKUP($E409,'Container Panel'!$B$41:$Z$100,$D409,0)/(VLOOKUP(EX$276,UI!$A$12:$O$51,VLOOKUP(EX$277,$B$276:$C$278,2,0),0)/1000)),"")</f>
        <v/>
      </c>
      <c r="EY409" s="145" t="str">
        <f>IFERROR(TRUNC(VLOOKUP($E409,'Container Panel'!$B$41:$Z$100,$D409,0)/(VLOOKUP(EY$276,UI!$A$12:$O$51,VLOOKUP(EY$277,$B$276:$C$278,2,0),0)/1000)),"")</f>
        <v/>
      </c>
      <c r="EZ409" s="145" t="str">
        <f>IFERROR(TRUNC(VLOOKUP($E409,'Container Panel'!$B$41:$Z$100,$D409,0)/(VLOOKUP(EZ$276,UI!$A$12:$O$51,VLOOKUP(EZ$277,$B$276:$C$278,2,0),0)/1000)),"")</f>
        <v/>
      </c>
      <c r="FA409" s="145" t="str">
        <f>IFERROR(TRUNC(VLOOKUP($E409,'Container Panel'!$B$41:$Z$100,$D409,0)/(VLOOKUP(FA$276,UI!$A$12:$O$51,VLOOKUP(FA$277,$B$276:$C$278,2,0),0)/1000)),"")</f>
        <v/>
      </c>
      <c r="FB409" s="145" t="str">
        <f>IFERROR(TRUNC(VLOOKUP($E409,'Container Panel'!$B$41:$Z$100,$D409,0)/(VLOOKUP(FB$276,UI!$A$12:$O$51,VLOOKUP(FB$277,$B$276:$C$278,2,0),0)/1000)),"")</f>
        <v/>
      </c>
      <c r="FC409" s="145" t="str">
        <f>IFERROR(TRUNC(VLOOKUP($E409,'Container Panel'!$B$41:$Z$100,$D409,0)/(VLOOKUP(FC$276,UI!$A$12:$O$51,VLOOKUP(FC$277,$B$276:$C$278,2,0),0)/1000)),"")</f>
        <v/>
      </c>
      <c r="FD409" s="145" t="str">
        <f>IFERROR(TRUNC(VLOOKUP($E409,'Container Panel'!$B$41:$Z$100,$D409,0)/(VLOOKUP(FD$276,UI!$A$12:$O$51,VLOOKUP(FD$277,$B$276:$C$278,2,0),0)/1000)),"")</f>
        <v/>
      </c>
      <c r="FE409" s="145" t="str">
        <f>IFERROR(TRUNC(VLOOKUP($E409,'Container Panel'!$B$41:$Z$100,$D409,0)/(VLOOKUP(FE$276,UI!$A$12:$O$51,VLOOKUP(FE$277,$B$276:$C$278,2,0),0)/1000)),"")</f>
        <v/>
      </c>
      <c r="FF409" s="145" t="str">
        <f>IFERROR(TRUNC(VLOOKUP($E409,'Container Panel'!$B$41:$Z$100,$D409,0)/(VLOOKUP(FF$276,UI!$A$12:$O$51,VLOOKUP(FF$277,$B$276:$C$278,2,0),0)/1000)),"")</f>
        <v/>
      </c>
      <c r="FG409" s="145" t="str">
        <f>IFERROR(TRUNC(VLOOKUP($E409,'Container Panel'!$B$41:$Z$100,$D409,0)/(VLOOKUP(FG$276,UI!$A$12:$O$51,VLOOKUP(FG$277,$B$276:$C$278,2,0),0)/1000)),"")</f>
        <v/>
      </c>
      <c r="FH409" s="145" t="str">
        <f>IFERROR(TRUNC(VLOOKUP($E409,'Container Panel'!$B$41:$Z$100,$D409,0)/(VLOOKUP(FH$276,UI!$A$12:$O$51,VLOOKUP(FH$277,$B$276:$C$278,2,0),0)/1000)),"")</f>
        <v/>
      </c>
      <c r="FI409" s="145" t="str">
        <f>IFERROR(TRUNC(VLOOKUP($E409,'Container Panel'!$B$41:$Z$100,$D409,0)/(VLOOKUP(FI$276,UI!$A$12:$O$51,VLOOKUP(FI$277,$B$276:$C$278,2,0),0)/1000)),"")</f>
        <v/>
      </c>
      <c r="FJ409" s="145" t="str">
        <f>IFERROR(TRUNC(VLOOKUP($E409,'Container Panel'!$B$41:$Z$100,$D409,0)/(VLOOKUP(FJ$276,UI!$A$12:$O$51,VLOOKUP(FJ$277,$B$276:$C$278,2,0),0)/1000)),"")</f>
        <v/>
      </c>
      <c r="FK409" s="145" t="str">
        <f>IFERROR(TRUNC(VLOOKUP($E409,'Container Panel'!$B$41:$Z$100,$D409,0)/(VLOOKUP(FK$276,UI!$A$12:$O$51,VLOOKUP(FK$277,$B$276:$C$278,2,0),0)/1000)),"")</f>
        <v/>
      </c>
      <c r="FL409" s="145" t="str">
        <f>IFERROR(TRUNC(VLOOKUP($E409,'Container Panel'!$B$41:$Z$100,$D409,0)/(VLOOKUP(FL$276,UI!$A$12:$O$51,VLOOKUP(FL$277,$B$276:$C$278,2,0),0)/1000)),"")</f>
        <v/>
      </c>
      <c r="FM409" s="145" t="str">
        <f>IFERROR(TRUNC(VLOOKUP($E409,'Container Panel'!$B$41:$Z$100,$D409,0)/(VLOOKUP(FM$276,UI!$A$12:$O$51,VLOOKUP(FM$277,$B$276:$C$278,2,0),0)/1000)),"")</f>
        <v/>
      </c>
      <c r="FN409" s="145" t="str">
        <f>IFERROR(TRUNC(VLOOKUP($E409,'Container Panel'!$B$41:$Z$100,$D409,0)/(VLOOKUP(FN$276,UI!$A$12:$O$51,VLOOKUP(FN$277,$B$276:$C$278,2,0),0)/1000)),"")</f>
        <v/>
      </c>
      <c r="FO409" s="145" t="str">
        <f>IFERROR(TRUNC(VLOOKUP($E409,'Container Panel'!$B$41:$Z$100,$D409,0)/(VLOOKUP(FO$276,UI!$A$12:$O$51,VLOOKUP(FO$277,$B$276:$C$278,2,0),0)/1000)),"")</f>
        <v/>
      </c>
      <c r="FP409" s="145" t="str">
        <f>IFERROR(TRUNC(VLOOKUP($E409,'Container Panel'!$B$41:$Z$100,$D409,0)/(VLOOKUP(FP$276,UI!$A$12:$O$51,VLOOKUP(FP$277,$B$276:$C$278,2,0),0)/1000)),"")</f>
        <v/>
      </c>
      <c r="FQ409" s="145" t="str">
        <f>IFERROR(TRUNC(VLOOKUP($E409,'Container Panel'!$B$41:$Z$100,$D409,0)/(VLOOKUP(FQ$276,UI!$A$12:$O$51,VLOOKUP(FQ$277,$B$276:$C$278,2,0),0)/1000)),"")</f>
        <v/>
      </c>
      <c r="FR409" s="145" t="str">
        <f>IFERROR(TRUNC(VLOOKUP($E409,'Container Panel'!$B$41:$Z$100,$D409,0)/(VLOOKUP(FR$276,UI!$A$12:$O$51,VLOOKUP(FR$277,$B$276:$C$278,2,0),0)/1000)),"")</f>
        <v/>
      </c>
      <c r="FS409" s="145" t="str">
        <f>IFERROR(TRUNC(VLOOKUP($E409,'Container Panel'!$B$41:$Z$100,$D409,0)/(VLOOKUP(FS$276,UI!$A$12:$O$51,VLOOKUP(FS$277,$B$276:$C$278,2,0),0)/1000)),"")</f>
        <v/>
      </c>
      <c r="FT409" s="145" t="str">
        <f>IFERROR(TRUNC(VLOOKUP($E409,'Container Panel'!$B$41:$Z$100,$D409,0)/(VLOOKUP(FT$276,UI!$A$12:$O$51,VLOOKUP(FT$277,$B$276:$C$278,2,0),0)/1000)),"")</f>
        <v/>
      </c>
      <c r="FU409" s="145" t="str">
        <f>IFERROR(TRUNC(VLOOKUP($E409,'Container Panel'!$B$41:$Z$100,$D409,0)/(VLOOKUP(FU$276,UI!$A$12:$O$51,VLOOKUP(FU$277,$B$276:$C$278,2,0),0)/1000)),"")</f>
        <v/>
      </c>
      <c r="FV409" s="145" t="str">
        <f>IFERROR(TRUNC(VLOOKUP($E409,'Container Panel'!$B$41:$Z$100,$D409,0)/(VLOOKUP(FV$276,UI!$A$12:$O$51,VLOOKUP(FV$277,$B$276:$C$278,2,0),0)/1000)),"")</f>
        <v/>
      </c>
      <c r="FW409" s="145" t="str">
        <f>IFERROR(TRUNC(VLOOKUP($E409,'Container Panel'!$B$41:$Z$100,$D409,0)/(VLOOKUP(FW$276,UI!$A$12:$O$51,VLOOKUP(FW$277,$B$276:$C$278,2,0),0)/1000)),"")</f>
        <v/>
      </c>
      <c r="FX409" s="145" t="str">
        <f>IFERROR(TRUNC(VLOOKUP($E409,'Container Panel'!$B$41:$Z$100,$D409,0)/(VLOOKUP(FX$276,UI!$A$12:$O$51,VLOOKUP(FX$277,$B$276:$C$278,2,0),0)/1000)),"")</f>
        <v/>
      </c>
      <c r="FY409" s="145" t="str">
        <f>IFERROR(TRUNC(VLOOKUP($E409,'Container Panel'!$B$41:$Z$100,$D409,0)/(VLOOKUP(FY$276,UI!$A$12:$O$51,VLOOKUP(FY$277,$B$276:$C$278,2,0),0)/1000)),"")</f>
        <v/>
      </c>
      <c r="FZ409" s="145" t="str">
        <f>IFERROR(TRUNC(VLOOKUP($E409,'Container Panel'!$B$41:$Z$100,$D409,0)/(VLOOKUP(FZ$276,UI!$A$12:$O$51,VLOOKUP(FZ$277,$B$276:$C$278,2,0),0)/1000)),"")</f>
        <v/>
      </c>
      <c r="GA409" s="145" t="str">
        <f>IFERROR(TRUNC(VLOOKUP($E409,'Container Panel'!$B$41:$Z$100,$D409,0)/(VLOOKUP(GA$276,UI!$A$12:$O$51,VLOOKUP(GA$277,$B$276:$C$278,2,0),0)/1000)),"")</f>
        <v/>
      </c>
      <c r="GB409" s="145" t="str">
        <f>IFERROR(TRUNC(VLOOKUP($E409,'Container Panel'!$B$41:$Z$100,$D409,0)/(VLOOKUP(GB$276,UI!$A$12:$O$51,VLOOKUP(GB$277,$B$276:$C$278,2,0),0)/1000)),"")</f>
        <v/>
      </c>
      <c r="GC409" s="145" t="str">
        <f>IFERROR(TRUNC(VLOOKUP($E409,'Container Panel'!$B$41:$Z$100,$D409,0)/(VLOOKUP(GC$276,UI!$A$12:$O$51,VLOOKUP(GC$277,$B$276:$C$278,2,0),0)/1000)),"")</f>
        <v/>
      </c>
      <c r="GD409" s="145" t="str">
        <f>IFERROR(TRUNC(VLOOKUP($E409,'Container Panel'!$B$41:$Z$100,$D409,0)/(VLOOKUP(GD$276,UI!$A$12:$O$51,VLOOKUP(GD$277,$B$276:$C$278,2,0),0)/1000)),"")</f>
        <v/>
      </c>
      <c r="GE409" s="145" t="str">
        <f>IFERROR(TRUNC(VLOOKUP($E409,'Container Panel'!$B$41:$Z$100,$D409,0)/(VLOOKUP(GE$276,UI!$A$12:$O$51,VLOOKUP(GE$277,$B$276:$C$278,2,0),0)/1000)),"")</f>
        <v/>
      </c>
      <c r="GF409" s="145" t="str">
        <f>IFERROR(TRUNC(VLOOKUP($E409,'Container Panel'!$B$41:$Z$100,$D409,0)/(VLOOKUP(GF$276,UI!$A$12:$O$51,VLOOKUP(GF$277,$B$276:$C$278,2,0),0)/1000)),"")</f>
        <v/>
      </c>
      <c r="GG409" s="145" t="str">
        <f>IFERROR(TRUNC(VLOOKUP($E409,'Container Panel'!$B$41:$Z$100,$D409,0)/(VLOOKUP(GG$276,UI!$A$12:$O$51,VLOOKUP(GG$277,$B$276:$C$278,2,0),0)/1000)),"")</f>
        <v/>
      </c>
      <c r="GH409" s="145" t="str">
        <f>IFERROR(TRUNC(VLOOKUP($E409,'Container Panel'!$B$41:$Z$100,$D409,0)/(VLOOKUP(GH$276,UI!$A$12:$O$51,VLOOKUP(GH$277,$B$276:$C$278,2,0),0)/1000)),"")</f>
        <v/>
      </c>
      <c r="GI409" s="145" t="str">
        <f>IFERROR(TRUNC(VLOOKUP($E409,'Container Panel'!$B$41:$Z$100,$D409,0)/(VLOOKUP(GI$276,UI!$A$12:$O$51,VLOOKUP(GI$277,$B$276:$C$278,2,0),0)/1000)),"")</f>
        <v/>
      </c>
      <c r="GJ409" s="145" t="str">
        <f>IFERROR(TRUNC(VLOOKUP($E409,'Container Panel'!$B$41:$Z$100,$D409,0)/(VLOOKUP(GJ$276,UI!$A$12:$O$51,VLOOKUP(GJ$277,$B$276:$C$278,2,0),0)/1000)),"")</f>
        <v/>
      </c>
      <c r="GK409" s="145" t="str">
        <f>IFERROR(TRUNC(VLOOKUP($E409,'Container Panel'!$B$41:$Z$100,$D409,0)/(VLOOKUP(GK$276,UI!$A$12:$O$51,VLOOKUP(GK$277,$B$276:$C$278,2,0),0)/1000)),"")</f>
        <v/>
      </c>
      <c r="GL409" s="145" t="str">
        <f>IFERROR(TRUNC(VLOOKUP($E409,'Container Panel'!$B$41:$Z$100,$D409,0)/(VLOOKUP(GL$276,UI!$A$12:$O$51,VLOOKUP(GL$277,$B$276:$C$278,2,0),0)/1000)),"")</f>
        <v/>
      </c>
      <c r="GM409" s="145" t="str">
        <f>IFERROR(TRUNC(VLOOKUP($E409,'Container Panel'!$B$41:$Z$100,$D409,0)/(VLOOKUP(GM$276,UI!$A$12:$O$51,VLOOKUP(GM$277,$B$276:$C$278,2,0),0)/1000)),"")</f>
        <v/>
      </c>
      <c r="GN409" s="145" t="str">
        <f>IFERROR(TRUNC(VLOOKUP($E409,'Container Panel'!$B$41:$Z$100,$D409,0)/(VLOOKUP(GN$276,UI!$A$12:$O$51,VLOOKUP(GN$277,$B$276:$C$278,2,0),0)/1000)),"")</f>
        <v/>
      </c>
      <c r="GO409" s="145" t="str">
        <f>IFERROR(TRUNC(VLOOKUP($E409,'Container Panel'!$B$41:$Z$100,$D409,0)/(VLOOKUP(GO$276,UI!$A$12:$O$51,VLOOKUP(GO$277,$B$276:$C$278,2,0),0)/1000)),"")</f>
        <v/>
      </c>
      <c r="GP409" s="145" t="str">
        <f>IFERROR(TRUNC(VLOOKUP($E409,'Container Panel'!$B$41:$Z$100,$D409,0)/(VLOOKUP(GP$276,UI!$A$12:$O$51,VLOOKUP(GP$277,$B$276:$C$278,2,0),0)/1000)),"")</f>
        <v/>
      </c>
      <c r="GQ409" s="145" t="str">
        <f>IFERROR(TRUNC(VLOOKUP($E409,'Container Panel'!$B$41:$Z$100,$D409,0)/(VLOOKUP(GQ$276,UI!$A$12:$O$51,VLOOKUP(GQ$277,$B$276:$C$278,2,0),0)/1000)),"")</f>
        <v/>
      </c>
      <c r="GR409" s="145" t="str">
        <f>IFERROR(TRUNC(VLOOKUP($E409,'Container Panel'!$B$41:$Z$100,$D409,0)/(VLOOKUP(GR$276,UI!$A$12:$O$51,VLOOKUP(GR$277,$B$276:$C$278,2,0),0)/1000)),"")</f>
        <v/>
      </c>
      <c r="GS409" s="145" t="str">
        <f>IFERROR(TRUNC(VLOOKUP($E409,'Container Panel'!$B$41:$Z$100,$D409,0)/(VLOOKUP(GS$276,UI!$A$12:$O$51,VLOOKUP(GS$277,$B$276:$C$278,2,0),0)/1000)),"")</f>
        <v/>
      </c>
      <c r="GT409" s="145" t="str">
        <f>IFERROR(TRUNC(VLOOKUP($E409,'Container Panel'!$B$41:$Z$100,$D409,0)/(VLOOKUP(GT$276,UI!$A$12:$O$51,VLOOKUP(GT$277,$B$276:$C$278,2,0),0)/1000)),"")</f>
        <v/>
      </c>
      <c r="GU409" s="145" t="str">
        <f>IFERROR(TRUNC(VLOOKUP($E409,'Container Panel'!$B$41:$Z$100,$D409,0)/(VLOOKUP(GU$276,UI!$A$12:$O$51,VLOOKUP(GU$277,$B$276:$C$278,2,0),0)/1000)),"")</f>
        <v/>
      </c>
      <c r="GV409" s="145" t="str">
        <f>IFERROR(TRUNC(VLOOKUP($E409,'Container Panel'!$B$41:$Z$100,$D409,0)/(VLOOKUP(GV$276,UI!$A$12:$O$51,VLOOKUP(GV$277,$B$276:$C$278,2,0),0)/1000)),"")</f>
        <v/>
      </c>
      <c r="GW409" s="145" t="str">
        <f>IFERROR(TRUNC(VLOOKUP($E409,'Container Panel'!$B$41:$Z$100,$D409,0)/(VLOOKUP(GW$276,UI!$A$12:$O$51,VLOOKUP(GW$277,$B$276:$C$278,2,0),0)/1000)),"")</f>
        <v/>
      </c>
      <c r="GX409" s="145" t="str">
        <f>IFERROR(TRUNC(VLOOKUP($E409,'Container Panel'!$B$41:$Z$100,$D409,0)/(VLOOKUP(GX$276,UI!$A$12:$O$51,VLOOKUP(GX$277,$B$276:$C$278,2,0),0)/1000)),"")</f>
        <v/>
      </c>
      <c r="GY409" s="145" t="str">
        <f>IFERROR(TRUNC(VLOOKUP($E409,'Container Panel'!$B$41:$Z$100,$D409,0)/(VLOOKUP(GY$276,UI!$A$12:$O$51,VLOOKUP(GY$277,$B$276:$C$278,2,0),0)/1000)),"")</f>
        <v/>
      </c>
      <c r="GZ409" s="145" t="str">
        <f>IFERROR(TRUNC(VLOOKUP($E409,'Container Panel'!$B$41:$Z$100,$D409,0)/(VLOOKUP(GZ$276,UI!$A$12:$O$51,VLOOKUP(GZ$277,$B$276:$C$278,2,0),0)/1000)),"")</f>
        <v/>
      </c>
      <c r="HA409" s="145" t="str">
        <f>IFERROR(TRUNC(VLOOKUP($E409,'Container Panel'!$B$41:$Z$100,$D409,0)/(VLOOKUP(HA$276,UI!$A$12:$O$51,VLOOKUP(HA$277,$B$276:$C$278,2,0),0)/1000)),"")</f>
        <v/>
      </c>
      <c r="HB409" s="145" t="str">
        <f>IFERROR(TRUNC(VLOOKUP($E409,'Container Panel'!$B$41:$Z$100,$D409,0)/(VLOOKUP(HB$276,UI!$A$12:$O$51,VLOOKUP(HB$277,$B$276:$C$278,2,0),0)/1000)),"")</f>
        <v/>
      </c>
      <c r="HC409" s="145" t="str">
        <f>IFERROR(TRUNC(VLOOKUP($E409,'Container Panel'!$B$41:$Z$100,$D409,0)/(VLOOKUP(HC$276,UI!$A$12:$O$51,VLOOKUP(HC$277,$B$276:$C$278,2,0),0)/1000)),"")</f>
        <v/>
      </c>
      <c r="HD409" s="145" t="str">
        <f>IFERROR(TRUNC(VLOOKUP($E409,'Container Panel'!$B$41:$Z$100,$D409,0)/(VLOOKUP(HD$276,UI!$A$12:$O$51,VLOOKUP(HD$277,$B$276:$C$278,2,0),0)/1000)),"")</f>
        <v/>
      </c>
      <c r="HE409" s="145" t="str">
        <f>IFERROR(TRUNC(VLOOKUP($E409,'Container Panel'!$B$41:$Z$100,$D409,0)/(VLOOKUP(HE$276,UI!$A$12:$O$51,VLOOKUP(HE$277,$B$276:$C$278,2,0),0)/1000)),"")</f>
        <v/>
      </c>
      <c r="HF409" s="145" t="str">
        <f>IFERROR(TRUNC(VLOOKUP($E409,'Container Panel'!$B$41:$Z$100,$D409,0)/(VLOOKUP(HF$276,UI!$A$12:$O$51,VLOOKUP(HF$277,$B$276:$C$278,2,0),0)/1000)),"")</f>
        <v/>
      </c>
      <c r="HG409" s="145" t="str">
        <f>IFERROR(TRUNC(VLOOKUP($E409,'Container Panel'!$B$41:$Z$100,$D409,0)/(VLOOKUP(HG$276,UI!$A$12:$O$51,VLOOKUP(HG$277,$B$276:$C$278,2,0),0)/1000)),"")</f>
        <v/>
      </c>
      <c r="HH409" s="145" t="str">
        <f>IFERROR(TRUNC(VLOOKUP($E409,'Container Panel'!$B$41:$Z$100,$D409,0)/(VLOOKUP(HH$276,UI!$A$12:$O$51,VLOOKUP(HH$277,$B$276:$C$278,2,0),0)/1000)),"")</f>
        <v/>
      </c>
      <c r="HI409" s="145" t="str">
        <f>IFERROR(TRUNC(VLOOKUP($E409,'Container Panel'!$B$41:$Z$100,$D409,0)/(VLOOKUP(HI$276,UI!$A$12:$O$51,VLOOKUP(HI$277,$B$276:$C$278,2,0),0)/1000)),"")</f>
        <v/>
      </c>
      <c r="HJ409" s="145" t="str">
        <f>IFERROR(TRUNC(VLOOKUP($E409,'Container Panel'!$B$41:$Z$100,$D409,0)/(VLOOKUP(HJ$276,UI!$A$12:$O$51,VLOOKUP(HJ$277,$B$276:$C$278,2,0),0)/1000)),"")</f>
        <v/>
      </c>
      <c r="HK409" s="145" t="str">
        <f>IFERROR(TRUNC(VLOOKUP($E409,'Container Panel'!$B$41:$Z$100,$D409,0)/(VLOOKUP(HK$276,UI!$A$12:$O$51,VLOOKUP(HK$277,$B$276:$C$278,2,0),0)/1000)),"")</f>
        <v/>
      </c>
      <c r="HL409" s="145" t="str">
        <f>IFERROR(TRUNC(VLOOKUP($E409,'Container Panel'!$B$41:$Z$100,$D409,0)/(VLOOKUP(HL$276,UI!$A$12:$O$51,VLOOKUP(HL$277,$B$276:$C$278,2,0),0)/1000)),"")</f>
        <v/>
      </c>
      <c r="HM409" s="145" t="str">
        <f>IFERROR(TRUNC(VLOOKUP($E409,'Container Panel'!$B$41:$Z$100,$D409,0)/(VLOOKUP(HM$276,UI!$A$12:$O$51,VLOOKUP(HM$277,$B$276:$C$278,2,0),0)/1000)),"")</f>
        <v/>
      </c>
      <c r="HN409" s="145" t="str">
        <f>IFERROR(TRUNC(VLOOKUP($E409,'Container Panel'!$B$41:$Z$100,$D409,0)/(VLOOKUP(HN$276,UI!$A$12:$O$51,VLOOKUP(HN$277,$B$276:$C$278,2,0),0)/1000)),"")</f>
        <v/>
      </c>
      <c r="HO409" s="145" t="str">
        <f>IFERROR(TRUNC(VLOOKUP($E409,'Container Panel'!$B$41:$Z$100,$D409,0)/(VLOOKUP(HO$276,UI!$A$12:$O$51,VLOOKUP(HO$277,$B$276:$C$278,2,0),0)/1000)),"")</f>
        <v/>
      </c>
      <c r="HP409" s="145" t="str">
        <f>IFERROR(TRUNC(VLOOKUP($E409,'Container Panel'!$B$41:$Z$100,$D409,0)/(VLOOKUP(HP$276,UI!$A$12:$O$51,VLOOKUP(HP$277,$B$276:$C$278,2,0),0)/1000)),"")</f>
        <v/>
      </c>
      <c r="HQ409" s="145" t="str">
        <f>IFERROR(TRUNC(VLOOKUP($E409,'Container Panel'!$B$41:$Z$100,$D409,0)/(VLOOKUP(HQ$276,UI!$A$12:$O$51,VLOOKUP(HQ$277,$B$276:$C$278,2,0),0)/1000)),"")</f>
        <v/>
      </c>
      <c r="HR409" s="145" t="str">
        <f>IFERROR(TRUNC(VLOOKUP($E409,'Container Panel'!$B$41:$Z$100,$D409,0)/(VLOOKUP(HR$276,UI!$A$12:$O$51,VLOOKUP(HR$277,$B$276:$C$278,2,0),0)/1000)),"")</f>
        <v/>
      </c>
      <c r="HS409" s="145" t="str">
        <f>IFERROR(TRUNC(VLOOKUP($E409,'Container Panel'!$B$41:$Z$100,$D409,0)/(VLOOKUP(HS$276,UI!$A$12:$O$51,VLOOKUP(HS$277,$B$276:$C$278,2,0),0)/1000)),"")</f>
        <v/>
      </c>
      <c r="HT409" s="145" t="str">
        <f>IFERROR(TRUNC(VLOOKUP($E409,'Container Panel'!$B$41:$Z$100,$D409,0)/(VLOOKUP(HT$276,UI!$A$12:$O$51,VLOOKUP(HT$277,$B$276:$C$278,2,0),0)/1000)),"")</f>
        <v/>
      </c>
      <c r="HU409" s="145" t="str">
        <f>IFERROR(TRUNC(VLOOKUP($E409,'Container Panel'!$B$41:$Z$100,$D409,0)/(VLOOKUP(HU$276,UI!$A$12:$O$51,VLOOKUP(HU$277,$B$276:$C$278,2,0),0)/1000)),"")</f>
        <v/>
      </c>
      <c r="HV409" s="145" t="str">
        <f>IFERROR(TRUNC(VLOOKUP($E409,'Container Panel'!$B$41:$Z$100,$D409,0)/(VLOOKUP(HV$276,UI!$A$12:$O$51,VLOOKUP(HV$277,$B$276:$C$278,2,0),0)/1000)),"")</f>
        <v/>
      </c>
      <c r="HW409" s="145" t="str">
        <f>IFERROR(TRUNC(VLOOKUP($E409,'Container Panel'!$B$41:$Z$100,$D409,0)/(VLOOKUP(HW$276,UI!$A$12:$O$51,VLOOKUP(HW$277,$B$276:$C$278,2,0),0)/1000)),"")</f>
        <v/>
      </c>
      <c r="HX409" s="145" t="str">
        <f>IFERROR(TRUNC(VLOOKUP($E409,'Container Panel'!$B$41:$Z$100,$D409,0)/(VLOOKUP(HX$276,UI!$A$12:$O$51,VLOOKUP(HX$277,$B$276:$C$278,2,0),0)/1000)),"")</f>
        <v/>
      </c>
      <c r="HY409" s="145" t="str">
        <f>IFERROR(TRUNC(VLOOKUP($E409,'Container Panel'!$B$41:$Z$100,$D409,0)/(VLOOKUP(HY$276,UI!$A$12:$O$51,VLOOKUP(HY$277,$B$276:$C$278,2,0),0)/1000)),"")</f>
        <v/>
      </c>
      <c r="HZ409" s="145" t="str">
        <f>IFERROR(TRUNC(VLOOKUP($E409,'Container Panel'!$B$41:$Z$100,$D409,0)/(VLOOKUP(HZ$276,UI!$A$12:$O$51,VLOOKUP(HZ$277,$B$276:$C$278,2,0),0)/1000)),"")</f>
        <v/>
      </c>
      <c r="IA409" s="145" t="str">
        <f>IFERROR(TRUNC(VLOOKUP($E409,'Container Panel'!$B$41:$Z$100,$D409,0)/(VLOOKUP(IA$276,UI!$A$12:$O$51,VLOOKUP(IA$277,$B$276:$C$278,2,0),0)/1000)),"")</f>
        <v/>
      </c>
      <c r="IB409" s="145" t="str">
        <f>IFERROR(TRUNC(VLOOKUP($E409,'Container Panel'!$B$41:$Z$100,$D409,0)/(VLOOKUP(IB$276,UI!$A$12:$O$51,VLOOKUP(IB$277,$B$276:$C$278,2,0),0)/1000)),"")</f>
        <v/>
      </c>
      <c r="IC409" s="145" t="str">
        <f>IFERROR(TRUNC(VLOOKUP($E409,'Container Panel'!$B$41:$Z$100,$D409,0)/(VLOOKUP(IC$276,UI!$A$12:$O$51,VLOOKUP(IC$277,$B$276:$C$278,2,0),0)/1000)),"")</f>
        <v/>
      </c>
      <c r="ID409" s="145" t="str">
        <f>IFERROR(TRUNC(VLOOKUP($E409,'Container Panel'!$B$41:$Z$100,$D409,0)/(VLOOKUP(ID$276,UI!$A$12:$O$51,VLOOKUP(ID$277,$B$276:$C$278,2,0),0)/1000)),"")</f>
        <v/>
      </c>
      <c r="IE409" s="145" t="str">
        <f>IFERROR(TRUNC(VLOOKUP($E409,'Container Panel'!$B$41:$Z$100,$D409,0)/(VLOOKUP(IE$276,UI!$A$12:$O$51,VLOOKUP(IE$277,$B$276:$C$278,2,0),0)/1000)),"")</f>
        <v/>
      </c>
      <c r="IF409" s="145" t="str">
        <f>IFERROR(TRUNC(VLOOKUP($E409,'Container Panel'!$B$41:$Z$100,$D409,0)/(VLOOKUP(IF$276,UI!$A$12:$O$51,VLOOKUP(IF$277,$B$276:$C$278,2,0),0)/1000)),"")</f>
        <v/>
      </c>
      <c r="IG409" s="145" t="str">
        <f>IFERROR(TRUNC(VLOOKUP($E409,'Container Panel'!$B$41:$Z$100,$D409,0)/(VLOOKUP(IG$276,UI!$A$12:$O$51,VLOOKUP(IG$277,$B$276:$C$278,2,0),0)/1000)),"")</f>
        <v/>
      </c>
      <c r="IH409" s="145" t="str">
        <f>IFERROR(TRUNC(VLOOKUP($E409,'Container Panel'!$B$41:$Z$100,$D409,0)/(VLOOKUP(IH$276,UI!$A$12:$O$51,VLOOKUP(IH$277,$B$276:$C$278,2,0),0)/1000)),"")</f>
        <v/>
      </c>
      <c r="II409" s="145" t="str">
        <f>IFERROR(TRUNC(VLOOKUP($E409,'Container Panel'!$B$41:$Z$100,$D409,0)/(VLOOKUP(II$276,UI!$A$12:$O$51,VLOOKUP(II$277,$B$276:$C$278,2,0),0)/1000)),"")</f>
        <v/>
      </c>
      <c r="IJ409" s="145" t="str">
        <f>IFERROR(TRUNC(VLOOKUP($E409,'Container Panel'!$B$41:$Z$100,$D409,0)/(VLOOKUP(IJ$276,UI!$A$12:$O$51,VLOOKUP(IJ$277,$B$276:$C$278,2,0),0)/1000)),"")</f>
        <v/>
      </c>
      <c r="IK409" s="145" t="str">
        <f>IFERROR(TRUNC(VLOOKUP($E409,'Container Panel'!$B$41:$Z$100,$D409,0)/(VLOOKUP(IK$276,UI!$A$12:$O$51,VLOOKUP(IK$277,$B$276:$C$278,2,0),0)/1000)),"")</f>
        <v/>
      </c>
      <c r="IL409" s="145" t="str">
        <f>IFERROR(TRUNC(VLOOKUP($E409,'Container Panel'!$B$41:$Z$100,$D409,0)/(VLOOKUP(IL$276,UI!$A$12:$O$51,VLOOKUP(IL$277,$B$276:$C$278,2,0),0)/1000)),"")</f>
        <v/>
      </c>
    </row>
    <row r="410" spans="2:246">
      <c r="B410" s="74">
        <v>130</v>
      </c>
      <c r="C410" s="74">
        <f t="shared" si="198"/>
        <v>44</v>
      </c>
      <c r="D410" s="163">
        <f>MOD(B410,3)+'Container Panel'!$Q$38</f>
        <v>17</v>
      </c>
      <c r="E410" s="143">
        <f t="shared" si="197"/>
        <v>0</v>
      </c>
      <c r="F410" s="144" t="s">
        <v>76</v>
      </c>
      <c r="G410" s="145" t="str">
        <f>IFERROR(TRUNC(VLOOKUP($E410,'Container Panel'!$B$41:$Z$100,$D410,0)/(VLOOKUP(G$276,UI!$A$12:$O$51,VLOOKUP(G$278,$B$276:$C$278,2,0),0)/1000)),"")</f>
        <v/>
      </c>
      <c r="H410" s="145" t="str">
        <f>IFERROR(TRUNC(VLOOKUP($E410,'Container Panel'!$B$41:$Z$100,$D410,0)/(VLOOKUP(H$276,UI!$A$12:$O$51,VLOOKUP(H$278,$B$276:$C$278,2,0),0)/1000)),"")</f>
        <v/>
      </c>
      <c r="I410" s="145" t="str">
        <f>IFERROR(TRUNC(VLOOKUP($E410,'Container Panel'!$B$41:$Z$100,$D410,0)/(VLOOKUP(I$276,UI!$A$12:$O$51,VLOOKUP(I$278,$B$276:$C$278,2,0),0)/1000)),"")</f>
        <v/>
      </c>
      <c r="J410" s="145" t="str">
        <f>IFERROR(TRUNC(VLOOKUP($E410,'Container Panel'!$B$41:$Z$100,$D410,0)/(VLOOKUP(J$276,UI!$A$12:$O$51,VLOOKUP(J$278,$B$276:$C$278,2,0),0)/1000)),"")</f>
        <v/>
      </c>
      <c r="K410" s="145" t="str">
        <f>IFERROR(TRUNC(VLOOKUP($E410,'Container Panel'!$B$41:$Z$100,$D410,0)/(VLOOKUP(K$276,UI!$A$12:$O$51,VLOOKUP(K$278,$B$276:$C$278,2,0),0)/1000)),"")</f>
        <v/>
      </c>
      <c r="L410" s="145" t="str">
        <f>IFERROR(TRUNC(VLOOKUP($E410,'Container Panel'!$B$41:$Z$100,$D410,0)/(VLOOKUP(L$276,UI!$A$12:$O$51,VLOOKUP(L$278,$B$276:$C$278,2,0),0)/1000)),"")</f>
        <v/>
      </c>
      <c r="M410" s="145" t="str">
        <f>IFERROR(TRUNC(VLOOKUP($E410,'Container Panel'!$B$41:$Z$100,$D410,0)/(VLOOKUP(M$276,UI!$A$12:$O$51,VLOOKUP(M$278,$B$276:$C$278,2,0),0)/1000)),"")</f>
        <v/>
      </c>
      <c r="N410" s="145" t="str">
        <f>IFERROR(TRUNC(VLOOKUP($E410,'Container Panel'!$B$41:$Z$100,$D410,0)/(VLOOKUP(N$276,UI!$A$12:$O$51,VLOOKUP(N$278,$B$276:$C$278,2,0),0)/1000)),"")</f>
        <v/>
      </c>
      <c r="O410" s="145" t="str">
        <f>IFERROR(TRUNC(VLOOKUP($E410,'Container Panel'!$B$41:$Z$100,$D410,0)/(VLOOKUP(O$276,UI!$A$12:$O$51,VLOOKUP(O$278,$B$276:$C$278,2,0),0)/1000)),"")</f>
        <v/>
      </c>
      <c r="P410" s="145" t="str">
        <f>IFERROR(TRUNC(VLOOKUP($E410,'Container Panel'!$B$41:$Z$100,$D410,0)/(VLOOKUP(P$276,UI!$A$12:$O$51,VLOOKUP(P$278,$B$276:$C$278,2,0),0)/1000)),"")</f>
        <v/>
      </c>
      <c r="Q410" s="145" t="str">
        <f>IFERROR(TRUNC(VLOOKUP($E410,'Container Panel'!$B$41:$Z$100,$D410,0)/(VLOOKUP(Q$276,UI!$A$12:$O$51,VLOOKUP(Q$278,$B$276:$C$278,2,0),0)/1000)),"")</f>
        <v/>
      </c>
      <c r="R410" s="145" t="str">
        <f>IFERROR(TRUNC(VLOOKUP($E410,'Container Panel'!$B$41:$Z$100,$D410,0)/(VLOOKUP(R$276,UI!$A$12:$O$51,VLOOKUP(R$278,$B$276:$C$278,2,0),0)/1000)),"")</f>
        <v/>
      </c>
      <c r="S410" s="145" t="str">
        <f>IFERROR(TRUNC(VLOOKUP($E410,'Container Panel'!$B$41:$Z$100,$D410,0)/(VLOOKUP(S$276,UI!$A$12:$O$51,VLOOKUP(S$278,$B$276:$C$278,2,0),0)/1000)),"")</f>
        <v/>
      </c>
      <c r="T410" s="145" t="str">
        <f>IFERROR(TRUNC(VLOOKUP($E410,'Container Panel'!$B$41:$Z$100,$D410,0)/(VLOOKUP(T$276,UI!$A$12:$O$51,VLOOKUP(T$278,$B$276:$C$278,2,0),0)/1000)),"")</f>
        <v/>
      </c>
      <c r="U410" s="145" t="str">
        <f>IFERROR(TRUNC(VLOOKUP($E410,'Container Panel'!$B$41:$Z$100,$D410,0)/(VLOOKUP(U$276,UI!$A$12:$O$51,VLOOKUP(U$278,$B$276:$C$278,2,0),0)/1000)),"")</f>
        <v/>
      </c>
      <c r="V410" s="145" t="str">
        <f>IFERROR(TRUNC(VLOOKUP($E410,'Container Panel'!$B$41:$Z$100,$D410,0)/(VLOOKUP(V$276,UI!$A$12:$O$51,VLOOKUP(V$278,$B$276:$C$278,2,0),0)/1000)),"")</f>
        <v/>
      </c>
      <c r="W410" s="145" t="str">
        <f>IFERROR(TRUNC(VLOOKUP($E410,'Container Panel'!$B$41:$Z$100,$D410,0)/(VLOOKUP(W$276,UI!$A$12:$O$51,VLOOKUP(W$278,$B$276:$C$278,2,0),0)/1000)),"")</f>
        <v/>
      </c>
      <c r="X410" s="145" t="str">
        <f>IFERROR(TRUNC(VLOOKUP($E410,'Container Panel'!$B$41:$Z$100,$D410,0)/(VLOOKUP(X$276,UI!$A$12:$O$51,VLOOKUP(X$278,$B$276:$C$278,2,0),0)/1000)),"")</f>
        <v/>
      </c>
      <c r="Y410" s="145" t="str">
        <f>IFERROR(TRUNC(VLOOKUP($E410,'Container Panel'!$B$41:$Z$100,$D410,0)/(VLOOKUP(Y$276,UI!$A$12:$O$51,VLOOKUP(Y$278,$B$276:$C$278,2,0),0)/1000)),"")</f>
        <v/>
      </c>
      <c r="Z410" s="145" t="str">
        <f>IFERROR(TRUNC(VLOOKUP($E410,'Container Panel'!$B$41:$Z$100,$D410,0)/(VLOOKUP(Z$276,UI!$A$12:$O$51,VLOOKUP(Z$278,$B$276:$C$278,2,0),0)/1000)),"")</f>
        <v/>
      </c>
      <c r="AA410" s="145" t="str">
        <f>IFERROR(TRUNC(VLOOKUP($E410,'Container Panel'!$B$41:$Z$100,$D410,0)/(VLOOKUP(AA$276,UI!$A$12:$O$51,VLOOKUP(AA$278,$B$276:$C$278,2,0),0)/1000)),"")</f>
        <v/>
      </c>
      <c r="AB410" s="145" t="str">
        <f>IFERROR(TRUNC(VLOOKUP($E410,'Container Panel'!$B$41:$Z$100,$D410,0)/(VLOOKUP(AB$276,UI!$A$12:$O$51,VLOOKUP(AB$278,$B$276:$C$278,2,0),0)/1000)),"")</f>
        <v/>
      </c>
      <c r="AC410" s="145" t="str">
        <f>IFERROR(TRUNC(VLOOKUP($E410,'Container Panel'!$B$41:$Z$100,$D410,0)/(VLOOKUP(AC$276,UI!$A$12:$O$51,VLOOKUP(AC$278,$B$276:$C$278,2,0),0)/1000)),"")</f>
        <v/>
      </c>
      <c r="AD410" s="145" t="str">
        <f>IFERROR(TRUNC(VLOOKUP($E410,'Container Panel'!$B$41:$Z$100,$D410,0)/(VLOOKUP(AD$276,UI!$A$12:$O$51,VLOOKUP(AD$278,$B$276:$C$278,2,0),0)/1000)),"")</f>
        <v/>
      </c>
      <c r="AE410" s="145" t="str">
        <f>IFERROR(TRUNC(VLOOKUP($E410,'Container Panel'!$B$41:$Z$100,$D410,0)/(VLOOKUP(AE$276,UI!$A$12:$O$51,VLOOKUP(AE$278,$B$276:$C$278,2,0),0)/1000)),"")</f>
        <v/>
      </c>
      <c r="AF410" s="145" t="str">
        <f>IFERROR(TRUNC(VLOOKUP($E410,'Container Panel'!$B$41:$Z$100,$D410,0)/(VLOOKUP(AF$276,UI!$A$12:$O$51,VLOOKUP(AF$278,$B$276:$C$278,2,0),0)/1000)),"")</f>
        <v/>
      </c>
      <c r="AG410" s="145" t="str">
        <f>IFERROR(TRUNC(VLOOKUP($E410,'Container Panel'!$B$41:$Z$100,$D410,0)/(VLOOKUP(AG$276,UI!$A$12:$O$51,VLOOKUP(AG$278,$B$276:$C$278,2,0),0)/1000)),"")</f>
        <v/>
      </c>
      <c r="AH410" s="145" t="str">
        <f>IFERROR(TRUNC(VLOOKUP($E410,'Container Panel'!$B$41:$Z$100,$D410,0)/(VLOOKUP(AH$276,UI!$A$12:$O$51,VLOOKUP(AH$278,$B$276:$C$278,2,0),0)/1000)),"")</f>
        <v/>
      </c>
      <c r="AI410" s="145" t="str">
        <f>IFERROR(TRUNC(VLOOKUP($E410,'Container Panel'!$B$41:$Z$100,$D410,0)/(VLOOKUP(AI$276,UI!$A$12:$O$51,VLOOKUP(AI$278,$B$276:$C$278,2,0),0)/1000)),"")</f>
        <v/>
      </c>
      <c r="AJ410" s="145" t="str">
        <f>IFERROR(TRUNC(VLOOKUP($E410,'Container Panel'!$B$41:$Z$100,$D410,0)/(VLOOKUP(AJ$276,UI!$A$12:$O$51,VLOOKUP(AJ$278,$B$276:$C$278,2,0),0)/1000)),"")</f>
        <v/>
      </c>
      <c r="AK410" s="145" t="str">
        <f>IFERROR(TRUNC(VLOOKUP($E410,'Container Panel'!$B$41:$Z$100,$D410,0)/(VLOOKUP(AK$276,UI!$A$12:$O$51,VLOOKUP(AK$278,$B$276:$C$278,2,0),0)/1000)),"")</f>
        <v/>
      </c>
      <c r="AL410" s="145" t="str">
        <f>IFERROR(TRUNC(VLOOKUP($E410,'Container Panel'!$B$41:$Z$100,$D410,0)/(VLOOKUP(AL$276,UI!$A$12:$O$51,VLOOKUP(AL$278,$B$276:$C$278,2,0),0)/1000)),"")</f>
        <v/>
      </c>
      <c r="AM410" s="145" t="str">
        <f>IFERROR(TRUNC(VLOOKUP($E410,'Container Panel'!$B$41:$Z$100,$D410,0)/(VLOOKUP(AM$276,UI!$A$12:$O$51,VLOOKUP(AM$278,$B$276:$C$278,2,0),0)/1000)),"")</f>
        <v/>
      </c>
      <c r="AN410" s="145" t="str">
        <f>IFERROR(TRUNC(VLOOKUP($E410,'Container Panel'!$B$41:$Z$100,$D410,0)/(VLOOKUP(AN$276,UI!$A$12:$O$51,VLOOKUP(AN$278,$B$276:$C$278,2,0),0)/1000)),"")</f>
        <v/>
      </c>
      <c r="AO410" s="145" t="str">
        <f>IFERROR(TRUNC(VLOOKUP($E410,'Container Panel'!$B$41:$Z$100,$D410,0)/(VLOOKUP(AO$276,UI!$A$12:$O$51,VLOOKUP(AO$278,$B$276:$C$278,2,0),0)/1000)),"")</f>
        <v/>
      </c>
      <c r="AP410" s="145" t="str">
        <f>IFERROR(TRUNC(VLOOKUP($E410,'Container Panel'!$B$41:$Z$100,$D410,0)/(VLOOKUP(AP$276,UI!$A$12:$O$51,VLOOKUP(AP$278,$B$276:$C$278,2,0),0)/1000)),"")</f>
        <v/>
      </c>
      <c r="AQ410" s="145" t="str">
        <f>IFERROR(TRUNC(VLOOKUP($E410,'Container Panel'!$B$41:$Z$100,$D410,0)/(VLOOKUP(AQ$276,UI!$A$12:$O$51,VLOOKUP(AQ$278,$B$276:$C$278,2,0),0)/1000)),"")</f>
        <v/>
      </c>
      <c r="AR410" s="145" t="str">
        <f>IFERROR(TRUNC(VLOOKUP($E410,'Container Panel'!$B$41:$Z$100,$D410,0)/(VLOOKUP(AR$276,UI!$A$12:$O$51,VLOOKUP(AR$278,$B$276:$C$278,2,0),0)/1000)),"")</f>
        <v/>
      </c>
      <c r="AS410" s="145" t="str">
        <f>IFERROR(TRUNC(VLOOKUP($E410,'Container Panel'!$B$41:$Z$100,$D410,0)/(VLOOKUP(AS$276,UI!$A$12:$O$51,VLOOKUP(AS$278,$B$276:$C$278,2,0),0)/1000)),"")</f>
        <v/>
      </c>
      <c r="AT410" s="145" t="str">
        <f>IFERROR(TRUNC(VLOOKUP($E410,'Container Panel'!$B$41:$Z$100,$D410,0)/(VLOOKUP(AT$276,UI!$A$12:$O$51,VLOOKUP(AT$278,$B$276:$C$278,2,0),0)/1000)),"")</f>
        <v/>
      </c>
      <c r="AU410" s="145" t="str">
        <f>IFERROR(TRUNC(VLOOKUP($E410,'Container Panel'!$B$41:$Z$100,$D410,0)/(VLOOKUP(AU$276,UI!$A$12:$O$51,VLOOKUP(AU$278,$B$276:$C$278,2,0),0)/1000)),"")</f>
        <v/>
      </c>
      <c r="AV410" s="145" t="str">
        <f>IFERROR(TRUNC(VLOOKUP($E410,'Container Panel'!$B$41:$Z$100,$D410,0)/(VLOOKUP(AV$276,UI!$A$12:$O$51,VLOOKUP(AV$278,$B$276:$C$278,2,0),0)/1000)),"")</f>
        <v/>
      </c>
      <c r="AW410" s="145" t="str">
        <f>IFERROR(TRUNC(VLOOKUP($E410,'Container Panel'!$B$41:$Z$100,$D410,0)/(VLOOKUP(AW$276,UI!$A$12:$O$51,VLOOKUP(AW$278,$B$276:$C$278,2,0),0)/1000)),"")</f>
        <v/>
      </c>
      <c r="AX410" s="145" t="str">
        <f>IFERROR(TRUNC(VLOOKUP($E410,'Container Panel'!$B$41:$Z$100,$D410,0)/(VLOOKUP(AX$276,UI!$A$12:$O$51,VLOOKUP(AX$278,$B$276:$C$278,2,0),0)/1000)),"")</f>
        <v/>
      </c>
      <c r="AY410" s="145" t="str">
        <f>IFERROR(TRUNC(VLOOKUP($E410,'Container Panel'!$B$41:$Z$100,$D410,0)/(VLOOKUP(AY$276,UI!$A$12:$O$51,VLOOKUP(AY$278,$B$276:$C$278,2,0),0)/1000)),"")</f>
        <v/>
      </c>
      <c r="AZ410" s="145" t="str">
        <f>IFERROR(TRUNC(VLOOKUP($E410,'Container Panel'!$B$41:$Z$100,$D410,0)/(VLOOKUP(AZ$276,UI!$A$12:$O$51,VLOOKUP(AZ$278,$B$276:$C$278,2,0),0)/1000)),"")</f>
        <v/>
      </c>
      <c r="BA410" s="145" t="str">
        <f>IFERROR(TRUNC(VLOOKUP($E410,'Container Panel'!$B$41:$Z$100,$D410,0)/(VLOOKUP(BA$276,UI!$A$12:$O$51,VLOOKUP(BA$278,$B$276:$C$278,2,0),0)/1000)),"")</f>
        <v/>
      </c>
      <c r="BB410" s="145" t="str">
        <f>IFERROR(TRUNC(VLOOKUP($E410,'Container Panel'!$B$41:$Z$100,$D410,0)/(VLOOKUP(BB$276,UI!$A$12:$O$51,VLOOKUP(BB$278,$B$276:$C$278,2,0),0)/1000)),"")</f>
        <v/>
      </c>
      <c r="BC410" s="145" t="str">
        <f>IFERROR(TRUNC(VLOOKUP($E410,'Container Panel'!$B$41:$Z$100,$D410,0)/(VLOOKUP(BC$276,UI!$A$12:$O$51,VLOOKUP(BC$278,$B$276:$C$278,2,0),0)/1000)),"")</f>
        <v/>
      </c>
      <c r="BD410" s="145" t="str">
        <f>IFERROR(TRUNC(VLOOKUP($E410,'Container Panel'!$B$41:$Z$100,$D410,0)/(VLOOKUP(BD$276,UI!$A$12:$O$51,VLOOKUP(BD$278,$B$276:$C$278,2,0),0)/1000)),"")</f>
        <v/>
      </c>
      <c r="BE410" s="145" t="str">
        <f>IFERROR(TRUNC(VLOOKUP($E410,'Container Panel'!$B$41:$Z$100,$D410,0)/(VLOOKUP(BE$276,UI!$A$12:$O$51,VLOOKUP(BE$278,$B$276:$C$278,2,0),0)/1000)),"")</f>
        <v/>
      </c>
      <c r="BF410" s="145" t="str">
        <f>IFERROR(TRUNC(VLOOKUP($E410,'Container Panel'!$B$41:$Z$100,$D410,0)/(VLOOKUP(BF$276,UI!$A$12:$O$51,VLOOKUP(BF$278,$B$276:$C$278,2,0),0)/1000)),"")</f>
        <v/>
      </c>
      <c r="BG410" s="145" t="str">
        <f>IFERROR(TRUNC(VLOOKUP($E410,'Container Panel'!$B$41:$Z$100,$D410,0)/(VLOOKUP(BG$276,UI!$A$12:$O$51,VLOOKUP(BG$278,$B$276:$C$278,2,0),0)/1000)),"")</f>
        <v/>
      </c>
      <c r="BH410" s="145" t="str">
        <f>IFERROR(TRUNC(VLOOKUP($E410,'Container Panel'!$B$41:$Z$100,$D410,0)/(VLOOKUP(BH$276,UI!$A$12:$O$51,VLOOKUP(BH$278,$B$276:$C$278,2,0),0)/1000)),"")</f>
        <v/>
      </c>
      <c r="BI410" s="145" t="str">
        <f>IFERROR(TRUNC(VLOOKUP($E410,'Container Panel'!$B$41:$Z$100,$D410,0)/(VLOOKUP(BI$276,UI!$A$12:$O$51,VLOOKUP(BI$278,$B$276:$C$278,2,0),0)/1000)),"")</f>
        <v/>
      </c>
      <c r="BJ410" s="145" t="str">
        <f>IFERROR(TRUNC(VLOOKUP($E410,'Container Panel'!$B$41:$Z$100,$D410,0)/(VLOOKUP(BJ$276,UI!$A$12:$O$51,VLOOKUP(BJ$278,$B$276:$C$278,2,0),0)/1000)),"")</f>
        <v/>
      </c>
      <c r="BK410" s="145" t="str">
        <f>IFERROR(TRUNC(VLOOKUP($E410,'Container Panel'!$B$41:$Z$100,$D410,0)/(VLOOKUP(BK$276,UI!$A$12:$O$51,VLOOKUP(BK$278,$B$276:$C$278,2,0),0)/1000)),"")</f>
        <v/>
      </c>
      <c r="BL410" s="145" t="str">
        <f>IFERROR(TRUNC(VLOOKUP($E410,'Container Panel'!$B$41:$Z$100,$D410,0)/(VLOOKUP(BL$276,UI!$A$12:$O$51,VLOOKUP(BL$278,$B$276:$C$278,2,0),0)/1000)),"")</f>
        <v/>
      </c>
      <c r="BM410" s="145" t="str">
        <f>IFERROR(TRUNC(VLOOKUP($E410,'Container Panel'!$B$41:$Z$100,$D410,0)/(VLOOKUP(BM$276,UI!$A$12:$O$51,VLOOKUP(BM$278,$B$276:$C$278,2,0),0)/1000)),"")</f>
        <v/>
      </c>
      <c r="BN410" s="145" t="str">
        <f>IFERROR(TRUNC(VLOOKUP($E410,'Container Panel'!$B$41:$Z$100,$D410,0)/(VLOOKUP(BN$276,UI!$A$12:$O$51,VLOOKUP(BN$278,$B$276:$C$278,2,0),0)/1000)),"")</f>
        <v/>
      </c>
      <c r="BO410" s="145" t="str">
        <f>IFERROR(TRUNC(VLOOKUP($E410,'Container Panel'!$B$41:$Z$100,$D410,0)/(VLOOKUP(BO$276,UI!$A$12:$O$51,VLOOKUP(BO$278,$B$276:$C$278,2,0),0)/1000)),"")</f>
        <v/>
      </c>
      <c r="BP410" s="145" t="str">
        <f>IFERROR(TRUNC(VLOOKUP($E410,'Container Panel'!$B$41:$Z$100,$D410,0)/(VLOOKUP(BP$276,UI!$A$12:$O$51,VLOOKUP(BP$278,$B$276:$C$278,2,0),0)/1000)),"")</f>
        <v/>
      </c>
      <c r="BQ410" s="145" t="str">
        <f>IFERROR(TRUNC(VLOOKUP($E410,'Container Panel'!$B$41:$Z$100,$D410,0)/(VLOOKUP(BQ$276,UI!$A$12:$O$51,VLOOKUP(BQ$278,$B$276:$C$278,2,0),0)/1000)),"")</f>
        <v/>
      </c>
      <c r="BR410" s="145" t="str">
        <f>IFERROR(TRUNC(VLOOKUP($E410,'Container Panel'!$B$41:$Z$100,$D410,0)/(VLOOKUP(BR$276,UI!$A$12:$O$51,VLOOKUP(BR$278,$B$276:$C$278,2,0),0)/1000)),"")</f>
        <v/>
      </c>
      <c r="BS410" s="145" t="str">
        <f>IFERROR(TRUNC(VLOOKUP($E410,'Container Panel'!$B$41:$Z$100,$D410,0)/(VLOOKUP(BS$276,UI!$A$12:$O$51,VLOOKUP(BS$278,$B$276:$C$278,2,0),0)/1000)),"")</f>
        <v/>
      </c>
      <c r="BT410" s="145" t="str">
        <f>IFERROR(TRUNC(VLOOKUP($E410,'Container Panel'!$B$41:$Z$100,$D410,0)/(VLOOKUP(BT$276,UI!$A$12:$O$51,VLOOKUP(BT$278,$B$276:$C$278,2,0),0)/1000)),"")</f>
        <v/>
      </c>
      <c r="BU410" s="145" t="str">
        <f>IFERROR(TRUNC(VLOOKUP($E410,'Container Panel'!$B$41:$Z$100,$D410,0)/(VLOOKUP(BU$276,UI!$A$12:$O$51,VLOOKUP(BU$278,$B$276:$C$278,2,0),0)/1000)),"")</f>
        <v/>
      </c>
      <c r="BV410" s="145" t="str">
        <f>IFERROR(TRUNC(VLOOKUP($E410,'Container Panel'!$B$41:$Z$100,$D410,0)/(VLOOKUP(BV$276,UI!$A$12:$O$51,VLOOKUP(BV$278,$B$276:$C$278,2,0),0)/1000)),"")</f>
        <v/>
      </c>
      <c r="BW410" s="145" t="str">
        <f>IFERROR(TRUNC(VLOOKUP($E410,'Container Panel'!$B$41:$Z$100,$D410,0)/(VLOOKUP(BW$276,UI!$A$12:$O$51,VLOOKUP(BW$278,$B$276:$C$278,2,0),0)/1000)),"")</f>
        <v/>
      </c>
      <c r="BX410" s="145" t="str">
        <f>IFERROR(TRUNC(VLOOKUP($E410,'Container Panel'!$B$41:$Z$100,$D410,0)/(VLOOKUP(BX$276,UI!$A$12:$O$51,VLOOKUP(BX$278,$B$276:$C$278,2,0),0)/1000)),"")</f>
        <v/>
      </c>
      <c r="BY410" s="145" t="str">
        <f>IFERROR(TRUNC(VLOOKUP($E410,'Container Panel'!$B$41:$Z$100,$D410,0)/(VLOOKUP(BY$276,UI!$A$12:$O$51,VLOOKUP(BY$278,$B$276:$C$278,2,0),0)/1000)),"")</f>
        <v/>
      </c>
      <c r="BZ410" s="145" t="str">
        <f>IFERROR(TRUNC(VLOOKUP($E410,'Container Panel'!$B$41:$Z$100,$D410,0)/(VLOOKUP(BZ$276,UI!$A$12:$O$51,VLOOKUP(BZ$278,$B$276:$C$278,2,0),0)/1000)),"")</f>
        <v/>
      </c>
      <c r="CA410" s="145" t="str">
        <f>IFERROR(TRUNC(VLOOKUP($E410,'Container Panel'!$B$41:$Z$100,$D410,0)/(VLOOKUP(CA$276,UI!$A$12:$O$51,VLOOKUP(CA$278,$B$276:$C$278,2,0),0)/1000)),"")</f>
        <v/>
      </c>
      <c r="CB410" s="145" t="str">
        <f>IFERROR(TRUNC(VLOOKUP($E410,'Container Panel'!$B$41:$Z$100,$D410,0)/(VLOOKUP(CB$276,UI!$A$12:$O$51,VLOOKUP(CB$278,$B$276:$C$278,2,0),0)/1000)),"")</f>
        <v/>
      </c>
      <c r="CC410" s="145" t="str">
        <f>IFERROR(TRUNC(VLOOKUP($E410,'Container Panel'!$B$41:$Z$100,$D410,0)/(VLOOKUP(CC$276,UI!$A$12:$O$51,VLOOKUP(CC$278,$B$276:$C$278,2,0),0)/1000)),"")</f>
        <v/>
      </c>
      <c r="CD410" s="145" t="str">
        <f>IFERROR(TRUNC(VLOOKUP($E410,'Container Panel'!$B$41:$Z$100,$D410,0)/(VLOOKUP(CD$276,UI!$A$12:$O$51,VLOOKUP(CD$278,$B$276:$C$278,2,0),0)/1000)),"")</f>
        <v/>
      </c>
      <c r="CE410" s="145" t="str">
        <f>IFERROR(TRUNC(VLOOKUP($E410,'Container Panel'!$B$41:$Z$100,$D410,0)/(VLOOKUP(CE$276,UI!$A$12:$O$51,VLOOKUP(CE$278,$B$276:$C$278,2,0),0)/1000)),"")</f>
        <v/>
      </c>
      <c r="CF410" s="145" t="str">
        <f>IFERROR(TRUNC(VLOOKUP($E410,'Container Panel'!$B$41:$Z$100,$D410,0)/(VLOOKUP(CF$276,UI!$A$12:$O$51,VLOOKUP(CF$278,$B$276:$C$278,2,0),0)/1000)),"")</f>
        <v/>
      </c>
      <c r="CG410" s="145" t="str">
        <f>IFERROR(TRUNC(VLOOKUP($E410,'Container Panel'!$B$41:$Z$100,$D410,0)/(VLOOKUP(CG$276,UI!$A$12:$O$51,VLOOKUP(CG$278,$B$276:$C$278,2,0),0)/1000)),"")</f>
        <v/>
      </c>
      <c r="CH410" s="145" t="str">
        <f>IFERROR(TRUNC(VLOOKUP($E410,'Container Panel'!$B$41:$Z$100,$D410,0)/(VLOOKUP(CH$276,UI!$A$12:$O$51,VLOOKUP(CH$278,$B$276:$C$278,2,0),0)/1000)),"")</f>
        <v/>
      </c>
      <c r="CI410" s="145" t="str">
        <f>IFERROR(TRUNC(VLOOKUP($E410,'Container Panel'!$B$41:$Z$100,$D410,0)/(VLOOKUP(CI$276,UI!$A$12:$O$51,VLOOKUP(CI$278,$B$276:$C$278,2,0),0)/1000)),"")</f>
        <v/>
      </c>
      <c r="CJ410" s="145" t="str">
        <f>IFERROR(TRUNC(VLOOKUP($E410,'Container Panel'!$B$41:$Z$100,$D410,0)/(VLOOKUP(CJ$276,UI!$A$12:$O$51,VLOOKUP(CJ$278,$B$276:$C$278,2,0),0)/1000)),"")</f>
        <v/>
      </c>
      <c r="CK410" s="145" t="str">
        <f>IFERROR(TRUNC(VLOOKUP($E410,'Container Panel'!$B$41:$Z$100,$D410,0)/(VLOOKUP(CK$276,UI!$A$12:$O$51,VLOOKUP(CK$278,$B$276:$C$278,2,0),0)/1000)),"")</f>
        <v/>
      </c>
      <c r="CL410" s="145" t="str">
        <f>IFERROR(TRUNC(VLOOKUP($E410,'Container Panel'!$B$41:$Z$100,$D410,0)/(VLOOKUP(CL$276,UI!$A$12:$O$51,VLOOKUP(CL$278,$B$276:$C$278,2,0),0)/1000)),"")</f>
        <v/>
      </c>
      <c r="CM410" s="145" t="str">
        <f>IFERROR(TRUNC(VLOOKUP($E410,'Container Panel'!$B$41:$Z$100,$D410,0)/(VLOOKUP(CM$276,UI!$A$12:$O$51,VLOOKUP(CM$278,$B$276:$C$278,2,0),0)/1000)),"")</f>
        <v/>
      </c>
      <c r="CN410" s="145" t="str">
        <f>IFERROR(TRUNC(VLOOKUP($E410,'Container Panel'!$B$41:$Z$100,$D410,0)/(VLOOKUP(CN$276,UI!$A$12:$O$51,VLOOKUP(CN$278,$B$276:$C$278,2,0),0)/1000)),"")</f>
        <v/>
      </c>
      <c r="CO410" s="145" t="str">
        <f>IFERROR(TRUNC(VLOOKUP($E410,'Container Panel'!$B$41:$Z$100,$D410,0)/(VLOOKUP(CO$276,UI!$A$12:$O$51,VLOOKUP(CO$278,$B$276:$C$278,2,0),0)/1000)),"")</f>
        <v/>
      </c>
      <c r="CP410" s="145" t="str">
        <f>IFERROR(TRUNC(VLOOKUP($E410,'Container Panel'!$B$41:$Z$100,$D410,0)/(VLOOKUP(CP$276,UI!$A$12:$O$51,VLOOKUP(CP$278,$B$276:$C$278,2,0),0)/1000)),"")</f>
        <v/>
      </c>
      <c r="CQ410" s="145" t="str">
        <f>IFERROR(TRUNC(VLOOKUP($E410,'Container Panel'!$B$41:$Z$100,$D410,0)/(VLOOKUP(CQ$276,UI!$A$12:$O$51,VLOOKUP(CQ$278,$B$276:$C$278,2,0),0)/1000)),"")</f>
        <v/>
      </c>
      <c r="CR410" s="145" t="str">
        <f>IFERROR(TRUNC(VLOOKUP($E410,'Container Panel'!$B$41:$Z$100,$D410,0)/(VLOOKUP(CR$276,UI!$A$12:$O$51,VLOOKUP(CR$278,$B$276:$C$278,2,0),0)/1000)),"")</f>
        <v/>
      </c>
      <c r="CS410" s="145" t="str">
        <f>IFERROR(TRUNC(VLOOKUP($E410,'Container Panel'!$B$41:$Z$100,$D410,0)/(VLOOKUP(CS$276,UI!$A$12:$O$51,VLOOKUP(CS$278,$B$276:$C$278,2,0),0)/1000)),"")</f>
        <v/>
      </c>
      <c r="CT410" s="145" t="str">
        <f>IFERROR(TRUNC(VLOOKUP($E410,'Container Panel'!$B$41:$Z$100,$D410,0)/(VLOOKUP(CT$276,UI!$A$12:$O$51,VLOOKUP(CT$278,$B$276:$C$278,2,0),0)/1000)),"")</f>
        <v/>
      </c>
      <c r="CU410" s="145" t="str">
        <f>IFERROR(TRUNC(VLOOKUP($E410,'Container Panel'!$B$41:$Z$100,$D410,0)/(VLOOKUP(CU$276,UI!$A$12:$O$51,VLOOKUP(CU$278,$B$276:$C$278,2,0),0)/1000)),"")</f>
        <v/>
      </c>
      <c r="CV410" s="145" t="str">
        <f>IFERROR(TRUNC(VLOOKUP($E410,'Container Panel'!$B$41:$Z$100,$D410,0)/(VLOOKUP(CV$276,UI!$A$12:$O$51,VLOOKUP(CV$278,$B$276:$C$278,2,0),0)/1000)),"")</f>
        <v/>
      </c>
      <c r="CW410" s="145" t="str">
        <f>IFERROR(TRUNC(VLOOKUP($E410,'Container Panel'!$B$41:$Z$100,$D410,0)/(VLOOKUP(CW$276,UI!$A$12:$O$51,VLOOKUP(CW$278,$B$276:$C$278,2,0),0)/1000)),"")</f>
        <v/>
      </c>
      <c r="CX410" s="145" t="str">
        <f>IFERROR(TRUNC(VLOOKUP($E410,'Container Panel'!$B$41:$Z$100,$D410,0)/(VLOOKUP(CX$276,UI!$A$12:$O$51,VLOOKUP(CX$278,$B$276:$C$278,2,0),0)/1000)),"")</f>
        <v/>
      </c>
      <c r="CY410" s="145" t="str">
        <f>IFERROR(TRUNC(VLOOKUP($E410,'Container Panel'!$B$41:$Z$100,$D410,0)/(VLOOKUP(CY$276,UI!$A$12:$O$51,VLOOKUP(CY$278,$B$276:$C$278,2,0),0)/1000)),"")</f>
        <v/>
      </c>
      <c r="CZ410" s="145" t="str">
        <f>IFERROR(TRUNC(VLOOKUP($E410,'Container Panel'!$B$41:$Z$100,$D410,0)/(VLOOKUP(CZ$276,UI!$A$12:$O$51,VLOOKUP(CZ$278,$B$276:$C$278,2,0),0)/1000)),"")</f>
        <v/>
      </c>
      <c r="DA410" s="145" t="str">
        <f>IFERROR(TRUNC(VLOOKUP($E410,'Container Panel'!$B$41:$Z$100,$D410,0)/(VLOOKUP(DA$276,UI!$A$12:$O$51,VLOOKUP(DA$278,$B$276:$C$278,2,0),0)/1000)),"")</f>
        <v/>
      </c>
      <c r="DB410" s="145" t="str">
        <f>IFERROR(TRUNC(VLOOKUP($E410,'Container Panel'!$B$41:$Z$100,$D410,0)/(VLOOKUP(DB$276,UI!$A$12:$O$51,VLOOKUP(DB$278,$B$276:$C$278,2,0),0)/1000)),"")</f>
        <v/>
      </c>
      <c r="DC410" s="145" t="str">
        <f>IFERROR(TRUNC(VLOOKUP($E410,'Container Panel'!$B$41:$Z$100,$D410,0)/(VLOOKUP(DC$276,UI!$A$12:$O$51,VLOOKUP(DC$278,$B$276:$C$278,2,0),0)/1000)),"")</f>
        <v/>
      </c>
      <c r="DD410" s="145" t="str">
        <f>IFERROR(TRUNC(VLOOKUP($E410,'Container Panel'!$B$41:$Z$100,$D410,0)/(VLOOKUP(DD$276,UI!$A$12:$O$51,VLOOKUP(DD$278,$B$276:$C$278,2,0),0)/1000)),"")</f>
        <v/>
      </c>
      <c r="DE410" s="145" t="str">
        <f>IFERROR(TRUNC(VLOOKUP($E410,'Container Panel'!$B$41:$Z$100,$D410,0)/(VLOOKUP(DE$276,UI!$A$12:$O$51,VLOOKUP(DE$278,$B$276:$C$278,2,0),0)/1000)),"")</f>
        <v/>
      </c>
      <c r="DF410" s="145" t="str">
        <f>IFERROR(TRUNC(VLOOKUP($E410,'Container Panel'!$B$41:$Z$100,$D410,0)/(VLOOKUP(DF$276,UI!$A$12:$O$51,VLOOKUP(DF$278,$B$276:$C$278,2,0),0)/1000)),"")</f>
        <v/>
      </c>
      <c r="DG410" s="145" t="str">
        <f>IFERROR(TRUNC(VLOOKUP($E410,'Container Panel'!$B$41:$Z$100,$D410,0)/(VLOOKUP(DG$276,UI!$A$12:$O$51,VLOOKUP(DG$278,$B$276:$C$278,2,0),0)/1000)),"")</f>
        <v/>
      </c>
      <c r="DH410" s="145" t="str">
        <f>IFERROR(TRUNC(VLOOKUP($E410,'Container Panel'!$B$41:$Z$100,$D410,0)/(VLOOKUP(DH$276,UI!$A$12:$O$51,VLOOKUP(DH$278,$B$276:$C$278,2,0),0)/1000)),"")</f>
        <v/>
      </c>
      <c r="DI410" s="145" t="str">
        <f>IFERROR(TRUNC(VLOOKUP($E410,'Container Panel'!$B$41:$Z$100,$D410,0)/(VLOOKUP(DI$276,UI!$A$12:$O$51,VLOOKUP(DI$278,$B$276:$C$278,2,0),0)/1000)),"")</f>
        <v/>
      </c>
      <c r="DJ410" s="145" t="str">
        <f>IFERROR(TRUNC(VLOOKUP($E410,'Container Panel'!$B$41:$Z$100,$D410,0)/(VLOOKUP(DJ$276,UI!$A$12:$O$51,VLOOKUP(DJ$278,$B$276:$C$278,2,0),0)/1000)),"")</f>
        <v/>
      </c>
      <c r="DK410" s="145" t="str">
        <f>IFERROR(TRUNC(VLOOKUP($E410,'Container Panel'!$B$41:$Z$100,$D410,0)/(VLOOKUP(DK$276,UI!$A$12:$O$51,VLOOKUP(DK$278,$B$276:$C$278,2,0),0)/1000)),"")</f>
        <v/>
      </c>
      <c r="DL410" s="145" t="str">
        <f>IFERROR(TRUNC(VLOOKUP($E410,'Container Panel'!$B$41:$Z$100,$D410,0)/(VLOOKUP(DL$276,UI!$A$12:$O$51,VLOOKUP(DL$278,$B$276:$C$278,2,0),0)/1000)),"")</f>
        <v/>
      </c>
      <c r="DM410" s="145" t="str">
        <f>IFERROR(TRUNC(VLOOKUP($E410,'Container Panel'!$B$41:$Z$100,$D410,0)/(VLOOKUP(DM$276,UI!$A$12:$O$51,VLOOKUP(DM$278,$B$276:$C$278,2,0),0)/1000)),"")</f>
        <v/>
      </c>
      <c r="DN410" s="145" t="str">
        <f>IFERROR(TRUNC(VLOOKUP($E410,'Container Panel'!$B$41:$Z$100,$D410,0)/(VLOOKUP(DN$276,UI!$A$12:$O$51,VLOOKUP(DN$278,$B$276:$C$278,2,0),0)/1000)),"")</f>
        <v/>
      </c>
      <c r="DO410" s="145" t="str">
        <f>IFERROR(TRUNC(VLOOKUP($E410,'Container Panel'!$B$41:$Z$100,$D410,0)/(VLOOKUP(DO$276,UI!$A$12:$O$51,VLOOKUP(DO$278,$B$276:$C$278,2,0),0)/1000)),"")</f>
        <v/>
      </c>
      <c r="DP410" s="145" t="str">
        <f>IFERROR(TRUNC(VLOOKUP($E410,'Container Panel'!$B$41:$Z$100,$D410,0)/(VLOOKUP(DP$276,UI!$A$12:$O$51,VLOOKUP(DP$278,$B$276:$C$278,2,0),0)/1000)),"")</f>
        <v/>
      </c>
      <c r="DQ410" s="145" t="str">
        <f>IFERROR(TRUNC(VLOOKUP($E410,'Container Panel'!$B$41:$Z$100,$D410,0)/(VLOOKUP(DQ$276,UI!$A$12:$O$51,VLOOKUP(DQ$278,$B$276:$C$278,2,0),0)/1000)),"")</f>
        <v/>
      </c>
      <c r="DR410" s="145" t="str">
        <f>IFERROR(TRUNC(VLOOKUP($E410,'Container Panel'!$B$41:$Z$100,$D410,0)/(VLOOKUP(DR$276,UI!$A$12:$O$51,VLOOKUP(DR$278,$B$276:$C$278,2,0),0)/1000)),"")</f>
        <v/>
      </c>
      <c r="DS410" s="145" t="str">
        <f>IFERROR(TRUNC(VLOOKUP($E410,'Container Panel'!$B$41:$Z$100,$D410,0)/(VLOOKUP(DS$276,UI!$A$12:$O$51,VLOOKUP(DS$278,$B$276:$C$278,2,0),0)/1000)),"")</f>
        <v/>
      </c>
      <c r="DT410" s="145" t="str">
        <f>IFERROR(TRUNC(VLOOKUP($E410,'Container Panel'!$B$41:$Z$100,$D410,0)/(VLOOKUP(DT$276,UI!$A$12:$O$51,VLOOKUP(DT$278,$B$276:$C$278,2,0),0)/1000)),"")</f>
        <v/>
      </c>
      <c r="DU410" s="145" t="str">
        <f>IFERROR(TRUNC(VLOOKUP($E410,'Container Panel'!$B$41:$Z$100,$D410,0)/(VLOOKUP(DU$276,UI!$A$12:$O$51,VLOOKUP(DU$278,$B$276:$C$278,2,0),0)/1000)),"")</f>
        <v/>
      </c>
      <c r="DV410" s="145" t="str">
        <f>IFERROR(TRUNC(VLOOKUP($E410,'Container Panel'!$B$41:$Z$100,$D410,0)/(VLOOKUP(DV$276,UI!$A$12:$O$51,VLOOKUP(DV$278,$B$276:$C$278,2,0),0)/1000)),"")</f>
        <v/>
      </c>
      <c r="DW410" s="145" t="str">
        <f>IFERROR(TRUNC(VLOOKUP($E410,'Container Panel'!$B$41:$Z$100,$D410,0)/(VLOOKUP(DW$276,UI!$A$12:$O$51,VLOOKUP(DW$278,$B$276:$C$278,2,0),0)/1000)),"")</f>
        <v/>
      </c>
      <c r="DX410" s="145" t="str">
        <f>IFERROR(TRUNC(VLOOKUP($E410,'Container Panel'!$B$41:$Z$100,$D410,0)/(VLOOKUP(DX$276,UI!$A$12:$O$51,VLOOKUP(DX$278,$B$276:$C$278,2,0),0)/1000)),"")</f>
        <v/>
      </c>
      <c r="DY410" s="145" t="str">
        <f>IFERROR(TRUNC(VLOOKUP($E410,'Container Panel'!$B$41:$Z$100,$D410,0)/(VLOOKUP(DY$276,UI!$A$12:$O$51,VLOOKUP(DY$278,$B$276:$C$278,2,0),0)/1000)),"")</f>
        <v/>
      </c>
      <c r="DZ410" s="145" t="str">
        <f>IFERROR(TRUNC(VLOOKUP($E410,'Container Panel'!$B$41:$Z$100,$D410,0)/(VLOOKUP(DZ$276,UI!$A$12:$O$51,VLOOKUP(DZ$278,$B$276:$C$278,2,0),0)/1000)),"")</f>
        <v/>
      </c>
      <c r="EA410" s="145" t="str">
        <f>IFERROR(TRUNC(VLOOKUP($E410,'Container Panel'!$B$41:$Z$100,$D410,0)/(VLOOKUP(EA$276,UI!$A$12:$O$51,VLOOKUP(EA$278,$B$276:$C$278,2,0),0)/1000)),"")</f>
        <v/>
      </c>
      <c r="EB410" s="145" t="str">
        <f>IFERROR(TRUNC(VLOOKUP($E410,'Container Panel'!$B$41:$Z$100,$D410,0)/(VLOOKUP(EB$276,UI!$A$12:$O$51,VLOOKUP(EB$278,$B$276:$C$278,2,0),0)/1000)),"")</f>
        <v/>
      </c>
      <c r="EC410" s="145" t="str">
        <f>IFERROR(TRUNC(VLOOKUP($E410,'Container Panel'!$B$41:$Z$100,$D410,0)/(VLOOKUP(EC$276,UI!$A$12:$O$51,VLOOKUP(EC$278,$B$276:$C$278,2,0),0)/1000)),"")</f>
        <v/>
      </c>
      <c r="ED410" s="145" t="str">
        <f>IFERROR(TRUNC(VLOOKUP($E410,'Container Panel'!$B$41:$Z$100,$D410,0)/(VLOOKUP(ED$276,UI!$A$12:$O$51,VLOOKUP(ED$278,$B$276:$C$278,2,0),0)/1000)),"")</f>
        <v/>
      </c>
      <c r="EE410" s="145" t="str">
        <f>IFERROR(TRUNC(VLOOKUP($E410,'Container Panel'!$B$41:$Z$100,$D410,0)/(VLOOKUP(EE$276,UI!$A$12:$O$51,VLOOKUP(EE$278,$B$276:$C$278,2,0),0)/1000)),"")</f>
        <v/>
      </c>
      <c r="EF410" s="145" t="str">
        <f>IFERROR(TRUNC(VLOOKUP($E410,'Container Panel'!$B$41:$Z$100,$D410,0)/(VLOOKUP(EF$276,UI!$A$12:$O$51,VLOOKUP(EF$278,$B$276:$C$278,2,0),0)/1000)),"")</f>
        <v/>
      </c>
      <c r="EG410" s="145" t="str">
        <f>IFERROR(TRUNC(VLOOKUP($E410,'Container Panel'!$B$41:$Z$100,$D410,0)/(VLOOKUP(EG$276,UI!$A$12:$O$51,VLOOKUP(EG$278,$B$276:$C$278,2,0),0)/1000)),"")</f>
        <v/>
      </c>
      <c r="EH410" s="145" t="str">
        <f>IFERROR(TRUNC(VLOOKUP($E410,'Container Panel'!$B$41:$Z$100,$D410,0)/(VLOOKUP(EH$276,UI!$A$12:$O$51,VLOOKUP(EH$278,$B$276:$C$278,2,0),0)/1000)),"")</f>
        <v/>
      </c>
      <c r="EI410" s="145" t="str">
        <f>IFERROR(TRUNC(VLOOKUP($E410,'Container Panel'!$B$41:$Z$100,$D410,0)/(VLOOKUP(EI$276,UI!$A$12:$O$51,VLOOKUP(EI$278,$B$276:$C$278,2,0),0)/1000)),"")</f>
        <v/>
      </c>
      <c r="EJ410" s="145" t="str">
        <f>IFERROR(TRUNC(VLOOKUP($E410,'Container Panel'!$B$41:$Z$100,$D410,0)/(VLOOKUP(EJ$276,UI!$A$12:$O$51,VLOOKUP(EJ$278,$B$276:$C$278,2,0),0)/1000)),"")</f>
        <v/>
      </c>
      <c r="EK410" s="145" t="str">
        <f>IFERROR(TRUNC(VLOOKUP($E410,'Container Panel'!$B$41:$Z$100,$D410,0)/(VLOOKUP(EK$276,UI!$A$12:$O$51,VLOOKUP(EK$278,$B$276:$C$278,2,0),0)/1000)),"")</f>
        <v/>
      </c>
      <c r="EL410" s="145" t="str">
        <f>IFERROR(TRUNC(VLOOKUP($E410,'Container Panel'!$B$41:$Z$100,$D410,0)/(VLOOKUP(EL$276,UI!$A$12:$O$51,VLOOKUP(EL$278,$B$276:$C$278,2,0),0)/1000)),"")</f>
        <v/>
      </c>
      <c r="EM410" s="145" t="str">
        <f>IFERROR(TRUNC(VLOOKUP($E410,'Container Panel'!$B$41:$Z$100,$D410,0)/(VLOOKUP(EM$276,UI!$A$12:$O$51,VLOOKUP(EM$278,$B$276:$C$278,2,0),0)/1000)),"")</f>
        <v/>
      </c>
      <c r="EN410" s="145" t="str">
        <f>IFERROR(TRUNC(VLOOKUP($E410,'Container Panel'!$B$41:$Z$100,$D410,0)/(VLOOKUP(EN$276,UI!$A$12:$O$51,VLOOKUP(EN$278,$B$276:$C$278,2,0),0)/1000)),"")</f>
        <v/>
      </c>
      <c r="EO410" s="145" t="str">
        <f>IFERROR(TRUNC(VLOOKUP($E410,'Container Panel'!$B$41:$Z$100,$D410,0)/(VLOOKUP(EO$276,UI!$A$12:$O$51,VLOOKUP(EO$278,$B$276:$C$278,2,0),0)/1000)),"")</f>
        <v/>
      </c>
      <c r="EP410" s="145" t="str">
        <f>IFERROR(TRUNC(VLOOKUP($E410,'Container Panel'!$B$41:$Z$100,$D410,0)/(VLOOKUP(EP$276,UI!$A$12:$O$51,VLOOKUP(EP$278,$B$276:$C$278,2,0),0)/1000)),"")</f>
        <v/>
      </c>
      <c r="EQ410" s="145" t="str">
        <f>IFERROR(TRUNC(VLOOKUP($E410,'Container Panel'!$B$41:$Z$100,$D410,0)/(VLOOKUP(EQ$276,UI!$A$12:$O$51,VLOOKUP(EQ$278,$B$276:$C$278,2,0),0)/1000)),"")</f>
        <v/>
      </c>
      <c r="ER410" s="145" t="str">
        <f>IFERROR(TRUNC(VLOOKUP($E410,'Container Panel'!$B$41:$Z$100,$D410,0)/(VLOOKUP(ER$276,UI!$A$12:$O$51,VLOOKUP(ER$278,$B$276:$C$278,2,0),0)/1000)),"")</f>
        <v/>
      </c>
      <c r="ES410" s="145" t="str">
        <f>IFERROR(TRUNC(VLOOKUP($E410,'Container Panel'!$B$41:$Z$100,$D410,0)/(VLOOKUP(ES$276,UI!$A$12:$O$51,VLOOKUP(ES$278,$B$276:$C$278,2,0),0)/1000)),"")</f>
        <v/>
      </c>
      <c r="ET410" s="145" t="str">
        <f>IFERROR(TRUNC(VLOOKUP($E410,'Container Panel'!$B$41:$Z$100,$D410,0)/(VLOOKUP(ET$276,UI!$A$12:$O$51,VLOOKUP(ET$278,$B$276:$C$278,2,0),0)/1000)),"")</f>
        <v/>
      </c>
      <c r="EU410" s="145" t="str">
        <f>IFERROR(TRUNC(VLOOKUP($E410,'Container Panel'!$B$41:$Z$100,$D410,0)/(VLOOKUP(EU$276,UI!$A$12:$O$51,VLOOKUP(EU$278,$B$276:$C$278,2,0),0)/1000)),"")</f>
        <v/>
      </c>
      <c r="EV410" s="145" t="str">
        <f>IFERROR(TRUNC(VLOOKUP($E410,'Container Panel'!$B$41:$Z$100,$D410,0)/(VLOOKUP(EV$276,UI!$A$12:$O$51,VLOOKUP(EV$278,$B$276:$C$278,2,0),0)/1000)),"")</f>
        <v/>
      </c>
      <c r="EW410" s="145" t="str">
        <f>IFERROR(TRUNC(VLOOKUP($E410,'Container Panel'!$B$41:$Z$100,$D410,0)/(VLOOKUP(EW$276,UI!$A$12:$O$51,VLOOKUP(EW$278,$B$276:$C$278,2,0),0)/1000)),"")</f>
        <v/>
      </c>
      <c r="EX410" s="145" t="str">
        <f>IFERROR(TRUNC(VLOOKUP($E410,'Container Panel'!$B$41:$Z$100,$D410,0)/(VLOOKUP(EX$276,UI!$A$12:$O$51,VLOOKUP(EX$278,$B$276:$C$278,2,0),0)/1000)),"")</f>
        <v/>
      </c>
      <c r="EY410" s="145" t="str">
        <f>IFERROR(TRUNC(VLOOKUP($E410,'Container Panel'!$B$41:$Z$100,$D410,0)/(VLOOKUP(EY$276,UI!$A$12:$O$51,VLOOKUP(EY$278,$B$276:$C$278,2,0),0)/1000)),"")</f>
        <v/>
      </c>
      <c r="EZ410" s="145" t="str">
        <f>IFERROR(TRUNC(VLOOKUP($E410,'Container Panel'!$B$41:$Z$100,$D410,0)/(VLOOKUP(EZ$276,UI!$A$12:$O$51,VLOOKUP(EZ$278,$B$276:$C$278,2,0),0)/1000)),"")</f>
        <v/>
      </c>
      <c r="FA410" s="145" t="str">
        <f>IFERROR(TRUNC(VLOOKUP($E410,'Container Panel'!$B$41:$Z$100,$D410,0)/(VLOOKUP(FA$276,UI!$A$12:$O$51,VLOOKUP(FA$278,$B$276:$C$278,2,0),0)/1000)),"")</f>
        <v/>
      </c>
      <c r="FB410" s="145" t="str">
        <f>IFERROR(TRUNC(VLOOKUP($E410,'Container Panel'!$B$41:$Z$100,$D410,0)/(VLOOKUP(FB$276,UI!$A$12:$O$51,VLOOKUP(FB$278,$B$276:$C$278,2,0),0)/1000)),"")</f>
        <v/>
      </c>
      <c r="FC410" s="145" t="str">
        <f>IFERROR(TRUNC(VLOOKUP($E410,'Container Panel'!$B$41:$Z$100,$D410,0)/(VLOOKUP(FC$276,UI!$A$12:$O$51,VLOOKUP(FC$278,$B$276:$C$278,2,0),0)/1000)),"")</f>
        <v/>
      </c>
      <c r="FD410" s="145" t="str">
        <f>IFERROR(TRUNC(VLOOKUP($E410,'Container Panel'!$B$41:$Z$100,$D410,0)/(VLOOKUP(FD$276,UI!$A$12:$O$51,VLOOKUP(FD$278,$B$276:$C$278,2,0),0)/1000)),"")</f>
        <v/>
      </c>
      <c r="FE410" s="145" t="str">
        <f>IFERROR(TRUNC(VLOOKUP($E410,'Container Panel'!$B$41:$Z$100,$D410,0)/(VLOOKUP(FE$276,UI!$A$12:$O$51,VLOOKUP(FE$278,$B$276:$C$278,2,0),0)/1000)),"")</f>
        <v/>
      </c>
      <c r="FF410" s="145" t="str">
        <f>IFERROR(TRUNC(VLOOKUP($E410,'Container Panel'!$B$41:$Z$100,$D410,0)/(VLOOKUP(FF$276,UI!$A$12:$O$51,VLOOKUP(FF$278,$B$276:$C$278,2,0),0)/1000)),"")</f>
        <v/>
      </c>
      <c r="FG410" s="145" t="str">
        <f>IFERROR(TRUNC(VLOOKUP($E410,'Container Panel'!$B$41:$Z$100,$D410,0)/(VLOOKUP(FG$276,UI!$A$12:$O$51,VLOOKUP(FG$278,$B$276:$C$278,2,0),0)/1000)),"")</f>
        <v/>
      </c>
      <c r="FH410" s="145" t="str">
        <f>IFERROR(TRUNC(VLOOKUP($E410,'Container Panel'!$B$41:$Z$100,$D410,0)/(VLOOKUP(FH$276,UI!$A$12:$O$51,VLOOKUP(FH$278,$B$276:$C$278,2,0),0)/1000)),"")</f>
        <v/>
      </c>
      <c r="FI410" s="145" t="str">
        <f>IFERROR(TRUNC(VLOOKUP($E410,'Container Panel'!$B$41:$Z$100,$D410,0)/(VLOOKUP(FI$276,UI!$A$12:$O$51,VLOOKUP(FI$278,$B$276:$C$278,2,0),0)/1000)),"")</f>
        <v/>
      </c>
      <c r="FJ410" s="145" t="str">
        <f>IFERROR(TRUNC(VLOOKUP($E410,'Container Panel'!$B$41:$Z$100,$D410,0)/(VLOOKUP(FJ$276,UI!$A$12:$O$51,VLOOKUP(FJ$278,$B$276:$C$278,2,0),0)/1000)),"")</f>
        <v/>
      </c>
      <c r="FK410" s="145" t="str">
        <f>IFERROR(TRUNC(VLOOKUP($E410,'Container Panel'!$B$41:$Z$100,$D410,0)/(VLOOKUP(FK$276,UI!$A$12:$O$51,VLOOKUP(FK$278,$B$276:$C$278,2,0),0)/1000)),"")</f>
        <v/>
      </c>
      <c r="FL410" s="145" t="str">
        <f>IFERROR(TRUNC(VLOOKUP($E410,'Container Panel'!$B$41:$Z$100,$D410,0)/(VLOOKUP(FL$276,UI!$A$12:$O$51,VLOOKUP(FL$278,$B$276:$C$278,2,0),0)/1000)),"")</f>
        <v/>
      </c>
      <c r="FM410" s="145" t="str">
        <f>IFERROR(TRUNC(VLOOKUP($E410,'Container Panel'!$B$41:$Z$100,$D410,0)/(VLOOKUP(FM$276,UI!$A$12:$O$51,VLOOKUP(FM$278,$B$276:$C$278,2,0),0)/1000)),"")</f>
        <v/>
      </c>
      <c r="FN410" s="145" t="str">
        <f>IFERROR(TRUNC(VLOOKUP($E410,'Container Panel'!$B$41:$Z$100,$D410,0)/(VLOOKUP(FN$276,UI!$A$12:$O$51,VLOOKUP(FN$278,$B$276:$C$278,2,0),0)/1000)),"")</f>
        <v/>
      </c>
      <c r="FO410" s="145" t="str">
        <f>IFERROR(TRUNC(VLOOKUP($E410,'Container Panel'!$B$41:$Z$100,$D410,0)/(VLOOKUP(FO$276,UI!$A$12:$O$51,VLOOKUP(FO$278,$B$276:$C$278,2,0),0)/1000)),"")</f>
        <v/>
      </c>
      <c r="FP410" s="145" t="str">
        <f>IFERROR(TRUNC(VLOOKUP($E410,'Container Panel'!$B$41:$Z$100,$D410,0)/(VLOOKUP(FP$276,UI!$A$12:$O$51,VLOOKUP(FP$278,$B$276:$C$278,2,0),0)/1000)),"")</f>
        <v/>
      </c>
      <c r="FQ410" s="145" t="str">
        <f>IFERROR(TRUNC(VLOOKUP($E410,'Container Panel'!$B$41:$Z$100,$D410,0)/(VLOOKUP(FQ$276,UI!$A$12:$O$51,VLOOKUP(FQ$278,$B$276:$C$278,2,0),0)/1000)),"")</f>
        <v/>
      </c>
      <c r="FR410" s="145" t="str">
        <f>IFERROR(TRUNC(VLOOKUP($E410,'Container Panel'!$B$41:$Z$100,$D410,0)/(VLOOKUP(FR$276,UI!$A$12:$O$51,VLOOKUP(FR$278,$B$276:$C$278,2,0),0)/1000)),"")</f>
        <v/>
      </c>
      <c r="FS410" s="145" t="str">
        <f>IFERROR(TRUNC(VLOOKUP($E410,'Container Panel'!$B$41:$Z$100,$D410,0)/(VLOOKUP(FS$276,UI!$A$12:$O$51,VLOOKUP(FS$278,$B$276:$C$278,2,0),0)/1000)),"")</f>
        <v/>
      </c>
      <c r="FT410" s="145" t="str">
        <f>IFERROR(TRUNC(VLOOKUP($E410,'Container Panel'!$B$41:$Z$100,$D410,0)/(VLOOKUP(FT$276,UI!$A$12:$O$51,VLOOKUP(FT$278,$B$276:$C$278,2,0),0)/1000)),"")</f>
        <v/>
      </c>
      <c r="FU410" s="145" t="str">
        <f>IFERROR(TRUNC(VLOOKUP($E410,'Container Panel'!$B$41:$Z$100,$D410,0)/(VLOOKUP(FU$276,UI!$A$12:$O$51,VLOOKUP(FU$278,$B$276:$C$278,2,0),0)/1000)),"")</f>
        <v/>
      </c>
      <c r="FV410" s="145" t="str">
        <f>IFERROR(TRUNC(VLOOKUP($E410,'Container Panel'!$B$41:$Z$100,$D410,0)/(VLOOKUP(FV$276,UI!$A$12:$O$51,VLOOKUP(FV$278,$B$276:$C$278,2,0),0)/1000)),"")</f>
        <v/>
      </c>
      <c r="FW410" s="145" t="str">
        <f>IFERROR(TRUNC(VLOOKUP($E410,'Container Panel'!$B$41:$Z$100,$D410,0)/(VLOOKUP(FW$276,UI!$A$12:$O$51,VLOOKUP(FW$278,$B$276:$C$278,2,0),0)/1000)),"")</f>
        <v/>
      </c>
      <c r="FX410" s="145" t="str">
        <f>IFERROR(TRUNC(VLOOKUP($E410,'Container Panel'!$B$41:$Z$100,$D410,0)/(VLOOKUP(FX$276,UI!$A$12:$O$51,VLOOKUP(FX$278,$B$276:$C$278,2,0),0)/1000)),"")</f>
        <v/>
      </c>
      <c r="FY410" s="145" t="str">
        <f>IFERROR(TRUNC(VLOOKUP($E410,'Container Panel'!$B$41:$Z$100,$D410,0)/(VLOOKUP(FY$276,UI!$A$12:$O$51,VLOOKUP(FY$278,$B$276:$C$278,2,0),0)/1000)),"")</f>
        <v/>
      </c>
      <c r="FZ410" s="145" t="str">
        <f>IFERROR(TRUNC(VLOOKUP($E410,'Container Panel'!$B$41:$Z$100,$D410,0)/(VLOOKUP(FZ$276,UI!$A$12:$O$51,VLOOKUP(FZ$278,$B$276:$C$278,2,0),0)/1000)),"")</f>
        <v/>
      </c>
      <c r="GA410" s="145" t="str">
        <f>IFERROR(TRUNC(VLOOKUP($E410,'Container Panel'!$B$41:$Z$100,$D410,0)/(VLOOKUP(GA$276,UI!$A$12:$O$51,VLOOKUP(GA$278,$B$276:$C$278,2,0),0)/1000)),"")</f>
        <v/>
      </c>
      <c r="GB410" s="145" t="str">
        <f>IFERROR(TRUNC(VLOOKUP($E410,'Container Panel'!$B$41:$Z$100,$D410,0)/(VLOOKUP(GB$276,UI!$A$12:$O$51,VLOOKUP(GB$278,$B$276:$C$278,2,0),0)/1000)),"")</f>
        <v/>
      </c>
      <c r="GC410" s="145" t="str">
        <f>IFERROR(TRUNC(VLOOKUP($E410,'Container Panel'!$B$41:$Z$100,$D410,0)/(VLOOKUP(GC$276,UI!$A$12:$O$51,VLOOKUP(GC$278,$B$276:$C$278,2,0),0)/1000)),"")</f>
        <v/>
      </c>
      <c r="GD410" s="145" t="str">
        <f>IFERROR(TRUNC(VLOOKUP($E410,'Container Panel'!$B$41:$Z$100,$D410,0)/(VLOOKUP(GD$276,UI!$A$12:$O$51,VLOOKUP(GD$278,$B$276:$C$278,2,0),0)/1000)),"")</f>
        <v/>
      </c>
      <c r="GE410" s="145" t="str">
        <f>IFERROR(TRUNC(VLOOKUP($E410,'Container Panel'!$B$41:$Z$100,$D410,0)/(VLOOKUP(GE$276,UI!$A$12:$O$51,VLOOKUP(GE$278,$B$276:$C$278,2,0),0)/1000)),"")</f>
        <v/>
      </c>
      <c r="GF410" s="145" t="str">
        <f>IFERROR(TRUNC(VLOOKUP($E410,'Container Panel'!$B$41:$Z$100,$D410,0)/(VLOOKUP(GF$276,UI!$A$12:$O$51,VLOOKUP(GF$278,$B$276:$C$278,2,0),0)/1000)),"")</f>
        <v/>
      </c>
      <c r="GG410" s="145" t="str">
        <f>IFERROR(TRUNC(VLOOKUP($E410,'Container Panel'!$B$41:$Z$100,$D410,0)/(VLOOKUP(GG$276,UI!$A$12:$O$51,VLOOKUP(GG$278,$B$276:$C$278,2,0),0)/1000)),"")</f>
        <v/>
      </c>
      <c r="GH410" s="145" t="str">
        <f>IFERROR(TRUNC(VLOOKUP($E410,'Container Panel'!$B$41:$Z$100,$D410,0)/(VLOOKUP(GH$276,UI!$A$12:$O$51,VLOOKUP(GH$278,$B$276:$C$278,2,0),0)/1000)),"")</f>
        <v/>
      </c>
      <c r="GI410" s="145" t="str">
        <f>IFERROR(TRUNC(VLOOKUP($E410,'Container Panel'!$B$41:$Z$100,$D410,0)/(VLOOKUP(GI$276,UI!$A$12:$O$51,VLOOKUP(GI$278,$B$276:$C$278,2,0),0)/1000)),"")</f>
        <v/>
      </c>
      <c r="GJ410" s="145" t="str">
        <f>IFERROR(TRUNC(VLOOKUP($E410,'Container Panel'!$B$41:$Z$100,$D410,0)/(VLOOKUP(GJ$276,UI!$A$12:$O$51,VLOOKUP(GJ$278,$B$276:$C$278,2,0),0)/1000)),"")</f>
        <v/>
      </c>
      <c r="GK410" s="145" t="str">
        <f>IFERROR(TRUNC(VLOOKUP($E410,'Container Panel'!$B$41:$Z$100,$D410,0)/(VLOOKUP(GK$276,UI!$A$12:$O$51,VLOOKUP(GK$278,$B$276:$C$278,2,0),0)/1000)),"")</f>
        <v/>
      </c>
      <c r="GL410" s="145" t="str">
        <f>IFERROR(TRUNC(VLOOKUP($E410,'Container Panel'!$B$41:$Z$100,$D410,0)/(VLOOKUP(GL$276,UI!$A$12:$O$51,VLOOKUP(GL$278,$B$276:$C$278,2,0),0)/1000)),"")</f>
        <v/>
      </c>
      <c r="GM410" s="145" t="str">
        <f>IFERROR(TRUNC(VLOOKUP($E410,'Container Panel'!$B$41:$Z$100,$D410,0)/(VLOOKUP(GM$276,UI!$A$12:$O$51,VLOOKUP(GM$278,$B$276:$C$278,2,0),0)/1000)),"")</f>
        <v/>
      </c>
      <c r="GN410" s="145" t="str">
        <f>IFERROR(TRUNC(VLOOKUP($E410,'Container Panel'!$B$41:$Z$100,$D410,0)/(VLOOKUP(GN$276,UI!$A$12:$O$51,VLOOKUP(GN$278,$B$276:$C$278,2,0),0)/1000)),"")</f>
        <v/>
      </c>
      <c r="GO410" s="145" t="str">
        <f>IFERROR(TRUNC(VLOOKUP($E410,'Container Panel'!$B$41:$Z$100,$D410,0)/(VLOOKUP(GO$276,UI!$A$12:$O$51,VLOOKUP(GO$278,$B$276:$C$278,2,0),0)/1000)),"")</f>
        <v/>
      </c>
      <c r="GP410" s="145" t="str">
        <f>IFERROR(TRUNC(VLOOKUP($E410,'Container Panel'!$B$41:$Z$100,$D410,0)/(VLOOKUP(GP$276,UI!$A$12:$O$51,VLOOKUP(GP$278,$B$276:$C$278,2,0),0)/1000)),"")</f>
        <v/>
      </c>
      <c r="GQ410" s="145" t="str">
        <f>IFERROR(TRUNC(VLOOKUP($E410,'Container Panel'!$B$41:$Z$100,$D410,0)/(VLOOKUP(GQ$276,UI!$A$12:$O$51,VLOOKUP(GQ$278,$B$276:$C$278,2,0),0)/1000)),"")</f>
        <v/>
      </c>
      <c r="GR410" s="145" t="str">
        <f>IFERROR(TRUNC(VLOOKUP($E410,'Container Panel'!$B$41:$Z$100,$D410,0)/(VLOOKUP(GR$276,UI!$A$12:$O$51,VLOOKUP(GR$278,$B$276:$C$278,2,0),0)/1000)),"")</f>
        <v/>
      </c>
      <c r="GS410" s="145" t="str">
        <f>IFERROR(TRUNC(VLOOKUP($E410,'Container Panel'!$B$41:$Z$100,$D410,0)/(VLOOKUP(GS$276,UI!$A$12:$O$51,VLOOKUP(GS$278,$B$276:$C$278,2,0),0)/1000)),"")</f>
        <v/>
      </c>
      <c r="GT410" s="145" t="str">
        <f>IFERROR(TRUNC(VLOOKUP($E410,'Container Panel'!$B$41:$Z$100,$D410,0)/(VLOOKUP(GT$276,UI!$A$12:$O$51,VLOOKUP(GT$278,$B$276:$C$278,2,0),0)/1000)),"")</f>
        <v/>
      </c>
      <c r="GU410" s="145" t="str">
        <f>IFERROR(TRUNC(VLOOKUP($E410,'Container Panel'!$B$41:$Z$100,$D410,0)/(VLOOKUP(GU$276,UI!$A$12:$O$51,VLOOKUP(GU$278,$B$276:$C$278,2,0),0)/1000)),"")</f>
        <v/>
      </c>
      <c r="GV410" s="145" t="str">
        <f>IFERROR(TRUNC(VLOOKUP($E410,'Container Panel'!$B$41:$Z$100,$D410,0)/(VLOOKUP(GV$276,UI!$A$12:$O$51,VLOOKUP(GV$278,$B$276:$C$278,2,0),0)/1000)),"")</f>
        <v/>
      </c>
      <c r="GW410" s="145" t="str">
        <f>IFERROR(TRUNC(VLOOKUP($E410,'Container Panel'!$B$41:$Z$100,$D410,0)/(VLOOKUP(GW$276,UI!$A$12:$O$51,VLOOKUP(GW$278,$B$276:$C$278,2,0),0)/1000)),"")</f>
        <v/>
      </c>
      <c r="GX410" s="145" t="str">
        <f>IFERROR(TRUNC(VLOOKUP($E410,'Container Panel'!$B$41:$Z$100,$D410,0)/(VLOOKUP(GX$276,UI!$A$12:$O$51,VLOOKUP(GX$278,$B$276:$C$278,2,0),0)/1000)),"")</f>
        <v/>
      </c>
      <c r="GY410" s="145" t="str">
        <f>IFERROR(TRUNC(VLOOKUP($E410,'Container Panel'!$B$41:$Z$100,$D410,0)/(VLOOKUP(GY$276,UI!$A$12:$O$51,VLOOKUP(GY$278,$B$276:$C$278,2,0),0)/1000)),"")</f>
        <v/>
      </c>
      <c r="GZ410" s="145" t="str">
        <f>IFERROR(TRUNC(VLOOKUP($E410,'Container Panel'!$B$41:$Z$100,$D410,0)/(VLOOKUP(GZ$276,UI!$A$12:$O$51,VLOOKUP(GZ$278,$B$276:$C$278,2,0),0)/1000)),"")</f>
        <v/>
      </c>
      <c r="HA410" s="145" t="str">
        <f>IFERROR(TRUNC(VLOOKUP($E410,'Container Panel'!$B$41:$Z$100,$D410,0)/(VLOOKUP(HA$276,UI!$A$12:$O$51,VLOOKUP(HA$278,$B$276:$C$278,2,0),0)/1000)),"")</f>
        <v/>
      </c>
      <c r="HB410" s="145" t="str">
        <f>IFERROR(TRUNC(VLOOKUP($E410,'Container Panel'!$B$41:$Z$100,$D410,0)/(VLOOKUP(HB$276,UI!$A$12:$O$51,VLOOKUP(HB$278,$B$276:$C$278,2,0),0)/1000)),"")</f>
        <v/>
      </c>
      <c r="HC410" s="145" t="str">
        <f>IFERROR(TRUNC(VLOOKUP($E410,'Container Panel'!$B$41:$Z$100,$D410,0)/(VLOOKUP(HC$276,UI!$A$12:$O$51,VLOOKUP(HC$278,$B$276:$C$278,2,0),0)/1000)),"")</f>
        <v/>
      </c>
      <c r="HD410" s="145" t="str">
        <f>IFERROR(TRUNC(VLOOKUP($E410,'Container Panel'!$B$41:$Z$100,$D410,0)/(VLOOKUP(HD$276,UI!$A$12:$O$51,VLOOKUP(HD$278,$B$276:$C$278,2,0),0)/1000)),"")</f>
        <v/>
      </c>
      <c r="HE410" s="145" t="str">
        <f>IFERROR(TRUNC(VLOOKUP($E410,'Container Panel'!$B$41:$Z$100,$D410,0)/(VLOOKUP(HE$276,UI!$A$12:$O$51,VLOOKUP(HE$278,$B$276:$C$278,2,0),0)/1000)),"")</f>
        <v/>
      </c>
      <c r="HF410" s="145" t="str">
        <f>IFERROR(TRUNC(VLOOKUP($E410,'Container Panel'!$B$41:$Z$100,$D410,0)/(VLOOKUP(HF$276,UI!$A$12:$O$51,VLOOKUP(HF$278,$B$276:$C$278,2,0),0)/1000)),"")</f>
        <v/>
      </c>
      <c r="HG410" s="145" t="str">
        <f>IFERROR(TRUNC(VLOOKUP($E410,'Container Panel'!$B$41:$Z$100,$D410,0)/(VLOOKUP(HG$276,UI!$A$12:$O$51,VLOOKUP(HG$278,$B$276:$C$278,2,0),0)/1000)),"")</f>
        <v/>
      </c>
      <c r="HH410" s="145" t="str">
        <f>IFERROR(TRUNC(VLOOKUP($E410,'Container Panel'!$B$41:$Z$100,$D410,0)/(VLOOKUP(HH$276,UI!$A$12:$O$51,VLOOKUP(HH$278,$B$276:$C$278,2,0),0)/1000)),"")</f>
        <v/>
      </c>
      <c r="HI410" s="145" t="str">
        <f>IFERROR(TRUNC(VLOOKUP($E410,'Container Panel'!$B$41:$Z$100,$D410,0)/(VLOOKUP(HI$276,UI!$A$12:$O$51,VLOOKUP(HI$278,$B$276:$C$278,2,0),0)/1000)),"")</f>
        <v/>
      </c>
      <c r="HJ410" s="145" t="str">
        <f>IFERROR(TRUNC(VLOOKUP($E410,'Container Panel'!$B$41:$Z$100,$D410,0)/(VLOOKUP(HJ$276,UI!$A$12:$O$51,VLOOKUP(HJ$278,$B$276:$C$278,2,0),0)/1000)),"")</f>
        <v/>
      </c>
      <c r="HK410" s="145" t="str">
        <f>IFERROR(TRUNC(VLOOKUP($E410,'Container Panel'!$B$41:$Z$100,$D410,0)/(VLOOKUP(HK$276,UI!$A$12:$O$51,VLOOKUP(HK$278,$B$276:$C$278,2,0),0)/1000)),"")</f>
        <v/>
      </c>
      <c r="HL410" s="145" t="str">
        <f>IFERROR(TRUNC(VLOOKUP($E410,'Container Panel'!$B$41:$Z$100,$D410,0)/(VLOOKUP(HL$276,UI!$A$12:$O$51,VLOOKUP(HL$278,$B$276:$C$278,2,0),0)/1000)),"")</f>
        <v/>
      </c>
      <c r="HM410" s="145" t="str">
        <f>IFERROR(TRUNC(VLOOKUP($E410,'Container Panel'!$B$41:$Z$100,$D410,0)/(VLOOKUP(HM$276,UI!$A$12:$O$51,VLOOKUP(HM$278,$B$276:$C$278,2,0),0)/1000)),"")</f>
        <v/>
      </c>
      <c r="HN410" s="145" t="str">
        <f>IFERROR(TRUNC(VLOOKUP($E410,'Container Panel'!$B$41:$Z$100,$D410,0)/(VLOOKUP(HN$276,UI!$A$12:$O$51,VLOOKUP(HN$278,$B$276:$C$278,2,0),0)/1000)),"")</f>
        <v/>
      </c>
      <c r="HO410" s="145" t="str">
        <f>IFERROR(TRUNC(VLOOKUP($E410,'Container Panel'!$B$41:$Z$100,$D410,0)/(VLOOKUP(HO$276,UI!$A$12:$O$51,VLOOKUP(HO$278,$B$276:$C$278,2,0),0)/1000)),"")</f>
        <v/>
      </c>
      <c r="HP410" s="145" t="str">
        <f>IFERROR(TRUNC(VLOOKUP($E410,'Container Panel'!$B$41:$Z$100,$D410,0)/(VLOOKUP(HP$276,UI!$A$12:$O$51,VLOOKUP(HP$278,$B$276:$C$278,2,0),0)/1000)),"")</f>
        <v/>
      </c>
      <c r="HQ410" s="145" t="str">
        <f>IFERROR(TRUNC(VLOOKUP($E410,'Container Panel'!$B$41:$Z$100,$D410,0)/(VLOOKUP(HQ$276,UI!$A$12:$O$51,VLOOKUP(HQ$278,$B$276:$C$278,2,0),0)/1000)),"")</f>
        <v/>
      </c>
      <c r="HR410" s="145" t="str">
        <f>IFERROR(TRUNC(VLOOKUP($E410,'Container Panel'!$B$41:$Z$100,$D410,0)/(VLOOKUP(HR$276,UI!$A$12:$O$51,VLOOKUP(HR$278,$B$276:$C$278,2,0),0)/1000)),"")</f>
        <v/>
      </c>
      <c r="HS410" s="145" t="str">
        <f>IFERROR(TRUNC(VLOOKUP($E410,'Container Panel'!$B$41:$Z$100,$D410,0)/(VLOOKUP(HS$276,UI!$A$12:$O$51,VLOOKUP(HS$278,$B$276:$C$278,2,0),0)/1000)),"")</f>
        <v/>
      </c>
      <c r="HT410" s="145" t="str">
        <f>IFERROR(TRUNC(VLOOKUP($E410,'Container Panel'!$B$41:$Z$100,$D410,0)/(VLOOKUP(HT$276,UI!$A$12:$O$51,VLOOKUP(HT$278,$B$276:$C$278,2,0),0)/1000)),"")</f>
        <v/>
      </c>
      <c r="HU410" s="145" t="str">
        <f>IFERROR(TRUNC(VLOOKUP($E410,'Container Panel'!$B$41:$Z$100,$D410,0)/(VLOOKUP(HU$276,UI!$A$12:$O$51,VLOOKUP(HU$278,$B$276:$C$278,2,0),0)/1000)),"")</f>
        <v/>
      </c>
      <c r="HV410" s="145" t="str">
        <f>IFERROR(TRUNC(VLOOKUP($E410,'Container Panel'!$B$41:$Z$100,$D410,0)/(VLOOKUP(HV$276,UI!$A$12:$O$51,VLOOKUP(HV$278,$B$276:$C$278,2,0),0)/1000)),"")</f>
        <v/>
      </c>
      <c r="HW410" s="145" t="str">
        <f>IFERROR(TRUNC(VLOOKUP($E410,'Container Panel'!$B$41:$Z$100,$D410,0)/(VLOOKUP(HW$276,UI!$A$12:$O$51,VLOOKUP(HW$278,$B$276:$C$278,2,0),0)/1000)),"")</f>
        <v/>
      </c>
      <c r="HX410" s="145" t="str">
        <f>IFERROR(TRUNC(VLOOKUP($E410,'Container Panel'!$B$41:$Z$100,$D410,0)/(VLOOKUP(HX$276,UI!$A$12:$O$51,VLOOKUP(HX$278,$B$276:$C$278,2,0),0)/1000)),"")</f>
        <v/>
      </c>
      <c r="HY410" s="145" t="str">
        <f>IFERROR(TRUNC(VLOOKUP($E410,'Container Panel'!$B$41:$Z$100,$D410,0)/(VLOOKUP(HY$276,UI!$A$12:$O$51,VLOOKUP(HY$278,$B$276:$C$278,2,0),0)/1000)),"")</f>
        <v/>
      </c>
      <c r="HZ410" s="145" t="str">
        <f>IFERROR(TRUNC(VLOOKUP($E410,'Container Panel'!$B$41:$Z$100,$D410,0)/(VLOOKUP(HZ$276,UI!$A$12:$O$51,VLOOKUP(HZ$278,$B$276:$C$278,2,0),0)/1000)),"")</f>
        <v/>
      </c>
      <c r="IA410" s="145" t="str">
        <f>IFERROR(TRUNC(VLOOKUP($E410,'Container Panel'!$B$41:$Z$100,$D410,0)/(VLOOKUP(IA$276,UI!$A$12:$O$51,VLOOKUP(IA$278,$B$276:$C$278,2,0),0)/1000)),"")</f>
        <v/>
      </c>
      <c r="IB410" s="145" t="str">
        <f>IFERROR(TRUNC(VLOOKUP($E410,'Container Panel'!$B$41:$Z$100,$D410,0)/(VLOOKUP(IB$276,UI!$A$12:$O$51,VLOOKUP(IB$278,$B$276:$C$278,2,0),0)/1000)),"")</f>
        <v/>
      </c>
      <c r="IC410" s="145" t="str">
        <f>IFERROR(TRUNC(VLOOKUP($E410,'Container Panel'!$B$41:$Z$100,$D410,0)/(VLOOKUP(IC$276,UI!$A$12:$O$51,VLOOKUP(IC$278,$B$276:$C$278,2,0),0)/1000)),"")</f>
        <v/>
      </c>
      <c r="ID410" s="145" t="str">
        <f>IFERROR(TRUNC(VLOOKUP($E410,'Container Panel'!$B$41:$Z$100,$D410,0)/(VLOOKUP(ID$276,UI!$A$12:$O$51,VLOOKUP(ID$278,$B$276:$C$278,2,0),0)/1000)),"")</f>
        <v/>
      </c>
      <c r="IE410" s="145" t="str">
        <f>IFERROR(TRUNC(VLOOKUP($E410,'Container Panel'!$B$41:$Z$100,$D410,0)/(VLOOKUP(IE$276,UI!$A$12:$O$51,VLOOKUP(IE$278,$B$276:$C$278,2,0),0)/1000)),"")</f>
        <v/>
      </c>
      <c r="IF410" s="145" t="str">
        <f>IFERROR(TRUNC(VLOOKUP($E410,'Container Panel'!$B$41:$Z$100,$D410,0)/(VLOOKUP(IF$276,UI!$A$12:$O$51,VLOOKUP(IF$278,$B$276:$C$278,2,0),0)/1000)),"")</f>
        <v/>
      </c>
      <c r="IG410" s="145" t="str">
        <f>IFERROR(TRUNC(VLOOKUP($E410,'Container Panel'!$B$41:$Z$100,$D410,0)/(VLOOKUP(IG$276,UI!$A$12:$O$51,VLOOKUP(IG$278,$B$276:$C$278,2,0),0)/1000)),"")</f>
        <v/>
      </c>
      <c r="IH410" s="145" t="str">
        <f>IFERROR(TRUNC(VLOOKUP($E410,'Container Panel'!$B$41:$Z$100,$D410,0)/(VLOOKUP(IH$276,UI!$A$12:$O$51,VLOOKUP(IH$278,$B$276:$C$278,2,0),0)/1000)),"")</f>
        <v/>
      </c>
      <c r="II410" s="145" t="str">
        <f>IFERROR(TRUNC(VLOOKUP($E410,'Container Panel'!$B$41:$Z$100,$D410,0)/(VLOOKUP(II$276,UI!$A$12:$O$51,VLOOKUP(II$278,$B$276:$C$278,2,0),0)/1000)),"")</f>
        <v/>
      </c>
      <c r="IJ410" s="145" t="str">
        <f>IFERROR(TRUNC(VLOOKUP($E410,'Container Panel'!$B$41:$Z$100,$D410,0)/(VLOOKUP(IJ$276,UI!$A$12:$O$51,VLOOKUP(IJ$278,$B$276:$C$278,2,0),0)/1000)),"")</f>
        <v/>
      </c>
      <c r="IK410" s="145" t="str">
        <f>IFERROR(TRUNC(VLOOKUP($E410,'Container Panel'!$B$41:$Z$100,$D410,0)/(VLOOKUP(IK$276,UI!$A$12:$O$51,VLOOKUP(IK$278,$B$276:$C$278,2,0),0)/1000)),"")</f>
        <v/>
      </c>
      <c r="IL410" s="145" t="str">
        <f>IFERROR(TRUNC(VLOOKUP($E410,'Container Panel'!$B$41:$Z$100,$D410,0)/(VLOOKUP(IL$276,UI!$A$12:$O$51,VLOOKUP(IL$278,$B$276:$C$278,2,0),0)/1000)),"")</f>
        <v/>
      </c>
    </row>
    <row r="411" spans="2:246">
      <c r="B411" s="74">
        <v>131</v>
      </c>
      <c r="C411" s="74">
        <f t="shared" si="198"/>
        <v>44</v>
      </c>
      <c r="D411" s="163">
        <f>MOD(B411,3)+'Container Panel'!$Q$38</f>
        <v>18</v>
      </c>
      <c r="E411" s="143">
        <f t="shared" si="197"/>
        <v>0</v>
      </c>
      <c r="F411" s="144" t="s">
        <v>29</v>
      </c>
      <c r="G411" s="145" t="str">
        <f>IFERROR(IF(AND(G$272=list!$D$3,'Box Calculation'!G$279&lt;&gt;"h",$E411&lt;&gt;0),0,IF(AND(G$273=list!$D$2,$E411&lt;&gt;0,TRUNC(VLOOKUP($E411,'Container Panel'!$B$41:$Z$100,$D411,0)/(VLOOKUP(G$276,UI!$A$12:$O$51,VLOOKUP(G$279,$B$276:$C$278,2,0),0)/1000))&gt;0),1,TRUNC(VLOOKUP($E411,'Container Panel'!$B$41:$Z$100,$D411,0)/(VLOOKUP(G$276,UI!$A$12:$O$51,VLOOKUP(G$279,$B$276:$C$278,2,0),0)/1000)))),"")</f>
        <v/>
      </c>
      <c r="H411" s="145" t="str">
        <f>IFERROR(IF(AND(H$272=list!$D$3,'Box Calculation'!H$279&lt;&gt;"h",$E411&lt;&gt;0),0,IF(AND(H$273=list!$D$2,$E411&lt;&gt;0,TRUNC(VLOOKUP($E411,'Container Panel'!$B$41:$Z$100,$D411,0)/(VLOOKUP(H$276,UI!$A$12:$O$51,VLOOKUP(H$279,$B$276:$C$278,2,0),0)/1000))&gt;0),1,TRUNC(VLOOKUP($E411,'Container Panel'!$B$41:$Z$100,$D411,0)/(VLOOKUP(H$276,UI!$A$12:$O$51,VLOOKUP(H$279,$B$276:$C$278,2,0),0)/1000)))),"")</f>
        <v/>
      </c>
      <c r="I411" s="145" t="str">
        <f>IFERROR(IF(AND(I$272=list!$D$3,'Box Calculation'!I$279&lt;&gt;"h",$E411&lt;&gt;0),0,IF(AND(I$273=list!$D$2,$E411&lt;&gt;0,TRUNC(VLOOKUP($E411,'Container Panel'!$B$41:$Z$100,$D411,0)/(VLOOKUP(I$276,UI!$A$12:$O$51,VLOOKUP(I$279,$B$276:$C$278,2,0),0)/1000))&gt;0),1,TRUNC(VLOOKUP($E411,'Container Panel'!$B$41:$Z$100,$D411,0)/(VLOOKUP(I$276,UI!$A$12:$O$51,VLOOKUP(I$279,$B$276:$C$278,2,0),0)/1000)))),"")</f>
        <v/>
      </c>
      <c r="J411" s="145" t="str">
        <f>IFERROR(IF(AND(J$272=list!$D$3,'Box Calculation'!J$279&lt;&gt;"h",$E411&lt;&gt;0),0,IF(AND(J$273=list!$D$2,$E411&lt;&gt;0,TRUNC(VLOOKUP($E411,'Container Panel'!$B$41:$Z$100,$D411,0)/(VLOOKUP(J$276,UI!$A$12:$O$51,VLOOKUP(J$279,$B$276:$C$278,2,0),0)/1000))&gt;0),1,TRUNC(VLOOKUP($E411,'Container Panel'!$B$41:$Z$100,$D411,0)/(VLOOKUP(J$276,UI!$A$12:$O$51,VLOOKUP(J$279,$B$276:$C$278,2,0),0)/1000)))),"")</f>
        <v/>
      </c>
      <c r="K411" s="145" t="str">
        <f>IFERROR(IF(AND(K$272=list!$D$3,'Box Calculation'!K$279&lt;&gt;"h",$E411&lt;&gt;0),0,IF(AND(K$273=list!$D$2,$E411&lt;&gt;0,TRUNC(VLOOKUP($E411,'Container Panel'!$B$41:$Z$100,$D411,0)/(VLOOKUP(K$276,UI!$A$12:$O$51,VLOOKUP(K$279,$B$276:$C$278,2,0),0)/1000))&gt;0),1,TRUNC(VLOOKUP($E411,'Container Panel'!$B$41:$Z$100,$D411,0)/(VLOOKUP(K$276,UI!$A$12:$O$51,VLOOKUP(K$279,$B$276:$C$278,2,0),0)/1000)))),"")</f>
        <v/>
      </c>
      <c r="L411" s="145" t="str">
        <f>IFERROR(IF(AND(L$272=list!$D$3,'Box Calculation'!L$279&lt;&gt;"h",$E411&lt;&gt;0),0,IF(AND(L$273=list!$D$2,$E411&lt;&gt;0,TRUNC(VLOOKUP($E411,'Container Panel'!$B$41:$Z$100,$D411,0)/(VLOOKUP(L$276,UI!$A$12:$O$51,VLOOKUP(L$279,$B$276:$C$278,2,0),0)/1000))&gt;0),1,TRUNC(VLOOKUP($E411,'Container Panel'!$B$41:$Z$100,$D411,0)/(VLOOKUP(L$276,UI!$A$12:$O$51,VLOOKUP(L$279,$B$276:$C$278,2,0),0)/1000)))),"")</f>
        <v/>
      </c>
      <c r="M411" s="145" t="str">
        <f>IFERROR(IF(AND(M$272=list!$D$3,'Box Calculation'!M$279&lt;&gt;"h",$E411&lt;&gt;0),0,IF(AND(M$273=list!$D$2,$E411&lt;&gt;0,TRUNC(VLOOKUP($E411,'Container Panel'!$B$41:$Z$100,$D411,0)/(VLOOKUP(M$276,UI!$A$12:$O$51,VLOOKUP(M$279,$B$276:$C$278,2,0),0)/1000))&gt;0),1,TRUNC(VLOOKUP($E411,'Container Panel'!$B$41:$Z$100,$D411,0)/(VLOOKUP(M$276,UI!$A$12:$O$51,VLOOKUP(M$279,$B$276:$C$278,2,0),0)/1000)))),"")</f>
        <v/>
      </c>
      <c r="N411" s="145" t="str">
        <f>IFERROR(IF(AND(N$272=list!$D$3,'Box Calculation'!N$279&lt;&gt;"h",$E411&lt;&gt;0),0,IF(AND(N$273=list!$D$2,$E411&lt;&gt;0,TRUNC(VLOOKUP($E411,'Container Panel'!$B$41:$Z$100,$D411,0)/(VLOOKUP(N$276,UI!$A$12:$O$51,VLOOKUP(N$279,$B$276:$C$278,2,0),0)/1000))&gt;0),1,TRUNC(VLOOKUP($E411,'Container Panel'!$B$41:$Z$100,$D411,0)/(VLOOKUP(N$276,UI!$A$12:$O$51,VLOOKUP(N$279,$B$276:$C$278,2,0),0)/1000)))),"")</f>
        <v/>
      </c>
      <c r="O411" s="145" t="str">
        <f>IFERROR(IF(AND(O$272=list!$D$3,'Box Calculation'!O$279&lt;&gt;"h",$E411&lt;&gt;0),0,IF(AND(O$273=list!$D$2,$E411&lt;&gt;0,TRUNC(VLOOKUP($E411,'Container Panel'!$B$41:$Z$100,$D411,0)/(VLOOKUP(O$276,UI!$A$12:$O$51,VLOOKUP(O$279,$B$276:$C$278,2,0),0)/1000))&gt;0),1,TRUNC(VLOOKUP($E411,'Container Panel'!$B$41:$Z$100,$D411,0)/(VLOOKUP(O$276,UI!$A$12:$O$51,VLOOKUP(O$279,$B$276:$C$278,2,0),0)/1000)))),"")</f>
        <v/>
      </c>
      <c r="P411" s="145" t="str">
        <f>IFERROR(IF(AND(P$272=list!$D$3,'Box Calculation'!P$279&lt;&gt;"h",$E411&lt;&gt;0),0,IF(AND(P$273=list!$D$2,$E411&lt;&gt;0,TRUNC(VLOOKUP($E411,'Container Panel'!$B$41:$Z$100,$D411,0)/(VLOOKUP(P$276,UI!$A$12:$O$51,VLOOKUP(P$279,$B$276:$C$278,2,0),0)/1000))&gt;0),1,TRUNC(VLOOKUP($E411,'Container Panel'!$B$41:$Z$100,$D411,0)/(VLOOKUP(P$276,UI!$A$12:$O$51,VLOOKUP(P$279,$B$276:$C$278,2,0),0)/1000)))),"")</f>
        <v/>
      </c>
      <c r="Q411" s="145" t="str">
        <f>IFERROR(IF(AND(Q$272=list!$D$3,'Box Calculation'!Q$279&lt;&gt;"h",$E411&lt;&gt;0),0,IF(AND(Q$273=list!$D$2,$E411&lt;&gt;0,TRUNC(VLOOKUP($E411,'Container Panel'!$B$41:$Z$100,$D411,0)/(VLOOKUP(Q$276,UI!$A$12:$O$51,VLOOKUP(Q$279,$B$276:$C$278,2,0),0)/1000))&gt;0),1,TRUNC(VLOOKUP($E411,'Container Panel'!$B$41:$Z$100,$D411,0)/(VLOOKUP(Q$276,UI!$A$12:$O$51,VLOOKUP(Q$279,$B$276:$C$278,2,0),0)/1000)))),"")</f>
        <v/>
      </c>
      <c r="R411" s="145" t="str">
        <f>IFERROR(IF(AND(R$272=list!$D$3,'Box Calculation'!R$279&lt;&gt;"h",$E411&lt;&gt;0),0,IF(AND(R$273=list!$D$2,$E411&lt;&gt;0,TRUNC(VLOOKUP($E411,'Container Panel'!$B$41:$Z$100,$D411,0)/(VLOOKUP(R$276,UI!$A$12:$O$51,VLOOKUP(R$279,$B$276:$C$278,2,0),0)/1000))&gt;0),1,TRUNC(VLOOKUP($E411,'Container Panel'!$B$41:$Z$100,$D411,0)/(VLOOKUP(R$276,UI!$A$12:$O$51,VLOOKUP(R$279,$B$276:$C$278,2,0),0)/1000)))),"")</f>
        <v/>
      </c>
      <c r="S411" s="145" t="str">
        <f>IFERROR(IF(AND(S$272=list!$D$3,'Box Calculation'!S$279&lt;&gt;"h",$E411&lt;&gt;0),0,IF(AND(S$273=list!$D$2,$E411&lt;&gt;0,TRUNC(VLOOKUP($E411,'Container Panel'!$B$41:$Z$100,$D411,0)/(VLOOKUP(S$276,UI!$A$12:$O$51,VLOOKUP(S$279,$B$276:$C$278,2,0),0)/1000))&gt;0),1,TRUNC(VLOOKUP($E411,'Container Panel'!$B$41:$Z$100,$D411,0)/(VLOOKUP(S$276,UI!$A$12:$O$51,VLOOKUP(S$279,$B$276:$C$278,2,0),0)/1000)))),"")</f>
        <v/>
      </c>
      <c r="T411" s="145" t="str">
        <f>IFERROR(IF(AND(T$272=list!$D$3,'Box Calculation'!T$279&lt;&gt;"h",$E411&lt;&gt;0),0,IF(AND(T$273=list!$D$2,$E411&lt;&gt;0,TRUNC(VLOOKUP($E411,'Container Panel'!$B$41:$Z$100,$D411,0)/(VLOOKUP(T$276,UI!$A$12:$O$51,VLOOKUP(T$279,$B$276:$C$278,2,0),0)/1000))&gt;0),1,TRUNC(VLOOKUP($E411,'Container Panel'!$B$41:$Z$100,$D411,0)/(VLOOKUP(T$276,UI!$A$12:$O$51,VLOOKUP(T$279,$B$276:$C$278,2,0),0)/1000)))),"")</f>
        <v/>
      </c>
      <c r="U411" s="145" t="str">
        <f>IFERROR(IF(AND(U$272=list!$D$3,'Box Calculation'!U$279&lt;&gt;"h",$E411&lt;&gt;0),0,IF(AND(U$273=list!$D$2,$E411&lt;&gt;0,TRUNC(VLOOKUP($E411,'Container Panel'!$B$41:$Z$100,$D411,0)/(VLOOKUP(U$276,UI!$A$12:$O$51,VLOOKUP(U$279,$B$276:$C$278,2,0),0)/1000))&gt;0),1,TRUNC(VLOOKUP($E411,'Container Panel'!$B$41:$Z$100,$D411,0)/(VLOOKUP(U$276,UI!$A$12:$O$51,VLOOKUP(U$279,$B$276:$C$278,2,0),0)/1000)))),"")</f>
        <v/>
      </c>
      <c r="V411" s="145" t="str">
        <f>IFERROR(IF(AND(V$272=list!$D$3,'Box Calculation'!V$279&lt;&gt;"h",$E411&lt;&gt;0),0,IF(AND(V$273=list!$D$2,$E411&lt;&gt;0,TRUNC(VLOOKUP($E411,'Container Panel'!$B$41:$Z$100,$D411,0)/(VLOOKUP(V$276,UI!$A$12:$O$51,VLOOKUP(V$279,$B$276:$C$278,2,0),0)/1000))&gt;0),1,TRUNC(VLOOKUP($E411,'Container Panel'!$B$41:$Z$100,$D411,0)/(VLOOKUP(V$276,UI!$A$12:$O$51,VLOOKUP(V$279,$B$276:$C$278,2,0),0)/1000)))),"")</f>
        <v/>
      </c>
      <c r="W411" s="145" t="str">
        <f>IFERROR(IF(AND(W$272=list!$D$3,'Box Calculation'!W$279&lt;&gt;"h",$E411&lt;&gt;0),0,IF(AND(W$273=list!$D$2,$E411&lt;&gt;0,TRUNC(VLOOKUP($E411,'Container Panel'!$B$41:$Z$100,$D411,0)/(VLOOKUP(W$276,UI!$A$12:$O$51,VLOOKUP(W$279,$B$276:$C$278,2,0),0)/1000))&gt;0),1,TRUNC(VLOOKUP($E411,'Container Panel'!$B$41:$Z$100,$D411,0)/(VLOOKUP(W$276,UI!$A$12:$O$51,VLOOKUP(W$279,$B$276:$C$278,2,0),0)/1000)))),"")</f>
        <v/>
      </c>
      <c r="X411" s="145" t="str">
        <f>IFERROR(IF(AND(X$272=list!$D$3,'Box Calculation'!X$279&lt;&gt;"h",$E411&lt;&gt;0),0,IF(AND(X$273=list!$D$2,$E411&lt;&gt;0,TRUNC(VLOOKUP($E411,'Container Panel'!$B$41:$Z$100,$D411,0)/(VLOOKUP(X$276,UI!$A$12:$O$51,VLOOKUP(X$279,$B$276:$C$278,2,0),0)/1000))&gt;0),1,TRUNC(VLOOKUP($E411,'Container Panel'!$B$41:$Z$100,$D411,0)/(VLOOKUP(X$276,UI!$A$12:$O$51,VLOOKUP(X$279,$B$276:$C$278,2,0),0)/1000)))),"")</f>
        <v/>
      </c>
      <c r="Y411" s="145" t="str">
        <f>IFERROR(IF(AND(Y$272=list!$D$3,'Box Calculation'!Y$279&lt;&gt;"h",$E411&lt;&gt;0),0,IF(AND(Y$273=list!$D$2,$E411&lt;&gt;0,TRUNC(VLOOKUP($E411,'Container Panel'!$B$41:$Z$100,$D411,0)/(VLOOKUP(Y$276,UI!$A$12:$O$51,VLOOKUP(Y$279,$B$276:$C$278,2,0),0)/1000))&gt;0),1,TRUNC(VLOOKUP($E411,'Container Panel'!$B$41:$Z$100,$D411,0)/(VLOOKUP(Y$276,UI!$A$12:$O$51,VLOOKUP(Y$279,$B$276:$C$278,2,0),0)/1000)))),"")</f>
        <v/>
      </c>
      <c r="Z411" s="145" t="str">
        <f>IFERROR(IF(AND(Z$272=list!$D$3,'Box Calculation'!Z$279&lt;&gt;"h",$E411&lt;&gt;0),0,IF(AND(Z$273=list!$D$2,$E411&lt;&gt;0,TRUNC(VLOOKUP($E411,'Container Panel'!$B$41:$Z$100,$D411,0)/(VLOOKUP(Z$276,UI!$A$12:$O$51,VLOOKUP(Z$279,$B$276:$C$278,2,0),0)/1000))&gt;0),1,TRUNC(VLOOKUP($E411,'Container Panel'!$B$41:$Z$100,$D411,0)/(VLOOKUP(Z$276,UI!$A$12:$O$51,VLOOKUP(Z$279,$B$276:$C$278,2,0),0)/1000)))),"")</f>
        <v/>
      </c>
      <c r="AA411" s="145" t="str">
        <f>IFERROR(IF(AND(AA$272=list!$D$3,'Box Calculation'!AA$279&lt;&gt;"h",$E411&lt;&gt;0),0,IF(AND(AA$273=list!$D$2,$E411&lt;&gt;0,TRUNC(VLOOKUP($E411,'Container Panel'!$B$41:$Z$100,$D411,0)/(VLOOKUP(AA$276,UI!$A$12:$O$51,VLOOKUP(AA$279,$B$276:$C$278,2,0),0)/1000))&gt;0),1,TRUNC(VLOOKUP($E411,'Container Panel'!$B$41:$Z$100,$D411,0)/(VLOOKUP(AA$276,UI!$A$12:$O$51,VLOOKUP(AA$279,$B$276:$C$278,2,0),0)/1000)))),"")</f>
        <v/>
      </c>
      <c r="AB411" s="145" t="str">
        <f>IFERROR(IF(AND(AB$272=list!$D$3,'Box Calculation'!AB$279&lt;&gt;"h",$E411&lt;&gt;0),0,IF(AND(AB$273=list!$D$2,$E411&lt;&gt;0,TRUNC(VLOOKUP($E411,'Container Panel'!$B$41:$Z$100,$D411,0)/(VLOOKUP(AB$276,UI!$A$12:$O$51,VLOOKUP(AB$279,$B$276:$C$278,2,0),0)/1000))&gt;0),1,TRUNC(VLOOKUP($E411,'Container Panel'!$B$41:$Z$100,$D411,0)/(VLOOKUP(AB$276,UI!$A$12:$O$51,VLOOKUP(AB$279,$B$276:$C$278,2,0),0)/1000)))),"")</f>
        <v/>
      </c>
      <c r="AC411" s="145" t="str">
        <f>IFERROR(IF(AND(AC$272=list!$D$3,'Box Calculation'!AC$279&lt;&gt;"h",$E411&lt;&gt;0),0,IF(AND(AC$273=list!$D$2,$E411&lt;&gt;0,TRUNC(VLOOKUP($E411,'Container Panel'!$B$41:$Z$100,$D411,0)/(VLOOKUP(AC$276,UI!$A$12:$O$51,VLOOKUP(AC$279,$B$276:$C$278,2,0),0)/1000))&gt;0),1,TRUNC(VLOOKUP($E411,'Container Panel'!$B$41:$Z$100,$D411,0)/(VLOOKUP(AC$276,UI!$A$12:$O$51,VLOOKUP(AC$279,$B$276:$C$278,2,0),0)/1000)))),"")</f>
        <v/>
      </c>
      <c r="AD411" s="145" t="str">
        <f>IFERROR(IF(AND(AD$272=list!$D$3,'Box Calculation'!AD$279&lt;&gt;"h",$E411&lt;&gt;0),0,IF(AND(AD$273=list!$D$2,$E411&lt;&gt;0,TRUNC(VLOOKUP($E411,'Container Panel'!$B$41:$Z$100,$D411,0)/(VLOOKUP(AD$276,UI!$A$12:$O$51,VLOOKUP(AD$279,$B$276:$C$278,2,0),0)/1000))&gt;0),1,TRUNC(VLOOKUP($E411,'Container Panel'!$B$41:$Z$100,$D411,0)/(VLOOKUP(AD$276,UI!$A$12:$O$51,VLOOKUP(AD$279,$B$276:$C$278,2,0),0)/1000)))),"")</f>
        <v/>
      </c>
      <c r="AE411" s="145" t="str">
        <f>IFERROR(IF(AND(AE$272=list!$D$3,'Box Calculation'!AE$279&lt;&gt;"h",$E411&lt;&gt;0),0,IF(AND(AE$273=list!$D$2,$E411&lt;&gt;0,TRUNC(VLOOKUP($E411,'Container Panel'!$B$41:$Z$100,$D411,0)/(VLOOKUP(AE$276,UI!$A$12:$O$51,VLOOKUP(AE$279,$B$276:$C$278,2,0),0)/1000))&gt;0),1,TRUNC(VLOOKUP($E411,'Container Panel'!$B$41:$Z$100,$D411,0)/(VLOOKUP(AE$276,UI!$A$12:$O$51,VLOOKUP(AE$279,$B$276:$C$278,2,0),0)/1000)))),"")</f>
        <v/>
      </c>
      <c r="AF411" s="145" t="str">
        <f>IFERROR(IF(AND(AF$272=list!$D$3,'Box Calculation'!AF$279&lt;&gt;"h",$E411&lt;&gt;0),0,IF(AND(AF$273=list!$D$2,$E411&lt;&gt;0,TRUNC(VLOOKUP($E411,'Container Panel'!$B$41:$Z$100,$D411,0)/(VLOOKUP(AF$276,UI!$A$12:$O$51,VLOOKUP(AF$279,$B$276:$C$278,2,0),0)/1000))&gt;0),1,TRUNC(VLOOKUP($E411,'Container Panel'!$B$41:$Z$100,$D411,0)/(VLOOKUP(AF$276,UI!$A$12:$O$51,VLOOKUP(AF$279,$B$276:$C$278,2,0),0)/1000)))),"")</f>
        <v/>
      </c>
      <c r="AG411" s="145" t="str">
        <f>IFERROR(IF(AND(AG$272=list!$D$3,'Box Calculation'!AG$279&lt;&gt;"h",$E411&lt;&gt;0),0,IF(AND(AG$273=list!$D$2,$E411&lt;&gt;0,TRUNC(VLOOKUP($E411,'Container Panel'!$B$41:$Z$100,$D411,0)/(VLOOKUP(AG$276,UI!$A$12:$O$51,VLOOKUP(AG$279,$B$276:$C$278,2,0),0)/1000))&gt;0),1,TRUNC(VLOOKUP($E411,'Container Panel'!$B$41:$Z$100,$D411,0)/(VLOOKUP(AG$276,UI!$A$12:$O$51,VLOOKUP(AG$279,$B$276:$C$278,2,0),0)/1000)))),"")</f>
        <v/>
      </c>
      <c r="AH411" s="145" t="str">
        <f>IFERROR(IF(AND(AH$272=list!$D$3,'Box Calculation'!AH$279&lt;&gt;"h",$E411&lt;&gt;0),0,IF(AND(AH$273=list!$D$2,$E411&lt;&gt;0,TRUNC(VLOOKUP($E411,'Container Panel'!$B$41:$Z$100,$D411,0)/(VLOOKUP(AH$276,UI!$A$12:$O$51,VLOOKUP(AH$279,$B$276:$C$278,2,0),0)/1000))&gt;0),1,TRUNC(VLOOKUP($E411,'Container Panel'!$B$41:$Z$100,$D411,0)/(VLOOKUP(AH$276,UI!$A$12:$O$51,VLOOKUP(AH$279,$B$276:$C$278,2,0),0)/1000)))),"")</f>
        <v/>
      </c>
      <c r="AI411" s="145" t="str">
        <f>IFERROR(IF(AND(AI$272=list!$D$3,'Box Calculation'!AI$279&lt;&gt;"h",$E411&lt;&gt;0),0,IF(AND(AI$273=list!$D$2,$E411&lt;&gt;0,TRUNC(VLOOKUP($E411,'Container Panel'!$B$41:$Z$100,$D411,0)/(VLOOKUP(AI$276,UI!$A$12:$O$51,VLOOKUP(AI$279,$B$276:$C$278,2,0),0)/1000))&gt;0),1,TRUNC(VLOOKUP($E411,'Container Panel'!$B$41:$Z$100,$D411,0)/(VLOOKUP(AI$276,UI!$A$12:$O$51,VLOOKUP(AI$279,$B$276:$C$278,2,0),0)/1000)))),"")</f>
        <v/>
      </c>
      <c r="AJ411" s="145" t="str">
        <f>IFERROR(IF(AND(AJ$272=list!$D$3,'Box Calculation'!AJ$279&lt;&gt;"h",$E411&lt;&gt;0),0,IF(AND(AJ$273=list!$D$2,$E411&lt;&gt;0,TRUNC(VLOOKUP($E411,'Container Panel'!$B$41:$Z$100,$D411,0)/(VLOOKUP(AJ$276,UI!$A$12:$O$51,VLOOKUP(AJ$279,$B$276:$C$278,2,0),0)/1000))&gt;0),1,TRUNC(VLOOKUP($E411,'Container Panel'!$B$41:$Z$100,$D411,0)/(VLOOKUP(AJ$276,UI!$A$12:$O$51,VLOOKUP(AJ$279,$B$276:$C$278,2,0),0)/1000)))),"")</f>
        <v/>
      </c>
      <c r="AK411" s="145" t="str">
        <f>IFERROR(IF(AND(AK$272=list!$D$3,'Box Calculation'!AK$279&lt;&gt;"h",$E411&lt;&gt;0),0,IF(AND(AK$273=list!$D$2,$E411&lt;&gt;0,TRUNC(VLOOKUP($E411,'Container Panel'!$B$41:$Z$100,$D411,0)/(VLOOKUP(AK$276,UI!$A$12:$O$51,VLOOKUP(AK$279,$B$276:$C$278,2,0),0)/1000))&gt;0),1,TRUNC(VLOOKUP($E411,'Container Panel'!$B$41:$Z$100,$D411,0)/(VLOOKUP(AK$276,UI!$A$12:$O$51,VLOOKUP(AK$279,$B$276:$C$278,2,0),0)/1000)))),"")</f>
        <v/>
      </c>
      <c r="AL411" s="145" t="str">
        <f>IFERROR(IF(AND(AL$272=list!$D$3,'Box Calculation'!AL$279&lt;&gt;"h",$E411&lt;&gt;0),0,IF(AND(AL$273=list!$D$2,$E411&lt;&gt;0,TRUNC(VLOOKUP($E411,'Container Panel'!$B$41:$Z$100,$D411,0)/(VLOOKUP(AL$276,UI!$A$12:$O$51,VLOOKUP(AL$279,$B$276:$C$278,2,0),0)/1000))&gt;0),1,TRUNC(VLOOKUP($E411,'Container Panel'!$B$41:$Z$100,$D411,0)/(VLOOKUP(AL$276,UI!$A$12:$O$51,VLOOKUP(AL$279,$B$276:$C$278,2,0),0)/1000)))),"")</f>
        <v/>
      </c>
      <c r="AM411" s="145" t="str">
        <f>IFERROR(IF(AND(AM$272=list!$D$3,'Box Calculation'!AM$279&lt;&gt;"h",$E411&lt;&gt;0),0,IF(AND(AM$273=list!$D$2,$E411&lt;&gt;0,TRUNC(VLOOKUP($E411,'Container Panel'!$B$41:$Z$100,$D411,0)/(VLOOKUP(AM$276,UI!$A$12:$O$51,VLOOKUP(AM$279,$B$276:$C$278,2,0),0)/1000))&gt;0),1,TRUNC(VLOOKUP($E411,'Container Panel'!$B$41:$Z$100,$D411,0)/(VLOOKUP(AM$276,UI!$A$12:$O$51,VLOOKUP(AM$279,$B$276:$C$278,2,0),0)/1000)))),"")</f>
        <v/>
      </c>
      <c r="AN411" s="145" t="str">
        <f>IFERROR(IF(AND(AN$272=list!$D$3,'Box Calculation'!AN$279&lt;&gt;"h",$E411&lt;&gt;0),0,IF(AND(AN$273=list!$D$2,$E411&lt;&gt;0,TRUNC(VLOOKUP($E411,'Container Panel'!$B$41:$Z$100,$D411,0)/(VLOOKUP(AN$276,UI!$A$12:$O$51,VLOOKUP(AN$279,$B$276:$C$278,2,0),0)/1000))&gt;0),1,TRUNC(VLOOKUP($E411,'Container Panel'!$B$41:$Z$100,$D411,0)/(VLOOKUP(AN$276,UI!$A$12:$O$51,VLOOKUP(AN$279,$B$276:$C$278,2,0),0)/1000)))),"")</f>
        <v/>
      </c>
      <c r="AO411" s="145" t="str">
        <f>IFERROR(IF(AND(AO$272=list!$D$3,'Box Calculation'!AO$279&lt;&gt;"h",$E411&lt;&gt;0),0,IF(AND(AO$273=list!$D$2,$E411&lt;&gt;0,TRUNC(VLOOKUP($E411,'Container Panel'!$B$41:$Z$100,$D411,0)/(VLOOKUP(AO$276,UI!$A$12:$O$51,VLOOKUP(AO$279,$B$276:$C$278,2,0),0)/1000))&gt;0),1,TRUNC(VLOOKUP($E411,'Container Panel'!$B$41:$Z$100,$D411,0)/(VLOOKUP(AO$276,UI!$A$12:$O$51,VLOOKUP(AO$279,$B$276:$C$278,2,0),0)/1000)))),"")</f>
        <v/>
      </c>
      <c r="AP411" s="145" t="str">
        <f>IFERROR(IF(AND(AP$272=list!$D$3,'Box Calculation'!AP$279&lt;&gt;"h",$E411&lt;&gt;0),0,IF(AND(AP$273=list!$D$2,$E411&lt;&gt;0,TRUNC(VLOOKUP($E411,'Container Panel'!$B$41:$Z$100,$D411,0)/(VLOOKUP(AP$276,UI!$A$12:$O$51,VLOOKUP(AP$279,$B$276:$C$278,2,0),0)/1000))&gt;0),1,TRUNC(VLOOKUP($E411,'Container Panel'!$B$41:$Z$100,$D411,0)/(VLOOKUP(AP$276,UI!$A$12:$O$51,VLOOKUP(AP$279,$B$276:$C$278,2,0),0)/1000)))),"")</f>
        <v/>
      </c>
      <c r="AQ411" s="145" t="str">
        <f>IFERROR(IF(AND(AQ$272=list!$D$3,'Box Calculation'!AQ$279&lt;&gt;"h",$E411&lt;&gt;0),0,IF(AND(AQ$273=list!$D$2,$E411&lt;&gt;0,TRUNC(VLOOKUP($E411,'Container Panel'!$B$41:$Z$100,$D411,0)/(VLOOKUP(AQ$276,UI!$A$12:$O$51,VLOOKUP(AQ$279,$B$276:$C$278,2,0),0)/1000))&gt;0),1,TRUNC(VLOOKUP($E411,'Container Panel'!$B$41:$Z$100,$D411,0)/(VLOOKUP(AQ$276,UI!$A$12:$O$51,VLOOKUP(AQ$279,$B$276:$C$278,2,0),0)/1000)))),"")</f>
        <v/>
      </c>
      <c r="AR411" s="145" t="str">
        <f>IFERROR(IF(AND(AR$272=list!$D$3,'Box Calculation'!AR$279&lt;&gt;"h",$E411&lt;&gt;0),0,IF(AND(AR$273=list!$D$2,$E411&lt;&gt;0,TRUNC(VLOOKUP($E411,'Container Panel'!$B$41:$Z$100,$D411,0)/(VLOOKUP(AR$276,UI!$A$12:$O$51,VLOOKUP(AR$279,$B$276:$C$278,2,0),0)/1000))&gt;0),1,TRUNC(VLOOKUP($E411,'Container Panel'!$B$41:$Z$100,$D411,0)/(VLOOKUP(AR$276,UI!$A$12:$O$51,VLOOKUP(AR$279,$B$276:$C$278,2,0),0)/1000)))),"")</f>
        <v/>
      </c>
      <c r="AS411" s="145" t="str">
        <f>IFERROR(IF(AND(AS$272=list!$D$3,'Box Calculation'!AS$279&lt;&gt;"h",$E411&lt;&gt;0),0,IF(AND(AS$273=list!$D$2,$E411&lt;&gt;0,TRUNC(VLOOKUP($E411,'Container Panel'!$B$41:$Z$100,$D411,0)/(VLOOKUP(AS$276,UI!$A$12:$O$51,VLOOKUP(AS$279,$B$276:$C$278,2,0),0)/1000))&gt;0),1,TRUNC(VLOOKUP($E411,'Container Panel'!$B$41:$Z$100,$D411,0)/(VLOOKUP(AS$276,UI!$A$12:$O$51,VLOOKUP(AS$279,$B$276:$C$278,2,0),0)/1000)))),"")</f>
        <v/>
      </c>
      <c r="AT411" s="145" t="str">
        <f>IFERROR(IF(AND(AT$272=list!$D$3,'Box Calculation'!AT$279&lt;&gt;"h",$E411&lt;&gt;0),0,IF(AND(AT$273=list!$D$2,$E411&lt;&gt;0,TRUNC(VLOOKUP($E411,'Container Panel'!$B$41:$Z$100,$D411,0)/(VLOOKUP(AT$276,UI!$A$12:$O$51,VLOOKUP(AT$279,$B$276:$C$278,2,0),0)/1000))&gt;0),1,TRUNC(VLOOKUP($E411,'Container Panel'!$B$41:$Z$100,$D411,0)/(VLOOKUP(AT$276,UI!$A$12:$O$51,VLOOKUP(AT$279,$B$276:$C$278,2,0),0)/1000)))),"")</f>
        <v/>
      </c>
      <c r="AU411" s="145" t="str">
        <f>IFERROR(IF(AND(AU$272=list!$D$3,'Box Calculation'!AU$279&lt;&gt;"h",$E411&lt;&gt;0),0,IF(AND(AU$273=list!$D$2,$E411&lt;&gt;0,TRUNC(VLOOKUP($E411,'Container Panel'!$B$41:$Z$100,$D411,0)/(VLOOKUP(AU$276,UI!$A$12:$O$51,VLOOKUP(AU$279,$B$276:$C$278,2,0),0)/1000))&gt;0),1,TRUNC(VLOOKUP($E411,'Container Panel'!$B$41:$Z$100,$D411,0)/(VLOOKUP(AU$276,UI!$A$12:$O$51,VLOOKUP(AU$279,$B$276:$C$278,2,0),0)/1000)))),"")</f>
        <v/>
      </c>
      <c r="AV411" s="145" t="str">
        <f>IFERROR(IF(AND(AV$272=list!$D$3,'Box Calculation'!AV$279&lt;&gt;"h",$E411&lt;&gt;0),0,IF(AND(AV$273=list!$D$2,$E411&lt;&gt;0,TRUNC(VLOOKUP($E411,'Container Panel'!$B$41:$Z$100,$D411,0)/(VLOOKUP(AV$276,UI!$A$12:$O$51,VLOOKUP(AV$279,$B$276:$C$278,2,0),0)/1000))&gt;0),1,TRUNC(VLOOKUP($E411,'Container Panel'!$B$41:$Z$100,$D411,0)/(VLOOKUP(AV$276,UI!$A$12:$O$51,VLOOKUP(AV$279,$B$276:$C$278,2,0),0)/1000)))),"")</f>
        <v/>
      </c>
      <c r="AW411" s="145" t="str">
        <f>IFERROR(IF(AND(AW$272=list!$D$3,'Box Calculation'!AW$279&lt;&gt;"h",$E411&lt;&gt;0),0,IF(AND(AW$273=list!$D$2,$E411&lt;&gt;0,TRUNC(VLOOKUP($E411,'Container Panel'!$B$41:$Z$100,$D411,0)/(VLOOKUP(AW$276,UI!$A$12:$O$51,VLOOKUP(AW$279,$B$276:$C$278,2,0),0)/1000))&gt;0),1,TRUNC(VLOOKUP($E411,'Container Panel'!$B$41:$Z$100,$D411,0)/(VLOOKUP(AW$276,UI!$A$12:$O$51,VLOOKUP(AW$279,$B$276:$C$278,2,0),0)/1000)))),"")</f>
        <v/>
      </c>
      <c r="AX411" s="145" t="str">
        <f>IFERROR(IF(AND(AX$272=list!$D$3,'Box Calculation'!AX$279&lt;&gt;"h",$E411&lt;&gt;0),0,IF(AND(AX$273=list!$D$2,$E411&lt;&gt;0,TRUNC(VLOOKUP($E411,'Container Panel'!$B$41:$Z$100,$D411,0)/(VLOOKUP(AX$276,UI!$A$12:$O$51,VLOOKUP(AX$279,$B$276:$C$278,2,0),0)/1000))&gt;0),1,TRUNC(VLOOKUP($E411,'Container Panel'!$B$41:$Z$100,$D411,0)/(VLOOKUP(AX$276,UI!$A$12:$O$51,VLOOKUP(AX$279,$B$276:$C$278,2,0),0)/1000)))),"")</f>
        <v/>
      </c>
      <c r="AY411" s="145" t="str">
        <f>IFERROR(IF(AND(AY$272=list!$D$3,'Box Calculation'!AY$279&lt;&gt;"h",$E411&lt;&gt;0),0,IF(AND(AY$273=list!$D$2,$E411&lt;&gt;0,TRUNC(VLOOKUP($E411,'Container Panel'!$B$41:$Z$100,$D411,0)/(VLOOKUP(AY$276,UI!$A$12:$O$51,VLOOKUP(AY$279,$B$276:$C$278,2,0),0)/1000))&gt;0),1,TRUNC(VLOOKUP($E411,'Container Panel'!$B$41:$Z$100,$D411,0)/(VLOOKUP(AY$276,UI!$A$12:$O$51,VLOOKUP(AY$279,$B$276:$C$278,2,0),0)/1000)))),"")</f>
        <v/>
      </c>
      <c r="AZ411" s="145" t="str">
        <f>IFERROR(IF(AND(AZ$272=list!$D$3,'Box Calculation'!AZ$279&lt;&gt;"h",$E411&lt;&gt;0),0,IF(AND(AZ$273=list!$D$2,$E411&lt;&gt;0,TRUNC(VLOOKUP($E411,'Container Panel'!$B$41:$Z$100,$D411,0)/(VLOOKUP(AZ$276,UI!$A$12:$O$51,VLOOKUP(AZ$279,$B$276:$C$278,2,0),0)/1000))&gt;0),1,TRUNC(VLOOKUP($E411,'Container Panel'!$B$41:$Z$100,$D411,0)/(VLOOKUP(AZ$276,UI!$A$12:$O$51,VLOOKUP(AZ$279,$B$276:$C$278,2,0),0)/1000)))),"")</f>
        <v/>
      </c>
      <c r="BA411" s="145" t="str">
        <f>IFERROR(IF(AND(BA$272=list!$D$3,'Box Calculation'!BA$279&lt;&gt;"h",$E411&lt;&gt;0),0,IF(AND(BA$273=list!$D$2,$E411&lt;&gt;0,TRUNC(VLOOKUP($E411,'Container Panel'!$B$41:$Z$100,$D411,0)/(VLOOKUP(BA$276,UI!$A$12:$O$51,VLOOKUP(BA$279,$B$276:$C$278,2,0),0)/1000))&gt;0),1,TRUNC(VLOOKUP($E411,'Container Panel'!$B$41:$Z$100,$D411,0)/(VLOOKUP(BA$276,UI!$A$12:$O$51,VLOOKUP(BA$279,$B$276:$C$278,2,0),0)/1000)))),"")</f>
        <v/>
      </c>
      <c r="BB411" s="145" t="str">
        <f>IFERROR(IF(AND(BB$272=list!$D$3,'Box Calculation'!BB$279&lt;&gt;"h",$E411&lt;&gt;0),0,IF(AND(BB$273=list!$D$2,$E411&lt;&gt;0,TRUNC(VLOOKUP($E411,'Container Panel'!$B$41:$Z$100,$D411,0)/(VLOOKUP(BB$276,UI!$A$12:$O$51,VLOOKUP(BB$279,$B$276:$C$278,2,0),0)/1000))&gt;0),1,TRUNC(VLOOKUP($E411,'Container Panel'!$B$41:$Z$100,$D411,0)/(VLOOKUP(BB$276,UI!$A$12:$O$51,VLOOKUP(BB$279,$B$276:$C$278,2,0),0)/1000)))),"")</f>
        <v/>
      </c>
      <c r="BC411" s="145" t="str">
        <f>IFERROR(IF(AND(BC$272=list!$D$3,'Box Calculation'!BC$279&lt;&gt;"h",$E411&lt;&gt;0),0,IF(AND(BC$273=list!$D$2,$E411&lt;&gt;0,TRUNC(VLOOKUP($E411,'Container Panel'!$B$41:$Z$100,$D411,0)/(VLOOKUP(BC$276,UI!$A$12:$O$51,VLOOKUP(BC$279,$B$276:$C$278,2,0),0)/1000))&gt;0),1,TRUNC(VLOOKUP($E411,'Container Panel'!$B$41:$Z$100,$D411,0)/(VLOOKUP(BC$276,UI!$A$12:$O$51,VLOOKUP(BC$279,$B$276:$C$278,2,0),0)/1000)))),"")</f>
        <v/>
      </c>
      <c r="BD411" s="145" t="str">
        <f>IFERROR(IF(AND(BD$272=list!$D$3,'Box Calculation'!BD$279&lt;&gt;"h",$E411&lt;&gt;0),0,IF(AND(BD$273=list!$D$2,$E411&lt;&gt;0,TRUNC(VLOOKUP($E411,'Container Panel'!$B$41:$Z$100,$D411,0)/(VLOOKUP(BD$276,UI!$A$12:$O$51,VLOOKUP(BD$279,$B$276:$C$278,2,0),0)/1000))&gt;0),1,TRUNC(VLOOKUP($E411,'Container Panel'!$B$41:$Z$100,$D411,0)/(VLOOKUP(BD$276,UI!$A$12:$O$51,VLOOKUP(BD$279,$B$276:$C$278,2,0),0)/1000)))),"")</f>
        <v/>
      </c>
      <c r="BE411" s="145" t="str">
        <f>IFERROR(IF(AND(BE$272=list!$D$3,'Box Calculation'!BE$279&lt;&gt;"h",$E411&lt;&gt;0),0,IF(AND(BE$273=list!$D$2,$E411&lt;&gt;0,TRUNC(VLOOKUP($E411,'Container Panel'!$B$41:$Z$100,$D411,0)/(VLOOKUP(BE$276,UI!$A$12:$O$51,VLOOKUP(BE$279,$B$276:$C$278,2,0),0)/1000))&gt;0),1,TRUNC(VLOOKUP($E411,'Container Panel'!$B$41:$Z$100,$D411,0)/(VLOOKUP(BE$276,UI!$A$12:$O$51,VLOOKUP(BE$279,$B$276:$C$278,2,0),0)/1000)))),"")</f>
        <v/>
      </c>
      <c r="BF411" s="145" t="str">
        <f>IFERROR(IF(AND(BF$272=list!$D$3,'Box Calculation'!BF$279&lt;&gt;"h",$E411&lt;&gt;0),0,IF(AND(BF$273=list!$D$2,$E411&lt;&gt;0,TRUNC(VLOOKUP($E411,'Container Panel'!$B$41:$Z$100,$D411,0)/(VLOOKUP(BF$276,UI!$A$12:$O$51,VLOOKUP(BF$279,$B$276:$C$278,2,0),0)/1000))&gt;0),1,TRUNC(VLOOKUP($E411,'Container Panel'!$B$41:$Z$100,$D411,0)/(VLOOKUP(BF$276,UI!$A$12:$O$51,VLOOKUP(BF$279,$B$276:$C$278,2,0),0)/1000)))),"")</f>
        <v/>
      </c>
      <c r="BG411" s="145" t="str">
        <f>IFERROR(IF(AND(BG$272=list!$D$3,'Box Calculation'!BG$279&lt;&gt;"h",$E411&lt;&gt;0),0,IF(AND(BG$273=list!$D$2,$E411&lt;&gt;0,TRUNC(VLOOKUP($E411,'Container Panel'!$B$41:$Z$100,$D411,0)/(VLOOKUP(BG$276,UI!$A$12:$O$51,VLOOKUP(BG$279,$B$276:$C$278,2,0),0)/1000))&gt;0),1,TRUNC(VLOOKUP($E411,'Container Panel'!$B$41:$Z$100,$D411,0)/(VLOOKUP(BG$276,UI!$A$12:$O$51,VLOOKUP(BG$279,$B$276:$C$278,2,0),0)/1000)))),"")</f>
        <v/>
      </c>
      <c r="BH411" s="145" t="str">
        <f>IFERROR(IF(AND(BH$272=list!$D$3,'Box Calculation'!BH$279&lt;&gt;"h",$E411&lt;&gt;0),0,IF(AND(BH$273=list!$D$2,$E411&lt;&gt;0,TRUNC(VLOOKUP($E411,'Container Panel'!$B$41:$Z$100,$D411,0)/(VLOOKUP(BH$276,UI!$A$12:$O$51,VLOOKUP(BH$279,$B$276:$C$278,2,0),0)/1000))&gt;0),1,TRUNC(VLOOKUP($E411,'Container Panel'!$B$41:$Z$100,$D411,0)/(VLOOKUP(BH$276,UI!$A$12:$O$51,VLOOKUP(BH$279,$B$276:$C$278,2,0),0)/1000)))),"")</f>
        <v/>
      </c>
      <c r="BI411" s="145" t="str">
        <f>IFERROR(IF(AND(BI$272=list!$D$3,'Box Calculation'!BI$279&lt;&gt;"h",$E411&lt;&gt;0),0,IF(AND(BI$273=list!$D$2,$E411&lt;&gt;0,TRUNC(VLOOKUP($E411,'Container Panel'!$B$41:$Z$100,$D411,0)/(VLOOKUP(BI$276,UI!$A$12:$O$51,VLOOKUP(BI$279,$B$276:$C$278,2,0),0)/1000))&gt;0),1,TRUNC(VLOOKUP($E411,'Container Panel'!$B$41:$Z$100,$D411,0)/(VLOOKUP(BI$276,UI!$A$12:$O$51,VLOOKUP(BI$279,$B$276:$C$278,2,0),0)/1000)))),"")</f>
        <v/>
      </c>
      <c r="BJ411" s="145" t="str">
        <f>IFERROR(IF(AND(BJ$272=list!$D$3,'Box Calculation'!BJ$279&lt;&gt;"h",$E411&lt;&gt;0),0,IF(AND(BJ$273=list!$D$2,$E411&lt;&gt;0,TRUNC(VLOOKUP($E411,'Container Panel'!$B$41:$Z$100,$D411,0)/(VLOOKUP(BJ$276,UI!$A$12:$O$51,VLOOKUP(BJ$279,$B$276:$C$278,2,0),0)/1000))&gt;0),1,TRUNC(VLOOKUP($E411,'Container Panel'!$B$41:$Z$100,$D411,0)/(VLOOKUP(BJ$276,UI!$A$12:$O$51,VLOOKUP(BJ$279,$B$276:$C$278,2,0),0)/1000)))),"")</f>
        <v/>
      </c>
      <c r="BK411" s="145" t="str">
        <f>IFERROR(IF(AND(BK$272=list!$D$3,'Box Calculation'!BK$279&lt;&gt;"h",$E411&lt;&gt;0),0,IF(AND(BK$273=list!$D$2,$E411&lt;&gt;0,TRUNC(VLOOKUP($E411,'Container Panel'!$B$41:$Z$100,$D411,0)/(VLOOKUP(BK$276,UI!$A$12:$O$51,VLOOKUP(BK$279,$B$276:$C$278,2,0),0)/1000))&gt;0),1,TRUNC(VLOOKUP($E411,'Container Panel'!$B$41:$Z$100,$D411,0)/(VLOOKUP(BK$276,UI!$A$12:$O$51,VLOOKUP(BK$279,$B$276:$C$278,2,0),0)/1000)))),"")</f>
        <v/>
      </c>
      <c r="BL411" s="145" t="str">
        <f>IFERROR(IF(AND(BL$272=list!$D$3,'Box Calculation'!BL$279&lt;&gt;"h",$E411&lt;&gt;0),0,IF(AND(BL$273=list!$D$2,$E411&lt;&gt;0,TRUNC(VLOOKUP($E411,'Container Panel'!$B$41:$Z$100,$D411,0)/(VLOOKUP(BL$276,UI!$A$12:$O$51,VLOOKUP(BL$279,$B$276:$C$278,2,0),0)/1000))&gt;0),1,TRUNC(VLOOKUP($E411,'Container Panel'!$B$41:$Z$100,$D411,0)/(VLOOKUP(BL$276,UI!$A$12:$O$51,VLOOKUP(BL$279,$B$276:$C$278,2,0),0)/1000)))),"")</f>
        <v/>
      </c>
      <c r="BM411" s="145" t="str">
        <f>IFERROR(IF(AND(BM$272=list!$D$3,'Box Calculation'!BM$279&lt;&gt;"h",$E411&lt;&gt;0),0,IF(AND(BM$273=list!$D$2,$E411&lt;&gt;0,TRUNC(VLOOKUP($E411,'Container Panel'!$B$41:$Z$100,$D411,0)/(VLOOKUP(BM$276,UI!$A$12:$O$51,VLOOKUP(BM$279,$B$276:$C$278,2,0),0)/1000))&gt;0),1,TRUNC(VLOOKUP($E411,'Container Panel'!$B$41:$Z$100,$D411,0)/(VLOOKUP(BM$276,UI!$A$12:$O$51,VLOOKUP(BM$279,$B$276:$C$278,2,0),0)/1000)))),"")</f>
        <v/>
      </c>
      <c r="BN411" s="145" t="str">
        <f>IFERROR(IF(AND(BN$272=list!$D$3,'Box Calculation'!BN$279&lt;&gt;"h",$E411&lt;&gt;0),0,IF(AND(BN$273=list!$D$2,$E411&lt;&gt;0,TRUNC(VLOOKUP($E411,'Container Panel'!$B$41:$Z$100,$D411,0)/(VLOOKUP(BN$276,UI!$A$12:$O$51,VLOOKUP(BN$279,$B$276:$C$278,2,0),0)/1000))&gt;0),1,TRUNC(VLOOKUP($E411,'Container Panel'!$B$41:$Z$100,$D411,0)/(VLOOKUP(BN$276,UI!$A$12:$O$51,VLOOKUP(BN$279,$B$276:$C$278,2,0),0)/1000)))),"")</f>
        <v/>
      </c>
      <c r="BO411" s="145" t="str">
        <f>IFERROR(IF(AND(BO$272=list!$D$3,'Box Calculation'!BO$279&lt;&gt;"h",$E411&lt;&gt;0),0,IF(AND(BO$273=list!$D$2,$E411&lt;&gt;0,TRUNC(VLOOKUP($E411,'Container Panel'!$B$41:$Z$100,$D411,0)/(VLOOKUP(BO$276,UI!$A$12:$O$51,VLOOKUP(BO$279,$B$276:$C$278,2,0),0)/1000))&gt;0),1,TRUNC(VLOOKUP($E411,'Container Panel'!$B$41:$Z$100,$D411,0)/(VLOOKUP(BO$276,UI!$A$12:$O$51,VLOOKUP(BO$279,$B$276:$C$278,2,0),0)/1000)))),"")</f>
        <v/>
      </c>
      <c r="BP411" s="145" t="str">
        <f>IFERROR(IF(AND(BP$272=list!$D$3,'Box Calculation'!BP$279&lt;&gt;"h",$E411&lt;&gt;0),0,IF(AND(BP$273=list!$D$2,$E411&lt;&gt;0,TRUNC(VLOOKUP($E411,'Container Panel'!$B$41:$Z$100,$D411,0)/(VLOOKUP(BP$276,UI!$A$12:$O$51,VLOOKUP(BP$279,$B$276:$C$278,2,0),0)/1000))&gt;0),1,TRUNC(VLOOKUP($E411,'Container Panel'!$B$41:$Z$100,$D411,0)/(VLOOKUP(BP$276,UI!$A$12:$O$51,VLOOKUP(BP$279,$B$276:$C$278,2,0),0)/1000)))),"")</f>
        <v/>
      </c>
      <c r="BQ411" s="145" t="str">
        <f>IFERROR(IF(AND(BQ$272=list!$D$3,'Box Calculation'!BQ$279&lt;&gt;"h",$E411&lt;&gt;0),0,IF(AND(BQ$273=list!$D$2,$E411&lt;&gt;0,TRUNC(VLOOKUP($E411,'Container Panel'!$B$41:$Z$100,$D411,0)/(VLOOKUP(BQ$276,UI!$A$12:$O$51,VLOOKUP(BQ$279,$B$276:$C$278,2,0),0)/1000))&gt;0),1,TRUNC(VLOOKUP($E411,'Container Panel'!$B$41:$Z$100,$D411,0)/(VLOOKUP(BQ$276,UI!$A$12:$O$51,VLOOKUP(BQ$279,$B$276:$C$278,2,0),0)/1000)))),"")</f>
        <v/>
      </c>
      <c r="BR411" s="145" t="str">
        <f>IFERROR(IF(AND(BR$272=list!$D$3,'Box Calculation'!BR$279&lt;&gt;"h",$E411&lt;&gt;0),0,IF(AND(BR$273=list!$D$2,$E411&lt;&gt;0,TRUNC(VLOOKUP($E411,'Container Panel'!$B$41:$Z$100,$D411,0)/(VLOOKUP(BR$276,UI!$A$12:$O$51,VLOOKUP(BR$279,$B$276:$C$278,2,0),0)/1000))&gt;0),1,TRUNC(VLOOKUP($E411,'Container Panel'!$B$41:$Z$100,$D411,0)/(VLOOKUP(BR$276,UI!$A$12:$O$51,VLOOKUP(BR$279,$B$276:$C$278,2,0),0)/1000)))),"")</f>
        <v/>
      </c>
      <c r="BS411" s="145" t="str">
        <f>IFERROR(IF(AND(BS$272=list!$D$3,'Box Calculation'!BS$279&lt;&gt;"h",$E411&lt;&gt;0),0,IF(AND(BS$273=list!$D$2,$E411&lt;&gt;0,TRUNC(VLOOKUP($E411,'Container Panel'!$B$41:$Z$100,$D411,0)/(VLOOKUP(BS$276,UI!$A$12:$O$51,VLOOKUP(BS$279,$B$276:$C$278,2,0),0)/1000))&gt;0),1,TRUNC(VLOOKUP($E411,'Container Panel'!$B$41:$Z$100,$D411,0)/(VLOOKUP(BS$276,UI!$A$12:$O$51,VLOOKUP(BS$279,$B$276:$C$278,2,0),0)/1000)))),"")</f>
        <v/>
      </c>
      <c r="BT411" s="145" t="str">
        <f>IFERROR(IF(AND(BT$272=list!$D$3,'Box Calculation'!BT$279&lt;&gt;"h",$E411&lt;&gt;0),0,IF(AND(BT$273=list!$D$2,$E411&lt;&gt;0,TRUNC(VLOOKUP($E411,'Container Panel'!$B$41:$Z$100,$D411,0)/(VLOOKUP(BT$276,UI!$A$12:$O$51,VLOOKUP(BT$279,$B$276:$C$278,2,0),0)/1000))&gt;0),1,TRUNC(VLOOKUP($E411,'Container Panel'!$B$41:$Z$100,$D411,0)/(VLOOKUP(BT$276,UI!$A$12:$O$51,VLOOKUP(BT$279,$B$276:$C$278,2,0),0)/1000)))),"")</f>
        <v/>
      </c>
      <c r="BU411" s="145" t="str">
        <f>IFERROR(IF(AND(BU$272=list!$D$3,'Box Calculation'!BU$279&lt;&gt;"h",$E411&lt;&gt;0),0,IF(AND(BU$273=list!$D$2,$E411&lt;&gt;0,TRUNC(VLOOKUP($E411,'Container Panel'!$B$41:$Z$100,$D411,0)/(VLOOKUP(BU$276,UI!$A$12:$O$51,VLOOKUP(BU$279,$B$276:$C$278,2,0),0)/1000))&gt;0),1,TRUNC(VLOOKUP($E411,'Container Panel'!$B$41:$Z$100,$D411,0)/(VLOOKUP(BU$276,UI!$A$12:$O$51,VLOOKUP(BU$279,$B$276:$C$278,2,0),0)/1000)))),"")</f>
        <v/>
      </c>
      <c r="BV411" s="145" t="str">
        <f>IFERROR(IF(AND(BV$272=list!$D$3,'Box Calculation'!BV$279&lt;&gt;"h",$E411&lt;&gt;0),0,IF(AND(BV$273=list!$D$2,$E411&lt;&gt;0,TRUNC(VLOOKUP($E411,'Container Panel'!$B$41:$Z$100,$D411,0)/(VLOOKUP(BV$276,UI!$A$12:$O$51,VLOOKUP(BV$279,$B$276:$C$278,2,0),0)/1000))&gt;0),1,TRUNC(VLOOKUP($E411,'Container Panel'!$B$41:$Z$100,$D411,0)/(VLOOKUP(BV$276,UI!$A$12:$O$51,VLOOKUP(BV$279,$B$276:$C$278,2,0),0)/1000)))),"")</f>
        <v/>
      </c>
      <c r="BW411" s="145" t="str">
        <f>IFERROR(IF(AND(BW$272=list!$D$3,'Box Calculation'!BW$279&lt;&gt;"h",$E411&lt;&gt;0),0,IF(AND(BW$273=list!$D$2,$E411&lt;&gt;0,TRUNC(VLOOKUP($E411,'Container Panel'!$B$41:$Z$100,$D411,0)/(VLOOKUP(BW$276,UI!$A$12:$O$51,VLOOKUP(BW$279,$B$276:$C$278,2,0),0)/1000))&gt;0),1,TRUNC(VLOOKUP($E411,'Container Panel'!$B$41:$Z$100,$D411,0)/(VLOOKUP(BW$276,UI!$A$12:$O$51,VLOOKUP(BW$279,$B$276:$C$278,2,0),0)/1000)))),"")</f>
        <v/>
      </c>
      <c r="BX411" s="145" t="str">
        <f>IFERROR(IF(AND(BX$272=list!$D$3,'Box Calculation'!BX$279&lt;&gt;"h",$E411&lt;&gt;0),0,IF(AND(BX$273=list!$D$2,$E411&lt;&gt;0,TRUNC(VLOOKUP($E411,'Container Panel'!$B$41:$Z$100,$D411,0)/(VLOOKUP(BX$276,UI!$A$12:$O$51,VLOOKUP(BX$279,$B$276:$C$278,2,0),0)/1000))&gt;0),1,TRUNC(VLOOKUP($E411,'Container Panel'!$B$41:$Z$100,$D411,0)/(VLOOKUP(BX$276,UI!$A$12:$O$51,VLOOKUP(BX$279,$B$276:$C$278,2,0),0)/1000)))),"")</f>
        <v/>
      </c>
      <c r="BY411" s="145" t="str">
        <f>IFERROR(IF(AND(BY$272=list!$D$3,'Box Calculation'!BY$279&lt;&gt;"h",$E411&lt;&gt;0),0,IF(AND(BY$273=list!$D$2,$E411&lt;&gt;0,TRUNC(VLOOKUP($E411,'Container Panel'!$B$41:$Z$100,$D411,0)/(VLOOKUP(BY$276,UI!$A$12:$O$51,VLOOKUP(BY$279,$B$276:$C$278,2,0),0)/1000))&gt;0),1,TRUNC(VLOOKUP($E411,'Container Panel'!$B$41:$Z$100,$D411,0)/(VLOOKUP(BY$276,UI!$A$12:$O$51,VLOOKUP(BY$279,$B$276:$C$278,2,0),0)/1000)))),"")</f>
        <v/>
      </c>
      <c r="BZ411" s="145" t="str">
        <f>IFERROR(IF(AND(BZ$272=list!$D$3,'Box Calculation'!BZ$279&lt;&gt;"h",$E411&lt;&gt;0),0,IF(AND(BZ$273=list!$D$2,$E411&lt;&gt;0,TRUNC(VLOOKUP($E411,'Container Panel'!$B$41:$Z$100,$D411,0)/(VLOOKUP(BZ$276,UI!$A$12:$O$51,VLOOKUP(BZ$279,$B$276:$C$278,2,0),0)/1000))&gt;0),1,TRUNC(VLOOKUP($E411,'Container Panel'!$B$41:$Z$100,$D411,0)/(VLOOKUP(BZ$276,UI!$A$12:$O$51,VLOOKUP(BZ$279,$B$276:$C$278,2,0),0)/1000)))),"")</f>
        <v/>
      </c>
      <c r="CA411" s="145" t="str">
        <f>IFERROR(IF(AND(CA$272=list!$D$3,'Box Calculation'!CA$279&lt;&gt;"h",$E411&lt;&gt;0),0,IF(AND(CA$273=list!$D$2,$E411&lt;&gt;0,TRUNC(VLOOKUP($E411,'Container Panel'!$B$41:$Z$100,$D411,0)/(VLOOKUP(CA$276,UI!$A$12:$O$51,VLOOKUP(CA$279,$B$276:$C$278,2,0),0)/1000))&gt;0),1,TRUNC(VLOOKUP($E411,'Container Panel'!$B$41:$Z$100,$D411,0)/(VLOOKUP(CA$276,UI!$A$12:$O$51,VLOOKUP(CA$279,$B$276:$C$278,2,0),0)/1000)))),"")</f>
        <v/>
      </c>
      <c r="CB411" s="145" t="str">
        <f>IFERROR(IF(AND(CB$272=list!$D$3,'Box Calculation'!CB$279&lt;&gt;"h",$E411&lt;&gt;0),0,IF(AND(CB$273=list!$D$2,$E411&lt;&gt;0,TRUNC(VLOOKUP($E411,'Container Panel'!$B$41:$Z$100,$D411,0)/(VLOOKUP(CB$276,UI!$A$12:$O$51,VLOOKUP(CB$279,$B$276:$C$278,2,0),0)/1000))&gt;0),1,TRUNC(VLOOKUP($E411,'Container Panel'!$B$41:$Z$100,$D411,0)/(VLOOKUP(CB$276,UI!$A$12:$O$51,VLOOKUP(CB$279,$B$276:$C$278,2,0),0)/1000)))),"")</f>
        <v/>
      </c>
      <c r="CC411" s="145" t="str">
        <f>IFERROR(IF(AND(CC$272=list!$D$3,'Box Calculation'!CC$279&lt;&gt;"h",$E411&lt;&gt;0),0,IF(AND(CC$273=list!$D$2,$E411&lt;&gt;0,TRUNC(VLOOKUP($E411,'Container Panel'!$B$41:$Z$100,$D411,0)/(VLOOKUP(CC$276,UI!$A$12:$O$51,VLOOKUP(CC$279,$B$276:$C$278,2,0),0)/1000))&gt;0),1,TRUNC(VLOOKUP($E411,'Container Panel'!$B$41:$Z$100,$D411,0)/(VLOOKUP(CC$276,UI!$A$12:$O$51,VLOOKUP(CC$279,$B$276:$C$278,2,0),0)/1000)))),"")</f>
        <v/>
      </c>
      <c r="CD411" s="145" t="str">
        <f>IFERROR(IF(AND(CD$272=list!$D$3,'Box Calculation'!CD$279&lt;&gt;"h",$E411&lt;&gt;0),0,IF(AND(CD$273=list!$D$2,$E411&lt;&gt;0,TRUNC(VLOOKUP($E411,'Container Panel'!$B$41:$Z$100,$D411,0)/(VLOOKUP(CD$276,UI!$A$12:$O$51,VLOOKUP(CD$279,$B$276:$C$278,2,0),0)/1000))&gt;0),1,TRUNC(VLOOKUP($E411,'Container Panel'!$B$41:$Z$100,$D411,0)/(VLOOKUP(CD$276,UI!$A$12:$O$51,VLOOKUP(CD$279,$B$276:$C$278,2,0),0)/1000)))),"")</f>
        <v/>
      </c>
      <c r="CE411" s="145" t="str">
        <f>IFERROR(IF(AND(CE$272=list!$D$3,'Box Calculation'!CE$279&lt;&gt;"h",$E411&lt;&gt;0),0,IF(AND(CE$273=list!$D$2,$E411&lt;&gt;0,TRUNC(VLOOKUP($E411,'Container Panel'!$B$41:$Z$100,$D411,0)/(VLOOKUP(CE$276,UI!$A$12:$O$51,VLOOKUP(CE$279,$B$276:$C$278,2,0),0)/1000))&gt;0),1,TRUNC(VLOOKUP($E411,'Container Panel'!$B$41:$Z$100,$D411,0)/(VLOOKUP(CE$276,UI!$A$12:$O$51,VLOOKUP(CE$279,$B$276:$C$278,2,0),0)/1000)))),"")</f>
        <v/>
      </c>
      <c r="CF411" s="145" t="str">
        <f>IFERROR(IF(AND(CF$272=list!$D$3,'Box Calculation'!CF$279&lt;&gt;"h",$E411&lt;&gt;0),0,IF(AND(CF$273=list!$D$2,$E411&lt;&gt;0,TRUNC(VLOOKUP($E411,'Container Panel'!$B$41:$Z$100,$D411,0)/(VLOOKUP(CF$276,UI!$A$12:$O$51,VLOOKUP(CF$279,$B$276:$C$278,2,0),0)/1000))&gt;0),1,TRUNC(VLOOKUP($E411,'Container Panel'!$B$41:$Z$100,$D411,0)/(VLOOKUP(CF$276,UI!$A$12:$O$51,VLOOKUP(CF$279,$B$276:$C$278,2,0),0)/1000)))),"")</f>
        <v/>
      </c>
      <c r="CG411" s="145" t="str">
        <f>IFERROR(IF(AND(CG$272=list!$D$3,'Box Calculation'!CG$279&lt;&gt;"h",$E411&lt;&gt;0),0,IF(AND(CG$273=list!$D$2,$E411&lt;&gt;0,TRUNC(VLOOKUP($E411,'Container Panel'!$B$41:$Z$100,$D411,0)/(VLOOKUP(CG$276,UI!$A$12:$O$51,VLOOKUP(CG$279,$B$276:$C$278,2,0),0)/1000))&gt;0),1,TRUNC(VLOOKUP($E411,'Container Panel'!$B$41:$Z$100,$D411,0)/(VLOOKUP(CG$276,UI!$A$12:$O$51,VLOOKUP(CG$279,$B$276:$C$278,2,0),0)/1000)))),"")</f>
        <v/>
      </c>
      <c r="CH411" s="145" t="str">
        <f>IFERROR(IF(AND(CH$272=list!$D$3,'Box Calculation'!CH$279&lt;&gt;"h",$E411&lt;&gt;0),0,IF(AND(CH$273=list!$D$2,$E411&lt;&gt;0,TRUNC(VLOOKUP($E411,'Container Panel'!$B$41:$Z$100,$D411,0)/(VLOOKUP(CH$276,UI!$A$12:$O$51,VLOOKUP(CH$279,$B$276:$C$278,2,0),0)/1000))&gt;0),1,TRUNC(VLOOKUP($E411,'Container Panel'!$B$41:$Z$100,$D411,0)/(VLOOKUP(CH$276,UI!$A$12:$O$51,VLOOKUP(CH$279,$B$276:$C$278,2,0),0)/1000)))),"")</f>
        <v/>
      </c>
      <c r="CI411" s="145" t="str">
        <f>IFERROR(IF(AND(CI$272=list!$D$3,'Box Calculation'!CI$279&lt;&gt;"h",$E411&lt;&gt;0),0,IF(AND(CI$273=list!$D$2,$E411&lt;&gt;0,TRUNC(VLOOKUP($E411,'Container Panel'!$B$41:$Z$100,$D411,0)/(VLOOKUP(CI$276,UI!$A$12:$O$51,VLOOKUP(CI$279,$B$276:$C$278,2,0),0)/1000))&gt;0),1,TRUNC(VLOOKUP($E411,'Container Panel'!$B$41:$Z$100,$D411,0)/(VLOOKUP(CI$276,UI!$A$12:$O$51,VLOOKUP(CI$279,$B$276:$C$278,2,0),0)/1000)))),"")</f>
        <v/>
      </c>
      <c r="CJ411" s="145" t="str">
        <f>IFERROR(IF(AND(CJ$272=list!$D$3,'Box Calculation'!CJ$279&lt;&gt;"h",$E411&lt;&gt;0),0,IF(AND(CJ$273=list!$D$2,$E411&lt;&gt;0,TRUNC(VLOOKUP($E411,'Container Panel'!$B$41:$Z$100,$D411,0)/(VLOOKUP(CJ$276,UI!$A$12:$O$51,VLOOKUP(CJ$279,$B$276:$C$278,2,0),0)/1000))&gt;0),1,TRUNC(VLOOKUP($E411,'Container Panel'!$B$41:$Z$100,$D411,0)/(VLOOKUP(CJ$276,UI!$A$12:$O$51,VLOOKUP(CJ$279,$B$276:$C$278,2,0),0)/1000)))),"")</f>
        <v/>
      </c>
      <c r="CK411" s="145" t="str">
        <f>IFERROR(IF(AND(CK$272=list!$D$3,'Box Calculation'!CK$279&lt;&gt;"h",$E411&lt;&gt;0),0,IF(AND(CK$273=list!$D$2,$E411&lt;&gt;0,TRUNC(VLOOKUP($E411,'Container Panel'!$B$41:$Z$100,$D411,0)/(VLOOKUP(CK$276,UI!$A$12:$O$51,VLOOKUP(CK$279,$B$276:$C$278,2,0),0)/1000))&gt;0),1,TRUNC(VLOOKUP($E411,'Container Panel'!$B$41:$Z$100,$D411,0)/(VLOOKUP(CK$276,UI!$A$12:$O$51,VLOOKUP(CK$279,$B$276:$C$278,2,0),0)/1000)))),"")</f>
        <v/>
      </c>
      <c r="CL411" s="145" t="str">
        <f>IFERROR(IF(AND(CL$272=list!$D$3,'Box Calculation'!CL$279&lt;&gt;"h",$E411&lt;&gt;0),0,IF(AND(CL$273=list!$D$2,$E411&lt;&gt;0,TRUNC(VLOOKUP($E411,'Container Panel'!$B$41:$Z$100,$D411,0)/(VLOOKUP(CL$276,UI!$A$12:$O$51,VLOOKUP(CL$279,$B$276:$C$278,2,0),0)/1000))&gt;0),1,TRUNC(VLOOKUP($E411,'Container Panel'!$B$41:$Z$100,$D411,0)/(VLOOKUP(CL$276,UI!$A$12:$O$51,VLOOKUP(CL$279,$B$276:$C$278,2,0),0)/1000)))),"")</f>
        <v/>
      </c>
      <c r="CM411" s="145" t="str">
        <f>IFERROR(IF(AND(CM$272=list!$D$3,'Box Calculation'!CM$279&lt;&gt;"h",$E411&lt;&gt;0),0,IF(AND(CM$273=list!$D$2,$E411&lt;&gt;0,TRUNC(VLOOKUP($E411,'Container Panel'!$B$41:$Z$100,$D411,0)/(VLOOKUP(CM$276,UI!$A$12:$O$51,VLOOKUP(CM$279,$B$276:$C$278,2,0),0)/1000))&gt;0),1,TRUNC(VLOOKUP($E411,'Container Panel'!$B$41:$Z$100,$D411,0)/(VLOOKUP(CM$276,UI!$A$12:$O$51,VLOOKUP(CM$279,$B$276:$C$278,2,0),0)/1000)))),"")</f>
        <v/>
      </c>
      <c r="CN411" s="145" t="str">
        <f>IFERROR(IF(AND(CN$272=list!$D$3,'Box Calculation'!CN$279&lt;&gt;"h",$E411&lt;&gt;0),0,IF(AND(CN$273=list!$D$2,$E411&lt;&gt;0,TRUNC(VLOOKUP($E411,'Container Panel'!$B$41:$Z$100,$D411,0)/(VLOOKUP(CN$276,UI!$A$12:$O$51,VLOOKUP(CN$279,$B$276:$C$278,2,0),0)/1000))&gt;0),1,TRUNC(VLOOKUP($E411,'Container Panel'!$B$41:$Z$100,$D411,0)/(VLOOKUP(CN$276,UI!$A$12:$O$51,VLOOKUP(CN$279,$B$276:$C$278,2,0),0)/1000)))),"")</f>
        <v/>
      </c>
      <c r="CO411" s="145" t="str">
        <f>IFERROR(IF(AND(CO$272=list!$D$3,'Box Calculation'!CO$279&lt;&gt;"h",$E411&lt;&gt;0),0,IF(AND(CO$273=list!$D$2,$E411&lt;&gt;0,TRUNC(VLOOKUP($E411,'Container Panel'!$B$41:$Z$100,$D411,0)/(VLOOKUP(CO$276,UI!$A$12:$O$51,VLOOKUP(CO$279,$B$276:$C$278,2,0),0)/1000))&gt;0),1,TRUNC(VLOOKUP($E411,'Container Panel'!$B$41:$Z$100,$D411,0)/(VLOOKUP(CO$276,UI!$A$12:$O$51,VLOOKUP(CO$279,$B$276:$C$278,2,0),0)/1000)))),"")</f>
        <v/>
      </c>
      <c r="CP411" s="145" t="str">
        <f>IFERROR(IF(AND(CP$272=list!$D$3,'Box Calculation'!CP$279&lt;&gt;"h",$E411&lt;&gt;0),0,IF(AND(CP$273=list!$D$2,$E411&lt;&gt;0,TRUNC(VLOOKUP($E411,'Container Panel'!$B$41:$Z$100,$D411,0)/(VLOOKUP(CP$276,UI!$A$12:$O$51,VLOOKUP(CP$279,$B$276:$C$278,2,0),0)/1000))&gt;0),1,TRUNC(VLOOKUP($E411,'Container Panel'!$B$41:$Z$100,$D411,0)/(VLOOKUP(CP$276,UI!$A$12:$O$51,VLOOKUP(CP$279,$B$276:$C$278,2,0),0)/1000)))),"")</f>
        <v/>
      </c>
      <c r="CQ411" s="145" t="str">
        <f>IFERROR(IF(AND(CQ$272=list!$D$3,'Box Calculation'!CQ$279&lt;&gt;"h",$E411&lt;&gt;0),0,IF(AND(CQ$273=list!$D$2,$E411&lt;&gt;0,TRUNC(VLOOKUP($E411,'Container Panel'!$B$41:$Z$100,$D411,0)/(VLOOKUP(CQ$276,UI!$A$12:$O$51,VLOOKUP(CQ$279,$B$276:$C$278,2,0),0)/1000))&gt;0),1,TRUNC(VLOOKUP($E411,'Container Panel'!$B$41:$Z$100,$D411,0)/(VLOOKUP(CQ$276,UI!$A$12:$O$51,VLOOKUP(CQ$279,$B$276:$C$278,2,0),0)/1000)))),"")</f>
        <v/>
      </c>
      <c r="CR411" s="145" t="str">
        <f>IFERROR(IF(AND(CR$272=list!$D$3,'Box Calculation'!CR$279&lt;&gt;"h",$E411&lt;&gt;0),0,IF(AND(CR$273=list!$D$2,$E411&lt;&gt;0,TRUNC(VLOOKUP($E411,'Container Panel'!$B$41:$Z$100,$D411,0)/(VLOOKUP(CR$276,UI!$A$12:$O$51,VLOOKUP(CR$279,$B$276:$C$278,2,0),0)/1000))&gt;0),1,TRUNC(VLOOKUP($E411,'Container Panel'!$B$41:$Z$100,$D411,0)/(VLOOKUP(CR$276,UI!$A$12:$O$51,VLOOKUP(CR$279,$B$276:$C$278,2,0),0)/1000)))),"")</f>
        <v/>
      </c>
      <c r="CS411" s="145" t="str">
        <f>IFERROR(IF(AND(CS$272=list!$D$3,'Box Calculation'!CS$279&lt;&gt;"h",$E411&lt;&gt;0),0,IF(AND(CS$273=list!$D$2,$E411&lt;&gt;0,TRUNC(VLOOKUP($E411,'Container Panel'!$B$41:$Z$100,$D411,0)/(VLOOKUP(CS$276,UI!$A$12:$O$51,VLOOKUP(CS$279,$B$276:$C$278,2,0),0)/1000))&gt;0),1,TRUNC(VLOOKUP($E411,'Container Panel'!$B$41:$Z$100,$D411,0)/(VLOOKUP(CS$276,UI!$A$12:$O$51,VLOOKUP(CS$279,$B$276:$C$278,2,0),0)/1000)))),"")</f>
        <v/>
      </c>
      <c r="CT411" s="145" t="str">
        <f>IFERROR(IF(AND(CT$272=list!$D$3,'Box Calculation'!CT$279&lt;&gt;"h",$E411&lt;&gt;0),0,IF(AND(CT$273=list!$D$2,$E411&lt;&gt;0,TRUNC(VLOOKUP($E411,'Container Panel'!$B$41:$Z$100,$D411,0)/(VLOOKUP(CT$276,UI!$A$12:$O$51,VLOOKUP(CT$279,$B$276:$C$278,2,0),0)/1000))&gt;0),1,TRUNC(VLOOKUP($E411,'Container Panel'!$B$41:$Z$100,$D411,0)/(VLOOKUP(CT$276,UI!$A$12:$O$51,VLOOKUP(CT$279,$B$276:$C$278,2,0),0)/1000)))),"")</f>
        <v/>
      </c>
      <c r="CU411" s="145" t="str">
        <f>IFERROR(IF(AND(CU$272=list!$D$3,'Box Calculation'!CU$279&lt;&gt;"h",$E411&lt;&gt;0),0,IF(AND(CU$273=list!$D$2,$E411&lt;&gt;0,TRUNC(VLOOKUP($E411,'Container Panel'!$B$41:$Z$100,$D411,0)/(VLOOKUP(CU$276,UI!$A$12:$O$51,VLOOKUP(CU$279,$B$276:$C$278,2,0),0)/1000))&gt;0),1,TRUNC(VLOOKUP($E411,'Container Panel'!$B$41:$Z$100,$D411,0)/(VLOOKUP(CU$276,UI!$A$12:$O$51,VLOOKUP(CU$279,$B$276:$C$278,2,0),0)/1000)))),"")</f>
        <v/>
      </c>
      <c r="CV411" s="145" t="str">
        <f>IFERROR(IF(AND(CV$272=list!$D$3,'Box Calculation'!CV$279&lt;&gt;"h",$E411&lt;&gt;0),0,IF(AND(CV$273=list!$D$2,$E411&lt;&gt;0,TRUNC(VLOOKUP($E411,'Container Panel'!$B$41:$Z$100,$D411,0)/(VLOOKUP(CV$276,UI!$A$12:$O$51,VLOOKUP(CV$279,$B$276:$C$278,2,0),0)/1000))&gt;0),1,TRUNC(VLOOKUP($E411,'Container Panel'!$B$41:$Z$100,$D411,0)/(VLOOKUP(CV$276,UI!$A$12:$O$51,VLOOKUP(CV$279,$B$276:$C$278,2,0),0)/1000)))),"")</f>
        <v/>
      </c>
      <c r="CW411" s="145" t="str">
        <f>IFERROR(IF(AND(CW$272=list!$D$3,'Box Calculation'!CW$279&lt;&gt;"h",$E411&lt;&gt;0),0,IF(AND(CW$273=list!$D$2,$E411&lt;&gt;0,TRUNC(VLOOKUP($E411,'Container Panel'!$B$41:$Z$100,$D411,0)/(VLOOKUP(CW$276,UI!$A$12:$O$51,VLOOKUP(CW$279,$B$276:$C$278,2,0),0)/1000))&gt;0),1,TRUNC(VLOOKUP($E411,'Container Panel'!$B$41:$Z$100,$D411,0)/(VLOOKUP(CW$276,UI!$A$12:$O$51,VLOOKUP(CW$279,$B$276:$C$278,2,0),0)/1000)))),"")</f>
        <v/>
      </c>
      <c r="CX411" s="145" t="str">
        <f>IFERROR(IF(AND(CX$272=list!$D$3,'Box Calculation'!CX$279&lt;&gt;"h",$E411&lt;&gt;0),0,IF(AND(CX$273=list!$D$2,$E411&lt;&gt;0,TRUNC(VLOOKUP($E411,'Container Panel'!$B$41:$Z$100,$D411,0)/(VLOOKUP(CX$276,UI!$A$12:$O$51,VLOOKUP(CX$279,$B$276:$C$278,2,0),0)/1000))&gt;0),1,TRUNC(VLOOKUP($E411,'Container Panel'!$B$41:$Z$100,$D411,0)/(VLOOKUP(CX$276,UI!$A$12:$O$51,VLOOKUP(CX$279,$B$276:$C$278,2,0),0)/1000)))),"")</f>
        <v/>
      </c>
      <c r="CY411" s="145" t="str">
        <f>IFERROR(IF(AND(CY$272=list!$D$3,'Box Calculation'!CY$279&lt;&gt;"h",$E411&lt;&gt;0),0,IF(AND(CY$273=list!$D$2,$E411&lt;&gt;0,TRUNC(VLOOKUP($E411,'Container Panel'!$B$41:$Z$100,$D411,0)/(VLOOKUP(CY$276,UI!$A$12:$O$51,VLOOKUP(CY$279,$B$276:$C$278,2,0),0)/1000))&gt;0),1,TRUNC(VLOOKUP($E411,'Container Panel'!$B$41:$Z$100,$D411,0)/(VLOOKUP(CY$276,UI!$A$12:$O$51,VLOOKUP(CY$279,$B$276:$C$278,2,0),0)/1000)))),"")</f>
        <v/>
      </c>
      <c r="CZ411" s="145" t="str">
        <f>IFERROR(IF(AND(CZ$272=list!$D$3,'Box Calculation'!CZ$279&lt;&gt;"h",$E411&lt;&gt;0),0,IF(AND(CZ$273=list!$D$2,$E411&lt;&gt;0,TRUNC(VLOOKUP($E411,'Container Panel'!$B$41:$Z$100,$D411,0)/(VLOOKUP(CZ$276,UI!$A$12:$O$51,VLOOKUP(CZ$279,$B$276:$C$278,2,0),0)/1000))&gt;0),1,TRUNC(VLOOKUP($E411,'Container Panel'!$B$41:$Z$100,$D411,0)/(VLOOKUP(CZ$276,UI!$A$12:$O$51,VLOOKUP(CZ$279,$B$276:$C$278,2,0),0)/1000)))),"")</f>
        <v/>
      </c>
      <c r="DA411" s="145" t="str">
        <f>IFERROR(IF(AND(DA$272=list!$D$3,'Box Calculation'!DA$279&lt;&gt;"h",$E411&lt;&gt;0),0,IF(AND(DA$273=list!$D$2,$E411&lt;&gt;0,TRUNC(VLOOKUP($E411,'Container Panel'!$B$41:$Z$100,$D411,0)/(VLOOKUP(DA$276,UI!$A$12:$O$51,VLOOKUP(DA$279,$B$276:$C$278,2,0),0)/1000))&gt;0),1,TRUNC(VLOOKUP($E411,'Container Panel'!$B$41:$Z$100,$D411,0)/(VLOOKUP(DA$276,UI!$A$12:$O$51,VLOOKUP(DA$279,$B$276:$C$278,2,0),0)/1000)))),"")</f>
        <v/>
      </c>
      <c r="DB411" s="145" t="str">
        <f>IFERROR(IF(AND(DB$272=list!$D$3,'Box Calculation'!DB$279&lt;&gt;"h",$E411&lt;&gt;0),0,IF(AND(DB$273=list!$D$2,$E411&lt;&gt;0,TRUNC(VLOOKUP($E411,'Container Panel'!$B$41:$Z$100,$D411,0)/(VLOOKUP(DB$276,UI!$A$12:$O$51,VLOOKUP(DB$279,$B$276:$C$278,2,0),0)/1000))&gt;0),1,TRUNC(VLOOKUP($E411,'Container Panel'!$B$41:$Z$100,$D411,0)/(VLOOKUP(DB$276,UI!$A$12:$O$51,VLOOKUP(DB$279,$B$276:$C$278,2,0),0)/1000)))),"")</f>
        <v/>
      </c>
      <c r="DC411" s="145" t="str">
        <f>IFERROR(IF(AND(DC$272=list!$D$3,'Box Calculation'!DC$279&lt;&gt;"h",$E411&lt;&gt;0),0,IF(AND(DC$273=list!$D$2,$E411&lt;&gt;0,TRUNC(VLOOKUP($E411,'Container Panel'!$B$41:$Z$100,$D411,0)/(VLOOKUP(DC$276,UI!$A$12:$O$51,VLOOKUP(DC$279,$B$276:$C$278,2,0),0)/1000))&gt;0),1,TRUNC(VLOOKUP($E411,'Container Panel'!$B$41:$Z$100,$D411,0)/(VLOOKUP(DC$276,UI!$A$12:$O$51,VLOOKUP(DC$279,$B$276:$C$278,2,0),0)/1000)))),"")</f>
        <v/>
      </c>
      <c r="DD411" s="145" t="str">
        <f>IFERROR(IF(AND(DD$272=list!$D$3,'Box Calculation'!DD$279&lt;&gt;"h",$E411&lt;&gt;0),0,IF(AND(DD$273=list!$D$2,$E411&lt;&gt;0,TRUNC(VLOOKUP($E411,'Container Panel'!$B$41:$Z$100,$D411,0)/(VLOOKUP(DD$276,UI!$A$12:$O$51,VLOOKUP(DD$279,$B$276:$C$278,2,0),0)/1000))&gt;0),1,TRUNC(VLOOKUP($E411,'Container Panel'!$B$41:$Z$100,$D411,0)/(VLOOKUP(DD$276,UI!$A$12:$O$51,VLOOKUP(DD$279,$B$276:$C$278,2,0),0)/1000)))),"")</f>
        <v/>
      </c>
      <c r="DE411" s="145" t="str">
        <f>IFERROR(IF(AND(DE$272=list!$D$3,'Box Calculation'!DE$279&lt;&gt;"h",$E411&lt;&gt;0),0,IF(AND(DE$273=list!$D$2,$E411&lt;&gt;0,TRUNC(VLOOKUP($E411,'Container Panel'!$B$41:$Z$100,$D411,0)/(VLOOKUP(DE$276,UI!$A$12:$O$51,VLOOKUP(DE$279,$B$276:$C$278,2,0),0)/1000))&gt;0),1,TRUNC(VLOOKUP($E411,'Container Panel'!$B$41:$Z$100,$D411,0)/(VLOOKUP(DE$276,UI!$A$12:$O$51,VLOOKUP(DE$279,$B$276:$C$278,2,0),0)/1000)))),"")</f>
        <v/>
      </c>
      <c r="DF411" s="145" t="str">
        <f>IFERROR(IF(AND(DF$272=list!$D$3,'Box Calculation'!DF$279&lt;&gt;"h",$E411&lt;&gt;0),0,IF(AND(DF$273=list!$D$2,$E411&lt;&gt;0,TRUNC(VLOOKUP($E411,'Container Panel'!$B$41:$Z$100,$D411,0)/(VLOOKUP(DF$276,UI!$A$12:$O$51,VLOOKUP(DF$279,$B$276:$C$278,2,0),0)/1000))&gt;0),1,TRUNC(VLOOKUP($E411,'Container Panel'!$B$41:$Z$100,$D411,0)/(VLOOKUP(DF$276,UI!$A$12:$O$51,VLOOKUP(DF$279,$B$276:$C$278,2,0),0)/1000)))),"")</f>
        <v/>
      </c>
      <c r="DG411" s="145" t="str">
        <f>IFERROR(IF(AND(DG$272=list!$D$3,'Box Calculation'!DG$279&lt;&gt;"h",$E411&lt;&gt;0),0,IF(AND(DG$273=list!$D$2,$E411&lt;&gt;0,TRUNC(VLOOKUP($E411,'Container Panel'!$B$41:$Z$100,$D411,0)/(VLOOKUP(DG$276,UI!$A$12:$O$51,VLOOKUP(DG$279,$B$276:$C$278,2,0),0)/1000))&gt;0),1,TRUNC(VLOOKUP($E411,'Container Panel'!$B$41:$Z$100,$D411,0)/(VLOOKUP(DG$276,UI!$A$12:$O$51,VLOOKUP(DG$279,$B$276:$C$278,2,0),0)/1000)))),"")</f>
        <v/>
      </c>
      <c r="DH411" s="145" t="str">
        <f>IFERROR(IF(AND(DH$272=list!$D$3,'Box Calculation'!DH$279&lt;&gt;"h",$E411&lt;&gt;0),0,IF(AND(DH$273=list!$D$2,$E411&lt;&gt;0,TRUNC(VLOOKUP($E411,'Container Panel'!$B$41:$Z$100,$D411,0)/(VLOOKUP(DH$276,UI!$A$12:$O$51,VLOOKUP(DH$279,$B$276:$C$278,2,0),0)/1000))&gt;0),1,TRUNC(VLOOKUP($E411,'Container Panel'!$B$41:$Z$100,$D411,0)/(VLOOKUP(DH$276,UI!$A$12:$O$51,VLOOKUP(DH$279,$B$276:$C$278,2,0),0)/1000)))),"")</f>
        <v/>
      </c>
      <c r="DI411" s="145" t="str">
        <f>IFERROR(IF(AND(DI$272=list!$D$3,'Box Calculation'!DI$279&lt;&gt;"h",$E411&lt;&gt;0),0,IF(AND(DI$273=list!$D$2,$E411&lt;&gt;0,TRUNC(VLOOKUP($E411,'Container Panel'!$B$41:$Z$100,$D411,0)/(VLOOKUP(DI$276,UI!$A$12:$O$51,VLOOKUP(DI$279,$B$276:$C$278,2,0),0)/1000))&gt;0),1,TRUNC(VLOOKUP($E411,'Container Panel'!$B$41:$Z$100,$D411,0)/(VLOOKUP(DI$276,UI!$A$12:$O$51,VLOOKUP(DI$279,$B$276:$C$278,2,0),0)/1000)))),"")</f>
        <v/>
      </c>
      <c r="DJ411" s="145" t="str">
        <f>IFERROR(IF(AND(DJ$272=list!$D$3,'Box Calculation'!DJ$279&lt;&gt;"h",$E411&lt;&gt;0),0,IF(AND(DJ$273=list!$D$2,$E411&lt;&gt;0,TRUNC(VLOOKUP($E411,'Container Panel'!$B$41:$Z$100,$D411,0)/(VLOOKUP(DJ$276,UI!$A$12:$O$51,VLOOKUP(DJ$279,$B$276:$C$278,2,0),0)/1000))&gt;0),1,TRUNC(VLOOKUP($E411,'Container Panel'!$B$41:$Z$100,$D411,0)/(VLOOKUP(DJ$276,UI!$A$12:$O$51,VLOOKUP(DJ$279,$B$276:$C$278,2,0),0)/1000)))),"")</f>
        <v/>
      </c>
      <c r="DK411" s="145" t="str">
        <f>IFERROR(IF(AND(DK$272=list!$D$3,'Box Calculation'!DK$279&lt;&gt;"h",$E411&lt;&gt;0),0,IF(AND(DK$273=list!$D$2,$E411&lt;&gt;0,TRUNC(VLOOKUP($E411,'Container Panel'!$B$41:$Z$100,$D411,0)/(VLOOKUP(DK$276,UI!$A$12:$O$51,VLOOKUP(DK$279,$B$276:$C$278,2,0),0)/1000))&gt;0),1,TRUNC(VLOOKUP($E411,'Container Panel'!$B$41:$Z$100,$D411,0)/(VLOOKUP(DK$276,UI!$A$12:$O$51,VLOOKUP(DK$279,$B$276:$C$278,2,0),0)/1000)))),"")</f>
        <v/>
      </c>
      <c r="DL411" s="145" t="str">
        <f>IFERROR(IF(AND(DL$272=list!$D$3,'Box Calculation'!DL$279&lt;&gt;"h",$E411&lt;&gt;0),0,IF(AND(DL$273=list!$D$2,$E411&lt;&gt;0,TRUNC(VLOOKUP($E411,'Container Panel'!$B$41:$Z$100,$D411,0)/(VLOOKUP(DL$276,UI!$A$12:$O$51,VLOOKUP(DL$279,$B$276:$C$278,2,0),0)/1000))&gt;0),1,TRUNC(VLOOKUP($E411,'Container Panel'!$B$41:$Z$100,$D411,0)/(VLOOKUP(DL$276,UI!$A$12:$O$51,VLOOKUP(DL$279,$B$276:$C$278,2,0),0)/1000)))),"")</f>
        <v/>
      </c>
      <c r="DM411" s="145" t="str">
        <f>IFERROR(IF(AND(DM$272=list!$D$3,'Box Calculation'!DM$279&lt;&gt;"h",$E411&lt;&gt;0),0,IF(AND(DM$273=list!$D$2,$E411&lt;&gt;0,TRUNC(VLOOKUP($E411,'Container Panel'!$B$41:$Z$100,$D411,0)/(VLOOKUP(DM$276,UI!$A$12:$O$51,VLOOKUP(DM$279,$B$276:$C$278,2,0),0)/1000))&gt;0),1,TRUNC(VLOOKUP($E411,'Container Panel'!$B$41:$Z$100,$D411,0)/(VLOOKUP(DM$276,UI!$A$12:$O$51,VLOOKUP(DM$279,$B$276:$C$278,2,0),0)/1000)))),"")</f>
        <v/>
      </c>
      <c r="DN411" s="145" t="str">
        <f>IFERROR(IF(AND(DN$272=list!$D$3,'Box Calculation'!DN$279&lt;&gt;"h",$E411&lt;&gt;0),0,IF(AND(DN$273=list!$D$2,$E411&lt;&gt;0,TRUNC(VLOOKUP($E411,'Container Panel'!$B$41:$Z$100,$D411,0)/(VLOOKUP(DN$276,UI!$A$12:$O$51,VLOOKUP(DN$279,$B$276:$C$278,2,0),0)/1000))&gt;0),1,TRUNC(VLOOKUP($E411,'Container Panel'!$B$41:$Z$100,$D411,0)/(VLOOKUP(DN$276,UI!$A$12:$O$51,VLOOKUP(DN$279,$B$276:$C$278,2,0),0)/1000)))),"")</f>
        <v/>
      </c>
      <c r="DO411" s="145" t="str">
        <f>IFERROR(IF(AND(DO$272=list!$D$3,'Box Calculation'!DO$279&lt;&gt;"h",$E411&lt;&gt;0),0,IF(AND(DO$273=list!$D$2,$E411&lt;&gt;0,TRUNC(VLOOKUP($E411,'Container Panel'!$B$41:$Z$100,$D411,0)/(VLOOKUP(DO$276,UI!$A$12:$O$51,VLOOKUP(DO$279,$B$276:$C$278,2,0),0)/1000))&gt;0),1,TRUNC(VLOOKUP($E411,'Container Panel'!$B$41:$Z$100,$D411,0)/(VLOOKUP(DO$276,UI!$A$12:$O$51,VLOOKUP(DO$279,$B$276:$C$278,2,0),0)/1000)))),"")</f>
        <v/>
      </c>
      <c r="DP411" s="145" t="str">
        <f>IFERROR(IF(AND(DP$272=list!$D$3,'Box Calculation'!DP$279&lt;&gt;"h",$E411&lt;&gt;0),0,IF(AND(DP$273=list!$D$2,$E411&lt;&gt;0,TRUNC(VLOOKUP($E411,'Container Panel'!$B$41:$Z$100,$D411,0)/(VLOOKUP(DP$276,UI!$A$12:$O$51,VLOOKUP(DP$279,$B$276:$C$278,2,0),0)/1000))&gt;0),1,TRUNC(VLOOKUP($E411,'Container Panel'!$B$41:$Z$100,$D411,0)/(VLOOKUP(DP$276,UI!$A$12:$O$51,VLOOKUP(DP$279,$B$276:$C$278,2,0),0)/1000)))),"")</f>
        <v/>
      </c>
      <c r="DQ411" s="145" t="str">
        <f>IFERROR(IF(AND(DQ$272=list!$D$3,'Box Calculation'!DQ$279&lt;&gt;"h",$E411&lt;&gt;0),0,IF(AND(DQ$273=list!$D$2,$E411&lt;&gt;0,TRUNC(VLOOKUP($E411,'Container Panel'!$B$41:$Z$100,$D411,0)/(VLOOKUP(DQ$276,UI!$A$12:$O$51,VLOOKUP(DQ$279,$B$276:$C$278,2,0),0)/1000))&gt;0),1,TRUNC(VLOOKUP($E411,'Container Panel'!$B$41:$Z$100,$D411,0)/(VLOOKUP(DQ$276,UI!$A$12:$O$51,VLOOKUP(DQ$279,$B$276:$C$278,2,0),0)/1000)))),"")</f>
        <v/>
      </c>
      <c r="DR411" s="145" t="str">
        <f>IFERROR(IF(AND(DR$272=list!$D$3,'Box Calculation'!DR$279&lt;&gt;"h",$E411&lt;&gt;0),0,IF(AND(DR$273=list!$D$2,$E411&lt;&gt;0,TRUNC(VLOOKUP($E411,'Container Panel'!$B$41:$Z$100,$D411,0)/(VLOOKUP(DR$276,UI!$A$12:$O$51,VLOOKUP(DR$279,$B$276:$C$278,2,0),0)/1000))&gt;0),1,TRUNC(VLOOKUP($E411,'Container Panel'!$B$41:$Z$100,$D411,0)/(VLOOKUP(DR$276,UI!$A$12:$O$51,VLOOKUP(DR$279,$B$276:$C$278,2,0),0)/1000)))),"")</f>
        <v/>
      </c>
      <c r="DS411" s="145" t="str">
        <f>IFERROR(IF(AND(DS$272=list!$D$3,'Box Calculation'!DS$279&lt;&gt;"h",$E411&lt;&gt;0),0,IF(AND(DS$273=list!$D$2,$E411&lt;&gt;0,TRUNC(VLOOKUP($E411,'Container Panel'!$B$41:$Z$100,$D411,0)/(VLOOKUP(DS$276,UI!$A$12:$O$51,VLOOKUP(DS$279,$B$276:$C$278,2,0),0)/1000))&gt;0),1,TRUNC(VLOOKUP($E411,'Container Panel'!$B$41:$Z$100,$D411,0)/(VLOOKUP(DS$276,UI!$A$12:$O$51,VLOOKUP(DS$279,$B$276:$C$278,2,0),0)/1000)))),"")</f>
        <v/>
      </c>
      <c r="DT411" s="145" t="str">
        <f>IFERROR(IF(AND(DT$272=list!$D$3,'Box Calculation'!DT$279&lt;&gt;"h",$E411&lt;&gt;0),0,IF(AND(DT$273=list!$D$2,$E411&lt;&gt;0,TRUNC(VLOOKUP($E411,'Container Panel'!$B$41:$Z$100,$D411,0)/(VLOOKUP(DT$276,UI!$A$12:$O$51,VLOOKUP(DT$279,$B$276:$C$278,2,0),0)/1000))&gt;0),1,TRUNC(VLOOKUP($E411,'Container Panel'!$B$41:$Z$100,$D411,0)/(VLOOKUP(DT$276,UI!$A$12:$O$51,VLOOKUP(DT$279,$B$276:$C$278,2,0),0)/1000)))),"")</f>
        <v/>
      </c>
      <c r="DU411" s="145" t="str">
        <f>IFERROR(IF(AND(DU$272=list!$D$3,'Box Calculation'!DU$279&lt;&gt;"h",$E411&lt;&gt;0),0,IF(AND(DU$273=list!$D$2,$E411&lt;&gt;0,TRUNC(VLOOKUP($E411,'Container Panel'!$B$41:$Z$100,$D411,0)/(VLOOKUP(DU$276,UI!$A$12:$O$51,VLOOKUP(DU$279,$B$276:$C$278,2,0),0)/1000))&gt;0),1,TRUNC(VLOOKUP($E411,'Container Panel'!$B$41:$Z$100,$D411,0)/(VLOOKUP(DU$276,UI!$A$12:$O$51,VLOOKUP(DU$279,$B$276:$C$278,2,0),0)/1000)))),"")</f>
        <v/>
      </c>
      <c r="DV411" s="145" t="str">
        <f>IFERROR(IF(AND(DV$272=list!$D$3,'Box Calculation'!DV$279&lt;&gt;"h",$E411&lt;&gt;0),0,IF(AND(DV$273=list!$D$2,$E411&lt;&gt;0,TRUNC(VLOOKUP($E411,'Container Panel'!$B$41:$Z$100,$D411,0)/(VLOOKUP(DV$276,UI!$A$12:$O$51,VLOOKUP(DV$279,$B$276:$C$278,2,0),0)/1000))&gt;0),1,TRUNC(VLOOKUP($E411,'Container Panel'!$B$41:$Z$100,$D411,0)/(VLOOKUP(DV$276,UI!$A$12:$O$51,VLOOKUP(DV$279,$B$276:$C$278,2,0),0)/1000)))),"")</f>
        <v/>
      </c>
      <c r="DW411" s="145" t="str">
        <f>IFERROR(IF(AND(DW$272=list!$D$3,'Box Calculation'!DW$279&lt;&gt;"h",$E411&lt;&gt;0),0,IF(AND(DW$273=list!$D$2,$E411&lt;&gt;0,TRUNC(VLOOKUP($E411,'Container Panel'!$B$41:$Z$100,$D411,0)/(VLOOKUP(DW$276,UI!$A$12:$O$51,VLOOKUP(DW$279,$B$276:$C$278,2,0),0)/1000))&gt;0),1,TRUNC(VLOOKUP($E411,'Container Panel'!$B$41:$Z$100,$D411,0)/(VLOOKUP(DW$276,UI!$A$12:$O$51,VLOOKUP(DW$279,$B$276:$C$278,2,0),0)/1000)))),"")</f>
        <v/>
      </c>
      <c r="DX411" s="145" t="str">
        <f>IFERROR(IF(AND(DX$272=list!$D$3,'Box Calculation'!DX$279&lt;&gt;"h",$E411&lt;&gt;0),0,IF(AND(DX$273=list!$D$2,$E411&lt;&gt;0,TRUNC(VLOOKUP($E411,'Container Panel'!$B$41:$Z$100,$D411,0)/(VLOOKUP(DX$276,UI!$A$12:$O$51,VLOOKUP(DX$279,$B$276:$C$278,2,0),0)/1000))&gt;0),1,TRUNC(VLOOKUP($E411,'Container Panel'!$B$41:$Z$100,$D411,0)/(VLOOKUP(DX$276,UI!$A$12:$O$51,VLOOKUP(DX$279,$B$276:$C$278,2,0),0)/1000)))),"")</f>
        <v/>
      </c>
      <c r="DY411" s="145" t="str">
        <f>IFERROR(IF(AND(DY$272=list!$D$3,'Box Calculation'!DY$279&lt;&gt;"h",$E411&lt;&gt;0),0,IF(AND(DY$273=list!$D$2,$E411&lt;&gt;0,TRUNC(VLOOKUP($E411,'Container Panel'!$B$41:$Z$100,$D411,0)/(VLOOKUP(DY$276,UI!$A$12:$O$51,VLOOKUP(DY$279,$B$276:$C$278,2,0),0)/1000))&gt;0),1,TRUNC(VLOOKUP($E411,'Container Panel'!$B$41:$Z$100,$D411,0)/(VLOOKUP(DY$276,UI!$A$12:$O$51,VLOOKUP(DY$279,$B$276:$C$278,2,0),0)/1000)))),"")</f>
        <v/>
      </c>
      <c r="DZ411" s="145" t="str">
        <f>IFERROR(IF(AND(DZ$272=list!$D$3,'Box Calculation'!DZ$279&lt;&gt;"h",$E411&lt;&gt;0),0,IF(AND(DZ$273=list!$D$2,$E411&lt;&gt;0,TRUNC(VLOOKUP($E411,'Container Panel'!$B$41:$Z$100,$D411,0)/(VLOOKUP(DZ$276,UI!$A$12:$O$51,VLOOKUP(DZ$279,$B$276:$C$278,2,0),0)/1000))&gt;0),1,TRUNC(VLOOKUP($E411,'Container Panel'!$B$41:$Z$100,$D411,0)/(VLOOKUP(DZ$276,UI!$A$12:$O$51,VLOOKUP(DZ$279,$B$276:$C$278,2,0),0)/1000)))),"")</f>
        <v/>
      </c>
      <c r="EA411" s="145" t="str">
        <f>IFERROR(IF(AND(EA$272=list!$D$3,'Box Calculation'!EA$279&lt;&gt;"h",$E411&lt;&gt;0),0,IF(AND(EA$273=list!$D$2,$E411&lt;&gt;0,TRUNC(VLOOKUP($E411,'Container Panel'!$B$41:$Z$100,$D411,0)/(VLOOKUP(EA$276,UI!$A$12:$O$51,VLOOKUP(EA$279,$B$276:$C$278,2,0),0)/1000))&gt;0),1,TRUNC(VLOOKUP($E411,'Container Panel'!$B$41:$Z$100,$D411,0)/(VLOOKUP(EA$276,UI!$A$12:$O$51,VLOOKUP(EA$279,$B$276:$C$278,2,0),0)/1000)))),"")</f>
        <v/>
      </c>
      <c r="EB411" s="145" t="str">
        <f>IFERROR(IF(AND(EB$272=list!$D$3,'Box Calculation'!EB$279&lt;&gt;"h",$E411&lt;&gt;0),0,IF(AND(EB$273=list!$D$2,$E411&lt;&gt;0,TRUNC(VLOOKUP($E411,'Container Panel'!$B$41:$Z$100,$D411,0)/(VLOOKUP(EB$276,UI!$A$12:$O$51,VLOOKUP(EB$279,$B$276:$C$278,2,0),0)/1000))&gt;0),1,TRUNC(VLOOKUP($E411,'Container Panel'!$B$41:$Z$100,$D411,0)/(VLOOKUP(EB$276,UI!$A$12:$O$51,VLOOKUP(EB$279,$B$276:$C$278,2,0),0)/1000)))),"")</f>
        <v/>
      </c>
      <c r="EC411" s="145" t="str">
        <f>IFERROR(IF(AND(EC$272=list!$D$3,'Box Calculation'!EC$279&lt;&gt;"h",$E411&lt;&gt;0),0,IF(AND(EC$273=list!$D$2,$E411&lt;&gt;0,TRUNC(VLOOKUP($E411,'Container Panel'!$B$41:$Z$100,$D411,0)/(VLOOKUP(EC$276,UI!$A$12:$O$51,VLOOKUP(EC$279,$B$276:$C$278,2,0),0)/1000))&gt;0),1,TRUNC(VLOOKUP($E411,'Container Panel'!$B$41:$Z$100,$D411,0)/(VLOOKUP(EC$276,UI!$A$12:$O$51,VLOOKUP(EC$279,$B$276:$C$278,2,0),0)/1000)))),"")</f>
        <v/>
      </c>
      <c r="ED411" s="145" t="str">
        <f>IFERROR(IF(AND(ED$272=list!$D$3,'Box Calculation'!ED$279&lt;&gt;"h",$E411&lt;&gt;0),0,IF(AND(ED$273=list!$D$2,$E411&lt;&gt;0,TRUNC(VLOOKUP($E411,'Container Panel'!$B$41:$Z$100,$D411,0)/(VLOOKUP(ED$276,UI!$A$12:$O$51,VLOOKUP(ED$279,$B$276:$C$278,2,0),0)/1000))&gt;0),1,TRUNC(VLOOKUP($E411,'Container Panel'!$B$41:$Z$100,$D411,0)/(VLOOKUP(ED$276,UI!$A$12:$O$51,VLOOKUP(ED$279,$B$276:$C$278,2,0),0)/1000)))),"")</f>
        <v/>
      </c>
      <c r="EE411" s="145" t="str">
        <f>IFERROR(IF(AND(EE$272=list!$D$3,'Box Calculation'!EE$279&lt;&gt;"h",$E411&lt;&gt;0),0,IF(AND(EE$273=list!$D$2,$E411&lt;&gt;0,TRUNC(VLOOKUP($E411,'Container Panel'!$B$41:$Z$100,$D411,0)/(VLOOKUP(EE$276,UI!$A$12:$O$51,VLOOKUP(EE$279,$B$276:$C$278,2,0),0)/1000))&gt;0),1,TRUNC(VLOOKUP($E411,'Container Panel'!$B$41:$Z$100,$D411,0)/(VLOOKUP(EE$276,UI!$A$12:$O$51,VLOOKUP(EE$279,$B$276:$C$278,2,0),0)/1000)))),"")</f>
        <v/>
      </c>
      <c r="EF411" s="145" t="str">
        <f>IFERROR(IF(AND(EF$272=list!$D$3,'Box Calculation'!EF$279&lt;&gt;"h",$E411&lt;&gt;0),0,IF(AND(EF$273=list!$D$2,$E411&lt;&gt;0,TRUNC(VLOOKUP($E411,'Container Panel'!$B$41:$Z$100,$D411,0)/(VLOOKUP(EF$276,UI!$A$12:$O$51,VLOOKUP(EF$279,$B$276:$C$278,2,0),0)/1000))&gt;0),1,TRUNC(VLOOKUP($E411,'Container Panel'!$B$41:$Z$100,$D411,0)/(VLOOKUP(EF$276,UI!$A$12:$O$51,VLOOKUP(EF$279,$B$276:$C$278,2,0),0)/1000)))),"")</f>
        <v/>
      </c>
      <c r="EG411" s="145" t="str">
        <f>IFERROR(IF(AND(EG$272=list!$D$3,'Box Calculation'!EG$279&lt;&gt;"h",$E411&lt;&gt;0),0,IF(AND(EG$273=list!$D$2,$E411&lt;&gt;0,TRUNC(VLOOKUP($E411,'Container Panel'!$B$41:$Z$100,$D411,0)/(VLOOKUP(EG$276,UI!$A$12:$O$51,VLOOKUP(EG$279,$B$276:$C$278,2,0),0)/1000))&gt;0),1,TRUNC(VLOOKUP($E411,'Container Panel'!$B$41:$Z$100,$D411,0)/(VLOOKUP(EG$276,UI!$A$12:$O$51,VLOOKUP(EG$279,$B$276:$C$278,2,0),0)/1000)))),"")</f>
        <v/>
      </c>
      <c r="EH411" s="145" t="str">
        <f>IFERROR(IF(AND(EH$272=list!$D$3,'Box Calculation'!EH$279&lt;&gt;"h",$E411&lt;&gt;0),0,IF(AND(EH$273=list!$D$2,$E411&lt;&gt;0,TRUNC(VLOOKUP($E411,'Container Panel'!$B$41:$Z$100,$D411,0)/(VLOOKUP(EH$276,UI!$A$12:$O$51,VLOOKUP(EH$279,$B$276:$C$278,2,0),0)/1000))&gt;0),1,TRUNC(VLOOKUP($E411,'Container Panel'!$B$41:$Z$100,$D411,0)/(VLOOKUP(EH$276,UI!$A$12:$O$51,VLOOKUP(EH$279,$B$276:$C$278,2,0),0)/1000)))),"")</f>
        <v/>
      </c>
      <c r="EI411" s="145" t="str">
        <f>IFERROR(IF(AND(EI$272=list!$D$3,'Box Calculation'!EI$279&lt;&gt;"h",$E411&lt;&gt;0),0,IF(AND(EI$273=list!$D$2,$E411&lt;&gt;0,TRUNC(VLOOKUP($E411,'Container Panel'!$B$41:$Z$100,$D411,0)/(VLOOKUP(EI$276,UI!$A$12:$O$51,VLOOKUP(EI$279,$B$276:$C$278,2,0),0)/1000))&gt;0),1,TRUNC(VLOOKUP($E411,'Container Panel'!$B$41:$Z$100,$D411,0)/(VLOOKUP(EI$276,UI!$A$12:$O$51,VLOOKUP(EI$279,$B$276:$C$278,2,0),0)/1000)))),"")</f>
        <v/>
      </c>
      <c r="EJ411" s="145" t="str">
        <f>IFERROR(IF(AND(EJ$272=list!$D$3,'Box Calculation'!EJ$279&lt;&gt;"h",$E411&lt;&gt;0),0,IF(AND(EJ$273=list!$D$2,$E411&lt;&gt;0,TRUNC(VLOOKUP($E411,'Container Panel'!$B$41:$Z$100,$D411,0)/(VLOOKUP(EJ$276,UI!$A$12:$O$51,VLOOKUP(EJ$279,$B$276:$C$278,2,0),0)/1000))&gt;0),1,TRUNC(VLOOKUP($E411,'Container Panel'!$B$41:$Z$100,$D411,0)/(VLOOKUP(EJ$276,UI!$A$12:$O$51,VLOOKUP(EJ$279,$B$276:$C$278,2,0),0)/1000)))),"")</f>
        <v/>
      </c>
      <c r="EK411" s="145" t="str">
        <f>IFERROR(IF(AND(EK$272=list!$D$3,'Box Calculation'!EK$279&lt;&gt;"h",$E411&lt;&gt;0),0,IF(AND(EK$273=list!$D$2,$E411&lt;&gt;0,TRUNC(VLOOKUP($E411,'Container Panel'!$B$41:$Z$100,$D411,0)/(VLOOKUP(EK$276,UI!$A$12:$O$51,VLOOKUP(EK$279,$B$276:$C$278,2,0),0)/1000))&gt;0),1,TRUNC(VLOOKUP($E411,'Container Panel'!$B$41:$Z$100,$D411,0)/(VLOOKUP(EK$276,UI!$A$12:$O$51,VLOOKUP(EK$279,$B$276:$C$278,2,0),0)/1000)))),"")</f>
        <v/>
      </c>
      <c r="EL411" s="145" t="str">
        <f>IFERROR(IF(AND(EL$272=list!$D$3,'Box Calculation'!EL$279&lt;&gt;"h",$E411&lt;&gt;0),0,IF(AND(EL$273=list!$D$2,$E411&lt;&gt;0,TRUNC(VLOOKUP($E411,'Container Panel'!$B$41:$Z$100,$D411,0)/(VLOOKUP(EL$276,UI!$A$12:$O$51,VLOOKUP(EL$279,$B$276:$C$278,2,0),0)/1000))&gt;0),1,TRUNC(VLOOKUP($E411,'Container Panel'!$B$41:$Z$100,$D411,0)/(VLOOKUP(EL$276,UI!$A$12:$O$51,VLOOKUP(EL$279,$B$276:$C$278,2,0),0)/1000)))),"")</f>
        <v/>
      </c>
      <c r="EM411" s="145" t="str">
        <f>IFERROR(IF(AND(EM$272=list!$D$3,'Box Calculation'!EM$279&lt;&gt;"h",$E411&lt;&gt;0),0,IF(AND(EM$273=list!$D$2,$E411&lt;&gt;0,TRUNC(VLOOKUP($E411,'Container Panel'!$B$41:$Z$100,$D411,0)/(VLOOKUP(EM$276,UI!$A$12:$O$51,VLOOKUP(EM$279,$B$276:$C$278,2,0),0)/1000))&gt;0),1,TRUNC(VLOOKUP($E411,'Container Panel'!$B$41:$Z$100,$D411,0)/(VLOOKUP(EM$276,UI!$A$12:$O$51,VLOOKUP(EM$279,$B$276:$C$278,2,0),0)/1000)))),"")</f>
        <v/>
      </c>
      <c r="EN411" s="145" t="str">
        <f>IFERROR(IF(AND(EN$272=list!$D$3,'Box Calculation'!EN$279&lt;&gt;"h",$E411&lt;&gt;0),0,IF(AND(EN$273=list!$D$2,$E411&lt;&gt;0,TRUNC(VLOOKUP($E411,'Container Panel'!$B$41:$Z$100,$D411,0)/(VLOOKUP(EN$276,UI!$A$12:$O$51,VLOOKUP(EN$279,$B$276:$C$278,2,0),0)/1000))&gt;0),1,TRUNC(VLOOKUP($E411,'Container Panel'!$B$41:$Z$100,$D411,0)/(VLOOKUP(EN$276,UI!$A$12:$O$51,VLOOKUP(EN$279,$B$276:$C$278,2,0),0)/1000)))),"")</f>
        <v/>
      </c>
      <c r="EO411" s="145" t="str">
        <f>IFERROR(IF(AND(EO$272=list!$D$3,'Box Calculation'!EO$279&lt;&gt;"h",$E411&lt;&gt;0),0,IF(AND(EO$273=list!$D$2,$E411&lt;&gt;0,TRUNC(VLOOKUP($E411,'Container Panel'!$B$41:$Z$100,$D411,0)/(VLOOKUP(EO$276,UI!$A$12:$O$51,VLOOKUP(EO$279,$B$276:$C$278,2,0),0)/1000))&gt;0),1,TRUNC(VLOOKUP($E411,'Container Panel'!$B$41:$Z$100,$D411,0)/(VLOOKUP(EO$276,UI!$A$12:$O$51,VLOOKUP(EO$279,$B$276:$C$278,2,0),0)/1000)))),"")</f>
        <v/>
      </c>
      <c r="EP411" s="145" t="str">
        <f>IFERROR(IF(AND(EP$272=list!$D$3,'Box Calculation'!EP$279&lt;&gt;"h",$E411&lt;&gt;0),0,IF(AND(EP$273=list!$D$2,$E411&lt;&gt;0,TRUNC(VLOOKUP($E411,'Container Panel'!$B$41:$Z$100,$D411,0)/(VLOOKUP(EP$276,UI!$A$12:$O$51,VLOOKUP(EP$279,$B$276:$C$278,2,0),0)/1000))&gt;0),1,TRUNC(VLOOKUP($E411,'Container Panel'!$B$41:$Z$100,$D411,0)/(VLOOKUP(EP$276,UI!$A$12:$O$51,VLOOKUP(EP$279,$B$276:$C$278,2,0),0)/1000)))),"")</f>
        <v/>
      </c>
      <c r="EQ411" s="145" t="str">
        <f>IFERROR(IF(AND(EQ$272=list!$D$3,'Box Calculation'!EQ$279&lt;&gt;"h",$E411&lt;&gt;0),0,IF(AND(EQ$273=list!$D$2,$E411&lt;&gt;0,TRUNC(VLOOKUP($E411,'Container Panel'!$B$41:$Z$100,$D411,0)/(VLOOKUP(EQ$276,UI!$A$12:$O$51,VLOOKUP(EQ$279,$B$276:$C$278,2,0),0)/1000))&gt;0),1,TRUNC(VLOOKUP($E411,'Container Panel'!$B$41:$Z$100,$D411,0)/(VLOOKUP(EQ$276,UI!$A$12:$O$51,VLOOKUP(EQ$279,$B$276:$C$278,2,0),0)/1000)))),"")</f>
        <v/>
      </c>
      <c r="ER411" s="145" t="str">
        <f>IFERROR(IF(AND(ER$272=list!$D$3,'Box Calculation'!ER$279&lt;&gt;"h",$E411&lt;&gt;0),0,IF(AND(ER$273=list!$D$2,$E411&lt;&gt;0,TRUNC(VLOOKUP($E411,'Container Panel'!$B$41:$Z$100,$D411,0)/(VLOOKUP(ER$276,UI!$A$12:$O$51,VLOOKUP(ER$279,$B$276:$C$278,2,0),0)/1000))&gt;0),1,TRUNC(VLOOKUP($E411,'Container Panel'!$B$41:$Z$100,$D411,0)/(VLOOKUP(ER$276,UI!$A$12:$O$51,VLOOKUP(ER$279,$B$276:$C$278,2,0),0)/1000)))),"")</f>
        <v/>
      </c>
      <c r="ES411" s="145" t="str">
        <f>IFERROR(IF(AND(ES$272=list!$D$3,'Box Calculation'!ES$279&lt;&gt;"h",$E411&lt;&gt;0),0,IF(AND(ES$273=list!$D$2,$E411&lt;&gt;0,TRUNC(VLOOKUP($E411,'Container Panel'!$B$41:$Z$100,$D411,0)/(VLOOKUP(ES$276,UI!$A$12:$O$51,VLOOKUP(ES$279,$B$276:$C$278,2,0),0)/1000))&gt;0),1,TRUNC(VLOOKUP($E411,'Container Panel'!$B$41:$Z$100,$D411,0)/(VLOOKUP(ES$276,UI!$A$12:$O$51,VLOOKUP(ES$279,$B$276:$C$278,2,0),0)/1000)))),"")</f>
        <v/>
      </c>
      <c r="ET411" s="145" t="str">
        <f>IFERROR(IF(AND(ET$272=list!$D$3,'Box Calculation'!ET$279&lt;&gt;"h",$E411&lt;&gt;0),0,IF(AND(ET$273=list!$D$2,$E411&lt;&gt;0,TRUNC(VLOOKUP($E411,'Container Panel'!$B$41:$Z$100,$D411,0)/(VLOOKUP(ET$276,UI!$A$12:$O$51,VLOOKUP(ET$279,$B$276:$C$278,2,0),0)/1000))&gt;0),1,TRUNC(VLOOKUP($E411,'Container Panel'!$B$41:$Z$100,$D411,0)/(VLOOKUP(ET$276,UI!$A$12:$O$51,VLOOKUP(ET$279,$B$276:$C$278,2,0),0)/1000)))),"")</f>
        <v/>
      </c>
      <c r="EU411" s="145" t="str">
        <f>IFERROR(IF(AND(EU$272=list!$D$3,'Box Calculation'!EU$279&lt;&gt;"h",$E411&lt;&gt;0),0,IF(AND(EU$273=list!$D$2,$E411&lt;&gt;0,TRUNC(VLOOKUP($E411,'Container Panel'!$B$41:$Z$100,$D411,0)/(VLOOKUP(EU$276,UI!$A$12:$O$51,VLOOKUP(EU$279,$B$276:$C$278,2,0),0)/1000))&gt;0),1,TRUNC(VLOOKUP($E411,'Container Panel'!$B$41:$Z$100,$D411,0)/(VLOOKUP(EU$276,UI!$A$12:$O$51,VLOOKUP(EU$279,$B$276:$C$278,2,0),0)/1000)))),"")</f>
        <v/>
      </c>
      <c r="EV411" s="145" t="str">
        <f>IFERROR(IF(AND(EV$272=list!$D$3,'Box Calculation'!EV$279&lt;&gt;"h",$E411&lt;&gt;0),0,IF(AND(EV$273=list!$D$2,$E411&lt;&gt;0,TRUNC(VLOOKUP($E411,'Container Panel'!$B$41:$Z$100,$D411,0)/(VLOOKUP(EV$276,UI!$A$12:$O$51,VLOOKUP(EV$279,$B$276:$C$278,2,0),0)/1000))&gt;0),1,TRUNC(VLOOKUP($E411,'Container Panel'!$B$41:$Z$100,$D411,0)/(VLOOKUP(EV$276,UI!$A$12:$O$51,VLOOKUP(EV$279,$B$276:$C$278,2,0),0)/1000)))),"")</f>
        <v/>
      </c>
      <c r="EW411" s="145" t="str">
        <f>IFERROR(IF(AND(EW$272=list!$D$3,'Box Calculation'!EW$279&lt;&gt;"h",$E411&lt;&gt;0),0,IF(AND(EW$273=list!$D$2,$E411&lt;&gt;0,TRUNC(VLOOKUP($E411,'Container Panel'!$B$41:$Z$100,$D411,0)/(VLOOKUP(EW$276,UI!$A$12:$O$51,VLOOKUP(EW$279,$B$276:$C$278,2,0),0)/1000))&gt;0),1,TRUNC(VLOOKUP($E411,'Container Panel'!$B$41:$Z$100,$D411,0)/(VLOOKUP(EW$276,UI!$A$12:$O$51,VLOOKUP(EW$279,$B$276:$C$278,2,0),0)/1000)))),"")</f>
        <v/>
      </c>
      <c r="EX411" s="145" t="str">
        <f>IFERROR(IF(AND(EX$272=list!$D$3,'Box Calculation'!EX$279&lt;&gt;"h",$E411&lt;&gt;0),0,IF(AND(EX$273=list!$D$2,$E411&lt;&gt;0,TRUNC(VLOOKUP($E411,'Container Panel'!$B$41:$Z$100,$D411,0)/(VLOOKUP(EX$276,UI!$A$12:$O$51,VLOOKUP(EX$279,$B$276:$C$278,2,0),0)/1000))&gt;0),1,TRUNC(VLOOKUP($E411,'Container Panel'!$B$41:$Z$100,$D411,0)/(VLOOKUP(EX$276,UI!$A$12:$O$51,VLOOKUP(EX$279,$B$276:$C$278,2,0),0)/1000)))),"")</f>
        <v/>
      </c>
      <c r="EY411" s="145" t="str">
        <f>IFERROR(IF(AND(EY$272=list!$D$3,'Box Calculation'!EY$279&lt;&gt;"h",$E411&lt;&gt;0),0,IF(AND(EY$273=list!$D$2,$E411&lt;&gt;0,TRUNC(VLOOKUP($E411,'Container Panel'!$B$41:$Z$100,$D411,0)/(VLOOKUP(EY$276,UI!$A$12:$O$51,VLOOKUP(EY$279,$B$276:$C$278,2,0),0)/1000))&gt;0),1,TRUNC(VLOOKUP($E411,'Container Panel'!$B$41:$Z$100,$D411,0)/(VLOOKUP(EY$276,UI!$A$12:$O$51,VLOOKUP(EY$279,$B$276:$C$278,2,0),0)/1000)))),"")</f>
        <v/>
      </c>
      <c r="EZ411" s="145" t="str">
        <f>IFERROR(IF(AND(EZ$272=list!$D$3,'Box Calculation'!EZ$279&lt;&gt;"h",$E411&lt;&gt;0),0,IF(AND(EZ$273=list!$D$2,$E411&lt;&gt;0,TRUNC(VLOOKUP($E411,'Container Panel'!$B$41:$Z$100,$D411,0)/(VLOOKUP(EZ$276,UI!$A$12:$O$51,VLOOKUP(EZ$279,$B$276:$C$278,2,0),0)/1000))&gt;0),1,TRUNC(VLOOKUP($E411,'Container Panel'!$B$41:$Z$100,$D411,0)/(VLOOKUP(EZ$276,UI!$A$12:$O$51,VLOOKUP(EZ$279,$B$276:$C$278,2,0),0)/1000)))),"")</f>
        <v/>
      </c>
      <c r="FA411" s="145" t="str">
        <f>IFERROR(IF(AND(FA$272=list!$D$3,'Box Calculation'!FA$279&lt;&gt;"h",$E411&lt;&gt;0),0,IF(AND(FA$273=list!$D$2,$E411&lt;&gt;0,TRUNC(VLOOKUP($E411,'Container Panel'!$B$41:$Z$100,$D411,0)/(VLOOKUP(FA$276,UI!$A$12:$O$51,VLOOKUP(FA$279,$B$276:$C$278,2,0),0)/1000))&gt;0),1,TRUNC(VLOOKUP($E411,'Container Panel'!$B$41:$Z$100,$D411,0)/(VLOOKUP(FA$276,UI!$A$12:$O$51,VLOOKUP(FA$279,$B$276:$C$278,2,0),0)/1000)))),"")</f>
        <v/>
      </c>
      <c r="FB411" s="145" t="str">
        <f>IFERROR(IF(AND(FB$272=list!$D$3,'Box Calculation'!FB$279&lt;&gt;"h",$E411&lt;&gt;0),0,IF(AND(FB$273=list!$D$2,$E411&lt;&gt;0,TRUNC(VLOOKUP($E411,'Container Panel'!$B$41:$Z$100,$D411,0)/(VLOOKUP(FB$276,UI!$A$12:$O$51,VLOOKUP(FB$279,$B$276:$C$278,2,0),0)/1000))&gt;0),1,TRUNC(VLOOKUP($E411,'Container Panel'!$B$41:$Z$100,$D411,0)/(VLOOKUP(FB$276,UI!$A$12:$O$51,VLOOKUP(FB$279,$B$276:$C$278,2,0),0)/1000)))),"")</f>
        <v/>
      </c>
      <c r="FC411" s="145" t="str">
        <f>IFERROR(IF(AND(FC$272=list!$D$3,'Box Calculation'!FC$279&lt;&gt;"h",$E411&lt;&gt;0),0,IF(AND(FC$273=list!$D$2,$E411&lt;&gt;0,TRUNC(VLOOKUP($E411,'Container Panel'!$B$41:$Z$100,$D411,0)/(VLOOKUP(FC$276,UI!$A$12:$O$51,VLOOKUP(FC$279,$B$276:$C$278,2,0),0)/1000))&gt;0),1,TRUNC(VLOOKUP($E411,'Container Panel'!$B$41:$Z$100,$D411,0)/(VLOOKUP(FC$276,UI!$A$12:$O$51,VLOOKUP(FC$279,$B$276:$C$278,2,0),0)/1000)))),"")</f>
        <v/>
      </c>
      <c r="FD411" s="145" t="str">
        <f>IFERROR(IF(AND(FD$272=list!$D$3,'Box Calculation'!FD$279&lt;&gt;"h",$E411&lt;&gt;0),0,IF(AND(FD$273=list!$D$2,$E411&lt;&gt;0,TRUNC(VLOOKUP($E411,'Container Panel'!$B$41:$Z$100,$D411,0)/(VLOOKUP(FD$276,UI!$A$12:$O$51,VLOOKUP(FD$279,$B$276:$C$278,2,0),0)/1000))&gt;0),1,TRUNC(VLOOKUP($E411,'Container Panel'!$B$41:$Z$100,$D411,0)/(VLOOKUP(FD$276,UI!$A$12:$O$51,VLOOKUP(FD$279,$B$276:$C$278,2,0),0)/1000)))),"")</f>
        <v/>
      </c>
      <c r="FE411" s="145" t="str">
        <f>IFERROR(IF(AND(FE$272=list!$D$3,'Box Calculation'!FE$279&lt;&gt;"h",$E411&lt;&gt;0),0,IF(AND(FE$273=list!$D$2,$E411&lt;&gt;0,TRUNC(VLOOKUP($E411,'Container Panel'!$B$41:$Z$100,$D411,0)/(VLOOKUP(FE$276,UI!$A$12:$O$51,VLOOKUP(FE$279,$B$276:$C$278,2,0),0)/1000))&gt;0),1,TRUNC(VLOOKUP($E411,'Container Panel'!$B$41:$Z$100,$D411,0)/(VLOOKUP(FE$276,UI!$A$12:$O$51,VLOOKUP(FE$279,$B$276:$C$278,2,0),0)/1000)))),"")</f>
        <v/>
      </c>
      <c r="FF411" s="145" t="str">
        <f>IFERROR(IF(AND(FF$272=list!$D$3,'Box Calculation'!FF$279&lt;&gt;"h",$E411&lt;&gt;0),0,IF(AND(FF$273=list!$D$2,$E411&lt;&gt;0,TRUNC(VLOOKUP($E411,'Container Panel'!$B$41:$Z$100,$D411,0)/(VLOOKUP(FF$276,UI!$A$12:$O$51,VLOOKUP(FF$279,$B$276:$C$278,2,0),0)/1000))&gt;0),1,TRUNC(VLOOKUP($E411,'Container Panel'!$B$41:$Z$100,$D411,0)/(VLOOKUP(FF$276,UI!$A$12:$O$51,VLOOKUP(FF$279,$B$276:$C$278,2,0),0)/1000)))),"")</f>
        <v/>
      </c>
      <c r="FG411" s="145" t="str">
        <f>IFERROR(IF(AND(FG$272=list!$D$3,'Box Calculation'!FG$279&lt;&gt;"h",$E411&lt;&gt;0),0,IF(AND(FG$273=list!$D$2,$E411&lt;&gt;0,TRUNC(VLOOKUP($E411,'Container Panel'!$B$41:$Z$100,$D411,0)/(VLOOKUP(FG$276,UI!$A$12:$O$51,VLOOKUP(FG$279,$B$276:$C$278,2,0),0)/1000))&gt;0),1,TRUNC(VLOOKUP($E411,'Container Panel'!$B$41:$Z$100,$D411,0)/(VLOOKUP(FG$276,UI!$A$12:$O$51,VLOOKUP(FG$279,$B$276:$C$278,2,0),0)/1000)))),"")</f>
        <v/>
      </c>
      <c r="FH411" s="145" t="str">
        <f>IFERROR(IF(AND(FH$272=list!$D$3,'Box Calculation'!FH$279&lt;&gt;"h",$E411&lt;&gt;0),0,IF(AND(FH$273=list!$D$2,$E411&lt;&gt;0,TRUNC(VLOOKUP($E411,'Container Panel'!$B$41:$Z$100,$D411,0)/(VLOOKUP(FH$276,UI!$A$12:$O$51,VLOOKUP(FH$279,$B$276:$C$278,2,0),0)/1000))&gt;0),1,TRUNC(VLOOKUP($E411,'Container Panel'!$B$41:$Z$100,$D411,0)/(VLOOKUP(FH$276,UI!$A$12:$O$51,VLOOKUP(FH$279,$B$276:$C$278,2,0),0)/1000)))),"")</f>
        <v/>
      </c>
      <c r="FI411" s="145" t="str">
        <f>IFERROR(IF(AND(FI$272=list!$D$3,'Box Calculation'!FI$279&lt;&gt;"h",$E411&lt;&gt;0),0,IF(AND(FI$273=list!$D$2,$E411&lt;&gt;0,TRUNC(VLOOKUP($E411,'Container Panel'!$B$41:$Z$100,$D411,0)/(VLOOKUP(FI$276,UI!$A$12:$O$51,VLOOKUP(FI$279,$B$276:$C$278,2,0),0)/1000))&gt;0),1,TRUNC(VLOOKUP($E411,'Container Panel'!$B$41:$Z$100,$D411,0)/(VLOOKUP(FI$276,UI!$A$12:$O$51,VLOOKUP(FI$279,$B$276:$C$278,2,0),0)/1000)))),"")</f>
        <v/>
      </c>
      <c r="FJ411" s="145" t="str">
        <f>IFERROR(IF(AND(FJ$272=list!$D$3,'Box Calculation'!FJ$279&lt;&gt;"h",$E411&lt;&gt;0),0,IF(AND(FJ$273=list!$D$2,$E411&lt;&gt;0,TRUNC(VLOOKUP($E411,'Container Panel'!$B$41:$Z$100,$D411,0)/(VLOOKUP(FJ$276,UI!$A$12:$O$51,VLOOKUP(FJ$279,$B$276:$C$278,2,0),0)/1000))&gt;0),1,TRUNC(VLOOKUP($E411,'Container Panel'!$B$41:$Z$100,$D411,0)/(VLOOKUP(FJ$276,UI!$A$12:$O$51,VLOOKUP(FJ$279,$B$276:$C$278,2,0),0)/1000)))),"")</f>
        <v/>
      </c>
      <c r="FK411" s="145" t="str">
        <f>IFERROR(IF(AND(FK$272=list!$D$3,'Box Calculation'!FK$279&lt;&gt;"h",$E411&lt;&gt;0),0,IF(AND(FK$273=list!$D$2,$E411&lt;&gt;0,TRUNC(VLOOKUP($E411,'Container Panel'!$B$41:$Z$100,$D411,0)/(VLOOKUP(FK$276,UI!$A$12:$O$51,VLOOKUP(FK$279,$B$276:$C$278,2,0),0)/1000))&gt;0),1,TRUNC(VLOOKUP($E411,'Container Panel'!$B$41:$Z$100,$D411,0)/(VLOOKUP(FK$276,UI!$A$12:$O$51,VLOOKUP(FK$279,$B$276:$C$278,2,0),0)/1000)))),"")</f>
        <v/>
      </c>
      <c r="FL411" s="145" t="str">
        <f>IFERROR(IF(AND(FL$272=list!$D$3,'Box Calculation'!FL$279&lt;&gt;"h",$E411&lt;&gt;0),0,IF(AND(FL$273=list!$D$2,$E411&lt;&gt;0,TRUNC(VLOOKUP($E411,'Container Panel'!$B$41:$Z$100,$D411,0)/(VLOOKUP(FL$276,UI!$A$12:$O$51,VLOOKUP(FL$279,$B$276:$C$278,2,0),0)/1000))&gt;0),1,TRUNC(VLOOKUP($E411,'Container Panel'!$B$41:$Z$100,$D411,0)/(VLOOKUP(FL$276,UI!$A$12:$O$51,VLOOKUP(FL$279,$B$276:$C$278,2,0),0)/1000)))),"")</f>
        <v/>
      </c>
      <c r="FM411" s="145" t="str">
        <f>IFERROR(IF(AND(FM$272=list!$D$3,'Box Calculation'!FM$279&lt;&gt;"h",$E411&lt;&gt;0),0,IF(AND(FM$273=list!$D$2,$E411&lt;&gt;0,TRUNC(VLOOKUP($E411,'Container Panel'!$B$41:$Z$100,$D411,0)/(VLOOKUP(FM$276,UI!$A$12:$O$51,VLOOKUP(FM$279,$B$276:$C$278,2,0),0)/1000))&gt;0),1,TRUNC(VLOOKUP($E411,'Container Panel'!$B$41:$Z$100,$D411,0)/(VLOOKUP(FM$276,UI!$A$12:$O$51,VLOOKUP(FM$279,$B$276:$C$278,2,0),0)/1000)))),"")</f>
        <v/>
      </c>
      <c r="FN411" s="145" t="str">
        <f>IFERROR(IF(AND(FN$272=list!$D$3,'Box Calculation'!FN$279&lt;&gt;"h",$E411&lt;&gt;0),0,IF(AND(FN$273=list!$D$2,$E411&lt;&gt;0,TRUNC(VLOOKUP($E411,'Container Panel'!$B$41:$Z$100,$D411,0)/(VLOOKUP(FN$276,UI!$A$12:$O$51,VLOOKUP(FN$279,$B$276:$C$278,2,0),0)/1000))&gt;0),1,TRUNC(VLOOKUP($E411,'Container Panel'!$B$41:$Z$100,$D411,0)/(VLOOKUP(FN$276,UI!$A$12:$O$51,VLOOKUP(FN$279,$B$276:$C$278,2,0),0)/1000)))),"")</f>
        <v/>
      </c>
      <c r="FO411" s="145" t="str">
        <f>IFERROR(IF(AND(FO$272=list!$D$3,'Box Calculation'!FO$279&lt;&gt;"h",$E411&lt;&gt;0),0,IF(AND(FO$273=list!$D$2,$E411&lt;&gt;0,TRUNC(VLOOKUP($E411,'Container Panel'!$B$41:$Z$100,$D411,0)/(VLOOKUP(FO$276,UI!$A$12:$O$51,VLOOKUP(FO$279,$B$276:$C$278,2,0),0)/1000))&gt;0),1,TRUNC(VLOOKUP($E411,'Container Panel'!$B$41:$Z$100,$D411,0)/(VLOOKUP(FO$276,UI!$A$12:$O$51,VLOOKUP(FO$279,$B$276:$C$278,2,0),0)/1000)))),"")</f>
        <v/>
      </c>
      <c r="FP411" s="145" t="str">
        <f>IFERROR(IF(AND(FP$272=list!$D$3,'Box Calculation'!FP$279&lt;&gt;"h",$E411&lt;&gt;0),0,IF(AND(FP$273=list!$D$2,$E411&lt;&gt;0,TRUNC(VLOOKUP($E411,'Container Panel'!$B$41:$Z$100,$D411,0)/(VLOOKUP(FP$276,UI!$A$12:$O$51,VLOOKUP(FP$279,$B$276:$C$278,2,0),0)/1000))&gt;0),1,TRUNC(VLOOKUP($E411,'Container Panel'!$B$41:$Z$100,$D411,0)/(VLOOKUP(FP$276,UI!$A$12:$O$51,VLOOKUP(FP$279,$B$276:$C$278,2,0),0)/1000)))),"")</f>
        <v/>
      </c>
      <c r="FQ411" s="145" t="str">
        <f>IFERROR(IF(AND(FQ$272=list!$D$3,'Box Calculation'!FQ$279&lt;&gt;"h",$E411&lt;&gt;0),0,IF(AND(FQ$273=list!$D$2,$E411&lt;&gt;0,TRUNC(VLOOKUP($E411,'Container Panel'!$B$41:$Z$100,$D411,0)/(VLOOKUP(FQ$276,UI!$A$12:$O$51,VLOOKUP(FQ$279,$B$276:$C$278,2,0),0)/1000))&gt;0),1,TRUNC(VLOOKUP($E411,'Container Panel'!$B$41:$Z$100,$D411,0)/(VLOOKUP(FQ$276,UI!$A$12:$O$51,VLOOKUP(FQ$279,$B$276:$C$278,2,0),0)/1000)))),"")</f>
        <v/>
      </c>
      <c r="FR411" s="145" t="str">
        <f>IFERROR(IF(AND(FR$272=list!$D$3,'Box Calculation'!FR$279&lt;&gt;"h",$E411&lt;&gt;0),0,IF(AND(FR$273=list!$D$2,$E411&lt;&gt;0,TRUNC(VLOOKUP($E411,'Container Panel'!$B$41:$Z$100,$D411,0)/(VLOOKUP(FR$276,UI!$A$12:$O$51,VLOOKUP(FR$279,$B$276:$C$278,2,0),0)/1000))&gt;0),1,TRUNC(VLOOKUP($E411,'Container Panel'!$B$41:$Z$100,$D411,0)/(VLOOKUP(FR$276,UI!$A$12:$O$51,VLOOKUP(FR$279,$B$276:$C$278,2,0),0)/1000)))),"")</f>
        <v/>
      </c>
      <c r="FS411" s="145" t="str">
        <f>IFERROR(IF(AND(FS$272=list!$D$3,'Box Calculation'!FS$279&lt;&gt;"h",$E411&lt;&gt;0),0,IF(AND(FS$273=list!$D$2,$E411&lt;&gt;0,TRUNC(VLOOKUP($E411,'Container Panel'!$B$41:$Z$100,$D411,0)/(VLOOKUP(FS$276,UI!$A$12:$O$51,VLOOKUP(FS$279,$B$276:$C$278,2,0),0)/1000))&gt;0),1,TRUNC(VLOOKUP($E411,'Container Panel'!$B$41:$Z$100,$D411,0)/(VLOOKUP(FS$276,UI!$A$12:$O$51,VLOOKUP(FS$279,$B$276:$C$278,2,0),0)/1000)))),"")</f>
        <v/>
      </c>
      <c r="FT411" s="145" t="str">
        <f>IFERROR(IF(AND(FT$272=list!$D$3,'Box Calculation'!FT$279&lt;&gt;"h",$E411&lt;&gt;0),0,IF(AND(FT$273=list!$D$2,$E411&lt;&gt;0,TRUNC(VLOOKUP($E411,'Container Panel'!$B$41:$Z$100,$D411,0)/(VLOOKUP(FT$276,UI!$A$12:$O$51,VLOOKUP(FT$279,$B$276:$C$278,2,0),0)/1000))&gt;0),1,TRUNC(VLOOKUP($E411,'Container Panel'!$B$41:$Z$100,$D411,0)/(VLOOKUP(FT$276,UI!$A$12:$O$51,VLOOKUP(FT$279,$B$276:$C$278,2,0),0)/1000)))),"")</f>
        <v/>
      </c>
      <c r="FU411" s="145" t="str">
        <f>IFERROR(IF(AND(FU$272=list!$D$3,'Box Calculation'!FU$279&lt;&gt;"h",$E411&lt;&gt;0),0,IF(AND(FU$273=list!$D$2,$E411&lt;&gt;0,TRUNC(VLOOKUP($E411,'Container Panel'!$B$41:$Z$100,$D411,0)/(VLOOKUP(FU$276,UI!$A$12:$O$51,VLOOKUP(FU$279,$B$276:$C$278,2,0),0)/1000))&gt;0),1,TRUNC(VLOOKUP($E411,'Container Panel'!$B$41:$Z$100,$D411,0)/(VLOOKUP(FU$276,UI!$A$12:$O$51,VLOOKUP(FU$279,$B$276:$C$278,2,0),0)/1000)))),"")</f>
        <v/>
      </c>
      <c r="FV411" s="145" t="str">
        <f>IFERROR(IF(AND(FV$272=list!$D$3,'Box Calculation'!FV$279&lt;&gt;"h",$E411&lt;&gt;0),0,IF(AND(FV$273=list!$D$2,$E411&lt;&gt;0,TRUNC(VLOOKUP($E411,'Container Panel'!$B$41:$Z$100,$D411,0)/(VLOOKUP(FV$276,UI!$A$12:$O$51,VLOOKUP(FV$279,$B$276:$C$278,2,0),0)/1000))&gt;0),1,TRUNC(VLOOKUP($E411,'Container Panel'!$B$41:$Z$100,$D411,0)/(VLOOKUP(FV$276,UI!$A$12:$O$51,VLOOKUP(FV$279,$B$276:$C$278,2,0),0)/1000)))),"")</f>
        <v/>
      </c>
      <c r="FW411" s="145" t="str">
        <f>IFERROR(IF(AND(FW$272=list!$D$3,'Box Calculation'!FW$279&lt;&gt;"h",$E411&lt;&gt;0),0,IF(AND(FW$273=list!$D$2,$E411&lt;&gt;0,TRUNC(VLOOKUP($E411,'Container Panel'!$B$41:$Z$100,$D411,0)/(VLOOKUP(FW$276,UI!$A$12:$O$51,VLOOKUP(FW$279,$B$276:$C$278,2,0),0)/1000))&gt;0),1,TRUNC(VLOOKUP($E411,'Container Panel'!$B$41:$Z$100,$D411,0)/(VLOOKUP(FW$276,UI!$A$12:$O$51,VLOOKUP(FW$279,$B$276:$C$278,2,0),0)/1000)))),"")</f>
        <v/>
      </c>
      <c r="FX411" s="145" t="str">
        <f>IFERROR(IF(AND(FX$272=list!$D$3,'Box Calculation'!FX$279&lt;&gt;"h",$E411&lt;&gt;0),0,IF(AND(FX$273=list!$D$2,$E411&lt;&gt;0,TRUNC(VLOOKUP($E411,'Container Panel'!$B$41:$Z$100,$D411,0)/(VLOOKUP(FX$276,UI!$A$12:$O$51,VLOOKUP(FX$279,$B$276:$C$278,2,0),0)/1000))&gt;0),1,TRUNC(VLOOKUP($E411,'Container Panel'!$B$41:$Z$100,$D411,0)/(VLOOKUP(FX$276,UI!$A$12:$O$51,VLOOKUP(FX$279,$B$276:$C$278,2,0),0)/1000)))),"")</f>
        <v/>
      </c>
      <c r="FY411" s="145" t="str">
        <f>IFERROR(IF(AND(FY$272=list!$D$3,'Box Calculation'!FY$279&lt;&gt;"h",$E411&lt;&gt;0),0,IF(AND(FY$273=list!$D$2,$E411&lt;&gt;0,TRUNC(VLOOKUP($E411,'Container Panel'!$B$41:$Z$100,$D411,0)/(VLOOKUP(FY$276,UI!$A$12:$O$51,VLOOKUP(FY$279,$B$276:$C$278,2,0),0)/1000))&gt;0),1,TRUNC(VLOOKUP($E411,'Container Panel'!$B$41:$Z$100,$D411,0)/(VLOOKUP(FY$276,UI!$A$12:$O$51,VLOOKUP(FY$279,$B$276:$C$278,2,0),0)/1000)))),"")</f>
        <v/>
      </c>
      <c r="FZ411" s="145" t="str">
        <f>IFERROR(IF(AND(FZ$272=list!$D$3,'Box Calculation'!FZ$279&lt;&gt;"h",$E411&lt;&gt;0),0,IF(AND(FZ$273=list!$D$2,$E411&lt;&gt;0,TRUNC(VLOOKUP($E411,'Container Panel'!$B$41:$Z$100,$D411,0)/(VLOOKUP(FZ$276,UI!$A$12:$O$51,VLOOKUP(FZ$279,$B$276:$C$278,2,0),0)/1000))&gt;0),1,TRUNC(VLOOKUP($E411,'Container Panel'!$B$41:$Z$100,$D411,0)/(VLOOKUP(FZ$276,UI!$A$12:$O$51,VLOOKUP(FZ$279,$B$276:$C$278,2,0),0)/1000)))),"")</f>
        <v/>
      </c>
      <c r="GA411" s="145" t="str">
        <f>IFERROR(IF(AND(GA$272=list!$D$3,'Box Calculation'!GA$279&lt;&gt;"h",$E411&lt;&gt;0),0,IF(AND(GA$273=list!$D$2,$E411&lt;&gt;0,TRUNC(VLOOKUP($E411,'Container Panel'!$B$41:$Z$100,$D411,0)/(VLOOKUP(GA$276,UI!$A$12:$O$51,VLOOKUP(GA$279,$B$276:$C$278,2,0),0)/1000))&gt;0),1,TRUNC(VLOOKUP($E411,'Container Panel'!$B$41:$Z$100,$D411,0)/(VLOOKUP(GA$276,UI!$A$12:$O$51,VLOOKUP(GA$279,$B$276:$C$278,2,0),0)/1000)))),"")</f>
        <v/>
      </c>
      <c r="GB411" s="145" t="str">
        <f>IFERROR(IF(AND(GB$272=list!$D$3,'Box Calculation'!GB$279&lt;&gt;"h",$E411&lt;&gt;0),0,IF(AND(GB$273=list!$D$2,$E411&lt;&gt;0,TRUNC(VLOOKUP($E411,'Container Panel'!$B$41:$Z$100,$D411,0)/(VLOOKUP(GB$276,UI!$A$12:$O$51,VLOOKUP(GB$279,$B$276:$C$278,2,0),0)/1000))&gt;0),1,TRUNC(VLOOKUP($E411,'Container Panel'!$B$41:$Z$100,$D411,0)/(VLOOKUP(GB$276,UI!$A$12:$O$51,VLOOKUP(GB$279,$B$276:$C$278,2,0),0)/1000)))),"")</f>
        <v/>
      </c>
      <c r="GC411" s="145" t="str">
        <f>IFERROR(IF(AND(GC$272=list!$D$3,'Box Calculation'!GC$279&lt;&gt;"h",$E411&lt;&gt;0),0,IF(AND(GC$273=list!$D$2,$E411&lt;&gt;0,TRUNC(VLOOKUP($E411,'Container Panel'!$B$41:$Z$100,$D411,0)/(VLOOKUP(GC$276,UI!$A$12:$O$51,VLOOKUP(GC$279,$B$276:$C$278,2,0),0)/1000))&gt;0),1,TRUNC(VLOOKUP($E411,'Container Panel'!$B$41:$Z$100,$D411,0)/(VLOOKUP(GC$276,UI!$A$12:$O$51,VLOOKUP(GC$279,$B$276:$C$278,2,0),0)/1000)))),"")</f>
        <v/>
      </c>
      <c r="GD411" s="145" t="str">
        <f>IFERROR(IF(AND(GD$272=list!$D$3,'Box Calculation'!GD$279&lt;&gt;"h",$E411&lt;&gt;0),0,IF(AND(GD$273=list!$D$2,$E411&lt;&gt;0,TRUNC(VLOOKUP($E411,'Container Panel'!$B$41:$Z$100,$D411,0)/(VLOOKUP(GD$276,UI!$A$12:$O$51,VLOOKUP(GD$279,$B$276:$C$278,2,0),0)/1000))&gt;0),1,TRUNC(VLOOKUP($E411,'Container Panel'!$B$41:$Z$100,$D411,0)/(VLOOKUP(GD$276,UI!$A$12:$O$51,VLOOKUP(GD$279,$B$276:$C$278,2,0),0)/1000)))),"")</f>
        <v/>
      </c>
      <c r="GE411" s="145" t="str">
        <f>IFERROR(IF(AND(GE$272=list!$D$3,'Box Calculation'!GE$279&lt;&gt;"h",$E411&lt;&gt;0),0,IF(AND(GE$273=list!$D$2,$E411&lt;&gt;0,TRUNC(VLOOKUP($E411,'Container Panel'!$B$41:$Z$100,$D411,0)/(VLOOKUP(GE$276,UI!$A$12:$O$51,VLOOKUP(GE$279,$B$276:$C$278,2,0),0)/1000))&gt;0),1,TRUNC(VLOOKUP($E411,'Container Panel'!$B$41:$Z$100,$D411,0)/(VLOOKUP(GE$276,UI!$A$12:$O$51,VLOOKUP(GE$279,$B$276:$C$278,2,0),0)/1000)))),"")</f>
        <v/>
      </c>
      <c r="GF411" s="145" t="str">
        <f>IFERROR(IF(AND(GF$272=list!$D$3,'Box Calculation'!GF$279&lt;&gt;"h",$E411&lt;&gt;0),0,IF(AND(GF$273=list!$D$2,$E411&lt;&gt;0,TRUNC(VLOOKUP($E411,'Container Panel'!$B$41:$Z$100,$D411,0)/(VLOOKUP(GF$276,UI!$A$12:$O$51,VLOOKUP(GF$279,$B$276:$C$278,2,0),0)/1000))&gt;0),1,TRUNC(VLOOKUP($E411,'Container Panel'!$B$41:$Z$100,$D411,0)/(VLOOKUP(GF$276,UI!$A$12:$O$51,VLOOKUP(GF$279,$B$276:$C$278,2,0),0)/1000)))),"")</f>
        <v/>
      </c>
      <c r="GG411" s="145" t="str">
        <f>IFERROR(IF(AND(GG$272=list!$D$3,'Box Calculation'!GG$279&lt;&gt;"h",$E411&lt;&gt;0),0,IF(AND(GG$273=list!$D$2,$E411&lt;&gt;0,TRUNC(VLOOKUP($E411,'Container Panel'!$B$41:$Z$100,$D411,0)/(VLOOKUP(GG$276,UI!$A$12:$O$51,VLOOKUP(GG$279,$B$276:$C$278,2,0),0)/1000))&gt;0),1,TRUNC(VLOOKUP($E411,'Container Panel'!$B$41:$Z$100,$D411,0)/(VLOOKUP(GG$276,UI!$A$12:$O$51,VLOOKUP(GG$279,$B$276:$C$278,2,0),0)/1000)))),"")</f>
        <v/>
      </c>
      <c r="GH411" s="145" t="str">
        <f>IFERROR(IF(AND(GH$272=list!$D$3,'Box Calculation'!GH$279&lt;&gt;"h",$E411&lt;&gt;0),0,IF(AND(GH$273=list!$D$2,$E411&lt;&gt;0,TRUNC(VLOOKUP($E411,'Container Panel'!$B$41:$Z$100,$D411,0)/(VLOOKUP(GH$276,UI!$A$12:$O$51,VLOOKUP(GH$279,$B$276:$C$278,2,0),0)/1000))&gt;0),1,TRUNC(VLOOKUP($E411,'Container Panel'!$B$41:$Z$100,$D411,0)/(VLOOKUP(GH$276,UI!$A$12:$O$51,VLOOKUP(GH$279,$B$276:$C$278,2,0),0)/1000)))),"")</f>
        <v/>
      </c>
      <c r="GI411" s="145" t="str">
        <f>IFERROR(IF(AND(GI$272=list!$D$3,'Box Calculation'!GI$279&lt;&gt;"h",$E411&lt;&gt;0),0,IF(AND(GI$273=list!$D$2,$E411&lt;&gt;0,TRUNC(VLOOKUP($E411,'Container Panel'!$B$41:$Z$100,$D411,0)/(VLOOKUP(GI$276,UI!$A$12:$O$51,VLOOKUP(GI$279,$B$276:$C$278,2,0),0)/1000))&gt;0),1,TRUNC(VLOOKUP($E411,'Container Panel'!$B$41:$Z$100,$D411,0)/(VLOOKUP(GI$276,UI!$A$12:$O$51,VLOOKUP(GI$279,$B$276:$C$278,2,0),0)/1000)))),"")</f>
        <v/>
      </c>
      <c r="GJ411" s="145" t="str">
        <f>IFERROR(IF(AND(GJ$272=list!$D$3,'Box Calculation'!GJ$279&lt;&gt;"h",$E411&lt;&gt;0),0,IF(AND(GJ$273=list!$D$2,$E411&lt;&gt;0,TRUNC(VLOOKUP($E411,'Container Panel'!$B$41:$Z$100,$D411,0)/(VLOOKUP(GJ$276,UI!$A$12:$O$51,VLOOKUP(GJ$279,$B$276:$C$278,2,0),0)/1000))&gt;0),1,TRUNC(VLOOKUP($E411,'Container Panel'!$B$41:$Z$100,$D411,0)/(VLOOKUP(GJ$276,UI!$A$12:$O$51,VLOOKUP(GJ$279,$B$276:$C$278,2,0),0)/1000)))),"")</f>
        <v/>
      </c>
      <c r="GK411" s="145" t="str">
        <f>IFERROR(IF(AND(GK$272=list!$D$3,'Box Calculation'!GK$279&lt;&gt;"h",$E411&lt;&gt;0),0,IF(AND(GK$273=list!$D$2,$E411&lt;&gt;0,TRUNC(VLOOKUP($E411,'Container Panel'!$B$41:$Z$100,$D411,0)/(VLOOKUP(GK$276,UI!$A$12:$O$51,VLOOKUP(GK$279,$B$276:$C$278,2,0),0)/1000))&gt;0),1,TRUNC(VLOOKUP($E411,'Container Panel'!$B$41:$Z$100,$D411,0)/(VLOOKUP(GK$276,UI!$A$12:$O$51,VLOOKUP(GK$279,$B$276:$C$278,2,0),0)/1000)))),"")</f>
        <v/>
      </c>
      <c r="GL411" s="145" t="str">
        <f>IFERROR(IF(AND(GL$272=list!$D$3,'Box Calculation'!GL$279&lt;&gt;"h",$E411&lt;&gt;0),0,IF(AND(GL$273=list!$D$2,$E411&lt;&gt;0,TRUNC(VLOOKUP($E411,'Container Panel'!$B$41:$Z$100,$D411,0)/(VLOOKUP(GL$276,UI!$A$12:$O$51,VLOOKUP(GL$279,$B$276:$C$278,2,0),0)/1000))&gt;0),1,TRUNC(VLOOKUP($E411,'Container Panel'!$B$41:$Z$100,$D411,0)/(VLOOKUP(GL$276,UI!$A$12:$O$51,VLOOKUP(GL$279,$B$276:$C$278,2,0),0)/1000)))),"")</f>
        <v/>
      </c>
      <c r="GM411" s="145" t="str">
        <f>IFERROR(IF(AND(GM$272=list!$D$3,'Box Calculation'!GM$279&lt;&gt;"h",$E411&lt;&gt;0),0,IF(AND(GM$273=list!$D$2,$E411&lt;&gt;0,TRUNC(VLOOKUP($E411,'Container Panel'!$B$41:$Z$100,$D411,0)/(VLOOKUP(GM$276,UI!$A$12:$O$51,VLOOKUP(GM$279,$B$276:$C$278,2,0),0)/1000))&gt;0),1,TRUNC(VLOOKUP($E411,'Container Panel'!$B$41:$Z$100,$D411,0)/(VLOOKUP(GM$276,UI!$A$12:$O$51,VLOOKUP(GM$279,$B$276:$C$278,2,0),0)/1000)))),"")</f>
        <v/>
      </c>
      <c r="GN411" s="145" t="str">
        <f>IFERROR(IF(AND(GN$272=list!$D$3,'Box Calculation'!GN$279&lt;&gt;"h",$E411&lt;&gt;0),0,IF(AND(GN$273=list!$D$2,$E411&lt;&gt;0,TRUNC(VLOOKUP($E411,'Container Panel'!$B$41:$Z$100,$D411,0)/(VLOOKUP(GN$276,UI!$A$12:$O$51,VLOOKUP(GN$279,$B$276:$C$278,2,0),0)/1000))&gt;0),1,TRUNC(VLOOKUP($E411,'Container Panel'!$B$41:$Z$100,$D411,0)/(VLOOKUP(GN$276,UI!$A$12:$O$51,VLOOKUP(GN$279,$B$276:$C$278,2,0),0)/1000)))),"")</f>
        <v/>
      </c>
      <c r="GO411" s="145" t="str">
        <f>IFERROR(IF(AND(GO$272=list!$D$3,'Box Calculation'!GO$279&lt;&gt;"h",$E411&lt;&gt;0),0,IF(AND(GO$273=list!$D$2,$E411&lt;&gt;0,TRUNC(VLOOKUP($E411,'Container Panel'!$B$41:$Z$100,$D411,0)/(VLOOKUP(GO$276,UI!$A$12:$O$51,VLOOKUP(GO$279,$B$276:$C$278,2,0),0)/1000))&gt;0),1,TRUNC(VLOOKUP($E411,'Container Panel'!$B$41:$Z$100,$D411,0)/(VLOOKUP(GO$276,UI!$A$12:$O$51,VLOOKUP(GO$279,$B$276:$C$278,2,0),0)/1000)))),"")</f>
        <v/>
      </c>
      <c r="GP411" s="145" t="str">
        <f>IFERROR(IF(AND(GP$272=list!$D$3,'Box Calculation'!GP$279&lt;&gt;"h",$E411&lt;&gt;0),0,IF(AND(GP$273=list!$D$2,$E411&lt;&gt;0,TRUNC(VLOOKUP($E411,'Container Panel'!$B$41:$Z$100,$D411,0)/(VLOOKUP(GP$276,UI!$A$12:$O$51,VLOOKUP(GP$279,$B$276:$C$278,2,0),0)/1000))&gt;0),1,TRUNC(VLOOKUP($E411,'Container Panel'!$B$41:$Z$100,$D411,0)/(VLOOKUP(GP$276,UI!$A$12:$O$51,VLOOKUP(GP$279,$B$276:$C$278,2,0),0)/1000)))),"")</f>
        <v/>
      </c>
      <c r="GQ411" s="145" t="str">
        <f>IFERROR(IF(AND(GQ$272=list!$D$3,'Box Calculation'!GQ$279&lt;&gt;"h",$E411&lt;&gt;0),0,IF(AND(GQ$273=list!$D$2,$E411&lt;&gt;0,TRUNC(VLOOKUP($E411,'Container Panel'!$B$41:$Z$100,$D411,0)/(VLOOKUP(GQ$276,UI!$A$12:$O$51,VLOOKUP(GQ$279,$B$276:$C$278,2,0),0)/1000))&gt;0),1,TRUNC(VLOOKUP($E411,'Container Panel'!$B$41:$Z$100,$D411,0)/(VLOOKUP(GQ$276,UI!$A$12:$O$51,VLOOKUP(GQ$279,$B$276:$C$278,2,0),0)/1000)))),"")</f>
        <v/>
      </c>
      <c r="GR411" s="145" t="str">
        <f>IFERROR(IF(AND(GR$272=list!$D$3,'Box Calculation'!GR$279&lt;&gt;"h",$E411&lt;&gt;0),0,IF(AND(GR$273=list!$D$2,$E411&lt;&gt;0,TRUNC(VLOOKUP($E411,'Container Panel'!$B$41:$Z$100,$D411,0)/(VLOOKUP(GR$276,UI!$A$12:$O$51,VLOOKUP(GR$279,$B$276:$C$278,2,0),0)/1000))&gt;0),1,TRUNC(VLOOKUP($E411,'Container Panel'!$B$41:$Z$100,$D411,0)/(VLOOKUP(GR$276,UI!$A$12:$O$51,VLOOKUP(GR$279,$B$276:$C$278,2,0),0)/1000)))),"")</f>
        <v/>
      </c>
      <c r="GS411" s="145" t="str">
        <f>IFERROR(IF(AND(GS$272=list!$D$3,'Box Calculation'!GS$279&lt;&gt;"h",$E411&lt;&gt;0),0,IF(AND(GS$273=list!$D$2,$E411&lt;&gt;0,TRUNC(VLOOKUP($E411,'Container Panel'!$B$41:$Z$100,$D411,0)/(VLOOKUP(GS$276,UI!$A$12:$O$51,VLOOKUP(GS$279,$B$276:$C$278,2,0),0)/1000))&gt;0),1,TRUNC(VLOOKUP($E411,'Container Panel'!$B$41:$Z$100,$D411,0)/(VLOOKUP(GS$276,UI!$A$12:$O$51,VLOOKUP(GS$279,$B$276:$C$278,2,0),0)/1000)))),"")</f>
        <v/>
      </c>
      <c r="GT411" s="145" t="str">
        <f>IFERROR(IF(AND(GT$272=list!$D$3,'Box Calculation'!GT$279&lt;&gt;"h",$E411&lt;&gt;0),0,IF(AND(GT$273=list!$D$2,$E411&lt;&gt;0,TRUNC(VLOOKUP($E411,'Container Panel'!$B$41:$Z$100,$D411,0)/(VLOOKUP(GT$276,UI!$A$12:$O$51,VLOOKUP(GT$279,$B$276:$C$278,2,0),0)/1000))&gt;0),1,TRUNC(VLOOKUP($E411,'Container Panel'!$B$41:$Z$100,$D411,0)/(VLOOKUP(GT$276,UI!$A$12:$O$51,VLOOKUP(GT$279,$B$276:$C$278,2,0),0)/1000)))),"")</f>
        <v/>
      </c>
      <c r="GU411" s="145" t="str">
        <f>IFERROR(IF(AND(GU$272=list!$D$3,'Box Calculation'!GU$279&lt;&gt;"h",$E411&lt;&gt;0),0,IF(AND(GU$273=list!$D$2,$E411&lt;&gt;0,TRUNC(VLOOKUP($E411,'Container Panel'!$B$41:$Z$100,$D411,0)/(VLOOKUP(GU$276,UI!$A$12:$O$51,VLOOKUP(GU$279,$B$276:$C$278,2,0),0)/1000))&gt;0),1,TRUNC(VLOOKUP($E411,'Container Panel'!$B$41:$Z$100,$D411,0)/(VLOOKUP(GU$276,UI!$A$12:$O$51,VLOOKUP(GU$279,$B$276:$C$278,2,0),0)/1000)))),"")</f>
        <v/>
      </c>
      <c r="GV411" s="145" t="str">
        <f>IFERROR(IF(AND(GV$272=list!$D$3,'Box Calculation'!GV$279&lt;&gt;"h",$E411&lt;&gt;0),0,IF(AND(GV$273=list!$D$2,$E411&lt;&gt;0,TRUNC(VLOOKUP($E411,'Container Panel'!$B$41:$Z$100,$D411,0)/(VLOOKUP(GV$276,UI!$A$12:$O$51,VLOOKUP(GV$279,$B$276:$C$278,2,0),0)/1000))&gt;0),1,TRUNC(VLOOKUP($E411,'Container Panel'!$B$41:$Z$100,$D411,0)/(VLOOKUP(GV$276,UI!$A$12:$O$51,VLOOKUP(GV$279,$B$276:$C$278,2,0),0)/1000)))),"")</f>
        <v/>
      </c>
      <c r="GW411" s="145" t="str">
        <f>IFERROR(IF(AND(GW$272=list!$D$3,'Box Calculation'!GW$279&lt;&gt;"h",$E411&lt;&gt;0),0,IF(AND(GW$273=list!$D$2,$E411&lt;&gt;0,TRUNC(VLOOKUP($E411,'Container Panel'!$B$41:$Z$100,$D411,0)/(VLOOKUP(GW$276,UI!$A$12:$O$51,VLOOKUP(GW$279,$B$276:$C$278,2,0),0)/1000))&gt;0),1,TRUNC(VLOOKUP($E411,'Container Panel'!$B$41:$Z$100,$D411,0)/(VLOOKUP(GW$276,UI!$A$12:$O$51,VLOOKUP(GW$279,$B$276:$C$278,2,0),0)/1000)))),"")</f>
        <v/>
      </c>
      <c r="GX411" s="145" t="str">
        <f>IFERROR(IF(AND(GX$272=list!$D$3,'Box Calculation'!GX$279&lt;&gt;"h",$E411&lt;&gt;0),0,IF(AND(GX$273=list!$D$2,$E411&lt;&gt;0,TRUNC(VLOOKUP($E411,'Container Panel'!$B$41:$Z$100,$D411,0)/(VLOOKUP(GX$276,UI!$A$12:$O$51,VLOOKUP(GX$279,$B$276:$C$278,2,0),0)/1000))&gt;0),1,TRUNC(VLOOKUP($E411,'Container Panel'!$B$41:$Z$100,$D411,0)/(VLOOKUP(GX$276,UI!$A$12:$O$51,VLOOKUP(GX$279,$B$276:$C$278,2,0),0)/1000)))),"")</f>
        <v/>
      </c>
      <c r="GY411" s="145" t="str">
        <f>IFERROR(IF(AND(GY$272=list!$D$3,'Box Calculation'!GY$279&lt;&gt;"h",$E411&lt;&gt;0),0,IF(AND(GY$273=list!$D$2,$E411&lt;&gt;0,TRUNC(VLOOKUP($E411,'Container Panel'!$B$41:$Z$100,$D411,0)/(VLOOKUP(GY$276,UI!$A$12:$O$51,VLOOKUP(GY$279,$B$276:$C$278,2,0),0)/1000))&gt;0),1,TRUNC(VLOOKUP($E411,'Container Panel'!$B$41:$Z$100,$D411,0)/(VLOOKUP(GY$276,UI!$A$12:$O$51,VLOOKUP(GY$279,$B$276:$C$278,2,0),0)/1000)))),"")</f>
        <v/>
      </c>
      <c r="GZ411" s="145" t="str">
        <f>IFERROR(IF(AND(GZ$272=list!$D$3,'Box Calculation'!GZ$279&lt;&gt;"h",$E411&lt;&gt;0),0,IF(AND(GZ$273=list!$D$2,$E411&lt;&gt;0,TRUNC(VLOOKUP($E411,'Container Panel'!$B$41:$Z$100,$D411,0)/(VLOOKUP(GZ$276,UI!$A$12:$O$51,VLOOKUP(GZ$279,$B$276:$C$278,2,0),0)/1000))&gt;0),1,TRUNC(VLOOKUP($E411,'Container Panel'!$B$41:$Z$100,$D411,0)/(VLOOKUP(GZ$276,UI!$A$12:$O$51,VLOOKUP(GZ$279,$B$276:$C$278,2,0),0)/1000)))),"")</f>
        <v/>
      </c>
      <c r="HA411" s="145" t="str">
        <f>IFERROR(IF(AND(HA$272=list!$D$3,'Box Calculation'!HA$279&lt;&gt;"h",$E411&lt;&gt;0),0,IF(AND(HA$273=list!$D$2,$E411&lt;&gt;0,TRUNC(VLOOKUP($E411,'Container Panel'!$B$41:$Z$100,$D411,0)/(VLOOKUP(HA$276,UI!$A$12:$O$51,VLOOKUP(HA$279,$B$276:$C$278,2,0),0)/1000))&gt;0),1,TRUNC(VLOOKUP($E411,'Container Panel'!$B$41:$Z$100,$D411,0)/(VLOOKUP(HA$276,UI!$A$12:$O$51,VLOOKUP(HA$279,$B$276:$C$278,2,0),0)/1000)))),"")</f>
        <v/>
      </c>
      <c r="HB411" s="145" t="str">
        <f>IFERROR(IF(AND(HB$272=list!$D$3,'Box Calculation'!HB$279&lt;&gt;"h",$E411&lt;&gt;0),0,IF(AND(HB$273=list!$D$2,$E411&lt;&gt;0,TRUNC(VLOOKUP($E411,'Container Panel'!$B$41:$Z$100,$D411,0)/(VLOOKUP(HB$276,UI!$A$12:$O$51,VLOOKUP(HB$279,$B$276:$C$278,2,0),0)/1000))&gt;0),1,TRUNC(VLOOKUP($E411,'Container Panel'!$B$41:$Z$100,$D411,0)/(VLOOKUP(HB$276,UI!$A$12:$O$51,VLOOKUP(HB$279,$B$276:$C$278,2,0),0)/1000)))),"")</f>
        <v/>
      </c>
      <c r="HC411" s="145" t="str">
        <f>IFERROR(IF(AND(HC$272=list!$D$3,'Box Calculation'!HC$279&lt;&gt;"h",$E411&lt;&gt;0),0,IF(AND(HC$273=list!$D$2,$E411&lt;&gt;0,TRUNC(VLOOKUP($E411,'Container Panel'!$B$41:$Z$100,$D411,0)/(VLOOKUP(HC$276,UI!$A$12:$O$51,VLOOKUP(HC$279,$B$276:$C$278,2,0),0)/1000))&gt;0),1,TRUNC(VLOOKUP($E411,'Container Panel'!$B$41:$Z$100,$D411,0)/(VLOOKUP(HC$276,UI!$A$12:$O$51,VLOOKUP(HC$279,$B$276:$C$278,2,0),0)/1000)))),"")</f>
        <v/>
      </c>
      <c r="HD411" s="145" t="str">
        <f>IFERROR(IF(AND(HD$272=list!$D$3,'Box Calculation'!HD$279&lt;&gt;"h",$E411&lt;&gt;0),0,IF(AND(HD$273=list!$D$2,$E411&lt;&gt;0,TRUNC(VLOOKUP($E411,'Container Panel'!$B$41:$Z$100,$D411,0)/(VLOOKUP(HD$276,UI!$A$12:$O$51,VLOOKUP(HD$279,$B$276:$C$278,2,0),0)/1000))&gt;0),1,TRUNC(VLOOKUP($E411,'Container Panel'!$B$41:$Z$100,$D411,0)/(VLOOKUP(HD$276,UI!$A$12:$O$51,VLOOKUP(HD$279,$B$276:$C$278,2,0),0)/1000)))),"")</f>
        <v/>
      </c>
      <c r="HE411" s="145" t="str">
        <f>IFERROR(IF(AND(HE$272=list!$D$3,'Box Calculation'!HE$279&lt;&gt;"h",$E411&lt;&gt;0),0,IF(AND(HE$273=list!$D$2,$E411&lt;&gt;0,TRUNC(VLOOKUP($E411,'Container Panel'!$B$41:$Z$100,$D411,0)/(VLOOKUP(HE$276,UI!$A$12:$O$51,VLOOKUP(HE$279,$B$276:$C$278,2,0),0)/1000))&gt;0),1,TRUNC(VLOOKUP($E411,'Container Panel'!$B$41:$Z$100,$D411,0)/(VLOOKUP(HE$276,UI!$A$12:$O$51,VLOOKUP(HE$279,$B$276:$C$278,2,0),0)/1000)))),"")</f>
        <v/>
      </c>
      <c r="HF411" s="145" t="str">
        <f>IFERROR(IF(AND(HF$272=list!$D$3,'Box Calculation'!HF$279&lt;&gt;"h",$E411&lt;&gt;0),0,IF(AND(HF$273=list!$D$2,$E411&lt;&gt;0,TRUNC(VLOOKUP($E411,'Container Panel'!$B$41:$Z$100,$D411,0)/(VLOOKUP(HF$276,UI!$A$12:$O$51,VLOOKUP(HF$279,$B$276:$C$278,2,0),0)/1000))&gt;0),1,TRUNC(VLOOKUP($E411,'Container Panel'!$B$41:$Z$100,$D411,0)/(VLOOKUP(HF$276,UI!$A$12:$O$51,VLOOKUP(HF$279,$B$276:$C$278,2,0),0)/1000)))),"")</f>
        <v/>
      </c>
      <c r="HG411" s="145" t="str">
        <f>IFERROR(IF(AND(HG$272=list!$D$3,'Box Calculation'!HG$279&lt;&gt;"h",$E411&lt;&gt;0),0,IF(AND(HG$273=list!$D$2,$E411&lt;&gt;0,TRUNC(VLOOKUP($E411,'Container Panel'!$B$41:$Z$100,$D411,0)/(VLOOKUP(HG$276,UI!$A$12:$O$51,VLOOKUP(HG$279,$B$276:$C$278,2,0),0)/1000))&gt;0),1,TRUNC(VLOOKUP($E411,'Container Panel'!$B$41:$Z$100,$D411,0)/(VLOOKUP(HG$276,UI!$A$12:$O$51,VLOOKUP(HG$279,$B$276:$C$278,2,0),0)/1000)))),"")</f>
        <v/>
      </c>
      <c r="HH411" s="145" t="str">
        <f>IFERROR(IF(AND(HH$272=list!$D$3,'Box Calculation'!HH$279&lt;&gt;"h",$E411&lt;&gt;0),0,IF(AND(HH$273=list!$D$2,$E411&lt;&gt;0,TRUNC(VLOOKUP($E411,'Container Panel'!$B$41:$Z$100,$D411,0)/(VLOOKUP(HH$276,UI!$A$12:$O$51,VLOOKUP(HH$279,$B$276:$C$278,2,0),0)/1000))&gt;0),1,TRUNC(VLOOKUP($E411,'Container Panel'!$B$41:$Z$100,$D411,0)/(VLOOKUP(HH$276,UI!$A$12:$O$51,VLOOKUP(HH$279,$B$276:$C$278,2,0),0)/1000)))),"")</f>
        <v/>
      </c>
      <c r="HI411" s="145" t="str">
        <f>IFERROR(IF(AND(HI$272=list!$D$3,'Box Calculation'!HI$279&lt;&gt;"h",$E411&lt;&gt;0),0,IF(AND(HI$273=list!$D$2,$E411&lt;&gt;0,TRUNC(VLOOKUP($E411,'Container Panel'!$B$41:$Z$100,$D411,0)/(VLOOKUP(HI$276,UI!$A$12:$O$51,VLOOKUP(HI$279,$B$276:$C$278,2,0),0)/1000))&gt;0),1,TRUNC(VLOOKUP($E411,'Container Panel'!$B$41:$Z$100,$D411,0)/(VLOOKUP(HI$276,UI!$A$12:$O$51,VLOOKUP(HI$279,$B$276:$C$278,2,0),0)/1000)))),"")</f>
        <v/>
      </c>
      <c r="HJ411" s="145" t="str">
        <f>IFERROR(IF(AND(HJ$272=list!$D$3,'Box Calculation'!HJ$279&lt;&gt;"h",$E411&lt;&gt;0),0,IF(AND(HJ$273=list!$D$2,$E411&lt;&gt;0,TRUNC(VLOOKUP($E411,'Container Panel'!$B$41:$Z$100,$D411,0)/(VLOOKUP(HJ$276,UI!$A$12:$O$51,VLOOKUP(HJ$279,$B$276:$C$278,2,0),0)/1000))&gt;0),1,TRUNC(VLOOKUP($E411,'Container Panel'!$B$41:$Z$100,$D411,0)/(VLOOKUP(HJ$276,UI!$A$12:$O$51,VLOOKUP(HJ$279,$B$276:$C$278,2,0),0)/1000)))),"")</f>
        <v/>
      </c>
      <c r="HK411" s="145" t="str">
        <f>IFERROR(IF(AND(HK$272=list!$D$3,'Box Calculation'!HK$279&lt;&gt;"h",$E411&lt;&gt;0),0,IF(AND(HK$273=list!$D$2,$E411&lt;&gt;0,TRUNC(VLOOKUP($E411,'Container Panel'!$B$41:$Z$100,$D411,0)/(VLOOKUP(HK$276,UI!$A$12:$O$51,VLOOKUP(HK$279,$B$276:$C$278,2,0),0)/1000))&gt;0),1,TRUNC(VLOOKUP($E411,'Container Panel'!$B$41:$Z$100,$D411,0)/(VLOOKUP(HK$276,UI!$A$12:$O$51,VLOOKUP(HK$279,$B$276:$C$278,2,0),0)/1000)))),"")</f>
        <v/>
      </c>
      <c r="HL411" s="145" t="str">
        <f>IFERROR(IF(AND(HL$272=list!$D$3,'Box Calculation'!HL$279&lt;&gt;"h",$E411&lt;&gt;0),0,IF(AND(HL$273=list!$D$2,$E411&lt;&gt;0,TRUNC(VLOOKUP($E411,'Container Panel'!$B$41:$Z$100,$D411,0)/(VLOOKUP(HL$276,UI!$A$12:$O$51,VLOOKUP(HL$279,$B$276:$C$278,2,0),0)/1000))&gt;0),1,TRUNC(VLOOKUP($E411,'Container Panel'!$B$41:$Z$100,$D411,0)/(VLOOKUP(HL$276,UI!$A$12:$O$51,VLOOKUP(HL$279,$B$276:$C$278,2,0),0)/1000)))),"")</f>
        <v/>
      </c>
      <c r="HM411" s="145" t="str">
        <f>IFERROR(IF(AND(HM$272=list!$D$3,'Box Calculation'!HM$279&lt;&gt;"h",$E411&lt;&gt;0),0,IF(AND(HM$273=list!$D$2,$E411&lt;&gt;0,TRUNC(VLOOKUP($E411,'Container Panel'!$B$41:$Z$100,$D411,0)/(VLOOKUP(HM$276,UI!$A$12:$O$51,VLOOKUP(HM$279,$B$276:$C$278,2,0),0)/1000))&gt;0),1,TRUNC(VLOOKUP($E411,'Container Panel'!$B$41:$Z$100,$D411,0)/(VLOOKUP(HM$276,UI!$A$12:$O$51,VLOOKUP(HM$279,$B$276:$C$278,2,0),0)/1000)))),"")</f>
        <v/>
      </c>
      <c r="HN411" s="145" t="str">
        <f>IFERROR(IF(AND(HN$272=list!$D$3,'Box Calculation'!HN$279&lt;&gt;"h",$E411&lt;&gt;0),0,IF(AND(HN$273=list!$D$2,$E411&lt;&gt;0,TRUNC(VLOOKUP($E411,'Container Panel'!$B$41:$Z$100,$D411,0)/(VLOOKUP(HN$276,UI!$A$12:$O$51,VLOOKUP(HN$279,$B$276:$C$278,2,0),0)/1000))&gt;0),1,TRUNC(VLOOKUP($E411,'Container Panel'!$B$41:$Z$100,$D411,0)/(VLOOKUP(HN$276,UI!$A$12:$O$51,VLOOKUP(HN$279,$B$276:$C$278,2,0),0)/1000)))),"")</f>
        <v/>
      </c>
      <c r="HO411" s="145" t="str">
        <f>IFERROR(IF(AND(HO$272=list!$D$3,'Box Calculation'!HO$279&lt;&gt;"h",$E411&lt;&gt;0),0,IF(AND(HO$273=list!$D$2,$E411&lt;&gt;0,TRUNC(VLOOKUP($E411,'Container Panel'!$B$41:$Z$100,$D411,0)/(VLOOKUP(HO$276,UI!$A$12:$O$51,VLOOKUP(HO$279,$B$276:$C$278,2,0),0)/1000))&gt;0),1,TRUNC(VLOOKUP($E411,'Container Panel'!$B$41:$Z$100,$D411,0)/(VLOOKUP(HO$276,UI!$A$12:$O$51,VLOOKUP(HO$279,$B$276:$C$278,2,0),0)/1000)))),"")</f>
        <v/>
      </c>
      <c r="HP411" s="145" t="str">
        <f>IFERROR(IF(AND(HP$272=list!$D$3,'Box Calculation'!HP$279&lt;&gt;"h",$E411&lt;&gt;0),0,IF(AND(HP$273=list!$D$2,$E411&lt;&gt;0,TRUNC(VLOOKUP($E411,'Container Panel'!$B$41:$Z$100,$D411,0)/(VLOOKUP(HP$276,UI!$A$12:$O$51,VLOOKUP(HP$279,$B$276:$C$278,2,0),0)/1000))&gt;0),1,TRUNC(VLOOKUP($E411,'Container Panel'!$B$41:$Z$100,$D411,0)/(VLOOKUP(HP$276,UI!$A$12:$O$51,VLOOKUP(HP$279,$B$276:$C$278,2,0),0)/1000)))),"")</f>
        <v/>
      </c>
      <c r="HQ411" s="145" t="str">
        <f>IFERROR(IF(AND(HQ$272=list!$D$3,'Box Calculation'!HQ$279&lt;&gt;"h",$E411&lt;&gt;0),0,IF(AND(HQ$273=list!$D$2,$E411&lt;&gt;0,TRUNC(VLOOKUP($E411,'Container Panel'!$B$41:$Z$100,$D411,0)/(VLOOKUP(HQ$276,UI!$A$12:$O$51,VLOOKUP(HQ$279,$B$276:$C$278,2,0),0)/1000))&gt;0),1,TRUNC(VLOOKUP($E411,'Container Panel'!$B$41:$Z$100,$D411,0)/(VLOOKUP(HQ$276,UI!$A$12:$O$51,VLOOKUP(HQ$279,$B$276:$C$278,2,0),0)/1000)))),"")</f>
        <v/>
      </c>
      <c r="HR411" s="145" t="str">
        <f>IFERROR(IF(AND(HR$272=list!$D$3,'Box Calculation'!HR$279&lt;&gt;"h",$E411&lt;&gt;0),0,IF(AND(HR$273=list!$D$2,$E411&lt;&gt;0,TRUNC(VLOOKUP($E411,'Container Panel'!$B$41:$Z$100,$D411,0)/(VLOOKUP(HR$276,UI!$A$12:$O$51,VLOOKUP(HR$279,$B$276:$C$278,2,0),0)/1000))&gt;0),1,TRUNC(VLOOKUP($E411,'Container Panel'!$B$41:$Z$100,$D411,0)/(VLOOKUP(HR$276,UI!$A$12:$O$51,VLOOKUP(HR$279,$B$276:$C$278,2,0),0)/1000)))),"")</f>
        <v/>
      </c>
      <c r="HS411" s="145" t="str">
        <f>IFERROR(IF(AND(HS$272=list!$D$3,'Box Calculation'!HS$279&lt;&gt;"h",$E411&lt;&gt;0),0,IF(AND(HS$273=list!$D$2,$E411&lt;&gt;0,TRUNC(VLOOKUP($E411,'Container Panel'!$B$41:$Z$100,$D411,0)/(VLOOKUP(HS$276,UI!$A$12:$O$51,VLOOKUP(HS$279,$B$276:$C$278,2,0),0)/1000))&gt;0),1,TRUNC(VLOOKUP($E411,'Container Panel'!$B$41:$Z$100,$D411,0)/(VLOOKUP(HS$276,UI!$A$12:$O$51,VLOOKUP(HS$279,$B$276:$C$278,2,0),0)/1000)))),"")</f>
        <v/>
      </c>
      <c r="HT411" s="145" t="str">
        <f>IFERROR(IF(AND(HT$272=list!$D$3,'Box Calculation'!HT$279&lt;&gt;"h",$E411&lt;&gt;0),0,IF(AND(HT$273=list!$D$2,$E411&lt;&gt;0,TRUNC(VLOOKUP($E411,'Container Panel'!$B$41:$Z$100,$D411,0)/(VLOOKUP(HT$276,UI!$A$12:$O$51,VLOOKUP(HT$279,$B$276:$C$278,2,0),0)/1000))&gt;0),1,TRUNC(VLOOKUP($E411,'Container Panel'!$B$41:$Z$100,$D411,0)/(VLOOKUP(HT$276,UI!$A$12:$O$51,VLOOKUP(HT$279,$B$276:$C$278,2,0),0)/1000)))),"")</f>
        <v/>
      </c>
      <c r="HU411" s="145" t="str">
        <f>IFERROR(IF(AND(HU$272=list!$D$3,'Box Calculation'!HU$279&lt;&gt;"h",$E411&lt;&gt;0),0,IF(AND(HU$273=list!$D$2,$E411&lt;&gt;0,TRUNC(VLOOKUP($E411,'Container Panel'!$B$41:$Z$100,$D411,0)/(VLOOKUP(HU$276,UI!$A$12:$O$51,VLOOKUP(HU$279,$B$276:$C$278,2,0),0)/1000))&gt;0),1,TRUNC(VLOOKUP($E411,'Container Panel'!$B$41:$Z$100,$D411,0)/(VLOOKUP(HU$276,UI!$A$12:$O$51,VLOOKUP(HU$279,$B$276:$C$278,2,0),0)/1000)))),"")</f>
        <v/>
      </c>
      <c r="HV411" s="145" t="str">
        <f>IFERROR(IF(AND(HV$272=list!$D$3,'Box Calculation'!HV$279&lt;&gt;"h",$E411&lt;&gt;0),0,IF(AND(HV$273=list!$D$2,$E411&lt;&gt;0,TRUNC(VLOOKUP($E411,'Container Panel'!$B$41:$Z$100,$D411,0)/(VLOOKUP(HV$276,UI!$A$12:$O$51,VLOOKUP(HV$279,$B$276:$C$278,2,0),0)/1000))&gt;0),1,TRUNC(VLOOKUP($E411,'Container Panel'!$B$41:$Z$100,$D411,0)/(VLOOKUP(HV$276,UI!$A$12:$O$51,VLOOKUP(HV$279,$B$276:$C$278,2,0),0)/1000)))),"")</f>
        <v/>
      </c>
      <c r="HW411" s="145" t="str">
        <f>IFERROR(IF(AND(HW$272=list!$D$3,'Box Calculation'!HW$279&lt;&gt;"h",$E411&lt;&gt;0),0,IF(AND(HW$273=list!$D$2,$E411&lt;&gt;0,TRUNC(VLOOKUP($E411,'Container Panel'!$B$41:$Z$100,$D411,0)/(VLOOKUP(HW$276,UI!$A$12:$O$51,VLOOKUP(HW$279,$B$276:$C$278,2,0),0)/1000))&gt;0),1,TRUNC(VLOOKUP($E411,'Container Panel'!$B$41:$Z$100,$D411,0)/(VLOOKUP(HW$276,UI!$A$12:$O$51,VLOOKUP(HW$279,$B$276:$C$278,2,0),0)/1000)))),"")</f>
        <v/>
      </c>
      <c r="HX411" s="145" t="str">
        <f>IFERROR(IF(AND(HX$272=list!$D$3,'Box Calculation'!HX$279&lt;&gt;"h",$E411&lt;&gt;0),0,IF(AND(HX$273=list!$D$2,$E411&lt;&gt;0,TRUNC(VLOOKUP($E411,'Container Panel'!$B$41:$Z$100,$D411,0)/(VLOOKUP(HX$276,UI!$A$12:$O$51,VLOOKUP(HX$279,$B$276:$C$278,2,0),0)/1000))&gt;0),1,TRUNC(VLOOKUP($E411,'Container Panel'!$B$41:$Z$100,$D411,0)/(VLOOKUP(HX$276,UI!$A$12:$O$51,VLOOKUP(HX$279,$B$276:$C$278,2,0),0)/1000)))),"")</f>
        <v/>
      </c>
      <c r="HY411" s="145" t="str">
        <f>IFERROR(IF(AND(HY$272=list!$D$3,'Box Calculation'!HY$279&lt;&gt;"h",$E411&lt;&gt;0),0,IF(AND(HY$273=list!$D$2,$E411&lt;&gt;0,TRUNC(VLOOKUP($E411,'Container Panel'!$B$41:$Z$100,$D411,0)/(VLOOKUP(HY$276,UI!$A$12:$O$51,VLOOKUP(HY$279,$B$276:$C$278,2,0),0)/1000))&gt;0),1,TRUNC(VLOOKUP($E411,'Container Panel'!$B$41:$Z$100,$D411,0)/(VLOOKUP(HY$276,UI!$A$12:$O$51,VLOOKUP(HY$279,$B$276:$C$278,2,0),0)/1000)))),"")</f>
        <v/>
      </c>
      <c r="HZ411" s="145" t="str">
        <f>IFERROR(IF(AND(HZ$272=list!$D$3,'Box Calculation'!HZ$279&lt;&gt;"h",$E411&lt;&gt;0),0,IF(AND(HZ$273=list!$D$2,$E411&lt;&gt;0,TRUNC(VLOOKUP($E411,'Container Panel'!$B$41:$Z$100,$D411,0)/(VLOOKUP(HZ$276,UI!$A$12:$O$51,VLOOKUP(HZ$279,$B$276:$C$278,2,0),0)/1000))&gt;0),1,TRUNC(VLOOKUP($E411,'Container Panel'!$B$41:$Z$100,$D411,0)/(VLOOKUP(HZ$276,UI!$A$12:$O$51,VLOOKUP(HZ$279,$B$276:$C$278,2,0),0)/1000)))),"")</f>
        <v/>
      </c>
      <c r="IA411" s="145" t="str">
        <f>IFERROR(IF(AND(IA$272=list!$D$3,'Box Calculation'!IA$279&lt;&gt;"h",$E411&lt;&gt;0),0,IF(AND(IA$273=list!$D$2,$E411&lt;&gt;0,TRUNC(VLOOKUP($E411,'Container Panel'!$B$41:$Z$100,$D411,0)/(VLOOKUP(IA$276,UI!$A$12:$O$51,VLOOKUP(IA$279,$B$276:$C$278,2,0),0)/1000))&gt;0),1,TRUNC(VLOOKUP($E411,'Container Panel'!$B$41:$Z$100,$D411,0)/(VLOOKUP(IA$276,UI!$A$12:$O$51,VLOOKUP(IA$279,$B$276:$C$278,2,0),0)/1000)))),"")</f>
        <v/>
      </c>
      <c r="IB411" s="145" t="str">
        <f>IFERROR(IF(AND(IB$272=list!$D$3,'Box Calculation'!IB$279&lt;&gt;"h",$E411&lt;&gt;0),0,IF(AND(IB$273=list!$D$2,$E411&lt;&gt;0,TRUNC(VLOOKUP($E411,'Container Panel'!$B$41:$Z$100,$D411,0)/(VLOOKUP(IB$276,UI!$A$12:$O$51,VLOOKUP(IB$279,$B$276:$C$278,2,0),0)/1000))&gt;0),1,TRUNC(VLOOKUP($E411,'Container Panel'!$B$41:$Z$100,$D411,0)/(VLOOKUP(IB$276,UI!$A$12:$O$51,VLOOKUP(IB$279,$B$276:$C$278,2,0),0)/1000)))),"")</f>
        <v/>
      </c>
      <c r="IC411" s="145" t="str">
        <f>IFERROR(IF(AND(IC$272=list!$D$3,'Box Calculation'!IC$279&lt;&gt;"h",$E411&lt;&gt;0),0,IF(AND(IC$273=list!$D$2,$E411&lt;&gt;0,TRUNC(VLOOKUP($E411,'Container Panel'!$B$41:$Z$100,$D411,0)/(VLOOKUP(IC$276,UI!$A$12:$O$51,VLOOKUP(IC$279,$B$276:$C$278,2,0),0)/1000))&gt;0),1,TRUNC(VLOOKUP($E411,'Container Panel'!$B$41:$Z$100,$D411,0)/(VLOOKUP(IC$276,UI!$A$12:$O$51,VLOOKUP(IC$279,$B$276:$C$278,2,0),0)/1000)))),"")</f>
        <v/>
      </c>
      <c r="ID411" s="145" t="str">
        <f>IFERROR(IF(AND(ID$272=list!$D$3,'Box Calculation'!ID$279&lt;&gt;"h",$E411&lt;&gt;0),0,IF(AND(ID$273=list!$D$2,$E411&lt;&gt;0,TRUNC(VLOOKUP($E411,'Container Panel'!$B$41:$Z$100,$D411,0)/(VLOOKUP(ID$276,UI!$A$12:$O$51,VLOOKUP(ID$279,$B$276:$C$278,2,0),0)/1000))&gt;0),1,TRUNC(VLOOKUP($E411,'Container Panel'!$B$41:$Z$100,$D411,0)/(VLOOKUP(ID$276,UI!$A$12:$O$51,VLOOKUP(ID$279,$B$276:$C$278,2,0),0)/1000)))),"")</f>
        <v/>
      </c>
      <c r="IE411" s="145" t="str">
        <f>IFERROR(IF(AND(IE$272=list!$D$3,'Box Calculation'!IE$279&lt;&gt;"h",$E411&lt;&gt;0),0,IF(AND(IE$273=list!$D$2,$E411&lt;&gt;0,TRUNC(VLOOKUP($E411,'Container Panel'!$B$41:$Z$100,$D411,0)/(VLOOKUP(IE$276,UI!$A$12:$O$51,VLOOKUP(IE$279,$B$276:$C$278,2,0),0)/1000))&gt;0),1,TRUNC(VLOOKUP($E411,'Container Panel'!$B$41:$Z$100,$D411,0)/(VLOOKUP(IE$276,UI!$A$12:$O$51,VLOOKUP(IE$279,$B$276:$C$278,2,0),0)/1000)))),"")</f>
        <v/>
      </c>
      <c r="IF411" s="145" t="str">
        <f>IFERROR(IF(AND(IF$272=list!$D$3,'Box Calculation'!IF$279&lt;&gt;"h",$E411&lt;&gt;0),0,IF(AND(IF$273=list!$D$2,$E411&lt;&gt;0,TRUNC(VLOOKUP($E411,'Container Panel'!$B$41:$Z$100,$D411,0)/(VLOOKUP(IF$276,UI!$A$12:$O$51,VLOOKUP(IF$279,$B$276:$C$278,2,0),0)/1000))&gt;0),1,TRUNC(VLOOKUP($E411,'Container Panel'!$B$41:$Z$100,$D411,0)/(VLOOKUP(IF$276,UI!$A$12:$O$51,VLOOKUP(IF$279,$B$276:$C$278,2,0),0)/1000)))),"")</f>
        <v/>
      </c>
      <c r="IG411" s="145" t="str">
        <f>IFERROR(IF(AND(IG$272=list!$D$3,'Box Calculation'!IG$279&lt;&gt;"h",$E411&lt;&gt;0),0,IF(AND(IG$273=list!$D$2,$E411&lt;&gt;0,TRUNC(VLOOKUP($E411,'Container Panel'!$B$41:$Z$100,$D411,0)/(VLOOKUP(IG$276,UI!$A$12:$O$51,VLOOKUP(IG$279,$B$276:$C$278,2,0),0)/1000))&gt;0),1,TRUNC(VLOOKUP($E411,'Container Panel'!$B$41:$Z$100,$D411,0)/(VLOOKUP(IG$276,UI!$A$12:$O$51,VLOOKUP(IG$279,$B$276:$C$278,2,0),0)/1000)))),"")</f>
        <v/>
      </c>
      <c r="IH411" s="145" t="str">
        <f>IFERROR(IF(AND(IH$272=list!$D$3,'Box Calculation'!IH$279&lt;&gt;"h",$E411&lt;&gt;0),0,IF(AND(IH$273=list!$D$2,$E411&lt;&gt;0,TRUNC(VLOOKUP($E411,'Container Panel'!$B$41:$Z$100,$D411,0)/(VLOOKUP(IH$276,UI!$A$12:$O$51,VLOOKUP(IH$279,$B$276:$C$278,2,0),0)/1000))&gt;0),1,TRUNC(VLOOKUP($E411,'Container Panel'!$B$41:$Z$100,$D411,0)/(VLOOKUP(IH$276,UI!$A$12:$O$51,VLOOKUP(IH$279,$B$276:$C$278,2,0),0)/1000)))),"")</f>
        <v/>
      </c>
      <c r="II411" s="145" t="str">
        <f>IFERROR(IF(AND(II$272=list!$D$3,'Box Calculation'!II$279&lt;&gt;"h",$E411&lt;&gt;0),0,IF(AND(II$273=list!$D$2,$E411&lt;&gt;0,TRUNC(VLOOKUP($E411,'Container Panel'!$B$41:$Z$100,$D411,0)/(VLOOKUP(II$276,UI!$A$12:$O$51,VLOOKUP(II$279,$B$276:$C$278,2,0),0)/1000))&gt;0),1,TRUNC(VLOOKUP($E411,'Container Panel'!$B$41:$Z$100,$D411,0)/(VLOOKUP(II$276,UI!$A$12:$O$51,VLOOKUP(II$279,$B$276:$C$278,2,0),0)/1000)))),"")</f>
        <v/>
      </c>
      <c r="IJ411" s="145" t="str">
        <f>IFERROR(IF(AND(IJ$272=list!$D$3,'Box Calculation'!IJ$279&lt;&gt;"h",$E411&lt;&gt;0),0,IF(AND(IJ$273=list!$D$2,$E411&lt;&gt;0,TRUNC(VLOOKUP($E411,'Container Panel'!$B$41:$Z$100,$D411,0)/(VLOOKUP(IJ$276,UI!$A$12:$O$51,VLOOKUP(IJ$279,$B$276:$C$278,2,0),0)/1000))&gt;0),1,TRUNC(VLOOKUP($E411,'Container Panel'!$B$41:$Z$100,$D411,0)/(VLOOKUP(IJ$276,UI!$A$12:$O$51,VLOOKUP(IJ$279,$B$276:$C$278,2,0),0)/1000)))),"")</f>
        <v/>
      </c>
      <c r="IK411" s="145" t="str">
        <f>IFERROR(IF(AND(IK$272=list!$D$3,'Box Calculation'!IK$279&lt;&gt;"h",$E411&lt;&gt;0),0,IF(AND(IK$273=list!$D$2,$E411&lt;&gt;0,TRUNC(VLOOKUP($E411,'Container Panel'!$B$41:$Z$100,$D411,0)/(VLOOKUP(IK$276,UI!$A$12:$O$51,VLOOKUP(IK$279,$B$276:$C$278,2,0),0)/1000))&gt;0),1,TRUNC(VLOOKUP($E411,'Container Panel'!$B$41:$Z$100,$D411,0)/(VLOOKUP(IK$276,UI!$A$12:$O$51,VLOOKUP(IK$279,$B$276:$C$278,2,0),0)/1000)))),"")</f>
        <v/>
      </c>
      <c r="IL411" s="145" t="str">
        <f>IFERROR(IF(AND(IL$272=list!$D$3,'Box Calculation'!IL$279&lt;&gt;"h",$E411&lt;&gt;0),0,IF(AND(IL$273=list!$D$2,$E411&lt;&gt;0,TRUNC(VLOOKUP($E411,'Container Panel'!$B$41:$Z$100,$D411,0)/(VLOOKUP(IL$276,UI!$A$12:$O$51,VLOOKUP(IL$279,$B$276:$C$278,2,0),0)/1000))&gt;0),1,TRUNC(VLOOKUP($E411,'Container Panel'!$B$41:$Z$100,$D411,0)/(VLOOKUP(IL$276,UI!$A$12:$O$51,VLOOKUP(IL$279,$B$276:$C$278,2,0),0)/1000)))),"")</f>
        <v/>
      </c>
    </row>
    <row r="412" spans="2:246">
      <c r="B412" s="74">
        <v>132</v>
      </c>
      <c r="C412" s="74">
        <f t="shared" si="198"/>
        <v>45</v>
      </c>
      <c r="D412" s="163">
        <f>MOD(B412,3)+'Container Panel'!$Q$38</f>
        <v>16</v>
      </c>
      <c r="E412" s="143">
        <f t="shared" si="197"/>
        <v>0</v>
      </c>
      <c r="F412" s="144" t="s">
        <v>75</v>
      </c>
      <c r="G412" s="145" t="str">
        <f>IFERROR(TRUNC(VLOOKUP($E412,'Container Panel'!$B$41:$Z$100,$D412,0)/(VLOOKUP(G$276,UI!$A$12:$O$51,VLOOKUP(G$277,$B$276:$C$278,2,0),0)/1000)),"")</f>
        <v/>
      </c>
      <c r="H412" s="145" t="str">
        <f>IFERROR(TRUNC(VLOOKUP($E412,'Container Panel'!$B$41:$Z$100,$D412,0)/(VLOOKUP(H$276,UI!$A$12:$O$51,VLOOKUP(H$277,$B$276:$C$278,2,0),0)/1000)),"")</f>
        <v/>
      </c>
      <c r="I412" s="145" t="str">
        <f>IFERROR(TRUNC(VLOOKUP($E412,'Container Panel'!$B$41:$Z$100,$D412,0)/(VLOOKUP(I$276,UI!$A$12:$O$51,VLOOKUP(I$277,$B$276:$C$278,2,0),0)/1000)),"")</f>
        <v/>
      </c>
      <c r="J412" s="145" t="str">
        <f>IFERROR(TRUNC(VLOOKUP($E412,'Container Panel'!$B$41:$Z$100,$D412,0)/(VLOOKUP(J$276,UI!$A$12:$O$51,VLOOKUP(J$277,$B$276:$C$278,2,0),0)/1000)),"")</f>
        <v/>
      </c>
      <c r="K412" s="145" t="str">
        <f>IFERROR(TRUNC(VLOOKUP($E412,'Container Panel'!$B$41:$Z$100,$D412,0)/(VLOOKUP(K$276,UI!$A$12:$O$51,VLOOKUP(K$277,$B$276:$C$278,2,0),0)/1000)),"")</f>
        <v/>
      </c>
      <c r="L412" s="145" t="str">
        <f>IFERROR(TRUNC(VLOOKUP($E412,'Container Panel'!$B$41:$Z$100,$D412,0)/(VLOOKUP(L$276,UI!$A$12:$O$51,VLOOKUP(L$277,$B$276:$C$278,2,0),0)/1000)),"")</f>
        <v/>
      </c>
      <c r="M412" s="145" t="str">
        <f>IFERROR(TRUNC(VLOOKUP($E412,'Container Panel'!$B$41:$Z$100,$D412,0)/(VLOOKUP(M$276,UI!$A$12:$O$51,VLOOKUP(M$277,$B$276:$C$278,2,0),0)/1000)),"")</f>
        <v/>
      </c>
      <c r="N412" s="145" t="str">
        <f>IFERROR(TRUNC(VLOOKUP($E412,'Container Panel'!$B$41:$Z$100,$D412,0)/(VLOOKUP(N$276,UI!$A$12:$O$51,VLOOKUP(N$277,$B$276:$C$278,2,0),0)/1000)),"")</f>
        <v/>
      </c>
      <c r="O412" s="145" t="str">
        <f>IFERROR(TRUNC(VLOOKUP($E412,'Container Panel'!$B$41:$Z$100,$D412,0)/(VLOOKUP(O$276,UI!$A$12:$O$51,VLOOKUP(O$277,$B$276:$C$278,2,0),0)/1000)),"")</f>
        <v/>
      </c>
      <c r="P412" s="145" t="str">
        <f>IFERROR(TRUNC(VLOOKUP($E412,'Container Panel'!$B$41:$Z$100,$D412,0)/(VLOOKUP(P$276,UI!$A$12:$O$51,VLOOKUP(P$277,$B$276:$C$278,2,0),0)/1000)),"")</f>
        <v/>
      </c>
      <c r="Q412" s="145" t="str">
        <f>IFERROR(TRUNC(VLOOKUP($E412,'Container Panel'!$B$41:$Z$100,$D412,0)/(VLOOKUP(Q$276,UI!$A$12:$O$51,VLOOKUP(Q$277,$B$276:$C$278,2,0),0)/1000)),"")</f>
        <v/>
      </c>
      <c r="R412" s="145" t="str">
        <f>IFERROR(TRUNC(VLOOKUP($E412,'Container Panel'!$B$41:$Z$100,$D412,0)/(VLOOKUP(R$276,UI!$A$12:$O$51,VLOOKUP(R$277,$B$276:$C$278,2,0),0)/1000)),"")</f>
        <v/>
      </c>
      <c r="S412" s="145" t="str">
        <f>IFERROR(TRUNC(VLOOKUP($E412,'Container Panel'!$B$41:$Z$100,$D412,0)/(VLOOKUP(S$276,UI!$A$12:$O$51,VLOOKUP(S$277,$B$276:$C$278,2,0),0)/1000)),"")</f>
        <v/>
      </c>
      <c r="T412" s="145" t="str">
        <f>IFERROR(TRUNC(VLOOKUP($E412,'Container Panel'!$B$41:$Z$100,$D412,0)/(VLOOKUP(T$276,UI!$A$12:$O$51,VLOOKUP(T$277,$B$276:$C$278,2,0),0)/1000)),"")</f>
        <v/>
      </c>
      <c r="U412" s="145" t="str">
        <f>IFERROR(TRUNC(VLOOKUP($E412,'Container Panel'!$B$41:$Z$100,$D412,0)/(VLOOKUP(U$276,UI!$A$12:$O$51,VLOOKUP(U$277,$B$276:$C$278,2,0),0)/1000)),"")</f>
        <v/>
      </c>
      <c r="V412" s="145" t="str">
        <f>IFERROR(TRUNC(VLOOKUP($E412,'Container Panel'!$B$41:$Z$100,$D412,0)/(VLOOKUP(V$276,UI!$A$12:$O$51,VLOOKUP(V$277,$B$276:$C$278,2,0),0)/1000)),"")</f>
        <v/>
      </c>
      <c r="W412" s="145" t="str">
        <f>IFERROR(TRUNC(VLOOKUP($E412,'Container Panel'!$B$41:$Z$100,$D412,0)/(VLOOKUP(W$276,UI!$A$12:$O$51,VLOOKUP(W$277,$B$276:$C$278,2,0),0)/1000)),"")</f>
        <v/>
      </c>
      <c r="X412" s="145" t="str">
        <f>IFERROR(TRUNC(VLOOKUP($E412,'Container Panel'!$B$41:$Z$100,$D412,0)/(VLOOKUP(X$276,UI!$A$12:$O$51,VLOOKUP(X$277,$B$276:$C$278,2,0),0)/1000)),"")</f>
        <v/>
      </c>
      <c r="Y412" s="145" t="str">
        <f>IFERROR(TRUNC(VLOOKUP($E412,'Container Panel'!$B$41:$Z$100,$D412,0)/(VLOOKUP(Y$276,UI!$A$12:$O$51,VLOOKUP(Y$277,$B$276:$C$278,2,0),0)/1000)),"")</f>
        <v/>
      </c>
      <c r="Z412" s="145" t="str">
        <f>IFERROR(TRUNC(VLOOKUP($E412,'Container Panel'!$B$41:$Z$100,$D412,0)/(VLOOKUP(Z$276,UI!$A$12:$O$51,VLOOKUP(Z$277,$B$276:$C$278,2,0),0)/1000)),"")</f>
        <v/>
      </c>
      <c r="AA412" s="145" t="str">
        <f>IFERROR(TRUNC(VLOOKUP($E412,'Container Panel'!$B$41:$Z$100,$D412,0)/(VLOOKUP(AA$276,UI!$A$12:$O$51,VLOOKUP(AA$277,$B$276:$C$278,2,0),0)/1000)),"")</f>
        <v/>
      </c>
      <c r="AB412" s="145" t="str">
        <f>IFERROR(TRUNC(VLOOKUP($E412,'Container Panel'!$B$41:$Z$100,$D412,0)/(VLOOKUP(AB$276,UI!$A$12:$O$51,VLOOKUP(AB$277,$B$276:$C$278,2,0),0)/1000)),"")</f>
        <v/>
      </c>
      <c r="AC412" s="145" t="str">
        <f>IFERROR(TRUNC(VLOOKUP($E412,'Container Panel'!$B$41:$Z$100,$D412,0)/(VLOOKUP(AC$276,UI!$A$12:$O$51,VLOOKUP(AC$277,$B$276:$C$278,2,0),0)/1000)),"")</f>
        <v/>
      </c>
      <c r="AD412" s="145" t="str">
        <f>IFERROR(TRUNC(VLOOKUP($E412,'Container Panel'!$B$41:$Z$100,$D412,0)/(VLOOKUP(AD$276,UI!$A$12:$O$51,VLOOKUP(AD$277,$B$276:$C$278,2,0),0)/1000)),"")</f>
        <v/>
      </c>
      <c r="AE412" s="145" t="str">
        <f>IFERROR(TRUNC(VLOOKUP($E412,'Container Panel'!$B$41:$Z$100,$D412,0)/(VLOOKUP(AE$276,UI!$A$12:$O$51,VLOOKUP(AE$277,$B$276:$C$278,2,0),0)/1000)),"")</f>
        <v/>
      </c>
      <c r="AF412" s="145" t="str">
        <f>IFERROR(TRUNC(VLOOKUP($E412,'Container Panel'!$B$41:$Z$100,$D412,0)/(VLOOKUP(AF$276,UI!$A$12:$O$51,VLOOKUP(AF$277,$B$276:$C$278,2,0),0)/1000)),"")</f>
        <v/>
      </c>
      <c r="AG412" s="145" t="str">
        <f>IFERROR(TRUNC(VLOOKUP($E412,'Container Panel'!$B$41:$Z$100,$D412,0)/(VLOOKUP(AG$276,UI!$A$12:$O$51,VLOOKUP(AG$277,$B$276:$C$278,2,0),0)/1000)),"")</f>
        <v/>
      </c>
      <c r="AH412" s="145" t="str">
        <f>IFERROR(TRUNC(VLOOKUP($E412,'Container Panel'!$B$41:$Z$100,$D412,0)/(VLOOKUP(AH$276,UI!$A$12:$O$51,VLOOKUP(AH$277,$B$276:$C$278,2,0),0)/1000)),"")</f>
        <v/>
      </c>
      <c r="AI412" s="145" t="str">
        <f>IFERROR(TRUNC(VLOOKUP($E412,'Container Panel'!$B$41:$Z$100,$D412,0)/(VLOOKUP(AI$276,UI!$A$12:$O$51,VLOOKUP(AI$277,$B$276:$C$278,2,0),0)/1000)),"")</f>
        <v/>
      </c>
      <c r="AJ412" s="145" t="str">
        <f>IFERROR(TRUNC(VLOOKUP($E412,'Container Panel'!$B$41:$Z$100,$D412,0)/(VLOOKUP(AJ$276,UI!$A$12:$O$51,VLOOKUP(AJ$277,$B$276:$C$278,2,0),0)/1000)),"")</f>
        <v/>
      </c>
      <c r="AK412" s="145" t="str">
        <f>IFERROR(TRUNC(VLOOKUP($E412,'Container Panel'!$B$41:$Z$100,$D412,0)/(VLOOKUP(AK$276,UI!$A$12:$O$51,VLOOKUP(AK$277,$B$276:$C$278,2,0),0)/1000)),"")</f>
        <v/>
      </c>
      <c r="AL412" s="145" t="str">
        <f>IFERROR(TRUNC(VLOOKUP($E412,'Container Panel'!$B$41:$Z$100,$D412,0)/(VLOOKUP(AL$276,UI!$A$12:$O$51,VLOOKUP(AL$277,$B$276:$C$278,2,0),0)/1000)),"")</f>
        <v/>
      </c>
      <c r="AM412" s="145" t="str">
        <f>IFERROR(TRUNC(VLOOKUP($E412,'Container Panel'!$B$41:$Z$100,$D412,0)/(VLOOKUP(AM$276,UI!$A$12:$O$51,VLOOKUP(AM$277,$B$276:$C$278,2,0),0)/1000)),"")</f>
        <v/>
      </c>
      <c r="AN412" s="145" t="str">
        <f>IFERROR(TRUNC(VLOOKUP($E412,'Container Panel'!$B$41:$Z$100,$D412,0)/(VLOOKUP(AN$276,UI!$A$12:$O$51,VLOOKUP(AN$277,$B$276:$C$278,2,0),0)/1000)),"")</f>
        <v/>
      </c>
      <c r="AO412" s="145" t="str">
        <f>IFERROR(TRUNC(VLOOKUP($E412,'Container Panel'!$B$41:$Z$100,$D412,0)/(VLOOKUP(AO$276,UI!$A$12:$O$51,VLOOKUP(AO$277,$B$276:$C$278,2,0),0)/1000)),"")</f>
        <v/>
      </c>
      <c r="AP412" s="145" t="str">
        <f>IFERROR(TRUNC(VLOOKUP($E412,'Container Panel'!$B$41:$Z$100,$D412,0)/(VLOOKUP(AP$276,UI!$A$12:$O$51,VLOOKUP(AP$277,$B$276:$C$278,2,0),0)/1000)),"")</f>
        <v/>
      </c>
      <c r="AQ412" s="145" t="str">
        <f>IFERROR(TRUNC(VLOOKUP($E412,'Container Panel'!$B$41:$Z$100,$D412,0)/(VLOOKUP(AQ$276,UI!$A$12:$O$51,VLOOKUP(AQ$277,$B$276:$C$278,2,0),0)/1000)),"")</f>
        <v/>
      </c>
      <c r="AR412" s="145" t="str">
        <f>IFERROR(TRUNC(VLOOKUP($E412,'Container Panel'!$B$41:$Z$100,$D412,0)/(VLOOKUP(AR$276,UI!$A$12:$O$51,VLOOKUP(AR$277,$B$276:$C$278,2,0),0)/1000)),"")</f>
        <v/>
      </c>
      <c r="AS412" s="145" t="str">
        <f>IFERROR(TRUNC(VLOOKUP($E412,'Container Panel'!$B$41:$Z$100,$D412,0)/(VLOOKUP(AS$276,UI!$A$12:$O$51,VLOOKUP(AS$277,$B$276:$C$278,2,0),0)/1000)),"")</f>
        <v/>
      </c>
      <c r="AT412" s="145" t="str">
        <f>IFERROR(TRUNC(VLOOKUP($E412,'Container Panel'!$B$41:$Z$100,$D412,0)/(VLOOKUP(AT$276,UI!$A$12:$O$51,VLOOKUP(AT$277,$B$276:$C$278,2,0),0)/1000)),"")</f>
        <v/>
      </c>
      <c r="AU412" s="145" t="str">
        <f>IFERROR(TRUNC(VLOOKUP($E412,'Container Panel'!$B$41:$Z$100,$D412,0)/(VLOOKUP(AU$276,UI!$A$12:$O$51,VLOOKUP(AU$277,$B$276:$C$278,2,0),0)/1000)),"")</f>
        <v/>
      </c>
      <c r="AV412" s="145" t="str">
        <f>IFERROR(TRUNC(VLOOKUP($E412,'Container Panel'!$B$41:$Z$100,$D412,0)/(VLOOKUP(AV$276,UI!$A$12:$O$51,VLOOKUP(AV$277,$B$276:$C$278,2,0),0)/1000)),"")</f>
        <v/>
      </c>
      <c r="AW412" s="145" t="str">
        <f>IFERROR(TRUNC(VLOOKUP($E412,'Container Panel'!$B$41:$Z$100,$D412,0)/(VLOOKUP(AW$276,UI!$A$12:$O$51,VLOOKUP(AW$277,$B$276:$C$278,2,0),0)/1000)),"")</f>
        <v/>
      </c>
      <c r="AX412" s="145" t="str">
        <f>IFERROR(TRUNC(VLOOKUP($E412,'Container Panel'!$B$41:$Z$100,$D412,0)/(VLOOKUP(AX$276,UI!$A$12:$O$51,VLOOKUP(AX$277,$B$276:$C$278,2,0),0)/1000)),"")</f>
        <v/>
      </c>
      <c r="AY412" s="145" t="str">
        <f>IFERROR(TRUNC(VLOOKUP($E412,'Container Panel'!$B$41:$Z$100,$D412,0)/(VLOOKUP(AY$276,UI!$A$12:$O$51,VLOOKUP(AY$277,$B$276:$C$278,2,0),0)/1000)),"")</f>
        <v/>
      </c>
      <c r="AZ412" s="145" t="str">
        <f>IFERROR(TRUNC(VLOOKUP($E412,'Container Panel'!$B$41:$Z$100,$D412,0)/(VLOOKUP(AZ$276,UI!$A$12:$O$51,VLOOKUP(AZ$277,$B$276:$C$278,2,0),0)/1000)),"")</f>
        <v/>
      </c>
      <c r="BA412" s="145" t="str">
        <f>IFERROR(TRUNC(VLOOKUP($E412,'Container Panel'!$B$41:$Z$100,$D412,0)/(VLOOKUP(BA$276,UI!$A$12:$O$51,VLOOKUP(BA$277,$B$276:$C$278,2,0),0)/1000)),"")</f>
        <v/>
      </c>
      <c r="BB412" s="145" t="str">
        <f>IFERROR(TRUNC(VLOOKUP($E412,'Container Panel'!$B$41:$Z$100,$D412,0)/(VLOOKUP(BB$276,UI!$A$12:$O$51,VLOOKUP(BB$277,$B$276:$C$278,2,0),0)/1000)),"")</f>
        <v/>
      </c>
      <c r="BC412" s="145" t="str">
        <f>IFERROR(TRUNC(VLOOKUP($E412,'Container Panel'!$B$41:$Z$100,$D412,0)/(VLOOKUP(BC$276,UI!$A$12:$O$51,VLOOKUP(BC$277,$B$276:$C$278,2,0),0)/1000)),"")</f>
        <v/>
      </c>
      <c r="BD412" s="145" t="str">
        <f>IFERROR(TRUNC(VLOOKUP($E412,'Container Panel'!$B$41:$Z$100,$D412,0)/(VLOOKUP(BD$276,UI!$A$12:$O$51,VLOOKUP(BD$277,$B$276:$C$278,2,0),0)/1000)),"")</f>
        <v/>
      </c>
      <c r="BE412" s="145" t="str">
        <f>IFERROR(TRUNC(VLOOKUP($E412,'Container Panel'!$B$41:$Z$100,$D412,0)/(VLOOKUP(BE$276,UI!$A$12:$O$51,VLOOKUP(BE$277,$B$276:$C$278,2,0),0)/1000)),"")</f>
        <v/>
      </c>
      <c r="BF412" s="145" t="str">
        <f>IFERROR(TRUNC(VLOOKUP($E412,'Container Panel'!$B$41:$Z$100,$D412,0)/(VLOOKUP(BF$276,UI!$A$12:$O$51,VLOOKUP(BF$277,$B$276:$C$278,2,0),0)/1000)),"")</f>
        <v/>
      </c>
      <c r="BG412" s="145" t="str">
        <f>IFERROR(TRUNC(VLOOKUP($E412,'Container Panel'!$B$41:$Z$100,$D412,0)/(VLOOKUP(BG$276,UI!$A$12:$O$51,VLOOKUP(BG$277,$B$276:$C$278,2,0),0)/1000)),"")</f>
        <v/>
      </c>
      <c r="BH412" s="145" t="str">
        <f>IFERROR(TRUNC(VLOOKUP($E412,'Container Panel'!$B$41:$Z$100,$D412,0)/(VLOOKUP(BH$276,UI!$A$12:$O$51,VLOOKUP(BH$277,$B$276:$C$278,2,0),0)/1000)),"")</f>
        <v/>
      </c>
      <c r="BI412" s="145" t="str">
        <f>IFERROR(TRUNC(VLOOKUP($E412,'Container Panel'!$B$41:$Z$100,$D412,0)/(VLOOKUP(BI$276,UI!$A$12:$O$51,VLOOKUP(BI$277,$B$276:$C$278,2,0),0)/1000)),"")</f>
        <v/>
      </c>
      <c r="BJ412" s="145" t="str">
        <f>IFERROR(TRUNC(VLOOKUP($E412,'Container Panel'!$B$41:$Z$100,$D412,0)/(VLOOKUP(BJ$276,UI!$A$12:$O$51,VLOOKUP(BJ$277,$B$276:$C$278,2,0),0)/1000)),"")</f>
        <v/>
      </c>
      <c r="BK412" s="145" t="str">
        <f>IFERROR(TRUNC(VLOOKUP($E412,'Container Panel'!$B$41:$Z$100,$D412,0)/(VLOOKUP(BK$276,UI!$A$12:$O$51,VLOOKUP(BK$277,$B$276:$C$278,2,0),0)/1000)),"")</f>
        <v/>
      </c>
      <c r="BL412" s="145" t="str">
        <f>IFERROR(TRUNC(VLOOKUP($E412,'Container Panel'!$B$41:$Z$100,$D412,0)/(VLOOKUP(BL$276,UI!$A$12:$O$51,VLOOKUP(BL$277,$B$276:$C$278,2,0),0)/1000)),"")</f>
        <v/>
      </c>
      <c r="BM412" s="145" t="str">
        <f>IFERROR(TRUNC(VLOOKUP($E412,'Container Panel'!$B$41:$Z$100,$D412,0)/(VLOOKUP(BM$276,UI!$A$12:$O$51,VLOOKUP(BM$277,$B$276:$C$278,2,0),0)/1000)),"")</f>
        <v/>
      </c>
      <c r="BN412" s="145" t="str">
        <f>IFERROR(TRUNC(VLOOKUP($E412,'Container Panel'!$B$41:$Z$100,$D412,0)/(VLOOKUP(BN$276,UI!$A$12:$O$51,VLOOKUP(BN$277,$B$276:$C$278,2,0),0)/1000)),"")</f>
        <v/>
      </c>
      <c r="BO412" s="145" t="str">
        <f>IFERROR(TRUNC(VLOOKUP($E412,'Container Panel'!$B$41:$Z$100,$D412,0)/(VLOOKUP(BO$276,UI!$A$12:$O$51,VLOOKUP(BO$277,$B$276:$C$278,2,0),0)/1000)),"")</f>
        <v/>
      </c>
      <c r="BP412" s="145" t="str">
        <f>IFERROR(TRUNC(VLOOKUP($E412,'Container Panel'!$B$41:$Z$100,$D412,0)/(VLOOKUP(BP$276,UI!$A$12:$O$51,VLOOKUP(BP$277,$B$276:$C$278,2,0),0)/1000)),"")</f>
        <v/>
      </c>
      <c r="BQ412" s="145" t="str">
        <f>IFERROR(TRUNC(VLOOKUP($E412,'Container Panel'!$B$41:$Z$100,$D412,0)/(VLOOKUP(BQ$276,UI!$A$12:$O$51,VLOOKUP(BQ$277,$B$276:$C$278,2,0),0)/1000)),"")</f>
        <v/>
      </c>
      <c r="BR412" s="145" t="str">
        <f>IFERROR(TRUNC(VLOOKUP($E412,'Container Panel'!$B$41:$Z$100,$D412,0)/(VLOOKUP(BR$276,UI!$A$12:$O$51,VLOOKUP(BR$277,$B$276:$C$278,2,0),0)/1000)),"")</f>
        <v/>
      </c>
      <c r="BS412" s="145" t="str">
        <f>IFERROR(TRUNC(VLOOKUP($E412,'Container Panel'!$B$41:$Z$100,$D412,0)/(VLOOKUP(BS$276,UI!$A$12:$O$51,VLOOKUP(BS$277,$B$276:$C$278,2,0),0)/1000)),"")</f>
        <v/>
      </c>
      <c r="BT412" s="145" t="str">
        <f>IFERROR(TRUNC(VLOOKUP($E412,'Container Panel'!$B$41:$Z$100,$D412,0)/(VLOOKUP(BT$276,UI!$A$12:$O$51,VLOOKUP(BT$277,$B$276:$C$278,2,0),0)/1000)),"")</f>
        <v/>
      </c>
      <c r="BU412" s="145" t="str">
        <f>IFERROR(TRUNC(VLOOKUP($E412,'Container Panel'!$B$41:$Z$100,$D412,0)/(VLOOKUP(BU$276,UI!$A$12:$O$51,VLOOKUP(BU$277,$B$276:$C$278,2,0),0)/1000)),"")</f>
        <v/>
      </c>
      <c r="BV412" s="145" t="str">
        <f>IFERROR(TRUNC(VLOOKUP($E412,'Container Panel'!$B$41:$Z$100,$D412,0)/(VLOOKUP(BV$276,UI!$A$12:$O$51,VLOOKUP(BV$277,$B$276:$C$278,2,0),0)/1000)),"")</f>
        <v/>
      </c>
      <c r="BW412" s="145" t="str">
        <f>IFERROR(TRUNC(VLOOKUP($E412,'Container Panel'!$B$41:$Z$100,$D412,0)/(VLOOKUP(BW$276,UI!$A$12:$O$51,VLOOKUP(BW$277,$B$276:$C$278,2,0),0)/1000)),"")</f>
        <v/>
      </c>
      <c r="BX412" s="145" t="str">
        <f>IFERROR(TRUNC(VLOOKUP($E412,'Container Panel'!$B$41:$Z$100,$D412,0)/(VLOOKUP(BX$276,UI!$A$12:$O$51,VLOOKUP(BX$277,$B$276:$C$278,2,0),0)/1000)),"")</f>
        <v/>
      </c>
      <c r="BY412" s="145" t="str">
        <f>IFERROR(TRUNC(VLOOKUP($E412,'Container Panel'!$B$41:$Z$100,$D412,0)/(VLOOKUP(BY$276,UI!$A$12:$O$51,VLOOKUP(BY$277,$B$276:$C$278,2,0),0)/1000)),"")</f>
        <v/>
      </c>
      <c r="BZ412" s="145" t="str">
        <f>IFERROR(TRUNC(VLOOKUP($E412,'Container Panel'!$B$41:$Z$100,$D412,0)/(VLOOKUP(BZ$276,UI!$A$12:$O$51,VLOOKUP(BZ$277,$B$276:$C$278,2,0),0)/1000)),"")</f>
        <v/>
      </c>
      <c r="CA412" s="145" t="str">
        <f>IFERROR(TRUNC(VLOOKUP($E412,'Container Panel'!$B$41:$Z$100,$D412,0)/(VLOOKUP(CA$276,UI!$A$12:$O$51,VLOOKUP(CA$277,$B$276:$C$278,2,0),0)/1000)),"")</f>
        <v/>
      </c>
      <c r="CB412" s="145" t="str">
        <f>IFERROR(TRUNC(VLOOKUP($E412,'Container Panel'!$B$41:$Z$100,$D412,0)/(VLOOKUP(CB$276,UI!$A$12:$O$51,VLOOKUP(CB$277,$B$276:$C$278,2,0),0)/1000)),"")</f>
        <v/>
      </c>
      <c r="CC412" s="145" t="str">
        <f>IFERROR(TRUNC(VLOOKUP($E412,'Container Panel'!$B$41:$Z$100,$D412,0)/(VLOOKUP(CC$276,UI!$A$12:$O$51,VLOOKUP(CC$277,$B$276:$C$278,2,0),0)/1000)),"")</f>
        <v/>
      </c>
      <c r="CD412" s="145" t="str">
        <f>IFERROR(TRUNC(VLOOKUP($E412,'Container Panel'!$B$41:$Z$100,$D412,0)/(VLOOKUP(CD$276,UI!$A$12:$O$51,VLOOKUP(CD$277,$B$276:$C$278,2,0),0)/1000)),"")</f>
        <v/>
      </c>
      <c r="CE412" s="145" t="str">
        <f>IFERROR(TRUNC(VLOOKUP($E412,'Container Panel'!$B$41:$Z$100,$D412,0)/(VLOOKUP(CE$276,UI!$A$12:$O$51,VLOOKUP(CE$277,$B$276:$C$278,2,0),0)/1000)),"")</f>
        <v/>
      </c>
      <c r="CF412" s="145" t="str">
        <f>IFERROR(TRUNC(VLOOKUP($E412,'Container Panel'!$B$41:$Z$100,$D412,0)/(VLOOKUP(CF$276,UI!$A$12:$O$51,VLOOKUP(CF$277,$B$276:$C$278,2,0),0)/1000)),"")</f>
        <v/>
      </c>
      <c r="CG412" s="145" t="str">
        <f>IFERROR(TRUNC(VLOOKUP($E412,'Container Panel'!$B$41:$Z$100,$D412,0)/(VLOOKUP(CG$276,UI!$A$12:$O$51,VLOOKUP(CG$277,$B$276:$C$278,2,0),0)/1000)),"")</f>
        <v/>
      </c>
      <c r="CH412" s="145" t="str">
        <f>IFERROR(TRUNC(VLOOKUP($E412,'Container Panel'!$B$41:$Z$100,$D412,0)/(VLOOKUP(CH$276,UI!$A$12:$O$51,VLOOKUP(CH$277,$B$276:$C$278,2,0),0)/1000)),"")</f>
        <v/>
      </c>
      <c r="CI412" s="145" t="str">
        <f>IFERROR(TRUNC(VLOOKUP($E412,'Container Panel'!$B$41:$Z$100,$D412,0)/(VLOOKUP(CI$276,UI!$A$12:$O$51,VLOOKUP(CI$277,$B$276:$C$278,2,0),0)/1000)),"")</f>
        <v/>
      </c>
      <c r="CJ412" s="145" t="str">
        <f>IFERROR(TRUNC(VLOOKUP($E412,'Container Panel'!$B$41:$Z$100,$D412,0)/(VLOOKUP(CJ$276,UI!$A$12:$O$51,VLOOKUP(CJ$277,$B$276:$C$278,2,0),0)/1000)),"")</f>
        <v/>
      </c>
      <c r="CK412" s="145" t="str">
        <f>IFERROR(TRUNC(VLOOKUP($E412,'Container Panel'!$B$41:$Z$100,$D412,0)/(VLOOKUP(CK$276,UI!$A$12:$O$51,VLOOKUP(CK$277,$B$276:$C$278,2,0),0)/1000)),"")</f>
        <v/>
      </c>
      <c r="CL412" s="145" t="str">
        <f>IFERROR(TRUNC(VLOOKUP($E412,'Container Panel'!$B$41:$Z$100,$D412,0)/(VLOOKUP(CL$276,UI!$A$12:$O$51,VLOOKUP(CL$277,$B$276:$C$278,2,0),0)/1000)),"")</f>
        <v/>
      </c>
      <c r="CM412" s="145" t="str">
        <f>IFERROR(TRUNC(VLOOKUP($E412,'Container Panel'!$B$41:$Z$100,$D412,0)/(VLOOKUP(CM$276,UI!$A$12:$O$51,VLOOKUP(CM$277,$B$276:$C$278,2,0),0)/1000)),"")</f>
        <v/>
      </c>
      <c r="CN412" s="145" t="str">
        <f>IFERROR(TRUNC(VLOOKUP($E412,'Container Panel'!$B$41:$Z$100,$D412,0)/(VLOOKUP(CN$276,UI!$A$12:$O$51,VLOOKUP(CN$277,$B$276:$C$278,2,0),0)/1000)),"")</f>
        <v/>
      </c>
      <c r="CO412" s="145" t="str">
        <f>IFERROR(TRUNC(VLOOKUP($E412,'Container Panel'!$B$41:$Z$100,$D412,0)/(VLOOKUP(CO$276,UI!$A$12:$O$51,VLOOKUP(CO$277,$B$276:$C$278,2,0),0)/1000)),"")</f>
        <v/>
      </c>
      <c r="CP412" s="145" t="str">
        <f>IFERROR(TRUNC(VLOOKUP($E412,'Container Panel'!$B$41:$Z$100,$D412,0)/(VLOOKUP(CP$276,UI!$A$12:$O$51,VLOOKUP(CP$277,$B$276:$C$278,2,0),0)/1000)),"")</f>
        <v/>
      </c>
      <c r="CQ412" s="145" t="str">
        <f>IFERROR(TRUNC(VLOOKUP($E412,'Container Panel'!$B$41:$Z$100,$D412,0)/(VLOOKUP(CQ$276,UI!$A$12:$O$51,VLOOKUP(CQ$277,$B$276:$C$278,2,0),0)/1000)),"")</f>
        <v/>
      </c>
      <c r="CR412" s="145" t="str">
        <f>IFERROR(TRUNC(VLOOKUP($E412,'Container Panel'!$B$41:$Z$100,$D412,0)/(VLOOKUP(CR$276,UI!$A$12:$O$51,VLOOKUP(CR$277,$B$276:$C$278,2,0),0)/1000)),"")</f>
        <v/>
      </c>
      <c r="CS412" s="145" t="str">
        <f>IFERROR(TRUNC(VLOOKUP($E412,'Container Panel'!$B$41:$Z$100,$D412,0)/(VLOOKUP(CS$276,UI!$A$12:$O$51,VLOOKUP(CS$277,$B$276:$C$278,2,0),0)/1000)),"")</f>
        <v/>
      </c>
      <c r="CT412" s="145" t="str">
        <f>IFERROR(TRUNC(VLOOKUP($E412,'Container Panel'!$B$41:$Z$100,$D412,0)/(VLOOKUP(CT$276,UI!$A$12:$O$51,VLOOKUP(CT$277,$B$276:$C$278,2,0),0)/1000)),"")</f>
        <v/>
      </c>
      <c r="CU412" s="145" t="str">
        <f>IFERROR(TRUNC(VLOOKUP($E412,'Container Panel'!$B$41:$Z$100,$D412,0)/(VLOOKUP(CU$276,UI!$A$12:$O$51,VLOOKUP(CU$277,$B$276:$C$278,2,0),0)/1000)),"")</f>
        <v/>
      </c>
      <c r="CV412" s="145" t="str">
        <f>IFERROR(TRUNC(VLOOKUP($E412,'Container Panel'!$B$41:$Z$100,$D412,0)/(VLOOKUP(CV$276,UI!$A$12:$O$51,VLOOKUP(CV$277,$B$276:$C$278,2,0),0)/1000)),"")</f>
        <v/>
      </c>
      <c r="CW412" s="145" t="str">
        <f>IFERROR(TRUNC(VLOOKUP($E412,'Container Panel'!$B$41:$Z$100,$D412,0)/(VLOOKUP(CW$276,UI!$A$12:$O$51,VLOOKUP(CW$277,$B$276:$C$278,2,0),0)/1000)),"")</f>
        <v/>
      </c>
      <c r="CX412" s="145" t="str">
        <f>IFERROR(TRUNC(VLOOKUP($E412,'Container Panel'!$B$41:$Z$100,$D412,0)/(VLOOKUP(CX$276,UI!$A$12:$O$51,VLOOKUP(CX$277,$B$276:$C$278,2,0),0)/1000)),"")</f>
        <v/>
      </c>
      <c r="CY412" s="145" t="str">
        <f>IFERROR(TRUNC(VLOOKUP($E412,'Container Panel'!$B$41:$Z$100,$D412,0)/(VLOOKUP(CY$276,UI!$A$12:$O$51,VLOOKUP(CY$277,$B$276:$C$278,2,0),0)/1000)),"")</f>
        <v/>
      </c>
      <c r="CZ412" s="145" t="str">
        <f>IFERROR(TRUNC(VLOOKUP($E412,'Container Panel'!$B$41:$Z$100,$D412,0)/(VLOOKUP(CZ$276,UI!$A$12:$O$51,VLOOKUP(CZ$277,$B$276:$C$278,2,0),0)/1000)),"")</f>
        <v/>
      </c>
      <c r="DA412" s="145" t="str">
        <f>IFERROR(TRUNC(VLOOKUP($E412,'Container Panel'!$B$41:$Z$100,$D412,0)/(VLOOKUP(DA$276,UI!$A$12:$O$51,VLOOKUP(DA$277,$B$276:$C$278,2,0),0)/1000)),"")</f>
        <v/>
      </c>
      <c r="DB412" s="145" t="str">
        <f>IFERROR(TRUNC(VLOOKUP($E412,'Container Panel'!$B$41:$Z$100,$D412,0)/(VLOOKUP(DB$276,UI!$A$12:$O$51,VLOOKUP(DB$277,$B$276:$C$278,2,0),0)/1000)),"")</f>
        <v/>
      </c>
      <c r="DC412" s="145" t="str">
        <f>IFERROR(TRUNC(VLOOKUP($E412,'Container Panel'!$B$41:$Z$100,$D412,0)/(VLOOKUP(DC$276,UI!$A$12:$O$51,VLOOKUP(DC$277,$B$276:$C$278,2,0),0)/1000)),"")</f>
        <v/>
      </c>
      <c r="DD412" s="145" t="str">
        <f>IFERROR(TRUNC(VLOOKUP($E412,'Container Panel'!$B$41:$Z$100,$D412,0)/(VLOOKUP(DD$276,UI!$A$12:$O$51,VLOOKUP(DD$277,$B$276:$C$278,2,0),0)/1000)),"")</f>
        <v/>
      </c>
      <c r="DE412" s="145" t="str">
        <f>IFERROR(TRUNC(VLOOKUP($E412,'Container Panel'!$B$41:$Z$100,$D412,0)/(VLOOKUP(DE$276,UI!$A$12:$O$51,VLOOKUP(DE$277,$B$276:$C$278,2,0),0)/1000)),"")</f>
        <v/>
      </c>
      <c r="DF412" s="145" t="str">
        <f>IFERROR(TRUNC(VLOOKUP($E412,'Container Panel'!$B$41:$Z$100,$D412,0)/(VLOOKUP(DF$276,UI!$A$12:$O$51,VLOOKUP(DF$277,$B$276:$C$278,2,0),0)/1000)),"")</f>
        <v/>
      </c>
      <c r="DG412" s="145" t="str">
        <f>IFERROR(TRUNC(VLOOKUP($E412,'Container Panel'!$B$41:$Z$100,$D412,0)/(VLOOKUP(DG$276,UI!$A$12:$O$51,VLOOKUP(DG$277,$B$276:$C$278,2,0),0)/1000)),"")</f>
        <v/>
      </c>
      <c r="DH412" s="145" t="str">
        <f>IFERROR(TRUNC(VLOOKUP($E412,'Container Panel'!$B$41:$Z$100,$D412,0)/(VLOOKUP(DH$276,UI!$A$12:$O$51,VLOOKUP(DH$277,$B$276:$C$278,2,0),0)/1000)),"")</f>
        <v/>
      </c>
      <c r="DI412" s="145" t="str">
        <f>IFERROR(TRUNC(VLOOKUP($E412,'Container Panel'!$B$41:$Z$100,$D412,0)/(VLOOKUP(DI$276,UI!$A$12:$O$51,VLOOKUP(DI$277,$B$276:$C$278,2,0),0)/1000)),"")</f>
        <v/>
      </c>
      <c r="DJ412" s="145" t="str">
        <f>IFERROR(TRUNC(VLOOKUP($E412,'Container Panel'!$B$41:$Z$100,$D412,0)/(VLOOKUP(DJ$276,UI!$A$12:$O$51,VLOOKUP(DJ$277,$B$276:$C$278,2,0),0)/1000)),"")</f>
        <v/>
      </c>
      <c r="DK412" s="145" t="str">
        <f>IFERROR(TRUNC(VLOOKUP($E412,'Container Panel'!$B$41:$Z$100,$D412,0)/(VLOOKUP(DK$276,UI!$A$12:$O$51,VLOOKUP(DK$277,$B$276:$C$278,2,0),0)/1000)),"")</f>
        <v/>
      </c>
      <c r="DL412" s="145" t="str">
        <f>IFERROR(TRUNC(VLOOKUP($E412,'Container Panel'!$B$41:$Z$100,$D412,0)/(VLOOKUP(DL$276,UI!$A$12:$O$51,VLOOKUP(DL$277,$B$276:$C$278,2,0),0)/1000)),"")</f>
        <v/>
      </c>
      <c r="DM412" s="145" t="str">
        <f>IFERROR(TRUNC(VLOOKUP($E412,'Container Panel'!$B$41:$Z$100,$D412,0)/(VLOOKUP(DM$276,UI!$A$12:$O$51,VLOOKUP(DM$277,$B$276:$C$278,2,0),0)/1000)),"")</f>
        <v/>
      </c>
      <c r="DN412" s="145" t="str">
        <f>IFERROR(TRUNC(VLOOKUP($E412,'Container Panel'!$B$41:$Z$100,$D412,0)/(VLOOKUP(DN$276,UI!$A$12:$O$51,VLOOKUP(DN$277,$B$276:$C$278,2,0),0)/1000)),"")</f>
        <v/>
      </c>
      <c r="DO412" s="145" t="str">
        <f>IFERROR(TRUNC(VLOOKUP($E412,'Container Panel'!$B$41:$Z$100,$D412,0)/(VLOOKUP(DO$276,UI!$A$12:$O$51,VLOOKUP(DO$277,$B$276:$C$278,2,0),0)/1000)),"")</f>
        <v/>
      </c>
      <c r="DP412" s="145" t="str">
        <f>IFERROR(TRUNC(VLOOKUP($E412,'Container Panel'!$B$41:$Z$100,$D412,0)/(VLOOKUP(DP$276,UI!$A$12:$O$51,VLOOKUP(DP$277,$B$276:$C$278,2,0),0)/1000)),"")</f>
        <v/>
      </c>
      <c r="DQ412" s="145" t="str">
        <f>IFERROR(TRUNC(VLOOKUP($E412,'Container Panel'!$B$41:$Z$100,$D412,0)/(VLOOKUP(DQ$276,UI!$A$12:$O$51,VLOOKUP(DQ$277,$B$276:$C$278,2,0),0)/1000)),"")</f>
        <v/>
      </c>
      <c r="DR412" s="145" t="str">
        <f>IFERROR(TRUNC(VLOOKUP($E412,'Container Panel'!$B$41:$Z$100,$D412,0)/(VLOOKUP(DR$276,UI!$A$12:$O$51,VLOOKUP(DR$277,$B$276:$C$278,2,0),0)/1000)),"")</f>
        <v/>
      </c>
      <c r="DS412" s="145" t="str">
        <f>IFERROR(TRUNC(VLOOKUP($E412,'Container Panel'!$B$41:$Z$100,$D412,0)/(VLOOKUP(DS$276,UI!$A$12:$O$51,VLOOKUP(DS$277,$B$276:$C$278,2,0),0)/1000)),"")</f>
        <v/>
      </c>
      <c r="DT412" s="145" t="str">
        <f>IFERROR(TRUNC(VLOOKUP($E412,'Container Panel'!$B$41:$Z$100,$D412,0)/(VLOOKUP(DT$276,UI!$A$12:$O$51,VLOOKUP(DT$277,$B$276:$C$278,2,0),0)/1000)),"")</f>
        <v/>
      </c>
      <c r="DU412" s="145" t="str">
        <f>IFERROR(TRUNC(VLOOKUP($E412,'Container Panel'!$B$41:$Z$100,$D412,0)/(VLOOKUP(DU$276,UI!$A$12:$O$51,VLOOKUP(DU$277,$B$276:$C$278,2,0),0)/1000)),"")</f>
        <v/>
      </c>
      <c r="DV412" s="145" t="str">
        <f>IFERROR(TRUNC(VLOOKUP($E412,'Container Panel'!$B$41:$Z$100,$D412,0)/(VLOOKUP(DV$276,UI!$A$12:$O$51,VLOOKUP(DV$277,$B$276:$C$278,2,0),0)/1000)),"")</f>
        <v/>
      </c>
      <c r="DW412" s="145" t="str">
        <f>IFERROR(TRUNC(VLOOKUP($E412,'Container Panel'!$B$41:$Z$100,$D412,0)/(VLOOKUP(DW$276,UI!$A$12:$O$51,VLOOKUP(DW$277,$B$276:$C$278,2,0),0)/1000)),"")</f>
        <v/>
      </c>
      <c r="DX412" s="145" t="str">
        <f>IFERROR(TRUNC(VLOOKUP($E412,'Container Panel'!$B$41:$Z$100,$D412,0)/(VLOOKUP(DX$276,UI!$A$12:$O$51,VLOOKUP(DX$277,$B$276:$C$278,2,0),0)/1000)),"")</f>
        <v/>
      </c>
      <c r="DY412" s="145" t="str">
        <f>IFERROR(TRUNC(VLOOKUP($E412,'Container Panel'!$B$41:$Z$100,$D412,0)/(VLOOKUP(DY$276,UI!$A$12:$O$51,VLOOKUP(DY$277,$B$276:$C$278,2,0),0)/1000)),"")</f>
        <v/>
      </c>
      <c r="DZ412" s="145" t="str">
        <f>IFERROR(TRUNC(VLOOKUP($E412,'Container Panel'!$B$41:$Z$100,$D412,0)/(VLOOKUP(DZ$276,UI!$A$12:$O$51,VLOOKUP(DZ$277,$B$276:$C$278,2,0),0)/1000)),"")</f>
        <v/>
      </c>
      <c r="EA412" s="145" t="str">
        <f>IFERROR(TRUNC(VLOOKUP($E412,'Container Panel'!$B$41:$Z$100,$D412,0)/(VLOOKUP(EA$276,UI!$A$12:$O$51,VLOOKUP(EA$277,$B$276:$C$278,2,0),0)/1000)),"")</f>
        <v/>
      </c>
      <c r="EB412" s="145" t="str">
        <f>IFERROR(TRUNC(VLOOKUP($E412,'Container Panel'!$B$41:$Z$100,$D412,0)/(VLOOKUP(EB$276,UI!$A$12:$O$51,VLOOKUP(EB$277,$B$276:$C$278,2,0),0)/1000)),"")</f>
        <v/>
      </c>
      <c r="EC412" s="145" t="str">
        <f>IFERROR(TRUNC(VLOOKUP($E412,'Container Panel'!$B$41:$Z$100,$D412,0)/(VLOOKUP(EC$276,UI!$A$12:$O$51,VLOOKUP(EC$277,$B$276:$C$278,2,0),0)/1000)),"")</f>
        <v/>
      </c>
      <c r="ED412" s="145" t="str">
        <f>IFERROR(TRUNC(VLOOKUP($E412,'Container Panel'!$B$41:$Z$100,$D412,0)/(VLOOKUP(ED$276,UI!$A$12:$O$51,VLOOKUP(ED$277,$B$276:$C$278,2,0),0)/1000)),"")</f>
        <v/>
      </c>
      <c r="EE412" s="145" t="str">
        <f>IFERROR(TRUNC(VLOOKUP($E412,'Container Panel'!$B$41:$Z$100,$D412,0)/(VLOOKUP(EE$276,UI!$A$12:$O$51,VLOOKUP(EE$277,$B$276:$C$278,2,0),0)/1000)),"")</f>
        <v/>
      </c>
      <c r="EF412" s="145" t="str">
        <f>IFERROR(TRUNC(VLOOKUP($E412,'Container Panel'!$B$41:$Z$100,$D412,0)/(VLOOKUP(EF$276,UI!$A$12:$O$51,VLOOKUP(EF$277,$B$276:$C$278,2,0),0)/1000)),"")</f>
        <v/>
      </c>
      <c r="EG412" s="145" t="str">
        <f>IFERROR(TRUNC(VLOOKUP($E412,'Container Panel'!$B$41:$Z$100,$D412,0)/(VLOOKUP(EG$276,UI!$A$12:$O$51,VLOOKUP(EG$277,$B$276:$C$278,2,0),0)/1000)),"")</f>
        <v/>
      </c>
      <c r="EH412" s="145" t="str">
        <f>IFERROR(TRUNC(VLOOKUP($E412,'Container Panel'!$B$41:$Z$100,$D412,0)/(VLOOKUP(EH$276,UI!$A$12:$O$51,VLOOKUP(EH$277,$B$276:$C$278,2,0),0)/1000)),"")</f>
        <v/>
      </c>
      <c r="EI412" s="145" t="str">
        <f>IFERROR(TRUNC(VLOOKUP($E412,'Container Panel'!$B$41:$Z$100,$D412,0)/(VLOOKUP(EI$276,UI!$A$12:$O$51,VLOOKUP(EI$277,$B$276:$C$278,2,0),0)/1000)),"")</f>
        <v/>
      </c>
      <c r="EJ412" s="145" t="str">
        <f>IFERROR(TRUNC(VLOOKUP($E412,'Container Panel'!$B$41:$Z$100,$D412,0)/(VLOOKUP(EJ$276,UI!$A$12:$O$51,VLOOKUP(EJ$277,$B$276:$C$278,2,0),0)/1000)),"")</f>
        <v/>
      </c>
      <c r="EK412" s="145" t="str">
        <f>IFERROR(TRUNC(VLOOKUP($E412,'Container Panel'!$B$41:$Z$100,$D412,0)/(VLOOKUP(EK$276,UI!$A$12:$O$51,VLOOKUP(EK$277,$B$276:$C$278,2,0),0)/1000)),"")</f>
        <v/>
      </c>
      <c r="EL412" s="145" t="str">
        <f>IFERROR(TRUNC(VLOOKUP($E412,'Container Panel'!$B$41:$Z$100,$D412,0)/(VLOOKUP(EL$276,UI!$A$12:$O$51,VLOOKUP(EL$277,$B$276:$C$278,2,0),0)/1000)),"")</f>
        <v/>
      </c>
      <c r="EM412" s="145" t="str">
        <f>IFERROR(TRUNC(VLOOKUP($E412,'Container Panel'!$B$41:$Z$100,$D412,0)/(VLOOKUP(EM$276,UI!$A$12:$O$51,VLOOKUP(EM$277,$B$276:$C$278,2,0),0)/1000)),"")</f>
        <v/>
      </c>
      <c r="EN412" s="145" t="str">
        <f>IFERROR(TRUNC(VLOOKUP($E412,'Container Panel'!$B$41:$Z$100,$D412,0)/(VLOOKUP(EN$276,UI!$A$12:$O$51,VLOOKUP(EN$277,$B$276:$C$278,2,0),0)/1000)),"")</f>
        <v/>
      </c>
      <c r="EO412" s="145" t="str">
        <f>IFERROR(TRUNC(VLOOKUP($E412,'Container Panel'!$B$41:$Z$100,$D412,0)/(VLOOKUP(EO$276,UI!$A$12:$O$51,VLOOKUP(EO$277,$B$276:$C$278,2,0),0)/1000)),"")</f>
        <v/>
      </c>
      <c r="EP412" s="145" t="str">
        <f>IFERROR(TRUNC(VLOOKUP($E412,'Container Panel'!$B$41:$Z$100,$D412,0)/(VLOOKUP(EP$276,UI!$A$12:$O$51,VLOOKUP(EP$277,$B$276:$C$278,2,0),0)/1000)),"")</f>
        <v/>
      </c>
      <c r="EQ412" s="145" t="str">
        <f>IFERROR(TRUNC(VLOOKUP($E412,'Container Panel'!$B$41:$Z$100,$D412,0)/(VLOOKUP(EQ$276,UI!$A$12:$O$51,VLOOKUP(EQ$277,$B$276:$C$278,2,0),0)/1000)),"")</f>
        <v/>
      </c>
      <c r="ER412" s="145" t="str">
        <f>IFERROR(TRUNC(VLOOKUP($E412,'Container Panel'!$B$41:$Z$100,$D412,0)/(VLOOKUP(ER$276,UI!$A$12:$O$51,VLOOKUP(ER$277,$B$276:$C$278,2,0),0)/1000)),"")</f>
        <v/>
      </c>
      <c r="ES412" s="145" t="str">
        <f>IFERROR(TRUNC(VLOOKUP($E412,'Container Panel'!$B$41:$Z$100,$D412,0)/(VLOOKUP(ES$276,UI!$A$12:$O$51,VLOOKUP(ES$277,$B$276:$C$278,2,0),0)/1000)),"")</f>
        <v/>
      </c>
      <c r="ET412" s="145" t="str">
        <f>IFERROR(TRUNC(VLOOKUP($E412,'Container Panel'!$B$41:$Z$100,$D412,0)/(VLOOKUP(ET$276,UI!$A$12:$O$51,VLOOKUP(ET$277,$B$276:$C$278,2,0),0)/1000)),"")</f>
        <v/>
      </c>
      <c r="EU412" s="145" t="str">
        <f>IFERROR(TRUNC(VLOOKUP($E412,'Container Panel'!$B$41:$Z$100,$D412,0)/(VLOOKUP(EU$276,UI!$A$12:$O$51,VLOOKUP(EU$277,$B$276:$C$278,2,0),0)/1000)),"")</f>
        <v/>
      </c>
      <c r="EV412" s="145" t="str">
        <f>IFERROR(TRUNC(VLOOKUP($E412,'Container Panel'!$B$41:$Z$100,$D412,0)/(VLOOKUP(EV$276,UI!$A$12:$O$51,VLOOKUP(EV$277,$B$276:$C$278,2,0),0)/1000)),"")</f>
        <v/>
      </c>
      <c r="EW412" s="145" t="str">
        <f>IFERROR(TRUNC(VLOOKUP($E412,'Container Panel'!$B$41:$Z$100,$D412,0)/(VLOOKUP(EW$276,UI!$A$12:$O$51,VLOOKUP(EW$277,$B$276:$C$278,2,0),0)/1000)),"")</f>
        <v/>
      </c>
      <c r="EX412" s="145" t="str">
        <f>IFERROR(TRUNC(VLOOKUP($E412,'Container Panel'!$B$41:$Z$100,$D412,0)/(VLOOKUP(EX$276,UI!$A$12:$O$51,VLOOKUP(EX$277,$B$276:$C$278,2,0),0)/1000)),"")</f>
        <v/>
      </c>
      <c r="EY412" s="145" t="str">
        <f>IFERROR(TRUNC(VLOOKUP($E412,'Container Panel'!$B$41:$Z$100,$D412,0)/(VLOOKUP(EY$276,UI!$A$12:$O$51,VLOOKUP(EY$277,$B$276:$C$278,2,0),0)/1000)),"")</f>
        <v/>
      </c>
      <c r="EZ412" s="145" t="str">
        <f>IFERROR(TRUNC(VLOOKUP($E412,'Container Panel'!$B$41:$Z$100,$D412,0)/(VLOOKUP(EZ$276,UI!$A$12:$O$51,VLOOKUP(EZ$277,$B$276:$C$278,2,0),0)/1000)),"")</f>
        <v/>
      </c>
      <c r="FA412" s="145" t="str">
        <f>IFERROR(TRUNC(VLOOKUP($E412,'Container Panel'!$B$41:$Z$100,$D412,0)/(VLOOKUP(FA$276,UI!$A$12:$O$51,VLOOKUP(FA$277,$B$276:$C$278,2,0),0)/1000)),"")</f>
        <v/>
      </c>
      <c r="FB412" s="145" t="str">
        <f>IFERROR(TRUNC(VLOOKUP($E412,'Container Panel'!$B$41:$Z$100,$D412,0)/(VLOOKUP(FB$276,UI!$A$12:$O$51,VLOOKUP(FB$277,$B$276:$C$278,2,0),0)/1000)),"")</f>
        <v/>
      </c>
      <c r="FC412" s="145" t="str">
        <f>IFERROR(TRUNC(VLOOKUP($E412,'Container Panel'!$B$41:$Z$100,$D412,0)/(VLOOKUP(FC$276,UI!$A$12:$O$51,VLOOKUP(FC$277,$B$276:$C$278,2,0),0)/1000)),"")</f>
        <v/>
      </c>
      <c r="FD412" s="145" t="str">
        <f>IFERROR(TRUNC(VLOOKUP($E412,'Container Panel'!$B$41:$Z$100,$D412,0)/(VLOOKUP(FD$276,UI!$A$12:$O$51,VLOOKUP(FD$277,$B$276:$C$278,2,0),0)/1000)),"")</f>
        <v/>
      </c>
      <c r="FE412" s="145" t="str">
        <f>IFERROR(TRUNC(VLOOKUP($E412,'Container Panel'!$B$41:$Z$100,$D412,0)/(VLOOKUP(FE$276,UI!$A$12:$O$51,VLOOKUP(FE$277,$B$276:$C$278,2,0),0)/1000)),"")</f>
        <v/>
      </c>
      <c r="FF412" s="145" t="str">
        <f>IFERROR(TRUNC(VLOOKUP($E412,'Container Panel'!$B$41:$Z$100,$D412,0)/(VLOOKUP(FF$276,UI!$A$12:$O$51,VLOOKUP(FF$277,$B$276:$C$278,2,0),0)/1000)),"")</f>
        <v/>
      </c>
      <c r="FG412" s="145" t="str">
        <f>IFERROR(TRUNC(VLOOKUP($E412,'Container Panel'!$B$41:$Z$100,$D412,0)/(VLOOKUP(FG$276,UI!$A$12:$O$51,VLOOKUP(FG$277,$B$276:$C$278,2,0),0)/1000)),"")</f>
        <v/>
      </c>
      <c r="FH412" s="145" t="str">
        <f>IFERROR(TRUNC(VLOOKUP($E412,'Container Panel'!$B$41:$Z$100,$D412,0)/(VLOOKUP(FH$276,UI!$A$12:$O$51,VLOOKUP(FH$277,$B$276:$C$278,2,0),0)/1000)),"")</f>
        <v/>
      </c>
      <c r="FI412" s="145" t="str">
        <f>IFERROR(TRUNC(VLOOKUP($E412,'Container Panel'!$B$41:$Z$100,$D412,0)/(VLOOKUP(FI$276,UI!$A$12:$O$51,VLOOKUP(FI$277,$B$276:$C$278,2,0),0)/1000)),"")</f>
        <v/>
      </c>
      <c r="FJ412" s="145" t="str">
        <f>IFERROR(TRUNC(VLOOKUP($E412,'Container Panel'!$B$41:$Z$100,$D412,0)/(VLOOKUP(FJ$276,UI!$A$12:$O$51,VLOOKUP(FJ$277,$B$276:$C$278,2,0),0)/1000)),"")</f>
        <v/>
      </c>
      <c r="FK412" s="145" t="str">
        <f>IFERROR(TRUNC(VLOOKUP($E412,'Container Panel'!$B$41:$Z$100,$D412,0)/(VLOOKUP(FK$276,UI!$A$12:$O$51,VLOOKUP(FK$277,$B$276:$C$278,2,0),0)/1000)),"")</f>
        <v/>
      </c>
      <c r="FL412" s="145" t="str">
        <f>IFERROR(TRUNC(VLOOKUP($E412,'Container Panel'!$B$41:$Z$100,$D412,0)/(VLOOKUP(FL$276,UI!$A$12:$O$51,VLOOKUP(FL$277,$B$276:$C$278,2,0),0)/1000)),"")</f>
        <v/>
      </c>
      <c r="FM412" s="145" t="str">
        <f>IFERROR(TRUNC(VLOOKUP($E412,'Container Panel'!$B$41:$Z$100,$D412,0)/(VLOOKUP(FM$276,UI!$A$12:$O$51,VLOOKUP(FM$277,$B$276:$C$278,2,0),0)/1000)),"")</f>
        <v/>
      </c>
      <c r="FN412" s="145" t="str">
        <f>IFERROR(TRUNC(VLOOKUP($E412,'Container Panel'!$B$41:$Z$100,$D412,0)/(VLOOKUP(FN$276,UI!$A$12:$O$51,VLOOKUP(FN$277,$B$276:$C$278,2,0),0)/1000)),"")</f>
        <v/>
      </c>
      <c r="FO412" s="145" t="str">
        <f>IFERROR(TRUNC(VLOOKUP($E412,'Container Panel'!$B$41:$Z$100,$D412,0)/(VLOOKUP(FO$276,UI!$A$12:$O$51,VLOOKUP(FO$277,$B$276:$C$278,2,0),0)/1000)),"")</f>
        <v/>
      </c>
      <c r="FP412" s="145" t="str">
        <f>IFERROR(TRUNC(VLOOKUP($E412,'Container Panel'!$B$41:$Z$100,$D412,0)/(VLOOKUP(FP$276,UI!$A$12:$O$51,VLOOKUP(FP$277,$B$276:$C$278,2,0),0)/1000)),"")</f>
        <v/>
      </c>
      <c r="FQ412" s="145" t="str">
        <f>IFERROR(TRUNC(VLOOKUP($E412,'Container Panel'!$B$41:$Z$100,$D412,0)/(VLOOKUP(FQ$276,UI!$A$12:$O$51,VLOOKUP(FQ$277,$B$276:$C$278,2,0),0)/1000)),"")</f>
        <v/>
      </c>
      <c r="FR412" s="145" t="str">
        <f>IFERROR(TRUNC(VLOOKUP($E412,'Container Panel'!$B$41:$Z$100,$D412,0)/(VLOOKUP(FR$276,UI!$A$12:$O$51,VLOOKUP(FR$277,$B$276:$C$278,2,0),0)/1000)),"")</f>
        <v/>
      </c>
      <c r="FS412" s="145" t="str">
        <f>IFERROR(TRUNC(VLOOKUP($E412,'Container Panel'!$B$41:$Z$100,$D412,0)/(VLOOKUP(FS$276,UI!$A$12:$O$51,VLOOKUP(FS$277,$B$276:$C$278,2,0),0)/1000)),"")</f>
        <v/>
      </c>
      <c r="FT412" s="145" t="str">
        <f>IFERROR(TRUNC(VLOOKUP($E412,'Container Panel'!$B$41:$Z$100,$D412,0)/(VLOOKUP(FT$276,UI!$A$12:$O$51,VLOOKUP(FT$277,$B$276:$C$278,2,0),0)/1000)),"")</f>
        <v/>
      </c>
      <c r="FU412" s="145" t="str">
        <f>IFERROR(TRUNC(VLOOKUP($E412,'Container Panel'!$B$41:$Z$100,$D412,0)/(VLOOKUP(FU$276,UI!$A$12:$O$51,VLOOKUP(FU$277,$B$276:$C$278,2,0),0)/1000)),"")</f>
        <v/>
      </c>
      <c r="FV412" s="145" t="str">
        <f>IFERROR(TRUNC(VLOOKUP($E412,'Container Panel'!$B$41:$Z$100,$D412,0)/(VLOOKUP(FV$276,UI!$A$12:$O$51,VLOOKUP(FV$277,$B$276:$C$278,2,0),0)/1000)),"")</f>
        <v/>
      </c>
      <c r="FW412" s="145" t="str">
        <f>IFERROR(TRUNC(VLOOKUP($E412,'Container Panel'!$B$41:$Z$100,$D412,0)/(VLOOKUP(FW$276,UI!$A$12:$O$51,VLOOKUP(FW$277,$B$276:$C$278,2,0),0)/1000)),"")</f>
        <v/>
      </c>
      <c r="FX412" s="145" t="str">
        <f>IFERROR(TRUNC(VLOOKUP($E412,'Container Panel'!$B$41:$Z$100,$D412,0)/(VLOOKUP(FX$276,UI!$A$12:$O$51,VLOOKUP(FX$277,$B$276:$C$278,2,0),0)/1000)),"")</f>
        <v/>
      </c>
      <c r="FY412" s="145" t="str">
        <f>IFERROR(TRUNC(VLOOKUP($E412,'Container Panel'!$B$41:$Z$100,$D412,0)/(VLOOKUP(FY$276,UI!$A$12:$O$51,VLOOKUP(FY$277,$B$276:$C$278,2,0),0)/1000)),"")</f>
        <v/>
      </c>
      <c r="FZ412" s="145" t="str">
        <f>IFERROR(TRUNC(VLOOKUP($E412,'Container Panel'!$B$41:$Z$100,$D412,0)/(VLOOKUP(FZ$276,UI!$A$12:$O$51,VLOOKUP(FZ$277,$B$276:$C$278,2,0),0)/1000)),"")</f>
        <v/>
      </c>
      <c r="GA412" s="145" t="str">
        <f>IFERROR(TRUNC(VLOOKUP($E412,'Container Panel'!$B$41:$Z$100,$D412,0)/(VLOOKUP(GA$276,UI!$A$12:$O$51,VLOOKUP(GA$277,$B$276:$C$278,2,0),0)/1000)),"")</f>
        <v/>
      </c>
      <c r="GB412" s="145" t="str">
        <f>IFERROR(TRUNC(VLOOKUP($E412,'Container Panel'!$B$41:$Z$100,$D412,0)/(VLOOKUP(GB$276,UI!$A$12:$O$51,VLOOKUP(GB$277,$B$276:$C$278,2,0),0)/1000)),"")</f>
        <v/>
      </c>
      <c r="GC412" s="145" t="str">
        <f>IFERROR(TRUNC(VLOOKUP($E412,'Container Panel'!$B$41:$Z$100,$D412,0)/(VLOOKUP(GC$276,UI!$A$12:$O$51,VLOOKUP(GC$277,$B$276:$C$278,2,0),0)/1000)),"")</f>
        <v/>
      </c>
      <c r="GD412" s="145" t="str">
        <f>IFERROR(TRUNC(VLOOKUP($E412,'Container Panel'!$B$41:$Z$100,$D412,0)/(VLOOKUP(GD$276,UI!$A$12:$O$51,VLOOKUP(GD$277,$B$276:$C$278,2,0),0)/1000)),"")</f>
        <v/>
      </c>
      <c r="GE412" s="145" t="str">
        <f>IFERROR(TRUNC(VLOOKUP($E412,'Container Panel'!$B$41:$Z$100,$D412,0)/(VLOOKUP(GE$276,UI!$A$12:$O$51,VLOOKUP(GE$277,$B$276:$C$278,2,0),0)/1000)),"")</f>
        <v/>
      </c>
      <c r="GF412" s="145" t="str">
        <f>IFERROR(TRUNC(VLOOKUP($E412,'Container Panel'!$B$41:$Z$100,$D412,0)/(VLOOKUP(GF$276,UI!$A$12:$O$51,VLOOKUP(GF$277,$B$276:$C$278,2,0),0)/1000)),"")</f>
        <v/>
      </c>
      <c r="GG412" s="145" t="str">
        <f>IFERROR(TRUNC(VLOOKUP($E412,'Container Panel'!$B$41:$Z$100,$D412,0)/(VLOOKUP(GG$276,UI!$A$12:$O$51,VLOOKUP(GG$277,$B$276:$C$278,2,0),0)/1000)),"")</f>
        <v/>
      </c>
      <c r="GH412" s="145" t="str">
        <f>IFERROR(TRUNC(VLOOKUP($E412,'Container Panel'!$B$41:$Z$100,$D412,0)/(VLOOKUP(GH$276,UI!$A$12:$O$51,VLOOKUP(GH$277,$B$276:$C$278,2,0),0)/1000)),"")</f>
        <v/>
      </c>
      <c r="GI412" s="145" t="str">
        <f>IFERROR(TRUNC(VLOOKUP($E412,'Container Panel'!$B$41:$Z$100,$D412,0)/(VLOOKUP(GI$276,UI!$A$12:$O$51,VLOOKUP(GI$277,$B$276:$C$278,2,0),0)/1000)),"")</f>
        <v/>
      </c>
      <c r="GJ412" s="145" t="str">
        <f>IFERROR(TRUNC(VLOOKUP($E412,'Container Panel'!$B$41:$Z$100,$D412,0)/(VLOOKUP(GJ$276,UI!$A$12:$O$51,VLOOKUP(GJ$277,$B$276:$C$278,2,0),0)/1000)),"")</f>
        <v/>
      </c>
      <c r="GK412" s="145" t="str">
        <f>IFERROR(TRUNC(VLOOKUP($E412,'Container Panel'!$B$41:$Z$100,$D412,0)/(VLOOKUP(GK$276,UI!$A$12:$O$51,VLOOKUP(GK$277,$B$276:$C$278,2,0),0)/1000)),"")</f>
        <v/>
      </c>
      <c r="GL412" s="145" t="str">
        <f>IFERROR(TRUNC(VLOOKUP($E412,'Container Panel'!$B$41:$Z$100,$D412,0)/(VLOOKUP(GL$276,UI!$A$12:$O$51,VLOOKUP(GL$277,$B$276:$C$278,2,0),0)/1000)),"")</f>
        <v/>
      </c>
      <c r="GM412" s="145" t="str">
        <f>IFERROR(TRUNC(VLOOKUP($E412,'Container Panel'!$B$41:$Z$100,$D412,0)/(VLOOKUP(GM$276,UI!$A$12:$O$51,VLOOKUP(GM$277,$B$276:$C$278,2,0),0)/1000)),"")</f>
        <v/>
      </c>
      <c r="GN412" s="145" t="str">
        <f>IFERROR(TRUNC(VLOOKUP($E412,'Container Panel'!$B$41:$Z$100,$D412,0)/(VLOOKUP(GN$276,UI!$A$12:$O$51,VLOOKUP(GN$277,$B$276:$C$278,2,0),0)/1000)),"")</f>
        <v/>
      </c>
      <c r="GO412" s="145" t="str">
        <f>IFERROR(TRUNC(VLOOKUP($E412,'Container Panel'!$B$41:$Z$100,$D412,0)/(VLOOKUP(GO$276,UI!$A$12:$O$51,VLOOKUP(GO$277,$B$276:$C$278,2,0),0)/1000)),"")</f>
        <v/>
      </c>
      <c r="GP412" s="145" t="str">
        <f>IFERROR(TRUNC(VLOOKUP($E412,'Container Panel'!$B$41:$Z$100,$D412,0)/(VLOOKUP(GP$276,UI!$A$12:$O$51,VLOOKUP(GP$277,$B$276:$C$278,2,0),0)/1000)),"")</f>
        <v/>
      </c>
      <c r="GQ412" s="145" t="str">
        <f>IFERROR(TRUNC(VLOOKUP($E412,'Container Panel'!$B$41:$Z$100,$D412,0)/(VLOOKUP(GQ$276,UI!$A$12:$O$51,VLOOKUP(GQ$277,$B$276:$C$278,2,0),0)/1000)),"")</f>
        <v/>
      </c>
      <c r="GR412" s="145" t="str">
        <f>IFERROR(TRUNC(VLOOKUP($E412,'Container Panel'!$B$41:$Z$100,$D412,0)/(VLOOKUP(GR$276,UI!$A$12:$O$51,VLOOKUP(GR$277,$B$276:$C$278,2,0),0)/1000)),"")</f>
        <v/>
      </c>
      <c r="GS412" s="145" t="str">
        <f>IFERROR(TRUNC(VLOOKUP($E412,'Container Panel'!$B$41:$Z$100,$D412,0)/(VLOOKUP(GS$276,UI!$A$12:$O$51,VLOOKUP(GS$277,$B$276:$C$278,2,0),0)/1000)),"")</f>
        <v/>
      </c>
      <c r="GT412" s="145" t="str">
        <f>IFERROR(TRUNC(VLOOKUP($E412,'Container Panel'!$B$41:$Z$100,$D412,0)/(VLOOKUP(GT$276,UI!$A$12:$O$51,VLOOKUP(GT$277,$B$276:$C$278,2,0),0)/1000)),"")</f>
        <v/>
      </c>
      <c r="GU412" s="145" t="str">
        <f>IFERROR(TRUNC(VLOOKUP($E412,'Container Panel'!$B$41:$Z$100,$D412,0)/(VLOOKUP(GU$276,UI!$A$12:$O$51,VLOOKUP(GU$277,$B$276:$C$278,2,0),0)/1000)),"")</f>
        <v/>
      </c>
      <c r="GV412" s="145" t="str">
        <f>IFERROR(TRUNC(VLOOKUP($E412,'Container Panel'!$B$41:$Z$100,$D412,0)/(VLOOKUP(GV$276,UI!$A$12:$O$51,VLOOKUP(GV$277,$B$276:$C$278,2,0),0)/1000)),"")</f>
        <v/>
      </c>
      <c r="GW412" s="145" t="str">
        <f>IFERROR(TRUNC(VLOOKUP($E412,'Container Panel'!$B$41:$Z$100,$D412,0)/(VLOOKUP(GW$276,UI!$A$12:$O$51,VLOOKUP(GW$277,$B$276:$C$278,2,0),0)/1000)),"")</f>
        <v/>
      </c>
      <c r="GX412" s="145" t="str">
        <f>IFERROR(TRUNC(VLOOKUP($E412,'Container Panel'!$B$41:$Z$100,$D412,0)/(VLOOKUP(GX$276,UI!$A$12:$O$51,VLOOKUP(GX$277,$B$276:$C$278,2,0),0)/1000)),"")</f>
        <v/>
      </c>
      <c r="GY412" s="145" t="str">
        <f>IFERROR(TRUNC(VLOOKUP($E412,'Container Panel'!$B$41:$Z$100,$D412,0)/(VLOOKUP(GY$276,UI!$A$12:$O$51,VLOOKUP(GY$277,$B$276:$C$278,2,0),0)/1000)),"")</f>
        <v/>
      </c>
      <c r="GZ412" s="145" t="str">
        <f>IFERROR(TRUNC(VLOOKUP($E412,'Container Panel'!$B$41:$Z$100,$D412,0)/(VLOOKUP(GZ$276,UI!$A$12:$O$51,VLOOKUP(GZ$277,$B$276:$C$278,2,0),0)/1000)),"")</f>
        <v/>
      </c>
      <c r="HA412" s="145" t="str">
        <f>IFERROR(TRUNC(VLOOKUP($E412,'Container Panel'!$B$41:$Z$100,$D412,0)/(VLOOKUP(HA$276,UI!$A$12:$O$51,VLOOKUP(HA$277,$B$276:$C$278,2,0),0)/1000)),"")</f>
        <v/>
      </c>
      <c r="HB412" s="145" t="str">
        <f>IFERROR(TRUNC(VLOOKUP($E412,'Container Panel'!$B$41:$Z$100,$D412,0)/(VLOOKUP(HB$276,UI!$A$12:$O$51,VLOOKUP(HB$277,$B$276:$C$278,2,0),0)/1000)),"")</f>
        <v/>
      </c>
      <c r="HC412" s="145" t="str">
        <f>IFERROR(TRUNC(VLOOKUP($E412,'Container Panel'!$B$41:$Z$100,$D412,0)/(VLOOKUP(HC$276,UI!$A$12:$O$51,VLOOKUP(HC$277,$B$276:$C$278,2,0),0)/1000)),"")</f>
        <v/>
      </c>
      <c r="HD412" s="145" t="str">
        <f>IFERROR(TRUNC(VLOOKUP($E412,'Container Panel'!$B$41:$Z$100,$D412,0)/(VLOOKUP(HD$276,UI!$A$12:$O$51,VLOOKUP(HD$277,$B$276:$C$278,2,0),0)/1000)),"")</f>
        <v/>
      </c>
      <c r="HE412" s="145" t="str">
        <f>IFERROR(TRUNC(VLOOKUP($E412,'Container Panel'!$B$41:$Z$100,$D412,0)/(VLOOKUP(HE$276,UI!$A$12:$O$51,VLOOKUP(HE$277,$B$276:$C$278,2,0),0)/1000)),"")</f>
        <v/>
      </c>
      <c r="HF412" s="145" t="str">
        <f>IFERROR(TRUNC(VLOOKUP($E412,'Container Panel'!$B$41:$Z$100,$D412,0)/(VLOOKUP(HF$276,UI!$A$12:$O$51,VLOOKUP(HF$277,$B$276:$C$278,2,0),0)/1000)),"")</f>
        <v/>
      </c>
      <c r="HG412" s="145" t="str">
        <f>IFERROR(TRUNC(VLOOKUP($E412,'Container Panel'!$B$41:$Z$100,$D412,0)/(VLOOKUP(HG$276,UI!$A$12:$O$51,VLOOKUP(HG$277,$B$276:$C$278,2,0),0)/1000)),"")</f>
        <v/>
      </c>
      <c r="HH412" s="145" t="str">
        <f>IFERROR(TRUNC(VLOOKUP($E412,'Container Panel'!$B$41:$Z$100,$D412,0)/(VLOOKUP(HH$276,UI!$A$12:$O$51,VLOOKUP(HH$277,$B$276:$C$278,2,0),0)/1000)),"")</f>
        <v/>
      </c>
      <c r="HI412" s="145" t="str">
        <f>IFERROR(TRUNC(VLOOKUP($E412,'Container Panel'!$B$41:$Z$100,$D412,0)/(VLOOKUP(HI$276,UI!$A$12:$O$51,VLOOKUP(HI$277,$B$276:$C$278,2,0),0)/1000)),"")</f>
        <v/>
      </c>
      <c r="HJ412" s="145" t="str">
        <f>IFERROR(TRUNC(VLOOKUP($E412,'Container Panel'!$B$41:$Z$100,$D412,0)/(VLOOKUP(HJ$276,UI!$A$12:$O$51,VLOOKUP(HJ$277,$B$276:$C$278,2,0),0)/1000)),"")</f>
        <v/>
      </c>
      <c r="HK412" s="145" t="str">
        <f>IFERROR(TRUNC(VLOOKUP($E412,'Container Panel'!$B$41:$Z$100,$D412,0)/(VLOOKUP(HK$276,UI!$A$12:$O$51,VLOOKUP(HK$277,$B$276:$C$278,2,0),0)/1000)),"")</f>
        <v/>
      </c>
      <c r="HL412" s="145" t="str">
        <f>IFERROR(TRUNC(VLOOKUP($E412,'Container Panel'!$B$41:$Z$100,$D412,0)/(VLOOKUP(HL$276,UI!$A$12:$O$51,VLOOKUP(HL$277,$B$276:$C$278,2,0),0)/1000)),"")</f>
        <v/>
      </c>
      <c r="HM412" s="145" t="str">
        <f>IFERROR(TRUNC(VLOOKUP($E412,'Container Panel'!$B$41:$Z$100,$D412,0)/(VLOOKUP(HM$276,UI!$A$12:$O$51,VLOOKUP(HM$277,$B$276:$C$278,2,0),0)/1000)),"")</f>
        <v/>
      </c>
      <c r="HN412" s="145" t="str">
        <f>IFERROR(TRUNC(VLOOKUP($E412,'Container Panel'!$B$41:$Z$100,$D412,0)/(VLOOKUP(HN$276,UI!$A$12:$O$51,VLOOKUP(HN$277,$B$276:$C$278,2,0),0)/1000)),"")</f>
        <v/>
      </c>
      <c r="HO412" s="145" t="str">
        <f>IFERROR(TRUNC(VLOOKUP($E412,'Container Panel'!$B$41:$Z$100,$D412,0)/(VLOOKUP(HO$276,UI!$A$12:$O$51,VLOOKUP(HO$277,$B$276:$C$278,2,0),0)/1000)),"")</f>
        <v/>
      </c>
      <c r="HP412" s="145" t="str">
        <f>IFERROR(TRUNC(VLOOKUP($E412,'Container Panel'!$B$41:$Z$100,$D412,0)/(VLOOKUP(HP$276,UI!$A$12:$O$51,VLOOKUP(HP$277,$B$276:$C$278,2,0),0)/1000)),"")</f>
        <v/>
      </c>
      <c r="HQ412" s="145" t="str">
        <f>IFERROR(TRUNC(VLOOKUP($E412,'Container Panel'!$B$41:$Z$100,$D412,0)/(VLOOKUP(HQ$276,UI!$A$12:$O$51,VLOOKUP(HQ$277,$B$276:$C$278,2,0),0)/1000)),"")</f>
        <v/>
      </c>
      <c r="HR412" s="145" t="str">
        <f>IFERROR(TRUNC(VLOOKUP($E412,'Container Panel'!$B$41:$Z$100,$D412,0)/(VLOOKUP(HR$276,UI!$A$12:$O$51,VLOOKUP(HR$277,$B$276:$C$278,2,0),0)/1000)),"")</f>
        <v/>
      </c>
      <c r="HS412" s="145" t="str">
        <f>IFERROR(TRUNC(VLOOKUP($E412,'Container Panel'!$B$41:$Z$100,$D412,0)/(VLOOKUP(HS$276,UI!$A$12:$O$51,VLOOKUP(HS$277,$B$276:$C$278,2,0),0)/1000)),"")</f>
        <v/>
      </c>
      <c r="HT412" s="145" t="str">
        <f>IFERROR(TRUNC(VLOOKUP($E412,'Container Panel'!$B$41:$Z$100,$D412,0)/(VLOOKUP(HT$276,UI!$A$12:$O$51,VLOOKUP(HT$277,$B$276:$C$278,2,0),0)/1000)),"")</f>
        <v/>
      </c>
      <c r="HU412" s="145" t="str">
        <f>IFERROR(TRUNC(VLOOKUP($E412,'Container Panel'!$B$41:$Z$100,$D412,0)/(VLOOKUP(HU$276,UI!$A$12:$O$51,VLOOKUP(HU$277,$B$276:$C$278,2,0),0)/1000)),"")</f>
        <v/>
      </c>
      <c r="HV412" s="145" t="str">
        <f>IFERROR(TRUNC(VLOOKUP($E412,'Container Panel'!$B$41:$Z$100,$D412,0)/(VLOOKUP(HV$276,UI!$A$12:$O$51,VLOOKUP(HV$277,$B$276:$C$278,2,0),0)/1000)),"")</f>
        <v/>
      </c>
      <c r="HW412" s="145" t="str">
        <f>IFERROR(TRUNC(VLOOKUP($E412,'Container Panel'!$B$41:$Z$100,$D412,0)/(VLOOKUP(HW$276,UI!$A$12:$O$51,VLOOKUP(HW$277,$B$276:$C$278,2,0),0)/1000)),"")</f>
        <v/>
      </c>
      <c r="HX412" s="145" t="str">
        <f>IFERROR(TRUNC(VLOOKUP($E412,'Container Panel'!$B$41:$Z$100,$D412,0)/(VLOOKUP(HX$276,UI!$A$12:$O$51,VLOOKUP(HX$277,$B$276:$C$278,2,0),0)/1000)),"")</f>
        <v/>
      </c>
      <c r="HY412" s="145" t="str">
        <f>IFERROR(TRUNC(VLOOKUP($E412,'Container Panel'!$B$41:$Z$100,$D412,0)/(VLOOKUP(HY$276,UI!$A$12:$O$51,VLOOKUP(HY$277,$B$276:$C$278,2,0),0)/1000)),"")</f>
        <v/>
      </c>
      <c r="HZ412" s="145" t="str">
        <f>IFERROR(TRUNC(VLOOKUP($E412,'Container Panel'!$B$41:$Z$100,$D412,0)/(VLOOKUP(HZ$276,UI!$A$12:$O$51,VLOOKUP(HZ$277,$B$276:$C$278,2,0),0)/1000)),"")</f>
        <v/>
      </c>
      <c r="IA412" s="145" t="str">
        <f>IFERROR(TRUNC(VLOOKUP($E412,'Container Panel'!$B$41:$Z$100,$D412,0)/(VLOOKUP(IA$276,UI!$A$12:$O$51,VLOOKUP(IA$277,$B$276:$C$278,2,0),0)/1000)),"")</f>
        <v/>
      </c>
      <c r="IB412" s="145" t="str">
        <f>IFERROR(TRUNC(VLOOKUP($E412,'Container Panel'!$B$41:$Z$100,$D412,0)/(VLOOKUP(IB$276,UI!$A$12:$O$51,VLOOKUP(IB$277,$B$276:$C$278,2,0),0)/1000)),"")</f>
        <v/>
      </c>
      <c r="IC412" s="145" t="str">
        <f>IFERROR(TRUNC(VLOOKUP($E412,'Container Panel'!$B$41:$Z$100,$D412,0)/(VLOOKUP(IC$276,UI!$A$12:$O$51,VLOOKUP(IC$277,$B$276:$C$278,2,0),0)/1000)),"")</f>
        <v/>
      </c>
      <c r="ID412" s="145" t="str">
        <f>IFERROR(TRUNC(VLOOKUP($E412,'Container Panel'!$B$41:$Z$100,$D412,0)/(VLOOKUP(ID$276,UI!$A$12:$O$51,VLOOKUP(ID$277,$B$276:$C$278,2,0),0)/1000)),"")</f>
        <v/>
      </c>
      <c r="IE412" s="145" t="str">
        <f>IFERROR(TRUNC(VLOOKUP($E412,'Container Panel'!$B$41:$Z$100,$D412,0)/(VLOOKUP(IE$276,UI!$A$12:$O$51,VLOOKUP(IE$277,$B$276:$C$278,2,0),0)/1000)),"")</f>
        <v/>
      </c>
      <c r="IF412" s="145" t="str">
        <f>IFERROR(TRUNC(VLOOKUP($E412,'Container Panel'!$B$41:$Z$100,$D412,0)/(VLOOKUP(IF$276,UI!$A$12:$O$51,VLOOKUP(IF$277,$B$276:$C$278,2,0),0)/1000)),"")</f>
        <v/>
      </c>
      <c r="IG412" s="145" t="str">
        <f>IFERROR(TRUNC(VLOOKUP($E412,'Container Panel'!$B$41:$Z$100,$D412,0)/(VLOOKUP(IG$276,UI!$A$12:$O$51,VLOOKUP(IG$277,$B$276:$C$278,2,0),0)/1000)),"")</f>
        <v/>
      </c>
      <c r="IH412" s="145" t="str">
        <f>IFERROR(TRUNC(VLOOKUP($E412,'Container Panel'!$B$41:$Z$100,$D412,0)/(VLOOKUP(IH$276,UI!$A$12:$O$51,VLOOKUP(IH$277,$B$276:$C$278,2,0),0)/1000)),"")</f>
        <v/>
      </c>
      <c r="II412" s="145" t="str">
        <f>IFERROR(TRUNC(VLOOKUP($E412,'Container Panel'!$B$41:$Z$100,$D412,0)/(VLOOKUP(II$276,UI!$A$12:$O$51,VLOOKUP(II$277,$B$276:$C$278,2,0),0)/1000)),"")</f>
        <v/>
      </c>
      <c r="IJ412" s="145" t="str">
        <f>IFERROR(TRUNC(VLOOKUP($E412,'Container Panel'!$B$41:$Z$100,$D412,0)/(VLOOKUP(IJ$276,UI!$A$12:$O$51,VLOOKUP(IJ$277,$B$276:$C$278,2,0),0)/1000)),"")</f>
        <v/>
      </c>
      <c r="IK412" s="145" t="str">
        <f>IFERROR(TRUNC(VLOOKUP($E412,'Container Panel'!$B$41:$Z$100,$D412,0)/(VLOOKUP(IK$276,UI!$A$12:$O$51,VLOOKUP(IK$277,$B$276:$C$278,2,0),0)/1000)),"")</f>
        <v/>
      </c>
      <c r="IL412" s="145" t="str">
        <f>IFERROR(TRUNC(VLOOKUP($E412,'Container Panel'!$B$41:$Z$100,$D412,0)/(VLOOKUP(IL$276,UI!$A$12:$O$51,VLOOKUP(IL$277,$B$276:$C$278,2,0),0)/1000)),"")</f>
        <v/>
      </c>
    </row>
    <row r="413" spans="2:246">
      <c r="B413" s="74">
        <v>133</v>
      </c>
      <c r="C413" s="74">
        <f t="shared" si="198"/>
        <v>45</v>
      </c>
      <c r="D413" s="163">
        <f>MOD(B413,3)+'Container Panel'!$Q$38</f>
        <v>17</v>
      </c>
      <c r="E413" s="143">
        <f t="shared" si="197"/>
        <v>0</v>
      </c>
      <c r="F413" s="144" t="s">
        <v>76</v>
      </c>
      <c r="G413" s="145" t="str">
        <f>IFERROR(TRUNC(VLOOKUP($E413,'Container Panel'!$B$41:$Z$100,$D413,0)/(VLOOKUP(G$276,UI!$A$12:$O$51,VLOOKUP(G$278,$B$276:$C$278,2,0),0)/1000)),"")</f>
        <v/>
      </c>
      <c r="H413" s="145" t="str">
        <f>IFERROR(TRUNC(VLOOKUP($E413,'Container Panel'!$B$41:$Z$100,$D413,0)/(VLOOKUP(H$276,UI!$A$12:$O$51,VLOOKUP(H$278,$B$276:$C$278,2,0),0)/1000)),"")</f>
        <v/>
      </c>
      <c r="I413" s="145" t="str">
        <f>IFERROR(TRUNC(VLOOKUP($E413,'Container Panel'!$B$41:$Z$100,$D413,0)/(VLOOKUP(I$276,UI!$A$12:$O$51,VLOOKUP(I$278,$B$276:$C$278,2,0),0)/1000)),"")</f>
        <v/>
      </c>
      <c r="J413" s="145" t="str">
        <f>IFERROR(TRUNC(VLOOKUP($E413,'Container Panel'!$B$41:$Z$100,$D413,0)/(VLOOKUP(J$276,UI!$A$12:$O$51,VLOOKUP(J$278,$B$276:$C$278,2,0),0)/1000)),"")</f>
        <v/>
      </c>
      <c r="K413" s="145" t="str">
        <f>IFERROR(TRUNC(VLOOKUP($E413,'Container Panel'!$B$41:$Z$100,$D413,0)/(VLOOKUP(K$276,UI!$A$12:$O$51,VLOOKUP(K$278,$B$276:$C$278,2,0),0)/1000)),"")</f>
        <v/>
      </c>
      <c r="L413" s="145" t="str">
        <f>IFERROR(TRUNC(VLOOKUP($E413,'Container Panel'!$B$41:$Z$100,$D413,0)/(VLOOKUP(L$276,UI!$A$12:$O$51,VLOOKUP(L$278,$B$276:$C$278,2,0),0)/1000)),"")</f>
        <v/>
      </c>
      <c r="M413" s="145" t="str">
        <f>IFERROR(TRUNC(VLOOKUP($E413,'Container Panel'!$B$41:$Z$100,$D413,0)/(VLOOKUP(M$276,UI!$A$12:$O$51,VLOOKUP(M$278,$B$276:$C$278,2,0),0)/1000)),"")</f>
        <v/>
      </c>
      <c r="N413" s="145" t="str">
        <f>IFERROR(TRUNC(VLOOKUP($E413,'Container Panel'!$B$41:$Z$100,$D413,0)/(VLOOKUP(N$276,UI!$A$12:$O$51,VLOOKUP(N$278,$B$276:$C$278,2,0),0)/1000)),"")</f>
        <v/>
      </c>
      <c r="O413" s="145" t="str">
        <f>IFERROR(TRUNC(VLOOKUP($E413,'Container Panel'!$B$41:$Z$100,$D413,0)/(VLOOKUP(O$276,UI!$A$12:$O$51,VLOOKUP(O$278,$B$276:$C$278,2,0),0)/1000)),"")</f>
        <v/>
      </c>
      <c r="P413" s="145" t="str">
        <f>IFERROR(TRUNC(VLOOKUP($E413,'Container Panel'!$B$41:$Z$100,$D413,0)/(VLOOKUP(P$276,UI!$A$12:$O$51,VLOOKUP(P$278,$B$276:$C$278,2,0),0)/1000)),"")</f>
        <v/>
      </c>
      <c r="Q413" s="145" t="str">
        <f>IFERROR(TRUNC(VLOOKUP($E413,'Container Panel'!$B$41:$Z$100,$D413,0)/(VLOOKUP(Q$276,UI!$A$12:$O$51,VLOOKUP(Q$278,$B$276:$C$278,2,0),0)/1000)),"")</f>
        <v/>
      </c>
      <c r="R413" s="145" t="str">
        <f>IFERROR(TRUNC(VLOOKUP($E413,'Container Panel'!$B$41:$Z$100,$D413,0)/(VLOOKUP(R$276,UI!$A$12:$O$51,VLOOKUP(R$278,$B$276:$C$278,2,0),0)/1000)),"")</f>
        <v/>
      </c>
      <c r="S413" s="145" t="str">
        <f>IFERROR(TRUNC(VLOOKUP($E413,'Container Panel'!$B$41:$Z$100,$D413,0)/(VLOOKUP(S$276,UI!$A$12:$O$51,VLOOKUP(S$278,$B$276:$C$278,2,0),0)/1000)),"")</f>
        <v/>
      </c>
      <c r="T413" s="145" t="str">
        <f>IFERROR(TRUNC(VLOOKUP($E413,'Container Panel'!$B$41:$Z$100,$D413,0)/(VLOOKUP(T$276,UI!$A$12:$O$51,VLOOKUP(T$278,$B$276:$C$278,2,0),0)/1000)),"")</f>
        <v/>
      </c>
      <c r="U413" s="145" t="str">
        <f>IFERROR(TRUNC(VLOOKUP($E413,'Container Panel'!$B$41:$Z$100,$D413,0)/(VLOOKUP(U$276,UI!$A$12:$O$51,VLOOKUP(U$278,$B$276:$C$278,2,0),0)/1000)),"")</f>
        <v/>
      </c>
      <c r="V413" s="145" t="str">
        <f>IFERROR(TRUNC(VLOOKUP($E413,'Container Panel'!$B$41:$Z$100,$D413,0)/(VLOOKUP(V$276,UI!$A$12:$O$51,VLOOKUP(V$278,$B$276:$C$278,2,0),0)/1000)),"")</f>
        <v/>
      </c>
      <c r="W413" s="145" t="str">
        <f>IFERROR(TRUNC(VLOOKUP($E413,'Container Panel'!$B$41:$Z$100,$D413,0)/(VLOOKUP(W$276,UI!$A$12:$O$51,VLOOKUP(W$278,$B$276:$C$278,2,0),0)/1000)),"")</f>
        <v/>
      </c>
      <c r="X413" s="145" t="str">
        <f>IFERROR(TRUNC(VLOOKUP($E413,'Container Panel'!$B$41:$Z$100,$D413,0)/(VLOOKUP(X$276,UI!$A$12:$O$51,VLOOKUP(X$278,$B$276:$C$278,2,0),0)/1000)),"")</f>
        <v/>
      </c>
      <c r="Y413" s="145" t="str">
        <f>IFERROR(TRUNC(VLOOKUP($E413,'Container Panel'!$B$41:$Z$100,$D413,0)/(VLOOKUP(Y$276,UI!$A$12:$O$51,VLOOKUP(Y$278,$B$276:$C$278,2,0),0)/1000)),"")</f>
        <v/>
      </c>
      <c r="Z413" s="145" t="str">
        <f>IFERROR(TRUNC(VLOOKUP($E413,'Container Panel'!$B$41:$Z$100,$D413,0)/(VLOOKUP(Z$276,UI!$A$12:$O$51,VLOOKUP(Z$278,$B$276:$C$278,2,0),0)/1000)),"")</f>
        <v/>
      </c>
      <c r="AA413" s="145" t="str">
        <f>IFERROR(TRUNC(VLOOKUP($E413,'Container Panel'!$B$41:$Z$100,$D413,0)/(VLOOKUP(AA$276,UI!$A$12:$O$51,VLOOKUP(AA$278,$B$276:$C$278,2,0),0)/1000)),"")</f>
        <v/>
      </c>
      <c r="AB413" s="145" t="str">
        <f>IFERROR(TRUNC(VLOOKUP($E413,'Container Panel'!$B$41:$Z$100,$D413,0)/(VLOOKUP(AB$276,UI!$A$12:$O$51,VLOOKUP(AB$278,$B$276:$C$278,2,0),0)/1000)),"")</f>
        <v/>
      </c>
      <c r="AC413" s="145" t="str">
        <f>IFERROR(TRUNC(VLOOKUP($E413,'Container Panel'!$B$41:$Z$100,$D413,0)/(VLOOKUP(AC$276,UI!$A$12:$O$51,VLOOKUP(AC$278,$B$276:$C$278,2,0),0)/1000)),"")</f>
        <v/>
      </c>
      <c r="AD413" s="145" t="str">
        <f>IFERROR(TRUNC(VLOOKUP($E413,'Container Panel'!$B$41:$Z$100,$D413,0)/(VLOOKUP(AD$276,UI!$A$12:$O$51,VLOOKUP(AD$278,$B$276:$C$278,2,0),0)/1000)),"")</f>
        <v/>
      </c>
      <c r="AE413" s="145" t="str">
        <f>IFERROR(TRUNC(VLOOKUP($E413,'Container Panel'!$B$41:$Z$100,$D413,0)/(VLOOKUP(AE$276,UI!$A$12:$O$51,VLOOKUP(AE$278,$B$276:$C$278,2,0),0)/1000)),"")</f>
        <v/>
      </c>
      <c r="AF413" s="145" t="str">
        <f>IFERROR(TRUNC(VLOOKUP($E413,'Container Panel'!$B$41:$Z$100,$D413,0)/(VLOOKUP(AF$276,UI!$A$12:$O$51,VLOOKUP(AF$278,$B$276:$C$278,2,0),0)/1000)),"")</f>
        <v/>
      </c>
      <c r="AG413" s="145" t="str">
        <f>IFERROR(TRUNC(VLOOKUP($E413,'Container Panel'!$B$41:$Z$100,$D413,0)/(VLOOKUP(AG$276,UI!$A$12:$O$51,VLOOKUP(AG$278,$B$276:$C$278,2,0),0)/1000)),"")</f>
        <v/>
      </c>
      <c r="AH413" s="145" t="str">
        <f>IFERROR(TRUNC(VLOOKUP($E413,'Container Panel'!$B$41:$Z$100,$D413,0)/(VLOOKUP(AH$276,UI!$A$12:$O$51,VLOOKUP(AH$278,$B$276:$C$278,2,0),0)/1000)),"")</f>
        <v/>
      </c>
      <c r="AI413" s="145" t="str">
        <f>IFERROR(TRUNC(VLOOKUP($E413,'Container Panel'!$B$41:$Z$100,$D413,0)/(VLOOKUP(AI$276,UI!$A$12:$O$51,VLOOKUP(AI$278,$B$276:$C$278,2,0),0)/1000)),"")</f>
        <v/>
      </c>
      <c r="AJ413" s="145" t="str">
        <f>IFERROR(TRUNC(VLOOKUP($E413,'Container Panel'!$B$41:$Z$100,$D413,0)/(VLOOKUP(AJ$276,UI!$A$12:$O$51,VLOOKUP(AJ$278,$B$276:$C$278,2,0),0)/1000)),"")</f>
        <v/>
      </c>
      <c r="AK413" s="145" t="str">
        <f>IFERROR(TRUNC(VLOOKUP($E413,'Container Panel'!$B$41:$Z$100,$D413,0)/(VLOOKUP(AK$276,UI!$A$12:$O$51,VLOOKUP(AK$278,$B$276:$C$278,2,0),0)/1000)),"")</f>
        <v/>
      </c>
      <c r="AL413" s="145" t="str">
        <f>IFERROR(TRUNC(VLOOKUP($E413,'Container Panel'!$B$41:$Z$100,$D413,0)/(VLOOKUP(AL$276,UI!$A$12:$O$51,VLOOKUP(AL$278,$B$276:$C$278,2,0),0)/1000)),"")</f>
        <v/>
      </c>
      <c r="AM413" s="145" t="str">
        <f>IFERROR(TRUNC(VLOOKUP($E413,'Container Panel'!$B$41:$Z$100,$D413,0)/(VLOOKUP(AM$276,UI!$A$12:$O$51,VLOOKUP(AM$278,$B$276:$C$278,2,0),0)/1000)),"")</f>
        <v/>
      </c>
      <c r="AN413" s="145" t="str">
        <f>IFERROR(TRUNC(VLOOKUP($E413,'Container Panel'!$B$41:$Z$100,$D413,0)/(VLOOKUP(AN$276,UI!$A$12:$O$51,VLOOKUP(AN$278,$B$276:$C$278,2,0),0)/1000)),"")</f>
        <v/>
      </c>
      <c r="AO413" s="145" t="str">
        <f>IFERROR(TRUNC(VLOOKUP($E413,'Container Panel'!$B$41:$Z$100,$D413,0)/(VLOOKUP(AO$276,UI!$A$12:$O$51,VLOOKUP(AO$278,$B$276:$C$278,2,0),0)/1000)),"")</f>
        <v/>
      </c>
      <c r="AP413" s="145" t="str">
        <f>IFERROR(TRUNC(VLOOKUP($E413,'Container Panel'!$B$41:$Z$100,$D413,0)/(VLOOKUP(AP$276,UI!$A$12:$O$51,VLOOKUP(AP$278,$B$276:$C$278,2,0),0)/1000)),"")</f>
        <v/>
      </c>
      <c r="AQ413" s="145" t="str">
        <f>IFERROR(TRUNC(VLOOKUP($E413,'Container Panel'!$B$41:$Z$100,$D413,0)/(VLOOKUP(AQ$276,UI!$A$12:$O$51,VLOOKUP(AQ$278,$B$276:$C$278,2,0),0)/1000)),"")</f>
        <v/>
      </c>
      <c r="AR413" s="145" t="str">
        <f>IFERROR(TRUNC(VLOOKUP($E413,'Container Panel'!$B$41:$Z$100,$D413,0)/(VLOOKUP(AR$276,UI!$A$12:$O$51,VLOOKUP(AR$278,$B$276:$C$278,2,0),0)/1000)),"")</f>
        <v/>
      </c>
      <c r="AS413" s="145" t="str">
        <f>IFERROR(TRUNC(VLOOKUP($E413,'Container Panel'!$B$41:$Z$100,$D413,0)/(VLOOKUP(AS$276,UI!$A$12:$O$51,VLOOKUP(AS$278,$B$276:$C$278,2,0),0)/1000)),"")</f>
        <v/>
      </c>
      <c r="AT413" s="145" t="str">
        <f>IFERROR(TRUNC(VLOOKUP($E413,'Container Panel'!$B$41:$Z$100,$D413,0)/(VLOOKUP(AT$276,UI!$A$12:$O$51,VLOOKUP(AT$278,$B$276:$C$278,2,0),0)/1000)),"")</f>
        <v/>
      </c>
      <c r="AU413" s="145" t="str">
        <f>IFERROR(TRUNC(VLOOKUP($E413,'Container Panel'!$B$41:$Z$100,$D413,0)/(VLOOKUP(AU$276,UI!$A$12:$O$51,VLOOKUP(AU$278,$B$276:$C$278,2,0),0)/1000)),"")</f>
        <v/>
      </c>
      <c r="AV413" s="145" t="str">
        <f>IFERROR(TRUNC(VLOOKUP($E413,'Container Panel'!$B$41:$Z$100,$D413,0)/(VLOOKUP(AV$276,UI!$A$12:$O$51,VLOOKUP(AV$278,$B$276:$C$278,2,0),0)/1000)),"")</f>
        <v/>
      </c>
      <c r="AW413" s="145" t="str">
        <f>IFERROR(TRUNC(VLOOKUP($E413,'Container Panel'!$B$41:$Z$100,$D413,0)/(VLOOKUP(AW$276,UI!$A$12:$O$51,VLOOKUP(AW$278,$B$276:$C$278,2,0),0)/1000)),"")</f>
        <v/>
      </c>
      <c r="AX413" s="145" t="str">
        <f>IFERROR(TRUNC(VLOOKUP($E413,'Container Panel'!$B$41:$Z$100,$D413,0)/(VLOOKUP(AX$276,UI!$A$12:$O$51,VLOOKUP(AX$278,$B$276:$C$278,2,0),0)/1000)),"")</f>
        <v/>
      </c>
      <c r="AY413" s="145" t="str">
        <f>IFERROR(TRUNC(VLOOKUP($E413,'Container Panel'!$B$41:$Z$100,$D413,0)/(VLOOKUP(AY$276,UI!$A$12:$O$51,VLOOKUP(AY$278,$B$276:$C$278,2,0),0)/1000)),"")</f>
        <v/>
      </c>
      <c r="AZ413" s="145" t="str">
        <f>IFERROR(TRUNC(VLOOKUP($E413,'Container Panel'!$B$41:$Z$100,$D413,0)/(VLOOKUP(AZ$276,UI!$A$12:$O$51,VLOOKUP(AZ$278,$B$276:$C$278,2,0),0)/1000)),"")</f>
        <v/>
      </c>
      <c r="BA413" s="145" t="str">
        <f>IFERROR(TRUNC(VLOOKUP($E413,'Container Panel'!$B$41:$Z$100,$D413,0)/(VLOOKUP(BA$276,UI!$A$12:$O$51,VLOOKUP(BA$278,$B$276:$C$278,2,0),0)/1000)),"")</f>
        <v/>
      </c>
      <c r="BB413" s="145" t="str">
        <f>IFERROR(TRUNC(VLOOKUP($E413,'Container Panel'!$B$41:$Z$100,$D413,0)/(VLOOKUP(BB$276,UI!$A$12:$O$51,VLOOKUP(BB$278,$B$276:$C$278,2,0),0)/1000)),"")</f>
        <v/>
      </c>
      <c r="BC413" s="145" t="str">
        <f>IFERROR(TRUNC(VLOOKUP($E413,'Container Panel'!$B$41:$Z$100,$D413,0)/(VLOOKUP(BC$276,UI!$A$12:$O$51,VLOOKUP(BC$278,$B$276:$C$278,2,0),0)/1000)),"")</f>
        <v/>
      </c>
      <c r="BD413" s="145" t="str">
        <f>IFERROR(TRUNC(VLOOKUP($E413,'Container Panel'!$B$41:$Z$100,$D413,0)/(VLOOKUP(BD$276,UI!$A$12:$O$51,VLOOKUP(BD$278,$B$276:$C$278,2,0),0)/1000)),"")</f>
        <v/>
      </c>
      <c r="BE413" s="145" t="str">
        <f>IFERROR(TRUNC(VLOOKUP($E413,'Container Panel'!$B$41:$Z$100,$D413,0)/(VLOOKUP(BE$276,UI!$A$12:$O$51,VLOOKUP(BE$278,$B$276:$C$278,2,0),0)/1000)),"")</f>
        <v/>
      </c>
      <c r="BF413" s="145" t="str">
        <f>IFERROR(TRUNC(VLOOKUP($E413,'Container Panel'!$B$41:$Z$100,$D413,0)/(VLOOKUP(BF$276,UI!$A$12:$O$51,VLOOKUP(BF$278,$B$276:$C$278,2,0),0)/1000)),"")</f>
        <v/>
      </c>
      <c r="BG413" s="145" t="str">
        <f>IFERROR(TRUNC(VLOOKUP($E413,'Container Panel'!$B$41:$Z$100,$D413,0)/(VLOOKUP(BG$276,UI!$A$12:$O$51,VLOOKUP(BG$278,$B$276:$C$278,2,0),0)/1000)),"")</f>
        <v/>
      </c>
      <c r="BH413" s="145" t="str">
        <f>IFERROR(TRUNC(VLOOKUP($E413,'Container Panel'!$B$41:$Z$100,$D413,0)/(VLOOKUP(BH$276,UI!$A$12:$O$51,VLOOKUP(BH$278,$B$276:$C$278,2,0),0)/1000)),"")</f>
        <v/>
      </c>
      <c r="BI413" s="145" t="str">
        <f>IFERROR(TRUNC(VLOOKUP($E413,'Container Panel'!$B$41:$Z$100,$D413,0)/(VLOOKUP(BI$276,UI!$A$12:$O$51,VLOOKUP(BI$278,$B$276:$C$278,2,0),0)/1000)),"")</f>
        <v/>
      </c>
      <c r="BJ413" s="145" t="str">
        <f>IFERROR(TRUNC(VLOOKUP($E413,'Container Panel'!$B$41:$Z$100,$D413,0)/(VLOOKUP(BJ$276,UI!$A$12:$O$51,VLOOKUP(BJ$278,$B$276:$C$278,2,0),0)/1000)),"")</f>
        <v/>
      </c>
      <c r="BK413" s="145" t="str">
        <f>IFERROR(TRUNC(VLOOKUP($E413,'Container Panel'!$B$41:$Z$100,$D413,0)/(VLOOKUP(BK$276,UI!$A$12:$O$51,VLOOKUP(BK$278,$B$276:$C$278,2,0),0)/1000)),"")</f>
        <v/>
      </c>
      <c r="BL413" s="145" t="str">
        <f>IFERROR(TRUNC(VLOOKUP($E413,'Container Panel'!$B$41:$Z$100,$D413,0)/(VLOOKUP(BL$276,UI!$A$12:$O$51,VLOOKUP(BL$278,$B$276:$C$278,2,0),0)/1000)),"")</f>
        <v/>
      </c>
      <c r="BM413" s="145" t="str">
        <f>IFERROR(TRUNC(VLOOKUP($E413,'Container Panel'!$B$41:$Z$100,$D413,0)/(VLOOKUP(BM$276,UI!$A$12:$O$51,VLOOKUP(BM$278,$B$276:$C$278,2,0),0)/1000)),"")</f>
        <v/>
      </c>
      <c r="BN413" s="145" t="str">
        <f>IFERROR(TRUNC(VLOOKUP($E413,'Container Panel'!$B$41:$Z$100,$D413,0)/(VLOOKUP(BN$276,UI!$A$12:$O$51,VLOOKUP(BN$278,$B$276:$C$278,2,0),0)/1000)),"")</f>
        <v/>
      </c>
      <c r="BO413" s="145" t="str">
        <f>IFERROR(TRUNC(VLOOKUP($E413,'Container Panel'!$B$41:$Z$100,$D413,0)/(VLOOKUP(BO$276,UI!$A$12:$O$51,VLOOKUP(BO$278,$B$276:$C$278,2,0),0)/1000)),"")</f>
        <v/>
      </c>
      <c r="BP413" s="145" t="str">
        <f>IFERROR(TRUNC(VLOOKUP($E413,'Container Panel'!$B$41:$Z$100,$D413,0)/(VLOOKUP(BP$276,UI!$A$12:$O$51,VLOOKUP(BP$278,$B$276:$C$278,2,0),0)/1000)),"")</f>
        <v/>
      </c>
      <c r="BQ413" s="145" t="str">
        <f>IFERROR(TRUNC(VLOOKUP($E413,'Container Panel'!$B$41:$Z$100,$D413,0)/(VLOOKUP(BQ$276,UI!$A$12:$O$51,VLOOKUP(BQ$278,$B$276:$C$278,2,0),0)/1000)),"")</f>
        <v/>
      </c>
      <c r="BR413" s="145" t="str">
        <f>IFERROR(TRUNC(VLOOKUP($E413,'Container Panel'!$B$41:$Z$100,$D413,0)/(VLOOKUP(BR$276,UI!$A$12:$O$51,VLOOKUP(BR$278,$B$276:$C$278,2,0),0)/1000)),"")</f>
        <v/>
      </c>
      <c r="BS413" s="145" t="str">
        <f>IFERROR(TRUNC(VLOOKUP($E413,'Container Panel'!$B$41:$Z$100,$D413,0)/(VLOOKUP(BS$276,UI!$A$12:$O$51,VLOOKUP(BS$278,$B$276:$C$278,2,0),0)/1000)),"")</f>
        <v/>
      </c>
      <c r="BT413" s="145" t="str">
        <f>IFERROR(TRUNC(VLOOKUP($E413,'Container Panel'!$B$41:$Z$100,$D413,0)/(VLOOKUP(BT$276,UI!$A$12:$O$51,VLOOKUP(BT$278,$B$276:$C$278,2,0),0)/1000)),"")</f>
        <v/>
      </c>
      <c r="BU413" s="145" t="str">
        <f>IFERROR(TRUNC(VLOOKUP($E413,'Container Panel'!$B$41:$Z$100,$D413,0)/(VLOOKUP(BU$276,UI!$A$12:$O$51,VLOOKUP(BU$278,$B$276:$C$278,2,0),0)/1000)),"")</f>
        <v/>
      </c>
      <c r="BV413" s="145" t="str">
        <f>IFERROR(TRUNC(VLOOKUP($E413,'Container Panel'!$B$41:$Z$100,$D413,0)/(VLOOKUP(BV$276,UI!$A$12:$O$51,VLOOKUP(BV$278,$B$276:$C$278,2,0),0)/1000)),"")</f>
        <v/>
      </c>
      <c r="BW413" s="145" t="str">
        <f>IFERROR(TRUNC(VLOOKUP($E413,'Container Panel'!$B$41:$Z$100,$D413,0)/(VLOOKUP(BW$276,UI!$A$12:$O$51,VLOOKUP(BW$278,$B$276:$C$278,2,0),0)/1000)),"")</f>
        <v/>
      </c>
      <c r="BX413" s="145" t="str">
        <f>IFERROR(TRUNC(VLOOKUP($E413,'Container Panel'!$B$41:$Z$100,$D413,0)/(VLOOKUP(BX$276,UI!$A$12:$O$51,VLOOKUP(BX$278,$B$276:$C$278,2,0),0)/1000)),"")</f>
        <v/>
      </c>
      <c r="BY413" s="145" t="str">
        <f>IFERROR(TRUNC(VLOOKUP($E413,'Container Panel'!$B$41:$Z$100,$D413,0)/(VLOOKUP(BY$276,UI!$A$12:$O$51,VLOOKUP(BY$278,$B$276:$C$278,2,0),0)/1000)),"")</f>
        <v/>
      </c>
      <c r="BZ413" s="145" t="str">
        <f>IFERROR(TRUNC(VLOOKUP($E413,'Container Panel'!$B$41:$Z$100,$D413,0)/(VLOOKUP(BZ$276,UI!$A$12:$O$51,VLOOKUP(BZ$278,$B$276:$C$278,2,0),0)/1000)),"")</f>
        <v/>
      </c>
      <c r="CA413" s="145" t="str">
        <f>IFERROR(TRUNC(VLOOKUP($E413,'Container Panel'!$B$41:$Z$100,$D413,0)/(VLOOKUP(CA$276,UI!$A$12:$O$51,VLOOKUP(CA$278,$B$276:$C$278,2,0),0)/1000)),"")</f>
        <v/>
      </c>
      <c r="CB413" s="145" t="str">
        <f>IFERROR(TRUNC(VLOOKUP($E413,'Container Panel'!$B$41:$Z$100,$D413,0)/(VLOOKUP(CB$276,UI!$A$12:$O$51,VLOOKUP(CB$278,$B$276:$C$278,2,0),0)/1000)),"")</f>
        <v/>
      </c>
      <c r="CC413" s="145" t="str">
        <f>IFERROR(TRUNC(VLOOKUP($E413,'Container Panel'!$B$41:$Z$100,$D413,0)/(VLOOKUP(CC$276,UI!$A$12:$O$51,VLOOKUP(CC$278,$B$276:$C$278,2,0),0)/1000)),"")</f>
        <v/>
      </c>
      <c r="CD413" s="145" t="str">
        <f>IFERROR(TRUNC(VLOOKUP($E413,'Container Panel'!$B$41:$Z$100,$D413,0)/(VLOOKUP(CD$276,UI!$A$12:$O$51,VLOOKUP(CD$278,$B$276:$C$278,2,0),0)/1000)),"")</f>
        <v/>
      </c>
      <c r="CE413" s="145" t="str">
        <f>IFERROR(TRUNC(VLOOKUP($E413,'Container Panel'!$B$41:$Z$100,$D413,0)/(VLOOKUP(CE$276,UI!$A$12:$O$51,VLOOKUP(CE$278,$B$276:$C$278,2,0),0)/1000)),"")</f>
        <v/>
      </c>
      <c r="CF413" s="145" t="str">
        <f>IFERROR(TRUNC(VLOOKUP($E413,'Container Panel'!$B$41:$Z$100,$D413,0)/(VLOOKUP(CF$276,UI!$A$12:$O$51,VLOOKUP(CF$278,$B$276:$C$278,2,0),0)/1000)),"")</f>
        <v/>
      </c>
      <c r="CG413" s="145" t="str">
        <f>IFERROR(TRUNC(VLOOKUP($E413,'Container Panel'!$B$41:$Z$100,$D413,0)/(VLOOKUP(CG$276,UI!$A$12:$O$51,VLOOKUP(CG$278,$B$276:$C$278,2,0),0)/1000)),"")</f>
        <v/>
      </c>
      <c r="CH413" s="145" t="str">
        <f>IFERROR(TRUNC(VLOOKUP($E413,'Container Panel'!$B$41:$Z$100,$D413,0)/(VLOOKUP(CH$276,UI!$A$12:$O$51,VLOOKUP(CH$278,$B$276:$C$278,2,0),0)/1000)),"")</f>
        <v/>
      </c>
      <c r="CI413" s="145" t="str">
        <f>IFERROR(TRUNC(VLOOKUP($E413,'Container Panel'!$B$41:$Z$100,$D413,0)/(VLOOKUP(CI$276,UI!$A$12:$O$51,VLOOKUP(CI$278,$B$276:$C$278,2,0),0)/1000)),"")</f>
        <v/>
      </c>
      <c r="CJ413" s="145" t="str">
        <f>IFERROR(TRUNC(VLOOKUP($E413,'Container Panel'!$B$41:$Z$100,$D413,0)/(VLOOKUP(CJ$276,UI!$A$12:$O$51,VLOOKUP(CJ$278,$B$276:$C$278,2,0),0)/1000)),"")</f>
        <v/>
      </c>
      <c r="CK413" s="145" t="str">
        <f>IFERROR(TRUNC(VLOOKUP($E413,'Container Panel'!$B$41:$Z$100,$D413,0)/(VLOOKUP(CK$276,UI!$A$12:$O$51,VLOOKUP(CK$278,$B$276:$C$278,2,0),0)/1000)),"")</f>
        <v/>
      </c>
      <c r="CL413" s="145" t="str">
        <f>IFERROR(TRUNC(VLOOKUP($E413,'Container Panel'!$B$41:$Z$100,$D413,0)/(VLOOKUP(CL$276,UI!$A$12:$O$51,VLOOKUP(CL$278,$B$276:$C$278,2,0),0)/1000)),"")</f>
        <v/>
      </c>
      <c r="CM413" s="145" t="str">
        <f>IFERROR(TRUNC(VLOOKUP($E413,'Container Panel'!$B$41:$Z$100,$D413,0)/(VLOOKUP(CM$276,UI!$A$12:$O$51,VLOOKUP(CM$278,$B$276:$C$278,2,0),0)/1000)),"")</f>
        <v/>
      </c>
      <c r="CN413" s="145" t="str">
        <f>IFERROR(TRUNC(VLOOKUP($E413,'Container Panel'!$B$41:$Z$100,$D413,0)/(VLOOKUP(CN$276,UI!$A$12:$O$51,VLOOKUP(CN$278,$B$276:$C$278,2,0),0)/1000)),"")</f>
        <v/>
      </c>
      <c r="CO413" s="145" t="str">
        <f>IFERROR(TRUNC(VLOOKUP($E413,'Container Panel'!$B$41:$Z$100,$D413,0)/(VLOOKUP(CO$276,UI!$A$12:$O$51,VLOOKUP(CO$278,$B$276:$C$278,2,0),0)/1000)),"")</f>
        <v/>
      </c>
      <c r="CP413" s="145" t="str">
        <f>IFERROR(TRUNC(VLOOKUP($E413,'Container Panel'!$B$41:$Z$100,$D413,0)/(VLOOKUP(CP$276,UI!$A$12:$O$51,VLOOKUP(CP$278,$B$276:$C$278,2,0),0)/1000)),"")</f>
        <v/>
      </c>
      <c r="CQ413" s="145" t="str">
        <f>IFERROR(TRUNC(VLOOKUP($E413,'Container Panel'!$B$41:$Z$100,$D413,0)/(VLOOKUP(CQ$276,UI!$A$12:$O$51,VLOOKUP(CQ$278,$B$276:$C$278,2,0),0)/1000)),"")</f>
        <v/>
      </c>
      <c r="CR413" s="145" t="str">
        <f>IFERROR(TRUNC(VLOOKUP($E413,'Container Panel'!$B$41:$Z$100,$D413,0)/(VLOOKUP(CR$276,UI!$A$12:$O$51,VLOOKUP(CR$278,$B$276:$C$278,2,0),0)/1000)),"")</f>
        <v/>
      </c>
      <c r="CS413" s="145" t="str">
        <f>IFERROR(TRUNC(VLOOKUP($E413,'Container Panel'!$B$41:$Z$100,$D413,0)/(VLOOKUP(CS$276,UI!$A$12:$O$51,VLOOKUP(CS$278,$B$276:$C$278,2,0),0)/1000)),"")</f>
        <v/>
      </c>
      <c r="CT413" s="145" t="str">
        <f>IFERROR(TRUNC(VLOOKUP($E413,'Container Panel'!$B$41:$Z$100,$D413,0)/(VLOOKUP(CT$276,UI!$A$12:$O$51,VLOOKUP(CT$278,$B$276:$C$278,2,0),0)/1000)),"")</f>
        <v/>
      </c>
      <c r="CU413" s="145" t="str">
        <f>IFERROR(TRUNC(VLOOKUP($E413,'Container Panel'!$B$41:$Z$100,$D413,0)/(VLOOKUP(CU$276,UI!$A$12:$O$51,VLOOKUP(CU$278,$B$276:$C$278,2,0),0)/1000)),"")</f>
        <v/>
      </c>
      <c r="CV413" s="145" t="str">
        <f>IFERROR(TRUNC(VLOOKUP($E413,'Container Panel'!$B$41:$Z$100,$D413,0)/(VLOOKUP(CV$276,UI!$A$12:$O$51,VLOOKUP(CV$278,$B$276:$C$278,2,0),0)/1000)),"")</f>
        <v/>
      </c>
      <c r="CW413" s="145" t="str">
        <f>IFERROR(TRUNC(VLOOKUP($E413,'Container Panel'!$B$41:$Z$100,$D413,0)/(VLOOKUP(CW$276,UI!$A$12:$O$51,VLOOKUP(CW$278,$B$276:$C$278,2,0),0)/1000)),"")</f>
        <v/>
      </c>
      <c r="CX413" s="145" t="str">
        <f>IFERROR(TRUNC(VLOOKUP($E413,'Container Panel'!$B$41:$Z$100,$D413,0)/(VLOOKUP(CX$276,UI!$A$12:$O$51,VLOOKUP(CX$278,$B$276:$C$278,2,0),0)/1000)),"")</f>
        <v/>
      </c>
      <c r="CY413" s="145" t="str">
        <f>IFERROR(TRUNC(VLOOKUP($E413,'Container Panel'!$B$41:$Z$100,$D413,0)/(VLOOKUP(CY$276,UI!$A$12:$O$51,VLOOKUP(CY$278,$B$276:$C$278,2,0),0)/1000)),"")</f>
        <v/>
      </c>
      <c r="CZ413" s="145" t="str">
        <f>IFERROR(TRUNC(VLOOKUP($E413,'Container Panel'!$B$41:$Z$100,$D413,0)/(VLOOKUP(CZ$276,UI!$A$12:$O$51,VLOOKUP(CZ$278,$B$276:$C$278,2,0),0)/1000)),"")</f>
        <v/>
      </c>
      <c r="DA413" s="145" t="str">
        <f>IFERROR(TRUNC(VLOOKUP($E413,'Container Panel'!$B$41:$Z$100,$D413,0)/(VLOOKUP(DA$276,UI!$A$12:$O$51,VLOOKUP(DA$278,$B$276:$C$278,2,0),0)/1000)),"")</f>
        <v/>
      </c>
      <c r="DB413" s="145" t="str">
        <f>IFERROR(TRUNC(VLOOKUP($E413,'Container Panel'!$B$41:$Z$100,$D413,0)/(VLOOKUP(DB$276,UI!$A$12:$O$51,VLOOKUP(DB$278,$B$276:$C$278,2,0),0)/1000)),"")</f>
        <v/>
      </c>
      <c r="DC413" s="145" t="str">
        <f>IFERROR(TRUNC(VLOOKUP($E413,'Container Panel'!$B$41:$Z$100,$D413,0)/(VLOOKUP(DC$276,UI!$A$12:$O$51,VLOOKUP(DC$278,$B$276:$C$278,2,0),0)/1000)),"")</f>
        <v/>
      </c>
      <c r="DD413" s="145" t="str">
        <f>IFERROR(TRUNC(VLOOKUP($E413,'Container Panel'!$B$41:$Z$100,$D413,0)/(VLOOKUP(DD$276,UI!$A$12:$O$51,VLOOKUP(DD$278,$B$276:$C$278,2,0),0)/1000)),"")</f>
        <v/>
      </c>
      <c r="DE413" s="145" t="str">
        <f>IFERROR(TRUNC(VLOOKUP($E413,'Container Panel'!$B$41:$Z$100,$D413,0)/(VLOOKUP(DE$276,UI!$A$12:$O$51,VLOOKUP(DE$278,$B$276:$C$278,2,0),0)/1000)),"")</f>
        <v/>
      </c>
      <c r="DF413" s="145" t="str">
        <f>IFERROR(TRUNC(VLOOKUP($E413,'Container Panel'!$B$41:$Z$100,$D413,0)/(VLOOKUP(DF$276,UI!$A$12:$O$51,VLOOKUP(DF$278,$B$276:$C$278,2,0),0)/1000)),"")</f>
        <v/>
      </c>
      <c r="DG413" s="145" t="str">
        <f>IFERROR(TRUNC(VLOOKUP($E413,'Container Panel'!$B$41:$Z$100,$D413,0)/(VLOOKUP(DG$276,UI!$A$12:$O$51,VLOOKUP(DG$278,$B$276:$C$278,2,0),0)/1000)),"")</f>
        <v/>
      </c>
      <c r="DH413" s="145" t="str">
        <f>IFERROR(TRUNC(VLOOKUP($E413,'Container Panel'!$B$41:$Z$100,$D413,0)/(VLOOKUP(DH$276,UI!$A$12:$O$51,VLOOKUP(DH$278,$B$276:$C$278,2,0),0)/1000)),"")</f>
        <v/>
      </c>
      <c r="DI413" s="145" t="str">
        <f>IFERROR(TRUNC(VLOOKUP($E413,'Container Panel'!$B$41:$Z$100,$D413,0)/(VLOOKUP(DI$276,UI!$A$12:$O$51,VLOOKUP(DI$278,$B$276:$C$278,2,0),0)/1000)),"")</f>
        <v/>
      </c>
      <c r="DJ413" s="145" t="str">
        <f>IFERROR(TRUNC(VLOOKUP($E413,'Container Panel'!$B$41:$Z$100,$D413,0)/(VLOOKUP(DJ$276,UI!$A$12:$O$51,VLOOKUP(DJ$278,$B$276:$C$278,2,0),0)/1000)),"")</f>
        <v/>
      </c>
      <c r="DK413" s="145" t="str">
        <f>IFERROR(TRUNC(VLOOKUP($E413,'Container Panel'!$B$41:$Z$100,$D413,0)/(VLOOKUP(DK$276,UI!$A$12:$O$51,VLOOKUP(DK$278,$B$276:$C$278,2,0),0)/1000)),"")</f>
        <v/>
      </c>
      <c r="DL413" s="145" t="str">
        <f>IFERROR(TRUNC(VLOOKUP($E413,'Container Panel'!$B$41:$Z$100,$D413,0)/(VLOOKUP(DL$276,UI!$A$12:$O$51,VLOOKUP(DL$278,$B$276:$C$278,2,0),0)/1000)),"")</f>
        <v/>
      </c>
      <c r="DM413" s="145" t="str">
        <f>IFERROR(TRUNC(VLOOKUP($E413,'Container Panel'!$B$41:$Z$100,$D413,0)/(VLOOKUP(DM$276,UI!$A$12:$O$51,VLOOKUP(DM$278,$B$276:$C$278,2,0),0)/1000)),"")</f>
        <v/>
      </c>
      <c r="DN413" s="145" t="str">
        <f>IFERROR(TRUNC(VLOOKUP($E413,'Container Panel'!$B$41:$Z$100,$D413,0)/(VLOOKUP(DN$276,UI!$A$12:$O$51,VLOOKUP(DN$278,$B$276:$C$278,2,0),0)/1000)),"")</f>
        <v/>
      </c>
      <c r="DO413" s="145" t="str">
        <f>IFERROR(TRUNC(VLOOKUP($E413,'Container Panel'!$B$41:$Z$100,$D413,0)/(VLOOKUP(DO$276,UI!$A$12:$O$51,VLOOKUP(DO$278,$B$276:$C$278,2,0),0)/1000)),"")</f>
        <v/>
      </c>
      <c r="DP413" s="145" t="str">
        <f>IFERROR(TRUNC(VLOOKUP($E413,'Container Panel'!$B$41:$Z$100,$D413,0)/(VLOOKUP(DP$276,UI!$A$12:$O$51,VLOOKUP(DP$278,$B$276:$C$278,2,0),0)/1000)),"")</f>
        <v/>
      </c>
      <c r="DQ413" s="145" t="str">
        <f>IFERROR(TRUNC(VLOOKUP($E413,'Container Panel'!$B$41:$Z$100,$D413,0)/(VLOOKUP(DQ$276,UI!$A$12:$O$51,VLOOKUP(DQ$278,$B$276:$C$278,2,0),0)/1000)),"")</f>
        <v/>
      </c>
      <c r="DR413" s="145" t="str">
        <f>IFERROR(TRUNC(VLOOKUP($E413,'Container Panel'!$B$41:$Z$100,$D413,0)/(VLOOKUP(DR$276,UI!$A$12:$O$51,VLOOKUP(DR$278,$B$276:$C$278,2,0),0)/1000)),"")</f>
        <v/>
      </c>
      <c r="DS413" s="145" t="str">
        <f>IFERROR(TRUNC(VLOOKUP($E413,'Container Panel'!$B$41:$Z$100,$D413,0)/(VLOOKUP(DS$276,UI!$A$12:$O$51,VLOOKUP(DS$278,$B$276:$C$278,2,0),0)/1000)),"")</f>
        <v/>
      </c>
      <c r="DT413" s="145" t="str">
        <f>IFERROR(TRUNC(VLOOKUP($E413,'Container Panel'!$B$41:$Z$100,$D413,0)/(VLOOKUP(DT$276,UI!$A$12:$O$51,VLOOKUP(DT$278,$B$276:$C$278,2,0),0)/1000)),"")</f>
        <v/>
      </c>
      <c r="DU413" s="145" t="str">
        <f>IFERROR(TRUNC(VLOOKUP($E413,'Container Panel'!$B$41:$Z$100,$D413,0)/(VLOOKUP(DU$276,UI!$A$12:$O$51,VLOOKUP(DU$278,$B$276:$C$278,2,0),0)/1000)),"")</f>
        <v/>
      </c>
      <c r="DV413" s="145" t="str">
        <f>IFERROR(TRUNC(VLOOKUP($E413,'Container Panel'!$B$41:$Z$100,$D413,0)/(VLOOKUP(DV$276,UI!$A$12:$O$51,VLOOKUP(DV$278,$B$276:$C$278,2,0),0)/1000)),"")</f>
        <v/>
      </c>
      <c r="DW413" s="145" t="str">
        <f>IFERROR(TRUNC(VLOOKUP($E413,'Container Panel'!$B$41:$Z$100,$D413,0)/(VLOOKUP(DW$276,UI!$A$12:$O$51,VLOOKUP(DW$278,$B$276:$C$278,2,0),0)/1000)),"")</f>
        <v/>
      </c>
      <c r="DX413" s="145" t="str">
        <f>IFERROR(TRUNC(VLOOKUP($E413,'Container Panel'!$B$41:$Z$100,$D413,0)/(VLOOKUP(DX$276,UI!$A$12:$O$51,VLOOKUP(DX$278,$B$276:$C$278,2,0),0)/1000)),"")</f>
        <v/>
      </c>
      <c r="DY413" s="145" t="str">
        <f>IFERROR(TRUNC(VLOOKUP($E413,'Container Panel'!$B$41:$Z$100,$D413,0)/(VLOOKUP(DY$276,UI!$A$12:$O$51,VLOOKUP(DY$278,$B$276:$C$278,2,0),0)/1000)),"")</f>
        <v/>
      </c>
      <c r="DZ413" s="145" t="str">
        <f>IFERROR(TRUNC(VLOOKUP($E413,'Container Panel'!$B$41:$Z$100,$D413,0)/(VLOOKUP(DZ$276,UI!$A$12:$O$51,VLOOKUP(DZ$278,$B$276:$C$278,2,0),0)/1000)),"")</f>
        <v/>
      </c>
      <c r="EA413" s="145" t="str">
        <f>IFERROR(TRUNC(VLOOKUP($E413,'Container Panel'!$B$41:$Z$100,$D413,0)/(VLOOKUP(EA$276,UI!$A$12:$O$51,VLOOKUP(EA$278,$B$276:$C$278,2,0),0)/1000)),"")</f>
        <v/>
      </c>
      <c r="EB413" s="145" t="str">
        <f>IFERROR(TRUNC(VLOOKUP($E413,'Container Panel'!$B$41:$Z$100,$D413,0)/(VLOOKUP(EB$276,UI!$A$12:$O$51,VLOOKUP(EB$278,$B$276:$C$278,2,0),0)/1000)),"")</f>
        <v/>
      </c>
      <c r="EC413" s="145" t="str">
        <f>IFERROR(TRUNC(VLOOKUP($E413,'Container Panel'!$B$41:$Z$100,$D413,0)/(VLOOKUP(EC$276,UI!$A$12:$O$51,VLOOKUP(EC$278,$B$276:$C$278,2,0),0)/1000)),"")</f>
        <v/>
      </c>
      <c r="ED413" s="145" t="str">
        <f>IFERROR(TRUNC(VLOOKUP($E413,'Container Panel'!$B$41:$Z$100,$D413,0)/(VLOOKUP(ED$276,UI!$A$12:$O$51,VLOOKUP(ED$278,$B$276:$C$278,2,0),0)/1000)),"")</f>
        <v/>
      </c>
      <c r="EE413" s="145" t="str">
        <f>IFERROR(TRUNC(VLOOKUP($E413,'Container Panel'!$B$41:$Z$100,$D413,0)/(VLOOKUP(EE$276,UI!$A$12:$O$51,VLOOKUP(EE$278,$B$276:$C$278,2,0),0)/1000)),"")</f>
        <v/>
      </c>
      <c r="EF413" s="145" t="str">
        <f>IFERROR(TRUNC(VLOOKUP($E413,'Container Panel'!$B$41:$Z$100,$D413,0)/(VLOOKUP(EF$276,UI!$A$12:$O$51,VLOOKUP(EF$278,$B$276:$C$278,2,0),0)/1000)),"")</f>
        <v/>
      </c>
      <c r="EG413" s="145" t="str">
        <f>IFERROR(TRUNC(VLOOKUP($E413,'Container Panel'!$B$41:$Z$100,$D413,0)/(VLOOKUP(EG$276,UI!$A$12:$O$51,VLOOKUP(EG$278,$B$276:$C$278,2,0),0)/1000)),"")</f>
        <v/>
      </c>
      <c r="EH413" s="145" t="str">
        <f>IFERROR(TRUNC(VLOOKUP($E413,'Container Panel'!$B$41:$Z$100,$D413,0)/(VLOOKUP(EH$276,UI!$A$12:$O$51,VLOOKUP(EH$278,$B$276:$C$278,2,0),0)/1000)),"")</f>
        <v/>
      </c>
      <c r="EI413" s="145" t="str">
        <f>IFERROR(TRUNC(VLOOKUP($E413,'Container Panel'!$B$41:$Z$100,$D413,0)/(VLOOKUP(EI$276,UI!$A$12:$O$51,VLOOKUP(EI$278,$B$276:$C$278,2,0),0)/1000)),"")</f>
        <v/>
      </c>
      <c r="EJ413" s="145" t="str">
        <f>IFERROR(TRUNC(VLOOKUP($E413,'Container Panel'!$B$41:$Z$100,$D413,0)/(VLOOKUP(EJ$276,UI!$A$12:$O$51,VLOOKUP(EJ$278,$B$276:$C$278,2,0),0)/1000)),"")</f>
        <v/>
      </c>
      <c r="EK413" s="145" t="str">
        <f>IFERROR(TRUNC(VLOOKUP($E413,'Container Panel'!$B$41:$Z$100,$D413,0)/(VLOOKUP(EK$276,UI!$A$12:$O$51,VLOOKUP(EK$278,$B$276:$C$278,2,0),0)/1000)),"")</f>
        <v/>
      </c>
      <c r="EL413" s="145" t="str">
        <f>IFERROR(TRUNC(VLOOKUP($E413,'Container Panel'!$B$41:$Z$100,$D413,0)/(VLOOKUP(EL$276,UI!$A$12:$O$51,VLOOKUP(EL$278,$B$276:$C$278,2,0),0)/1000)),"")</f>
        <v/>
      </c>
      <c r="EM413" s="145" t="str">
        <f>IFERROR(TRUNC(VLOOKUP($E413,'Container Panel'!$B$41:$Z$100,$D413,0)/(VLOOKUP(EM$276,UI!$A$12:$O$51,VLOOKUP(EM$278,$B$276:$C$278,2,0),0)/1000)),"")</f>
        <v/>
      </c>
      <c r="EN413" s="145" t="str">
        <f>IFERROR(TRUNC(VLOOKUP($E413,'Container Panel'!$B$41:$Z$100,$D413,0)/(VLOOKUP(EN$276,UI!$A$12:$O$51,VLOOKUP(EN$278,$B$276:$C$278,2,0),0)/1000)),"")</f>
        <v/>
      </c>
      <c r="EO413" s="145" t="str">
        <f>IFERROR(TRUNC(VLOOKUP($E413,'Container Panel'!$B$41:$Z$100,$D413,0)/(VLOOKUP(EO$276,UI!$A$12:$O$51,VLOOKUP(EO$278,$B$276:$C$278,2,0),0)/1000)),"")</f>
        <v/>
      </c>
      <c r="EP413" s="145" t="str">
        <f>IFERROR(TRUNC(VLOOKUP($E413,'Container Panel'!$B$41:$Z$100,$D413,0)/(VLOOKUP(EP$276,UI!$A$12:$O$51,VLOOKUP(EP$278,$B$276:$C$278,2,0),0)/1000)),"")</f>
        <v/>
      </c>
      <c r="EQ413" s="145" t="str">
        <f>IFERROR(TRUNC(VLOOKUP($E413,'Container Panel'!$B$41:$Z$100,$D413,0)/(VLOOKUP(EQ$276,UI!$A$12:$O$51,VLOOKUP(EQ$278,$B$276:$C$278,2,0),0)/1000)),"")</f>
        <v/>
      </c>
      <c r="ER413" s="145" t="str">
        <f>IFERROR(TRUNC(VLOOKUP($E413,'Container Panel'!$B$41:$Z$100,$D413,0)/(VLOOKUP(ER$276,UI!$A$12:$O$51,VLOOKUP(ER$278,$B$276:$C$278,2,0),0)/1000)),"")</f>
        <v/>
      </c>
      <c r="ES413" s="145" t="str">
        <f>IFERROR(TRUNC(VLOOKUP($E413,'Container Panel'!$B$41:$Z$100,$D413,0)/(VLOOKUP(ES$276,UI!$A$12:$O$51,VLOOKUP(ES$278,$B$276:$C$278,2,0),0)/1000)),"")</f>
        <v/>
      </c>
      <c r="ET413" s="145" t="str">
        <f>IFERROR(TRUNC(VLOOKUP($E413,'Container Panel'!$B$41:$Z$100,$D413,0)/(VLOOKUP(ET$276,UI!$A$12:$O$51,VLOOKUP(ET$278,$B$276:$C$278,2,0),0)/1000)),"")</f>
        <v/>
      </c>
      <c r="EU413" s="145" t="str">
        <f>IFERROR(TRUNC(VLOOKUP($E413,'Container Panel'!$B$41:$Z$100,$D413,0)/(VLOOKUP(EU$276,UI!$A$12:$O$51,VLOOKUP(EU$278,$B$276:$C$278,2,0),0)/1000)),"")</f>
        <v/>
      </c>
      <c r="EV413" s="145" t="str">
        <f>IFERROR(TRUNC(VLOOKUP($E413,'Container Panel'!$B$41:$Z$100,$D413,0)/(VLOOKUP(EV$276,UI!$A$12:$O$51,VLOOKUP(EV$278,$B$276:$C$278,2,0),0)/1000)),"")</f>
        <v/>
      </c>
      <c r="EW413" s="145" t="str">
        <f>IFERROR(TRUNC(VLOOKUP($E413,'Container Panel'!$B$41:$Z$100,$D413,0)/(VLOOKUP(EW$276,UI!$A$12:$O$51,VLOOKUP(EW$278,$B$276:$C$278,2,0),0)/1000)),"")</f>
        <v/>
      </c>
      <c r="EX413" s="145" t="str">
        <f>IFERROR(TRUNC(VLOOKUP($E413,'Container Panel'!$B$41:$Z$100,$D413,0)/(VLOOKUP(EX$276,UI!$A$12:$O$51,VLOOKUP(EX$278,$B$276:$C$278,2,0),0)/1000)),"")</f>
        <v/>
      </c>
      <c r="EY413" s="145" t="str">
        <f>IFERROR(TRUNC(VLOOKUP($E413,'Container Panel'!$B$41:$Z$100,$D413,0)/(VLOOKUP(EY$276,UI!$A$12:$O$51,VLOOKUP(EY$278,$B$276:$C$278,2,0),0)/1000)),"")</f>
        <v/>
      </c>
      <c r="EZ413" s="145" t="str">
        <f>IFERROR(TRUNC(VLOOKUP($E413,'Container Panel'!$B$41:$Z$100,$D413,0)/(VLOOKUP(EZ$276,UI!$A$12:$O$51,VLOOKUP(EZ$278,$B$276:$C$278,2,0),0)/1000)),"")</f>
        <v/>
      </c>
      <c r="FA413" s="145" t="str">
        <f>IFERROR(TRUNC(VLOOKUP($E413,'Container Panel'!$B$41:$Z$100,$D413,0)/(VLOOKUP(FA$276,UI!$A$12:$O$51,VLOOKUP(FA$278,$B$276:$C$278,2,0),0)/1000)),"")</f>
        <v/>
      </c>
      <c r="FB413" s="145" t="str">
        <f>IFERROR(TRUNC(VLOOKUP($E413,'Container Panel'!$B$41:$Z$100,$D413,0)/(VLOOKUP(FB$276,UI!$A$12:$O$51,VLOOKUP(FB$278,$B$276:$C$278,2,0),0)/1000)),"")</f>
        <v/>
      </c>
      <c r="FC413" s="145" t="str">
        <f>IFERROR(TRUNC(VLOOKUP($E413,'Container Panel'!$B$41:$Z$100,$D413,0)/(VLOOKUP(FC$276,UI!$A$12:$O$51,VLOOKUP(FC$278,$B$276:$C$278,2,0),0)/1000)),"")</f>
        <v/>
      </c>
      <c r="FD413" s="145" t="str">
        <f>IFERROR(TRUNC(VLOOKUP($E413,'Container Panel'!$B$41:$Z$100,$D413,0)/(VLOOKUP(FD$276,UI!$A$12:$O$51,VLOOKUP(FD$278,$B$276:$C$278,2,0),0)/1000)),"")</f>
        <v/>
      </c>
      <c r="FE413" s="145" t="str">
        <f>IFERROR(TRUNC(VLOOKUP($E413,'Container Panel'!$B$41:$Z$100,$D413,0)/(VLOOKUP(FE$276,UI!$A$12:$O$51,VLOOKUP(FE$278,$B$276:$C$278,2,0),0)/1000)),"")</f>
        <v/>
      </c>
      <c r="FF413" s="145" t="str">
        <f>IFERROR(TRUNC(VLOOKUP($E413,'Container Panel'!$B$41:$Z$100,$D413,0)/(VLOOKUP(FF$276,UI!$A$12:$O$51,VLOOKUP(FF$278,$B$276:$C$278,2,0),0)/1000)),"")</f>
        <v/>
      </c>
      <c r="FG413" s="145" t="str">
        <f>IFERROR(TRUNC(VLOOKUP($E413,'Container Panel'!$B$41:$Z$100,$D413,0)/(VLOOKUP(FG$276,UI!$A$12:$O$51,VLOOKUP(FG$278,$B$276:$C$278,2,0),0)/1000)),"")</f>
        <v/>
      </c>
      <c r="FH413" s="145" t="str">
        <f>IFERROR(TRUNC(VLOOKUP($E413,'Container Panel'!$B$41:$Z$100,$D413,0)/(VLOOKUP(FH$276,UI!$A$12:$O$51,VLOOKUP(FH$278,$B$276:$C$278,2,0),0)/1000)),"")</f>
        <v/>
      </c>
      <c r="FI413" s="145" t="str">
        <f>IFERROR(TRUNC(VLOOKUP($E413,'Container Panel'!$B$41:$Z$100,$D413,0)/(VLOOKUP(FI$276,UI!$A$12:$O$51,VLOOKUP(FI$278,$B$276:$C$278,2,0),0)/1000)),"")</f>
        <v/>
      </c>
      <c r="FJ413" s="145" t="str">
        <f>IFERROR(TRUNC(VLOOKUP($E413,'Container Panel'!$B$41:$Z$100,$D413,0)/(VLOOKUP(FJ$276,UI!$A$12:$O$51,VLOOKUP(FJ$278,$B$276:$C$278,2,0),0)/1000)),"")</f>
        <v/>
      </c>
      <c r="FK413" s="145" t="str">
        <f>IFERROR(TRUNC(VLOOKUP($E413,'Container Panel'!$B$41:$Z$100,$D413,0)/(VLOOKUP(FK$276,UI!$A$12:$O$51,VLOOKUP(FK$278,$B$276:$C$278,2,0),0)/1000)),"")</f>
        <v/>
      </c>
      <c r="FL413" s="145" t="str">
        <f>IFERROR(TRUNC(VLOOKUP($E413,'Container Panel'!$B$41:$Z$100,$D413,0)/(VLOOKUP(FL$276,UI!$A$12:$O$51,VLOOKUP(FL$278,$B$276:$C$278,2,0),0)/1000)),"")</f>
        <v/>
      </c>
      <c r="FM413" s="145" t="str">
        <f>IFERROR(TRUNC(VLOOKUP($E413,'Container Panel'!$B$41:$Z$100,$D413,0)/(VLOOKUP(FM$276,UI!$A$12:$O$51,VLOOKUP(FM$278,$B$276:$C$278,2,0),0)/1000)),"")</f>
        <v/>
      </c>
      <c r="FN413" s="145" t="str">
        <f>IFERROR(TRUNC(VLOOKUP($E413,'Container Panel'!$B$41:$Z$100,$D413,0)/(VLOOKUP(FN$276,UI!$A$12:$O$51,VLOOKUP(FN$278,$B$276:$C$278,2,0),0)/1000)),"")</f>
        <v/>
      </c>
      <c r="FO413" s="145" t="str">
        <f>IFERROR(TRUNC(VLOOKUP($E413,'Container Panel'!$B$41:$Z$100,$D413,0)/(VLOOKUP(FO$276,UI!$A$12:$O$51,VLOOKUP(FO$278,$B$276:$C$278,2,0),0)/1000)),"")</f>
        <v/>
      </c>
      <c r="FP413" s="145" t="str">
        <f>IFERROR(TRUNC(VLOOKUP($E413,'Container Panel'!$B$41:$Z$100,$D413,0)/(VLOOKUP(FP$276,UI!$A$12:$O$51,VLOOKUP(FP$278,$B$276:$C$278,2,0),0)/1000)),"")</f>
        <v/>
      </c>
      <c r="FQ413" s="145" t="str">
        <f>IFERROR(TRUNC(VLOOKUP($E413,'Container Panel'!$B$41:$Z$100,$D413,0)/(VLOOKUP(FQ$276,UI!$A$12:$O$51,VLOOKUP(FQ$278,$B$276:$C$278,2,0),0)/1000)),"")</f>
        <v/>
      </c>
      <c r="FR413" s="145" t="str">
        <f>IFERROR(TRUNC(VLOOKUP($E413,'Container Panel'!$B$41:$Z$100,$D413,0)/(VLOOKUP(FR$276,UI!$A$12:$O$51,VLOOKUP(FR$278,$B$276:$C$278,2,0),0)/1000)),"")</f>
        <v/>
      </c>
      <c r="FS413" s="145" t="str">
        <f>IFERROR(TRUNC(VLOOKUP($E413,'Container Panel'!$B$41:$Z$100,$D413,0)/(VLOOKUP(FS$276,UI!$A$12:$O$51,VLOOKUP(FS$278,$B$276:$C$278,2,0),0)/1000)),"")</f>
        <v/>
      </c>
      <c r="FT413" s="145" t="str">
        <f>IFERROR(TRUNC(VLOOKUP($E413,'Container Panel'!$B$41:$Z$100,$D413,0)/(VLOOKUP(FT$276,UI!$A$12:$O$51,VLOOKUP(FT$278,$B$276:$C$278,2,0),0)/1000)),"")</f>
        <v/>
      </c>
      <c r="FU413" s="145" t="str">
        <f>IFERROR(TRUNC(VLOOKUP($E413,'Container Panel'!$B$41:$Z$100,$D413,0)/(VLOOKUP(FU$276,UI!$A$12:$O$51,VLOOKUP(FU$278,$B$276:$C$278,2,0),0)/1000)),"")</f>
        <v/>
      </c>
      <c r="FV413" s="145" t="str">
        <f>IFERROR(TRUNC(VLOOKUP($E413,'Container Panel'!$B$41:$Z$100,$D413,0)/(VLOOKUP(FV$276,UI!$A$12:$O$51,VLOOKUP(FV$278,$B$276:$C$278,2,0),0)/1000)),"")</f>
        <v/>
      </c>
      <c r="FW413" s="145" t="str">
        <f>IFERROR(TRUNC(VLOOKUP($E413,'Container Panel'!$B$41:$Z$100,$D413,0)/(VLOOKUP(FW$276,UI!$A$12:$O$51,VLOOKUP(FW$278,$B$276:$C$278,2,0),0)/1000)),"")</f>
        <v/>
      </c>
      <c r="FX413" s="145" t="str">
        <f>IFERROR(TRUNC(VLOOKUP($E413,'Container Panel'!$B$41:$Z$100,$D413,0)/(VLOOKUP(FX$276,UI!$A$12:$O$51,VLOOKUP(FX$278,$B$276:$C$278,2,0),0)/1000)),"")</f>
        <v/>
      </c>
      <c r="FY413" s="145" t="str">
        <f>IFERROR(TRUNC(VLOOKUP($E413,'Container Panel'!$B$41:$Z$100,$D413,0)/(VLOOKUP(FY$276,UI!$A$12:$O$51,VLOOKUP(FY$278,$B$276:$C$278,2,0),0)/1000)),"")</f>
        <v/>
      </c>
      <c r="FZ413" s="145" t="str">
        <f>IFERROR(TRUNC(VLOOKUP($E413,'Container Panel'!$B$41:$Z$100,$D413,0)/(VLOOKUP(FZ$276,UI!$A$12:$O$51,VLOOKUP(FZ$278,$B$276:$C$278,2,0),0)/1000)),"")</f>
        <v/>
      </c>
      <c r="GA413" s="145" t="str">
        <f>IFERROR(TRUNC(VLOOKUP($E413,'Container Panel'!$B$41:$Z$100,$D413,0)/(VLOOKUP(GA$276,UI!$A$12:$O$51,VLOOKUP(GA$278,$B$276:$C$278,2,0),0)/1000)),"")</f>
        <v/>
      </c>
      <c r="GB413" s="145" t="str">
        <f>IFERROR(TRUNC(VLOOKUP($E413,'Container Panel'!$B$41:$Z$100,$D413,0)/(VLOOKUP(GB$276,UI!$A$12:$O$51,VLOOKUP(GB$278,$B$276:$C$278,2,0),0)/1000)),"")</f>
        <v/>
      </c>
      <c r="GC413" s="145" t="str">
        <f>IFERROR(TRUNC(VLOOKUP($E413,'Container Panel'!$B$41:$Z$100,$D413,0)/(VLOOKUP(GC$276,UI!$A$12:$O$51,VLOOKUP(GC$278,$B$276:$C$278,2,0),0)/1000)),"")</f>
        <v/>
      </c>
      <c r="GD413" s="145" t="str">
        <f>IFERROR(TRUNC(VLOOKUP($E413,'Container Panel'!$B$41:$Z$100,$D413,0)/(VLOOKUP(GD$276,UI!$A$12:$O$51,VLOOKUP(GD$278,$B$276:$C$278,2,0),0)/1000)),"")</f>
        <v/>
      </c>
      <c r="GE413" s="145" t="str">
        <f>IFERROR(TRUNC(VLOOKUP($E413,'Container Panel'!$B$41:$Z$100,$D413,0)/(VLOOKUP(GE$276,UI!$A$12:$O$51,VLOOKUP(GE$278,$B$276:$C$278,2,0),0)/1000)),"")</f>
        <v/>
      </c>
      <c r="GF413" s="145" t="str">
        <f>IFERROR(TRUNC(VLOOKUP($E413,'Container Panel'!$B$41:$Z$100,$D413,0)/(VLOOKUP(GF$276,UI!$A$12:$O$51,VLOOKUP(GF$278,$B$276:$C$278,2,0),0)/1000)),"")</f>
        <v/>
      </c>
      <c r="GG413" s="145" t="str">
        <f>IFERROR(TRUNC(VLOOKUP($E413,'Container Panel'!$B$41:$Z$100,$D413,0)/(VLOOKUP(GG$276,UI!$A$12:$O$51,VLOOKUP(GG$278,$B$276:$C$278,2,0),0)/1000)),"")</f>
        <v/>
      </c>
      <c r="GH413" s="145" t="str">
        <f>IFERROR(TRUNC(VLOOKUP($E413,'Container Panel'!$B$41:$Z$100,$D413,0)/(VLOOKUP(GH$276,UI!$A$12:$O$51,VLOOKUP(GH$278,$B$276:$C$278,2,0),0)/1000)),"")</f>
        <v/>
      </c>
      <c r="GI413" s="145" t="str">
        <f>IFERROR(TRUNC(VLOOKUP($E413,'Container Panel'!$B$41:$Z$100,$D413,0)/(VLOOKUP(GI$276,UI!$A$12:$O$51,VLOOKUP(GI$278,$B$276:$C$278,2,0),0)/1000)),"")</f>
        <v/>
      </c>
      <c r="GJ413" s="145" t="str">
        <f>IFERROR(TRUNC(VLOOKUP($E413,'Container Panel'!$B$41:$Z$100,$D413,0)/(VLOOKUP(GJ$276,UI!$A$12:$O$51,VLOOKUP(GJ$278,$B$276:$C$278,2,0),0)/1000)),"")</f>
        <v/>
      </c>
      <c r="GK413" s="145" t="str">
        <f>IFERROR(TRUNC(VLOOKUP($E413,'Container Panel'!$B$41:$Z$100,$D413,0)/(VLOOKUP(GK$276,UI!$A$12:$O$51,VLOOKUP(GK$278,$B$276:$C$278,2,0),0)/1000)),"")</f>
        <v/>
      </c>
      <c r="GL413" s="145" t="str">
        <f>IFERROR(TRUNC(VLOOKUP($E413,'Container Panel'!$B$41:$Z$100,$D413,0)/(VLOOKUP(GL$276,UI!$A$12:$O$51,VLOOKUP(GL$278,$B$276:$C$278,2,0),0)/1000)),"")</f>
        <v/>
      </c>
      <c r="GM413" s="145" t="str">
        <f>IFERROR(TRUNC(VLOOKUP($E413,'Container Panel'!$B$41:$Z$100,$D413,0)/(VLOOKUP(GM$276,UI!$A$12:$O$51,VLOOKUP(GM$278,$B$276:$C$278,2,0),0)/1000)),"")</f>
        <v/>
      </c>
      <c r="GN413" s="145" t="str">
        <f>IFERROR(TRUNC(VLOOKUP($E413,'Container Panel'!$B$41:$Z$100,$D413,0)/(VLOOKUP(GN$276,UI!$A$12:$O$51,VLOOKUP(GN$278,$B$276:$C$278,2,0),0)/1000)),"")</f>
        <v/>
      </c>
      <c r="GO413" s="145" t="str">
        <f>IFERROR(TRUNC(VLOOKUP($E413,'Container Panel'!$B$41:$Z$100,$D413,0)/(VLOOKUP(GO$276,UI!$A$12:$O$51,VLOOKUP(GO$278,$B$276:$C$278,2,0),0)/1000)),"")</f>
        <v/>
      </c>
      <c r="GP413" s="145" t="str">
        <f>IFERROR(TRUNC(VLOOKUP($E413,'Container Panel'!$B$41:$Z$100,$D413,0)/(VLOOKUP(GP$276,UI!$A$12:$O$51,VLOOKUP(GP$278,$B$276:$C$278,2,0),0)/1000)),"")</f>
        <v/>
      </c>
      <c r="GQ413" s="145" t="str">
        <f>IFERROR(TRUNC(VLOOKUP($E413,'Container Panel'!$B$41:$Z$100,$D413,0)/(VLOOKUP(GQ$276,UI!$A$12:$O$51,VLOOKUP(GQ$278,$B$276:$C$278,2,0),0)/1000)),"")</f>
        <v/>
      </c>
      <c r="GR413" s="145" t="str">
        <f>IFERROR(TRUNC(VLOOKUP($E413,'Container Panel'!$B$41:$Z$100,$D413,0)/(VLOOKUP(GR$276,UI!$A$12:$O$51,VLOOKUP(GR$278,$B$276:$C$278,2,0),0)/1000)),"")</f>
        <v/>
      </c>
      <c r="GS413" s="145" t="str">
        <f>IFERROR(TRUNC(VLOOKUP($E413,'Container Panel'!$B$41:$Z$100,$D413,0)/(VLOOKUP(GS$276,UI!$A$12:$O$51,VLOOKUP(GS$278,$B$276:$C$278,2,0),0)/1000)),"")</f>
        <v/>
      </c>
      <c r="GT413" s="145" t="str">
        <f>IFERROR(TRUNC(VLOOKUP($E413,'Container Panel'!$B$41:$Z$100,$D413,0)/(VLOOKUP(GT$276,UI!$A$12:$O$51,VLOOKUP(GT$278,$B$276:$C$278,2,0),0)/1000)),"")</f>
        <v/>
      </c>
      <c r="GU413" s="145" t="str">
        <f>IFERROR(TRUNC(VLOOKUP($E413,'Container Panel'!$B$41:$Z$100,$D413,0)/(VLOOKUP(GU$276,UI!$A$12:$O$51,VLOOKUP(GU$278,$B$276:$C$278,2,0),0)/1000)),"")</f>
        <v/>
      </c>
      <c r="GV413" s="145" t="str">
        <f>IFERROR(TRUNC(VLOOKUP($E413,'Container Panel'!$B$41:$Z$100,$D413,0)/(VLOOKUP(GV$276,UI!$A$12:$O$51,VLOOKUP(GV$278,$B$276:$C$278,2,0),0)/1000)),"")</f>
        <v/>
      </c>
      <c r="GW413" s="145" t="str">
        <f>IFERROR(TRUNC(VLOOKUP($E413,'Container Panel'!$B$41:$Z$100,$D413,0)/(VLOOKUP(GW$276,UI!$A$12:$O$51,VLOOKUP(GW$278,$B$276:$C$278,2,0),0)/1000)),"")</f>
        <v/>
      </c>
      <c r="GX413" s="145" t="str">
        <f>IFERROR(TRUNC(VLOOKUP($E413,'Container Panel'!$B$41:$Z$100,$D413,0)/(VLOOKUP(GX$276,UI!$A$12:$O$51,VLOOKUP(GX$278,$B$276:$C$278,2,0),0)/1000)),"")</f>
        <v/>
      </c>
      <c r="GY413" s="145" t="str">
        <f>IFERROR(TRUNC(VLOOKUP($E413,'Container Panel'!$B$41:$Z$100,$D413,0)/(VLOOKUP(GY$276,UI!$A$12:$O$51,VLOOKUP(GY$278,$B$276:$C$278,2,0),0)/1000)),"")</f>
        <v/>
      </c>
      <c r="GZ413" s="145" t="str">
        <f>IFERROR(TRUNC(VLOOKUP($E413,'Container Panel'!$B$41:$Z$100,$D413,0)/(VLOOKUP(GZ$276,UI!$A$12:$O$51,VLOOKUP(GZ$278,$B$276:$C$278,2,0),0)/1000)),"")</f>
        <v/>
      </c>
      <c r="HA413" s="145" t="str">
        <f>IFERROR(TRUNC(VLOOKUP($E413,'Container Panel'!$B$41:$Z$100,$D413,0)/(VLOOKUP(HA$276,UI!$A$12:$O$51,VLOOKUP(HA$278,$B$276:$C$278,2,0),0)/1000)),"")</f>
        <v/>
      </c>
      <c r="HB413" s="145" t="str">
        <f>IFERROR(TRUNC(VLOOKUP($E413,'Container Panel'!$B$41:$Z$100,$D413,0)/(VLOOKUP(HB$276,UI!$A$12:$O$51,VLOOKUP(HB$278,$B$276:$C$278,2,0),0)/1000)),"")</f>
        <v/>
      </c>
      <c r="HC413" s="145" t="str">
        <f>IFERROR(TRUNC(VLOOKUP($E413,'Container Panel'!$B$41:$Z$100,$D413,0)/(VLOOKUP(HC$276,UI!$A$12:$O$51,VLOOKUP(HC$278,$B$276:$C$278,2,0),0)/1000)),"")</f>
        <v/>
      </c>
      <c r="HD413" s="145" t="str">
        <f>IFERROR(TRUNC(VLOOKUP($E413,'Container Panel'!$B$41:$Z$100,$D413,0)/(VLOOKUP(HD$276,UI!$A$12:$O$51,VLOOKUP(HD$278,$B$276:$C$278,2,0),0)/1000)),"")</f>
        <v/>
      </c>
      <c r="HE413" s="145" t="str">
        <f>IFERROR(TRUNC(VLOOKUP($E413,'Container Panel'!$B$41:$Z$100,$D413,0)/(VLOOKUP(HE$276,UI!$A$12:$O$51,VLOOKUP(HE$278,$B$276:$C$278,2,0),0)/1000)),"")</f>
        <v/>
      </c>
      <c r="HF413" s="145" t="str">
        <f>IFERROR(TRUNC(VLOOKUP($E413,'Container Panel'!$B$41:$Z$100,$D413,0)/(VLOOKUP(HF$276,UI!$A$12:$O$51,VLOOKUP(HF$278,$B$276:$C$278,2,0),0)/1000)),"")</f>
        <v/>
      </c>
      <c r="HG413" s="145" t="str">
        <f>IFERROR(TRUNC(VLOOKUP($E413,'Container Panel'!$B$41:$Z$100,$D413,0)/(VLOOKUP(HG$276,UI!$A$12:$O$51,VLOOKUP(HG$278,$B$276:$C$278,2,0),0)/1000)),"")</f>
        <v/>
      </c>
      <c r="HH413" s="145" t="str">
        <f>IFERROR(TRUNC(VLOOKUP($E413,'Container Panel'!$B$41:$Z$100,$D413,0)/(VLOOKUP(HH$276,UI!$A$12:$O$51,VLOOKUP(HH$278,$B$276:$C$278,2,0),0)/1000)),"")</f>
        <v/>
      </c>
      <c r="HI413" s="145" t="str">
        <f>IFERROR(TRUNC(VLOOKUP($E413,'Container Panel'!$B$41:$Z$100,$D413,0)/(VLOOKUP(HI$276,UI!$A$12:$O$51,VLOOKUP(HI$278,$B$276:$C$278,2,0),0)/1000)),"")</f>
        <v/>
      </c>
      <c r="HJ413" s="145" t="str">
        <f>IFERROR(TRUNC(VLOOKUP($E413,'Container Panel'!$B$41:$Z$100,$D413,0)/(VLOOKUP(HJ$276,UI!$A$12:$O$51,VLOOKUP(HJ$278,$B$276:$C$278,2,0),0)/1000)),"")</f>
        <v/>
      </c>
      <c r="HK413" s="145" t="str">
        <f>IFERROR(TRUNC(VLOOKUP($E413,'Container Panel'!$B$41:$Z$100,$D413,0)/(VLOOKUP(HK$276,UI!$A$12:$O$51,VLOOKUP(HK$278,$B$276:$C$278,2,0),0)/1000)),"")</f>
        <v/>
      </c>
      <c r="HL413" s="145" t="str">
        <f>IFERROR(TRUNC(VLOOKUP($E413,'Container Panel'!$B$41:$Z$100,$D413,0)/(VLOOKUP(HL$276,UI!$A$12:$O$51,VLOOKUP(HL$278,$B$276:$C$278,2,0),0)/1000)),"")</f>
        <v/>
      </c>
      <c r="HM413" s="145" t="str">
        <f>IFERROR(TRUNC(VLOOKUP($E413,'Container Panel'!$B$41:$Z$100,$D413,0)/(VLOOKUP(HM$276,UI!$A$12:$O$51,VLOOKUP(HM$278,$B$276:$C$278,2,0),0)/1000)),"")</f>
        <v/>
      </c>
      <c r="HN413" s="145" t="str">
        <f>IFERROR(TRUNC(VLOOKUP($E413,'Container Panel'!$B$41:$Z$100,$D413,0)/(VLOOKUP(HN$276,UI!$A$12:$O$51,VLOOKUP(HN$278,$B$276:$C$278,2,0),0)/1000)),"")</f>
        <v/>
      </c>
      <c r="HO413" s="145" t="str">
        <f>IFERROR(TRUNC(VLOOKUP($E413,'Container Panel'!$B$41:$Z$100,$D413,0)/(VLOOKUP(HO$276,UI!$A$12:$O$51,VLOOKUP(HO$278,$B$276:$C$278,2,0),0)/1000)),"")</f>
        <v/>
      </c>
      <c r="HP413" s="145" t="str">
        <f>IFERROR(TRUNC(VLOOKUP($E413,'Container Panel'!$B$41:$Z$100,$D413,0)/(VLOOKUP(HP$276,UI!$A$12:$O$51,VLOOKUP(HP$278,$B$276:$C$278,2,0),0)/1000)),"")</f>
        <v/>
      </c>
      <c r="HQ413" s="145" t="str">
        <f>IFERROR(TRUNC(VLOOKUP($E413,'Container Panel'!$B$41:$Z$100,$D413,0)/(VLOOKUP(HQ$276,UI!$A$12:$O$51,VLOOKUP(HQ$278,$B$276:$C$278,2,0),0)/1000)),"")</f>
        <v/>
      </c>
      <c r="HR413" s="145" t="str">
        <f>IFERROR(TRUNC(VLOOKUP($E413,'Container Panel'!$B$41:$Z$100,$D413,0)/(VLOOKUP(HR$276,UI!$A$12:$O$51,VLOOKUP(HR$278,$B$276:$C$278,2,0),0)/1000)),"")</f>
        <v/>
      </c>
      <c r="HS413" s="145" t="str">
        <f>IFERROR(TRUNC(VLOOKUP($E413,'Container Panel'!$B$41:$Z$100,$D413,0)/(VLOOKUP(HS$276,UI!$A$12:$O$51,VLOOKUP(HS$278,$B$276:$C$278,2,0),0)/1000)),"")</f>
        <v/>
      </c>
      <c r="HT413" s="145" t="str">
        <f>IFERROR(TRUNC(VLOOKUP($E413,'Container Panel'!$B$41:$Z$100,$D413,0)/(VLOOKUP(HT$276,UI!$A$12:$O$51,VLOOKUP(HT$278,$B$276:$C$278,2,0),0)/1000)),"")</f>
        <v/>
      </c>
      <c r="HU413" s="145" t="str">
        <f>IFERROR(TRUNC(VLOOKUP($E413,'Container Panel'!$B$41:$Z$100,$D413,0)/(VLOOKUP(HU$276,UI!$A$12:$O$51,VLOOKUP(HU$278,$B$276:$C$278,2,0),0)/1000)),"")</f>
        <v/>
      </c>
      <c r="HV413" s="145" t="str">
        <f>IFERROR(TRUNC(VLOOKUP($E413,'Container Panel'!$B$41:$Z$100,$D413,0)/(VLOOKUP(HV$276,UI!$A$12:$O$51,VLOOKUP(HV$278,$B$276:$C$278,2,0),0)/1000)),"")</f>
        <v/>
      </c>
      <c r="HW413" s="145" t="str">
        <f>IFERROR(TRUNC(VLOOKUP($E413,'Container Panel'!$B$41:$Z$100,$D413,0)/(VLOOKUP(HW$276,UI!$A$12:$O$51,VLOOKUP(HW$278,$B$276:$C$278,2,0),0)/1000)),"")</f>
        <v/>
      </c>
      <c r="HX413" s="145" t="str">
        <f>IFERROR(TRUNC(VLOOKUP($E413,'Container Panel'!$B$41:$Z$100,$D413,0)/(VLOOKUP(HX$276,UI!$A$12:$O$51,VLOOKUP(HX$278,$B$276:$C$278,2,0),0)/1000)),"")</f>
        <v/>
      </c>
      <c r="HY413" s="145" t="str">
        <f>IFERROR(TRUNC(VLOOKUP($E413,'Container Panel'!$B$41:$Z$100,$D413,0)/(VLOOKUP(HY$276,UI!$A$12:$O$51,VLOOKUP(HY$278,$B$276:$C$278,2,0),0)/1000)),"")</f>
        <v/>
      </c>
      <c r="HZ413" s="145" t="str">
        <f>IFERROR(TRUNC(VLOOKUP($E413,'Container Panel'!$B$41:$Z$100,$D413,0)/(VLOOKUP(HZ$276,UI!$A$12:$O$51,VLOOKUP(HZ$278,$B$276:$C$278,2,0),0)/1000)),"")</f>
        <v/>
      </c>
      <c r="IA413" s="145" t="str">
        <f>IFERROR(TRUNC(VLOOKUP($E413,'Container Panel'!$B$41:$Z$100,$D413,0)/(VLOOKUP(IA$276,UI!$A$12:$O$51,VLOOKUP(IA$278,$B$276:$C$278,2,0),0)/1000)),"")</f>
        <v/>
      </c>
      <c r="IB413" s="145" t="str">
        <f>IFERROR(TRUNC(VLOOKUP($E413,'Container Panel'!$B$41:$Z$100,$D413,0)/(VLOOKUP(IB$276,UI!$A$12:$O$51,VLOOKUP(IB$278,$B$276:$C$278,2,0),0)/1000)),"")</f>
        <v/>
      </c>
      <c r="IC413" s="145" t="str">
        <f>IFERROR(TRUNC(VLOOKUP($E413,'Container Panel'!$B$41:$Z$100,$D413,0)/(VLOOKUP(IC$276,UI!$A$12:$O$51,VLOOKUP(IC$278,$B$276:$C$278,2,0),0)/1000)),"")</f>
        <v/>
      </c>
      <c r="ID413" s="145" t="str">
        <f>IFERROR(TRUNC(VLOOKUP($E413,'Container Panel'!$B$41:$Z$100,$D413,0)/(VLOOKUP(ID$276,UI!$A$12:$O$51,VLOOKUP(ID$278,$B$276:$C$278,2,0),0)/1000)),"")</f>
        <v/>
      </c>
      <c r="IE413" s="145" t="str">
        <f>IFERROR(TRUNC(VLOOKUP($E413,'Container Panel'!$B$41:$Z$100,$D413,0)/(VLOOKUP(IE$276,UI!$A$12:$O$51,VLOOKUP(IE$278,$B$276:$C$278,2,0),0)/1000)),"")</f>
        <v/>
      </c>
      <c r="IF413" s="145" t="str">
        <f>IFERROR(TRUNC(VLOOKUP($E413,'Container Panel'!$B$41:$Z$100,$D413,0)/(VLOOKUP(IF$276,UI!$A$12:$O$51,VLOOKUP(IF$278,$B$276:$C$278,2,0),0)/1000)),"")</f>
        <v/>
      </c>
      <c r="IG413" s="145" t="str">
        <f>IFERROR(TRUNC(VLOOKUP($E413,'Container Panel'!$B$41:$Z$100,$D413,0)/(VLOOKUP(IG$276,UI!$A$12:$O$51,VLOOKUP(IG$278,$B$276:$C$278,2,0),0)/1000)),"")</f>
        <v/>
      </c>
      <c r="IH413" s="145" t="str">
        <f>IFERROR(TRUNC(VLOOKUP($E413,'Container Panel'!$B$41:$Z$100,$D413,0)/(VLOOKUP(IH$276,UI!$A$12:$O$51,VLOOKUP(IH$278,$B$276:$C$278,2,0),0)/1000)),"")</f>
        <v/>
      </c>
      <c r="II413" s="145" t="str">
        <f>IFERROR(TRUNC(VLOOKUP($E413,'Container Panel'!$B$41:$Z$100,$D413,0)/(VLOOKUP(II$276,UI!$A$12:$O$51,VLOOKUP(II$278,$B$276:$C$278,2,0),0)/1000)),"")</f>
        <v/>
      </c>
      <c r="IJ413" s="145" t="str">
        <f>IFERROR(TRUNC(VLOOKUP($E413,'Container Panel'!$B$41:$Z$100,$D413,0)/(VLOOKUP(IJ$276,UI!$A$12:$O$51,VLOOKUP(IJ$278,$B$276:$C$278,2,0),0)/1000)),"")</f>
        <v/>
      </c>
      <c r="IK413" s="145" t="str">
        <f>IFERROR(TRUNC(VLOOKUP($E413,'Container Panel'!$B$41:$Z$100,$D413,0)/(VLOOKUP(IK$276,UI!$A$12:$O$51,VLOOKUP(IK$278,$B$276:$C$278,2,0),0)/1000)),"")</f>
        <v/>
      </c>
      <c r="IL413" s="145" t="str">
        <f>IFERROR(TRUNC(VLOOKUP($E413,'Container Panel'!$B$41:$Z$100,$D413,0)/(VLOOKUP(IL$276,UI!$A$12:$O$51,VLOOKUP(IL$278,$B$276:$C$278,2,0),0)/1000)),"")</f>
        <v/>
      </c>
    </row>
    <row r="414" spans="2:246">
      <c r="B414" s="74">
        <v>134</v>
      </c>
      <c r="C414" s="74">
        <f t="shared" si="198"/>
        <v>45</v>
      </c>
      <c r="D414" s="163">
        <f>MOD(B414,3)+'Container Panel'!$Q$38</f>
        <v>18</v>
      </c>
      <c r="E414" s="143">
        <f t="shared" si="197"/>
        <v>0</v>
      </c>
      <c r="F414" s="144" t="s">
        <v>29</v>
      </c>
      <c r="G414" s="145" t="str">
        <f>IFERROR(IF(AND(G$272=list!$D$3,'Box Calculation'!G$279&lt;&gt;"h",$E414&lt;&gt;0),0,IF(AND(G$273=list!$D$2,$E414&lt;&gt;0,TRUNC(VLOOKUP($E414,'Container Panel'!$B$41:$Z$100,$D414,0)/(VLOOKUP(G$276,UI!$A$12:$O$51,VLOOKUP(G$279,$B$276:$C$278,2,0),0)/1000))&gt;0),1,TRUNC(VLOOKUP($E414,'Container Panel'!$B$41:$Z$100,$D414,0)/(VLOOKUP(G$276,UI!$A$12:$O$51,VLOOKUP(G$279,$B$276:$C$278,2,0),0)/1000)))),"")</f>
        <v/>
      </c>
      <c r="H414" s="145" t="str">
        <f>IFERROR(IF(AND(H$272=list!$D$3,'Box Calculation'!H$279&lt;&gt;"h",$E414&lt;&gt;0),0,IF(AND(H$273=list!$D$2,$E414&lt;&gt;0,TRUNC(VLOOKUP($E414,'Container Panel'!$B$41:$Z$100,$D414,0)/(VLOOKUP(H$276,UI!$A$12:$O$51,VLOOKUP(H$279,$B$276:$C$278,2,0),0)/1000))&gt;0),1,TRUNC(VLOOKUP($E414,'Container Panel'!$B$41:$Z$100,$D414,0)/(VLOOKUP(H$276,UI!$A$12:$O$51,VLOOKUP(H$279,$B$276:$C$278,2,0),0)/1000)))),"")</f>
        <v/>
      </c>
      <c r="I414" s="145" t="str">
        <f>IFERROR(IF(AND(I$272=list!$D$3,'Box Calculation'!I$279&lt;&gt;"h",$E414&lt;&gt;0),0,IF(AND(I$273=list!$D$2,$E414&lt;&gt;0,TRUNC(VLOOKUP($E414,'Container Panel'!$B$41:$Z$100,$D414,0)/(VLOOKUP(I$276,UI!$A$12:$O$51,VLOOKUP(I$279,$B$276:$C$278,2,0),0)/1000))&gt;0),1,TRUNC(VLOOKUP($E414,'Container Panel'!$B$41:$Z$100,$D414,0)/(VLOOKUP(I$276,UI!$A$12:$O$51,VLOOKUP(I$279,$B$276:$C$278,2,0),0)/1000)))),"")</f>
        <v/>
      </c>
      <c r="J414" s="145" t="str">
        <f>IFERROR(IF(AND(J$272=list!$D$3,'Box Calculation'!J$279&lt;&gt;"h",$E414&lt;&gt;0),0,IF(AND(J$273=list!$D$2,$E414&lt;&gt;0,TRUNC(VLOOKUP($E414,'Container Panel'!$B$41:$Z$100,$D414,0)/(VLOOKUP(J$276,UI!$A$12:$O$51,VLOOKUP(J$279,$B$276:$C$278,2,0),0)/1000))&gt;0),1,TRUNC(VLOOKUP($E414,'Container Panel'!$B$41:$Z$100,$D414,0)/(VLOOKUP(J$276,UI!$A$12:$O$51,VLOOKUP(J$279,$B$276:$C$278,2,0),0)/1000)))),"")</f>
        <v/>
      </c>
      <c r="K414" s="145" t="str">
        <f>IFERROR(IF(AND(K$272=list!$D$3,'Box Calculation'!K$279&lt;&gt;"h",$E414&lt;&gt;0),0,IF(AND(K$273=list!$D$2,$E414&lt;&gt;0,TRUNC(VLOOKUP($E414,'Container Panel'!$B$41:$Z$100,$D414,0)/(VLOOKUP(K$276,UI!$A$12:$O$51,VLOOKUP(K$279,$B$276:$C$278,2,0),0)/1000))&gt;0),1,TRUNC(VLOOKUP($E414,'Container Panel'!$B$41:$Z$100,$D414,0)/(VLOOKUP(K$276,UI!$A$12:$O$51,VLOOKUP(K$279,$B$276:$C$278,2,0),0)/1000)))),"")</f>
        <v/>
      </c>
      <c r="L414" s="145" t="str">
        <f>IFERROR(IF(AND(L$272=list!$D$3,'Box Calculation'!L$279&lt;&gt;"h",$E414&lt;&gt;0),0,IF(AND(L$273=list!$D$2,$E414&lt;&gt;0,TRUNC(VLOOKUP($E414,'Container Panel'!$B$41:$Z$100,$D414,0)/(VLOOKUP(L$276,UI!$A$12:$O$51,VLOOKUP(L$279,$B$276:$C$278,2,0),0)/1000))&gt;0),1,TRUNC(VLOOKUP($E414,'Container Panel'!$B$41:$Z$100,$D414,0)/(VLOOKUP(L$276,UI!$A$12:$O$51,VLOOKUP(L$279,$B$276:$C$278,2,0),0)/1000)))),"")</f>
        <v/>
      </c>
      <c r="M414" s="145" t="str">
        <f>IFERROR(IF(AND(M$272=list!$D$3,'Box Calculation'!M$279&lt;&gt;"h",$E414&lt;&gt;0),0,IF(AND(M$273=list!$D$2,$E414&lt;&gt;0,TRUNC(VLOOKUP($E414,'Container Panel'!$B$41:$Z$100,$D414,0)/(VLOOKUP(M$276,UI!$A$12:$O$51,VLOOKUP(M$279,$B$276:$C$278,2,0),0)/1000))&gt;0),1,TRUNC(VLOOKUP($E414,'Container Panel'!$B$41:$Z$100,$D414,0)/(VLOOKUP(M$276,UI!$A$12:$O$51,VLOOKUP(M$279,$B$276:$C$278,2,0),0)/1000)))),"")</f>
        <v/>
      </c>
      <c r="N414" s="145" t="str">
        <f>IFERROR(IF(AND(N$272=list!$D$3,'Box Calculation'!N$279&lt;&gt;"h",$E414&lt;&gt;0),0,IF(AND(N$273=list!$D$2,$E414&lt;&gt;0,TRUNC(VLOOKUP($E414,'Container Panel'!$B$41:$Z$100,$D414,0)/(VLOOKUP(N$276,UI!$A$12:$O$51,VLOOKUP(N$279,$B$276:$C$278,2,0),0)/1000))&gt;0),1,TRUNC(VLOOKUP($E414,'Container Panel'!$B$41:$Z$100,$D414,0)/(VLOOKUP(N$276,UI!$A$12:$O$51,VLOOKUP(N$279,$B$276:$C$278,2,0),0)/1000)))),"")</f>
        <v/>
      </c>
      <c r="O414" s="145" t="str">
        <f>IFERROR(IF(AND(O$272=list!$D$3,'Box Calculation'!O$279&lt;&gt;"h",$E414&lt;&gt;0),0,IF(AND(O$273=list!$D$2,$E414&lt;&gt;0,TRUNC(VLOOKUP($E414,'Container Panel'!$B$41:$Z$100,$D414,0)/(VLOOKUP(O$276,UI!$A$12:$O$51,VLOOKUP(O$279,$B$276:$C$278,2,0),0)/1000))&gt;0),1,TRUNC(VLOOKUP($E414,'Container Panel'!$B$41:$Z$100,$D414,0)/(VLOOKUP(O$276,UI!$A$12:$O$51,VLOOKUP(O$279,$B$276:$C$278,2,0),0)/1000)))),"")</f>
        <v/>
      </c>
      <c r="P414" s="145" t="str">
        <f>IFERROR(IF(AND(P$272=list!$D$3,'Box Calculation'!P$279&lt;&gt;"h",$E414&lt;&gt;0),0,IF(AND(P$273=list!$D$2,$E414&lt;&gt;0,TRUNC(VLOOKUP($E414,'Container Panel'!$B$41:$Z$100,$D414,0)/(VLOOKUP(P$276,UI!$A$12:$O$51,VLOOKUP(P$279,$B$276:$C$278,2,0),0)/1000))&gt;0),1,TRUNC(VLOOKUP($E414,'Container Panel'!$B$41:$Z$100,$D414,0)/(VLOOKUP(P$276,UI!$A$12:$O$51,VLOOKUP(P$279,$B$276:$C$278,2,0),0)/1000)))),"")</f>
        <v/>
      </c>
      <c r="Q414" s="145" t="str">
        <f>IFERROR(IF(AND(Q$272=list!$D$3,'Box Calculation'!Q$279&lt;&gt;"h",$E414&lt;&gt;0),0,IF(AND(Q$273=list!$D$2,$E414&lt;&gt;0,TRUNC(VLOOKUP($E414,'Container Panel'!$B$41:$Z$100,$D414,0)/(VLOOKUP(Q$276,UI!$A$12:$O$51,VLOOKUP(Q$279,$B$276:$C$278,2,0),0)/1000))&gt;0),1,TRUNC(VLOOKUP($E414,'Container Panel'!$B$41:$Z$100,$D414,0)/(VLOOKUP(Q$276,UI!$A$12:$O$51,VLOOKUP(Q$279,$B$276:$C$278,2,0),0)/1000)))),"")</f>
        <v/>
      </c>
      <c r="R414" s="145" t="str">
        <f>IFERROR(IF(AND(R$272=list!$D$3,'Box Calculation'!R$279&lt;&gt;"h",$E414&lt;&gt;0),0,IF(AND(R$273=list!$D$2,$E414&lt;&gt;0,TRUNC(VLOOKUP($E414,'Container Panel'!$B$41:$Z$100,$D414,0)/(VLOOKUP(R$276,UI!$A$12:$O$51,VLOOKUP(R$279,$B$276:$C$278,2,0),0)/1000))&gt;0),1,TRUNC(VLOOKUP($E414,'Container Panel'!$B$41:$Z$100,$D414,0)/(VLOOKUP(R$276,UI!$A$12:$O$51,VLOOKUP(R$279,$B$276:$C$278,2,0),0)/1000)))),"")</f>
        <v/>
      </c>
      <c r="S414" s="145" t="str">
        <f>IFERROR(IF(AND(S$272=list!$D$3,'Box Calculation'!S$279&lt;&gt;"h",$E414&lt;&gt;0),0,IF(AND(S$273=list!$D$2,$E414&lt;&gt;0,TRUNC(VLOOKUP($E414,'Container Panel'!$B$41:$Z$100,$D414,0)/(VLOOKUP(S$276,UI!$A$12:$O$51,VLOOKUP(S$279,$B$276:$C$278,2,0),0)/1000))&gt;0),1,TRUNC(VLOOKUP($E414,'Container Panel'!$B$41:$Z$100,$D414,0)/(VLOOKUP(S$276,UI!$A$12:$O$51,VLOOKUP(S$279,$B$276:$C$278,2,0),0)/1000)))),"")</f>
        <v/>
      </c>
      <c r="T414" s="145" t="str">
        <f>IFERROR(IF(AND(T$272=list!$D$3,'Box Calculation'!T$279&lt;&gt;"h",$E414&lt;&gt;0),0,IF(AND(T$273=list!$D$2,$E414&lt;&gt;0,TRUNC(VLOOKUP($E414,'Container Panel'!$B$41:$Z$100,$D414,0)/(VLOOKUP(T$276,UI!$A$12:$O$51,VLOOKUP(T$279,$B$276:$C$278,2,0),0)/1000))&gt;0),1,TRUNC(VLOOKUP($E414,'Container Panel'!$B$41:$Z$100,$D414,0)/(VLOOKUP(T$276,UI!$A$12:$O$51,VLOOKUP(T$279,$B$276:$C$278,2,0),0)/1000)))),"")</f>
        <v/>
      </c>
      <c r="U414" s="145" t="str">
        <f>IFERROR(IF(AND(U$272=list!$D$3,'Box Calculation'!U$279&lt;&gt;"h",$E414&lt;&gt;0),0,IF(AND(U$273=list!$D$2,$E414&lt;&gt;0,TRUNC(VLOOKUP($E414,'Container Panel'!$B$41:$Z$100,$D414,0)/(VLOOKUP(U$276,UI!$A$12:$O$51,VLOOKUP(U$279,$B$276:$C$278,2,0),0)/1000))&gt;0),1,TRUNC(VLOOKUP($E414,'Container Panel'!$B$41:$Z$100,$D414,0)/(VLOOKUP(U$276,UI!$A$12:$O$51,VLOOKUP(U$279,$B$276:$C$278,2,0),0)/1000)))),"")</f>
        <v/>
      </c>
      <c r="V414" s="145" t="str">
        <f>IFERROR(IF(AND(V$272=list!$D$3,'Box Calculation'!V$279&lt;&gt;"h",$E414&lt;&gt;0),0,IF(AND(V$273=list!$D$2,$E414&lt;&gt;0,TRUNC(VLOOKUP($E414,'Container Panel'!$B$41:$Z$100,$D414,0)/(VLOOKUP(V$276,UI!$A$12:$O$51,VLOOKUP(V$279,$B$276:$C$278,2,0),0)/1000))&gt;0),1,TRUNC(VLOOKUP($E414,'Container Panel'!$B$41:$Z$100,$D414,0)/(VLOOKUP(V$276,UI!$A$12:$O$51,VLOOKUP(V$279,$B$276:$C$278,2,0),0)/1000)))),"")</f>
        <v/>
      </c>
      <c r="W414" s="145" t="str">
        <f>IFERROR(IF(AND(W$272=list!$D$3,'Box Calculation'!W$279&lt;&gt;"h",$E414&lt;&gt;0),0,IF(AND(W$273=list!$D$2,$E414&lt;&gt;0,TRUNC(VLOOKUP($E414,'Container Panel'!$B$41:$Z$100,$D414,0)/(VLOOKUP(W$276,UI!$A$12:$O$51,VLOOKUP(W$279,$B$276:$C$278,2,0),0)/1000))&gt;0),1,TRUNC(VLOOKUP($E414,'Container Panel'!$B$41:$Z$100,$D414,0)/(VLOOKUP(W$276,UI!$A$12:$O$51,VLOOKUP(W$279,$B$276:$C$278,2,0),0)/1000)))),"")</f>
        <v/>
      </c>
      <c r="X414" s="145" t="str">
        <f>IFERROR(IF(AND(X$272=list!$D$3,'Box Calculation'!X$279&lt;&gt;"h",$E414&lt;&gt;0),0,IF(AND(X$273=list!$D$2,$E414&lt;&gt;0,TRUNC(VLOOKUP($E414,'Container Panel'!$B$41:$Z$100,$D414,0)/(VLOOKUP(X$276,UI!$A$12:$O$51,VLOOKUP(X$279,$B$276:$C$278,2,0),0)/1000))&gt;0),1,TRUNC(VLOOKUP($E414,'Container Panel'!$B$41:$Z$100,$D414,0)/(VLOOKUP(X$276,UI!$A$12:$O$51,VLOOKUP(X$279,$B$276:$C$278,2,0),0)/1000)))),"")</f>
        <v/>
      </c>
      <c r="Y414" s="145" t="str">
        <f>IFERROR(IF(AND(Y$272=list!$D$3,'Box Calculation'!Y$279&lt;&gt;"h",$E414&lt;&gt;0),0,IF(AND(Y$273=list!$D$2,$E414&lt;&gt;0,TRUNC(VLOOKUP($E414,'Container Panel'!$B$41:$Z$100,$D414,0)/(VLOOKUP(Y$276,UI!$A$12:$O$51,VLOOKUP(Y$279,$B$276:$C$278,2,0),0)/1000))&gt;0),1,TRUNC(VLOOKUP($E414,'Container Panel'!$B$41:$Z$100,$D414,0)/(VLOOKUP(Y$276,UI!$A$12:$O$51,VLOOKUP(Y$279,$B$276:$C$278,2,0),0)/1000)))),"")</f>
        <v/>
      </c>
      <c r="Z414" s="145" t="str">
        <f>IFERROR(IF(AND(Z$272=list!$D$3,'Box Calculation'!Z$279&lt;&gt;"h",$E414&lt;&gt;0),0,IF(AND(Z$273=list!$D$2,$E414&lt;&gt;0,TRUNC(VLOOKUP($E414,'Container Panel'!$B$41:$Z$100,$D414,0)/(VLOOKUP(Z$276,UI!$A$12:$O$51,VLOOKUP(Z$279,$B$276:$C$278,2,0),0)/1000))&gt;0),1,TRUNC(VLOOKUP($E414,'Container Panel'!$B$41:$Z$100,$D414,0)/(VLOOKUP(Z$276,UI!$A$12:$O$51,VLOOKUP(Z$279,$B$276:$C$278,2,0),0)/1000)))),"")</f>
        <v/>
      </c>
      <c r="AA414" s="145" t="str">
        <f>IFERROR(IF(AND(AA$272=list!$D$3,'Box Calculation'!AA$279&lt;&gt;"h",$E414&lt;&gt;0),0,IF(AND(AA$273=list!$D$2,$E414&lt;&gt;0,TRUNC(VLOOKUP($E414,'Container Panel'!$B$41:$Z$100,$D414,0)/(VLOOKUP(AA$276,UI!$A$12:$O$51,VLOOKUP(AA$279,$B$276:$C$278,2,0),0)/1000))&gt;0),1,TRUNC(VLOOKUP($E414,'Container Panel'!$B$41:$Z$100,$D414,0)/(VLOOKUP(AA$276,UI!$A$12:$O$51,VLOOKUP(AA$279,$B$276:$C$278,2,0),0)/1000)))),"")</f>
        <v/>
      </c>
      <c r="AB414" s="145" t="str">
        <f>IFERROR(IF(AND(AB$272=list!$D$3,'Box Calculation'!AB$279&lt;&gt;"h",$E414&lt;&gt;0),0,IF(AND(AB$273=list!$D$2,$E414&lt;&gt;0,TRUNC(VLOOKUP($E414,'Container Panel'!$B$41:$Z$100,$D414,0)/(VLOOKUP(AB$276,UI!$A$12:$O$51,VLOOKUP(AB$279,$B$276:$C$278,2,0),0)/1000))&gt;0),1,TRUNC(VLOOKUP($E414,'Container Panel'!$B$41:$Z$100,$D414,0)/(VLOOKUP(AB$276,UI!$A$12:$O$51,VLOOKUP(AB$279,$B$276:$C$278,2,0),0)/1000)))),"")</f>
        <v/>
      </c>
      <c r="AC414" s="145" t="str">
        <f>IFERROR(IF(AND(AC$272=list!$D$3,'Box Calculation'!AC$279&lt;&gt;"h",$E414&lt;&gt;0),0,IF(AND(AC$273=list!$D$2,$E414&lt;&gt;0,TRUNC(VLOOKUP($E414,'Container Panel'!$B$41:$Z$100,$D414,0)/(VLOOKUP(AC$276,UI!$A$12:$O$51,VLOOKUP(AC$279,$B$276:$C$278,2,0),0)/1000))&gt;0),1,TRUNC(VLOOKUP($E414,'Container Panel'!$B$41:$Z$100,$D414,0)/(VLOOKUP(AC$276,UI!$A$12:$O$51,VLOOKUP(AC$279,$B$276:$C$278,2,0),0)/1000)))),"")</f>
        <v/>
      </c>
      <c r="AD414" s="145" t="str">
        <f>IFERROR(IF(AND(AD$272=list!$D$3,'Box Calculation'!AD$279&lt;&gt;"h",$E414&lt;&gt;0),0,IF(AND(AD$273=list!$D$2,$E414&lt;&gt;0,TRUNC(VLOOKUP($E414,'Container Panel'!$B$41:$Z$100,$D414,0)/(VLOOKUP(AD$276,UI!$A$12:$O$51,VLOOKUP(AD$279,$B$276:$C$278,2,0),0)/1000))&gt;0),1,TRUNC(VLOOKUP($E414,'Container Panel'!$B$41:$Z$100,$D414,0)/(VLOOKUP(AD$276,UI!$A$12:$O$51,VLOOKUP(AD$279,$B$276:$C$278,2,0),0)/1000)))),"")</f>
        <v/>
      </c>
      <c r="AE414" s="145" t="str">
        <f>IFERROR(IF(AND(AE$272=list!$D$3,'Box Calculation'!AE$279&lt;&gt;"h",$E414&lt;&gt;0),0,IF(AND(AE$273=list!$D$2,$E414&lt;&gt;0,TRUNC(VLOOKUP($E414,'Container Panel'!$B$41:$Z$100,$D414,0)/(VLOOKUP(AE$276,UI!$A$12:$O$51,VLOOKUP(AE$279,$B$276:$C$278,2,0),0)/1000))&gt;0),1,TRUNC(VLOOKUP($E414,'Container Panel'!$B$41:$Z$100,$D414,0)/(VLOOKUP(AE$276,UI!$A$12:$O$51,VLOOKUP(AE$279,$B$276:$C$278,2,0),0)/1000)))),"")</f>
        <v/>
      </c>
      <c r="AF414" s="145" t="str">
        <f>IFERROR(IF(AND(AF$272=list!$D$3,'Box Calculation'!AF$279&lt;&gt;"h",$E414&lt;&gt;0),0,IF(AND(AF$273=list!$D$2,$E414&lt;&gt;0,TRUNC(VLOOKUP($E414,'Container Panel'!$B$41:$Z$100,$D414,0)/(VLOOKUP(AF$276,UI!$A$12:$O$51,VLOOKUP(AF$279,$B$276:$C$278,2,0),0)/1000))&gt;0),1,TRUNC(VLOOKUP($E414,'Container Panel'!$B$41:$Z$100,$D414,0)/(VLOOKUP(AF$276,UI!$A$12:$O$51,VLOOKUP(AF$279,$B$276:$C$278,2,0),0)/1000)))),"")</f>
        <v/>
      </c>
      <c r="AG414" s="145" t="str">
        <f>IFERROR(IF(AND(AG$272=list!$D$3,'Box Calculation'!AG$279&lt;&gt;"h",$E414&lt;&gt;0),0,IF(AND(AG$273=list!$D$2,$E414&lt;&gt;0,TRUNC(VLOOKUP($E414,'Container Panel'!$B$41:$Z$100,$D414,0)/(VLOOKUP(AG$276,UI!$A$12:$O$51,VLOOKUP(AG$279,$B$276:$C$278,2,0),0)/1000))&gt;0),1,TRUNC(VLOOKUP($E414,'Container Panel'!$B$41:$Z$100,$D414,0)/(VLOOKUP(AG$276,UI!$A$12:$O$51,VLOOKUP(AG$279,$B$276:$C$278,2,0),0)/1000)))),"")</f>
        <v/>
      </c>
      <c r="AH414" s="145" t="str">
        <f>IFERROR(IF(AND(AH$272=list!$D$3,'Box Calculation'!AH$279&lt;&gt;"h",$E414&lt;&gt;0),0,IF(AND(AH$273=list!$D$2,$E414&lt;&gt;0,TRUNC(VLOOKUP($E414,'Container Panel'!$B$41:$Z$100,$D414,0)/(VLOOKUP(AH$276,UI!$A$12:$O$51,VLOOKUP(AH$279,$B$276:$C$278,2,0),0)/1000))&gt;0),1,TRUNC(VLOOKUP($E414,'Container Panel'!$B$41:$Z$100,$D414,0)/(VLOOKUP(AH$276,UI!$A$12:$O$51,VLOOKUP(AH$279,$B$276:$C$278,2,0),0)/1000)))),"")</f>
        <v/>
      </c>
      <c r="AI414" s="145" t="str">
        <f>IFERROR(IF(AND(AI$272=list!$D$3,'Box Calculation'!AI$279&lt;&gt;"h",$E414&lt;&gt;0),0,IF(AND(AI$273=list!$D$2,$E414&lt;&gt;0,TRUNC(VLOOKUP($E414,'Container Panel'!$B$41:$Z$100,$D414,0)/(VLOOKUP(AI$276,UI!$A$12:$O$51,VLOOKUP(AI$279,$B$276:$C$278,2,0),0)/1000))&gt;0),1,TRUNC(VLOOKUP($E414,'Container Panel'!$B$41:$Z$100,$D414,0)/(VLOOKUP(AI$276,UI!$A$12:$O$51,VLOOKUP(AI$279,$B$276:$C$278,2,0),0)/1000)))),"")</f>
        <v/>
      </c>
      <c r="AJ414" s="145" t="str">
        <f>IFERROR(IF(AND(AJ$272=list!$D$3,'Box Calculation'!AJ$279&lt;&gt;"h",$E414&lt;&gt;0),0,IF(AND(AJ$273=list!$D$2,$E414&lt;&gt;0,TRUNC(VLOOKUP($E414,'Container Panel'!$B$41:$Z$100,$D414,0)/(VLOOKUP(AJ$276,UI!$A$12:$O$51,VLOOKUP(AJ$279,$B$276:$C$278,2,0),0)/1000))&gt;0),1,TRUNC(VLOOKUP($E414,'Container Panel'!$B$41:$Z$100,$D414,0)/(VLOOKUP(AJ$276,UI!$A$12:$O$51,VLOOKUP(AJ$279,$B$276:$C$278,2,0),0)/1000)))),"")</f>
        <v/>
      </c>
      <c r="AK414" s="145" t="str">
        <f>IFERROR(IF(AND(AK$272=list!$D$3,'Box Calculation'!AK$279&lt;&gt;"h",$E414&lt;&gt;0),0,IF(AND(AK$273=list!$D$2,$E414&lt;&gt;0,TRUNC(VLOOKUP($E414,'Container Panel'!$B$41:$Z$100,$D414,0)/(VLOOKUP(AK$276,UI!$A$12:$O$51,VLOOKUP(AK$279,$B$276:$C$278,2,0),0)/1000))&gt;0),1,TRUNC(VLOOKUP($E414,'Container Panel'!$B$41:$Z$100,$D414,0)/(VLOOKUP(AK$276,UI!$A$12:$O$51,VLOOKUP(AK$279,$B$276:$C$278,2,0),0)/1000)))),"")</f>
        <v/>
      </c>
      <c r="AL414" s="145" t="str">
        <f>IFERROR(IF(AND(AL$272=list!$D$3,'Box Calculation'!AL$279&lt;&gt;"h",$E414&lt;&gt;0),0,IF(AND(AL$273=list!$D$2,$E414&lt;&gt;0,TRUNC(VLOOKUP($E414,'Container Panel'!$B$41:$Z$100,$D414,0)/(VLOOKUP(AL$276,UI!$A$12:$O$51,VLOOKUP(AL$279,$B$276:$C$278,2,0),0)/1000))&gt;0),1,TRUNC(VLOOKUP($E414,'Container Panel'!$B$41:$Z$100,$D414,0)/(VLOOKUP(AL$276,UI!$A$12:$O$51,VLOOKUP(AL$279,$B$276:$C$278,2,0),0)/1000)))),"")</f>
        <v/>
      </c>
      <c r="AM414" s="145" t="str">
        <f>IFERROR(IF(AND(AM$272=list!$D$3,'Box Calculation'!AM$279&lt;&gt;"h",$E414&lt;&gt;0),0,IF(AND(AM$273=list!$D$2,$E414&lt;&gt;0,TRUNC(VLOOKUP($E414,'Container Panel'!$B$41:$Z$100,$D414,0)/(VLOOKUP(AM$276,UI!$A$12:$O$51,VLOOKUP(AM$279,$B$276:$C$278,2,0),0)/1000))&gt;0),1,TRUNC(VLOOKUP($E414,'Container Panel'!$B$41:$Z$100,$D414,0)/(VLOOKUP(AM$276,UI!$A$12:$O$51,VLOOKUP(AM$279,$B$276:$C$278,2,0),0)/1000)))),"")</f>
        <v/>
      </c>
      <c r="AN414" s="145" t="str">
        <f>IFERROR(IF(AND(AN$272=list!$D$3,'Box Calculation'!AN$279&lt;&gt;"h",$E414&lt;&gt;0),0,IF(AND(AN$273=list!$D$2,$E414&lt;&gt;0,TRUNC(VLOOKUP($E414,'Container Panel'!$B$41:$Z$100,$D414,0)/(VLOOKUP(AN$276,UI!$A$12:$O$51,VLOOKUP(AN$279,$B$276:$C$278,2,0),0)/1000))&gt;0),1,TRUNC(VLOOKUP($E414,'Container Panel'!$B$41:$Z$100,$D414,0)/(VLOOKUP(AN$276,UI!$A$12:$O$51,VLOOKUP(AN$279,$B$276:$C$278,2,0),0)/1000)))),"")</f>
        <v/>
      </c>
      <c r="AO414" s="145" t="str">
        <f>IFERROR(IF(AND(AO$272=list!$D$3,'Box Calculation'!AO$279&lt;&gt;"h",$E414&lt;&gt;0),0,IF(AND(AO$273=list!$D$2,$E414&lt;&gt;0,TRUNC(VLOOKUP($E414,'Container Panel'!$B$41:$Z$100,$D414,0)/(VLOOKUP(AO$276,UI!$A$12:$O$51,VLOOKUP(AO$279,$B$276:$C$278,2,0),0)/1000))&gt;0),1,TRUNC(VLOOKUP($E414,'Container Panel'!$B$41:$Z$100,$D414,0)/(VLOOKUP(AO$276,UI!$A$12:$O$51,VLOOKUP(AO$279,$B$276:$C$278,2,0),0)/1000)))),"")</f>
        <v/>
      </c>
      <c r="AP414" s="145" t="str">
        <f>IFERROR(IF(AND(AP$272=list!$D$3,'Box Calculation'!AP$279&lt;&gt;"h",$E414&lt;&gt;0),0,IF(AND(AP$273=list!$D$2,$E414&lt;&gt;0,TRUNC(VLOOKUP($E414,'Container Panel'!$B$41:$Z$100,$D414,0)/(VLOOKUP(AP$276,UI!$A$12:$O$51,VLOOKUP(AP$279,$B$276:$C$278,2,0),0)/1000))&gt;0),1,TRUNC(VLOOKUP($E414,'Container Panel'!$B$41:$Z$100,$D414,0)/(VLOOKUP(AP$276,UI!$A$12:$O$51,VLOOKUP(AP$279,$B$276:$C$278,2,0),0)/1000)))),"")</f>
        <v/>
      </c>
      <c r="AQ414" s="145" t="str">
        <f>IFERROR(IF(AND(AQ$272=list!$D$3,'Box Calculation'!AQ$279&lt;&gt;"h",$E414&lt;&gt;0),0,IF(AND(AQ$273=list!$D$2,$E414&lt;&gt;0,TRUNC(VLOOKUP($E414,'Container Panel'!$B$41:$Z$100,$D414,0)/(VLOOKUP(AQ$276,UI!$A$12:$O$51,VLOOKUP(AQ$279,$B$276:$C$278,2,0),0)/1000))&gt;0),1,TRUNC(VLOOKUP($E414,'Container Panel'!$B$41:$Z$100,$D414,0)/(VLOOKUP(AQ$276,UI!$A$12:$O$51,VLOOKUP(AQ$279,$B$276:$C$278,2,0),0)/1000)))),"")</f>
        <v/>
      </c>
      <c r="AR414" s="145" t="str">
        <f>IFERROR(IF(AND(AR$272=list!$D$3,'Box Calculation'!AR$279&lt;&gt;"h",$E414&lt;&gt;0),0,IF(AND(AR$273=list!$D$2,$E414&lt;&gt;0,TRUNC(VLOOKUP($E414,'Container Panel'!$B$41:$Z$100,$D414,0)/(VLOOKUP(AR$276,UI!$A$12:$O$51,VLOOKUP(AR$279,$B$276:$C$278,2,0),0)/1000))&gt;0),1,TRUNC(VLOOKUP($E414,'Container Panel'!$B$41:$Z$100,$D414,0)/(VLOOKUP(AR$276,UI!$A$12:$O$51,VLOOKUP(AR$279,$B$276:$C$278,2,0),0)/1000)))),"")</f>
        <v/>
      </c>
      <c r="AS414" s="145" t="str">
        <f>IFERROR(IF(AND(AS$272=list!$D$3,'Box Calculation'!AS$279&lt;&gt;"h",$E414&lt;&gt;0),0,IF(AND(AS$273=list!$D$2,$E414&lt;&gt;0,TRUNC(VLOOKUP($E414,'Container Panel'!$B$41:$Z$100,$D414,0)/(VLOOKUP(AS$276,UI!$A$12:$O$51,VLOOKUP(AS$279,$B$276:$C$278,2,0),0)/1000))&gt;0),1,TRUNC(VLOOKUP($E414,'Container Panel'!$B$41:$Z$100,$D414,0)/(VLOOKUP(AS$276,UI!$A$12:$O$51,VLOOKUP(AS$279,$B$276:$C$278,2,0),0)/1000)))),"")</f>
        <v/>
      </c>
      <c r="AT414" s="145" t="str">
        <f>IFERROR(IF(AND(AT$272=list!$D$3,'Box Calculation'!AT$279&lt;&gt;"h",$E414&lt;&gt;0),0,IF(AND(AT$273=list!$D$2,$E414&lt;&gt;0,TRUNC(VLOOKUP($E414,'Container Panel'!$B$41:$Z$100,$D414,0)/(VLOOKUP(AT$276,UI!$A$12:$O$51,VLOOKUP(AT$279,$B$276:$C$278,2,0),0)/1000))&gt;0),1,TRUNC(VLOOKUP($E414,'Container Panel'!$B$41:$Z$100,$D414,0)/(VLOOKUP(AT$276,UI!$A$12:$O$51,VLOOKUP(AT$279,$B$276:$C$278,2,0),0)/1000)))),"")</f>
        <v/>
      </c>
      <c r="AU414" s="145" t="str">
        <f>IFERROR(IF(AND(AU$272=list!$D$3,'Box Calculation'!AU$279&lt;&gt;"h",$E414&lt;&gt;0),0,IF(AND(AU$273=list!$D$2,$E414&lt;&gt;0,TRUNC(VLOOKUP($E414,'Container Panel'!$B$41:$Z$100,$D414,0)/(VLOOKUP(AU$276,UI!$A$12:$O$51,VLOOKUP(AU$279,$B$276:$C$278,2,0),0)/1000))&gt;0),1,TRUNC(VLOOKUP($E414,'Container Panel'!$B$41:$Z$100,$D414,0)/(VLOOKUP(AU$276,UI!$A$12:$O$51,VLOOKUP(AU$279,$B$276:$C$278,2,0),0)/1000)))),"")</f>
        <v/>
      </c>
      <c r="AV414" s="145" t="str">
        <f>IFERROR(IF(AND(AV$272=list!$D$3,'Box Calculation'!AV$279&lt;&gt;"h",$E414&lt;&gt;0),0,IF(AND(AV$273=list!$D$2,$E414&lt;&gt;0,TRUNC(VLOOKUP($E414,'Container Panel'!$B$41:$Z$100,$D414,0)/(VLOOKUP(AV$276,UI!$A$12:$O$51,VLOOKUP(AV$279,$B$276:$C$278,2,0),0)/1000))&gt;0),1,TRUNC(VLOOKUP($E414,'Container Panel'!$B$41:$Z$100,$D414,0)/(VLOOKUP(AV$276,UI!$A$12:$O$51,VLOOKUP(AV$279,$B$276:$C$278,2,0),0)/1000)))),"")</f>
        <v/>
      </c>
      <c r="AW414" s="145" t="str">
        <f>IFERROR(IF(AND(AW$272=list!$D$3,'Box Calculation'!AW$279&lt;&gt;"h",$E414&lt;&gt;0),0,IF(AND(AW$273=list!$D$2,$E414&lt;&gt;0,TRUNC(VLOOKUP($E414,'Container Panel'!$B$41:$Z$100,$D414,0)/(VLOOKUP(AW$276,UI!$A$12:$O$51,VLOOKUP(AW$279,$B$276:$C$278,2,0),0)/1000))&gt;0),1,TRUNC(VLOOKUP($E414,'Container Panel'!$B$41:$Z$100,$D414,0)/(VLOOKUP(AW$276,UI!$A$12:$O$51,VLOOKUP(AW$279,$B$276:$C$278,2,0),0)/1000)))),"")</f>
        <v/>
      </c>
      <c r="AX414" s="145" t="str">
        <f>IFERROR(IF(AND(AX$272=list!$D$3,'Box Calculation'!AX$279&lt;&gt;"h",$E414&lt;&gt;0),0,IF(AND(AX$273=list!$D$2,$E414&lt;&gt;0,TRUNC(VLOOKUP($E414,'Container Panel'!$B$41:$Z$100,$D414,0)/(VLOOKUP(AX$276,UI!$A$12:$O$51,VLOOKUP(AX$279,$B$276:$C$278,2,0),0)/1000))&gt;0),1,TRUNC(VLOOKUP($E414,'Container Panel'!$B$41:$Z$100,$D414,0)/(VLOOKUP(AX$276,UI!$A$12:$O$51,VLOOKUP(AX$279,$B$276:$C$278,2,0),0)/1000)))),"")</f>
        <v/>
      </c>
      <c r="AY414" s="145" t="str">
        <f>IFERROR(IF(AND(AY$272=list!$D$3,'Box Calculation'!AY$279&lt;&gt;"h",$E414&lt;&gt;0),0,IF(AND(AY$273=list!$D$2,$E414&lt;&gt;0,TRUNC(VLOOKUP($E414,'Container Panel'!$B$41:$Z$100,$D414,0)/(VLOOKUP(AY$276,UI!$A$12:$O$51,VLOOKUP(AY$279,$B$276:$C$278,2,0),0)/1000))&gt;0),1,TRUNC(VLOOKUP($E414,'Container Panel'!$B$41:$Z$100,$D414,0)/(VLOOKUP(AY$276,UI!$A$12:$O$51,VLOOKUP(AY$279,$B$276:$C$278,2,0),0)/1000)))),"")</f>
        <v/>
      </c>
      <c r="AZ414" s="145" t="str">
        <f>IFERROR(IF(AND(AZ$272=list!$D$3,'Box Calculation'!AZ$279&lt;&gt;"h",$E414&lt;&gt;0),0,IF(AND(AZ$273=list!$D$2,$E414&lt;&gt;0,TRUNC(VLOOKUP($E414,'Container Panel'!$B$41:$Z$100,$D414,0)/(VLOOKUP(AZ$276,UI!$A$12:$O$51,VLOOKUP(AZ$279,$B$276:$C$278,2,0),0)/1000))&gt;0),1,TRUNC(VLOOKUP($E414,'Container Panel'!$B$41:$Z$100,$D414,0)/(VLOOKUP(AZ$276,UI!$A$12:$O$51,VLOOKUP(AZ$279,$B$276:$C$278,2,0),0)/1000)))),"")</f>
        <v/>
      </c>
      <c r="BA414" s="145" t="str">
        <f>IFERROR(IF(AND(BA$272=list!$D$3,'Box Calculation'!BA$279&lt;&gt;"h",$E414&lt;&gt;0),0,IF(AND(BA$273=list!$D$2,$E414&lt;&gt;0,TRUNC(VLOOKUP($E414,'Container Panel'!$B$41:$Z$100,$D414,0)/(VLOOKUP(BA$276,UI!$A$12:$O$51,VLOOKUP(BA$279,$B$276:$C$278,2,0),0)/1000))&gt;0),1,TRUNC(VLOOKUP($E414,'Container Panel'!$B$41:$Z$100,$D414,0)/(VLOOKUP(BA$276,UI!$A$12:$O$51,VLOOKUP(BA$279,$B$276:$C$278,2,0),0)/1000)))),"")</f>
        <v/>
      </c>
      <c r="BB414" s="145" t="str">
        <f>IFERROR(IF(AND(BB$272=list!$D$3,'Box Calculation'!BB$279&lt;&gt;"h",$E414&lt;&gt;0),0,IF(AND(BB$273=list!$D$2,$E414&lt;&gt;0,TRUNC(VLOOKUP($E414,'Container Panel'!$B$41:$Z$100,$D414,0)/(VLOOKUP(BB$276,UI!$A$12:$O$51,VLOOKUP(BB$279,$B$276:$C$278,2,0),0)/1000))&gt;0),1,TRUNC(VLOOKUP($E414,'Container Panel'!$B$41:$Z$100,$D414,0)/(VLOOKUP(BB$276,UI!$A$12:$O$51,VLOOKUP(BB$279,$B$276:$C$278,2,0),0)/1000)))),"")</f>
        <v/>
      </c>
      <c r="BC414" s="145" t="str">
        <f>IFERROR(IF(AND(BC$272=list!$D$3,'Box Calculation'!BC$279&lt;&gt;"h",$E414&lt;&gt;0),0,IF(AND(BC$273=list!$D$2,$E414&lt;&gt;0,TRUNC(VLOOKUP($E414,'Container Panel'!$B$41:$Z$100,$D414,0)/(VLOOKUP(BC$276,UI!$A$12:$O$51,VLOOKUP(BC$279,$B$276:$C$278,2,0),0)/1000))&gt;0),1,TRUNC(VLOOKUP($E414,'Container Panel'!$B$41:$Z$100,$D414,0)/(VLOOKUP(BC$276,UI!$A$12:$O$51,VLOOKUP(BC$279,$B$276:$C$278,2,0),0)/1000)))),"")</f>
        <v/>
      </c>
      <c r="BD414" s="145" t="str">
        <f>IFERROR(IF(AND(BD$272=list!$D$3,'Box Calculation'!BD$279&lt;&gt;"h",$E414&lt;&gt;0),0,IF(AND(BD$273=list!$D$2,$E414&lt;&gt;0,TRUNC(VLOOKUP($E414,'Container Panel'!$B$41:$Z$100,$D414,0)/(VLOOKUP(BD$276,UI!$A$12:$O$51,VLOOKUP(BD$279,$B$276:$C$278,2,0),0)/1000))&gt;0),1,TRUNC(VLOOKUP($E414,'Container Panel'!$B$41:$Z$100,$D414,0)/(VLOOKUP(BD$276,UI!$A$12:$O$51,VLOOKUP(BD$279,$B$276:$C$278,2,0),0)/1000)))),"")</f>
        <v/>
      </c>
      <c r="BE414" s="145" t="str">
        <f>IFERROR(IF(AND(BE$272=list!$D$3,'Box Calculation'!BE$279&lt;&gt;"h",$E414&lt;&gt;0),0,IF(AND(BE$273=list!$D$2,$E414&lt;&gt;0,TRUNC(VLOOKUP($E414,'Container Panel'!$B$41:$Z$100,$D414,0)/(VLOOKUP(BE$276,UI!$A$12:$O$51,VLOOKUP(BE$279,$B$276:$C$278,2,0),0)/1000))&gt;0),1,TRUNC(VLOOKUP($E414,'Container Panel'!$B$41:$Z$100,$D414,0)/(VLOOKUP(BE$276,UI!$A$12:$O$51,VLOOKUP(BE$279,$B$276:$C$278,2,0),0)/1000)))),"")</f>
        <v/>
      </c>
      <c r="BF414" s="145" t="str">
        <f>IFERROR(IF(AND(BF$272=list!$D$3,'Box Calculation'!BF$279&lt;&gt;"h",$E414&lt;&gt;0),0,IF(AND(BF$273=list!$D$2,$E414&lt;&gt;0,TRUNC(VLOOKUP($E414,'Container Panel'!$B$41:$Z$100,$D414,0)/(VLOOKUP(BF$276,UI!$A$12:$O$51,VLOOKUP(BF$279,$B$276:$C$278,2,0),0)/1000))&gt;0),1,TRUNC(VLOOKUP($E414,'Container Panel'!$B$41:$Z$100,$D414,0)/(VLOOKUP(BF$276,UI!$A$12:$O$51,VLOOKUP(BF$279,$B$276:$C$278,2,0),0)/1000)))),"")</f>
        <v/>
      </c>
      <c r="BG414" s="145" t="str">
        <f>IFERROR(IF(AND(BG$272=list!$D$3,'Box Calculation'!BG$279&lt;&gt;"h",$E414&lt;&gt;0),0,IF(AND(BG$273=list!$D$2,$E414&lt;&gt;0,TRUNC(VLOOKUP($E414,'Container Panel'!$B$41:$Z$100,$D414,0)/(VLOOKUP(BG$276,UI!$A$12:$O$51,VLOOKUP(BG$279,$B$276:$C$278,2,0),0)/1000))&gt;0),1,TRUNC(VLOOKUP($E414,'Container Panel'!$B$41:$Z$100,$D414,0)/(VLOOKUP(BG$276,UI!$A$12:$O$51,VLOOKUP(BG$279,$B$276:$C$278,2,0),0)/1000)))),"")</f>
        <v/>
      </c>
      <c r="BH414" s="145" t="str">
        <f>IFERROR(IF(AND(BH$272=list!$D$3,'Box Calculation'!BH$279&lt;&gt;"h",$E414&lt;&gt;0),0,IF(AND(BH$273=list!$D$2,$E414&lt;&gt;0,TRUNC(VLOOKUP($E414,'Container Panel'!$B$41:$Z$100,$D414,0)/(VLOOKUP(BH$276,UI!$A$12:$O$51,VLOOKUP(BH$279,$B$276:$C$278,2,0),0)/1000))&gt;0),1,TRUNC(VLOOKUP($E414,'Container Panel'!$B$41:$Z$100,$D414,0)/(VLOOKUP(BH$276,UI!$A$12:$O$51,VLOOKUP(BH$279,$B$276:$C$278,2,0),0)/1000)))),"")</f>
        <v/>
      </c>
      <c r="BI414" s="145" t="str">
        <f>IFERROR(IF(AND(BI$272=list!$D$3,'Box Calculation'!BI$279&lt;&gt;"h",$E414&lt;&gt;0),0,IF(AND(BI$273=list!$D$2,$E414&lt;&gt;0,TRUNC(VLOOKUP($E414,'Container Panel'!$B$41:$Z$100,$D414,0)/(VLOOKUP(BI$276,UI!$A$12:$O$51,VLOOKUP(BI$279,$B$276:$C$278,2,0),0)/1000))&gt;0),1,TRUNC(VLOOKUP($E414,'Container Panel'!$B$41:$Z$100,$D414,0)/(VLOOKUP(BI$276,UI!$A$12:$O$51,VLOOKUP(BI$279,$B$276:$C$278,2,0),0)/1000)))),"")</f>
        <v/>
      </c>
      <c r="BJ414" s="145" t="str">
        <f>IFERROR(IF(AND(BJ$272=list!$D$3,'Box Calculation'!BJ$279&lt;&gt;"h",$E414&lt;&gt;0),0,IF(AND(BJ$273=list!$D$2,$E414&lt;&gt;0,TRUNC(VLOOKUP($E414,'Container Panel'!$B$41:$Z$100,$D414,0)/(VLOOKUP(BJ$276,UI!$A$12:$O$51,VLOOKUP(BJ$279,$B$276:$C$278,2,0),0)/1000))&gt;0),1,TRUNC(VLOOKUP($E414,'Container Panel'!$B$41:$Z$100,$D414,0)/(VLOOKUP(BJ$276,UI!$A$12:$O$51,VLOOKUP(BJ$279,$B$276:$C$278,2,0),0)/1000)))),"")</f>
        <v/>
      </c>
      <c r="BK414" s="145" t="str">
        <f>IFERROR(IF(AND(BK$272=list!$D$3,'Box Calculation'!BK$279&lt;&gt;"h",$E414&lt;&gt;0),0,IF(AND(BK$273=list!$D$2,$E414&lt;&gt;0,TRUNC(VLOOKUP($E414,'Container Panel'!$B$41:$Z$100,$D414,0)/(VLOOKUP(BK$276,UI!$A$12:$O$51,VLOOKUP(BK$279,$B$276:$C$278,2,0),0)/1000))&gt;0),1,TRUNC(VLOOKUP($E414,'Container Panel'!$B$41:$Z$100,$D414,0)/(VLOOKUP(BK$276,UI!$A$12:$O$51,VLOOKUP(BK$279,$B$276:$C$278,2,0),0)/1000)))),"")</f>
        <v/>
      </c>
      <c r="BL414" s="145" t="str">
        <f>IFERROR(IF(AND(BL$272=list!$D$3,'Box Calculation'!BL$279&lt;&gt;"h",$E414&lt;&gt;0),0,IF(AND(BL$273=list!$D$2,$E414&lt;&gt;0,TRUNC(VLOOKUP($E414,'Container Panel'!$B$41:$Z$100,$D414,0)/(VLOOKUP(BL$276,UI!$A$12:$O$51,VLOOKUP(BL$279,$B$276:$C$278,2,0),0)/1000))&gt;0),1,TRUNC(VLOOKUP($E414,'Container Panel'!$B$41:$Z$100,$D414,0)/(VLOOKUP(BL$276,UI!$A$12:$O$51,VLOOKUP(BL$279,$B$276:$C$278,2,0),0)/1000)))),"")</f>
        <v/>
      </c>
      <c r="BM414" s="145" t="str">
        <f>IFERROR(IF(AND(BM$272=list!$D$3,'Box Calculation'!BM$279&lt;&gt;"h",$E414&lt;&gt;0),0,IF(AND(BM$273=list!$D$2,$E414&lt;&gt;0,TRUNC(VLOOKUP($E414,'Container Panel'!$B$41:$Z$100,$D414,0)/(VLOOKUP(BM$276,UI!$A$12:$O$51,VLOOKUP(BM$279,$B$276:$C$278,2,0),0)/1000))&gt;0),1,TRUNC(VLOOKUP($E414,'Container Panel'!$B$41:$Z$100,$D414,0)/(VLOOKUP(BM$276,UI!$A$12:$O$51,VLOOKUP(BM$279,$B$276:$C$278,2,0),0)/1000)))),"")</f>
        <v/>
      </c>
      <c r="BN414" s="145" t="str">
        <f>IFERROR(IF(AND(BN$272=list!$D$3,'Box Calculation'!BN$279&lt;&gt;"h",$E414&lt;&gt;0),0,IF(AND(BN$273=list!$D$2,$E414&lt;&gt;0,TRUNC(VLOOKUP($E414,'Container Panel'!$B$41:$Z$100,$D414,0)/(VLOOKUP(BN$276,UI!$A$12:$O$51,VLOOKUP(BN$279,$B$276:$C$278,2,0),0)/1000))&gt;0),1,TRUNC(VLOOKUP($E414,'Container Panel'!$B$41:$Z$100,$D414,0)/(VLOOKUP(BN$276,UI!$A$12:$O$51,VLOOKUP(BN$279,$B$276:$C$278,2,0),0)/1000)))),"")</f>
        <v/>
      </c>
      <c r="BO414" s="145" t="str">
        <f>IFERROR(IF(AND(BO$272=list!$D$3,'Box Calculation'!BO$279&lt;&gt;"h",$E414&lt;&gt;0),0,IF(AND(BO$273=list!$D$2,$E414&lt;&gt;0,TRUNC(VLOOKUP($E414,'Container Panel'!$B$41:$Z$100,$D414,0)/(VLOOKUP(BO$276,UI!$A$12:$O$51,VLOOKUP(BO$279,$B$276:$C$278,2,0),0)/1000))&gt;0),1,TRUNC(VLOOKUP($E414,'Container Panel'!$B$41:$Z$100,$D414,0)/(VLOOKUP(BO$276,UI!$A$12:$O$51,VLOOKUP(BO$279,$B$276:$C$278,2,0),0)/1000)))),"")</f>
        <v/>
      </c>
      <c r="BP414" s="145" t="str">
        <f>IFERROR(IF(AND(BP$272=list!$D$3,'Box Calculation'!BP$279&lt;&gt;"h",$E414&lt;&gt;0),0,IF(AND(BP$273=list!$D$2,$E414&lt;&gt;0,TRUNC(VLOOKUP($E414,'Container Panel'!$B$41:$Z$100,$D414,0)/(VLOOKUP(BP$276,UI!$A$12:$O$51,VLOOKUP(BP$279,$B$276:$C$278,2,0),0)/1000))&gt;0),1,TRUNC(VLOOKUP($E414,'Container Panel'!$B$41:$Z$100,$D414,0)/(VLOOKUP(BP$276,UI!$A$12:$O$51,VLOOKUP(BP$279,$B$276:$C$278,2,0),0)/1000)))),"")</f>
        <v/>
      </c>
      <c r="BQ414" s="145" t="str">
        <f>IFERROR(IF(AND(BQ$272=list!$D$3,'Box Calculation'!BQ$279&lt;&gt;"h",$E414&lt;&gt;0),0,IF(AND(BQ$273=list!$D$2,$E414&lt;&gt;0,TRUNC(VLOOKUP($E414,'Container Panel'!$B$41:$Z$100,$D414,0)/(VLOOKUP(BQ$276,UI!$A$12:$O$51,VLOOKUP(BQ$279,$B$276:$C$278,2,0),0)/1000))&gt;0),1,TRUNC(VLOOKUP($E414,'Container Panel'!$B$41:$Z$100,$D414,0)/(VLOOKUP(BQ$276,UI!$A$12:$O$51,VLOOKUP(BQ$279,$B$276:$C$278,2,0),0)/1000)))),"")</f>
        <v/>
      </c>
      <c r="BR414" s="145" t="str">
        <f>IFERROR(IF(AND(BR$272=list!$D$3,'Box Calculation'!BR$279&lt;&gt;"h",$E414&lt;&gt;0),0,IF(AND(BR$273=list!$D$2,$E414&lt;&gt;0,TRUNC(VLOOKUP($E414,'Container Panel'!$B$41:$Z$100,$D414,0)/(VLOOKUP(BR$276,UI!$A$12:$O$51,VLOOKUP(BR$279,$B$276:$C$278,2,0),0)/1000))&gt;0),1,TRUNC(VLOOKUP($E414,'Container Panel'!$B$41:$Z$100,$D414,0)/(VLOOKUP(BR$276,UI!$A$12:$O$51,VLOOKUP(BR$279,$B$276:$C$278,2,0),0)/1000)))),"")</f>
        <v/>
      </c>
      <c r="BS414" s="145" t="str">
        <f>IFERROR(IF(AND(BS$272=list!$D$3,'Box Calculation'!BS$279&lt;&gt;"h",$E414&lt;&gt;0),0,IF(AND(BS$273=list!$D$2,$E414&lt;&gt;0,TRUNC(VLOOKUP($E414,'Container Panel'!$B$41:$Z$100,$D414,0)/(VLOOKUP(BS$276,UI!$A$12:$O$51,VLOOKUP(BS$279,$B$276:$C$278,2,0),0)/1000))&gt;0),1,TRUNC(VLOOKUP($E414,'Container Panel'!$B$41:$Z$100,$D414,0)/(VLOOKUP(BS$276,UI!$A$12:$O$51,VLOOKUP(BS$279,$B$276:$C$278,2,0),0)/1000)))),"")</f>
        <v/>
      </c>
      <c r="BT414" s="145" t="str">
        <f>IFERROR(IF(AND(BT$272=list!$D$3,'Box Calculation'!BT$279&lt;&gt;"h",$E414&lt;&gt;0),0,IF(AND(BT$273=list!$D$2,$E414&lt;&gt;0,TRUNC(VLOOKUP($E414,'Container Panel'!$B$41:$Z$100,$D414,0)/(VLOOKUP(BT$276,UI!$A$12:$O$51,VLOOKUP(BT$279,$B$276:$C$278,2,0),0)/1000))&gt;0),1,TRUNC(VLOOKUP($E414,'Container Panel'!$B$41:$Z$100,$D414,0)/(VLOOKUP(BT$276,UI!$A$12:$O$51,VLOOKUP(BT$279,$B$276:$C$278,2,0),0)/1000)))),"")</f>
        <v/>
      </c>
      <c r="BU414" s="145" t="str">
        <f>IFERROR(IF(AND(BU$272=list!$D$3,'Box Calculation'!BU$279&lt;&gt;"h",$E414&lt;&gt;0),0,IF(AND(BU$273=list!$D$2,$E414&lt;&gt;0,TRUNC(VLOOKUP($E414,'Container Panel'!$B$41:$Z$100,$D414,0)/(VLOOKUP(BU$276,UI!$A$12:$O$51,VLOOKUP(BU$279,$B$276:$C$278,2,0),0)/1000))&gt;0),1,TRUNC(VLOOKUP($E414,'Container Panel'!$B$41:$Z$100,$D414,0)/(VLOOKUP(BU$276,UI!$A$12:$O$51,VLOOKUP(BU$279,$B$276:$C$278,2,0),0)/1000)))),"")</f>
        <v/>
      </c>
      <c r="BV414" s="145" t="str">
        <f>IFERROR(IF(AND(BV$272=list!$D$3,'Box Calculation'!BV$279&lt;&gt;"h",$E414&lt;&gt;0),0,IF(AND(BV$273=list!$D$2,$E414&lt;&gt;0,TRUNC(VLOOKUP($E414,'Container Panel'!$B$41:$Z$100,$D414,0)/(VLOOKUP(BV$276,UI!$A$12:$O$51,VLOOKUP(BV$279,$B$276:$C$278,2,0),0)/1000))&gt;0),1,TRUNC(VLOOKUP($E414,'Container Panel'!$B$41:$Z$100,$D414,0)/(VLOOKUP(BV$276,UI!$A$12:$O$51,VLOOKUP(BV$279,$B$276:$C$278,2,0),0)/1000)))),"")</f>
        <v/>
      </c>
      <c r="BW414" s="145" t="str">
        <f>IFERROR(IF(AND(BW$272=list!$D$3,'Box Calculation'!BW$279&lt;&gt;"h",$E414&lt;&gt;0),0,IF(AND(BW$273=list!$D$2,$E414&lt;&gt;0,TRUNC(VLOOKUP($E414,'Container Panel'!$B$41:$Z$100,$D414,0)/(VLOOKUP(BW$276,UI!$A$12:$O$51,VLOOKUP(BW$279,$B$276:$C$278,2,0),0)/1000))&gt;0),1,TRUNC(VLOOKUP($E414,'Container Panel'!$B$41:$Z$100,$D414,0)/(VLOOKUP(BW$276,UI!$A$12:$O$51,VLOOKUP(BW$279,$B$276:$C$278,2,0),0)/1000)))),"")</f>
        <v/>
      </c>
      <c r="BX414" s="145" t="str">
        <f>IFERROR(IF(AND(BX$272=list!$D$3,'Box Calculation'!BX$279&lt;&gt;"h",$E414&lt;&gt;0),0,IF(AND(BX$273=list!$D$2,$E414&lt;&gt;0,TRUNC(VLOOKUP($E414,'Container Panel'!$B$41:$Z$100,$D414,0)/(VLOOKUP(BX$276,UI!$A$12:$O$51,VLOOKUP(BX$279,$B$276:$C$278,2,0),0)/1000))&gt;0),1,TRUNC(VLOOKUP($E414,'Container Panel'!$B$41:$Z$100,$D414,0)/(VLOOKUP(BX$276,UI!$A$12:$O$51,VLOOKUP(BX$279,$B$276:$C$278,2,0),0)/1000)))),"")</f>
        <v/>
      </c>
      <c r="BY414" s="145" t="str">
        <f>IFERROR(IF(AND(BY$272=list!$D$3,'Box Calculation'!BY$279&lt;&gt;"h",$E414&lt;&gt;0),0,IF(AND(BY$273=list!$D$2,$E414&lt;&gt;0,TRUNC(VLOOKUP($E414,'Container Panel'!$B$41:$Z$100,$D414,0)/(VLOOKUP(BY$276,UI!$A$12:$O$51,VLOOKUP(BY$279,$B$276:$C$278,2,0),0)/1000))&gt;0),1,TRUNC(VLOOKUP($E414,'Container Panel'!$B$41:$Z$100,$D414,0)/(VLOOKUP(BY$276,UI!$A$12:$O$51,VLOOKUP(BY$279,$B$276:$C$278,2,0),0)/1000)))),"")</f>
        <v/>
      </c>
      <c r="BZ414" s="145" t="str">
        <f>IFERROR(IF(AND(BZ$272=list!$D$3,'Box Calculation'!BZ$279&lt;&gt;"h",$E414&lt;&gt;0),0,IF(AND(BZ$273=list!$D$2,$E414&lt;&gt;0,TRUNC(VLOOKUP($E414,'Container Panel'!$B$41:$Z$100,$D414,0)/(VLOOKUP(BZ$276,UI!$A$12:$O$51,VLOOKUP(BZ$279,$B$276:$C$278,2,0),0)/1000))&gt;0),1,TRUNC(VLOOKUP($E414,'Container Panel'!$B$41:$Z$100,$D414,0)/(VLOOKUP(BZ$276,UI!$A$12:$O$51,VLOOKUP(BZ$279,$B$276:$C$278,2,0),0)/1000)))),"")</f>
        <v/>
      </c>
      <c r="CA414" s="145" t="str">
        <f>IFERROR(IF(AND(CA$272=list!$D$3,'Box Calculation'!CA$279&lt;&gt;"h",$E414&lt;&gt;0),0,IF(AND(CA$273=list!$D$2,$E414&lt;&gt;0,TRUNC(VLOOKUP($E414,'Container Panel'!$B$41:$Z$100,$D414,0)/(VLOOKUP(CA$276,UI!$A$12:$O$51,VLOOKUP(CA$279,$B$276:$C$278,2,0),0)/1000))&gt;0),1,TRUNC(VLOOKUP($E414,'Container Panel'!$B$41:$Z$100,$D414,0)/(VLOOKUP(CA$276,UI!$A$12:$O$51,VLOOKUP(CA$279,$B$276:$C$278,2,0),0)/1000)))),"")</f>
        <v/>
      </c>
      <c r="CB414" s="145" t="str">
        <f>IFERROR(IF(AND(CB$272=list!$D$3,'Box Calculation'!CB$279&lt;&gt;"h",$E414&lt;&gt;0),0,IF(AND(CB$273=list!$D$2,$E414&lt;&gt;0,TRUNC(VLOOKUP($E414,'Container Panel'!$B$41:$Z$100,$D414,0)/(VLOOKUP(CB$276,UI!$A$12:$O$51,VLOOKUP(CB$279,$B$276:$C$278,2,0),0)/1000))&gt;0),1,TRUNC(VLOOKUP($E414,'Container Panel'!$B$41:$Z$100,$D414,0)/(VLOOKUP(CB$276,UI!$A$12:$O$51,VLOOKUP(CB$279,$B$276:$C$278,2,0),0)/1000)))),"")</f>
        <v/>
      </c>
      <c r="CC414" s="145" t="str">
        <f>IFERROR(IF(AND(CC$272=list!$D$3,'Box Calculation'!CC$279&lt;&gt;"h",$E414&lt;&gt;0),0,IF(AND(CC$273=list!$D$2,$E414&lt;&gt;0,TRUNC(VLOOKUP($E414,'Container Panel'!$B$41:$Z$100,$D414,0)/(VLOOKUP(CC$276,UI!$A$12:$O$51,VLOOKUP(CC$279,$B$276:$C$278,2,0),0)/1000))&gt;0),1,TRUNC(VLOOKUP($E414,'Container Panel'!$B$41:$Z$100,$D414,0)/(VLOOKUP(CC$276,UI!$A$12:$O$51,VLOOKUP(CC$279,$B$276:$C$278,2,0),0)/1000)))),"")</f>
        <v/>
      </c>
      <c r="CD414" s="145" t="str">
        <f>IFERROR(IF(AND(CD$272=list!$D$3,'Box Calculation'!CD$279&lt;&gt;"h",$E414&lt;&gt;0),0,IF(AND(CD$273=list!$D$2,$E414&lt;&gt;0,TRUNC(VLOOKUP($E414,'Container Panel'!$B$41:$Z$100,$D414,0)/(VLOOKUP(CD$276,UI!$A$12:$O$51,VLOOKUP(CD$279,$B$276:$C$278,2,0),0)/1000))&gt;0),1,TRUNC(VLOOKUP($E414,'Container Panel'!$B$41:$Z$100,$D414,0)/(VLOOKUP(CD$276,UI!$A$12:$O$51,VLOOKUP(CD$279,$B$276:$C$278,2,0),0)/1000)))),"")</f>
        <v/>
      </c>
      <c r="CE414" s="145" t="str">
        <f>IFERROR(IF(AND(CE$272=list!$D$3,'Box Calculation'!CE$279&lt;&gt;"h",$E414&lt;&gt;0),0,IF(AND(CE$273=list!$D$2,$E414&lt;&gt;0,TRUNC(VLOOKUP($E414,'Container Panel'!$B$41:$Z$100,$D414,0)/(VLOOKUP(CE$276,UI!$A$12:$O$51,VLOOKUP(CE$279,$B$276:$C$278,2,0),0)/1000))&gt;0),1,TRUNC(VLOOKUP($E414,'Container Panel'!$B$41:$Z$100,$D414,0)/(VLOOKUP(CE$276,UI!$A$12:$O$51,VLOOKUP(CE$279,$B$276:$C$278,2,0),0)/1000)))),"")</f>
        <v/>
      </c>
      <c r="CF414" s="145" t="str">
        <f>IFERROR(IF(AND(CF$272=list!$D$3,'Box Calculation'!CF$279&lt;&gt;"h",$E414&lt;&gt;0),0,IF(AND(CF$273=list!$D$2,$E414&lt;&gt;0,TRUNC(VLOOKUP($E414,'Container Panel'!$B$41:$Z$100,$D414,0)/(VLOOKUP(CF$276,UI!$A$12:$O$51,VLOOKUP(CF$279,$B$276:$C$278,2,0),0)/1000))&gt;0),1,TRUNC(VLOOKUP($E414,'Container Panel'!$B$41:$Z$100,$D414,0)/(VLOOKUP(CF$276,UI!$A$12:$O$51,VLOOKUP(CF$279,$B$276:$C$278,2,0),0)/1000)))),"")</f>
        <v/>
      </c>
      <c r="CG414" s="145" t="str">
        <f>IFERROR(IF(AND(CG$272=list!$D$3,'Box Calculation'!CG$279&lt;&gt;"h",$E414&lt;&gt;0),0,IF(AND(CG$273=list!$D$2,$E414&lt;&gt;0,TRUNC(VLOOKUP($E414,'Container Panel'!$B$41:$Z$100,$D414,0)/(VLOOKUP(CG$276,UI!$A$12:$O$51,VLOOKUP(CG$279,$B$276:$C$278,2,0),0)/1000))&gt;0),1,TRUNC(VLOOKUP($E414,'Container Panel'!$B$41:$Z$100,$D414,0)/(VLOOKUP(CG$276,UI!$A$12:$O$51,VLOOKUP(CG$279,$B$276:$C$278,2,0),0)/1000)))),"")</f>
        <v/>
      </c>
      <c r="CH414" s="145" t="str">
        <f>IFERROR(IF(AND(CH$272=list!$D$3,'Box Calculation'!CH$279&lt;&gt;"h",$E414&lt;&gt;0),0,IF(AND(CH$273=list!$D$2,$E414&lt;&gt;0,TRUNC(VLOOKUP($E414,'Container Panel'!$B$41:$Z$100,$D414,0)/(VLOOKUP(CH$276,UI!$A$12:$O$51,VLOOKUP(CH$279,$B$276:$C$278,2,0),0)/1000))&gt;0),1,TRUNC(VLOOKUP($E414,'Container Panel'!$B$41:$Z$100,$D414,0)/(VLOOKUP(CH$276,UI!$A$12:$O$51,VLOOKUP(CH$279,$B$276:$C$278,2,0),0)/1000)))),"")</f>
        <v/>
      </c>
      <c r="CI414" s="145" t="str">
        <f>IFERROR(IF(AND(CI$272=list!$D$3,'Box Calculation'!CI$279&lt;&gt;"h",$E414&lt;&gt;0),0,IF(AND(CI$273=list!$D$2,$E414&lt;&gt;0,TRUNC(VLOOKUP($E414,'Container Panel'!$B$41:$Z$100,$D414,0)/(VLOOKUP(CI$276,UI!$A$12:$O$51,VLOOKUP(CI$279,$B$276:$C$278,2,0),0)/1000))&gt;0),1,TRUNC(VLOOKUP($E414,'Container Panel'!$B$41:$Z$100,$D414,0)/(VLOOKUP(CI$276,UI!$A$12:$O$51,VLOOKUP(CI$279,$B$276:$C$278,2,0),0)/1000)))),"")</f>
        <v/>
      </c>
      <c r="CJ414" s="145" t="str">
        <f>IFERROR(IF(AND(CJ$272=list!$D$3,'Box Calculation'!CJ$279&lt;&gt;"h",$E414&lt;&gt;0),0,IF(AND(CJ$273=list!$D$2,$E414&lt;&gt;0,TRUNC(VLOOKUP($E414,'Container Panel'!$B$41:$Z$100,$D414,0)/(VLOOKUP(CJ$276,UI!$A$12:$O$51,VLOOKUP(CJ$279,$B$276:$C$278,2,0),0)/1000))&gt;0),1,TRUNC(VLOOKUP($E414,'Container Panel'!$B$41:$Z$100,$D414,0)/(VLOOKUP(CJ$276,UI!$A$12:$O$51,VLOOKUP(CJ$279,$B$276:$C$278,2,0),0)/1000)))),"")</f>
        <v/>
      </c>
      <c r="CK414" s="145" t="str">
        <f>IFERROR(IF(AND(CK$272=list!$D$3,'Box Calculation'!CK$279&lt;&gt;"h",$E414&lt;&gt;0),0,IF(AND(CK$273=list!$D$2,$E414&lt;&gt;0,TRUNC(VLOOKUP($E414,'Container Panel'!$B$41:$Z$100,$D414,0)/(VLOOKUP(CK$276,UI!$A$12:$O$51,VLOOKUP(CK$279,$B$276:$C$278,2,0),0)/1000))&gt;0),1,TRUNC(VLOOKUP($E414,'Container Panel'!$B$41:$Z$100,$D414,0)/(VLOOKUP(CK$276,UI!$A$12:$O$51,VLOOKUP(CK$279,$B$276:$C$278,2,0),0)/1000)))),"")</f>
        <v/>
      </c>
      <c r="CL414" s="145" t="str">
        <f>IFERROR(IF(AND(CL$272=list!$D$3,'Box Calculation'!CL$279&lt;&gt;"h",$E414&lt;&gt;0),0,IF(AND(CL$273=list!$D$2,$E414&lt;&gt;0,TRUNC(VLOOKUP($E414,'Container Panel'!$B$41:$Z$100,$D414,0)/(VLOOKUP(CL$276,UI!$A$12:$O$51,VLOOKUP(CL$279,$B$276:$C$278,2,0),0)/1000))&gt;0),1,TRUNC(VLOOKUP($E414,'Container Panel'!$B$41:$Z$100,$D414,0)/(VLOOKUP(CL$276,UI!$A$12:$O$51,VLOOKUP(CL$279,$B$276:$C$278,2,0),0)/1000)))),"")</f>
        <v/>
      </c>
      <c r="CM414" s="145" t="str">
        <f>IFERROR(IF(AND(CM$272=list!$D$3,'Box Calculation'!CM$279&lt;&gt;"h",$E414&lt;&gt;0),0,IF(AND(CM$273=list!$D$2,$E414&lt;&gt;0,TRUNC(VLOOKUP($E414,'Container Panel'!$B$41:$Z$100,$D414,0)/(VLOOKUP(CM$276,UI!$A$12:$O$51,VLOOKUP(CM$279,$B$276:$C$278,2,0),0)/1000))&gt;0),1,TRUNC(VLOOKUP($E414,'Container Panel'!$B$41:$Z$100,$D414,0)/(VLOOKUP(CM$276,UI!$A$12:$O$51,VLOOKUP(CM$279,$B$276:$C$278,2,0),0)/1000)))),"")</f>
        <v/>
      </c>
      <c r="CN414" s="145" t="str">
        <f>IFERROR(IF(AND(CN$272=list!$D$3,'Box Calculation'!CN$279&lt;&gt;"h",$E414&lt;&gt;0),0,IF(AND(CN$273=list!$D$2,$E414&lt;&gt;0,TRUNC(VLOOKUP($E414,'Container Panel'!$B$41:$Z$100,$D414,0)/(VLOOKUP(CN$276,UI!$A$12:$O$51,VLOOKUP(CN$279,$B$276:$C$278,2,0),0)/1000))&gt;0),1,TRUNC(VLOOKUP($E414,'Container Panel'!$B$41:$Z$100,$D414,0)/(VLOOKUP(CN$276,UI!$A$12:$O$51,VLOOKUP(CN$279,$B$276:$C$278,2,0),0)/1000)))),"")</f>
        <v/>
      </c>
      <c r="CO414" s="145" t="str">
        <f>IFERROR(IF(AND(CO$272=list!$D$3,'Box Calculation'!CO$279&lt;&gt;"h",$E414&lt;&gt;0),0,IF(AND(CO$273=list!$D$2,$E414&lt;&gt;0,TRUNC(VLOOKUP($E414,'Container Panel'!$B$41:$Z$100,$D414,0)/(VLOOKUP(CO$276,UI!$A$12:$O$51,VLOOKUP(CO$279,$B$276:$C$278,2,0),0)/1000))&gt;0),1,TRUNC(VLOOKUP($E414,'Container Panel'!$B$41:$Z$100,$D414,0)/(VLOOKUP(CO$276,UI!$A$12:$O$51,VLOOKUP(CO$279,$B$276:$C$278,2,0),0)/1000)))),"")</f>
        <v/>
      </c>
      <c r="CP414" s="145" t="str">
        <f>IFERROR(IF(AND(CP$272=list!$D$3,'Box Calculation'!CP$279&lt;&gt;"h",$E414&lt;&gt;0),0,IF(AND(CP$273=list!$D$2,$E414&lt;&gt;0,TRUNC(VLOOKUP($E414,'Container Panel'!$B$41:$Z$100,$D414,0)/(VLOOKUP(CP$276,UI!$A$12:$O$51,VLOOKUP(CP$279,$B$276:$C$278,2,0),0)/1000))&gt;0),1,TRUNC(VLOOKUP($E414,'Container Panel'!$B$41:$Z$100,$D414,0)/(VLOOKUP(CP$276,UI!$A$12:$O$51,VLOOKUP(CP$279,$B$276:$C$278,2,0),0)/1000)))),"")</f>
        <v/>
      </c>
      <c r="CQ414" s="145" t="str">
        <f>IFERROR(IF(AND(CQ$272=list!$D$3,'Box Calculation'!CQ$279&lt;&gt;"h",$E414&lt;&gt;0),0,IF(AND(CQ$273=list!$D$2,$E414&lt;&gt;0,TRUNC(VLOOKUP($E414,'Container Panel'!$B$41:$Z$100,$D414,0)/(VLOOKUP(CQ$276,UI!$A$12:$O$51,VLOOKUP(CQ$279,$B$276:$C$278,2,0),0)/1000))&gt;0),1,TRUNC(VLOOKUP($E414,'Container Panel'!$B$41:$Z$100,$D414,0)/(VLOOKUP(CQ$276,UI!$A$12:$O$51,VLOOKUP(CQ$279,$B$276:$C$278,2,0),0)/1000)))),"")</f>
        <v/>
      </c>
      <c r="CR414" s="145" t="str">
        <f>IFERROR(IF(AND(CR$272=list!$D$3,'Box Calculation'!CR$279&lt;&gt;"h",$E414&lt;&gt;0),0,IF(AND(CR$273=list!$D$2,$E414&lt;&gt;0,TRUNC(VLOOKUP($E414,'Container Panel'!$B$41:$Z$100,$D414,0)/(VLOOKUP(CR$276,UI!$A$12:$O$51,VLOOKUP(CR$279,$B$276:$C$278,2,0),0)/1000))&gt;0),1,TRUNC(VLOOKUP($E414,'Container Panel'!$B$41:$Z$100,$D414,0)/(VLOOKUP(CR$276,UI!$A$12:$O$51,VLOOKUP(CR$279,$B$276:$C$278,2,0),0)/1000)))),"")</f>
        <v/>
      </c>
      <c r="CS414" s="145" t="str">
        <f>IFERROR(IF(AND(CS$272=list!$D$3,'Box Calculation'!CS$279&lt;&gt;"h",$E414&lt;&gt;0),0,IF(AND(CS$273=list!$D$2,$E414&lt;&gt;0,TRUNC(VLOOKUP($E414,'Container Panel'!$B$41:$Z$100,$D414,0)/(VLOOKUP(CS$276,UI!$A$12:$O$51,VLOOKUP(CS$279,$B$276:$C$278,2,0),0)/1000))&gt;0),1,TRUNC(VLOOKUP($E414,'Container Panel'!$B$41:$Z$100,$D414,0)/(VLOOKUP(CS$276,UI!$A$12:$O$51,VLOOKUP(CS$279,$B$276:$C$278,2,0),0)/1000)))),"")</f>
        <v/>
      </c>
      <c r="CT414" s="145" t="str">
        <f>IFERROR(IF(AND(CT$272=list!$D$3,'Box Calculation'!CT$279&lt;&gt;"h",$E414&lt;&gt;0),0,IF(AND(CT$273=list!$D$2,$E414&lt;&gt;0,TRUNC(VLOOKUP($E414,'Container Panel'!$B$41:$Z$100,$D414,0)/(VLOOKUP(CT$276,UI!$A$12:$O$51,VLOOKUP(CT$279,$B$276:$C$278,2,0),0)/1000))&gt;0),1,TRUNC(VLOOKUP($E414,'Container Panel'!$B$41:$Z$100,$D414,0)/(VLOOKUP(CT$276,UI!$A$12:$O$51,VLOOKUP(CT$279,$B$276:$C$278,2,0),0)/1000)))),"")</f>
        <v/>
      </c>
      <c r="CU414" s="145" t="str">
        <f>IFERROR(IF(AND(CU$272=list!$D$3,'Box Calculation'!CU$279&lt;&gt;"h",$E414&lt;&gt;0),0,IF(AND(CU$273=list!$D$2,$E414&lt;&gt;0,TRUNC(VLOOKUP($E414,'Container Panel'!$B$41:$Z$100,$D414,0)/(VLOOKUP(CU$276,UI!$A$12:$O$51,VLOOKUP(CU$279,$B$276:$C$278,2,0),0)/1000))&gt;0),1,TRUNC(VLOOKUP($E414,'Container Panel'!$B$41:$Z$100,$D414,0)/(VLOOKUP(CU$276,UI!$A$12:$O$51,VLOOKUP(CU$279,$B$276:$C$278,2,0),0)/1000)))),"")</f>
        <v/>
      </c>
      <c r="CV414" s="145" t="str">
        <f>IFERROR(IF(AND(CV$272=list!$D$3,'Box Calculation'!CV$279&lt;&gt;"h",$E414&lt;&gt;0),0,IF(AND(CV$273=list!$D$2,$E414&lt;&gt;0,TRUNC(VLOOKUP($E414,'Container Panel'!$B$41:$Z$100,$D414,0)/(VLOOKUP(CV$276,UI!$A$12:$O$51,VLOOKUP(CV$279,$B$276:$C$278,2,0),0)/1000))&gt;0),1,TRUNC(VLOOKUP($E414,'Container Panel'!$B$41:$Z$100,$D414,0)/(VLOOKUP(CV$276,UI!$A$12:$O$51,VLOOKUP(CV$279,$B$276:$C$278,2,0),0)/1000)))),"")</f>
        <v/>
      </c>
      <c r="CW414" s="145" t="str">
        <f>IFERROR(IF(AND(CW$272=list!$D$3,'Box Calculation'!CW$279&lt;&gt;"h",$E414&lt;&gt;0),0,IF(AND(CW$273=list!$D$2,$E414&lt;&gt;0,TRUNC(VLOOKUP($E414,'Container Panel'!$B$41:$Z$100,$D414,0)/(VLOOKUP(CW$276,UI!$A$12:$O$51,VLOOKUP(CW$279,$B$276:$C$278,2,0),0)/1000))&gt;0),1,TRUNC(VLOOKUP($E414,'Container Panel'!$B$41:$Z$100,$D414,0)/(VLOOKUP(CW$276,UI!$A$12:$O$51,VLOOKUP(CW$279,$B$276:$C$278,2,0),0)/1000)))),"")</f>
        <v/>
      </c>
      <c r="CX414" s="145" t="str">
        <f>IFERROR(IF(AND(CX$272=list!$D$3,'Box Calculation'!CX$279&lt;&gt;"h",$E414&lt;&gt;0),0,IF(AND(CX$273=list!$D$2,$E414&lt;&gt;0,TRUNC(VLOOKUP($E414,'Container Panel'!$B$41:$Z$100,$D414,0)/(VLOOKUP(CX$276,UI!$A$12:$O$51,VLOOKUP(CX$279,$B$276:$C$278,2,0),0)/1000))&gt;0),1,TRUNC(VLOOKUP($E414,'Container Panel'!$B$41:$Z$100,$D414,0)/(VLOOKUP(CX$276,UI!$A$12:$O$51,VLOOKUP(CX$279,$B$276:$C$278,2,0),0)/1000)))),"")</f>
        <v/>
      </c>
      <c r="CY414" s="145" t="str">
        <f>IFERROR(IF(AND(CY$272=list!$D$3,'Box Calculation'!CY$279&lt;&gt;"h",$E414&lt;&gt;0),0,IF(AND(CY$273=list!$D$2,$E414&lt;&gt;0,TRUNC(VLOOKUP($E414,'Container Panel'!$B$41:$Z$100,$D414,0)/(VLOOKUP(CY$276,UI!$A$12:$O$51,VLOOKUP(CY$279,$B$276:$C$278,2,0),0)/1000))&gt;0),1,TRUNC(VLOOKUP($E414,'Container Panel'!$B$41:$Z$100,$D414,0)/(VLOOKUP(CY$276,UI!$A$12:$O$51,VLOOKUP(CY$279,$B$276:$C$278,2,0),0)/1000)))),"")</f>
        <v/>
      </c>
      <c r="CZ414" s="145" t="str">
        <f>IFERROR(IF(AND(CZ$272=list!$D$3,'Box Calculation'!CZ$279&lt;&gt;"h",$E414&lt;&gt;0),0,IF(AND(CZ$273=list!$D$2,$E414&lt;&gt;0,TRUNC(VLOOKUP($E414,'Container Panel'!$B$41:$Z$100,$D414,0)/(VLOOKUP(CZ$276,UI!$A$12:$O$51,VLOOKUP(CZ$279,$B$276:$C$278,2,0),0)/1000))&gt;0),1,TRUNC(VLOOKUP($E414,'Container Panel'!$B$41:$Z$100,$D414,0)/(VLOOKUP(CZ$276,UI!$A$12:$O$51,VLOOKUP(CZ$279,$B$276:$C$278,2,0),0)/1000)))),"")</f>
        <v/>
      </c>
      <c r="DA414" s="145" t="str">
        <f>IFERROR(IF(AND(DA$272=list!$D$3,'Box Calculation'!DA$279&lt;&gt;"h",$E414&lt;&gt;0),0,IF(AND(DA$273=list!$D$2,$E414&lt;&gt;0,TRUNC(VLOOKUP($E414,'Container Panel'!$B$41:$Z$100,$D414,0)/(VLOOKUP(DA$276,UI!$A$12:$O$51,VLOOKUP(DA$279,$B$276:$C$278,2,0),0)/1000))&gt;0),1,TRUNC(VLOOKUP($E414,'Container Panel'!$B$41:$Z$100,$D414,0)/(VLOOKUP(DA$276,UI!$A$12:$O$51,VLOOKUP(DA$279,$B$276:$C$278,2,0),0)/1000)))),"")</f>
        <v/>
      </c>
      <c r="DB414" s="145" t="str">
        <f>IFERROR(IF(AND(DB$272=list!$D$3,'Box Calculation'!DB$279&lt;&gt;"h",$E414&lt;&gt;0),0,IF(AND(DB$273=list!$D$2,$E414&lt;&gt;0,TRUNC(VLOOKUP($E414,'Container Panel'!$B$41:$Z$100,$D414,0)/(VLOOKUP(DB$276,UI!$A$12:$O$51,VLOOKUP(DB$279,$B$276:$C$278,2,0),0)/1000))&gt;0),1,TRUNC(VLOOKUP($E414,'Container Panel'!$B$41:$Z$100,$D414,0)/(VLOOKUP(DB$276,UI!$A$12:$O$51,VLOOKUP(DB$279,$B$276:$C$278,2,0),0)/1000)))),"")</f>
        <v/>
      </c>
      <c r="DC414" s="145" t="str">
        <f>IFERROR(IF(AND(DC$272=list!$D$3,'Box Calculation'!DC$279&lt;&gt;"h",$E414&lt;&gt;0),0,IF(AND(DC$273=list!$D$2,$E414&lt;&gt;0,TRUNC(VLOOKUP($E414,'Container Panel'!$B$41:$Z$100,$D414,0)/(VLOOKUP(DC$276,UI!$A$12:$O$51,VLOOKUP(DC$279,$B$276:$C$278,2,0),0)/1000))&gt;0),1,TRUNC(VLOOKUP($E414,'Container Panel'!$B$41:$Z$100,$D414,0)/(VLOOKUP(DC$276,UI!$A$12:$O$51,VLOOKUP(DC$279,$B$276:$C$278,2,0),0)/1000)))),"")</f>
        <v/>
      </c>
      <c r="DD414" s="145" t="str">
        <f>IFERROR(IF(AND(DD$272=list!$D$3,'Box Calculation'!DD$279&lt;&gt;"h",$E414&lt;&gt;0),0,IF(AND(DD$273=list!$D$2,$E414&lt;&gt;0,TRUNC(VLOOKUP($E414,'Container Panel'!$B$41:$Z$100,$D414,0)/(VLOOKUP(DD$276,UI!$A$12:$O$51,VLOOKUP(DD$279,$B$276:$C$278,2,0),0)/1000))&gt;0),1,TRUNC(VLOOKUP($E414,'Container Panel'!$B$41:$Z$100,$D414,0)/(VLOOKUP(DD$276,UI!$A$12:$O$51,VLOOKUP(DD$279,$B$276:$C$278,2,0),0)/1000)))),"")</f>
        <v/>
      </c>
      <c r="DE414" s="145" t="str">
        <f>IFERROR(IF(AND(DE$272=list!$D$3,'Box Calculation'!DE$279&lt;&gt;"h",$E414&lt;&gt;0),0,IF(AND(DE$273=list!$D$2,$E414&lt;&gt;0,TRUNC(VLOOKUP($E414,'Container Panel'!$B$41:$Z$100,$D414,0)/(VLOOKUP(DE$276,UI!$A$12:$O$51,VLOOKUP(DE$279,$B$276:$C$278,2,0),0)/1000))&gt;0),1,TRUNC(VLOOKUP($E414,'Container Panel'!$B$41:$Z$100,$D414,0)/(VLOOKUP(DE$276,UI!$A$12:$O$51,VLOOKUP(DE$279,$B$276:$C$278,2,0),0)/1000)))),"")</f>
        <v/>
      </c>
      <c r="DF414" s="145" t="str">
        <f>IFERROR(IF(AND(DF$272=list!$D$3,'Box Calculation'!DF$279&lt;&gt;"h",$E414&lt;&gt;0),0,IF(AND(DF$273=list!$D$2,$E414&lt;&gt;0,TRUNC(VLOOKUP($E414,'Container Panel'!$B$41:$Z$100,$D414,0)/(VLOOKUP(DF$276,UI!$A$12:$O$51,VLOOKUP(DF$279,$B$276:$C$278,2,0),0)/1000))&gt;0),1,TRUNC(VLOOKUP($E414,'Container Panel'!$B$41:$Z$100,$D414,0)/(VLOOKUP(DF$276,UI!$A$12:$O$51,VLOOKUP(DF$279,$B$276:$C$278,2,0),0)/1000)))),"")</f>
        <v/>
      </c>
      <c r="DG414" s="145" t="str">
        <f>IFERROR(IF(AND(DG$272=list!$D$3,'Box Calculation'!DG$279&lt;&gt;"h",$E414&lt;&gt;0),0,IF(AND(DG$273=list!$D$2,$E414&lt;&gt;0,TRUNC(VLOOKUP($E414,'Container Panel'!$B$41:$Z$100,$D414,0)/(VLOOKUP(DG$276,UI!$A$12:$O$51,VLOOKUP(DG$279,$B$276:$C$278,2,0),0)/1000))&gt;0),1,TRUNC(VLOOKUP($E414,'Container Panel'!$B$41:$Z$100,$D414,0)/(VLOOKUP(DG$276,UI!$A$12:$O$51,VLOOKUP(DG$279,$B$276:$C$278,2,0),0)/1000)))),"")</f>
        <v/>
      </c>
      <c r="DH414" s="145" t="str">
        <f>IFERROR(IF(AND(DH$272=list!$D$3,'Box Calculation'!DH$279&lt;&gt;"h",$E414&lt;&gt;0),0,IF(AND(DH$273=list!$D$2,$E414&lt;&gt;0,TRUNC(VLOOKUP($E414,'Container Panel'!$B$41:$Z$100,$D414,0)/(VLOOKUP(DH$276,UI!$A$12:$O$51,VLOOKUP(DH$279,$B$276:$C$278,2,0),0)/1000))&gt;0),1,TRUNC(VLOOKUP($E414,'Container Panel'!$B$41:$Z$100,$D414,0)/(VLOOKUP(DH$276,UI!$A$12:$O$51,VLOOKUP(DH$279,$B$276:$C$278,2,0),0)/1000)))),"")</f>
        <v/>
      </c>
      <c r="DI414" s="145" t="str">
        <f>IFERROR(IF(AND(DI$272=list!$D$3,'Box Calculation'!DI$279&lt;&gt;"h",$E414&lt;&gt;0),0,IF(AND(DI$273=list!$D$2,$E414&lt;&gt;0,TRUNC(VLOOKUP($E414,'Container Panel'!$B$41:$Z$100,$D414,0)/(VLOOKUP(DI$276,UI!$A$12:$O$51,VLOOKUP(DI$279,$B$276:$C$278,2,0),0)/1000))&gt;0),1,TRUNC(VLOOKUP($E414,'Container Panel'!$B$41:$Z$100,$D414,0)/(VLOOKUP(DI$276,UI!$A$12:$O$51,VLOOKUP(DI$279,$B$276:$C$278,2,0),0)/1000)))),"")</f>
        <v/>
      </c>
      <c r="DJ414" s="145" t="str">
        <f>IFERROR(IF(AND(DJ$272=list!$D$3,'Box Calculation'!DJ$279&lt;&gt;"h",$E414&lt;&gt;0),0,IF(AND(DJ$273=list!$D$2,$E414&lt;&gt;0,TRUNC(VLOOKUP($E414,'Container Panel'!$B$41:$Z$100,$D414,0)/(VLOOKUP(DJ$276,UI!$A$12:$O$51,VLOOKUP(DJ$279,$B$276:$C$278,2,0),0)/1000))&gt;0),1,TRUNC(VLOOKUP($E414,'Container Panel'!$B$41:$Z$100,$D414,0)/(VLOOKUP(DJ$276,UI!$A$12:$O$51,VLOOKUP(DJ$279,$B$276:$C$278,2,0),0)/1000)))),"")</f>
        <v/>
      </c>
      <c r="DK414" s="145" t="str">
        <f>IFERROR(IF(AND(DK$272=list!$D$3,'Box Calculation'!DK$279&lt;&gt;"h",$E414&lt;&gt;0),0,IF(AND(DK$273=list!$D$2,$E414&lt;&gt;0,TRUNC(VLOOKUP($E414,'Container Panel'!$B$41:$Z$100,$D414,0)/(VLOOKUP(DK$276,UI!$A$12:$O$51,VLOOKUP(DK$279,$B$276:$C$278,2,0),0)/1000))&gt;0),1,TRUNC(VLOOKUP($E414,'Container Panel'!$B$41:$Z$100,$D414,0)/(VLOOKUP(DK$276,UI!$A$12:$O$51,VLOOKUP(DK$279,$B$276:$C$278,2,0),0)/1000)))),"")</f>
        <v/>
      </c>
      <c r="DL414" s="145" t="str">
        <f>IFERROR(IF(AND(DL$272=list!$D$3,'Box Calculation'!DL$279&lt;&gt;"h",$E414&lt;&gt;0),0,IF(AND(DL$273=list!$D$2,$E414&lt;&gt;0,TRUNC(VLOOKUP($E414,'Container Panel'!$B$41:$Z$100,$D414,0)/(VLOOKUP(DL$276,UI!$A$12:$O$51,VLOOKUP(DL$279,$B$276:$C$278,2,0),0)/1000))&gt;0),1,TRUNC(VLOOKUP($E414,'Container Panel'!$B$41:$Z$100,$D414,0)/(VLOOKUP(DL$276,UI!$A$12:$O$51,VLOOKUP(DL$279,$B$276:$C$278,2,0),0)/1000)))),"")</f>
        <v/>
      </c>
      <c r="DM414" s="145" t="str">
        <f>IFERROR(IF(AND(DM$272=list!$D$3,'Box Calculation'!DM$279&lt;&gt;"h",$E414&lt;&gt;0),0,IF(AND(DM$273=list!$D$2,$E414&lt;&gt;0,TRUNC(VLOOKUP($E414,'Container Panel'!$B$41:$Z$100,$D414,0)/(VLOOKUP(DM$276,UI!$A$12:$O$51,VLOOKUP(DM$279,$B$276:$C$278,2,0),0)/1000))&gt;0),1,TRUNC(VLOOKUP($E414,'Container Panel'!$B$41:$Z$100,$D414,0)/(VLOOKUP(DM$276,UI!$A$12:$O$51,VLOOKUP(DM$279,$B$276:$C$278,2,0),0)/1000)))),"")</f>
        <v/>
      </c>
      <c r="DN414" s="145" t="str">
        <f>IFERROR(IF(AND(DN$272=list!$D$3,'Box Calculation'!DN$279&lt;&gt;"h",$E414&lt;&gt;0),0,IF(AND(DN$273=list!$D$2,$E414&lt;&gt;0,TRUNC(VLOOKUP($E414,'Container Panel'!$B$41:$Z$100,$D414,0)/(VLOOKUP(DN$276,UI!$A$12:$O$51,VLOOKUP(DN$279,$B$276:$C$278,2,0),0)/1000))&gt;0),1,TRUNC(VLOOKUP($E414,'Container Panel'!$B$41:$Z$100,$D414,0)/(VLOOKUP(DN$276,UI!$A$12:$O$51,VLOOKUP(DN$279,$B$276:$C$278,2,0),0)/1000)))),"")</f>
        <v/>
      </c>
      <c r="DO414" s="145" t="str">
        <f>IFERROR(IF(AND(DO$272=list!$D$3,'Box Calculation'!DO$279&lt;&gt;"h",$E414&lt;&gt;0),0,IF(AND(DO$273=list!$D$2,$E414&lt;&gt;0,TRUNC(VLOOKUP($E414,'Container Panel'!$B$41:$Z$100,$D414,0)/(VLOOKUP(DO$276,UI!$A$12:$O$51,VLOOKUP(DO$279,$B$276:$C$278,2,0),0)/1000))&gt;0),1,TRUNC(VLOOKUP($E414,'Container Panel'!$B$41:$Z$100,$D414,0)/(VLOOKUP(DO$276,UI!$A$12:$O$51,VLOOKUP(DO$279,$B$276:$C$278,2,0),0)/1000)))),"")</f>
        <v/>
      </c>
      <c r="DP414" s="145" t="str">
        <f>IFERROR(IF(AND(DP$272=list!$D$3,'Box Calculation'!DP$279&lt;&gt;"h",$E414&lt;&gt;0),0,IF(AND(DP$273=list!$D$2,$E414&lt;&gt;0,TRUNC(VLOOKUP($E414,'Container Panel'!$B$41:$Z$100,$D414,0)/(VLOOKUP(DP$276,UI!$A$12:$O$51,VLOOKUP(DP$279,$B$276:$C$278,2,0),0)/1000))&gt;0),1,TRUNC(VLOOKUP($E414,'Container Panel'!$B$41:$Z$100,$D414,0)/(VLOOKUP(DP$276,UI!$A$12:$O$51,VLOOKUP(DP$279,$B$276:$C$278,2,0),0)/1000)))),"")</f>
        <v/>
      </c>
      <c r="DQ414" s="145" t="str">
        <f>IFERROR(IF(AND(DQ$272=list!$D$3,'Box Calculation'!DQ$279&lt;&gt;"h",$E414&lt;&gt;0),0,IF(AND(DQ$273=list!$D$2,$E414&lt;&gt;0,TRUNC(VLOOKUP($E414,'Container Panel'!$B$41:$Z$100,$D414,0)/(VLOOKUP(DQ$276,UI!$A$12:$O$51,VLOOKUP(DQ$279,$B$276:$C$278,2,0),0)/1000))&gt;0),1,TRUNC(VLOOKUP($E414,'Container Panel'!$B$41:$Z$100,$D414,0)/(VLOOKUP(DQ$276,UI!$A$12:$O$51,VLOOKUP(DQ$279,$B$276:$C$278,2,0),0)/1000)))),"")</f>
        <v/>
      </c>
      <c r="DR414" s="145" t="str">
        <f>IFERROR(IF(AND(DR$272=list!$D$3,'Box Calculation'!DR$279&lt;&gt;"h",$E414&lt;&gt;0),0,IF(AND(DR$273=list!$D$2,$E414&lt;&gt;0,TRUNC(VLOOKUP($E414,'Container Panel'!$B$41:$Z$100,$D414,0)/(VLOOKUP(DR$276,UI!$A$12:$O$51,VLOOKUP(DR$279,$B$276:$C$278,2,0),0)/1000))&gt;0),1,TRUNC(VLOOKUP($E414,'Container Panel'!$B$41:$Z$100,$D414,0)/(VLOOKUP(DR$276,UI!$A$12:$O$51,VLOOKUP(DR$279,$B$276:$C$278,2,0),0)/1000)))),"")</f>
        <v/>
      </c>
      <c r="DS414" s="145" t="str">
        <f>IFERROR(IF(AND(DS$272=list!$D$3,'Box Calculation'!DS$279&lt;&gt;"h",$E414&lt;&gt;0),0,IF(AND(DS$273=list!$D$2,$E414&lt;&gt;0,TRUNC(VLOOKUP($E414,'Container Panel'!$B$41:$Z$100,$D414,0)/(VLOOKUP(DS$276,UI!$A$12:$O$51,VLOOKUP(DS$279,$B$276:$C$278,2,0),0)/1000))&gt;0),1,TRUNC(VLOOKUP($E414,'Container Panel'!$B$41:$Z$100,$D414,0)/(VLOOKUP(DS$276,UI!$A$12:$O$51,VLOOKUP(DS$279,$B$276:$C$278,2,0),0)/1000)))),"")</f>
        <v/>
      </c>
      <c r="DT414" s="145" t="str">
        <f>IFERROR(IF(AND(DT$272=list!$D$3,'Box Calculation'!DT$279&lt;&gt;"h",$E414&lt;&gt;0),0,IF(AND(DT$273=list!$D$2,$E414&lt;&gt;0,TRUNC(VLOOKUP($E414,'Container Panel'!$B$41:$Z$100,$D414,0)/(VLOOKUP(DT$276,UI!$A$12:$O$51,VLOOKUP(DT$279,$B$276:$C$278,2,0),0)/1000))&gt;0),1,TRUNC(VLOOKUP($E414,'Container Panel'!$B$41:$Z$100,$D414,0)/(VLOOKUP(DT$276,UI!$A$12:$O$51,VLOOKUP(DT$279,$B$276:$C$278,2,0),0)/1000)))),"")</f>
        <v/>
      </c>
      <c r="DU414" s="145" t="str">
        <f>IFERROR(IF(AND(DU$272=list!$D$3,'Box Calculation'!DU$279&lt;&gt;"h",$E414&lt;&gt;0),0,IF(AND(DU$273=list!$D$2,$E414&lt;&gt;0,TRUNC(VLOOKUP($E414,'Container Panel'!$B$41:$Z$100,$D414,0)/(VLOOKUP(DU$276,UI!$A$12:$O$51,VLOOKUP(DU$279,$B$276:$C$278,2,0),0)/1000))&gt;0),1,TRUNC(VLOOKUP($E414,'Container Panel'!$B$41:$Z$100,$D414,0)/(VLOOKUP(DU$276,UI!$A$12:$O$51,VLOOKUP(DU$279,$B$276:$C$278,2,0),0)/1000)))),"")</f>
        <v/>
      </c>
      <c r="DV414" s="145" t="str">
        <f>IFERROR(IF(AND(DV$272=list!$D$3,'Box Calculation'!DV$279&lt;&gt;"h",$E414&lt;&gt;0),0,IF(AND(DV$273=list!$D$2,$E414&lt;&gt;0,TRUNC(VLOOKUP($E414,'Container Panel'!$B$41:$Z$100,$D414,0)/(VLOOKUP(DV$276,UI!$A$12:$O$51,VLOOKUP(DV$279,$B$276:$C$278,2,0),0)/1000))&gt;0),1,TRUNC(VLOOKUP($E414,'Container Panel'!$B$41:$Z$100,$D414,0)/(VLOOKUP(DV$276,UI!$A$12:$O$51,VLOOKUP(DV$279,$B$276:$C$278,2,0),0)/1000)))),"")</f>
        <v/>
      </c>
      <c r="DW414" s="145" t="str">
        <f>IFERROR(IF(AND(DW$272=list!$D$3,'Box Calculation'!DW$279&lt;&gt;"h",$E414&lt;&gt;0),0,IF(AND(DW$273=list!$D$2,$E414&lt;&gt;0,TRUNC(VLOOKUP($E414,'Container Panel'!$B$41:$Z$100,$D414,0)/(VLOOKUP(DW$276,UI!$A$12:$O$51,VLOOKUP(DW$279,$B$276:$C$278,2,0),0)/1000))&gt;0),1,TRUNC(VLOOKUP($E414,'Container Panel'!$B$41:$Z$100,$D414,0)/(VLOOKUP(DW$276,UI!$A$12:$O$51,VLOOKUP(DW$279,$B$276:$C$278,2,0),0)/1000)))),"")</f>
        <v/>
      </c>
      <c r="DX414" s="145" t="str">
        <f>IFERROR(IF(AND(DX$272=list!$D$3,'Box Calculation'!DX$279&lt;&gt;"h",$E414&lt;&gt;0),0,IF(AND(DX$273=list!$D$2,$E414&lt;&gt;0,TRUNC(VLOOKUP($E414,'Container Panel'!$B$41:$Z$100,$D414,0)/(VLOOKUP(DX$276,UI!$A$12:$O$51,VLOOKUP(DX$279,$B$276:$C$278,2,0),0)/1000))&gt;0),1,TRUNC(VLOOKUP($E414,'Container Panel'!$B$41:$Z$100,$D414,0)/(VLOOKUP(DX$276,UI!$A$12:$O$51,VLOOKUP(DX$279,$B$276:$C$278,2,0),0)/1000)))),"")</f>
        <v/>
      </c>
      <c r="DY414" s="145" t="str">
        <f>IFERROR(IF(AND(DY$272=list!$D$3,'Box Calculation'!DY$279&lt;&gt;"h",$E414&lt;&gt;0),0,IF(AND(DY$273=list!$D$2,$E414&lt;&gt;0,TRUNC(VLOOKUP($E414,'Container Panel'!$B$41:$Z$100,$D414,0)/(VLOOKUP(DY$276,UI!$A$12:$O$51,VLOOKUP(DY$279,$B$276:$C$278,2,0),0)/1000))&gt;0),1,TRUNC(VLOOKUP($E414,'Container Panel'!$B$41:$Z$100,$D414,0)/(VLOOKUP(DY$276,UI!$A$12:$O$51,VLOOKUP(DY$279,$B$276:$C$278,2,0),0)/1000)))),"")</f>
        <v/>
      </c>
      <c r="DZ414" s="145" t="str">
        <f>IFERROR(IF(AND(DZ$272=list!$D$3,'Box Calculation'!DZ$279&lt;&gt;"h",$E414&lt;&gt;0),0,IF(AND(DZ$273=list!$D$2,$E414&lt;&gt;0,TRUNC(VLOOKUP($E414,'Container Panel'!$B$41:$Z$100,$D414,0)/(VLOOKUP(DZ$276,UI!$A$12:$O$51,VLOOKUP(DZ$279,$B$276:$C$278,2,0),0)/1000))&gt;0),1,TRUNC(VLOOKUP($E414,'Container Panel'!$B$41:$Z$100,$D414,0)/(VLOOKUP(DZ$276,UI!$A$12:$O$51,VLOOKUP(DZ$279,$B$276:$C$278,2,0),0)/1000)))),"")</f>
        <v/>
      </c>
      <c r="EA414" s="145" t="str">
        <f>IFERROR(IF(AND(EA$272=list!$D$3,'Box Calculation'!EA$279&lt;&gt;"h",$E414&lt;&gt;0),0,IF(AND(EA$273=list!$D$2,$E414&lt;&gt;0,TRUNC(VLOOKUP($E414,'Container Panel'!$B$41:$Z$100,$D414,0)/(VLOOKUP(EA$276,UI!$A$12:$O$51,VLOOKUP(EA$279,$B$276:$C$278,2,0),0)/1000))&gt;0),1,TRUNC(VLOOKUP($E414,'Container Panel'!$B$41:$Z$100,$D414,0)/(VLOOKUP(EA$276,UI!$A$12:$O$51,VLOOKUP(EA$279,$B$276:$C$278,2,0),0)/1000)))),"")</f>
        <v/>
      </c>
      <c r="EB414" s="145" t="str">
        <f>IFERROR(IF(AND(EB$272=list!$D$3,'Box Calculation'!EB$279&lt;&gt;"h",$E414&lt;&gt;0),0,IF(AND(EB$273=list!$D$2,$E414&lt;&gt;0,TRUNC(VLOOKUP($E414,'Container Panel'!$B$41:$Z$100,$D414,0)/(VLOOKUP(EB$276,UI!$A$12:$O$51,VLOOKUP(EB$279,$B$276:$C$278,2,0),0)/1000))&gt;0),1,TRUNC(VLOOKUP($E414,'Container Panel'!$B$41:$Z$100,$D414,0)/(VLOOKUP(EB$276,UI!$A$12:$O$51,VLOOKUP(EB$279,$B$276:$C$278,2,0),0)/1000)))),"")</f>
        <v/>
      </c>
      <c r="EC414" s="145" t="str">
        <f>IFERROR(IF(AND(EC$272=list!$D$3,'Box Calculation'!EC$279&lt;&gt;"h",$E414&lt;&gt;0),0,IF(AND(EC$273=list!$D$2,$E414&lt;&gt;0,TRUNC(VLOOKUP($E414,'Container Panel'!$B$41:$Z$100,$D414,0)/(VLOOKUP(EC$276,UI!$A$12:$O$51,VLOOKUP(EC$279,$B$276:$C$278,2,0),0)/1000))&gt;0),1,TRUNC(VLOOKUP($E414,'Container Panel'!$B$41:$Z$100,$D414,0)/(VLOOKUP(EC$276,UI!$A$12:$O$51,VLOOKUP(EC$279,$B$276:$C$278,2,0),0)/1000)))),"")</f>
        <v/>
      </c>
      <c r="ED414" s="145" t="str">
        <f>IFERROR(IF(AND(ED$272=list!$D$3,'Box Calculation'!ED$279&lt;&gt;"h",$E414&lt;&gt;0),0,IF(AND(ED$273=list!$D$2,$E414&lt;&gt;0,TRUNC(VLOOKUP($E414,'Container Panel'!$B$41:$Z$100,$D414,0)/(VLOOKUP(ED$276,UI!$A$12:$O$51,VLOOKUP(ED$279,$B$276:$C$278,2,0),0)/1000))&gt;0),1,TRUNC(VLOOKUP($E414,'Container Panel'!$B$41:$Z$100,$D414,0)/(VLOOKUP(ED$276,UI!$A$12:$O$51,VLOOKUP(ED$279,$B$276:$C$278,2,0),0)/1000)))),"")</f>
        <v/>
      </c>
      <c r="EE414" s="145" t="str">
        <f>IFERROR(IF(AND(EE$272=list!$D$3,'Box Calculation'!EE$279&lt;&gt;"h",$E414&lt;&gt;0),0,IF(AND(EE$273=list!$D$2,$E414&lt;&gt;0,TRUNC(VLOOKUP($E414,'Container Panel'!$B$41:$Z$100,$D414,0)/(VLOOKUP(EE$276,UI!$A$12:$O$51,VLOOKUP(EE$279,$B$276:$C$278,2,0),0)/1000))&gt;0),1,TRUNC(VLOOKUP($E414,'Container Panel'!$B$41:$Z$100,$D414,0)/(VLOOKUP(EE$276,UI!$A$12:$O$51,VLOOKUP(EE$279,$B$276:$C$278,2,0),0)/1000)))),"")</f>
        <v/>
      </c>
      <c r="EF414" s="145" t="str">
        <f>IFERROR(IF(AND(EF$272=list!$D$3,'Box Calculation'!EF$279&lt;&gt;"h",$E414&lt;&gt;0),0,IF(AND(EF$273=list!$D$2,$E414&lt;&gt;0,TRUNC(VLOOKUP($E414,'Container Panel'!$B$41:$Z$100,$D414,0)/(VLOOKUP(EF$276,UI!$A$12:$O$51,VLOOKUP(EF$279,$B$276:$C$278,2,0),0)/1000))&gt;0),1,TRUNC(VLOOKUP($E414,'Container Panel'!$B$41:$Z$100,$D414,0)/(VLOOKUP(EF$276,UI!$A$12:$O$51,VLOOKUP(EF$279,$B$276:$C$278,2,0),0)/1000)))),"")</f>
        <v/>
      </c>
      <c r="EG414" s="145" t="str">
        <f>IFERROR(IF(AND(EG$272=list!$D$3,'Box Calculation'!EG$279&lt;&gt;"h",$E414&lt;&gt;0),0,IF(AND(EG$273=list!$D$2,$E414&lt;&gt;0,TRUNC(VLOOKUP($E414,'Container Panel'!$B$41:$Z$100,$D414,0)/(VLOOKUP(EG$276,UI!$A$12:$O$51,VLOOKUP(EG$279,$B$276:$C$278,2,0),0)/1000))&gt;0),1,TRUNC(VLOOKUP($E414,'Container Panel'!$B$41:$Z$100,$D414,0)/(VLOOKUP(EG$276,UI!$A$12:$O$51,VLOOKUP(EG$279,$B$276:$C$278,2,0),0)/1000)))),"")</f>
        <v/>
      </c>
      <c r="EH414" s="145" t="str">
        <f>IFERROR(IF(AND(EH$272=list!$D$3,'Box Calculation'!EH$279&lt;&gt;"h",$E414&lt;&gt;0),0,IF(AND(EH$273=list!$D$2,$E414&lt;&gt;0,TRUNC(VLOOKUP($E414,'Container Panel'!$B$41:$Z$100,$D414,0)/(VLOOKUP(EH$276,UI!$A$12:$O$51,VLOOKUP(EH$279,$B$276:$C$278,2,0),0)/1000))&gt;0),1,TRUNC(VLOOKUP($E414,'Container Panel'!$B$41:$Z$100,$D414,0)/(VLOOKUP(EH$276,UI!$A$12:$O$51,VLOOKUP(EH$279,$B$276:$C$278,2,0),0)/1000)))),"")</f>
        <v/>
      </c>
      <c r="EI414" s="145" t="str">
        <f>IFERROR(IF(AND(EI$272=list!$D$3,'Box Calculation'!EI$279&lt;&gt;"h",$E414&lt;&gt;0),0,IF(AND(EI$273=list!$D$2,$E414&lt;&gt;0,TRUNC(VLOOKUP($E414,'Container Panel'!$B$41:$Z$100,$D414,0)/(VLOOKUP(EI$276,UI!$A$12:$O$51,VLOOKUP(EI$279,$B$276:$C$278,2,0),0)/1000))&gt;0),1,TRUNC(VLOOKUP($E414,'Container Panel'!$B$41:$Z$100,$D414,0)/(VLOOKUP(EI$276,UI!$A$12:$O$51,VLOOKUP(EI$279,$B$276:$C$278,2,0),0)/1000)))),"")</f>
        <v/>
      </c>
      <c r="EJ414" s="145" t="str">
        <f>IFERROR(IF(AND(EJ$272=list!$D$3,'Box Calculation'!EJ$279&lt;&gt;"h",$E414&lt;&gt;0),0,IF(AND(EJ$273=list!$D$2,$E414&lt;&gt;0,TRUNC(VLOOKUP($E414,'Container Panel'!$B$41:$Z$100,$D414,0)/(VLOOKUP(EJ$276,UI!$A$12:$O$51,VLOOKUP(EJ$279,$B$276:$C$278,2,0),0)/1000))&gt;0),1,TRUNC(VLOOKUP($E414,'Container Panel'!$B$41:$Z$100,$D414,0)/(VLOOKUP(EJ$276,UI!$A$12:$O$51,VLOOKUP(EJ$279,$B$276:$C$278,2,0),0)/1000)))),"")</f>
        <v/>
      </c>
      <c r="EK414" s="145" t="str">
        <f>IFERROR(IF(AND(EK$272=list!$D$3,'Box Calculation'!EK$279&lt;&gt;"h",$E414&lt;&gt;0),0,IF(AND(EK$273=list!$D$2,$E414&lt;&gt;0,TRUNC(VLOOKUP($E414,'Container Panel'!$B$41:$Z$100,$D414,0)/(VLOOKUP(EK$276,UI!$A$12:$O$51,VLOOKUP(EK$279,$B$276:$C$278,2,0),0)/1000))&gt;0),1,TRUNC(VLOOKUP($E414,'Container Panel'!$B$41:$Z$100,$D414,0)/(VLOOKUP(EK$276,UI!$A$12:$O$51,VLOOKUP(EK$279,$B$276:$C$278,2,0),0)/1000)))),"")</f>
        <v/>
      </c>
      <c r="EL414" s="145" t="str">
        <f>IFERROR(IF(AND(EL$272=list!$D$3,'Box Calculation'!EL$279&lt;&gt;"h",$E414&lt;&gt;0),0,IF(AND(EL$273=list!$D$2,$E414&lt;&gt;0,TRUNC(VLOOKUP($E414,'Container Panel'!$B$41:$Z$100,$D414,0)/(VLOOKUP(EL$276,UI!$A$12:$O$51,VLOOKUP(EL$279,$B$276:$C$278,2,0),0)/1000))&gt;0),1,TRUNC(VLOOKUP($E414,'Container Panel'!$B$41:$Z$100,$D414,0)/(VLOOKUP(EL$276,UI!$A$12:$O$51,VLOOKUP(EL$279,$B$276:$C$278,2,0),0)/1000)))),"")</f>
        <v/>
      </c>
      <c r="EM414" s="145" t="str">
        <f>IFERROR(IF(AND(EM$272=list!$D$3,'Box Calculation'!EM$279&lt;&gt;"h",$E414&lt;&gt;0),0,IF(AND(EM$273=list!$D$2,$E414&lt;&gt;0,TRUNC(VLOOKUP($E414,'Container Panel'!$B$41:$Z$100,$D414,0)/(VLOOKUP(EM$276,UI!$A$12:$O$51,VLOOKUP(EM$279,$B$276:$C$278,2,0),0)/1000))&gt;0),1,TRUNC(VLOOKUP($E414,'Container Panel'!$B$41:$Z$100,$D414,0)/(VLOOKUP(EM$276,UI!$A$12:$O$51,VLOOKUP(EM$279,$B$276:$C$278,2,0),0)/1000)))),"")</f>
        <v/>
      </c>
      <c r="EN414" s="145" t="str">
        <f>IFERROR(IF(AND(EN$272=list!$D$3,'Box Calculation'!EN$279&lt;&gt;"h",$E414&lt;&gt;0),0,IF(AND(EN$273=list!$D$2,$E414&lt;&gt;0,TRUNC(VLOOKUP($E414,'Container Panel'!$B$41:$Z$100,$D414,0)/(VLOOKUP(EN$276,UI!$A$12:$O$51,VLOOKUP(EN$279,$B$276:$C$278,2,0),0)/1000))&gt;0),1,TRUNC(VLOOKUP($E414,'Container Panel'!$B$41:$Z$100,$D414,0)/(VLOOKUP(EN$276,UI!$A$12:$O$51,VLOOKUP(EN$279,$B$276:$C$278,2,0),0)/1000)))),"")</f>
        <v/>
      </c>
      <c r="EO414" s="145" t="str">
        <f>IFERROR(IF(AND(EO$272=list!$D$3,'Box Calculation'!EO$279&lt;&gt;"h",$E414&lt;&gt;0),0,IF(AND(EO$273=list!$D$2,$E414&lt;&gt;0,TRUNC(VLOOKUP($E414,'Container Panel'!$B$41:$Z$100,$D414,0)/(VLOOKUP(EO$276,UI!$A$12:$O$51,VLOOKUP(EO$279,$B$276:$C$278,2,0),0)/1000))&gt;0),1,TRUNC(VLOOKUP($E414,'Container Panel'!$B$41:$Z$100,$D414,0)/(VLOOKUP(EO$276,UI!$A$12:$O$51,VLOOKUP(EO$279,$B$276:$C$278,2,0),0)/1000)))),"")</f>
        <v/>
      </c>
      <c r="EP414" s="145" t="str">
        <f>IFERROR(IF(AND(EP$272=list!$D$3,'Box Calculation'!EP$279&lt;&gt;"h",$E414&lt;&gt;0),0,IF(AND(EP$273=list!$D$2,$E414&lt;&gt;0,TRUNC(VLOOKUP($E414,'Container Panel'!$B$41:$Z$100,$D414,0)/(VLOOKUP(EP$276,UI!$A$12:$O$51,VLOOKUP(EP$279,$B$276:$C$278,2,0),0)/1000))&gt;0),1,TRUNC(VLOOKUP($E414,'Container Panel'!$B$41:$Z$100,$D414,0)/(VLOOKUP(EP$276,UI!$A$12:$O$51,VLOOKUP(EP$279,$B$276:$C$278,2,0),0)/1000)))),"")</f>
        <v/>
      </c>
      <c r="EQ414" s="145" t="str">
        <f>IFERROR(IF(AND(EQ$272=list!$D$3,'Box Calculation'!EQ$279&lt;&gt;"h",$E414&lt;&gt;0),0,IF(AND(EQ$273=list!$D$2,$E414&lt;&gt;0,TRUNC(VLOOKUP($E414,'Container Panel'!$B$41:$Z$100,$D414,0)/(VLOOKUP(EQ$276,UI!$A$12:$O$51,VLOOKUP(EQ$279,$B$276:$C$278,2,0),0)/1000))&gt;0),1,TRUNC(VLOOKUP($E414,'Container Panel'!$B$41:$Z$100,$D414,0)/(VLOOKUP(EQ$276,UI!$A$12:$O$51,VLOOKUP(EQ$279,$B$276:$C$278,2,0),0)/1000)))),"")</f>
        <v/>
      </c>
      <c r="ER414" s="145" t="str">
        <f>IFERROR(IF(AND(ER$272=list!$D$3,'Box Calculation'!ER$279&lt;&gt;"h",$E414&lt;&gt;0),0,IF(AND(ER$273=list!$D$2,$E414&lt;&gt;0,TRUNC(VLOOKUP($E414,'Container Panel'!$B$41:$Z$100,$D414,0)/(VLOOKUP(ER$276,UI!$A$12:$O$51,VLOOKUP(ER$279,$B$276:$C$278,2,0),0)/1000))&gt;0),1,TRUNC(VLOOKUP($E414,'Container Panel'!$B$41:$Z$100,$D414,0)/(VLOOKUP(ER$276,UI!$A$12:$O$51,VLOOKUP(ER$279,$B$276:$C$278,2,0),0)/1000)))),"")</f>
        <v/>
      </c>
      <c r="ES414" s="145" t="str">
        <f>IFERROR(IF(AND(ES$272=list!$D$3,'Box Calculation'!ES$279&lt;&gt;"h",$E414&lt;&gt;0),0,IF(AND(ES$273=list!$D$2,$E414&lt;&gt;0,TRUNC(VLOOKUP($E414,'Container Panel'!$B$41:$Z$100,$D414,0)/(VLOOKUP(ES$276,UI!$A$12:$O$51,VLOOKUP(ES$279,$B$276:$C$278,2,0),0)/1000))&gt;0),1,TRUNC(VLOOKUP($E414,'Container Panel'!$B$41:$Z$100,$D414,0)/(VLOOKUP(ES$276,UI!$A$12:$O$51,VLOOKUP(ES$279,$B$276:$C$278,2,0),0)/1000)))),"")</f>
        <v/>
      </c>
      <c r="ET414" s="145" t="str">
        <f>IFERROR(IF(AND(ET$272=list!$D$3,'Box Calculation'!ET$279&lt;&gt;"h",$E414&lt;&gt;0),0,IF(AND(ET$273=list!$D$2,$E414&lt;&gt;0,TRUNC(VLOOKUP($E414,'Container Panel'!$B$41:$Z$100,$D414,0)/(VLOOKUP(ET$276,UI!$A$12:$O$51,VLOOKUP(ET$279,$B$276:$C$278,2,0),0)/1000))&gt;0),1,TRUNC(VLOOKUP($E414,'Container Panel'!$B$41:$Z$100,$D414,0)/(VLOOKUP(ET$276,UI!$A$12:$O$51,VLOOKUP(ET$279,$B$276:$C$278,2,0),0)/1000)))),"")</f>
        <v/>
      </c>
      <c r="EU414" s="145" t="str">
        <f>IFERROR(IF(AND(EU$272=list!$D$3,'Box Calculation'!EU$279&lt;&gt;"h",$E414&lt;&gt;0),0,IF(AND(EU$273=list!$D$2,$E414&lt;&gt;0,TRUNC(VLOOKUP($E414,'Container Panel'!$B$41:$Z$100,$D414,0)/(VLOOKUP(EU$276,UI!$A$12:$O$51,VLOOKUP(EU$279,$B$276:$C$278,2,0),0)/1000))&gt;0),1,TRUNC(VLOOKUP($E414,'Container Panel'!$B$41:$Z$100,$D414,0)/(VLOOKUP(EU$276,UI!$A$12:$O$51,VLOOKUP(EU$279,$B$276:$C$278,2,0),0)/1000)))),"")</f>
        <v/>
      </c>
      <c r="EV414" s="145" t="str">
        <f>IFERROR(IF(AND(EV$272=list!$D$3,'Box Calculation'!EV$279&lt;&gt;"h",$E414&lt;&gt;0),0,IF(AND(EV$273=list!$D$2,$E414&lt;&gt;0,TRUNC(VLOOKUP($E414,'Container Panel'!$B$41:$Z$100,$D414,0)/(VLOOKUP(EV$276,UI!$A$12:$O$51,VLOOKUP(EV$279,$B$276:$C$278,2,0),0)/1000))&gt;0),1,TRUNC(VLOOKUP($E414,'Container Panel'!$B$41:$Z$100,$D414,0)/(VLOOKUP(EV$276,UI!$A$12:$O$51,VLOOKUP(EV$279,$B$276:$C$278,2,0),0)/1000)))),"")</f>
        <v/>
      </c>
      <c r="EW414" s="145" t="str">
        <f>IFERROR(IF(AND(EW$272=list!$D$3,'Box Calculation'!EW$279&lt;&gt;"h",$E414&lt;&gt;0),0,IF(AND(EW$273=list!$D$2,$E414&lt;&gt;0,TRUNC(VLOOKUP($E414,'Container Panel'!$B$41:$Z$100,$D414,0)/(VLOOKUP(EW$276,UI!$A$12:$O$51,VLOOKUP(EW$279,$B$276:$C$278,2,0),0)/1000))&gt;0),1,TRUNC(VLOOKUP($E414,'Container Panel'!$B$41:$Z$100,$D414,0)/(VLOOKUP(EW$276,UI!$A$12:$O$51,VLOOKUP(EW$279,$B$276:$C$278,2,0),0)/1000)))),"")</f>
        <v/>
      </c>
      <c r="EX414" s="145" t="str">
        <f>IFERROR(IF(AND(EX$272=list!$D$3,'Box Calculation'!EX$279&lt;&gt;"h",$E414&lt;&gt;0),0,IF(AND(EX$273=list!$D$2,$E414&lt;&gt;0,TRUNC(VLOOKUP($E414,'Container Panel'!$B$41:$Z$100,$D414,0)/(VLOOKUP(EX$276,UI!$A$12:$O$51,VLOOKUP(EX$279,$B$276:$C$278,2,0),0)/1000))&gt;0),1,TRUNC(VLOOKUP($E414,'Container Panel'!$B$41:$Z$100,$D414,0)/(VLOOKUP(EX$276,UI!$A$12:$O$51,VLOOKUP(EX$279,$B$276:$C$278,2,0),0)/1000)))),"")</f>
        <v/>
      </c>
      <c r="EY414" s="145" t="str">
        <f>IFERROR(IF(AND(EY$272=list!$D$3,'Box Calculation'!EY$279&lt;&gt;"h",$E414&lt;&gt;0),0,IF(AND(EY$273=list!$D$2,$E414&lt;&gt;0,TRUNC(VLOOKUP($E414,'Container Panel'!$B$41:$Z$100,$D414,0)/(VLOOKUP(EY$276,UI!$A$12:$O$51,VLOOKUP(EY$279,$B$276:$C$278,2,0),0)/1000))&gt;0),1,TRUNC(VLOOKUP($E414,'Container Panel'!$B$41:$Z$100,$D414,0)/(VLOOKUP(EY$276,UI!$A$12:$O$51,VLOOKUP(EY$279,$B$276:$C$278,2,0),0)/1000)))),"")</f>
        <v/>
      </c>
      <c r="EZ414" s="145" t="str">
        <f>IFERROR(IF(AND(EZ$272=list!$D$3,'Box Calculation'!EZ$279&lt;&gt;"h",$E414&lt;&gt;0),0,IF(AND(EZ$273=list!$D$2,$E414&lt;&gt;0,TRUNC(VLOOKUP($E414,'Container Panel'!$B$41:$Z$100,$D414,0)/(VLOOKUP(EZ$276,UI!$A$12:$O$51,VLOOKUP(EZ$279,$B$276:$C$278,2,0),0)/1000))&gt;0),1,TRUNC(VLOOKUP($E414,'Container Panel'!$B$41:$Z$100,$D414,0)/(VLOOKUP(EZ$276,UI!$A$12:$O$51,VLOOKUP(EZ$279,$B$276:$C$278,2,0),0)/1000)))),"")</f>
        <v/>
      </c>
      <c r="FA414" s="145" t="str">
        <f>IFERROR(IF(AND(FA$272=list!$D$3,'Box Calculation'!FA$279&lt;&gt;"h",$E414&lt;&gt;0),0,IF(AND(FA$273=list!$D$2,$E414&lt;&gt;0,TRUNC(VLOOKUP($E414,'Container Panel'!$B$41:$Z$100,$D414,0)/(VLOOKUP(FA$276,UI!$A$12:$O$51,VLOOKUP(FA$279,$B$276:$C$278,2,0),0)/1000))&gt;0),1,TRUNC(VLOOKUP($E414,'Container Panel'!$B$41:$Z$100,$D414,0)/(VLOOKUP(FA$276,UI!$A$12:$O$51,VLOOKUP(FA$279,$B$276:$C$278,2,0),0)/1000)))),"")</f>
        <v/>
      </c>
      <c r="FB414" s="145" t="str">
        <f>IFERROR(IF(AND(FB$272=list!$D$3,'Box Calculation'!FB$279&lt;&gt;"h",$E414&lt;&gt;0),0,IF(AND(FB$273=list!$D$2,$E414&lt;&gt;0,TRUNC(VLOOKUP($E414,'Container Panel'!$B$41:$Z$100,$D414,0)/(VLOOKUP(FB$276,UI!$A$12:$O$51,VLOOKUP(FB$279,$B$276:$C$278,2,0),0)/1000))&gt;0),1,TRUNC(VLOOKUP($E414,'Container Panel'!$B$41:$Z$100,$D414,0)/(VLOOKUP(FB$276,UI!$A$12:$O$51,VLOOKUP(FB$279,$B$276:$C$278,2,0),0)/1000)))),"")</f>
        <v/>
      </c>
      <c r="FC414" s="145" t="str">
        <f>IFERROR(IF(AND(FC$272=list!$D$3,'Box Calculation'!FC$279&lt;&gt;"h",$E414&lt;&gt;0),0,IF(AND(FC$273=list!$D$2,$E414&lt;&gt;0,TRUNC(VLOOKUP($E414,'Container Panel'!$B$41:$Z$100,$D414,0)/(VLOOKUP(FC$276,UI!$A$12:$O$51,VLOOKUP(FC$279,$B$276:$C$278,2,0),0)/1000))&gt;0),1,TRUNC(VLOOKUP($E414,'Container Panel'!$B$41:$Z$100,$D414,0)/(VLOOKUP(FC$276,UI!$A$12:$O$51,VLOOKUP(FC$279,$B$276:$C$278,2,0),0)/1000)))),"")</f>
        <v/>
      </c>
      <c r="FD414" s="145" t="str">
        <f>IFERROR(IF(AND(FD$272=list!$D$3,'Box Calculation'!FD$279&lt;&gt;"h",$E414&lt;&gt;0),0,IF(AND(FD$273=list!$D$2,$E414&lt;&gt;0,TRUNC(VLOOKUP($E414,'Container Panel'!$B$41:$Z$100,$D414,0)/(VLOOKUP(FD$276,UI!$A$12:$O$51,VLOOKUP(FD$279,$B$276:$C$278,2,0),0)/1000))&gt;0),1,TRUNC(VLOOKUP($E414,'Container Panel'!$B$41:$Z$100,$D414,0)/(VLOOKUP(FD$276,UI!$A$12:$O$51,VLOOKUP(FD$279,$B$276:$C$278,2,0),0)/1000)))),"")</f>
        <v/>
      </c>
      <c r="FE414" s="145" t="str">
        <f>IFERROR(IF(AND(FE$272=list!$D$3,'Box Calculation'!FE$279&lt;&gt;"h",$E414&lt;&gt;0),0,IF(AND(FE$273=list!$D$2,$E414&lt;&gt;0,TRUNC(VLOOKUP($E414,'Container Panel'!$B$41:$Z$100,$D414,0)/(VLOOKUP(FE$276,UI!$A$12:$O$51,VLOOKUP(FE$279,$B$276:$C$278,2,0),0)/1000))&gt;0),1,TRUNC(VLOOKUP($E414,'Container Panel'!$B$41:$Z$100,$D414,0)/(VLOOKUP(FE$276,UI!$A$12:$O$51,VLOOKUP(FE$279,$B$276:$C$278,2,0),0)/1000)))),"")</f>
        <v/>
      </c>
      <c r="FF414" s="145" t="str">
        <f>IFERROR(IF(AND(FF$272=list!$D$3,'Box Calculation'!FF$279&lt;&gt;"h",$E414&lt;&gt;0),0,IF(AND(FF$273=list!$D$2,$E414&lt;&gt;0,TRUNC(VLOOKUP($E414,'Container Panel'!$B$41:$Z$100,$D414,0)/(VLOOKUP(FF$276,UI!$A$12:$O$51,VLOOKUP(FF$279,$B$276:$C$278,2,0),0)/1000))&gt;0),1,TRUNC(VLOOKUP($E414,'Container Panel'!$B$41:$Z$100,$D414,0)/(VLOOKUP(FF$276,UI!$A$12:$O$51,VLOOKUP(FF$279,$B$276:$C$278,2,0),0)/1000)))),"")</f>
        <v/>
      </c>
      <c r="FG414" s="145" t="str">
        <f>IFERROR(IF(AND(FG$272=list!$D$3,'Box Calculation'!FG$279&lt;&gt;"h",$E414&lt;&gt;0),0,IF(AND(FG$273=list!$D$2,$E414&lt;&gt;0,TRUNC(VLOOKUP($E414,'Container Panel'!$B$41:$Z$100,$D414,0)/(VLOOKUP(FG$276,UI!$A$12:$O$51,VLOOKUP(FG$279,$B$276:$C$278,2,0),0)/1000))&gt;0),1,TRUNC(VLOOKUP($E414,'Container Panel'!$B$41:$Z$100,$D414,0)/(VLOOKUP(FG$276,UI!$A$12:$O$51,VLOOKUP(FG$279,$B$276:$C$278,2,0),0)/1000)))),"")</f>
        <v/>
      </c>
      <c r="FH414" s="145" t="str">
        <f>IFERROR(IF(AND(FH$272=list!$D$3,'Box Calculation'!FH$279&lt;&gt;"h",$E414&lt;&gt;0),0,IF(AND(FH$273=list!$D$2,$E414&lt;&gt;0,TRUNC(VLOOKUP($E414,'Container Panel'!$B$41:$Z$100,$D414,0)/(VLOOKUP(FH$276,UI!$A$12:$O$51,VLOOKUP(FH$279,$B$276:$C$278,2,0),0)/1000))&gt;0),1,TRUNC(VLOOKUP($E414,'Container Panel'!$B$41:$Z$100,$D414,0)/(VLOOKUP(FH$276,UI!$A$12:$O$51,VLOOKUP(FH$279,$B$276:$C$278,2,0),0)/1000)))),"")</f>
        <v/>
      </c>
      <c r="FI414" s="145" t="str">
        <f>IFERROR(IF(AND(FI$272=list!$D$3,'Box Calculation'!FI$279&lt;&gt;"h",$E414&lt;&gt;0),0,IF(AND(FI$273=list!$D$2,$E414&lt;&gt;0,TRUNC(VLOOKUP($E414,'Container Panel'!$B$41:$Z$100,$D414,0)/(VLOOKUP(FI$276,UI!$A$12:$O$51,VLOOKUP(FI$279,$B$276:$C$278,2,0),0)/1000))&gt;0),1,TRUNC(VLOOKUP($E414,'Container Panel'!$B$41:$Z$100,$D414,0)/(VLOOKUP(FI$276,UI!$A$12:$O$51,VLOOKUP(FI$279,$B$276:$C$278,2,0),0)/1000)))),"")</f>
        <v/>
      </c>
      <c r="FJ414" s="145" t="str">
        <f>IFERROR(IF(AND(FJ$272=list!$D$3,'Box Calculation'!FJ$279&lt;&gt;"h",$E414&lt;&gt;0),0,IF(AND(FJ$273=list!$D$2,$E414&lt;&gt;0,TRUNC(VLOOKUP($E414,'Container Panel'!$B$41:$Z$100,$D414,0)/(VLOOKUP(FJ$276,UI!$A$12:$O$51,VLOOKUP(FJ$279,$B$276:$C$278,2,0),0)/1000))&gt;0),1,TRUNC(VLOOKUP($E414,'Container Panel'!$B$41:$Z$100,$D414,0)/(VLOOKUP(FJ$276,UI!$A$12:$O$51,VLOOKUP(FJ$279,$B$276:$C$278,2,0),0)/1000)))),"")</f>
        <v/>
      </c>
      <c r="FK414" s="145" t="str">
        <f>IFERROR(IF(AND(FK$272=list!$D$3,'Box Calculation'!FK$279&lt;&gt;"h",$E414&lt;&gt;0),0,IF(AND(FK$273=list!$D$2,$E414&lt;&gt;0,TRUNC(VLOOKUP($E414,'Container Panel'!$B$41:$Z$100,$D414,0)/(VLOOKUP(FK$276,UI!$A$12:$O$51,VLOOKUP(FK$279,$B$276:$C$278,2,0),0)/1000))&gt;0),1,TRUNC(VLOOKUP($E414,'Container Panel'!$B$41:$Z$100,$D414,0)/(VLOOKUP(FK$276,UI!$A$12:$O$51,VLOOKUP(FK$279,$B$276:$C$278,2,0),0)/1000)))),"")</f>
        <v/>
      </c>
      <c r="FL414" s="145" t="str">
        <f>IFERROR(IF(AND(FL$272=list!$D$3,'Box Calculation'!FL$279&lt;&gt;"h",$E414&lt;&gt;0),0,IF(AND(FL$273=list!$D$2,$E414&lt;&gt;0,TRUNC(VLOOKUP($E414,'Container Panel'!$B$41:$Z$100,$D414,0)/(VLOOKUP(FL$276,UI!$A$12:$O$51,VLOOKUP(FL$279,$B$276:$C$278,2,0),0)/1000))&gt;0),1,TRUNC(VLOOKUP($E414,'Container Panel'!$B$41:$Z$100,$D414,0)/(VLOOKUP(FL$276,UI!$A$12:$O$51,VLOOKUP(FL$279,$B$276:$C$278,2,0),0)/1000)))),"")</f>
        <v/>
      </c>
      <c r="FM414" s="145" t="str">
        <f>IFERROR(IF(AND(FM$272=list!$D$3,'Box Calculation'!FM$279&lt;&gt;"h",$E414&lt;&gt;0),0,IF(AND(FM$273=list!$D$2,$E414&lt;&gt;0,TRUNC(VLOOKUP($E414,'Container Panel'!$B$41:$Z$100,$D414,0)/(VLOOKUP(FM$276,UI!$A$12:$O$51,VLOOKUP(FM$279,$B$276:$C$278,2,0),0)/1000))&gt;0),1,TRUNC(VLOOKUP($E414,'Container Panel'!$B$41:$Z$100,$D414,0)/(VLOOKUP(FM$276,UI!$A$12:$O$51,VLOOKUP(FM$279,$B$276:$C$278,2,0),0)/1000)))),"")</f>
        <v/>
      </c>
      <c r="FN414" s="145" t="str">
        <f>IFERROR(IF(AND(FN$272=list!$D$3,'Box Calculation'!FN$279&lt;&gt;"h",$E414&lt;&gt;0),0,IF(AND(FN$273=list!$D$2,$E414&lt;&gt;0,TRUNC(VLOOKUP($E414,'Container Panel'!$B$41:$Z$100,$D414,0)/(VLOOKUP(FN$276,UI!$A$12:$O$51,VLOOKUP(FN$279,$B$276:$C$278,2,0),0)/1000))&gt;0),1,TRUNC(VLOOKUP($E414,'Container Panel'!$B$41:$Z$100,$D414,0)/(VLOOKUP(FN$276,UI!$A$12:$O$51,VLOOKUP(FN$279,$B$276:$C$278,2,0),0)/1000)))),"")</f>
        <v/>
      </c>
      <c r="FO414" s="145" t="str">
        <f>IFERROR(IF(AND(FO$272=list!$D$3,'Box Calculation'!FO$279&lt;&gt;"h",$E414&lt;&gt;0),0,IF(AND(FO$273=list!$D$2,$E414&lt;&gt;0,TRUNC(VLOOKUP($E414,'Container Panel'!$B$41:$Z$100,$D414,0)/(VLOOKUP(FO$276,UI!$A$12:$O$51,VLOOKUP(FO$279,$B$276:$C$278,2,0),0)/1000))&gt;0),1,TRUNC(VLOOKUP($E414,'Container Panel'!$B$41:$Z$100,$D414,0)/(VLOOKUP(FO$276,UI!$A$12:$O$51,VLOOKUP(FO$279,$B$276:$C$278,2,0),0)/1000)))),"")</f>
        <v/>
      </c>
      <c r="FP414" s="145" t="str">
        <f>IFERROR(IF(AND(FP$272=list!$D$3,'Box Calculation'!FP$279&lt;&gt;"h",$E414&lt;&gt;0),0,IF(AND(FP$273=list!$D$2,$E414&lt;&gt;0,TRUNC(VLOOKUP($E414,'Container Panel'!$B$41:$Z$100,$D414,0)/(VLOOKUP(FP$276,UI!$A$12:$O$51,VLOOKUP(FP$279,$B$276:$C$278,2,0),0)/1000))&gt;0),1,TRUNC(VLOOKUP($E414,'Container Panel'!$B$41:$Z$100,$D414,0)/(VLOOKUP(FP$276,UI!$A$12:$O$51,VLOOKUP(FP$279,$B$276:$C$278,2,0),0)/1000)))),"")</f>
        <v/>
      </c>
      <c r="FQ414" s="145" t="str">
        <f>IFERROR(IF(AND(FQ$272=list!$D$3,'Box Calculation'!FQ$279&lt;&gt;"h",$E414&lt;&gt;0),0,IF(AND(FQ$273=list!$D$2,$E414&lt;&gt;0,TRUNC(VLOOKUP($E414,'Container Panel'!$B$41:$Z$100,$D414,0)/(VLOOKUP(FQ$276,UI!$A$12:$O$51,VLOOKUP(FQ$279,$B$276:$C$278,2,0),0)/1000))&gt;0),1,TRUNC(VLOOKUP($E414,'Container Panel'!$B$41:$Z$100,$D414,0)/(VLOOKUP(FQ$276,UI!$A$12:$O$51,VLOOKUP(FQ$279,$B$276:$C$278,2,0),0)/1000)))),"")</f>
        <v/>
      </c>
      <c r="FR414" s="145" t="str">
        <f>IFERROR(IF(AND(FR$272=list!$D$3,'Box Calculation'!FR$279&lt;&gt;"h",$E414&lt;&gt;0),0,IF(AND(FR$273=list!$D$2,$E414&lt;&gt;0,TRUNC(VLOOKUP($E414,'Container Panel'!$B$41:$Z$100,$D414,0)/(VLOOKUP(FR$276,UI!$A$12:$O$51,VLOOKUP(FR$279,$B$276:$C$278,2,0),0)/1000))&gt;0),1,TRUNC(VLOOKUP($E414,'Container Panel'!$B$41:$Z$100,$D414,0)/(VLOOKUP(FR$276,UI!$A$12:$O$51,VLOOKUP(FR$279,$B$276:$C$278,2,0),0)/1000)))),"")</f>
        <v/>
      </c>
      <c r="FS414" s="145" t="str">
        <f>IFERROR(IF(AND(FS$272=list!$D$3,'Box Calculation'!FS$279&lt;&gt;"h",$E414&lt;&gt;0),0,IF(AND(FS$273=list!$D$2,$E414&lt;&gt;0,TRUNC(VLOOKUP($E414,'Container Panel'!$B$41:$Z$100,$D414,0)/(VLOOKUP(FS$276,UI!$A$12:$O$51,VLOOKUP(FS$279,$B$276:$C$278,2,0),0)/1000))&gt;0),1,TRUNC(VLOOKUP($E414,'Container Panel'!$B$41:$Z$100,$D414,0)/(VLOOKUP(FS$276,UI!$A$12:$O$51,VLOOKUP(FS$279,$B$276:$C$278,2,0),0)/1000)))),"")</f>
        <v/>
      </c>
      <c r="FT414" s="145" t="str">
        <f>IFERROR(IF(AND(FT$272=list!$D$3,'Box Calculation'!FT$279&lt;&gt;"h",$E414&lt;&gt;0),0,IF(AND(FT$273=list!$D$2,$E414&lt;&gt;0,TRUNC(VLOOKUP($E414,'Container Panel'!$B$41:$Z$100,$D414,0)/(VLOOKUP(FT$276,UI!$A$12:$O$51,VLOOKUP(FT$279,$B$276:$C$278,2,0),0)/1000))&gt;0),1,TRUNC(VLOOKUP($E414,'Container Panel'!$B$41:$Z$100,$D414,0)/(VLOOKUP(FT$276,UI!$A$12:$O$51,VLOOKUP(FT$279,$B$276:$C$278,2,0),0)/1000)))),"")</f>
        <v/>
      </c>
      <c r="FU414" s="145" t="str">
        <f>IFERROR(IF(AND(FU$272=list!$D$3,'Box Calculation'!FU$279&lt;&gt;"h",$E414&lt;&gt;0),0,IF(AND(FU$273=list!$D$2,$E414&lt;&gt;0,TRUNC(VLOOKUP($E414,'Container Panel'!$B$41:$Z$100,$D414,0)/(VLOOKUP(FU$276,UI!$A$12:$O$51,VLOOKUP(FU$279,$B$276:$C$278,2,0),0)/1000))&gt;0),1,TRUNC(VLOOKUP($E414,'Container Panel'!$B$41:$Z$100,$D414,0)/(VLOOKUP(FU$276,UI!$A$12:$O$51,VLOOKUP(FU$279,$B$276:$C$278,2,0),0)/1000)))),"")</f>
        <v/>
      </c>
      <c r="FV414" s="145" t="str">
        <f>IFERROR(IF(AND(FV$272=list!$D$3,'Box Calculation'!FV$279&lt;&gt;"h",$E414&lt;&gt;0),0,IF(AND(FV$273=list!$D$2,$E414&lt;&gt;0,TRUNC(VLOOKUP($E414,'Container Panel'!$B$41:$Z$100,$D414,0)/(VLOOKUP(FV$276,UI!$A$12:$O$51,VLOOKUP(FV$279,$B$276:$C$278,2,0),0)/1000))&gt;0),1,TRUNC(VLOOKUP($E414,'Container Panel'!$B$41:$Z$100,$D414,0)/(VLOOKUP(FV$276,UI!$A$12:$O$51,VLOOKUP(FV$279,$B$276:$C$278,2,0),0)/1000)))),"")</f>
        <v/>
      </c>
      <c r="FW414" s="145" t="str">
        <f>IFERROR(IF(AND(FW$272=list!$D$3,'Box Calculation'!FW$279&lt;&gt;"h",$E414&lt;&gt;0),0,IF(AND(FW$273=list!$D$2,$E414&lt;&gt;0,TRUNC(VLOOKUP($E414,'Container Panel'!$B$41:$Z$100,$D414,0)/(VLOOKUP(FW$276,UI!$A$12:$O$51,VLOOKUP(FW$279,$B$276:$C$278,2,0),0)/1000))&gt;0),1,TRUNC(VLOOKUP($E414,'Container Panel'!$B$41:$Z$100,$D414,0)/(VLOOKUP(FW$276,UI!$A$12:$O$51,VLOOKUP(FW$279,$B$276:$C$278,2,0),0)/1000)))),"")</f>
        <v/>
      </c>
      <c r="FX414" s="145" t="str">
        <f>IFERROR(IF(AND(FX$272=list!$D$3,'Box Calculation'!FX$279&lt;&gt;"h",$E414&lt;&gt;0),0,IF(AND(FX$273=list!$D$2,$E414&lt;&gt;0,TRUNC(VLOOKUP($E414,'Container Panel'!$B$41:$Z$100,$D414,0)/(VLOOKUP(FX$276,UI!$A$12:$O$51,VLOOKUP(FX$279,$B$276:$C$278,2,0),0)/1000))&gt;0),1,TRUNC(VLOOKUP($E414,'Container Panel'!$B$41:$Z$100,$D414,0)/(VLOOKUP(FX$276,UI!$A$12:$O$51,VLOOKUP(FX$279,$B$276:$C$278,2,0),0)/1000)))),"")</f>
        <v/>
      </c>
      <c r="FY414" s="145" t="str">
        <f>IFERROR(IF(AND(FY$272=list!$D$3,'Box Calculation'!FY$279&lt;&gt;"h",$E414&lt;&gt;0),0,IF(AND(FY$273=list!$D$2,$E414&lt;&gt;0,TRUNC(VLOOKUP($E414,'Container Panel'!$B$41:$Z$100,$D414,0)/(VLOOKUP(FY$276,UI!$A$12:$O$51,VLOOKUP(FY$279,$B$276:$C$278,2,0),0)/1000))&gt;0),1,TRUNC(VLOOKUP($E414,'Container Panel'!$B$41:$Z$100,$D414,0)/(VLOOKUP(FY$276,UI!$A$12:$O$51,VLOOKUP(FY$279,$B$276:$C$278,2,0),0)/1000)))),"")</f>
        <v/>
      </c>
      <c r="FZ414" s="145" t="str">
        <f>IFERROR(IF(AND(FZ$272=list!$D$3,'Box Calculation'!FZ$279&lt;&gt;"h",$E414&lt;&gt;0),0,IF(AND(FZ$273=list!$D$2,$E414&lt;&gt;0,TRUNC(VLOOKUP($E414,'Container Panel'!$B$41:$Z$100,$D414,0)/(VLOOKUP(FZ$276,UI!$A$12:$O$51,VLOOKUP(FZ$279,$B$276:$C$278,2,0),0)/1000))&gt;0),1,TRUNC(VLOOKUP($E414,'Container Panel'!$B$41:$Z$100,$D414,0)/(VLOOKUP(FZ$276,UI!$A$12:$O$51,VLOOKUP(FZ$279,$B$276:$C$278,2,0),0)/1000)))),"")</f>
        <v/>
      </c>
      <c r="GA414" s="145" t="str">
        <f>IFERROR(IF(AND(GA$272=list!$D$3,'Box Calculation'!GA$279&lt;&gt;"h",$E414&lt;&gt;0),0,IF(AND(GA$273=list!$D$2,$E414&lt;&gt;0,TRUNC(VLOOKUP($E414,'Container Panel'!$B$41:$Z$100,$D414,0)/(VLOOKUP(GA$276,UI!$A$12:$O$51,VLOOKUP(GA$279,$B$276:$C$278,2,0),0)/1000))&gt;0),1,TRUNC(VLOOKUP($E414,'Container Panel'!$B$41:$Z$100,$D414,0)/(VLOOKUP(GA$276,UI!$A$12:$O$51,VLOOKUP(GA$279,$B$276:$C$278,2,0),0)/1000)))),"")</f>
        <v/>
      </c>
      <c r="GB414" s="145" t="str">
        <f>IFERROR(IF(AND(GB$272=list!$D$3,'Box Calculation'!GB$279&lt;&gt;"h",$E414&lt;&gt;0),0,IF(AND(GB$273=list!$D$2,$E414&lt;&gt;0,TRUNC(VLOOKUP($E414,'Container Panel'!$B$41:$Z$100,$D414,0)/(VLOOKUP(GB$276,UI!$A$12:$O$51,VLOOKUP(GB$279,$B$276:$C$278,2,0),0)/1000))&gt;0),1,TRUNC(VLOOKUP($E414,'Container Panel'!$B$41:$Z$100,$D414,0)/(VLOOKUP(GB$276,UI!$A$12:$O$51,VLOOKUP(GB$279,$B$276:$C$278,2,0),0)/1000)))),"")</f>
        <v/>
      </c>
      <c r="GC414" s="145" t="str">
        <f>IFERROR(IF(AND(GC$272=list!$D$3,'Box Calculation'!GC$279&lt;&gt;"h",$E414&lt;&gt;0),0,IF(AND(GC$273=list!$D$2,$E414&lt;&gt;0,TRUNC(VLOOKUP($E414,'Container Panel'!$B$41:$Z$100,$D414,0)/(VLOOKUP(GC$276,UI!$A$12:$O$51,VLOOKUP(GC$279,$B$276:$C$278,2,0),0)/1000))&gt;0),1,TRUNC(VLOOKUP($E414,'Container Panel'!$B$41:$Z$100,$D414,0)/(VLOOKUP(GC$276,UI!$A$12:$O$51,VLOOKUP(GC$279,$B$276:$C$278,2,0),0)/1000)))),"")</f>
        <v/>
      </c>
      <c r="GD414" s="145" t="str">
        <f>IFERROR(IF(AND(GD$272=list!$D$3,'Box Calculation'!GD$279&lt;&gt;"h",$E414&lt;&gt;0),0,IF(AND(GD$273=list!$D$2,$E414&lt;&gt;0,TRUNC(VLOOKUP($E414,'Container Panel'!$B$41:$Z$100,$D414,0)/(VLOOKUP(GD$276,UI!$A$12:$O$51,VLOOKUP(GD$279,$B$276:$C$278,2,0),0)/1000))&gt;0),1,TRUNC(VLOOKUP($E414,'Container Panel'!$B$41:$Z$100,$D414,0)/(VLOOKUP(GD$276,UI!$A$12:$O$51,VLOOKUP(GD$279,$B$276:$C$278,2,0),0)/1000)))),"")</f>
        <v/>
      </c>
      <c r="GE414" s="145" t="str">
        <f>IFERROR(IF(AND(GE$272=list!$D$3,'Box Calculation'!GE$279&lt;&gt;"h",$E414&lt;&gt;0),0,IF(AND(GE$273=list!$D$2,$E414&lt;&gt;0,TRUNC(VLOOKUP($E414,'Container Panel'!$B$41:$Z$100,$D414,0)/(VLOOKUP(GE$276,UI!$A$12:$O$51,VLOOKUP(GE$279,$B$276:$C$278,2,0),0)/1000))&gt;0),1,TRUNC(VLOOKUP($E414,'Container Panel'!$B$41:$Z$100,$D414,0)/(VLOOKUP(GE$276,UI!$A$12:$O$51,VLOOKUP(GE$279,$B$276:$C$278,2,0),0)/1000)))),"")</f>
        <v/>
      </c>
      <c r="GF414" s="145" t="str">
        <f>IFERROR(IF(AND(GF$272=list!$D$3,'Box Calculation'!GF$279&lt;&gt;"h",$E414&lt;&gt;0),0,IF(AND(GF$273=list!$D$2,$E414&lt;&gt;0,TRUNC(VLOOKUP($E414,'Container Panel'!$B$41:$Z$100,$D414,0)/(VLOOKUP(GF$276,UI!$A$12:$O$51,VLOOKUP(GF$279,$B$276:$C$278,2,0),0)/1000))&gt;0),1,TRUNC(VLOOKUP($E414,'Container Panel'!$B$41:$Z$100,$D414,0)/(VLOOKUP(GF$276,UI!$A$12:$O$51,VLOOKUP(GF$279,$B$276:$C$278,2,0),0)/1000)))),"")</f>
        <v/>
      </c>
      <c r="GG414" s="145" t="str">
        <f>IFERROR(IF(AND(GG$272=list!$D$3,'Box Calculation'!GG$279&lt;&gt;"h",$E414&lt;&gt;0),0,IF(AND(GG$273=list!$D$2,$E414&lt;&gt;0,TRUNC(VLOOKUP($E414,'Container Panel'!$B$41:$Z$100,$D414,0)/(VLOOKUP(GG$276,UI!$A$12:$O$51,VLOOKUP(GG$279,$B$276:$C$278,2,0),0)/1000))&gt;0),1,TRUNC(VLOOKUP($E414,'Container Panel'!$B$41:$Z$100,$D414,0)/(VLOOKUP(GG$276,UI!$A$12:$O$51,VLOOKUP(GG$279,$B$276:$C$278,2,0),0)/1000)))),"")</f>
        <v/>
      </c>
      <c r="GH414" s="145" t="str">
        <f>IFERROR(IF(AND(GH$272=list!$D$3,'Box Calculation'!GH$279&lt;&gt;"h",$E414&lt;&gt;0),0,IF(AND(GH$273=list!$D$2,$E414&lt;&gt;0,TRUNC(VLOOKUP($E414,'Container Panel'!$B$41:$Z$100,$D414,0)/(VLOOKUP(GH$276,UI!$A$12:$O$51,VLOOKUP(GH$279,$B$276:$C$278,2,0),0)/1000))&gt;0),1,TRUNC(VLOOKUP($E414,'Container Panel'!$B$41:$Z$100,$D414,0)/(VLOOKUP(GH$276,UI!$A$12:$O$51,VLOOKUP(GH$279,$B$276:$C$278,2,0),0)/1000)))),"")</f>
        <v/>
      </c>
      <c r="GI414" s="145" t="str">
        <f>IFERROR(IF(AND(GI$272=list!$D$3,'Box Calculation'!GI$279&lt;&gt;"h",$E414&lt;&gt;0),0,IF(AND(GI$273=list!$D$2,$E414&lt;&gt;0,TRUNC(VLOOKUP($E414,'Container Panel'!$B$41:$Z$100,$D414,0)/(VLOOKUP(GI$276,UI!$A$12:$O$51,VLOOKUP(GI$279,$B$276:$C$278,2,0),0)/1000))&gt;0),1,TRUNC(VLOOKUP($E414,'Container Panel'!$B$41:$Z$100,$D414,0)/(VLOOKUP(GI$276,UI!$A$12:$O$51,VLOOKUP(GI$279,$B$276:$C$278,2,0),0)/1000)))),"")</f>
        <v/>
      </c>
      <c r="GJ414" s="145" t="str">
        <f>IFERROR(IF(AND(GJ$272=list!$D$3,'Box Calculation'!GJ$279&lt;&gt;"h",$E414&lt;&gt;0),0,IF(AND(GJ$273=list!$D$2,$E414&lt;&gt;0,TRUNC(VLOOKUP($E414,'Container Panel'!$B$41:$Z$100,$D414,0)/(VLOOKUP(GJ$276,UI!$A$12:$O$51,VLOOKUP(GJ$279,$B$276:$C$278,2,0),0)/1000))&gt;0),1,TRUNC(VLOOKUP($E414,'Container Panel'!$B$41:$Z$100,$D414,0)/(VLOOKUP(GJ$276,UI!$A$12:$O$51,VLOOKUP(GJ$279,$B$276:$C$278,2,0),0)/1000)))),"")</f>
        <v/>
      </c>
      <c r="GK414" s="145" t="str">
        <f>IFERROR(IF(AND(GK$272=list!$D$3,'Box Calculation'!GK$279&lt;&gt;"h",$E414&lt;&gt;0),0,IF(AND(GK$273=list!$D$2,$E414&lt;&gt;0,TRUNC(VLOOKUP($E414,'Container Panel'!$B$41:$Z$100,$D414,0)/(VLOOKUP(GK$276,UI!$A$12:$O$51,VLOOKUP(GK$279,$B$276:$C$278,2,0),0)/1000))&gt;0),1,TRUNC(VLOOKUP($E414,'Container Panel'!$B$41:$Z$100,$D414,0)/(VLOOKUP(GK$276,UI!$A$12:$O$51,VLOOKUP(GK$279,$B$276:$C$278,2,0),0)/1000)))),"")</f>
        <v/>
      </c>
      <c r="GL414" s="145" t="str">
        <f>IFERROR(IF(AND(GL$272=list!$D$3,'Box Calculation'!GL$279&lt;&gt;"h",$E414&lt;&gt;0),0,IF(AND(GL$273=list!$D$2,$E414&lt;&gt;0,TRUNC(VLOOKUP($E414,'Container Panel'!$B$41:$Z$100,$D414,0)/(VLOOKUP(GL$276,UI!$A$12:$O$51,VLOOKUP(GL$279,$B$276:$C$278,2,0),0)/1000))&gt;0),1,TRUNC(VLOOKUP($E414,'Container Panel'!$B$41:$Z$100,$D414,0)/(VLOOKUP(GL$276,UI!$A$12:$O$51,VLOOKUP(GL$279,$B$276:$C$278,2,0),0)/1000)))),"")</f>
        <v/>
      </c>
      <c r="GM414" s="145" t="str">
        <f>IFERROR(IF(AND(GM$272=list!$D$3,'Box Calculation'!GM$279&lt;&gt;"h",$E414&lt;&gt;0),0,IF(AND(GM$273=list!$D$2,$E414&lt;&gt;0,TRUNC(VLOOKUP($E414,'Container Panel'!$B$41:$Z$100,$D414,0)/(VLOOKUP(GM$276,UI!$A$12:$O$51,VLOOKUP(GM$279,$B$276:$C$278,2,0),0)/1000))&gt;0),1,TRUNC(VLOOKUP($E414,'Container Panel'!$B$41:$Z$100,$D414,0)/(VLOOKUP(GM$276,UI!$A$12:$O$51,VLOOKUP(GM$279,$B$276:$C$278,2,0),0)/1000)))),"")</f>
        <v/>
      </c>
      <c r="GN414" s="145" t="str">
        <f>IFERROR(IF(AND(GN$272=list!$D$3,'Box Calculation'!GN$279&lt;&gt;"h",$E414&lt;&gt;0),0,IF(AND(GN$273=list!$D$2,$E414&lt;&gt;0,TRUNC(VLOOKUP($E414,'Container Panel'!$B$41:$Z$100,$D414,0)/(VLOOKUP(GN$276,UI!$A$12:$O$51,VLOOKUP(GN$279,$B$276:$C$278,2,0),0)/1000))&gt;0),1,TRUNC(VLOOKUP($E414,'Container Panel'!$B$41:$Z$100,$D414,0)/(VLOOKUP(GN$276,UI!$A$12:$O$51,VLOOKUP(GN$279,$B$276:$C$278,2,0),0)/1000)))),"")</f>
        <v/>
      </c>
      <c r="GO414" s="145" t="str">
        <f>IFERROR(IF(AND(GO$272=list!$D$3,'Box Calculation'!GO$279&lt;&gt;"h",$E414&lt;&gt;0),0,IF(AND(GO$273=list!$D$2,$E414&lt;&gt;0,TRUNC(VLOOKUP($E414,'Container Panel'!$B$41:$Z$100,$D414,0)/(VLOOKUP(GO$276,UI!$A$12:$O$51,VLOOKUP(GO$279,$B$276:$C$278,2,0),0)/1000))&gt;0),1,TRUNC(VLOOKUP($E414,'Container Panel'!$B$41:$Z$100,$D414,0)/(VLOOKUP(GO$276,UI!$A$12:$O$51,VLOOKUP(GO$279,$B$276:$C$278,2,0),0)/1000)))),"")</f>
        <v/>
      </c>
      <c r="GP414" s="145" t="str">
        <f>IFERROR(IF(AND(GP$272=list!$D$3,'Box Calculation'!GP$279&lt;&gt;"h",$E414&lt;&gt;0),0,IF(AND(GP$273=list!$D$2,$E414&lt;&gt;0,TRUNC(VLOOKUP($E414,'Container Panel'!$B$41:$Z$100,$D414,0)/(VLOOKUP(GP$276,UI!$A$12:$O$51,VLOOKUP(GP$279,$B$276:$C$278,2,0),0)/1000))&gt;0),1,TRUNC(VLOOKUP($E414,'Container Panel'!$B$41:$Z$100,$D414,0)/(VLOOKUP(GP$276,UI!$A$12:$O$51,VLOOKUP(GP$279,$B$276:$C$278,2,0),0)/1000)))),"")</f>
        <v/>
      </c>
      <c r="GQ414" s="145" t="str">
        <f>IFERROR(IF(AND(GQ$272=list!$D$3,'Box Calculation'!GQ$279&lt;&gt;"h",$E414&lt;&gt;0),0,IF(AND(GQ$273=list!$D$2,$E414&lt;&gt;0,TRUNC(VLOOKUP($E414,'Container Panel'!$B$41:$Z$100,$D414,0)/(VLOOKUP(GQ$276,UI!$A$12:$O$51,VLOOKUP(GQ$279,$B$276:$C$278,2,0),0)/1000))&gt;0),1,TRUNC(VLOOKUP($E414,'Container Panel'!$B$41:$Z$100,$D414,0)/(VLOOKUP(GQ$276,UI!$A$12:$O$51,VLOOKUP(GQ$279,$B$276:$C$278,2,0),0)/1000)))),"")</f>
        <v/>
      </c>
      <c r="GR414" s="145" t="str">
        <f>IFERROR(IF(AND(GR$272=list!$D$3,'Box Calculation'!GR$279&lt;&gt;"h",$E414&lt;&gt;0),0,IF(AND(GR$273=list!$D$2,$E414&lt;&gt;0,TRUNC(VLOOKUP($E414,'Container Panel'!$B$41:$Z$100,$D414,0)/(VLOOKUP(GR$276,UI!$A$12:$O$51,VLOOKUP(GR$279,$B$276:$C$278,2,0),0)/1000))&gt;0),1,TRUNC(VLOOKUP($E414,'Container Panel'!$B$41:$Z$100,$D414,0)/(VLOOKUP(GR$276,UI!$A$12:$O$51,VLOOKUP(GR$279,$B$276:$C$278,2,0),0)/1000)))),"")</f>
        <v/>
      </c>
      <c r="GS414" s="145" t="str">
        <f>IFERROR(IF(AND(GS$272=list!$D$3,'Box Calculation'!GS$279&lt;&gt;"h",$E414&lt;&gt;0),0,IF(AND(GS$273=list!$D$2,$E414&lt;&gt;0,TRUNC(VLOOKUP($E414,'Container Panel'!$B$41:$Z$100,$D414,0)/(VLOOKUP(GS$276,UI!$A$12:$O$51,VLOOKUP(GS$279,$B$276:$C$278,2,0),0)/1000))&gt;0),1,TRUNC(VLOOKUP($E414,'Container Panel'!$B$41:$Z$100,$D414,0)/(VLOOKUP(GS$276,UI!$A$12:$O$51,VLOOKUP(GS$279,$B$276:$C$278,2,0),0)/1000)))),"")</f>
        <v/>
      </c>
      <c r="GT414" s="145" t="str">
        <f>IFERROR(IF(AND(GT$272=list!$D$3,'Box Calculation'!GT$279&lt;&gt;"h",$E414&lt;&gt;0),0,IF(AND(GT$273=list!$D$2,$E414&lt;&gt;0,TRUNC(VLOOKUP($E414,'Container Panel'!$B$41:$Z$100,$D414,0)/(VLOOKUP(GT$276,UI!$A$12:$O$51,VLOOKUP(GT$279,$B$276:$C$278,2,0),0)/1000))&gt;0),1,TRUNC(VLOOKUP($E414,'Container Panel'!$B$41:$Z$100,$D414,0)/(VLOOKUP(GT$276,UI!$A$12:$O$51,VLOOKUP(GT$279,$B$276:$C$278,2,0),0)/1000)))),"")</f>
        <v/>
      </c>
      <c r="GU414" s="145" t="str">
        <f>IFERROR(IF(AND(GU$272=list!$D$3,'Box Calculation'!GU$279&lt;&gt;"h",$E414&lt;&gt;0),0,IF(AND(GU$273=list!$D$2,$E414&lt;&gt;0,TRUNC(VLOOKUP($E414,'Container Panel'!$B$41:$Z$100,$D414,0)/(VLOOKUP(GU$276,UI!$A$12:$O$51,VLOOKUP(GU$279,$B$276:$C$278,2,0),0)/1000))&gt;0),1,TRUNC(VLOOKUP($E414,'Container Panel'!$B$41:$Z$100,$D414,0)/(VLOOKUP(GU$276,UI!$A$12:$O$51,VLOOKUP(GU$279,$B$276:$C$278,2,0),0)/1000)))),"")</f>
        <v/>
      </c>
      <c r="GV414" s="145" t="str">
        <f>IFERROR(IF(AND(GV$272=list!$D$3,'Box Calculation'!GV$279&lt;&gt;"h",$E414&lt;&gt;0),0,IF(AND(GV$273=list!$D$2,$E414&lt;&gt;0,TRUNC(VLOOKUP($E414,'Container Panel'!$B$41:$Z$100,$D414,0)/(VLOOKUP(GV$276,UI!$A$12:$O$51,VLOOKUP(GV$279,$B$276:$C$278,2,0),0)/1000))&gt;0),1,TRUNC(VLOOKUP($E414,'Container Panel'!$B$41:$Z$100,$D414,0)/(VLOOKUP(GV$276,UI!$A$12:$O$51,VLOOKUP(GV$279,$B$276:$C$278,2,0),0)/1000)))),"")</f>
        <v/>
      </c>
      <c r="GW414" s="145" t="str">
        <f>IFERROR(IF(AND(GW$272=list!$D$3,'Box Calculation'!GW$279&lt;&gt;"h",$E414&lt;&gt;0),0,IF(AND(GW$273=list!$D$2,$E414&lt;&gt;0,TRUNC(VLOOKUP($E414,'Container Panel'!$B$41:$Z$100,$D414,0)/(VLOOKUP(GW$276,UI!$A$12:$O$51,VLOOKUP(GW$279,$B$276:$C$278,2,0),0)/1000))&gt;0),1,TRUNC(VLOOKUP($E414,'Container Panel'!$B$41:$Z$100,$D414,0)/(VLOOKUP(GW$276,UI!$A$12:$O$51,VLOOKUP(GW$279,$B$276:$C$278,2,0),0)/1000)))),"")</f>
        <v/>
      </c>
      <c r="GX414" s="145" t="str">
        <f>IFERROR(IF(AND(GX$272=list!$D$3,'Box Calculation'!GX$279&lt;&gt;"h",$E414&lt;&gt;0),0,IF(AND(GX$273=list!$D$2,$E414&lt;&gt;0,TRUNC(VLOOKUP($E414,'Container Panel'!$B$41:$Z$100,$D414,0)/(VLOOKUP(GX$276,UI!$A$12:$O$51,VLOOKUP(GX$279,$B$276:$C$278,2,0),0)/1000))&gt;0),1,TRUNC(VLOOKUP($E414,'Container Panel'!$B$41:$Z$100,$D414,0)/(VLOOKUP(GX$276,UI!$A$12:$O$51,VLOOKUP(GX$279,$B$276:$C$278,2,0),0)/1000)))),"")</f>
        <v/>
      </c>
      <c r="GY414" s="145" t="str">
        <f>IFERROR(IF(AND(GY$272=list!$D$3,'Box Calculation'!GY$279&lt;&gt;"h",$E414&lt;&gt;0),0,IF(AND(GY$273=list!$D$2,$E414&lt;&gt;0,TRUNC(VLOOKUP($E414,'Container Panel'!$B$41:$Z$100,$D414,0)/(VLOOKUP(GY$276,UI!$A$12:$O$51,VLOOKUP(GY$279,$B$276:$C$278,2,0),0)/1000))&gt;0),1,TRUNC(VLOOKUP($E414,'Container Panel'!$B$41:$Z$100,$D414,0)/(VLOOKUP(GY$276,UI!$A$12:$O$51,VLOOKUP(GY$279,$B$276:$C$278,2,0),0)/1000)))),"")</f>
        <v/>
      </c>
      <c r="GZ414" s="145" t="str">
        <f>IFERROR(IF(AND(GZ$272=list!$D$3,'Box Calculation'!GZ$279&lt;&gt;"h",$E414&lt;&gt;0),0,IF(AND(GZ$273=list!$D$2,$E414&lt;&gt;0,TRUNC(VLOOKUP($E414,'Container Panel'!$B$41:$Z$100,$D414,0)/(VLOOKUP(GZ$276,UI!$A$12:$O$51,VLOOKUP(GZ$279,$B$276:$C$278,2,0),0)/1000))&gt;0),1,TRUNC(VLOOKUP($E414,'Container Panel'!$B$41:$Z$100,$D414,0)/(VLOOKUP(GZ$276,UI!$A$12:$O$51,VLOOKUP(GZ$279,$B$276:$C$278,2,0),0)/1000)))),"")</f>
        <v/>
      </c>
      <c r="HA414" s="145" t="str">
        <f>IFERROR(IF(AND(HA$272=list!$D$3,'Box Calculation'!HA$279&lt;&gt;"h",$E414&lt;&gt;0),0,IF(AND(HA$273=list!$D$2,$E414&lt;&gt;0,TRUNC(VLOOKUP($E414,'Container Panel'!$B$41:$Z$100,$D414,0)/(VLOOKUP(HA$276,UI!$A$12:$O$51,VLOOKUP(HA$279,$B$276:$C$278,2,0),0)/1000))&gt;0),1,TRUNC(VLOOKUP($E414,'Container Panel'!$B$41:$Z$100,$D414,0)/(VLOOKUP(HA$276,UI!$A$12:$O$51,VLOOKUP(HA$279,$B$276:$C$278,2,0),0)/1000)))),"")</f>
        <v/>
      </c>
      <c r="HB414" s="145" t="str">
        <f>IFERROR(IF(AND(HB$272=list!$D$3,'Box Calculation'!HB$279&lt;&gt;"h",$E414&lt;&gt;0),0,IF(AND(HB$273=list!$D$2,$E414&lt;&gt;0,TRUNC(VLOOKUP($E414,'Container Panel'!$B$41:$Z$100,$D414,0)/(VLOOKUP(HB$276,UI!$A$12:$O$51,VLOOKUP(HB$279,$B$276:$C$278,2,0),0)/1000))&gt;0),1,TRUNC(VLOOKUP($E414,'Container Panel'!$B$41:$Z$100,$D414,0)/(VLOOKUP(HB$276,UI!$A$12:$O$51,VLOOKUP(HB$279,$B$276:$C$278,2,0),0)/1000)))),"")</f>
        <v/>
      </c>
      <c r="HC414" s="145" t="str">
        <f>IFERROR(IF(AND(HC$272=list!$D$3,'Box Calculation'!HC$279&lt;&gt;"h",$E414&lt;&gt;0),0,IF(AND(HC$273=list!$D$2,$E414&lt;&gt;0,TRUNC(VLOOKUP($E414,'Container Panel'!$B$41:$Z$100,$D414,0)/(VLOOKUP(HC$276,UI!$A$12:$O$51,VLOOKUP(HC$279,$B$276:$C$278,2,0),0)/1000))&gt;0),1,TRUNC(VLOOKUP($E414,'Container Panel'!$B$41:$Z$100,$D414,0)/(VLOOKUP(HC$276,UI!$A$12:$O$51,VLOOKUP(HC$279,$B$276:$C$278,2,0),0)/1000)))),"")</f>
        <v/>
      </c>
      <c r="HD414" s="145" t="str">
        <f>IFERROR(IF(AND(HD$272=list!$D$3,'Box Calculation'!HD$279&lt;&gt;"h",$E414&lt;&gt;0),0,IF(AND(HD$273=list!$D$2,$E414&lt;&gt;0,TRUNC(VLOOKUP($E414,'Container Panel'!$B$41:$Z$100,$D414,0)/(VLOOKUP(HD$276,UI!$A$12:$O$51,VLOOKUP(HD$279,$B$276:$C$278,2,0),0)/1000))&gt;0),1,TRUNC(VLOOKUP($E414,'Container Panel'!$B$41:$Z$100,$D414,0)/(VLOOKUP(HD$276,UI!$A$12:$O$51,VLOOKUP(HD$279,$B$276:$C$278,2,0),0)/1000)))),"")</f>
        <v/>
      </c>
      <c r="HE414" s="145" t="str">
        <f>IFERROR(IF(AND(HE$272=list!$D$3,'Box Calculation'!HE$279&lt;&gt;"h",$E414&lt;&gt;0),0,IF(AND(HE$273=list!$D$2,$E414&lt;&gt;0,TRUNC(VLOOKUP($E414,'Container Panel'!$B$41:$Z$100,$D414,0)/(VLOOKUP(HE$276,UI!$A$12:$O$51,VLOOKUP(HE$279,$B$276:$C$278,2,0),0)/1000))&gt;0),1,TRUNC(VLOOKUP($E414,'Container Panel'!$B$41:$Z$100,$D414,0)/(VLOOKUP(HE$276,UI!$A$12:$O$51,VLOOKUP(HE$279,$B$276:$C$278,2,0),0)/1000)))),"")</f>
        <v/>
      </c>
      <c r="HF414" s="145" t="str">
        <f>IFERROR(IF(AND(HF$272=list!$D$3,'Box Calculation'!HF$279&lt;&gt;"h",$E414&lt;&gt;0),0,IF(AND(HF$273=list!$D$2,$E414&lt;&gt;0,TRUNC(VLOOKUP($E414,'Container Panel'!$B$41:$Z$100,$D414,0)/(VLOOKUP(HF$276,UI!$A$12:$O$51,VLOOKUP(HF$279,$B$276:$C$278,2,0),0)/1000))&gt;0),1,TRUNC(VLOOKUP($E414,'Container Panel'!$B$41:$Z$100,$D414,0)/(VLOOKUP(HF$276,UI!$A$12:$O$51,VLOOKUP(HF$279,$B$276:$C$278,2,0),0)/1000)))),"")</f>
        <v/>
      </c>
      <c r="HG414" s="145" t="str">
        <f>IFERROR(IF(AND(HG$272=list!$D$3,'Box Calculation'!HG$279&lt;&gt;"h",$E414&lt;&gt;0),0,IF(AND(HG$273=list!$D$2,$E414&lt;&gt;0,TRUNC(VLOOKUP($E414,'Container Panel'!$B$41:$Z$100,$D414,0)/(VLOOKUP(HG$276,UI!$A$12:$O$51,VLOOKUP(HG$279,$B$276:$C$278,2,0),0)/1000))&gt;0),1,TRUNC(VLOOKUP($E414,'Container Panel'!$B$41:$Z$100,$D414,0)/(VLOOKUP(HG$276,UI!$A$12:$O$51,VLOOKUP(HG$279,$B$276:$C$278,2,0),0)/1000)))),"")</f>
        <v/>
      </c>
      <c r="HH414" s="145" t="str">
        <f>IFERROR(IF(AND(HH$272=list!$D$3,'Box Calculation'!HH$279&lt;&gt;"h",$E414&lt;&gt;0),0,IF(AND(HH$273=list!$D$2,$E414&lt;&gt;0,TRUNC(VLOOKUP($E414,'Container Panel'!$B$41:$Z$100,$D414,0)/(VLOOKUP(HH$276,UI!$A$12:$O$51,VLOOKUP(HH$279,$B$276:$C$278,2,0),0)/1000))&gt;0),1,TRUNC(VLOOKUP($E414,'Container Panel'!$B$41:$Z$100,$D414,0)/(VLOOKUP(HH$276,UI!$A$12:$O$51,VLOOKUP(HH$279,$B$276:$C$278,2,0),0)/1000)))),"")</f>
        <v/>
      </c>
      <c r="HI414" s="145" t="str">
        <f>IFERROR(IF(AND(HI$272=list!$D$3,'Box Calculation'!HI$279&lt;&gt;"h",$E414&lt;&gt;0),0,IF(AND(HI$273=list!$D$2,$E414&lt;&gt;0,TRUNC(VLOOKUP($E414,'Container Panel'!$B$41:$Z$100,$D414,0)/(VLOOKUP(HI$276,UI!$A$12:$O$51,VLOOKUP(HI$279,$B$276:$C$278,2,0),0)/1000))&gt;0),1,TRUNC(VLOOKUP($E414,'Container Panel'!$B$41:$Z$100,$D414,0)/(VLOOKUP(HI$276,UI!$A$12:$O$51,VLOOKUP(HI$279,$B$276:$C$278,2,0),0)/1000)))),"")</f>
        <v/>
      </c>
      <c r="HJ414" s="145" t="str">
        <f>IFERROR(IF(AND(HJ$272=list!$D$3,'Box Calculation'!HJ$279&lt;&gt;"h",$E414&lt;&gt;0),0,IF(AND(HJ$273=list!$D$2,$E414&lt;&gt;0,TRUNC(VLOOKUP($E414,'Container Panel'!$B$41:$Z$100,$D414,0)/(VLOOKUP(HJ$276,UI!$A$12:$O$51,VLOOKUP(HJ$279,$B$276:$C$278,2,0),0)/1000))&gt;0),1,TRUNC(VLOOKUP($E414,'Container Panel'!$B$41:$Z$100,$D414,0)/(VLOOKUP(HJ$276,UI!$A$12:$O$51,VLOOKUP(HJ$279,$B$276:$C$278,2,0),0)/1000)))),"")</f>
        <v/>
      </c>
      <c r="HK414" s="145" t="str">
        <f>IFERROR(IF(AND(HK$272=list!$D$3,'Box Calculation'!HK$279&lt;&gt;"h",$E414&lt;&gt;0),0,IF(AND(HK$273=list!$D$2,$E414&lt;&gt;0,TRUNC(VLOOKUP($E414,'Container Panel'!$B$41:$Z$100,$D414,0)/(VLOOKUP(HK$276,UI!$A$12:$O$51,VLOOKUP(HK$279,$B$276:$C$278,2,0),0)/1000))&gt;0),1,TRUNC(VLOOKUP($E414,'Container Panel'!$B$41:$Z$100,$D414,0)/(VLOOKUP(HK$276,UI!$A$12:$O$51,VLOOKUP(HK$279,$B$276:$C$278,2,0),0)/1000)))),"")</f>
        <v/>
      </c>
      <c r="HL414" s="145" t="str">
        <f>IFERROR(IF(AND(HL$272=list!$D$3,'Box Calculation'!HL$279&lt;&gt;"h",$E414&lt;&gt;0),0,IF(AND(HL$273=list!$D$2,$E414&lt;&gt;0,TRUNC(VLOOKUP($E414,'Container Panel'!$B$41:$Z$100,$D414,0)/(VLOOKUP(HL$276,UI!$A$12:$O$51,VLOOKUP(HL$279,$B$276:$C$278,2,0),0)/1000))&gt;0),1,TRUNC(VLOOKUP($E414,'Container Panel'!$B$41:$Z$100,$D414,0)/(VLOOKUP(HL$276,UI!$A$12:$O$51,VLOOKUP(HL$279,$B$276:$C$278,2,0),0)/1000)))),"")</f>
        <v/>
      </c>
      <c r="HM414" s="145" t="str">
        <f>IFERROR(IF(AND(HM$272=list!$D$3,'Box Calculation'!HM$279&lt;&gt;"h",$E414&lt;&gt;0),0,IF(AND(HM$273=list!$D$2,$E414&lt;&gt;0,TRUNC(VLOOKUP($E414,'Container Panel'!$B$41:$Z$100,$D414,0)/(VLOOKUP(HM$276,UI!$A$12:$O$51,VLOOKUP(HM$279,$B$276:$C$278,2,0),0)/1000))&gt;0),1,TRUNC(VLOOKUP($E414,'Container Panel'!$B$41:$Z$100,$D414,0)/(VLOOKUP(HM$276,UI!$A$12:$O$51,VLOOKUP(HM$279,$B$276:$C$278,2,0),0)/1000)))),"")</f>
        <v/>
      </c>
      <c r="HN414" s="145" t="str">
        <f>IFERROR(IF(AND(HN$272=list!$D$3,'Box Calculation'!HN$279&lt;&gt;"h",$E414&lt;&gt;0),0,IF(AND(HN$273=list!$D$2,$E414&lt;&gt;0,TRUNC(VLOOKUP($E414,'Container Panel'!$B$41:$Z$100,$D414,0)/(VLOOKUP(HN$276,UI!$A$12:$O$51,VLOOKUP(HN$279,$B$276:$C$278,2,0),0)/1000))&gt;0),1,TRUNC(VLOOKUP($E414,'Container Panel'!$B$41:$Z$100,$D414,0)/(VLOOKUP(HN$276,UI!$A$12:$O$51,VLOOKUP(HN$279,$B$276:$C$278,2,0),0)/1000)))),"")</f>
        <v/>
      </c>
      <c r="HO414" s="145" t="str">
        <f>IFERROR(IF(AND(HO$272=list!$D$3,'Box Calculation'!HO$279&lt;&gt;"h",$E414&lt;&gt;0),0,IF(AND(HO$273=list!$D$2,$E414&lt;&gt;0,TRUNC(VLOOKUP($E414,'Container Panel'!$B$41:$Z$100,$D414,0)/(VLOOKUP(HO$276,UI!$A$12:$O$51,VLOOKUP(HO$279,$B$276:$C$278,2,0),0)/1000))&gt;0),1,TRUNC(VLOOKUP($E414,'Container Panel'!$B$41:$Z$100,$D414,0)/(VLOOKUP(HO$276,UI!$A$12:$O$51,VLOOKUP(HO$279,$B$276:$C$278,2,0),0)/1000)))),"")</f>
        <v/>
      </c>
      <c r="HP414" s="145" t="str">
        <f>IFERROR(IF(AND(HP$272=list!$D$3,'Box Calculation'!HP$279&lt;&gt;"h",$E414&lt;&gt;0),0,IF(AND(HP$273=list!$D$2,$E414&lt;&gt;0,TRUNC(VLOOKUP($E414,'Container Panel'!$B$41:$Z$100,$D414,0)/(VLOOKUP(HP$276,UI!$A$12:$O$51,VLOOKUP(HP$279,$B$276:$C$278,2,0),0)/1000))&gt;0),1,TRUNC(VLOOKUP($E414,'Container Panel'!$B$41:$Z$100,$D414,0)/(VLOOKUP(HP$276,UI!$A$12:$O$51,VLOOKUP(HP$279,$B$276:$C$278,2,0),0)/1000)))),"")</f>
        <v/>
      </c>
      <c r="HQ414" s="145" t="str">
        <f>IFERROR(IF(AND(HQ$272=list!$D$3,'Box Calculation'!HQ$279&lt;&gt;"h",$E414&lt;&gt;0),0,IF(AND(HQ$273=list!$D$2,$E414&lt;&gt;0,TRUNC(VLOOKUP($E414,'Container Panel'!$B$41:$Z$100,$D414,0)/(VLOOKUP(HQ$276,UI!$A$12:$O$51,VLOOKUP(HQ$279,$B$276:$C$278,2,0),0)/1000))&gt;0),1,TRUNC(VLOOKUP($E414,'Container Panel'!$B$41:$Z$100,$D414,0)/(VLOOKUP(HQ$276,UI!$A$12:$O$51,VLOOKUP(HQ$279,$B$276:$C$278,2,0),0)/1000)))),"")</f>
        <v/>
      </c>
      <c r="HR414" s="145" t="str">
        <f>IFERROR(IF(AND(HR$272=list!$D$3,'Box Calculation'!HR$279&lt;&gt;"h",$E414&lt;&gt;0),0,IF(AND(HR$273=list!$D$2,$E414&lt;&gt;0,TRUNC(VLOOKUP($E414,'Container Panel'!$B$41:$Z$100,$D414,0)/(VLOOKUP(HR$276,UI!$A$12:$O$51,VLOOKUP(HR$279,$B$276:$C$278,2,0),0)/1000))&gt;0),1,TRUNC(VLOOKUP($E414,'Container Panel'!$B$41:$Z$100,$D414,0)/(VLOOKUP(HR$276,UI!$A$12:$O$51,VLOOKUP(HR$279,$B$276:$C$278,2,0),0)/1000)))),"")</f>
        <v/>
      </c>
      <c r="HS414" s="145" t="str">
        <f>IFERROR(IF(AND(HS$272=list!$D$3,'Box Calculation'!HS$279&lt;&gt;"h",$E414&lt;&gt;0),0,IF(AND(HS$273=list!$D$2,$E414&lt;&gt;0,TRUNC(VLOOKUP($E414,'Container Panel'!$B$41:$Z$100,$D414,0)/(VLOOKUP(HS$276,UI!$A$12:$O$51,VLOOKUP(HS$279,$B$276:$C$278,2,0),0)/1000))&gt;0),1,TRUNC(VLOOKUP($E414,'Container Panel'!$B$41:$Z$100,$D414,0)/(VLOOKUP(HS$276,UI!$A$12:$O$51,VLOOKUP(HS$279,$B$276:$C$278,2,0),0)/1000)))),"")</f>
        <v/>
      </c>
      <c r="HT414" s="145" t="str">
        <f>IFERROR(IF(AND(HT$272=list!$D$3,'Box Calculation'!HT$279&lt;&gt;"h",$E414&lt;&gt;0),0,IF(AND(HT$273=list!$D$2,$E414&lt;&gt;0,TRUNC(VLOOKUP($E414,'Container Panel'!$B$41:$Z$100,$D414,0)/(VLOOKUP(HT$276,UI!$A$12:$O$51,VLOOKUP(HT$279,$B$276:$C$278,2,0),0)/1000))&gt;0),1,TRUNC(VLOOKUP($E414,'Container Panel'!$B$41:$Z$100,$D414,0)/(VLOOKUP(HT$276,UI!$A$12:$O$51,VLOOKUP(HT$279,$B$276:$C$278,2,0),0)/1000)))),"")</f>
        <v/>
      </c>
      <c r="HU414" s="145" t="str">
        <f>IFERROR(IF(AND(HU$272=list!$D$3,'Box Calculation'!HU$279&lt;&gt;"h",$E414&lt;&gt;0),0,IF(AND(HU$273=list!$D$2,$E414&lt;&gt;0,TRUNC(VLOOKUP($E414,'Container Panel'!$B$41:$Z$100,$D414,0)/(VLOOKUP(HU$276,UI!$A$12:$O$51,VLOOKUP(HU$279,$B$276:$C$278,2,0),0)/1000))&gt;0),1,TRUNC(VLOOKUP($E414,'Container Panel'!$B$41:$Z$100,$D414,0)/(VLOOKUP(HU$276,UI!$A$12:$O$51,VLOOKUP(HU$279,$B$276:$C$278,2,0),0)/1000)))),"")</f>
        <v/>
      </c>
      <c r="HV414" s="145" t="str">
        <f>IFERROR(IF(AND(HV$272=list!$D$3,'Box Calculation'!HV$279&lt;&gt;"h",$E414&lt;&gt;0),0,IF(AND(HV$273=list!$D$2,$E414&lt;&gt;0,TRUNC(VLOOKUP($E414,'Container Panel'!$B$41:$Z$100,$D414,0)/(VLOOKUP(HV$276,UI!$A$12:$O$51,VLOOKUP(HV$279,$B$276:$C$278,2,0),0)/1000))&gt;0),1,TRUNC(VLOOKUP($E414,'Container Panel'!$B$41:$Z$100,$D414,0)/(VLOOKUP(HV$276,UI!$A$12:$O$51,VLOOKUP(HV$279,$B$276:$C$278,2,0),0)/1000)))),"")</f>
        <v/>
      </c>
      <c r="HW414" s="145" t="str">
        <f>IFERROR(IF(AND(HW$272=list!$D$3,'Box Calculation'!HW$279&lt;&gt;"h",$E414&lt;&gt;0),0,IF(AND(HW$273=list!$D$2,$E414&lt;&gt;0,TRUNC(VLOOKUP($E414,'Container Panel'!$B$41:$Z$100,$D414,0)/(VLOOKUP(HW$276,UI!$A$12:$O$51,VLOOKUP(HW$279,$B$276:$C$278,2,0),0)/1000))&gt;0),1,TRUNC(VLOOKUP($E414,'Container Panel'!$B$41:$Z$100,$D414,0)/(VLOOKUP(HW$276,UI!$A$12:$O$51,VLOOKUP(HW$279,$B$276:$C$278,2,0),0)/1000)))),"")</f>
        <v/>
      </c>
      <c r="HX414" s="145" t="str">
        <f>IFERROR(IF(AND(HX$272=list!$D$3,'Box Calculation'!HX$279&lt;&gt;"h",$E414&lt;&gt;0),0,IF(AND(HX$273=list!$D$2,$E414&lt;&gt;0,TRUNC(VLOOKUP($E414,'Container Panel'!$B$41:$Z$100,$D414,0)/(VLOOKUP(HX$276,UI!$A$12:$O$51,VLOOKUP(HX$279,$B$276:$C$278,2,0),0)/1000))&gt;0),1,TRUNC(VLOOKUP($E414,'Container Panel'!$B$41:$Z$100,$D414,0)/(VLOOKUP(HX$276,UI!$A$12:$O$51,VLOOKUP(HX$279,$B$276:$C$278,2,0),0)/1000)))),"")</f>
        <v/>
      </c>
      <c r="HY414" s="145" t="str">
        <f>IFERROR(IF(AND(HY$272=list!$D$3,'Box Calculation'!HY$279&lt;&gt;"h",$E414&lt;&gt;0),0,IF(AND(HY$273=list!$D$2,$E414&lt;&gt;0,TRUNC(VLOOKUP($E414,'Container Panel'!$B$41:$Z$100,$D414,0)/(VLOOKUP(HY$276,UI!$A$12:$O$51,VLOOKUP(HY$279,$B$276:$C$278,2,0),0)/1000))&gt;0),1,TRUNC(VLOOKUP($E414,'Container Panel'!$B$41:$Z$100,$D414,0)/(VLOOKUP(HY$276,UI!$A$12:$O$51,VLOOKUP(HY$279,$B$276:$C$278,2,0),0)/1000)))),"")</f>
        <v/>
      </c>
      <c r="HZ414" s="145" t="str">
        <f>IFERROR(IF(AND(HZ$272=list!$D$3,'Box Calculation'!HZ$279&lt;&gt;"h",$E414&lt;&gt;0),0,IF(AND(HZ$273=list!$D$2,$E414&lt;&gt;0,TRUNC(VLOOKUP($E414,'Container Panel'!$B$41:$Z$100,$D414,0)/(VLOOKUP(HZ$276,UI!$A$12:$O$51,VLOOKUP(HZ$279,$B$276:$C$278,2,0),0)/1000))&gt;0),1,TRUNC(VLOOKUP($E414,'Container Panel'!$B$41:$Z$100,$D414,0)/(VLOOKUP(HZ$276,UI!$A$12:$O$51,VLOOKUP(HZ$279,$B$276:$C$278,2,0),0)/1000)))),"")</f>
        <v/>
      </c>
      <c r="IA414" s="145" t="str">
        <f>IFERROR(IF(AND(IA$272=list!$D$3,'Box Calculation'!IA$279&lt;&gt;"h",$E414&lt;&gt;0),0,IF(AND(IA$273=list!$D$2,$E414&lt;&gt;0,TRUNC(VLOOKUP($E414,'Container Panel'!$B$41:$Z$100,$D414,0)/(VLOOKUP(IA$276,UI!$A$12:$O$51,VLOOKUP(IA$279,$B$276:$C$278,2,0),0)/1000))&gt;0),1,TRUNC(VLOOKUP($E414,'Container Panel'!$B$41:$Z$100,$D414,0)/(VLOOKUP(IA$276,UI!$A$12:$O$51,VLOOKUP(IA$279,$B$276:$C$278,2,0),0)/1000)))),"")</f>
        <v/>
      </c>
      <c r="IB414" s="145" t="str">
        <f>IFERROR(IF(AND(IB$272=list!$D$3,'Box Calculation'!IB$279&lt;&gt;"h",$E414&lt;&gt;0),0,IF(AND(IB$273=list!$D$2,$E414&lt;&gt;0,TRUNC(VLOOKUP($E414,'Container Panel'!$B$41:$Z$100,$D414,0)/(VLOOKUP(IB$276,UI!$A$12:$O$51,VLOOKUP(IB$279,$B$276:$C$278,2,0),0)/1000))&gt;0),1,TRUNC(VLOOKUP($E414,'Container Panel'!$B$41:$Z$100,$D414,0)/(VLOOKUP(IB$276,UI!$A$12:$O$51,VLOOKUP(IB$279,$B$276:$C$278,2,0),0)/1000)))),"")</f>
        <v/>
      </c>
      <c r="IC414" s="145" t="str">
        <f>IFERROR(IF(AND(IC$272=list!$D$3,'Box Calculation'!IC$279&lt;&gt;"h",$E414&lt;&gt;0),0,IF(AND(IC$273=list!$D$2,$E414&lt;&gt;0,TRUNC(VLOOKUP($E414,'Container Panel'!$B$41:$Z$100,$D414,0)/(VLOOKUP(IC$276,UI!$A$12:$O$51,VLOOKUP(IC$279,$B$276:$C$278,2,0),0)/1000))&gt;0),1,TRUNC(VLOOKUP($E414,'Container Panel'!$B$41:$Z$100,$D414,0)/(VLOOKUP(IC$276,UI!$A$12:$O$51,VLOOKUP(IC$279,$B$276:$C$278,2,0),0)/1000)))),"")</f>
        <v/>
      </c>
      <c r="ID414" s="145" t="str">
        <f>IFERROR(IF(AND(ID$272=list!$D$3,'Box Calculation'!ID$279&lt;&gt;"h",$E414&lt;&gt;0),0,IF(AND(ID$273=list!$D$2,$E414&lt;&gt;0,TRUNC(VLOOKUP($E414,'Container Panel'!$B$41:$Z$100,$D414,0)/(VLOOKUP(ID$276,UI!$A$12:$O$51,VLOOKUP(ID$279,$B$276:$C$278,2,0),0)/1000))&gt;0),1,TRUNC(VLOOKUP($E414,'Container Panel'!$B$41:$Z$100,$D414,0)/(VLOOKUP(ID$276,UI!$A$12:$O$51,VLOOKUP(ID$279,$B$276:$C$278,2,0),0)/1000)))),"")</f>
        <v/>
      </c>
      <c r="IE414" s="145" t="str">
        <f>IFERROR(IF(AND(IE$272=list!$D$3,'Box Calculation'!IE$279&lt;&gt;"h",$E414&lt;&gt;0),0,IF(AND(IE$273=list!$D$2,$E414&lt;&gt;0,TRUNC(VLOOKUP($E414,'Container Panel'!$B$41:$Z$100,$D414,0)/(VLOOKUP(IE$276,UI!$A$12:$O$51,VLOOKUP(IE$279,$B$276:$C$278,2,0),0)/1000))&gt;0),1,TRUNC(VLOOKUP($E414,'Container Panel'!$B$41:$Z$100,$D414,0)/(VLOOKUP(IE$276,UI!$A$12:$O$51,VLOOKUP(IE$279,$B$276:$C$278,2,0),0)/1000)))),"")</f>
        <v/>
      </c>
      <c r="IF414" s="145" t="str">
        <f>IFERROR(IF(AND(IF$272=list!$D$3,'Box Calculation'!IF$279&lt;&gt;"h",$E414&lt;&gt;0),0,IF(AND(IF$273=list!$D$2,$E414&lt;&gt;0,TRUNC(VLOOKUP($E414,'Container Panel'!$B$41:$Z$100,$D414,0)/(VLOOKUP(IF$276,UI!$A$12:$O$51,VLOOKUP(IF$279,$B$276:$C$278,2,0),0)/1000))&gt;0),1,TRUNC(VLOOKUP($E414,'Container Panel'!$B$41:$Z$100,$D414,0)/(VLOOKUP(IF$276,UI!$A$12:$O$51,VLOOKUP(IF$279,$B$276:$C$278,2,0),0)/1000)))),"")</f>
        <v/>
      </c>
      <c r="IG414" s="145" t="str">
        <f>IFERROR(IF(AND(IG$272=list!$D$3,'Box Calculation'!IG$279&lt;&gt;"h",$E414&lt;&gt;0),0,IF(AND(IG$273=list!$D$2,$E414&lt;&gt;0,TRUNC(VLOOKUP($E414,'Container Panel'!$B$41:$Z$100,$D414,0)/(VLOOKUP(IG$276,UI!$A$12:$O$51,VLOOKUP(IG$279,$B$276:$C$278,2,0),0)/1000))&gt;0),1,TRUNC(VLOOKUP($E414,'Container Panel'!$B$41:$Z$100,$D414,0)/(VLOOKUP(IG$276,UI!$A$12:$O$51,VLOOKUP(IG$279,$B$276:$C$278,2,0),0)/1000)))),"")</f>
        <v/>
      </c>
      <c r="IH414" s="145" t="str">
        <f>IFERROR(IF(AND(IH$272=list!$D$3,'Box Calculation'!IH$279&lt;&gt;"h",$E414&lt;&gt;0),0,IF(AND(IH$273=list!$D$2,$E414&lt;&gt;0,TRUNC(VLOOKUP($E414,'Container Panel'!$B$41:$Z$100,$D414,0)/(VLOOKUP(IH$276,UI!$A$12:$O$51,VLOOKUP(IH$279,$B$276:$C$278,2,0),0)/1000))&gt;0),1,TRUNC(VLOOKUP($E414,'Container Panel'!$B$41:$Z$100,$D414,0)/(VLOOKUP(IH$276,UI!$A$12:$O$51,VLOOKUP(IH$279,$B$276:$C$278,2,0),0)/1000)))),"")</f>
        <v/>
      </c>
      <c r="II414" s="145" t="str">
        <f>IFERROR(IF(AND(II$272=list!$D$3,'Box Calculation'!II$279&lt;&gt;"h",$E414&lt;&gt;0),0,IF(AND(II$273=list!$D$2,$E414&lt;&gt;0,TRUNC(VLOOKUP($E414,'Container Panel'!$B$41:$Z$100,$D414,0)/(VLOOKUP(II$276,UI!$A$12:$O$51,VLOOKUP(II$279,$B$276:$C$278,2,0),0)/1000))&gt;0),1,TRUNC(VLOOKUP($E414,'Container Panel'!$B$41:$Z$100,$D414,0)/(VLOOKUP(II$276,UI!$A$12:$O$51,VLOOKUP(II$279,$B$276:$C$278,2,0),0)/1000)))),"")</f>
        <v/>
      </c>
      <c r="IJ414" s="145" t="str">
        <f>IFERROR(IF(AND(IJ$272=list!$D$3,'Box Calculation'!IJ$279&lt;&gt;"h",$E414&lt;&gt;0),0,IF(AND(IJ$273=list!$D$2,$E414&lt;&gt;0,TRUNC(VLOOKUP($E414,'Container Panel'!$B$41:$Z$100,$D414,0)/(VLOOKUP(IJ$276,UI!$A$12:$O$51,VLOOKUP(IJ$279,$B$276:$C$278,2,0),0)/1000))&gt;0),1,TRUNC(VLOOKUP($E414,'Container Panel'!$B$41:$Z$100,$D414,0)/(VLOOKUP(IJ$276,UI!$A$12:$O$51,VLOOKUP(IJ$279,$B$276:$C$278,2,0),0)/1000)))),"")</f>
        <v/>
      </c>
      <c r="IK414" s="145" t="str">
        <f>IFERROR(IF(AND(IK$272=list!$D$3,'Box Calculation'!IK$279&lt;&gt;"h",$E414&lt;&gt;0),0,IF(AND(IK$273=list!$D$2,$E414&lt;&gt;0,TRUNC(VLOOKUP($E414,'Container Panel'!$B$41:$Z$100,$D414,0)/(VLOOKUP(IK$276,UI!$A$12:$O$51,VLOOKUP(IK$279,$B$276:$C$278,2,0),0)/1000))&gt;0),1,TRUNC(VLOOKUP($E414,'Container Panel'!$B$41:$Z$100,$D414,0)/(VLOOKUP(IK$276,UI!$A$12:$O$51,VLOOKUP(IK$279,$B$276:$C$278,2,0),0)/1000)))),"")</f>
        <v/>
      </c>
      <c r="IL414" s="145" t="str">
        <f>IFERROR(IF(AND(IL$272=list!$D$3,'Box Calculation'!IL$279&lt;&gt;"h",$E414&lt;&gt;0),0,IF(AND(IL$273=list!$D$2,$E414&lt;&gt;0,TRUNC(VLOOKUP($E414,'Container Panel'!$B$41:$Z$100,$D414,0)/(VLOOKUP(IL$276,UI!$A$12:$O$51,VLOOKUP(IL$279,$B$276:$C$278,2,0),0)/1000))&gt;0),1,TRUNC(VLOOKUP($E414,'Container Panel'!$B$41:$Z$100,$D414,0)/(VLOOKUP(IL$276,UI!$A$12:$O$51,VLOOKUP(IL$279,$B$276:$C$278,2,0),0)/1000)))),"")</f>
        <v/>
      </c>
    </row>
    <row r="415" spans="2:246">
      <c r="B415" s="74">
        <v>135</v>
      </c>
      <c r="C415" s="74">
        <f t="shared" si="198"/>
        <v>46</v>
      </c>
      <c r="D415" s="163">
        <f>MOD(B415,3)+'Container Panel'!$Q$38</f>
        <v>16</v>
      </c>
      <c r="E415" s="143">
        <f t="shared" si="197"/>
        <v>0</v>
      </c>
      <c r="F415" s="144" t="s">
        <v>75</v>
      </c>
      <c r="G415" s="145" t="str">
        <f>IFERROR(TRUNC(VLOOKUP($E415,'Container Panel'!$B$41:$Z$100,$D415,0)/(VLOOKUP(G$276,UI!$A$12:$O$51,VLOOKUP(G$277,$B$276:$C$278,2,0),0)/1000)),"")</f>
        <v/>
      </c>
      <c r="H415" s="145" t="str">
        <f>IFERROR(TRUNC(VLOOKUP($E415,'Container Panel'!$B$41:$Z$100,$D415,0)/(VLOOKUP(H$276,UI!$A$12:$O$51,VLOOKUP(H$277,$B$276:$C$278,2,0),0)/1000)),"")</f>
        <v/>
      </c>
      <c r="I415" s="145" t="str">
        <f>IFERROR(TRUNC(VLOOKUP($E415,'Container Panel'!$B$41:$Z$100,$D415,0)/(VLOOKUP(I$276,UI!$A$12:$O$51,VLOOKUP(I$277,$B$276:$C$278,2,0),0)/1000)),"")</f>
        <v/>
      </c>
      <c r="J415" s="145" t="str">
        <f>IFERROR(TRUNC(VLOOKUP($E415,'Container Panel'!$B$41:$Z$100,$D415,0)/(VLOOKUP(J$276,UI!$A$12:$O$51,VLOOKUP(J$277,$B$276:$C$278,2,0),0)/1000)),"")</f>
        <v/>
      </c>
      <c r="K415" s="145" t="str">
        <f>IFERROR(TRUNC(VLOOKUP($E415,'Container Panel'!$B$41:$Z$100,$D415,0)/(VLOOKUP(K$276,UI!$A$12:$O$51,VLOOKUP(K$277,$B$276:$C$278,2,0),0)/1000)),"")</f>
        <v/>
      </c>
      <c r="L415" s="145" t="str">
        <f>IFERROR(TRUNC(VLOOKUP($E415,'Container Panel'!$B$41:$Z$100,$D415,0)/(VLOOKUP(L$276,UI!$A$12:$O$51,VLOOKUP(L$277,$B$276:$C$278,2,0),0)/1000)),"")</f>
        <v/>
      </c>
      <c r="M415" s="145" t="str">
        <f>IFERROR(TRUNC(VLOOKUP($E415,'Container Panel'!$B$41:$Z$100,$D415,0)/(VLOOKUP(M$276,UI!$A$12:$O$51,VLOOKUP(M$277,$B$276:$C$278,2,0),0)/1000)),"")</f>
        <v/>
      </c>
      <c r="N415" s="145" t="str">
        <f>IFERROR(TRUNC(VLOOKUP($E415,'Container Panel'!$B$41:$Z$100,$D415,0)/(VLOOKUP(N$276,UI!$A$12:$O$51,VLOOKUP(N$277,$B$276:$C$278,2,0),0)/1000)),"")</f>
        <v/>
      </c>
      <c r="O415" s="145" t="str">
        <f>IFERROR(TRUNC(VLOOKUP($E415,'Container Panel'!$B$41:$Z$100,$D415,0)/(VLOOKUP(O$276,UI!$A$12:$O$51,VLOOKUP(O$277,$B$276:$C$278,2,0),0)/1000)),"")</f>
        <v/>
      </c>
      <c r="P415" s="145" t="str">
        <f>IFERROR(TRUNC(VLOOKUP($E415,'Container Panel'!$B$41:$Z$100,$D415,0)/(VLOOKUP(P$276,UI!$A$12:$O$51,VLOOKUP(P$277,$B$276:$C$278,2,0),0)/1000)),"")</f>
        <v/>
      </c>
      <c r="Q415" s="145" t="str">
        <f>IFERROR(TRUNC(VLOOKUP($E415,'Container Panel'!$B$41:$Z$100,$D415,0)/(VLOOKUP(Q$276,UI!$A$12:$O$51,VLOOKUP(Q$277,$B$276:$C$278,2,0),0)/1000)),"")</f>
        <v/>
      </c>
      <c r="R415" s="145" t="str">
        <f>IFERROR(TRUNC(VLOOKUP($E415,'Container Panel'!$B$41:$Z$100,$D415,0)/(VLOOKUP(R$276,UI!$A$12:$O$51,VLOOKUP(R$277,$B$276:$C$278,2,0),0)/1000)),"")</f>
        <v/>
      </c>
      <c r="S415" s="145" t="str">
        <f>IFERROR(TRUNC(VLOOKUP($E415,'Container Panel'!$B$41:$Z$100,$D415,0)/(VLOOKUP(S$276,UI!$A$12:$O$51,VLOOKUP(S$277,$B$276:$C$278,2,0),0)/1000)),"")</f>
        <v/>
      </c>
      <c r="T415" s="145" t="str">
        <f>IFERROR(TRUNC(VLOOKUP($E415,'Container Panel'!$B$41:$Z$100,$D415,0)/(VLOOKUP(T$276,UI!$A$12:$O$51,VLOOKUP(T$277,$B$276:$C$278,2,0),0)/1000)),"")</f>
        <v/>
      </c>
      <c r="U415" s="145" t="str">
        <f>IFERROR(TRUNC(VLOOKUP($E415,'Container Panel'!$B$41:$Z$100,$D415,0)/(VLOOKUP(U$276,UI!$A$12:$O$51,VLOOKUP(U$277,$B$276:$C$278,2,0),0)/1000)),"")</f>
        <v/>
      </c>
      <c r="V415" s="145" t="str">
        <f>IFERROR(TRUNC(VLOOKUP($E415,'Container Panel'!$B$41:$Z$100,$D415,0)/(VLOOKUP(V$276,UI!$A$12:$O$51,VLOOKUP(V$277,$B$276:$C$278,2,0),0)/1000)),"")</f>
        <v/>
      </c>
      <c r="W415" s="145" t="str">
        <f>IFERROR(TRUNC(VLOOKUP($E415,'Container Panel'!$B$41:$Z$100,$D415,0)/(VLOOKUP(W$276,UI!$A$12:$O$51,VLOOKUP(W$277,$B$276:$C$278,2,0),0)/1000)),"")</f>
        <v/>
      </c>
      <c r="X415" s="145" t="str">
        <f>IFERROR(TRUNC(VLOOKUP($E415,'Container Panel'!$B$41:$Z$100,$D415,0)/(VLOOKUP(X$276,UI!$A$12:$O$51,VLOOKUP(X$277,$B$276:$C$278,2,0),0)/1000)),"")</f>
        <v/>
      </c>
      <c r="Y415" s="145" t="str">
        <f>IFERROR(TRUNC(VLOOKUP($E415,'Container Panel'!$B$41:$Z$100,$D415,0)/(VLOOKUP(Y$276,UI!$A$12:$O$51,VLOOKUP(Y$277,$B$276:$C$278,2,0),0)/1000)),"")</f>
        <v/>
      </c>
      <c r="Z415" s="145" t="str">
        <f>IFERROR(TRUNC(VLOOKUP($E415,'Container Panel'!$B$41:$Z$100,$D415,0)/(VLOOKUP(Z$276,UI!$A$12:$O$51,VLOOKUP(Z$277,$B$276:$C$278,2,0),0)/1000)),"")</f>
        <v/>
      </c>
      <c r="AA415" s="145" t="str">
        <f>IFERROR(TRUNC(VLOOKUP($E415,'Container Panel'!$B$41:$Z$100,$D415,0)/(VLOOKUP(AA$276,UI!$A$12:$O$51,VLOOKUP(AA$277,$B$276:$C$278,2,0),0)/1000)),"")</f>
        <v/>
      </c>
      <c r="AB415" s="145" t="str">
        <f>IFERROR(TRUNC(VLOOKUP($E415,'Container Panel'!$B$41:$Z$100,$D415,0)/(VLOOKUP(AB$276,UI!$A$12:$O$51,VLOOKUP(AB$277,$B$276:$C$278,2,0),0)/1000)),"")</f>
        <v/>
      </c>
      <c r="AC415" s="145" t="str">
        <f>IFERROR(TRUNC(VLOOKUP($E415,'Container Panel'!$B$41:$Z$100,$D415,0)/(VLOOKUP(AC$276,UI!$A$12:$O$51,VLOOKUP(AC$277,$B$276:$C$278,2,0),0)/1000)),"")</f>
        <v/>
      </c>
      <c r="AD415" s="145" t="str">
        <f>IFERROR(TRUNC(VLOOKUP($E415,'Container Panel'!$B$41:$Z$100,$D415,0)/(VLOOKUP(AD$276,UI!$A$12:$O$51,VLOOKUP(AD$277,$B$276:$C$278,2,0),0)/1000)),"")</f>
        <v/>
      </c>
      <c r="AE415" s="145" t="str">
        <f>IFERROR(TRUNC(VLOOKUP($E415,'Container Panel'!$B$41:$Z$100,$D415,0)/(VLOOKUP(AE$276,UI!$A$12:$O$51,VLOOKUP(AE$277,$B$276:$C$278,2,0),0)/1000)),"")</f>
        <v/>
      </c>
      <c r="AF415" s="145" t="str">
        <f>IFERROR(TRUNC(VLOOKUP($E415,'Container Panel'!$B$41:$Z$100,$D415,0)/(VLOOKUP(AF$276,UI!$A$12:$O$51,VLOOKUP(AF$277,$B$276:$C$278,2,0),0)/1000)),"")</f>
        <v/>
      </c>
      <c r="AG415" s="145" t="str">
        <f>IFERROR(TRUNC(VLOOKUP($E415,'Container Panel'!$B$41:$Z$100,$D415,0)/(VLOOKUP(AG$276,UI!$A$12:$O$51,VLOOKUP(AG$277,$B$276:$C$278,2,0),0)/1000)),"")</f>
        <v/>
      </c>
      <c r="AH415" s="145" t="str">
        <f>IFERROR(TRUNC(VLOOKUP($E415,'Container Panel'!$B$41:$Z$100,$D415,0)/(VLOOKUP(AH$276,UI!$A$12:$O$51,VLOOKUP(AH$277,$B$276:$C$278,2,0),0)/1000)),"")</f>
        <v/>
      </c>
      <c r="AI415" s="145" t="str">
        <f>IFERROR(TRUNC(VLOOKUP($E415,'Container Panel'!$B$41:$Z$100,$D415,0)/(VLOOKUP(AI$276,UI!$A$12:$O$51,VLOOKUP(AI$277,$B$276:$C$278,2,0),0)/1000)),"")</f>
        <v/>
      </c>
      <c r="AJ415" s="145" t="str">
        <f>IFERROR(TRUNC(VLOOKUP($E415,'Container Panel'!$B$41:$Z$100,$D415,0)/(VLOOKUP(AJ$276,UI!$A$12:$O$51,VLOOKUP(AJ$277,$B$276:$C$278,2,0),0)/1000)),"")</f>
        <v/>
      </c>
      <c r="AK415" s="145" t="str">
        <f>IFERROR(TRUNC(VLOOKUP($E415,'Container Panel'!$B$41:$Z$100,$D415,0)/(VLOOKUP(AK$276,UI!$A$12:$O$51,VLOOKUP(AK$277,$B$276:$C$278,2,0),0)/1000)),"")</f>
        <v/>
      </c>
      <c r="AL415" s="145" t="str">
        <f>IFERROR(TRUNC(VLOOKUP($E415,'Container Panel'!$B$41:$Z$100,$D415,0)/(VLOOKUP(AL$276,UI!$A$12:$O$51,VLOOKUP(AL$277,$B$276:$C$278,2,0),0)/1000)),"")</f>
        <v/>
      </c>
      <c r="AM415" s="145" t="str">
        <f>IFERROR(TRUNC(VLOOKUP($E415,'Container Panel'!$B$41:$Z$100,$D415,0)/(VLOOKUP(AM$276,UI!$A$12:$O$51,VLOOKUP(AM$277,$B$276:$C$278,2,0),0)/1000)),"")</f>
        <v/>
      </c>
      <c r="AN415" s="145" t="str">
        <f>IFERROR(TRUNC(VLOOKUP($E415,'Container Panel'!$B$41:$Z$100,$D415,0)/(VLOOKUP(AN$276,UI!$A$12:$O$51,VLOOKUP(AN$277,$B$276:$C$278,2,0),0)/1000)),"")</f>
        <v/>
      </c>
      <c r="AO415" s="145" t="str">
        <f>IFERROR(TRUNC(VLOOKUP($E415,'Container Panel'!$B$41:$Z$100,$D415,0)/(VLOOKUP(AO$276,UI!$A$12:$O$51,VLOOKUP(AO$277,$B$276:$C$278,2,0),0)/1000)),"")</f>
        <v/>
      </c>
      <c r="AP415" s="145" t="str">
        <f>IFERROR(TRUNC(VLOOKUP($E415,'Container Panel'!$B$41:$Z$100,$D415,0)/(VLOOKUP(AP$276,UI!$A$12:$O$51,VLOOKUP(AP$277,$B$276:$C$278,2,0),0)/1000)),"")</f>
        <v/>
      </c>
      <c r="AQ415" s="145" t="str">
        <f>IFERROR(TRUNC(VLOOKUP($E415,'Container Panel'!$B$41:$Z$100,$D415,0)/(VLOOKUP(AQ$276,UI!$A$12:$O$51,VLOOKUP(AQ$277,$B$276:$C$278,2,0),0)/1000)),"")</f>
        <v/>
      </c>
      <c r="AR415" s="145" t="str">
        <f>IFERROR(TRUNC(VLOOKUP($E415,'Container Panel'!$B$41:$Z$100,$D415,0)/(VLOOKUP(AR$276,UI!$A$12:$O$51,VLOOKUP(AR$277,$B$276:$C$278,2,0),0)/1000)),"")</f>
        <v/>
      </c>
      <c r="AS415" s="145" t="str">
        <f>IFERROR(TRUNC(VLOOKUP($E415,'Container Panel'!$B$41:$Z$100,$D415,0)/(VLOOKUP(AS$276,UI!$A$12:$O$51,VLOOKUP(AS$277,$B$276:$C$278,2,0),0)/1000)),"")</f>
        <v/>
      </c>
      <c r="AT415" s="145" t="str">
        <f>IFERROR(TRUNC(VLOOKUP($E415,'Container Panel'!$B$41:$Z$100,$D415,0)/(VLOOKUP(AT$276,UI!$A$12:$O$51,VLOOKUP(AT$277,$B$276:$C$278,2,0),0)/1000)),"")</f>
        <v/>
      </c>
      <c r="AU415" s="145" t="str">
        <f>IFERROR(TRUNC(VLOOKUP($E415,'Container Panel'!$B$41:$Z$100,$D415,0)/(VLOOKUP(AU$276,UI!$A$12:$O$51,VLOOKUP(AU$277,$B$276:$C$278,2,0),0)/1000)),"")</f>
        <v/>
      </c>
      <c r="AV415" s="145" t="str">
        <f>IFERROR(TRUNC(VLOOKUP($E415,'Container Panel'!$B$41:$Z$100,$D415,0)/(VLOOKUP(AV$276,UI!$A$12:$O$51,VLOOKUP(AV$277,$B$276:$C$278,2,0),0)/1000)),"")</f>
        <v/>
      </c>
      <c r="AW415" s="145" t="str">
        <f>IFERROR(TRUNC(VLOOKUP($E415,'Container Panel'!$B$41:$Z$100,$D415,0)/(VLOOKUP(AW$276,UI!$A$12:$O$51,VLOOKUP(AW$277,$B$276:$C$278,2,0),0)/1000)),"")</f>
        <v/>
      </c>
      <c r="AX415" s="145" t="str">
        <f>IFERROR(TRUNC(VLOOKUP($E415,'Container Panel'!$B$41:$Z$100,$D415,0)/(VLOOKUP(AX$276,UI!$A$12:$O$51,VLOOKUP(AX$277,$B$276:$C$278,2,0),0)/1000)),"")</f>
        <v/>
      </c>
      <c r="AY415" s="145" t="str">
        <f>IFERROR(TRUNC(VLOOKUP($E415,'Container Panel'!$B$41:$Z$100,$D415,0)/(VLOOKUP(AY$276,UI!$A$12:$O$51,VLOOKUP(AY$277,$B$276:$C$278,2,0),0)/1000)),"")</f>
        <v/>
      </c>
      <c r="AZ415" s="145" t="str">
        <f>IFERROR(TRUNC(VLOOKUP($E415,'Container Panel'!$B$41:$Z$100,$D415,0)/(VLOOKUP(AZ$276,UI!$A$12:$O$51,VLOOKUP(AZ$277,$B$276:$C$278,2,0),0)/1000)),"")</f>
        <v/>
      </c>
      <c r="BA415" s="145" t="str">
        <f>IFERROR(TRUNC(VLOOKUP($E415,'Container Panel'!$B$41:$Z$100,$D415,0)/(VLOOKUP(BA$276,UI!$A$12:$O$51,VLOOKUP(BA$277,$B$276:$C$278,2,0),0)/1000)),"")</f>
        <v/>
      </c>
      <c r="BB415" s="145" t="str">
        <f>IFERROR(TRUNC(VLOOKUP($E415,'Container Panel'!$B$41:$Z$100,$D415,0)/(VLOOKUP(BB$276,UI!$A$12:$O$51,VLOOKUP(BB$277,$B$276:$C$278,2,0),0)/1000)),"")</f>
        <v/>
      </c>
      <c r="BC415" s="145" t="str">
        <f>IFERROR(TRUNC(VLOOKUP($E415,'Container Panel'!$B$41:$Z$100,$D415,0)/(VLOOKUP(BC$276,UI!$A$12:$O$51,VLOOKUP(BC$277,$B$276:$C$278,2,0),0)/1000)),"")</f>
        <v/>
      </c>
      <c r="BD415" s="145" t="str">
        <f>IFERROR(TRUNC(VLOOKUP($E415,'Container Panel'!$B$41:$Z$100,$D415,0)/(VLOOKUP(BD$276,UI!$A$12:$O$51,VLOOKUP(BD$277,$B$276:$C$278,2,0),0)/1000)),"")</f>
        <v/>
      </c>
      <c r="BE415" s="145" t="str">
        <f>IFERROR(TRUNC(VLOOKUP($E415,'Container Panel'!$B$41:$Z$100,$D415,0)/(VLOOKUP(BE$276,UI!$A$12:$O$51,VLOOKUP(BE$277,$B$276:$C$278,2,0),0)/1000)),"")</f>
        <v/>
      </c>
      <c r="BF415" s="145" t="str">
        <f>IFERROR(TRUNC(VLOOKUP($E415,'Container Panel'!$B$41:$Z$100,$D415,0)/(VLOOKUP(BF$276,UI!$A$12:$O$51,VLOOKUP(BF$277,$B$276:$C$278,2,0),0)/1000)),"")</f>
        <v/>
      </c>
      <c r="BG415" s="145" t="str">
        <f>IFERROR(TRUNC(VLOOKUP($E415,'Container Panel'!$B$41:$Z$100,$D415,0)/(VLOOKUP(BG$276,UI!$A$12:$O$51,VLOOKUP(BG$277,$B$276:$C$278,2,0),0)/1000)),"")</f>
        <v/>
      </c>
      <c r="BH415" s="145" t="str">
        <f>IFERROR(TRUNC(VLOOKUP($E415,'Container Panel'!$B$41:$Z$100,$D415,0)/(VLOOKUP(BH$276,UI!$A$12:$O$51,VLOOKUP(BH$277,$B$276:$C$278,2,0),0)/1000)),"")</f>
        <v/>
      </c>
      <c r="BI415" s="145" t="str">
        <f>IFERROR(TRUNC(VLOOKUP($E415,'Container Panel'!$B$41:$Z$100,$D415,0)/(VLOOKUP(BI$276,UI!$A$12:$O$51,VLOOKUP(BI$277,$B$276:$C$278,2,0),0)/1000)),"")</f>
        <v/>
      </c>
      <c r="BJ415" s="145" t="str">
        <f>IFERROR(TRUNC(VLOOKUP($E415,'Container Panel'!$B$41:$Z$100,$D415,0)/(VLOOKUP(BJ$276,UI!$A$12:$O$51,VLOOKUP(BJ$277,$B$276:$C$278,2,0),0)/1000)),"")</f>
        <v/>
      </c>
      <c r="BK415" s="145" t="str">
        <f>IFERROR(TRUNC(VLOOKUP($E415,'Container Panel'!$B$41:$Z$100,$D415,0)/(VLOOKUP(BK$276,UI!$A$12:$O$51,VLOOKUP(BK$277,$B$276:$C$278,2,0),0)/1000)),"")</f>
        <v/>
      </c>
      <c r="BL415" s="145" t="str">
        <f>IFERROR(TRUNC(VLOOKUP($E415,'Container Panel'!$B$41:$Z$100,$D415,0)/(VLOOKUP(BL$276,UI!$A$12:$O$51,VLOOKUP(BL$277,$B$276:$C$278,2,0),0)/1000)),"")</f>
        <v/>
      </c>
      <c r="BM415" s="145" t="str">
        <f>IFERROR(TRUNC(VLOOKUP($E415,'Container Panel'!$B$41:$Z$100,$D415,0)/(VLOOKUP(BM$276,UI!$A$12:$O$51,VLOOKUP(BM$277,$B$276:$C$278,2,0),0)/1000)),"")</f>
        <v/>
      </c>
      <c r="BN415" s="145" t="str">
        <f>IFERROR(TRUNC(VLOOKUP($E415,'Container Panel'!$B$41:$Z$100,$D415,0)/(VLOOKUP(BN$276,UI!$A$12:$O$51,VLOOKUP(BN$277,$B$276:$C$278,2,0),0)/1000)),"")</f>
        <v/>
      </c>
      <c r="BO415" s="145" t="str">
        <f>IFERROR(TRUNC(VLOOKUP($E415,'Container Panel'!$B$41:$Z$100,$D415,0)/(VLOOKUP(BO$276,UI!$A$12:$O$51,VLOOKUP(BO$277,$B$276:$C$278,2,0),0)/1000)),"")</f>
        <v/>
      </c>
      <c r="BP415" s="145" t="str">
        <f>IFERROR(TRUNC(VLOOKUP($E415,'Container Panel'!$B$41:$Z$100,$D415,0)/(VLOOKUP(BP$276,UI!$A$12:$O$51,VLOOKUP(BP$277,$B$276:$C$278,2,0),0)/1000)),"")</f>
        <v/>
      </c>
      <c r="BQ415" s="145" t="str">
        <f>IFERROR(TRUNC(VLOOKUP($E415,'Container Panel'!$B$41:$Z$100,$D415,0)/(VLOOKUP(BQ$276,UI!$A$12:$O$51,VLOOKUP(BQ$277,$B$276:$C$278,2,0),0)/1000)),"")</f>
        <v/>
      </c>
      <c r="BR415" s="145" t="str">
        <f>IFERROR(TRUNC(VLOOKUP($E415,'Container Panel'!$B$41:$Z$100,$D415,0)/(VLOOKUP(BR$276,UI!$A$12:$O$51,VLOOKUP(BR$277,$B$276:$C$278,2,0),0)/1000)),"")</f>
        <v/>
      </c>
      <c r="BS415" s="145" t="str">
        <f>IFERROR(TRUNC(VLOOKUP($E415,'Container Panel'!$B$41:$Z$100,$D415,0)/(VLOOKUP(BS$276,UI!$A$12:$O$51,VLOOKUP(BS$277,$B$276:$C$278,2,0),0)/1000)),"")</f>
        <v/>
      </c>
      <c r="BT415" s="145" t="str">
        <f>IFERROR(TRUNC(VLOOKUP($E415,'Container Panel'!$B$41:$Z$100,$D415,0)/(VLOOKUP(BT$276,UI!$A$12:$O$51,VLOOKUP(BT$277,$B$276:$C$278,2,0),0)/1000)),"")</f>
        <v/>
      </c>
      <c r="BU415" s="145" t="str">
        <f>IFERROR(TRUNC(VLOOKUP($E415,'Container Panel'!$B$41:$Z$100,$D415,0)/(VLOOKUP(BU$276,UI!$A$12:$O$51,VLOOKUP(BU$277,$B$276:$C$278,2,0),0)/1000)),"")</f>
        <v/>
      </c>
      <c r="BV415" s="145" t="str">
        <f>IFERROR(TRUNC(VLOOKUP($E415,'Container Panel'!$B$41:$Z$100,$D415,0)/(VLOOKUP(BV$276,UI!$A$12:$O$51,VLOOKUP(BV$277,$B$276:$C$278,2,0),0)/1000)),"")</f>
        <v/>
      </c>
      <c r="BW415" s="145" t="str">
        <f>IFERROR(TRUNC(VLOOKUP($E415,'Container Panel'!$B$41:$Z$100,$D415,0)/(VLOOKUP(BW$276,UI!$A$12:$O$51,VLOOKUP(BW$277,$B$276:$C$278,2,0),0)/1000)),"")</f>
        <v/>
      </c>
      <c r="BX415" s="145" t="str">
        <f>IFERROR(TRUNC(VLOOKUP($E415,'Container Panel'!$B$41:$Z$100,$D415,0)/(VLOOKUP(BX$276,UI!$A$12:$O$51,VLOOKUP(BX$277,$B$276:$C$278,2,0),0)/1000)),"")</f>
        <v/>
      </c>
      <c r="BY415" s="145" t="str">
        <f>IFERROR(TRUNC(VLOOKUP($E415,'Container Panel'!$B$41:$Z$100,$D415,0)/(VLOOKUP(BY$276,UI!$A$12:$O$51,VLOOKUP(BY$277,$B$276:$C$278,2,0),0)/1000)),"")</f>
        <v/>
      </c>
      <c r="BZ415" s="145" t="str">
        <f>IFERROR(TRUNC(VLOOKUP($E415,'Container Panel'!$B$41:$Z$100,$D415,0)/(VLOOKUP(BZ$276,UI!$A$12:$O$51,VLOOKUP(BZ$277,$B$276:$C$278,2,0),0)/1000)),"")</f>
        <v/>
      </c>
      <c r="CA415" s="145" t="str">
        <f>IFERROR(TRUNC(VLOOKUP($E415,'Container Panel'!$B$41:$Z$100,$D415,0)/(VLOOKUP(CA$276,UI!$A$12:$O$51,VLOOKUP(CA$277,$B$276:$C$278,2,0),0)/1000)),"")</f>
        <v/>
      </c>
      <c r="CB415" s="145" t="str">
        <f>IFERROR(TRUNC(VLOOKUP($E415,'Container Panel'!$B$41:$Z$100,$D415,0)/(VLOOKUP(CB$276,UI!$A$12:$O$51,VLOOKUP(CB$277,$B$276:$C$278,2,0),0)/1000)),"")</f>
        <v/>
      </c>
      <c r="CC415" s="145" t="str">
        <f>IFERROR(TRUNC(VLOOKUP($E415,'Container Panel'!$B$41:$Z$100,$D415,0)/(VLOOKUP(CC$276,UI!$A$12:$O$51,VLOOKUP(CC$277,$B$276:$C$278,2,0),0)/1000)),"")</f>
        <v/>
      </c>
      <c r="CD415" s="145" t="str">
        <f>IFERROR(TRUNC(VLOOKUP($E415,'Container Panel'!$B$41:$Z$100,$D415,0)/(VLOOKUP(CD$276,UI!$A$12:$O$51,VLOOKUP(CD$277,$B$276:$C$278,2,0),0)/1000)),"")</f>
        <v/>
      </c>
      <c r="CE415" s="145" t="str">
        <f>IFERROR(TRUNC(VLOOKUP($E415,'Container Panel'!$B$41:$Z$100,$D415,0)/(VLOOKUP(CE$276,UI!$A$12:$O$51,VLOOKUP(CE$277,$B$276:$C$278,2,0),0)/1000)),"")</f>
        <v/>
      </c>
      <c r="CF415" s="145" t="str">
        <f>IFERROR(TRUNC(VLOOKUP($E415,'Container Panel'!$B$41:$Z$100,$D415,0)/(VLOOKUP(CF$276,UI!$A$12:$O$51,VLOOKUP(CF$277,$B$276:$C$278,2,0),0)/1000)),"")</f>
        <v/>
      </c>
      <c r="CG415" s="145" t="str">
        <f>IFERROR(TRUNC(VLOOKUP($E415,'Container Panel'!$B$41:$Z$100,$D415,0)/(VLOOKUP(CG$276,UI!$A$12:$O$51,VLOOKUP(CG$277,$B$276:$C$278,2,0),0)/1000)),"")</f>
        <v/>
      </c>
      <c r="CH415" s="145" t="str">
        <f>IFERROR(TRUNC(VLOOKUP($E415,'Container Panel'!$B$41:$Z$100,$D415,0)/(VLOOKUP(CH$276,UI!$A$12:$O$51,VLOOKUP(CH$277,$B$276:$C$278,2,0),0)/1000)),"")</f>
        <v/>
      </c>
      <c r="CI415" s="145" t="str">
        <f>IFERROR(TRUNC(VLOOKUP($E415,'Container Panel'!$B$41:$Z$100,$D415,0)/(VLOOKUP(CI$276,UI!$A$12:$O$51,VLOOKUP(CI$277,$B$276:$C$278,2,0),0)/1000)),"")</f>
        <v/>
      </c>
      <c r="CJ415" s="145" t="str">
        <f>IFERROR(TRUNC(VLOOKUP($E415,'Container Panel'!$B$41:$Z$100,$D415,0)/(VLOOKUP(CJ$276,UI!$A$12:$O$51,VLOOKUP(CJ$277,$B$276:$C$278,2,0),0)/1000)),"")</f>
        <v/>
      </c>
      <c r="CK415" s="145" t="str">
        <f>IFERROR(TRUNC(VLOOKUP($E415,'Container Panel'!$B$41:$Z$100,$D415,0)/(VLOOKUP(CK$276,UI!$A$12:$O$51,VLOOKUP(CK$277,$B$276:$C$278,2,0),0)/1000)),"")</f>
        <v/>
      </c>
      <c r="CL415" s="145" t="str">
        <f>IFERROR(TRUNC(VLOOKUP($E415,'Container Panel'!$B$41:$Z$100,$D415,0)/(VLOOKUP(CL$276,UI!$A$12:$O$51,VLOOKUP(CL$277,$B$276:$C$278,2,0),0)/1000)),"")</f>
        <v/>
      </c>
      <c r="CM415" s="145" t="str">
        <f>IFERROR(TRUNC(VLOOKUP($E415,'Container Panel'!$B$41:$Z$100,$D415,0)/(VLOOKUP(CM$276,UI!$A$12:$O$51,VLOOKUP(CM$277,$B$276:$C$278,2,0),0)/1000)),"")</f>
        <v/>
      </c>
      <c r="CN415" s="145" t="str">
        <f>IFERROR(TRUNC(VLOOKUP($E415,'Container Panel'!$B$41:$Z$100,$D415,0)/(VLOOKUP(CN$276,UI!$A$12:$O$51,VLOOKUP(CN$277,$B$276:$C$278,2,0),0)/1000)),"")</f>
        <v/>
      </c>
      <c r="CO415" s="145" t="str">
        <f>IFERROR(TRUNC(VLOOKUP($E415,'Container Panel'!$B$41:$Z$100,$D415,0)/(VLOOKUP(CO$276,UI!$A$12:$O$51,VLOOKUP(CO$277,$B$276:$C$278,2,0),0)/1000)),"")</f>
        <v/>
      </c>
      <c r="CP415" s="145" t="str">
        <f>IFERROR(TRUNC(VLOOKUP($E415,'Container Panel'!$B$41:$Z$100,$D415,0)/(VLOOKUP(CP$276,UI!$A$12:$O$51,VLOOKUP(CP$277,$B$276:$C$278,2,0),0)/1000)),"")</f>
        <v/>
      </c>
      <c r="CQ415" s="145" t="str">
        <f>IFERROR(TRUNC(VLOOKUP($E415,'Container Panel'!$B$41:$Z$100,$D415,0)/(VLOOKUP(CQ$276,UI!$A$12:$O$51,VLOOKUP(CQ$277,$B$276:$C$278,2,0),0)/1000)),"")</f>
        <v/>
      </c>
      <c r="CR415" s="145" t="str">
        <f>IFERROR(TRUNC(VLOOKUP($E415,'Container Panel'!$B$41:$Z$100,$D415,0)/(VLOOKUP(CR$276,UI!$A$12:$O$51,VLOOKUP(CR$277,$B$276:$C$278,2,0),0)/1000)),"")</f>
        <v/>
      </c>
      <c r="CS415" s="145" t="str">
        <f>IFERROR(TRUNC(VLOOKUP($E415,'Container Panel'!$B$41:$Z$100,$D415,0)/(VLOOKUP(CS$276,UI!$A$12:$O$51,VLOOKUP(CS$277,$B$276:$C$278,2,0),0)/1000)),"")</f>
        <v/>
      </c>
      <c r="CT415" s="145" t="str">
        <f>IFERROR(TRUNC(VLOOKUP($E415,'Container Panel'!$B$41:$Z$100,$D415,0)/(VLOOKUP(CT$276,UI!$A$12:$O$51,VLOOKUP(CT$277,$B$276:$C$278,2,0),0)/1000)),"")</f>
        <v/>
      </c>
      <c r="CU415" s="145" t="str">
        <f>IFERROR(TRUNC(VLOOKUP($E415,'Container Panel'!$B$41:$Z$100,$D415,0)/(VLOOKUP(CU$276,UI!$A$12:$O$51,VLOOKUP(CU$277,$B$276:$C$278,2,0),0)/1000)),"")</f>
        <v/>
      </c>
      <c r="CV415" s="145" t="str">
        <f>IFERROR(TRUNC(VLOOKUP($E415,'Container Panel'!$B$41:$Z$100,$D415,0)/(VLOOKUP(CV$276,UI!$A$12:$O$51,VLOOKUP(CV$277,$B$276:$C$278,2,0),0)/1000)),"")</f>
        <v/>
      </c>
      <c r="CW415" s="145" t="str">
        <f>IFERROR(TRUNC(VLOOKUP($E415,'Container Panel'!$B$41:$Z$100,$D415,0)/(VLOOKUP(CW$276,UI!$A$12:$O$51,VLOOKUP(CW$277,$B$276:$C$278,2,0),0)/1000)),"")</f>
        <v/>
      </c>
      <c r="CX415" s="145" t="str">
        <f>IFERROR(TRUNC(VLOOKUP($E415,'Container Panel'!$B$41:$Z$100,$D415,0)/(VLOOKUP(CX$276,UI!$A$12:$O$51,VLOOKUP(CX$277,$B$276:$C$278,2,0),0)/1000)),"")</f>
        <v/>
      </c>
      <c r="CY415" s="145" t="str">
        <f>IFERROR(TRUNC(VLOOKUP($E415,'Container Panel'!$B$41:$Z$100,$D415,0)/(VLOOKUP(CY$276,UI!$A$12:$O$51,VLOOKUP(CY$277,$B$276:$C$278,2,0),0)/1000)),"")</f>
        <v/>
      </c>
      <c r="CZ415" s="145" t="str">
        <f>IFERROR(TRUNC(VLOOKUP($E415,'Container Panel'!$B$41:$Z$100,$D415,0)/(VLOOKUP(CZ$276,UI!$A$12:$O$51,VLOOKUP(CZ$277,$B$276:$C$278,2,0),0)/1000)),"")</f>
        <v/>
      </c>
      <c r="DA415" s="145" t="str">
        <f>IFERROR(TRUNC(VLOOKUP($E415,'Container Panel'!$B$41:$Z$100,$D415,0)/(VLOOKUP(DA$276,UI!$A$12:$O$51,VLOOKUP(DA$277,$B$276:$C$278,2,0),0)/1000)),"")</f>
        <v/>
      </c>
      <c r="DB415" s="145" t="str">
        <f>IFERROR(TRUNC(VLOOKUP($E415,'Container Panel'!$B$41:$Z$100,$D415,0)/(VLOOKUP(DB$276,UI!$A$12:$O$51,VLOOKUP(DB$277,$B$276:$C$278,2,0),0)/1000)),"")</f>
        <v/>
      </c>
      <c r="DC415" s="145" t="str">
        <f>IFERROR(TRUNC(VLOOKUP($E415,'Container Panel'!$B$41:$Z$100,$D415,0)/(VLOOKUP(DC$276,UI!$A$12:$O$51,VLOOKUP(DC$277,$B$276:$C$278,2,0),0)/1000)),"")</f>
        <v/>
      </c>
      <c r="DD415" s="145" t="str">
        <f>IFERROR(TRUNC(VLOOKUP($E415,'Container Panel'!$B$41:$Z$100,$D415,0)/(VLOOKUP(DD$276,UI!$A$12:$O$51,VLOOKUP(DD$277,$B$276:$C$278,2,0),0)/1000)),"")</f>
        <v/>
      </c>
      <c r="DE415" s="145" t="str">
        <f>IFERROR(TRUNC(VLOOKUP($E415,'Container Panel'!$B$41:$Z$100,$D415,0)/(VLOOKUP(DE$276,UI!$A$12:$O$51,VLOOKUP(DE$277,$B$276:$C$278,2,0),0)/1000)),"")</f>
        <v/>
      </c>
      <c r="DF415" s="145" t="str">
        <f>IFERROR(TRUNC(VLOOKUP($E415,'Container Panel'!$B$41:$Z$100,$D415,0)/(VLOOKUP(DF$276,UI!$A$12:$O$51,VLOOKUP(DF$277,$B$276:$C$278,2,0),0)/1000)),"")</f>
        <v/>
      </c>
      <c r="DG415" s="145" t="str">
        <f>IFERROR(TRUNC(VLOOKUP($E415,'Container Panel'!$B$41:$Z$100,$D415,0)/(VLOOKUP(DG$276,UI!$A$12:$O$51,VLOOKUP(DG$277,$B$276:$C$278,2,0),0)/1000)),"")</f>
        <v/>
      </c>
      <c r="DH415" s="145" t="str">
        <f>IFERROR(TRUNC(VLOOKUP($E415,'Container Panel'!$B$41:$Z$100,$D415,0)/(VLOOKUP(DH$276,UI!$A$12:$O$51,VLOOKUP(DH$277,$B$276:$C$278,2,0),0)/1000)),"")</f>
        <v/>
      </c>
      <c r="DI415" s="145" t="str">
        <f>IFERROR(TRUNC(VLOOKUP($E415,'Container Panel'!$B$41:$Z$100,$D415,0)/(VLOOKUP(DI$276,UI!$A$12:$O$51,VLOOKUP(DI$277,$B$276:$C$278,2,0),0)/1000)),"")</f>
        <v/>
      </c>
      <c r="DJ415" s="145" t="str">
        <f>IFERROR(TRUNC(VLOOKUP($E415,'Container Panel'!$B$41:$Z$100,$D415,0)/(VLOOKUP(DJ$276,UI!$A$12:$O$51,VLOOKUP(DJ$277,$B$276:$C$278,2,0),0)/1000)),"")</f>
        <v/>
      </c>
      <c r="DK415" s="145" t="str">
        <f>IFERROR(TRUNC(VLOOKUP($E415,'Container Panel'!$B$41:$Z$100,$D415,0)/(VLOOKUP(DK$276,UI!$A$12:$O$51,VLOOKUP(DK$277,$B$276:$C$278,2,0),0)/1000)),"")</f>
        <v/>
      </c>
      <c r="DL415" s="145" t="str">
        <f>IFERROR(TRUNC(VLOOKUP($E415,'Container Panel'!$B$41:$Z$100,$D415,0)/(VLOOKUP(DL$276,UI!$A$12:$O$51,VLOOKUP(DL$277,$B$276:$C$278,2,0),0)/1000)),"")</f>
        <v/>
      </c>
      <c r="DM415" s="145" t="str">
        <f>IFERROR(TRUNC(VLOOKUP($E415,'Container Panel'!$B$41:$Z$100,$D415,0)/(VLOOKUP(DM$276,UI!$A$12:$O$51,VLOOKUP(DM$277,$B$276:$C$278,2,0),0)/1000)),"")</f>
        <v/>
      </c>
      <c r="DN415" s="145" t="str">
        <f>IFERROR(TRUNC(VLOOKUP($E415,'Container Panel'!$B$41:$Z$100,$D415,0)/(VLOOKUP(DN$276,UI!$A$12:$O$51,VLOOKUP(DN$277,$B$276:$C$278,2,0),0)/1000)),"")</f>
        <v/>
      </c>
      <c r="DO415" s="145" t="str">
        <f>IFERROR(TRUNC(VLOOKUP($E415,'Container Panel'!$B$41:$Z$100,$D415,0)/(VLOOKUP(DO$276,UI!$A$12:$O$51,VLOOKUP(DO$277,$B$276:$C$278,2,0),0)/1000)),"")</f>
        <v/>
      </c>
      <c r="DP415" s="145" t="str">
        <f>IFERROR(TRUNC(VLOOKUP($E415,'Container Panel'!$B$41:$Z$100,$D415,0)/(VLOOKUP(DP$276,UI!$A$12:$O$51,VLOOKUP(DP$277,$B$276:$C$278,2,0),0)/1000)),"")</f>
        <v/>
      </c>
      <c r="DQ415" s="145" t="str">
        <f>IFERROR(TRUNC(VLOOKUP($E415,'Container Panel'!$B$41:$Z$100,$D415,0)/(VLOOKUP(DQ$276,UI!$A$12:$O$51,VLOOKUP(DQ$277,$B$276:$C$278,2,0),0)/1000)),"")</f>
        <v/>
      </c>
      <c r="DR415" s="145" t="str">
        <f>IFERROR(TRUNC(VLOOKUP($E415,'Container Panel'!$B$41:$Z$100,$D415,0)/(VLOOKUP(DR$276,UI!$A$12:$O$51,VLOOKUP(DR$277,$B$276:$C$278,2,0),0)/1000)),"")</f>
        <v/>
      </c>
      <c r="DS415" s="145" t="str">
        <f>IFERROR(TRUNC(VLOOKUP($E415,'Container Panel'!$B$41:$Z$100,$D415,0)/(VLOOKUP(DS$276,UI!$A$12:$O$51,VLOOKUP(DS$277,$B$276:$C$278,2,0),0)/1000)),"")</f>
        <v/>
      </c>
      <c r="DT415" s="145" t="str">
        <f>IFERROR(TRUNC(VLOOKUP($E415,'Container Panel'!$B$41:$Z$100,$D415,0)/(VLOOKUP(DT$276,UI!$A$12:$O$51,VLOOKUP(DT$277,$B$276:$C$278,2,0),0)/1000)),"")</f>
        <v/>
      </c>
      <c r="DU415" s="145" t="str">
        <f>IFERROR(TRUNC(VLOOKUP($E415,'Container Panel'!$B$41:$Z$100,$D415,0)/(VLOOKUP(DU$276,UI!$A$12:$O$51,VLOOKUP(DU$277,$B$276:$C$278,2,0),0)/1000)),"")</f>
        <v/>
      </c>
      <c r="DV415" s="145" t="str">
        <f>IFERROR(TRUNC(VLOOKUP($E415,'Container Panel'!$B$41:$Z$100,$D415,0)/(VLOOKUP(DV$276,UI!$A$12:$O$51,VLOOKUP(DV$277,$B$276:$C$278,2,0),0)/1000)),"")</f>
        <v/>
      </c>
      <c r="DW415" s="145" t="str">
        <f>IFERROR(TRUNC(VLOOKUP($E415,'Container Panel'!$B$41:$Z$100,$D415,0)/(VLOOKUP(DW$276,UI!$A$12:$O$51,VLOOKUP(DW$277,$B$276:$C$278,2,0),0)/1000)),"")</f>
        <v/>
      </c>
      <c r="DX415" s="145" t="str">
        <f>IFERROR(TRUNC(VLOOKUP($E415,'Container Panel'!$B$41:$Z$100,$D415,0)/(VLOOKUP(DX$276,UI!$A$12:$O$51,VLOOKUP(DX$277,$B$276:$C$278,2,0),0)/1000)),"")</f>
        <v/>
      </c>
      <c r="DY415" s="145" t="str">
        <f>IFERROR(TRUNC(VLOOKUP($E415,'Container Panel'!$B$41:$Z$100,$D415,0)/(VLOOKUP(DY$276,UI!$A$12:$O$51,VLOOKUP(DY$277,$B$276:$C$278,2,0),0)/1000)),"")</f>
        <v/>
      </c>
      <c r="DZ415" s="145" t="str">
        <f>IFERROR(TRUNC(VLOOKUP($E415,'Container Panel'!$B$41:$Z$100,$D415,0)/(VLOOKUP(DZ$276,UI!$A$12:$O$51,VLOOKUP(DZ$277,$B$276:$C$278,2,0),0)/1000)),"")</f>
        <v/>
      </c>
      <c r="EA415" s="145" t="str">
        <f>IFERROR(TRUNC(VLOOKUP($E415,'Container Panel'!$B$41:$Z$100,$D415,0)/(VLOOKUP(EA$276,UI!$A$12:$O$51,VLOOKUP(EA$277,$B$276:$C$278,2,0),0)/1000)),"")</f>
        <v/>
      </c>
      <c r="EB415" s="145" t="str">
        <f>IFERROR(TRUNC(VLOOKUP($E415,'Container Panel'!$B$41:$Z$100,$D415,0)/(VLOOKUP(EB$276,UI!$A$12:$O$51,VLOOKUP(EB$277,$B$276:$C$278,2,0),0)/1000)),"")</f>
        <v/>
      </c>
      <c r="EC415" s="145" t="str">
        <f>IFERROR(TRUNC(VLOOKUP($E415,'Container Panel'!$B$41:$Z$100,$D415,0)/(VLOOKUP(EC$276,UI!$A$12:$O$51,VLOOKUP(EC$277,$B$276:$C$278,2,0),0)/1000)),"")</f>
        <v/>
      </c>
      <c r="ED415" s="145" t="str">
        <f>IFERROR(TRUNC(VLOOKUP($E415,'Container Panel'!$B$41:$Z$100,$D415,0)/(VLOOKUP(ED$276,UI!$A$12:$O$51,VLOOKUP(ED$277,$B$276:$C$278,2,0),0)/1000)),"")</f>
        <v/>
      </c>
      <c r="EE415" s="145" t="str">
        <f>IFERROR(TRUNC(VLOOKUP($E415,'Container Panel'!$B$41:$Z$100,$D415,0)/(VLOOKUP(EE$276,UI!$A$12:$O$51,VLOOKUP(EE$277,$B$276:$C$278,2,0),0)/1000)),"")</f>
        <v/>
      </c>
      <c r="EF415" s="145" t="str">
        <f>IFERROR(TRUNC(VLOOKUP($E415,'Container Panel'!$B$41:$Z$100,$D415,0)/(VLOOKUP(EF$276,UI!$A$12:$O$51,VLOOKUP(EF$277,$B$276:$C$278,2,0),0)/1000)),"")</f>
        <v/>
      </c>
      <c r="EG415" s="145" t="str">
        <f>IFERROR(TRUNC(VLOOKUP($E415,'Container Panel'!$B$41:$Z$100,$D415,0)/(VLOOKUP(EG$276,UI!$A$12:$O$51,VLOOKUP(EG$277,$B$276:$C$278,2,0),0)/1000)),"")</f>
        <v/>
      </c>
      <c r="EH415" s="145" t="str">
        <f>IFERROR(TRUNC(VLOOKUP($E415,'Container Panel'!$B$41:$Z$100,$D415,0)/(VLOOKUP(EH$276,UI!$A$12:$O$51,VLOOKUP(EH$277,$B$276:$C$278,2,0),0)/1000)),"")</f>
        <v/>
      </c>
      <c r="EI415" s="145" t="str">
        <f>IFERROR(TRUNC(VLOOKUP($E415,'Container Panel'!$B$41:$Z$100,$D415,0)/(VLOOKUP(EI$276,UI!$A$12:$O$51,VLOOKUP(EI$277,$B$276:$C$278,2,0),0)/1000)),"")</f>
        <v/>
      </c>
      <c r="EJ415" s="145" t="str">
        <f>IFERROR(TRUNC(VLOOKUP($E415,'Container Panel'!$B$41:$Z$100,$D415,0)/(VLOOKUP(EJ$276,UI!$A$12:$O$51,VLOOKUP(EJ$277,$B$276:$C$278,2,0),0)/1000)),"")</f>
        <v/>
      </c>
      <c r="EK415" s="145" t="str">
        <f>IFERROR(TRUNC(VLOOKUP($E415,'Container Panel'!$B$41:$Z$100,$D415,0)/(VLOOKUP(EK$276,UI!$A$12:$O$51,VLOOKUP(EK$277,$B$276:$C$278,2,0),0)/1000)),"")</f>
        <v/>
      </c>
      <c r="EL415" s="145" t="str">
        <f>IFERROR(TRUNC(VLOOKUP($E415,'Container Panel'!$B$41:$Z$100,$D415,0)/(VLOOKUP(EL$276,UI!$A$12:$O$51,VLOOKUP(EL$277,$B$276:$C$278,2,0),0)/1000)),"")</f>
        <v/>
      </c>
      <c r="EM415" s="145" t="str">
        <f>IFERROR(TRUNC(VLOOKUP($E415,'Container Panel'!$B$41:$Z$100,$D415,0)/(VLOOKUP(EM$276,UI!$A$12:$O$51,VLOOKUP(EM$277,$B$276:$C$278,2,0),0)/1000)),"")</f>
        <v/>
      </c>
      <c r="EN415" s="145" t="str">
        <f>IFERROR(TRUNC(VLOOKUP($E415,'Container Panel'!$B$41:$Z$100,$D415,0)/(VLOOKUP(EN$276,UI!$A$12:$O$51,VLOOKUP(EN$277,$B$276:$C$278,2,0),0)/1000)),"")</f>
        <v/>
      </c>
      <c r="EO415" s="145" t="str">
        <f>IFERROR(TRUNC(VLOOKUP($E415,'Container Panel'!$B$41:$Z$100,$D415,0)/(VLOOKUP(EO$276,UI!$A$12:$O$51,VLOOKUP(EO$277,$B$276:$C$278,2,0),0)/1000)),"")</f>
        <v/>
      </c>
      <c r="EP415" s="145" t="str">
        <f>IFERROR(TRUNC(VLOOKUP($E415,'Container Panel'!$B$41:$Z$100,$D415,0)/(VLOOKUP(EP$276,UI!$A$12:$O$51,VLOOKUP(EP$277,$B$276:$C$278,2,0),0)/1000)),"")</f>
        <v/>
      </c>
      <c r="EQ415" s="145" t="str">
        <f>IFERROR(TRUNC(VLOOKUP($E415,'Container Panel'!$B$41:$Z$100,$D415,0)/(VLOOKUP(EQ$276,UI!$A$12:$O$51,VLOOKUP(EQ$277,$B$276:$C$278,2,0),0)/1000)),"")</f>
        <v/>
      </c>
      <c r="ER415" s="145" t="str">
        <f>IFERROR(TRUNC(VLOOKUP($E415,'Container Panel'!$B$41:$Z$100,$D415,0)/(VLOOKUP(ER$276,UI!$A$12:$O$51,VLOOKUP(ER$277,$B$276:$C$278,2,0),0)/1000)),"")</f>
        <v/>
      </c>
      <c r="ES415" s="145" t="str">
        <f>IFERROR(TRUNC(VLOOKUP($E415,'Container Panel'!$B$41:$Z$100,$D415,0)/(VLOOKUP(ES$276,UI!$A$12:$O$51,VLOOKUP(ES$277,$B$276:$C$278,2,0),0)/1000)),"")</f>
        <v/>
      </c>
      <c r="ET415" s="145" t="str">
        <f>IFERROR(TRUNC(VLOOKUP($E415,'Container Panel'!$B$41:$Z$100,$D415,0)/(VLOOKUP(ET$276,UI!$A$12:$O$51,VLOOKUP(ET$277,$B$276:$C$278,2,0),0)/1000)),"")</f>
        <v/>
      </c>
      <c r="EU415" s="145" t="str">
        <f>IFERROR(TRUNC(VLOOKUP($E415,'Container Panel'!$B$41:$Z$100,$D415,0)/(VLOOKUP(EU$276,UI!$A$12:$O$51,VLOOKUP(EU$277,$B$276:$C$278,2,0),0)/1000)),"")</f>
        <v/>
      </c>
      <c r="EV415" s="145" t="str">
        <f>IFERROR(TRUNC(VLOOKUP($E415,'Container Panel'!$B$41:$Z$100,$D415,0)/(VLOOKUP(EV$276,UI!$A$12:$O$51,VLOOKUP(EV$277,$B$276:$C$278,2,0),0)/1000)),"")</f>
        <v/>
      </c>
      <c r="EW415" s="145" t="str">
        <f>IFERROR(TRUNC(VLOOKUP($E415,'Container Panel'!$B$41:$Z$100,$D415,0)/(VLOOKUP(EW$276,UI!$A$12:$O$51,VLOOKUP(EW$277,$B$276:$C$278,2,0),0)/1000)),"")</f>
        <v/>
      </c>
      <c r="EX415" s="145" t="str">
        <f>IFERROR(TRUNC(VLOOKUP($E415,'Container Panel'!$B$41:$Z$100,$D415,0)/(VLOOKUP(EX$276,UI!$A$12:$O$51,VLOOKUP(EX$277,$B$276:$C$278,2,0),0)/1000)),"")</f>
        <v/>
      </c>
      <c r="EY415" s="145" t="str">
        <f>IFERROR(TRUNC(VLOOKUP($E415,'Container Panel'!$B$41:$Z$100,$D415,0)/(VLOOKUP(EY$276,UI!$A$12:$O$51,VLOOKUP(EY$277,$B$276:$C$278,2,0),0)/1000)),"")</f>
        <v/>
      </c>
      <c r="EZ415" s="145" t="str">
        <f>IFERROR(TRUNC(VLOOKUP($E415,'Container Panel'!$B$41:$Z$100,$D415,0)/(VLOOKUP(EZ$276,UI!$A$12:$O$51,VLOOKUP(EZ$277,$B$276:$C$278,2,0),0)/1000)),"")</f>
        <v/>
      </c>
      <c r="FA415" s="145" t="str">
        <f>IFERROR(TRUNC(VLOOKUP($E415,'Container Panel'!$B$41:$Z$100,$D415,0)/(VLOOKUP(FA$276,UI!$A$12:$O$51,VLOOKUP(FA$277,$B$276:$C$278,2,0),0)/1000)),"")</f>
        <v/>
      </c>
      <c r="FB415" s="145" t="str">
        <f>IFERROR(TRUNC(VLOOKUP($E415,'Container Panel'!$B$41:$Z$100,$D415,0)/(VLOOKUP(FB$276,UI!$A$12:$O$51,VLOOKUP(FB$277,$B$276:$C$278,2,0),0)/1000)),"")</f>
        <v/>
      </c>
      <c r="FC415" s="145" t="str">
        <f>IFERROR(TRUNC(VLOOKUP($E415,'Container Panel'!$B$41:$Z$100,$D415,0)/(VLOOKUP(FC$276,UI!$A$12:$O$51,VLOOKUP(FC$277,$B$276:$C$278,2,0),0)/1000)),"")</f>
        <v/>
      </c>
      <c r="FD415" s="145" t="str">
        <f>IFERROR(TRUNC(VLOOKUP($E415,'Container Panel'!$B$41:$Z$100,$D415,0)/(VLOOKUP(FD$276,UI!$A$12:$O$51,VLOOKUP(FD$277,$B$276:$C$278,2,0),0)/1000)),"")</f>
        <v/>
      </c>
      <c r="FE415" s="145" t="str">
        <f>IFERROR(TRUNC(VLOOKUP($E415,'Container Panel'!$B$41:$Z$100,$D415,0)/(VLOOKUP(FE$276,UI!$A$12:$O$51,VLOOKUP(FE$277,$B$276:$C$278,2,0),0)/1000)),"")</f>
        <v/>
      </c>
      <c r="FF415" s="145" t="str">
        <f>IFERROR(TRUNC(VLOOKUP($E415,'Container Panel'!$B$41:$Z$100,$D415,0)/(VLOOKUP(FF$276,UI!$A$12:$O$51,VLOOKUP(FF$277,$B$276:$C$278,2,0),0)/1000)),"")</f>
        <v/>
      </c>
      <c r="FG415" s="145" t="str">
        <f>IFERROR(TRUNC(VLOOKUP($E415,'Container Panel'!$B$41:$Z$100,$D415,0)/(VLOOKUP(FG$276,UI!$A$12:$O$51,VLOOKUP(FG$277,$B$276:$C$278,2,0),0)/1000)),"")</f>
        <v/>
      </c>
      <c r="FH415" s="145" t="str">
        <f>IFERROR(TRUNC(VLOOKUP($E415,'Container Panel'!$B$41:$Z$100,$D415,0)/(VLOOKUP(FH$276,UI!$A$12:$O$51,VLOOKUP(FH$277,$B$276:$C$278,2,0),0)/1000)),"")</f>
        <v/>
      </c>
      <c r="FI415" s="145" t="str">
        <f>IFERROR(TRUNC(VLOOKUP($E415,'Container Panel'!$B$41:$Z$100,$D415,0)/(VLOOKUP(FI$276,UI!$A$12:$O$51,VLOOKUP(FI$277,$B$276:$C$278,2,0),0)/1000)),"")</f>
        <v/>
      </c>
      <c r="FJ415" s="145" t="str">
        <f>IFERROR(TRUNC(VLOOKUP($E415,'Container Panel'!$B$41:$Z$100,$D415,0)/(VLOOKUP(FJ$276,UI!$A$12:$O$51,VLOOKUP(FJ$277,$B$276:$C$278,2,0),0)/1000)),"")</f>
        <v/>
      </c>
      <c r="FK415" s="145" t="str">
        <f>IFERROR(TRUNC(VLOOKUP($E415,'Container Panel'!$B$41:$Z$100,$D415,0)/(VLOOKUP(FK$276,UI!$A$12:$O$51,VLOOKUP(FK$277,$B$276:$C$278,2,0),0)/1000)),"")</f>
        <v/>
      </c>
      <c r="FL415" s="145" t="str">
        <f>IFERROR(TRUNC(VLOOKUP($E415,'Container Panel'!$B$41:$Z$100,$D415,0)/(VLOOKUP(FL$276,UI!$A$12:$O$51,VLOOKUP(FL$277,$B$276:$C$278,2,0),0)/1000)),"")</f>
        <v/>
      </c>
      <c r="FM415" s="145" t="str">
        <f>IFERROR(TRUNC(VLOOKUP($E415,'Container Panel'!$B$41:$Z$100,$D415,0)/(VLOOKUP(FM$276,UI!$A$12:$O$51,VLOOKUP(FM$277,$B$276:$C$278,2,0),0)/1000)),"")</f>
        <v/>
      </c>
      <c r="FN415" s="145" t="str">
        <f>IFERROR(TRUNC(VLOOKUP($E415,'Container Panel'!$B$41:$Z$100,$D415,0)/(VLOOKUP(FN$276,UI!$A$12:$O$51,VLOOKUP(FN$277,$B$276:$C$278,2,0),0)/1000)),"")</f>
        <v/>
      </c>
      <c r="FO415" s="145" t="str">
        <f>IFERROR(TRUNC(VLOOKUP($E415,'Container Panel'!$B$41:$Z$100,$D415,0)/(VLOOKUP(FO$276,UI!$A$12:$O$51,VLOOKUP(FO$277,$B$276:$C$278,2,0),0)/1000)),"")</f>
        <v/>
      </c>
      <c r="FP415" s="145" t="str">
        <f>IFERROR(TRUNC(VLOOKUP($E415,'Container Panel'!$B$41:$Z$100,$D415,0)/(VLOOKUP(FP$276,UI!$A$12:$O$51,VLOOKUP(FP$277,$B$276:$C$278,2,0),0)/1000)),"")</f>
        <v/>
      </c>
      <c r="FQ415" s="145" t="str">
        <f>IFERROR(TRUNC(VLOOKUP($E415,'Container Panel'!$B$41:$Z$100,$D415,0)/(VLOOKUP(FQ$276,UI!$A$12:$O$51,VLOOKUP(FQ$277,$B$276:$C$278,2,0),0)/1000)),"")</f>
        <v/>
      </c>
      <c r="FR415" s="145" t="str">
        <f>IFERROR(TRUNC(VLOOKUP($E415,'Container Panel'!$B$41:$Z$100,$D415,0)/(VLOOKUP(FR$276,UI!$A$12:$O$51,VLOOKUP(FR$277,$B$276:$C$278,2,0),0)/1000)),"")</f>
        <v/>
      </c>
      <c r="FS415" s="145" t="str">
        <f>IFERROR(TRUNC(VLOOKUP($E415,'Container Panel'!$B$41:$Z$100,$D415,0)/(VLOOKUP(FS$276,UI!$A$12:$O$51,VLOOKUP(FS$277,$B$276:$C$278,2,0),0)/1000)),"")</f>
        <v/>
      </c>
      <c r="FT415" s="145" t="str">
        <f>IFERROR(TRUNC(VLOOKUP($E415,'Container Panel'!$B$41:$Z$100,$D415,0)/(VLOOKUP(FT$276,UI!$A$12:$O$51,VLOOKUP(FT$277,$B$276:$C$278,2,0),0)/1000)),"")</f>
        <v/>
      </c>
      <c r="FU415" s="145" t="str">
        <f>IFERROR(TRUNC(VLOOKUP($E415,'Container Panel'!$B$41:$Z$100,$D415,0)/(VLOOKUP(FU$276,UI!$A$12:$O$51,VLOOKUP(FU$277,$B$276:$C$278,2,0),0)/1000)),"")</f>
        <v/>
      </c>
      <c r="FV415" s="145" t="str">
        <f>IFERROR(TRUNC(VLOOKUP($E415,'Container Panel'!$B$41:$Z$100,$D415,0)/(VLOOKUP(FV$276,UI!$A$12:$O$51,VLOOKUP(FV$277,$B$276:$C$278,2,0),0)/1000)),"")</f>
        <v/>
      </c>
      <c r="FW415" s="145" t="str">
        <f>IFERROR(TRUNC(VLOOKUP($E415,'Container Panel'!$B$41:$Z$100,$D415,0)/(VLOOKUP(FW$276,UI!$A$12:$O$51,VLOOKUP(FW$277,$B$276:$C$278,2,0),0)/1000)),"")</f>
        <v/>
      </c>
      <c r="FX415" s="145" t="str">
        <f>IFERROR(TRUNC(VLOOKUP($E415,'Container Panel'!$B$41:$Z$100,$D415,0)/(VLOOKUP(FX$276,UI!$A$12:$O$51,VLOOKUP(FX$277,$B$276:$C$278,2,0),0)/1000)),"")</f>
        <v/>
      </c>
      <c r="FY415" s="145" t="str">
        <f>IFERROR(TRUNC(VLOOKUP($E415,'Container Panel'!$B$41:$Z$100,$D415,0)/(VLOOKUP(FY$276,UI!$A$12:$O$51,VLOOKUP(FY$277,$B$276:$C$278,2,0),0)/1000)),"")</f>
        <v/>
      </c>
      <c r="FZ415" s="145" t="str">
        <f>IFERROR(TRUNC(VLOOKUP($E415,'Container Panel'!$B$41:$Z$100,$D415,0)/(VLOOKUP(FZ$276,UI!$A$12:$O$51,VLOOKUP(FZ$277,$B$276:$C$278,2,0),0)/1000)),"")</f>
        <v/>
      </c>
      <c r="GA415" s="145" t="str">
        <f>IFERROR(TRUNC(VLOOKUP($E415,'Container Panel'!$B$41:$Z$100,$D415,0)/(VLOOKUP(GA$276,UI!$A$12:$O$51,VLOOKUP(GA$277,$B$276:$C$278,2,0),0)/1000)),"")</f>
        <v/>
      </c>
      <c r="GB415" s="145" t="str">
        <f>IFERROR(TRUNC(VLOOKUP($E415,'Container Panel'!$B$41:$Z$100,$D415,0)/(VLOOKUP(GB$276,UI!$A$12:$O$51,VLOOKUP(GB$277,$B$276:$C$278,2,0),0)/1000)),"")</f>
        <v/>
      </c>
      <c r="GC415" s="145" t="str">
        <f>IFERROR(TRUNC(VLOOKUP($E415,'Container Panel'!$B$41:$Z$100,$D415,0)/(VLOOKUP(GC$276,UI!$A$12:$O$51,VLOOKUP(GC$277,$B$276:$C$278,2,0),0)/1000)),"")</f>
        <v/>
      </c>
      <c r="GD415" s="145" t="str">
        <f>IFERROR(TRUNC(VLOOKUP($E415,'Container Panel'!$B$41:$Z$100,$D415,0)/(VLOOKUP(GD$276,UI!$A$12:$O$51,VLOOKUP(GD$277,$B$276:$C$278,2,0),0)/1000)),"")</f>
        <v/>
      </c>
      <c r="GE415" s="145" t="str">
        <f>IFERROR(TRUNC(VLOOKUP($E415,'Container Panel'!$B$41:$Z$100,$D415,0)/(VLOOKUP(GE$276,UI!$A$12:$O$51,VLOOKUP(GE$277,$B$276:$C$278,2,0),0)/1000)),"")</f>
        <v/>
      </c>
      <c r="GF415" s="145" t="str">
        <f>IFERROR(TRUNC(VLOOKUP($E415,'Container Panel'!$B$41:$Z$100,$D415,0)/(VLOOKUP(GF$276,UI!$A$12:$O$51,VLOOKUP(GF$277,$B$276:$C$278,2,0),0)/1000)),"")</f>
        <v/>
      </c>
      <c r="GG415" s="145" t="str">
        <f>IFERROR(TRUNC(VLOOKUP($E415,'Container Panel'!$B$41:$Z$100,$D415,0)/(VLOOKUP(GG$276,UI!$A$12:$O$51,VLOOKUP(GG$277,$B$276:$C$278,2,0),0)/1000)),"")</f>
        <v/>
      </c>
      <c r="GH415" s="145" t="str">
        <f>IFERROR(TRUNC(VLOOKUP($E415,'Container Panel'!$B$41:$Z$100,$D415,0)/(VLOOKUP(GH$276,UI!$A$12:$O$51,VLOOKUP(GH$277,$B$276:$C$278,2,0),0)/1000)),"")</f>
        <v/>
      </c>
      <c r="GI415" s="145" t="str">
        <f>IFERROR(TRUNC(VLOOKUP($E415,'Container Panel'!$B$41:$Z$100,$D415,0)/(VLOOKUP(GI$276,UI!$A$12:$O$51,VLOOKUP(GI$277,$B$276:$C$278,2,0),0)/1000)),"")</f>
        <v/>
      </c>
      <c r="GJ415" s="145" t="str">
        <f>IFERROR(TRUNC(VLOOKUP($E415,'Container Panel'!$B$41:$Z$100,$D415,0)/(VLOOKUP(GJ$276,UI!$A$12:$O$51,VLOOKUP(GJ$277,$B$276:$C$278,2,0),0)/1000)),"")</f>
        <v/>
      </c>
      <c r="GK415" s="145" t="str">
        <f>IFERROR(TRUNC(VLOOKUP($E415,'Container Panel'!$B$41:$Z$100,$D415,0)/(VLOOKUP(GK$276,UI!$A$12:$O$51,VLOOKUP(GK$277,$B$276:$C$278,2,0),0)/1000)),"")</f>
        <v/>
      </c>
      <c r="GL415" s="145" t="str">
        <f>IFERROR(TRUNC(VLOOKUP($E415,'Container Panel'!$B$41:$Z$100,$D415,0)/(VLOOKUP(GL$276,UI!$A$12:$O$51,VLOOKUP(GL$277,$B$276:$C$278,2,0),0)/1000)),"")</f>
        <v/>
      </c>
      <c r="GM415" s="145" t="str">
        <f>IFERROR(TRUNC(VLOOKUP($E415,'Container Panel'!$B$41:$Z$100,$D415,0)/(VLOOKUP(GM$276,UI!$A$12:$O$51,VLOOKUP(GM$277,$B$276:$C$278,2,0),0)/1000)),"")</f>
        <v/>
      </c>
      <c r="GN415" s="145" t="str">
        <f>IFERROR(TRUNC(VLOOKUP($E415,'Container Panel'!$B$41:$Z$100,$D415,0)/(VLOOKUP(GN$276,UI!$A$12:$O$51,VLOOKUP(GN$277,$B$276:$C$278,2,0),0)/1000)),"")</f>
        <v/>
      </c>
      <c r="GO415" s="145" t="str">
        <f>IFERROR(TRUNC(VLOOKUP($E415,'Container Panel'!$B$41:$Z$100,$D415,0)/(VLOOKUP(GO$276,UI!$A$12:$O$51,VLOOKUP(GO$277,$B$276:$C$278,2,0),0)/1000)),"")</f>
        <v/>
      </c>
      <c r="GP415" s="145" t="str">
        <f>IFERROR(TRUNC(VLOOKUP($E415,'Container Panel'!$B$41:$Z$100,$D415,0)/(VLOOKUP(GP$276,UI!$A$12:$O$51,VLOOKUP(GP$277,$B$276:$C$278,2,0),0)/1000)),"")</f>
        <v/>
      </c>
      <c r="GQ415" s="145" t="str">
        <f>IFERROR(TRUNC(VLOOKUP($E415,'Container Panel'!$B$41:$Z$100,$D415,0)/(VLOOKUP(GQ$276,UI!$A$12:$O$51,VLOOKUP(GQ$277,$B$276:$C$278,2,0),0)/1000)),"")</f>
        <v/>
      </c>
      <c r="GR415" s="145" t="str">
        <f>IFERROR(TRUNC(VLOOKUP($E415,'Container Panel'!$B$41:$Z$100,$D415,0)/(VLOOKUP(GR$276,UI!$A$12:$O$51,VLOOKUP(GR$277,$B$276:$C$278,2,0),0)/1000)),"")</f>
        <v/>
      </c>
      <c r="GS415" s="145" t="str">
        <f>IFERROR(TRUNC(VLOOKUP($E415,'Container Panel'!$B$41:$Z$100,$D415,0)/(VLOOKUP(GS$276,UI!$A$12:$O$51,VLOOKUP(GS$277,$B$276:$C$278,2,0),0)/1000)),"")</f>
        <v/>
      </c>
      <c r="GT415" s="145" t="str">
        <f>IFERROR(TRUNC(VLOOKUP($E415,'Container Panel'!$B$41:$Z$100,$D415,0)/(VLOOKUP(GT$276,UI!$A$12:$O$51,VLOOKUP(GT$277,$B$276:$C$278,2,0),0)/1000)),"")</f>
        <v/>
      </c>
      <c r="GU415" s="145" t="str">
        <f>IFERROR(TRUNC(VLOOKUP($E415,'Container Panel'!$B$41:$Z$100,$D415,0)/(VLOOKUP(GU$276,UI!$A$12:$O$51,VLOOKUP(GU$277,$B$276:$C$278,2,0),0)/1000)),"")</f>
        <v/>
      </c>
      <c r="GV415" s="145" t="str">
        <f>IFERROR(TRUNC(VLOOKUP($E415,'Container Panel'!$B$41:$Z$100,$D415,0)/(VLOOKUP(GV$276,UI!$A$12:$O$51,VLOOKUP(GV$277,$B$276:$C$278,2,0),0)/1000)),"")</f>
        <v/>
      </c>
      <c r="GW415" s="145" t="str">
        <f>IFERROR(TRUNC(VLOOKUP($E415,'Container Panel'!$B$41:$Z$100,$D415,0)/(VLOOKUP(GW$276,UI!$A$12:$O$51,VLOOKUP(GW$277,$B$276:$C$278,2,0),0)/1000)),"")</f>
        <v/>
      </c>
      <c r="GX415" s="145" t="str">
        <f>IFERROR(TRUNC(VLOOKUP($E415,'Container Panel'!$B$41:$Z$100,$D415,0)/(VLOOKUP(GX$276,UI!$A$12:$O$51,VLOOKUP(GX$277,$B$276:$C$278,2,0),0)/1000)),"")</f>
        <v/>
      </c>
      <c r="GY415" s="145" t="str">
        <f>IFERROR(TRUNC(VLOOKUP($E415,'Container Panel'!$B$41:$Z$100,$D415,0)/(VLOOKUP(GY$276,UI!$A$12:$O$51,VLOOKUP(GY$277,$B$276:$C$278,2,0),0)/1000)),"")</f>
        <v/>
      </c>
      <c r="GZ415" s="145" t="str">
        <f>IFERROR(TRUNC(VLOOKUP($E415,'Container Panel'!$B$41:$Z$100,$D415,0)/(VLOOKUP(GZ$276,UI!$A$12:$O$51,VLOOKUP(GZ$277,$B$276:$C$278,2,0),0)/1000)),"")</f>
        <v/>
      </c>
      <c r="HA415" s="145" t="str">
        <f>IFERROR(TRUNC(VLOOKUP($E415,'Container Panel'!$B$41:$Z$100,$D415,0)/(VLOOKUP(HA$276,UI!$A$12:$O$51,VLOOKUP(HA$277,$B$276:$C$278,2,0),0)/1000)),"")</f>
        <v/>
      </c>
      <c r="HB415" s="145" t="str">
        <f>IFERROR(TRUNC(VLOOKUP($E415,'Container Panel'!$B$41:$Z$100,$D415,0)/(VLOOKUP(HB$276,UI!$A$12:$O$51,VLOOKUP(HB$277,$B$276:$C$278,2,0),0)/1000)),"")</f>
        <v/>
      </c>
      <c r="HC415" s="145" t="str">
        <f>IFERROR(TRUNC(VLOOKUP($E415,'Container Panel'!$B$41:$Z$100,$D415,0)/(VLOOKUP(HC$276,UI!$A$12:$O$51,VLOOKUP(HC$277,$B$276:$C$278,2,0),0)/1000)),"")</f>
        <v/>
      </c>
      <c r="HD415" s="145" t="str">
        <f>IFERROR(TRUNC(VLOOKUP($E415,'Container Panel'!$B$41:$Z$100,$D415,0)/(VLOOKUP(HD$276,UI!$A$12:$O$51,VLOOKUP(HD$277,$B$276:$C$278,2,0),0)/1000)),"")</f>
        <v/>
      </c>
      <c r="HE415" s="145" t="str">
        <f>IFERROR(TRUNC(VLOOKUP($E415,'Container Panel'!$B$41:$Z$100,$D415,0)/(VLOOKUP(HE$276,UI!$A$12:$O$51,VLOOKUP(HE$277,$B$276:$C$278,2,0),0)/1000)),"")</f>
        <v/>
      </c>
      <c r="HF415" s="145" t="str">
        <f>IFERROR(TRUNC(VLOOKUP($E415,'Container Panel'!$B$41:$Z$100,$D415,0)/(VLOOKUP(HF$276,UI!$A$12:$O$51,VLOOKUP(HF$277,$B$276:$C$278,2,0),0)/1000)),"")</f>
        <v/>
      </c>
      <c r="HG415" s="145" t="str">
        <f>IFERROR(TRUNC(VLOOKUP($E415,'Container Panel'!$B$41:$Z$100,$D415,0)/(VLOOKUP(HG$276,UI!$A$12:$O$51,VLOOKUP(HG$277,$B$276:$C$278,2,0),0)/1000)),"")</f>
        <v/>
      </c>
      <c r="HH415" s="145" t="str">
        <f>IFERROR(TRUNC(VLOOKUP($E415,'Container Panel'!$B$41:$Z$100,$D415,0)/(VLOOKUP(HH$276,UI!$A$12:$O$51,VLOOKUP(HH$277,$B$276:$C$278,2,0),0)/1000)),"")</f>
        <v/>
      </c>
      <c r="HI415" s="145" t="str">
        <f>IFERROR(TRUNC(VLOOKUP($E415,'Container Panel'!$B$41:$Z$100,$D415,0)/(VLOOKUP(HI$276,UI!$A$12:$O$51,VLOOKUP(HI$277,$B$276:$C$278,2,0),0)/1000)),"")</f>
        <v/>
      </c>
      <c r="HJ415" s="145" t="str">
        <f>IFERROR(TRUNC(VLOOKUP($E415,'Container Panel'!$B$41:$Z$100,$D415,0)/(VLOOKUP(HJ$276,UI!$A$12:$O$51,VLOOKUP(HJ$277,$B$276:$C$278,2,0),0)/1000)),"")</f>
        <v/>
      </c>
      <c r="HK415" s="145" t="str">
        <f>IFERROR(TRUNC(VLOOKUP($E415,'Container Panel'!$B$41:$Z$100,$D415,0)/(VLOOKUP(HK$276,UI!$A$12:$O$51,VLOOKUP(HK$277,$B$276:$C$278,2,0),0)/1000)),"")</f>
        <v/>
      </c>
      <c r="HL415" s="145" t="str">
        <f>IFERROR(TRUNC(VLOOKUP($E415,'Container Panel'!$B$41:$Z$100,$D415,0)/(VLOOKUP(HL$276,UI!$A$12:$O$51,VLOOKUP(HL$277,$B$276:$C$278,2,0),0)/1000)),"")</f>
        <v/>
      </c>
      <c r="HM415" s="145" t="str">
        <f>IFERROR(TRUNC(VLOOKUP($E415,'Container Panel'!$B$41:$Z$100,$D415,0)/(VLOOKUP(HM$276,UI!$A$12:$O$51,VLOOKUP(HM$277,$B$276:$C$278,2,0),0)/1000)),"")</f>
        <v/>
      </c>
      <c r="HN415" s="145" t="str">
        <f>IFERROR(TRUNC(VLOOKUP($E415,'Container Panel'!$B$41:$Z$100,$D415,0)/(VLOOKUP(HN$276,UI!$A$12:$O$51,VLOOKUP(HN$277,$B$276:$C$278,2,0),0)/1000)),"")</f>
        <v/>
      </c>
      <c r="HO415" s="145" t="str">
        <f>IFERROR(TRUNC(VLOOKUP($E415,'Container Panel'!$B$41:$Z$100,$D415,0)/(VLOOKUP(HO$276,UI!$A$12:$O$51,VLOOKUP(HO$277,$B$276:$C$278,2,0),0)/1000)),"")</f>
        <v/>
      </c>
      <c r="HP415" s="145" t="str">
        <f>IFERROR(TRUNC(VLOOKUP($E415,'Container Panel'!$B$41:$Z$100,$D415,0)/(VLOOKUP(HP$276,UI!$A$12:$O$51,VLOOKUP(HP$277,$B$276:$C$278,2,0),0)/1000)),"")</f>
        <v/>
      </c>
      <c r="HQ415" s="145" t="str">
        <f>IFERROR(TRUNC(VLOOKUP($E415,'Container Panel'!$B$41:$Z$100,$D415,0)/(VLOOKUP(HQ$276,UI!$A$12:$O$51,VLOOKUP(HQ$277,$B$276:$C$278,2,0),0)/1000)),"")</f>
        <v/>
      </c>
      <c r="HR415" s="145" t="str">
        <f>IFERROR(TRUNC(VLOOKUP($E415,'Container Panel'!$B$41:$Z$100,$D415,0)/(VLOOKUP(HR$276,UI!$A$12:$O$51,VLOOKUP(HR$277,$B$276:$C$278,2,0),0)/1000)),"")</f>
        <v/>
      </c>
      <c r="HS415" s="145" t="str">
        <f>IFERROR(TRUNC(VLOOKUP($E415,'Container Panel'!$B$41:$Z$100,$D415,0)/(VLOOKUP(HS$276,UI!$A$12:$O$51,VLOOKUP(HS$277,$B$276:$C$278,2,0),0)/1000)),"")</f>
        <v/>
      </c>
      <c r="HT415" s="145" t="str">
        <f>IFERROR(TRUNC(VLOOKUP($E415,'Container Panel'!$B$41:$Z$100,$D415,0)/(VLOOKUP(HT$276,UI!$A$12:$O$51,VLOOKUP(HT$277,$B$276:$C$278,2,0),0)/1000)),"")</f>
        <v/>
      </c>
      <c r="HU415" s="145" t="str">
        <f>IFERROR(TRUNC(VLOOKUP($E415,'Container Panel'!$B$41:$Z$100,$D415,0)/(VLOOKUP(HU$276,UI!$A$12:$O$51,VLOOKUP(HU$277,$B$276:$C$278,2,0),0)/1000)),"")</f>
        <v/>
      </c>
      <c r="HV415" s="145" t="str">
        <f>IFERROR(TRUNC(VLOOKUP($E415,'Container Panel'!$B$41:$Z$100,$D415,0)/(VLOOKUP(HV$276,UI!$A$12:$O$51,VLOOKUP(HV$277,$B$276:$C$278,2,0),0)/1000)),"")</f>
        <v/>
      </c>
      <c r="HW415" s="145" t="str">
        <f>IFERROR(TRUNC(VLOOKUP($E415,'Container Panel'!$B$41:$Z$100,$D415,0)/(VLOOKUP(HW$276,UI!$A$12:$O$51,VLOOKUP(HW$277,$B$276:$C$278,2,0),0)/1000)),"")</f>
        <v/>
      </c>
      <c r="HX415" s="145" t="str">
        <f>IFERROR(TRUNC(VLOOKUP($E415,'Container Panel'!$B$41:$Z$100,$D415,0)/(VLOOKUP(HX$276,UI!$A$12:$O$51,VLOOKUP(HX$277,$B$276:$C$278,2,0),0)/1000)),"")</f>
        <v/>
      </c>
      <c r="HY415" s="145" t="str">
        <f>IFERROR(TRUNC(VLOOKUP($E415,'Container Panel'!$B$41:$Z$100,$D415,0)/(VLOOKUP(HY$276,UI!$A$12:$O$51,VLOOKUP(HY$277,$B$276:$C$278,2,0),0)/1000)),"")</f>
        <v/>
      </c>
      <c r="HZ415" s="145" t="str">
        <f>IFERROR(TRUNC(VLOOKUP($E415,'Container Panel'!$B$41:$Z$100,$D415,0)/(VLOOKUP(HZ$276,UI!$A$12:$O$51,VLOOKUP(HZ$277,$B$276:$C$278,2,0),0)/1000)),"")</f>
        <v/>
      </c>
      <c r="IA415" s="145" t="str">
        <f>IFERROR(TRUNC(VLOOKUP($E415,'Container Panel'!$B$41:$Z$100,$D415,0)/(VLOOKUP(IA$276,UI!$A$12:$O$51,VLOOKUP(IA$277,$B$276:$C$278,2,0),0)/1000)),"")</f>
        <v/>
      </c>
      <c r="IB415" s="145" t="str">
        <f>IFERROR(TRUNC(VLOOKUP($E415,'Container Panel'!$B$41:$Z$100,$D415,0)/(VLOOKUP(IB$276,UI!$A$12:$O$51,VLOOKUP(IB$277,$B$276:$C$278,2,0),0)/1000)),"")</f>
        <v/>
      </c>
      <c r="IC415" s="145" t="str">
        <f>IFERROR(TRUNC(VLOOKUP($E415,'Container Panel'!$B$41:$Z$100,$D415,0)/(VLOOKUP(IC$276,UI!$A$12:$O$51,VLOOKUP(IC$277,$B$276:$C$278,2,0),0)/1000)),"")</f>
        <v/>
      </c>
      <c r="ID415" s="145" t="str">
        <f>IFERROR(TRUNC(VLOOKUP($E415,'Container Panel'!$B$41:$Z$100,$D415,0)/(VLOOKUP(ID$276,UI!$A$12:$O$51,VLOOKUP(ID$277,$B$276:$C$278,2,0),0)/1000)),"")</f>
        <v/>
      </c>
      <c r="IE415" s="145" t="str">
        <f>IFERROR(TRUNC(VLOOKUP($E415,'Container Panel'!$B$41:$Z$100,$D415,0)/(VLOOKUP(IE$276,UI!$A$12:$O$51,VLOOKUP(IE$277,$B$276:$C$278,2,0),0)/1000)),"")</f>
        <v/>
      </c>
      <c r="IF415" s="145" t="str">
        <f>IFERROR(TRUNC(VLOOKUP($E415,'Container Panel'!$B$41:$Z$100,$D415,0)/(VLOOKUP(IF$276,UI!$A$12:$O$51,VLOOKUP(IF$277,$B$276:$C$278,2,0),0)/1000)),"")</f>
        <v/>
      </c>
      <c r="IG415" s="145" t="str">
        <f>IFERROR(TRUNC(VLOOKUP($E415,'Container Panel'!$B$41:$Z$100,$D415,0)/(VLOOKUP(IG$276,UI!$A$12:$O$51,VLOOKUP(IG$277,$B$276:$C$278,2,0),0)/1000)),"")</f>
        <v/>
      </c>
      <c r="IH415" s="145" t="str">
        <f>IFERROR(TRUNC(VLOOKUP($E415,'Container Panel'!$B$41:$Z$100,$D415,0)/(VLOOKUP(IH$276,UI!$A$12:$O$51,VLOOKUP(IH$277,$B$276:$C$278,2,0),0)/1000)),"")</f>
        <v/>
      </c>
      <c r="II415" s="145" t="str">
        <f>IFERROR(TRUNC(VLOOKUP($E415,'Container Panel'!$B$41:$Z$100,$D415,0)/(VLOOKUP(II$276,UI!$A$12:$O$51,VLOOKUP(II$277,$B$276:$C$278,2,0),0)/1000)),"")</f>
        <v/>
      </c>
      <c r="IJ415" s="145" t="str">
        <f>IFERROR(TRUNC(VLOOKUP($E415,'Container Panel'!$B$41:$Z$100,$D415,0)/(VLOOKUP(IJ$276,UI!$A$12:$O$51,VLOOKUP(IJ$277,$B$276:$C$278,2,0),0)/1000)),"")</f>
        <v/>
      </c>
      <c r="IK415" s="145" t="str">
        <f>IFERROR(TRUNC(VLOOKUP($E415,'Container Panel'!$B$41:$Z$100,$D415,0)/(VLOOKUP(IK$276,UI!$A$12:$O$51,VLOOKUP(IK$277,$B$276:$C$278,2,0),0)/1000)),"")</f>
        <v/>
      </c>
      <c r="IL415" s="145" t="str">
        <f>IFERROR(TRUNC(VLOOKUP($E415,'Container Panel'!$B$41:$Z$100,$D415,0)/(VLOOKUP(IL$276,UI!$A$12:$O$51,VLOOKUP(IL$277,$B$276:$C$278,2,0),0)/1000)),"")</f>
        <v/>
      </c>
    </row>
    <row r="416" spans="2:246">
      <c r="B416" s="74">
        <v>136</v>
      </c>
      <c r="C416" s="74">
        <f t="shared" si="198"/>
        <v>46</v>
      </c>
      <c r="D416" s="163">
        <f>MOD(B416,3)+'Container Panel'!$Q$38</f>
        <v>17</v>
      </c>
      <c r="E416" s="143">
        <f t="shared" si="197"/>
        <v>0</v>
      </c>
      <c r="F416" s="144" t="s">
        <v>76</v>
      </c>
      <c r="G416" s="145" t="str">
        <f>IFERROR(TRUNC(VLOOKUP($E416,'Container Panel'!$B$41:$Z$100,$D416,0)/(VLOOKUP(G$276,UI!$A$12:$O$51,VLOOKUP(G$278,$B$276:$C$278,2,0),0)/1000)),"")</f>
        <v/>
      </c>
      <c r="H416" s="145" t="str">
        <f>IFERROR(TRUNC(VLOOKUP($E416,'Container Panel'!$B$41:$Z$100,$D416,0)/(VLOOKUP(H$276,UI!$A$12:$O$51,VLOOKUP(H$278,$B$276:$C$278,2,0),0)/1000)),"")</f>
        <v/>
      </c>
      <c r="I416" s="145" t="str">
        <f>IFERROR(TRUNC(VLOOKUP($E416,'Container Panel'!$B$41:$Z$100,$D416,0)/(VLOOKUP(I$276,UI!$A$12:$O$51,VLOOKUP(I$278,$B$276:$C$278,2,0),0)/1000)),"")</f>
        <v/>
      </c>
      <c r="J416" s="145" t="str">
        <f>IFERROR(TRUNC(VLOOKUP($E416,'Container Panel'!$B$41:$Z$100,$D416,0)/(VLOOKUP(J$276,UI!$A$12:$O$51,VLOOKUP(J$278,$B$276:$C$278,2,0),0)/1000)),"")</f>
        <v/>
      </c>
      <c r="K416" s="145" t="str">
        <f>IFERROR(TRUNC(VLOOKUP($E416,'Container Panel'!$B$41:$Z$100,$D416,0)/(VLOOKUP(K$276,UI!$A$12:$O$51,VLOOKUP(K$278,$B$276:$C$278,2,0),0)/1000)),"")</f>
        <v/>
      </c>
      <c r="L416" s="145" t="str">
        <f>IFERROR(TRUNC(VLOOKUP($E416,'Container Panel'!$B$41:$Z$100,$D416,0)/(VLOOKUP(L$276,UI!$A$12:$O$51,VLOOKUP(L$278,$B$276:$C$278,2,0),0)/1000)),"")</f>
        <v/>
      </c>
      <c r="M416" s="145" t="str">
        <f>IFERROR(TRUNC(VLOOKUP($E416,'Container Panel'!$B$41:$Z$100,$D416,0)/(VLOOKUP(M$276,UI!$A$12:$O$51,VLOOKUP(M$278,$B$276:$C$278,2,0),0)/1000)),"")</f>
        <v/>
      </c>
      <c r="N416" s="145" t="str">
        <f>IFERROR(TRUNC(VLOOKUP($E416,'Container Panel'!$B$41:$Z$100,$D416,0)/(VLOOKUP(N$276,UI!$A$12:$O$51,VLOOKUP(N$278,$B$276:$C$278,2,0),0)/1000)),"")</f>
        <v/>
      </c>
      <c r="O416" s="145" t="str">
        <f>IFERROR(TRUNC(VLOOKUP($E416,'Container Panel'!$B$41:$Z$100,$D416,0)/(VLOOKUP(O$276,UI!$A$12:$O$51,VLOOKUP(O$278,$B$276:$C$278,2,0),0)/1000)),"")</f>
        <v/>
      </c>
      <c r="P416" s="145" t="str">
        <f>IFERROR(TRUNC(VLOOKUP($E416,'Container Panel'!$B$41:$Z$100,$D416,0)/(VLOOKUP(P$276,UI!$A$12:$O$51,VLOOKUP(P$278,$B$276:$C$278,2,0),0)/1000)),"")</f>
        <v/>
      </c>
      <c r="Q416" s="145" t="str">
        <f>IFERROR(TRUNC(VLOOKUP($E416,'Container Panel'!$B$41:$Z$100,$D416,0)/(VLOOKUP(Q$276,UI!$A$12:$O$51,VLOOKUP(Q$278,$B$276:$C$278,2,0),0)/1000)),"")</f>
        <v/>
      </c>
      <c r="R416" s="145" t="str">
        <f>IFERROR(TRUNC(VLOOKUP($E416,'Container Panel'!$B$41:$Z$100,$D416,0)/(VLOOKUP(R$276,UI!$A$12:$O$51,VLOOKUP(R$278,$B$276:$C$278,2,0),0)/1000)),"")</f>
        <v/>
      </c>
      <c r="S416" s="145" t="str">
        <f>IFERROR(TRUNC(VLOOKUP($E416,'Container Panel'!$B$41:$Z$100,$D416,0)/(VLOOKUP(S$276,UI!$A$12:$O$51,VLOOKUP(S$278,$B$276:$C$278,2,0),0)/1000)),"")</f>
        <v/>
      </c>
      <c r="T416" s="145" t="str">
        <f>IFERROR(TRUNC(VLOOKUP($E416,'Container Panel'!$B$41:$Z$100,$D416,0)/(VLOOKUP(T$276,UI!$A$12:$O$51,VLOOKUP(T$278,$B$276:$C$278,2,0),0)/1000)),"")</f>
        <v/>
      </c>
      <c r="U416" s="145" t="str">
        <f>IFERROR(TRUNC(VLOOKUP($E416,'Container Panel'!$B$41:$Z$100,$D416,0)/(VLOOKUP(U$276,UI!$A$12:$O$51,VLOOKUP(U$278,$B$276:$C$278,2,0),0)/1000)),"")</f>
        <v/>
      </c>
      <c r="V416" s="145" t="str">
        <f>IFERROR(TRUNC(VLOOKUP($E416,'Container Panel'!$B$41:$Z$100,$D416,0)/(VLOOKUP(V$276,UI!$A$12:$O$51,VLOOKUP(V$278,$B$276:$C$278,2,0),0)/1000)),"")</f>
        <v/>
      </c>
      <c r="W416" s="145" t="str">
        <f>IFERROR(TRUNC(VLOOKUP($E416,'Container Panel'!$B$41:$Z$100,$D416,0)/(VLOOKUP(W$276,UI!$A$12:$O$51,VLOOKUP(W$278,$B$276:$C$278,2,0),0)/1000)),"")</f>
        <v/>
      </c>
      <c r="X416" s="145" t="str">
        <f>IFERROR(TRUNC(VLOOKUP($E416,'Container Panel'!$B$41:$Z$100,$D416,0)/(VLOOKUP(X$276,UI!$A$12:$O$51,VLOOKUP(X$278,$B$276:$C$278,2,0),0)/1000)),"")</f>
        <v/>
      </c>
      <c r="Y416" s="145" t="str">
        <f>IFERROR(TRUNC(VLOOKUP($E416,'Container Panel'!$B$41:$Z$100,$D416,0)/(VLOOKUP(Y$276,UI!$A$12:$O$51,VLOOKUP(Y$278,$B$276:$C$278,2,0),0)/1000)),"")</f>
        <v/>
      </c>
      <c r="Z416" s="145" t="str">
        <f>IFERROR(TRUNC(VLOOKUP($E416,'Container Panel'!$B$41:$Z$100,$D416,0)/(VLOOKUP(Z$276,UI!$A$12:$O$51,VLOOKUP(Z$278,$B$276:$C$278,2,0),0)/1000)),"")</f>
        <v/>
      </c>
      <c r="AA416" s="145" t="str">
        <f>IFERROR(TRUNC(VLOOKUP($E416,'Container Panel'!$B$41:$Z$100,$D416,0)/(VLOOKUP(AA$276,UI!$A$12:$O$51,VLOOKUP(AA$278,$B$276:$C$278,2,0),0)/1000)),"")</f>
        <v/>
      </c>
      <c r="AB416" s="145" t="str">
        <f>IFERROR(TRUNC(VLOOKUP($E416,'Container Panel'!$B$41:$Z$100,$D416,0)/(VLOOKUP(AB$276,UI!$A$12:$O$51,VLOOKUP(AB$278,$B$276:$C$278,2,0),0)/1000)),"")</f>
        <v/>
      </c>
      <c r="AC416" s="145" t="str">
        <f>IFERROR(TRUNC(VLOOKUP($E416,'Container Panel'!$B$41:$Z$100,$D416,0)/(VLOOKUP(AC$276,UI!$A$12:$O$51,VLOOKUP(AC$278,$B$276:$C$278,2,0),0)/1000)),"")</f>
        <v/>
      </c>
      <c r="AD416" s="145" t="str">
        <f>IFERROR(TRUNC(VLOOKUP($E416,'Container Panel'!$B$41:$Z$100,$D416,0)/(VLOOKUP(AD$276,UI!$A$12:$O$51,VLOOKUP(AD$278,$B$276:$C$278,2,0),0)/1000)),"")</f>
        <v/>
      </c>
      <c r="AE416" s="145" t="str">
        <f>IFERROR(TRUNC(VLOOKUP($E416,'Container Panel'!$B$41:$Z$100,$D416,0)/(VLOOKUP(AE$276,UI!$A$12:$O$51,VLOOKUP(AE$278,$B$276:$C$278,2,0),0)/1000)),"")</f>
        <v/>
      </c>
      <c r="AF416" s="145" t="str">
        <f>IFERROR(TRUNC(VLOOKUP($E416,'Container Panel'!$B$41:$Z$100,$D416,0)/(VLOOKUP(AF$276,UI!$A$12:$O$51,VLOOKUP(AF$278,$B$276:$C$278,2,0),0)/1000)),"")</f>
        <v/>
      </c>
      <c r="AG416" s="145" t="str">
        <f>IFERROR(TRUNC(VLOOKUP($E416,'Container Panel'!$B$41:$Z$100,$D416,0)/(VLOOKUP(AG$276,UI!$A$12:$O$51,VLOOKUP(AG$278,$B$276:$C$278,2,0),0)/1000)),"")</f>
        <v/>
      </c>
      <c r="AH416" s="145" t="str">
        <f>IFERROR(TRUNC(VLOOKUP($E416,'Container Panel'!$B$41:$Z$100,$D416,0)/(VLOOKUP(AH$276,UI!$A$12:$O$51,VLOOKUP(AH$278,$B$276:$C$278,2,0),0)/1000)),"")</f>
        <v/>
      </c>
      <c r="AI416" s="145" t="str">
        <f>IFERROR(TRUNC(VLOOKUP($E416,'Container Panel'!$B$41:$Z$100,$D416,0)/(VLOOKUP(AI$276,UI!$A$12:$O$51,VLOOKUP(AI$278,$B$276:$C$278,2,0),0)/1000)),"")</f>
        <v/>
      </c>
      <c r="AJ416" s="145" t="str">
        <f>IFERROR(TRUNC(VLOOKUP($E416,'Container Panel'!$B$41:$Z$100,$D416,0)/(VLOOKUP(AJ$276,UI!$A$12:$O$51,VLOOKUP(AJ$278,$B$276:$C$278,2,0),0)/1000)),"")</f>
        <v/>
      </c>
      <c r="AK416" s="145" t="str">
        <f>IFERROR(TRUNC(VLOOKUP($E416,'Container Panel'!$B$41:$Z$100,$D416,0)/(VLOOKUP(AK$276,UI!$A$12:$O$51,VLOOKUP(AK$278,$B$276:$C$278,2,0),0)/1000)),"")</f>
        <v/>
      </c>
      <c r="AL416" s="145" t="str">
        <f>IFERROR(TRUNC(VLOOKUP($E416,'Container Panel'!$B$41:$Z$100,$D416,0)/(VLOOKUP(AL$276,UI!$A$12:$O$51,VLOOKUP(AL$278,$B$276:$C$278,2,0),0)/1000)),"")</f>
        <v/>
      </c>
      <c r="AM416" s="145" t="str">
        <f>IFERROR(TRUNC(VLOOKUP($E416,'Container Panel'!$B$41:$Z$100,$D416,0)/(VLOOKUP(AM$276,UI!$A$12:$O$51,VLOOKUP(AM$278,$B$276:$C$278,2,0),0)/1000)),"")</f>
        <v/>
      </c>
      <c r="AN416" s="145" t="str">
        <f>IFERROR(TRUNC(VLOOKUP($E416,'Container Panel'!$B$41:$Z$100,$D416,0)/(VLOOKUP(AN$276,UI!$A$12:$O$51,VLOOKUP(AN$278,$B$276:$C$278,2,0),0)/1000)),"")</f>
        <v/>
      </c>
      <c r="AO416" s="145" t="str">
        <f>IFERROR(TRUNC(VLOOKUP($E416,'Container Panel'!$B$41:$Z$100,$D416,0)/(VLOOKUP(AO$276,UI!$A$12:$O$51,VLOOKUP(AO$278,$B$276:$C$278,2,0),0)/1000)),"")</f>
        <v/>
      </c>
      <c r="AP416" s="145" t="str">
        <f>IFERROR(TRUNC(VLOOKUP($E416,'Container Panel'!$B$41:$Z$100,$D416,0)/(VLOOKUP(AP$276,UI!$A$12:$O$51,VLOOKUP(AP$278,$B$276:$C$278,2,0),0)/1000)),"")</f>
        <v/>
      </c>
      <c r="AQ416" s="145" t="str">
        <f>IFERROR(TRUNC(VLOOKUP($E416,'Container Panel'!$B$41:$Z$100,$D416,0)/(VLOOKUP(AQ$276,UI!$A$12:$O$51,VLOOKUP(AQ$278,$B$276:$C$278,2,0),0)/1000)),"")</f>
        <v/>
      </c>
      <c r="AR416" s="145" t="str">
        <f>IFERROR(TRUNC(VLOOKUP($E416,'Container Panel'!$B$41:$Z$100,$D416,0)/(VLOOKUP(AR$276,UI!$A$12:$O$51,VLOOKUP(AR$278,$B$276:$C$278,2,0),0)/1000)),"")</f>
        <v/>
      </c>
      <c r="AS416" s="145" t="str">
        <f>IFERROR(TRUNC(VLOOKUP($E416,'Container Panel'!$B$41:$Z$100,$D416,0)/(VLOOKUP(AS$276,UI!$A$12:$O$51,VLOOKUP(AS$278,$B$276:$C$278,2,0),0)/1000)),"")</f>
        <v/>
      </c>
      <c r="AT416" s="145" t="str">
        <f>IFERROR(TRUNC(VLOOKUP($E416,'Container Panel'!$B$41:$Z$100,$D416,0)/(VLOOKUP(AT$276,UI!$A$12:$O$51,VLOOKUP(AT$278,$B$276:$C$278,2,0),0)/1000)),"")</f>
        <v/>
      </c>
      <c r="AU416" s="145" t="str">
        <f>IFERROR(TRUNC(VLOOKUP($E416,'Container Panel'!$B$41:$Z$100,$D416,0)/(VLOOKUP(AU$276,UI!$A$12:$O$51,VLOOKUP(AU$278,$B$276:$C$278,2,0),0)/1000)),"")</f>
        <v/>
      </c>
      <c r="AV416" s="145" t="str">
        <f>IFERROR(TRUNC(VLOOKUP($E416,'Container Panel'!$B$41:$Z$100,$D416,0)/(VLOOKUP(AV$276,UI!$A$12:$O$51,VLOOKUP(AV$278,$B$276:$C$278,2,0),0)/1000)),"")</f>
        <v/>
      </c>
      <c r="AW416" s="145" t="str">
        <f>IFERROR(TRUNC(VLOOKUP($E416,'Container Panel'!$B$41:$Z$100,$D416,0)/(VLOOKUP(AW$276,UI!$A$12:$O$51,VLOOKUP(AW$278,$B$276:$C$278,2,0),0)/1000)),"")</f>
        <v/>
      </c>
      <c r="AX416" s="145" t="str">
        <f>IFERROR(TRUNC(VLOOKUP($E416,'Container Panel'!$B$41:$Z$100,$D416,0)/(VLOOKUP(AX$276,UI!$A$12:$O$51,VLOOKUP(AX$278,$B$276:$C$278,2,0),0)/1000)),"")</f>
        <v/>
      </c>
      <c r="AY416" s="145" t="str">
        <f>IFERROR(TRUNC(VLOOKUP($E416,'Container Panel'!$B$41:$Z$100,$D416,0)/(VLOOKUP(AY$276,UI!$A$12:$O$51,VLOOKUP(AY$278,$B$276:$C$278,2,0),0)/1000)),"")</f>
        <v/>
      </c>
      <c r="AZ416" s="145" t="str">
        <f>IFERROR(TRUNC(VLOOKUP($E416,'Container Panel'!$B$41:$Z$100,$D416,0)/(VLOOKUP(AZ$276,UI!$A$12:$O$51,VLOOKUP(AZ$278,$B$276:$C$278,2,0),0)/1000)),"")</f>
        <v/>
      </c>
      <c r="BA416" s="145" t="str">
        <f>IFERROR(TRUNC(VLOOKUP($E416,'Container Panel'!$B$41:$Z$100,$D416,0)/(VLOOKUP(BA$276,UI!$A$12:$O$51,VLOOKUP(BA$278,$B$276:$C$278,2,0),0)/1000)),"")</f>
        <v/>
      </c>
      <c r="BB416" s="145" t="str">
        <f>IFERROR(TRUNC(VLOOKUP($E416,'Container Panel'!$B$41:$Z$100,$D416,0)/(VLOOKUP(BB$276,UI!$A$12:$O$51,VLOOKUP(BB$278,$B$276:$C$278,2,0),0)/1000)),"")</f>
        <v/>
      </c>
      <c r="BC416" s="145" t="str">
        <f>IFERROR(TRUNC(VLOOKUP($E416,'Container Panel'!$B$41:$Z$100,$D416,0)/(VLOOKUP(BC$276,UI!$A$12:$O$51,VLOOKUP(BC$278,$B$276:$C$278,2,0),0)/1000)),"")</f>
        <v/>
      </c>
      <c r="BD416" s="145" t="str">
        <f>IFERROR(TRUNC(VLOOKUP($E416,'Container Panel'!$B$41:$Z$100,$D416,0)/(VLOOKUP(BD$276,UI!$A$12:$O$51,VLOOKUP(BD$278,$B$276:$C$278,2,0),0)/1000)),"")</f>
        <v/>
      </c>
      <c r="BE416" s="145" t="str">
        <f>IFERROR(TRUNC(VLOOKUP($E416,'Container Panel'!$B$41:$Z$100,$D416,0)/(VLOOKUP(BE$276,UI!$A$12:$O$51,VLOOKUP(BE$278,$B$276:$C$278,2,0),0)/1000)),"")</f>
        <v/>
      </c>
      <c r="BF416" s="145" t="str">
        <f>IFERROR(TRUNC(VLOOKUP($E416,'Container Panel'!$B$41:$Z$100,$D416,0)/(VLOOKUP(BF$276,UI!$A$12:$O$51,VLOOKUP(BF$278,$B$276:$C$278,2,0),0)/1000)),"")</f>
        <v/>
      </c>
      <c r="BG416" s="145" t="str">
        <f>IFERROR(TRUNC(VLOOKUP($E416,'Container Panel'!$B$41:$Z$100,$D416,0)/(VLOOKUP(BG$276,UI!$A$12:$O$51,VLOOKUP(BG$278,$B$276:$C$278,2,0),0)/1000)),"")</f>
        <v/>
      </c>
      <c r="BH416" s="145" t="str">
        <f>IFERROR(TRUNC(VLOOKUP($E416,'Container Panel'!$B$41:$Z$100,$D416,0)/(VLOOKUP(BH$276,UI!$A$12:$O$51,VLOOKUP(BH$278,$B$276:$C$278,2,0),0)/1000)),"")</f>
        <v/>
      </c>
      <c r="BI416" s="145" t="str">
        <f>IFERROR(TRUNC(VLOOKUP($E416,'Container Panel'!$B$41:$Z$100,$D416,0)/(VLOOKUP(BI$276,UI!$A$12:$O$51,VLOOKUP(BI$278,$B$276:$C$278,2,0),0)/1000)),"")</f>
        <v/>
      </c>
      <c r="BJ416" s="145" t="str">
        <f>IFERROR(TRUNC(VLOOKUP($E416,'Container Panel'!$B$41:$Z$100,$D416,0)/(VLOOKUP(BJ$276,UI!$A$12:$O$51,VLOOKUP(BJ$278,$B$276:$C$278,2,0),0)/1000)),"")</f>
        <v/>
      </c>
      <c r="BK416" s="145" t="str">
        <f>IFERROR(TRUNC(VLOOKUP($E416,'Container Panel'!$B$41:$Z$100,$D416,0)/(VLOOKUP(BK$276,UI!$A$12:$O$51,VLOOKUP(BK$278,$B$276:$C$278,2,0),0)/1000)),"")</f>
        <v/>
      </c>
      <c r="BL416" s="145" t="str">
        <f>IFERROR(TRUNC(VLOOKUP($E416,'Container Panel'!$B$41:$Z$100,$D416,0)/(VLOOKUP(BL$276,UI!$A$12:$O$51,VLOOKUP(BL$278,$B$276:$C$278,2,0),0)/1000)),"")</f>
        <v/>
      </c>
      <c r="BM416" s="145" t="str">
        <f>IFERROR(TRUNC(VLOOKUP($E416,'Container Panel'!$B$41:$Z$100,$D416,0)/(VLOOKUP(BM$276,UI!$A$12:$O$51,VLOOKUP(BM$278,$B$276:$C$278,2,0),0)/1000)),"")</f>
        <v/>
      </c>
      <c r="BN416" s="145" t="str">
        <f>IFERROR(TRUNC(VLOOKUP($E416,'Container Panel'!$B$41:$Z$100,$D416,0)/(VLOOKUP(BN$276,UI!$A$12:$O$51,VLOOKUP(BN$278,$B$276:$C$278,2,0),0)/1000)),"")</f>
        <v/>
      </c>
      <c r="BO416" s="145" t="str">
        <f>IFERROR(TRUNC(VLOOKUP($E416,'Container Panel'!$B$41:$Z$100,$D416,0)/(VLOOKUP(BO$276,UI!$A$12:$O$51,VLOOKUP(BO$278,$B$276:$C$278,2,0),0)/1000)),"")</f>
        <v/>
      </c>
      <c r="BP416" s="145" t="str">
        <f>IFERROR(TRUNC(VLOOKUP($E416,'Container Panel'!$B$41:$Z$100,$D416,0)/(VLOOKUP(BP$276,UI!$A$12:$O$51,VLOOKUP(BP$278,$B$276:$C$278,2,0),0)/1000)),"")</f>
        <v/>
      </c>
      <c r="BQ416" s="145" t="str">
        <f>IFERROR(TRUNC(VLOOKUP($E416,'Container Panel'!$B$41:$Z$100,$D416,0)/(VLOOKUP(BQ$276,UI!$A$12:$O$51,VLOOKUP(BQ$278,$B$276:$C$278,2,0),0)/1000)),"")</f>
        <v/>
      </c>
      <c r="BR416" s="145" t="str">
        <f>IFERROR(TRUNC(VLOOKUP($E416,'Container Panel'!$B$41:$Z$100,$D416,0)/(VLOOKUP(BR$276,UI!$A$12:$O$51,VLOOKUP(BR$278,$B$276:$C$278,2,0),0)/1000)),"")</f>
        <v/>
      </c>
      <c r="BS416" s="145" t="str">
        <f>IFERROR(TRUNC(VLOOKUP($E416,'Container Panel'!$B$41:$Z$100,$D416,0)/(VLOOKUP(BS$276,UI!$A$12:$O$51,VLOOKUP(BS$278,$B$276:$C$278,2,0),0)/1000)),"")</f>
        <v/>
      </c>
      <c r="BT416" s="145" t="str">
        <f>IFERROR(TRUNC(VLOOKUP($E416,'Container Panel'!$B$41:$Z$100,$D416,0)/(VLOOKUP(BT$276,UI!$A$12:$O$51,VLOOKUP(BT$278,$B$276:$C$278,2,0),0)/1000)),"")</f>
        <v/>
      </c>
      <c r="BU416" s="145" t="str">
        <f>IFERROR(TRUNC(VLOOKUP($E416,'Container Panel'!$B$41:$Z$100,$D416,0)/(VLOOKUP(BU$276,UI!$A$12:$O$51,VLOOKUP(BU$278,$B$276:$C$278,2,0),0)/1000)),"")</f>
        <v/>
      </c>
      <c r="BV416" s="145" t="str">
        <f>IFERROR(TRUNC(VLOOKUP($E416,'Container Panel'!$B$41:$Z$100,$D416,0)/(VLOOKUP(BV$276,UI!$A$12:$O$51,VLOOKUP(BV$278,$B$276:$C$278,2,0),0)/1000)),"")</f>
        <v/>
      </c>
      <c r="BW416" s="145" t="str">
        <f>IFERROR(TRUNC(VLOOKUP($E416,'Container Panel'!$B$41:$Z$100,$D416,0)/(VLOOKUP(BW$276,UI!$A$12:$O$51,VLOOKUP(BW$278,$B$276:$C$278,2,0),0)/1000)),"")</f>
        <v/>
      </c>
      <c r="BX416" s="145" t="str">
        <f>IFERROR(TRUNC(VLOOKUP($E416,'Container Panel'!$B$41:$Z$100,$D416,0)/(VLOOKUP(BX$276,UI!$A$12:$O$51,VLOOKUP(BX$278,$B$276:$C$278,2,0),0)/1000)),"")</f>
        <v/>
      </c>
      <c r="BY416" s="145" t="str">
        <f>IFERROR(TRUNC(VLOOKUP($E416,'Container Panel'!$B$41:$Z$100,$D416,0)/(VLOOKUP(BY$276,UI!$A$12:$O$51,VLOOKUP(BY$278,$B$276:$C$278,2,0),0)/1000)),"")</f>
        <v/>
      </c>
      <c r="BZ416" s="145" t="str">
        <f>IFERROR(TRUNC(VLOOKUP($E416,'Container Panel'!$B$41:$Z$100,$D416,0)/(VLOOKUP(BZ$276,UI!$A$12:$O$51,VLOOKUP(BZ$278,$B$276:$C$278,2,0),0)/1000)),"")</f>
        <v/>
      </c>
      <c r="CA416" s="145" t="str">
        <f>IFERROR(TRUNC(VLOOKUP($E416,'Container Panel'!$B$41:$Z$100,$D416,0)/(VLOOKUP(CA$276,UI!$A$12:$O$51,VLOOKUP(CA$278,$B$276:$C$278,2,0),0)/1000)),"")</f>
        <v/>
      </c>
      <c r="CB416" s="145" t="str">
        <f>IFERROR(TRUNC(VLOOKUP($E416,'Container Panel'!$B$41:$Z$100,$D416,0)/(VLOOKUP(CB$276,UI!$A$12:$O$51,VLOOKUP(CB$278,$B$276:$C$278,2,0),0)/1000)),"")</f>
        <v/>
      </c>
      <c r="CC416" s="145" t="str">
        <f>IFERROR(TRUNC(VLOOKUP($E416,'Container Panel'!$B$41:$Z$100,$D416,0)/(VLOOKUP(CC$276,UI!$A$12:$O$51,VLOOKUP(CC$278,$B$276:$C$278,2,0),0)/1000)),"")</f>
        <v/>
      </c>
      <c r="CD416" s="145" t="str">
        <f>IFERROR(TRUNC(VLOOKUP($E416,'Container Panel'!$B$41:$Z$100,$D416,0)/(VLOOKUP(CD$276,UI!$A$12:$O$51,VLOOKUP(CD$278,$B$276:$C$278,2,0),0)/1000)),"")</f>
        <v/>
      </c>
      <c r="CE416" s="145" t="str">
        <f>IFERROR(TRUNC(VLOOKUP($E416,'Container Panel'!$B$41:$Z$100,$D416,0)/(VLOOKUP(CE$276,UI!$A$12:$O$51,VLOOKUP(CE$278,$B$276:$C$278,2,0),0)/1000)),"")</f>
        <v/>
      </c>
      <c r="CF416" s="145" t="str">
        <f>IFERROR(TRUNC(VLOOKUP($E416,'Container Panel'!$B$41:$Z$100,$D416,0)/(VLOOKUP(CF$276,UI!$A$12:$O$51,VLOOKUP(CF$278,$B$276:$C$278,2,0),0)/1000)),"")</f>
        <v/>
      </c>
      <c r="CG416" s="145" t="str">
        <f>IFERROR(TRUNC(VLOOKUP($E416,'Container Panel'!$B$41:$Z$100,$D416,0)/(VLOOKUP(CG$276,UI!$A$12:$O$51,VLOOKUP(CG$278,$B$276:$C$278,2,0),0)/1000)),"")</f>
        <v/>
      </c>
      <c r="CH416" s="145" t="str">
        <f>IFERROR(TRUNC(VLOOKUP($E416,'Container Panel'!$B$41:$Z$100,$D416,0)/(VLOOKUP(CH$276,UI!$A$12:$O$51,VLOOKUP(CH$278,$B$276:$C$278,2,0),0)/1000)),"")</f>
        <v/>
      </c>
      <c r="CI416" s="145" t="str">
        <f>IFERROR(TRUNC(VLOOKUP($E416,'Container Panel'!$B$41:$Z$100,$D416,0)/(VLOOKUP(CI$276,UI!$A$12:$O$51,VLOOKUP(CI$278,$B$276:$C$278,2,0),0)/1000)),"")</f>
        <v/>
      </c>
      <c r="CJ416" s="145" t="str">
        <f>IFERROR(TRUNC(VLOOKUP($E416,'Container Panel'!$B$41:$Z$100,$D416,0)/(VLOOKUP(CJ$276,UI!$A$12:$O$51,VLOOKUP(CJ$278,$B$276:$C$278,2,0),0)/1000)),"")</f>
        <v/>
      </c>
      <c r="CK416" s="145" t="str">
        <f>IFERROR(TRUNC(VLOOKUP($E416,'Container Panel'!$B$41:$Z$100,$D416,0)/(VLOOKUP(CK$276,UI!$A$12:$O$51,VLOOKUP(CK$278,$B$276:$C$278,2,0),0)/1000)),"")</f>
        <v/>
      </c>
      <c r="CL416" s="145" t="str">
        <f>IFERROR(TRUNC(VLOOKUP($E416,'Container Panel'!$B$41:$Z$100,$D416,0)/(VLOOKUP(CL$276,UI!$A$12:$O$51,VLOOKUP(CL$278,$B$276:$C$278,2,0),0)/1000)),"")</f>
        <v/>
      </c>
      <c r="CM416" s="145" t="str">
        <f>IFERROR(TRUNC(VLOOKUP($E416,'Container Panel'!$B$41:$Z$100,$D416,0)/(VLOOKUP(CM$276,UI!$A$12:$O$51,VLOOKUP(CM$278,$B$276:$C$278,2,0),0)/1000)),"")</f>
        <v/>
      </c>
      <c r="CN416" s="145" t="str">
        <f>IFERROR(TRUNC(VLOOKUP($E416,'Container Panel'!$B$41:$Z$100,$D416,0)/(VLOOKUP(CN$276,UI!$A$12:$O$51,VLOOKUP(CN$278,$B$276:$C$278,2,0),0)/1000)),"")</f>
        <v/>
      </c>
      <c r="CO416" s="145" t="str">
        <f>IFERROR(TRUNC(VLOOKUP($E416,'Container Panel'!$B$41:$Z$100,$D416,0)/(VLOOKUP(CO$276,UI!$A$12:$O$51,VLOOKUP(CO$278,$B$276:$C$278,2,0),0)/1000)),"")</f>
        <v/>
      </c>
      <c r="CP416" s="145" t="str">
        <f>IFERROR(TRUNC(VLOOKUP($E416,'Container Panel'!$B$41:$Z$100,$D416,0)/(VLOOKUP(CP$276,UI!$A$12:$O$51,VLOOKUP(CP$278,$B$276:$C$278,2,0),0)/1000)),"")</f>
        <v/>
      </c>
      <c r="CQ416" s="145" t="str">
        <f>IFERROR(TRUNC(VLOOKUP($E416,'Container Panel'!$B$41:$Z$100,$D416,0)/(VLOOKUP(CQ$276,UI!$A$12:$O$51,VLOOKUP(CQ$278,$B$276:$C$278,2,0),0)/1000)),"")</f>
        <v/>
      </c>
      <c r="CR416" s="145" t="str">
        <f>IFERROR(TRUNC(VLOOKUP($E416,'Container Panel'!$B$41:$Z$100,$D416,0)/(VLOOKUP(CR$276,UI!$A$12:$O$51,VLOOKUP(CR$278,$B$276:$C$278,2,0),0)/1000)),"")</f>
        <v/>
      </c>
      <c r="CS416" s="145" t="str">
        <f>IFERROR(TRUNC(VLOOKUP($E416,'Container Panel'!$B$41:$Z$100,$D416,0)/(VLOOKUP(CS$276,UI!$A$12:$O$51,VLOOKUP(CS$278,$B$276:$C$278,2,0),0)/1000)),"")</f>
        <v/>
      </c>
      <c r="CT416" s="145" t="str">
        <f>IFERROR(TRUNC(VLOOKUP($E416,'Container Panel'!$B$41:$Z$100,$D416,0)/(VLOOKUP(CT$276,UI!$A$12:$O$51,VLOOKUP(CT$278,$B$276:$C$278,2,0),0)/1000)),"")</f>
        <v/>
      </c>
      <c r="CU416" s="145" t="str">
        <f>IFERROR(TRUNC(VLOOKUP($E416,'Container Panel'!$B$41:$Z$100,$D416,0)/(VLOOKUP(CU$276,UI!$A$12:$O$51,VLOOKUP(CU$278,$B$276:$C$278,2,0),0)/1000)),"")</f>
        <v/>
      </c>
      <c r="CV416" s="145" t="str">
        <f>IFERROR(TRUNC(VLOOKUP($E416,'Container Panel'!$B$41:$Z$100,$D416,0)/(VLOOKUP(CV$276,UI!$A$12:$O$51,VLOOKUP(CV$278,$B$276:$C$278,2,0),0)/1000)),"")</f>
        <v/>
      </c>
      <c r="CW416" s="145" t="str">
        <f>IFERROR(TRUNC(VLOOKUP($E416,'Container Panel'!$B$41:$Z$100,$D416,0)/(VLOOKUP(CW$276,UI!$A$12:$O$51,VLOOKUP(CW$278,$B$276:$C$278,2,0),0)/1000)),"")</f>
        <v/>
      </c>
      <c r="CX416" s="145" t="str">
        <f>IFERROR(TRUNC(VLOOKUP($E416,'Container Panel'!$B$41:$Z$100,$D416,0)/(VLOOKUP(CX$276,UI!$A$12:$O$51,VLOOKUP(CX$278,$B$276:$C$278,2,0),0)/1000)),"")</f>
        <v/>
      </c>
      <c r="CY416" s="145" t="str">
        <f>IFERROR(TRUNC(VLOOKUP($E416,'Container Panel'!$B$41:$Z$100,$D416,0)/(VLOOKUP(CY$276,UI!$A$12:$O$51,VLOOKUP(CY$278,$B$276:$C$278,2,0),0)/1000)),"")</f>
        <v/>
      </c>
      <c r="CZ416" s="145" t="str">
        <f>IFERROR(TRUNC(VLOOKUP($E416,'Container Panel'!$B$41:$Z$100,$D416,0)/(VLOOKUP(CZ$276,UI!$A$12:$O$51,VLOOKUP(CZ$278,$B$276:$C$278,2,0),0)/1000)),"")</f>
        <v/>
      </c>
      <c r="DA416" s="145" t="str">
        <f>IFERROR(TRUNC(VLOOKUP($E416,'Container Panel'!$B$41:$Z$100,$D416,0)/(VLOOKUP(DA$276,UI!$A$12:$O$51,VLOOKUP(DA$278,$B$276:$C$278,2,0),0)/1000)),"")</f>
        <v/>
      </c>
      <c r="DB416" s="145" t="str">
        <f>IFERROR(TRUNC(VLOOKUP($E416,'Container Panel'!$B$41:$Z$100,$D416,0)/(VLOOKUP(DB$276,UI!$A$12:$O$51,VLOOKUP(DB$278,$B$276:$C$278,2,0),0)/1000)),"")</f>
        <v/>
      </c>
      <c r="DC416" s="145" t="str">
        <f>IFERROR(TRUNC(VLOOKUP($E416,'Container Panel'!$B$41:$Z$100,$D416,0)/(VLOOKUP(DC$276,UI!$A$12:$O$51,VLOOKUP(DC$278,$B$276:$C$278,2,0),0)/1000)),"")</f>
        <v/>
      </c>
      <c r="DD416" s="145" t="str">
        <f>IFERROR(TRUNC(VLOOKUP($E416,'Container Panel'!$B$41:$Z$100,$D416,0)/(VLOOKUP(DD$276,UI!$A$12:$O$51,VLOOKUP(DD$278,$B$276:$C$278,2,0),0)/1000)),"")</f>
        <v/>
      </c>
      <c r="DE416" s="145" t="str">
        <f>IFERROR(TRUNC(VLOOKUP($E416,'Container Panel'!$B$41:$Z$100,$D416,0)/(VLOOKUP(DE$276,UI!$A$12:$O$51,VLOOKUP(DE$278,$B$276:$C$278,2,0),0)/1000)),"")</f>
        <v/>
      </c>
      <c r="DF416" s="145" t="str">
        <f>IFERROR(TRUNC(VLOOKUP($E416,'Container Panel'!$B$41:$Z$100,$D416,0)/(VLOOKUP(DF$276,UI!$A$12:$O$51,VLOOKUP(DF$278,$B$276:$C$278,2,0),0)/1000)),"")</f>
        <v/>
      </c>
      <c r="DG416" s="145" t="str">
        <f>IFERROR(TRUNC(VLOOKUP($E416,'Container Panel'!$B$41:$Z$100,$D416,0)/(VLOOKUP(DG$276,UI!$A$12:$O$51,VLOOKUP(DG$278,$B$276:$C$278,2,0),0)/1000)),"")</f>
        <v/>
      </c>
      <c r="DH416" s="145" t="str">
        <f>IFERROR(TRUNC(VLOOKUP($E416,'Container Panel'!$B$41:$Z$100,$D416,0)/(VLOOKUP(DH$276,UI!$A$12:$O$51,VLOOKUP(DH$278,$B$276:$C$278,2,0),0)/1000)),"")</f>
        <v/>
      </c>
      <c r="DI416" s="145" t="str">
        <f>IFERROR(TRUNC(VLOOKUP($E416,'Container Panel'!$B$41:$Z$100,$D416,0)/(VLOOKUP(DI$276,UI!$A$12:$O$51,VLOOKUP(DI$278,$B$276:$C$278,2,0),0)/1000)),"")</f>
        <v/>
      </c>
      <c r="DJ416" s="145" t="str">
        <f>IFERROR(TRUNC(VLOOKUP($E416,'Container Panel'!$B$41:$Z$100,$D416,0)/(VLOOKUP(DJ$276,UI!$A$12:$O$51,VLOOKUP(DJ$278,$B$276:$C$278,2,0),0)/1000)),"")</f>
        <v/>
      </c>
      <c r="DK416" s="145" t="str">
        <f>IFERROR(TRUNC(VLOOKUP($E416,'Container Panel'!$B$41:$Z$100,$D416,0)/(VLOOKUP(DK$276,UI!$A$12:$O$51,VLOOKUP(DK$278,$B$276:$C$278,2,0),0)/1000)),"")</f>
        <v/>
      </c>
      <c r="DL416" s="145" t="str">
        <f>IFERROR(TRUNC(VLOOKUP($E416,'Container Panel'!$B$41:$Z$100,$D416,0)/(VLOOKUP(DL$276,UI!$A$12:$O$51,VLOOKUP(DL$278,$B$276:$C$278,2,0),0)/1000)),"")</f>
        <v/>
      </c>
      <c r="DM416" s="145" t="str">
        <f>IFERROR(TRUNC(VLOOKUP($E416,'Container Panel'!$B$41:$Z$100,$D416,0)/(VLOOKUP(DM$276,UI!$A$12:$O$51,VLOOKUP(DM$278,$B$276:$C$278,2,0),0)/1000)),"")</f>
        <v/>
      </c>
      <c r="DN416" s="145" t="str">
        <f>IFERROR(TRUNC(VLOOKUP($E416,'Container Panel'!$B$41:$Z$100,$D416,0)/(VLOOKUP(DN$276,UI!$A$12:$O$51,VLOOKUP(DN$278,$B$276:$C$278,2,0),0)/1000)),"")</f>
        <v/>
      </c>
      <c r="DO416" s="145" t="str">
        <f>IFERROR(TRUNC(VLOOKUP($E416,'Container Panel'!$B$41:$Z$100,$D416,0)/(VLOOKUP(DO$276,UI!$A$12:$O$51,VLOOKUP(DO$278,$B$276:$C$278,2,0),0)/1000)),"")</f>
        <v/>
      </c>
      <c r="DP416" s="145" t="str">
        <f>IFERROR(TRUNC(VLOOKUP($E416,'Container Panel'!$B$41:$Z$100,$D416,0)/(VLOOKUP(DP$276,UI!$A$12:$O$51,VLOOKUP(DP$278,$B$276:$C$278,2,0),0)/1000)),"")</f>
        <v/>
      </c>
      <c r="DQ416" s="145" t="str">
        <f>IFERROR(TRUNC(VLOOKUP($E416,'Container Panel'!$B$41:$Z$100,$D416,0)/(VLOOKUP(DQ$276,UI!$A$12:$O$51,VLOOKUP(DQ$278,$B$276:$C$278,2,0),0)/1000)),"")</f>
        <v/>
      </c>
      <c r="DR416" s="145" t="str">
        <f>IFERROR(TRUNC(VLOOKUP($E416,'Container Panel'!$B$41:$Z$100,$D416,0)/(VLOOKUP(DR$276,UI!$A$12:$O$51,VLOOKUP(DR$278,$B$276:$C$278,2,0),0)/1000)),"")</f>
        <v/>
      </c>
      <c r="DS416" s="145" t="str">
        <f>IFERROR(TRUNC(VLOOKUP($E416,'Container Panel'!$B$41:$Z$100,$D416,0)/(VLOOKUP(DS$276,UI!$A$12:$O$51,VLOOKUP(DS$278,$B$276:$C$278,2,0),0)/1000)),"")</f>
        <v/>
      </c>
      <c r="DT416" s="145" t="str">
        <f>IFERROR(TRUNC(VLOOKUP($E416,'Container Panel'!$B$41:$Z$100,$D416,0)/(VLOOKUP(DT$276,UI!$A$12:$O$51,VLOOKUP(DT$278,$B$276:$C$278,2,0),0)/1000)),"")</f>
        <v/>
      </c>
      <c r="DU416" s="145" t="str">
        <f>IFERROR(TRUNC(VLOOKUP($E416,'Container Panel'!$B$41:$Z$100,$D416,0)/(VLOOKUP(DU$276,UI!$A$12:$O$51,VLOOKUP(DU$278,$B$276:$C$278,2,0),0)/1000)),"")</f>
        <v/>
      </c>
      <c r="DV416" s="145" t="str">
        <f>IFERROR(TRUNC(VLOOKUP($E416,'Container Panel'!$B$41:$Z$100,$D416,0)/(VLOOKUP(DV$276,UI!$A$12:$O$51,VLOOKUP(DV$278,$B$276:$C$278,2,0),0)/1000)),"")</f>
        <v/>
      </c>
      <c r="DW416" s="145" t="str">
        <f>IFERROR(TRUNC(VLOOKUP($E416,'Container Panel'!$B$41:$Z$100,$D416,0)/(VLOOKUP(DW$276,UI!$A$12:$O$51,VLOOKUP(DW$278,$B$276:$C$278,2,0),0)/1000)),"")</f>
        <v/>
      </c>
      <c r="DX416" s="145" t="str">
        <f>IFERROR(TRUNC(VLOOKUP($E416,'Container Panel'!$B$41:$Z$100,$D416,0)/(VLOOKUP(DX$276,UI!$A$12:$O$51,VLOOKUP(DX$278,$B$276:$C$278,2,0),0)/1000)),"")</f>
        <v/>
      </c>
      <c r="DY416" s="145" t="str">
        <f>IFERROR(TRUNC(VLOOKUP($E416,'Container Panel'!$B$41:$Z$100,$D416,0)/(VLOOKUP(DY$276,UI!$A$12:$O$51,VLOOKUP(DY$278,$B$276:$C$278,2,0),0)/1000)),"")</f>
        <v/>
      </c>
      <c r="DZ416" s="145" t="str">
        <f>IFERROR(TRUNC(VLOOKUP($E416,'Container Panel'!$B$41:$Z$100,$D416,0)/(VLOOKUP(DZ$276,UI!$A$12:$O$51,VLOOKUP(DZ$278,$B$276:$C$278,2,0),0)/1000)),"")</f>
        <v/>
      </c>
      <c r="EA416" s="145" t="str">
        <f>IFERROR(TRUNC(VLOOKUP($E416,'Container Panel'!$B$41:$Z$100,$D416,0)/(VLOOKUP(EA$276,UI!$A$12:$O$51,VLOOKUP(EA$278,$B$276:$C$278,2,0),0)/1000)),"")</f>
        <v/>
      </c>
      <c r="EB416" s="145" t="str">
        <f>IFERROR(TRUNC(VLOOKUP($E416,'Container Panel'!$B$41:$Z$100,$D416,0)/(VLOOKUP(EB$276,UI!$A$12:$O$51,VLOOKUP(EB$278,$B$276:$C$278,2,0),0)/1000)),"")</f>
        <v/>
      </c>
      <c r="EC416" s="145" t="str">
        <f>IFERROR(TRUNC(VLOOKUP($E416,'Container Panel'!$B$41:$Z$100,$D416,0)/(VLOOKUP(EC$276,UI!$A$12:$O$51,VLOOKUP(EC$278,$B$276:$C$278,2,0),0)/1000)),"")</f>
        <v/>
      </c>
      <c r="ED416" s="145" t="str">
        <f>IFERROR(TRUNC(VLOOKUP($E416,'Container Panel'!$B$41:$Z$100,$D416,0)/(VLOOKUP(ED$276,UI!$A$12:$O$51,VLOOKUP(ED$278,$B$276:$C$278,2,0),0)/1000)),"")</f>
        <v/>
      </c>
      <c r="EE416" s="145" t="str">
        <f>IFERROR(TRUNC(VLOOKUP($E416,'Container Panel'!$B$41:$Z$100,$D416,0)/(VLOOKUP(EE$276,UI!$A$12:$O$51,VLOOKUP(EE$278,$B$276:$C$278,2,0),0)/1000)),"")</f>
        <v/>
      </c>
      <c r="EF416" s="145" t="str">
        <f>IFERROR(TRUNC(VLOOKUP($E416,'Container Panel'!$B$41:$Z$100,$D416,0)/(VLOOKUP(EF$276,UI!$A$12:$O$51,VLOOKUP(EF$278,$B$276:$C$278,2,0),0)/1000)),"")</f>
        <v/>
      </c>
      <c r="EG416" s="145" t="str">
        <f>IFERROR(TRUNC(VLOOKUP($E416,'Container Panel'!$B$41:$Z$100,$D416,0)/(VLOOKUP(EG$276,UI!$A$12:$O$51,VLOOKUP(EG$278,$B$276:$C$278,2,0),0)/1000)),"")</f>
        <v/>
      </c>
      <c r="EH416" s="145" t="str">
        <f>IFERROR(TRUNC(VLOOKUP($E416,'Container Panel'!$B$41:$Z$100,$D416,0)/(VLOOKUP(EH$276,UI!$A$12:$O$51,VLOOKUP(EH$278,$B$276:$C$278,2,0),0)/1000)),"")</f>
        <v/>
      </c>
      <c r="EI416" s="145" t="str">
        <f>IFERROR(TRUNC(VLOOKUP($E416,'Container Panel'!$B$41:$Z$100,$D416,0)/(VLOOKUP(EI$276,UI!$A$12:$O$51,VLOOKUP(EI$278,$B$276:$C$278,2,0),0)/1000)),"")</f>
        <v/>
      </c>
      <c r="EJ416" s="145" t="str">
        <f>IFERROR(TRUNC(VLOOKUP($E416,'Container Panel'!$B$41:$Z$100,$D416,0)/(VLOOKUP(EJ$276,UI!$A$12:$O$51,VLOOKUP(EJ$278,$B$276:$C$278,2,0),0)/1000)),"")</f>
        <v/>
      </c>
      <c r="EK416" s="145" t="str">
        <f>IFERROR(TRUNC(VLOOKUP($E416,'Container Panel'!$B$41:$Z$100,$D416,0)/(VLOOKUP(EK$276,UI!$A$12:$O$51,VLOOKUP(EK$278,$B$276:$C$278,2,0),0)/1000)),"")</f>
        <v/>
      </c>
      <c r="EL416" s="145" t="str">
        <f>IFERROR(TRUNC(VLOOKUP($E416,'Container Panel'!$B$41:$Z$100,$D416,0)/(VLOOKUP(EL$276,UI!$A$12:$O$51,VLOOKUP(EL$278,$B$276:$C$278,2,0),0)/1000)),"")</f>
        <v/>
      </c>
      <c r="EM416" s="145" t="str">
        <f>IFERROR(TRUNC(VLOOKUP($E416,'Container Panel'!$B$41:$Z$100,$D416,0)/(VLOOKUP(EM$276,UI!$A$12:$O$51,VLOOKUP(EM$278,$B$276:$C$278,2,0),0)/1000)),"")</f>
        <v/>
      </c>
      <c r="EN416" s="145" t="str">
        <f>IFERROR(TRUNC(VLOOKUP($E416,'Container Panel'!$B$41:$Z$100,$D416,0)/(VLOOKUP(EN$276,UI!$A$12:$O$51,VLOOKUP(EN$278,$B$276:$C$278,2,0),0)/1000)),"")</f>
        <v/>
      </c>
      <c r="EO416" s="145" t="str">
        <f>IFERROR(TRUNC(VLOOKUP($E416,'Container Panel'!$B$41:$Z$100,$D416,0)/(VLOOKUP(EO$276,UI!$A$12:$O$51,VLOOKUP(EO$278,$B$276:$C$278,2,0),0)/1000)),"")</f>
        <v/>
      </c>
      <c r="EP416" s="145" t="str">
        <f>IFERROR(TRUNC(VLOOKUP($E416,'Container Panel'!$B$41:$Z$100,$D416,0)/(VLOOKUP(EP$276,UI!$A$12:$O$51,VLOOKUP(EP$278,$B$276:$C$278,2,0),0)/1000)),"")</f>
        <v/>
      </c>
      <c r="EQ416" s="145" t="str">
        <f>IFERROR(TRUNC(VLOOKUP($E416,'Container Panel'!$B$41:$Z$100,$D416,0)/(VLOOKUP(EQ$276,UI!$A$12:$O$51,VLOOKUP(EQ$278,$B$276:$C$278,2,0),0)/1000)),"")</f>
        <v/>
      </c>
      <c r="ER416" s="145" t="str">
        <f>IFERROR(TRUNC(VLOOKUP($E416,'Container Panel'!$B$41:$Z$100,$D416,0)/(VLOOKUP(ER$276,UI!$A$12:$O$51,VLOOKUP(ER$278,$B$276:$C$278,2,0),0)/1000)),"")</f>
        <v/>
      </c>
      <c r="ES416" s="145" t="str">
        <f>IFERROR(TRUNC(VLOOKUP($E416,'Container Panel'!$B$41:$Z$100,$D416,0)/(VLOOKUP(ES$276,UI!$A$12:$O$51,VLOOKUP(ES$278,$B$276:$C$278,2,0),0)/1000)),"")</f>
        <v/>
      </c>
      <c r="ET416" s="145" t="str">
        <f>IFERROR(TRUNC(VLOOKUP($E416,'Container Panel'!$B$41:$Z$100,$D416,0)/(VLOOKUP(ET$276,UI!$A$12:$O$51,VLOOKUP(ET$278,$B$276:$C$278,2,0),0)/1000)),"")</f>
        <v/>
      </c>
      <c r="EU416" s="145" t="str">
        <f>IFERROR(TRUNC(VLOOKUP($E416,'Container Panel'!$B$41:$Z$100,$D416,0)/(VLOOKUP(EU$276,UI!$A$12:$O$51,VLOOKUP(EU$278,$B$276:$C$278,2,0),0)/1000)),"")</f>
        <v/>
      </c>
      <c r="EV416" s="145" t="str">
        <f>IFERROR(TRUNC(VLOOKUP($E416,'Container Panel'!$B$41:$Z$100,$D416,0)/(VLOOKUP(EV$276,UI!$A$12:$O$51,VLOOKUP(EV$278,$B$276:$C$278,2,0),0)/1000)),"")</f>
        <v/>
      </c>
      <c r="EW416" s="145" t="str">
        <f>IFERROR(TRUNC(VLOOKUP($E416,'Container Panel'!$B$41:$Z$100,$D416,0)/(VLOOKUP(EW$276,UI!$A$12:$O$51,VLOOKUP(EW$278,$B$276:$C$278,2,0),0)/1000)),"")</f>
        <v/>
      </c>
      <c r="EX416" s="145" t="str">
        <f>IFERROR(TRUNC(VLOOKUP($E416,'Container Panel'!$B$41:$Z$100,$D416,0)/(VLOOKUP(EX$276,UI!$A$12:$O$51,VLOOKUP(EX$278,$B$276:$C$278,2,0),0)/1000)),"")</f>
        <v/>
      </c>
      <c r="EY416" s="145" t="str">
        <f>IFERROR(TRUNC(VLOOKUP($E416,'Container Panel'!$B$41:$Z$100,$D416,0)/(VLOOKUP(EY$276,UI!$A$12:$O$51,VLOOKUP(EY$278,$B$276:$C$278,2,0),0)/1000)),"")</f>
        <v/>
      </c>
      <c r="EZ416" s="145" t="str">
        <f>IFERROR(TRUNC(VLOOKUP($E416,'Container Panel'!$B$41:$Z$100,$D416,0)/(VLOOKUP(EZ$276,UI!$A$12:$O$51,VLOOKUP(EZ$278,$B$276:$C$278,2,0),0)/1000)),"")</f>
        <v/>
      </c>
      <c r="FA416" s="145" t="str">
        <f>IFERROR(TRUNC(VLOOKUP($E416,'Container Panel'!$B$41:$Z$100,$D416,0)/(VLOOKUP(FA$276,UI!$A$12:$O$51,VLOOKUP(FA$278,$B$276:$C$278,2,0),0)/1000)),"")</f>
        <v/>
      </c>
      <c r="FB416" s="145" t="str">
        <f>IFERROR(TRUNC(VLOOKUP($E416,'Container Panel'!$B$41:$Z$100,$D416,0)/(VLOOKUP(FB$276,UI!$A$12:$O$51,VLOOKUP(FB$278,$B$276:$C$278,2,0),0)/1000)),"")</f>
        <v/>
      </c>
      <c r="FC416" s="145" t="str">
        <f>IFERROR(TRUNC(VLOOKUP($E416,'Container Panel'!$B$41:$Z$100,$D416,0)/(VLOOKUP(FC$276,UI!$A$12:$O$51,VLOOKUP(FC$278,$B$276:$C$278,2,0),0)/1000)),"")</f>
        <v/>
      </c>
      <c r="FD416" s="145" t="str">
        <f>IFERROR(TRUNC(VLOOKUP($E416,'Container Panel'!$B$41:$Z$100,$D416,0)/(VLOOKUP(FD$276,UI!$A$12:$O$51,VLOOKUP(FD$278,$B$276:$C$278,2,0),0)/1000)),"")</f>
        <v/>
      </c>
      <c r="FE416" s="145" t="str">
        <f>IFERROR(TRUNC(VLOOKUP($E416,'Container Panel'!$B$41:$Z$100,$D416,0)/(VLOOKUP(FE$276,UI!$A$12:$O$51,VLOOKUP(FE$278,$B$276:$C$278,2,0),0)/1000)),"")</f>
        <v/>
      </c>
      <c r="FF416" s="145" t="str">
        <f>IFERROR(TRUNC(VLOOKUP($E416,'Container Panel'!$B$41:$Z$100,$D416,0)/(VLOOKUP(FF$276,UI!$A$12:$O$51,VLOOKUP(FF$278,$B$276:$C$278,2,0),0)/1000)),"")</f>
        <v/>
      </c>
      <c r="FG416" s="145" t="str">
        <f>IFERROR(TRUNC(VLOOKUP($E416,'Container Panel'!$B$41:$Z$100,$D416,0)/(VLOOKUP(FG$276,UI!$A$12:$O$51,VLOOKUP(FG$278,$B$276:$C$278,2,0),0)/1000)),"")</f>
        <v/>
      </c>
      <c r="FH416" s="145" t="str">
        <f>IFERROR(TRUNC(VLOOKUP($E416,'Container Panel'!$B$41:$Z$100,$D416,0)/(VLOOKUP(FH$276,UI!$A$12:$O$51,VLOOKUP(FH$278,$B$276:$C$278,2,0),0)/1000)),"")</f>
        <v/>
      </c>
      <c r="FI416" s="145" t="str">
        <f>IFERROR(TRUNC(VLOOKUP($E416,'Container Panel'!$B$41:$Z$100,$D416,0)/(VLOOKUP(FI$276,UI!$A$12:$O$51,VLOOKUP(FI$278,$B$276:$C$278,2,0),0)/1000)),"")</f>
        <v/>
      </c>
      <c r="FJ416" s="145" t="str">
        <f>IFERROR(TRUNC(VLOOKUP($E416,'Container Panel'!$B$41:$Z$100,$D416,0)/(VLOOKUP(FJ$276,UI!$A$12:$O$51,VLOOKUP(FJ$278,$B$276:$C$278,2,0),0)/1000)),"")</f>
        <v/>
      </c>
      <c r="FK416" s="145" t="str">
        <f>IFERROR(TRUNC(VLOOKUP($E416,'Container Panel'!$B$41:$Z$100,$D416,0)/(VLOOKUP(FK$276,UI!$A$12:$O$51,VLOOKUP(FK$278,$B$276:$C$278,2,0),0)/1000)),"")</f>
        <v/>
      </c>
      <c r="FL416" s="145" t="str">
        <f>IFERROR(TRUNC(VLOOKUP($E416,'Container Panel'!$B$41:$Z$100,$D416,0)/(VLOOKUP(FL$276,UI!$A$12:$O$51,VLOOKUP(FL$278,$B$276:$C$278,2,0),0)/1000)),"")</f>
        <v/>
      </c>
      <c r="FM416" s="145" t="str">
        <f>IFERROR(TRUNC(VLOOKUP($E416,'Container Panel'!$B$41:$Z$100,$D416,0)/(VLOOKUP(FM$276,UI!$A$12:$O$51,VLOOKUP(FM$278,$B$276:$C$278,2,0),0)/1000)),"")</f>
        <v/>
      </c>
      <c r="FN416" s="145" t="str">
        <f>IFERROR(TRUNC(VLOOKUP($E416,'Container Panel'!$B$41:$Z$100,$D416,0)/(VLOOKUP(FN$276,UI!$A$12:$O$51,VLOOKUP(FN$278,$B$276:$C$278,2,0),0)/1000)),"")</f>
        <v/>
      </c>
      <c r="FO416" s="145" t="str">
        <f>IFERROR(TRUNC(VLOOKUP($E416,'Container Panel'!$B$41:$Z$100,$D416,0)/(VLOOKUP(FO$276,UI!$A$12:$O$51,VLOOKUP(FO$278,$B$276:$C$278,2,0),0)/1000)),"")</f>
        <v/>
      </c>
      <c r="FP416" s="145" t="str">
        <f>IFERROR(TRUNC(VLOOKUP($E416,'Container Panel'!$B$41:$Z$100,$D416,0)/(VLOOKUP(FP$276,UI!$A$12:$O$51,VLOOKUP(FP$278,$B$276:$C$278,2,0),0)/1000)),"")</f>
        <v/>
      </c>
      <c r="FQ416" s="145" t="str">
        <f>IFERROR(TRUNC(VLOOKUP($E416,'Container Panel'!$B$41:$Z$100,$D416,0)/(VLOOKUP(FQ$276,UI!$A$12:$O$51,VLOOKUP(FQ$278,$B$276:$C$278,2,0),0)/1000)),"")</f>
        <v/>
      </c>
      <c r="FR416" s="145" t="str">
        <f>IFERROR(TRUNC(VLOOKUP($E416,'Container Panel'!$B$41:$Z$100,$D416,0)/(VLOOKUP(FR$276,UI!$A$12:$O$51,VLOOKUP(FR$278,$B$276:$C$278,2,0),0)/1000)),"")</f>
        <v/>
      </c>
      <c r="FS416" s="145" t="str">
        <f>IFERROR(TRUNC(VLOOKUP($E416,'Container Panel'!$B$41:$Z$100,$D416,0)/(VLOOKUP(FS$276,UI!$A$12:$O$51,VLOOKUP(FS$278,$B$276:$C$278,2,0),0)/1000)),"")</f>
        <v/>
      </c>
      <c r="FT416" s="145" t="str">
        <f>IFERROR(TRUNC(VLOOKUP($E416,'Container Panel'!$B$41:$Z$100,$D416,0)/(VLOOKUP(FT$276,UI!$A$12:$O$51,VLOOKUP(FT$278,$B$276:$C$278,2,0),0)/1000)),"")</f>
        <v/>
      </c>
      <c r="FU416" s="145" t="str">
        <f>IFERROR(TRUNC(VLOOKUP($E416,'Container Panel'!$B$41:$Z$100,$D416,0)/(VLOOKUP(FU$276,UI!$A$12:$O$51,VLOOKUP(FU$278,$B$276:$C$278,2,0),0)/1000)),"")</f>
        <v/>
      </c>
      <c r="FV416" s="145" t="str">
        <f>IFERROR(TRUNC(VLOOKUP($E416,'Container Panel'!$B$41:$Z$100,$D416,0)/(VLOOKUP(FV$276,UI!$A$12:$O$51,VLOOKUP(FV$278,$B$276:$C$278,2,0),0)/1000)),"")</f>
        <v/>
      </c>
      <c r="FW416" s="145" t="str">
        <f>IFERROR(TRUNC(VLOOKUP($E416,'Container Panel'!$B$41:$Z$100,$D416,0)/(VLOOKUP(FW$276,UI!$A$12:$O$51,VLOOKUP(FW$278,$B$276:$C$278,2,0),0)/1000)),"")</f>
        <v/>
      </c>
      <c r="FX416" s="145" t="str">
        <f>IFERROR(TRUNC(VLOOKUP($E416,'Container Panel'!$B$41:$Z$100,$D416,0)/(VLOOKUP(FX$276,UI!$A$12:$O$51,VLOOKUP(FX$278,$B$276:$C$278,2,0),0)/1000)),"")</f>
        <v/>
      </c>
      <c r="FY416" s="145" t="str">
        <f>IFERROR(TRUNC(VLOOKUP($E416,'Container Panel'!$B$41:$Z$100,$D416,0)/(VLOOKUP(FY$276,UI!$A$12:$O$51,VLOOKUP(FY$278,$B$276:$C$278,2,0),0)/1000)),"")</f>
        <v/>
      </c>
      <c r="FZ416" s="145" t="str">
        <f>IFERROR(TRUNC(VLOOKUP($E416,'Container Panel'!$B$41:$Z$100,$D416,0)/(VLOOKUP(FZ$276,UI!$A$12:$O$51,VLOOKUP(FZ$278,$B$276:$C$278,2,0),0)/1000)),"")</f>
        <v/>
      </c>
      <c r="GA416" s="145" t="str">
        <f>IFERROR(TRUNC(VLOOKUP($E416,'Container Panel'!$B$41:$Z$100,$D416,0)/(VLOOKUP(GA$276,UI!$A$12:$O$51,VLOOKUP(GA$278,$B$276:$C$278,2,0),0)/1000)),"")</f>
        <v/>
      </c>
      <c r="GB416" s="145" t="str">
        <f>IFERROR(TRUNC(VLOOKUP($E416,'Container Panel'!$B$41:$Z$100,$D416,0)/(VLOOKUP(GB$276,UI!$A$12:$O$51,VLOOKUP(GB$278,$B$276:$C$278,2,0),0)/1000)),"")</f>
        <v/>
      </c>
      <c r="GC416" s="145" t="str">
        <f>IFERROR(TRUNC(VLOOKUP($E416,'Container Panel'!$B$41:$Z$100,$D416,0)/(VLOOKUP(GC$276,UI!$A$12:$O$51,VLOOKUP(GC$278,$B$276:$C$278,2,0),0)/1000)),"")</f>
        <v/>
      </c>
      <c r="GD416" s="145" t="str">
        <f>IFERROR(TRUNC(VLOOKUP($E416,'Container Panel'!$B$41:$Z$100,$D416,0)/(VLOOKUP(GD$276,UI!$A$12:$O$51,VLOOKUP(GD$278,$B$276:$C$278,2,0),0)/1000)),"")</f>
        <v/>
      </c>
      <c r="GE416" s="145" t="str">
        <f>IFERROR(TRUNC(VLOOKUP($E416,'Container Panel'!$B$41:$Z$100,$D416,0)/(VLOOKUP(GE$276,UI!$A$12:$O$51,VLOOKUP(GE$278,$B$276:$C$278,2,0),0)/1000)),"")</f>
        <v/>
      </c>
      <c r="GF416" s="145" t="str">
        <f>IFERROR(TRUNC(VLOOKUP($E416,'Container Panel'!$B$41:$Z$100,$D416,0)/(VLOOKUP(GF$276,UI!$A$12:$O$51,VLOOKUP(GF$278,$B$276:$C$278,2,0),0)/1000)),"")</f>
        <v/>
      </c>
      <c r="GG416" s="145" t="str">
        <f>IFERROR(TRUNC(VLOOKUP($E416,'Container Panel'!$B$41:$Z$100,$D416,0)/(VLOOKUP(GG$276,UI!$A$12:$O$51,VLOOKUP(GG$278,$B$276:$C$278,2,0),0)/1000)),"")</f>
        <v/>
      </c>
      <c r="GH416" s="145" t="str">
        <f>IFERROR(TRUNC(VLOOKUP($E416,'Container Panel'!$B$41:$Z$100,$D416,0)/(VLOOKUP(GH$276,UI!$A$12:$O$51,VLOOKUP(GH$278,$B$276:$C$278,2,0),0)/1000)),"")</f>
        <v/>
      </c>
      <c r="GI416" s="145" t="str">
        <f>IFERROR(TRUNC(VLOOKUP($E416,'Container Panel'!$B$41:$Z$100,$D416,0)/(VLOOKUP(GI$276,UI!$A$12:$O$51,VLOOKUP(GI$278,$B$276:$C$278,2,0),0)/1000)),"")</f>
        <v/>
      </c>
      <c r="GJ416" s="145" t="str">
        <f>IFERROR(TRUNC(VLOOKUP($E416,'Container Panel'!$B$41:$Z$100,$D416,0)/(VLOOKUP(GJ$276,UI!$A$12:$O$51,VLOOKUP(GJ$278,$B$276:$C$278,2,0),0)/1000)),"")</f>
        <v/>
      </c>
      <c r="GK416" s="145" t="str">
        <f>IFERROR(TRUNC(VLOOKUP($E416,'Container Panel'!$B$41:$Z$100,$D416,0)/(VLOOKUP(GK$276,UI!$A$12:$O$51,VLOOKUP(GK$278,$B$276:$C$278,2,0),0)/1000)),"")</f>
        <v/>
      </c>
      <c r="GL416" s="145" t="str">
        <f>IFERROR(TRUNC(VLOOKUP($E416,'Container Panel'!$B$41:$Z$100,$D416,0)/(VLOOKUP(GL$276,UI!$A$12:$O$51,VLOOKUP(GL$278,$B$276:$C$278,2,0),0)/1000)),"")</f>
        <v/>
      </c>
      <c r="GM416" s="145" t="str">
        <f>IFERROR(TRUNC(VLOOKUP($E416,'Container Panel'!$B$41:$Z$100,$D416,0)/(VLOOKUP(GM$276,UI!$A$12:$O$51,VLOOKUP(GM$278,$B$276:$C$278,2,0),0)/1000)),"")</f>
        <v/>
      </c>
      <c r="GN416" s="145" t="str">
        <f>IFERROR(TRUNC(VLOOKUP($E416,'Container Panel'!$B$41:$Z$100,$D416,0)/(VLOOKUP(GN$276,UI!$A$12:$O$51,VLOOKUP(GN$278,$B$276:$C$278,2,0),0)/1000)),"")</f>
        <v/>
      </c>
      <c r="GO416" s="145" t="str">
        <f>IFERROR(TRUNC(VLOOKUP($E416,'Container Panel'!$B$41:$Z$100,$D416,0)/(VLOOKUP(GO$276,UI!$A$12:$O$51,VLOOKUP(GO$278,$B$276:$C$278,2,0),0)/1000)),"")</f>
        <v/>
      </c>
      <c r="GP416" s="145" t="str">
        <f>IFERROR(TRUNC(VLOOKUP($E416,'Container Panel'!$B$41:$Z$100,$D416,0)/(VLOOKUP(GP$276,UI!$A$12:$O$51,VLOOKUP(GP$278,$B$276:$C$278,2,0),0)/1000)),"")</f>
        <v/>
      </c>
      <c r="GQ416" s="145" t="str">
        <f>IFERROR(TRUNC(VLOOKUP($E416,'Container Panel'!$B$41:$Z$100,$D416,0)/(VLOOKUP(GQ$276,UI!$A$12:$O$51,VLOOKUP(GQ$278,$B$276:$C$278,2,0),0)/1000)),"")</f>
        <v/>
      </c>
      <c r="GR416" s="145" t="str">
        <f>IFERROR(TRUNC(VLOOKUP($E416,'Container Panel'!$B$41:$Z$100,$D416,0)/(VLOOKUP(GR$276,UI!$A$12:$O$51,VLOOKUP(GR$278,$B$276:$C$278,2,0),0)/1000)),"")</f>
        <v/>
      </c>
      <c r="GS416" s="145" t="str">
        <f>IFERROR(TRUNC(VLOOKUP($E416,'Container Panel'!$B$41:$Z$100,$D416,0)/(VLOOKUP(GS$276,UI!$A$12:$O$51,VLOOKUP(GS$278,$B$276:$C$278,2,0),0)/1000)),"")</f>
        <v/>
      </c>
      <c r="GT416" s="145" t="str">
        <f>IFERROR(TRUNC(VLOOKUP($E416,'Container Panel'!$B$41:$Z$100,$D416,0)/(VLOOKUP(GT$276,UI!$A$12:$O$51,VLOOKUP(GT$278,$B$276:$C$278,2,0),0)/1000)),"")</f>
        <v/>
      </c>
      <c r="GU416" s="145" t="str">
        <f>IFERROR(TRUNC(VLOOKUP($E416,'Container Panel'!$B$41:$Z$100,$D416,0)/(VLOOKUP(GU$276,UI!$A$12:$O$51,VLOOKUP(GU$278,$B$276:$C$278,2,0),0)/1000)),"")</f>
        <v/>
      </c>
      <c r="GV416" s="145" t="str">
        <f>IFERROR(TRUNC(VLOOKUP($E416,'Container Panel'!$B$41:$Z$100,$D416,0)/(VLOOKUP(GV$276,UI!$A$12:$O$51,VLOOKUP(GV$278,$B$276:$C$278,2,0),0)/1000)),"")</f>
        <v/>
      </c>
      <c r="GW416" s="145" t="str">
        <f>IFERROR(TRUNC(VLOOKUP($E416,'Container Panel'!$B$41:$Z$100,$D416,0)/(VLOOKUP(GW$276,UI!$A$12:$O$51,VLOOKUP(GW$278,$B$276:$C$278,2,0),0)/1000)),"")</f>
        <v/>
      </c>
      <c r="GX416" s="145" t="str">
        <f>IFERROR(TRUNC(VLOOKUP($E416,'Container Panel'!$B$41:$Z$100,$D416,0)/(VLOOKUP(GX$276,UI!$A$12:$O$51,VLOOKUP(GX$278,$B$276:$C$278,2,0),0)/1000)),"")</f>
        <v/>
      </c>
      <c r="GY416" s="145" t="str">
        <f>IFERROR(TRUNC(VLOOKUP($E416,'Container Panel'!$B$41:$Z$100,$D416,0)/(VLOOKUP(GY$276,UI!$A$12:$O$51,VLOOKUP(GY$278,$B$276:$C$278,2,0),0)/1000)),"")</f>
        <v/>
      </c>
      <c r="GZ416" s="145" t="str">
        <f>IFERROR(TRUNC(VLOOKUP($E416,'Container Panel'!$B$41:$Z$100,$D416,0)/(VLOOKUP(GZ$276,UI!$A$12:$O$51,VLOOKUP(GZ$278,$B$276:$C$278,2,0),0)/1000)),"")</f>
        <v/>
      </c>
      <c r="HA416" s="145" t="str">
        <f>IFERROR(TRUNC(VLOOKUP($E416,'Container Panel'!$B$41:$Z$100,$D416,0)/(VLOOKUP(HA$276,UI!$A$12:$O$51,VLOOKUP(HA$278,$B$276:$C$278,2,0),0)/1000)),"")</f>
        <v/>
      </c>
      <c r="HB416" s="145" t="str">
        <f>IFERROR(TRUNC(VLOOKUP($E416,'Container Panel'!$B$41:$Z$100,$D416,0)/(VLOOKUP(HB$276,UI!$A$12:$O$51,VLOOKUP(HB$278,$B$276:$C$278,2,0),0)/1000)),"")</f>
        <v/>
      </c>
      <c r="HC416" s="145" t="str">
        <f>IFERROR(TRUNC(VLOOKUP($E416,'Container Panel'!$B$41:$Z$100,$D416,0)/(VLOOKUP(HC$276,UI!$A$12:$O$51,VLOOKUP(HC$278,$B$276:$C$278,2,0),0)/1000)),"")</f>
        <v/>
      </c>
      <c r="HD416" s="145" t="str">
        <f>IFERROR(TRUNC(VLOOKUP($E416,'Container Panel'!$B$41:$Z$100,$D416,0)/(VLOOKUP(HD$276,UI!$A$12:$O$51,VLOOKUP(HD$278,$B$276:$C$278,2,0),0)/1000)),"")</f>
        <v/>
      </c>
      <c r="HE416" s="145" t="str">
        <f>IFERROR(TRUNC(VLOOKUP($E416,'Container Panel'!$B$41:$Z$100,$D416,0)/(VLOOKUP(HE$276,UI!$A$12:$O$51,VLOOKUP(HE$278,$B$276:$C$278,2,0),0)/1000)),"")</f>
        <v/>
      </c>
      <c r="HF416" s="145" t="str">
        <f>IFERROR(TRUNC(VLOOKUP($E416,'Container Panel'!$B$41:$Z$100,$D416,0)/(VLOOKUP(HF$276,UI!$A$12:$O$51,VLOOKUP(HF$278,$B$276:$C$278,2,0),0)/1000)),"")</f>
        <v/>
      </c>
      <c r="HG416" s="145" t="str">
        <f>IFERROR(TRUNC(VLOOKUP($E416,'Container Panel'!$B$41:$Z$100,$D416,0)/(VLOOKUP(HG$276,UI!$A$12:$O$51,VLOOKUP(HG$278,$B$276:$C$278,2,0),0)/1000)),"")</f>
        <v/>
      </c>
      <c r="HH416" s="145" t="str">
        <f>IFERROR(TRUNC(VLOOKUP($E416,'Container Panel'!$B$41:$Z$100,$D416,0)/(VLOOKUP(HH$276,UI!$A$12:$O$51,VLOOKUP(HH$278,$B$276:$C$278,2,0),0)/1000)),"")</f>
        <v/>
      </c>
      <c r="HI416" s="145" t="str">
        <f>IFERROR(TRUNC(VLOOKUP($E416,'Container Panel'!$B$41:$Z$100,$D416,0)/(VLOOKUP(HI$276,UI!$A$12:$O$51,VLOOKUP(HI$278,$B$276:$C$278,2,0),0)/1000)),"")</f>
        <v/>
      </c>
      <c r="HJ416" s="145" t="str">
        <f>IFERROR(TRUNC(VLOOKUP($E416,'Container Panel'!$B$41:$Z$100,$D416,0)/(VLOOKUP(HJ$276,UI!$A$12:$O$51,VLOOKUP(HJ$278,$B$276:$C$278,2,0),0)/1000)),"")</f>
        <v/>
      </c>
      <c r="HK416" s="145" t="str">
        <f>IFERROR(TRUNC(VLOOKUP($E416,'Container Panel'!$B$41:$Z$100,$D416,0)/(VLOOKUP(HK$276,UI!$A$12:$O$51,VLOOKUP(HK$278,$B$276:$C$278,2,0),0)/1000)),"")</f>
        <v/>
      </c>
      <c r="HL416" s="145" t="str">
        <f>IFERROR(TRUNC(VLOOKUP($E416,'Container Panel'!$B$41:$Z$100,$D416,0)/(VLOOKUP(HL$276,UI!$A$12:$O$51,VLOOKUP(HL$278,$B$276:$C$278,2,0),0)/1000)),"")</f>
        <v/>
      </c>
      <c r="HM416" s="145" t="str">
        <f>IFERROR(TRUNC(VLOOKUP($E416,'Container Panel'!$B$41:$Z$100,$D416,0)/(VLOOKUP(HM$276,UI!$A$12:$O$51,VLOOKUP(HM$278,$B$276:$C$278,2,0),0)/1000)),"")</f>
        <v/>
      </c>
      <c r="HN416" s="145" t="str">
        <f>IFERROR(TRUNC(VLOOKUP($E416,'Container Panel'!$B$41:$Z$100,$D416,0)/(VLOOKUP(HN$276,UI!$A$12:$O$51,VLOOKUP(HN$278,$B$276:$C$278,2,0),0)/1000)),"")</f>
        <v/>
      </c>
      <c r="HO416" s="145" t="str">
        <f>IFERROR(TRUNC(VLOOKUP($E416,'Container Panel'!$B$41:$Z$100,$D416,0)/(VLOOKUP(HO$276,UI!$A$12:$O$51,VLOOKUP(HO$278,$B$276:$C$278,2,0),0)/1000)),"")</f>
        <v/>
      </c>
      <c r="HP416" s="145" t="str">
        <f>IFERROR(TRUNC(VLOOKUP($E416,'Container Panel'!$B$41:$Z$100,$D416,0)/(VLOOKUP(HP$276,UI!$A$12:$O$51,VLOOKUP(HP$278,$B$276:$C$278,2,0),0)/1000)),"")</f>
        <v/>
      </c>
      <c r="HQ416" s="145" t="str">
        <f>IFERROR(TRUNC(VLOOKUP($E416,'Container Panel'!$B$41:$Z$100,$D416,0)/(VLOOKUP(HQ$276,UI!$A$12:$O$51,VLOOKUP(HQ$278,$B$276:$C$278,2,0),0)/1000)),"")</f>
        <v/>
      </c>
      <c r="HR416" s="145" t="str">
        <f>IFERROR(TRUNC(VLOOKUP($E416,'Container Panel'!$B$41:$Z$100,$D416,0)/(VLOOKUP(HR$276,UI!$A$12:$O$51,VLOOKUP(HR$278,$B$276:$C$278,2,0),0)/1000)),"")</f>
        <v/>
      </c>
      <c r="HS416" s="145" t="str">
        <f>IFERROR(TRUNC(VLOOKUP($E416,'Container Panel'!$B$41:$Z$100,$D416,0)/(VLOOKUP(HS$276,UI!$A$12:$O$51,VLOOKUP(HS$278,$B$276:$C$278,2,0),0)/1000)),"")</f>
        <v/>
      </c>
      <c r="HT416" s="145" t="str">
        <f>IFERROR(TRUNC(VLOOKUP($E416,'Container Panel'!$B$41:$Z$100,$D416,0)/(VLOOKUP(HT$276,UI!$A$12:$O$51,VLOOKUP(HT$278,$B$276:$C$278,2,0),0)/1000)),"")</f>
        <v/>
      </c>
      <c r="HU416" s="145" t="str">
        <f>IFERROR(TRUNC(VLOOKUP($E416,'Container Panel'!$B$41:$Z$100,$D416,0)/(VLOOKUP(HU$276,UI!$A$12:$O$51,VLOOKUP(HU$278,$B$276:$C$278,2,0),0)/1000)),"")</f>
        <v/>
      </c>
      <c r="HV416" s="145" t="str">
        <f>IFERROR(TRUNC(VLOOKUP($E416,'Container Panel'!$B$41:$Z$100,$D416,0)/(VLOOKUP(HV$276,UI!$A$12:$O$51,VLOOKUP(HV$278,$B$276:$C$278,2,0),0)/1000)),"")</f>
        <v/>
      </c>
      <c r="HW416" s="145" t="str">
        <f>IFERROR(TRUNC(VLOOKUP($E416,'Container Panel'!$B$41:$Z$100,$D416,0)/(VLOOKUP(HW$276,UI!$A$12:$O$51,VLOOKUP(HW$278,$B$276:$C$278,2,0),0)/1000)),"")</f>
        <v/>
      </c>
      <c r="HX416" s="145" t="str">
        <f>IFERROR(TRUNC(VLOOKUP($E416,'Container Panel'!$B$41:$Z$100,$D416,0)/(VLOOKUP(HX$276,UI!$A$12:$O$51,VLOOKUP(HX$278,$B$276:$C$278,2,0),0)/1000)),"")</f>
        <v/>
      </c>
      <c r="HY416" s="145" t="str">
        <f>IFERROR(TRUNC(VLOOKUP($E416,'Container Panel'!$B$41:$Z$100,$D416,0)/(VLOOKUP(HY$276,UI!$A$12:$O$51,VLOOKUP(HY$278,$B$276:$C$278,2,0),0)/1000)),"")</f>
        <v/>
      </c>
      <c r="HZ416" s="145" t="str">
        <f>IFERROR(TRUNC(VLOOKUP($E416,'Container Panel'!$B$41:$Z$100,$D416,0)/(VLOOKUP(HZ$276,UI!$A$12:$O$51,VLOOKUP(HZ$278,$B$276:$C$278,2,0),0)/1000)),"")</f>
        <v/>
      </c>
      <c r="IA416" s="145" t="str">
        <f>IFERROR(TRUNC(VLOOKUP($E416,'Container Panel'!$B$41:$Z$100,$D416,0)/(VLOOKUP(IA$276,UI!$A$12:$O$51,VLOOKUP(IA$278,$B$276:$C$278,2,0),0)/1000)),"")</f>
        <v/>
      </c>
      <c r="IB416" s="145" t="str">
        <f>IFERROR(TRUNC(VLOOKUP($E416,'Container Panel'!$B$41:$Z$100,$D416,0)/(VLOOKUP(IB$276,UI!$A$12:$O$51,VLOOKUP(IB$278,$B$276:$C$278,2,0),0)/1000)),"")</f>
        <v/>
      </c>
      <c r="IC416" s="145" t="str">
        <f>IFERROR(TRUNC(VLOOKUP($E416,'Container Panel'!$B$41:$Z$100,$D416,0)/(VLOOKUP(IC$276,UI!$A$12:$O$51,VLOOKUP(IC$278,$B$276:$C$278,2,0),0)/1000)),"")</f>
        <v/>
      </c>
      <c r="ID416" s="145" t="str">
        <f>IFERROR(TRUNC(VLOOKUP($E416,'Container Panel'!$B$41:$Z$100,$D416,0)/(VLOOKUP(ID$276,UI!$A$12:$O$51,VLOOKUP(ID$278,$B$276:$C$278,2,0),0)/1000)),"")</f>
        <v/>
      </c>
      <c r="IE416" s="145" t="str">
        <f>IFERROR(TRUNC(VLOOKUP($E416,'Container Panel'!$B$41:$Z$100,$D416,0)/(VLOOKUP(IE$276,UI!$A$12:$O$51,VLOOKUP(IE$278,$B$276:$C$278,2,0),0)/1000)),"")</f>
        <v/>
      </c>
      <c r="IF416" s="145" t="str">
        <f>IFERROR(TRUNC(VLOOKUP($E416,'Container Panel'!$B$41:$Z$100,$D416,0)/(VLOOKUP(IF$276,UI!$A$12:$O$51,VLOOKUP(IF$278,$B$276:$C$278,2,0),0)/1000)),"")</f>
        <v/>
      </c>
      <c r="IG416" s="145" t="str">
        <f>IFERROR(TRUNC(VLOOKUP($E416,'Container Panel'!$B$41:$Z$100,$D416,0)/(VLOOKUP(IG$276,UI!$A$12:$O$51,VLOOKUP(IG$278,$B$276:$C$278,2,0),0)/1000)),"")</f>
        <v/>
      </c>
      <c r="IH416" s="145" t="str">
        <f>IFERROR(TRUNC(VLOOKUP($E416,'Container Panel'!$B$41:$Z$100,$D416,0)/(VLOOKUP(IH$276,UI!$A$12:$O$51,VLOOKUP(IH$278,$B$276:$C$278,2,0),0)/1000)),"")</f>
        <v/>
      </c>
      <c r="II416" s="145" t="str">
        <f>IFERROR(TRUNC(VLOOKUP($E416,'Container Panel'!$B$41:$Z$100,$D416,0)/(VLOOKUP(II$276,UI!$A$12:$O$51,VLOOKUP(II$278,$B$276:$C$278,2,0),0)/1000)),"")</f>
        <v/>
      </c>
      <c r="IJ416" s="145" t="str">
        <f>IFERROR(TRUNC(VLOOKUP($E416,'Container Panel'!$B$41:$Z$100,$D416,0)/(VLOOKUP(IJ$276,UI!$A$12:$O$51,VLOOKUP(IJ$278,$B$276:$C$278,2,0),0)/1000)),"")</f>
        <v/>
      </c>
      <c r="IK416" s="145" t="str">
        <f>IFERROR(TRUNC(VLOOKUP($E416,'Container Panel'!$B$41:$Z$100,$D416,0)/(VLOOKUP(IK$276,UI!$A$12:$O$51,VLOOKUP(IK$278,$B$276:$C$278,2,0),0)/1000)),"")</f>
        <v/>
      </c>
      <c r="IL416" s="145" t="str">
        <f>IFERROR(TRUNC(VLOOKUP($E416,'Container Panel'!$B$41:$Z$100,$D416,0)/(VLOOKUP(IL$276,UI!$A$12:$O$51,VLOOKUP(IL$278,$B$276:$C$278,2,0),0)/1000)),"")</f>
        <v/>
      </c>
    </row>
    <row r="417" spans="2:246">
      <c r="B417" s="74">
        <v>137</v>
      </c>
      <c r="C417" s="74">
        <f t="shared" si="198"/>
        <v>46</v>
      </c>
      <c r="D417" s="163">
        <f>MOD(B417,3)+'Container Panel'!$Q$38</f>
        <v>18</v>
      </c>
      <c r="E417" s="143">
        <f t="shared" si="197"/>
        <v>0</v>
      </c>
      <c r="F417" s="144" t="s">
        <v>29</v>
      </c>
      <c r="G417" s="145" t="str">
        <f>IFERROR(IF(AND(G$272=list!$D$3,'Box Calculation'!G$279&lt;&gt;"h",$E417&lt;&gt;0),0,IF(AND(G$273=list!$D$2,$E417&lt;&gt;0,TRUNC(VLOOKUP($E417,'Container Panel'!$B$41:$Z$100,$D417,0)/(VLOOKUP(G$276,UI!$A$12:$O$51,VLOOKUP(G$279,$B$276:$C$278,2,0),0)/1000))&gt;0),1,TRUNC(VLOOKUP($E417,'Container Panel'!$B$41:$Z$100,$D417,0)/(VLOOKUP(G$276,UI!$A$12:$O$51,VLOOKUP(G$279,$B$276:$C$278,2,0),0)/1000)))),"")</f>
        <v/>
      </c>
      <c r="H417" s="145" t="str">
        <f>IFERROR(IF(AND(H$272=list!$D$3,'Box Calculation'!H$279&lt;&gt;"h",$E417&lt;&gt;0),0,IF(AND(H$273=list!$D$2,$E417&lt;&gt;0,TRUNC(VLOOKUP($E417,'Container Panel'!$B$41:$Z$100,$D417,0)/(VLOOKUP(H$276,UI!$A$12:$O$51,VLOOKUP(H$279,$B$276:$C$278,2,0),0)/1000))&gt;0),1,TRUNC(VLOOKUP($E417,'Container Panel'!$B$41:$Z$100,$D417,0)/(VLOOKUP(H$276,UI!$A$12:$O$51,VLOOKUP(H$279,$B$276:$C$278,2,0),0)/1000)))),"")</f>
        <v/>
      </c>
      <c r="I417" s="145" t="str">
        <f>IFERROR(IF(AND(I$272=list!$D$3,'Box Calculation'!I$279&lt;&gt;"h",$E417&lt;&gt;0),0,IF(AND(I$273=list!$D$2,$E417&lt;&gt;0,TRUNC(VLOOKUP($E417,'Container Panel'!$B$41:$Z$100,$D417,0)/(VLOOKUP(I$276,UI!$A$12:$O$51,VLOOKUP(I$279,$B$276:$C$278,2,0),0)/1000))&gt;0),1,TRUNC(VLOOKUP($E417,'Container Panel'!$B$41:$Z$100,$D417,0)/(VLOOKUP(I$276,UI!$A$12:$O$51,VLOOKUP(I$279,$B$276:$C$278,2,0),0)/1000)))),"")</f>
        <v/>
      </c>
      <c r="J417" s="145" t="str">
        <f>IFERROR(IF(AND(J$272=list!$D$3,'Box Calculation'!J$279&lt;&gt;"h",$E417&lt;&gt;0),0,IF(AND(J$273=list!$D$2,$E417&lt;&gt;0,TRUNC(VLOOKUP($E417,'Container Panel'!$B$41:$Z$100,$D417,0)/(VLOOKUP(J$276,UI!$A$12:$O$51,VLOOKUP(J$279,$B$276:$C$278,2,0),0)/1000))&gt;0),1,TRUNC(VLOOKUP($E417,'Container Panel'!$B$41:$Z$100,$D417,0)/(VLOOKUP(J$276,UI!$A$12:$O$51,VLOOKUP(J$279,$B$276:$C$278,2,0),0)/1000)))),"")</f>
        <v/>
      </c>
      <c r="K417" s="145" t="str">
        <f>IFERROR(IF(AND(K$272=list!$D$3,'Box Calculation'!K$279&lt;&gt;"h",$E417&lt;&gt;0),0,IF(AND(K$273=list!$D$2,$E417&lt;&gt;0,TRUNC(VLOOKUP($E417,'Container Panel'!$B$41:$Z$100,$D417,0)/(VLOOKUP(K$276,UI!$A$12:$O$51,VLOOKUP(K$279,$B$276:$C$278,2,0),0)/1000))&gt;0),1,TRUNC(VLOOKUP($E417,'Container Panel'!$B$41:$Z$100,$D417,0)/(VLOOKUP(K$276,UI!$A$12:$O$51,VLOOKUP(K$279,$B$276:$C$278,2,0),0)/1000)))),"")</f>
        <v/>
      </c>
      <c r="L417" s="145" t="str">
        <f>IFERROR(IF(AND(L$272=list!$D$3,'Box Calculation'!L$279&lt;&gt;"h",$E417&lt;&gt;0),0,IF(AND(L$273=list!$D$2,$E417&lt;&gt;0,TRUNC(VLOOKUP($E417,'Container Panel'!$B$41:$Z$100,$D417,0)/(VLOOKUP(L$276,UI!$A$12:$O$51,VLOOKUP(L$279,$B$276:$C$278,2,0),0)/1000))&gt;0),1,TRUNC(VLOOKUP($E417,'Container Panel'!$B$41:$Z$100,$D417,0)/(VLOOKUP(L$276,UI!$A$12:$O$51,VLOOKUP(L$279,$B$276:$C$278,2,0),0)/1000)))),"")</f>
        <v/>
      </c>
      <c r="M417" s="145" t="str">
        <f>IFERROR(IF(AND(M$272=list!$D$3,'Box Calculation'!M$279&lt;&gt;"h",$E417&lt;&gt;0),0,IF(AND(M$273=list!$D$2,$E417&lt;&gt;0,TRUNC(VLOOKUP($E417,'Container Panel'!$B$41:$Z$100,$D417,0)/(VLOOKUP(M$276,UI!$A$12:$O$51,VLOOKUP(M$279,$B$276:$C$278,2,0),0)/1000))&gt;0),1,TRUNC(VLOOKUP($E417,'Container Panel'!$B$41:$Z$100,$D417,0)/(VLOOKUP(M$276,UI!$A$12:$O$51,VLOOKUP(M$279,$B$276:$C$278,2,0),0)/1000)))),"")</f>
        <v/>
      </c>
      <c r="N417" s="145" t="str">
        <f>IFERROR(IF(AND(N$272=list!$D$3,'Box Calculation'!N$279&lt;&gt;"h",$E417&lt;&gt;0),0,IF(AND(N$273=list!$D$2,$E417&lt;&gt;0,TRUNC(VLOOKUP($E417,'Container Panel'!$B$41:$Z$100,$D417,0)/(VLOOKUP(N$276,UI!$A$12:$O$51,VLOOKUP(N$279,$B$276:$C$278,2,0),0)/1000))&gt;0),1,TRUNC(VLOOKUP($E417,'Container Panel'!$B$41:$Z$100,$D417,0)/(VLOOKUP(N$276,UI!$A$12:$O$51,VLOOKUP(N$279,$B$276:$C$278,2,0),0)/1000)))),"")</f>
        <v/>
      </c>
      <c r="O417" s="145" t="str">
        <f>IFERROR(IF(AND(O$272=list!$D$3,'Box Calculation'!O$279&lt;&gt;"h",$E417&lt;&gt;0),0,IF(AND(O$273=list!$D$2,$E417&lt;&gt;0,TRUNC(VLOOKUP($E417,'Container Panel'!$B$41:$Z$100,$D417,0)/(VLOOKUP(O$276,UI!$A$12:$O$51,VLOOKUP(O$279,$B$276:$C$278,2,0),0)/1000))&gt;0),1,TRUNC(VLOOKUP($E417,'Container Panel'!$B$41:$Z$100,$D417,0)/(VLOOKUP(O$276,UI!$A$12:$O$51,VLOOKUP(O$279,$B$276:$C$278,2,0),0)/1000)))),"")</f>
        <v/>
      </c>
      <c r="P417" s="145" t="str">
        <f>IFERROR(IF(AND(P$272=list!$D$3,'Box Calculation'!P$279&lt;&gt;"h",$E417&lt;&gt;0),0,IF(AND(P$273=list!$D$2,$E417&lt;&gt;0,TRUNC(VLOOKUP($E417,'Container Panel'!$B$41:$Z$100,$D417,0)/(VLOOKUP(P$276,UI!$A$12:$O$51,VLOOKUP(P$279,$B$276:$C$278,2,0),0)/1000))&gt;0),1,TRUNC(VLOOKUP($E417,'Container Panel'!$B$41:$Z$100,$D417,0)/(VLOOKUP(P$276,UI!$A$12:$O$51,VLOOKUP(P$279,$B$276:$C$278,2,0),0)/1000)))),"")</f>
        <v/>
      </c>
      <c r="Q417" s="145" t="str">
        <f>IFERROR(IF(AND(Q$272=list!$D$3,'Box Calculation'!Q$279&lt;&gt;"h",$E417&lt;&gt;0),0,IF(AND(Q$273=list!$D$2,$E417&lt;&gt;0,TRUNC(VLOOKUP($E417,'Container Panel'!$B$41:$Z$100,$D417,0)/(VLOOKUP(Q$276,UI!$A$12:$O$51,VLOOKUP(Q$279,$B$276:$C$278,2,0),0)/1000))&gt;0),1,TRUNC(VLOOKUP($E417,'Container Panel'!$B$41:$Z$100,$D417,0)/(VLOOKUP(Q$276,UI!$A$12:$O$51,VLOOKUP(Q$279,$B$276:$C$278,2,0),0)/1000)))),"")</f>
        <v/>
      </c>
      <c r="R417" s="145" t="str">
        <f>IFERROR(IF(AND(R$272=list!$D$3,'Box Calculation'!R$279&lt;&gt;"h",$E417&lt;&gt;0),0,IF(AND(R$273=list!$D$2,$E417&lt;&gt;0,TRUNC(VLOOKUP($E417,'Container Panel'!$B$41:$Z$100,$D417,0)/(VLOOKUP(R$276,UI!$A$12:$O$51,VLOOKUP(R$279,$B$276:$C$278,2,0),0)/1000))&gt;0),1,TRUNC(VLOOKUP($E417,'Container Panel'!$B$41:$Z$100,$D417,0)/(VLOOKUP(R$276,UI!$A$12:$O$51,VLOOKUP(R$279,$B$276:$C$278,2,0),0)/1000)))),"")</f>
        <v/>
      </c>
      <c r="S417" s="145" t="str">
        <f>IFERROR(IF(AND(S$272=list!$D$3,'Box Calculation'!S$279&lt;&gt;"h",$E417&lt;&gt;0),0,IF(AND(S$273=list!$D$2,$E417&lt;&gt;0,TRUNC(VLOOKUP($E417,'Container Panel'!$B$41:$Z$100,$D417,0)/(VLOOKUP(S$276,UI!$A$12:$O$51,VLOOKUP(S$279,$B$276:$C$278,2,0),0)/1000))&gt;0),1,TRUNC(VLOOKUP($E417,'Container Panel'!$B$41:$Z$100,$D417,0)/(VLOOKUP(S$276,UI!$A$12:$O$51,VLOOKUP(S$279,$B$276:$C$278,2,0),0)/1000)))),"")</f>
        <v/>
      </c>
      <c r="T417" s="145" t="str">
        <f>IFERROR(IF(AND(T$272=list!$D$3,'Box Calculation'!T$279&lt;&gt;"h",$E417&lt;&gt;0),0,IF(AND(T$273=list!$D$2,$E417&lt;&gt;0,TRUNC(VLOOKUP($E417,'Container Panel'!$B$41:$Z$100,$D417,0)/(VLOOKUP(T$276,UI!$A$12:$O$51,VLOOKUP(T$279,$B$276:$C$278,2,0),0)/1000))&gt;0),1,TRUNC(VLOOKUP($E417,'Container Panel'!$B$41:$Z$100,$D417,0)/(VLOOKUP(T$276,UI!$A$12:$O$51,VLOOKUP(T$279,$B$276:$C$278,2,0),0)/1000)))),"")</f>
        <v/>
      </c>
      <c r="U417" s="145" t="str">
        <f>IFERROR(IF(AND(U$272=list!$D$3,'Box Calculation'!U$279&lt;&gt;"h",$E417&lt;&gt;0),0,IF(AND(U$273=list!$D$2,$E417&lt;&gt;0,TRUNC(VLOOKUP($E417,'Container Panel'!$B$41:$Z$100,$D417,0)/(VLOOKUP(U$276,UI!$A$12:$O$51,VLOOKUP(U$279,$B$276:$C$278,2,0),0)/1000))&gt;0),1,TRUNC(VLOOKUP($E417,'Container Panel'!$B$41:$Z$100,$D417,0)/(VLOOKUP(U$276,UI!$A$12:$O$51,VLOOKUP(U$279,$B$276:$C$278,2,0),0)/1000)))),"")</f>
        <v/>
      </c>
      <c r="V417" s="145" t="str">
        <f>IFERROR(IF(AND(V$272=list!$D$3,'Box Calculation'!V$279&lt;&gt;"h",$E417&lt;&gt;0),0,IF(AND(V$273=list!$D$2,$E417&lt;&gt;0,TRUNC(VLOOKUP($E417,'Container Panel'!$B$41:$Z$100,$D417,0)/(VLOOKUP(V$276,UI!$A$12:$O$51,VLOOKUP(V$279,$B$276:$C$278,2,0),0)/1000))&gt;0),1,TRUNC(VLOOKUP($E417,'Container Panel'!$B$41:$Z$100,$D417,0)/(VLOOKUP(V$276,UI!$A$12:$O$51,VLOOKUP(V$279,$B$276:$C$278,2,0),0)/1000)))),"")</f>
        <v/>
      </c>
      <c r="W417" s="145" t="str">
        <f>IFERROR(IF(AND(W$272=list!$D$3,'Box Calculation'!W$279&lt;&gt;"h",$E417&lt;&gt;0),0,IF(AND(W$273=list!$D$2,$E417&lt;&gt;0,TRUNC(VLOOKUP($E417,'Container Panel'!$B$41:$Z$100,$D417,0)/(VLOOKUP(W$276,UI!$A$12:$O$51,VLOOKUP(W$279,$B$276:$C$278,2,0),0)/1000))&gt;0),1,TRUNC(VLOOKUP($E417,'Container Panel'!$B$41:$Z$100,$D417,0)/(VLOOKUP(W$276,UI!$A$12:$O$51,VLOOKUP(W$279,$B$276:$C$278,2,0),0)/1000)))),"")</f>
        <v/>
      </c>
      <c r="X417" s="145" t="str">
        <f>IFERROR(IF(AND(X$272=list!$D$3,'Box Calculation'!X$279&lt;&gt;"h",$E417&lt;&gt;0),0,IF(AND(X$273=list!$D$2,$E417&lt;&gt;0,TRUNC(VLOOKUP($E417,'Container Panel'!$B$41:$Z$100,$D417,0)/(VLOOKUP(X$276,UI!$A$12:$O$51,VLOOKUP(X$279,$B$276:$C$278,2,0),0)/1000))&gt;0),1,TRUNC(VLOOKUP($E417,'Container Panel'!$B$41:$Z$100,$D417,0)/(VLOOKUP(X$276,UI!$A$12:$O$51,VLOOKUP(X$279,$B$276:$C$278,2,0),0)/1000)))),"")</f>
        <v/>
      </c>
      <c r="Y417" s="145" t="str">
        <f>IFERROR(IF(AND(Y$272=list!$D$3,'Box Calculation'!Y$279&lt;&gt;"h",$E417&lt;&gt;0),0,IF(AND(Y$273=list!$D$2,$E417&lt;&gt;0,TRUNC(VLOOKUP($E417,'Container Panel'!$B$41:$Z$100,$D417,0)/(VLOOKUP(Y$276,UI!$A$12:$O$51,VLOOKUP(Y$279,$B$276:$C$278,2,0),0)/1000))&gt;0),1,TRUNC(VLOOKUP($E417,'Container Panel'!$B$41:$Z$100,$D417,0)/(VLOOKUP(Y$276,UI!$A$12:$O$51,VLOOKUP(Y$279,$B$276:$C$278,2,0),0)/1000)))),"")</f>
        <v/>
      </c>
      <c r="Z417" s="145" t="str">
        <f>IFERROR(IF(AND(Z$272=list!$D$3,'Box Calculation'!Z$279&lt;&gt;"h",$E417&lt;&gt;0),0,IF(AND(Z$273=list!$D$2,$E417&lt;&gt;0,TRUNC(VLOOKUP($E417,'Container Panel'!$B$41:$Z$100,$D417,0)/(VLOOKUP(Z$276,UI!$A$12:$O$51,VLOOKUP(Z$279,$B$276:$C$278,2,0),0)/1000))&gt;0),1,TRUNC(VLOOKUP($E417,'Container Panel'!$B$41:$Z$100,$D417,0)/(VLOOKUP(Z$276,UI!$A$12:$O$51,VLOOKUP(Z$279,$B$276:$C$278,2,0),0)/1000)))),"")</f>
        <v/>
      </c>
      <c r="AA417" s="145" t="str">
        <f>IFERROR(IF(AND(AA$272=list!$D$3,'Box Calculation'!AA$279&lt;&gt;"h",$E417&lt;&gt;0),0,IF(AND(AA$273=list!$D$2,$E417&lt;&gt;0,TRUNC(VLOOKUP($E417,'Container Panel'!$B$41:$Z$100,$D417,0)/(VLOOKUP(AA$276,UI!$A$12:$O$51,VLOOKUP(AA$279,$B$276:$C$278,2,0),0)/1000))&gt;0),1,TRUNC(VLOOKUP($E417,'Container Panel'!$B$41:$Z$100,$D417,0)/(VLOOKUP(AA$276,UI!$A$12:$O$51,VLOOKUP(AA$279,$B$276:$C$278,2,0),0)/1000)))),"")</f>
        <v/>
      </c>
      <c r="AB417" s="145" t="str">
        <f>IFERROR(IF(AND(AB$272=list!$D$3,'Box Calculation'!AB$279&lt;&gt;"h",$E417&lt;&gt;0),0,IF(AND(AB$273=list!$D$2,$E417&lt;&gt;0,TRUNC(VLOOKUP($E417,'Container Panel'!$B$41:$Z$100,$D417,0)/(VLOOKUP(AB$276,UI!$A$12:$O$51,VLOOKUP(AB$279,$B$276:$C$278,2,0),0)/1000))&gt;0),1,TRUNC(VLOOKUP($E417,'Container Panel'!$B$41:$Z$100,$D417,0)/(VLOOKUP(AB$276,UI!$A$12:$O$51,VLOOKUP(AB$279,$B$276:$C$278,2,0),0)/1000)))),"")</f>
        <v/>
      </c>
      <c r="AC417" s="145" t="str">
        <f>IFERROR(IF(AND(AC$272=list!$D$3,'Box Calculation'!AC$279&lt;&gt;"h",$E417&lt;&gt;0),0,IF(AND(AC$273=list!$D$2,$E417&lt;&gt;0,TRUNC(VLOOKUP($E417,'Container Panel'!$B$41:$Z$100,$D417,0)/(VLOOKUP(AC$276,UI!$A$12:$O$51,VLOOKUP(AC$279,$B$276:$C$278,2,0),0)/1000))&gt;0),1,TRUNC(VLOOKUP($E417,'Container Panel'!$B$41:$Z$100,$D417,0)/(VLOOKUP(AC$276,UI!$A$12:$O$51,VLOOKUP(AC$279,$B$276:$C$278,2,0),0)/1000)))),"")</f>
        <v/>
      </c>
      <c r="AD417" s="145" t="str">
        <f>IFERROR(IF(AND(AD$272=list!$D$3,'Box Calculation'!AD$279&lt;&gt;"h",$E417&lt;&gt;0),0,IF(AND(AD$273=list!$D$2,$E417&lt;&gt;0,TRUNC(VLOOKUP($E417,'Container Panel'!$B$41:$Z$100,$D417,0)/(VLOOKUP(AD$276,UI!$A$12:$O$51,VLOOKUP(AD$279,$B$276:$C$278,2,0),0)/1000))&gt;0),1,TRUNC(VLOOKUP($E417,'Container Panel'!$B$41:$Z$100,$D417,0)/(VLOOKUP(AD$276,UI!$A$12:$O$51,VLOOKUP(AD$279,$B$276:$C$278,2,0),0)/1000)))),"")</f>
        <v/>
      </c>
      <c r="AE417" s="145" t="str">
        <f>IFERROR(IF(AND(AE$272=list!$D$3,'Box Calculation'!AE$279&lt;&gt;"h",$E417&lt;&gt;0),0,IF(AND(AE$273=list!$D$2,$E417&lt;&gt;0,TRUNC(VLOOKUP($E417,'Container Panel'!$B$41:$Z$100,$D417,0)/(VLOOKUP(AE$276,UI!$A$12:$O$51,VLOOKUP(AE$279,$B$276:$C$278,2,0),0)/1000))&gt;0),1,TRUNC(VLOOKUP($E417,'Container Panel'!$B$41:$Z$100,$D417,0)/(VLOOKUP(AE$276,UI!$A$12:$O$51,VLOOKUP(AE$279,$B$276:$C$278,2,0),0)/1000)))),"")</f>
        <v/>
      </c>
      <c r="AF417" s="145" t="str">
        <f>IFERROR(IF(AND(AF$272=list!$D$3,'Box Calculation'!AF$279&lt;&gt;"h",$E417&lt;&gt;0),0,IF(AND(AF$273=list!$D$2,$E417&lt;&gt;0,TRUNC(VLOOKUP($E417,'Container Panel'!$B$41:$Z$100,$D417,0)/(VLOOKUP(AF$276,UI!$A$12:$O$51,VLOOKUP(AF$279,$B$276:$C$278,2,0),0)/1000))&gt;0),1,TRUNC(VLOOKUP($E417,'Container Panel'!$B$41:$Z$100,$D417,0)/(VLOOKUP(AF$276,UI!$A$12:$O$51,VLOOKUP(AF$279,$B$276:$C$278,2,0),0)/1000)))),"")</f>
        <v/>
      </c>
      <c r="AG417" s="145" t="str">
        <f>IFERROR(IF(AND(AG$272=list!$D$3,'Box Calculation'!AG$279&lt;&gt;"h",$E417&lt;&gt;0),0,IF(AND(AG$273=list!$D$2,$E417&lt;&gt;0,TRUNC(VLOOKUP($E417,'Container Panel'!$B$41:$Z$100,$D417,0)/(VLOOKUP(AG$276,UI!$A$12:$O$51,VLOOKUP(AG$279,$B$276:$C$278,2,0),0)/1000))&gt;0),1,TRUNC(VLOOKUP($E417,'Container Panel'!$B$41:$Z$100,$D417,0)/(VLOOKUP(AG$276,UI!$A$12:$O$51,VLOOKUP(AG$279,$B$276:$C$278,2,0),0)/1000)))),"")</f>
        <v/>
      </c>
      <c r="AH417" s="145" t="str">
        <f>IFERROR(IF(AND(AH$272=list!$D$3,'Box Calculation'!AH$279&lt;&gt;"h",$E417&lt;&gt;0),0,IF(AND(AH$273=list!$D$2,$E417&lt;&gt;0,TRUNC(VLOOKUP($E417,'Container Panel'!$B$41:$Z$100,$D417,0)/(VLOOKUP(AH$276,UI!$A$12:$O$51,VLOOKUP(AH$279,$B$276:$C$278,2,0),0)/1000))&gt;0),1,TRUNC(VLOOKUP($E417,'Container Panel'!$B$41:$Z$100,$D417,0)/(VLOOKUP(AH$276,UI!$A$12:$O$51,VLOOKUP(AH$279,$B$276:$C$278,2,0),0)/1000)))),"")</f>
        <v/>
      </c>
      <c r="AI417" s="145" t="str">
        <f>IFERROR(IF(AND(AI$272=list!$D$3,'Box Calculation'!AI$279&lt;&gt;"h",$E417&lt;&gt;0),0,IF(AND(AI$273=list!$D$2,$E417&lt;&gt;0,TRUNC(VLOOKUP($E417,'Container Panel'!$B$41:$Z$100,$D417,0)/(VLOOKUP(AI$276,UI!$A$12:$O$51,VLOOKUP(AI$279,$B$276:$C$278,2,0),0)/1000))&gt;0),1,TRUNC(VLOOKUP($E417,'Container Panel'!$B$41:$Z$100,$D417,0)/(VLOOKUP(AI$276,UI!$A$12:$O$51,VLOOKUP(AI$279,$B$276:$C$278,2,0),0)/1000)))),"")</f>
        <v/>
      </c>
      <c r="AJ417" s="145" t="str">
        <f>IFERROR(IF(AND(AJ$272=list!$D$3,'Box Calculation'!AJ$279&lt;&gt;"h",$E417&lt;&gt;0),0,IF(AND(AJ$273=list!$D$2,$E417&lt;&gt;0,TRUNC(VLOOKUP($E417,'Container Panel'!$B$41:$Z$100,$D417,0)/(VLOOKUP(AJ$276,UI!$A$12:$O$51,VLOOKUP(AJ$279,$B$276:$C$278,2,0),0)/1000))&gt;0),1,TRUNC(VLOOKUP($E417,'Container Panel'!$B$41:$Z$100,$D417,0)/(VLOOKUP(AJ$276,UI!$A$12:$O$51,VLOOKUP(AJ$279,$B$276:$C$278,2,0),0)/1000)))),"")</f>
        <v/>
      </c>
      <c r="AK417" s="145" t="str">
        <f>IFERROR(IF(AND(AK$272=list!$D$3,'Box Calculation'!AK$279&lt;&gt;"h",$E417&lt;&gt;0),0,IF(AND(AK$273=list!$D$2,$E417&lt;&gt;0,TRUNC(VLOOKUP($E417,'Container Panel'!$B$41:$Z$100,$D417,0)/(VLOOKUP(AK$276,UI!$A$12:$O$51,VLOOKUP(AK$279,$B$276:$C$278,2,0),0)/1000))&gt;0),1,TRUNC(VLOOKUP($E417,'Container Panel'!$B$41:$Z$100,$D417,0)/(VLOOKUP(AK$276,UI!$A$12:$O$51,VLOOKUP(AK$279,$B$276:$C$278,2,0),0)/1000)))),"")</f>
        <v/>
      </c>
      <c r="AL417" s="145" t="str">
        <f>IFERROR(IF(AND(AL$272=list!$D$3,'Box Calculation'!AL$279&lt;&gt;"h",$E417&lt;&gt;0),0,IF(AND(AL$273=list!$D$2,$E417&lt;&gt;0,TRUNC(VLOOKUP($E417,'Container Panel'!$B$41:$Z$100,$D417,0)/(VLOOKUP(AL$276,UI!$A$12:$O$51,VLOOKUP(AL$279,$B$276:$C$278,2,0),0)/1000))&gt;0),1,TRUNC(VLOOKUP($E417,'Container Panel'!$B$41:$Z$100,$D417,0)/(VLOOKUP(AL$276,UI!$A$12:$O$51,VLOOKUP(AL$279,$B$276:$C$278,2,0),0)/1000)))),"")</f>
        <v/>
      </c>
      <c r="AM417" s="145" t="str">
        <f>IFERROR(IF(AND(AM$272=list!$D$3,'Box Calculation'!AM$279&lt;&gt;"h",$E417&lt;&gt;0),0,IF(AND(AM$273=list!$D$2,$E417&lt;&gt;0,TRUNC(VLOOKUP($E417,'Container Panel'!$B$41:$Z$100,$D417,0)/(VLOOKUP(AM$276,UI!$A$12:$O$51,VLOOKUP(AM$279,$B$276:$C$278,2,0),0)/1000))&gt;0),1,TRUNC(VLOOKUP($E417,'Container Panel'!$B$41:$Z$100,$D417,0)/(VLOOKUP(AM$276,UI!$A$12:$O$51,VLOOKUP(AM$279,$B$276:$C$278,2,0),0)/1000)))),"")</f>
        <v/>
      </c>
      <c r="AN417" s="145" t="str">
        <f>IFERROR(IF(AND(AN$272=list!$D$3,'Box Calculation'!AN$279&lt;&gt;"h",$E417&lt;&gt;0),0,IF(AND(AN$273=list!$D$2,$E417&lt;&gt;0,TRUNC(VLOOKUP($E417,'Container Panel'!$B$41:$Z$100,$D417,0)/(VLOOKUP(AN$276,UI!$A$12:$O$51,VLOOKUP(AN$279,$B$276:$C$278,2,0),0)/1000))&gt;0),1,TRUNC(VLOOKUP($E417,'Container Panel'!$B$41:$Z$100,$D417,0)/(VLOOKUP(AN$276,UI!$A$12:$O$51,VLOOKUP(AN$279,$B$276:$C$278,2,0),0)/1000)))),"")</f>
        <v/>
      </c>
      <c r="AO417" s="145" t="str">
        <f>IFERROR(IF(AND(AO$272=list!$D$3,'Box Calculation'!AO$279&lt;&gt;"h",$E417&lt;&gt;0),0,IF(AND(AO$273=list!$D$2,$E417&lt;&gt;0,TRUNC(VLOOKUP($E417,'Container Panel'!$B$41:$Z$100,$D417,0)/(VLOOKUP(AO$276,UI!$A$12:$O$51,VLOOKUP(AO$279,$B$276:$C$278,2,0),0)/1000))&gt;0),1,TRUNC(VLOOKUP($E417,'Container Panel'!$B$41:$Z$100,$D417,0)/(VLOOKUP(AO$276,UI!$A$12:$O$51,VLOOKUP(AO$279,$B$276:$C$278,2,0),0)/1000)))),"")</f>
        <v/>
      </c>
      <c r="AP417" s="145" t="str">
        <f>IFERROR(IF(AND(AP$272=list!$D$3,'Box Calculation'!AP$279&lt;&gt;"h",$E417&lt;&gt;0),0,IF(AND(AP$273=list!$D$2,$E417&lt;&gt;0,TRUNC(VLOOKUP($E417,'Container Panel'!$B$41:$Z$100,$D417,0)/(VLOOKUP(AP$276,UI!$A$12:$O$51,VLOOKUP(AP$279,$B$276:$C$278,2,0),0)/1000))&gt;0),1,TRUNC(VLOOKUP($E417,'Container Panel'!$B$41:$Z$100,$D417,0)/(VLOOKUP(AP$276,UI!$A$12:$O$51,VLOOKUP(AP$279,$B$276:$C$278,2,0),0)/1000)))),"")</f>
        <v/>
      </c>
      <c r="AQ417" s="145" t="str">
        <f>IFERROR(IF(AND(AQ$272=list!$D$3,'Box Calculation'!AQ$279&lt;&gt;"h",$E417&lt;&gt;0),0,IF(AND(AQ$273=list!$D$2,$E417&lt;&gt;0,TRUNC(VLOOKUP($E417,'Container Panel'!$B$41:$Z$100,$D417,0)/(VLOOKUP(AQ$276,UI!$A$12:$O$51,VLOOKUP(AQ$279,$B$276:$C$278,2,0),0)/1000))&gt;0),1,TRUNC(VLOOKUP($E417,'Container Panel'!$B$41:$Z$100,$D417,0)/(VLOOKUP(AQ$276,UI!$A$12:$O$51,VLOOKUP(AQ$279,$B$276:$C$278,2,0),0)/1000)))),"")</f>
        <v/>
      </c>
      <c r="AR417" s="145" t="str">
        <f>IFERROR(IF(AND(AR$272=list!$D$3,'Box Calculation'!AR$279&lt;&gt;"h",$E417&lt;&gt;0),0,IF(AND(AR$273=list!$D$2,$E417&lt;&gt;0,TRUNC(VLOOKUP($E417,'Container Panel'!$B$41:$Z$100,$D417,0)/(VLOOKUP(AR$276,UI!$A$12:$O$51,VLOOKUP(AR$279,$B$276:$C$278,2,0),0)/1000))&gt;0),1,TRUNC(VLOOKUP($E417,'Container Panel'!$B$41:$Z$100,$D417,0)/(VLOOKUP(AR$276,UI!$A$12:$O$51,VLOOKUP(AR$279,$B$276:$C$278,2,0),0)/1000)))),"")</f>
        <v/>
      </c>
      <c r="AS417" s="145" t="str">
        <f>IFERROR(IF(AND(AS$272=list!$D$3,'Box Calculation'!AS$279&lt;&gt;"h",$E417&lt;&gt;0),0,IF(AND(AS$273=list!$D$2,$E417&lt;&gt;0,TRUNC(VLOOKUP($E417,'Container Panel'!$B$41:$Z$100,$D417,0)/(VLOOKUP(AS$276,UI!$A$12:$O$51,VLOOKUP(AS$279,$B$276:$C$278,2,0),0)/1000))&gt;0),1,TRUNC(VLOOKUP($E417,'Container Panel'!$B$41:$Z$100,$D417,0)/(VLOOKUP(AS$276,UI!$A$12:$O$51,VLOOKUP(AS$279,$B$276:$C$278,2,0),0)/1000)))),"")</f>
        <v/>
      </c>
      <c r="AT417" s="145" t="str">
        <f>IFERROR(IF(AND(AT$272=list!$D$3,'Box Calculation'!AT$279&lt;&gt;"h",$E417&lt;&gt;0),0,IF(AND(AT$273=list!$D$2,$E417&lt;&gt;0,TRUNC(VLOOKUP($E417,'Container Panel'!$B$41:$Z$100,$D417,0)/(VLOOKUP(AT$276,UI!$A$12:$O$51,VLOOKUP(AT$279,$B$276:$C$278,2,0),0)/1000))&gt;0),1,TRUNC(VLOOKUP($E417,'Container Panel'!$B$41:$Z$100,$D417,0)/(VLOOKUP(AT$276,UI!$A$12:$O$51,VLOOKUP(AT$279,$B$276:$C$278,2,0),0)/1000)))),"")</f>
        <v/>
      </c>
      <c r="AU417" s="145" t="str">
        <f>IFERROR(IF(AND(AU$272=list!$D$3,'Box Calculation'!AU$279&lt;&gt;"h",$E417&lt;&gt;0),0,IF(AND(AU$273=list!$D$2,$E417&lt;&gt;0,TRUNC(VLOOKUP($E417,'Container Panel'!$B$41:$Z$100,$D417,0)/(VLOOKUP(AU$276,UI!$A$12:$O$51,VLOOKUP(AU$279,$B$276:$C$278,2,0),0)/1000))&gt;0),1,TRUNC(VLOOKUP($E417,'Container Panel'!$B$41:$Z$100,$D417,0)/(VLOOKUP(AU$276,UI!$A$12:$O$51,VLOOKUP(AU$279,$B$276:$C$278,2,0),0)/1000)))),"")</f>
        <v/>
      </c>
      <c r="AV417" s="145" t="str">
        <f>IFERROR(IF(AND(AV$272=list!$D$3,'Box Calculation'!AV$279&lt;&gt;"h",$E417&lt;&gt;0),0,IF(AND(AV$273=list!$D$2,$E417&lt;&gt;0,TRUNC(VLOOKUP($E417,'Container Panel'!$B$41:$Z$100,$D417,0)/(VLOOKUP(AV$276,UI!$A$12:$O$51,VLOOKUP(AV$279,$B$276:$C$278,2,0),0)/1000))&gt;0),1,TRUNC(VLOOKUP($E417,'Container Panel'!$B$41:$Z$100,$D417,0)/(VLOOKUP(AV$276,UI!$A$12:$O$51,VLOOKUP(AV$279,$B$276:$C$278,2,0),0)/1000)))),"")</f>
        <v/>
      </c>
      <c r="AW417" s="145" t="str">
        <f>IFERROR(IF(AND(AW$272=list!$D$3,'Box Calculation'!AW$279&lt;&gt;"h",$E417&lt;&gt;0),0,IF(AND(AW$273=list!$D$2,$E417&lt;&gt;0,TRUNC(VLOOKUP($E417,'Container Panel'!$B$41:$Z$100,$D417,0)/(VLOOKUP(AW$276,UI!$A$12:$O$51,VLOOKUP(AW$279,$B$276:$C$278,2,0),0)/1000))&gt;0),1,TRUNC(VLOOKUP($E417,'Container Panel'!$B$41:$Z$100,$D417,0)/(VLOOKUP(AW$276,UI!$A$12:$O$51,VLOOKUP(AW$279,$B$276:$C$278,2,0),0)/1000)))),"")</f>
        <v/>
      </c>
      <c r="AX417" s="145" t="str">
        <f>IFERROR(IF(AND(AX$272=list!$D$3,'Box Calculation'!AX$279&lt;&gt;"h",$E417&lt;&gt;0),0,IF(AND(AX$273=list!$D$2,$E417&lt;&gt;0,TRUNC(VLOOKUP($E417,'Container Panel'!$B$41:$Z$100,$D417,0)/(VLOOKUP(AX$276,UI!$A$12:$O$51,VLOOKUP(AX$279,$B$276:$C$278,2,0),0)/1000))&gt;0),1,TRUNC(VLOOKUP($E417,'Container Panel'!$B$41:$Z$100,$D417,0)/(VLOOKUP(AX$276,UI!$A$12:$O$51,VLOOKUP(AX$279,$B$276:$C$278,2,0),0)/1000)))),"")</f>
        <v/>
      </c>
      <c r="AY417" s="145" t="str">
        <f>IFERROR(IF(AND(AY$272=list!$D$3,'Box Calculation'!AY$279&lt;&gt;"h",$E417&lt;&gt;0),0,IF(AND(AY$273=list!$D$2,$E417&lt;&gt;0,TRUNC(VLOOKUP($E417,'Container Panel'!$B$41:$Z$100,$D417,0)/(VLOOKUP(AY$276,UI!$A$12:$O$51,VLOOKUP(AY$279,$B$276:$C$278,2,0),0)/1000))&gt;0),1,TRUNC(VLOOKUP($E417,'Container Panel'!$B$41:$Z$100,$D417,0)/(VLOOKUP(AY$276,UI!$A$12:$O$51,VLOOKUP(AY$279,$B$276:$C$278,2,0),0)/1000)))),"")</f>
        <v/>
      </c>
      <c r="AZ417" s="145" t="str">
        <f>IFERROR(IF(AND(AZ$272=list!$D$3,'Box Calculation'!AZ$279&lt;&gt;"h",$E417&lt;&gt;0),0,IF(AND(AZ$273=list!$D$2,$E417&lt;&gt;0,TRUNC(VLOOKUP($E417,'Container Panel'!$B$41:$Z$100,$D417,0)/(VLOOKUP(AZ$276,UI!$A$12:$O$51,VLOOKUP(AZ$279,$B$276:$C$278,2,0),0)/1000))&gt;0),1,TRUNC(VLOOKUP($E417,'Container Panel'!$B$41:$Z$100,$D417,0)/(VLOOKUP(AZ$276,UI!$A$12:$O$51,VLOOKUP(AZ$279,$B$276:$C$278,2,0),0)/1000)))),"")</f>
        <v/>
      </c>
      <c r="BA417" s="145" t="str">
        <f>IFERROR(IF(AND(BA$272=list!$D$3,'Box Calculation'!BA$279&lt;&gt;"h",$E417&lt;&gt;0),0,IF(AND(BA$273=list!$D$2,$E417&lt;&gt;0,TRUNC(VLOOKUP($E417,'Container Panel'!$B$41:$Z$100,$D417,0)/(VLOOKUP(BA$276,UI!$A$12:$O$51,VLOOKUP(BA$279,$B$276:$C$278,2,0),0)/1000))&gt;0),1,TRUNC(VLOOKUP($E417,'Container Panel'!$B$41:$Z$100,$D417,0)/(VLOOKUP(BA$276,UI!$A$12:$O$51,VLOOKUP(BA$279,$B$276:$C$278,2,0),0)/1000)))),"")</f>
        <v/>
      </c>
      <c r="BB417" s="145" t="str">
        <f>IFERROR(IF(AND(BB$272=list!$D$3,'Box Calculation'!BB$279&lt;&gt;"h",$E417&lt;&gt;0),0,IF(AND(BB$273=list!$D$2,$E417&lt;&gt;0,TRUNC(VLOOKUP($E417,'Container Panel'!$B$41:$Z$100,$D417,0)/(VLOOKUP(BB$276,UI!$A$12:$O$51,VLOOKUP(BB$279,$B$276:$C$278,2,0),0)/1000))&gt;0),1,TRUNC(VLOOKUP($E417,'Container Panel'!$B$41:$Z$100,$D417,0)/(VLOOKUP(BB$276,UI!$A$12:$O$51,VLOOKUP(BB$279,$B$276:$C$278,2,0),0)/1000)))),"")</f>
        <v/>
      </c>
      <c r="BC417" s="145" t="str">
        <f>IFERROR(IF(AND(BC$272=list!$D$3,'Box Calculation'!BC$279&lt;&gt;"h",$E417&lt;&gt;0),0,IF(AND(BC$273=list!$D$2,$E417&lt;&gt;0,TRUNC(VLOOKUP($E417,'Container Panel'!$B$41:$Z$100,$D417,0)/(VLOOKUP(BC$276,UI!$A$12:$O$51,VLOOKUP(BC$279,$B$276:$C$278,2,0),0)/1000))&gt;0),1,TRUNC(VLOOKUP($E417,'Container Panel'!$B$41:$Z$100,$D417,0)/(VLOOKUP(BC$276,UI!$A$12:$O$51,VLOOKUP(BC$279,$B$276:$C$278,2,0),0)/1000)))),"")</f>
        <v/>
      </c>
      <c r="BD417" s="145" t="str">
        <f>IFERROR(IF(AND(BD$272=list!$D$3,'Box Calculation'!BD$279&lt;&gt;"h",$E417&lt;&gt;0),0,IF(AND(BD$273=list!$D$2,$E417&lt;&gt;0,TRUNC(VLOOKUP($E417,'Container Panel'!$B$41:$Z$100,$D417,0)/(VLOOKUP(BD$276,UI!$A$12:$O$51,VLOOKUP(BD$279,$B$276:$C$278,2,0),0)/1000))&gt;0),1,TRUNC(VLOOKUP($E417,'Container Panel'!$B$41:$Z$100,$D417,0)/(VLOOKUP(BD$276,UI!$A$12:$O$51,VLOOKUP(BD$279,$B$276:$C$278,2,0),0)/1000)))),"")</f>
        <v/>
      </c>
      <c r="BE417" s="145" t="str">
        <f>IFERROR(IF(AND(BE$272=list!$D$3,'Box Calculation'!BE$279&lt;&gt;"h",$E417&lt;&gt;0),0,IF(AND(BE$273=list!$D$2,$E417&lt;&gt;0,TRUNC(VLOOKUP($E417,'Container Panel'!$B$41:$Z$100,$D417,0)/(VLOOKUP(BE$276,UI!$A$12:$O$51,VLOOKUP(BE$279,$B$276:$C$278,2,0),0)/1000))&gt;0),1,TRUNC(VLOOKUP($E417,'Container Panel'!$B$41:$Z$100,$D417,0)/(VLOOKUP(BE$276,UI!$A$12:$O$51,VLOOKUP(BE$279,$B$276:$C$278,2,0),0)/1000)))),"")</f>
        <v/>
      </c>
      <c r="BF417" s="145" t="str">
        <f>IFERROR(IF(AND(BF$272=list!$D$3,'Box Calculation'!BF$279&lt;&gt;"h",$E417&lt;&gt;0),0,IF(AND(BF$273=list!$D$2,$E417&lt;&gt;0,TRUNC(VLOOKUP($E417,'Container Panel'!$B$41:$Z$100,$D417,0)/(VLOOKUP(BF$276,UI!$A$12:$O$51,VLOOKUP(BF$279,$B$276:$C$278,2,0),0)/1000))&gt;0),1,TRUNC(VLOOKUP($E417,'Container Panel'!$B$41:$Z$100,$D417,0)/(VLOOKUP(BF$276,UI!$A$12:$O$51,VLOOKUP(BF$279,$B$276:$C$278,2,0),0)/1000)))),"")</f>
        <v/>
      </c>
      <c r="BG417" s="145" t="str">
        <f>IFERROR(IF(AND(BG$272=list!$D$3,'Box Calculation'!BG$279&lt;&gt;"h",$E417&lt;&gt;0),0,IF(AND(BG$273=list!$D$2,$E417&lt;&gt;0,TRUNC(VLOOKUP($E417,'Container Panel'!$B$41:$Z$100,$D417,0)/(VLOOKUP(BG$276,UI!$A$12:$O$51,VLOOKUP(BG$279,$B$276:$C$278,2,0),0)/1000))&gt;0),1,TRUNC(VLOOKUP($E417,'Container Panel'!$B$41:$Z$100,$D417,0)/(VLOOKUP(BG$276,UI!$A$12:$O$51,VLOOKUP(BG$279,$B$276:$C$278,2,0),0)/1000)))),"")</f>
        <v/>
      </c>
      <c r="BH417" s="145" t="str">
        <f>IFERROR(IF(AND(BH$272=list!$D$3,'Box Calculation'!BH$279&lt;&gt;"h",$E417&lt;&gt;0),0,IF(AND(BH$273=list!$D$2,$E417&lt;&gt;0,TRUNC(VLOOKUP($E417,'Container Panel'!$B$41:$Z$100,$D417,0)/(VLOOKUP(BH$276,UI!$A$12:$O$51,VLOOKUP(BH$279,$B$276:$C$278,2,0),0)/1000))&gt;0),1,TRUNC(VLOOKUP($E417,'Container Panel'!$B$41:$Z$100,$D417,0)/(VLOOKUP(BH$276,UI!$A$12:$O$51,VLOOKUP(BH$279,$B$276:$C$278,2,0),0)/1000)))),"")</f>
        <v/>
      </c>
      <c r="BI417" s="145" t="str">
        <f>IFERROR(IF(AND(BI$272=list!$D$3,'Box Calculation'!BI$279&lt;&gt;"h",$E417&lt;&gt;0),0,IF(AND(BI$273=list!$D$2,$E417&lt;&gt;0,TRUNC(VLOOKUP($E417,'Container Panel'!$B$41:$Z$100,$D417,0)/(VLOOKUP(BI$276,UI!$A$12:$O$51,VLOOKUP(BI$279,$B$276:$C$278,2,0),0)/1000))&gt;0),1,TRUNC(VLOOKUP($E417,'Container Panel'!$B$41:$Z$100,$D417,0)/(VLOOKUP(BI$276,UI!$A$12:$O$51,VLOOKUP(BI$279,$B$276:$C$278,2,0),0)/1000)))),"")</f>
        <v/>
      </c>
      <c r="BJ417" s="145" t="str">
        <f>IFERROR(IF(AND(BJ$272=list!$D$3,'Box Calculation'!BJ$279&lt;&gt;"h",$E417&lt;&gt;0),0,IF(AND(BJ$273=list!$D$2,$E417&lt;&gt;0,TRUNC(VLOOKUP($E417,'Container Panel'!$B$41:$Z$100,$D417,0)/(VLOOKUP(BJ$276,UI!$A$12:$O$51,VLOOKUP(BJ$279,$B$276:$C$278,2,0),0)/1000))&gt;0),1,TRUNC(VLOOKUP($E417,'Container Panel'!$B$41:$Z$100,$D417,0)/(VLOOKUP(BJ$276,UI!$A$12:$O$51,VLOOKUP(BJ$279,$B$276:$C$278,2,0),0)/1000)))),"")</f>
        <v/>
      </c>
      <c r="BK417" s="145" t="str">
        <f>IFERROR(IF(AND(BK$272=list!$D$3,'Box Calculation'!BK$279&lt;&gt;"h",$E417&lt;&gt;0),0,IF(AND(BK$273=list!$D$2,$E417&lt;&gt;0,TRUNC(VLOOKUP($E417,'Container Panel'!$B$41:$Z$100,$D417,0)/(VLOOKUP(BK$276,UI!$A$12:$O$51,VLOOKUP(BK$279,$B$276:$C$278,2,0),0)/1000))&gt;0),1,TRUNC(VLOOKUP($E417,'Container Panel'!$B$41:$Z$100,$D417,0)/(VLOOKUP(BK$276,UI!$A$12:$O$51,VLOOKUP(BK$279,$B$276:$C$278,2,0),0)/1000)))),"")</f>
        <v/>
      </c>
      <c r="BL417" s="145" t="str">
        <f>IFERROR(IF(AND(BL$272=list!$D$3,'Box Calculation'!BL$279&lt;&gt;"h",$E417&lt;&gt;0),0,IF(AND(BL$273=list!$D$2,$E417&lt;&gt;0,TRUNC(VLOOKUP($E417,'Container Panel'!$B$41:$Z$100,$D417,0)/(VLOOKUP(BL$276,UI!$A$12:$O$51,VLOOKUP(BL$279,$B$276:$C$278,2,0),0)/1000))&gt;0),1,TRUNC(VLOOKUP($E417,'Container Panel'!$B$41:$Z$100,$D417,0)/(VLOOKUP(BL$276,UI!$A$12:$O$51,VLOOKUP(BL$279,$B$276:$C$278,2,0),0)/1000)))),"")</f>
        <v/>
      </c>
      <c r="BM417" s="145" t="str">
        <f>IFERROR(IF(AND(BM$272=list!$D$3,'Box Calculation'!BM$279&lt;&gt;"h",$E417&lt;&gt;0),0,IF(AND(BM$273=list!$D$2,$E417&lt;&gt;0,TRUNC(VLOOKUP($E417,'Container Panel'!$B$41:$Z$100,$D417,0)/(VLOOKUP(BM$276,UI!$A$12:$O$51,VLOOKUP(BM$279,$B$276:$C$278,2,0),0)/1000))&gt;0),1,TRUNC(VLOOKUP($E417,'Container Panel'!$B$41:$Z$100,$D417,0)/(VLOOKUP(BM$276,UI!$A$12:$O$51,VLOOKUP(BM$279,$B$276:$C$278,2,0),0)/1000)))),"")</f>
        <v/>
      </c>
      <c r="BN417" s="145" t="str">
        <f>IFERROR(IF(AND(BN$272=list!$D$3,'Box Calculation'!BN$279&lt;&gt;"h",$E417&lt;&gt;0),0,IF(AND(BN$273=list!$D$2,$E417&lt;&gt;0,TRUNC(VLOOKUP($E417,'Container Panel'!$B$41:$Z$100,$D417,0)/(VLOOKUP(BN$276,UI!$A$12:$O$51,VLOOKUP(BN$279,$B$276:$C$278,2,0),0)/1000))&gt;0),1,TRUNC(VLOOKUP($E417,'Container Panel'!$B$41:$Z$100,$D417,0)/(VLOOKUP(BN$276,UI!$A$12:$O$51,VLOOKUP(BN$279,$B$276:$C$278,2,0),0)/1000)))),"")</f>
        <v/>
      </c>
      <c r="BO417" s="145" t="str">
        <f>IFERROR(IF(AND(BO$272=list!$D$3,'Box Calculation'!BO$279&lt;&gt;"h",$E417&lt;&gt;0),0,IF(AND(BO$273=list!$D$2,$E417&lt;&gt;0,TRUNC(VLOOKUP($E417,'Container Panel'!$B$41:$Z$100,$D417,0)/(VLOOKUP(BO$276,UI!$A$12:$O$51,VLOOKUP(BO$279,$B$276:$C$278,2,0),0)/1000))&gt;0),1,TRUNC(VLOOKUP($E417,'Container Panel'!$B$41:$Z$100,$D417,0)/(VLOOKUP(BO$276,UI!$A$12:$O$51,VLOOKUP(BO$279,$B$276:$C$278,2,0),0)/1000)))),"")</f>
        <v/>
      </c>
      <c r="BP417" s="145" t="str">
        <f>IFERROR(IF(AND(BP$272=list!$D$3,'Box Calculation'!BP$279&lt;&gt;"h",$E417&lt;&gt;0),0,IF(AND(BP$273=list!$D$2,$E417&lt;&gt;0,TRUNC(VLOOKUP($E417,'Container Panel'!$B$41:$Z$100,$D417,0)/(VLOOKUP(BP$276,UI!$A$12:$O$51,VLOOKUP(BP$279,$B$276:$C$278,2,0),0)/1000))&gt;0),1,TRUNC(VLOOKUP($E417,'Container Panel'!$B$41:$Z$100,$D417,0)/(VLOOKUP(BP$276,UI!$A$12:$O$51,VLOOKUP(BP$279,$B$276:$C$278,2,0),0)/1000)))),"")</f>
        <v/>
      </c>
      <c r="BQ417" s="145" t="str">
        <f>IFERROR(IF(AND(BQ$272=list!$D$3,'Box Calculation'!BQ$279&lt;&gt;"h",$E417&lt;&gt;0),0,IF(AND(BQ$273=list!$D$2,$E417&lt;&gt;0,TRUNC(VLOOKUP($E417,'Container Panel'!$B$41:$Z$100,$D417,0)/(VLOOKUP(BQ$276,UI!$A$12:$O$51,VLOOKUP(BQ$279,$B$276:$C$278,2,0),0)/1000))&gt;0),1,TRUNC(VLOOKUP($E417,'Container Panel'!$B$41:$Z$100,$D417,0)/(VLOOKUP(BQ$276,UI!$A$12:$O$51,VLOOKUP(BQ$279,$B$276:$C$278,2,0),0)/1000)))),"")</f>
        <v/>
      </c>
      <c r="BR417" s="145" t="str">
        <f>IFERROR(IF(AND(BR$272=list!$D$3,'Box Calculation'!BR$279&lt;&gt;"h",$E417&lt;&gt;0),0,IF(AND(BR$273=list!$D$2,$E417&lt;&gt;0,TRUNC(VLOOKUP($E417,'Container Panel'!$B$41:$Z$100,$D417,0)/(VLOOKUP(BR$276,UI!$A$12:$O$51,VLOOKUP(BR$279,$B$276:$C$278,2,0),0)/1000))&gt;0),1,TRUNC(VLOOKUP($E417,'Container Panel'!$B$41:$Z$100,$D417,0)/(VLOOKUP(BR$276,UI!$A$12:$O$51,VLOOKUP(BR$279,$B$276:$C$278,2,0),0)/1000)))),"")</f>
        <v/>
      </c>
      <c r="BS417" s="145" t="str">
        <f>IFERROR(IF(AND(BS$272=list!$D$3,'Box Calculation'!BS$279&lt;&gt;"h",$E417&lt;&gt;0),0,IF(AND(BS$273=list!$D$2,$E417&lt;&gt;0,TRUNC(VLOOKUP($E417,'Container Panel'!$B$41:$Z$100,$D417,0)/(VLOOKUP(BS$276,UI!$A$12:$O$51,VLOOKUP(BS$279,$B$276:$C$278,2,0),0)/1000))&gt;0),1,TRUNC(VLOOKUP($E417,'Container Panel'!$B$41:$Z$100,$D417,0)/(VLOOKUP(BS$276,UI!$A$12:$O$51,VLOOKUP(BS$279,$B$276:$C$278,2,0),0)/1000)))),"")</f>
        <v/>
      </c>
      <c r="BT417" s="145" t="str">
        <f>IFERROR(IF(AND(BT$272=list!$D$3,'Box Calculation'!BT$279&lt;&gt;"h",$E417&lt;&gt;0),0,IF(AND(BT$273=list!$D$2,$E417&lt;&gt;0,TRUNC(VLOOKUP($E417,'Container Panel'!$B$41:$Z$100,$D417,0)/(VLOOKUP(BT$276,UI!$A$12:$O$51,VLOOKUP(BT$279,$B$276:$C$278,2,0),0)/1000))&gt;0),1,TRUNC(VLOOKUP($E417,'Container Panel'!$B$41:$Z$100,$D417,0)/(VLOOKUP(BT$276,UI!$A$12:$O$51,VLOOKUP(BT$279,$B$276:$C$278,2,0),0)/1000)))),"")</f>
        <v/>
      </c>
      <c r="BU417" s="145" t="str">
        <f>IFERROR(IF(AND(BU$272=list!$D$3,'Box Calculation'!BU$279&lt;&gt;"h",$E417&lt;&gt;0),0,IF(AND(BU$273=list!$D$2,$E417&lt;&gt;0,TRUNC(VLOOKUP($E417,'Container Panel'!$B$41:$Z$100,$D417,0)/(VLOOKUP(BU$276,UI!$A$12:$O$51,VLOOKUP(BU$279,$B$276:$C$278,2,0),0)/1000))&gt;0),1,TRUNC(VLOOKUP($E417,'Container Panel'!$B$41:$Z$100,$D417,0)/(VLOOKUP(BU$276,UI!$A$12:$O$51,VLOOKUP(BU$279,$B$276:$C$278,2,0),0)/1000)))),"")</f>
        <v/>
      </c>
      <c r="BV417" s="145" t="str">
        <f>IFERROR(IF(AND(BV$272=list!$D$3,'Box Calculation'!BV$279&lt;&gt;"h",$E417&lt;&gt;0),0,IF(AND(BV$273=list!$D$2,$E417&lt;&gt;0,TRUNC(VLOOKUP($E417,'Container Panel'!$B$41:$Z$100,$D417,0)/(VLOOKUP(BV$276,UI!$A$12:$O$51,VLOOKUP(BV$279,$B$276:$C$278,2,0),0)/1000))&gt;0),1,TRUNC(VLOOKUP($E417,'Container Panel'!$B$41:$Z$100,$D417,0)/(VLOOKUP(BV$276,UI!$A$12:$O$51,VLOOKUP(BV$279,$B$276:$C$278,2,0),0)/1000)))),"")</f>
        <v/>
      </c>
      <c r="BW417" s="145" t="str">
        <f>IFERROR(IF(AND(BW$272=list!$D$3,'Box Calculation'!BW$279&lt;&gt;"h",$E417&lt;&gt;0),0,IF(AND(BW$273=list!$D$2,$E417&lt;&gt;0,TRUNC(VLOOKUP($E417,'Container Panel'!$B$41:$Z$100,$D417,0)/(VLOOKUP(BW$276,UI!$A$12:$O$51,VLOOKUP(BW$279,$B$276:$C$278,2,0),0)/1000))&gt;0),1,TRUNC(VLOOKUP($E417,'Container Panel'!$B$41:$Z$100,$D417,0)/(VLOOKUP(BW$276,UI!$A$12:$O$51,VLOOKUP(BW$279,$B$276:$C$278,2,0),0)/1000)))),"")</f>
        <v/>
      </c>
      <c r="BX417" s="145" t="str">
        <f>IFERROR(IF(AND(BX$272=list!$D$3,'Box Calculation'!BX$279&lt;&gt;"h",$E417&lt;&gt;0),0,IF(AND(BX$273=list!$D$2,$E417&lt;&gt;0,TRUNC(VLOOKUP($E417,'Container Panel'!$B$41:$Z$100,$D417,0)/(VLOOKUP(BX$276,UI!$A$12:$O$51,VLOOKUP(BX$279,$B$276:$C$278,2,0),0)/1000))&gt;0),1,TRUNC(VLOOKUP($E417,'Container Panel'!$B$41:$Z$100,$D417,0)/(VLOOKUP(BX$276,UI!$A$12:$O$51,VLOOKUP(BX$279,$B$276:$C$278,2,0),0)/1000)))),"")</f>
        <v/>
      </c>
      <c r="BY417" s="145" t="str">
        <f>IFERROR(IF(AND(BY$272=list!$D$3,'Box Calculation'!BY$279&lt;&gt;"h",$E417&lt;&gt;0),0,IF(AND(BY$273=list!$D$2,$E417&lt;&gt;0,TRUNC(VLOOKUP($E417,'Container Panel'!$B$41:$Z$100,$D417,0)/(VLOOKUP(BY$276,UI!$A$12:$O$51,VLOOKUP(BY$279,$B$276:$C$278,2,0),0)/1000))&gt;0),1,TRUNC(VLOOKUP($E417,'Container Panel'!$B$41:$Z$100,$D417,0)/(VLOOKUP(BY$276,UI!$A$12:$O$51,VLOOKUP(BY$279,$B$276:$C$278,2,0),0)/1000)))),"")</f>
        <v/>
      </c>
      <c r="BZ417" s="145" t="str">
        <f>IFERROR(IF(AND(BZ$272=list!$D$3,'Box Calculation'!BZ$279&lt;&gt;"h",$E417&lt;&gt;0),0,IF(AND(BZ$273=list!$D$2,$E417&lt;&gt;0,TRUNC(VLOOKUP($E417,'Container Panel'!$B$41:$Z$100,$D417,0)/(VLOOKUP(BZ$276,UI!$A$12:$O$51,VLOOKUP(BZ$279,$B$276:$C$278,2,0),0)/1000))&gt;0),1,TRUNC(VLOOKUP($E417,'Container Panel'!$B$41:$Z$100,$D417,0)/(VLOOKUP(BZ$276,UI!$A$12:$O$51,VLOOKUP(BZ$279,$B$276:$C$278,2,0),0)/1000)))),"")</f>
        <v/>
      </c>
      <c r="CA417" s="145" t="str">
        <f>IFERROR(IF(AND(CA$272=list!$D$3,'Box Calculation'!CA$279&lt;&gt;"h",$E417&lt;&gt;0),0,IF(AND(CA$273=list!$D$2,$E417&lt;&gt;0,TRUNC(VLOOKUP($E417,'Container Panel'!$B$41:$Z$100,$D417,0)/(VLOOKUP(CA$276,UI!$A$12:$O$51,VLOOKUP(CA$279,$B$276:$C$278,2,0),0)/1000))&gt;0),1,TRUNC(VLOOKUP($E417,'Container Panel'!$B$41:$Z$100,$D417,0)/(VLOOKUP(CA$276,UI!$A$12:$O$51,VLOOKUP(CA$279,$B$276:$C$278,2,0),0)/1000)))),"")</f>
        <v/>
      </c>
      <c r="CB417" s="145" t="str">
        <f>IFERROR(IF(AND(CB$272=list!$D$3,'Box Calculation'!CB$279&lt;&gt;"h",$E417&lt;&gt;0),0,IF(AND(CB$273=list!$D$2,$E417&lt;&gt;0,TRUNC(VLOOKUP($E417,'Container Panel'!$B$41:$Z$100,$D417,0)/(VLOOKUP(CB$276,UI!$A$12:$O$51,VLOOKUP(CB$279,$B$276:$C$278,2,0),0)/1000))&gt;0),1,TRUNC(VLOOKUP($E417,'Container Panel'!$B$41:$Z$100,$D417,0)/(VLOOKUP(CB$276,UI!$A$12:$O$51,VLOOKUP(CB$279,$B$276:$C$278,2,0),0)/1000)))),"")</f>
        <v/>
      </c>
      <c r="CC417" s="145" t="str">
        <f>IFERROR(IF(AND(CC$272=list!$D$3,'Box Calculation'!CC$279&lt;&gt;"h",$E417&lt;&gt;0),0,IF(AND(CC$273=list!$D$2,$E417&lt;&gt;0,TRUNC(VLOOKUP($E417,'Container Panel'!$B$41:$Z$100,$D417,0)/(VLOOKUP(CC$276,UI!$A$12:$O$51,VLOOKUP(CC$279,$B$276:$C$278,2,0),0)/1000))&gt;0),1,TRUNC(VLOOKUP($E417,'Container Panel'!$B$41:$Z$100,$D417,0)/(VLOOKUP(CC$276,UI!$A$12:$O$51,VLOOKUP(CC$279,$B$276:$C$278,2,0),0)/1000)))),"")</f>
        <v/>
      </c>
      <c r="CD417" s="145" t="str">
        <f>IFERROR(IF(AND(CD$272=list!$D$3,'Box Calculation'!CD$279&lt;&gt;"h",$E417&lt;&gt;0),0,IF(AND(CD$273=list!$D$2,$E417&lt;&gt;0,TRUNC(VLOOKUP($E417,'Container Panel'!$B$41:$Z$100,$D417,0)/(VLOOKUP(CD$276,UI!$A$12:$O$51,VLOOKUP(CD$279,$B$276:$C$278,2,0),0)/1000))&gt;0),1,TRUNC(VLOOKUP($E417,'Container Panel'!$B$41:$Z$100,$D417,0)/(VLOOKUP(CD$276,UI!$A$12:$O$51,VLOOKUP(CD$279,$B$276:$C$278,2,0),0)/1000)))),"")</f>
        <v/>
      </c>
      <c r="CE417" s="145" t="str">
        <f>IFERROR(IF(AND(CE$272=list!$D$3,'Box Calculation'!CE$279&lt;&gt;"h",$E417&lt;&gt;0),0,IF(AND(CE$273=list!$D$2,$E417&lt;&gt;0,TRUNC(VLOOKUP($E417,'Container Panel'!$B$41:$Z$100,$D417,0)/(VLOOKUP(CE$276,UI!$A$12:$O$51,VLOOKUP(CE$279,$B$276:$C$278,2,0),0)/1000))&gt;0),1,TRUNC(VLOOKUP($E417,'Container Panel'!$B$41:$Z$100,$D417,0)/(VLOOKUP(CE$276,UI!$A$12:$O$51,VLOOKUP(CE$279,$B$276:$C$278,2,0),0)/1000)))),"")</f>
        <v/>
      </c>
      <c r="CF417" s="145" t="str">
        <f>IFERROR(IF(AND(CF$272=list!$D$3,'Box Calculation'!CF$279&lt;&gt;"h",$E417&lt;&gt;0),0,IF(AND(CF$273=list!$D$2,$E417&lt;&gt;0,TRUNC(VLOOKUP($E417,'Container Panel'!$B$41:$Z$100,$D417,0)/(VLOOKUP(CF$276,UI!$A$12:$O$51,VLOOKUP(CF$279,$B$276:$C$278,2,0),0)/1000))&gt;0),1,TRUNC(VLOOKUP($E417,'Container Panel'!$B$41:$Z$100,$D417,0)/(VLOOKUP(CF$276,UI!$A$12:$O$51,VLOOKUP(CF$279,$B$276:$C$278,2,0),0)/1000)))),"")</f>
        <v/>
      </c>
      <c r="CG417" s="145" t="str">
        <f>IFERROR(IF(AND(CG$272=list!$D$3,'Box Calculation'!CG$279&lt;&gt;"h",$E417&lt;&gt;0),0,IF(AND(CG$273=list!$D$2,$E417&lt;&gt;0,TRUNC(VLOOKUP($E417,'Container Panel'!$B$41:$Z$100,$D417,0)/(VLOOKUP(CG$276,UI!$A$12:$O$51,VLOOKUP(CG$279,$B$276:$C$278,2,0),0)/1000))&gt;0),1,TRUNC(VLOOKUP($E417,'Container Panel'!$B$41:$Z$100,$D417,0)/(VLOOKUP(CG$276,UI!$A$12:$O$51,VLOOKUP(CG$279,$B$276:$C$278,2,0),0)/1000)))),"")</f>
        <v/>
      </c>
      <c r="CH417" s="145" t="str">
        <f>IFERROR(IF(AND(CH$272=list!$D$3,'Box Calculation'!CH$279&lt;&gt;"h",$E417&lt;&gt;0),0,IF(AND(CH$273=list!$D$2,$E417&lt;&gt;0,TRUNC(VLOOKUP($E417,'Container Panel'!$B$41:$Z$100,$D417,0)/(VLOOKUP(CH$276,UI!$A$12:$O$51,VLOOKUP(CH$279,$B$276:$C$278,2,0),0)/1000))&gt;0),1,TRUNC(VLOOKUP($E417,'Container Panel'!$B$41:$Z$100,$D417,0)/(VLOOKUP(CH$276,UI!$A$12:$O$51,VLOOKUP(CH$279,$B$276:$C$278,2,0),0)/1000)))),"")</f>
        <v/>
      </c>
      <c r="CI417" s="145" t="str">
        <f>IFERROR(IF(AND(CI$272=list!$D$3,'Box Calculation'!CI$279&lt;&gt;"h",$E417&lt;&gt;0),0,IF(AND(CI$273=list!$D$2,$E417&lt;&gt;0,TRUNC(VLOOKUP($E417,'Container Panel'!$B$41:$Z$100,$D417,0)/(VLOOKUP(CI$276,UI!$A$12:$O$51,VLOOKUP(CI$279,$B$276:$C$278,2,0),0)/1000))&gt;0),1,TRUNC(VLOOKUP($E417,'Container Panel'!$B$41:$Z$100,$D417,0)/(VLOOKUP(CI$276,UI!$A$12:$O$51,VLOOKUP(CI$279,$B$276:$C$278,2,0),0)/1000)))),"")</f>
        <v/>
      </c>
      <c r="CJ417" s="145" t="str">
        <f>IFERROR(IF(AND(CJ$272=list!$D$3,'Box Calculation'!CJ$279&lt;&gt;"h",$E417&lt;&gt;0),0,IF(AND(CJ$273=list!$D$2,$E417&lt;&gt;0,TRUNC(VLOOKUP($E417,'Container Panel'!$B$41:$Z$100,$D417,0)/(VLOOKUP(CJ$276,UI!$A$12:$O$51,VLOOKUP(CJ$279,$B$276:$C$278,2,0),0)/1000))&gt;0),1,TRUNC(VLOOKUP($E417,'Container Panel'!$B$41:$Z$100,$D417,0)/(VLOOKUP(CJ$276,UI!$A$12:$O$51,VLOOKUP(CJ$279,$B$276:$C$278,2,0),0)/1000)))),"")</f>
        <v/>
      </c>
      <c r="CK417" s="145" t="str">
        <f>IFERROR(IF(AND(CK$272=list!$D$3,'Box Calculation'!CK$279&lt;&gt;"h",$E417&lt;&gt;0),0,IF(AND(CK$273=list!$D$2,$E417&lt;&gt;0,TRUNC(VLOOKUP($E417,'Container Panel'!$B$41:$Z$100,$D417,0)/(VLOOKUP(CK$276,UI!$A$12:$O$51,VLOOKUP(CK$279,$B$276:$C$278,2,0),0)/1000))&gt;0),1,TRUNC(VLOOKUP($E417,'Container Panel'!$B$41:$Z$100,$D417,0)/(VLOOKUP(CK$276,UI!$A$12:$O$51,VLOOKUP(CK$279,$B$276:$C$278,2,0),0)/1000)))),"")</f>
        <v/>
      </c>
      <c r="CL417" s="145" t="str">
        <f>IFERROR(IF(AND(CL$272=list!$D$3,'Box Calculation'!CL$279&lt;&gt;"h",$E417&lt;&gt;0),0,IF(AND(CL$273=list!$D$2,$E417&lt;&gt;0,TRUNC(VLOOKUP($E417,'Container Panel'!$B$41:$Z$100,$D417,0)/(VLOOKUP(CL$276,UI!$A$12:$O$51,VLOOKUP(CL$279,$B$276:$C$278,2,0),0)/1000))&gt;0),1,TRUNC(VLOOKUP($E417,'Container Panel'!$B$41:$Z$100,$D417,0)/(VLOOKUP(CL$276,UI!$A$12:$O$51,VLOOKUP(CL$279,$B$276:$C$278,2,0),0)/1000)))),"")</f>
        <v/>
      </c>
      <c r="CM417" s="145" t="str">
        <f>IFERROR(IF(AND(CM$272=list!$D$3,'Box Calculation'!CM$279&lt;&gt;"h",$E417&lt;&gt;0),0,IF(AND(CM$273=list!$D$2,$E417&lt;&gt;0,TRUNC(VLOOKUP($E417,'Container Panel'!$B$41:$Z$100,$D417,0)/(VLOOKUP(CM$276,UI!$A$12:$O$51,VLOOKUP(CM$279,$B$276:$C$278,2,0),0)/1000))&gt;0),1,TRUNC(VLOOKUP($E417,'Container Panel'!$B$41:$Z$100,$D417,0)/(VLOOKUP(CM$276,UI!$A$12:$O$51,VLOOKUP(CM$279,$B$276:$C$278,2,0),0)/1000)))),"")</f>
        <v/>
      </c>
      <c r="CN417" s="145" t="str">
        <f>IFERROR(IF(AND(CN$272=list!$D$3,'Box Calculation'!CN$279&lt;&gt;"h",$E417&lt;&gt;0),0,IF(AND(CN$273=list!$D$2,$E417&lt;&gt;0,TRUNC(VLOOKUP($E417,'Container Panel'!$B$41:$Z$100,$D417,0)/(VLOOKUP(CN$276,UI!$A$12:$O$51,VLOOKUP(CN$279,$B$276:$C$278,2,0),0)/1000))&gt;0),1,TRUNC(VLOOKUP($E417,'Container Panel'!$B$41:$Z$100,$D417,0)/(VLOOKUP(CN$276,UI!$A$12:$O$51,VLOOKUP(CN$279,$B$276:$C$278,2,0),0)/1000)))),"")</f>
        <v/>
      </c>
      <c r="CO417" s="145" t="str">
        <f>IFERROR(IF(AND(CO$272=list!$D$3,'Box Calculation'!CO$279&lt;&gt;"h",$E417&lt;&gt;0),0,IF(AND(CO$273=list!$D$2,$E417&lt;&gt;0,TRUNC(VLOOKUP($E417,'Container Panel'!$B$41:$Z$100,$D417,0)/(VLOOKUP(CO$276,UI!$A$12:$O$51,VLOOKUP(CO$279,$B$276:$C$278,2,0),0)/1000))&gt;0),1,TRUNC(VLOOKUP($E417,'Container Panel'!$B$41:$Z$100,$D417,0)/(VLOOKUP(CO$276,UI!$A$12:$O$51,VLOOKUP(CO$279,$B$276:$C$278,2,0),0)/1000)))),"")</f>
        <v/>
      </c>
      <c r="CP417" s="145" t="str">
        <f>IFERROR(IF(AND(CP$272=list!$D$3,'Box Calculation'!CP$279&lt;&gt;"h",$E417&lt;&gt;0),0,IF(AND(CP$273=list!$D$2,$E417&lt;&gt;0,TRUNC(VLOOKUP($E417,'Container Panel'!$B$41:$Z$100,$D417,0)/(VLOOKUP(CP$276,UI!$A$12:$O$51,VLOOKUP(CP$279,$B$276:$C$278,2,0),0)/1000))&gt;0),1,TRUNC(VLOOKUP($E417,'Container Panel'!$B$41:$Z$100,$D417,0)/(VLOOKUP(CP$276,UI!$A$12:$O$51,VLOOKUP(CP$279,$B$276:$C$278,2,0),0)/1000)))),"")</f>
        <v/>
      </c>
      <c r="CQ417" s="145" t="str">
        <f>IFERROR(IF(AND(CQ$272=list!$D$3,'Box Calculation'!CQ$279&lt;&gt;"h",$E417&lt;&gt;0),0,IF(AND(CQ$273=list!$D$2,$E417&lt;&gt;0,TRUNC(VLOOKUP($E417,'Container Panel'!$B$41:$Z$100,$D417,0)/(VLOOKUP(CQ$276,UI!$A$12:$O$51,VLOOKUP(CQ$279,$B$276:$C$278,2,0),0)/1000))&gt;0),1,TRUNC(VLOOKUP($E417,'Container Panel'!$B$41:$Z$100,$D417,0)/(VLOOKUP(CQ$276,UI!$A$12:$O$51,VLOOKUP(CQ$279,$B$276:$C$278,2,0),0)/1000)))),"")</f>
        <v/>
      </c>
      <c r="CR417" s="145" t="str">
        <f>IFERROR(IF(AND(CR$272=list!$D$3,'Box Calculation'!CR$279&lt;&gt;"h",$E417&lt;&gt;0),0,IF(AND(CR$273=list!$D$2,$E417&lt;&gt;0,TRUNC(VLOOKUP($E417,'Container Panel'!$B$41:$Z$100,$D417,0)/(VLOOKUP(CR$276,UI!$A$12:$O$51,VLOOKUP(CR$279,$B$276:$C$278,2,0),0)/1000))&gt;0),1,TRUNC(VLOOKUP($E417,'Container Panel'!$B$41:$Z$100,$D417,0)/(VLOOKUP(CR$276,UI!$A$12:$O$51,VLOOKUP(CR$279,$B$276:$C$278,2,0),0)/1000)))),"")</f>
        <v/>
      </c>
      <c r="CS417" s="145" t="str">
        <f>IFERROR(IF(AND(CS$272=list!$D$3,'Box Calculation'!CS$279&lt;&gt;"h",$E417&lt;&gt;0),0,IF(AND(CS$273=list!$D$2,$E417&lt;&gt;0,TRUNC(VLOOKUP($E417,'Container Panel'!$B$41:$Z$100,$D417,0)/(VLOOKUP(CS$276,UI!$A$12:$O$51,VLOOKUP(CS$279,$B$276:$C$278,2,0),0)/1000))&gt;0),1,TRUNC(VLOOKUP($E417,'Container Panel'!$B$41:$Z$100,$D417,0)/(VLOOKUP(CS$276,UI!$A$12:$O$51,VLOOKUP(CS$279,$B$276:$C$278,2,0),0)/1000)))),"")</f>
        <v/>
      </c>
      <c r="CT417" s="145" t="str">
        <f>IFERROR(IF(AND(CT$272=list!$D$3,'Box Calculation'!CT$279&lt;&gt;"h",$E417&lt;&gt;0),0,IF(AND(CT$273=list!$D$2,$E417&lt;&gt;0,TRUNC(VLOOKUP($E417,'Container Panel'!$B$41:$Z$100,$D417,0)/(VLOOKUP(CT$276,UI!$A$12:$O$51,VLOOKUP(CT$279,$B$276:$C$278,2,0),0)/1000))&gt;0),1,TRUNC(VLOOKUP($E417,'Container Panel'!$B$41:$Z$100,$D417,0)/(VLOOKUP(CT$276,UI!$A$12:$O$51,VLOOKUP(CT$279,$B$276:$C$278,2,0),0)/1000)))),"")</f>
        <v/>
      </c>
      <c r="CU417" s="145" t="str">
        <f>IFERROR(IF(AND(CU$272=list!$D$3,'Box Calculation'!CU$279&lt;&gt;"h",$E417&lt;&gt;0),0,IF(AND(CU$273=list!$D$2,$E417&lt;&gt;0,TRUNC(VLOOKUP($E417,'Container Panel'!$B$41:$Z$100,$D417,0)/(VLOOKUP(CU$276,UI!$A$12:$O$51,VLOOKUP(CU$279,$B$276:$C$278,2,0),0)/1000))&gt;0),1,TRUNC(VLOOKUP($E417,'Container Panel'!$B$41:$Z$100,$D417,0)/(VLOOKUP(CU$276,UI!$A$12:$O$51,VLOOKUP(CU$279,$B$276:$C$278,2,0),0)/1000)))),"")</f>
        <v/>
      </c>
      <c r="CV417" s="145" t="str">
        <f>IFERROR(IF(AND(CV$272=list!$D$3,'Box Calculation'!CV$279&lt;&gt;"h",$E417&lt;&gt;0),0,IF(AND(CV$273=list!$D$2,$E417&lt;&gt;0,TRUNC(VLOOKUP($E417,'Container Panel'!$B$41:$Z$100,$D417,0)/(VLOOKUP(CV$276,UI!$A$12:$O$51,VLOOKUP(CV$279,$B$276:$C$278,2,0),0)/1000))&gt;0),1,TRUNC(VLOOKUP($E417,'Container Panel'!$B$41:$Z$100,$D417,0)/(VLOOKUP(CV$276,UI!$A$12:$O$51,VLOOKUP(CV$279,$B$276:$C$278,2,0),0)/1000)))),"")</f>
        <v/>
      </c>
      <c r="CW417" s="145" t="str">
        <f>IFERROR(IF(AND(CW$272=list!$D$3,'Box Calculation'!CW$279&lt;&gt;"h",$E417&lt;&gt;0),0,IF(AND(CW$273=list!$D$2,$E417&lt;&gt;0,TRUNC(VLOOKUP($E417,'Container Panel'!$B$41:$Z$100,$D417,0)/(VLOOKUP(CW$276,UI!$A$12:$O$51,VLOOKUP(CW$279,$B$276:$C$278,2,0),0)/1000))&gt;0),1,TRUNC(VLOOKUP($E417,'Container Panel'!$B$41:$Z$100,$D417,0)/(VLOOKUP(CW$276,UI!$A$12:$O$51,VLOOKUP(CW$279,$B$276:$C$278,2,0),0)/1000)))),"")</f>
        <v/>
      </c>
      <c r="CX417" s="145" t="str">
        <f>IFERROR(IF(AND(CX$272=list!$D$3,'Box Calculation'!CX$279&lt;&gt;"h",$E417&lt;&gt;0),0,IF(AND(CX$273=list!$D$2,$E417&lt;&gt;0,TRUNC(VLOOKUP($E417,'Container Panel'!$B$41:$Z$100,$D417,0)/(VLOOKUP(CX$276,UI!$A$12:$O$51,VLOOKUP(CX$279,$B$276:$C$278,2,0),0)/1000))&gt;0),1,TRUNC(VLOOKUP($E417,'Container Panel'!$B$41:$Z$100,$D417,0)/(VLOOKUP(CX$276,UI!$A$12:$O$51,VLOOKUP(CX$279,$B$276:$C$278,2,0),0)/1000)))),"")</f>
        <v/>
      </c>
      <c r="CY417" s="145" t="str">
        <f>IFERROR(IF(AND(CY$272=list!$D$3,'Box Calculation'!CY$279&lt;&gt;"h",$E417&lt;&gt;0),0,IF(AND(CY$273=list!$D$2,$E417&lt;&gt;0,TRUNC(VLOOKUP($E417,'Container Panel'!$B$41:$Z$100,$D417,0)/(VLOOKUP(CY$276,UI!$A$12:$O$51,VLOOKUP(CY$279,$B$276:$C$278,2,0),0)/1000))&gt;0),1,TRUNC(VLOOKUP($E417,'Container Panel'!$B$41:$Z$100,$D417,0)/(VLOOKUP(CY$276,UI!$A$12:$O$51,VLOOKUP(CY$279,$B$276:$C$278,2,0),0)/1000)))),"")</f>
        <v/>
      </c>
      <c r="CZ417" s="145" t="str">
        <f>IFERROR(IF(AND(CZ$272=list!$D$3,'Box Calculation'!CZ$279&lt;&gt;"h",$E417&lt;&gt;0),0,IF(AND(CZ$273=list!$D$2,$E417&lt;&gt;0,TRUNC(VLOOKUP($E417,'Container Panel'!$B$41:$Z$100,$D417,0)/(VLOOKUP(CZ$276,UI!$A$12:$O$51,VLOOKUP(CZ$279,$B$276:$C$278,2,0),0)/1000))&gt;0),1,TRUNC(VLOOKUP($E417,'Container Panel'!$B$41:$Z$100,$D417,0)/(VLOOKUP(CZ$276,UI!$A$12:$O$51,VLOOKUP(CZ$279,$B$276:$C$278,2,0),0)/1000)))),"")</f>
        <v/>
      </c>
      <c r="DA417" s="145" t="str">
        <f>IFERROR(IF(AND(DA$272=list!$D$3,'Box Calculation'!DA$279&lt;&gt;"h",$E417&lt;&gt;0),0,IF(AND(DA$273=list!$D$2,$E417&lt;&gt;0,TRUNC(VLOOKUP($E417,'Container Panel'!$B$41:$Z$100,$D417,0)/(VLOOKUP(DA$276,UI!$A$12:$O$51,VLOOKUP(DA$279,$B$276:$C$278,2,0),0)/1000))&gt;0),1,TRUNC(VLOOKUP($E417,'Container Panel'!$B$41:$Z$100,$D417,0)/(VLOOKUP(DA$276,UI!$A$12:$O$51,VLOOKUP(DA$279,$B$276:$C$278,2,0),0)/1000)))),"")</f>
        <v/>
      </c>
      <c r="DB417" s="145" t="str">
        <f>IFERROR(IF(AND(DB$272=list!$D$3,'Box Calculation'!DB$279&lt;&gt;"h",$E417&lt;&gt;0),0,IF(AND(DB$273=list!$D$2,$E417&lt;&gt;0,TRUNC(VLOOKUP($E417,'Container Panel'!$B$41:$Z$100,$D417,0)/(VLOOKUP(DB$276,UI!$A$12:$O$51,VLOOKUP(DB$279,$B$276:$C$278,2,0),0)/1000))&gt;0),1,TRUNC(VLOOKUP($E417,'Container Panel'!$B$41:$Z$100,$D417,0)/(VLOOKUP(DB$276,UI!$A$12:$O$51,VLOOKUP(DB$279,$B$276:$C$278,2,0),0)/1000)))),"")</f>
        <v/>
      </c>
      <c r="DC417" s="145" t="str">
        <f>IFERROR(IF(AND(DC$272=list!$D$3,'Box Calculation'!DC$279&lt;&gt;"h",$E417&lt;&gt;0),0,IF(AND(DC$273=list!$D$2,$E417&lt;&gt;0,TRUNC(VLOOKUP($E417,'Container Panel'!$B$41:$Z$100,$D417,0)/(VLOOKUP(DC$276,UI!$A$12:$O$51,VLOOKUP(DC$279,$B$276:$C$278,2,0),0)/1000))&gt;0),1,TRUNC(VLOOKUP($E417,'Container Panel'!$B$41:$Z$100,$D417,0)/(VLOOKUP(DC$276,UI!$A$12:$O$51,VLOOKUP(DC$279,$B$276:$C$278,2,0),0)/1000)))),"")</f>
        <v/>
      </c>
      <c r="DD417" s="145" t="str">
        <f>IFERROR(IF(AND(DD$272=list!$D$3,'Box Calculation'!DD$279&lt;&gt;"h",$E417&lt;&gt;0),0,IF(AND(DD$273=list!$D$2,$E417&lt;&gt;0,TRUNC(VLOOKUP($E417,'Container Panel'!$B$41:$Z$100,$D417,0)/(VLOOKUP(DD$276,UI!$A$12:$O$51,VLOOKUP(DD$279,$B$276:$C$278,2,0),0)/1000))&gt;0),1,TRUNC(VLOOKUP($E417,'Container Panel'!$B$41:$Z$100,$D417,0)/(VLOOKUP(DD$276,UI!$A$12:$O$51,VLOOKUP(DD$279,$B$276:$C$278,2,0),0)/1000)))),"")</f>
        <v/>
      </c>
      <c r="DE417" s="145" t="str">
        <f>IFERROR(IF(AND(DE$272=list!$D$3,'Box Calculation'!DE$279&lt;&gt;"h",$E417&lt;&gt;0),0,IF(AND(DE$273=list!$D$2,$E417&lt;&gt;0,TRUNC(VLOOKUP($E417,'Container Panel'!$B$41:$Z$100,$D417,0)/(VLOOKUP(DE$276,UI!$A$12:$O$51,VLOOKUP(DE$279,$B$276:$C$278,2,0),0)/1000))&gt;0),1,TRUNC(VLOOKUP($E417,'Container Panel'!$B$41:$Z$100,$D417,0)/(VLOOKUP(DE$276,UI!$A$12:$O$51,VLOOKUP(DE$279,$B$276:$C$278,2,0),0)/1000)))),"")</f>
        <v/>
      </c>
      <c r="DF417" s="145" t="str">
        <f>IFERROR(IF(AND(DF$272=list!$D$3,'Box Calculation'!DF$279&lt;&gt;"h",$E417&lt;&gt;0),0,IF(AND(DF$273=list!$D$2,$E417&lt;&gt;0,TRUNC(VLOOKUP($E417,'Container Panel'!$B$41:$Z$100,$D417,0)/(VLOOKUP(DF$276,UI!$A$12:$O$51,VLOOKUP(DF$279,$B$276:$C$278,2,0),0)/1000))&gt;0),1,TRUNC(VLOOKUP($E417,'Container Panel'!$B$41:$Z$100,$D417,0)/(VLOOKUP(DF$276,UI!$A$12:$O$51,VLOOKUP(DF$279,$B$276:$C$278,2,0),0)/1000)))),"")</f>
        <v/>
      </c>
      <c r="DG417" s="145" t="str">
        <f>IFERROR(IF(AND(DG$272=list!$D$3,'Box Calculation'!DG$279&lt;&gt;"h",$E417&lt;&gt;0),0,IF(AND(DG$273=list!$D$2,$E417&lt;&gt;0,TRUNC(VLOOKUP($E417,'Container Panel'!$B$41:$Z$100,$D417,0)/(VLOOKUP(DG$276,UI!$A$12:$O$51,VLOOKUP(DG$279,$B$276:$C$278,2,0),0)/1000))&gt;0),1,TRUNC(VLOOKUP($E417,'Container Panel'!$B$41:$Z$100,$D417,0)/(VLOOKUP(DG$276,UI!$A$12:$O$51,VLOOKUP(DG$279,$B$276:$C$278,2,0),0)/1000)))),"")</f>
        <v/>
      </c>
      <c r="DH417" s="145" t="str">
        <f>IFERROR(IF(AND(DH$272=list!$D$3,'Box Calculation'!DH$279&lt;&gt;"h",$E417&lt;&gt;0),0,IF(AND(DH$273=list!$D$2,$E417&lt;&gt;0,TRUNC(VLOOKUP($E417,'Container Panel'!$B$41:$Z$100,$D417,0)/(VLOOKUP(DH$276,UI!$A$12:$O$51,VLOOKUP(DH$279,$B$276:$C$278,2,0),0)/1000))&gt;0),1,TRUNC(VLOOKUP($E417,'Container Panel'!$B$41:$Z$100,$D417,0)/(VLOOKUP(DH$276,UI!$A$12:$O$51,VLOOKUP(DH$279,$B$276:$C$278,2,0),0)/1000)))),"")</f>
        <v/>
      </c>
      <c r="DI417" s="145" t="str">
        <f>IFERROR(IF(AND(DI$272=list!$D$3,'Box Calculation'!DI$279&lt;&gt;"h",$E417&lt;&gt;0),0,IF(AND(DI$273=list!$D$2,$E417&lt;&gt;0,TRUNC(VLOOKUP($E417,'Container Panel'!$B$41:$Z$100,$D417,0)/(VLOOKUP(DI$276,UI!$A$12:$O$51,VLOOKUP(DI$279,$B$276:$C$278,2,0),0)/1000))&gt;0),1,TRUNC(VLOOKUP($E417,'Container Panel'!$B$41:$Z$100,$D417,0)/(VLOOKUP(DI$276,UI!$A$12:$O$51,VLOOKUP(DI$279,$B$276:$C$278,2,0),0)/1000)))),"")</f>
        <v/>
      </c>
      <c r="DJ417" s="145" t="str">
        <f>IFERROR(IF(AND(DJ$272=list!$D$3,'Box Calculation'!DJ$279&lt;&gt;"h",$E417&lt;&gt;0),0,IF(AND(DJ$273=list!$D$2,$E417&lt;&gt;0,TRUNC(VLOOKUP($E417,'Container Panel'!$B$41:$Z$100,$D417,0)/(VLOOKUP(DJ$276,UI!$A$12:$O$51,VLOOKUP(DJ$279,$B$276:$C$278,2,0),0)/1000))&gt;0),1,TRUNC(VLOOKUP($E417,'Container Panel'!$B$41:$Z$100,$D417,0)/(VLOOKUP(DJ$276,UI!$A$12:$O$51,VLOOKUP(DJ$279,$B$276:$C$278,2,0),0)/1000)))),"")</f>
        <v/>
      </c>
      <c r="DK417" s="145" t="str">
        <f>IFERROR(IF(AND(DK$272=list!$D$3,'Box Calculation'!DK$279&lt;&gt;"h",$E417&lt;&gt;0),0,IF(AND(DK$273=list!$D$2,$E417&lt;&gt;0,TRUNC(VLOOKUP($E417,'Container Panel'!$B$41:$Z$100,$D417,0)/(VLOOKUP(DK$276,UI!$A$12:$O$51,VLOOKUP(DK$279,$B$276:$C$278,2,0),0)/1000))&gt;0),1,TRUNC(VLOOKUP($E417,'Container Panel'!$B$41:$Z$100,$D417,0)/(VLOOKUP(DK$276,UI!$A$12:$O$51,VLOOKUP(DK$279,$B$276:$C$278,2,0),0)/1000)))),"")</f>
        <v/>
      </c>
      <c r="DL417" s="145" t="str">
        <f>IFERROR(IF(AND(DL$272=list!$D$3,'Box Calculation'!DL$279&lt;&gt;"h",$E417&lt;&gt;0),0,IF(AND(DL$273=list!$D$2,$E417&lt;&gt;0,TRUNC(VLOOKUP($E417,'Container Panel'!$B$41:$Z$100,$D417,0)/(VLOOKUP(DL$276,UI!$A$12:$O$51,VLOOKUP(DL$279,$B$276:$C$278,2,0),0)/1000))&gt;0),1,TRUNC(VLOOKUP($E417,'Container Panel'!$B$41:$Z$100,$D417,0)/(VLOOKUP(DL$276,UI!$A$12:$O$51,VLOOKUP(DL$279,$B$276:$C$278,2,0),0)/1000)))),"")</f>
        <v/>
      </c>
      <c r="DM417" s="145" t="str">
        <f>IFERROR(IF(AND(DM$272=list!$D$3,'Box Calculation'!DM$279&lt;&gt;"h",$E417&lt;&gt;0),0,IF(AND(DM$273=list!$D$2,$E417&lt;&gt;0,TRUNC(VLOOKUP($E417,'Container Panel'!$B$41:$Z$100,$D417,0)/(VLOOKUP(DM$276,UI!$A$12:$O$51,VLOOKUP(DM$279,$B$276:$C$278,2,0),0)/1000))&gt;0),1,TRUNC(VLOOKUP($E417,'Container Panel'!$B$41:$Z$100,$D417,0)/(VLOOKUP(DM$276,UI!$A$12:$O$51,VLOOKUP(DM$279,$B$276:$C$278,2,0),0)/1000)))),"")</f>
        <v/>
      </c>
      <c r="DN417" s="145" t="str">
        <f>IFERROR(IF(AND(DN$272=list!$D$3,'Box Calculation'!DN$279&lt;&gt;"h",$E417&lt;&gt;0),0,IF(AND(DN$273=list!$D$2,$E417&lt;&gt;0,TRUNC(VLOOKUP($E417,'Container Panel'!$B$41:$Z$100,$D417,0)/(VLOOKUP(DN$276,UI!$A$12:$O$51,VLOOKUP(DN$279,$B$276:$C$278,2,0),0)/1000))&gt;0),1,TRUNC(VLOOKUP($E417,'Container Panel'!$B$41:$Z$100,$D417,0)/(VLOOKUP(DN$276,UI!$A$12:$O$51,VLOOKUP(DN$279,$B$276:$C$278,2,0),0)/1000)))),"")</f>
        <v/>
      </c>
      <c r="DO417" s="145" t="str">
        <f>IFERROR(IF(AND(DO$272=list!$D$3,'Box Calculation'!DO$279&lt;&gt;"h",$E417&lt;&gt;0),0,IF(AND(DO$273=list!$D$2,$E417&lt;&gt;0,TRUNC(VLOOKUP($E417,'Container Panel'!$B$41:$Z$100,$D417,0)/(VLOOKUP(DO$276,UI!$A$12:$O$51,VLOOKUP(DO$279,$B$276:$C$278,2,0),0)/1000))&gt;0),1,TRUNC(VLOOKUP($E417,'Container Panel'!$B$41:$Z$100,$D417,0)/(VLOOKUP(DO$276,UI!$A$12:$O$51,VLOOKUP(DO$279,$B$276:$C$278,2,0),0)/1000)))),"")</f>
        <v/>
      </c>
      <c r="DP417" s="145" t="str">
        <f>IFERROR(IF(AND(DP$272=list!$D$3,'Box Calculation'!DP$279&lt;&gt;"h",$E417&lt;&gt;0),0,IF(AND(DP$273=list!$D$2,$E417&lt;&gt;0,TRUNC(VLOOKUP($E417,'Container Panel'!$B$41:$Z$100,$D417,0)/(VLOOKUP(DP$276,UI!$A$12:$O$51,VLOOKUP(DP$279,$B$276:$C$278,2,0),0)/1000))&gt;0),1,TRUNC(VLOOKUP($E417,'Container Panel'!$B$41:$Z$100,$D417,0)/(VLOOKUP(DP$276,UI!$A$12:$O$51,VLOOKUP(DP$279,$B$276:$C$278,2,0),0)/1000)))),"")</f>
        <v/>
      </c>
      <c r="DQ417" s="145" t="str">
        <f>IFERROR(IF(AND(DQ$272=list!$D$3,'Box Calculation'!DQ$279&lt;&gt;"h",$E417&lt;&gt;0),0,IF(AND(DQ$273=list!$D$2,$E417&lt;&gt;0,TRUNC(VLOOKUP($E417,'Container Panel'!$B$41:$Z$100,$D417,0)/(VLOOKUP(DQ$276,UI!$A$12:$O$51,VLOOKUP(DQ$279,$B$276:$C$278,2,0),0)/1000))&gt;0),1,TRUNC(VLOOKUP($E417,'Container Panel'!$B$41:$Z$100,$D417,0)/(VLOOKUP(DQ$276,UI!$A$12:$O$51,VLOOKUP(DQ$279,$B$276:$C$278,2,0),0)/1000)))),"")</f>
        <v/>
      </c>
      <c r="DR417" s="145" t="str">
        <f>IFERROR(IF(AND(DR$272=list!$D$3,'Box Calculation'!DR$279&lt;&gt;"h",$E417&lt;&gt;0),0,IF(AND(DR$273=list!$D$2,$E417&lt;&gt;0,TRUNC(VLOOKUP($E417,'Container Panel'!$B$41:$Z$100,$D417,0)/(VLOOKUP(DR$276,UI!$A$12:$O$51,VLOOKUP(DR$279,$B$276:$C$278,2,0),0)/1000))&gt;0),1,TRUNC(VLOOKUP($E417,'Container Panel'!$B$41:$Z$100,$D417,0)/(VLOOKUP(DR$276,UI!$A$12:$O$51,VLOOKUP(DR$279,$B$276:$C$278,2,0),0)/1000)))),"")</f>
        <v/>
      </c>
      <c r="DS417" s="145" t="str">
        <f>IFERROR(IF(AND(DS$272=list!$D$3,'Box Calculation'!DS$279&lt;&gt;"h",$E417&lt;&gt;0),0,IF(AND(DS$273=list!$D$2,$E417&lt;&gt;0,TRUNC(VLOOKUP($E417,'Container Panel'!$B$41:$Z$100,$D417,0)/(VLOOKUP(DS$276,UI!$A$12:$O$51,VLOOKUP(DS$279,$B$276:$C$278,2,0),0)/1000))&gt;0),1,TRUNC(VLOOKUP($E417,'Container Panel'!$B$41:$Z$100,$D417,0)/(VLOOKUP(DS$276,UI!$A$12:$O$51,VLOOKUP(DS$279,$B$276:$C$278,2,0),0)/1000)))),"")</f>
        <v/>
      </c>
      <c r="DT417" s="145" t="str">
        <f>IFERROR(IF(AND(DT$272=list!$D$3,'Box Calculation'!DT$279&lt;&gt;"h",$E417&lt;&gt;0),0,IF(AND(DT$273=list!$D$2,$E417&lt;&gt;0,TRUNC(VLOOKUP($E417,'Container Panel'!$B$41:$Z$100,$D417,0)/(VLOOKUP(DT$276,UI!$A$12:$O$51,VLOOKUP(DT$279,$B$276:$C$278,2,0),0)/1000))&gt;0),1,TRUNC(VLOOKUP($E417,'Container Panel'!$B$41:$Z$100,$D417,0)/(VLOOKUP(DT$276,UI!$A$12:$O$51,VLOOKUP(DT$279,$B$276:$C$278,2,0),0)/1000)))),"")</f>
        <v/>
      </c>
      <c r="DU417" s="145" t="str">
        <f>IFERROR(IF(AND(DU$272=list!$D$3,'Box Calculation'!DU$279&lt;&gt;"h",$E417&lt;&gt;0),0,IF(AND(DU$273=list!$D$2,$E417&lt;&gt;0,TRUNC(VLOOKUP($E417,'Container Panel'!$B$41:$Z$100,$D417,0)/(VLOOKUP(DU$276,UI!$A$12:$O$51,VLOOKUP(DU$279,$B$276:$C$278,2,0),0)/1000))&gt;0),1,TRUNC(VLOOKUP($E417,'Container Panel'!$B$41:$Z$100,$D417,0)/(VLOOKUP(DU$276,UI!$A$12:$O$51,VLOOKUP(DU$279,$B$276:$C$278,2,0),0)/1000)))),"")</f>
        <v/>
      </c>
      <c r="DV417" s="145" t="str">
        <f>IFERROR(IF(AND(DV$272=list!$D$3,'Box Calculation'!DV$279&lt;&gt;"h",$E417&lt;&gt;0),0,IF(AND(DV$273=list!$D$2,$E417&lt;&gt;0,TRUNC(VLOOKUP($E417,'Container Panel'!$B$41:$Z$100,$D417,0)/(VLOOKUP(DV$276,UI!$A$12:$O$51,VLOOKUP(DV$279,$B$276:$C$278,2,0),0)/1000))&gt;0),1,TRUNC(VLOOKUP($E417,'Container Panel'!$B$41:$Z$100,$D417,0)/(VLOOKUP(DV$276,UI!$A$12:$O$51,VLOOKUP(DV$279,$B$276:$C$278,2,0),0)/1000)))),"")</f>
        <v/>
      </c>
      <c r="DW417" s="145" t="str">
        <f>IFERROR(IF(AND(DW$272=list!$D$3,'Box Calculation'!DW$279&lt;&gt;"h",$E417&lt;&gt;0),0,IF(AND(DW$273=list!$D$2,$E417&lt;&gt;0,TRUNC(VLOOKUP($E417,'Container Panel'!$B$41:$Z$100,$D417,0)/(VLOOKUP(DW$276,UI!$A$12:$O$51,VLOOKUP(DW$279,$B$276:$C$278,2,0),0)/1000))&gt;0),1,TRUNC(VLOOKUP($E417,'Container Panel'!$B$41:$Z$100,$D417,0)/(VLOOKUP(DW$276,UI!$A$12:$O$51,VLOOKUP(DW$279,$B$276:$C$278,2,0),0)/1000)))),"")</f>
        <v/>
      </c>
      <c r="DX417" s="145" t="str">
        <f>IFERROR(IF(AND(DX$272=list!$D$3,'Box Calculation'!DX$279&lt;&gt;"h",$E417&lt;&gt;0),0,IF(AND(DX$273=list!$D$2,$E417&lt;&gt;0,TRUNC(VLOOKUP($E417,'Container Panel'!$B$41:$Z$100,$D417,0)/(VLOOKUP(DX$276,UI!$A$12:$O$51,VLOOKUP(DX$279,$B$276:$C$278,2,0),0)/1000))&gt;0),1,TRUNC(VLOOKUP($E417,'Container Panel'!$B$41:$Z$100,$D417,0)/(VLOOKUP(DX$276,UI!$A$12:$O$51,VLOOKUP(DX$279,$B$276:$C$278,2,0),0)/1000)))),"")</f>
        <v/>
      </c>
      <c r="DY417" s="145" t="str">
        <f>IFERROR(IF(AND(DY$272=list!$D$3,'Box Calculation'!DY$279&lt;&gt;"h",$E417&lt;&gt;0),0,IF(AND(DY$273=list!$D$2,$E417&lt;&gt;0,TRUNC(VLOOKUP($E417,'Container Panel'!$B$41:$Z$100,$D417,0)/(VLOOKUP(DY$276,UI!$A$12:$O$51,VLOOKUP(DY$279,$B$276:$C$278,2,0),0)/1000))&gt;0),1,TRUNC(VLOOKUP($E417,'Container Panel'!$B$41:$Z$100,$D417,0)/(VLOOKUP(DY$276,UI!$A$12:$O$51,VLOOKUP(DY$279,$B$276:$C$278,2,0),0)/1000)))),"")</f>
        <v/>
      </c>
      <c r="DZ417" s="145" t="str">
        <f>IFERROR(IF(AND(DZ$272=list!$D$3,'Box Calculation'!DZ$279&lt;&gt;"h",$E417&lt;&gt;0),0,IF(AND(DZ$273=list!$D$2,$E417&lt;&gt;0,TRUNC(VLOOKUP($E417,'Container Panel'!$B$41:$Z$100,$D417,0)/(VLOOKUP(DZ$276,UI!$A$12:$O$51,VLOOKUP(DZ$279,$B$276:$C$278,2,0),0)/1000))&gt;0),1,TRUNC(VLOOKUP($E417,'Container Panel'!$B$41:$Z$100,$D417,0)/(VLOOKUP(DZ$276,UI!$A$12:$O$51,VLOOKUP(DZ$279,$B$276:$C$278,2,0),0)/1000)))),"")</f>
        <v/>
      </c>
      <c r="EA417" s="145" t="str">
        <f>IFERROR(IF(AND(EA$272=list!$D$3,'Box Calculation'!EA$279&lt;&gt;"h",$E417&lt;&gt;0),0,IF(AND(EA$273=list!$D$2,$E417&lt;&gt;0,TRUNC(VLOOKUP($E417,'Container Panel'!$B$41:$Z$100,$D417,0)/(VLOOKUP(EA$276,UI!$A$12:$O$51,VLOOKUP(EA$279,$B$276:$C$278,2,0),0)/1000))&gt;0),1,TRUNC(VLOOKUP($E417,'Container Panel'!$B$41:$Z$100,$D417,0)/(VLOOKUP(EA$276,UI!$A$12:$O$51,VLOOKUP(EA$279,$B$276:$C$278,2,0),0)/1000)))),"")</f>
        <v/>
      </c>
      <c r="EB417" s="145" t="str">
        <f>IFERROR(IF(AND(EB$272=list!$D$3,'Box Calculation'!EB$279&lt;&gt;"h",$E417&lt;&gt;0),0,IF(AND(EB$273=list!$D$2,$E417&lt;&gt;0,TRUNC(VLOOKUP($E417,'Container Panel'!$B$41:$Z$100,$D417,0)/(VLOOKUP(EB$276,UI!$A$12:$O$51,VLOOKUP(EB$279,$B$276:$C$278,2,0),0)/1000))&gt;0),1,TRUNC(VLOOKUP($E417,'Container Panel'!$B$41:$Z$100,$D417,0)/(VLOOKUP(EB$276,UI!$A$12:$O$51,VLOOKUP(EB$279,$B$276:$C$278,2,0),0)/1000)))),"")</f>
        <v/>
      </c>
      <c r="EC417" s="145" t="str">
        <f>IFERROR(IF(AND(EC$272=list!$D$3,'Box Calculation'!EC$279&lt;&gt;"h",$E417&lt;&gt;0),0,IF(AND(EC$273=list!$D$2,$E417&lt;&gt;0,TRUNC(VLOOKUP($E417,'Container Panel'!$B$41:$Z$100,$D417,0)/(VLOOKUP(EC$276,UI!$A$12:$O$51,VLOOKUP(EC$279,$B$276:$C$278,2,0),0)/1000))&gt;0),1,TRUNC(VLOOKUP($E417,'Container Panel'!$B$41:$Z$100,$D417,0)/(VLOOKUP(EC$276,UI!$A$12:$O$51,VLOOKUP(EC$279,$B$276:$C$278,2,0),0)/1000)))),"")</f>
        <v/>
      </c>
      <c r="ED417" s="145" t="str">
        <f>IFERROR(IF(AND(ED$272=list!$D$3,'Box Calculation'!ED$279&lt;&gt;"h",$E417&lt;&gt;0),0,IF(AND(ED$273=list!$D$2,$E417&lt;&gt;0,TRUNC(VLOOKUP($E417,'Container Panel'!$B$41:$Z$100,$D417,0)/(VLOOKUP(ED$276,UI!$A$12:$O$51,VLOOKUP(ED$279,$B$276:$C$278,2,0),0)/1000))&gt;0),1,TRUNC(VLOOKUP($E417,'Container Panel'!$B$41:$Z$100,$D417,0)/(VLOOKUP(ED$276,UI!$A$12:$O$51,VLOOKUP(ED$279,$B$276:$C$278,2,0),0)/1000)))),"")</f>
        <v/>
      </c>
      <c r="EE417" s="145" t="str">
        <f>IFERROR(IF(AND(EE$272=list!$D$3,'Box Calculation'!EE$279&lt;&gt;"h",$E417&lt;&gt;0),0,IF(AND(EE$273=list!$D$2,$E417&lt;&gt;0,TRUNC(VLOOKUP($E417,'Container Panel'!$B$41:$Z$100,$D417,0)/(VLOOKUP(EE$276,UI!$A$12:$O$51,VLOOKUP(EE$279,$B$276:$C$278,2,0),0)/1000))&gt;0),1,TRUNC(VLOOKUP($E417,'Container Panel'!$B$41:$Z$100,$D417,0)/(VLOOKUP(EE$276,UI!$A$12:$O$51,VLOOKUP(EE$279,$B$276:$C$278,2,0),0)/1000)))),"")</f>
        <v/>
      </c>
      <c r="EF417" s="145" t="str">
        <f>IFERROR(IF(AND(EF$272=list!$D$3,'Box Calculation'!EF$279&lt;&gt;"h",$E417&lt;&gt;0),0,IF(AND(EF$273=list!$D$2,$E417&lt;&gt;0,TRUNC(VLOOKUP($E417,'Container Panel'!$B$41:$Z$100,$D417,0)/(VLOOKUP(EF$276,UI!$A$12:$O$51,VLOOKUP(EF$279,$B$276:$C$278,2,0),0)/1000))&gt;0),1,TRUNC(VLOOKUP($E417,'Container Panel'!$B$41:$Z$100,$D417,0)/(VLOOKUP(EF$276,UI!$A$12:$O$51,VLOOKUP(EF$279,$B$276:$C$278,2,0),0)/1000)))),"")</f>
        <v/>
      </c>
      <c r="EG417" s="145" t="str">
        <f>IFERROR(IF(AND(EG$272=list!$D$3,'Box Calculation'!EG$279&lt;&gt;"h",$E417&lt;&gt;0),0,IF(AND(EG$273=list!$D$2,$E417&lt;&gt;0,TRUNC(VLOOKUP($E417,'Container Panel'!$B$41:$Z$100,$D417,0)/(VLOOKUP(EG$276,UI!$A$12:$O$51,VLOOKUP(EG$279,$B$276:$C$278,2,0),0)/1000))&gt;0),1,TRUNC(VLOOKUP($E417,'Container Panel'!$B$41:$Z$100,$D417,0)/(VLOOKUP(EG$276,UI!$A$12:$O$51,VLOOKUP(EG$279,$B$276:$C$278,2,0),0)/1000)))),"")</f>
        <v/>
      </c>
      <c r="EH417" s="145" t="str">
        <f>IFERROR(IF(AND(EH$272=list!$D$3,'Box Calculation'!EH$279&lt;&gt;"h",$E417&lt;&gt;0),0,IF(AND(EH$273=list!$D$2,$E417&lt;&gt;0,TRUNC(VLOOKUP($E417,'Container Panel'!$B$41:$Z$100,$D417,0)/(VLOOKUP(EH$276,UI!$A$12:$O$51,VLOOKUP(EH$279,$B$276:$C$278,2,0),0)/1000))&gt;0),1,TRUNC(VLOOKUP($E417,'Container Panel'!$B$41:$Z$100,$D417,0)/(VLOOKUP(EH$276,UI!$A$12:$O$51,VLOOKUP(EH$279,$B$276:$C$278,2,0),0)/1000)))),"")</f>
        <v/>
      </c>
      <c r="EI417" s="145" t="str">
        <f>IFERROR(IF(AND(EI$272=list!$D$3,'Box Calculation'!EI$279&lt;&gt;"h",$E417&lt;&gt;0),0,IF(AND(EI$273=list!$D$2,$E417&lt;&gt;0,TRUNC(VLOOKUP($E417,'Container Panel'!$B$41:$Z$100,$D417,0)/(VLOOKUP(EI$276,UI!$A$12:$O$51,VLOOKUP(EI$279,$B$276:$C$278,2,0),0)/1000))&gt;0),1,TRUNC(VLOOKUP($E417,'Container Panel'!$B$41:$Z$100,$D417,0)/(VLOOKUP(EI$276,UI!$A$12:$O$51,VLOOKUP(EI$279,$B$276:$C$278,2,0),0)/1000)))),"")</f>
        <v/>
      </c>
      <c r="EJ417" s="145" t="str">
        <f>IFERROR(IF(AND(EJ$272=list!$D$3,'Box Calculation'!EJ$279&lt;&gt;"h",$E417&lt;&gt;0),0,IF(AND(EJ$273=list!$D$2,$E417&lt;&gt;0,TRUNC(VLOOKUP($E417,'Container Panel'!$B$41:$Z$100,$D417,0)/(VLOOKUP(EJ$276,UI!$A$12:$O$51,VLOOKUP(EJ$279,$B$276:$C$278,2,0),0)/1000))&gt;0),1,TRUNC(VLOOKUP($E417,'Container Panel'!$B$41:$Z$100,$D417,0)/(VLOOKUP(EJ$276,UI!$A$12:$O$51,VLOOKUP(EJ$279,$B$276:$C$278,2,0),0)/1000)))),"")</f>
        <v/>
      </c>
      <c r="EK417" s="145" t="str">
        <f>IFERROR(IF(AND(EK$272=list!$D$3,'Box Calculation'!EK$279&lt;&gt;"h",$E417&lt;&gt;0),0,IF(AND(EK$273=list!$D$2,$E417&lt;&gt;0,TRUNC(VLOOKUP($E417,'Container Panel'!$B$41:$Z$100,$D417,0)/(VLOOKUP(EK$276,UI!$A$12:$O$51,VLOOKUP(EK$279,$B$276:$C$278,2,0),0)/1000))&gt;0),1,TRUNC(VLOOKUP($E417,'Container Panel'!$B$41:$Z$100,$D417,0)/(VLOOKUP(EK$276,UI!$A$12:$O$51,VLOOKUP(EK$279,$B$276:$C$278,2,0),0)/1000)))),"")</f>
        <v/>
      </c>
      <c r="EL417" s="145" t="str">
        <f>IFERROR(IF(AND(EL$272=list!$D$3,'Box Calculation'!EL$279&lt;&gt;"h",$E417&lt;&gt;0),0,IF(AND(EL$273=list!$D$2,$E417&lt;&gt;0,TRUNC(VLOOKUP($E417,'Container Panel'!$B$41:$Z$100,$D417,0)/(VLOOKUP(EL$276,UI!$A$12:$O$51,VLOOKUP(EL$279,$B$276:$C$278,2,0),0)/1000))&gt;0),1,TRUNC(VLOOKUP($E417,'Container Panel'!$B$41:$Z$100,$D417,0)/(VLOOKUP(EL$276,UI!$A$12:$O$51,VLOOKUP(EL$279,$B$276:$C$278,2,0),0)/1000)))),"")</f>
        <v/>
      </c>
      <c r="EM417" s="145" t="str">
        <f>IFERROR(IF(AND(EM$272=list!$D$3,'Box Calculation'!EM$279&lt;&gt;"h",$E417&lt;&gt;0),0,IF(AND(EM$273=list!$D$2,$E417&lt;&gt;0,TRUNC(VLOOKUP($E417,'Container Panel'!$B$41:$Z$100,$D417,0)/(VLOOKUP(EM$276,UI!$A$12:$O$51,VLOOKUP(EM$279,$B$276:$C$278,2,0),0)/1000))&gt;0),1,TRUNC(VLOOKUP($E417,'Container Panel'!$B$41:$Z$100,$D417,0)/(VLOOKUP(EM$276,UI!$A$12:$O$51,VLOOKUP(EM$279,$B$276:$C$278,2,0),0)/1000)))),"")</f>
        <v/>
      </c>
      <c r="EN417" s="145" t="str">
        <f>IFERROR(IF(AND(EN$272=list!$D$3,'Box Calculation'!EN$279&lt;&gt;"h",$E417&lt;&gt;0),0,IF(AND(EN$273=list!$D$2,$E417&lt;&gt;0,TRUNC(VLOOKUP($E417,'Container Panel'!$B$41:$Z$100,$D417,0)/(VLOOKUP(EN$276,UI!$A$12:$O$51,VLOOKUP(EN$279,$B$276:$C$278,2,0),0)/1000))&gt;0),1,TRUNC(VLOOKUP($E417,'Container Panel'!$B$41:$Z$100,$D417,0)/(VLOOKUP(EN$276,UI!$A$12:$O$51,VLOOKUP(EN$279,$B$276:$C$278,2,0),0)/1000)))),"")</f>
        <v/>
      </c>
      <c r="EO417" s="145" t="str">
        <f>IFERROR(IF(AND(EO$272=list!$D$3,'Box Calculation'!EO$279&lt;&gt;"h",$E417&lt;&gt;0),0,IF(AND(EO$273=list!$D$2,$E417&lt;&gt;0,TRUNC(VLOOKUP($E417,'Container Panel'!$B$41:$Z$100,$D417,0)/(VLOOKUP(EO$276,UI!$A$12:$O$51,VLOOKUP(EO$279,$B$276:$C$278,2,0),0)/1000))&gt;0),1,TRUNC(VLOOKUP($E417,'Container Panel'!$B$41:$Z$100,$D417,0)/(VLOOKUP(EO$276,UI!$A$12:$O$51,VLOOKUP(EO$279,$B$276:$C$278,2,0),0)/1000)))),"")</f>
        <v/>
      </c>
      <c r="EP417" s="145" t="str">
        <f>IFERROR(IF(AND(EP$272=list!$D$3,'Box Calculation'!EP$279&lt;&gt;"h",$E417&lt;&gt;0),0,IF(AND(EP$273=list!$D$2,$E417&lt;&gt;0,TRUNC(VLOOKUP($E417,'Container Panel'!$B$41:$Z$100,$D417,0)/(VLOOKUP(EP$276,UI!$A$12:$O$51,VLOOKUP(EP$279,$B$276:$C$278,2,0),0)/1000))&gt;0),1,TRUNC(VLOOKUP($E417,'Container Panel'!$B$41:$Z$100,$D417,0)/(VLOOKUP(EP$276,UI!$A$12:$O$51,VLOOKUP(EP$279,$B$276:$C$278,2,0),0)/1000)))),"")</f>
        <v/>
      </c>
      <c r="EQ417" s="145" t="str">
        <f>IFERROR(IF(AND(EQ$272=list!$D$3,'Box Calculation'!EQ$279&lt;&gt;"h",$E417&lt;&gt;0),0,IF(AND(EQ$273=list!$D$2,$E417&lt;&gt;0,TRUNC(VLOOKUP($E417,'Container Panel'!$B$41:$Z$100,$D417,0)/(VLOOKUP(EQ$276,UI!$A$12:$O$51,VLOOKUP(EQ$279,$B$276:$C$278,2,0),0)/1000))&gt;0),1,TRUNC(VLOOKUP($E417,'Container Panel'!$B$41:$Z$100,$D417,0)/(VLOOKUP(EQ$276,UI!$A$12:$O$51,VLOOKUP(EQ$279,$B$276:$C$278,2,0),0)/1000)))),"")</f>
        <v/>
      </c>
      <c r="ER417" s="145" t="str">
        <f>IFERROR(IF(AND(ER$272=list!$D$3,'Box Calculation'!ER$279&lt;&gt;"h",$E417&lt;&gt;0),0,IF(AND(ER$273=list!$D$2,$E417&lt;&gt;0,TRUNC(VLOOKUP($E417,'Container Panel'!$B$41:$Z$100,$D417,0)/(VLOOKUP(ER$276,UI!$A$12:$O$51,VLOOKUP(ER$279,$B$276:$C$278,2,0),0)/1000))&gt;0),1,TRUNC(VLOOKUP($E417,'Container Panel'!$B$41:$Z$100,$D417,0)/(VLOOKUP(ER$276,UI!$A$12:$O$51,VLOOKUP(ER$279,$B$276:$C$278,2,0),0)/1000)))),"")</f>
        <v/>
      </c>
      <c r="ES417" s="145" t="str">
        <f>IFERROR(IF(AND(ES$272=list!$D$3,'Box Calculation'!ES$279&lt;&gt;"h",$E417&lt;&gt;0),0,IF(AND(ES$273=list!$D$2,$E417&lt;&gt;0,TRUNC(VLOOKUP($E417,'Container Panel'!$B$41:$Z$100,$D417,0)/(VLOOKUP(ES$276,UI!$A$12:$O$51,VLOOKUP(ES$279,$B$276:$C$278,2,0),0)/1000))&gt;0),1,TRUNC(VLOOKUP($E417,'Container Panel'!$B$41:$Z$100,$D417,0)/(VLOOKUP(ES$276,UI!$A$12:$O$51,VLOOKUP(ES$279,$B$276:$C$278,2,0),0)/1000)))),"")</f>
        <v/>
      </c>
      <c r="ET417" s="145" t="str">
        <f>IFERROR(IF(AND(ET$272=list!$D$3,'Box Calculation'!ET$279&lt;&gt;"h",$E417&lt;&gt;0),0,IF(AND(ET$273=list!$D$2,$E417&lt;&gt;0,TRUNC(VLOOKUP($E417,'Container Panel'!$B$41:$Z$100,$D417,0)/(VLOOKUP(ET$276,UI!$A$12:$O$51,VLOOKUP(ET$279,$B$276:$C$278,2,0),0)/1000))&gt;0),1,TRUNC(VLOOKUP($E417,'Container Panel'!$B$41:$Z$100,$D417,0)/(VLOOKUP(ET$276,UI!$A$12:$O$51,VLOOKUP(ET$279,$B$276:$C$278,2,0),0)/1000)))),"")</f>
        <v/>
      </c>
      <c r="EU417" s="145" t="str">
        <f>IFERROR(IF(AND(EU$272=list!$D$3,'Box Calculation'!EU$279&lt;&gt;"h",$E417&lt;&gt;0),0,IF(AND(EU$273=list!$D$2,$E417&lt;&gt;0,TRUNC(VLOOKUP($E417,'Container Panel'!$B$41:$Z$100,$D417,0)/(VLOOKUP(EU$276,UI!$A$12:$O$51,VLOOKUP(EU$279,$B$276:$C$278,2,0),0)/1000))&gt;0),1,TRUNC(VLOOKUP($E417,'Container Panel'!$B$41:$Z$100,$D417,0)/(VLOOKUP(EU$276,UI!$A$12:$O$51,VLOOKUP(EU$279,$B$276:$C$278,2,0),0)/1000)))),"")</f>
        <v/>
      </c>
      <c r="EV417" s="145" t="str">
        <f>IFERROR(IF(AND(EV$272=list!$D$3,'Box Calculation'!EV$279&lt;&gt;"h",$E417&lt;&gt;0),0,IF(AND(EV$273=list!$D$2,$E417&lt;&gt;0,TRUNC(VLOOKUP($E417,'Container Panel'!$B$41:$Z$100,$D417,0)/(VLOOKUP(EV$276,UI!$A$12:$O$51,VLOOKUP(EV$279,$B$276:$C$278,2,0),0)/1000))&gt;0),1,TRUNC(VLOOKUP($E417,'Container Panel'!$B$41:$Z$100,$D417,0)/(VLOOKUP(EV$276,UI!$A$12:$O$51,VLOOKUP(EV$279,$B$276:$C$278,2,0),0)/1000)))),"")</f>
        <v/>
      </c>
      <c r="EW417" s="145" t="str">
        <f>IFERROR(IF(AND(EW$272=list!$D$3,'Box Calculation'!EW$279&lt;&gt;"h",$E417&lt;&gt;0),0,IF(AND(EW$273=list!$D$2,$E417&lt;&gt;0,TRUNC(VLOOKUP($E417,'Container Panel'!$B$41:$Z$100,$D417,0)/(VLOOKUP(EW$276,UI!$A$12:$O$51,VLOOKUP(EW$279,$B$276:$C$278,2,0),0)/1000))&gt;0),1,TRUNC(VLOOKUP($E417,'Container Panel'!$B$41:$Z$100,$D417,0)/(VLOOKUP(EW$276,UI!$A$12:$O$51,VLOOKUP(EW$279,$B$276:$C$278,2,0),0)/1000)))),"")</f>
        <v/>
      </c>
      <c r="EX417" s="145" t="str">
        <f>IFERROR(IF(AND(EX$272=list!$D$3,'Box Calculation'!EX$279&lt;&gt;"h",$E417&lt;&gt;0),0,IF(AND(EX$273=list!$D$2,$E417&lt;&gt;0,TRUNC(VLOOKUP($E417,'Container Panel'!$B$41:$Z$100,$D417,0)/(VLOOKUP(EX$276,UI!$A$12:$O$51,VLOOKUP(EX$279,$B$276:$C$278,2,0),0)/1000))&gt;0),1,TRUNC(VLOOKUP($E417,'Container Panel'!$B$41:$Z$100,$D417,0)/(VLOOKUP(EX$276,UI!$A$12:$O$51,VLOOKUP(EX$279,$B$276:$C$278,2,0),0)/1000)))),"")</f>
        <v/>
      </c>
      <c r="EY417" s="145" t="str">
        <f>IFERROR(IF(AND(EY$272=list!$D$3,'Box Calculation'!EY$279&lt;&gt;"h",$E417&lt;&gt;0),0,IF(AND(EY$273=list!$D$2,$E417&lt;&gt;0,TRUNC(VLOOKUP($E417,'Container Panel'!$B$41:$Z$100,$D417,0)/(VLOOKUP(EY$276,UI!$A$12:$O$51,VLOOKUP(EY$279,$B$276:$C$278,2,0),0)/1000))&gt;0),1,TRUNC(VLOOKUP($E417,'Container Panel'!$B$41:$Z$100,$D417,0)/(VLOOKUP(EY$276,UI!$A$12:$O$51,VLOOKUP(EY$279,$B$276:$C$278,2,0),0)/1000)))),"")</f>
        <v/>
      </c>
      <c r="EZ417" s="145" t="str">
        <f>IFERROR(IF(AND(EZ$272=list!$D$3,'Box Calculation'!EZ$279&lt;&gt;"h",$E417&lt;&gt;0),0,IF(AND(EZ$273=list!$D$2,$E417&lt;&gt;0,TRUNC(VLOOKUP($E417,'Container Panel'!$B$41:$Z$100,$D417,0)/(VLOOKUP(EZ$276,UI!$A$12:$O$51,VLOOKUP(EZ$279,$B$276:$C$278,2,0),0)/1000))&gt;0),1,TRUNC(VLOOKUP($E417,'Container Panel'!$B$41:$Z$100,$D417,0)/(VLOOKUP(EZ$276,UI!$A$12:$O$51,VLOOKUP(EZ$279,$B$276:$C$278,2,0),0)/1000)))),"")</f>
        <v/>
      </c>
      <c r="FA417" s="145" t="str">
        <f>IFERROR(IF(AND(FA$272=list!$D$3,'Box Calculation'!FA$279&lt;&gt;"h",$E417&lt;&gt;0),0,IF(AND(FA$273=list!$D$2,$E417&lt;&gt;0,TRUNC(VLOOKUP($E417,'Container Panel'!$B$41:$Z$100,$D417,0)/(VLOOKUP(FA$276,UI!$A$12:$O$51,VLOOKUP(FA$279,$B$276:$C$278,2,0),0)/1000))&gt;0),1,TRUNC(VLOOKUP($E417,'Container Panel'!$B$41:$Z$100,$D417,0)/(VLOOKUP(FA$276,UI!$A$12:$O$51,VLOOKUP(FA$279,$B$276:$C$278,2,0),0)/1000)))),"")</f>
        <v/>
      </c>
      <c r="FB417" s="145" t="str">
        <f>IFERROR(IF(AND(FB$272=list!$D$3,'Box Calculation'!FB$279&lt;&gt;"h",$E417&lt;&gt;0),0,IF(AND(FB$273=list!$D$2,$E417&lt;&gt;0,TRUNC(VLOOKUP($E417,'Container Panel'!$B$41:$Z$100,$D417,0)/(VLOOKUP(FB$276,UI!$A$12:$O$51,VLOOKUP(FB$279,$B$276:$C$278,2,0),0)/1000))&gt;0),1,TRUNC(VLOOKUP($E417,'Container Panel'!$B$41:$Z$100,$D417,0)/(VLOOKUP(FB$276,UI!$A$12:$O$51,VLOOKUP(FB$279,$B$276:$C$278,2,0),0)/1000)))),"")</f>
        <v/>
      </c>
      <c r="FC417" s="145" t="str">
        <f>IFERROR(IF(AND(FC$272=list!$D$3,'Box Calculation'!FC$279&lt;&gt;"h",$E417&lt;&gt;0),0,IF(AND(FC$273=list!$D$2,$E417&lt;&gt;0,TRUNC(VLOOKUP($E417,'Container Panel'!$B$41:$Z$100,$D417,0)/(VLOOKUP(FC$276,UI!$A$12:$O$51,VLOOKUP(FC$279,$B$276:$C$278,2,0),0)/1000))&gt;0),1,TRUNC(VLOOKUP($E417,'Container Panel'!$B$41:$Z$100,$D417,0)/(VLOOKUP(FC$276,UI!$A$12:$O$51,VLOOKUP(FC$279,$B$276:$C$278,2,0),0)/1000)))),"")</f>
        <v/>
      </c>
      <c r="FD417" s="145" t="str">
        <f>IFERROR(IF(AND(FD$272=list!$D$3,'Box Calculation'!FD$279&lt;&gt;"h",$E417&lt;&gt;0),0,IF(AND(FD$273=list!$D$2,$E417&lt;&gt;0,TRUNC(VLOOKUP($E417,'Container Panel'!$B$41:$Z$100,$D417,0)/(VLOOKUP(FD$276,UI!$A$12:$O$51,VLOOKUP(FD$279,$B$276:$C$278,2,0),0)/1000))&gt;0),1,TRUNC(VLOOKUP($E417,'Container Panel'!$B$41:$Z$100,$D417,0)/(VLOOKUP(FD$276,UI!$A$12:$O$51,VLOOKUP(FD$279,$B$276:$C$278,2,0),0)/1000)))),"")</f>
        <v/>
      </c>
      <c r="FE417" s="145" t="str">
        <f>IFERROR(IF(AND(FE$272=list!$D$3,'Box Calculation'!FE$279&lt;&gt;"h",$E417&lt;&gt;0),0,IF(AND(FE$273=list!$D$2,$E417&lt;&gt;0,TRUNC(VLOOKUP($E417,'Container Panel'!$B$41:$Z$100,$D417,0)/(VLOOKUP(FE$276,UI!$A$12:$O$51,VLOOKUP(FE$279,$B$276:$C$278,2,0),0)/1000))&gt;0),1,TRUNC(VLOOKUP($E417,'Container Panel'!$B$41:$Z$100,$D417,0)/(VLOOKUP(FE$276,UI!$A$12:$O$51,VLOOKUP(FE$279,$B$276:$C$278,2,0),0)/1000)))),"")</f>
        <v/>
      </c>
      <c r="FF417" s="145" t="str">
        <f>IFERROR(IF(AND(FF$272=list!$D$3,'Box Calculation'!FF$279&lt;&gt;"h",$E417&lt;&gt;0),0,IF(AND(FF$273=list!$D$2,$E417&lt;&gt;0,TRUNC(VLOOKUP($E417,'Container Panel'!$B$41:$Z$100,$D417,0)/(VLOOKUP(FF$276,UI!$A$12:$O$51,VLOOKUP(FF$279,$B$276:$C$278,2,0),0)/1000))&gt;0),1,TRUNC(VLOOKUP($E417,'Container Panel'!$B$41:$Z$100,$D417,0)/(VLOOKUP(FF$276,UI!$A$12:$O$51,VLOOKUP(FF$279,$B$276:$C$278,2,0),0)/1000)))),"")</f>
        <v/>
      </c>
      <c r="FG417" s="145" t="str">
        <f>IFERROR(IF(AND(FG$272=list!$D$3,'Box Calculation'!FG$279&lt;&gt;"h",$E417&lt;&gt;0),0,IF(AND(FG$273=list!$D$2,$E417&lt;&gt;0,TRUNC(VLOOKUP($E417,'Container Panel'!$B$41:$Z$100,$D417,0)/(VLOOKUP(FG$276,UI!$A$12:$O$51,VLOOKUP(FG$279,$B$276:$C$278,2,0),0)/1000))&gt;0),1,TRUNC(VLOOKUP($E417,'Container Panel'!$B$41:$Z$100,$D417,0)/(VLOOKUP(FG$276,UI!$A$12:$O$51,VLOOKUP(FG$279,$B$276:$C$278,2,0),0)/1000)))),"")</f>
        <v/>
      </c>
      <c r="FH417" s="145" t="str">
        <f>IFERROR(IF(AND(FH$272=list!$D$3,'Box Calculation'!FH$279&lt;&gt;"h",$E417&lt;&gt;0),0,IF(AND(FH$273=list!$D$2,$E417&lt;&gt;0,TRUNC(VLOOKUP($E417,'Container Panel'!$B$41:$Z$100,$D417,0)/(VLOOKUP(FH$276,UI!$A$12:$O$51,VLOOKUP(FH$279,$B$276:$C$278,2,0),0)/1000))&gt;0),1,TRUNC(VLOOKUP($E417,'Container Panel'!$B$41:$Z$100,$D417,0)/(VLOOKUP(FH$276,UI!$A$12:$O$51,VLOOKUP(FH$279,$B$276:$C$278,2,0),0)/1000)))),"")</f>
        <v/>
      </c>
      <c r="FI417" s="145" t="str">
        <f>IFERROR(IF(AND(FI$272=list!$D$3,'Box Calculation'!FI$279&lt;&gt;"h",$E417&lt;&gt;0),0,IF(AND(FI$273=list!$D$2,$E417&lt;&gt;0,TRUNC(VLOOKUP($E417,'Container Panel'!$B$41:$Z$100,$D417,0)/(VLOOKUP(FI$276,UI!$A$12:$O$51,VLOOKUP(FI$279,$B$276:$C$278,2,0),0)/1000))&gt;0),1,TRUNC(VLOOKUP($E417,'Container Panel'!$B$41:$Z$100,$D417,0)/(VLOOKUP(FI$276,UI!$A$12:$O$51,VLOOKUP(FI$279,$B$276:$C$278,2,0),0)/1000)))),"")</f>
        <v/>
      </c>
      <c r="FJ417" s="145" t="str">
        <f>IFERROR(IF(AND(FJ$272=list!$D$3,'Box Calculation'!FJ$279&lt;&gt;"h",$E417&lt;&gt;0),0,IF(AND(FJ$273=list!$D$2,$E417&lt;&gt;0,TRUNC(VLOOKUP($E417,'Container Panel'!$B$41:$Z$100,$D417,0)/(VLOOKUP(FJ$276,UI!$A$12:$O$51,VLOOKUP(FJ$279,$B$276:$C$278,2,0),0)/1000))&gt;0),1,TRUNC(VLOOKUP($E417,'Container Panel'!$B$41:$Z$100,$D417,0)/(VLOOKUP(FJ$276,UI!$A$12:$O$51,VLOOKUP(FJ$279,$B$276:$C$278,2,0),0)/1000)))),"")</f>
        <v/>
      </c>
      <c r="FK417" s="145" t="str">
        <f>IFERROR(IF(AND(FK$272=list!$D$3,'Box Calculation'!FK$279&lt;&gt;"h",$E417&lt;&gt;0),0,IF(AND(FK$273=list!$D$2,$E417&lt;&gt;0,TRUNC(VLOOKUP($E417,'Container Panel'!$B$41:$Z$100,$D417,0)/(VLOOKUP(FK$276,UI!$A$12:$O$51,VLOOKUP(FK$279,$B$276:$C$278,2,0),0)/1000))&gt;0),1,TRUNC(VLOOKUP($E417,'Container Panel'!$B$41:$Z$100,$D417,0)/(VLOOKUP(FK$276,UI!$A$12:$O$51,VLOOKUP(FK$279,$B$276:$C$278,2,0),0)/1000)))),"")</f>
        <v/>
      </c>
      <c r="FL417" s="145" t="str">
        <f>IFERROR(IF(AND(FL$272=list!$D$3,'Box Calculation'!FL$279&lt;&gt;"h",$E417&lt;&gt;0),0,IF(AND(FL$273=list!$D$2,$E417&lt;&gt;0,TRUNC(VLOOKUP($E417,'Container Panel'!$B$41:$Z$100,$D417,0)/(VLOOKUP(FL$276,UI!$A$12:$O$51,VLOOKUP(FL$279,$B$276:$C$278,2,0),0)/1000))&gt;0),1,TRUNC(VLOOKUP($E417,'Container Panel'!$B$41:$Z$100,$D417,0)/(VLOOKUP(FL$276,UI!$A$12:$O$51,VLOOKUP(FL$279,$B$276:$C$278,2,0),0)/1000)))),"")</f>
        <v/>
      </c>
      <c r="FM417" s="145" t="str">
        <f>IFERROR(IF(AND(FM$272=list!$D$3,'Box Calculation'!FM$279&lt;&gt;"h",$E417&lt;&gt;0),0,IF(AND(FM$273=list!$D$2,$E417&lt;&gt;0,TRUNC(VLOOKUP($E417,'Container Panel'!$B$41:$Z$100,$D417,0)/(VLOOKUP(FM$276,UI!$A$12:$O$51,VLOOKUP(FM$279,$B$276:$C$278,2,0),0)/1000))&gt;0),1,TRUNC(VLOOKUP($E417,'Container Panel'!$B$41:$Z$100,$D417,0)/(VLOOKUP(FM$276,UI!$A$12:$O$51,VLOOKUP(FM$279,$B$276:$C$278,2,0),0)/1000)))),"")</f>
        <v/>
      </c>
      <c r="FN417" s="145" t="str">
        <f>IFERROR(IF(AND(FN$272=list!$D$3,'Box Calculation'!FN$279&lt;&gt;"h",$E417&lt;&gt;0),0,IF(AND(FN$273=list!$D$2,$E417&lt;&gt;0,TRUNC(VLOOKUP($E417,'Container Panel'!$B$41:$Z$100,$D417,0)/(VLOOKUP(FN$276,UI!$A$12:$O$51,VLOOKUP(FN$279,$B$276:$C$278,2,0),0)/1000))&gt;0),1,TRUNC(VLOOKUP($E417,'Container Panel'!$B$41:$Z$100,$D417,0)/(VLOOKUP(FN$276,UI!$A$12:$O$51,VLOOKUP(FN$279,$B$276:$C$278,2,0),0)/1000)))),"")</f>
        <v/>
      </c>
      <c r="FO417" s="145" t="str">
        <f>IFERROR(IF(AND(FO$272=list!$D$3,'Box Calculation'!FO$279&lt;&gt;"h",$E417&lt;&gt;0),0,IF(AND(FO$273=list!$D$2,$E417&lt;&gt;0,TRUNC(VLOOKUP($E417,'Container Panel'!$B$41:$Z$100,$D417,0)/(VLOOKUP(FO$276,UI!$A$12:$O$51,VLOOKUP(FO$279,$B$276:$C$278,2,0),0)/1000))&gt;0),1,TRUNC(VLOOKUP($E417,'Container Panel'!$B$41:$Z$100,$D417,0)/(VLOOKUP(FO$276,UI!$A$12:$O$51,VLOOKUP(FO$279,$B$276:$C$278,2,0),0)/1000)))),"")</f>
        <v/>
      </c>
      <c r="FP417" s="145" t="str">
        <f>IFERROR(IF(AND(FP$272=list!$D$3,'Box Calculation'!FP$279&lt;&gt;"h",$E417&lt;&gt;0),0,IF(AND(FP$273=list!$D$2,$E417&lt;&gt;0,TRUNC(VLOOKUP($E417,'Container Panel'!$B$41:$Z$100,$D417,0)/(VLOOKUP(FP$276,UI!$A$12:$O$51,VLOOKUP(FP$279,$B$276:$C$278,2,0),0)/1000))&gt;0),1,TRUNC(VLOOKUP($E417,'Container Panel'!$B$41:$Z$100,$D417,0)/(VLOOKUP(FP$276,UI!$A$12:$O$51,VLOOKUP(FP$279,$B$276:$C$278,2,0),0)/1000)))),"")</f>
        <v/>
      </c>
      <c r="FQ417" s="145" t="str">
        <f>IFERROR(IF(AND(FQ$272=list!$D$3,'Box Calculation'!FQ$279&lt;&gt;"h",$E417&lt;&gt;0),0,IF(AND(FQ$273=list!$D$2,$E417&lt;&gt;0,TRUNC(VLOOKUP($E417,'Container Panel'!$B$41:$Z$100,$D417,0)/(VLOOKUP(FQ$276,UI!$A$12:$O$51,VLOOKUP(FQ$279,$B$276:$C$278,2,0),0)/1000))&gt;0),1,TRUNC(VLOOKUP($E417,'Container Panel'!$B$41:$Z$100,$D417,0)/(VLOOKUP(FQ$276,UI!$A$12:$O$51,VLOOKUP(FQ$279,$B$276:$C$278,2,0),0)/1000)))),"")</f>
        <v/>
      </c>
      <c r="FR417" s="145" t="str">
        <f>IFERROR(IF(AND(FR$272=list!$D$3,'Box Calculation'!FR$279&lt;&gt;"h",$E417&lt;&gt;0),0,IF(AND(FR$273=list!$D$2,$E417&lt;&gt;0,TRUNC(VLOOKUP($E417,'Container Panel'!$B$41:$Z$100,$D417,0)/(VLOOKUP(FR$276,UI!$A$12:$O$51,VLOOKUP(FR$279,$B$276:$C$278,2,0),0)/1000))&gt;0),1,TRUNC(VLOOKUP($E417,'Container Panel'!$B$41:$Z$100,$D417,0)/(VLOOKUP(FR$276,UI!$A$12:$O$51,VLOOKUP(FR$279,$B$276:$C$278,2,0),0)/1000)))),"")</f>
        <v/>
      </c>
      <c r="FS417" s="145" t="str">
        <f>IFERROR(IF(AND(FS$272=list!$D$3,'Box Calculation'!FS$279&lt;&gt;"h",$E417&lt;&gt;0),0,IF(AND(FS$273=list!$D$2,$E417&lt;&gt;0,TRUNC(VLOOKUP($E417,'Container Panel'!$B$41:$Z$100,$D417,0)/(VLOOKUP(FS$276,UI!$A$12:$O$51,VLOOKUP(FS$279,$B$276:$C$278,2,0),0)/1000))&gt;0),1,TRUNC(VLOOKUP($E417,'Container Panel'!$B$41:$Z$100,$D417,0)/(VLOOKUP(FS$276,UI!$A$12:$O$51,VLOOKUP(FS$279,$B$276:$C$278,2,0),0)/1000)))),"")</f>
        <v/>
      </c>
      <c r="FT417" s="145" t="str">
        <f>IFERROR(IF(AND(FT$272=list!$D$3,'Box Calculation'!FT$279&lt;&gt;"h",$E417&lt;&gt;0),0,IF(AND(FT$273=list!$D$2,$E417&lt;&gt;0,TRUNC(VLOOKUP($E417,'Container Panel'!$B$41:$Z$100,$D417,0)/(VLOOKUP(FT$276,UI!$A$12:$O$51,VLOOKUP(FT$279,$B$276:$C$278,2,0),0)/1000))&gt;0),1,TRUNC(VLOOKUP($E417,'Container Panel'!$B$41:$Z$100,$D417,0)/(VLOOKUP(FT$276,UI!$A$12:$O$51,VLOOKUP(FT$279,$B$276:$C$278,2,0),0)/1000)))),"")</f>
        <v/>
      </c>
      <c r="FU417" s="145" t="str">
        <f>IFERROR(IF(AND(FU$272=list!$D$3,'Box Calculation'!FU$279&lt;&gt;"h",$E417&lt;&gt;0),0,IF(AND(FU$273=list!$D$2,$E417&lt;&gt;0,TRUNC(VLOOKUP($E417,'Container Panel'!$B$41:$Z$100,$D417,0)/(VLOOKUP(FU$276,UI!$A$12:$O$51,VLOOKUP(FU$279,$B$276:$C$278,2,0),0)/1000))&gt;0),1,TRUNC(VLOOKUP($E417,'Container Panel'!$B$41:$Z$100,$D417,0)/(VLOOKUP(FU$276,UI!$A$12:$O$51,VLOOKUP(FU$279,$B$276:$C$278,2,0),0)/1000)))),"")</f>
        <v/>
      </c>
      <c r="FV417" s="145" t="str">
        <f>IFERROR(IF(AND(FV$272=list!$D$3,'Box Calculation'!FV$279&lt;&gt;"h",$E417&lt;&gt;0),0,IF(AND(FV$273=list!$D$2,$E417&lt;&gt;0,TRUNC(VLOOKUP($E417,'Container Panel'!$B$41:$Z$100,$D417,0)/(VLOOKUP(FV$276,UI!$A$12:$O$51,VLOOKUP(FV$279,$B$276:$C$278,2,0),0)/1000))&gt;0),1,TRUNC(VLOOKUP($E417,'Container Panel'!$B$41:$Z$100,$D417,0)/(VLOOKUP(FV$276,UI!$A$12:$O$51,VLOOKUP(FV$279,$B$276:$C$278,2,0),0)/1000)))),"")</f>
        <v/>
      </c>
      <c r="FW417" s="145" t="str">
        <f>IFERROR(IF(AND(FW$272=list!$D$3,'Box Calculation'!FW$279&lt;&gt;"h",$E417&lt;&gt;0),0,IF(AND(FW$273=list!$D$2,$E417&lt;&gt;0,TRUNC(VLOOKUP($E417,'Container Panel'!$B$41:$Z$100,$D417,0)/(VLOOKUP(FW$276,UI!$A$12:$O$51,VLOOKUP(FW$279,$B$276:$C$278,2,0),0)/1000))&gt;0),1,TRUNC(VLOOKUP($E417,'Container Panel'!$B$41:$Z$100,$D417,0)/(VLOOKUP(FW$276,UI!$A$12:$O$51,VLOOKUP(FW$279,$B$276:$C$278,2,0),0)/1000)))),"")</f>
        <v/>
      </c>
      <c r="FX417" s="145" t="str">
        <f>IFERROR(IF(AND(FX$272=list!$D$3,'Box Calculation'!FX$279&lt;&gt;"h",$E417&lt;&gt;0),0,IF(AND(FX$273=list!$D$2,$E417&lt;&gt;0,TRUNC(VLOOKUP($E417,'Container Panel'!$B$41:$Z$100,$D417,0)/(VLOOKUP(FX$276,UI!$A$12:$O$51,VLOOKUP(FX$279,$B$276:$C$278,2,0),0)/1000))&gt;0),1,TRUNC(VLOOKUP($E417,'Container Panel'!$B$41:$Z$100,$D417,0)/(VLOOKUP(FX$276,UI!$A$12:$O$51,VLOOKUP(FX$279,$B$276:$C$278,2,0),0)/1000)))),"")</f>
        <v/>
      </c>
      <c r="FY417" s="145" t="str">
        <f>IFERROR(IF(AND(FY$272=list!$D$3,'Box Calculation'!FY$279&lt;&gt;"h",$E417&lt;&gt;0),0,IF(AND(FY$273=list!$D$2,$E417&lt;&gt;0,TRUNC(VLOOKUP($E417,'Container Panel'!$B$41:$Z$100,$D417,0)/(VLOOKUP(FY$276,UI!$A$12:$O$51,VLOOKUP(FY$279,$B$276:$C$278,2,0),0)/1000))&gt;0),1,TRUNC(VLOOKUP($E417,'Container Panel'!$B$41:$Z$100,$D417,0)/(VLOOKUP(FY$276,UI!$A$12:$O$51,VLOOKUP(FY$279,$B$276:$C$278,2,0),0)/1000)))),"")</f>
        <v/>
      </c>
      <c r="FZ417" s="145" t="str">
        <f>IFERROR(IF(AND(FZ$272=list!$D$3,'Box Calculation'!FZ$279&lt;&gt;"h",$E417&lt;&gt;0),0,IF(AND(FZ$273=list!$D$2,$E417&lt;&gt;0,TRUNC(VLOOKUP($E417,'Container Panel'!$B$41:$Z$100,$D417,0)/(VLOOKUP(FZ$276,UI!$A$12:$O$51,VLOOKUP(FZ$279,$B$276:$C$278,2,0),0)/1000))&gt;0),1,TRUNC(VLOOKUP($E417,'Container Panel'!$B$41:$Z$100,$D417,0)/(VLOOKUP(FZ$276,UI!$A$12:$O$51,VLOOKUP(FZ$279,$B$276:$C$278,2,0),0)/1000)))),"")</f>
        <v/>
      </c>
      <c r="GA417" s="145" t="str">
        <f>IFERROR(IF(AND(GA$272=list!$D$3,'Box Calculation'!GA$279&lt;&gt;"h",$E417&lt;&gt;0),0,IF(AND(GA$273=list!$D$2,$E417&lt;&gt;0,TRUNC(VLOOKUP($E417,'Container Panel'!$B$41:$Z$100,$D417,0)/(VLOOKUP(GA$276,UI!$A$12:$O$51,VLOOKUP(GA$279,$B$276:$C$278,2,0),0)/1000))&gt;0),1,TRUNC(VLOOKUP($E417,'Container Panel'!$B$41:$Z$100,$D417,0)/(VLOOKUP(GA$276,UI!$A$12:$O$51,VLOOKUP(GA$279,$B$276:$C$278,2,0),0)/1000)))),"")</f>
        <v/>
      </c>
      <c r="GB417" s="145" t="str">
        <f>IFERROR(IF(AND(GB$272=list!$D$3,'Box Calculation'!GB$279&lt;&gt;"h",$E417&lt;&gt;0),0,IF(AND(GB$273=list!$D$2,$E417&lt;&gt;0,TRUNC(VLOOKUP($E417,'Container Panel'!$B$41:$Z$100,$D417,0)/(VLOOKUP(GB$276,UI!$A$12:$O$51,VLOOKUP(GB$279,$B$276:$C$278,2,0),0)/1000))&gt;0),1,TRUNC(VLOOKUP($E417,'Container Panel'!$B$41:$Z$100,$D417,0)/(VLOOKUP(GB$276,UI!$A$12:$O$51,VLOOKUP(GB$279,$B$276:$C$278,2,0),0)/1000)))),"")</f>
        <v/>
      </c>
      <c r="GC417" s="145" t="str">
        <f>IFERROR(IF(AND(GC$272=list!$D$3,'Box Calculation'!GC$279&lt;&gt;"h",$E417&lt;&gt;0),0,IF(AND(GC$273=list!$D$2,$E417&lt;&gt;0,TRUNC(VLOOKUP($E417,'Container Panel'!$B$41:$Z$100,$D417,0)/(VLOOKUP(GC$276,UI!$A$12:$O$51,VLOOKUP(GC$279,$B$276:$C$278,2,0),0)/1000))&gt;0),1,TRUNC(VLOOKUP($E417,'Container Panel'!$B$41:$Z$100,$D417,0)/(VLOOKUP(GC$276,UI!$A$12:$O$51,VLOOKUP(GC$279,$B$276:$C$278,2,0),0)/1000)))),"")</f>
        <v/>
      </c>
      <c r="GD417" s="145" t="str">
        <f>IFERROR(IF(AND(GD$272=list!$D$3,'Box Calculation'!GD$279&lt;&gt;"h",$E417&lt;&gt;0),0,IF(AND(GD$273=list!$D$2,$E417&lt;&gt;0,TRUNC(VLOOKUP($E417,'Container Panel'!$B$41:$Z$100,$D417,0)/(VLOOKUP(GD$276,UI!$A$12:$O$51,VLOOKUP(GD$279,$B$276:$C$278,2,0),0)/1000))&gt;0),1,TRUNC(VLOOKUP($E417,'Container Panel'!$B$41:$Z$100,$D417,0)/(VLOOKUP(GD$276,UI!$A$12:$O$51,VLOOKUP(GD$279,$B$276:$C$278,2,0),0)/1000)))),"")</f>
        <v/>
      </c>
      <c r="GE417" s="145" t="str">
        <f>IFERROR(IF(AND(GE$272=list!$D$3,'Box Calculation'!GE$279&lt;&gt;"h",$E417&lt;&gt;0),0,IF(AND(GE$273=list!$D$2,$E417&lt;&gt;0,TRUNC(VLOOKUP($E417,'Container Panel'!$B$41:$Z$100,$D417,0)/(VLOOKUP(GE$276,UI!$A$12:$O$51,VLOOKUP(GE$279,$B$276:$C$278,2,0),0)/1000))&gt;0),1,TRUNC(VLOOKUP($E417,'Container Panel'!$B$41:$Z$100,$D417,0)/(VLOOKUP(GE$276,UI!$A$12:$O$51,VLOOKUP(GE$279,$B$276:$C$278,2,0),0)/1000)))),"")</f>
        <v/>
      </c>
      <c r="GF417" s="145" t="str">
        <f>IFERROR(IF(AND(GF$272=list!$D$3,'Box Calculation'!GF$279&lt;&gt;"h",$E417&lt;&gt;0),0,IF(AND(GF$273=list!$D$2,$E417&lt;&gt;0,TRUNC(VLOOKUP($E417,'Container Panel'!$B$41:$Z$100,$D417,0)/(VLOOKUP(GF$276,UI!$A$12:$O$51,VLOOKUP(GF$279,$B$276:$C$278,2,0),0)/1000))&gt;0),1,TRUNC(VLOOKUP($E417,'Container Panel'!$B$41:$Z$100,$D417,0)/(VLOOKUP(GF$276,UI!$A$12:$O$51,VLOOKUP(GF$279,$B$276:$C$278,2,0),0)/1000)))),"")</f>
        <v/>
      </c>
      <c r="GG417" s="145" t="str">
        <f>IFERROR(IF(AND(GG$272=list!$D$3,'Box Calculation'!GG$279&lt;&gt;"h",$E417&lt;&gt;0),0,IF(AND(GG$273=list!$D$2,$E417&lt;&gt;0,TRUNC(VLOOKUP($E417,'Container Panel'!$B$41:$Z$100,$D417,0)/(VLOOKUP(GG$276,UI!$A$12:$O$51,VLOOKUP(GG$279,$B$276:$C$278,2,0),0)/1000))&gt;0),1,TRUNC(VLOOKUP($E417,'Container Panel'!$B$41:$Z$100,$D417,0)/(VLOOKUP(GG$276,UI!$A$12:$O$51,VLOOKUP(GG$279,$B$276:$C$278,2,0),0)/1000)))),"")</f>
        <v/>
      </c>
      <c r="GH417" s="145" t="str">
        <f>IFERROR(IF(AND(GH$272=list!$D$3,'Box Calculation'!GH$279&lt;&gt;"h",$E417&lt;&gt;0),0,IF(AND(GH$273=list!$D$2,$E417&lt;&gt;0,TRUNC(VLOOKUP($E417,'Container Panel'!$B$41:$Z$100,$D417,0)/(VLOOKUP(GH$276,UI!$A$12:$O$51,VLOOKUP(GH$279,$B$276:$C$278,2,0),0)/1000))&gt;0),1,TRUNC(VLOOKUP($E417,'Container Panel'!$B$41:$Z$100,$D417,0)/(VLOOKUP(GH$276,UI!$A$12:$O$51,VLOOKUP(GH$279,$B$276:$C$278,2,0),0)/1000)))),"")</f>
        <v/>
      </c>
      <c r="GI417" s="145" t="str">
        <f>IFERROR(IF(AND(GI$272=list!$D$3,'Box Calculation'!GI$279&lt;&gt;"h",$E417&lt;&gt;0),0,IF(AND(GI$273=list!$D$2,$E417&lt;&gt;0,TRUNC(VLOOKUP($E417,'Container Panel'!$B$41:$Z$100,$D417,0)/(VLOOKUP(GI$276,UI!$A$12:$O$51,VLOOKUP(GI$279,$B$276:$C$278,2,0),0)/1000))&gt;0),1,TRUNC(VLOOKUP($E417,'Container Panel'!$B$41:$Z$100,$D417,0)/(VLOOKUP(GI$276,UI!$A$12:$O$51,VLOOKUP(GI$279,$B$276:$C$278,2,0),0)/1000)))),"")</f>
        <v/>
      </c>
      <c r="GJ417" s="145" t="str">
        <f>IFERROR(IF(AND(GJ$272=list!$D$3,'Box Calculation'!GJ$279&lt;&gt;"h",$E417&lt;&gt;0),0,IF(AND(GJ$273=list!$D$2,$E417&lt;&gt;0,TRUNC(VLOOKUP($E417,'Container Panel'!$B$41:$Z$100,$D417,0)/(VLOOKUP(GJ$276,UI!$A$12:$O$51,VLOOKUP(GJ$279,$B$276:$C$278,2,0),0)/1000))&gt;0),1,TRUNC(VLOOKUP($E417,'Container Panel'!$B$41:$Z$100,$D417,0)/(VLOOKUP(GJ$276,UI!$A$12:$O$51,VLOOKUP(GJ$279,$B$276:$C$278,2,0),0)/1000)))),"")</f>
        <v/>
      </c>
      <c r="GK417" s="145" t="str">
        <f>IFERROR(IF(AND(GK$272=list!$D$3,'Box Calculation'!GK$279&lt;&gt;"h",$E417&lt;&gt;0),0,IF(AND(GK$273=list!$D$2,$E417&lt;&gt;0,TRUNC(VLOOKUP($E417,'Container Panel'!$B$41:$Z$100,$D417,0)/(VLOOKUP(GK$276,UI!$A$12:$O$51,VLOOKUP(GK$279,$B$276:$C$278,2,0),0)/1000))&gt;0),1,TRUNC(VLOOKUP($E417,'Container Panel'!$B$41:$Z$100,$D417,0)/(VLOOKUP(GK$276,UI!$A$12:$O$51,VLOOKUP(GK$279,$B$276:$C$278,2,0),0)/1000)))),"")</f>
        <v/>
      </c>
      <c r="GL417" s="145" t="str">
        <f>IFERROR(IF(AND(GL$272=list!$D$3,'Box Calculation'!GL$279&lt;&gt;"h",$E417&lt;&gt;0),0,IF(AND(GL$273=list!$D$2,$E417&lt;&gt;0,TRUNC(VLOOKUP($E417,'Container Panel'!$B$41:$Z$100,$D417,0)/(VLOOKUP(GL$276,UI!$A$12:$O$51,VLOOKUP(GL$279,$B$276:$C$278,2,0),0)/1000))&gt;0),1,TRUNC(VLOOKUP($E417,'Container Panel'!$B$41:$Z$100,$D417,0)/(VLOOKUP(GL$276,UI!$A$12:$O$51,VLOOKUP(GL$279,$B$276:$C$278,2,0),0)/1000)))),"")</f>
        <v/>
      </c>
      <c r="GM417" s="145" t="str">
        <f>IFERROR(IF(AND(GM$272=list!$D$3,'Box Calculation'!GM$279&lt;&gt;"h",$E417&lt;&gt;0),0,IF(AND(GM$273=list!$D$2,$E417&lt;&gt;0,TRUNC(VLOOKUP($E417,'Container Panel'!$B$41:$Z$100,$D417,0)/(VLOOKUP(GM$276,UI!$A$12:$O$51,VLOOKUP(GM$279,$B$276:$C$278,2,0),0)/1000))&gt;0),1,TRUNC(VLOOKUP($E417,'Container Panel'!$B$41:$Z$100,$D417,0)/(VLOOKUP(GM$276,UI!$A$12:$O$51,VLOOKUP(GM$279,$B$276:$C$278,2,0),0)/1000)))),"")</f>
        <v/>
      </c>
      <c r="GN417" s="145" t="str">
        <f>IFERROR(IF(AND(GN$272=list!$D$3,'Box Calculation'!GN$279&lt;&gt;"h",$E417&lt;&gt;0),0,IF(AND(GN$273=list!$D$2,$E417&lt;&gt;0,TRUNC(VLOOKUP($E417,'Container Panel'!$B$41:$Z$100,$D417,0)/(VLOOKUP(GN$276,UI!$A$12:$O$51,VLOOKUP(GN$279,$B$276:$C$278,2,0),0)/1000))&gt;0),1,TRUNC(VLOOKUP($E417,'Container Panel'!$B$41:$Z$100,$D417,0)/(VLOOKUP(GN$276,UI!$A$12:$O$51,VLOOKUP(GN$279,$B$276:$C$278,2,0),0)/1000)))),"")</f>
        <v/>
      </c>
      <c r="GO417" s="145" t="str">
        <f>IFERROR(IF(AND(GO$272=list!$D$3,'Box Calculation'!GO$279&lt;&gt;"h",$E417&lt;&gt;0),0,IF(AND(GO$273=list!$D$2,$E417&lt;&gt;0,TRUNC(VLOOKUP($E417,'Container Panel'!$B$41:$Z$100,$D417,0)/(VLOOKUP(GO$276,UI!$A$12:$O$51,VLOOKUP(GO$279,$B$276:$C$278,2,0),0)/1000))&gt;0),1,TRUNC(VLOOKUP($E417,'Container Panel'!$B$41:$Z$100,$D417,0)/(VLOOKUP(GO$276,UI!$A$12:$O$51,VLOOKUP(GO$279,$B$276:$C$278,2,0),0)/1000)))),"")</f>
        <v/>
      </c>
      <c r="GP417" s="145" t="str">
        <f>IFERROR(IF(AND(GP$272=list!$D$3,'Box Calculation'!GP$279&lt;&gt;"h",$E417&lt;&gt;0),0,IF(AND(GP$273=list!$D$2,$E417&lt;&gt;0,TRUNC(VLOOKUP($E417,'Container Panel'!$B$41:$Z$100,$D417,0)/(VLOOKUP(GP$276,UI!$A$12:$O$51,VLOOKUP(GP$279,$B$276:$C$278,2,0),0)/1000))&gt;0),1,TRUNC(VLOOKUP($E417,'Container Panel'!$B$41:$Z$100,$D417,0)/(VLOOKUP(GP$276,UI!$A$12:$O$51,VLOOKUP(GP$279,$B$276:$C$278,2,0),0)/1000)))),"")</f>
        <v/>
      </c>
      <c r="GQ417" s="145" t="str">
        <f>IFERROR(IF(AND(GQ$272=list!$D$3,'Box Calculation'!GQ$279&lt;&gt;"h",$E417&lt;&gt;0),0,IF(AND(GQ$273=list!$D$2,$E417&lt;&gt;0,TRUNC(VLOOKUP($E417,'Container Panel'!$B$41:$Z$100,$D417,0)/(VLOOKUP(GQ$276,UI!$A$12:$O$51,VLOOKUP(GQ$279,$B$276:$C$278,2,0),0)/1000))&gt;0),1,TRUNC(VLOOKUP($E417,'Container Panel'!$B$41:$Z$100,$D417,0)/(VLOOKUP(GQ$276,UI!$A$12:$O$51,VLOOKUP(GQ$279,$B$276:$C$278,2,0),0)/1000)))),"")</f>
        <v/>
      </c>
      <c r="GR417" s="145" t="str">
        <f>IFERROR(IF(AND(GR$272=list!$D$3,'Box Calculation'!GR$279&lt;&gt;"h",$E417&lt;&gt;0),0,IF(AND(GR$273=list!$D$2,$E417&lt;&gt;0,TRUNC(VLOOKUP($E417,'Container Panel'!$B$41:$Z$100,$D417,0)/(VLOOKUP(GR$276,UI!$A$12:$O$51,VLOOKUP(GR$279,$B$276:$C$278,2,0),0)/1000))&gt;0),1,TRUNC(VLOOKUP($E417,'Container Panel'!$B$41:$Z$100,$D417,0)/(VLOOKUP(GR$276,UI!$A$12:$O$51,VLOOKUP(GR$279,$B$276:$C$278,2,0),0)/1000)))),"")</f>
        <v/>
      </c>
      <c r="GS417" s="145" t="str">
        <f>IFERROR(IF(AND(GS$272=list!$D$3,'Box Calculation'!GS$279&lt;&gt;"h",$E417&lt;&gt;0),0,IF(AND(GS$273=list!$D$2,$E417&lt;&gt;0,TRUNC(VLOOKUP($E417,'Container Panel'!$B$41:$Z$100,$D417,0)/(VLOOKUP(GS$276,UI!$A$12:$O$51,VLOOKUP(GS$279,$B$276:$C$278,2,0),0)/1000))&gt;0),1,TRUNC(VLOOKUP($E417,'Container Panel'!$B$41:$Z$100,$D417,0)/(VLOOKUP(GS$276,UI!$A$12:$O$51,VLOOKUP(GS$279,$B$276:$C$278,2,0),0)/1000)))),"")</f>
        <v/>
      </c>
      <c r="GT417" s="145" t="str">
        <f>IFERROR(IF(AND(GT$272=list!$D$3,'Box Calculation'!GT$279&lt;&gt;"h",$E417&lt;&gt;0),0,IF(AND(GT$273=list!$D$2,$E417&lt;&gt;0,TRUNC(VLOOKUP($E417,'Container Panel'!$B$41:$Z$100,$D417,0)/(VLOOKUP(GT$276,UI!$A$12:$O$51,VLOOKUP(GT$279,$B$276:$C$278,2,0),0)/1000))&gt;0),1,TRUNC(VLOOKUP($E417,'Container Panel'!$B$41:$Z$100,$D417,0)/(VLOOKUP(GT$276,UI!$A$12:$O$51,VLOOKUP(GT$279,$B$276:$C$278,2,0),0)/1000)))),"")</f>
        <v/>
      </c>
      <c r="GU417" s="145" t="str">
        <f>IFERROR(IF(AND(GU$272=list!$D$3,'Box Calculation'!GU$279&lt;&gt;"h",$E417&lt;&gt;0),0,IF(AND(GU$273=list!$D$2,$E417&lt;&gt;0,TRUNC(VLOOKUP($E417,'Container Panel'!$B$41:$Z$100,$D417,0)/(VLOOKUP(GU$276,UI!$A$12:$O$51,VLOOKUP(GU$279,$B$276:$C$278,2,0),0)/1000))&gt;0),1,TRUNC(VLOOKUP($E417,'Container Panel'!$B$41:$Z$100,$D417,0)/(VLOOKUP(GU$276,UI!$A$12:$O$51,VLOOKUP(GU$279,$B$276:$C$278,2,0),0)/1000)))),"")</f>
        <v/>
      </c>
      <c r="GV417" s="145" t="str">
        <f>IFERROR(IF(AND(GV$272=list!$D$3,'Box Calculation'!GV$279&lt;&gt;"h",$E417&lt;&gt;0),0,IF(AND(GV$273=list!$D$2,$E417&lt;&gt;0,TRUNC(VLOOKUP($E417,'Container Panel'!$B$41:$Z$100,$D417,0)/(VLOOKUP(GV$276,UI!$A$12:$O$51,VLOOKUP(GV$279,$B$276:$C$278,2,0),0)/1000))&gt;0),1,TRUNC(VLOOKUP($E417,'Container Panel'!$B$41:$Z$100,$D417,0)/(VLOOKUP(GV$276,UI!$A$12:$O$51,VLOOKUP(GV$279,$B$276:$C$278,2,0),0)/1000)))),"")</f>
        <v/>
      </c>
      <c r="GW417" s="145" t="str">
        <f>IFERROR(IF(AND(GW$272=list!$D$3,'Box Calculation'!GW$279&lt;&gt;"h",$E417&lt;&gt;0),0,IF(AND(GW$273=list!$D$2,$E417&lt;&gt;0,TRUNC(VLOOKUP($E417,'Container Panel'!$B$41:$Z$100,$D417,0)/(VLOOKUP(GW$276,UI!$A$12:$O$51,VLOOKUP(GW$279,$B$276:$C$278,2,0),0)/1000))&gt;0),1,TRUNC(VLOOKUP($E417,'Container Panel'!$B$41:$Z$100,$D417,0)/(VLOOKUP(GW$276,UI!$A$12:$O$51,VLOOKUP(GW$279,$B$276:$C$278,2,0),0)/1000)))),"")</f>
        <v/>
      </c>
      <c r="GX417" s="145" t="str">
        <f>IFERROR(IF(AND(GX$272=list!$D$3,'Box Calculation'!GX$279&lt;&gt;"h",$E417&lt;&gt;0),0,IF(AND(GX$273=list!$D$2,$E417&lt;&gt;0,TRUNC(VLOOKUP($E417,'Container Panel'!$B$41:$Z$100,$D417,0)/(VLOOKUP(GX$276,UI!$A$12:$O$51,VLOOKUP(GX$279,$B$276:$C$278,2,0),0)/1000))&gt;0),1,TRUNC(VLOOKUP($E417,'Container Panel'!$B$41:$Z$100,$D417,0)/(VLOOKUP(GX$276,UI!$A$12:$O$51,VLOOKUP(GX$279,$B$276:$C$278,2,0),0)/1000)))),"")</f>
        <v/>
      </c>
      <c r="GY417" s="145" t="str">
        <f>IFERROR(IF(AND(GY$272=list!$D$3,'Box Calculation'!GY$279&lt;&gt;"h",$E417&lt;&gt;0),0,IF(AND(GY$273=list!$D$2,$E417&lt;&gt;0,TRUNC(VLOOKUP($E417,'Container Panel'!$B$41:$Z$100,$D417,0)/(VLOOKUP(GY$276,UI!$A$12:$O$51,VLOOKUP(GY$279,$B$276:$C$278,2,0),0)/1000))&gt;0),1,TRUNC(VLOOKUP($E417,'Container Panel'!$B$41:$Z$100,$D417,0)/(VLOOKUP(GY$276,UI!$A$12:$O$51,VLOOKUP(GY$279,$B$276:$C$278,2,0),0)/1000)))),"")</f>
        <v/>
      </c>
      <c r="GZ417" s="145" t="str">
        <f>IFERROR(IF(AND(GZ$272=list!$D$3,'Box Calculation'!GZ$279&lt;&gt;"h",$E417&lt;&gt;0),0,IF(AND(GZ$273=list!$D$2,$E417&lt;&gt;0,TRUNC(VLOOKUP($E417,'Container Panel'!$B$41:$Z$100,$D417,0)/(VLOOKUP(GZ$276,UI!$A$12:$O$51,VLOOKUP(GZ$279,$B$276:$C$278,2,0),0)/1000))&gt;0),1,TRUNC(VLOOKUP($E417,'Container Panel'!$B$41:$Z$100,$D417,0)/(VLOOKUP(GZ$276,UI!$A$12:$O$51,VLOOKUP(GZ$279,$B$276:$C$278,2,0),0)/1000)))),"")</f>
        <v/>
      </c>
      <c r="HA417" s="145" t="str">
        <f>IFERROR(IF(AND(HA$272=list!$D$3,'Box Calculation'!HA$279&lt;&gt;"h",$E417&lt;&gt;0),0,IF(AND(HA$273=list!$D$2,$E417&lt;&gt;0,TRUNC(VLOOKUP($E417,'Container Panel'!$B$41:$Z$100,$D417,0)/(VLOOKUP(HA$276,UI!$A$12:$O$51,VLOOKUP(HA$279,$B$276:$C$278,2,0),0)/1000))&gt;0),1,TRUNC(VLOOKUP($E417,'Container Panel'!$B$41:$Z$100,$D417,0)/(VLOOKUP(HA$276,UI!$A$12:$O$51,VLOOKUP(HA$279,$B$276:$C$278,2,0),0)/1000)))),"")</f>
        <v/>
      </c>
      <c r="HB417" s="145" t="str">
        <f>IFERROR(IF(AND(HB$272=list!$D$3,'Box Calculation'!HB$279&lt;&gt;"h",$E417&lt;&gt;0),0,IF(AND(HB$273=list!$D$2,$E417&lt;&gt;0,TRUNC(VLOOKUP($E417,'Container Panel'!$B$41:$Z$100,$D417,0)/(VLOOKUP(HB$276,UI!$A$12:$O$51,VLOOKUP(HB$279,$B$276:$C$278,2,0),0)/1000))&gt;0),1,TRUNC(VLOOKUP($E417,'Container Panel'!$B$41:$Z$100,$D417,0)/(VLOOKUP(HB$276,UI!$A$12:$O$51,VLOOKUP(HB$279,$B$276:$C$278,2,0),0)/1000)))),"")</f>
        <v/>
      </c>
      <c r="HC417" s="145" t="str">
        <f>IFERROR(IF(AND(HC$272=list!$D$3,'Box Calculation'!HC$279&lt;&gt;"h",$E417&lt;&gt;0),0,IF(AND(HC$273=list!$D$2,$E417&lt;&gt;0,TRUNC(VLOOKUP($E417,'Container Panel'!$B$41:$Z$100,$D417,0)/(VLOOKUP(HC$276,UI!$A$12:$O$51,VLOOKUP(HC$279,$B$276:$C$278,2,0),0)/1000))&gt;0),1,TRUNC(VLOOKUP($E417,'Container Panel'!$B$41:$Z$100,$D417,0)/(VLOOKUP(HC$276,UI!$A$12:$O$51,VLOOKUP(HC$279,$B$276:$C$278,2,0),0)/1000)))),"")</f>
        <v/>
      </c>
      <c r="HD417" s="145" t="str">
        <f>IFERROR(IF(AND(HD$272=list!$D$3,'Box Calculation'!HD$279&lt;&gt;"h",$E417&lt;&gt;0),0,IF(AND(HD$273=list!$D$2,$E417&lt;&gt;0,TRUNC(VLOOKUP($E417,'Container Panel'!$B$41:$Z$100,$D417,0)/(VLOOKUP(HD$276,UI!$A$12:$O$51,VLOOKUP(HD$279,$B$276:$C$278,2,0),0)/1000))&gt;0),1,TRUNC(VLOOKUP($E417,'Container Panel'!$B$41:$Z$100,$D417,0)/(VLOOKUP(HD$276,UI!$A$12:$O$51,VLOOKUP(HD$279,$B$276:$C$278,2,0),0)/1000)))),"")</f>
        <v/>
      </c>
      <c r="HE417" s="145" t="str">
        <f>IFERROR(IF(AND(HE$272=list!$D$3,'Box Calculation'!HE$279&lt;&gt;"h",$E417&lt;&gt;0),0,IF(AND(HE$273=list!$D$2,$E417&lt;&gt;0,TRUNC(VLOOKUP($E417,'Container Panel'!$B$41:$Z$100,$D417,0)/(VLOOKUP(HE$276,UI!$A$12:$O$51,VLOOKUP(HE$279,$B$276:$C$278,2,0),0)/1000))&gt;0),1,TRUNC(VLOOKUP($E417,'Container Panel'!$B$41:$Z$100,$D417,0)/(VLOOKUP(HE$276,UI!$A$12:$O$51,VLOOKUP(HE$279,$B$276:$C$278,2,0),0)/1000)))),"")</f>
        <v/>
      </c>
      <c r="HF417" s="145" t="str">
        <f>IFERROR(IF(AND(HF$272=list!$D$3,'Box Calculation'!HF$279&lt;&gt;"h",$E417&lt;&gt;0),0,IF(AND(HF$273=list!$D$2,$E417&lt;&gt;0,TRUNC(VLOOKUP($E417,'Container Panel'!$B$41:$Z$100,$D417,0)/(VLOOKUP(HF$276,UI!$A$12:$O$51,VLOOKUP(HF$279,$B$276:$C$278,2,0),0)/1000))&gt;0),1,TRUNC(VLOOKUP($E417,'Container Panel'!$B$41:$Z$100,$D417,0)/(VLOOKUP(HF$276,UI!$A$12:$O$51,VLOOKUP(HF$279,$B$276:$C$278,2,0),0)/1000)))),"")</f>
        <v/>
      </c>
      <c r="HG417" s="145" t="str">
        <f>IFERROR(IF(AND(HG$272=list!$D$3,'Box Calculation'!HG$279&lt;&gt;"h",$E417&lt;&gt;0),0,IF(AND(HG$273=list!$D$2,$E417&lt;&gt;0,TRUNC(VLOOKUP($E417,'Container Panel'!$B$41:$Z$100,$D417,0)/(VLOOKUP(HG$276,UI!$A$12:$O$51,VLOOKUP(HG$279,$B$276:$C$278,2,0),0)/1000))&gt;0),1,TRUNC(VLOOKUP($E417,'Container Panel'!$B$41:$Z$100,$D417,0)/(VLOOKUP(HG$276,UI!$A$12:$O$51,VLOOKUP(HG$279,$B$276:$C$278,2,0),0)/1000)))),"")</f>
        <v/>
      </c>
      <c r="HH417" s="145" t="str">
        <f>IFERROR(IF(AND(HH$272=list!$D$3,'Box Calculation'!HH$279&lt;&gt;"h",$E417&lt;&gt;0),0,IF(AND(HH$273=list!$D$2,$E417&lt;&gt;0,TRUNC(VLOOKUP($E417,'Container Panel'!$B$41:$Z$100,$D417,0)/(VLOOKUP(HH$276,UI!$A$12:$O$51,VLOOKUP(HH$279,$B$276:$C$278,2,0),0)/1000))&gt;0),1,TRUNC(VLOOKUP($E417,'Container Panel'!$B$41:$Z$100,$D417,0)/(VLOOKUP(HH$276,UI!$A$12:$O$51,VLOOKUP(HH$279,$B$276:$C$278,2,0),0)/1000)))),"")</f>
        <v/>
      </c>
      <c r="HI417" s="145" t="str">
        <f>IFERROR(IF(AND(HI$272=list!$D$3,'Box Calculation'!HI$279&lt;&gt;"h",$E417&lt;&gt;0),0,IF(AND(HI$273=list!$D$2,$E417&lt;&gt;0,TRUNC(VLOOKUP($E417,'Container Panel'!$B$41:$Z$100,$D417,0)/(VLOOKUP(HI$276,UI!$A$12:$O$51,VLOOKUP(HI$279,$B$276:$C$278,2,0),0)/1000))&gt;0),1,TRUNC(VLOOKUP($E417,'Container Panel'!$B$41:$Z$100,$D417,0)/(VLOOKUP(HI$276,UI!$A$12:$O$51,VLOOKUP(HI$279,$B$276:$C$278,2,0),0)/1000)))),"")</f>
        <v/>
      </c>
      <c r="HJ417" s="145" t="str">
        <f>IFERROR(IF(AND(HJ$272=list!$D$3,'Box Calculation'!HJ$279&lt;&gt;"h",$E417&lt;&gt;0),0,IF(AND(HJ$273=list!$D$2,$E417&lt;&gt;0,TRUNC(VLOOKUP($E417,'Container Panel'!$B$41:$Z$100,$D417,0)/(VLOOKUP(HJ$276,UI!$A$12:$O$51,VLOOKUP(HJ$279,$B$276:$C$278,2,0),0)/1000))&gt;0),1,TRUNC(VLOOKUP($E417,'Container Panel'!$B$41:$Z$100,$D417,0)/(VLOOKUP(HJ$276,UI!$A$12:$O$51,VLOOKUP(HJ$279,$B$276:$C$278,2,0),0)/1000)))),"")</f>
        <v/>
      </c>
      <c r="HK417" s="145" t="str">
        <f>IFERROR(IF(AND(HK$272=list!$D$3,'Box Calculation'!HK$279&lt;&gt;"h",$E417&lt;&gt;0),0,IF(AND(HK$273=list!$D$2,$E417&lt;&gt;0,TRUNC(VLOOKUP($E417,'Container Panel'!$B$41:$Z$100,$D417,0)/(VLOOKUP(HK$276,UI!$A$12:$O$51,VLOOKUP(HK$279,$B$276:$C$278,2,0),0)/1000))&gt;0),1,TRUNC(VLOOKUP($E417,'Container Panel'!$B$41:$Z$100,$D417,0)/(VLOOKUP(HK$276,UI!$A$12:$O$51,VLOOKUP(HK$279,$B$276:$C$278,2,0),0)/1000)))),"")</f>
        <v/>
      </c>
      <c r="HL417" s="145" t="str">
        <f>IFERROR(IF(AND(HL$272=list!$D$3,'Box Calculation'!HL$279&lt;&gt;"h",$E417&lt;&gt;0),0,IF(AND(HL$273=list!$D$2,$E417&lt;&gt;0,TRUNC(VLOOKUP($E417,'Container Panel'!$B$41:$Z$100,$D417,0)/(VLOOKUP(HL$276,UI!$A$12:$O$51,VLOOKUP(HL$279,$B$276:$C$278,2,0),0)/1000))&gt;0),1,TRUNC(VLOOKUP($E417,'Container Panel'!$B$41:$Z$100,$D417,0)/(VLOOKUP(HL$276,UI!$A$12:$O$51,VLOOKUP(HL$279,$B$276:$C$278,2,0),0)/1000)))),"")</f>
        <v/>
      </c>
      <c r="HM417" s="145" t="str">
        <f>IFERROR(IF(AND(HM$272=list!$D$3,'Box Calculation'!HM$279&lt;&gt;"h",$E417&lt;&gt;0),0,IF(AND(HM$273=list!$D$2,$E417&lt;&gt;0,TRUNC(VLOOKUP($E417,'Container Panel'!$B$41:$Z$100,$D417,0)/(VLOOKUP(HM$276,UI!$A$12:$O$51,VLOOKUP(HM$279,$B$276:$C$278,2,0),0)/1000))&gt;0),1,TRUNC(VLOOKUP($E417,'Container Panel'!$B$41:$Z$100,$D417,0)/(VLOOKUP(HM$276,UI!$A$12:$O$51,VLOOKUP(HM$279,$B$276:$C$278,2,0),0)/1000)))),"")</f>
        <v/>
      </c>
      <c r="HN417" s="145" t="str">
        <f>IFERROR(IF(AND(HN$272=list!$D$3,'Box Calculation'!HN$279&lt;&gt;"h",$E417&lt;&gt;0),0,IF(AND(HN$273=list!$D$2,$E417&lt;&gt;0,TRUNC(VLOOKUP($E417,'Container Panel'!$B$41:$Z$100,$D417,0)/(VLOOKUP(HN$276,UI!$A$12:$O$51,VLOOKUP(HN$279,$B$276:$C$278,2,0),0)/1000))&gt;0),1,TRUNC(VLOOKUP($E417,'Container Panel'!$B$41:$Z$100,$D417,0)/(VLOOKUP(HN$276,UI!$A$12:$O$51,VLOOKUP(HN$279,$B$276:$C$278,2,0),0)/1000)))),"")</f>
        <v/>
      </c>
      <c r="HO417" s="145" t="str">
        <f>IFERROR(IF(AND(HO$272=list!$D$3,'Box Calculation'!HO$279&lt;&gt;"h",$E417&lt;&gt;0),0,IF(AND(HO$273=list!$D$2,$E417&lt;&gt;0,TRUNC(VLOOKUP($E417,'Container Panel'!$B$41:$Z$100,$D417,0)/(VLOOKUP(HO$276,UI!$A$12:$O$51,VLOOKUP(HO$279,$B$276:$C$278,2,0),0)/1000))&gt;0),1,TRUNC(VLOOKUP($E417,'Container Panel'!$B$41:$Z$100,$D417,0)/(VLOOKUP(HO$276,UI!$A$12:$O$51,VLOOKUP(HO$279,$B$276:$C$278,2,0),0)/1000)))),"")</f>
        <v/>
      </c>
      <c r="HP417" s="145" t="str">
        <f>IFERROR(IF(AND(HP$272=list!$D$3,'Box Calculation'!HP$279&lt;&gt;"h",$E417&lt;&gt;0),0,IF(AND(HP$273=list!$D$2,$E417&lt;&gt;0,TRUNC(VLOOKUP($E417,'Container Panel'!$B$41:$Z$100,$D417,0)/(VLOOKUP(HP$276,UI!$A$12:$O$51,VLOOKUP(HP$279,$B$276:$C$278,2,0),0)/1000))&gt;0),1,TRUNC(VLOOKUP($E417,'Container Panel'!$B$41:$Z$100,$D417,0)/(VLOOKUP(HP$276,UI!$A$12:$O$51,VLOOKUP(HP$279,$B$276:$C$278,2,0),0)/1000)))),"")</f>
        <v/>
      </c>
      <c r="HQ417" s="145" t="str">
        <f>IFERROR(IF(AND(HQ$272=list!$D$3,'Box Calculation'!HQ$279&lt;&gt;"h",$E417&lt;&gt;0),0,IF(AND(HQ$273=list!$D$2,$E417&lt;&gt;0,TRUNC(VLOOKUP($E417,'Container Panel'!$B$41:$Z$100,$D417,0)/(VLOOKUP(HQ$276,UI!$A$12:$O$51,VLOOKUP(HQ$279,$B$276:$C$278,2,0),0)/1000))&gt;0),1,TRUNC(VLOOKUP($E417,'Container Panel'!$B$41:$Z$100,$D417,0)/(VLOOKUP(HQ$276,UI!$A$12:$O$51,VLOOKUP(HQ$279,$B$276:$C$278,2,0),0)/1000)))),"")</f>
        <v/>
      </c>
      <c r="HR417" s="145" t="str">
        <f>IFERROR(IF(AND(HR$272=list!$D$3,'Box Calculation'!HR$279&lt;&gt;"h",$E417&lt;&gt;0),0,IF(AND(HR$273=list!$D$2,$E417&lt;&gt;0,TRUNC(VLOOKUP($E417,'Container Panel'!$B$41:$Z$100,$D417,0)/(VLOOKUP(HR$276,UI!$A$12:$O$51,VLOOKUP(HR$279,$B$276:$C$278,2,0),0)/1000))&gt;0),1,TRUNC(VLOOKUP($E417,'Container Panel'!$B$41:$Z$100,$D417,0)/(VLOOKUP(HR$276,UI!$A$12:$O$51,VLOOKUP(HR$279,$B$276:$C$278,2,0),0)/1000)))),"")</f>
        <v/>
      </c>
      <c r="HS417" s="145" t="str">
        <f>IFERROR(IF(AND(HS$272=list!$D$3,'Box Calculation'!HS$279&lt;&gt;"h",$E417&lt;&gt;0),0,IF(AND(HS$273=list!$D$2,$E417&lt;&gt;0,TRUNC(VLOOKUP($E417,'Container Panel'!$B$41:$Z$100,$D417,0)/(VLOOKUP(HS$276,UI!$A$12:$O$51,VLOOKUP(HS$279,$B$276:$C$278,2,0),0)/1000))&gt;0),1,TRUNC(VLOOKUP($E417,'Container Panel'!$B$41:$Z$100,$D417,0)/(VLOOKUP(HS$276,UI!$A$12:$O$51,VLOOKUP(HS$279,$B$276:$C$278,2,0),0)/1000)))),"")</f>
        <v/>
      </c>
      <c r="HT417" s="145" t="str">
        <f>IFERROR(IF(AND(HT$272=list!$D$3,'Box Calculation'!HT$279&lt;&gt;"h",$E417&lt;&gt;0),0,IF(AND(HT$273=list!$D$2,$E417&lt;&gt;0,TRUNC(VLOOKUP($E417,'Container Panel'!$B$41:$Z$100,$D417,0)/(VLOOKUP(HT$276,UI!$A$12:$O$51,VLOOKUP(HT$279,$B$276:$C$278,2,0),0)/1000))&gt;0),1,TRUNC(VLOOKUP($E417,'Container Panel'!$B$41:$Z$100,$D417,0)/(VLOOKUP(HT$276,UI!$A$12:$O$51,VLOOKUP(HT$279,$B$276:$C$278,2,0),0)/1000)))),"")</f>
        <v/>
      </c>
      <c r="HU417" s="145" t="str">
        <f>IFERROR(IF(AND(HU$272=list!$D$3,'Box Calculation'!HU$279&lt;&gt;"h",$E417&lt;&gt;0),0,IF(AND(HU$273=list!$D$2,$E417&lt;&gt;0,TRUNC(VLOOKUP($E417,'Container Panel'!$B$41:$Z$100,$D417,0)/(VLOOKUP(HU$276,UI!$A$12:$O$51,VLOOKUP(HU$279,$B$276:$C$278,2,0),0)/1000))&gt;0),1,TRUNC(VLOOKUP($E417,'Container Panel'!$B$41:$Z$100,$D417,0)/(VLOOKUP(HU$276,UI!$A$12:$O$51,VLOOKUP(HU$279,$B$276:$C$278,2,0),0)/1000)))),"")</f>
        <v/>
      </c>
      <c r="HV417" s="145" t="str">
        <f>IFERROR(IF(AND(HV$272=list!$D$3,'Box Calculation'!HV$279&lt;&gt;"h",$E417&lt;&gt;0),0,IF(AND(HV$273=list!$D$2,$E417&lt;&gt;0,TRUNC(VLOOKUP($E417,'Container Panel'!$B$41:$Z$100,$D417,0)/(VLOOKUP(HV$276,UI!$A$12:$O$51,VLOOKUP(HV$279,$B$276:$C$278,2,0),0)/1000))&gt;0),1,TRUNC(VLOOKUP($E417,'Container Panel'!$B$41:$Z$100,$D417,0)/(VLOOKUP(HV$276,UI!$A$12:$O$51,VLOOKUP(HV$279,$B$276:$C$278,2,0),0)/1000)))),"")</f>
        <v/>
      </c>
      <c r="HW417" s="145" t="str">
        <f>IFERROR(IF(AND(HW$272=list!$D$3,'Box Calculation'!HW$279&lt;&gt;"h",$E417&lt;&gt;0),0,IF(AND(HW$273=list!$D$2,$E417&lt;&gt;0,TRUNC(VLOOKUP($E417,'Container Panel'!$B$41:$Z$100,$D417,0)/(VLOOKUP(HW$276,UI!$A$12:$O$51,VLOOKUP(HW$279,$B$276:$C$278,2,0),0)/1000))&gt;0),1,TRUNC(VLOOKUP($E417,'Container Panel'!$B$41:$Z$100,$D417,0)/(VLOOKUP(HW$276,UI!$A$12:$O$51,VLOOKUP(HW$279,$B$276:$C$278,2,0),0)/1000)))),"")</f>
        <v/>
      </c>
      <c r="HX417" s="145" t="str">
        <f>IFERROR(IF(AND(HX$272=list!$D$3,'Box Calculation'!HX$279&lt;&gt;"h",$E417&lt;&gt;0),0,IF(AND(HX$273=list!$D$2,$E417&lt;&gt;0,TRUNC(VLOOKUP($E417,'Container Panel'!$B$41:$Z$100,$D417,0)/(VLOOKUP(HX$276,UI!$A$12:$O$51,VLOOKUP(HX$279,$B$276:$C$278,2,0),0)/1000))&gt;0),1,TRUNC(VLOOKUP($E417,'Container Panel'!$B$41:$Z$100,$D417,0)/(VLOOKUP(HX$276,UI!$A$12:$O$51,VLOOKUP(HX$279,$B$276:$C$278,2,0),0)/1000)))),"")</f>
        <v/>
      </c>
      <c r="HY417" s="145" t="str">
        <f>IFERROR(IF(AND(HY$272=list!$D$3,'Box Calculation'!HY$279&lt;&gt;"h",$E417&lt;&gt;0),0,IF(AND(HY$273=list!$D$2,$E417&lt;&gt;0,TRUNC(VLOOKUP($E417,'Container Panel'!$B$41:$Z$100,$D417,0)/(VLOOKUP(HY$276,UI!$A$12:$O$51,VLOOKUP(HY$279,$B$276:$C$278,2,0),0)/1000))&gt;0),1,TRUNC(VLOOKUP($E417,'Container Panel'!$B$41:$Z$100,$D417,0)/(VLOOKUP(HY$276,UI!$A$12:$O$51,VLOOKUP(HY$279,$B$276:$C$278,2,0),0)/1000)))),"")</f>
        <v/>
      </c>
      <c r="HZ417" s="145" t="str">
        <f>IFERROR(IF(AND(HZ$272=list!$D$3,'Box Calculation'!HZ$279&lt;&gt;"h",$E417&lt;&gt;0),0,IF(AND(HZ$273=list!$D$2,$E417&lt;&gt;0,TRUNC(VLOOKUP($E417,'Container Panel'!$B$41:$Z$100,$D417,0)/(VLOOKUP(HZ$276,UI!$A$12:$O$51,VLOOKUP(HZ$279,$B$276:$C$278,2,0),0)/1000))&gt;0),1,TRUNC(VLOOKUP($E417,'Container Panel'!$B$41:$Z$100,$D417,0)/(VLOOKUP(HZ$276,UI!$A$12:$O$51,VLOOKUP(HZ$279,$B$276:$C$278,2,0),0)/1000)))),"")</f>
        <v/>
      </c>
      <c r="IA417" s="145" t="str">
        <f>IFERROR(IF(AND(IA$272=list!$D$3,'Box Calculation'!IA$279&lt;&gt;"h",$E417&lt;&gt;0),0,IF(AND(IA$273=list!$D$2,$E417&lt;&gt;0,TRUNC(VLOOKUP($E417,'Container Panel'!$B$41:$Z$100,$D417,0)/(VLOOKUP(IA$276,UI!$A$12:$O$51,VLOOKUP(IA$279,$B$276:$C$278,2,0),0)/1000))&gt;0),1,TRUNC(VLOOKUP($E417,'Container Panel'!$B$41:$Z$100,$D417,0)/(VLOOKUP(IA$276,UI!$A$12:$O$51,VLOOKUP(IA$279,$B$276:$C$278,2,0),0)/1000)))),"")</f>
        <v/>
      </c>
      <c r="IB417" s="145" t="str">
        <f>IFERROR(IF(AND(IB$272=list!$D$3,'Box Calculation'!IB$279&lt;&gt;"h",$E417&lt;&gt;0),0,IF(AND(IB$273=list!$D$2,$E417&lt;&gt;0,TRUNC(VLOOKUP($E417,'Container Panel'!$B$41:$Z$100,$D417,0)/(VLOOKUP(IB$276,UI!$A$12:$O$51,VLOOKUP(IB$279,$B$276:$C$278,2,0),0)/1000))&gt;0),1,TRUNC(VLOOKUP($E417,'Container Panel'!$B$41:$Z$100,$D417,0)/(VLOOKUP(IB$276,UI!$A$12:$O$51,VLOOKUP(IB$279,$B$276:$C$278,2,0),0)/1000)))),"")</f>
        <v/>
      </c>
      <c r="IC417" s="145" t="str">
        <f>IFERROR(IF(AND(IC$272=list!$D$3,'Box Calculation'!IC$279&lt;&gt;"h",$E417&lt;&gt;0),0,IF(AND(IC$273=list!$D$2,$E417&lt;&gt;0,TRUNC(VLOOKUP($E417,'Container Panel'!$B$41:$Z$100,$D417,0)/(VLOOKUP(IC$276,UI!$A$12:$O$51,VLOOKUP(IC$279,$B$276:$C$278,2,0),0)/1000))&gt;0),1,TRUNC(VLOOKUP($E417,'Container Panel'!$B$41:$Z$100,$D417,0)/(VLOOKUP(IC$276,UI!$A$12:$O$51,VLOOKUP(IC$279,$B$276:$C$278,2,0),0)/1000)))),"")</f>
        <v/>
      </c>
      <c r="ID417" s="145" t="str">
        <f>IFERROR(IF(AND(ID$272=list!$D$3,'Box Calculation'!ID$279&lt;&gt;"h",$E417&lt;&gt;0),0,IF(AND(ID$273=list!$D$2,$E417&lt;&gt;0,TRUNC(VLOOKUP($E417,'Container Panel'!$B$41:$Z$100,$D417,0)/(VLOOKUP(ID$276,UI!$A$12:$O$51,VLOOKUP(ID$279,$B$276:$C$278,2,0),0)/1000))&gt;0),1,TRUNC(VLOOKUP($E417,'Container Panel'!$B$41:$Z$100,$D417,0)/(VLOOKUP(ID$276,UI!$A$12:$O$51,VLOOKUP(ID$279,$B$276:$C$278,2,0),0)/1000)))),"")</f>
        <v/>
      </c>
      <c r="IE417" s="145" t="str">
        <f>IFERROR(IF(AND(IE$272=list!$D$3,'Box Calculation'!IE$279&lt;&gt;"h",$E417&lt;&gt;0),0,IF(AND(IE$273=list!$D$2,$E417&lt;&gt;0,TRUNC(VLOOKUP($E417,'Container Panel'!$B$41:$Z$100,$D417,0)/(VLOOKUP(IE$276,UI!$A$12:$O$51,VLOOKUP(IE$279,$B$276:$C$278,2,0),0)/1000))&gt;0),1,TRUNC(VLOOKUP($E417,'Container Panel'!$B$41:$Z$100,$D417,0)/(VLOOKUP(IE$276,UI!$A$12:$O$51,VLOOKUP(IE$279,$B$276:$C$278,2,0),0)/1000)))),"")</f>
        <v/>
      </c>
      <c r="IF417" s="145" t="str">
        <f>IFERROR(IF(AND(IF$272=list!$D$3,'Box Calculation'!IF$279&lt;&gt;"h",$E417&lt;&gt;0),0,IF(AND(IF$273=list!$D$2,$E417&lt;&gt;0,TRUNC(VLOOKUP($E417,'Container Panel'!$B$41:$Z$100,$D417,0)/(VLOOKUP(IF$276,UI!$A$12:$O$51,VLOOKUP(IF$279,$B$276:$C$278,2,0),0)/1000))&gt;0),1,TRUNC(VLOOKUP($E417,'Container Panel'!$B$41:$Z$100,$D417,0)/(VLOOKUP(IF$276,UI!$A$12:$O$51,VLOOKUP(IF$279,$B$276:$C$278,2,0),0)/1000)))),"")</f>
        <v/>
      </c>
      <c r="IG417" s="145" t="str">
        <f>IFERROR(IF(AND(IG$272=list!$D$3,'Box Calculation'!IG$279&lt;&gt;"h",$E417&lt;&gt;0),0,IF(AND(IG$273=list!$D$2,$E417&lt;&gt;0,TRUNC(VLOOKUP($E417,'Container Panel'!$B$41:$Z$100,$D417,0)/(VLOOKUP(IG$276,UI!$A$12:$O$51,VLOOKUP(IG$279,$B$276:$C$278,2,0),0)/1000))&gt;0),1,TRUNC(VLOOKUP($E417,'Container Panel'!$B$41:$Z$100,$D417,0)/(VLOOKUP(IG$276,UI!$A$12:$O$51,VLOOKUP(IG$279,$B$276:$C$278,2,0),0)/1000)))),"")</f>
        <v/>
      </c>
      <c r="IH417" s="145" t="str">
        <f>IFERROR(IF(AND(IH$272=list!$D$3,'Box Calculation'!IH$279&lt;&gt;"h",$E417&lt;&gt;0),0,IF(AND(IH$273=list!$D$2,$E417&lt;&gt;0,TRUNC(VLOOKUP($E417,'Container Panel'!$B$41:$Z$100,$D417,0)/(VLOOKUP(IH$276,UI!$A$12:$O$51,VLOOKUP(IH$279,$B$276:$C$278,2,0),0)/1000))&gt;0),1,TRUNC(VLOOKUP($E417,'Container Panel'!$B$41:$Z$100,$D417,0)/(VLOOKUP(IH$276,UI!$A$12:$O$51,VLOOKUP(IH$279,$B$276:$C$278,2,0),0)/1000)))),"")</f>
        <v/>
      </c>
      <c r="II417" s="145" t="str">
        <f>IFERROR(IF(AND(II$272=list!$D$3,'Box Calculation'!II$279&lt;&gt;"h",$E417&lt;&gt;0),0,IF(AND(II$273=list!$D$2,$E417&lt;&gt;0,TRUNC(VLOOKUP($E417,'Container Panel'!$B$41:$Z$100,$D417,0)/(VLOOKUP(II$276,UI!$A$12:$O$51,VLOOKUP(II$279,$B$276:$C$278,2,0),0)/1000))&gt;0),1,TRUNC(VLOOKUP($E417,'Container Panel'!$B$41:$Z$100,$D417,0)/(VLOOKUP(II$276,UI!$A$12:$O$51,VLOOKUP(II$279,$B$276:$C$278,2,0),0)/1000)))),"")</f>
        <v/>
      </c>
      <c r="IJ417" s="145" t="str">
        <f>IFERROR(IF(AND(IJ$272=list!$D$3,'Box Calculation'!IJ$279&lt;&gt;"h",$E417&lt;&gt;0),0,IF(AND(IJ$273=list!$D$2,$E417&lt;&gt;0,TRUNC(VLOOKUP($E417,'Container Panel'!$B$41:$Z$100,$D417,0)/(VLOOKUP(IJ$276,UI!$A$12:$O$51,VLOOKUP(IJ$279,$B$276:$C$278,2,0),0)/1000))&gt;0),1,TRUNC(VLOOKUP($E417,'Container Panel'!$B$41:$Z$100,$D417,0)/(VLOOKUP(IJ$276,UI!$A$12:$O$51,VLOOKUP(IJ$279,$B$276:$C$278,2,0),0)/1000)))),"")</f>
        <v/>
      </c>
      <c r="IK417" s="145" t="str">
        <f>IFERROR(IF(AND(IK$272=list!$D$3,'Box Calculation'!IK$279&lt;&gt;"h",$E417&lt;&gt;0),0,IF(AND(IK$273=list!$D$2,$E417&lt;&gt;0,TRUNC(VLOOKUP($E417,'Container Panel'!$B$41:$Z$100,$D417,0)/(VLOOKUP(IK$276,UI!$A$12:$O$51,VLOOKUP(IK$279,$B$276:$C$278,2,0),0)/1000))&gt;0),1,TRUNC(VLOOKUP($E417,'Container Panel'!$B$41:$Z$100,$D417,0)/(VLOOKUP(IK$276,UI!$A$12:$O$51,VLOOKUP(IK$279,$B$276:$C$278,2,0),0)/1000)))),"")</f>
        <v/>
      </c>
      <c r="IL417" s="145" t="str">
        <f>IFERROR(IF(AND(IL$272=list!$D$3,'Box Calculation'!IL$279&lt;&gt;"h",$E417&lt;&gt;0),0,IF(AND(IL$273=list!$D$2,$E417&lt;&gt;0,TRUNC(VLOOKUP($E417,'Container Panel'!$B$41:$Z$100,$D417,0)/(VLOOKUP(IL$276,UI!$A$12:$O$51,VLOOKUP(IL$279,$B$276:$C$278,2,0),0)/1000))&gt;0),1,TRUNC(VLOOKUP($E417,'Container Panel'!$B$41:$Z$100,$D417,0)/(VLOOKUP(IL$276,UI!$A$12:$O$51,VLOOKUP(IL$279,$B$276:$C$278,2,0),0)/1000)))),"")</f>
        <v/>
      </c>
    </row>
    <row r="418" spans="2:246">
      <c r="B418" s="74">
        <v>138</v>
      </c>
      <c r="C418" s="74">
        <f t="shared" si="198"/>
        <v>47</v>
      </c>
      <c r="D418" s="163">
        <f>MOD(B418,3)+'Container Panel'!$Q$38</f>
        <v>16</v>
      </c>
      <c r="E418" s="143">
        <f t="shared" si="197"/>
        <v>0</v>
      </c>
      <c r="F418" s="144" t="s">
        <v>75</v>
      </c>
      <c r="G418" s="145" t="str">
        <f>IFERROR(TRUNC(VLOOKUP($E418,'Container Panel'!$B$41:$Z$100,$D418,0)/(VLOOKUP(G$276,UI!$A$12:$O$51,VLOOKUP(G$277,$B$276:$C$278,2,0),0)/1000)),"")</f>
        <v/>
      </c>
      <c r="H418" s="145" t="str">
        <f>IFERROR(TRUNC(VLOOKUP($E418,'Container Panel'!$B$41:$Z$100,$D418,0)/(VLOOKUP(H$276,UI!$A$12:$O$51,VLOOKUP(H$277,$B$276:$C$278,2,0),0)/1000)),"")</f>
        <v/>
      </c>
      <c r="I418" s="145" t="str">
        <f>IFERROR(TRUNC(VLOOKUP($E418,'Container Panel'!$B$41:$Z$100,$D418,0)/(VLOOKUP(I$276,UI!$A$12:$O$51,VLOOKUP(I$277,$B$276:$C$278,2,0),0)/1000)),"")</f>
        <v/>
      </c>
      <c r="J418" s="145" t="str">
        <f>IFERROR(TRUNC(VLOOKUP($E418,'Container Panel'!$B$41:$Z$100,$D418,0)/(VLOOKUP(J$276,UI!$A$12:$O$51,VLOOKUP(J$277,$B$276:$C$278,2,0),0)/1000)),"")</f>
        <v/>
      </c>
      <c r="K418" s="145" t="str">
        <f>IFERROR(TRUNC(VLOOKUP($E418,'Container Panel'!$B$41:$Z$100,$D418,0)/(VLOOKUP(K$276,UI!$A$12:$O$51,VLOOKUP(K$277,$B$276:$C$278,2,0),0)/1000)),"")</f>
        <v/>
      </c>
      <c r="L418" s="145" t="str">
        <f>IFERROR(TRUNC(VLOOKUP($E418,'Container Panel'!$B$41:$Z$100,$D418,0)/(VLOOKUP(L$276,UI!$A$12:$O$51,VLOOKUP(L$277,$B$276:$C$278,2,0),0)/1000)),"")</f>
        <v/>
      </c>
      <c r="M418" s="145" t="str">
        <f>IFERROR(TRUNC(VLOOKUP($E418,'Container Panel'!$B$41:$Z$100,$D418,0)/(VLOOKUP(M$276,UI!$A$12:$O$51,VLOOKUP(M$277,$B$276:$C$278,2,0),0)/1000)),"")</f>
        <v/>
      </c>
      <c r="N418" s="145" t="str">
        <f>IFERROR(TRUNC(VLOOKUP($E418,'Container Panel'!$B$41:$Z$100,$D418,0)/(VLOOKUP(N$276,UI!$A$12:$O$51,VLOOKUP(N$277,$B$276:$C$278,2,0),0)/1000)),"")</f>
        <v/>
      </c>
      <c r="O418" s="145" t="str">
        <f>IFERROR(TRUNC(VLOOKUP($E418,'Container Panel'!$B$41:$Z$100,$D418,0)/(VLOOKUP(O$276,UI!$A$12:$O$51,VLOOKUP(O$277,$B$276:$C$278,2,0),0)/1000)),"")</f>
        <v/>
      </c>
      <c r="P418" s="145" t="str">
        <f>IFERROR(TRUNC(VLOOKUP($E418,'Container Panel'!$B$41:$Z$100,$D418,0)/(VLOOKUP(P$276,UI!$A$12:$O$51,VLOOKUP(P$277,$B$276:$C$278,2,0),0)/1000)),"")</f>
        <v/>
      </c>
      <c r="Q418" s="145" t="str">
        <f>IFERROR(TRUNC(VLOOKUP($E418,'Container Panel'!$B$41:$Z$100,$D418,0)/(VLOOKUP(Q$276,UI!$A$12:$O$51,VLOOKUP(Q$277,$B$276:$C$278,2,0),0)/1000)),"")</f>
        <v/>
      </c>
      <c r="R418" s="145" t="str">
        <f>IFERROR(TRUNC(VLOOKUP($E418,'Container Panel'!$B$41:$Z$100,$D418,0)/(VLOOKUP(R$276,UI!$A$12:$O$51,VLOOKUP(R$277,$B$276:$C$278,2,0),0)/1000)),"")</f>
        <v/>
      </c>
      <c r="S418" s="145" t="str">
        <f>IFERROR(TRUNC(VLOOKUP($E418,'Container Panel'!$B$41:$Z$100,$D418,0)/(VLOOKUP(S$276,UI!$A$12:$O$51,VLOOKUP(S$277,$B$276:$C$278,2,0),0)/1000)),"")</f>
        <v/>
      </c>
      <c r="T418" s="145" t="str">
        <f>IFERROR(TRUNC(VLOOKUP($E418,'Container Panel'!$B$41:$Z$100,$D418,0)/(VLOOKUP(T$276,UI!$A$12:$O$51,VLOOKUP(T$277,$B$276:$C$278,2,0),0)/1000)),"")</f>
        <v/>
      </c>
      <c r="U418" s="145" t="str">
        <f>IFERROR(TRUNC(VLOOKUP($E418,'Container Panel'!$B$41:$Z$100,$D418,0)/(VLOOKUP(U$276,UI!$A$12:$O$51,VLOOKUP(U$277,$B$276:$C$278,2,0),0)/1000)),"")</f>
        <v/>
      </c>
      <c r="V418" s="145" t="str">
        <f>IFERROR(TRUNC(VLOOKUP($E418,'Container Panel'!$B$41:$Z$100,$D418,0)/(VLOOKUP(V$276,UI!$A$12:$O$51,VLOOKUP(V$277,$B$276:$C$278,2,0),0)/1000)),"")</f>
        <v/>
      </c>
      <c r="W418" s="145" t="str">
        <f>IFERROR(TRUNC(VLOOKUP($E418,'Container Panel'!$B$41:$Z$100,$D418,0)/(VLOOKUP(W$276,UI!$A$12:$O$51,VLOOKUP(W$277,$B$276:$C$278,2,0),0)/1000)),"")</f>
        <v/>
      </c>
      <c r="X418" s="145" t="str">
        <f>IFERROR(TRUNC(VLOOKUP($E418,'Container Panel'!$B$41:$Z$100,$D418,0)/(VLOOKUP(X$276,UI!$A$12:$O$51,VLOOKUP(X$277,$B$276:$C$278,2,0),0)/1000)),"")</f>
        <v/>
      </c>
      <c r="Y418" s="145" t="str">
        <f>IFERROR(TRUNC(VLOOKUP($E418,'Container Panel'!$B$41:$Z$100,$D418,0)/(VLOOKUP(Y$276,UI!$A$12:$O$51,VLOOKUP(Y$277,$B$276:$C$278,2,0),0)/1000)),"")</f>
        <v/>
      </c>
      <c r="Z418" s="145" t="str">
        <f>IFERROR(TRUNC(VLOOKUP($E418,'Container Panel'!$B$41:$Z$100,$D418,0)/(VLOOKUP(Z$276,UI!$A$12:$O$51,VLOOKUP(Z$277,$B$276:$C$278,2,0),0)/1000)),"")</f>
        <v/>
      </c>
      <c r="AA418" s="145" t="str">
        <f>IFERROR(TRUNC(VLOOKUP($E418,'Container Panel'!$B$41:$Z$100,$D418,0)/(VLOOKUP(AA$276,UI!$A$12:$O$51,VLOOKUP(AA$277,$B$276:$C$278,2,0),0)/1000)),"")</f>
        <v/>
      </c>
      <c r="AB418" s="145" t="str">
        <f>IFERROR(TRUNC(VLOOKUP($E418,'Container Panel'!$B$41:$Z$100,$D418,0)/(VLOOKUP(AB$276,UI!$A$12:$O$51,VLOOKUP(AB$277,$B$276:$C$278,2,0),0)/1000)),"")</f>
        <v/>
      </c>
      <c r="AC418" s="145" t="str">
        <f>IFERROR(TRUNC(VLOOKUP($E418,'Container Panel'!$B$41:$Z$100,$D418,0)/(VLOOKUP(AC$276,UI!$A$12:$O$51,VLOOKUP(AC$277,$B$276:$C$278,2,0),0)/1000)),"")</f>
        <v/>
      </c>
      <c r="AD418" s="145" t="str">
        <f>IFERROR(TRUNC(VLOOKUP($E418,'Container Panel'!$B$41:$Z$100,$D418,0)/(VLOOKUP(AD$276,UI!$A$12:$O$51,VLOOKUP(AD$277,$B$276:$C$278,2,0),0)/1000)),"")</f>
        <v/>
      </c>
      <c r="AE418" s="145" t="str">
        <f>IFERROR(TRUNC(VLOOKUP($E418,'Container Panel'!$B$41:$Z$100,$D418,0)/(VLOOKUP(AE$276,UI!$A$12:$O$51,VLOOKUP(AE$277,$B$276:$C$278,2,0),0)/1000)),"")</f>
        <v/>
      </c>
      <c r="AF418" s="145" t="str">
        <f>IFERROR(TRUNC(VLOOKUP($E418,'Container Panel'!$B$41:$Z$100,$D418,0)/(VLOOKUP(AF$276,UI!$A$12:$O$51,VLOOKUP(AF$277,$B$276:$C$278,2,0),0)/1000)),"")</f>
        <v/>
      </c>
      <c r="AG418" s="145" t="str">
        <f>IFERROR(TRUNC(VLOOKUP($E418,'Container Panel'!$B$41:$Z$100,$D418,0)/(VLOOKUP(AG$276,UI!$A$12:$O$51,VLOOKUP(AG$277,$B$276:$C$278,2,0),0)/1000)),"")</f>
        <v/>
      </c>
      <c r="AH418" s="145" t="str">
        <f>IFERROR(TRUNC(VLOOKUP($E418,'Container Panel'!$B$41:$Z$100,$D418,0)/(VLOOKUP(AH$276,UI!$A$12:$O$51,VLOOKUP(AH$277,$B$276:$C$278,2,0),0)/1000)),"")</f>
        <v/>
      </c>
      <c r="AI418" s="145" t="str">
        <f>IFERROR(TRUNC(VLOOKUP($E418,'Container Panel'!$B$41:$Z$100,$D418,0)/(VLOOKUP(AI$276,UI!$A$12:$O$51,VLOOKUP(AI$277,$B$276:$C$278,2,0),0)/1000)),"")</f>
        <v/>
      </c>
      <c r="AJ418" s="145" t="str">
        <f>IFERROR(TRUNC(VLOOKUP($E418,'Container Panel'!$B$41:$Z$100,$D418,0)/(VLOOKUP(AJ$276,UI!$A$12:$O$51,VLOOKUP(AJ$277,$B$276:$C$278,2,0),0)/1000)),"")</f>
        <v/>
      </c>
      <c r="AK418" s="145" t="str">
        <f>IFERROR(TRUNC(VLOOKUP($E418,'Container Panel'!$B$41:$Z$100,$D418,0)/(VLOOKUP(AK$276,UI!$A$12:$O$51,VLOOKUP(AK$277,$B$276:$C$278,2,0),0)/1000)),"")</f>
        <v/>
      </c>
      <c r="AL418" s="145" t="str">
        <f>IFERROR(TRUNC(VLOOKUP($E418,'Container Panel'!$B$41:$Z$100,$D418,0)/(VLOOKUP(AL$276,UI!$A$12:$O$51,VLOOKUP(AL$277,$B$276:$C$278,2,0),0)/1000)),"")</f>
        <v/>
      </c>
      <c r="AM418" s="145" t="str">
        <f>IFERROR(TRUNC(VLOOKUP($E418,'Container Panel'!$B$41:$Z$100,$D418,0)/(VLOOKUP(AM$276,UI!$A$12:$O$51,VLOOKUP(AM$277,$B$276:$C$278,2,0),0)/1000)),"")</f>
        <v/>
      </c>
      <c r="AN418" s="145" t="str">
        <f>IFERROR(TRUNC(VLOOKUP($E418,'Container Panel'!$B$41:$Z$100,$D418,0)/(VLOOKUP(AN$276,UI!$A$12:$O$51,VLOOKUP(AN$277,$B$276:$C$278,2,0),0)/1000)),"")</f>
        <v/>
      </c>
      <c r="AO418" s="145" t="str">
        <f>IFERROR(TRUNC(VLOOKUP($E418,'Container Panel'!$B$41:$Z$100,$D418,0)/(VLOOKUP(AO$276,UI!$A$12:$O$51,VLOOKUP(AO$277,$B$276:$C$278,2,0),0)/1000)),"")</f>
        <v/>
      </c>
      <c r="AP418" s="145" t="str">
        <f>IFERROR(TRUNC(VLOOKUP($E418,'Container Panel'!$B$41:$Z$100,$D418,0)/(VLOOKUP(AP$276,UI!$A$12:$O$51,VLOOKUP(AP$277,$B$276:$C$278,2,0),0)/1000)),"")</f>
        <v/>
      </c>
      <c r="AQ418" s="145" t="str">
        <f>IFERROR(TRUNC(VLOOKUP($E418,'Container Panel'!$B$41:$Z$100,$D418,0)/(VLOOKUP(AQ$276,UI!$A$12:$O$51,VLOOKUP(AQ$277,$B$276:$C$278,2,0),0)/1000)),"")</f>
        <v/>
      </c>
      <c r="AR418" s="145" t="str">
        <f>IFERROR(TRUNC(VLOOKUP($E418,'Container Panel'!$B$41:$Z$100,$D418,0)/(VLOOKUP(AR$276,UI!$A$12:$O$51,VLOOKUP(AR$277,$B$276:$C$278,2,0),0)/1000)),"")</f>
        <v/>
      </c>
      <c r="AS418" s="145" t="str">
        <f>IFERROR(TRUNC(VLOOKUP($E418,'Container Panel'!$B$41:$Z$100,$D418,0)/(VLOOKUP(AS$276,UI!$A$12:$O$51,VLOOKUP(AS$277,$B$276:$C$278,2,0),0)/1000)),"")</f>
        <v/>
      </c>
      <c r="AT418" s="145" t="str">
        <f>IFERROR(TRUNC(VLOOKUP($E418,'Container Panel'!$B$41:$Z$100,$D418,0)/(VLOOKUP(AT$276,UI!$A$12:$O$51,VLOOKUP(AT$277,$B$276:$C$278,2,0),0)/1000)),"")</f>
        <v/>
      </c>
      <c r="AU418" s="145" t="str">
        <f>IFERROR(TRUNC(VLOOKUP($E418,'Container Panel'!$B$41:$Z$100,$D418,0)/(VLOOKUP(AU$276,UI!$A$12:$O$51,VLOOKUP(AU$277,$B$276:$C$278,2,0),0)/1000)),"")</f>
        <v/>
      </c>
      <c r="AV418" s="145" t="str">
        <f>IFERROR(TRUNC(VLOOKUP($E418,'Container Panel'!$B$41:$Z$100,$D418,0)/(VLOOKUP(AV$276,UI!$A$12:$O$51,VLOOKUP(AV$277,$B$276:$C$278,2,0),0)/1000)),"")</f>
        <v/>
      </c>
      <c r="AW418" s="145" t="str">
        <f>IFERROR(TRUNC(VLOOKUP($E418,'Container Panel'!$B$41:$Z$100,$D418,0)/(VLOOKUP(AW$276,UI!$A$12:$O$51,VLOOKUP(AW$277,$B$276:$C$278,2,0),0)/1000)),"")</f>
        <v/>
      </c>
      <c r="AX418" s="145" t="str">
        <f>IFERROR(TRUNC(VLOOKUP($E418,'Container Panel'!$B$41:$Z$100,$D418,0)/(VLOOKUP(AX$276,UI!$A$12:$O$51,VLOOKUP(AX$277,$B$276:$C$278,2,0),0)/1000)),"")</f>
        <v/>
      </c>
      <c r="AY418" s="145" t="str">
        <f>IFERROR(TRUNC(VLOOKUP($E418,'Container Panel'!$B$41:$Z$100,$D418,0)/(VLOOKUP(AY$276,UI!$A$12:$O$51,VLOOKUP(AY$277,$B$276:$C$278,2,0),0)/1000)),"")</f>
        <v/>
      </c>
      <c r="AZ418" s="145" t="str">
        <f>IFERROR(TRUNC(VLOOKUP($E418,'Container Panel'!$B$41:$Z$100,$D418,0)/(VLOOKUP(AZ$276,UI!$A$12:$O$51,VLOOKUP(AZ$277,$B$276:$C$278,2,0),0)/1000)),"")</f>
        <v/>
      </c>
      <c r="BA418" s="145" t="str">
        <f>IFERROR(TRUNC(VLOOKUP($E418,'Container Panel'!$B$41:$Z$100,$D418,0)/(VLOOKUP(BA$276,UI!$A$12:$O$51,VLOOKUP(BA$277,$B$276:$C$278,2,0),0)/1000)),"")</f>
        <v/>
      </c>
      <c r="BB418" s="145" t="str">
        <f>IFERROR(TRUNC(VLOOKUP($E418,'Container Panel'!$B$41:$Z$100,$D418,0)/(VLOOKUP(BB$276,UI!$A$12:$O$51,VLOOKUP(BB$277,$B$276:$C$278,2,0),0)/1000)),"")</f>
        <v/>
      </c>
      <c r="BC418" s="145" t="str">
        <f>IFERROR(TRUNC(VLOOKUP($E418,'Container Panel'!$B$41:$Z$100,$D418,0)/(VLOOKUP(BC$276,UI!$A$12:$O$51,VLOOKUP(BC$277,$B$276:$C$278,2,0),0)/1000)),"")</f>
        <v/>
      </c>
      <c r="BD418" s="145" t="str">
        <f>IFERROR(TRUNC(VLOOKUP($E418,'Container Panel'!$B$41:$Z$100,$D418,0)/(VLOOKUP(BD$276,UI!$A$12:$O$51,VLOOKUP(BD$277,$B$276:$C$278,2,0),0)/1000)),"")</f>
        <v/>
      </c>
      <c r="BE418" s="145" t="str">
        <f>IFERROR(TRUNC(VLOOKUP($E418,'Container Panel'!$B$41:$Z$100,$D418,0)/(VLOOKUP(BE$276,UI!$A$12:$O$51,VLOOKUP(BE$277,$B$276:$C$278,2,0),0)/1000)),"")</f>
        <v/>
      </c>
      <c r="BF418" s="145" t="str">
        <f>IFERROR(TRUNC(VLOOKUP($E418,'Container Panel'!$B$41:$Z$100,$D418,0)/(VLOOKUP(BF$276,UI!$A$12:$O$51,VLOOKUP(BF$277,$B$276:$C$278,2,0),0)/1000)),"")</f>
        <v/>
      </c>
      <c r="BG418" s="145" t="str">
        <f>IFERROR(TRUNC(VLOOKUP($E418,'Container Panel'!$B$41:$Z$100,$D418,0)/(VLOOKUP(BG$276,UI!$A$12:$O$51,VLOOKUP(BG$277,$B$276:$C$278,2,0),0)/1000)),"")</f>
        <v/>
      </c>
      <c r="BH418" s="145" t="str">
        <f>IFERROR(TRUNC(VLOOKUP($E418,'Container Panel'!$B$41:$Z$100,$D418,0)/(VLOOKUP(BH$276,UI!$A$12:$O$51,VLOOKUP(BH$277,$B$276:$C$278,2,0),0)/1000)),"")</f>
        <v/>
      </c>
      <c r="BI418" s="145" t="str">
        <f>IFERROR(TRUNC(VLOOKUP($E418,'Container Panel'!$B$41:$Z$100,$D418,0)/(VLOOKUP(BI$276,UI!$A$12:$O$51,VLOOKUP(BI$277,$B$276:$C$278,2,0),0)/1000)),"")</f>
        <v/>
      </c>
      <c r="BJ418" s="145" t="str">
        <f>IFERROR(TRUNC(VLOOKUP($E418,'Container Panel'!$B$41:$Z$100,$D418,0)/(VLOOKUP(BJ$276,UI!$A$12:$O$51,VLOOKUP(BJ$277,$B$276:$C$278,2,0),0)/1000)),"")</f>
        <v/>
      </c>
      <c r="BK418" s="145" t="str">
        <f>IFERROR(TRUNC(VLOOKUP($E418,'Container Panel'!$B$41:$Z$100,$D418,0)/(VLOOKUP(BK$276,UI!$A$12:$O$51,VLOOKUP(BK$277,$B$276:$C$278,2,0),0)/1000)),"")</f>
        <v/>
      </c>
      <c r="BL418" s="145" t="str">
        <f>IFERROR(TRUNC(VLOOKUP($E418,'Container Panel'!$B$41:$Z$100,$D418,0)/(VLOOKUP(BL$276,UI!$A$12:$O$51,VLOOKUP(BL$277,$B$276:$C$278,2,0),0)/1000)),"")</f>
        <v/>
      </c>
      <c r="BM418" s="145" t="str">
        <f>IFERROR(TRUNC(VLOOKUP($E418,'Container Panel'!$B$41:$Z$100,$D418,0)/(VLOOKUP(BM$276,UI!$A$12:$O$51,VLOOKUP(BM$277,$B$276:$C$278,2,0),0)/1000)),"")</f>
        <v/>
      </c>
      <c r="BN418" s="145" t="str">
        <f>IFERROR(TRUNC(VLOOKUP($E418,'Container Panel'!$B$41:$Z$100,$D418,0)/(VLOOKUP(BN$276,UI!$A$12:$O$51,VLOOKUP(BN$277,$B$276:$C$278,2,0),0)/1000)),"")</f>
        <v/>
      </c>
      <c r="BO418" s="145" t="str">
        <f>IFERROR(TRUNC(VLOOKUP($E418,'Container Panel'!$B$41:$Z$100,$D418,0)/(VLOOKUP(BO$276,UI!$A$12:$O$51,VLOOKUP(BO$277,$B$276:$C$278,2,0),0)/1000)),"")</f>
        <v/>
      </c>
      <c r="BP418" s="145" t="str">
        <f>IFERROR(TRUNC(VLOOKUP($E418,'Container Panel'!$B$41:$Z$100,$D418,0)/(VLOOKUP(BP$276,UI!$A$12:$O$51,VLOOKUP(BP$277,$B$276:$C$278,2,0),0)/1000)),"")</f>
        <v/>
      </c>
      <c r="BQ418" s="145" t="str">
        <f>IFERROR(TRUNC(VLOOKUP($E418,'Container Panel'!$B$41:$Z$100,$D418,0)/(VLOOKUP(BQ$276,UI!$A$12:$O$51,VLOOKUP(BQ$277,$B$276:$C$278,2,0),0)/1000)),"")</f>
        <v/>
      </c>
      <c r="BR418" s="145" t="str">
        <f>IFERROR(TRUNC(VLOOKUP($E418,'Container Panel'!$B$41:$Z$100,$D418,0)/(VLOOKUP(BR$276,UI!$A$12:$O$51,VLOOKUP(BR$277,$B$276:$C$278,2,0),0)/1000)),"")</f>
        <v/>
      </c>
      <c r="BS418" s="145" t="str">
        <f>IFERROR(TRUNC(VLOOKUP($E418,'Container Panel'!$B$41:$Z$100,$D418,0)/(VLOOKUP(BS$276,UI!$A$12:$O$51,VLOOKUP(BS$277,$B$276:$C$278,2,0),0)/1000)),"")</f>
        <v/>
      </c>
      <c r="BT418" s="145" t="str">
        <f>IFERROR(TRUNC(VLOOKUP($E418,'Container Panel'!$B$41:$Z$100,$D418,0)/(VLOOKUP(BT$276,UI!$A$12:$O$51,VLOOKUP(BT$277,$B$276:$C$278,2,0),0)/1000)),"")</f>
        <v/>
      </c>
      <c r="BU418" s="145" t="str">
        <f>IFERROR(TRUNC(VLOOKUP($E418,'Container Panel'!$B$41:$Z$100,$D418,0)/(VLOOKUP(BU$276,UI!$A$12:$O$51,VLOOKUP(BU$277,$B$276:$C$278,2,0),0)/1000)),"")</f>
        <v/>
      </c>
      <c r="BV418" s="145" t="str">
        <f>IFERROR(TRUNC(VLOOKUP($E418,'Container Panel'!$B$41:$Z$100,$D418,0)/(VLOOKUP(BV$276,UI!$A$12:$O$51,VLOOKUP(BV$277,$B$276:$C$278,2,0),0)/1000)),"")</f>
        <v/>
      </c>
      <c r="BW418" s="145" t="str">
        <f>IFERROR(TRUNC(VLOOKUP($E418,'Container Panel'!$B$41:$Z$100,$D418,0)/(VLOOKUP(BW$276,UI!$A$12:$O$51,VLOOKUP(BW$277,$B$276:$C$278,2,0),0)/1000)),"")</f>
        <v/>
      </c>
      <c r="BX418" s="145" t="str">
        <f>IFERROR(TRUNC(VLOOKUP($E418,'Container Panel'!$B$41:$Z$100,$D418,0)/(VLOOKUP(BX$276,UI!$A$12:$O$51,VLOOKUP(BX$277,$B$276:$C$278,2,0),0)/1000)),"")</f>
        <v/>
      </c>
      <c r="BY418" s="145" t="str">
        <f>IFERROR(TRUNC(VLOOKUP($E418,'Container Panel'!$B$41:$Z$100,$D418,0)/(VLOOKUP(BY$276,UI!$A$12:$O$51,VLOOKUP(BY$277,$B$276:$C$278,2,0),0)/1000)),"")</f>
        <v/>
      </c>
      <c r="BZ418" s="145" t="str">
        <f>IFERROR(TRUNC(VLOOKUP($E418,'Container Panel'!$B$41:$Z$100,$D418,0)/(VLOOKUP(BZ$276,UI!$A$12:$O$51,VLOOKUP(BZ$277,$B$276:$C$278,2,0),0)/1000)),"")</f>
        <v/>
      </c>
      <c r="CA418" s="145" t="str">
        <f>IFERROR(TRUNC(VLOOKUP($E418,'Container Panel'!$B$41:$Z$100,$D418,0)/(VLOOKUP(CA$276,UI!$A$12:$O$51,VLOOKUP(CA$277,$B$276:$C$278,2,0),0)/1000)),"")</f>
        <v/>
      </c>
      <c r="CB418" s="145" t="str">
        <f>IFERROR(TRUNC(VLOOKUP($E418,'Container Panel'!$B$41:$Z$100,$D418,0)/(VLOOKUP(CB$276,UI!$A$12:$O$51,VLOOKUP(CB$277,$B$276:$C$278,2,0),0)/1000)),"")</f>
        <v/>
      </c>
      <c r="CC418" s="145" t="str">
        <f>IFERROR(TRUNC(VLOOKUP($E418,'Container Panel'!$B$41:$Z$100,$D418,0)/(VLOOKUP(CC$276,UI!$A$12:$O$51,VLOOKUP(CC$277,$B$276:$C$278,2,0),0)/1000)),"")</f>
        <v/>
      </c>
      <c r="CD418" s="145" t="str">
        <f>IFERROR(TRUNC(VLOOKUP($E418,'Container Panel'!$B$41:$Z$100,$D418,0)/(VLOOKUP(CD$276,UI!$A$12:$O$51,VLOOKUP(CD$277,$B$276:$C$278,2,0),0)/1000)),"")</f>
        <v/>
      </c>
      <c r="CE418" s="145" t="str">
        <f>IFERROR(TRUNC(VLOOKUP($E418,'Container Panel'!$B$41:$Z$100,$D418,0)/(VLOOKUP(CE$276,UI!$A$12:$O$51,VLOOKUP(CE$277,$B$276:$C$278,2,0),0)/1000)),"")</f>
        <v/>
      </c>
      <c r="CF418" s="145" t="str">
        <f>IFERROR(TRUNC(VLOOKUP($E418,'Container Panel'!$B$41:$Z$100,$D418,0)/(VLOOKUP(CF$276,UI!$A$12:$O$51,VLOOKUP(CF$277,$B$276:$C$278,2,0),0)/1000)),"")</f>
        <v/>
      </c>
      <c r="CG418" s="145" t="str">
        <f>IFERROR(TRUNC(VLOOKUP($E418,'Container Panel'!$B$41:$Z$100,$D418,0)/(VLOOKUP(CG$276,UI!$A$12:$O$51,VLOOKUP(CG$277,$B$276:$C$278,2,0),0)/1000)),"")</f>
        <v/>
      </c>
      <c r="CH418" s="145" t="str">
        <f>IFERROR(TRUNC(VLOOKUP($E418,'Container Panel'!$B$41:$Z$100,$D418,0)/(VLOOKUP(CH$276,UI!$A$12:$O$51,VLOOKUP(CH$277,$B$276:$C$278,2,0),0)/1000)),"")</f>
        <v/>
      </c>
      <c r="CI418" s="145" t="str">
        <f>IFERROR(TRUNC(VLOOKUP($E418,'Container Panel'!$B$41:$Z$100,$D418,0)/(VLOOKUP(CI$276,UI!$A$12:$O$51,VLOOKUP(CI$277,$B$276:$C$278,2,0),0)/1000)),"")</f>
        <v/>
      </c>
      <c r="CJ418" s="145" t="str">
        <f>IFERROR(TRUNC(VLOOKUP($E418,'Container Panel'!$B$41:$Z$100,$D418,0)/(VLOOKUP(CJ$276,UI!$A$12:$O$51,VLOOKUP(CJ$277,$B$276:$C$278,2,0),0)/1000)),"")</f>
        <v/>
      </c>
      <c r="CK418" s="145" t="str">
        <f>IFERROR(TRUNC(VLOOKUP($E418,'Container Panel'!$B$41:$Z$100,$D418,0)/(VLOOKUP(CK$276,UI!$A$12:$O$51,VLOOKUP(CK$277,$B$276:$C$278,2,0),0)/1000)),"")</f>
        <v/>
      </c>
      <c r="CL418" s="145" t="str">
        <f>IFERROR(TRUNC(VLOOKUP($E418,'Container Panel'!$B$41:$Z$100,$D418,0)/(VLOOKUP(CL$276,UI!$A$12:$O$51,VLOOKUP(CL$277,$B$276:$C$278,2,0),0)/1000)),"")</f>
        <v/>
      </c>
      <c r="CM418" s="145" t="str">
        <f>IFERROR(TRUNC(VLOOKUP($E418,'Container Panel'!$B$41:$Z$100,$D418,0)/(VLOOKUP(CM$276,UI!$A$12:$O$51,VLOOKUP(CM$277,$B$276:$C$278,2,0),0)/1000)),"")</f>
        <v/>
      </c>
      <c r="CN418" s="145" t="str">
        <f>IFERROR(TRUNC(VLOOKUP($E418,'Container Panel'!$B$41:$Z$100,$D418,0)/(VLOOKUP(CN$276,UI!$A$12:$O$51,VLOOKUP(CN$277,$B$276:$C$278,2,0),0)/1000)),"")</f>
        <v/>
      </c>
      <c r="CO418" s="145" t="str">
        <f>IFERROR(TRUNC(VLOOKUP($E418,'Container Panel'!$B$41:$Z$100,$D418,0)/(VLOOKUP(CO$276,UI!$A$12:$O$51,VLOOKUP(CO$277,$B$276:$C$278,2,0),0)/1000)),"")</f>
        <v/>
      </c>
      <c r="CP418" s="145" t="str">
        <f>IFERROR(TRUNC(VLOOKUP($E418,'Container Panel'!$B$41:$Z$100,$D418,0)/(VLOOKUP(CP$276,UI!$A$12:$O$51,VLOOKUP(CP$277,$B$276:$C$278,2,0),0)/1000)),"")</f>
        <v/>
      </c>
      <c r="CQ418" s="145" t="str">
        <f>IFERROR(TRUNC(VLOOKUP($E418,'Container Panel'!$B$41:$Z$100,$D418,0)/(VLOOKUP(CQ$276,UI!$A$12:$O$51,VLOOKUP(CQ$277,$B$276:$C$278,2,0),0)/1000)),"")</f>
        <v/>
      </c>
      <c r="CR418" s="145" t="str">
        <f>IFERROR(TRUNC(VLOOKUP($E418,'Container Panel'!$B$41:$Z$100,$D418,0)/(VLOOKUP(CR$276,UI!$A$12:$O$51,VLOOKUP(CR$277,$B$276:$C$278,2,0),0)/1000)),"")</f>
        <v/>
      </c>
      <c r="CS418" s="145" t="str">
        <f>IFERROR(TRUNC(VLOOKUP($E418,'Container Panel'!$B$41:$Z$100,$D418,0)/(VLOOKUP(CS$276,UI!$A$12:$O$51,VLOOKUP(CS$277,$B$276:$C$278,2,0),0)/1000)),"")</f>
        <v/>
      </c>
      <c r="CT418" s="145" t="str">
        <f>IFERROR(TRUNC(VLOOKUP($E418,'Container Panel'!$B$41:$Z$100,$D418,0)/(VLOOKUP(CT$276,UI!$A$12:$O$51,VLOOKUP(CT$277,$B$276:$C$278,2,0),0)/1000)),"")</f>
        <v/>
      </c>
      <c r="CU418" s="145" t="str">
        <f>IFERROR(TRUNC(VLOOKUP($E418,'Container Panel'!$B$41:$Z$100,$D418,0)/(VLOOKUP(CU$276,UI!$A$12:$O$51,VLOOKUP(CU$277,$B$276:$C$278,2,0),0)/1000)),"")</f>
        <v/>
      </c>
      <c r="CV418" s="145" t="str">
        <f>IFERROR(TRUNC(VLOOKUP($E418,'Container Panel'!$B$41:$Z$100,$D418,0)/(VLOOKUP(CV$276,UI!$A$12:$O$51,VLOOKUP(CV$277,$B$276:$C$278,2,0),0)/1000)),"")</f>
        <v/>
      </c>
      <c r="CW418" s="145" t="str">
        <f>IFERROR(TRUNC(VLOOKUP($E418,'Container Panel'!$B$41:$Z$100,$D418,0)/(VLOOKUP(CW$276,UI!$A$12:$O$51,VLOOKUP(CW$277,$B$276:$C$278,2,0),0)/1000)),"")</f>
        <v/>
      </c>
      <c r="CX418" s="145" t="str">
        <f>IFERROR(TRUNC(VLOOKUP($E418,'Container Panel'!$B$41:$Z$100,$D418,0)/(VLOOKUP(CX$276,UI!$A$12:$O$51,VLOOKUP(CX$277,$B$276:$C$278,2,0),0)/1000)),"")</f>
        <v/>
      </c>
      <c r="CY418" s="145" t="str">
        <f>IFERROR(TRUNC(VLOOKUP($E418,'Container Panel'!$B$41:$Z$100,$D418,0)/(VLOOKUP(CY$276,UI!$A$12:$O$51,VLOOKUP(CY$277,$B$276:$C$278,2,0),0)/1000)),"")</f>
        <v/>
      </c>
      <c r="CZ418" s="145" t="str">
        <f>IFERROR(TRUNC(VLOOKUP($E418,'Container Panel'!$B$41:$Z$100,$D418,0)/(VLOOKUP(CZ$276,UI!$A$12:$O$51,VLOOKUP(CZ$277,$B$276:$C$278,2,0),0)/1000)),"")</f>
        <v/>
      </c>
      <c r="DA418" s="145" t="str">
        <f>IFERROR(TRUNC(VLOOKUP($E418,'Container Panel'!$B$41:$Z$100,$D418,0)/(VLOOKUP(DA$276,UI!$A$12:$O$51,VLOOKUP(DA$277,$B$276:$C$278,2,0),0)/1000)),"")</f>
        <v/>
      </c>
      <c r="DB418" s="145" t="str">
        <f>IFERROR(TRUNC(VLOOKUP($E418,'Container Panel'!$B$41:$Z$100,$D418,0)/(VLOOKUP(DB$276,UI!$A$12:$O$51,VLOOKUP(DB$277,$B$276:$C$278,2,0),0)/1000)),"")</f>
        <v/>
      </c>
      <c r="DC418" s="145" t="str">
        <f>IFERROR(TRUNC(VLOOKUP($E418,'Container Panel'!$B$41:$Z$100,$D418,0)/(VLOOKUP(DC$276,UI!$A$12:$O$51,VLOOKUP(DC$277,$B$276:$C$278,2,0),0)/1000)),"")</f>
        <v/>
      </c>
      <c r="DD418" s="145" t="str">
        <f>IFERROR(TRUNC(VLOOKUP($E418,'Container Panel'!$B$41:$Z$100,$D418,0)/(VLOOKUP(DD$276,UI!$A$12:$O$51,VLOOKUP(DD$277,$B$276:$C$278,2,0),0)/1000)),"")</f>
        <v/>
      </c>
      <c r="DE418" s="145" t="str">
        <f>IFERROR(TRUNC(VLOOKUP($E418,'Container Panel'!$B$41:$Z$100,$D418,0)/(VLOOKUP(DE$276,UI!$A$12:$O$51,VLOOKUP(DE$277,$B$276:$C$278,2,0),0)/1000)),"")</f>
        <v/>
      </c>
      <c r="DF418" s="145" t="str">
        <f>IFERROR(TRUNC(VLOOKUP($E418,'Container Panel'!$B$41:$Z$100,$D418,0)/(VLOOKUP(DF$276,UI!$A$12:$O$51,VLOOKUP(DF$277,$B$276:$C$278,2,0),0)/1000)),"")</f>
        <v/>
      </c>
      <c r="DG418" s="145" t="str">
        <f>IFERROR(TRUNC(VLOOKUP($E418,'Container Panel'!$B$41:$Z$100,$D418,0)/(VLOOKUP(DG$276,UI!$A$12:$O$51,VLOOKUP(DG$277,$B$276:$C$278,2,0),0)/1000)),"")</f>
        <v/>
      </c>
      <c r="DH418" s="145" t="str">
        <f>IFERROR(TRUNC(VLOOKUP($E418,'Container Panel'!$B$41:$Z$100,$D418,0)/(VLOOKUP(DH$276,UI!$A$12:$O$51,VLOOKUP(DH$277,$B$276:$C$278,2,0),0)/1000)),"")</f>
        <v/>
      </c>
      <c r="DI418" s="145" t="str">
        <f>IFERROR(TRUNC(VLOOKUP($E418,'Container Panel'!$B$41:$Z$100,$D418,0)/(VLOOKUP(DI$276,UI!$A$12:$O$51,VLOOKUP(DI$277,$B$276:$C$278,2,0),0)/1000)),"")</f>
        <v/>
      </c>
      <c r="DJ418" s="145" t="str">
        <f>IFERROR(TRUNC(VLOOKUP($E418,'Container Panel'!$B$41:$Z$100,$D418,0)/(VLOOKUP(DJ$276,UI!$A$12:$O$51,VLOOKUP(DJ$277,$B$276:$C$278,2,0),0)/1000)),"")</f>
        <v/>
      </c>
      <c r="DK418" s="145" t="str">
        <f>IFERROR(TRUNC(VLOOKUP($E418,'Container Panel'!$B$41:$Z$100,$D418,0)/(VLOOKUP(DK$276,UI!$A$12:$O$51,VLOOKUP(DK$277,$B$276:$C$278,2,0),0)/1000)),"")</f>
        <v/>
      </c>
      <c r="DL418" s="145" t="str">
        <f>IFERROR(TRUNC(VLOOKUP($E418,'Container Panel'!$B$41:$Z$100,$D418,0)/(VLOOKUP(DL$276,UI!$A$12:$O$51,VLOOKUP(DL$277,$B$276:$C$278,2,0),0)/1000)),"")</f>
        <v/>
      </c>
      <c r="DM418" s="145" t="str">
        <f>IFERROR(TRUNC(VLOOKUP($E418,'Container Panel'!$B$41:$Z$100,$D418,0)/(VLOOKUP(DM$276,UI!$A$12:$O$51,VLOOKUP(DM$277,$B$276:$C$278,2,0),0)/1000)),"")</f>
        <v/>
      </c>
      <c r="DN418" s="145" t="str">
        <f>IFERROR(TRUNC(VLOOKUP($E418,'Container Panel'!$B$41:$Z$100,$D418,0)/(VLOOKUP(DN$276,UI!$A$12:$O$51,VLOOKUP(DN$277,$B$276:$C$278,2,0),0)/1000)),"")</f>
        <v/>
      </c>
      <c r="DO418" s="145" t="str">
        <f>IFERROR(TRUNC(VLOOKUP($E418,'Container Panel'!$B$41:$Z$100,$D418,0)/(VLOOKUP(DO$276,UI!$A$12:$O$51,VLOOKUP(DO$277,$B$276:$C$278,2,0),0)/1000)),"")</f>
        <v/>
      </c>
      <c r="DP418" s="145" t="str">
        <f>IFERROR(TRUNC(VLOOKUP($E418,'Container Panel'!$B$41:$Z$100,$D418,0)/(VLOOKUP(DP$276,UI!$A$12:$O$51,VLOOKUP(DP$277,$B$276:$C$278,2,0),0)/1000)),"")</f>
        <v/>
      </c>
      <c r="DQ418" s="145" t="str">
        <f>IFERROR(TRUNC(VLOOKUP($E418,'Container Panel'!$B$41:$Z$100,$D418,0)/(VLOOKUP(DQ$276,UI!$A$12:$O$51,VLOOKUP(DQ$277,$B$276:$C$278,2,0),0)/1000)),"")</f>
        <v/>
      </c>
      <c r="DR418" s="145" t="str">
        <f>IFERROR(TRUNC(VLOOKUP($E418,'Container Panel'!$B$41:$Z$100,$D418,0)/(VLOOKUP(DR$276,UI!$A$12:$O$51,VLOOKUP(DR$277,$B$276:$C$278,2,0),0)/1000)),"")</f>
        <v/>
      </c>
      <c r="DS418" s="145" t="str">
        <f>IFERROR(TRUNC(VLOOKUP($E418,'Container Panel'!$B$41:$Z$100,$D418,0)/(VLOOKUP(DS$276,UI!$A$12:$O$51,VLOOKUP(DS$277,$B$276:$C$278,2,0),0)/1000)),"")</f>
        <v/>
      </c>
      <c r="DT418" s="145" t="str">
        <f>IFERROR(TRUNC(VLOOKUP($E418,'Container Panel'!$B$41:$Z$100,$D418,0)/(VLOOKUP(DT$276,UI!$A$12:$O$51,VLOOKUP(DT$277,$B$276:$C$278,2,0),0)/1000)),"")</f>
        <v/>
      </c>
      <c r="DU418" s="145" t="str">
        <f>IFERROR(TRUNC(VLOOKUP($E418,'Container Panel'!$B$41:$Z$100,$D418,0)/(VLOOKUP(DU$276,UI!$A$12:$O$51,VLOOKUP(DU$277,$B$276:$C$278,2,0),0)/1000)),"")</f>
        <v/>
      </c>
      <c r="DV418" s="145" t="str">
        <f>IFERROR(TRUNC(VLOOKUP($E418,'Container Panel'!$B$41:$Z$100,$D418,0)/(VLOOKUP(DV$276,UI!$A$12:$O$51,VLOOKUP(DV$277,$B$276:$C$278,2,0),0)/1000)),"")</f>
        <v/>
      </c>
      <c r="DW418" s="145" t="str">
        <f>IFERROR(TRUNC(VLOOKUP($E418,'Container Panel'!$B$41:$Z$100,$D418,0)/(VLOOKUP(DW$276,UI!$A$12:$O$51,VLOOKUP(DW$277,$B$276:$C$278,2,0),0)/1000)),"")</f>
        <v/>
      </c>
      <c r="DX418" s="145" t="str">
        <f>IFERROR(TRUNC(VLOOKUP($E418,'Container Panel'!$B$41:$Z$100,$D418,0)/(VLOOKUP(DX$276,UI!$A$12:$O$51,VLOOKUP(DX$277,$B$276:$C$278,2,0),0)/1000)),"")</f>
        <v/>
      </c>
      <c r="DY418" s="145" t="str">
        <f>IFERROR(TRUNC(VLOOKUP($E418,'Container Panel'!$B$41:$Z$100,$D418,0)/(VLOOKUP(DY$276,UI!$A$12:$O$51,VLOOKUP(DY$277,$B$276:$C$278,2,0),0)/1000)),"")</f>
        <v/>
      </c>
      <c r="DZ418" s="145" t="str">
        <f>IFERROR(TRUNC(VLOOKUP($E418,'Container Panel'!$B$41:$Z$100,$D418,0)/(VLOOKUP(DZ$276,UI!$A$12:$O$51,VLOOKUP(DZ$277,$B$276:$C$278,2,0),0)/1000)),"")</f>
        <v/>
      </c>
      <c r="EA418" s="145" t="str">
        <f>IFERROR(TRUNC(VLOOKUP($E418,'Container Panel'!$B$41:$Z$100,$D418,0)/(VLOOKUP(EA$276,UI!$A$12:$O$51,VLOOKUP(EA$277,$B$276:$C$278,2,0),0)/1000)),"")</f>
        <v/>
      </c>
      <c r="EB418" s="145" t="str">
        <f>IFERROR(TRUNC(VLOOKUP($E418,'Container Panel'!$B$41:$Z$100,$D418,0)/(VLOOKUP(EB$276,UI!$A$12:$O$51,VLOOKUP(EB$277,$B$276:$C$278,2,0),0)/1000)),"")</f>
        <v/>
      </c>
      <c r="EC418" s="145" t="str">
        <f>IFERROR(TRUNC(VLOOKUP($E418,'Container Panel'!$B$41:$Z$100,$D418,0)/(VLOOKUP(EC$276,UI!$A$12:$O$51,VLOOKUP(EC$277,$B$276:$C$278,2,0),0)/1000)),"")</f>
        <v/>
      </c>
      <c r="ED418" s="145" t="str">
        <f>IFERROR(TRUNC(VLOOKUP($E418,'Container Panel'!$B$41:$Z$100,$D418,0)/(VLOOKUP(ED$276,UI!$A$12:$O$51,VLOOKUP(ED$277,$B$276:$C$278,2,0),0)/1000)),"")</f>
        <v/>
      </c>
      <c r="EE418" s="145" t="str">
        <f>IFERROR(TRUNC(VLOOKUP($E418,'Container Panel'!$B$41:$Z$100,$D418,0)/(VLOOKUP(EE$276,UI!$A$12:$O$51,VLOOKUP(EE$277,$B$276:$C$278,2,0),0)/1000)),"")</f>
        <v/>
      </c>
      <c r="EF418" s="145" t="str">
        <f>IFERROR(TRUNC(VLOOKUP($E418,'Container Panel'!$B$41:$Z$100,$D418,0)/(VLOOKUP(EF$276,UI!$A$12:$O$51,VLOOKUP(EF$277,$B$276:$C$278,2,0),0)/1000)),"")</f>
        <v/>
      </c>
      <c r="EG418" s="145" t="str">
        <f>IFERROR(TRUNC(VLOOKUP($E418,'Container Panel'!$B$41:$Z$100,$D418,0)/(VLOOKUP(EG$276,UI!$A$12:$O$51,VLOOKUP(EG$277,$B$276:$C$278,2,0),0)/1000)),"")</f>
        <v/>
      </c>
      <c r="EH418" s="145" t="str">
        <f>IFERROR(TRUNC(VLOOKUP($E418,'Container Panel'!$B$41:$Z$100,$D418,0)/(VLOOKUP(EH$276,UI!$A$12:$O$51,VLOOKUP(EH$277,$B$276:$C$278,2,0),0)/1000)),"")</f>
        <v/>
      </c>
      <c r="EI418" s="145" t="str">
        <f>IFERROR(TRUNC(VLOOKUP($E418,'Container Panel'!$B$41:$Z$100,$D418,0)/(VLOOKUP(EI$276,UI!$A$12:$O$51,VLOOKUP(EI$277,$B$276:$C$278,2,0),0)/1000)),"")</f>
        <v/>
      </c>
      <c r="EJ418" s="145" t="str">
        <f>IFERROR(TRUNC(VLOOKUP($E418,'Container Panel'!$B$41:$Z$100,$D418,0)/(VLOOKUP(EJ$276,UI!$A$12:$O$51,VLOOKUP(EJ$277,$B$276:$C$278,2,0),0)/1000)),"")</f>
        <v/>
      </c>
      <c r="EK418" s="145" t="str">
        <f>IFERROR(TRUNC(VLOOKUP($E418,'Container Panel'!$B$41:$Z$100,$D418,0)/(VLOOKUP(EK$276,UI!$A$12:$O$51,VLOOKUP(EK$277,$B$276:$C$278,2,0),0)/1000)),"")</f>
        <v/>
      </c>
      <c r="EL418" s="145" t="str">
        <f>IFERROR(TRUNC(VLOOKUP($E418,'Container Panel'!$B$41:$Z$100,$D418,0)/(VLOOKUP(EL$276,UI!$A$12:$O$51,VLOOKUP(EL$277,$B$276:$C$278,2,0),0)/1000)),"")</f>
        <v/>
      </c>
      <c r="EM418" s="145" t="str">
        <f>IFERROR(TRUNC(VLOOKUP($E418,'Container Panel'!$B$41:$Z$100,$D418,0)/(VLOOKUP(EM$276,UI!$A$12:$O$51,VLOOKUP(EM$277,$B$276:$C$278,2,0),0)/1000)),"")</f>
        <v/>
      </c>
      <c r="EN418" s="145" t="str">
        <f>IFERROR(TRUNC(VLOOKUP($E418,'Container Panel'!$B$41:$Z$100,$D418,0)/(VLOOKUP(EN$276,UI!$A$12:$O$51,VLOOKUP(EN$277,$B$276:$C$278,2,0),0)/1000)),"")</f>
        <v/>
      </c>
      <c r="EO418" s="145" t="str">
        <f>IFERROR(TRUNC(VLOOKUP($E418,'Container Panel'!$B$41:$Z$100,$D418,0)/(VLOOKUP(EO$276,UI!$A$12:$O$51,VLOOKUP(EO$277,$B$276:$C$278,2,0),0)/1000)),"")</f>
        <v/>
      </c>
      <c r="EP418" s="145" t="str">
        <f>IFERROR(TRUNC(VLOOKUP($E418,'Container Panel'!$B$41:$Z$100,$D418,0)/(VLOOKUP(EP$276,UI!$A$12:$O$51,VLOOKUP(EP$277,$B$276:$C$278,2,0),0)/1000)),"")</f>
        <v/>
      </c>
      <c r="EQ418" s="145" t="str">
        <f>IFERROR(TRUNC(VLOOKUP($E418,'Container Panel'!$B$41:$Z$100,$D418,0)/(VLOOKUP(EQ$276,UI!$A$12:$O$51,VLOOKUP(EQ$277,$B$276:$C$278,2,0),0)/1000)),"")</f>
        <v/>
      </c>
      <c r="ER418" s="145" t="str">
        <f>IFERROR(TRUNC(VLOOKUP($E418,'Container Panel'!$B$41:$Z$100,$D418,0)/(VLOOKUP(ER$276,UI!$A$12:$O$51,VLOOKUP(ER$277,$B$276:$C$278,2,0),0)/1000)),"")</f>
        <v/>
      </c>
      <c r="ES418" s="145" t="str">
        <f>IFERROR(TRUNC(VLOOKUP($E418,'Container Panel'!$B$41:$Z$100,$D418,0)/(VLOOKUP(ES$276,UI!$A$12:$O$51,VLOOKUP(ES$277,$B$276:$C$278,2,0),0)/1000)),"")</f>
        <v/>
      </c>
      <c r="ET418" s="145" t="str">
        <f>IFERROR(TRUNC(VLOOKUP($E418,'Container Panel'!$B$41:$Z$100,$D418,0)/(VLOOKUP(ET$276,UI!$A$12:$O$51,VLOOKUP(ET$277,$B$276:$C$278,2,0),0)/1000)),"")</f>
        <v/>
      </c>
      <c r="EU418" s="145" t="str">
        <f>IFERROR(TRUNC(VLOOKUP($E418,'Container Panel'!$B$41:$Z$100,$D418,0)/(VLOOKUP(EU$276,UI!$A$12:$O$51,VLOOKUP(EU$277,$B$276:$C$278,2,0),0)/1000)),"")</f>
        <v/>
      </c>
      <c r="EV418" s="145" t="str">
        <f>IFERROR(TRUNC(VLOOKUP($E418,'Container Panel'!$B$41:$Z$100,$D418,0)/(VLOOKUP(EV$276,UI!$A$12:$O$51,VLOOKUP(EV$277,$B$276:$C$278,2,0),0)/1000)),"")</f>
        <v/>
      </c>
      <c r="EW418" s="145" t="str">
        <f>IFERROR(TRUNC(VLOOKUP($E418,'Container Panel'!$B$41:$Z$100,$D418,0)/(VLOOKUP(EW$276,UI!$A$12:$O$51,VLOOKUP(EW$277,$B$276:$C$278,2,0),0)/1000)),"")</f>
        <v/>
      </c>
      <c r="EX418" s="145" t="str">
        <f>IFERROR(TRUNC(VLOOKUP($E418,'Container Panel'!$B$41:$Z$100,$D418,0)/(VLOOKUP(EX$276,UI!$A$12:$O$51,VLOOKUP(EX$277,$B$276:$C$278,2,0),0)/1000)),"")</f>
        <v/>
      </c>
      <c r="EY418" s="145" t="str">
        <f>IFERROR(TRUNC(VLOOKUP($E418,'Container Panel'!$B$41:$Z$100,$D418,0)/(VLOOKUP(EY$276,UI!$A$12:$O$51,VLOOKUP(EY$277,$B$276:$C$278,2,0),0)/1000)),"")</f>
        <v/>
      </c>
      <c r="EZ418" s="145" t="str">
        <f>IFERROR(TRUNC(VLOOKUP($E418,'Container Panel'!$B$41:$Z$100,$D418,0)/(VLOOKUP(EZ$276,UI!$A$12:$O$51,VLOOKUP(EZ$277,$B$276:$C$278,2,0),0)/1000)),"")</f>
        <v/>
      </c>
      <c r="FA418" s="145" t="str">
        <f>IFERROR(TRUNC(VLOOKUP($E418,'Container Panel'!$B$41:$Z$100,$D418,0)/(VLOOKUP(FA$276,UI!$A$12:$O$51,VLOOKUP(FA$277,$B$276:$C$278,2,0),0)/1000)),"")</f>
        <v/>
      </c>
      <c r="FB418" s="145" t="str">
        <f>IFERROR(TRUNC(VLOOKUP($E418,'Container Panel'!$B$41:$Z$100,$D418,0)/(VLOOKUP(FB$276,UI!$A$12:$O$51,VLOOKUP(FB$277,$B$276:$C$278,2,0),0)/1000)),"")</f>
        <v/>
      </c>
      <c r="FC418" s="145" t="str">
        <f>IFERROR(TRUNC(VLOOKUP($E418,'Container Panel'!$B$41:$Z$100,$D418,0)/(VLOOKUP(FC$276,UI!$A$12:$O$51,VLOOKUP(FC$277,$B$276:$C$278,2,0),0)/1000)),"")</f>
        <v/>
      </c>
      <c r="FD418" s="145" t="str">
        <f>IFERROR(TRUNC(VLOOKUP($E418,'Container Panel'!$B$41:$Z$100,$D418,0)/(VLOOKUP(FD$276,UI!$A$12:$O$51,VLOOKUP(FD$277,$B$276:$C$278,2,0),0)/1000)),"")</f>
        <v/>
      </c>
      <c r="FE418" s="145" t="str">
        <f>IFERROR(TRUNC(VLOOKUP($E418,'Container Panel'!$B$41:$Z$100,$D418,0)/(VLOOKUP(FE$276,UI!$A$12:$O$51,VLOOKUP(FE$277,$B$276:$C$278,2,0),0)/1000)),"")</f>
        <v/>
      </c>
      <c r="FF418" s="145" t="str">
        <f>IFERROR(TRUNC(VLOOKUP($E418,'Container Panel'!$B$41:$Z$100,$D418,0)/(VLOOKUP(FF$276,UI!$A$12:$O$51,VLOOKUP(FF$277,$B$276:$C$278,2,0),0)/1000)),"")</f>
        <v/>
      </c>
      <c r="FG418" s="145" t="str">
        <f>IFERROR(TRUNC(VLOOKUP($E418,'Container Panel'!$B$41:$Z$100,$D418,0)/(VLOOKUP(FG$276,UI!$A$12:$O$51,VLOOKUP(FG$277,$B$276:$C$278,2,0),0)/1000)),"")</f>
        <v/>
      </c>
      <c r="FH418" s="145" t="str">
        <f>IFERROR(TRUNC(VLOOKUP($E418,'Container Panel'!$B$41:$Z$100,$D418,0)/(VLOOKUP(FH$276,UI!$A$12:$O$51,VLOOKUP(FH$277,$B$276:$C$278,2,0),0)/1000)),"")</f>
        <v/>
      </c>
      <c r="FI418" s="145" t="str">
        <f>IFERROR(TRUNC(VLOOKUP($E418,'Container Panel'!$B$41:$Z$100,$D418,0)/(VLOOKUP(FI$276,UI!$A$12:$O$51,VLOOKUP(FI$277,$B$276:$C$278,2,0),0)/1000)),"")</f>
        <v/>
      </c>
      <c r="FJ418" s="145" t="str">
        <f>IFERROR(TRUNC(VLOOKUP($E418,'Container Panel'!$B$41:$Z$100,$D418,0)/(VLOOKUP(FJ$276,UI!$A$12:$O$51,VLOOKUP(FJ$277,$B$276:$C$278,2,0),0)/1000)),"")</f>
        <v/>
      </c>
      <c r="FK418" s="145" t="str">
        <f>IFERROR(TRUNC(VLOOKUP($E418,'Container Panel'!$B$41:$Z$100,$D418,0)/(VLOOKUP(FK$276,UI!$A$12:$O$51,VLOOKUP(FK$277,$B$276:$C$278,2,0),0)/1000)),"")</f>
        <v/>
      </c>
      <c r="FL418" s="145" t="str">
        <f>IFERROR(TRUNC(VLOOKUP($E418,'Container Panel'!$B$41:$Z$100,$D418,0)/(VLOOKUP(FL$276,UI!$A$12:$O$51,VLOOKUP(FL$277,$B$276:$C$278,2,0),0)/1000)),"")</f>
        <v/>
      </c>
      <c r="FM418" s="145" t="str">
        <f>IFERROR(TRUNC(VLOOKUP($E418,'Container Panel'!$B$41:$Z$100,$D418,0)/(VLOOKUP(FM$276,UI!$A$12:$O$51,VLOOKUP(FM$277,$B$276:$C$278,2,0),0)/1000)),"")</f>
        <v/>
      </c>
      <c r="FN418" s="145" t="str">
        <f>IFERROR(TRUNC(VLOOKUP($E418,'Container Panel'!$B$41:$Z$100,$D418,0)/(VLOOKUP(FN$276,UI!$A$12:$O$51,VLOOKUP(FN$277,$B$276:$C$278,2,0),0)/1000)),"")</f>
        <v/>
      </c>
      <c r="FO418" s="145" t="str">
        <f>IFERROR(TRUNC(VLOOKUP($E418,'Container Panel'!$B$41:$Z$100,$D418,0)/(VLOOKUP(FO$276,UI!$A$12:$O$51,VLOOKUP(FO$277,$B$276:$C$278,2,0),0)/1000)),"")</f>
        <v/>
      </c>
      <c r="FP418" s="145" t="str">
        <f>IFERROR(TRUNC(VLOOKUP($E418,'Container Panel'!$B$41:$Z$100,$D418,0)/(VLOOKUP(FP$276,UI!$A$12:$O$51,VLOOKUP(FP$277,$B$276:$C$278,2,0),0)/1000)),"")</f>
        <v/>
      </c>
      <c r="FQ418" s="145" t="str">
        <f>IFERROR(TRUNC(VLOOKUP($E418,'Container Panel'!$B$41:$Z$100,$D418,0)/(VLOOKUP(FQ$276,UI!$A$12:$O$51,VLOOKUP(FQ$277,$B$276:$C$278,2,0),0)/1000)),"")</f>
        <v/>
      </c>
      <c r="FR418" s="145" t="str">
        <f>IFERROR(TRUNC(VLOOKUP($E418,'Container Panel'!$B$41:$Z$100,$D418,0)/(VLOOKUP(FR$276,UI!$A$12:$O$51,VLOOKUP(FR$277,$B$276:$C$278,2,0),0)/1000)),"")</f>
        <v/>
      </c>
      <c r="FS418" s="145" t="str">
        <f>IFERROR(TRUNC(VLOOKUP($E418,'Container Panel'!$B$41:$Z$100,$D418,0)/(VLOOKUP(FS$276,UI!$A$12:$O$51,VLOOKUP(FS$277,$B$276:$C$278,2,0),0)/1000)),"")</f>
        <v/>
      </c>
      <c r="FT418" s="145" t="str">
        <f>IFERROR(TRUNC(VLOOKUP($E418,'Container Panel'!$B$41:$Z$100,$D418,0)/(VLOOKUP(FT$276,UI!$A$12:$O$51,VLOOKUP(FT$277,$B$276:$C$278,2,0),0)/1000)),"")</f>
        <v/>
      </c>
      <c r="FU418" s="145" t="str">
        <f>IFERROR(TRUNC(VLOOKUP($E418,'Container Panel'!$B$41:$Z$100,$D418,0)/(VLOOKUP(FU$276,UI!$A$12:$O$51,VLOOKUP(FU$277,$B$276:$C$278,2,0),0)/1000)),"")</f>
        <v/>
      </c>
      <c r="FV418" s="145" t="str">
        <f>IFERROR(TRUNC(VLOOKUP($E418,'Container Panel'!$B$41:$Z$100,$D418,0)/(VLOOKUP(FV$276,UI!$A$12:$O$51,VLOOKUP(FV$277,$B$276:$C$278,2,0),0)/1000)),"")</f>
        <v/>
      </c>
      <c r="FW418" s="145" t="str">
        <f>IFERROR(TRUNC(VLOOKUP($E418,'Container Panel'!$B$41:$Z$100,$D418,0)/(VLOOKUP(FW$276,UI!$A$12:$O$51,VLOOKUP(FW$277,$B$276:$C$278,2,0),0)/1000)),"")</f>
        <v/>
      </c>
      <c r="FX418" s="145" t="str">
        <f>IFERROR(TRUNC(VLOOKUP($E418,'Container Panel'!$B$41:$Z$100,$D418,0)/(VLOOKUP(FX$276,UI!$A$12:$O$51,VLOOKUP(FX$277,$B$276:$C$278,2,0),0)/1000)),"")</f>
        <v/>
      </c>
      <c r="FY418" s="145" t="str">
        <f>IFERROR(TRUNC(VLOOKUP($E418,'Container Panel'!$B$41:$Z$100,$D418,0)/(VLOOKUP(FY$276,UI!$A$12:$O$51,VLOOKUP(FY$277,$B$276:$C$278,2,0),0)/1000)),"")</f>
        <v/>
      </c>
      <c r="FZ418" s="145" t="str">
        <f>IFERROR(TRUNC(VLOOKUP($E418,'Container Panel'!$B$41:$Z$100,$D418,0)/(VLOOKUP(FZ$276,UI!$A$12:$O$51,VLOOKUP(FZ$277,$B$276:$C$278,2,0),0)/1000)),"")</f>
        <v/>
      </c>
      <c r="GA418" s="145" t="str">
        <f>IFERROR(TRUNC(VLOOKUP($E418,'Container Panel'!$B$41:$Z$100,$D418,0)/(VLOOKUP(GA$276,UI!$A$12:$O$51,VLOOKUP(GA$277,$B$276:$C$278,2,0),0)/1000)),"")</f>
        <v/>
      </c>
      <c r="GB418" s="145" t="str">
        <f>IFERROR(TRUNC(VLOOKUP($E418,'Container Panel'!$B$41:$Z$100,$D418,0)/(VLOOKUP(GB$276,UI!$A$12:$O$51,VLOOKUP(GB$277,$B$276:$C$278,2,0),0)/1000)),"")</f>
        <v/>
      </c>
      <c r="GC418" s="145" t="str">
        <f>IFERROR(TRUNC(VLOOKUP($E418,'Container Panel'!$B$41:$Z$100,$D418,0)/(VLOOKUP(GC$276,UI!$A$12:$O$51,VLOOKUP(GC$277,$B$276:$C$278,2,0),0)/1000)),"")</f>
        <v/>
      </c>
      <c r="GD418" s="145" t="str">
        <f>IFERROR(TRUNC(VLOOKUP($E418,'Container Panel'!$B$41:$Z$100,$D418,0)/(VLOOKUP(GD$276,UI!$A$12:$O$51,VLOOKUP(GD$277,$B$276:$C$278,2,0),0)/1000)),"")</f>
        <v/>
      </c>
      <c r="GE418" s="145" t="str">
        <f>IFERROR(TRUNC(VLOOKUP($E418,'Container Panel'!$B$41:$Z$100,$D418,0)/(VLOOKUP(GE$276,UI!$A$12:$O$51,VLOOKUP(GE$277,$B$276:$C$278,2,0),0)/1000)),"")</f>
        <v/>
      </c>
      <c r="GF418" s="145" t="str">
        <f>IFERROR(TRUNC(VLOOKUP($E418,'Container Panel'!$B$41:$Z$100,$D418,0)/(VLOOKUP(GF$276,UI!$A$12:$O$51,VLOOKUP(GF$277,$B$276:$C$278,2,0),0)/1000)),"")</f>
        <v/>
      </c>
      <c r="GG418" s="145" t="str">
        <f>IFERROR(TRUNC(VLOOKUP($E418,'Container Panel'!$B$41:$Z$100,$D418,0)/(VLOOKUP(GG$276,UI!$A$12:$O$51,VLOOKUP(GG$277,$B$276:$C$278,2,0),0)/1000)),"")</f>
        <v/>
      </c>
      <c r="GH418" s="145" t="str">
        <f>IFERROR(TRUNC(VLOOKUP($E418,'Container Panel'!$B$41:$Z$100,$D418,0)/(VLOOKUP(GH$276,UI!$A$12:$O$51,VLOOKUP(GH$277,$B$276:$C$278,2,0),0)/1000)),"")</f>
        <v/>
      </c>
      <c r="GI418" s="145" t="str">
        <f>IFERROR(TRUNC(VLOOKUP($E418,'Container Panel'!$B$41:$Z$100,$D418,0)/(VLOOKUP(GI$276,UI!$A$12:$O$51,VLOOKUP(GI$277,$B$276:$C$278,2,0),0)/1000)),"")</f>
        <v/>
      </c>
      <c r="GJ418" s="145" t="str">
        <f>IFERROR(TRUNC(VLOOKUP($E418,'Container Panel'!$B$41:$Z$100,$D418,0)/(VLOOKUP(GJ$276,UI!$A$12:$O$51,VLOOKUP(GJ$277,$B$276:$C$278,2,0),0)/1000)),"")</f>
        <v/>
      </c>
      <c r="GK418" s="145" t="str">
        <f>IFERROR(TRUNC(VLOOKUP($E418,'Container Panel'!$B$41:$Z$100,$D418,0)/(VLOOKUP(GK$276,UI!$A$12:$O$51,VLOOKUP(GK$277,$B$276:$C$278,2,0),0)/1000)),"")</f>
        <v/>
      </c>
      <c r="GL418" s="145" t="str">
        <f>IFERROR(TRUNC(VLOOKUP($E418,'Container Panel'!$B$41:$Z$100,$D418,0)/(VLOOKUP(GL$276,UI!$A$12:$O$51,VLOOKUP(GL$277,$B$276:$C$278,2,0),0)/1000)),"")</f>
        <v/>
      </c>
      <c r="GM418" s="145" t="str">
        <f>IFERROR(TRUNC(VLOOKUP($E418,'Container Panel'!$B$41:$Z$100,$D418,0)/(VLOOKUP(GM$276,UI!$A$12:$O$51,VLOOKUP(GM$277,$B$276:$C$278,2,0),0)/1000)),"")</f>
        <v/>
      </c>
      <c r="GN418" s="145" t="str">
        <f>IFERROR(TRUNC(VLOOKUP($E418,'Container Panel'!$B$41:$Z$100,$D418,0)/(VLOOKUP(GN$276,UI!$A$12:$O$51,VLOOKUP(GN$277,$B$276:$C$278,2,0),0)/1000)),"")</f>
        <v/>
      </c>
      <c r="GO418" s="145" t="str">
        <f>IFERROR(TRUNC(VLOOKUP($E418,'Container Panel'!$B$41:$Z$100,$D418,0)/(VLOOKUP(GO$276,UI!$A$12:$O$51,VLOOKUP(GO$277,$B$276:$C$278,2,0),0)/1000)),"")</f>
        <v/>
      </c>
      <c r="GP418" s="145" t="str">
        <f>IFERROR(TRUNC(VLOOKUP($E418,'Container Panel'!$B$41:$Z$100,$D418,0)/(VLOOKUP(GP$276,UI!$A$12:$O$51,VLOOKUP(GP$277,$B$276:$C$278,2,0),0)/1000)),"")</f>
        <v/>
      </c>
      <c r="GQ418" s="145" t="str">
        <f>IFERROR(TRUNC(VLOOKUP($E418,'Container Panel'!$B$41:$Z$100,$D418,0)/(VLOOKUP(GQ$276,UI!$A$12:$O$51,VLOOKUP(GQ$277,$B$276:$C$278,2,0),0)/1000)),"")</f>
        <v/>
      </c>
      <c r="GR418" s="145" t="str">
        <f>IFERROR(TRUNC(VLOOKUP($E418,'Container Panel'!$B$41:$Z$100,$D418,0)/(VLOOKUP(GR$276,UI!$A$12:$O$51,VLOOKUP(GR$277,$B$276:$C$278,2,0),0)/1000)),"")</f>
        <v/>
      </c>
      <c r="GS418" s="145" t="str">
        <f>IFERROR(TRUNC(VLOOKUP($E418,'Container Panel'!$B$41:$Z$100,$D418,0)/(VLOOKUP(GS$276,UI!$A$12:$O$51,VLOOKUP(GS$277,$B$276:$C$278,2,0),0)/1000)),"")</f>
        <v/>
      </c>
      <c r="GT418" s="145" t="str">
        <f>IFERROR(TRUNC(VLOOKUP($E418,'Container Panel'!$B$41:$Z$100,$D418,0)/(VLOOKUP(GT$276,UI!$A$12:$O$51,VLOOKUP(GT$277,$B$276:$C$278,2,0),0)/1000)),"")</f>
        <v/>
      </c>
      <c r="GU418" s="145" t="str">
        <f>IFERROR(TRUNC(VLOOKUP($E418,'Container Panel'!$B$41:$Z$100,$D418,0)/(VLOOKUP(GU$276,UI!$A$12:$O$51,VLOOKUP(GU$277,$B$276:$C$278,2,0),0)/1000)),"")</f>
        <v/>
      </c>
      <c r="GV418" s="145" t="str">
        <f>IFERROR(TRUNC(VLOOKUP($E418,'Container Panel'!$B$41:$Z$100,$D418,0)/(VLOOKUP(GV$276,UI!$A$12:$O$51,VLOOKUP(GV$277,$B$276:$C$278,2,0),0)/1000)),"")</f>
        <v/>
      </c>
      <c r="GW418" s="145" t="str">
        <f>IFERROR(TRUNC(VLOOKUP($E418,'Container Panel'!$B$41:$Z$100,$D418,0)/(VLOOKUP(GW$276,UI!$A$12:$O$51,VLOOKUP(GW$277,$B$276:$C$278,2,0),0)/1000)),"")</f>
        <v/>
      </c>
      <c r="GX418" s="145" t="str">
        <f>IFERROR(TRUNC(VLOOKUP($E418,'Container Panel'!$B$41:$Z$100,$D418,0)/(VLOOKUP(GX$276,UI!$A$12:$O$51,VLOOKUP(GX$277,$B$276:$C$278,2,0),0)/1000)),"")</f>
        <v/>
      </c>
      <c r="GY418" s="145" t="str">
        <f>IFERROR(TRUNC(VLOOKUP($E418,'Container Panel'!$B$41:$Z$100,$D418,0)/(VLOOKUP(GY$276,UI!$A$12:$O$51,VLOOKUP(GY$277,$B$276:$C$278,2,0),0)/1000)),"")</f>
        <v/>
      </c>
      <c r="GZ418" s="145" t="str">
        <f>IFERROR(TRUNC(VLOOKUP($E418,'Container Panel'!$B$41:$Z$100,$D418,0)/(VLOOKUP(GZ$276,UI!$A$12:$O$51,VLOOKUP(GZ$277,$B$276:$C$278,2,0),0)/1000)),"")</f>
        <v/>
      </c>
      <c r="HA418" s="145" t="str">
        <f>IFERROR(TRUNC(VLOOKUP($E418,'Container Panel'!$B$41:$Z$100,$D418,0)/(VLOOKUP(HA$276,UI!$A$12:$O$51,VLOOKUP(HA$277,$B$276:$C$278,2,0),0)/1000)),"")</f>
        <v/>
      </c>
      <c r="HB418" s="145" t="str">
        <f>IFERROR(TRUNC(VLOOKUP($E418,'Container Panel'!$B$41:$Z$100,$D418,0)/(VLOOKUP(HB$276,UI!$A$12:$O$51,VLOOKUP(HB$277,$B$276:$C$278,2,0),0)/1000)),"")</f>
        <v/>
      </c>
      <c r="HC418" s="145" t="str">
        <f>IFERROR(TRUNC(VLOOKUP($E418,'Container Panel'!$B$41:$Z$100,$D418,0)/(VLOOKUP(HC$276,UI!$A$12:$O$51,VLOOKUP(HC$277,$B$276:$C$278,2,0),0)/1000)),"")</f>
        <v/>
      </c>
      <c r="HD418" s="145" t="str">
        <f>IFERROR(TRUNC(VLOOKUP($E418,'Container Panel'!$B$41:$Z$100,$D418,0)/(VLOOKUP(HD$276,UI!$A$12:$O$51,VLOOKUP(HD$277,$B$276:$C$278,2,0),0)/1000)),"")</f>
        <v/>
      </c>
      <c r="HE418" s="145" t="str">
        <f>IFERROR(TRUNC(VLOOKUP($E418,'Container Panel'!$B$41:$Z$100,$D418,0)/(VLOOKUP(HE$276,UI!$A$12:$O$51,VLOOKUP(HE$277,$B$276:$C$278,2,0),0)/1000)),"")</f>
        <v/>
      </c>
      <c r="HF418" s="145" t="str">
        <f>IFERROR(TRUNC(VLOOKUP($E418,'Container Panel'!$B$41:$Z$100,$D418,0)/(VLOOKUP(HF$276,UI!$A$12:$O$51,VLOOKUP(HF$277,$B$276:$C$278,2,0),0)/1000)),"")</f>
        <v/>
      </c>
      <c r="HG418" s="145" t="str">
        <f>IFERROR(TRUNC(VLOOKUP($E418,'Container Panel'!$B$41:$Z$100,$D418,0)/(VLOOKUP(HG$276,UI!$A$12:$O$51,VLOOKUP(HG$277,$B$276:$C$278,2,0),0)/1000)),"")</f>
        <v/>
      </c>
      <c r="HH418" s="145" t="str">
        <f>IFERROR(TRUNC(VLOOKUP($E418,'Container Panel'!$B$41:$Z$100,$D418,0)/(VLOOKUP(HH$276,UI!$A$12:$O$51,VLOOKUP(HH$277,$B$276:$C$278,2,0),0)/1000)),"")</f>
        <v/>
      </c>
      <c r="HI418" s="145" t="str">
        <f>IFERROR(TRUNC(VLOOKUP($E418,'Container Panel'!$B$41:$Z$100,$D418,0)/(VLOOKUP(HI$276,UI!$A$12:$O$51,VLOOKUP(HI$277,$B$276:$C$278,2,0),0)/1000)),"")</f>
        <v/>
      </c>
      <c r="HJ418" s="145" t="str">
        <f>IFERROR(TRUNC(VLOOKUP($E418,'Container Panel'!$B$41:$Z$100,$D418,0)/(VLOOKUP(HJ$276,UI!$A$12:$O$51,VLOOKUP(HJ$277,$B$276:$C$278,2,0),0)/1000)),"")</f>
        <v/>
      </c>
      <c r="HK418" s="145" t="str">
        <f>IFERROR(TRUNC(VLOOKUP($E418,'Container Panel'!$B$41:$Z$100,$D418,0)/(VLOOKUP(HK$276,UI!$A$12:$O$51,VLOOKUP(HK$277,$B$276:$C$278,2,0),0)/1000)),"")</f>
        <v/>
      </c>
      <c r="HL418" s="145" t="str">
        <f>IFERROR(TRUNC(VLOOKUP($E418,'Container Panel'!$B$41:$Z$100,$D418,0)/(VLOOKUP(HL$276,UI!$A$12:$O$51,VLOOKUP(HL$277,$B$276:$C$278,2,0),0)/1000)),"")</f>
        <v/>
      </c>
      <c r="HM418" s="145" t="str">
        <f>IFERROR(TRUNC(VLOOKUP($E418,'Container Panel'!$B$41:$Z$100,$D418,0)/(VLOOKUP(HM$276,UI!$A$12:$O$51,VLOOKUP(HM$277,$B$276:$C$278,2,0),0)/1000)),"")</f>
        <v/>
      </c>
      <c r="HN418" s="145" t="str">
        <f>IFERROR(TRUNC(VLOOKUP($E418,'Container Panel'!$B$41:$Z$100,$D418,0)/(VLOOKUP(HN$276,UI!$A$12:$O$51,VLOOKUP(HN$277,$B$276:$C$278,2,0),0)/1000)),"")</f>
        <v/>
      </c>
      <c r="HO418" s="145" t="str">
        <f>IFERROR(TRUNC(VLOOKUP($E418,'Container Panel'!$B$41:$Z$100,$D418,0)/(VLOOKUP(HO$276,UI!$A$12:$O$51,VLOOKUP(HO$277,$B$276:$C$278,2,0),0)/1000)),"")</f>
        <v/>
      </c>
      <c r="HP418" s="145" t="str">
        <f>IFERROR(TRUNC(VLOOKUP($E418,'Container Panel'!$B$41:$Z$100,$D418,0)/(VLOOKUP(HP$276,UI!$A$12:$O$51,VLOOKUP(HP$277,$B$276:$C$278,2,0),0)/1000)),"")</f>
        <v/>
      </c>
      <c r="HQ418" s="145" t="str">
        <f>IFERROR(TRUNC(VLOOKUP($E418,'Container Panel'!$B$41:$Z$100,$D418,0)/(VLOOKUP(HQ$276,UI!$A$12:$O$51,VLOOKUP(HQ$277,$B$276:$C$278,2,0),0)/1000)),"")</f>
        <v/>
      </c>
      <c r="HR418" s="145" t="str">
        <f>IFERROR(TRUNC(VLOOKUP($E418,'Container Panel'!$B$41:$Z$100,$D418,0)/(VLOOKUP(HR$276,UI!$A$12:$O$51,VLOOKUP(HR$277,$B$276:$C$278,2,0),0)/1000)),"")</f>
        <v/>
      </c>
      <c r="HS418" s="145" t="str">
        <f>IFERROR(TRUNC(VLOOKUP($E418,'Container Panel'!$B$41:$Z$100,$D418,0)/(VLOOKUP(HS$276,UI!$A$12:$O$51,VLOOKUP(HS$277,$B$276:$C$278,2,0),0)/1000)),"")</f>
        <v/>
      </c>
      <c r="HT418" s="145" t="str">
        <f>IFERROR(TRUNC(VLOOKUP($E418,'Container Panel'!$B$41:$Z$100,$D418,0)/(VLOOKUP(HT$276,UI!$A$12:$O$51,VLOOKUP(HT$277,$B$276:$C$278,2,0),0)/1000)),"")</f>
        <v/>
      </c>
      <c r="HU418" s="145" t="str">
        <f>IFERROR(TRUNC(VLOOKUP($E418,'Container Panel'!$B$41:$Z$100,$D418,0)/(VLOOKUP(HU$276,UI!$A$12:$O$51,VLOOKUP(HU$277,$B$276:$C$278,2,0),0)/1000)),"")</f>
        <v/>
      </c>
      <c r="HV418" s="145" t="str">
        <f>IFERROR(TRUNC(VLOOKUP($E418,'Container Panel'!$B$41:$Z$100,$D418,0)/(VLOOKUP(HV$276,UI!$A$12:$O$51,VLOOKUP(HV$277,$B$276:$C$278,2,0),0)/1000)),"")</f>
        <v/>
      </c>
      <c r="HW418" s="145" t="str">
        <f>IFERROR(TRUNC(VLOOKUP($E418,'Container Panel'!$B$41:$Z$100,$D418,0)/(VLOOKUP(HW$276,UI!$A$12:$O$51,VLOOKUP(HW$277,$B$276:$C$278,2,0),0)/1000)),"")</f>
        <v/>
      </c>
      <c r="HX418" s="145" t="str">
        <f>IFERROR(TRUNC(VLOOKUP($E418,'Container Panel'!$B$41:$Z$100,$D418,0)/(VLOOKUP(HX$276,UI!$A$12:$O$51,VLOOKUP(HX$277,$B$276:$C$278,2,0),0)/1000)),"")</f>
        <v/>
      </c>
      <c r="HY418" s="145" t="str">
        <f>IFERROR(TRUNC(VLOOKUP($E418,'Container Panel'!$B$41:$Z$100,$D418,0)/(VLOOKUP(HY$276,UI!$A$12:$O$51,VLOOKUP(HY$277,$B$276:$C$278,2,0),0)/1000)),"")</f>
        <v/>
      </c>
      <c r="HZ418" s="145" t="str">
        <f>IFERROR(TRUNC(VLOOKUP($E418,'Container Panel'!$B$41:$Z$100,$D418,0)/(VLOOKUP(HZ$276,UI!$A$12:$O$51,VLOOKUP(HZ$277,$B$276:$C$278,2,0),0)/1000)),"")</f>
        <v/>
      </c>
      <c r="IA418" s="145" t="str">
        <f>IFERROR(TRUNC(VLOOKUP($E418,'Container Panel'!$B$41:$Z$100,$D418,0)/(VLOOKUP(IA$276,UI!$A$12:$O$51,VLOOKUP(IA$277,$B$276:$C$278,2,0),0)/1000)),"")</f>
        <v/>
      </c>
      <c r="IB418" s="145" t="str">
        <f>IFERROR(TRUNC(VLOOKUP($E418,'Container Panel'!$B$41:$Z$100,$D418,0)/(VLOOKUP(IB$276,UI!$A$12:$O$51,VLOOKUP(IB$277,$B$276:$C$278,2,0),0)/1000)),"")</f>
        <v/>
      </c>
      <c r="IC418" s="145" t="str">
        <f>IFERROR(TRUNC(VLOOKUP($E418,'Container Panel'!$B$41:$Z$100,$D418,0)/(VLOOKUP(IC$276,UI!$A$12:$O$51,VLOOKUP(IC$277,$B$276:$C$278,2,0),0)/1000)),"")</f>
        <v/>
      </c>
      <c r="ID418" s="145" t="str">
        <f>IFERROR(TRUNC(VLOOKUP($E418,'Container Panel'!$B$41:$Z$100,$D418,0)/(VLOOKUP(ID$276,UI!$A$12:$O$51,VLOOKUP(ID$277,$B$276:$C$278,2,0),0)/1000)),"")</f>
        <v/>
      </c>
      <c r="IE418" s="145" t="str">
        <f>IFERROR(TRUNC(VLOOKUP($E418,'Container Panel'!$B$41:$Z$100,$D418,0)/(VLOOKUP(IE$276,UI!$A$12:$O$51,VLOOKUP(IE$277,$B$276:$C$278,2,0),0)/1000)),"")</f>
        <v/>
      </c>
      <c r="IF418" s="145" t="str">
        <f>IFERROR(TRUNC(VLOOKUP($E418,'Container Panel'!$B$41:$Z$100,$D418,0)/(VLOOKUP(IF$276,UI!$A$12:$O$51,VLOOKUP(IF$277,$B$276:$C$278,2,0),0)/1000)),"")</f>
        <v/>
      </c>
      <c r="IG418" s="145" t="str">
        <f>IFERROR(TRUNC(VLOOKUP($E418,'Container Panel'!$B$41:$Z$100,$D418,0)/(VLOOKUP(IG$276,UI!$A$12:$O$51,VLOOKUP(IG$277,$B$276:$C$278,2,0),0)/1000)),"")</f>
        <v/>
      </c>
      <c r="IH418" s="145" t="str">
        <f>IFERROR(TRUNC(VLOOKUP($E418,'Container Panel'!$B$41:$Z$100,$D418,0)/(VLOOKUP(IH$276,UI!$A$12:$O$51,VLOOKUP(IH$277,$B$276:$C$278,2,0),0)/1000)),"")</f>
        <v/>
      </c>
      <c r="II418" s="145" t="str">
        <f>IFERROR(TRUNC(VLOOKUP($E418,'Container Panel'!$B$41:$Z$100,$D418,0)/(VLOOKUP(II$276,UI!$A$12:$O$51,VLOOKUP(II$277,$B$276:$C$278,2,0),0)/1000)),"")</f>
        <v/>
      </c>
      <c r="IJ418" s="145" t="str">
        <f>IFERROR(TRUNC(VLOOKUP($E418,'Container Panel'!$B$41:$Z$100,$D418,0)/(VLOOKUP(IJ$276,UI!$A$12:$O$51,VLOOKUP(IJ$277,$B$276:$C$278,2,0),0)/1000)),"")</f>
        <v/>
      </c>
      <c r="IK418" s="145" t="str">
        <f>IFERROR(TRUNC(VLOOKUP($E418,'Container Panel'!$B$41:$Z$100,$D418,0)/(VLOOKUP(IK$276,UI!$A$12:$O$51,VLOOKUP(IK$277,$B$276:$C$278,2,0),0)/1000)),"")</f>
        <v/>
      </c>
      <c r="IL418" s="145" t="str">
        <f>IFERROR(TRUNC(VLOOKUP($E418,'Container Panel'!$B$41:$Z$100,$D418,0)/(VLOOKUP(IL$276,UI!$A$12:$O$51,VLOOKUP(IL$277,$B$276:$C$278,2,0),0)/1000)),"")</f>
        <v/>
      </c>
    </row>
    <row r="419" spans="2:246">
      <c r="B419" s="74">
        <v>139</v>
      </c>
      <c r="C419" s="74">
        <f t="shared" si="198"/>
        <v>47</v>
      </c>
      <c r="D419" s="163">
        <f>MOD(B419,3)+'Container Panel'!$Q$38</f>
        <v>17</v>
      </c>
      <c r="E419" s="143">
        <f t="shared" si="197"/>
        <v>0</v>
      </c>
      <c r="F419" s="144" t="s">
        <v>76</v>
      </c>
      <c r="G419" s="145" t="str">
        <f>IFERROR(TRUNC(VLOOKUP($E419,'Container Panel'!$B$41:$Z$100,$D419,0)/(VLOOKUP(G$276,UI!$A$12:$O$51,VLOOKUP(G$278,$B$276:$C$278,2,0),0)/1000)),"")</f>
        <v/>
      </c>
      <c r="H419" s="145" t="str">
        <f>IFERROR(TRUNC(VLOOKUP($E419,'Container Panel'!$B$41:$Z$100,$D419,0)/(VLOOKUP(H$276,UI!$A$12:$O$51,VLOOKUP(H$278,$B$276:$C$278,2,0),0)/1000)),"")</f>
        <v/>
      </c>
      <c r="I419" s="145" t="str">
        <f>IFERROR(TRUNC(VLOOKUP($E419,'Container Panel'!$B$41:$Z$100,$D419,0)/(VLOOKUP(I$276,UI!$A$12:$O$51,VLOOKUP(I$278,$B$276:$C$278,2,0),0)/1000)),"")</f>
        <v/>
      </c>
      <c r="J419" s="145" t="str">
        <f>IFERROR(TRUNC(VLOOKUP($E419,'Container Panel'!$B$41:$Z$100,$D419,0)/(VLOOKUP(J$276,UI!$A$12:$O$51,VLOOKUP(J$278,$B$276:$C$278,2,0),0)/1000)),"")</f>
        <v/>
      </c>
      <c r="K419" s="145" t="str">
        <f>IFERROR(TRUNC(VLOOKUP($E419,'Container Panel'!$B$41:$Z$100,$D419,0)/(VLOOKUP(K$276,UI!$A$12:$O$51,VLOOKUP(K$278,$B$276:$C$278,2,0),0)/1000)),"")</f>
        <v/>
      </c>
      <c r="L419" s="145" t="str">
        <f>IFERROR(TRUNC(VLOOKUP($E419,'Container Panel'!$B$41:$Z$100,$D419,0)/(VLOOKUP(L$276,UI!$A$12:$O$51,VLOOKUP(L$278,$B$276:$C$278,2,0),0)/1000)),"")</f>
        <v/>
      </c>
      <c r="M419" s="145" t="str">
        <f>IFERROR(TRUNC(VLOOKUP($E419,'Container Panel'!$B$41:$Z$100,$D419,0)/(VLOOKUP(M$276,UI!$A$12:$O$51,VLOOKUP(M$278,$B$276:$C$278,2,0),0)/1000)),"")</f>
        <v/>
      </c>
      <c r="N419" s="145" t="str">
        <f>IFERROR(TRUNC(VLOOKUP($E419,'Container Panel'!$B$41:$Z$100,$D419,0)/(VLOOKUP(N$276,UI!$A$12:$O$51,VLOOKUP(N$278,$B$276:$C$278,2,0),0)/1000)),"")</f>
        <v/>
      </c>
      <c r="O419" s="145" t="str">
        <f>IFERROR(TRUNC(VLOOKUP($E419,'Container Panel'!$B$41:$Z$100,$D419,0)/(VLOOKUP(O$276,UI!$A$12:$O$51,VLOOKUP(O$278,$B$276:$C$278,2,0),0)/1000)),"")</f>
        <v/>
      </c>
      <c r="P419" s="145" t="str">
        <f>IFERROR(TRUNC(VLOOKUP($E419,'Container Panel'!$B$41:$Z$100,$D419,0)/(VLOOKUP(P$276,UI!$A$12:$O$51,VLOOKUP(P$278,$B$276:$C$278,2,0),0)/1000)),"")</f>
        <v/>
      </c>
      <c r="Q419" s="145" t="str">
        <f>IFERROR(TRUNC(VLOOKUP($E419,'Container Panel'!$B$41:$Z$100,$D419,0)/(VLOOKUP(Q$276,UI!$A$12:$O$51,VLOOKUP(Q$278,$B$276:$C$278,2,0),0)/1000)),"")</f>
        <v/>
      </c>
      <c r="R419" s="145" t="str">
        <f>IFERROR(TRUNC(VLOOKUP($E419,'Container Panel'!$B$41:$Z$100,$D419,0)/(VLOOKUP(R$276,UI!$A$12:$O$51,VLOOKUP(R$278,$B$276:$C$278,2,0),0)/1000)),"")</f>
        <v/>
      </c>
      <c r="S419" s="145" t="str">
        <f>IFERROR(TRUNC(VLOOKUP($E419,'Container Panel'!$B$41:$Z$100,$D419,0)/(VLOOKUP(S$276,UI!$A$12:$O$51,VLOOKUP(S$278,$B$276:$C$278,2,0),0)/1000)),"")</f>
        <v/>
      </c>
      <c r="T419" s="145" t="str">
        <f>IFERROR(TRUNC(VLOOKUP($E419,'Container Panel'!$B$41:$Z$100,$D419,0)/(VLOOKUP(T$276,UI!$A$12:$O$51,VLOOKUP(T$278,$B$276:$C$278,2,0),0)/1000)),"")</f>
        <v/>
      </c>
      <c r="U419" s="145" t="str">
        <f>IFERROR(TRUNC(VLOOKUP($E419,'Container Panel'!$B$41:$Z$100,$D419,0)/(VLOOKUP(U$276,UI!$A$12:$O$51,VLOOKUP(U$278,$B$276:$C$278,2,0),0)/1000)),"")</f>
        <v/>
      </c>
      <c r="V419" s="145" t="str">
        <f>IFERROR(TRUNC(VLOOKUP($E419,'Container Panel'!$B$41:$Z$100,$D419,0)/(VLOOKUP(V$276,UI!$A$12:$O$51,VLOOKUP(V$278,$B$276:$C$278,2,0),0)/1000)),"")</f>
        <v/>
      </c>
      <c r="W419" s="145" t="str">
        <f>IFERROR(TRUNC(VLOOKUP($E419,'Container Panel'!$B$41:$Z$100,$D419,0)/(VLOOKUP(W$276,UI!$A$12:$O$51,VLOOKUP(W$278,$B$276:$C$278,2,0),0)/1000)),"")</f>
        <v/>
      </c>
      <c r="X419" s="145" t="str">
        <f>IFERROR(TRUNC(VLOOKUP($E419,'Container Panel'!$B$41:$Z$100,$D419,0)/(VLOOKUP(X$276,UI!$A$12:$O$51,VLOOKUP(X$278,$B$276:$C$278,2,0),0)/1000)),"")</f>
        <v/>
      </c>
      <c r="Y419" s="145" t="str">
        <f>IFERROR(TRUNC(VLOOKUP($E419,'Container Panel'!$B$41:$Z$100,$D419,0)/(VLOOKUP(Y$276,UI!$A$12:$O$51,VLOOKUP(Y$278,$B$276:$C$278,2,0),0)/1000)),"")</f>
        <v/>
      </c>
      <c r="Z419" s="145" t="str">
        <f>IFERROR(TRUNC(VLOOKUP($E419,'Container Panel'!$B$41:$Z$100,$D419,0)/(VLOOKUP(Z$276,UI!$A$12:$O$51,VLOOKUP(Z$278,$B$276:$C$278,2,0),0)/1000)),"")</f>
        <v/>
      </c>
      <c r="AA419" s="145" t="str">
        <f>IFERROR(TRUNC(VLOOKUP($E419,'Container Panel'!$B$41:$Z$100,$D419,0)/(VLOOKUP(AA$276,UI!$A$12:$O$51,VLOOKUP(AA$278,$B$276:$C$278,2,0),0)/1000)),"")</f>
        <v/>
      </c>
      <c r="AB419" s="145" t="str">
        <f>IFERROR(TRUNC(VLOOKUP($E419,'Container Panel'!$B$41:$Z$100,$D419,0)/(VLOOKUP(AB$276,UI!$A$12:$O$51,VLOOKUP(AB$278,$B$276:$C$278,2,0),0)/1000)),"")</f>
        <v/>
      </c>
      <c r="AC419" s="145" t="str">
        <f>IFERROR(TRUNC(VLOOKUP($E419,'Container Panel'!$B$41:$Z$100,$D419,0)/(VLOOKUP(AC$276,UI!$A$12:$O$51,VLOOKUP(AC$278,$B$276:$C$278,2,0),0)/1000)),"")</f>
        <v/>
      </c>
      <c r="AD419" s="145" t="str">
        <f>IFERROR(TRUNC(VLOOKUP($E419,'Container Panel'!$B$41:$Z$100,$D419,0)/(VLOOKUP(AD$276,UI!$A$12:$O$51,VLOOKUP(AD$278,$B$276:$C$278,2,0),0)/1000)),"")</f>
        <v/>
      </c>
      <c r="AE419" s="145" t="str">
        <f>IFERROR(TRUNC(VLOOKUP($E419,'Container Panel'!$B$41:$Z$100,$D419,0)/(VLOOKUP(AE$276,UI!$A$12:$O$51,VLOOKUP(AE$278,$B$276:$C$278,2,0),0)/1000)),"")</f>
        <v/>
      </c>
      <c r="AF419" s="145" t="str">
        <f>IFERROR(TRUNC(VLOOKUP($E419,'Container Panel'!$B$41:$Z$100,$D419,0)/(VLOOKUP(AF$276,UI!$A$12:$O$51,VLOOKUP(AF$278,$B$276:$C$278,2,0),0)/1000)),"")</f>
        <v/>
      </c>
      <c r="AG419" s="145" t="str">
        <f>IFERROR(TRUNC(VLOOKUP($E419,'Container Panel'!$B$41:$Z$100,$D419,0)/(VLOOKUP(AG$276,UI!$A$12:$O$51,VLOOKUP(AG$278,$B$276:$C$278,2,0),0)/1000)),"")</f>
        <v/>
      </c>
      <c r="AH419" s="145" t="str">
        <f>IFERROR(TRUNC(VLOOKUP($E419,'Container Panel'!$B$41:$Z$100,$D419,0)/(VLOOKUP(AH$276,UI!$A$12:$O$51,VLOOKUP(AH$278,$B$276:$C$278,2,0),0)/1000)),"")</f>
        <v/>
      </c>
      <c r="AI419" s="145" t="str">
        <f>IFERROR(TRUNC(VLOOKUP($E419,'Container Panel'!$B$41:$Z$100,$D419,0)/(VLOOKUP(AI$276,UI!$A$12:$O$51,VLOOKUP(AI$278,$B$276:$C$278,2,0),0)/1000)),"")</f>
        <v/>
      </c>
      <c r="AJ419" s="145" t="str">
        <f>IFERROR(TRUNC(VLOOKUP($E419,'Container Panel'!$B$41:$Z$100,$D419,0)/(VLOOKUP(AJ$276,UI!$A$12:$O$51,VLOOKUP(AJ$278,$B$276:$C$278,2,0),0)/1000)),"")</f>
        <v/>
      </c>
      <c r="AK419" s="145" t="str">
        <f>IFERROR(TRUNC(VLOOKUP($E419,'Container Panel'!$B$41:$Z$100,$D419,0)/(VLOOKUP(AK$276,UI!$A$12:$O$51,VLOOKUP(AK$278,$B$276:$C$278,2,0),0)/1000)),"")</f>
        <v/>
      </c>
      <c r="AL419" s="145" t="str">
        <f>IFERROR(TRUNC(VLOOKUP($E419,'Container Panel'!$B$41:$Z$100,$D419,0)/(VLOOKUP(AL$276,UI!$A$12:$O$51,VLOOKUP(AL$278,$B$276:$C$278,2,0),0)/1000)),"")</f>
        <v/>
      </c>
      <c r="AM419" s="145" t="str">
        <f>IFERROR(TRUNC(VLOOKUP($E419,'Container Panel'!$B$41:$Z$100,$D419,0)/(VLOOKUP(AM$276,UI!$A$12:$O$51,VLOOKUP(AM$278,$B$276:$C$278,2,0),0)/1000)),"")</f>
        <v/>
      </c>
      <c r="AN419" s="145" t="str">
        <f>IFERROR(TRUNC(VLOOKUP($E419,'Container Panel'!$B$41:$Z$100,$D419,0)/(VLOOKUP(AN$276,UI!$A$12:$O$51,VLOOKUP(AN$278,$B$276:$C$278,2,0),0)/1000)),"")</f>
        <v/>
      </c>
      <c r="AO419" s="145" t="str">
        <f>IFERROR(TRUNC(VLOOKUP($E419,'Container Panel'!$B$41:$Z$100,$D419,0)/(VLOOKUP(AO$276,UI!$A$12:$O$51,VLOOKUP(AO$278,$B$276:$C$278,2,0),0)/1000)),"")</f>
        <v/>
      </c>
      <c r="AP419" s="145" t="str">
        <f>IFERROR(TRUNC(VLOOKUP($E419,'Container Panel'!$B$41:$Z$100,$D419,0)/(VLOOKUP(AP$276,UI!$A$12:$O$51,VLOOKUP(AP$278,$B$276:$C$278,2,0),0)/1000)),"")</f>
        <v/>
      </c>
      <c r="AQ419" s="145" t="str">
        <f>IFERROR(TRUNC(VLOOKUP($E419,'Container Panel'!$B$41:$Z$100,$D419,0)/(VLOOKUP(AQ$276,UI!$A$12:$O$51,VLOOKUP(AQ$278,$B$276:$C$278,2,0),0)/1000)),"")</f>
        <v/>
      </c>
      <c r="AR419" s="145" t="str">
        <f>IFERROR(TRUNC(VLOOKUP($E419,'Container Panel'!$B$41:$Z$100,$D419,0)/(VLOOKUP(AR$276,UI!$A$12:$O$51,VLOOKUP(AR$278,$B$276:$C$278,2,0),0)/1000)),"")</f>
        <v/>
      </c>
      <c r="AS419" s="145" t="str">
        <f>IFERROR(TRUNC(VLOOKUP($E419,'Container Panel'!$B$41:$Z$100,$D419,0)/(VLOOKUP(AS$276,UI!$A$12:$O$51,VLOOKUP(AS$278,$B$276:$C$278,2,0),0)/1000)),"")</f>
        <v/>
      </c>
      <c r="AT419" s="145" t="str">
        <f>IFERROR(TRUNC(VLOOKUP($E419,'Container Panel'!$B$41:$Z$100,$D419,0)/(VLOOKUP(AT$276,UI!$A$12:$O$51,VLOOKUP(AT$278,$B$276:$C$278,2,0),0)/1000)),"")</f>
        <v/>
      </c>
      <c r="AU419" s="145" t="str">
        <f>IFERROR(TRUNC(VLOOKUP($E419,'Container Panel'!$B$41:$Z$100,$D419,0)/(VLOOKUP(AU$276,UI!$A$12:$O$51,VLOOKUP(AU$278,$B$276:$C$278,2,0),0)/1000)),"")</f>
        <v/>
      </c>
      <c r="AV419" s="145" t="str">
        <f>IFERROR(TRUNC(VLOOKUP($E419,'Container Panel'!$B$41:$Z$100,$D419,0)/(VLOOKUP(AV$276,UI!$A$12:$O$51,VLOOKUP(AV$278,$B$276:$C$278,2,0),0)/1000)),"")</f>
        <v/>
      </c>
      <c r="AW419" s="145" t="str">
        <f>IFERROR(TRUNC(VLOOKUP($E419,'Container Panel'!$B$41:$Z$100,$D419,0)/(VLOOKUP(AW$276,UI!$A$12:$O$51,VLOOKUP(AW$278,$B$276:$C$278,2,0),0)/1000)),"")</f>
        <v/>
      </c>
      <c r="AX419" s="145" t="str">
        <f>IFERROR(TRUNC(VLOOKUP($E419,'Container Panel'!$B$41:$Z$100,$D419,0)/(VLOOKUP(AX$276,UI!$A$12:$O$51,VLOOKUP(AX$278,$B$276:$C$278,2,0),0)/1000)),"")</f>
        <v/>
      </c>
      <c r="AY419" s="145" t="str">
        <f>IFERROR(TRUNC(VLOOKUP($E419,'Container Panel'!$B$41:$Z$100,$D419,0)/(VLOOKUP(AY$276,UI!$A$12:$O$51,VLOOKUP(AY$278,$B$276:$C$278,2,0),0)/1000)),"")</f>
        <v/>
      </c>
      <c r="AZ419" s="145" t="str">
        <f>IFERROR(TRUNC(VLOOKUP($E419,'Container Panel'!$B$41:$Z$100,$D419,0)/(VLOOKUP(AZ$276,UI!$A$12:$O$51,VLOOKUP(AZ$278,$B$276:$C$278,2,0),0)/1000)),"")</f>
        <v/>
      </c>
      <c r="BA419" s="145" t="str">
        <f>IFERROR(TRUNC(VLOOKUP($E419,'Container Panel'!$B$41:$Z$100,$D419,0)/(VLOOKUP(BA$276,UI!$A$12:$O$51,VLOOKUP(BA$278,$B$276:$C$278,2,0),0)/1000)),"")</f>
        <v/>
      </c>
      <c r="BB419" s="145" t="str">
        <f>IFERROR(TRUNC(VLOOKUP($E419,'Container Panel'!$B$41:$Z$100,$D419,0)/(VLOOKUP(BB$276,UI!$A$12:$O$51,VLOOKUP(BB$278,$B$276:$C$278,2,0),0)/1000)),"")</f>
        <v/>
      </c>
      <c r="BC419" s="145" t="str">
        <f>IFERROR(TRUNC(VLOOKUP($E419,'Container Panel'!$B$41:$Z$100,$D419,0)/(VLOOKUP(BC$276,UI!$A$12:$O$51,VLOOKUP(BC$278,$B$276:$C$278,2,0),0)/1000)),"")</f>
        <v/>
      </c>
      <c r="BD419" s="145" t="str">
        <f>IFERROR(TRUNC(VLOOKUP($E419,'Container Panel'!$B$41:$Z$100,$D419,0)/(VLOOKUP(BD$276,UI!$A$12:$O$51,VLOOKUP(BD$278,$B$276:$C$278,2,0),0)/1000)),"")</f>
        <v/>
      </c>
      <c r="BE419" s="145" t="str">
        <f>IFERROR(TRUNC(VLOOKUP($E419,'Container Panel'!$B$41:$Z$100,$D419,0)/(VLOOKUP(BE$276,UI!$A$12:$O$51,VLOOKUP(BE$278,$B$276:$C$278,2,0),0)/1000)),"")</f>
        <v/>
      </c>
      <c r="BF419" s="145" t="str">
        <f>IFERROR(TRUNC(VLOOKUP($E419,'Container Panel'!$B$41:$Z$100,$D419,0)/(VLOOKUP(BF$276,UI!$A$12:$O$51,VLOOKUP(BF$278,$B$276:$C$278,2,0),0)/1000)),"")</f>
        <v/>
      </c>
      <c r="BG419" s="145" t="str">
        <f>IFERROR(TRUNC(VLOOKUP($E419,'Container Panel'!$B$41:$Z$100,$D419,0)/(VLOOKUP(BG$276,UI!$A$12:$O$51,VLOOKUP(BG$278,$B$276:$C$278,2,0),0)/1000)),"")</f>
        <v/>
      </c>
      <c r="BH419" s="145" t="str">
        <f>IFERROR(TRUNC(VLOOKUP($E419,'Container Panel'!$B$41:$Z$100,$D419,0)/(VLOOKUP(BH$276,UI!$A$12:$O$51,VLOOKUP(BH$278,$B$276:$C$278,2,0),0)/1000)),"")</f>
        <v/>
      </c>
      <c r="BI419" s="145" t="str">
        <f>IFERROR(TRUNC(VLOOKUP($E419,'Container Panel'!$B$41:$Z$100,$D419,0)/(VLOOKUP(BI$276,UI!$A$12:$O$51,VLOOKUP(BI$278,$B$276:$C$278,2,0),0)/1000)),"")</f>
        <v/>
      </c>
      <c r="BJ419" s="145" t="str">
        <f>IFERROR(TRUNC(VLOOKUP($E419,'Container Panel'!$B$41:$Z$100,$D419,0)/(VLOOKUP(BJ$276,UI!$A$12:$O$51,VLOOKUP(BJ$278,$B$276:$C$278,2,0),0)/1000)),"")</f>
        <v/>
      </c>
      <c r="BK419" s="145" t="str">
        <f>IFERROR(TRUNC(VLOOKUP($E419,'Container Panel'!$B$41:$Z$100,$D419,0)/(VLOOKUP(BK$276,UI!$A$12:$O$51,VLOOKUP(BK$278,$B$276:$C$278,2,0),0)/1000)),"")</f>
        <v/>
      </c>
      <c r="BL419" s="145" t="str">
        <f>IFERROR(TRUNC(VLOOKUP($E419,'Container Panel'!$B$41:$Z$100,$D419,0)/(VLOOKUP(BL$276,UI!$A$12:$O$51,VLOOKUP(BL$278,$B$276:$C$278,2,0),0)/1000)),"")</f>
        <v/>
      </c>
      <c r="BM419" s="145" t="str">
        <f>IFERROR(TRUNC(VLOOKUP($E419,'Container Panel'!$B$41:$Z$100,$D419,0)/(VLOOKUP(BM$276,UI!$A$12:$O$51,VLOOKUP(BM$278,$B$276:$C$278,2,0),0)/1000)),"")</f>
        <v/>
      </c>
      <c r="BN419" s="145" t="str">
        <f>IFERROR(TRUNC(VLOOKUP($E419,'Container Panel'!$B$41:$Z$100,$D419,0)/(VLOOKUP(BN$276,UI!$A$12:$O$51,VLOOKUP(BN$278,$B$276:$C$278,2,0),0)/1000)),"")</f>
        <v/>
      </c>
      <c r="BO419" s="145" t="str">
        <f>IFERROR(TRUNC(VLOOKUP($E419,'Container Panel'!$B$41:$Z$100,$D419,0)/(VLOOKUP(BO$276,UI!$A$12:$O$51,VLOOKUP(BO$278,$B$276:$C$278,2,0),0)/1000)),"")</f>
        <v/>
      </c>
      <c r="BP419" s="145" t="str">
        <f>IFERROR(TRUNC(VLOOKUP($E419,'Container Panel'!$B$41:$Z$100,$D419,0)/(VLOOKUP(BP$276,UI!$A$12:$O$51,VLOOKUP(BP$278,$B$276:$C$278,2,0),0)/1000)),"")</f>
        <v/>
      </c>
      <c r="BQ419" s="145" t="str">
        <f>IFERROR(TRUNC(VLOOKUP($E419,'Container Panel'!$B$41:$Z$100,$D419,0)/(VLOOKUP(BQ$276,UI!$A$12:$O$51,VLOOKUP(BQ$278,$B$276:$C$278,2,0),0)/1000)),"")</f>
        <v/>
      </c>
      <c r="BR419" s="145" t="str">
        <f>IFERROR(TRUNC(VLOOKUP($E419,'Container Panel'!$B$41:$Z$100,$D419,0)/(VLOOKUP(BR$276,UI!$A$12:$O$51,VLOOKUP(BR$278,$B$276:$C$278,2,0),0)/1000)),"")</f>
        <v/>
      </c>
      <c r="BS419" s="145" t="str">
        <f>IFERROR(TRUNC(VLOOKUP($E419,'Container Panel'!$B$41:$Z$100,$D419,0)/(VLOOKUP(BS$276,UI!$A$12:$O$51,VLOOKUP(BS$278,$B$276:$C$278,2,0),0)/1000)),"")</f>
        <v/>
      </c>
      <c r="BT419" s="145" t="str">
        <f>IFERROR(TRUNC(VLOOKUP($E419,'Container Panel'!$B$41:$Z$100,$D419,0)/(VLOOKUP(BT$276,UI!$A$12:$O$51,VLOOKUP(BT$278,$B$276:$C$278,2,0),0)/1000)),"")</f>
        <v/>
      </c>
      <c r="BU419" s="145" t="str">
        <f>IFERROR(TRUNC(VLOOKUP($E419,'Container Panel'!$B$41:$Z$100,$D419,0)/(VLOOKUP(BU$276,UI!$A$12:$O$51,VLOOKUP(BU$278,$B$276:$C$278,2,0),0)/1000)),"")</f>
        <v/>
      </c>
      <c r="BV419" s="145" t="str">
        <f>IFERROR(TRUNC(VLOOKUP($E419,'Container Panel'!$B$41:$Z$100,$D419,0)/(VLOOKUP(BV$276,UI!$A$12:$O$51,VLOOKUP(BV$278,$B$276:$C$278,2,0),0)/1000)),"")</f>
        <v/>
      </c>
      <c r="BW419" s="145" t="str">
        <f>IFERROR(TRUNC(VLOOKUP($E419,'Container Panel'!$B$41:$Z$100,$D419,0)/(VLOOKUP(BW$276,UI!$A$12:$O$51,VLOOKUP(BW$278,$B$276:$C$278,2,0),0)/1000)),"")</f>
        <v/>
      </c>
      <c r="BX419" s="145" t="str">
        <f>IFERROR(TRUNC(VLOOKUP($E419,'Container Panel'!$B$41:$Z$100,$D419,0)/(VLOOKUP(BX$276,UI!$A$12:$O$51,VLOOKUP(BX$278,$B$276:$C$278,2,0),0)/1000)),"")</f>
        <v/>
      </c>
      <c r="BY419" s="145" t="str">
        <f>IFERROR(TRUNC(VLOOKUP($E419,'Container Panel'!$B$41:$Z$100,$D419,0)/(VLOOKUP(BY$276,UI!$A$12:$O$51,VLOOKUP(BY$278,$B$276:$C$278,2,0),0)/1000)),"")</f>
        <v/>
      </c>
      <c r="BZ419" s="145" t="str">
        <f>IFERROR(TRUNC(VLOOKUP($E419,'Container Panel'!$B$41:$Z$100,$D419,0)/(VLOOKUP(BZ$276,UI!$A$12:$O$51,VLOOKUP(BZ$278,$B$276:$C$278,2,0),0)/1000)),"")</f>
        <v/>
      </c>
      <c r="CA419" s="145" t="str">
        <f>IFERROR(TRUNC(VLOOKUP($E419,'Container Panel'!$B$41:$Z$100,$D419,0)/(VLOOKUP(CA$276,UI!$A$12:$O$51,VLOOKUP(CA$278,$B$276:$C$278,2,0),0)/1000)),"")</f>
        <v/>
      </c>
      <c r="CB419" s="145" t="str">
        <f>IFERROR(TRUNC(VLOOKUP($E419,'Container Panel'!$B$41:$Z$100,$D419,0)/(VLOOKUP(CB$276,UI!$A$12:$O$51,VLOOKUP(CB$278,$B$276:$C$278,2,0),0)/1000)),"")</f>
        <v/>
      </c>
      <c r="CC419" s="145" t="str">
        <f>IFERROR(TRUNC(VLOOKUP($E419,'Container Panel'!$B$41:$Z$100,$D419,0)/(VLOOKUP(CC$276,UI!$A$12:$O$51,VLOOKUP(CC$278,$B$276:$C$278,2,0),0)/1000)),"")</f>
        <v/>
      </c>
      <c r="CD419" s="145" t="str">
        <f>IFERROR(TRUNC(VLOOKUP($E419,'Container Panel'!$B$41:$Z$100,$D419,0)/(VLOOKUP(CD$276,UI!$A$12:$O$51,VLOOKUP(CD$278,$B$276:$C$278,2,0),0)/1000)),"")</f>
        <v/>
      </c>
      <c r="CE419" s="145" t="str">
        <f>IFERROR(TRUNC(VLOOKUP($E419,'Container Panel'!$B$41:$Z$100,$D419,0)/(VLOOKUP(CE$276,UI!$A$12:$O$51,VLOOKUP(CE$278,$B$276:$C$278,2,0),0)/1000)),"")</f>
        <v/>
      </c>
      <c r="CF419" s="145" t="str">
        <f>IFERROR(TRUNC(VLOOKUP($E419,'Container Panel'!$B$41:$Z$100,$D419,0)/(VLOOKUP(CF$276,UI!$A$12:$O$51,VLOOKUP(CF$278,$B$276:$C$278,2,0),0)/1000)),"")</f>
        <v/>
      </c>
      <c r="CG419" s="145" t="str">
        <f>IFERROR(TRUNC(VLOOKUP($E419,'Container Panel'!$B$41:$Z$100,$D419,0)/(VLOOKUP(CG$276,UI!$A$12:$O$51,VLOOKUP(CG$278,$B$276:$C$278,2,0),0)/1000)),"")</f>
        <v/>
      </c>
      <c r="CH419" s="145" t="str">
        <f>IFERROR(TRUNC(VLOOKUP($E419,'Container Panel'!$B$41:$Z$100,$D419,0)/(VLOOKUP(CH$276,UI!$A$12:$O$51,VLOOKUP(CH$278,$B$276:$C$278,2,0),0)/1000)),"")</f>
        <v/>
      </c>
      <c r="CI419" s="145" t="str">
        <f>IFERROR(TRUNC(VLOOKUP($E419,'Container Panel'!$B$41:$Z$100,$D419,0)/(VLOOKUP(CI$276,UI!$A$12:$O$51,VLOOKUP(CI$278,$B$276:$C$278,2,0),0)/1000)),"")</f>
        <v/>
      </c>
      <c r="CJ419" s="145" t="str">
        <f>IFERROR(TRUNC(VLOOKUP($E419,'Container Panel'!$B$41:$Z$100,$D419,0)/(VLOOKUP(CJ$276,UI!$A$12:$O$51,VLOOKUP(CJ$278,$B$276:$C$278,2,0),0)/1000)),"")</f>
        <v/>
      </c>
      <c r="CK419" s="145" t="str">
        <f>IFERROR(TRUNC(VLOOKUP($E419,'Container Panel'!$B$41:$Z$100,$D419,0)/(VLOOKUP(CK$276,UI!$A$12:$O$51,VLOOKUP(CK$278,$B$276:$C$278,2,0),0)/1000)),"")</f>
        <v/>
      </c>
      <c r="CL419" s="145" t="str">
        <f>IFERROR(TRUNC(VLOOKUP($E419,'Container Panel'!$B$41:$Z$100,$D419,0)/(VLOOKUP(CL$276,UI!$A$12:$O$51,VLOOKUP(CL$278,$B$276:$C$278,2,0),0)/1000)),"")</f>
        <v/>
      </c>
      <c r="CM419" s="145" t="str">
        <f>IFERROR(TRUNC(VLOOKUP($E419,'Container Panel'!$B$41:$Z$100,$D419,0)/(VLOOKUP(CM$276,UI!$A$12:$O$51,VLOOKUP(CM$278,$B$276:$C$278,2,0),0)/1000)),"")</f>
        <v/>
      </c>
      <c r="CN419" s="145" t="str">
        <f>IFERROR(TRUNC(VLOOKUP($E419,'Container Panel'!$B$41:$Z$100,$D419,0)/(VLOOKUP(CN$276,UI!$A$12:$O$51,VLOOKUP(CN$278,$B$276:$C$278,2,0),0)/1000)),"")</f>
        <v/>
      </c>
      <c r="CO419" s="145" t="str">
        <f>IFERROR(TRUNC(VLOOKUP($E419,'Container Panel'!$B$41:$Z$100,$D419,0)/(VLOOKUP(CO$276,UI!$A$12:$O$51,VLOOKUP(CO$278,$B$276:$C$278,2,0),0)/1000)),"")</f>
        <v/>
      </c>
      <c r="CP419" s="145" t="str">
        <f>IFERROR(TRUNC(VLOOKUP($E419,'Container Panel'!$B$41:$Z$100,$D419,0)/(VLOOKUP(CP$276,UI!$A$12:$O$51,VLOOKUP(CP$278,$B$276:$C$278,2,0),0)/1000)),"")</f>
        <v/>
      </c>
      <c r="CQ419" s="145" t="str">
        <f>IFERROR(TRUNC(VLOOKUP($E419,'Container Panel'!$B$41:$Z$100,$D419,0)/(VLOOKUP(CQ$276,UI!$A$12:$O$51,VLOOKUP(CQ$278,$B$276:$C$278,2,0),0)/1000)),"")</f>
        <v/>
      </c>
      <c r="CR419" s="145" t="str">
        <f>IFERROR(TRUNC(VLOOKUP($E419,'Container Panel'!$B$41:$Z$100,$D419,0)/(VLOOKUP(CR$276,UI!$A$12:$O$51,VLOOKUP(CR$278,$B$276:$C$278,2,0),0)/1000)),"")</f>
        <v/>
      </c>
      <c r="CS419" s="145" t="str">
        <f>IFERROR(TRUNC(VLOOKUP($E419,'Container Panel'!$B$41:$Z$100,$D419,0)/(VLOOKUP(CS$276,UI!$A$12:$O$51,VLOOKUP(CS$278,$B$276:$C$278,2,0),0)/1000)),"")</f>
        <v/>
      </c>
      <c r="CT419" s="145" t="str">
        <f>IFERROR(TRUNC(VLOOKUP($E419,'Container Panel'!$B$41:$Z$100,$D419,0)/(VLOOKUP(CT$276,UI!$A$12:$O$51,VLOOKUP(CT$278,$B$276:$C$278,2,0),0)/1000)),"")</f>
        <v/>
      </c>
      <c r="CU419" s="145" t="str">
        <f>IFERROR(TRUNC(VLOOKUP($E419,'Container Panel'!$B$41:$Z$100,$D419,0)/(VLOOKUP(CU$276,UI!$A$12:$O$51,VLOOKUP(CU$278,$B$276:$C$278,2,0),0)/1000)),"")</f>
        <v/>
      </c>
      <c r="CV419" s="145" t="str">
        <f>IFERROR(TRUNC(VLOOKUP($E419,'Container Panel'!$B$41:$Z$100,$D419,0)/(VLOOKUP(CV$276,UI!$A$12:$O$51,VLOOKUP(CV$278,$B$276:$C$278,2,0),0)/1000)),"")</f>
        <v/>
      </c>
      <c r="CW419" s="145" t="str">
        <f>IFERROR(TRUNC(VLOOKUP($E419,'Container Panel'!$B$41:$Z$100,$D419,0)/(VLOOKUP(CW$276,UI!$A$12:$O$51,VLOOKUP(CW$278,$B$276:$C$278,2,0),0)/1000)),"")</f>
        <v/>
      </c>
      <c r="CX419" s="145" t="str">
        <f>IFERROR(TRUNC(VLOOKUP($E419,'Container Panel'!$B$41:$Z$100,$D419,0)/(VLOOKUP(CX$276,UI!$A$12:$O$51,VLOOKUP(CX$278,$B$276:$C$278,2,0),0)/1000)),"")</f>
        <v/>
      </c>
      <c r="CY419" s="145" t="str">
        <f>IFERROR(TRUNC(VLOOKUP($E419,'Container Panel'!$B$41:$Z$100,$D419,0)/(VLOOKUP(CY$276,UI!$A$12:$O$51,VLOOKUP(CY$278,$B$276:$C$278,2,0),0)/1000)),"")</f>
        <v/>
      </c>
      <c r="CZ419" s="145" t="str">
        <f>IFERROR(TRUNC(VLOOKUP($E419,'Container Panel'!$B$41:$Z$100,$D419,0)/(VLOOKUP(CZ$276,UI!$A$12:$O$51,VLOOKUP(CZ$278,$B$276:$C$278,2,0),0)/1000)),"")</f>
        <v/>
      </c>
      <c r="DA419" s="145" t="str">
        <f>IFERROR(TRUNC(VLOOKUP($E419,'Container Panel'!$B$41:$Z$100,$D419,0)/(VLOOKUP(DA$276,UI!$A$12:$O$51,VLOOKUP(DA$278,$B$276:$C$278,2,0),0)/1000)),"")</f>
        <v/>
      </c>
      <c r="DB419" s="145" t="str">
        <f>IFERROR(TRUNC(VLOOKUP($E419,'Container Panel'!$B$41:$Z$100,$D419,0)/(VLOOKUP(DB$276,UI!$A$12:$O$51,VLOOKUP(DB$278,$B$276:$C$278,2,0),0)/1000)),"")</f>
        <v/>
      </c>
      <c r="DC419" s="145" t="str">
        <f>IFERROR(TRUNC(VLOOKUP($E419,'Container Panel'!$B$41:$Z$100,$D419,0)/(VLOOKUP(DC$276,UI!$A$12:$O$51,VLOOKUP(DC$278,$B$276:$C$278,2,0),0)/1000)),"")</f>
        <v/>
      </c>
      <c r="DD419" s="145" t="str">
        <f>IFERROR(TRUNC(VLOOKUP($E419,'Container Panel'!$B$41:$Z$100,$D419,0)/(VLOOKUP(DD$276,UI!$A$12:$O$51,VLOOKUP(DD$278,$B$276:$C$278,2,0),0)/1000)),"")</f>
        <v/>
      </c>
      <c r="DE419" s="145" t="str">
        <f>IFERROR(TRUNC(VLOOKUP($E419,'Container Panel'!$B$41:$Z$100,$D419,0)/(VLOOKUP(DE$276,UI!$A$12:$O$51,VLOOKUP(DE$278,$B$276:$C$278,2,0),0)/1000)),"")</f>
        <v/>
      </c>
      <c r="DF419" s="145" t="str">
        <f>IFERROR(TRUNC(VLOOKUP($E419,'Container Panel'!$B$41:$Z$100,$D419,0)/(VLOOKUP(DF$276,UI!$A$12:$O$51,VLOOKUP(DF$278,$B$276:$C$278,2,0),0)/1000)),"")</f>
        <v/>
      </c>
      <c r="DG419" s="145" t="str">
        <f>IFERROR(TRUNC(VLOOKUP($E419,'Container Panel'!$B$41:$Z$100,$D419,0)/(VLOOKUP(DG$276,UI!$A$12:$O$51,VLOOKUP(DG$278,$B$276:$C$278,2,0),0)/1000)),"")</f>
        <v/>
      </c>
      <c r="DH419" s="145" t="str">
        <f>IFERROR(TRUNC(VLOOKUP($E419,'Container Panel'!$B$41:$Z$100,$D419,0)/(VLOOKUP(DH$276,UI!$A$12:$O$51,VLOOKUP(DH$278,$B$276:$C$278,2,0),0)/1000)),"")</f>
        <v/>
      </c>
      <c r="DI419" s="145" t="str">
        <f>IFERROR(TRUNC(VLOOKUP($E419,'Container Panel'!$B$41:$Z$100,$D419,0)/(VLOOKUP(DI$276,UI!$A$12:$O$51,VLOOKUP(DI$278,$B$276:$C$278,2,0),0)/1000)),"")</f>
        <v/>
      </c>
      <c r="DJ419" s="145" t="str">
        <f>IFERROR(TRUNC(VLOOKUP($E419,'Container Panel'!$B$41:$Z$100,$D419,0)/(VLOOKUP(DJ$276,UI!$A$12:$O$51,VLOOKUP(DJ$278,$B$276:$C$278,2,0),0)/1000)),"")</f>
        <v/>
      </c>
      <c r="DK419" s="145" t="str">
        <f>IFERROR(TRUNC(VLOOKUP($E419,'Container Panel'!$B$41:$Z$100,$D419,0)/(VLOOKUP(DK$276,UI!$A$12:$O$51,VLOOKUP(DK$278,$B$276:$C$278,2,0),0)/1000)),"")</f>
        <v/>
      </c>
      <c r="DL419" s="145" t="str">
        <f>IFERROR(TRUNC(VLOOKUP($E419,'Container Panel'!$B$41:$Z$100,$D419,0)/(VLOOKUP(DL$276,UI!$A$12:$O$51,VLOOKUP(DL$278,$B$276:$C$278,2,0),0)/1000)),"")</f>
        <v/>
      </c>
      <c r="DM419" s="145" t="str">
        <f>IFERROR(TRUNC(VLOOKUP($E419,'Container Panel'!$B$41:$Z$100,$D419,0)/(VLOOKUP(DM$276,UI!$A$12:$O$51,VLOOKUP(DM$278,$B$276:$C$278,2,0),0)/1000)),"")</f>
        <v/>
      </c>
      <c r="DN419" s="145" t="str">
        <f>IFERROR(TRUNC(VLOOKUP($E419,'Container Panel'!$B$41:$Z$100,$D419,0)/(VLOOKUP(DN$276,UI!$A$12:$O$51,VLOOKUP(DN$278,$B$276:$C$278,2,0),0)/1000)),"")</f>
        <v/>
      </c>
      <c r="DO419" s="145" t="str">
        <f>IFERROR(TRUNC(VLOOKUP($E419,'Container Panel'!$B$41:$Z$100,$D419,0)/(VLOOKUP(DO$276,UI!$A$12:$O$51,VLOOKUP(DO$278,$B$276:$C$278,2,0),0)/1000)),"")</f>
        <v/>
      </c>
      <c r="DP419" s="145" t="str">
        <f>IFERROR(TRUNC(VLOOKUP($E419,'Container Panel'!$B$41:$Z$100,$D419,0)/(VLOOKUP(DP$276,UI!$A$12:$O$51,VLOOKUP(DP$278,$B$276:$C$278,2,0),0)/1000)),"")</f>
        <v/>
      </c>
      <c r="DQ419" s="145" t="str">
        <f>IFERROR(TRUNC(VLOOKUP($E419,'Container Panel'!$B$41:$Z$100,$D419,0)/(VLOOKUP(DQ$276,UI!$A$12:$O$51,VLOOKUP(DQ$278,$B$276:$C$278,2,0),0)/1000)),"")</f>
        <v/>
      </c>
      <c r="DR419" s="145" t="str">
        <f>IFERROR(TRUNC(VLOOKUP($E419,'Container Panel'!$B$41:$Z$100,$D419,0)/(VLOOKUP(DR$276,UI!$A$12:$O$51,VLOOKUP(DR$278,$B$276:$C$278,2,0),0)/1000)),"")</f>
        <v/>
      </c>
      <c r="DS419" s="145" t="str">
        <f>IFERROR(TRUNC(VLOOKUP($E419,'Container Panel'!$B$41:$Z$100,$D419,0)/(VLOOKUP(DS$276,UI!$A$12:$O$51,VLOOKUP(DS$278,$B$276:$C$278,2,0),0)/1000)),"")</f>
        <v/>
      </c>
      <c r="DT419" s="145" t="str">
        <f>IFERROR(TRUNC(VLOOKUP($E419,'Container Panel'!$B$41:$Z$100,$D419,0)/(VLOOKUP(DT$276,UI!$A$12:$O$51,VLOOKUP(DT$278,$B$276:$C$278,2,0),0)/1000)),"")</f>
        <v/>
      </c>
      <c r="DU419" s="145" t="str">
        <f>IFERROR(TRUNC(VLOOKUP($E419,'Container Panel'!$B$41:$Z$100,$D419,0)/(VLOOKUP(DU$276,UI!$A$12:$O$51,VLOOKUP(DU$278,$B$276:$C$278,2,0),0)/1000)),"")</f>
        <v/>
      </c>
      <c r="DV419" s="145" t="str">
        <f>IFERROR(TRUNC(VLOOKUP($E419,'Container Panel'!$B$41:$Z$100,$D419,0)/(VLOOKUP(DV$276,UI!$A$12:$O$51,VLOOKUP(DV$278,$B$276:$C$278,2,0),0)/1000)),"")</f>
        <v/>
      </c>
      <c r="DW419" s="145" t="str">
        <f>IFERROR(TRUNC(VLOOKUP($E419,'Container Panel'!$B$41:$Z$100,$D419,0)/(VLOOKUP(DW$276,UI!$A$12:$O$51,VLOOKUP(DW$278,$B$276:$C$278,2,0),0)/1000)),"")</f>
        <v/>
      </c>
      <c r="DX419" s="145" t="str">
        <f>IFERROR(TRUNC(VLOOKUP($E419,'Container Panel'!$B$41:$Z$100,$D419,0)/(VLOOKUP(DX$276,UI!$A$12:$O$51,VLOOKUP(DX$278,$B$276:$C$278,2,0),0)/1000)),"")</f>
        <v/>
      </c>
      <c r="DY419" s="145" t="str">
        <f>IFERROR(TRUNC(VLOOKUP($E419,'Container Panel'!$B$41:$Z$100,$D419,0)/(VLOOKUP(DY$276,UI!$A$12:$O$51,VLOOKUP(DY$278,$B$276:$C$278,2,0),0)/1000)),"")</f>
        <v/>
      </c>
      <c r="DZ419" s="145" t="str">
        <f>IFERROR(TRUNC(VLOOKUP($E419,'Container Panel'!$B$41:$Z$100,$D419,0)/(VLOOKUP(DZ$276,UI!$A$12:$O$51,VLOOKUP(DZ$278,$B$276:$C$278,2,0),0)/1000)),"")</f>
        <v/>
      </c>
      <c r="EA419" s="145" t="str">
        <f>IFERROR(TRUNC(VLOOKUP($E419,'Container Panel'!$B$41:$Z$100,$D419,0)/(VLOOKUP(EA$276,UI!$A$12:$O$51,VLOOKUP(EA$278,$B$276:$C$278,2,0),0)/1000)),"")</f>
        <v/>
      </c>
      <c r="EB419" s="145" t="str">
        <f>IFERROR(TRUNC(VLOOKUP($E419,'Container Panel'!$B$41:$Z$100,$D419,0)/(VLOOKUP(EB$276,UI!$A$12:$O$51,VLOOKUP(EB$278,$B$276:$C$278,2,0),0)/1000)),"")</f>
        <v/>
      </c>
      <c r="EC419" s="145" t="str">
        <f>IFERROR(TRUNC(VLOOKUP($E419,'Container Panel'!$B$41:$Z$100,$D419,0)/(VLOOKUP(EC$276,UI!$A$12:$O$51,VLOOKUP(EC$278,$B$276:$C$278,2,0),0)/1000)),"")</f>
        <v/>
      </c>
      <c r="ED419" s="145" t="str">
        <f>IFERROR(TRUNC(VLOOKUP($E419,'Container Panel'!$B$41:$Z$100,$D419,0)/(VLOOKUP(ED$276,UI!$A$12:$O$51,VLOOKUP(ED$278,$B$276:$C$278,2,0),0)/1000)),"")</f>
        <v/>
      </c>
      <c r="EE419" s="145" t="str">
        <f>IFERROR(TRUNC(VLOOKUP($E419,'Container Panel'!$B$41:$Z$100,$D419,0)/(VLOOKUP(EE$276,UI!$A$12:$O$51,VLOOKUP(EE$278,$B$276:$C$278,2,0),0)/1000)),"")</f>
        <v/>
      </c>
      <c r="EF419" s="145" t="str">
        <f>IFERROR(TRUNC(VLOOKUP($E419,'Container Panel'!$B$41:$Z$100,$D419,0)/(VLOOKUP(EF$276,UI!$A$12:$O$51,VLOOKUP(EF$278,$B$276:$C$278,2,0),0)/1000)),"")</f>
        <v/>
      </c>
      <c r="EG419" s="145" t="str">
        <f>IFERROR(TRUNC(VLOOKUP($E419,'Container Panel'!$B$41:$Z$100,$D419,0)/(VLOOKUP(EG$276,UI!$A$12:$O$51,VLOOKUP(EG$278,$B$276:$C$278,2,0),0)/1000)),"")</f>
        <v/>
      </c>
      <c r="EH419" s="145" t="str">
        <f>IFERROR(TRUNC(VLOOKUP($E419,'Container Panel'!$B$41:$Z$100,$D419,0)/(VLOOKUP(EH$276,UI!$A$12:$O$51,VLOOKUP(EH$278,$B$276:$C$278,2,0),0)/1000)),"")</f>
        <v/>
      </c>
      <c r="EI419" s="145" t="str">
        <f>IFERROR(TRUNC(VLOOKUP($E419,'Container Panel'!$B$41:$Z$100,$D419,0)/(VLOOKUP(EI$276,UI!$A$12:$O$51,VLOOKUP(EI$278,$B$276:$C$278,2,0),0)/1000)),"")</f>
        <v/>
      </c>
      <c r="EJ419" s="145" t="str">
        <f>IFERROR(TRUNC(VLOOKUP($E419,'Container Panel'!$B$41:$Z$100,$D419,0)/(VLOOKUP(EJ$276,UI!$A$12:$O$51,VLOOKUP(EJ$278,$B$276:$C$278,2,0),0)/1000)),"")</f>
        <v/>
      </c>
      <c r="EK419" s="145" t="str">
        <f>IFERROR(TRUNC(VLOOKUP($E419,'Container Panel'!$B$41:$Z$100,$D419,0)/(VLOOKUP(EK$276,UI!$A$12:$O$51,VLOOKUP(EK$278,$B$276:$C$278,2,0),0)/1000)),"")</f>
        <v/>
      </c>
      <c r="EL419" s="145" t="str">
        <f>IFERROR(TRUNC(VLOOKUP($E419,'Container Panel'!$B$41:$Z$100,$D419,0)/(VLOOKUP(EL$276,UI!$A$12:$O$51,VLOOKUP(EL$278,$B$276:$C$278,2,0),0)/1000)),"")</f>
        <v/>
      </c>
      <c r="EM419" s="145" t="str">
        <f>IFERROR(TRUNC(VLOOKUP($E419,'Container Panel'!$B$41:$Z$100,$D419,0)/(VLOOKUP(EM$276,UI!$A$12:$O$51,VLOOKUP(EM$278,$B$276:$C$278,2,0),0)/1000)),"")</f>
        <v/>
      </c>
      <c r="EN419" s="145" t="str">
        <f>IFERROR(TRUNC(VLOOKUP($E419,'Container Panel'!$B$41:$Z$100,$D419,0)/(VLOOKUP(EN$276,UI!$A$12:$O$51,VLOOKUP(EN$278,$B$276:$C$278,2,0),0)/1000)),"")</f>
        <v/>
      </c>
      <c r="EO419" s="145" t="str">
        <f>IFERROR(TRUNC(VLOOKUP($E419,'Container Panel'!$B$41:$Z$100,$D419,0)/(VLOOKUP(EO$276,UI!$A$12:$O$51,VLOOKUP(EO$278,$B$276:$C$278,2,0),0)/1000)),"")</f>
        <v/>
      </c>
      <c r="EP419" s="145" t="str">
        <f>IFERROR(TRUNC(VLOOKUP($E419,'Container Panel'!$B$41:$Z$100,$D419,0)/(VLOOKUP(EP$276,UI!$A$12:$O$51,VLOOKUP(EP$278,$B$276:$C$278,2,0),0)/1000)),"")</f>
        <v/>
      </c>
      <c r="EQ419" s="145" t="str">
        <f>IFERROR(TRUNC(VLOOKUP($E419,'Container Panel'!$B$41:$Z$100,$D419,0)/(VLOOKUP(EQ$276,UI!$A$12:$O$51,VLOOKUP(EQ$278,$B$276:$C$278,2,0),0)/1000)),"")</f>
        <v/>
      </c>
      <c r="ER419" s="145" t="str">
        <f>IFERROR(TRUNC(VLOOKUP($E419,'Container Panel'!$B$41:$Z$100,$D419,0)/(VLOOKUP(ER$276,UI!$A$12:$O$51,VLOOKUP(ER$278,$B$276:$C$278,2,0),0)/1000)),"")</f>
        <v/>
      </c>
      <c r="ES419" s="145" t="str">
        <f>IFERROR(TRUNC(VLOOKUP($E419,'Container Panel'!$B$41:$Z$100,$D419,0)/(VLOOKUP(ES$276,UI!$A$12:$O$51,VLOOKUP(ES$278,$B$276:$C$278,2,0),0)/1000)),"")</f>
        <v/>
      </c>
      <c r="ET419" s="145" t="str">
        <f>IFERROR(TRUNC(VLOOKUP($E419,'Container Panel'!$B$41:$Z$100,$D419,0)/(VLOOKUP(ET$276,UI!$A$12:$O$51,VLOOKUP(ET$278,$B$276:$C$278,2,0),0)/1000)),"")</f>
        <v/>
      </c>
      <c r="EU419" s="145" t="str">
        <f>IFERROR(TRUNC(VLOOKUP($E419,'Container Panel'!$B$41:$Z$100,$D419,0)/(VLOOKUP(EU$276,UI!$A$12:$O$51,VLOOKUP(EU$278,$B$276:$C$278,2,0),0)/1000)),"")</f>
        <v/>
      </c>
      <c r="EV419" s="145" t="str">
        <f>IFERROR(TRUNC(VLOOKUP($E419,'Container Panel'!$B$41:$Z$100,$D419,0)/(VLOOKUP(EV$276,UI!$A$12:$O$51,VLOOKUP(EV$278,$B$276:$C$278,2,0),0)/1000)),"")</f>
        <v/>
      </c>
      <c r="EW419" s="145" t="str">
        <f>IFERROR(TRUNC(VLOOKUP($E419,'Container Panel'!$B$41:$Z$100,$D419,0)/(VLOOKUP(EW$276,UI!$A$12:$O$51,VLOOKUP(EW$278,$B$276:$C$278,2,0),0)/1000)),"")</f>
        <v/>
      </c>
      <c r="EX419" s="145" t="str">
        <f>IFERROR(TRUNC(VLOOKUP($E419,'Container Panel'!$B$41:$Z$100,$D419,0)/(VLOOKUP(EX$276,UI!$A$12:$O$51,VLOOKUP(EX$278,$B$276:$C$278,2,0),0)/1000)),"")</f>
        <v/>
      </c>
      <c r="EY419" s="145" t="str">
        <f>IFERROR(TRUNC(VLOOKUP($E419,'Container Panel'!$B$41:$Z$100,$D419,0)/(VLOOKUP(EY$276,UI!$A$12:$O$51,VLOOKUP(EY$278,$B$276:$C$278,2,0),0)/1000)),"")</f>
        <v/>
      </c>
      <c r="EZ419" s="145" t="str">
        <f>IFERROR(TRUNC(VLOOKUP($E419,'Container Panel'!$B$41:$Z$100,$D419,0)/(VLOOKUP(EZ$276,UI!$A$12:$O$51,VLOOKUP(EZ$278,$B$276:$C$278,2,0),0)/1000)),"")</f>
        <v/>
      </c>
      <c r="FA419" s="145" t="str">
        <f>IFERROR(TRUNC(VLOOKUP($E419,'Container Panel'!$B$41:$Z$100,$D419,0)/(VLOOKUP(FA$276,UI!$A$12:$O$51,VLOOKUP(FA$278,$B$276:$C$278,2,0),0)/1000)),"")</f>
        <v/>
      </c>
      <c r="FB419" s="145" t="str">
        <f>IFERROR(TRUNC(VLOOKUP($E419,'Container Panel'!$B$41:$Z$100,$D419,0)/(VLOOKUP(FB$276,UI!$A$12:$O$51,VLOOKUP(FB$278,$B$276:$C$278,2,0),0)/1000)),"")</f>
        <v/>
      </c>
      <c r="FC419" s="145" t="str">
        <f>IFERROR(TRUNC(VLOOKUP($E419,'Container Panel'!$B$41:$Z$100,$D419,0)/(VLOOKUP(FC$276,UI!$A$12:$O$51,VLOOKUP(FC$278,$B$276:$C$278,2,0),0)/1000)),"")</f>
        <v/>
      </c>
      <c r="FD419" s="145" t="str">
        <f>IFERROR(TRUNC(VLOOKUP($E419,'Container Panel'!$B$41:$Z$100,$D419,0)/(VLOOKUP(FD$276,UI!$A$12:$O$51,VLOOKUP(FD$278,$B$276:$C$278,2,0),0)/1000)),"")</f>
        <v/>
      </c>
      <c r="FE419" s="145" t="str">
        <f>IFERROR(TRUNC(VLOOKUP($E419,'Container Panel'!$B$41:$Z$100,$D419,0)/(VLOOKUP(FE$276,UI!$A$12:$O$51,VLOOKUP(FE$278,$B$276:$C$278,2,0),0)/1000)),"")</f>
        <v/>
      </c>
      <c r="FF419" s="145" t="str">
        <f>IFERROR(TRUNC(VLOOKUP($E419,'Container Panel'!$B$41:$Z$100,$D419,0)/(VLOOKUP(FF$276,UI!$A$12:$O$51,VLOOKUP(FF$278,$B$276:$C$278,2,0),0)/1000)),"")</f>
        <v/>
      </c>
      <c r="FG419" s="145" t="str">
        <f>IFERROR(TRUNC(VLOOKUP($E419,'Container Panel'!$B$41:$Z$100,$D419,0)/(VLOOKUP(FG$276,UI!$A$12:$O$51,VLOOKUP(FG$278,$B$276:$C$278,2,0),0)/1000)),"")</f>
        <v/>
      </c>
      <c r="FH419" s="145" t="str">
        <f>IFERROR(TRUNC(VLOOKUP($E419,'Container Panel'!$B$41:$Z$100,$D419,0)/(VLOOKUP(FH$276,UI!$A$12:$O$51,VLOOKUP(FH$278,$B$276:$C$278,2,0),0)/1000)),"")</f>
        <v/>
      </c>
      <c r="FI419" s="145" t="str">
        <f>IFERROR(TRUNC(VLOOKUP($E419,'Container Panel'!$B$41:$Z$100,$D419,0)/(VLOOKUP(FI$276,UI!$A$12:$O$51,VLOOKUP(FI$278,$B$276:$C$278,2,0),0)/1000)),"")</f>
        <v/>
      </c>
      <c r="FJ419" s="145" t="str">
        <f>IFERROR(TRUNC(VLOOKUP($E419,'Container Panel'!$B$41:$Z$100,$D419,0)/(VLOOKUP(FJ$276,UI!$A$12:$O$51,VLOOKUP(FJ$278,$B$276:$C$278,2,0),0)/1000)),"")</f>
        <v/>
      </c>
      <c r="FK419" s="145" t="str">
        <f>IFERROR(TRUNC(VLOOKUP($E419,'Container Panel'!$B$41:$Z$100,$D419,0)/(VLOOKUP(FK$276,UI!$A$12:$O$51,VLOOKUP(FK$278,$B$276:$C$278,2,0),0)/1000)),"")</f>
        <v/>
      </c>
      <c r="FL419" s="145" t="str">
        <f>IFERROR(TRUNC(VLOOKUP($E419,'Container Panel'!$B$41:$Z$100,$D419,0)/(VLOOKUP(FL$276,UI!$A$12:$O$51,VLOOKUP(FL$278,$B$276:$C$278,2,0),0)/1000)),"")</f>
        <v/>
      </c>
      <c r="FM419" s="145" t="str">
        <f>IFERROR(TRUNC(VLOOKUP($E419,'Container Panel'!$B$41:$Z$100,$D419,0)/(VLOOKUP(FM$276,UI!$A$12:$O$51,VLOOKUP(FM$278,$B$276:$C$278,2,0),0)/1000)),"")</f>
        <v/>
      </c>
      <c r="FN419" s="145" t="str">
        <f>IFERROR(TRUNC(VLOOKUP($E419,'Container Panel'!$B$41:$Z$100,$D419,0)/(VLOOKUP(FN$276,UI!$A$12:$O$51,VLOOKUP(FN$278,$B$276:$C$278,2,0),0)/1000)),"")</f>
        <v/>
      </c>
      <c r="FO419" s="145" t="str">
        <f>IFERROR(TRUNC(VLOOKUP($E419,'Container Panel'!$B$41:$Z$100,$D419,0)/(VLOOKUP(FO$276,UI!$A$12:$O$51,VLOOKUP(FO$278,$B$276:$C$278,2,0),0)/1000)),"")</f>
        <v/>
      </c>
      <c r="FP419" s="145" t="str">
        <f>IFERROR(TRUNC(VLOOKUP($E419,'Container Panel'!$B$41:$Z$100,$D419,0)/(VLOOKUP(FP$276,UI!$A$12:$O$51,VLOOKUP(FP$278,$B$276:$C$278,2,0),0)/1000)),"")</f>
        <v/>
      </c>
      <c r="FQ419" s="145" t="str">
        <f>IFERROR(TRUNC(VLOOKUP($E419,'Container Panel'!$B$41:$Z$100,$D419,0)/(VLOOKUP(FQ$276,UI!$A$12:$O$51,VLOOKUP(FQ$278,$B$276:$C$278,2,0),0)/1000)),"")</f>
        <v/>
      </c>
      <c r="FR419" s="145" t="str">
        <f>IFERROR(TRUNC(VLOOKUP($E419,'Container Panel'!$B$41:$Z$100,$D419,0)/(VLOOKUP(FR$276,UI!$A$12:$O$51,VLOOKUP(FR$278,$B$276:$C$278,2,0),0)/1000)),"")</f>
        <v/>
      </c>
      <c r="FS419" s="145" t="str">
        <f>IFERROR(TRUNC(VLOOKUP($E419,'Container Panel'!$B$41:$Z$100,$D419,0)/(VLOOKUP(FS$276,UI!$A$12:$O$51,VLOOKUP(FS$278,$B$276:$C$278,2,0),0)/1000)),"")</f>
        <v/>
      </c>
      <c r="FT419" s="145" t="str">
        <f>IFERROR(TRUNC(VLOOKUP($E419,'Container Panel'!$B$41:$Z$100,$D419,0)/(VLOOKUP(FT$276,UI!$A$12:$O$51,VLOOKUP(FT$278,$B$276:$C$278,2,0),0)/1000)),"")</f>
        <v/>
      </c>
      <c r="FU419" s="145" t="str">
        <f>IFERROR(TRUNC(VLOOKUP($E419,'Container Panel'!$B$41:$Z$100,$D419,0)/(VLOOKUP(FU$276,UI!$A$12:$O$51,VLOOKUP(FU$278,$B$276:$C$278,2,0),0)/1000)),"")</f>
        <v/>
      </c>
      <c r="FV419" s="145" t="str">
        <f>IFERROR(TRUNC(VLOOKUP($E419,'Container Panel'!$B$41:$Z$100,$D419,0)/(VLOOKUP(FV$276,UI!$A$12:$O$51,VLOOKUP(FV$278,$B$276:$C$278,2,0),0)/1000)),"")</f>
        <v/>
      </c>
      <c r="FW419" s="145" t="str">
        <f>IFERROR(TRUNC(VLOOKUP($E419,'Container Panel'!$B$41:$Z$100,$D419,0)/(VLOOKUP(FW$276,UI!$A$12:$O$51,VLOOKUP(FW$278,$B$276:$C$278,2,0),0)/1000)),"")</f>
        <v/>
      </c>
      <c r="FX419" s="145" t="str">
        <f>IFERROR(TRUNC(VLOOKUP($E419,'Container Panel'!$B$41:$Z$100,$D419,0)/(VLOOKUP(FX$276,UI!$A$12:$O$51,VLOOKUP(FX$278,$B$276:$C$278,2,0),0)/1000)),"")</f>
        <v/>
      </c>
      <c r="FY419" s="145" t="str">
        <f>IFERROR(TRUNC(VLOOKUP($E419,'Container Panel'!$B$41:$Z$100,$D419,0)/(VLOOKUP(FY$276,UI!$A$12:$O$51,VLOOKUP(FY$278,$B$276:$C$278,2,0),0)/1000)),"")</f>
        <v/>
      </c>
      <c r="FZ419" s="145" t="str">
        <f>IFERROR(TRUNC(VLOOKUP($E419,'Container Panel'!$B$41:$Z$100,$D419,0)/(VLOOKUP(FZ$276,UI!$A$12:$O$51,VLOOKUP(FZ$278,$B$276:$C$278,2,0),0)/1000)),"")</f>
        <v/>
      </c>
      <c r="GA419" s="145" t="str">
        <f>IFERROR(TRUNC(VLOOKUP($E419,'Container Panel'!$B$41:$Z$100,$D419,0)/(VLOOKUP(GA$276,UI!$A$12:$O$51,VLOOKUP(GA$278,$B$276:$C$278,2,0),0)/1000)),"")</f>
        <v/>
      </c>
      <c r="GB419" s="145" t="str">
        <f>IFERROR(TRUNC(VLOOKUP($E419,'Container Panel'!$B$41:$Z$100,$D419,0)/(VLOOKUP(GB$276,UI!$A$12:$O$51,VLOOKUP(GB$278,$B$276:$C$278,2,0),0)/1000)),"")</f>
        <v/>
      </c>
      <c r="GC419" s="145" t="str">
        <f>IFERROR(TRUNC(VLOOKUP($E419,'Container Panel'!$B$41:$Z$100,$D419,0)/(VLOOKUP(GC$276,UI!$A$12:$O$51,VLOOKUP(GC$278,$B$276:$C$278,2,0),0)/1000)),"")</f>
        <v/>
      </c>
      <c r="GD419" s="145" t="str">
        <f>IFERROR(TRUNC(VLOOKUP($E419,'Container Panel'!$B$41:$Z$100,$D419,0)/(VLOOKUP(GD$276,UI!$A$12:$O$51,VLOOKUP(GD$278,$B$276:$C$278,2,0),0)/1000)),"")</f>
        <v/>
      </c>
      <c r="GE419" s="145" t="str">
        <f>IFERROR(TRUNC(VLOOKUP($E419,'Container Panel'!$B$41:$Z$100,$D419,0)/(VLOOKUP(GE$276,UI!$A$12:$O$51,VLOOKUP(GE$278,$B$276:$C$278,2,0),0)/1000)),"")</f>
        <v/>
      </c>
      <c r="GF419" s="145" t="str">
        <f>IFERROR(TRUNC(VLOOKUP($E419,'Container Panel'!$B$41:$Z$100,$D419,0)/(VLOOKUP(GF$276,UI!$A$12:$O$51,VLOOKUP(GF$278,$B$276:$C$278,2,0),0)/1000)),"")</f>
        <v/>
      </c>
      <c r="GG419" s="145" t="str">
        <f>IFERROR(TRUNC(VLOOKUP($E419,'Container Panel'!$B$41:$Z$100,$D419,0)/(VLOOKUP(GG$276,UI!$A$12:$O$51,VLOOKUP(GG$278,$B$276:$C$278,2,0),0)/1000)),"")</f>
        <v/>
      </c>
      <c r="GH419" s="145" t="str">
        <f>IFERROR(TRUNC(VLOOKUP($E419,'Container Panel'!$B$41:$Z$100,$D419,0)/(VLOOKUP(GH$276,UI!$A$12:$O$51,VLOOKUP(GH$278,$B$276:$C$278,2,0),0)/1000)),"")</f>
        <v/>
      </c>
      <c r="GI419" s="145" t="str">
        <f>IFERROR(TRUNC(VLOOKUP($E419,'Container Panel'!$B$41:$Z$100,$D419,0)/(VLOOKUP(GI$276,UI!$A$12:$O$51,VLOOKUP(GI$278,$B$276:$C$278,2,0),0)/1000)),"")</f>
        <v/>
      </c>
      <c r="GJ419" s="145" t="str">
        <f>IFERROR(TRUNC(VLOOKUP($E419,'Container Panel'!$B$41:$Z$100,$D419,0)/(VLOOKUP(GJ$276,UI!$A$12:$O$51,VLOOKUP(GJ$278,$B$276:$C$278,2,0),0)/1000)),"")</f>
        <v/>
      </c>
      <c r="GK419" s="145" t="str">
        <f>IFERROR(TRUNC(VLOOKUP($E419,'Container Panel'!$B$41:$Z$100,$D419,0)/(VLOOKUP(GK$276,UI!$A$12:$O$51,VLOOKUP(GK$278,$B$276:$C$278,2,0),0)/1000)),"")</f>
        <v/>
      </c>
      <c r="GL419" s="145" t="str">
        <f>IFERROR(TRUNC(VLOOKUP($E419,'Container Panel'!$B$41:$Z$100,$D419,0)/(VLOOKUP(GL$276,UI!$A$12:$O$51,VLOOKUP(GL$278,$B$276:$C$278,2,0),0)/1000)),"")</f>
        <v/>
      </c>
      <c r="GM419" s="145" t="str">
        <f>IFERROR(TRUNC(VLOOKUP($E419,'Container Panel'!$B$41:$Z$100,$D419,0)/(VLOOKUP(GM$276,UI!$A$12:$O$51,VLOOKUP(GM$278,$B$276:$C$278,2,0),0)/1000)),"")</f>
        <v/>
      </c>
      <c r="GN419" s="145" t="str">
        <f>IFERROR(TRUNC(VLOOKUP($E419,'Container Panel'!$B$41:$Z$100,$D419,0)/(VLOOKUP(GN$276,UI!$A$12:$O$51,VLOOKUP(GN$278,$B$276:$C$278,2,0),0)/1000)),"")</f>
        <v/>
      </c>
      <c r="GO419" s="145" t="str">
        <f>IFERROR(TRUNC(VLOOKUP($E419,'Container Panel'!$B$41:$Z$100,$D419,0)/(VLOOKUP(GO$276,UI!$A$12:$O$51,VLOOKUP(GO$278,$B$276:$C$278,2,0),0)/1000)),"")</f>
        <v/>
      </c>
      <c r="GP419" s="145" t="str">
        <f>IFERROR(TRUNC(VLOOKUP($E419,'Container Panel'!$B$41:$Z$100,$D419,0)/(VLOOKUP(GP$276,UI!$A$12:$O$51,VLOOKUP(GP$278,$B$276:$C$278,2,0),0)/1000)),"")</f>
        <v/>
      </c>
      <c r="GQ419" s="145" t="str">
        <f>IFERROR(TRUNC(VLOOKUP($E419,'Container Panel'!$B$41:$Z$100,$D419,0)/(VLOOKUP(GQ$276,UI!$A$12:$O$51,VLOOKUP(GQ$278,$B$276:$C$278,2,0),0)/1000)),"")</f>
        <v/>
      </c>
      <c r="GR419" s="145" t="str">
        <f>IFERROR(TRUNC(VLOOKUP($E419,'Container Panel'!$B$41:$Z$100,$D419,0)/(VLOOKUP(GR$276,UI!$A$12:$O$51,VLOOKUP(GR$278,$B$276:$C$278,2,0),0)/1000)),"")</f>
        <v/>
      </c>
      <c r="GS419" s="145" t="str">
        <f>IFERROR(TRUNC(VLOOKUP($E419,'Container Panel'!$B$41:$Z$100,$D419,0)/(VLOOKUP(GS$276,UI!$A$12:$O$51,VLOOKUP(GS$278,$B$276:$C$278,2,0),0)/1000)),"")</f>
        <v/>
      </c>
      <c r="GT419" s="145" t="str">
        <f>IFERROR(TRUNC(VLOOKUP($E419,'Container Panel'!$B$41:$Z$100,$D419,0)/(VLOOKUP(GT$276,UI!$A$12:$O$51,VLOOKUP(GT$278,$B$276:$C$278,2,0),0)/1000)),"")</f>
        <v/>
      </c>
      <c r="GU419" s="145" t="str">
        <f>IFERROR(TRUNC(VLOOKUP($E419,'Container Panel'!$B$41:$Z$100,$D419,0)/(VLOOKUP(GU$276,UI!$A$12:$O$51,VLOOKUP(GU$278,$B$276:$C$278,2,0),0)/1000)),"")</f>
        <v/>
      </c>
      <c r="GV419" s="145" t="str">
        <f>IFERROR(TRUNC(VLOOKUP($E419,'Container Panel'!$B$41:$Z$100,$D419,0)/(VLOOKUP(GV$276,UI!$A$12:$O$51,VLOOKUP(GV$278,$B$276:$C$278,2,0),0)/1000)),"")</f>
        <v/>
      </c>
      <c r="GW419" s="145" t="str">
        <f>IFERROR(TRUNC(VLOOKUP($E419,'Container Panel'!$B$41:$Z$100,$D419,0)/(VLOOKUP(GW$276,UI!$A$12:$O$51,VLOOKUP(GW$278,$B$276:$C$278,2,0),0)/1000)),"")</f>
        <v/>
      </c>
      <c r="GX419" s="145" t="str">
        <f>IFERROR(TRUNC(VLOOKUP($E419,'Container Panel'!$B$41:$Z$100,$D419,0)/(VLOOKUP(GX$276,UI!$A$12:$O$51,VLOOKUP(GX$278,$B$276:$C$278,2,0),0)/1000)),"")</f>
        <v/>
      </c>
      <c r="GY419" s="145" t="str">
        <f>IFERROR(TRUNC(VLOOKUP($E419,'Container Panel'!$B$41:$Z$100,$D419,0)/(VLOOKUP(GY$276,UI!$A$12:$O$51,VLOOKUP(GY$278,$B$276:$C$278,2,0),0)/1000)),"")</f>
        <v/>
      </c>
      <c r="GZ419" s="145" t="str">
        <f>IFERROR(TRUNC(VLOOKUP($E419,'Container Panel'!$B$41:$Z$100,$D419,0)/(VLOOKUP(GZ$276,UI!$A$12:$O$51,VLOOKUP(GZ$278,$B$276:$C$278,2,0),0)/1000)),"")</f>
        <v/>
      </c>
      <c r="HA419" s="145" t="str">
        <f>IFERROR(TRUNC(VLOOKUP($E419,'Container Panel'!$B$41:$Z$100,$D419,0)/(VLOOKUP(HA$276,UI!$A$12:$O$51,VLOOKUP(HA$278,$B$276:$C$278,2,0),0)/1000)),"")</f>
        <v/>
      </c>
      <c r="HB419" s="145" t="str">
        <f>IFERROR(TRUNC(VLOOKUP($E419,'Container Panel'!$B$41:$Z$100,$D419,0)/(VLOOKUP(HB$276,UI!$A$12:$O$51,VLOOKUP(HB$278,$B$276:$C$278,2,0),0)/1000)),"")</f>
        <v/>
      </c>
      <c r="HC419" s="145" t="str">
        <f>IFERROR(TRUNC(VLOOKUP($E419,'Container Panel'!$B$41:$Z$100,$D419,0)/(VLOOKUP(HC$276,UI!$A$12:$O$51,VLOOKUP(HC$278,$B$276:$C$278,2,0),0)/1000)),"")</f>
        <v/>
      </c>
      <c r="HD419" s="145" t="str">
        <f>IFERROR(TRUNC(VLOOKUP($E419,'Container Panel'!$B$41:$Z$100,$D419,0)/(VLOOKUP(HD$276,UI!$A$12:$O$51,VLOOKUP(HD$278,$B$276:$C$278,2,0),0)/1000)),"")</f>
        <v/>
      </c>
      <c r="HE419" s="145" t="str">
        <f>IFERROR(TRUNC(VLOOKUP($E419,'Container Panel'!$B$41:$Z$100,$D419,0)/(VLOOKUP(HE$276,UI!$A$12:$O$51,VLOOKUP(HE$278,$B$276:$C$278,2,0),0)/1000)),"")</f>
        <v/>
      </c>
      <c r="HF419" s="145" t="str">
        <f>IFERROR(TRUNC(VLOOKUP($E419,'Container Panel'!$B$41:$Z$100,$D419,0)/(VLOOKUP(HF$276,UI!$A$12:$O$51,VLOOKUP(HF$278,$B$276:$C$278,2,0),0)/1000)),"")</f>
        <v/>
      </c>
      <c r="HG419" s="145" t="str">
        <f>IFERROR(TRUNC(VLOOKUP($E419,'Container Panel'!$B$41:$Z$100,$D419,0)/(VLOOKUP(HG$276,UI!$A$12:$O$51,VLOOKUP(HG$278,$B$276:$C$278,2,0),0)/1000)),"")</f>
        <v/>
      </c>
      <c r="HH419" s="145" t="str">
        <f>IFERROR(TRUNC(VLOOKUP($E419,'Container Panel'!$B$41:$Z$100,$D419,0)/(VLOOKUP(HH$276,UI!$A$12:$O$51,VLOOKUP(HH$278,$B$276:$C$278,2,0),0)/1000)),"")</f>
        <v/>
      </c>
      <c r="HI419" s="145" t="str">
        <f>IFERROR(TRUNC(VLOOKUP($E419,'Container Panel'!$B$41:$Z$100,$D419,0)/(VLOOKUP(HI$276,UI!$A$12:$O$51,VLOOKUP(HI$278,$B$276:$C$278,2,0),0)/1000)),"")</f>
        <v/>
      </c>
      <c r="HJ419" s="145" t="str">
        <f>IFERROR(TRUNC(VLOOKUP($E419,'Container Panel'!$B$41:$Z$100,$D419,0)/(VLOOKUP(HJ$276,UI!$A$12:$O$51,VLOOKUP(HJ$278,$B$276:$C$278,2,0),0)/1000)),"")</f>
        <v/>
      </c>
      <c r="HK419" s="145" t="str">
        <f>IFERROR(TRUNC(VLOOKUP($E419,'Container Panel'!$B$41:$Z$100,$D419,0)/(VLOOKUP(HK$276,UI!$A$12:$O$51,VLOOKUP(HK$278,$B$276:$C$278,2,0),0)/1000)),"")</f>
        <v/>
      </c>
      <c r="HL419" s="145" t="str">
        <f>IFERROR(TRUNC(VLOOKUP($E419,'Container Panel'!$B$41:$Z$100,$D419,0)/(VLOOKUP(HL$276,UI!$A$12:$O$51,VLOOKUP(HL$278,$B$276:$C$278,2,0),0)/1000)),"")</f>
        <v/>
      </c>
      <c r="HM419" s="145" t="str">
        <f>IFERROR(TRUNC(VLOOKUP($E419,'Container Panel'!$B$41:$Z$100,$D419,0)/(VLOOKUP(HM$276,UI!$A$12:$O$51,VLOOKUP(HM$278,$B$276:$C$278,2,0),0)/1000)),"")</f>
        <v/>
      </c>
      <c r="HN419" s="145" t="str">
        <f>IFERROR(TRUNC(VLOOKUP($E419,'Container Panel'!$B$41:$Z$100,$D419,0)/(VLOOKUP(HN$276,UI!$A$12:$O$51,VLOOKUP(HN$278,$B$276:$C$278,2,0),0)/1000)),"")</f>
        <v/>
      </c>
      <c r="HO419" s="145" t="str">
        <f>IFERROR(TRUNC(VLOOKUP($E419,'Container Panel'!$B$41:$Z$100,$D419,0)/(VLOOKUP(HO$276,UI!$A$12:$O$51,VLOOKUP(HO$278,$B$276:$C$278,2,0),0)/1000)),"")</f>
        <v/>
      </c>
      <c r="HP419" s="145" t="str">
        <f>IFERROR(TRUNC(VLOOKUP($E419,'Container Panel'!$B$41:$Z$100,$D419,0)/(VLOOKUP(HP$276,UI!$A$12:$O$51,VLOOKUP(HP$278,$B$276:$C$278,2,0),0)/1000)),"")</f>
        <v/>
      </c>
      <c r="HQ419" s="145" t="str">
        <f>IFERROR(TRUNC(VLOOKUP($E419,'Container Panel'!$B$41:$Z$100,$D419,0)/(VLOOKUP(HQ$276,UI!$A$12:$O$51,VLOOKUP(HQ$278,$B$276:$C$278,2,0),0)/1000)),"")</f>
        <v/>
      </c>
      <c r="HR419" s="145" t="str">
        <f>IFERROR(TRUNC(VLOOKUP($E419,'Container Panel'!$B$41:$Z$100,$D419,0)/(VLOOKUP(HR$276,UI!$A$12:$O$51,VLOOKUP(HR$278,$B$276:$C$278,2,0),0)/1000)),"")</f>
        <v/>
      </c>
      <c r="HS419" s="145" t="str">
        <f>IFERROR(TRUNC(VLOOKUP($E419,'Container Panel'!$B$41:$Z$100,$D419,0)/(VLOOKUP(HS$276,UI!$A$12:$O$51,VLOOKUP(HS$278,$B$276:$C$278,2,0),0)/1000)),"")</f>
        <v/>
      </c>
      <c r="HT419" s="145" t="str">
        <f>IFERROR(TRUNC(VLOOKUP($E419,'Container Panel'!$B$41:$Z$100,$D419,0)/(VLOOKUP(HT$276,UI!$A$12:$O$51,VLOOKUP(HT$278,$B$276:$C$278,2,0),0)/1000)),"")</f>
        <v/>
      </c>
      <c r="HU419" s="145" t="str">
        <f>IFERROR(TRUNC(VLOOKUP($E419,'Container Panel'!$B$41:$Z$100,$D419,0)/(VLOOKUP(HU$276,UI!$A$12:$O$51,VLOOKUP(HU$278,$B$276:$C$278,2,0),0)/1000)),"")</f>
        <v/>
      </c>
      <c r="HV419" s="145" t="str">
        <f>IFERROR(TRUNC(VLOOKUP($E419,'Container Panel'!$B$41:$Z$100,$D419,0)/(VLOOKUP(HV$276,UI!$A$12:$O$51,VLOOKUP(HV$278,$B$276:$C$278,2,0),0)/1000)),"")</f>
        <v/>
      </c>
      <c r="HW419" s="145" t="str">
        <f>IFERROR(TRUNC(VLOOKUP($E419,'Container Panel'!$B$41:$Z$100,$D419,0)/(VLOOKUP(HW$276,UI!$A$12:$O$51,VLOOKUP(HW$278,$B$276:$C$278,2,0),0)/1000)),"")</f>
        <v/>
      </c>
      <c r="HX419" s="145" t="str">
        <f>IFERROR(TRUNC(VLOOKUP($E419,'Container Panel'!$B$41:$Z$100,$D419,0)/(VLOOKUP(HX$276,UI!$A$12:$O$51,VLOOKUP(HX$278,$B$276:$C$278,2,0),0)/1000)),"")</f>
        <v/>
      </c>
      <c r="HY419" s="145" t="str">
        <f>IFERROR(TRUNC(VLOOKUP($E419,'Container Panel'!$B$41:$Z$100,$D419,0)/(VLOOKUP(HY$276,UI!$A$12:$O$51,VLOOKUP(HY$278,$B$276:$C$278,2,0),0)/1000)),"")</f>
        <v/>
      </c>
      <c r="HZ419" s="145" t="str">
        <f>IFERROR(TRUNC(VLOOKUP($E419,'Container Panel'!$B$41:$Z$100,$D419,0)/(VLOOKUP(HZ$276,UI!$A$12:$O$51,VLOOKUP(HZ$278,$B$276:$C$278,2,0),0)/1000)),"")</f>
        <v/>
      </c>
      <c r="IA419" s="145" t="str">
        <f>IFERROR(TRUNC(VLOOKUP($E419,'Container Panel'!$B$41:$Z$100,$D419,0)/(VLOOKUP(IA$276,UI!$A$12:$O$51,VLOOKUP(IA$278,$B$276:$C$278,2,0),0)/1000)),"")</f>
        <v/>
      </c>
      <c r="IB419" s="145" t="str">
        <f>IFERROR(TRUNC(VLOOKUP($E419,'Container Panel'!$B$41:$Z$100,$D419,0)/(VLOOKUP(IB$276,UI!$A$12:$O$51,VLOOKUP(IB$278,$B$276:$C$278,2,0),0)/1000)),"")</f>
        <v/>
      </c>
      <c r="IC419" s="145" t="str">
        <f>IFERROR(TRUNC(VLOOKUP($E419,'Container Panel'!$B$41:$Z$100,$D419,0)/(VLOOKUP(IC$276,UI!$A$12:$O$51,VLOOKUP(IC$278,$B$276:$C$278,2,0),0)/1000)),"")</f>
        <v/>
      </c>
      <c r="ID419" s="145" t="str">
        <f>IFERROR(TRUNC(VLOOKUP($E419,'Container Panel'!$B$41:$Z$100,$D419,0)/(VLOOKUP(ID$276,UI!$A$12:$O$51,VLOOKUP(ID$278,$B$276:$C$278,2,0),0)/1000)),"")</f>
        <v/>
      </c>
      <c r="IE419" s="145" t="str">
        <f>IFERROR(TRUNC(VLOOKUP($E419,'Container Panel'!$B$41:$Z$100,$D419,0)/(VLOOKUP(IE$276,UI!$A$12:$O$51,VLOOKUP(IE$278,$B$276:$C$278,2,0),0)/1000)),"")</f>
        <v/>
      </c>
      <c r="IF419" s="145" t="str">
        <f>IFERROR(TRUNC(VLOOKUP($E419,'Container Panel'!$B$41:$Z$100,$D419,0)/(VLOOKUP(IF$276,UI!$A$12:$O$51,VLOOKUP(IF$278,$B$276:$C$278,2,0),0)/1000)),"")</f>
        <v/>
      </c>
      <c r="IG419" s="145" t="str">
        <f>IFERROR(TRUNC(VLOOKUP($E419,'Container Panel'!$B$41:$Z$100,$D419,0)/(VLOOKUP(IG$276,UI!$A$12:$O$51,VLOOKUP(IG$278,$B$276:$C$278,2,0),0)/1000)),"")</f>
        <v/>
      </c>
      <c r="IH419" s="145" t="str">
        <f>IFERROR(TRUNC(VLOOKUP($E419,'Container Panel'!$B$41:$Z$100,$D419,0)/(VLOOKUP(IH$276,UI!$A$12:$O$51,VLOOKUP(IH$278,$B$276:$C$278,2,0),0)/1000)),"")</f>
        <v/>
      </c>
      <c r="II419" s="145" t="str">
        <f>IFERROR(TRUNC(VLOOKUP($E419,'Container Panel'!$B$41:$Z$100,$D419,0)/(VLOOKUP(II$276,UI!$A$12:$O$51,VLOOKUP(II$278,$B$276:$C$278,2,0),0)/1000)),"")</f>
        <v/>
      </c>
      <c r="IJ419" s="145" t="str">
        <f>IFERROR(TRUNC(VLOOKUP($E419,'Container Panel'!$B$41:$Z$100,$D419,0)/(VLOOKUP(IJ$276,UI!$A$12:$O$51,VLOOKUP(IJ$278,$B$276:$C$278,2,0),0)/1000)),"")</f>
        <v/>
      </c>
      <c r="IK419" s="145" t="str">
        <f>IFERROR(TRUNC(VLOOKUP($E419,'Container Panel'!$B$41:$Z$100,$D419,0)/(VLOOKUP(IK$276,UI!$A$12:$O$51,VLOOKUP(IK$278,$B$276:$C$278,2,0),0)/1000)),"")</f>
        <v/>
      </c>
      <c r="IL419" s="145" t="str">
        <f>IFERROR(TRUNC(VLOOKUP($E419,'Container Panel'!$B$41:$Z$100,$D419,0)/(VLOOKUP(IL$276,UI!$A$12:$O$51,VLOOKUP(IL$278,$B$276:$C$278,2,0),0)/1000)),"")</f>
        <v/>
      </c>
    </row>
    <row r="420" spans="2:246">
      <c r="B420" s="74">
        <v>140</v>
      </c>
      <c r="C420" s="74">
        <f t="shared" si="198"/>
        <v>47</v>
      </c>
      <c r="D420" s="163">
        <f>MOD(B420,3)+'Container Panel'!$Q$38</f>
        <v>18</v>
      </c>
      <c r="E420" s="143">
        <f t="shared" si="197"/>
        <v>0</v>
      </c>
      <c r="F420" s="144" t="s">
        <v>29</v>
      </c>
      <c r="G420" s="145" t="str">
        <f>IFERROR(IF(AND(G$272=list!$D$3,'Box Calculation'!G$279&lt;&gt;"h",$E420&lt;&gt;0),0,IF(AND(G$273=list!$D$2,$E420&lt;&gt;0,TRUNC(VLOOKUP($E420,'Container Panel'!$B$41:$Z$100,$D420,0)/(VLOOKUP(G$276,UI!$A$12:$O$51,VLOOKUP(G$279,$B$276:$C$278,2,0),0)/1000))&gt;0),1,TRUNC(VLOOKUP($E420,'Container Panel'!$B$41:$Z$100,$D420,0)/(VLOOKUP(G$276,UI!$A$12:$O$51,VLOOKUP(G$279,$B$276:$C$278,2,0),0)/1000)))),"")</f>
        <v/>
      </c>
      <c r="H420" s="145" t="str">
        <f>IFERROR(IF(AND(H$272=list!$D$3,'Box Calculation'!H$279&lt;&gt;"h",$E420&lt;&gt;0),0,IF(AND(H$273=list!$D$2,$E420&lt;&gt;0,TRUNC(VLOOKUP($E420,'Container Panel'!$B$41:$Z$100,$D420,0)/(VLOOKUP(H$276,UI!$A$12:$O$51,VLOOKUP(H$279,$B$276:$C$278,2,0),0)/1000))&gt;0),1,TRUNC(VLOOKUP($E420,'Container Panel'!$B$41:$Z$100,$D420,0)/(VLOOKUP(H$276,UI!$A$12:$O$51,VLOOKUP(H$279,$B$276:$C$278,2,0),0)/1000)))),"")</f>
        <v/>
      </c>
      <c r="I420" s="145" t="str">
        <f>IFERROR(IF(AND(I$272=list!$D$3,'Box Calculation'!I$279&lt;&gt;"h",$E420&lt;&gt;0),0,IF(AND(I$273=list!$D$2,$E420&lt;&gt;0,TRUNC(VLOOKUP($E420,'Container Panel'!$B$41:$Z$100,$D420,0)/(VLOOKUP(I$276,UI!$A$12:$O$51,VLOOKUP(I$279,$B$276:$C$278,2,0),0)/1000))&gt;0),1,TRUNC(VLOOKUP($E420,'Container Panel'!$B$41:$Z$100,$D420,0)/(VLOOKUP(I$276,UI!$A$12:$O$51,VLOOKUP(I$279,$B$276:$C$278,2,0),0)/1000)))),"")</f>
        <v/>
      </c>
      <c r="J420" s="145" t="str">
        <f>IFERROR(IF(AND(J$272=list!$D$3,'Box Calculation'!J$279&lt;&gt;"h",$E420&lt;&gt;0),0,IF(AND(J$273=list!$D$2,$E420&lt;&gt;0,TRUNC(VLOOKUP($E420,'Container Panel'!$B$41:$Z$100,$D420,0)/(VLOOKUP(J$276,UI!$A$12:$O$51,VLOOKUP(J$279,$B$276:$C$278,2,0),0)/1000))&gt;0),1,TRUNC(VLOOKUP($E420,'Container Panel'!$B$41:$Z$100,$D420,0)/(VLOOKUP(J$276,UI!$A$12:$O$51,VLOOKUP(J$279,$B$276:$C$278,2,0),0)/1000)))),"")</f>
        <v/>
      </c>
      <c r="K420" s="145" t="str">
        <f>IFERROR(IF(AND(K$272=list!$D$3,'Box Calculation'!K$279&lt;&gt;"h",$E420&lt;&gt;0),0,IF(AND(K$273=list!$D$2,$E420&lt;&gt;0,TRUNC(VLOOKUP($E420,'Container Panel'!$B$41:$Z$100,$D420,0)/(VLOOKUP(K$276,UI!$A$12:$O$51,VLOOKUP(K$279,$B$276:$C$278,2,0),0)/1000))&gt;0),1,TRUNC(VLOOKUP($E420,'Container Panel'!$B$41:$Z$100,$D420,0)/(VLOOKUP(K$276,UI!$A$12:$O$51,VLOOKUP(K$279,$B$276:$C$278,2,0),0)/1000)))),"")</f>
        <v/>
      </c>
      <c r="L420" s="145" t="str">
        <f>IFERROR(IF(AND(L$272=list!$D$3,'Box Calculation'!L$279&lt;&gt;"h",$E420&lt;&gt;0),0,IF(AND(L$273=list!$D$2,$E420&lt;&gt;0,TRUNC(VLOOKUP($E420,'Container Panel'!$B$41:$Z$100,$D420,0)/(VLOOKUP(L$276,UI!$A$12:$O$51,VLOOKUP(L$279,$B$276:$C$278,2,0),0)/1000))&gt;0),1,TRUNC(VLOOKUP($E420,'Container Panel'!$B$41:$Z$100,$D420,0)/(VLOOKUP(L$276,UI!$A$12:$O$51,VLOOKUP(L$279,$B$276:$C$278,2,0),0)/1000)))),"")</f>
        <v/>
      </c>
      <c r="M420" s="145" t="str">
        <f>IFERROR(IF(AND(M$272=list!$D$3,'Box Calculation'!M$279&lt;&gt;"h",$E420&lt;&gt;0),0,IF(AND(M$273=list!$D$2,$E420&lt;&gt;0,TRUNC(VLOOKUP($E420,'Container Panel'!$B$41:$Z$100,$D420,0)/(VLOOKUP(M$276,UI!$A$12:$O$51,VLOOKUP(M$279,$B$276:$C$278,2,0),0)/1000))&gt;0),1,TRUNC(VLOOKUP($E420,'Container Panel'!$B$41:$Z$100,$D420,0)/(VLOOKUP(M$276,UI!$A$12:$O$51,VLOOKUP(M$279,$B$276:$C$278,2,0),0)/1000)))),"")</f>
        <v/>
      </c>
      <c r="N420" s="145" t="str">
        <f>IFERROR(IF(AND(N$272=list!$D$3,'Box Calculation'!N$279&lt;&gt;"h",$E420&lt;&gt;0),0,IF(AND(N$273=list!$D$2,$E420&lt;&gt;0,TRUNC(VLOOKUP($E420,'Container Panel'!$B$41:$Z$100,$D420,0)/(VLOOKUP(N$276,UI!$A$12:$O$51,VLOOKUP(N$279,$B$276:$C$278,2,0),0)/1000))&gt;0),1,TRUNC(VLOOKUP($E420,'Container Panel'!$B$41:$Z$100,$D420,0)/(VLOOKUP(N$276,UI!$A$12:$O$51,VLOOKUP(N$279,$B$276:$C$278,2,0),0)/1000)))),"")</f>
        <v/>
      </c>
      <c r="O420" s="145" t="str">
        <f>IFERROR(IF(AND(O$272=list!$D$3,'Box Calculation'!O$279&lt;&gt;"h",$E420&lt;&gt;0),0,IF(AND(O$273=list!$D$2,$E420&lt;&gt;0,TRUNC(VLOOKUP($E420,'Container Panel'!$B$41:$Z$100,$D420,0)/(VLOOKUP(O$276,UI!$A$12:$O$51,VLOOKUP(O$279,$B$276:$C$278,2,0),0)/1000))&gt;0),1,TRUNC(VLOOKUP($E420,'Container Panel'!$B$41:$Z$100,$D420,0)/(VLOOKUP(O$276,UI!$A$12:$O$51,VLOOKUP(O$279,$B$276:$C$278,2,0),0)/1000)))),"")</f>
        <v/>
      </c>
      <c r="P420" s="145" t="str">
        <f>IFERROR(IF(AND(P$272=list!$D$3,'Box Calculation'!P$279&lt;&gt;"h",$E420&lt;&gt;0),0,IF(AND(P$273=list!$D$2,$E420&lt;&gt;0,TRUNC(VLOOKUP($E420,'Container Panel'!$B$41:$Z$100,$D420,0)/(VLOOKUP(P$276,UI!$A$12:$O$51,VLOOKUP(P$279,$B$276:$C$278,2,0),0)/1000))&gt;0),1,TRUNC(VLOOKUP($E420,'Container Panel'!$B$41:$Z$100,$D420,0)/(VLOOKUP(P$276,UI!$A$12:$O$51,VLOOKUP(P$279,$B$276:$C$278,2,0),0)/1000)))),"")</f>
        <v/>
      </c>
      <c r="Q420" s="145" t="str">
        <f>IFERROR(IF(AND(Q$272=list!$D$3,'Box Calculation'!Q$279&lt;&gt;"h",$E420&lt;&gt;0),0,IF(AND(Q$273=list!$D$2,$E420&lt;&gt;0,TRUNC(VLOOKUP($E420,'Container Panel'!$B$41:$Z$100,$D420,0)/(VLOOKUP(Q$276,UI!$A$12:$O$51,VLOOKUP(Q$279,$B$276:$C$278,2,0),0)/1000))&gt;0),1,TRUNC(VLOOKUP($E420,'Container Panel'!$B$41:$Z$100,$D420,0)/(VLOOKUP(Q$276,UI!$A$12:$O$51,VLOOKUP(Q$279,$B$276:$C$278,2,0),0)/1000)))),"")</f>
        <v/>
      </c>
      <c r="R420" s="145" t="str">
        <f>IFERROR(IF(AND(R$272=list!$D$3,'Box Calculation'!R$279&lt;&gt;"h",$E420&lt;&gt;0),0,IF(AND(R$273=list!$D$2,$E420&lt;&gt;0,TRUNC(VLOOKUP($E420,'Container Panel'!$B$41:$Z$100,$D420,0)/(VLOOKUP(R$276,UI!$A$12:$O$51,VLOOKUP(R$279,$B$276:$C$278,2,0),0)/1000))&gt;0),1,TRUNC(VLOOKUP($E420,'Container Panel'!$B$41:$Z$100,$D420,0)/(VLOOKUP(R$276,UI!$A$12:$O$51,VLOOKUP(R$279,$B$276:$C$278,2,0),0)/1000)))),"")</f>
        <v/>
      </c>
      <c r="S420" s="145" t="str">
        <f>IFERROR(IF(AND(S$272=list!$D$3,'Box Calculation'!S$279&lt;&gt;"h",$E420&lt;&gt;0),0,IF(AND(S$273=list!$D$2,$E420&lt;&gt;0,TRUNC(VLOOKUP($E420,'Container Panel'!$B$41:$Z$100,$D420,0)/(VLOOKUP(S$276,UI!$A$12:$O$51,VLOOKUP(S$279,$B$276:$C$278,2,0),0)/1000))&gt;0),1,TRUNC(VLOOKUP($E420,'Container Panel'!$B$41:$Z$100,$D420,0)/(VLOOKUP(S$276,UI!$A$12:$O$51,VLOOKUP(S$279,$B$276:$C$278,2,0),0)/1000)))),"")</f>
        <v/>
      </c>
      <c r="T420" s="145" t="str">
        <f>IFERROR(IF(AND(T$272=list!$D$3,'Box Calculation'!T$279&lt;&gt;"h",$E420&lt;&gt;0),0,IF(AND(T$273=list!$D$2,$E420&lt;&gt;0,TRUNC(VLOOKUP($E420,'Container Panel'!$B$41:$Z$100,$D420,0)/(VLOOKUP(T$276,UI!$A$12:$O$51,VLOOKUP(T$279,$B$276:$C$278,2,0),0)/1000))&gt;0),1,TRUNC(VLOOKUP($E420,'Container Panel'!$B$41:$Z$100,$D420,0)/(VLOOKUP(T$276,UI!$A$12:$O$51,VLOOKUP(T$279,$B$276:$C$278,2,0),0)/1000)))),"")</f>
        <v/>
      </c>
      <c r="U420" s="145" t="str">
        <f>IFERROR(IF(AND(U$272=list!$D$3,'Box Calculation'!U$279&lt;&gt;"h",$E420&lt;&gt;0),0,IF(AND(U$273=list!$D$2,$E420&lt;&gt;0,TRUNC(VLOOKUP($E420,'Container Panel'!$B$41:$Z$100,$D420,0)/(VLOOKUP(U$276,UI!$A$12:$O$51,VLOOKUP(U$279,$B$276:$C$278,2,0),0)/1000))&gt;0),1,TRUNC(VLOOKUP($E420,'Container Panel'!$B$41:$Z$100,$D420,0)/(VLOOKUP(U$276,UI!$A$12:$O$51,VLOOKUP(U$279,$B$276:$C$278,2,0),0)/1000)))),"")</f>
        <v/>
      </c>
      <c r="V420" s="145" t="str">
        <f>IFERROR(IF(AND(V$272=list!$D$3,'Box Calculation'!V$279&lt;&gt;"h",$E420&lt;&gt;0),0,IF(AND(V$273=list!$D$2,$E420&lt;&gt;0,TRUNC(VLOOKUP($E420,'Container Panel'!$B$41:$Z$100,$D420,0)/(VLOOKUP(V$276,UI!$A$12:$O$51,VLOOKUP(V$279,$B$276:$C$278,2,0),0)/1000))&gt;0),1,TRUNC(VLOOKUP($E420,'Container Panel'!$B$41:$Z$100,$D420,0)/(VLOOKUP(V$276,UI!$A$12:$O$51,VLOOKUP(V$279,$B$276:$C$278,2,0),0)/1000)))),"")</f>
        <v/>
      </c>
      <c r="W420" s="145" t="str">
        <f>IFERROR(IF(AND(W$272=list!$D$3,'Box Calculation'!W$279&lt;&gt;"h",$E420&lt;&gt;0),0,IF(AND(W$273=list!$D$2,$E420&lt;&gt;0,TRUNC(VLOOKUP($E420,'Container Panel'!$B$41:$Z$100,$D420,0)/(VLOOKUP(W$276,UI!$A$12:$O$51,VLOOKUP(W$279,$B$276:$C$278,2,0),0)/1000))&gt;0),1,TRUNC(VLOOKUP($E420,'Container Panel'!$B$41:$Z$100,$D420,0)/(VLOOKUP(W$276,UI!$A$12:$O$51,VLOOKUP(W$279,$B$276:$C$278,2,0),0)/1000)))),"")</f>
        <v/>
      </c>
      <c r="X420" s="145" t="str">
        <f>IFERROR(IF(AND(X$272=list!$D$3,'Box Calculation'!X$279&lt;&gt;"h",$E420&lt;&gt;0),0,IF(AND(X$273=list!$D$2,$E420&lt;&gt;0,TRUNC(VLOOKUP($E420,'Container Panel'!$B$41:$Z$100,$D420,0)/(VLOOKUP(X$276,UI!$A$12:$O$51,VLOOKUP(X$279,$B$276:$C$278,2,0),0)/1000))&gt;0),1,TRUNC(VLOOKUP($E420,'Container Panel'!$B$41:$Z$100,$D420,0)/(VLOOKUP(X$276,UI!$A$12:$O$51,VLOOKUP(X$279,$B$276:$C$278,2,0),0)/1000)))),"")</f>
        <v/>
      </c>
      <c r="Y420" s="145" t="str">
        <f>IFERROR(IF(AND(Y$272=list!$D$3,'Box Calculation'!Y$279&lt;&gt;"h",$E420&lt;&gt;0),0,IF(AND(Y$273=list!$D$2,$E420&lt;&gt;0,TRUNC(VLOOKUP($E420,'Container Panel'!$B$41:$Z$100,$D420,0)/(VLOOKUP(Y$276,UI!$A$12:$O$51,VLOOKUP(Y$279,$B$276:$C$278,2,0),0)/1000))&gt;0),1,TRUNC(VLOOKUP($E420,'Container Panel'!$B$41:$Z$100,$D420,0)/(VLOOKUP(Y$276,UI!$A$12:$O$51,VLOOKUP(Y$279,$B$276:$C$278,2,0),0)/1000)))),"")</f>
        <v/>
      </c>
      <c r="Z420" s="145" t="str">
        <f>IFERROR(IF(AND(Z$272=list!$D$3,'Box Calculation'!Z$279&lt;&gt;"h",$E420&lt;&gt;0),0,IF(AND(Z$273=list!$D$2,$E420&lt;&gt;0,TRUNC(VLOOKUP($E420,'Container Panel'!$B$41:$Z$100,$D420,0)/(VLOOKUP(Z$276,UI!$A$12:$O$51,VLOOKUP(Z$279,$B$276:$C$278,2,0),0)/1000))&gt;0),1,TRUNC(VLOOKUP($E420,'Container Panel'!$B$41:$Z$100,$D420,0)/(VLOOKUP(Z$276,UI!$A$12:$O$51,VLOOKUP(Z$279,$B$276:$C$278,2,0),0)/1000)))),"")</f>
        <v/>
      </c>
      <c r="AA420" s="145" t="str">
        <f>IFERROR(IF(AND(AA$272=list!$D$3,'Box Calculation'!AA$279&lt;&gt;"h",$E420&lt;&gt;0),0,IF(AND(AA$273=list!$D$2,$E420&lt;&gt;0,TRUNC(VLOOKUP($E420,'Container Panel'!$B$41:$Z$100,$D420,0)/(VLOOKUP(AA$276,UI!$A$12:$O$51,VLOOKUP(AA$279,$B$276:$C$278,2,0),0)/1000))&gt;0),1,TRUNC(VLOOKUP($E420,'Container Panel'!$B$41:$Z$100,$D420,0)/(VLOOKUP(AA$276,UI!$A$12:$O$51,VLOOKUP(AA$279,$B$276:$C$278,2,0),0)/1000)))),"")</f>
        <v/>
      </c>
      <c r="AB420" s="145" t="str">
        <f>IFERROR(IF(AND(AB$272=list!$D$3,'Box Calculation'!AB$279&lt;&gt;"h",$E420&lt;&gt;0),0,IF(AND(AB$273=list!$D$2,$E420&lt;&gt;0,TRUNC(VLOOKUP($E420,'Container Panel'!$B$41:$Z$100,$D420,0)/(VLOOKUP(AB$276,UI!$A$12:$O$51,VLOOKUP(AB$279,$B$276:$C$278,2,0),0)/1000))&gt;0),1,TRUNC(VLOOKUP($E420,'Container Panel'!$B$41:$Z$100,$D420,0)/(VLOOKUP(AB$276,UI!$A$12:$O$51,VLOOKUP(AB$279,$B$276:$C$278,2,0),0)/1000)))),"")</f>
        <v/>
      </c>
      <c r="AC420" s="145" t="str">
        <f>IFERROR(IF(AND(AC$272=list!$D$3,'Box Calculation'!AC$279&lt;&gt;"h",$E420&lt;&gt;0),0,IF(AND(AC$273=list!$D$2,$E420&lt;&gt;0,TRUNC(VLOOKUP($E420,'Container Panel'!$B$41:$Z$100,$D420,0)/(VLOOKUP(AC$276,UI!$A$12:$O$51,VLOOKUP(AC$279,$B$276:$C$278,2,0),0)/1000))&gt;0),1,TRUNC(VLOOKUP($E420,'Container Panel'!$B$41:$Z$100,$D420,0)/(VLOOKUP(AC$276,UI!$A$12:$O$51,VLOOKUP(AC$279,$B$276:$C$278,2,0),0)/1000)))),"")</f>
        <v/>
      </c>
      <c r="AD420" s="145" t="str">
        <f>IFERROR(IF(AND(AD$272=list!$D$3,'Box Calculation'!AD$279&lt;&gt;"h",$E420&lt;&gt;0),0,IF(AND(AD$273=list!$D$2,$E420&lt;&gt;0,TRUNC(VLOOKUP($E420,'Container Panel'!$B$41:$Z$100,$D420,0)/(VLOOKUP(AD$276,UI!$A$12:$O$51,VLOOKUP(AD$279,$B$276:$C$278,2,0),0)/1000))&gt;0),1,TRUNC(VLOOKUP($E420,'Container Panel'!$B$41:$Z$100,$D420,0)/(VLOOKUP(AD$276,UI!$A$12:$O$51,VLOOKUP(AD$279,$B$276:$C$278,2,0),0)/1000)))),"")</f>
        <v/>
      </c>
      <c r="AE420" s="145" t="str">
        <f>IFERROR(IF(AND(AE$272=list!$D$3,'Box Calculation'!AE$279&lt;&gt;"h",$E420&lt;&gt;0),0,IF(AND(AE$273=list!$D$2,$E420&lt;&gt;0,TRUNC(VLOOKUP($E420,'Container Panel'!$B$41:$Z$100,$D420,0)/(VLOOKUP(AE$276,UI!$A$12:$O$51,VLOOKUP(AE$279,$B$276:$C$278,2,0),0)/1000))&gt;0),1,TRUNC(VLOOKUP($E420,'Container Panel'!$B$41:$Z$100,$D420,0)/(VLOOKUP(AE$276,UI!$A$12:$O$51,VLOOKUP(AE$279,$B$276:$C$278,2,0),0)/1000)))),"")</f>
        <v/>
      </c>
      <c r="AF420" s="145" t="str">
        <f>IFERROR(IF(AND(AF$272=list!$D$3,'Box Calculation'!AF$279&lt;&gt;"h",$E420&lt;&gt;0),0,IF(AND(AF$273=list!$D$2,$E420&lt;&gt;0,TRUNC(VLOOKUP($E420,'Container Panel'!$B$41:$Z$100,$D420,0)/(VLOOKUP(AF$276,UI!$A$12:$O$51,VLOOKUP(AF$279,$B$276:$C$278,2,0),0)/1000))&gt;0),1,TRUNC(VLOOKUP($E420,'Container Panel'!$B$41:$Z$100,$D420,0)/(VLOOKUP(AF$276,UI!$A$12:$O$51,VLOOKUP(AF$279,$B$276:$C$278,2,0),0)/1000)))),"")</f>
        <v/>
      </c>
      <c r="AG420" s="145" t="str">
        <f>IFERROR(IF(AND(AG$272=list!$D$3,'Box Calculation'!AG$279&lt;&gt;"h",$E420&lt;&gt;0),0,IF(AND(AG$273=list!$D$2,$E420&lt;&gt;0,TRUNC(VLOOKUP($E420,'Container Panel'!$B$41:$Z$100,$D420,0)/(VLOOKUP(AG$276,UI!$A$12:$O$51,VLOOKUP(AG$279,$B$276:$C$278,2,0),0)/1000))&gt;0),1,TRUNC(VLOOKUP($E420,'Container Panel'!$B$41:$Z$100,$D420,0)/(VLOOKUP(AG$276,UI!$A$12:$O$51,VLOOKUP(AG$279,$B$276:$C$278,2,0),0)/1000)))),"")</f>
        <v/>
      </c>
      <c r="AH420" s="145" t="str">
        <f>IFERROR(IF(AND(AH$272=list!$D$3,'Box Calculation'!AH$279&lt;&gt;"h",$E420&lt;&gt;0),0,IF(AND(AH$273=list!$D$2,$E420&lt;&gt;0,TRUNC(VLOOKUP($E420,'Container Panel'!$B$41:$Z$100,$D420,0)/(VLOOKUP(AH$276,UI!$A$12:$O$51,VLOOKUP(AH$279,$B$276:$C$278,2,0),0)/1000))&gt;0),1,TRUNC(VLOOKUP($E420,'Container Panel'!$B$41:$Z$100,$D420,0)/(VLOOKUP(AH$276,UI!$A$12:$O$51,VLOOKUP(AH$279,$B$276:$C$278,2,0),0)/1000)))),"")</f>
        <v/>
      </c>
      <c r="AI420" s="145" t="str">
        <f>IFERROR(IF(AND(AI$272=list!$D$3,'Box Calculation'!AI$279&lt;&gt;"h",$E420&lt;&gt;0),0,IF(AND(AI$273=list!$D$2,$E420&lt;&gt;0,TRUNC(VLOOKUP($E420,'Container Panel'!$B$41:$Z$100,$D420,0)/(VLOOKUP(AI$276,UI!$A$12:$O$51,VLOOKUP(AI$279,$B$276:$C$278,2,0),0)/1000))&gt;0),1,TRUNC(VLOOKUP($E420,'Container Panel'!$B$41:$Z$100,$D420,0)/(VLOOKUP(AI$276,UI!$A$12:$O$51,VLOOKUP(AI$279,$B$276:$C$278,2,0),0)/1000)))),"")</f>
        <v/>
      </c>
      <c r="AJ420" s="145" t="str">
        <f>IFERROR(IF(AND(AJ$272=list!$D$3,'Box Calculation'!AJ$279&lt;&gt;"h",$E420&lt;&gt;0),0,IF(AND(AJ$273=list!$D$2,$E420&lt;&gt;0,TRUNC(VLOOKUP($E420,'Container Panel'!$B$41:$Z$100,$D420,0)/(VLOOKUP(AJ$276,UI!$A$12:$O$51,VLOOKUP(AJ$279,$B$276:$C$278,2,0),0)/1000))&gt;0),1,TRUNC(VLOOKUP($E420,'Container Panel'!$B$41:$Z$100,$D420,0)/(VLOOKUP(AJ$276,UI!$A$12:$O$51,VLOOKUP(AJ$279,$B$276:$C$278,2,0),0)/1000)))),"")</f>
        <v/>
      </c>
      <c r="AK420" s="145" t="str">
        <f>IFERROR(IF(AND(AK$272=list!$D$3,'Box Calculation'!AK$279&lt;&gt;"h",$E420&lt;&gt;0),0,IF(AND(AK$273=list!$D$2,$E420&lt;&gt;0,TRUNC(VLOOKUP($E420,'Container Panel'!$B$41:$Z$100,$D420,0)/(VLOOKUP(AK$276,UI!$A$12:$O$51,VLOOKUP(AK$279,$B$276:$C$278,2,0),0)/1000))&gt;0),1,TRUNC(VLOOKUP($E420,'Container Panel'!$B$41:$Z$100,$D420,0)/(VLOOKUP(AK$276,UI!$A$12:$O$51,VLOOKUP(AK$279,$B$276:$C$278,2,0),0)/1000)))),"")</f>
        <v/>
      </c>
      <c r="AL420" s="145" t="str">
        <f>IFERROR(IF(AND(AL$272=list!$D$3,'Box Calculation'!AL$279&lt;&gt;"h",$E420&lt;&gt;0),0,IF(AND(AL$273=list!$D$2,$E420&lt;&gt;0,TRUNC(VLOOKUP($E420,'Container Panel'!$B$41:$Z$100,$D420,0)/(VLOOKUP(AL$276,UI!$A$12:$O$51,VLOOKUP(AL$279,$B$276:$C$278,2,0),0)/1000))&gt;0),1,TRUNC(VLOOKUP($E420,'Container Panel'!$B$41:$Z$100,$D420,0)/(VLOOKUP(AL$276,UI!$A$12:$O$51,VLOOKUP(AL$279,$B$276:$C$278,2,0),0)/1000)))),"")</f>
        <v/>
      </c>
      <c r="AM420" s="145" t="str">
        <f>IFERROR(IF(AND(AM$272=list!$D$3,'Box Calculation'!AM$279&lt;&gt;"h",$E420&lt;&gt;0),0,IF(AND(AM$273=list!$D$2,$E420&lt;&gt;0,TRUNC(VLOOKUP($E420,'Container Panel'!$B$41:$Z$100,$D420,0)/(VLOOKUP(AM$276,UI!$A$12:$O$51,VLOOKUP(AM$279,$B$276:$C$278,2,0),0)/1000))&gt;0),1,TRUNC(VLOOKUP($E420,'Container Panel'!$B$41:$Z$100,$D420,0)/(VLOOKUP(AM$276,UI!$A$12:$O$51,VLOOKUP(AM$279,$B$276:$C$278,2,0),0)/1000)))),"")</f>
        <v/>
      </c>
      <c r="AN420" s="145" t="str">
        <f>IFERROR(IF(AND(AN$272=list!$D$3,'Box Calculation'!AN$279&lt;&gt;"h",$E420&lt;&gt;0),0,IF(AND(AN$273=list!$D$2,$E420&lt;&gt;0,TRUNC(VLOOKUP($E420,'Container Panel'!$B$41:$Z$100,$D420,0)/(VLOOKUP(AN$276,UI!$A$12:$O$51,VLOOKUP(AN$279,$B$276:$C$278,2,0),0)/1000))&gt;0),1,TRUNC(VLOOKUP($E420,'Container Panel'!$B$41:$Z$100,$D420,0)/(VLOOKUP(AN$276,UI!$A$12:$O$51,VLOOKUP(AN$279,$B$276:$C$278,2,0),0)/1000)))),"")</f>
        <v/>
      </c>
      <c r="AO420" s="145" t="str">
        <f>IFERROR(IF(AND(AO$272=list!$D$3,'Box Calculation'!AO$279&lt;&gt;"h",$E420&lt;&gt;0),0,IF(AND(AO$273=list!$D$2,$E420&lt;&gt;0,TRUNC(VLOOKUP($E420,'Container Panel'!$B$41:$Z$100,$D420,0)/(VLOOKUP(AO$276,UI!$A$12:$O$51,VLOOKUP(AO$279,$B$276:$C$278,2,0),0)/1000))&gt;0),1,TRUNC(VLOOKUP($E420,'Container Panel'!$B$41:$Z$100,$D420,0)/(VLOOKUP(AO$276,UI!$A$12:$O$51,VLOOKUP(AO$279,$B$276:$C$278,2,0),0)/1000)))),"")</f>
        <v/>
      </c>
      <c r="AP420" s="145" t="str">
        <f>IFERROR(IF(AND(AP$272=list!$D$3,'Box Calculation'!AP$279&lt;&gt;"h",$E420&lt;&gt;0),0,IF(AND(AP$273=list!$D$2,$E420&lt;&gt;0,TRUNC(VLOOKUP($E420,'Container Panel'!$B$41:$Z$100,$D420,0)/(VLOOKUP(AP$276,UI!$A$12:$O$51,VLOOKUP(AP$279,$B$276:$C$278,2,0),0)/1000))&gt;0),1,TRUNC(VLOOKUP($E420,'Container Panel'!$B$41:$Z$100,$D420,0)/(VLOOKUP(AP$276,UI!$A$12:$O$51,VLOOKUP(AP$279,$B$276:$C$278,2,0),0)/1000)))),"")</f>
        <v/>
      </c>
      <c r="AQ420" s="145" t="str">
        <f>IFERROR(IF(AND(AQ$272=list!$D$3,'Box Calculation'!AQ$279&lt;&gt;"h",$E420&lt;&gt;0),0,IF(AND(AQ$273=list!$D$2,$E420&lt;&gt;0,TRUNC(VLOOKUP($E420,'Container Panel'!$B$41:$Z$100,$D420,0)/(VLOOKUP(AQ$276,UI!$A$12:$O$51,VLOOKUP(AQ$279,$B$276:$C$278,2,0),0)/1000))&gt;0),1,TRUNC(VLOOKUP($E420,'Container Panel'!$B$41:$Z$100,$D420,0)/(VLOOKUP(AQ$276,UI!$A$12:$O$51,VLOOKUP(AQ$279,$B$276:$C$278,2,0),0)/1000)))),"")</f>
        <v/>
      </c>
      <c r="AR420" s="145" t="str">
        <f>IFERROR(IF(AND(AR$272=list!$D$3,'Box Calculation'!AR$279&lt;&gt;"h",$E420&lt;&gt;0),0,IF(AND(AR$273=list!$D$2,$E420&lt;&gt;0,TRUNC(VLOOKUP($E420,'Container Panel'!$B$41:$Z$100,$D420,0)/(VLOOKUP(AR$276,UI!$A$12:$O$51,VLOOKUP(AR$279,$B$276:$C$278,2,0),0)/1000))&gt;0),1,TRUNC(VLOOKUP($E420,'Container Panel'!$B$41:$Z$100,$D420,0)/(VLOOKUP(AR$276,UI!$A$12:$O$51,VLOOKUP(AR$279,$B$276:$C$278,2,0),0)/1000)))),"")</f>
        <v/>
      </c>
      <c r="AS420" s="145" t="str">
        <f>IFERROR(IF(AND(AS$272=list!$D$3,'Box Calculation'!AS$279&lt;&gt;"h",$E420&lt;&gt;0),0,IF(AND(AS$273=list!$D$2,$E420&lt;&gt;0,TRUNC(VLOOKUP($E420,'Container Panel'!$B$41:$Z$100,$D420,0)/(VLOOKUP(AS$276,UI!$A$12:$O$51,VLOOKUP(AS$279,$B$276:$C$278,2,0),0)/1000))&gt;0),1,TRUNC(VLOOKUP($E420,'Container Panel'!$B$41:$Z$100,$D420,0)/(VLOOKUP(AS$276,UI!$A$12:$O$51,VLOOKUP(AS$279,$B$276:$C$278,2,0),0)/1000)))),"")</f>
        <v/>
      </c>
      <c r="AT420" s="145" t="str">
        <f>IFERROR(IF(AND(AT$272=list!$D$3,'Box Calculation'!AT$279&lt;&gt;"h",$E420&lt;&gt;0),0,IF(AND(AT$273=list!$D$2,$E420&lt;&gt;0,TRUNC(VLOOKUP($E420,'Container Panel'!$B$41:$Z$100,$D420,0)/(VLOOKUP(AT$276,UI!$A$12:$O$51,VLOOKUP(AT$279,$B$276:$C$278,2,0),0)/1000))&gt;0),1,TRUNC(VLOOKUP($E420,'Container Panel'!$B$41:$Z$100,$D420,0)/(VLOOKUP(AT$276,UI!$A$12:$O$51,VLOOKUP(AT$279,$B$276:$C$278,2,0),0)/1000)))),"")</f>
        <v/>
      </c>
      <c r="AU420" s="145" t="str">
        <f>IFERROR(IF(AND(AU$272=list!$D$3,'Box Calculation'!AU$279&lt;&gt;"h",$E420&lt;&gt;0),0,IF(AND(AU$273=list!$D$2,$E420&lt;&gt;0,TRUNC(VLOOKUP($E420,'Container Panel'!$B$41:$Z$100,$D420,0)/(VLOOKUP(AU$276,UI!$A$12:$O$51,VLOOKUP(AU$279,$B$276:$C$278,2,0),0)/1000))&gt;0),1,TRUNC(VLOOKUP($E420,'Container Panel'!$B$41:$Z$100,$D420,0)/(VLOOKUP(AU$276,UI!$A$12:$O$51,VLOOKUP(AU$279,$B$276:$C$278,2,0),0)/1000)))),"")</f>
        <v/>
      </c>
      <c r="AV420" s="145" t="str">
        <f>IFERROR(IF(AND(AV$272=list!$D$3,'Box Calculation'!AV$279&lt;&gt;"h",$E420&lt;&gt;0),0,IF(AND(AV$273=list!$D$2,$E420&lt;&gt;0,TRUNC(VLOOKUP($E420,'Container Panel'!$B$41:$Z$100,$D420,0)/(VLOOKUP(AV$276,UI!$A$12:$O$51,VLOOKUP(AV$279,$B$276:$C$278,2,0),0)/1000))&gt;0),1,TRUNC(VLOOKUP($E420,'Container Panel'!$B$41:$Z$100,$D420,0)/(VLOOKUP(AV$276,UI!$A$12:$O$51,VLOOKUP(AV$279,$B$276:$C$278,2,0),0)/1000)))),"")</f>
        <v/>
      </c>
      <c r="AW420" s="145" t="str">
        <f>IFERROR(IF(AND(AW$272=list!$D$3,'Box Calculation'!AW$279&lt;&gt;"h",$E420&lt;&gt;0),0,IF(AND(AW$273=list!$D$2,$E420&lt;&gt;0,TRUNC(VLOOKUP($E420,'Container Panel'!$B$41:$Z$100,$D420,0)/(VLOOKUP(AW$276,UI!$A$12:$O$51,VLOOKUP(AW$279,$B$276:$C$278,2,0),0)/1000))&gt;0),1,TRUNC(VLOOKUP($E420,'Container Panel'!$B$41:$Z$100,$D420,0)/(VLOOKUP(AW$276,UI!$A$12:$O$51,VLOOKUP(AW$279,$B$276:$C$278,2,0),0)/1000)))),"")</f>
        <v/>
      </c>
      <c r="AX420" s="145" t="str">
        <f>IFERROR(IF(AND(AX$272=list!$D$3,'Box Calculation'!AX$279&lt;&gt;"h",$E420&lt;&gt;0),0,IF(AND(AX$273=list!$D$2,$E420&lt;&gt;0,TRUNC(VLOOKUP($E420,'Container Panel'!$B$41:$Z$100,$D420,0)/(VLOOKUP(AX$276,UI!$A$12:$O$51,VLOOKUP(AX$279,$B$276:$C$278,2,0),0)/1000))&gt;0),1,TRUNC(VLOOKUP($E420,'Container Panel'!$B$41:$Z$100,$D420,0)/(VLOOKUP(AX$276,UI!$A$12:$O$51,VLOOKUP(AX$279,$B$276:$C$278,2,0),0)/1000)))),"")</f>
        <v/>
      </c>
      <c r="AY420" s="145" t="str">
        <f>IFERROR(IF(AND(AY$272=list!$D$3,'Box Calculation'!AY$279&lt;&gt;"h",$E420&lt;&gt;0),0,IF(AND(AY$273=list!$D$2,$E420&lt;&gt;0,TRUNC(VLOOKUP($E420,'Container Panel'!$B$41:$Z$100,$D420,0)/(VLOOKUP(AY$276,UI!$A$12:$O$51,VLOOKUP(AY$279,$B$276:$C$278,2,0),0)/1000))&gt;0),1,TRUNC(VLOOKUP($E420,'Container Panel'!$B$41:$Z$100,$D420,0)/(VLOOKUP(AY$276,UI!$A$12:$O$51,VLOOKUP(AY$279,$B$276:$C$278,2,0),0)/1000)))),"")</f>
        <v/>
      </c>
      <c r="AZ420" s="145" t="str">
        <f>IFERROR(IF(AND(AZ$272=list!$D$3,'Box Calculation'!AZ$279&lt;&gt;"h",$E420&lt;&gt;0),0,IF(AND(AZ$273=list!$D$2,$E420&lt;&gt;0,TRUNC(VLOOKUP($E420,'Container Panel'!$B$41:$Z$100,$D420,0)/(VLOOKUP(AZ$276,UI!$A$12:$O$51,VLOOKUP(AZ$279,$B$276:$C$278,2,0),0)/1000))&gt;0),1,TRUNC(VLOOKUP($E420,'Container Panel'!$B$41:$Z$100,$D420,0)/(VLOOKUP(AZ$276,UI!$A$12:$O$51,VLOOKUP(AZ$279,$B$276:$C$278,2,0),0)/1000)))),"")</f>
        <v/>
      </c>
      <c r="BA420" s="145" t="str">
        <f>IFERROR(IF(AND(BA$272=list!$D$3,'Box Calculation'!BA$279&lt;&gt;"h",$E420&lt;&gt;0),0,IF(AND(BA$273=list!$D$2,$E420&lt;&gt;0,TRUNC(VLOOKUP($E420,'Container Panel'!$B$41:$Z$100,$D420,0)/(VLOOKUP(BA$276,UI!$A$12:$O$51,VLOOKUP(BA$279,$B$276:$C$278,2,0),0)/1000))&gt;0),1,TRUNC(VLOOKUP($E420,'Container Panel'!$B$41:$Z$100,$D420,0)/(VLOOKUP(BA$276,UI!$A$12:$O$51,VLOOKUP(BA$279,$B$276:$C$278,2,0),0)/1000)))),"")</f>
        <v/>
      </c>
      <c r="BB420" s="145" t="str">
        <f>IFERROR(IF(AND(BB$272=list!$D$3,'Box Calculation'!BB$279&lt;&gt;"h",$E420&lt;&gt;0),0,IF(AND(BB$273=list!$D$2,$E420&lt;&gt;0,TRUNC(VLOOKUP($E420,'Container Panel'!$B$41:$Z$100,$D420,0)/(VLOOKUP(BB$276,UI!$A$12:$O$51,VLOOKUP(BB$279,$B$276:$C$278,2,0),0)/1000))&gt;0),1,TRUNC(VLOOKUP($E420,'Container Panel'!$B$41:$Z$100,$D420,0)/(VLOOKUP(BB$276,UI!$A$12:$O$51,VLOOKUP(BB$279,$B$276:$C$278,2,0),0)/1000)))),"")</f>
        <v/>
      </c>
      <c r="BC420" s="145" t="str">
        <f>IFERROR(IF(AND(BC$272=list!$D$3,'Box Calculation'!BC$279&lt;&gt;"h",$E420&lt;&gt;0),0,IF(AND(BC$273=list!$D$2,$E420&lt;&gt;0,TRUNC(VLOOKUP($E420,'Container Panel'!$B$41:$Z$100,$D420,0)/(VLOOKUP(BC$276,UI!$A$12:$O$51,VLOOKUP(BC$279,$B$276:$C$278,2,0),0)/1000))&gt;0),1,TRUNC(VLOOKUP($E420,'Container Panel'!$B$41:$Z$100,$D420,0)/(VLOOKUP(BC$276,UI!$A$12:$O$51,VLOOKUP(BC$279,$B$276:$C$278,2,0),0)/1000)))),"")</f>
        <v/>
      </c>
      <c r="BD420" s="145" t="str">
        <f>IFERROR(IF(AND(BD$272=list!$D$3,'Box Calculation'!BD$279&lt;&gt;"h",$E420&lt;&gt;0),0,IF(AND(BD$273=list!$D$2,$E420&lt;&gt;0,TRUNC(VLOOKUP($E420,'Container Panel'!$B$41:$Z$100,$D420,0)/(VLOOKUP(BD$276,UI!$A$12:$O$51,VLOOKUP(BD$279,$B$276:$C$278,2,0),0)/1000))&gt;0),1,TRUNC(VLOOKUP($E420,'Container Panel'!$B$41:$Z$100,$D420,0)/(VLOOKUP(BD$276,UI!$A$12:$O$51,VLOOKUP(BD$279,$B$276:$C$278,2,0),0)/1000)))),"")</f>
        <v/>
      </c>
      <c r="BE420" s="145" t="str">
        <f>IFERROR(IF(AND(BE$272=list!$D$3,'Box Calculation'!BE$279&lt;&gt;"h",$E420&lt;&gt;0),0,IF(AND(BE$273=list!$D$2,$E420&lt;&gt;0,TRUNC(VLOOKUP($E420,'Container Panel'!$B$41:$Z$100,$D420,0)/(VLOOKUP(BE$276,UI!$A$12:$O$51,VLOOKUP(BE$279,$B$276:$C$278,2,0),0)/1000))&gt;0),1,TRUNC(VLOOKUP($E420,'Container Panel'!$B$41:$Z$100,$D420,0)/(VLOOKUP(BE$276,UI!$A$12:$O$51,VLOOKUP(BE$279,$B$276:$C$278,2,0),0)/1000)))),"")</f>
        <v/>
      </c>
      <c r="BF420" s="145" t="str">
        <f>IFERROR(IF(AND(BF$272=list!$D$3,'Box Calculation'!BF$279&lt;&gt;"h",$E420&lt;&gt;0),0,IF(AND(BF$273=list!$D$2,$E420&lt;&gt;0,TRUNC(VLOOKUP($E420,'Container Panel'!$B$41:$Z$100,$D420,0)/(VLOOKUP(BF$276,UI!$A$12:$O$51,VLOOKUP(BF$279,$B$276:$C$278,2,0),0)/1000))&gt;0),1,TRUNC(VLOOKUP($E420,'Container Panel'!$B$41:$Z$100,$D420,0)/(VLOOKUP(BF$276,UI!$A$12:$O$51,VLOOKUP(BF$279,$B$276:$C$278,2,0),0)/1000)))),"")</f>
        <v/>
      </c>
      <c r="BG420" s="145" t="str">
        <f>IFERROR(IF(AND(BG$272=list!$D$3,'Box Calculation'!BG$279&lt;&gt;"h",$E420&lt;&gt;0),0,IF(AND(BG$273=list!$D$2,$E420&lt;&gt;0,TRUNC(VLOOKUP($E420,'Container Panel'!$B$41:$Z$100,$D420,0)/(VLOOKUP(BG$276,UI!$A$12:$O$51,VLOOKUP(BG$279,$B$276:$C$278,2,0),0)/1000))&gt;0),1,TRUNC(VLOOKUP($E420,'Container Panel'!$B$41:$Z$100,$D420,0)/(VLOOKUP(BG$276,UI!$A$12:$O$51,VLOOKUP(BG$279,$B$276:$C$278,2,0),0)/1000)))),"")</f>
        <v/>
      </c>
      <c r="BH420" s="145" t="str">
        <f>IFERROR(IF(AND(BH$272=list!$D$3,'Box Calculation'!BH$279&lt;&gt;"h",$E420&lt;&gt;0),0,IF(AND(BH$273=list!$D$2,$E420&lt;&gt;0,TRUNC(VLOOKUP($E420,'Container Panel'!$B$41:$Z$100,$D420,0)/(VLOOKUP(BH$276,UI!$A$12:$O$51,VLOOKUP(BH$279,$B$276:$C$278,2,0),0)/1000))&gt;0),1,TRUNC(VLOOKUP($E420,'Container Panel'!$B$41:$Z$100,$D420,0)/(VLOOKUP(BH$276,UI!$A$12:$O$51,VLOOKUP(BH$279,$B$276:$C$278,2,0),0)/1000)))),"")</f>
        <v/>
      </c>
      <c r="BI420" s="145" t="str">
        <f>IFERROR(IF(AND(BI$272=list!$D$3,'Box Calculation'!BI$279&lt;&gt;"h",$E420&lt;&gt;0),0,IF(AND(BI$273=list!$D$2,$E420&lt;&gt;0,TRUNC(VLOOKUP($E420,'Container Panel'!$B$41:$Z$100,$D420,0)/(VLOOKUP(BI$276,UI!$A$12:$O$51,VLOOKUP(BI$279,$B$276:$C$278,2,0),0)/1000))&gt;0),1,TRUNC(VLOOKUP($E420,'Container Panel'!$B$41:$Z$100,$D420,0)/(VLOOKUP(BI$276,UI!$A$12:$O$51,VLOOKUP(BI$279,$B$276:$C$278,2,0),0)/1000)))),"")</f>
        <v/>
      </c>
      <c r="BJ420" s="145" t="str">
        <f>IFERROR(IF(AND(BJ$272=list!$D$3,'Box Calculation'!BJ$279&lt;&gt;"h",$E420&lt;&gt;0),0,IF(AND(BJ$273=list!$D$2,$E420&lt;&gt;0,TRUNC(VLOOKUP($E420,'Container Panel'!$B$41:$Z$100,$D420,0)/(VLOOKUP(BJ$276,UI!$A$12:$O$51,VLOOKUP(BJ$279,$B$276:$C$278,2,0),0)/1000))&gt;0),1,TRUNC(VLOOKUP($E420,'Container Panel'!$B$41:$Z$100,$D420,0)/(VLOOKUP(BJ$276,UI!$A$12:$O$51,VLOOKUP(BJ$279,$B$276:$C$278,2,0),0)/1000)))),"")</f>
        <v/>
      </c>
      <c r="BK420" s="145" t="str">
        <f>IFERROR(IF(AND(BK$272=list!$D$3,'Box Calculation'!BK$279&lt;&gt;"h",$E420&lt;&gt;0),0,IF(AND(BK$273=list!$D$2,$E420&lt;&gt;0,TRUNC(VLOOKUP($E420,'Container Panel'!$B$41:$Z$100,$D420,0)/(VLOOKUP(BK$276,UI!$A$12:$O$51,VLOOKUP(BK$279,$B$276:$C$278,2,0),0)/1000))&gt;0),1,TRUNC(VLOOKUP($E420,'Container Panel'!$B$41:$Z$100,$D420,0)/(VLOOKUP(BK$276,UI!$A$12:$O$51,VLOOKUP(BK$279,$B$276:$C$278,2,0),0)/1000)))),"")</f>
        <v/>
      </c>
      <c r="BL420" s="145" t="str">
        <f>IFERROR(IF(AND(BL$272=list!$D$3,'Box Calculation'!BL$279&lt;&gt;"h",$E420&lt;&gt;0),0,IF(AND(BL$273=list!$D$2,$E420&lt;&gt;0,TRUNC(VLOOKUP($E420,'Container Panel'!$B$41:$Z$100,$D420,0)/(VLOOKUP(BL$276,UI!$A$12:$O$51,VLOOKUP(BL$279,$B$276:$C$278,2,0),0)/1000))&gt;0),1,TRUNC(VLOOKUP($E420,'Container Panel'!$B$41:$Z$100,$D420,0)/(VLOOKUP(BL$276,UI!$A$12:$O$51,VLOOKUP(BL$279,$B$276:$C$278,2,0),0)/1000)))),"")</f>
        <v/>
      </c>
      <c r="BM420" s="145" t="str">
        <f>IFERROR(IF(AND(BM$272=list!$D$3,'Box Calculation'!BM$279&lt;&gt;"h",$E420&lt;&gt;0),0,IF(AND(BM$273=list!$D$2,$E420&lt;&gt;0,TRUNC(VLOOKUP($E420,'Container Panel'!$B$41:$Z$100,$D420,0)/(VLOOKUP(BM$276,UI!$A$12:$O$51,VLOOKUP(BM$279,$B$276:$C$278,2,0),0)/1000))&gt;0),1,TRUNC(VLOOKUP($E420,'Container Panel'!$B$41:$Z$100,$D420,0)/(VLOOKUP(BM$276,UI!$A$12:$O$51,VLOOKUP(BM$279,$B$276:$C$278,2,0),0)/1000)))),"")</f>
        <v/>
      </c>
      <c r="BN420" s="145" t="str">
        <f>IFERROR(IF(AND(BN$272=list!$D$3,'Box Calculation'!BN$279&lt;&gt;"h",$E420&lt;&gt;0),0,IF(AND(BN$273=list!$D$2,$E420&lt;&gt;0,TRUNC(VLOOKUP($E420,'Container Panel'!$B$41:$Z$100,$D420,0)/(VLOOKUP(BN$276,UI!$A$12:$O$51,VLOOKUP(BN$279,$B$276:$C$278,2,0),0)/1000))&gt;0),1,TRUNC(VLOOKUP($E420,'Container Panel'!$B$41:$Z$100,$D420,0)/(VLOOKUP(BN$276,UI!$A$12:$O$51,VLOOKUP(BN$279,$B$276:$C$278,2,0),0)/1000)))),"")</f>
        <v/>
      </c>
      <c r="BO420" s="145" t="str">
        <f>IFERROR(IF(AND(BO$272=list!$D$3,'Box Calculation'!BO$279&lt;&gt;"h",$E420&lt;&gt;0),0,IF(AND(BO$273=list!$D$2,$E420&lt;&gt;0,TRUNC(VLOOKUP($E420,'Container Panel'!$B$41:$Z$100,$D420,0)/(VLOOKUP(BO$276,UI!$A$12:$O$51,VLOOKUP(BO$279,$B$276:$C$278,2,0),0)/1000))&gt;0),1,TRUNC(VLOOKUP($E420,'Container Panel'!$B$41:$Z$100,$D420,0)/(VLOOKUP(BO$276,UI!$A$12:$O$51,VLOOKUP(BO$279,$B$276:$C$278,2,0),0)/1000)))),"")</f>
        <v/>
      </c>
      <c r="BP420" s="145" t="str">
        <f>IFERROR(IF(AND(BP$272=list!$D$3,'Box Calculation'!BP$279&lt;&gt;"h",$E420&lt;&gt;0),0,IF(AND(BP$273=list!$D$2,$E420&lt;&gt;0,TRUNC(VLOOKUP($E420,'Container Panel'!$B$41:$Z$100,$D420,0)/(VLOOKUP(BP$276,UI!$A$12:$O$51,VLOOKUP(BP$279,$B$276:$C$278,2,0),0)/1000))&gt;0),1,TRUNC(VLOOKUP($E420,'Container Panel'!$B$41:$Z$100,$D420,0)/(VLOOKUP(BP$276,UI!$A$12:$O$51,VLOOKUP(BP$279,$B$276:$C$278,2,0),0)/1000)))),"")</f>
        <v/>
      </c>
      <c r="BQ420" s="145" t="str">
        <f>IFERROR(IF(AND(BQ$272=list!$D$3,'Box Calculation'!BQ$279&lt;&gt;"h",$E420&lt;&gt;0),0,IF(AND(BQ$273=list!$D$2,$E420&lt;&gt;0,TRUNC(VLOOKUP($E420,'Container Panel'!$B$41:$Z$100,$D420,0)/(VLOOKUP(BQ$276,UI!$A$12:$O$51,VLOOKUP(BQ$279,$B$276:$C$278,2,0),0)/1000))&gt;0),1,TRUNC(VLOOKUP($E420,'Container Panel'!$B$41:$Z$100,$D420,0)/(VLOOKUP(BQ$276,UI!$A$12:$O$51,VLOOKUP(BQ$279,$B$276:$C$278,2,0),0)/1000)))),"")</f>
        <v/>
      </c>
      <c r="BR420" s="145" t="str">
        <f>IFERROR(IF(AND(BR$272=list!$D$3,'Box Calculation'!BR$279&lt;&gt;"h",$E420&lt;&gt;0),0,IF(AND(BR$273=list!$D$2,$E420&lt;&gt;0,TRUNC(VLOOKUP($E420,'Container Panel'!$B$41:$Z$100,$D420,0)/(VLOOKUP(BR$276,UI!$A$12:$O$51,VLOOKUP(BR$279,$B$276:$C$278,2,0),0)/1000))&gt;0),1,TRUNC(VLOOKUP($E420,'Container Panel'!$B$41:$Z$100,$D420,0)/(VLOOKUP(BR$276,UI!$A$12:$O$51,VLOOKUP(BR$279,$B$276:$C$278,2,0),0)/1000)))),"")</f>
        <v/>
      </c>
      <c r="BS420" s="145" t="str">
        <f>IFERROR(IF(AND(BS$272=list!$D$3,'Box Calculation'!BS$279&lt;&gt;"h",$E420&lt;&gt;0),0,IF(AND(BS$273=list!$D$2,$E420&lt;&gt;0,TRUNC(VLOOKUP($E420,'Container Panel'!$B$41:$Z$100,$D420,0)/(VLOOKUP(BS$276,UI!$A$12:$O$51,VLOOKUP(BS$279,$B$276:$C$278,2,0),0)/1000))&gt;0),1,TRUNC(VLOOKUP($E420,'Container Panel'!$B$41:$Z$100,$D420,0)/(VLOOKUP(BS$276,UI!$A$12:$O$51,VLOOKUP(BS$279,$B$276:$C$278,2,0),0)/1000)))),"")</f>
        <v/>
      </c>
      <c r="BT420" s="145" t="str">
        <f>IFERROR(IF(AND(BT$272=list!$D$3,'Box Calculation'!BT$279&lt;&gt;"h",$E420&lt;&gt;0),0,IF(AND(BT$273=list!$D$2,$E420&lt;&gt;0,TRUNC(VLOOKUP($E420,'Container Panel'!$B$41:$Z$100,$D420,0)/(VLOOKUP(BT$276,UI!$A$12:$O$51,VLOOKUP(BT$279,$B$276:$C$278,2,0),0)/1000))&gt;0),1,TRUNC(VLOOKUP($E420,'Container Panel'!$B$41:$Z$100,$D420,0)/(VLOOKUP(BT$276,UI!$A$12:$O$51,VLOOKUP(BT$279,$B$276:$C$278,2,0),0)/1000)))),"")</f>
        <v/>
      </c>
      <c r="BU420" s="145" t="str">
        <f>IFERROR(IF(AND(BU$272=list!$D$3,'Box Calculation'!BU$279&lt;&gt;"h",$E420&lt;&gt;0),0,IF(AND(BU$273=list!$D$2,$E420&lt;&gt;0,TRUNC(VLOOKUP($E420,'Container Panel'!$B$41:$Z$100,$D420,0)/(VLOOKUP(BU$276,UI!$A$12:$O$51,VLOOKUP(BU$279,$B$276:$C$278,2,0),0)/1000))&gt;0),1,TRUNC(VLOOKUP($E420,'Container Panel'!$B$41:$Z$100,$D420,0)/(VLOOKUP(BU$276,UI!$A$12:$O$51,VLOOKUP(BU$279,$B$276:$C$278,2,0),0)/1000)))),"")</f>
        <v/>
      </c>
      <c r="BV420" s="145" t="str">
        <f>IFERROR(IF(AND(BV$272=list!$D$3,'Box Calculation'!BV$279&lt;&gt;"h",$E420&lt;&gt;0),0,IF(AND(BV$273=list!$D$2,$E420&lt;&gt;0,TRUNC(VLOOKUP($E420,'Container Panel'!$B$41:$Z$100,$D420,0)/(VLOOKUP(BV$276,UI!$A$12:$O$51,VLOOKUP(BV$279,$B$276:$C$278,2,0),0)/1000))&gt;0),1,TRUNC(VLOOKUP($E420,'Container Panel'!$B$41:$Z$100,$D420,0)/(VLOOKUP(BV$276,UI!$A$12:$O$51,VLOOKUP(BV$279,$B$276:$C$278,2,0),0)/1000)))),"")</f>
        <v/>
      </c>
      <c r="BW420" s="145" t="str">
        <f>IFERROR(IF(AND(BW$272=list!$D$3,'Box Calculation'!BW$279&lt;&gt;"h",$E420&lt;&gt;0),0,IF(AND(BW$273=list!$D$2,$E420&lt;&gt;0,TRUNC(VLOOKUP($E420,'Container Panel'!$B$41:$Z$100,$D420,0)/(VLOOKUP(BW$276,UI!$A$12:$O$51,VLOOKUP(BW$279,$B$276:$C$278,2,0),0)/1000))&gt;0),1,TRUNC(VLOOKUP($E420,'Container Panel'!$B$41:$Z$100,$D420,0)/(VLOOKUP(BW$276,UI!$A$12:$O$51,VLOOKUP(BW$279,$B$276:$C$278,2,0),0)/1000)))),"")</f>
        <v/>
      </c>
      <c r="BX420" s="145" t="str">
        <f>IFERROR(IF(AND(BX$272=list!$D$3,'Box Calculation'!BX$279&lt;&gt;"h",$E420&lt;&gt;0),0,IF(AND(BX$273=list!$D$2,$E420&lt;&gt;0,TRUNC(VLOOKUP($E420,'Container Panel'!$B$41:$Z$100,$D420,0)/(VLOOKUP(BX$276,UI!$A$12:$O$51,VLOOKUP(BX$279,$B$276:$C$278,2,0),0)/1000))&gt;0),1,TRUNC(VLOOKUP($E420,'Container Panel'!$B$41:$Z$100,$D420,0)/(VLOOKUP(BX$276,UI!$A$12:$O$51,VLOOKUP(BX$279,$B$276:$C$278,2,0),0)/1000)))),"")</f>
        <v/>
      </c>
      <c r="BY420" s="145" t="str">
        <f>IFERROR(IF(AND(BY$272=list!$D$3,'Box Calculation'!BY$279&lt;&gt;"h",$E420&lt;&gt;0),0,IF(AND(BY$273=list!$D$2,$E420&lt;&gt;0,TRUNC(VLOOKUP($E420,'Container Panel'!$B$41:$Z$100,$D420,0)/(VLOOKUP(BY$276,UI!$A$12:$O$51,VLOOKUP(BY$279,$B$276:$C$278,2,0),0)/1000))&gt;0),1,TRUNC(VLOOKUP($E420,'Container Panel'!$B$41:$Z$100,$D420,0)/(VLOOKUP(BY$276,UI!$A$12:$O$51,VLOOKUP(BY$279,$B$276:$C$278,2,0),0)/1000)))),"")</f>
        <v/>
      </c>
      <c r="BZ420" s="145" t="str">
        <f>IFERROR(IF(AND(BZ$272=list!$D$3,'Box Calculation'!BZ$279&lt;&gt;"h",$E420&lt;&gt;0),0,IF(AND(BZ$273=list!$D$2,$E420&lt;&gt;0,TRUNC(VLOOKUP($E420,'Container Panel'!$B$41:$Z$100,$D420,0)/(VLOOKUP(BZ$276,UI!$A$12:$O$51,VLOOKUP(BZ$279,$B$276:$C$278,2,0),0)/1000))&gt;0),1,TRUNC(VLOOKUP($E420,'Container Panel'!$B$41:$Z$100,$D420,0)/(VLOOKUP(BZ$276,UI!$A$12:$O$51,VLOOKUP(BZ$279,$B$276:$C$278,2,0),0)/1000)))),"")</f>
        <v/>
      </c>
      <c r="CA420" s="145" t="str">
        <f>IFERROR(IF(AND(CA$272=list!$D$3,'Box Calculation'!CA$279&lt;&gt;"h",$E420&lt;&gt;0),0,IF(AND(CA$273=list!$D$2,$E420&lt;&gt;0,TRUNC(VLOOKUP($E420,'Container Panel'!$B$41:$Z$100,$D420,0)/(VLOOKUP(CA$276,UI!$A$12:$O$51,VLOOKUP(CA$279,$B$276:$C$278,2,0),0)/1000))&gt;0),1,TRUNC(VLOOKUP($E420,'Container Panel'!$B$41:$Z$100,$D420,0)/(VLOOKUP(CA$276,UI!$A$12:$O$51,VLOOKUP(CA$279,$B$276:$C$278,2,0),0)/1000)))),"")</f>
        <v/>
      </c>
      <c r="CB420" s="145" t="str">
        <f>IFERROR(IF(AND(CB$272=list!$D$3,'Box Calculation'!CB$279&lt;&gt;"h",$E420&lt;&gt;0),0,IF(AND(CB$273=list!$D$2,$E420&lt;&gt;0,TRUNC(VLOOKUP($E420,'Container Panel'!$B$41:$Z$100,$D420,0)/(VLOOKUP(CB$276,UI!$A$12:$O$51,VLOOKUP(CB$279,$B$276:$C$278,2,0),0)/1000))&gt;0),1,TRUNC(VLOOKUP($E420,'Container Panel'!$B$41:$Z$100,$D420,0)/(VLOOKUP(CB$276,UI!$A$12:$O$51,VLOOKUP(CB$279,$B$276:$C$278,2,0),0)/1000)))),"")</f>
        <v/>
      </c>
      <c r="CC420" s="145" t="str">
        <f>IFERROR(IF(AND(CC$272=list!$D$3,'Box Calculation'!CC$279&lt;&gt;"h",$E420&lt;&gt;0),0,IF(AND(CC$273=list!$D$2,$E420&lt;&gt;0,TRUNC(VLOOKUP($E420,'Container Panel'!$B$41:$Z$100,$D420,0)/(VLOOKUP(CC$276,UI!$A$12:$O$51,VLOOKUP(CC$279,$B$276:$C$278,2,0),0)/1000))&gt;0),1,TRUNC(VLOOKUP($E420,'Container Panel'!$B$41:$Z$100,$D420,0)/(VLOOKUP(CC$276,UI!$A$12:$O$51,VLOOKUP(CC$279,$B$276:$C$278,2,0),0)/1000)))),"")</f>
        <v/>
      </c>
      <c r="CD420" s="145" t="str">
        <f>IFERROR(IF(AND(CD$272=list!$D$3,'Box Calculation'!CD$279&lt;&gt;"h",$E420&lt;&gt;0),0,IF(AND(CD$273=list!$D$2,$E420&lt;&gt;0,TRUNC(VLOOKUP($E420,'Container Panel'!$B$41:$Z$100,$D420,0)/(VLOOKUP(CD$276,UI!$A$12:$O$51,VLOOKUP(CD$279,$B$276:$C$278,2,0),0)/1000))&gt;0),1,TRUNC(VLOOKUP($E420,'Container Panel'!$B$41:$Z$100,$D420,0)/(VLOOKUP(CD$276,UI!$A$12:$O$51,VLOOKUP(CD$279,$B$276:$C$278,2,0),0)/1000)))),"")</f>
        <v/>
      </c>
      <c r="CE420" s="145" t="str">
        <f>IFERROR(IF(AND(CE$272=list!$D$3,'Box Calculation'!CE$279&lt;&gt;"h",$E420&lt;&gt;0),0,IF(AND(CE$273=list!$D$2,$E420&lt;&gt;0,TRUNC(VLOOKUP($E420,'Container Panel'!$B$41:$Z$100,$D420,0)/(VLOOKUP(CE$276,UI!$A$12:$O$51,VLOOKUP(CE$279,$B$276:$C$278,2,0),0)/1000))&gt;0),1,TRUNC(VLOOKUP($E420,'Container Panel'!$B$41:$Z$100,$D420,0)/(VLOOKUP(CE$276,UI!$A$12:$O$51,VLOOKUP(CE$279,$B$276:$C$278,2,0),0)/1000)))),"")</f>
        <v/>
      </c>
      <c r="CF420" s="145" t="str">
        <f>IFERROR(IF(AND(CF$272=list!$D$3,'Box Calculation'!CF$279&lt;&gt;"h",$E420&lt;&gt;0),0,IF(AND(CF$273=list!$D$2,$E420&lt;&gt;0,TRUNC(VLOOKUP($E420,'Container Panel'!$B$41:$Z$100,$D420,0)/(VLOOKUP(CF$276,UI!$A$12:$O$51,VLOOKUP(CF$279,$B$276:$C$278,2,0),0)/1000))&gt;0),1,TRUNC(VLOOKUP($E420,'Container Panel'!$B$41:$Z$100,$D420,0)/(VLOOKUP(CF$276,UI!$A$12:$O$51,VLOOKUP(CF$279,$B$276:$C$278,2,0),0)/1000)))),"")</f>
        <v/>
      </c>
      <c r="CG420" s="145" t="str">
        <f>IFERROR(IF(AND(CG$272=list!$D$3,'Box Calculation'!CG$279&lt;&gt;"h",$E420&lt;&gt;0),0,IF(AND(CG$273=list!$D$2,$E420&lt;&gt;0,TRUNC(VLOOKUP($E420,'Container Panel'!$B$41:$Z$100,$D420,0)/(VLOOKUP(CG$276,UI!$A$12:$O$51,VLOOKUP(CG$279,$B$276:$C$278,2,0),0)/1000))&gt;0),1,TRUNC(VLOOKUP($E420,'Container Panel'!$B$41:$Z$100,$D420,0)/(VLOOKUP(CG$276,UI!$A$12:$O$51,VLOOKUP(CG$279,$B$276:$C$278,2,0),0)/1000)))),"")</f>
        <v/>
      </c>
      <c r="CH420" s="145" t="str">
        <f>IFERROR(IF(AND(CH$272=list!$D$3,'Box Calculation'!CH$279&lt;&gt;"h",$E420&lt;&gt;0),0,IF(AND(CH$273=list!$D$2,$E420&lt;&gt;0,TRUNC(VLOOKUP($E420,'Container Panel'!$B$41:$Z$100,$D420,0)/(VLOOKUP(CH$276,UI!$A$12:$O$51,VLOOKUP(CH$279,$B$276:$C$278,2,0),0)/1000))&gt;0),1,TRUNC(VLOOKUP($E420,'Container Panel'!$B$41:$Z$100,$D420,0)/(VLOOKUP(CH$276,UI!$A$12:$O$51,VLOOKUP(CH$279,$B$276:$C$278,2,0),0)/1000)))),"")</f>
        <v/>
      </c>
      <c r="CI420" s="145" t="str">
        <f>IFERROR(IF(AND(CI$272=list!$D$3,'Box Calculation'!CI$279&lt;&gt;"h",$E420&lt;&gt;0),0,IF(AND(CI$273=list!$D$2,$E420&lt;&gt;0,TRUNC(VLOOKUP($E420,'Container Panel'!$B$41:$Z$100,$D420,0)/(VLOOKUP(CI$276,UI!$A$12:$O$51,VLOOKUP(CI$279,$B$276:$C$278,2,0),0)/1000))&gt;0),1,TRUNC(VLOOKUP($E420,'Container Panel'!$B$41:$Z$100,$D420,0)/(VLOOKUP(CI$276,UI!$A$12:$O$51,VLOOKUP(CI$279,$B$276:$C$278,2,0),0)/1000)))),"")</f>
        <v/>
      </c>
      <c r="CJ420" s="145" t="str">
        <f>IFERROR(IF(AND(CJ$272=list!$D$3,'Box Calculation'!CJ$279&lt;&gt;"h",$E420&lt;&gt;0),0,IF(AND(CJ$273=list!$D$2,$E420&lt;&gt;0,TRUNC(VLOOKUP($E420,'Container Panel'!$B$41:$Z$100,$D420,0)/(VLOOKUP(CJ$276,UI!$A$12:$O$51,VLOOKUP(CJ$279,$B$276:$C$278,2,0),0)/1000))&gt;0),1,TRUNC(VLOOKUP($E420,'Container Panel'!$B$41:$Z$100,$D420,0)/(VLOOKUP(CJ$276,UI!$A$12:$O$51,VLOOKUP(CJ$279,$B$276:$C$278,2,0),0)/1000)))),"")</f>
        <v/>
      </c>
      <c r="CK420" s="145" t="str">
        <f>IFERROR(IF(AND(CK$272=list!$D$3,'Box Calculation'!CK$279&lt;&gt;"h",$E420&lt;&gt;0),0,IF(AND(CK$273=list!$D$2,$E420&lt;&gt;0,TRUNC(VLOOKUP($E420,'Container Panel'!$B$41:$Z$100,$D420,0)/(VLOOKUP(CK$276,UI!$A$12:$O$51,VLOOKUP(CK$279,$B$276:$C$278,2,0),0)/1000))&gt;0),1,TRUNC(VLOOKUP($E420,'Container Panel'!$B$41:$Z$100,$D420,0)/(VLOOKUP(CK$276,UI!$A$12:$O$51,VLOOKUP(CK$279,$B$276:$C$278,2,0),0)/1000)))),"")</f>
        <v/>
      </c>
      <c r="CL420" s="145" t="str">
        <f>IFERROR(IF(AND(CL$272=list!$D$3,'Box Calculation'!CL$279&lt;&gt;"h",$E420&lt;&gt;0),0,IF(AND(CL$273=list!$D$2,$E420&lt;&gt;0,TRUNC(VLOOKUP($E420,'Container Panel'!$B$41:$Z$100,$D420,0)/(VLOOKUP(CL$276,UI!$A$12:$O$51,VLOOKUP(CL$279,$B$276:$C$278,2,0),0)/1000))&gt;0),1,TRUNC(VLOOKUP($E420,'Container Panel'!$B$41:$Z$100,$D420,0)/(VLOOKUP(CL$276,UI!$A$12:$O$51,VLOOKUP(CL$279,$B$276:$C$278,2,0),0)/1000)))),"")</f>
        <v/>
      </c>
      <c r="CM420" s="145" t="str">
        <f>IFERROR(IF(AND(CM$272=list!$D$3,'Box Calculation'!CM$279&lt;&gt;"h",$E420&lt;&gt;0),0,IF(AND(CM$273=list!$D$2,$E420&lt;&gt;0,TRUNC(VLOOKUP($E420,'Container Panel'!$B$41:$Z$100,$D420,0)/(VLOOKUP(CM$276,UI!$A$12:$O$51,VLOOKUP(CM$279,$B$276:$C$278,2,0),0)/1000))&gt;0),1,TRUNC(VLOOKUP($E420,'Container Panel'!$B$41:$Z$100,$D420,0)/(VLOOKUP(CM$276,UI!$A$12:$O$51,VLOOKUP(CM$279,$B$276:$C$278,2,0),0)/1000)))),"")</f>
        <v/>
      </c>
      <c r="CN420" s="145" t="str">
        <f>IFERROR(IF(AND(CN$272=list!$D$3,'Box Calculation'!CN$279&lt;&gt;"h",$E420&lt;&gt;0),0,IF(AND(CN$273=list!$D$2,$E420&lt;&gt;0,TRUNC(VLOOKUP($E420,'Container Panel'!$B$41:$Z$100,$D420,0)/(VLOOKUP(CN$276,UI!$A$12:$O$51,VLOOKUP(CN$279,$B$276:$C$278,2,0),0)/1000))&gt;0),1,TRUNC(VLOOKUP($E420,'Container Panel'!$B$41:$Z$100,$D420,0)/(VLOOKUP(CN$276,UI!$A$12:$O$51,VLOOKUP(CN$279,$B$276:$C$278,2,0),0)/1000)))),"")</f>
        <v/>
      </c>
      <c r="CO420" s="145" t="str">
        <f>IFERROR(IF(AND(CO$272=list!$D$3,'Box Calculation'!CO$279&lt;&gt;"h",$E420&lt;&gt;0),0,IF(AND(CO$273=list!$D$2,$E420&lt;&gt;0,TRUNC(VLOOKUP($E420,'Container Panel'!$B$41:$Z$100,$D420,0)/(VLOOKUP(CO$276,UI!$A$12:$O$51,VLOOKUP(CO$279,$B$276:$C$278,2,0),0)/1000))&gt;0),1,TRUNC(VLOOKUP($E420,'Container Panel'!$B$41:$Z$100,$D420,0)/(VLOOKUP(CO$276,UI!$A$12:$O$51,VLOOKUP(CO$279,$B$276:$C$278,2,0),0)/1000)))),"")</f>
        <v/>
      </c>
      <c r="CP420" s="145" t="str">
        <f>IFERROR(IF(AND(CP$272=list!$D$3,'Box Calculation'!CP$279&lt;&gt;"h",$E420&lt;&gt;0),0,IF(AND(CP$273=list!$D$2,$E420&lt;&gt;0,TRUNC(VLOOKUP($E420,'Container Panel'!$B$41:$Z$100,$D420,0)/(VLOOKUP(CP$276,UI!$A$12:$O$51,VLOOKUP(CP$279,$B$276:$C$278,2,0),0)/1000))&gt;0),1,TRUNC(VLOOKUP($E420,'Container Panel'!$B$41:$Z$100,$D420,0)/(VLOOKUP(CP$276,UI!$A$12:$O$51,VLOOKUP(CP$279,$B$276:$C$278,2,0),0)/1000)))),"")</f>
        <v/>
      </c>
      <c r="CQ420" s="145" t="str">
        <f>IFERROR(IF(AND(CQ$272=list!$D$3,'Box Calculation'!CQ$279&lt;&gt;"h",$E420&lt;&gt;0),0,IF(AND(CQ$273=list!$D$2,$E420&lt;&gt;0,TRUNC(VLOOKUP($E420,'Container Panel'!$B$41:$Z$100,$D420,0)/(VLOOKUP(CQ$276,UI!$A$12:$O$51,VLOOKUP(CQ$279,$B$276:$C$278,2,0),0)/1000))&gt;0),1,TRUNC(VLOOKUP($E420,'Container Panel'!$B$41:$Z$100,$D420,0)/(VLOOKUP(CQ$276,UI!$A$12:$O$51,VLOOKUP(CQ$279,$B$276:$C$278,2,0),0)/1000)))),"")</f>
        <v/>
      </c>
      <c r="CR420" s="145" t="str">
        <f>IFERROR(IF(AND(CR$272=list!$D$3,'Box Calculation'!CR$279&lt;&gt;"h",$E420&lt;&gt;0),0,IF(AND(CR$273=list!$D$2,$E420&lt;&gt;0,TRUNC(VLOOKUP($E420,'Container Panel'!$B$41:$Z$100,$D420,0)/(VLOOKUP(CR$276,UI!$A$12:$O$51,VLOOKUP(CR$279,$B$276:$C$278,2,0),0)/1000))&gt;0),1,TRUNC(VLOOKUP($E420,'Container Panel'!$B$41:$Z$100,$D420,0)/(VLOOKUP(CR$276,UI!$A$12:$O$51,VLOOKUP(CR$279,$B$276:$C$278,2,0),0)/1000)))),"")</f>
        <v/>
      </c>
      <c r="CS420" s="145" t="str">
        <f>IFERROR(IF(AND(CS$272=list!$D$3,'Box Calculation'!CS$279&lt;&gt;"h",$E420&lt;&gt;0),0,IF(AND(CS$273=list!$D$2,$E420&lt;&gt;0,TRUNC(VLOOKUP($E420,'Container Panel'!$B$41:$Z$100,$D420,0)/(VLOOKUP(CS$276,UI!$A$12:$O$51,VLOOKUP(CS$279,$B$276:$C$278,2,0),0)/1000))&gt;0),1,TRUNC(VLOOKUP($E420,'Container Panel'!$B$41:$Z$100,$D420,0)/(VLOOKUP(CS$276,UI!$A$12:$O$51,VLOOKUP(CS$279,$B$276:$C$278,2,0),0)/1000)))),"")</f>
        <v/>
      </c>
      <c r="CT420" s="145" t="str">
        <f>IFERROR(IF(AND(CT$272=list!$D$3,'Box Calculation'!CT$279&lt;&gt;"h",$E420&lt;&gt;0),0,IF(AND(CT$273=list!$D$2,$E420&lt;&gt;0,TRUNC(VLOOKUP($E420,'Container Panel'!$B$41:$Z$100,$D420,0)/(VLOOKUP(CT$276,UI!$A$12:$O$51,VLOOKUP(CT$279,$B$276:$C$278,2,0),0)/1000))&gt;0),1,TRUNC(VLOOKUP($E420,'Container Panel'!$B$41:$Z$100,$D420,0)/(VLOOKUP(CT$276,UI!$A$12:$O$51,VLOOKUP(CT$279,$B$276:$C$278,2,0),0)/1000)))),"")</f>
        <v/>
      </c>
      <c r="CU420" s="145" t="str">
        <f>IFERROR(IF(AND(CU$272=list!$D$3,'Box Calculation'!CU$279&lt;&gt;"h",$E420&lt;&gt;0),0,IF(AND(CU$273=list!$D$2,$E420&lt;&gt;0,TRUNC(VLOOKUP($E420,'Container Panel'!$B$41:$Z$100,$D420,0)/(VLOOKUP(CU$276,UI!$A$12:$O$51,VLOOKUP(CU$279,$B$276:$C$278,2,0),0)/1000))&gt;0),1,TRUNC(VLOOKUP($E420,'Container Panel'!$B$41:$Z$100,$D420,0)/(VLOOKUP(CU$276,UI!$A$12:$O$51,VLOOKUP(CU$279,$B$276:$C$278,2,0),0)/1000)))),"")</f>
        <v/>
      </c>
      <c r="CV420" s="145" t="str">
        <f>IFERROR(IF(AND(CV$272=list!$D$3,'Box Calculation'!CV$279&lt;&gt;"h",$E420&lt;&gt;0),0,IF(AND(CV$273=list!$D$2,$E420&lt;&gt;0,TRUNC(VLOOKUP($E420,'Container Panel'!$B$41:$Z$100,$D420,0)/(VLOOKUP(CV$276,UI!$A$12:$O$51,VLOOKUP(CV$279,$B$276:$C$278,2,0),0)/1000))&gt;0),1,TRUNC(VLOOKUP($E420,'Container Panel'!$B$41:$Z$100,$D420,0)/(VLOOKUP(CV$276,UI!$A$12:$O$51,VLOOKUP(CV$279,$B$276:$C$278,2,0),0)/1000)))),"")</f>
        <v/>
      </c>
      <c r="CW420" s="145" t="str">
        <f>IFERROR(IF(AND(CW$272=list!$D$3,'Box Calculation'!CW$279&lt;&gt;"h",$E420&lt;&gt;0),0,IF(AND(CW$273=list!$D$2,$E420&lt;&gt;0,TRUNC(VLOOKUP($E420,'Container Panel'!$B$41:$Z$100,$D420,0)/(VLOOKUP(CW$276,UI!$A$12:$O$51,VLOOKUP(CW$279,$B$276:$C$278,2,0),0)/1000))&gt;0),1,TRUNC(VLOOKUP($E420,'Container Panel'!$B$41:$Z$100,$D420,0)/(VLOOKUP(CW$276,UI!$A$12:$O$51,VLOOKUP(CW$279,$B$276:$C$278,2,0),0)/1000)))),"")</f>
        <v/>
      </c>
      <c r="CX420" s="145" t="str">
        <f>IFERROR(IF(AND(CX$272=list!$D$3,'Box Calculation'!CX$279&lt;&gt;"h",$E420&lt;&gt;0),0,IF(AND(CX$273=list!$D$2,$E420&lt;&gt;0,TRUNC(VLOOKUP($E420,'Container Panel'!$B$41:$Z$100,$D420,0)/(VLOOKUP(CX$276,UI!$A$12:$O$51,VLOOKUP(CX$279,$B$276:$C$278,2,0),0)/1000))&gt;0),1,TRUNC(VLOOKUP($E420,'Container Panel'!$B$41:$Z$100,$D420,0)/(VLOOKUP(CX$276,UI!$A$12:$O$51,VLOOKUP(CX$279,$B$276:$C$278,2,0),0)/1000)))),"")</f>
        <v/>
      </c>
      <c r="CY420" s="145" t="str">
        <f>IFERROR(IF(AND(CY$272=list!$D$3,'Box Calculation'!CY$279&lt;&gt;"h",$E420&lt;&gt;0),0,IF(AND(CY$273=list!$D$2,$E420&lt;&gt;0,TRUNC(VLOOKUP($E420,'Container Panel'!$B$41:$Z$100,$D420,0)/(VLOOKUP(CY$276,UI!$A$12:$O$51,VLOOKUP(CY$279,$B$276:$C$278,2,0),0)/1000))&gt;0),1,TRUNC(VLOOKUP($E420,'Container Panel'!$B$41:$Z$100,$D420,0)/(VLOOKUP(CY$276,UI!$A$12:$O$51,VLOOKUP(CY$279,$B$276:$C$278,2,0),0)/1000)))),"")</f>
        <v/>
      </c>
      <c r="CZ420" s="145" t="str">
        <f>IFERROR(IF(AND(CZ$272=list!$D$3,'Box Calculation'!CZ$279&lt;&gt;"h",$E420&lt;&gt;0),0,IF(AND(CZ$273=list!$D$2,$E420&lt;&gt;0,TRUNC(VLOOKUP($E420,'Container Panel'!$B$41:$Z$100,$D420,0)/(VLOOKUP(CZ$276,UI!$A$12:$O$51,VLOOKUP(CZ$279,$B$276:$C$278,2,0),0)/1000))&gt;0),1,TRUNC(VLOOKUP($E420,'Container Panel'!$B$41:$Z$100,$D420,0)/(VLOOKUP(CZ$276,UI!$A$12:$O$51,VLOOKUP(CZ$279,$B$276:$C$278,2,0),0)/1000)))),"")</f>
        <v/>
      </c>
      <c r="DA420" s="145" t="str">
        <f>IFERROR(IF(AND(DA$272=list!$D$3,'Box Calculation'!DA$279&lt;&gt;"h",$E420&lt;&gt;0),0,IF(AND(DA$273=list!$D$2,$E420&lt;&gt;0,TRUNC(VLOOKUP($E420,'Container Panel'!$B$41:$Z$100,$D420,0)/(VLOOKUP(DA$276,UI!$A$12:$O$51,VLOOKUP(DA$279,$B$276:$C$278,2,0),0)/1000))&gt;0),1,TRUNC(VLOOKUP($E420,'Container Panel'!$B$41:$Z$100,$D420,0)/(VLOOKUP(DA$276,UI!$A$12:$O$51,VLOOKUP(DA$279,$B$276:$C$278,2,0),0)/1000)))),"")</f>
        <v/>
      </c>
      <c r="DB420" s="145" t="str">
        <f>IFERROR(IF(AND(DB$272=list!$D$3,'Box Calculation'!DB$279&lt;&gt;"h",$E420&lt;&gt;0),0,IF(AND(DB$273=list!$D$2,$E420&lt;&gt;0,TRUNC(VLOOKUP($E420,'Container Panel'!$B$41:$Z$100,$D420,0)/(VLOOKUP(DB$276,UI!$A$12:$O$51,VLOOKUP(DB$279,$B$276:$C$278,2,0),0)/1000))&gt;0),1,TRUNC(VLOOKUP($E420,'Container Panel'!$B$41:$Z$100,$D420,0)/(VLOOKUP(DB$276,UI!$A$12:$O$51,VLOOKUP(DB$279,$B$276:$C$278,2,0),0)/1000)))),"")</f>
        <v/>
      </c>
      <c r="DC420" s="145" t="str">
        <f>IFERROR(IF(AND(DC$272=list!$D$3,'Box Calculation'!DC$279&lt;&gt;"h",$E420&lt;&gt;0),0,IF(AND(DC$273=list!$D$2,$E420&lt;&gt;0,TRUNC(VLOOKUP($E420,'Container Panel'!$B$41:$Z$100,$D420,0)/(VLOOKUP(DC$276,UI!$A$12:$O$51,VLOOKUP(DC$279,$B$276:$C$278,2,0),0)/1000))&gt;0),1,TRUNC(VLOOKUP($E420,'Container Panel'!$B$41:$Z$100,$D420,0)/(VLOOKUP(DC$276,UI!$A$12:$O$51,VLOOKUP(DC$279,$B$276:$C$278,2,0),0)/1000)))),"")</f>
        <v/>
      </c>
      <c r="DD420" s="145" t="str">
        <f>IFERROR(IF(AND(DD$272=list!$D$3,'Box Calculation'!DD$279&lt;&gt;"h",$E420&lt;&gt;0),0,IF(AND(DD$273=list!$D$2,$E420&lt;&gt;0,TRUNC(VLOOKUP($E420,'Container Panel'!$B$41:$Z$100,$D420,0)/(VLOOKUP(DD$276,UI!$A$12:$O$51,VLOOKUP(DD$279,$B$276:$C$278,2,0),0)/1000))&gt;0),1,TRUNC(VLOOKUP($E420,'Container Panel'!$B$41:$Z$100,$D420,0)/(VLOOKUP(DD$276,UI!$A$12:$O$51,VLOOKUP(DD$279,$B$276:$C$278,2,0),0)/1000)))),"")</f>
        <v/>
      </c>
      <c r="DE420" s="145" t="str">
        <f>IFERROR(IF(AND(DE$272=list!$D$3,'Box Calculation'!DE$279&lt;&gt;"h",$E420&lt;&gt;0),0,IF(AND(DE$273=list!$D$2,$E420&lt;&gt;0,TRUNC(VLOOKUP($E420,'Container Panel'!$B$41:$Z$100,$D420,0)/(VLOOKUP(DE$276,UI!$A$12:$O$51,VLOOKUP(DE$279,$B$276:$C$278,2,0),0)/1000))&gt;0),1,TRUNC(VLOOKUP($E420,'Container Panel'!$B$41:$Z$100,$D420,0)/(VLOOKUP(DE$276,UI!$A$12:$O$51,VLOOKUP(DE$279,$B$276:$C$278,2,0),0)/1000)))),"")</f>
        <v/>
      </c>
      <c r="DF420" s="145" t="str">
        <f>IFERROR(IF(AND(DF$272=list!$D$3,'Box Calculation'!DF$279&lt;&gt;"h",$E420&lt;&gt;0),0,IF(AND(DF$273=list!$D$2,$E420&lt;&gt;0,TRUNC(VLOOKUP($E420,'Container Panel'!$B$41:$Z$100,$D420,0)/(VLOOKUP(DF$276,UI!$A$12:$O$51,VLOOKUP(DF$279,$B$276:$C$278,2,0),0)/1000))&gt;0),1,TRUNC(VLOOKUP($E420,'Container Panel'!$B$41:$Z$100,$D420,0)/(VLOOKUP(DF$276,UI!$A$12:$O$51,VLOOKUP(DF$279,$B$276:$C$278,2,0),0)/1000)))),"")</f>
        <v/>
      </c>
      <c r="DG420" s="145" t="str">
        <f>IFERROR(IF(AND(DG$272=list!$D$3,'Box Calculation'!DG$279&lt;&gt;"h",$E420&lt;&gt;0),0,IF(AND(DG$273=list!$D$2,$E420&lt;&gt;0,TRUNC(VLOOKUP($E420,'Container Panel'!$B$41:$Z$100,$D420,0)/(VLOOKUP(DG$276,UI!$A$12:$O$51,VLOOKUP(DG$279,$B$276:$C$278,2,0),0)/1000))&gt;0),1,TRUNC(VLOOKUP($E420,'Container Panel'!$B$41:$Z$100,$D420,0)/(VLOOKUP(DG$276,UI!$A$12:$O$51,VLOOKUP(DG$279,$B$276:$C$278,2,0),0)/1000)))),"")</f>
        <v/>
      </c>
      <c r="DH420" s="145" t="str">
        <f>IFERROR(IF(AND(DH$272=list!$D$3,'Box Calculation'!DH$279&lt;&gt;"h",$E420&lt;&gt;0),0,IF(AND(DH$273=list!$D$2,$E420&lt;&gt;0,TRUNC(VLOOKUP($E420,'Container Panel'!$B$41:$Z$100,$D420,0)/(VLOOKUP(DH$276,UI!$A$12:$O$51,VLOOKUP(DH$279,$B$276:$C$278,2,0),0)/1000))&gt;0),1,TRUNC(VLOOKUP($E420,'Container Panel'!$B$41:$Z$100,$D420,0)/(VLOOKUP(DH$276,UI!$A$12:$O$51,VLOOKUP(DH$279,$B$276:$C$278,2,0),0)/1000)))),"")</f>
        <v/>
      </c>
      <c r="DI420" s="145" t="str">
        <f>IFERROR(IF(AND(DI$272=list!$D$3,'Box Calculation'!DI$279&lt;&gt;"h",$E420&lt;&gt;0),0,IF(AND(DI$273=list!$D$2,$E420&lt;&gt;0,TRUNC(VLOOKUP($E420,'Container Panel'!$B$41:$Z$100,$D420,0)/(VLOOKUP(DI$276,UI!$A$12:$O$51,VLOOKUP(DI$279,$B$276:$C$278,2,0),0)/1000))&gt;0),1,TRUNC(VLOOKUP($E420,'Container Panel'!$B$41:$Z$100,$D420,0)/(VLOOKUP(DI$276,UI!$A$12:$O$51,VLOOKUP(DI$279,$B$276:$C$278,2,0),0)/1000)))),"")</f>
        <v/>
      </c>
      <c r="DJ420" s="145" t="str">
        <f>IFERROR(IF(AND(DJ$272=list!$D$3,'Box Calculation'!DJ$279&lt;&gt;"h",$E420&lt;&gt;0),0,IF(AND(DJ$273=list!$D$2,$E420&lt;&gt;0,TRUNC(VLOOKUP($E420,'Container Panel'!$B$41:$Z$100,$D420,0)/(VLOOKUP(DJ$276,UI!$A$12:$O$51,VLOOKUP(DJ$279,$B$276:$C$278,2,0),0)/1000))&gt;0),1,TRUNC(VLOOKUP($E420,'Container Panel'!$B$41:$Z$100,$D420,0)/(VLOOKUP(DJ$276,UI!$A$12:$O$51,VLOOKUP(DJ$279,$B$276:$C$278,2,0),0)/1000)))),"")</f>
        <v/>
      </c>
      <c r="DK420" s="145" t="str">
        <f>IFERROR(IF(AND(DK$272=list!$D$3,'Box Calculation'!DK$279&lt;&gt;"h",$E420&lt;&gt;0),0,IF(AND(DK$273=list!$D$2,$E420&lt;&gt;0,TRUNC(VLOOKUP($E420,'Container Panel'!$B$41:$Z$100,$D420,0)/(VLOOKUP(DK$276,UI!$A$12:$O$51,VLOOKUP(DK$279,$B$276:$C$278,2,0),0)/1000))&gt;0),1,TRUNC(VLOOKUP($E420,'Container Panel'!$B$41:$Z$100,$D420,0)/(VLOOKUP(DK$276,UI!$A$12:$O$51,VLOOKUP(DK$279,$B$276:$C$278,2,0),0)/1000)))),"")</f>
        <v/>
      </c>
      <c r="DL420" s="145" t="str">
        <f>IFERROR(IF(AND(DL$272=list!$D$3,'Box Calculation'!DL$279&lt;&gt;"h",$E420&lt;&gt;0),0,IF(AND(DL$273=list!$D$2,$E420&lt;&gt;0,TRUNC(VLOOKUP($E420,'Container Panel'!$B$41:$Z$100,$D420,0)/(VLOOKUP(DL$276,UI!$A$12:$O$51,VLOOKUP(DL$279,$B$276:$C$278,2,0),0)/1000))&gt;0),1,TRUNC(VLOOKUP($E420,'Container Panel'!$B$41:$Z$100,$D420,0)/(VLOOKUP(DL$276,UI!$A$12:$O$51,VLOOKUP(DL$279,$B$276:$C$278,2,0),0)/1000)))),"")</f>
        <v/>
      </c>
      <c r="DM420" s="145" t="str">
        <f>IFERROR(IF(AND(DM$272=list!$D$3,'Box Calculation'!DM$279&lt;&gt;"h",$E420&lt;&gt;0),0,IF(AND(DM$273=list!$D$2,$E420&lt;&gt;0,TRUNC(VLOOKUP($E420,'Container Panel'!$B$41:$Z$100,$D420,0)/(VLOOKUP(DM$276,UI!$A$12:$O$51,VLOOKUP(DM$279,$B$276:$C$278,2,0),0)/1000))&gt;0),1,TRUNC(VLOOKUP($E420,'Container Panel'!$B$41:$Z$100,$D420,0)/(VLOOKUP(DM$276,UI!$A$12:$O$51,VLOOKUP(DM$279,$B$276:$C$278,2,0),0)/1000)))),"")</f>
        <v/>
      </c>
      <c r="DN420" s="145" t="str">
        <f>IFERROR(IF(AND(DN$272=list!$D$3,'Box Calculation'!DN$279&lt;&gt;"h",$E420&lt;&gt;0),0,IF(AND(DN$273=list!$D$2,$E420&lt;&gt;0,TRUNC(VLOOKUP($E420,'Container Panel'!$B$41:$Z$100,$D420,0)/(VLOOKUP(DN$276,UI!$A$12:$O$51,VLOOKUP(DN$279,$B$276:$C$278,2,0),0)/1000))&gt;0),1,TRUNC(VLOOKUP($E420,'Container Panel'!$B$41:$Z$100,$D420,0)/(VLOOKUP(DN$276,UI!$A$12:$O$51,VLOOKUP(DN$279,$B$276:$C$278,2,0),0)/1000)))),"")</f>
        <v/>
      </c>
      <c r="DO420" s="145" t="str">
        <f>IFERROR(IF(AND(DO$272=list!$D$3,'Box Calculation'!DO$279&lt;&gt;"h",$E420&lt;&gt;0),0,IF(AND(DO$273=list!$D$2,$E420&lt;&gt;0,TRUNC(VLOOKUP($E420,'Container Panel'!$B$41:$Z$100,$D420,0)/(VLOOKUP(DO$276,UI!$A$12:$O$51,VLOOKUP(DO$279,$B$276:$C$278,2,0),0)/1000))&gt;0),1,TRUNC(VLOOKUP($E420,'Container Panel'!$B$41:$Z$100,$D420,0)/(VLOOKUP(DO$276,UI!$A$12:$O$51,VLOOKUP(DO$279,$B$276:$C$278,2,0),0)/1000)))),"")</f>
        <v/>
      </c>
      <c r="DP420" s="145" t="str">
        <f>IFERROR(IF(AND(DP$272=list!$D$3,'Box Calculation'!DP$279&lt;&gt;"h",$E420&lt;&gt;0),0,IF(AND(DP$273=list!$D$2,$E420&lt;&gt;0,TRUNC(VLOOKUP($E420,'Container Panel'!$B$41:$Z$100,$D420,0)/(VLOOKUP(DP$276,UI!$A$12:$O$51,VLOOKUP(DP$279,$B$276:$C$278,2,0),0)/1000))&gt;0),1,TRUNC(VLOOKUP($E420,'Container Panel'!$B$41:$Z$100,$D420,0)/(VLOOKUP(DP$276,UI!$A$12:$O$51,VLOOKUP(DP$279,$B$276:$C$278,2,0),0)/1000)))),"")</f>
        <v/>
      </c>
      <c r="DQ420" s="145" t="str">
        <f>IFERROR(IF(AND(DQ$272=list!$D$3,'Box Calculation'!DQ$279&lt;&gt;"h",$E420&lt;&gt;0),0,IF(AND(DQ$273=list!$D$2,$E420&lt;&gt;0,TRUNC(VLOOKUP($E420,'Container Panel'!$B$41:$Z$100,$D420,0)/(VLOOKUP(DQ$276,UI!$A$12:$O$51,VLOOKUP(DQ$279,$B$276:$C$278,2,0),0)/1000))&gt;0),1,TRUNC(VLOOKUP($E420,'Container Panel'!$B$41:$Z$100,$D420,0)/(VLOOKUP(DQ$276,UI!$A$12:$O$51,VLOOKUP(DQ$279,$B$276:$C$278,2,0),0)/1000)))),"")</f>
        <v/>
      </c>
      <c r="DR420" s="145" t="str">
        <f>IFERROR(IF(AND(DR$272=list!$D$3,'Box Calculation'!DR$279&lt;&gt;"h",$E420&lt;&gt;0),0,IF(AND(DR$273=list!$D$2,$E420&lt;&gt;0,TRUNC(VLOOKUP($E420,'Container Panel'!$B$41:$Z$100,$D420,0)/(VLOOKUP(DR$276,UI!$A$12:$O$51,VLOOKUP(DR$279,$B$276:$C$278,2,0),0)/1000))&gt;0),1,TRUNC(VLOOKUP($E420,'Container Panel'!$B$41:$Z$100,$D420,0)/(VLOOKUP(DR$276,UI!$A$12:$O$51,VLOOKUP(DR$279,$B$276:$C$278,2,0),0)/1000)))),"")</f>
        <v/>
      </c>
      <c r="DS420" s="145" t="str">
        <f>IFERROR(IF(AND(DS$272=list!$D$3,'Box Calculation'!DS$279&lt;&gt;"h",$E420&lt;&gt;0),0,IF(AND(DS$273=list!$D$2,$E420&lt;&gt;0,TRUNC(VLOOKUP($E420,'Container Panel'!$B$41:$Z$100,$D420,0)/(VLOOKUP(DS$276,UI!$A$12:$O$51,VLOOKUP(DS$279,$B$276:$C$278,2,0),0)/1000))&gt;0),1,TRUNC(VLOOKUP($E420,'Container Panel'!$B$41:$Z$100,$D420,0)/(VLOOKUP(DS$276,UI!$A$12:$O$51,VLOOKUP(DS$279,$B$276:$C$278,2,0),0)/1000)))),"")</f>
        <v/>
      </c>
      <c r="DT420" s="145" t="str">
        <f>IFERROR(IF(AND(DT$272=list!$D$3,'Box Calculation'!DT$279&lt;&gt;"h",$E420&lt;&gt;0),0,IF(AND(DT$273=list!$D$2,$E420&lt;&gt;0,TRUNC(VLOOKUP($E420,'Container Panel'!$B$41:$Z$100,$D420,0)/(VLOOKUP(DT$276,UI!$A$12:$O$51,VLOOKUP(DT$279,$B$276:$C$278,2,0),0)/1000))&gt;0),1,TRUNC(VLOOKUP($E420,'Container Panel'!$B$41:$Z$100,$D420,0)/(VLOOKUP(DT$276,UI!$A$12:$O$51,VLOOKUP(DT$279,$B$276:$C$278,2,0),0)/1000)))),"")</f>
        <v/>
      </c>
      <c r="DU420" s="145" t="str">
        <f>IFERROR(IF(AND(DU$272=list!$D$3,'Box Calculation'!DU$279&lt;&gt;"h",$E420&lt;&gt;0),0,IF(AND(DU$273=list!$D$2,$E420&lt;&gt;0,TRUNC(VLOOKUP($E420,'Container Panel'!$B$41:$Z$100,$D420,0)/(VLOOKUP(DU$276,UI!$A$12:$O$51,VLOOKUP(DU$279,$B$276:$C$278,2,0),0)/1000))&gt;0),1,TRUNC(VLOOKUP($E420,'Container Panel'!$B$41:$Z$100,$D420,0)/(VLOOKUP(DU$276,UI!$A$12:$O$51,VLOOKUP(DU$279,$B$276:$C$278,2,0),0)/1000)))),"")</f>
        <v/>
      </c>
      <c r="DV420" s="145" t="str">
        <f>IFERROR(IF(AND(DV$272=list!$D$3,'Box Calculation'!DV$279&lt;&gt;"h",$E420&lt;&gt;0),0,IF(AND(DV$273=list!$D$2,$E420&lt;&gt;0,TRUNC(VLOOKUP($E420,'Container Panel'!$B$41:$Z$100,$D420,0)/(VLOOKUP(DV$276,UI!$A$12:$O$51,VLOOKUP(DV$279,$B$276:$C$278,2,0),0)/1000))&gt;0),1,TRUNC(VLOOKUP($E420,'Container Panel'!$B$41:$Z$100,$D420,0)/(VLOOKUP(DV$276,UI!$A$12:$O$51,VLOOKUP(DV$279,$B$276:$C$278,2,0),0)/1000)))),"")</f>
        <v/>
      </c>
      <c r="DW420" s="145" t="str">
        <f>IFERROR(IF(AND(DW$272=list!$D$3,'Box Calculation'!DW$279&lt;&gt;"h",$E420&lt;&gt;0),0,IF(AND(DW$273=list!$D$2,$E420&lt;&gt;0,TRUNC(VLOOKUP($E420,'Container Panel'!$B$41:$Z$100,$D420,0)/(VLOOKUP(DW$276,UI!$A$12:$O$51,VLOOKUP(DW$279,$B$276:$C$278,2,0),0)/1000))&gt;0),1,TRUNC(VLOOKUP($E420,'Container Panel'!$B$41:$Z$100,$D420,0)/(VLOOKUP(DW$276,UI!$A$12:$O$51,VLOOKUP(DW$279,$B$276:$C$278,2,0),0)/1000)))),"")</f>
        <v/>
      </c>
      <c r="DX420" s="145" t="str">
        <f>IFERROR(IF(AND(DX$272=list!$D$3,'Box Calculation'!DX$279&lt;&gt;"h",$E420&lt;&gt;0),0,IF(AND(DX$273=list!$D$2,$E420&lt;&gt;0,TRUNC(VLOOKUP($E420,'Container Panel'!$B$41:$Z$100,$D420,0)/(VLOOKUP(DX$276,UI!$A$12:$O$51,VLOOKUP(DX$279,$B$276:$C$278,2,0),0)/1000))&gt;0),1,TRUNC(VLOOKUP($E420,'Container Panel'!$B$41:$Z$100,$D420,0)/(VLOOKUP(DX$276,UI!$A$12:$O$51,VLOOKUP(DX$279,$B$276:$C$278,2,0),0)/1000)))),"")</f>
        <v/>
      </c>
      <c r="DY420" s="145" t="str">
        <f>IFERROR(IF(AND(DY$272=list!$D$3,'Box Calculation'!DY$279&lt;&gt;"h",$E420&lt;&gt;0),0,IF(AND(DY$273=list!$D$2,$E420&lt;&gt;0,TRUNC(VLOOKUP($E420,'Container Panel'!$B$41:$Z$100,$D420,0)/(VLOOKUP(DY$276,UI!$A$12:$O$51,VLOOKUP(DY$279,$B$276:$C$278,2,0),0)/1000))&gt;0),1,TRUNC(VLOOKUP($E420,'Container Panel'!$B$41:$Z$100,$D420,0)/(VLOOKUP(DY$276,UI!$A$12:$O$51,VLOOKUP(DY$279,$B$276:$C$278,2,0),0)/1000)))),"")</f>
        <v/>
      </c>
      <c r="DZ420" s="145" t="str">
        <f>IFERROR(IF(AND(DZ$272=list!$D$3,'Box Calculation'!DZ$279&lt;&gt;"h",$E420&lt;&gt;0),0,IF(AND(DZ$273=list!$D$2,$E420&lt;&gt;0,TRUNC(VLOOKUP($E420,'Container Panel'!$B$41:$Z$100,$D420,0)/(VLOOKUP(DZ$276,UI!$A$12:$O$51,VLOOKUP(DZ$279,$B$276:$C$278,2,0),0)/1000))&gt;0),1,TRUNC(VLOOKUP($E420,'Container Panel'!$B$41:$Z$100,$D420,0)/(VLOOKUP(DZ$276,UI!$A$12:$O$51,VLOOKUP(DZ$279,$B$276:$C$278,2,0),0)/1000)))),"")</f>
        <v/>
      </c>
      <c r="EA420" s="145" t="str">
        <f>IFERROR(IF(AND(EA$272=list!$D$3,'Box Calculation'!EA$279&lt;&gt;"h",$E420&lt;&gt;0),0,IF(AND(EA$273=list!$D$2,$E420&lt;&gt;0,TRUNC(VLOOKUP($E420,'Container Panel'!$B$41:$Z$100,$D420,0)/(VLOOKUP(EA$276,UI!$A$12:$O$51,VLOOKUP(EA$279,$B$276:$C$278,2,0),0)/1000))&gt;0),1,TRUNC(VLOOKUP($E420,'Container Panel'!$B$41:$Z$100,$D420,0)/(VLOOKUP(EA$276,UI!$A$12:$O$51,VLOOKUP(EA$279,$B$276:$C$278,2,0),0)/1000)))),"")</f>
        <v/>
      </c>
      <c r="EB420" s="145" t="str">
        <f>IFERROR(IF(AND(EB$272=list!$D$3,'Box Calculation'!EB$279&lt;&gt;"h",$E420&lt;&gt;0),0,IF(AND(EB$273=list!$D$2,$E420&lt;&gt;0,TRUNC(VLOOKUP($E420,'Container Panel'!$B$41:$Z$100,$D420,0)/(VLOOKUP(EB$276,UI!$A$12:$O$51,VLOOKUP(EB$279,$B$276:$C$278,2,0),0)/1000))&gt;0),1,TRUNC(VLOOKUP($E420,'Container Panel'!$B$41:$Z$100,$D420,0)/(VLOOKUP(EB$276,UI!$A$12:$O$51,VLOOKUP(EB$279,$B$276:$C$278,2,0),0)/1000)))),"")</f>
        <v/>
      </c>
      <c r="EC420" s="145" t="str">
        <f>IFERROR(IF(AND(EC$272=list!$D$3,'Box Calculation'!EC$279&lt;&gt;"h",$E420&lt;&gt;0),0,IF(AND(EC$273=list!$D$2,$E420&lt;&gt;0,TRUNC(VLOOKUP($E420,'Container Panel'!$B$41:$Z$100,$D420,0)/(VLOOKUP(EC$276,UI!$A$12:$O$51,VLOOKUP(EC$279,$B$276:$C$278,2,0),0)/1000))&gt;0),1,TRUNC(VLOOKUP($E420,'Container Panel'!$B$41:$Z$100,$D420,0)/(VLOOKUP(EC$276,UI!$A$12:$O$51,VLOOKUP(EC$279,$B$276:$C$278,2,0),0)/1000)))),"")</f>
        <v/>
      </c>
      <c r="ED420" s="145" t="str">
        <f>IFERROR(IF(AND(ED$272=list!$D$3,'Box Calculation'!ED$279&lt;&gt;"h",$E420&lt;&gt;0),0,IF(AND(ED$273=list!$D$2,$E420&lt;&gt;0,TRUNC(VLOOKUP($E420,'Container Panel'!$B$41:$Z$100,$D420,0)/(VLOOKUP(ED$276,UI!$A$12:$O$51,VLOOKUP(ED$279,$B$276:$C$278,2,0),0)/1000))&gt;0),1,TRUNC(VLOOKUP($E420,'Container Panel'!$B$41:$Z$100,$D420,0)/(VLOOKUP(ED$276,UI!$A$12:$O$51,VLOOKUP(ED$279,$B$276:$C$278,2,0),0)/1000)))),"")</f>
        <v/>
      </c>
      <c r="EE420" s="145" t="str">
        <f>IFERROR(IF(AND(EE$272=list!$D$3,'Box Calculation'!EE$279&lt;&gt;"h",$E420&lt;&gt;0),0,IF(AND(EE$273=list!$D$2,$E420&lt;&gt;0,TRUNC(VLOOKUP($E420,'Container Panel'!$B$41:$Z$100,$D420,0)/(VLOOKUP(EE$276,UI!$A$12:$O$51,VLOOKUP(EE$279,$B$276:$C$278,2,0),0)/1000))&gt;0),1,TRUNC(VLOOKUP($E420,'Container Panel'!$B$41:$Z$100,$D420,0)/(VLOOKUP(EE$276,UI!$A$12:$O$51,VLOOKUP(EE$279,$B$276:$C$278,2,0),0)/1000)))),"")</f>
        <v/>
      </c>
      <c r="EF420" s="145" t="str">
        <f>IFERROR(IF(AND(EF$272=list!$D$3,'Box Calculation'!EF$279&lt;&gt;"h",$E420&lt;&gt;0),0,IF(AND(EF$273=list!$D$2,$E420&lt;&gt;0,TRUNC(VLOOKUP($E420,'Container Panel'!$B$41:$Z$100,$D420,0)/(VLOOKUP(EF$276,UI!$A$12:$O$51,VLOOKUP(EF$279,$B$276:$C$278,2,0),0)/1000))&gt;0),1,TRUNC(VLOOKUP($E420,'Container Panel'!$B$41:$Z$100,$D420,0)/(VLOOKUP(EF$276,UI!$A$12:$O$51,VLOOKUP(EF$279,$B$276:$C$278,2,0),0)/1000)))),"")</f>
        <v/>
      </c>
      <c r="EG420" s="145" t="str">
        <f>IFERROR(IF(AND(EG$272=list!$D$3,'Box Calculation'!EG$279&lt;&gt;"h",$E420&lt;&gt;0),0,IF(AND(EG$273=list!$D$2,$E420&lt;&gt;0,TRUNC(VLOOKUP($E420,'Container Panel'!$B$41:$Z$100,$D420,0)/(VLOOKUP(EG$276,UI!$A$12:$O$51,VLOOKUP(EG$279,$B$276:$C$278,2,0),0)/1000))&gt;0),1,TRUNC(VLOOKUP($E420,'Container Panel'!$B$41:$Z$100,$D420,0)/(VLOOKUP(EG$276,UI!$A$12:$O$51,VLOOKUP(EG$279,$B$276:$C$278,2,0),0)/1000)))),"")</f>
        <v/>
      </c>
      <c r="EH420" s="145" t="str">
        <f>IFERROR(IF(AND(EH$272=list!$D$3,'Box Calculation'!EH$279&lt;&gt;"h",$E420&lt;&gt;0),0,IF(AND(EH$273=list!$D$2,$E420&lt;&gt;0,TRUNC(VLOOKUP($E420,'Container Panel'!$B$41:$Z$100,$D420,0)/(VLOOKUP(EH$276,UI!$A$12:$O$51,VLOOKUP(EH$279,$B$276:$C$278,2,0),0)/1000))&gt;0),1,TRUNC(VLOOKUP($E420,'Container Panel'!$B$41:$Z$100,$D420,0)/(VLOOKUP(EH$276,UI!$A$12:$O$51,VLOOKUP(EH$279,$B$276:$C$278,2,0),0)/1000)))),"")</f>
        <v/>
      </c>
      <c r="EI420" s="145" t="str">
        <f>IFERROR(IF(AND(EI$272=list!$D$3,'Box Calculation'!EI$279&lt;&gt;"h",$E420&lt;&gt;0),0,IF(AND(EI$273=list!$D$2,$E420&lt;&gt;0,TRUNC(VLOOKUP($E420,'Container Panel'!$B$41:$Z$100,$D420,0)/(VLOOKUP(EI$276,UI!$A$12:$O$51,VLOOKUP(EI$279,$B$276:$C$278,2,0),0)/1000))&gt;0),1,TRUNC(VLOOKUP($E420,'Container Panel'!$B$41:$Z$100,$D420,0)/(VLOOKUP(EI$276,UI!$A$12:$O$51,VLOOKUP(EI$279,$B$276:$C$278,2,0),0)/1000)))),"")</f>
        <v/>
      </c>
      <c r="EJ420" s="145" t="str">
        <f>IFERROR(IF(AND(EJ$272=list!$D$3,'Box Calculation'!EJ$279&lt;&gt;"h",$E420&lt;&gt;0),0,IF(AND(EJ$273=list!$D$2,$E420&lt;&gt;0,TRUNC(VLOOKUP($E420,'Container Panel'!$B$41:$Z$100,$D420,0)/(VLOOKUP(EJ$276,UI!$A$12:$O$51,VLOOKUP(EJ$279,$B$276:$C$278,2,0),0)/1000))&gt;0),1,TRUNC(VLOOKUP($E420,'Container Panel'!$B$41:$Z$100,$D420,0)/(VLOOKUP(EJ$276,UI!$A$12:$O$51,VLOOKUP(EJ$279,$B$276:$C$278,2,0),0)/1000)))),"")</f>
        <v/>
      </c>
      <c r="EK420" s="145" t="str">
        <f>IFERROR(IF(AND(EK$272=list!$D$3,'Box Calculation'!EK$279&lt;&gt;"h",$E420&lt;&gt;0),0,IF(AND(EK$273=list!$D$2,$E420&lt;&gt;0,TRUNC(VLOOKUP($E420,'Container Panel'!$B$41:$Z$100,$D420,0)/(VLOOKUP(EK$276,UI!$A$12:$O$51,VLOOKUP(EK$279,$B$276:$C$278,2,0),0)/1000))&gt;0),1,TRUNC(VLOOKUP($E420,'Container Panel'!$B$41:$Z$100,$D420,0)/(VLOOKUP(EK$276,UI!$A$12:$O$51,VLOOKUP(EK$279,$B$276:$C$278,2,0),0)/1000)))),"")</f>
        <v/>
      </c>
      <c r="EL420" s="145" t="str">
        <f>IFERROR(IF(AND(EL$272=list!$D$3,'Box Calculation'!EL$279&lt;&gt;"h",$E420&lt;&gt;0),0,IF(AND(EL$273=list!$D$2,$E420&lt;&gt;0,TRUNC(VLOOKUP($E420,'Container Panel'!$B$41:$Z$100,$D420,0)/(VLOOKUP(EL$276,UI!$A$12:$O$51,VLOOKUP(EL$279,$B$276:$C$278,2,0),0)/1000))&gt;0),1,TRUNC(VLOOKUP($E420,'Container Panel'!$B$41:$Z$100,$D420,0)/(VLOOKUP(EL$276,UI!$A$12:$O$51,VLOOKUP(EL$279,$B$276:$C$278,2,0),0)/1000)))),"")</f>
        <v/>
      </c>
      <c r="EM420" s="145" t="str">
        <f>IFERROR(IF(AND(EM$272=list!$D$3,'Box Calculation'!EM$279&lt;&gt;"h",$E420&lt;&gt;0),0,IF(AND(EM$273=list!$D$2,$E420&lt;&gt;0,TRUNC(VLOOKUP($E420,'Container Panel'!$B$41:$Z$100,$D420,0)/(VLOOKUP(EM$276,UI!$A$12:$O$51,VLOOKUP(EM$279,$B$276:$C$278,2,0),0)/1000))&gt;0),1,TRUNC(VLOOKUP($E420,'Container Panel'!$B$41:$Z$100,$D420,0)/(VLOOKUP(EM$276,UI!$A$12:$O$51,VLOOKUP(EM$279,$B$276:$C$278,2,0),0)/1000)))),"")</f>
        <v/>
      </c>
      <c r="EN420" s="145" t="str">
        <f>IFERROR(IF(AND(EN$272=list!$D$3,'Box Calculation'!EN$279&lt;&gt;"h",$E420&lt;&gt;0),0,IF(AND(EN$273=list!$D$2,$E420&lt;&gt;0,TRUNC(VLOOKUP($E420,'Container Panel'!$B$41:$Z$100,$D420,0)/(VLOOKUP(EN$276,UI!$A$12:$O$51,VLOOKUP(EN$279,$B$276:$C$278,2,0),0)/1000))&gt;0),1,TRUNC(VLOOKUP($E420,'Container Panel'!$B$41:$Z$100,$D420,0)/(VLOOKUP(EN$276,UI!$A$12:$O$51,VLOOKUP(EN$279,$B$276:$C$278,2,0),0)/1000)))),"")</f>
        <v/>
      </c>
      <c r="EO420" s="145" t="str">
        <f>IFERROR(IF(AND(EO$272=list!$D$3,'Box Calculation'!EO$279&lt;&gt;"h",$E420&lt;&gt;0),0,IF(AND(EO$273=list!$D$2,$E420&lt;&gt;0,TRUNC(VLOOKUP($E420,'Container Panel'!$B$41:$Z$100,$D420,0)/(VLOOKUP(EO$276,UI!$A$12:$O$51,VLOOKUP(EO$279,$B$276:$C$278,2,0),0)/1000))&gt;0),1,TRUNC(VLOOKUP($E420,'Container Panel'!$B$41:$Z$100,$D420,0)/(VLOOKUP(EO$276,UI!$A$12:$O$51,VLOOKUP(EO$279,$B$276:$C$278,2,0),0)/1000)))),"")</f>
        <v/>
      </c>
      <c r="EP420" s="145" t="str">
        <f>IFERROR(IF(AND(EP$272=list!$D$3,'Box Calculation'!EP$279&lt;&gt;"h",$E420&lt;&gt;0),0,IF(AND(EP$273=list!$D$2,$E420&lt;&gt;0,TRUNC(VLOOKUP($E420,'Container Panel'!$B$41:$Z$100,$D420,0)/(VLOOKUP(EP$276,UI!$A$12:$O$51,VLOOKUP(EP$279,$B$276:$C$278,2,0),0)/1000))&gt;0),1,TRUNC(VLOOKUP($E420,'Container Panel'!$B$41:$Z$100,$D420,0)/(VLOOKUP(EP$276,UI!$A$12:$O$51,VLOOKUP(EP$279,$B$276:$C$278,2,0),0)/1000)))),"")</f>
        <v/>
      </c>
      <c r="EQ420" s="145" t="str">
        <f>IFERROR(IF(AND(EQ$272=list!$D$3,'Box Calculation'!EQ$279&lt;&gt;"h",$E420&lt;&gt;0),0,IF(AND(EQ$273=list!$D$2,$E420&lt;&gt;0,TRUNC(VLOOKUP($E420,'Container Panel'!$B$41:$Z$100,$D420,0)/(VLOOKUP(EQ$276,UI!$A$12:$O$51,VLOOKUP(EQ$279,$B$276:$C$278,2,0),0)/1000))&gt;0),1,TRUNC(VLOOKUP($E420,'Container Panel'!$B$41:$Z$100,$D420,0)/(VLOOKUP(EQ$276,UI!$A$12:$O$51,VLOOKUP(EQ$279,$B$276:$C$278,2,0),0)/1000)))),"")</f>
        <v/>
      </c>
      <c r="ER420" s="145" t="str">
        <f>IFERROR(IF(AND(ER$272=list!$D$3,'Box Calculation'!ER$279&lt;&gt;"h",$E420&lt;&gt;0),0,IF(AND(ER$273=list!$D$2,$E420&lt;&gt;0,TRUNC(VLOOKUP($E420,'Container Panel'!$B$41:$Z$100,$D420,0)/(VLOOKUP(ER$276,UI!$A$12:$O$51,VLOOKUP(ER$279,$B$276:$C$278,2,0),0)/1000))&gt;0),1,TRUNC(VLOOKUP($E420,'Container Panel'!$B$41:$Z$100,$D420,0)/(VLOOKUP(ER$276,UI!$A$12:$O$51,VLOOKUP(ER$279,$B$276:$C$278,2,0),0)/1000)))),"")</f>
        <v/>
      </c>
      <c r="ES420" s="145" t="str">
        <f>IFERROR(IF(AND(ES$272=list!$D$3,'Box Calculation'!ES$279&lt;&gt;"h",$E420&lt;&gt;0),0,IF(AND(ES$273=list!$D$2,$E420&lt;&gt;0,TRUNC(VLOOKUP($E420,'Container Panel'!$B$41:$Z$100,$D420,0)/(VLOOKUP(ES$276,UI!$A$12:$O$51,VLOOKUP(ES$279,$B$276:$C$278,2,0),0)/1000))&gt;0),1,TRUNC(VLOOKUP($E420,'Container Panel'!$B$41:$Z$100,$D420,0)/(VLOOKUP(ES$276,UI!$A$12:$O$51,VLOOKUP(ES$279,$B$276:$C$278,2,0),0)/1000)))),"")</f>
        <v/>
      </c>
      <c r="ET420" s="145" t="str">
        <f>IFERROR(IF(AND(ET$272=list!$D$3,'Box Calculation'!ET$279&lt;&gt;"h",$E420&lt;&gt;0),0,IF(AND(ET$273=list!$D$2,$E420&lt;&gt;0,TRUNC(VLOOKUP($E420,'Container Panel'!$B$41:$Z$100,$D420,0)/(VLOOKUP(ET$276,UI!$A$12:$O$51,VLOOKUP(ET$279,$B$276:$C$278,2,0),0)/1000))&gt;0),1,TRUNC(VLOOKUP($E420,'Container Panel'!$B$41:$Z$100,$D420,0)/(VLOOKUP(ET$276,UI!$A$12:$O$51,VLOOKUP(ET$279,$B$276:$C$278,2,0),0)/1000)))),"")</f>
        <v/>
      </c>
      <c r="EU420" s="145" t="str">
        <f>IFERROR(IF(AND(EU$272=list!$D$3,'Box Calculation'!EU$279&lt;&gt;"h",$E420&lt;&gt;0),0,IF(AND(EU$273=list!$D$2,$E420&lt;&gt;0,TRUNC(VLOOKUP($E420,'Container Panel'!$B$41:$Z$100,$D420,0)/(VLOOKUP(EU$276,UI!$A$12:$O$51,VLOOKUP(EU$279,$B$276:$C$278,2,0),0)/1000))&gt;0),1,TRUNC(VLOOKUP($E420,'Container Panel'!$B$41:$Z$100,$D420,0)/(VLOOKUP(EU$276,UI!$A$12:$O$51,VLOOKUP(EU$279,$B$276:$C$278,2,0),0)/1000)))),"")</f>
        <v/>
      </c>
      <c r="EV420" s="145" t="str">
        <f>IFERROR(IF(AND(EV$272=list!$D$3,'Box Calculation'!EV$279&lt;&gt;"h",$E420&lt;&gt;0),0,IF(AND(EV$273=list!$D$2,$E420&lt;&gt;0,TRUNC(VLOOKUP($E420,'Container Panel'!$B$41:$Z$100,$D420,0)/(VLOOKUP(EV$276,UI!$A$12:$O$51,VLOOKUP(EV$279,$B$276:$C$278,2,0),0)/1000))&gt;0),1,TRUNC(VLOOKUP($E420,'Container Panel'!$B$41:$Z$100,$D420,0)/(VLOOKUP(EV$276,UI!$A$12:$O$51,VLOOKUP(EV$279,$B$276:$C$278,2,0),0)/1000)))),"")</f>
        <v/>
      </c>
      <c r="EW420" s="145" t="str">
        <f>IFERROR(IF(AND(EW$272=list!$D$3,'Box Calculation'!EW$279&lt;&gt;"h",$E420&lt;&gt;0),0,IF(AND(EW$273=list!$D$2,$E420&lt;&gt;0,TRUNC(VLOOKUP($E420,'Container Panel'!$B$41:$Z$100,$D420,0)/(VLOOKUP(EW$276,UI!$A$12:$O$51,VLOOKUP(EW$279,$B$276:$C$278,2,0),0)/1000))&gt;0),1,TRUNC(VLOOKUP($E420,'Container Panel'!$B$41:$Z$100,$D420,0)/(VLOOKUP(EW$276,UI!$A$12:$O$51,VLOOKUP(EW$279,$B$276:$C$278,2,0),0)/1000)))),"")</f>
        <v/>
      </c>
      <c r="EX420" s="145" t="str">
        <f>IFERROR(IF(AND(EX$272=list!$D$3,'Box Calculation'!EX$279&lt;&gt;"h",$E420&lt;&gt;0),0,IF(AND(EX$273=list!$D$2,$E420&lt;&gt;0,TRUNC(VLOOKUP($E420,'Container Panel'!$B$41:$Z$100,$D420,0)/(VLOOKUP(EX$276,UI!$A$12:$O$51,VLOOKUP(EX$279,$B$276:$C$278,2,0),0)/1000))&gt;0),1,TRUNC(VLOOKUP($E420,'Container Panel'!$B$41:$Z$100,$D420,0)/(VLOOKUP(EX$276,UI!$A$12:$O$51,VLOOKUP(EX$279,$B$276:$C$278,2,0),0)/1000)))),"")</f>
        <v/>
      </c>
      <c r="EY420" s="145" t="str">
        <f>IFERROR(IF(AND(EY$272=list!$D$3,'Box Calculation'!EY$279&lt;&gt;"h",$E420&lt;&gt;0),0,IF(AND(EY$273=list!$D$2,$E420&lt;&gt;0,TRUNC(VLOOKUP($E420,'Container Panel'!$B$41:$Z$100,$D420,0)/(VLOOKUP(EY$276,UI!$A$12:$O$51,VLOOKUP(EY$279,$B$276:$C$278,2,0),0)/1000))&gt;0),1,TRUNC(VLOOKUP($E420,'Container Panel'!$B$41:$Z$100,$D420,0)/(VLOOKUP(EY$276,UI!$A$12:$O$51,VLOOKUP(EY$279,$B$276:$C$278,2,0),0)/1000)))),"")</f>
        <v/>
      </c>
      <c r="EZ420" s="145" t="str">
        <f>IFERROR(IF(AND(EZ$272=list!$D$3,'Box Calculation'!EZ$279&lt;&gt;"h",$E420&lt;&gt;0),0,IF(AND(EZ$273=list!$D$2,$E420&lt;&gt;0,TRUNC(VLOOKUP($E420,'Container Panel'!$B$41:$Z$100,$D420,0)/(VLOOKUP(EZ$276,UI!$A$12:$O$51,VLOOKUP(EZ$279,$B$276:$C$278,2,0),0)/1000))&gt;0),1,TRUNC(VLOOKUP($E420,'Container Panel'!$B$41:$Z$100,$D420,0)/(VLOOKUP(EZ$276,UI!$A$12:$O$51,VLOOKUP(EZ$279,$B$276:$C$278,2,0),0)/1000)))),"")</f>
        <v/>
      </c>
      <c r="FA420" s="145" t="str">
        <f>IFERROR(IF(AND(FA$272=list!$D$3,'Box Calculation'!FA$279&lt;&gt;"h",$E420&lt;&gt;0),0,IF(AND(FA$273=list!$D$2,$E420&lt;&gt;0,TRUNC(VLOOKUP($E420,'Container Panel'!$B$41:$Z$100,$D420,0)/(VLOOKUP(FA$276,UI!$A$12:$O$51,VLOOKUP(FA$279,$B$276:$C$278,2,0),0)/1000))&gt;0),1,TRUNC(VLOOKUP($E420,'Container Panel'!$B$41:$Z$100,$D420,0)/(VLOOKUP(FA$276,UI!$A$12:$O$51,VLOOKUP(FA$279,$B$276:$C$278,2,0),0)/1000)))),"")</f>
        <v/>
      </c>
      <c r="FB420" s="145" t="str">
        <f>IFERROR(IF(AND(FB$272=list!$D$3,'Box Calculation'!FB$279&lt;&gt;"h",$E420&lt;&gt;0),0,IF(AND(FB$273=list!$D$2,$E420&lt;&gt;0,TRUNC(VLOOKUP($E420,'Container Panel'!$B$41:$Z$100,$D420,0)/(VLOOKUP(FB$276,UI!$A$12:$O$51,VLOOKUP(FB$279,$B$276:$C$278,2,0),0)/1000))&gt;0),1,TRUNC(VLOOKUP($E420,'Container Panel'!$B$41:$Z$100,$D420,0)/(VLOOKUP(FB$276,UI!$A$12:$O$51,VLOOKUP(FB$279,$B$276:$C$278,2,0),0)/1000)))),"")</f>
        <v/>
      </c>
      <c r="FC420" s="145" t="str">
        <f>IFERROR(IF(AND(FC$272=list!$D$3,'Box Calculation'!FC$279&lt;&gt;"h",$E420&lt;&gt;0),0,IF(AND(FC$273=list!$D$2,$E420&lt;&gt;0,TRUNC(VLOOKUP($E420,'Container Panel'!$B$41:$Z$100,$D420,0)/(VLOOKUP(FC$276,UI!$A$12:$O$51,VLOOKUP(FC$279,$B$276:$C$278,2,0),0)/1000))&gt;0),1,TRUNC(VLOOKUP($E420,'Container Panel'!$B$41:$Z$100,$D420,0)/(VLOOKUP(FC$276,UI!$A$12:$O$51,VLOOKUP(FC$279,$B$276:$C$278,2,0),0)/1000)))),"")</f>
        <v/>
      </c>
      <c r="FD420" s="145" t="str">
        <f>IFERROR(IF(AND(FD$272=list!$D$3,'Box Calculation'!FD$279&lt;&gt;"h",$E420&lt;&gt;0),0,IF(AND(FD$273=list!$D$2,$E420&lt;&gt;0,TRUNC(VLOOKUP($E420,'Container Panel'!$B$41:$Z$100,$D420,0)/(VLOOKUP(FD$276,UI!$A$12:$O$51,VLOOKUP(FD$279,$B$276:$C$278,2,0),0)/1000))&gt;0),1,TRUNC(VLOOKUP($E420,'Container Panel'!$B$41:$Z$100,$D420,0)/(VLOOKUP(FD$276,UI!$A$12:$O$51,VLOOKUP(FD$279,$B$276:$C$278,2,0),0)/1000)))),"")</f>
        <v/>
      </c>
      <c r="FE420" s="145" t="str">
        <f>IFERROR(IF(AND(FE$272=list!$D$3,'Box Calculation'!FE$279&lt;&gt;"h",$E420&lt;&gt;0),0,IF(AND(FE$273=list!$D$2,$E420&lt;&gt;0,TRUNC(VLOOKUP($E420,'Container Panel'!$B$41:$Z$100,$D420,0)/(VLOOKUP(FE$276,UI!$A$12:$O$51,VLOOKUP(FE$279,$B$276:$C$278,2,0),0)/1000))&gt;0),1,TRUNC(VLOOKUP($E420,'Container Panel'!$B$41:$Z$100,$D420,0)/(VLOOKUP(FE$276,UI!$A$12:$O$51,VLOOKUP(FE$279,$B$276:$C$278,2,0),0)/1000)))),"")</f>
        <v/>
      </c>
      <c r="FF420" s="145" t="str">
        <f>IFERROR(IF(AND(FF$272=list!$D$3,'Box Calculation'!FF$279&lt;&gt;"h",$E420&lt;&gt;0),0,IF(AND(FF$273=list!$D$2,$E420&lt;&gt;0,TRUNC(VLOOKUP($E420,'Container Panel'!$B$41:$Z$100,$D420,0)/(VLOOKUP(FF$276,UI!$A$12:$O$51,VLOOKUP(FF$279,$B$276:$C$278,2,0),0)/1000))&gt;0),1,TRUNC(VLOOKUP($E420,'Container Panel'!$B$41:$Z$100,$D420,0)/(VLOOKUP(FF$276,UI!$A$12:$O$51,VLOOKUP(FF$279,$B$276:$C$278,2,0),0)/1000)))),"")</f>
        <v/>
      </c>
      <c r="FG420" s="145" t="str">
        <f>IFERROR(IF(AND(FG$272=list!$D$3,'Box Calculation'!FG$279&lt;&gt;"h",$E420&lt;&gt;0),0,IF(AND(FG$273=list!$D$2,$E420&lt;&gt;0,TRUNC(VLOOKUP($E420,'Container Panel'!$B$41:$Z$100,$D420,0)/(VLOOKUP(FG$276,UI!$A$12:$O$51,VLOOKUP(FG$279,$B$276:$C$278,2,0),0)/1000))&gt;0),1,TRUNC(VLOOKUP($E420,'Container Panel'!$B$41:$Z$100,$D420,0)/(VLOOKUP(FG$276,UI!$A$12:$O$51,VLOOKUP(FG$279,$B$276:$C$278,2,0),0)/1000)))),"")</f>
        <v/>
      </c>
      <c r="FH420" s="145" t="str">
        <f>IFERROR(IF(AND(FH$272=list!$D$3,'Box Calculation'!FH$279&lt;&gt;"h",$E420&lt;&gt;0),0,IF(AND(FH$273=list!$D$2,$E420&lt;&gt;0,TRUNC(VLOOKUP($E420,'Container Panel'!$B$41:$Z$100,$D420,0)/(VLOOKUP(FH$276,UI!$A$12:$O$51,VLOOKUP(FH$279,$B$276:$C$278,2,0),0)/1000))&gt;0),1,TRUNC(VLOOKUP($E420,'Container Panel'!$B$41:$Z$100,$D420,0)/(VLOOKUP(FH$276,UI!$A$12:$O$51,VLOOKUP(FH$279,$B$276:$C$278,2,0),0)/1000)))),"")</f>
        <v/>
      </c>
      <c r="FI420" s="145" t="str">
        <f>IFERROR(IF(AND(FI$272=list!$D$3,'Box Calculation'!FI$279&lt;&gt;"h",$E420&lt;&gt;0),0,IF(AND(FI$273=list!$D$2,$E420&lt;&gt;0,TRUNC(VLOOKUP($E420,'Container Panel'!$B$41:$Z$100,$D420,0)/(VLOOKUP(FI$276,UI!$A$12:$O$51,VLOOKUP(FI$279,$B$276:$C$278,2,0),0)/1000))&gt;0),1,TRUNC(VLOOKUP($E420,'Container Panel'!$B$41:$Z$100,$D420,0)/(VLOOKUP(FI$276,UI!$A$12:$O$51,VLOOKUP(FI$279,$B$276:$C$278,2,0),0)/1000)))),"")</f>
        <v/>
      </c>
      <c r="FJ420" s="145" t="str">
        <f>IFERROR(IF(AND(FJ$272=list!$D$3,'Box Calculation'!FJ$279&lt;&gt;"h",$E420&lt;&gt;0),0,IF(AND(FJ$273=list!$D$2,$E420&lt;&gt;0,TRUNC(VLOOKUP($E420,'Container Panel'!$B$41:$Z$100,$D420,0)/(VLOOKUP(FJ$276,UI!$A$12:$O$51,VLOOKUP(FJ$279,$B$276:$C$278,2,0),0)/1000))&gt;0),1,TRUNC(VLOOKUP($E420,'Container Panel'!$B$41:$Z$100,$D420,0)/(VLOOKUP(FJ$276,UI!$A$12:$O$51,VLOOKUP(FJ$279,$B$276:$C$278,2,0),0)/1000)))),"")</f>
        <v/>
      </c>
      <c r="FK420" s="145" t="str">
        <f>IFERROR(IF(AND(FK$272=list!$D$3,'Box Calculation'!FK$279&lt;&gt;"h",$E420&lt;&gt;0),0,IF(AND(FK$273=list!$D$2,$E420&lt;&gt;0,TRUNC(VLOOKUP($E420,'Container Panel'!$B$41:$Z$100,$D420,0)/(VLOOKUP(FK$276,UI!$A$12:$O$51,VLOOKUP(FK$279,$B$276:$C$278,2,0),0)/1000))&gt;0),1,TRUNC(VLOOKUP($E420,'Container Panel'!$B$41:$Z$100,$D420,0)/(VLOOKUP(FK$276,UI!$A$12:$O$51,VLOOKUP(FK$279,$B$276:$C$278,2,0),0)/1000)))),"")</f>
        <v/>
      </c>
      <c r="FL420" s="145" t="str">
        <f>IFERROR(IF(AND(FL$272=list!$D$3,'Box Calculation'!FL$279&lt;&gt;"h",$E420&lt;&gt;0),0,IF(AND(FL$273=list!$D$2,$E420&lt;&gt;0,TRUNC(VLOOKUP($E420,'Container Panel'!$B$41:$Z$100,$D420,0)/(VLOOKUP(FL$276,UI!$A$12:$O$51,VLOOKUP(FL$279,$B$276:$C$278,2,0),0)/1000))&gt;0),1,TRUNC(VLOOKUP($E420,'Container Panel'!$B$41:$Z$100,$D420,0)/(VLOOKUP(FL$276,UI!$A$12:$O$51,VLOOKUP(FL$279,$B$276:$C$278,2,0),0)/1000)))),"")</f>
        <v/>
      </c>
      <c r="FM420" s="145" t="str">
        <f>IFERROR(IF(AND(FM$272=list!$D$3,'Box Calculation'!FM$279&lt;&gt;"h",$E420&lt;&gt;0),0,IF(AND(FM$273=list!$D$2,$E420&lt;&gt;0,TRUNC(VLOOKUP($E420,'Container Panel'!$B$41:$Z$100,$D420,0)/(VLOOKUP(FM$276,UI!$A$12:$O$51,VLOOKUP(FM$279,$B$276:$C$278,2,0),0)/1000))&gt;0),1,TRUNC(VLOOKUP($E420,'Container Panel'!$B$41:$Z$100,$D420,0)/(VLOOKUP(FM$276,UI!$A$12:$O$51,VLOOKUP(FM$279,$B$276:$C$278,2,0),0)/1000)))),"")</f>
        <v/>
      </c>
      <c r="FN420" s="145" t="str">
        <f>IFERROR(IF(AND(FN$272=list!$D$3,'Box Calculation'!FN$279&lt;&gt;"h",$E420&lt;&gt;0),0,IF(AND(FN$273=list!$D$2,$E420&lt;&gt;0,TRUNC(VLOOKUP($E420,'Container Panel'!$B$41:$Z$100,$D420,0)/(VLOOKUP(FN$276,UI!$A$12:$O$51,VLOOKUP(FN$279,$B$276:$C$278,2,0),0)/1000))&gt;0),1,TRUNC(VLOOKUP($E420,'Container Panel'!$B$41:$Z$100,$D420,0)/(VLOOKUP(FN$276,UI!$A$12:$O$51,VLOOKUP(FN$279,$B$276:$C$278,2,0),0)/1000)))),"")</f>
        <v/>
      </c>
      <c r="FO420" s="145" t="str">
        <f>IFERROR(IF(AND(FO$272=list!$D$3,'Box Calculation'!FO$279&lt;&gt;"h",$E420&lt;&gt;0),0,IF(AND(FO$273=list!$D$2,$E420&lt;&gt;0,TRUNC(VLOOKUP($E420,'Container Panel'!$B$41:$Z$100,$D420,0)/(VLOOKUP(FO$276,UI!$A$12:$O$51,VLOOKUP(FO$279,$B$276:$C$278,2,0),0)/1000))&gt;0),1,TRUNC(VLOOKUP($E420,'Container Panel'!$B$41:$Z$100,$D420,0)/(VLOOKUP(FO$276,UI!$A$12:$O$51,VLOOKUP(FO$279,$B$276:$C$278,2,0),0)/1000)))),"")</f>
        <v/>
      </c>
      <c r="FP420" s="145" t="str">
        <f>IFERROR(IF(AND(FP$272=list!$D$3,'Box Calculation'!FP$279&lt;&gt;"h",$E420&lt;&gt;0),0,IF(AND(FP$273=list!$D$2,$E420&lt;&gt;0,TRUNC(VLOOKUP($E420,'Container Panel'!$B$41:$Z$100,$D420,0)/(VLOOKUP(FP$276,UI!$A$12:$O$51,VLOOKUP(FP$279,$B$276:$C$278,2,0),0)/1000))&gt;0),1,TRUNC(VLOOKUP($E420,'Container Panel'!$B$41:$Z$100,$D420,0)/(VLOOKUP(FP$276,UI!$A$12:$O$51,VLOOKUP(FP$279,$B$276:$C$278,2,0),0)/1000)))),"")</f>
        <v/>
      </c>
      <c r="FQ420" s="145" t="str">
        <f>IFERROR(IF(AND(FQ$272=list!$D$3,'Box Calculation'!FQ$279&lt;&gt;"h",$E420&lt;&gt;0),0,IF(AND(FQ$273=list!$D$2,$E420&lt;&gt;0,TRUNC(VLOOKUP($E420,'Container Panel'!$B$41:$Z$100,$D420,0)/(VLOOKUP(FQ$276,UI!$A$12:$O$51,VLOOKUP(FQ$279,$B$276:$C$278,2,0),0)/1000))&gt;0),1,TRUNC(VLOOKUP($E420,'Container Panel'!$B$41:$Z$100,$D420,0)/(VLOOKUP(FQ$276,UI!$A$12:$O$51,VLOOKUP(FQ$279,$B$276:$C$278,2,0),0)/1000)))),"")</f>
        <v/>
      </c>
      <c r="FR420" s="145" t="str">
        <f>IFERROR(IF(AND(FR$272=list!$D$3,'Box Calculation'!FR$279&lt;&gt;"h",$E420&lt;&gt;0),0,IF(AND(FR$273=list!$D$2,$E420&lt;&gt;0,TRUNC(VLOOKUP($E420,'Container Panel'!$B$41:$Z$100,$D420,0)/(VLOOKUP(FR$276,UI!$A$12:$O$51,VLOOKUP(FR$279,$B$276:$C$278,2,0),0)/1000))&gt;0),1,TRUNC(VLOOKUP($E420,'Container Panel'!$B$41:$Z$100,$D420,0)/(VLOOKUP(FR$276,UI!$A$12:$O$51,VLOOKUP(FR$279,$B$276:$C$278,2,0),0)/1000)))),"")</f>
        <v/>
      </c>
      <c r="FS420" s="145" t="str">
        <f>IFERROR(IF(AND(FS$272=list!$D$3,'Box Calculation'!FS$279&lt;&gt;"h",$E420&lt;&gt;0),0,IF(AND(FS$273=list!$D$2,$E420&lt;&gt;0,TRUNC(VLOOKUP($E420,'Container Panel'!$B$41:$Z$100,$D420,0)/(VLOOKUP(FS$276,UI!$A$12:$O$51,VLOOKUP(FS$279,$B$276:$C$278,2,0),0)/1000))&gt;0),1,TRUNC(VLOOKUP($E420,'Container Panel'!$B$41:$Z$100,$D420,0)/(VLOOKUP(FS$276,UI!$A$12:$O$51,VLOOKUP(FS$279,$B$276:$C$278,2,0),0)/1000)))),"")</f>
        <v/>
      </c>
      <c r="FT420" s="145" t="str">
        <f>IFERROR(IF(AND(FT$272=list!$D$3,'Box Calculation'!FT$279&lt;&gt;"h",$E420&lt;&gt;0),0,IF(AND(FT$273=list!$D$2,$E420&lt;&gt;0,TRUNC(VLOOKUP($E420,'Container Panel'!$B$41:$Z$100,$D420,0)/(VLOOKUP(FT$276,UI!$A$12:$O$51,VLOOKUP(FT$279,$B$276:$C$278,2,0),0)/1000))&gt;0),1,TRUNC(VLOOKUP($E420,'Container Panel'!$B$41:$Z$100,$D420,0)/(VLOOKUP(FT$276,UI!$A$12:$O$51,VLOOKUP(FT$279,$B$276:$C$278,2,0),0)/1000)))),"")</f>
        <v/>
      </c>
      <c r="FU420" s="145" t="str">
        <f>IFERROR(IF(AND(FU$272=list!$D$3,'Box Calculation'!FU$279&lt;&gt;"h",$E420&lt;&gt;0),0,IF(AND(FU$273=list!$D$2,$E420&lt;&gt;0,TRUNC(VLOOKUP($E420,'Container Panel'!$B$41:$Z$100,$D420,0)/(VLOOKUP(FU$276,UI!$A$12:$O$51,VLOOKUP(FU$279,$B$276:$C$278,2,0),0)/1000))&gt;0),1,TRUNC(VLOOKUP($E420,'Container Panel'!$B$41:$Z$100,$D420,0)/(VLOOKUP(FU$276,UI!$A$12:$O$51,VLOOKUP(FU$279,$B$276:$C$278,2,0),0)/1000)))),"")</f>
        <v/>
      </c>
      <c r="FV420" s="145" t="str">
        <f>IFERROR(IF(AND(FV$272=list!$D$3,'Box Calculation'!FV$279&lt;&gt;"h",$E420&lt;&gt;0),0,IF(AND(FV$273=list!$D$2,$E420&lt;&gt;0,TRUNC(VLOOKUP($E420,'Container Panel'!$B$41:$Z$100,$D420,0)/(VLOOKUP(FV$276,UI!$A$12:$O$51,VLOOKUP(FV$279,$B$276:$C$278,2,0),0)/1000))&gt;0),1,TRUNC(VLOOKUP($E420,'Container Panel'!$B$41:$Z$100,$D420,0)/(VLOOKUP(FV$276,UI!$A$12:$O$51,VLOOKUP(FV$279,$B$276:$C$278,2,0),0)/1000)))),"")</f>
        <v/>
      </c>
      <c r="FW420" s="145" t="str">
        <f>IFERROR(IF(AND(FW$272=list!$D$3,'Box Calculation'!FW$279&lt;&gt;"h",$E420&lt;&gt;0),0,IF(AND(FW$273=list!$D$2,$E420&lt;&gt;0,TRUNC(VLOOKUP($E420,'Container Panel'!$B$41:$Z$100,$D420,0)/(VLOOKUP(FW$276,UI!$A$12:$O$51,VLOOKUP(FW$279,$B$276:$C$278,2,0),0)/1000))&gt;0),1,TRUNC(VLOOKUP($E420,'Container Panel'!$B$41:$Z$100,$D420,0)/(VLOOKUP(FW$276,UI!$A$12:$O$51,VLOOKUP(FW$279,$B$276:$C$278,2,0),0)/1000)))),"")</f>
        <v/>
      </c>
      <c r="FX420" s="145" t="str">
        <f>IFERROR(IF(AND(FX$272=list!$D$3,'Box Calculation'!FX$279&lt;&gt;"h",$E420&lt;&gt;0),0,IF(AND(FX$273=list!$D$2,$E420&lt;&gt;0,TRUNC(VLOOKUP($E420,'Container Panel'!$B$41:$Z$100,$D420,0)/(VLOOKUP(FX$276,UI!$A$12:$O$51,VLOOKUP(FX$279,$B$276:$C$278,2,0),0)/1000))&gt;0),1,TRUNC(VLOOKUP($E420,'Container Panel'!$B$41:$Z$100,$D420,0)/(VLOOKUP(FX$276,UI!$A$12:$O$51,VLOOKUP(FX$279,$B$276:$C$278,2,0),0)/1000)))),"")</f>
        <v/>
      </c>
      <c r="FY420" s="145" t="str">
        <f>IFERROR(IF(AND(FY$272=list!$D$3,'Box Calculation'!FY$279&lt;&gt;"h",$E420&lt;&gt;0),0,IF(AND(FY$273=list!$D$2,$E420&lt;&gt;0,TRUNC(VLOOKUP($E420,'Container Panel'!$B$41:$Z$100,$D420,0)/(VLOOKUP(FY$276,UI!$A$12:$O$51,VLOOKUP(FY$279,$B$276:$C$278,2,0),0)/1000))&gt;0),1,TRUNC(VLOOKUP($E420,'Container Panel'!$B$41:$Z$100,$D420,0)/(VLOOKUP(FY$276,UI!$A$12:$O$51,VLOOKUP(FY$279,$B$276:$C$278,2,0),0)/1000)))),"")</f>
        <v/>
      </c>
      <c r="FZ420" s="145" t="str">
        <f>IFERROR(IF(AND(FZ$272=list!$D$3,'Box Calculation'!FZ$279&lt;&gt;"h",$E420&lt;&gt;0),0,IF(AND(FZ$273=list!$D$2,$E420&lt;&gt;0,TRUNC(VLOOKUP($E420,'Container Panel'!$B$41:$Z$100,$D420,0)/(VLOOKUP(FZ$276,UI!$A$12:$O$51,VLOOKUP(FZ$279,$B$276:$C$278,2,0),0)/1000))&gt;0),1,TRUNC(VLOOKUP($E420,'Container Panel'!$B$41:$Z$100,$D420,0)/(VLOOKUP(FZ$276,UI!$A$12:$O$51,VLOOKUP(FZ$279,$B$276:$C$278,2,0),0)/1000)))),"")</f>
        <v/>
      </c>
      <c r="GA420" s="145" t="str">
        <f>IFERROR(IF(AND(GA$272=list!$D$3,'Box Calculation'!GA$279&lt;&gt;"h",$E420&lt;&gt;0),0,IF(AND(GA$273=list!$D$2,$E420&lt;&gt;0,TRUNC(VLOOKUP($E420,'Container Panel'!$B$41:$Z$100,$D420,0)/(VLOOKUP(GA$276,UI!$A$12:$O$51,VLOOKUP(GA$279,$B$276:$C$278,2,0),0)/1000))&gt;0),1,TRUNC(VLOOKUP($E420,'Container Panel'!$B$41:$Z$100,$D420,0)/(VLOOKUP(GA$276,UI!$A$12:$O$51,VLOOKUP(GA$279,$B$276:$C$278,2,0),0)/1000)))),"")</f>
        <v/>
      </c>
      <c r="GB420" s="145" t="str">
        <f>IFERROR(IF(AND(GB$272=list!$D$3,'Box Calculation'!GB$279&lt;&gt;"h",$E420&lt;&gt;0),0,IF(AND(GB$273=list!$D$2,$E420&lt;&gt;0,TRUNC(VLOOKUP($E420,'Container Panel'!$B$41:$Z$100,$D420,0)/(VLOOKUP(GB$276,UI!$A$12:$O$51,VLOOKUP(GB$279,$B$276:$C$278,2,0),0)/1000))&gt;0),1,TRUNC(VLOOKUP($E420,'Container Panel'!$B$41:$Z$100,$D420,0)/(VLOOKUP(GB$276,UI!$A$12:$O$51,VLOOKUP(GB$279,$B$276:$C$278,2,0),0)/1000)))),"")</f>
        <v/>
      </c>
      <c r="GC420" s="145" t="str">
        <f>IFERROR(IF(AND(GC$272=list!$D$3,'Box Calculation'!GC$279&lt;&gt;"h",$E420&lt;&gt;0),0,IF(AND(GC$273=list!$D$2,$E420&lt;&gt;0,TRUNC(VLOOKUP($E420,'Container Panel'!$B$41:$Z$100,$D420,0)/(VLOOKUP(GC$276,UI!$A$12:$O$51,VLOOKUP(GC$279,$B$276:$C$278,2,0),0)/1000))&gt;0),1,TRUNC(VLOOKUP($E420,'Container Panel'!$B$41:$Z$100,$D420,0)/(VLOOKUP(GC$276,UI!$A$12:$O$51,VLOOKUP(GC$279,$B$276:$C$278,2,0),0)/1000)))),"")</f>
        <v/>
      </c>
      <c r="GD420" s="145" t="str">
        <f>IFERROR(IF(AND(GD$272=list!$D$3,'Box Calculation'!GD$279&lt;&gt;"h",$E420&lt;&gt;0),0,IF(AND(GD$273=list!$D$2,$E420&lt;&gt;0,TRUNC(VLOOKUP($E420,'Container Panel'!$B$41:$Z$100,$D420,0)/(VLOOKUP(GD$276,UI!$A$12:$O$51,VLOOKUP(GD$279,$B$276:$C$278,2,0),0)/1000))&gt;0),1,TRUNC(VLOOKUP($E420,'Container Panel'!$B$41:$Z$100,$D420,0)/(VLOOKUP(GD$276,UI!$A$12:$O$51,VLOOKUP(GD$279,$B$276:$C$278,2,0),0)/1000)))),"")</f>
        <v/>
      </c>
      <c r="GE420" s="145" t="str">
        <f>IFERROR(IF(AND(GE$272=list!$D$3,'Box Calculation'!GE$279&lt;&gt;"h",$E420&lt;&gt;0),0,IF(AND(GE$273=list!$D$2,$E420&lt;&gt;0,TRUNC(VLOOKUP($E420,'Container Panel'!$B$41:$Z$100,$D420,0)/(VLOOKUP(GE$276,UI!$A$12:$O$51,VLOOKUP(GE$279,$B$276:$C$278,2,0),0)/1000))&gt;0),1,TRUNC(VLOOKUP($E420,'Container Panel'!$B$41:$Z$100,$D420,0)/(VLOOKUP(GE$276,UI!$A$12:$O$51,VLOOKUP(GE$279,$B$276:$C$278,2,0),0)/1000)))),"")</f>
        <v/>
      </c>
      <c r="GF420" s="145" t="str">
        <f>IFERROR(IF(AND(GF$272=list!$D$3,'Box Calculation'!GF$279&lt;&gt;"h",$E420&lt;&gt;0),0,IF(AND(GF$273=list!$D$2,$E420&lt;&gt;0,TRUNC(VLOOKUP($E420,'Container Panel'!$B$41:$Z$100,$D420,0)/(VLOOKUP(GF$276,UI!$A$12:$O$51,VLOOKUP(GF$279,$B$276:$C$278,2,0),0)/1000))&gt;0),1,TRUNC(VLOOKUP($E420,'Container Panel'!$B$41:$Z$100,$D420,0)/(VLOOKUP(GF$276,UI!$A$12:$O$51,VLOOKUP(GF$279,$B$276:$C$278,2,0),0)/1000)))),"")</f>
        <v/>
      </c>
      <c r="GG420" s="145" t="str">
        <f>IFERROR(IF(AND(GG$272=list!$D$3,'Box Calculation'!GG$279&lt;&gt;"h",$E420&lt;&gt;0),0,IF(AND(GG$273=list!$D$2,$E420&lt;&gt;0,TRUNC(VLOOKUP($E420,'Container Panel'!$B$41:$Z$100,$D420,0)/(VLOOKUP(GG$276,UI!$A$12:$O$51,VLOOKUP(GG$279,$B$276:$C$278,2,0),0)/1000))&gt;0),1,TRUNC(VLOOKUP($E420,'Container Panel'!$B$41:$Z$100,$D420,0)/(VLOOKUP(GG$276,UI!$A$12:$O$51,VLOOKUP(GG$279,$B$276:$C$278,2,0),0)/1000)))),"")</f>
        <v/>
      </c>
      <c r="GH420" s="145" t="str">
        <f>IFERROR(IF(AND(GH$272=list!$D$3,'Box Calculation'!GH$279&lt;&gt;"h",$E420&lt;&gt;0),0,IF(AND(GH$273=list!$D$2,$E420&lt;&gt;0,TRUNC(VLOOKUP($E420,'Container Panel'!$B$41:$Z$100,$D420,0)/(VLOOKUP(GH$276,UI!$A$12:$O$51,VLOOKUP(GH$279,$B$276:$C$278,2,0),0)/1000))&gt;0),1,TRUNC(VLOOKUP($E420,'Container Panel'!$B$41:$Z$100,$D420,0)/(VLOOKUP(GH$276,UI!$A$12:$O$51,VLOOKUP(GH$279,$B$276:$C$278,2,0),0)/1000)))),"")</f>
        <v/>
      </c>
      <c r="GI420" s="145" t="str">
        <f>IFERROR(IF(AND(GI$272=list!$D$3,'Box Calculation'!GI$279&lt;&gt;"h",$E420&lt;&gt;0),0,IF(AND(GI$273=list!$D$2,$E420&lt;&gt;0,TRUNC(VLOOKUP($E420,'Container Panel'!$B$41:$Z$100,$D420,0)/(VLOOKUP(GI$276,UI!$A$12:$O$51,VLOOKUP(GI$279,$B$276:$C$278,2,0),0)/1000))&gt;0),1,TRUNC(VLOOKUP($E420,'Container Panel'!$B$41:$Z$100,$D420,0)/(VLOOKUP(GI$276,UI!$A$12:$O$51,VLOOKUP(GI$279,$B$276:$C$278,2,0),0)/1000)))),"")</f>
        <v/>
      </c>
      <c r="GJ420" s="145" t="str">
        <f>IFERROR(IF(AND(GJ$272=list!$D$3,'Box Calculation'!GJ$279&lt;&gt;"h",$E420&lt;&gt;0),0,IF(AND(GJ$273=list!$D$2,$E420&lt;&gt;0,TRUNC(VLOOKUP($E420,'Container Panel'!$B$41:$Z$100,$D420,0)/(VLOOKUP(GJ$276,UI!$A$12:$O$51,VLOOKUP(GJ$279,$B$276:$C$278,2,0),0)/1000))&gt;0),1,TRUNC(VLOOKUP($E420,'Container Panel'!$B$41:$Z$100,$D420,0)/(VLOOKUP(GJ$276,UI!$A$12:$O$51,VLOOKUP(GJ$279,$B$276:$C$278,2,0),0)/1000)))),"")</f>
        <v/>
      </c>
      <c r="GK420" s="145" t="str">
        <f>IFERROR(IF(AND(GK$272=list!$D$3,'Box Calculation'!GK$279&lt;&gt;"h",$E420&lt;&gt;0),0,IF(AND(GK$273=list!$D$2,$E420&lt;&gt;0,TRUNC(VLOOKUP($E420,'Container Panel'!$B$41:$Z$100,$D420,0)/(VLOOKUP(GK$276,UI!$A$12:$O$51,VLOOKUP(GK$279,$B$276:$C$278,2,0),0)/1000))&gt;0),1,TRUNC(VLOOKUP($E420,'Container Panel'!$B$41:$Z$100,$D420,0)/(VLOOKUP(GK$276,UI!$A$12:$O$51,VLOOKUP(GK$279,$B$276:$C$278,2,0),0)/1000)))),"")</f>
        <v/>
      </c>
      <c r="GL420" s="145" t="str">
        <f>IFERROR(IF(AND(GL$272=list!$D$3,'Box Calculation'!GL$279&lt;&gt;"h",$E420&lt;&gt;0),0,IF(AND(GL$273=list!$D$2,$E420&lt;&gt;0,TRUNC(VLOOKUP($E420,'Container Panel'!$B$41:$Z$100,$D420,0)/(VLOOKUP(GL$276,UI!$A$12:$O$51,VLOOKUP(GL$279,$B$276:$C$278,2,0),0)/1000))&gt;0),1,TRUNC(VLOOKUP($E420,'Container Panel'!$B$41:$Z$100,$D420,0)/(VLOOKUP(GL$276,UI!$A$12:$O$51,VLOOKUP(GL$279,$B$276:$C$278,2,0),0)/1000)))),"")</f>
        <v/>
      </c>
      <c r="GM420" s="145" t="str">
        <f>IFERROR(IF(AND(GM$272=list!$D$3,'Box Calculation'!GM$279&lt;&gt;"h",$E420&lt;&gt;0),0,IF(AND(GM$273=list!$D$2,$E420&lt;&gt;0,TRUNC(VLOOKUP($E420,'Container Panel'!$B$41:$Z$100,$D420,0)/(VLOOKUP(GM$276,UI!$A$12:$O$51,VLOOKUP(GM$279,$B$276:$C$278,2,0),0)/1000))&gt;0),1,TRUNC(VLOOKUP($E420,'Container Panel'!$B$41:$Z$100,$D420,0)/(VLOOKUP(GM$276,UI!$A$12:$O$51,VLOOKUP(GM$279,$B$276:$C$278,2,0),0)/1000)))),"")</f>
        <v/>
      </c>
      <c r="GN420" s="145" t="str">
        <f>IFERROR(IF(AND(GN$272=list!$D$3,'Box Calculation'!GN$279&lt;&gt;"h",$E420&lt;&gt;0),0,IF(AND(GN$273=list!$D$2,$E420&lt;&gt;0,TRUNC(VLOOKUP($E420,'Container Panel'!$B$41:$Z$100,$D420,0)/(VLOOKUP(GN$276,UI!$A$12:$O$51,VLOOKUP(GN$279,$B$276:$C$278,2,0),0)/1000))&gt;0),1,TRUNC(VLOOKUP($E420,'Container Panel'!$B$41:$Z$100,$D420,0)/(VLOOKUP(GN$276,UI!$A$12:$O$51,VLOOKUP(GN$279,$B$276:$C$278,2,0),0)/1000)))),"")</f>
        <v/>
      </c>
      <c r="GO420" s="145" t="str">
        <f>IFERROR(IF(AND(GO$272=list!$D$3,'Box Calculation'!GO$279&lt;&gt;"h",$E420&lt;&gt;0),0,IF(AND(GO$273=list!$D$2,$E420&lt;&gt;0,TRUNC(VLOOKUP($E420,'Container Panel'!$B$41:$Z$100,$D420,0)/(VLOOKUP(GO$276,UI!$A$12:$O$51,VLOOKUP(GO$279,$B$276:$C$278,2,0),0)/1000))&gt;0),1,TRUNC(VLOOKUP($E420,'Container Panel'!$B$41:$Z$100,$D420,0)/(VLOOKUP(GO$276,UI!$A$12:$O$51,VLOOKUP(GO$279,$B$276:$C$278,2,0),0)/1000)))),"")</f>
        <v/>
      </c>
      <c r="GP420" s="145" t="str">
        <f>IFERROR(IF(AND(GP$272=list!$D$3,'Box Calculation'!GP$279&lt;&gt;"h",$E420&lt;&gt;0),0,IF(AND(GP$273=list!$D$2,$E420&lt;&gt;0,TRUNC(VLOOKUP($E420,'Container Panel'!$B$41:$Z$100,$D420,0)/(VLOOKUP(GP$276,UI!$A$12:$O$51,VLOOKUP(GP$279,$B$276:$C$278,2,0),0)/1000))&gt;0),1,TRUNC(VLOOKUP($E420,'Container Panel'!$B$41:$Z$100,$D420,0)/(VLOOKUP(GP$276,UI!$A$12:$O$51,VLOOKUP(GP$279,$B$276:$C$278,2,0),0)/1000)))),"")</f>
        <v/>
      </c>
      <c r="GQ420" s="145" t="str">
        <f>IFERROR(IF(AND(GQ$272=list!$D$3,'Box Calculation'!GQ$279&lt;&gt;"h",$E420&lt;&gt;0),0,IF(AND(GQ$273=list!$D$2,$E420&lt;&gt;0,TRUNC(VLOOKUP($E420,'Container Panel'!$B$41:$Z$100,$D420,0)/(VLOOKUP(GQ$276,UI!$A$12:$O$51,VLOOKUP(GQ$279,$B$276:$C$278,2,0),0)/1000))&gt;0),1,TRUNC(VLOOKUP($E420,'Container Panel'!$B$41:$Z$100,$D420,0)/(VLOOKUP(GQ$276,UI!$A$12:$O$51,VLOOKUP(GQ$279,$B$276:$C$278,2,0),0)/1000)))),"")</f>
        <v/>
      </c>
      <c r="GR420" s="145" t="str">
        <f>IFERROR(IF(AND(GR$272=list!$D$3,'Box Calculation'!GR$279&lt;&gt;"h",$E420&lt;&gt;0),0,IF(AND(GR$273=list!$D$2,$E420&lt;&gt;0,TRUNC(VLOOKUP($E420,'Container Panel'!$B$41:$Z$100,$D420,0)/(VLOOKUP(GR$276,UI!$A$12:$O$51,VLOOKUP(GR$279,$B$276:$C$278,2,0),0)/1000))&gt;0),1,TRUNC(VLOOKUP($E420,'Container Panel'!$B$41:$Z$100,$D420,0)/(VLOOKUP(GR$276,UI!$A$12:$O$51,VLOOKUP(GR$279,$B$276:$C$278,2,0),0)/1000)))),"")</f>
        <v/>
      </c>
      <c r="GS420" s="145" t="str">
        <f>IFERROR(IF(AND(GS$272=list!$D$3,'Box Calculation'!GS$279&lt;&gt;"h",$E420&lt;&gt;0),0,IF(AND(GS$273=list!$D$2,$E420&lt;&gt;0,TRUNC(VLOOKUP($E420,'Container Panel'!$B$41:$Z$100,$D420,0)/(VLOOKUP(GS$276,UI!$A$12:$O$51,VLOOKUP(GS$279,$B$276:$C$278,2,0),0)/1000))&gt;0),1,TRUNC(VLOOKUP($E420,'Container Panel'!$B$41:$Z$100,$D420,0)/(VLOOKUP(GS$276,UI!$A$12:$O$51,VLOOKUP(GS$279,$B$276:$C$278,2,0),0)/1000)))),"")</f>
        <v/>
      </c>
      <c r="GT420" s="145" t="str">
        <f>IFERROR(IF(AND(GT$272=list!$D$3,'Box Calculation'!GT$279&lt;&gt;"h",$E420&lt;&gt;0),0,IF(AND(GT$273=list!$D$2,$E420&lt;&gt;0,TRUNC(VLOOKUP($E420,'Container Panel'!$B$41:$Z$100,$D420,0)/(VLOOKUP(GT$276,UI!$A$12:$O$51,VLOOKUP(GT$279,$B$276:$C$278,2,0),0)/1000))&gt;0),1,TRUNC(VLOOKUP($E420,'Container Panel'!$B$41:$Z$100,$D420,0)/(VLOOKUP(GT$276,UI!$A$12:$O$51,VLOOKUP(GT$279,$B$276:$C$278,2,0),0)/1000)))),"")</f>
        <v/>
      </c>
      <c r="GU420" s="145" t="str">
        <f>IFERROR(IF(AND(GU$272=list!$D$3,'Box Calculation'!GU$279&lt;&gt;"h",$E420&lt;&gt;0),0,IF(AND(GU$273=list!$D$2,$E420&lt;&gt;0,TRUNC(VLOOKUP($E420,'Container Panel'!$B$41:$Z$100,$D420,0)/(VLOOKUP(GU$276,UI!$A$12:$O$51,VLOOKUP(GU$279,$B$276:$C$278,2,0),0)/1000))&gt;0),1,TRUNC(VLOOKUP($E420,'Container Panel'!$B$41:$Z$100,$D420,0)/(VLOOKUP(GU$276,UI!$A$12:$O$51,VLOOKUP(GU$279,$B$276:$C$278,2,0),0)/1000)))),"")</f>
        <v/>
      </c>
      <c r="GV420" s="145" t="str">
        <f>IFERROR(IF(AND(GV$272=list!$D$3,'Box Calculation'!GV$279&lt;&gt;"h",$E420&lt;&gt;0),0,IF(AND(GV$273=list!$D$2,$E420&lt;&gt;0,TRUNC(VLOOKUP($E420,'Container Panel'!$B$41:$Z$100,$D420,0)/(VLOOKUP(GV$276,UI!$A$12:$O$51,VLOOKUP(GV$279,$B$276:$C$278,2,0),0)/1000))&gt;0),1,TRUNC(VLOOKUP($E420,'Container Panel'!$B$41:$Z$100,$D420,0)/(VLOOKUP(GV$276,UI!$A$12:$O$51,VLOOKUP(GV$279,$B$276:$C$278,2,0),0)/1000)))),"")</f>
        <v/>
      </c>
      <c r="GW420" s="145" t="str">
        <f>IFERROR(IF(AND(GW$272=list!$D$3,'Box Calculation'!GW$279&lt;&gt;"h",$E420&lt;&gt;0),0,IF(AND(GW$273=list!$D$2,$E420&lt;&gt;0,TRUNC(VLOOKUP($E420,'Container Panel'!$B$41:$Z$100,$D420,0)/(VLOOKUP(GW$276,UI!$A$12:$O$51,VLOOKUP(GW$279,$B$276:$C$278,2,0),0)/1000))&gt;0),1,TRUNC(VLOOKUP($E420,'Container Panel'!$B$41:$Z$100,$D420,0)/(VLOOKUP(GW$276,UI!$A$12:$O$51,VLOOKUP(GW$279,$B$276:$C$278,2,0),0)/1000)))),"")</f>
        <v/>
      </c>
      <c r="GX420" s="145" t="str">
        <f>IFERROR(IF(AND(GX$272=list!$D$3,'Box Calculation'!GX$279&lt;&gt;"h",$E420&lt;&gt;0),0,IF(AND(GX$273=list!$D$2,$E420&lt;&gt;0,TRUNC(VLOOKUP($E420,'Container Panel'!$B$41:$Z$100,$D420,0)/(VLOOKUP(GX$276,UI!$A$12:$O$51,VLOOKUP(GX$279,$B$276:$C$278,2,0),0)/1000))&gt;0),1,TRUNC(VLOOKUP($E420,'Container Panel'!$B$41:$Z$100,$D420,0)/(VLOOKUP(GX$276,UI!$A$12:$O$51,VLOOKUP(GX$279,$B$276:$C$278,2,0),0)/1000)))),"")</f>
        <v/>
      </c>
      <c r="GY420" s="145" t="str">
        <f>IFERROR(IF(AND(GY$272=list!$D$3,'Box Calculation'!GY$279&lt;&gt;"h",$E420&lt;&gt;0),0,IF(AND(GY$273=list!$D$2,$E420&lt;&gt;0,TRUNC(VLOOKUP($E420,'Container Panel'!$B$41:$Z$100,$D420,0)/(VLOOKUP(GY$276,UI!$A$12:$O$51,VLOOKUP(GY$279,$B$276:$C$278,2,0),0)/1000))&gt;0),1,TRUNC(VLOOKUP($E420,'Container Panel'!$B$41:$Z$100,$D420,0)/(VLOOKUP(GY$276,UI!$A$12:$O$51,VLOOKUP(GY$279,$B$276:$C$278,2,0),0)/1000)))),"")</f>
        <v/>
      </c>
      <c r="GZ420" s="145" t="str">
        <f>IFERROR(IF(AND(GZ$272=list!$D$3,'Box Calculation'!GZ$279&lt;&gt;"h",$E420&lt;&gt;0),0,IF(AND(GZ$273=list!$D$2,$E420&lt;&gt;0,TRUNC(VLOOKUP($E420,'Container Panel'!$B$41:$Z$100,$D420,0)/(VLOOKUP(GZ$276,UI!$A$12:$O$51,VLOOKUP(GZ$279,$B$276:$C$278,2,0),0)/1000))&gt;0),1,TRUNC(VLOOKUP($E420,'Container Panel'!$B$41:$Z$100,$D420,0)/(VLOOKUP(GZ$276,UI!$A$12:$O$51,VLOOKUP(GZ$279,$B$276:$C$278,2,0),0)/1000)))),"")</f>
        <v/>
      </c>
      <c r="HA420" s="145" t="str">
        <f>IFERROR(IF(AND(HA$272=list!$D$3,'Box Calculation'!HA$279&lt;&gt;"h",$E420&lt;&gt;0),0,IF(AND(HA$273=list!$D$2,$E420&lt;&gt;0,TRUNC(VLOOKUP($E420,'Container Panel'!$B$41:$Z$100,$D420,0)/(VLOOKUP(HA$276,UI!$A$12:$O$51,VLOOKUP(HA$279,$B$276:$C$278,2,0),0)/1000))&gt;0),1,TRUNC(VLOOKUP($E420,'Container Panel'!$B$41:$Z$100,$D420,0)/(VLOOKUP(HA$276,UI!$A$12:$O$51,VLOOKUP(HA$279,$B$276:$C$278,2,0),0)/1000)))),"")</f>
        <v/>
      </c>
      <c r="HB420" s="145" t="str">
        <f>IFERROR(IF(AND(HB$272=list!$D$3,'Box Calculation'!HB$279&lt;&gt;"h",$E420&lt;&gt;0),0,IF(AND(HB$273=list!$D$2,$E420&lt;&gt;0,TRUNC(VLOOKUP($E420,'Container Panel'!$B$41:$Z$100,$D420,0)/(VLOOKUP(HB$276,UI!$A$12:$O$51,VLOOKUP(HB$279,$B$276:$C$278,2,0),0)/1000))&gt;0),1,TRUNC(VLOOKUP($E420,'Container Panel'!$B$41:$Z$100,$D420,0)/(VLOOKUP(HB$276,UI!$A$12:$O$51,VLOOKUP(HB$279,$B$276:$C$278,2,0),0)/1000)))),"")</f>
        <v/>
      </c>
      <c r="HC420" s="145" t="str">
        <f>IFERROR(IF(AND(HC$272=list!$D$3,'Box Calculation'!HC$279&lt;&gt;"h",$E420&lt;&gt;0),0,IF(AND(HC$273=list!$D$2,$E420&lt;&gt;0,TRUNC(VLOOKUP($E420,'Container Panel'!$B$41:$Z$100,$D420,0)/(VLOOKUP(HC$276,UI!$A$12:$O$51,VLOOKUP(HC$279,$B$276:$C$278,2,0),0)/1000))&gt;0),1,TRUNC(VLOOKUP($E420,'Container Panel'!$B$41:$Z$100,$D420,0)/(VLOOKUP(HC$276,UI!$A$12:$O$51,VLOOKUP(HC$279,$B$276:$C$278,2,0),0)/1000)))),"")</f>
        <v/>
      </c>
      <c r="HD420" s="145" t="str">
        <f>IFERROR(IF(AND(HD$272=list!$D$3,'Box Calculation'!HD$279&lt;&gt;"h",$E420&lt;&gt;0),0,IF(AND(HD$273=list!$D$2,$E420&lt;&gt;0,TRUNC(VLOOKUP($E420,'Container Panel'!$B$41:$Z$100,$D420,0)/(VLOOKUP(HD$276,UI!$A$12:$O$51,VLOOKUP(HD$279,$B$276:$C$278,2,0),0)/1000))&gt;0),1,TRUNC(VLOOKUP($E420,'Container Panel'!$B$41:$Z$100,$D420,0)/(VLOOKUP(HD$276,UI!$A$12:$O$51,VLOOKUP(HD$279,$B$276:$C$278,2,0),0)/1000)))),"")</f>
        <v/>
      </c>
      <c r="HE420" s="145" t="str">
        <f>IFERROR(IF(AND(HE$272=list!$D$3,'Box Calculation'!HE$279&lt;&gt;"h",$E420&lt;&gt;0),0,IF(AND(HE$273=list!$D$2,$E420&lt;&gt;0,TRUNC(VLOOKUP($E420,'Container Panel'!$B$41:$Z$100,$D420,0)/(VLOOKUP(HE$276,UI!$A$12:$O$51,VLOOKUP(HE$279,$B$276:$C$278,2,0),0)/1000))&gt;0),1,TRUNC(VLOOKUP($E420,'Container Panel'!$B$41:$Z$100,$D420,0)/(VLOOKUP(HE$276,UI!$A$12:$O$51,VLOOKUP(HE$279,$B$276:$C$278,2,0),0)/1000)))),"")</f>
        <v/>
      </c>
      <c r="HF420" s="145" t="str">
        <f>IFERROR(IF(AND(HF$272=list!$D$3,'Box Calculation'!HF$279&lt;&gt;"h",$E420&lt;&gt;0),0,IF(AND(HF$273=list!$D$2,$E420&lt;&gt;0,TRUNC(VLOOKUP($E420,'Container Panel'!$B$41:$Z$100,$D420,0)/(VLOOKUP(HF$276,UI!$A$12:$O$51,VLOOKUP(HF$279,$B$276:$C$278,2,0),0)/1000))&gt;0),1,TRUNC(VLOOKUP($E420,'Container Panel'!$B$41:$Z$100,$D420,0)/(VLOOKUP(HF$276,UI!$A$12:$O$51,VLOOKUP(HF$279,$B$276:$C$278,2,0),0)/1000)))),"")</f>
        <v/>
      </c>
      <c r="HG420" s="145" t="str">
        <f>IFERROR(IF(AND(HG$272=list!$D$3,'Box Calculation'!HG$279&lt;&gt;"h",$E420&lt;&gt;0),0,IF(AND(HG$273=list!$D$2,$E420&lt;&gt;0,TRUNC(VLOOKUP($E420,'Container Panel'!$B$41:$Z$100,$D420,0)/(VLOOKUP(HG$276,UI!$A$12:$O$51,VLOOKUP(HG$279,$B$276:$C$278,2,0),0)/1000))&gt;0),1,TRUNC(VLOOKUP($E420,'Container Panel'!$B$41:$Z$100,$D420,0)/(VLOOKUP(HG$276,UI!$A$12:$O$51,VLOOKUP(HG$279,$B$276:$C$278,2,0),0)/1000)))),"")</f>
        <v/>
      </c>
      <c r="HH420" s="145" t="str">
        <f>IFERROR(IF(AND(HH$272=list!$D$3,'Box Calculation'!HH$279&lt;&gt;"h",$E420&lt;&gt;0),0,IF(AND(HH$273=list!$D$2,$E420&lt;&gt;0,TRUNC(VLOOKUP($E420,'Container Panel'!$B$41:$Z$100,$D420,0)/(VLOOKUP(HH$276,UI!$A$12:$O$51,VLOOKUP(HH$279,$B$276:$C$278,2,0),0)/1000))&gt;0),1,TRUNC(VLOOKUP($E420,'Container Panel'!$B$41:$Z$100,$D420,0)/(VLOOKUP(HH$276,UI!$A$12:$O$51,VLOOKUP(HH$279,$B$276:$C$278,2,0),0)/1000)))),"")</f>
        <v/>
      </c>
      <c r="HI420" s="145" t="str">
        <f>IFERROR(IF(AND(HI$272=list!$D$3,'Box Calculation'!HI$279&lt;&gt;"h",$E420&lt;&gt;0),0,IF(AND(HI$273=list!$D$2,$E420&lt;&gt;0,TRUNC(VLOOKUP($E420,'Container Panel'!$B$41:$Z$100,$D420,0)/(VLOOKUP(HI$276,UI!$A$12:$O$51,VLOOKUP(HI$279,$B$276:$C$278,2,0),0)/1000))&gt;0),1,TRUNC(VLOOKUP($E420,'Container Panel'!$B$41:$Z$100,$D420,0)/(VLOOKUP(HI$276,UI!$A$12:$O$51,VLOOKUP(HI$279,$B$276:$C$278,2,0),0)/1000)))),"")</f>
        <v/>
      </c>
      <c r="HJ420" s="145" t="str">
        <f>IFERROR(IF(AND(HJ$272=list!$D$3,'Box Calculation'!HJ$279&lt;&gt;"h",$E420&lt;&gt;0),0,IF(AND(HJ$273=list!$D$2,$E420&lt;&gt;0,TRUNC(VLOOKUP($E420,'Container Panel'!$B$41:$Z$100,$D420,0)/(VLOOKUP(HJ$276,UI!$A$12:$O$51,VLOOKUP(HJ$279,$B$276:$C$278,2,0),0)/1000))&gt;0),1,TRUNC(VLOOKUP($E420,'Container Panel'!$B$41:$Z$100,$D420,0)/(VLOOKUP(HJ$276,UI!$A$12:$O$51,VLOOKUP(HJ$279,$B$276:$C$278,2,0),0)/1000)))),"")</f>
        <v/>
      </c>
      <c r="HK420" s="145" t="str">
        <f>IFERROR(IF(AND(HK$272=list!$D$3,'Box Calculation'!HK$279&lt;&gt;"h",$E420&lt;&gt;0),0,IF(AND(HK$273=list!$D$2,$E420&lt;&gt;0,TRUNC(VLOOKUP($E420,'Container Panel'!$B$41:$Z$100,$D420,0)/(VLOOKUP(HK$276,UI!$A$12:$O$51,VLOOKUP(HK$279,$B$276:$C$278,2,0),0)/1000))&gt;0),1,TRUNC(VLOOKUP($E420,'Container Panel'!$B$41:$Z$100,$D420,0)/(VLOOKUP(HK$276,UI!$A$12:$O$51,VLOOKUP(HK$279,$B$276:$C$278,2,0),0)/1000)))),"")</f>
        <v/>
      </c>
      <c r="HL420" s="145" t="str">
        <f>IFERROR(IF(AND(HL$272=list!$D$3,'Box Calculation'!HL$279&lt;&gt;"h",$E420&lt;&gt;0),0,IF(AND(HL$273=list!$D$2,$E420&lt;&gt;0,TRUNC(VLOOKUP($E420,'Container Panel'!$B$41:$Z$100,$D420,0)/(VLOOKUP(HL$276,UI!$A$12:$O$51,VLOOKUP(HL$279,$B$276:$C$278,2,0),0)/1000))&gt;0),1,TRUNC(VLOOKUP($E420,'Container Panel'!$B$41:$Z$100,$D420,0)/(VLOOKUP(HL$276,UI!$A$12:$O$51,VLOOKUP(HL$279,$B$276:$C$278,2,0),0)/1000)))),"")</f>
        <v/>
      </c>
      <c r="HM420" s="145" t="str">
        <f>IFERROR(IF(AND(HM$272=list!$D$3,'Box Calculation'!HM$279&lt;&gt;"h",$E420&lt;&gt;0),0,IF(AND(HM$273=list!$D$2,$E420&lt;&gt;0,TRUNC(VLOOKUP($E420,'Container Panel'!$B$41:$Z$100,$D420,0)/(VLOOKUP(HM$276,UI!$A$12:$O$51,VLOOKUP(HM$279,$B$276:$C$278,2,0),0)/1000))&gt;0),1,TRUNC(VLOOKUP($E420,'Container Panel'!$B$41:$Z$100,$D420,0)/(VLOOKUP(HM$276,UI!$A$12:$O$51,VLOOKUP(HM$279,$B$276:$C$278,2,0),0)/1000)))),"")</f>
        <v/>
      </c>
      <c r="HN420" s="145" t="str">
        <f>IFERROR(IF(AND(HN$272=list!$D$3,'Box Calculation'!HN$279&lt;&gt;"h",$E420&lt;&gt;0),0,IF(AND(HN$273=list!$D$2,$E420&lt;&gt;0,TRUNC(VLOOKUP($E420,'Container Panel'!$B$41:$Z$100,$D420,0)/(VLOOKUP(HN$276,UI!$A$12:$O$51,VLOOKUP(HN$279,$B$276:$C$278,2,0),0)/1000))&gt;0),1,TRUNC(VLOOKUP($E420,'Container Panel'!$B$41:$Z$100,$D420,0)/(VLOOKUP(HN$276,UI!$A$12:$O$51,VLOOKUP(HN$279,$B$276:$C$278,2,0),0)/1000)))),"")</f>
        <v/>
      </c>
      <c r="HO420" s="145" t="str">
        <f>IFERROR(IF(AND(HO$272=list!$D$3,'Box Calculation'!HO$279&lt;&gt;"h",$E420&lt;&gt;0),0,IF(AND(HO$273=list!$D$2,$E420&lt;&gt;0,TRUNC(VLOOKUP($E420,'Container Panel'!$B$41:$Z$100,$D420,0)/(VLOOKUP(HO$276,UI!$A$12:$O$51,VLOOKUP(HO$279,$B$276:$C$278,2,0),0)/1000))&gt;0),1,TRUNC(VLOOKUP($E420,'Container Panel'!$B$41:$Z$100,$D420,0)/(VLOOKUP(HO$276,UI!$A$12:$O$51,VLOOKUP(HO$279,$B$276:$C$278,2,0),0)/1000)))),"")</f>
        <v/>
      </c>
      <c r="HP420" s="145" t="str">
        <f>IFERROR(IF(AND(HP$272=list!$D$3,'Box Calculation'!HP$279&lt;&gt;"h",$E420&lt;&gt;0),0,IF(AND(HP$273=list!$D$2,$E420&lt;&gt;0,TRUNC(VLOOKUP($E420,'Container Panel'!$B$41:$Z$100,$D420,0)/(VLOOKUP(HP$276,UI!$A$12:$O$51,VLOOKUP(HP$279,$B$276:$C$278,2,0),0)/1000))&gt;0),1,TRUNC(VLOOKUP($E420,'Container Panel'!$B$41:$Z$100,$D420,0)/(VLOOKUP(HP$276,UI!$A$12:$O$51,VLOOKUP(HP$279,$B$276:$C$278,2,0),0)/1000)))),"")</f>
        <v/>
      </c>
      <c r="HQ420" s="145" t="str">
        <f>IFERROR(IF(AND(HQ$272=list!$D$3,'Box Calculation'!HQ$279&lt;&gt;"h",$E420&lt;&gt;0),0,IF(AND(HQ$273=list!$D$2,$E420&lt;&gt;0,TRUNC(VLOOKUP($E420,'Container Panel'!$B$41:$Z$100,$D420,0)/(VLOOKUP(HQ$276,UI!$A$12:$O$51,VLOOKUP(HQ$279,$B$276:$C$278,2,0),0)/1000))&gt;0),1,TRUNC(VLOOKUP($E420,'Container Panel'!$B$41:$Z$100,$D420,0)/(VLOOKUP(HQ$276,UI!$A$12:$O$51,VLOOKUP(HQ$279,$B$276:$C$278,2,0),0)/1000)))),"")</f>
        <v/>
      </c>
      <c r="HR420" s="145" t="str">
        <f>IFERROR(IF(AND(HR$272=list!$D$3,'Box Calculation'!HR$279&lt;&gt;"h",$E420&lt;&gt;0),0,IF(AND(HR$273=list!$D$2,$E420&lt;&gt;0,TRUNC(VLOOKUP($E420,'Container Panel'!$B$41:$Z$100,$D420,0)/(VLOOKUP(HR$276,UI!$A$12:$O$51,VLOOKUP(HR$279,$B$276:$C$278,2,0),0)/1000))&gt;0),1,TRUNC(VLOOKUP($E420,'Container Panel'!$B$41:$Z$100,$D420,0)/(VLOOKUP(HR$276,UI!$A$12:$O$51,VLOOKUP(HR$279,$B$276:$C$278,2,0),0)/1000)))),"")</f>
        <v/>
      </c>
      <c r="HS420" s="145" t="str">
        <f>IFERROR(IF(AND(HS$272=list!$D$3,'Box Calculation'!HS$279&lt;&gt;"h",$E420&lt;&gt;0),0,IF(AND(HS$273=list!$D$2,$E420&lt;&gt;0,TRUNC(VLOOKUP($E420,'Container Panel'!$B$41:$Z$100,$D420,0)/(VLOOKUP(HS$276,UI!$A$12:$O$51,VLOOKUP(HS$279,$B$276:$C$278,2,0),0)/1000))&gt;0),1,TRUNC(VLOOKUP($E420,'Container Panel'!$B$41:$Z$100,$D420,0)/(VLOOKUP(HS$276,UI!$A$12:$O$51,VLOOKUP(HS$279,$B$276:$C$278,2,0),0)/1000)))),"")</f>
        <v/>
      </c>
      <c r="HT420" s="145" t="str">
        <f>IFERROR(IF(AND(HT$272=list!$D$3,'Box Calculation'!HT$279&lt;&gt;"h",$E420&lt;&gt;0),0,IF(AND(HT$273=list!$D$2,$E420&lt;&gt;0,TRUNC(VLOOKUP($E420,'Container Panel'!$B$41:$Z$100,$D420,0)/(VLOOKUP(HT$276,UI!$A$12:$O$51,VLOOKUP(HT$279,$B$276:$C$278,2,0),0)/1000))&gt;0),1,TRUNC(VLOOKUP($E420,'Container Panel'!$B$41:$Z$100,$D420,0)/(VLOOKUP(HT$276,UI!$A$12:$O$51,VLOOKUP(HT$279,$B$276:$C$278,2,0),0)/1000)))),"")</f>
        <v/>
      </c>
      <c r="HU420" s="145" t="str">
        <f>IFERROR(IF(AND(HU$272=list!$D$3,'Box Calculation'!HU$279&lt;&gt;"h",$E420&lt;&gt;0),0,IF(AND(HU$273=list!$D$2,$E420&lt;&gt;0,TRUNC(VLOOKUP($E420,'Container Panel'!$B$41:$Z$100,$D420,0)/(VLOOKUP(HU$276,UI!$A$12:$O$51,VLOOKUP(HU$279,$B$276:$C$278,2,0),0)/1000))&gt;0),1,TRUNC(VLOOKUP($E420,'Container Panel'!$B$41:$Z$100,$D420,0)/(VLOOKUP(HU$276,UI!$A$12:$O$51,VLOOKUP(HU$279,$B$276:$C$278,2,0),0)/1000)))),"")</f>
        <v/>
      </c>
      <c r="HV420" s="145" t="str">
        <f>IFERROR(IF(AND(HV$272=list!$D$3,'Box Calculation'!HV$279&lt;&gt;"h",$E420&lt;&gt;0),0,IF(AND(HV$273=list!$D$2,$E420&lt;&gt;0,TRUNC(VLOOKUP($E420,'Container Panel'!$B$41:$Z$100,$D420,0)/(VLOOKUP(HV$276,UI!$A$12:$O$51,VLOOKUP(HV$279,$B$276:$C$278,2,0),0)/1000))&gt;0),1,TRUNC(VLOOKUP($E420,'Container Panel'!$B$41:$Z$100,$D420,0)/(VLOOKUP(HV$276,UI!$A$12:$O$51,VLOOKUP(HV$279,$B$276:$C$278,2,0),0)/1000)))),"")</f>
        <v/>
      </c>
      <c r="HW420" s="145" t="str">
        <f>IFERROR(IF(AND(HW$272=list!$D$3,'Box Calculation'!HW$279&lt;&gt;"h",$E420&lt;&gt;0),0,IF(AND(HW$273=list!$D$2,$E420&lt;&gt;0,TRUNC(VLOOKUP($E420,'Container Panel'!$B$41:$Z$100,$D420,0)/(VLOOKUP(HW$276,UI!$A$12:$O$51,VLOOKUP(HW$279,$B$276:$C$278,2,0),0)/1000))&gt;0),1,TRUNC(VLOOKUP($E420,'Container Panel'!$B$41:$Z$100,$D420,0)/(VLOOKUP(HW$276,UI!$A$12:$O$51,VLOOKUP(HW$279,$B$276:$C$278,2,0),0)/1000)))),"")</f>
        <v/>
      </c>
      <c r="HX420" s="145" t="str">
        <f>IFERROR(IF(AND(HX$272=list!$D$3,'Box Calculation'!HX$279&lt;&gt;"h",$E420&lt;&gt;0),0,IF(AND(HX$273=list!$D$2,$E420&lt;&gt;0,TRUNC(VLOOKUP($E420,'Container Panel'!$B$41:$Z$100,$D420,0)/(VLOOKUP(HX$276,UI!$A$12:$O$51,VLOOKUP(HX$279,$B$276:$C$278,2,0),0)/1000))&gt;0),1,TRUNC(VLOOKUP($E420,'Container Panel'!$B$41:$Z$100,$D420,0)/(VLOOKUP(HX$276,UI!$A$12:$O$51,VLOOKUP(HX$279,$B$276:$C$278,2,0),0)/1000)))),"")</f>
        <v/>
      </c>
      <c r="HY420" s="145" t="str">
        <f>IFERROR(IF(AND(HY$272=list!$D$3,'Box Calculation'!HY$279&lt;&gt;"h",$E420&lt;&gt;0),0,IF(AND(HY$273=list!$D$2,$E420&lt;&gt;0,TRUNC(VLOOKUP($E420,'Container Panel'!$B$41:$Z$100,$D420,0)/(VLOOKUP(HY$276,UI!$A$12:$O$51,VLOOKUP(HY$279,$B$276:$C$278,2,0),0)/1000))&gt;0),1,TRUNC(VLOOKUP($E420,'Container Panel'!$B$41:$Z$100,$D420,0)/(VLOOKUP(HY$276,UI!$A$12:$O$51,VLOOKUP(HY$279,$B$276:$C$278,2,0),0)/1000)))),"")</f>
        <v/>
      </c>
      <c r="HZ420" s="145" t="str">
        <f>IFERROR(IF(AND(HZ$272=list!$D$3,'Box Calculation'!HZ$279&lt;&gt;"h",$E420&lt;&gt;0),0,IF(AND(HZ$273=list!$D$2,$E420&lt;&gt;0,TRUNC(VLOOKUP($E420,'Container Panel'!$B$41:$Z$100,$D420,0)/(VLOOKUP(HZ$276,UI!$A$12:$O$51,VLOOKUP(HZ$279,$B$276:$C$278,2,0),0)/1000))&gt;0),1,TRUNC(VLOOKUP($E420,'Container Panel'!$B$41:$Z$100,$D420,0)/(VLOOKUP(HZ$276,UI!$A$12:$O$51,VLOOKUP(HZ$279,$B$276:$C$278,2,0),0)/1000)))),"")</f>
        <v/>
      </c>
      <c r="IA420" s="145" t="str">
        <f>IFERROR(IF(AND(IA$272=list!$D$3,'Box Calculation'!IA$279&lt;&gt;"h",$E420&lt;&gt;0),0,IF(AND(IA$273=list!$D$2,$E420&lt;&gt;0,TRUNC(VLOOKUP($E420,'Container Panel'!$B$41:$Z$100,$D420,0)/(VLOOKUP(IA$276,UI!$A$12:$O$51,VLOOKUP(IA$279,$B$276:$C$278,2,0),0)/1000))&gt;0),1,TRUNC(VLOOKUP($E420,'Container Panel'!$B$41:$Z$100,$D420,0)/(VLOOKUP(IA$276,UI!$A$12:$O$51,VLOOKUP(IA$279,$B$276:$C$278,2,0),0)/1000)))),"")</f>
        <v/>
      </c>
      <c r="IB420" s="145" t="str">
        <f>IFERROR(IF(AND(IB$272=list!$D$3,'Box Calculation'!IB$279&lt;&gt;"h",$E420&lt;&gt;0),0,IF(AND(IB$273=list!$D$2,$E420&lt;&gt;0,TRUNC(VLOOKUP($E420,'Container Panel'!$B$41:$Z$100,$D420,0)/(VLOOKUP(IB$276,UI!$A$12:$O$51,VLOOKUP(IB$279,$B$276:$C$278,2,0),0)/1000))&gt;0),1,TRUNC(VLOOKUP($E420,'Container Panel'!$B$41:$Z$100,$D420,0)/(VLOOKUP(IB$276,UI!$A$12:$O$51,VLOOKUP(IB$279,$B$276:$C$278,2,0),0)/1000)))),"")</f>
        <v/>
      </c>
      <c r="IC420" s="145" t="str">
        <f>IFERROR(IF(AND(IC$272=list!$D$3,'Box Calculation'!IC$279&lt;&gt;"h",$E420&lt;&gt;0),0,IF(AND(IC$273=list!$D$2,$E420&lt;&gt;0,TRUNC(VLOOKUP($E420,'Container Panel'!$B$41:$Z$100,$D420,0)/(VLOOKUP(IC$276,UI!$A$12:$O$51,VLOOKUP(IC$279,$B$276:$C$278,2,0),0)/1000))&gt;0),1,TRUNC(VLOOKUP($E420,'Container Panel'!$B$41:$Z$100,$D420,0)/(VLOOKUP(IC$276,UI!$A$12:$O$51,VLOOKUP(IC$279,$B$276:$C$278,2,0),0)/1000)))),"")</f>
        <v/>
      </c>
      <c r="ID420" s="145" t="str">
        <f>IFERROR(IF(AND(ID$272=list!$D$3,'Box Calculation'!ID$279&lt;&gt;"h",$E420&lt;&gt;0),0,IF(AND(ID$273=list!$D$2,$E420&lt;&gt;0,TRUNC(VLOOKUP($E420,'Container Panel'!$B$41:$Z$100,$D420,0)/(VLOOKUP(ID$276,UI!$A$12:$O$51,VLOOKUP(ID$279,$B$276:$C$278,2,0),0)/1000))&gt;0),1,TRUNC(VLOOKUP($E420,'Container Panel'!$B$41:$Z$100,$D420,0)/(VLOOKUP(ID$276,UI!$A$12:$O$51,VLOOKUP(ID$279,$B$276:$C$278,2,0),0)/1000)))),"")</f>
        <v/>
      </c>
      <c r="IE420" s="145" t="str">
        <f>IFERROR(IF(AND(IE$272=list!$D$3,'Box Calculation'!IE$279&lt;&gt;"h",$E420&lt;&gt;0),0,IF(AND(IE$273=list!$D$2,$E420&lt;&gt;0,TRUNC(VLOOKUP($E420,'Container Panel'!$B$41:$Z$100,$D420,0)/(VLOOKUP(IE$276,UI!$A$12:$O$51,VLOOKUP(IE$279,$B$276:$C$278,2,0),0)/1000))&gt;0),1,TRUNC(VLOOKUP($E420,'Container Panel'!$B$41:$Z$100,$D420,0)/(VLOOKUP(IE$276,UI!$A$12:$O$51,VLOOKUP(IE$279,$B$276:$C$278,2,0),0)/1000)))),"")</f>
        <v/>
      </c>
      <c r="IF420" s="145" t="str">
        <f>IFERROR(IF(AND(IF$272=list!$D$3,'Box Calculation'!IF$279&lt;&gt;"h",$E420&lt;&gt;0),0,IF(AND(IF$273=list!$D$2,$E420&lt;&gt;0,TRUNC(VLOOKUP($E420,'Container Panel'!$B$41:$Z$100,$D420,0)/(VLOOKUP(IF$276,UI!$A$12:$O$51,VLOOKUP(IF$279,$B$276:$C$278,2,0),0)/1000))&gt;0),1,TRUNC(VLOOKUP($E420,'Container Panel'!$B$41:$Z$100,$D420,0)/(VLOOKUP(IF$276,UI!$A$12:$O$51,VLOOKUP(IF$279,$B$276:$C$278,2,0),0)/1000)))),"")</f>
        <v/>
      </c>
      <c r="IG420" s="145" t="str">
        <f>IFERROR(IF(AND(IG$272=list!$D$3,'Box Calculation'!IG$279&lt;&gt;"h",$E420&lt;&gt;0),0,IF(AND(IG$273=list!$D$2,$E420&lt;&gt;0,TRUNC(VLOOKUP($E420,'Container Panel'!$B$41:$Z$100,$D420,0)/(VLOOKUP(IG$276,UI!$A$12:$O$51,VLOOKUP(IG$279,$B$276:$C$278,2,0),0)/1000))&gt;0),1,TRUNC(VLOOKUP($E420,'Container Panel'!$B$41:$Z$100,$D420,0)/(VLOOKUP(IG$276,UI!$A$12:$O$51,VLOOKUP(IG$279,$B$276:$C$278,2,0),0)/1000)))),"")</f>
        <v/>
      </c>
      <c r="IH420" s="145" t="str">
        <f>IFERROR(IF(AND(IH$272=list!$D$3,'Box Calculation'!IH$279&lt;&gt;"h",$E420&lt;&gt;0),0,IF(AND(IH$273=list!$D$2,$E420&lt;&gt;0,TRUNC(VLOOKUP($E420,'Container Panel'!$B$41:$Z$100,$D420,0)/(VLOOKUP(IH$276,UI!$A$12:$O$51,VLOOKUP(IH$279,$B$276:$C$278,2,0),0)/1000))&gt;0),1,TRUNC(VLOOKUP($E420,'Container Panel'!$B$41:$Z$100,$D420,0)/(VLOOKUP(IH$276,UI!$A$12:$O$51,VLOOKUP(IH$279,$B$276:$C$278,2,0),0)/1000)))),"")</f>
        <v/>
      </c>
      <c r="II420" s="145" t="str">
        <f>IFERROR(IF(AND(II$272=list!$D$3,'Box Calculation'!II$279&lt;&gt;"h",$E420&lt;&gt;0),0,IF(AND(II$273=list!$D$2,$E420&lt;&gt;0,TRUNC(VLOOKUP($E420,'Container Panel'!$B$41:$Z$100,$D420,0)/(VLOOKUP(II$276,UI!$A$12:$O$51,VLOOKUP(II$279,$B$276:$C$278,2,0),0)/1000))&gt;0),1,TRUNC(VLOOKUP($E420,'Container Panel'!$B$41:$Z$100,$D420,0)/(VLOOKUP(II$276,UI!$A$12:$O$51,VLOOKUP(II$279,$B$276:$C$278,2,0),0)/1000)))),"")</f>
        <v/>
      </c>
      <c r="IJ420" s="145" t="str">
        <f>IFERROR(IF(AND(IJ$272=list!$D$3,'Box Calculation'!IJ$279&lt;&gt;"h",$E420&lt;&gt;0),0,IF(AND(IJ$273=list!$D$2,$E420&lt;&gt;0,TRUNC(VLOOKUP($E420,'Container Panel'!$B$41:$Z$100,$D420,0)/(VLOOKUP(IJ$276,UI!$A$12:$O$51,VLOOKUP(IJ$279,$B$276:$C$278,2,0),0)/1000))&gt;0),1,TRUNC(VLOOKUP($E420,'Container Panel'!$B$41:$Z$100,$D420,0)/(VLOOKUP(IJ$276,UI!$A$12:$O$51,VLOOKUP(IJ$279,$B$276:$C$278,2,0),0)/1000)))),"")</f>
        <v/>
      </c>
      <c r="IK420" s="145" t="str">
        <f>IFERROR(IF(AND(IK$272=list!$D$3,'Box Calculation'!IK$279&lt;&gt;"h",$E420&lt;&gt;0),0,IF(AND(IK$273=list!$D$2,$E420&lt;&gt;0,TRUNC(VLOOKUP($E420,'Container Panel'!$B$41:$Z$100,$D420,0)/(VLOOKUP(IK$276,UI!$A$12:$O$51,VLOOKUP(IK$279,$B$276:$C$278,2,0),0)/1000))&gt;0),1,TRUNC(VLOOKUP($E420,'Container Panel'!$B$41:$Z$100,$D420,0)/(VLOOKUP(IK$276,UI!$A$12:$O$51,VLOOKUP(IK$279,$B$276:$C$278,2,0),0)/1000)))),"")</f>
        <v/>
      </c>
      <c r="IL420" s="145" t="str">
        <f>IFERROR(IF(AND(IL$272=list!$D$3,'Box Calculation'!IL$279&lt;&gt;"h",$E420&lt;&gt;0),0,IF(AND(IL$273=list!$D$2,$E420&lt;&gt;0,TRUNC(VLOOKUP($E420,'Container Panel'!$B$41:$Z$100,$D420,0)/(VLOOKUP(IL$276,UI!$A$12:$O$51,VLOOKUP(IL$279,$B$276:$C$278,2,0),0)/1000))&gt;0),1,TRUNC(VLOOKUP($E420,'Container Panel'!$B$41:$Z$100,$D420,0)/(VLOOKUP(IL$276,UI!$A$12:$O$51,VLOOKUP(IL$279,$B$276:$C$278,2,0),0)/1000)))),"")</f>
        <v/>
      </c>
    </row>
    <row r="421" spans="2:246">
      <c r="B421" s="74">
        <v>141</v>
      </c>
      <c r="C421" s="74">
        <f t="shared" si="198"/>
        <v>48</v>
      </c>
      <c r="D421" s="163">
        <f>MOD(B421,3)+'Container Panel'!$Q$38</f>
        <v>16</v>
      </c>
      <c r="E421" s="143">
        <f t="shared" si="197"/>
        <v>0</v>
      </c>
      <c r="F421" s="144" t="s">
        <v>75</v>
      </c>
      <c r="G421" s="145" t="str">
        <f>IFERROR(TRUNC(VLOOKUP($E421,'Container Panel'!$B$41:$Z$100,$D421,0)/(VLOOKUP(G$276,UI!$A$12:$O$51,VLOOKUP(G$277,$B$276:$C$278,2,0),0)/1000)),"")</f>
        <v/>
      </c>
      <c r="H421" s="145" t="str">
        <f>IFERROR(TRUNC(VLOOKUP($E421,'Container Panel'!$B$41:$Z$100,$D421,0)/(VLOOKUP(H$276,UI!$A$12:$O$51,VLOOKUP(H$277,$B$276:$C$278,2,0),0)/1000)),"")</f>
        <v/>
      </c>
      <c r="I421" s="145" t="str">
        <f>IFERROR(TRUNC(VLOOKUP($E421,'Container Panel'!$B$41:$Z$100,$D421,0)/(VLOOKUP(I$276,UI!$A$12:$O$51,VLOOKUP(I$277,$B$276:$C$278,2,0),0)/1000)),"")</f>
        <v/>
      </c>
      <c r="J421" s="145" t="str">
        <f>IFERROR(TRUNC(VLOOKUP($E421,'Container Panel'!$B$41:$Z$100,$D421,0)/(VLOOKUP(J$276,UI!$A$12:$O$51,VLOOKUP(J$277,$B$276:$C$278,2,0),0)/1000)),"")</f>
        <v/>
      </c>
      <c r="K421" s="145" t="str">
        <f>IFERROR(TRUNC(VLOOKUP($E421,'Container Panel'!$B$41:$Z$100,$D421,0)/(VLOOKUP(K$276,UI!$A$12:$O$51,VLOOKUP(K$277,$B$276:$C$278,2,0),0)/1000)),"")</f>
        <v/>
      </c>
      <c r="L421" s="145" t="str">
        <f>IFERROR(TRUNC(VLOOKUP($E421,'Container Panel'!$B$41:$Z$100,$D421,0)/(VLOOKUP(L$276,UI!$A$12:$O$51,VLOOKUP(L$277,$B$276:$C$278,2,0),0)/1000)),"")</f>
        <v/>
      </c>
      <c r="M421" s="145" t="str">
        <f>IFERROR(TRUNC(VLOOKUP($E421,'Container Panel'!$B$41:$Z$100,$D421,0)/(VLOOKUP(M$276,UI!$A$12:$O$51,VLOOKUP(M$277,$B$276:$C$278,2,0),0)/1000)),"")</f>
        <v/>
      </c>
      <c r="N421" s="145" t="str">
        <f>IFERROR(TRUNC(VLOOKUP($E421,'Container Panel'!$B$41:$Z$100,$D421,0)/(VLOOKUP(N$276,UI!$A$12:$O$51,VLOOKUP(N$277,$B$276:$C$278,2,0),0)/1000)),"")</f>
        <v/>
      </c>
      <c r="O421" s="145" t="str">
        <f>IFERROR(TRUNC(VLOOKUP($E421,'Container Panel'!$B$41:$Z$100,$D421,0)/(VLOOKUP(O$276,UI!$A$12:$O$51,VLOOKUP(O$277,$B$276:$C$278,2,0),0)/1000)),"")</f>
        <v/>
      </c>
      <c r="P421" s="145" t="str">
        <f>IFERROR(TRUNC(VLOOKUP($E421,'Container Panel'!$B$41:$Z$100,$D421,0)/(VLOOKUP(P$276,UI!$A$12:$O$51,VLOOKUP(P$277,$B$276:$C$278,2,0),0)/1000)),"")</f>
        <v/>
      </c>
      <c r="Q421" s="145" t="str">
        <f>IFERROR(TRUNC(VLOOKUP($E421,'Container Panel'!$B$41:$Z$100,$D421,0)/(VLOOKUP(Q$276,UI!$A$12:$O$51,VLOOKUP(Q$277,$B$276:$C$278,2,0),0)/1000)),"")</f>
        <v/>
      </c>
      <c r="R421" s="145" t="str">
        <f>IFERROR(TRUNC(VLOOKUP($E421,'Container Panel'!$B$41:$Z$100,$D421,0)/(VLOOKUP(R$276,UI!$A$12:$O$51,VLOOKUP(R$277,$B$276:$C$278,2,0),0)/1000)),"")</f>
        <v/>
      </c>
      <c r="S421" s="145" t="str">
        <f>IFERROR(TRUNC(VLOOKUP($E421,'Container Panel'!$B$41:$Z$100,$D421,0)/(VLOOKUP(S$276,UI!$A$12:$O$51,VLOOKUP(S$277,$B$276:$C$278,2,0),0)/1000)),"")</f>
        <v/>
      </c>
      <c r="T421" s="145" t="str">
        <f>IFERROR(TRUNC(VLOOKUP($E421,'Container Panel'!$B$41:$Z$100,$D421,0)/(VLOOKUP(T$276,UI!$A$12:$O$51,VLOOKUP(T$277,$B$276:$C$278,2,0),0)/1000)),"")</f>
        <v/>
      </c>
      <c r="U421" s="145" t="str">
        <f>IFERROR(TRUNC(VLOOKUP($E421,'Container Panel'!$B$41:$Z$100,$D421,0)/(VLOOKUP(U$276,UI!$A$12:$O$51,VLOOKUP(U$277,$B$276:$C$278,2,0),0)/1000)),"")</f>
        <v/>
      </c>
      <c r="V421" s="145" t="str">
        <f>IFERROR(TRUNC(VLOOKUP($E421,'Container Panel'!$B$41:$Z$100,$D421,0)/(VLOOKUP(V$276,UI!$A$12:$O$51,VLOOKUP(V$277,$B$276:$C$278,2,0),0)/1000)),"")</f>
        <v/>
      </c>
      <c r="W421" s="145" t="str">
        <f>IFERROR(TRUNC(VLOOKUP($E421,'Container Panel'!$B$41:$Z$100,$D421,0)/(VLOOKUP(W$276,UI!$A$12:$O$51,VLOOKUP(W$277,$B$276:$C$278,2,0),0)/1000)),"")</f>
        <v/>
      </c>
      <c r="X421" s="145" t="str">
        <f>IFERROR(TRUNC(VLOOKUP($E421,'Container Panel'!$B$41:$Z$100,$D421,0)/(VLOOKUP(X$276,UI!$A$12:$O$51,VLOOKUP(X$277,$B$276:$C$278,2,0),0)/1000)),"")</f>
        <v/>
      </c>
      <c r="Y421" s="145" t="str">
        <f>IFERROR(TRUNC(VLOOKUP($E421,'Container Panel'!$B$41:$Z$100,$D421,0)/(VLOOKUP(Y$276,UI!$A$12:$O$51,VLOOKUP(Y$277,$B$276:$C$278,2,0),0)/1000)),"")</f>
        <v/>
      </c>
      <c r="Z421" s="145" t="str">
        <f>IFERROR(TRUNC(VLOOKUP($E421,'Container Panel'!$B$41:$Z$100,$D421,0)/(VLOOKUP(Z$276,UI!$A$12:$O$51,VLOOKUP(Z$277,$B$276:$C$278,2,0),0)/1000)),"")</f>
        <v/>
      </c>
      <c r="AA421" s="145" t="str">
        <f>IFERROR(TRUNC(VLOOKUP($E421,'Container Panel'!$B$41:$Z$100,$D421,0)/(VLOOKUP(AA$276,UI!$A$12:$O$51,VLOOKUP(AA$277,$B$276:$C$278,2,0),0)/1000)),"")</f>
        <v/>
      </c>
      <c r="AB421" s="145" t="str">
        <f>IFERROR(TRUNC(VLOOKUP($E421,'Container Panel'!$B$41:$Z$100,$D421,0)/(VLOOKUP(AB$276,UI!$A$12:$O$51,VLOOKUP(AB$277,$B$276:$C$278,2,0),0)/1000)),"")</f>
        <v/>
      </c>
      <c r="AC421" s="145" t="str">
        <f>IFERROR(TRUNC(VLOOKUP($E421,'Container Panel'!$B$41:$Z$100,$D421,0)/(VLOOKUP(AC$276,UI!$A$12:$O$51,VLOOKUP(AC$277,$B$276:$C$278,2,0),0)/1000)),"")</f>
        <v/>
      </c>
      <c r="AD421" s="145" t="str">
        <f>IFERROR(TRUNC(VLOOKUP($E421,'Container Panel'!$B$41:$Z$100,$D421,0)/(VLOOKUP(AD$276,UI!$A$12:$O$51,VLOOKUP(AD$277,$B$276:$C$278,2,0),0)/1000)),"")</f>
        <v/>
      </c>
      <c r="AE421" s="145" t="str">
        <f>IFERROR(TRUNC(VLOOKUP($E421,'Container Panel'!$B$41:$Z$100,$D421,0)/(VLOOKUP(AE$276,UI!$A$12:$O$51,VLOOKUP(AE$277,$B$276:$C$278,2,0),0)/1000)),"")</f>
        <v/>
      </c>
      <c r="AF421" s="145" t="str">
        <f>IFERROR(TRUNC(VLOOKUP($E421,'Container Panel'!$B$41:$Z$100,$D421,0)/(VLOOKUP(AF$276,UI!$A$12:$O$51,VLOOKUP(AF$277,$B$276:$C$278,2,0),0)/1000)),"")</f>
        <v/>
      </c>
      <c r="AG421" s="145" t="str">
        <f>IFERROR(TRUNC(VLOOKUP($E421,'Container Panel'!$B$41:$Z$100,$D421,0)/(VLOOKUP(AG$276,UI!$A$12:$O$51,VLOOKUP(AG$277,$B$276:$C$278,2,0),0)/1000)),"")</f>
        <v/>
      </c>
      <c r="AH421" s="145" t="str">
        <f>IFERROR(TRUNC(VLOOKUP($E421,'Container Panel'!$B$41:$Z$100,$D421,0)/(VLOOKUP(AH$276,UI!$A$12:$O$51,VLOOKUP(AH$277,$B$276:$C$278,2,0),0)/1000)),"")</f>
        <v/>
      </c>
      <c r="AI421" s="145" t="str">
        <f>IFERROR(TRUNC(VLOOKUP($E421,'Container Panel'!$B$41:$Z$100,$D421,0)/(VLOOKUP(AI$276,UI!$A$12:$O$51,VLOOKUP(AI$277,$B$276:$C$278,2,0),0)/1000)),"")</f>
        <v/>
      </c>
      <c r="AJ421" s="145" t="str">
        <f>IFERROR(TRUNC(VLOOKUP($E421,'Container Panel'!$B$41:$Z$100,$D421,0)/(VLOOKUP(AJ$276,UI!$A$12:$O$51,VLOOKUP(AJ$277,$B$276:$C$278,2,0),0)/1000)),"")</f>
        <v/>
      </c>
      <c r="AK421" s="145" t="str">
        <f>IFERROR(TRUNC(VLOOKUP($E421,'Container Panel'!$B$41:$Z$100,$D421,0)/(VLOOKUP(AK$276,UI!$A$12:$O$51,VLOOKUP(AK$277,$B$276:$C$278,2,0),0)/1000)),"")</f>
        <v/>
      </c>
      <c r="AL421" s="145" t="str">
        <f>IFERROR(TRUNC(VLOOKUP($E421,'Container Panel'!$B$41:$Z$100,$D421,0)/(VLOOKUP(AL$276,UI!$A$12:$O$51,VLOOKUP(AL$277,$B$276:$C$278,2,0),0)/1000)),"")</f>
        <v/>
      </c>
      <c r="AM421" s="145" t="str">
        <f>IFERROR(TRUNC(VLOOKUP($E421,'Container Panel'!$B$41:$Z$100,$D421,0)/(VLOOKUP(AM$276,UI!$A$12:$O$51,VLOOKUP(AM$277,$B$276:$C$278,2,0),0)/1000)),"")</f>
        <v/>
      </c>
      <c r="AN421" s="145" t="str">
        <f>IFERROR(TRUNC(VLOOKUP($E421,'Container Panel'!$B$41:$Z$100,$D421,0)/(VLOOKUP(AN$276,UI!$A$12:$O$51,VLOOKUP(AN$277,$B$276:$C$278,2,0),0)/1000)),"")</f>
        <v/>
      </c>
      <c r="AO421" s="145" t="str">
        <f>IFERROR(TRUNC(VLOOKUP($E421,'Container Panel'!$B$41:$Z$100,$D421,0)/(VLOOKUP(AO$276,UI!$A$12:$O$51,VLOOKUP(AO$277,$B$276:$C$278,2,0),0)/1000)),"")</f>
        <v/>
      </c>
      <c r="AP421" s="145" t="str">
        <f>IFERROR(TRUNC(VLOOKUP($E421,'Container Panel'!$B$41:$Z$100,$D421,0)/(VLOOKUP(AP$276,UI!$A$12:$O$51,VLOOKUP(AP$277,$B$276:$C$278,2,0),0)/1000)),"")</f>
        <v/>
      </c>
      <c r="AQ421" s="145" t="str">
        <f>IFERROR(TRUNC(VLOOKUP($E421,'Container Panel'!$B$41:$Z$100,$D421,0)/(VLOOKUP(AQ$276,UI!$A$12:$O$51,VLOOKUP(AQ$277,$B$276:$C$278,2,0),0)/1000)),"")</f>
        <v/>
      </c>
      <c r="AR421" s="145" t="str">
        <f>IFERROR(TRUNC(VLOOKUP($E421,'Container Panel'!$B$41:$Z$100,$D421,0)/(VLOOKUP(AR$276,UI!$A$12:$O$51,VLOOKUP(AR$277,$B$276:$C$278,2,0),0)/1000)),"")</f>
        <v/>
      </c>
      <c r="AS421" s="145" t="str">
        <f>IFERROR(TRUNC(VLOOKUP($E421,'Container Panel'!$B$41:$Z$100,$D421,0)/(VLOOKUP(AS$276,UI!$A$12:$O$51,VLOOKUP(AS$277,$B$276:$C$278,2,0),0)/1000)),"")</f>
        <v/>
      </c>
      <c r="AT421" s="145" t="str">
        <f>IFERROR(TRUNC(VLOOKUP($E421,'Container Panel'!$B$41:$Z$100,$D421,0)/(VLOOKUP(AT$276,UI!$A$12:$O$51,VLOOKUP(AT$277,$B$276:$C$278,2,0),0)/1000)),"")</f>
        <v/>
      </c>
      <c r="AU421" s="145" t="str">
        <f>IFERROR(TRUNC(VLOOKUP($E421,'Container Panel'!$B$41:$Z$100,$D421,0)/(VLOOKUP(AU$276,UI!$A$12:$O$51,VLOOKUP(AU$277,$B$276:$C$278,2,0),0)/1000)),"")</f>
        <v/>
      </c>
      <c r="AV421" s="145" t="str">
        <f>IFERROR(TRUNC(VLOOKUP($E421,'Container Panel'!$B$41:$Z$100,$D421,0)/(VLOOKUP(AV$276,UI!$A$12:$O$51,VLOOKUP(AV$277,$B$276:$C$278,2,0),0)/1000)),"")</f>
        <v/>
      </c>
      <c r="AW421" s="145" t="str">
        <f>IFERROR(TRUNC(VLOOKUP($E421,'Container Panel'!$B$41:$Z$100,$D421,0)/(VLOOKUP(AW$276,UI!$A$12:$O$51,VLOOKUP(AW$277,$B$276:$C$278,2,0),0)/1000)),"")</f>
        <v/>
      </c>
      <c r="AX421" s="145" t="str">
        <f>IFERROR(TRUNC(VLOOKUP($E421,'Container Panel'!$B$41:$Z$100,$D421,0)/(VLOOKUP(AX$276,UI!$A$12:$O$51,VLOOKUP(AX$277,$B$276:$C$278,2,0),0)/1000)),"")</f>
        <v/>
      </c>
      <c r="AY421" s="145" t="str">
        <f>IFERROR(TRUNC(VLOOKUP($E421,'Container Panel'!$B$41:$Z$100,$D421,0)/(VLOOKUP(AY$276,UI!$A$12:$O$51,VLOOKUP(AY$277,$B$276:$C$278,2,0),0)/1000)),"")</f>
        <v/>
      </c>
      <c r="AZ421" s="145" t="str">
        <f>IFERROR(TRUNC(VLOOKUP($E421,'Container Panel'!$B$41:$Z$100,$D421,0)/(VLOOKUP(AZ$276,UI!$A$12:$O$51,VLOOKUP(AZ$277,$B$276:$C$278,2,0),0)/1000)),"")</f>
        <v/>
      </c>
      <c r="BA421" s="145" t="str">
        <f>IFERROR(TRUNC(VLOOKUP($E421,'Container Panel'!$B$41:$Z$100,$D421,0)/(VLOOKUP(BA$276,UI!$A$12:$O$51,VLOOKUP(BA$277,$B$276:$C$278,2,0),0)/1000)),"")</f>
        <v/>
      </c>
      <c r="BB421" s="145" t="str">
        <f>IFERROR(TRUNC(VLOOKUP($E421,'Container Panel'!$B$41:$Z$100,$D421,0)/(VLOOKUP(BB$276,UI!$A$12:$O$51,VLOOKUP(BB$277,$B$276:$C$278,2,0),0)/1000)),"")</f>
        <v/>
      </c>
      <c r="BC421" s="145" t="str">
        <f>IFERROR(TRUNC(VLOOKUP($E421,'Container Panel'!$B$41:$Z$100,$D421,0)/(VLOOKUP(BC$276,UI!$A$12:$O$51,VLOOKUP(BC$277,$B$276:$C$278,2,0),0)/1000)),"")</f>
        <v/>
      </c>
      <c r="BD421" s="145" t="str">
        <f>IFERROR(TRUNC(VLOOKUP($E421,'Container Panel'!$B$41:$Z$100,$D421,0)/(VLOOKUP(BD$276,UI!$A$12:$O$51,VLOOKUP(BD$277,$B$276:$C$278,2,0),0)/1000)),"")</f>
        <v/>
      </c>
      <c r="BE421" s="145" t="str">
        <f>IFERROR(TRUNC(VLOOKUP($E421,'Container Panel'!$B$41:$Z$100,$D421,0)/(VLOOKUP(BE$276,UI!$A$12:$O$51,VLOOKUP(BE$277,$B$276:$C$278,2,0),0)/1000)),"")</f>
        <v/>
      </c>
      <c r="BF421" s="145" t="str">
        <f>IFERROR(TRUNC(VLOOKUP($E421,'Container Panel'!$B$41:$Z$100,$D421,0)/(VLOOKUP(BF$276,UI!$A$12:$O$51,VLOOKUP(BF$277,$B$276:$C$278,2,0),0)/1000)),"")</f>
        <v/>
      </c>
      <c r="BG421" s="145" t="str">
        <f>IFERROR(TRUNC(VLOOKUP($E421,'Container Panel'!$B$41:$Z$100,$D421,0)/(VLOOKUP(BG$276,UI!$A$12:$O$51,VLOOKUP(BG$277,$B$276:$C$278,2,0),0)/1000)),"")</f>
        <v/>
      </c>
      <c r="BH421" s="145" t="str">
        <f>IFERROR(TRUNC(VLOOKUP($E421,'Container Panel'!$B$41:$Z$100,$D421,0)/(VLOOKUP(BH$276,UI!$A$12:$O$51,VLOOKUP(BH$277,$B$276:$C$278,2,0),0)/1000)),"")</f>
        <v/>
      </c>
      <c r="BI421" s="145" t="str">
        <f>IFERROR(TRUNC(VLOOKUP($E421,'Container Panel'!$B$41:$Z$100,$D421,0)/(VLOOKUP(BI$276,UI!$A$12:$O$51,VLOOKUP(BI$277,$B$276:$C$278,2,0),0)/1000)),"")</f>
        <v/>
      </c>
      <c r="BJ421" s="145" t="str">
        <f>IFERROR(TRUNC(VLOOKUP($E421,'Container Panel'!$B$41:$Z$100,$D421,0)/(VLOOKUP(BJ$276,UI!$A$12:$O$51,VLOOKUP(BJ$277,$B$276:$C$278,2,0),0)/1000)),"")</f>
        <v/>
      </c>
      <c r="BK421" s="145" t="str">
        <f>IFERROR(TRUNC(VLOOKUP($E421,'Container Panel'!$B$41:$Z$100,$D421,0)/(VLOOKUP(BK$276,UI!$A$12:$O$51,VLOOKUP(BK$277,$B$276:$C$278,2,0),0)/1000)),"")</f>
        <v/>
      </c>
      <c r="BL421" s="145" t="str">
        <f>IFERROR(TRUNC(VLOOKUP($E421,'Container Panel'!$B$41:$Z$100,$D421,0)/(VLOOKUP(BL$276,UI!$A$12:$O$51,VLOOKUP(BL$277,$B$276:$C$278,2,0),0)/1000)),"")</f>
        <v/>
      </c>
      <c r="BM421" s="145" t="str">
        <f>IFERROR(TRUNC(VLOOKUP($E421,'Container Panel'!$B$41:$Z$100,$D421,0)/(VLOOKUP(BM$276,UI!$A$12:$O$51,VLOOKUP(BM$277,$B$276:$C$278,2,0),0)/1000)),"")</f>
        <v/>
      </c>
      <c r="BN421" s="145" t="str">
        <f>IFERROR(TRUNC(VLOOKUP($E421,'Container Panel'!$B$41:$Z$100,$D421,0)/(VLOOKUP(BN$276,UI!$A$12:$O$51,VLOOKUP(BN$277,$B$276:$C$278,2,0),0)/1000)),"")</f>
        <v/>
      </c>
      <c r="BO421" s="145" t="str">
        <f>IFERROR(TRUNC(VLOOKUP($E421,'Container Panel'!$B$41:$Z$100,$D421,0)/(VLOOKUP(BO$276,UI!$A$12:$O$51,VLOOKUP(BO$277,$B$276:$C$278,2,0),0)/1000)),"")</f>
        <v/>
      </c>
      <c r="BP421" s="145" t="str">
        <f>IFERROR(TRUNC(VLOOKUP($E421,'Container Panel'!$B$41:$Z$100,$D421,0)/(VLOOKUP(BP$276,UI!$A$12:$O$51,VLOOKUP(BP$277,$B$276:$C$278,2,0),0)/1000)),"")</f>
        <v/>
      </c>
      <c r="BQ421" s="145" t="str">
        <f>IFERROR(TRUNC(VLOOKUP($E421,'Container Panel'!$B$41:$Z$100,$D421,0)/(VLOOKUP(BQ$276,UI!$A$12:$O$51,VLOOKUP(BQ$277,$B$276:$C$278,2,0),0)/1000)),"")</f>
        <v/>
      </c>
      <c r="BR421" s="145" t="str">
        <f>IFERROR(TRUNC(VLOOKUP($E421,'Container Panel'!$B$41:$Z$100,$D421,0)/(VLOOKUP(BR$276,UI!$A$12:$O$51,VLOOKUP(BR$277,$B$276:$C$278,2,0),0)/1000)),"")</f>
        <v/>
      </c>
      <c r="BS421" s="145" t="str">
        <f>IFERROR(TRUNC(VLOOKUP($E421,'Container Panel'!$B$41:$Z$100,$D421,0)/(VLOOKUP(BS$276,UI!$A$12:$O$51,VLOOKUP(BS$277,$B$276:$C$278,2,0),0)/1000)),"")</f>
        <v/>
      </c>
      <c r="BT421" s="145" t="str">
        <f>IFERROR(TRUNC(VLOOKUP($E421,'Container Panel'!$B$41:$Z$100,$D421,0)/(VLOOKUP(BT$276,UI!$A$12:$O$51,VLOOKUP(BT$277,$B$276:$C$278,2,0),0)/1000)),"")</f>
        <v/>
      </c>
      <c r="BU421" s="145" t="str">
        <f>IFERROR(TRUNC(VLOOKUP($E421,'Container Panel'!$B$41:$Z$100,$D421,0)/(VLOOKUP(BU$276,UI!$A$12:$O$51,VLOOKUP(BU$277,$B$276:$C$278,2,0),0)/1000)),"")</f>
        <v/>
      </c>
      <c r="BV421" s="145" t="str">
        <f>IFERROR(TRUNC(VLOOKUP($E421,'Container Panel'!$B$41:$Z$100,$D421,0)/(VLOOKUP(BV$276,UI!$A$12:$O$51,VLOOKUP(BV$277,$B$276:$C$278,2,0),0)/1000)),"")</f>
        <v/>
      </c>
      <c r="BW421" s="145" t="str">
        <f>IFERROR(TRUNC(VLOOKUP($E421,'Container Panel'!$B$41:$Z$100,$D421,0)/(VLOOKUP(BW$276,UI!$A$12:$O$51,VLOOKUP(BW$277,$B$276:$C$278,2,0),0)/1000)),"")</f>
        <v/>
      </c>
      <c r="BX421" s="145" t="str">
        <f>IFERROR(TRUNC(VLOOKUP($E421,'Container Panel'!$B$41:$Z$100,$D421,0)/(VLOOKUP(BX$276,UI!$A$12:$O$51,VLOOKUP(BX$277,$B$276:$C$278,2,0),0)/1000)),"")</f>
        <v/>
      </c>
      <c r="BY421" s="145" t="str">
        <f>IFERROR(TRUNC(VLOOKUP($E421,'Container Panel'!$B$41:$Z$100,$D421,0)/(VLOOKUP(BY$276,UI!$A$12:$O$51,VLOOKUP(BY$277,$B$276:$C$278,2,0),0)/1000)),"")</f>
        <v/>
      </c>
      <c r="BZ421" s="145" t="str">
        <f>IFERROR(TRUNC(VLOOKUP($E421,'Container Panel'!$B$41:$Z$100,$D421,0)/(VLOOKUP(BZ$276,UI!$A$12:$O$51,VLOOKUP(BZ$277,$B$276:$C$278,2,0),0)/1000)),"")</f>
        <v/>
      </c>
      <c r="CA421" s="145" t="str">
        <f>IFERROR(TRUNC(VLOOKUP($E421,'Container Panel'!$B$41:$Z$100,$D421,0)/(VLOOKUP(CA$276,UI!$A$12:$O$51,VLOOKUP(CA$277,$B$276:$C$278,2,0),0)/1000)),"")</f>
        <v/>
      </c>
      <c r="CB421" s="145" t="str">
        <f>IFERROR(TRUNC(VLOOKUP($E421,'Container Panel'!$B$41:$Z$100,$D421,0)/(VLOOKUP(CB$276,UI!$A$12:$O$51,VLOOKUP(CB$277,$B$276:$C$278,2,0),0)/1000)),"")</f>
        <v/>
      </c>
      <c r="CC421" s="145" t="str">
        <f>IFERROR(TRUNC(VLOOKUP($E421,'Container Panel'!$B$41:$Z$100,$D421,0)/(VLOOKUP(CC$276,UI!$A$12:$O$51,VLOOKUP(CC$277,$B$276:$C$278,2,0),0)/1000)),"")</f>
        <v/>
      </c>
      <c r="CD421" s="145" t="str">
        <f>IFERROR(TRUNC(VLOOKUP($E421,'Container Panel'!$B$41:$Z$100,$D421,0)/(VLOOKUP(CD$276,UI!$A$12:$O$51,VLOOKUP(CD$277,$B$276:$C$278,2,0),0)/1000)),"")</f>
        <v/>
      </c>
      <c r="CE421" s="145" t="str">
        <f>IFERROR(TRUNC(VLOOKUP($E421,'Container Panel'!$B$41:$Z$100,$D421,0)/(VLOOKUP(CE$276,UI!$A$12:$O$51,VLOOKUP(CE$277,$B$276:$C$278,2,0),0)/1000)),"")</f>
        <v/>
      </c>
      <c r="CF421" s="145" t="str">
        <f>IFERROR(TRUNC(VLOOKUP($E421,'Container Panel'!$B$41:$Z$100,$D421,0)/(VLOOKUP(CF$276,UI!$A$12:$O$51,VLOOKUP(CF$277,$B$276:$C$278,2,0),0)/1000)),"")</f>
        <v/>
      </c>
      <c r="CG421" s="145" t="str">
        <f>IFERROR(TRUNC(VLOOKUP($E421,'Container Panel'!$B$41:$Z$100,$D421,0)/(VLOOKUP(CG$276,UI!$A$12:$O$51,VLOOKUP(CG$277,$B$276:$C$278,2,0),0)/1000)),"")</f>
        <v/>
      </c>
      <c r="CH421" s="145" t="str">
        <f>IFERROR(TRUNC(VLOOKUP($E421,'Container Panel'!$B$41:$Z$100,$D421,0)/(VLOOKUP(CH$276,UI!$A$12:$O$51,VLOOKUP(CH$277,$B$276:$C$278,2,0),0)/1000)),"")</f>
        <v/>
      </c>
      <c r="CI421" s="145" t="str">
        <f>IFERROR(TRUNC(VLOOKUP($E421,'Container Panel'!$B$41:$Z$100,$D421,0)/(VLOOKUP(CI$276,UI!$A$12:$O$51,VLOOKUP(CI$277,$B$276:$C$278,2,0),0)/1000)),"")</f>
        <v/>
      </c>
      <c r="CJ421" s="145" t="str">
        <f>IFERROR(TRUNC(VLOOKUP($E421,'Container Panel'!$B$41:$Z$100,$D421,0)/(VLOOKUP(CJ$276,UI!$A$12:$O$51,VLOOKUP(CJ$277,$B$276:$C$278,2,0),0)/1000)),"")</f>
        <v/>
      </c>
      <c r="CK421" s="145" t="str">
        <f>IFERROR(TRUNC(VLOOKUP($E421,'Container Panel'!$B$41:$Z$100,$D421,0)/(VLOOKUP(CK$276,UI!$A$12:$O$51,VLOOKUP(CK$277,$B$276:$C$278,2,0),0)/1000)),"")</f>
        <v/>
      </c>
      <c r="CL421" s="145" t="str">
        <f>IFERROR(TRUNC(VLOOKUP($E421,'Container Panel'!$B$41:$Z$100,$D421,0)/(VLOOKUP(CL$276,UI!$A$12:$O$51,VLOOKUP(CL$277,$B$276:$C$278,2,0),0)/1000)),"")</f>
        <v/>
      </c>
      <c r="CM421" s="145" t="str">
        <f>IFERROR(TRUNC(VLOOKUP($E421,'Container Panel'!$B$41:$Z$100,$D421,0)/(VLOOKUP(CM$276,UI!$A$12:$O$51,VLOOKUP(CM$277,$B$276:$C$278,2,0),0)/1000)),"")</f>
        <v/>
      </c>
      <c r="CN421" s="145" t="str">
        <f>IFERROR(TRUNC(VLOOKUP($E421,'Container Panel'!$B$41:$Z$100,$D421,0)/(VLOOKUP(CN$276,UI!$A$12:$O$51,VLOOKUP(CN$277,$B$276:$C$278,2,0),0)/1000)),"")</f>
        <v/>
      </c>
      <c r="CO421" s="145" t="str">
        <f>IFERROR(TRUNC(VLOOKUP($E421,'Container Panel'!$B$41:$Z$100,$D421,0)/(VLOOKUP(CO$276,UI!$A$12:$O$51,VLOOKUP(CO$277,$B$276:$C$278,2,0),0)/1000)),"")</f>
        <v/>
      </c>
      <c r="CP421" s="145" t="str">
        <f>IFERROR(TRUNC(VLOOKUP($E421,'Container Panel'!$B$41:$Z$100,$D421,0)/(VLOOKUP(CP$276,UI!$A$12:$O$51,VLOOKUP(CP$277,$B$276:$C$278,2,0),0)/1000)),"")</f>
        <v/>
      </c>
      <c r="CQ421" s="145" t="str">
        <f>IFERROR(TRUNC(VLOOKUP($E421,'Container Panel'!$B$41:$Z$100,$D421,0)/(VLOOKUP(CQ$276,UI!$A$12:$O$51,VLOOKUP(CQ$277,$B$276:$C$278,2,0),0)/1000)),"")</f>
        <v/>
      </c>
      <c r="CR421" s="145" t="str">
        <f>IFERROR(TRUNC(VLOOKUP($E421,'Container Panel'!$B$41:$Z$100,$D421,0)/(VLOOKUP(CR$276,UI!$A$12:$O$51,VLOOKUP(CR$277,$B$276:$C$278,2,0),0)/1000)),"")</f>
        <v/>
      </c>
      <c r="CS421" s="145" t="str">
        <f>IFERROR(TRUNC(VLOOKUP($E421,'Container Panel'!$B$41:$Z$100,$D421,0)/(VLOOKUP(CS$276,UI!$A$12:$O$51,VLOOKUP(CS$277,$B$276:$C$278,2,0),0)/1000)),"")</f>
        <v/>
      </c>
      <c r="CT421" s="145" t="str">
        <f>IFERROR(TRUNC(VLOOKUP($E421,'Container Panel'!$B$41:$Z$100,$D421,0)/(VLOOKUP(CT$276,UI!$A$12:$O$51,VLOOKUP(CT$277,$B$276:$C$278,2,0),0)/1000)),"")</f>
        <v/>
      </c>
      <c r="CU421" s="145" t="str">
        <f>IFERROR(TRUNC(VLOOKUP($E421,'Container Panel'!$B$41:$Z$100,$D421,0)/(VLOOKUP(CU$276,UI!$A$12:$O$51,VLOOKUP(CU$277,$B$276:$C$278,2,0),0)/1000)),"")</f>
        <v/>
      </c>
      <c r="CV421" s="145" t="str">
        <f>IFERROR(TRUNC(VLOOKUP($E421,'Container Panel'!$B$41:$Z$100,$D421,0)/(VLOOKUP(CV$276,UI!$A$12:$O$51,VLOOKUP(CV$277,$B$276:$C$278,2,0),0)/1000)),"")</f>
        <v/>
      </c>
      <c r="CW421" s="145" t="str">
        <f>IFERROR(TRUNC(VLOOKUP($E421,'Container Panel'!$B$41:$Z$100,$D421,0)/(VLOOKUP(CW$276,UI!$A$12:$O$51,VLOOKUP(CW$277,$B$276:$C$278,2,0),0)/1000)),"")</f>
        <v/>
      </c>
      <c r="CX421" s="145" t="str">
        <f>IFERROR(TRUNC(VLOOKUP($E421,'Container Panel'!$B$41:$Z$100,$D421,0)/(VLOOKUP(CX$276,UI!$A$12:$O$51,VLOOKUP(CX$277,$B$276:$C$278,2,0),0)/1000)),"")</f>
        <v/>
      </c>
      <c r="CY421" s="145" t="str">
        <f>IFERROR(TRUNC(VLOOKUP($E421,'Container Panel'!$B$41:$Z$100,$D421,0)/(VLOOKUP(CY$276,UI!$A$12:$O$51,VLOOKUP(CY$277,$B$276:$C$278,2,0),0)/1000)),"")</f>
        <v/>
      </c>
      <c r="CZ421" s="145" t="str">
        <f>IFERROR(TRUNC(VLOOKUP($E421,'Container Panel'!$B$41:$Z$100,$D421,0)/(VLOOKUP(CZ$276,UI!$A$12:$O$51,VLOOKUP(CZ$277,$B$276:$C$278,2,0),0)/1000)),"")</f>
        <v/>
      </c>
      <c r="DA421" s="145" t="str">
        <f>IFERROR(TRUNC(VLOOKUP($E421,'Container Panel'!$B$41:$Z$100,$D421,0)/(VLOOKUP(DA$276,UI!$A$12:$O$51,VLOOKUP(DA$277,$B$276:$C$278,2,0),0)/1000)),"")</f>
        <v/>
      </c>
      <c r="DB421" s="145" t="str">
        <f>IFERROR(TRUNC(VLOOKUP($E421,'Container Panel'!$B$41:$Z$100,$D421,0)/(VLOOKUP(DB$276,UI!$A$12:$O$51,VLOOKUP(DB$277,$B$276:$C$278,2,0),0)/1000)),"")</f>
        <v/>
      </c>
      <c r="DC421" s="145" t="str">
        <f>IFERROR(TRUNC(VLOOKUP($E421,'Container Panel'!$B$41:$Z$100,$D421,0)/(VLOOKUP(DC$276,UI!$A$12:$O$51,VLOOKUP(DC$277,$B$276:$C$278,2,0),0)/1000)),"")</f>
        <v/>
      </c>
      <c r="DD421" s="145" t="str">
        <f>IFERROR(TRUNC(VLOOKUP($E421,'Container Panel'!$B$41:$Z$100,$D421,0)/(VLOOKUP(DD$276,UI!$A$12:$O$51,VLOOKUP(DD$277,$B$276:$C$278,2,0),0)/1000)),"")</f>
        <v/>
      </c>
      <c r="DE421" s="145" t="str">
        <f>IFERROR(TRUNC(VLOOKUP($E421,'Container Panel'!$B$41:$Z$100,$D421,0)/(VLOOKUP(DE$276,UI!$A$12:$O$51,VLOOKUP(DE$277,$B$276:$C$278,2,0),0)/1000)),"")</f>
        <v/>
      </c>
      <c r="DF421" s="145" t="str">
        <f>IFERROR(TRUNC(VLOOKUP($E421,'Container Panel'!$B$41:$Z$100,$D421,0)/(VLOOKUP(DF$276,UI!$A$12:$O$51,VLOOKUP(DF$277,$B$276:$C$278,2,0),0)/1000)),"")</f>
        <v/>
      </c>
      <c r="DG421" s="145" t="str">
        <f>IFERROR(TRUNC(VLOOKUP($E421,'Container Panel'!$B$41:$Z$100,$D421,0)/(VLOOKUP(DG$276,UI!$A$12:$O$51,VLOOKUP(DG$277,$B$276:$C$278,2,0),0)/1000)),"")</f>
        <v/>
      </c>
      <c r="DH421" s="145" t="str">
        <f>IFERROR(TRUNC(VLOOKUP($E421,'Container Panel'!$B$41:$Z$100,$D421,0)/(VLOOKUP(DH$276,UI!$A$12:$O$51,VLOOKUP(DH$277,$B$276:$C$278,2,0),0)/1000)),"")</f>
        <v/>
      </c>
      <c r="DI421" s="145" t="str">
        <f>IFERROR(TRUNC(VLOOKUP($E421,'Container Panel'!$B$41:$Z$100,$D421,0)/(VLOOKUP(DI$276,UI!$A$12:$O$51,VLOOKUP(DI$277,$B$276:$C$278,2,0),0)/1000)),"")</f>
        <v/>
      </c>
      <c r="DJ421" s="145" t="str">
        <f>IFERROR(TRUNC(VLOOKUP($E421,'Container Panel'!$B$41:$Z$100,$D421,0)/(VLOOKUP(DJ$276,UI!$A$12:$O$51,VLOOKUP(DJ$277,$B$276:$C$278,2,0),0)/1000)),"")</f>
        <v/>
      </c>
      <c r="DK421" s="145" t="str">
        <f>IFERROR(TRUNC(VLOOKUP($E421,'Container Panel'!$B$41:$Z$100,$D421,0)/(VLOOKUP(DK$276,UI!$A$12:$O$51,VLOOKUP(DK$277,$B$276:$C$278,2,0),0)/1000)),"")</f>
        <v/>
      </c>
      <c r="DL421" s="145" t="str">
        <f>IFERROR(TRUNC(VLOOKUP($E421,'Container Panel'!$B$41:$Z$100,$D421,0)/(VLOOKUP(DL$276,UI!$A$12:$O$51,VLOOKUP(DL$277,$B$276:$C$278,2,0),0)/1000)),"")</f>
        <v/>
      </c>
      <c r="DM421" s="145" t="str">
        <f>IFERROR(TRUNC(VLOOKUP($E421,'Container Panel'!$B$41:$Z$100,$D421,0)/(VLOOKUP(DM$276,UI!$A$12:$O$51,VLOOKUP(DM$277,$B$276:$C$278,2,0),0)/1000)),"")</f>
        <v/>
      </c>
      <c r="DN421" s="145" t="str">
        <f>IFERROR(TRUNC(VLOOKUP($E421,'Container Panel'!$B$41:$Z$100,$D421,0)/(VLOOKUP(DN$276,UI!$A$12:$O$51,VLOOKUP(DN$277,$B$276:$C$278,2,0),0)/1000)),"")</f>
        <v/>
      </c>
      <c r="DO421" s="145" t="str">
        <f>IFERROR(TRUNC(VLOOKUP($E421,'Container Panel'!$B$41:$Z$100,$D421,0)/(VLOOKUP(DO$276,UI!$A$12:$O$51,VLOOKUP(DO$277,$B$276:$C$278,2,0),0)/1000)),"")</f>
        <v/>
      </c>
      <c r="DP421" s="145" t="str">
        <f>IFERROR(TRUNC(VLOOKUP($E421,'Container Panel'!$B$41:$Z$100,$D421,0)/(VLOOKUP(DP$276,UI!$A$12:$O$51,VLOOKUP(DP$277,$B$276:$C$278,2,0),0)/1000)),"")</f>
        <v/>
      </c>
      <c r="DQ421" s="145" t="str">
        <f>IFERROR(TRUNC(VLOOKUP($E421,'Container Panel'!$B$41:$Z$100,$D421,0)/(VLOOKUP(DQ$276,UI!$A$12:$O$51,VLOOKUP(DQ$277,$B$276:$C$278,2,0),0)/1000)),"")</f>
        <v/>
      </c>
      <c r="DR421" s="145" t="str">
        <f>IFERROR(TRUNC(VLOOKUP($E421,'Container Panel'!$B$41:$Z$100,$D421,0)/(VLOOKUP(DR$276,UI!$A$12:$O$51,VLOOKUP(DR$277,$B$276:$C$278,2,0),0)/1000)),"")</f>
        <v/>
      </c>
      <c r="DS421" s="145" t="str">
        <f>IFERROR(TRUNC(VLOOKUP($E421,'Container Panel'!$B$41:$Z$100,$D421,0)/(VLOOKUP(DS$276,UI!$A$12:$O$51,VLOOKUP(DS$277,$B$276:$C$278,2,0),0)/1000)),"")</f>
        <v/>
      </c>
      <c r="DT421" s="145" t="str">
        <f>IFERROR(TRUNC(VLOOKUP($E421,'Container Panel'!$B$41:$Z$100,$D421,0)/(VLOOKUP(DT$276,UI!$A$12:$O$51,VLOOKUP(DT$277,$B$276:$C$278,2,0),0)/1000)),"")</f>
        <v/>
      </c>
      <c r="DU421" s="145" t="str">
        <f>IFERROR(TRUNC(VLOOKUP($E421,'Container Panel'!$B$41:$Z$100,$D421,0)/(VLOOKUP(DU$276,UI!$A$12:$O$51,VLOOKUP(DU$277,$B$276:$C$278,2,0),0)/1000)),"")</f>
        <v/>
      </c>
      <c r="DV421" s="145" t="str">
        <f>IFERROR(TRUNC(VLOOKUP($E421,'Container Panel'!$B$41:$Z$100,$D421,0)/(VLOOKUP(DV$276,UI!$A$12:$O$51,VLOOKUP(DV$277,$B$276:$C$278,2,0),0)/1000)),"")</f>
        <v/>
      </c>
      <c r="DW421" s="145" t="str">
        <f>IFERROR(TRUNC(VLOOKUP($E421,'Container Panel'!$B$41:$Z$100,$D421,0)/(VLOOKUP(DW$276,UI!$A$12:$O$51,VLOOKUP(DW$277,$B$276:$C$278,2,0),0)/1000)),"")</f>
        <v/>
      </c>
      <c r="DX421" s="145" t="str">
        <f>IFERROR(TRUNC(VLOOKUP($E421,'Container Panel'!$B$41:$Z$100,$D421,0)/(VLOOKUP(DX$276,UI!$A$12:$O$51,VLOOKUP(DX$277,$B$276:$C$278,2,0),0)/1000)),"")</f>
        <v/>
      </c>
      <c r="DY421" s="145" t="str">
        <f>IFERROR(TRUNC(VLOOKUP($E421,'Container Panel'!$B$41:$Z$100,$D421,0)/(VLOOKUP(DY$276,UI!$A$12:$O$51,VLOOKUP(DY$277,$B$276:$C$278,2,0),0)/1000)),"")</f>
        <v/>
      </c>
      <c r="DZ421" s="145" t="str">
        <f>IFERROR(TRUNC(VLOOKUP($E421,'Container Panel'!$B$41:$Z$100,$D421,0)/(VLOOKUP(DZ$276,UI!$A$12:$O$51,VLOOKUP(DZ$277,$B$276:$C$278,2,0),0)/1000)),"")</f>
        <v/>
      </c>
      <c r="EA421" s="145" t="str">
        <f>IFERROR(TRUNC(VLOOKUP($E421,'Container Panel'!$B$41:$Z$100,$D421,0)/(VLOOKUP(EA$276,UI!$A$12:$O$51,VLOOKUP(EA$277,$B$276:$C$278,2,0),0)/1000)),"")</f>
        <v/>
      </c>
      <c r="EB421" s="145" t="str">
        <f>IFERROR(TRUNC(VLOOKUP($E421,'Container Panel'!$B$41:$Z$100,$D421,0)/(VLOOKUP(EB$276,UI!$A$12:$O$51,VLOOKUP(EB$277,$B$276:$C$278,2,0),0)/1000)),"")</f>
        <v/>
      </c>
      <c r="EC421" s="145" t="str">
        <f>IFERROR(TRUNC(VLOOKUP($E421,'Container Panel'!$B$41:$Z$100,$D421,0)/(VLOOKUP(EC$276,UI!$A$12:$O$51,VLOOKUP(EC$277,$B$276:$C$278,2,0),0)/1000)),"")</f>
        <v/>
      </c>
      <c r="ED421" s="145" t="str">
        <f>IFERROR(TRUNC(VLOOKUP($E421,'Container Panel'!$B$41:$Z$100,$D421,0)/(VLOOKUP(ED$276,UI!$A$12:$O$51,VLOOKUP(ED$277,$B$276:$C$278,2,0),0)/1000)),"")</f>
        <v/>
      </c>
      <c r="EE421" s="145" t="str">
        <f>IFERROR(TRUNC(VLOOKUP($E421,'Container Panel'!$B$41:$Z$100,$D421,0)/(VLOOKUP(EE$276,UI!$A$12:$O$51,VLOOKUP(EE$277,$B$276:$C$278,2,0),0)/1000)),"")</f>
        <v/>
      </c>
      <c r="EF421" s="145" t="str">
        <f>IFERROR(TRUNC(VLOOKUP($E421,'Container Panel'!$B$41:$Z$100,$D421,0)/(VLOOKUP(EF$276,UI!$A$12:$O$51,VLOOKUP(EF$277,$B$276:$C$278,2,0),0)/1000)),"")</f>
        <v/>
      </c>
      <c r="EG421" s="145" t="str">
        <f>IFERROR(TRUNC(VLOOKUP($E421,'Container Panel'!$B$41:$Z$100,$D421,0)/(VLOOKUP(EG$276,UI!$A$12:$O$51,VLOOKUP(EG$277,$B$276:$C$278,2,0),0)/1000)),"")</f>
        <v/>
      </c>
      <c r="EH421" s="145" t="str">
        <f>IFERROR(TRUNC(VLOOKUP($E421,'Container Panel'!$B$41:$Z$100,$D421,0)/(VLOOKUP(EH$276,UI!$A$12:$O$51,VLOOKUP(EH$277,$B$276:$C$278,2,0),0)/1000)),"")</f>
        <v/>
      </c>
      <c r="EI421" s="145" t="str">
        <f>IFERROR(TRUNC(VLOOKUP($E421,'Container Panel'!$B$41:$Z$100,$D421,0)/(VLOOKUP(EI$276,UI!$A$12:$O$51,VLOOKUP(EI$277,$B$276:$C$278,2,0),0)/1000)),"")</f>
        <v/>
      </c>
      <c r="EJ421" s="145" t="str">
        <f>IFERROR(TRUNC(VLOOKUP($E421,'Container Panel'!$B$41:$Z$100,$D421,0)/(VLOOKUP(EJ$276,UI!$A$12:$O$51,VLOOKUP(EJ$277,$B$276:$C$278,2,0),0)/1000)),"")</f>
        <v/>
      </c>
      <c r="EK421" s="145" t="str">
        <f>IFERROR(TRUNC(VLOOKUP($E421,'Container Panel'!$B$41:$Z$100,$D421,0)/(VLOOKUP(EK$276,UI!$A$12:$O$51,VLOOKUP(EK$277,$B$276:$C$278,2,0),0)/1000)),"")</f>
        <v/>
      </c>
      <c r="EL421" s="145" t="str">
        <f>IFERROR(TRUNC(VLOOKUP($E421,'Container Panel'!$B$41:$Z$100,$D421,0)/(VLOOKUP(EL$276,UI!$A$12:$O$51,VLOOKUP(EL$277,$B$276:$C$278,2,0),0)/1000)),"")</f>
        <v/>
      </c>
      <c r="EM421" s="145" t="str">
        <f>IFERROR(TRUNC(VLOOKUP($E421,'Container Panel'!$B$41:$Z$100,$D421,0)/(VLOOKUP(EM$276,UI!$A$12:$O$51,VLOOKUP(EM$277,$B$276:$C$278,2,0),0)/1000)),"")</f>
        <v/>
      </c>
      <c r="EN421" s="145" t="str">
        <f>IFERROR(TRUNC(VLOOKUP($E421,'Container Panel'!$B$41:$Z$100,$D421,0)/(VLOOKUP(EN$276,UI!$A$12:$O$51,VLOOKUP(EN$277,$B$276:$C$278,2,0),0)/1000)),"")</f>
        <v/>
      </c>
      <c r="EO421" s="145" t="str">
        <f>IFERROR(TRUNC(VLOOKUP($E421,'Container Panel'!$B$41:$Z$100,$D421,0)/(VLOOKUP(EO$276,UI!$A$12:$O$51,VLOOKUP(EO$277,$B$276:$C$278,2,0),0)/1000)),"")</f>
        <v/>
      </c>
      <c r="EP421" s="145" t="str">
        <f>IFERROR(TRUNC(VLOOKUP($E421,'Container Panel'!$B$41:$Z$100,$D421,0)/(VLOOKUP(EP$276,UI!$A$12:$O$51,VLOOKUP(EP$277,$B$276:$C$278,2,0),0)/1000)),"")</f>
        <v/>
      </c>
      <c r="EQ421" s="145" t="str">
        <f>IFERROR(TRUNC(VLOOKUP($E421,'Container Panel'!$B$41:$Z$100,$D421,0)/(VLOOKUP(EQ$276,UI!$A$12:$O$51,VLOOKUP(EQ$277,$B$276:$C$278,2,0),0)/1000)),"")</f>
        <v/>
      </c>
      <c r="ER421" s="145" t="str">
        <f>IFERROR(TRUNC(VLOOKUP($E421,'Container Panel'!$B$41:$Z$100,$D421,0)/(VLOOKUP(ER$276,UI!$A$12:$O$51,VLOOKUP(ER$277,$B$276:$C$278,2,0),0)/1000)),"")</f>
        <v/>
      </c>
      <c r="ES421" s="145" t="str">
        <f>IFERROR(TRUNC(VLOOKUP($E421,'Container Panel'!$B$41:$Z$100,$D421,0)/(VLOOKUP(ES$276,UI!$A$12:$O$51,VLOOKUP(ES$277,$B$276:$C$278,2,0),0)/1000)),"")</f>
        <v/>
      </c>
      <c r="ET421" s="145" t="str">
        <f>IFERROR(TRUNC(VLOOKUP($E421,'Container Panel'!$B$41:$Z$100,$D421,0)/(VLOOKUP(ET$276,UI!$A$12:$O$51,VLOOKUP(ET$277,$B$276:$C$278,2,0),0)/1000)),"")</f>
        <v/>
      </c>
      <c r="EU421" s="145" t="str">
        <f>IFERROR(TRUNC(VLOOKUP($E421,'Container Panel'!$B$41:$Z$100,$D421,0)/(VLOOKUP(EU$276,UI!$A$12:$O$51,VLOOKUP(EU$277,$B$276:$C$278,2,0),0)/1000)),"")</f>
        <v/>
      </c>
      <c r="EV421" s="145" t="str">
        <f>IFERROR(TRUNC(VLOOKUP($E421,'Container Panel'!$B$41:$Z$100,$D421,0)/(VLOOKUP(EV$276,UI!$A$12:$O$51,VLOOKUP(EV$277,$B$276:$C$278,2,0),0)/1000)),"")</f>
        <v/>
      </c>
      <c r="EW421" s="145" t="str">
        <f>IFERROR(TRUNC(VLOOKUP($E421,'Container Panel'!$B$41:$Z$100,$D421,0)/(VLOOKUP(EW$276,UI!$A$12:$O$51,VLOOKUP(EW$277,$B$276:$C$278,2,0),0)/1000)),"")</f>
        <v/>
      </c>
      <c r="EX421" s="145" t="str">
        <f>IFERROR(TRUNC(VLOOKUP($E421,'Container Panel'!$B$41:$Z$100,$D421,0)/(VLOOKUP(EX$276,UI!$A$12:$O$51,VLOOKUP(EX$277,$B$276:$C$278,2,0),0)/1000)),"")</f>
        <v/>
      </c>
      <c r="EY421" s="145" t="str">
        <f>IFERROR(TRUNC(VLOOKUP($E421,'Container Panel'!$B$41:$Z$100,$D421,0)/(VLOOKUP(EY$276,UI!$A$12:$O$51,VLOOKUP(EY$277,$B$276:$C$278,2,0),0)/1000)),"")</f>
        <v/>
      </c>
      <c r="EZ421" s="145" t="str">
        <f>IFERROR(TRUNC(VLOOKUP($E421,'Container Panel'!$B$41:$Z$100,$D421,0)/(VLOOKUP(EZ$276,UI!$A$12:$O$51,VLOOKUP(EZ$277,$B$276:$C$278,2,0),0)/1000)),"")</f>
        <v/>
      </c>
      <c r="FA421" s="145" t="str">
        <f>IFERROR(TRUNC(VLOOKUP($E421,'Container Panel'!$B$41:$Z$100,$D421,0)/(VLOOKUP(FA$276,UI!$A$12:$O$51,VLOOKUP(FA$277,$B$276:$C$278,2,0),0)/1000)),"")</f>
        <v/>
      </c>
      <c r="FB421" s="145" t="str">
        <f>IFERROR(TRUNC(VLOOKUP($E421,'Container Panel'!$B$41:$Z$100,$D421,0)/(VLOOKUP(FB$276,UI!$A$12:$O$51,VLOOKUP(FB$277,$B$276:$C$278,2,0),0)/1000)),"")</f>
        <v/>
      </c>
      <c r="FC421" s="145" t="str">
        <f>IFERROR(TRUNC(VLOOKUP($E421,'Container Panel'!$B$41:$Z$100,$D421,0)/(VLOOKUP(FC$276,UI!$A$12:$O$51,VLOOKUP(FC$277,$B$276:$C$278,2,0),0)/1000)),"")</f>
        <v/>
      </c>
      <c r="FD421" s="145" t="str">
        <f>IFERROR(TRUNC(VLOOKUP($E421,'Container Panel'!$B$41:$Z$100,$D421,0)/(VLOOKUP(FD$276,UI!$A$12:$O$51,VLOOKUP(FD$277,$B$276:$C$278,2,0),0)/1000)),"")</f>
        <v/>
      </c>
      <c r="FE421" s="145" t="str">
        <f>IFERROR(TRUNC(VLOOKUP($E421,'Container Panel'!$B$41:$Z$100,$D421,0)/(VLOOKUP(FE$276,UI!$A$12:$O$51,VLOOKUP(FE$277,$B$276:$C$278,2,0),0)/1000)),"")</f>
        <v/>
      </c>
      <c r="FF421" s="145" t="str">
        <f>IFERROR(TRUNC(VLOOKUP($E421,'Container Panel'!$B$41:$Z$100,$D421,0)/(VLOOKUP(FF$276,UI!$A$12:$O$51,VLOOKUP(FF$277,$B$276:$C$278,2,0),0)/1000)),"")</f>
        <v/>
      </c>
      <c r="FG421" s="145" t="str">
        <f>IFERROR(TRUNC(VLOOKUP($E421,'Container Panel'!$B$41:$Z$100,$D421,0)/(VLOOKUP(FG$276,UI!$A$12:$O$51,VLOOKUP(FG$277,$B$276:$C$278,2,0),0)/1000)),"")</f>
        <v/>
      </c>
      <c r="FH421" s="145" t="str">
        <f>IFERROR(TRUNC(VLOOKUP($E421,'Container Panel'!$B$41:$Z$100,$D421,0)/(VLOOKUP(FH$276,UI!$A$12:$O$51,VLOOKUP(FH$277,$B$276:$C$278,2,0),0)/1000)),"")</f>
        <v/>
      </c>
      <c r="FI421" s="145" t="str">
        <f>IFERROR(TRUNC(VLOOKUP($E421,'Container Panel'!$B$41:$Z$100,$D421,0)/(VLOOKUP(FI$276,UI!$A$12:$O$51,VLOOKUP(FI$277,$B$276:$C$278,2,0),0)/1000)),"")</f>
        <v/>
      </c>
      <c r="FJ421" s="145" t="str">
        <f>IFERROR(TRUNC(VLOOKUP($E421,'Container Panel'!$B$41:$Z$100,$D421,0)/(VLOOKUP(FJ$276,UI!$A$12:$O$51,VLOOKUP(FJ$277,$B$276:$C$278,2,0),0)/1000)),"")</f>
        <v/>
      </c>
      <c r="FK421" s="145" t="str">
        <f>IFERROR(TRUNC(VLOOKUP($E421,'Container Panel'!$B$41:$Z$100,$D421,0)/(VLOOKUP(FK$276,UI!$A$12:$O$51,VLOOKUP(FK$277,$B$276:$C$278,2,0),0)/1000)),"")</f>
        <v/>
      </c>
      <c r="FL421" s="145" t="str">
        <f>IFERROR(TRUNC(VLOOKUP($E421,'Container Panel'!$B$41:$Z$100,$D421,0)/(VLOOKUP(FL$276,UI!$A$12:$O$51,VLOOKUP(FL$277,$B$276:$C$278,2,0),0)/1000)),"")</f>
        <v/>
      </c>
      <c r="FM421" s="145" t="str">
        <f>IFERROR(TRUNC(VLOOKUP($E421,'Container Panel'!$B$41:$Z$100,$D421,0)/(VLOOKUP(FM$276,UI!$A$12:$O$51,VLOOKUP(FM$277,$B$276:$C$278,2,0),0)/1000)),"")</f>
        <v/>
      </c>
      <c r="FN421" s="145" t="str">
        <f>IFERROR(TRUNC(VLOOKUP($E421,'Container Panel'!$B$41:$Z$100,$D421,0)/(VLOOKUP(FN$276,UI!$A$12:$O$51,VLOOKUP(FN$277,$B$276:$C$278,2,0),0)/1000)),"")</f>
        <v/>
      </c>
      <c r="FO421" s="145" t="str">
        <f>IFERROR(TRUNC(VLOOKUP($E421,'Container Panel'!$B$41:$Z$100,$D421,0)/(VLOOKUP(FO$276,UI!$A$12:$O$51,VLOOKUP(FO$277,$B$276:$C$278,2,0),0)/1000)),"")</f>
        <v/>
      </c>
      <c r="FP421" s="145" t="str">
        <f>IFERROR(TRUNC(VLOOKUP($E421,'Container Panel'!$B$41:$Z$100,$D421,0)/(VLOOKUP(FP$276,UI!$A$12:$O$51,VLOOKUP(FP$277,$B$276:$C$278,2,0),0)/1000)),"")</f>
        <v/>
      </c>
      <c r="FQ421" s="145" t="str">
        <f>IFERROR(TRUNC(VLOOKUP($E421,'Container Panel'!$B$41:$Z$100,$D421,0)/(VLOOKUP(FQ$276,UI!$A$12:$O$51,VLOOKUP(FQ$277,$B$276:$C$278,2,0),0)/1000)),"")</f>
        <v/>
      </c>
      <c r="FR421" s="145" t="str">
        <f>IFERROR(TRUNC(VLOOKUP($E421,'Container Panel'!$B$41:$Z$100,$D421,0)/(VLOOKUP(FR$276,UI!$A$12:$O$51,VLOOKUP(FR$277,$B$276:$C$278,2,0),0)/1000)),"")</f>
        <v/>
      </c>
      <c r="FS421" s="145" t="str">
        <f>IFERROR(TRUNC(VLOOKUP($E421,'Container Panel'!$B$41:$Z$100,$D421,0)/(VLOOKUP(FS$276,UI!$A$12:$O$51,VLOOKUP(FS$277,$B$276:$C$278,2,0),0)/1000)),"")</f>
        <v/>
      </c>
      <c r="FT421" s="145" t="str">
        <f>IFERROR(TRUNC(VLOOKUP($E421,'Container Panel'!$B$41:$Z$100,$D421,0)/(VLOOKUP(FT$276,UI!$A$12:$O$51,VLOOKUP(FT$277,$B$276:$C$278,2,0),0)/1000)),"")</f>
        <v/>
      </c>
      <c r="FU421" s="145" t="str">
        <f>IFERROR(TRUNC(VLOOKUP($E421,'Container Panel'!$B$41:$Z$100,$D421,0)/(VLOOKUP(FU$276,UI!$A$12:$O$51,VLOOKUP(FU$277,$B$276:$C$278,2,0),0)/1000)),"")</f>
        <v/>
      </c>
      <c r="FV421" s="145" t="str">
        <f>IFERROR(TRUNC(VLOOKUP($E421,'Container Panel'!$B$41:$Z$100,$D421,0)/(VLOOKUP(FV$276,UI!$A$12:$O$51,VLOOKUP(FV$277,$B$276:$C$278,2,0),0)/1000)),"")</f>
        <v/>
      </c>
      <c r="FW421" s="145" t="str">
        <f>IFERROR(TRUNC(VLOOKUP($E421,'Container Panel'!$B$41:$Z$100,$D421,0)/(VLOOKUP(FW$276,UI!$A$12:$O$51,VLOOKUP(FW$277,$B$276:$C$278,2,0),0)/1000)),"")</f>
        <v/>
      </c>
      <c r="FX421" s="145" t="str">
        <f>IFERROR(TRUNC(VLOOKUP($E421,'Container Panel'!$B$41:$Z$100,$D421,0)/(VLOOKUP(FX$276,UI!$A$12:$O$51,VLOOKUP(FX$277,$B$276:$C$278,2,0),0)/1000)),"")</f>
        <v/>
      </c>
      <c r="FY421" s="145" t="str">
        <f>IFERROR(TRUNC(VLOOKUP($E421,'Container Panel'!$B$41:$Z$100,$D421,0)/(VLOOKUP(FY$276,UI!$A$12:$O$51,VLOOKUP(FY$277,$B$276:$C$278,2,0),0)/1000)),"")</f>
        <v/>
      </c>
      <c r="FZ421" s="145" t="str">
        <f>IFERROR(TRUNC(VLOOKUP($E421,'Container Panel'!$B$41:$Z$100,$D421,0)/(VLOOKUP(FZ$276,UI!$A$12:$O$51,VLOOKUP(FZ$277,$B$276:$C$278,2,0),0)/1000)),"")</f>
        <v/>
      </c>
      <c r="GA421" s="145" t="str">
        <f>IFERROR(TRUNC(VLOOKUP($E421,'Container Panel'!$B$41:$Z$100,$D421,0)/(VLOOKUP(GA$276,UI!$A$12:$O$51,VLOOKUP(GA$277,$B$276:$C$278,2,0),0)/1000)),"")</f>
        <v/>
      </c>
      <c r="GB421" s="145" t="str">
        <f>IFERROR(TRUNC(VLOOKUP($E421,'Container Panel'!$B$41:$Z$100,$D421,0)/(VLOOKUP(GB$276,UI!$A$12:$O$51,VLOOKUP(GB$277,$B$276:$C$278,2,0),0)/1000)),"")</f>
        <v/>
      </c>
      <c r="GC421" s="145" t="str">
        <f>IFERROR(TRUNC(VLOOKUP($E421,'Container Panel'!$B$41:$Z$100,$D421,0)/(VLOOKUP(GC$276,UI!$A$12:$O$51,VLOOKUP(GC$277,$B$276:$C$278,2,0),0)/1000)),"")</f>
        <v/>
      </c>
      <c r="GD421" s="145" t="str">
        <f>IFERROR(TRUNC(VLOOKUP($E421,'Container Panel'!$B$41:$Z$100,$D421,0)/(VLOOKUP(GD$276,UI!$A$12:$O$51,VLOOKUP(GD$277,$B$276:$C$278,2,0),0)/1000)),"")</f>
        <v/>
      </c>
      <c r="GE421" s="145" t="str">
        <f>IFERROR(TRUNC(VLOOKUP($E421,'Container Panel'!$B$41:$Z$100,$D421,0)/(VLOOKUP(GE$276,UI!$A$12:$O$51,VLOOKUP(GE$277,$B$276:$C$278,2,0),0)/1000)),"")</f>
        <v/>
      </c>
      <c r="GF421" s="145" t="str">
        <f>IFERROR(TRUNC(VLOOKUP($E421,'Container Panel'!$B$41:$Z$100,$D421,0)/(VLOOKUP(GF$276,UI!$A$12:$O$51,VLOOKUP(GF$277,$B$276:$C$278,2,0),0)/1000)),"")</f>
        <v/>
      </c>
      <c r="GG421" s="145" t="str">
        <f>IFERROR(TRUNC(VLOOKUP($E421,'Container Panel'!$B$41:$Z$100,$D421,0)/(VLOOKUP(GG$276,UI!$A$12:$O$51,VLOOKUP(GG$277,$B$276:$C$278,2,0),0)/1000)),"")</f>
        <v/>
      </c>
      <c r="GH421" s="145" t="str">
        <f>IFERROR(TRUNC(VLOOKUP($E421,'Container Panel'!$B$41:$Z$100,$D421,0)/(VLOOKUP(GH$276,UI!$A$12:$O$51,VLOOKUP(GH$277,$B$276:$C$278,2,0),0)/1000)),"")</f>
        <v/>
      </c>
      <c r="GI421" s="145" t="str">
        <f>IFERROR(TRUNC(VLOOKUP($E421,'Container Panel'!$B$41:$Z$100,$D421,0)/(VLOOKUP(GI$276,UI!$A$12:$O$51,VLOOKUP(GI$277,$B$276:$C$278,2,0),0)/1000)),"")</f>
        <v/>
      </c>
      <c r="GJ421" s="145" t="str">
        <f>IFERROR(TRUNC(VLOOKUP($E421,'Container Panel'!$B$41:$Z$100,$D421,0)/(VLOOKUP(GJ$276,UI!$A$12:$O$51,VLOOKUP(GJ$277,$B$276:$C$278,2,0),0)/1000)),"")</f>
        <v/>
      </c>
      <c r="GK421" s="145" t="str">
        <f>IFERROR(TRUNC(VLOOKUP($E421,'Container Panel'!$B$41:$Z$100,$D421,0)/(VLOOKUP(GK$276,UI!$A$12:$O$51,VLOOKUP(GK$277,$B$276:$C$278,2,0),0)/1000)),"")</f>
        <v/>
      </c>
      <c r="GL421" s="145" t="str">
        <f>IFERROR(TRUNC(VLOOKUP($E421,'Container Panel'!$B$41:$Z$100,$D421,0)/(VLOOKUP(GL$276,UI!$A$12:$O$51,VLOOKUP(GL$277,$B$276:$C$278,2,0),0)/1000)),"")</f>
        <v/>
      </c>
      <c r="GM421" s="145" t="str">
        <f>IFERROR(TRUNC(VLOOKUP($E421,'Container Panel'!$B$41:$Z$100,$D421,0)/(VLOOKUP(GM$276,UI!$A$12:$O$51,VLOOKUP(GM$277,$B$276:$C$278,2,0),0)/1000)),"")</f>
        <v/>
      </c>
      <c r="GN421" s="145" t="str">
        <f>IFERROR(TRUNC(VLOOKUP($E421,'Container Panel'!$B$41:$Z$100,$D421,0)/(VLOOKUP(GN$276,UI!$A$12:$O$51,VLOOKUP(GN$277,$B$276:$C$278,2,0),0)/1000)),"")</f>
        <v/>
      </c>
      <c r="GO421" s="145" t="str">
        <f>IFERROR(TRUNC(VLOOKUP($E421,'Container Panel'!$B$41:$Z$100,$D421,0)/(VLOOKUP(GO$276,UI!$A$12:$O$51,VLOOKUP(GO$277,$B$276:$C$278,2,0),0)/1000)),"")</f>
        <v/>
      </c>
      <c r="GP421" s="145" t="str">
        <f>IFERROR(TRUNC(VLOOKUP($E421,'Container Panel'!$B$41:$Z$100,$D421,0)/(VLOOKUP(GP$276,UI!$A$12:$O$51,VLOOKUP(GP$277,$B$276:$C$278,2,0),0)/1000)),"")</f>
        <v/>
      </c>
      <c r="GQ421" s="145" t="str">
        <f>IFERROR(TRUNC(VLOOKUP($E421,'Container Panel'!$B$41:$Z$100,$D421,0)/(VLOOKUP(GQ$276,UI!$A$12:$O$51,VLOOKUP(GQ$277,$B$276:$C$278,2,0),0)/1000)),"")</f>
        <v/>
      </c>
      <c r="GR421" s="145" t="str">
        <f>IFERROR(TRUNC(VLOOKUP($E421,'Container Panel'!$B$41:$Z$100,$D421,0)/(VLOOKUP(GR$276,UI!$A$12:$O$51,VLOOKUP(GR$277,$B$276:$C$278,2,0),0)/1000)),"")</f>
        <v/>
      </c>
      <c r="GS421" s="145" t="str">
        <f>IFERROR(TRUNC(VLOOKUP($E421,'Container Panel'!$B$41:$Z$100,$D421,0)/(VLOOKUP(GS$276,UI!$A$12:$O$51,VLOOKUP(GS$277,$B$276:$C$278,2,0),0)/1000)),"")</f>
        <v/>
      </c>
      <c r="GT421" s="145" t="str">
        <f>IFERROR(TRUNC(VLOOKUP($E421,'Container Panel'!$B$41:$Z$100,$D421,0)/(VLOOKUP(GT$276,UI!$A$12:$O$51,VLOOKUP(GT$277,$B$276:$C$278,2,0),0)/1000)),"")</f>
        <v/>
      </c>
      <c r="GU421" s="145" t="str">
        <f>IFERROR(TRUNC(VLOOKUP($E421,'Container Panel'!$B$41:$Z$100,$D421,0)/(VLOOKUP(GU$276,UI!$A$12:$O$51,VLOOKUP(GU$277,$B$276:$C$278,2,0),0)/1000)),"")</f>
        <v/>
      </c>
      <c r="GV421" s="145" t="str">
        <f>IFERROR(TRUNC(VLOOKUP($E421,'Container Panel'!$B$41:$Z$100,$D421,0)/(VLOOKUP(GV$276,UI!$A$12:$O$51,VLOOKUP(GV$277,$B$276:$C$278,2,0),0)/1000)),"")</f>
        <v/>
      </c>
      <c r="GW421" s="145" t="str">
        <f>IFERROR(TRUNC(VLOOKUP($E421,'Container Panel'!$B$41:$Z$100,$D421,0)/(VLOOKUP(GW$276,UI!$A$12:$O$51,VLOOKUP(GW$277,$B$276:$C$278,2,0),0)/1000)),"")</f>
        <v/>
      </c>
      <c r="GX421" s="145" t="str">
        <f>IFERROR(TRUNC(VLOOKUP($E421,'Container Panel'!$B$41:$Z$100,$D421,0)/(VLOOKUP(GX$276,UI!$A$12:$O$51,VLOOKUP(GX$277,$B$276:$C$278,2,0),0)/1000)),"")</f>
        <v/>
      </c>
      <c r="GY421" s="145" t="str">
        <f>IFERROR(TRUNC(VLOOKUP($E421,'Container Panel'!$B$41:$Z$100,$D421,0)/(VLOOKUP(GY$276,UI!$A$12:$O$51,VLOOKUP(GY$277,$B$276:$C$278,2,0),0)/1000)),"")</f>
        <v/>
      </c>
      <c r="GZ421" s="145" t="str">
        <f>IFERROR(TRUNC(VLOOKUP($E421,'Container Panel'!$B$41:$Z$100,$D421,0)/(VLOOKUP(GZ$276,UI!$A$12:$O$51,VLOOKUP(GZ$277,$B$276:$C$278,2,0),0)/1000)),"")</f>
        <v/>
      </c>
      <c r="HA421" s="145" t="str">
        <f>IFERROR(TRUNC(VLOOKUP($E421,'Container Panel'!$B$41:$Z$100,$D421,0)/(VLOOKUP(HA$276,UI!$A$12:$O$51,VLOOKUP(HA$277,$B$276:$C$278,2,0),0)/1000)),"")</f>
        <v/>
      </c>
      <c r="HB421" s="145" t="str">
        <f>IFERROR(TRUNC(VLOOKUP($E421,'Container Panel'!$B$41:$Z$100,$D421,0)/(VLOOKUP(HB$276,UI!$A$12:$O$51,VLOOKUP(HB$277,$B$276:$C$278,2,0),0)/1000)),"")</f>
        <v/>
      </c>
      <c r="HC421" s="145" t="str">
        <f>IFERROR(TRUNC(VLOOKUP($E421,'Container Panel'!$B$41:$Z$100,$D421,0)/(VLOOKUP(HC$276,UI!$A$12:$O$51,VLOOKUP(HC$277,$B$276:$C$278,2,0),0)/1000)),"")</f>
        <v/>
      </c>
      <c r="HD421" s="145" t="str">
        <f>IFERROR(TRUNC(VLOOKUP($E421,'Container Panel'!$B$41:$Z$100,$D421,0)/(VLOOKUP(HD$276,UI!$A$12:$O$51,VLOOKUP(HD$277,$B$276:$C$278,2,0),0)/1000)),"")</f>
        <v/>
      </c>
      <c r="HE421" s="145" t="str">
        <f>IFERROR(TRUNC(VLOOKUP($E421,'Container Panel'!$B$41:$Z$100,$D421,0)/(VLOOKUP(HE$276,UI!$A$12:$O$51,VLOOKUP(HE$277,$B$276:$C$278,2,0),0)/1000)),"")</f>
        <v/>
      </c>
      <c r="HF421" s="145" t="str">
        <f>IFERROR(TRUNC(VLOOKUP($E421,'Container Panel'!$B$41:$Z$100,$D421,0)/(VLOOKUP(HF$276,UI!$A$12:$O$51,VLOOKUP(HF$277,$B$276:$C$278,2,0),0)/1000)),"")</f>
        <v/>
      </c>
      <c r="HG421" s="145" t="str">
        <f>IFERROR(TRUNC(VLOOKUP($E421,'Container Panel'!$B$41:$Z$100,$D421,0)/(VLOOKUP(HG$276,UI!$A$12:$O$51,VLOOKUP(HG$277,$B$276:$C$278,2,0),0)/1000)),"")</f>
        <v/>
      </c>
      <c r="HH421" s="145" t="str">
        <f>IFERROR(TRUNC(VLOOKUP($E421,'Container Panel'!$B$41:$Z$100,$D421,0)/(VLOOKUP(HH$276,UI!$A$12:$O$51,VLOOKUP(HH$277,$B$276:$C$278,2,0),0)/1000)),"")</f>
        <v/>
      </c>
      <c r="HI421" s="145" t="str">
        <f>IFERROR(TRUNC(VLOOKUP($E421,'Container Panel'!$B$41:$Z$100,$D421,0)/(VLOOKUP(HI$276,UI!$A$12:$O$51,VLOOKUP(HI$277,$B$276:$C$278,2,0),0)/1000)),"")</f>
        <v/>
      </c>
      <c r="HJ421" s="145" t="str">
        <f>IFERROR(TRUNC(VLOOKUP($E421,'Container Panel'!$B$41:$Z$100,$D421,0)/(VLOOKUP(HJ$276,UI!$A$12:$O$51,VLOOKUP(HJ$277,$B$276:$C$278,2,0),0)/1000)),"")</f>
        <v/>
      </c>
      <c r="HK421" s="145" t="str">
        <f>IFERROR(TRUNC(VLOOKUP($E421,'Container Panel'!$B$41:$Z$100,$D421,0)/(VLOOKUP(HK$276,UI!$A$12:$O$51,VLOOKUP(HK$277,$B$276:$C$278,2,0),0)/1000)),"")</f>
        <v/>
      </c>
      <c r="HL421" s="145" t="str">
        <f>IFERROR(TRUNC(VLOOKUP($E421,'Container Panel'!$B$41:$Z$100,$D421,0)/(VLOOKUP(HL$276,UI!$A$12:$O$51,VLOOKUP(HL$277,$B$276:$C$278,2,0),0)/1000)),"")</f>
        <v/>
      </c>
      <c r="HM421" s="145" t="str">
        <f>IFERROR(TRUNC(VLOOKUP($E421,'Container Panel'!$B$41:$Z$100,$D421,0)/(VLOOKUP(HM$276,UI!$A$12:$O$51,VLOOKUP(HM$277,$B$276:$C$278,2,0),0)/1000)),"")</f>
        <v/>
      </c>
      <c r="HN421" s="145" t="str">
        <f>IFERROR(TRUNC(VLOOKUP($E421,'Container Panel'!$B$41:$Z$100,$D421,0)/(VLOOKUP(HN$276,UI!$A$12:$O$51,VLOOKUP(HN$277,$B$276:$C$278,2,0),0)/1000)),"")</f>
        <v/>
      </c>
      <c r="HO421" s="145" t="str">
        <f>IFERROR(TRUNC(VLOOKUP($E421,'Container Panel'!$B$41:$Z$100,$D421,0)/(VLOOKUP(HO$276,UI!$A$12:$O$51,VLOOKUP(HO$277,$B$276:$C$278,2,0),0)/1000)),"")</f>
        <v/>
      </c>
      <c r="HP421" s="145" t="str">
        <f>IFERROR(TRUNC(VLOOKUP($E421,'Container Panel'!$B$41:$Z$100,$D421,0)/(VLOOKUP(HP$276,UI!$A$12:$O$51,VLOOKUP(HP$277,$B$276:$C$278,2,0),0)/1000)),"")</f>
        <v/>
      </c>
      <c r="HQ421" s="145" t="str">
        <f>IFERROR(TRUNC(VLOOKUP($E421,'Container Panel'!$B$41:$Z$100,$D421,0)/(VLOOKUP(HQ$276,UI!$A$12:$O$51,VLOOKUP(HQ$277,$B$276:$C$278,2,0),0)/1000)),"")</f>
        <v/>
      </c>
      <c r="HR421" s="145" t="str">
        <f>IFERROR(TRUNC(VLOOKUP($E421,'Container Panel'!$B$41:$Z$100,$D421,0)/(VLOOKUP(HR$276,UI!$A$12:$O$51,VLOOKUP(HR$277,$B$276:$C$278,2,0),0)/1000)),"")</f>
        <v/>
      </c>
      <c r="HS421" s="145" t="str">
        <f>IFERROR(TRUNC(VLOOKUP($E421,'Container Panel'!$B$41:$Z$100,$D421,0)/(VLOOKUP(HS$276,UI!$A$12:$O$51,VLOOKUP(HS$277,$B$276:$C$278,2,0),0)/1000)),"")</f>
        <v/>
      </c>
      <c r="HT421" s="145" t="str">
        <f>IFERROR(TRUNC(VLOOKUP($E421,'Container Panel'!$B$41:$Z$100,$D421,0)/(VLOOKUP(HT$276,UI!$A$12:$O$51,VLOOKUP(HT$277,$B$276:$C$278,2,0),0)/1000)),"")</f>
        <v/>
      </c>
      <c r="HU421" s="145" t="str">
        <f>IFERROR(TRUNC(VLOOKUP($E421,'Container Panel'!$B$41:$Z$100,$D421,0)/(VLOOKUP(HU$276,UI!$A$12:$O$51,VLOOKUP(HU$277,$B$276:$C$278,2,0),0)/1000)),"")</f>
        <v/>
      </c>
      <c r="HV421" s="145" t="str">
        <f>IFERROR(TRUNC(VLOOKUP($E421,'Container Panel'!$B$41:$Z$100,$D421,0)/(VLOOKUP(HV$276,UI!$A$12:$O$51,VLOOKUP(HV$277,$B$276:$C$278,2,0),0)/1000)),"")</f>
        <v/>
      </c>
      <c r="HW421" s="145" t="str">
        <f>IFERROR(TRUNC(VLOOKUP($E421,'Container Panel'!$B$41:$Z$100,$D421,0)/(VLOOKUP(HW$276,UI!$A$12:$O$51,VLOOKUP(HW$277,$B$276:$C$278,2,0),0)/1000)),"")</f>
        <v/>
      </c>
      <c r="HX421" s="145" t="str">
        <f>IFERROR(TRUNC(VLOOKUP($E421,'Container Panel'!$B$41:$Z$100,$D421,0)/(VLOOKUP(HX$276,UI!$A$12:$O$51,VLOOKUP(HX$277,$B$276:$C$278,2,0),0)/1000)),"")</f>
        <v/>
      </c>
      <c r="HY421" s="145" t="str">
        <f>IFERROR(TRUNC(VLOOKUP($E421,'Container Panel'!$B$41:$Z$100,$D421,0)/(VLOOKUP(HY$276,UI!$A$12:$O$51,VLOOKUP(HY$277,$B$276:$C$278,2,0),0)/1000)),"")</f>
        <v/>
      </c>
      <c r="HZ421" s="145" t="str">
        <f>IFERROR(TRUNC(VLOOKUP($E421,'Container Panel'!$B$41:$Z$100,$D421,0)/(VLOOKUP(HZ$276,UI!$A$12:$O$51,VLOOKUP(HZ$277,$B$276:$C$278,2,0),0)/1000)),"")</f>
        <v/>
      </c>
      <c r="IA421" s="145" t="str">
        <f>IFERROR(TRUNC(VLOOKUP($E421,'Container Panel'!$B$41:$Z$100,$D421,0)/(VLOOKUP(IA$276,UI!$A$12:$O$51,VLOOKUP(IA$277,$B$276:$C$278,2,0),0)/1000)),"")</f>
        <v/>
      </c>
      <c r="IB421" s="145" t="str">
        <f>IFERROR(TRUNC(VLOOKUP($E421,'Container Panel'!$B$41:$Z$100,$D421,0)/(VLOOKUP(IB$276,UI!$A$12:$O$51,VLOOKUP(IB$277,$B$276:$C$278,2,0),0)/1000)),"")</f>
        <v/>
      </c>
      <c r="IC421" s="145" t="str">
        <f>IFERROR(TRUNC(VLOOKUP($E421,'Container Panel'!$B$41:$Z$100,$D421,0)/(VLOOKUP(IC$276,UI!$A$12:$O$51,VLOOKUP(IC$277,$B$276:$C$278,2,0),0)/1000)),"")</f>
        <v/>
      </c>
      <c r="ID421" s="145" t="str">
        <f>IFERROR(TRUNC(VLOOKUP($E421,'Container Panel'!$B$41:$Z$100,$D421,0)/(VLOOKUP(ID$276,UI!$A$12:$O$51,VLOOKUP(ID$277,$B$276:$C$278,2,0),0)/1000)),"")</f>
        <v/>
      </c>
      <c r="IE421" s="145" t="str">
        <f>IFERROR(TRUNC(VLOOKUP($E421,'Container Panel'!$B$41:$Z$100,$D421,0)/(VLOOKUP(IE$276,UI!$A$12:$O$51,VLOOKUP(IE$277,$B$276:$C$278,2,0),0)/1000)),"")</f>
        <v/>
      </c>
      <c r="IF421" s="145" t="str">
        <f>IFERROR(TRUNC(VLOOKUP($E421,'Container Panel'!$B$41:$Z$100,$D421,0)/(VLOOKUP(IF$276,UI!$A$12:$O$51,VLOOKUP(IF$277,$B$276:$C$278,2,0),0)/1000)),"")</f>
        <v/>
      </c>
      <c r="IG421" s="145" t="str">
        <f>IFERROR(TRUNC(VLOOKUP($E421,'Container Panel'!$B$41:$Z$100,$D421,0)/(VLOOKUP(IG$276,UI!$A$12:$O$51,VLOOKUP(IG$277,$B$276:$C$278,2,0),0)/1000)),"")</f>
        <v/>
      </c>
      <c r="IH421" s="145" t="str">
        <f>IFERROR(TRUNC(VLOOKUP($E421,'Container Panel'!$B$41:$Z$100,$D421,0)/(VLOOKUP(IH$276,UI!$A$12:$O$51,VLOOKUP(IH$277,$B$276:$C$278,2,0),0)/1000)),"")</f>
        <v/>
      </c>
      <c r="II421" s="145" t="str">
        <f>IFERROR(TRUNC(VLOOKUP($E421,'Container Panel'!$B$41:$Z$100,$D421,0)/(VLOOKUP(II$276,UI!$A$12:$O$51,VLOOKUP(II$277,$B$276:$C$278,2,0),0)/1000)),"")</f>
        <v/>
      </c>
      <c r="IJ421" s="145" t="str">
        <f>IFERROR(TRUNC(VLOOKUP($E421,'Container Panel'!$B$41:$Z$100,$D421,0)/(VLOOKUP(IJ$276,UI!$A$12:$O$51,VLOOKUP(IJ$277,$B$276:$C$278,2,0),0)/1000)),"")</f>
        <v/>
      </c>
      <c r="IK421" s="145" t="str">
        <f>IFERROR(TRUNC(VLOOKUP($E421,'Container Panel'!$B$41:$Z$100,$D421,0)/(VLOOKUP(IK$276,UI!$A$12:$O$51,VLOOKUP(IK$277,$B$276:$C$278,2,0),0)/1000)),"")</f>
        <v/>
      </c>
      <c r="IL421" s="145" t="str">
        <f>IFERROR(TRUNC(VLOOKUP($E421,'Container Panel'!$B$41:$Z$100,$D421,0)/(VLOOKUP(IL$276,UI!$A$12:$O$51,VLOOKUP(IL$277,$B$276:$C$278,2,0),0)/1000)),"")</f>
        <v/>
      </c>
    </row>
    <row r="422" spans="2:246">
      <c r="B422" s="74">
        <v>142</v>
      </c>
      <c r="C422" s="74">
        <f t="shared" si="198"/>
        <v>48</v>
      </c>
      <c r="D422" s="163">
        <f>MOD(B422,3)+'Container Panel'!$Q$38</f>
        <v>17</v>
      </c>
      <c r="E422" s="143">
        <f t="shared" si="197"/>
        <v>0</v>
      </c>
      <c r="F422" s="144" t="s">
        <v>76</v>
      </c>
      <c r="G422" s="145" t="str">
        <f>IFERROR(TRUNC(VLOOKUP($E422,'Container Panel'!$B$41:$Z$100,$D422,0)/(VLOOKUP(G$276,UI!$A$12:$O$51,VLOOKUP(G$278,$B$276:$C$278,2,0),0)/1000)),"")</f>
        <v/>
      </c>
      <c r="H422" s="145" t="str">
        <f>IFERROR(TRUNC(VLOOKUP($E422,'Container Panel'!$B$41:$Z$100,$D422,0)/(VLOOKUP(H$276,UI!$A$12:$O$51,VLOOKUP(H$278,$B$276:$C$278,2,0),0)/1000)),"")</f>
        <v/>
      </c>
      <c r="I422" s="145" t="str">
        <f>IFERROR(TRUNC(VLOOKUP($E422,'Container Panel'!$B$41:$Z$100,$D422,0)/(VLOOKUP(I$276,UI!$A$12:$O$51,VLOOKUP(I$278,$B$276:$C$278,2,0),0)/1000)),"")</f>
        <v/>
      </c>
      <c r="J422" s="145" t="str">
        <f>IFERROR(TRUNC(VLOOKUP($E422,'Container Panel'!$B$41:$Z$100,$D422,0)/(VLOOKUP(J$276,UI!$A$12:$O$51,VLOOKUP(J$278,$B$276:$C$278,2,0),0)/1000)),"")</f>
        <v/>
      </c>
      <c r="K422" s="145" t="str">
        <f>IFERROR(TRUNC(VLOOKUP($E422,'Container Panel'!$B$41:$Z$100,$D422,0)/(VLOOKUP(K$276,UI!$A$12:$O$51,VLOOKUP(K$278,$B$276:$C$278,2,0),0)/1000)),"")</f>
        <v/>
      </c>
      <c r="L422" s="145" t="str">
        <f>IFERROR(TRUNC(VLOOKUP($E422,'Container Panel'!$B$41:$Z$100,$D422,0)/(VLOOKUP(L$276,UI!$A$12:$O$51,VLOOKUP(L$278,$B$276:$C$278,2,0),0)/1000)),"")</f>
        <v/>
      </c>
      <c r="M422" s="145" t="str">
        <f>IFERROR(TRUNC(VLOOKUP($E422,'Container Panel'!$B$41:$Z$100,$D422,0)/(VLOOKUP(M$276,UI!$A$12:$O$51,VLOOKUP(M$278,$B$276:$C$278,2,0),0)/1000)),"")</f>
        <v/>
      </c>
      <c r="N422" s="145" t="str">
        <f>IFERROR(TRUNC(VLOOKUP($E422,'Container Panel'!$B$41:$Z$100,$D422,0)/(VLOOKUP(N$276,UI!$A$12:$O$51,VLOOKUP(N$278,$B$276:$C$278,2,0),0)/1000)),"")</f>
        <v/>
      </c>
      <c r="O422" s="145" t="str">
        <f>IFERROR(TRUNC(VLOOKUP($E422,'Container Panel'!$B$41:$Z$100,$D422,0)/(VLOOKUP(O$276,UI!$A$12:$O$51,VLOOKUP(O$278,$B$276:$C$278,2,0),0)/1000)),"")</f>
        <v/>
      </c>
      <c r="P422" s="145" t="str">
        <f>IFERROR(TRUNC(VLOOKUP($E422,'Container Panel'!$B$41:$Z$100,$D422,0)/(VLOOKUP(P$276,UI!$A$12:$O$51,VLOOKUP(P$278,$B$276:$C$278,2,0),0)/1000)),"")</f>
        <v/>
      </c>
      <c r="Q422" s="145" t="str">
        <f>IFERROR(TRUNC(VLOOKUP($E422,'Container Panel'!$B$41:$Z$100,$D422,0)/(VLOOKUP(Q$276,UI!$A$12:$O$51,VLOOKUP(Q$278,$B$276:$C$278,2,0),0)/1000)),"")</f>
        <v/>
      </c>
      <c r="R422" s="145" t="str">
        <f>IFERROR(TRUNC(VLOOKUP($E422,'Container Panel'!$B$41:$Z$100,$D422,0)/(VLOOKUP(R$276,UI!$A$12:$O$51,VLOOKUP(R$278,$B$276:$C$278,2,0),0)/1000)),"")</f>
        <v/>
      </c>
      <c r="S422" s="145" t="str">
        <f>IFERROR(TRUNC(VLOOKUP($E422,'Container Panel'!$B$41:$Z$100,$D422,0)/(VLOOKUP(S$276,UI!$A$12:$O$51,VLOOKUP(S$278,$B$276:$C$278,2,0),0)/1000)),"")</f>
        <v/>
      </c>
      <c r="T422" s="145" t="str">
        <f>IFERROR(TRUNC(VLOOKUP($E422,'Container Panel'!$B$41:$Z$100,$D422,0)/(VLOOKUP(T$276,UI!$A$12:$O$51,VLOOKUP(T$278,$B$276:$C$278,2,0),0)/1000)),"")</f>
        <v/>
      </c>
      <c r="U422" s="145" t="str">
        <f>IFERROR(TRUNC(VLOOKUP($E422,'Container Panel'!$B$41:$Z$100,$D422,0)/(VLOOKUP(U$276,UI!$A$12:$O$51,VLOOKUP(U$278,$B$276:$C$278,2,0),0)/1000)),"")</f>
        <v/>
      </c>
      <c r="V422" s="145" t="str">
        <f>IFERROR(TRUNC(VLOOKUP($E422,'Container Panel'!$B$41:$Z$100,$D422,0)/(VLOOKUP(V$276,UI!$A$12:$O$51,VLOOKUP(V$278,$B$276:$C$278,2,0),0)/1000)),"")</f>
        <v/>
      </c>
      <c r="W422" s="145" t="str">
        <f>IFERROR(TRUNC(VLOOKUP($E422,'Container Panel'!$B$41:$Z$100,$D422,0)/(VLOOKUP(W$276,UI!$A$12:$O$51,VLOOKUP(W$278,$B$276:$C$278,2,0),0)/1000)),"")</f>
        <v/>
      </c>
      <c r="X422" s="145" t="str">
        <f>IFERROR(TRUNC(VLOOKUP($E422,'Container Panel'!$B$41:$Z$100,$D422,0)/(VLOOKUP(X$276,UI!$A$12:$O$51,VLOOKUP(X$278,$B$276:$C$278,2,0),0)/1000)),"")</f>
        <v/>
      </c>
      <c r="Y422" s="145" t="str">
        <f>IFERROR(TRUNC(VLOOKUP($E422,'Container Panel'!$B$41:$Z$100,$D422,0)/(VLOOKUP(Y$276,UI!$A$12:$O$51,VLOOKUP(Y$278,$B$276:$C$278,2,0),0)/1000)),"")</f>
        <v/>
      </c>
      <c r="Z422" s="145" t="str">
        <f>IFERROR(TRUNC(VLOOKUP($E422,'Container Panel'!$B$41:$Z$100,$D422,0)/(VLOOKUP(Z$276,UI!$A$12:$O$51,VLOOKUP(Z$278,$B$276:$C$278,2,0),0)/1000)),"")</f>
        <v/>
      </c>
      <c r="AA422" s="145" t="str">
        <f>IFERROR(TRUNC(VLOOKUP($E422,'Container Panel'!$B$41:$Z$100,$D422,0)/(VLOOKUP(AA$276,UI!$A$12:$O$51,VLOOKUP(AA$278,$B$276:$C$278,2,0),0)/1000)),"")</f>
        <v/>
      </c>
      <c r="AB422" s="145" t="str">
        <f>IFERROR(TRUNC(VLOOKUP($E422,'Container Panel'!$B$41:$Z$100,$D422,0)/(VLOOKUP(AB$276,UI!$A$12:$O$51,VLOOKUP(AB$278,$B$276:$C$278,2,0),0)/1000)),"")</f>
        <v/>
      </c>
      <c r="AC422" s="145" t="str">
        <f>IFERROR(TRUNC(VLOOKUP($E422,'Container Panel'!$B$41:$Z$100,$D422,0)/(VLOOKUP(AC$276,UI!$A$12:$O$51,VLOOKUP(AC$278,$B$276:$C$278,2,0),0)/1000)),"")</f>
        <v/>
      </c>
      <c r="AD422" s="145" t="str">
        <f>IFERROR(TRUNC(VLOOKUP($E422,'Container Panel'!$B$41:$Z$100,$D422,0)/(VLOOKUP(AD$276,UI!$A$12:$O$51,VLOOKUP(AD$278,$B$276:$C$278,2,0),0)/1000)),"")</f>
        <v/>
      </c>
      <c r="AE422" s="145" t="str">
        <f>IFERROR(TRUNC(VLOOKUP($E422,'Container Panel'!$B$41:$Z$100,$D422,0)/(VLOOKUP(AE$276,UI!$A$12:$O$51,VLOOKUP(AE$278,$B$276:$C$278,2,0),0)/1000)),"")</f>
        <v/>
      </c>
      <c r="AF422" s="145" t="str">
        <f>IFERROR(TRUNC(VLOOKUP($E422,'Container Panel'!$B$41:$Z$100,$D422,0)/(VLOOKUP(AF$276,UI!$A$12:$O$51,VLOOKUP(AF$278,$B$276:$C$278,2,0),0)/1000)),"")</f>
        <v/>
      </c>
      <c r="AG422" s="145" t="str">
        <f>IFERROR(TRUNC(VLOOKUP($E422,'Container Panel'!$B$41:$Z$100,$D422,0)/(VLOOKUP(AG$276,UI!$A$12:$O$51,VLOOKUP(AG$278,$B$276:$C$278,2,0),0)/1000)),"")</f>
        <v/>
      </c>
      <c r="AH422" s="145" t="str">
        <f>IFERROR(TRUNC(VLOOKUP($E422,'Container Panel'!$B$41:$Z$100,$D422,0)/(VLOOKUP(AH$276,UI!$A$12:$O$51,VLOOKUP(AH$278,$B$276:$C$278,2,0),0)/1000)),"")</f>
        <v/>
      </c>
      <c r="AI422" s="145" t="str">
        <f>IFERROR(TRUNC(VLOOKUP($E422,'Container Panel'!$B$41:$Z$100,$D422,0)/(VLOOKUP(AI$276,UI!$A$12:$O$51,VLOOKUP(AI$278,$B$276:$C$278,2,0),0)/1000)),"")</f>
        <v/>
      </c>
      <c r="AJ422" s="145" t="str">
        <f>IFERROR(TRUNC(VLOOKUP($E422,'Container Panel'!$B$41:$Z$100,$D422,0)/(VLOOKUP(AJ$276,UI!$A$12:$O$51,VLOOKUP(AJ$278,$B$276:$C$278,2,0),0)/1000)),"")</f>
        <v/>
      </c>
      <c r="AK422" s="145" t="str">
        <f>IFERROR(TRUNC(VLOOKUP($E422,'Container Panel'!$B$41:$Z$100,$D422,0)/(VLOOKUP(AK$276,UI!$A$12:$O$51,VLOOKUP(AK$278,$B$276:$C$278,2,0),0)/1000)),"")</f>
        <v/>
      </c>
      <c r="AL422" s="145" t="str">
        <f>IFERROR(TRUNC(VLOOKUP($E422,'Container Panel'!$B$41:$Z$100,$D422,0)/(VLOOKUP(AL$276,UI!$A$12:$O$51,VLOOKUP(AL$278,$B$276:$C$278,2,0),0)/1000)),"")</f>
        <v/>
      </c>
      <c r="AM422" s="145" t="str">
        <f>IFERROR(TRUNC(VLOOKUP($E422,'Container Panel'!$B$41:$Z$100,$D422,0)/(VLOOKUP(AM$276,UI!$A$12:$O$51,VLOOKUP(AM$278,$B$276:$C$278,2,0),0)/1000)),"")</f>
        <v/>
      </c>
      <c r="AN422" s="145" t="str">
        <f>IFERROR(TRUNC(VLOOKUP($E422,'Container Panel'!$B$41:$Z$100,$D422,0)/(VLOOKUP(AN$276,UI!$A$12:$O$51,VLOOKUP(AN$278,$B$276:$C$278,2,0),0)/1000)),"")</f>
        <v/>
      </c>
      <c r="AO422" s="145" t="str">
        <f>IFERROR(TRUNC(VLOOKUP($E422,'Container Panel'!$B$41:$Z$100,$D422,0)/(VLOOKUP(AO$276,UI!$A$12:$O$51,VLOOKUP(AO$278,$B$276:$C$278,2,0),0)/1000)),"")</f>
        <v/>
      </c>
      <c r="AP422" s="145" t="str">
        <f>IFERROR(TRUNC(VLOOKUP($E422,'Container Panel'!$B$41:$Z$100,$D422,0)/(VLOOKUP(AP$276,UI!$A$12:$O$51,VLOOKUP(AP$278,$B$276:$C$278,2,0),0)/1000)),"")</f>
        <v/>
      </c>
      <c r="AQ422" s="145" t="str">
        <f>IFERROR(TRUNC(VLOOKUP($E422,'Container Panel'!$B$41:$Z$100,$D422,0)/(VLOOKUP(AQ$276,UI!$A$12:$O$51,VLOOKUP(AQ$278,$B$276:$C$278,2,0),0)/1000)),"")</f>
        <v/>
      </c>
      <c r="AR422" s="145" t="str">
        <f>IFERROR(TRUNC(VLOOKUP($E422,'Container Panel'!$B$41:$Z$100,$D422,0)/(VLOOKUP(AR$276,UI!$A$12:$O$51,VLOOKUP(AR$278,$B$276:$C$278,2,0),0)/1000)),"")</f>
        <v/>
      </c>
      <c r="AS422" s="145" t="str">
        <f>IFERROR(TRUNC(VLOOKUP($E422,'Container Panel'!$B$41:$Z$100,$D422,0)/(VLOOKUP(AS$276,UI!$A$12:$O$51,VLOOKUP(AS$278,$B$276:$C$278,2,0),0)/1000)),"")</f>
        <v/>
      </c>
      <c r="AT422" s="145" t="str">
        <f>IFERROR(TRUNC(VLOOKUP($E422,'Container Panel'!$B$41:$Z$100,$D422,0)/(VLOOKUP(AT$276,UI!$A$12:$O$51,VLOOKUP(AT$278,$B$276:$C$278,2,0),0)/1000)),"")</f>
        <v/>
      </c>
      <c r="AU422" s="145" t="str">
        <f>IFERROR(TRUNC(VLOOKUP($E422,'Container Panel'!$B$41:$Z$100,$D422,0)/(VLOOKUP(AU$276,UI!$A$12:$O$51,VLOOKUP(AU$278,$B$276:$C$278,2,0),0)/1000)),"")</f>
        <v/>
      </c>
      <c r="AV422" s="145" t="str">
        <f>IFERROR(TRUNC(VLOOKUP($E422,'Container Panel'!$B$41:$Z$100,$D422,0)/(VLOOKUP(AV$276,UI!$A$12:$O$51,VLOOKUP(AV$278,$B$276:$C$278,2,0),0)/1000)),"")</f>
        <v/>
      </c>
      <c r="AW422" s="145" t="str">
        <f>IFERROR(TRUNC(VLOOKUP($E422,'Container Panel'!$B$41:$Z$100,$D422,0)/(VLOOKUP(AW$276,UI!$A$12:$O$51,VLOOKUP(AW$278,$B$276:$C$278,2,0),0)/1000)),"")</f>
        <v/>
      </c>
      <c r="AX422" s="145" t="str">
        <f>IFERROR(TRUNC(VLOOKUP($E422,'Container Panel'!$B$41:$Z$100,$D422,0)/(VLOOKUP(AX$276,UI!$A$12:$O$51,VLOOKUP(AX$278,$B$276:$C$278,2,0),0)/1000)),"")</f>
        <v/>
      </c>
      <c r="AY422" s="145" t="str">
        <f>IFERROR(TRUNC(VLOOKUP($E422,'Container Panel'!$B$41:$Z$100,$D422,0)/(VLOOKUP(AY$276,UI!$A$12:$O$51,VLOOKUP(AY$278,$B$276:$C$278,2,0),0)/1000)),"")</f>
        <v/>
      </c>
      <c r="AZ422" s="145" t="str">
        <f>IFERROR(TRUNC(VLOOKUP($E422,'Container Panel'!$B$41:$Z$100,$D422,0)/(VLOOKUP(AZ$276,UI!$A$12:$O$51,VLOOKUP(AZ$278,$B$276:$C$278,2,0),0)/1000)),"")</f>
        <v/>
      </c>
      <c r="BA422" s="145" t="str">
        <f>IFERROR(TRUNC(VLOOKUP($E422,'Container Panel'!$B$41:$Z$100,$D422,0)/(VLOOKUP(BA$276,UI!$A$12:$O$51,VLOOKUP(BA$278,$B$276:$C$278,2,0),0)/1000)),"")</f>
        <v/>
      </c>
      <c r="BB422" s="145" t="str">
        <f>IFERROR(TRUNC(VLOOKUP($E422,'Container Panel'!$B$41:$Z$100,$D422,0)/(VLOOKUP(BB$276,UI!$A$12:$O$51,VLOOKUP(BB$278,$B$276:$C$278,2,0),0)/1000)),"")</f>
        <v/>
      </c>
      <c r="BC422" s="145" t="str">
        <f>IFERROR(TRUNC(VLOOKUP($E422,'Container Panel'!$B$41:$Z$100,$D422,0)/(VLOOKUP(BC$276,UI!$A$12:$O$51,VLOOKUP(BC$278,$B$276:$C$278,2,0),0)/1000)),"")</f>
        <v/>
      </c>
      <c r="BD422" s="145" t="str">
        <f>IFERROR(TRUNC(VLOOKUP($E422,'Container Panel'!$B$41:$Z$100,$D422,0)/(VLOOKUP(BD$276,UI!$A$12:$O$51,VLOOKUP(BD$278,$B$276:$C$278,2,0),0)/1000)),"")</f>
        <v/>
      </c>
      <c r="BE422" s="145" t="str">
        <f>IFERROR(TRUNC(VLOOKUP($E422,'Container Panel'!$B$41:$Z$100,$D422,0)/(VLOOKUP(BE$276,UI!$A$12:$O$51,VLOOKUP(BE$278,$B$276:$C$278,2,0),0)/1000)),"")</f>
        <v/>
      </c>
      <c r="BF422" s="145" t="str">
        <f>IFERROR(TRUNC(VLOOKUP($E422,'Container Panel'!$B$41:$Z$100,$D422,0)/(VLOOKUP(BF$276,UI!$A$12:$O$51,VLOOKUP(BF$278,$B$276:$C$278,2,0),0)/1000)),"")</f>
        <v/>
      </c>
      <c r="BG422" s="145" t="str">
        <f>IFERROR(TRUNC(VLOOKUP($E422,'Container Panel'!$B$41:$Z$100,$D422,0)/(VLOOKUP(BG$276,UI!$A$12:$O$51,VLOOKUP(BG$278,$B$276:$C$278,2,0),0)/1000)),"")</f>
        <v/>
      </c>
      <c r="BH422" s="145" t="str">
        <f>IFERROR(TRUNC(VLOOKUP($E422,'Container Panel'!$B$41:$Z$100,$D422,0)/(VLOOKUP(BH$276,UI!$A$12:$O$51,VLOOKUP(BH$278,$B$276:$C$278,2,0),0)/1000)),"")</f>
        <v/>
      </c>
      <c r="BI422" s="145" t="str">
        <f>IFERROR(TRUNC(VLOOKUP($E422,'Container Panel'!$B$41:$Z$100,$D422,0)/(VLOOKUP(BI$276,UI!$A$12:$O$51,VLOOKUP(BI$278,$B$276:$C$278,2,0),0)/1000)),"")</f>
        <v/>
      </c>
      <c r="BJ422" s="145" t="str">
        <f>IFERROR(TRUNC(VLOOKUP($E422,'Container Panel'!$B$41:$Z$100,$D422,0)/(VLOOKUP(BJ$276,UI!$A$12:$O$51,VLOOKUP(BJ$278,$B$276:$C$278,2,0),0)/1000)),"")</f>
        <v/>
      </c>
      <c r="BK422" s="145" t="str">
        <f>IFERROR(TRUNC(VLOOKUP($E422,'Container Panel'!$B$41:$Z$100,$D422,0)/(VLOOKUP(BK$276,UI!$A$12:$O$51,VLOOKUP(BK$278,$B$276:$C$278,2,0),0)/1000)),"")</f>
        <v/>
      </c>
      <c r="BL422" s="145" t="str">
        <f>IFERROR(TRUNC(VLOOKUP($E422,'Container Panel'!$B$41:$Z$100,$D422,0)/(VLOOKUP(BL$276,UI!$A$12:$O$51,VLOOKUP(BL$278,$B$276:$C$278,2,0),0)/1000)),"")</f>
        <v/>
      </c>
      <c r="BM422" s="145" t="str">
        <f>IFERROR(TRUNC(VLOOKUP($E422,'Container Panel'!$B$41:$Z$100,$D422,0)/(VLOOKUP(BM$276,UI!$A$12:$O$51,VLOOKUP(BM$278,$B$276:$C$278,2,0),0)/1000)),"")</f>
        <v/>
      </c>
      <c r="BN422" s="145" t="str">
        <f>IFERROR(TRUNC(VLOOKUP($E422,'Container Panel'!$B$41:$Z$100,$D422,0)/(VLOOKUP(BN$276,UI!$A$12:$O$51,VLOOKUP(BN$278,$B$276:$C$278,2,0),0)/1000)),"")</f>
        <v/>
      </c>
      <c r="BO422" s="145" t="str">
        <f>IFERROR(TRUNC(VLOOKUP($E422,'Container Panel'!$B$41:$Z$100,$D422,0)/(VLOOKUP(BO$276,UI!$A$12:$O$51,VLOOKUP(BO$278,$B$276:$C$278,2,0),0)/1000)),"")</f>
        <v/>
      </c>
      <c r="BP422" s="145" t="str">
        <f>IFERROR(TRUNC(VLOOKUP($E422,'Container Panel'!$B$41:$Z$100,$D422,0)/(VLOOKUP(BP$276,UI!$A$12:$O$51,VLOOKUP(BP$278,$B$276:$C$278,2,0),0)/1000)),"")</f>
        <v/>
      </c>
      <c r="BQ422" s="145" t="str">
        <f>IFERROR(TRUNC(VLOOKUP($E422,'Container Panel'!$B$41:$Z$100,$D422,0)/(VLOOKUP(BQ$276,UI!$A$12:$O$51,VLOOKUP(BQ$278,$B$276:$C$278,2,0),0)/1000)),"")</f>
        <v/>
      </c>
      <c r="BR422" s="145" t="str">
        <f>IFERROR(TRUNC(VLOOKUP($E422,'Container Panel'!$B$41:$Z$100,$D422,0)/(VLOOKUP(BR$276,UI!$A$12:$O$51,VLOOKUP(BR$278,$B$276:$C$278,2,0),0)/1000)),"")</f>
        <v/>
      </c>
      <c r="BS422" s="145" t="str">
        <f>IFERROR(TRUNC(VLOOKUP($E422,'Container Panel'!$B$41:$Z$100,$D422,0)/(VLOOKUP(BS$276,UI!$A$12:$O$51,VLOOKUP(BS$278,$B$276:$C$278,2,0),0)/1000)),"")</f>
        <v/>
      </c>
      <c r="BT422" s="145" t="str">
        <f>IFERROR(TRUNC(VLOOKUP($E422,'Container Panel'!$B$41:$Z$100,$D422,0)/(VLOOKUP(BT$276,UI!$A$12:$O$51,VLOOKUP(BT$278,$B$276:$C$278,2,0),0)/1000)),"")</f>
        <v/>
      </c>
      <c r="BU422" s="145" t="str">
        <f>IFERROR(TRUNC(VLOOKUP($E422,'Container Panel'!$B$41:$Z$100,$D422,0)/(VLOOKUP(BU$276,UI!$A$12:$O$51,VLOOKUP(BU$278,$B$276:$C$278,2,0),0)/1000)),"")</f>
        <v/>
      </c>
      <c r="BV422" s="145" t="str">
        <f>IFERROR(TRUNC(VLOOKUP($E422,'Container Panel'!$B$41:$Z$100,$D422,0)/(VLOOKUP(BV$276,UI!$A$12:$O$51,VLOOKUP(BV$278,$B$276:$C$278,2,0),0)/1000)),"")</f>
        <v/>
      </c>
      <c r="BW422" s="145" t="str">
        <f>IFERROR(TRUNC(VLOOKUP($E422,'Container Panel'!$B$41:$Z$100,$D422,0)/(VLOOKUP(BW$276,UI!$A$12:$O$51,VLOOKUP(BW$278,$B$276:$C$278,2,0),0)/1000)),"")</f>
        <v/>
      </c>
      <c r="BX422" s="145" t="str">
        <f>IFERROR(TRUNC(VLOOKUP($E422,'Container Panel'!$B$41:$Z$100,$D422,0)/(VLOOKUP(BX$276,UI!$A$12:$O$51,VLOOKUP(BX$278,$B$276:$C$278,2,0),0)/1000)),"")</f>
        <v/>
      </c>
      <c r="BY422" s="145" t="str">
        <f>IFERROR(TRUNC(VLOOKUP($E422,'Container Panel'!$B$41:$Z$100,$D422,0)/(VLOOKUP(BY$276,UI!$A$12:$O$51,VLOOKUP(BY$278,$B$276:$C$278,2,0),0)/1000)),"")</f>
        <v/>
      </c>
      <c r="BZ422" s="145" t="str">
        <f>IFERROR(TRUNC(VLOOKUP($E422,'Container Panel'!$B$41:$Z$100,$D422,0)/(VLOOKUP(BZ$276,UI!$A$12:$O$51,VLOOKUP(BZ$278,$B$276:$C$278,2,0),0)/1000)),"")</f>
        <v/>
      </c>
      <c r="CA422" s="145" t="str">
        <f>IFERROR(TRUNC(VLOOKUP($E422,'Container Panel'!$B$41:$Z$100,$D422,0)/(VLOOKUP(CA$276,UI!$A$12:$O$51,VLOOKUP(CA$278,$B$276:$C$278,2,0),0)/1000)),"")</f>
        <v/>
      </c>
      <c r="CB422" s="145" t="str">
        <f>IFERROR(TRUNC(VLOOKUP($E422,'Container Panel'!$B$41:$Z$100,$D422,0)/(VLOOKUP(CB$276,UI!$A$12:$O$51,VLOOKUP(CB$278,$B$276:$C$278,2,0),0)/1000)),"")</f>
        <v/>
      </c>
      <c r="CC422" s="145" t="str">
        <f>IFERROR(TRUNC(VLOOKUP($E422,'Container Panel'!$B$41:$Z$100,$D422,0)/(VLOOKUP(CC$276,UI!$A$12:$O$51,VLOOKUP(CC$278,$B$276:$C$278,2,0),0)/1000)),"")</f>
        <v/>
      </c>
      <c r="CD422" s="145" t="str">
        <f>IFERROR(TRUNC(VLOOKUP($E422,'Container Panel'!$B$41:$Z$100,$D422,0)/(VLOOKUP(CD$276,UI!$A$12:$O$51,VLOOKUP(CD$278,$B$276:$C$278,2,0),0)/1000)),"")</f>
        <v/>
      </c>
      <c r="CE422" s="145" t="str">
        <f>IFERROR(TRUNC(VLOOKUP($E422,'Container Panel'!$B$41:$Z$100,$D422,0)/(VLOOKUP(CE$276,UI!$A$12:$O$51,VLOOKUP(CE$278,$B$276:$C$278,2,0),0)/1000)),"")</f>
        <v/>
      </c>
      <c r="CF422" s="145" t="str">
        <f>IFERROR(TRUNC(VLOOKUP($E422,'Container Panel'!$B$41:$Z$100,$D422,0)/(VLOOKUP(CF$276,UI!$A$12:$O$51,VLOOKUP(CF$278,$B$276:$C$278,2,0),0)/1000)),"")</f>
        <v/>
      </c>
      <c r="CG422" s="145" t="str">
        <f>IFERROR(TRUNC(VLOOKUP($E422,'Container Panel'!$B$41:$Z$100,$D422,0)/(VLOOKUP(CG$276,UI!$A$12:$O$51,VLOOKUP(CG$278,$B$276:$C$278,2,0),0)/1000)),"")</f>
        <v/>
      </c>
      <c r="CH422" s="145" t="str">
        <f>IFERROR(TRUNC(VLOOKUP($E422,'Container Panel'!$B$41:$Z$100,$D422,0)/(VLOOKUP(CH$276,UI!$A$12:$O$51,VLOOKUP(CH$278,$B$276:$C$278,2,0),0)/1000)),"")</f>
        <v/>
      </c>
      <c r="CI422" s="145" t="str">
        <f>IFERROR(TRUNC(VLOOKUP($E422,'Container Panel'!$B$41:$Z$100,$D422,0)/(VLOOKUP(CI$276,UI!$A$12:$O$51,VLOOKUP(CI$278,$B$276:$C$278,2,0),0)/1000)),"")</f>
        <v/>
      </c>
      <c r="CJ422" s="145" t="str">
        <f>IFERROR(TRUNC(VLOOKUP($E422,'Container Panel'!$B$41:$Z$100,$D422,0)/(VLOOKUP(CJ$276,UI!$A$12:$O$51,VLOOKUP(CJ$278,$B$276:$C$278,2,0),0)/1000)),"")</f>
        <v/>
      </c>
      <c r="CK422" s="145" t="str">
        <f>IFERROR(TRUNC(VLOOKUP($E422,'Container Panel'!$B$41:$Z$100,$D422,0)/(VLOOKUP(CK$276,UI!$A$12:$O$51,VLOOKUP(CK$278,$B$276:$C$278,2,0),0)/1000)),"")</f>
        <v/>
      </c>
      <c r="CL422" s="145" t="str">
        <f>IFERROR(TRUNC(VLOOKUP($E422,'Container Panel'!$B$41:$Z$100,$D422,0)/(VLOOKUP(CL$276,UI!$A$12:$O$51,VLOOKUP(CL$278,$B$276:$C$278,2,0),0)/1000)),"")</f>
        <v/>
      </c>
      <c r="CM422" s="145" t="str">
        <f>IFERROR(TRUNC(VLOOKUP($E422,'Container Panel'!$B$41:$Z$100,$D422,0)/(VLOOKUP(CM$276,UI!$A$12:$O$51,VLOOKUP(CM$278,$B$276:$C$278,2,0),0)/1000)),"")</f>
        <v/>
      </c>
      <c r="CN422" s="145" t="str">
        <f>IFERROR(TRUNC(VLOOKUP($E422,'Container Panel'!$B$41:$Z$100,$D422,0)/(VLOOKUP(CN$276,UI!$A$12:$O$51,VLOOKUP(CN$278,$B$276:$C$278,2,0),0)/1000)),"")</f>
        <v/>
      </c>
      <c r="CO422" s="145" t="str">
        <f>IFERROR(TRUNC(VLOOKUP($E422,'Container Panel'!$B$41:$Z$100,$D422,0)/(VLOOKUP(CO$276,UI!$A$12:$O$51,VLOOKUP(CO$278,$B$276:$C$278,2,0),0)/1000)),"")</f>
        <v/>
      </c>
      <c r="CP422" s="145" t="str">
        <f>IFERROR(TRUNC(VLOOKUP($E422,'Container Panel'!$B$41:$Z$100,$D422,0)/(VLOOKUP(CP$276,UI!$A$12:$O$51,VLOOKUP(CP$278,$B$276:$C$278,2,0),0)/1000)),"")</f>
        <v/>
      </c>
      <c r="CQ422" s="145" t="str">
        <f>IFERROR(TRUNC(VLOOKUP($E422,'Container Panel'!$B$41:$Z$100,$D422,0)/(VLOOKUP(CQ$276,UI!$A$12:$O$51,VLOOKUP(CQ$278,$B$276:$C$278,2,0),0)/1000)),"")</f>
        <v/>
      </c>
      <c r="CR422" s="145" t="str">
        <f>IFERROR(TRUNC(VLOOKUP($E422,'Container Panel'!$B$41:$Z$100,$D422,0)/(VLOOKUP(CR$276,UI!$A$12:$O$51,VLOOKUP(CR$278,$B$276:$C$278,2,0),0)/1000)),"")</f>
        <v/>
      </c>
      <c r="CS422" s="145" t="str">
        <f>IFERROR(TRUNC(VLOOKUP($E422,'Container Panel'!$B$41:$Z$100,$D422,0)/(VLOOKUP(CS$276,UI!$A$12:$O$51,VLOOKUP(CS$278,$B$276:$C$278,2,0),0)/1000)),"")</f>
        <v/>
      </c>
      <c r="CT422" s="145" t="str">
        <f>IFERROR(TRUNC(VLOOKUP($E422,'Container Panel'!$B$41:$Z$100,$D422,0)/(VLOOKUP(CT$276,UI!$A$12:$O$51,VLOOKUP(CT$278,$B$276:$C$278,2,0),0)/1000)),"")</f>
        <v/>
      </c>
      <c r="CU422" s="145" t="str">
        <f>IFERROR(TRUNC(VLOOKUP($E422,'Container Panel'!$B$41:$Z$100,$D422,0)/(VLOOKUP(CU$276,UI!$A$12:$O$51,VLOOKUP(CU$278,$B$276:$C$278,2,0),0)/1000)),"")</f>
        <v/>
      </c>
      <c r="CV422" s="145" t="str">
        <f>IFERROR(TRUNC(VLOOKUP($E422,'Container Panel'!$B$41:$Z$100,$D422,0)/(VLOOKUP(CV$276,UI!$A$12:$O$51,VLOOKUP(CV$278,$B$276:$C$278,2,0),0)/1000)),"")</f>
        <v/>
      </c>
      <c r="CW422" s="145" t="str">
        <f>IFERROR(TRUNC(VLOOKUP($E422,'Container Panel'!$B$41:$Z$100,$D422,0)/(VLOOKUP(CW$276,UI!$A$12:$O$51,VLOOKUP(CW$278,$B$276:$C$278,2,0),0)/1000)),"")</f>
        <v/>
      </c>
      <c r="CX422" s="145" t="str">
        <f>IFERROR(TRUNC(VLOOKUP($E422,'Container Panel'!$B$41:$Z$100,$D422,0)/(VLOOKUP(CX$276,UI!$A$12:$O$51,VLOOKUP(CX$278,$B$276:$C$278,2,0),0)/1000)),"")</f>
        <v/>
      </c>
      <c r="CY422" s="145" t="str">
        <f>IFERROR(TRUNC(VLOOKUP($E422,'Container Panel'!$B$41:$Z$100,$D422,0)/(VLOOKUP(CY$276,UI!$A$12:$O$51,VLOOKUP(CY$278,$B$276:$C$278,2,0),0)/1000)),"")</f>
        <v/>
      </c>
      <c r="CZ422" s="145" t="str">
        <f>IFERROR(TRUNC(VLOOKUP($E422,'Container Panel'!$B$41:$Z$100,$D422,0)/(VLOOKUP(CZ$276,UI!$A$12:$O$51,VLOOKUP(CZ$278,$B$276:$C$278,2,0),0)/1000)),"")</f>
        <v/>
      </c>
      <c r="DA422" s="145" t="str">
        <f>IFERROR(TRUNC(VLOOKUP($E422,'Container Panel'!$B$41:$Z$100,$D422,0)/(VLOOKUP(DA$276,UI!$A$12:$O$51,VLOOKUP(DA$278,$B$276:$C$278,2,0),0)/1000)),"")</f>
        <v/>
      </c>
      <c r="DB422" s="145" t="str">
        <f>IFERROR(TRUNC(VLOOKUP($E422,'Container Panel'!$B$41:$Z$100,$D422,0)/(VLOOKUP(DB$276,UI!$A$12:$O$51,VLOOKUP(DB$278,$B$276:$C$278,2,0),0)/1000)),"")</f>
        <v/>
      </c>
      <c r="DC422" s="145" t="str">
        <f>IFERROR(TRUNC(VLOOKUP($E422,'Container Panel'!$B$41:$Z$100,$D422,0)/(VLOOKUP(DC$276,UI!$A$12:$O$51,VLOOKUP(DC$278,$B$276:$C$278,2,0),0)/1000)),"")</f>
        <v/>
      </c>
      <c r="DD422" s="145" t="str">
        <f>IFERROR(TRUNC(VLOOKUP($E422,'Container Panel'!$B$41:$Z$100,$D422,0)/(VLOOKUP(DD$276,UI!$A$12:$O$51,VLOOKUP(DD$278,$B$276:$C$278,2,0),0)/1000)),"")</f>
        <v/>
      </c>
      <c r="DE422" s="145" t="str">
        <f>IFERROR(TRUNC(VLOOKUP($E422,'Container Panel'!$B$41:$Z$100,$D422,0)/(VLOOKUP(DE$276,UI!$A$12:$O$51,VLOOKUP(DE$278,$B$276:$C$278,2,0),0)/1000)),"")</f>
        <v/>
      </c>
      <c r="DF422" s="145" t="str">
        <f>IFERROR(TRUNC(VLOOKUP($E422,'Container Panel'!$B$41:$Z$100,$D422,0)/(VLOOKUP(DF$276,UI!$A$12:$O$51,VLOOKUP(DF$278,$B$276:$C$278,2,0),0)/1000)),"")</f>
        <v/>
      </c>
      <c r="DG422" s="145" t="str">
        <f>IFERROR(TRUNC(VLOOKUP($E422,'Container Panel'!$B$41:$Z$100,$D422,0)/(VLOOKUP(DG$276,UI!$A$12:$O$51,VLOOKUP(DG$278,$B$276:$C$278,2,0),0)/1000)),"")</f>
        <v/>
      </c>
      <c r="DH422" s="145" t="str">
        <f>IFERROR(TRUNC(VLOOKUP($E422,'Container Panel'!$B$41:$Z$100,$D422,0)/(VLOOKUP(DH$276,UI!$A$12:$O$51,VLOOKUP(DH$278,$B$276:$C$278,2,0),0)/1000)),"")</f>
        <v/>
      </c>
      <c r="DI422" s="145" t="str">
        <f>IFERROR(TRUNC(VLOOKUP($E422,'Container Panel'!$B$41:$Z$100,$D422,0)/(VLOOKUP(DI$276,UI!$A$12:$O$51,VLOOKUP(DI$278,$B$276:$C$278,2,0),0)/1000)),"")</f>
        <v/>
      </c>
      <c r="DJ422" s="145" t="str">
        <f>IFERROR(TRUNC(VLOOKUP($E422,'Container Panel'!$B$41:$Z$100,$D422,0)/(VLOOKUP(DJ$276,UI!$A$12:$O$51,VLOOKUP(DJ$278,$B$276:$C$278,2,0),0)/1000)),"")</f>
        <v/>
      </c>
      <c r="DK422" s="145" t="str">
        <f>IFERROR(TRUNC(VLOOKUP($E422,'Container Panel'!$B$41:$Z$100,$D422,0)/(VLOOKUP(DK$276,UI!$A$12:$O$51,VLOOKUP(DK$278,$B$276:$C$278,2,0),0)/1000)),"")</f>
        <v/>
      </c>
      <c r="DL422" s="145" t="str">
        <f>IFERROR(TRUNC(VLOOKUP($E422,'Container Panel'!$B$41:$Z$100,$D422,0)/(VLOOKUP(DL$276,UI!$A$12:$O$51,VLOOKUP(DL$278,$B$276:$C$278,2,0),0)/1000)),"")</f>
        <v/>
      </c>
      <c r="DM422" s="145" t="str">
        <f>IFERROR(TRUNC(VLOOKUP($E422,'Container Panel'!$B$41:$Z$100,$D422,0)/(VLOOKUP(DM$276,UI!$A$12:$O$51,VLOOKUP(DM$278,$B$276:$C$278,2,0),0)/1000)),"")</f>
        <v/>
      </c>
      <c r="DN422" s="145" t="str">
        <f>IFERROR(TRUNC(VLOOKUP($E422,'Container Panel'!$B$41:$Z$100,$D422,0)/(VLOOKUP(DN$276,UI!$A$12:$O$51,VLOOKUP(DN$278,$B$276:$C$278,2,0),0)/1000)),"")</f>
        <v/>
      </c>
      <c r="DO422" s="145" t="str">
        <f>IFERROR(TRUNC(VLOOKUP($E422,'Container Panel'!$B$41:$Z$100,$D422,0)/(VLOOKUP(DO$276,UI!$A$12:$O$51,VLOOKUP(DO$278,$B$276:$C$278,2,0),0)/1000)),"")</f>
        <v/>
      </c>
      <c r="DP422" s="145" t="str">
        <f>IFERROR(TRUNC(VLOOKUP($E422,'Container Panel'!$B$41:$Z$100,$D422,0)/(VLOOKUP(DP$276,UI!$A$12:$O$51,VLOOKUP(DP$278,$B$276:$C$278,2,0),0)/1000)),"")</f>
        <v/>
      </c>
      <c r="DQ422" s="145" t="str">
        <f>IFERROR(TRUNC(VLOOKUP($E422,'Container Panel'!$B$41:$Z$100,$D422,0)/(VLOOKUP(DQ$276,UI!$A$12:$O$51,VLOOKUP(DQ$278,$B$276:$C$278,2,0),0)/1000)),"")</f>
        <v/>
      </c>
      <c r="DR422" s="145" t="str">
        <f>IFERROR(TRUNC(VLOOKUP($E422,'Container Panel'!$B$41:$Z$100,$D422,0)/(VLOOKUP(DR$276,UI!$A$12:$O$51,VLOOKUP(DR$278,$B$276:$C$278,2,0),0)/1000)),"")</f>
        <v/>
      </c>
      <c r="DS422" s="145" t="str">
        <f>IFERROR(TRUNC(VLOOKUP($E422,'Container Panel'!$B$41:$Z$100,$D422,0)/(VLOOKUP(DS$276,UI!$A$12:$O$51,VLOOKUP(DS$278,$B$276:$C$278,2,0),0)/1000)),"")</f>
        <v/>
      </c>
      <c r="DT422" s="145" t="str">
        <f>IFERROR(TRUNC(VLOOKUP($E422,'Container Panel'!$B$41:$Z$100,$D422,0)/(VLOOKUP(DT$276,UI!$A$12:$O$51,VLOOKUP(DT$278,$B$276:$C$278,2,0),0)/1000)),"")</f>
        <v/>
      </c>
      <c r="DU422" s="145" t="str">
        <f>IFERROR(TRUNC(VLOOKUP($E422,'Container Panel'!$B$41:$Z$100,$D422,0)/(VLOOKUP(DU$276,UI!$A$12:$O$51,VLOOKUP(DU$278,$B$276:$C$278,2,0),0)/1000)),"")</f>
        <v/>
      </c>
      <c r="DV422" s="145" t="str">
        <f>IFERROR(TRUNC(VLOOKUP($E422,'Container Panel'!$B$41:$Z$100,$D422,0)/(VLOOKUP(DV$276,UI!$A$12:$O$51,VLOOKUP(DV$278,$B$276:$C$278,2,0),0)/1000)),"")</f>
        <v/>
      </c>
      <c r="DW422" s="145" t="str">
        <f>IFERROR(TRUNC(VLOOKUP($E422,'Container Panel'!$B$41:$Z$100,$D422,0)/(VLOOKUP(DW$276,UI!$A$12:$O$51,VLOOKUP(DW$278,$B$276:$C$278,2,0),0)/1000)),"")</f>
        <v/>
      </c>
      <c r="DX422" s="145" t="str">
        <f>IFERROR(TRUNC(VLOOKUP($E422,'Container Panel'!$B$41:$Z$100,$D422,0)/(VLOOKUP(DX$276,UI!$A$12:$O$51,VLOOKUP(DX$278,$B$276:$C$278,2,0),0)/1000)),"")</f>
        <v/>
      </c>
      <c r="DY422" s="145" t="str">
        <f>IFERROR(TRUNC(VLOOKUP($E422,'Container Panel'!$B$41:$Z$100,$D422,0)/(VLOOKUP(DY$276,UI!$A$12:$O$51,VLOOKUP(DY$278,$B$276:$C$278,2,0),0)/1000)),"")</f>
        <v/>
      </c>
      <c r="DZ422" s="145" t="str">
        <f>IFERROR(TRUNC(VLOOKUP($E422,'Container Panel'!$B$41:$Z$100,$D422,0)/(VLOOKUP(DZ$276,UI!$A$12:$O$51,VLOOKUP(DZ$278,$B$276:$C$278,2,0),0)/1000)),"")</f>
        <v/>
      </c>
      <c r="EA422" s="145" t="str">
        <f>IFERROR(TRUNC(VLOOKUP($E422,'Container Panel'!$B$41:$Z$100,$D422,0)/(VLOOKUP(EA$276,UI!$A$12:$O$51,VLOOKUP(EA$278,$B$276:$C$278,2,0),0)/1000)),"")</f>
        <v/>
      </c>
      <c r="EB422" s="145" t="str">
        <f>IFERROR(TRUNC(VLOOKUP($E422,'Container Panel'!$B$41:$Z$100,$D422,0)/(VLOOKUP(EB$276,UI!$A$12:$O$51,VLOOKUP(EB$278,$B$276:$C$278,2,0),0)/1000)),"")</f>
        <v/>
      </c>
      <c r="EC422" s="145" t="str">
        <f>IFERROR(TRUNC(VLOOKUP($E422,'Container Panel'!$B$41:$Z$100,$D422,0)/(VLOOKUP(EC$276,UI!$A$12:$O$51,VLOOKUP(EC$278,$B$276:$C$278,2,0),0)/1000)),"")</f>
        <v/>
      </c>
      <c r="ED422" s="145" t="str">
        <f>IFERROR(TRUNC(VLOOKUP($E422,'Container Panel'!$B$41:$Z$100,$D422,0)/(VLOOKUP(ED$276,UI!$A$12:$O$51,VLOOKUP(ED$278,$B$276:$C$278,2,0),0)/1000)),"")</f>
        <v/>
      </c>
      <c r="EE422" s="145" t="str">
        <f>IFERROR(TRUNC(VLOOKUP($E422,'Container Panel'!$B$41:$Z$100,$D422,0)/(VLOOKUP(EE$276,UI!$A$12:$O$51,VLOOKUP(EE$278,$B$276:$C$278,2,0),0)/1000)),"")</f>
        <v/>
      </c>
      <c r="EF422" s="145" t="str">
        <f>IFERROR(TRUNC(VLOOKUP($E422,'Container Panel'!$B$41:$Z$100,$D422,0)/(VLOOKUP(EF$276,UI!$A$12:$O$51,VLOOKUP(EF$278,$B$276:$C$278,2,0),0)/1000)),"")</f>
        <v/>
      </c>
      <c r="EG422" s="145" t="str">
        <f>IFERROR(TRUNC(VLOOKUP($E422,'Container Panel'!$B$41:$Z$100,$D422,0)/(VLOOKUP(EG$276,UI!$A$12:$O$51,VLOOKUP(EG$278,$B$276:$C$278,2,0),0)/1000)),"")</f>
        <v/>
      </c>
      <c r="EH422" s="145" t="str">
        <f>IFERROR(TRUNC(VLOOKUP($E422,'Container Panel'!$B$41:$Z$100,$D422,0)/(VLOOKUP(EH$276,UI!$A$12:$O$51,VLOOKUP(EH$278,$B$276:$C$278,2,0),0)/1000)),"")</f>
        <v/>
      </c>
      <c r="EI422" s="145" t="str">
        <f>IFERROR(TRUNC(VLOOKUP($E422,'Container Panel'!$B$41:$Z$100,$D422,0)/(VLOOKUP(EI$276,UI!$A$12:$O$51,VLOOKUP(EI$278,$B$276:$C$278,2,0),0)/1000)),"")</f>
        <v/>
      </c>
      <c r="EJ422" s="145" t="str">
        <f>IFERROR(TRUNC(VLOOKUP($E422,'Container Panel'!$B$41:$Z$100,$D422,0)/(VLOOKUP(EJ$276,UI!$A$12:$O$51,VLOOKUP(EJ$278,$B$276:$C$278,2,0),0)/1000)),"")</f>
        <v/>
      </c>
      <c r="EK422" s="145" t="str">
        <f>IFERROR(TRUNC(VLOOKUP($E422,'Container Panel'!$B$41:$Z$100,$D422,0)/(VLOOKUP(EK$276,UI!$A$12:$O$51,VLOOKUP(EK$278,$B$276:$C$278,2,0),0)/1000)),"")</f>
        <v/>
      </c>
      <c r="EL422" s="145" t="str">
        <f>IFERROR(TRUNC(VLOOKUP($E422,'Container Panel'!$B$41:$Z$100,$D422,0)/(VLOOKUP(EL$276,UI!$A$12:$O$51,VLOOKUP(EL$278,$B$276:$C$278,2,0),0)/1000)),"")</f>
        <v/>
      </c>
      <c r="EM422" s="145" t="str">
        <f>IFERROR(TRUNC(VLOOKUP($E422,'Container Panel'!$B$41:$Z$100,$D422,0)/(VLOOKUP(EM$276,UI!$A$12:$O$51,VLOOKUP(EM$278,$B$276:$C$278,2,0),0)/1000)),"")</f>
        <v/>
      </c>
      <c r="EN422" s="145" t="str">
        <f>IFERROR(TRUNC(VLOOKUP($E422,'Container Panel'!$B$41:$Z$100,$D422,0)/(VLOOKUP(EN$276,UI!$A$12:$O$51,VLOOKUP(EN$278,$B$276:$C$278,2,0),0)/1000)),"")</f>
        <v/>
      </c>
      <c r="EO422" s="145" t="str">
        <f>IFERROR(TRUNC(VLOOKUP($E422,'Container Panel'!$B$41:$Z$100,$D422,0)/(VLOOKUP(EO$276,UI!$A$12:$O$51,VLOOKUP(EO$278,$B$276:$C$278,2,0),0)/1000)),"")</f>
        <v/>
      </c>
      <c r="EP422" s="145" t="str">
        <f>IFERROR(TRUNC(VLOOKUP($E422,'Container Panel'!$B$41:$Z$100,$D422,0)/(VLOOKUP(EP$276,UI!$A$12:$O$51,VLOOKUP(EP$278,$B$276:$C$278,2,0),0)/1000)),"")</f>
        <v/>
      </c>
      <c r="EQ422" s="145" t="str">
        <f>IFERROR(TRUNC(VLOOKUP($E422,'Container Panel'!$B$41:$Z$100,$D422,0)/(VLOOKUP(EQ$276,UI!$A$12:$O$51,VLOOKUP(EQ$278,$B$276:$C$278,2,0),0)/1000)),"")</f>
        <v/>
      </c>
      <c r="ER422" s="145" t="str">
        <f>IFERROR(TRUNC(VLOOKUP($E422,'Container Panel'!$B$41:$Z$100,$D422,0)/(VLOOKUP(ER$276,UI!$A$12:$O$51,VLOOKUP(ER$278,$B$276:$C$278,2,0),0)/1000)),"")</f>
        <v/>
      </c>
      <c r="ES422" s="145" t="str">
        <f>IFERROR(TRUNC(VLOOKUP($E422,'Container Panel'!$B$41:$Z$100,$D422,0)/(VLOOKUP(ES$276,UI!$A$12:$O$51,VLOOKUP(ES$278,$B$276:$C$278,2,0),0)/1000)),"")</f>
        <v/>
      </c>
      <c r="ET422" s="145" t="str">
        <f>IFERROR(TRUNC(VLOOKUP($E422,'Container Panel'!$B$41:$Z$100,$D422,0)/(VLOOKUP(ET$276,UI!$A$12:$O$51,VLOOKUP(ET$278,$B$276:$C$278,2,0),0)/1000)),"")</f>
        <v/>
      </c>
      <c r="EU422" s="145" t="str">
        <f>IFERROR(TRUNC(VLOOKUP($E422,'Container Panel'!$B$41:$Z$100,$D422,0)/(VLOOKUP(EU$276,UI!$A$12:$O$51,VLOOKUP(EU$278,$B$276:$C$278,2,0),0)/1000)),"")</f>
        <v/>
      </c>
      <c r="EV422" s="145" t="str">
        <f>IFERROR(TRUNC(VLOOKUP($E422,'Container Panel'!$B$41:$Z$100,$D422,0)/(VLOOKUP(EV$276,UI!$A$12:$O$51,VLOOKUP(EV$278,$B$276:$C$278,2,0),0)/1000)),"")</f>
        <v/>
      </c>
      <c r="EW422" s="145" t="str">
        <f>IFERROR(TRUNC(VLOOKUP($E422,'Container Panel'!$B$41:$Z$100,$D422,0)/(VLOOKUP(EW$276,UI!$A$12:$O$51,VLOOKUP(EW$278,$B$276:$C$278,2,0),0)/1000)),"")</f>
        <v/>
      </c>
      <c r="EX422" s="145" t="str">
        <f>IFERROR(TRUNC(VLOOKUP($E422,'Container Panel'!$B$41:$Z$100,$D422,0)/(VLOOKUP(EX$276,UI!$A$12:$O$51,VLOOKUP(EX$278,$B$276:$C$278,2,0),0)/1000)),"")</f>
        <v/>
      </c>
      <c r="EY422" s="145" t="str">
        <f>IFERROR(TRUNC(VLOOKUP($E422,'Container Panel'!$B$41:$Z$100,$D422,0)/(VLOOKUP(EY$276,UI!$A$12:$O$51,VLOOKUP(EY$278,$B$276:$C$278,2,0),0)/1000)),"")</f>
        <v/>
      </c>
      <c r="EZ422" s="145" t="str">
        <f>IFERROR(TRUNC(VLOOKUP($E422,'Container Panel'!$B$41:$Z$100,$D422,0)/(VLOOKUP(EZ$276,UI!$A$12:$O$51,VLOOKUP(EZ$278,$B$276:$C$278,2,0),0)/1000)),"")</f>
        <v/>
      </c>
      <c r="FA422" s="145" t="str">
        <f>IFERROR(TRUNC(VLOOKUP($E422,'Container Panel'!$B$41:$Z$100,$D422,0)/(VLOOKUP(FA$276,UI!$A$12:$O$51,VLOOKUP(FA$278,$B$276:$C$278,2,0),0)/1000)),"")</f>
        <v/>
      </c>
      <c r="FB422" s="145" t="str">
        <f>IFERROR(TRUNC(VLOOKUP($E422,'Container Panel'!$B$41:$Z$100,$D422,0)/(VLOOKUP(FB$276,UI!$A$12:$O$51,VLOOKUP(FB$278,$B$276:$C$278,2,0),0)/1000)),"")</f>
        <v/>
      </c>
      <c r="FC422" s="145" t="str">
        <f>IFERROR(TRUNC(VLOOKUP($E422,'Container Panel'!$B$41:$Z$100,$D422,0)/(VLOOKUP(FC$276,UI!$A$12:$O$51,VLOOKUP(FC$278,$B$276:$C$278,2,0),0)/1000)),"")</f>
        <v/>
      </c>
      <c r="FD422" s="145" t="str">
        <f>IFERROR(TRUNC(VLOOKUP($E422,'Container Panel'!$B$41:$Z$100,$D422,0)/(VLOOKUP(FD$276,UI!$A$12:$O$51,VLOOKUP(FD$278,$B$276:$C$278,2,0),0)/1000)),"")</f>
        <v/>
      </c>
      <c r="FE422" s="145" t="str">
        <f>IFERROR(TRUNC(VLOOKUP($E422,'Container Panel'!$B$41:$Z$100,$D422,0)/(VLOOKUP(FE$276,UI!$A$12:$O$51,VLOOKUP(FE$278,$B$276:$C$278,2,0),0)/1000)),"")</f>
        <v/>
      </c>
      <c r="FF422" s="145" t="str">
        <f>IFERROR(TRUNC(VLOOKUP($E422,'Container Panel'!$B$41:$Z$100,$D422,0)/(VLOOKUP(FF$276,UI!$A$12:$O$51,VLOOKUP(FF$278,$B$276:$C$278,2,0),0)/1000)),"")</f>
        <v/>
      </c>
      <c r="FG422" s="145" t="str">
        <f>IFERROR(TRUNC(VLOOKUP($E422,'Container Panel'!$B$41:$Z$100,$D422,0)/(VLOOKUP(FG$276,UI!$A$12:$O$51,VLOOKUP(FG$278,$B$276:$C$278,2,0),0)/1000)),"")</f>
        <v/>
      </c>
      <c r="FH422" s="145" t="str">
        <f>IFERROR(TRUNC(VLOOKUP($E422,'Container Panel'!$B$41:$Z$100,$D422,0)/(VLOOKUP(FH$276,UI!$A$12:$O$51,VLOOKUP(FH$278,$B$276:$C$278,2,0),0)/1000)),"")</f>
        <v/>
      </c>
      <c r="FI422" s="145" t="str">
        <f>IFERROR(TRUNC(VLOOKUP($E422,'Container Panel'!$B$41:$Z$100,$D422,0)/(VLOOKUP(FI$276,UI!$A$12:$O$51,VLOOKUP(FI$278,$B$276:$C$278,2,0),0)/1000)),"")</f>
        <v/>
      </c>
      <c r="FJ422" s="145" t="str">
        <f>IFERROR(TRUNC(VLOOKUP($E422,'Container Panel'!$B$41:$Z$100,$D422,0)/(VLOOKUP(FJ$276,UI!$A$12:$O$51,VLOOKUP(FJ$278,$B$276:$C$278,2,0),0)/1000)),"")</f>
        <v/>
      </c>
      <c r="FK422" s="145" t="str">
        <f>IFERROR(TRUNC(VLOOKUP($E422,'Container Panel'!$B$41:$Z$100,$D422,0)/(VLOOKUP(FK$276,UI!$A$12:$O$51,VLOOKUP(FK$278,$B$276:$C$278,2,0),0)/1000)),"")</f>
        <v/>
      </c>
      <c r="FL422" s="145" t="str">
        <f>IFERROR(TRUNC(VLOOKUP($E422,'Container Panel'!$B$41:$Z$100,$D422,0)/(VLOOKUP(FL$276,UI!$A$12:$O$51,VLOOKUP(FL$278,$B$276:$C$278,2,0),0)/1000)),"")</f>
        <v/>
      </c>
      <c r="FM422" s="145" t="str">
        <f>IFERROR(TRUNC(VLOOKUP($E422,'Container Panel'!$B$41:$Z$100,$D422,0)/(VLOOKUP(FM$276,UI!$A$12:$O$51,VLOOKUP(FM$278,$B$276:$C$278,2,0),0)/1000)),"")</f>
        <v/>
      </c>
      <c r="FN422" s="145" t="str">
        <f>IFERROR(TRUNC(VLOOKUP($E422,'Container Panel'!$B$41:$Z$100,$D422,0)/(VLOOKUP(FN$276,UI!$A$12:$O$51,VLOOKUP(FN$278,$B$276:$C$278,2,0),0)/1000)),"")</f>
        <v/>
      </c>
      <c r="FO422" s="145" t="str">
        <f>IFERROR(TRUNC(VLOOKUP($E422,'Container Panel'!$B$41:$Z$100,$D422,0)/(VLOOKUP(FO$276,UI!$A$12:$O$51,VLOOKUP(FO$278,$B$276:$C$278,2,0),0)/1000)),"")</f>
        <v/>
      </c>
      <c r="FP422" s="145" t="str">
        <f>IFERROR(TRUNC(VLOOKUP($E422,'Container Panel'!$B$41:$Z$100,$D422,0)/(VLOOKUP(FP$276,UI!$A$12:$O$51,VLOOKUP(FP$278,$B$276:$C$278,2,0),0)/1000)),"")</f>
        <v/>
      </c>
      <c r="FQ422" s="145" t="str">
        <f>IFERROR(TRUNC(VLOOKUP($E422,'Container Panel'!$B$41:$Z$100,$D422,0)/(VLOOKUP(FQ$276,UI!$A$12:$O$51,VLOOKUP(FQ$278,$B$276:$C$278,2,0),0)/1000)),"")</f>
        <v/>
      </c>
      <c r="FR422" s="145" t="str">
        <f>IFERROR(TRUNC(VLOOKUP($E422,'Container Panel'!$B$41:$Z$100,$D422,0)/(VLOOKUP(FR$276,UI!$A$12:$O$51,VLOOKUP(FR$278,$B$276:$C$278,2,0),0)/1000)),"")</f>
        <v/>
      </c>
      <c r="FS422" s="145" t="str">
        <f>IFERROR(TRUNC(VLOOKUP($E422,'Container Panel'!$B$41:$Z$100,$D422,0)/(VLOOKUP(FS$276,UI!$A$12:$O$51,VLOOKUP(FS$278,$B$276:$C$278,2,0),0)/1000)),"")</f>
        <v/>
      </c>
      <c r="FT422" s="145" t="str">
        <f>IFERROR(TRUNC(VLOOKUP($E422,'Container Panel'!$B$41:$Z$100,$D422,0)/(VLOOKUP(FT$276,UI!$A$12:$O$51,VLOOKUP(FT$278,$B$276:$C$278,2,0),0)/1000)),"")</f>
        <v/>
      </c>
      <c r="FU422" s="145" t="str">
        <f>IFERROR(TRUNC(VLOOKUP($E422,'Container Panel'!$B$41:$Z$100,$D422,0)/(VLOOKUP(FU$276,UI!$A$12:$O$51,VLOOKUP(FU$278,$B$276:$C$278,2,0),0)/1000)),"")</f>
        <v/>
      </c>
      <c r="FV422" s="145" t="str">
        <f>IFERROR(TRUNC(VLOOKUP($E422,'Container Panel'!$B$41:$Z$100,$D422,0)/(VLOOKUP(FV$276,UI!$A$12:$O$51,VLOOKUP(FV$278,$B$276:$C$278,2,0),0)/1000)),"")</f>
        <v/>
      </c>
      <c r="FW422" s="145" t="str">
        <f>IFERROR(TRUNC(VLOOKUP($E422,'Container Panel'!$B$41:$Z$100,$D422,0)/(VLOOKUP(FW$276,UI!$A$12:$O$51,VLOOKUP(FW$278,$B$276:$C$278,2,0),0)/1000)),"")</f>
        <v/>
      </c>
      <c r="FX422" s="145" t="str">
        <f>IFERROR(TRUNC(VLOOKUP($E422,'Container Panel'!$B$41:$Z$100,$D422,0)/(VLOOKUP(FX$276,UI!$A$12:$O$51,VLOOKUP(FX$278,$B$276:$C$278,2,0),0)/1000)),"")</f>
        <v/>
      </c>
      <c r="FY422" s="145" t="str">
        <f>IFERROR(TRUNC(VLOOKUP($E422,'Container Panel'!$B$41:$Z$100,$D422,0)/(VLOOKUP(FY$276,UI!$A$12:$O$51,VLOOKUP(FY$278,$B$276:$C$278,2,0),0)/1000)),"")</f>
        <v/>
      </c>
      <c r="FZ422" s="145" t="str">
        <f>IFERROR(TRUNC(VLOOKUP($E422,'Container Panel'!$B$41:$Z$100,$D422,0)/(VLOOKUP(FZ$276,UI!$A$12:$O$51,VLOOKUP(FZ$278,$B$276:$C$278,2,0),0)/1000)),"")</f>
        <v/>
      </c>
      <c r="GA422" s="145" t="str">
        <f>IFERROR(TRUNC(VLOOKUP($E422,'Container Panel'!$B$41:$Z$100,$D422,0)/(VLOOKUP(GA$276,UI!$A$12:$O$51,VLOOKUP(GA$278,$B$276:$C$278,2,0),0)/1000)),"")</f>
        <v/>
      </c>
      <c r="GB422" s="145" t="str">
        <f>IFERROR(TRUNC(VLOOKUP($E422,'Container Panel'!$B$41:$Z$100,$D422,0)/(VLOOKUP(GB$276,UI!$A$12:$O$51,VLOOKUP(GB$278,$B$276:$C$278,2,0),0)/1000)),"")</f>
        <v/>
      </c>
      <c r="GC422" s="145" t="str">
        <f>IFERROR(TRUNC(VLOOKUP($E422,'Container Panel'!$B$41:$Z$100,$D422,0)/(VLOOKUP(GC$276,UI!$A$12:$O$51,VLOOKUP(GC$278,$B$276:$C$278,2,0),0)/1000)),"")</f>
        <v/>
      </c>
      <c r="GD422" s="145" t="str">
        <f>IFERROR(TRUNC(VLOOKUP($E422,'Container Panel'!$B$41:$Z$100,$D422,0)/(VLOOKUP(GD$276,UI!$A$12:$O$51,VLOOKUP(GD$278,$B$276:$C$278,2,0),0)/1000)),"")</f>
        <v/>
      </c>
      <c r="GE422" s="145" t="str">
        <f>IFERROR(TRUNC(VLOOKUP($E422,'Container Panel'!$B$41:$Z$100,$D422,0)/(VLOOKUP(GE$276,UI!$A$12:$O$51,VLOOKUP(GE$278,$B$276:$C$278,2,0),0)/1000)),"")</f>
        <v/>
      </c>
      <c r="GF422" s="145" t="str">
        <f>IFERROR(TRUNC(VLOOKUP($E422,'Container Panel'!$B$41:$Z$100,$D422,0)/(VLOOKUP(GF$276,UI!$A$12:$O$51,VLOOKUP(GF$278,$B$276:$C$278,2,0),0)/1000)),"")</f>
        <v/>
      </c>
      <c r="GG422" s="145" t="str">
        <f>IFERROR(TRUNC(VLOOKUP($E422,'Container Panel'!$B$41:$Z$100,$D422,0)/(VLOOKUP(GG$276,UI!$A$12:$O$51,VLOOKUP(GG$278,$B$276:$C$278,2,0),0)/1000)),"")</f>
        <v/>
      </c>
      <c r="GH422" s="145" t="str">
        <f>IFERROR(TRUNC(VLOOKUP($E422,'Container Panel'!$B$41:$Z$100,$D422,0)/(VLOOKUP(GH$276,UI!$A$12:$O$51,VLOOKUP(GH$278,$B$276:$C$278,2,0),0)/1000)),"")</f>
        <v/>
      </c>
      <c r="GI422" s="145" t="str">
        <f>IFERROR(TRUNC(VLOOKUP($E422,'Container Panel'!$B$41:$Z$100,$D422,0)/(VLOOKUP(GI$276,UI!$A$12:$O$51,VLOOKUP(GI$278,$B$276:$C$278,2,0),0)/1000)),"")</f>
        <v/>
      </c>
      <c r="GJ422" s="145" t="str">
        <f>IFERROR(TRUNC(VLOOKUP($E422,'Container Panel'!$B$41:$Z$100,$D422,0)/(VLOOKUP(GJ$276,UI!$A$12:$O$51,VLOOKUP(GJ$278,$B$276:$C$278,2,0),0)/1000)),"")</f>
        <v/>
      </c>
      <c r="GK422" s="145" t="str">
        <f>IFERROR(TRUNC(VLOOKUP($E422,'Container Panel'!$B$41:$Z$100,$D422,0)/(VLOOKUP(GK$276,UI!$A$12:$O$51,VLOOKUP(GK$278,$B$276:$C$278,2,0),0)/1000)),"")</f>
        <v/>
      </c>
      <c r="GL422" s="145" t="str">
        <f>IFERROR(TRUNC(VLOOKUP($E422,'Container Panel'!$B$41:$Z$100,$D422,0)/(VLOOKUP(GL$276,UI!$A$12:$O$51,VLOOKUP(GL$278,$B$276:$C$278,2,0),0)/1000)),"")</f>
        <v/>
      </c>
      <c r="GM422" s="145" t="str">
        <f>IFERROR(TRUNC(VLOOKUP($E422,'Container Panel'!$B$41:$Z$100,$D422,0)/(VLOOKUP(GM$276,UI!$A$12:$O$51,VLOOKUP(GM$278,$B$276:$C$278,2,0),0)/1000)),"")</f>
        <v/>
      </c>
      <c r="GN422" s="145" t="str">
        <f>IFERROR(TRUNC(VLOOKUP($E422,'Container Panel'!$B$41:$Z$100,$D422,0)/(VLOOKUP(GN$276,UI!$A$12:$O$51,VLOOKUP(GN$278,$B$276:$C$278,2,0),0)/1000)),"")</f>
        <v/>
      </c>
      <c r="GO422" s="145" t="str">
        <f>IFERROR(TRUNC(VLOOKUP($E422,'Container Panel'!$B$41:$Z$100,$D422,0)/(VLOOKUP(GO$276,UI!$A$12:$O$51,VLOOKUP(GO$278,$B$276:$C$278,2,0),0)/1000)),"")</f>
        <v/>
      </c>
      <c r="GP422" s="145" t="str">
        <f>IFERROR(TRUNC(VLOOKUP($E422,'Container Panel'!$B$41:$Z$100,$D422,0)/(VLOOKUP(GP$276,UI!$A$12:$O$51,VLOOKUP(GP$278,$B$276:$C$278,2,0),0)/1000)),"")</f>
        <v/>
      </c>
      <c r="GQ422" s="145" t="str">
        <f>IFERROR(TRUNC(VLOOKUP($E422,'Container Panel'!$B$41:$Z$100,$D422,0)/(VLOOKUP(GQ$276,UI!$A$12:$O$51,VLOOKUP(GQ$278,$B$276:$C$278,2,0),0)/1000)),"")</f>
        <v/>
      </c>
      <c r="GR422" s="145" t="str">
        <f>IFERROR(TRUNC(VLOOKUP($E422,'Container Panel'!$B$41:$Z$100,$D422,0)/(VLOOKUP(GR$276,UI!$A$12:$O$51,VLOOKUP(GR$278,$B$276:$C$278,2,0),0)/1000)),"")</f>
        <v/>
      </c>
      <c r="GS422" s="145" t="str">
        <f>IFERROR(TRUNC(VLOOKUP($E422,'Container Panel'!$B$41:$Z$100,$D422,0)/(VLOOKUP(GS$276,UI!$A$12:$O$51,VLOOKUP(GS$278,$B$276:$C$278,2,0),0)/1000)),"")</f>
        <v/>
      </c>
      <c r="GT422" s="145" t="str">
        <f>IFERROR(TRUNC(VLOOKUP($E422,'Container Panel'!$B$41:$Z$100,$D422,0)/(VLOOKUP(GT$276,UI!$A$12:$O$51,VLOOKUP(GT$278,$B$276:$C$278,2,0),0)/1000)),"")</f>
        <v/>
      </c>
      <c r="GU422" s="145" t="str">
        <f>IFERROR(TRUNC(VLOOKUP($E422,'Container Panel'!$B$41:$Z$100,$D422,0)/(VLOOKUP(GU$276,UI!$A$12:$O$51,VLOOKUP(GU$278,$B$276:$C$278,2,0),0)/1000)),"")</f>
        <v/>
      </c>
      <c r="GV422" s="145" t="str">
        <f>IFERROR(TRUNC(VLOOKUP($E422,'Container Panel'!$B$41:$Z$100,$D422,0)/(VLOOKUP(GV$276,UI!$A$12:$O$51,VLOOKUP(GV$278,$B$276:$C$278,2,0),0)/1000)),"")</f>
        <v/>
      </c>
      <c r="GW422" s="145" t="str">
        <f>IFERROR(TRUNC(VLOOKUP($E422,'Container Panel'!$B$41:$Z$100,$D422,0)/(VLOOKUP(GW$276,UI!$A$12:$O$51,VLOOKUP(GW$278,$B$276:$C$278,2,0),0)/1000)),"")</f>
        <v/>
      </c>
      <c r="GX422" s="145" t="str">
        <f>IFERROR(TRUNC(VLOOKUP($E422,'Container Panel'!$B$41:$Z$100,$D422,0)/(VLOOKUP(GX$276,UI!$A$12:$O$51,VLOOKUP(GX$278,$B$276:$C$278,2,0),0)/1000)),"")</f>
        <v/>
      </c>
      <c r="GY422" s="145" t="str">
        <f>IFERROR(TRUNC(VLOOKUP($E422,'Container Panel'!$B$41:$Z$100,$D422,0)/(VLOOKUP(GY$276,UI!$A$12:$O$51,VLOOKUP(GY$278,$B$276:$C$278,2,0),0)/1000)),"")</f>
        <v/>
      </c>
      <c r="GZ422" s="145" t="str">
        <f>IFERROR(TRUNC(VLOOKUP($E422,'Container Panel'!$B$41:$Z$100,$D422,0)/(VLOOKUP(GZ$276,UI!$A$12:$O$51,VLOOKUP(GZ$278,$B$276:$C$278,2,0),0)/1000)),"")</f>
        <v/>
      </c>
      <c r="HA422" s="145" t="str">
        <f>IFERROR(TRUNC(VLOOKUP($E422,'Container Panel'!$B$41:$Z$100,$D422,0)/(VLOOKUP(HA$276,UI!$A$12:$O$51,VLOOKUP(HA$278,$B$276:$C$278,2,0),0)/1000)),"")</f>
        <v/>
      </c>
      <c r="HB422" s="145" t="str">
        <f>IFERROR(TRUNC(VLOOKUP($E422,'Container Panel'!$B$41:$Z$100,$D422,0)/(VLOOKUP(HB$276,UI!$A$12:$O$51,VLOOKUP(HB$278,$B$276:$C$278,2,0),0)/1000)),"")</f>
        <v/>
      </c>
      <c r="HC422" s="145" t="str">
        <f>IFERROR(TRUNC(VLOOKUP($E422,'Container Panel'!$B$41:$Z$100,$D422,0)/(VLOOKUP(HC$276,UI!$A$12:$O$51,VLOOKUP(HC$278,$B$276:$C$278,2,0),0)/1000)),"")</f>
        <v/>
      </c>
      <c r="HD422" s="145" t="str">
        <f>IFERROR(TRUNC(VLOOKUP($E422,'Container Panel'!$B$41:$Z$100,$D422,0)/(VLOOKUP(HD$276,UI!$A$12:$O$51,VLOOKUP(HD$278,$B$276:$C$278,2,0),0)/1000)),"")</f>
        <v/>
      </c>
      <c r="HE422" s="145" t="str">
        <f>IFERROR(TRUNC(VLOOKUP($E422,'Container Panel'!$B$41:$Z$100,$D422,0)/(VLOOKUP(HE$276,UI!$A$12:$O$51,VLOOKUP(HE$278,$B$276:$C$278,2,0),0)/1000)),"")</f>
        <v/>
      </c>
      <c r="HF422" s="145" t="str">
        <f>IFERROR(TRUNC(VLOOKUP($E422,'Container Panel'!$B$41:$Z$100,$D422,0)/(VLOOKUP(HF$276,UI!$A$12:$O$51,VLOOKUP(HF$278,$B$276:$C$278,2,0),0)/1000)),"")</f>
        <v/>
      </c>
      <c r="HG422" s="145" t="str">
        <f>IFERROR(TRUNC(VLOOKUP($E422,'Container Panel'!$B$41:$Z$100,$D422,0)/(VLOOKUP(HG$276,UI!$A$12:$O$51,VLOOKUP(HG$278,$B$276:$C$278,2,0),0)/1000)),"")</f>
        <v/>
      </c>
      <c r="HH422" s="145" t="str">
        <f>IFERROR(TRUNC(VLOOKUP($E422,'Container Panel'!$B$41:$Z$100,$D422,0)/(VLOOKUP(HH$276,UI!$A$12:$O$51,VLOOKUP(HH$278,$B$276:$C$278,2,0),0)/1000)),"")</f>
        <v/>
      </c>
      <c r="HI422" s="145" t="str">
        <f>IFERROR(TRUNC(VLOOKUP($E422,'Container Panel'!$B$41:$Z$100,$D422,0)/(VLOOKUP(HI$276,UI!$A$12:$O$51,VLOOKUP(HI$278,$B$276:$C$278,2,0),0)/1000)),"")</f>
        <v/>
      </c>
      <c r="HJ422" s="145" t="str">
        <f>IFERROR(TRUNC(VLOOKUP($E422,'Container Panel'!$B$41:$Z$100,$D422,0)/(VLOOKUP(HJ$276,UI!$A$12:$O$51,VLOOKUP(HJ$278,$B$276:$C$278,2,0),0)/1000)),"")</f>
        <v/>
      </c>
      <c r="HK422" s="145" t="str">
        <f>IFERROR(TRUNC(VLOOKUP($E422,'Container Panel'!$B$41:$Z$100,$D422,0)/(VLOOKUP(HK$276,UI!$A$12:$O$51,VLOOKUP(HK$278,$B$276:$C$278,2,0),0)/1000)),"")</f>
        <v/>
      </c>
      <c r="HL422" s="145" t="str">
        <f>IFERROR(TRUNC(VLOOKUP($E422,'Container Panel'!$B$41:$Z$100,$D422,0)/(VLOOKUP(HL$276,UI!$A$12:$O$51,VLOOKUP(HL$278,$B$276:$C$278,2,0),0)/1000)),"")</f>
        <v/>
      </c>
      <c r="HM422" s="145" t="str">
        <f>IFERROR(TRUNC(VLOOKUP($E422,'Container Panel'!$B$41:$Z$100,$D422,0)/(VLOOKUP(HM$276,UI!$A$12:$O$51,VLOOKUP(HM$278,$B$276:$C$278,2,0),0)/1000)),"")</f>
        <v/>
      </c>
      <c r="HN422" s="145" t="str">
        <f>IFERROR(TRUNC(VLOOKUP($E422,'Container Panel'!$B$41:$Z$100,$D422,0)/(VLOOKUP(HN$276,UI!$A$12:$O$51,VLOOKUP(HN$278,$B$276:$C$278,2,0),0)/1000)),"")</f>
        <v/>
      </c>
      <c r="HO422" s="145" t="str">
        <f>IFERROR(TRUNC(VLOOKUP($E422,'Container Panel'!$B$41:$Z$100,$D422,0)/(VLOOKUP(HO$276,UI!$A$12:$O$51,VLOOKUP(HO$278,$B$276:$C$278,2,0),0)/1000)),"")</f>
        <v/>
      </c>
      <c r="HP422" s="145" t="str">
        <f>IFERROR(TRUNC(VLOOKUP($E422,'Container Panel'!$B$41:$Z$100,$D422,0)/(VLOOKUP(HP$276,UI!$A$12:$O$51,VLOOKUP(HP$278,$B$276:$C$278,2,0),0)/1000)),"")</f>
        <v/>
      </c>
      <c r="HQ422" s="145" t="str">
        <f>IFERROR(TRUNC(VLOOKUP($E422,'Container Panel'!$B$41:$Z$100,$D422,0)/(VLOOKUP(HQ$276,UI!$A$12:$O$51,VLOOKUP(HQ$278,$B$276:$C$278,2,0),0)/1000)),"")</f>
        <v/>
      </c>
      <c r="HR422" s="145" t="str">
        <f>IFERROR(TRUNC(VLOOKUP($E422,'Container Panel'!$B$41:$Z$100,$D422,0)/(VLOOKUP(HR$276,UI!$A$12:$O$51,VLOOKUP(HR$278,$B$276:$C$278,2,0),0)/1000)),"")</f>
        <v/>
      </c>
      <c r="HS422" s="145" t="str">
        <f>IFERROR(TRUNC(VLOOKUP($E422,'Container Panel'!$B$41:$Z$100,$D422,0)/(VLOOKUP(HS$276,UI!$A$12:$O$51,VLOOKUP(HS$278,$B$276:$C$278,2,0),0)/1000)),"")</f>
        <v/>
      </c>
      <c r="HT422" s="145" t="str">
        <f>IFERROR(TRUNC(VLOOKUP($E422,'Container Panel'!$B$41:$Z$100,$D422,0)/(VLOOKUP(HT$276,UI!$A$12:$O$51,VLOOKUP(HT$278,$B$276:$C$278,2,0),0)/1000)),"")</f>
        <v/>
      </c>
      <c r="HU422" s="145" t="str">
        <f>IFERROR(TRUNC(VLOOKUP($E422,'Container Panel'!$B$41:$Z$100,$D422,0)/(VLOOKUP(HU$276,UI!$A$12:$O$51,VLOOKUP(HU$278,$B$276:$C$278,2,0),0)/1000)),"")</f>
        <v/>
      </c>
      <c r="HV422" s="145" t="str">
        <f>IFERROR(TRUNC(VLOOKUP($E422,'Container Panel'!$B$41:$Z$100,$D422,0)/(VLOOKUP(HV$276,UI!$A$12:$O$51,VLOOKUP(HV$278,$B$276:$C$278,2,0),0)/1000)),"")</f>
        <v/>
      </c>
      <c r="HW422" s="145" t="str">
        <f>IFERROR(TRUNC(VLOOKUP($E422,'Container Panel'!$B$41:$Z$100,$D422,0)/(VLOOKUP(HW$276,UI!$A$12:$O$51,VLOOKUP(HW$278,$B$276:$C$278,2,0),0)/1000)),"")</f>
        <v/>
      </c>
      <c r="HX422" s="145" t="str">
        <f>IFERROR(TRUNC(VLOOKUP($E422,'Container Panel'!$B$41:$Z$100,$D422,0)/(VLOOKUP(HX$276,UI!$A$12:$O$51,VLOOKUP(HX$278,$B$276:$C$278,2,0),0)/1000)),"")</f>
        <v/>
      </c>
      <c r="HY422" s="145" t="str">
        <f>IFERROR(TRUNC(VLOOKUP($E422,'Container Panel'!$B$41:$Z$100,$D422,0)/(VLOOKUP(HY$276,UI!$A$12:$O$51,VLOOKUP(HY$278,$B$276:$C$278,2,0),0)/1000)),"")</f>
        <v/>
      </c>
      <c r="HZ422" s="145" t="str">
        <f>IFERROR(TRUNC(VLOOKUP($E422,'Container Panel'!$B$41:$Z$100,$D422,0)/(VLOOKUP(HZ$276,UI!$A$12:$O$51,VLOOKUP(HZ$278,$B$276:$C$278,2,0),0)/1000)),"")</f>
        <v/>
      </c>
      <c r="IA422" s="145" t="str">
        <f>IFERROR(TRUNC(VLOOKUP($E422,'Container Panel'!$B$41:$Z$100,$D422,0)/(VLOOKUP(IA$276,UI!$A$12:$O$51,VLOOKUP(IA$278,$B$276:$C$278,2,0),0)/1000)),"")</f>
        <v/>
      </c>
      <c r="IB422" s="145" t="str">
        <f>IFERROR(TRUNC(VLOOKUP($E422,'Container Panel'!$B$41:$Z$100,$D422,0)/(VLOOKUP(IB$276,UI!$A$12:$O$51,VLOOKUP(IB$278,$B$276:$C$278,2,0),0)/1000)),"")</f>
        <v/>
      </c>
      <c r="IC422" s="145" t="str">
        <f>IFERROR(TRUNC(VLOOKUP($E422,'Container Panel'!$B$41:$Z$100,$D422,0)/(VLOOKUP(IC$276,UI!$A$12:$O$51,VLOOKUP(IC$278,$B$276:$C$278,2,0),0)/1000)),"")</f>
        <v/>
      </c>
      <c r="ID422" s="145" t="str">
        <f>IFERROR(TRUNC(VLOOKUP($E422,'Container Panel'!$B$41:$Z$100,$D422,0)/(VLOOKUP(ID$276,UI!$A$12:$O$51,VLOOKUP(ID$278,$B$276:$C$278,2,0),0)/1000)),"")</f>
        <v/>
      </c>
      <c r="IE422" s="145" t="str">
        <f>IFERROR(TRUNC(VLOOKUP($E422,'Container Panel'!$B$41:$Z$100,$D422,0)/(VLOOKUP(IE$276,UI!$A$12:$O$51,VLOOKUP(IE$278,$B$276:$C$278,2,0),0)/1000)),"")</f>
        <v/>
      </c>
      <c r="IF422" s="145" t="str">
        <f>IFERROR(TRUNC(VLOOKUP($E422,'Container Panel'!$B$41:$Z$100,$D422,0)/(VLOOKUP(IF$276,UI!$A$12:$O$51,VLOOKUP(IF$278,$B$276:$C$278,2,0),0)/1000)),"")</f>
        <v/>
      </c>
      <c r="IG422" s="145" t="str">
        <f>IFERROR(TRUNC(VLOOKUP($E422,'Container Panel'!$B$41:$Z$100,$D422,0)/(VLOOKUP(IG$276,UI!$A$12:$O$51,VLOOKUP(IG$278,$B$276:$C$278,2,0),0)/1000)),"")</f>
        <v/>
      </c>
      <c r="IH422" s="145" t="str">
        <f>IFERROR(TRUNC(VLOOKUP($E422,'Container Panel'!$B$41:$Z$100,$D422,0)/(VLOOKUP(IH$276,UI!$A$12:$O$51,VLOOKUP(IH$278,$B$276:$C$278,2,0),0)/1000)),"")</f>
        <v/>
      </c>
      <c r="II422" s="145" t="str">
        <f>IFERROR(TRUNC(VLOOKUP($E422,'Container Panel'!$B$41:$Z$100,$D422,0)/(VLOOKUP(II$276,UI!$A$12:$O$51,VLOOKUP(II$278,$B$276:$C$278,2,0),0)/1000)),"")</f>
        <v/>
      </c>
      <c r="IJ422" s="145" t="str">
        <f>IFERROR(TRUNC(VLOOKUP($E422,'Container Panel'!$B$41:$Z$100,$D422,0)/(VLOOKUP(IJ$276,UI!$A$12:$O$51,VLOOKUP(IJ$278,$B$276:$C$278,2,0),0)/1000)),"")</f>
        <v/>
      </c>
      <c r="IK422" s="145" t="str">
        <f>IFERROR(TRUNC(VLOOKUP($E422,'Container Panel'!$B$41:$Z$100,$D422,0)/(VLOOKUP(IK$276,UI!$A$12:$O$51,VLOOKUP(IK$278,$B$276:$C$278,2,0),0)/1000)),"")</f>
        <v/>
      </c>
      <c r="IL422" s="145" t="str">
        <f>IFERROR(TRUNC(VLOOKUP($E422,'Container Panel'!$B$41:$Z$100,$D422,0)/(VLOOKUP(IL$276,UI!$A$12:$O$51,VLOOKUP(IL$278,$B$276:$C$278,2,0),0)/1000)),"")</f>
        <v/>
      </c>
    </row>
    <row r="423" spans="2:246">
      <c r="B423" s="74">
        <v>143</v>
      </c>
      <c r="C423" s="74">
        <f t="shared" si="198"/>
        <v>48</v>
      </c>
      <c r="D423" s="163">
        <f>MOD(B423,3)+'Container Panel'!$Q$38</f>
        <v>18</v>
      </c>
      <c r="E423" s="143">
        <f t="shared" si="197"/>
        <v>0</v>
      </c>
      <c r="F423" s="144" t="s">
        <v>29</v>
      </c>
      <c r="G423" s="145" t="str">
        <f>IFERROR(IF(AND(G$272=list!$D$3,'Box Calculation'!G$279&lt;&gt;"h",$E423&lt;&gt;0),0,IF(AND(G$273=list!$D$2,$E423&lt;&gt;0,TRUNC(VLOOKUP($E423,'Container Panel'!$B$41:$Z$100,$D423,0)/(VLOOKUP(G$276,UI!$A$12:$O$51,VLOOKUP(G$279,$B$276:$C$278,2,0),0)/1000))&gt;0),1,TRUNC(VLOOKUP($E423,'Container Panel'!$B$41:$Z$100,$D423,0)/(VLOOKUP(G$276,UI!$A$12:$O$51,VLOOKUP(G$279,$B$276:$C$278,2,0),0)/1000)))),"")</f>
        <v/>
      </c>
      <c r="H423" s="145" t="str">
        <f>IFERROR(IF(AND(H$272=list!$D$3,'Box Calculation'!H$279&lt;&gt;"h",$E423&lt;&gt;0),0,IF(AND(H$273=list!$D$2,$E423&lt;&gt;0,TRUNC(VLOOKUP($E423,'Container Panel'!$B$41:$Z$100,$D423,0)/(VLOOKUP(H$276,UI!$A$12:$O$51,VLOOKUP(H$279,$B$276:$C$278,2,0),0)/1000))&gt;0),1,TRUNC(VLOOKUP($E423,'Container Panel'!$B$41:$Z$100,$D423,0)/(VLOOKUP(H$276,UI!$A$12:$O$51,VLOOKUP(H$279,$B$276:$C$278,2,0),0)/1000)))),"")</f>
        <v/>
      </c>
      <c r="I423" s="145" t="str">
        <f>IFERROR(IF(AND(I$272=list!$D$3,'Box Calculation'!I$279&lt;&gt;"h",$E423&lt;&gt;0),0,IF(AND(I$273=list!$D$2,$E423&lt;&gt;0,TRUNC(VLOOKUP($E423,'Container Panel'!$B$41:$Z$100,$D423,0)/(VLOOKUP(I$276,UI!$A$12:$O$51,VLOOKUP(I$279,$B$276:$C$278,2,0),0)/1000))&gt;0),1,TRUNC(VLOOKUP($E423,'Container Panel'!$B$41:$Z$100,$D423,0)/(VLOOKUP(I$276,UI!$A$12:$O$51,VLOOKUP(I$279,$B$276:$C$278,2,0),0)/1000)))),"")</f>
        <v/>
      </c>
      <c r="J423" s="145" t="str">
        <f>IFERROR(IF(AND(J$272=list!$D$3,'Box Calculation'!J$279&lt;&gt;"h",$E423&lt;&gt;0),0,IF(AND(J$273=list!$D$2,$E423&lt;&gt;0,TRUNC(VLOOKUP($E423,'Container Panel'!$B$41:$Z$100,$D423,0)/(VLOOKUP(J$276,UI!$A$12:$O$51,VLOOKUP(J$279,$B$276:$C$278,2,0),0)/1000))&gt;0),1,TRUNC(VLOOKUP($E423,'Container Panel'!$B$41:$Z$100,$D423,0)/(VLOOKUP(J$276,UI!$A$12:$O$51,VLOOKUP(J$279,$B$276:$C$278,2,0),0)/1000)))),"")</f>
        <v/>
      </c>
      <c r="K423" s="145" t="str">
        <f>IFERROR(IF(AND(K$272=list!$D$3,'Box Calculation'!K$279&lt;&gt;"h",$E423&lt;&gt;0),0,IF(AND(K$273=list!$D$2,$E423&lt;&gt;0,TRUNC(VLOOKUP($E423,'Container Panel'!$B$41:$Z$100,$D423,0)/(VLOOKUP(K$276,UI!$A$12:$O$51,VLOOKUP(K$279,$B$276:$C$278,2,0),0)/1000))&gt;0),1,TRUNC(VLOOKUP($E423,'Container Panel'!$B$41:$Z$100,$D423,0)/(VLOOKUP(K$276,UI!$A$12:$O$51,VLOOKUP(K$279,$B$276:$C$278,2,0),0)/1000)))),"")</f>
        <v/>
      </c>
      <c r="L423" s="145" t="str">
        <f>IFERROR(IF(AND(L$272=list!$D$3,'Box Calculation'!L$279&lt;&gt;"h",$E423&lt;&gt;0),0,IF(AND(L$273=list!$D$2,$E423&lt;&gt;0,TRUNC(VLOOKUP($E423,'Container Panel'!$B$41:$Z$100,$D423,0)/(VLOOKUP(L$276,UI!$A$12:$O$51,VLOOKUP(L$279,$B$276:$C$278,2,0),0)/1000))&gt;0),1,TRUNC(VLOOKUP($E423,'Container Panel'!$B$41:$Z$100,$D423,0)/(VLOOKUP(L$276,UI!$A$12:$O$51,VLOOKUP(L$279,$B$276:$C$278,2,0),0)/1000)))),"")</f>
        <v/>
      </c>
      <c r="M423" s="145" t="str">
        <f>IFERROR(IF(AND(M$272=list!$D$3,'Box Calculation'!M$279&lt;&gt;"h",$E423&lt;&gt;0),0,IF(AND(M$273=list!$D$2,$E423&lt;&gt;0,TRUNC(VLOOKUP($E423,'Container Panel'!$B$41:$Z$100,$D423,0)/(VLOOKUP(M$276,UI!$A$12:$O$51,VLOOKUP(M$279,$B$276:$C$278,2,0),0)/1000))&gt;0),1,TRUNC(VLOOKUP($E423,'Container Panel'!$B$41:$Z$100,$D423,0)/(VLOOKUP(M$276,UI!$A$12:$O$51,VLOOKUP(M$279,$B$276:$C$278,2,0),0)/1000)))),"")</f>
        <v/>
      </c>
      <c r="N423" s="145" t="str">
        <f>IFERROR(IF(AND(N$272=list!$D$3,'Box Calculation'!N$279&lt;&gt;"h",$E423&lt;&gt;0),0,IF(AND(N$273=list!$D$2,$E423&lt;&gt;0,TRUNC(VLOOKUP($E423,'Container Panel'!$B$41:$Z$100,$D423,0)/(VLOOKUP(N$276,UI!$A$12:$O$51,VLOOKUP(N$279,$B$276:$C$278,2,0),0)/1000))&gt;0),1,TRUNC(VLOOKUP($E423,'Container Panel'!$B$41:$Z$100,$D423,0)/(VLOOKUP(N$276,UI!$A$12:$O$51,VLOOKUP(N$279,$B$276:$C$278,2,0),0)/1000)))),"")</f>
        <v/>
      </c>
      <c r="O423" s="145" t="str">
        <f>IFERROR(IF(AND(O$272=list!$D$3,'Box Calculation'!O$279&lt;&gt;"h",$E423&lt;&gt;0),0,IF(AND(O$273=list!$D$2,$E423&lt;&gt;0,TRUNC(VLOOKUP($E423,'Container Panel'!$B$41:$Z$100,$D423,0)/(VLOOKUP(O$276,UI!$A$12:$O$51,VLOOKUP(O$279,$B$276:$C$278,2,0),0)/1000))&gt;0),1,TRUNC(VLOOKUP($E423,'Container Panel'!$B$41:$Z$100,$D423,0)/(VLOOKUP(O$276,UI!$A$12:$O$51,VLOOKUP(O$279,$B$276:$C$278,2,0),0)/1000)))),"")</f>
        <v/>
      </c>
      <c r="P423" s="145" t="str">
        <f>IFERROR(IF(AND(P$272=list!$D$3,'Box Calculation'!P$279&lt;&gt;"h",$E423&lt;&gt;0),0,IF(AND(P$273=list!$D$2,$E423&lt;&gt;0,TRUNC(VLOOKUP($E423,'Container Panel'!$B$41:$Z$100,$D423,0)/(VLOOKUP(P$276,UI!$A$12:$O$51,VLOOKUP(P$279,$B$276:$C$278,2,0),0)/1000))&gt;0),1,TRUNC(VLOOKUP($E423,'Container Panel'!$B$41:$Z$100,$D423,0)/(VLOOKUP(P$276,UI!$A$12:$O$51,VLOOKUP(P$279,$B$276:$C$278,2,0),0)/1000)))),"")</f>
        <v/>
      </c>
      <c r="Q423" s="145" t="str">
        <f>IFERROR(IF(AND(Q$272=list!$D$3,'Box Calculation'!Q$279&lt;&gt;"h",$E423&lt;&gt;0),0,IF(AND(Q$273=list!$D$2,$E423&lt;&gt;0,TRUNC(VLOOKUP($E423,'Container Panel'!$B$41:$Z$100,$D423,0)/(VLOOKUP(Q$276,UI!$A$12:$O$51,VLOOKUP(Q$279,$B$276:$C$278,2,0),0)/1000))&gt;0),1,TRUNC(VLOOKUP($E423,'Container Panel'!$B$41:$Z$100,$D423,0)/(VLOOKUP(Q$276,UI!$A$12:$O$51,VLOOKUP(Q$279,$B$276:$C$278,2,0),0)/1000)))),"")</f>
        <v/>
      </c>
      <c r="R423" s="145" t="str">
        <f>IFERROR(IF(AND(R$272=list!$D$3,'Box Calculation'!R$279&lt;&gt;"h",$E423&lt;&gt;0),0,IF(AND(R$273=list!$D$2,$E423&lt;&gt;0,TRUNC(VLOOKUP($E423,'Container Panel'!$B$41:$Z$100,$D423,0)/(VLOOKUP(R$276,UI!$A$12:$O$51,VLOOKUP(R$279,$B$276:$C$278,2,0),0)/1000))&gt;0),1,TRUNC(VLOOKUP($E423,'Container Panel'!$B$41:$Z$100,$D423,0)/(VLOOKUP(R$276,UI!$A$12:$O$51,VLOOKUP(R$279,$B$276:$C$278,2,0),0)/1000)))),"")</f>
        <v/>
      </c>
      <c r="S423" s="145" t="str">
        <f>IFERROR(IF(AND(S$272=list!$D$3,'Box Calculation'!S$279&lt;&gt;"h",$E423&lt;&gt;0),0,IF(AND(S$273=list!$D$2,$E423&lt;&gt;0,TRUNC(VLOOKUP($E423,'Container Panel'!$B$41:$Z$100,$D423,0)/(VLOOKUP(S$276,UI!$A$12:$O$51,VLOOKUP(S$279,$B$276:$C$278,2,0),0)/1000))&gt;0),1,TRUNC(VLOOKUP($E423,'Container Panel'!$B$41:$Z$100,$D423,0)/(VLOOKUP(S$276,UI!$A$12:$O$51,VLOOKUP(S$279,$B$276:$C$278,2,0),0)/1000)))),"")</f>
        <v/>
      </c>
      <c r="T423" s="145" t="str">
        <f>IFERROR(IF(AND(T$272=list!$D$3,'Box Calculation'!T$279&lt;&gt;"h",$E423&lt;&gt;0),0,IF(AND(T$273=list!$D$2,$E423&lt;&gt;0,TRUNC(VLOOKUP($E423,'Container Panel'!$B$41:$Z$100,$D423,0)/(VLOOKUP(T$276,UI!$A$12:$O$51,VLOOKUP(T$279,$B$276:$C$278,2,0),0)/1000))&gt;0),1,TRUNC(VLOOKUP($E423,'Container Panel'!$B$41:$Z$100,$D423,0)/(VLOOKUP(T$276,UI!$A$12:$O$51,VLOOKUP(T$279,$B$276:$C$278,2,0),0)/1000)))),"")</f>
        <v/>
      </c>
      <c r="U423" s="145" t="str">
        <f>IFERROR(IF(AND(U$272=list!$D$3,'Box Calculation'!U$279&lt;&gt;"h",$E423&lt;&gt;0),0,IF(AND(U$273=list!$D$2,$E423&lt;&gt;0,TRUNC(VLOOKUP($E423,'Container Panel'!$B$41:$Z$100,$D423,0)/(VLOOKUP(U$276,UI!$A$12:$O$51,VLOOKUP(U$279,$B$276:$C$278,2,0),0)/1000))&gt;0),1,TRUNC(VLOOKUP($E423,'Container Panel'!$B$41:$Z$100,$D423,0)/(VLOOKUP(U$276,UI!$A$12:$O$51,VLOOKUP(U$279,$B$276:$C$278,2,0),0)/1000)))),"")</f>
        <v/>
      </c>
      <c r="V423" s="145" t="str">
        <f>IFERROR(IF(AND(V$272=list!$D$3,'Box Calculation'!V$279&lt;&gt;"h",$E423&lt;&gt;0),0,IF(AND(V$273=list!$D$2,$E423&lt;&gt;0,TRUNC(VLOOKUP($E423,'Container Panel'!$B$41:$Z$100,$D423,0)/(VLOOKUP(V$276,UI!$A$12:$O$51,VLOOKUP(V$279,$B$276:$C$278,2,0),0)/1000))&gt;0),1,TRUNC(VLOOKUP($E423,'Container Panel'!$B$41:$Z$100,$D423,0)/(VLOOKUP(V$276,UI!$A$12:$O$51,VLOOKUP(V$279,$B$276:$C$278,2,0),0)/1000)))),"")</f>
        <v/>
      </c>
      <c r="W423" s="145" t="str">
        <f>IFERROR(IF(AND(W$272=list!$D$3,'Box Calculation'!W$279&lt;&gt;"h",$E423&lt;&gt;0),0,IF(AND(W$273=list!$D$2,$E423&lt;&gt;0,TRUNC(VLOOKUP($E423,'Container Panel'!$B$41:$Z$100,$D423,0)/(VLOOKUP(W$276,UI!$A$12:$O$51,VLOOKUP(W$279,$B$276:$C$278,2,0),0)/1000))&gt;0),1,TRUNC(VLOOKUP($E423,'Container Panel'!$B$41:$Z$100,$D423,0)/(VLOOKUP(W$276,UI!$A$12:$O$51,VLOOKUP(W$279,$B$276:$C$278,2,0),0)/1000)))),"")</f>
        <v/>
      </c>
      <c r="X423" s="145" t="str">
        <f>IFERROR(IF(AND(X$272=list!$D$3,'Box Calculation'!X$279&lt;&gt;"h",$E423&lt;&gt;0),0,IF(AND(X$273=list!$D$2,$E423&lt;&gt;0,TRUNC(VLOOKUP($E423,'Container Panel'!$B$41:$Z$100,$D423,0)/(VLOOKUP(X$276,UI!$A$12:$O$51,VLOOKUP(X$279,$B$276:$C$278,2,0),0)/1000))&gt;0),1,TRUNC(VLOOKUP($E423,'Container Panel'!$B$41:$Z$100,$D423,0)/(VLOOKUP(X$276,UI!$A$12:$O$51,VLOOKUP(X$279,$B$276:$C$278,2,0),0)/1000)))),"")</f>
        <v/>
      </c>
      <c r="Y423" s="145" t="str">
        <f>IFERROR(IF(AND(Y$272=list!$D$3,'Box Calculation'!Y$279&lt;&gt;"h",$E423&lt;&gt;0),0,IF(AND(Y$273=list!$D$2,$E423&lt;&gt;0,TRUNC(VLOOKUP($E423,'Container Panel'!$B$41:$Z$100,$D423,0)/(VLOOKUP(Y$276,UI!$A$12:$O$51,VLOOKUP(Y$279,$B$276:$C$278,2,0),0)/1000))&gt;0),1,TRUNC(VLOOKUP($E423,'Container Panel'!$B$41:$Z$100,$D423,0)/(VLOOKUP(Y$276,UI!$A$12:$O$51,VLOOKUP(Y$279,$B$276:$C$278,2,0),0)/1000)))),"")</f>
        <v/>
      </c>
      <c r="Z423" s="145" t="str">
        <f>IFERROR(IF(AND(Z$272=list!$D$3,'Box Calculation'!Z$279&lt;&gt;"h",$E423&lt;&gt;0),0,IF(AND(Z$273=list!$D$2,$E423&lt;&gt;0,TRUNC(VLOOKUP($E423,'Container Panel'!$B$41:$Z$100,$D423,0)/(VLOOKUP(Z$276,UI!$A$12:$O$51,VLOOKUP(Z$279,$B$276:$C$278,2,0),0)/1000))&gt;0),1,TRUNC(VLOOKUP($E423,'Container Panel'!$B$41:$Z$100,$D423,0)/(VLOOKUP(Z$276,UI!$A$12:$O$51,VLOOKUP(Z$279,$B$276:$C$278,2,0),0)/1000)))),"")</f>
        <v/>
      </c>
      <c r="AA423" s="145" t="str">
        <f>IFERROR(IF(AND(AA$272=list!$D$3,'Box Calculation'!AA$279&lt;&gt;"h",$E423&lt;&gt;0),0,IF(AND(AA$273=list!$D$2,$E423&lt;&gt;0,TRUNC(VLOOKUP($E423,'Container Panel'!$B$41:$Z$100,$D423,0)/(VLOOKUP(AA$276,UI!$A$12:$O$51,VLOOKUP(AA$279,$B$276:$C$278,2,0),0)/1000))&gt;0),1,TRUNC(VLOOKUP($E423,'Container Panel'!$B$41:$Z$100,$D423,0)/(VLOOKUP(AA$276,UI!$A$12:$O$51,VLOOKUP(AA$279,$B$276:$C$278,2,0),0)/1000)))),"")</f>
        <v/>
      </c>
      <c r="AB423" s="145" t="str">
        <f>IFERROR(IF(AND(AB$272=list!$D$3,'Box Calculation'!AB$279&lt;&gt;"h",$E423&lt;&gt;0),0,IF(AND(AB$273=list!$D$2,$E423&lt;&gt;0,TRUNC(VLOOKUP($E423,'Container Panel'!$B$41:$Z$100,$D423,0)/(VLOOKUP(AB$276,UI!$A$12:$O$51,VLOOKUP(AB$279,$B$276:$C$278,2,0),0)/1000))&gt;0),1,TRUNC(VLOOKUP($E423,'Container Panel'!$B$41:$Z$100,$D423,0)/(VLOOKUP(AB$276,UI!$A$12:$O$51,VLOOKUP(AB$279,$B$276:$C$278,2,0),0)/1000)))),"")</f>
        <v/>
      </c>
      <c r="AC423" s="145" t="str">
        <f>IFERROR(IF(AND(AC$272=list!$D$3,'Box Calculation'!AC$279&lt;&gt;"h",$E423&lt;&gt;0),0,IF(AND(AC$273=list!$D$2,$E423&lt;&gt;0,TRUNC(VLOOKUP($E423,'Container Panel'!$B$41:$Z$100,$D423,0)/(VLOOKUP(AC$276,UI!$A$12:$O$51,VLOOKUP(AC$279,$B$276:$C$278,2,0),0)/1000))&gt;0),1,TRUNC(VLOOKUP($E423,'Container Panel'!$B$41:$Z$100,$D423,0)/(VLOOKUP(AC$276,UI!$A$12:$O$51,VLOOKUP(AC$279,$B$276:$C$278,2,0),0)/1000)))),"")</f>
        <v/>
      </c>
      <c r="AD423" s="145" t="str">
        <f>IFERROR(IF(AND(AD$272=list!$D$3,'Box Calculation'!AD$279&lt;&gt;"h",$E423&lt;&gt;0),0,IF(AND(AD$273=list!$D$2,$E423&lt;&gt;0,TRUNC(VLOOKUP($E423,'Container Panel'!$B$41:$Z$100,$D423,0)/(VLOOKUP(AD$276,UI!$A$12:$O$51,VLOOKUP(AD$279,$B$276:$C$278,2,0),0)/1000))&gt;0),1,TRUNC(VLOOKUP($E423,'Container Panel'!$B$41:$Z$100,$D423,0)/(VLOOKUP(AD$276,UI!$A$12:$O$51,VLOOKUP(AD$279,$B$276:$C$278,2,0),0)/1000)))),"")</f>
        <v/>
      </c>
      <c r="AE423" s="145" t="str">
        <f>IFERROR(IF(AND(AE$272=list!$D$3,'Box Calculation'!AE$279&lt;&gt;"h",$E423&lt;&gt;0),0,IF(AND(AE$273=list!$D$2,$E423&lt;&gt;0,TRUNC(VLOOKUP($E423,'Container Panel'!$B$41:$Z$100,$D423,0)/(VLOOKUP(AE$276,UI!$A$12:$O$51,VLOOKUP(AE$279,$B$276:$C$278,2,0),0)/1000))&gt;0),1,TRUNC(VLOOKUP($E423,'Container Panel'!$B$41:$Z$100,$D423,0)/(VLOOKUP(AE$276,UI!$A$12:$O$51,VLOOKUP(AE$279,$B$276:$C$278,2,0),0)/1000)))),"")</f>
        <v/>
      </c>
      <c r="AF423" s="145" t="str">
        <f>IFERROR(IF(AND(AF$272=list!$D$3,'Box Calculation'!AF$279&lt;&gt;"h",$E423&lt;&gt;0),0,IF(AND(AF$273=list!$D$2,$E423&lt;&gt;0,TRUNC(VLOOKUP($E423,'Container Panel'!$B$41:$Z$100,$D423,0)/(VLOOKUP(AF$276,UI!$A$12:$O$51,VLOOKUP(AF$279,$B$276:$C$278,2,0),0)/1000))&gt;0),1,TRUNC(VLOOKUP($E423,'Container Panel'!$B$41:$Z$100,$D423,0)/(VLOOKUP(AF$276,UI!$A$12:$O$51,VLOOKUP(AF$279,$B$276:$C$278,2,0),0)/1000)))),"")</f>
        <v/>
      </c>
      <c r="AG423" s="145" t="str">
        <f>IFERROR(IF(AND(AG$272=list!$D$3,'Box Calculation'!AG$279&lt;&gt;"h",$E423&lt;&gt;0),0,IF(AND(AG$273=list!$D$2,$E423&lt;&gt;0,TRUNC(VLOOKUP($E423,'Container Panel'!$B$41:$Z$100,$D423,0)/(VLOOKUP(AG$276,UI!$A$12:$O$51,VLOOKUP(AG$279,$B$276:$C$278,2,0),0)/1000))&gt;0),1,TRUNC(VLOOKUP($E423,'Container Panel'!$B$41:$Z$100,$D423,0)/(VLOOKUP(AG$276,UI!$A$12:$O$51,VLOOKUP(AG$279,$B$276:$C$278,2,0),0)/1000)))),"")</f>
        <v/>
      </c>
      <c r="AH423" s="145" t="str">
        <f>IFERROR(IF(AND(AH$272=list!$D$3,'Box Calculation'!AH$279&lt;&gt;"h",$E423&lt;&gt;0),0,IF(AND(AH$273=list!$D$2,$E423&lt;&gt;0,TRUNC(VLOOKUP($E423,'Container Panel'!$B$41:$Z$100,$D423,0)/(VLOOKUP(AH$276,UI!$A$12:$O$51,VLOOKUP(AH$279,$B$276:$C$278,2,0),0)/1000))&gt;0),1,TRUNC(VLOOKUP($E423,'Container Panel'!$B$41:$Z$100,$D423,0)/(VLOOKUP(AH$276,UI!$A$12:$O$51,VLOOKUP(AH$279,$B$276:$C$278,2,0),0)/1000)))),"")</f>
        <v/>
      </c>
      <c r="AI423" s="145" t="str">
        <f>IFERROR(IF(AND(AI$272=list!$D$3,'Box Calculation'!AI$279&lt;&gt;"h",$E423&lt;&gt;0),0,IF(AND(AI$273=list!$D$2,$E423&lt;&gt;0,TRUNC(VLOOKUP($E423,'Container Panel'!$B$41:$Z$100,$D423,0)/(VLOOKUP(AI$276,UI!$A$12:$O$51,VLOOKUP(AI$279,$B$276:$C$278,2,0),0)/1000))&gt;0),1,TRUNC(VLOOKUP($E423,'Container Panel'!$B$41:$Z$100,$D423,0)/(VLOOKUP(AI$276,UI!$A$12:$O$51,VLOOKUP(AI$279,$B$276:$C$278,2,0),0)/1000)))),"")</f>
        <v/>
      </c>
      <c r="AJ423" s="145" t="str">
        <f>IFERROR(IF(AND(AJ$272=list!$D$3,'Box Calculation'!AJ$279&lt;&gt;"h",$E423&lt;&gt;0),0,IF(AND(AJ$273=list!$D$2,$E423&lt;&gt;0,TRUNC(VLOOKUP($E423,'Container Panel'!$B$41:$Z$100,$D423,0)/(VLOOKUP(AJ$276,UI!$A$12:$O$51,VLOOKUP(AJ$279,$B$276:$C$278,2,0),0)/1000))&gt;0),1,TRUNC(VLOOKUP($E423,'Container Panel'!$B$41:$Z$100,$D423,0)/(VLOOKUP(AJ$276,UI!$A$12:$O$51,VLOOKUP(AJ$279,$B$276:$C$278,2,0),0)/1000)))),"")</f>
        <v/>
      </c>
      <c r="AK423" s="145" t="str">
        <f>IFERROR(IF(AND(AK$272=list!$D$3,'Box Calculation'!AK$279&lt;&gt;"h",$E423&lt;&gt;0),0,IF(AND(AK$273=list!$D$2,$E423&lt;&gt;0,TRUNC(VLOOKUP($E423,'Container Panel'!$B$41:$Z$100,$D423,0)/(VLOOKUP(AK$276,UI!$A$12:$O$51,VLOOKUP(AK$279,$B$276:$C$278,2,0),0)/1000))&gt;0),1,TRUNC(VLOOKUP($E423,'Container Panel'!$B$41:$Z$100,$D423,0)/(VLOOKUP(AK$276,UI!$A$12:$O$51,VLOOKUP(AK$279,$B$276:$C$278,2,0),0)/1000)))),"")</f>
        <v/>
      </c>
      <c r="AL423" s="145" t="str">
        <f>IFERROR(IF(AND(AL$272=list!$D$3,'Box Calculation'!AL$279&lt;&gt;"h",$E423&lt;&gt;0),0,IF(AND(AL$273=list!$D$2,$E423&lt;&gt;0,TRUNC(VLOOKUP($E423,'Container Panel'!$B$41:$Z$100,$D423,0)/(VLOOKUP(AL$276,UI!$A$12:$O$51,VLOOKUP(AL$279,$B$276:$C$278,2,0),0)/1000))&gt;0),1,TRUNC(VLOOKUP($E423,'Container Panel'!$B$41:$Z$100,$D423,0)/(VLOOKUP(AL$276,UI!$A$12:$O$51,VLOOKUP(AL$279,$B$276:$C$278,2,0),0)/1000)))),"")</f>
        <v/>
      </c>
      <c r="AM423" s="145" t="str">
        <f>IFERROR(IF(AND(AM$272=list!$D$3,'Box Calculation'!AM$279&lt;&gt;"h",$E423&lt;&gt;0),0,IF(AND(AM$273=list!$D$2,$E423&lt;&gt;0,TRUNC(VLOOKUP($E423,'Container Panel'!$B$41:$Z$100,$D423,0)/(VLOOKUP(AM$276,UI!$A$12:$O$51,VLOOKUP(AM$279,$B$276:$C$278,2,0),0)/1000))&gt;0),1,TRUNC(VLOOKUP($E423,'Container Panel'!$B$41:$Z$100,$D423,0)/(VLOOKUP(AM$276,UI!$A$12:$O$51,VLOOKUP(AM$279,$B$276:$C$278,2,0),0)/1000)))),"")</f>
        <v/>
      </c>
      <c r="AN423" s="145" t="str">
        <f>IFERROR(IF(AND(AN$272=list!$D$3,'Box Calculation'!AN$279&lt;&gt;"h",$E423&lt;&gt;0),0,IF(AND(AN$273=list!$D$2,$E423&lt;&gt;0,TRUNC(VLOOKUP($E423,'Container Panel'!$B$41:$Z$100,$D423,0)/(VLOOKUP(AN$276,UI!$A$12:$O$51,VLOOKUP(AN$279,$B$276:$C$278,2,0),0)/1000))&gt;0),1,TRUNC(VLOOKUP($E423,'Container Panel'!$B$41:$Z$100,$D423,0)/(VLOOKUP(AN$276,UI!$A$12:$O$51,VLOOKUP(AN$279,$B$276:$C$278,2,0),0)/1000)))),"")</f>
        <v/>
      </c>
      <c r="AO423" s="145" t="str">
        <f>IFERROR(IF(AND(AO$272=list!$D$3,'Box Calculation'!AO$279&lt;&gt;"h",$E423&lt;&gt;0),0,IF(AND(AO$273=list!$D$2,$E423&lt;&gt;0,TRUNC(VLOOKUP($E423,'Container Panel'!$B$41:$Z$100,$D423,0)/(VLOOKUP(AO$276,UI!$A$12:$O$51,VLOOKUP(AO$279,$B$276:$C$278,2,0),0)/1000))&gt;0),1,TRUNC(VLOOKUP($E423,'Container Panel'!$B$41:$Z$100,$D423,0)/(VLOOKUP(AO$276,UI!$A$12:$O$51,VLOOKUP(AO$279,$B$276:$C$278,2,0),0)/1000)))),"")</f>
        <v/>
      </c>
      <c r="AP423" s="145" t="str">
        <f>IFERROR(IF(AND(AP$272=list!$D$3,'Box Calculation'!AP$279&lt;&gt;"h",$E423&lt;&gt;0),0,IF(AND(AP$273=list!$D$2,$E423&lt;&gt;0,TRUNC(VLOOKUP($E423,'Container Panel'!$B$41:$Z$100,$D423,0)/(VLOOKUP(AP$276,UI!$A$12:$O$51,VLOOKUP(AP$279,$B$276:$C$278,2,0),0)/1000))&gt;0),1,TRUNC(VLOOKUP($E423,'Container Panel'!$B$41:$Z$100,$D423,0)/(VLOOKUP(AP$276,UI!$A$12:$O$51,VLOOKUP(AP$279,$B$276:$C$278,2,0),0)/1000)))),"")</f>
        <v/>
      </c>
      <c r="AQ423" s="145" t="str">
        <f>IFERROR(IF(AND(AQ$272=list!$D$3,'Box Calculation'!AQ$279&lt;&gt;"h",$E423&lt;&gt;0),0,IF(AND(AQ$273=list!$D$2,$E423&lt;&gt;0,TRUNC(VLOOKUP($E423,'Container Panel'!$B$41:$Z$100,$D423,0)/(VLOOKUP(AQ$276,UI!$A$12:$O$51,VLOOKUP(AQ$279,$B$276:$C$278,2,0),0)/1000))&gt;0),1,TRUNC(VLOOKUP($E423,'Container Panel'!$B$41:$Z$100,$D423,0)/(VLOOKUP(AQ$276,UI!$A$12:$O$51,VLOOKUP(AQ$279,$B$276:$C$278,2,0),0)/1000)))),"")</f>
        <v/>
      </c>
      <c r="AR423" s="145" t="str">
        <f>IFERROR(IF(AND(AR$272=list!$D$3,'Box Calculation'!AR$279&lt;&gt;"h",$E423&lt;&gt;0),0,IF(AND(AR$273=list!$D$2,$E423&lt;&gt;0,TRUNC(VLOOKUP($E423,'Container Panel'!$B$41:$Z$100,$D423,0)/(VLOOKUP(AR$276,UI!$A$12:$O$51,VLOOKUP(AR$279,$B$276:$C$278,2,0),0)/1000))&gt;0),1,TRUNC(VLOOKUP($E423,'Container Panel'!$B$41:$Z$100,$D423,0)/(VLOOKUP(AR$276,UI!$A$12:$O$51,VLOOKUP(AR$279,$B$276:$C$278,2,0),0)/1000)))),"")</f>
        <v/>
      </c>
      <c r="AS423" s="145" t="str">
        <f>IFERROR(IF(AND(AS$272=list!$D$3,'Box Calculation'!AS$279&lt;&gt;"h",$E423&lt;&gt;0),0,IF(AND(AS$273=list!$D$2,$E423&lt;&gt;0,TRUNC(VLOOKUP($E423,'Container Panel'!$B$41:$Z$100,$D423,0)/(VLOOKUP(AS$276,UI!$A$12:$O$51,VLOOKUP(AS$279,$B$276:$C$278,2,0),0)/1000))&gt;0),1,TRUNC(VLOOKUP($E423,'Container Panel'!$B$41:$Z$100,$D423,0)/(VLOOKUP(AS$276,UI!$A$12:$O$51,VLOOKUP(AS$279,$B$276:$C$278,2,0),0)/1000)))),"")</f>
        <v/>
      </c>
      <c r="AT423" s="145" t="str">
        <f>IFERROR(IF(AND(AT$272=list!$D$3,'Box Calculation'!AT$279&lt;&gt;"h",$E423&lt;&gt;0),0,IF(AND(AT$273=list!$D$2,$E423&lt;&gt;0,TRUNC(VLOOKUP($E423,'Container Panel'!$B$41:$Z$100,$D423,0)/(VLOOKUP(AT$276,UI!$A$12:$O$51,VLOOKUP(AT$279,$B$276:$C$278,2,0),0)/1000))&gt;0),1,TRUNC(VLOOKUP($E423,'Container Panel'!$B$41:$Z$100,$D423,0)/(VLOOKUP(AT$276,UI!$A$12:$O$51,VLOOKUP(AT$279,$B$276:$C$278,2,0),0)/1000)))),"")</f>
        <v/>
      </c>
      <c r="AU423" s="145" t="str">
        <f>IFERROR(IF(AND(AU$272=list!$D$3,'Box Calculation'!AU$279&lt;&gt;"h",$E423&lt;&gt;0),0,IF(AND(AU$273=list!$D$2,$E423&lt;&gt;0,TRUNC(VLOOKUP($E423,'Container Panel'!$B$41:$Z$100,$D423,0)/(VLOOKUP(AU$276,UI!$A$12:$O$51,VLOOKUP(AU$279,$B$276:$C$278,2,0),0)/1000))&gt;0),1,TRUNC(VLOOKUP($E423,'Container Panel'!$B$41:$Z$100,$D423,0)/(VLOOKUP(AU$276,UI!$A$12:$O$51,VLOOKUP(AU$279,$B$276:$C$278,2,0),0)/1000)))),"")</f>
        <v/>
      </c>
      <c r="AV423" s="145" t="str">
        <f>IFERROR(IF(AND(AV$272=list!$D$3,'Box Calculation'!AV$279&lt;&gt;"h",$E423&lt;&gt;0),0,IF(AND(AV$273=list!$D$2,$E423&lt;&gt;0,TRUNC(VLOOKUP($E423,'Container Panel'!$B$41:$Z$100,$D423,0)/(VLOOKUP(AV$276,UI!$A$12:$O$51,VLOOKUP(AV$279,$B$276:$C$278,2,0),0)/1000))&gt;0),1,TRUNC(VLOOKUP($E423,'Container Panel'!$B$41:$Z$100,$D423,0)/(VLOOKUP(AV$276,UI!$A$12:$O$51,VLOOKUP(AV$279,$B$276:$C$278,2,0),0)/1000)))),"")</f>
        <v/>
      </c>
      <c r="AW423" s="145" t="str">
        <f>IFERROR(IF(AND(AW$272=list!$D$3,'Box Calculation'!AW$279&lt;&gt;"h",$E423&lt;&gt;0),0,IF(AND(AW$273=list!$D$2,$E423&lt;&gt;0,TRUNC(VLOOKUP($E423,'Container Panel'!$B$41:$Z$100,$D423,0)/(VLOOKUP(AW$276,UI!$A$12:$O$51,VLOOKUP(AW$279,$B$276:$C$278,2,0),0)/1000))&gt;0),1,TRUNC(VLOOKUP($E423,'Container Panel'!$B$41:$Z$100,$D423,0)/(VLOOKUP(AW$276,UI!$A$12:$O$51,VLOOKUP(AW$279,$B$276:$C$278,2,0),0)/1000)))),"")</f>
        <v/>
      </c>
      <c r="AX423" s="145" t="str">
        <f>IFERROR(IF(AND(AX$272=list!$D$3,'Box Calculation'!AX$279&lt;&gt;"h",$E423&lt;&gt;0),0,IF(AND(AX$273=list!$D$2,$E423&lt;&gt;0,TRUNC(VLOOKUP($E423,'Container Panel'!$B$41:$Z$100,$D423,0)/(VLOOKUP(AX$276,UI!$A$12:$O$51,VLOOKUP(AX$279,$B$276:$C$278,2,0),0)/1000))&gt;0),1,TRUNC(VLOOKUP($E423,'Container Panel'!$B$41:$Z$100,$D423,0)/(VLOOKUP(AX$276,UI!$A$12:$O$51,VLOOKUP(AX$279,$B$276:$C$278,2,0),0)/1000)))),"")</f>
        <v/>
      </c>
      <c r="AY423" s="145" t="str">
        <f>IFERROR(IF(AND(AY$272=list!$D$3,'Box Calculation'!AY$279&lt;&gt;"h",$E423&lt;&gt;0),0,IF(AND(AY$273=list!$D$2,$E423&lt;&gt;0,TRUNC(VLOOKUP($E423,'Container Panel'!$B$41:$Z$100,$D423,0)/(VLOOKUP(AY$276,UI!$A$12:$O$51,VLOOKUP(AY$279,$B$276:$C$278,2,0),0)/1000))&gt;0),1,TRUNC(VLOOKUP($E423,'Container Panel'!$B$41:$Z$100,$D423,0)/(VLOOKUP(AY$276,UI!$A$12:$O$51,VLOOKUP(AY$279,$B$276:$C$278,2,0),0)/1000)))),"")</f>
        <v/>
      </c>
      <c r="AZ423" s="145" t="str">
        <f>IFERROR(IF(AND(AZ$272=list!$D$3,'Box Calculation'!AZ$279&lt;&gt;"h",$E423&lt;&gt;0),0,IF(AND(AZ$273=list!$D$2,$E423&lt;&gt;0,TRUNC(VLOOKUP($E423,'Container Panel'!$B$41:$Z$100,$D423,0)/(VLOOKUP(AZ$276,UI!$A$12:$O$51,VLOOKUP(AZ$279,$B$276:$C$278,2,0),0)/1000))&gt;0),1,TRUNC(VLOOKUP($E423,'Container Panel'!$B$41:$Z$100,$D423,0)/(VLOOKUP(AZ$276,UI!$A$12:$O$51,VLOOKUP(AZ$279,$B$276:$C$278,2,0),0)/1000)))),"")</f>
        <v/>
      </c>
      <c r="BA423" s="145" t="str">
        <f>IFERROR(IF(AND(BA$272=list!$D$3,'Box Calculation'!BA$279&lt;&gt;"h",$E423&lt;&gt;0),0,IF(AND(BA$273=list!$D$2,$E423&lt;&gt;0,TRUNC(VLOOKUP($E423,'Container Panel'!$B$41:$Z$100,$D423,0)/(VLOOKUP(BA$276,UI!$A$12:$O$51,VLOOKUP(BA$279,$B$276:$C$278,2,0),0)/1000))&gt;0),1,TRUNC(VLOOKUP($E423,'Container Panel'!$B$41:$Z$100,$D423,0)/(VLOOKUP(BA$276,UI!$A$12:$O$51,VLOOKUP(BA$279,$B$276:$C$278,2,0),0)/1000)))),"")</f>
        <v/>
      </c>
      <c r="BB423" s="145" t="str">
        <f>IFERROR(IF(AND(BB$272=list!$D$3,'Box Calculation'!BB$279&lt;&gt;"h",$E423&lt;&gt;0),0,IF(AND(BB$273=list!$D$2,$E423&lt;&gt;0,TRUNC(VLOOKUP($E423,'Container Panel'!$B$41:$Z$100,$D423,0)/(VLOOKUP(BB$276,UI!$A$12:$O$51,VLOOKUP(BB$279,$B$276:$C$278,2,0),0)/1000))&gt;0),1,TRUNC(VLOOKUP($E423,'Container Panel'!$B$41:$Z$100,$D423,0)/(VLOOKUP(BB$276,UI!$A$12:$O$51,VLOOKUP(BB$279,$B$276:$C$278,2,0),0)/1000)))),"")</f>
        <v/>
      </c>
      <c r="BC423" s="145" t="str">
        <f>IFERROR(IF(AND(BC$272=list!$D$3,'Box Calculation'!BC$279&lt;&gt;"h",$E423&lt;&gt;0),0,IF(AND(BC$273=list!$D$2,$E423&lt;&gt;0,TRUNC(VLOOKUP($E423,'Container Panel'!$B$41:$Z$100,$D423,0)/(VLOOKUP(BC$276,UI!$A$12:$O$51,VLOOKUP(BC$279,$B$276:$C$278,2,0),0)/1000))&gt;0),1,TRUNC(VLOOKUP($E423,'Container Panel'!$B$41:$Z$100,$D423,0)/(VLOOKUP(BC$276,UI!$A$12:$O$51,VLOOKUP(BC$279,$B$276:$C$278,2,0),0)/1000)))),"")</f>
        <v/>
      </c>
      <c r="BD423" s="145" t="str">
        <f>IFERROR(IF(AND(BD$272=list!$D$3,'Box Calculation'!BD$279&lt;&gt;"h",$E423&lt;&gt;0),0,IF(AND(BD$273=list!$D$2,$E423&lt;&gt;0,TRUNC(VLOOKUP($E423,'Container Panel'!$B$41:$Z$100,$D423,0)/(VLOOKUP(BD$276,UI!$A$12:$O$51,VLOOKUP(BD$279,$B$276:$C$278,2,0),0)/1000))&gt;0),1,TRUNC(VLOOKUP($E423,'Container Panel'!$B$41:$Z$100,$D423,0)/(VLOOKUP(BD$276,UI!$A$12:$O$51,VLOOKUP(BD$279,$B$276:$C$278,2,0),0)/1000)))),"")</f>
        <v/>
      </c>
      <c r="BE423" s="145" t="str">
        <f>IFERROR(IF(AND(BE$272=list!$D$3,'Box Calculation'!BE$279&lt;&gt;"h",$E423&lt;&gt;0),0,IF(AND(BE$273=list!$D$2,$E423&lt;&gt;0,TRUNC(VLOOKUP($E423,'Container Panel'!$B$41:$Z$100,$D423,0)/(VLOOKUP(BE$276,UI!$A$12:$O$51,VLOOKUP(BE$279,$B$276:$C$278,2,0),0)/1000))&gt;0),1,TRUNC(VLOOKUP($E423,'Container Panel'!$B$41:$Z$100,$D423,0)/(VLOOKUP(BE$276,UI!$A$12:$O$51,VLOOKUP(BE$279,$B$276:$C$278,2,0),0)/1000)))),"")</f>
        <v/>
      </c>
      <c r="BF423" s="145" t="str">
        <f>IFERROR(IF(AND(BF$272=list!$D$3,'Box Calculation'!BF$279&lt;&gt;"h",$E423&lt;&gt;0),0,IF(AND(BF$273=list!$D$2,$E423&lt;&gt;0,TRUNC(VLOOKUP($E423,'Container Panel'!$B$41:$Z$100,$D423,0)/(VLOOKUP(BF$276,UI!$A$12:$O$51,VLOOKUP(BF$279,$B$276:$C$278,2,0),0)/1000))&gt;0),1,TRUNC(VLOOKUP($E423,'Container Panel'!$B$41:$Z$100,$D423,0)/(VLOOKUP(BF$276,UI!$A$12:$O$51,VLOOKUP(BF$279,$B$276:$C$278,2,0),0)/1000)))),"")</f>
        <v/>
      </c>
      <c r="BG423" s="145" t="str">
        <f>IFERROR(IF(AND(BG$272=list!$D$3,'Box Calculation'!BG$279&lt;&gt;"h",$E423&lt;&gt;0),0,IF(AND(BG$273=list!$D$2,$E423&lt;&gt;0,TRUNC(VLOOKUP($E423,'Container Panel'!$B$41:$Z$100,$D423,0)/(VLOOKUP(BG$276,UI!$A$12:$O$51,VLOOKUP(BG$279,$B$276:$C$278,2,0),0)/1000))&gt;0),1,TRUNC(VLOOKUP($E423,'Container Panel'!$B$41:$Z$100,$D423,0)/(VLOOKUP(BG$276,UI!$A$12:$O$51,VLOOKUP(BG$279,$B$276:$C$278,2,0),0)/1000)))),"")</f>
        <v/>
      </c>
      <c r="BH423" s="145" t="str">
        <f>IFERROR(IF(AND(BH$272=list!$D$3,'Box Calculation'!BH$279&lt;&gt;"h",$E423&lt;&gt;0),0,IF(AND(BH$273=list!$D$2,$E423&lt;&gt;0,TRUNC(VLOOKUP($E423,'Container Panel'!$B$41:$Z$100,$D423,0)/(VLOOKUP(BH$276,UI!$A$12:$O$51,VLOOKUP(BH$279,$B$276:$C$278,2,0),0)/1000))&gt;0),1,TRUNC(VLOOKUP($E423,'Container Panel'!$B$41:$Z$100,$D423,0)/(VLOOKUP(BH$276,UI!$A$12:$O$51,VLOOKUP(BH$279,$B$276:$C$278,2,0),0)/1000)))),"")</f>
        <v/>
      </c>
      <c r="BI423" s="145" t="str">
        <f>IFERROR(IF(AND(BI$272=list!$D$3,'Box Calculation'!BI$279&lt;&gt;"h",$E423&lt;&gt;0),0,IF(AND(BI$273=list!$D$2,$E423&lt;&gt;0,TRUNC(VLOOKUP($E423,'Container Panel'!$B$41:$Z$100,$D423,0)/(VLOOKUP(BI$276,UI!$A$12:$O$51,VLOOKUP(BI$279,$B$276:$C$278,2,0),0)/1000))&gt;0),1,TRUNC(VLOOKUP($E423,'Container Panel'!$B$41:$Z$100,$D423,0)/(VLOOKUP(BI$276,UI!$A$12:$O$51,VLOOKUP(BI$279,$B$276:$C$278,2,0),0)/1000)))),"")</f>
        <v/>
      </c>
      <c r="BJ423" s="145" t="str">
        <f>IFERROR(IF(AND(BJ$272=list!$D$3,'Box Calculation'!BJ$279&lt;&gt;"h",$E423&lt;&gt;0),0,IF(AND(BJ$273=list!$D$2,$E423&lt;&gt;0,TRUNC(VLOOKUP($E423,'Container Panel'!$B$41:$Z$100,$D423,0)/(VLOOKUP(BJ$276,UI!$A$12:$O$51,VLOOKUP(BJ$279,$B$276:$C$278,2,0),0)/1000))&gt;0),1,TRUNC(VLOOKUP($E423,'Container Panel'!$B$41:$Z$100,$D423,0)/(VLOOKUP(BJ$276,UI!$A$12:$O$51,VLOOKUP(BJ$279,$B$276:$C$278,2,0),0)/1000)))),"")</f>
        <v/>
      </c>
      <c r="BK423" s="145" t="str">
        <f>IFERROR(IF(AND(BK$272=list!$D$3,'Box Calculation'!BK$279&lt;&gt;"h",$E423&lt;&gt;0),0,IF(AND(BK$273=list!$D$2,$E423&lt;&gt;0,TRUNC(VLOOKUP($E423,'Container Panel'!$B$41:$Z$100,$D423,0)/(VLOOKUP(BK$276,UI!$A$12:$O$51,VLOOKUP(BK$279,$B$276:$C$278,2,0),0)/1000))&gt;0),1,TRUNC(VLOOKUP($E423,'Container Panel'!$B$41:$Z$100,$D423,0)/(VLOOKUP(BK$276,UI!$A$12:$O$51,VLOOKUP(BK$279,$B$276:$C$278,2,0),0)/1000)))),"")</f>
        <v/>
      </c>
      <c r="BL423" s="145" t="str">
        <f>IFERROR(IF(AND(BL$272=list!$D$3,'Box Calculation'!BL$279&lt;&gt;"h",$E423&lt;&gt;0),0,IF(AND(BL$273=list!$D$2,$E423&lt;&gt;0,TRUNC(VLOOKUP($E423,'Container Panel'!$B$41:$Z$100,$D423,0)/(VLOOKUP(BL$276,UI!$A$12:$O$51,VLOOKUP(BL$279,$B$276:$C$278,2,0),0)/1000))&gt;0),1,TRUNC(VLOOKUP($E423,'Container Panel'!$B$41:$Z$100,$D423,0)/(VLOOKUP(BL$276,UI!$A$12:$O$51,VLOOKUP(BL$279,$B$276:$C$278,2,0),0)/1000)))),"")</f>
        <v/>
      </c>
      <c r="BM423" s="145" t="str">
        <f>IFERROR(IF(AND(BM$272=list!$D$3,'Box Calculation'!BM$279&lt;&gt;"h",$E423&lt;&gt;0),0,IF(AND(BM$273=list!$D$2,$E423&lt;&gt;0,TRUNC(VLOOKUP($E423,'Container Panel'!$B$41:$Z$100,$D423,0)/(VLOOKUP(BM$276,UI!$A$12:$O$51,VLOOKUP(BM$279,$B$276:$C$278,2,0),0)/1000))&gt;0),1,TRUNC(VLOOKUP($E423,'Container Panel'!$B$41:$Z$100,$D423,0)/(VLOOKUP(BM$276,UI!$A$12:$O$51,VLOOKUP(BM$279,$B$276:$C$278,2,0),0)/1000)))),"")</f>
        <v/>
      </c>
      <c r="BN423" s="145" t="str">
        <f>IFERROR(IF(AND(BN$272=list!$D$3,'Box Calculation'!BN$279&lt;&gt;"h",$E423&lt;&gt;0),0,IF(AND(BN$273=list!$D$2,$E423&lt;&gt;0,TRUNC(VLOOKUP($E423,'Container Panel'!$B$41:$Z$100,$D423,0)/(VLOOKUP(BN$276,UI!$A$12:$O$51,VLOOKUP(BN$279,$B$276:$C$278,2,0),0)/1000))&gt;0),1,TRUNC(VLOOKUP($E423,'Container Panel'!$B$41:$Z$100,$D423,0)/(VLOOKUP(BN$276,UI!$A$12:$O$51,VLOOKUP(BN$279,$B$276:$C$278,2,0),0)/1000)))),"")</f>
        <v/>
      </c>
      <c r="BO423" s="145" t="str">
        <f>IFERROR(IF(AND(BO$272=list!$D$3,'Box Calculation'!BO$279&lt;&gt;"h",$E423&lt;&gt;0),0,IF(AND(BO$273=list!$D$2,$E423&lt;&gt;0,TRUNC(VLOOKUP($E423,'Container Panel'!$B$41:$Z$100,$D423,0)/(VLOOKUP(BO$276,UI!$A$12:$O$51,VLOOKUP(BO$279,$B$276:$C$278,2,0),0)/1000))&gt;0),1,TRUNC(VLOOKUP($E423,'Container Panel'!$B$41:$Z$100,$D423,0)/(VLOOKUP(BO$276,UI!$A$12:$O$51,VLOOKUP(BO$279,$B$276:$C$278,2,0),0)/1000)))),"")</f>
        <v/>
      </c>
      <c r="BP423" s="145" t="str">
        <f>IFERROR(IF(AND(BP$272=list!$D$3,'Box Calculation'!BP$279&lt;&gt;"h",$E423&lt;&gt;0),0,IF(AND(BP$273=list!$D$2,$E423&lt;&gt;0,TRUNC(VLOOKUP($E423,'Container Panel'!$B$41:$Z$100,$D423,0)/(VLOOKUP(BP$276,UI!$A$12:$O$51,VLOOKUP(BP$279,$B$276:$C$278,2,0),0)/1000))&gt;0),1,TRUNC(VLOOKUP($E423,'Container Panel'!$B$41:$Z$100,$D423,0)/(VLOOKUP(BP$276,UI!$A$12:$O$51,VLOOKUP(BP$279,$B$276:$C$278,2,0),0)/1000)))),"")</f>
        <v/>
      </c>
      <c r="BQ423" s="145" t="str">
        <f>IFERROR(IF(AND(BQ$272=list!$D$3,'Box Calculation'!BQ$279&lt;&gt;"h",$E423&lt;&gt;0),0,IF(AND(BQ$273=list!$D$2,$E423&lt;&gt;0,TRUNC(VLOOKUP($E423,'Container Panel'!$B$41:$Z$100,$D423,0)/(VLOOKUP(BQ$276,UI!$A$12:$O$51,VLOOKUP(BQ$279,$B$276:$C$278,2,0),0)/1000))&gt;0),1,TRUNC(VLOOKUP($E423,'Container Panel'!$B$41:$Z$100,$D423,0)/(VLOOKUP(BQ$276,UI!$A$12:$O$51,VLOOKUP(BQ$279,$B$276:$C$278,2,0),0)/1000)))),"")</f>
        <v/>
      </c>
      <c r="BR423" s="145" t="str">
        <f>IFERROR(IF(AND(BR$272=list!$D$3,'Box Calculation'!BR$279&lt;&gt;"h",$E423&lt;&gt;0),0,IF(AND(BR$273=list!$D$2,$E423&lt;&gt;0,TRUNC(VLOOKUP($E423,'Container Panel'!$B$41:$Z$100,$D423,0)/(VLOOKUP(BR$276,UI!$A$12:$O$51,VLOOKUP(BR$279,$B$276:$C$278,2,0),0)/1000))&gt;0),1,TRUNC(VLOOKUP($E423,'Container Panel'!$B$41:$Z$100,$D423,0)/(VLOOKUP(BR$276,UI!$A$12:$O$51,VLOOKUP(BR$279,$B$276:$C$278,2,0),0)/1000)))),"")</f>
        <v/>
      </c>
      <c r="BS423" s="145" t="str">
        <f>IFERROR(IF(AND(BS$272=list!$D$3,'Box Calculation'!BS$279&lt;&gt;"h",$E423&lt;&gt;0),0,IF(AND(BS$273=list!$D$2,$E423&lt;&gt;0,TRUNC(VLOOKUP($E423,'Container Panel'!$B$41:$Z$100,$D423,0)/(VLOOKUP(BS$276,UI!$A$12:$O$51,VLOOKUP(BS$279,$B$276:$C$278,2,0),0)/1000))&gt;0),1,TRUNC(VLOOKUP($E423,'Container Panel'!$B$41:$Z$100,$D423,0)/(VLOOKUP(BS$276,UI!$A$12:$O$51,VLOOKUP(BS$279,$B$276:$C$278,2,0),0)/1000)))),"")</f>
        <v/>
      </c>
      <c r="BT423" s="145" t="str">
        <f>IFERROR(IF(AND(BT$272=list!$D$3,'Box Calculation'!BT$279&lt;&gt;"h",$E423&lt;&gt;0),0,IF(AND(BT$273=list!$D$2,$E423&lt;&gt;0,TRUNC(VLOOKUP($E423,'Container Panel'!$B$41:$Z$100,$D423,0)/(VLOOKUP(BT$276,UI!$A$12:$O$51,VLOOKUP(BT$279,$B$276:$C$278,2,0),0)/1000))&gt;0),1,TRUNC(VLOOKUP($E423,'Container Panel'!$B$41:$Z$100,$D423,0)/(VLOOKUP(BT$276,UI!$A$12:$O$51,VLOOKUP(BT$279,$B$276:$C$278,2,0),0)/1000)))),"")</f>
        <v/>
      </c>
      <c r="BU423" s="145" t="str">
        <f>IFERROR(IF(AND(BU$272=list!$D$3,'Box Calculation'!BU$279&lt;&gt;"h",$E423&lt;&gt;0),0,IF(AND(BU$273=list!$D$2,$E423&lt;&gt;0,TRUNC(VLOOKUP($E423,'Container Panel'!$B$41:$Z$100,$D423,0)/(VLOOKUP(BU$276,UI!$A$12:$O$51,VLOOKUP(BU$279,$B$276:$C$278,2,0),0)/1000))&gt;0),1,TRUNC(VLOOKUP($E423,'Container Panel'!$B$41:$Z$100,$D423,0)/(VLOOKUP(BU$276,UI!$A$12:$O$51,VLOOKUP(BU$279,$B$276:$C$278,2,0),0)/1000)))),"")</f>
        <v/>
      </c>
      <c r="BV423" s="145" t="str">
        <f>IFERROR(IF(AND(BV$272=list!$D$3,'Box Calculation'!BV$279&lt;&gt;"h",$E423&lt;&gt;0),0,IF(AND(BV$273=list!$D$2,$E423&lt;&gt;0,TRUNC(VLOOKUP($E423,'Container Panel'!$B$41:$Z$100,$D423,0)/(VLOOKUP(BV$276,UI!$A$12:$O$51,VLOOKUP(BV$279,$B$276:$C$278,2,0),0)/1000))&gt;0),1,TRUNC(VLOOKUP($E423,'Container Panel'!$B$41:$Z$100,$D423,0)/(VLOOKUP(BV$276,UI!$A$12:$O$51,VLOOKUP(BV$279,$B$276:$C$278,2,0),0)/1000)))),"")</f>
        <v/>
      </c>
      <c r="BW423" s="145" t="str">
        <f>IFERROR(IF(AND(BW$272=list!$D$3,'Box Calculation'!BW$279&lt;&gt;"h",$E423&lt;&gt;0),0,IF(AND(BW$273=list!$D$2,$E423&lt;&gt;0,TRUNC(VLOOKUP($E423,'Container Panel'!$B$41:$Z$100,$D423,0)/(VLOOKUP(BW$276,UI!$A$12:$O$51,VLOOKUP(BW$279,$B$276:$C$278,2,0),0)/1000))&gt;0),1,TRUNC(VLOOKUP($E423,'Container Panel'!$B$41:$Z$100,$D423,0)/(VLOOKUP(BW$276,UI!$A$12:$O$51,VLOOKUP(BW$279,$B$276:$C$278,2,0),0)/1000)))),"")</f>
        <v/>
      </c>
      <c r="BX423" s="145" t="str">
        <f>IFERROR(IF(AND(BX$272=list!$D$3,'Box Calculation'!BX$279&lt;&gt;"h",$E423&lt;&gt;0),0,IF(AND(BX$273=list!$D$2,$E423&lt;&gt;0,TRUNC(VLOOKUP($E423,'Container Panel'!$B$41:$Z$100,$D423,0)/(VLOOKUP(BX$276,UI!$A$12:$O$51,VLOOKUP(BX$279,$B$276:$C$278,2,0),0)/1000))&gt;0),1,TRUNC(VLOOKUP($E423,'Container Panel'!$B$41:$Z$100,$D423,0)/(VLOOKUP(BX$276,UI!$A$12:$O$51,VLOOKUP(BX$279,$B$276:$C$278,2,0),0)/1000)))),"")</f>
        <v/>
      </c>
      <c r="BY423" s="145" t="str">
        <f>IFERROR(IF(AND(BY$272=list!$D$3,'Box Calculation'!BY$279&lt;&gt;"h",$E423&lt;&gt;0),0,IF(AND(BY$273=list!$D$2,$E423&lt;&gt;0,TRUNC(VLOOKUP($E423,'Container Panel'!$B$41:$Z$100,$D423,0)/(VLOOKUP(BY$276,UI!$A$12:$O$51,VLOOKUP(BY$279,$B$276:$C$278,2,0),0)/1000))&gt;0),1,TRUNC(VLOOKUP($E423,'Container Panel'!$B$41:$Z$100,$D423,0)/(VLOOKUP(BY$276,UI!$A$12:$O$51,VLOOKUP(BY$279,$B$276:$C$278,2,0),0)/1000)))),"")</f>
        <v/>
      </c>
      <c r="BZ423" s="145" t="str">
        <f>IFERROR(IF(AND(BZ$272=list!$D$3,'Box Calculation'!BZ$279&lt;&gt;"h",$E423&lt;&gt;0),0,IF(AND(BZ$273=list!$D$2,$E423&lt;&gt;0,TRUNC(VLOOKUP($E423,'Container Panel'!$B$41:$Z$100,$D423,0)/(VLOOKUP(BZ$276,UI!$A$12:$O$51,VLOOKUP(BZ$279,$B$276:$C$278,2,0),0)/1000))&gt;0),1,TRUNC(VLOOKUP($E423,'Container Panel'!$B$41:$Z$100,$D423,0)/(VLOOKUP(BZ$276,UI!$A$12:$O$51,VLOOKUP(BZ$279,$B$276:$C$278,2,0),0)/1000)))),"")</f>
        <v/>
      </c>
      <c r="CA423" s="145" t="str">
        <f>IFERROR(IF(AND(CA$272=list!$D$3,'Box Calculation'!CA$279&lt;&gt;"h",$E423&lt;&gt;0),0,IF(AND(CA$273=list!$D$2,$E423&lt;&gt;0,TRUNC(VLOOKUP($E423,'Container Panel'!$B$41:$Z$100,$D423,0)/(VLOOKUP(CA$276,UI!$A$12:$O$51,VLOOKUP(CA$279,$B$276:$C$278,2,0),0)/1000))&gt;0),1,TRUNC(VLOOKUP($E423,'Container Panel'!$B$41:$Z$100,$D423,0)/(VLOOKUP(CA$276,UI!$A$12:$O$51,VLOOKUP(CA$279,$B$276:$C$278,2,0),0)/1000)))),"")</f>
        <v/>
      </c>
      <c r="CB423" s="145" t="str">
        <f>IFERROR(IF(AND(CB$272=list!$D$3,'Box Calculation'!CB$279&lt;&gt;"h",$E423&lt;&gt;0),0,IF(AND(CB$273=list!$D$2,$E423&lt;&gt;0,TRUNC(VLOOKUP($E423,'Container Panel'!$B$41:$Z$100,$D423,0)/(VLOOKUP(CB$276,UI!$A$12:$O$51,VLOOKUP(CB$279,$B$276:$C$278,2,0),0)/1000))&gt;0),1,TRUNC(VLOOKUP($E423,'Container Panel'!$B$41:$Z$100,$D423,0)/(VLOOKUP(CB$276,UI!$A$12:$O$51,VLOOKUP(CB$279,$B$276:$C$278,2,0),0)/1000)))),"")</f>
        <v/>
      </c>
      <c r="CC423" s="145" t="str">
        <f>IFERROR(IF(AND(CC$272=list!$D$3,'Box Calculation'!CC$279&lt;&gt;"h",$E423&lt;&gt;0),0,IF(AND(CC$273=list!$D$2,$E423&lt;&gt;0,TRUNC(VLOOKUP($E423,'Container Panel'!$B$41:$Z$100,$D423,0)/(VLOOKUP(CC$276,UI!$A$12:$O$51,VLOOKUP(CC$279,$B$276:$C$278,2,0),0)/1000))&gt;0),1,TRUNC(VLOOKUP($E423,'Container Panel'!$B$41:$Z$100,$D423,0)/(VLOOKUP(CC$276,UI!$A$12:$O$51,VLOOKUP(CC$279,$B$276:$C$278,2,0),0)/1000)))),"")</f>
        <v/>
      </c>
      <c r="CD423" s="145" t="str">
        <f>IFERROR(IF(AND(CD$272=list!$D$3,'Box Calculation'!CD$279&lt;&gt;"h",$E423&lt;&gt;0),0,IF(AND(CD$273=list!$D$2,$E423&lt;&gt;0,TRUNC(VLOOKUP($E423,'Container Panel'!$B$41:$Z$100,$D423,0)/(VLOOKUP(CD$276,UI!$A$12:$O$51,VLOOKUP(CD$279,$B$276:$C$278,2,0),0)/1000))&gt;0),1,TRUNC(VLOOKUP($E423,'Container Panel'!$B$41:$Z$100,$D423,0)/(VLOOKUP(CD$276,UI!$A$12:$O$51,VLOOKUP(CD$279,$B$276:$C$278,2,0),0)/1000)))),"")</f>
        <v/>
      </c>
      <c r="CE423" s="145" t="str">
        <f>IFERROR(IF(AND(CE$272=list!$D$3,'Box Calculation'!CE$279&lt;&gt;"h",$E423&lt;&gt;0),0,IF(AND(CE$273=list!$D$2,$E423&lt;&gt;0,TRUNC(VLOOKUP($E423,'Container Panel'!$B$41:$Z$100,$D423,0)/(VLOOKUP(CE$276,UI!$A$12:$O$51,VLOOKUP(CE$279,$B$276:$C$278,2,0),0)/1000))&gt;0),1,TRUNC(VLOOKUP($E423,'Container Panel'!$B$41:$Z$100,$D423,0)/(VLOOKUP(CE$276,UI!$A$12:$O$51,VLOOKUP(CE$279,$B$276:$C$278,2,0),0)/1000)))),"")</f>
        <v/>
      </c>
      <c r="CF423" s="145" t="str">
        <f>IFERROR(IF(AND(CF$272=list!$D$3,'Box Calculation'!CF$279&lt;&gt;"h",$E423&lt;&gt;0),0,IF(AND(CF$273=list!$D$2,$E423&lt;&gt;0,TRUNC(VLOOKUP($E423,'Container Panel'!$B$41:$Z$100,$D423,0)/(VLOOKUP(CF$276,UI!$A$12:$O$51,VLOOKUP(CF$279,$B$276:$C$278,2,0),0)/1000))&gt;0),1,TRUNC(VLOOKUP($E423,'Container Panel'!$B$41:$Z$100,$D423,0)/(VLOOKUP(CF$276,UI!$A$12:$O$51,VLOOKUP(CF$279,$B$276:$C$278,2,0),0)/1000)))),"")</f>
        <v/>
      </c>
      <c r="CG423" s="145" t="str">
        <f>IFERROR(IF(AND(CG$272=list!$D$3,'Box Calculation'!CG$279&lt;&gt;"h",$E423&lt;&gt;0),0,IF(AND(CG$273=list!$D$2,$E423&lt;&gt;0,TRUNC(VLOOKUP($E423,'Container Panel'!$B$41:$Z$100,$D423,0)/(VLOOKUP(CG$276,UI!$A$12:$O$51,VLOOKUP(CG$279,$B$276:$C$278,2,0),0)/1000))&gt;0),1,TRUNC(VLOOKUP($E423,'Container Panel'!$B$41:$Z$100,$D423,0)/(VLOOKUP(CG$276,UI!$A$12:$O$51,VLOOKUP(CG$279,$B$276:$C$278,2,0),0)/1000)))),"")</f>
        <v/>
      </c>
      <c r="CH423" s="145" t="str">
        <f>IFERROR(IF(AND(CH$272=list!$D$3,'Box Calculation'!CH$279&lt;&gt;"h",$E423&lt;&gt;0),0,IF(AND(CH$273=list!$D$2,$E423&lt;&gt;0,TRUNC(VLOOKUP($E423,'Container Panel'!$B$41:$Z$100,$D423,0)/(VLOOKUP(CH$276,UI!$A$12:$O$51,VLOOKUP(CH$279,$B$276:$C$278,2,0),0)/1000))&gt;0),1,TRUNC(VLOOKUP($E423,'Container Panel'!$B$41:$Z$100,$D423,0)/(VLOOKUP(CH$276,UI!$A$12:$O$51,VLOOKUP(CH$279,$B$276:$C$278,2,0),0)/1000)))),"")</f>
        <v/>
      </c>
      <c r="CI423" s="145" t="str">
        <f>IFERROR(IF(AND(CI$272=list!$D$3,'Box Calculation'!CI$279&lt;&gt;"h",$E423&lt;&gt;0),0,IF(AND(CI$273=list!$D$2,$E423&lt;&gt;0,TRUNC(VLOOKUP($E423,'Container Panel'!$B$41:$Z$100,$D423,0)/(VLOOKUP(CI$276,UI!$A$12:$O$51,VLOOKUP(CI$279,$B$276:$C$278,2,0),0)/1000))&gt;0),1,TRUNC(VLOOKUP($E423,'Container Panel'!$B$41:$Z$100,$D423,0)/(VLOOKUP(CI$276,UI!$A$12:$O$51,VLOOKUP(CI$279,$B$276:$C$278,2,0),0)/1000)))),"")</f>
        <v/>
      </c>
      <c r="CJ423" s="145" t="str">
        <f>IFERROR(IF(AND(CJ$272=list!$D$3,'Box Calculation'!CJ$279&lt;&gt;"h",$E423&lt;&gt;0),0,IF(AND(CJ$273=list!$D$2,$E423&lt;&gt;0,TRUNC(VLOOKUP($E423,'Container Panel'!$B$41:$Z$100,$D423,0)/(VLOOKUP(CJ$276,UI!$A$12:$O$51,VLOOKUP(CJ$279,$B$276:$C$278,2,0),0)/1000))&gt;0),1,TRUNC(VLOOKUP($E423,'Container Panel'!$B$41:$Z$100,$D423,0)/(VLOOKUP(CJ$276,UI!$A$12:$O$51,VLOOKUP(CJ$279,$B$276:$C$278,2,0),0)/1000)))),"")</f>
        <v/>
      </c>
      <c r="CK423" s="145" t="str">
        <f>IFERROR(IF(AND(CK$272=list!$D$3,'Box Calculation'!CK$279&lt;&gt;"h",$E423&lt;&gt;0),0,IF(AND(CK$273=list!$D$2,$E423&lt;&gt;0,TRUNC(VLOOKUP($E423,'Container Panel'!$B$41:$Z$100,$D423,0)/(VLOOKUP(CK$276,UI!$A$12:$O$51,VLOOKUP(CK$279,$B$276:$C$278,2,0),0)/1000))&gt;0),1,TRUNC(VLOOKUP($E423,'Container Panel'!$B$41:$Z$100,$D423,0)/(VLOOKUP(CK$276,UI!$A$12:$O$51,VLOOKUP(CK$279,$B$276:$C$278,2,0),0)/1000)))),"")</f>
        <v/>
      </c>
      <c r="CL423" s="145" t="str">
        <f>IFERROR(IF(AND(CL$272=list!$D$3,'Box Calculation'!CL$279&lt;&gt;"h",$E423&lt;&gt;0),0,IF(AND(CL$273=list!$D$2,$E423&lt;&gt;0,TRUNC(VLOOKUP($E423,'Container Panel'!$B$41:$Z$100,$D423,0)/(VLOOKUP(CL$276,UI!$A$12:$O$51,VLOOKUP(CL$279,$B$276:$C$278,2,0),0)/1000))&gt;0),1,TRUNC(VLOOKUP($E423,'Container Panel'!$B$41:$Z$100,$D423,0)/(VLOOKUP(CL$276,UI!$A$12:$O$51,VLOOKUP(CL$279,$B$276:$C$278,2,0),0)/1000)))),"")</f>
        <v/>
      </c>
      <c r="CM423" s="145" t="str">
        <f>IFERROR(IF(AND(CM$272=list!$D$3,'Box Calculation'!CM$279&lt;&gt;"h",$E423&lt;&gt;0),0,IF(AND(CM$273=list!$D$2,$E423&lt;&gt;0,TRUNC(VLOOKUP($E423,'Container Panel'!$B$41:$Z$100,$D423,0)/(VLOOKUP(CM$276,UI!$A$12:$O$51,VLOOKUP(CM$279,$B$276:$C$278,2,0),0)/1000))&gt;0),1,TRUNC(VLOOKUP($E423,'Container Panel'!$B$41:$Z$100,$D423,0)/(VLOOKUP(CM$276,UI!$A$12:$O$51,VLOOKUP(CM$279,$B$276:$C$278,2,0),0)/1000)))),"")</f>
        <v/>
      </c>
      <c r="CN423" s="145" t="str">
        <f>IFERROR(IF(AND(CN$272=list!$D$3,'Box Calculation'!CN$279&lt;&gt;"h",$E423&lt;&gt;0),0,IF(AND(CN$273=list!$D$2,$E423&lt;&gt;0,TRUNC(VLOOKUP($E423,'Container Panel'!$B$41:$Z$100,$D423,0)/(VLOOKUP(CN$276,UI!$A$12:$O$51,VLOOKUP(CN$279,$B$276:$C$278,2,0),0)/1000))&gt;0),1,TRUNC(VLOOKUP($E423,'Container Panel'!$B$41:$Z$100,$D423,0)/(VLOOKUP(CN$276,UI!$A$12:$O$51,VLOOKUP(CN$279,$B$276:$C$278,2,0),0)/1000)))),"")</f>
        <v/>
      </c>
      <c r="CO423" s="145" t="str">
        <f>IFERROR(IF(AND(CO$272=list!$D$3,'Box Calculation'!CO$279&lt;&gt;"h",$E423&lt;&gt;0),0,IF(AND(CO$273=list!$D$2,$E423&lt;&gt;0,TRUNC(VLOOKUP($E423,'Container Panel'!$B$41:$Z$100,$D423,0)/(VLOOKUP(CO$276,UI!$A$12:$O$51,VLOOKUP(CO$279,$B$276:$C$278,2,0),0)/1000))&gt;0),1,TRUNC(VLOOKUP($E423,'Container Panel'!$B$41:$Z$100,$D423,0)/(VLOOKUP(CO$276,UI!$A$12:$O$51,VLOOKUP(CO$279,$B$276:$C$278,2,0),0)/1000)))),"")</f>
        <v/>
      </c>
      <c r="CP423" s="145" t="str">
        <f>IFERROR(IF(AND(CP$272=list!$D$3,'Box Calculation'!CP$279&lt;&gt;"h",$E423&lt;&gt;0),0,IF(AND(CP$273=list!$D$2,$E423&lt;&gt;0,TRUNC(VLOOKUP($E423,'Container Panel'!$B$41:$Z$100,$D423,0)/(VLOOKUP(CP$276,UI!$A$12:$O$51,VLOOKUP(CP$279,$B$276:$C$278,2,0),0)/1000))&gt;0),1,TRUNC(VLOOKUP($E423,'Container Panel'!$B$41:$Z$100,$D423,0)/(VLOOKUP(CP$276,UI!$A$12:$O$51,VLOOKUP(CP$279,$B$276:$C$278,2,0),0)/1000)))),"")</f>
        <v/>
      </c>
      <c r="CQ423" s="145" t="str">
        <f>IFERROR(IF(AND(CQ$272=list!$D$3,'Box Calculation'!CQ$279&lt;&gt;"h",$E423&lt;&gt;0),0,IF(AND(CQ$273=list!$D$2,$E423&lt;&gt;0,TRUNC(VLOOKUP($E423,'Container Panel'!$B$41:$Z$100,$D423,0)/(VLOOKUP(CQ$276,UI!$A$12:$O$51,VLOOKUP(CQ$279,$B$276:$C$278,2,0),0)/1000))&gt;0),1,TRUNC(VLOOKUP($E423,'Container Panel'!$B$41:$Z$100,$D423,0)/(VLOOKUP(CQ$276,UI!$A$12:$O$51,VLOOKUP(CQ$279,$B$276:$C$278,2,0),0)/1000)))),"")</f>
        <v/>
      </c>
      <c r="CR423" s="145" t="str">
        <f>IFERROR(IF(AND(CR$272=list!$D$3,'Box Calculation'!CR$279&lt;&gt;"h",$E423&lt;&gt;0),0,IF(AND(CR$273=list!$D$2,$E423&lt;&gt;0,TRUNC(VLOOKUP($E423,'Container Panel'!$B$41:$Z$100,$D423,0)/(VLOOKUP(CR$276,UI!$A$12:$O$51,VLOOKUP(CR$279,$B$276:$C$278,2,0),0)/1000))&gt;0),1,TRUNC(VLOOKUP($E423,'Container Panel'!$B$41:$Z$100,$D423,0)/(VLOOKUP(CR$276,UI!$A$12:$O$51,VLOOKUP(CR$279,$B$276:$C$278,2,0),0)/1000)))),"")</f>
        <v/>
      </c>
      <c r="CS423" s="145" t="str">
        <f>IFERROR(IF(AND(CS$272=list!$D$3,'Box Calculation'!CS$279&lt;&gt;"h",$E423&lt;&gt;0),0,IF(AND(CS$273=list!$D$2,$E423&lt;&gt;0,TRUNC(VLOOKUP($E423,'Container Panel'!$B$41:$Z$100,$D423,0)/(VLOOKUP(CS$276,UI!$A$12:$O$51,VLOOKUP(CS$279,$B$276:$C$278,2,0),0)/1000))&gt;0),1,TRUNC(VLOOKUP($E423,'Container Panel'!$B$41:$Z$100,$D423,0)/(VLOOKUP(CS$276,UI!$A$12:$O$51,VLOOKUP(CS$279,$B$276:$C$278,2,0),0)/1000)))),"")</f>
        <v/>
      </c>
      <c r="CT423" s="145" t="str">
        <f>IFERROR(IF(AND(CT$272=list!$D$3,'Box Calculation'!CT$279&lt;&gt;"h",$E423&lt;&gt;0),0,IF(AND(CT$273=list!$D$2,$E423&lt;&gt;0,TRUNC(VLOOKUP($E423,'Container Panel'!$B$41:$Z$100,$D423,0)/(VLOOKUP(CT$276,UI!$A$12:$O$51,VLOOKUP(CT$279,$B$276:$C$278,2,0),0)/1000))&gt;0),1,TRUNC(VLOOKUP($E423,'Container Panel'!$B$41:$Z$100,$D423,0)/(VLOOKUP(CT$276,UI!$A$12:$O$51,VLOOKUP(CT$279,$B$276:$C$278,2,0),0)/1000)))),"")</f>
        <v/>
      </c>
      <c r="CU423" s="145" t="str">
        <f>IFERROR(IF(AND(CU$272=list!$D$3,'Box Calculation'!CU$279&lt;&gt;"h",$E423&lt;&gt;0),0,IF(AND(CU$273=list!$D$2,$E423&lt;&gt;0,TRUNC(VLOOKUP($E423,'Container Panel'!$B$41:$Z$100,$D423,0)/(VLOOKUP(CU$276,UI!$A$12:$O$51,VLOOKUP(CU$279,$B$276:$C$278,2,0),0)/1000))&gt;0),1,TRUNC(VLOOKUP($E423,'Container Panel'!$B$41:$Z$100,$D423,0)/(VLOOKUP(CU$276,UI!$A$12:$O$51,VLOOKUP(CU$279,$B$276:$C$278,2,0),0)/1000)))),"")</f>
        <v/>
      </c>
      <c r="CV423" s="145" t="str">
        <f>IFERROR(IF(AND(CV$272=list!$D$3,'Box Calculation'!CV$279&lt;&gt;"h",$E423&lt;&gt;0),0,IF(AND(CV$273=list!$D$2,$E423&lt;&gt;0,TRUNC(VLOOKUP($E423,'Container Panel'!$B$41:$Z$100,$D423,0)/(VLOOKUP(CV$276,UI!$A$12:$O$51,VLOOKUP(CV$279,$B$276:$C$278,2,0),0)/1000))&gt;0),1,TRUNC(VLOOKUP($E423,'Container Panel'!$B$41:$Z$100,$D423,0)/(VLOOKUP(CV$276,UI!$A$12:$O$51,VLOOKUP(CV$279,$B$276:$C$278,2,0),0)/1000)))),"")</f>
        <v/>
      </c>
      <c r="CW423" s="145" t="str">
        <f>IFERROR(IF(AND(CW$272=list!$D$3,'Box Calculation'!CW$279&lt;&gt;"h",$E423&lt;&gt;0),0,IF(AND(CW$273=list!$D$2,$E423&lt;&gt;0,TRUNC(VLOOKUP($E423,'Container Panel'!$B$41:$Z$100,$D423,0)/(VLOOKUP(CW$276,UI!$A$12:$O$51,VLOOKUP(CW$279,$B$276:$C$278,2,0),0)/1000))&gt;0),1,TRUNC(VLOOKUP($E423,'Container Panel'!$B$41:$Z$100,$D423,0)/(VLOOKUP(CW$276,UI!$A$12:$O$51,VLOOKUP(CW$279,$B$276:$C$278,2,0),0)/1000)))),"")</f>
        <v/>
      </c>
      <c r="CX423" s="145" t="str">
        <f>IFERROR(IF(AND(CX$272=list!$D$3,'Box Calculation'!CX$279&lt;&gt;"h",$E423&lt;&gt;0),0,IF(AND(CX$273=list!$D$2,$E423&lt;&gt;0,TRUNC(VLOOKUP($E423,'Container Panel'!$B$41:$Z$100,$D423,0)/(VLOOKUP(CX$276,UI!$A$12:$O$51,VLOOKUP(CX$279,$B$276:$C$278,2,0),0)/1000))&gt;0),1,TRUNC(VLOOKUP($E423,'Container Panel'!$B$41:$Z$100,$D423,0)/(VLOOKUP(CX$276,UI!$A$12:$O$51,VLOOKUP(CX$279,$B$276:$C$278,2,0),0)/1000)))),"")</f>
        <v/>
      </c>
      <c r="CY423" s="145" t="str">
        <f>IFERROR(IF(AND(CY$272=list!$D$3,'Box Calculation'!CY$279&lt;&gt;"h",$E423&lt;&gt;0),0,IF(AND(CY$273=list!$D$2,$E423&lt;&gt;0,TRUNC(VLOOKUP($E423,'Container Panel'!$B$41:$Z$100,$D423,0)/(VLOOKUP(CY$276,UI!$A$12:$O$51,VLOOKUP(CY$279,$B$276:$C$278,2,0),0)/1000))&gt;0),1,TRUNC(VLOOKUP($E423,'Container Panel'!$B$41:$Z$100,$D423,0)/(VLOOKUP(CY$276,UI!$A$12:$O$51,VLOOKUP(CY$279,$B$276:$C$278,2,0),0)/1000)))),"")</f>
        <v/>
      </c>
      <c r="CZ423" s="145" t="str">
        <f>IFERROR(IF(AND(CZ$272=list!$D$3,'Box Calculation'!CZ$279&lt;&gt;"h",$E423&lt;&gt;0),0,IF(AND(CZ$273=list!$D$2,$E423&lt;&gt;0,TRUNC(VLOOKUP($E423,'Container Panel'!$B$41:$Z$100,$D423,0)/(VLOOKUP(CZ$276,UI!$A$12:$O$51,VLOOKUP(CZ$279,$B$276:$C$278,2,0),0)/1000))&gt;0),1,TRUNC(VLOOKUP($E423,'Container Panel'!$B$41:$Z$100,$D423,0)/(VLOOKUP(CZ$276,UI!$A$12:$O$51,VLOOKUP(CZ$279,$B$276:$C$278,2,0),0)/1000)))),"")</f>
        <v/>
      </c>
      <c r="DA423" s="145" t="str">
        <f>IFERROR(IF(AND(DA$272=list!$D$3,'Box Calculation'!DA$279&lt;&gt;"h",$E423&lt;&gt;0),0,IF(AND(DA$273=list!$D$2,$E423&lt;&gt;0,TRUNC(VLOOKUP($E423,'Container Panel'!$B$41:$Z$100,$D423,0)/(VLOOKUP(DA$276,UI!$A$12:$O$51,VLOOKUP(DA$279,$B$276:$C$278,2,0),0)/1000))&gt;0),1,TRUNC(VLOOKUP($E423,'Container Panel'!$B$41:$Z$100,$D423,0)/(VLOOKUP(DA$276,UI!$A$12:$O$51,VLOOKUP(DA$279,$B$276:$C$278,2,0),0)/1000)))),"")</f>
        <v/>
      </c>
      <c r="DB423" s="145" t="str">
        <f>IFERROR(IF(AND(DB$272=list!$D$3,'Box Calculation'!DB$279&lt;&gt;"h",$E423&lt;&gt;0),0,IF(AND(DB$273=list!$D$2,$E423&lt;&gt;0,TRUNC(VLOOKUP($E423,'Container Panel'!$B$41:$Z$100,$D423,0)/(VLOOKUP(DB$276,UI!$A$12:$O$51,VLOOKUP(DB$279,$B$276:$C$278,2,0),0)/1000))&gt;0),1,TRUNC(VLOOKUP($E423,'Container Panel'!$B$41:$Z$100,$D423,0)/(VLOOKUP(DB$276,UI!$A$12:$O$51,VLOOKUP(DB$279,$B$276:$C$278,2,0),0)/1000)))),"")</f>
        <v/>
      </c>
      <c r="DC423" s="145" t="str">
        <f>IFERROR(IF(AND(DC$272=list!$D$3,'Box Calculation'!DC$279&lt;&gt;"h",$E423&lt;&gt;0),0,IF(AND(DC$273=list!$D$2,$E423&lt;&gt;0,TRUNC(VLOOKUP($E423,'Container Panel'!$B$41:$Z$100,$D423,0)/(VLOOKUP(DC$276,UI!$A$12:$O$51,VLOOKUP(DC$279,$B$276:$C$278,2,0),0)/1000))&gt;0),1,TRUNC(VLOOKUP($E423,'Container Panel'!$B$41:$Z$100,$D423,0)/(VLOOKUP(DC$276,UI!$A$12:$O$51,VLOOKUP(DC$279,$B$276:$C$278,2,0),0)/1000)))),"")</f>
        <v/>
      </c>
      <c r="DD423" s="145" t="str">
        <f>IFERROR(IF(AND(DD$272=list!$D$3,'Box Calculation'!DD$279&lt;&gt;"h",$E423&lt;&gt;0),0,IF(AND(DD$273=list!$D$2,$E423&lt;&gt;0,TRUNC(VLOOKUP($E423,'Container Panel'!$B$41:$Z$100,$D423,0)/(VLOOKUP(DD$276,UI!$A$12:$O$51,VLOOKUP(DD$279,$B$276:$C$278,2,0),0)/1000))&gt;0),1,TRUNC(VLOOKUP($E423,'Container Panel'!$B$41:$Z$100,$D423,0)/(VLOOKUP(DD$276,UI!$A$12:$O$51,VLOOKUP(DD$279,$B$276:$C$278,2,0),0)/1000)))),"")</f>
        <v/>
      </c>
      <c r="DE423" s="145" t="str">
        <f>IFERROR(IF(AND(DE$272=list!$D$3,'Box Calculation'!DE$279&lt;&gt;"h",$E423&lt;&gt;0),0,IF(AND(DE$273=list!$D$2,$E423&lt;&gt;0,TRUNC(VLOOKUP($E423,'Container Panel'!$B$41:$Z$100,$D423,0)/(VLOOKUP(DE$276,UI!$A$12:$O$51,VLOOKUP(DE$279,$B$276:$C$278,2,0),0)/1000))&gt;0),1,TRUNC(VLOOKUP($E423,'Container Panel'!$B$41:$Z$100,$D423,0)/(VLOOKUP(DE$276,UI!$A$12:$O$51,VLOOKUP(DE$279,$B$276:$C$278,2,0),0)/1000)))),"")</f>
        <v/>
      </c>
      <c r="DF423" s="145" t="str">
        <f>IFERROR(IF(AND(DF$272=list!$D$3,'Box Calculation'!DF$279&lt;&gt;"h",$E423&lt;&gt;0),0,IF(AND(DF$273=list!$D$2,$E423&lt;&gt;0,TRUNC(VLOOKUP($E423,'Container Panel'!$B$41:$Z$100,$D423,0)/(VLOOKUP(DF$276,UI!$A$12:$O$51,VLOOKUP(DF$279,$B$276:$C$278,2,0),0)/1000))&gt;0),1,TRUNC(VLOOKUP($E423,'Container Panel'!$B$41:$Z$100,$D423,0)/(VLOOKUP(DF$276,UI!$A$12:$O$51,VLOOKUP(DF$279,$B$276:$C$278,2,0),0)/1000)))),"")</f>
        <v/>
      </c>
      <c r="DG423" s="145" t="str">
        <f>IFERROR(IF(AND(DG$272=list!$D$3,'Box Calculation'!DG$279&lt;&gt;"h",$E423&lt;&gt;0),0,IF(AND(DG$273=list!$D$2,$E423&lt;&gt;0,TRUNC(VLOOKUP($E423,'Container Panel'!$B$41:$Z$100,$D423,0)/(VLOOKUP(DG$276,UI!$A$12:$O$51,VLOOKUP(DG$279,$B$276:$C$278,2,0),0)/1000))&gt;0),1,TRUNC(VLOOKUP($E423,'Container Panel'!$B$41:$Z$100,$D423,0)/(VLOOKUP(DG$276,UI!$A$12:$O$51,VLOOKUP(DG$279,$B$276:$C$278,2,0),0)/1000)))),"")</f>
        <v/>
      </c>
      <c r="DH423" s="145" t="str">
        <f>IFERROR(IF(AND(DH$272=list!$D$3,'Box Calculation'!DH$279&lt;&gt;"h",$E423&lt;&gt;0),0,IF(AND(DH$273=list!$D$2,$E423&lt;&gt;0,TRUNC(VLOOKUP($E423,'Container Panel'!$B$41:$Z$100,$D423,0)/(VLOOKUP(DH$276,UI!$A$12:$O$51,VLOOKUP(DH$279,$B$276:$C$278,2,0),0)/1000))&gt;0),1,TRUNC(VLOOKUP($E423,'Container Panel'!$B$41:$Z$100,$D423,0)/(VLOOKUP(DH$276,UI!$A$12:$O$51,VLOOKUP(DH$279,$B$276:$C$278,2,0),0)/1000)))),"")</f>
        <v/>
      </c>
      <c r="DI423" s="145" t="str">
        <f>IFERROR(IF(AND(DI$272=list!$D$3,'Box Calculation'!DI$279&lt;&gt;"h",$E423&lt;&gt;0),0,IF(AND(DI$273=list!$D$2,$E423&lt;&gt;0,TRUNC(VLOOKUP($E423,'Container Panel'!$B$41:$Z$100,$D423,0)/(VLOOKUP(DI$276,UI!$A$12:$O$51,VLOOKUP(DI$279,$B$276:$C$278,2,0),0)/1000))&gt;0),1,TRUNC(VLOOKUP($E423,'Container Panel'!$B$41:$Z$100,$D423,0)/(VLOOKUP(DI$276,UI!$A$12:$O$51,VLOOKUP(DI$279,$B$276:$C$278,2,0),0)/1000)))),"")</f>
        <v/>
      </c>
      <c r="DJ423" s="145" t="str">
        <f>IFERROR(IF(AND(DJ$272=list!$D$3,'Box Calculation'!DJ$279&lt;&gt;"h",$E423&lt;&gt;0),0,IF(AND(DJ$273=list!$D$2,$E423&lt;&gt;0,TRUNC(VLOOKUP($E423,'Container Panel'!$B$41:$Z$100,$D423,0)/(VLOOKUP(DJ$276,UI!$A$12:$O$51,VLOOKUP(DJ$279,$B$276:$C$278,2,0),0)/1000))&gt;0),1,TRUNC(VLOOKUP($E423,'Container Panel'!$B$41:$Z$100,$D423,0)/(VLOOKUP(DJ$276,UI!$A$12:$O$51,VLOOKUP(DJ$279,$B$276:$C$278,2,0),0)/1000)))),"")</f>
        <v/>
      </c>
      <c r="DK423" s="145" t="str">
        <f>IFERROR(IF(AND(DK$272=list!$D$3,'Box Calculation'!DK$279&lt;&gt;"h",$E423&lt;&gt;0),0,IF(AND(DK$273=list!$D$2,$E423&lt;&gt;0,TRUNC(VLOOKUP($E423,'Container Panel'!$B$41:$Z$100,$D423,0)/(VLOOKUP(DK$276,UI!$A$12:$O$51,VLOOKUP(DK$279,$B$276:$C$278,2,0),0)/1000))&gt;0),1,TRUNC(VLOOKUP($E423,'Container Panel'!$B$41:$Z$100,$D423,0)/(VLOOKUP(DK$276,UI!$A$12:$O$51,VLOOKUP(DK$279,$B$276:$C$278,2,0),0)/1000)))),"")</f>
        <v/>
      </c>
      <c r="DL423" s="145" t="str">
        <f>IFERROR(IF(AND(DL$272=list!$D$3,'Box Calculation'!DL$279&lt;&gt;"h",$E423&lt;&gt;0),0,IF(AND(DL$273=list!$D$2,$E423&lt;&gt;0,TRUNC(VLOOKUP($E423,'Container Panel'!$B$41:$Z$100,$D423,0)/(VLOOKUP(DL$276,UI!$A$12:$O$51,VLOOKUP(DL$279,$B$276:$C$278,2,0),0)/1000))&gt;0),1,TRUNC(VLOOKUP($E423,'Container Panel'!$B$41:$Z$100,$D423,0)/(VLOOKUP(DL$276,UI!$A$12:$O$51,VLOOKUP(DL$279,$B$276:$C$278,2,0),0)/1000)))),"")</f>
        <v/>
      </c>
      <c r="DM423" s="145" t="str">
        <f>IFERROR(IF(AND(DM$272=list!$D$3,'Box Calculation'!DM$279&lt;&gt;"h",$E423&lt;&gt;0),0,IF(AND(DM$273=list!$D$2,$E423&lt;&gt;0,TRUNC(VLOOKUP($E423,'Container Panel'!$B$41:$Z$100,$D423,0)/(VLOOKUP(DM$276,UI!$A$12:$O$51,VLOOKUP(DM$279,$B$276:$C$278,2,0),0)/1000))&gt;0),1,TRUNC(VLOOKUP($E423,'Container Panel'!$B$41:$Z$100,$D423,0)/(VLOOKUP(DM$276,UI!$A$12:$O$51,VLOOKUP(DM$279,$B$276:$C$278,2,0),0)/1000)))),"")</f>
        <v/>
      </c>
      <c r="DN423" s="145" t="str">
        <f>IFERROR(IF(AND(DN$272=list!$D$3,'Box Calculation'!DN$279&lt;&gt;"h",$E423&lt;&gt;0),0,IF(AND(DN$273=list!$D$2,$E423&lt;&gt;0,TRUNC(VLOOKUP($E423,'Container Panel'!$B$41:$Z$100,$D423,0)/(VLOOKUP(DN$276,UI!$A$12:$O$51,VLOOKUP(DN$279,$B$276:$C$278,2,0),0)/1000))&gt;0),1,TRUNC(VLOOKUP($E423,'Container Panel'!$B$41:$Z$100,$D423,0)/(VLOOKUP(DN$276,UI!$A$12:$O$51,VLOOKUP(DN$279,$B$276:$C$278,2,0),0)/1000)))),"")</f>
        <v/>
      </c>
      <c r="DO423" s="145" t="str">
        <f>IFERROR(IF(AND(DO$272=list!$D$3,'Box Calculation'!DO$279&lt;&gt;"h",$E423&lt;&gt;0),0,IF(AND(DO$273=list!$D$2,$E423&lt;&gt;0,TRUNC(VLOOKUP($E423,'Container Panel'!$B$41:$Z$100,$D423,0)/(VLOOKUP(DO$276,UI!$A$12:$O$51,VLOOKUP(DO$279,$B$276:$C$278,2,0),0)/1000))&gt;0),1,TRUNC(VLOOKUP($E423,'Container Panel'!$B$41:$Z$100,$D423,0)/(VLOOKUP(DO$276,UI!$A$12:$O$51,VLOOKUP(DO$279,$B$276:$C$278,2,0),0)/1000)))),"")</f>
        <v/>
      </c>
      <c r="DP423" s="145" t="str">
        <f>IFERROR(IF(AND(DP$272=list!$D$3,'Box Calculation'!DP$279&lt;&gt;"h",$E423&lt;&gt;0),0,IF(AND(DP$273=list!$D$2,$E423&lt;&gt;0,TRUNC(VLOOKUP($E423,'Container Panel'!$B$41:$Z$100,$D423,0)/(VLOOKUP(DP$276,UI!$A$12:$O$51,VLOOKUP(DP$279,$B$276:$C$278,2,0),0)/1000))&gt;0),1,TRUNC(VLOOKUP($E423,'Container Panel'!$B$41:$Z$100,$D423,0)/(VLOOKUP(DP$276,UI!$A$12:$O$51,VLOOKUP(DP$279,$B$276:$C$278,2,0),0)/1000)))),"")</f>
        <v/>
      </c>
      <c r="DQ423" s="145" t="str">
        <f>IFERROR(IF(AND(DQ$272=list!$D$3,'Box Calculation'!DQ$279&lt;&gt;"h",$E423&lt;&gt;0),0,IF(AND(DQ$273=list!$D$2,$E423&lt;&gt;0,TRUNC(VLOOKUP($E423,'Container Panel'!$B$41:$Z$100,$D423,0)/(VLOOKUP(DQ$276,UI!$A$12:$O$51,VLOOKUP(DQ$279,$B$276:$C$278,2,0),0)/1000))&gt;0),1,TRUNC(VLOOKUP($E423,'Container Panel'!$B$41:$Z$100,$D423,0)/(VLOOKUP(DQ$276,UI!$A$12:$O$51,VLOOKUP(DQ$279,$B$276:$C$278,2,0),0)/1000)))),"")</f>
        <v/>
      </c>
      <c r="DR423" s="145" t="str">
        <f>IFERROR(IF(AND(DR$272=list!$D$3,'Box Calculation'!DR$279&lt;&gt;"h",$E423&lt;&gt;0),0,IF(AND(DR$273=list!$D$2,$E423&lt;&gt;0,TRUNC(VLOOKUP($E423,'Container Panel'!$B$41:$Z$100,$D423,0)/(VLOOKUP(DR$276,UI!$A$12:$O$51,VLOOKUP(DR$279,$B$276:$C$278,2,0),0)/1000))&gt;0),1,TRUNC(VLOOKUP($E423,'Container Panel'!$B$41:$Z$100,$D423,0)/(VLOOKUP(DR$276,UI!$A$12:$O$51,VLOOKUP(DR$279,$B$276:$C$278,2,0),0)/1000)))),"")</f>
        <v/>
      </c>
      <c r="DS423" s="145" t="str">
        <f>IFERROR(IF(AND(DS$272=list!$D$3,'Box Calculation'!DS$279&lt;&gt;"h",$E423&lt;&gt;0),0,IF(AND(DS$273=list!$D$2,$E423&lt;&gt;0,TRUNC(VLOOKUP($E423,'Container Panel'!$B$41:$Z$100,$D423,0)/(VLOOKUP(DS$276,UI!$A$12:$O$51,VLOOKUP(DS$279,$B$276:$C$278,2,0),0)/1000))&gt;0),1,TRUNC(VLOOKUP($E423,'Container Panel'!$B$41:$Z$100,$D423,0)/(VLOOKUP(DS$276,UI!$A$12:$O$51,VLOOKUP(DS$279,$B$276:$C$278,2,0),0)/1000)))),"")</f>
        <v/>
      </c>
      <c r="DT423" s="145" t="str">
        <f>IFERROR(IF(AND(DT$272=list!$D$3,'Box Calculation'!DT$279&lt;&gt;"h",$E423&lt;&gt;0),0,IF(AND(DT$273=list!$D$2,$E423&lt;&gt;0,TRUNC(VLOOKUP($E423,'Container Panel'!$B$41:$Z$100,$D423,0)/(VLOOKUP(DT$276,UI!$A$12:$O$51,VLOOKUP(DT$279,$B$276:$C$278,2,0),0)/1000))&gt;0),1,TRUNC(VLOOKUP($E423,'Container Panel'!$B$41:$Z$100,$D423,0)/(VLOOKUP(DT$276,UI!$A$12:$O$51,VLOOKUP(DT$279,$B$276:$C$278,2,0),0)/1000)))),"")</f>
        <v/>
      </c>
      <c r="DU423" s="145" t="str">
        <f>IFERROR(IF(AND(DU$272=list!$D$3,'Box Calculation'!DU$279&lt;&gt;"h",$E423&lt;&gt;0),0,IF(AND(DU$273=list!$D$2,$E423&lt;&gt;0,TRUNC(VLOOKUP($E423,'Container Panel'!$B$41:$Z$100,$D423,0)/(VLOOKUP(DU$276,UI!$A$12:$O$51,VLOOKUP(DU$279,$B$276:$C$278,2,0),0)/1000))&gt;0),1,TRUNC(VLOOKUP($E423,'Container Panel'!$B$41:$Z$100,$D423,0)/(VLOOKUP(DU$276,UI!$A$12:$O$51,VLOOKUP(DU$279,$B$276:$C$278,2,0),0)/1000)))),"")</f>
        <v/>
      </c>
      <c r="DV423" s="145" t="str">
        <f>IFERROR(IF(AND(DV$272=list!$D$3,'Box Calculation'!DV$279&lt;&gt;"h",$E423&lt;&gt;0),0,IF(AND(DV$273=list!$D$2,$E423&lt;&gt;0,TRUNC(VLOOKUP($E423,'Container Panel'!$B$41:$Z$100,$D423,0)/(VLOOKUP(DV$276,UI!$A$12:$O$51,VLOOKUP(DV$279,$B$276:$C$278,2,0),0)/1000))&gt;0),1,TRUNC(VLOOKUP($E423,'Container Panel'!$B$41:$Z$100,$D423,0)/(VLOOKUP(DV$276,UI!$A$12:$O$51,VLOOKUP(DV$279,$B$276:$C$278,2,0),0)/1000)))),"")</f>
        <v/>
      </c>
      <c r="DW423" s="145" t="str">
        <f>IFERROR(IF(AND(DW$272=list!$D$3,'Box Calculation'!DW$279&lt;&gt;"h",$E423&lt;&gt;0),0,IF(AND(DW$273=list!$D$2,$E423&lt;&gt;0,TRUNC(VLOOKUP($E423,'Container Panel'!$B$41:$Z$100,$D423,0)/(VLOOKUP(DW$276,UI!$A$12:$O$51,VLOOKUP(DW$279,$B$276:$C$278,2,0),0)/1000))&gt;0),1,TRUNC(VLOOKUP($E423,'Container Panel'!$B$41:$Z$100,$D423,0)/(VLOOKUP(DW$276,UI!$A$12:$O$51,VLOOKUP(DW$279,$B$276:$C$278,2,0),0)/1000)))),"")</f>
        <v/>
      </c>
      <c r="DX423" s="145" t="str">
        <f>IFERROR(IF(AND(DX$272=list!$D$3,'Box Calculation'!DX$279&lt;&gt;"h",$E423&lt;&gt;0),0,IF(AND(DX$273=list!$D$2,$E423&lt;&gt;0,TRUNC(VLOOKUP($E423,'Container Panel'!$B$41:$Z$100,$D423,0)/(VLOOKUP(DX$276,UI!$A$12:$O$51,VLOOKUP(DX$279,$B$276:$C$278,2,0),0)/1000))&gt;0),1,TRUNC(VLOOKUP($E423,'Container Panel'!$B$41:$Z$100,$D423,0)/(VLOOKUP(DX$276,UI!$A$12:$O$51,VLOOKUP(DX$279,$B$276:$C$278,2,0),0)/1000)))),"")</f>
        <v/>
      </c>
      <c r="DY423" s="145" t="str">
        <f>IFERROR(IF(AND(DY$272=list!$D$3,'Box Calculation'!DY$279&lt;&gt;"h",$E423&lt;&gt;0),0,IF(AND(DY$273=list!$D$2,$E423&lt;&gt;0,TRUNC(VLOOKUP($E423,'Container Panel'!$B$41:$Z$100,$D423,0)/(VLOOKUP(DY$276,UI!$A$12:$O$51,VLOOKUP(DY$279,$B$276:$C$278,2,0),0)/1000))&gt;0),1,TRUNC(VLOOKUP($E423,'Container Panel'!$B$41:$Z$100,$D423,0)/(VLOOKUP(DY$276,UI!$A$12:$O$51,VLOOKUP(DY$279,$B$276:$C$278,2,0),0)/1000)))),"")</f>
        <v/>
      </c>
      <c r="DZ423" s="145" t="str">
        <f>IFERROR(IF(AND(DZ$272=list!$D$3,'Box Calculation'!DZ$279&lt;&gt;"h",$E423&lt;&gt;0),0,IF(AND(DZ$273=list!$D$2,$E423&lt;&gt;0,TRUNC(VLOOKUP($E423,'Container Panel'!$B$41:$Z$100,$D423,0)/(VLOOKUP(DZ$276,UI!$A$12:$O$51,VLOOKUP(DZ$279,$B$276:$C$278,2,0),0)/1000))&gt;0),1,TRUNC(VLOOKUP($E423,'Container Panel'!$B$41:$Z$100,$D423,0)/(VLOOKUP(DZ$276,UI!$A$12:$O$51,VLOOKUP(DZ$279,$B$276:$C$278,2,0),0)/1000)))),"")</f>
        <v/>
      </c>
      <c r="EA423" s="145" t="str">
        <f>IFERROR(IF(AND(EA$272=list!$D$3,'Box Calculation'!EA$279&lt;&gt;"h",$E423&lt;&gt;0),0,IF(AND(EA$273=list!$D$2,$E423&lt;&gt;0,TRUNC(VLOOKUP($E423,'Container Panel'!$B$41:$Z$100,$D423,0)/(VLOOKUP(EA$276,UI!$A$12:$O$51,VLOOKUP(EA$279,$B$276:$C$278,2,0),0)/1000))&gt;0),1,TRUNC(VLOOKUP($E423,'Container Panel'!$B$41:$Z$100,$D423,0)/(VLOOKUP(EA$276,UI!$A$12:$O$51,VLOOKUP(EA$279,$B$276:$C$278,2,0),0)/1000)))),"")</f>
        <v/>
      </c>
      <c r="EB423" s="145" t="str">
        <f>IFERROR(IF(AND(EB$272=list!$D$3,'Box Calculation'!EB$279&lt;&gt;"h",$E423&lt;&gt;0),0,IF(AND(EB$273=list!$D$2,$E423&lt;&gt;0,TRUNC(VLOOKUP($E423,'Container Panel'!$B$41:$Z$100,$D423,0)/(VLOOKUP(EB$276,UI!$A$12:$O$51,VLOOKUP(EB$279,$B$276:$C$278,2,0),0)/1000))&gt;0),1,TRUNC(VLOOKUP($E423,'Container Panel'!$B$41:$Z$100,$D423,0)/(VLOOKUP(EB$276,UI!$A$12:$O$51,VLOOKUP(EB$279,$B$276:$C$278,2,0),0)/1000)))),"")</f>
        <v/>
      </c>
      <c r="EC423" s="145" t="str">
        <f>IFERROR(IF(AND(EC$272=list!$D$3,'Box Calculation'!EC$279&lt;&gt;"h",$E423&lt;&gt;0),0,IF(AND(EC$273=list!$D$2,$E423&lt;&gt;0,TRUNC(VLOOKUP($E423,'Container Panel'!$B$41:$Z$100,$D423,0)/(VLOOKUP(EC$276,UI!$A$12:$O$51,VLOOKUP(EC$279,$B$276:$C$278,2,0),0)/1000))&gt;0),1,TRUNC(VLOOKUP($E423,'Container Panel'!$B$41:$Z$100,$D423,0)/(VLOOKUP(EC$276,UI!$A$12:$O$51,VLOOKUP(EC$279,$B$276:$C$278,2,0),0)/1000)))),"")</f>
        <v/>
      </c>
      <c r="ED423" s="145" t="str">
        <f>IFERROR(IF(AND(ED$272=list!$D$3,'Box Calculation'!ED$279&lt;&gt;"h",$E423&lt;&gt;0),0,IF(AND(ED$273=list!$D$2,$E423&lt;&gt;0,TRUNC(VLOOKUP($E423,'Container Panel'!$B$41:$Z$100,$D423,0)/(VLOOKUP(ED$276,UI!$A$12:$O$51,VLOOKUP(ED$279,$B$276:$C$278,2,0),0)/1000))&gt;0),1,TRUNC(VLOOKUP($E423,'Container Panel'!$B$41:$Z$100,$D423,0)/(VLOOKUP(ED$276,UI!$A$12:$O$51,VLOOKUP(ED$279,$B$276:$C$278,2,0),0)/1000)))),"")</f>
        <v/>
      </c>
      <c r="EE423" s="145" t="str">
        <f>IFERROR(IF(AND(EE$272=list!$D$3,'Box Calculation'!EE$279&lt;&gt;"h",$E423&lt;&gt;0),0,IF(AND(EE$273=list!$D$2,$E423&lt;&gt;0,TRUNC(VLOOKUP($E423,'Container Panel'!$B$41:$Z$100,$D423,0)/(VLOOKUP(EE$276,UI!$A$12:$O$51,VLOOKUP(EE$279,$B$276:$C$278,2,0),0)/1000))&gt;0),1,TRUNC(VLOOKUP($E423,'Container Panel'!$B$41:$Z$100,$D423,0)/(VLOOKUP(EE$276,UI!$A$12:$O$51,VLOOKUP(EE$279,$B$276:$C$278,2,0),0)/1000)))),"")</f>
        <v/>
      </c>
      <c r="EF423" s="145" t="str">
        <f>IFERROR(IF(AND(EF$272=list!$D$3,'Box Calculation'!EF$279&lt;&gt;"h",$E423&lt;&gt;0),0,IF(AND(EF$273=list!$D$2,$E423&lt;&gt;0,TRUNC(VLOOKUP($E423,'Container Panel'!$B$41:$Z$100,$D423,0)/(VLOOKUP(EF$276,UI!$A$12:$O$51,VLOOKUP(EF$279,$B$276:$C$278,2,0),0)/1000))&gt;0),1,TRUNC(VLOOKUP($E423,'Container Panel'!$B$41:$Z$100,$D423,0)/(VLOOKUP(EF$276,UI!$A$12:$O$51,VLOOKUP(EF$279,$B$276:$C$278,2,0),0)/1000)))),"")</f>
        <v/>
      </c>
      <c r="EG423" s="145" t="str">
        <f>IFERROR(IF(AND(EG$272=list!$D$3,'Box Calculation'!EG$279&lt;&gt;"h",$E423&lt;&gt;0),0,IF(AND(EG$273=list!$D$2,$E423&lt;&gt;0,TRUNC(VLOOKUP($E423,'Container Panel'!$B$41:$Z$100,$D423,0)/(VLOOKUP(EG$276,UI!$A$12:$O$51,VLOOKUP(EG$279,$B$276:$C$278,2,0),0)/1000))&gt;0),1,TRUNC(VLOOKUP($E423,'Container Panel'!$B$41:$Z$100,$D423,0)/(VLOOKUP(EG$276,UI!$A$12:$O$51,VLOOKUP(EG$279,$B$276:$C$278,2,0),0)/1000)))),"")</f>
        <v/>
      </c>
      <c r="EH423" s="145" t="str">
        <f>IFERROR(IF(AND(EH$272=list!$D$3,'Box Calculation'!EH$279&lt;&gt;"h",$E423&lt;&gt;0),0,IF(AND(EH$273=list!$D$2,$E423&lt;&gt;0,TRUNC(VLOOKUP($E423,'Container Panel'!$B$41:$Z$100,$D423,0)/(VLOOKUP(EH$276,UI!$A$12:$O$51,VLOOKUP(EH$279,$B$276:$C$278,2,0),0)/1000))&gt;0),1,TRUNC(VLOOKUP($E423,'Container Panel'!$B$41:$Z$100,$D423,0)/(VLOOKUP(EH$276,UI!$A$12:$O$51,VLOOKUP(EH$279,$B$276:$C$278,2,0),0)/1000)))),"")</f>
        <v/>
      </c>
      <c r="EI423" s="145" t="str">
        <f>IFERROR(IF(AND(EI$272=list!$D$3,'Box Calculation'!EI$279&lt;&gt;"h",$E423&lt;&gt;0),0,IF(AND(EI$273=list!$D$2,$E423&lt;&gt;0,TRUNC(VLOOKUP($E423,'Container Panel'!$B$41:$Z$100,$D423,0)/(VLOOKUP(EI$276,UI!$A$12:$O$51,VLOOKUP(EI$279,$B$276:$C$278,2,0),0)/1000))&gt;0),1,TRUNC(VLOOKUP($E423,'Container Panel'!$B$41:$Z$100,$D423,0)/(VLOOKUP(EI$276,UI!$A$12:$O$51,VLOOKUP(EI$279,$B$276:$C$278,2,0),0)/1000)))),"")</f>
        <v/>
      </c>
      <c r="EJ423" s="145" t="str">
        <f>IFERROR(IF(AND(EJ$272=list!$D$3,'Box Calculation'!EJ$279&lt;&gt;"h",$E423&lt;&gt;0),0,IF(AND(EJ$273=list!$D$2,$E423&lt;&gt;0,TRUNC(VLOOKUP($E423,'Container Panel'!$B$41:$Z$100,$D423,0)/(VLOOKUP(EJ$276,UI!$A$12:$O$51,VLOOKUP(EJ$279,$B$276:$C$278,2,0),0)/1000))&gt;0),1,TRUNC(VLOOKUP($E423,'Container Panel'!$B$41:$Z$100,$D423,0)/(VLOOKUP(EJ$276,UI!$A$12:$O$51,VLOOKUP(EJ$279,$B$276:$C$278,2,0),0)/1000)))),"")</f>
        <v/>
      </c>
      <c r="EK423" s="145" t="str">
        <f>IFERROR(IF(AND(EK$272=list!$D$3,'Box Calculation'!EK$279&lt;&gt;"h",$E423&lt;&gt;0),0,IF(AND(EK$273=list!$D$2,$E423&lt;&gt;0,TRUNC(VLOOKUP($E423,'Container Panel'!$B$41:$Z$100,$D423,0)/(VLOOKUP(EK$276,UI!$A$12:$O$51,VLOOKUP(EK$279,$B$276:$C$278,2,0),0)/1000))&gt;0),1,TRUNC(VLOOKUP($E423,'Container Panel'!$B$41:$Z$100,$D423,0)/(VLOOKUP(EK$276,UI!$A$12:$O$51,VLOOKUP(EK$279,$B$276:$C$278,2,0),0)/1000)))),"")</f>
        <v/>
      </c>
      <c r="EL423" s="145" t="str">
        <f>IFERROR(IF(AND(EL$272=list!$D$3,'Box Calculation'!EL$279&lt;&gt;"h",$E423&lt;&gt;0),0,IF(AND(EL$273=list!$D$2,$E423&lt;&gt;0,TRUNC(VLOOKUP($E423,'Container Panel'!$B$41:$Z$100,$D423,0)/(VLOOKUP(EL$276,UI!$A$12:$O$51,VLOOKUP(EL$279,$B$276:$C$278,2,0),0)/1000))&gt;0),1,TRUNC(VLOOKUP($E423,'Container Panel'!$B$41:$Z$100,$D423,0)/(VLOOKUP(EL$276,UI!$A$12:$O$51,VLOOKUP(EL$279,$B$276:$C$278,2,0),0)/1000)))),"")</f>
        <v/>
      </c>
      <c r="EM423" s="145" t="str">
        <f>IFERROR(IF(AND(EM$272=list!$D$3,'Box Calculation'!EM$279&lt;&gt;"h",$E423&lt;&gt;0),0,IF(AND(EM$273=list!$D$2,$E423&lt;&gt;0,TRUNC(VLOOKUP($E423,'Container Panel'!$B$41:$Z$100,$D423,0)/(VLOOKUP(EM$276,UI!$A$12:$O$51,VLOOKUP(EM$279,$B$276:$C$278,2,0),0)/1000))&gt;0),1,TRUNC(VLOOKUP($E423,'Container Panel'!$B$41:$Z$100,$D423,0)/(VLOOKUP(EM$276,UI!$A$12:$O$51,VLOOKUP(EM$279,$B$276:$C$278,2,0),0)/1000)))),"")</f>
        <v/>
      </c>
      <c r="EN423" s="145" t="str">
        <f>IFERROR(IF(AND(EN$272=list!$D$3,'Box Calculation'!EN$279&lt;&gt;"h",$E423&lt;&gt;0),0,IF(AND(EN$273=list!$D$2,$E423&lt;&gt;0,TRUNC(VLOOKUP($E423,'Container Panel'!$B$41:$Z$100,$D423,0)/(VLOOKUP(EN$276,UI!$A$12:$O$51,VLOOKUP(EN$279,$B$276:$C$278,2,0),0)/1000))&gt;0),1,TRUNC(VLOOKUP($E423,'Container Panel'!$B$41:$Z$100,$D423,0)/(VLOOKUP(EN$276,UI!$A$12:$O$51,VLOOKUP(EN$279,$B$276:$C$278,2,0),0)/1000)))),"")</f>
        <v/>
      </c>
      <c r="EO423" s="145" t="str">
        <f>IFERROR(IF(AND(EO$272=list!$D$3,'Box Calculation'!EO$279&lt;&gt;"h",$E423&lt;&gt;0),0,IF(AND(EO$273=list!$D$2,$E423&lt;&gt;0,TRUNC(VLOOKUP($E423,'Container Panel'!$B$41:$Z$100,$D423,0)/(VLOOKUP(EO$276,UI!$A$12:$O$51,VLOOKUP(EO$279,$B$276:$C$278,2,0),0)/1000))&gt;0),1,TRUNC(VLOOKUP($E423,'Container Panel'!$B$41:$Z$100,$D423,0)/(VLOOKUP(EO$276,UI!$A$12:$O$51,VLOOKUP(EO$279,$B$276:$C$278,2,0),0)/1000)))),"")</f>
        <v/>
      </c>
      <c r="EP423" s="145" t="str">
        <f>IFERROR(IF(AND(EP$272=list!$D$3,'Box Calculation'!EP$279&lt;&gt;"h",$E423&lt;&gt;0),0,IF(AND(EP$273=list!$D$2,$E423&lt;&gt;0,TRUNC(VLOOKUP($E423,'Container Panel'!$B$41:$Z$100,$D423,0)/(VLOOKUP(EP$276,UI!$A$12:$O$51,VLOOKUP(EP$279,$B$276:$C$278,2,0),0)/1000))&gt;0),1,TRUNC(VLOOKUP($E423,'Container Panel'!$B$41:$Z$100,$D423,0)/(VLOOKUP(EP$276,UI!$A$12:$O$51,VLOOKUP(EP$279,$B$276:$C$278,2,0),0)/1000)))),"")</f>
        <v/>
      </c>
      <c r="EQ423" s="145" t="str">
        <f>IFERROR(IF(AND(EQ$272=list!$D$3,'Box Calculation'!EQ$279&lt;&gt;"h",$E423&lt;&gt;0),0,IF(AND(EQ$273=list!$D$2,$E423&lt;&gt;0,TRUNC(VLOOKUP($E423,'Container Panel'!$B$41:$Z$100,$D423,0)/(VLOOKUP(EQ$276,UI!$A$12:$O$51,VLOOKUP(EQ$279,$B$276:$C$278,2,0),0)/1000))&gt;0),1,TRUNC(VLOOKUP($E423,'Container Panel'!$B$41:$Z$100,$D423,0)/(VLOOKUP(EQ$276,UI!$A$12:$O$51,VLOOKUP(EQ$279,$B$276:$C$278,2,0),0)/1000)))),"")</f>
        <v/>
      </c>
      <c r="ER423" s="145" t="str">
        <f>IFERROR(IF(AND(ER$272=list!$D$3,'Box Calculation'!ER$279&lt;&gt;"h",$E423&lt;&gt;0),0,IF(AND(ER$273=list!$D$2,$E423&lt;&gt;0,TRUNC(VLOOKUP($E423,'Container Panel'!$B$41:$Z$100,$D423,0)/(VLOOKUP(ER$276,UI!$A$12:$O$51,VLOOKUP(ER$279,$B$276:$C$278,2,0),0)/1000))&gt;0),1,TRUNC(VLOOKUP($E423,'Container Panel'!$B$41:$Z$100,$D423,0)/(VLOOKUP(ER$276,UI!$A$12:$O$51,VLOOKUP(ER$279,$B$276:$C$278,2,0),0)/1000)))),"")</f>
        <v/>
      </c>
      <c r="ES423" s="145" t="str">
        <f>IFERROR(IF(AND(ES$272=list!$D$3,'Box Calculation'!ES$279&lt;&gt;"h",$E423&lt;&gt;0),0,IF(AND(ES$273=list!$D$2,$E423&lt;&gt;0,TRUNC(VLOOKUP($E423,'Container Panel'!$B$41:$Z$100,$D423,0)/(VLOOKUP(ES$276,UI!$A$12:$O$51,VLOOKUP(ES$279,$B$276:$C$278,2,0),0)/1000))&gt;0),1,TRUNC(VLOOKUP($E423,'Container Panel'!$B$41:$Z$100,$D423,0)/(VLOOKUP(ES$276,UI!$A$12:$O$51,VLOOKUP(ES$279,$B$276:$C$278,2,0),0)/1000)))),"")</f>
        <v/>
      </c>
      <c r="ET423" s="145" t="str">
        <f>IFERROR(IF(AND(ET$272=list!$D$3,'Box Calculation'!ET$279&lt;&gt;"h",$E423&lt;&gt;0),0,IF(AND(ET$273=list!$D$2,$E423&lt;&gt;0,TRUNC(VLOOKUP($E423,'Container Panel'!$B$41:$Z$100,$D423,0)/(VLOOKUP(ET$276,UI!$A$12:$O$51,VLOOKUP(ET$279,$B$276:$C$278,2,0),0)/1000))&gt;0),1,TRUNC(VLOOKUP($E423,'Container Panel'!$B$41:$Z$100,$D423,0)/(VLOOKUP(ET$276,UI!$A$12:$O$51,VLOOKUP(ET$279,$B$276:$C$278,2,0),0)/1000)))),"")</f>
        <v/>
      </c>
      <c r="EU423" s="145" t="str">
        <f>IFERROR(IF(AND(EU$272=list!$D$3,'Box Calculation'!EU$279&lt;&gt;"h",$E423&lt;&gt;0),0,IF(AND(EU$273=list!$D$2,$E423&lt;&gt;0,TRUNC(VLOOKUP($E423,'Container Panel'!$B$41:$Z$100,$D423,0)/(VLOOKUP(EU$276,UI!$A$12:$O$51,VLOOKUP(EU$279,$B$276:$C$278,2,0),0)/1000))&gt;0),1,TRUNC(VLOOKUP($E423,'Container Panel'!$B$41:$Z$100,$D423,0)/(VLOOKUP(EU$276,UI!$A$12:$O$51,VLOOKUP(EU$279,$B$276:$C$278,2,0),0)/1000)))),"")</f>
        <v/>
      </c>
      <c r="EV423" s="145" t="str">
        <f>IFERROR(IF(AND(EV$272=list!$D$3,'Box Calculation'!EV$279&lt;&gt;"h",$E423&lt;&gt;0),0,IF(AND(EV$273=list!$D$2,$E423&lt;&gt;0,TRUNC(VLOOKUP($E423,'Container Panel'!$B$41:$Z$100,$D423,0)/(VLOOKUP(EV$276,UI!$A$12:$O$51,VLOOKUP(EV$279,$B$276:$C$278,2,0),0)/1000))&gt;0),1,TRUNC(VLOOKUP($E423,'Container Panel'!$B$41:$Z$100,$D423,0)/(VLOOKUP(EV$276,UI!$A$12:$O$51,VLOOKUP(EV$279,$B$276:$C$278,2,0),0)/1000)))),"")</f>
        <v/>
      </c>
      <c r="EW423" s="145" t="str">
        <f>IFERROR(IF(AND(EW$272=list!$D$3,'Box Calculation'!EW$279&lt;&gt;"h",$E423&lt;&gt;0),0,IF(AND(EW$273=list!$D$2,$E423&lt;&gt;0,TRUNC(VLOOKUP($E423,'Container Panel'!$B$41:$Z$100,$D423,0)/(VLOOKUP(EW$276,UI!$A$12:$O$51,VLOOKUP(EW$279,$B$276:$C$278,2,0),0)/1000))&gt;0),1,TRUNC(VLOOKUP($E423,'Container Panel'!$B$41:$Z$100,$D423,0)/(VLOOKUP(EW$276,UI!$A$12:$O$51,VLOOKUP(EW$279,$B$276:$C$278,2,0),0)/1000)))),"")</f>
        <v/>
      </c>
      <c r="EX423" s="145" t="str">
        <f>IFERROR(IF(AND(EX$272=list!$D$3,'Box Calculation'!EX$279&lt;&gt;"h",$E423&lt;&gt;0),0,IF(AND(EX$273=list!$D$2,$E423&lt;&gt;0,TRUNC(VLOOKUP($E423,'Container Panel'!$B$41:$Z$100,$D423,0)/(VLOOKUP(EX$276,UI!$A$12:$O$51,VLOOKUP(EX$279,$B$276:$C$278,2,0),0)/1000))&gt;0),1,TRUNC(VLOOKUP($E423,'Container Panel'!$B$41:$Z$100,$D423,0)/(VLOOKUP(EX$276,UI!$A$12:$O$51,VLOOKUP(EX$279,$B$276:$C$278,2,0),0)/1000)))),"")</f>
        <v/>
      </c>
      <c r="EY423" s="145" t="str">
        <f>IFERROR(IF(AND(EY$272=list!$D$3,'Box Calculation'!EY$279&lt;&gt;"h",$E423&lt;&gt;0),0,IF(AND(EY$273=list!$D$2,$E423&lt;&gt;0,TRUNC(VLOOKUP($E423,'Container Panel'!$B$41:$Z$100,$D423,0)/(VLOOKUP(EY$276,UI!$A$12:$O$51,VLOOKUP(EY$279,$B$276:$C$278,2,0),0)/1000))&gt;0),1,TRUNC(VLOOKUP($E423,'Container Panel'!$B$41:$Z$100,$D423,0)/(VLOOKUP(EY$276,UI!$A$12:$O$51,VLOOKUP(EY$279,$B$276:$C$278,2,0),0)/1000)))),"")</f>
        <v/>
      </c>
      <c r="EZ423" s="145" t="str">
        <f>IFERROR(IF(AND(EZ$272=list!$D$3,'Box Calculation'!EZ$279&lt;&gt;"h",$E423&lt;&gt;0),0,IF(AND(EZ$273=list!$D$2,$E423&lt;&gt;0,TRUNC(VLOOKUP($E423,'Container Panel'!$B$41:$Z$100,$D423,0)/(VLOOKUP(EZ$276,UI!$A$12:$O$51,VLOOKUP(EZ$279,$B$276:$C$278,2,0),0)/1000))&gt;0),1,TRUNC(VLOOKUP($E423,'Container Panel'!$B$41:$Z$100,$D423,0)/(VLOOKUP(EZ$276,UI!$A$12:$O$51,VLOOKUP(EZ$279,$B$276:$C$278,2,0),0)/1000)))),"")</f>
        <v/>
      </c>
      <c r="FA423" s="145" t="str">
        <f>IFERROR(IF(AND(FA$272=list!$D$3,'Box Calculation'!FA$279&lt;&gt;"h",$E423&lt;&gt;0),0,IF(AND(FA$273=list!$D$2,$E423&lt;&gt;0,TRUNC(VLOOKUP($E423,'Container Panel'!$B$41:$Z$100,$D423,0)/(VLOOKUP(FA$276,UI!$A$12:$O$51,VLOOKUP(FA$279,$B$276:$C$278,2,0),0)/1000))&gt;0),1,TRUNC(VLOOKUP($E423,'Container Panel'!$B$41:$Z$100,$D423,0)/(VLOOKUP(FA$276,UI!$A$12:$O$51,VLOOKUP(FA$279,$B$276:$C$278,2,0),0)/1000)))),"")</f>
        <v/>
      </c>
      <c r="FB423" s="145" t="str">
        <f>IFERROR(IF(AND(FB$272=list!$D$3,'Box Calculation'!FB$279&lt;&gt;"h",$E423&lt;&gt;0),0,IF(AND(FB$273=list!$D$2,$E423&lt;&gt;0,TRUNC(VLOOKUP($E423,'Container Panel'!$B$41:$Z$100,$D423,0)/(VLOOKUP(FB$276,UI!$A$12:$O$51,VLOOKUP(FB$279,$B$276:$C$278,2,0),0)/1000))&gt;0),1,TRUNC(VLOOKUP($E423,'Container Panel'!$B$41:$Z$100,$D423,0)/(VLOOKUP(FB$276,UI!$A$12:$O$51,VLOOKUP(FB$279,$B$276:$C$278,2,0),0)/1000)))),"")</f>
        <v/>
      </c>
      <c r="FC423" s="145" t="str">
        <f>IFERROR(IF(AND(FC$272=list!$D$3,'Box Calculation'!FC$279&lt;&gt;"h",$E423&lt;&gt;0),0,IF(AND(FC$273=list!$D$2,$E423&lt;&gt;0,TRUNC(VLOOKUP($E423,'Container Panel'!$B$41:$Z$100,$D423,0)/(VLOOKUP(FC$276,UI!$A$12:$O$51,VLOOKUP(FC$279,$B$276:$C$278,2,0),0)/1000))&gt;0),1,TRUNC(VLOOKUP($E423,'Container Panel'!$B$41:$Z$100,$D423,0)/(VLOOKUP(FC$276,UI!$A$12:$O$51,VLOOKUP(FC$279,$B$276:$C$278,2,0),0)/1000)))),"")</f>
        <v/>
      </c>
      <c r="FD423" s="145" t="str">
        <f>IFERROR(IF(AND(FD$272=list!$D$3,'Box Calculation'!FD$279&lt;&gt;"h",$E423&lt;&gt;0),0,IF(AND(FD$273=list!$D$2,$E423&lt;&gt;0,TRUNC(VLOOKUP($E423,'Container Panel'!$B$41:$Z$100,$D423,0)/(VLOOKUP(FD$276,UI!$A$12:$O$51,VLOOKUP(FD$279,$B$276:$C$278,2,0),0)/1000))&gt;0),1,TRUNC(VLOOKUP($E423,'Container Panel'!$B$41:$Z$100,$D423,0)/(VLOOKUP(FD$276,UI!$A$12:$O$51,VLOOKUP(FD$279,$B$276:$C$278,2,0),0)/1000)))),"")</f>
        <v/>
      </c>
      <c r="FE423" s="145" t="str">
        <f>IFERROR(IF(AND(FE$272=list!$D$3,'Box Calculation'!FE$279&lt;&gt;"h",$E423&lt;&gt;0),0,IF(AND(FE$273=list!$D$2,$E423&lt;&gt;0,TRUNC(VLOOKUP($E423,'Container Panel'!$B$41:$Z$100,$D423,0)/(VLOOKUP(FE$276,UI!$A$12:$O$51,VLOOKUP(FE$279,$B$276:$C$278,2,0),0)/1000))&gt;0),1,TRUNC(VLOOKUP($E423,'Container Panel'!$B$41:$Z$100,$D423,0)/(VLOOKUP(FE$276,UI!$A$12:$O$51,VLOOKUP(FE$279,$B$276:$C$278,2,0),0)/1000)))),"")</f>
        <v/>
      </c>
      <c r="FF423" s="145" t="str">
        <f>IFERROR(IF(AND(FF$272=list!$D$3,'Box Calculation'!FF$279&lt;&gt;"h",$E423&lt;&gt;0),0,IF(AND(FF$273=list!$D$2,$E423&lt;&gt;0,TRUNC(VLOOKUP($E423,'Container Panel'!$B$41:$Z$100,$D423,0)/(VLOOKUP(FF$276,UI!$A$12:$O$51,VLOOKUP(FF$279,$B$276:$C$278,2,0),0)/1000))&gt;0),1,TRUNC(VLOOKUP($E423,'Container Panel'!$B$41:$Z$100,$D423,0)/(VLOOKUP(FF$276,UI!$A$12:$O$51,VLOOKUP(FF$279,$B$276:$C$278,2,0),0)/1000)))),"")</f>
        <v/>
      </c>
      <c r="FG423" s="145" t="str">
        <f>IFERROR(IF(AND(FG$272=list!$D$3,'Box Calculation'!FG$279&lt;&gt;"h",$E423&lt;&gt;0),0,IF(AND(FG$273=list!$D$2,$E423&lt;&gt;0,TRUNC(VLOOKUP($E423,'Container Panel'!$B$41:$Z$100,$D423,0)/(VLOOKUP(FG$276,UI!$A$12:$O$51,VLOOKUP(FG$279,$B$276:$C$278,2,0),0)/1000))&gt;0),1,TRUNC(VLOOKUP($E423,'Container Panel'!$B$41:$Z$100,$D423,0)/(VLOOKUP(FG$276,UI!$A$12:$O$51,VLOOKUP(FG$279,$B$276:$C$278,2,0),0)/1000)))),"")</f>
        <v/>
      </c>
      <c r="FH423" s="145" t="str">
        <f>IFERROR(IF(AND(FH$272=list!$D$3,'Box Calculation'!FH$279&lt;&gt;"h",$E423&lt;&gt;0),0,IF(AND(FH$273=list!$D$2,$E423&lt;&gt;0,TRUNC(VLOOKUP($E423,'Container Panel'!$B$41:$Z$100,$D423,0)/(VLOOKUP(FH$276,UI!$A$12:$O$51,VLOOKUP(FH$279,$B$276:$C$278,2,0),0)/1000))&gt;0),1,TRUNC(VLOOKUP($E423,'Container Panel'!$B$41:$Z$100,$D423,0)/(VLOOKUP(FH$276,UI!$A$12:$O$51,VLOOKUP(FH$279,$B$276:$C$278,2,0),0)/1000)))),"")</f>
        <v/>
      </c>
      <c r="FI423" s="145" t="str">
        <f>IFERROR(IF(AND(FI$272=list!$D$3,'Box Calculation'!FI$279&lt;&gt;"h",$E423&lt;&gt;0),0,IF(AND(FI$273=list!$D$2,$E423&lt;&gt;0,TRUNC(VLOOKUP($E423,'Container Panel'!$B$41:$Z$100,$D423,0)/(VLOOKUP(FI$276,UI!$A$12:$O$51,VLOOKUP(FI$279,$B$276:$C$278,2,0),0)/1000))&gt;0),1,TRUNC(VLOOKUP($E423,'Container Panel'!$B$41:$Z$100,$D423,0)/(VLOOKUP(FI$276,UI!$A$12:$O$51,VLOOKUP(FI$279,$B$276:$C$278,2,0),0)/1000)))),"")</f>
        <v/>
      </c>
      <c r="FJ423" s="145" t="str">
        <f>IFERROR(IF(AND(FJ$272=list!$D$3,'Box Calculation'!FJ$279&lt;&gt;"h",$E423&lt;&gt;0),0,IF(AND(FJ$273=list!$D$2,$E423&lt;&gt;0,TRUNC(VLOOKUP($E423,'Container Panel'!$B$41:$Z$100,$D423,0)/(VLOOKUP(FJ$276,UI!$A$12:$O$51,VLOOKUP(FJ$279,$B$276:$C$278,2,0),0)/1000))&gt;0),1,TRUNC(VLOOKUP($E423,'Container Panel'!$B$41:$Z$100,$D423,0)/(VLOOKUP(FJ$276,UI!$A$12:$O$51,VLOOKUP(FJ$279,$B$276:$C$278,2,0),0)/1000)))),"")</f>
        <v/>
      </c>
      <c r="FK423" s="145" t="str">
        <f>IFERROR(IF(AND(FK$272=list!$D$3,'Box Calculation'!FK$279&lt;&gt;"h",$E423&lt;&gt;0),0,IF(AND(FK$273=list!$D$2,$E423&lt;&gt;0,TRUNC(VLOOKUP($E423,'Container Panel'!$B$41:$Z$100,$D423,0)/(VLOOKUP(FK$276,UI!$A$12:$O$51,VLOOKUP(FK$279,$B$276:$C$278,2,0),0)/1000))&gt;0),1,TRUNC(VLOOKUP($E423,'Container Panel'!$B$41:$Z$100,$D423,0)/(VLOOKUP(FK$276,UI!$A$12:$O$51,VLOOKUP(FK$279,$B$276:$C$278,2,0),0)/1000)))),"")</f>
        <v/>
      </c>
      <c r="FL423" s="145" t="str">
        <f>IFERROR(IF(AND(FL$272=list!$D$3,'Box Calculation'!FL$279&lt;&gt;"h",$E423&lt;&gt;0),0,IF(AND(FL$273=list!$D$2,$E423&lt;&gt;0,TRUNC(VLOOKUP($E423,'Container Panel'!$B$41:$Z$100,$D423,0)/(VLOOKUP(FL$276,UI!$A$12:$O$51,VLOOKUP(FL$279,$B$276:$C$278,2,0),0)/1000))&gt;0),1,TRUNC(VLOOKUP($E423,'Container Panel'!$B$41:$Z$100,$D423,0)/(VLOOKUP(FL$276,UI!$A$12:$O$51,VLOOKUP(FL$279,$B$276:$C$278,2,0),0)/1000)))),"")</f>
        <v/>
      </c>
      <c r="FM423" s="145" t="str">
        <f>IFERROR(IF(AND(FM$272=list!$D$3,'Box Calculation'!FM$279&lt;&gt;"h",$E423&lt;&gt;0),0,IF(AND(FM$273=list!$D$2,$E423&lt;&gt;0,TRUNC(VLOOKUP($E423,'Container Panel'!$B$41:$Z$100,$D423,0)/(VLOOKUP(FM$276,UI!$A$12:$O$51,VLOOKUP(FM$279,$B$276:$C$278,2,0),0)/1000))&gt;0),1,TRUNC(VLOOKUP($E423,'Container Panel'!$B$41:$Z$100,$D423,0)/(VLOOKUP(FM$276,UI!$A$12:$O$51,VLOOKUP(FM$279,$B$276:$C$278,2,0),0)/1000)))),"")</f>
        <v/>
      </c>
      <c r="FN423" s="145" t="str">
        <f>IFERROR(IF(AND(FN$272=list!$D$3,'Box Calculation'!FN$279&lt;&gt;"h",$E423&lt;&gt;0),0,IF(AND(FN$273=list!$D$2,$E423&lt;&gt;0,TRUNC(VLOOKUP($E423,'Container Panel'!$B$41:$Z$100,$D423,0)/(VLOOKUP(FN$276,UI!$A$12:$O$51,VLOOKUP(FN$279,$B$276:$C$278,2,0),0)/1000))&gt;0),1,TRUNC(VLOOKUP($E423,'Container Panel'!$B$41:$Z$100,$D423,0)/(VLOOKUP(FN$276,UI!$A$12:$O$51,VLOOKUP(FN$279,$B$276:$C$278,2,0),0)/1000)))),"")</f>
        <v/>
      </c>
      <c r="FO423" s="145" t="str">
        <f>IFERROR(IF(AND(FO$272=list!$D$3,'Box Calculation'!FO$279&lt;&gt;"h",$E423&lt;&gt;0),0,IF(AND(FO$273=list!$D$2,$E423&lt;&gt;0,TRUNC(VLOOKUP($E423,'Container Panel'!$B$41:$Z$100,$D423,0)/(VLOOKUP(FO$276,UI!$A$12:$O$51,VLOOKUP(FO$279,$B$276:$C$278,2,0),0)/1000))&gt;0),1,TRUNC(VLOOKUP($E423,'Container Panel'!$B$41:$Z$100,$D423,0)/(VLOOKUP(FO$276,UI!$A$12:$O$51,VLOOKUP(FO$279,$B$276:$C$278,2,0),0)/1000)))),"")</f>
        <v/>
      </c>
      <c r="FP423" s="145" t="str">
        <f>IFERROR(IF(AND(FP$272=list!$D$3,'Box Calculation'!FP$279&lt;&gt;"h",$E423&lt;&gt;0),0,IF(AND(FP$273=list!$D$2,$E423&lt;&gt;0,TRUNC(VLOOKUP($E423,'Container Panel'!$B$41:$Z$100,$D423,0)/(VLOOKUP(FP$276,UI!$A$12:$O$51,VLOOKUP(FP$279,$B$276:$C$278,2,0),0)/1000))&gt;0),1,TRUNC(VLOOKUP($E423,'Container Panel'!$B$41:$Z$100,$D423,0)/(VLOOKUP(FP$276,UI!$A$12:$O$51,VLOOKUP(FP$279,$B$276:$C$278,2,0),0)/1000)))),"")</f>
        <v/>
      </c>
      <c r="FQ423" s="145" t="str">
        <f>IFERROR(IF(AND(FQ$272=list!$D$3,'Box Calculation'!FQ$279&lt;&gt;"h",$E423&lt;&gt;0),0,IF(AND(FQ$273=list!$D$2,$E423&lt;&gt;0,TRUNC(VLOOKUP($E423,'Container Panel'!$B$41:$Z$100,$D423,0)/(VLOOKUP(FQ$276,UI!$A$12:$O$51,VLOOKUP(FQ$279,$B$276:$C$278,2,0),0)/1000))&gt;0),1,TRUNC(VLOOKUP($E423,'Container Panel'!$B$41:$Z$100,$D423,0)/(VLOOKUP(FQ$276,UI!$A$12:$O$51,VLOOKUP(FQ$279,$B$276:$C$278,2,0),0)/1000)))),"")</f>
        <v/>
      </c>
      <c r="FR423" s="145" t="str">
        <f>IFERROR(IF(AND(FR$272=list!$D$3,'Box Calculation'!FR$279&lt;&gt;"h",$E423&lt;&gt;0),0,IF(AND(FR$273=list!$D$2,$E423&lt;&gt;0,TRUNC(VLOOKUP($E423,'Container Panel'!$B$41:$Z$100,$D423,0)/(VLOOKUP(FR$276,UI!$A$12:$O$51,VLOOKUP(FR$279,$B$276:$C$278,2,0),0)/1000))&gt;0),1,TRUNC(VLOOKUP($E423,'Container Panel'!$B$41:$Z$100,$D423,0)/(VLOOKUP(FR$276,UI!$A$12:$O$51,VLOOKUP(FR$279,$B$276:$C$278,2,0),0)/1000)))),"")</f>
        <v/>
      </c>
      <c r="FS423" s="145" t="str">
        <f>IFERROR(IF(AND(FS$272=list!$D$3,'Box Calculation'!FS$279&lt;&gt;"h",$E423&lt;&gt;0),0,IF(AND(FS$273=list!$D$2,$E423&lt;&gt;0,TRUNC(VLOOKUP($E423,'Container Panel'!$B$41:$Z$100,$D423,0)/(VLOOKUP(FS$276,UI!$A$12:$O$51,VLOOKUP(FS$279,$B$276:$C$278,2,0),0)/1000))&gt;0),1,TRUNC(VLOOKUP($E423,'Container Panel'!$B$41:$Z$100,$D423,0)/(VLOOKUP(FS$276,UI!$A$12:$O$51,VLOOKUP(FS$279,$B$276:$C$278,2,0),0)/1000)))),"")</f>
        <v/>
      </c>
      <c r="FT423" s="145" t="str">
        <f>IFERROR(IF(AND(FT$272=list!$D$3,'Box Calculation'!FT$279&lt;&gt;"h",$E423&lt;&gt;0),0,IF(AND(FT$273=list!$D$2,$E423&lt;&gt;0,TRUNC(VLOOKUP($E423,'Container Panel'!$B$41:$Z$100,$D423,0)/(VLOOKUP(FT$276,UI!$A$12:$O$51,VLOOKUP(FT$279,$B$276:$C$278,2,0),0)/1000))&gt;0),1,TRUNC(VLOOKUP($E423,'Container Panel'!$B$41:$Z$100,$D423,0)/(VLOOKUP(FT$276,UI!$A$12:$O$51,VLOOKUP(FT$279,$B$276:$C$278,2,0),0)/1000)))),"")</f>
        <v/>
      </c>
      <c r="FU423" s="145" t="str">
        <f>IFERROR(IF(AND(FU$272=list!$D$3,'Box Calculation'!FU$279&lt;&gt;"h",$E423&lt;&gt;0),0,IF(AND(FU$273=list!$D$2,$E423&lt;&gt;0,TRUNC(VLOOKUP($E423,'Container Panel'!$B$41:$Z$100,$D423,0)/(VLOOKUP(FU$276,UI!$A$12:$O$51,VLOOKUP(FU$279,$B$276:$C$278,2,0),0)/1000))&gt;0),1,TRUNC(VLOOKUP($E423,'Container Panel'!$B$41:$Z$100,$D423,0)/(VLOOKUP(FU$276,UI!$A$12:$O$51,VLOOKUP(FU$279,$B$276:$C$278,2,0),0)/1000)))),"")</f>
        <v/>
      </c>
      <c r="FV423" s="145" t="str">
        <f>IFERROR(IF(AND(FV$272=list!$D$3,'Box Calculation'!FV$279&lt;&gt;"h",$E423&lt;&gt;0),0,IF(AND(FV$273=list!$D$2,$E423&lt;&gt;0,TRUNC(VLOOKUP($E423,'Container Panel'!$B$41:$Z$100,$D423,0)/(VLOOKUP(FV$276,UI!$A$12:$O$51,VLOOKUP(FV$279,$B$276:$C$278,2,0),0)/1000))&gt;0),1,TRUNC(VLOOKUP($E423,'Container Panel'!$B$41:$Z$100,$D423,0)/(VLOOKUP(FV$276,UI!$A$12:$O$51,VLOOKUP(FV$279,$B$276:$C$278,2,0),0)/1000)))),"")</f>
        <v/>
      </c>
      <c r="FW423" s="145" t="str">
        <f>IFERROR(IF(AND(FW$272=list!$D$3,'Box Calculation'!FW$279&lt;&gt;"h",$E423&lt;&gt;0),0,IF(AND(FW$273=list!$D$2,$E423&lt;&gt;0,TRUNC(VLOOKUP($E423,'Container Panel'!$B$41:$Z$100,$D423,0)/(VLOOKUP(FW$276,UI!$A$12:$O$51,VLOOKUP(FW$279,$B$276:$C$278,2,0),0)/1000))&gt;0),1,TRUNC(VLOOKUP($E423,'Container Panel'!$B$41:$Z$100,$D423,0)/(VLOOKUP(FW$276,UI!$A$12:$O$51,VLOOKUP(FW$279,$B$276:$C$278,2,0),0)/1000)))),"")</f>
        <v/>
      </c>
      <c r="FX423" s="145" t="str">
        <f>IFERROR(IF(AND(FX$272=list!$D$3,'Box Calculation'!FX$279&lt;&gt;"h",$E423&lt;&gt;0),0,IF(AND(FX$273=list!$D$2,$E423&lt;&gt;0,TRUNC(VLOOKUP($E423,'Container Panel'!$B$41:$Z$100,$D423,0)/(VLOOKUP(FX$276,UI!$A$12:$O$51,VLOOKUP(FX$279,$B$276:$C$278,2,0),0)/1000))&gt;0),1,TRUNC(VLOOKUP($E423,'Container Panel'!$B$41:$Z$100,$D423,0)/(VLOOKUP(FX$276,UI!$A$12:$O$51,VLOOKUP(FX$279,$B$276:$C$278,2,0),0)/1000)))),"")</f>
        <v/>
      </c>
      <c r="FY423" s="145" t="str">
        <f>IFERROR(IF(AND(FY$272=list!$D$3,'Box Calculation'!FY$279&lt;&gt;"h",$E423&lt;&gt;0),0,IF(AND(FY$273=list!$D$2,$E423&lt;&gt;0,TRUNC(VLOOKUP($E423,'Container Panel'!$B$41:$Z$100,$D423,0)/(VLOOKUP(FY$276,UI!$A$12:$O$51,VLOOKUP(FY$279,$B$276:$C$278,2,0),0)/1000))&gt;0),1,TRUNC(VLOOKUP($E423,'Container Panel'!$B$41:$Z$100,$D423,0)/(VLOOKUP(FY$276,UI!$A$12:$O$51,VLOOKUP(FY$279,$B$276:$C$278,2,0),0)/1000)))),"")</f>
        <v/>
      </c>
      <c r="FZ423" s="145" t="str">
        <f>IFERROR(IF(AND(FZ$272=list!$D$3,'Box Calculation'!FZ$279&lt;&gt;"h",$E423&lt;&gt;0),0,IF(AND(FZ$273=list!$D$2,$E423&lt;&gt;0,TRUNC(VLOOKUP($E423,'Container Panel'!$B$41:$Z$100,$D423,0)/(VLOOKUP(FZ$276,UI!$A$12:$O$51,VLOOKUP(FZ$279,$B$276:$C$278,2,0),0)/1000))&gt;0),1,TRUNC(VLOOKUP($E423,'Container Panel'!$B$41:$Z$100,$D423,0)/(VLOOKUP(FZ$276,UI!$A$12:$O$51,VLOOKUP(FZ$279,$B$276:$C$278,2,0),0)/1000)))),"")</f>
        <v/>
      </c>
      <c r="GA423" s="145" t="str">
        <f>IFERROR(IF(AND(GA$272=list!$D$3,'Box Calculation'!GA$279&lt;&gt;"h",$E423&lt;&gt;0),0,IF(AND(GA$273=list!$D$2,$E423&lt;&gt;0,TRUNC(VLOOKUP($E423,'Container Panel'!$B$41:$Z$100,$D423,0)/(VLOOKUP(GA$276,UI!$A$12:$O$51,VLOOKUP(GA$279,$B$276:$C$278,2,0),0)/1000))&gt;0),1,TRUNC(VLOOKUP($E423,'Container Panel'!$B$41:$Z$100,$D423,0)/(VLOOKUP(GA$276,UI!$A$12:$O$51,VLOOKUP(GA$279,$B$276:$C$278,2,0),0)/1000)))),"")</f>
        <v/>
      </c>
      <c r="GB423" s="145" t="str">
        <f>IFERROR(IF(AND(GB$272=list!$D$3,'Box Calculation'!GB$279&lt;&gt;"h",$E423&lt;&gt;0),0,IF(AND(GB$273=list!$D$2,$E423&lt;&gt;0,TRUNC(VLOOKUP($E423,'Container Panel'!$B$41:$Z$100,$D423,0)/(VLOOKUP(GB$276,UI!$A$12:$O$51,VLOOKUP(GB$279,$B$276:$C$278,2,0),0)/1000))&gt;0),1,TRUNC(VLOOKUP($E423,'Container Panel'!$B$41:$Z$100,$D423,0)/(VLOOKUP(GB$276,UI!$A$12:$O$51,VLOOKUP(GB$279,$B$276:$C$278,2,0),0)/1000)))),"")</f>
        <v/>
      </c>
      <c r="GC423" s="145" t="str">
        <f>IFERROR(IF(AND(GC$272=list!$D$3,'Box Calculation'!GC$279&lt;&gt;"h",$E423&lt;&gt;0),0,IF(AND(GC$273=list!$D$2,$E423&lt;&gt;0,TRUNC(VLOOKUP($E423,'Container Panel'!$B$41:$Z$100,$D423,0)/(VLOOKUP(GC$276,UI!$A$12:$O$51,VLOOKUP(GC$279,$B$276:$C$278,2,0),0)/1000))&gt;0),1,TRUNC(VLOOKUP($E423,'Container Panel'!$B$41:$Z$100,$D423,0)/(VLOOKUP(GC$276,UI!$A$12:$O$51,VLOOKUP(GC$279,$B$276:$C$278,2,0),0)/1000)))),"")</f>
        <v/>
      </c>
      <c r="GD423" s="145" t="str">
        <f>IFERROR(IF(AND(GD$272=list!$D$3,'Box Calculation'!GD$279&lt;&gt;"h",$E423&lt;&gt;0),0,IF(AND(GD$273=list!$D$2,$E423&lt;&gt;0,TRUNC(VLOOKUP($E423,'Container Panel'!$B$41:$Z$100,$D423,0)/(VLOOKUP(GD$276,UI!$A$12:$O$51,VLOOKUP(GD$279,$B$276:$C$278,2,0),0)/1000))&gt;0),1,TRUNC(VLOOKUP($E423,'Container Panel'!$B$41:$Z$100,$D423,0)/(VLOOKUP(GD$276,UI!$A$12:$O$51,VLOOKUP(GD$279,$B$276:$C$278,2,0),0)/1000)))),"")</f>
        <v/>
      </c>
      <c r="GE423" s="145" t="str">
        <f>IFERROR(IF(AND(GE$272=list!$D$3,'Box Calculation'!GE$279&lt;&gt;"h",$E423&lt;&gt;0),0,IF(AND(GE$273=list!$D$2,$E423&lt;&gt;0,TRUNC(VLOOKUP($E423,'Container Panel'!$B$41:$Z$100,$D423,0)/(VLOOKUP(GE$276,UI!$A$12:$O$51,VLOOKUP(GE$279,$B$276:$C$278,2,0),0)/1000))&gt;0),1,TRUNC(VLOOKUP($E423,'Container Panel'!$B$41:$Z$100,$D423,0)/(VLOOKUP(GE$276,UI!$A$12:$O$51,VLOOKUP(GE$279,$B$276:$C$278,2,0),0)/1000)))),"")</f>
        <v/>
      </c>
      <c r="GF423" s="145" t="str">
        <f>IFERROR(IF(AND(GF$272=list!$D$3,'Box Calculation'!GF$279&lt;&gt;"h",$E423&lt;&gt;0),0,IF(AND(GF$273=list!$D$2,$E423&lt;&gt;0,TRUNC(VLOOKUP($E423,'Container Panel'!$B$41:$Z$100,$D423,0)/(VLOOKUP(GF$276,UI!$A$12:$O$51,VLOOKUP(GF$279,$B$276:$C$278,2,0),0)/1000))&gt;0),1,TRUNC(VLOOKUP($E423,'Container Panel'!$B$41:$Z$100,$D423,0)/(VLOOKUP(GF$276,UI!$A$12:$O$51,VLOOKUP(GF$279,$B$276:$C$278,2,0),0)/1000)))),"")</f>
        <v/>
      </c>
      <c r="GG423" s="145" t="str">
        <f>IFERROR(IF(AND(GG$272=list!$D$3,'Box Calculation'!GG$279&lt;&gt;"h",$E423&lt;&gt;0),0,IF(AND(GG$273=list!$D$2,$E423&lt;&gt;0,TRUNC(VLOOKUP($E423,'Container Panel'!$B$41:$Z$100,$D423,0)/(VLOOKUP(GG$276,UI!$A$12:$O$51,VLOOKUP(GG$279,$B$276:$C$278,2,0),0)/1000))&gt;0),1,TRUNC(VLOOKUP($E423,'Container Panel'!$B$41:$Z$100,$D423,0)/(VLOOKUP(GG$276,UI!$A$12:$O$51,VLOOKUP(GG$279,$B$276:$C$278,2,0),0)/1000)))),"")</f>
        <v/>
      </c>
      <c r="GH423" s="145" t="str">
        <f>IFERROR(IF(AND(GH$272=list!$D$3,'Box Calculation'!GH$279&lt;&gt;"h",$E423&lt;&gt;0),0,IF(AND(GH$273=list!$D$2,$E423&lt;&gt;0,TRUNC(VLOOKUP($E423,'Container Panel'!$B$41:$Z$100,$D423,0)/(VLOOKUP(GH$276,UI!$A$12:$O$51,VLOOKUP(GH$279,$B$276:$C$278,2,0),0)/1000))&gt;0),1,TRUNC(VLOOKUP($E423,'Container Panel'!$B$41:$Z$100,$D423,0)/(VLOOKUP(GH$276,UI!$A$12:$O$51,VLOOKUP(GH$279,$B$276:$C$278,2,0),0)/1000)))),"")</f>
        <v/>
      </c>
      <c r="GI423" s="145" t="str">
        <f>IFERROR(IF(AND(GI$272=list!$D$3,'Box Calculation'!GI$279&lt;&gt;"h",$E423&lt;&gt;0),0,IF(AND(GI$273=list!$D$2,$E423&lt;&gt;0,TRUNC(VLOOKUP($E423,'Container Panel'!$B$41:$Z$100,$D423,0)/(VLOOKUP(GI$276,UI!$A$12:$O$51,VLOOKUP(GI$279,$B$276:$C$278,2,0),0)/1000))&gt;0),1,TRUNC(VLOOKUP($E423,'Container Panel'!$B$41:$Z$100,$D423,0)/(VLOOKUP(GI$276,UI!$A$12:$O$51,VLOOKUP(GI$279,$B$276:$C$278,2,0),0)/1000)))),"")</f>
        <v/>
      </c>
      <c r="GJ423" s="145" t="str">
        <f>IFERROR(IF(AND(GJ$272=list!$D$3,'Box Calculation'!GJ$279&lt;&gt;"h",$E423&lt;&gt;0),0,IF(AND(GJ$273=list!$D$2,$E423&lt;&gt;0,TRUNC(VLOOKUP($E423,'Container Panel'!$B$41:$Z$100,$D423,0)/(VLOOKUP(GJ$276,UI!$A$12:$O$51,VLOOKUP(GJ$279,$B$276:$C$278,2,0),0)/1000))&gt;0),1,TRUNC(VLOOKUP($E423,'Container Panel'!$B$41:$Z$100,$D423,0)/(VLOOKUP(GJ$276,UI!$A$12:$O$51,VLOOKUP(GJ$279,$B$276:$C$278,2,0),0)/1000)))),"")</f>
        <v/>
      </c>
      <c r="GK423" s="145" t="str">
        <f>IFERROR(IF(AND(GK$272=list!$D$3,'Box Calculation'!GK$279&lt;&gt;"h",$E423&lt;&gt;0),0,IF(AND(GK$273=list!$D$2,$E423&lt;&gt;0,TRUNC(VLOOKUP($E423,'Container Panel'!$B$41:$Z$100,$D423,0)/(VLOOKUP(GK$276,UI!$A$12:$O$51,VLOOKUP(GK$279,$B$276:$C$278,2,0),0)/1000))&gt;0),1,TRUNC(VLOOKUP($E423,'Container Panel'!$B$41:$Z$100,$D423,0)/(VLOOKUP(GK$276,UI!$A$12:$O$51,VLOOKUP(GK$279,$B$276:$C$278,2,0),0)/1000)))),"")</f>
        <v/>
      </c>
      <c r="GL423" s="145" t="str">
        <f>IFERROR(IF(AND(GL$272=list!$D$3,'Box Calculation'!GL$279&lt;&gt;"h",$E423&lt;&gt;0),0,IF(AND(GL$273=list!$D$2,$E423&lt;&gt;0,TRUNC(VLOOKUP($E423,'Container Panel'!$B$41:$Z$100,$D423,0)/(VLOOKUP(GL$276,UI!$A$12:$O$51,VLOOKUP(GL$279,$B$276:$C$278,2,0),0)/1000))&gt;0),1,TRUNC(VLOOKUP($E423,'Container Panel'!$B$41:$Z$100,$D423,0)/(VLOOKUP(GL$276,UI!$A$12:$O$51,VLOOKUP(GL$279,$B$276:$C$278,2,0),0)/1000)))),"")</f>
        <v/>
      </c>
      <c r="GM423" s="145" t="str">
        <f>IFERROR(IF(AND(GM$272=list!$D$3,'Box Calculation'!GM$279&lt;&gt;"h",$E423&lt;&gt;0),0,IF(AND(GM$273=list!$D$2,$E423&lt;&gt;0,TRUNC(VLOOKUP($E423,'Container Panel'!$B$41:$Z$100,$D423,0)/(VLOOKUP(GM$276,UI!$A$12:$O$51,VLOOKUP(GM$279,$B$276:$C$278,2,0),0)/1000))&gt;0),1,TRUNC(VLOOKUP($E423,'Container Panel'!$B$41:$Z$100,$D423,0)/(VLOOKUP(GM$276,UI!$A$12:$O$51,VLOOKUP(GM$279,$B$276:$C$278,2,0),0)/1000)))),"")</f>
        <v/>
      </c>
      <c r="GN423" s="145" t="str">
        <f>IFERROR(IF(AND(GN$272=list!$D$3,'Box Calculation'!GN$279&lt;&gt;"h",$E423&lt;&gt;0),0,IF(AND(GN$273=list!$D$2,$E423&lt;&gt;0,TRUNC(VLOOKUP($E423,'Container Panel'!$B$41:$Z$100,$D423,0)/(VLOOKUP(GN$276,UI!$A$12:$O$51,VLOOKUP(GN$279,$B$276:$C$278,2,0),0)/1000))&gt;0),1,TRUNC(VLOOKUP($E423,'Container Panel'!$B$41:$Z$100,$D423,0)/(VLOOKUP(GN$276,UI!$A$12:$O$51,VLOOKUP(GN$279,$B$276:$C$278,2,0),0)/1000)))),"")</f>
        <v/>
      </c>
      <c r="GO423" s="145" t="str">
        <f>IFERROR(IF(AND(GO$272=list!$D$3,'Box Calculation'!GO$279&lt;&gt;"h",$E423&lt;&gt;0),0,IF(AND(GO$273=list!$D$2,$E423&lt;&gt;0,TRUNC(VLOOKUP($E423,'Container Panel'!$B$41:$Z$100,$D423,0)/(VLOOKUP(GO$276,UI!$A$12:$O$51,VLOOKUP(GO$279,$B$276:$C$278,2,0),0)/1000))&gt;0),1,TRUNC(VLOOKUP($E423,'Container Panel'!$B$41:$Z$100,$D423,0)/(VLOOKUP(GO$276,UI!$A$12:$O$51,VLOOKUP(GO$279,$B$276:$C$278,2,0),0)/1000)))),"")</f>
        <v/>
      </c>
      <c r="GP423" s="145" t="str">
        <f>IFERROR(IF(AND(GP$272=list!$D$3,'Box Calculation'!GP$279&lt;&gt;"h",$E423&lt;&gt;0),0,IF(AND(GP$273=list!$D$2,$E423&lt;&gt;0,TRUNC(VLOOKUP($E423,'Container Panel'!$B$41:$Z$100,$D423,0)/(VLOOKUP(GP$276,UI!$A$12:$O$51,VLOOKUP(GP$279,$B$276:$C$278,2,0),0)/1000))&gt;0),1,TRUNC(VLOOKUP($E423,'Container Panel'!$B$41:$Z$100,$D423,0)/(VLOOKUP(GP$276,UI!$A$12:$O$51,VLOOKUP(GP$279,$B$276:$C$278,2,0),0)/1000)))),"")</f>
        <v/>
      </c>
      <c r="GQ423" s="145" t="str">
        <f>IFERROR(IF(AND(GQ$272=list!$D$3,'Box Calculation'!GQ$279&lt;&gt;"h",$E423&lt;&gt;0),0,IF(AND(GQ$273=list!$D$2,$E423&lt;&gt;0,TRUNC(VLOOKUP($E423,'Container Panel'!$B$41:$Z$100,$D423,0)/(VLOOKUP(GQ$276,UI!$A$12:$O$51,VLOOKUP(GQ$279,$B$276:$C$278,2,0),0)/1000))&gt;0),1,TRUNC(VLOOKUP($E423,'Container Panel'!$B$41:$Z$100,$D423,0)/(VLOOKUP(GQ$276,UI!$A$12:$O$51,VLOOKUP(GQ$279,$B$276:$C$278,2,0),0)/1000)))),"")</f>
        <v/>
      </c>
      <c r="GR423" s="145" t="str">
        <f>IFERROR(IF(AND(GR$272=list!$D$3,'Box Calculation'!GR$279&lt;&gt;"h",$E423&lt;&gt;0),0,IF(AND(GR$273=list!$D$2,$E423&lt;&gt;0,TRUNC(VLOOKUP($E423,'Container Panel'!$B$41:$Z$100,$D423,0)/(VLOOKUP(GR$276,UI!$A$12:$O$51,VLOOKUP(GR$279,$B$276:$C$278,2,0),0)/1000))&gt;0),1,TRUNC(VLOOKUP($E423,'Container Panel'!$B$41:$Z$100,$D423,0)/(VLOOKUP(GR$276,UI!$A$12:$O$51,VLOOKUP(GR$279,$B$276:$C$278,2,0),0)/1000)))),"")</f>
        <v/>
      </c>
      <c r="GS423" s="145" t="str">
        <f>IFERROR(IF(AND(GS$272=list!$D$3,'Box Calculation'!GS$279&lt;&gt;"h",$E423&lt;&gt;0),0,IF(AND(GS$273=list!$D$2,$E423&lt;&gt;0,TRUNC(VLOOKUP($E423,'Container Panel'!$B$41:$Z$100,$D423,0)/(VLOOKUP(GS$276,UI!$A$12:$O$51,VLOOKUP(GS$279,$B$276:$C$278,2,0),0)/1000))&gt;0),1,TRUNC(VLOOKUP($E423,'Container Panel'!$B$41:$Z$100,$D423,0)/(VLOOKUP(GS$276,UI!$A$12:$O$51,VLOOKUP(GS$279,$B$276:$C$278,2,0),0)/1000)))),"")</f>
        <v/>
      </c>
      <c r="GT423" s="145" t="str">
        <f>IFERROR(IF(AND(GT$272=list!$D$3,'Box Calculation'!GT$279&lt;&gt;"h",$E423&lt;&gt;0),0,IF(AND(GT$273=list!$D$2,$E423&lt;&gt;0,TRUNC(VLOOKUP($E423,'Container Panel'!$B$41:$Z$100,$D423,0)/(VLOOKUP(GT$276,UI!$A$12:$O$51,VLOOKUP(GT$279,$B$276:$C$278,2,0),0)/1000))&gt;0),1,TRUNC(VLOOKUP($E423,'Container Panel'!$B$41:$Z$100,$D423,0)/(VLOOKUP(GT$276,UI!$A$12:$O$51,VLOOKUP(GT$279,$B$276:$C$278,2,0),0)/1000)))),"")</f>
        <v/>
      </c>
      <c r="GU423" s="145" t="str">
        <f>IFERROR(IF(AND(GU$272=list!$D$3,'Box Calculation'!GU$279&lt;&gt;"h",$E423&lt;&gt;0),0,IF(AND(GU$273=list!$D$2,$E423&lt;&gt;0,TRUNC(VLOOKUP($E423,'Container Panel'!$B$41:$Z$100,$D423,0)/(VLOOKUP(GU$276,UI!$A$12:$O$51,VLOOKUP(GU$279,$B$276:$C$278,2,0),0)/1000))&gt;0),1,TRUNC(VLOOKUP($E423,'Container Panel'!$B$41:$Z$100,$D423,0)/(VLOOKUP(GU$276,UI!$A$12:$O$51,VLOOKUP(GU$279,$B$276:$C$278,2,0),0)/1000)))),"")</f>
        <v/>
      </c>
      <c r="GV423" s="145" t="str">
        <f>IFERROR(IF(AND(GV$272=list!$D$3,'Box Calculation'!GV$279&lt;&gt;"h",$E423&lt;&gt;0),0,IF(AND(GV$273=list!$D$2,$E423&lt;&gt;0,TRUNC(VLOOKUP($E423,'Container Panel'!$B$41:$Z$100,$D423,0)/(VLOOKUP(GV$276,UI!$A$12:$O$51,VLOOKUP(GV$279,$B$276:$C$278,2,0),0)/1000))&gt;0),1,TRUNC(VLOOKUP($E423,'Container Panel'!$B$41:$Z$100,$D423,0)/(VLOOKUP(GV$276,UI!$A$12:$O$51,VLOOKUP(GV$279,$B$276:$C$278,2,0),0)/1000)))),"")</f>
        <v/>
      </c>
      <c r="GW423" s="145" t="str">
        <f>IFERROR(IF(AND(GW$272=list!$D$3,'Box Calculation'!GW$279&lt;&gt;"h",$E423&lt;&gt;0),0,IF(AND(GW$273=list!$D$2,$E423&lt;&gt;0,TRUNC(VLOOKUP($E423,'Container Panel'!$B$41:$Z$100,$D423,0)/(VLOOKUP(GW$276,UI!$A$12:$O$51,VLOOKUP(GW$279,$B$276:$C$278,2,0),0)/1000))&gt;0),1,TRUNC(VLOOKUP($E423,'Container Panel'!$B$41:$Z$100,$D423,0)/(VLOOKUP(GW$276,UI!$A$12:$O$51,VLOOKUP(GW$279,$B$276:$C$278,2,0),0)/1000)))),"")</f>
        <v/>
      </c>
      <c r="GX423" s="145" t="str">
        <f>IFERROR(IF(AND(GX$272=list!$D$3,'Box Calculation'!GX$279&lt;&gt;"h",$E423&lt;&gt;0),0,IF(AND(GX$273=list!$D$2,$E423&lt;&gt;0,TRUNC(VLOOKUP($E423,'Container Panel'!$B$41:$Z$100,$D423,0)/(VLOOKUP(GX$276,UI!$A$12:$O$51,VLOOKUP(GX$279,$B$276:$C$278,2,0),0)/1000))&gt;0),1,TRUNC(VLOOKUP($E423,'Container Panel'!$B$41:$Z$100,$D423,0)/(VLOOKUP(GX$276,UI!$A$12:$O$51,VLOOKUP(GX$279,$B$276:$C$278,2,0),0)/1000)))),"")</f>
        <v/>
      </c>
      <c r="GY423" s="145" t="str">
        <f>IFERROR(IF(AND(GY$272=list!$D$3,'Box Calculation'!GY$279&lt;&gt;"h",$E423&lt;&gt;0),0,IF(AND(GY$273=list!$D$2,$E423&lt;&gt;0,TRUNC(VLOOKUP($E423,'Container Panel'!$B$41:$Z$100,$D423,0)/(VLOOKUP(GY$276,UI!$A$12:$O$51,VLOOKUP(GY$279,$B$276:$C$278,2,0),0)/1000))&gt;0),1,TRUNC(VLOOKUP($E423,'Container Panel'!$B$41:$Z$100,$D423,0)/(VLOOKUP(GY$276,UI!$A$12:$O$51,VLOOKUP(GY$279,$B$276:$C$278,2,0),0)/1000)))),"")</f>
        <v/>
      </c>
      <c r="GZ423" s="145" t="str">
        <f>IFERROR(IF(AND(GZ$272=list!$D$3,'Box Calculation'!GZ$279&lt;&gt;"h",$E423&lt;&gt;0),0,IF(AND(GZ$273=list!$D$2,$E423&lt;&gt;0,TRUNC(VLOOKUP($E423,'Container Panel'!$B$41:$Z$100,$D423,0)/(VLOOKUP(GZ$276,UI!$A$12:$O$51,VLOOKUP(GZ$279,$B$276:$C$278,2,0),0)/1000))&gt;0),1,TRUNC(VLOOKUP($E423,'Container Panel'!$B$41:$Z$100,$D423,0)/(VLOOKUP(GZ$276,UI!$A$12:$O$51,VLOOKUP(GZ$279,$B$276:$C$278,2,0),0)/1000)))),"")</f>
        <v/>
      </c>
      <c r="HA423" s="145" t="str">
        <f>IFERROR(IF(AND(HA$272=list!$D$3,'Box Calculation'!HA$279&lt;&gt;"h",$E423&lt;&gt;0),0,IF(AND(HA$273=list!$D$2,$E423&lt;&gt;0,TRUNC(VLOOKUP($E423,'Container Panel'!$B$41:$Z$100,$D423,0)/(VLOOKUP(HA$276,UI!$A$12:$O$51,VLOOKUP(HA$279,$B$276:$C$278,2,0),0)/1000))&gt;0),1,TRUNC(VLOOKUP($E423,'Container Panel'!$B$41:$Z$100,$D423,0)/(VLOOKUP(HA$276,UI!$A$12:$O$51,VLOOKUP(HA$279,$B$276:$C$278,2,0),0)/1000)))),"")</f>
        <v/>
      </c>
      <c r="HB423" s="145" t="str">
        <f>IFERROR(IF(AND(HB$272=list!$D$3,'Box Calculation'!HB$279&lt;&gt;"h",$E423&lt;&gt;0),0,IF(AND(HB$273=list!$D$2,$E423&lt;&gt;0,TRUNC(VLOOKUP($E423,'Container Panel'!$B$41:$Z$100,$D423,0)/(VLOOKUP(HB$276,UI!$A$12:$O$51,VLOOKUP(HB$279,$B$276:$C$278,2,0),0)/1000))&gt;0),1,TRUNC(VLOOKUP($E423,'Container Panel'!$B$41:$Z$100,$D423,0)/(VLOOKUP(HB$276,UI!$A$12:$O$51,VLOOKUP(HB$279,$B$276:$C$278,2,0),0)/1000)))),"")</f>
        <v/>
      </c>
      <c r="HC423" s="145" t="str">
        <f>IFERROR(IF(AND(HC$272=list!$D$3,'Box Calculation'!HC$279&lt;&gt;"h",$E423&lt;&gt;0),0,IF(AND(HC$273=list!$D$2,$E423&lt;&gt;0,TRUNC(VLOOKUP($E423,'Container Panel'!$B$41:$Z$100,$D423,0)/(VLOOKUP(HC$276,UI!$A$12:$O$51,VLOOKUP(HC$279,$B$276:$C$278,2,0),0)/1000))&gt;0),1,TRUNC(VLOOKUP($E423,'Container Panel'!$B$41:$Z$100,$D423,0)/(VLOOKUP(HC$276,UI!$A$12:$O$51,VLOOKUP(HC$279,$B$276:$C$278,2,0),0)/1000)))),"")</f>
        <v/>
      </c>
      <c r="HD423" s="145" t="str">
        <f>IFERROR(IF(AND(HD$272=list!$D$3,'Box Calculation'!HD$279&lt;&gt;"h",$E423&lt;&gt;0),0,IF(AND(HD$273=list!$D$2,$E423&lt;&gt;0,TRUNC(VLOOKUP($E423,'Container Panel'!$B$41:$Z$100,$D423,0)/(VLOOKUP(HD$276,UI!$A$12:$O$51,VLOOKUP(HD$279,$B$276:$C$278,2,0),0)/1000))&gt;0),1,TRUNC(VLOOKUP($E423,'Container Panel'!$B$41:$Z$100,$D423,0)/(VLOOKUP(HD$276,UI!$A$12:$O$51,VLOOKUP(HD$279,$B$276:$C$278,2,0),0)/1000)))),"")</f>
        <v/>
      </c>
      <c r="HE423" s="145" t="str">
        <f>IFERROR(IF(AND(HE$272=list!$D$3,'Box Calculation'!HE$279&lt;&gt;"h",$E423&lt;&gt;0),0,IF(AND(HE$273=list!$D$2,$E423&lt;&gt;0,TRUNC(VLOOKUP($E423,'Container Panel'!$B$41:$Z$100,$D423,0)/(VLOOKUP(HE$276,UI!$A$12:$O$51,VLOOKUP(HE$279,$B$276:$C$278,2,0),0)/1000))&gt;0),1,TRUNC(VLOOKUP($E423,'Container Panel'!$B$41:$Z$100,$D423,0)/(VLOOKUP(HE$276,UI!$A$12:$O$51,VLOOKUP(HE$279,$B$276:$C$278,2,0),0)/1000)))),"")</f>
        <v/>
      </c>
      <c r="HF423" s="145" t="str">
        <f>IFERROR(IF(AND(HF$272=list!$D$3,'Box Calculation'!HF$279&lt;&gt;"h",$E423&lt;&gt;0),0,IF(AND(HF$273=list!$D$2,$E423&lt;&gt;0,TRUNC(VLOOKUP($E423,'Container Panel'!$B$41:$Z$100,$D423,0)/(VLOOKUP(HF$276,UI!$A$12:$O$51,VLOOKUP(HF$279,$B$276:$C$278,2,0),0)/1000))&gt;0),1,TRUNC(VLOOKUP($E423,'Container Panel'!$B$41:$Z$100,$D423,0)/(VLOOKUP(HF$276,UI!$A$12:$O$51,VLOOKUP(HF$279,$B$276:$C$278,2,0),0)/1000)))),"")</f>
        <v/>
      </c>
      <c r="HG423" s="145" t="str">
        <f>IFERROR(IF(AND(HG$272=list!$D$3,'Box Calculation'!HG$279&lt;&gt;"h",$E423&lt;&gt;0),0,IF(AND(HG$273=list!$D$2,$E423&lt;&gt;0,TRUNC(VLOOKUP($E423,'Container Panel'!$B$41:$Z$100,$D423,0)/(VLOOKUP(HG$276,UI!$A$12:$O$51,VLOOKUP(HG$279,$B$276:$C$278,2,0),0)/1000))&gt;0),1,TRUNC(VLOOKUP($E423,'Container Panel'!$B$41:$Z$100,$D423,0)/(VLOOKUP(HG$276,UI!$A$12:$O$51,VLOOKUP(HG$279,$B$276:$C$278,2,0),0)/1000)))),"")</f>
        <v/>
      </c>
      <c r="HH423" s="145" t="str">
        <f>IFERROR(IF(AND(HH$272=list!$D$3,'Box Calculation'!HH$279&lt;&gt;"h",$E423&lt;&gt;0),0,IF(AND(HH$273=list!$D$2,$E423&lt;&gt;0,TRUNC(VLOOKUP($E423,'Container Panel'!$B$41:$Z$100,$D423,0)/(VLOOKUP(HH$276,UI!$A$12:$O$51,VLOOKUP(HH$279,$B$276:$C$278,2,0),0)/1000))&gt;0),1,TRUNC(VLOOKUP($E423,'Container Panel'!$B$41:$Z$100,$D423,0)/(VLOOKUP(HH$276,UI!$A$12:$O$51,VLOOKUP(HH$279,$B$276:$C$278,2,0),0)/1000)))),"")</f>
        <v/>
      </c>
      <c r="HI423" s="145" t="str">
        <f>IFERROR(IF(AND(HI$272=list!$D$3,'Box Calculation'!HI$279&lt;&gt;"h",$E423&lt;&gt;0),0,IF(AND(HI$273=list!$D$2,$E423&lt;&gt;0,TRUNC(VLOOKUP($E423,'Container Panel'!$B$41:$Z$100,$D423,0)/(VLOOKUP(HI$276,UI!$A$12:$O$51,VLOOKUP(HI$279,$B$276:$C$278,2,0),0)/1000))&gt;0),1,TRUNC(VLOOKUP($E423,'Container Panel'!$B$41:$Z$100,$D423,0)/(VLOOKUP(HI$276,UI!$A$12:$O$51,VLOOKUP(HI$279,$B$276:$C$278,2,0),0)/1000)))),"")</f>
        <v/>
      </c>
      <c r="HJ423" s="145" t="str">
        <f>IFERROR(IF(AND(HJ$272=list!$D$3,'Box Calculation'!HJ$279&lt;&gt;"h",$E423&lt;&gt;0),0,IF(AND(HJ$273=list!$D$2,$E423&lt;&gt;0,TRUNC(VLOOKUP($E423,'Container Panel'!$B$41:$Z$100,$D423,0)/(VLOOKUP(HJ$276,UI!$A$12:$O$51,VLOOKUP(HJ$279,$B$276:$C$278,2,0),0)/1000))&gt;0),1,TRUNC(VLOOKUP($E423,'Container Panel'!$B$41:$Z$100,$D423,0)/(VLOOKUP(HJ$276,UI!$A$12:$O$51,VLOOKUP(HJ$279,$B$276:$C$278,2,0),0)/1000)))),"")</f>
        <v/>
      </c>
      <c r="HK423" s="145" t="str">
        <f>IFERROR(IF(AND(HK$272=list!$D$3,'Box Calculation'!HK$279&lt;&gt;"h",$E423&lt;&gt;0),0,IF(AND(HK$273=list!$D$2,$E423&lt;&gt;0,TRUNC(VLOOKUP($E423,'Container Panel'!$B$41:$Z$100,$D423,0)/(VLOOKUP(HK$276,UI!$A$12:$O$51,VLOOKUP(HK$279,$B$276:$C$278,2,0),0)/1000))&gt;0),1,TRUNC(VLOOKUP($E423,'Container Panel'!$B$41:$Z$100,$D423,0)/(VLOOKUP(HK$276,UI!$A$12:$O$51,VLOOKUP(HK$279,$B$276:$C$278,2,0),0)/1000)))),"")</f>
        <v/>
      </c>
      <c r="HL423" s="145" t="str">
        <f>IFERROR(IF(AND(HL$272=list!$D$3,'Box Calculation'!HL$279&lt;&gt;"h",$E423&lt;&gt;0),0,IF(AND(HL$273=list!$D$2,$E423&lt;&gt;0,TRUNC(VLOOKUP($E423,'Container Panel'!$B$41:$Z$100,$D423,0)/(VLOOKUP(HL$276,UI!$A$12:$O$51,VLOOKUP(HL$279,$B$276:$C$278,2,0),0)/1000))&gt;0),1,TRUNC(VLOOKUP($E423,'Container Panel'!$B$41:$Z$100,$D423,0)/(VLOOKUP(HL$276,UI!$A$12:$O$51,VLOOKUP(HL$279,$B$276:$C$278,2,0),0)/1000)))),"")</f>
        <v/>
      </c>
      <c r="HM423" s="145" t="str">
        <f>IFERROR(IF(AND(HM$272=list!$D$3,'Box Calculation'!HM$279&lt;&gt;"h",$E423&lt;&gt;0),0,IF(AND(HM$273=list!$D$2,$E423&lt;&gt;0,TRUNC(VLOOKUP($E423,'Container Panel'!$B$41:$Z$100,$D423,0)/(VLOOKUP(HM$276,UI!$A$12:$O$51,VLOOKUP(HM$279,$B$276:$C$278,2,0),0)/1000))&gt;0),1,TRUNC(VLOOKUP($E423,'Container Panel'!$B$41:$Z$100,$D423,0)/(VLOOKUP(HM$276,UI!$A$12:$O$51,VLOOKUP(HM$279,$B$276:$C$278,2,0),0)/1000)))),"")</f>
        <v/>
      </c>
      <c r="HN423" s="145" t="str">
        <f>IFERROR(IF(AND(HN$272=list!$D$3,'Box Calculation'!HN$279&lt;&gt;"h",$E423&lt;&gt;0),0,IF(AND(HN$273=list!$D$2,$E423&lt;&gt;0,TRUNC(VLOOKUP($E423,'Container Panel'!$B$41:$Z$100,$D423,0)/(VLOOKUP(HN$276,UI!$A$12:$O$51,VLOOKUP(HN$279,$B$276:$C$278,2,0),0)/1000))&gt;0),1,TRUNC(VLOOKUP($E423,'Container Panel'!$B$41:$Z$100,$D423,0)/(VLOOKUP(HN$276,UI!$A$12:$O$51,VLOOKUP(HN$279,$B$276:$C$278,2,0),0)/1000)))),"")</f>
        <v/>
      </c>
      <c r="HO423" s="145" t="str">
        <f>IFERROR(IF(AND(HO$272=list!$D$3,'Box Calculation'!HO$279&lt;&gt;"h",$E423&lt;&gt;0),0,IF(AND(HO$273=list!$D$2,$E423&lt;&gt;0,TRUNC(VLOOKUP($E423,'Container Panel'!$B$41:$Z$100,$D423,0)/(VLOOKUP(HO$276,UI!$A$12:$O$51,VLOOKUP(HO$279,$B$276:$C$278,2,0),0)/1000))&gt;0),1,TRUNC(VLOOKUP($E423,'Container Panel'!$B$41:$Z$100,$D423,0)/(VLOOKUP(HO$276,UI!$A$12:$O$51,VLOOKUP(HO$279,$B$276:$C$278,2,0),0)/1000)))),"")</f>
        <v/>
      </c>
      <c r="HP423" s="145" t="str">
        <f>IFERROR(IF(AND(HP$272=list!$D$3,'Box Calculation'!HP$279&lt;&gt;"h",$E423&lt;&gt;0),0,IF(AND(HP$273=list!$D$2,$E423&lt;&gt;0,TRUNC(VLOOKUP($E423,'Container Panel'!$B$41:$Z$100,$D423,0)/(VLOOKUP(HP$276,UI!$A$12:$O$51,VLOOKUP(HP$279,$B$276:$C$278,2,0),0)/1000))&gt;0),1,TRUNC(VLOOKUP($E423,'Container Panel'!$B$41:$Z$100,$D423,0)/(VLOOKUP(HP$276,UI!$A$12:$O$51,VLOOKUP(HP$279,$B$276:$C$278,2,0),0)/1000)))),"")</f>
        <v/>
      </c>
      <c r="HQ423" s="145" t="str">
        <f>IFERROR(IF(AND(HQ$272=list!$D$3,'Box Calculation'!HQ$279&lt;&gt;"h",$E423&lt;&gt;0),0,IF(AND(HQ$273=list!$D$2,$E423&lt;&gt;0,TRUNC(VLOOKUP($E423,'Container Panel'!$B$41:$Z$100,$D423,0)/(VLOOKUP(HQ$276,UI!$A$12:$O$51,VLOOKUP(HQ$279,$B$276:$C$278,2,0),0)/1000))&gt;0),1,TRUNC(VLOOKUP($E423,'Container Panel'!$B$41:$Z$100,$D423,0)/(VLOOKUP(HQ$276,UI!$A$12:$O$51,VLOOKUP(HQ$279,$B$276:$C$278,2,0),0)/1000)))),"")</f>
        <v/>
      </c>
      <c r="HR423" s="145" t="str">
        <f>IFERROR(IF(AND(HR$272=list!$D$3,'Box Calculation'!HR$279&lt;&gt;"h",$E423&lt;&gt;0),0,IF(AND(HR$273=list!$D$2,$E423&lt;&gt;0,TRUNC(VLOOKUP($E423,'Container Panel'!$B$41:$Z$100,$D423,0)/(VLOOKUP(HR$276,UI!$A$12:$O$51,VLOOKUP(HR$279,$B$276:$C$278,2,0),0)/1000))&gt;0),1,TRUNC(VLOOKUP($E423,'Container Panel'!$B$41:$Z$100,$D423,0)/(VLOOKUP(HR$276,UI!$A$12:$O$51,VLOOKUP(HR$279,$B$276:$C$278,2,0),0)/1000)))),"")</f>
        <v/>
      </c>
      <c r="HS423" s="145" t="str">
        <f>IFERROR(IF(AND(HS$272=list!$D$3,'Box Calculation'!HS$279&lt;&gt;"h",$E423&lt;&gt;0),0,IF(AND(HS$273=list!$D$2,$E423&lt;&gt;0,TRUNC(VLOOKUP($E423,'Container Panel'!$B$41:$Z$100,$D423,0)/(VLOOKUP(HS$276,UI!$A$12:$O$51,VLOOKUP(HS$279,$B$276:$C$278,2,0),0)/1000))&gt;0),1,TRUNC(VLOOKUP($E423,'Container Panel'!$B$41:$Z$100,$D423,0)/(VLOOKUP(HS$276,UI!$A$12:$O$51,VLOOKUP(HS$279,$B$276:$C$278,2,0),0)/1000)))),"")</f>
        <v/>
      </c>
      <c r="HT423" s="145" t="str">
        <f>IFERROR(IF(AND(HT$272=list!$D$3,'Box Calculation'!HT$279&lt;&gt;"h",$E423&lt;&gt;0),0,IF(AND(HT$273=list!$D$2,$E423&lt;&gt;0,TRUNC(VLOOKUP($E423,'Container Panel'!$B$41:$Z$100,$D423,0)/(VLOOKUP(HT$276,UI!$A$12:$O$51,VLOOKUP(HT$279,$B$276:$C$278,2,0),0)/1000))&gt;0),1,TRUNC(VLOOKUP($E423,'Container Panel'!$B$41:$Z$100,$D423,0)/(VLOOKUP(HT$276,UI!$A$12:$O$51,VLOOKUP(HT$279,$B$276:$C$278,2,0),0)/1000)))),"")</f>
        <v/>
      </c>
      <c r="HU423" s="145" t="str">
        <f>IFERROR(IF(AND(HU$272=list!$D$3,'Box Calculation'!HU$279&lt;&gt;"h",$E423&lt;&gt;0),0,IF(AND(HU$273=list!$D$2,$E423&lt;&gt;0,TRUNC(VLOOKUP($E423,'Container Panel'!$B$41:$Z$100,$D423,0)/(VLOOKUP(HU$276,UI!$A$12:$O$51,VLOOKUP(HU$279,$B$276:$C$278,2,0),0)/1000))&gt;0),1,TRUNC(VLOOKUP($E423,'Container Panel'!$B$41:$Z$100,$D423,0)/(VLOOKUP(HU$276,UI!$A$12:$O$51,VLOOKUP(HU$279,$B$276:$C$278,2,0),0)/1000)))),"")</f>
        <v/>
      </c>
      <c r="HV423" s="145" t="str">
        <f>IFERROR(IF(AND(HV$272=list!$D$3,'Box Calculation'!HV$279&lt;&gt;"h",$E423&lt;&gt;0),0,IF(AND(HV$273=list!$D$2,$E423&lt;&gt;0,TRUNC(VLOOKUP($E423,'Container Panel'!$B$41:$Z$100,$D423,0)/(VLOOKUP(HV$276,UI!$A$12:$O$51,VLOOKUP(HV$279,$B$276:$C$278,2,0),0)/1000))&gt;0),1,TRUNC(VLOOKUP($E423,'Container Panel'!$B$41:$Z$100,$D423,0)/(VLOOKUP(HV$276,UI!$A$12:$O$51,VLOOKUP(HV$279,$B$276:$C$278,2,0),0)/1000)))),"")</f>
        <v/>
      </c>
      <c r="HW423" s="145" t="str">
        <f>IFERROR(IF(AND(HW$272=list!$D$3,'Box Calculation'!HW$279&lt;&gt;"h",$E423&lt;&gt;0),0,IF(AND(HW$273=list!$D$2,$E423&lt;&gt;0,TRUNC(VLOOKUP($E423,'Container Panel'!$B$41:$Z$100,$D423,0)/(VLOOKUP(HW$276,UI!$A$12:$O$51,VLOOKUP(HW$279,$B$276:$C$278,2,0),0)/1000))&gt;0),1,TRUNC(VLOOKUP($E423,'Container Panel'!$B$41:$Z$100,$D423,0)/(VLOOKUP(HW$276,UI!$A$12:$O$51,VLOOKUP(HW$279,$B$276:$C$278,2,0),0)/1000)))),"")</f>
        <v/>
      </c>
      <c r="HX423" s="145" t="str">
        <f>IFERROR(IF(AND(HX$272=list!$D$3,'Box Calculation'!HX$279&lt;&gt;"h",$E423&lt;&gt;0),0,IF(AND(HX$273=list!$D$2,$E423&lt;&gt;0,TRUNC(VLOOKUP($E423,'Container Panel'!$B$41:$Z$100,$D423,0)/(VLOOKUP(HX$276,UI!$A$12:$O$51,VLOOKUP(HX$279,$B$276:$C$278,2,0),0)/1000))&gt;0),1,TRUNC(VLOOKUP($E423,'Container Panel'!$B$41:$Z$100,$D423,0)/(VLOOKUP(HX$276,UI!$A$12:$O$51,VLOOKUP(HX$279,$B$276:$C$278,2,0),0)/1000)))),"")</f>
        <v/>
      </c>
      <c r="HY423" s="145" t="str">
        <f>IFERROR(IF(AND(HY$272=list!$D$3,'Box Calculation'!HY$279&lt;&gt;"h",$E423&lt;&gt;0),0,IF(AND(HY$273=list!$D$2,$E423&lt;&gt;0,TRUNC(VLOOKUP($E423,'Container Panel'!$B$41:$Z$100,$D423,0)/(VLOOKUP(HY$276,UI!$A$12:$O$51,VLOOKUP(HY$279,$B$276:$C$278,2,0),0)/1000))&gt;0),1,TRUNC(VLOOKUP($E423,'Container Panel'!$B$41:$Z$100,$D423,0)/(VLOOKUP(HY$276,UI!$A$12:$O$51,VLOOKUP(HY$279,$B$276:$C$278,2,0),0)/1000)))),"")</f>
        <v/>
      </c>
      <c r="HZ423" s="145" t="str">
        <f>IFERROR(IF(AND(HZ$272=list!$D$3,'Box Calculation'!HZ$279&lt;&gt;"h",$E423&lt;&gt;0),0,IF(AND(HZ$273=list!$D$2,$E423&lt;&gt;0,TRUNC(VLOOKUP($E423,'Container Panel'!$B$41:$Z$100,$D423,0)/(VLOOKUP(HZ$276,UI!$A$12:$O$51,VLOOKUP(HZ$279,$B$276:$C$278,2,0),0)/1000))&gt;0),1,TRUNC(VLOOKUP($E423,'Container Panel'!$B$41:$Z$100,$D423,0)/(VLOOKUP(HZ$276,UI!$A$12:$O$51,VLOOKUP(HZ$279,$B$276:$C$278,2,0),0)/1000)))),"")</f>
        <v/>
      </c>
      <c r="IA423" s="145" t="str">
        <f>IFERROR(IF(AND(IA$272=list!$D$3,'Box Calculation'!IA$279&lt;&gt;"h",$E423&lt;&gt;0),0,IF(AND(IA$273=list!$D$2,$E423&lt;&gt;0,TRUNC(VLOOKUP($E423,'Container Panel'!$B$41:$Z$100,$D423,0)/(VLOOKUP(IA$276,UI!$A$12:$O$51,VLOOKUP(IA$279,$B$276:$C$278,2,0),0)/1000))&gt;0),1,TRUNC(VLOOKUP($E423,'Container Panel'!$B$41:$Z$100,$D423,0)/(VLOOKUP(IA$276,UI!$A$12:$O$51,VLOOKUP(IA$279,$B$276:$C$278,2,0),0)/1000)))),"")</f>
        <v/>
      </c>
      <c r="IB423" s="145" t="str">
        <f>IFERROR(IF(AND(IB$272=list!$D$3,'Box Calculation'!IB$279&lt;&gt;"h",$E423&lt;&gt;0),0,IF(AND(IB$273=list!$D$2,$E423&lt;&gt;0,TRUNC(VLOOKUP($E423,'Container Panel'!$B$41:$Z$100,$D423,0)/(VLOOKUP(IB$276,UI!$A$12:$O$51,VLOOKUP(IB$279,$B$276:$C$278,2,0),0)/1000))&gt;0),1,TRUNC(VLOOKUP($E423,'Container Panel'!$B$41:$Z$100,$D423,0)/(VLOOKUP(IB$276,UI!$A$12:$O$51,VLOOKUP(IB$279,$B$276:$C$278,2,0),0)/1000)))),"")</f>
        <v/>
      </c>
      <c r="IC423" s="145" t="str">
        <f>IFERROR(IF(AND(IC$272=list!$D$3,'Box Calculation'!IC$279&lt;&gt;"h",$E423&lt;&gt;0),0,IF(AND(IC$273=list!$D$2,$E423&lt;&gt;0,TRUNC(VLOOKUP($E423,'Container Panel'!$B$41:$Z$100,$D423,0)/(VLOOKUP(IC$276,UI!$A$12:$O$51,VLOOKUP(IC$279,$B$276:$C$278,2,0),0)/1000))&gt;0),1,TRUNC(VLOOKUP($E423,'Container Panel'!$B$41:$Z$100,$D423,0)/(VLOOKUP(IC$276,UI!$A$12:$O$51,VLOOKUP(IC$279,$B$276:$C$278,2,0),0)/1000)))),"")</f>
        <v/>
      </c>
      <c r="ID423" s="145" t="str">
        <f>IFERROR(IF(AND(ID$272=list!$D$3,'Box Calculation'!ID$279&lt;&gt;"h",$E423&lt;&gt;0),0,IF(AND(ID$273=list!$D$2,$E423&lt;&gt;0,TRUNC(VLOOKUP($E423,'Container Panel'!$B$41:$Z$100,$D423,0)/(VLOOKUP(ID$276,UI!$A$12:$O$51,VLOOKUP(ID$279,$B$276:$C$278,2,0),0)/1000))&gt;0),1,TRUNC(VLOOKUP($E423,'Container Panel'!$B$41:$Z$100,$D423,0)/(VLOOKUP(ID$276,UI!$A$12:$O$51,VLOOKUP(ID$279,$B$276:$C$278,2,0),0)/1000)))),"")</f>
        <v/>
      </c>
      <c r="IE423" s="145" t="str">
        <f>IFERROR(IF(AND(IE$272=list!$D$3,'Box Calculation'!IE$279&lt;&gt;"h",$E423&lt;&gt;0),0,IF(AND(IE$273=list!$D$2,$E423&lt;&gt;0,TRUNC(VLOOKUP($E423,'Container Panel'!$B$41:$Z$100,$D423,0)/(VLOOKUP(IE$276,UI!$A$12:$O$51,VLOOKUP(IE$279,$B$276:$C$278,2,0),0)/1000))&gt;0),1,TRUNC(VLOOKUP($E423,'Container Panel'!$B$41:$Z$100,$D423,0)/(VLOOKUP(IE$276,UI!$A$12:$O$51,VLOOKUP(IE$279,$B$276:$C$278,2,0),0)/1000)))),"")</f>
        <v/>
      </c>
      <c r="IF423" s="145" t="str">
        <f>IFERROR(IF(AND(IF$272=list!$D$3,'Box Calculation'!IF$279&lt;&gt;"h",$E423&lt;&gt;0),0,IF(AND(IF$273=list!$D$2,$E423&lt;&gt;0,TRUNC(VLOOKUP($E423,'Container Panel'!$B$41:$Z$100,$D423,0)/(VLOOKUP(IF$276,UI!$A$12:$O$51,VLOOKUP(IF$279,$B$276:$C$278,2,0),0)/1000))&gt;0),1,TRUNC(VLOOKUP($E423,'Container Panel'!$B$41:$Z$100,$D423,0)/(VLOOKUP(IF$276,UI!$A$12:$O$51,VLOOKUP(IF$279,$B$276:$C$278,2,0),0)/1000)))),"")</f>
        <v/>
      </c>
      <c r="IG423" s="145" t="str">
        <f>IFERROR(IF(AND(IG$272=list!$D$3,'Box Calculation'!IG$279&lt;&gt;"h",$E423&lt;&gt;0),0,IF(AND(IG$273=list!$D$2,$E423&lt;&gt;0,TRUNC(VLOOKUP($E423,'Container Panel'!$B$41:$Z$100,$D423,0)/(VLOOKUP(IG$276,UI!$A$12:$O$51,VLOOKUP(IG$279,$B$276:$C$278,2,0),0)/1000))&gt;0),1,TRUNC(VLOOKUP($E423,'Container Panel'!$B$41:$Z$100,$D423,0)/(VLOOKUP(IG$276,UI!$A$12:$O$51,VLOOKUP(IG$279,$B$276:$C$278,2,0),0)/1000)))),"")</f>
        <v/>
      </c>
      <c r="IH423" s="145" t="str">
        <f>IFERROR(IF(AND(IH$272=list!$D$3,'Box Calculation'!IH$279&lt;&gt;"h",$E423&lt;&gt;0),0,IF(AND(IH$273=list!$D$2,$E423&lt;&gt;0,TRUNC(VLOOKUP($E423,'Container Panel'!$B$41:$Z$100,$D423,0)/(VLOOKUP(IH$276,UI!$A$12:$O$51,VLOOKUP(IH$279,$B$276:$C$278,2,0),0)/1000))&gt;0),1,TRUNC(VLOOKUP($E423,'Container Panel'!$B$41:$Z$100,$D423,0)/(VLOOKUP(IH$276,UI!$A$12:$O$51,VLOOKUP(IH$279,$B$276:$C$278,2,0),0)/1000)))),"")</f>
        <v/>
      </c>
      <c r="II423" s="145" t="str">
        <f>IFERROR(IF(AND(II$272=list!$D$3,'Box Calculation'!II$279&lt;&gt;"h",$E423&lt;&gt;0),0,IF(AND(II$273=list!$D$2,$E423&lt;&gt;0,TRUNC(VLOOKUP($E423,'Container Panel'!$B$41:$Z$100,$D423,0)/(VLOOKUP(II$276,UI!$A$12:$O$51,VLOOKUP(II$279,$B$276:$C$278,2,0),0)/1000))&gt;0),1,TRUNC(VLOOKUP($E423,'Container Panel'!$B$41:$Z$100,$D423,0)/(VLOOKUP(II$276,UI!$A$12:$O$51,VLOOKUP(II$279,$B$276:$C$278,2,0),0)/1000)))),"")</f>
        <v/>
      </c>
      <c r="IJ423" s="145" t="str">
        <f>IFERROR(IF(AND(IJ$272=list!$D$3,'Box Calculation'!IJ$279&lt;&gt;"h",$E423&lt;&gt;0),0,IF(AND(IJ$273=list!$D$2,$E423&lt;&gt;0,TRUNC(VLOOKUP($E423,'Container Panel'!$B$41:$Z$100,$D423,0)/(VLOOKUP(IJ$276,UI!$A$12:$O$51,VLOOKUP(IJ$279,$B$276:$C$278,2,0),0)/1000))&gt;0),1,TRUNC(VLOOKUP($E423,'Container Panel'!$B$41:$Z$100,$D423,0)/(VLOOKUP(IJ$276,UI!$A$12:$O$51,VLOOKUP(IJ$279,$B$276:$C$278,2,0),0)/1000)))),"")</f>
        <v/>
      </c>
      <c r="IK423" s="145" t="str">
        <f>IFERROR(IF(AND(IK$272=list!$D$3,'Box Calculation'!IK$279&lt;&gt;"h",$E423&lt;&gt;0),0,IF(AND(IK$273=list!$D$2,$E423&lt;&gt;0,TRUNC(VLOOKUP($E423,'Container Panel'!$B$41:$Z$100,$D423,0)/(VLOOKUP(IK$276,UI!$A$12:$O$51,VLOOKUP(IK$279,$B$276:$C$278,2,0),0)/1000))&gt;0),1,TRUNC(VLOOKUP($E423,'Container Panel'!$B$41:$Z$100,$D423,0)/(VLOOKUP(IK$276,UI!$A$12:$O$51,VLOOKUP(IK$279,$B$276:$C$278,2,0),0)/1000)))),"")</f>
        <v/>
      </c>
      <c r="IL423" s="145" t="str">
        <f>IFERROR(IF(AND(IL$272=list!$D$3,'Box Calculation'!IL$279&lt;&gt;"h",$E423&lt;&gt;0),0,IF(AND(IL$273=list!$D$2,$E423&lt;&gt;0,TRUNC(VLOOKUP($E423,'Container Panel'!$B$41:$Z$100,$D423,0)/(VLOOKUP(IL$276,UI!$A$12:$O$51,VLOOKUP(IL$279,$B$276:$C$278,2,0),0)/1000))&gt;0),1,TRUNC(VLOOKUP($E423,'Container Panel'!$B$41:$Z$100,$D423,0)/(VLOOKUP(IL$276,UI!$A$12:$O$51,VLOOKUP(IL$279,$B$276:$C$278,2,0),0)/1000)))),"")</f>
        <v/>
      </c>
    </row>
    <row r="424" spans="2:246">
      <c r="B424" s="74">
        <v>144</v>
      </c>
      <c r="C424" s="74">
        <f t="shared" si="198"/>
        <v>49</v>
      </c>
      <c r="D424" s="163">
        <f>MOD(B424,3)+'Container Panel'!$Q$38</f>
        <v>16</v>
      </c>
      <c r="E424" s="143">
        <f t="shared" si="197"/>
        <v>0</v>
      </c>
      <c r="F424" s="144" t="s">
        <v>75</v>
      </c>
      <c r="G424" s="145" t="str">
        <f>IFERROR(TRUNC(VLOOKUP($E424,'Container Panel'!$B$41:$Z$100,$D424,0)/(VLOOKUP(G$276,UI!$A$12:$O$51,VLOOKUP(G$277,$B$276:$C$278,2,0),0)/1000)),"")</f>
        <v/>
      </c>
      <c r="H424" s="145" t="str">
        <f>IFERROR(TRUNC(VLOOKUP($E424,'Container Panel'!$B$41:$Z$100,$D424,0)/(VLOOKUP(H$276,UI!$A$12:$O$51,VLOOKUP(H$277,$B$276:$C$278,2,0),0)/1000)),"")</f>
        <v/>
      </c>
      <c r="I424" s="145" t="str">
        <f>IFERROR(TRUNC(VLOOKUP($E424,'Container Panel'!$B$41:$Z$100,$D424,0)/(VLOOKUP(I$276,UI!$A$12:$O$51,VLOOKUP(I$277,$B$276:$C$278,2,0),0)/1000)),"")</f>
        <v/>
      </c>
      <c r="J424" s="145" t="str">
        <f>IFERROR(TRUNC(VLOOKUP($E424,'Container Panel'!$B$41:$Z$100,$D424,0)/(VLOOKUP(J$276,UI!$A$12:$O$51,VLOOKUP(J$277,$B$276:$C$278,2,0),0)/1000)),"")</f>
        <v/>
      </c>
      <c r="K424" s="145" t="str">
        <f>IFERROR(TRUNC(VLOOKUP($E424,'Container Panel'!$B$41:$Z$100,$D424,0)/(VLOOKUP(K$276,UI!$A$12:$O$51,VLOOKUP(K$277,$B$276:$C$278,2,0),0)/1000)),"")</f>
        <v/>
      </c>
      <c r="L424" s="145" t="str">
        <f>IFERROR(TRUNC(VLOOKUP($E424,'Container Panel'!$B$41:$Z$100,$D424,0)/(VLOOKUP(L$276,UI!$A$12:$O$51,VLOOKUP(L$277,$B$276:$C$278,2,0),0)/1000)),"")</f>
        <v/>
      </c>
      <c r="M424" s="145" t="str">
        <f>IFERROR(TRUNC(VLOOKUP($E424,'Container Panel'!$B$41:$Z$100,$D424,0)/(VLOOKUP(M$276,UI!$A$12:$O$51,VLOOKUP(M$277,$B$276:$C$278,2,0),0)/1000)),"")</f>
        <v/>
      </c>
      <c r="N424" s="145" t="str">
        <f>IFERROR(TRUNC(VLOOKUP($E424,'Container Panel'!$B$41:$Z$100,$D424,0)/(VLOOKUP(N$276,UI!$A$12:$O$51,VLOOKUP(N$277,$B$276:$C$278,2,0),0)/1000)),"")</f>
        <v/>
      </c>
      <c r="O424" s="145" t="str">
        <f>IFERROR(TRUNC(VLOOKUP($E424,'Container Panel'!$B$41:$Z$100,$D424,0)/(VLOOKUP(O$276,UI!$A$12:$O$51,VLOOKUP(O$277,$B$276:$C$278,2,0),0)/1000)),"")</f>
        <v/>
      </c>
      <c r="P424" s="145" t="str">
        <f>IFERROR(TRUNC(VLOOKUP($E424,'Container Panel'!$B$41:$Z$100,$D424,0)/(VLOOKUP(P$276,UI!$A$12:$O$51,VLOOKUP(P$277,$B$276:$C$278,2,0),0)/1000)),"")</f>
        <v/>
      </c>
      <c r="Q424" s="145" t="str">
        <f>IFERROR(TRUNC(VLOOKUP($E424,'Container Panel'!$B$41:$Z$100,$D424,0)/(VLOOKUP(Q$276,UI!$A$12:$O$51,VLOOKUP(Q$277,$B$276:$C$278,2,0),0)/1000)),"")</f>
        <v/>
      </c>
      <c r="R424" s="145" t="str">
        <f>IFERROR(TRUNC(VLOOKUP($E424,'Container Panel'!$B$41:$Z$100,$D424,0)/(VLOOKUP(R$276,UI!$A$12:$O$51,VLOOKUP(R$277,$B$276:$C$278,2,0),0)/1000)),"")</f>
        <v/>
      </c>
      <c r="S424" s="145" t="str">
        <f>IFERROR(TRUNC(VLOOKUP($E424,'Container Panel'!$B$41:$Z$100,$D424,0)/(VLOOKUP(S$276,UI!$A$12:$O$51,VLOOKUP(S$277,$B$276:$C$278,2,0),0)/1000)),"")</f>
        <v/>
      </c>
      <c r="T424" s="145" t="str">
        <f>IFERROR(TRUNC(VLOOKUP($E424,'Container Panel'!$B$41:$Z$100,$D424,0)/(VLOOKUP(T$276,UI!$A$12:$O$51,VLOOKUP(T$277,$B$276:$C$278,2,0),0)/1000)),"")</f>
        <v/>
      </c>
      <c r="U424" s="145" t="str">
        <f>IFERROR(TRUNC(VLOOKUP($E424,'Container Panel'!$B$41:$Z$100,$D424,0)/(VLOOKUP(U$276,UI!$A$12:$O$51,VLOOKUP(U$277,$B$276:$C$278,2,0),0)/1000)),"")</f>
        <v/>
      </c>
      <c r="V424" s="145" t="str">
        <f>IFERROR(TRUNC(VLOOKUP($E424,'Container Panel'!$B$41:$Z$100,$D424,0)/(VLOOKUP(V$276,UI!$A$12:$O$51,VLOOKUP(V$277,$B$276:$C$278,2,0),0)/1000)),"")</f>
        <v/>
      </c>
      <c r="W424" s="145" t="str">
        <f>IFERROR(TRUNC(VLOOKUP($E424,'Container Panel'!$B$41:$Z$100,$D424,0)/(VLOOKUP(W$276,UI!$A$12:$O$51,VLOOKUP(W$277,$B$276:$C$278,2,0),0)/1000)),"")</f>
        <v/>
      </c>
      <c r="X424" s="145" t="str">
        <f>IFERROR(TRUNC(VLOOKUP($E424,'Container Panel'!$B$41:$Z$100,$D424,0)/(VLOOKUP(X$276,UI!$A$12:$O$51,VLOOKUP(X$277,$B$276:$C$278,2,0),0)/1000)),"")</f>
        <v/>
      </c>
      <c r="Y424" s="145" t="str">
        <f>IFERROR(TRUNC(VLOOKUP($E424,'Container Panel'!$B$41:$Z$100,$D424,0)/(VLOOKUP(Y$276,UI!$A$12:$O$51,VLOOKUP(Y$277,$B$276:$C$278,2,0),0)/1000)),"")</f>
        <v/>
      </c>
      <c r="Z424" s="145" t="str">
        <f>IFERROR(TRUNC(VLOOKUP($E424,'Container Panel'!$B$41:$Z$100,$D424,0)/(VLOOKUP(Z$276,UI!$A$12:$O$51,VLOOKUP(Z$277,$B$276:$C$278,2,0),0)/1000)),"")</f>
        <v/>
      </c>
      <c r="AA424" s="145" t="str">
        <f>IFERROR(TRUNC(VLOOKUP($E424,'Container Panel'!$B$41:$Z$100,$D424,0)/(VLOOKUP(AA$276,UI!$A$12:$O$51,VLOOKUP(AA$277,$B$276:$C$278,2,0),0)/1000)),"")</f>
        <v/>
      </c>
      <c r="AB424" s="145" t="str">
        <f>IFERROR(TRUNC(VLOOKUP($E424,'Container Panel'!$B$41:$Z$100,$D424,0)/(VLOOKUP(AB$276,UI!$A$12:$O$51,VLOOKUP(AB$277,$B$276:$C$278,2,0),0)/1000)),"")</f>
        <v/>
      </c>
      <c r="AC424" s="145" t="str">
        <f>IFERROR(TRUNC(VLOOKUP($E424,'Container Panel'!$B$41:$Z$100,$D424,0)/(VLOOKUP(AC$276,UI!$A$12:$O$51,VLOOKUP(AC$277,$B$276:$C$278,2,0),0)/1000)),"")</f>
        <v/>
      </c>
      <c r="AD424" s="145" t="str">
        <f>IFERROR(TRUNC(VLOOKUP($E424,'Container Panel'!$B$41:$Z$100,$D424,0)/(VLOOKUP(AD$276,UI!$A$12:$O$51,VLOOKUP(AD$277,$B$276:$C$278,2,0),0)/1000)),"")</f>
        <v/>
      </c>
      <c r="AE424" s="145" t="str">
        <f>IFERROR(TRUNC(VLOOKUP($E424,'Container Panel'!$B$41:$Z$100,$D424,0)/(VLOOKUP(AE$276,UI!$A$12:$O$51,VLOOKUP(AE$277,$B$276:$C$278,2,0),0)/1000)),"")</f>
        <v/>
      </c>
      <c r="AF424" s="145" t="str">
        <f>IFERROR(TRUNC(VLOOKUP($E424,'Container Panel'!$B$41:$Z$100,$D424,0)/(VLOOKUP(AF$276,UI!$A$12:$O$51,VLOOKUP(AF$277,$B$276:$C$278,2,0),0)/1000)),"")</f>
        <v/>
      </c>
      <c r="AG424" s="145" t="str">
        <f>IFERROR(TRUNC(VLOOKUP($E424,'Container Panel'!$B$41:$Z$100,$D424,0)/(VLOOKUP(AG$276,UI!$A$12:$O$51,VLOOKUP(AG$277,$B$276:$C$278,2,0),0)/1000)),"")</f>
        <v/>
      </c>
      <c r="AH424" s="145" t="str">
        <f>IFERROR(TRUNC(VLOOKUP($E424,'Container Panel'!$B$41:$Z$100,$D424,0)/(VLOOKUP(AH$276,UI!$A$12:$O$51,VLOOKUP(AH$277,$B$276:$C$278,2,0),0)/1000)),"")</f>
        <v/>
      </c>
      <c r="AI424" s="145" t="str">
        <f>IFERROR(TRUNC(VLOOKUP($E424,'Container Panel'!$B$41:$Z$100,$D424,0)/(VLOOKUP(AI$276,UI!$A$12:$O$51,VLOOKUP(AI$277,$B$276:$C$278,2,0),0)/1000)),"")</f>
        <v/>
      </c>
      <c r="AJ424" s="145" t="str">
        <f>IFERROR(TRUNC(VLOOKUP($E424,'Container Panel'!$B$41:$Z$100,$D424,0)/(VLOOKUP(AJ$276,UI!$A$12:$O$51,VLOOKUP(AJ$277,$B$276:$C$278,2,0),0)/1000)),"")</f>
        <v/>
      </c>
      <c r="AK424" s="145" t="str">
        <f>IFERROR(TRUNC(VLOOKUP($E424,'Container Panel'!$B$41:$Z$100,$D424,0)/(VLOOKUP(AK$276,UI!$A$12:$O$51,VLOOKUP(AK$277,$B$276:$C$278,2,0),0)/1000)),"")</f>
        <v/>
      </c>
      <c r="AL424" s="145" t="str">
        <f>IFERROR(TRUNC(VLOOKUP($E424,'Container Panel'!$B$41:$Z$100,$D424,0)/(VLOOKUP(AL$276,UI!$A$12:$O$51,VLOOKUP(AL$277,$B$276:$C$278,2,0),0)/1000)),"")</f>
        <v/>
      </c>
      <c r="AM424" s="145" t="str">
        <f>IFERROR(TRUNC(VLOOKUP($E424,'Container Panel'!$B$41:$Z$100,$D424,0)/(VLOOKUP(AM$276,UI!$A$12:$O$51,VLOOKUP(AM$277,$B$276:$C$278,2,0),0)/1000)),"")</f>
        <v/>
      </c>
      <c r="AN424" s="145" t="str">
        <f>IFERROR(TRUNC(VLOOKUP($E424,'Container Panel'!$B$41:$Z$100,$D424,0)/(VLOOKUP(AN$276,UI!$A$12:$O$51,VLOOKUP(AN$277,$B$276:$C$278,2,0),0)/1000)),"")</f>
        <v/>
      </c>
      <c r="AO424" s="145" t="str">
        <f>IFERROR(TRUNC(VLOOKUP($E424,'Container Panel'!$B$41:$Z$100,$D424,0)/(VLOOKUP(AO$276,UI!$A$12:$O$51,VLOOKUP(AO$277,$B$276:$C$278,2,0),0)/1000)),"")</f>
        <v/>
      </c>
      <c r="AP424" s="145" t="str">
        <f>IFERROR(TRUNC(VLOOKUP($E424,'Container Panel'!$B$41:$Z$100,$D424,0)/(VLOOKUP(AP$276,UI!$A$12:$O$51,VLOOKUP(AP$277,$B$276:$C$278,2,0),0)/1000)),"")</f>
        <v/>
      </c>
      <c r="AQ424" s="145" t="str">
        <f>IFERROR(TRUNC(VLOOKUP($E424,'Container Panel'!$B$41:$Z$100,$D424,0)/(VLOOKUP(AQ$276,UI!$A$12:$O$51,VLOOKUP(AQ$277,$B$276:$C$278,2,0),0)/1000)),"")</f>
        <v/>
      </c>
      <c r="AR424" s="145" t="str">
        <f>IFERROR(TRUNC(VLOOKUP($E424,'Container Panel'!$B$41:$Z$100,$D424,0)/(VLOOKUP(AR$276,UI!$A$12:$O$51,VLOOKUP(AR$277,$B$276:$C$278,2,0),0)/1000)),"")</f>
        <v/>
      </c>
      <c r="AS424" s="145" t="str">
        <f>IFERROR(TRUNC(VLOOKUP($E424,'Container Panel'!$B$41:$Z$100,$D424,0)/(VLOOKUP(AS$276,UI!$A$12:$O$51,VLOOKUP(AS$277,$B$276:$C$278,2,0),0)/1000)),"")</f>
        <v/>
      </c>
      <c r="AT424" s="145" t="str">
        <f>IFERROR(TRUNC(VLOOKUP($E424,'Container Panel'!$B$41:$Z$100,$D424,0)/(VLOOKUP(AT$276,UI!$A$12:$O$51,VLOOKUP(AT$277,$B$276:$C$278,2,0),0)/1000)),"")</f>
        <v/>
      </c>
      <c r="AU424" s="145" t="str">
        <f>IFERROR(TRUNC(VLOOKUP($E424,'Container Panel'!$B$41:$Z$100,$D424,0)/(VLOOKUP(AU$276,UI!$A$12:$O$51,VLOOKUP(AU$277,$B$276:$C$278,2,0),0)/1000)),"")</f>
        <v/>
      </c>
      <c r="AV424" s="145" t="str">
        <f>IFERROR(TRUNC(VLOOKUP($E424,'Container Panel'!$B$41:$Z$100,$D424,0)/(VLOOKUP(AV$276,UI!$A$12:$O$51,VLOOKUP(AV$277,$B$276:$C$278,2,0),0)/1000)),"")</f>
        <v/>
      </c>
      <c r="AW424" s="145" t="str">
        <f>IFERROR(TRUNC(VLOOKUP($E424,'Container Panel'!$B$41:$Z$100,$D424,0)/(VLOOKUP(AW$276,UI!$A$12:$O$51,VLOOKUP(AW$277,$B$276:$C$278,2,0),0)/1000)),"")</f>
        <v/>
      </c>
      <c r="AX424" s="145" t="str">
        <f>IFERROR(TRUNC(VLOOKUP($E424,'Container Panel'!$B$41:$Z$100,$D424,0)/(VLOOKUP(AX$276,UI!$A$12:$O$51,VLOOKUP(AX$277,$B$276:$C$278,2,0),0)/1000)),"")</f>
        <v/>
      </c>
      <c r="AY424" s="145" t="str">
        <f>IFERROR(TRUNC(VLOOKUP($E424,'Container Panel'!$B$41:$Z$100,$D424,0)/(VLOOKUP(AY$276,UI!$A$12:$O$51,VLOOKUP(AY$277,$B$276:$C$278,2,0),0)/1000)),"")</f>
        <v/>
      </c>
      <c r="AZ424" s="145" t="str">
        <f>IFERROR(TRUNC(VLOOKUP($E424,'Container Panel'!$B$41:$Z$100,$D424,0)/(VLOOKUP(AZ$276,UI!$A$12:$O$51,VLOOKUP(AZ$277,$B$276:$C$278,2,0),0)/1000)),"")</f>
        <v/>
      </c>
      <c r="BA424" s="145" t="str">
        <f>IFERROR(TRUNC(VLOOKUP($E424,'Container Panel'!$B$41:$Z$100,$D424,0)/(VLOOKUP(BA$276,UI!$A$12:$O$51,VLOOKUP(BA$277,$B$276:$C$278,2,0),0)/1000)),"")</f>
        <v/>
      </c>
      <c r="BB424" s="145" t="str">
        <f>IFERROR(TRUNC(VLOOKUP($E424,'Container Panel'!$B$41:$Z$100,$D424,0)/(VLOOKUP(BB$276,UI!$A$12:$O$51,VLOOKUP(BB$277,$B$276:$C$278,2,0),0)/1000)),"")</f>
        <v/>
      </c>
      <c r="BC424" s="145" t="str">
        <f>IFERROR(TRUNC(VLOOKUP($E424,'Container Panel'!$B$41:$Z$100,$D424,0)/(VLOOKUP(BC$276,UI!$A$12:$O$51,VLOOKUP(BC$277,$B$276:$C$278,2,0),0)/1000)),"")</f>
        <v/>
      </c>
      <c r="BD424" s="145" t="str">
        <f>IFERROR(TRUNC(VLOOKUP($E424,'Container Panel'!$B$41:$Z$100,$D424,0)/(VLOOKUP(BD$276,UI!$A$12:$O$51,VLOOKUP(BD$277,$B$276:$C$278,2,0),0)/1000)),"")</f>
        <v/>
      </c>
      <c r="BE424" s="145" t="str">
        <f>IFERROR(TRUNC(VLOOKUP($E424,'Container Panel'!$B$41:$Z$100,$D424,0)/(VLOOKUP(BE$276,UI!$A$12:$O$51,VLOOKUP(BE$277,$B$276:$C$278,2,0),0)/1000)),"")</f>
        <v/>
      </c>
      <c r="BF424" s="145" t="str">
        <f>IFERROR(TRUNC(VLOOKUP($E424,'Container Panel'!$B$41:$Z$100,$D424,0)/(VLOOKUP(BF$276,UI!$A$12:$O$51,VLOOKUP(BF$277,$B$276:$C$278,2,0),0)/1000)),"")</f>
        <v/>
      </c>
      <c r="BG424" s="145" t="str">
        <f>IFERROR(TRUNC(VLOOKUP($E424,'Container Panel'!$B$41:$Z$100,$D424,0)/(VLOOKUP(BG$276,UI!$A$12:$O$51,VLOOKUP(BG$277,$B$276:$C$278,2,0),0)/1000)),"")</f>
        <v/>
      </c>
      <c r="BH424" s="145" t="str">
        <f>IFERROR(TRUNC(VLOOKUP($E424,'Container Panel'!$B$41:$Z$100,$D424,0)/(VLOOKUP(BH$276,UI!$A$12:$O$51,VLOOKUP(BH$277,$B$276:$C$278,2,0),0)/1000)),"")</f>
        <v/>
      </c>
      <c r="BI424" s="145" t="str">
        <f>IFERROR(TRUNC(VLOOKUP($E424,'Container Panel'!$B$41:$Z$100,$D424,0)/(VLOOKUP(BI$276,UI!$A$12:$O$51,VLOOKUP(BI$277,$B$276:$C$278,2,0),0)/1000)),"")</f>
        <v/>
      </c>
      <c r="BJ424" s="145" t="str">
        <f>IFERROR(TRUNC(VLOOKUP($E424,'Container Panel'!$B$41:$Z$100,$D424,0)/(VLOOKUP(BJ$276,UI!$A$12:$O$51,VLOOKUP(BJ$277,$B$276:$C$278,2,0),0)/1000)),"")</f>
        <v/>
      </c>
      <c r="BK424" s="145" t="str">
        <f>IFERROR(TRUNC(VLOOKUP($E424,'Container Panel'!$B$41:$Z$100,$D424,0)/(VLOOKUP(BK$276,UI!$A$12:$O$51,VLOOKUP(BK$277,$B$276:$C$278,2,0),0)/1000)),"")</f>
        <v/>
      </c>
      <c r="BL424" s="145" t="str">
        <f>IFERROR(TRUNC(VLOOKUP($E424,'Container Panel'!$B$41:$Z$100,$D424,0)/(VLOOKUP(BL$276,UI!$A$12:$O$51,VLOOKUP(BL$277,$B$276:$C$278,2,0),0)/1000)),"")</f>
        <v/>
      </c>
      <c r="BM424" s="145" t="str">
        <f>IFERROR(TRUNC(VLOOKUP($E424,'Container Panel'!$B$41:$Z$100,$D424,0)/(VLOOKUP(BM$276,UI!$A$12:$O$51,VLOOKUP(BM$277,$B$276:$C$278,2,0),0)/1000)),"")</f>
        <v/>
      </c>
      <c r="BN424" s="145" t="str">
        <f>IFERROR(TRUNC(VLOOKUP($E424,'Container Panel'!$B$41:$Z$100,$D424,0)/(VLOOKUP(BN$276,UI!$A$12:$O$51,VLOOKUP(BN$277,$B$276:$C$278,2,0),0)/1000)),"")</f>
        <v/>
      </c>
      <c r="BO424" s="145" t="str">
        <f>IFERROR(TRUNC(VLOOKUP($E424,'Container Panel'!$B$41:$Z$100,$D424,0)/(VLOOKUP(BO$276,UI!$A$12:$O$51,VLOOKUP(BO$277,$B$276:$C$278,2,0),0)/1000)),"")</f>
        <v/>
      </c>
      <c r="BP424" s="145" t="str">
        <f>IFERROR(TRUNC(VLOOKUP($E424,'Container Panel'!$B$41:$Z$100,$D424,0)/(VLOOKUP(BP$276,UI!$A$12:$O$51,VLOOKUP(BP$277,$B$276:$C$278,2,0),0)/1000)),"")</f>
        <v/>
      </c>
      <c r="BQ424" s="145" t="str">
        <f>IFERROR(TRUNC(VLOOKUP($E424,'Container Panel'!$B$41:$Z$100,$D424,0)/(VLOOKUP(BQ$276,UI!$A$12:$O$51,VLOOKUP(BQ$277,$B$276:$C$278,2,0),0)/1000)),"")</f>
        <v/>
      </c>
      <c r="BR424" s="145" t="str">
        <f>IFERROR(TRUNC(VLOOKUP($E424,'Container Panel'!$B$41:$Z$100,$D424,0)/(VLOOKUP(BR$276,UI!$A$12:$O$51,VLOOKUP(BR$277,$B$276:$C$278,2,0),0)/1000)),"")</f>
        <v/>
      </c>
      <c r="BS424" s="145" t="str">
        <f>IFERROR(TRUNC(VLOOKUP($E424,'Container Panel'!$B$41:$Z$100,$D424,0)/(VLOOKUP(BS$276,UI!$A$12:$O$51,VLOOKUP(BS$277,$B$276:$C$278,2,0),0)/1000)),"")</f>
        <v/>
      </c>
      <c r="BT424" s="145" t="str">
        <f>IFERROR(TRUNC(VLOOKUP($E424,'Container Panel'!$B$41:$Z$100,$D424,0)/(VLOOKUP(BT$276,UI!$A$12:$O$51,VLOOKUP(BT$277,$B$276:$C$278,2,0),0)/1000)),"")</f>
        <v/>
      </c>
      <c r="BU424" s="145" t="str">
        <f>IFERROR(TRUNC(VLOOKUP($E424,'Container Panel'!$B$41:$Z$100,$D424,0)/(VLOOKUP(BU$276,UI!$A$12:$O$51,VLOOKUP(BU$277,$B$276:$C$278,2,0),0)/1000)),"")</f>
        <v/>
      </c>
      <c r="BV424" s="145" t="str">
        <f>IFERROR(TRUNC(VLOOKUP($E424,'Container Panel'!$B$41:$Z$100,$D424,0)/(VLOOKUP(BV$276,UI!$A$12:$O$51,VLOOKUP(BV$277,$B$276:$C$278,2,0),0)/1000)),"")</f>
        <v/>
      </c>
      <c r="BW424" s="145" t="str">
        <f>IFERROR(TRUNC(VLOOKUP($E424,'Container Panel'!$B$41:$Z$100,$D424,0)/(VLOOKUP(BW$276,UI!$A$12:$O$51,VLOOKUP(BW$277,$B$276:$C$278,2,0),0)/1000)),"")</f>
        <v/>
      </c>
      <c r="BX424" s="145" t="str">
        <f>IFERROR(TRUNC(VLOOKUP($E424,'Container Panel'!$B$41:$Z$100,$D424,0)/(VLOOKUP(BX$276,UI!$A$12:$O$51,VLOOKUP(BX$277,$B$276:$C$278,2,0),0)/1000)),"")</f>
        <v/>
      </c>
      <c r="BY424" s="145" t="str">
        <f>IFERROR(TRUNC(VLOOKUP($E424,'Container Panel'!$B$41:$Z$100,$D424,0)/(VLOOKUP(BY$276,UI!$A$12:$O$51,VLOOKUP(BY$277,$B$276:$C$278,2,0),0)/1000)),"")</f>
        <v/>
      </c>
      <c r="BZ424" s="145" t="str">
        <f>IFERROR(TRUNC(VLOOKUP($E424,'Container Panel'!$B$41:$Z$100,$D424,0)/(VLOOKUP(BZ$276,UI!$A$12:$O$51,VLOOKUP(BZ$277,$B$276:$C$278,2,0),0)/1000)),"")</f>
        <v/>
      </c>
      <c r="CA424" s="145" t="str">
        <f>IFERROR(TRUNC(VLOOKUP($E424,'Container Panel'!$B$41:$Z$100,$D424,0)/(VLOOKUP(CA$276,UI!$A$12:$O$51,VLOOKUP(CA$277,$B$276:$C$278,2,0),0)/1000)),"")</f>
        <v/>
      </c>
      <c r="CB424" s="145" t="str">
        <f>IFERROR(TRUNC(VLOOKUP($E424,'Container Panel'!$B$41:$Z$100,$D424,0)/(VLOOKUP(CB$276,UI!$A$12:$O$51,VLOOKUP(CB$277,$B$276:$C$278,2,0),0)/1000)),"")</f>
        <v/>
      </c>
      <c r="CC424" s="145" t="str">
        <f>IFERROR(TRUNC(VLOOKUP($E424,'Container Panel'!$B$41:$Z$100,$D424,0)/(VLOOKUP(CC$276,UI!$A$12:$O$51,VLOOKUP(CC$277,$B$276:$C$278,2,0),0)/1000)),"")</f>
        <v/>
      </c>
      <c r="CD424" s="145" t="str">
        <f>IFERROR(TRUNC(VLOOKUP($E424,'Container Panel'!$B$41:$Z$100,$D424,0)/(VLOOKUP(CD$276,UI!$A$12:$O$51,VLOOKUP(CD$277,$B$276:$C$278,2,0),0)/1000)),"")</f>
        <v/>
      </c>
      <c r="CE424" s="145" t="str">
        <f>IFERROR(TRUNC(VLOOKUP($E424,'Container Panel'!$B$41:$Z$100,$D424,0)/(VLOOKUP(CE$276,UI!$A$12:$O$51,VLOOKUP(CE$277,$B$276:$C$278,2,0),0)/1000)),"")</f>
        <v/>
      </c>
      <c r="CF424" s="145" t="str">
        <f>IFERROR(TRUNC(VLOOKUP($E424,'Container Panel'!$B$41:$Z$100,$D424,0)/(VLOOKUP(CF$276,UI!$A$12:$O$51,VLOOKUP(CF$277,$B$276:$C$278,2,0),0)/1000)),"")</f>
        <v/>
      </c>
      <c r="CG424" s="145" t="str">
        <f>IFERROR(TRUNC(VLOOKUP($E424,'Container Panel'!$B$41:$Z$100,$D424,0)/(VLOOKUP(CG$276,UI!$A$12:$O$51,VLOOKUP(CG$277,$B$276:$C$278,2,0),0)/1000)),"")</f>
        <v/>
      </c>
      <c r="CH424" s="145" t="str">
        <f>IFERROR(TRUNC(VLOOKUP($E424,'Container Panel'!$B$41:$Z$100,$D424,0)/(VLOOKUP(CH$276,UI!$A$12:$O$51,VLOOKUP(CH$277,$B$276:$C$278,2,0),0)/1000)),"")</f>
        <v/>
      </c>
      <c r="CI424" s="145" t="str">
        <f>IFERROR(TRUNC(VLOOKUP($E424,'Container Panel'!$B$41:$Z$100,$D424,0)/(VLOOKUP(CI$276,UI!$A$12:$O$51,VLOOKUP(CI$277,$B$276:$C$278,2,0),0)/1000)),"")</f>
        <v/>
      </c>
      <c r="CJ424" s="145" t="str">
        <f>IFERROR(TRUNC(VLOOKUP($E424,'Container Panel'!$B$41:$Z$100,$D424,0)/(VLOOKUP(CJ$276,UI!$A$12:$O$51,VLOOKUP(CJ$277,$B$276:$C$278,2,0),0)/1000)),"")</f>
        <v/>
      </c>
      <c r="CK424" s="145" t="str">
        <f>IFERROR(TRUNC(VLOOKUP($E424,'Container Panel'!$B$41:$Z$100,$D424,0)/(VLOOKUP(CK$276,UI!$A$12:$O$51,VLOOKUP(CK$277,$B$276:$C$278,2,0),0)/1000)),"")</f>
        <v/>
      </c>
      <c r="CL424" s="145" t="str">
        <f>IFERROR(TRUNC(VLOOKUP($E424,'Container Panel'!$B$41:$Z$100,$D424,0)/(VLOOKUP(CL$276,UI!$A$12:$O$51,VLOOKUP(CL$277,$B$276:$C$278,2,0),0)/1000)),"")</f>
        <v/>
      </c>
      <c r="CM424" s="145" t="str">
        <f>IFERROR(TRUNC(VLOOKUP($E424,'Container Panel'!$B$41:$Z$100,$D424,0)/(VLOOKUP(CM$276,UI!$A$12:$O$51,VLOOKUP(CM$277,$B$276:$C$278,2,0),0)/1000)),"")</f>
        <v/>
      </c>
      <c r="CN424" s="145" t="str">
        <f>IFERROR(TRUNC(VLOOKUP($E424,'Container Panel'!$B$41:$Z$100,$D424,0)/(VLOOKUP(CN$276,UI!$A$12:$O$51,VLOOKUP(CN$277,$B$276:$C$278,2,0),0)/1000)),"")</f>
        <v/>
      </c>
      <c r="CO424" s="145" t="str">
        <f>IFERROR(TRUNC(VLOOKUP($E424,'Container Panel'!$B$41:$Z$100,$D424,0)/(VLOOKUP(CO$276,UI!$A$12:$O$51,VLOOKUP(CO$277,$B$276:$C$278,2,0),0)/1000)),"")</f>
        <v/>
      </c>
      <c r="CP424" s="145" t="str">
        <f>IFERROR(TRUNC(VLOOKUP($E424,'Container Panel'!$B$41:$Z$100,$D424,0)/(VLOOKUP(CP$276,UI!$A$12:$O$51,VLOOKUP(CP$277,$B$276:$C$278,2,0),0)/1000)),"")</f>
        <v/>
      </c>
      <c r="CQ424" s="145" t="str">
        <f>IFERROR(TRUNC(VLOOKUP($E424,'Container Panel'!$B$41:$Z$100,$D424,0)/(VLOOKUP(CQ$276,UI!$A$12:$O$51,VLOOKUP(CQ$277,$B$276:$C$278,2,0),0)/1000)),"")</f>
        <v/>
      </c>
      <c r="CR424" s="145" t="str">
        <f>IFERROR(TRUNC(VLOOKUP($E424,'Container Panel'!$B$41:$Z$100,$D424,0)/(VLOOKUP(CR$276,UI!$A$12:$O$51,VLOOKUP(CR$277,$B$276:$C$278,2,0),0)/1000)),"")</f>
        <v/>
      </c>
      <c r="CS424" s="145" t="str">
        <f>IFERROR(TRUNC(VLOOKUP($E424,'Container Panel'!$B$41:$Z$100,$D424,0)/(VLOOKUP(CS$276,UI!$A$12:$O$51,VLOOKUP(CS$277,$B$276:$C$278,2,0),0)/1000)),"")</f>
        <v/>
      </c>
      <c r="CT424" s="145" t="str">
        <f>IFERROR(TRUNC(VLOOKUP($E424,'Container Panel'!$B$41:$Z$100,$D424,0)/(VLOOKUP(CT$276,UI!$A$12:$O$51,VLOOKUP(CT$277,$B$276:$C$278,2,0),0)/1000)),"")</f>
        <v/>
      </c>
      <c r="CU424" s="145" t="str">
        <f>IFERROR(TRUNC(VLOOKUP($E424,'Container Panel'!$B$41:$Z$100,$D424,0)/(VLOOKUP(CU$276,UI!$A$12:$O$51,VLOOKUP(CU$277,$B$276:$C$278,2,0),0)/1000)),"")</f>
        <v/>
      </c>
      <c r="CV424" s="145" t="str">
        <f>IFERROR(TRUNC(VLOOKUP($E424,'Container Panel'!$B$41:$Z$100,$D424,0)/(VLOOKUP(CV$276,UI!$A$12:$O$51,VLOOKUP(CV$277,$B$276:$C$278,2,0),0)/1000)),"")</f>
        <v/>
      </c>
      <c r="CW424" s="145" t="str">
        <f>IFERROR(TRUNC(VLOOKUP($E424,'Container Panel'!$B$41:$Z$100,$D424,0)/(VLOOKUP(CW$276,UI!$A$12:$O$51,VLOOKUP(CW$277,$B$276:$C$278,2,0),0)/1000)),"")</f>
        <v/>
      </c>
      <c r="CX424" s="145" t="str">
        <f>IFERROR(TRUNC(VLOOKUP($E424,'Container Panel'!$B$41:$Z$100,$D424,0)/(VLOOKUP(CX$276,UI!$A$12:$O$51,VLOOKUP(CX$277,$B$276:$C$278,2,0),0)/1000)),"")</f>
        <v/>
      </c>
      <c r="CY424" s="145" t="str">
        <f>IFERROR(TRUNC(VLOOKUP($E424,'Container Panel'!$B$41:$Z$100,$D424,0)/(VLOOKUP(CY$276,UI!$A$12:$O$51,VLOOKUP(CY$277,$B$276:$C$278,2,0),0)/1000)),"")</f>
        <v/>
      </c>
      <c r="CZ424" s="145" t="str">
        <f>IFERROR(TRUNC(VLOOKUP($E424,'Container Panel'!$B$41:$Z$100,$D424,0)/(VLOOKUP(CZ$276,UI!$A$12:$O$51,VLOOKUP(CZ$277,$B$276:$C$278,2,0),0)/1000)),"")</f>
        <v/>
      </c>
      <c r="DA424" s="145" t="str">
        <f>IFERROR(TRUNC(VLOOKUP($E424,'Container Panel'!$B$41:$Z$100,$D424,0)/(VLOOKUP(DA$276,UI!$A$12:$O$51,VLOOKUP(DA$277,$B$276:$C$278,2,0),0)/1000)),"")</f>
        <v/>
      </c>
      <c r="DB424" s="145" t="str">
        <f>IFERROR(TRUNC(VLOOKUP($E424,'Container Panel'!$B$41:$Z$100,$D424,0)/(VLOOKUP(DB$276,UI!$A$12:$O$51,VLOOKUP(DB$277,$B$276:$C$278,2,0),0)/1000)),"")</f>
        <v/>
      </c>
      <c r="DC424" s="145" t="str">
        <f>IFERROR(TRUNC(VLOOKUP($E424,'Container Panel'!$B$41:$Z$100,$D424,0)/(VLOOKUP(DC$276,UI!$A$12:$O$51,VLOOKUP(DC$277,$B$276:$C$278,2,0),0)/1000)),"")</f>
        <v/>
      </c>
      <c r="DD424" s="145" t="str">
        <f>IFERROR(TRUNC(VLOOKUP($E424,'Container Panel'!$B$41:$Z$100,$D424,0)/(VLOOKUP(DD$276,UI!$A$12:$O$51,VLOOKUP(DD$277,$B$276:$C$278,2,0),0)/1000)),"")</f>
        <v/>
      </c>
      <c r="DE424" s="145" t="str">
        <f>IFERROR(TRUNC(VLOOKUP($E424,'Container Panel'!$B$41:$Z$100,$D424,0)/(VLOOKUP(DE$276,UI!$A$12:$O$51,VLOOKUP(DE$277,$B$276:$C$278,2,0),0)/1000)),"")</f>
        <v/>
      </c>
      <c r="DF424" s="145" t="str">
        <f>IFERROR(TRUNC(VLOOKUP($E424,'Container Panel'!$B$41:$Z$100,$D424,0)/(VLOOKUP(DF$276,UI!$A$12:$O$51,VLOOKUP(DF$277,$B$276:$C$278,2,0),0)/1000)),"")</f>
        <v/>
      </c>
      <c r="DG424" s="145" t="str">
        <f>IFERROR(TRUNC(VLOOKUP($E424,'Container Panel'!$B$41:$Z$100,$D424,0)/(VLOOKUP(DG$276,UI!$A$12:$O$51,VLOOKUP(DG$277,$B$276:$C$278,2,0),0)/1000)),"")</f>
        <v/>
      </c>
      <c r="DH424" s="145" t="str">
        <f>IFERROR(TRUNC(VLOOKUP($E424,'Container Panel'!$B$41:$Z$100,$D424,0)/(VLOOKUP(DH$276,UI!$A$12:$O$51,VLOOKUP(DH$277,$B$276:$C$278,2,0),0)/1000)),"")</f>
        <v/>
      </c>
      <c r="DI424" s="145" t="str">
        <f>IFERROR(TRUNC(VLOOKUP($E424,'Container Panel'!$B$41:$Z$100,$D424,0)/(VLOOKUP(DI$276,UI!$A$12:$O$51,VLOOKUP(DI$277,$B$276:$C$278,2,0),0)/1000)),"")</f>
        <v/>
      </c>
      <c r="DJ424" s="145" t="str">
        <f>IFERROR(TRUNC(VLOOKUP($E424,'Container Panel'!$B$41:$Z$100,$D424,0)/(VLOOKUP(DJ$276,UI!$A$12:$O$51,VLOOKUP(DJ$277,$B$276:$C$278,2,0),0)/1000)),"")</f>
        <v/>
      </c>
      <c r="DK424" s="145" t="str">
        <f>IFERROR(TRUNC(VLOOKUP($E424,'Container Panel'!$B$41:$Z$100,$D424,0)/(VLOOKUP(DK$276,UI!$A$12:$O$51,VLOOKUP(DK$277,$B$276:$C$278,2,0),0)/1000)),"")</f>
        <v/>
      </c>
      <c r="DL424" s="145" t="str">
        <f>IFERROR(TRUNC(VLOOKUP($E424,'Container Panel'!$B$41:$Z$100,$D424,0)/(VLOOKUP(DL$276,UI!$A$12:$O$51,VLOOKUP(DL$277,$B$276:$C$278,2,0),0)/1000)),"")</f>
        <v/>
      </c>
      <c r="DM424" s="145" t="str">
        <f>IFERROR(TRUNC(VLOOKUP($E424,'Container Panel'!$B$41:$Z$100,$D424,0)/(VLOOKUP(DM$276,UI!$A$12:$O$51,VLOOKUP(DM$277,$B$276:$C$278,2,0),0)/1000)),"")</f>
        <v/>
      </c>
      <c r="DN424" s="145" t="str">
        <f>IFERROR(TRUNC(VLOOKUP($E424,'Container Panel'!$B$41:$Z$100,$D424,0)/(VLOOKUP(DN$276,UI!$A$12:$O$51,VLOOKUP(DN$277,$B$276:$C$278,2,0),0)/1000)),"")</f>
        <v/>
      </c>
      <c r="DO424" s="145" t="str">
        <f>IFERROR(TRUNC(VLOOKUP($E424,'Container Panel'!$B$41:$Z$100,$D424,0)/(VLOOKUP(DO$276,UI!$A$12:$O$51,VLOOKUP(DO$277,$B$276:$C$278,2,0),0)/1000)),"")</f>
        <v/>
      </c>
      <c r="DP424" s="145" t="str">
        <f>IFERROR(TRUNC(VLOOKUP($E424,'Container Panel'!$B$41:$Z$100,$D424,0)/(VLOOKUP(DP$276,UI!$A$12:$O$51,VLOOKUP(DP$277,$B$276:$C$278,2,0),0)/1000)),"")</f>
        <v/>
      </c>
      <c r="DQ424" s="145" t="str">
        <f>IFERROR(TRUNC(VLOOKUP($E424,'Container Panel'!$B$41:$Z$100,$D424,0)/(VLOOKUP(DQ$276,UI!$A$12:$O$51,VLOOKUP(DQ$277,$B$276:$C$278,2,0),0)/1000)),"")</f>
        <v/>
      </c>
      <c r="DR424" s="145" t="str">
        <f>IFERROR(TRUNC(VLOOKUP($E424,'Container Panel'!$B$41:$Z$100,$D424,0)/(VLOOKUP(DR$276,UI!$A$12:$O$51,VLOOKUP(DR$277,$B$276:$C$278,2,0),0)/1000)),"")</f>
        <v/>
      </c>
      <c r="DS424" s="145" t="str">
        <f>IFERROR(TRUNC(VLOOKUP($E424,'Container Panel'!$B$41:$Z$100,$D424,0)/(VLOOKUP(DS$276,UI!$A$12:$O$51,VLOOKUP(DS$277,$B$276:$C$278,2,0),0)/1000)),"")</f>
        <v/>
      </c>
      <c r="DT424" s="145" t="str">
        <f>IFERROR(TRUNC(VLOOKUP($E424,'Container Panel'!$B$41:$Z$100,$D424,0)/(VLOOKUP(DT$276,UI!$A$12:$O$51,VLOOKUP(DT$277,$B$276:$C$278,2,0),0)/1000)),"")</f>
        <v/>
      </c>
      <c r="DU424" s="145" t="str">
        <f>IFERROR(TRUNC(VLOOKUP($E424,'Container Panel'!$B$41:$Z$100,$D424,0)/(VLOOKUP(DU$276,UI!$A$12:$O$51,VLOOKUP(DU$277,$B$276:$C$278,2,0),0)/1000)),"")</f>
        <v/>
      </c>
      <c r="DV424" s="145" t="str">
        <f>IFERROR(TRUNC(VLOOKUP($E424,'Container Panel'!$B$41:$Z$100,$D424,0)/(VLOOKUP(DV$276,UI!$A$12:$O$51,VLOOKUP(DV$277,$B$276:$C$278,2,0),0)/1000)),"")</f>
        <v/>
      </c>
      <c r="DW424" s="145" t="str">
        <f>IFERROR(TRUNC(VLOOKUP($E424,'Container Panel'!$B$41:$Z$100,$D424,0)/(VLOOKUP(DW$276,UI!$A$12:$O$51,VLOOKUP(DW$277,$B$276:$C$278,2,0),0)/1000)),"")</f>
        <v/>
      </c>
      <c r="DX424" s="145" t="str">
        <f>IFERROR(TRUNC(VLOOKUP($E424,'Container Panel'!$B$41:$Z$100,$D424,0)/(VLOOKUP(DX$276,UI!$A$12:$O$51,VLOOKUP(DX$277,$B$276:$C$278,2,0),0)/1000)),"")</f>
        <v/>
      </c>
      <c r="DY424" s="145" t="str">
        <f>IFERROR(TRUNC(VLOOKUP($E424,'Container Panel'!$B$41:$Z$100,$D424,0)/(VLOOKUP(DY$276,UI!$A$12:$O$51,VLOOKUP(DY$277,$B$276:$C$278,2,0),0)/1000)),"")</f>
        <v/>
      </c>
      <c r="DZ424" s="145" t="str">
        <f>IFERROR(TRUNC(VLOOKUP($E424,'Container Panel'!$B$41:$Z$100,$D424,0)/(VLOOKUP(DZ$276,UI!$A$12:$O$51,VLOOKUP(DZ$277,$B$276:$C$278,2,0),0)/1000)),"")</f>
        <v/>
      </c>
      <c r="EA424" s="145" t="str">
        <f>IFERROR(TRUNC(VLOOKUP($E424,'Container Panel'!$B$41:$Z$100,$D424,0)/(VLOOKUP(EA$276,UI!$A$12:$O$51,VLOOKUP(EA$277,$B$276:$C$278,2,0),0)/1000)),"")</f>
        <v/>
      </c>
      <c r="EB424" s="145" t="str">
        <f>IFERROR(TRUNC(VLOOKUP($E424,'Container Panel'!$B$41:$Z$100,$D424,0)/(VLOOKUP(EB$276,UI!$A$12:$O$51,VLOOKUP(EB$277,$B$276:$C$278,2,0),0)/1000)),"")</f>
        <v/>
      </c>
      <c r="EC424" s="145" t="str">
        <f>IFERROR(TRUNC(VLOOKUP($E424,'Container Panel'!$B$41:$Z$100,$D424,0)/(VLOOKUP(EC$276,UI!$A$12:$O$51,VLOOKUP(EC$277,$B$276:$C$278,2,0),0)/1000)),"")</f>
        <v/>
      </c>
      <c r="ED424" s="145" t="str">
        <f>IFERROR(TRUNC(VLOOKUP($E424,'Container Panel'!$B$41:$Z$100,$D424,0)/(VLOOKUP(ED$276,UI!$A$12:$O$51,VLOOKUP(ED$277,$B$276:$C$278,2,0),0)/1000)),"")</f>
        <v/>
      </c>
      <c r="EE424" s="145" t="str">
        <f>IFERROR(TRUNC(VLOOKUP($E424,'Container Panel'!$B$41:$Z$100,$D424,0)/(VLOOKUP(EE$276,UI!$A$12:$O$51,VLOOKUP(EE$277,$B$276:$C$278,2,0),0)/1000)),"")</f>
        <v/>
      </c>
      <c r="EF424" s="145" t="str">
        <f>IFERROR(TRUNC(VLOOKUP($E424,'Container Panel'!$B$41:$Z$100,$D424,0)/(VLOOKUP(EF$276,UI!$A$12:$O$51,VLOOKUP(EF$277,$B$276:$C$278,2,0),0)/1000)),"")</f>
        <v/>
      </c>
      <c r="EG424" s="145" t="str">
        <f>IFERROR(TRUNC(VLOOKUP($E424,'Container Panel'!$B$41:$Z$100,$D424,0)/(VLOOKUP(EG$276,UI!$A$12:$O$51,VLOOKUP(EG$277,$B$276:$C$278,2,0),0)/1000)),"")</f>
        <v/>
      </c>
      <c r="EH424" s="145" t="str">
        <f>IFERROR(TRUNC(VLOOKUP($E424,'Container Panel'!$B$41:$Z$100,$D424,0)/(VLOOKUP(EH$276,UI!$A$12:$O$51,VLOOKUP(EH$277,$B$276:$C$278,2,0),0)/1000)),"")</f>
        <v/>
      </c>
      <c r="EI424" s="145" t="str">
        <f>IFERROR(TRUNC(VLOOKUP($E424,'Container Panel'!$B$41:$Z$100,$D424,0)/(VLOOKUP(EI$276,UI!$A$12:$O$51,VLOOKUP(EI$277,$B$276:$C$278,2,0),0)/1000)),"")</f>
        <v/>
      </c>
      <c r="EJ424" s="145" t="str">
        <f>IFERROR(TRUNC(VLOOKUP($E424,'Container Panel'!$B$41:$Z$100,$D424,0)/(VLOOKUP(EJ$276,UI!$A$12:$O$51,VLOOKUP(EJ$277,$B$276:$C$278,2,0),0)/1000)),"")</f>
        <v/>
      </c>
      <c r="EK424" s="145" t="str">
        <f>IFERROR(TRUNC(VLOOKUP($E424,'Container Panel'!$B$41:$Z$100,$D424,0)/(VLOOKUP(EK$276,UI!$A$12:$O$51,VLOOKUP(EK$277,$B$276:$C$278,2,0),0)/1000)),"")</f>
        <v/>
      </c>
      <c r="EL424" s="145" t="str">
        <f>IFERROR(TRUNC(VLOOKUP($E424,'Container Panel'!$B$41:$Z$100,$D424,0)/(VLOOKUP(EL$276,UI!$A$12:$O$51,VLOOKUP(EL$277,$B$276:$C$278,2,0),0)/1000)),"")</f>
        <v/>
      </c>
      <c r="EM424" s="145" t="str">
        <f>IFERROR(TRUNC(VLOOKUP($E424,'Container Panel'!$B$41:$Z$100,$D424,0)/(VLOOKUP(EM$276,UI!$A$12:$O$51,VLOOKUP(EM$277,$B$276:$C$278,2,0),0)/1000)),"")</f>
        <v/>
      </c>
      <c r="EN424" s="145" t="str">
        <f>IFERROR(TRUNC(VLOOKUP($E424,'Container Panel'!$B$41:$Z$100,$D424,0)/(VLOOKUP(EN$276,UI!$A$12:$O$51,VLOOKUP(EN$277,$B$276:$C$278,2,0),0)/1000)),"")</f>
        <v/>
      </c>
      <c r="EO424" s="145" t="str">
        <f>IFERROR(TRUNC(VLOOKUP($E424,'Container Panel'!$B$41:$Z$100,$D424,0)/(VLOOKUP(EO$276,UI!$A$12:$O$51,VLOOKUP(EO$277,$B$276:$C$278,2,0),0)/1000)),"")</f>
        <v/>
      </c>
      <c r="EP424" s="145" t="str">
        <f>IFERROR(TRUNC(VLOOKUP($E424,'Container Panel'!$B$41:$Z$100,$D424,0)/(VLOOKUP(EP$276,UI!$A$12:$O$51,VLOOKUP(EP$277,$B$276:$C$278,2,0),0)/1000)),"")</f>
        <v/>
      </c>
      <c r="EQ424" s="145" t="str">
        <f>IFERROR(TRUNC(VLOOKUP($E424,'Container Panel'!$B$41:$Z$100,$D424,0)/(VLOOKUP(EQ$276,UI!$A$12:$O$51,VLOOKUP(EQ$277,$B$276:$C$278,2,0),0)/1000)),"")</f>
        <v/>
      </c>
      <c r="ER424" s="145" t="str">
        <f>IFERROR(TRUNC(VLOOKUP($E424,'Container Panel'!$B$41:$Z$100,$D424,0)/(VLOOKUP(ER$276,UI!$A$12:$O$51,VLOOKUP(ER$277,$B$276:$C$278,2,0),0)/1000)),"")</f>
        <v/>
      </c>
      <c r="ES424" s="145" t="str">
        <f>IFERROR(TRUNC(VLOOKUP($E424,'Container Panel'!$B$41:$Z$100,$D424,0)/(VLOOKUP(ES$276,UI!$A$12:$O$51,VLOOKUP(ES$277,$B$276:$C$278,2,0),0)/1000)),"")</f>
        <v/>
      </c>
      <c r="ET424" s="145" t="str">
        <f>IFERROR(TRUNC(VLOOKUP($E424,'Container Panel'!$B$41:$Z$100,$D424,0)/(VLOOKUP(ET$276,UI!$A$12:$O$51,VLOOKUP(ET$277,$B$276:$C$278,2,0),0)/1000)),"")</f>
        <v/>
      </c>
      <c r="EU424" s="145" t="str">
        <f>IFERROR(TRUNC(VLOOKUP($E424,'Container Panel'!$B$41:$Z$100,$D424,0)/(VLOOKUP(EU$276,UI!$A$12:$O$51,VLOOKUP(EU$277,$B$276:$C$278,2,0),0)/1000)),"")</f>
        <v/>
      </c>
      <c r="EV424" s="145" t="str">
        <f>IFERROR(TRUNC(VLOOKUP($E424,'Container Panel'!$B$41:$Z$100,$D424,0)/(VLOOKUP(EV$276,UI!$A$12:$O$51,VLOOKUP(EV$277,$B$276:$C$278,2,0),0)/1000)),"")</f>
        <v/>
      </c>
      <c r="EW424" s="145" t="str">
        <f>IFERROR(TRUNC(VLOOKUP($E424,'Container Panel'!$B$41:$Z$100,$D424,0)/(VLOOKUP(EW$276,UI!$A$12:$O$51,VLOOKUP(EW$277,$B$276:$C$278,2,0),0)/1000)),"")</f>
        <v/>
      </c>
      <c r="EX424" s="145" t="str">
        <f>IFERROR(TRUNC(VLOOKUP($E424,'Container Panel'!$B$41:$Z$100,$D424,0)/(VLOOKUP(EX$276,UI!$A$12:$O$51,VLOOKUP(EX$277,$B$276:$C$278,2,0),0)/1000)),"")</f>
        <v/>
      </c>
      <c r="EY424" s="145" t="str">
        <f>IFERROR(TRUNC(VLOOKUP($E424,'Container Panel'!$B$41:$Z$100,$D424,0)/(VLOOKUP(EY$276,UI!$A$12:$O$51,VLOOKUP(EY$277,$B$276:$C$278,2,0),0)/1000)),"")</f>
        <v/>
      </c>
      <c r="EZ424" s="145" t="str">
        <f>IFERROR(TRUNC(VLOOKUP($E424,'Container Panel'!$B$41:$Z$100,$D424,0)/(VLOOKUP(EZ$276,UI!$A$12:$O$51,VLOOKUP(EZ$277,$B$276:$C$278,2,0),0)/1000)),"")</f>
        <v/>
      </c>
      <c r="FA424" s="145" t="str">
        <f>IFERROR(TRUNC(VLOOKUP($E424,'Container Panel'!$B$41:$Z$100,$D424,0)/(VLOOKUP(FA$276,UI!$A$12:$O$51,VLOOKUP(FA$277,$B$276:$C$278,2,0),0)/1000)),"")</f>
        <v/>
      </c>
      <c r="FB424" s="145" t="str">
        <f>IFERROR(TRUNC(VLOOKUP($E424,'Container Panel'!$B$41:$Z$100,$D424,0)/(VLOOKUP(FB$276,UI!$A$12:$O$51,VLOOKUP(FB$277,$B$276:$C$278,2,0),0)/1000)),"")</f>
        <v/>
      </c>
      <c r="FC424" s="145" t="str">
        <f>IFERROR(TRUNC(VLOOKUP($E424,'Container Panel'!$B$41:$Z$100,$D424,0)/(VLOOKUP(FC$276,UI!$A$12:$O$51,VLOOKUP(FC$277,$B$276:$C$278,2,0),0)/1000)),"")</f>
        <v/>
      </c>
      <c r="FD424" s="145" t="str">
        <f>IFERROR(TRUNC(VLOOKUP($E424,'Container Panel'!$B$41:$Z$100,$D424,0)/(VLOOKUP(FD$276,UI!$A$12:$O$51,VLOOKUP(FD$277,$B$276:$C$278,2,0),0)/1000)),"")</f>
        <v/>
      </c>
      <c r="FE424" s="145" t="str">
        <f>IFERROR(TRUNC(VLOOKUP($E424,'Container Panel'!$B$41:$Z$100,$D424,0)/(VLOOKUP(FE$276,UI!$A$12:$O$51,VLOOKUP(FE$277,$B$276:$C$278,2,0),0)/1000)),"")</f>
        <v/>
      </c>
      <c r="FF424" s="145" t="str">
        <f>IFERROR(TRUNC(VLOOKUP($E424,'Container Panel'!$B$41:$Z$100,$D424,0)/(VLOOKUP(FF$276,UI!$A$12:$O$51,VLOOKUP(FF$277,$B$276:$C$278,2,0),0)/1000)),"")</f>
        <v/>
      </c>
      <c r="FG424" s="145" t="str">
        <f>IFERROR(TRUNC(VLOOKUP($E424,'Container Panel'!$B$41:$Z$100,$D424,0)/(VLOOKUP(FG$276,UI!$A$12:$O$51,VLOOKUP(FG$277,$B$276:$C$278,2,0),0)/1000)),"")</f>
        <v/>
      </c>
      <c r="FH424" s="145" t="str">
        <f>IFERROR(TRUNC(VLOOKUP($E424,'Container Panel'!$B$41:$Z$100,$D424,0)/(VLOOKUP(FH$276,UI!$A$12:$O$51,VLOOKUP(FH$277,$B$276:$C$278,2,0),0)/1000)),"")</f>
        <v/>
      </c>
      <c r="FI424" s="145" t="str">
        <f>IFERROR(TRUNC(VLOOKUP($E424,'Container Panel'!$B$41:$Z$100,$D424,0)/(VLOOKUP(FI$276,UI!$A$12:$O$51,VLOOKUP(FI$277,$B$276:$C$278,2,0),0)/1000)),"")</f>
        <v/>
      </c>
      <c r="FJ424" s="145" t="str">
        <f>IFERROR(TRUNC(VLOOKUP($E424,'Container Panel'!$B$41:$Z$100,$D424,0)/(VLOOKUP(FJ$276,UI!$A$12:$O$51,VLOOKUP(FJ$277,$B$276:$C$278,2,0),0)/1000)),"")</f>
        <v/>
      </c>
      <c r="FK424" s="145" t="str">
        <f>IFERROR(TRUNC(VLOOKUP($E424,'Container Panel'!$B$41:$Z$100,$D424,0)/(VLOOKUP(FK$276,UI!$A$12:$O$51,VLOOKUP(FK$277,$B$276:$C$278,2,0),0)/1000)),"")</f>
        <v/>
      </c>
      <c r="FL424" s="145" t="str">
        <f>IFERROR(TRUNC(VLOOKUP($E424,'Container Panel'!$B$41:$Z$100,$D424,0)/(VLOOKUP(FL$276,UI!$A$12:$O$51,VLOOKUP(FL$277,$B$276:$C$278,2,0),0)/1000)),"")</f>
        <v/>
      </c>
      <c r="FM424" s="145" t="str">
        <f>IFERROR(TRUNC(VLOOKUP($E424,'Container Panel'!$B$41:$Z$100,$D424,0)/(VLOOKUP(FM$276,UI!$A$12:$O$51,VLOOKUP(FM$277,$B$276:$C$278,2,0),0)/1000)),"")</f>
        <v/>
      </c>
      <c r="FN424" s="145" t="str">
        <f>IFERROR(TRUNC(VLOOKUP($E424,'Container Panel'!$B$41:$Z$100,$D424,0)/(VLOOKUP(FN$276,UI!$A$12:$O$51,VLOOKUP(FN$277,$B$276:$C$278,2,0),0)/1000)),"")</f>
        <v/>
      </c>
      <c r="FO424" s="145" t="str">
        <f>IFERROR(TRUNC(VLOOKUP($E424,'Container Panel'!$B$41:$Z$100,$D424,0)/(VLOOKUP(FO$276,UI!$A$12:$O$51,VLOOKUP(FO$277,$B$276:$C$278,2,0),0)/1000)),"")</f>
        <v/>
      </c>
      <c r="FP424" s="145" t="str">
        <f>IFERROR(TRUNC(VLOOKUP($E424,'Container Panel'!$B$41:$Z$100,$D424,0)/(VLOOKUP(FP$276,UI!$A$12:$O$51,VLOOKUP(FP$277,$B$276:$C$278,2,0),0)/1000)),"")</f>
        <v/>
      </c>
      <c r="FQ424" s="145" t="str">
        <f>IFERROR(TRUNC(VLOOKUP($E424,'Container Panel'!$B$41:$Z$100,$D424,0)/(VLOOKUP(FQ$276,UI!$A$12:$O$51,VLOOKUP(FQ$277,$B$276:$C$278,2,0),0)/1000)),"")</f>
        <v/>
      </c>
      <c r="FR424" s="145" t="str">
        <f>IFERROR(TRUNC(VLOOKUP($E424,'Container Panel'!$B$41:$Z$100,$D424,0)/(VLOOKUP(FR$276,UI!$A$12:$O$51,VLOOKUP(FR$277,$B$276:$C$278,2,0),0)/1000)),"")</f>
        <v/>
      </c>
      <c r="FS424" s="145" t="str">
        <f>IFERROR(TRUNC(VLOOKUP($E424,'Container Panel'!$B$41:$Z$100,$D424,0)/(VLOOKUP(FS$276,UI!$A$12:$O$51,VLOOKUP(FS$277,$B$276:$C$278,2,0),0)/1000)),"")</f>
        <v/>
      </c>
      <c r="FT424" s="145" t="str">
        <f>IFERROR(TRUNC(VLOOKUP($E424,'Container Panel'!$B$41:$Z$100,$D424,0)/(VLOOKUP(FT$276,UI!$A$12:$O$51,VLOOKUP(FT$277,$B$276:$C$278,2,0),0)/1000)),"")</f>
        <v/>
      </c>
      <c r="FU424" s="145" t="str">
        <f>IFERROR(TRUNC(VLOOKUP($E424,'Container Panel'!$B$41:$Z$100,$D424,0)/(VLOOKUP(FU$276,UI!$A$12:$O$51,VLOOKUP(FU$277,$B$276:$C$278,2,0),0)/1000)),"")</f>
        <v/>
      </c>
      <c r="FV424" s="145" t="str">
        <f>IFERROR(TRUNC(VLOOKUP($E424,'Container Panel'!$B$41:$Z$100,$D424,0)/(VLOOKUP(FV$276,UI!$A$12:$O$51,VLOOKUP(FV$277,$B$276:$C$278,2,0),0)/1000)),"")</f>
        <v/>
      </c>
      <c r="FW424" s="145" t="str">
        <f>IFERROR(TRUNC(VLOOKUP($E424,'Container Panel'!$B$41:$Z$100,$D424,0)/(VLOOKUP(FW$276,UI!$A$12:$O$51,VLOOKUP(FW$277,$B$276:$C$278,2,0),0)/1000)),"")</f>
        <v/>
      </c>
      <c r="FX424" s="145" t="str">
        <f>IFERROR(TRUNC(VLOOKUP($E424,'Container Panel'!$B$41:$Z$100,$D424,0)/(VLOOKUP(FX$276,UI!$A$12:$O$51,VLOOKUP(FX$277,$B$276:$C$278,2,0),0)/1000)),"")</f>
        <v/>
      </c>
      <c r="FY424" s="145" t="str">
        <f>IFERROR(TRUNC(VLOOKUP($E424,'Container Panel'!$B$41:$Z$100,$D424,0)/(VLOOKUP(FY$276,UI!$A$12:$O$51,VLOOKUP(FY$277,$B$276:$C$278,2,0),0)/1000)),"")</f>
        <v/>
      </c>
      <c r="FZ424" s="145" t="str">
        <f>IFERROR(TRUNC(VLOOKUP($E424,'Container Panel'!$B$41:$Z$100,$D424,0)/(VLOOKUP(FZ$276,UI!$A$12:$O$51,VLOOKUP(FZ$277,$B$276:$C$278,2,0),0)/1000)),"")</f>
        <v/>
      </c>
      <c r="GA424" s="145" t="str">
        <f>IFERROR(TRUNC(VLOOKUP($E424,'Container Panel'!$B$41:$Z$100,$D424,0)/(VLOOKUP(GA$276,UI!$A$12:$O$51,VLOOKUP(GA$277,$B$276:$C$278,2,0),0)/1000)),"")</f>
        <v/>
      </c>
      <c r="GB424" s="145" t="str">
        <f>IFERROR(TRUNC(VLOOKUP($E424,'Container Panel'!$B$41:$Z$100,$D424,0)/(VLOOKUP(GB$276,UI!$A$12:$O$51,VLOOKUP(GB$277,$B$276:$C$278,2,0),0)/1000)),"")</f>
        <v/>
      </c>
      <c r="GC424" s="145" t="str">
        <f>IFERROR(TRUNC(VLOOKUP($E424,'Container Panel'!$B$41:$Z$100,$D424,0)/(VLOOKUP(GC$276,UI!$A$12:$O$51,VLOOKUP(GC$277,$B$276:$C$278,2,0),0)/1000)),"")</f>
        <v/>
      </c>
      <c r="GD424" s="145" t="str">
        <f>IFERROR(TRUNC(VLOOKUP($E424,'Container Panel'!$B$41:$Z$100,$D424,0)/(VLOOKUP(GD$276,UI!$A$12:$O$51,VLOOKUP(GD$277,$B$276:$C$278,2,0),0)/1000)),"")</f>
        <v/>
      </c>
      <c r="GE424" s="145" t="str">
        <f>IFERROR(TRUNC(VLOOKUP($E424,'Container Panel'!$B$41:$Z$100,$D424,0)/(VLOOKUP(GE$276,UI!$A$12:$O$51,VLOOKUP(GE$277,$B$276:$C$278,2,0),0)/1000)),"")</f>
        <v/>
      </c>
      <c r="GF424" s="145" t="str">
        <f>IFERROR(TRUNC(VLOOKUP($E424,'Container Panel'!$B$41:$Z$100,$D424,0)/(VLOOKUP(GF$276,UI!$A$12:$O$51,VLOOKUP(GF$277,$B$276:$C$278,2,0),0)/1000)),"")</f>
        <v/>
      </c>
      <c r="GG424" s="145" t="str">
        <f>IFERROR(TRUNC(VLOOKUP($E424,'Container Panel'!$B$41:$Z$100,$D424,0)/(VLOOKUP(GG$276,UI!$A$12:$O$51,VLOOKUP(GG$277,$B$276:$C$278,2,0),0)/1000)),"")</f>
        <v/>
      </c>
      <c r="GH424" s="145" t="str">
        <f>IFERROR(TRUNC(VLOOKUP($E424,'Container Panel'!$B$41:$Z$100,$D424,0)/(VLOOKUP(GH$276,UI!$A$12:$O$51,VLOOKUP(GH$277,$B$276:$C$278,2,0),0)/1000)),"")</f>
        <v/>
      </c>
      <c r="GI424" s="145" t="str">
        <f>IFERROR(TRUNC(VLOOKUP($E424,'Container Panel'!$B$41:$Z$100,$D424,0)/(VLOOKUP(GI$276,UI!$A$12:$O$51,VLOOKUP(GI$277,$B$276:$C$278,2,0),0)/1000)),"")</f>
        <v/>
      </c>
      <c r="GJ424" s="145" t="str">
        <f>IFERROR(TRUNC(VLOOKUP($E424,'Container Panel'!$B$41:$Z$100,$D424,0)/(VLOOKUP(GJ$276,UI!$A$12:$O$51,VLOOKUP(GJ$277,$B$276:$C$278,2,0),0)/1000)),"")</f>
        <v/>
      </c>
      <c r="GK424" s="145" t="str">
        <f>IFERROR(TRUNC(VLOOKUP($E424,'Container Panel'!$B$41:$Z$100,$D424,0)/(VLOOKUP(GK$276,UI!$A$12:$O$51,VLOOKUP(GK$277,$B$276:$C$278,2,0),0)/1000)),"")</f>
        <v/>
      </c>
      <c r="GL424" s="145" t="str">
        <f>IFERROR(TRUNC(VLOOKUP($E424,'Container Panel'!$B$41:$Z$100,$D424,0)/(VLOOKUP(GL$276,UI!$A$12:$O$51,VLOOKUP(GL$277,$B$276:$C$278,2,0),0)/1000)),"")</f>
        <v/>
      </c>
      <c r="GM424" s="145" t="str">
        <f>IFERROR(TRUNC(VLOOKUP($E424,'Container Panel'!$B$41:$Z$100,$D424,0)/(VLOOKUP(GM$276,UI!$A$12:$O$51,VLOOKUP(GM$277,$B$276:$C$278,2,0),0)/1000)),"")</f>
        <v/>
      </c>
      <c r="GN424" s="145" t="str">
        <f>IFERROR(TRUNC(VLOOKUP($E424,'Container Panel'!$B$41:$Z$100,$D424,0)/(VLOOKUP(GN$276,UI!$A$12:$O$51,VLOOKUP(GN$277,$B$276:$C$278,2,0),0)/1000)),"")</f>
        <v/>
      </c>
      <c r="GO424" s="145" t="str">
        <f>IFERROR(TRUNC(VLOOKUP($E424,'Container Panel'!$B$41:$Z$100,$D424,0)/(VLOOKUP(GO$276,UI!$A$12:$O$51,VLOOKUP(GO$277,$B$276:$C$278,2,0),0)/1000)),"")</f>
        <v/>
      </c>
      <c r="GP424" s="145" t="str">
        <f>IFERROR(TRUNC(VLOOKUP($E424,'Container Panel'!$B$41:$Z$100,$D424,0)/(VLOOKUP(GP$276,UI!$A$12:$O$51,VLOOKUP(GP$277,$B$276:$C$278,2,0),0)/1000)),"")</f>
        <v/>
      </c>
      <c r="GQ424" s="145" t="str">
        <f>IFERROR(TRUNC(VLOOKUP($E424,'Container Panel'!$B$41:$Z$100,$D424,0)/(VLOOKUP(GQ$276,UI!$A$12:$O$51,VLOOKUP(GQ$277,$B$276:$C$278,2,0),0)/1000)),"")</f>
        <v/>
      </c>
      <c r="GR424" s="145" t="str">
        <f>IFERROR(TRUNC(VLOOKUP($E424,'Container Panel'!$B$41:$Z$100,$D424,0)/(VLOOKUP(GR$276,UI!$A$12:$O$51,VLOOKUP(GR$277,$B$276:$C$278,2,0),0)/1000)),"")</f>
        <v/>
      </c>
      <c r="GS424" s="145" t="str">
        <f>IFERROR(TRUNC(VLOOKUP($E424,'Container Panel'!$B$41:$Z$100,$D424,0)/(VLOOKUP(GS$276,UI!$A$12:$O$51,VLOOKUP(GS$277,$B$276:$C$278,2,0),0)/1000)),"")</f>
        <v/>
      </c>
      <c r="GT424" s="145" t="str">
        <f>IFERROR(TRUNC(VLOOKUP($E424,'Container Panel'!$B$41:$Z$100,$D424,0)/(VLOOKUP(GT$276,UI!$A$12:$O$51,VLOOKUP(GT$277,$B$276:$C$278,2,0),0)/1000)),"")</f>
        <v/>
      </c>
      <c r="GU424" s="145" t="str">
        <f>IFERROR(TRUNC(VLOOKUP($E424,'Container Panel'!$B$41:$Z$100,$D424,0)/(VLOOKUP(GU$276,UI!$A$12:$O$51,VLOOKUP(GU$277,$B$276:$C$278,2,0),0)/1000)),"")</f>
        <v/>
      </c>
      <c r="GV424" s="145" t="str">
        <f>IFERROR(TRUNC(VLOOKUP($E424,'Container Panel'!$B$41:$Z$100,$D424,0)/(VLOOKUP(GV$276,UI!$A$12:$O$51,VLOOKUP(GV$277,$B$276:$C$278,2,0),0)/1000)),"")</f>
        <v/>
      </c>
      <c r="GW424" s="145" t="str">
        <f>IFERROR(TRUNC(VLOOKUP($E424,'Container Panel'!$B$41:$Z$100,$D424,0)/(VLOOKUP(GW$276,UI!$A$12:$O$51,VLOOKUP(GW$277,$B$276:$C$278,2,0),0)/1000)),"")</f>
        <v/>
      </c>
      <c r="GX424" s="145" t="str">
        <f>IFERROR(TRUNC(VLOOKUP($E424,'Container Panel'!$B$41:$Z$100,$D424,0)/(VLOOKUP(GX$276,UI!$A$12:$O$51,VLOOKUP(GX$277,$B$276:$C$278,2,0),0)/1000)),"")</f>
        <v/>
      </c>
      <c r="GY424" s="145" t="str">
        <f>IFERROR(TRUNC(VLOOKUP($E424,'Container Panel'!$B$41:$Z$100,$D424,0)/(VLOOKUP(GY$276,UI!$A$12:$O$51,VLOOKUP(GY$277,$B$276:$C$278,2,0),0)/1000)),"")</f>
        <v/>
      </c>
      <c r="GZ424" s="145" t="str">
        <f>IFERROR(TRUNC(VLOOKUP($E424,'Container Panel'!$B$41:$Z$100,$D424,0)/(VLOOKUP(GZ$276,UI!$A$12:$O$51,VLOOKUP(GZ$277,$B$276:$C$278,2,0),0)/1000)),"")</f>
        <v/>
      </c>
      <c r="HA424" s="145" t="str">
        <f>IFERROR(TRUNC(VLOOKUP($E424,'Container Panel'!$B$41:$Z$100,$D424,0)/(VLOOKUP(HA$276,UI!$A$12:$O$51,VLOOKUP(HA$277,$B$276:$C$278,2,0),0)/1000)),"")</f>
        <v/>
      </c>
      <c r="HB424" s="145" t="str">
        <f>IFERROR(TRUNC(VLOOKUP($E424,'Container Panel'!$B$41:$Z$100,$D424,0)/(VLOOKUP(HB$276,UI!$A$12:$O$51,VLOOKUP(HB$277,$B$276:$C$278,2,0),0)/1000)),"")</f>
        <v/>
      </c>
      <c r="HC424" s="145" t="str">
        <f>IFERROR(TRUNC(VLOOKUP($E424,'Container Panel'!$B$41:$Z$100,$D424,0)/(VLOOKUP(HC$276,UI!$A$12:$O$51,VLOOKUP(HC$277,$B$276:$C$278,2,0),0)/1000)),"")</f>
        <v/>
      </c>
      <c r="HD424" s="145" t="str">
        <f>IFERROR(TRUNC(VLOOKUP($E424,'Container Panel'!$B$41:$Z$100,$D424,0)/(VLOOKUP(HD$276,UI!$A$12:$O$51,VLOOKUP(HD$277,$B$276:$C$278,2,0),0)/1000)),"")</f>
        <v/>
      </c>
      <c r="HE424" s="145" t="str">
        <f>IFERROR(TRUNC(VLOOKUP($E424,'Container Panel'!$B$41:$Z$100,$D424,0)/(VLOOKUP(HE$276,UI!$A$12:$O$51,VLOOKUP(HE$277,$B$276:$C$278,2,0),0)/1000)),"")</f>
        <v/>
      </c>
      <c r="HF424" s="145" t="str">
        <f>IFERROR(TRUNC(VLOOKUP($E424,'Container Panel'!$B$41:$Z$100,$D424,0)/(VLOOKUP(HF$276,UI!$A$12:$O$51,VLOOKUP(HF$277,$B$276:$C$278,2,0),0)/1000)),"")</f>
        <v/>
      </c>
      <c r="HG424" s="145" t="str">
        <f>IFERROR(TRUNC(VLOOKUP($E424,'Container Panel'!$B$41:$Z$100,$D424,0)/(VLOOKUP(HG$276,UI!$A$12:$O$51,VLOOKUP(HG$277,$B$276:$C$278,2,0),0)/1000)),"")</f>
        <v/>
      </c>
      <c r="HH424" s="145" t="str">
        <f>IFERROR(TRUNC(VLOOKUP($E424,'Container Panel'!$B$41:$Z$100,$D424,0)/(VLOOKUP(HH$276,UI!$A$12:$O$51,VLOOKUP(HH$277,$B$276:$C$278,2,0),0)/1000)),"")</f>
        <v/>
      </c>
      <c r="HI424" s="145" t="str">
        <f>IFERROR(TRUNC(VLOOKUP($E424,'Container Panel'!$B$41:$Z$100,$D424,0)/(VLOOKUP(HI$276,UI!$A$12:$O$51,VLOOKUP(HI$277,$B$276:$C$278,2,0),0)/1000)),"")</f>
        <v/>
      </c>
      <c r="HJ424" s="145" t="str">
        <f>IFERROR(TRUNC(VLOOKUP($E424,'Container Panel'!$B$41:$Z$100,$D424,0)/(VLOOKUP(HJ$276,UI!$A$12:$O$51,VLOOKUP(HJ$277,$B$276:$C$278,2,0),0)/1000)),"")</f>
        <v/>
      </c>
      <c r="HK424" s="145" t="str">
        <f>IFERROR(TRUNC(VLOOKUP($E424,'Container Panel'!$B$41:$Z$100,$D424,0)/(VLOOKUP(HK$276,UI!$A$12:$O$51,VLOOKUP(HK$277,$B$276:$C$278,2,0),0)/1000)),"")</f>
        <v/>
      </c>
      <c r="HL424" s="145" t="str">
        <f>IFERROR(TRUNC(VLOOKUP($E424,'Container Panel'!$B$41:$Z$100,$D424,0)/(VLOOKUP(HL$276,UI!$A$12:$O$51,VLOOKUP(HL$277,$B$276:$C$278,2,0),0)/1000)),"")</f>
        <v/>
      </c>
      <c r="HM424" s="145" t="str">
        <f>IFERROR(TRUNC(VLOOKUP($E424,'Container Panel'!$B$41:$Z$100,$D424,0)/(VLOOKUP(HM$276,UI!$A$12:$O$51,VLOOKUP(HM$277,$B$276:$C$278,2,0),0)/1000)),"")</f>
        <v/>
      </c>
      <c r="HN424" s="145" t="str">
        <f>IFERROR(TRUNC(VLOOKUP($E424,'Container Panel'!$B$41:$Z$100,$D424,0)/(VLOOKUP(HN$276,UI!$A$12:$O$51,VLOOKUP(HN$277,$B$276:$C$278,2,0),0)/1000)),"")</f>
        <v/>
      </c>
      <c r="HO424" s="145" t="str">
        <f>IFERROR(TRUNC(VLOOKUP($E424,'Container Panel'!$B$41:$Z$100,$D424,0)/(VLOOKUP(HO$276,UI!$A$12:$O$51,VLOOKUP(HO$277,$B$276:$C$278,2,0),0)/1000)),"")</f>
        <v/>
      </c>
      <c r="HP424" s="145" t="str">
        <f>IFERROR(TRUNC(VLOOKUP($E424,'Container Panel'!$B$41:$Z$100,$D424,0)/(VLOOKUP(HP$276,UI!$A$12:$O$51,VLOOKUP(HP$277,$B$276:$C$278,2,0),0)/1000)),"")</f>
        <v/>
      </c>
      <c r="HQ424" s="145" t="str">
        <f>IFERROR(TRUNC(VLOOKUP($E424,'Container Panel'!$B$41:$Z$100,$D424,0)/(VLOOKUP(HQ$276,UI!$A$12:$O$51,VLOOKUP(HQ$277,$B$276:$C$278,2,0),0)/1000)),"")</f>
        <v/>
      </c>
      <c r="HR424" s="145" t="str">
        <f>IFERROR(TRUNC(VLOOKUP($E424,'Container Panel'!$B$41:$Z$100,$D424,0)/(VLOOKUP(HR$276,UI!$A$12:$O$51,VLOOKUP(HR$277,$B$276:$C$278,2,0),0)/1000)),"")</f>
        <v/>
      </c>
      <c r="HS424" s="145" t="str">
        <f>IFERROR(TRUNC(VLOOKUP($E424,'Container Panel'!$B$41:$Z$100,$D424,0)/(VLOOKUP(HS$276,UI!$A$12:$O$51,VLOOKUP(HS$277,$B$276:$C$278,2,0),0)/1000)),"")</f>
        <v/>
      </c>
      <c r="HT424" s="145" t="str">
        <f>IFERROR(TRUNC(VLOOKUP($E424,'Container Panel'!$B$41:$Z$100,$D424,0)/(VLOOKUP(HT$276,UI!$A$12:$O$51,VLOOKUP(HT$277,$B$276:$C$278,2,0),0)/1000)),"")</f>
        <v/>
      </c>
      <c r="HU424" s="145" t="str">
        <f>IFERROR(TRUNC(VLOOKUP($E424,'Container Panel'!$B$41:$Z$100,$D424,0)/(VLOOKUP(HU$276,UI!$A$12:$O$51,VLOOKUP(HU$277,$B$276:$C$278,2,0),0)/1000)),"")</f>
        <v/>
      </c>
      <c r="HV424" s="145" t="str">
        <f>IFERROR(TRUNC(VLOOKUP($E424,'Container Panel'!$B$41:$Z$100,$D424,0)/(VLOOKUP(HV$276,UI!$A$12:$O$51,VLOOKUP(HV$277,$B$276:$C$278,2,0),0)/1000)),"")</f>
        <v/>
      </c>
      <c r="HW424" s="145" t="str">
        <f>IFERROR(TRUNC(VLOOKUP($E424,'Container Panel'!$B$41:$Z$100,$D424,0)/(VLOOKUP(HW$276,UI!$A$12:$O$51,VLOOKUP(HW$277,$B$276:$C$278,2,0),0)/1000)),"")</f>
        <v/>
      </c>
      <c r="HX424" s="145" t="str">
        <f>IFERROR(TRUNC(VLOOKUP($E424,'Container Panel'!$B$41:$Z$100,$D424,0)/(VLOOKUP(HX$276,UI!$A$12:$O$51,VLOOKUP(HX$277,$B$276:$C$278,2,0),0)/1000)),"")</f>
        <v/>
      </c>
      <c r="HY424" s="145" t="str">
        <f>IFERROR(TRUNC(VLOOKUP($E424,'Container Panel'!$B$41:$Z$100,$D424,0)/(VLOOKUP(HY$276,UI!$A$12:$O$51,VLOOKUP(HY$277,$B$276:$C$278,2,0),0)/1000)),"")</f>
        <v/>
      </c>
      <c r="HZ424" s="145" t="str">
        <f>IFERROR(TRUNC(VLOOKUP($E424,'Container Panel'!$B$41:$Z$100,$D424,0)/(VLOOKUP(HZ$276,UI!$A$12:$O$51,VLOOKUP(HZ$277,$B$276:$C$278,2,0),0)/1000)),"")</f>
        <v/>
      </c>
      <c r="IA424" s="145" t="str">
        <f>IFERROR(TRUNC(VLOOKUP($E424,'Container Panel'!$B$41:$Z$100,$D424,0)/(VLOOKUP(IA$276,UI!$A$12:$O$51,VLOOKUP(IA$277,$B$276:$C$278,2,0),0)/1000)),"")</f>
        <v/>
      </c>
      <c r="IB424" s="145" t="str">
        <f>IFERROR(TRUNC(VLOOKUP($E424,'Container Panel'!$B$41:$Z$100,$D424,0)/(VLOOKUP(IB$276,UI!$A$12:$O$51,VLOOKUP(IB$277,$B$276:$C$278,2,0),0)/1000)),"")</f>
        <v/>
      </c>
      <c r="IC424" s="145" t="str">
        <f>IFERROR(TRUNC(VLOOKUP($E424,'Container Panel'!$B$41:$Z$100,$D424,0)/(VLOOKUP(IC$276,UI!$A$12:$O$51,VLOOKUP(IC$277,$B$276:$C$278,2,0),0)/1000)),"")</f>
        <v/>
      </c>
      <c r="ID424" s="145" t="str">
        <f>IFERROR(TRUNC(VLOOKUP($E424,'Container Panel'!$B$41:$Z$100,$D424,0)/(VLOOKUP(ID$276,UI!$A$12:$O$51,VLOOKUP(ID$277,$B$276:$C$278,2,0),0)/1000)),"")</f>
        <v/>
      </c>
      <c r="IE424" s="145" t="str">
        <f>IFERROR(TRUNC(VLOOKUP($E424,'Container Panel'!$B$41:$Z$100,$D424,0)/(VLOOKUP(IE$276,UI!$A$12:$O$51,VLOOKUP(IE$277,$B$276:$C$278,2,0),0)/1000)),"")</f>
        <v/>
      </c>
      <c r="IF424" s="145" t="str">
        <f>IFERROR(TRUNC(VLOOKUP($E424,'Container Panel'!$B$41:$Z$100,$D424,0)/(VLOOKUP(IF$276,UI!$A$12:$O$51,VLOOKUP(IF$277,$B$276:$C$278,2,0),0)/1000)),"")</f>
        <v/>
      </c>
      <c r="IG424" s="145" t="str">
        <f>IFERROR(TRUNC(VLOOKUP($E424,'Container Panel'!$B$41:$Z$100,$D424,0)/(VLOOKUP(IG$276,UI!$A$12:$O$51,VLOOKUP(IG$277,$B$276:$C$278,2,0),0)/1000)),"")</f>
        <v/>
      </c>
      <c r="IH424" s="145" t="str">
        <f>IFERROR(TRUNC(VLOOKUP($E424,'Container Panel'!$B$41:$Z$100,$D424,0)/(VLOOKUP(IH$276,UI!$A$12:$O$51,VLOOKUP(IH$277,$B$276:$C$278,2,0),0)/1000)),"")</f>
        <v/>
      </c>
      <c r="II424" s="145" t="str">
        <f>IFERROR(TRUNC(VLOOKUP($E424,'Container Panel'!$B$41:$Z$100,$D424,0)/(VLOOKUP(II$276,UI!$A$12:$O$51,VLOOKUP(II$277,$B$276:$C$278,2,0),0)/1000)),"")</f>
        <v/>
      </c>
      <c r="IJ424" s="145" t="str">
        <f>IFERROR(TRUNC(VLOOKUP($E424,'Container Panel'!$B$41:$Z$100,$D424,0)/(VLOOKUP(IJ$276,UI!$A$12:$O$51,VLOOKUP(IJ$277,$B$276:$C$278,2,0),0)/1000)),"")</f>
        <v/>
      </c>
      <c r="IK424" s="145" t="str">
        <f>IFERROR(TRUNC(VLOOKUP($E424,'Container Panel'!$B$41:$Z$100,$D424,0)/(VLOOKUP(IK$276,UI!$A$12:$O$51,VLOOKUP(IK$277,$B$276:$C$278,2,0),0)/1000)),"")</f>
        <v/>
      </c>
      <c r="IL424" s="145" t="str">
        <f>IFERROR(TRUNC(VLOOKUP($E424,'Container Panel'!$B$41:$Z$100,$D424,0)/(VLOOKUP(IL$276,UI!$A$12:$O$51,VLOOKUP(IL$277,$B$276:$C$278,2,0),0)/1000)),"")</f>
        <v/>
      </c>
    </row>
    <row r="425" spans="2:246">
      <c r="B425" s="74">
        <v>145</v>
      </c>
      <c r="C425" s="74">
        <f t="shared" si="198"/>
        <v>49</v>
      </c>
      <c r="D425" s="163">
        <f>MOD(B425,3)+'Container Panel'!$Q$38</f>
        <v>17</v>
      </c>
      <c r="E425" s="143">
        <f t="shared" si="197"/>
        <v>0</v>
      </c>
      <c r="F425" s="144" t="s">
        <v>76</v>
      </c>
      <c r="G425" s="145" t="str">
        <f>IFERROR(TRUNC(VLOOKUP($E425,'Container Panel'!$B$41:$Z$100,$D425,0)/(VLOOKUP(G$276,UI!$A$12:$O$51,VLOOKUP(G$278,$B$276:$C$278,2,0),0)/1000)),"")</f>
        <v/>
      </c>
      <c r="H425" s="145" t="str">
        <f>IFERROR(TRUNC(VLOOKUP($E425,'Container Panel'!$B$41:$Z$100,$D425,0)/(VLOOKUP(H$276,UI!$A$12:$O$51,VLOOKUP(H$278,$B$276:$C$278,2,0),0)/1000)),"")</f>
        <v/>
      </c>
      <c r="I425" s="145" t="str">
        <f>IFERROR(TRUNC(VLOOKUP($E425,'Container Panel'!$B$41:$Z$100,$D425,0)/(VLOOKUP(I$276,UI!$A$12:$O$51,VLOOKUP(I$278,$B$276:$C$278,2,0),0)/1000)),"")</f>
        <v/>
      </c>
      <c r="J425" s="145" t="str">
        <f>IFERROR(TRUNC(VLOOKUP($E425,'Container Panel'!$B$41:$Z$100,$D425,0)/(VLOOKUP(J$276,UI!$A$12:$O$51,VLOOKUP(J$278,$B$276:$C$278,2,0),0)/1000)),"")</f>
        <v/>
      </c>
      <c r="K425" s="145" t="str">
        <f>IFERROR(TRUNC(VLOOKUP($E425,'Container Panel'!$B$41:$Z$100,$D425,0)/(VLOOKUP(K$276,UI!$A$12:$O$51,VLOOKUP(K$278,$B$276:$C$278,2,0),0)/1000)),"")</f>
        <v/>
      </c>
      <c r="L425" s="145" t="str">
        <f>IFERROR(TRUNC(VLOOKUP($E425,'Container Panel'!$B$41:$Z$100,$D425,0)/(VLOOKUP(L$276,UI!$A$12:$O$51,VLOOKUP(L$278,$B$276:$C$278,2,0),0)/1000)),"")</f>
        <v/>
      </c>
      <c r="M425" s="145" t="str">
        <f>IFERROR(TRUNC(VLOOKUP($E425,'Container Panel'!$B$41:$Z$100,$D425,0)/(VLOOKUP(M$276,UI!$A$12:$O$51,VLOOKUP(M$278,$B$276:$C$278,2,0),0)/1000)),"")</f>
        <v/>
      </c>
      <c r="N425" s="145" t="str">
        <f>IFERROR(TRUNC(VLOOKUP($E425,'Container Panel'!$B$41:$Z$100,$D425,0)/(VLOOKUP(N$276,UI!$A$12:$O$51,VLOOKUP(N$278,$B$276:$C$278,2,0),0)/1000)),"")</f>
        <v/>
      </c>
      <c r="O425" s="145" t="str">
        <f>IFERROR(TRUNC(VLOOKUP($E425,'Container Panel'!$B$41:$Z$100,$D425,0)/(VLOOKUP(O$276,UI!$A$12:$O$51,VLOOKUP(O$278,$B$276:$C$278,2,0),0)/1000)),"")</f>
        <v/>
      </c>
      <c r="P425" s="145" t="str">
        <f>IFERROR(TRUNC(VLOOKUP($E425,'Container Panel'!$B$41:$Z$100,$D425,0)/(VLOOKUP(P$276,UI!$A$12:$O$51,VLOOKUP(P$278,$B$276:$C$278,2,0),0)/1000)),"")</f>
        <v/>
      </c>
      <c r="Q425" s="145" t="str">
        <f>IFERROR(TRUNC(VLOOKUP($E425,'Container Panel'!$B$41:$Z$100,$D425,0)/(VLOOKUP(Q$276,UI!$A$12:$O$51,VLOOKUP(Q$278,$B$276:$C$278,2,0),0)/1000)),"")</f>
        <v/>
      </c>
      <c r="R425" s="145" t="str">
        <f>IFERROR(TRUNC(VLOOKUP($E425,'Container Panel'!$B$41:$Z$100,$D425,0)/(VLOOKUP(R$276,UI!$A$12:$O$51,VLOOKUP(R$278,$B$276:$C$278,2,0),0)/1000)),"")</f>
        <v/>
      </c>
      <c r="S425" s="145" t="str">
        <f>IFERROR(TRUNC(VLOOKUP($E425,'Container Panel'!$B$41:$Z$100,$D425,0)/(VLOOKUP(S$276,UI!$A$12:$O$51,VLOOKUP(S$278,$B$276:$C$278,2,0),0)/1000)),"")</f>
        <v/>
      </c>
      <c r="T425" s="145" t="str">
        <f>IFERROR(TRUNC(VLOOKUP($E425,'Container Panel'!$B$41:$Z$100,$D425,0)/(VLOOKUP(T$276,UI!$A$12:$O$51,VLOOKUP(T$278,$B$276:$C$278,2,0),0)/1000)),"")</f>
        <v/>
      </c>
      <c r="U425" s="145" t="str">
        <f>IFERROR(TRUNC(VLOOKUP($E425,'Container Panel'!$B$41:$Z$100,$D425,0)/(VLOOKUP(U$276,UI!$A$12:$O$51,VLOOKUP(U$278,$B$276:$C$278,2,0),0)/1000)),"")</f>
        <v/>
      </c>
      <c r="V425" s="145" t="str">
        <f>IFERROR(TRUNC(VLOOKUP($E425,'Container Panel'!$B$41:$Z$100,$D425,0)/(VLOOKUP(V$276,UI!$A$12:$O$51,VLOOKUP(V$278,$B$276:$C$278,2,0),0)/1000)),"")</f>
        <v/>
      </c>
      <c r="W425" s="145" t="str">
        <f>IFERROR(TRUNC(VLOOKUP($E425,'Container Panel'!$B$41:$Z$100,$D425,0)/(VLOOKUP(W$276,UI!$A$12:$O$51,VLOOKUP(W$278,$B$276:$C$278,2,0),0)/1000)),"")</f>
        <v/>
      </c>
      <c r="X425" s="145" t="str">
        <f>IFERROR(TRUNC(VLOOKUP($E425,'Container Panel'!$B$41:$Z$100,$D425,0)/(VLOOKUP(X$276,UI!$A$12:$O$51,VLOOKUP(X$278,$B$276:$C$278,2,0),0)/1000)),"")</f>
        <v/>
      </c>
      <c r="Y425" s="145" t="str">
        <f>IFERROR(TRUNC(VLOOKUP($E425,'Container Panel'!$B$41:$Z$100,$D425,0)/(VLOOKUP(Y$276,UI!$A$12:$O$51,VLOOKUP(Y$278,$B$276:$C$278,2,0),0)/1000)),"")</f>
        <v/>
      </c>
      <c r="Z425" s="145" t="str">
        <f>IFERROR(TRUNC(VLOOKUP($E425,'Container Panel'!$B$41:$Z$100,$D425,0)/(VLOOKUP(Z$276,UI!$A$12:$O$51,VLOOKUP(Z$278,$B$276:$C$278,2,0),0)/1000)),"")</f>
        <v/>
      </c>
      <c r="AA425" s="145" t="str">
        <f>IFERROR(TRUNC(VLOOKUP($E425,'Container Panel'!$B$41:$Z$100,$D425,0)/(VLOOKUP(AA$276,UI!$A$12:$O$51,VLOOKUP(AA$278,$B$276:$C$278,2,0),0)/1000)),"")</f>
        <v/>
      </c>
      <c r="AB425" s="145" t="str">
        <f>IFERROR(TRUNC(VLOOKUP($E425,'Container Panel'!$B$41:$Z$100,$D425,0)/(VLOOKUP(AB$276,UI!$A$12:$O$51,VLOOKUP(AB$278,$B$276:$C$278,2,0),0)/1000)),"")</f>
        <v/>
      </c>
      <c r="AC425" s="145" t="str">
        <f>IFERROR(TRUNC(VLOOKUP($E425,'Container Panel'!$B$41:$Z$100,$D425,0)/(VLOOKUP(AC$276,UI!$A$12:$O$51,VLOOKUP(AC$278,$B$276:$C$278,2,0),0)/1000)),"")</f>
        <v/>
      </c>
      <c r="AD425" s="145" t="str">
        <f>IFERROR(TRUNC(VLOOKUP($E425,'Container Panel'!$B$41:$Z$100,$D425,0)/(VLOOKUP(AD$276,UI!$A$12:$O$51,VLOOKUP(AD$278,$B$276:$C$278,2,0),0)/1000)),"")</f>
        <v/>
      </c>
      <c r="AE425" s="145" t="str">
        <f>IFERROR(TRUNC(VLOOKUP($E425,'Container Panel'!$B$41:$Z$100,$D425,0)/(VLOOKUP(AE$276,UI!$A$12:$O$51,VLOOKUP(AE$278,$B$276:$C$278,2,0),0)/1000)),"")</f>
        <v/>
      </c>
      <c r="AF425" s="145" t="str">
        <f>IFERROR(TRUNC(VLOOKUP($E425,'Container Panel'!$B$41:$Z$100,$D425,0)/(VLOOKUP(AF$276,UI!$A$12:$O$51,VLOOKUP(AF$278,$B$276:$C$278,2,0),0)/1000)),"")</f>
        <v/>
      </c>
      <c r="AG425" s="145" t="str">
        <f>IFERROR(TRUNC(VLOOKUP($E425,'Container Panel'!$B$41:$Z$100,$D425,0)/(VLOOKUP(AG$276,UI!$A$12:$O$51,VLOOKUP(AG$278,$B$276:$C$278,2,0),0)/1000)),"")</f>
        <v/>
      </c>
      <c r="AH425" s="145" t="str">
        <f>IFERROR(TRUNC(VLOOKUP($E425,'Container Panel'!$B$41:$Z$100,$D425,0)/(VLOOKUP(AH$276,UI!$A$12:$O$51,VLOOKUP(AH$278,$B$276:$C$278,2,0),0)/1000)),"")</f>
        <v/>
      </c>
      <c r="AI425" s="145" t="str">
        <f>IFERROR(TRUNC(VLOOKUP($E425,'Container Panel'!$B$41:$Z$100,$D425,0)/(VLOOKUP(AI$276,UI!$A$12:$O$51,VLOOKUP(AI$278,$B$276:$C$278,2,0),0)/1000)),"")</f>
        <v/>
      </c>
      <c r="AJ425" s="145" t="str">
        <f>IFERROR(TRUNC(VLOOKUP($E425,'Container Panel'!$B$41:$Z$100,$D425,0)/(VLOOKUP(AJ$276,UI!$A$12:$O$51,VLOOKUP(AJ$278,$B$276:$C$278,2,0),0)/1000)),"")</f>
        <v/>
      </c>
      <c r="AK425" s="145" t="str">
        <f>IFERROR(TRUNC(VLOOKUP($E425,'Container Panel'!$B$41:$Z$100,$D425,0)/(VLOOKUP(AK$276,UI!$A$12:$O$51,VLOOKUP(AK$278,$B$276:$C$278,2,0),0)/1000)),"")</f>
        <v/>
      </c>
      <c r="AL425" s="145" t="str">
        <f>IFERROR(TRUNC(VLOOKUP($E425,'Container Panel'!$B$41:$Z$100,$D425,0)/(VLOOKUP(AL$276,UI!$A$12:$O$51,VLOOKUP(AL$278,$B$276:$C$278,2,0),0)/1000)),"")</f>
        <v/>
      </c>
      <c r="AM425" s="145" t="str">
        <f>IFERROR(TRUNC(VLOOKUP($E425,'Container Panel'!$B$41:$Z$100,$D425,0)/(VLOOKUP(AM$276,UI!$A$12:$O$51,VLOOKUP(AM$278,$B$276:$C$278,2,0),0)/1000)),"")</f>
        <v/>
      </c>
      <c r="AN425" s="145" t="str">
        <f>IFERROR(TRUNC(VLOOKUP($E425,'Container Panel'!$B$41:$Z$100,$D425,0)/(VLOOKUP(AN$276,UI!$A$12:$O$51,VLOOKUP(AN$278,$B$276:$C$278,2,0),0)/1000)),"")</f>
        <v/>
      </c>
      <c r="AO425" s="145" t="str">
        <f>IFERROR(TRUNC(VLOOKUP($E425,'Container Panel'!$B$41:$Z$100,$D425,0)/(VLOOKUP(AO$276,UI!$A$12:$O$51,VLOOKUP(AO$278,$B$276:$C$278,2,0),0)/1000)),"")</f>
        <v/>
      </c>
      <c r="AP425" s="145" t="str">
        <f>IFERROR(TRUNC(VLOOKUP($E425,'Container Panel'!$B$41:$Z$100,$D425,0)/(VLOOKUP(AP$276,UI!$A$12:$O$51,VLOOKUP(AP$278,$B$276:$C$278,2,0),0)/1000)),"")</f>
        <v/>
      </c>
      <c r="AQ425" s="145" t="str">
        <f>IFERROR(TRUNC(VLOOKUP($E425,'Container Panel'!$B$41:$Z$100,$D425,0)/(VLOOKUP(AQ$276,UI!$A$12:$O$51,VLOOKUP(AQ$278,$B$276:$C$278,2,0),0)/1000)),"")</f>
        <v/>
      </c>
      <c r="AR425" s="145" t="str">
        <f>IFERROR(TRUNC(VLOOKUP($E425,'Container Panel'!$B$41:$Z$100,$D425,0)/(VLOOKUP(AR$276,UI!$A$12:$O$51,VLOOKUP(AR$278,$B$276:$C$278,2,0),0)/1000)),"")</f>
        <v/>
      </c>
      <c r="AS425" s="145" t="str">
        <f>IFERROR(TRUNC(VLOOKUP($E425,'Container Panel'!$B$41:$Z$100,$D425,0)/(VLOOKUP(AS$276,UI!$A$12:$O$51,VLOOKUP(AS$278,$B$276:$C$278,2,0),0)/1000)),"")</f>
        <v/>
      </c>
      <c r="AT425" s="145" t="str">
        <f>IFERROR(TRUNC(VLOOKUP($E425,'Container Panel'!$B$41:$Z$100,$D425,0)/(VLOOKUP(AT$276,UI!$A$12:$O$51,VLOOKUP(AT$278,$B$276:$C$278,2,0),0)/1000)),"")</f>
        <v/>
      </c>
      <c r="AU425" s="145" t="str">
        <f>IFERROR(TRUNC(VLOOKUP($E425,'Container Panel'!$B$41:$Z$100,$D425,0)/(VLOOKUP(AU$276,UI!$A$12:$O$51,VLOOKUP(AU$278,$B$276:$C$278,2,0),0)/1000)),"")</f>
        <v/>
      </c>
      <c r="AV425" s="145" t="str">
        <f>IFERROR(TRUNC(VLOOKUP($E425,'Container Panel'!$B$41:$Z$100,$D425,0)/(VLOOKUP(AV$276,UI!$A$12:$O$51,VLOOKUP(AV$278,$B$276:$C$278,2,0),0)/1000)),"")</f>
        <v/>
      </c>
      <c r="AW425" s="145" t="str">
        <f>IFERROR(TRUNC(VLOOKUP($E425,'Container Panel'!$B$41:$Z$100,$D425,0)/(VLOOKUP(AW$276,UI!$A$12:$O$51,VLOOKUP(AW$278,$B$276:$C$278,2,0),0)/1000)),"")</f>
        <v/>
      </c>
      <c r="AX425" s="145" t="str">
        <f>IFERROR(TRUNC(VLOOKUP($E425,'Container Panel'!$B$41:$Z$100,$D425,0)/(VLOOKUP(AX$276,UI!$A$12:$O$51,VLOOKUP(AX$278,$B$276:$C$278,2,0),0)/1000)),"")</f>
        <v/>
      </c>
      <c r="AY425" s="145" t="str">
        <f>IFERROR(TRUNC(VLOOKUP($E425,'Container Panel'!$B$41:$Z$100,$D425,0)/(VLOOKUP(AY$276,UI!$A$12:$O$51,VLOOKUP(AY$278,$B$276:$C$278,2,0),0)/1000)),"")</f>
        <v/>
      </c>
      <c r="AZ425" s="145" t="str">
        <f>IFERROR(TRUNC(VLOOKUP($E425,'Container Panel'!$B$41:$Z$100,$D425,0)/(VLOOKUP(AZ$276,UI!$A$12:$O$51,VLOOKUP(AZ$278,$B$276:$C$278,2,0),0)/1000)),"")</f>
        <v/>
      </c>
      <c r="BA425" s="145" t="str">
        <f>IFERROR(TRUNC(VLOOKUP($E425,'Container Panel'!$B$41:$Z$100,$D425,0)/(VLOOKUP(BA$276,UI!$A$12:$O$51,VLOOKUP(BA$278,$B$276:$C$278,2,0),0)/1000)),"")</f>
        <v/>
      </c>
      <c r="BB425" s="145" t="str">
        <f>IFERROR(TRUNC(VLOOKUP($E425,'Container Panel'!$B$41:$Z$100,$D425,0)/(VLOOKUP(BB$276,UI!$A$12:$O$51,VLOOKUP(BB$278,$B$276:$C$278,2,0),0)/1000)),"")</f>
        <v/>
      </c>
      <c r="BC425" s="145" t="str">
        <f>IFERROR(TRUNC(VLOOKUP($E425,'Container Panel'!$B$41:$Z$100,$D425,0)/(VLOOKUP(BC$276,UI!$A$12:$O$51,VLOOKUP(BC$278,$B$276:$C$278,2,0),0)/1000)),"")</f>
        <v/>
      </c>
      <c r="BD425" s="145" t="str">
        <f>IFERROR(TRUNC(VLOOKUP($E425,'Container Panel'!$B$41:$Z$100,$D425,0)/(VLOOKUP(BD$276,UI!$A$12:$O$51,VLOOKUP(BD$278,$B$276:$C$278,2,0),0)/1000)),"")</f>
        <v/>
      </c>
      <c r="BE425" s="145" t="str">
        <f>IFERROR(TRUNC(VLOOKUP($E425,'Container Panel'!$B$41:$Z$100,$D425,0)/(VLOOKUP(BE$276,UI!$A$12:$O$51,VLOOKUP(BE$278,$B$276:$C$278,2,0),0)/1000)),"")</f>
        <v/>
      </c>
      <c r="BF425" s="145" t="str">
        <f>IFERROR(TRUNC(VLOOKUP($E425,'Container Panel'!$B$41:$Z$100,$D425,0)/(VLOOKUP(BF$276,UI!$A$12:$O$51,VLOOKUP(BF$278,$B$276:$C$278,2,0),0)/1000)),"")</f>
        <v/>
      </c>
      <c r="BG425" s="145" t="str">
        <f>IFERROR(TRUNC(VLOOKUP($E425,'Container Panel'!$B$41:$Z$100,$D425,0)/(VLOOKUP(BG$276,UI!$A$12:$O$51,VLOOKUP(BG$278,$B$276:$C$278,2,0),0)/1000)),"")</f>
        <v/>
      </c>
      <c r="BH425" s="145" t="str">
        <f>IFERROR(TRUNC(VLOOKUP($E425,'Container Panel'!$B$41:$Z$100,$D425,0)/(VLOOKUP(BH$276,UI!$A$12:$O$51,VLOOKUP(BH$278,$B$276:$C$278,2,0),0)/1000)),"")</f>
        <v/>
      </c>
      <c r="BI425" s="145" t="str">
        <f>IFERROR(TRUNC(VLOOKUP($E425,'Container Panel'!$B$41:$Z$100,$D425,0)/(VLOOKUP(BI$276,UI!$A$12:$O$51,VLOOKUP(BI$278,$B$276:$C$278,2,0),0)/1000)),"")</f>
        <v/>
      </c>
      <c r="BJ425" s="145" t="str">
        <f>IFERROR(TRUNC(VLOOKUP($E425,'Container Panel'!$B$41:$Z$100,$D425,0)/(VLOOKUP(BJ$276,UI!$A$12:$O$51,VLOOKUP(BJ$278,$B$276:$C$278,2,0),0)/1000)),"")</f>
        <v/>
      </c>
      <c r="BK425" s="145" t="str">
        <f>IFERROR(TRUNC(VLOOKUP($E425,'Container Panel'!$B$41:$Z$100,$D425,0)/(VLOOKUP(BK$276,UI!$A$12:$O$51,VLOOKUP(BK$278,$B$276:$C$278,2,0),0)/1000)),"")</f>
        <v/>
      </c>
      <c r="BL425" s="145" t="str">
        <f>IFERROR(TRUNC(VLOOKUP($E425,'Container Panel'!$B$41:$Z$100,$D425,0)/(VLOOKUP(BL$276,UI!$A$12:$O$51,VLOOKUP(BL$278,$B$276:$C$278,2,0),0)/1000)),"")</f>
        <v/>
      </c>
      <c r="BM425" s="145" t="str">
        <f>IFERROR(TRUNC(VLOOKUP($E425,'Container Panel'!$B$41:$Z$100,$D425,0)/(VLOOKUP(BM$276,UI!$A$12:$O$51,VLOOKUP(BM$278,$B$276:$C$278,2,0),0)/1000)),"")</f>
        <v/>
      </c>
      <c r="BN425" s="145" t="str">
        <f>IFERROR(TRUNC(VLOOKUP($E425,'Container Panel'!$B$41:$Z$100,$D425,0)/(VLOOKUP(BN$276,UI!$A$12:$O$51,VLOOKUP(BN$278,$B$276:$C$278,2,0),0)/1000)),"")</f>
        <v/>
      </c>
      <c r="BO425" s="145" t="str">
        <f>IFERROR(TRUNC(VLOOKUP($E425,'Container Panel'!$B$41:$Z$100,$D425,0)/(VLOOKUP(BO$276,UI!$A$12:$O$51,VLOOKUP(BO$278,$B$276:$C$278,2,0),0)/1000)),"")</f>
        <v/>
      </c>
      <c r="BP425" s="145" t="str">
        <f>IFERROR(TRUNC(VLOOKUP($E425,'Container Panel'!$B$41:$Z$100,$D425,0)/(VLOOKUP(BP$276,UI!$A$12:$O$51,VLOOKUP(BP$278,$B$276:$C$278,2,0),0)/1000)),"")</f>
        <v/>
      </c>
      <c r="BQ425" s="145" t="str">
        <f>IFERROR(TRUNC(VLOOKUP($E425,'Container Panel'!$B$41:$Z$100,$D425,0)/(VLOOKUP(BQ$276,UI!$A$12:$O$51,VLOOKUP(BQ$278,$B$276:$C$278,2,0),0)/1000)),"")</f>
        <v/>
      </c>
      <c r="BR425" s="145" t="str">
        <f>IFERROR(TRUNC(VLOOKUP($E425,'Container Panel'!$B$41:$Z$100,$D425,0)/(VLOOKUP(BR$276,UI!$A$12:$O$51,VLOOKUP(BR$278,$B$276:$C$278,2,0),0)/1000)),"")</f>
        <v/>
      </c>
      <c r="BS425" s="145" t="str">
        <f>IFERROR(TRUNC(VLOOKUP($E425,'Container Panel'!$B$41:$Z$100,$D425,0)/(VLOOKUP(BS$276,UI!$A$12:$O$51,VLOOKUP(BS$278,$B$276:$C$278,2,0),0)/1000)),"")</f>
        <v/>
      </c>
      <c r="BT425" s="145" t="str">
        <f>IFERROR(TRUNC(VLOOKUP($E425,'Container Panel'!$B$41:$Z$100,$D425,0)/(VLOOKUP(BT$276,UI!$A$12:$O$51,VLOOKUP(BT$278,$B$276:$C$278,2,0),0)/1000)),"")</f>
        <v/>
      </c>
      <c r="BU425" s="145" t="str">
        <f>IFERROR(TRUNC(VLOOKUP($E425,'Container Panel'!$B$41:$Z$100,$D425,0)/(VLOOKUP(BU$276,UI!$A$12:$O$51,VLOOKUP(BU$278,$B$276:$C$278,2,0),0)/1000)),"")</f>
        <v/>
      </c>
      <c r="BV425" s="145" t="str">
        <f>IFERROR(TRUNC(VLOOKUP($E425,'Container Panel'!$B$41:$Z$100,$D425,0)/(VLOOKUP(BV$276,UI!$A$12:$O$51,VLOOKUP(BV$278,$B$276:$C$278,2,0),0)/1000)),"")</f>
        <v/>
      </c>
      <c r="BW425" s="145" t="str">
        <f>IFERROR(TRUNC(VLOOKUP($E425,'Container Panel'!$B$41:$Z$100,$D425,0)/(VLOOKUP(BW$276,UI!$A$12:$O$51,VLOOKUP(BW$278,$B$276:$C$278,2,0),0)/1000)),"")</f>
        <v/>
      </c>
      <c r="BX425" s="145" t="str">
        <f>IFERROR(TRUNC(VLOOKUP($E425,'Container Panel'!$B$41:$Z$100,$D425,0)/(VLOOKUP(BX$276,UI!$A$12:$O$51,VLOOKUP(BX$278,$B$276:$C$278,2,0),0)/1000)),"")</f>
        <v/>
      </c>
      <c r="BY425" s="145" t="str">
        <f>IFERROR(TRUNC(VLOOKUP($E425,'Container Panel'!$B$41:$Z$100,$D425,0)/(VLOOKUP(BY$276,UI!$A$12:$O$51,VLOOKUP(BY$278,$B$276:$C$278,2,0),0)/1000)),"")</f>
        <v/>
      </c>
      <c r="BZ425" s="145" t="str">
        <f>IFERROR(TRUNC(VLOOKUP($E425,'Container Panel'!$B$41:$Z$100,$D425,0)/(VLOOKUP(BZ$276,UI!$A$12:$O$51,VLOOKUP(BZ$278,$B$276:$C$278,2,0),0)/1000)),"")</f>
        <v/>
      </c>
      <c r="CA425" s="145" t="str">
        <f>IFERROR(TRUNC(VLOOKUP($E425,'Container Panel'!$B$41:$Z$100,$D425,0)/(VLOOKUP(CA$276,UI!$A$12:$O$51,VLOOKUP(CA$278,$B$276:$C$278,2,0),0)/1000)),"")</f>
        <v/>
      </c>
      <c r="CB425" s="145" t="str">
        <f>IFERROR(TRUNC(VLOOKUP($E425,'Container Panel'!$B$41:$Z$100,$D425,0)/(VLOOKUP(CB$276,UI!$A$12:$O$51,VLOOKUP(CB$278,$B$276:$C$278,2,0),0)/1000)),"")</f>
        <v/>
      </c>
      <c r="CC425" s="145" t="str">
        <f>IFERROR(TRUNC(VLOOKUP($E425,'Container Panel'!$B$41:$Z$100,$D425,0)/(VLOOKUP(CC$276,UI!$A$12:$O$51,VLOOKUP(CC$278,$B$276:$C$278,2,0),0)/1000)),"")</f>
        <v/>
      </c>
      <c r="CD425" s="145" t="str">
        <f>IFERROR(TRUNC(VLOOKUP($E425,'Container Panel'!$B$41:$Z$100,$D425,0)/(VLOOKUP(CD$276,UI!$A$12:$O$51,VLOOKUP(CD$278,$B$276:$C$278,2,0),0)/1000)),"")</f>
        <v/>
      </c>
      <c r="CE425" s="145" t="str">
        <f>IFERROR(TRUNC(VLOOKUP($E425,'Container Panel'!$B$41:$Z$100,$D425,0)/(VLOOKUP(CE$276,UI!$A$12:$O$51,VLOOKUP(CE$278,$B$276:$C$278,2,0),0)/1000)),"")</f>
        <v/>
      </c>
      <c r="CF425" s="145" t="str">
        <f>IFERROR(TRUNC(VLOOKUP($E425,'Container Panel'!$B$41:$Z$100,$D425,0)/(VLOOKUP(CF$276,UI!$A$12:$O$51,VLOOKUP(CF$278,$B$276:$C$278,2,0),0)/1000)),"")</f>
        <v/>
      </c>
      <c r="CG425" s="145" t="str">
        <f>IFERROR(TRUNC(VLOOKUP($E425,'Container Panel'!$B$41:$Z$100,$D425,0)/(VLOOKUP(CG$276,UI!$A$12:$O$51,VLOOKUP(CG$278,$B$276:$C$278,2,0),0)/1000)),"")</f>
        <v/>
      </c>
      <c r="CH425" s="145" t="str">
        <f>IFERROR(TRUNC(VLOOKUP($E425,'Container Panel'!$B$41:$Z$100,$D425,0)/(VLOOKUP(CH$276,UI!$A$12:$O$51,VLOOKUP(CH$278,$B$276:$C$278,2,0),0)/1000)),"")</f>
        <v/>
      </c>
      <c r="CI425" s="145" t="str">
        <f>IFERROR(TRUNC(VLOOKUP($E425,'Container Panel'!$B$41:$Z$100,$D425,0)/(VLOOKUP(CI$276,UI!$A$12:$O$51,VLOOKUP(CI$278,$B$276:$C$278,2,0),0)/1000)),"")</f>
        <v/>
      </c>
      <c r="CJ425" s="145" t="str">
        <f>IFERROR(TRUNC(VLOOKUP($E425,'Container Panel'!$B$41:$Z$100,$D425,0)/(VLOOKUP(CJ$276,UI!$A$12:$O$51,VLOOKUP(CJ$278,$B$276:$C$278,2,0),0)/1000)),"")</f>
        <v/>
      </c>
      <c r="CK425" s="145" t="str">
        <f>IFERROR(TRUNC(VLOOKUP($E425,'Container Panel'!$B$41:$Z$100,$D425,0)/(VLOOKUP(CK$276,UI!$A$12:$O$51,VLOOKUP(CK$278,$B$276:$C$278,2,0),0)/1000)),"")</f>
        <v/>
      </c>
      <c r="CL425" s="145" t="str">
        <f>IFERROR(TRUNC(VLOOKUP($E425,'Container Panel'!$B$41:$Z$100,$D425,0)/(VLOOKUP(CL$276,UI!$A$12:$O$51,VLOOKUP(CL$278,$B$276:$C$278,2,0),0)/1000)),"")</f>
        <v/>
      </c>
      <c r="CM425" s="145" t="str">
        <f>IFERROR(TRUNC(VLOOKUP($E425,'Container Panel'!$B$41:$Z$100,$D425,0)/(VLOOKUP(CM$276,UI!$A$12:$O$51,VLOOKUP(CM$278,$B$276:$C$278,2,0),0)/1000)),"")</f>
        <v/>
      </c>
      <c r="CN425" s="145" t="str">
        <f>IFERROR(TRUNC(VLOOKUP($E425,'Container Panel'!$B$41:$Z$100,$D425,0)/(VLOOKUP(CN$276,UI!$A$12:$O$51,VLOOKUP(CN$278,$B$276:$C$278,2,0),0)/1000)),"")</f>
        <v/>
      </c>
      <c r="CO425" s="145" t="str">
        <f>IFERROR(TRUNC(VLOOKUP($E425,'Container Panel'!$B$41:$Z$100,$D425,0)/(VLOOKUP(CO$276,UI!$A$12:$O$51,VLOOKUP(CO$278,$B$276:$C$278,2,0),0)/1000)),"")</f>
        <v/>
      </c>
      <c r="CP425" s="145" t="str">
        <f>IFERROR(TRUNC(VLOOKUP($E425,'Container Panel'!$B$41:$Z$100,$D425,0)/(VLOOKUP(CP$276,UI!$A$12:$O$51,VLOOKUP(CP$278,$B$276:$C$278,2,0),0)/1000)),"")</f>
        <v/>
      </c>
      <c r="CQ425" s="145" t="str">
        <f>IFERROR(TRUNC(VLOOKUP($E425,'Container Panel'!$B$41:$Z$100,$D425,0)/(VLOOKUP(CQ$276,UI!$A$12:$O$51,VLOOKUP(CQ$278,$B$276:$C$278,2,0),0)/1000)),"")</f>
        <v/>
      </c>
      <c r="CR425" s="145" t="str">
        <f>IFERROR(TRUNC(VLOOKUP($E425,'Container Panel'!$B$41:$Z$100,$D425,0)/(VLOOKUP(CR$276,UI!$A$12:$O$51,VLOOKUP(CR$278,$B$276:$C$278,2,0),0)/1000)),"")</f>
        <v/>
      </c>
      <c r="CS425" s="145" t="str">
        <f>IFERROR(TRUNC(VLOOKUP($E425,'Container Panel'!$B$41:$Z$100,$D425,0)/(VLOOKUP(CS$276,UI!$A$12:$O$51,VLOOKUP(CS$278,$B$276:$C$278,2,0),0)/1000)),"")</f>
        <v/>
      </c>
      <c r="CT425" s="145" t="str">
        <f>IFERROR(TRUNC(VLOOKUP($E425,'Container Panel'!$B$41:$Z$100,$D425,0)/(VLOOKUP(CT$276,UI!$A$12:$O$51,VLOOKUP(CT$278,$B$276:$C$278,2,0),0)/1000)),"")</f>
        <v/>
      </c>
      <c r="CU425" s="145" t="str">
        <f>IFERROR(TRUNC(VLOOKUP($E425,'Container Panel'!$B$41:$Z$100,$D425,0)/(VLOOKUP(CU$276,UI!$A$12:$O$51,VLOOKUP(CU$278,$B$276:$C$278,2,0),0)/1000)),"")</f>
        <v/>
      </c>
      <c r="CV425" s="145" t="str">
        <f>IFERROR(TRUNC(VLOOKUP($E425,'Container Panel'!$B$41:$Z$100,$D425,0)/(VLOOKUP(CV$276,UI!$A$12:$O$51,VLOOKUP(CV$278,$B$276:$C$278,2,0),0)/1000)),"")</f>
        <v/>
      </c>
      <c r="CW425" s="145" t="str">
        <f>IFERROR(TRUNC(VLOOKUP($E425,'Container Panel'!$B$41:$Z$100,$D425,0)/(VLOOKUP(CW$276,UI!$A$12:$O$51,VLOOKUP(CW$278,$B$276:$C$278,2,0),0)/1000)),"")</f>
        <v/>
      </c>
      <c r="CX425" s="145" t="str">
        <f>IFERROR(TRUNC(VLOOKUP($E425,'Container Panel'!$B$41:$Z$100,$D425,0)/(VLOOKUP(CX$276,UI!$A$12:$O$51,VLOOKUP(CX$278,$B$276:$C$278,2,0),0)/1000)),"")</f>
        <v/>
      </c>
      <c r="CY425" s="145" t="str">
        <f>IFERROR(TRUNC(VLOOKUP($E425,'Container Panel'!$B$41:$Z$100,$D425,0)/(VLOOKUP(CY$276,UI!$A$12:$O$51,VLOOKUP(CY$278,$B$276:$C$278,2,0),0)/1000)),"")</f>
        <v/>
      </c>
      <c r="CZ425" s="145" t="str">
        <f>IFERROR(TRUNC(VLOOKUP($E425,'Container Panel'!$B$41:$Z$100,$D425,0)/(VLOOKUP(CZ$276,UI!$A$12:$O$51,VLOOKUP(CZ$278,$B$276:$C$278,2,0),0)/1000)),"")</f>
        <v/>
      </c>
      <c r="DA425" s="145" t="str">
        <f>IFERROR(TRUNC(VLOOKUP($E425,'Container Panel'!$B$41:$Z$100,$D425,0)/(VLOOKUP(DA$276,UI!$A$12:$O$51,VLOOKUP(DA$278,$B$276:$C$278,2,0),0)/1000)),"")</f>
        <v/>
      </c>
      <c r="DB425" s="145" t="str">
        <f>IFERROR(TRUNC(VLOOKUP($E425,'Container Panel'!$B$41:$Z$100,$D425,0)/(VLOOKUP(DB$276,UI!$A$12:$O$51,VLOOKUP(DB$278,$B$276:$C$278,2,0),0)/1000)),"")</f>
        <v/>
      </c>
      <c r="DC425" s="145" t="str">
        <f>IFERROR(TRUNC(VLOOKUP($E425,'Container Panel'!$B$41:$Z$100,$D425,0)/(VLOOKUP(DC$276,UI!$A$12:$O$51,VLOOKUP(DC$278,$B$276:$C$278,2,0),0)/1000)),"")</f>
        <v/>
      </c>
      <c r="DD425" s="145" t="str">
        <f>IFERROR(TRUNC(VLOOKUP($E425,'Container Panel'!$B$41:$Z$100,$D425,0)/(VLOOKUP(DD$276,UI!$A$12:$O$51,VLOOKUP(DD$278,$B$276:$C$278,2,0),0)/1000)),"")</f>
        <v/>
      </c>
      <c r="DE425" s="145" t="str">
        <f>IFERROR(TRUNC(VLOOKUP($E425,'Container Panel'!$B$41:$Z$100,$D425,0)/(VLOOKUP(DE$276,UI!$A$12:$O$51,VLOOKUP(DE$278,$B$276:$C$278,2,0),0)/1000)),"")</f>
        <v/>
      </c>
      <c r="DF425" s="145" t="str">
        <f>IFERROR(TRUNC(VLOOKUP($E425,'Container Panel'!$B$41:$Z$100,$D425,0)/(VLOOKUP(DF$276,UI!$A$12:$O$51,VLOOKUP(DF$278,$B$276:$C$278,2,0),0)/1000)),"")</f>
        <v/>
      </c>
      <c r="DG425" s="145" t="str">
        <f>IFERROR(TRUNC(VLOOKUP($E425,'Container Panel'!$B$41:$Z$100,$D425,0)/(VLOOKUP(DG$276,UI!$A$12:$O$51,VLOOKUP(DG$278,$B$276:$C$278,2,0),0)/1000)),"")</f>
        <v/>
      </c>
      <c r="DH425" s="145" t="str">
        <f>IFERROR(TRUNC(VLOOKUP($E425,'Container Panel'!$B$41:$Z$100,$D425,0)/(VLOOKUP(DH$276,UI!$A$12:$O$51,VLOOKUP(DH$278,$B$276:$C$278,2,0),0)/1000)),"")</f>
        <v/>
      </c>
      <c r="DI425" s="145" t="str">
        <f>IFERROR(TRUNC(VLOOKUP($E425,'Container Panel'!$B$41:$Z$100,$D425,0)/(VLOOKUP(DI$276,UI!$A$12:$O$51,VLOOKUP(DI$278,$B$276:$C$278,2,0),0)/1000)),"")</f>
        <v/>
      </c>
      <c r="DJ425" s="145" t="str">
        <f>IFERROR(TRUNC(VLOOKUP($E425,'Container Panel'!$B$41:$Z$100,$D425,0)/(VLOOKUP(DJ$276,UI!$A$12:$O$51,VLOOKUP(DJ$278,$B$276:$C$278,2,0),0)/1000)),"")</f>
        <v/>
      </c>
      <c r="DK425" s="145" t="str">
        <f>IFERROR(TRUNC(VLOOKUP($E425,'Container Panel'!$B$41:$Z$100,$D425,0)/(VLOOKUP(DK$276,UI!$A$12:$O$51,VLOOKUP(DK$278,$B$276:$C$278,2,0),0)/1000)),"")</f>
        <v/>
      </c>
      <c r="DL425" s="145" t="str">
        <f>IFERROR(TRUNC(VLOOKUP($E425,'Container Panel'!$B$41:$Z$100,$D425,0)/(VLOOKUP(DL$276,UI!$A$12:$O$51,VLOOKUP(DL$278,$B$276:$C$278,2,0),0)/1000)),"")</f>
        <v/>
      </c>
      <c r="DM425" s="145" t="str">
        <f>IFERROR(TRUNC(VLOOKUP($E425,'Container Panel'!$B$41:$Z$100,$D425,0)/(VLOOKUP(DM$276,UI!$A$12:$O$51,VLOOKUP(DM$278,$B$276:$C$278,2,0),0)/1000)),"")</f>
        <v/>
      </c>
      <c r="DN425" s="145" t="str">
        <f>IFERROR(TRUNC(VLOOKUP($E425,'Container Panel'!$B$41:$Z$100,$D425,0)/(VLOOKUP(DN$276,UI!$A$12:$O$51,VLOOKUP(DN$278,$B$276:$C$278,2,0),0)/1000)),"")</f>
        <v/>
      </c>
      <c r="DO425" s="145" t="str">
        <f>IFERROR(TRUNC(VLOOKUP($E425,'Container Panel'!$B$41:$Z$100,$D425,0)/(VLOOKUP(DO$276,UI!$A$12:$O$51,VLOOKUP(DO$278,$B$276:$C$278,2,0),0)/1000)),"")</f>
        <v/>
      </c>
      <c r="DP425" s="145" t="str">
        <f>IFERROR(TRUNC(VLOOKUP($E425,'Container Panel'!$B$41:$Z$100,$D425,0)/(VLOOKUP(DP$276,UI!$A$12:$O$51,VLOOKUP(DP$278,$B$276:$C$278,2,0),0)/1000)),"")</f>
        <v/>
      </c>
      <c r="DQ425" s="145" t="str">
        <f>IFERROR(TRUNC(VLOOKUP($E425,'Container Panel'!$B$41:$Z$100,$D425,0)/(VLOOKUP(DQ$276,UI!$A$12:$O$51,VLOOKUP(DQ$278,$B$276:$C$278,2,0),0)/1000)),"")</f>
        <v/>
      </c>
      <c r="DR425" s="145" t="str">
        <f>IFERROR(TRUNC(VLOOKUP($E425,'Container Panel'!$B$41:$Z$100,$D425,0)/(VLOOKUP(DR$276,UI!$A$12:$O$51,VLOOKUP(DR$278,$B$276:$C$278,2,0),0)/1000)),"")</f>
        <v/>
      </c>
      <c r="DS425" s="145" t="str">
        <f>IFERROR(TRUNC(VLOOKUP($E425,'Container Panel'!$B$41:$Z$100,$D425,0)/(VLOOKUP(DS$276,UI!$A$12:$O$51,VLOOKUP(DS$278,$B$276:$C$278,2,0),0)/1000)),"")</f>
        <v/>
      </c>
      <c r="DT425" s="145" t="str">
        <f>IFERROR(TRUNC(VLOOKUP($E425,'Container Panel'!$B$41:$Z$100,$D425,0)/(VLOOKUP(DT$276,UI!$A$12:$O$51,VLOOKUP(DT$278,$B$276:$C$278,2,0),0)/1000)),"")</f>
        <v/>
      </c>
      <c r="DU425" s="145" t="str">
        <f>IFERROR(TRUNC(VLOOKUP($E425,'Container Panel'!$B$41:$Z$100,$D425,0)/(VLOOKUP(DU$276,UI!$A$12:$O$51,VLOOKUP(DU$278,$B$276:$C$278,2,0),0)/1000)),"")</f>
        <v/>
      </c>
      <c r="DV425" s="145" t="str">
        <f>IFERROR(TRUNC(VLOOKUP($E425,'Container Panel'!$B$41:$Z$100,$D425,0)/(VLOOKUP(DV$276,UI!$A$12:$O$51,VLOOKUP(DV$278,$B$276:$C$278,2,0),0)/1000)),"")</f>
        <v/>
      </c>
      <c r="DW425" s="145" t="str">
        <f>IFERROR(TRUNC(VLOOKUP($E425,'Container Panel'!$B$41:$Z$100,$D425,0)/(VLOOKUP(DW$276,UI!$A$12:$O$51,VLOOKUP(DW$278,$B$276:$C$278,2,0),0)/1000)),"")</f>
        <v/>
      </c>
      <c r="DX425" s="145" t="str">
        <f>IFERROR(TRUNC(VLOOKUP($E425,'Container Panel'!$B$41:$Z$100,$D425,0)/(VLOOKUP(DX$276,UI!$A$12:$O$51,VLOOKUP(DX$278,$B$276:$C$278,2,0),0)/1000)),"")</f>
        <v/>
      </c>
      <c r="DY425" s="145" t="str">
        <f>IFERROR(TRUNC(VLOOKUP($E425,'Container Panel'!$B$41:$Z$100,$D425,0)/(VLOOKUP(DY$276,UI!$A$12:$O$51,VLOOKUP(DY$278,$B$276:$C$278,2,0),0)/1000)),"")</f>
        <v/>
      </c>
      <c r="DZ425" s="145" t="str">
        <f>IFERROR(TRUNC(VLOOKUP($E425,'Container Panel'!$B$41:$Z$100,$D425,0)/(VLOOKUP(DZ$276,UI!$A$12:$O$51,VLOOKUP(DZ$278,$B$276:$C$278,2,0),0)/1000)),"")</f>
        <v/>
      </c>
      <c r="EA425" s="145" t="str">
        <f>IFERROR(TRUNC(VLOOKUP($E425,'Container Panel'!$B$41:$Z$100,$D425,0)/(VLOOKUP(EA$276,UI!$A$12:$O$51,VLOOKUP(EA$278,$B$276:$C$278,2,0),0)/1000)),"")</f>
        <v/>
      </c>
      <c r="EB425" s="145" t="str">
        <f>IFERROR(TRUNC(VLOOKUP($E425,'Container Panel'!$B$41:$Z$100,$D425,0)/(VLOOKUP(EB$276,UI!$A$12:$O$51,VLOOKUP(EB$278,$B$276:$C$278,2,0),0)/1000)),"")</f>
        <v/>
      </c>
      <c r="EC425" s="145" t="str">
        <f>IFERROR(TRUNC(VLOOKUP($E425,'Container Panel'!$B$41:$Z$100,$D425,0)/(VLOOKUP(EC$276,UI!$A$12:$O$51,VLOOKUP(EC$278,$B$276:$C$278,2,0),0)/1000)),"")</f>
        <v/>
      </c>
      <c r="ED425" s="145" t="str">
        <f>IFERROR(TRUNC(VLOOKUP($E425,'Container Panel'!$B$41:$Z$100,$D425,0)/(VLOOKUP(ED$276,UI!$A$12:$O$51,VLOOKUP(ED$278,$B$276:$C$278,2,0),0)/1000)),"")</f>
        <v/>
      </c>
      <c r="EE425" s="145" t="str">
        <f>IFERROR(TRUNC(VLOOKUP($E425,'Container Panel'!$B$41:$Z$100,$D425,0)/(VLOOKUP(EE$276,UI!$A$12:$O$51,VLOOKUP(EE$278,$B$276:$C$278,2,0),0)/1000)),"")</f>
        <v/>
      </c>
      <c r="EF425" s="145" t="str">
        <f>IFERROR(TRUNC(VLOOKUP($E425,'Container Panel'!$B$41:$Z$100,$D425,0)/(VLOOKUP(EF$276,UI!$A$12:$O$51,VLOOKUP(EF$278,$B$276:$C$278,2,0),0)/1000)),"")</f>
        <v/>
      </c>
      <c r="EG425" s="145" t="str">
        <f>IFERROR(TRUNC(VLOOKUP($E425,'Container Panel'!$B$41:$Z$100,$D425,0)/(VLOOKUP(EG$276,UI!$A$12:$O$51,VLOOKUP(EG$278,$B$276:$C$278,2,0),0)/1000)),"")</f>
        <v/>
      </c>
      <c r="EH425" s="145" t="str">
        <f>IFERROR(TRUNC(VLOOKUP($E425,'Container Panel'!$B$41:$Z$100,$D425,0)/(VLOOKUP(EH$276,UI!$A$12:$O$51,VLOOKUP(EH$278,$B$276:$C$278,2,0),0)/1000)),"")</f>
        <v/>
      </c>
      <c r="EI425" s="145" t="str">
        <f>IFERROR(TRUNC(VLOOKUP($E425,'Container Panel'!$B$41:$Z$100,$D425,0)/(VLOOKUP(EI$276,UI!$A$12:$O$51,VLOOKUP(EI$278,$B$276:$C$278,2,0),0)/1000)),"")</f>
        <v/>
      </c>
      <c r="EJ425" s="145" t="str">
        <f>IFERROR(TRUNC(VLOOKUP($E425,'Container Panel'!$B$41:$Z$100,$D425,0)/(VLOOKUP(EJ$276,UI!$A$12:$O$51,VLOOKUP(EJ$278,$B$276:$C$278,2,0),0)/1000)),"")</f>
        <v/>
      </c>
      <c r="EK425" s="145" t="str">
        <f>IFERROR(TRUNC(VLOOKUP($E425,'Container Panel'!$B$41:$Z$100,$D425,0)/(VLOOKUP(EK$276,UI!$A$12:$O$51,VLOOKUP(EK$278,$B$276:$C$278,2,0),0)/1000)),"")</f>
        <v/>
      </c>
      <c r="EL425" s="145" t="str">
        <f>IFERROR(TRUNC(VLOOKUP($E425,'Container Panel'!$B$41:$Z$100,$D425,0)/(VLOOKUP(EL$276,UI!$A$12:$O$51,VLOOKUP(EL$278,$B$276:$C$278,2,0),0)/1000)),"")</f>
        <v/>
      </c>
      <c r="EM425" s="145" t="str">
        <f>IFERROR(TRUNC(VLOOKUP($E425,'Container Panel'!$B$41:$Z$100,$D425,0)/(VLOOKUP(EM$276,UI!$A$12:$O$51,VLOOKUP(EM$278,$B$276:$C$278,2,0),0)/1000)),"")</f>
        <v/>
      </c>
      <c r="EN425" s="145" t="str">
        <f>IFERROR(TRUNC(VLOOKUP($E425,'Container Panel'!$B$41:$Z$100,$D425,0)/(VLOOKUP(EN$276,UI!$A$12:$O$51,VLOOKUP(EN$278,$B$276:$C$278,2,0),0)/1000)),"")</f>
        <v/>
      </c>
      <c r="EO425" s="145" t="str">
        <f>IFERROR(TRUNC(VLOOKUP($E425,'Container Panel'!$B$41:$Z$100,$D425,0)/(VLOOKUP(EO$276,UI!$A$12:$O$51,VLOOKUP(EO$278,$B$276:$C$278,2,0),0)/1000)),"")</f>
        <v/>
      </c>
      <c r="EP425" s="145" t="str">
        <f>IFERROR(TRUNC(VLOOKUP($E425,'Container Panel'!$B$41:$Z$100,$D425,0)/(VLOOKUP(EP$276,UI!$A$12:$O$51,VLOOKUP(EP$278,$B$276:$C$278,2,0),0)/1000)),"")</f>
        <v/>
      </c>
      <c r="EQ425" s="145" t="str">
        <f>IFERROR(TRUNC(VLOOKUP($E425,'Container Panel'!$B$41:$Z$100,$D425,0)/(VLOOKUP(EQ$276,UI!$A$12:$O$51,VLOOKUP(EQ$278,$B$276:$C$278,2,0),0)/1000)),"")</f>
        <v/>
      </c>
      <c r="ER425" s="145" t="str">
        <f>IFERROR(TRUNC(VLOOKUP($E425,'Container Panel'!$B$41:$Z$100,$D425,0)/(VLOOKUP(ER$276,UI!$A$12:$O$51,VLOOKUP(ER$278,$B$276:$C$278,2,0),0)/1000)),"")</f>
        <v/>
      </c>
      <c r="ES425" s="145" t="str">
        <f>IFERROR(TRUNC(VLOOKUP($E425,'Container Panel'!$B$41:$Z$100,$D425,0)/(VLOOKUP(ES$276,UI!$A$12:$O$51,VLOOKUP(ES$278,$B$276:$C$278,2,0),0)/1000)),"")</f>
        <v/>
      </c>
      <c r="ET425" s="145" t="str">
        <f>IFERROR(TRUNC(VLOOKUP($E425,'Container Panel'!$B$41:$Z$100,$D425,0)/(VLOOKUP(ET$276,UI!$A$12:$O$51,VLOOKUP(ET$278,$B$276:$C$278,2,0),0)/1000)),"")</f>
        <v/>
      </c>
      <c r="EU425" s="145" t="str">
        <f>IFERROR(TRUNC(VLOOKUP($E425,'Container Panel'!$B$41:$Z$100,$D425,0)/(VLOOKUP(EU$276,UI!$A$12:$O$51,VLOOKUP(EU$278,$B$276:$C$278,2,0),0)/1000)),"")</f>
        <v/>
      </c>
      <c r="EV425" s="145" t="str">
        <f>IFERROR(TRUNC(VLOOKUP($E425,'Container Panel'!$B$41:$Z$100,$D425,0)/(VLOOKUP(EV$276,UI!$A$12:$O$51,VLOOKUP(EV$278,$B$276:$C$278,2,0),0)/1000)),"")</f>
        <v/>
      </c>
      <c r="EW425" s="145" t="str">
        <f>IFERROR(TRUNC(VLOOKUP($E425,'Container Panel'!$B$41:$Z$100,$D425,0)/(VLOOKUP(EW$276,UI!$A$12:$O$51,VLOOKUP(EW$278,$B$276:$C$278,2,0),0)/1000)),"")</f>
        <v/>
      </c>
      <c r="EX425" s="145" t="str">
        <f>IFERROR(TRUNC(VLOOKUP($E425,'Container Panel'!$B$41:$Z$100,$D425,0)/(VLOOKUP(EX$276,UI!$A$12:$O$51,VLOOKUP(EX$278,$B$276:$C$278,2,0),0)/1000)),"")</f>
        <v/>
      </c>
      <c r="EY425" s="145" t="str">
        <f>IFERROR(TRUNC(VLOOKUP($E425,'Container Panel'!$B$41:$Z$100,$D425,0)/(VLOOKUP(EY$276,UI!$A$12:$O$51,VLOOKUP(EY$278,$B$276:$C$278,2,0),0)/1000)),"")</f>
        <v/>
      </c>
      <c r="EZ425" s="145" t="str">
        <f>IFERROR(TRUNC(VLOOKUP($E425,'Container Panel'!$B$41:$Z$100,$D425,0)/(VLOOKUP(EZ$276,UI!$A$12:$O$51,VLOOKUP(EZ$278,$B$276:$C$278,2,0),0)/1000)),"")</f>
        <v/>
      </c>
      <c r="FA425" s="145" t="str">
        <f>IFERROR(TRUNC(VLOOKUP($E425,'Container Panel'!$B$41:$Z$100,$D425,0)/(VLOOKUP(FA$276,UI!$A$12:$O$51,VLOOKUP(FA$278,$B$276:$C$278,2,0),0)/1000)),"")</f>
        <v/>
      </c>
      <c r="FB425" s="145" t="str">
        <f>IFERROR(TRUNC(VLOOKUP($E425,'Container Panel'!$B$41:$Z$100,$D425,0)/(VLOOKUP(FB$276,UI!$A$12:$O$51,VLOOKUP(FB$278,$B$276:$C$278,2,0),0)/1000)),"")</f>
        <v/>
      </c>
      <c r="FC425" s="145" t="str">
        <f>IFERROR(TRUNC(VLOOKUP($E425,'Container Panel'!$B$41:$Z$100,$D425,0)/(VLOOKUP(FC$276,UI!$A$12:$O$51,VLOOKUP(FC$278,$B$276:$C$278,2,0),0)/1000)),"")</f>
        <v/>
      </c>
      <c r="FD425" s="145" t="str">
        <f>IFERROR(TRUNC(VLOOKUP($E425,'Container Panel'!$B$41:$Z$100,$D425,0)/(VLOOKUP(FD$276,UI!$A$12:$O$51,VLOOKUP(FD$278,$B$276:$C$278,2,0),0)/1000)),"")</f>
        <v/>
      </c>
      <c r="FE425" s="145" t="str">
        <f>IFERROR(TRUNC(VLOOKUP($E425,'Container Panel'!$B$41:$Z$100,$D425,0)/(VLOOKUP(FE$276,UI!$A$12:$O$51,VLOOKUP(FE$278,$B$276:$C$278,2,0),0)/1000)),"")</f>
        <v/>
      </c>
      <c r="FF425" s="145" t="str">
        <f>IFERROR(TRUNC(VLOOKUP($E425,'Container Panel'!$B$41:$Z$100,$D425,0)/(VLOOKUP(FF$276,UI!$A$12:$O$51,VLOOKUP(FF$278,$B$276:$C$278,2,0),0)/1000)),"")</f>
        <v/>
      </c>
      <c r="FG425" s="145" t="str">
        <f>IFERROR(TRUNC(VLOOKUP($E425,'Container Panel'!$B$41:$Z$100,$D425,0)/(VLOOKUP(FG$276,UI!$A$12:$O$51,VLOOKUP(FG$278,$B$276:$C$278,2,0),0)/1000)),"")</f>
        <v/>
      </c>
      <c r="FH425" s="145" t="str">
        <f>IFERROR(TRUNC(VLOOKUP($E425,'Container Panel'!$B$41:$Z$100,$D425,0)/(VLOOKUP(FH$276,UI!$A$12:$O$51,VLOOKUP(FH$278,$B$276:$C$278,2,0),0)/1000)),"")</f>
        <v/>
      </c>
      <c r="FI425" s="145" t="str">
        <f>IFERROR(TRUNC(VLOOKUP($E425,'Container Panel'!$B$41:$Z$100,$D425,0)/(VLOOKUP(FI$276,UI!$A$12:$O$51,VLOOKUP(FI$278,$B$276:$C$278,2,0),0)/1000)),"")</f>
        <v/>
      </c>
      <c r="FJ425" s="145" t="str">
        <f>IFERROR(TRUNC(VLOOKUP($E425,'Container Panel'!$B$41:$Z$100,$D425,0)/(VLOOKUP(FJ$276,UI!$A$12:$O$51,VLOOKUP(FJ$278,$B$276:$C$278,2,0),0)/1000)),"")</f>
        <v/>
      </c>
      <c r="FK425" s="145" t="str">
        <f>IFERROR(TRUNC(VLOOKUP($E425,'Container Panel'!$B$41:$Z$100,$D425,0)/(VLOOKUP(FK$276,UI!$A$12:$O$51,VLOOKUP(FK$278,$B$276:$C$278,2,0),0)/1000)),"")</f>
        <v/>
      </c>
      <c r="FL425" s="145" t="str">
        <f>IFERROR(TRUNC(VLOOKUP($E425,'Container Panel'!$B$41:$Z$100,$D425,0)/(VLOOKUP(FL$276,UI!$A$12:$O$51,VLOOKUP(FL$278,$B$276:$C$278,2,0),0)/1000)),"")</f>
        <v/>
      </c>
      <c r="FM425" s="145" t="str">
        <f>IFERROR(TRUNC(VLOOKUP($E425,'Container Panel'!$B$41:$Z$100,$D425,0)/(VLOOKUP(FM$276,UI!$A$12:$O$51,VLOOKUP(FM$278,$B$276:$C$278,2,0),0)/1000)),"")</f>
        <v/>
      </c>
      <c r="FN425" s="145" t="str">
        <f>IFERROR(TRUNC(VLOOKUP($E425,'Container Panel'!$B$41:$Z$100,$D425,0)/(VLOOKUP(FN$276,UI!$A$12:$O$51,VLOOKUP(FN$278,$B$276:$C$278,2,0),0)/1000)),"")</f>
        <v/>
      </c>
      <c r="FO425" s="145" t="str">
        <f>IFERROR(TRUNC(VLOOKUP($E425,'Container Panel'!$B$41:$Z$100,$D425,0)/(VLOOKUP(FO$276,UI!$A$12:$O$51,VLOOKUP(FO$278,$B$276:$C$278,2,0),0)/1000)),"")</f>
        <v/>
      </c>
      <c r="FP425" s="145" t="str">
        <f>IFERROR(TRUNC(VLOOKUP($E425,'Container Panel'!$B$41:$Z$100,$D425,0)/(VLOOKUP(FP$276,UI!$A$12:$O$51,VLOOKUP(FP$278,$B$276:$C$278,2,0),0)/1000)),"")</f>
        <v/>
      </c>
      <c r="FQ425" s="145" t="str">
        <f>IFERROR(TRUNC(VLOOKUP($E425,'Container Panel'!$B$41:$Z$100,$D425,0)/(VLOOKUP(FQ$276,UI!$A$12:$O$51,VLOOKUP(FQ$278,$B$276:$C$278,2,0),0)/1000)),"")</f>
        <v/>
      </c>
      <c r="FR425" s="145" t="str">
        <f>IFERROR(TRUNC(VLOOKUP($E425,'Container Panel'!$B$41:$Z$100,$D425,0)/(VLOOKUP(FR$276,UI!$A$12:$O$51,VLOOKUP(FR$278,$B$276:$C$278,2,0),0)/1000)),"")</f>
        <v/>
      </c>
      <c r="FS425" s="145" t="str">
        <f>IFERROR(TRUNC(VLOOKUP($E425,'Container Panel'!$B$41:$Z$100,$D425,0)/(VLOOKUP(FS$276,UI!$A$12:$O$51,VLOOKUP(FS$278,$B$276:$C$278,2,0),0)/1000)),"")</f>
        <v/>
      </c>
      <c r="FT425" s="145" t="str">
        <f>IFERROR(TRUNC(VLOOKUP($E425,'Container Panel'!$B$41:$Z$100,$D425,0)/(VLOOKUP(FT$276,UI!$A$12:$O$51,VLOOKUP(FT$278,$B$276:$C$278,2,0),0)/1000)),"")</f>
        <v/>
      </c>
      <c r="FU425" s="145" t="str">
        <f>IFERROR(TRUNC(VLOOKUP($E425,'Container Panel'!$B$41:$Z$100,$D425,0)/(VLOOKUP(FU$276,UI!$A$12:$O$51,VLOOKUP(FU$278,$B$276:$C$278,2,0),0)/1000)),"")</f>
        <v/>
      </c>
      <c r="FV425" s="145" t="str">
        <f>IFERROR(TRUNC(VLOOKUP($E425,'Container Panel'!$B$41:$Z$100,$D425,0)/(VLOOKUP(FV$276,UI!$A$12:$O$51,VLOOKUP(FV$278,$B$276:$C$278,2,0),0)/1000)),"")</f>
        <v/>
      </c>
      <c r="FW425" s="145" t="str">
        <f>IFERROR(TRUNC(VLOOKUP($E425,'Container Panel'!$B$41:$Z$100,$D425,0)/(VLOOKUP(FW$276,UI!$A$12:$O$51,VLOOKUP(FW$278,$B$276:$C$278,2,0),0)/1000)),"")</f>
        <v/>
      </c>
      <c r="FX425" s="145" t="str">
        <f>IFERROR(TRUNC(VLOOKUP($E425,'Container Panel'!$B$41:$Z$100,$D425,0)/(VLOOKUP(FX$276,UI!$A$12:$O$51,VLOOKUP(FX$278,$B$276:$C$278,2,0),0)/1000)),"")</f>
        <v/>
      </c>
      <c r="FY425" s="145" t="str">
        <f>IFERROR(TRUNC(VLOOKUP($E425,'Container Panel'!$B$41:$Z$100,$D425,0)/(VLOOKUP(FY$276,UI!$A$12:$O$51,VLOOKUP(FY$278,$B$276:$C$278,2,0),0)/1000)),"")</f>
        <v/>
      </c>
      <c r="FZ425" s="145" t="str">
        <f>IFERROR(TRUNC(VLOOKUP($E425,'Container Panel'!$B$41:$Z$100,$D425,0)/(VLOOKUP(FZ$276,UI!$A$12:$O$51,VLOOKUP(FZ$278,$B$276:$C$278,2,0),0)/1000)),"")</f>
        <v/>
      </c>
      <c r="GA425" s="145" t="str">
        <f>IFERROR(TRUNC(VLOOKUP($E425,'Container Panel'!$B$41:$Z$100,$D425,0)/(VLOOKUP(GA$276,UI!$A$12:$O$51,VLOOKUP(GA$278,$B$276:$C$278,2,0),0)/1000)),"")</f>
        <v/>
      </c>
      <c r="GB425" s="145" t="str">
        <f>IFERROR(TRUNC(VLOOKUP($E425,'Container Panel'!$B$41:$Z$100,$D425,0)/(VLOOKUP(GB$276,UI!$A$12:$O$51,VLOOKUP(GB$278,$B$276:$C$278,2,0),0)/1000)),"")</f>
        <v/>
      </c>
      <c r="GC425" s="145" t="str">
        <f>IFERROR(TRUNC(VLOOKUP($E425,'Container Panel'!$B$41:$Z$100,$D425,0)/(VLOOKUP(GC$276,UI!$A$12:$O$51,VLOOKUP(GC$278,$B$276:$C$278,2,0),0)/1000)),"")</f>
        <v/>
      </c>
      <c r="GD425" s="145" t="str">
        <f>IFERROR(TRUNC(VLOOKUP($E425,'Container Panel'!$B$41:$Z$100,$D425,0)/(VLOOKUP(GD$276,UI!$A$12:$O$51,VLOOKUP(GD$278,$B$276:$C$278,2,0),0)/1000)),"")</f>
        <v/>
      </c>
      <c r="GE425" s="145" t="str">
        <f>IFERROR(TRUNC(VLOOKUP($E425,'Container Panel'!$B$41:$Z$100,$D425,0)/(VLOOKUP(GE$276,UI!$A$12:$O$51,VLOOKUP(GE$278,$B$276:$C$278,2,0),0)/1000)),"")</f>
        <v/>
      </c>
      <c r="GF425" s="145" t="str">
        <f>IFERROR(TRUNC(VLOOKUP($E425,'Container Panel'!$B$41:$Z$100,$D425,0)/(VLOOKUP(GF$276,UI!$A$12:$O$51,VLOOKUP(GF$278,$B$276:$C$278,2,0),0)/1000)),"")</f>
        <v/>
      </c>
      <c r="GG425" s="145" t="str">
        <f>IFERROR(TRUNC(VLOOKUP($E425,'Container Panel'!$B$41:$Z$100,$D425,0)/(VLOOKUP(GG$276,UI!$A$12:$O$51,VLOOKUP(GG$278,$B$276:$C$278,2,0),0)/1000)),"")</f>
        <v/>
      </c>
      <c r="GH425" s="145" t="str">
        <f>IFERROR(TRUNC(VLOOKUP($E425,'Container Panel'!$B$41:$Z$100,$D425,0)/(VLOOKUP(GH$276,UI!$A$12:$O$51,VLOOKUP(GH$278,$B$276:$C$278,2,0),0)/1000)),"")</f>
        <v/>
      </c>
      <c r="GI425" s="145" t="str">
        <f>IFERROR(TRUNC(VLOOKUP($E425,'Container Panel'!$B$41:$Z$100,$D425,0)/(VLOOKUP(GI$276,UI!$A$12:$O$51,VLOOKUP(GI$278,$B$276:$C$278,2,0),0)/1000)),"")</f>
        <v/>
      </c>
      <c r="GJ425" s="145" t="str">
        <f>IFERROR(TRUNC(VLOOKUP($E425,'Container Panel'!$B$41:$Z$100,$D425,0)/(VLOOKUP(GJ$276,UI!$A$12:$O$51,VLOOKUP(GJ$278,$B$276:$C$278,2,0),0)/1000)),"")</f>
        <v/>
      </c>
      <c r="GK425" s="145" t="str">
        <f>IFERROR(TRUNC(VLOOKUP($E425,'Container Panel'!$B$41:$Z$100,$D425,0)/(VLOOKUP(GK$276,UI!$A$12:$O$51,VLOOKUP(GK$278,$B$276:$C$278,2,0),0)/1000)),"")</f>
        <v/>
      </c>
      <c r="GL425" s="145" t="str">
        <f>IFERROR(TRUNC(VLOOKUP($E425,'Container Panel'!$B$41:$Z$100,$D425,0)/(VLOOKUP(GL$276,UI!$A$12:$O$51,VLOOKUP(GL$278,$B$276:$C$278,2,0),0)/1000)),"")</f>
        <v/>
      </c>
      <c r="GM425" s="145" t="str">
        <f>IFERROR(TRUNC(VLOOKUP($E425,'Container Panel'!$B$41:$Z$100,$D425,0)/(VLOOKUP(GM$276,UI!$A$12:$O$51,VLOOKUP(GM$278,$B$276:$C$278,2,0),0)/1000)),"")</f>
        <v/>
      </c>
      <c r="GN425" s="145" t="str">
        <f>IFERROR(TRUNC(VLOOKUP($E425,'Container Panel'!$B$41:$Z$100,$D425,0)/(VLOOKUP(GN$276,UI!$A$12:$O$51,VLOOKUP(GN$278,$B$276:$C$278,2,0),0)/1000)),"")</f>
        <v/>
      </c>
      <c r="GO425" s="145" t="str">
        <f>IFERROR(TRUNC(VLOOKUP($E425,'Container Panel'!$B$41:$Z$100,$D425,0)/(VLOOKUP(GO$276,UI!$A$12:$O$51,VLOOKUP(GO$278,$B$276:$C$278,2,0),0)/1000)),"")</f>
        <v/>
      </c>
      <c r="GP425" s="145" t="str">
        <f>IFERROR(TRUNC(VLOOKUP($E425,'Container Panel'!$B$41:$Z$100,$D425,0)/(VLOOKUP(GP$276,UI!$A$12:$O$51,VLOOKUP(GP$278,$B$276:$C$278,2,0),0)/1000)),"")</f>
        <v/>
      </c>
      <c r="GQ425" s="145" t="str">
        <f>IFERROR(TRUNC(VLOOKUP($E425,'Container Panel'!$B$41:$Z$100,$D425,0)/(VLOOKUP(GQ$276,UI!$A$12:$O$51,VLOOKUP(GQ$278,$B$276:$C$278,2,0),0)/1000)),"")</f>
        <v/>
      </c>
      <c r="GR425" s="145" t="str">
        <f>IFERROR(TRUNC(VLOOKUP($E425,'Container Panel'!$B$41:$Z$100,$D425,0)/(VLOOKUP(GR$276,UI!$A$12:$O$51,VLOOKUP(GR$278,$B$276:$C$278,2,0),0)/1000)),"")</f>
        <v/>
      </c>
      <c r="GS425" s="145" t="str">
        <f>IFERROR(TRUNC(VLOOKUP($E425,'Container Panel'!$B$41:$Z$100,$D425,0)/(VLOOKUP(GS$276,UI!$A$12:$O$51,VLOOKUP(GS$278,$B$276:$C$278,2,0),0)/1000)),"")</f>
        <v/>
      </c>
      <c r="GT425" s="145" t="str">
        <f>IFERROR(TRUNC(VLOOKUP($E425,'Container Panel'!$B$41:$Z$100,$D425,0)/(VLOOKUP(GT$276,UI!$A$12:$O$51,VLOOKUP(GT$278,$B$276:$C$278,2,0),0)/1000)),"")</f>
        <v/>
      </c>
      <c r="GU425" s="145" t="str">
        <f>IFERROR(TRUNC(VLOOKUP($E425,'Container Panel'!$B$41:$Z$100,$D425,0)/(VLOOKUP(GU$276,UI!$A$12:$O$51,VLOOKUP(GU$278,$B$276:$C$278,2,0),0)/1000)),"")</f>
        <v/>
      </c>
      <c r="GV425" s="145" t="str">
        <f>IFERROR(TRUNC(VLOOKUP($E425,'Container Panel'!$B$41:$Z$100,$D425,0)/(VLOOKUP(GV$276,UI!$A$12:$O$51,VLOOKUP(GV$278,$B$276:$C$278,2,0),0)/1000)),"")</f>
        <v/>
      </c>
      <c r="GW425" s="145" t="str">
        <f>IFERROR(TRUNC(VLOOKUP($E425,'Container Panel'!$B$41:$Z$100,$D425,0)/(VLOOKUP(GW$276,UI!$A$12:$O$51,VLOOKUP(GW$278,$B$276:$C$278,2,0),0)/1000)),"")</f>
        <v/>
      </c>
      <c r="GX425" s="145" t="str">
        <f>IFERROR(TRUNC(VLOOKUP($E425,'Container Panel'!$B$41:$Z$100,$D425,0)/(VLOOKUP(GX$276,UI!$A$12:$O$51,VLOOKUP(GX$278,$B$276:$C$278,2,0),0)/1000)),"")</f>
        <v/>
      </c>
      <c r="GY425" s="145" t="str">
        <f>IFERROR(TRUNC(VLOOKUP($E425,'Container Panel'!$B$41:$Z$100,$D425,0)/(VLOOKUP(GY$276,UI!$A$12:$O$51,VLOOKUP(GY$278,$B$276:$C$278,2,0),0)/1000)),"")</f>
        <v/>
      </c>
      <c r="GZ425" s="145" t="str">
        <f>IFERROR(TRUNC(VLOOKUP($E425,'Container Panel'!$B$41:$Z$100,$D425,0)/(VLOOKUP(GZ$276,UI!$A$12:$O$51,VLOOKUP(GZ$278,$B$276:$C$278,2,0),0)/1000)),"")</f>
        <v/>
      </c>
      <c r="HA425" s="145" t="str">
        <f>IFERROR(TRUNC(VLOOKUP($E425,'Container Panel'!$B$41:$Z$100,$D425,0)/(VLOOKUP(HA$276,UI!$A$12:$O$51,VLOOKUP(HA$278,$B$276:$C$278,2,0),0)/1000)),"")</f>
        <v/>
      </c>
      <c r="HB425" s="145" t="str">
        <f>IFERROR(TRUNC(VLOOKUP($E425,'Container Panel'!$B$41:$Z$100,$D425,0)/(VLOOKUP(HB$276,UI!$A$12:$O$51,VLOOKUP(HB$278,$B$276:$C$278,2,0),0)/1000)),"")</f>
        <v/>
      </c>
      <c r="HC425" s="145" t="str">
        <f>IFERROR(TRUNC(VLOOKUP($E425,'Container Panel'!$B$41:$Z$100,$D425,0)/(VLOOKUP(HC$276,UI!$A$12:$O$51,VLOOKUP(HC$278,$B$276:$C$278,2,0),0)/1000)),"")</f>
        <v/>
      </c>
      <c r="HD425" s="145" t="str">
        <f>IFERROR(TRUNC(VLOOKUP($E425,'Container Panel'!$B$41:$Z$100,$D425,0)/(VLOOKUP(HD$276,UI!$A$12:$O$51,VLOOKUP(HD$278,$B$276:$C$278,2,0),0)/1000)),"")</f>
        <v/>
      </c>
      <c r="HE425" s="145" t="str">
        <f>IFERROR(TRUNC(VLOOKUP($E425,'Container Panel'!$B$41:$Z$100,$D425,0)/(VLOOKUP(HE$276,UI!$A$12:$O$51,VLOOKUP(HE$278,$B$276:$C$278,2,0),0)/1000)),"")</f>
        <v/>
      </c>
      <c r="HF425" s="145" t="str">
        <f>IFERROR(TRUNC(VLOOKUP($E425,'Container Panel'!$B$41:$Z$100,$D425,0)/(VLOOKUP(HF$276,UI!$A$12:$O$51,VLOOKUP(HF$278,$B$276:$C$278,2,0),0)/1000)),"")</f>
        <v/>
      </c>
      <c r="HG425" s="145" t="str">
        <f>IFERROR(TRUNC(VLOOKUP($E425,'Container Panel'!$B$41:$Z$100,$D425,0)/(VLOOKUP(HG$276,UI!$A$12:$O$51,VLOOKUP(HG$278,$B$276:$C$278,2,0),0)/1000)),"")</f>
        <v/>
      </c>
      <c r="HH425" s="145" t="str">
        <f>IFERROR(TRUNC(VLOOKUP($E425,'Container Panel'!$B$41:$Z$100,$D425,0)/(VLOOKUP(HH$276,UI!$A$12:$O$51,VLOOKUP(HH$278,$B$276:$C$278,2,0),0)/1000)),"")</f>
        <v/>
      </c>
      <c r="HI425" s="145" t="str">
        <f>IFERROR(TRUNC(VLOOKUP($E425,'Container Panel'!$B$41:$Z$100,$D425,0)/(VLOOKUP(HI$276,UI!$A$12:$O$51,VLOOKUP(HI$278,$B$276:$C$278,2,0),0)/1000)),"")</f>
        <v/>
      </c>
      <c r="HJ425" s="145" t="str">
        <f>IFERROR(TRUNC(VLOOKUP($E425,'Container Panel'!$B$41:$Z$100,$D425,0)/(VLOOKUP(HJ$276,UI!$A$12:$O$51,VLOOKUP(HJ$278,$B$276:$C$278,2,0),0)/1000)),"")</f>
        <v/>
      </c>
      <c r="HK425" s="145" t="str">
        <f>IFERROR(TRUNC(VLOOKUP($E425,'Container Panel'!$B$41:$Z$100,$D425,0)/(VLOOKUP(HK$276,UI!$A$12:$O$51,VLOOKUP(HK$278,$B$276:$C$278,2,0),0)/1000)),"")</f>
        <v/>
      </c>
      <c r="HL425" s="145" t="str">
        <f>IFERROR(TRUNC(VLOOKUP($E425,'Container Panel'!$B$41:$Z$100,$D425,0)/(VLOOKUP(HL$276,UI!$A$12:$O$51,VLOOKUP(HL$278,$B$276:$C$278,2,0),0)/1000)),"")</f>
        <v/>
      </c>
      <c r="HM425" s="145" t="str">
        <f>IFERROR(TRUNC(VLOOKUP($E425,'Container Panel'!$B$41:$Z$100,$D425,0)/(VLOOKUP(HM$276,UI!$A$12:$O$51,VLOOKUP(HM$278,$B$276:$C$278,2,0),0)/1000)),"")</f>
        <v/>
      </c>
      <c r="HN425" s="145" t="str">
        <f>IFERROR(TRUNC(VLOOKUP($E425,'Container Panel'!$B$41:$Z$100,$D425,0)/(VLOOKUP(HN$276,UI!$A$12:$O$51,VLOOKUP(HN$278,$B$276:$C$278,2,0),0)/1000)),"")</f>
        <v/>
      </c>
      <c r="HO425" s="145" t="str">
        <f>IFERROR(TRUNC(VLOOKUP($E425,'Container Panel'!$B$41:$Z$100,$D425,0)/(VLOOKUP(HO$276,UI!$A$12:$O$51,VLOOKUP(HO$278,$B$276:$C$278,2,0),0)/1000)),"")</f>
        <v/>
      </c>
      <c r="HP425" s="145" t="str">
        <f>IFERROR(TRUNC(VLOOKUP($E425,'Container Panel'!$B$41:$Z$100,$D425,0)/(VLOOKUP(HP$276,UI!$A$12:$O$51,VLOOKUP(HP$278,$B$276:$C$278,2,0),0)/1000)),"")</f>
        <v/>
      </c>
      <c r="HQ425" s="145" t="str">
        <f>IFERROR(TRUNC(VLOOKUP($E425,'Container Panel'!$B$41:$Z$100,$D425,0)/(VLOOKUP(HQ$276,UI!$A$12:$O$51,VLOOKUP(HQ$278,$B$276:$C$278,2,0),0)/1000)),"")</f>
        <v/>
      </c>
      <c r="HR425" s="145" t="str">
        <f>IFERROR(TRUNC(VLOOKUP($E425,'Container Panel'!$B$41:$Z$100,$D425,0)/(VLOOKUP(HR$276,UI!$A$12:$O$51,VLOOKUP(HR$278,$B$276:$C$278,2,0),0)/1000)),"")</f>
        <v/>
      </c>
      <c r="HS425" s="145" t="str">
        <f>IFERROR(TRUNC(VLOOKUP($E425,'Container Panel'!$B$41:$Z$100,$D425,0)/(VLOOKUP(HS$276,UI!$A$12:$O$51,VLOOKUP(HS$278,$B$276:$C$278,2,0),0)/1000)),"")</f>
        <v/>
      </c>
      <c r="HT425" s="145" t="str">
        <f>IFERROR(TRUNC(VLOOKUP($E425,'Container Panel'!$B$41:$Z$100,$D425,0)/(VLOOKUP(HT$276,UI!$A$12:$O$51,VLOOKUP(HT$278,$B$276:$C$278,2,0),0)/1000)),"")</f>
        <v/>
      </c>
      <c r="HU425" s="145" t="str">
        <f>IFERROR(TRUNC(VLOOKUP($E425,'Container Panel'!$B$41:$Z$100,$D425,0)/(VLOOKUP(HU$276,UI!$A$12:$O$51,VLOOKUP(HU$278,$B$276:$C$278,2,0),0)/1000)),"")</f>
        <v/>
      </c>
      <c r="HV425" s="145" t="str">
        <f>IFERROR(TRUNC(VLOOKUP($E425,'Container Panel'!$B$41:$Z$100,$D425,0)/(VLOOKUP(HV$276,UI!$A$12:$O$51,VLOOKUP(HV$278,$B$276:$C$278,2,0),0)/1000)),"")</f>
        <v/>
      </c>
      <c r="HW425" s="145" t="str">
        <f>IFERROR(TRUNC(VLOOKUP($E425,'Container Panel'!$B$41:$Z$100,$D425,0)/(VLOOKUP(HW$276,UI!$A$12:$O$51,VLOOKUP(HW$278,$B$276:$C$278,2,0),0)/1000)),"")</f>
        <v/>
      </c>
      <c r="HX425" s="145" t="str">
        <f>IFERROR(TRUNC(VLOOKUP($E425,'Container Panel'!$B$41:$Z$100,$D425,0)/(VLOOKUP(HX$276,UI!$A$12:$O$51,VLOOKUP(HX$278,$B$276:$C$278,2,0),0)/1000)),"")</f>
        <v/>
      </c>
      <c r="HY425" s="145" t="str">
        <f>IFERROR(TRUNC(VLOOKUP($E425,'Container Panel'!$B$41:$Z$100,$D425,0)/(VLOOKUP(HY$276,UI!$A$12:$O$51,VLOOKUP(HY$278,$B$276:$C$278,2,0),0)/1000)),"")</f>
        <v/>
      </c>
      <c r="HZ425" s="145" t="str">
        <f>IFERROR(TRUNC(VLOOKUP($E425,'Container Panel'!$B$41:$Z$100,$D425,0)/(VLOOKUP(HZ$276,UI!$A$12:$O$51,VLOOKUP(HZ$278,$B$276:$C$278,2,0),0)/1000)),"")</f>
        <v/>
      </c>
      <c r="IA425" s="145" t="str">
        <f>IFERROR(TRUNC(VLOOKUP($E425,'Container Panel'!$B$41:$Z$100,$D425,0)/(VLOOKUP(IA$276,UI!$A$12:$O$51,VLOOKUP(IA$278,$B$276:$C$278,2,0),0)/1000)),"")</f>
        <v/>
      </c>
      <c r="IB425" s="145" t="str">
        <f>IFERROR(TRUNC(VLOOKUP($E425,'Container Panel'!$B$41:$Z$100,$D425,0)/(VLOOKUP(IB$276,UI!$A$12:$O$51,VLOOKUP(IB$278,$B$276:$C$278,2,0),0)/1000)),"")</f>
        <v/>
      </c>
      <c r="IC425" s="145" t="str">
        <f>IFERROR(TRUNC(VLOOKUP($E425,'Container Panel'!$B$41:$Z$100,$D425,0)/(VLOOKUP(IC$276,UI!$A$12:$O$51,VLOOKUP(IC$278,$B$276:$C$278,2,0),0)/1000)),"")</f>
        <v/>
      </c>
      <c r="ID425" s="145" t="str">
        <f>IFERROR(TRUNC(VLOOKUP($E425,'Container Panel'!$B$41:$Z$100,$D425,0)/(VLOOKUP(ID$276,UI!$A$12:$O$51,VLOOKUP(ID$278,$B$276:$C$278,2,0),0)/1000)),"")</f>
        <v/>
      </c>
      <c r="IE425" s="145" t="str">
        <f>IFERROR(TRUNC(VLOOKUP($E425,'Container Panel'!$B$41:$Z$100,$D425,0)/(VLOOKUP(IE$276,UI!$A$12:$O$51,VLOOKUP(IE$278,$B$276:$C$278,2,0),0)/1000)),"")</f>
        <v/>
      </c>
      <c r="IF425" s="145" t="str">
        <f>IFERROR(TRUNC(VLOOKUP($E425,'Container Panel'!$B$41:$Z$100,$D425,0)/(VLOOKUP(IF$276,UI!$A$12:$O$51,VLOOKUP(IF$278,$B$276:$C$278,2,0),0)/1000)),"")</f>
        <v/>
      </c>
      <c r="IG425" s="145" t="str">
        <f>IFERROR(TRUNC(VLOOKUP($E425,'Container Panel'!$B$41:$Z$100,$D425,0)/(VLOOKUP(IG$276,UI!$A$12:$O$51,VLOOKUP(IG$278,$B$276:$C$278,2,0),0)/1000)),"")</f>
        <v/>
      </c>
      <c r="IH425" s="145" t="str">
        <f>IFERROR(TRUNC(VLOOKUP($E425,'Container Panel'!$B$41:$Z$100,$D425,0)/(VLOOKUP(IH$276,UI!$A$12:$O$51,VLOOKUP(IH$278,$B$276:$C$278,2,0),0)/1000)),"")</f>
        <v/>
      </c>
      <c r="II425" s="145" t="str">
        <f>IFERROR(TRUNC(VLOOKUP($E425,'Container Panel'!$B$41:$Z$100,$D425,0)/(VLOOKUP(II$276,UI!$A$12:$O$51,VLOOKUP(II$278,$B$276:$C$278,2,0),0)/1000)),"")</f>
        <v/>
      </c>
      <c r="IJ425" s="145" t="str">
        <f>IFERROR(TRUNC(VLOOKUP($E425,'Container Panel'!$B$41:$Z$100,$D425,0)/(VLOOKUP(IJ$276,UI!$A$12:$O$51,VLOOKUP(IJ$278,$B$276:$C$278,2,0),0)/1000)),"")</f>
        <v/>
      </c>
      <c r="IK425" s="145" t="str">
        <f>IFERROR(TRUNC(VLOOKUP($E425,'Container Panel'!$B$41:$Z$100,$D425,0)/(VLOOKUP(IK$276,UI!$A$12:$O$51,VLOOKUP(IK$278,$B$276:$C$278,2,0),0)/1000)),"")</f>
        <v/>
      </c>
      <c r="IL425" s="145" t="str">
        <f>IFERROR(TRUNC(VLOOKUP($E425,'Container Panel'!$B$41:$Z$100,$D425,0)/(VLOOKUP(IL$276,UI!$A$12:$O$51,VLOOKUP(IL$278,$B$276:$C$278,2,0),0)/1000)),"")</f>
        <v/>
      </c>
    </row>
    <row r="426" spans="2:246">
      <c r="B426" s="74">
        <v>146</v>
      </c>
      <c r="C426" s="74">
        <f t="shared" si="198"/>
        <v>49</v>
      </c>
      <c r="D426" s="163">
        <f>MOD(B426,3)+'Container Panel'!$Q$38</f>
        <v>18</v>
      </c>
      <c r="E426" s="143">
        <f t="shared" si="197"/>
        <v>0</v>
      </c>
      <c r="F426" s="144" t="s">
        <v>29</v>
      </c>
      <c r="G426" s="145" t="str">
        <f>IFERROR(IF(AND(G$272=list!$D$3,'Box Calculation'!G$279&lt;&gt;"h",$E426&lt;&gt;0),0,IF(AND(G$273=list!$D$2,$E426&lt;&gt;0,TRUNC(VLOOKUP($E426,'Container Panel'!$B$41:$Z$100,$D426,0)/(VLOOKUP(G$276,UI!$A$12:$O$51,VLOOKUP(G$279,$B$276:$C$278,2,0),0)/1000))&gt;0),1,TRUNC(VLOOKUP($E426,'Container Panel'!$B$41:$Z$100,$D426,0)/(VLOOKUP(G$276,UI!$A$12:$O$51,VLOOKUP(G$279,$B$276:$C$278,2,0),0)/1000)))),"")</f>
        <v/>
      </c>
      <c r="H426" s="145" t="str">
        <f>IFERROR(IF(AND(H$272=list!$D$3,'Box Calculation'!H$279&lt;&gt;"h",$E426&lt;&gt;0),0,IF(AND(H$273=list!$D$2,$E426&lt;&gt;0,TRUNC(VLOOKUP($E426,'Container Panel'!$B$41:$Z$100,$D426,0)/(VLOOKUP(H$276,UI!$A$12:$O$51,VLOOKUP(H$279,$B$276:$C$278,2,0),0)/1000))&gt;0),1,TRUNC(VLOOKUP($E426,'Container Panel'!$B$41:$Z$100,$D426,0)/(VLOOKUP(H$276,UI!$A$12:$O$51,VLOOKUP(H$279,$B$276:$C$278,2,0),0)/1000)))),"")</f>
        <v/>
      </c>
      <c r="I426" s="145" t="str">
        <f>IFERROR(IF(AND(I$272=list!$D$3,'Box Calculation'!I$279&lt;&gt;"h",$E426&lt;&gt;0),0,IF(AND(I$273=list!$D$2,$E426&lt;&gt;0,TRUNC(VLOOKUP($E426,'Container Panel'!$B$41:$Z$100,$D426,0)/(VLOOKUP(I$276,UI!$A$12:$O$51,VLOOKUP(I$279,$B$276:$C$278,2,0),0)/1000))&gt;0),1,TRUNC(VLOOKUP($E426,'Container Panel'!$B$41:$Z$100,$D426,0)/(VLOOKUP(I$276,UI!$A$12:$O$51,VLOOKUP(I$279,$B$276:$C$278,2,0),0)/1000)))),"")</f>
        <v/>
      </c>
      <c r="J426" s="145" t="str">
        <f>IFERROR(IF(AND(J$272=list!$D$3,'Box Calculation'!J$279&lt;&gt;"h",$E426&lt;&gt;0),0,IF(AND(J$273=list!$D$2,$E426&lt;&gt;0,TRUNC(VLOOKUP($E426,'Container Panel'!$B$41:$Z$100,$D426,0)/(VLOOKUP(J$276,UI!$A$12:$O$51,VLOOKUP(J$279,$B$276:$C$278,2,0),0)/1000))&gt;0),1,TRUNC(VLOOKUP($E426,'Container Panel'!$B$41:$Z$100,$D426,0)/(VLOOKUP(J$276,UI!$A$12:$O$51,VLOOKUP(J$279,$B$276:$C$278,2,0),0)/1000)))),"")</f>
        <v/>
      </c>
      <c r="K426" s="145" t="str">
        <f>IFERROR(IF(AND(K$272=list!$D$3,'Box Calculation'!K$279&lt;&gt;"h",$E426&lt;&gt;0),0,IF(AND(K$273=list!$D$2,$E426&lt;&gt;0,TRUNC(VLOOKUP($E426,'Container Panel'!$B$41:$Z$100,$D426,0)/(VLOOKUP(K$276,UI!$A$12:$O$51,VLOOKUP(K$279,$B$276:$C$278,2,0),0)/1000))&gt;0),1,TRUNC(VLOOKUP($E426,'Container Panel'!$B$41:$Z$100,$D426,0)/(VLOOKUP(K$276,UI!$A$12:$O$51,VLOOKUP(K$279,$B$276:$C$278,2,0),0)/1000)))),"")</f>
        <v/>
      </c>
      <c r="L426" s="145" t="str">
        <f>IFERROR(IF(AND(L$272=list!$D$3,'Box Calculation'!L$279&lt;&gt;"h",$E426&lt;&gt;0),0,IF(AND(L$273=list!$D$2,$E426&lt;&gt;0,TRUNC(VLOOKUP($E426,'Container Panel'!$B$41:$Z$100,$D426,0)/(VLOOKUP(L$276,UI!$A$12:$O$51,VLOOKUP(L$279,$B$276:$C$278,2,0),0)/1000))&gt;0),1,TRUNC(VLOOKUP($E426,'Container Panel'!$B$41:$Z$100,$D426,0)/(VLOOKUP(L$276,UI!$A$12:$O$51,VLOOKUP(L$279,$B$276:$C$278,2,0),0)/1000)))),"")</f>
        <v/>
      </c>
      <c r="M426" s="145" t="str">
        <f>IFERROR(IF(AND(M$272=list!$D$3,'Box Calculation'!M$279&lt;&gt;"h",$E426&lt;&gt;0),0,IF(AND(M$273=list!$D$2,$E426&lt;&gt;0,TRUNC(VLOOKUP($E426,'Container Panel'!$B$41:$Z$100,$D426,0)/(VLOOKUP(M$276,UI!$A$12:$O$51,VLOOKUP(M$279,$B$276:$C$278,2,0),0)/1000))&gt;0),1,TRUNC(VLOOKUP($E426,'Container Panel'!$B$41:$Z$100,$D426,0)/(VLOOKUP(M$276,UI!$A$12:$O$51,VLOOKUP(M$279,$B$276:$C$278,2,0),0)/1000)))),"")</f>
        <v/>
      </c>
      <c r="N426" s="145" t="str">
        <f>IFERROR(IF(AND(N$272=list!$D$3,'Box Calculation'!N$279&lt;&gt;"h",$E426&lt;&gt;0),0,IF(AND(N$273=list!$D$2,$E426&lt;&gt;0,TRUNC(VLOOKUP($E426,'Container Panel'!$B$41:$Z$100,$D426,0)/(VLOOKUP(N$276,UI!$A$12:$O$51,VLOOKUP(N$279,$B$276:$C$278,2,0),0)/1000))&gt;0),1,TRUNC(VLOOKUP($E426,'Container Panel'!$B$41:$Z$100,$D426,0)/(VLOOKUP(N$276,UI!$A$12:$O$51,VLOOKUP(N$279,$B$276:$C$278,2,0),0)/1000)))),"")</f>
        <v/>
      </c>
      <c r="O426" s="145" t="str">
        <f>IFERROR(IF(AND(O$272=list!$D$3,'Box Calculation'!O$279&lt;&gt;"h",$E426&lt;&gt;0),0,IF(AND(O$273=list!$D$2,$E426&lt;&gt;0,TRUNC(VLOOKUP($E426,'Container Panel'!$B$41:$Z$100,$D426,0)/(VLOOKUP(O$276,UI!$A$12:$O$51,VLOOKUP(O$279,$B$276:$C$278,2,0),0)/1000))&gt;0),1,TRUNC(VLOOKUP($E426,'Container Panel'!$B$41:$Z$100,$D426,0)/(VLOOKUP(O$276,UI!$A$12:$O$51,VLOOKUP(O$279,$B$276:$C$278,2,0),0)/1000)))),"")</f>
        <v/>
      </c>
      <c r="P426" s="145" t="str">
        <f>IFERROR(IF(AND(P$272=list!$D$3,'Box Calculation'!P$279&lt;&gt;"h",$E426&lt;&gt;0),0,IF(AND(P$273=list!$D$2,$E426&lt;&gt;0,TRUNC(VLOOKUP($E426,'Container Panel'!$B$41:$Z$100,$D426,0)/(VLOOKUP(P$276,UI!$A$12:$O$51,VLOOKUP(P$279,$B$276:$C$278,2,0),0)/1000))&gt;0),1,TRUNC(VLOOKUP($E426,'Container Panel'!$B$41:$Z$100,$D426,0)/(VLOOKUP(P$276,UI!$A$12:$O$51,VLOOKUP(P$279,$B$276:$C$278,2,0),0)/1000)))),"")</f>
        <v/>
      </c>
      <c r="Q426" s="145" t="str">
        <f>IFERROR(IF(AND(Q$272=list!$D$3,'Box Calculation'!Q$279&lt;&gt;"h",$E426&lt;&gt;0),0,IF(AND(Q$273=list!$D$2,$E426&lt;&gt;0,TRUNC(VLOOKUP($E426,'Container Panel'!$B$41:$Z$100,$D426,0)/(VLOOKUP(Q$276,UI!$A$12:$O$51,VLOOKUP(Q$279,$B$276:$C$278,2,0),0)/1000))&gt;0),1,TRUNC(VLOOKUP($E426,'Container Panel'!$B$41:$Z$100,$D426,0)/(VLOOKUP(Q$276,UI!$A$12:$O$51,VLOOKUP(Q$279,$B$276:$C$278,2,0),0)/1000)))),"")</f>
        <v/>
      </c>
      <c r="R426" s="145" t="str">
        <f>IFERROR(IF(AND(R$272=list!$D$3,'Box Calculation'!R$279&lt;&gt;"h",$E426&lt;&gt;0),0,IF(AND(R$273=list!$D$2,$E426&lt;&gt;0,TRUNC(VLOOKUP($E426,'Container Panel'!$B$41:$Z$100,$D426,0)/(VLOOKUP(R$276,UI!$A$12:$O$51,VLOOKUP(R$279,$B$276:$C$278,2,0),0)/1000))&gt;0),1,TRUNC(VLOOKUP($E426,'Container Panel'!$B$41:$Z$100,$D426,0)/(VLOOKUP(R$276,UI!$A$12:$O$51,VLOOKUP(R$279,$B$276:$C$278,2,0),0)/1000)))),"")</f>
        <v/>
      </c>
      <c r="S426" s="145" t="str">
        <f>IFERROR(IF(AND(S$272=list!$D$3,'Box Calculation'!S$279&lt;&gt;"h",$E426&lt;&gt;0),0,IF(AND(S$273=list!$D$2,$E426&lt;&gt;0,TRUNC(VLOOKUP($E426,'Container Panel'!$B$41:$Z$100,$D426,0)/(VLOOKUP(S$276,UI!$A$12:$O$51,VLOOKUP(S$279,$B$276:$C$278,2,0),0)/1000))&gt;0),1,TRUNC(VLOOKUP($E426,'Container Panel'!$B$41:$Z$100,$D426,0)/(VLOOKUP(S$276,UI!$A$12:$O$51,VLOOKUP(S$279,$B$276:$C$278,2,0),0)/1000)))),"")</f>
        <v/>
      </c>
      <c r="T426" s="145" t="str">
        <f>IFERROR(IF(AND(T$272=list!$D$3,'Box Calculation'!T$279&lt;&gt;"h",$E426&lt;&gt;0),0,IF(AND(T$273=list!$D$2,$E426&lt;&gt;0,TRUNC(VLOOKUP($E426,'Container Panel'!$B$41:$Z$100,$D426,0)/(VLOOKUP(T$276,UI!$A$12:$O$51,VLOOKUP(T$279,$B$276:$C$278,2,0),0)/1000))&gt;0),1,TRUNC(VLOOKUP($E426,'Container Panel'!$B$41:$Z$100,$D426,0)/(VLOOKUP(T$276,UI!$A$12:$O$51,VLOOKUP(T$279,$B$276:$C$278,2,0),0)/1000)))),"")</f>
        <v/>
      </c>
      <c r="U426" s="145" t="str">
        <f>IFERROR(IF(AND(U$272=list!$D$3,'Box Calculation'!U$279&lt;&gt;"h",$E426&lt;&gt;0),0,IF(AND(U$273=list!$D$2,$E426&lt;&gt;0,TRUNC(VLOOKUP($E426,'Container Panel'!$B$41:$Z$100,$D426,0)/(VLOOKUP(U$276,UI!$A$12:$O$51,VLOOKUP(U$279,$B$276:$C$278,2,0),0)/1000))&gt;0),1,TRUNC(VLOOKUP($E426,'Container Panel'!$B$41:$Z$100,$D426,0)/(VLOOKUP(U$276,UI!$A$12:$O$51,VLOOKUP(U$279,$B$276:$C$278,2,0),0)/1000)))),"")</f>
        <v/>
      </c>
      <c r="V426" s="145" t="str">
        <f>IFERROR(IF(AND(V$272=list!$D$3,'Box Calculation'!V$279&lt;&gt;"h",$E426&lt;&gt;0),0,IF(AND(V$273=list!$D$2,$E426&lt;&gt;0,TRUNC(VLOOKUP($E426,'Container Panel'!$B$41:$Z$100,$D426,0)/(VLOOKUP(V$276,UI!$A$12:$O$51,VLOOKUP(V$279,$B$276:$C$278,2,0),0)/1000))&gt;0),1,TRUNC(VLOOKUP($E426,'Container Panel'!$B$41:$Z$100,$D426,0)/(VLOOKUP(V$276,UI!$A$12:$O$51,VLOOKUP(V$279,$B$276:$C$278,2,0),0)/1000)))),"")</f>
        <v/>
      </c>
      <c r="W426" s="145" t="str">
        <f>IFERROR(IF(AND(W$272=list!$D$3,'Box Calculation'!W$279&lt;&gt;"h",$E426&lt;&gt;0),0,IF(AND(W$273=list!$D$2,$E426&lt;&gt;0,TRUNC(VLOOKUP($E426,'Container Panel'!$B$41:$Z$100,$D426,0)/(VLOOKUP(W$276,UI!$A$12:$O$51,VLOOKUP(W$279,$B$276:$C$278,2,0),0)/1000))&gt;0),1,TRUNC(VLOOKUP($E426,'Container Panel'!$B$41:$Z$100,$D426,0)/(VLOOKUP(W$276,UI!$A$12:$O$51,VLOOKUP(W$279,$B$276:$C$278,2,0),0)/1000)))),"")</f>
        <v/>
      </c>
      <c r="X426" s="145" t="str">
        <f>IFERROR(IF(AND(X$272=list!$D$3,'Box Calculation'!X$279&lt;&gt;"h",$E426&lt;&gt;0),0,IF(AND(X$273=list!$D$2,$E426&lt;&gt;0,TRUNC(VLOOKUP($E426,'Container Panel'!$B$41:$Z$100,$D426,0)/(VLOOKUP(X$276,UI!$A$12:$O$51,VLOOKUP(X$279,$B$276:$C$278,2,0),0)/1000))&gt;0),1,TRUNC(VLOOKUP($E426,'Container Panel'!$B$41:$Z$100,$D426,0)/(VLOOKUP(X$276,UI!$A$12:$O$51,VLOOKUP(X$279,$B$276:$C$278,2,0),0)/1000)))),"")</f>
        <v/>
      </c>
      <c r="Y426" s="145" t="str">
        <f>IFERROR(IF(AND(Y$272=list!$D$3,'Box Calculation'!Y$279&lt;&gt;"h",$E426&lt;&gt;0),0,IF(AND(Y$273=list!$D$2,$E426&lt;&gt;0,TRUNC(VLOOKUP($E426,'Container Panel'!$B$41:$Z$100,$D426,0)/(VLOOKUP(Y$276,UI!$A$12:$O$51,VLOOKUP(Y$279,$B$276:$C$278,2,0),0)/1000))&gt;0),1,TRUNC(VLOOKUP($E426,'Container Panel'!$B$41:$Z$100,$D426,0)/(VLOOKUP(Y$276,UI!$A$12:$O$51,VLOOKUP(Y$279,$B$276:$C$278,2,0),0)/1000)))),"")</f>
        <v/>
      </c>
      <c r="Z426" s="145" t="str">
        <f>IFERROR(IF(AND(Z$272=list!$D$3,'Box Calculation'!Z$279&lt;&gt;"h",$E426&lt;&gt;0),0,IF(AND(Z$273=list!$D$2,$E426&lt;&gt;0,TRUNC(VLOOKUP($E426,'Container Panel'!$B$41:$Z$100,$D426,0)/(VLOOKUP(Z$276,UI!$A$12:$O$51,VLOOKUP(Z$279,$B$276:$C$278,2,0),0)/1000))&gt;0),1,TRUNC(VLOOKUP($E426,'Container Panel'!$B$41:$Z$100,$D426,0)/(VLOOKUP(Z$276,UI!$A$12:$O$51,VLOOKUP(Z$279,$B$276:$C$278,2,0),0)/1000)))),"")</f>
        <v/>
      </c>
      <c r="AA426" s="145" t="str">
        <f>IFERROR(IF(AND(AA$272=list!$D$3,'Box Calculation'!AA$279&lt;&gt;"h",$E426&lt;&gt;0),0,IF(AND(AA$273=list!$D$2,$E426&lt;&gt;0,TRUNC(VLOOKUP($E426,'Container Panel'!$B$41:$Z$100,$D426,0)/(VLOOKUP(AA$276,UI!$A$12:$O$51,VLOOKUP(AA$279,$B$276:$C$278,2,0),0)/1000))&gt;0),1,TRUNC(VLOOKUP($E426,'Container Panel'!$B$41:$Z$100,$D426,0)/(VLOOKUP(AA$276,UI!$A$12:$O$51,VLOOKUP(AA$279,$B$276:$C$278,2,0),0)/1000)))),"")</f>
        <v/>
      </c>
      <c r="AB426" s="145" t="str">
        <f>IFERROR(IF(AND(AB$272=list!$D$3,'Box Calculation'!AB$279&lt;&gt;"h",$E426&lt;&gt;0),0,IF(AND(AB$273=list!$D$2,$E426&lt;&gt;0,TRUNC(VLOOKUP($E426,'Container Panel'!$B$41:$Z$100,$D426,0)/(VLOOKUP(AB$276,UI!$A$12:$O$51,VLOOKUP(AB$279,$B$276:$C$278,2,0),0)/1000))&gt;0),1,TRUNC(VLOOKUP($E426,'Container Panel'!$B$41:$Z$100,$D426,0)/(VLOOKUP(AB$276,UI!$A$12:$O$51,VLOOKUP(AB$279,$B$276:$C$278,2,0),0)/1000)))),"")</f>
        <v/>
      </c>
      <c r="AC426" s="145" t="str">
        <f>IFERROR(IF(AND(AC$272=list!$D$3,'Box Calculation'!AC$279&lt;&gt;"h",$E426&lt;&gt;0),0,IF(AND(AC$273=list!$D$2,$E426&lt;&gt;0,TRUNC(VLOOKUP($E426,'Container Panel'!$B$41:$Z$100,$D426,0)/(VLOOKUP(AC$276,UI!$A$12:$O$51,VLOOKUP(AC$279,$B$276:$C$278,2,0),0)/1000))&gt;0),1,TRUNC(VLOOKUP($E426,'Container Panel'!$B$41:$Z$100,$D426,0)/(VLOOKUP(AC$276,UI!$A$12:$O$51,VLOOKUP(AC$279,$B$276:$C$278,2,0),0)/1000)))),"")</f>
        <v/>
      </c>
      <c r="AD426" s="145" t="str">
        <f>IFERROR(IF(AND(AD$272=list!$D$3,'Box Calculation'!AD$279&lt;&gt;"h",$E426&lt;&gt;0),0,IF(AND(AD$273=list!$D$2,$E426&lt;&gt;0,TRUNC(VLOOKUP($E426,'Container Panel'!$B$41:$Z$100,$D426,0)/(VLOOKUP(AD$276,UI!$A$12:$O$51,VLOOKUP(AD$279,$B$276:$C$278,2,0),0)/1000))&gt;0),1,TRUNC(VLOOKUP($E426,'Container Panel'!$B$41:$Z$100,$D426,0)/(VLOOKUP(AD$276,UI!$A$12:$O$51,VLOOKUP(AD$279,$B$276:$C$278,2,0),0)/1000)))),"")</f>
        <v/>
      </c>
      <c r="AE426" s="145" t="str">
        <f>IFERROR(IF(AND(AE$272=list!$D$3,'Box Calculation'!AE$279&lt;&gt;"h",$E426&lt;&gt;0),0,IF(AND(AE$273=list!$D$2,$E426&lt;&gt;0,TRUNC(VLOOKUP($E426,'Container Panel'!$B$41:$Z$100,$D426,0)/(VLOOKUP(AE$276,UI!$A$12:$O$51,VLOOKUP(AE$279,$B$276:$C$278,2,0),0)/1000))&gt;0),1,TRUNC(VLOOKUP($E426,'Container Panel'!$B$41:$Z$100,$D426,0)/(VLOOKUP(AE$276,UI!$A$12:$O$51,VLOOKUP(AE$279,$B$276:$C$278,2,0),0)/1000)))),"")</f>
        <v/>
      </c>
      <c r="AF426" s="145" t="str">
        <f>IFERROR(IF(AND(AF$272=list!$D$3,'Box Calculation'!AF$279&lt;&gt;"h",$E426&lt;&gt;0),0,IF(AND(AF$273=list!$D$2,$E426&lt;&gt;0,TRUNC(VLOOKUP($E426,'Container Panel'!$B$41:$Z$100,$D426,0)/(VLOOKUP(AF$276,UI!$A$12:$O$51,VLOOKUP(AF$279,$B$276:$C$278,2,0),0)/1000))&gt;0),1,TRUNC(VLOOKUP($E426,'Container Panel'!$B$41:$Z$100,$D426,0)/(VLOOKUP(AF$276,UI!$A$12:$O$51,VLOOKUP(AF$279,$B$276:$C$278,2,0),0)/1000)))),"")</f>
        <v/>
      </c>
      <c r="AG426" s="145" t="str">
        <f>IFERROR(IF(AND(AG$272=list!$D$3,'Box Calculation'!AG$279&lt;&gt;"h",$E426&lt;&gt;0),0,IF(AND(AG$273=list!$D$2,$E426&lt;&gt;0,TRUNC(VLOOKUP($E426,'Container Panel'!$B$41:$Z$100,$D426,0)/(VLOOKUP(AG$276,UI!$A$12:$O$51,VLOOKUP(AG$279,$B$276:$C$278,2,0),0)/1000))&gt;0),1,TRUNC(VLOOKUP($E426,'Container Panel'!$B$41:$Z$100,$D426,0)/(VLOOKUP(AG$276,UI!$A$12:$O$51,VLOOKUP(AG$279,$B$276:$C$278,2,0),0)/1000)))),"")</f>
        <v/>
      </c>
      <c r="AH426" s="145" t="str">
        <f>IFERROR(IF(AND(AH$272=list!$D$3,'Box Calculation'!AH$279&lt;&gt;"h",$E426&lt;&gt;0),0,IF(AND(AH$273=list!$D$2,$E426&lt;&gt;0,TRUNC(VLOOKUP($E426,'Container Panel'!$B$41:$Z$100,$D426,0)/(VLOOKUP(AH$276,UI!$A$12:$O$51,VLOOKUP(AH$279,$B$276:$C$278,2,0),0)/1000))&gt;0),1,TRUNC(VLOOKUP($E426,'Container Panel'!$B$41:$Z$100,$D426,0)/(VLOOKUP(AH$276,UI!$A$12:$O$51,VLOOKUP(AH$279,$B$276:$C$278,2,0),0)/1000)))),"")</f>
        <v/>
      </c>
      <c r="AI426" s="145" t="str">
        <f>IFERROR(IF(AND(AI$272=list!$D$3,'Box Calculation'!AI$279&lt;&gt;"h",$E426&lt;&gt;0),0,IF(AND(AI$273=list!$D$2,$E426&lt;&gt;0,TRUNC(VLOOKUP($E426,'Container Panel'!$B$41:$Z$100,$D426,0)/(VLOOKUP(AI$276,UI!$A$12:$O$51,VLOOKUP(AI$279,$B$276:$C$278,2,0),0)/1000))&gt;0),1,TRUNC(VLOOKUP($E426,'Container Panel'!$B$41:$Z$100,$D426,0)/(VLOOKUP(AI$276,UI!$A$12:$O$51,VLOOKUP(AI$279,$B$276:$C$278,2,0),0)/1000)))),"")</f>
        <v/>
      </c>
      <c r="AJ426" s="145" t="str">
        <f>IFERROR(IF(AND(AJ$272=list!$D$3,'Box Calculation'!AJ$279&lt;&gt;"h",$E426&lt;&gt;0),0,IF(AND(AJ$273=list!$D$2,$E426&lt;&gt;0,TRUNC(VLOOKUP($E426,'Container Panel'!$B$41:$Z$100,$D426,0)/(VLOOKUP(AJ$276,UI!$A$12:$O$51,VLOOKUP(AJ$279,$B$276:$C$278,2,0),0)/1000))&gt;0),1,TRUNC(VLOOKUP($E426,'Container Panel'!$B$41:$Z$100,$D426,0)/(VLOOKUP(AJ$276,UI!$A$12:$O$51,VLOOKUP(AJ$279,$B$276:$C$278,2,0),0)/1000)))),"")</f>
        <v/>
      </c>
      <c r="AK426" s="145" t="str">
        <f>IFERROR(IF(AND(AK$272=list!$D$3,'Box Calculation'!AK$279&lt;&gt;"h",$E426&lt;&gt;0),0,IF(AND(AK$273=list!$D$2,$E426&lt;&gt;0,TRUNC(VLOOKUP($E426,'Container Panel'!$B$41:$Z$100,$D426,0)/(VLOOKUP(AK$276,UI!$A$12:$O$51,VLOOKUP(AK$279,$B$276:$C$278,2,0),0)/1000))&gt;0),1,TRUNC(VLOOKUP($E426,'Container Panel'!$B$41:$Z$100,$D426,0)/(VLOOKUP(AK$276,UI!$A$12:$O$51,VLOOKUP(AK$279,$B$276:$C$278,2,0),0)/1000)))),"")</f>
        <v/>
      </c>
      <c r="AL426" s="145" t="str">
        <f>IFERROR(IF(AND(AL$272=list!$D$3,'Box Calculation'!AL$279&lt;&gt;"h",$E426&lt;&gt;0),0,IF(AND(AL$273=list!$D$2,$E426&lt;&gt;0,TRUNC(VLOOKUP($E426,'Container Panel'!$B$41:$Z$100,$D426,0)/(VLOOKUP(AL$276,UI!$A$12:$O$51,VLOOKUP(AL$279,$B$276:$C$278,2,0),0)/1000))&gt;0),1,TRUNC(VLOOKUP($E426,'Container Panel'!$B$41:$Z$100,$D426,0)/(VLOOKUP(AL$276,UI!$A$12:$O$51,VLOOKUP(AL$279,$B$276:$C$278,2,0),0)/1000)))),"")</f>
        <v/>
      </c>
      <c r="AM426" s="145" t="str">
        <f>IFERROR(IF(AND(AM$272=list!$D$3,'Box Calculation'!AM$279&lt;&gt;"h",$E426&lt;&gt;0),0,IF(AND(AM$273=list!$D$2,$E426&lt;&gt;0,TRUNC(VLOOKUP($E426,'Container Panel'!$B$41:$Z$100,$D426,0)/(VLOOKUP(AM$276,UI!$A$12:$O$51,VLOOKUP(AM$279,$B$276:$C$278,2,0),0)/1000))&gt;0),1,TRUNC(VLOOKUP($E426,'Container Panel'!$B$41:$Z$100,$D426,0)/(VLOOKUP(AM$276,UI!$A$12:$O$51,VLOOKUP(AM$279,$B$276:$C$278,2,0),0)/1000)))),"")</f>
        <v/>
      </c>
      <c r="AN426" s="145" t="str">
        <f>IFERROR(IF(AND(AN$272=list!$D$3,'Box Calculation'!AN$279&lt;&gt;"h",$E426&lt;&gt;0),0,IF(AND(AN$273=list!$D$2,$E426&lt;&gt;0,TRUNC(VLOOKUP($E426,'Container Panel'!$B$41:$Z$100,$D426,0)/(VLOOKUP(AN$276,UI!$A$12:$O$51,VLOOKUP(AN$279,$B$276:$C$278,2,0),0)/1000))&gt;0),1,TRUNC(VLOOKUP($E426,'Container Panel'!$B$41:$Z$100,$D426,0)/(VLOOKUP(AN$276,UI!$A$12:$O$51,VLOOKUP(AN$279,$B$276:$C$278,2,0),0)/1000)))),"")</f>
        <v/>
      </c>
      <c r="AO426" s="145" t="str">
        <f>IFERROR(IF(AND(AO$272=list!$D$3,'Box Calculation'!AO$279&lt;&gt;"h",$E426&lt;&gt;0),0,IF(AND(AO$273=list!$D$2,$E426&lt;&gt;0,TRUNC(VLOOKUP($E426,'Container Panel'!$B$41:$Z$100,$D426,0)/(VLOOKUP(AO$276,UI!$A$12:$O$51,VLOOKUP(AO$279,$B$276:$C$278,2,0),0)/1000))&gt;0),1,TRUNC(VLOOKUP($E426,'Container Panel'!$B$41:$Z$100,$D426,0)/(VLOOKUP(AO$276,UI!$A$12:$O$51,VLOOKUP(AO$279,$B$276:$C$278,2,0),0)/1000)))),"")</f>
        <v/>
      </c>
      <c r="AP426" s="145" t="str">
        <f>IFERROR(IF(AND(AP$272=list!$D$3,'Box Calculation'!AP$279&lt;&gt;"h",$E426&lt;&gt;0),0,IF(AND(AP$273=list!$D$2,$E426&lt;&gt;0,TRUNC(VLOOKUP($E426,'Container Panel'!$B$41:$Z$100,$D426,0)/(VLOOKUP(AP$276,UI!$A$12:$O$51,VLOOKUP(AP$279,$B$276:$C$278,2,0),0)/1000))&gt;0),1,TRUNC(VLOOKUP($E426,'Container Panel'!$B$41:$Z$100,$D426,0)/(VLOOKUP(AP$276,UI!$A$12:$O$51,VLOOKUP(AP$279,$B$276:$C$278,2,0),0)/1000)))),"")</f>
        <v/>
      </c>
      <c r="AQ426" s="145" t="str">
        <f>IFERROR(IF(AND(AQ$272=list!$D$3,'Box Calculation'!AQ$279&lt;&gt;"h",$E426&lt;&gt;0),0,IF(AND(AQ$273=list!$D$2,$E426&lt;&gt;0,TRUNC(VLOOKUP($E426,'Container Panel'!$B$41:$Z$100,$D426,0)/(VLOOKUP(AQ$276,UI!$A$12:$O$51,VLOOKUP(AQ$279,$B$276:$C$278,2,0),0)/1000))&gt;0),1,TRUNC(VLOOKUP($E426,'Container Panel'!$B$41:$Z$100,$D426,0)/(VLOOKUP(AQ$276,UI!$A$12:$O$51,VLOOKUP(AQ$279,$B$276:$C$278,2,0),0)/1000)))),"")</f>
        <v/>
      </c>
      <c r="AR426" s="145" t="str">
        <f>IFERROR(IF(AND(AR$272=list!$D$3,'Box Calculation'!AR$279&lt;&gt;"h",$E426&lt;&gt;0),0,IF(AND(AR$273=list!$D$2,$E426&lt;&gt;0,TRUNC(VLOOKUP($E426,'Container Panel'!$B$41:$Z$100,$D426,0)/(VLOOKUP(AR$276,UI!$A$12:$O$51,VLOOKUP(AR$279,$B$276:$C$278,2,0),0)/1000))&gt;0),1,TRUNC(VLOOKUP($E426,'Container Panel'!$B$41:$Z$100,$D426,0)/(VLOOKUP(AR$276,UI!$A$12:$O$51,VLOOKUP(AR$279,$B$276:$C$278,2,0),0)/1000)))),"")</f>
        <v/>
      </c>
      <c r="AS426" s="145" t="str">
        <f>IFERROR(IF(AND(AS$272=list!$D$3,'Box Calculation'!AS$279&lt;&gt;"h",$E426&lt;&gt;0),0,IF(AND(AS$273=list!$D$2,$E426&lt;&gt;0,TRUNC(VLOOKUP($E426,'Container Panel'!$B$41:$Z$100,$D426,0)/(VLOOKUP(AS$276,UI!$A$12:$O$51,VLOOKUP(AS$279,$B$276:$C$278,2,0),0)/1000))&gt;0),1,TRUNC(VLOOKUP($E426,'Container Panel'!$B$41:$Z$100,$D426,0)/(VLOOKUP(AS$276,UI!$A$12:$O$51,VLOOKUP(AS$279,$B$276:$C$278,2,0),0)/1000)))),"")</f>
        <v/>
      </c>
      <c r="AT426" s="145" t="str">
        <f>IFERROR(IF(AND(AT$272=list!$D$3,'Box Calculation'!AT$279&lt;&gt;"h",$E426&lt;&gt;0),0,IF(AND(AT$273=list!$D$2,$E426&lt;&gt;0,TRUNC(VLOOKUP($E426,'Container Panel'!$B$41:$Z$100,$D426,0)/(VLOOKUP(AT$276,UI!$A$12:$O$51,VLOOKUP(AT$279,$B$276:$C$278,2,0),0)/1000))&gt;0),1,TRUNC(VLOOKUP($E426,'Container Panel'!$B$41:$Z$100,$D426,0)/(VLOOKUP(AT$276,UI!$A$12:$O$51,VLOOKUP(AT$279,$B$276:$C$278,2,0),0)/1000)))),"")</f>
        <v/>
      </c>
      <c r="AU426" s="145" t="str">
        <f>IFERROR(IF(AND(AU$272=list!$D$3,'Box Calculation'!AU$279&lt;&gt;"h",$E426&lt;&gt;0),0,IF(AND(AU$273=list!$D$2,$E426&lt;&gt;0,TRUNC(VLOOKUP($E426,'Container Panel'!$B$41:$Z$100,$D426,0)/(VLOOKUP(AU$276,UI!$A$12:$O$51,VLOOKUP(AU$279,$B$276:$C$278,2,0),0)/1000))&gt;0),1,TRUNC(VLOOKUP($E426,'Container Panel'!$B$41:$Z$100,$D426,0)/(VLOOKUP(AU$276,UI!$A$12:$O$51,VLOOKUP(AU$279,$B$276:$C$278,2,0),0)/1000)))),"")</f>
        <v/>
      </c>
      <c r="AV426" s="145" t="str">
        <f>IFERROR(IF(AND(AV$272=list!$D$3,'Box Calculation'!AV$279&lt;&gt;"h",$E426&lt;&gt;0),0,IF(AND(AV$273=list!$D$2,$E426&lt;&gt;0,TRUNC(VLOOKUP($E426,'Container Panel'!$B$41:$Z$100,$D426,0)/(VLOOKUP(AV$276,UI!$A$12:$O$51,VLOOKUP(AV$279,$B$276:$C$278,2,0),0)/1000))&gt;0),1,TRUNC(VLOOKUP($E426,'Container Panel'!$B$41:$Z$100,$D426,0)/(VLOOKUP(AV$276,UI!$A$12:$O$51,VLOOKUP(AV$279,$B$276:$C$278,2,0),0)/1000)))),"")</f>
        <v/>
      </c>
      <c r="AW426" s="145" t="str">
        <f>IFERROR(IF(AND(AW$272=list!$D$3,'Box Calculation'!AW$279&lt;&gt;"h",$E426&lt;&gt;0),0,IF(AND(AW$273=list!$D$2,$E426&lt;&gt;0,TRUNC(VLOOKUP($E426,'Container Panel'!$B$41:$Z$100,$D426,0)/(VLOOKUP(AW$276,UI!$A$12:$O$51,VLOOKUP(AW$279,$B$276:$C$278,2,0),0)/1000))&gt;0),1,TRUNC(VLOOKUP($E426,'Container Panel'!$B$41:$Z$100,$D426,0)/(VLOOKUP(AW$276,UI!$A$12:$O$51,VLOOKUP(AW$279,$B$276:$C$278,2,0),0)/1000)))),"")</f>
        <v/>
      </c>
      <c r="AX426" s="145" t="str">
        <f>IFERROR(IF(AND(AX$272=list!$D$3,'Box Calculation'!AX$279&lt;&gt;"h",$E426&lt;&gt;0),0,IF(AND(AX$273=list!$D$2,$E426&lt;&gt;0,TRUNC(VLOOKUP($E426,'Container Panel'!$B$41:$Z$100,$D426,0)/(VLOOKUP(AX$276,UI!$A$12:$O$51,VLOOKUP(AX$279,$B$276:$C$278,2,0),0)/1000))&gt;0),1,TRUNC(VLOOKUP($E426,'Container Panel'!$B$41:$Z$100,$D426,0)/(VLOOKUP(AX$276,UI!$A$12:$O$51,VLOOKUP(AX$279,$B$276:$C$278,2,0),0)/1000)))),"")</f>
        <v/>
      </c>
      <c r="AY426" s="145" t="str">
        <f>IFERROR(IF(AND(AY$272=list!$D$3,'Box Calculation'!AY$279&lt;&gt;"h",$E426&lt;&gt;0),0,IF(AND(AY$273=list!$D$2,$E426&lt;&gt;0,TRUNC(VLOOKUP($E426,'Container Panel'!$B$41:$Z$100,$D426,0)/(VLOOKUP(AY$276,UI!$A$12:$O$51,VLOOKUP(AY$279,$B$276:$C$278,2,0),0)/1000))&gt;0),1,TRUNC(VLOOKUP($E426,'Container Panel'!$B$41:$Z$100,$D426,0)/(VLOOKUP(AY$276,UI!$A$12:$O$51,VLOOKUP(AY$279,$B$276:$C$278,2,0),0)/1000)))),"")</f>
        <v/>
      </c>
      <c r="AZ426" s="145" t="str">
        <f>IFERROR(IF(AND(AZ$272=list!$D$3,'Box Calculation'!AZ$279&lt;&gt;"h",$E426&lt;&gt;0),0,IF(AND(AZ$273=list!$D$2,$E426&lt;&gt;0,TRUNC(VLOOKUP($E426,'Container Panel'!$B$41:$Z$100,$D426,0)/(VLOOKUP(AZ$276,UI!$A$12:$O$51,VLOOKUP(AZ$279,$B$276:$C$278,2,0),0)/1000))&gt;0),1,TRUNC(VLOOKUP($E426,'Container Panel'!$B$41:$Z$100,$D426,0)/(VLOOKUP(AZ$276,UI!$A$12:$O$51,VLOOKUP(AZ$279,$B$276:$C$278,2,0),0)/1000)))),"")</f>
        <v/>
      </c>
      <c r="BA426" s="145" t="str">
        <f>IFERROR(IF(AND(BA$272=list!$D$3,'Box Calculation'!BA$279&lt;&gt;"h",$E426&lt;&gt;0),0,IF(AND(BA$273=list!$D$2,$E426&lt;&gt;0,TRUNC(VLOOKUP($E426,'Container Panel'!$B$41:$Z$100,$D426,0)/(VLOOKUP(BA$276,UI!$A$12:$O$51,VLOOKUP(BA$279,$B$276:$C$278,2,0),0)/1000))&gt;0),1,TRUNC(VLOOKUP($E426,'Container Panel'!$B$41:$Z$100,$D426,0)/(VLOOKUP(BA$276,UI!$A$12:$O$51,VLOOKUP(BA$279,$B$276:$C$278,2,0),0)/1000)))),"")</f>
        <v/>
      </c>
      <c r="BB426" s="145" t="str">
        <f>IFERROR(IF(AND(BB$272=list!$D$3,'Box Calculation'!BB$279&lt;&gt;"h",$E426&lt;&gt;0),0,IF(AND(BB$273=list!$D$2,$E426&lt;&gt;0,TRUNC(VLOOKUP($E426,'Container Panel'!$B$41:$Z$100,$D426,0)/(VLOOKUP(BB$276,UI!$A$12:$O$51,VLOOKUP(BB$279,$B$276:$C$278,2,0),0)/1000))&gt;0),1,TRUNC(VLOOKUP($E426,'Container Panel'!$B$41:$Z$100,$D426,0)/(VLOOKUP(BB$276,UI!$A$12:$O$51,VLOOKUP(BB$279,$B$276:$C$278,2,0),0)/1000)))),"")</f>
        <v/>
      </c>
      <c r="BC426" s="145" t="str">
        <f>IFERROR(IF(AND(BC$272=list!$D$3,'Box Calculation'!BC$279&lt;&gt;"h",$E426&lt;&gt;0),0,IF(AND(BC$273=list!$D$2,$E426&lt;&gt;0,TRUNC(VLOOKUP($E426,'Container Panel'!$B$41:$Z$100,$D426,0)/(VLOOKUP(BC$276,UI!$A$12:$O$51,VLOOKUP(BC$279,$B$276:$C$278,2,0),0)/1000))&gt;0),1,TRUNC(VLOOKUP($E426,'Container Panel'!$B$41:$Z$100,$D426,0)/(VLOOKUP(BC$276,UI!$A$12:$O$51,VLOOKUP(BC$279,$B$276:$C$278,2,0),0)/1000)))),"")</f>
        <v/>
      </c>
      <c r="BD426" s="145" t="str">
        <f>IFERROR(IF(AND(BD$272=list!$D$3,'Box Calculation'!BD$279&lt;&gt;"h",$E426&lt;&gt;0),0,IF(AND(BD$273=list!$D$2,$E426&lt;&gt;0,TRUNC(VLOOKUP($E426,'Container Panel'!$B$41:$Z$100,$D426,0)/(VLOOKUP(BD$276,UI!$A$12:$O$51,VLOOKUP(BD$279,$B$276:$C$278,2,0),0)/1000))&gt;0),1,TRUNC(VLOOKUP($E426,'Container Panel'!$B$41:$Z$100,$D426,0)/(VLOOKUP(BD$276,UI!$A$12:$O$51,VLOOKUP(BD$279,$B$276:$C$278,2,0),0)/1000)))),"")</f>
        <v/>
      </c>
      <c r="BE426" s="145" t="str">
        <f>IFERROR(IF(AND(BE$272=list!$D$3,'Box Calculation'!BE$279&lt;&gt;"h",$E426&lt;&gt;0),0,IF(AND(BE$273=list!$D$2,$E426&lt;&gt;0,TRUNC(VLOOKUP($E426,'Container Panel'!$B$41:$Z$100,$D426,0)/(VLOOKUP(BE$276,UI!$A$12:$O$51,VLOOKUP(BE$279,$B$276:$C$278,2,0),0)/1000))&gt;0),1,TRUNC(VLOOKUP($E426,'Container Panel'!$B$41:$Z$100,$D426,0)/(VLOOKUP(BE$276,UI!$A$12:$O$51,VLOOKUP(BE$279,$B$276:$C$278,2,0),0)/1000)))),"")</f>
        <v/>
      </c>
      <c r="BF426" s="145" t="str">
        <f>IFERROR(IF(AND(BF$272=list!$D$3,'Box Calculation'!BF$279&lt;&gt;"h",$E426&lt;&gt;0),0,IF(AND(BF$273=list!$D$2,$E426&lt;&gt;0,TRUNC(VLOOKUP($E426,'Container Panel'!$B$41:$Z$100,$D426,0)/(VLOOKUP(BF$276,UI!$A$12:$O$51,VLOOKUP(BF$279,$B$276:$C$278,2,0),0)/1000))&gt;0),1,TRUNC(VLOOKUP($E426,'Container Panel'!$B$41:$Z$100,$D426,0)/(VLOOKUP(BF$276,UI!$A$12:$O$51,VLOOKUP(BF$279,$B$276:$C$278,2,0),0)/1000)))),"")</f>
        <v/>
      </c>
      <c r="BG426" s="145" t="str">
        <f>IFERROR(IF(AND(BG$272=list!$D$3,'Box Calculation'!BG$279&lt;&gt;"h",$E426&lt;&gt;0),0,IF(AND(BG$273=list!$D$2,$E426&lt;&gt;0,TRUNC(VLOOKUP($E426,'Container Panel'!$B$41:$Z$100,$D426,0)/(VLOOKUP(BG$276,UI!$A$12:$O$51,VLOOKUP(BG$279,$B$276:$C$278,2,0),0)/1000))&gt;0),1,TRUNC(VLOOKUP($E426,'Container Panel'!$B$41:$Z$100,$D426,0)/(VLOOKUP(BG$276,UI!$A$12:$O$51,VLOOKUP(BG$279,$B$276:$C$278,2,0),0)/1000)))),"")</f>
        <v/>
      </c>
      <c r="BH426" s="145" t="str">
        <f>IFERROR(IF(AND(BH$272=list!$D$3,'Box Calculation'!BH$279&lt;&gt;"h",$E426&lt;&gt;0),0,IF(AND(BH$273=list!$D$2,$E426&lt;&gt;0,TRUNC(VLOOKUP($E426,'Container Panel'!$B$41:$Z$100,$D426,0)/(VLOOKUP(BH$276,UI!$A$12:$O$51,VLOOKUP(BH$279,$B$276:$C$278,2,0),0)/1000))&gt;0),1,TRUNC(VLOOKUP($E426,'Container Panel'!$B$41:$Z$100,$D426,0)/(VLOOKUP(BH$276,UI!$A$12:$O$51,VLOOKUP(BH$279,$B$276:$C$278,2,0),0)/1000)))),"")</f>
        <v/>
      </c>
      <c r="BI426" s="145" t="str">
        <f>IFERROR(IF(AND(BI$272=list!$D$3,'Box Calculation'!BI$279&lt;&gt;"h",$E426&lt;&gt;0),0,IF(AND(BI$273=list!$D$2,$E426&lt;&gt;0,TRUNC(VLOOKUP($E426,'Container Panel'!$B$41:$Z$100,$D426,0)/(VLOOKUP(BI$276,UI!$A$12:$O$51,VLOOKUP(BI$279,$B$276:$C$278,2,0),0)/1000))&gt;0),1,TRUNC(VLOOKUP($E426,'Container Panel'!$B$41:$Z$100,$D426,0)/(VLOOKUP(BI$276,UI!$A$12:$O$51,VLOOKUP(BI$279,$B$276:$C$278,2,0),0)/1000)))),"")</f>
        <v/>
      </c>
      <c r="BJ426" s="145" t="str">
        <f>IFERROR(IF(AND(BJ$272=list!$D$3,'Box Calculation'!BJ$279&lt;&gt;"h",$E426&lt;&gt;0),0,IF(AND(BJ$273=list!$D$2,$E426&lt;&gt;0,TRUNC(VLOOKUP($E426,'Container Panel'!$B$41:$Z$100,$D426,0)/(VLOOKUP(BJ$276,UI!$A$12:$O$51,VLOOKUP(BJ$279,$B$276:$C$278,2,0),0)/1000))&gt;0),1,TRUNC(VLOOKUP($E426,'Container Panel'!$B$41:$Z$100,$D426,0)/(VLOOKUP(BJ$276,UI!$A$12:$O$51,VLOOKUP(BJ$279,$B$276:$C$278,2,0),0)/1000)))),"")</f>
        <v/>
      </c>
      <c r="BK426" s="145" t="str">
        <f>IFERROR(IF(AND(BK$272=list!$D$3,'Box Calculation'!BK$279&lt;&gt;"h",$E426&lt;&gt;0),0,IF(AND(BK$273=list!$D$2,$E426&lt;&gt;0,TRUNC(VLOOKUP($E426,'Container Panel'!$B$41:$Z$100,$D426,0)/(VLOOKUP(BK$276,UI!$A$12:$O$51,VLOOKUP(BK$279,$B$276:$C$278,2,0),0)/1000))&gt;0),1,TRUNC(VLOOKUP($E426,'Container Panel'!$B$41:$Z$100,$D426,0)/(VLOOKUP(BK$276,UI!$A$12:$O$51,VLOOKUP(BK$279,$B$276:$C$278,2,0),0)/1000)))),"")</f>
        <v/>
      </c>
      <c r="BL426" s="145" t="str">
        <f>IFERROR(IF(AND(BL$272=list!$D$3,'Box Calculation'!BL$279&lt;&gt;"h",$E426&lt;&gt;0),0,IF(AND(BL$273=list!$D$2,$E426&lt;&gt;0,TRUNC(VLOOKUP($E426,'Container Panel'!$B$41:$Z$100,$D426,0)/(VLOOKUP(BL$276,UI!$A$12:$O$51,VLOOKUP(BL$279,$B$276:$C$278,2,0),0)/1000))&gt;0),1,TRUNC(VLOOKUP($E426,'Container Panel'!$B$41:$Z$100,$D426,0)/(VLOOKUP(BL$276,UI!$A$12:$O$51,VLOOKUP(BL$279,$B$276:$C$278,2,0),0)/1000)))),"")</f>
        <v/>
      </c>
      <c r="BM426" s="145" t="str">
        <f>IFERROR(IF(AND(BM$272=list!$D$3,'Box Calculation'!BM$279&lt;&gt;"h",$E426&lt;&gt;0),0,IF(AND(BM$273=list!$D$2,$E426&lt;&gt;0,TRUNC(VLOOKUP($E426,'Container Panel'!$B$41:$Z$100,$D426,0)/(VLOOKUP(BM$276,UI!$A$12:$O$51,VLOOKUP(BM$279,$B$276:$C$278,2,0),0)/1000))&gt;0),1,TRUNC(VLOOKUP($E426,'Container Panel'!$B$41:$Z$100,$D426,0)/(VLOOKUP(BM$276,UI!$A$12:$O$51,VLOOKUP(BM$279,$B$276:$C$278,2,0),0)/1000)))),"")</f>
        <v/>
      </c>
      <c r="BN426" s="145" t="str">
        <f>IFERROR(IF(AND(BN$272=list!$D$3,'Box Calculation'!BN$279&lt;&gt;"h",$E426&lt;&gt;0),0,IF(AND(BN$273=list!$D$2,$E426&lt;&gt;0,TRUNC(VLOOKUP($E426,'Container Panel'!$B$41:$Z$100,$D426,0)/(VLOOKUP(BN$276,UI!$A$12:$O$51,VLOOKUP(BN$279,$B$276:$C$278,2,0),0)/1000))&gt;0),1,TRUNC(VLOOKUP($E426,'Container Panel'!$B$41:$Z$100,$D426,0)/(VLOOKUP(BN$276,UI!$A$12:$O$51,VLOOKUP(BN$279,$B$276:$C$278,2,0),0)/1000)))),"")</f>
        <v/>
      </c>
      <c r="BO426" s="145" t="str">
        <f>IFERROR(IF(AND(BO$272=list!$D$3,'Box Calculation'!BO$279&lt;&gt;"h",$E426&lt;&gt;0),0,IF(AND(BO$273=list!$D$2,$E426&lt;&gt;0,TRUNC(VLOOKUP($E426,'Container Panel'!$B$41:$Z$100,$D426,0)/(VLOOKUP(BO$276,UI!$A$12:$O$51,VLOOKUP(BO$279,$B$276:$C$278,2,0),0)/1000))&gt;0),1,TRUNC(VLOOKUP($E426,'Container Panel'!$B$41:$Z$100,$D426,0)/(VLOOKUP(BO$276,UI!$A$12:$O$51,VLOOKUP(BO$279,$B$276:$C$278,2,0),0)/1000)))),"")</f>
        <v/>
      </c>
      <c r="BP426" s="145" t="str">
        <f>IFERROR(IF(AND(BP$272=list!$D$3,'Box Calculation'!BP$279&lt;&gt;"h",$E426&lt;&gt;0),0,IF(AND(BP$273=list!$D$2,$E426&lt;&gt;0,TRUNC(VLOOKUP($E426,'Container Panel'!$B$41:$Z$100,$D426,0)/(VLOOKUP(BP$276,UI!$A$12:$O$51,VLOOKUP(BP$279,$B$276:$C$278,2,0),0)/1000))&gt;0),1,TRUNC(VLOOKUP($E426,'Container Panel'!$B$41:$Z$100,$D426,0)/(VLOOKUP(BP$276,UI!$A$12:$O$51,VLOOKUP(BP$279,$B$276:$C$278,2,0),0)/1000)))),"")</f>
        <v/>
      </c>
      <c r="BQ426" s="145" t="str">
        <f>IFERROR(IF(AND(BQ$272=list!$D$3,'Box Calculation'!BQ$279&lt;&gt;"h",$E426&lt;&gt;0),0,IF(AND(BQ$273=list!$D$2,$E426&lt;&gt;0,TRUNC(VLOOKUP($E426,'Container Panel'!$B$41:$Z$100,$D426,0)/(VLOOKUP(BQ$276,UI!$A$12:$O$51,VLOOKUP(BQ$279,$B$276:$C$278,2,0),0)/1000))&gt;0),1,TRUNC(VLOOKUP($E426,'Container Panel'!$B$41:$Z$100,$D426,0)/(VLOOKUP(BQ$276,UI!$A$12:$O$51,VLOOKUP(BQ$279,$B$276:$C$278,2,0),0)/1000)))),"")</f>
        <v/>
      </c>
      <c r="BR426" s="145" t="str">
        <f>IFERROR(IF(AND(BR$272=list!$D$3,'Box Calculation'!BR$279&lt;&gt;"h",$E426&lt;&gt;0),0,IF(AND(BR$273=list!$D$2,$E426&lt;&gt;0,TRUNC(VLOOKUP($E426,'Container Panel'!$B$41:$Z$100,$D426,0)/(VLOOKUP(BR$276,UI!$A$12:$O$51,VLOOKUP(BR$279,$B$276:$C$278,2,0),0)/1000))&gt;0),1,TRUNC(VLOOKUP($E426,'Container Panel'!$B$41:$Z$100,$D426,0)/(VLOOKUP(BR$276,UI!$A$12:$O$51,VLOOKUP(BR$279,$B$276:$C$278,2,0),0)/1000)))),"")</f>
        <v/>
      </c>
      <c r="BS426" s="145" t="str">
        <f>IFERROR(IF(AND(BS$272=list!$D$3,'Box Calculation'!BS$279&lt;&gt;"h",$E426&lt;&gt;0),0,IF(AND(BS$273=list!$D$2,$E426&lt;&gt;0,TRUNC(VLOOKUP($E426,'Container Panel'!$B$41:$Z$100,$D426,0)/(VLOOKUP(BS$276,UI!$A$12:$O$51,VLOOKUP(BS$279,$B$276:$C$278,2,0),0)/1000))&gt;0),1,TRUNC(VLOOKUP($E426,'Container Panel'!$B$41:$Z$100,$D426,0)/(VLOOKUP(BS$276,UI!$A$12:$O$51,VLOOKUP(BS$279,$B$276:$C$278,2,0),0)/1000)))),"")</f>
        <v/>
      </c>
      <c r="BT426" s="145" t="str">
        <f>IFERROR(IF(AND(BT$272=list!$D$3,'Box Calculation'!BT$279&lt;&gt;"h",$E426&lt;&gt;0),0,IF(AND(BT$273=list!$D$2,$E426&lt;&gt;0,TRUNC(VLOOKUP($E426,'Container Panel'!$B$41:$Z$100,$D426,0)/(VLOOKUP(BT$276,UI!$A$12:$O$51,VLOOKUP(BT$279,$B$276:$C$278,2,0),0)/1000))&gt;0),1,TRUNC(VLOOKUP($E426,'Container Panel'!$B$41:$Z$100,$D426,0)/(VLOOKUP(BT$276,UI!$A$12:$O$51,VLOOKUP(BT$279,$B$276:$C$278,2,0),0)/1000)))),"")</f>
        <v/>
      </c>
      <c r="BU426" s="145" t="str">
        <f>IFERROR(IF(AND(BU$272=list!$D$3,'Box Calculation'!BU$279&lt;&gt;"h",$E426&lt;&gt;0),0,IF(AND(BU$273=list!$D$2,$E426&lt;&gt;0,TRUNC(VLOOKUP($E426,'Container Panel'!$B$41:$Z$100,$D426,0)/(VLOOKUP(BU$276,UI!$A$12:$O$51,VLOOKUP(BU$279,$B$276:$C$278,2,0),0)/1000))&gt;0),1,TRUNC(VLOOKUP($E426,'Container Panel'!$B$41:$Z$100,$D426,0)/(VLOOKUP(BU$276,UI!$A$12:$O$51,VLOOKUP(BU$279,$B$276:$C$278,2,0),0)/1000)))),"")</f>
        <v/>
      </c>
      <c r="BV426" s="145" t="str">
        <f>IFERROR(IF(AND(BV$272=list!$D$3,'Box Calculation'!BV$279&lt;&gt;"h",$E426&lt;&gt;0),0,IF(AND(BV$273=list!$D$2,$E426&lt;&gt;0,TRUNC(VLOOKUP($E426,'Container Panel'!$B$41:$Z$100,$D426,0)/(VLOOKUP(BV$276,UI!$A$12:$O$51,VLOOKUP(BV$279,$B$276:$C$278,2,0),0)/1000))&gt;0),1,TRUNC(VLOOKUP($E426,'Container Panel'!$B$41:$Z$100,$D426,0)/(VLOOKUP(BV$276,UI!$A$12:$O$51,VLOOKUP(BV$279,$B$276:$C$278,2,0),0)/1000)))),"")</f>
        <v/>
      </c>
      <c r="BW426" s="145" t="str">
        <f>IFERROR(IF(AND(BW$272=list!$D$3,'Box Calculation'!BW$279&lt;&gt;"h",$E426&lt;&gt;0),0,IF(AND(BW$273=list!$D$2,$E426&lt;&gt;0,TRUNC(VLOOKUP($E426,'Container Panel'!$B$41:$Z$100,$D426,0)/(VLOOKUP(BW$276,UI!$A$12:$O$51,VLOOKUP(BW$279,$B$276:$C$278,2,0),0)/1000))&gt;0),1,TRUNC(VLOOKUP($E426,'Container Panel'!$B$41:$Z$100,$D426,0)/(VLOOKUP(BW$276,UI!$A$12:$O$51,VLOOKUP(BW$279,$B$276:$C$278,2,0),0)/1000)))),"")</f>
        <v/>
      </c>
      <c r="BX426" s="145" t="str">
        <f>IFERROR(IF(AND(BX$272=list!$D$3,'Box Calculation'!BX$279&lt;&gt;"h",$E426&lt;&gt;0),0,IF(AND(BX$273=list!$D$2,$E426&lt;&gt;0,TRUNC(VLOOKUP($E426,'Container Panel'!$B$41:$Z$100,$D426,0)/(VLOOKUP(BX$276,UI!$A$12:$O$51,VLOOKUP(BX$279,$B$276:$C$278,2,0),0)/1000))&gt;0),1,TRUNC(VLOOKUP($E426,'Container Panel'!$B$41:$Z$100,$D426,0)/(VLOOKUP(BX$276,UI!$A$12:$O$51,VLOOKUP(BX$279,$B$276:$C$278,2,0),0)/1000)))),"")</f>
        <v/>
      </c>
      <c r="BY426" s="145" t="str">
        <f>IFERROR(IF(AND(BY$272=list!$D$3,'Box Calculation'!BY$279&lt;&gt;"h",$E426&lt;&gt;0),0,IF(AND(BY$273=list!$D$2,$E426&lt;&gt;0,TRUNC(VLOOKUP($E426,'Container Panel'!$B$41:$Z$100,$D426,0)/(VLOOKUP(BY$276,UI!$A$12:$O$51,VLOOKUP(BY$279,$B$276:$C$278,2,0),0)/1000))&gt;0),1,TRUNC(VLOOKUP($E426,'Container Panel'!$B$41:$Z$100,$D426,0)/(VLOOKUP(BY$276,UI!$A$12:$O$51,VLOOKUP(BY$279,$B$276:$C$278,2,0),0)/1000)))),"")</f>
        <v/>
      </c>
      <c r="BZ426" s="145" t="str">
        <f>IFERROR(IF(AND(BZ$272=list!$D$3,'Box Calculation'!BZ$279&lt;&gt;"h",$E426&lt;&gt;0),0,IF(AND(BZ$273=list!$D$2,$E426&lt;&gt;0,TRUNC(VLOOKUP($E426,'Container Panel'!$B$41:$Z$100,$D426,0)/(VLOOKUP(BZ$276,UI!$A$12:$O$51,VLOOKUP(BZ$279,$B$276:$C$278,2,0),0)/1000))&gt;0),1,TRUNC(VLOOKUP($E426,'Container Panel'!$B$41:$Z$100,$D426,0)/(VLOOKUP(BZ$276,UI!$A$12:$O$51,VLOOKUP(BZ$279,$B$276:$C$278,2,0),0)/1000)))),"")</f>
        <v/>
      </c>
      <c r="CA426" s="145" t="str">
        <f>IFERROR(IF(AND(CA$272=list!$D$3,'Box Calculation'!CA$279&lt;&gt;"h",$E426&lt;&gt;0),0,IF(AND(CA$273=list!$D$2,$E426&lt;&gt;0,TRUNC(VLOOKUP($E426,'Container Panel'!$B$41:$Z$100,$D426,0)/(VLOOKUP(CA$276,UI!$A$12:$O$51,VLOOKUP(CA$279,$B$276:$C$278,2,0),0)/1000))&gt;0),1,TRUNC(VLOOKUP($E426,'Container Panel'!$B$41:$Z$100,$D426,0)/(VLOOKUP(CA$276,UI!$A$12:$O$51,VLOOKUP(CA$279,$B$276:$C$278,2,0),0)/1000)))),"")</f>
        <v/>
      </c>
      <c r="CB426" s="145" t="str">
        <f>IFERROR(IF(AND(CB$272=list!$D$3,'Box Calculation'!CB$279&lt;&gt;"h",$E426&lt;&gt;0),0,IF(AND(CB$273=list!$D$2,$E426&lt;&gt;0,TRUNC(VLOOKUP($E426,'Container Panel'!$B$41:$Z$100,$D426,0)/(VLOOKUP(CB$276,UI!$A$12:$O$51,VLOOKUP(CB$279,$B$276:$C$278,2,0),0)/1000))&gt;0),1,TRUNC(VLOOKUP($E426,'Container Panel'!$B$41:$Z$100,$D426,0)/(VLOOKUP(CB$276,UI!$A$12:$O$51,VLOOKUP(CB$279,$B$276:$C$278,2,0),0)/1000)))),"")</f>
        <v/>
      </c>
      <c r="CC426" s="145" t="str">
        <f>IFERROR(IF(AND(CC$272=list!$D$3,'Box Calculation'!CC$279&lt;&gt;"h",$E426&lt;&gt;0),0,IF(AND(CC$273=list!$D$2,$E426&lt;&gt;0,TRUNC(VLOOKUP($E426,'Container Panel'!$B$41:$Z$100,$D426,0)/(VLOOKUP(CC$276,UI!$A$12:$O$51,VLOOKUP(CC$279,$B$276:$C$278,2,0),0)/1000))&gt;0),1,TRUNC(VLOOKUP($E426,'Container Panel'!$B$41:$Z$100,$D426,0)/(VLOOKUP(CC$276,UI!$A$12:$O$51,VLOOKUP(CC$279,$B$276:$C$278,2,0),0)/1000)))),"")</f>
        <v/>
      </c>
      <c r="CD426" s="145" t="str">
        <f>IFERROR(IF(AND(CD$272=list!$D$3,'Box Calculation'!CD$279&lt;&gt;"h",$E426&lt;&gt;0),0,IF(AND(CD$273=list!$D$2,$E426&lt;&gt;0,TRUNC(VLOOKUP($E426,'Container Panel'!$B$41:$Z$100,$D426,0)/(VLOOKUP(CD$276,UI!$A$12:$O$51,VLOOKUP(CD$279,$B$276:$C$278,2,0),0)/1000))&gt;0),1,TRUNC(VLOOKUP($E426,'Container Panel'!$B$41:$Z$100,$D426,0)/(VLOOKUP(CD$276,UI!$A$12:$O$51,VLOOKUP(CD$279,$B$276:$C$278,2,0),0)/1000)))),"")</f>
        <v/>
      </c>
      <c r="CE426" s="145" t="str">
        <f>IFERROR(IF(AND(CE$272=list!$D$3,'Box Calculation'!CE$279&lt;&gt;"h",$E426&lt;&gt;0),0,IF(AND(CE$273=list!$D$2,$E426&lt;&gt;0,TRUNC(VLOOKUP($E426,'Container Panel'!$B$41:$Z$100,$D426,0)/(VLOOKUP(CE$276,UI!$A$12:$O$51,VLOOKUP(CE$279,$B$276:$C$278,2,0),0)/1000))&gt;0),1,TRUNC(VLOOKUP($E426,'Container Panel'!$B$41:$Z$100,$D426,0)/(VLOOKUP(CE$276,UI!$A$12:$O$51,VLOOKUP(CE$279,$B$276:$C$278,2,0),0)/1000)))),"")</f>
        <v/>
      </c>
      <c r="CF426" s="145" t="str">
        <f>IFERROR(IF(AND(CF$272=list!$D$3,'Box Calculation'!CF$279&lt;&gt;"h",$E426&lt;&gt;0),0,IF(AND(CF$273=list!$D$2,$E426&lt;&gt;0,TRUNC(VLOOKUP($E426,'Container Panel'!$B$41:$Z$100,$D426,0)/(VLOOKUP(CF$276,UI!$A$12:$O$51,VLOOKUP(CF$279,$B$276:$C$278,2,0),0)/1000))&gt;0),1,TRUNC(VLOOKUP($E426,'Container Panel'!$B$41:$Z$100,$D426,0)/(VLOOKUP(CF$276,UI!$A$12:$O$51,VLOOKUP(CF$279,$B$276:$C$278,2,0),0)/1000)))),"")</f>
        <v/>
      </c>
      <c r="CG426" s="145" t="str">
        <f>IFERROR(IF(AND(CG$272=list!$D$3,'Box Calculation'!CG$279&lt;&gt;"h",$E426&lt;&gt;0),0,IF(AND(CG$273=list!$D$2,$E426&lt;&gt;0,TRUNC(VLOOKUP($E426,'Container Panel'!$B$41:$Z$100,$D426,0)/(VLOOKUP(CG$276,UI!$A$12:$O$51,VLOOKUP(CG$279,$B$276:$C$278,2,0),0)/1000))&gt;0),1,TRUNC(VLOOKUP($E426,'Container Panel'!$B$41:$Z$100,$D426,0)/(VLOOKUP(CG$276,UI!$A$12:$O$51,VLOOKUP(CG$279,$B$276:$C$278,2,0),0)/1000)))),"")</f>
        <v/>
      </c>
      <c r="CH426" s="145" t="str">
        <f>IFERROR(IF(AND(CH$272=list!$D$3,'Box Calculation'!CH$279&lt;&gt;"h",$E426&lt;&gt;0),0,IF(AND(CH$273=list!$D$2,$E426&lt;&gt;0,TRUNC(VLOOKUP($E426,'Container Panel'!$B$41:$Z$100,$D426,0)/(VLOOKUP(CH$276,UI!$A$12:$O$51,VLOOKUP(CH$279,$B$276:$C$278,2,0),0)/1000))&gt;0),1,TRUNC(VLOOKUP($E426,'Container Panel'!$B$41:$Z$100,$D426,0)/(VLOOKUP(CH$276,UI!$A$12:$O$51,VLOOKUP(CH$279,$B$276:$C$278,2,0),0)/1000)))),"")</f>
        <v/>
      </c>
      <c r="CI426" s="145" t="str">
        <f>IFERROR(IF(AND(CI$272=list!$D$3,'Box Calculation'!CI$279&lt;&gt;"h",$E426&lt;&gt;0),0,IF(AND(CI$273=list!$D$2,$E426&lt;&gt;0,TRUNC(VLOOKUP($E426,'Container Panel'!$B$41:$Z$100,$D426,0)/(VLOOKUP(CI$276,UI!$A$12:$O$51,VLOOKUP(CI$279,$B$276:$C$278,2,0),0)/1000))&gt;0),1,TRUNC(VLOOKUP($E426,'Container Panel'!$B$41:$Z$100,$D426,0)/(VLOOKUP(CI$276,UI!$A$12:$O$51,VLOOKUP(CI$279,$B$276:$C$278,2,0),0)/1000)))),"")</f>
        <v/>
      </c>
      <c r="CJ426" s="145" t="str">
        <f>IFERROR(IF(AND(CJ$272=list!$D$3,'Box Calculation'!CJ$279&lt;&gt;"h",$E426&lt;&gt;0),0,IF(AND(CJ$273=list!$D$2,$E426&lt;&gt;0,TRUNC(VLOOKUP($E426,'Container Panel'!$B$41:$Z$100,$D426,0)/(VLOOKUP(CJ$276,UI!$A$12:$O$51,VLOOKUP(CJ$279,$B$276:$C$278,2,0),0)/1000))&gt;0),1,TRUNC(VLOOKUP($E426,'Container Panel'!$B$41:$Z$100,$D426,0)/(VLOOKUP(CJ$276,UI!$A$12:$O$51,VLOOKUP(CJ$279,$B$276:$C$278,2,0),0)/1000)))),"")</f>
        <v/>
      </c>
      <c r="CK426" s="145" t="str">
        <f>IFERROR(IF(AND(CK$272=list!$D$3,'Box Calculation'!CK$279&lt;&gt;"h",$E426&lt;&gt;0),0,IF(AND(CK$273=list!$D$2,$E426&lt;&gt;0,TRUNC(VLOOKUP($E426,'Container Panel'!$B$41:$Z$100,$D426,0)/(VLOOKUP(CK$276,UI!$A$12:$O$51,VLOOKUP(CK$279,$B$276:$C$278,2,0),0)/1000))&gt;0),1,TRUNC(VLOOKUP($E426,'Container Panel'!$B$41:$Z$100,$D426,0)/(VLOOKUP(CK$276,UI!$A$12:$O$51,VLOOKUP(CK$279,$B$276:$C$278,2,0),0)/1000)))),"")</f>
        <v/>
      </c>
      <c r="CL426" s="145" t="str">
        <f>IFERROR(IF(AND(CL$272=list!$D$3,'Box Calculation'!CL$279&lt;&gt;"h",$E426&lt;&gt;0),0,IF(AND(CL$273=list!$D$2,$E426&lt;&gt;0,TRUNC(VLOOKUP($E426,'Container Panel'!$B$41:$Z$100,$D426,0)/(VLOOKUP(CL$276,UI!$A$12:$O$51,VLOOKUP(CL$279,$B$276:$C$278,2,0),0)/1000))&gt;0),1,TRUNC(VLOOKUP($E426,'Container Panel'!$B$41:$Z$100,$D426,0)/(VLOOKUP(CL$276,UI!$A$12:$O$51,VLOOKUP(CL$279,$B$276:$C$278,2,0),0)/1000)))),"")</f>
        <v/>
      </c>
      <c r="CM426" s="145" t="str">
        <f>IFERROR(IF(AND(CM$272=list!$D$3,'Box Calculation'!CM$279&lt;&gt;"h",$E426&lt;&gt;0),0,IF(AND(CM$273=list!$D$2,$E426&lt;&gt;0,TRUNC(VLOOKUP($E426,'Container Panel'!$B$41:$Z$100,$D426,0)/(VLOOKUP(CM$276,UI!$A$12:$O$51,VLOOKUP(CM$279,$B$276:$C$278,2,0),0)/1000))&gt;0),1,TRUNC(VLOOKUP($E426,'Container Panel'!$B$41:$Z$100,$D426,0)/(VLOOKUP(CM$276,UI!$A$12:$O$51,VLOOKUP(CM$279,$B$276:$C$278,2,0),0)/1000)))),"")</f>
        <v/>
      </c>
      <c r="CN426" s="145" t="str">
        <f>IFERROR(IF(AND(CN$272=list!$D$3,'Box Calculation'!CN$279&lt;&gt;"h",$E426&lt;&gt;0),0,IF(AND(CN$273=list!$D$2,$E426&lt;&gt;0,TRUNC(VLOOKUP($E426,'Container Panel'!$B$41:$Z$100,$D426,0)/(VLOOKUP(CN$276,UI!$A$12:$O$51,VLOOKUP(CN$279,$B$276:$C$278,2,0),0)/1000))&gt;0),1,TRUNC(VLOOKUP($E426,'Container Panel'!$B$41:$Z$100,$D426,0)/(VLOOKUP(CN$276,UI!$A$12:$O$51,VLOOKUP(CN$279,$B$276:$C$278,2,0),0)/1000)))),"")</f>
        <v/>
      </c>
      <c r="CO426" s="145" t="str">
        <f>IFERROR(IF(AND(CO$272=list!$D$3,'Box Calculation'!CO$279&lt;&gt;"h",$E426&lt;&gt;0),0,IF(AND(CO$273=list!$D$2,$E426&lt;&gt;0,TRUNC(VLOOKUP($E426,'Container Panel'!$B$41:$Z$100,$D426,0)/(VLOOKUP(CO$276,UI!$A$12:$O$51,VLOOKUP(CO$279,$B$276:$C$278,2,0),0)/1000))&gt;0),1,TRUNC(VLOOKUP($E426,'Container Panel'!$B$41:$Z$100,$D426,0)/(VLOOKUP(CO$276,UI!$A$12:$O$51,VLOOKUP(CO$279,$B$276:$C$278,2,0),0)/1000)))),"")</f>
        <v/>
      </c>
      <c r="CP426" s="145" t="str">
        <f>IFERROR(IF(AND(CP$272=list!$D$3,'Box Calculation'!CP$279&lt;&gt;"h",$E426&lt;&gt;0),0,IF(AND(CP$273=list!$D$2,$E426&lt;&gt;0,TRUNC(VLOOKUP($E426,'Container Panel'!$B$41:$Z$100,$D426,0)/(VLOOKUP(CP$276,UI!$A$12:$O$51,VLOOKUP(CP$279,$B$276:$C$278,2,0),0)/1000))&gt;0),1,TRUNC(VLOOKUP($E426,'Container Panel'!$B$41:$Z$100,$D426,0)/(VLOOKUP(CP$276,UI!$A$12:$O$51,VLOOKUP(CP$279,$B$276:$C$278,2,0),0)/1000)))),"")</f>
        <v/>
      </c>
      <c r="CQ426" s="145" t="str">
        <f>IFERROR(IF(AND(CQ$272=list!$D$3,'Box Calculation'!CQ$279&lt;&gt;"h",$E426&lt;&gt;0),0,IF(AND(CQ$273=list!$D$2,$E426&lt;&gt;0,TRUNC(VLOOKUP($E426,'Container Panel'!$B$41:$Z$100,$D426,0)/(VLOOKUP(CQ$276,UI!$A$12:$O$51,VLOOKUP(CQ$279,$B$276:$C$278,2,0),0)/1000))&gt;0),1,TRUNC(VLOOKUP($E426,'Container Panel'!$B$41:$Z$100,$D426,0)/(VLOOKUP(CQ$276,UI!$A$12:$O$51,VLOOKUP(CQ$279,$B$276:$C$278,2,0),0)/1000)))),"")</f>
        <v/>
      </c>
      <c r="CR426" s="145" t="str">
        <f>IFERROR(IF(AND(CR$272=list!$D$3,'Box Calculation'!CR$279&lt;&gt;"h",$E426&lt;&gt;0),0,IF(AND(CR$273=list!$D$2,$E426&lt;&gt;0,TRUNC(VLOOKUP($E426,'Container Panel'!$B$41:$Z$100,$D426,0)/(VLOOKUP(CR$276,UI!$A$12:$O$51,VLOOKUP(CR$279,$B$276:$C$278,2,0),0)/1000))&gt;0),1,TRUNC(VLOOKUP($E426,'Container Panel'!$B$41:$Z$100,$D426,0)/(VLOOKUP(CR$276,UI!$A$12:$O$51,VLOOKUP(CR$279,$B$276:$C$278,2,0),0)/1000)))),"")</f>
        <v/>
      </c>
      <c r="CS426" s="145" t="str">
        <f>IFERROR(IF(AND(CS$272=list!$D$3,'Box Calculation'!CS$279&lt;&gt;"h",$E426&lt;&gt;0),0,IF(AND(CS$273=list!$D$2,$E426&lt;&gt;0,TRUNC(VLOOKUP($E426,'Container Panel'!$B$41:$Z$100,$D426,0)/(VLOOKUP(CS$276,UI!$A$12:$O$51,VLOOKUP(CS$279,$B$276:$C$278,2,0),0)/1000))&gt;0),1,TRUNC(VLOOKUP($E426,'Container Panel'!$B$41:$Z$100,$D426,0)/(VLOOKUP(CS$276,UI!$A$12:$O$51,VLOOKUP(CS$279,$B$276:$C$278,2,0),0)/1000)))),"")</f>
        <v/>
      </c>
      <c r="CT426" s="145" t="str">
        <f>IFERROR(IF(AND(CT$272=list!$D$3,'Box Calculation'!CT$279&lt;&gt;"h",$E426&lt;&gt;0),0,IF(AND(CT$273=list!$D$2,$E426&lt;&gt;0,TRUNC(VLOOKUP($E426,'Container Panel'!$B$41:$Z$100,$D426,0)/(VLOOKUP(CT$276,UI!$A$12:$O$51,VLOOKUP(CT$279,$B$276:$C$278,2,0),0)/1000))&gt;0),1,TRUNC(VLOOKUP($E426,'Container Panel'!$B$41:$Z$100,$D426,0)/(VLOOKUP(CT$276,UI!$A$12:$O$51,VLOOKUP(CT$279,$B$276:$C$278,2,0),0)/1000)))),"")</f>
        <v/>
      </c>
      <c r="CU426" s="145" t="str">
        <f>IFERROR(IF(AND(CU$272=list!$D$3,'Box Calculation'!CU$279&lt;&gt;"h",$E426&lt;&gt;0),0,IF(AND(CU$273=list!$D$2,$E426&lt;&gt;0,TRUNC(VLOOKUP($E426,'Container Panel'!$B$41:$Z$100,$D426,0)/(VLOOKUP(CU$276,UI!$A$12:$O$51,VLOOKUP(CU$279,$B$276:$C$278,2,0),0)/1000))&gt;0),1,TRUNC(VLOOKUP($E426,'Container Panel'!$B$41:$Z$100,$D426,0)/(VLOOKUP(CU$276,UI!$A$12:$O$51,VLOOKUP(CU$279,$B$276:$C$278,2,0),0)/1000)))),"")</f>
        <v/>
      </c>
      <c r="CV426" s="145" t="str">
        <f>IFERROR(IF(AND(CV$272=list!$D$3,'Box Calculation'!CV$279&lt;&gt;"h",$E426&lt;&gt;0),0,IF(AND(CV$273=list!$D$2,$E426&lt;&gt;0,TRUNC(VLOOKUP($E426,'Container Panel'!$B$41:$Z$100,$D426,0)/(VLOOKUP(CV$276,UI!$A$12:$O$51,VLOOKUP(CV$279,$B$276:$C$278,2,0),0)/1000))&gt;0),1,TRUNC(VLOOKUP($E426,'Container Panel'!$B$41:$Z$100,$D426,0)/(VLOOKUP(CV$276,UI!$A$12:$O$51,VLOOKUP(CV$279,$B$276:$C$278,2,0),0)/1000)))),"")</f>
        <v/>
      </c>
      <c r="CW426" s="145" t="str">
        <f>IFERROR(IF(AND(CW$272=list!$D$3,'Box Calculation'!CW$279&lt;&gt;"h",$E426&lt;&gt;0),0,IF(AND(CW$273=list!$D$2,$E426&lt;&gt;0,TRUNC(VLOOKUP($E426,'Container Panel'!$B$41:$Z$100,$D426,0)/(VLOOKUP(CW$276,UI!$A$12:$O$51,VLOOKUP(CW$279,$B$276:$C$278,2,0),0)/1000))&gt;0),1,TRUNC(VLOOKUP($E426,'Container Panel'!$B$41:$Z$100,$D426,0)/(VLOOKUP(CW$276,UI!$A$12:$O$51,VLOOKUP(CW$279,$B$276:$C$278,2,0),0)/1000)))),"")</f>
        <v/>
      </c>
      <c r="CX426" s="145" t="str">
        <f>IFERROR(IF(AND(CX$272=list!$D$3,'Box Calculation'!CX$279&lt;&gt;"h",$E426&lt;&gt;0),0,IF(AND(CX$273=list!$D$2,$E426&lt;&gt;0,TRUNC(VLOOKUP($E426,'Container Panel'!$B$41:$Z$100,$D426,0)/(VLOOKUP(CX$276,UI!$A$12:$O$51,VLOOKUP(CX$279,$B$276:$C$278,2,0),0)/1000))&gt;0),1,TRUNC(VLOOKUP($E426,'Container Panel'!$B$41:$Z$100,$D426,0)/(VLOOKUP(CX$276,UI!$A$12:$O$51,VLOOKUP(CX$279,$B$276:$C$278,2,0),0)/1000)))),"")</f>
        <v/>
      </c>
      <c r="CY426" s="145" t="str">
        <f>IFERROR(IF(AND(CY$272=list!$D$3,'Box Calculation'!CY$279&lt;&gt;"h",$E426&lt;&gt;0),0,IF(AND(CY$273=list!$D$2,$E426&lt;&gt;0,TRUNC(VLOOKUP($E426,'Container Panel'!$B$41:$Z$100,$D426,0)/(VLOOKUP(CY$276,UI!$A$12:$O$51,VLOOKUP(CY$279,$B$276:$C$278,2,0),0)/1000))&gt;0),1,TRUNC(VLOOKUP($E426,'Container Panel'!$B$41:$Z$100,$D426,0)/(VLOOKUP(CY$276,UI!$A$12:$O$51,VLOOKUP(CY$279,$B$276:$C$278,2,0),0)/1000)))),"")</f>
        <v/>
      </c>
      <c r="CZ426" s="145" t="str">
        <f>IFERROR(IF(AND(CZ$272=list!$D$3,'Box Calculation'!CZ$279&lt;&gt;"h",$E426&lt;&gt;0),0,IF(AND(CZ$273=list!$D$2,$E426&lt;&gt;0,TRUNC(VLOOKUP($E426,'Container Panel'!$B$41:$Z$100,$D426,0)/(VLOOKUP(CZ$276,UI!$A$12:$O$51,VLOOKUP(CZ$279,$B$276:$C$278,2,0),0)/1000))&gt;0),1,TRUNC(VLOOKUP($E426,'Container Panel'!$B$41:$Z$100,$D426,0)/(VLOOKUP(CZ$276,UI!$A$12:$O$51,VLOOKUP(CZ$279,$B$276:$C$278,2,0),0)/1000)))),"")</f>
        <v/>
      </c>
      <c r="DA426" s="145" t="str">
        <f>IFERROR(IF(AND(DA$272=list!$D$3,'Box Calculation'!DA$279&lt;&gt;"h",$E426&lt;&gt;0),0,IF(AND(DA$273=list!$D$2,$E426&lt;&gt;0,TRUNC(VLOOKUP($E426,'Container Panel'!$B$41:$Z$100,$D426,0)/(VLOOKUP(DA$276,UI!$A$12:$O$51,VLOOKUP(DA$279,$B$276:$C$278,2,0),0)/1000))&gt;0),1,TRUNC(VLOOKUP($E426,'Container Panel'!$B$41:$Z$100,$D426,0)/(VLOOKUP(DA$276,UI!$A$12:$O$51,VLOOKUP(DA$279,$B$276:$C$278,2,0),0)/1000)))),"")</f>
        <v/>
      </c>
      <c r="DB426" s="145" t="str">
        <f>IFERROR(IF(AND(DB$272=list!$D$3,'Box Calculation'!DB$279&lt;&gt;"h",$E426&lt;&gt;0),0,IF(AND(DB$273=list!$D$2,$E426&lt;&gt;0,TRUNC(VLOOKUP($E426,'Container Panel'!$B$41:$Z$100,$D426,0)/(VLOOKUP(DB$276,UI!$A$12:$O$51,VLOOKUP(DB$279,$B$276:$C$278,2,0),0)/1000))&gt;0),1,TRUNC(VLOOKUP($E426,'Container Panel'!$B$41:$Z$100,$D426,0)/(VLOOKUP(DB$276,UI!$A$12:$O$51,VLOOKUP(DB$279,$B$276:$C$278,2,0),0)/1000)))),"")</f>
        <v/>
      </c>
      <c r="DC426" s="145" t="str">
        <f>IFERROR(IF(AND(DC$272=list!$D$3,'Box Calculation'!DC$279&lt;&gt;"h",$E426&lt;&gt;0),0,IF(AND(DC$273=list!$D$2,$E426&lt;&gt;0,TRUNC(VLOOKUP($E426,'Container Panel'!$B$41:$Z$100,$D426,0)/(VLOOKUP(DC$276,UI!$A$12:$O$51,VLOOKUP(DC$279,$B$276:$C$278,2,0),0)/1000))&gt;0),1,TRUNC(VLOOKUP($E426,'Container Panel'!$B$41:$Z$100,$D426,0)/(VLOOKUP(DC$276,UI!$A$12:$O$51,VLOOKUP(DC$279,$B$276:$C$278,2,0),0)/1000)))),"")</f>
        <v/>
      </c>
      <c r="DD426" s="145" t="str">
        <f>IFERROR(IF(AND(DD$272=list!$D$3,'Box Calculation'!DD$279&lt;&gt;"h",$E426&lt;&gt;0),0,IF(AND(DD$273=list!$D$2,$E426&lt;&gt;0,TRUNC(VLOOKUP($E426,'Container Panel'!$B$41:$Z$100,$D426,0)/(VLOOKUP(DD$276,UI!$A$12:$O$51,VLOOKUP(DD$279,$B$276:$C$278,2,0),0)/1000))&gt;0),1,TRUNC(VLOOKUP($E426,'Container Panel'!$B$41:$Z$100,$D426,0)/(VLOOKUP(DD$276,UI!$A$12:$O$51,VLOOKUP(DD$279,$B$276:$C$278,2,0),0)/1000)))),"")</f>
        <v/>
      </c>
      <c r="DE426" s="145" t="str">
        <f>IFERROR(IF(AND(DE$272=list!$D$3,'Box Calculation'!DE$279&lt;&gt;"h",$E426&lt;&gt;0),0,IF(AND(DE$273=list!$D$2,$E426&lt;&gt;0,TRUNC(VLOOKUP($E426,'Container Panel'!$B$41:$Z$100,$D426,0)/(VLOOKUP(DE$276,UI!$A$12:$O$51,VLOOKUP(DE$279,$B$276:$C$278,2,0),0)/1000))&gt;0),1,TRUNC(VLOOKUP($E426,'Container Panel'!$B$41:$Z$100,$D426,0)/(VLOOKUP(DE$276,UI!$A$12:$O$51,VLOOKUP(DE$279,$B$276:$C$278,2,0),0)/1000)))),"")</f>
        <v/>
      </c>
      <c r="DF426" s="145" t="str">
        <f>IFERROR(IF(AND(DF$272=list!$D$3,'Box Calculation'!DF$279&lt;&gt;"h",$E426&lt;&gt;0),0,IF(AND(DF$273=list!$D$2,$E426&lt;&gt;0,TRUNC(VLOOKUP($E426,'Container Panel'!$B$41:$Z$100,$D426,0)/(VLOOKUP(DF$276,UI!$A$12:$O$51,VLOOKUP(DF$279,$B$276:$C$278,2,0),0)/1000))&gt;0),1,TRUNC(VLOOKUP($E426,'Container Panel'!$B$41:$Z$100,$D426,0)/(VLOOKUP(DF$276,UI!$A$12:$O$51,VLOOKUP(DF$279,$B$276:$C$278,2,0),0)/1000)))),"")</f>
        <v/>
      </c>
      <c r="DG426" s="145" t="str">
        <f>IFERROR(IF(AND(DG$272=list!$D$3,'Box Calculation'!DG$279&lt;&gt;"h",$E426&lt;&gt;0),0,IF(AND(DG$273=list!$D$2,$E426&lt;&gt;0,TRUNC(VLOOKUP($E426,'Container Panel'!$B$41:$Z$100,$D426,0)/(VLOOKUP(DG$276,UI!$A$12:$O$51,VLOOKUP(DG$279,$B$276:$C$278,2,0),0)/1000))&gt;0),1,TRUNC(VLOOKUP($E426,'Container Panel'!$B$41:$Z$100,$D426,0)/(VLOOKUP(DG$276,UI!$A$12:$O$51,VLOOKUP(DG$279,$B$276:$C$278,2,0),0)/1000)))),"")</f>
        <v/>
      </c>
      <c r="DH426" s="145" t="str">
        <f>IFERROR(IF(AND(DH$272=list!$D$3,'Box Calculation'!DH$279&lt;&gt;"h",$E426&lt;&gt;0),0,IF(AND(DH$273=list!$D$2,$E426&lt;&gt;0,TRUNC(VLOOKUP($E426,'Container Panel'!$B$41:$Z$100,$D426,0)/(VLOOKUP(DH$276,UI!$A$12:$O$51,VLOOKUP(DH$279,$B$276:$C$278,2,0),0)/1000))&gt;0),1,TRUNC(VLOOKUP($E426,'Container Panel'!$B$41:$Z$100,$D426,0)/(VLOOKUP(DH$276,UI!$A$12:$O$51,VLOOKUP(DH$279,$B$276:$C$278,2,0),0)/1000)))),"")</f>
        <v/>
      </c>
      <c r="DI426" s="145" t="str">
        <f>IFERROR(IF(AND(DI$272=list!$D$3,'Box Calculation'!DI$279&lt;&gt;"h",$E426&lt;&gt;0),0,IF(AND(DI$273=list!$D$2,$E426&lt;&gt;0,TRUNC(VLOOKUP($E426,'Container Panel'!$B$41:$Z$100,$D426,0)/(VLOOKUP(DI$276,UI!$A$12:$O$51,VLOOKUP(DI$279,$B$276:$C$278,2,0),0)/1000))&gt;0),1,TRUNC(VLOOKUP($E426,'Container Panel'!$B$41:$Z$100,$D426,0)/(VLOOKUP(DI$276,UI!$A$12:$O$51,VLOOKUP(DI$279,$B$276:$C$278,2,0),0)/1000)))),"")</f>
        <v/>
      </c>
      <c r="DJ426" s="145" t="str">
        <f>IFERROR(IF(AND(DJ$272=list!$D$3,'Box Calculation'!DJ$279&lt;&gt;"h",$E426&lt;&gt;0),0,IF(AND(DJ$273=list!$D$2,$E426&lt;&gt;0,TRUNC(VLOOKUP($E426,'Container Panel'!$B$41:$Z$100,$D426,0)/(VLOOKUP(DJ$276,UI!$A$12:$O$51,VLOOKUP(DJ$279,$B$276:$C$278,2,0),0)/1000))&gt;0),1,TRUNC(VLOOKUP($E426,'Container Panel'!$B$41:$Z$100,$D426,0)/(VLOOKUP(DJ$276,UI!$A$12:$O$51,VLOOKUP(DJ$279,$B$276:$C$278,2,0),0)/1000)))),"")</f>
        <v/>
      </c>
      <c r="DK426" s="145" t="str">
        <f>IFERROR(IF(AND(DK$272=list!$D$3,'Box Calculation'!DK$279&lt;&gt;"h",$E426&lt;&gt;0),0,IF(AND(DK$273=list!$D$2,$E426&lt;&gt;0,TRUNC(VLOOKUP($E426,'Container Panel'!$B$41:$Z$100,$D426,0)/(VLOOKUP(DK$276,UI!$A$12:$O$51,VLOOKUP(DK$279,$B$276:$C$278,2,0),0)/1000))&gt;0),1,TRUNC(VLOOKUP($E426,'Container Panel'!$B$41:$Z$100,$D426,0)/(VLOOKUP(DK$276,UI!$A$12:$O$51,VLOOKUP(DK$279,$B$276:$C$278,2,0),0)/1000)))),"")</f>
        <v/>
      </c>
      <c r="DL426" s="145" t="str">
        <f>IFERROR(IF(AND(DL$272=list!$D$3,'Box Calculation'!DL$279&lt;&gt;"h",$E426&lt;&gt;0),0,IF(AND(DL$273=list!$D$2,$E426&lt;&gt;0,TRUNC(VLOOKUP($E426,'Container Panel'!$B$41:$Z$100,$D426,0)/(VLOOKUP(DL$276,UI!$A$12:$O$51,VLOOKUP(DL$279,$B$276:$C$278,2,0),0)/1000))&gt;0),1,TRUNC(VLOOKUP($E426,'Container Panel'!$B$41:$Z$100,$D426,0)/(VLOOKUP(DL$276,UI!$A$12:$O$51,VLOOKUP(DL$279,$B$276:$C$278,2,0),0)/1000)))),"")</f>
        <v/>
      </c>
      <c r="DM426" s="145" t="str">
        <f>IFERROR(IF(AND(DM$272=list!$D$3,'Box Calculation'!DM$279&lt;&gt;"h",$E426&lt;&gt;0),0,IF(AND(DM$273=list!$D$2,$E426&lt;&gt;0,TRUNC(VLOOKUP($E426,'Container Panel'!$B$41:$Z$100,$D426,0)/(VLOOKUP(DM$276,UI!$A$12:$O$51,VLOOKUP(DM$279,$B$276:$C$278,2,0),0)/1000))&gt;0),1,TRUNC(VLOOKUP($E426,'Container Panel'!$B$41:$Z$100,$D426,0)/(VLOOKUP(DM$276,UI!$A$12:$O$51,VLOOKUP(DM$279,$B$276:$C$278,2,0),0)/1000)))),"")</f>
        <v/>
      </c>
      <c r="DN426" s="145" t="str">
        <f>IFERROR(IF(AND(DN$272=list!$D$3,'Box Calculation'!DN$279&lt;&gt;"h",$E426&lt;&gt;0),0,IF(AND(DN$273=list!$D$2,$E426&lt;&gt;0,TRUNC(VLOOKUP($E426,'Container Panel'!$B$41:$Z$100,$D426,0)/(VLOOKUP(DN$276,UI!$A$12:$O$51,VLOOKUP(DN$279,$B$276:$C$278,2,0),0)/1000))&gt;0),1,TRUNC(VLOOKUP($E426,'Container Panel'!$B$41:$Z$100,$D426,0)/(VLOOKUP(DN$276,UI!$A$12:$O$51,VLOOKUP(DN$279,$B$276:$C$278,2,0),0)/1000)))),"")</f>
        <v/>
      </c>
      <c r="DO426" s="145" t="str">
        <f>IFERROR(IF(AND(DO$272=list!$D$3,'Box Calculation'!DO$279&lt;&gt;"h",$E426&lt;&gt;0),0,IF(AND(DO$273=list!$D$2,$E426&lt;&gt;0,TRUNC(VLOOKUP($E426,'Container Panel'!$B$41:$Z$100,$D426,0)/(VLOOKUP(DO$276,UI!$A$12:$O$51,VLOOKUP(DO$279,$B$276:$C$278,2,0),0)/1000))&gt;0),1,TRUNC(VLOOKUP($E426,'Container Panel'!$B$41:$Z$100,$D426,0)/(VLOOKUP(DO$276,UI!$A$12:$O$51,VLOOKUP(DO$279,$B$276:$C$278,2,0),0)/1000)))),"")</f>
        <v/>
      </c>
      <c r="DP426" s="145" t="str">
        <f>IFERROR(IF(AND(DP$272=list!$D$3,'Box Calculation'!DP$279&lt;&gt;"h",$E426&lt;&gt;0),0,IF(AND(DP$273=list!$D$2,$E426&lt;&gt;0,TRUNC(VLOOKUP($E426,'Container Panel'!$B$41:$Z$100,$D426,0)/(VLOOKUP(DP$276,UI!$A$12:$O$51,VLOOKUP(DP$279,$B$276:$C$278,2,0),0)/1000))&gt;0),1,TRUNC(VLOOKUP($E426,'Container Panel'!$B$41:$Z$100,$D426,0)/(VLOOKUP(DP$276,UI!$A$12:$O$51,VLOOKUP(DP$279,$B$276:$C$278,2,0),0)/1000)))),"")</f>
        <v/>
      </c>
      <c r="DQ426" s="145" t="str">
        <f>IFERROR(IF(AND(DQ$272=list!$D$3,'Box Calculation'!DQ$279&lt;&gt;"h",$E426&lt;&gt;0),0,IF(AND(DQ$273=list!$D$2,$E426&lt;&gt;0,TRUNC(VLOOKUP($E426,'Container Panel'!$B$41:$Z$100,$D426,0)/(VLOOKUP(DQ$276,UI!$A$12:$O$51,VLOOKUP(DQ$279,$B$276:$C$278,2,0),0)/1000))&gt;0),1,TRUNC(VLOOKUP($E426,'Container Panel'!$B$41:$Z$100,$D426,0)/(VLOOKUP(DQ$276,UI!$A$12:$O$51,VLOOKUP(DQ$279,$B$276:$C$278,2,0),0)/1000)))),"")</f>
        <v/>
      </c>
      <c r="DR426" s="145" t="str">
        <f>IFERROR(IF(AND(DR$272=list!$D$3,'Box Calculation'!DR$279&lt;&gt;"h",$E426&lt;&gt;0),0,IF(AND(DR$273=list!$D$2,$E426&lt;&gt;0,TRUNC(VLOOKUP($E426,'Container Panel'!$B$41:$Z$100,$D426,0)/(VLOOKUP(DR$276,UI!$A$12:$O$51,VLOOKUP(DR$279,$B$276:$C$278,2,0),0)/1000))&gt;0),1,TRUNC(VLOOKUP($E426,'Container Panel'!$B$41:$Z$100,$D426,0)/(VLOOKUP(DR$276,UI!$A$12:$O$51,VLOOKUP(DR$279,$B$276:$C$278,2,0),0)/1000)))),"")</f>
        <v/>
      </c>
      <c r="DS426" s="145" t="str">
        <f>IFERROR(IF(AND(DS$272=list!$D$3,'Box Calculation'!DS$279&lt;&gt;"h",$E426&lt;&gt;0),0,IF(AND(DS$273=list!$D$2,$E426&lt;&gt;0,TRUNC(VLOOKUP($E426,'Container Panel'!$B$41:$Z$100,$D426,0)/(VLOOKUP(DS$276,UI!$A$12:$O$51,VLOOKUP(DS$279,$B$276:$C$278,2,0),0)/1000))&gt;0),1,TRUNC(VLOOKUP($E426,'Container Panel'!$B$41:$Z$100,$D426,0)/(VLOOKUP(DS$276,UI!$A$12:$O$51,VLOOKUP(DS$279,$B$276:$C$278,2,0),0)/1000)))),"")</f>
        <v/>
      </c>
      <c r="DT426" s="145" t="str">
        <f>IFERROR(IF(AND(DT$272=list!$D$3,'Box Calculation'!DT$279&lt;&gt;"h",$E426&lt;&gt;0),0,IF(AND(DT$273=list!$D$2,$E426&lt;&gt;0,TRUNC(VLOOKUP($E426,'Container Panel'!$B$41:$Z$100,$D426,0)/(VLOOKUP(DT$276,UI!$A$12:$O$51,VLOOKUP(DT$279,$B$276:$C$278,2,0),0)/1000))&gt;0),1,TRUNC(VLOOKUP($E426,'Container Panel'!$B$41:$Z$100,$D426,0)/(VLOOKUP(DT$276,UI!$A$12:$O$51,VLOOKUP(DT$279,$B$276:$C$278,2,0),0)/1000)))),"")</f>
        <v/>
      </c>
      <c r="DU426" s="145" t="str">
        <f>IFERROR(IF(AND(DU$272=list!$D$3,'Box Calculation'!DU$279&lt;&gt;"h",$E426&lt;&gt;0),0,IF(AND(DU$273=list!$D$2,$E426&lt;&gt;0,TRUNC(VLOOKUP($E426,'Container Panel'!$B$41:$Z$100,$D426,0)/(VLOOKUP(DU$276,UI!$A$12:$O$51,VLOOKUP(DU$279,$B$276:$C$278,2,0),0)/1000))&gt;0),1,TRUNC(VLOOKUP($E426,'Container Panel'!$B$41:$Z$100,$D426,0)/(VLOOKUP(DU$276,UI!$A$12:$O$51,VLOOKUP(DU$279,$B$276:$C$278,2,0),0)/1000)))),"")</f>
        <v/>
      </c>
      <c r="DV426" s="145" t="str">
        <f>IFERROR(IF(AND(DV$272=list!$D$3,'Box Calculation'!DV$279&lt;&gt;"h",$E426&lt;&gt;0),0,IF(AND(DV$273=list!$D$2,$E426&lt;&gt;0,TRUNC(VLOOKUP($E426,'Container Panel'!$B$41:$Z$100,$D426,0)/(VLOOKUP(DV$276,UI!$A$12:$O$51,VLOOKUP(DV$279,$B$276:$C$278,2,0),0)/1000))&gt;0),1,TRUNC(VLOOKUP($E426,'Container Panel'!$B$41:$Z$100,$D426,0)/(VLOOKUP(DV$276,UI!$A$12:$O$51,VLOOKUP(DV$279,$B$276:$C$278,2,0),0)/1000)))),"")</f>
        <v/>
      </c>
      <c r="DW426" s="145" t="str">
        <f>IFERROR(IF(AND(DW$272=list!$D$3,'Box Calculation'!DW$279&lt;&gt;"h",$E426&lt;&gt;0),0,IF(AND(DW$273=list!$D$2,$E426&lt;&gt;0,TRUNC(VLOOKUP($E426,'Container Panel'!$B$41:$Z$100,$D426,0)/(VLOOKUP(DW$276,UI!$A$12:$O$51,VLOOKUP(DW$279,$B$276:$C$278,2,0),0)/1000))&gt;0),1,TRUNC(VLOOKUP($E426,'Container Panel'!$B$41:$Z$100,$D426,0)/(VLOOKUP(DW$276,UI!$A$12:$O$51,VLOOKUP(DW$279,$B$276:$C$278,2,0),0)/1000)))),"")</f>
        <v/>
      </c>
      <c r="DX426" s="145" t="str">
        <f>IFERROR(IF(AND(DX$272=list!$D$3,'Box Calculation'!DX$279&lt;&gt;"h",$E426&lt;&gt;0),0,IF(AND(DX$273=list!$D$2,$E426&lt;&gt;0,TRUNC(VLOOKUP($E426,'Container Panel'!$B$41:$Z$100,$D426,0)/(VLOOKUP(DX$276,UI!$A$12:$O$51,VLOOKUP(DX$279,$B$276:$C$278,2,0),0)/1000))&gt;0),1,TRUNC(VLOOKUP($E426,'Container Panel'!$B$41:$Z$100,$D426,0)/(VLOOKUP(DX$276,UI!$A$12:$O$51,VLOOKUP(DX$279,$B$276:$C$278,2,0),0)/1000)))),"")</f>
        <v/>
      </c>
      <c r="DY426" s="145" t="str">
        <f>IFERROR(IF(AND(DY$272=list!$D$3,'Box Calculation'!DY$279&lt;&gt;"h",$E426&lt;&gt;0),0,IF(AND(DY$273=list!$D$2,$E426&lt;&gt;0,TRUNC(VLOOKUP($E426,'Container Panel'!$B$41:$Z$100,$D426,0)/(VLOOKUP(DY$276,UI!$A$12:$O$51,VLOOKUP(DY$279,$B$276:$C$278,2,0),0)/1000))&gt;0),1,TRUNC(VLOOKUP($E426,'Container Panel'!$B$41:$Z$100,$D426,0)/(VLOOKUP(DY$276,UI!$A$12:$O$51,VLOOKUP(DY$279,$B$276:$C$278,2,0),0)/1000)))),"")</f>
        <v/>
      </c>
      <c r="DZ426" s="145" t="str">
        <f>IFERROR(IF(AND(DZ$272=list!$D$3,'Box Calculation'!DZ$279&lt;&gt;"h",$E426&lt;&gt;0),0,IF(AND(DZ$273=list!$D$2,$E426&lt;&gt;0,TRUNC(VLOOKUP($E426,'Container Panel'!$B$41:$Z$100,$D426,0)/(VLOOKUP(DZ$276,UI!$A$12:$O$51,VLOOKUP(DZ$279,$B$276:$C$278,2,0),0)/1000))&gt;0),1,TRUNC(VLOOKUP($E426,'Container Panel'!$B$41:$Z$100,$D426,0)/(VLOOKUP(DZ$276,UI!$A$12:$O$51,VLOOKUP(DZ$279,$B$276:$C$278,2,0),0)/1000)))),"")</f>
        <v/>
      </c>
      <c r="EA426" s="145" t="str">
        <f>IFERROR(IF(AND(EA$272=list!$D$3,'Box Calculation'!EA$279&lt;&gt;"h",$E426&lt;&gt;0),0,IF(AND(EA$273=list!$D$2,$E426&lt;&gt;0,TRUNC(VLOOKUP($E426,'Container Panel'!$B$41:$Z$100,$D426,0)/(VLOOKUP(EA$276,UI!$A$12:$O$51,VLOOKUP(EA$279,$B$276:$C$278,2,0),0)/1000))&gt;0),1,TRUNC(VLOOKUP($E426,'Container Panel'!$B$41:$Z$100,$D426,0)/(VLOOKUP(EA$276,UI!$A$12:$O$51,VLOOKUP(EA$279,$B$276:$C$278,2,0),0)/1000)))),"")</f>
        <v/>
      </c>
      <c r="EB426" s="145" t="str">
        <f>IFERROR(IF(AND(EB$272=list!$D$3,'Box Calculation'!EB$279&lt;&gt;"h",$E426&lt;&gt;0),0,IF(AND(EB$273=list!$D$2,$E426&lt;&gt;0,TRUNC(VLOOKUP($E426,'Container Panel'!$B$41:$Z$100,$D426,0)/(VLOOKUP(EB$276,UI!$A$12:$O$51,VLOOKUP(EB$279,$B$276:$C$278,2,0),0)/1000))&gt;0),1,TRUNC(VLOOKUP($E426,'Container Panel'!$B$41:$Z$100,$D426,0)/(VLOOKUP(EB$276,UI!$A$12:$O$51,VLOOKUP(EB$279,$B$276:$C$278,2,0),0)/1000)))),"")</f>
        <v/>
      </c>
      <c r="EC426" s="145" t="str">
        <f>IFERROR(IF(AND(EC$272=list!$D$3,'Box Calculation'!EC$279&lt;&gt;"h",$E426&lt;&gt;0),0,IF(AND(EC$273=list!$D$2,$E426&lt;&gt;0,TRUNC(VLOOKUP($E426,'Container Panel'!$B$41:$Z$100,$D426,0)/(VLOOKUP(EC$276,UI!$A$12:$O$51,VLOOKUP(EC$279,$B$276:$C$278,2,0),0)/1000))&gt;0),1,TRUNC(VLOOKUP($E426,'Container Panel'!$B$41:$Z$100,$D426,0)/(VLOOKUP(EC$276,UI!$A$12:$O$51,VLOOKUP(EC$279,$B$276:$C$278,2,0),0)/1000)))),"")</f>
        <v/>
      </c>
      <c r="ED426" s="145" t="str">
        <f>IFERROR(IF(AND(ED$272=list!$D$3,'Box Calculation'!ED$279&lt;&gt;"h",$E426&lt;&gt;0),0,IF(AND(ED$273=list!$D$2,$E426&lt;&gt;0,TRUNC(VLOOKUP($E426,'Container Panel'!$B$41:$Z$100,$D426,0)/(VLOOKUP(ED$276,UI!$A$12:$O$51,VLOOKUP(ED$279,$B$276:$C$278,2,0),0)/1000))&gt;0),1,TRUNC(VLOOKUP($E426,'Container Panel'!$B$41:$Z$100,$D426,0)/(VLOOKUP(ED$276,UI!$A$12:$O$51,VLOOKUP(ED$279,$B$276:$C$278,2,0),0)/1000)))),"")</f>
        <v/>
      </c>
      <c r="EE426" s="145" t="str">
        <f>IFERROR(IF(AND(EE$272=list!$D$3,'Box Calculation'!EE$279&lt;&gt;"h",$E426&lt;&gt;0),0,IF(AND(EE$273=list!$D$2,$E426&lt;&gt;0,TRUNC(VLOOKUP($E426,'Container Panel'!$B$41:$Z$100,$D426,0)/(VLOOKUP(EE$276,UI!$A$12:$O$51,VLOOKUP(EE$279,$B$276:$C$278,2,0),0)/1000))&gt;0),1,TRUNC(VLOOKUP($E426,'Container Panel'!$B$41:$Z$100,$D426,0)/(VLOOKUP(EE$276,UI!$A$12:$O$51,VLOOKUP(EE$279,$B$276:$C$278,2,0),0)/1000)))),"")</f>
        <v/>
      </c>
      <c r="EF426" s="145" t="str">
        <f>IFERROR(IF(AND(EF$272=list!$D$3,'Box Calculation'!EF$279&lt;&gt;"h",$E426&lt;&gt;0),0,IF(AND(EF$273=list!$D$2,$E426&lt;&gt;0,TRUNC(VLOOKUP($E426,'Container Panel'!$B$41:$Z$100,$D426,0)/(VLOOKUP(EF$276,UI!$A$12:$O$51,VLOOKUP(EF$279,$B$276:$C$278,2,0),0)/1000))&gt;0),1,TRUNC(VLOOKUP($E426,'Container Panel'!$B$41:$Z$100,$D426,0)/(VLOOKUP(EF$276,UI!$A$12:$O$51,VLOOKUP(EF$279,$B$276:$C$278,2,0),0)/1000)))),"")</f>
        <v/>
      </c>
      <c r="EG426" s="145" t="str">
        <f>IFERROR(IF(AND(EG$272=list!$D$3,'Box Calculation'!EG$279&lt;&gt;"h",$E426&lt;&gt;0),0,IF(AND(EG$273=list!$D$2,$E426&lt;&gt;0,TRUNC(VLOOKUP($E426,'Container Panel'!$B$41:$Z$100,$D426,0)/(VLOOKUP(EG$276,UI!$A$12:$O$51,VLOOKUP(EG$279,$B$276:$C$278,2,0),0)/1000))&gt;0),1,TRUNC(VLOOKUP($E426,'Container Panel'!$B$41:$Z$100,$D426,0)/(VLOOKUP(EG$276,UI!$A$12:$O$51,VLOOKUP(EG$279,$B$276:$C$278,2,0),0)/1000)))),"")</f>
        <v/>
      </c>
      <c r="EH426" s="145" t="str">
        <f>IFERROR(IF(AND(EH$272=list!$D$3,'Box Calculation'!EH$279&lt;&gt;"h",$E426&lt;&gt;0),0,IF(AND(EH$273=list!$D$2,$E426&lt;&gt;0,TRUNC(VLOOKUP($E426,'Container Panel'!$B$41:$Z$100,$D426,0)/(VLOOKUP(EH$276,UI!$A$12:$O$51,VLOOKUP(EH$279,$B$276:$C$278,2,0),0)/1000))&gt;0),1,TRUNC(VLOOKUP($E426,'Container Panel'!$B$41:$Z$100,$D426,0)/(VLOOKUP(EH$276,UI!$A$12:$O$51,VLOOKUP(EH$279,$B$276:$C$278,2,0),0)/1000)))),"")</f>
        <v/>
      </c>
      <c r="EI426" s="145" t="str">
        <f>IFERROR(IF(AND(EI$272=list!$D$3,'Box Calculation'!EI$279&lt;&gt;"h",$E426&lt;&gt;0),0,IF(AND(EI$273=list!$D$2,$E426&lt;&gt;0,TRUNC(VLOOKUP($E426,'Container Panel'!$B$41:$Z$100,$D426,0)/(VLOOKUP(EI$276,UI!$A$12:$O$51,VLOOKUP(EI$279,$B$276:$C$278,2,0),0)/1000))&gt;0),1,TRUNC(VLOOKUP($E426,'Container Panel'!$B$41:$Z$100,$D426,0)/(VLOOKUP(EI$276,UI!$A$12:$O$51,VLOOKUP(EI$279,$B$276:$C$278,2,0),0)/1000)))),"")</f>
        <v/>
      </c>
      <c r="EJ426" s="145" t="str">
        <f>IFERROR(IF(AND(EJ$272=list!$D$3,'Box Calculation'!EJ$279&lt;&gt;"h",$E426&lt;&gt;0),0,IF(AND(EJ$273=list!$D$2,$E426&lt;&gt;0,TRUNC(VLOOKUP($E426,'Container Panel'!$B$41:$Z$100,$D426,0)/(VLOOKUP(EJ$276,UI!$A$12:$O$51,VLOOKUP(EJ$279,$B$276:$C$278,2,0),0)/1000))&gt;0),1,TRUNC(VLOOKUP($E426,'Container Panel'!$B$41:$Z$100,$D426,0)/(VLOOKUP(EJ$276,UI!$A$12:$O$51,VLOOKUP(EJ$279,$B$276:$C$278,2,0),0)/1000)))),"")</f>
        <v/>
      </c>
      <c r="EK426" s="145" t="str">
        <f>IFERROR(IF(AND(EK$272=list!$D$3,'Box Calculation'!EK$279&lt;&gt;"h",$E426&lt;&gt;0),0,IF(AND(EK$273=list!$D$2,$E426&lt;&gt;0,TRUNC(VLOOKUP($E426,'Container Panel'!$B$41:$Z$100,$D426,0)/(VLOOKUP(EK$276,UI!$A$12:$O$51,VLOOKUP(EK$279,$B$276:$C$278,2,0),0)/1000))&gt;0),1,TRUNC(VLOOKUP($E426,'Container Panel'!$B$41:$Z$100,$D426,0)/(VLOOKUP(EK$276,UI!$A$12:$O$51,VLOOKUP(EK$279,$B$276:$C$278,2,0),0)/1000)))),"")</f>
        <v/>
      </c>
      <c r="EL426" s="145" t="str">
        <f>IFERROR(IF(AND(EL$272=list!$D$3,'Box Calculation'!EL$279&lt;&gt;"h",$E426&lt;&gt;0),0,IF(AND(EL$273=list!$D$2,$E426&lt;&gt;0,TRUNC(VLOOKUP($E426,'Container Panel'!$B$41:$Z$100,$D426,0)/(VLOOKUP(EL$276,UI!$A$12:$O$51,VLOOKUP(EL$279,$B$276:$C$278,2,0),0)/1000))&gt;0),1,TRUNC(VLOOKUP($E426,'Container Panel'!$B$41:$Z$100,$D426,0)/(VLOOKUP(EL$276,UI!$A$12:$O$51,VLOOKUP(EL$279,$B$276:$C$278,2,0),0)/1000)))),"")</f>
        <v/>
      </c>
      <c r="EM426" s="145" t="str">
        <f>IFERROR(IF(AND(EM$272=list!$D$3,'Box Calculation'!EM$279&lt;&gt;"h",$E426&lt;&gt;0),0,IF(AND(EM$273=list!$D$2,$E426&lt;&gt;0,TRUNC(VLOOKUP($E426,'Container Panel'!$B$41:$Z$100,$D426,0)/(VLOOKUP(EM$276,UI!$A$12:$O$51,VLOOKUP(EM$279,$B$276:$C$278,2,0),0)/1000))&gt;0),1,TRUNC(VLOOKUP($E426,'Container Panel'!$B$41:$Z$100,$D426,0)/(VLOOKUP(EM$276,UI!$A$12:$O$51,VLOOKUP(EM$279,$B$276:$C$278,2,0),0)/1000)))),"")</f>
        <v/>
      </c>
      <c r="EN426" s="145" t="str">
        <f>IFERROR(IF(AND(EN$272=list!$D$3,'Box Calculation'!EN$279&lt;&gt;"h",$E426&lt;&gt;0),0,IF(AND(EN$273=list!$D$2,$E426&lt;&gt;0,TRUNC(VLOOKUP($E426,'Container Panel'!$B$41:$Z$100,$D426,0)/(VLOOKUP(EN$276,UI!$A$12:$O$51,VLOOKUP(EN$279,$B$276:$C$278,2,0),0)/1000))&gt;0),1,TRUNC(VLOOKUP($E426,'Container Panel'!$B$41:$Z$100,$D426,0)/(VLOOKUP(EN$276,UI!$A$12:$O$51,VLOOKUP(EN$279,$B$276:$C$278,2,0),0)/1000)))),"")</f>
        <v/>
      </c>
      <c r="EO426" s="145" t="str">
        <f>IFERROR(IF(AND(EO$272=list!$D$3,'Box Calculation'!EO$279&lt;&gt;"h",$E426&lt;&gt;0),0,IF(AND(EO$273=list!$D$2,$E426&lt;&gt;0,TRUNC(VLOOKUP($E426,'Container Panel'!$B$41:$Z$100,$D426,0)/(VLOOKUP(EO$276,UI!$A$12:$O$51,VLOOKUP(EO$279,$B$276:$C$278,2,0),0)/1000))&gt;0),1,TRUNC(VLOOKUP($E426,'Container Panel'!$B$41:$Z$100,$D426,0)/(VLOOKUP(EO$276,UI!$A$12:$O$51,VLOOKUP(EO$279,$B$276:$C$278,2,0),0)/1000)))),"")</f>
        <v/>
      </c>
      <c r="EP426" s="145" t="str">
        <f>IFERROR(IF(AND(EP$272=list!$D$3,'Box Calculation'!EP$279&lt;&gt;"h",$E426&lt;&gt;0),0,IF(AND(EP$273=list!$D$2,$E426&lt;&gt;0,TRUNC(VLOOKUP($E426,'Container Panel'!$B$41:$Z$100,$D426,0)/(VLOOKUP(EP$276,UI!$A$12:$O$51,VLOOKUP(EP$279,$B$276:$C$278,2,0),0)/1000))&gt;0),1,TRUNC(VLOOKUP($E426,'Container Panel'!$B$41:$Z$100,$D426,0)/(VLOOKUP(EP$276,UI!$A$12:$O$51,VLOOKUP(EP$279,$B$276:$C$278,2,0),0)/1000)))),"")</f>
        <v/>
      </c>
      <c r="EQ426" s="145" t="str">
        <f>IFERROR(IF(AND(EQ$272=list!$D$3,'Box Calculation'!EQ$279&lt;&gt;"h",$E426&lt;&gt;0),0,IF(AND(EQ$273=list!$D$2,$E426&lt;&gt;0,TRUNC(VLOOKUP($E426,'Container Panel'!$B$41:$Z$100,$D426,0)/(VLOOKUP(EQ$276,UI!$A$12:$O$51,VLOOKUP(EQ$279,$B$276:$C$278,2,0),0)/1000))&gt;0),1,TRUNC(VLOOKUP($E426,'Container Panel'!$B$41:$Z$100,$D426,0)/(VLOOKUP(EQ$276,UI!$A$12:$O$51,VLOOKUP(EQ$279,$B$276:$C$278,2,0),0)/1000)))),"")</f>
        <v/>
      </c>
      <c r="ER426" s="145" t="str">
        <f>IFERROR(IF(AND(ER$272=list!$D$3,'Box Calculation'!ER$279&lt;&gt;"h",$E426&lt;&gt;0),0,IF(AND(ER$273=list!$D$2,$E426&lt;&gt;0,TRUNC(VLOOKUP($E426,'Container Panel'!$B$41:$Z$100,$D426,0)/(VLOOKUP(ER$276,UI!$A$12:$O$51,VLOOKUP(ER$279,$B$276:$C$278,2,0),0)/1000))&gt;0),1,TRUNC(VLOOKUP($E426,'Container Panel'!$B$41:$Z$100,$D426,0)/(VLOOKUP(ER$276,UI!$A$12:$O$51,VLOOKUP(ER$279,$B$276:$C$278,2,0),0)/1000)))),"")</f>
        <v/>
      </c>
      <c r="ES426" s="145" t="str">
        <f>IFERROR(IF(AND(ES$272=list!$D$3,'Box Calculation'!ES$279&lt;&gt;"h",$E426&lt;&gt;0),0,IF(AND(ES$273=list!$D$2,$E426&lt;&gt;0,TRUNC(VLOOKUP($E426,'Container Panel'!$B$41:$Z$100,$D426,0)/(VLOOKUP(ES$276,UI!$A$12:$O$51,VLOOKUP(ES$279,$B$276:$C$278,2,0),0)/1000))&gt;0),1,TRUNC(VLOOKUP($E426,'Container Panel'!$B$41:$Z$100,$D426,0)/(VLOOKUP(ES$276,UI!$A$12:$O$51,VLOOKUP(ES$279,$B$276:$C$278,2,0),0)/1000)))),"")</f>
        <v/>
      </c>
      <c r="ET426" s="145" t="str">
        <f>IFERROR(IF(AND(ET$272=list!$D$3,'Box Calculation'!ET$279&lt;&gt;"h",$E426&lt;&gt;0),0,IF(AND(ET$273=list!$D$2,$E426&lt;&gt;0,TRUNC(VLOOKUP($E426,'Container Panel'!$B$41:$Z$100,$D426,0)/(VLOOKUP(ET$276,UI!$A$12:$O$51,VLOOKUP(ET$279,$B$276:$C$278,2,0),0)/1000))&gt;0),1,TRUNC(VLOOKUP($E426,'Container Panel'!$B$41:$Z$100,$D426,0)/(VLOOKUP(ET$276,UI!$A$12:$O$51,VLOOKUP(ET$279,$B$276:$C$278,2,0),0)/1000)))),"")</f>
        <v/>
      </c>
      <c r="EU426" s="145" t="str">
        <f>IFERROR(IF(AND(EU$272=list!$D$3,'Box Calculation'!EU$279&lt;&gt;"h",$E426&lt;&gt;0),0,IF(AND(EU$273=list!$D$2,$E426&lt;&gt;0,TRUNC(VLOOKUP($E426,'Container Panel'!$B$41:$Z$100,$D426,0)/(VLOOKUP(EU$276,UI!$A$12:$O$51,VLOOKUP(EU$279,$B$276:$C$278,2,0),0)/1000))&gt;0),1,TRUNC(VLOOKUP($E426,'Container Panel'!$B$41:$Z$100,$D426,0)/(VLOOKUP(EU$276,UI!$A$12:$O$51,VLOOKUP(EU$279,$B$276:$C$278,2,0),0)/1000)))),"")</f>
        <v/>
      </c>
      <c r="EV426" s="145" t="str">
        <f>IFERROR(IF(AND(EV$272=list!$D$3,'Box Calculation'!EV$279&lt;&gt;"h",$E426&lt;&gt;0),0,IF(AND(EV$273=list!$D$2,$E426&lt;&gt;0,TRUNC(VLOOKUP($E426,'Container Panel'!$B$41:$Z$100,$D426,0)/(VLOOKUP(EV$276,UI!$A$12:$O$51,VLOOKUP(EV$279,$B$276:$C$278,2,0),0)/1000))&gt;0),1,TRUNC(VLOOKUP($E426,'Container Panel'!$B$41:$Z$100,$D426,0)/(VLOOKUP(EV$276,UI!$A$12:$O$51,VLOOKUP(EV$279,$B$276:$C$278,2,0),0)/1000)))),"")</f>
        <v/>
      </c>
      <c r="EW426" s="145" t="str">
        <f>IFERROR(IF(AND(EW$272=list!$D$3,'Box Calculation'!EW$279&lt;&gt;"h",$E426&lt;&gt;0),0,IF(AND(EW$273=list!$D$2,$E426&lt;&gt;0,TRUNC(VLOOKUP($E426,'Container Panel'!$B$41:$Z$100,$D426,0)/(VLOOKUP(EW$276,UI!$A$12:$O$51,VLOOKUP(EW$279,$B$276:$C$278,2,0),0)/1000))&gt;0),1,TRUNC(VLOOKUP($E426,'Container Panel'!$B$41:$Z$100,$D426,0)/(VLOOKUP(EW$276,UI!$A$12:$O$51,VLOOKUP(EW$279,$B$276:$C$278,2,0),0)/1000)))),"")</f>
        <v/>
      </c>
      <c r="EX426" s="145" t="str">
        <f>IFERROR(IF(AND(EX$272=list!$D$3,'Box Calculation'!EX$279&lt;&gt;"h",$E426&lt;&gt;0),0,IF(AND(EX$273=list!$D$2,$E426&lt;&gt;0,TRUNC(VLOOKUP($E426,'Container Panel'!$B$41:$Z$100,$D426,0)/(VLOOKUP(EX$276,UI!$A$12:$O$51,VLOOKUP(EX$279,$B$276:$C$278,2,0),0)/1000))&gt;0),1,TRUNC(VLOOKUP($E426,'Container Panel'!$B$41:$Z$100,$D426,0)/(VLOOKUP(EX$276,UI!$A$12:$O$51,VLOOKUP(EX$279,$B$276:$C$278,2,0),0)/1000)))),"")</f>
        <v/>
      </c>
      <c r="EY426" s="145" t="str">
        <f>IFERROR(IF(AND(EY$272=list!$D$3,'Box Calculation'!EY$279&lt;&gt;"h",$E426&lt;&gt;0),0,IF(AND(EY$273=list!$D$2,$E426&lt;&gt;0,TRUNC(VLOOKUP($E426,'Container Panel'!$B$41:$Z$100,$D426,0)/(VLOOKUP(EY$276,UI!$A$12:$O$51,VLOOKUP(EY$279,$B$276:$C$278,2,0),0)/1000))&gt;0),1,TRUNC(VLOOKUP($E426,'Container Panel'!$B$41:$Z$100,$D426,0)/(VLOOKUP(EY$276,UI!$A$12:$O$51,VLOOKUP(EY$279,$B$276:$C$278,2,0),0)/1000)))),"")</f>
        <v/>
      </c>
      <c r="EZ426" s="145" t="str">
        <f>IFERROR(IF(AND(EZ$272=list!$D$3,'Box Calculation'!EZ$279&lt;&gt;"h",$E426&lt;&gt;0),0,IF(AND(EZ$273=list!$D$2,$E426&lt;&gt;0,TRUNC(VLOOKUP($E426,'Container Panel'!$B$41:$Z$100,$D426,0)/(VLOOKUP(EZ$276,UI!$A$12:$O$51,VLOOKUP(EZ$279,$B$276:$C$278,2,0),0)/1000))&gt;0),1,TRUNC(VLOOKUP($E426,'Container Panel'!$B$41:$Z$100,$D426,0)/(VLOOKUP(EZ$276,UI!$A$12:$O$51,VLOOKUP(EZ$279,$B$276:$C$278,2,0),0)/1000)))),"")</f>
        <v/>
      </c>
      <c r="FA426" s="145" t="str">
        <f>IFERROR(IF(AND(FA$272=list!$D$3,'Box Calculation'!FA$279&lt;&gt;"h",$E426&lt;&gt;0),0,IF(AND(FA$273=list!$D$2,$E426&lt;&gt;0,TRUNC(VLOOKUP($E426,'Container Panel'!$B$41:$Z$100,$D426,0)/(VLOOKUP(FA$276,UI!$A$12:$O$51,VLOOKUP(FA$279,$B$276:$C$278,2,0),0)/1000))&gt;0),1,TRUNC(VLOOKUP($E426,'Container Panel'!$B$41:$Z$100,$D426,0)/(VLOOKUP(FA$276,UI!$A$12:$O$51,VLOOKUP(FA$279,$B$276:$C$278,2,0),0)/1000)))),"")</f>
        <v/>
      </c>
      <c r="FB426" s="145" t="str">
        <f>IFERROR(IF(AND(FB$272=list!$D$3,'Box Calculation'!FB$279&lt;&gt;"h",$E426&lt;&gt;0),0,IF(AND(FB$273=list!$D$2,$E426&lt;&gt;0,TRUNC(VLOOKUP($E426,'Container Panel'!$B$41:$Z$100,$D426,0)/(VLOOKUP(FB$276,UI!$A$12:$O$51,VLOOKUP(FB$279,$B$276:$C$278,2,0),0)/1000))&gt;0),1,TRUNC(VLOOKUP($E426,'Container Panel'!$B$41:$Z$100,$D426,0)/(VLOOKUP(FB$276,UI!$A$12:$O$51,VLOOKUP(FB$279,$B$276:$C$278,2,0),0)/1000)))),"")</f>
        <v/>
      </c>
      <c r="FC426" s="145" t="str">
        <f>IFERROR(IF(AND(FC$272=list!$D$3,'Box Calculation'!FC$279&lt;&gt;"h",$E426&lt;&gt;0),0,IF(AND(FC$273=list!$D$2,$E426&lt;&gt;0,TRUNC(VLOOKUP($E426,'Container Panel'!$B$41:$Z$100,$D426,0)/(VLOOKUP(FC$276,UI!$A$12:$O$51,VLOOKUP(FC$279,$B$276:$C$278,2,0),0)/1000))&gt;0),1,TRUNC(VLOOKUP($E426,'Container Panel'!$B$41:$Z$100,$D426,0)/(VLOOKUP(FC$276,UI!$A$12:$O$51,VLOOKUP(FC$279,$B$276:$C$278,2,0),0)/1000)))),"")</f>
        <v/>
      </c>
      <c r="FD426" s="145" t="str">
        <f>IFERROR(IF(AND(FD$272=list!$D$3,'Box Calculation'!FD$279&lt;&gt;"h",$E426&lt;&gt;0),0,IF(AND(FD$273=list!$D$2,$E426&lt;&gt;0,TRUNC(VLOOKUP($E426,'Container Panel'!$B$41:$Z$100,$D426,0)/(VLOOKUP(FD$276,UI!$A$12:$O$51,VLOOKUP(FD$279,$B$276:$C$278,2,0),0)/1000))&gt;0),1,TRUNC(VLOOKUP($E426,'Container Panel'!$B$41:$Z$100,$D426,0)/(VLOOKUP(FD$276,UI!$A$12:$O$51,VLOOKUP(FD$279,$B$276:$C$278,2,0),0)/1000)))),"")</f>
        <v/>
      </c>
      <c r="FE426" s="145" t="str">
        <f>IFERROR(IF(AND(FE$272=list!$D$3,'Box Calculation'!FE$279&lt;&gt;"h",$E426&lt;&gt;0),0,IF(AND(FE$273=list!$D$2,$E426&lt;&gt;0,TRUNC(VLOOKUP($E426,'Container Panel'!$B$41:$Z$100,$D426,0)/(VLOOKUP(FE$276,UI!$A$12:$O$51,VLOOKUP(FE$279,$B$276:$C$278,2,0),0)/1000))&gt;0),1,TRUNC(VLOOKUP($E426,'Container Panel'!$B$41:$Z$100,$D426,0)/(VLOOKUP(FE$276,UI!$A$12:$O$51,VLOOKUP(FE$279,$B$276:$C$278,2,0),0)/1000)))),"")</f>
        <v/>
      </c>
      <c r="FF426" s="145" t="str">
        <f>IFERROR(IF(AND(FF$272=list!$D$3,'Box Calculation'!FF$279&lt;&gt;"h",$E426&lt;&gt;0),0,IF(AND(FF$273=list!$D$2,$E426&lt;&gt;0,TRUNC(VLOOKUP($E426,'Container Panel'!$B$41:$Z$100,$D426,0)/(VLOOKUP(FF$276,UI!$A$12:$O$51,VLOOKUP(FF$279,$B$276:$C$278,2,0),0)/1000))&gt;0),1,TRUNC(VLOOKUP($E426,'Container Panel'!$B$41:$Z$100,$D426,0)/(VLOOKUP(FF$276,UI!$A$12:$O$51,VLOOKUP(FF$279,$B$276:$C$278,2,0),0)/1000)))),"")</f>
        <v/>
      </c>
      <c r="FG426" s="145" t="str">
        <f>IFERROR(IF(AND(FG$272=list!$D$3,'Box Calculation'!FG$279&lt;&gt;"h",$E426&lt;&gt;0),0,IF(AND(FG$273=list!$D$2,$E426&lt;&gt;0,TRUNC(VLOOKUP($E426,'Container Panel'!$B$41:$Z$100,$D426,0)/(VLOOKUP(FG$276,UI!$A$12:$O$51,VLOOKUP(FG$279,$B$276:$C$278,2,0),0)/1000))&gt;0),1,TRUNC(VLOOKUP($E426,'Container Panel'!$B$41:$Z$100,$D426,0)/(VLOOKUP(FG$276,UI!$A$12:$O$51,VLOOKUP(FG$279,$B$276:$C$278,2,0),0)/1000)))),"")</f>
        <v/>
      </c>
      <c r="FH426" s="145" t="str">
        <f>IFERROR(IF(AND(FH$272=list!$D$3,'Box Calculation'!FH$279&lt;&gt;"h",$E426&lt;&gt;0),0,IF(AND(FH$273=list!$D$2,$E426&lt;&gt;0,TRUNC(VLOOKUP($E426,'Container Panel'!$B$41:$Z$100,$D426,0)/(VLOOKUP(FH$276,UI!$A$12:$O$51,VLOOKUP(FH$279,$B$276:$C$278,2,0),0)/1000))&gt;0),1,TRUNC(VLOOKUP($E426,'Container Panel'!$B$41:$Z$100,$D426,0)/(VLOOKUP(FH$276,UI!$A$12:$O$51,VLOOKUP(FH$279,$B$276:$C$278,2,0),0)/1000)))),"")</f>
        <v/>
      </c>
      <c r="FI426" s="145" t="str">
        <f>IFERROR(IF(AND(FI$272=list!$D$3,'Box Calculation'!FI$279&lt;&gt;"h",$E426&lt;&gt;0),0,IF(AND(FI$273=list!$D$2,$E426&lt;&gt;0,TRUNC(VLOOKUP($E426,'Container Panel'!$B$41:$Z$100,$D426,0)/(VLOOKUP(FI$276,UI!$A$12:$O$51,VLOOKUP(FI$279,$B$276:$C$278,2,0),0)/1000))&gt;0),1,TRUNC(VLOOKUP($E426,'Container Panel'!$B$41:$Z$100,$D426,0)/(VLOOKUP(FI$276,UI!$A$12:$O$51,VLOOKUP(FI$279,$B$276:$C$278,2,0),0)/1000)))),"")</f>
        <v/>
      </c>
      <c r="FJ426" s="145" t="str">
        <f>IFERROR(IF(AND(FJ$272=list!$D$3,'Box Calculation'!FJ$279&lt;&gt;"h",$E426&lt;&gt;0),0,IF(AND(FJ$273=list!$D$2,$E426&lt;&gt;0,TRUNC(VLOOKUP($E426,'Container Panel'!$B$41:$Z$100,$D426,0)/(VLOOKUP(FJ$276,UI!$A$12:$O$51,VLOOKUP(FJ$279,$B$276:$C$278,2,0),0)/1000))&gt;0),1,TRUNC(VLOOKUP($E426,'Container Panel'!$B$41:$Z$100,$D426,0)/(VLOOKUP(FJ$276,UI!$A$12:$O$51,VLOOKUP(FJ$279,$B$276:$C$278,2,0),0)/1000)))),"")</f>
        <v/>
      </c>
      <c r="FK426" s="145" t="str">
        <f>IFERROR(IF(AND(FK$272=list!$D$3,'Box Calculation'!FK$279&lt;&gt;"h",$E426&lt;&gt;0),0,IF(AND(FK$273=list!$D$2,$E426&lt;&gt;0,TRUNC(VLOOKUP($E426,'Container Panel'!$B$41:$Z$100,$D426,0)/(VLOOKUP(FK$276,UI!$A$12:$O$51,VLOOKUP(FK$279,$B$276:$C$278,2,0),0)/1000))&gt;0),1,TRUNC(VLOOKUP($E426,'Container Panel'!$B$41:$Z$100,$D426,0)/(VLOOKUP(FK$276,UI!$A$12:$O$51,VLOOKUP(FK$279,$B$276:$C$278,2,0),0)/1000)))),"")</f>
        <v/>
      </c>
      <c r="FL426" s="145" t="str">
        <f>IFERROR(IF(AND(FL$272=list!$D$3,'Box Calculation'!FL$279&lt;&gt;"h",$E426&lt;&gt;0),0,IF(AND(FL$273=list!$D$2,$E426&lt;&gt;0,TRUNC(VLOOKUP($E426,'Container Panel'!$B$41:$Z$100,$D426,0)/(VLOOKUP(FL$276,UI!$A$12:$O$51,VLOOKUP(FL$279,$B$276:$C$278,2,0),0)/1000))&gt;0),1,TRUNC(VLOOKUP($E426,'Container Panel'!$B$41:$Z$100,$D426,0)/(VLOOKUP(FL$276,UI!$A$12:$O$51,VLOOKUP(FL$279,$B$276:$C$278,2,0),0)/1000)))),"")</f>
        <v/>
      </c>
      <c r="FM426" s="145" t="str">
        <f>IFERROR(IF(AND(FM$272=list!$D$3,'Box Calculation'!FM$279&lt;&gt;"h",$E426&lt;&gt;0),0,IF(AND(FM$273=list!$D$2,$E426&lt;&gt;0,TRUNC(VLOOKUP($E426,'Container Panel'!$B$41:$Z$100,$D426,0)/(VLOOKUP(FM$276,UI!$A$12:$O$51,VLOOKUP(FM$279,$B$276:$C$278,2,0),0)/1000))&gt;0),1,TRUNC(VLOOKUP($E426,'Container Panel'!$B$41:$Z$100,$D426,0)/(VLOOKUP(FM$276,UI!$A$12:$O$51,VLOOKUP(FM$279,$B$276:$C$278,2,0),0)/1000)))),"")</f>
        <v/>
      </c>
      <c r="FN426" s="145" t="str">
        <f>IFERROR(IF(AND(FN$272=list!$D$3,'Box Calculation'!FN$279&lt;&gt;"h",$E426&lt;&gt;0),0,IF(AND(FN$273=list!$D$2,$E426&lt;&gt;0,TRUNC(VLOOKUP($E426,'Container Panel'!$B$41:$Z$100,$D426,0)/(VLOOKUP(FN$276,UI!$A$12:$O$51,VLOOKUP(FN$279,$B$276:$C$278,2,0),0)/1000))&gt;0),1,TRUNC(VLOOKUP($E426,'Container Panel'!$B$41:$Z$100,$D426,0)/(VLOOKUP(FN$276,UI!$A$12:$O$51,VLOOKUP(FN$279,$B$276:$C$278,2,0),0)/1000)))),"")</f>
        <v/>
      </c>
      <c r="FO426" s="145" t="str">
        <f>IFERROR(IF(AND(FO$272=list!$D$3,'Box Calculation'!FO$279&lt;&gt;"h",$E426&lt;&gt;0),0,IF(AND(FO$273=list!$D$2,$E426&lt;&gt;0,TRUNC(VLOOKUP($E426,'Container Panel'!$B$41:$Z$100,$D426,0)/(VLOOKUP(FO$276,UI!$A$12:$O$51,VLOOKUP(FO$279,$B$276:$C$278,2,0),0)/1000))&gt;0),1,TRUNC(VLOOKUP($E426,'Container Panel'!$B$41:$Z$100,$D426,0)/(VLOOKUP(FO$276,UI!$A$12:$O$51,VLOOKUP(FO$279,$B$276:$C$278,2,0),0)/1000)))),"")</f>
        <v/>
      </c>
      <c r="FP426" s="145" t="str">
        <f>IFERROR(IF(AND(FP$272=list!$D$3,'Box Calculation'!FP$279&lt;&gt;"h",$E426&lt;&gt;0),0,IF(AND(FP$273=list!$D$2,$E426&lt;&gt;0,TRUNC(VLOOKUP($E426,'Container Panel'!$B$41:$Z$100,$D426,0)/(VLOOKUP(FP$276,UI!$A$12:$O$51,VLOOKUP(FP$279,$B$276:$C$278,2,0),0)/1000))&gt;0),1,TRUNC(VLOOKUP($E426,'Container Panel'!$B$41:$Z$100,$D426,0)/(VLOOKUP(FP$276,UI!$A$12:$O$51,VLOOKUP(FP$279,$B$276:$C$278,2,0),0)/1000)))),"")</f>
        <v/>
      </c>
      <c r="FQ426" s="145" t="str">
        <f>IFERROR(IF(AND(FQ$272=list!$D$3,'Box Calculation'!FQ$279&lt;&gt;"h",$E426&lt;&gt;0),0,IF(AND(FQ$273=list!$D$2,$E426&lt;&gt;0,TRUNC(VLOOKUP($E426,'Container Panel'!$B$41:$Z$100,$D426,0)/(VLOOKUP(FQ$276,UI!$A$12:$O$51,VLOOKUP(FQ$279,$B$276:$C$278,2,0),0)/1000))&gt;0),1,TRUNC(VLOOKUP($E426,'Container Panel'!$B$41:$Z$100,$D426,0)/(VLOOKUP(FQ$276,UI!$A$12:$O$51,VLOOKUP(FQ$279,$B$276:$C$278,2,0),0)/1000)))),"")</f>
        <v/>
      </c>
      <c r="FR426" s="145" t="str">
        <f>IFERROR(IF(AND(FR$272=list!$D$3,'Box Calculation'!FR$279&lt;&gt;"h",$E426&lt;&gt;0),0,IF(AND(FR$273=list!$D$2,$E426&lt;&gt;0,TRUNC(VLOOKUP($E426,'Container Panel'!$B$41:$Z$100,$D426,0)/(VLOOKUP(FR$276,UI!$A$12:$O$51,VLOOKUP(FR$279,$B$276:$C$278,2,0),0)/1000))&gt;0),1,TRUNC(VLOOKUP($E426,'Container Panel'!$B$41:$Z$100,$D426,0)/(VLOOKUP(FR$276,UI!$A$12:$O$51,VLOOKUP(FR$279,$B$276:$C$278,2,0),0)/1000)))),"")</f>
        <v/>
      </c>
      <c r="FS426" s="145" t="str">
        <f>IFERROR(IF(AND(FS$272=list!$D$3,'Box Calculation'!FS$279&lt;&gt;"h",$E426&lt;&gt;0),0,IF(AND(FS$273=list!$D$2,$E426&lt;&gt;0,TRUNC(VLOOKUP($E426,'Container Panel'!$B$41:$Z$100,$D426,0)/(VLOOKUP(FS$276,UI!$A$12:$O$51,VLOOKUP(FS$279,$B$276:$C$278,2,0),0)/1000))&gt;0),1,TRUNC(VLOOKUP($E426,'Container Panel'!$B$41:$Z$100,$D426,0)/(VLOOKUP(FS$276,UI!$A$12:$O$51,VLOOKUP(FS$279,$B$276:$C$278,2,0),0)/1000)))),"")</f>
        <v/>
      </c>
      <c r="FT426" s="145" t="str">
        <f>IFERROR(IF(AND(FT$272=list!$D$3,'Box Calculation'!FT$279&lt;&gt;"h",$E426&lt;&gt;0),0,IF(AND(FT$273=list!$D$2,$E426&lt;&gt;0,TRUNC(VLOOKUP($E426,'Container Panel'!$B$41:$Z$100,$D426,0)/(VLOOKUP(FT$276,UI!$A$12:$O$51,VLOOKUP(FT$279,$B$276:$C$278,2,0),0)/1000))&gt;0),1,TRUNC(VLOOKUP($E426,'Container Panel'!$B$41:$Z$100,$D426,0)/(VLOOKUP(FT$276,UI!$A$12:$O$51,VLOOKUP(FT$279,$B$276:$C$278,2,0),0)/1000)))),"")</f>
        <v/>
      </c>
      <c r="FU426" s="145" t="str">
        <f>IFERROR(IF(AND(FU$272=list!$D$3,'Box Calculation'!FU$279&lt;&gt;"h",$E426&lt;&gt;0),0,IF(AND(FU$273=list!$D$2,$E426&lt;&gt;0,TRUNC(VLOOKUP($E426,'Container Panel'!$B$41:$Z$100,$D426,0)/(VLOOKUP(FU$276,UI!$A$12:$O$51,VLOOKUP(FU$279,$B$276:$C$278,2,0),0)/1000))&gt;0),1,TRUNC(VLOOKUP($E426,'Container Panel'!$B$41:$Z$100,$D426,0)/(VLOOKUP(FU$276,UI!$A$12:$O$51,VLOOKUP(FU$279,$B$276:$C$278,2,0),0)/1000)))),"")</f>
        <v/>
      </c>
      <c r="FV426" s="145" t="str">
        <f>IFERROR(IF(AND(FV$272=list!$D$3,'Box Calculation'!FV$279&lt;&gt;"h",$E426&lt;&gt;0),0,IF(AND(FV$273=list!$D$2,$E426&lt;&gt;0,TRUNC(VLOOKUP($E426,'Container Panel'!$B$41:$Z$100,$D426,0)/(VLOOKUP(FV$276,UI!$A$12:$O$51,VLOOKUP(FV$279,$B$276:$C$278,2,0),0)/1000))&gt;0),1,TRUNC(VLOOKUP($E426,'Container Panel'!$B$41:$Z$100,$D426,0)/(VLOOKUP(FV$276,UI!$A$12:$O$51,VLOOKUP(FV$279,$B$276:$C$278,2,0),0)/1000)))),"")</f>
        <v/>
      </c>
      <c r="FW426" s="145" t="str">
        <f>IFERROR(IF(AND(FW$272=list!$D$3,'Box Calculation'!FW$279&lt;&gt;"h",$E426&lt;&gt;0),0,IF(AND(FW$273=list!$D$2,$E426&lt;&gt;0,TRUNC(VLOOKUP($E426,'Container Panel'!$B$41:$Z$100,$D426,0)/(VLOOKUP(FW$276,UI!$A$12:$O$51,VLOOKUP(FW$279,$B$276:$C$278,2,0),0)/1000))&gt;0),1,TRUNC(VLOOKUP($E426,'Container Panel'!$B$41:$Z$100,$D426,0)/(VLOOKUP(FW$276,UI!$A$12:$O$51,VLOOKUP(FW$279,$B$276:$C$278,2,0),0)/1000)))),"")</f>
        <v/>
      </c>
      <c r="FX426" s="145" t="str">
        <f>IFERROR(IF(AND(FX$272=list!$D$3,'Box Calculation'!FX$279&lt;&gt;"h",$E426&lt;&gt;0),0,IF(AND(FX$273=list!$D$2,$E426&lt;&gt;0,TRUNC(VLOOKUP($E426,'Container Panel'!$B$41:$Z$100,$D426,0)/(VLOOKUP(FX$276,UI!$A$12:$O$51,VLOOKUP(FX$279,$B$276:$C$278,2,0),0)/1000))&gt;0),1,TRUNC(VLOOKUP($E426,'Container Panel'!$B$41:$Z$100,$D426,0)/(VLOOKUP(FX$276,UI!$A$12:$O$51,VLOOKUP(FX$279,$B$276:$C$278,2,0),0)/1000)))),"")</f>
        <v/>
      </c>
      <c r="FY426" s="145" t="str">
        <f>IFERROR(IF(AND(FY$272=list!$D$3,'Box Calculation'!FY$279&lt;&gt;"h",$E426&lt;&gt;0),0,IF(AND(FY$273=list!$D$2,$E426&lt;&gt;0,TRUNC(VLOOKUP($E426,'Container Panel'!$B$41:$Z$100,$D426,0)/(VLOOKUP(FY$276,UI!$A$12:$O$51,VLOOKUP(FY$279,$B$276:$C$278,2,0),0)/1000))&gt;0),1,TRUNC(VLOOKUP($E426,'Container Panel'!$B$41:$Z$100,$D426,0)/(VLOOKUP(FY$276,UI!$A$12:$O$51,VLOOKUP(FY$279,$B$276:$C$278,2,0),0)/1000)))),"")</f>
        <v/>
      </c>
      <c r="FZ426" s="145" t="str">
        <f>IFERROR(IF(AND(FZ$272=list!$D$3,'Box Calculation'!FZ$279&lt;&gt;"h",$E426&lt;&gt;0),0,IF(AND(FZ$273=list!$D$2,$E426&lt;&gt;0,TRUNC(VLOOKUP($E426,'Container Panel'!$B$41:$Z$100,$D426,0)/(VLOOKUP(FZ$276,UI!$A$12:$O$51,VLOOKUP(FZ$279,$B$276:$C$278,2,0),0)/1000))&gt;0),1,TRUNC(VLOOKUP($E426,'Container Panel'!$B$41:$Z$100,$D426,0)/(VLOOKUP(FZ$276,UI!$A$12:$O$51,VLOOKUP(FZ$279,$B$276:$C$278,2,0),0)/1000)))),"")</f>
        <v/>
      </c>
      <c r="GA426" s="145" t="str">
        <f>IFERROR(IF(AND(GA$272=list!$D$3,'Box Calculation'!GA$279&lt;&gt;"h",$E426&lt;&gt;0),0,IF(AND(GA$273=list!$D$2,$E426&lt;&gt;0,TRUNC(VLOOKUP($E426,'Container Panel'!$B$41:$Z$100,$D426,0)/(VLOOKUP(GA$276,UI!$A$12:$O$51,VLOOKUP(GA$279,$B$276:$C$278,2,0),0)/1000))&gt;0),1,TRUNC(VLOOKUP($E426,'Container Panel'!$B$41:$Z$100,$D426,0)/(VLOOKUP(GA$276,UI!$A$12:$O$51,VLOOKUP(GA$279,$B$276:$C$278,2,0),0)/1000)))),"")</f>
        <v/>
      </c>
      <c r="GB426" s="145" t="str">
        <f>IFERROR(IF(AND(GB$272=list!$D$3,'Box Calculation'!GB$279&lt;&gt;"h",$E426&lt;&gt;0),0,IF(AND(GB$273=list!$D$2,$E426&lt;&gt;0,TRUNC(VLOOKUP($E426,'Container Panel'!$B$41:$Z$100,$D426,0)/(VLOOKUP(GB$276,UI!$A$12:$O$51,VLOOKUP(GB$279,$B$276:$C$278,2,0),0)/1000))&gt;0),1,TRUNC(VLOOKUP($E426,'Container Panel'!$B$41:$Z$100,$D426,0)/(VLOOKUP(GB$276,UI!$A$12:$O$51,VLOOKUP(GB$279,$B$276:$C$278,2,0),0)/1000)))),"")</f>
        <v/>
      </c>
      <c r="GC426" s="145" t="str">
        <f>IFERROR(IF(AND(GC$272=list!$D$3,'Box Calculation'!GC$279&lt;&gt;"h",$E426&lt;&gt;0),0,IF(AND(GC$273=list!$D$2,$E426&lt;&gt;0,TRUNC(VLOOKUP($E426,'Container Panel'!$B$41:$Z$100,$D426,0)/(VLOOKUP(GC$276,UI!$A$12:$O$51,VLOOKUP(GC$279,$B$276:$C$278,2,0),0)/1000))&gt;0),1,TRUNC(VLOOKUP($E426,'Container Panel'!$B$41:$Z$100,$D426,0)/(VLOOKUP(GC$276,UI!$A$12:$O$51,VLOOKUP(GC$279,$B$276:$C$278,2,0),0)/1000)))),"")</f>
        <v/>
      </c>
      <c r="GD426" s="145" t="str">
        <f>IFERROR(IF(AND(GD$272=list!$D$3,'Box Calculation'!GD$279&lt;&gt;"h",$E426&lt;&gt;0),0,IF(AND(GD$273=list!$D$2,$E426&lt;&gt;0,TRUNC(VLOOKUP($E426,'Container Panel'!$B$41:$Z$100,$D426,0)/(VLOOKUP(GD$276,UI!$A$12:$O$51,VLOOKUP(GD$279,$B$276:$C$278,2,0),0)/1000))&gt;0),1,TRUNC(VLOOKUP($E426,'Container Panel'!$B$41:$Z$100,$D426,0)/(VLOOKUP(GD$276,UI!$A$12:$O$51,VLOOKUP(GD$279,$B$276:$C$278,2,0),0)/1000)))),"")</f>
        <v/>
      </c>
      <c r="GE426" s="145" t="str">
        <f>IFERROR(IF(AND(GE$272=list!$D$3,'Box Calculation'!GE$279&lt;&gt;"h",$E426&lt;&gt;0),0,IF(AND(GE$273=list!$D$2,$E426&lt;&gt;0,TRUNC(VLOOKUP($E426,'Container Panel'!$B$41:$Z$100,$D426,0)/(VLOOKUP(GE$276,UI!$A$12:$O$51,VLOOKUP(GE$279,$B$276:$C$278,2,0),0)/1000))&gt;0),1,TRUNC(VLOOKUP($E426,'Container Panel'!$B$41:$Z$100,$D426,0)/(VLOOKUP(GE$276,UI!$A$12:$O$51,VLOOKUP(GE$279,$B$276:$C$278,2,0),0)/1000)))),"")</f>
        <v/>
      </c>
      <c r="GF426" s="145" t="str">
        <f>IFERROR(IF(AND(GF$272=list!$D$3,'Box Calculation'!GF$279&lt;&gt;"h",$E426&lt;&gt;0),0,IF(AND(GF$273=list!$D$2,$E426&lt;&gt;0,TRUNC(VLOOKUP($E426,'Container Panel'!$B$41:$Z$100,$D426,0)/(VLOOKUP(GF$276,UI!$A$12:$O$51,VLOOKUP(GF$279,$B$276:$C$278,2,0),0)/1000))&gt;0),1,TRUNC(VLOOKUP($E426,'Container Panel'!$B$41:$Z$100,$D426,0)/(VLOOKUP(GF$276,UI!$A$12:$O$51,VLOOKUP(GF$279,$B$276:$C$278,2,0),0)/1000)))),"")</f>
        <v/>
      </c>
      <c r="GG426" s="145" t="str">
        <f>IFERROR(IF(AND(GG$272=list!$D$3,'Box Calculation'!GG$279&lt;&gt;"h",$E426&lt;&gt;0),0,IF(AND(GG$273=list!$D$2,$E426&lt;&gt;0,TRUNC(VLOOKUP($E426,'Container Panel'!$B$41:$Z$100,$D426,0)/(VLOOKUP(GG$276,UI!$A$12:$O$51,VLOOKUP(GG$279,$B$276:$C$278,2,0),0)/1000))&gt;0),1,TRUNC(VLOOKUP($E426,'Container Panel'!$B$41:$Z$100,$D426,0)/(VLOOKUP(GG$276,UI!$A$12:$O$51,VLOOKUP(GG$279,$B$276:$C$278,2,0),0)/1000)))),"")</f>
        <v/>
      </c>
      <c r="GH426" s="145" t="str">
        <f>IFERROR(IF(AND(GH$272=list!$D$3,'Box Calculation'!GH$279&lt;&gt;"h",$E426&lt;&gt;0),0,IF(AND(GH$273=list!$D$2,$E426&lt;&gt;0,TRUNC(VLOOKUP($E426,'Container Panel'!$B$41:$Z$100,$D426,0)/(VLOOKUP(GH$276,UI!$A$12:$O$51,VLOOKUP(GH$279,$B$276:$C$278,2,0),0)/1000))&gt;0),1,TRUNC(VLOOKUP($E426,'Container Panel'!$B$41:$Z$100,$D426,0)/(VLOOKUP(GH$276,UI!$A$12:$O$51,VLOOKUP(GH$279,$B$276:$C$278,2,0),0)/1000)))),"")</f>
        <v/>
      </c>
      <c r="GI426" s="145" t="str">
        <f>IFERROR(IF(AND(GI$272=list!$D$3,'Box Calculation'!GI$279&lt;&gt;"h",$E426&lt;&gt;0),0,IF(AND(GI$273=list!$D$2,$E426&lt;&gt;0,TRUNC(VLOOKUP($E426,'Container Panel'!$B$41:$Z$100,$D426,0)/(VLOOKUP(GI$276,UI!$A$12:$O$51,VLOOKUP(GI$279,$B$276:$C$278,2,0),0)/1000))&gt;0),1,TRUNC(VLOOKUP($E426,'Container Panel'!$B$41:$Z$100,$D426,0)/(VLOOKUP(GI$276,UI!$A$12:$O$51,VLOOKUP(GI$279,$B$276:$C$278,2,0),0)/1000)))),"")</f>
        <v/>
      </c>
      <c r="GJ426" s="145" t="str">
        <f>IFERROR(IF(AND(GJ$272=list!$D$3,'Box Calculation'!GJ$279&lt;&gt;"h",$E426&lt;&gt;0),0,IF(AND(GJ$273=list!$D$2,$E426&lt;&gt;0,TRUNC(VLOOKUP($E426,'Container Panel'!$B$41:$Z$100,$D426,0)/(VLOOKUP(GJ$276,UI!$A$12:$O$51,VLOOKUP(GJ$279,$B$276:$C$278,2,0),0)/1000))&gt;0),1,TRUNC(VLOOKUP($E426,'Container Panel'!$B$41:$Z$100,$D426,0)/(VLOOKUP(GJ$276,UI!$A$12:$O$51,VLOOKUP(GJ$279,$B$276:$C$278,2,0),0)/1000)))),"")</f>
        <v/>
      </c>
      <c r="GK426" s="145" t="str">
        <f>IFERROR(IF(AND(GK$272=list!$D$3,'Box Calculation'!GK$279&lt;&gt;"h",$E426&lt;&gt;0),0,IF(AND(GK$273=list!$D$2,$E426&lt;&gt;0,TRUNC(VLOOKUP($E426,'Container Panel'!$B$41:$Z$100,$D426,0)/(VLOOKUP(GK$276,UI!$A$12:$O$51,VLOOKUP(GK$279,$B$276:$C$278,2,0),0)/1000))&gt;0),1,TRUNC(VLOOKUP($E426,'Container Panel'!$B$41:$Z$100,$D426,0)/(VLOOKUP(GK$276,UI!$A$12:$O$51,VLOOKUP(GK$279,$B$276:$C$278,2,0),0)/1000)))),"")</f>
        <v/>
      </c>
      <c r="GL426" s="145" t="str">
        <f>IFERROR(IF(AND(GL$272=list!$D$3,'Box Calculation'!GL$279&lt;&gt;"h",$E426&lt;&gt;0),0,IF(AND(GL$273=list!$D$2,$E426&lt;&gt;0,TRUNC(VLOOKUP($E426,'Container Panel'!$B$41:$Z$100,$D426,0)/(VLOOKUP(GL$276,UI!$A$12:$O$51,VLOOKUP(GL$279,$B$276:$C$278,2,0),0)/1000))&gt;0),1,TRUNC(VLOOKUP($E426,'Container Panel'!$B$41:$Z$100,$D426,0)/(VLOOKUP(GL$276,UI!$A$12:$O$51,VLOOKUP(GL$279,$B$276:$C$278,2,0),0)/1000)))),"")</f>
        <v/>
      </c>
      <c r="GM426" s="145" t="str">
        <f>IFERROR(IF(AND(GM$272=list!$D$3,'Box Calculation'!GM$279&lt;&gt;"h",$E426&lt;&gt;0),0,IF(AND(GM$273=list!$D$2,$E426&lt;&gt;0,TRUNC(VLOOKUP($E426,'Container Panel'!$B$41:$Z$100,$D426,0)/(VLOOKUP(GM$276,UI!$A$12:$O$51,VLOOKUP(GM$279,$B$276:$C$278,2,0),0)/1000))&gt;0),1,TRUNC(VLOOKUP($E426,'Container Panel'!$B$41:$Z$100,$D426,0)/(VLOOKUP(GM$276,UI!$A$12:$O$51,VLOOKUP(GM$279,$B$276:$C$278,2,0),0)/1000)))),"")</f>
        <v/>
      </c>
      <c r="GN426" s="145" t="str">
        <f>IFERROR(IF(AND(GN$272=list!$D$3,'Box Calculation'!GN$279&lt;&gt;"h",$E426&lt;&gt;0),0,IF(AND(GN$273=list!$D$2,$E426&lt;&gt;0,TRUNC(VLOOKUP($E426,'Container Panel'!$B$41:$Z$100,$D426,0)/(VLOOKUP(GN$276,UI!$A$12:$O$51,VLOOKUP(GN$279,$B$276:$C$278,2,0),0)/1000))&gt;0),1,TRUNC(VLOOKUP($E426,'Container Panel'!$B$41:$Z$100,$D426,0)/(VLOOKUP(GN$276,UI!$A$12:$O$51,VLOOKUP(GN$279,$B$276:$C$278,2,0),0)/1000)))),"")</f>
        <v/>
      </c>
      <c r="GO426" s="145" t="str">
        <f>IFERROR(IF(AND(GO$272=list!$D$3,'Box Calculation'!GO$279&lt;&gt;"h",$E426&lt;&gt;0),0,IF(AND(GO$273=list!$D$2,$E426&lt;&gt;0,TRUNC(VLOOKUP($E426,'Container Panel'!$B$41:$Z$100,$D426,0)/(VLOOKUP(GO$276,UI!$A$12:$O$51,VLOOKUP(GO$279,$B$276:$C$278,2,0),0)/1000))&gt;0),1,TRUNC(VLOOKUP($E426,'Container Panel'!$B$41:$Z$100,$D426,0)/(VLOOKUP(GO$276,UI!$A$12:$O$51,VLOOKUP(GO$279,$B$276:$C$278,2,0),0)/1000)))),"")</f>
        <v/>
      </c>
      <c r="GP426" s="145" t="str">
        <f>IFERROR(IF(AND(GP$272=list!$D$3,'Box Calculation'!GP$279&lt;&gt;"h",$E426&lt;&gt;0),0,IF(AND(GP$273=list!$D$2,$E426&lt;&gt;0,TRUNC(VLOOKUP($E426,'Container Panel'!$B$41:$Z$100,$D426,0)/(VLOOKUP(GP$276,UI!$A$12:$O$51,VLOOKUP(GP$279,$B$276:$C$278,2,0),0)/1000))&gt;0),1,TRUNC(VLOOKUP($E426,'Container Panel'!$B$41:$Z$100,$D426,0)/(VLOOKUP(GP$276,UI!$A$12:$O$51,VLOOKUP(GP$279,$B$276:$C$278,2,0),0)/1000)))),"")</f>
        <v/>
      </c>
      <c r="GQ426" s="145" t="str">
        <f>IFERROR(IF(AND(GQ$272=list!$D$3,'Box Calculation'!GQ$279&lt;&gt;"h",$E426&lt;&gt;0),0,IF(AND(GQ$273=list!$D$2,$E426&lt;&gt;0,TRUNC(VLOOKUP($E426,'Container Panel'!$B$41:$Z$100,$D426,0)/(VLOOKUP(GQ$276,UI!$A$12:$O$51,VLOOKUP(GQ$279,$B$276:$C$278,2,0),0)/1000))&gt;0),1,TRUNC(VLOOKUP($E426,'Container Panel'!$B$41:$Z$100,$D426,0)/(VLOOKUP(GQ$276,UI!$A$12:$O$51,VLOOKUP(GQ$279,$B$276:$C$278,2,0),0)/1000)))),"")</f>
        <v/>
      </c>
      <c r="GR426" s="145" t="str">
        <f>IFERROR(IF(AND(GR$272=list!$D$3,'Box Calculation'!GR$279&lt;&gt;"h",$E426&lt;&gt;0),0,IF(AND(GR$273=list!$D$2,$E426&lt;&gt;0,TRUNC(VLOOKUP($E426,'Container Panel'!$B$41:$Z$100,$D426,0)/(VLOOKUP(GR$276,UI!$A$12:$O$51,VLOOKUP(GR$279,$B$276:$C$278,2,0),0)/1000))&gt;0),1,TRUNC(VLOOKUP($E426,'Container Panel'!$B$41:$Z$100,$D426,0)/(VLOOKUP(GR$276,UI!$A$12:$O$51,VLOOKUP(GR$279,$B$276:$C$278,2,0),0)/1000)))),"")</f>
        <v/>
      </c>
      <c r="GS426" s="145" t="str">
        <f>IFERROR(IF(AND(GS$272=list!$D$3,'Box Calculation'!GS$279&lt;&gt;"h",$E426&lt;&gt;0),0,IF(AND(GS$273=list!$D$2,$E426&lt;&gt;0,TRUNC(VLOOKUP($E426,'Container Panel'!$B$41:$Z$100,$D426,0)/(VLOOKUP(GS$276,UI!$A$12:$O$51,VLOOKUP(GS$279,$B$276:$C$278,2,0),0)/1000))&gt;0),1,TRUNC(VLOOKUP($E426,'Container Panel'!$B$41:$Z$100,$D426,0)/(VLOOKUP(GS$276,UI!$A$12:$O$51,VLOOKUP(GS$279,$B$276:$C$278,2,0),0)/1000)))),"")</f>
        <v/>
      </c>
      <c r="GT426" s="145" t="str">
        <f>IFERROR(IF(AND(GT$272=list!$D$3,'Box Calculation'!GT$279&lt;&gt;"h",$E426&lt;&gt;0),0,IF(AND(GT$273=list!$D$2,$E426&lt;&gt;0,TRUNC(VLOOKUP($E426,'Container Panel'!$B$41:$Z$100,$D426,0)/(VLOOKUP(GT$276,UI!$A$12:$O$51,VLOOKUP(GT$279,$B$276:$C$278,2,0),0)/1000))&gt;0),1,TRUNC(VLOOKUP($E426,'Container Panel'!$B$41:$Z$100,$D426,0)/(VLOOKUP(GT$276,UI!$A$12:$O$51,VLOOKUP(GT$279,$B$276:$C$278,2,0),0)/1000)))),"")</f>
        <v/>
      </c>
      <c r="GU426" s="145" t="str">
        <f>IFERROR(IF(AND(GU$272=list!$D$3,'Box Calculation'!GU$279&lt;&gt;"h",$E426&lt;&gt;0),0,IF(AND(GU$273=list!$D$2,$E426&lt;&gt;0,TRUNC(VLOOKUP($E426,'Container Panel'!$B$41:$Z$100,$D426,0)/(VLOOKUP(GU$276,UI!$A$12:$O$51,VLOOKUP(GU$279,$B$276:$C$278,2,0),0)/1000))&gt;0),1,TRUNC(VLOOKUP($E426,'Container Panel'!$B$41:$Z$100,$D426,0)/(VLOOKUP(GU$276,UI!$A$12:$O$51,VLOOKUP(GU$279,$B$276:$C$278,2,0),0)/1000)))),"")</f>
        <v/>
      </c>
      <c r="GV426" s="145" t="str">
        <f>IFERROR(IF(AND(GV$272=list!$D$3,'Box Calculation'!GV$279&lt;&gt;"h",$E426&lt;&gt;0),0,IF(AND(GV$273=list!$D$2,$E426&lt;&gt;0,TRUNC(VLOOKUP($E426,'Container Panel'!$B$41:$Z$100,$D426,0)/(VLOOKUP(GV$276,UI!$A$12:$O$51,VLOOKUP(GV$279,$B$276:$C$278,2,0),0)/1000))&gt;0),1,TRUNC(VLOOKUP($E426,'Container Panel'!$B$41:$Z$100,$D426,0)/(VLOOKUP(GV$276,UI!$A$12:$O$51,VLOOKUP(GV$279,$B$276:$C$278,2,0),0)/1000)))),"")</f>
        <v/>
      </c>
      <c r="GW426" s="145" t="str">
        <f>IFERROR(IF(AND(GW$272=list!$D$3,'Box Calculation'!GW$279&lt;&gt;"h",$E426&lt;&gt;0),0,IF(AND(GW$273=list!$D$2,$E426&lt;&gt;0,TRUNC(VLOOKUP($E426,'Container Panel'!$B$41:$Z$100,$D426,0)/(VLOOKUP(GW$276,UI!$A$12:$O$51,VLOOKUP(GW$279,$B$276:$C$278,2,0),0)/1000))&gt;0),1,TRUNC(VLOOKUP($E426,'Container Panel'!$B$41:$Z$100,$D426,0)/(VLOOKUP(GW$276,UI!$A$12:$O$51,VLOOKUP(GW$279,$B$276:$C$278,2,0),0)/1000)))),"")</f>
        <v/>
      </c>
      <c r="GX426" s="145" t="str">
        <f>IFERROR(IF(AND(GX$272=list!$D$3,'Box Calculation'!GX$279&lt;&gt;"h",$E426&lt;&gt;0),0,IF(AND(GX$273=list!$D$2,$E426&lt;&gt;0,TRUNC(VLOOKUP($E426,'Container Panel'!$B$41:$Z$100,$D426,0)/(VLOOKUP(GX$276,UI!$A$12:$O$51,VLOOKUP(GX$279,$B$276:$C$278,2,0),0)/1000))&gt;0),1,TRUNC(VLOOKUP($E426,'Container Panel'!$B$41:$Z$100,$D426,0)/(VLOOKUP(GX$276,UI!$A$12:$O$51,VLOOKUP(GX$279,$B$276:$C$278,2,0),0)/1000)))),"")</f>
        <v/>
      </c>
      <c r="GY426" s="145" t="str">
        <f>IFERROR(IF(AND(GY$272=list!$D$3,'Box Calculation'!GY$279&lt;&gt;"h",$E426&lt;&gt;0),0,IF(AND(GY$273=list!$D$2,$E426&lt;&gt;0,TRUNC(VLOOKUP($E426,'Container Panel'!$B$41:$Z$100,$D426,0)/(VLOOKUP(GY$276,UI!$A$12:$O$51,VLOOKUP(GY$279,$B$276:$C$278,2,0),0)/1000))&gt;0),1,TRUNC(VLOOKUP($E426,'Container Panel'!$B$41:$Z$100,$D426,0)/(VLOOKUP(GY$276,UI!$A$12:$O$51,VLOOKUP(GY$279,$B$276:$C$278,2,0),0)/1000)))),"")</f>
        <v/>
      </c>
      <c r="GZ426" s="145" t="str">
        <f>IFERROR(IF(AND(GZ$272=list!$D$3,'Box Calculation'!GZ$279&lt;&gt;"h",$E426&lt;&gt;0),0,IF(AND(GZ$273=list!$D$2,$E426&lt;&gt;0,TRUNC(VLOOKUP($E426,'Container Panel'!$B$41:$Z$100,$D426,0)/(VLOOKUP(GZ$276,UI!$A$12:$O$51,VLOOKUP(GZ$279,$B$276:$C$278,2,0),0)/1000))&gt;0),1,TRUNC(VLOOKUP($E426,'Container Panel'!$B$41:$Z$100,$D426,0)/(VLOOKUP(GZ$276,UI!$A$12:$O$51,VLOOKUP(GZ$279,$B$276:$C$278,2,0),0)/1000)))),"")</f>
        <v/>
      </c>
      <c r="HA426" s="145" t="str">
        <f>IFERROR(IF(AND(HA$272=list!$D$3,'Box Calculation'!HA$279&lt;&gt;"h",$E426&lt;&gt;0),0,IF(AND(HA$273=list!$D$2,$E426&lt;&gt;0,TRUNC(VLOOKUP($E426,'Container Panel'!$B$41:$Z$100,$D426,0)/(VLOOKUP(HA$276,UI!$A$12:$O$51,VLOOKUP(HA$279,$B$276:$C$278,2,0),0)/1000))&gt;0),1,TRUNC(VLOOKUP($E426,'Container Panel'!$B$41:$Z$100,$D426,0)/(VLOOKUP(HA$276,UI!$A$12:$O$51,VLOOKUP(HA$279,$B$276:$C$278,2,0),0)/1000)))),"")</f>
        <v/>
      </c>
      <c r="HB426" s="145" t="str">
        <f>IFERROR(IF(AND(HB$272=list!$D$3,'Box Calculation'!HB$279&lt;&gt;"h",$E426&lt;&gt;0),0,IF(AND(HB$273=list!$D$2,$E426&lt;&gt;0,TRUNC(VLOOKUP($E426,'Container Panel'!$B$41:$Z$100,$D426,0)/(VLOOKUP(HB$276,UI!$A$12:$O$51,VLOOKUP(HB$279,$B$276:$C$278,2,0),0)/1000))&gt;0),1,TRUNC(VLOOKUP($E426,'Container Panel'!$B$41:$Z$100,$D426,0)/(VLOOKUP(HB$276,UI!$A$12:$O$51,VLOOKUP(HB$279,$B$276:$C$278,2,0),0)/1000)))),"")</f>
        <v/>
      </c>
      <c r="HC426" s="145" t="str">
        <f>IFERROR(IF(AND(HC$272=list!$D$3,'Box Calculation'!HC$279&lt;&gt;"h",$E426&lt;&gt;0),0,IF(AND(HC$273=list!$D$2,$E426&lt;&gt;0,TRUNC(VLOOKUP($E426,'Container Panel'!$B$41:$Z$100,$D426,0)/(VLOOKUP(HC$276,UI!$A$12:$O$51,VLOOKUP(HC$279,$B$276:$C$278,2,0),0)/1000))&gt;0),1,TRUNC(VLOOKUP($E426,'Container Panel'!$B$41:$Z$100,$D426,0)/(VLOOKUP(HC$276,UI!$A$12:$O$51,VLOOKUP(HC$279,$B$276:$C$278,2,0),0)/1000)))),"")</f>
        <v/>
      </c>
      <c r="HD426" s="145" t="str">
        <f>IFERROR(IF(AND(HD$272=list!$D$3,'Box Calculation'!HD$279&lt;&gt;"h",$E426&lt;&gt;0),0,IF(AND(HD$273=list!$D$2,$E426&lt;&gt;0,TRUNC(VLOOKUP($E426,'Container Panel'!$B$41:$Z$100,$D426,0)/(VLOOKUP(HD$276,UI!$A$12:$O$51,VLOOKUP(HD$279,$B$276:$C$278,2,0),0)/1000))&gt;0),1,TRUNC(VLOOKUP($E426,'Container Panel'!$B$41:$Z$100,$D426,0)/(VLOOKUP(HD$276,UI!$A$12:$O$51,VLOOKUP(HD$279,$B$276:$C$278,2,0),0)/1000)))),"")</f>
        <v/>
      </c>
      <c r="HE426" s="145" t="str">
        <f>IFERROR(IF(AND(HE$272=list!$D$3,'Box Calculation'!HE$279&lt;&gt;"h",$E426&lt;&gt;0),0,IF(AND(HE$273=list!$D$2,$E426&lt;&gt;0,TRUNC(VLOOKUP($E426,'Container Panel'!$B$41:$Z$100,$D426,0)/(VLOOKUP(HE$276,UI!$A$12:$O$51,VLOOKUP(HE$279,$B$276:$C$278,2,0),0)/1000))&gt;0),1,TRUNC(VLOOKUP($E426,'Container Panel'!$B$41:$Z$100,$D426,0)/(VLOOKUP(HE$276,UI!$A$12:$O$51,VLOOKUP(HE$279,$B$276:$C$278,2,0),0)/1000)))),"")</f>
        <v/>
      </c>
      <c r="HF426" s="145" t="str">
        <f>IFERROR(IF(AND(HF$272=list!$D$3,'Box Calculation'!HF$279&lt;&gt;"h",$E426&lt;&gt;0),0,IF(AND(HF$273=list!$D$2,$E426&lt;&gt;0,TRUNC(VLOOKUP($E426,'Container Panel'!$B$41:$Z$100,$D426,0)/(VLOOKUP(HF$276,UI!$A$12:$O$51,VLOOKUP(HF$279,$B$276:$C$278,2,0),0)/1000))&gt;0),1,TRUNC(VLOOKUP($E426,'Container Panel'!$B$41:$Z$100,$D426,0)/(VLOOKUP(HF$276,UI!$A$12:$O$51,VLOOKUP(HF$279,$B$276:$C$278,2,0),0)/1000)))),"")</f>
        <v/>
      </c>
      <c r="HG426" s="145" t="str">
        <f>IFERROR(IF(AND(HG$272=list!$D$3,'Box Calculation'!HG$279&lt;&gt;"h",$E426&lt;&gt;0),0,IF(AND(HG$273=list!$D$2,$E426&lt;&gt;0,TRUNC(VLOOKUP($E426,'Container Panel'!$B$41:$Z$100,$D426,0)/(VLOOKUP(HG$276,UI!$A$12:$O$51,VLOOKUP(HG$279,$B$276:$C$278,2,0),0)/1000))&gt;0),1,TRUNC(VLOOKUP($E426,'Container Panel'!$B$41:$Z$100,$D426,0)/(VLOOKUP(HG$276,UI!$A$12:$O$51,VLOOKUP(HG$279,$B$276:$C$278,2,0),0)/1000)))),"")</f>
        <v/>
      </c>
      <c r="HH426" s="145" t="str">
        <f>IFERROR(IF(AND(HH$272=list!$D$3,'Box Calculation'!HH$279&lt;&gt;"h",$E426&lt;&gt;0),0,IF(AND(HH$273=list!$D$2,$E426&lt;&gt;0,TRUNC(VLOOKUP($E426,'Container Panel'!$B$41:$Z$100,$D426,0)/(VLOOKUP(HH$276,UI!$A$12:$O$51,VLOOKUP(HH$279,$B$276:$C$278,2,0),0)/1000))&gt;0),1,TRUNC(VLOOKUP($E426,'Container Panel'!$B$41:$Z$100,$D426,0)/(VLOOKUP(HH$276,UI!$A$12:$O$51,VLOOKUP(HH$279,$B$276:$C$278,2,0),0)/1000)))),"")</f>
        <v/>
      </c>
      <c r="HI426" s="145" t="str">
        <f>IFERROR(IF(AND(HI$272=list!$D$3,'Box Calculation'!HI$279&lt;&gt;"h",$E426&lt;&gt;0),0,IF(AND(HI$273=list!$D$2,$E426&lt;&gt;0,TRUNC(VLOOKUP($E426,'Container Panel'!$B$41:$Z$100,$D426,0)/(VLOOKUP(HI$276,UI!$A$12:$O$51,VLOOKUP(HI$279,$B$276:$C$278,2,0),0)/1000))&gt;0),1,TRUNC(VLOOKUP($E426,'Container Panel'!$B$41:$Z$100,$D426,0)/(VLOOKUP(HI$276,UI!$A$12:$O$51,VLOOKUP(HI$279,$B$276:$C$278,2,0),0)/1000)))),"")</f>
        <v/>
      </c>
      <c r="HJ426" s="145" t="str">
        <f>IFERROR(IF(AND(HJ$272=list!$D$3,'Box Calculation'!HJ$279&lt;&gt;"h",$E426&lt;&gt;0),0,IF(AND(HJ$273=list!$D$2,$E426&lt;&gt;0,TRUNC(VLOOKUP($E426,'Container Panel'!$B$41:$Z$100,$D426,0)/(VLOOKUP(HJ$276,UI!$A$12:$O$51,VLOOKUP(HJ$279,$B$276:$C$278,2,0),0)/1000))&gt;0),1,TRUNC(VLOOKUP($E426,'Container Panel'!$B$41:$Z$100,$D426,0)/(VLOOKUP(HJ$276,UI!$A$12:$O$51,VLOOKUP(HJ$279,$B$276:$C$278,2,0),0)/1000)))),"")</f>
        <v/>
      </c>
      <c r="HK426" s="145" t="str">
        <f>IFERROR(IF(AND(HK$272=list!$D$3,'Box Calculation'!HK$279&lt;&gt;"h",$E426&lt;&gt;0),0,IF(AND(HK$273=list!$D$2,$E426&lt;&gt;0,TRUNC(VLOOKUP($E426,'Container Panel'!$B$41:$Z$100,$D426,0)/(VLOOKUP(HK$276,UI!$A$12:$O$51,VLOOKUP(HK$279,$B$276:$C$278,2,0),0)/1000))&gt;0),1,TRUNC(VLOOKUP($E426,'Container Panel'!$B$41:$Z$100,$D426,0)/(VLOOKUP(HK$276,UI!$A$12:$O$51,VLOOKUP(HK$279,$B$276:$C$278,2,0),0)/1000)))),"")</f>
        <v/>
      </c>
      <c r="HL426" s="145" t="str">
        <f>IFERROR(IF(AND(HL$272=list!$D$3,'Box Calculation'!HL$279&lt;&gt;"h",$E426&lt;&gt;0),0,IF(AND(HL$273=list!$D$2,$E426&lt;&gt;0,TRUNC(VLOOKUP($E426,'Container Panel'!$B$41:$Z$100,$D426,0)/(VLOOKUP(HL$276,UI!$A$12:$O$51,VLOOKUP(HL$279,$B$276:$C$278,2,0),0)/1000))&gt;0),1,TRUNC(VLOOKUP($E426,'Container Panel'!$B$41:$Z$100,$D426,0)/(VLOOKUP(HL$276,UI!$A$12:$O$51,VLOOKUP(HL$279,$B$276:$C$278,2,0),0)/1000)))),"")</f>
        <v/>
      </c>
      <c r="HM426" s="145" t="str">
        <f>IFERROR(IF(AND(HM$272=list!$D$3,'Box Calculation'!HM$279&lt;&gt;"h",$E426&lt;&gt;0),0,IF(AND(HM$273=list!$D$2,$E426&lt;&gt;0,TRUNC(VLOOKUP($E426,'Container Panel'!$B$41:$Z$100,$D426,0)/(VLOOKUP(HM$276,UI!$A$12:$O$51,VLOOKUP(HM$279,$B$276:$C$278,2,0),0)/1000))&gt;0),1,TRUNC(VLOOKUP($E426,'Container Panel'!$B$41:$Z$100,$D426,0)/(VLOOKUP(HM$276,UI!$A$12:$O$51,VLOOKUP(HM$279,$B$276:$C$278,2,0),0)/1000)))),"")</f>
        <v/>
      </c>
      <c r="HN426" s="145" t="str">
        <f>IFERROR(IF(AND(HN$272=list!$D$3,'Box Calculation'!HN$279&lt;&gt;"h",$E426&lt;&gt;0),0,IF(AND(HN$273=list!$D$2,$E426&lt;&gt;0,TRUNC(VLOOKUP($E426,'Container Panel'!$B$41:$Z$100,$D426,0)/(VLOOKUP(HN$276,UI!$A$12:$O$51,VLOOKUP(HN$279,$B$276:$C$278,2,0),0)/1000))&gt;0),1,TRUNC(VLOOKUP($E426,'Container Panel'!$B$41:$Z$100,$D426,0)/(VLOOKUP(HN$276,UI!$A$12:$O$51,VLOOKUP(HN$279,$B$276:$C$278,2,0),0)/1000)))),"")</f>
        <v/>
      </c>
      <c r="HO426" s="145" t="str">
        <f>IFERROR(IF(AND(HO$272=list!$D$3,'Box Calculation'!HO$279&lt;&gt;"h",$E426&lt;&gt;0),0,IF(AND(HO$273=list!$D$2,$E426&lt;&gt;0,TRUNC(VLOOKUP($E426,'Container Panel'!$B$41:$Z$100,$D426,0)/(VLOOKUP(HO$276,UI!$A$12:$O$51,VLOOKUP(HO$279,$B$276:$C$278,2,0),0)/1000))&gt;0),1,TRUNC(VLOOKUP($E426,'Container Panel'!$B$41:$Z$100,$D426,0)/(VLOOKUP(HO$276,UI!$A$12:$O$51,VLOOKUP(HO$279,$B$276:$C$278,2,0),0)/1000)))),"")</f>
        <v/>
      </c>
      <c r="HP426" s="145" t="str">
        <f>IFERROR(IF(AND(HP$272=list!$D$3,'Box Calculation'!HP$279&lt;&gt;"h",$E426&lt;&gt;0),0,IF(AND(HP$273=list!$D$2,$E426&lt;&gt;0,TRUNC(VLOOKUP($E426,'Container Panel'!$B$41:$Z$100,$D426,0)/(VLOOKUP(HP$276,UI!$A$12:$O$51,VLOOKUP(HP$279,$B$276:$C$278,2,0),0)/1000))&gt;0),1,TRUNC(VLOOKUP($E426,'Container Panel'!$B$41:$Z$100,$D426,0)/(VLOOKUP(HP$276,UI!$A$12:$O$51,VLOOKUP(HP$279,$B$276:$C$278,2,0),0)/1000)))),"")</f>
        <v/>
      </c>
      <c r="HQ426" s="145" t="str">
        <f>IFERROR(IF(AND(HQ$272=list!$D$3,'Box Calculation'!HQ$279&lt;&gt;"h",$E426&lt;&gt;0),0,IF(AND(HQ$273=list!$D$2,$E426&lt;&gt;0,TRUNC(VLOOKUP($E426,'Container Panel'!$B$41:$Z$100,$D426,0)/(VLOOKUP(HQ$276,UI!$A$12:$O$51,VLOOKUP(HQ$279,$B$276:$C$278,2,0),0)/1000))&gt;0),1,TRUNC(VLOOKUP($E426,'Container Panel'!$B$41:$Z$100,$D426,0)/(VLOOKUP(HQ$276,UI!$A$12:$O$51,VLOOKUP(HQ$279,$B$276:$C$278,2,0),0)/1000)))),"")</f>
        <v/>
      </c>
      <c r="HR426" s="145" t="str">
        <f>IFERROR(IF(AND(HR$272=list!$D$3,'Box Calculation'!HR$279&lt;&gt;"h",$E426&lt;&gt;0),0,IF(AND(HR$273=list!$D$2,$E426&lt;&gt;0,TRUNC(VLOOKUP($E426,'Container Panel'!$B$41:$Z$100,$D426,0)/(VLOOKUP(HR$276,UI!$A$12:$O$51,VLOOKUP(HR$279,$B$276:$C$278,2,0),0)/1000))&gt;0),1,TRUNC(VLOOKUP($E426,'Container Panel'!$B$41:$Z$100,$D426,0)/(VLOOKUP(HR$276,UI!$A$12:$O$51,VLOOKUP(HR$279,$B$276:$C$278,2,0),0)/1000)))),"")</f>
        <v/>
      </c>
      <c r="HS426" s="145" t="str">
        <f>IFERROR(IF(AND(HS$272=list!$D$3,'Box Calculation'!HS$279&lt;&gt;"h",$E426&lt;&gt;0),0,IF(AND(HS$273=list!$D$2,$E426&lt;&gt;0,TRUNC(VLOOKUP($E426,'Container Panel'!$B$41:$Z$100,$D426,0)/(VLOOKUP(HS$276,UI!$A$12:$O$51,VLOOKUP(HS$279,$B$276:$C$278,2,0),0)/1000))&gt;0),1,TRUNC(VLOOKUP($E426,'Container Panel'!$B$41:$Z$100,$D426,0)/(VLOOKUP(HS$276,UI!$A$12:$O$51,VLOOKUP(HS$279,$B$276:$C$278,2,0),0)/1000)))),"")</f>
        <v/>
      </c>
      <c r="HT426" s="145" t="str">
        <f>IFERROR(IF(AND(HT$272=list!$D$3,'Box Calculation'!HT$279&lt;&gt;"h",$E426&lt;&gt;0),0,IF(AND(HT$273=list!$D$2,$E426&lt;&gt;0,TRUNC(VLOOKUP($E426,'Container Panel'!$B$41:$Z$100,$D426,0)/(VLOOKUP(HT$276,UI!$A$12:$O$51,VLOOKUP(HT$279,$B$276:$C$278,2,0),0)/1000))&gt;0),1,TRUNC(VLOOKUP($E426,'Container Panel'!$B$41:$Z$100,$D426,0)/(VLOOKUP(HT$276,UI!$A$12:$O$51,VLOOKUP(HT$279,$B$276:$C$278,2,0),0)/1000)))),"")</f>
        <v/>
      </c>
      <c r="HU426" s="145" t="str">
        <f>IFERROR(IF(AND(HU$272=list!$D$3,'Box Calculation'!HU$279&lt;&gt;"h",$E426&lt;&gt;0),0,IF(AND(HU$273=list!$D$2,$E426&lt;&gt;0,TRUNC(VLOOKUP($E426,'Container Panel'!$B$41:$Z$100,$D426,0)/(VLOOKUP(HU$276,UI!$A$12:$O$51,VLOOKUP(HU$279,$B$276:$C$278,2,0),0)/1000))&gt;0),1,TRUNC(VLOOKUP($E426,'Container Panel'!$B$41:$Z$100,$D426,0)/(VLOOKUP(HU$276,UI!$A$12:$O$51,VLOOKUP(HU$279,$B$276:$C$278,2,0),0)/1000)))),"")</f>
        <v/>
      </c>
      <c r="HV426" s="145" t="str">
        <f>IFERROR(IF(AND(HV$272=list!$D$3,'Box Calculation'!HV$279&lt;&gt;"h",$E426&lt;&gt;0),0,IF(AND(HV$273=list!$D$2,$E426&lt;&gt;0,TRUNC(VLOOKUP($E426,'Container Panel'!$B$41:$Z$100,$D426,0)/(VLOOKUP(HV$276,UI!$A$12:$O$51,VLOOKUP(HV$279,$B$276:$C$278,2,0),0)/1000))&gt;0),1,TRUNC(VLOOKUP($E426,'Container Panel'!$B$41:$Z$100,$D426,0)/(VLOOKUP(HV$276,UI!$A$12:$O$51,VLOOKUP(HV$279,$B$276:$C$278,2,0),0)/1000)))),"")</f>
        <v/>
      </c>
      <c r="HW426" s="145" t="str">
        <f>IFERROR(IF(AND(HW$272=list!$D$3,'Box Calculation'!HW$279&lt;&gt;"h",$E426&lt;&gt;0),0,IF(AND(HW$273=list!$D$2,$E426&lt;&gt;0,TRUNC(VLOOKUP($E426,'Container Panel'!$B$41:$Z$100,$D426,0)/(VLOOKUP(HW$276,UI!$A$12:$O$51,VLOOKUP(HW$279,$B$276:$C$278,2,0),0)/1000))&gt;0),1,TRUNC(VLOOKUP($E426,'Container Panel'!$B$41:$Z$100,$D426,0)/(VLOOKUP(HW$276,UI!$A$12:$O$51,VLOOKUP(HW$279,$B$276:$C$278,2,0),0)/1000)))),"")</f>
        <v/>
      </c>
      <c r="HX426" s="145" t="str">
        <f>IFERROR(IF(AND(HX$272=list!$D$3,'Box Calculation'!HX$279&lt;&gt;"h",$E426&lt;&gt;0),0,IF(AND(HX$273=list!$D$2,$E426&lt;&gt;0,TRUNC(VLOOKUP($E426,'Container Panel'!$B$41:$Z$100,$D426,0)/(VLOOKUP(HX$276,UI!$A$12:$O$51,VLOOKUP(HX$279,$B$276:$C$278,2,0),0)/1000))&gt;0),1,TRUNC(VLOOKUP($E426,'Container Panel'!$B$41:$Z$100,$D426,0)/(VLOOKUP(HX$276,UI!$A$12:$O$51,VLOOKUP(HX$279,$B$276:$C$278,2,0),0)/1000)))),"")</f>
        <v/>
      </c>
      <c r="HY426" s="145" t="str">
        <f>IFERROR(IF(AND(HY$272=list!$D$3,'Box Calculation'!HY$279&lt;&gt;"h",$E426&lt;&gt;0),0,IF(AND(HY$273=list!$D$2,$E426&lt;&gt;0,TRUNC(VLOOKUP($E426,'Container Panel'!$B$41:$Z$100,$D426,0)/(VLOOKUP(HY$276,UI!$A$12:$O$51,VLOOKUP(HY$279,$B$276:$C$278,2,0),0)/1000))&gt;0),1,TRUNC(VLOOKUP($E426,'Container Panel'!$B$41:$Z$100,$D426,0)/(VLOOKUP(HY$276,UI!$A$12:$O$51,VLOOKUP(HY$279,$B$276:$C$278,2,0),0)/1000)))),"")</f>
        <v/>
      </c>
      <c r="HZ426" s="145" t="str">
        <f>IFERROR(IF(AND(HZ$272=list!$D$3,'Box Calculation'!HZ$279&lt;&gt;"h",$E426&lt;&gt;0),0,IF(AND(HZ$273=list!$D$2,$E426&lt;&gt;0,TRUNC(VLOOKUP($E426,'Container Panel'!$B$41:$Z$100,$D426,0)/(VLOOKUP(HZ$276,UI!$A$12:$O$51,VLOOKUP(HZ$279,$B$276:$C$278,2,0),0)/1000))&gt;0),1,TRUNC(VLOOKUP($E426,'Container Panel'!$B$41:$Z$100,$D426,0)/(VLOOKUP(HZ$276,UI!$A$12:$O$51,VLOOKUP(HZ$279,$B$276:$C$278,2,0),0)/1000)))),"")</f>
        <v/>
      </c>
      <c r="IA426" s="145" t="str">
        <f>IFERROR(IF(AND(IA$272=list!$D$3,'Box Calculation'!IA$279&lt;&gt;"h",$E426&lt;&gt;0),0,IF(AND(IA$273=list!$D$2,$E426&lt;&gt;0,TRUNC(VLOOKUP($E426,'Container Panel'!$B$41:$Z$100,$D426,0)/(VLOOKUP(IA$276,UI!$A$12:$O$51,VLOOKUP(IA$279,$B$276:$C$278,2,0),0)/1000))&gt;0),1,TRUNC(VLOOKUP($E426,'Container Panel'!$B$41:$Z$100,$D426,0)/(VLOOKUP(IA$276,UI!$A$12:$O$51,VLOOKUP(IA$279,$B$276:$C$278,2,0),0)/1000)))),"")</f>
        <v/>
      </c>
      <c r="IB426" s="145" t="str">
        <f>IFERROR(IF(AND(IB$272=list!$D$3,'Box Calculation'!IB$279&lt;&gt;"h",$E426&lt;&gt;0),0,IF(AND(IB$273=list!$D$2,$E426&lt;&gt;0,TRUNC(VLOOKUP($E426,'Container Panel'!$B$41:$Z$100,$D426,0)/(VLOOKUP(IB$276,UI!$A$12:$O$51,VLOOKUP(IB$279,$B$276:$C$278,2,0),0)/1000))&gt;0),1,TRUNC(VLOOKUP($E426,'Container Panel'!$B$41:$Z$100,$D426,0)/(VLOOKUP(IB$276,UI!$A$12:$O$51,VLOOKUP(IB$279,$B$276:$C$278,2,0),0)/1000)))),"")</f>
        <v/>
      </c>
      <c r="IC426" s="145" t="str">
        <f>IFERROR(IF(AND(IC$272=list!$D$3,'Box Calculation'!IC$279&lt;&gt;"h",$E426&lt;&gt;0),0,IF(AND(IC$273=list!$D$2,$E426&lt;&gt;0,TRUNC(VLOOKUP($E426,'Container Panel'!$B$41:$Z$100,$D426,0)/(VLOOKUP(IC$276,UI!$A$12:$O$51,VLOOKUP(IC$279,$B$276:$C$278,2,0),0)/1000))&gt;0),1,TRUNC(VLOOKUP($E426,'Container Panel'!$B$41:$Z$100,$D426,0)/(VLOOKUP(IC$276,UI!$A$12:$O$51,VLOOKUP(IC$279,$B$276:$C$278,2,0),0)/1000)))),"")</f>
        <v/>
      </c>
      <c r="ID426" s="145" t="str">
        <f>IFERROR(IF(AND(ID$272=list!$D$3,'Box Calculation'!ID$279&lt;&gt;"h",$E426&lt;&gt;0),0,IF(AND(ID$273=list!$D$2,$E426&lt;&gt;0,TRUNC(VLOOKUP($E426,'Container Panel'!$B$41:$Z$100,$D426,0)/(VLOOKUP(ID$276,UI!$A$12:$O$51,VLOOKUP(ID$279,$B$276:$C$278,2,0),0)/1000))&gt;0),1,TRUNC(VLOOKUP($E426,'Container Panel'!$B$41:$Z$100,$D426,0)/(VLOOKUP(ID$276,UI!$A$12:$O$51,VLOOKUP(ID$279,$B$276:$C$278,2,0),0)/1000)))),"")</f>
        <v/>
      </c>
      <c r="IE426" s="145" t="str">
        <f>IFERROR(IF(AND(IE$272=list!$D$3,'Box Calculation'!IE$279&lt;&gt;"h",$E426&lt;&gt;0),0,IF(AND(IE$273=list!$D$2,$E426&lt;&gt;0,TRUNC(VLOOKUP($E426,'Container Panel'!$B$41:$Z$100,$D426,0)/(VLOOKUP(IE$276,UI!$A$12:$O$51,VLOOKUP(IE$279,$B$276:$C$278,2,0),0)/1000))&gt;0),1,TRUNC(VLOOKUP($E426,'Container Panel'!$B$41:$Z$100,$D426,0)/(VLOOKUP(IE$276,UI!$A$12:$O$51,VLOOKUP(IE$279,$B$276:$C$278,2,0),0)/1000)))),"")</f>
        <v/>
      </c>
      <c r="IF426" s="145" t="str">
        <f>IFERROR(IF(AND(IF$272=list!$D$3,'Box Calculation'!IF$279&lt;&gt;"h",$E426&lt;&gt;0),0,IF(AND(IF$273=list!$D$2,$E426&lt;&gt;0,TRUNC(VLOOKUP($E426,'Container Panel'!$B$41:$Z$100,$D426,0)/(VLOOKUP(IF$276,UI!$A$12:$O$51,VLOOKUP(IF$279,$B$276:$C$278,2,0),0)/1000))&gt;0),1,TRUNC(VLOOKUP($E426,'Container Panel'!$B$41:$Z$100,$D426,0)/(VLOOKUP(IF$276,UI!$A$12:$O$51,VLOOKUP(IF$279,$B$276:$C$278,2,0),0)/1000)))),"")</f>
        <v/>
      </c>
      <c r="IG426" s="145" t="str">
        <f>IFERROR(IF(AND(IG$272=list!$D$3,'Box Calculation'!IG$279&lt;&gt;"h",$E426&lt;&gt;0),0,IF(AND(IG$273=list!$D$2,$E426&lt;&gt;0,TRUNC(VLOOKUP($E426,'Container Panel'!$B$41:$Z$100,$D426,0)/(VLOOKUP(IG$276,UI!$A$12:$O$51,VLOOKUP(IG$279,$B$276:$C$278,2,0),0)/1000))&gt;0),1,TRUNC(VLOOKUP($E426,'Container Panel'!$B$41:$Z$100,$D426,0)/(VLOOKUP(IG$276,UI!$A$12:$O$51,VLOOKUP(IG$279,$B$276:$C$278,2,0),0)/1000)))),"")</f>
        <v/>
      </c>
      <c r="IH426" s="145" t="str">
        <f>IFERROR(IF(AND(IH$272=list!$D$3,'Box Calculation'!IH$279&lt;&gt;"h",$E426&lt;&gt;0),0,IF(AND(IH$273=list!$D$2,$E426&lt;&gt;0,TRUNC(VLOOKUP($E426,'Container Panel'!$B$41:$Z$100,$D426,0)/(VLOOKUP(IH$276,UI!$A$12:$O$51,VLOOKUP(IH$279,$B$276:$C$278,2,0),0)/1000))&gt;0),1,TRUNC(VLOOKUP($E426,'Container Panel'!$B$41:$Z$100,$D426,0)/(VLOOKUP(IH$276,UI!$A$12:$O$51,VLOOKUP(IH$279,$B$276:$C$278,2,0),0)/1000)))),"")</f>
        <v/>
      </c>
      <c r="II426" s="145" t="str">
        <f>IFERROR(IF(AND(II$272=list!$D$3,'Box Calculation'!II$279&lt;&gt;"h",$E426&lt;&gt;0),0,IF(AND(II$273=list!$D$2,$E426&lt;&gt;0,TRUNC(VLOOKUP($E426,'Container Panel'!$B$41:$Z$100,$D426,0)/(VLOOKUP(II$276,UI!$A$12:$O$51,VLOOKUP(II$279,$B$276:$C$278,2,0),0)/1000))&gt;0),1,TRUNC(VLOOKUP($E426,'Container Panel'!$B$41:$Z$100,$D426,0)/(VLOOKUP(II$276,UI!$A$12:$O$51,VLOOKUP(II$279,$B$276:$C$278,2,0),0)/1000)))),"")</f>
        <v/>
      </c>
      <c r="IJ426" s="145" t="str">
        <f>IFERROR(IF(AND(IJ$272=list!$D$3,'Box Calculation'!IJ$279&lt;&gt;"h",$E426&lt;&gt;0),0,IF(AND(IJ$273=list!$D$2,$E426&lt;&gt;0,TRUNC(VLOOKUP($E426,'Container Panel'!$B$41:$Z$100,$D426,0)/(VLOOKUP(IJ$276,UI!$A$12:$O$51,VLOOKUP(IJ$279,$B$276:$C$278,2,0),0)/1000))&gt;0),1,TRUNC(VLOOKUP($E426,'Container Panel'!$B$41:$Z$100,$D426,0)/(VLOOKUP(IJ$276,UI!$A$12:$O$51,VLOOKUP(IJ$279,$B$276:$C$278,2,0),0)/1000)))),"")</f>
        <v/>
      </c>
      <c r="IK426" s="145" t="str">
        <f>IFERROR(IF(AND(IK$272=list!$D$3,'Box Calculation'!IK$279&lt;&gt;"h",$E426&lt;&gt;0),0,IF(AND(IK$273=list!$D$2,$E426&lt;&gt;0,TRUNC(VLOOKUP($E426,'Container Panel'!$B$41:$Z$100,$D426,0)/(VLOOKUP(IK$276,UI!$A$12:$O$51,VLOOKUP(IK$279,$B$276:$C$278,2,0),0)/1000))&gt;0),1,TRUNC(VLOOKUP($E426,'Container Panel'!$B$41:$Z$100,$D426,0)/(VLOOKUP(IK$276,UI!$A$12:$O$51,VLOOKUP(IK$279,$B$276:$C$278,2,0),0)/1000)))),"")</f>
        <v/>
      </c>
      <c r="IL426" s="145" t="str">
        <f>IFERROR(IF(AND(IL$272=list!$D$3,'Box Calculation'!IL$279&lt;&gt;"h",$E426&lt;&gt;0),0,IF(AND(IL$273=list!$D$2,$E426&lt;&gt;0,TRUNC(VLOOKUP($E426,'Container Panel'!$B$41:$Z$100,$D426,0)/(VLOOKUP(IL$276,UI!$A$12:$O$51,VLOOKUP(IL$279,$B$276:$C$278,2,0),0)/1000))&gt;0),1,TRUNC(VLOOKUP($E426,'Container Panel'!$B$41:$Z$100,$D426,0)/(VLOOKUP(IL$276,UI!$A$12:$O$51,VLOOKUP(IL$279,$B$276:$C$278,2,0),0)/1000)))),"")</f>
        <v/>
      </c>
    </row>
    <row r="427" spans="2:246">
      <c r="B427" s="74">
        <v>147</v>
      </c>
      <c r="C427" s="74">
        <f t="shared" si="198"/>
        <v>50</v>
      </c>
      <c r="D427" s="163">
        <f>MOD(B427,3)+'Container Panel'!$Q$38</f>
        <v>16</v>
      </c>
      <c r="E427" s="143">
        <f t="shared" si="197"/>
        <v>0</v>
      </c>
      <c r="F427" s="144" t="s">
        <v>75</v>
      </c>
      <c r="G427" s="145" t="str">
        <f>IFERROR(TRUNC(VLOOKUP($E427,'Container Panel'!$B$41:$Z$100,$D427,0)/(VLOOKUP(G$276,UI!$A$12:$O$51,VLOOKUP(G$277,$B$276:$C$278,2,0),0)/1000)),"")</f>
        <v/>
      </c>
      <c r="H427" s="145" t="str">
        <f>IFERROR(TRUNC(VLOOKUP($E427,'Container Panel'!$B$41:$Z$100,$D427,0)/(VLOOKUP(H$276,UI!$A$12:$O$51,VLOOKUP(H$277,$B$276:$C$278,2,0),0)/1000)),"")</f>
        <v/>
      </c>
      <c r="I427" s="145" t="str">
        <f>IFERROR(TRUNC(VLOOKUP($E427,'Container Panel'!$B$41:$Z$100,$D427,0)/(VLOOKUP(I$276,UI!$A$12:$O$51,VLOOKUP(I$277,$B$276:$C$278,2,0),0)/1000)),"")</f>
        <v/>
      </c>
      <c r="J427" s="145" t="str">
        <f>IFERROR(TRUNC(VLOOKUP($E427,'Container Panel'!$B$41:$Z$100,$D427,0)/(VLOOKUP(J$276,UI!$A$12:$O$51,VLOOKUP(J$277,$B$276:$C$278,2,0),0)/1000)),"")</f>
        <v/>
      </c>
      <c r="K427" s="145" t="str">
        <f>IFERROR(TRUNC(VLOOKUP($E427,'Container Panel'!$B$41:$Z$100,$D427,0)/(VLOOKUP(K$276,UI!$A$12:$O$51,VLOOKUP(K$277,$B$276:$C$278,2,0),0)/1000)),"")</f>
        <v/>
      </c>
      <c r="L427" s="145" t="str">
        <f>IFERROR(TRUNC(VLOOKUP($E427,'Container Panel'!$B$41:$Z$100,$D427,0)/(VLOOKUP(L$276,UI!$A$12:$O$51,VLOOKUP(L$277,$B$276:$C$278,2,0),0)/1000)),"")</f>
        <v/>
      </c>
      <c r="M427" s="145" t="str">
        <f>IFERROR(TRUNC(VLOOKUP($E427,'Container Panel'!$B$41:$Z$100,$D427,0)/(VLOOKUP(M$276,UI!$A$12:$O$51,VLOOKUP(M$277,$B$276:$C$278,2,0),0)/1000)),"")</f>
        <v/>
      </c>
      <c r="N427" s="145" t="str">
        <f>IFERROR(TRUNC(VLOOKUP($E427,'Container Panel'!$B$41:$Z$100,$D427,0)/(VLOOKUP(N$276,UI!$A$12:$O$51,VLOOKUP(N$277,$B$276:$C$278,2,0),0)/1000)),"")</f>
        <v/>
      </c>
      <c r="O427" s="145" t="str">
        <f>IFERROR(TRUNC(VLOOKUP($E427,'Container Panel'!$B$41:$Z$100,$D427,0)/(VLOOKUP(O$276,UI!$A$12:$O$51,VLOOKUP(O$277,$B$276:$C$278,2,0),0)/1000)),"")</f>
        <v/>
      </c>
      <c r="P427" s="145" t="str">
        <f>IFERROR(TRUNC(VLOOKUP($E427,'Container Panel'!$B$41:$Z$100,$D427,0)/(VLOOKUP(P$276,UI!$A$12:$O$51,VLOOKUP(P$277,$B$276:$C$278,2,0),0)/1000)),"")</f>
        <v/>
      </c>
      <c r="Q427" s="145" t="str">
        <f>IFERROR(TRUNC(VLOOKUP($E427,'Container Panel'!$B$41:$Z$100,$D427,0)/(VLOOKUP(Q$276,UI!$A$12:$O$51,VLOOKUP(Q$277,$B$276:$C$278,2,0),0)/1000)),"")</f>
        <v/>
      </c>
      <c r="R427" s="145" t="str">
        <f>IFERROR(TRUNC(VLOOKUP($E427,'Container Panel'!$B$41:$Z$100,$D427,0)/(VLOOKUP(R$276,UI!$A$12:$O$51,VLOOKUP(R$277,$B$276:$C$278,2,0),0)/1000)),"")</f>
        <v/>
      </c>
      <c r="S427" s="145" t="str">
        <f>IFERROR(TRUNC(VLOOKUP($E427,'Container Panel'!$B$41:$Z$100,$D427,0)/(VLOOKUP(S$276,UI!$A$12:$O$51,VLOOKUP(S$277,$B$276:$C$278,2,0),0)/1000)),"")</f>
        <v/>
      </c>
      <c r="T427" s="145" t="str">
        <f>IFERROR(TRUNC(VLOOKUP($E427,'Container Panel'!$B$41:$Z$100,$D427,0)/(VLOOKUP(T$276,UI!$A$12:$O$51,VLOOKUP(T$277,$B$276:$C$278,2,0),0)/1000)),"")</f>
        <v/>
      </c>
      <c r="U427" s="145" t="str">
        <f>IFERROR(TRUNC(VLOOKUP($E427,'Container Panel'!$B$41:$Z$100,$D427,0)/(VLOOKUP(U$276,UI!$A$12:$O$51,VLOOKUP(U$277,$B$276:$C$278,2,0),0)/1000)),"")</f>
        <v/>
      </c>
      <c r="V427" s="145" t="str">
        <f>IFERROR(TRUNC(VLOOKUP($E427,'Container Panel'!$B$41:$Z$100,$D427,0)/(VLOOKUP(V$276,UI!$A$12:$O$51,VLOOKUP(V$277,$B$276:$C$278,2,0),0)/1000)),"")</f>
        <v/>
      </c>
      <c r="W427" s="145" t="str">
        <f>IFERROR(TRUNC(VLOOKUP($E427,'Container Panel'!$B$41:$Z$100,$D427,0)/(VLOOKUP(W$276,UI!$A$12:$O$51,VLOOKUP(W$277,$B$276:$C$278,2,0),0)/1000)),"")</f>
        <v/>
      </c>
      <c r="X427" s="145" t="str">
        <f>IFERROR(TRUNC(VLOOKUP($E427,'Container Panel'!$B$41:$Z$100,$D427,0)/(VLOOKUP(X$276,UI!$A$12:$O$51,VLOOKUP(X$277,$B$276:$C$278,2,0),0)/1000)),"")</f>
        <v/>
      </c>
      <c r="Y427" s="145" t="str">
        <f>IFERROR(TRUNC(VLOOKUP($E427,'Container Panel'!$B$41:$Z$100,$D427,0)/(VLOOKUP(Y$276,UI!$A$12:$O$51,VLOOKUP(Y$277,$B$276:$C$278,2,0),0)/1000)),"")</f>
        <v/>
      </c>
      <c r="Z427" s="145" t="str">
        <f>IFERROR(TRUNC(VLOOKUP($E427,'Container Panel'!$B$41:$Z$100,$D427,0)/(VLOOKUP(Z$276,UI!$A$12:$O$51,VLOOKUP(Z$277,$B$276:$C$278,2,0),0)/1000)),"")</f>
        <v/>
      </c>
      <c r="AA427" s="145" t="str">
        <f>IFERROR(TRUNC(VLOOKUP($E427,'Container Panel'!$B$41:$Z$100,$D427,0)/(VLOOKUP(AA$276,UI!$A$12:$O$51,VLOOKUP(AA$277,$B$276:$C$278,2,0),0)/1000)),"")</f>
        <v/>
      </c>
      <c r="AB427" s="145" t="str">
        <f>IFERROR(TRUNC(VLOOKUP($E427,'Container Panel'!$B$41:$Z$100,$D427,0)/(VLOOKUP(AB$276,UI!$A$12:$O$51,VLOOKUP(AB$277,$B$276:$C$278,2,0),0)/1000)),"")</f>
        <v/>
      </c>
      <c r="AC427" s="145" t="str">
        <f>IFERROR(TRUNC(VLOOKUP($E427,'Container Panel'!$B$41:$Z$100,$D427,0)/(VLOOKUP(AC$276,UI!$A$12:$O$51,VLOOKUP(AC$277,$B$276:$C$278,2,0),0)/1000)),"")</f>
        <v/>
      </c>
      <c r="AD427" s="145" t="str">
        <f>IFERROR(TRUNC(VLOOKUP($E427,'Container Panel'!$B$41:$Z$100,$D427,0)/(VLOOKUP(AD$276,UI!$A$12:$O$51,VLOOKUP(AD$277,$B$276:$C$278,2,0),0)/1000)),"")</f>
        <v/>
      </c>
      <c r="AE427" s="145" t="str">
        <f>IFERROR(TRUNC(VLOOKUP($E427,'Container Panel'!$B$41:$Z$100,$D427,0)/(VLOOKUP(AE$276,UI!$A$12:$O$51,VLOOKUP(AE$277,$B$276:$C$278,2,0),0)/1000)),"")</f>
        <v/>
      </c>
      <c r="AF427" s="145" t="str">
        <f>IFERROR(TRUNC(VLOOKUP($E427,'Container Panel'!$B$41:$Z$100,$D427,0)/(VLOOKUP(AF$276,UI!$A$12:$O$51,VLOOKUP(AF$277,$B$276:$C$278,2,0),0)/1000)),"")</f>
        <v/>
      </c>
      <c r="AG427" s="145" t="str">
        <f>IFERROR(TRUNC(VLOOKUP($E427,'Container Panel'!$B$41:$Z$100,$D427,0)/(VLOOKUP(AG$276,UI!$A$12:$O$51,VLOOKUP(AG$277,$B$276:$C$278,2,0),0)/1000)),"")</f>
        <v/>
      </c>
      <c r="AH427" s="145" t="str">
        <f>IFERROR(TRUNC(VLOOKUP($E427,'Container Panel'!$B$41:$Z$100,$D427,0)/(VLOOKUP(AH$276,UI!$A$12:$O$51,VLOOKUP(AH$277,$B$276:$C$278,2,0),0)/1000)),"")</f>
        <v/>
      </c>
      <c r="AI427" s="145" t="str">
        <f>IFERROR(TRUNC(VLOOKUP($E427,'Container Panel'!$B$41:$Z$100,$D427,0)/(VLOOKUP(AI$276,UI!$A$12:$O$51,VLOOKUP(AI$277,$B$276:$C$278,2,0),0)/1000)),"")</f>
        <v/>
      </c>
      <c r="AJ427" s="145" t="str">
        <f>IFERROR(TRUNC(VLOOKUP($E427,'Container Panel'!$B$41:$Z$100,$D427,0)/(VLOOKUP(AJ$276,UI!$A$12:$O$51,VLOOKUP(AJ$277,$B$276:$C$278,2,0),0)/1000)),"")</f>
        <v/>
      </c>
      <c r="AK427" s="145" t="str">
        <f>IFERROR(TRUNC(VLOOKUP($E427,'Container Panel'!$B$41:$Z$100,$D427,0)/(VLOOKUP(AK$276,UI!$A$12:$O$51,VLOOKUP(AK$277,$B$276:$C$278,2,0),0)/1000)),"")</f>
        <v/>
      </c>
      <c r="AL427" s="145" t="str">
        <f>IFERROR(TRUNC(VLOOKUP($E427,'Container Panel'!$B$41:$Z$100,$D427,0)/(VLOOKUP(AL$276,UI!$A$12:$O$51,VLOOKUP(AL$277,$B$276:$C$278,2,0),0)/1000)),"")</f>
        <v/>
      </c>
      <c r="AM427" s="145" t="str">
        <f>IFERROR(TRUNC(VLOOKUP($E427,'Container Panel'!$B$41:$Z$100,$D427,0)/(VLOOKUP(AM$276,UI!$A$12:$O$51,VLOOKUP(AM$277,$B$276:$C$278,2,0),0)/1000)),"")</f>
        <v/>
      </c>
      <c r="AN427" s="145" t="str">
        <f>IFERROR(TRUNC(VLOOKUP($E427,'Container Panel'!$B$41:$Z$100,$D427,0)/(VLOOKUP(AN$276,UI!$A$12:$O$51,VLOOKUP(AN$277,$B$276:$C$278,2,0),0)/1000)),"")</f>
        <v/>
      </c>
      <c r="AO427" s="145" t="str">
        <f>IFERROR(TRUNC(VLOOKUP($E427,'Container Panel'!$B$41:$Z$100,$D427,0)/(VLOOKUP(AO$276,UI!$A$12:$O$51,VLOOKUP(AO$277,$B$276:$C$278,2,0),0)/1000)),"")</f>
        <v/>
      </c>
      <c r="AP427" s="145" t="str">
        <f>IFERROR(TRUNC(VLOOKUP($E427,'Container Panel'!$B$41:$Z$100,$D427,0)/(VLOOKUP(AP$276,UI!$A$12:$O$51,VLOOKUP(AP$277,$B$276:$C$278,2,0),0)/1000)),"")</f>
        <v/>
      </c>
      <c r="AQ427" s="145" t="str">
        <f>IFERROR(TRUNC(VLOOKUP($E427,'Container Panel'!$B$41:$Z$100,$D427,0)/(VLOOKUP(AQ$276,UI!$A$12:$O$51,VLOOKUP(AQ$277,$B$276:$C$278,2,0),0)/1000)),"")</f>
        <v/>
      </c>
      <c r="AR427" s="145" t="str">
        <f>IFERROR(TRUNC(VLOOKUP($E427,'Container Panel'!$B$41:$Z$100,$D427,0)/(VLOOKUP(AR$276,UI!$A$12:$O$51,VLOOKUP(AR$277,$B$276:$C$278,2,0),0)/1000)),"")</f>
        <v/>
      </c>
      <c r="AS427" s="145" t="str">
        <f>IFERROR(TRUNC(VLOOKUP($E427,'Container Panel'!$B$41:$Z$100,$D427,0)/(VLOOKUP(AS$276,UI!$A$12:$O$51,VLOOKUP(AS$277,$B$276:$C$278,2,0),0)/1000)),"")</f>
        <v/>
      </c>
      <c r="AT427" s="145" t="str">
        <f>IFERROR(TRUNC(VLOOKUP($E427,'Container Panel'!$B$41:$Z$100,$D427,0)/(VLOOKUP(AT$276,UI!$A$12:$O$51,VLOOKUP(AT$277,$B$276:$C$278,2,0),0)/1000)),"")</f>
        <v/>
      </c>
      <c r="AU427" s="145" t="str">
        <f>IFERROR(TRUNC(VLOOKUP($E427,'Container Panel'!$B$41:$Z$100,$D427,0)/(VLOOKUP(AU$276,UI!$A$12:$O$51,VLOOKUP(AU$277,$B$276:$C$278,2,0),0)/1000)),"")</f>
        <v/>
      </c>
      <c r="AV427" s="145" t="str">
        <f>IFERROR(TRUNC(VLOOKUP($E427,'Container Panel'!$B$41:$Z$100,$D427,0)/(VLOOKUP(AV$276,UI!$A$12:$O$51,VLOOKUP(AV$277,$B$276:$C$278,2,0),0)/1000)),"")</f>
        <v/>
      </c>
      <c r="AW427" s="145" t="str">
        <f>IFERROR(TRUNC(VLOOKUP($E427,'Container Panel'!$B$41:$Z$100,$D427,0)/(VLOOKUP(AW$276,UI!$A$12:$O$51,VLOOKUP(AW$277,$B$276:$C$278,2,0),0)/1000)),"")</f>
        <v/>
      </c>
      <c r="AX427" s="145" t="str">
        <f>IFERROR(TRUNC(VLOOKUP($E427,'Container Panel'!$B$41:$Z$100,$D427,0)/(VLOOKUP(AX$276,UI!$A$12:$O$51,VLOOKUP(AX$277,$B$276:$C$278,2,0),0)/1000)),"")</f>
        <v/>
      </c>
      <c r="AY427" s="145" t="str">
        <f>IFERROR(TRUNC(VLOOKUP($E427,'Container Panel'!$B$41:$Z$100,$D427,0)/(VLOOKUP(AY$276,UI!$A$12:$O$51,VLOOKUP(AY$277,$B$276:$C$278,2,0),0)/1000)),"")</f>
        <v/>
      </c>
      <c r="AZ427" s="145" t="str">
        <f>IFERROR(TRUNC(VLOOKUP($E427,'Container Panel'!$B$41:$Z$100,$D427,0)/(VLOOKUP(AZ$276,UI!$A$12:$O$51,VLOOKUP(AZ$277,$B$276:$C$278,2,0),0)/1000)),"")</f>
        <v/>
      </c>
      <c r="BA427" s="145" t="str">
        <f>IFERROR(TRUNC(VLOOKUP($E427,'Container Panel'!$B$41:$Z$100,$D427,0)/(VLOOKUP(BA$276,UI!$A$12:$O$51,VLOOKUP(BA$277,$B$276:$C$278,2,0),0)/1000)),"")</f>
        <v/>
      </c>
      <c r="BB427" s="145" t="str">
        <f>IFERROR(TRUNC(VLOOKUP($E427,'Container Panel'!$B$41:$Z$100,$D427,0)/(VLOOKUP(BB$276,UI!$A$12:$O$51,VLOOKUP(BB$277,$B$276:$C$278,2,0),0)/1000)),"")</f>
        <v/>
      </c>
      <c r="BC427" s="145" t="str">
        <f>IFERROR(TRUNC(VLOOKUP($E427,'Container Panel'!$B$41:$Z$100,$D427,0)/(VLOOKUP(BC$276,UI!$A$12:$O$51,VLOOKUP(BC$277,$B$276:$C$278,2,0),0)/1000)),"")</f>
        <v/>
      </c>
      <c r="BD427" s="145" t="str">
        <f>IFERROR(TRUNC(VLOOKUP($E427,'Container Panel'!$B$41:$Z$100,$D427,0)/(VLOOKUP(BD$276,UI!$A$12:$O$51,VLOOKUP(BD$277,$B$276:$C$278,2,0),0)/1000)),"")</f>
        <v/>
      </c>
      <c r="BE427" s="145" t="str">
        <f>IFERROR(TRUNC(VLOOKUP($E427,'Container Panel'!$B$41:$Z$100,$D427,0)/(VLOOKUP(BE$276,UI!$A$12:$O$51,VLOOKUP(BE$277,$B$276:$C$278,2,0),0)/1000)),"")</f>
        <v/>
      </c>
      <c r="BF427" s="145" t="str">
        <f>IFERROR(TRUNC(VLOOKUP($E427,'Container Panel'!$B$41:$Z$100,$D427,0)/(VLOOKUP(BF$276,UI!$A$12:$O$51,VLOOKUP(BF$277,$B$276:$C$278,2,0),0)/1000)),"")</f>
        <v/>
      </c>
      <c r="BG427" s="145" t="str">
        <f>IFERROR(TRUNC(VLOOKUP($E427,'Container Panel'!$B$41:$Z$100,$D427,0)/(VLOOKUP(BG$276,UI!$A$12:$O$51,VLOOKUP(BG$277,$B$276:$C$278,2,0),0)/1000)),"")</f>
        <v/>
      </c>
      <c r="BH427" s="145" t="str">
        <f>IFERROR(TRUNC(VLOOKUP($E427,'Container Panel'!$B$41:$Z$100,$D427,0)/(VLOOKUP(BH$276,UI!$A$12:$O$51,VLOOKUP(BH$277,$B$276:$C$278,2,0),0)/1000)),"")</f>
        <v/>
      </c>
      <c r="BI427" s="145" t="str">
        <f>IFERROR(TRUNC(VLOOKUP($E427,'Container Panel'!$B$41:$Z$100,$D427,0)/(VLOOKUP(BI$276,UI!$A$12:$O$51,VLOOKUP(BI$277,$B$276:$C$278,2,0),0)/1000)),"")</f>
        <v/>
      </c>
      <c r="BJ427" s="145" t="str">
        <f>IFERROR(TRUNC(VLOOKUP($E427,'Container Panel'!$B$41:$Z$100,$D427,0)/(VLOOKUP(BJ$276,UI!$A$12:$O$51,VLOOKUP(BJ$277,$B$276:$C$278,2,0),0)/1000)),"")</f>
        <v/>
      </c>
      <c r="BK427" s="145" t="str">
        <f>IFERROR(TRUNC(VLOOKUP($E427,'Container Panel'!$B$41:$Z$100,$D427,0)/(VLOOKUP(BK$276,UI!$A$12:$O$51,VLOOKUP(BK$277,$B$276:$C$278,2,0),0)/1000)),"")</f>
        <v/>
      </c>
      <c r="BL427" s="145" t="str">
        <f>IFERROR(TRUNC(VLOOKUP($E427,'Container Panel'!$B$41:$Z$100,$D427,0)/(VLOOKUP(BL$276,UI!$A$12:$O$51,VLOOKUP(BL$277,$B$276:$C$278,2,0),0)/1000)),"")</f>
        <v/>
      </c>
      <c r="BM427" s="145" t="str">
        <f>IFERROR(TRUNC(VLOOKUP($E427,'Container Panel'!$B$41:$Z$100,$D427,0)/(VLOOKUP(BM$276,UI!$A$12:$O$51,VLOOKUP(BM$277,$B$276:$C$278,2,0),0)/1000)),"")</f>
        <v/>
      </c>
      <c r="BN427" s="145" t="str">
        <f>IFERROR(TRUNC(VLOOKUP($E427,'Container Panel'!$B$41:$Z$100,$D427,0)/(VLOOKUP(BN$276,UI!$A$12:$O$51,VLOOKUP(BN$277,$B$276:$C$278,2,0),0)/1000)),"")</f>
        <v/>
      </c>
      <c r="BO427" s="145" t="str">
        <f>IFERROR(TRUNC(VLOOKUP($E427,'Container Panel'!$B$41:$Z$100,$D427,0)/(VLOOKUP(BO$276,UI!$A$12:$O$51,VLOOKUP(BO$277,$B$276:$C$278,2,0),0)/1000)),"")</f>
        <v/>
      </c>
      <c r="BP427" s="145" t="str">
        <f>IFERROR(TRUNC(VLOOKUP($E427,'Container Panel'!$B$41:$Z$100,$D427,0)/(VLOOKUP(BP$276,UI!$A$12:$O$51,VLOOKUP(BP$277,$B$276:$C$278,2,0),0)/1000)),"")</f>
        <v/>
      </c>
      <c r="BQ427" s="145" t="str">
        <f>IFERROR(TRUNC(VLOOKUP($E427,'Container Panel'!$B$41:$Z$100,$D427,0)/(VLOOKUP(BQ$276,UI!$A$12:$O$51,VLOOKUP(BQ$277,$B$276:$C$278,2,0),0)/1000)),"")</f>
        <v/>
      </c>
      <c r="BR427" s="145" t="str">
        <f>IFERROR(TRUNC(VLOOKUP($E427,'Container Panel'!$B$41:$Z$100,$D427,0)/(VLOOKUP(BR$276,UI!$A$12:$O$51,VLOOKUP(BR$277,$B$276:$C$278,2,0),0)/1000)),"")</f>
        <v/>
      </c>
      <c r="BS427" s="145" t="str">
        <f>IFERROR(TRUNC(VLOOKUP($E427,'Container Panel'!$B$41:$Z$100,$D427,0)/(VLOOKUP(BS$276,UI!$A$12:$O$51,VLOOKUP(BS$277,$B$276:$C$278,2,0),0)/1000)),"")</f>
        <v/>
      </c>
      <c r="BT427" s="145" t="str">
        <f>IFERROR(TRUNC(VLOOKUP($E427,'Container Panel'!$B$41:$Z$100,$D427,0)/(VLOOKUP(BT$276,UI!$A$12:$O$51,VLOOKUP(BT$277,$B$276:$C$278,2,0),0)/1000)),"")</f>
        <v/>
      </c>
      <c r="BU427" s="145" t="str">
        <f>IFERROR(TRUNC(VLOOKUP($E427,'Container Panel'!$B$41:$Z$100,$D427,0)/(VLOOKUP(BU$276,UI!$A$12:$O$51,VLOOKUP(BU$277,$B$276:$C$278,2,0),0)/1000)),"")</f>
        <v/>
      </c>
      <c r="BV427" s="145" t="str">
        <f>IFERROR(TRUNC(VLOOKUP($E427,'Container Panel'!$B$41:$Z$100,$D427,0)/(VLOOKUP(BV$276,UI!$A$12:$O$51,VLOOKUP(BV$277,$B$276:$C$278,2,0),0)/1000)),"")</f>
        <v/>
      </c>
      <c r="BW427" s="145" t="str">
        <f>IFERROR(TRUNC(VLOOKUP($E427,'Container Panel'!$B$41:$Z$100,$D427,0)/(VLOOKUP(BW$276,UI!$A$12:$O$51,VLOOKUP(BW$277,$B$276:$C$278,2,0),0)/1000)),"")</f>
        <v/>
      </c>
      <c r="BX427" s="145" t="str">
        <f>IFERROR(TRUNC(VLOOKUP($E427,'Container Panel'!$B$41:$Z$100,$D427,0)/(VLOOKUP(BX$276,UI!$A$12:$O$51,VLOOKUP(BX$277,$B$276:$C$278,2,0),0)/1000)),"")</f>
        <v/>
      </c>
      <c r="BY427" s="145" t="str">
        <f>IFERROR(TRUNC(VLOOKUP($E427,'Container Panel'!$B$41:$Z$100,$D427,0)/(VLOOKUP(BY$276,UI!$A$12:$O$51,VLOOKUP(BY$277,$B$276:$C$278,2,0),0)/1000)),"")</f>
        <v/>
      </c>
      <c r="BZ427" s="145" t="str">
        <f>IFERROR(TRUNC(VLOOKUP($E427,'Container Panel'!$B$41:$Z$100,$D427,0)/(VLOOKUP(BZ$276,UI!$A$12:$O$51,VLOOKUP(BZ$277,$B$276:$C$278,2,0),0)/1000)),"")</f>
        <v/>
      </c>
      <c r="CA427" s="145" t="str">
        <f>IFERROR(TRUNC(VLOOKUP($E427,'Container Panel'!$B$41:$Z$100,$D427,0)/(VLOOKUP(CA$276,UI!$A$12:$O$51,VLOOKUP(CA$277,$B$276:$C$278,2,0),0)/1000)),"")</f>
        <v/>
      </c>
      <c r="CB427" s="145" t="str">
        <f>IFERROR(TRUNC(VLOOKUP($E427,'Container Panel'!$B$41:$Z$100,$D427,0)/(VLOOKUP(CB$276,UI!$A$12:$O$51,VLOOKUP(CB$277,$B$276:$C$278,2,0),0)/1000)),"")</f>
        <v/>
      </c>
      <c r="CC427" s="145" t="str">
        <f>IFERROR(TRUNC(VLOOKUP($E427,'Container Panel'!$B$41:$Z$100,$D427,0)/(VLOOKUP(CC$276,UI!$A$12:$O$51,VLOOKUP(CC$277,$B$276:$C$278,2,0),0)/1000)),"")</f>
        <v/>
      </c>
      <c r="CD427" s="145" t="str">
        <f>IFERROR(TRUNC(VLOOKUP($E427,'Container Panel'!$B$41:$Z$100,$D427,0)/(VLOOKUP(CD$276,UI!$A$12:$O$51,VLOOKUP(CD$277,$B$276:$C$278,2,0),0)/1000)),"")</f>
        <v/>
      </c>
      <c r="CE427" s="145" t="str">
        <f>IFERROR(TRUNC(VLOOKUP($E427,'Container Panel'!$B$41:$Z$100,$D427,0)/(VLOOKUP(CE$276,UI!$A$12:$O$51,VLOOKUP(CE$277,$B$276:$C$278,2,0),0)/1000)),"")</f>
        <v/>
      </c>
      <c r="CF427" s="145" t="str">
        <f>IFERROR(TRUNC(VLOOKUP($E427,'Container Panel'!$B$41:$Z$100,$D427,0)/(VLOOKUP(CF$276,UI!$A$12:$O$51,VLOOKUP(CF$277,$B$276:$C$278,2,0),0)/1000)),"")</f>
        <v/>
      </c>
      <c r="CG427" s="145" t="str">
        <f>IFERROR(TRUNC(VLOOKUP($E427,'Container Panel'!$B$41:$Z$100,$D427,0)/(VLOOKUP(CG$276,UI!$A$12:$O$51,VLOOKUP(CG$277,$B$276:$C$278,2,0),0)/1000)),"")</f>
        <v/>
      </c>
      <c r="CH427" s="145" t="str">
        <f>IFERROR(TRUNC(VLOOKUP($E427,'Container Panel'!$B$41:$Z$100,$D427,0)/(VLOOKUP(CH$276,UI!$A$12:$O$51,VLOOKUP(CH$277,$B$276:$C$278,2,0),0)/1000)),"")</f>
        <v/>
      </c>
      <c r="CI427" s="145" t="str">
        <f>IFERROR(TRUNC(VLOOKUP($E427,'Container Panel'!$B$41:$Z$100,$D427,0)/(VLOOKUP(CI$276,UI!$A$12:$O$51,VLOOKUP(CI$277,$B$276:$C$278,2,0),0)/1000)),"")</f>
        <v/>
      </c>
      <c r="CJ427" s="145" t="str">
        <f>IFERROR(TRUNC(VLOOKUP($E427,'Container Panel'!$B$41:$Z$100,$D427,0)/(VLOOKUP(CJ$276,UI!$A$12:$O$51,VLOOKUP(CJ$277,$B$276:$C$278,2,0),0)/1000)),"")</f>
        <v/>
      </c>
      <c r="CK427" s="145" t="str">
        <f>IFERROR(TRUNC(VLOOKUP($E427,'Container Panel'!$B$41:$Z$100,$D427,0)/(VLOOKUP(CK$276,UI!$A$12:$O$51,VLOOKUP(CK$277,$B$276:$C$278,2,0),0)/1000)),"")</f>
        <v/>
      </c>
      <c r="CL427" s="145" t="str">
        <f>IFERROR(TRUNC(VLOOKUP($E427,'Container Panel'!$B$41:$Z$100,$D427,0)/(VLOOKUP(CL$276,UI!$A$12:$O$51,VLOOKUP(CL$277,$B$276:$C$278,2,0),0)/1000)),"")</f>
        <v/>
      </c>
      <c r="CM427" s="145" t="str">
        <f>IFERROR(TRUNC(VLOOKUP($E427,'Container Panel'!$B$41:$Z$100,$D427,0)/(VLOOKUP(CM$276,UI!$A$12:$O$51,VLOOKUP(CM$277,$B$276:$C$278,2,0),0)/1000)),"")</f>
        <v/>
      </c>
      <c r="CN427" s="145" t="str">
        <f>IFERROR(TRUNC(VLOOKUP($E427,'Container Panel'!$B$41:$Z$100,$D427,0)/(VLOOKUP(CN$276,UI!$A$12:$O$51,VLOOKUP(CN$277,$B$276:$C$278,2,0),0)/1000)),"")</f>
        <v/>
      </c>
      <c r="CO427" s="145" t="str">
        <f>IFERROR(TRUNC(VLOOKUP($E427,'Container Panel'!$B$41:$Z$100,$D427,0)/(VLOOKUP(CO$276,UI!$A$12:$O$51,VLOOKUP(CO$277,$B$276:$C$278,2,0),0)/1000)),"")</f>
        <v/>
      </c>
      <c r="CP427" s="145" t="str">
        <f>IFERROR(TRUNC(VLOOKUP($E427,'Container Panel'!$B$41:$Z$100,$D427,0)/(VLOOKUP(CP$276,UI!$A$12:$O$51,VLOOKUP(CP$277,$B$276:$C$278,2,0),0)/1000)),"")</f>
        <v/>
      </c>
      <c r="CQ427" s="145" t="str">
        <f>IFERROR(TRUNC(VLOOKUP($E427,'Container Panel'!$B$41:$Z$100,$D427,0)/(VLOOKUP(CQ$276,UI!$A$12:$O$51,VLOOKUP(CQ$277,$B$276:$C$278,2,0),0)/1000)),"")</f>
        <v/>
      </c>
      <c r="CR427" s="145" t="str">
        <f>IFERROR(TRUNC(VLOOKUP($E427,'Container Panel'!$B$41:$Z$100,$D427,0)/(VLOOKUP(CR$276,UI!$A$12:$O$51,VLOOKUP(CR$277,$B$276:$C$278,2,0),0)/1000)),"")</f>
        <v/>
      </c>
      <c r="CS427" s="145" t="str">
        <f>IFERROR(TRUNC(VLOOKUP($E427,'Container Panel'!$B$41:$Z$100,$D427,0)/(VLOOKUP(CS$276,UI!$A$12:$O$51,VLOOKUP(CS$277,$B$276:$C$278,2,0),0)/1000)),"")</f>
        <v/>
      </c>
      <c r="CT427" s="145" t="str">
        <f>IFERROR(TRUNC(VLOOKUP($E427,'Container Panel'!$B$41:$Z$100,$D427,0)/(VLOOKUP(CT$276,UI!$A$12:$O$51,VLOOKUP(CT$277,$B$276:$C$278,2,0),0)/1000)),"")</f>
        <v/>
      </c>
      <c r="CU427" s="145" t="str">
        <f>IFERROR(TRUNC(VLOOKUP($E427,'Container Panel'!$B$41:$Z$100,$D427,0)/(VLOOKUP(CU$276,UI!$A$12:$O$51,VLOOKUP(CU$277,$B$276:$C$278,2,0),0)/1000)),"")</f>
        <v/>
      </c>
      <c r="CV427" s="145" t="str">
        <f>IFERROR(TRUNC(VLOOKUP($E427,'Container Panel'!$B$41:$Z$100,$D427,0)/(VLOOKUP(CV$276,UI!$A$12:$O$51,VLOOKUP(CV$277,$B$276:$C$278,2,0),0)/1000)),"")</f>
        <v/>
      </c>
      <c r="CW427" s="145" t="str">
        <f>IFERROR(TRUNC(VLOOKUP($E427,'Container Panel'!$B$41:$Z$100,$D427,0)/(VLOOKUP(CW$276,UI!$A$12:$O$51,VLOOKUP(CW$277,$B$276:$C$278,2,0),0)/1000)),"")</f>
        <v/>
      </c>
      <c r="CX427" s="145" t="str">
        <f>IFERROR(TRUNC(VLOOKUP($E427,'Container Panel'!$B$41:$Z$100,$D427,0)/(VLOOKUP(CX$276,UI!$A$12:$O$51,VLOOKUP(CX$277,$B$276:$C$278,2,0),0)/1000)),"")</f>
        <v/>
      </c>
      <c r="CY427" s="145" t="str">
        <f>IFERROR(TRUNC(VLOOKUP($E427,'Container Panel'!$B$41:$Z$100,$D427,0)/(VLOOKUP(CY$276,UI!$A$12:$O$51,VLOOKUP(CY$277,$B$276:$C$278,2,0),0)/1000)),"")</f>
        <v/>
      </c>
      <c r="CZ427" s="145" t="str">
        <f>IFERROR(TRUNC(VLOOKUP($E427,'Container Panel'!$B$41:$Z$100,$D427,0)/(VLOOKUP(CZ$276,UI!$A$12:$O$51,VLOOKUP(CZ$277,$B$276:$C$278,2,0),0)/1000)),"")</f>
        <v/>
      </c>
      <c r="DA427" s="145" t="str">
        <f>IFERROR(TRUNC(VLOOKUP($E427,'Container Panel'!$B$41:$Z$100,$D427,0)/(VLOOKUP(DA$276,UI!$A$12:$O$51,VLOOKUP(DA$277,$B$276:$C$278,2,0),0)/1000)),"")</f>
        <v/>
      </c>
      <c r="DB427" s="145" t="str">
        <f>IFERROR(TRUNC(VLOOKUP($E427,'Container Panel'!$B$41:$Z$100,$D427,0)/(VLOOKUP(DB$276,UI!$A$12:$O$51,VLOOKUP(DB$277,$B$276:$C$278,2,0),0)/1000)),"")</f>
        <v/>
      </c>
      <c r="DC427" s="145" t="str">
        <f>IFERROR(TRUNC(VLOOKUP($E427,'Container Panel'!$B$41:$Z$100,$D427,0)/(VLOOKUP(DC$276,UI!$A$12:$O$51,VLOOKUP(DC$277,$B$276:$C$278,2,0),0)/1000)),"")</f>
        <v/>
      </c>
      <c r="DD427" s="145" t="str">
        <f>IFERROR(TRUNC(VLOOKUP($E427,'Container Panel'!$B$41:$Z$100,$D427,0)/(VLOOKUP(DD$276,UI!$A$12:$O$51,VLOOKUP(DD$277,$B$276:$C$278,2,0),0)/1000)),"")</f>
        <v/>
      </c>
      <c r="DE427" s="145" t="str">
        <f>IFERROR(TRUNC(VLOOKUP($E427,'Container Panel'!$B$41:$Z$100,$D427,0)/(VLOOKUP(DE$276,UI!$A$12:$O$51,VLOOKUP(DE$277,$B$276:$C$278,2,0),0)/1000)),"")</f>
        <v/>
      </c>
      <c r="DF427" s="145" t="str">
        <f>IFERROR(TRUNC(VLOOKUP($E427,'Container Panel'!$B$41:$Z$100,$D427,0)/(VLOOKUP(DF$276,UI!$A$12:$O$51,VLOOKUP(DF$277,$B$276:$C$278,2,0),0)/1000)),"")</f>
        <v/>
      </c>
      <c r="DG427" s="145" t="str">
        <f>IFERROR(TRUNC(VLOOKUP($E427,'Container Panel'!$B$41:$Z$100,$D427,0)/(VLOOKUP(DG$276,UI!$A$12:$O$51,VLOOKUP(DG$277,$B$276:$C$278,2,0),0)/1000)),"")</f>
        <v/>
      </c>
      <c r="DH427" s="145" t="str">
        <f>IFERROR(TRUNC(VLOOKUP($E427,'Container Panel'!$B$41:$Z$100,$D427,0)/(VLOOKUP(DH$276,UI!$A$12:$O$51,VLOOKUP(DH$277,$B$276:$C$278,2,0),0)/1000)),"")</f>
        <v/>
      </c>
      <c r="DI427" s="145" t="str">
        <f>IFERROR(TRUNC(VLOOKUP($E427,'Container Panel'!$B$41:$Z$100,$D427,0)/(VLOOKUP(DI$276,UI!$A$12:$O$51,VLOOKUP(DI$277,$B$276:$C$278,2,0),0)/1000)),"")</f>
        <v/>
      </c>
      <c r="DJ427" s="145" t="str">
        <f>IFERROR(TRUNC(VLOOKUP($E427,'Container Panel'!$B$41:$Z$100,$D427,0)/(VLOOKUP(DJ$276,UI!$A$12:$O$51,VLOOKUP(DJ$277,$B$276:$C$278,2,0),0)/1000)),"")</f>
        <v/>
      </c>
      <c r="DK427" s="145" t="str">
        <f>IFERROR(TRUNC(VLOOKUP($E427,'Container Panel'!$B$41:$Z$100,$D427,0)/(VLOOKUP(DK$276,UI!$A$12:$O$51,VLOOKUP(DK$277,$B$276:$C$278,2,0),0)/1000)),"")</f>
        <v/>
      </c>
      <c r="DL427" s="145" t="str">
        <f>IFERROR(TRUNC(VLOOKUP($E427,'Container Panel'!$B$41:$Z$100,$D427,0)/(VLOOKUP(DL$276,UI!$A$12:$O$51,VLOOKUP(DL$277,$B$276:$C$278,2,0),0)/1000)),"")</f>
        <v/>
      </c>
      <c r="DM427" s="145" t="str">
        <f>IFERROR(TRUNC(VLOOKUP($E427,'Container Panel'!$B$41:$Z$100,$D427,0)/(VLOOKUP(DM$276,UI!$A$12:$O$51,VLOOKUP(DM$277,$B$276:$C$278,2,0),0)/1000)),"")</f>
        <v/>
      </c>
      <c r="DN427" s="145" t="str">
        <f>IFERROR(TRUNC(VLOOKUP($E427,'Container Panel'!$B$41:$Z$100,$D427,0)/(VLOOKUP(DN$276,UI!$A$12:$O$51,VLOOKUP(DN$277,$B$276:$C$278,2,0),0)/1000)),"")</f>
        <v/>
      </c>
      <c r="DO427" s="145" t="str">
        <f>IFERROR(TRUNC(VLOOKUP($E427,'Container Panel'!$B$41:$Z$100,$D427,0)/(VLOOKUP(DO$276,UI!$A$12:$O$51,VLOOKUP(DO$277,$B$276:$C$278,2,0),0)/1000)),"")</f>
        <v/>
      </c>
      <c r="DP427" s="145" t="str">
        <f>IFERROR(TRUNC(VLOOKUP($E427,'Container Panel'!$B$41:$Z$100,$D427,0)/(VLOOKUP(DP$276,UI!$A$12:$O$51,VLOOKUP(DP$277,$B$276:$C$278,2,0),0)/1000)),"")</f>
        <v/>
      </c>
      <c r="DQ427" s="145" t="str">
        <f>IFERROR(TRUNC(VLOOKUP($E427,'Container Panel'!$B$41:$Z$100,$D427,0)/(VLOOKUP(DQ$276,UI!$A$12:$O$51,VLOOKUP(DQ$277,$B$276:$C$278,2,0),0)/1000)),"")</f>
        <v/>
      </c>
      <c r="DR427" s="145" t="str">
        <f>IFERROR(TRUNC(VLOOKUP($E427,'Container Panel'!$B$41:$Z$100,$D427,0)/(VLOOKUP(DR$276,UI!$A$12:$O$51,VLOOKUP(DR$277,$B$276:$C$278,2,0),0)/1000)),"")</f>
        <v/>
      </c>
      <c r="DS427" s="145" t="str">
        <f>IFERROR(TRUNC(VLOOKUP($E427,'Container Panel'!$B$41:$Z$100,$D427,0)/(VLOOKUP(DS$276,UI!$A$12:$O$51,VLOOKUP(DS$277,$B$276:$C$278,2,0),0)/1000)),"")</f>
        <v/>
      </c>
      <c r="DT427" s="145" t="str">
        <f>IFERROR(TRUNC(VLOOKUP($E427,'Container Panel'!$B$41:$Z$100,$D427,0)/(VLOOKUP(DT$276,UI!$A$12:$O$51,VLOOKUP(DT$277,$B$276:$C$278,2,0),0)/1000)),"")</f>
        <v/>
      </c>
      <c r="DU427" s="145" t="str">
        <f>IFERROR(TRUNC(VLOOKUP($E427,'Container Panel'!$B$41:$Z$100,$D427,0)/(VLOOKUP(DU$276,UI!$A$12:$O$51,VLOOKUP(DU$277,$B$276:$C$278,2,0),0)/1000)),"")</f>
        <v/>
      </c>
      <c r="DV427" s="145" t="str">
        <f>IFERROR(TRUNC(VLOOKUP($E427,'Container Panel'!$B$41:$Z$100,$D427,0)/(VLOOKUP(DV$276,UI!$A$12:$O$51,VLOOKUP(DV$277,$B$276:$C$278,2,0),0)/1000)),"")</f>
        <v/>
      </c>
      <c r="DW427" s="145" t="str">
        <f>IFERROR(TRUNC(VLOOKUP($E427,'Container Panel'!$B$41:$Z$100,$D427,0)/(VLOOKUP(DW$276,UI!$A$12:$O$51,VLOOKUP(DW$277,$B$276:$C$278,2,0),0)/1000)),"")</f>
        <v/>
      </c>
      <c r="DX427" s="145" t="str">
        <f>IFERROR(TRUNC(VLOOKUP($E427,'Container Panel'!$B$41:$Z$100,$D427,0)/(VLOOKUP(DX$276,UI!$A$12:$O$51,VLOOKUP(DX$277,$B$276:$C$278,2,0),0)/1000)),"")</f>
        <v/>
      </c>
      <c r="DY427" s="145" t="str">
        <f>IFERROR(TRUNC(VLOOKUP($E427,'Container Panel'!$B$41:$Z$100,$D427,0)/(VLOOKUP(DY$276,UI!$A$12:$O$51,VLOOKUP(DY$277,$B$276:$C$278,2,0),0)/1000)),"")</f>
        <v/>
      </c>
      <c r="DZ427" s="145" t="str">
        <f>IFERROR(TRUNC(VLOOKUP($E427,'Container Panel'!$B$41:$Z$100,$D427,0)/(VLOOKUP(DZ$276,UI!$A$12:$O$51,VLOOKUP(DZ$277,$B$276:$C$278,2,0),0)/1000)),"")</f>
        <v/>
      </c>
      <c r="EA427" s="145" t="str">
        <f>IFERROR(TRUNC(VLOOKUP($E427,'Container Panel'!$B$41:$Z$100,$D427,0)/(VLOOKUP(EA$276,UI!$A$12:$O$51,VLOOKUP(EA$277,$B$276:$C$278,2,0),0)/1000)),"")</f>
        <v/>
      </c>
      <c r="EB427" s="145" t="str">
        <f>IFERROR(TRUNC(VLOOKUP($E427,'Container Panel'!$B$41:$Z$100,$D427,0)/(VLOOKUP(EB$276,UI!$A$12:$O$51,VLOOKUP(EB$277,$B$276:$C$278,2,0),0)/1000)),"")</f>
        <v/>
      </c>
      <c r="EC427" s="145" t="str">
        <f>IFERROR(TRUNC(VLOOKUP($E427,'Container Panel'!$B$41:$Z$100,$D427,0)/(VLOOKUP(EC$276,UI!$A$12:$O$51,VLOOKUP(EC$277,$B$276:$C$278,2,0),0)/1000)),"")</f>
        <v/>
      </c>
      <c r="ED427" s="145" t="str">
        <f>IFERROR(TRUNC(VLOOKUP($E427,'Container Panel'!$B$41:$Z$100,$D427,0)/(VLOOKUP(ED$276,UI!$A$12:$O$51,VLOOKUP(ED$277,$B$276:$C$278,2,0),0)/1000)),"")</f>
        <v/>
      </c>
      <c r="EE427" s="145" t="str">
        <f>IFERROR(TRUNC(VLOOKUP($E427,'Container Panel'!$B$41:$Z$100,$D427,0)/(VLOOKUP(EE$276,UI!$A$12:$O$51,VLOOKUP(EE$277,$B$276:$C$278,2,0),0)/1000)),"")</f>
        <v/>
      </c>
      <c r="EF427" s="145" t="str">
        <f>IFERROR(TRUNC(VLOOKUP($E427,'Container Panel'!$B$41:$Z$100,$D427,0)/(VLOOKUP(EF$276,UI!$A$12:$O$51,VLOOKUP(EF$277,$B$276:$C$278,2,0),0)/1000)),"")</f>
        <v/>
      </c>
      <c r="EG427" s="145" t="str">
        <f>IFERROR(TRUNC(VLOOKUP($E427,'Container Panel'!$B$41:$Z$100,$D427,0)/(VLOOKUP(EG$276,UI!$A$12:$O$51,VLOOKUP(EG$277,$B$276:$C$278,2,0),0)/1000)),"")</f>
        <v/>
      </c>
      <c r="EH427" s="145" t="str">
        <f>IFERROR(TRUNC(VLOOKUP($E427,'Container Panel'!$B$41:$Z$100,$D427,0)/(VLOOKUP(EH$276,UI!$A$12:$O$51,VLOOKUP(EH$277,$B$276:$C$278,2,0),0)/1000)),"")</f>
        <v/>
      </c>
      <c r="EI427" s="145" t="str">
        <f>IFERROR(TRUNC(VLOOKUP($E427,'Container Panel'!$B$41:$Z$100,$D427,0)/(VLOOKUP(EI$276,UI!$A$12:$O$51,VLOOKUP(EI$277,$B$276:$C$278,2,0),0)/1000)),"")</f>
        <v/>
      </c>
      <c r="EJ427" s="145" t="str">
        <f>IFERROR(TRUNC(VLOOKUP($E427,'Container Panel'!$B$41:$Z$100,$D427,0)/(VLOOKUP(EJ$276,UI!$A$12:$O$51,VLOOKUP(EJ$277,$B$276:$C$278,2,0),0)/1000)),"")</f>
        <v/>
      </c>
      <c r="EK427" s="145" t="str">
        <f>IFERROR(TRUNC(VLOOKUP($E427,'Container Panel'!$B$41:$Z$100,$D427,0)/(VLOOKUP(EK$276,UI!$A$12:$O$51,VLOOKUP(EK$277,$B$276:$C$278,2,0),0)/1000)),"")</f>
        <v/>
      </c>
      <c r="EL427" s="145" t="str">
        <f>IFERROR(TRUNC(VLOOKUP($E427,'Container Panel'!$B$41:$Z$100,$D427,0)/(VLOOKUP(EL$276,UI!$A$12:$O$51,VLOOKUP(EL$277,$B$276:$C$278,2,0),0)/1000)),"")</f>
        <v/>
      </c>
      <c r="EM427" s="145" t="str">
        <f>IFERROR(TRUNC(VLOOKUP($E427,'Container Panel'!$B$41:$Z$100,$D427,0)/(VLOOKUP(EM$276,UI!$A$12:$O$51,VLOOKUP(EM$277,$B$276:$C$278,2,0),0)/1000)),"")</f>
        <v/>
      </c>
      <c r="EN427" s="145" t="str">
        <f>IFERROR(TRUNC(VLOOKUP($E427,'Container Panel'!$B$41:$Z$100,$D427,0)/(VLOOKUP(EN$276,UI!$A$12:$O$51,VLOOKUP(EN$277,$B$276:$C$278,2,0),0)/1000)),"")</f>
        <v/>
      </c>
      <c r="EO427" s="145" t="str">
        <f>IFERROR(TRUNC(VLOOKUP($E427,'Container Panel'!$B$41:$Z$100,$D427,0)/(VLOOKUP(EO$276,UI!$A$12:$O$51,VLOOKUP(EO$277,$B$276:$C$278,2,0),0)/1000)),"")</f>
        <v/>
      </c>
      <c r="EP427" s="145" t="str">
        <f>IFERROR(TRUNC(VLOOKUP($E427,'Container Panel'!$B$41:$Z$100,$D427,0)/(VLOOKUP(EP$276,UI!$A$12:$O$51,VLOOKUP(EP$277,$B$276:$C$278,2,0),0)/1000)),"")</f>
        <v/>
      </c>
      <c r="EQ427" s="145" t="str">
        <f>IFERROR(TRUNC(VLOOKUP($E427,'Container Panel'!$B$41:$Z$100,$D427,0)/(VLOOKUP(EQ$276,UI!$A$12:$O$51,VLOOKUP(EQ$277,$B$276:$C$278,2,0),0)/1000)),"")</f>
        <v/>
      </c>
      <c r="ER427" s="145" t="str">
        <f>IFERROR(TRUNC(VLOOKUP($E427,'Container Panel'!$B$41:$Z$100,$D427,0)/(VLOOKUP(ER$276,UI!$A$12:$O$51,VLOOKUP(ER$277,$B$276:$C$278,2,0),0)/1000)),"")</f>
        <v/>
      </c>
      <c r="ES427" s="145" t="str">
        <f>IFERROR(TRUNC(VLOOKUP($E427,'Container Panel'!$B$41:$Z$100,$D427,0)/(VLOOKUP(ES$276,UI!$A$12:$O$51,VLOOKUP(ES$277,$B$276:$C$278,2,0),0)/1000)),"")</f>
        <v/>
      </c>
      <c r="ET427" s="145" t="str">
        <f>IFERROR(TRUNC(VLOOKUP($E427,'Container Panel'!$B$41:$Z$100,$D427,0)/(VLOOKUP(ET$276,UI!$A$12:$O$51,VLOOKUP(ET$277,$B$276:$C$278,2,0),0)/1000)),"")</f>
        <v/>
      </c>
      <c r="EU427" s="145" t="str">
        <f>IFERROR(TRUNC(VLOOKUP($E427,'Container Panel'!$B$41:$Z$100,$D427,0)/(VLOOKUP(EU$276,UI!$A$12:$O$51,VLOOKUP(EU$277,$B$276:$C$278,2,0),0)/1000)),"")</f>
        <v/>
      </c>
      <c r="EV427" s="145" t="str">
        <f>IFERROR(TRUNC(VLOOKUP($E427,'Container Panel'!$B$41:$Z$100,$D427,0)/(VLOOKUP(EV$276,UI!$A$12:$O$51,VLOOKUP(EV$277,$B$276:$C$278,2,0),0)/1000)),"")</f>
        <v/>
      </c>
      <c r="EW427" s="145" t="str">
        <f>IFERROR(TRUNC(VLOOKUP($E427,'Container Panel'!$B$41:$Z$100,$D427,0)/(VLOOKUP(EW$276,UI!$A$12:$O$51,VLOOKUP(EW$277,$B$276:$C$278,2,0),0)/1000)),"")</f>
        <v/>
      </c>
      <c r="EX427" s="145" t="str">
        <f>IFERROR(TRUNC(VLOOKUP($E427,'Container Panel'!$B$41:$Z$100,$D427,0)/(VLOOKUP(EX$276,UI!$A$12:$O$51,VLOOKUP(EX$277,$B$276:$C$278,2,0),0)/1000)),"")</f>
        <v/>
      </c>
      <c r="EY427" s="145" t="str">
        <f>IFERROR(TRUNC(VLOOKUP($E427,'Container Panel'!$B$41:$Z$100,$D427,0)/(VLOOKUP(EY$276,UI!$A$12:$O$51,VLOOKUP(EY$277,$B$276:$C$278,2,0),0)/1000)),"")</f>
        <v/>
      </c>
      <c r="EZ427" s="145" t="str">
        <f>IFERROR(TRUNC(VLOOKUP($E427,'Container Panel'!$B$41:$Z$100,$D427,0)/(VLOOKUP(EZ$276,UI!$A$12:$O$51,VLOOKUP(EZ$277,$B$276:$C$278,2,0),0)/1000)),"")</f>
        <v/>
      </c>
      <c r="FA427" s="145" t="str">
        <f>IFERROR(TRUNC(VLOOKUP($E427,'Container Panel'!$B$41:$Z$100,$D427,0)/(VLOOKUP(FA$276,UI!$A$12:$O$51,VLOOKUP(FA$277,$B$276:$C$278,2,0),0)/1000)),"")</f>
        <v/>
      </c>
      <c r="FB427" s="145" t="str">
        <f>IFERROR(TRUNC(VLOOKUP($E427,'Container Panel'!$B$41:$Z$100,$D427,0)/(VLOOKUP(FB$276,UI!$A$12:$O$51,VLOOKUP(FB$277,$B$276:$C$278,2,0),0)/1000)),"")</f>
        <v/>
      </c>
      <c r="FC427" s="145" t="str">
        <f>IFERROR(TRUNC(VLOOKUP($E427,'Container Panel'!$B$41:$Z$100,$D427,0)/(VLOOKUP(FC$276,UI!$A$12:$O$51,VLOOKUP(FC$277,$B$276:$C$278,2,0),0)/1000)),"")</f>
        <v/>
      </c>
      <c r="FD427" s="145" t="str">
        <f>IFERROR(TRUNC(VLOOKUP($E427,'Container Panel'!$B$41:$Z$100,$D427,0)/(VLOOKUP(FD$276,UI!$A$12:$O$51,VLOOKUP(FD$277,$B$276:$C$278,2,0),0)/1000)),"")</f>
        <v/>
      </c>
      <c r="FE427" s="145" t="str">
        <f>IFERROR(TRUNC(VLOOKUP($E427,'Container Panel'!$B$41:$Z$100,$D427,0)/(VLOOKUP(FE$276,UI!$A$12:$O$51,VLOOKUP(FE$277,$B$276:$C$278,2,0),0)/1000)),"")</f>
        <v/>
      </c>
      <c r="FF427" s="145" t="str">
        <f>IFERROR(TRUNC(VLOOKUP($E427,'Container Panel'!$B$41:$Z$100,$D427,0)/(VLOOKUP(FF$276,UI!$A$12:$O$51,VLOOKUP(FF$277,$B$276:$C$278,2,0),0)/1000)),"")</f>
        <v/>
      </c>
      <c r="FG427" s="145" t="str">
        <f>IFERROR(TRUNC(VLOOKUP($E427,'Container Panel'!$B$41:$Z$100,$D427,0)/(VLOOKUP(FG$276,UI!$A$12:$O$51,VLOOKUP(FG$277,$B$276:$C$278,2,0),0)/1000)),"")</f>
        <v/>
      </c>
      <c r="FH427" s="145" t="str">
        <f>IFERROR(TRUNC(VLOOKUP($E427,'Container Panel'!$B$41:$Z$100,$D427,0)/(VLOOKUP(FH$276,UI!$A$12:$O$51,VLOOKUP(FH$277,$B$276:$C$278,2,0),0)/1000)),"")</f>
        <v/>
      </c>
      <c r="FI427" s="145" t="str">
        <f>IFERROR(TRUNC(VLOOKUP($E427,'Container Panel'!$B$41:$Z$100,$D427,0)/(VLOOKUP(FI$276,UI!$A$12:$O$51,VLOOKUP(FI$277,$B$276:$C$278,2,0),0)/1000)),"")</f>
        <v/>
      </c>
      <c r="FJ427" s="145" t="str">
        <f>IFERROR(TRUNC(VLOOKUP($E427,'Container Panel'!$B$41:$Z$100,$D427,0)/(VLOOKUP(FJ$276,UI!$A$12:$O$51,VLOOKUP(FJ$277,$B$276:$C$278,2,0),0)/1000)),"")</f>
        <v/>
      </c>
      <c r="FK427" s="145" t="str">
        <f>IFERROR(TRUNC(VLOOKUP($E427,'Container Panel'!$B$41:$Z$100,$D427,0)/(VLOOKUP(FK$276,UI!$A$12:$O$51,VLOOKUP(FK$277,$B$276:$C$278,2,0),0)/1000)),"")</f>
        <v/>
      </c>
      <c r="FL427" s="145" t="str">
        <f>IFERROR(TRUNC(VLOOKUP($E427,'Container Panel'!$B$41:$Z$100,$D427,0)/(VLOOKUP(FL$276,UI!$A$12:$O$51,VLOOKUP(FL$277,$B$276:$C$278,2,0),0)/1000)),"")</f>
        <v/>
      </c>
      <c r="FM427" s="145" t="str">
        <f>IFERROR(TRUNC(VLOOKUP($E427,'Container Panel'!$B$41:$Z$100,$D427,0)/(VLOOKUP(FM$276,UI!$A$12:$O$51,VLOOKUP(FM$277,$B$276:$C$278,2,0),0)/1000)),"")</f>
        <v/>
      </c>
      <c r="FN427" s="145" t="str">
        <f>IFERROR(TRUNC(VLOOKUP($E427,'Container Panel'!$B$41:$Z$100,$D427,0)/(VLOOKUP(FN$276,UI!$A$12:$O$51,VLOOKUP(FN$277,$B$276:$C$278,2,0),0)/1000)),"")</f>
        <v/>
      </c>
      <c r="FO427" s="145" t="str">
        <f>IFERROR(TRUNC(VLOOKUP($E427,'Container Panel'!$B$41:$Z$100,$D427,0)/(VLOOKUP(FO$276,UI!$A$12:$O$51,VLOOKUP(FO$277,$B$276:$C$278,2,0),0)/1000)),"")</f>
        <v/>
      </c>
      <c r="FP427" s="145" t="str">
        <f>IFERROR(TRUNC(VLOOKUP($E427,'Container Panel'!$B$41:$Z$100,$D427,0)/(VLOOKUP(FP$276,UI!$A$12:$O$51,VLOOKUP(FP$277,$B$276:$C$278,2,0),0)/1000)),"")</f>
        <v/>
      </c>
      <c r="FQ427" s="145" t="str">
        <f>IFERROR(TRUNC(VLOOKUP($E427,'Container Panel'!$B$41:$Z$100,$D427,0)/(VLOOKUP(FQ$276,UI!$A$12:$O$51,VLOOKUP(FQ$277,$B$276:$C$278,2,0),0)/1000)),"")</f>
        <v/>
      </c>
      <c r="FR427" s="145" t="str">
        <f>IFERROR(TRUNC(VLOOKUP($E427,'Container Panel'!$B$41:$Z$100,$D427,0)/(VLOOKUP(FR$276,UI!$A$12:$O$51,VLOOKUP(FR$277,$B$276:$C$278,2,0),0)/1000)),"")</f>
        <v/>
      </c>
      <c r="FS427" s="145" t="str">
        <f>IFERROR(TRUNC(VLOOKUP($E427,'Container Panel'!$B$41:$Z$100,$D427,0)/(VLOOKUP(FS$276,UI!$A$12:$O$51,VLOOKUP(FS$277,$B$276:$C$278,2,0),0)/1000)),"")</f>
        <v/>
      </c>
      <c r="FT427" s="145" t="str">
        <f>IFERROR(TRUNC(VLOOKUP($E427,'Container Panel'!$B$41:$Z$100,$D427,0)/(VLOOKUP(FT$276,UI!$A$12:$O$51,VLOOKUP(FT$277,$B$276:$C$278,2,0),0)/1000)),"")</f>
        <v/>
      </c>
      <c r="FU427" s="145" t="str">
        <f>IFERROR(TRUNC(VLOOKUP($E427,'Container Panel'!$B$41:$Z$100,$D427,0)/(VLOOKUP(FU$276,UI!$A$12:$O$51,VLOOKUP(FU$277,$B$276:$C$278,2,0),0)/1000)),"")</f>
        <v/>
      </c>
      <c r="FV427" s="145" t="str">
        <f>IFERROR(TRUNC(VLOOKUP($E427,'Container Panel'!$B$41:$Z$100,$D427,0)/(VLOOKUP(FV$276,UI!$A$12:$O$51,VLOOKUP(FV$277,$B$276:$C$278,2,0),0)/1000)),"")</f>
        <v/>
      </c>
      <c r="FW427" s="145" t="str">
        <f>IFERROR(TRUNC(VLOOKUP($E427,'Container Panel'!$B$41:$Z$100,$D427,0)/(VLOOKUP(FW$276,UI!$A$12:$O$51,VLOOKUP(FW$277,$B$276:$C$278,2,0),0)/1000)),"")</f>
        <v/>
      </c>
      <c r="FX427" s="145" t="str">
        <f>IFERROR(TRUNC(VLOOKUP($E427,'Container Panel'!$B$41:$Z$100,$D427,0)/(VLOOKUP(FX$276,UI!$A$12:$O$51,VLOOKUP(FX$277,$B$276:$C$278,2,0),0)/1000)),"")</f>
        <v/>
      </c>
      <c r="FY427" s="145" t="str">
        <f>IFERROR(TRUNC(VLOOKUP($E427,'Container Panel'!$B$41:$Z$100,$D427,0)/(VLOOKUP(FY$276,UI!$A$12:$O$51,VLOOKUP(FY$277,$B$276:$C$278,2,0),0)/1000)),"")</f>
        <v/>
      </c>
      <c r="FZ427" s="145" t="str">
        <f>IFERROR(TRUNC(VLOOKUP($E427,'Container Panel'!$B$41:$Z$100,$D427,0)/(VLOOKUP(FZ$276,UI!$A$12:$O$51,VLOOKUP(FZ$277,$B$276:$C$278,2,0),0)/1000)),"")</f>
        <v/>
      </c>
      <c r="GA427" s="145" t="str">
        <f>IFERROR(TRUNC(VLOOKUP($E427,'Container Panel'!$B$41:$Z$100,$D427,0)/(VLOOKUP(GA$276,UI!$A$12:$O$51,VLOOKUP(GA$277,$B$276:$C$278,2,0),0)/1000)),"")</f>
        <v/>
      </c>
      <c r="GB427" s="145" t="str">
        <f>IFERROR(TRUNC(VLOOKUP($E427,'Container Panel'!$B$41:$Z$100,$D427,0)/(VLOOKUP(GB$276,UI!$A$12:$O$51,VLOOKUP(GB$277,$B$276:$C$278,2,0),0)/1000)),"")</f>
        <v/>
      </c>
      <c r="GC427" s="145" t="str">
        <f>IFERROR(TRUNC(VLOOKUP($E427,'Container Panel'!$B$41:$Z$100,$D427,0)/(VLOOKUP(GC$276,UI!$A$12:$O$51,VLOOKUP(GC$277,$B$276:$C$278,2,0),0)/1000)),"")</f>
        <v/>
      </c>
      <c r="GD427" s="145" t="str">
        <f>IFERROR(TRUNC(VLOOKUP($E427,'Container Panel'!$B$41:$Z$100,$D427,0)/(VLOOKUP(GD$276,UI!$A$12:$O$51,VLOOKUP(GD$277,$B$276:$C$278,2,0),0)/1000)),"")</f>
        <v/>
      </c>
      <c r="GE427" s="145" t="str">
        <f>IFERROR(TRUNC(VLOOKUP($E427,'Container Panel'!$B$41:$Z$100,$D427,0)/(VLOOKUP(GE$276,UI!$A$12:$O$51,VLOOKUP(GE$277,$B$276:$C$278,2,0),0)/1000)),"")</f>
        <v/>
      </c>
      <c r="GF427" s="145" t="str">
        <f>IFERROR(TRUNC(VLOOKUP($E427,'Container Panel'!$B$41:$Z$100,$D427,0)/(VLOOKUP(GF$276,UI!$A$12:$O$51,VLOOKUP(GF$277,$B$276:$C$278,2,0),0)/1000)),"")</f>
        <v/>
      </c>
      <c r="GG427" s="145" t="str">
        <f>IFERROR(TRUNC(VLOOKUP($E427,'Container Panel'!$B$41:$Z$100,$D427,0)/(VLOOKUP(GG$276,UI!$A$12:$O$51,VLOOKUP(GG$277,$B$276:$C$278,2,0),0)/1000)),"")</f>
        <v/>
      </c>
      <c r="GH427" s="145" t="str">
        <f>IFERROR(TRUNC(VLOOKUP($E427,'Container Panel'!$B$41:$Z$100,$D427,0)/(VLOOKUP(GH$276,UI!$A$12:$O$51,VLOOKUP(GH$277,$B$276:$C$278,2,0),0)/1000)),"")</f>
        <v/>
      </c>
      <c r="GI427" s="145" t="str">
        <f>IFERROR(TRUNC(VLOOKUP($E427,'Container Panel'!$B$41:$Z$100,$D427,0)/(VLOOKUP(GI$276,UI!$A$12:$O$51,VLOOKUP(GI$277,$B$276:$C$278,2,0),0)/1000)),"")</f>
        <v/>
      </c>
      <c r="GJ427" s="145" t="str">
        <f>IFERROR(TRUNC(VLOOKUP($E427,'Container Panel'!$B$41:$Z$100,$D427,0)/(VLOOKUP(GJ$276,UI!$A$12:$O$51,VLOOKUP(GJ$277,$B$276:$C$278,2,0),0)/1000)),"")</f>
        <v/>
      </c>
      <c r="GK427" s="145" t="str">
        <f>IFERROR(TRUNC(VLOOKUP($E427,'Container Panel'!$B$41:$Z$100,$D427,0)/(VLOOKUP(GK$276,UI!$A$12:$O$51,VLOOKUP(GK$277,$B$276:$C$278,2,0),0)/1000)),"")</f>
        <v/>
      </c>
      <c r="GL427" s="145" t="str">
        <f>IFERROR(TRUNC(VLOOKUP($E427,'Container Panel'!$B$41:$Z$100,$D427,0)/(VLOOKUP(GL$276,UI!$A$12:$O$51,VLOOKUP(GL$277,$B$276:$C$278,2,0),0)/1000)),"")</f>
        <v/>
      </c>
      <c r="GM427" s="145" t="str">
        <f>IFERROR(TRUNC(VLOOKUP($E427,'Container Panel'!$B$41:$Z$100,$D427,0)/(VLOOKUP(GM$276,UI!$A$12:$O$51,VLOOKUP(GM$277,$B$276:$C$278,2,0),0)/1000)),"")</f>
        <v/>
      </c>
      <c r="GN427" s="145" t="str">
        <f>IFERROR(TRUNC(VLOOKUP($E427,'Container Panel'!$B$41:$Z$100,$D427,0)/(VLOOKUP(GN$276,UI!$A$12:$O$51,VLOOKUP(GN$277,$B$276:$C$278,2,0),0)/1000)),"")</f>
        <v/>
      </c>
      <c r="GO427" s="145" t="str">
        <f>IFERROR(TRUNC(VLOOKUP($E427,'Container Panel'!$B$41:$Z$100,$D427,0)/(VLOOKUP(GO$276,UI!$A$12:$O$51,VLOOKUP(GO$277,$B$276:$C$278,2,0),0)/1000)),"")</f>
        <v/>
      </c>
      <c r="GP427" s="145" t="str">
        <f>IFERROR(TRUNC(VLOOKUP($E427,'Container Panel'!$B$41:$Z$100,$D427,0)/(VLOOKUP(GP$276,UI!$A$12:$O$51,VLOOKUP(GP$277,$B$276:$C$278,2,0),0)/1000)),"")</f>
        <v/>
      </c>
      <c r="GQ427" s="145" t="str">
        <f>IFERROR(TRUNC(VLOOKUP($E427,'Container Panel'!$B$41:$Z$100,$D427,0)/(VLOOKUP(GQ$276,UI!$A$12:$O$51,VLOOKUP(GQ$277,$B$276:$C$278,2,0),0)/1000)),"")</f>
        <v/>
      </c>
      <c r="GR427" s="145" t="str">
        <f>IFERROR(TRUNC(VLOOKUP($E427,'Container Panel'!$B$41:$Z$100,$D427,0)/(VLOOKUP(GR$276,UI!$A$12:$O$51,VLOOKUP(GR$277,$B$276:$C$278,2,0),0)/1000)),"")</f>
        <v/>
      </c>
      <c r="GS427" s="145" t="str">
        <f>IFERROR(TRUNC(VLOOKUP($E427,'Container Panel'!$B$41:$Z$100,$D427,0)/(VLOOKUP(GS$276,UI!$A$12:$O$51,VLOOKUP(GS$277,$B$276:$C$278,2,0),0)/1000)),"")</f>
        <v/>
      </c>
      <c r="GT427" s="145" t="str">
        <f>IFERROR(TRUNC(VLOOKUP($E427,'Container Panel'!$B$41:$Z$100,$D427,0)/(VLOOKUP(GT$276,UI!$A$12:$O$51,VLOOKUP(GT$277,$B$276:$C$278,2,0),0)/1000)),"")</f>
        <v/>
      </c>
      <c r="GU427" s="145" t="str">
        <f>IFERROR(TRUNC(VLOOKUP($E427,'Container Panel'!$B$41:$Z$100,$D427,0)/(VLOOKUP(GU$276,UI!$A$12:$O$51,VLOOKUP(GU$277,$B$276:$C$278,2,0),0)/1000)),"")</f>
        <v/>
      </c>
      <c r="GV427" s="145" t="str">
        <f>IFERROR(TRUNC(VLOOKUP($E427,'Container Panel'!$B$41:$Z$100,$D427,0)/(VLOOKUP(GV$276,UI!$A$12:$O$51,VLOOKUP(GV$277,$B$276:$C$278,2,0),0)/1000)),"")</f>
        <v/>
      </c>
      <c r="GW427" s="145" t="str">
        <f>IFERROR(TRUNC(VLOOKUP($E427,'Container Panel'!$B$41:$Z$100,$D427,0)/(VLOOKUP(GW$276,UI!$A$12:$O$51,VLOOKUP(GW$277,$B$276:$C$278,2,0),0)/1000)),"")</f>
        <v/>
      </c>
      <c r="GX427" s="145" t="str">
        <f>IFERROR(TRUNC(VLOOKUP($E427,'Container Panel'!$B$41:$Z$100,$D427,0)/(VLOOKUP(GX$276,UI!$A$12:$O$51,VLOOKUP(GX$277,$B$276:$C$278,2,0),0)/1000)),"")</f>
        <v/>
      </c>
      <c r="GY427" s="145" t="str">
        <f>IFERROR(TRUNC(VLOOKUP($E427,'Container Panel'!$B$41:$Z$100,$D427,0)/(VLOOKUP(GY$276,UI!$A$12:$O$51,VLOOKUP(GY$277,$B$276:$C$278,2,0),0)/1000)),"")</f>
        <v/>
      </c>
      <c r="GZ427" s="145" t="str">
        <f>IFERROR(TRUNC(VLOOKUP($E427,'Container Panel'!$B$41:$Z$100,$D427,0)/(VLOOKUP(GZ$276,UI!$A$12:$O$51,VLOOKUP(GZ$277,$B$276:$C$278,2,0),0)/1000)),"")</f>
        <v/>
      </c>
      <c r="HA427" s="145" t="str">
        <f>IFERROR(TRUNC(VLOOKUP($E427,'Container Panel'!$B$41:$Z$100,$D427,0)/(VLOOKUP(HA$276,UI!$A$12:$O$51,VLOOKUP(HA$277,$B$276:$C$278,2,0),0)/1000)),"")</f>
        <v/>
      </c>
      <c r="HB427" s="145" t="str">
        <f>IFERROR(TRUNC(VLOOKUP($E427,'Container Panel'!$B$41:$Z$100,$D427,0)/(VLOOKUP(HB$276,UI!$A$12:$O$51,VLOOKUP(HB$277,$B$276:$C$278,2,0),0)/1000)),"")</f>
        <v/>
      </c>
      <c r="HC427" s="145" t="str">
        <f>IFERROR(TRUNC(VLOOKUP($E427,'Container Panel'!$B$41:$Z$100,$D427,0)/(VLOOKUP(HC$276,UI!$A$12:$O$51,VLOOKUP(HC$277,$B$276:$C$278,2,0),0)/1000)),"")</f>
        <v/>
      </c>
      <c r="HD427" s="145" t="str">
        <f>IFERROR(TRUNC(VLOOKUP($E427,'Container Panel'!$B$41:$Z$100,$D427,0)/(VLOOKUP(HD$276,UI!$A$12:$O$51,VLOOKUP(HD$277,$B$276:$C$278,2,0),0)/1000)),"")</f>
        <v/>
      </c>
      <c r="HE427" s="145" t="str">
        <f>IFERROR(TRUNC(VLOOKUP($E427,'Container Panel'!$B$41:$Z$100,$D427,0)/(VLOOKUP(HE$276,UI!$A$12:$O$51,VLOOKUP(HE$277,$B$276:$C$278,2,0),0)/1000)),"")</f>
        <v/>
      </c>
      <c r="HF427" s="145" t="str">
        <f>IFERROR(TRUNC(VLOOKUP($E427,'Container Panel'!$B$41:$Z$100,$D427,0)/(VLOOKUP(HF$276,UI!$A$12:$O$51,VLOOKUP(HF$277,$B$276:$C$278,2,0),0)/1000)),"")</f>
        <v/>
      </c>
      <c r="HG427" s="145" t="str">
        <f>IFERROR(TRUNC(VLOOKUP($E427,'Container Panel'!$B$41:$Z$100,$D427,0)/(VLOOKUP(HG$276,UI!$A$12:$O$51,VLOOKUP(HG$277,$B$276:$C$278,2,0),0)/1000)),"")</f>
        <v/>
      </c>
      <c r="HH427" s="145" t="str">
        <f>IFERROR(TRUNC(VLOOKUP($E427,'Container Panel'!$B$41:$Z$100,$D427,0)/(VLOOKUP(HH$276,UI!$A$12:$O$51,VLOOKUP(HH$277,$B$276:$C$278,2,0),0)/1000)),"")</f>
        <v/>
      </c>
      <c r="HI427" s="145" t="str">
        <f>IFERROR(TRUNC(VLOOKUP($E427,'Container Panel'!$B$41:$Z$100,$D427,0)/(VLOOKUP(HI$276,UI!$A$12:$O$51,VLOOKUP(HI$277,$B$276:$C$278,2,0),0)/1000)),"")</f>
        <v/>
      </c>
      <c r="HJ427" s="145" t="str">
        <f>IFERROR(TRUNC(VLOOKUP($E427,'Container Panel'!$B$41:$Z$100,$D427,0)/(VLOOKUP(HJ$276,UI!$A$12:$O$51,VLOOKUP(HJ$277,$B$276:$C$278,2,0),0)/1000)),"")</f>
        <v/>
      </c>
      <c r="HK427" s="145" t="str">
        <f>IFERROR(TRUNC(VLOOKUP($E427,'Container Panel'!$B$41:$Z$100,$D427,0)/(VLOOKUP(HK$276,UI!$A$12:$O$51,VLOOKUP(HK$277,$B$276:$C$278,2,0),0)/1000)),"")</f>
        <v/>
      </c>
      <c r="HL427" s="145" t="str">
        <f>IFERROR(TRUNC(VLOOKUP($E427,'Container Panel'!$B$41:$Z$100,$D427,0)/(VLOOKUP(HL$276,UI!$A$12:$O$51,VLOOKUP(HL$277,$B$276:$C$278,2,0),0)/1000)),"")</f>
        <v/>
      </c>
      <c r="HM427" s="145" t="str">
        <f>IFERROR(TRUNC(VLOOKUP($E427,'Container Panel'!$B$41:$Z$100,$D427,0)/(VLOOKUP(HM$276,UI!$A$12:$O$51,VLOOKUP(HM$277,$B$276:$C$278,2,0),0)/1000)),"")</f>
        <v/>
      </c>
      <c r="HN427" s="145" t="str">
        <f>IFERROR(TRUNC(VLOOKUP($E427,'Container Panel'!$B$41:$Z$100,$D427,0)/(VLOOKUP(HN$276,UI!$A$12:$O$51,VLOOKUP(HN$277,$B$276:$C$278,2,0),0)/1000)),"")</f>
        <v/>
      </c>
      <c r="HO427" s="145" t="str">
        <f>IFERROR(TRUNC(VLOOKUP($E427,'Container Panel'!$B$41:$Z$100,$D427,0)/(VLOOKUP(HO$276,UI!$A$12:$O$51,VLOOKUP(HO$277,$B$276:$C$278,2,0),0)/1000)),"")</f>
        <v/>
      </c>
      <c r="HP427" s="145" t="str">
        <f>IFERROR(TRUNC(VLOOKUP($E427,'Container Panel'!$B$41:$Z$100,$D427,0)/(VLOOKUP(HP$276,UI!$A$12:$O$51,VLOOKUP(HP$277,$B$276:$C$278,2,0),0)/1000)),"")</f>
        <v/>
      </c>
      <c r="HQ427" s="145" t="str">
        <f>IFERROR(TRUNC(VLOOKUP($E427,'Container Panel'!$B$41:$Z$100,$D427,0)/(VLOOKUP(HQ$276,UI!$A$12:$O$51,VLOOKUP(HQ$277,$B$276:$C$278,2,0),0)/1000)),"")</f>
        <v/>
      </c>
      <c r="HR427" s="145" t="str">
        <f>IFERROR(TRUNC(VLOOKUP($E427,'Container Panel'!$B$41:$Z$100,$D427,0)/(VLOOKUP(HR$276,UI!$A$12:$O$51,VLOOKUP(HR$277,$B$276:$C$278,2,0),0)/1000)),"")</f>
        <v/>
      </c>
      <c r="HS427" s="145" t="str">
        <f>IFERROR(TRUNC(VLOOKUP($E427,'Container Panel'!$B$41:$Z$100,$D427,0)/(VLOOKUP(HS$276,UI!$A$12:$O$51,VLOOKUP(HS$277,$B$276:$C$278,2,0),0)/1000)),"")</f>
        <v/>
      </c>
      <c r="HT427" s="145" t="str">
        <f>IFERROR(TRUNC(VLOOKUP($E427,'Container Panel'!$B$41:$Z$100,$D427,0)/(VLOOKUP(HT$276,UI!$A$12:$O$51,VLOOKUP(HT$277,$B$276:$C$278,2,0),0)/1000)),"")</f>
        <v/>
      </c>
      <c r="HU427" s="145" t="str">
        <f>IFERROR(TRUNC(VLOOKUP($E427,'Container Panel'!$B$41:$Z$100,$D427,0)/(VLOOKUP(HU$276,UI!$A$12:$O$51,VLOOKUP(HU$277,$B$276:$C$278,2,0),0)/1000)),"")</f>
        <v/>
      </c>
      <c r="HV427" s="145" t="str">
        <f>IFERROR(TRUNC(VLOOKUP($E427,'Container Panel'!$B$41:$Z$100,$D427,0)/(VLOOKUP(HV$276,UI!$A$12:$O$51,VLOOKUP(HV$277,$B$276:$C$278,2,0),0)/1000)),"")</f>
        <v/>
      </c>
      <c r="HW427" s="145" t="str">
        <f>IFERROR(TRUNC(VLOOKUP($E427,'Container Panel'!$B$41:$Z$100,$D427,0)/(VLOOKUP(HW$276,UI!$A$12:$O$51,VLOOKUP(HW$277,$B$276:$C$278,2,0),0)/1000)),"")</f>
        <v/>
      </c>
      <c r="HX427" s="145" t="str">
        <f>IFERROR(TRUNC(VLOOKUP($E427,'Container Panel'!$B$41:$Z$100,$D427,0)/(VLOOKUP(HX$276,UI!$A$12:$O$51,VLOOKUP(HX$277,$B$276:$C$278,2,0),0)/1000)),"")</f>
        <v/>
      </c>
      <c r="HY427" s="145" t="str">
        <f>IFERROR(TRUNC(VLOOKUP($E427,'Container Panel'!$B$41:$Z$100,$D427,0)/(VLOOKUP(HY$276,UI!$A$12:$O$51,VLOOKUP(HY$277,$B$276:$C$278,2,0),0)/1000)),"")</f>
        <v/>
      </c>
      <c r="HZ427" s="145" t="str">
        <f>IFERROR(TRUNC(VLOOKUP($E427,'Container Panel'!$B$41:$Z$100,$D427,0)/(VLOOKUP(HZ$276,UI!$A$12:$O$51,VLOOKUP(HZ$277,$B$276:$C$278,2,0),0)/1000)),"")</f>
        <v/>
      </c>
      <c r="IA427" s="145" t="str">
        <f>IFERROR(TRUNC(VLOOKUP($E427,'Container Panel'!$B$41:$Z$100,$D427,0)/(VLOOKUP(IA$276,UI!$A$12:$O$51,VLOOKUP(IA$277,$B$276:$C$278,2,0),0)/1000)),"")</f>
        <v/>
      </c>
      <c r="IB427" s="145" t="str">
        <f>IFERROR(TRUNC(VLOOKUP($E427,'Container Panel'!$B$41:$Z$100,$D427,0)/(VLOOKUP(IB$276,UI!$A$12:$O$51,VLOOKUP(IB$277,$B$276:$C$278,2,0),0)/1000)),"")</f>
        <v/>
      </c>
      <c r="IC427" s="145" t="str">
        <f>IFERROR(TRUNC(VLOOKUP($E427,'Container Panel'!$B$41:$Z$100,$D427,0)/(VLOOKUP(IC$276,UI!$A$12:$O$51,VLOOKUP(IC$277,$B$276:$C$278,2,0),0)/1000)),"")</f>
        <v/>
      </c>
      <c r="ID427" s="145" t="str">
        <f>IFERROR(TRUNC(VLOOKUP($E427,'Container Panel'!$B$41:$Z$100,$D427,0)/(VLOOKUP(ID$276,UI!$A$12:$O$51,VLOOKUP(ID$277,$B$276:$C$278,2,0),0)/1000)),"")</f>
        <v/>
      </c>
      <c r="IE427" s="145" t="str">
        <f>IFERROR(TRUNC(VLOOKUP($E427,'Container Panel'!$B$41:$Z$100,$D427,0)/(VLOOKUP(IE$276,UI!$A$12:$O$51,VLOOKUP(IE$277,$B$276:$C$278,2,0),0)/1000)),"")</f>
        <v/>
      </c>
      <c r="IF427" s="145" t="str">
        <f>IFERROR(TRUNC(VLOOKUP($E427,'Container Panel'!$B$41:$Z$100,$D427,0)/(VLOOKUP(IF$276,UI!$A$12:$O$51,VLOOKUP(IF$277,$B$276:$C$278,2,0),0)/1000)),"")</f>
        <v/>
      </c>
      <c r="IG427" s="145" t="str">
        <f>IFERROR(TRUNC(VLOOKUP($E427,'Container Panel'!$B$41:$Z$100,$D427,0)/(VLOOKUP(IG$276,UI!$A$12:$O$51,VLOOKUP(IG$277,$B$276:$C$278,2,0),0)/1000)),"")</f>
        <v/>
      </c>
      <c r="IH427" s="145" t="str">
        <f>IFERROR(TRUNC(VLOOKUP($E427,'Container Panel'!$B$41:$Z$100,$D427,0)/(VLOOKUP(IH$276,UI!$A$12:$O$51,VLOOKUP(IH$277,$B$276:$C$278,2,0),0)/1000)),"")</f>
        <v/>
      </c>
      <c r="II427" s="145" t="str">
        <f>IFERROR(TRUNC(VLOOKUP($E427,'Container Panel'!$B$41:$Z$100,$D427,0)/(VLOOKUP(II$276,UI!$A$12:$O$51,VLOOKUP(II$277,$B$276:$C$278,2,0),0)/1000)),"")</f>
        <v/>
      </c>
      <c r="IJ427" s="145" t="str">
        <f>IFERROR(TRUNC(VLOOKUP($E427,'Container Panel'!$B$41:$Z$100,$D427,0)/(VLOOKUP(IJ$276,UI!$A$12:$O$51,VLOOKUP(IJ$277,$B$276:$C$278,2,0),0)/1000)),"")</f>
        <v/>
      </c>
      <c r="IK427" s="145" t="str">
        <f>IFERROR(TRUNC(VLOOKUP($E427,'Container Panel'!$B$41:$Z$100,$D427,0)/(VLOOKUP(IK$276,UI!$A$12:$O$51,VLOOKUP(IK$277,$B$276:$C$278,2,0),0)/1000)),"")</f>
        <v/>
      </c>
      <c r="IL427" s="145" t="str">
        <f>IFERROR(TRUNC(VLOOKUP($E427,'Container Panel'!$B$41:$Z$100,$D427,0)/(VLOOKUP(IL$276,UI!$A$12:$O$51,VLOOKUP(IL$277,$B$276:$C$278,2,0),0)/1000)),"")</f>
        <v/>
      </c>
    </row>
    <row r="428" spans="2:246">
      <c r="B428" s="74">
        <v>148</v>
      </c>
      <c r="C428" s="74">
        <f t="shared" si="198"/>
        <v>50</v>
      </c>
      <c r="D428" s="163">
        <f>MOD(B428,3)+'Container Panel'!$Q$38</f>
        <v>17</v>
      </c>
      <c r="E428" s="143">
        <f t="shared" si="197"/>
        <v>0</v>
      </c>
      <c r="F428" s="144" t="s">
        <v>76</v>
      </c>
      <c r="G428" s="145" t="str">
        <f>IFERROR(TRUNC(VLOOKUP($E428,'Container Panel'!$B$41:$Z$100,$D428,0)/(VLOOKUP(G$276,UI!$A$12:$O$51,VLOOKUP(G$278,$B$276:$C$278,2,0),0)/1000)),"")</f>
        <v/>
      </c>
      <c r="H428" s="145" t="str">
        <f>IFERROR(TRUNC(VLOOKUP($E428,'Container Panel'!$B$41:$Z$100,$D428,0)/(VLOOKUP(H$276,UI!$A$12:$O$51,VLOOKUP(H$278,$B$276:$C$278,2,0),0)/1000)),"")</f>
        <v/>
      </c>
      <c r="I428" s="145" t="str">
        <f>IFERROR(TRUNC(VLOOKUP($E428,'Container Panel'!$B$41:$Z$100,$D428,0)/(VLOOKUP(I$276,UI!$A$12:$O$51,VLOOKUP(I$278,$B$276:$C$278,2,0),0)/1000)),"")</f>
        <v/>
      </c>
      <c r="J428" s="145" t="str">
        <f>IFERROR(TRUNC(VLOOKUP($E428,'Container Panel'!$B$41:$Z$100,$D428,0)/(VLOOKUP(J$276,UI!$A$12:$O$51,VLOOKUP(J$278,$B$276:$C$278,2,0),0)/1000)),"")</f>
        <v/>
      </c>
      <c r="K428" s="145" t="str">
        <f>IFERROR(TRUNC(VLOOKUP($E428,'Container Panel'!$B$41:$Z$100,$D428,0)/(VLOOKUP(K$276,UI!$A$12:$O$51,VLOOKUP(K$278,$B$276:$C$278,2,0),0)/1000)),"")</f>
        <v/>
      </c>
      <c r="L428" s="145" t="str">
        <f>IFERROR(TRUNC(VLOOKUP($E428,'Container Panel'!$B$41:$Z$100,$D428,0)/(VLOOKUP(L$276,UI!$A$12:$O$51,VLOOKUP(L$278,$B$276:$C$278,2,0),0)/1000)),"")</f>
        <v/>
      </c>
      <c r="M428" s="145" t="str">
        <f>IFERROR(TRUNC(VLOOKUP($E428,'Container Panel'!$B$41:$Z$100,$D428,0)/(VLOOKUP(M$276,UI!$A$12:$O$51,VLOOKUP(M$278,$B$276:$C$278,2,0),0)/1000)),"")</f>
        <v/>
      </c>
      <c r="N428" s="145" t="str">
        <f>IFERROR(TRUNC(VLOOKUP($E428,'Container Panel'!$B$41:$Z$100,$D428,0)/(VLOOKUP(N$276,UI!$A$12:$O$51,VLOOKUP(N$278,$B$276:$C$278,2,0),0)/1000)),"")</f>
        <v/>
      </c>
      <c r="O428" s="145" t="str">
        <f>IFERROR(TRUNC(VLOOKUP($E428,'Container Panel'!$B$41:$Z$100,$D428,0)/(VLOOKUP(O$276,UI!$A$12:$O$51,VLOOKUP(O$278,$B$276:$C$278,2,0),0)/1000)),"")</f>
        <v/>
      </c>
      <c r="P428" s="145" t="str">
        <f>IFERROR(TRUNC(VLOOKUP($E428,'Container Panel'!$B$41:$Z$100,$D428,0)/(VLOOKUP(P$276,UI!$A$12:$O$51,VLOOKUP(P$278,$B$276:$C$278,2,0),0)/1000)),"")</f>
        <v/>
      </c>
      <c r="Q428" s="145" t="str">
        <f>IFERROR(TRUNC(VLOOKUP($E428,'Container Panel'!$B$41:$Z$100,$D428,0)/(VLOOKUP(Q$276,UI!$A$12:$O$51,VLOOKUP(Q$278,$B$276:$C$278,2,0),0)/1000)),"")</f>
        <v/>
      </c>
      <c r="R428" s="145" t="str">
        <f>IFERROR(TRUNC(VLOOKUP($E428,'Container Panel'!$B$41:$Z$100,$D428,0)/(VLOOKUP(R$276,UI!$A$12:$O$51,VLOOKUP(R$278,$B$276:$C$278,2,0),0)/1000)),"")</f>
        <v/>
      </c>
      <c r="S428" s="145" t="str">
        <f>IFERROR(TRUNC(VLOOKUP($E428,'Container Panel'!$B$41:$Z$100,$D428,0)/(VLOOKUP(S$276,UI!$A$12:$O$51,VLOOKUP(S$278,$B$276:$C$278,2,0),0)/1000)),"")</f>
        <v/>
      </c>
      <c r="T428" s="145" t="str">
        <f>IFERROR(TRUNC(VLOOKUP($E428,'Container Panel'!$B$41:$Z$100,$D428,0)/(VLOOKUP(T$276,UI!$A$12:$O$51,VLOOKUP(T$278,$B$276:$C$278,2,0),0)/1000)),"")</f>
        <v/>
      </c>
      <c r="U428" s="145" t="str">
        <f>IFERROR(TRUNC(VLOOKUP($E428,'Container Panel'!$B$41:$Z$100,$D428,0)/(VLOOKUP(U$276,UI!$A$12:$O$51,VLOOKUP(U$278,$B$276:$C$278,2,0),0)/1000)),"")</f>
        <v/>
      </c>
      <c r="V428" s="145" t="str">
        <f>IFERROR(TRUNC(VLOOKUP($E428,'Container Panel'!$B$41:$Z$100,$D428,0)/(VLOOKUP(V$276,UI!$A$12:$O$51,VLOOKUP(V$278,$B$276:$C$278,2,0),0)/1000)),"")</f>
        <v/>
      </c>
      <c r="W428" s="145" t="str">
        <f>IFERROR(TRUNC(VLOOKUP($E428,'Container Panel'!$B$41:$Z$100,$D428,0)/(VLOOKUP(W$276,UI!$A$12:$O$51,VLOOKUP(W$278,$B$276:$C$278,2,0),0)/1000)),"")</f>
        <v/>
      </c>
      <c r="X428" s="145" t="str">
        <f>IFERROR(TRUNC(VLOOKUP($E428,'Container Panel'!$B$41:$Z$100,$D428,0)/(VLOOKUP(X$276,UI!$A$12:$O$51,VLOOKUP(X$278,$B$276:$C$278,2,0),0)/1000)),"")</f>
        <v/>
      </c>
      <c r="Y428" s="145" t="str">
        <f>IFERROR(TRUNC(VLOOKUP($E428,'Container Panel'!$B$41:$Z$100,$D428,0)/(VLOOKUP(Y$276,UI!$A$12:$O$51,VLOOKUP(Y$278,$B$276:$C$278,2,0),0)/1000)),"")</f>
        <v/>
      </c>
      <c r="Z428" s="145" t="str">
        <f>IFERROR(TRUNC(VLOOKUP($E428,'Container Panel'!$B$41:$Z$100,$D428,0)/(VLOOKUP(Z$276,UI!$A$12:$O$51,VLOOKUP(Z$278,$B$276:$C$278,2,0),0)/1000)),"")</f>
        <v/>
      </c>
      <c r="AA428" s="145" t="str">
        <f>IFERROR(TRUNC(VLOOKUP($E428,'Container Panel'!$B$41:$Z$100,$D428,0)/(VLOOKUP(AA$276,UI!$A$12:$O$51,VLOOKUP(AA$278,$B$276:$C$278,2,0),0)/1000)),"")</f>
        <v/>
      </c>
      <c r="AB428" s="145" t="str">
        <f>IFERROR(TRUNC(VLOOKUP($E428,'Container Panel'!$B$41:$Z$100,$D428,0)/(VLOOKUP(AB$276,UI!$A$12:$O$51,VLOOKUP(AB$278,$B$276:$C$278,2,0),0)/1000)),"")</f>
        <v/>
      </c>
      <c r="AC428" s="145" t="str">
        <f>IFERROR(TRUNC(VLOOKUP($E428,'Container Panel'!$B$41:$Z$100,$D428,0)/(VLOOKUP(AC$276,UI!$A$12:$O$51,VLOOKUP(AC$278,$B$276:$C$278,2,0),0)/1000)),"")</f>
        <v/>
      </c>
      <c r="AD428" s="145" t="str">
        <f>IFERROR(TRUNC(VLOOKUP($E428,'Container Panel'!$B$41:$Z$100,$D428,0)/(VLOOKUP(AD$276,UI!$A$12:$O$51,VLOOKUP(AD$278,$B$276:$C$278,2,0),0)/1000)),"")</f>
        <v/>
      </c>
      <c r="AE428" s="145" t="str">
        <f>IFERROR(TRUNC(VLOOKUP($E428,'Container Panel'!$B$41:$Z$100,$D428,0)/(VLOOKUP(AE$276,UI!$A$12:$O$51,VLOOKUP(AE$278,$B$276:$C$278,2,0),0)/1000)),"")</f>
        <v/>
      </c>
      <c r="AF428" s="145" t="str">
        <f>IFERROR(TRUNC(VLOOKUP($E428,'Container Panel'!$B$41:$Z$100,$D428,0)/(VLOOKUP(AF$276,UI!$A$12:$O$51,VLOOKUP(AF$278,$B$276:$C$278,2,0),0)/1000)),"")</f>
        <v/>
      </c>
      <c r="AG428" s="145" t="str">
        <f>IFERROR(TRUNC(VLOOKUP($E428,'Container Panel'!$B$41:$Z$100,$D428,0)/(VLOOKUP(AG$276,UI!$A$12:$O$51,VLOOKUP(AG$278,$B$276:$C$278,2,0),0)/1000)),"")</f>
        <v/>
      </c>
      <c r="AH428" s="145" t="str">
        <f>IFERROR(TRUNC(VLOOKUP($E428,'Container Panel'!$B$41:$Z$100,$D428,0)/(VLOOKUP(AH$276,UI!$A$12:$O$51,VLOOKUP(AH$278,$B$276:$C$278,2,0),0)/1000)),"")</f>
        <v/>
      </c>
      <c r="AI428" s="145" t="str">
        <f>IFERROR(TRUNC(VLOOKUP($E428,'Container Panel'!$B$41:$Z$100,$D428,0)/(VLOOKUP(AI$276,UI!$A$12:$O$51,VLOOKUP(AI$278,$B$276:$C$278,2,0),0)/1000)),"")</f>
        <v/>
      </c>
      <c r="AJ428" s="145" t="str">
        <f>IFERROR(TRUNC(VLOOKUP($E428,'Container Panel'!$B$41:$Z$100,$D428,0)/(VLOOKUP(AJ$276,UI!$A$12:$O$51,VLOOKUP(AJ$278,$B$276:$C$278,2,0),0)/1000)),"")</f>
        <v/>
      </c>
      <c r="AK428" s="145" t="str">
        <f>IFERROR(TRUNC(VLOOKUP($E428,'Container Panel'!$B$41:$Z$100,$D428,0)/(VLOOKUP(AK$276,UI!$A$12:$O$51,VLOOKUP(AK$278,$B$276:$C$278,2,0),0)/1000)),"")</f>
        <v/>
      </c>
      <c r="AL428" s="145" t="str">
        <f>IFERROR(TRUNC(VLOOKUP($E428,'Container Panel'!$B$41:$Z$100,$D428,0)/(VLOOKUP(AL$276,UI!$A$12:$O$51,VLOOKUP(AL$278,$B$276:$C$278,2,0),0)/1000)),"")</f>
        <v/>
      </c>
      <c r="AM428" s="145" t="str">
        <f>IFERROR(TRUNC(VLOOKUP($E428,'Container Panel'!$B$41:$Z$100,$D428,0)/(VLOOKUP(AM$276,UI!$A$12:$O$51,VLOOKUP(AM$278,$B$276:$C$278,2,0),0)/1000)),"")</f>
        <v/>
      </c>
      <c r="AN428" s="145" t="str">
        <f>IFERROR(TRUNC(VLOOKUP($E428,'Container Panel'!$B$41:$Z$100,$D428,0)/(VLOOKUP(AN$276,UI!$A$12:$O$51,VLOOKUP(AN$278,$B$276:$C$278,2,0),0)/1000)),"")</f>
        <v/>
      </c>
      <c r="AO428" s="145" t="str">
        <f>IFERROR(TRUNC(VLOOKUP($E428,'Container Panel'!$B$41:$Z$100,$D428,0)/(VLOOKUP(AO$276,UI!$A$12:$O$51,VLOOKUP(AO$278,$B$276:$C$278,2,0),0)/1000)),"")</f>
        <v/>
      </c>
      <c r="AP428" s="145" t="str">
        <f>IFERROR(TRUNC(VLOOKUP($E428,'Container Panel'!$B$41:$Z$100,$D428,0)/(VLOOKUP(AP$276,UI!$A$12:$O$51,VLOOKUP(AP$278,$B$276:$C$278,2,0),0)/1000)),"")</f>
        <v/>
      </c>
      <c r="AQ428" s="145" t="str">
        <f>IFERROR(TRUNC(VLOOKUP($E428,'Container Panel'!$B$41:$Z$100,$D428,0)/(VLOOKUP(AQ$276,UI!$A$12:$O$51,VLOOKUP(AQ$278,$B$276:$C$278,2,0),0)/1000)),"")</f>
        <v/>
      </c>
      <c r="AR428" s="145" t="str">
        <f>IFERROR(TRUNC(VLOOKUP($E428,'Container Panel'!$B$41:$Z$100,$D428,0)/(VLOOKUP(AR$276,UI!$A$12:$O$51,VLOOKUP(AR$278,$B$276:$C$278,2,0),0)/1000)),"")</f>
        <v/>
      </c>
      <c r="AS428" s="145" t="str">
        <f>IFERROR(TRUNC(VLOOKUP($E428,'Container Panel'!$B$41:$Z$100,$D428,0)/(VLOOKUP(AS$276,UI!$A$12:$O$51,VLOOKUP(AS$278,$B$276:$C$278,2,0),0)/1000)),"")</f>
        <v/>
      </c>
      <c r="AT428" s="145" t="str">
        <f>IFERROR(TRUNC(VLOOKUP($E428,'Container Panel'!$B$41:$Z$100,$D428,0)/(VLOOKUP(AT$276,UI!$A$12:$O$51,VLOOKUP(AT$278,$B$276:$C$278,2,0),0)/1000)),"")</f>
        <v/>
      </c>
      <c r="AU428" s="145" t="str">
        <f>IFERROR(TRUNC(VLOOKUP($E428,'Container Panel'!$B$41:$Z$100,$D428,0)/(VLOOKUP(AU$276,UI!$A$12:$O$51,VLOOKUP(AU$278,$B$276:$C$278,2,0),0)/1000)),"")</f>
        <v/>
      </c>
      <c r="AV428" s="145" t="str">
        <f>IFERROR(TRUNC(VLOOKUP($E428,'Container Panel'!$B$41:$Z$100,$D428,0)/(VLOOKUP(AV$276,UI!$A$12:$O$51,VLOOKUP(AV$278,$B$276:$C$278,2,0),0)/1000)),"")</f>
        <v/>
      </c>
      <c r="AW428" s="145" t="str">
        <f>IFERROR(TRUNC(VLOOKUP($E428,'Container Panel'!$B$41:$Z$100,$D428,0)/(VLOOKUP(AW$276,UI!$A$12:$O$51,VLOOKUP(AW$278,$B$276:$C$278,2,0),0)/1000)),"")</f>
        <v/>
      </c>
      <c r="AX428" s="145" t="str">
        <f>IFERROR(TRUNC(VLOOKUP($E428,'Container Panel'!$B$41:$Z$100,$D428,0)/(VLOOKUP(AX$276,UI!$A$12:$O$51,VLOOKUP(AX$278,$B$276:$C$278,2,0),0)/1000)),"")</f>
        <v/>
      </c>
      <c r="AY428" s="145" t="str">
        <f>IFERROR(TRUNC(VLOOKUP($E428,'Container Panel'!$B$41:$Z$100,$D428,0)/(VLOOKUP(AY$276,UI!$A$12:$O$51,VLOOKUP(AY$278,$B$276:$C$278,2,0),0)/1000)),"")</f>
        <v/>
      </c>
      <c r="AZ428" s="145" t="str">
        <f>IFERROR(TRUNC(VLOOKUP($E428,'Container Panel'!$B$41:$Z$100,$D428,0)/(VLOOKUP(AZ$276,UI!$A$12:$O$51,VLOOKUP(AZ$278,$B$276:$C$278,2,0),0)/1000)),"")</f>
        <v/>
      </c>
      <c r="BA428" s="145" t="str">
        <f>IFERROR(TRUNC(VLOOKUP($E428,'Container Panel'!$B$41:$Z$100,$D428,0)/(VLOOKUP(BA$276,UI!$A$12:$O$51,VLOOKUP(BA$278,$B$276:$C$278,2,0),0)/1000)),"")</f>
        <v/>
      </c>
      <c r="BB428" s="145" t="str">
        <f>IFERROR(TRUNC(VLOOKUP($E428,'Container Panel'!$B$41:$Z$100,$D428,0)/(VLOOKUP(BB$276,UI!$A$12:$O$51,VLOOKUP(BB$278,$B$276:$C$278,2,0),0)/1000)),"")</f>
        <v/>
      </c>
      <c r="BC428" s="145" t="str">
        <f>IFERROR(TRUNC(VLOOKUP($E428,'Container Panel'!$B$41:$Z$100,$D428,0)/(VLOOKUP(BC$276,UI!$A$12:$O$51,VLOOKUP(BC$278,$B$276:$C$278,2,0),0)/1000)),"")</f>
        <v/>
      </c>
      <c r="BD428" s="145" t="str">
        <f>IFERROR(TRUNC(VLOOKUP($E428,'Container Panel'!$B$41:$Z$100,$D428,0)/(VLOOKUP(BD$276,UI!$A$12:$O$51,VLOOKUP(BD$278,$B$276:$C$278,2,0),0)/1000)),"")</f>
        <v/>
      </c>
      <c r="BE428" s="145" t="str">
        <f>IFERROR(TRUNC(VLOOKUP($E428,'Container Panel'!$B$41:$Z$100,$D428,0)/(VLOOKUP(BE$276,UI!$A$12:$O$51,VLOOKUP(BE$278,$B$276:$C$278,2,0),0)/1000)),"")</f>
        <v/>
      </c>
      <c r="BF428" s="145" t="str">
        <f>IFERROR(TRUNC(VLOOKUP($E428,'Container Panel'!$B$41:$Z$100,$D428,0)/(VLOOKUP(BF$276,UI!$A$12:$O$51,VLOOKUP(BF$278,$B$276:$C$278,2,0),0)/1000)),"")</f>
        <v/>
      </c>
      <c r="BG428" s="145" t="str">
        <f>IFERROR(TRUNC(VLOOKUP($E428,'Container Panel'!$B$41:$Z$100,$D428,0)/(VLOOKUP(BG$276,UI!$A$12:$O$51,VLOOKUP(BG$278,$B$276:$C$278,2,0),0)/1000)),"")</f>
        <v/>
      </c>
      <c r="BH428" s="145" t="str">
        <f>IFERROR(TRUNC(VLOOKUP($E428,'Container Panel'!$B$41:$Z$100,$D428,0)/(VLOOKUP(BH$276,UI!$A$12:$O$51,VLOOKUP(BH$278,$B$276:$C$278,2,0),0)/1000)),"")</f>
        <v/>
      </c>
      <c r="BI428" s="145" t="str">
        <f>IFERROR(TRUNC(VLOOKUP($E428,'Container Panel'!$B$41:$Z$100,$D428,0)/(VLOOKUP(BI$276,UI!$A$12:$O$51,VLOOKUP(BI$278,$B$276:$C$278,2,0),0)/1000)),"")</f>
        <v/>
      </c>
      <c r="BJ428" s="145" t="str">
        <f>IFERROR(TRUNC(VLOOKUP($E428,'Container Panel'!$B$41:$Z$100,$D428,0)/(VLOOKUP(BJ$276,UI!$A$12:$O$51,VLOOKUP(BJ$278,$B$276:$C$278,2,0),0)/1000)),"")</f>
        <v/>
      </c>
      <c r="BK428" s="145" t="str">
        <f>IFERROR(TRUNC(VLOOKUP($E428,'Container Panel'!$B$41:$Z$100,$D428,0)/(VLOOKUP(BK$276,UI!$A$12:$O$51,VLOOKUP(BK$278,$B$276:$C$278,2,0),0)/1000)),"")</f>
        <v/>
      </c>
      <c r="BL428" s="145" t="str">
        <f>IFERROR(TRUNC(VLOOKUP($E428,'Container Panel'!$B$41:$Z$100,$D428,0)/(VLOOKUP(BL$276,UI!$A$12:$O$51,VLOOKUP(BL$278,$B$276:$C$278,2,0),0)/1000)),"")</f>
        <v/>
      </c>
      <c r="BM428" s="145" t="str">
        <f>IFERROR(TRUNC(VLOOKUP($E428,'Container Panel'!$B$41:$Z$100,$D428,0)/(VLOOKUP(BM$276,UI!$A$12:$O$51,VLOOKUP(BM$278,$B$276:$C$278,2,0),0)/1000)),"")</f>
        <v/>
      </c>
      <c r="BN428" s="145" t="str">
        <f>IFERROR(TRUNC(VLOOKUP($E428,'Container Panel'!$B$41:$Z$100,$D428,0)/(VLOOKUP(BN$276,UI!$A$12:$O$51,VLOOKUP(BN$278,$B$276:$C$278,2,0),0)/1000)),"")</f>
        <v/>
      </c>
      <c r="BO428" s="145" t="str">
        <f>IFERROR(TRUNC(VLOOKUP($E428,'Container Panel'!$B$41:$Z$100,$D428,0)/(VLOOKUP(BO$276,UI!$A$12:$O$51,VLOOKUP(BO$278,$B$276:$C$278,2,0),0)/1000)),"")</f>
        <v/>
      </c>
      <c r="BP428" s="145" t="str">
        <f>IFERROR(TRUNC(VLOOKUP($E428,'Container Panel'!$B$41:$Z$100,$D428,0)/(VLOOKUP(BP$276,UI!$A$12:$O$51,VLOOKUP(BP$278,$B$276:$C$278,2,0),0)/1000)),"")</f>
        <v/>
      </c>
      <c r="BQ428" s="145" t="str">
        <f>IFERROR(TRUNC(VLOOKUP($E428,'Container Panel'!$B$41:$Z$100,$D428,0)/(VLOOKUP(BQ$276,UI!$A$12:$O$51,VLOOKUP(BQ$278,$B$276:$C$278,2,0),0)/1000)),"")</f>
        <v/>
      </c>
      <c r="BR428" s="145" t="str">
        <f>IFERROR(TRUNC(VLOOKUP($E428,'Container Panel'!$B$41:$Z$100,$D428,0)/(VLOOKUP(BR$276,UI!$A$12:$O$51,VLOOKUP(BR$278,$B$276:$C$278,2,0),0)/1000)),"")</f>
        <v/>
      </c>
      <c r="BS428" s="145" t="str">
        <f>IFERROR(TRUNC(VLOOKUP($E428,'Container Panel'!$B$41:$Z$100,$D428,0)/(VLOOKUP(BS$276,UI!$A$12:$O$51,VLOOKUP(BS$278,$B$276:$C$278,2,0),0)/1000)),"")</f>
        <v/>
      </c>
      <c r="BT428" s="145" t="str">
        <f>IFERROR(TRUNC(VLOOKUP($E428,'Container Panel'!$B$41:$Z$100,$D428,0)/(VLOOKUP(BT$276,UI!$A$12:$O$51,VLOOKUP(BT$278,$B$276:$C$278,2,0),0)/1000)),"")</f>
        <v/>
      </c>
      <c r="BU428" s="145" t="str">
        <f>IFERROR(TRUNC(VLOOKUP($E428,'Container Panel'!$B$41:$Z$100,$D428,0)/(VLOOKUP(BU$276,UI!$A$12:$O$51,VLOOKUP(BU$278,$B$276:$C$278,2,0),0)/1000)),"")</f>
        <v/>
      </c>
      <c r="BV428" s="145" t="str">
        <f>IFERROR(TRUNC(VLOOKUP($E428,'Container Panel'!$B$41:$Z$100,$D428,0)/(VLOOKUP(BV$276,UI!$A$12:$O$51,VLOOKUP(BV$278,$B$276:$C$278,2,0),0)/1000)),"")</f>
        <v/>
      </c>
      <c r="BW428" s="145" t="str">
        <f>IFERROR(TRUNC(VLOOKUP($E428,'Container Panel'!$B$41:$Z$100,$D428,0)/(VLOOKUP(BW$276,UI!$A$12:$O$51,VLOOKUP(BW$278,$B$276:$C$278,2,0),0)/1000)),"")</f>
        <v/>
      </c>
      <c r="BX428" s="145" t="str">
        <f>IFERROR(TRUNC(VLOOKUP($E428,'Container Panel'!$B$41:$Z$100,$D428,0)/(VLOOKUP(BX$276,UI!$A$12:$O$51,VLOOKUP(BX$278,$B$276:$C$278,2,0),0)/1000)),"")</f>
        <v/>
      </c>
      <c r="BY428" s="145" t="str">
        <f>IFERROR(TRUNC(VLOOKUP($E428,'Container Panel'!$B$41:$Z$100,$D428,0)/(VLOOKUP(BY$276,UI!$A$12:$O$51,VLOOKUP(BY$278,$B$276:$C$278,2,0),0)/1000)),"")</f>
        <v/>
      </c>
      <c r="BZ428" s="145" t="str">
        <f>IFERROR(TRUNC(VLOOKUP($E428,'Container Panel'!$B$41:$Z$100,$D428,0)/(VLOOKUP(BZ$276,UI!$A$12:$O$51,VLOOKUP(BZ$278,$B$276:$C$278,2,0),0)/1000)),"")</f>
        <v/>
      </c>
      <c r="CA428" s="145" t="str">
        <f>IFERROR(TRUNC(VLOOKUP($E428,'Container Panel'!$B$41:$Z$100,$D428,0)/(VLOOKUP(CA$276,UI!$A$12:$O$51,VLOOKUP(CA$278,$B$276:$C$278,2,0),0)/1000)),"")</f>
        <v/>
      </c>
      <c r="CB428" s="145" t="str">
        <f>IFERROR(TRUNC(VLOOKUP($E428,'Container Panel'!$B$41:$Z$100,$D428,0)/(VLOOKUP(CB$276,UI!$A$12:$O$51,VLOOKUP(CB$278,$B$276:$C$278,2,0),0)/1000)),"")</f>
        <v/>
      </c>
      <c r="CC428" s="145" t="str">
        <f>IFERROR(TRUNC(VLOOKUP($E428,'Container Panel'!$B$41:$Z$100,$D428,0)/(VLOOKUP(CC$276,UI!$A$12:$O$51,VLOOKUP(CC$278,$B$276:$C$278,2,0),0)/1000)),"")</f>
        <v/>
      </c>
      <c r="CD428" s="145" t="str">
        <f>IFERROR(TRUNC(VLOOKUP($E428,'Container Panel'!$B$41:$Z$100,$D428,0)/(VLOOKUP(CD$276,UI!$A$12:$O$51,VLOOKUP(CD$278,$B$276:$C$278,2,0),0)/1000)),"")</f>
        <v/>
      </c>
      <c r="CE428" s="145" t="str">
        <f>IFERROR(TRUNC(VLOOKUP($E428,'Container Panel'!$B$41:$Z$100,$D428,0)/(VLOOKUP(CE$276,UI!$A$12:$O$51,VLOOKUP(CE$278,$B$276:$C$278,2,0),0)/1000)),"")</f>
        <v/>
      </c>
      <c r="CF428" s="145" t="str">
        <f>IFERROR(TRUNC(VLOOKUP($E428,'Container Panel'!$B$41:$Z$100,$D428,0)/(VLOOKUP(CF$276,UI!$A$12:$O$51,VLOOKUP(CF$278,$B$276:$C$278,2,0),0)/1000)),"")</f>
        <v/>
      </c>
      <c r="CG428" s="145" t="str">
        <f>IFERROR(TRUNC(VLOOKUP($E428,'Container Panel'!$B$41:$Z$100,$D428,0)/(VLOOKUP(CG$276,UI!$A$12:$O$51,VLOOKUP(CG$278,$B$276:$C$278,2,0),0)/1000)),"")</f>
        <v/>
      </c>
      <c r="CH428" s="145" t="str">
        <f>IFERROR(TRUNC(VLOOKUP($E428,'Container Panel'!$B$41:$Z$100,$D428,0)/(VLOOKUP(CH$276,UI!$A$12:$O$51,VLOOKUP(CH$278,$B$276:$C$278,2,0),0)/1000)),"")</f>
        <v/>
      </c>
      <c r="CI428" s="145" t="str">
        <f>IFERROR(TRUNC(VLOOKUP($E428,'Container Panel'!$B$41:$Z$100,$D428,0)/(VLOOKUP(CI$276,UI!$A$12:$O$51,VLOOKUP(CI$278,$B$276:$C$278,2,0),0)/1000)),"")</f>
        <v/>
      </c>
      <c r="CJ428" s="145" t="str">
        <f>IFERROR(TRUNC(VLOOKUP($E428,'Container Panel'!$B$41:$Z$100,$D428,0)/(VLOOKUP(CJ$276,UI!$A$12:$O$51,VLOOKUP(CJ$278,$B$276:$C$278,2,0),0)/1000)),"")</f>
        <v/>
      </c>
      <c r="CK428" s="145" t="str">
        <f>IFERROR(TRUNC(VLOOKUP($E428,'Container Panel'!$B$41:$Z$100,$D428,0)/(VLOOKUP(CK$276,UI!$A$12:$O$51,VLOOKUP(CK$278,$B$276:$C$278,2,0),0)/1000)),"")</f>
        <v/>
      </c>
      <c r="CL428" s="145" t="str">
        <f>IFERROR(TRUNC(VLOOKUP($E428,'Container Panel'!$B$41:$Z$100,$D428,0)/(VLOOKUP(CL$276,UI!$A$12:$O$51,VLOOKUP(CL$278,$B$276:$C$278,2,0),0)/1000)),"")</f>
        <v/>
      </c>
      <c r="CM428" s="145" t="str">
        <f>IFERROR(TRUNC(VLOOKUP($E428,'Container Panel'!$B$41:$Z$100,$D428,0)/(VLOOKUP(CM$276,UI!$A$12:$O$51,VLOOKUP(CM$278,$B$276:$C$278,2,0),0)/1000)),"")</f>
        <v/>
      </c>
      <c r="CN428" s="145" t="str">
        <f>IFERROR(TRUNC(VLOOKUP($E428,'Container Panel'!$B$41:$Z$100,$D428,0)/(VLOOKUP(CN$276,UI!$A$12:$O$51,VLOOKUP(CN$278,$B$276:$C$278,2,0),0)/1000)),"")</f>
        <v/>
      </c>
      <c r="CO428" s="145" t="str">
        <f>IFERROR(TRUNC(VLOOKUP($E428,'Container Panel'!$B$41:$Z$100,$D428,0)/(VLOOKUP(CO$276,UI!$A$12:$O$51,VLOOKUP(CO$278,$B$276:$C$278,2,0),0)/1000)),"")</f>
        <v/>
      </c>
      <c r="CP428" s="145" t="str">
        <f>IFERROR(TRUNC(VLOOKUP($E428,'Container Panel'!$B$41:$Z$100,$D428,0)/(VLOOKUP(CP$276,UI!$A$12:$O$51,VLOOKUP(CP$278,$B$276:$C$278,2,0),0)/1000)),"")</f>
        <v/>
      </c>
      <c r="CQ428" s="145" t="str">
        <f>IFERROR(TRUNC(VLOOKUP($E428,'Container Panel'!$B$41:$Z$100,$D428,0)/(VLOOKUP(CQ$276,UI!$A$12:$O$51,VLOOKUP(CQ$278,$B$276:$C$278,2,0),0)/1000)),"")</f>
        <v/>
      </c>
      <c r="CR428" s="145" t="str">
        <f>IFERROR(TRUNC(VLOOKUP($E428,'Container Panel'!$B$41:$Z$100,$D428,0)/(VLOOKUP(CR$276,UI!$A$12:$O$51,VLOOKUP(CR$278,$B$276:$C$278,2,0),0)/1000)),"")</f>
        <v/>
      </c>
      <c r="CS428" s="145" t="str">
        <f>IFERROR(TRUNC(VLOOKUP($E428,'Container Panel'!$B$41:$Z$100,$D428,0)/(VLOOKUP(CS$276,UI!$A$12:$O$51,VLOOKUP(CS$278,$B$276:$C$278,2,0),0)/1000)),"")</f>
        <v/>
      </c>
      <c r="CT428" s="145" t="str">
        <f>IFERROR(TRUNC(VLOOKUP($E428,'Container Panel'!$B$41:$Z$100,$D428,0)/(VLOOKUP(CT$276,UI!$A$12:$O$51,VLOOKUP(CT$278,$B$276:$C$278,2,0),0)/1000)),"")</f>
        <v/>
      </c>
      <c r="CU428" s="145" t="str">
        <f>IFERROR(TRUNC(VLOOKUP($E428,'Container Panel'!$B$41:$Z$100,$D428,0)/(VLOOKUP(CU$276,UI!$A$12:$O$51,VLOOKUP(CU$278,$B$276:$C$278,2,0),0)/1000)),"")</f>
        <v/>
      </c>
      <c r="CV428" s="145" t="str">
        <f>IFERROR(TRUNC(VLOOKUP($E428,'Container Panel'!$B$41:$Z$100,$D428,0)/(VLOOKUP(CV$276,UI!$A$12:$O$51,VLOOKUP(CV$278,$B$276:$C$278,2,0),0)/1000)),"")</f>
        <v/>
      </c>
      <c r="CW428" s="145" t="str">
        <f>IFERROR(TRUNC(VLOOKUP($E428,'Container Panel'!$B$41:$Z$100,$D428,0)/(VLOOKUP(CW$276,UI!$A$12:$O$51,VLOOKUP(CW$278,$B$276:$C$278,2,0),0)/1000)),"")</f>
        <v/>
      </c>
      <c r="CX428" s="145" t="str">
        <f>IFERROR(TRUNC(VLOOKUP($E428,'Container Panel'!$B$41:$Z$100,$D428,0)/(VLOOKUP(CX$276,UI!$A$12:$O$51,VLOOKUP(CX$278,$B$276:$C$278,2,0),0)/1000)),"")</f>
        <v/>
      </c>
      <c r="CY428" s="145" t="str">
        <f>IFERROR(TRUNC(VLOOKUP($E428,'Container Panel'!$B$41:$Z$100,$D428,0)/(VLOOKUP(CY$276,UI!$A$12:$O$51,VLOOKUP(CY$278,$B$276:$C$278,2,0),0)/1000)),"")</f>
        <v/>
      </c>
      <c r="CZ428" s="145" t="str">
        <f>IFERROR(TRUNC(VLOOKUP($E428,'Container Panel'!$B$41:$Z$100,$D428,0)/(VLOOKUP(CZ$276,UI!$A$12:$O$51,VLOOKUP(CZ$278,$B$276:$C$278,2,0),0)/1000)),"")</f>
        <v/>
      </c>
      <c r="DA428" s="145" t="str">
        <f>IFERROR(TRUNC(VLOOKUP($E428,'Container Panel'!$B$41:$Z$100,$D428,0)/(VLOOKUP(DA$276,UI!$A$12:$O$51,VLOOKUP(DA$278,$B$276:$C$278,2,0),0)/1000)),"")</f>
        <v/>
      </c>
      <c r="DB428" s="145" t="str">
        <f>IFERROR(TRUNC(VLOOKUP($E428,'Container Panel'!$B$41:$Z$100,$D428,0)/(VLOOKUP(DB$276,UI!$A$12:$O$51,VLOOKUP(DB$278,$B$276:$C$278,2,0),0)/1000)),"")</f>
        <v/>
      </c>
      <c r="DC428" s="145" t="str">
        <f>IFERROR(TRUNC(VLOOKUP($E428,'Container Panel'!$B$41:$Z$100,$D428,0)/(VLOOKUP(DC$276,UI!$A$12:$O$51,VLOOKUP(DC$278,$B$276:$C$278,2,0),0)/1000)),"")</f>
        <v/>
      </c>
      <c r="DD428" s="145" t="str">
        <f>IFERROR(TRUNC(VLOOKUP($E428,'Container Panel'!$B$41:$Z$100,$D428,0)/(VLOOKUP(DD$276,UI!$A$12:$O$51,VLOOKUP(DD$278,$B$276:$C$278,2,0),0)/1000)),"")</f>
        <v/>
      </c>
      <c r="DE428" s="145" t="str">
        <f>IFERROR(TRUNC(VLOOKUP($E428,'Container Panel'!$B$41:$Z$100,$D428,0)/(VLOOKUP(DE$276,UI!$A$12:$O$51,VLOOKUP(DE$278,$B$276:$C$278,2,0),0)/1000)),"")</f>
        <v/>
      </c>
      <c r="DF428" s="145" t="str">
        <f>IFERROR(TRUNC(VLOOKUP($E428,'Container Panel'!$B$41:$Z$100,$D428,0)/(VLOOKUP(DF$276,UI!$A$12:$O$51,VLOOKUP(DF$278,$B$276:$C$278,2,0),0)/1000)),"")</f>
        <v/>
      </c>
      <c r="DG428" s="145" t="str">
        <f>IFERROR(TRUNC(VLOOKUP($E428,'Container Panel'!$B$41:$Z$100,$D428,0)/(VLOOKUP(DG$276,UI!$A$12:$O$51,VLOOKUP(DG$278,$B$276:$C$278,2,0),0)/1000)),"")</f>
        <v/>
      </c>
      <c r="DH428" s="145" t="str">
        <f>IFERROR(TRUNC(VLOOKUP($E428,'Container Panel'!$B$41:$Z$100,$D428,0)/(VLOOKUP(DH$276,UI!$A$12:$O$51,VLOOKUP(DH$278,$B$276:$C$278,2,0),0)/1000)),"")</f>
        <v/>
      </c>
      <c r="DI428" s="145" t="str">
        <f>IFERROR(TRUNC(VLOOKUP($E428,'Container Panel'!$B$41:$Z$100,$D428,0)/(VLOOKUP(DI$276,UI!$A$12:$O$51,VLOOKUP(DI$278,$B$276:$C$278,2,0),0)/1000)),"")</f>
        <v/>
      </c>
      <c r="DJ428" s="145" t="str">
        <f>IFERROR(TRUNC(VLOOKUP($E428,'Container Panel'!$B$41:$Z$100,$D428,0)/(VLOOKUP(DJ$276,UI!$A$12:$O$51,VLOOKUP(DJ$278,$B$276:$C$278,2,0),0)/1000)),"")</f>
        <v/>
      </c>
      <c r="DK428" s="145" t="str">
        <f>IFERROR(TRUNC(VLOOKUP($E428,'Container Panel'!$B$41:$Z$100,$D428,0)/(VLOOKUP(DK$276,UI!$A$12:$O$51,VLOOKUP(DK$278,$B$276:$C$278,2,0),0)/1000)),"")</f>
        <v/>
      </c>
      <c r="DL428" s="145" t="str">
        <f>IFERROR(TRUNC(VLOOKUP($E428,'Container Panel'!$B$41:$Z$100,$D428,0)/(VLOOKUP(DL$276,UI!$A$12:$O$51,VLOOKUP(DL$278,$B$276:$C$278,2,0),0)/1000)),"")</f>
        <v/>
      </c>
      <c r="DM428" s="145" t="str">
        <f>IFERROR(TRUNC(VLOOKUP($E428,'Container Panel'!$B$41:$Z$100,$D428,0)/(VLOOKUP(DM$276,UI!$A$12:$O$51,VLOOKUP(DM$278,$B$276:$C$278,2,0),0)/1000)),"")</f>
        <v/>
      </c>
      <c r="DN428" s="145" t="str">
        <f>IFERROR(TRUNC(VLOOKUP($E428,'Container Panel'!$B$41:$Z$100,$D428,0)/(VLOOKUP(DN$276,UI!$A$12:$O$51,VLOOKUP(DN$278,$B$276:$C$278,2,0),0)/1000)),"")</f>
        <v/>
      </c>
      <c r="DO428" s="145" t="str">
        <f>IFERROR(TRUNC(VLOOKUP($E428,'Container Panel'!$B$41:$Z$100,$D428,0)/(VLOOKUP(DO$276,UI!$A$12:$O$51,VLOOKUP(DO$278,$B$276:$C$278,2,0),0)/1000)),"")</f>
        <v/>
      </c>
      <c r="DP428" s="145" t="str">
        <f>IFERROR(TRUNC(VLOOKUP($E428,'Container Panel'!$B$41:$Z$100,$D428,0)/(VLOOKUP(DP$276,UI!$A$12:$O$51,VLOOKUP(DP$278,$B$276:$C$278,2,0),0)/1000)),"")</f>
        <v/>
      </c>
      <c r="DQ428" s="145" t="str">
        <f>IFERROR(TRUNC(VLOOKUP($E428,'Container Panel'!$B$41:$Z$100,$D428,0)/(VLOOKUP(DQ$276,UI!$A$12:$O$51,VLOOKUP(DQ$278,$B$276:$C$278,2,0),0)/1000)),"")</f>
        <v/>
      </c>
      <c r="DR428" s="145" t="str">
        <f>IFERROR(TRUNC(VLOOKUP($E428,'Container Panel'!$B$41:$Z$100,$D428,0)/(VLOOKUP(DR$276,UI!$A$12:$O$51,VLOOKUP(DR$278,$B$276:$C$278,2,0),0)/1000)),"")</f>
        <v/>
      </c>
      <c r="DS428" s="145" t="str">
        <f>IFERROR(TRUNC(VLOOKUP($E428,'Container Panel'!$B$41:$Z$100,$D428,0)/(VLOOKUP(DS$276,UI!$A$12:$O$51,VLOOKUP(DS$278,$B$276:$C$278,2,0),0)/1000)),"")</f>
        <v/>
      </c>
      <c r="DT428" s="145" t="str">
        <f>IFERROR(TRUNC(VLOOKUP($E428,'Container Panel'!$B$41:$Z$100,$D428,0)/(VLOOKUP(DT$276,UI!$A$12:$O$51,VLOOKUP(DT$278,$B$276:$C$278,2,0),0)/1000)),"")</f>
        <v/>
      </c>
      <c r="DU428" s="145" t="str">
        <f>IFERROR(TRUNC(VLOOKUP($E428,'Container Panel'!$B$41:$Z$100,$D428,0)/(VLOOKUP(DU$276,UI!$A$12:$O$51,VLOOKUP(DU$278,$B$276:$C$278,2,0),0)/1000)),"")</f>
        <v/>
      </c>
      <c r="DV428" s="145" t="str">
        <f>IFERROR(TRUNC(VLOOKUP($E428,'Container Panel'!$B$41:$Z$100,$D428,0)/(VLOOKUP(DV$276,UI!$A$12:$O$51,VLOOKUP(DV$278,$B$276:$C$278,2,0),0)/1000)),"")</f>
        <v/>
      </c>
      <c r="DW428" s="145" t="str">
        <f>IFERROR(TRUNC(VLOOKUP($E428,'Container Panel'!$B$41:$Z$100,$D428,0)/(VLOOKUP(DW$276,UI!$A$12:$O$51,VLOOKUP(DW$278,$B$276:$C$278,2,0),0)/1000)),"")</f>
        <v/>
      </c>
      <c r="DX428" s="145" t="str">
        <f>IFERROR(TRUNC(VLOOKUP($E428,'Container Panel'!$B$41:$Z$100,$D428,0)/(VLOOKUP(DX$276,UI!$A$12:$O$51,VLOOKUP(DX$278,$B$276:$C$278,2,0),0)/1000)),"")</f>
        <v/>
      </c>
      <c r="DY428" s="145" t="str">
        <f>IFERROR(TRUNC(VLOOKUP($E428,'Container Panel'!$B$41:$Z$100,$D428,0)/(VLOOKUP(DY$276,UI!$A$12:$O$51,VLOOKUP(DY$278,$B$276:$C$278,2,0),0)/1000)),"")</f>
        <v/>
      </c>
      <c r="DZ428" s="145" t="str">
        <f>IFERROR(TRUNC(VLOOKUP($E428,'Container Panel'!$B$41:$Z$100,$D428,0)/(VLOOKUP(DZ$276,UI!$A$12:$O$51,VLOOKUP(DZ$278,$B$276:$C$278,2,0),0)/1000)),"")</f>
        <v/>
      </c>
      <c r="EA428" s="145" t="str">
        <f>IFERROR(TRUNC(VLOOKUP($E428,'Container Panel'!$B$41:$Z$100,$D428,0)/(VLOOKUP(EA$276,UI!$A$12:$O$51,VLOOKUP(EA$278,$B$276:$C$278,2,0),0)/1000)),"")</f>
        <v/>
      </c>
      <c r="EB428" s="145" t="str">
        <f>IFERROR(TRUNC(VLOOKUP($E428,'Container Panel'!$B$41:$Z$100,$D428,0)/(VLOOKUP(EB$276,UI!$A$12:$O$51,VLOOKUP(EB$278,$B$276:$C$278,2,0),0)/1000)),"")</f>
        <v/>
      </c>
      <c r="EC428" s="145" t="str">
        <f>IFERROR(TRUNC(VLOOKUP($E428,'Container Panel'!$B$41:$Z$100,$D428,0)/(VLOOKUP(EC$276,UI!$A$12:$O$51,VLOOKUP(EC$278,$B$276:$C$278,2,0),0)/1000)),"")</f>
        <v/>
      </c>
      <c r="ED428" s="145" t="str">
        <f>IFERROR(TRUNC(VLOOKUP($E428,'Container Panel'!$B$41:$Z$100,$D428,0)/(VLOOKUP(ED$276,UI!$A$12:$O$51,VLOOKUP(ED$278,$B$276:$C$278,2,0),0)/1000)),"")</f>
        <v/>
      </c>
      <c r="EE428" s="145" t="str">
        <f>IFERROR(TRUNC(VLOOKUP($E428,'Container Panel'!$B$41:$Z$100,$D428,0)/(VLOOKUP(EE$276,UI!$A$12:$O$51,VLOOKUP(EE$278,$B$276:$C$278,2,0),0)/1000)),"")</f>
        <v/>
      </c>
      <c r="EF428" s="145" t="str">
        <f>IFERROR(TRUNC(VLOOKUP($E428,'Container Panel'!$B$41:$Z$100,$D428,0)/(VLOOKUP(EF$276,UI!$A$12:$O$51,VLOOKUP(EF$278,$B$276:$C$278,2,0),0)/1000)),"")</f>
        <v/>
      </c>
      <c r="EG428" s="145" t="str">
        <f>IFERROR(TRUNC(VLOOKUP($E428,'Container Panel'!$B$41:$Z$100,$D428,0)/(VLOOKUP(EG$276,UI!$A$12:$O$51,VLOOKUP(EG$278,$B$276:$C$278,2,0),0)/1000)),"")</f>
        <v/>
      </c>
      <c r="EH428" s="145" t="str">
        <f>IFERROR(TRUNC(VLOOKUP($E428,'Container Panel'!$B$41:$Z$100,$D428,0)/(VLOOKUP(EH$276,UI!$A$12:$O$51,VLOOKUP(EH$278,$B$276:$C$278,2,0),0)/1000)),"")</f>
        <v/>
      </c>
      <c r="EI428" s="145" t="str">
        <f>IFERROR(TRUNC(VLOOKUP($E428,'Container Panel'!$B$41:$Z$100,$D428,0)/(VLOOKUP(EI$276,UI!$A$12:$O$51,VLOOKUP(EI$278,$B$276:$C$278,2,0),0)/1000)),"")</f>
        <v/>
      </c>
      <c r="EJ428" s="145" t="str">
        <f>IFERROR(TRUNC(VLOOKUP($E428,'Container Panel'!$B$41:$Z$100,$D428,0)/(VLOOKUP(EJ$276,UI!$A$12:$O$51,VLOOKUP(EJ$278,$B$276:$C$278,2,0),0)/1000)),"")</f>
        <v/>
      </c>
      <c r="EK428" s="145" t="str">
        <f>IFERROR(TRUNC(VLOOKUP($E428,'Container Panel'!$B$41:$Z$100,$D428,0)/(VLOOKUP(EK$276,UI!$A$12:$O$51,VLOOKUP(EK$278,$B$276:$C$278,2,0),0)/1000)),"")</f>
        <v/>
      </c>
      <c r="EL428" s="145" t="str">
        <f>IFERROR(TRUNC(VLOOKUP($E428,'Container Panel'!$B$41:$Z$100,$D428,0)/(VLOOKUP(EL$276,UI!$A$12:$O$51,VLOOKUP(EL$278,$B$276:$C$278,2,0),0)/1000)),"")</f>
        <v/>
      </c>
      <c r="EM428" s="145" t="str">
        <f>IFERROR(TRUNC(VLOOKUP($E428,'Container Panel'!$B$41:$Z$100,$D428,0)/(VLOOKUP(EM$276,UI!$A$12:$O$51,VLOOKUP(EM$278,$B$276:$C$278,2,0),0)/1000)),"")</f>
        <v/>
      </c>
      <c r="EN428" s="145" t="str">
        <f>IFERROR(TRUNC(VLOOKUP($E428,'Container Panel'!$B$41:$Z$100,$D428,0)/(VLOOKUP(EN$276,UI!$A$12:$O$51,VLOOKUP(EN$278,$B$276:$C$278,2,0),0)/1000)),"")</f>
        <v/>
      </c>
      <c r="EO428" s="145" t="str">
        <f>IFERROR(TRUNC(VLOOKUP($E428,'Container Panel'!$B$41:$Z$100,$D428,0)/(VLOOKUP(EO$276,UI!$A$12:$O$51,VLOOKUP(EO$278,$B$276:$C$278,2,0),0)/1000)),"")</f>
        <v/>
      </c>
      <c r="EP428" s="145" t="str">
        <f>IFERROR(TRUNC(VLOOKUP($E428,'Container Panel'!$B$41:$Z$100,$D428,0)/(VLOOKUP(EP$276,UI!$A$12:$O$51,VLOOKUP(EP$278,$B$276:$C$278,2,0),0)/1000)),"")</f>
        <v/>
      </c>
      <c r="EQ428" s="145" t="str">
        <f>IFERROR(TRUNC(VLOOKUP($E428,'Container Panel'!$B$41:$Z$100,$D428,0)/(VLOOKUP(EQ$276,UI!$A$12:$O$51,VLOOKUP(EQ$278,$B$276:$C$278,2,0),0)/1000)),"")</f>
        <v/>
      </c>
      <c r="ER428" s="145" t="str">
        <f>IFERROR(TRUNC(VLOOKUP($E428,'Container Panel'!$B$41:$Z$100,$D428,0)/(VLOOKUP(ER$276,UI!$A$12:$O$51,VLOOKUP(ER$278,$B$276:$C$278,2,0),0)/1000)),"")</f>
        <v/>
      </c>
      <c r="ES428" s="145" t="str">
        <f>IFERROR(TRUNC(VLOOKUP($E428,'Container Panel'!$B$41:$Z$100,$D428,0)/(VLOOKUP(ES$276,UI!$A$12:$O$51,VLOOKUP(ES$278,$B$276:$C$278,2,0),0)/1000)),"")</f>
        <v/>
      </c>
      <c r="ET428" s="145" t="str">
        <f>IFERROR(TRUNC(VLOOKUP($E428,'Container Panel'!$B$41:$Z$100,$D428,0)/(VLOOKUP(ET$276,UI!$A$12:$O$51,VLOOKUP(ET$278,$B$276:$C$278,2,0),0)/1000)),"")</f>
        <v/>
      </c>
      <c r="EU428" s="145" t="str">
        <f>IFERROR(TRUNC(VLOOKUP($E428,'Container Panel'!$B$41:$Z$100,$D428,0)/(VLOOKUP(EU$276,UI!$A$12:$O$51,VLOOKUP(EU$278,$B$276:$C$278,2,0),0)/1000)),"")</f>
        <v/>
      </c>
      <c r="EV428" s="145" t="str">
        <f>IFERROR(TRUNC(VLOOKUP($E428,'Container Panel'!$B$41:$Z$100,$D428,0)/(VLOOKUP(EV$276,UI!$A$12:$O$51,VLOOKUP(EV$278,$B$276:$C$278,2,0),0)/1000)),"")</f>
        <v/>
      </c>
      <c r="EW428" s="145" t="str">
        <f>IFERROR(TRUNC(VLOOKUP($E428,'Container Panel'!$B$41:$Z$100,$D428,0)/(VLOOKUP(EW$276,UI!$A$12:$O$51,VLOOKUP(EW$278,$B$276:$C$278,2,0),0)/1000)),"")</f>
        <v/>
      </c>
      <c r="EX428" s="145" t="str">
        <f>IFERROR(TRUNC(VLOOKUP($E428,'Container Panel'!$B$41:$Z$100,$D428,0)/(VLOOKUP(EX$276,UI!$A$12:$O$51,VLOOKUP(EX$278,$B$276:$C$278,2,0),0)/1000)),"")</f>
        <v/>
      </c>
      <c r="EY428" s="145" t="str">
        <f>IFERROR(TRUNC(VLOOKUP($E428,'Container Panel'!$B$41:$Z$100,$D428,0)/(VLOOKUP(EY$276,UI!$A$12:$O$51,VLOOKUP(EY$278,$B$276:$C$278,2,0),0)/1000)),"")</f>
        <v/>
      </c>
      <c r="EZ428" s="145" t="str">
        <f>IFERROR(TRUNC(VLOOKUP($E428,'Container Panel'!$B$41:$Z$100,$D428,0)/(VLOOKUP(EZ$276,UI!$A$12:$O$51,VLOOKUP(EZ$278,$B$276:$C$278,2,0),0)/1000)),"")</f>
        <v/>
      </c>
      <c r="FA428" s="145" t="str">
        <f>IFERROR(TRUNC(VLOOKUP($E428,'Container Panel'!$B$41:$Z$100,$D428,0)/(VLOOKUP(FA$276,UI!$A$12:$O$51,VLOOKUP(FA$278,$B$276:$C$278,2,0),0)/1000)),"")</f>
        <v/>
      </c>
      <c r="FB428" s="145" t="str">
        <f>IFERROR(TRUNC(VLOOKUP($E428,'Container Panel'!$B$41:$Z$100,$D428,0)/(VLOOKUP(FB$276,UI!$A$12:$O$51,VLOOKUP(FB$278,$B$276:$C$278,2,0),0)/1000)),"")</f>
        <v/>
      </c>
      <c r="FC428" s="145" t="str">
        <f>IFERROR(TRUNC(VLOOKUP($E428,'Container Panel'!$B$41:$Z$100,$D428,0)/(VLOOKUP(FC$276,UI!$A$12:$O$51,VLOOKUP(FC$278,$B$276:$C$278,2,0),0)/1000)),"")</f>
        <v/>
      </c>
      <c r="FD428" s="145" t="str">
        <f>IFERROR(TRUNC(VLOOKUP($E428,'Container Panel'!$B$41:$Z$100,$D428,0)/(VLOOKUP(FD$276,UI!$A$12:$O$51,VLOOKUP(FD$278,$B$276:$C$278,2,0),0)/1000)),"")</f>
        <v/>
      </c>
      <c r="FE428" s="145" t="str">
        <f>IFERROR(TRUNC(VLOOKUP($E428,'Container Panel'!$B$41:$Z$100,$D428,0)/(VLOOKUP(FE$276,UI!$A$12:$O$51,VLOOKUP(FE$278,$B$276:$C$278,2,0),0)/1000)),"")</f>
        <v/>
      </c>
      <c r="FF428" s="145" t="str">
        <f>IFERROR(TRUNC(VLOOKUP($E428,'Container Panel'!$B$41:$Z$100,$D428,0)/(VLOOKUP(FF$276,UI!$A$12:$O$51,VLOOKUP(FF$278,$B$276:$C$278,2,0),0)/1000)),"")</f>
        <v/>
      </c>
      <c r="FG428" s="145" t="str">
        <f>IFERROR(TRUNC(VLOOKUP($E428,'Container Panel'!$B$41:$Z$100,$D428,0)/(VLOOKUP(FG$276,UI!$A$12:$O$51,VLOOKUP(FG$278,$B$276:$C$278,2,0),0)/1000)),"")</f>
        <v/>
      </c>
      <c r="FH428" s="145" t="str">
        <f>IFERROR(TRUNC(VLOOKUP($E428,'Container Panel'!$B$41:$Z$100,$D428,0)/(VLOOKUP(FH$276,UI!$A$12:$O$51,VLOOKUP(FH$278,$B$276:$C$278,2,0),0)/1000)),"")</f>
        <v/>
      </c>
      <c r="FI428" s="145" t="str">
        <f>IFERROR(TRUNC(VLOOKUP($E428,'Container Panel'!$B$41:$Z$100,$D428,0)/(VLOOKUP(FI$276,UI!$A$12:$O$51,VLOOKUP(FI$278,$B$276:$C$278,2,0),0)/1000)),"")</f>
        <v/>
      </c>
      <c r="FJ428" s="145" t="str">
        <f>IFERROR(TRUNC(VLOOKUP($E428,'Container Panel'!$B$41:$Z$100,$D428,0)/(VLOOKUP(FJ$276,UI!$A$12:$O$51,VLOOKUP(FJ$278,$B$276:$C$278,2,0),0)/1000)),"")</f>
        <v/>
      </c>
      <c r="FK428" s="145" t="str">
        <f>IFERROR(TRUNC(VLOOKUP($E428,'Container Panel'!$B$41:$Z$100,$D428,0)/(VLOOKUP(FK$276,UI!$A$12:$O$51,VLOOKUP(FK$278,$B$276:$C$278,2,0),0)/1000)),"")</f>
        <v/>
      </c>
      <c r="FL428" s="145" t="str">
        <f>IFERROR(TRUNC(VLOOKUP($E428,'Container Panel'!$B$41:$Z$100,$D428,0)/(VLOOKUP(FL$276,UI!$A$12:$O$51,VLOOKUP(FL$278,$B$276:$C$278,2,0),0)/1000)),"")</f>
        <v/>
      </c>
      <c r="FM428" s="145" t="str">
        <f>IFERROR(TRUNC(VLOOKUP($E428,'Container Panel'!$B$41:$Z$100,$D428,0)/(VLOOKUP(FM$276,UI!$A$12:$O$51,VLOOKUP(FM$278,$B$276:$C$278,2,0),0)/1000)),"")</f>
        <v/>
      </c>
      <c r="FN428" s="145" t="str">
        <f>IFERROR(TRUNC(VLOOKUP($E428,'Container Panel'!$B$41:$Z$100,$D428,0)/(VLOOKUP(FN$276,UI!$A$12:$O$51,VLOOKUP(FN$278,$B$276:$C$278,2,0),0)/1000)),"")</f>
        <v/>
      </c>
      <c r="FO428" s="145" t="str">
        <f>IFERROR(TRUNC(VLOOKUP($E428,'Container Panel'!$B$41:$Z$100,$D428,0)/(VLOOKUP(FO$276,UI!$A$12:$O$51,VLOOKUP(FO$278,$B$276:$C$278,2,0),0)/1000)),"")</f>
        <v/>
      </c>
      <c r="FP428" s="145" t="str">
        <f>IFERROR(TRUNC(VLOOKUP($E428,'Container Panel'!$B$41:$Z$100,$D428,0)/(VLOOKUP(FP$276,UI!$A$12:$O$51,VLOOKUP(FP$278,$B$276:$C$278,2,0),0)/1000)),"")</f>
        <v/>
      </c>
      <c r="FQ428" s="145" t="str">
        <f>IFERROR(TRUNC(VLOOKUP($E428,'Container Panel'!$B$41:$Z$100,$D428,0)/(VLOOKUP(FQ$276,UI!$A$12:$O$51,VLOOKUP(FQ$278,$B$276:$C$278,2,0),0)/1000)),"")</f>
        <v/>
      </c>
      <c r="FR428" s="145" t="str">
        <f>IFERROR(TRUNC(VLOOKUP($E428,'Container Panel'!$B$41:$Z$100,$D428,0)/(VLOOKUP(FR$276,UI!$A$12:$O$51,VLOOKUP(FR$278,$B$276:$C$278,2,0),0)/1000)),"")</f>
        <v/>
      </c>
      <c r="FS428" s="145" t="str">
        <f>IFERROR(TRUNC(VLOOKUP($E428,'Container Panel'!$B$41:$Z$100,$D428,0)/(VLOOKUP(FS$276,UI!$A$12:$O$51,VLOOKUP(FS$278,$B$276:$C$278,2,0),0)/1000)),"")</f>
        <v/>
      </c>
      <c r="FT428" s="145" t="str">
        <f>IFERROR(TRUNC(VLOOKUP($E428,'Container Panel'!$B$41:$Z$100,$D428,0)/(VLOOKUP(FT$276,UI!$A$12:$O$51,VLOOKUP(FT$278,$B$276:$C$278,2,0),0)/1000)),"")</f>
        <v/>
      </c>
      <c r="FU428" s="145" t="str">
        <f>IFERROR(TRUNC(VLOOKUP($E428,'Container Panel'!$B$41:$Z$100,$D428,0)/(VLOOKUP(FU$276,UI!$A$12:$O$51,VLOOKUP(FU$278,$B$276:$C$278,2,0),0)/1000)),"")</f>
        <v/>
      </c>
      <c r="FV428" s="145" t="str">
        <f>IFERROR(TRUNC(VLOOKUP($E428,'Container Panel'!$B$41:$Z$100,$D428,0)/(VLOOKUP(FV$276,UI!$A$12:$O$51,VLOOKUP(FV$278,$B$276:$C$278,2,0),0)/1000)),"")</f>
        <v/>
      </c>
      <c r="FW428" s="145" t="str">
        <f>IFERROR(TRUNC(VLOOKUP($E428,'Container Panel'!$B$41:$Z$100,$D428,0)/(VLOOKUP(FW$276,UI!$A$12:$O$51,VLOOKUP(FW$278,$B$276:$C$278,2,0),0)/1000)),"")</f>
        <v/>
      </c>
      <c r="FX428" s="145" t="str">
        <f>IFERROR(TRUNC(VLOOKUP($E428,'Container Panel'!$B$41:$Z$100,$D428,0)/(VLOOKUP(FX$276,UI!$A$12:$O$51,VLOOKUP(FX$278,$B$276:$C$278,2,0),0)/1000)),"")</f>
        <v/>
      </c>
      <c r="FY428" s="145" t="str">
        <f>IFERROR(TRUNC(VLOOKUP($E428,'Container Panel'!$B$41:$Z$100,$D428,0)/(VLOOKUP(FY$276,UI!$A$12:$O$51,VLOOKUP(FY$278,$B$276:$C$278,2,0),0)/1000)),"")</f>
        <v/>
      </c>
      <c r="FZ428" s="145" t="str">
        <f>IFERROR(TRUNC(VLOOKUP($E428,'Container Panel'!$B$41:$Z$100,$D428,0)/(VLOOKUP(FZ$276,UI!$A$12:$O$51,VLOOKUP(FZ$278,$B$276:$C$278,2,0),0)/1000)),"")</f>
        <v/>
      </c>
      <c r="GA428" s="145" t="str">
        <f>IFERROR(TRUNC(VLOOKUP($E428,'Container Panel'!$B$41:$Z$100,$D428,0)/(VLOOKUP(GA$276,UI!$A$12:$O$51,VLOOKUP(GA$278,$B$276:$C$278,2,0),0)/1000)),"")</f>
        <v/>
      </c>
      <c r="GB428" s="145" t="str">
        <f>IFERROR(TRUNC(VLOOKUP($E428,'Container Panel'!$B$41:$Z$100,$D428,0)/(VLOOKUP(GB$276,UI!$A$12:$O$51,VLOOKUP(GB$278,$B$276:$C$278,2,0),0)/1000)),"")</f>
        <v/>
      </c>
      <c r="GC428" s="145" t="str">
        <f>IFERROR(TRUNC(VLOOKUP($E428,'Container Panel'!$B$41:$Z$100,$D428,0)/(VLOOKUP(GC$276,UI!$A$12:$O$51,VLOOKUP(GC$278,$B$276:$C$278,2,0),0)/1000)),"")</f>
        <v/>
      </c>
      <c r="GD428" s="145" t="str">
        <f>IFERROR(TRUNC(VLOOKUP($E428,'Container Panel'!$B$41:$Z$100,$D428,0)/(VLOOKUP(GD$276,UI!$A$12:$O$51,VLOOKUP(GD$278,$B$276:$C$278,2,0),0)/1000)),"")</f>
        <v/>
      </c>
      <c r="GE428" s="145" t="str">
        <f>IFERROR(TRUNC(VLOOKUP($E428,'Container Panel'!$B$41:$Z$100,$D428,0)/(VLOOKUP(GE$276,UI!$A$12:$O$51,VLOOKUP(GE$278,$B$276:$C$278,2,0),0)/1000)),"")</f>
        <v/>
      </c>
      <c r="GF428" s="145" t="str">
        <f>IFERROR(TRUNC(VLOOKUP($E428,'Container Panel'!$B$41:$Z$100,$D428,0)/(VLOOKUP(GF$276,UI!$A$12:$O$51,VLOOKUP(GF$278,$B$276:$C$278,2,0),0)/1000)),"")</f>
        <v/>
      </c>
      <c r="GG428" s="145" t="str">
        <f>IFERROR(TRUNC(VLOOKUP($E428,'Container Panel'!$B$41:$Z$100,$D428,0)/(VLOOKUP(GG$276,UI!$A$12:$O$51,VLOOKUP(GG$278,$B$276:$C$278,2,0),0)/1000)),"")</f>
        <v/>
      </c>
      <c r="GH428" s="145" t="str">
        <f>IFERROR(TRUNC(VLOOKUP($E428,'Container Panel'!$B$41:$Z$100,$D428,0)/(VLOOKUP(GH$276,UI!$A$12:$O$51,VLOOKUP(GH$278,$B$276:$C$278,2,0),0)/1000)),"")</f>
        <v/>
      </c>
      <c r="GI428" s="145" t="str">
        <f>IFERROR(TRUNC(VLOOKUP($E428,'Container Panel'!$B$41:$Z$100,$D428,0)/(VLOOKUP(GI$276,UI!$A$12:$O$51,VLOOKUP(GI$278,$B$276:$C$278,2,0),0)/1000)),"")</f>
        <v/>
      </c>
      <c r="GJ428" s="145" t="str">
        <f>IFERROR(TRUNC(VLOOKUP($E428,'Container Panel'!$B$41:$Z$100,$D428,0)/(VLOOKUP(GJ$276,UI!$A$12:$O$51,VLOOKUP(GJ$278,$B$276:$C$278,2,0),0)/1000)),"")</f>
        <v/>
      </c>
      <c r="GK428" s="145" t="str">
        <f>IFERROR(TRUNC(VLOOKUP($E428,'Container Panel'!$B$41:$Z$100,$D428,0)/(VLOOKUP(GK$276,UI!$A$12:$O$51,VLOOKUP(GK$278,$B$276:$C$278,2,0),0)/1000)),"")</f>
        <v/>
      </c>
      <c r="GL428" s="145" t="str">
        <f>IFERROR(TRUNC(VLOOKUP($E428,'Container Panel'!$B$41:$Z$100,$D428,0)/(VLOOKUP(GL$276,UI!$A$12:$O$51,VLOOKUP(GL$278,$B$276:$C$278,2,0),0)/1000)),"")</f>
        <v/>
      </c>
      <c r="GM428" s="145" t="str">
        <f>IFERROR(TRUNC(VLOOKUP($E428,'Container Panel'!$B$41:$Z$100,$D428,0)/(VLOOKUP(GM$276,UI!$A$12:$O$51,VLOOKUP(GM$278,$B$276:$C$278,2,0),0)/1000)),"")</f>
        <v/>
      </c>
      <c r="GN428" s="145" t="str">
        <f>IFERROR(TRUNC(VLOOKUP($E428,'Container Panel'!$B$41:$Z$100,$D428,0)/(VLOOKUP(GN$276,UI!$A$12:$O$51,VLOOKUP(GN$278,$B$276:$C$278,2,0),0)/1000)),"")</f>
        <v/>
      </c>
      <c r="GO428" s="145" t="str">
        <f>IFERROR(TRUNC(VLOOKUP($E428,'Container Panel'!$B$41:$Z$100,$D428,0)/(VLOOKUP(GO$276,UI!$A$12:$O$51,VLOOKUP(GO$278,$B$276:$C$278,2,0),0)/1000)),"")</f>
        <v/>
      </c>
      <c r="GP428" s="145" t="str">
        <f>IFERROR(TRUNC(VLOOKUP($E428,'Container Panel'!$B$41:$Z$100,$D428,0)/(VLOOKUP(GP$276,UI!$A$12:$O$51,VLOOKUP(GP$278,$B$276:$C$278,2,0),0)/1000)),"")</f>
        <v/>
      </c>
      <c r="GQ428" s="145" t="str">
        <f>IFERROR(TRUNC(VLOOKUP($E428,'Container Panel'!$B$41:$Z$100,$D428,0)/(VLOOKUP(GQ$276,UI!$A$12:$O$51,VLOOKUP(GQ$278,$B$276:$C$278,2,0),0)/1000)),"")</f>
        <v/>
      </c>
      <c r="GR428" s="145" t="str">
        <f>IFERROR(TRUNC(VLOOKUP($E428,'Container Panel'!$B$41:$Z$100,$D428,0)/(VLOOKUP(GR$276,UI!$A$12:$O$51,VLOOKUP(GR$278,$B$276:$C$278,2,0),0)/1000)),"")</f>
        <v/>
      </c>
      <c r="GS428" s="145" t="str">
        <f>IFERROR(TRUNC(VLOOKUP($E428,'Container Panel'!$B$41:$Z$100,$D428,0)/(VLOOKUP(GS$276,UI!$A$12:$O$51,VLOOKUP(GS$278,$B$276:$C$278,2,0),0)/1000)),"")</f>
        <v/>
      </c>
      <c r="GT428" s="145" t="str">
        <f>IFERROR(TRUNC(VLOOKUP($E428,'Container Panel'!$B$41:$Z$100,$D428,0)/(VLOOKUP(GT$276,UI!$A$12:$O$51,VLOOKUP(GT$278,$B$276:$C$278,2,0),0)/1000)),"")</f>
        <v/>
      </c>
      <c r="GU428" s="145" t="str">
        <f>IFERROR(TRUNC(VLOOKUP($E428,'Container Panel'!$B$41:$Z$100,$D428,0)/(VLOOKUP(GU$276,UI!$A$12:$O$51,VLOOKUP(GU$278,$B$276:$C$278,2,0),0)/1000)),"")</f>
        <v/>
      </c>
      <c r="GV428" s="145" t="str">
        <f>IFERROR(TRUNC(VLOOKUP($E428,'Container Panel'!$B$41:$Z$100,$D428,0)/(VLOOKUP(GV$276,UI!$A$12:$O$51,VLOOKUP(GV$278,$B$276:$C$278,2,0),0)/1000)),"")</f>
        <v/>
      </c>
      <c r="GW428" s="145" t="str">
        <f>IFERROR(TRUNC(VLOOKUP($E428,'Container Panel'!$B$41:$Z$100,$D428,0)/(VLOOKUP(GW$276,UI!$A$12:$O$51,VLOOKUP(GW$278,$B$276:$C$278,2,0),0)/1000)),"")</f>
        <v/>
      </c>
      <c r="GX428" s="145" t="str">
        <f>IFERROR(TRUNC(VLOOKUP($E428,'Container Panel'!$B$41:$Z$100,$D428,0)/(VLOOKUP(GX$276,UI!$A$12:$O$51,VLOOKUP(GX$278,$B$276:$C$278,2,0),0)/1000)),"")</f>
        <v/>
      </c>
      <c r="GY428" s="145" t="str">
        <f>IFERROR(TRUNC(VLOOKUP($E428,'Container Panel'!$B$41:$Z$100,$D428,0)/(VLOOKUP(GY$276,UI!$A$12:$O$51,VLOOKUP(GY$278,$B$276:$C$278,2,0),0)/1000)),"")</f>
        <v/>
      </c>
      <c r="GZ428" s="145" t="str">
        <f>IFERROR(TRUNC(VLOOKUP($E428,'Container Panel'!$B$41:$Z$100,$D428,0)/(VLOOKUP(GZ$276,UI!$A$12:$O$51,VLOOKUP(GZ$278,$B$276:$C$278,2,0),0)/1000)),"")</f>
        <v/>
      </c>
      <c r="HA428" s="145" t="str">
        <f>IFERROR(TRUNC(VLOOKUP($E428,'Container Panel'!$B$41:$Z$100,$D428,0)/(VLOOKUP(HA$276,UI!$A$12:$O$51,VLOOKUP(HA$278,$B$276:$C$278,2,0),0)/1000)),"")</f>
        <v/>
      </c>
      <c r="HB428" s="145" t="str">
        <f>IFERROR(TRUNC(VLOOKUP($E428,'Container Panel'!$B$41:$Z$100,$D428,0)/(VLOOKUP(HB$276,UI!$A$12:$O$51,VLOOKUP(HB$278,$B$276:$C$278,2,0),0)/1000)),"")</f>
        <v/>
      </c>
      <c r="HC428" s="145" t="str">
        <f>IFERROR(TRUNC(VLOOKUP($E428,'Container Panel'!$B$41:$Z$100,$D428,0)/(VLOOKUP(HC$276,UI!$A$12:$O$51,VLOOKUP(HC$278,$B$276:$C$278,2,0),0)/1000)),"")</f>
        <v/>
      </c>
      <c r="HD428" s="145" t="str">
        <f>IFERROR(TRUNC(VLOOKUP($E428,'Container Panel'!$B$41:$Z$100,$D428,0)/(VLOOKUP(HD$276,UI!$A$12:$O$51,VLOOKUP(HD$278,$B$276:$C$278,2,0),0)/1000)),"")</f>
        <v/>
      </c>
      <c r="HE428" s="145" t="str">
        <f>IFERROR(TRUNC(VLOOKUP($E428,'Container Panel'!$B$41:$Z$100,$D428,0)/(VLOOKUP(HE$276,UI!$A$12:$O$51,VLOOKUP(HE$278,$B$276:$C$278,2,0),0)/1000)),"")</f>
        <v/>
      </c>
      <c r="HF428" s="145" t="str">
        <f>IFERROR(TRUNC(VLOOKUP($E428,'Container Panel'!$B$41:$Z$100,$D428,0)/(VLOOKUP(HF$276,UI!$A$12:$O$51,VLOOKUP(HF$278,$B$276:$C$278,2,0),0)/1000)),"")</f>
        <v/>
      </c>
      <c r="HG428" s="145" t="str">
        <f>IFERROR(TRUNC(VLOOKUP($E428,'Container Panel'!$B$41:$Z$100,$D428,0)/(VLOOKUP(HG$276,UI!$A$12:$O$51,VLOOKUP(HG$278,$B$276:$C$278,2,0),0)/1000)),"")</f>
        <v/>
      </c>
      <c r="HH428" s="145" t="str">
        <f>IFERROR(TRUNC(VLOOKUP($E428,'Container Panel'!$B$41:$Z$100,$D428,0)/(VLOOKUP(HH$276,UI!$A$12:$O$51,VLOOKUP(HH$278,$B$276:$C$278,2,0),0)/1000)),"")</f>
        <v/>
      </c>
      <c r="HI428" s="145" t="str">
        <f>IFERROR(TRUNC(VLOOKUP($E428,'Container Panel'!$B$41:$Z$100,$D428,0)/(VLOOKUP(HI$276,UI!$A$12:$O$51,VLOOKUP(HI$278,$B$276:$C$278,2,0),0)/1000)),"")</f>
        <v/>
      </c>
      <c r="HJ428" s="145" t="str">
        <f>IFERROR(TRUNC(VLOOKUP($E428,'Container Panel'!$B$41:$Z$100,$D428,0)/(VLOOKUP(HJ$276,UI!$A$12:$O$51,VLOOKUP(HJ$278,$B$276:$C$278,2,0),0)/1000)),"")</f>
        <v/>
      </c>
      <c r="HK428" s="145" t="str">
        <f>IFERROR(TRUNC(VLOOKUP($E428,'Container Panel'!$B$41:$Z$100,$D428,0)/(VLOOKUP(HK$276,UI!$A$12:$O$51,VLOOKUP(HK$278,$B$276:$C$278,2,0),0)/1000)),"")</f>
        <v/>
      </c>
      <c r="HL428" s="145" t="str">
        <f>IFERROR(TRUNC(VLOOKUP($E428,'Container Panel'!$B$41:$Z$100,$D428,0)/(VLOOKUP(HL$276,UI!$A$12:$O$51,VLOOKUP(HL$278,$B$276:$C$278,2,0),0)/1000)),"")</f>
        <v/>
      </c>
      <c r="HM428" s="145" t="str">
        <f>IFERROR(TRUNC(VLOOKUP($E428,'Container Panel'!$B$41:$Z$100,$D428,0)/(VLOOKUP(HM$276,UI!$A$12:$O$51,VLOOKUP(HM$278,$B$276:$C$278,2,0),0)/1000)),"")</f>
        <v/>
      </c>
      <c r="HN428" s="145" t="str">
        <f>IFERROR(TRUNC(VLOOKUP($E428,'Container Panel'!$B$41:$Z$100,$D428,0)/(VLOOKUP(HN$276,UI!$A$12:$O$51,VLOOKUP(HN$278,$B$276:$C$278,2,0),0)/1000)),"")</f>
        <v/>
      </c>
      <c r="HO428" s="145" t="str">
        <f>IFERROR(TRUNC(VLOOKUP($E428,'Container Panel'!$B$41:$Z$100,$D428,0)/(VLOOKUP(HO$276,UI!$A$12:$O$51,VLOOKUP(HO$278,$B$276:$C$278,2,0),0)/1000)),"")</f>
        <v/>
      </c>
      <c r="HP428" s="145" t="str">
        <f>IFERROR(TRUNC(VLOOKUP($E428,'Container Panel'!$B$41:$Z$100,$D428,0)/(VLOOKUP(HP$276,UI!$A$12:$O$51,VLOOKUP(HP$278,$B$276:$C$278,2,0),0)/1000)),"")</f>
        <v/>
      </c>
      <c r="HQ428" s="145" t="str">
        <f>IFERROR(TRUNC(VLOOKUP($E428,'Container Panel'!$B$41:$Z$100,$D428,0)/(VLOOKUP(HQ$276,UI!$A$12:$O$51,VLOOKUP(HQ$278,$B$276:$C$278,2,0),0)/1000)),"")</f>
        <v/>
      </c>
      <c r="HR428" s="145" t="str">
        <f>IFERROR(TRUNC(VLOOKUP($E428,'Container Panel'!$B$41:$Z$100,$D428,0)/(VLOOKUP(HR$276,UI!$A$12:$O$51,VLOOKUP(HR$278,$B$276:$C$278,2,0),0)/1000)),"")</f>
        <v/>
      </c>
      <c r="HS428" s="145" t="str">
        <f>IFERROR(TRUNC(VLOOKUP($E428,'Container Panel'!$B$41:$Z$100,$D428,0)/(VLOOKUP(HS$276,UI!$A$12:$O$51,VLOOKUP(HS$278,$B$276:$C$278,2,0),0)/1000)),"")</f>
        <v/>
      </c>
      <c r="HT428" s="145" t="str">
        <f>IFERROR(TRUNC(VLOOKUP($E428,'Container Panel'!$B$41:$Z$100,$D428,0)/(VLOOKUP(HT$276,UI!$A$12:$O$51,VLOOKUP(HT$278,$B$276:$C$278,2,0),0)/1000)),"")</f>
        <v/>
      </c>
      <c r="HU428" s="145" t="str">
        <f>IFERROR(TRUNC(VLOOKUP($E428,'Container Panel'!$B$41:$Z$100,$D428,0)/(VLOOKUP(HU$276,UI!$A$12:$O$51,VLOOKUP(HU$278,$B$276:$C$278,2,0),0)/1000)),"")</f>
        <v/>
      </c>
      <c r="HV428" s="145" t="str">
        <f>IFERROR(TRUNC(VLOOKUP($E428,'Container Panel'!$B$41:$Z$100,$D428,0)/(VLOOKUP(HV$276,UI!$A$12:$O$51,VLOOKUP(HV$278,$B$276:$C$278,2,0),0)/1000)),"")</f>
        <v/>
      </c>
      <c r="HW428" s="145" t="str">
        <f>IFERROR(TRUNC(VLOOKUP($E428,'Container Panel'!$B$41:$Z$100,$D428,0)/(VLOOKUP(HW$276,UI!$A$12:$O$51,VLOOKUP(HW$278,$B$276:$C$278,2,0),0)/1000)),"")</f>
        <v/>
      </c>
      <c r="HX428" s="145" t="str">
        <f>IFERROR(TRUNC(VLOOKUP($E428,'Container Panel'!$B$41:$Z$100,$D428,0)/(VLOOKUP(HX$276,UI!$A$12:$O$51,VLOOKUP(HX$278,$B$276:$C$278,2,0),0)/1000)),"")</f>
        <v/>
      </c>
      <c r="HY428" s="145" t="str">
        <f>IFERROR(TRUNC(VLOOKUP($E428,'Container Panel'!$B$41:$Z$100,$D428,0)/(VLOOKUP(HY$276,UI!$A$12:$O$51,VLOOKUP(HY$278,$B$276:$C$278,2,0),0)/1000)),"")</f>
        <v/>
      </c>
      <c r="HZ428" s="145" t="str">
        <f>IFERROR(TRUNC(VLOOKUP($E428,'Container Panel'!$B$41:$Z$100,$D428,0)/(VLOOKUP(HZ$276,UI!$A$12:$O$51,VLOOKUP(HZ$278,$B$276:$C$278,2,0),0)/1000)),"")</f>
        <v/>
      </c>
      <c r="IA428" s="145" t="str">
        <f>IFERROR(TRUNC(VLOOKUP($E428,'Container Panel'!$B$41:$Z$100,$D428,0)/(VLOOKUP(IA$276,UI!$A$12:$O$51,VLOOKUP(IA$278,$B$276:$C$278,2,0),0)/1000)),"")</f>
        <v/>
      </c>
      <c r="IB428" s="145" t="str">
        <f>IFERROR(TRUNC(VLOOKUP($E428,'Container Panel'!$B$41:$Z$100,$D428,0)/(VLOOKUP(IB$276,UI!$A$12:$O$51,VLOOKUP(IB$278,$B$276:$C$278,2,0),0)/1000)),"")</f>
        <v/>
      </c>
      <c r="IC428" s="145" t="str">
        <f>IFERROR(TRUNC(VLOOKUP($E428,'Container Panel'!$B$41:$Z$100,$D428,0)/(VLOOKUP(IC$276,UI!$A$12:$O$51,VLOOKUP(IC$278,$B$276:$C$278,2,0),0)/1000)),"")</f>
        <v/>
      </c>
      <c r="ID428" s="145" t="str">
        <f>IFERROR(TRUNC(VLOOKUP($E428,'Container Panel'!$B$41:$Z$100,$D428,0)/(VLOOKUP(ID$276,UI!$A$12:$O$51,VLOOKUP(ID$278,$B$276:$C$278,2,0),0)/1000)),"")</f>
        <v/>
      </c>
      <c r="IE428" s="145" t="str">
        <f>IFERROR(TRUNC(VLOOKUP($E428,'Container Panel'!$B$41:$Z$100,$D428,0)/(VLOOKUP(IE$276,UI!$A$12:$O$51,VLOOKUP(IE$278,$B$276:$C$278,2,0),0)/1000)),"")</f>
        <v/>
      </c>
      <c r="IF428" s="145" t="str">
        <f>IFERROR(TRUNC(VLOOKUP($E428,'Container Panel'!$B$41:$Z$100,$D428,0)/(VLOOKUP(IF$276,UI!$A$12:$O$51,VLOOKUP(IF$278,$B$276:$C$278,2,0),0)/1000)),"")</f>
        <v/>
      </c>
      <c r="IG428" s="145" t="str">
        <f>IFERROR(TRUNC(VLOOKUP($E428,'Container Panel'!$B$41:$Z$100,$D428,0)/(VLOOKUP(IG$276,UI!$A$12:$O$51,VLOOKUP(IG$278,$B$276:$C$278,2,0),0)/1000)),"")</f>
        <v/>
      </c>
      <c r="IH428" s="145" t="str">
        <f>IFERROR(TRUNC(VLOOKUP($E428,'Container Panel'!$B$41:$Z$100,$D428,0)/(VLOOKUP(IH$276,UI!$A$12:$O$51,VLOOKUP(IH$278,$B$276:$C$278,2,0),0)/1000)),"")</f>
        <v/>
      </c>
      <c r="II428" s="145" t="str">
        <f>IFERROR(TRUNC(VLOOKUP($E428,'Container Panel'!$B$41:$Z$100,$D428,0)/(VLOOKUP(II$276,UI!$A$12:$O$51,VLOOKUP(II$278,$B$276:$C$278,2,0),0)/1000)),"")</f>
        <v/>
      </c>
      <c r="IJ428" s="145" t="str">
        <f>IFERROR(TRUNC(VLOOKUP($E428,'Container Panel'!$B$41:$Z$100,$D428,0)/(VLOOKUP(IJ$276,UI!$A$12:$O$51,VLOOKUP(IJ$278,$B$276:$C$278,2,0),0)/1000)),"")</f>
        <v/>
      </c>
      <c r="IK428" s="145" t="str">
        <f>IFERROR(TRUNC(VLOOKUP($E428,'Container Panel'!$B$41:$Z$100,$D428,0)/(VLOOKUP(IK$276,UI!$A$12:$O$51,VLOOKUP(IK$278,$B$276:$C$278,2,0),0)/1000)),"")</f>
        <v/>
      </c>
      <c r="IL428" s="145" t="str">
        <f>IFERROR(TRUNC(VLOOKUP($E428,'Container Panel'!$B$41:$Z$100,$D428,0)/(VLOOKUP(IL$276,UI!$A$12:$O$51,VLOOKUP(IL$278,$B$276:$C$278,2,0),0)/1000)),"")</f>
        <v/>
      </c>
    </row>
    <row r="429" spans="2:246">
      <c r="B429" s="74">
        <v>149</v>
      </c>
      <c r="C429" s="74">
        <f t="shared" si="198"/>
        <v>50</v>
      </c>
      <c r="D429" s="163">
        <f>MOD(B429,3)+'Container Panel'!$Q$38</f>
        <v>18</v>
      </c>
      <c r="E429" s="143">
        <f t="shared" si="197"/>
        <v>0</v>
      </c>
      <c r="F429" s="144" t="s">
        <v>29</v>
      </c>
      <c r="G429" s="145" t="str">
        <f>IFERROR(IF(AND(G$272=list!$D$3,'Box Calculation'!G$279&lt;&gt;"h",$E429&lt;&gt;0),0,IF(AND(G$273=list!$D$2,$E429&lt;&gt;0,TRUNC(VLOOKUP($E429,'Container Panel'!$B$41:$Z$100,$D429,0)/(VLOOKUP(G$276,UI!$A$12:$O$51,VLOOKUP(G$279,$B$276:$C$278,2,0),0)/1000))&gt;0),1,TRUNC(VLOOKUP($E429,'Container Panel'!$B$41:$Z$100,$D429,0)/(VLOOKUP(G$276,UI!$A$12:$O$51,VLOOKUP(G$279,$B$276:$C$278,2,0),0)/1000)))),"")</f>
        <v/>
      </c>
      <c r="H429" s="145" t="str">
        <f>IFERROR(IF(AND(H$272=list!$D$3,'Box Calculation'!H$279&lt;&gt;"h",$E429&lt;&gt;0),0,IF(AND(H$273=list!$D$2,$E429&lt;&gt;0,TRUNC(VLOOKUP($E429,'Container Panel'!$B$41:$Z$100,$D429,0)/(VLOOKUP(H$276,UI!$A$12:$O$51,VLOOKUP(H$279,$B$276:$C$278,2,0),0)/1000))&gt;0),1,TRUNC(VLOOKUP($E429,'Container Panel'!$B$41:$Z$100,$D429,0)/(VLOOKUP(H$276,UI!$A$12:$O$51,VLOOKUP(H$279,$B$276:$C$278,2,0),0)/1000)))),"")</f>
        <v/>
      </c>
      <c r="I429" s="145" t="str">
        <f>IFERROR(IF(AND(I$272=list!$D$3,'Box Calculation'!I$279&lt;&gt;"h",$E429&lt;&gt;0),0,IF(AND(I$273=list!$D$2,$E429&lt;&gt;0,TRUNC(VLOOKUP($E429,'Container Panel'!$B$41:$Z$100,$D429,0)/(VLOOKUP(I$276,UI!$A$12:$O$51,VLOOKUP(I$279,$B$276:$C$278,2,0),0)/1000))&gt;0),1,TRUNC(VLOOKUP($E429,'Container Panel'!$B$41:$Z$100,$D429,0)/(VLOOKUP(I$276,UI!$A$12:$O$51,VLOOKUP(I$279,$B$276:$C$278,2,0),0)/1000)))),"")</f>
        <v/>
      </c>
      <c r="J429" s="145" t="str">
        <f>IFERROR(IF(AND(J$272=list!$D$3,'Box Calculation'!J$279&lt;&gt;"h",$E429&lt;&gt;0),0,IF(AND(J$273=list!$D$2,$E429&lt;&gt;0,TRUNC(VLOOKUP($E429,'Container Panel'!$B$41:$Z$100,$D429,0)/(VLOOKUP(J$276,UI!$A$12:$O$51,VLOOKUP(J$279,$B$276:$C$278,2,0),0)/1000))&gt;0),1,TRUNC(VLOOKUP($E429,'Container Panel'!$B$41:$Z$100,$D429,0)/(VLOOKUP(J$276,UI!$A$12:$O$51,VLOOKUP(J$279,$B$276:$C$278,2,0),0)/1000)))),"")</f>
        <v/>
      </c>
      <c r="K429" s="145" t="str">
        <f>IFERROR(IF(AND(K$272=list!$D$3,'Box Calculation'!K$279&lt;&gt;"h",$E429&lt;&gt;0),0,IF(AND(K$273=list!$D$2,$E429&lt;&gt;0,TRUNC(VLOOKUP($E429,'Container Panel'!$B$41:$Z$100,$D429,0)/(VLOOKUP(K$276,UI!$A$12:$O$51,VLOOKUP(K$279,$B$276:$C$278,2,0),0)/1000))&gt;0),1,TRUNC(VLOOKUP($E429,'Container Panel'!$B$41:$Z$100,$D429,0)/(VLOOKUP(K$276,UI!$A$12:$O$51,VLOOKUP(K$279,$B$276:$C$278,2,0),0)/1000)))),"")</f>
        <v/>
      </c>
      <c r="L429" s="145" t="str">
        <f>IFERROR(IF(AND(L$272=list!$D$3,'Box Calculation'!L$279&lt;&gt;"h",$E429&lt;&gt;0),0,IF(AND(L$273=list!$D$2,$E429&lt;&gt;0,TRUNC(VLOOKUP($E429,'Container Panel'!$B$41:$Z$100,$D429,0)/(VLOOKUP(L$276,UI!$A$12:$O$51,VLOOKUP(L$279,$B$276:$C$278,2,0),0)/1000))&gt;0),1,TRUNC(VLOOKUP($E429,'Container Panel'!$B$41:$Z$100,$D429,0)/(VLOOKUP(L$276,UI!$A$12:$O$51,VLOOKUP(L$279,$B$276:$C$278,2,0),0)/1000)))),"")</f>
        <v/>
      </c>
      <c r="M429" s="145" t="str">
        <f>IFERROR(IF(AND(M$272=list!$D$3,'Box Calculation'!M$279&lt;&gt;"h",$E429&lt;&gt;0),0,IF(AND(M$273=list!$D$2,$E429&lt;&gt;0,TRUNC(VLOOKUP($E429,'Container Panel'!$B$41:$Z$100,$D429,0)/(VLOOKUP(M$276,UI!$A$12:$O$51,VLOOKUP(M$279,$B$276:$C$278,2,0),0)/1000))&gt;0),1,TRUNC(VLOOKUP($E429,'Container Panel'!$B$41:$Z$100,$D429,0)/(VLOOKUP(M$276,UI!$A$12:$O$51,VLOOKUP(M$279,$B$276:$C$278,2,0),0)/1000)))),"")</f>
        <v/>
      </c>
      <c r="N429" s="145" t="str">
        <f>IFERROR(IF(AND(N$272=list!$D$3,'Box Calculation'!N$279&lt;&gt;"h",$E429&lt;&gt;0),0,IF(AND(N$273=list!$D$2,$E429&lt;&gt;0,TRUNC(VLOOKUP($E429,'Container Panel'!$B$41:$Z$100,$D429,0)/(VLOOKUP(N$276,UI!$A$12:$O$51,VLOOKUP(N$279,$B$276:$C$278,2,0),0)/1000))&gt;0),1,TRUNC(VLOOKUP($E429,'Container Panel'!$B$41:$Z$100,$D429,0)/(VLOOKUP(N$276,UI!$A$12:$O$51,VLOOKUP(N$279,$B$276:$C$278,2,0),0)/1000)))),"")</f>
        <v/>
      </c>
      <c r="O429" s="145" t="str">
        <f>IFERROR(IF(AND(O$272=list!$D$3,'Box Calculation'!O$279&lt;&gt;"h",$E429&lt;&gt;0),0,IF(AND(O$273=list!$D$2,$E429&lt;&gt;0,TRUNC(VLOOKUP($E429,'Container Panel'!$B$41:$Z$100,$D429,0)/(VLOOKUP(O$276,UI!$A$12:$O$51,VLOOKUP(O$279,$B$276:$C$278,2,0),0)/1000))&gt;0),1,TRUNC(VLOOKUP($E429,'Container Panel'!$B$41:$Z$100,$D429,0)/(VLOOKUP(O$276,UI!$A$12:$O$51,VLOOKUP(O$279,$B$276:$C$278,2,0),0)/1000)))),"")</f>
        <v/>
      </c>
      <c r="P429" s="145" t="str">
        <f>IFERROR(IF(AND(P$272=list!$D$3,'Box Calculation'!P$279&lt;&gt;"h",$E429&lt;&gt;0),0,IF(AND(P$273=list!$D$2,$E429&lt;&gt;0,TRUNC(VLOOKUP($E429,'Container Panel'!$B$41:$Z$100,$D429,0)/(VLOOKUP(P$276,UI!$A$12:$O$51,VLOOKUP(P$279,$B$276:$C$278,2,0),0)/1000))&gt;0),1,TRUNC(VLOOKUP($E429,'Container Panel'!$B$41:$Z$100,$D429,0)/(VLOOKUP(P$276,UI!$A$12:$O$51,VLOOKUP(P$279,$B$276:$C$278,2,0),0)/1000)))),"")</f>
        <v/>
      </c>
      <c r="Q429" s="145" t="str">
        <f>IFERROR(IF(AND(Q$272=list!$D$3,'Box Calculation'!Q$279&lt;&gt;"h",$E429&lt;&gt;0),0,IF(AND(Q$273=list!$D$2,$E429&lt;&gt;0,TRUNC(VLOOKUP($E429,'Container Panel'!$B$41:$Z$100,$D429,0)/(VLOOKUP(Q$276,UI!$A$12:$O$51,VLOOKUP(Q$279,$B$276:$C$278,2,0),0)/1000))&gt;0),1,TRUNC(VLOOKUP($E429,'Container Panel'!$B$41:$Z$100,$D429,0)/(VLOOKUP(Q$276,UI!$A$12:$O$51,VLOOKUP(Q$279,$B$276:$C$278,2,0),0)/1000)))),"")</f>
        <v/>
      </c>
      <c r="R429" s="145" t="str">
        <f>IFERROR(IF(AND(R$272=list!$D$3,'Box Calculation'!R$279&lt;&gt;"h",$E429&lt;&gt;0),0,IF(AND(R$273=list!$D$2,$E429&lt;&gt;0,TRUNC(VLOOKUP($E429,'Container Panel'!$B$41:$Z$100,$D429,0)/(VLOOKUP(R$276,UI!$A$12:$O$51,VLOOKUP(R$279,$B$276:$C$278,2,0),0)/1000))&gt;0),1,TRUNC(VLOOKUP($E429,'Container Panel'!$B$41:$Z$100,$D429,0)/(VLOOKUP(R$276,UI!$A$12:$O$51,VLOOKUP(R$279,$B$276:$C$278,2,0),0)/1000)))),"")</f>
        <v/>
      </c>
      <c r="S429" s="145" t="str">
        <f>IFERROR(IF(AND(S$272=list!$D$3,'Box Calculation'!S$279&lt;&gt;"h",$E429&lt;&gt;0),0,IF(AND(S$273=list!$D$2,$E429&lt;&gt;0,TRUNC(VLOOKUP($E429,'Container Panel'!$B$41:$Z$100,$D429,0)/(VLOOKUP(S$276,UI!$A$12:$O$51,VLOOKUP(S$279,$B$276:$C$278,2,0),0)/1000))&gt;0),1,TRUNC(VLOOKUP($E429,'Container Panel'!$B$41:$Z$100,$D429,0)/(VLOOKUP(S$276,UI!$A$12:$O$51,VLOOKUP(S$279,$B$276:$C$278,2,0),0)/1000)))),"")</f>
        <v/>
      </c>
      <c r="T429" s="145" t="str">
        <f>IFERROR(IF(AND(T$272=list!$D$3,'Box Calculation'!T$279&lt;&gt;"h",$E429&lt;&gt;0),0,IF(AND(T$273=list!$D$2,$E429&lt;&gt;0,TRUNC(VLOOKUP($E429,'Container Panel'!$B$41:$Z$100,$D429,0)/(VLOOKUP(T$276,UI!$A$12:$O$51,VLOOKUP(T$279,$B$276:$C$278,2,0),0)/1000))&gt;0),1,TRUNC(VLOOKUP($E429,'Container Panel'!$B$41:$Z$100,$D429,0)/(VLOOKUP(T$276,UI!$A$12:$O$51,VLOOKUP(T$279,$B$276:$C$278,2,0),0)/1000)))),"")</f>
        <v/>
      </c>
      <c r="U429" s="145" t="str">
        <f>IFERROR(IF(AND(U$272=list!$D$3,'Box Calculation'!U$279&lt;&gt;"h",$E429&lt;&gt;0),0,IF(AND(U$273=list!$D$2,$E429&lt;&gt;0,TRUNC(VLOOKUP($E429,'Container Panel'!$B$41:$Z$100,$D429,0)/(VLOOKUP(U$276,UI!$A$12:$O$51,VLOOKUP(U$279,$B$276:$C$278,2,0),0)/1000))&gt;0),1,TRUNC(VLOOKUP($E429,'Container Panel'!$B$41:$Z$100,$D429,0)/(VLOOKUP(U$276,UI!$A$12:$O$51,VLOOKUP(U$279,$B$276:$C$278,2,0),0)/1000)))),"")</f>
        <v/>
      </c>
      <c r="V429" s="145" t="str">
        <f>IFERROR(IF(AND(V$272=list!$D$3,'Box Calculation'!V$279&lt;&gt;"h",$E429&lt;&gt;0),0,IF(AND(V$273=list!$D$2,$E429&lt;&gt;0,TRUNC(VLOOKUP($E429,'Container Panel'!$B$41:$Z$100,$D429,0)/(VLOOKUP(V$276,UI!$A$12:$O$51,VLOOKUP(V$279,$B$276:$C$278,2,0),0)/1000))&gt;0),1,TRUNC(VLOOKUP($E429,'Container Panel'!$B$41:$Z$100,$D429,0)/(VLOOKUP(V$276,UI!$A$12:$O$51,VLOOKUP(V$279,$B$276:$C$278,2,0),0)/1000)))),"")</f>
        <v/>
      </c>
      <c r="W429" s="145" t="str">
        <f>IFERROR(IF(AND(W$272=list!$D$3,'Box Calculation'!W$279&lt;&gt;"h",$E429&lt;&gt;0),0,IF(AND(W$273=list!$D$2,$E429&lt;&gt;0,TRUNC(VLOOKUP($E429,'Container Panel'!$B$41:$Z$100,$D429,0)/(VLOOKUP(W$276,UI!$A$12:$O$51,VLOOKUP(W$279,$B$276:$C$278,2,0),0)/1000))&gt;0),1,TRUNC(VLOOKUP($E429,'Container Panel'!$B$41:$Z$100,$D429,0)/(VLOOKUP(W$276,UI!$A$12:$O$51,VLOOKUP(W$279,$B$276:$C$278,2,0),0)/1000)))),"")</f>
        <v/>
      </c>
      <c r="X429" s="145" t="str">
        <f>IFERROR(IF(AND(X$272=list!$D$3,'Box Calculation'!X$279&lt;&gt;"h",$E429&lt;&gt;0),0,IF(AND(X$273=list!$D$2,$E429&lt;&gt;0,TRUNC(VLOOKUP($E429,'Container Panel'!$B$41:$Z$100,$D429,0)/(VLOOKUP(X$276,UI!$A$12:$O$51,VLOOKUP(X$279,$B$276:$C$278,2,0),0)/1000))&gt;0),1,TRUNC(VLOOKUP($E429,'Container Panel'!$B$41:$Z$100,$D429,0)/(VLOOKUP(X$276,UI!$A$12:$O$51,VLOOKUP(X$279,$B$276:$C$278,2,0),0)/1000)))),"")</f>
        <v/>
      </c>
      <c r="Y429" s="145" t="str">
        <f>IFERROR(IF(AND(Y$272=list!$D$3,'Box Calculation'!Y$279&lt;&gt;"h",$E429&lt;&gt;0),0,IF(AND(Y$273=list!$D$2,$E429&lt;&gt;0,TRUNC(VLOOKUP($E429,'Container Panel'!$B$41:$Z$100,$D429,0)/(VLOOKUP(Y$276,UI!$A$12:$O$51,VLOOKUP(Y$279,$B$276:$C$278,2,0),0)/1000))&gt;0),1,TRUNC(VLOOKUP($E429,'Container Panel'!$B$41:$Z$100,$D429,0)/(VLOOKUP(Y$276,UI!$A$12:$O$51,VLOOKUP(Y$279,$B$276:$C$278,2,0),0)/1000)))),"")</f>
        <v/>
      </c>
      <c r="Z429" s="145" t="str">
        <f>IFERROR(IF(AND(Z$272=list!$D$3,'Box Calculation'!Z$279&lt;&gt;"h",$E429&lt;&gt;0),0,IF(AND(Z$273=list!$D$2,$E429&lt;&gt;0,TRUNC(VLOOKUP($E429,'Container Panel'!$B$41:$Z$100,$D429,0)/(VLOOKUP(Z$276,UI!$A$12:$O$51,VLOOKUP(Z$279,$B$276:$C$278,2,0),0)/1000))&gt;0),1,TRUNC(VLOOKUP($E429,'Container Panel'!$B$41:$Z$100,$D429,0)/(VLOOKUP(Z$276,UI!$A$12:$O$51,VLOOKUP(Z$279,$B$276:$C$278,2,0),0)/1000)))),"")</f>
        <v/>
      </c>
      <c r="AA429" s="145" t="str">
        <f>IFERROR(IF(AND(AA$272=list!$D$3,'Box Calculation'!AA$279&lt;&gt;"h",$E429&lt;&gt;0),0,IF(AND(AA$273=list!$D$2,$E429&lt;&gt;0,TRUNC(VLOOKUP($E429,'Container Panel'!$B$41:$Z$100,$D429,0)/(VLOOKUP(AA$276,UI!$A$12:$O$51,VLOOKUP(AA$279,$B$276:$C$278,2,0),0)/1000))&gt;0),1,TRUNC(VLOOKUP($E429,'Container Panel'!$B$41:$Z$100,$D429,0)/(VLOOKUP(AA$276,UI!$A$12:$O$51,VLOOKUP(AA$279,$B$276:$C$278,2,0),0)/1000)))),"")</f>
        <v/>
      </c>
      <c r="AB429" s="145" t="str">
        <f>IFERROR(IF(AND(AB$272=list!$D$3,'Box Calculation'!AB$279&lt;&gt;"h",$E429&lt;&gt;0),0,IF(AND(AB$273=list!$D$2,$E429&lt;&gt;0,TRUNC(VLOOKUP($E429,'Container Panel'!$B$41:$Z$100,$D429,0)/(VLOOKUP(AB$276,UI!$A$12:$O$51,VLOOKUP(AB$279,$B$276:$C$278,2,0),0)/1000))&gt;0),1,TRUNC(VLOOKUP($E429,'Container Panel'!$B$41:$Z$100,$D429,0)/(VLOOKUP(AB$276,UI!$A$12:$O$51,VLOOKUP(AB$279,$B$276:$C$278,2,0),0)/1000)))),"")</f>
        <v/>
      </c>
      <c r="AC429" s="145" t="str">
        <f>IFERROR(IF(AND(AC$272=list!$D$3,'Box Calculation'!AC$279&lt;&gt;"h",$E429&lt;&gt;0),0,IF(AND(AC$273=list!$D$2,$E429&lt;&gt;0,TRUNC(VLOOKUP($E429,'Container Panel'!$B$41:$Z$100,$D429,0)/(VLOOKUP(AC$276,UI!$A$12:$O$51,VLOOKUP(AC$279,$B$276:$C$278,2,0),0)/1000))&gt;0),1,TRUNC(VLOOKUP($E429,'Container Panel'!$B$41:$Z$100,$D429,0)/(VLOOKUP(AC$276,UI!$A$12:$O$51,VLOOKUP(AC$279,$B$276:$C$278,2,0),0)/1000)))),"")</f>
        <v/>
      </c>
      <c r="AD429" s="145" t="str">
        <f>IFERROR(IF(AND(AD$272=list!$D$3,'Box Calculation'!AD$279&lt;&gt;"h",$E429&lt;&gt;0),0,IF(AND(AD$273=list!$D$2,$E429&lt;&gt;0,TRUNC(VLOOKUP($E429,'Container Panel'!$B$41:$Z$100,$D429,0)/(VLOOKUP(AD$276,UI!$A$12:$O$51,VLOOKUP(AD$279,$B$276:$C$278,2,0),0)/1000))&gt;0),1,TRUNC(VLOOKUP($E429,'Container Panel'!$B$41:$Z$100,$D429,0)/(VLOOKUP(AD$276,UI!$A$12:$O$51,VLOOKUP(AD$279,$B$276:$C$278,2,0),0)/1000)))),"")</f>
        <v/>
      </c>
      <c r="AE429" s="145" t="str">
        <f>IFERROR(IF(AND(AE$272=list!$D$3,'Box Calculation'!AE$279&lt;&gt;"h",$E429&lt;&gt;0),0,IF(AND(AE$273=list!$D$2,$E429&lt;&gt;0,TRUNC(VLOOKUP($E429,'Container Panel'!$B$41:$Z$100,$D429,0)/(VLOOKUP(AE$276,UI!$A$12:$O$51,VLOOKUP(AE$279,$B$276:$C$278,2,0),0)/1000))&gt;0),1,TRUNC(VLOOKUP($E429,'Container Panel'!$B$41:$Z$100,$D429,0)/(VLOOKUP(AE$276,UI!$A$12:$O$51,VLOOKUP(AE$279,$B$276:$C$278,2,0),0)/1000)))),"")</f>
        <v/>
      </c>
      <c r="AF429" s="145" t="str">
        <f>IFERROR(IF(AND(AF$272=list!$D$3,'Box Calculation'!AF$279&lt;&gt;"h",$E429&lt;&gt;0),0,IF(AND(AF$273=list!$D$2,$E429&lt;&gt;0,TRUNC(VLOOKUP($E429,'Container Panel'!$B$41:$Z$100,$D429,0)/(VLOOKUP(AF$276,UI!$A$12:$O$51,VLOOKUP(AF$279,$B$276:$C$278,2,0),0)/1000))&gt;0),1,TRUNC(VLOOKUP($E429,'Container Panel'!$B$41:$Z$100,$D429,0)/(VLOOKUP(AF$276,UI!$A$12:$O$51,VLOOKUP(AF$279,$B$276:$C$278,2,0),0)/1000)))),"")</f>
        <v/>
      </c>
      <c r="AG429" s="145" t="str">
        <f>IFERROR(IF(AND(AG$272=list!$D$3,'Box Calculation'!AG$279&lt;&gt;"h",$E429&lt;&gt;0),0,IF(AND(AG$273=list!$D$2,$E429&lt;&gt;0,TRUNC(VLOOKUP($E429,'Container Panel'!$B$41:$Z$100,$D429,0)/(VLOOKUP(AG$276,UI!$A$12:$O$51,VLOOKUP(AG$279,$B$276:$C$278,2,0),0)/1000))&gt;0),1,TRUNC(VLOOKUP($E429,'Container Panel'!$B$41:$Z$100,$D429,0)/(VLOOKUP(AG$276,UI!$A$12:$O$51,VLOOKUP(AG$279,$B$276:$C$278,2,0),0)/1000)))),"")</f>
        <v/>
      </c>
      <c r="AH429" s="145" t="str">
        <f>IFERROR(IF(AND(AH$272=list!$D$3,'Box Calculation'!AH$279&lt;&gt;"h",$E429&lt;&gt;0),0,IF(AND(AH$273=list!$D$2,$E429&lt;&gt;0,TRUNC(VLOOKUP($E429,'Container Panel'!$B$41:$Z$100,$D429,0)/(VLOOKUP(AH$276,UI!$A$12:$O$51,VLOOKUP(AH$279,$B$276:$C$278,2,0),0)/1000))&gt;0),1,TRUNC(VLOOKUP($E429,'Container Panel'!$B$41:$Z$100,$D429,0)/(VLOOKUP(AH$276,UI!$A$12:$O$51,VLOOKUP(AH$279,$B$276:$C$278,2,0),0)/1000)))),"")</f>
        <v/>
      </c>
      <c r="AI429" s="145" t="str">
        <f>IFERROR(IF(AND(AI$272=list!$D$3,'Box Calculation'!AI$279&lt;&gt;"h",$E429&lt;&gt;0),0,IF(AND(AI$273=list!$D$2,$E429&lt;&gt;0,TRUNC(VLOOKUP($E429,'Container Panel'!$B$41:$Z$100,$D429,0)/(VLOOKUP(AI$276,UI!$A$12:$O$51,VLOOKUP(AI$279,$B$276:$C$278,2,0),0)/1000))&gt;0),1,TRUNC(VLOOKUP($E429,'Container Panel'!$B$41:$Z$100,$D429,0)/(VLOOKUP(AI$276,UI!$A$12:$O$51,VLOOKUP(AI$279,$B$276:$C$278,2,0),0)/1000)))),"")</f>
        <v/>
      </c>
      <c r="AJ429" s="145" t="str">
        <f>IFERROR(IF(AND(AJ$272=list!$D$3,'Box Calculation'!AJ$279&lt;&gt;"h",$E429&lt;&gt;0),0,IF(AND(AJ$273=list!$D$2,$E429&lt;&gt;0,TRUNC(VLOOKUP($E429,'Container Panel'!$B$41:$Z$100,$D429,0)/(VLOOKUP(AJ$276,UI!$A$12:$O$51,VLOOKUP(AJ$279,$B$276:$C$278,2,0),0)/1000))&gt;0),1,TRUNC(VLOOKUP($E429,'Container Panel'!$B$41:$Z$100,$D429,0)/(VLOOKUP(AJ$276,UI!$A$12:$O$51,VLOOKUP(AJ$279,$B$276:$C$278,2,0),0)/1000)))),"")</f>
        <v/>
      </c>
      <c r="AK429" s="145" t="str">
        <f>IFERROR(IF(AND(AK$272=list!$D$3,'Box Calculation'!AK$279&lt;&gt;"h",$E429&lt;&gt;0),0,IF(AND(AK$273=list!$D$2,$E429&lt;&gt;0,TRUNC(VLOOKUP($E429,'Container Panel'!$B$41:$Z$100,$D429,0)/(VLOOKUP(AK$276,UI!$A$12:$O$51,VLOOKUP(AK$279,$B$276:$C$278,2,0),0)/1000))&gt;0),1,TRUNC(VLOOKUP($E429,'Container Panel'!$B$41:$Z$100,$D429,0)/(VLOOKUP(AK$276,UI!$A$12:$O$51,VLOOKUP(AK$279,$B$276:$C$278,2,0),0)/1000)))),"")</f>
        <v/>
      </c>
      <c r="AL429" s="145" t="str">
        <f>IFERROR(IF(AND(AL$272=list!$D$3,'Box Calculation'!AL$279&lt;&gt;"h",$E429&lt;&gt;0),0,IF(AND(AL$273=list!$D$2,$E429&lt;&gt;0,TRUNC(VLOOKUP($E429,'Container Panel'!$B$41:$Z$100,$D429,0)/(VLOOKUP(AL$276,UI!$A$12:$O$51,VLOOKUP(AL$279,$B$276:$C$278,2,0),0)/1000))&gt;0),1,TRUNC(VLOOKUP($E429,'Container Panel'!$B$41:$Z$100,$D429,0)/(VLOOKUP(AL$276,UI!$A$12:$O$51,VLOOKUP(AL$279,$B$276:$C$278,2,0),0)/1000)))),"")</f>
        <v/>
      </c>
      <c r="AM429" s="145" t="str">
        <f>IFERROR(IF(AND(AM$272=list!$D$3,'Box Calculation'!AM$279&lt;&gt;"h",$E429&lt;&gt;0),0,IF(AND(AM$273=list!$D$2,$E429&lt;&gt;0,TRUNC(VLOOKUP($E429,'Container Panel'!$B$41:$Z$100,$D429,0)/(VLOOKUP(AM$276,UI!$A$12:$O$51,VLOOKUP(AM$279,$B$276:$C$278,2,0),0)/1000))&gt;0),1,TRUNC(VLOOKUP($E429,'Container Panel'!$B$41:$Z$100,$D429,0)/(VLOOKUP(AM$276,UI!$A$12:$O$51,VLOOKUP(AM$279,$B$276:$C$278,2,0),0)/1000)))),"")</f>
        <v/>
      </c>
      <c r="AN429" s="145" t="str">
        <f>IFERROR(IF(AND(AN$272=list!$D$3,'Box Calculation'!AN$279&lt;&gt;"h",$E429&lt;&gt;0),0,IF(AND(AN$273=list!$D$2,$E429&lt;&gt;0,TRUNC(VLOOKUP($E429,'Container Panel'!$B$41:$Z$100,$D429,0)/(VLOOKUP(AN$276,UI!$A$12:$O$51,VLOOKUP(AN$279,$B$276:$C$278,2,0),0)/1000))&gt;0),1,TRUNC(VLOOKUP($E429,'Container Panel'!$B$41:$Z$100,$D429,0)/(VLOOKUP(AN$276,UI!$A$12:$O$51,VLOOKUP(AN$279,$B$276:$C$278,2,0),0)/1000)))),"")</f>
        <v/>
      </c>
      <c r="AO429" s="145" t="str">
        <f>IFERROR(IF(AND(AO$272=list!$D$3,'Box Calculation'!AO$279&lt;&gt;"h",$E429&lt;&gt;0),0,IF(AND(AO$273=list!$D$2,$E429&lt;&gt;0,TRUNC(VLOOKUP($E429,'Container Panel'!$B$41:$Z$100,$D429,0)/(VLOOKUP(AO$276,UI!$A$12:$O$51,VLOOKUP(AO$279,$B$276:$C$278,2,0),0)/1000))&gt;0),1,TRUNC(VLOOKUP($E429,'Container Panel'!$B$41:$Z$100,$D429,0)/(VLOOKUP(AO$276,UI!$A$12:$O$51,VLOOKUP(AO$279,$B$276:$C$278,2,0),0)/1000)))),"")</f>
        <v/>
      </c>
      <c r="AP429" s="145" t="str">
        <f>IFERROR(IF(AND(AP$272=list!$D$3,'Box Calculation'!AP$279&lt;&gt;"h",$E429&lt;&gt;0),0,IF(AND(AP$273=list!$D$2,$E429&lt;&gt;0,TRUNC(VLOOKUP($E429,'Container Panel'!$B$41:$Z$100,$D429,0)/(VLOOKUP(AP$276,UI!$A$12:$O$51,VLOOKUP(AP$279,$B$276:$C$278,2,0),0)/1000))&gt;0),1,TRUNC(VLOOKUP($E429,'Container Panel'!$B$41:$Z$100,$D429,0)/(VLOOKUP(AP$276,UI!$A$12:$O$51,VLOOKUP(AP$279,$B$276:$C$278,2,0),0)/1000)))),"")</f>
        <v/>
      </c>
      <c r="AQ429" s="145" t="str">
        <f>IFERROR(IF(AND(AQ$272=list!$D$3,'Box Calculation'!AQ$279&lt;&gt;"h",$E429&lt;&gt;0),0,IF(AND(AQ$273=list!$D$2,$E429&lt;&gt;0,TRUNC(VLOOKUP($E429,'Container Panel'!$B$41:$Z$100,$D429,0)/(VLOOKUP(AQ$276,UI!$A$12:$O$51,VLOOKUP(AQ$279,$B$276:$C$278,2,0),0)/1000))&gt;0),1,TRUNC(VLOOKUP($E429,'Container Panel'!$B$41:$Z$100,$D429,0)/(VLOOKUP(AQ$276,UI!$A$12:$O$51,VLOOKUP(AQ$279,$B$276:$C$278,2,0),0)/1000)))),"")</f>
        <v/>
      </c>
      <c r="AR429" s="145" t="str">
        <f>IFERROR(IF(AND(AR$272=list!$D$3,'Box Calculation'!AR$279&lt;&gt;"h",$E429&lt;&gt;0),0,IF(AND(AR$273=list!$D$2,$E429&lt;&gt;0,TRUNC(VLOOKUP($E429,'Container Panel'!$B$41:$Z$100,$D429,0)/(VLOOKUP(AR$276,UI!$A$12:$O$51,VLOOKUP(AR$279,$B$276:$C$278,2,0),0)/1000))&gt;0),1,TRUNC(VLOOKUP($E429,'Container Panel'!$B$41:$Z$100,$D429,0)/(VLOOKUP(AR$276,UI!$A$12:$O$51,VLOOKUP(AR$279,$B$276:$C$278,2,0),0)/1000)))),"")</f>
        <v/>
      </c>
      <c r="AS429" s="145" t="str">
        <f>IFERROR(IF(AND(AS$272=list!$D$3,'Box Calculation'!AS$279&lt;&gt;"h",$E429&lt;&gt;0),0,IF(AND(AS$273=list!$D$2,$E429&lt;&gt;0,TRUNC(VLOOKUP($E429,'Container Panel'!$B$41:$Z$100,$D429,0)/(VLOOKUP(AS$276,UI!$A$12:$O$51,VLOOKUP(AS$279,$B$276:$C$278,2,0),0)/1000))&gt;0),1,TRUNC(VLOOKUP($E429,'Container Panel'!$B$41:$Z$100,$D429,0)/(VLOOKUP(AS$276,UI!$A$12:$O$51,VLOOKUP(AS$279,$B$276:$C$278,2,0),0)/1000)))),"")</f>
        <v/>
      </c>
      <c r="AT429" s="145" t="str">
        <f>IFERROR(IF(AND(AT$272=list!$D$3,'Box Calculation'!AT$279&lt;&gt;"h",$E429&lt;&gt;0),0,IF(AND(AT$273=list!$D$2,$E429&lt;&gt;0,TRUNC(VLOOKUP($E429,'Container Panel'!$B$41:$Z$100,$D429,0)/(VLOOKUP(AT$276,UI!$A$12:$O$51,VLOOKUP(AT$279,$B$276:$C$278,2,0),0)/1000))&gt;0),1,TRUNC(VLOOKUP($E429,'Container Panel'!$B$41:$Z$100,$D429,0)/(VLOOKUP(AT$276,UI!$A$12:$O$51,VLOOKUP(AT$279,$B$276:$C$278,2,0),0)/1000)))),"")</f>
        <v/>
      </c>
      <c r="AU429" s="145" t="str">
        <f>IFERROR(IF(AND(AU$272=list!$D$3,'Box Calculation'!AU$279&lt;&gt;"h",$E429&lt;&gt;0),0,IF(AND(AU$273=list!$D$2,$E429&lt;&gt;0,TRUNC(VLOOKUP($E429,'Container Panel'!$B$41:$Z$100,$D429,0)/(VLOOKUP(AU$276,UI!$A$12:$O$51,VLOOKUP(AU$279,$B$276:$C$278,2,0),0)/1000))&gt;0),1,TRUNC(VLOOKUP($E429,'Container Panel'!$B$41:$Z$100,$D429,0)/(VLOOKUP(AU$276,UI!$A$12:$O$51,VLOOKUP(AU$279,$B$276:$C$278,2,0),0)/1000)))),"")</f>
        <v/>
      </c>
      <c r="AV429" s="145" t="str">
        <f>IFERROR(IF(AND(AV$272=list!$D$3,'Box Calculation'!AV$279&lt;&gt;"h",$E429&lt;&gt;0),0,IF(AND(AV$273=list!$D$2,$E429&lt;&gt;0,TRUNC(VLOOKUP($E429,'Container Panel'!$B$41:$Z$100,$D429,0)/(VLOOKUP(AV$276,UI!$A$12:$O$51,VLOOKUP(AV$279,$B$276:$C$278,2,0),0)/1000))&gt;0),1,TRUNC(VLOOKUP($E429,'Container Panel'!$B$41:$Z$100,$D429,0)/(VLOOKUP(AV$276,UI!$A$12:$O$51,VLOOKUP(AV$279,$B$276:$C$278,2,0),0)/1000)))),"")</f>
        <v/>
      </c>
      <c r="AW429" s="145" t="str">
        <f>IFERROR(IF(AND(AW$272=list!$D$3,'Box Calculation'!AW$279&lt;&gt;"h",$E429&lt;&gt;0),0,IF(AND(AW$273=list!$D$2,$E429&lt;&gt;0,TRUNC(VLOOKUP($E429,'Container Panel'!$B$41:$Z$100,$D429,0)/(VLOOKUP(AW$276,UI!$A$12:$O$51,VLOOKUP(AW$279,$B$276:$C$278,2,0),0)/1000))&gt;0),1,TRUNC(VLOOKUP($E429,'Container Panel'!$B$41:$Z$100,$D429,0)/(VLOOKUP(AW$276,UI!$A$12:$O$51,VLOOKUP(AW$279,$B$276:$C$278,2,0),0)/1000)))),"")</f>
        <v/>
      </c>
      <c r="AX429" s="145" t="str">
        <f>IFERROR(IF(AND(AX$272=list!$D$3,'Box Calculation'!AX$279&lt;&gt;"h",$E429&lt;&gt;0),0,IF(AND(AX$273=list!$D$2,$E429&lt;&gt;0,TRUNC(VLOOKUP($E429,'Container Panel'!$B$41:$Z$100,$D429,0)/(VLOOKUP(AX$276,UI!$A$12:$O$51,VLOOKUP(AX$279,$B$276:$C$278,2,0),0)/1000))&gt;0),1,TRUNC(VLOOKUP($E429,'Container Panel'!$B$41:$Z$100,$D429,0)/(VLOOKUP(AX$276,UI!$A$12:$O$51,VLOOKUP(AX$279,$B$276:$C$278,2,0),0)/1000)))),"")</f>
        <v/>
      </c>
      <c r="AY429" s="145" t="str">
        <f>IFERROR(IF(AND(AY$272=list!$D$3,'Box Calculation'!AY$279&lt;&gt;"h",$E429&lt;&gt;0),0,IF(AND(AY$273=list!$D$2,$E429&lt;&gt;0,TRUNC(VLOOKUP($E429,'Container Panel'!$B$41:$Z$100,$D429,0)/(VLOOKUP(AY$276,UI!$A$12:$O$51,VLOOKUP(AY$279,$B$276:$C$278,2,0),0)/1000))&gt;0),1,TRUNC(VLOOKUP($E429,'Container Panel'!$B$41:$Z$100,$D429,0)/(VLOOKUP(AY$276,UI!$A$12:$O$51,VLOOKUP(AY$279,$B$276:$C$278,2,0),0)/1000)))),"")</f>
        <v/>
      </c>
      <c r="AZ429" s="145" t="str">
        <f>IFERROR(IF(AND(AZ$272=list!$D$3,'Box Calculation'!AZ$279&lt;&gt;"h",$E429&lt;&gt;0),0,IF(AND(AZ$273=list!$D$2,$E429&lt;&gt;0,TRUNC(VLOOKUP($E429,'Container Panel'!$B$41:$Z$100,$D429,0)/(VLOOKUP(AZ$276,UI!$A$12:$O$51,VLOOKUP(AZ$279,$B$276:$C$278,2,0),0)/1000))&gt;0),1,TRUNC(VLOOKUP($E429,'Container Panel'!$B$41:$Z$100,$D429,0)/(VLOOKUP(AZ$276,UI!$A$12:$O$51,VLOOKUP(AZ$279,$B$276:$C$278,2,0),0)/1000)))),"")</f>
        <v/>
      </c>
      <c r="BA429" s="145" t="str">
        <f>IFERROR(IF(AND(BA$272=list!$D$3,'Box Calculation'!BA$279&lt;&gt;"h",$E429&lt;&gt;0),0,IF(AND(BA$273=list!$D$2,$E429&lt;&gt;0,TRUNC(VLOOKUP($E429,'Container Panel'!$B$41:$Z$100,$D429,0)/(VLOOKUP(BA$276,UI!$A$12:$O$51,VLOOKUP(BA$279,$B$276:$C$278,2,0),0)/1000))&gt;0),1,TRUNC(VLOOKUP($E429,'Container Panel'!$B$41:$Z$100,$D429,0)/(VLOOKUP(BA$276,UI!$A$12:$O$51,VLOOKUP(BA$279,$B$276:$C$278,2,0),0)/1000)))),"")</f>
        <v/>
      </c>
      <c r="BB429" s="145" t="str">
        <f>IFERROR(IF(AND(BB$272=list!$D$3,'Box Calculation'!BB$279&lt;&gt;"h",$E429&lt;&gt;0),0,IF(AND(BB$273=list!$D$2,$E429&lt;&gt;0,TRUNC(VLOOKUP($E429,'Container Panel'!$B$41:$Z$100,$D429,0)/(VLOOKUP(BB$276,UI!$A$12:$O$51,VLOOKUP(BB$279,$B$276:$C$278,2,0),0)/1000))&gt;0),1,TRUNC(VLOOKUP($E429,'Container Panel'!$B$41:$Z$100,$D429,0)/(VLOOKUP(BB$276,UI!$A$12:$O$51,VLOOKUP(BB$279,$B$276:$C$278,2,0),0)/1000)))),"")</f>
        <v/>
      </c>
      <c r="BC429" s="145" t="str">
        <f>IFERROR(IF(AND(BC$272=list!$D$3,'Box Calculation'!BC$279&lt;&gt;"h",$E429&lt;&gt;0),0,IF(AND(BC$273=list!$D$2,$E429&lt;&gt;0,TRUNC(VLOOKUP($E429,'Container Panel'!$B$41:$Z$100,$D429,0)/(VLOOKUP(BC$276,UI!$A$12:$O$51,VLOOKUP(BC$279,$B$276:$C$278,2,0),0)/1000))&gt;0),1,TRUNC(VLOOKUP($E429,'Container Panel'!$B$41:$Z$100,$D429,0)/(VLOOKUP(BC$276,UI!$A$12:$O$51,VLOOKUP(BC$279,$B$276:$C$278,2,0),0)/1000)))),"")</f>
        <v/>
      </c>
      <c r="BD429" s="145" t="str">
        <f>IFERROR(IF(AND(BD$272=list!$D$3,'Box Calculation'!BD$279&lt;&gt;"h",$E429&lt;&gt;0),0,IF(AND(BD$273=list!$D$2,$E429&lt;&gt;0,TRUNC(VLOOKUP($E429,'Container Panel'!$B$41:$Z$100,$D429,0)/(VLOOKUP(BD$276,UI!$A$12:$O$51,VLOOKUP(BD$279,$B$276:$C$278,2,0),0)/1000))&gt;0),1,TRUNC(VLOOKUP($E429,'Container Panel'!$B$41:$Z$100,$D429,0)/(VLOOKUP(BD$276,UI!$A$12:$O$51,VLOOKUP(BD$279,$B$276:$C$278,2,0),0)/1000)))),"")</f>
        <v/>
      </c>
      <c r="BE429" s="145" t="str">
        <f>IFERROR(IF(AND(BE$272=list!$D$3,'Box Calculation'!BE$279&lt;&gt;"h",$E429&lt;&gt;0),0,IF(AND(BE$273=list!$D$2,$E429&lt;&gt;0,TRUNC(VLOOKUP($E429,'Container Panel'!$B$41:$Z$100,$D429,0)/(VLOOKUP(BE$276,UI!$A$12:$O$51,VLOOKUP(BE$279,$B$276:$C$278,2,0),0)/1000))&gt;0),1,TRUNC(VLOOKUP($E429,'Container Panel'!$B$41:$Z$100,$D429,0)/(VLOOKUP(BE$276,UI!$A$12:$O$51,VLOOKUP(BE$279,$B$276:$C$278,2,0),0)/1000)))),"")</f>
        <v/>
      </c>
      <c r="BF429" s="145" t="str">
        <f>IFERROR(IF(AND(BF$272=list!$D$3,'Box Calculation'!BF$279&lt;&gt;"h",$E429&lt;&gt;0),0,IF(AND(BF$273=list!$D$2,$E429&lt;&gt;0,TRUNC(VLOOKUP($E429,'Container Panel'!$B$41:$Z$100,$D429,0)/(VLOOKUP(BF$276,UI!$A$12:$O$51,VLOOKUP(BF$279,$B$276:$C$278,2,0),0)/1000))&gt;0),1,TRUNC(VLOOKUP($E429,'Container Panel'!$B$41:$Z$100,$D429,0)/(VLOOKUP(BF$276,UI!$A$12:$O$51,VLOOKUP(BF$279,$B$276:$C$278,2,0),0)/1000)))),"")</f>
        <v/>
      </c>
      <c r="BG429" s="145" t="str">
        <f>IFERROR(IF(AND(BG$272=list!$D$3,'Box Calculation'!BG$279&lt;&gt;"h",$E429&lt;&gt;0),0,IF(AND(BG$273=list!$D$2,$E429&lt;&gt;0,TRUNC(VLOOKUP($E429,'Container Panel'!$B$41:$Z$100,$D429,0)/(VLOOKUP(BG$276,UI!$A$12:$O$51,VLOOKUP(BG$279,$B$276:$C$278,2,0),0)/1000))&gt;0),1,TRUNC(VLOOKUP($E429,'Container Panel'!$B$41:$Z$100,$D429,0)/(VLOOKUP(BG$276,UI!$A$12:$O$51,VLOOKUP(BG$279,$B$276:$C$278,2,0),0)/1000)))),"")</f>
        <v/>
      </c>
      <c r="BH429" s="145" t="str">
        <f>IFERROR(IF(AND(BH$272=list!$D$3,'Box Calculation'!BH$279&lt;&gt;"h",$E429&lt;&gt;0),0,IF(AND(BH$273=list!$D$2,$E429&lt;&gt;0,TRUNC(VLOOKUP($E429,'Container Panel'!$B$41:$Z$100,$D429,0)/(VLOOKUP(BH$276,UI!$A$12:$O$51,VLOOKUP(BH$279,$B$276:$C$278,2,0),0)/1000))&gt;0),1,TRUNC(VLOOKUP($E429,'Container Panel'!$B$41:$Z$100,$D429,0)/(VLOOKUP(BH$276,UI!$A$12:$O$51,VLOOKUP(BH$279,$B$276:$C$278,2,0),0)/1000)))),"")</f>
        <v/>
      </c>
      <c r="BI429" s="145" t="str">
        <f>IFERROR(IF(AND(BI$272=list!$D$3,'Box Calculation'!BI$279&lt;&gt;"h",$E429&lt;&gt;0),0,IF(AND(BI$273=list!$D$2,$E429&lt;&gt;0,TRUNC(VLOOKUP($E429,'Container Panel'!$B$41:$Z$100,$D429,0)/(VLOOKUP(BI$276,UI!$A$12:$O$51,VLOOKUP(BI$279,$B$276:$C$278,2,0),0)/1000))&gt;0),1,TRUNC(VLOOKUP($E429,'Container Panel'!$B$41:$Z$100,$D429,0)/(VLOOKUP(BI$276,UI!$A$12:$O$51,VLOOKUP(BI$279,$B$276:$C$278,2,0),0)/1000)))),"")</f>
        <v/>
      </c>
      <c r="BJ429" s="145" t="str">
        <f>IFERROR(IF(AND(BJ$272=list!$D$3,'Box Calculation'!BJ$279&lt;&gt;"h",$E429&lt;&gt;0),0,IF(AND(BJ$273=list!$D$2,$E429&lt;&gt;0,TRUNC(VLOOKUP($E429,'Container Panel'!$B$41:$Z$100,$D429,0)/(VLOOKUP(BJ$276,UI!$A$12:$O$51,VLOOKUP(BJ$279,$B$276:$C$278,2,0),0)/1000))&gt;0),1,TRUNC(VLOOKUP($E429,'Container Panel'!$B$41:$Z$100,$D429,0)/(VLOOKUP(BJ$276,UI!$A$12:$O$51,VLOOKUP(BJ$279,$B$276:$C$278,2,0),0)/1000)))),"")</f>
        <v/>
      </c>
      <c r="BK429" s="145" t="str">
        <f>IFERROR(IF(AND(BK$272=list!$D$3,'Box Calculation'!BK$279&lt;&gt;"h",$E429&lt;&gt;0),0,IF(AND(BK$273=list!$D$2,$E429&lt;&gt;0,TRUNC(VLOOKUP($E429,'Container Panel'!$B$41:$Z$100,$D429,0)/(VLOOKUP(BK$276,UI!$A$12:$O$51,VLOOKUP(BK$279,$B$276:$C$278,2,0),0)/1000))&gt;0),1,TRUNC(VLOOKUP($E429,'Container Panel'!$B$41:$Z$100,$D429,0)/(VLOOKUP(BK$276,UI!$A$12:$O$51,VLOOKUP(BK$279,$B$276:$C$278,2,0),0)/1000)))),"")</f>
        <v/>
      </c>
      <c r="BL429" s="145" t="str">
        <f>IFERROR(IF(AND(BL$272=list!$D$3,'Box Calculation'!BL$279&lt;&gt;"h",$E429&lt;&gt;0),0,IF(AND(BL$273=list!$D$2,$E429&lt;&gt;0,TRUNC(VLOOKUP($E429,'Container Panel'!$B$41:$Z$100,$D429,0)/(VLOOKUP(BL$276,UI!$A$12:$O$51,VLOOKUP(BL$279,$B$276:$C$278,2,0),0)/1000))&gt;0),1,TRUNC(VLOOKUP($E429,'Container Panel'!$B$41:$Z$100,$D429,0)/(VLOOKUP(BL$276,UI!$A$12:$O$51,VLOOKUP(BL$279,$B$276:$C$278,2,0),0)/1000)))),"")</f>
        <v/>
      </c>
      <c r="BM429" s="145" t="str">
        <f>IFERROR(IF(AND(BM$272=list!$D$3,'Box Calculation'!BM$279&lt;&gt;"h",$E429&lt;&gt;0),0,IF(AND(BM$273=list!$D$2,$E429&lt;&gt;0,TRUNC(VLOOKUP($E429,'Container Panel'!$B$41:$Z$100,$D429,0)/(VLOOKUP(BM$276,UI!$A$12:$O$51,VLOOKUP(BM$279,$B$276:$C$278,2,0),0)/1000))&gt;0),1,TRUNC(VLOOKUP($E429,'Container Panel'!$B$41:$Z$100,$D429,0)/(VLOOKUP(BM$276,UI!$A$12:$O$51,VLOOKUP(BM$279,$B$276:$C$278,2,0),0)/1000)))),"")</f>
        <v/>
      </c>
      <c r="BN429" s="145" t="str">
        <f>IFERROR(IF(AND(BN$272=list!$D$3,'Box Calculation'!BN$279&lt;&gt;"h",$E429&lt;&gt;0),0,IF(AND(BN$273=list!$D$2,$E429&lt;&gt;0,TRUNC(VLOOKUP($E429,'Container Panel'!$B$41:$Z$100,$D429,0)/(VLOOKUP(BN$276,UI!$A$12:$O$51,VLOOKUP(BN$279,$B$276:$C$278,2,0),0)/1000))&gt;0),1,TRUNC(VLOOKUP($E429,'Container Panel'!$B$41:$Z$100,$D429,0)/(VLOOKUP(BN$276,UI!$A$12:$O$51,VLOOKUP(BN$279,$B$276:$C$278,2,0),0)/1000)))),"")</f>
        <v/>
      </c>
      <c r="BO429" s="145" t="str">
        <f>IFERROR(IF(AND(BO$272=list!$D$3,'Box Calculation'!BO$279&lt;&gt;"h",$E429&lt;&gt;0),0,IF(AND(BO$273=list!$D$2,$E429&lt;&gt;0,TRUNC(VLOOKUP($E429,'Container Panel'!$B$41:$Z$100,$D429,0)/(VLOOKUP(BO$276,UI!$A$12:$O$51,VLOOKUP(BO$279,$B$276:$C$278,2,0),0)/1000))&gt;0),1,TRUNC(VLOOKUP($E429,'Container Panel'!$B$41:$Z$100,$D429,0)/(VLOOKUP(BO$276,UI!$A$12:$O$51,VLOOKUP(BO$279,$B$276:$C$278,2,0),0)/1000)))),"")</f>
        <v/>
      </c>
      <c r="BP429" s="145" t="str">
        <f>IFERROR(IF(AND(BP$272=list!$D$3,'Box Calculation'!BP$279&lt;&gt;"h",$E429&lt;&gt;0),0,IF(AND(BP$273=list!$D$2,$E429&lt;&gt;0,TRUNC(VLOOKUP($E429,'Container Panel'!$B$41:$Z$100,$D429,0)/(VLOOKUP(BP$276,UI!$A$12:$O$51,VLOOKUP(BP$279,$B$276:$C$278,2,0),0)/1000))&gt;0),1,TRUNC(VLOOKUP($E429,'Container Panel'!$B$41:$Z$100,$D429,0)/(VLOOKUP(BP$276,UI!$A$12:$O$51,VLOOKUP(BP$279,$B$276:$C$278,2,0),0)/1000)))),"")</f>
        <v/>
      </c>
      <c r="BQ429" s="145" t="str">
        <f>IFERROR(IF(AND(BQ$272=list!$D$3,'Box Calculation'!BQ$279&lt;&gt;"h",$E429&lt;&gt;0),0,IF(AND(BQ$273=list!$D$2,$E429&lt;&gt;0,TRUNC(VLOOKUP($E429,'Container Panel'!$B$41:$Z$100,$D429,0)/(VLOOKUP(BQ$276,UI!$A$12:$O$51,VLOOKUP(BQ$279,$B$276:$C$278,2,0),0)/1000))&gt;0),1,TRUNC(VLOOKUP($E429,'Container Panel'!$B$41:$Z$100,$D429,0)/(VLOOKUP(BQ$276,UI!$A$12:$O$51,VLOOKUP(BQ$279,$B$276:$C$278,2,0),0)/1000)))),"")</f>
        <v/>
      </c>
      <c r="BR429" s="145" t="str">
        <f>IFERROR(IF(AND(BR$272=list!$D$3,'Box Calculation'!BR$279&lt;&gt;"h",$E429&lt;&gt;0),0,IF(AND(BR$273=list!$D$2,$E429&lt;&gt;0,TRUNC(VLOOKUP($E429,'Container Panel'!$B$41:$Z$100,$D429,0)/(VLOOKUP(BR$276,UI!$A$12:$O$51,VLOOKUP(BR$279,$B$276:$C$278,2,0),0)/1000))&gt;0),1,TRUNC(VLOOKUP($E429,'Container Panel'!$B$41:$Z$100,$D429,0)/(VLOOKUP(BR$276,UI!$A$12:$O$51,VLOOKUP(BR$279,$B$276:$C$278,2,0),0)/1000)))),"")</f>
        <v/>
      </c>
      <c r="BS429" s="145" t="str">
        <f>IFERROR(IF(AND(BS$272=list!$D$3,'Box Calculation'!BS$279&lt;&gt;"h",$E429&lt;&gt;0),0,IF(AND(BS$273=list!$D$2,$E429&lt;&gt;0,TRUNC(VLOOKUP($E429,'Container Panel'!$B$41:$Z$100,$D429,0)/(VLOOKUP(BS$276,UI!$A$12:$O$51,VLOOKUP(BS$279,$B$276:$C$278,2,0),0)/1000))&gt;0),1,TRUNC(VLOOKUP($E429,'Container Panel'!$B$41:$Z$100,$D429,0)/(VLOOKUP(BS$276,UI!$A$12:$O$51,VLOOKUP(BS$279,$B$276:$C$278,2,0),0)/1000)))),"")</f>
        <v/>
      </c>
      <c r="BT429" s="145" t="str">
        <f>IFERROR(IF(AND(BT$272=list!$D$3,'Box Calculation'!BT$279&lt;&gt;"h",$E429&lt;&gt;0),0,IF(AND(BT$273=list!$D$2,$E429&lt;&gt;0,TRUNC(VLOOKUP($E429,'Container Panel'!$B$41:$Z$100,$D429,0)/(VLOOKUP(BT$276,UI!$A$12:$O$51,VLOOKUP(BT$279,$B$276:$C$278,2,0),0)/1000))&gt;0),1,TRUNC(VLOOKUP($E429,'Container Panel'!$B$41:$Z$100,$D429,0)/(VLOOKUP(BT$276,UI!$A$12:$O$51,VLOOKUP(BT$279,$B$276:$C$278,2,0),0)/1000)))),"")</f>
        <v/>
      </c>
      <c r="BU429" s="145" t="str">
        <f>IFERROR(IF(AND(BU$272=list!$D$3,'Box Calculation'!BU$279&lt;&gt;"h",$E429&lt;&gt;0),0,IF(AND(BU$273=list!$D$2,$E429&lt;&gt;0,TRUNC(VLOOKUP($E429,'Container Panel'!$B$41:$Z$100,$D429,0)/(VLOOKUP(BU$276,UI!$A$12:$O$51,VLOOKUP(BU$279,$B$276:$C$278,2,0),0)/1000))&gt;0),1,TRUNC(VLOOKUP($E429,'Container Panel'!$B$41:$Z$100,$D429,0)/(VLOOKUP(BU$276,UI!$A$12:$O$51,VLOOKUP(BU$279,$B$276:$C$278,2,0),0)/1000)))),"")</f>
        <v/>
      </c>
      <c r="BV429" s="145" t="str">
        <f>IFERROR(IF(AND(BV$272=list!$D$3,'Box Calculation'!BV$279&lt;&gt;"h",$E429&lt;&gt;0),0,IF(AND(BV$273=list!$D$2,$E429&lt;&gt;0,TRUNC(VLOOKUP($E429,'Container Panel'!$B$41:$Z$100,$D429,0)/(VLOOKUP(BV$276,UI!$A$12:$O$51,VLOOKUP(BV$279,$B$276:$C$278,2,0),0)/1000))&gt;0),1,TRUNC(VLOOKUP($E429,'Container Panel'!$B$41:$Z$100,$D429,0)/(VLOOKUP(BV$276,UI!$A$12:$O$51,VLOOKUP(BV$279,$B$276:$C$278,2,0),0)/1000)))),"")</f>
        <v/>
      </c>
      <c r="BW429" s="145" t="str">
        <f>IFERROR(IF(AND(BW$272=list!$D$3,'Box Calculation'!BW$279&lt;&gt;"h",$E429&lt;&gt;0),0,IF(AND(BW$273=list!$D$2,$E429&lt;&gt;0,TRUNC(VLOOKUP($E429,'Container Panel'!$B$41:$Z$100,$D429,0)/(VLOOKUP(BW$276,UI!$A$12:$O$51,VLOOKUP(BW$279,$B$276:$C$278,2,0),0)/1000))&gt;0),1,TRUNC(VLOOKUP($E429,'Container Panel'!$B$41:$Z$100,$D429,0)/(VLOOKUP(BW$276,UI!$A$12:$O$51,VLOOKUP(BW$279,$B$276:$C$278,2,0),0)/1000)))),"")</f>
        <v/>
      </c>
      <c r="BX429" s="145" t="str">
        <f>IFERROR(IF(AND(BX$272=list!$D$3,'Box Calculation'!BX$279&lt;&gt;"h",$E429&lt;&gt;0),0,IF(AND(BX$273=list!$D$2,$E429&lt;&gt;0,TRUNC(VLOOKUP($E429,'Container Panel'!$B$41:$Z$100,$D429,0)/(VLOOKUP(BX$276,UI!$A$12:$O$51,VLOOKUP(BX$279,$B$276:$C$278,2,0),0)/1000))&gt;0),1,TRUNC(VLOOKUP($E429,'Container Panel'!$B$41:$Z$100,$D429,0)/(VLOOKUP(BX$276,UI!$A$12:$O$51,VLOOKUP(BX$279,$B$276:$C$278,2,0),0)/1000)))),"")</f>
        <v/>
      </c>
      <c r="BY429" s="145" t="str">
        <f>IFERROR(IF(AND(BY$272=list!$D$3,'Box Calculation'!BY$279&lt;&gt;"h",$E429&lt;&gt;0),0,IF(AND(BY$273=list!$D$2,$E429&lt;&gt;0,TRUNC(VLOOKUP($E429,'Container Panel'!$B$41:$Z$100,$D429,0)/(VLOOKUP(BY$276,UI!$A$12:$O$51,VLOOKUP(BY$279,$B$276:$C$278,2,0),0)/1000))&gt;0),1,TRUNC(VLOOKUP($E429,'Container Panel'!$B$41:$Z$100,$D429,0)/(VLOOKUP(BY$276,UI!$A$12:$O$51,VLOOKUP(BY$279,$B$276:$C$278,2,0),0)/1000)))),"")</f>
        <v/>
      </c>
      <c r="BZ429" s="145" t="str">
        <f>IFERROR(IF(AND(BZ$272=list!$D$3,'Box Calculation'!BZ$279&lt;&gt;"h",$E429&lt;&gt;0),0,IF(AND(BZ$273=list!$D$2,$E429&lt;&gt;0,TRUNC(VLOOKUP($E429,'Container Panel'!$B$41:$Z$100,$D429,0)/(VLOOKUP(BZ$276,UI!$A$12:$O$51,VLOOKUP(BZ$279,$B$276:$C$278,2,0),0)/1000))&gt;0),1,TRUNC(VLOOKUP($E429,'Container Panel'!$B$41:$Z$100,$D429,0)/(VLOOKUP(BZ$276,UI!$A$12:$O$51,VLOOKUP(BZ$279,$B$276:$C$278,2,0),0)/1000)))),"")</f>
        <v/>
      </c>
      <c r="CA429" s="145" t="str">
        <f>IFERROR(IF(AND(CA$272=list!$D$3,'Box Calculation'!CA$279&lt;&gt;"h",$E429&lt;&gt;0),0,IF(AND(CA$273=list!$D$2,$E429&lt;&gt;0,TRUNC(VLOOKUP($E429,'Container Panel'!$B$41:$Z$100,$D429,0)/(VLOOKUP(CA$276,UI!$A$12:$O$51,VLOOKUP(CA$279,$B$276:$C$278,2,0),0)/1000))&gt;0),1,TRUNC(VLOOKUP($E429,'Container Panel'!$B$41:$Z$100,$D429,0)/(VLOOKUP(CA$276,UI!$A$12:$O$51,VLOOKUP(CA$279,$B$276:$C$278,2,0),0)/1000)))),"")</f>
        <v/>
      </c>
      <c r="CB429" s="145" t="str">
        <f>IFERROR(IF(AND(CB$272=list!$D$3,'Box Calculation'!CB$279&lt;&gt;"h",$E429&lt;&gt;0),0,IF(AND(CB$273=list!$D$2,$E429&lt;&gt;0,TRUNC(VLOOKUP($E429,'Container Panel'!$B$41:$Z$100,$D429,0)/(VLOOKUP(CB$276,UI!$A$12:$O$51,VLOOKUP(CB$279,$B$276:$C$278,2,0),0)/1000))&gt;0),1,TRUNC(VLOOKUP($E429,'Container Panel'!$B$41:$Z$100,$D429,0)/(VLOOKUP(CB$276,UI!$A$12:$O$51,VLOOKUP(CB$279,$B$276:$C$278,2,0),0)/1000)))),"")</f>
        <v/>
      </c>
      <c r="CC429" s="145" t="str">
        <f>IFERROR(IF(AND(CC$272=list!$D$3,'Box Calculation'!CC$279&lt;&gt;"h",$E429&lt;&gt;0),0,IF(AND(CC$273=list!$D$2,$E429&lt;&gt;0,TRUNC(VLOOKUP($E429,'Container Panel'!$B$41:$Z$100,$D429,0)/(VLOOKUP(CC$276,UI!$A$12:$O$51,VLOOKUP(CC$279,$B$276:$C$278,2,0),0)/1000))&gt;0),1,TRUNC(VLOOKUP($E429,'Container Panel'!$B$41:$Z$100,$D429,0)/(VLOOKUP(CC$276,UI!$A$12:$O$51,VLOOKUP(CC$279,$B$276:$C$278,2,0),0)/1000)))),"")</f>
        <v/>
      </c>
      <c r="CD429" s="145" t="str">
        <f>IFERROR(IF(AND(CD$272=list!$D$3,'Box Calculation'!CD$279&lt;&gt;"h",$E429&lt;&gt;0),0,IF(AND(CD$273=list!$D$2,$E429&lt;&gt;0,TRUNC(VLOOKUP($E429,'Container Panel'!$B$41:$Z$100,$D429,0)/(VLOOKUP(CD$276,UI!$A$12:$O$51,VLOOKUP(CD$279,$B$276:$C$278,2,0),0)/1000))&gt;0),1,TRUNC(VLOOKUP($E429,'Container Panel'!$B$41:$Z$100,$D429,0)/(VLOOKUP(CD$276,UI!$A$12:$O$51,VLOOKUP(CD$279,$B$276:$C$278,2,0),0)/1000)))),"")</f>
        <v/>
      </c>
      <c r="CE429" s="145" t="str">
        <f>IFERROR(IF(AND(CE$272=list!$D$3,'Box Calculation'!CE$279&lt;&gt;"h",$E429&lt;&gt;0),0,IF(AND(CE$273=list!$D$2,$E429&lt;&gt;0,TRUNC(VLOOKUP($E429,'Container Panel'!$B$41:$Z$100,$D429,0)/(VLOOKUP(CE$276,UI!$A$12:$O$51,VLOOKUP(CE$279,$B$276:$C$278,2,0),0)/1000))&gt;0),1,TRUNC(VLOOKUP($E429,'Container Panel'!$B$41:$Z$100,$D429,0)/(VLOOKUP(CE$276,UI!$A$12:$O$51,VLOOKUP(CE$279,$B$276:$C$278,2,0),0)/1000)))),"")</f>
        <v/>
      </c>
      <c r="CF429" s="145" t="str">
        <f>IFERROR(IF(AND(CF$272=list!$D$3,'Box Calculation'!CF$279&lt;&gt;"h",$E429&lt;&gt;0),0,IF(AND(CF$273=list!$D$2,$E429&lt;&gt;0,TRUNC(VLOOKUP($E429,'Container Panel'!$B$41:$Z$100,$D429,0)/(VLOOKUP(CF$276,UI!$A$12:$O$51,VLOOKUP(CF$279,$B$276:$C$278,2,0),0)/1000))&gt;0),1,TRUNC(VLOOKUP($E429,'Container Panel'!$B$41:$Z$100,$D429,0)/(VLOOKUP(CF$276,UI!$A$12:$O$51,VLOOKUP(CF$279,$B$276:$C$278,2,0),0)/1000)))),"")</f>
        <v/>
      </c>
      <c r="CG429" s="145" t="str">
        <f>IFERROR(IF(AND(CG$272=list!$D$3,'Box Calculation'!CG$279&lt;&gt;"h",$E429&lt;&gt;0),0,IF(AND(CG$273=list!$D$2,$E429&lt;&gt;0,TRUNC(VLOOKUP($E429,'Container Panel'!$B$41:$Z$100,$D429,0)/(VLOOKUP(CG$276,UI!$A$12:$O$51,VLOOKUP(CG$279,$B$276:$C$278,2,0),0)/1000))&gt;0),1,TRUNC(VLOOKUP($E429,'Container Panel'!$B$41:$Z$100,$D429,0)/(VLOOKUP(CG$276,UI!$A$12:$O$51,VLOOKUP(CG$279,$B$276:$C$278,2,0),0)/1000)))),"")</f>
        <v/>
      </c>
      <c r="CH429" s="145" t="str">
        <f>IFERROR(IF(AND(CH$272=list!$D$3,'Box Calculation'!CH$279&lt;&gt;"h",$E429&lt;&gt;0),0,IF(AND(CH$273=list!$D$2,$E429&lt;&gt;0,TRUNC(VLOOKUP($E429,'Container Panel'!$B$41:$Z$100,$D429,0)/(VLOOKUP(CH$276,UI!$A$12:$O$51,VLOOKUP(CH$279,$B$276:$C$278,2,0),0)/1000))&gt;0),1,TRUNC(VLOOKUP($E429,'Container Panel'!$B$41:$Z$100,$D429,0)/(VLOOKUP(CH$276,UI!$A$12:$O$51,VLOOKUP(CH$279,$B$276:$C$278,2,0),0)/1000)))),"")</f>
        <v/>
      </c>
      <c r="CI429" s="145" t="str">
        <f>IFERROR(IF(AND(CI$272=list!$D$3,'Box Calculation'!CI$279&lt;&gt;"h",$E429&lt;&gt;0),0,IF(AND(CI$273=list!$D$2,$E429&lt;&gt;0,TRUNC(VLOOKUP($E429,'Container Panel'!$B$41:$Z$100,$D429,0)/(VLOOKUP(CI$276,UI!$A$12:$O$51,VLOOKUP(CI$279,$B$276:$C$278,2,0),0)/1000))&gt;0),1,TRUNC(VLOOKUP($E429,'Container Panel'!$B$41:$Z$100,$D429,0)/(VLOOKUP(CI$276,UI!$A$12:$O$51,VLOOKUP(CI$279,$B$276:$C$278,2,0),0)/1000)))),"")</f>
        <v/>
      </c>
      <c r="CJ429" s="145" t="str">
        <f>IFERROR(IF(AND(CJ$272=list!$D$3,'Box Calculation'!CJ$279&lt;&gt;"h",$E429&lt;&gt;0),0,IF(AND(CJ$273=list!$D$2,$E429&lt;&gt;0,TRUNC(VLOOKUP($E429,'Container Panel'!$B$41:$Z$100,$D429,0)/(VLOOKUP(CJ$276,UI!$A$12:$O$51,VLOOKUP(CJ$279,$B$276:$C$278,2,0),0)/1000))&gt;0),1,TRUNC(VLOOKUP($E429,'Container Panel'!$B$41:$Z$100,$D429,0)/(VLOOKUP(CJ$276,UI!$A$12:$O$51,VLOOKUP(CJ$279,$B$276:$C$278,2,0),0)/1000)))),"")</f>
        <v/>
      </c>
      <c r="CK429" s="145" t="str">
        <f>IFERROR(IF(AND(CK$272=list!$D$3,'Box Calculation'!CK$279&lt;&gt;"h",$E429&lt;&gt;0),0,IF(AND(CK$273=list!$D$2,$E429&lt;&gt;0,TRUNC(VLOOKUP($E429,'Container Panel'!$B$41:$Z$100,$D429,0)/(VLOOKUP(CK$276,UI!$A$12:$O$51,VLOOKUP(CK$279,$B$276:$C$278,2,0),0)/1000))&gt;0),1,TRUNC(VLOOKUP($E429,'Container Panel'!$B$41:$Z$100,$D429,0)/(VLOOKUP(CK$276,UI!$A$12:$O$51,VLOOKUP(CK$279,$B$276:$C$278,2,0),0)/1000)))),"")</f>
        <v/>
      </c>
      <c r="CL429" s="145" t="str">
        <f>IFERROR(IF(AND(CL$272=list!$D$3,'Box Calculation'!CL$279&lt;&gt;"h",$E429&lt;&gt;0),0,IF(AND(CL$273=list!$D$2,$E429&lt;&gt;0,TRUNC(VLOOKUP($E429,'Container Panel'!$B$41:$Z$100,$D429,0)/(VLOOKUP(CL$276,UI!$A$12:$O$51,VLOOKUP(CL$279,$B$276:$C$278,2,0),0)/1000))&gt;0),1,TRUNC(VLOOKUP($E429,'Container Panel'!$B$41:$Z$100,$D429,0)/(VLOOKUP(CL$276,UI!$A$12:$O$51,VLOOKUP(CL$279,$B$276:$C$278,2,0),0)/1000)))),"")</f>
        <v/>
      </c>
      <c r="CM429" s="145" t="str">
        <f>IFERROR(IF(AND(CM$272=list!$D$3,'Box Calculation'!CM$279&lt;&gt;"h",$E429&lt;&gt;0),0,IF(AND(CM$273=list!$D$2,$E429&lt;&gt;0,TRUNC(VLOOKUP($E429,'Container Panel'!$B$41:$Z$100,$D429,0)/(VLOOKUP(CM$276,UI!$A$12:$O$51,VLOOKUP(CM$279,$B$276:$C$278,2,0),0)/1000))&gt;0),1,TRUNC(VLOOKUP($E429,'Container Panel'!$B$41:$Z$100,$D429,0)/(VLOOKUP(CM$276,UI!$A$12:$O$51,VLOOKUP(CM$279,$B$276:$C$278,2,0),0)/1000)))),"")</f>
        <v/>
      </c>
      <c r="CN429" s="145" t="str">
        <f>IFERROR(IF(AND(CN$272=list!$D$3,'Box Calculation'!CN$279&lt;&gt;"h",$E429&lt;&gt;0),0,IF(AND(CN$273=list!$D$2,$E429&lt;&gt;0,TRUNC(VLOOKUP($E429,'Container Panel'!$B$41:$Z$100,$D429,0)/(VLOOKUP(CN$276,UI!$A$12:$O$51,VLOOKUP(CN$279,$B$276:$C$278,2,0),0)/1000))&gt;0),1,TRUNC(VLOOKUP($E429,'Container Panel'!$B$41:$Z$100,$D429,0)/(VLOOKUP(CN$276,UI!$A$12:$O$51,VLOOKUP(CN$279,$B$276:$C$278,2,0),0)/1000)))),"")</f>
        <v/>
      </c>
      <c r="CO429" s="145" t="str">
        <f>IFERROR(IF(AND(CO$272=list!$D$3,'Box Calculation'!CO$279&lt;&gt;"h",$E429&lt;&gt;0),0,IF(AND(CO$273=list!$D$2,$E429&lt;&gt;0,TRUNC(VLOOKUP($E429,'Container Panel'!$B$41:$Z$100,$D429,0)/(VLOOKUP(CO$276,UI!$A$12:$O$51,VLOOKUP(CO$279,$B$276:$C$278,2,0),0)/1000))&gt;0),1,TRUNC(VLOOKUP($E429,'Container Panel'!$B$41:$Z$100,$D429,0)/(VLOOKUP(CO$276,UI!$A$12:$O$51,VLOOKUP(CO$279,$B$276:$C$278,2,0),0)/1000)))),"")</f>
        <v/>
      </c>
      <c r="CP429" s="145" t="str">
        <f>IFERROR(IF(AND(CP$272=list!$D$3,'Box Calculation'!CP$279&lt;&gt;"h",$E429&lt;&gt;0),0,IF(AND(CP$273=list!$D$2,$E429&lt;&gt;0,TRUNC(VLOOKUP($E429,'Container Panel'!$B$41:$Z$100,$D429,0)/(VLOOKUP(CP$276,UI!$A$12:$O$51,VLOOKUP(CP$279,$B$276:$C$278,2,0),0)/1000))&gt;0),1,TRUNC(VLOOKUP($E429,'Container Panel'!$B$41:$Z$100,$D429,0)/(VLOOKUP(CP$276,UI!$A$12:$O$51,VLOOKUP(CP$279,$B$276:$C$278,2,0),0)/1000)))),"")</f>
        <v/>
      </c>
      <c r="CQ429" s="145" t="str">
        <f>IFERROR(IF(AND(CQ$272=list!$D$3,'Box Calculation'!CQ$279&lt;&gt;"h",$E429&lt;&gt;0),0,IF(AND(CQ$273=list!$D$2,$E429&lt;&gt;0,TRUNC(VLOOKUP($E429,'Container Panel'!$B$41:$Z$100,$D429,0)/(VLOOKUP(CQ$276,UI!$A$12:$O$51,VLOOKUP(CQ$279,$B$276:$C$278,2,0),0)/1000))&gt;0),1,TRUNC(VLOOKUP($E429,'Container Panel'!$B$41:$Z$100,$D429,0)/(VLOOKUP(CQ$276,UI!$A$12:$O$51,VLOOKUP(CQ$279,$B$276:$C$278,2,0),0)/1000)))),"")</f>
        <v/>
      </c>
      <c r="CR429" s="145" t="str">
        <f>IFERROR(IF(AND(CR$272=list!$D$3,'Box Calculation'!CR$279&lt;&gt;"h",$E429&lt;&gt;0),0,IF(AND(CR$273=list!$D$2,$E429&lt;&gt;0,TRUNC(VLOOKUP($E429,'Container Panel'!$B$41:$Z$100,$D429,0)/(VLOOKUP(CR$276,UI!$A$12:$O$51,VLOOKUP(CR$279,$B$276:$C$278,2,0),0)/1000))&gt;0),1,TRUNC(VLOOKUP($E429,'Container Panel'!$B$41:$Z$100,$D429,0)/(VLOOKUP(CR$276,UI!$A$12:$O$51,VLOOKUP(CR$279,$B$276:$C$278,2,0),0)/1000)))),"")</f>
        <v/>
      </c>
      <c r="CS429" s="145" t="str">
        <f>IFERROR(IF(AND(CS$272=list!$D$3,'Box Calculation'!CS$279&lt;&gt;"h",$E429&lt;&gt;0),0,IF(AND(CS$273=list!$D$2,$E429&lt;&gt;0,TRUNC(VLOOKUP($E429,'Container Panel'!$B$41:$Z$100,$D429,0)/(VLOOKUP(CS$276,UI!$A$12:$O$51,VLOOKUP(CS$279,$B$276:$C$278,2,0),0)/1000))&gt;0),1,TRUNC(VLOOKUP($E429,'Container Panel'!$B$41:$Z$100,$D429,0)/(VLOOKUP(CS$276,UI!$A$12:$O$51,VLOOKUP(CS$279,$B$276:$C$278,2,0),0)/1000)))),"")</f>
        <v/>
      </c>
      <c r="CT429" s="145" t="str">
        <f>IFERROR(IF(AND(CT$272=list!$D$3,'Box Calculation'!CT$279&lt;&gt;"h",$E429&lt;&gt;0),0,IF(AND(CT$273=list!$D$2,$E429&lt;&gt;0,TRUNC(VLOOKUP($E429,'Container Panel'!$B$41:$Z$100,$D429,0)/(VLOOKUP(CT$276,UI!$A$12:$O$51,VLOOKUP(CT$279,$B$276:$C$278,2,0),0)/1000))&gt;0),1,TRUNC(VLOOKUP($E429,'Container Panel'!$B$41:$Z$100,$D429,0)/(VLOOKUP(CT$276,UI!$A$12:$O$51,VLOOKUP(CT$279,$B$276:$C$278,2,0),0)/1000)))),"")</f>
        <v/>
      </c>
      <c r="CU429" s="145" t="str">
        <f>IFERROR(IF(AND(CU$272=list!$D$3,'Box Calculation'!CU$279&lt;&gt;"h",$E429&lt;&gt;0),0,IF(AND(CU$273=list!$D$2,$E429&lt;&gt;0,TRUNC(VLOOKUP($E429,'Container Panel'!$B$41:$Z$100,$D429,0)/(VLOOKUP(CU$276,UI!$A$12:$O$51,VLOOKUP(CU$279,$B$276:$C$278,2,0),0)/1000))&gt;0),1,TRUNC(VLOOKUP($E429,'Container Panel'!$B$41:$Z$100,$D429,0)/(VLOOKUP(CU$276,UI!$A$12:$O$51,VLOOKUP(CU$279,$B$276:$C$278,2,0),0)/1000)))),"")</f>
        <v/>
      </c>
      <c r="CV429" s="145" t="str">
        <f>IFERROR(IF(AND(CV$272=list!$D$3,'Box Calculation'!CV$279&lt;&gt;"h",$E429&lt;&gt;0),0,IF(AND(CV$273=list!$D$2,$E429&lt;&gt;0,TRUNC(VLOOKUP($E429,'Container Panel'!$B$41:$Z$100,$D429,0)/(VLOOKUP(CV$276,UI!$A$12:$O$51,VLOOKUP(CV$279,$B$276:$C$278,2,0),0)/1000))&gt;0),1,TRUNC(VLOOKUP($E429,'Container Panel'!$B$41:$Z$100,$D429,0)/(VLOOKUP(CV$276,UI!$A$12:$O$51,VLOOKUP(CV$279,$B$276:$C$278,2,0),0)/1000)))),"")</f>
        <v/>
      </c>
      <c r="CW429" s="145" t="str">
        <f>IFERROR(IF(AND(CW$272=list!$D$3,'Box Calculation'!CW$279&lt;&gt;"h",$E429&lt;&gt;0),0,IF(AND(CW$273=list!$D$2,$E429&lt;&gt;0,TRUNC(VLOOKUP($E429,'Container Panel'!$B$41:$Z$100,$D429,0)/(VLOOKUP(CW$276,UI!$A$12:$O$51,VLOOKUP(CW$279,$B$276:$C$278,2,0),0)/1000))&gt;0),1,TRUNC(VLOOKUP($E429,'Container Panel'!$B$41:$Z$100,$D429,0)/(VLOOKUP(CW$276,UI!$A$12:$O$51,VLOOKUP(CW$279,$B$276:$C$278,2,0),0)/1000)))),"")</f>
        <v/>
      </c>
      <c r="CX429" s="145" t="str">
        <f>IFERROR(IF(AND(CX$272=list!$D$3,'Box Calculation'!CX$279&lt;&gt;"h",$E429&lt;&gt;0),0,IF(AND(CX$273=list!$D$2,$E429&lt;&gt;0,TRUNC(VLOOKUP($E429,'Container Panel'!$B$41:$Z$100,$D429,0)/(VLOOKUP(CX$276,UI!$A$12:$O$51,VLOOKUP(CX$279,$B$276:$C$278,2,0),0)/1000))&gt;0),1,TRUNC(VLOOKUP($E429,'Container Panel'!$B$41:$Z$100,$D429,0)/(VLOOKUP(CX$276,UI!$A$12:$O$51,VLOOKUP(CX$279,$B$276:$C$278,2,0),0)/1000)))),"")</f>
        <v/>
      </c>
      <c r="CY429" s="145" t="str">
        <f>IFERROR(IF(AND(CY$272=list!$D$3,'Box Calculation'!CY$279&lt;&gt;"h",$E429&lt;&gt;0),0,IF(AND(CY$273=list!$D$2,$E429&lt;&gt;0,TRUNC(VLOOKUP($E429,'Container Panel'!$B$41:$Z$100,$D429,0)/(VLOOKUP(CY$276,UI!$A$12:$O$51,VLOOKUP(CY$279,$B$276:$C$278,2,0),0)/1000))&gt;0),1,TRUNC(VLOOKUP($E429,'Container Panel'!$B$41:$Z$100,$D429,0)/(VLOOKUP(CY$276,UI!$A$12:$O$51,VLOOKUP(CY$279,$B$276:$C$278,2,0),0)/1000)))),"")</f>
        <v/>
      </c>
      <c r="CZ429" s="145" t="str">
        <f>IFERROR(IF(AND(CZ$272=list!$D$3,'Box Calculation'!CZ$279&lt;&gt;"h",$E429&lt;&gt;0),0,IF(AND(CZ$273=list!$D$2,$E429&lt;&gt;0,TRUNC(VLOOKUP($E429,'Container Panel'!$B$41:$Z$100,$D429,0)/(VLOOKUP(CZ$276,UI!$A$12:$O$51,VLOOKUP(CZ$279,$B$276:$C$278,2,0),0)/1000))&gt;0),1,TRUNC(VLOOKUP($E429,'Container Panel'!$B$41:$Z$100,$D429,0)/(VLOOKUP(CZ$276,UI!$A$12:$O$51,VLOOKUP(CZ$279,$B$276:$C$278,2,0),0)/1000)))),"")</f>
        <v/>
      </c>
      <c r="DA429" s="145" t="str">
        <f>IFERROR(IF(AND(DA$272=list!$D$3,'Box Calculation'!DA$279&lt;&gt;"h",$E429&lt;&gt;0),0,IF(AND(DA$273=list!$D$2,$E429&lt;&gt;0,TRUNC(VLOOKUP($E429,'Container Panel'!$B$41:$Z$100,$D429,0)/(VLOOKUP(DA$276,UI!$A$12:$O$51,VLOOKUP(DA$279,$B$276:$C$278,2,0),0)/1000))&gt;0),1,TRUNC(VLOOKUP($E429,'Container Panel'!$B$41:$Z$100,$D429,0)/(VLOOKUP(DA$276,UI!$A$12:$O$51,VLOOKUP(DA$279,$B$276:$C$278,2,0),0)/1000)))),"")</f>
        <v/>
      </c>
      <c r="DB429" s="145" t="str">
        <f>IFERROR(IF(AND(DB$272=list!$D$3,'Box Calculation'!DB$279&lt;&gt;"h",$E429&lt;&gt;0),0,IF(AND(DB$273=list!$D$2,$E429&lt;&gt;0,TRUNC(VLOOKUP($E429,'Container Panel'!$B$41:$Z$100,$D429,0)/(VLOOKUP(DB$276,UI!$A$12:$O$51,VLOOKUP(DB$279,$B$276:$C$278,2,0),0)/1000))&gt;0),1,TRUNC(VLOOKUP($E429,'Container Panel'!$B$41:$Z$100,$D429,0)/(VLOOKUP(DB$276,UI!$A$12:$O$51,VLOOKUP(DB$279,$B$276:$C$278,2,0),0)/1000)))),"")</f>
        <v/>
      </c>
      <c r="DC429" s="145" t="str">
        <f>IFERROR(IF(AND(DC$272=list!$D$3,'Box Calculation'!DC$279&lt;&gt;"h",$E429&lt;&gt;0),0,IF(AND(DC$273=list!$D$2,$E429&lt;&gt;0,TRUNC(VLOOKUP($E429,'Container Panel'!$B$41:$Z$100,$D429,0)/(VLOOKUP(DC$276,UI!$A$12:$O$51,VLOOKUP(DC$279,$B$276:$C$278,2,0),0)/1000))&gt;0),1,TRUNC(VLOOKUP($E429,'Container Panel'!$B$41:$Z$100,$D429,0)/(VLOOKUP(DC$276,UI!$A$12:$O$51,VLOOKUP(DC$279,$B$276:$C$278,2,0),0)/1000)))),"")</f>
        <v/>
      </c>
      <c r="DD429" s="145" t="str">
        <f>IFERROR(IF(AND(DD$272=list!$D$3,'Box Calculation'!DD$279&lt;&gt;"h",$E429&lt;&gt;0),0,IF(AND(DD$273=list!$D$2,$E429&lt;&gt;0,TRUNC(VLOOKUP($E429,'Container Panel'!$B$41:$Z$100,$D429,0)/(VLOOKUP(DD$276,UI!$A$12:$O$51,VLOOKUP(DD$279,$B$276:$C$278,2,0),0)/1000))&gt;0),1,TRUNC(VLOOKUP($E429,'Container Panel'!$B$41:$Z$100,$D429,0)/(VLOOKUP(DD$276,UI!$A$12:$O$51,VLOOKUP(DD$279,$B$276:$C$278,2,0),0)/1000)))),"")</f>
        <v/>
      </c>
      <c r="DE429" s="145" t="str">
        <f>IFERROR(IF(AND(DE$272=list!$D$3,'Box Calculation'!DE$279&lt;&gt;"h",$E429&lt;&gt;0),0,IF(AND(DE$273=list!$D$2,$E429&lt;&gt;0,TRUNC(VLOOKUP($E429,'Container Panel'!$B$41:$Z$100,$D429,0)/(VLOOKUP(DE$276,UI!$A$12:$O$51,VLOOKUP(DE$279,$B$276:$C$278,2,0),0)/1000))&gt;0),1,TRUNC(VLOOKUP($E429,'Container Panel'!$B$41:$Z$100,$D429,0)/(VLOOKUP(DE$276,UI!$A$12:$O$51,VLOOKUP(DE$279,$B$276:$C$278,2,0),0)/1000)))),"")</f>
        <v/>
      </c>
      <c r="DF429" s="145" t="str">
        <f>IFERROR(IF(AND(DF$272=list!$D$3,'Box Calculation'!DF$279&lt;&gt;"h",$E429&lt;&gt;0),0,IF(AND(DF$273=list!$D$2,$E429&lt;&gt;0,TRUNC(VLOOKUP($E429,'Container Panel'!$B$41:$Z$100,$D429,0)/(VLOOKUP(DF$276,UI!$A$12:$O$51,VLOOKUP(DF$279,$B$276:$C$278,2,0),0)/1000))&gt;0),1,TRUNC(VLOOKUP($E429,'Container Panel'!$B$41:$Z$100,$D429,0)/(VLOOKUP(DF$276,UI!$A$12:$O$51,VLOOKUP(DF$279,$B$276:$C$278,2,0),0)/1000)))),"")</f>
        <v/>
      </c>
      <c r="DG429" s="145" t="str">
        <f>IFERROR(IF(AND(DG$272=list!$D$3,'Box Calculation'!DG$279&lt;&gt;"h",$E429&lt;&gt;0),0,IF(AND(DG$273=list!$D$2,$E429&lt;&gt;0,TRUNC(VLOOKUP($E429,'Container Panel'!$B$41:$Z$100,$D429,0)/(VLOOKUP(DG$276,UI!$A$12:$O$51,VLOOKUP(DG$279,$B$276:$C$278,2,0),0)/1000))&gt;0),1,TRUNC(VLOOKUP($E429,'Container Panel'!$B$41:$Z$100,$D429,0)/(VLOOKUP(DG$276,UI!$A$12:$O$51,VLOOKUP(DG$279,$B$276:$C$278,2,0),0)/1000)))),"")</f>
        <v/>
      </c>
      <c r="DH429" s="145" t="str">
        <f>IFERROR(IF(AND(DH$272=list!$D$3,'Box Calculation'!DH$279&lt;&gt;"h",$E429&lt;&gt;0),0,IF(AND(DH$273=list!$D$2,$E429&lt;&gt;0,TRUNC(VLOOKUP($E429,'Container Panel'!$B$41:$Z$100,$D429,0)/(VLOOKUP(DH$276,UI!$A$12:$O$51,VLOOKUP(DH$279,$B$276:$C$278,2,0),0)/1000))&gt;0),1,TRUNC(VLOOKUP($E429,'Container Panel'!$B$41:$Z$100,$D429,0)/(VLOOKUP(DH$276,UI!$A$12:$O$51,VLOOKUP(DH$279,$B$276:$C$278,2,0),0)/1000)))),"")</f>
        <v/>
      </c>
      <c r="DI429" s="145" t="str">
        <f>IFERROR(IF(AND(DI$272=list!$D$3,'Box Calculation'!DI$279&lt;&gt;"h",$E429&lt;&gt;0),0,IF(AND(DI$273=list!$D$2,$E429&lt;&gt;0,TRUNC(VLOOKUP($E429,'Container Panel'!$B$41:$Z$100,$D429,0)/(VLOOKUP(DI$276,UI!$A$12:$O$51,VLOOKUP(DI$279,$B$276:$C$278,2,0),0)/1000))&gt;0),1,TRUNC(VLOOKUP($E429,'Container Panel'!$B$41:$Z$100,$D429,0)/(VLOOKUP(DI$276,UI!$A$12:$O$51,VLOOKUP(DI$279,$B$276:$C$278,2,0),0)/1000)))),"")</f>
        <v/>
      </c>
      <c r="DJ429" s="145" t="str">
        <f>IFERROR(IF(AND(DJ$272=list!$D$3,'Box Calculation'!DJ$279&lt;&gt;"h",$E429&lt;&gt;0),0,IF(AND(DJ$273=list!$D$2,$E429&lt;&gt;0,TRUNC(VLOOKUP($E429,'Container Panel'!$B$41:$Z$100,$D429,0)/(VLOOKUP(DJ$276,UI!$A$12:$O$51,VLOOKUP(DJ$279,$B$276:$C$278,2,0),0)/1000))&gt;0),1,TRUNC(VLOOKUP($E429,'Container Panel'!$B$41:$Z$100,$D429,0)/(VLOOKUP(DJ$276,UI!$A$12:$O$51,VLOOKUP(DJ$279,$B$276:$C$278,2,0),0)/1000)))),"")</f>
        <v/>
      </c>
      <c r="DK429" s="145" t="str">
        <f>IFERROR(IF(AND(DK$272=list!$D$3,'Box Calculation'!DK$279&lt;&gt;"h",$E429&lt;&gt;0),0,IF(AND(DK$273=list!$D$2,$E429&lt;&gt;0,TRUNC(VLOOKUP($E429,'Container Panel'!$B$41:$Z$100,$D429,0)/(VLOOKUP(DK$276,UI!$A$12:$O$51,VLOOKUP(DK$279,$B$276:$C$278,2,0),0)/1000))&gt;0),1,TRUNC(VLOOKUP($E429,'Container Panel'!$B$41:$Z$100,$D429,0)/(VLOOKUP(DK$276,UI!$A$12:$O$51,VLOOKUP(DK$279,$B$276:$C$278,2,0),0)/1000)))),"")</f>
        <v/>
      </c>
      <c r="DL429" s="145" t="str">
        <f>IFERROR(IF(AND(DL$272=list!$D$3,'Box Calculation'!DL$279&lt;&gt;"h",$E429&lt;&gt;0),0,IF(AND(DL$273=list!$D$2,$E429&lt;&gt;0,TRUNC(VLOOKUP($E429,'Container Panel'!$B$41:$Z$100,$D429,0)/(VLOOKUP(DL$276,UI!$A$12:$O$51,VLOOKUP(DL$279,$B$276:$C$278,2,0),0)/1000))&gt;0),1,TRUNC(VLOOKUP($E429,'Container Panel'!$B$41:$Z$100,$D429,0)/(VLOOKUP(DL$276,UI!$A$12:$O$51,VLOOKUP(DL$279,$B$276:$C$278,2,0),0)/1000)))),"")</f>
        <v/>
      </c>
      <c r="DM429" s="145" t="str">
        <f>IFERROR(IF(AND(DM$272=list!$D$3,'Box Calculation'!DM$279&lt;&gt;"h",$E429&lt;&gt;0),0,IF(AND(DM$273=list!$D$2,$E429&lt;&gt;0,TRUNC(VLOOKUP($E429,'Container Panel'!$B$41:$Z$100,$D429,0)/(VLOOKUP(DM$276,UI!$A$12:$O$51,VLOOKUP(DM$279,$B$276:$C$278,2,0),0)/1000))&gt;0),1,TRUNC(VLOOKUP($E429,'Container Panel'!$B$41:$Z$100,$D429,0)/(VLOOKUP(DM$276,UI!$A$12:$O$51,VLOOKUP(DM$279,$B$276:$C$278,2,0),0)/1000)))),"")</f>
        <v/>
      </c>
      <c r="DN429" s="145" t="str">
        <f>IFERROR(IF(AND(DN$272=list!$D$3,'Box Calculation'!DN$279&lt;&gt;"h",$E429&lt;&gt;0),0,IF(AND(DN$273=list!$D$2,$E429&lt;&gt;0,TRUNC(VLOOKUP($E429,'Container Panel'!$B$41:$Z$100,$D429,0)/(VLOOKUP(DN$276,UI!$A$12:$O$51,VLOOKUP(DN$279,$B$276:$C$278,2,0),0)/1000))&gt;0),1,TRUNC(VLOOKUP($E429,'Container Panel'!$B$41:$Z$100,$D429,0)/(VLOOKUP(DN$276,UI!$A$12:$O$51,VLOOKUP(DN$279,$B$276:$C$278,2,0),0)/1000)))),"")</f>
        <v/>
      </c>
      <c r="DO429" s="145" t="str">
        <f>IFERROR(IF(AND(DO$272=list!$D$3,'Box Calculation'!DO$279&lt;&gt;"h",$E429&lt;&gt;0),0,IF(AND(DO$273=list!$D$2,$E429&lt;&gt;0,TRUNC(VLOOKUP($E429,'Container Panel'!$B$41:$Z$100,$D429,0)/(VLOOKUP(DO$276,UI!$A$12:$O$51,VLOOKUP(DO$279,$B$276:$C$278,2,0),0)/1000))&gt;0),1,TRUNC(VLOOKUP($E429,'Container Panel'!$B$41:$Z$100,$D429,0)/(VLOOKUP(DO$276,UI!$A$12:$O$51,VLOOKUP(DO$279,$B$276:$C$278,2,0),0)/1000)))),"")</f>
        <v/>
      </c>
      <c r="DP429" s="145" t="str">
        <f>IFERROR(IF(AND(DP$272=list!$D$3,'Box Calculation'!DP$279&lt;&gt;"h",$E429&lt;&gt;0),0,IF(AND(DP$273=list!$D$2,$E429&lt;&gt;0,TRUNC(VLOOKUP($E429,'Container Panel'!$B$41:$Z$100,$D429,0)/(VLOOKUP(DP$276,UI!$A$12:$O$51,VLOOKUP(DP$279,$B$276:$C$278,2,0),0)/1000))&gt;0),1,TRUNC(VLOOKUP($E429,'Container Panel'!$B$41:$Z$100,$D429,0)/(VLOOKUP(DP$276,UI!$A$12:$O$51,VLOOKUP(DP$279,$B$276:$C$278,2,0),0)/1000)))),"")</f>
        <v/>
      </c>
      <c r="DQ429" s="145" t="str">
        <f>IFERROR(IF(AND(DQ$272=list!$D$3,'Box Calculation'!DQ$279&lt;&gt;"h",$E429&lt;&gt;0),0,IF(AND(DQ$273=list!$D$2,$E429&lt;&gt;0,TRUNC(VLOOKUP($E429,'Container Panel'!$B$41:$Z$100,$D429,0)/(VLOOKUP(DQ$276,UI!$A$12:$O$51,VLOOKUP(DQ$279,$B$276:$C$278,2,0),0)/1000))&gt;0),1,TRUNC(VLOOKUP($E429,'Container Panel'!$B$41:$Z$100,$D429,0)/(VLOOKUP(DQ$276,UI!$A$12:$O$51,VLOOKUP(DQ$279,$B$276:$C$278,2,0),0)/1000)))),"")</f>
        <v/>
      </c>
      <c r="DR429" s="145" t="str">
        <f>IFERROR(IF(AND(DR$272=list!$D$3,'Box Calculation'!DR$279&lt;&gt;"h",$E429&lt;&gt;0),0,IF(AND(DR$273=list!$D$2,$E429&lt;&gt;0,TRUNC(VLOOKUP($E429,'Container Panel'!$B$41:$Z$100,$D429,0)/(VLOOKUP(DR$276,UI!$A$12:$O$51,VLOOKUP(DR$279,$B$276:$C$278,2,0),0)/1000))&gt;0),1,TRUNC(VLOOKUP($E429,'Container Panel'!$B$41:$Z$100,$D429,0)/(VLOOKUP(DR$276,UI!$A$12:$O$51,VLOOKUP(DR$279,$B$276:$C$278,2,0),0)/1000)))),"")</f>
        <v/>
      </c>
      <c r="DS429" s="145" t="str">
        <f>IFERROR(IF(AND(DS$272=list!$D$3,'Box Calculation'!DS$279&lt;&gt;"h",$E429&lt;&gt;0),0,IF(AND(DS$273=list!$D$2,$E429&lt;&gt;0,TRUNC(VLOOKUP($E429,'Container Panel'!$B$41:$Z$100,$D429,0)/(VLOOKUP(DS$276,UI!$A$12:$O$51,VLOOKUP(DS$279,$B$276:$C$278,2,0),0)/1000))&gt;0),1,TRUNC(VLOOKUP($E429,'Container Panel'!$B$41:$Z$100,$D429,0)/(VLOOKUP(DS$276,UI!$A$12:$O$51,VLOOKUP(DS$279,$B$276:$C$278,2,0),0)/1000)))),"")</f>
        <v/>
      </c>
      <c r="DT429" s="145" t="str">
        <f>IFERROR(IF(AND(DT$272=list!$D$3,'Box Calculation'!DT$279&lt;&gt;"h",$E429&lt;&gt;0),0,IF(AND(DT$273=list!$D$2,$E429&lt;&gt;0,TRUNC(VLOOKUP($E429,'Container Panel'!$B$41:$Z$100,$D429,0)/(VLOOKUP(DT$276,UI!$A$12:$O$51,VLOOKUP(DT$279,$B$276:$C$278,2,0),0)/1000))&gt;0),1,TRUNC(VLOOKUP($E429,'Container Panel'!$B$41:$Z$100,$D429,0)/(VLOOKUP(DT$276,UI!$A$12:$O$51,VLOOKUP(DT$279,$B$276:$C$278,2,0),0)/1000)))),"")</f>
        <v/>
      </c>
      <c r="DU429" s="145" t="str">
        <f>IFERROR(IF(AND(DU$272=list!$D$3,'Box Calculation'!DU$279&lt;&gt;"h",$E429&lt;&gt;0),0,IF(AND(DU$273=list!$D$2,$E429&lt;&gt;0,TRUNC(VLOOKUP($E429,'Container Panel'!$B$41:$Z$100,$D429,0)/(VLOOKUP(DU$276,UI!$A$12:$O$51,VLOOKUP(DU$279,$B$276:$C$278,2,0),0)/1000))&gt;0),1,TRUNC(VLOOKUP($E429,'Container Panel'!$B$41:$Z$100,$D429,0)/(VLOOKUP(DU$276,UI!$A$12:$O$51,VLOOKUP(DU$279,$B$276:$C$278,2,0),0)/1000)))),"")</f>
        <v/>
      </c>
      <c r="DV429" s="145" t="str">
        <f>IFERROR(IF(AND(DV$272=list!$D$3,'Box Calculation'!DV$279&lt;&gt;"h",$E429&lt;&gt;0),0,IF(AND(DV$273=list!$D$2,$E429&lt;&gt;0,TRUNC(VLOOKUP($E429,'Container Panel'!$B$41:$Z$100,$D429,0)/(VLOOKUP(DV$276,UI!$A$12:$O$51,VLOOKUP(DV$279,$B$276:$C$278,2,0),0)/1000))&gt;0),1,TRUNC(VLOOKUP($E429,'Container Panel'!$B$41:$Z$100,$D429,0)/(VLOOKUP(DV$276,UI!$A$12:$O$51,VLOOKUP(DV$279,$B$276:$C$278,2,0),0)/1000)))),"")</f>
        <v/>
      </c>
      <c r="DW429" s="145" t="str">
        <f>IFERROR(IF(AND(DW$272=list!$D$3,'Box Calculation'!DW$279&lt;&gt;"h",$E429&lt;&gt;0),0,IF(AND(DW$273=list!$D$2,$E429&lt;&gt;0,TRUNC(VLOOKUP($E429,'Container Panel'!$B$41:$Z$100,$D429,0)/(VLOOKUP(DW$276,UI!$A$12:$O$51,VLOOKUP(DW$279,$B$276:$C$278,2,0),0)/1000))&gt;0),1,TRUNC(VLOOKUP($E429,'Container Panel'!$B$41:$Z$100,$D429,0)/(VLOOKUP(DW$276,UI!$A$12:$O$51,VLOOKUP(DW$279,$B$276:$C$278,2,0),0)/1000)))),"")</f>
        <v/>
      </c>
      <c r="DX429" s="145" t="str">
        <f>IFERROR(IF(AND(DX$272=list!$D$3,'Box Calculation'!DX$279&lt;&gt;"h",$E429&lt;&gt;0),0,IF(AND(DX$273=list!$D$2,$E429&lt;&gt;0,TRUNC(VLOOKUP($E429,'Container Panel'!$B$41:$Z$100,$D429,0)/(VLOOKUP(DX$276,UI!$A$12:$O$51,VLOOKUP(DX$279,$B$276:$C$278,2,0),0)/1000))&gt;0),1,TRUNC(VLOOKUP($E429,'Container Panel'!$B$41:$Z$100,$D429,0)/(VLOOKUP(DX$276,UI!$A$12:$O$51,VLOOKUP(DX$279,$B$276:$C$278,2,0),0)/1000)))),"")</f>
        <v/>
      </c>
      <c r="DY429" s="145" t="str">
        <f>IFERROR(IF(AND(DY$272=list!$D$3,'Box Calculation'!DY$279&lt;&gt;"h",$E429&lt;&gt;0),0,IF(AND(DY$273=list!$D$2,$E429&lt;&gt;0,TRUNC(VLOOKUP($E429,'Container Panel'!$B$41:$Z$100,$D429,0)/(VLOOKUP(DY$276,UI!$A$12:$O$51,VLOOKUP(DY$279,$B$276:$C$278,2,0),0)/1000))&gt;0),1,TRUNC(VLOOKUP($E429,'Container Panel'!$B$41:$Z$100,$D429,0)/(VLOOKUP(DY$276,UI!$A$12:$O$51,VLOOKUP(DY$279,$B$276:$C$278,2,0),0)/1000)))),"")</f>
        <v/>
      </c>
      <c r="DZ429" s="145" t="str">
        <f>IFERROR(IF(AND(DZ$272=list!$D$3,'Box Calculation'!DZ$279&lt;&gt;"h",$E429&lt;&gt;0),0,IF(AND(DZ$273=list!$D$2,$E429&lt;&gt;0,TRUNC(VLOOKUP($E429,'Container Panel'!$B$41:$Z$100,$D429,0)/(VLOOKUP(DZ$276,UI!$A$12:$O$51,VLOOKUP(DZ$279,$B$276:$C$278,2,0),0)/1000))&gt;0),1,TRUNC(VLOOKUP($E429,'Container Panel'!$B$41:$Z$100,$D429,0)/(VLOOKUP(DZ$276,UI!$A$12:$O$51,VLOOKUP(DZ$279,$B$276:$C$278,2,0),0)/1000)))),"")</f>
        <v/>
      </c>
      <c r="EA429" s="145" t="str">
        <f>IFERROR(IF(AND(EA$272=list!$D$3,'Box Calculation'!EA$279&lt;&gt;"h",$E429&lt;&gt;0),0,IF(AND(EA$273=list!$D$2,$E429&lt;&gt;0,TRUNC(VLOOKUP($E429,'Container Panel'!$B$41:$Z$100,$D429,0)/(VLOOKUP(EA$276,UI!$A$12:$O$51,VLOOKUP(EA$279,$B$276:$C$278,2,0),0)/1000))&gt;0),1,TRUNC(VLOOKUP($E429,'Container Panel'!$B$41:$Z$100,$D429,0)/(VLOOKUP(EA$276,UI!$A$12:$O$51,VLOOKUP(EA$279,$B$276:$C$278,2,0),0)/1000)))),"")</f>
        <v/>
      </c>
      <c r="EB429" s="145" t="str">
        <f>IFERROR(IF(AND(EB$272=list!$D$3,'Box Calculation'!EB$279&lt;&gt;"h",$E429&lt;&gt;0),0,IF(AND(EB$273=list!$D$2,$E429&lt;&gt;0,TRUNC(VLOOKUP($E429,'Container Panel'!$B$41:$Z$100,$D429,0)/(VLOOKUP(EB$276,UI!$A$12:$O$51,VLOOKUP(EB$279,$B$276:$C$278,2,0),0)/1000))&gt;0),1,TRUNC(VLOOKUP($E429,'Container Panel'!$B$41:$Z$100,$D429,0)/(VLOOKUP(EB$276,UI!$A$12:$O$51,VLOOKUP(EB$279,$B$276:$C$278,2,0),0)/1000)))),"")</f>
        <v/>
      </c>
      <c r="EC429" s="145" t="str">
        <f>IFERROR(IF(AND(EC$272=list!$D$3,'Box Calculation'!EC$279&lt;&gt;"h",$E429&lt;&gt;0),0,IF(AND(EC$273=list!$D$2,$E429&lt;&gt;0,TRUNC(VLOOKUP($E429,'Container Panel'!$B$41:$Z$100,$D429,0)/(VLOOKUP(EC$276,UI!$A$12:$O$51,VLOOKUP(EC$279,$B$276:$C$278,2,0),0)/1000))&gt;0),1,TRUNC(VLOOKUP($E429,'Container Panel'!$B$41:$Z$100,$D429,0)/(VLOOKUP(EC$276,UI!$A$12:$O$51,VLOOKUP(EC$279,$B$276:$C$278,2,0),0)/1000)))),"")</f>
        <v/>
      </c>
      <c r="ED429" s="145" t="str">
        <f>IFERROR(IF(AND(ED$272=list!$D$3,'Box Calculation'!ED$279&lt;&gt;"h",$E429&lt;&gt;0),0,IF(AND(ED$273=list!$D$2,$E429&lt;&gt;0,TRUNC(VLOOKUP($E429,'Container Panel'!$B$41:$Z$100,$D429,0)/(VLOOKUP(ED$276,UI!$A$12:$O$51,VLOOKUP(ED$279,$B$276:$C$278,2,0),0)/1000))&gt;0),1,TRUNC(VLOOKUP($E429,'Container Panel'!$B$41:$Z$100,$D429,0)/(VLOOKUP(ED$276,UI!$A$12:$O$51,VLOOKUP(ED$279,$B$276:$C$278,2,0),0)/1000)))),"")</f>
        <v/>
      </c>
      <c r="EE429" s="145" t="str">
        <f>IFERROR(IF(AND(EE$272=list!$D$3,'Box Calculation'!EE$279&lt;&gt;"h",$E429&lt;&gt;0),0,IF(AND(EE$273=list!$D$2,$E429&lt;&gt;0,TRUNC(VLOOKUP($E429,'Container Panel'!$B$41:$Z$100,$D429,0)/(VLOOKUP(EE$276,UI!$A$12:$O$51,VLOOKUP(EE$279,$B$276:$C$278,2,0),0)/1000))&gt;0),1,TRUNC(VLOOKUP($E429,'Container Panel'!$B$41:$Z$100,$D429,0)/(VLOOKUP(EE$276,UI!$A$12:$O$51,VLOOKUP(EE$279,$B$276:$C$278,2,0),0)/1000)))),"")</f>
        <v/>
      </c>
      <c r="EF429" s="145" t="str">
        <f>IFERROR(IF(AND(EF$272=list!$D$3,'Box Calculation'!EF$279&lt;&gt;"h",$E429&lt;&gt;0),0,IF(AND(EF$273=list!$D$2,$E429&lt;&gt;0,TRUNC(VLOOKUP($E429,'Container Panel'!$B$41:$Z$100,$D429,0)/(VLOOKUP(EF$276,UI!$A$12:$O$51,VLOOKUP(EF$279,$B$276:$C$278,2,0),0)/1000))&gt;0),1,TRUNC(VLOOKUP($E429,'Container Panel'!$B$41:$Z$100,$D429,0)/(VLOOKUP(EF$276,UI!$A$12:$O$51,VLOOKUP(EF$279,$B$276:$C$278,2,0),0)/1000)))),"")</f>
        <v/>
      </c>
      <c r="EG429" s="145" t="str">
        <f>IFERROR(IF(AND(EG$272=list!$D$3,'Box Calculation'!EG$279&lt;&gt;"h",$E429&lt;&gt;0),0,IF(AND(EG$273=list!$D$2,$E429&lt;&gt;0,TRUNC(VLOOKUP($E429,'Container Panel'!$B$41:$Z$100,$D429,0)/(VLOOKUP(EG$276,UI!$A$12:$O$51,VLOOKUP(EG$279,$B$276:$C$278,2,0),0)/1000))&gt;0),1,TRUNC(VLOOKUP($E429,'Container Panel'!$B$41:$Z$100,$D429,0)/(VLOOKUP(EG$276,UI!$A$12:$O$51,VLOOKUP(EG$279,$B$276:$C$278,2,0),0)/1000)))),"")</f>
        <v/>
      </c>
      <c r="EH429" s="145" t="str">
        <f>IFERROR(IF(AND(EH$272=list!$D$3,'Box Calculation'!EH$279&lt;&gt;"h",$E429&lt;&gt;0),0,IF(AND(EH$273=list!$D$2,$E429&lt;&gt;0,TRUNC(VLOOKUP($E429,'Container Panel'!$B$41:$Z$100,$D429,0)/(VLOOKUP(EH$276,UI!$A$12:$O$51,VLOOKUP(EH$279,$B$276:$C$278,2,0),0)/1000))&gt;0),1,TRUNC(VLOOKUP($E429,'Container Panel'!$B$41:$Z$100,$D429,0)/(VLOOKUP(EH$276,UI!$A$12:$O$51,VLOOKUP(EH$279,$B$276:$C$278,2,0),0)/1000)))),"")</f>
        <v/>
      </c>
      <c r="EI429" s="145" t="str">
        <f>IFERROR(IF(AND(EI$272=list!$D$3,'Box Calculation'!EI$279&lt;&gt;"h",$E429&lt;&gt;0),0,IF(AND(EI$273=list!$D$2,$E429&lt;&gt;0,TRUNC(VLOOKUP($E429,'Container Panel'!$B$41:$Z$100,$D429,0)/(VLOOKUP(EI$276,UI!$A$12:$O$51,VLOOKUP(EI$279,$B$276:$C$278,2,0),0)/1000))&gt;0),1,TRUNC(VLOOKUP($E429,'Container Panel'!$B$41:$Z$100,$D429,0)/(VLOOKUP(EI$276,UI!$A$12:$O$51,VLOOKUP(EI$279,$B$276:$C$278,2,0),0)/1000)))),"")</f>
        <v/>
      </c>
      <c r="EJ429" s="145" t="str">
        <f>IFERROR(IF(AND(EJ$272=list!$D$3,'Box Calculation'!EJ$279&lt;&gt;"h",$E429&lt;&gt;0),0,IF(AND(EJ$273=list!$D$2,$E429&lt;&gt;0,TRUNC(VLOOKUP($E429,'Container Panel'!$B$41:$Z$100,$D429,0)/(VLOOKUP(EJ$276,UI!$A$12:$O$51,VLOOKUP(EJ$279,$B$276:$C$278,2,0),0)/1000))&gt;0),1,TRUNC(VLOOKUP($E429,'Container Panel'!$B$41:$Z$100,$D429,0)/(VLOOKUP(EJ$276,UI!$A$12:$O$51,VLOOKUP(EJ$279,$B$276:$C$278,2,0),0)/1000)))),"")</f>
        <v/>
      </c>
      <c r="EK429" s="145" t="str">
        <f>IFERROR(IF(AND(EK$272=list!$D$3,'Box Calculation'!EK$279&lt;&gt;"h",$E429&lt;&gt;0),0,IF(AND(EK$273=list!$D$2,$E429&lt;&gt;0,TRUNC(VLOOKUP($E429,'Container Panel'!$B$41:$Z$100,$D429,0)/(VLOOKUP(EK$276,UI!$A$12:$O$51,VLOOKUP(EK$279,$B$276:$C$278,2,0),0)/1000))&gt;0),1,TRUNC(VLOOKUP($E429,'Container Panel'!$B$41:$Z$100,$D429,0)/(VLOOKUP(EK$276,UI!$A$12:$O$51,VLOOKUP(EK$279,$B$276:$C$278,2,0),0)/1000)))),"")</f>
        <v/>
      </c>
      <c r="EL429" s="145" t="str">
        <f>IFERROR(IF(AND(EL$272=list!$D$3,'Box Calculation'!EL$279&lt;&gt;"h",$E429&lt;&gt;0),0,IF(AND(EL$273=list!$D$2,$E429&lt;&gt;0,TRUNC(VLOOKUP($E429,'Container Panel'!$B$41:$Z$100,$D429,0)/(VLOOKUP(EL$276,UI!$A$12:$O$51,VLOOKUP(EL$279,$B$276:$C$278,2,0),0)/1000))&gt;0),1,TRUNC(VLOOKUP($E429,'Container Panel'!$B$41:$Z$100,$D429,0)/(VLOOKUP(EL$276,UI!$A$12:$O$51,VLOOKUP(EL$279,$B$276:$C$278,2,0),0)/1000)))),"")</f>
        <v/>
      </c>
      <c r="EM429" s="145" t="str">
        <f>IFERROR(IF(AND(EM$272=list!$D$3,'Box Calculation'!EM$279&lt;&gt;"h",$E429&lt;&gt;0),0,IF(AND(EM$273=list!$D$2,$E429&lt;&gt;0,TRUNC(VLOOKUP($E429,'Container Panel'!$B$41:$Z$100,$D429,0)/(VLOOKUP(EM$276,UI!$A$12:$O$51,VLOOKUP(EM$279,$B$276:$C$278,2,0),0)/1000))&gt;0),1,TRUNC(VLOOKUP($E429,'Container Panel'!$B$41:$Z$100,$D429,0)/(VLOOKUP(EM$276,UI!$A$12:$O$51,VLOOKUP(EM$279,$B$276:$C$278,2,0),0)/1000)))),"")</f>
        <v/>
      </c>
      <c r="EN429" s="145" t="str">
        <f>IFERROR(IF(AND(EN$272=list!$D$3,'Box Calculation'!EN$279&lt;&gt;"h",$E429&lt;&gt;0),0,IF(AND(EN$273=list!$D$2,$E429&lt;&gt;0,TRUNC(VLOOKUP($E429,'Container Panel'!$B$41:$Z$100,$D429,0)/(VLOOKUP(EN$276,UI!$A$12:$O$51,VLOOKUP(EN$279,$B$276:$C$278,2,0),0)/1000))&gt;0),1,TRUNC(VLOOKUP($E429,'Container Panel'!$B$41:$Z$100,$D429,0)/(VLOOKUP(EN$276,UI!$A$12:$O$51,VLOOKUP(EN$279,$B$276:$C$278,2,0),0)/1000)))),"")</f>
        <v/>
      </c>
      <c r="EO429" s="145" t="str">
        <f>IFERROR(IF(AND(EO$272=list!$D$3,'Box Calculation'!EO$279&lt;&gt;"h",$E429&lt;&gt;0),0,IF(AND(EO$273=list!$D$2,$E429&lt;&gt;0,TRUNC(VLOOKUP($E429,'Container Panel'!$B$41:$Z$100,$D429,0)/(VLOOKUP(EO$276,UI!$A$12:$O$51,VLOOKUP(EO$279,$B$276:$C$278,2,0),0)/1000))&gt;0),1,TRUNC(VLOOKUP($E429,'Container Panel'!$B$41:$Z$100,$D429,0)/(VLOOKUP(EO$276,UI!$A$12:$O$51,VLOOKUP(EO$279,$B$276:$C$278,2,0),0)/1000)))),"")</f>
        <v/>
      </c>
      <c r="EP429" s="145" t="str">
        <f>IFERROR(IF(AND(EP$272=list!$D$3,'Box Calculation'!EP$279&lt;&gt;"h",$E429&lt;&gt;0),0,IF(AND(EP$273=list!$D$2,$E429&lt;&gt;0,TRUNC(VLOOKUP($E429,'Container Panel'!$B$41:$Z$100,$D429,0)/(VLOOKUP(EP$276,UI!$A$12:$O$51,VLOOKUP(EP$279,$B$276:$C$278,2,0),0)/1000))&gt;0),1,TRUNC(VLOOKUP($E429,'Container Panel'!$B$41:$Z$100,$D429,0)/(VLOOKUP(EP$276,UI!$A$12:$O$51,VLOOKUP(EP$279,$B$276:$C$278,2,0),0)/1000)))),"")</f>
        <v/>
      </c>
      <c r="EQ429" s="145" t="str">
        <f>IFERROR(IF(AND(EQ$272=list!$D$3,'Box Calculation'!EQ$279&lt;&gt;"h",$E429&lt;&gt;0),0,IF(AND(EQ$273=list!$D$2,$E429&lt;&gt;0,TRUNC(VLOOKUP($E429,'Container Panel'!$B$41:$Z$100,$D429,0)/(VLOOKUP(EQ$276,UI!$A$12:$O$51,VLOOKUP(EQ$279,$B$276:$C$278,2,0),0)/1000))&gt;0),1,TRUNC(VLOOKUP($E429,'Container Panel'!$B$41:$Z$100,$D429,0)/(VLOOKUP(EQ$276,UI!$A$12:$O$51,VLOOKUP(EQ$279,$B$276:$C$278,2,0),0)/1000)))),"")</f>
        <v/>
      </c>
      <c r="ER429" s="145" t="str">
        <f>IFERROR(IF(AND(ER$272=list!$D$3,'Box Calculation'!ER$279&lt;&gt;"h",$E429&lt;&gt;0),0,IF(AND(ER$273=list!$D$2,$E429&lt;&gt;0,TRUNC(VLOOKUP($E429,'Container Panel'!$B$41:$Z$100,$D429,0)/(VLOOKUP(ER$276,UI!$A$12:$O$51,VLOOKUP(ER$279,$B$276:$C$278,2,0),0)/1000))&gt;0),1,TRUNC(VLOOKUP($E429,'Container Panel'!$B$41:$Z$100,$D429,0)/(VLOOKUP(ER$276,UI!$A$12:$O$51,VLOOKUP(ER$279,$B$276:$C$278,2,0),0)/1000)))),"")</f>
        <v/>
      </c>
      <c r="ES429" s="145" t="str">
        <f>IFERROR(IF(AND(ES$272=list!$D$3,'Box Calculation'!ES$279&lt;&gt;"h",$E429&lt;&gt;0),0,IF(AND(ES$273=list!$D$2,$E429&lt;&gt;0,TRUNC(VLOOKUP($E429,'Container Panel'!$B$41:$Z$100,$D429,0)/(VLOOKUP(ES$276,UI!$A$12:$O$51,VLOOKUP(ES$279,$B$276:$C$278,2,0),0)/1000))&gt;0),1,TRUNC(VLOOKUP($E429,'Container Panel'!$B$41:$Z$100,$D429,0)/(VLOOKUP(ES$276,UI!$A$12:$O$51,VLOOKUP(ES$279,$B$276:$C$278,2,0),0)/1000)))),"")</f>
        <v/>
      </c>
      <c r="ET429" s="145" t="str">
        <f>IFERROR(IF(AND(ET$272=list!$D$3,'Box Calculation'!ET$279&lt;&gt;"h",$E429&lt;&gt;0),0,IF(AND(ET$273=list!$D$2,$E429&lt;&gt;0,TRUNC(VLOOKUP($E429,'Container Panel'!$B$41:$Z$100,$D429,0)/(VLOOKUP(ET$276,UI!$A$12:$O$51,VLOOKUP(ET$279,$B$276:$C$278,2,0),0)/1000))&gt;0),1,TRUNC(VLOOKUP($E429,'Container Panel'!$B$41:$Z$100,$D429,0)/(VLOOKUP(ET$276,UI!$A$12:$O$51,VLOOKUP(ET$279,$B$276:$C$278,2,0),0)/1000)))),"")</f>
        <v/>
      </c>
      <c r="EU429" s="145" t="str">
        <f>IFERROR(IF(AND(EU$272=list!$D$3,'Box Calculation'!EU$279&lt;&gt;"h",$E429&lt;&gt;0),0,IF(AND(EU$273=list!$D$2,$E429&lt;&gt;0,TRUNC(VLOOKUP($E429,'Container Panel'!$B$41:$Z$100,$D429,0)/(VLOOKUP(EU$276,UI!$A$12:$O$51,VLOOKUP(EU$279,$B$276:$C$278,2,0),0)/1000))&gt;0),1,TRUNC(VLOOKUP($E429,'Container Panel'!$B$41:$Z$100,$D429,0)/(VLOOKUP(EU$276,UI!$A$12:$O$51,VLOOKUP(EU$279,$B$276:$C$278,2,0),0)/1000)))),"")</f>
        <v/>
      </c>
      <c r="EV429" s="145" t="str">
        <f>IFERROR(IF(AND(EV$272=list!$D$3,'Box Calculation'!EV$279&lt;&gt;"h",$E429&lt;&gt;0),0,IF(AND(EV$273=list!$D$2,$E429&lt;&gt;0,TRUNC(VLOOKUP($E429,'Container Panel'!$B$41:$Z$100,$D429,0)/(VLOOKUP(EV$276,UI!$A$12:$O$51,VLOOKUP(EV$279,$B$276:$C$278,2,0),0)/1000))&gt;0),1,TRUNC(VLOOKUP($E429,'Container Panel'!$B$41:$Z$100,$D429,0)/(VLOOKUP(EV$276,UI!$A$12:$O$51,VLOOKUP(EV$279,$B$276:$C$278,2,0),0)/1000)))),"")</f>
        <v/>
      </c>
      <c r="EW429" s="145" t="str">
        <f>IFERROR(IF(AND(EW$272=list!$D$3,'Box Calculation'!EW$279&lt;&gt;"h",$E429&lt;&gt;0),0,IF(AND(EW$273=list!$D$2,$E429&lt;&gt;0,TRUNC(VLOOKUP($E429,'Container Panel'!$B$41:$Z$100,$D429,0)/(VLOOKUP(EW$276,UI!$A$12:$O$51,VLOOKUP(EW$279,$B$276:$C$278,2,0),0)/1000))&gt;0),1,TRUNC(VLOOKUP($E429,'Container Panel'!$B$41:$Z$100,$D429,0)/(VLOOKUP(EW$276,UI!$A$12:$O$51,VLOOKUP(EW$279,$B$276:$C$278,2,0),0)/1000)))),"")</f>
        <v/>
      </c>
      <c r="EX429" s="145" t="str">
        <f>IFERROR(IF(AND(EX$272=list!$D$3,'Box Calculation'!EX$279&lt;&gt;"h",$E429&lt;&gt;0),0,IF(AND(EX$273=list!$D$2,$E429&lt;&gt;0,TRUNC(VLOOKUP($E429,'Container Panel'!$B$41:$Z$100,$D429,0)/(VLOOKUP(EX$276,UI!$A$12:$O$51,VLOOKUP(EX$279,$B$276:$C$278,2,0),0)/1000))&gt;0),1,TRUNC(VLOOKUP($E429,'Container Panel'!$B$41:$Z$100,$D429,0)/(VLOOKUP(EX$276,UI!$A$12:$O$51,VLOOKUP(EX$279,$B$276:$C$278,2,0),0)/1000)))),"")</f>
        <v/>
      </c>
      <c r="EY429" s="145" t="str">
        <f>IFERROR(IF(AND(EY$272=list!$D$3,'Box Calculation'!EY$279&lt;&gt;"h",$E429&lt;&gt;0),0,IF(AND(EY$273=list!$D$2,$E429&lt;&gt;0,TRUNC(VLOOKUP($E429,'Container Panel'!$B$41:$Z$100,$D429,0)/(VLOOKUP(EY$276,UI!$A$12:$O$51,VLOOKUP(EY$279,$B$276:$C$278,2,0),0)/1000))&gt;0),1,TRUNC(VLOOKUP($E429,'Container Panel'!$B$41:$Z$100,$D429,0)/(VLOOKUP(EY$276,UI!$A$12:$O$51,VLOOKUP(EY$279,$B$276:$C$278,2,0),0)/1000)))),"")</f>
        <v/>
      </c>
      <c r="EZ429" s="145" t="str">
        <f>IFERROR(IF(AND(EZ$272=list!$D$3,'Box Calculation'!EZ$279&lt;&gt;"h",$E429&lt;&gt;0),0,IF(AND(EZ$273=list!$D$2,$E429&lt;&gt;0,TRUNC(VLOOKUP($E429,'Container Panel'!$B$41:$Z$100,$D429,0)/(VLOOKUP(EZ$276,UI!$A$12:$O$51,VLOOKUP(EZ$279,$B$276:$C$278,2,0),0)/1000))&gt;0),1,TRUNC(VLOOKUP($E429,'Container Panel'!$B$41:$Z$100,$D429,0)/(VLOOKUP(EZ$276,UI!$A$12:$O$51,VLOOKUP(EZ$279,$B$276:$C$278,2,0),0)/1000)))),"")</f>
        <v/>
      </c>
      <c r="FA429" s="145" t="str">
        <f>IFERROR(IF(AND(FA$272=list!$D$3,'Box Calculation'!FA$279&lt;&gt;"h",$E429&lt;&gt;0),0,IF(AND(FA$273=list!$D$2,$E429&lt;&gt;0,TRUNC(VLOOKUP($E429,'Container Panel'!$B$41:$Z$100,$D429,0)/(VLOOKUP(FA$276,UI!$A$12:$O$51,VLOOKUP(FA$279,$B$276:$C$278,2,0),0)/1000))&gt;0),1,TRUNC(VLOOKUP($E429,'Container Panel'!$B$41:$Z$100,$D429,0)/(VLOOKUP(FA$276,UI!$A$12:$O$51,VLOOKUP(FA$279,$B$276:$C$278,2,0),0)/1000)))),"")</f>
        <v/>
      </c>
      <c r="FB429" s="145" t="str">
        <f>IFERROR(IF(AND(FB$272=list!$D$3,'Box Calculation'!FB$279&lt;&gt;"h",$E429&lt;&gt;0),0,IF(AND(FB$273=list!$D$2,$E429&lt;&gt;0,TRUNC(VLOOKUP($E429,'Container Panel'!$B$41:$Z$100,$D429,0)/(VLOOKUP(FB$276,UI!$A$12:$O$51,VLOOKUP(FB$279,$B$276:$C$278,2,0),0)/1000))&gt;0),1,TRUNC(VLOOKUP($E429,'Container Panel'!$B$41:$Z$100,$D429,0)/(VLOOKUP(FB$276,UI!$A$12:$O$51,VLOOKUP(FB$279,$B$276:$C$278,2,0),0)/1000)))),"")</f>
        <v/>
      </c>
      <c r="FC429" s="145" t="str">
        <f>IFERROR(IF(AND(FC$272=list!$D$3,'Box Calculation'!FC$279&lt;&gt;"h",$E429&lt;&gt;0),0,IF(AND(FC$273=list!$D$2,$E429&lt;&gt;0,TRUNC(VLOOKUP($E429,'Container Panel'!$B$41:$Z$100,$D429,0)/(VLOOKUP(FC$276,UI!$A$12:$O$51,VLOOKUP(FC$279,$B$276:$C$278,2,0),0)/1000))&gt;0),1,TRUNC(VLOOKUP($E429,'Container Panel'!$B$41:$Z$100,$D429,0)/(VLOOKUP(FC$276,UI!$A$12:$O$51,VLOOKUP(FC$279,$B$276:$C$278,2,0),0)/1000)))),"")</f>
        <v/>
      </c>
      <c r="FD429" s="145" t="str">
        <f>IFERROR(IF(AND(FD$272=list!$D$3,'Box Calculation'!FD$279&lt;&gt;"h",$E429&lt;&gt;0),0,IF(AND(FD$273=list!$D$2,$E429&lt;&gt;0,TRUNC(VLOOKUP($E429,'Container Panel'!$B$41:$Z$100,$D429,0)/(VLOOKUP(FD$276,UI!$A$12:$O$51,VLOOKUP(FD$279,$B$276:$C$278,2,0),0)/1000))&gt;0),1,TRUNC(VLOOKUP($E429,'Container Panel'!$B$41:$Z$100,$D429,0)/(VLOOKUP(FD$276,UI!$A$12:$O$51,VLOOKUP(FD$279,$B$276:$C$278,2,0),0)/1000)))),"")</f>
        <v/>
      </c>
      <c r="FE429" s="145" t="str">
        <f>IFERROR(IF(AND(FE$272=list!$D$3,'Box Calculation'!FE$279&lt;&gt;"h",$E429&lt;&gt;0),0,IF(AND(FE$273=list!$D$2,$E429&lt;&gt;0,TRUNC(VLOOKUP($E429,'Container Panel'!$B$41:$Z$100,$D429,0)/(VLOOKUP(FE$276,UI!$A$12:$O$51,VLOOKUP(FE$279,$B$276:$C$278,2,0),0)/1000))&gt;0),1,TRUNC(VLOOKUP($E429,'Container Panel'!$B$41:$Z$100,$D429,0)/(VLOOKUP(FE$276,UI!$A$12:$O$51,VLOOKUP(FE$279,$B$276:$C$278,2,0),0)/1000)))),"")</f>
        <v/>
      </c>
      <c r="FF429" s="145" t="str">
        <f>IFERROR(IF(AND(FF$272=list!$D$3,'Box Calculation'!FF$279&lt;&gt;"h",$E429&lt;&gt;0),0,IF(AND(FF$273=list!$D$2,$E429&lt;&gt;0,TRUNC(VLOOKUP($E429,'Container Panel'!$B$41:$Z$100,$D429,0)/(VLOOKUP(FF$276,UI!$A$12:$O$51,VLOOKUP(FF$279,$B$276:$C$278,2,0),0)/1000))&gt;0),1,TRUNC(VLOOKUP($E429,'Container Panel'!$B$41:$Z$100,$D429,0)/(VLOOKUP(FF$276,UI!$A$12:$O$51,VLOOKUP(FF$279,$B$276:$C$278,2,0),0)/1000)))),"")</f>
        <v/>
      </c>
      <c r="FG429" s="145" t="str">
        <f>IFERROR(IF(AND(FG$272=list!$D$3,'Box Calculation'!FG$279&lt;&gt;"h",$E429&lt;&gt;0),0,IF(AND(FG$273=list!$D$2,$E429&lt;&gt;0,TRUNC(VLOOKUP($E429,'Container Panel'!$B$41:$Z$100,$D429,0)/(VLOOKUP(FG$276,UI!$A$12:$O$51,VLOOKUP(FG$279,$B$276:$C$278,2,0),0)/1000))&gt;0),1,TRUNC(VLOOKUP($E429,'Container Panel'!$B$41:$Z$100,$D429,0)/(VLOOKUP(FG$276,UI!$A$12:$O$51,VLOOKUP(FG$279,$B$276:$C$278,2,0),0)/1000)))),"")</f>
        <v/>
      </c>
      <c r="FH429" s="145" t="str">
        <f>IFERROR(IF(AND(FH$272=list!$D$3,'Box Calculation'!FH$279&lt;&gt;"h",$E429&lt;&gt;0),0,IF(AND(FH$273=list!$D$2,$E429&lt;&gt;0,TRUNC(VLOOKUP($E429,'Container Panel'!$B$41:$Z$100,$D429,0)/(VLOOKUP(FH$276,UI!$A$12:$O$51,VLOOKUP(FH$279,$B$276:$C$278,2,0),0)/1000))&gt;0),1,TRUNC(VLOOKUP($E429,'Container Panel'!$B$41:$Z$100,$D429,0)/(VLOOKUP(FH$276,UI!$A$12:$O$51,VLOOKUP(FH$279,$B$276:$C$278,2,0),0)/1000)))),"")</f>
        <v/>
      </c>
      <c r="FI429" s="145" t="str">
        <f>IFERROR(IF(AND(FI$272=list!$D$3,'Box Calculation'!FI$279&lt;&gt;"h",$E429&lt;&gt;0),0,IF(AND(FI$273=list!$D$2,$E429&lt;&gt;0,TRUNC(VLOOKUP($E429,'Container Panel'!$B$41:$Z$100,$D429,0)/(VLOOKUP(FI$276,UI!$A$12:$O$51,VLOOKUP(FI$279,$B$276:$C$278,2,0),0)/1000))&gt;0),1,TRUNC(VLOOKUP($E429,'Container Panel'!$B$41:$Z$100,$D429,0)/(VLOOKUP(FI$276,UI!$A$12:$O$51,VLOOKUP(FI$279,$B$276:$C$278,2,0),0)/1000)))),"")</f>
        <v/>
      </c>
      <c r="FJ429" s="145" t="str">
        <f>IFERROR(IF(AND(FJ$272=list!$D$3,'Box Calculation'!FJ$279&lt;&gt;"h",$E429&lt;&gt;0),0,IF(AND(FJ$273=list!$D$2,$E429&lt;&gt;0,TRUNC(VLOOKUP($E429,'Container Panel'!$B$41:$Z$100,$D429,0)/(VLOOKUP(FJ$276,UI!$A$12:$O$51,VLOOKUP(FJ$279,$B$276:$C$278,2,0),0)/1000))&gt;0),1,TRUNC(VLOOKUP($E429,'Container Panel'!$B$41:$Z$100,$D429,0)/(VLOOKUP(FJ$276,UI!$A$12:$O$51,VLOOKUP(FJ$279,$B$276:$C$278,2,0),0)/1000)))),"")</f>
        <v/>
      </c>
      <c r="FK429" s="145" t="str">
        <f>IFERROR(IF(AND(FK$272=list!$D$3,'Box Calculation'!FK$279&lt;&gt;"h",$E429&lt;&gt;0),0,IF(AND(FK$273=list!$D$2,$E429&lt;&gt;0,TRUNC(VLOOKUP($E429,'Container Panel'!$B$41:$Z$100,$D429,0)/(VLOOKUP(FK$276,UI!$A$12:$O$51,VLOOKUP(FK$279,$B$276:$C$278,2,0),0)/1000))&gt;0),1,TRUNC(VLOOKUP($E429,'Container Panel'!$B$41:$Z$100,$D429,0)/(VLOOKUP(FK$276,UI!$A$12:$O$51,VLOOKUP(FK$279,$B$276:$C$278,2,0),0)/1000)))),"")</f>
        <v/>
      </c>
      <c r="FL429" s="145" t="str">
        <f>IFERROR(IF(AND(FL$272=list!$D$3,'Box Calculation'!FL$279&lt;&gt;"h",$E429&lt;&gt;0),0,IF(AND(FL$273=list!$D$2,$E429&lt;&gt;0,TRUNC(VLOOKUP($E429,'Container Panel'!$B$41:$Z$100,$D429,0)/(VLOOKUP(FL$276,UI!$A$12:$O$51,VLOOKUP(FL$279,$B$276:$C$278,2,0),0)/1000))&gt;0),1,TRUNC(VLOOKUP($E429,'Container Panel'!$B$41:$Z$100,$D429,0)/(VLOOKUP(FL$276,UI!$A$12:$O$51,VLOOKUP(FL$279,$B$276:$C$278,2,0),0)/1000)))),"")</f>
        <v/>
      </c>
      <c r="FM429" s="145" t="str">
        <f>IFERROR(IF(AND(FM$272=list!$D$3,'Box Calculation'!FM$279&lt;&gt;"h",$E429&lt;&gt;0),0,IF(AND(FM$273=list!$D$2,$E429&lt;&gt;0,TRUNC(VLOOKUP($E429,'Container Panel'!$B$41:$Z$100,$D429,0)/(VLOOKUP(FM$276,UI!$A$12:$O$51,VLOOKUP(FM$279,$B$276:$C$278,2,0),0)/1000))&gt;0),1,TRUNC(VLOOKUP($E429,'Container Panel'!$B$41:$Z$100,$D429,0)/(VLOOKUP(FM$276,UI!$A$12:$O$51,VLOOKUP(FM$279,$B$276:$C$278,2,0),0)/1000)))),"")</f>
        <v/>
      </c>
      <c r="FN429" s="145" t="str">
        <f>IFERROR(IF(AND(FN$272=list!$D$3,'Box Calculation'!FN$279&lt;&gt;"h",$E429&lt;&gt;0),0,IF(AND(FN$273=list!$D$2,$E429&lt;&gt;0,TRUNC(VLOOKUP($E429,'Container Panel'!$B$41:$Z$100,$D429,0)/(VLOOKUP(FN$276,UI!$A$12:$O$51,VLOOKUP(FN$279,$B$276:$C$278,2,0),0)/1000))&gt;0),1,TRUNC(VLOOKUP($E429,'Container Panel'!$B$41:$Z$100,$D429,0)/(VLOOKUP(FN$276,UI!$A$12:$O$51,VLOOKUP(FN$279,$B$276:$C$278,2,0),0)/1000)))),"")</f>
        <v/>
      </c>
      <c r="FO429" s="145" t="str">
        <f>IFERROR(IF(AND(FO$272=list!$D$3,'Box Calculation'!FO$279&lt;&gt;"h",$E429&lt;&gt;0),0,IF(AND(FO$273=list!$D$2,$E429&lt;&gt;0,TRUNC(VLOOKUP($E429,'Container Panel'!$B$41:$Z$100,$D429,0)/(VLOOKUP(FO$276,UI!$A$12:$O$51,VLOOKUP(FO$279,$B$276:$C$278,2,0),0)/1000))&gt;0),1,TRUNC(VLOOKUP($E429,'Container Panel'!$B$41:$Z$100,$D429,0)/(VLOOKUP(FO$276,UI!$A$12:$O$51,VLOOKUP(FO$279,$B$276:$C$278,2,0),0)/1000)))),"")</f>
        <v/>
      </c>
      <c r="FP429" s="145" t="str">
        <f>IFERROR(IF(AND(FP$272=list!$D$3,'Box Calculation'!FP$279&lt;&gt;"h",$E429&lt;&gt;0),0,IF(AND(FP$273=list!$D$2,$E429&lt;&gt;0,TRUNC(VLOOKUP($E429,'Container Panel'!$B$41:$Z$100,$D429,0)/(VLOOKUP(FP$276,UI!$A$12:$O$51,VLOOKUP(FP$279,$B$276:$C$278,2,0),0)/1000))&gt;0),1,TRUNC(VLOOKUP($E429,'Container Panel'!$B$41:$Z$100,$D429,0)/(VLOOKUP(FP$276,UI!$A$12:$O$51,VLOOKUP(FP$279,$B$276:$C$278,2,0),0)/1000)))),"")</f>
        <v/>
      </c>
      <c r="FQ429" s="145" t="str">
        <f>IFERROR(IF(AND(FQ$272=list!$D$3,'Box Calculation'!FQ$279&lt;&gt;"h",$E429&lt;&gt;0),0,IF(AND(FQ$273=list!$D$2,$E429&lt;&gt;0,TRUNC(VLOOKUP($E429,'Container Panel'!$B$41:$Z$100,$D429,0)/(VLOOKUP(FQ$276,UI!$A$12:$O$51,VLOOKUP(FQ$279,$B$276:$C$278,2,0),0)/1000))&gt;0),1,TRUNC(VLOOKUP($E429,'Container Panel'!$B$41:$Z$100,$D429,0)/(VLOOKUP(FQ$276,UI!$A$12:$O$51,VLOOKUP(FQ$279,$B$276:$C$278,2,0),0)/1000)))),"")</f>
        <v/>
      </c>
      <c r="FR429" s="145" t="str">
        <f>IFERROR(IF(AND(FR$272=list!$D$3,'Box Calculation'!FR$279&lt;&gt;"h",$E429&lt;&gt;0),0,IF(AND(FR$273=list!$D$2,$E429&lt;&gt;0,TRUNC(VLOOKUP($E429,'Container Panel'!$B$41:$Z$100,$D429,0)/(VLOOKUP(FR$276,UI!$A$12:$O$51,VLOOKUP(FR$279,$B$276:$C$278,2,0),0)/1000))&gt;0),1,TRUNC(VLOOKUP($E429,'Container Panel'!$B$41:$Z$100,$D429,0)/(VLOOKUP(FR$276,UI!$A$12:$O$51,VLOOKUP(FR$279,$B$276:$C$278,2,0),0)/1000)))),"")</f>
        <v/>
      </c>
      <c r="FS429" s="145" t="str">
        <f>IFERROR(IF(AND(FS$272=list!$D$3,'Box Calculation'!FS$279&lt;&gt;"h",$E429&lt;&gt;0),0,IF(AND(FS$273=list!$D$2,$E429&lt;&gt;0,TRUNC(VLOOKUP($E429,'Container Panel'!$B$41:$Z$100,$D429,0)/(VLOOKUP(FS$276,UI!$A$12:$O$51,VLOOKUP(FS$279,$B$276:$C$278,2,0),0)/1000))&gt;0),1,TRUNC(VLOOKUP($E429,'Container Panel'!$B$41:$Z$100,$D429,0)/(VLOOKUP(FS$276,UI!$A$12:$O$51,VLOOKUP(FS$279,$B$276:$C$278,2,0),0)/1000)))),"")</f>
        <v/>
      </c>
      <c r="FT429" s="145" t="str">
        <f>IFERROR(IF(AND(FT$272=list!$D$3,'Box Calculation'!FT$279&lt;&gt;"h",$E429&lt;&gt;0),0,IF(AND(FT$273=list!$D$2,$E429&lt;&gt;0,TRUNC(VLOOKUP($E429,'Container Panel'!$B$41:$Z$100,$D429,0)/(VLOOKUP(FT$276,UI!$A$12:$O$51,VLOOKUP(FT$279,$B$276:$C$278,2,0),0)/1000))&gt;0),1,TRUNC(VLOOKUP($E429,'Container Panel'!$B$41:$Z$100,$D429,0)/(VLOOKUP(FT$276,UI!$A$12:$O$51,VLOOKUP(FT$279,$B$276:$C$278,2,0),0)/1000)))),"")</f>
        <v/>
      </c>
      <c r="FU429" s="145" t="str">
        <f>IFERROR(IF(AND(FU$272=list!$D$3,'Box Calculation'!FU$279&lt;&gt;"h",$E429&lt;&gt;0),0,IF(AND(FU$273=list!$D$2,$E429&lt;&gt;0,TRUNC(VLOOKUP($E429,'Container Panel'!$B$41:$Z$100,$D429,0)/(VLOOKUP(FU$276,UI!$A$12:$O$51,VLOOKUP(FU$279,$B$276:$C$278,2,0),0)/1000))&gt;0),1,TRUNC(VLOOKUP($E429,'Container Panel'!$B$41:$Z$100,$D429,0)/(VLOOKUP(FU$276,UI!$A$12:$O$51,VLOOKUP(FU$279,$B$276:$C$278,2,0),0)/1000)))),"")</f>
        <v/>
      </c>
      <c r="FV429" s="145" t="str">
        <f>IFERROR(IF(AND(FV$272=list!$D$3,'Box Calculation'!FV$279&lt;&gt;"h",$E429&lt;&gt;0),0,IF(AND(FV$273=list!$D$2,$E429&lt;&gt;0,TRUNC(VLOOKUP($E429,'Container Panel'!$B$41:$Z$100,$D429,0)/(VLOOKUP(FV$276,UI!$A$12:$O$51,VLOOKUP(FV$279,$B$276:$C$278,2,0),0)/1000))&gt;0),1,TRUNC(VLOOKUP($E429,'Container Panel'!$B$41:$Z$100,$D429,0)/(VLOOKUP(FV$276,UI!$A$12:$O$51,VLOOKUP(FV$279,$B$276:$C$278,2,0),0)/1000)))),"")</f>
        <v/>
      </c>
      <c r="FW429" s="145" t="str">
        <f>IFERROR(IF(AND(FW$272=list!$D$3,'Box Calculation'!FW$279&lt;&gt;"h",$E429&lt;&gt;0),0,IF(AND(FW$273=list!$D$2,$E429&lt;&gt;0,TRUNC(VLOOKUP($E429,'Container Panel'!$B$41:$Z$100,$D429,0)/(VLOOKUP(FW$276,UI!$A$12:$O$51,VLOOKUP(FW$279,$B$276:$C$278,2,0),0)/1000))&gt;0),1,TRUNC(VLOOKUP($E429,'Container Panel'!$B$41:$Z$100,$D429,0)/(VLOOKUP(FW$276,UI!$A$12:$O$51,VLOOKUP(FW$279,$B$276:$C$278,2,0),0)/1000)))),"")</f>
        <v/>
      </c>
      <c r="FX429" s="145" t="str">
        <f>IFERROR(IF(AND(FX$272=list!$D$3,'Box Calculation'!FX$279&lt;&gt;"h",$E429&lt;&gt;0),0,IF(AND(FX$273=list!$D$2,$E429&lt;&gt;0,TRUNC(VLOOKUP($E429,'Container Panel'!$B$41:$Z$100,$D429,0)/(VLOOKUP(FX$276,UI!$A$12:$O$51,VLOOKUP(FX$279,$B$276:$C$278,2,0),0)/1000))&gt;0),1,TRUNC(VLOOKUP($E429,'Container Panel'!$B$41:$Z$100,$D429,0)/(VLOOKUP(FX$276,UI!$A$12:$O$51,VLOOKUP(FX$279,$B$276:$C$278,2,0),0)/1000)))),"")</f>
        <v/>
      </c>
      <c r="FY429" s="145" t="str">
        <f>IFERROR(IF(AND(FY$272=list!$D$3,'Box Calculation'!FY$279&lt;&gt;"h",$E429&lt;&gt;0),0,IF(AND(FY$273=list!$D$2,$E429&lt;&gt;0,TRUNC(VLOOKUP($E429,'Container Panel'!$B$41:$Z$100,$D429,0)/(VLOOKUP(FY$276,UI!$A$12:$O$51,VLOOKUP(FY$279,$B$276:$C$278,2,0),0)/1000))&gt;0),1,TRUNC(VLOOKUP($E429,'Container Panel'!$B$41:$Z$100,$D429,0)/(VLOOKUP(FY$276,UI!$A$12:$O$51,VLOOKUP(FY$279,$B$276:$C$278,2,0),0)/1000)))),"")</f>
        <v/>
      </c>
      <c r="FZ429" s="145" t="str">
        <f>IFERROR(IF(AND(FZ$272=list!$D$3,'Box Calculation'!FZ$279&lt;&gt;"h",$E429&lt;&gt;0),0,IF(AND(FZ$273=list!$D$2,$E429&lt;&gt;0,TRUNC(VLOOKUP($E429,'Container Panel'!$B$41:$Z$100,$D429,0)/(VLOOKUP(FZ$276,UI!$A$12:$O$51,VLOOKUP(FZ$279,$B$276:$C$278,2,0),0)/1000))&gt;0),1,TRUNC(VLOOKUP($E429,'Container Panel'!$B$41:$Z$100,$D429,0)/(VLOOKUP(FZ$276,UI!$A$12:$O$51,VLOOKUP(FZ$279,$B$276:$C$278,2,0),0)/1000)))),"")</f>
        <v/>
      </c>
      <c r="GA429" s="145" t="str">
        <f>IFERROR(IF(AND(GA$272=list!$D$3,'Box Calculation'!GA$279&lt;&gt;"h",$E429&lt;&gt;0),0,IF(AND(GA$273=list!$D$2,$E429&lt;&gt;0,TRUNC(VLOOKUP($E429,'Container Panel'!$B$41:$Z$100,$D429,0)/(VLOOKUP(GA$276,UI!$A$12:$O$51,VLOOKUP(GA$279,$B$276:$C$278,2,0),0)/1000))&gt;0),1,TRUNC(VLOOKUP($E429,'Container Panel'!$B$41:$Z$100,$D429,0)/(VLOOKUP(GA$276,UI!$A$12:$O$51,VLOOKUP(GA$279,$B$276:$C$278,2,0),0)/1000)))),"")</f>
        <v/>
      </c>
      <c r="GB429" s="145" t="str">
        <f>IFERROR(IF(AND(GB$272=list!$D$3,'Box Calculation'!GB$279&lt;&gt;"h",$E429&lt;&gt;0),0,IF(AND(GB$273=list!$D$2,$E429&lt;&gt;0,TRUNC(VLOOKUP($E429,'Container Panel'!$B$41:$Z$100,$D429,0)/(VLOOKUP(GB$276,UI!$A$12:$O$51,VLOOKUP(GB$279,$B$276:$C$278,2,0),0)/1000))&gt;0),1,TRUNC(VLOOKUP($E429,'Container Panel'!$B$41:$Z$100,$D429,0)/(VLOOKUP(GB$276,UI!$A$12:$O$51,VLOOKUP(GB$279,$B$276:$C$278,2,0),0)/1000)))),"")</f>
        <v/>
      </c>
      <c r="GC429" s="145" t="str">
        <f>IFERROR(IF(AND(GC$272=list!$D$3,'Box Calculation'!GC$279&lt;&gt;"h",$E429&lt;&gt;0),0,IF(AND(GC$273=list!$D$2,$E429&lt;&gt;0,TRUNC(VLOOKUP($E429,'Container Panel'!$B$41:$Z$100,$D429,0)/(VLOOKUP(GC$276,UI!$A$12:$O$51,VLOOKUP(GC$279,$B$276:$C$278,2,0),0)/1000))&gt;0),1,TRUNC(VLOOKUP($E429,'Container Panel'!$B$41:$Z$100,$D429,0)/(VLOOKUP(GC$276,UI!$A$12:$O$51,VLOOKUP(GC$279,$B$276:$C$278,2,0),0)/1000)))),"")</f>
        <v/>
      </c>
      <c r="GD429" s="145" t="str">
        <f>IFERROR(IF(AND(GD$272=list!$D$3,'Box Calculation'!GD$279&lt;&gt;"h",$E429&lt;&gt;0),0,IF(AND(GD$273=list!$D$2,$E429&lt;&gt;0,TRUNC(VLOOKUP($E429,'Container Panel'!$B$41:$Z$100,$D429,0)/(VLOOKUP(GD$276,UI!$A$12:$O$51,VLOOKUP(GD$279,$B$276:$C$278,2,0),0)/1000))&gt;0),1,TRUNC(VLOOKUP($E429,'Container Panel'!$B$41:$Z$100,$D429,0)/(VLOOKUP(GD$276,UI!$A$12:$O$51,VLOOKUP(GD$279,$B$276:$C$278,2,0),0)/1000)))),"")</f>
        <v/>
      </c>
      <c r="GE429" s="145" t="str">
        <f>IFERROR(IF(AND(GE$272=list!$D$3,'Box Calculation'!GE$279&lt;&gt;"h",$E429&lt;&gt;0),0,IF(AND(GE$273=list!$D$2,$E429&lt;&gt;0,TRUNC(VLOOKUP($E429,'Container Panel'!$B$41:$Z$100,$D429,0)/(VLOOKUP(GE$276,UI!$A$12:$O$51,VLOOKUP(GE$279,$B$276:$C$278,2,0),0)/1000))&gt;0),1,TRUNC(VLOOKUP($E429,'Container Panel'!$B$41:$Z$100,$D429,0)/(VLOOKUP(GE$276,UI!$A$12:$O$51,VLOOKUP(GE$279,$B$276:$C$278,2,0),0)/1000)))),"")</f>
        <v/>
      </c>
      <c r="GF429" s="145" t="str">
        <f>IFERROR(IF(AND(GF$272=list!$D$3,'Box Calculation'!GF$279&lt;&gt;"h",$E429&lt;&gt;0),0,IF(AND(GF$273=list!$D$2,$E429&lt;&gt;0,TRUNC(VLOOKUP($E429,'Container Panel'!$B$41:$Z$100,$D429,0)/(VLOOKUP(GF$276,UI!$A$12:$O$51,VLOOKUP(GF$279,$B$276:$C$278,2,0),0)/1000))&gt;0),1,TRUNC(VLOOKUP($E429,'Container Panel'!$B$41:$Z$100,$D429,0)/(VLOOKUP(GF$276,UI!$A$12:$O$51,VLOOKUP(GF$279,$B$276:$C$278,2,0),0)/1000)))),"")</f>
        <v/>
      </c>
      <c r="GG429" s="145" t="str">
        <f>IFERROR(IF(AND(GG$272=list!$D$3,'Box Calculation'!GG$279&lt;&gt;"h",$E429&lt;&gt;0),0,IF(AND(GG$273=list!$D$2,$E429&lt;&gt;0,TRUNC(VLOOKUP($E429,'Container Panel'!$B$41:$Z$100,$D429,0)/(VLOOKUP(GG$276,UI!$A$12:$O$51,VLOOKUP(GG$279,$B$276:$C$278,2,0),0)/1000))&gt;0),1,TRUNC(VLOOKUP($E429,'Container Panel'!$B$41:$Z$100,$D429,0)/(VLOOKUP(GG$276,UI!$A$12:$O$51,VLOOKUP(GG$279,$B$276:$C$278,2,0),0)/1000)))),"")</f>
        <v/>
      </c>
      <c r="GH429" s="145" t="str">
        <f>IFERROR(IF(AND(GH$272=list!$D$3,'Box Calculation'!GH$279&lt;&gt;"h",$E429&lt;&gt;0),0,IF(AND(GH$273=list!$D$2,$E429&lt;&gt;0,TRUNC(VLOOKUP($E429,'Container Panel'!$B$41:$Z$100,$D429,0)/(VLOOKUP(GH$276,UI!$A$12:$O$51,VLOOKUP(GH$279,$B$276:$C$278,2,0),0)/1000))&gt;0),1,TRUNC(VLOOKUP($E429,'Container Panel'!$B$41:$Z$100,$D429,0)/(VLOOKUP(GH$276,UI!$A$12:$O$51,VLOOKUP(GH$279,$B$276:$C$278,2,0),0)/1000)))),"")</f>
        <v/>
      </c>
      <c r="GI429" s="145" t="str">
        <f>IFERROR(IF(AND(GI$272=list!$D$3,'Box Calculation'!GI$279&lt;&gt;"h",$E429&lt;&gt;0),0,IF(AND(GI$273=list!$D$2,$E429&lt;&gt;0,TRUNC(VLOOKUP($E429,'Container Panel'!$B$41:$Z$100,$D429,0)/(VLOOKUP(GI$276,UI!$A$12:$O$51,VLOOKUP(GI$279,$B$276:$C$278,2,0),0)/1000))&gt;0),1,TRUNC(VLOOKUP($E429,'Container Panel'!$B$41:$Z$100,$D429,0)/(VLOOKUP(GI$276,UI!$A$12:$O$51,VLOOKUP(GI$279,$B$276:$C$278,2,0),0)/1000)))),"")</f>
        <v/>
      </c>
      <c r="GJ429" s="145" t="str">
        <f>IFERROR(IF(AND(GJ$272=list!$D$3,'Box Calculation'!GJ$279&lt;&gt;"h",$E429&lt;&gt;0),0,IF(AND(GJ$273=list!$D$2,$E429&lt;&gt;0,TRUNC(VLOOKUP($E429,'Container Panel'!$B$41:$Z$100,$D429,0)/(VLOOKUP(GJ$276,UI!$A$12:$O$51,VLOOKUP(GJ$279,$B$276:$C$278,2,0),0)/1000))&gt;0),1,TRUNC(VLOOKUP($E429,'Container Panel'!$B$41:$Z$100,$D429,0)/(VLOOKUP(GJ$276,UI!$A$12:$O$51,VLOOKUP(GJ$279,$B$276:$C$278,2,0),0)/1000)))),"")</f>
        <v/>
      </c>
      <c r="GK429" s="145" t="str">
        <f>IFERROR(IF(AND(GK$272=list!$D$3,'Box Calculation'!GK$279&lt;&gt;"h",$E429&lt;&gt;0),0,IF(AND(GK$273=list!$D$2,$E429&lt;&gt;0,TRUNC(VLOOKUP($E429,'Container Panel'!$B$41:$Z$100,$D429,0)/(VLOOKUP(GK$276,UI!$A$12:$O$51,VLOOKUP(GK$279,$B$276:$C$278,2,0),0)/1000))&gt;0),1,TRUNC(VLOOKUP($E429,'Container Panel'!$B$41:$Z$100,$D429,0)/(VLOOKUP(GK$276,UI!$A$12:$O$51,VLOOKUP(GK$279,$B$276:$C$278,2,0),0)/1000)))),"")</f>
        <v/>
      </c>
      <c r="GL429" s="145" t="str">
        <f>IFERROR(IF(AND(GL$272=list!$D$3,'Box Calculation'!GL$279&lt;&gt;"h",$E429&lt;&gt;0),0,IF(AND(GL$273=list!$D$2,$E429&lt;&gt;0,TRUNC(VLOOKUP($E429,'Container Panel'!$B$41:$Z$100,$D429,0)/(VLOOKUP(GL$276,UI!$A$12:$O$51,VLOOKUP(GL$279,$B$276:$C$278,2,0),0)/1000))&gt;0),1,TRUNC(VLOOKUP($E429,'Container Panel'!$B$41:$Z$100,$D429,0)/(VLOOKUP(GL$276,UI!$A$12:$O$51,VLOOKUP(GL$279,$B$276:$C$278,2,0),0)/1000)))),"")</f>
        <v/>
      </c>
      <c r="GM429" s="145" t="str">
        <f>IFERROR(IF(AND(GM$272=list!$D$3,'Box Calculation'!GM$279&lt;&gt;"h",$E429&lt;&gt;0),0,IF(AND(GM$273=list!$D$2,$E429&lt;&gt;0,TRUNC(VLOOKUP($E429,'Container Panel'!$B$41:$Z$100,$D429,0)/(VLOOKUP(GM$276,UI!$A$12:$O$51,VLOOKUP(GM$279,$B$276:$C$278,2,0),0)/1000))&gt;0),1,TRUNC(VLOOKUP($E429,'Container Panel'!$B$41:$Z$100,$D429,0)/(VLOOKUP(GM$276,UI!$A$12:$O$51,VLOOKUP(GM$279,$B$276:$C$278,2,0),0)/1000)))),"")</f>
        <v/>
      </c>
      <c r="GN429" s="145" t="str">
        <f>IFERROR(IF(AND(GN$272=list!$D$3,'Box Calculation'!GN$279&lt;&gt;"h",$E429&lt;&gt;0),0,IF(AND(GN$273=list!$D$2,$E429&lt;&gt;0,TRUNC(VLOOKUP($E429,'Container Panel'!$B$41:$Z$100,$D429,0)/(VLOOKUP(GN$276,UI!$A$12:$O$51,VLOOKUP(GN$279,$B$276:$C$278,2,0),0)/1000))&gt;0),1,TRUNC(VLOOKUP($E429,'Container Panel'!$B$41:$Z$100,$D429,0)/(VLOOKUP(GN$276,UI!$A$12:$O$51,VLOOKUP(GN$279,$B$276:$C$278,2,0),0)/1000)))),"")</f>
        <v/>
      </c>
      <c r="GO429" s="145" t="str">
        <f>IFERROR(IF(AND(GO$272=list!$D$3,'Box Calculation'!GO$279&lt;&gt;"h",$E429&lt;&gt;0),0,IF(AND(GO$273=list!$D$2,$E429&lt;&gt;0,TRUNC(VLOOKUP($E429,'Container Panel'!$B$41:$Z$100,$D429,0)/(VLOOKUP(GO$276,UI!$A$12:$O$51,VLOOKUP(GO$279,$B$276:$C$278,2,0),0)/1000))&gt;0),1,TRUNC(VLOOKUP($E429,'Container Panel'!$B$41:$Z$100,$D429,0)/(VLOOKUP(GO$276,UI!$A$12:$O$51,VLOOKUP(GO$279,$B$276:$C$278,2,0),0)/1000)))),"")</f>
        <v/>
      </c>
      <c r="GP429" s="145" t="str">
        <f>IFERROR(IF(AND(GP$272=list!$D$3,'Box Calculation'!GP$279&lt;&gt;"h",$E429&lt;&gt;0),0,IF(AND(GP$273=list!$D$2,$E429&lt;&gt;0,TRUNC(VLOOKUP($E429,'Container Panel'!$B$41:$Z$100,$D429,0)/(VLOOKUP(GP$276,UI!$A$12:$O$51,VLOOKUP(GP$279,$B$276:$C$278,2,0),0)/1000))&gt;0),1,TRUNC(VLOOKUP($E429,'Container Panel'!$B$41:$Z$100,$D429,0)/(VLOOKUP(GP$276,UI!$A$12:$O$51,VLOOKUP(GP$279,$B$276:$C$278,2,0),0)/1000)))),"")</f>
        <v/>
      </c>
      <c r="GQ429" s="145" t="str">
        <f>IFERROR(IF(AND(GQ$272=list!$D$3,'Box Calculation'!GQ$279&lt;&gt;"h",$E429&lt;&gt;0),0,IF(AND(GQ$273=list!$D$2,$E429&lt;&gt;0,TRUNC(VLOOKUP($E429,'Container Panel'!$B$41:$Z$100,$D429,0)/(VLOOKUP(GQ$276,UI!$A$12:$O$51,VLOOKUP(GQ$279,$B$276:$C$278,2,0),0)/1000))&gt;0),1,TRUNC(VLOOKUP($E429,'Container Panel'!$B$41:$Z$100,$D429,0)/(VLOOKUP(GQ$276,UI!$A$12:$O$51,VLOOKUP(GQ$279,$B$276:$C$278,2,0),0)/1000)))),"")</f>
        <v/>
      </c>
      <c r="GR429" s="145" t="str">
        <f>IFERROR(IF(AND(GR$272=list!$D$3,'Box Calculation'!GR$279&lt;&gt;"h",$E429&lt;&gt;0),0,IF(AND(GR$273=list!$D$2,$E429&lt;&gt;0,TRUNC(VLOOKUP($E429,'Container Panel'!$B$41:$Z$100,$D429,0)/(VLOOKUP(GR$276,UI!$A$12:$O$51,VLOOKUP(GR$279,$B$276:$C$278,2,0),0)/1000))&gt;0),1,TRUNC(VLOOKUP($E429,'Container Panel'!$B$41:$Z$100,$D429,0)/(VLOOKUP(GR$276,UI!$A$12:$O$51,VLOOKUP(GR$279,$B$276:$C$278,2,0),0)/1000)))),"")</f>
        <v/>
      </c>
      <c r="GS429" s="145" t="str">
        <f>IFERROR(IF(AND(GS$272=list!$D$3,'Box Calculation'!GS$279&lt;&gt;"h",$E429&lt;&gt;0),0,IF(AND(GS$273=list!$D$2,$E429&lt;&gt;0,TRUNC(VLOOKUP($E429,'Container Panel'!$B$41:$Z$100,$D429,0)/(VLOOKUP(GS$276,UI!$A$12:$O$51,VLOOKUP(GS$279,$B$276:$C$278,2,0),0)/1000))&gt;0),1,TRUNC(VLOOKUP($E429,'Container Panel'!$B$41:$Z$100,$D429,0)/(VLOOKUP(GS$276,UI!$A$12:$O$51,VLOOKUP(GS$279,$B$276:$C$278,2,0),0)/1000)))),"")</f>
        <v/>
      </c>
      <c r="GT429" s="145" t="str">
        <f>IFERROR(IF(AND(GT$272=list!$D$3,'Box Calculation'!GT$279&lt;&gt;"h",$E429&lt;&gt;0),0,IF(AND(GT$273=list!$D$2,$E429&lt;&gt;0,TRUNC(VLOOKUP($E429,'Container Panel'!$B$41:$Z$100,$D429,0)/(VLOOKUP(GT$276,UI!$A$12:$O$51,VLOOKUP(GT$279,$B$276:$C$278,2,0),0)/1000))&gt;0),1,TRUNC(VLOOKUP($E429,'Container Panel'!$B$41:$Z$100,$D429,0)/(VLOOKUP(GT$276,UI!$A$12:$O$51,VLOOKUP(GT$279,$B$276:$C$278,2,0),0)/1000)))),"")</f>
        <v/>
      </c>
      <c r="GU429" s="145" t="str">
        <f>IFERROR(IF(AND(GU$272=list!$D$3,'Box Calculation'!GU$279&lt;&gt;"h",$E429&lt;&gt;0),0,IF(AND(GU$273=list!$D$2,$E429&lt;&gt;0,TRUNC(VLOOKUP($E429,'Container Panel'!$B$41:$Z$100,$D429,0)/(VLOOKUP(GU$276,UI!$A$12:$O$51,VLOOKUP(GU$279,$B$276:$C$278,2,0),0)/1000))&gt;0),1,TRUNC(VLOOKUP($E429,'Container Panel'!$B$41:$Z$100,$D429,0)/(VLOOKUP(GU$276,UI!$A$12:$O$51,VLOOKUP(GU$279,$B$276:$C$278,2,0),0)/1000)))),"")</f>
        <v/>
      </c>
      <c r="GV429" s="145" t="str">
        <f>IFERROR(IF(AND(GV$272=list!$D$3,'Box Calculation'!GV$279&lt;&gt;"h",$E429&lt;&gt;0),0,IF(AND(GV$273=list!$D$2,$E429&lt;&gt;0,TRUNC(VLOOKUP($E429,'Container Panel'!$B$41:$Z$100,$D429,0)/(VLOOKUP(GV$276,UI!$A$12:$O$51,VLOOKUP(GV$279,$B$276:$C$278,2,0),0)/1000))&gt;0),1,TRUNC(VLOOKUP($E429,'Container Panel'!$B$41:$Z$100,$D429,0)/(VLOOKUP(GV$276,UI!$A$12:$O$51,VLOOKUP(GV$279,$B$276:$C$278,2,0),0)/1000)))),"")</f>
        <v/>
      </c>
      <c r="GW429" s="145" t="str">
        <f>IFERROR(IF(AND(GW$272=list!$D$3,'Box Calculation'!GW$279&lt;&gt;"h",$E429&lt;&gt;0),0,IF(AND(GW$273=list!$D$2,$E429&lt;&gt;0,TRUNC(VLOOKUP($E429,'Container Panel'!$B$41:$Z$100,$D429,0)/(VLOOKUP(GW$276,UI!$A$12:$O$51,VLOOKUP(GW$279,$B$276:$C$278,2,0),0)/1000))&gt;0),1,TRUNC(VLOOKUP($E429,'Container Panel'!$B$41:$Z$100,$D429,0)/(VLOOKUP(GW$276,UI!$A$12:$O$51,VLOOKUP(GW$279,$B$276:$C$278,2,0),0)/1000)))),"")</f>
        <v/>
      </c>
      <c r="GX429" s="145" t="str">
        <f>IFERROR(IF(AND(GX$272=list!$D$3,'Box Calculation'!GX$279&lt;&gt;"h",$E429&lt;&gt;0),0,IF(AND(GX$273=list!$D$2,$E429&lt;&gt;0,TRUNC(VLOOKUP($E429,'Container Panel'!$B$41:$Z$100,$D429,0)/(VLOOKUP(GX$276,UI!$A$12:$O$51,VLOOKUP(GX$279,$B$276:$C$278,2,0),0)/1000))&gt;0),1,TRUNC(VLOOKUP($E429,'Container Panel'!$B$41:$Z$100,$D429,0)/(VLOOKUP(GX$276,UI!$A$12:$O$51,VLOOKUP(GX$279,$B$276:$C$278,2,0),0)/1000)))),"")</f>
        <v/>
      </c>
      <c r="GY429" s="145" t="str">
        <f>IFERROR(IF(AND(GY$272=list!$D$3,'Box Calculation'!GY$279&lt;&gt;"h",$E429&lt;&gt;0),0,IF(AND(GY$273=list!$D$2,$E429&lt;&gt;0,TRUNC(VLOOKUP($E429,'Container Panel'!$B$41:$Z$100,$D429,0)/(VLOOKUP(GY$276,UI!$A$12:$O$51,VLOOKUP(GY$279,$B$276:$C$278,2,0),0)/1000))&gt;0),1,TRUNC(VLOOKUP($E429,'Container Panel'!$B$41:$Z$100,$D429,0)/(VLOOKUP(GY$276,UI!$A$12:$O$51,VLOOKUP(GY$279,$B$276:$C$278,2,0),0)/1000)))),"")</f>
        <v/>
      </c>
      <c r="GZ429" s="145" t="str">
        <f>IFERROR(IF(AND(GZ$272=list!$D$3,'Box Calculation'!GZ$279&lt;&gt;"h",$E429&lt;&gt;0),0,IF(AND(GZ$273=list!$D$2,$E429&lt;&gt;0,TRUNC(VLOOKUP($E429,'Container Panel'!$B$41:$Z$100,$D429,0)/(VLOOKUP(GZ$276,UI!$A$12:$O$51,VLOOKUP(GZ$279,$B$276:$C$278,2,0),0)/1000))&gt;0),1,TRUNC(VLOOKUP($E429,'Container Panel'!$B$41:$Z$100,$D429,0)/(VLOOKUP(GZ$276,UI!$A$12:$O$51,VLOOKUP(GZ$279,$B$276:$C$278,2,0),0)/1000)))),"")</f>
        <v/>
      </c>
      <c r="HA429" s="145" t="str">
        <f>IFERROR(IF(AND(HA$272=list!$D$3,'Box Calculation'!HA$279&lt;&gt;"h",$E429&lt;&gt;0),0,IF(AND(HA$273=list!$D$2,$E429&lt;&gt;0,TRUNC(VLOOKUP($E429,'Container Panel'!$B$41:$Z$100,$D429,0)/(VLOOKUP(HA$276,UI!$A$12:$O$51,VLOOKUP(HA$279,$B$276:$C$278,2,0),0)/1000))&gt;0),1,TRUNC(VLOOKUP($E429,'Container Panel'!$B$41:$Z$100,$D429,0)/(VLOOKUP(HA$276,UI!$A$12:$O$51,VLOOKUP(HA$279,$B$276:$C$278,2,0),0)/1000)))),"")</f>
        <v/>
      </c>
      <c r="HB429" s="145" t="str">
        <f>IFERROR(IF(AND(HB$272=list!$D$3,'Box Calculation'!HB$279&lt;&gt;"h",$E429&lt;&gt;0),0,IF(AND(HB$273=list!$D$2,$E429&lt;&gt;0,TRUNC(VLOOKUP($E429,'Container Panel'!$B$41:$Z$100,$D429,0)/(VLOOKUP(HB$276,UI!$A$12:$O$51,VLOOKUP(HB$279,$B$276:$C$278,2,0),0)/1000))&gt;0),1,TRUNC(VLOOKUP($E429,'Container Panel'!$B$41:$Z$100,$D429,0)/(VLOOKUP(HB$276,UI!$A$12:$O$51,VLOOKUP(HB$279,$B$276:$C$278,2,0),0)/1000)))),"")</f>
        <v/>
      </c>
      <c r="HC429" s="145" t="str">
        <f>IFERROR(IF(AND(HC$272=list!$D$3,'Box Calculation'!HC$279&lt;&gt;"h",$E429&lt;&gt;0),0,IF(AND(HC$273=list!$D$2,$E429&lt;&gt;0,TRUNC(VLOOKUP($E429,'Container Panel'!$B$41:$Z$100,$D429,0)/(VLOOKUP(HC$276,UI!$A$12:$O$51,VLOOKUP(HC$279,$B$276:$C$278,2,0),0)/1000))&gt;0),1,TRUNC(VLOOKUP($E429,'Container Panel'!$B$41:$Z$100,$D429,0)/(VLOOKUP(HC$276,UI!$A$12:$O$51,VLOOKUP(HC$279,$B$276:$C$278,2,0),0)/1000)))),"")</f>
        <v/>
      </c>
      <c r="HD429" s="145" t="str">
        <f>IFERROR(IF(AND(HD$272=list!$D$3,'Box Calculation'!HD$279&lt;&gt;"h",$E429&lt;&gt;0),0,IF(AND(HD$273=list!$D$2,$E429&lt;&gt;0,TRUNC(VLOOKUP($E429,'Container Panel'!$B$41:$Z$100,$D429,0)/(VLOOKUP(HD$276,UI!$A$12:$O$51,VLOOKUP(HD$279,$B$276:$C$278,2,0),0)/1000))&gt;0),1,TRUNC(VLOOKUP($E429,'Container Panel'!$B$41:$Z$100,$D429,0)/(VLOOKUP(HD$276,UI!$A$12:$O$51,VLOOKUP(HD$279,$B$276:$C$278,2,0),0)/1000)))),"")</f>
        <v/>
      </c>
      <c r="HE429" s="145" t="str">
        <f>IFERROR(IF(AND(HE$272=list!$D$3,'Box Calculation'!HE$279&lt;&gt;"h",$E429&lt;&gt;0),0,IF(AND(HE$273=list!$D$2,$E429&lt;&gt;0,TRUNC(VLOOKUP($E429,'Container Panel'!$B$41:$Z$100,$D429,0)/(VLOOKUP(HE$276,UI!$A$12:$O$51,VLOOKUP(HE$279,$B$276:$C$278,2,0),0)/1000))&gt;0),1,TRUNC(VLOOKUP($E429,'Container Panel'!$B$41:$Z$100,$D429,0)/(VLOOKUP(HE$276,UI!$A$12:$O$51,VLOOKUP(HE$279,$B$276:$C$278,2,0),0)/1000)))),"")</f>
        <v/>
      </c>
      <c r="HF429" s="145" t="str">
        <f>IFERROR(IF(AND(HF$272=list!$D$3,'Box Calculation'!HF$279&lt;&gt;"h",$E429&lt;&gt;0),0,IF(AND(HF$273=list!$D$2,$E429&lt;&gt;0,TRUNC(VLOOKUP($E429,'Container Panel'!$B$41:$Z$100,$D429,0)/(VLOOKUP(HF$276,UI!$A$12:$O$51,VLOOKUP(HF$279,$B$276:$C$278,2,0),0)/1000))&gt;0),1,TRUNC(VLOOKUP($E429,'Container Panel'!$B$41:$Z$100,$D429,0)/(VLOOKUP(HF$276,UI!$A$12:$O$51,VLOOKUP(HF$279,$B$276:$C$278,2,0),0)/1000)))),"")</f>
        <v/>
      </c>
      <c r="HG429" s="145" t="str">
        <f>IFERROR(IF(AND(HG$272=list!$D$3,'Box Calculation'!HG$279&lt;&gt;"h",$E429&lt;&gt;0),0,IF(AND(HG$273=list!$D$2,$E429&lt;&gt;0,TRUNC(VLOOKUP($E429,'Container Panel'!$B$41:$Z$100,$D429,0)/(VLOOKUP(HG$276,UI!$A$12:$O$51,VLOOKUP(HG$279,$B$276:$C$278,2,0),0)/1000))&gt;0),1,TRUNC(VLOOKUP($E429,'Container Panel'!$B$41:$Z$100,$D429,0)/(VLOOKUP(HG$276,UI!$A$12:$O$51,VLOOKUP(HG$279,$B$276:$C$278,2,0),0)/1000)))),"")</f>
        <v/>
      </c>
      <c r="HH429" s="145" t="str">
        <f>IFERROR(IF(AND(HH$272=list!$D$3,'Box Calculation'!HH$279&lt;&gt;"h",$E429&lt;&gt;0),0,IF(AND(HH$273=list!$D$2,$E429&lt;&gt;0,TRUNC(VLOOKUP($E429,'Container Panel'!$B$41:$Z$100,$D429,0)/(VLOOKUP(HH$276,UI!$A$12:$O$51,VLOOKUP(HH$279,$B$276:$C$278,2,0),0)/1000))&gt;0),1,TRUNC(VLOOKUP($E429,'Container Panel'!$B$41:$Z$100,$D429,0)/(VLOOKUP(HH$276,UI!$A$12:$O$51,VLOOKUP(HH$279,$B$276:$C$278,2,0),0)/1000)))),"")</f>
        <v/>
      </c>
      <c r="HI429" s="145" t="str">
        <f>IFERROR(IF(AND(HI$272=list!$D$3,'Box Calculation'!HI$279&lt;&gt;"h",$E429&lt;&gt;0),0,IF(AND(HI$273=list!$D$2,$E429&lt;&gt;0,TRUNC(VLOOKUP($E429,'Container Panel'!$B$41:$Z$100,$D429,0)/(VLOOKUP(HI$276,UI!$A$12:$O$51,VLOOKUP(HI$279,$B$276:$C$278,2,0),0)/1000))&gt;0),1,TRUNC(VLOOKUP($E429,'Container Panel'!$B$41:$Z$100,$D429,0)/(VLOOKUP(HI$276,UI!$A$12:$O$51,VLOOKUP(HI$279,$B$276:$C$278,2,0),0)/1000)))),"")</f>
        <v/>
      </c>
      <c r="HJ429" s="145" t="str">
        <f>IFERROR(IF(AND(HJ$272=list!$D$3,'Box Calculation'!HJ$279&lt;&gt;"h",$E429&lt;&gt;0),0,IF(AND(HJ$273=list!$D$2,$E429&lt;&gt;0,TRUNC(VLOOKUP($E429,'Container Panel'!$B$41:$Z$100,$D429,0)/(VLOOKUP(HJ$276,UI!$A$12:$O$51,VLOOKUP(HJ$279,$B$276:$C$278,2,0),0)/1000))&gt;0),1,TRUNC(VLOOKUP($E429,'Container Panel'!$B$41:$Z$100,$D429,0)/(VLOOKUP(HJ$276,UI!$A$12:$O$51,VLOOKUP(HJ$279,$B$276:$C$278,2,0),0)/1000)))),"")</f>
        <v/>
      </c>
      <c r="HK429" s="145" t="str">
        <f>IFERROR(IF(AND(HK$272=list!$D$3,'Box Calculation'!HK$279&lt;&gt;"h",$E429&lt;&gt;0),0,IF(AND(HK$273=list!$D$2,$E429&lt;&gt;0,TRUNC(VLOOKUP($E429,'Container Panel'!$B$41:$Z$100,$D429,0)/(VLOOKUP(HK$276,UI!$A$12:$O$51,VLOOKUP(HK$279,$B$276:$C$278,2,0),0)/1000))&gt;0),1,TRUNC(VLOOKUP($E429,'Container Panel'!$B$41:$Z$100,$D429,0)/(VLOOKUP(HK$276,UI!$A$12:$O$51,VLOOKUP(HK$279,$B$276:$C$278,2,0),0)/1000)))),"")</f>
        <v/>
      </c>
      <c r="HL429" s="145" t="str">
        <f>IFERROR(IF(AND(HL$272=list!$D$3,'Box Calculation'!HL$279&lt;&gt;"h",$E429&lt;&gt;0),0,IF(AND(HL$273=list!$D$2,$E429&lt;&gt;0,TRUNC(VLOOKUP($E429,'Container Panel'!$B$41:$Z$100,$D429,0)/(VLOOKUP(HL$276,UI!$A$12:$O$51,VLOOKUP(HL$279,$B$276:$C$278,2,0),0)/1000))&gt;0),1,TRUNC(VLOOKUP($E429,'Container Panel'!$B$41:$Z$100,$D429,0)/(VLOOKUP(HL$276,UI!$A$12:$O$51,VLOOKUP(HL$279,$B$276:$C$278,2,0),0)/1000)))),"")</f>
        <v/>
      </c>
      <c r="HM429" s="145" t="str">
        <f>IFERROR(IF(AND(HM$272=list!$D$3,'Box Calculation'!HM$279&lt;&gt;"h",$E429&lt;&gt;0),0,IF(AND(HM$273=list!$D$2,$E429&lt;&gt;0,TRUNC(VLOOKUP($E429,'Container Panel'!$B$41:$Z$100,$D429,0)/(VLOOKUP(HM$276,UI!$A$12:$O$51,VLOOKUP(HM$279,$B$276:$C$278,2,0),0)/1000))&gt;0),1,TRUNC(VLOOKUP($E429,'Container Panel'!$B$41:$Z$100,$D429,0)/(VLOOKUP(HM$276,UI!$A$12:$O$51,VLOOKUP(HM$279,$B$276:$C$278,2,0),0)/1000)))),"")</f>
        <v/>
      </c>
      <c r="HN429" s="145" t="str">
        <f>IFERROR(IF(AND(HN$272=list!$D$3,'Box Calculation'!HN$279&lt;&gt;"h",$E429&lt;&gt;0),0,IF(AND(HN$273=list!$D$2,$E429&lt;&gt;0,TRUNC(VLOOKUP($E429,'Container Panel'!$B$41:$Z$100,$D429,0)/(VLOOKUP(HN$276,UI!$A$12:$O$51,VLOOKUP(HN$279,$B$276:$C$278,2,0),0)/1000))&gt;0),1,TRUNC(VLOOKUP($E429,'Container Panel'!$B$41:$Z$100,$D429,0)/(VLOOKUP(HN$276,UI!$A$12:$O$51,VLOOKUP(HN$279,$B$276:$C$278,2,0),0)/1000)))),"")</f>
        <v/>
      </c>
      <c r="HO429" s="145" t="str">
        <f>IFERROR(IF(AND(HO$272=list!$D$3,'Box Calculation'!HO$279&lt;&gt;"h",$E429&lt;&gt;0),0,IF(AND(HO$273=list!$D$2,$E429&lt;&gt;0,TRUNC(VLOOKUP($E429,'Container Panel'!$B$41:$Z$100,$D429,0)/(VLOOKUP(HO$276,UI!$A$12:$O$51,VLOOKUP(HO$279,$B$276:$C$278,2,0),0)/1000))&gt;0),1,TRUNC(VLOOKUP($E429,'Container Panel'!$B$41:$Z$100,$D429,0)/(VLOOKUP(HO$276,UI!$A$12:$O$51,VLOOKUP(HO$279,$B$276:$C$278,2,0),0)/1000)))),"")</f>
        <v/>
      </c>
      <c r="HP429" s="145" t="str">
        <f>IFERROR(IF(AND(HP$272=list!$D$3,'Box Calculation'!HP$279&lt;&gt;"h",$E429&lt;&gt;0),0,IF(AND(HP$273=list!$D$2,$E429&lt;&gt;0,TRUNC(VLOOKUP($E429,'Container Panel'!$B$41:$Z$100,$D429,0)/(VLOOKUP(HP$276,UI!$A$12:$O$51,VLOOKUP(HP$279,$B$276:$C$278,2,0),0)/1000))&gt;0),1,TRUNC(VLOOKUP($E429,'Container Panel'!$B$41:$Z$100,$D429,0)/(VLOOKUP(HP$276,UI!$A$12:$O$51,VLOOKUP(HP$279,$B$276:$C$278,2,0),0)/1000)))),"")</f>
        <v/>
      </c>
      <c r="HQ429" s="145" t="str">
        <f>IFERROR(IF(AND(HQ$272=list!$D$3,'Box Calculation'!HQ$279&lt;&gt;"h",$E429&lt;&gt;0),0,IF(AND(HQ$273=list!$D$2,$E429&lt;&gt;0,TRUNC(VLOOKUP($E429,'Container Panel'!$B$41:$Z$100,$D429,0)/(VLOOKUP(HQ$276,UI!$A$12:$O$51,VLOOKUP(HQ$279,$B$276:$C$278,2,0),0)/1000))&gt;0),1,TRUNC(VLOOKUP($E429,'Container Panel'!$B$41:$Z$100,$D429,0)/(VLOOKUP(HQ$276,UI!$A$12:$O$51,VLOOKUP(HQ$279,$B$276:$C$278,2,0),0)/1000)))),"")</f>
        <v/>
      </c>
      <c r="HR429" s="145" t="str">
        <f>IFERROR(IF(AND(HR$272=list!$D$3,'Box Calculation'!HR$279&lt;&gt;"h",$E429&lt;&gt;0),0,IF(AND(HR$273=list!$D$2,$E429&lt;&gt;0,TRUNC(VLOOKUP($E429,'Container Panel'!$B$41:$Z$100,$D429,0)/(VLOOKUP(HR$276,UI!$A$12:$O$51,VLOOKUP(HR$279,$B$276:$C$278,2,0),0)/1000))&gt;0),1,TRUNC(VLOOKUP($E429,'Container Panel'!$B$41:$Z$100,$D429,0)/(VLOOKUP(HR$276,UI!$A$12:$O$51,VLOOKUP(HR$279,$B$276:$C$278,2,0),0)/1000)))),"")</f>
        <v/>
      </c>
      <c r="HS429" s="145" t="str">
        <f>IFERROR(IF(AND(HS$272=list!$D$3,'Box Calculation'!HS$279&lt;&gt;"h",$E429&lt;&gt;0),0,IF(AND(HS$273=list!$D$2,$E429&lt;&gt;0,TRUNC(VLOOKUP($E429,'Container Panel'!$B$41:$Z$100,$D429,0)/(VLOOKUP(HS$276,UI!$A$12:$O$51,VLOOKUP(HS$279,$B$276:$C$278,2,0),0)/1000))&gt;0),1,TRUNC(VLOOKUP($E429,'Container Panel'!$B$41:$Z$100,$D429,0)/(VLOOKUP(HS$276,UI!$A$12:$O$51,VLOOKUP(HS$279,$B$276:$C$278,2,0),0)/1000)))),"")</f>
        <v/>
      </c>
      <c r="HT429" s="145" t="str">
        <f>IFERROR(IF(AND(HT$272=list!$D$3,'Box Calculation'!HT$279&lt;&gt;"h",$E429&lt;&gt;0),0,IF(AND(HT$273=list!$D$2,$E429&lt;&gt;0,TRUNC(VLOOKUP($E429,'Container Panel'!$B$41:$Z$100,$D429,0)/(VLOOKUP(HT$276,UI!$A$12:$O$51,VLOOKUP(HT$279,$B$276:$C$278,2,0),0)/1000))&gt;0),1,TRUNC(VLOOKUP($E429,'Container Panel'!$B$41:$Z$100,$D429,0)/(VLOOKUP(HT$276,UI!$A$12:$O$51,VLOOKUP(HT$279,$B$276:$C$278,2,0),0)/1000)))),"")</f>
        <v/>
      </c>
      <c r="HU429" s="145" t="str">
        <f>IFERROR(IF(AND(HU$272=list!$D$3,'Box Calculation'!HU$279&lt;&gt;"h",$E429&lt;&gt;0),0,IF(AND(HU$273=list!$D$2,$E429&lt;&gt;0,TRUNC(VLOOKUP($E429,'Container Panel'!$B$41:$Z$100,$D429,0)/(VLOOKUP(HU$276,UI!$A$12:$O$51,VLOOKUP(HU$279,$B$276:$C$278,2,0),0)/1000))&gt;0),1,TRUNC(VLOOKUP($E429,'Container Panel'!$B$41:$Z$100,$D429,0)/(VLOOKUP(HU$276,UI!$A$12:$O$51,VLOOKUP(HU$279,$B$276:$C$278,2,0),0)/1000)))),"")</f>
        <v/>
      </c>
      <c r="HV429" s="145" t="str">
        <f>IFERROR(IF(AND(HV$272=list!$D$3,'Box Calculation'!HV$279&lt;&gt;"h",$E429&lt;&gt;0),0,IF(AND(HV$273=list!$D$2,$E429&lt;&gt;0,TRUNC(VLOOKUP($E429,'Container Panel'!$B$41:$Z$100,$D429,0)/(VLOOKUP(HV$276,UI!$A$12:$O$51,VLOOKUP(HV$279,$B$276:$C$278,2,0),0)/1000))&gt;0),1,TRUNC(VLOOKUP($E429,'Container Panel'!$B$41:$Z$100,$D429,0)/(VLOOKUP(HV$276,UI!$A$12:$O$51,VLOOKUP(HV$279,$B$276:$C$278,2,0),0)/1000)))),"")</f>
        <v/>
      </c>
      <c r="HW429" s="145" t="str">
        <f>IFERROR(IF(AND(HW$272=list!$D$3,'Box Calculation'!HW$279&lt;&gt;"h",$E429&lt;&gt;0),0,IF(AND(HW$273=list!$D$2,$E429&lt;&gt;0,TRUNC(VLOOKUP($E429,'Container Panel'!$B$41:$Z$100,$D429,0)/(VLOOKUP(HW$276,UI!$A$12:$O$51,VLOOKUP(HW$279,$B$276:$C$278,2,0),0)/1000))&gt;0),1,TRUNC(VLOOKUP($E429,'Container Panel'!$B$41:$Z$100,$D429,0)/(VLOOKUP(HW$276,UI!$A$12:$O$51,VLOOKUP(HW$279,$B$276:$C$278,2,0),0)/1000)))),"")</f>
        <v/>
      </c>
      <c r="HX429" s="145" t="str">
        <f>IFERROR(IF(AND(HX$272=list!$D$3,'Box Calculation'!HX$279&lt;&gt;"h",$E429&lt;&gt;0),0,IF(AND(HX$273=list!$D$2,$E429&lt;&gt;0,TRUNC(VLOOKUP($E429,'Container Panel'!$B$41:$Z$100,$D429,0)/(VLOOKUP(HX$276,UI!$A$12:$O$51,VLOOKUP(HX$279,$B$276:$C$278,2,0),0)/1000))&gt;0),1,TRUNC(VLOOKUP($E429,'Container Panel'!$B$41:$Z$100,$D429,0)/(VLOOKUP(HX$276,UI!$A$12:$O$51,VLOOKUP(HX$279,$B$276:$C$278,2,0),0)/1000)))),"")</f>
        <v/>
      </c>
      <c r="HY429" s="145" t="str">
        <f>IFERROR(IF(AND(HY$272=list!$D$3,'Box Calculation'!HY$279&lt;&gt;"h",$E429&lt;&gt;0),0,IF(AND(HY$273=list!$D$2,$E429&lt;&gt;0,TRUNC(VLOOKUP($E429,'Container Panel'!$B$41:$Z$100,$D429,0)/(VLOOKUP(HY$276,UI!$A$12:$O$51,VLOOKUP(HY$279,$B$276:$C$278,2,0),0)/1000))&gt;0),1,TRUNC(VLOOKUP($E429,'Container Panel'!$B$41:$Z$100,$D429,0)/(VLOOKUP(HY$276,UI!$A$12:$O$51,VLOOKUP(HY$279,$B$276:$C$278,2,0),0)/1000)))),"")</f>
        <v/>
      </c>
      <c r="HZ429" s="145" t="str">
        <f>IFERROR(IF(AND(HZ$272=list!$D$3,'Box Calculation'!HZ$279&lt;&gt;"h",$E429&lt;&gt;0),0,IF(AND(HZ$273=list!$D$2,$E429&lt;&gt;0,TRUNC(VLOOKUP($E429,'Container Panel'!$B$41:$Z$100,$D429,0)/(VLOOKUP(HZ$276,UI!$A$12:$O$51,VLOOKUP(HZ$279,$B$276:$C$278,2,0),0)/1000))&gt;0),1,TRUNC(VLOOKUP($E429,'Container Panel'!$B$41:$Z$100,$D429,0)/(VLOOKUP(HZ$276,UI!$A$12:$O$51,VLOOKUP(HZ$279,$B$276:$C$278,2,0),0)/1000)))),"")</f>
        <v/>
      </c>
      <c r="IA429" s="145" t="str">
        <f>IFERROR(IF(AND(IA$272=list!$D$3,'Box Calculation'!IA$279&lt;&gt;"h",$E429&lt;&gt;0),0,IF(AND(IA$273=list!$D$2,$E429&lt;&gt;0,TRUNC(VLOOKUP($E429,'Container Panel'!$B$41:$Z$100,$D429,0)/(VLOOKUP(IA$276,UI!$A$12:$O$51,VLOOKUP(IA$279,$B$276:$C$278,2,0),0)/1000))&gt;0),1,TRUNC(VLOOKUP($E429,'Container Panel'!$B$41:$Z$100,$D429,0)/(VLOOKUP(IA$276,UI!$A$12:$O$51,VLOOKUP(IA$279,$B$276:$C$278,2,0),0)/1000)))),"")</f>
        <v/>
      </c>
      <c r="IB429" s="145" t="str">
        <f>IFERROR(IF(AND(IB$272=list!$D$3,'Box Calculation'!IB$279&lt;&gt;"h",$E429&lt;&gt;0),0,IF(AND(IB$273=list!$D$2,$E429&lt;&gt;0,TRUNC(VLOOKUP($E429,'Container Panel'!$B$41:$Z$100,$D429,0)/(VLOOKUP(IB$276,UI!$A$12:$O$51,VLOOKUP(IB$279,$B$276:$C$278,2,0),0)/1000))&gt;0),1,TRUNC(VLOOKUP($E429,'Container Panel'!$B$41:$Z$100,$D429,0)/(VLOOKUP(IB$276,UI!$A$12:$O$51,VLOOKUP(IB$279,$B$276:$C$278,2,0),0)/1000)))),"")</f>
        <v/>
      </c>
      <c r="IC429" s="145" t="str">
        <f>IFERROR(IF(AND(IC$272=list!$D$3,'Box Calculation'!IC$279&lt;&gt;"h",$E429&lt;&gt;0),0,IF(AND(IC$273=list!$D$2,$E429&lt;&gt;0,TRUNC(VLOOKUP($E429,'Container Panel'!$B$41:$Z$100,$D429,0)/(VLOOKUP(IC$276,UI!$A$12:$O$51,VLOOKUP(IC$279,$B$276:$C$278,2,0),0)/1000))&gt;0),1,TRUNC(VLOOKUP($E429,'Container Panel'!$B$41:$Z$100,$D429,0)/(VLOOKUP(IC$276,UI!$A$12:$O$51,VLOOKUP(IC$279,$B$276:$C$278,2,0),0)/1000)))),"")</f>
        <v/>
      </c>
      <c r="ID429" s="145" t="str">
        <f>IFERROR(IF(AND(ID$272=list!$D$3,'Box Calculation'!ID$279&lt;&gt;"h",$E429&lt;&gt;0),0,IF(AND(ID$273=list!$D$2,$E429&lt;&gt;0,TRUNC(VLOOKUP($E429,'Container Panel'!$B$41:$Z$100,$D429,0)/(VLOOKUP(ID$276,UI!$A$12:$O$51,VLOOKUP(ID$279,$B$276:$C$278,2,0),0)/1000))&gt;0),1,TRUNC(VLOOKUP($E429,'Container Panel'!$B$41:$Z$100,$D429,0)/(VLOOKUP(ID$276,UI!$A$12:$O$51,VLOOKUP(ID$279,$B$276:$C$278,2,0),0)/1000)))),"")</f>
        <v/>
      </c>
      <c r="IE429" s="145" t="str">
        <f>IFERROR(IF(AND(IE$272=list!$D$3,'Box Calculation'!IE$279&lt;&gt;"h",$E429&lt;&gt;0),0,IF(AND(IE$273=list!$D$2,$E429&lt;&gt;0,TRUNC(VLOOKUP($E429,'Container Panel'!$B$41:$Z$100,$D429,0)/(VLOOKUP(IE$276,UI!$A$12:$O$51,VLOOKUP(IE$279,$B$276:$C$278,2,0),0)/1000))&gt;0),1,TRUNC(VLOOKUP($E429,'Container Panel'!$B$41:$Z$100,$D429,0)/(VLOOKUP(IE$276,UI!$A$12:$O$51,VLOOKUP(IE$279,$B$276:$C$278,2,0),0)/1000)))),"")</f>
        <v/>
      </c>
      <c r="IF429" s="145" t="str">
        <f>IFERROR(IF(AND(IF$272=list!$D$3,'Box Calculation'!IF$279&lt;&gt;"h",$E429&lt;&gt;0),0,IF(AND(IF$273=list!$D$2,$E429&lt;&gt;0,TRUNC(VLOOKUP($E429,'Container Panel'!$B$41:$Z$100,$D429,0)/(VLOOKUP(IF$276,UI!$A$12:$O$51,VLOOKUP(IF$279,$B$276:$C$278,2,0),0)/1000))&gt;0),1,TRUNC(VLOOKUP($E429,'Container Panel'!$B$41:$Z$100,$D429,0)/(VLOOKUP(IF$276,UI!$A$12:$O$51,VLOOKUP(IF$279,$B$276:$C$278,2,0),0)/1000)))),"")</f>
        <v/>
      </c>
      <c r="IG429" s="145" t="str">
        <f>IFERROR(IF(AND(IG$272=list!$D$3,'Box Calculation'!IG$279&lt;&gt;"h",$E429&lt;&gt;0),0,IF(AND(IG$273=list!$D$2,$E429&lt;&gt;0,TRUNC(VLOOKUP($E429,'Container Panel'!$B$41:$Z$100,$D429,0)/(VLOOKUP(IG$276,UI!$A$12:$O$51,VLOOKUP(IG$279,$B$276:$C$278,2,0),0)/1000))&gt;0),1,TRUNC(VLOOKUP($E429,'Container Panel'!$B$41:$Z$100,$D429,0)/(VLOOKUP(IG$276,UI!$A$12:$O$51,VLOOKUP(IG$279,$B$276:$C$278,2,0),0)/1000)))),"")</f>
        <v/>
      </c>
      <c r="IH429" s="145" t="str">
        <f>IFERROR(IF(AND(IH$272=list!$D$3,'Box Calculation'!IH$279&lt;&gt;"h",$E429&lt;&gt;0),0,IF(AND(IH$273=list!$D$2,$E429&lt;&gt;0,TRUNC(VLOOKUP($E429,'Container Panel'!$B$41:$Z$100,$D429,0)/(VLOOKUP(IH$276,UI!$A$12:$O$51,VLOOKUP(IH$279,$B$276:$C$278,2,0),0)/1000))&gt;0),1,TRUNC(VLOOKUP($E429,'Container Panel'!$B$41:$Z$100,$D429,0)/(VLOOKUP(IH$276,UI!$A$12:$O$51,VLOOKUP(IH$279,$B$276:$C$278,2,0),0)/1000)))),"")</f>
        <v/>
      </c>
      <c r="II429" s="145" t="str">
        <f>IFERROR(IF(AND(II$272=list!$D$3,'Box Calculation'!II$279&lt;&gt;"h",$E429&lt;&gt;0),0,IF(AND(II$273=list!$D$2,$E429&lt;&gt;0,TRUNC(VLOOKUP($E429,'Container Panel'!$B$41:$Z$100,$D429,0)/(VLOOKUP(II$276,UI!$A$12:$O$51,VLOOKUP(II$279,$B$276:$C$278,2,0),0)/1000))&gt;0),1,TRUNC(VLOOKUP($E429,'Container Panel'!$B$41:$Z$100,$D429,0)/(VLOOKUP(II$276,UI!$A$12:$O$51,VLOOKUP(II$279,$B$276:$C$278,2,0),0)/1000)))),"")</f>
        <v/>
      </c>
      <c r="IJ429" s="145" t="str">
        <f>IFERROR(IF(AND(IJ$272=list!$D$3,'Box Calculation'!IJ$279&lt;&gt;"h",$E429&lt;&gt;0),0,IF(AND(IJ$273=list!$D$2,$E429&lt;&gt;0,TRUNC(VLOOKUP($E429,'Container Panel'!$B$41:$Z$100,$D429,0)/(VLOOKUP(IJ$276,UI!$A$12:$O$51,VLOOKUP(IJ$279,$B$276:$C$278,2,0),0)/1000))&gt;0),1,TRUNC(VLOOKUP($E429,'Container Panel'!$B$41:$Z$100,$D429,0)/(VLOOKUP(IJ$276,UI!$A$12:$O$51,VLOOKUP(IJ$279,$B$276:$C$278,2,0),0)/1000)))),"")</f>
        <v/>
      </c>
      <c r="IK429" s="145" t="str">
        <f>IFERROR(IF(AND(IK$272=list!$D$3,'Box Calculation'!IK$279&lt;&gt;"h",$E429&lt;&gt;0),0,IF(AND(IK$273=list!$D$2,$E429&lt;&gt;0,TRUNC(VLOOKUP($E429,'Container Panel'!$B$41:$Z$100,$D429,0)/(VLOOKUP(IK$276,UI!$A$12:$O$51,VLOOKUP(IK$279,$B$276:$C$278,2,0),0)/1000))&gt;0),1,TRUNC(VLOOKUP($E429,'Container Panel'!$B$41:$Z$100,$D429,0)/(VLOOKUP(IK$276,UI!$A$12:$O$51,VLOOKUP(IK$279,$B$276:$C$278,2,0),0)/1000)))),"")</f>
        <v/>
      </c>
      <c r="IL429" s="145" t="str">
        <f>IFERROR(IF(AND(IL$272=list!$D$3,'Box Calculation'!IL$279&lt;&gt;"h",$E429&lt;&gt;0),0,IF(AND(IL$273=list!$D$2,$E429&lt;&gt;0,TRUNC(VLOOKUP($E429,'Container Panel'!$B$41:$Z$100,$D429,0)/(VLOOKUP(IL$276,UI!$A$12:$O$51,VLOOKUP(IL$279,$B$276:$C$278,2,0),0)/1000))&gt;0),1,TRUNC(VLOOKUP($E429,'Container Panel'!$B$41:$Z$100,$D429,0)/(VLOOKUP(IL$276,UI!$A$12:$O$51,VLOOKUP(IL$279,$B$276:$C$278,2,0),0)/1000)))),"")</f>
        <v/>
      </c>
    </row>
    <row r="430" spans="2:246">
      <c r="B430" s="74">
        <v>150</v>
      </c>
      <c r="C430" s="74">
        <f t="shared" si="198"/>
        <v>51</v>
      </c>
      <c r="D430" s="163">
        <f>MOD(B430,3)+'Container Panel'!$Q$38</f>
        <v>16</v>
      </c>
      <c r="E430" s="143">
        <f t="shared" si="197"/>
        <v>0</v>
      </c>
      <c r="F430" s="144" t="s">
        <v>75</v>
      </c>
      <c r="G430" s="145" t="str">
        <f>IFERROR(TRUNC(VLOOKUP($E430,'Container Panel'!$B$41:$Z$100,$D430,0)/(VLOOKUP(G$276,UI!$A$12:$O$51,VLOOKUP(G$277,$B$276:$C$278,2,0),0)/1000)),"")</f>
        <v/>
      </c>
      <c r="H430" s="145" t="str">
        <f>IFERROR(TRUNC(VLOOKUP($E430,'Container Panel'!$B$41:$Z$100,$D430,0)/(VLOOKUP(H$276,UI!$A$12:$O$51,VLOOKUP(H$277,$B$276:$C$278,2,0),0)/1000)),"")</f>
        <v/>
      </c>
      <c r="I430" s="145" t="str">
        <f>IFERROR(TRUNC(VLOOKUP($E430,'Container Panel'!$B$41:$Z$100,$D430,0)/(VLOOKUP(I$276,UI!$A$12:$O$51,VLOOKUP(I$277,$B$276:$C$278,2,0),0)/1000)),"")</f>
        <v/>
      </c>
      <c r="J430" s="145" t="str">
        <f>IFERROR(TRUNC(VLOOKUP($E430,'Container Panel'!$B$41:$Z$100,$D430,0)/(VLOOKUP(J$276,UI!$A$12:$O$51,VLOOKUP(J$277,$B$276:$C$278,2,0),0)/1000)),"")</f>
        <v/>
      </c>
      <c r="K430" s="145" t="str">
        <f>IFERROR(TRUNC(VLOOKUP($E430,'Container Panel'!$B$41:$Z$100,$D430,0)/(VLOOKUP(K$276,UI!$A$12:$O$51,VLOOKUP(K$277,$B$276:$C$278,2,0),0)/1000)),"")</f>
        <v/>
      </c>
      <c r="L430" s="145" t="str">
        <f>IFERROR(TRUNC(VLOOKUP($E430,'Container Panel'!$B$41:$Z$100,$D430,0)/(VLOOKUP(L$276,UI!$A$12:$O$51,VLOOKUP(L$277,$B$276:$C$278,2,0),0)/1000)),"")</f>
        <v/>
      </c>
      <c r="M430" s="145" t="str">
        <f>IFERROR(TRUNC(VLOOKUP($E430,'Container Panel'!$B$41:$Z$100,$D430,0)/(VLOOKUP(M$276,UI!$A$12:$O$51,VLOOKUP(M$277,$B$276:$C$278,2,0),0)/1000)),"")</f>
        <v/>
      </c>
      <c r="N430" s="145" t="str">
        <f>IFERROR(TRUNC(VLOOKUP($E430,'Container Panel'!$B$41:$Z$100,$D430,0)/(VLOOKUP(N$276,UI!$A$12:$O$51,VLOOKUP(N$277,$B$276:$C$278,2,0),0)/1000)),"")</f>
        <v/>
      </c>
      <c r="O430" s="145" t="str">
        <f>IFERROR(TRUNC(VLOOKUP($E430,'Container Panel'!$B$41:$Z$100,$D430,0)/(VLOOKUP(O$276,UI!$A$12:$O$51,VLOOKUP(O$277,$B$276:$C$278,2,0),0)/1000)),"")</f>
        <v/>
      </c>
      <c r="P430" s="145" t="str">
        <f>IFERROR(TRUNC(VLOOKUP($E430,'Container Panel'!$B$41:$Z$100,$D430,0)/(VLOOKUP(P$276,UI!$A$12:$O$51,VLOOKUP(P$277,$B$276:$C$278,2,0),0)/1000)),"")</f>
        <v/>
      </c>
      <c r="Q430" s="145" t="str">
        <f>IFERROR(TRUNC(VLOOKUP($E430,'Container Panel'!$B$41:$Z$100,$D430,0)/(VLOOKUP(Q$276,UI!$A$12:$O$51,VLOOKUP(Q$277,$B$276:$C$278,2,0),0)/1000)),"")</f>
        <v/>
      </c>
      <c r="R430" s="145" t="str">
        <f>IFERROR(TRUNC(VLOOKUP($E430,'Container Panel'!$B$41:$Z$100,$D430,0)/(VLOOKUP(R$276,UI!$A$12:$O$51,VLOOKUP(R$277,$B$276:$C$278,2,0),0)/1000)),"")</f>
        <v/>
      </c>
      <c r="S430" s="145" t="str">
        <f>IFERROR(TRUNC(VLOOKUP($E430,'Container Panel'!$B$41:$Z$100,$D430,0)/(VLOOKUP(S$276,UI!$A$12:$O$51,VLOOKUP(S$277,$B$276:$C$278,2,0),0)/1000)),"")</f>
        <v/>
      </c>
      <c r="T430" s="145" t="str">
        <f>IFERROR(TRUNC(VLOOKUP($E430,'Container Panel'!$B$41:$Z$100,$D430,0)/(VLOOKUP(T$276,UI!$A$12:$O$51,VLOOKUP(T$277,$B$276:$C$278,2,0),0)/1000)),"")</f>
        <v/>
      </c>
      <c r="U430" s="145" t="str">
        <f>IFERROR(TRUNC(VLOOKUP($E430,'Container Panel'!$B$41:$Z$100,$D430,0)/(VLOOKUP(U$276,UI!$A$12:$O$51,VLOOKUP(U$277,$B$276:$C$278,2,0),0)/1000)),"")</f>
        <v/>
      </c>
      <c r="V430" s="145" t="str">
        <f>IFERROR(TRUNC(VLOOKUP($E430,'Container Panel'!$B$41:$Z$100,$D430,0)/(VLOOKUP(V$276,UI!$A$12:$O$51,VLOOKUP(V$277,$B$276:$C$278,2,0),0)/1000)),"")</f>
        <v/>
      </c>
      <c r="W430" s="145" t="str">
        <f>IFERROR(TRUNC(VLOOKUP($E430,'Container Panel'!$B$41:$Z$100,$D430,0)/(VLOOKUP(W$276,UI!$A$12:$O$51,VLOOKUP(W$277,$B$276:$C$278,2,0),0)/1000)),"")</f>
        <v/>
      </c>
      <c r="X430" s="145" t="str">
        <f>IFERROR(TRUNC(VLOOKUP($E430,'Container Panel'!$B$41:$Z$100,$D430,0)/(VLOOKUP(X$276,UI!$A$12:$O$51,VLOOKUP(X$277,$B$276:$C$278,2,0),0)/1000)),"")</f>
        <v/>
      </c>
      <c r="Y430" s="145" t="str">
        <f>IFERROR(TRUNC(VLOOKUP($E430,'Container Panel'!$B$41:$Z$100,$D430,0)/(VLOOKUP(Y$276,UI!$A$12:$O$51,VLOOKUP(Y$277,$B$276:$C$278,2,0),0)/1000)),"")</f>
        <v/>
      </c>
      <c r="Z430" s="145" t="str">
        <f>IFERROR(TRUNC(VLOOKUP($E430,'Container Panel'!$B$41:$Z$100,$D430,0)/(VLOOKUP(Z$276,UI!$A$12:$O$51,VLOOKUP(Z$277,$B$276:$C$278,2,0),0)/1000)),"")</f>
        <v/>
      </c>
      <c r="AA430" s="145" t="str">
        <f>IFERROR(TRUNC(VLOOKUP($E430,'Container Panel'!$B$41:$Z$100,$D430,0)/(VLOOKUP(AA$276,UI!$A$12:$O$51,VLOOKUP(AA$277,$B$276:$C$278,2,0),0)/1000)),"")</f>
        <v/>
      </c>
      <c r="AB430" s="145" t="str">
        <f>IFERROR(TRUNC(VLOOKUP($E430,'Container Panel'!$B$41:$Z$100,$D430,0)/(VLOOKUP(AB$276,UI!$A$12:$O$51,VLOOKUP(AB$277,$B$276:$C$278,2,0),0)/1000)),"")</f>
        <v/>
      </c>
      <c r="AC430" s="145" t="str">
        <f>IFERROR(TRUNC(VLOOKUP($E430,'Container Panel'!$B$41:$Z$100,$D430,0)/(VLOOKUP(AC$276,UI!$A$12:$O$51,VLOOKUP(AC$277,$B$276:$C$278,2,0),0)/1000)),"")</f>
        <v/>
      </c>
      <c r="AD430" s="145" t="str">
        <f>IFERROR(TRUNC(VLOOKUP($E430,'Container Panel'!$B$41:$Z$100,$D430,0)/(VLOOKUP(AD$276,UI!$A$12:$O$51,VLOOKUP(AD$277,$B$276:$C$278,2,0),0)/1000)),"")</f>
        <v/>
      </c>
      <c r="AE430" s="145" t="str">
        <f>IFERROR(TRUNC(VLOOKUP($E430,'Container Panel'!$B$41:$Z$100,$D430,0)/(VLOOKUP(AE$276,UI!$A$12:$O$51,VLOOKUP(AE$277,$B$276:$C$278,2,0),0)/1000)),"")</f>
        <v/>
      </c>
      <c r="AF430" s="145" t="str">
        <f>IFERROR(TRUNC(VLOOKUP($E430,'Container Panel'!$B$41:$Z$100,$D430,0)/(VLOOKUP(AF$276,UI!$A$12:$O$51,VLOOKUP(AF$277,$B$276:$C$278,2,0),0)/1000)),"")</f>
        <v/>
      </c>
      <c r="AG430" s="145" t="str">
        <f>IFERROR(TRUNC(VLOOKUP($E430,'Container Panel'!$B$41:$Z$100,$D430,0)/(VLOOKUP(AG$276,UI!$A$12:$O$51,VLOOKUP(AG$277,$B$276:$C$278,2,0),0)/1000)),"")</f>
        <v/>
      </c>
      <c r="AH430" s="145" t="str">
        <f>IFERROR(TRUNC(VLOOKUP($E430,'Container Panel'!$B$41:$Z$100,$D430,0)/(VLOOKUP(AH$276,UI!$A$12:$O$51,VLOOKUP(AH$277,$B$276:$C$278,2,0),0)/1000)),"")</f>
        <v/>
      </c>
      <c r="AI430" s="145" t="str">
        <f>IFERROR(TRUNC(VLOOKUP($E430,'Container Panel'!$B$41:$Z$100,$D430,0)/(VLOOKUP(AI$276,UI!$A$12:$O$51,VLOOKUP(AI$277,$B$276:$C$278,2,0),0)/1000)),"")</f>
        <v/>
      </c>
      <c r="AJ430" s="145" t="str">
        <f>IFERROR(TRUNC(VLOOKUP($E430,'Container Panel'!$B$41:$Z$100,$D430,0)/(VLOOKUP(AJ$276,UI!$A$12:$O$51,VLOOKUP(AJ$277,$B$276:$C$278,2,0),0)/1000)),"")</f>
        <v/>
      </c>
      <c r="AK430" s="145" t="str">
        <f>IFERROR(TRUNC(VLOOKUP($E430,'Container Panel'!$B$41:$Z$100,$D430,0)/(VLOOKUP(AK$276,UI!$A$12:$O$51,VLOOKUP(AK$277,$B$276:$C$278,2,0),0)/1000)),"")</f>
        <v/>
      </c>
      <c r="AL430" s="145" t="str">
        <f>IFERROR(TRUNC(VLOOKUP($E430,'Container Panel'!$B$41:$Z$100,$D430,0)/(VLOOKUP(AL$276,UI!$A$12:$O$51,VLOOKUP(AL$277,$B$276:$C$278,2,0),0)/1000)),"")</f>
        <v/>
      </c>
      <c r="AM430" s="145" t="str">
        <f>IFERROR(TRUNC(VLOOKUP($E430,'Container Panel'!$B$41:$Z$100,$D430,0)/(VLOOKUP(AM$276,UI!$A$12:$O$51,VLOOKUP(AM$277,$B$276:$C$278,2,0),0)/1000)),"")</f>
        <v/>
      </c>
      <c r="AN430" s="145" t="str">
        <f>IFERROR(TRUNC(VLOOKUP($E430,'Container Panel'!$B$41:$Z$100,$D430,0)/(VLOOKUP(AN$276,UI!$A$12:$O$51,VLOOKUP(AN$277,$B$276:$C$278,2,0),0)/1000)),"")</f>
        <v/>
      </c>
      <c r="AO430" s="145" t="str">
        <f>IFERROR(TRUNC(VLOOKUP($E430,'Container Panel'!$B$41:$Z$100,$D430,0)/(VLOOKUP(AO$276,UI!$A$12:$O$51,VLOOKUP(AO$277,$B$276:$C$278,2,0),0)/1000)),"")</f>
        <v/>
      </c>
      <c r="AP430" s="145" t="str">
        <f>IFERROR(TRUNC(VLOOKUP($E430,'Container Panel'!$B$41:$Z$100,$D430,0)/(VLOOKUP(AP$276,UI!$A$12:$O$51,VLOOKUP(AP$277,$B$276:$C$278,2,0),0)/1000)),"")</f>
        <v/>
      </c>
      <c r="AQ430" s="145" t="str">
        <f>IFERROR(TRUNC(VLOOKUP($E430,'Container Panel'!$B$41:$Z$100,$D430,0)/(VLOOKUP(AQ$276,UI!$A$12:$O$51,VLOOKUP(AQ$277,$B$276:$C$278,2,0),0)/1000)),"")</f>
        <v/>
      </c>
      <c r="AR430" s="145" t="str">
        <f>IFERROR(TRUNC(VLOOKUP($E430,'Container Panel'!$B$41:$Z$100,$D430,0)/(VLOOKUP(AR$276,UI!$A$12:$O$51,VLOOKUP(AR$277,$B$276:$C$278,2,0),0)/1000)),"")</f>
        <v/>
      </c>
      <c r="AS430" s="145" t="str">
        <f>IFERROR(TRUNC(VLOOKUP($E430,'Container Panel'!$B$41:$Z$100,$D430,0)/(VLOOKUP(AS$276,UI!$A$12:$O$51,VLOOKUP(AS$277,$B$276:$C$278,2,0),0)/1000)),"")</f>
        <v/>
      </c>
      <c r="AT430" s="145" t="str">
        <f>IFERROR(TRUNC(VLOOKUP($E430,'Container Panel'!$B$41:$Z$100,$D430,0)/(VLOOKUP(AT$276,UI!$A$12:$O$51,VLOOKUP(AT$277,$B$276:$C$278,2,0),0)/1000)),"")</f>
        <v/>
      </c>
      <c r="AU430" s="145" t="str">
        <f>IFERROR(TRUNC(VLOOKUP($E430,'Container Panel'!$B$41:$Z$100,$D430,0)/(VLOOKUP(AU$276,UI!$A$12:$O$51,VLOOKUP(AU$277,$B$276:$C$278,2,0),0)/1000)),"")</f>
        <v/>
      </c>
      <c r="AV430" s="145" t="str">
        <f>IFERROR(TRUNC(VLOOKUP($E430,'Container Panel'!$B$41:$Z$100,$D430,0)/(VLOOKUP(AV$276,UI!$A$12:$O$51,VLOOKUP(AV$277,$B$276:$C$278,2,0),0)/1000)),"")</f>
        <v/>
      </c>
      <c r="AW430" s="145" t="str">
        <f>IFERROR(TRUNC(VLOOKUP($E430,'Container Panel'!$B$41:$Z$100,$D430,0)/(VLOOKUP(AW$276,UI!$A$12:$O$51,VLOOKUP(AW$277,$B$276:$C$278,2,0),0)/1000)),"")</f>
        <v/>
      </c>
      <c r="AX430" s="145" t="str">
        <f>IFERROR(TRUNC(VLOOKUP($E430,'Container Panel'!$B$41:$Z$100,$D430,0)/(VLOOKUP(AX$276,UI!$A$12:$O$51,VLOOKUP(AX$277,$B$276:$C$278,2,0),0)/1000)),"")</f>
        <v/>
      </c>
      <c r="AY430" s="145" t="str">
        <f>IFERROR(TRUNC(VLOOKUP($E430,'Container Panel'!$B$41:$Z$100,$D430,0)/(VLOOKUP(AY$276,UI!$A$12:$O$51,VLOOKUP(AY$277,$B$276:$C$278,2,0),0)/1000)),"")</f>
        <v/>
      </c>
      <c r="AZ430" s="145" t="str">
        <f>IFERROR(TRUNC(VLOOKUP($E430,'Container Panel'!$B$41:$Z$100,$D430,0)/(VLOOKUP(AZ$276,UI!$A$12:$O$51,VLOOKUP(AZ$277,$B$276:$C$278,2,0),0)/1000)),"")</f>
        <v/>
      </c>
      <c r="BA430" s="145" t="str">
        <f>IFERROR(TRUNC(VLOOKUP($E430,'Container Panel'!$B$41:$Z$100,$D430,0)/(VLOOKUP(BA$276,UI!$A$12:$O$51,VLOOKUP(BA$277,$B$276:$C$278,2,0),0)/1000)),"")</f>
        <v/>
      </c>
      <c r="BB430" s="145" t="str">
        <f>IFERROR(TRUNC(VLOOKUP($E430,'Container Panel'!$B$41:$Z$100,$D430,0)/(VLOOKUP(BB$276,UI!$A$12:$O$51,VLOOKUP(BB$277,$B$276:$C$278,2,0),0)/1000)),"")</f>
        <v/>
      </c>
      <c r="BC430" s="145" t="str">
        <f>IFERROR(TRUNC(VLOOKUP($E430,'Container Panel'!$B$41:$Z$100,$D430,0)/(VLOOKUP(BC$276,UI!$A$12:$O$51,VLOOKUP(BC$277,$B$276:$C$278,2,0),0)/1000)),"")</f>
        <v/>
      </c>
      <c r="BD430" s="145" t="str">
        <f>IFERROR(TRUNC(VLOOKUP($E430,'Container Panel'!$B$41:$Z$100,$D430,0)/(VLOOKUP(BD$276,UI!$A$12:$O$51,VLOOKUP(BD$277,$B$276:$C$278,2,0),0)/1000)),"")</f>
        <v/>
      </c>
      <c r="BE430" s="145" t="str">
        <f>IFERROR(TRUNC(VLOOKUP($E430,'Container Panel'!$B$41:$Z$100,$D430,0)/(VLOOKUP(BE$276,UI!$A$12:$O$51,VLOOKUP(BE$277,$B$276:$C$278,2,0),0)/1000)),"")</f>
        <v/>
      </c>
      <c r="BF430" s="145" t="str">
        <f>IFERROR(TRUNC(VLOOKUP($E430,'Container Panel'!$B$41:$Z$100,$D430,0)/(VLOOKUP(BF$276,UI!$A$12:$O$51,VLOOKUP(BF$277,$B$276:$C$278,2,0),0)/1000)),"")</f>
        <v/>
      </c>
      <c r="BG430" s="145" t="str">
        <f>IFERROR(TRUNC(VLOOKUP($E430,'Container Panel'!$B$41:$Z$100,$D430,0)/(VLOOKUP(BG$276,UI!$A$12:$O$51,VLOOKUP(BG$277,$B$276:$C$278,2,0),0)/1000)),"")</f>
        <v/>
      </c>
      <c r="BH430" s="145" t="str">
        <f>IFERROR(TRUNC(VLOOKUP($E430,'Container Panel'!$B$41:$Z$100,$D430,0)/(VLOOKUP(BH$276,UI!$A$12:$O$51,VLOOKUP(BH$277,$B$276:$C$278,2,0),0)/1000)),"")</f>
        <v/>
      </c>
      <c r="BI430" s="145" t="str">
        <f>IFERROR(TRUNC(VLOOKUP($E430,'Container Panel'!$B$41:$Z$100,$D430,0)/(VLOOKUP(BI$276,UI!$A$12:$O$51,VLOOKUP(BI$277,$B$276:$C$278,2,0),0)/1000)),"")</f>
        <v/>
      </c>
      <c r="BJ430" s="145" t="str">
        <f>IFERROR(TRUNC(VLOOKUP($E430,'Container Panel'!$B$41:$Z$100,$D430,0)/(VLOOKUP(BJ$276,UI!$A$12:$O$51,VLOOKUP(BJ$277,$B$276:$C$278,2,0),0)/1000)),"")</f>
        <v/>
      </c>
      <c r="BK430" s="145" t="str">
        <f>IFERROR(TRUNC(VLOOKUP($E430,'Container Panel'!$B$41:$Z$100,$D430,0)/(VLOOKUP(BK$276,UI!$A$12:$O$51,VLOOKUP(BK$277,$B$276:$C$278,2,0),0)/1000)),"")</f>
        <v/>
      </c>
      <c r="BL430" s="145" t="str">
        <f>IFERROR(TRUNC(VLOOKUP($E430,'Container Panel'!$B$41:$Z$100,$D430,0)/(VLOOKUP(BL$276,UI!$A$12:$O$51,VLOOKUP(BL$277,$B$276:$C$278,2,0),0)/1000)),"")</f>
        <v/>
      </c>
      <c r="BM430" s="145" t="str">
        <f>IFERROR(TRUNC(VLOOKUP($E430,'Container Panel'!$B$41:$Z$100,$D430,0)/(VLOOKUP(BM$276,UI!$A$12:$O$51,VLOOKUP(BM$277,$B$276:$C$278,2,0),0)/1000)),"")</f>
        <v/>
      </c>
      <c r="BN430" s="145" t="str">
        <f>IFERROR(TRUNC(VLOOKUP($E430,'Container Panel'!$B$41:$Z$100,$D430,0)/(VLOOKUP(BN$276,UI!$A$12:$O$51,VLOOKUP(BN$277,$B$276:$C$278,2,0),0)/1000)),"")</f>
        <v/>
      </c>
      <c r="BO430" s="145" t="str">
        <f>IFERROR(TRUNC(VLOOKUP($E430,'Container Panel'!$B$41:$Z$100,$D430,0)/(VLOOKUP(BO$276,UI!$A$12:$O$51,VLOOKUP(BO$277,$B$276:$C$278,2,0),0)/1000)),"")</f>
        <v/>
      </c>
      <c r="BP430" s="145" t="str">
        <f>IFERROR(TRUNC(VLOOKUP($E430,'Container Panel'!$B$41:$Z$100,$D430,0)/(VLOOKUP(BP$276,UI!$A$12:$O$51,VLOOKUP(BP$277,$B$276:$C$278,2,0),0)/1000)),"")</f>
        <v/>
      </c>
      <c r="BQ430" s="145" t="str">
        <f>IFERROR(TRUNC(VLOOKUP($E430,'Container Panel'!$B$41:$Z$100,$D430,0)/(VLOOKUP(BQ$276,UI!$A$12:$O$51,VLOOKUP(BQ$277,$B$276:$C$278,2,0),0)/1000)),"")</f>
        <v/>
      </c>
      <c r="BR430" s="145" t="str">
        <f>IFERROR(TRUNC(VLOOKUP($E430,'Container Panel'!$B$41:$Z$100,$D430,0)/(VLOOKUP(BR$276,UI!$A$12:$O$51,VLOOKUP(BR$277,$B$276:$C$278,2,0),0)/1000)),"")</f>
        <v/>
      </c>
      <c r="BS430" s="145" t="str">
        <f>IFERROR(TRUNC(VLOOKUP($E430,'Container Panel'!$B$41:$Z$100,$D430,0)/(VLOOKUP(BS$276,UI!$A$12:$O$51,VLOOKUP(BS$277,$B$276:$C$278,2,0),0)/1000)),"")</f>
        <v/>
      </c>
      <c r="BT430" s="145" t="str">
        <f>IFERROR(TRUNC(VLOOKUP($E430,'Container Panel'!$B$41:$Z$100,$D430,0)/(VLOOKUP(BT$276,UI!$A$12:$O$51,VLOOKUP(BT$277,$B$276:$C$278,2,0),0)/1000)),"")</f>
        <v/>
      </c>
      <c r="BU430" s="145" t="str">
        <f>IFERROR(TRUNC(VLOOKUP($E430,'Container Panel'!$B$41:$Z$100,$D430,0)/(VLOOKUP(BU$276,UI!$A$12:$O$51,VLOOKUP(BU$277,$B$276:$C$278,2,0),0)/1000)),"")</f>
        <v/>
      </c>
      <c r="BV430" s="145" t="str">
        <f>IFERROR(TRUNC(VLOOKUP($E430,'Container Panel'!$B$41:$Z$100,$D430,0)/(VLOOKUP(BV$276,UI!$A$12:$O$51,VLOOKUP(BV$277,$B$276:$C$278,2,0),0)/1000)),"")</f>
        <v/>
      </c>
      <c r="BW430" s="145" t="str">
        <f>IFERROR(TRUNC(VLOOKUP($E430,'Container Panel'!$B$41:$Z$100,$D430,0)/(VLOOKUP(BW$276,UI!$A$12:$O$51,VLOOKUP(BW$277,$B$276:$C$278,2,0),0)/1000)),"")</f>
        <v/>
      </c>
      <c r="BX430" s="145" t="str">
        <f>IFERROR(TRUNC(VLOOKUP($E430,'Container Panel'!$B$41:$Z$100,$D430,0)/(VLOOKUP(BX$276,UI!$A$12:$O$51,VLOOKUP(BX$277,$B$276:$C$278,2,0),0)/1000)),"")</f>
        <v/>
      </c>
      <c r="BY430" s="145" t="str">
        <f>IFERROR(TRUNC(VLOOKUP($E430,'Container Panel'!$B$41:$Z$100,$D430,0)/(VLOOKUP(BY$276,UI!$A$12:$O$51,VLOOKUP(BY$277,$B$276:$C$278,2,0),0)/1000)),"")</f>
        <v/>
      </c>
      <c r="BZ430" s="145" t="str">
        <f>IFERROR(TRUNC(VLOOKUP($E430,'Container Panel'!$B$41:$Z$100,$D430,0)/(VLOOKUP(BZ$276,UI!$A$12:$O$51,VLOOKUP(BZ$277,$B$276:$C$278,2,0),0)/1000)),"")</f>
        <v/>
      </c>
      <c r="CA430" s="145" t="str">
        <f>IFERROR(TRUNC(VLOOKUP($E430,'Container Panel'!$B$41:$Z$100,$D430,0)/(VLOOKUP(CA$276,UI!$A$12:$O$51,VLOOKUP(CA$277,$B$276:$C$278,2,0),0)/1000)),"")</f>
        <v/>
      </c>
      <c r="CB430" s="145" t="str">
        <f>IFERROR(TRUNC(VLOOKUP($E430,'Container Panel'!$B$41:$Z$100,$D430,0)/(VLOOKUP(CB$276,UI!$A$12:$O$51,VLOOKUP(CB$277,$B$276:$C$278,2,0),0)/1000)),"")</f>
        <v/>
      </c>
      <c r="CC430" s="145" t="str">
        <f>IFERROR(TRUNC(VLOOKUP($E430,'Container Panel'!$B$41:$Z$100,$D430,0)/(VLOOKUP(CC$276,UI!$A$12:$O$51,VLOOKUP(CC$277,$B$276:$C$278,2,0),0)/1000)),"")</f>
        <v/>
      </c>
      <c r="CD430" s="145" t="str">
        <f>IFERROR(TRUNC(VLOOKUP($E430,'Container Panel'!$B$41:$Z$100,$D430,0)/(VLOOKUP(CD$276,UI!$A$12:$O$51,VLOOKUP(CD$277,$B$276:$C$278,2,0),0)/1000)),"")</f>
        <v/>
      </c>
      <c r="CE430" s="145" t="str">
        <f>IFERROR(TRUNC(VLOOKUP($E430,'Container Panel'!$B$41:$Z$100,$D430,0)/(VLOOKUP(CE$276,UI!$A$12:$O$51,VLOOKUP(CE$277,$B$276:$C$278,2,0),0)/1000)),"")</f>
        <v/>
      </c>
      <c r="CF430" s="145" t="str">
        <f>IFERROR(TRUNC(VLOOKUP($E430,'Container Panel'!$B$41:$Z$100,$D430,0)/(VLOOKUP(CF$276,UI!$A$12:$O$51,VLOOKUP(CF$277,$B$276:$C$278,2,0),0)/1000)),"")</f>
        <v/>
      </c>
      <c r="CG430" s="145" t="str">
        <f>IFERROR(TRUNC(VLOOKUP($E430,'Container Panel'!$B$41:$Z$100,$D430,0)/(VLOOKUP(CG$276,UI!$A$12:$O$51,VLOOKUP(CG$277,$B$276:$C$278,2,0),0)/1000)),"")</f>
        <v/>
      </c>
      <c r="CH430" s="145" t="str">
        <f>IFERROR(TRUNC(VLOOKUP($E430,'Container Panel'!$B$41:$Z$100,$D430,0)/(VLOOKUP(CH$276,UI!$A$12:$O$51,VLOOKUP(CH$277,$B$276:$C$278,2,0),0)/1000)),"")</f>
        <v/>
      </c>
      <c r="CI430" s="145" t="str">
        <f>IFERROR(TRUNC(VLOOKUP($E430,'Container Panel'!$B$41:$Z$100,$D430,0)/(VLOOKUP(CI$276,UI!$A$12:$O$51,VLOOKUP(CI$277,$B$276:$C$278,2,0),0)/1000)),"")</f>
        <v/>
      </c>
      <c r="CJ430" s="145" t="str">
        <f>IFERROR(TRUNC(VLOOKUP($E430,'Container Panel'!$B$41:$Z$100,$D430,0)/(VLOOKUP(CJ$276,UI!$A$12:$O$51,VLOOKUP(CJ$277,$B$276:$C$278,2,0),0)/1000)),"")</f>
        <v/>
      </c>
      <c r="CK430" s="145" t="str">
        <f>IFERROR(TRUNC(VLOOKUP($E430,'Container Panel'!$B$41:$Z$100,$D430,0)/(VLOOKUP(CK$276,UI!$A$12:$O$51,VLOOKUP(CK$277,$B$276:$C$278,2,0),0)/1000)),"")</f>
        <v/>
      </c>
      <c r="CL430" s="145" t="str">
        <f>IFERROR(TRUNC(VLOOKUP($E430,'Container Panel'!$B$41:$Z$100,$D430,0)/(VLOOKUP(CL$276,UI!$A$12:$O$51,VLOOKUP(CL$277,$B$276:$C$278,2,0),0)/1000)),"")</f>
        <v/>
      </c>
      <c r="CM430" s="145" t="str">
        <f>IFERROR(TRUNC(VLOOKUP($E430,'Container Panel'!$B$41:$Z$100,$D430,0)/(VLOOKUP(CM$276,UI!$A$12:$O$51,VLOOKUP(CM$277,$B$276:$C$278,2,0),0)/1000)),"")</f>
        <v/>
      </c>
      <c r="CN430" s="145" t="str">
        <f>IFERROR(TRUNC(VLOOKUP($E430,'Container Panel'!$B$41:$Z$100,$D430,0)/(VLOOKUP(CN$276,UI!$A$12:$O$51,VLOOKUP(CN$277,$B$276:$C$278,2,0),0)/1000)),"")</f>
        <v/>
      </c>
      <c r="CO430" s="145" t="str">
        <f>IFERROR(TRUNC(VLOOKUP($E430,'Container Panel'!$B$41:$Z$100,$D430,0)/(VLOOKUP(CO$276,UI!$A$12:$O$51,VLOOKUP(CO$277,$B$276:$C$278,2,0),0)/1000)),"")</f>
        <v/>
      </c>
      <c r="CP430" s="145" t="str">
        <f>IFERROR(TRUNC(VLOOKUP($E430,'Container Panel'!$B$41:$Z$100,$D430,0)/(VLOOKUP(CP$276,UI!$A$12:$O$51,VLOOKUP(CP$277,$B$276:$C$278,2,0),0)/1000)),"")</f>
        <v/>
      </c>
      <c r="CQ430" s="145" t="str">
        <f>IFERROR(TRUNC(VLOOKUP($E430,'Container Panel'!$B$41:$Z$100,$D430,0)/(VLOOKUP(CQ$276,UI!$A$12:$O$51,VLOOKUP(CQ$277,$B$276:$C$278,2,0),0)/1000)),"")</f>
        <v/>
      </c>
      <c r="CR430" s="145" t="str">
        <f>IFERROR(TRUNC(VLOOKUP($E430,'Container Panel'!$B$41:$Z$100,$D430,0)/(VLOOKUP(CR$276,UI!$A$12:$O$51,VLOOKUP(CR$277,$B$276:$C$278,2,0),0)/1000)),"")</f>
        <v/>
      </c>
      <c r="CS430" s="145" t="str">
        <f>IFERROR(TRUNC(VLOOKUP($E430,'Container Panel'!$B$41:$Z$100,$D430,0)/(VLOOKUP(CS$276,UI!$A$12:$O$51,VLOOKUP(CS$277,$B$276:$C$278,2,0),0)/1000)),"")</f>
        <v/>
      </c>
      <c r="CT430" s="145" t="str">
        <f>IFERROR(TRUNC(VLOOKUP($E430,'Container Panel'!$B$41:$Z$100,$D430,0)/(VLOOKUP(CT$276,UI!$A$12:$O$51,VLOOKUP(CT$277,$B$276:$C$278,2,0),0)/1000)),"")</f>
        <v/>
      </c>
      <c r="CU430" s="145" t="str">
        <f>IFERROR(TRUNC(VLOOKUP($E430,'Container Panel'!$B$41:$Z$100,$D430,0)/(VLOOKUP(CU$276,UI!$A$12:$O$51,VLOOKUP(CU$277,$B$276:$C$278,2,0),0)/1000)),"")</f>
        <v/>
      </c>
      <c r="CV430" s="145" t="str">
        <f>IFERROR(TRUNC(VLOOKUP($E430,'Container Panel'!$B$41:$Z$100,$D430,0)/(VLOOKUP(CV$276,UI!$A$12:$O$51,VLOOKUP(CV$277,$B$276:$C$278,2,0),0)/1000)),"")</f>
        <v/>
      </c>
      <c r="CW430" s="145" t="str">
        <f>IFERROR(TRUNC(VLOOKUP($E430,'Container Panel'!$B$41:$Z$100,$D430,0)/(VLOOKUP(CW$276,UI!$A$12:$O$51,VLOOKUP(CW$277,$B$276:$C$278,2,0),0)/1000)),"")</f>
        <v/>
      </c>
      <c r="CX430" s="145" t="str">
        <f>IFERROR(TRUNC(VLOOKUP($E430,'Container Panel'!$B$41:$Z$100,$D430,0)/(VLOOKUP(CX$276,UI!$A$12:$O$51,VLOOKUP(CX$277,$B$276:$C$278,2,0),0)/1000)),"")</f>
        <v/>
      </c>
      <c r="CY430" s="145" t="str">
        <f>IFERROR(TRUNC(VLOOKUP($E430,'Container Panel'!$B$41:$Z$100,$D430,0)/(VLOOKUP(CY$276,UI!$A$12:$O$51,VLOOKUP(CY$277,$B$276:$C$278,2,0),0)/1000)),"")</f>
        <v/>
      </c>
      <c r="CZ430" s="145" t="str">
        <f>IFERROR(TRUNC(VLOOKUP($E430,'Container Panel'!$B$41:$Z$100,$D430,0)/(VLOOKUP(CZ$276,UI!$A$12:$O$51,VLOOKUP(CZ$277,$B$276:$C$278,2,0),0)/1000)),"")</f>
        <v/>
      </c>
      <c r="DA430" s="145" t="str">
        <f>IFERROR(TRUNC(VLOOKUP($E430,'Container Panel'!$B$41:$Z$100,$D430,0)/(VLOOKUP(DA$276,UI!$A$12:$O$51,VLOOKUP(DA$277,$B$276:$C$278,2,0),0)/1000)),"")</f>
        <v/>
      </c>
      <c r="DB430" s="145" t="str">
        <f>IFERROR(TRUNC(VLOOKUP($E430,'Container Panel'!$B$41:$Z$100,$D430,0)/(VLOOKUP(DB$276,UI!$A$12:$O$51,VLOOKUP(DB$277,$B$276:$C$278,2,0),0)/1000)),"")</f>
        <v/>
      </c>
      <c r="DC430" s="145" t="str">
        <f>IFERROR(TRUNC(VLOOKUP($E430,'Container Panel'!$B$41:$Z$100,$D430,0)/(VLOOKUP(DC$276,UI!$A$12:$O$51,VLOOKUP(DC$277,$B$276:$C$278,2,0),0)/1000)),"")</f>
        <v/>
      </c>
      <c r="DD430" s="145" t="str">
        <f>IFERROR(TRUNC(VLOOKUP($E430,'Container Panel'!$B$41:$Z$100,$D430,0)/(VLOOKUP(DD$276,UI!$A$12:$O$51,VLOOKUP(DD$277,$B$276:$C$278,2,0),0)/1000)),"")</f>
        <v/>
      </c>
      <c r="DE430" s="145" t="str">
        <f>IFERROR(TRUNC(VLOOKUP($E430,'Container Panel'!$B$41:$Z$100,$D430,0)/(VLOOKUP(DE$276,UI!$A$12:$O$51,VLOOKUP(DE$277,$B$276:$C$278,2,0),0)/1000)),"")</f>
        <v/>
      </c>
      <c r="DF430" s="145" t="str">
        <f>IFERROR(TRUNC(VLOOKUP($E430,'Container Panel'!$B$41:$Z$100,$D430,0)/(VLOOKUP(DF$276,UI!$A$12:$O$51,VLOOKUP(DF$277,$B$276:$C$278,2,0),0)/1000)),"")</f>
        <v/>
      </c>
      <c r="DG430" s="145" t="str">
        <f>IFERROR(TRUNC(VLOOKUP($E430,'Container Panel'!$B$41:$Z$100,$D430,0)/(VLOOKUP(DG$276,UI!$A$12:$O$51,VLOOKUP(DG$277,$B$276:$C$278,2,0),0)/1000)),"")</f>
        <v/>
      </c>
      <c r="DH430" s="145" t="str">
        <f>IFERROR(TRUNC(VLOOKUP($E430,'Container Panel'!$B$41:$Z$100,$D430,0)/(VLOOKUP(DH$276,UI!$A$12:$O$51,VLOOKUP(DH$277,$B$276:$C$278,2,0),0)/1000)),"")</f>
        <v/>
      </c>
      <c r="DI430" s="145" t="str">
        <f>IFERROR(TRUNC(VLOOKUP($E430,'Container Panel'!$B$41:$Z$100,$D430,0)/(VLOOKUP(DI$276,UI!$A$12:$O$51,VLOOKUP(DI$277,$B$276:$C$278,2,0),0)/1000)),"")</f>
        <v/>
      </c>
      <c r="DJ430" s="145" t="str">
        <f>IFERROR(TRUNC(VLOOKUP($E430,'Container Panel'!$B$41:$Z$100,$D430,0)/(VLOOKUP(DJ$276,UI!$A$12:$O$51,VLOOKUP(DJ$277,$B$276:$C$278,2,0),0)/1000)),"")</f>
        <v/>
      </c>
      <c r="DK430" s="145" t="str">
        <f>IFERROR(TRUNC(VLOOKUP($E430,'Container Panel'!$B$41:$Z$100,$D430,0)/(VLOOKUP(DK$276,UI!$A$12:$O$51,VLOOKUP(DK$277,$B$276:$C$278,2,0),0)/1000)),"")</f>
        <v/>
      </c>
      <c r="DL430" s="145" t="str">
        <f>IFERROR(TRUNC(VLOOKUP($E430,'Container Panel'!$B$41:$Z$100,$D430,0)/(VLOOKUP(DL$276,UI!$A$12:$O$51,VLOOKUP(DL$277,$B$276:$C$278,2,0),0)/1000)),"")</f>
        <v/>
      </c>
      <c r="DM430" s="145" t="str">
        <f>IFERROR(TRUNC(VLOOKUP($E430,'Container Panel'!$B$41:$Z$100,$D430,0)/(VLOOKUP(DM$276,UI!$A$12:$O$51,VLOOKUP(DM$277,$B$276:$C$278,2,0),0)/1000)),"")</f>
        <v/>
      </c>
      <c r="DN430" s="145" t="str">
        <f>IFERROR(TRUNC(VLOOKUP($E430,'Container Panel'!$B$41:$Z$100,$D430,0)/(VLOOKUP(DN$276,UI!$A$12:$O$51,VLOOKUP(DN$277,$B$276:$C$278,2,0),0)/1000)),"")</f>
        <v/>
      </c>
      <c r="DO430" s="145" t="str">
        <f>IFERROR(TRUNC(VLOOKUP($E430,'Container Panel'!$B$41:$Z$100,$D430,0)/(VLOOKUP(DO$276,UI!$A$12:$O$51,VLOOKUP(DO$277,$B$276:$C$278,2,0),0)/1000)),"")</f>
        <v/>
      </c>
      <c r="DP430" s="145" t="str">
        <f>IFERROR(TRUNC(VLOOKUP($E430,'Container Panel'!$B$41:$Z$100,$D430,0)/(VLOOKUP(DP$276,UI!$A$12:$O$51,VLOOKUP(DP$277,$B$276:$C$278,2,0),0)/1000)),"")</f>
        <v/>
      </c>
      <c r="DQ430" s="145" t="str">
        <f>IFERROR(TRUNC(VLOOKUP($E430,'Container Panel'!$B$41:$Z$100,$D430,0)/(VLOOKUP(DQ$276,UI!$A$12:$O$51,VLOOKUP(DQ$277,$B$276:$C$278,2,0),0)/1000)),"")</f>
        <v/>
      </c>
      <c r="DR430" s="145" t="str">
        <f>IFERROR(TRUNC(VLOOKUP($E430,'Container Panel'!$B$41:$Z$100,$D430,0)/(VLOOKUP(DR$276,UI!$A$12:$O$51,VLOOKUP(DR$277,$B$276:$C$278,2,0),0)/1000)),"")</f>
        <v/>
      </c>
      <c r="DS430" s="145" t="str">
        <f>IFERROR(TRUNC(VLOOKUP($E430,'Container Panel'!$B$41:$Z$100,$D430,0)/(VLOOKUP(DS$276,UI!$A$12:$O$51,VLOOKUP(DS$277,$B$276:$C$278,2,0),0)/1000)),"")</f>
        <v/>
      </c>
      <c r="DT430" s="145" t="str">
        <f>IFERROR(TRUNC(VLOOKUP($E430,'Container Panel'!$B$41:$Z$100,$D430,0)/(VLOOKUP(DT$276,UI!$A$12:$O$51,VLOOKUP(DT$277,$B$276:$C$278,2,0),0)/1000)),"")</f>
        <v/>
      </c>
      <c r="DU430" s="145" t="str">
        <f>IFERROR(TRUNC(VLOOKUP($E430,'Container Panel'!$B$41:$Z$100,$D430,0)/(VLOOKUP(DU$276,UI!$A$12:$O$51,VLOOKUP(DU$277,$B$276:$C$278,2,0),0)/1000)),"")</f>
        <v/>
      </c>
      <c r="DV430" s="145" t="str">
        <f>IFERROR(TRUNC(VLOOKUP($E430,'Container Panel'!$B$41:$Z$100,$D430,0)/(VLOOKUP(DV$276,UI!$A$12:$O$51,VLOOKUP(DV$277,$B$276:$C$278,2,0),0)/1000)),"")</f>
        <v/>
      </c>
      <c r="DW430" s="145" t="str">
        <f>IFERROR(TRUNC(VLOOKUP($E430,'Container Panel'!$B$41:$Z$100,$D430,0)/(VLOOKUP(DW$276,UI!$A$12:$O$51,VLOOKUP(DW$277,$B$276:$C$278,2,0),0)/1000)),"")</f>
        <v/>
      </c>
      <c r="DX430" s="145" t="str">
        <f>IFERROR(TRUNC(VLOOKUP($E430,'Container Panel'!$B$41:$Z$100,$D430,0)/(VLOOKUP(DX$276,UI!$A$12:$O$51,VLOOKUP(DX$277,$B$276:$C$278,2,0),0)/1000)),"")</f>
        <v/>
      </c>
      <c r="DY430" s="145" t="str">
        <f>IFERROR(TRUNC(VLOOKUP($E430,'Container Panel'!$B$41:$Z$100,$D430,0)/(VLOOKUP(DY$276,UI!$A$12:$O$51,VLOOKUP(DY$277,$B$276:$C$278,2,0),0)/1000)),"")</f>
        <v/>
      </c>
      <c r="DZ430" s="145" t="str">
        <f>IFERROR(TRUNC(VLOOKUP($E430,'Container Panel'!$B$41:$Z$100,$D430,0)/(VLOOKUP(DZ$276,UI!$A$12:$O$51,VLOOKUP(DZ$277,$B$276:$C$278,2,0),0)/1000)),"")</f>
        <v/>
      </c>
      <c r="EA430" s="145" t="str">
        <f>IFERROR(TRUNC(VLOOKUP($E430,'Container Panel'!$B$41:$Z$100,$D430,0)/(VLOOKUP(EA$276,UI!$A$12:$O$51,VLOOKUP(EA$277,$B$276:$C$278,2,0),0)/1000)),"")</f>
        <v/>
      </c>
      <c r="EB430" s="145" t="str">
        <f>IFERROR(TRUNC(VLOOKUP($E430,'Container Panel'!$B$41:$Z$100,$D430,0)/(VLOOKUP(EB$276,UI!$A$12:$O$51,VLOOKUP(EB$277,$B$276:$C$278,2,0),0)/1000)),"")</f>
        <v/>
      </c>
      <c r="EC430" s="145" t="str">
        <f>IFERROR(TRUNC(VLOOKUP($E430,'Container Panel'!$B$41:$Z$100,$D430,0)/(VLOOKUP(EC$276,UI!$A$12:$O$51,VLOOKUP(EC$277,$B$276:$C$278,2,0),0)/1000)),"")</f>
        <v/>
      </c>
      <c r="ED430" s="145" t="str">
        <f>IFERROR(TRUNC(VLOOKUP($E430,'Container Panel'!$B$41:$Z$100,$D430,0)/(VLOOKUP(ED$276,UI!$A$12:$O$51,VLOOKUP(ED$277,$B$276:$C$278,2,0),0)/1000)),"")</f>
        <v/>
      </c>
      <c r="EE430" s="145" t="str">
        <f>IFERROR(TRUNC(VLOOKUP($E430,'Container Panel'!$B$41:$Z$100,$D430,0)/(VLOOKUP(EE$276,UI!$A$12:$O$51,VLOOKUP(EE$277,$B$276:$C$278,2,0),0)/1000)),"")</f>
        <v/>
      </c>
      <c r="EF430" s="145" t="str">
        <f>IFERROR(TRUNC(VLOOKUP($E430,'Container Panel'!$B$41:$Z$100,$D430,0)/(VLOOKUP(EF$276,UI!$A$12:$O$51,VLOOKUP(EF$277,$B$276:$C$278,2,0),0)/1000)),"")</f>
        <v/>
      </c>
      <c r="EG430" s="145" t="str">
        <f>IFERROR(TRUNC(VLOOKUP($E430,'Container Panel'!$B$41:$Z$100,$D430,0)/(VLOOKUP(EG$276,UI!$A$12:$O$51,VLOOKUP(EG$277,$B$276:$C$278,2,0),0)/1000)),"")</f>
        <v/>
      </c>
      <c r="EH430" s="145" t="str">
        <f>IFERROR(TRUNC(VLOOKUP($E430,'Container Panel'!$B$41:$Z$100,$D430,0)/(VLOOKUP(EH$276,UI!$A$12:$O$51,VLOOKUP(EH$277,$B$276:$C$278,2,0),0)/1000)),"")</f>
        <v/>
      </c>
      <c r="EI430" s="145" t="str">
        <f>IFERROR(TRUNC(VLOOKUP($E430,'Container Panel'!$B$41:$Z$100,$D430,0)/(VLOOKUP(EI$276,UI!$A$12:$O$51,VLOOKUP(EI$277,$B$276:$C$278,2,0),0)/1000)),"")</f>
        <v/>
      </c>
      <c r="EJ430" s="145" t="str">
        <f>IFERROR(TRUNC(VLOOKUP($E430,'Container Panel'!$B$41:$Z$100,$D430,0)/(VLOOKUP(EJ$276,UI!$A$12:$O$51,VLOOKUP(EJ$277,$B$276:$C$278,2,0),0)/1000)),"")</f>
        <v/>
      </c>
      <c r="EK430" s="145" t="str">
        <f>IFERROR(TRUNC(VLOOKUP($E430,'Container Panel'!$B$41:$Z$100,$D430,0)/(VLOOKUP(EK$276,UI!$A$12:$O$51,VLOOKUP(EK$277,$B$276:$C$278,2,0),0)/1000)),"")</f>
        <v/>
      </c>
      <c r="EL430" s="145" t="str">
        <f>IFERROR(TRUNC(VLOOKUP($E430,'Container Panel'!$B$41:$Z$100,$D430,0)/(VLOOKUP(EL$276,UI!$A$12:$O$51,VLOOKUP(EL$277,$B$276:$C$278,2,0),0)/1000)),"")</f>
        <v/>
      </c>
      <c r="EM430" s="145" t="str">
        <f>IFERROR(TRUNC(VLOOKUP($E430,'Container Panel'!$B$41:$Z$100,$D430,0)/(VLOOKUP(EM$276,UI!$A$12:$O$51,VLOOKUP(EM$277,$B$276:$C$278,2,0),0)/1000)),"")</f>
        <v/>
      </c>
      <c r="EN430" s="145" t="str">
        <f>IFERROR(TRUNC(VLOOKUP($E430,'Container Panel'!$B$41:$Z$100,$D430,0)/(VLOOKUP(EN$276,UI!$A$12:$O$51,VLOOKUP(EN$277,$B$276:$C$278,2,0),0)/1000)),"")</f>
        <v/>
      </c>
      <c r="EO430" s="145" t="str">
        <f>IFERROR(TRUNC(VLOOKUP($E430,'Container Panel'!$B$41:$Z$100,$D430,0)/(VLOOKUP(EO$276,UI!$A$12:$O$51,VLOOKUP(EO$277,$B$276:$C$278,2,0),0)/1000)),"")</f>
        <v/>
      </c>
      <c r="EP430" s="145" t="str">
        <f>IFERROR(TRUNC(VLOOKUP($E430,'Container Panel'!$B$41:$Z$100,$D430,0)/(VLOOKUP(EP$276,UI!$A$12:$O$51,VLOOKUP(EP$277,$B$276:$C$278,2,0),0)/1000)),"")</f>
        <v/>
      </c>
      <c r="EQ430" s="145" t="str">
        <f>IFERROR(TRUNC(VLOOKUP($E430,'Container Panel'!$B$41:$Z$100,$D430,0)/(VLOOKUP(EQ$276,UI!$A$12:$O$51,VLOOKUP(EQ$277,$B$276:$C$278,2,0),0)/1000)),"")</f>
        <v/>
      </c>
      <c r="ER430" s="145" t="str">
        <f>IFERROR(TRUNC(VLOOKUP($E430,'Container Panel'!$B$41:$Z$100,$D430,0)/(VLOOKUP(ER$276,UI!$A$12:$O$51,VLOOKUP(ER$277,$B$276:$C$278,2,0),0)/1000)),"")</f>
        <v/>
      </c>
      <c r="ES430" s="145" t="str">
        <f>IFERROR(TRUNC(VLOOKUP($E430,'Container Panel'!$B$41:$Z$100,$D430,0)/(VLOOKUP(ES$276,UI!$A$12:$O$51,VLOOKUP(ES$277,$B$276:$C$278,2,0),0)/1000)),"")</f>
        <v/>
      </c>
      <c r="ET430" s="145" t="str">
        <f>IFERROR(TRUNC(VLOOKUP($E430,'Container Panel'!$B$41:$Z$100,$D430,0)/(VLOOKUP(ET$276,UI!$A$12:$O$51,VLOOKUP(ET$277,$B$276:$C$278,2,0),0)/1000)),"")</f>
        <v/>
      </c>
      <c r="EU430" s="145" t="str">
        <f>IFERROR(TRUNC(VLOOKUP($E430,'Container Panel'!$B$41:$Z$100,$D430,0)/(VLOOKUP(EU$276,UI!$A$12:$O$51,VLOOKUP(EU$277,$B$276:$C$278,2,0),0)/1000)),"")</f>
        <v/>
      </c>
      <c r="EV430" s="145" t="str">
        <f>IFERROR(TRUNC(VLOOKUP($E430,'Container Panel'!$B$41:$Z$100,$D430,0)/(VLOOKUP(EV$276,UI!$A$12:$O$51,VLOOKUP(EV$277,$B$276:$C$278,2,0),0)/1000)),"")</f>
        <v/>
      </c>
      <c r="EW430" s="145" t="str">
        <f>IFERROR(TRUNC(VLOOKUP($E430,'Container Panel'!$B$41:$Z$100,$D430,0)/(VLOOKUP(EW$276,UI!$A$12:$O$51,VLOOKUP(EW$277,$B$276:$C$278,2,0),0)/1000)),"")</f>
        <v/>
      </c>
      <c r="EX430" s="145" t="str">
        <f>IFERROR(TRUNC(VLOOKUP($E430,'Container Panel'!$B$41:$Z$100,$D430,0)/(VLOOKUP(EX$276,UI!$A$12:$O$51,VLOOKUP(EX$277,$B$276:$C$278,2,0),0)/1000)),"")</f>
        <v/>
      </c>
      <c r="EY430" s="145" t="str">
        <f>IFERROR(TRUNC(VLOOKUP($E430,'Container Panel'!$B$41:$Z$100,$D430,0)/(VLOOKUP(EY$276,UI!$A$12:$O$51,VLOOKUP(EY$277,$B$276:$C$278,2,0),0)/1000)),"")</f>
        <v/>
      </c>
      <c r="EZ430" s="145" t="str">
        <f>IFERROR(TRUNC(VLOOKUP($E430,'Container Panel'!$B$41:$Z$100,$D430,0)/(VLOOKUP(EZ$276,UI!$A$12:$O$51,VLOOKUP(EZ$277,$B$276:$C$278,2,0),0)/1000)),"")</f>
        <v/>
      </c>
      <c r="FA430" s="145" t="str">
        <f>IFERROR(TRUNC(VLOOKUP($E430,'Container Panel'!$B$41:$Z$100,$D430,0)/(VLOOKUP(FA$276,UI!$A$12:$O$51,VLOOKUP(FA$277,$B$276:$C$278,2,0),0)/1000)),"")</f>
        <v/>
      </c>
      <c r="FB430" s="145" t="str">
        <f>IFERROR(TRUNC(VLOOKUP($E430,'Container Panel'!$B$41:$Z$100,$D430,0)/(VLOOKUP(FB$276,UI!$A$12:$O$51,VLOOKUP(FB$277,$B$276:$C$278,2,0),0)/1000)),"")</f>
        <v/>
      </c>
      <c r="FC430" s="145" t="str">
        <f>IFERROR(TRUNC(VLOOKUP($E430,'Container Panel'!$B$41:$Z$100,$D430,0)/(VLOOKUP(FC$276,UI!$A$12:$O$51,VLOOKUP(FC$277,$B$276:$C$278,2,0),0)/1000)),"")</f>
        <v/>
      </c>
      <c r="FD430" s="145" t="str">
        <f>IFERROR(TRUNC(VLOOKUP($E430,'Container Panel'!$B$41:$Z$100,$D430,0)/(VLOOKUP(FD$276,UI!$A$12:$O$51,VLOOKUP(FD$277,$B$276:$C$278,2,0),0)/1000)),"")</f>
        <v/>
      </c>
      <c r="FE430" s="145" t="str">
        <f>IFERROR(TRUNC(VLOOKUP($E430,'Container Panel'!$B$41:$Z$100,$D430,0)/(VLOOKUP(FE$276,UI!$A$12:$O$51,VLOOKUP(FE$277,$B$276:$C$278,2,0),0)/1000)),"")</f>
        <v/>
      </c>
      <c r="FF430" s="145" t="str">
        <f>IFERROR(TRUNC(VLOOKUP($E430,'Container Panel'!$B$41:$Z$100,$D430,0)/(VLOOKUP(FF$276,UI!$A$12:$O$51,VLOOKUP(FF$277,$B$276:$C$278,2,0),0)/1000)),"")</f>
        <v/>
      </c>
      <c r="FG430" s="145" t="str">
        <f>IFERROR(TRUNC(VLOOKUP($E430,'Container Panel'!$B$41:$Z$100,$D430,0)/(VLOOKUP(FG$276,UI!$A$12:$O$51,VLOOKUP(FG$277,$B$276:$C$278,2,0),0)/1000)),"")</f>
        <v/>
      </c>
      <c r="FH430" s="145" t="str">
        <f>IFERROR(TRUNC(VLOOKUP($E430,'Container Panel'!$B$41:$Z$100,$D430,0)/(VLOOKUP(FH$276,UI!$A$12:$O$51,VLOOKUP(FH$277,$B$276:$C$278,2,0),0)/1000)),"")</f>
        <v/>
      </c>
      <c r="FI430" s="145" t="str">
        <f>IFERROR(TRUNC(VLOOKUP($E430,'Container Panel'!$B$41:$Z$100,$D430,0)/(VLOOKUP(FI$276,UI!$A$12:$O$51,VLOOKUP(FI$277,$B$276:$C$278,2,0),0)/1000)),"")</f>
        <v/>
      </c>
      <c r="FJ430" s="145" t="str">
        <f>IFERROR(TRUNC(VLOOKUP($E430,'Container Panel'!$B$41:$Z$100,$D430,0)/(VLOOKUP(FJ$276,UI!$A$12:$O$51,VLOOKUP(FJ$277,$B$276:$C$278,2,0),0)/1000)),"")</f>
        <v/>
      </c>
      <c r="FK430" s="145" t="str">
        <f>IFERROR(TRUNC(VLOOKUP($E430,'Container Panel'!$B$41:$Z$100,$D430,0)/(VLOOKUP(FK$276,UI!$A$12:$O$51,VLOOKUP(FK$277,$B$276:$C$278,2,0),0)/1000)),"")</f>
        <v/>
      </c>
      <c r="FL430" s="145" t="str">
        <f>IFERROR(TRUNC(VLOOKUP($E430,'Container Panel'!$B$41:$Z$100,$D430,0)/(VLOOKUP(FL$276,UI!$A$12:$O$51,VLOOKUP(FL$277,$B$276:$C$278,2,0),0)/1000)),"")</f>
        <v/>
      </c>
      <c r="FM430" s="145" t="str">
        <f>IFERROR(TRUNC(VLOOKUP($E430,'Container Panel'!$B$41:$Z$100,$D430,0)/(VLOOKUP(FM$276,UI!$A$12:$O$51,VLOOKUP(FM$277,$B$276:$C$278,2,0),0)/1000)),"")</f>
        <v/>
      </c>
      <c r="FN430" s="145" t="str">
        <f>IFERROR(TRUNC(VLOOKUP($E430,'Container Panel'!$B$41:$Z$100,$D430,0)/(VLOOKUP(FN$276,UI!$A$12:$O$51,VLOOKUP(FN$277,$B$276:$C$278,2,0),0)/1000)),"")</f>
        <v/>
      </c>
      <c r="FO430" s="145" t="str">
        <f>IFERROR(TRUNC(VLOOKUP($E430,'Container Panel'!$B$41:$Z$100,$D430,0)/(VLOOKUP(FO$276,UI!$A$12:$O$51,VLOOKUP(FO$277,$B$276:$C$278,2,0),0)/1000)),"")</f>
        <v/>
      </c>
      <c r="FP430" s="145" t="str">
        <f>IFERROR(TRUNC(VLOOKUP($E430,'Container Panel'!$B$41:$Z$100,$D430,0)/(VLOOKUP(FP$276,UI!$A$12:$O$51,VLOOKUP(FP$277,$B$276:$C$278,2,0),0)/1000)),"")</f>
        <v/>
      </c>
      <c r="FQ430" s="145" t="str">
        <f>IFERROR(TRUNC(VLOOKUP($E430,'Container Panel'!$B$41:$Z$100,$D430,0)/(VLOOKUP(FQ$276,UI!$A$12:$O$51,VLOOKUP(FQ$277,$B$276:$C$278,2,0),0)/1000)),"")</f>
        <v/>
      </c>
      <c r="FR430" s="145" t="str">
        <f>IFERROR(TRUNC(VLOOKUP($E430,'Container Panel'!$B$41:$Z$100,$D430,0)/(VLOOKUP(FR$276,UI!$A$12:$O$51,VLOOKUP(FR$277,$B$276:$C$278,2,0),0)/1000)),"")</f>
        <v/>
      </c>
      <c r="FS430" s="145" t="str">
        <f>IFERROR(TRUNC(VLOOKUP($E430,'Container Panel'!$B$41:$Z$100,$D430,0)/(VLOOKUP(FS$276,UI!$A$12:$O$51,VLOOKUP(FS$277,$B$276:$C$278,2,0),0)/1000)),"")</f>
        <v/>
      </c>
      <c r="FT430" s="145" t="str">
        <f>IFERROR(TRUNC(VLOOKUP($E430,'Container Panel'!$B$41:$Z$100,$D430,0)/(VLOOKUP(FT$276,UI!$A$12:$O$51,VLOOKUP(FT$277,$B$276:$C$278,2,0),0)/1000)),"")</f>
        <v/>
      </c>
      <c r="FU430" s="145" t="str">
        <f>IFERROR(TRUNC(VLOOKUP($E430,'Container Panel'!$B$41:$Z$100,$D430,0)/(VLOOKUP(FU$276,UI!$A$12:$O$51,VLOOKUP(FU$277,$B$276:$C$278,2,0),0)/1000)),"")</f>
        <v/>
      </c>
      <c r="FV430" s="145" t="str">
        <f>IFERROR(TRUNC(VLOOKUP($E430,'Container Panel'!$B$41:$Z$100,$D430,0)/(VLOOKUP(FV$276,UI!$A$12:$O$51,VLOOKUP(FV$277,$B$276:$C$278,2,0),0)/1000)),"")</f>
        <v/>
      </c>
      <c r="FW430" s="145" t="str">
        <f>IFERROR(TRUNC(VLOOKUP($E430,'Container Panel'!$B$41:$Z$100,$D430,0)/(VLOOKUP(FW$276,UI!$A$12:$O$51,VLOOKUP(FW$277,$B$276:$C$278,2,0),0)/1000)),"")</f>
        <v/>
      </c>
      <c r="FX430" s="145" t="str">
        <f>IFERROR(TRUNC(VLOOKUP($E430,'Container Panel'!$B$41:$Z$100,$D430,0)/(VLOOKUP(FX$276,UI!$A$12:$O$51,VLOOKUP(FX$277,$B$276:$C$278,2,0),0)/1000)),"")</f>
        <v/>
      </c>
      <c r="FY430" s="145" t="str">
        <f>IFERROR(TRUNC(VLOOKUP($E430,'Container Panel'!$B$41:$Z$100,$D430,0)/(VLOOKUP(FY$276,UI!$A$12:$O$51,VLOOKUP(FY$277,$B$276:$C$278,2,0),0)/1000)),"")</f>
        <v/>
      </c>
      <c r="FZ430" s="145" t="str">
        <f>IFERROR(TRUNC(VLOOKUP($E430,'Container Panel'!$B$41:$Z$100,$D430,0)/(VLOOKUP(FZ$276,UI!$A$12:$O$51,VLOOKUP(FZ$277,$B$276:$C$278,2,0),0)/1000)),"")</f>
        <v/>
      </c>
      <c r="GA430" s="145" t="str">
        <f>IFERROR(TRUNC(VLOOKUP($E430,'Container Panel'!$B$41:$Z$100,$D430,0)/(VLOOKUP(GA$276,UI!$A$12:$O$51,VLOOKUP(GA$277,$B$276:$C$278,2,0),0)/1000)),"")</f>
        <v/>
      </c>
      <c r="GB430" s="145" t="str">
        <f>IFERROR(TRUNC(VLOOKUP($E430,'Container Panel'!$B$41:$Z$100,$D430,0)/(VLOOKUP(GB$276,UI!$A$12:$O$51,VLOOKUP(GB$277,$B$276:$C$278,2,0),0)/1000)),"")</f>
        <v/>
      </c>
      <c r="GC430" s="145" t="str">
        <f>IFERROR(TRUNC(VLOOKUP($E430,'Container Panel'!$B$41:$Z$100,$D430,0)/(VLOOKUP(GC$276,UI!$A$12:$O$51,VLOOKUP(GC$277,$B$276:$C$278,2,0),0)/1000)),"")</f>
        <v/>
      </c>
      <c r="GD430" s="145" t="str">
        <f>IFERROR(TRUNC(VLOOKUP($E430,'Container Panel'!$B$41:$Z$100,$D430,0)/(VLOOKUP(GD$276,UI!$A$12:$O$51,VLOOKUP(GD$277,$B$276:$C$278,2,0),0)/1000)),"")</f>
        <v/>
      </c>
      <c r="GE430" s="145" t="str">
        <f>IFERROR(TRUNC(VLOOKUP($E430,'Container Panel'!$B$41:$Z$100,$D430,0)/(VLOOKUP(GE$276,UI!$A$12:$O$51,VLOOKUP(GE$277,$B$276:$C$278,2,0),0)/1000)),"")</f>
        <v/>
      </c>
      <c r="GF430" s="145" t="str">
        <f>IFERROR(TRUNC(VLOOKUP($E430,'Container Panel'!$B$41:$Z$100,$D430,0)/(VLOOKUP(GF$276,UI!$A$12:$O$51,VLOOKUP(GF$277,$B$276:$C$278,2,0),0)/1000)),"")</f>
        <v/>
      </c>
      <c r="GG430" s="145" t="str">
        <f>IFERROR(TRUNC(VLOOKUP($E430,'Container Panel'!$B$41:$Z$100,$D430,0)/(VLOOKUP(GG$276,UI!$A$12:$O$51,VLOOKUP(GG$277,$B$276:$C$278,2,0),0)/1000)),"")</f>
        <v/>
      </c>
      <c r="GH430" s="145" t="str">
        <f>IFERROR(TRUNC(VLOOKUP($E430,'Container Panel'!$B$41:$Z$100,$D430,0)/(VLOOKUP(GH$276,UI!$A$12:$O$51,VLOOKUP(GH$277,$B$276:$C$278,2,0),0)/1000)),"")</f>
        <v/>
      </c>
      <c r="GI430" s="145" t="str">
        <f>IFERROR(TRUNC(VLOOKUP($E430,'Container Panel'!$B$41:$Z$100,$D430,0)/(VLOOKUP(GI$276,UI!$A$12:$O$51,VLOOKUP(GI$277,$B$276:$C$278,2,0),0)/1000)),"")</f>
        <v/>
      </c>
      <c r="GJ430" s="145" t="str">
        <f>IFERROR(TRUNC(VLOOKUP($E430,'Container Panel'!$B$41:$Z$100,$D430,0)/(VLOOKUP(GJ$276,UI!$A$12:$O$51,VLOOKUP(GJ$277,$B$276:$C$278,2,0),0)/1000)),"")</f>
        <v/>
      </c>
      <c r="GK430" s="145" t="str">
        <f>IFERROR(TRUNC(VLOOKUP($E430,'Container Panel'!$B$41:$Z$100,$D430,0)/(VLOOKUP(GK$276,UI!$A$12:$O$51,VLOOKUP(GK$277,$B$276:$C$278,2,0),0)/1000)),"")</f>
        <v/>
      </c>
      <c r="GL430" s="145" t="str">
        <f>IFERROR(TRUNC(VLOOKUP($E430,'Container Panel'!$B$41:$Z$100,$D430,0)/(VLOOKUP(GL$276,UI!$A$12:$O$51,VLOOKUP(GL$277,$B$276:$C$278,2,0),0)/1000)),"")</f>
        <v/>
      </c>
      <c r="GM430" s="145" t="str">
        <f>IFERROR(TRUNC(VLOOKUP($E430,'Container Panel'!$B$41:$Z$100,$D430,0)/(VLOOKUP(GM$276,UI!$A$12:$O$51,VLOOKUP(GM$277,$B$276:$C$278,2,0),0)/1000)),"")</f>
        <v/>
      </c>
      <c r="GN430" s="145" t="str">
        <f>IFERROR(TRUNC(VLOOKUP($E430,'Container Panel'!$B$41:$Z$100,$D430,0)/(VLOOKUP(GN$276,UI!$A$12:$O$51,VLOOKUP(GN$277,$B$276:$C$278,2,0),0)/1000)),"")</f>
        <v/>
      </c>
      <c r="GO430" s="145" t="str">
        <f>IFERROR(TRUNC(VLOOKUP($E430,'Container Panel'!$B$41:$Z$100,$D430,0)/(VLOOKUP(GO$276,UI!$A$12:$O$51,VLOOKUP(GO$277,$B$276:$C$278,2,0),0)/1000)),"")</f>
        <v/>
      </c>
      <c r="GP430" s="145" t="str">
        <f>IFERROR(TRUNC(VLOOKUP($E430,'Container Panel'!$B$41:$Z$100,$D430,0)/(VLOOKUP(GP$276,UI!$A$12:$O$51,VLOOKUP(GP$277,$B$276:$C$278,2,0),0)/1000)),"")</f>
        <v/>
      </c>
      <c r="GQ430" s="145" t="str">
        <f>IFERROR(TRUNC(VLOOKUP($E430,'Container Panel'!$B$41:$Z$100,$D430,0)/(VLOOKUP(GQ$276,UI!$A$12:$O$51,VLOOKUP(GQ$277,$B$276:$C$278,2,0),0)/1000)),"")</f>
        <v/>
      </c>
      <c r="GR430" s="145" t="str">
        <f>IFERROR(TRUNC(VLOOKUP($E430,'Container Panel'!$B$41:$Z$100,$D430,0)/(VLOOKUP(GR$276,UI!$A$12:$O$51,VLOOKUP(GR$277,$B$276:$C$278,2,0),0)/1000)),"")</f>
        <v/>
      </c>
      <c r="GS430" s="145" t="str">
        <f>IFERROR(TRUNC(VLOOKUP($E430,'Container Panel'!$B$41:$Z$100,$D430,0)/(VLOOKUP(GS$276,UI!$A$12:$O$51,VLOOKUP(GS$277,$B$276:$C$278,2,0),0)/1000)),"")</f>
        <v/>
      </c>
      <c r="GT430" s="145" t="str">
        <f>IFERROR(TRUNC(VLOOKUP($E430,'Container Panel'!$B$41:$Z$100,$D430,0)/(VLOOKUP(GT$276,UI!$A$12:$O$51,VLOOKUP(GT$277,$B$276:$C$278,2,0),0)/1000)),"")</f>
        <v/>
      </c>
      <c r="GU430" s="145" t="str">
        <f>IFERROR(TRUNC(VLOOKUP($E430,'Container Panel'!$B$41:$Z$100,$D430,0)/(VLOOKUP(GU$276,UI!$A$12:$O$51,VLOOKUP(GU$277,$B$276:$C$278,2,0),0)/1000)),"")</f>
        <v/>
      </c>
      <c r="GV430" s="145" t="str">
        <f>IFERROR(TRUNC(VLOOKUP($E430,'Container Panel'!$B$41:$Z$100,$D430,0)/(VLOOKUP(GV$276,UI!$A$12:$O$51,VLOOKUP(GV$277,$B$276:$C$278,2,0),0)/1000)),"")</f>
        <v/>
      </c>
      <c r="GW430" s="145" t="str">
        <f>IFERROR(TRUNC(VLOOKUP($E430,'Container Panel'!$B$41:$Z$100,$D430,0)/(VLOOKUP(GW$276,UI!$A$12:$O$51,VLOOKUP(GW$277,$B$276:$C$278,2,0),0)/1000)),"")</f>
        <v/>
      </c>
      <c r="GX430" s="145" t="str">
        <f>IFERROR(TRUNC(VLOOKUP($E430,'Container Panel'!$B$41:$Z$100,$D430,0)/(VLOOKUP(GX$276,UI!$A$12:$O$51,VLOOKUP(GX$277,$B$276:$C$278,2,0),0)/1000)),"")</f>
        <v/>
      </c>
      <c r="GY430" s="145" t="str">
        <f>IFERROR(TRUNC(VLOOKUP($E430,'Container Panel'!$B$41:$Z$100,$D430,0)/(VLOOKUP(GY$276,UI!$A$12:$O$51,VLOOKUP(GY$277,$B$276:$C$278,2,0),0)/1000)),"")</f>
        <v/>
      </c>
      <c r="GZ430" s="145" t="str">
        <f>IFERROR(TRUNC(VLOOKUP($E430,'Container Panel'!$B$41:$Z$100,$D430,0)/(VLOOKUP(GZ$276,UI!$A$12:$O$51,VLOOKUP(GZ$277,$B$276:$C$278,2,0),0)/1000)),"")</f>
        <v/>
      </c>
      <c r="HA430" s="145" t="str">
        <f>IFERROR(TRUNC(VLOOKUP($E430,'Container Panel'!$B$41:$Z$100,$D430,0)/(VLOOKUP(HA$276,UI!$A$12:$O$51,VLOOKUP(HA$277,$B$276:$C$278,2,0),0)/1000)),"")</f>
        <v/>
      </c>
      <c r="HB430" s="145" t="str">
        <f>IFERROR(TRUNC(VLOOKUP($E430,'Container Panel'!$B$41:$Z$100,$D430,0)/(VLOOKUP(HB$276,UI!$A$12:$O$51,VLOOKUP(HB$277,$B$276:$C$278,2,0),0)/1000)),"")</f>
        <v/>
      </c>
      <c r="HC430" s="145" t="str">
        <f>IFERROR(TRUNC(VLOOKUP($E430,'Container Panel'!$B$41:$Z$100,$D430,0)/(VLOOKUP(HC$276,UI!$A$12:$O$51,VLOOKUP(HC$277,$B$276:$C$278,2,0),0)/1000)),"")</f>
        <v/>
      </c>
      <c r="HD430" s="145" t="str">
        <f>IFERROR(TRUNC(VLOOKUP($E430,'Container Panel'!$B$41:$Z$100,$D430,0)/(VLOOKUP(HD$276,UI!$A$12:$O$51,VLOOKUP(HD$277,$B$276:$C$278,2,0),0)/1000)),"")</f>
        <v/>
      </c>
      <c r="HE430" s="145" t="str">
        <f>IFERROR(TRUNC(VLOOKUP($E430,'Container Panel'!$B$41:$Z$100,$D430,0)/(VLOOKUP(HE$276,UI!$A$12:$O$51,VLOOKUP(HE$277,$B$276:$C$278,2,0),0)/1000)),"")</f>
        <v/>
      </c>
      <c r="HF430" s="145" t="str">
        <f>IFERROR(TRUNC(VLOOKUP($E430,'Container Panel'!$B$41:$Z$100,$D430,0)/(VLOOKUP(HF$276,UI!$A$12:$O$51,VLOOKUP(HF$277,$B$276:$C$278,2,0),0)/1000)),"")</f>
        <v/>
      </c>
      <c r="HG430" s="145" t="str">
        <f>IFERROR(TRUNC(VLOOKUP($E430,'Container Panel'!$B$41:$Z$100,$D430,0)/(VLOOKUP(HG$276,UI!$A$12:$O$51,VLOOKUP(HG$277,$B$276:$C$278,2,0),0)/1000)),"")</f>
        <v/>
      </c>
      <c r="HH430" s="145" t="str">
        <f>IFERROR(TRUNC(VLOOKUP($E430,'Container Panel'!$B$41:$Z$100,$D430,0)/(VLOOKUP(HH$276,UI!$A$12:$O$51,VLOOKUP(HH$277,$B$276:$C$278,2,0),0)/1000)),"")</f>
        <v/>
      </c>
      <c r="HI430" s="145" t="str">
        <f>IFERROR(TRUNC(VLOOKUP($E430,'Container Panel'!$B$41:$Z$100,$D430,0)/(VLOOKUP(HI$276,UI!$A$12:$O$51,VLOOKUP(HI$277,$B$276:$C$278,2,0),0)/1000)),"")</f>
        <v/>
      </c>
      <c r="HJ430" s="145" t="str">
        <f>IFERROR(TRUNC(VLOOKUP($E430,'Container Panel'!$B$41:$Z$100,$D430,0)/(VLOOKUP(HJ$276,UI!$A$12:$O$51,VLOOKUP(HJ$277,$B$276:$C$278,2,0),0)/1000)),"")</f>
        <v/>
      </c>
      <c r="HK430" s="145" t="str">
        <f>IFERROR(TRUNC(VLOOKUP($E430,'Container Panel'!$B$41:$Z$100,$D430,0)/(VLOOKUP(HK$276,UI!$A$12:$O$51,VLOOKUP(HK$277,$B$276:$C$278,2,0),0)/1000)),"")</f>
        <v/>
      </c>
      <c r="HL430" s="145" t="str">
        <f>IFERROR(TRUNC(VLOOKUP($E430,'Container Panel'!$B$41:$Z$100,$D430,0)/(VLOOKUP(HL$276,UI!$A$12:$O$51,VLOOKUP(HL$277,$B$276:$C$278,2,0),0)/1000)),"")</f>
        <v/>
      </c>
      <c r="HM430" s="145" t="str">
        <f>IFERROR(TRUNC(VLOOKUP($E430,'Container Panel'!$B$41:$Z$100,$D430,0)/(VLOOKUP(HM$276,UI!$A$12:$O$51,VLOOKUP(HM$277,$B$276:$C$278,2,0),0)/1000)),"")</f>
        <v/>
      </c>
      <c r="HN430" s="145" t="str">
        <f>IFERROR(TRUNC(VLOOKUP($E430,'Container Panel'!$B$41:$Z$100,$D430,0)/(VLOOKUP(HN$276,UI!$A$12:$O$51,VLOOKUP(HN$277,$B$276:$C$278,2,0),0)/1000)),"")</f>
        <v/>
      </c>
      <c r="HO430" s="145" t="str">
        <f>IFERROR(TRUNC(VLOOKUP($E430,'Container Panel'!$B$41:$Z$100,$D430,0)/(VLOOKUP(HO$276,UI!$A$12:$O$51,VLOOKUP(HO$277,$B$276:$C$278,2,0),0)/1000)),"")</f>
        <v/>
      </c>
      <c r="HP430" s="145" t="str">
        <f>IFERROR(TRUNC(VLOOKUP($E430,'Container Panel'!$B$41:$Z$100,$D430,0)/(VLOOKUP(HP$276,UI!$A$12:$O$51,VLOOKUP(HP$277,$B$276:$C$278,2,0),0)/1000)),"")</f>
        <v/>
      </c>
      <c r="HQ430" s="145" t="str">
        <f>IFERROR(TRUNC(VLOOKUP($E430,'Container Panel'!$B$41:$Z$100,$D430,0)/(VLOOKUP(HQ$276,UI!$A$12:$O$51,VLOOKUP(HQ$277,$B$276:$C$278,2,0),0)/1000)),"")</f>
        <v/>
      </c>
      <c r="HR430" s="145" t="str">
        <f>IFERROR(TRUNC(VLOOKUP($E430,'Container Panel'!$B$41:$Z$100,$D430,0)/(VLOOKUP(HR$276,UI!$A$12:$O$51,VLOOKUP(HR$277,$B$276:$C$278,2,0),0)/1000)),"")</f>
        <v/>
      </c>
      <c r="HS430" s="145" t="str">
        <f>IFERROR(TRUNC(VLOOKUP($E430,'Container Panel'!$B$41:$Z$100,$D430,0)/(VLOOKUP(HS$276,UI!$A$12:$O$51,VLOOKUP(HS$277,$B$276:$C$278,2,0),0)/1000)),"")</f>
        <v/>
      </c>
      <c r="HT430" s="145" t="str">
        <f>IFERROR(TRUNC(VLOOKUP($E430,'Container Panel'!$B$41:$Z$100,$D430,0)/(VLOOKUP(HT$276,UI!$A$12:$O$51,VLOOKUP(HT$277,$B$276:$C$278,2,0),0)/1000)),"")</f>
        <v/>
      </c>
      <c r="HU430" s="145" t="str">
        <f>IFERROR(TRUNC(VLOOKUP($E430,'Container Panel'!$B$41:$Z$100,$D430,0)/(VLOOKUP(HU$276,UI!$A$12:$O$51,VLOOKUP(HU$277,$B$276:$C$278,2,0),0)/1000)),"")</f>
        <v/>
      </c>
      <c r="HV430" s="145" t="str">
        <f>IFERROR(TRUNC(VLOOKUP($E430,'Container Panel'!$B$41:$Z$100,$D430,0)/(VLOOKUP(HV$276,UI!$A$12:$O$51,VLOOKUP(HV$277,$B$276:$C$278,2,0),0)/1000)),"")</f>
        <v/>
      </c>
      <c r="HW430" s="145" t="str">
        <f>IFERROR(TRUNC(VLOOKUP($E430,'Container Panel'!$B$41:$Z$100,$D430,0)/(VLOOKUP(HW$276,UI!$A$12:$O$51,VLOOKUP(HW$277,$B$276:$C$278,2,0),0)/1000)),"")</f>
        <v/>
      </c>
      <c r="HX430" s="145" t="str">
        <f>IFERROR(TRUNC(VLOOKUP($E430,'Container Panel'!$B$41:$Z$100,$D430,0)/(VLOOKUP(HX$276,UI!$A$12:$O$51,VLOOKUP(HX$277,$B$276:$C$278,2,0),0)/1000)),"")</f>
        <v/>
      </c>
      <c r="HY430" s="145" t="str">
        <f>IFERROR(TRUNC(VLOOKUP($E430,'Container Panel'!$B$41:$Z$100,$D430,0)/(VLOOKUP(HY$276,UI!$A$12:$O$51,VLOOKUP(HY$277,$B$276:$C$278,2,0),0)/1000)),"")</f>
        <v/>
      </c>
      <c r="HZ430" s="145" t="str">
        <f>IFERROR(TRUNC(VLOOKUP($E430,'Container Panel'!$B$41:$Z$100,$D430,0)/(VLOOKUP(HZ$276,UI!$A$12:$O$51,VLOOKUP(HZ$277,$B$276:$C$278,2,0),0)/1000)),"")</f>
        <v/>
      </c>
      <c r="IA430" s="145" t="str">
        <f>IFERROR(TRUNC(VLOOKUP($E430,'Container Panel'!$B$41:$Z$100,$D430,0)/(VLOOKUP(IA$276,UI!$A$12:$O$51,VLOOKUP(IA$277,$B$276:$C$278,2,0),0)/1000)),"")</f>
        <v/>
      </c>
      <c r="IB430" s="145" t="str">
        <f>IFERROR(TRUNC(VLOOKUP($E430,'Container Panel'!$B$41:$Z$100,$D430,0)/(VLOOKUP(IB$276,UI!$A$12:$O$51,VLOOKUP(IB$277,$B$276:$C$278,2,0),0)/1000)),"")</f>
        <v/>
      </c>
      <c r="IC430" s="145" t="str">
        <f>IFERROR(TRUNC(VLOOKUP($E430,'Container Panel'!$B$41:$Z$100,$D430,0)/(VLOOKUP(IC$276,UI!$A$12:$O$51,VLOOKUP(IC$277,$B$276:$C$278,2,0),0)/1000)),"")</f>
        <v/>
      </c>
      <c r="ID430" s="145" t="str">
        <f>IFERROR(TRUNC(VLOOKUP($E430,'Container Panel'!$B$41:$Z$100,$D430,0)/(VLOOKUP(ID$276,UI!$A$12:$O$51,VLOOKUP(ID$277,$B$276:$C$278,2,0),0)/1000)),"")</f>
        <v/>
      </c>
      <c r="IE430" s="145" t="str">
        <f>IFERROR(TRUNC(VLOOKUP($E430,'Container Panel'!$B$41:$Z$100,$D430,0)/(VLOOKUP(IE$276,UI!$A$12:$O$51,VLOOKUP(IE$277,$B$276:$C$278,2,0),0)/1000)),"")</f>
        <v/>
      </c>
      <c r="IF430" s="145" t="str">
        <f>IFERROR(TRUNC(VLOOKUP($E430,'Container Panel'!$B$41:$Z$100,$D430,0)/(VLOOKUP(IF$276,UI!$A$12:$O$51,VLOOKUP(IF$277,$B$276:$C$278,2,0),0)/1000)),"")</f>
        <v/>
      </c>
      <c r="IG430" s="145" t="str">
        <f>IFERROR(TRUNC(VLOOKUP($E430,'Container Panel'!$B$41:$Z$100,$D430,0)/(VLOOKUP(IG$276,UI!$A$12:$O$51,VLOOKUP(IG$277,$B$276:$C$278,2,0),0)/1000)),"")</f>
        <v/>
      </c>
      <c r="IH430" s="145" t="str">
        <f>IFERROR(TRUNC(VLOOKUP($E430,'Container Panel'!$B$41:$Z$100,$D430,0)/(VLOOKUP(IH$276,UI!$A$12:$O$51,VLOOKUP(IH$277,$B$276:$C$278,2,0),0)/1000)),"")</f>
        <v/>
      </c>
      <c r="II430" s="145" t="str">
        <f>IFERROR(TRUNC(VLOOKUP($E430,'Container Panel'!$B$41:$Z$100,$D430,0)/(VLOOKUP(II$276,UI!$A$12:$O$51,VLOOKUP(II$277,$B$276:$C$278,2,0),0)/1000)),"")</f>
        <v/>
      </c>
      <c r="IJ430" s="145" t="str">
        <f>IFERROR(TRUNC(VLOOKUP($E430,'Container Panel'!$B$41:$Z$100,$D430,0)/(VLOOKUP(IJ$276,UI!$A$12:$O$51,VLOOKUP(IJ$277,$B$276:$C$278,2,0),0)/1000)),"")</f>
        <v/>
      </c>
      <c r="IK430" s="145" t="str">
        <f>IFERROR(TRUNC(VLOOKUP($E430,'Container Panel'!$B$41:$Z$100,$D430,0)/(VLOOKUP(IK$276,UI!$A$12:$O$51,VLOOKUP(IK$277,$B$276:$C$278,2,0),0)/1000)),"")</f>
        <v/>
      </c>
      <c r="IL430" s="145" t="str">
        <f>IFERROR(TRUNC(VLOOKUP($E430,'Container Panel'!$B$41:$Z$100,$D430,0)/(VLOOKUP(IL$276,UI!$A$12:$O$51,VLOOKUP(IL$277,$B$276:$C$278,2,0),0)/1000)),"")</f>
        <v/>
      </c>
    </row>
    <row r="431" spans="2:246">
      <c r="B431" s="74">
        <v>151</v>
      </c>
      <c r="C431" s="74">
        <f t="shared" si="198"/>
        <v>51</v>
      </c>
      <c r="D431" s="163">
        <f>MOD(B431,3)+'Container Panel'!$Q$38</f>
        <v>17</v>
      </c>
      <c r="E431" s="143">
        <f t="shared" si="197"/>
        <v>0</v>
      </c>
      <c r="F431" s="144" t="s">
        <v>76</v>
      </c>
      <c r="G431" s="145" t="str">
        <f>IFERROR(TRUNC(VLOOKUP($E431,'Container Panel'!$B$41:$Z$100,$D431,0)/(VLOOKUP(G$276,UI!$A$12:$O$51,VLOOKUP(G$278,$B$276:$C$278,2,0),0)/1000)),"")</f>
        <v/>
      </c>
      <c r="H431" s="145" t="str">
        <f>IFERROR(TRUNC(VLOOKUP($E431,'Container Panel'!$B$41:$Z$100,$D431,0)/(VLOOKUP(H$276,UI!$A$12:$O$51,VLOOKUP(H$278,$B$276:$C$278,2,0),0)/1000)),"")</f>
        <v/>
      </c>
      <c r="I431" s="145" t="str">
        <f>IFERROR(TRUNC(VLOOKUP($E431,'Container Panel'!$B$41:$Z$100,$D431,0)/(VLOOKUP(I$276,UI!$A$12:$O$51,VLOOKUP(I$278,$B$276:$C$278,2,0),0)/1000)),"")</f>
        <v/>
      </c>
      <c r="J431" s="145" t="str">
        <f>IFERROR(TRUNC(VLOOKUP($E431,'Container Panel'!$B$41:$Z$100,$D431,0)/(VLOOKUP(J$276,UI!$A$12:$O$51,VLOOKUP(J$278,$B$276:$C$278,2,0),0)/1000)),"")</f>
        <v/>
      </c>
      <c r="K431" s="145" t="str">
        <f>IFERROR(TRUNC(VLOOKUP($E431,'Container Panel'!$B$41:$Z$100,$D431,0)/(VLOOKUP(K$276,UI!$A$12:$O$51,VLOOKUP(K$278,$B$276:$C$278,2,0),0)/1000)),"")</f>
        <v/>
      </c>
      <c r="L431" s="145" t="str">
        <f>IFERROR(TRUNC(VLOOKUP($E431,'Container Panel'!$B$41:$Z$100,$D431,0)/(VLOOKUP(L$276,UI!$A$12:$O$51,VLOOKUP(L$278,$B$276:$C$278,2,0),0)/1000)),"")</f>
        <v/>
      </c>
      <c r="M431" s="145" t="str">
        <f>IFERROR(TRUNC(VLOOKUP($E431,'Container Panel'!$B$41:$Z$100,$D431,0)/(VLOOKUP(M$276,UI!$A$12:$O$51,VLOOKUP(M$278,$B$276:$C$278,2,0),0)/1000)),"")</f>
        <v/>
      </c>
      <c r="N431" s="145" t="str">
        <f>IFERROR(TRUNC(VLOOKUP($E431,'Container Panel'!$B$41:$Z$100,$D431,0)/(VLOOKUP(N$276,UI!$A$12:$O$51,VLOOKUP(N$278,$B$276:$C$278,2,0),0)/1000)),"")</f>
        <v/>
      </c>
      <c r="O431" s="145" t="str">
        <f>IFERROR(TRUNC(VLOOKUP($E431,'Container Panel'!$B$41:$Z$100,$D431,0)/(VLOOKUP(O$276,UI!$A$12:$O$51,VLOOKUP(O$278,$B$276:$C$278,2,0),0)/1000)),"")</f>
        <v/>
      </c>
      <c r="P431" s="145" t="str">
        <f>IFERROR(TRUNC(VLOOKUP($E431,'Container Panel'!$B$41:$Z$100,$D431,0)/(VLOOKUP(P$276,UI!$A$12:$O$51,VLOOKUP(P$278,$B$276:$C$278,2,0),0)/1000)),"")</f>
        <v/>
      </c>
      <c r="Q431" s="145" t="str">
        <f>IFERROR(TRUNC(VLOOKUP($E431,'Container Panel'!$B$41:$Z$100,$D431,0)/(VLOOKUP(Q$276,UI!$A$12:$O$51,VLOOKUP(Q$278,$B$276:$C$278,2,0),0)/1000)),"")</f>
        <v/>
      </c>
      <c r="R431" s="145" t="str">
        <f>IFERROR(TRUNC(VLOOKUP($E431,'Container Panel'!$B$41:$Z$100,$D431,0)/(VLOOKUP(R$276,UI!$A$12:$O$51,VLOOKUP(R$278,$B$276:$C$278,2,0),0)/1000)),"")</f>
        <v/>
      </c>
      <c r="S431" s="145" t="str">
        <f>IFERROR(TRUNC(VLOOKUP($E431,'Container Panel'!$B$41:$Z$100,$D431,0)/(VLOOKUP(S$276,UI!$A$12:$O$51,VLOOKUP(S$278,$B$276:$C$278,2,0),0)/1000)),"")</f>
        <v/>
      </c>
      <c r="T431" s="145" t="str">
        <f>IFERROR(TRUNC(VLOOKUP($E431,'Container Panel'!$B$41:$Z$100,$D431,0)/(VLOOKUP(T$276,UI!$A$12:$O$51,VLOOKUP(T$278,$B$276:$C$278,2,0),0)/1000)),"")</f>
        <v/>
      </c>
      <c r="U431" s="145" t="str">
        <f>IFERROR(TRUNC(VLOOKUP($E431,'Container Panel'!$B$41:$Z$100,$D431,0)/(VLOOKUP(U$276,UI!$A$12:$O$51,VLOOKUP(U$278,$B$276:$C$278,2,0),0)/1000)),"")</f>
        <v/>
      </c>
      <c r="V431" s="145" t="str">
        <f>IFERROR(TRUNC(VLOOKUP($E431,'Container Panel'!$B$41:$Z$100,$D431,0)/(VLOOKUP(V$276,UI!$A$12:$O$51,VLOOKUP(V$278,$B$276:$C$278,2,0),0)/1000)),"")</f>
        <v/>
      </c>
      <c r="W431" s="145" t="str">
        <f>IFERROR(TRUNC(VLOOKUP($E431,'Container Panel'!$B$41:$Z$100,$D431,0)/(VLOOKUP(W$276,UI!$A$12:$O$51,VLOOKUP(W$278,$B$276:$C$278,2,0),0)/1000)),"")</f>
        <v/>
      </c>
      <c r="X431" s="145" t="str">
        <f>IFERROR(TRUNC(VLOOKUP($E431,'Container Panel'!$B$41:$Z$100,$D431,0)/(VLOOKUP(X$276,UI!$A$12:$O$51,VLOOKUP(X$278,$B$276:$C$278,2,0),0)/1000)),"")</f>
        <v/>
      </c>
      <c r="Y431" s="145" t="str">
        <f>IFERROR(TRUNC(VLOOKUP($E431,'Container Panel'!$B$41:$Z$100,$D431,0)/(VLOOKUP(Y$276,UI!$A$12:$O$51,VLOOKUP(Y$278,$B$276:$C$278,2,0),0)/1000)),"")</f>
        <v/>
      </c>
      <c r="Z431" s="145" t="str">
        <f>IFERROR(TRUNC(VLOOKUP($E431,'Container Panel'!$B$41:$Z$100,$D431,0)/(VLOOKUP(Z$276,UI!$A$12:$O$51,VLOOKUP(Z$278,$B$276:$C$278,2,0),0)/1000)),"")</f>
        <v/>
      </c>
      <c r="AA431" s="145" t="str">
        <f>IFERROR(TRUNC(VLOOKUP($E431,'Container Panel'!$B$41:$Z$100,$D431,0)/(VLOOKUP(AA$276,UI!$A$12:$O$51,VLOOKUP(AA$278,$B$276:$C$278,2,0),0)/1000)),"")</f>
        <v/>
      </c>
      <c r="AB431" s="145" t="str">
        <f>IFERROR(TRUNC(VLOOKUP($E431,'Container Panel'!$B$41:$Z$100,$D431,0)/(VLOOKUP(AB$276,UI!$A$12:$O$51,VLOOKUP(AB$278,$B$276:$C$278,2,0),0)/1000)),"")</f>
        <v/>
      </c>
      <c r="AC431" s="145" t="str">
        <f>IFERROR(TRUNC(VLOOKUP($E431,'Container Panel'!$B$41:$Z$100,$D431,0)/(VLOOKUP(AC$276,UI!$A$12:$O$51,VLOOKUP(AC$278,$B$276:$C$278,2,0),0)/1000)),"")</f>
        <v/>
      </c>
      <c r="AD431" s="145" t="str">
        <f>IFERROR(TRUNC(VLOOKUP($E431,'Container Panel'!$B$41:$Z$100,$D431,0)/(VLOOKUP(AD$276,UI!$A$12:$O$51,VLOOKUP(AD$278,$B$276:$C$278,2,0),0)/1000)),"")</f>
        <v/>
      </c>
      <c r="AE431" s="145" t="str">
        <f>IFERROR(TRUNC(VLOOKUP($E431,'Container Panel'!$B$41:$Z$100,$D431,0)/(VLOOKUP(AE$276,UI!$A$12:$O$51,VLOOKUP(AE$278,$B$276:$C$278,2,0),0)/1000)),"")</f>
        <v/>
      </c>
      <c r="AF431" s="145" t="str">
        <f>IFERROR(TRUNC(VLOOKUP($E431,'Container Panel'!$B$41:$Z$100,$D431,0)/(VLOOKUP(AF$276,UI!$A$12:$O$51,VLOOKUP(AF$278,$B$276:$C$278,2,0),0)/1000)),"")</f>
        <v/>
      </c>
      <c r="AG431" s="145" t="str">
        <f>IFERROR(TRUNC(VLOOKUP($E431,'Container Panel'!$B$41:$Z$100,$D431,0)/(VLOOKUP(AG$276,UI!$A$12:$O$51,VLOOKUP(AG$278,$B$276:$C$278,2,0),0)/1000)),"")</f>
        <v/>
      </c>
      <c r="AH431" s="145" t="str">
        <f>IFERROR(TRUNC(VLOOKUP($E431,'Container Panel'!$B$41:$Z$100,$D431,0)/(VLOOKUP(AH$276,UI!$A$12:$O$51,VLOOKUP(AH$278,$B$276:$C$278,2,0),0)/1000)),"")</f>
        <v/>
      </c>
      <c r="AI431" s="145" t="str">
        <f>IFERROR(TRUNC(VLOOKUP($E431,'Container Panel'!$B$41:$Z$100,$D431,0)/(VLOOKUP(AI$276,UI!$A$12:$O$51,VLOOKUP(AI$278,$B$276:$C$278,2,0),0)/1000)),"")</f>
        <v/>
      </c>
      <c r="AJ431" s="145" t="str">
        <f>IFERROR(TRUNC(VLOOKUP($E431,'Container Panel'!$B$41:$Z$100,$D431,0)/(VLOOKUP(AJ$276,UI!$A$12:$O$51,VLOOKUP(AJ$278,$B$276:$C$278,2,0),0)/1000)),"")</f>
        <v/>
      </c>
      <c r="AK431" s="145" t="str">
        <f>IFERROR(TRUNC(VLOOKUP($E431,'Container Panel'!$B$41:$Z$100,$D431,0)/(VLOOKUP(AK$276,UI!$A$12:$O$51,VLOOKUP(AK$278,$B$276:$C$278,2,0),0)/1000)),"")</f>
        <v/>
      </c>
      <c r="AL431" s="145" t="str">
        <f>IFERROR(TRUNC(VLOOKUP($E431,'Container Panel'!$B$41:$Z$100,$D431,0)/(VLOOKUP(AL$276,UI!$A$12:$O$51,VLOOKUP(AL$278,$B$276:$C$278,2,0),0)/1000)),"")</f>
        <v/>
      </c>
      <c r="AM431" s="145" t="str">
        <f>IFERROR(TRUNC(VLOOKUP($E431,'Container Panel'!$B$41:$Z$100,$D431,0)/(VLOOKUP(AM$276,UI!$A$12:$O$51,VLOOKUP(AM$278,$B$276:$C$278,2,0),0)/1000)),"")</f>
        <v/>
      </c>
      <c r="AN431" s="145" t="str">
        <f>IFERROR(TRUNC(VLOOKUP($E431,'Container Panel'!$B$41:$Z$100,$D431,0)/(VLOOKUP(AN$276,UI!$A$12:$O$51,VLOOKUP(AN$278,$B$276:$C$278,2,0),0)/1000)),"")</f>
        <v/>
      </c>
      <c r="AO431" s="145" t="str">
        <f>IFERROR(TRUNC(VLOOKUP($E431,'Container Panel'!$B$41:$Z$100,$D431,0)/(VLOOKUP(AO$276,UI!$A$12:$O$51,VLOOKUP(AO$278,$B$276:$C$278,2,0),0)/1000)),"")</f>
        <v/>
      </c>
      <c r="AP431" s="145" t="str">
        <f>IFERROR(TRUNC(VLOOKUP($E431,'Container Panel'!$B$41:$Z$100,$D431,0)/(VLOOKUP(AP$276,UI!$A$12:$O$51,VLOOKUP(AP$278,$B$276:$C$278,2,0),0)/1000)),"")</f>
        <v/>
      </c>
      <c r="AQ431" s="145" t="str">
        <f>IFERROR(TRUNC(VLOOKUP($E431,'Container Panel'!$B$41:$Z$100,$D431,0)/(VLOOKUP(AQ$276,UI!$A$12:$O$51,VLOOKUP(AQ$278,$B$276:$C$278,2,0),0)/1000)),"")</f>
        <v/>
      </c>
      <c r="AR431" s="145" t="str">
        <f>IFERROR(TRUNC(VLOOKUP($E431,'Container Panel'!$B$41:$Z$100,$D431,0)/(VLOOKUP(AR$276,UI!$A$12:$O$51,VLOOKUP(AR$278,$B$276:$C$278,2,0),0)/1000)),"")</f>
        <v/>
      </c>
      <c r="AS431" s="145" t="str">
        <f>IFERROR(TRUNC(VLOOKUP($E431,'Container Panel'!$B$41:$Z$100,$D431,0)/(VLOOKUP(AS$276,UI!$A$12:$O$51,VLOOKUP(AS$278,$B$276:$C$278,2,0),0)/1000)),"")</f>
        <v/>
      </c>
      <c r="AT431" s="145" t="str">
        <f>IFERROR(TRUNC(VLOOKUP($E431,'Container Panel'!$B$41:$Z$100,$D431,0)/(VLOOKUP(AT$276,UI!$A$12:$O$51,VLOOKUP(AT$278,$B$276:$C$278,2,0),0)/1000)),"")</f>
        <v/>
      </c>
      <c r="AU431" s="145" t="str">
        <f>IFERROR(TRUNC(VLOOKUP($E431,'Container Panel'!$B$41:$Z$100,$D431,0)/(VLOOKUP(AU$276,UI!$A$12:$O$51,VLOOKUP(AU$278,$B$276:$C$278,2,0),0)/1000)),"")</f>
        <v/>
      </c>
      <c r="AV431" s="145" t="str">
        <f>IFERROR(TRUNC(VLOOKUP($E431,'Container Panel'!$B$41:$Z$100,$D431,0)/(VLOOKUP(AV$276,UI!$A$12:$O$51,VLOOKUP(AV$278,$B$276:$C$278,2,0),0)/1000)),"")</f>
        <v/>
      </c>
      <c r="AW431" s="145" t="str">
        <f>IFERROR(TRUNC(VLOOKUP($E431,'Container Panel'!$B$41:$Z$100,$D431,0)/(VLOOKUP(AW$276,UI!$A$12:$O$51,VLOOKUP(AW$278,$B$276:$C$278,2,0),0)/1000)),"")</f>
        <v/>
      </c>
      <c r="AX431" s="145" t="str">
        <f>IFERROR(TRUNC(VLOOKUP($E431,'Container Panel'!$B$41:$Z$100,$D431,0)/(VLOOKUP(AX$276,UI!$A$12:$O$51,VLOOKUP(AX$278,$B$276:$C$278,2,0),0)/1000)),"")</f>
        <v/>
      </c>
      <c r="AY431" s="145" t="str">
        <f>IFERROR(TRUNC(VLOOKUP($E431,'Container Panel'!$B$41:$Z$100,$D431,0)/(VLOOKUP(AY$276,UI!$A$12:$O$51,VLOOKUP(AY$278,$B$276:$C$278,2,0),0)/1000)),"")</f>
        <v/>
      </c>
      <c r="AZ431" s="145" t="str">
        <f>IFERROR(TRUNC(VLOOKUP($E431,'Container Panel'!$B$41:$Z$100,$D431,0)/(VLOOKUP(AZ$276,UI!$A$12:$O$51,VLOOKUP(AZ$278,$B$276:$C$278,2,0),0)/1000)),"")</f>
        <v/>
      </c>
      <c r="BA431" s="145" t="str">
        <f>IFERROR(TRUNC(VLOOKUP($E431,'Container Panel'!$B$41:$Z$100,$D431,0)/(VLOOKUP(BA$276,UI!$A$12:$O$51,VLOOKUP(BA$278,$B$276:$C$278,2,0),0)/1000)),"")</f>
        <v/>
      </c>
      <c r="BB431" s="145" t="str">
        <f>IFERROR(TRUNC(VLOOKUP($E431,'Container Panel'!$B$41:$Z$100,$D431,0)/(VLOOKUP(BB$276,UI!$A$12:$O$51,VLOOKUP(BB$278,$B$276:$C$278,2,0),0)/1000)),"")</f>
        <v/>
      </c>
      <c r="BC431" s="145" t="str">
        <f>IFERROR(TRUNC(VLOOKUP($E431,'Container Panel'!$B$41:$Z$100,$D431,0)/(VLOOKUP(BC$276,UI!$A$12:$O$51,VLOOKUP(BC$278,$B$276:$C$278,2,0),0)/1000)),"")</f>
        <v/>
      </c>
      <c r="BD431" s="145" t="str">
        <f>IFERROR(TRUNC(VLOOKUP($E431,'Container Panel'!$B$41:$Z$100,$D431,0)/(VLOOKUP(BD$276,UI!$A$12:$O$51,VLOOKUP(BD$278,$B$276:$C$278,2,0),0)/1000)),"")</f>
        <v/>
      </c>
      <c r="BE431" s="145" t="str">
        <f>IFERROR(TRUNC(VLOOKUP($E431,'Container Panel'!$B$41:$Z$100,$D431,0)/(VLOOKUP(BE$276,UI!$A$12:$O$51,VLOOKUP(BE$278,$B$276:$C$278,2,0),0)/1000)),"")</f>
        <v/>
      </c>
      <c r="BF431" s="145" t="str">
        <f>IFERROR(TRUNC(VLOOKUP($E431,'Container Panel'!$B$41:$Z$100,$D431,0)/(VLOOKUP(BF$276,UI!$A$12:$O$51,VLOOKUP(BF$278,$B$276:$C$278,2,0),0)/1000)),"")</f>
        <v/>
      </c>
      <c r="BG431" s="145" t="str">
        <f>IFERROR(TRUNC(VLOOKUP($E431,'Container Panel'!$B$41:$Z$100,$D431,0)/(VLOOKUP(BG$276,UI!$A$12:$O$51,VLOOKUP(BG$278,$B$276:$C$278,2,0),0)/1000)),"")</f>
        <v/>
      </c>
      <c r="BH431" s="145" t="str">
        <f>IFERROR(TRUNC(VLOOKUP($E431,'Container Panel'!$B$41:$Z$100,$D431,0)/(VLOOKUP(BH$276,UI!$A$12:$O$51,VLOOKUP(BH$278,$B$276:$C$278,2,0),0)/1000)),"")</f>
        <v/>
      </c>
      <c r="BI431" s="145" t="str">
        <f>IFERROR(TRUNC(VLOOKUP($E431,'Container Panel'!$B$41:$Z$100,$D431,0)/(VLOOKUP(BI$276,UI!$A$12:$O$51,VLOOKUP(BI$278,$B$276:$C$278,2,0),0)/1000)),"")</f>
        <v/>
      </c>
      <c r="BJ431" s="145" t="str">
        <f>IFERROR(TRUNC(VLOOKUP($E431,'Container Panel'!$B$41:$Z$100,$D431,0)/(VLOOKUP(BJ$276,UI!$A$12:$O$51,VLOOKUP(BJ$278,$B$276:$C$278,2,0),0)/1000)),"")</f>
        <v/>
      </c>
      <c r="BK431" s="145" t="str">
        <f>IFERROR(TRUNC(VLOOKUP($E431,'Container Panel'!$B$41:$Z$100,$D431,0)/(VLOOKUP(BK$276,UI!$A$12:$O$51,VLOOKUP(BK$278,$B$276:$C$278,2,0),0)/1000)),"")</f>
        <v/>
      </c>
      <c r="BL431" s="145" t="str">
        <f>IFERROR(TRUNC(VLOOKUP($E431,'Container Panel'!$B$41:$Z$100,$D431,0)/(VLOOKUP(BL$276,UI!$A$12:$O$51,VLOOKUP(BL$278,$B$276:$C$278,2,0),0)/1000)),"")</f>
        <v/>
      </c>
      <c r="BM431" s="145" t="str">
        <f>IFERROR(TRUNC(VLOOKUP($E431,'Container Panel'!$B$41:$Z$100,$D431,0)/(VLOOKUP(BM$276,UI!$A$12:$O$51,VLOOKUP(BM$278,$B$276:$C$278,2,0),0)/1000)),"")</f>
        <v/>
      </c>
      <c r="BN431" s="145" t="str">
        <f>IFERROR(TRUNC(VLOOKUP($E431,'Container Panel'!$B$41:$Z$100,$D431,0)/(VLOOKUP(BN$276,UI!$A$12:$O$51,VLOOKUP(BN$278,$B$276:$C$278,2,0),0)/1000)),"")</f>
        <v/>
      </c>
      <c r="BO431" s="145" t="str">
        <f>IFERROR(TRUNC(VLOOKUP($E431,'Container Panel'!$B$41:$Z$100,$D431,0)/(VLOOKUP(BO$276,UI!$A$12:$O$51,VLOOKUP(BO$278,$B$276:$C$278,2,0),0)/1000)),"")</f>
        <v/>
      </c>
      <c r="BP431" s="145" t="str">
        <f>IFERROR(TRUNC(VLOOKUP($E431,'Container Panel'!$B$41:$Z$100,$D431,0)/(VLOOKUP(BP$276,UI!$A$12:$O$51,VLOOKUP(BP$278,$B$276:$C$278,2,0),0)/1000)),"")</f>
        <v/>
      </c>
      <c r="BQ431" s="145" t="str">
        <f>IFERROR(TRUNC(VLOOKUP($E431,'Container Panel'!$B$41:$Z$100,$D431,0)/(VLOOKUP(BQ$276,UI!$A$12:$O$51,VLOOKUP(BQ$278,$B$276:$C$278,2,0),0)/1000)),"")</f>
        <v/>
      </c>
      <c r="BR431" s="145" t="str">
        <f>IFERROR(TRUNC(VLOOKUP($E431,'Container Panel'!$B$41:$Z$100,$D431,0)/(VLOOKUP(BR$276,UI!$A$12:$O$51,VLOOKUP(BR$278,$B$276:$C$278,2,0),0)/1000)),"")</f>
        <v/>
      </c>
      <c r="BS431" s="145" t="str">
        <f>IFERROR(TRUNC(VLOOKUP($E431,'Container Panel'!$B$41:$Z$100,$D431,0)/(VLOOKUP(BS$276,UI!$A$12:$O$51,VLOOKUP(BS$278,$B$276:$C$278,2,0),0)/1000)),"")</f>
        <v/>
      </c>
      <c r="BT431" s="145" t="str">
        <f>IFERROR(TRUNC(VLOOKUP($E431,'Container Panel'!$B$41:$Z$100,$D431,0)/(VLOOKUP(BT$276,UI!$A$12:$O$51,VLOOKUP(BT$278,$B$276:$C$278,2,0),0)/1000)),"")</f>
        <v/>
      </c>
      <c r="BU431" s="145" t="str">
        <f>IFERROR(TRUNC(VLOOKUP($E431,'Container Panel'!$B$41:$Z$100,$D431,0)/(VLOOKUP(BU$276,UI!$A$12:$O$51,VLOOKUP(BU$278,$B$276:$C$278,2,0),0)/1000)),"")</f>
        <v/>
      </c>
      <c r="BV431" s="145" t="str">
        <f>IFERROR(TRUNC(VLOOKUP($E431,'Container Panel'!$B$41:$Z$100,$D431,0)/(VLOOKUP(BV$276,UI!$A$12:$O$51,VLOOKUP(BV$278,$B$276:$C$278,2,0),0)/1000)),"")</f>
        <v/>
      </c>
      <c r="BW431" s="145" t="str">
        <f>IFERROR(TRUNC(VLOOKUP($E431,'Container Panel'!$B$41:$Z$100,$D431,0)/(VLOOKUP(BW$276,UI!$A$12:$O$51,VLOOKUP(BW$278,$B$276:$C$278,2,0),0)/1000)),"")</f>
        <v/>
      </c>
      <c r="BX431" s="145" t="str">
        <f>IFERROR(TRUNC(VLOOKUP($E431,'Container Panel'!$B$41:$Z$100,$D431,0)/(VLOOKUP(BX$276,UI!$A$12:$O$51,VLOOKUP(BX$278,$B$276:$C$278,2,0),0)/1000)),"")</f>
        <v/>
      </c>
      <c r="BY431" s="145" t="str">
        <f>IFERROR(TRUNC(VLOOKUP($E431,'Container Panel'!$B$41:$Z$100,$D431,0)/(VLOOKUP(BY$276,UI!$A$12:$O$51,VLOOKUP(BY$278,$B$276:$C$278,2,0),0)/1000)),"")</f>
        <v/>
      </c>
      <c r="BZ431" s="145" t="str">
        <f>IFERROR(TRUNC(VLOOKUP($E431,'Container Panel'!$B$41:$Z$100,$D431,0)/(VLOOKUP(BZ$276,UI!$A$12:$O$51,VLOOKUP(BZ$278,$B$276:$C$278,2,0),0)/1000)),"")</f>
        <v/>
      </c>
      <c r="CA431" s="145" t="str">
        <f>IFERROR(TRUNC(VLOOKUP($E431,'Container Panel'!$B$41:$Z$100,$D431,0)/(VLOOKUP(CA$276,UI!$A$12:$O$51,VLOOKUP(CA$278,$B$276:$C$278,2,0),0)/1000)),"")</f>
        <v/>
      </c>
      <c r="CB431" s="145" t="str">
        <f>IFERROR(TRUNC(VLOOKUP($E431,'Container Panel'!$B$41:$Z$100,$D431,0)/(VLOOKUP(CB$276,UI!$A$12:$O$51,VLOOKUP(CB$278,$B$276:$C$278,2,0),0)/1000)),"")</f>
        <v/>
      </c>
      <c r="CC431" s="145" t="str">
        <f>IFERROR(TRUNC(VLOOKUP($E431,'Container Panel'!$B$41:$Z$100,$D431,0)/(VLOOKUP(CC$276,UI!$A$12:$O$51,VLOOKUP(CC$278,$B$276:$C$278,2,0),0)/1000)),"")</f>
        <v/>
      </c>
      <c r="CD431" s="145" t="str">
        <f>IFERROR(TRUNC(VLOOKUP($E431,'Container Panel'!$B$41:$Z$100,$D431,0)/(VLOOKUP(CD$276,UI!$A$12:$O$51,VLOOKUP(CD$278,$B$276:$C$278,2,0),0)/1000)),"")</f>
        <v/>
      </c>
      <c r="CE431" s="145" t="str">
        <f>IFERROR(TRUNC(VLOOKUP($E431,'Container Panel'!$B$41:$Z$100,$D431,0)/(VLOOKUP(CE$276,UI!$A$12:$O$51,VLOOKUP(CE$278,$B$276:$C$278,2,0),0)/1000)),"")</f>
        <v/>
      </c>
      <c r="CF431" s="145" t="str">
        <f>IFERROR(TRUNC(VLOOKUP($E431,'Container Panel'!$B$41:$Z$100,$D431,0)/(VLOOKUP(CF$276,UI!$A$12:$O$51,VLOOKUP(CF$278,$B$276:$C$278,2,0),0)/1000)),"")</f>
        <v/>
      </c>
      <c r="CG431" s="145" t="str">
        <f>IFERROR(TRUNC(VLOOKUP($E431,'Container Panel'!$B$41:$Z$100,$D431,0)/(VLOOKUP(CG$276,UI!$A$12:$O$51,VLOOKUP(CG$278,$B$276:$C$278,2,0),0)/1000)),"")</f>
        <v/>
      </c>
      <c r="CH431" s="145" t="str">
        <f>IFERROR(TRUNC(VLOOKUP($E431,'Container Panel'!$B$41:$Z$100,$D431,0)/(VLOOKUP(CH$276,UI!$A$12:$O$51,VLOOKUP(CH$278,$B$276:$C$278,2,0),0)/1000)),"")</f>
        <v/>
      </c>
      <c r="CI431" s="145" t="str">
        <f>IFERROR(TRUNC(VLOOKUP($E431,'Container Panel'!$B$41:$Z$100,$D431,0)/(VLOOKUP(CI$276,UI!$A$12:$O$51,VLOOKUP(CI$278,$B$276:$C$278,2,0),0)/1000)),"")</f>
        <v/>
      </c>
      <c r="CJ431" s="145" t="str">
        <f>IFERROR(TRUNC(VLOOKUP($E431,'Container Panel'!$B$41:$Z$100,$D431,0)/(VLOOKUP(CJ$276,UI!$A$12:$O$51,VLOOKUP(CJ$278,$B$276:$C$278,2,0),0)/1000)),"")</f>
        <v/>
      </c>
      <c r="CK431" s="145" t="str">
        <f>IFERROR(TRUNC(VLOOKUP($E431,'Container Panel'!$B$41:$Z$100,$D431,0)/(VLOOKUP(CK$276,UI!$A$12:$O$51,VLOOKUP(CK$278,$B$276:$C$278,2,0),0)/1000)),"")</f>
        <v/>
      </c>
      <c r="CL431" s="145" t="str">
        <f>IFERROR(TRUNC(VLOOKUP($E431,'Container Panel'!$B$41:$Z$100,$D431,0)/(VLOOKUP(CL$276,UI!$A$12:$O$51,VLOOKUP(CL$278,$B$276:$C$278,2,0),0)/1000)),"")</f>
        <v/>
      </c>
      <c r="CM431" s="145" t="str">
        <f>IFERROR(TRUNC(VLOOKUP($E431,'Container Panel'!$B$41:$Z$100,$D431,0)/(VLOOKUP(CM$276,UI!$A$12:$O$51,VLOOKUP(CM$278,$B$276:$C$278,2,0),0)/1000)),"")</f>
        <v/>
      </c>
      <c r="CN431" s="145" t="str">
        <f>IFERROR(TRUNC(VLOOKUP($E431,'Container Panel'!$B$41:$Z$100,$D431,0)/(VLOOKUP(CN$276,UI!$A$12:$O$51,VLOOKUP(CN$278,$B$276:$C$278,2,0),0)/1000)),"")</f>
        <v/>
      </c>
      <c r="CO431" s="145" t="str">
        <f>IFERROR(TRUNC(VLOOKUP($E431,'Container Panel'!$B$41:$Z$100,$D431,0)/(VLOOKUP(CO$276,UI!$A$12:$O$51,VLOOKUP(CO$278,$B$276:$C$278,2,0),0)/1000)),"")</f>
        <v/>
      </c>
      <c r="CP431" s="145" t="str">
        <f>IFERROR(TRUNC(VLOOKUP($E431,'Container Panel'!$B$41:$Z$100,$D431,0)/(VLOOKUP(CP$276,UI!$A$12:$O$51,VLOOKUP(CP$278,$B$276:$C$278,2,0),0)/1000)),"")</f>
        <v/>
      </c>
      <c r="CQ431" s="145" t="str">
        <f>IFERROR(TRUNC(VLOOKUP($E431,'Container Panel'!$B$41:$Z$100,$D431,0)/(VLOOKUP(CQ$276,UI!$A$12:$O$51,VLOOKUP(CQ$278,$B$276:$C$278,2,0),0)/1000)),"")</f>
        <v/>
      </c>
      <c r="CR431" s="145" t="str">
        <f>IFERROR(TRUNC(VLOOKUP($E431,'Container Panel'!$B$41:$Z$100,$D431,0)/(VLOOKUP(CR$276,UI!$A$12:$O$51,VLOOKUP(CR$278,$B$276:$C$278,2,0),0)/1000)),"")</f>
        <v/>
      </c>
      <c r="CS431" s="145" t="str">
        <f>IFERROR(TRUNC(VLOOKUP($E431,'Container Panel'!$B$41:$Z$100,$D431,0)/(VLOOKUP(CS$276,UI!$A$12:$O$51,VLOOKUP(CS$278,$B$276:$C$278,2,0),0)/1000)),"")</f>
        <v/>
      </c>
      <c r="CT431" s="145" t="str">
        <f>IFERROR(TRUNC(VLOOKUP($E431,'Container Panel'!$B$41:$Z$100,$D431,0)/(VLOOKUP(CT$276,UI!$A$12:$O$51,VLOOKUP(CT$278,$B$276:$C$278,2,0),0)/1000)),"")</f>
        <v/>
      </c>
      <c r="CU431" s="145" t="str">
        <f>IFERROR(TRUNC(VLOOKUP($E431,'Container Panel'!$B$41:$Z$100,$D431,0)/(VLOOKUP(CU$276,UI!$A$12:$O$51,VLOOKUP(CU$278,$B$276:$C$278,2,0),0)/1000)),"")</f>
        <v/>
      </c>
      <c r="CV431" s="145" t="str">
        <f>IFERROR(TRUNC(VLOOKUP($E431,'Container Panel'!$B$41:$Z$100,$D431,0)/(VLOOKUP(CV$276,UI!$A$12:$O$51,VLOOKUP(CV$278,$B$276:$C$278,2,0),0)/1000)),"")</f>
        <v/>
      </c>
      <c r="CW431" s="145" t="str">
        <f>IFERROR(TRUNC(VLOOKUP($E431,'Container Panel'!$B$41:$Z$100,$D431,0)/(VLOOKUP(CW$276,UI!$A$12:$O$51,VLOOKUP(CW$278,$B$276:$C$278,2,0),0)/1000)),"")</f>
        <v/>
      </c>
      <c r="CX431" s="145" t="str">
        <f>IFERROR(TRUNC(VLOOKUP($E431,'Container Panel'!$B$41:$Z$100,$D431,0)/(VLOOKUP(CX$276,UI!$A$12:$O$51,VLOOKUP(CX$278,$B$276:$C$278,2,0),0)/1000)),"")</f>
        <v/>
      </c>
      <c r="CY431" s="145" t="str">
        <f>IFERROR(TRUNC(VLOOKUP($E431,'Container Panel'!$B$41:$Z$100,$D431,0)/(VLOOKUP(CY$276,UI!$A$12:$O$51,VLOOKUP(CY$278,$B$276:$C$278,2,0),0)/1000)),"")</f>
        <v/>
      </c>
      <c r="CZ431" s="145" t="str">
        <f>IFERROR(TRUNC(VLOOKUP($E431,'Container Panel'!$B$41:$Z$100,$D431,0)/(VLOOKUP(CZ$276,UI!$A$12:$O$51,VLOOKUP(CZ$278,$B$276:$C$278,2,0),0)/1000)),"")</f>
        <v/>
      </c>
      <c r="DA431" s="145" t="str">
        <f>IFERROR(TRUNC(VLOOKUP($E431,'Container Panel'!$B$41:$Z$100,$D431,0)/(VLOOKUP(DA$276,UI!$A$12:$O$51,VLOOKUP(DA$278,$B$276:$C$278,2,0),0)/1000)),"")</f>
        <v/>
      </c>
      <c r="DB431" s="145" t="str">
        <f>IFERROR(TRUNC(VLOOKUP($E431,'Container Panel'!$B$41:$Z$100,$D431,0)/(VLOOKUP(DB$276,UI!$A$12:$O$51,VLOOKUP(DB$278,$B$276:$C$278,2,0),0)/1000)),"")</f>
        <v/>
      </c>
      <c r="DC431" s="145" t="str">
        <f>IFERROR(TRUNC(VLOOKUP($E431,'Container Panel'!$B$41:$Z$100,$D431,0)/(VLOOKUP(DC$276,UI!$A$12:$O$51,VLOOKUP(DC$278,$B$276:$C$278,2,0),0)/1000)),"")</f>
        <v/>
      </c>
      <c r="DD431" s="145" t="str">
        <f>IFERROR(TRUNC(VLOOKUP($E431,'Container Panel'!$B$41:$Z$100,$D431,0)/(VLOOKUP(DD$276,UI!$A$12:$O$51,VLOOKUP(DD$278,$B$276:$C$278,2,0),0)/1000)),"")</f>
        <v/>
      </c>
      <c r="DE431" s="145" t="str">
        <f>IFERROR(TRUNC(VLOOKUP($E431,'Container Panel'!$B$41:$Z$100,$D431,0)/(VLOOKUP(DE$276,UI!$A$12:$O$51,VLOOKUP(DE$278,$B$276:$C$278,2,0),0)/1000)),"")</f>
        <v/>
      </c>
      <c r="DF431" s="145" t="str">
        <f>IFERROR(TRUNC(VLOOKUP($E431,'Container Panel'!$B$41:$Z$100,$D431,0)/(VLOOKUP(DF$276,UI!$A$12:$O$51,VLOOKUP(DF$278,$B$276:$C$278,2,0),0)/1000)),"")</f>
        <v/>
      </c>
      <c r="DG431" s="145" t="str">
        <f>IFERROR(TRUNC(VLOOKUP($E431,'Container Panel'!$B$41:$Z$100,$D431,0)/(VLOOKUP(DG$276,UI!$A$12:$O$51,VLOOKUP(DG$278,$B$276:$C$278,2,0),0)/1000)),"")</f>
        <v/>
      </c>
      <c r="DH431" s="145" t="str">
        <f>IFERROR(TRUNC(VLOOKUP($E431,'Container Panel'!$B$41:$Z$100,$D431,0)/(VLOOKUP(DH$276,UI!$A$12:$O$51,VLOOKUP(DH$278,$B$276:$C$278,2,0),0)/1000)),"")</f>
        <v/>
      </c>
      <c r="DI431" s="145" t="str">
        <f>IFERROR(TRUNC(VLOOKUP($E431,'Container Panel'!$B$41:$Z$100,$D431,0)/(VLOOKUP(DI$276,UI!$A$12:$O$51,VLOOKUP(DI$278,$B$276:$C$278,2,0),0)/1000)),"")</f>
        <v/>
      </c>
      <c r="DJ431" s="145" t="str">
        <f>IFERROR(TRUNC(VLOOKUP($E431,'Container Panel'!$B$41:$Z$100,$D431,0)/(VLOOKUP(DJ$276,UI!$A$12:$O$51,VLOOKUP(DJ$278,$B$276:$C$278,2,0),0)/1000)),"")</f>
        <v/>
      </c>
      <c r="DK431" s="145" t="str">
        <f>IFERROR(TRUNC(VLOOKUP($E431,'Container Panel'!$B$41:$Z$100,$D431,0)/(VLOOKUP(DK$276,UI!$A$12:$O$51,VLOOKUP(DK$278,$B$276:$C$278,2,0),0)/1000)),"")</f>
        <v/>
      </c>
      <c r="DL431" s="145" t="str">
        <f>IFERROR(TRUNC(VLOOKUP($E431,'Container Panel'!$B$41:$Z$100,$D431,0)/(VLOOKUP(DL$276,UI!$A$12:$O$51,VLOOKUP(DL$278,$B$276:$C$278,2,0),0)/1000)),"")</f>
        <v/>
      </c>
      <c r="DM431" s="145" t="str">
        <f>IFERROR(TRUNC(VLOOKUP($E431,'Container Panel'!$B$41:$Z$100,$D431,0)/(VLOOKUP(DM$276,UI!$A$12:$O$51,VLOOKUP(DM$278,$B$276:$C$278,2,0),0)/1000)),"")</f>
        <v/>
      </c>
      <c r="DN431" s="145" t="str">
        <f>IFERROR(TRUNC(VLOOKUP($E431,'Container Panel'!$B$41:$Z$100,$D431,0)/(VLOOKUP(DN$276,UI!$A$12:$O$51,VLOOKUP(DN$278,$B$276:$C$278,2,0),0)/1000)),"")</f>
        <v/>
      </c>
      <c r="DO431" s="145" t="str">
        <f>IFERROR(TRUNC(VLOOKUP($E431,'Container Panel'!$B$41:$Z$100,$D431,0)/(VLOOKUP(DO$276,UI!$A$12:$O$51,VLOOKUP(DO$278,$B$276:$C$278,2,0),0)/1000)),"")</f>
        <v/>
      </c>
      <c r="DP431" s="145" t="str">
        <f>IFERROR(TRUNC(VLOOKUP($E431,'Container Panel'!$B$41:$Z$100,$D431,0)/(VLOOKUP(DP$276,UI!$A$12:$O$51,VLOOKUP(DP$278,$B$276:$C$278,2,0),0)/1000)),"")</f>
        <v/>
      </c>
      <c r="DQ431" s="145" t="str">
        <f>IFERROR(TRUNC(VLOOKUP($E431,'Container Panel'!$B$41:$Z$100,$D431,0)/(VLOOKUP(DQ$276,UI!$A$12:$O$51,VLOOKUP(DQ$278,$B$276:$C$278,2,0),0)/1000)),"")</f>
        <v/>
      </c>
      <c r="DR431" s="145" t="str">
        <f>IFERROR(TRUNC(VLOOKUP($E431,'Container Panel'!$B$41:$Z$100,$D431,0)/(VLOOKUP(DR$276,UI!$A$12:$O$51,VLOOKUP(DR$278,$B$276:$C$278,2,0),0)/1000)),"")</f>
        <v/>
      </c>
      <c r="DS431" s="145" t="str">
        <f>IFERROR(TRUNC(VLOOKUP($E431,'Container Panel'!$B$41:$Z$100,$D431,0)/(VLOOKUP(DS$276,UI!$A$12:$O$51,VLOOKUP(DS$278,$B$276:$C$278,2,0),0)/1000)),"")</f>
        <v/>
      </c>
      <c r="DT431" s="145" t="str">
        <f>IFERROR(TRUNC(VLOOKUP($E431,'Container Panel'!$B$41:$Z$100,$D431,0)/(VLOOKUP(DT$276,UI!$A$12:$O$51,VLOOKUP(DT$278,$B$276:$C$278,2,0),0)/1000)),"")</f>
        <v/>
      </c>
      <c r="DU431" s="145" t="str">
        <f>IFERROR(TRUNC(VLOOKUP($E431,'Container Panel'!$B$41:$Z$100,$D431,0)/(VLOOKUP(DU$276,UI!$A$12:$O$51,VLOOKUP(DU$278,$B$276:$C$278,2,0),0)/1000)),"")</f>
        <v/>
      </c>
      <c r="DV431" s="145" t="str">
        <f>IFERROR(TRUNC(VLOOKUP($E431,'Container Panel'!$B$41:$Z$100,$D431,0)/(VLOOKUP(DV$276,UI!$A$12:$O$51,VLOOKUP(DV$278,$B$276:$C$278,2,0),0)/1000)),"")</f>
        <v/>
      </c>
      <c r="DW431" s="145" t="str">
        <f>IFERROR(TRUNC(VLOOKUP($E431,'Container Panel'!$B$41:$Z$100,$D431,0)/(VLOOKUP(DW$276,UI!$A$12:$O$51,VLOOKUP(DW$278,$B$276:$C$278,2,0),0)/1000)),"")</f>
        <v/>
      </c>
      <c r="DX431" s="145" t="str">
        <f>IFERROR(TRUNC(VLOOKUP($E431,'Container Panel'!$B$41:$Z$100,$D431,0)/(VLOOKUP(DX$276,UI!$A$12:$O$51,VLOOKUP(DX$278,$B$276:$C$278,2,0),0)/1000)),"")</f>
        <v/>
      </c>
      <c r="DY431" s="145" t="str">
        <f>IFERROR(TRUNC(VLOOKUP($E431,'Container Panel'!$B$41:$Z$100,$D431,0)/(VLOOKUP(DY$276,UI!$A$12:$O$51,VLOOKUP(DY$278,$B$276:$C$278,2,0),0)/1000)),"")</f>
        <v/>
      </c>
      <c r="DZ431" s="145" t="str">
        <f>IFERROR(TRUNC(VLOOKUP($E431,'Container Panel'!$B$41:$Z$100,$D431,0)/(VLOOKUP(DZ$276,UI!$A$12:$O$51,VLOOKUP(DZ$278,$B$276:$C$278,2,0),0)/1000)),"")</f>
        <v/>
      </c>
      <c r="EA431" s="145" t="str">
        <f>IFERROR(TRUNC(VLOOKUP($E431,'Container Panel'!$B$41:$Z$100,$D431,0)/(VLOOKUP(EA$276,UI!$A$12:$O$51,VLOOKUP(EA$278,$B$276:$C$278,2,0),0)/1000)),"")</f>
        <v/>
      </c>
      <c r="EB431" s="145" t="str">
        <f>IFERROR(TRUNC(VLOOKUP($E431,'Container Panel'!$B$41:$Z$100,$D431,0)/(VLOOKUP(EB$276,UI!$A$12:$O$51,VLOOKUP(EB$278,$B$276:$C$278,2,0),0)/1000)),"")</f>
        <v/>
      </c>
      <c r="EC431" s="145" t="str">
        <f>IFERROR(TRUNC(VLOOKUP($E431,'Container Panel'!$B$41:$Z$100,$D431,0)/(VLOOKUP(EC$276,UI!$A$12:$O$51,VLOOKUP(EC$278,$B$276:$C$278,2,0),0)/1000)),"")</f>
        <v/>
      </c>
      <c r="ED431" s="145" t="str">
        <f>IFERROR(TRUNC(VLOOKUP($E431,'Container Panel'!$B$41:$Z$100,$D431,0)/(VLOOKUP(ED$276,UI!$A$12:$O$51,VLOOKUP(ED$278,$B$276:$C$278,2,0),0)/1000)),"")</f>
        <v/>
      </c>
      <c r="EE431" s="145" t="str">
        <f>IFERROR(TRUNC(VLOOKUP($E431,'Container Panel'!$B$41:$Z$100,$D431,0)/(VLOOKUP(EE$276,UI!$A$12:$O$51,VLOOKUP(EE$278,$B$276:$C$278,2,0),0)/1000)),"")</f>
        <v/>
      </c>
      <c r="EF431" s="145" t="str">
        <f>IFERROR(TRUNC(VLOOKUP($E431,'Container Panel'!$B$41:$Z$100,$D431,0)/(VLOOKUP(EF$276,UI!$A$12:$O$51,VLOOKUP(EF$278,$B$276:$C$278,2,0),0)/1000)),"")</f>
        <v/>
      </c>
      <c r="EG431" s="145" t="str">
        <f>IFERROR(TRUNC(VLOOKUP($E431,'Container Panel'!$B$41:$Z$100,$D431,0)/(VLOOKUP(EG$276,UI!$A$12:$O$51,VLOOKUP(EG$278,$B$276:$C$278,2,0),0)/1000)),"")</f>
        <v/>
      </c>
      <c r="EH431" s="145" t="str">
        <f>IFERROR(TRUNC(VLOOKUP($E431,'Container Panel'!$B$41:$Z$100,$D431,0)/(VLOOKUP(EH$276,UI!$A$12:$O$51,VLOOKUP(EH$278,$B$276:$C$278,2,0),0)/1000)),"")</f>
        <v/>
      </c>
      <c r="EI431" s="145" t="str">
        <f>IFERROR(TRUNC(VLOOKUP($E431,'Container Panel'!$B$41:$Z$100,$D431,0)/(VLOOKUP(EI$276,UI!$A$12:$O$51,VLOOKUP(EI$278,$B$276:$C$278,2,0),0)/1000)),"")</f>
        <v/>
      </c>
      <c r="EJ431" s="145" t="str">
        <f>IFERROR(TRUNC(VLOOKUP($E431,'Container Panel'!$B$41:$Z$100,$D431,0)/(VLOOKUP(EJ$276,UI!$A$12:$O$51,VLOOKUP(EJ$278,$B$276:$C$278,2,0),0)/1000)),"")</f>
        <v/>
      </c>
      <c r="EK431" s="145" t="str">
        <f>IFERROR(TRUNC(VLOOKUP($E431,'Container Panel'!$B$41:$Z$100,$D431,0)/(VLOOKUP(EK$276,UI!$A$12:$O$51,VLOOKUP(EK$278,$B$276:$C$278,2,0),0)/1000)),"")</f>
        <v/>
      </c>
      <c r="EL431" s="145" t="str">
        <f>IFERROR(TRUNC(VLOOKUP($E431,'Container Panel'!$B$41:$Z$100,$D431,0)/(VLOOKUP(EL$276,UI!$A$12:$O$51,VLOOKUP(EL$278,$B$276:$C$278,2,0),0)/1000)),"")</f>
        <v/>
      </c>
      <c r="EM431" s="145" t="str">
        <f>IFERROR(TRUNC(VLOOKUP($E431,'Container Panel'!$B$41:$Z$100,$D431,0)/(VLOOKUP(EM$276,UI!$A$12:$O$51,VLOOKUP(EM$278,$B$276:$C$278,2,0),0)/1000)),"")</f>
        <v/>
      </c>
      <c r="EN431" s="145" t="str">
        <f>IFERROR(TRUNC(VLOOKUP($E431,'Container Panel'!$B$41:$Z$100,$D431,0)/(VLOOKUP(EN$276,UI!$A$12:$O$51,VLOOKUP(EN$278,$B$276:$C$278,2,0),0)/1000)),"")</f>
        <v/>
      </c>
      <c r="EO431" s="145" t="str">
        <f>IFERROR(TRUNC(VLOOKUP($E431,'Container Panel'!$B$41:$Z$100,$D431,0)/(VLOOKUP(EO$276,UI!$A$12:$O$51,VLOOKUP(EO$278,$B$276:$C$278,2,0),0)/1000)),"")</f>
        <v/>
      </c>
      <c r="EP431" s="145" t="str">
        <f>IFERROR(TRUNC(VLOOKUP($E431,'Container Panel'!$B$41:$Z$100,$D431,0)/(VLOOKUP(EP$276,UI!$A$12:$O$51,VLOOKUP(EP$278,$B$276:$C$278,2,0),0)/1000)),"")</f>
        <v/>
      </c>
      <c r="EQ431" s="145" t="str">
        <f>IFERROR(TRUNC(VLOOKUP($E431,'Container Panel'!$B$41:$Z$100,$D431,0)/(VLOOKUP(EQ$276,UI!$A$12:$O$51,VLOOKUP(EQ$278,$B$276:$C$278,2,0),0)/1000)),"")</f>
        <v/>
      </c>
      <c r="ER431" s="145" t="str">
        <f>IFERROR(TRUNC(VLOOKUP($E431,'Container Panel'!$B$41:$Z$100,$D431,0)/(VLOOKUP(ER$276,UI!$A$12:$O$51,VLOOKUP(ER$278,$B$276:$C$278,2,0),0)/1000)),"")</f>
        <v/>
      </c>
      <c r="ES431" s="145" t="str">
        <f>IFERROR(TRUNC(VLOOKUP($E431,'Container Panel'!$B$41:$Z$100,$D431,0)/(VLOOKUP(ES$276,UI!$A$12:$O$51,VLOOKUP(ES$278,$B$276:$C$278,2,0),0)/1000)),"")</f>
        <v/>
      </c>
      <c r="ET431" s="145" t="str">
        <f>IFERROR(TRUNC(VLOOKUP($E431,'Container Panel'!$B$41:$Z$100,$D431,0)/(VLOOKUP(ET$276,UI!$A$12:$O$51,VLOOKUP(ET$278,$B$276:$C$278,2,0),0)/1000)),"")</f>
        <v/>
      </c>
      <c r="EU431" s="145" t="str">
        <f>IFERROR(TRUNC(VLOOKUP($E431,'Container Panel'!$B$41:$Z$100,$D431,0)/(VLOOKUP(EU$276,UI!$A$12:$O$51,VLOOKUP(EU$278,$B$276:$C$278,2,0),0)/1000)),"")</f>
        <v/>
      </c>
      <c r="EV431" s="145" t="str">
        <f>IFERROR(TRUNC(VLOOKUP($E431,'Container Panel'!$B$41:$Z$100,$D431,0)/(VLOOKUP(EV$276,UI!$A$12:$O$51,VLOOKUP(EV$278,$B$276:$C$278,2,0),0)/1000)),"")</f>
        <v/>
      </c>
      <c r="EW431" s="145" t="str">
        <f>IFERROR(TRUNC(VLOOKUP($E431,'Container Panel'!$B$41:$Z$100,$D431,0)/(VLOOKUP(EW$276,UI!$A$12:$O$51,VLOOKUP(EW$278,$B$276:$C$278,2,0),0)/1000)),"")</f>
        <v/>
      </c>
      <c r="EX431" s="145" t="str">
        <f>IFERROR(TRUNC(VLOOKUP($E431,'Container Panel'!$B$41:$Z$100,$D431,0)/(VLOOKUP(EX$276,UI!$A$12:$O$51,VLOOKUP(EX$278,$B$276:$C$278,2,0),0)/1000)),"")</f>
        <v/>
      </c>
      <c r="EY431" s="145" t="str">
        <f>IFERROR(TRUNC(VLOOKUP($E431,'Container Panel'!$B$41:$Z$100,$D431,0)/(VLOOKUP(EY$276,UI!$A$12:$O$51,VLOOKUP(EY$278,$B$276:$C$278,2,0),0)/1000)),"")</f>
        <v/>
      </c>
      <c r="EZ431" s="145" t="str">
        <f>IFERROR(TRUNC(VLOOKUP($E431,'Container Panel'!$B$41:$Z$100,$D431,0)/(VLOOKUP(EZ$276,UI!$A$12:$O$51,VLOOKUP(EZ$278,$B$276:$C$278,2,0),0)/1000)),"")</f>
        <v/>
      </c>
      <c r="FA431" s="145" t="str">
        <f>IFERROR(TRUNC(VLOOKUP($E431,'Container Panel'!$B$41:$Z$100,$D431,0)/(VLOOKUP(FA$276,UI!$A$12:$O$51,VLOOKUP(FA$278,$B$276:$C$278,2,0),0)/1000)),"")</f>
        <v/>
      </c>
      <c r="FB431" s="145" t="str">
        <f>IFERROR(TRUNC(VLOOKUP($E431,'Container Panel'!$B$41:$Z$100,$D431,0)/(VLOOKUP(FB$276,UI!$A$12:$O$51,VLOOKUP(FB$278,$B$276:$C$278,2,0),0)/1000)),"")</f>
        <v/>
      </c>
      <c r="FC431" s="145" t="str">
        <f>IFERROR(TRUNC(VLOOKUP($E431,'Container Panel'!$B$41:$Z$100,$D431,0)/(VLOOKUP(FC$276,UI!$A$12:$O$51,VLOOKUP(FC$278,$B$276:$C$278,2,0),0)/1000)),"")</f>
        <v/>
      </c>
      <c r="FD431" s="145" t="str">
        <f>IFERROR(TRUNC(VLOOKUP($E431,'Container Panel'!$B$41:$Z$100,$D431,0)/(VLOOKUP(FD$276,UI!$A$12:$O$51,VLOOKUP(FD$278,$B$276:$C$278,2,0),0)/1000)),"")</f>
        <v/>
      </c>
      <c r="FE431" s="145" t="str">
        <f>IFERROR(TRUNC(VLOOKUP($E431,'Container Panel'!$B$41:$Z$100,$D431,0)/(VLOOKUP(FE$276,UI!$A$12:$O$51,VLOOKUP(FE$278,$B$276:$C$278,2,0),0)/1000)),"")</f>
        <v/>
      </c>
      <c r="FF431" s="145" t="str">
        <f>IFERROR(TRUNC(VLOOKUP($E431,'Container Panel'!$B$41:$Z$100,$D431,0)/(VLOOKUP(FF$276,UI!$A$12:$O$51,VLOOKUP(FF$278,$B$276:$C$278,2,0),0)/1000)),"")</f>
        <v/>
      </c>
      <c r="FG431" s="145" t="str">
        <f>IFERROR(TRUNC(VLOOKUP($E431,'Container Panel'!$B$41:$Z$100,$D431,0)/(VLOOKUP(FG$276,UI!$A$12:$O$51,VLOOKUP(FG$278,$B$276:$C$278,2,0),0)/1000)),"")</f>
        <v/>
      </c>
      <c r="FH431" s="145" t="str">
        <f>IFERROR(TRUNC(VLOOKUP($E431,'Container Panel'!$B$41:$Z$100,$D431,0)/(VLOOKUP(FH$276,UI!$A$12:$O$51,VLOOKUP(FH$278,$B$276:$C$278,2,0),0)/1000)),"")</f>
        <v/>
      </c>
      <c r="FI431" s="145" t="str">
        <f>IFERROR(TRUNC(VLOOKUP($E431,'Container Panel'!$B$41:$Z$100,$D431,0)/(VLOOKUP(FI$276,UI!$A$12:$O$51,VLOOKUP(FI$278,$B$276:$C$278,2,0),0)/1000)),"")</f>
        <v/>
      </c>
      <c r="FJ431" s="145" t="str">
        <f>IFERROR(TRUNC(VLOOKUP($E431,'Container Panel'!$B$41:$Z$100,$D431,0)/(VLOOKUP(FJ$276,UI!$A$12:$O$51,VLOOKUP(FJ$278,$B$276:$C$278,2,0),0)/1000)),"")</f>
        <v/>
      </c>
      <c r="FK431" s="145" t="str">
        <f>IFERROR(TRUNC(VLOOKUP($E431,'Container Panel'!$B$41:$Z$100,$D431,0)/(VLOOKUP(FK$276,UI!$A$12:$O$51,VLOOKUP(FK$278,$B$276:$C$278,2,0),0)/1000)),"")</f>
        <v/>
      </c>
      <c r="FL431" s="145" t="str">
        <f>IFERROR(TRUNC(VLOOKUP($E431,'Container Panel'!$B$41:$Z$100,$D431,0)/(VLOOKUP(FL$276,UI!$A$12:$O$51,VLOOKUP(FL$278,$B$276:$C$278,2,0),0)/1000)),"")</f>
        <v/>
      </c>
      <c r="FM431" s="145" t="str">
        <f>IFERROR(TRUNC(VLOOKUP($E431,'Container Panel'!$B$41:$Z$100,$D431,0)/(VLOOKUP(FM$276,UI!$A$12:$O$51,VLOOKUP(FM$278,$B$276:$C$278,2,0),0)/1000)),"")</f>
        <v/>
      </c>
      <c r="FN431" s="145" t="str">
        <f>IFERROR(TRUNC(VLOOKUP($E431,'Container Panel'!$B$41:$Z$100,$D431,0)/(VLOOKUP(FN$276,UI!$A$12:$O$51,VLOOKUP(FN$278,$B$276:$C$278,2,0),0)/1000)),"")</f>
        <v/>
      </c>
      <c r="FO431" s="145" t="str">
        <f>IFERROR(TRUNC(VLOOKUP($E431,'Container Panel'!$B$41:$Z$100,$D431,0)/(VLOOKUP(FO$276,UI!$A$12:$O$51,VLOOKUP(FO$278,$B$276:$C$278,2,0),0)/1000)),"")</f>
        <v/>
      </c>
      <c r="FP431" s="145" t="str">
        <f>IFERROR(TRUNC(VLOOKUP($E431,'Container Panel'!$B$41:$Z$100,$D431,0)/(VLOOKUP(FP$276,UI!$A$12:$O$51,VLOOKUP(FP$278,$B$276:$C$278,2,0),0)/1000)),"")</f>
        <v/>
      </c>
      <c r="FQ431" s="145" t="str">
        <f>IFERROR(TRUNC(VLOOKUP($E431,'Container Panel'!$B$41:$Z$100,$D431,0)/(VLOOKUP(FQ$276,UI!$A$12:$O$51,VLOOKUP(FQ$278,$B$276:$C$278,2,0),0)/1000)),"")</f>
        <v/>
      </c>
      <c r="FR431" s="145" t="str">
        <f>IFERROR(TRUNC(VLOOKUP($E431,'Container Panel'!$B$41:$Z$100,$D431,0)/(VLOOKUP(FR$276,UI!$A$12:$O$51,VLOOKUP(FR$278,$B$276:$C$278,2,0),0)/1000)),"")</f>
        <v/>
      </c>
      <c r="FS431" s="145" t="str">
        <f>IFERROR(TRUNC(VLOOKUP($E431,'Container Panel'!$B$41:$Z$100,$D431,0)/(VLOOKUP(FS$276,UI!$A$12:$O$51,VLOOKUP(FS$278,$B$276:$C$278,2,0),0)/1000)),"")</f>
        <v/>
      </c>
      <c r="FT431" s="145" t="str">
        <f>IFERROR(TRUNC(VLOOKUP($E431,'Container Panel'!$B$41:$Z$100,$D431,0)/(VLOOKUP(FT$276,UI!$A$12:$O$51,VLOOKUP(FT$278,$B$276:$C$278,2,0),0)/1000)),"")</f>
        <v/>
      </c>
      <c r="FU431" s="145" t="str">
        <f>IFERROR(TRUNC(VLOOKUP($E431,'Container Panel'!$B$41:$Z$100,$D431,0)/(VLOOKUP(FU$276,UI!$A$12:$O$51,VLOOKUP(FU$278,$B$276:$C$278,2,0),0)/1000)),"")</f>
        <v/>
      </c>
      <c r="FV431" s="145" t="str">
        <f>IFERROR(TRUNC(VLOOKUP($E431,'Container Panel'!$B$41:$Z$100,$D431,0)/(VLOOKUP(FV$276,UI!$A$12:$O$51,VLOOKUP(FV$278,$B$276:$C$278,2,0),0)/1000)),"")</f>
        <v/>
      </c>
      <c r="FW431" s="145" t="str">
        <f>IFERROR(TRUNC(VLOOKUP($E431,'Container Panel'!$B$41:$Z$100,$D431,0)/(VLOOKUP(FW$276,UI!$A$12:$O$51,VLOOKUP(FW$278,$B$276:$C$278,2,0),0)/1000)),"")</f>
        <v/>
      </c>
      <c r="FX431" s="145" t="str">
        <f>IFERROR(TRUNC(VLOOKUP($E431,'Container Panel'!$B$41:$Z$100,$D431,0)/(VLOOKUP(FX$276,UI!$A$12:$O$51,VLOOKUP(FX$278,$B$276:$C$278,2,0),0)/1000)),"")</f>
        <v/>
      </c>
      <c r="FY431" s="145" t="str">
        <f>IFERROR(TRUNC(VLOOKUP($E431,'Container Panel'!$B$41:$Z$100,$D431,0)/(VLOOKUP(FY$276,UI!$A$12:$O$51,VLOOKUP(FY$278,$B$276:$C$278,2,0),0)/1000)),"")</f>
        <v/>
      </c>
      <c r="FZ431" s="145" t="str">
        <f>IFERROR(TRUNC(VLOOKUP($E431,'Container Panel'!$B$41:$Z$100,$D431,0)/(VLOOKUP(FZ$276,UI!$A$12:$O$51,VLOOKUP(FZ$278,$B$276:$C$278,2,0),0)/1000)),"")</f>
        <v/>
      </c>
      <c r="GA431" s="145" t="str">
        <f>IFERROR(TRUNC(VLOOKUP($E431,'Container Panel'!$B$41:$Z$100,$D431,0)/(VLOOKUP(GA$276,UI!$A$12:$O$51,VLOOKUP(GA$278,$B$276:$C$278,2,0),0)/1000)),"")</f>
        <v/>
      </c>
      <c r="GB431" s="145" t="str">
        <f>IFERROR(TRUNC(VLOOKUP($E431,'Container Panel'!$B$41:$Z$100,$D431,0)/(VLOOKUP(GB$276,UI!$A$12:$O$51,VLOOKUP(GB$278,$B$276:$C$278,2,0),0)/1000)),"")</f>
        <v/>
      </c>
      <c r="GC431" s="145" t="str">
        <f>IFERROR(TRUNC(VLOOKUP($E431,'Container Panel'!$B$41:$Z$100,$D431,0)/(VLOOKUP(GC$276,UI!$A$12:$O$51,VLOOKUP(GC$278,$B$276:$C$278,2,0),0)/1000)),"")</f>
        <v/>
      </c>
      <c r="GD431" s="145" t="str">
        <f>IFERROR(TRUNC(VLOOKUP($E431,'Container Panel'!$B$41:$Z$100,$D431,0)/(VLOOKUP(GD$276,UI!$A$12:$O$51,VLOOKUP(GD$278,$B$276:$C$278,2,0),0)/1000)),"")</f>
        <v/>
      </c>
      <c r="GE431" s="145" t="str">
        <f>IFERROR(TRUNC(VLOOKUP($E431,'Container Panel'!$B$41:$Z$100,$D431,0)/(VLOOKUP(GE$276,UI!$A$12:$O$51,VLOOKUP(GE$278,$B$276:$C$278,2,0),0)/1000)),"")</f>
        <v/>
      </c>
      <c r="GF431" s="145" t="str">
        <f>IFERROR(TRUNC(VLOOKUP($E431,'Container Panel'!$B$41:$Z$100,$D431,0)/(VLOOKUP(GF$276,UI!$A$12:$O$51,VLOOKUP(GF$278,$B$276:$C$278,2,0),0)/1000)),"")</f>
        <v/>
      </c>
      <c r="GG431" s="145" t="str">
        <f>IFERROR(TRUNC(VLOOKUP($E431,'Container Panel'!$B$41:$Z$100,$D431,0)/(VLOOKUP(GG$276,UI!$A$12:$O$51,VLOOKUP(GG$278,$B$276:$C$278,2,0),0)/1000)),"")</f>
        <v/>
      </c>
      <c r="GH431" s="145" t="str">
        <f>IFERROR(TRUNC(VLOOKUP($E431,'Container Panel'!$B$41:$Z$100,$D431,0)/(VLOOKUP(GH$276,UI!$A$12:$O$51,VLOOKUP(GH$278,$B$276:$C$278,2,0),0)/1000)),"")</f>
        <v/>
      </c>
      <c r="GI431" s="145" t="str">
        <f>IFERROR(TRUNC(VLOOKUP($E431,'Container Panel'!$B$41:$Z$100,$D431,0)/(VLOOKUP(GI$276,UI!$A$12:$O$51,VLOOKUP(GI$278,$B$276:$C$278,2,0),0)/1000)),"")</f>
        <v/>
      </c>
      <c r="GJ431" s="145" t="str">
        <f>IFERROR(TRUNC(VLOOKUP($E431,'Container Panel'!$B$41:$Z$100,$D431,0)/(VLOOKUP(GJ$276,UI!$A$12:$O$51,VLOOKUP(GJ$278,$B$276:$C$278,2,0),0)/1000)),"")</f>
        <v/>
      </c>
      <c r="GK431" s="145" t="str">
        <f>IFERROR(TRUNC(VLOOKUP($E431,'Container Panel'!$B$41:$Z$100,$D431,0)/(VLOOKUP(GK$276,UI!$A$12:$O$51,VLOOKUP(GK$278,$B$276:$C$278,2,0),0)/1000)),"")</f>
        <v/>
      </c>
      <c r="GL431" s="145" t="str">
        <f>IFERROR(TRUNC(VLOOKUP($E431,'Container Panel'!$B$41:$Z$100,$D431,0)/(VLOOKUP(GL$276,UI!$A$12:$O$51,VLOOKUP(GL$278,$B$276:$C$278,2,0),0)/1000)),"")</f>
        <v/>
      </c>
      <c r="GM431" s="145" t="str">
        <f>IFERROR(TRUNC(VLOOKUP($E431,'Container Panel'!$B$41:$Z$100,$D431,0)/(VLOOKUP(GM$276,UI!$A$12:$O$51,VLOOKUP(GM$278,$B$276:$C$278,2,0),0)/1000)),"")</f>
        <v/>
      </c>
      <c r="GN431" s="145" t="str">
        <f>IFERROR(TRUNC(VLOOKUP($E431,'Container Panel'!$B$41:$Z$100,$D431,0)/(VLOOKUP(GN$276,UI!$A$12:$O$51,VLOOKUP(GN$278,$B$276:$C$278,2,0),0)/1000)),"")</f>
        <v/>
      </c>
      <c r="GO431" s="145" t="str">
        <f>IFERROR(TRUNC(VLOOKUP($E431,'Container Panel'!$B$41:$Z$100,$D431,0)/(VLOOKUP(GO$276,UI!$A$12:$O$51,VLOOKUP(GO$278,$B$276:$C$278,2,0),0)/1000)),"")</f>
        <v/>
      </c>
      <c r="GP431" s="145" t="str">
        <f>IFERROR(TRUNC(VLOOKUP($E431,'Container Panel'!$B$41:$Z$100,$D431,0)/(VLOOKUP(GP$276,UI!$A$12:$O$51,VLOOKUP(GP$278,$B$276:$C$278,2,0),0)/1000)),"")</f>
        <v/>
      </c>
      <c r="GQ431" s="145" t="str">
        <f>IFERROR(TRUNC(VLOOKUP($E431,'Container Panel'!$B$41:$Z$100,$D431,0)/(VLOOKUP(GQ$276,UI!$A$12:$O$51,VLOOKUP(GQ$278,$B$276:$C$278,2,0),0)/1000)),"")</f>
        <v/>
      </c>
      <c r="GR431" s="145" t="str">
        <f>IFERROR(TRUNC(VLOOKUP($E431,'Container Panel'!$B$41:$Z$100,$D431,0)/(VLOOKUP(GR$276,UI!$A$12:$O$51,VLOOKUP(GR$278,$B$276:$C$278,2,0),0)/1000)),"")</f>
        <v/>
      </c>
      <c r="GS431" s="145" t="str">
        <f>IFERROR(TRUNC(VLOOKUP($E431,'Container Panel'!$B$41:$Z$100,$D431,0)/(VLOOKUP(GS$276,UI!$A$12:$O$51,VLOOKUP(GS$278,$B$276:$C$278,2,0),0)/1000)),"")</f>
        <v/>
      </c>
      <c r="GT431" s="145" t="str">
        <f>IFERROR(TRUNC(VLOOKUP($E431,'Container Panel'!$B$41:$Z$100,$D431,0)/(VLOOKUP(GT$276,UI!$A$12:$O$51,VLOOKUP(GT$278,$B$276:$C$278,2,0),0)/1000)),"")</f>
        <v/>
      </c>
      <c r="GU431" s="145" t="str">
        <f>IFERROR(TRUNC(VLOOKUP($E431,'Container Panel'!$B$41:$Z$100,$D431,0)/(VLOOKUP(GU$276,UI!$A$12:$O$51,VLOOKUP(GU$278,$B$276:$C$278,2,0),0)/1000)),"")</f>
        <v/>
      </c>
      <c r="GV431" s="145" t="str">
        <f>IFERROR(TRUNC(VLOOKUP($E431,'Container Panel'!$B$41:$Z$100,$D431,0)/(VLOOKUP(GV$276,UI!$A$12:$O$51,VLOOKUP(GV$278,$B$276:$C$278,2,0),0)/1000)),"")</f>
        <v/>
      </c>
      <c r="GW431" s="145" t="str">
        <f>IFERROR(TRUNC(VLOOKUP($E431,'Container Panel'!$B$41:$Z$100,$D431,0)/(VLOOKUP(GW$276,UI!$A$12:$O$51,VLOOKUP(GW$278,$B$276:$C$278,2,0),0)/1000)),"")</f>
        <v/>
      </c>
      <c r="GX431" s="145" t="str">
        <f>IFERROR(TRUNC(VLOOKUP($E431,'Container Panel'!$B$41:$Z$100,$D431,0)/(VLOOKUP(GX$276,UI!$A$12:$O$51,VLOOKUP(GX$278,$B$276:$C$278,2,0),0)/1000)),"")</f>
        <v/>
      </c>
      <c r="GY431" s="145" t="str">
        <f>IFERROR(TRUNC(VLOOKUP($E431,'Container Panel'!$B$41:$Z$100,$D431,0)/(VLOOKUP(GY$276,UI!$A$12:$O$51,VLOOKUP(GY$278,$B$276:$C$278,2,0),0)/1000)),"")</f>
        <v/>
      </c>
      <c r="GZ431" s="145" t="str">
        <f>IFERROR(TRUNC(VLOOKUP($E431,'Container Panel'!$B$41:$Z$100,$D431,0)/(VLOOKUP(GZ$276,UI!$A$12:$O$51,VLOOKUP(GZ$278,$B$276:$C$278,2,0),0)/1000)),"")</f>
        <v/>
      </c>
      <c r="HA431" s="145" t="str">
        <f>IFERROR(TRUNC(VLOOKUP($E431,'Container Panel'!$B$41:$Z$100,$D431,0)/(VLOOKUP(HA$276,UI!$A$12:$O$51,VLOOKUP(HA$278,$B$276:$C$278,2,0),0)/1000)),"")</f>
        <v/>
      </c>
      <c r="HB431" s="145" t="str">
        <f>IFERROR(TRUNC(VLOOKUP($E431,'Container Panel'!$B$41:$Z$100,$D431,0)/(VLOOKUP(HB$276,UI!$A$12:$O$51,VLOOKUP(HB$278,$B$276:$C$278,2,0),0)/1000)),"")</f>
        <v/>
      </c>
      <c r="HC431" s="145" t="str">
        <f>IFERROR(TRUNC(VLOOKUP($E431,'Container Panel'!$B$41:$Z$100,$D431,0)/(VLOOKUP(HC$276,UI!$A$12:$O$51,VLOOKUP(HC$278,$B$276:$C$278,2,0),0)/1000)),"")</f>
        <v/>
      </c>
      <c r="HD431" s="145" t="str">
        <f>IFERROR(TRUNC(VLOOKUP($E431,'Container Panel'!$B$41:$Z$100,$D431,0)/(VLOOKUP(HD$276,UI!$A$12:$O$51,VLOOKUP(HD$278,$B$276:$C$278,2,0),0)/1000)),"")</f>
        <v/>
      </c>
      <c r="HE431" s="145" t="str">
        <f>IFERROR(TRUNC(VLOOKUP($E431,'Container Panel'!$B$41:$Z$100,$D431,0)/(VLOOKUP(HE$276,UI!$A$12:$O$51,VLOOKUP(HE$278,$B$276:$C$278,2,0),0)/1000)),"")</f>
        <v/>
      </c>
      <c r="HF431" s="145" t="str">
        <f>IFERROR(TRUNC(VLOOKUP($E431,'Container Panel'!$B$41:$Z$100,$D431,0)/(VLOOKUP(HF$276,UI!$A$12:$O$51,VLOOKUP(HF$278,$B$276:$C$278,2,0),0)/1000)),"")</f>
        <v/>
      </c>
      <c r="HG431" s="145" t="str">
        <f>IFERROR(TRUNC(VLOOKUP($E431,'Container Panel'!$B$41:$Z$100,$D431,0)/(VLOOKUP(HG$276,UI!$A$12:$O$51,VLOOKUP(HG$278,$B$276:$C$278,2,0),0)/1000)),"")</f>
        <v/>
      </c>
      <c r="HH431" s="145" t="str">
        <f>IFERROR(TRUNC(VLOOKUP($E431,'Container Panel'!$B$41:$Z$100,$D431,0)/(VLOOKUP(HH$276,UI!$A$12:$O$51,VLOOKUP(HH$278,$B$276:$C$278,2,0),0)/1000)),"")</f>
        <v/>
      </c>
      <c r="HI431" s="145" t="str">
        <f>IFERROR(TRUNC(VLOOKUP($E431,'Container Panel'!$B$41:$Z$100,$D431,0)/(VLOOKUP(HI$276,UI!$A$12:$O$51,VLOOKUP(HI$278,$B$276:$C$278,2,0),0)/1000)),"")</f>
        <v/>
      </c>
      <c r="HJ431" s="145" t="str">
        <f>IFERROR(TRUNC(VLOOKUP($E431,'Container Panel'!$B$41:$Z$100,$D431,0)/(VLOOKUP(HJ$276,UI!$A$12:$O$51,VLOOKUP(HJ$278,$B$276:$C$278,2,0),0)/1000)),"")</f>
        <v/>
      </c>
      <c r="HK431" s="145" t="str">
        <f>IFERROR(TRUNC(VLOOKUP($E431,'Container Panel'!$B$41:$Z$100,$D431,0)/(VLOOKUP(HK$276,UI!$A$12:$O$51,VLOOKUP(HK$278,$B$276:$C$278,2,0),0)/1000)),"")</f>
        <v/>
      </c>
      <c r="HL431" s="145" t="str">
        <f>IFERROR(TRUNC(VLOOKUP($E431,'Container Panel'!$B$41:$Z$100,$D431,0)/(VLOOKUP(HL$276,UI!$A$12:$O$51,VLOOKUP(HL$278,$B$276:$C$278,2,0),0)/1000)),"")</f>
        <v/>
      </c>
      <c r="HM431" s="145" t="str">
        <f>IFERROR(TRUNC(VLOOKUP($E431,'Container Panel'!$B$41:$Z$100,$D431,0)/(VLOOKUP(HM$276,UI!$A$12:$O$51,VLOOKUP(HM$278,$B$276:$C$278,2,0),0)/1000)),"")</f>
        <v/>
      </c>
      <c r="HN431" s="145" t="str">
        <f>IFERROR(TRUNC(VLOOKUP($E431,'Container Panel'!$B$41:$Z$100,$D431,0)/(VLOOKUP(HN$276,UI!$A$12:$O$51,VLOOKUP(HN$278,$B$276:$C$278,2,0),0)/1000)),"")</f>
        <v/>
      </c>
      <c r="HO431" s="145" t="str">
        <f>IFERROR(TRUNC(VLOOKUP($E431,'Container Panel'!$B$41:$Z$100,$D431,0)/(VLOOKUP(HO$276,UI!$A$12:$O$51,VLOOKUP(HO$278,$B$276:$C$278,2,0),0)/1000)),"")</f>
        <v/>
      </c>
      <c r="HP431" s="145" t="str">
        <f>IFERROR(TRUNC(VLOOKUP($E431,'Container Panel'!$B$41:$Z$100,$D431,0)/(VLOOKUP(HP$276,UI!$A$12:$O$51,VLOOKUP(HP$278,$B$276:$C$278,2,0),0)/1000)),"")</f>
        <v/>
      </c>
      <c r="HQ431" s="145" t="str">
        <f>IFERROR(TRUNC(VLOOKUP($E431,'Container Panel'!$B$41:$Z$100,$D431,0)/(VLOOKUP(HQ$276,UI!$A$12:$O$51,VLOOKUP(HQ$278,$B$276:$C$278,2,0),0)/1000)),"")</f>
        <v/>
      </c>
      <c r="HR431" s="145" t="str">
        <f>IFERROR(TRUNC(VLOOKUP($E431,'Container Panel'!$B$41:$Z$100,$D431,0)/(VLOOKUP(HR$276,UI!$A$12:$O$51,VLOOKUP(HR$278,$B$276:$C$278,2,0),0)/1000)),"")</f>
        <v/>
      </c>
      <c r="HS431" s="145" t="str">
        <f>IFERROR(TRUNC(VLOOKUP($E431,'Container Panel'!$B$41:$Z$100,$D431,0)/(VLOOKUP(HS$276,UI!$A$12:$O$51,VLOOKUP(HS$278,$B$276:$C$278,2,0),0)/1000)),"")</f>
        <v/>
      </c>
      <c r="HT431" s="145" t="str">
        <f>IFERROR(TRUNC(VLOOKUP($E431,'Container Panel'!$B$41:$Z$100,$D431,0)/(VLOOKUP(HT$276,UI!$A$12:$O$51,VLOOKUP(HT$278,$B$276:$C$278,2,0),0)/1000)),"")</f>
        <v/>
      </c>
      <c r="HU431" s="145" t="str">
        <f>IFERROR(TRUNC(VLOOKUP($E431,'Container Panel'!$B$41:$Z$100,$D431,0)/(VLOOKUP(HU$276,UI!$A$12:$O$51,VLOOKUP(HU$278,$B$276:$C$278,2,0),0)/1000)),"")</f>
        <v/>
      </c>
      <c r="HV431" s="145" t="str">
        <f>IFERROR(TRUNC(VLOOKUP($E431,'Container Panel'!$B$41:$Z$100,$D431,0)/(VLOOKUP(HV$276,UI!$A$12:$O$51,VLOOKUP(HV$278,$B$276:$C$278,2,0),0)/1000)),"")</f>
        <v/>
      </c>
      <c r="HW431" s="145" t="str">
        <f>IFERROR(TRUNC(VLOOKUP($E431,'Container Panel'!$B$41:$Z$100,$D431,0)/(VLOOKUP(HW$276,UI!$A$12:$O$51,VLOOKUP(HW$278,$B$276:$C$278,2,0),0)/1000)),"")</f>
        <v/>
      </c>
      <c r="HX431" s="145" t="str">
        <f>IFERROR(TRUNC(VLOOKUP($E431,'Container Panel'!$B$41:$Z$100,$D431,0)/(VLOOKUP(HX$276,UI!$A$12:$O$51,VLOOKUP(HX$278,$B$276:$C$278,2,0),0)/1000)),"")</f>
        <v/>
      </c>
      <c r="HY431" s="145" t="str">
        <f>IFERROR(TRUNC(VLOOKUP($E431,'Container Panel'!$B$41:$Z$100,$D431,0)/(VLOOKUP(HY$276,UI!$A$12:$O$51,VLOOKUP(HY$278,$B$276:$C$278,2,0),0)/1000)),"")</f>
        <v/>
      </c>
      <c r="HZ431" s="145" t="str">
        <f>IFERROR(TRUNC(VLOOKUP($E431,'Container Panel'!$B$41:$Z$100,$D431,0)/(VLOOKUP(HZ$276,UI!$A$12:$O$51,VLOOKUP(HZ$278,$B$276:$C$278,2,0),0)/1000)),"")</f>
        <v/>
      </c>
      <c r="IA431" s="145" t="str">
        <f>IFERROR(TRUNC(VLOOKUP($E431,'Container Panel'!$B$41:$Z$100,$D431,0)/(VLOOKUP(IA$276,UI!$A$12:$O$51,VLOOKUP(IA$278,$B$276:$C$278,2,0),0)/1000)),"")</f>
        <v/>
      </c>
      <c r="IB431" s="145" t="str">
        <f>IFERROR(TRUNC(VLOOKUP($E431,'Container Panel'!$B$41:$Z$100,$D431,0)/(VLOOKUP(IB$276,UI!$A$12:$O$51,VLOOKUP(IB$278,$B$276:$C$278,2,0),0)/1000)),"")</f>
        <v/>
      </c>
      <c r="IC431" s="145" t="str">
        <f>IFERROR(TRUNC(VLOOKUP($E431,'Container Panel'!$B$41:$Z$100,$D431,0)/(VLOOKUP(IC$276,UI!$A$12:$O$51,VLOOKUP(IC$278,$B$276:$C$278,2,0),0)/1000)),"")</f>
        <v/>
      </c>
      <c r="ID431" s="145" t="str">
        <f>IFERROR(TRUNC(VLOOKUP($E431,'Container Panel'!$B$41:$Z$100,$D431,0)/(VLOOKUP(ID$276,UI!$A$12:$O$51,VLOOKUP(ID$278,$B$276:$C$278,2,0),0)/1000)),"")</f>
        <v/>
      </c>
      <c r="IE431" s="145" t="str">
        <f>IFERROR(TRUNC(VLOOKUP($E431,'Container Panel'!$B$41:$Z$100,$D431,0)/(VLOOKUP(IE$276,UI!$A$12:$O$51,VLOOKUP(IE$278,$B$276:$C$278,2,0),0)/1000)),"")</f>
        <v/>
      </c>
      <c r="IF431" s="145" t="str">
        <f>IFERROR(TRUNC(VLOOKUP($E431,'Container Panel'!$B$41:$Z$100,$D431,0)/(VLOOKUP(IF$276,UI!$A$12:$O$51,VLOOKUP(IF$278,$B$276:$C$278,2,0),0)/1000)),"")</f>
        <v/>
      </c>
      <c r="IG431" s="145" t="str">
        <f>IFERROR(TRUNC(VLOOKUP($E431,'Container Panel'!$B$41:$Z$100,$D431,0)/(VLOOKUP(IG$276,UI!$A$12:$O$51,VLOOKUP(IG$278,$B$276:$C$278,2,0),0)/1000)),"")</f>
        <v/>
      </c>
      <c r="IH431" s="145" t="str">
        <f>IFERROR(TRUNC(VLOOKUP($E431,'Container Panel'!$B$41:$Z$100,$D431,0)/(VLOOKUP(IH$276,UI!$A$12:$O$51,VLOOKUP(IH$278,$B$276:$C$278,2,0),0)/1000)),"")</f>
        <v/>
      </c>
      <c r="II431" s="145" t="str">
        <f>IFERROR(TRUNC(VLOOKUP($E431,'Container Panel'!$B$41:$Z$100,$D431,0)/(VLOOKUP(II$276,UI!$A$12:$O$51,VLOOKUP(II$278,$B$276:$C$278,2,0),0)/1000)),"")</f>
        <v/>
      </c>
      <c r="IJ431" s="145" t="str">
        <f>IFERROR(TRUNC(VLOOKUP($E431,'Container Panel'!$B$41:$Z$100,$D431,0)/(VLOOKUP(IJ$276,UI!$A$12:$O$51,VLOOKUP(IJ$278,$B$276:$C$278,2,0),0)/1000)),"")</f>
        <v/>
      </c>
      <c r="IK431" s="145" t="str">
        <f>IFERROR(TRUNC(VLOOKUP($E431,'Container Panel'!$B$41:$Z$100,$D431,0)/(VLOOKUP(IK$276,UI!$A$12:$O$51,VLOOKUP(IK$278,$B$276:$C$278,2,0),0)/1000)),"")</f>
        <v/>
      </c>
      <c r="IL431" s="145" t="str">
        <f>IFERROR(TRUNC(VLOOKUP($E431,'Container Panel'!$B$41:$Z$100,$D431,0)/(VLOOKUP(IL$276,UI!$A$12:$O$51,VLOOKUP(IL$278,$B$276:$C$278,2,0),0)/1000)),"")</f>
        <v/>
      </c>
    </row>
    <row r="432" spans="2:246">
      <c r="B432" s="74">
        <v>152</v>
      </c>
      <c r="C432" s="74">
        <f t="shared" si="198"/>
        <v>51</v>
      </c>
      <c r="D432" s="163">
        <f>MOD(B432,3)+'Container Panel'!$Q$38</f>
        <v>18</v>
      </c>
      <c r="E432" s="143">
        <f t="shared" si="197"/>
        <v>0</v>
      </c>
      <c r="F432" s="144" t="s">
        <v>29</v>
      </c>
      <c r="G432" s="145" t="str">
        <f>IFERROR(IF(AND(G$272=list!$D$3,'Box Calculation'!G$279&lt;&gt;"h",$E432&lt;&gt;0),0,IF(AND(G$273=list!$D$2,$E432&lt;&gt;0,TRUNC(VLOOKUP($E432,'Container Panel'!$B$41:$Z$100,$D432,0)/(VLOOKUP(G$276,UI!$A$12:$O$51,VLOOKUP(G$279,$B$276:$C$278,2,0),0)/1000))&gt;0),1,TRUNC(VLOOKUP($E432,'Container Panel'!$B$41:$Z$100,$D432,0)/(VLOOKUP(G$276,UI!$A$12:$O$51,VLOOKUP(G$279,$B$276:$C$278,2,0),0)/1000)))),"")</f>
        <v/>
      </c>
      <c r="H432" s="145" t="str">
        <f>IFERROR(IF(AND(H$272=list!$D$3,'Box Calculation'!H$279&lt;&gt;"h",$E432&lt;&gt;0),0,IF(AND(H$273=list!$D$2,$E432&lt;&gt;0,TRUNC(VLOOKUP($E432,'Container Panel'!$B$41:$Z$100,$D432,0)/(VLOOKUP(H$276,UI!$A$12:$O$51,VLOOKUP(H$279,$B$276:$C$278,2,0),0)/1000))&gt;0),1,TRUNC(VLOOKUP($E432,'Container Panel'!$B$41:$Z$100,$D432,0)/(VLOOKUP(H$276,UI!$A$12:$O$51,VLOOKUP(H$279,$B$276:$C$278,2,0),0)/1000)))),"")</f>
        <v/>
      </c>
      <c r="I432" s="145" t="str">
        <f>IFERROR(IF(AND(I$272=list!$D$3,'Box Calculation'!I$279&lt;&gt;"h",$E432&lt;&gt;0),0,IF(AND(I$273=list!$D$2,$E432&lt;&gt;0,TRUNC(VLOOKUP($E432,'Container Panel'!$B$41:$Z$100,$D432,0)/(VLOOKUP(I$276,UI!$A$12:$O$51,VLOOKUP(I$279,$B$276:$C$278,2,0),0)/1000))&gt;0),1,TRUNC(VLOOKUP($E432,'Container Panel'!$B$41:$Z$100,$D432,0)/(VLOOKUP(I$276,UI!$A$12:$O$51,VLOOKUP(I$279,$B$276:$C$278,2,0),0)/1000)))),"")</f>
        <v/>
      </c>
      <c r="J432" s="145" t="str">
        <f>IFERROR(IF(AND(J$272=list!$D$3,'Box Calculation'!J$279&lt;&gt;"h",$E432&lt;&gt;0),0,IF(AND(J$273=list!$D$2,$E432&lt;&gt;0,TRUNC(VLOOKUP($E432,'Container Panel'!$B$41:$Z$100,$D432,0)/(VLOOKUP(J$276,UI!$A$12:$O$51,VLOOKUP(J$279,$B$276:$C$278,2,0),0)/1000))&gt;0),1,TRUNC(VLOOKUP($E432,'Container Panel'!$B$41:$Z$100,$D432,0)/(VLOOKUP(J$276,UI!$A$12:$O$51,VLOOKUP(J$279,$B$276:$C$278,2,0),0)/1000)))),"")</f>
        <v/>
      </c>
      <c r="K432" s="145" t="str">
        <f>IFERROR(IF(AND(K$272=list!$D$3,'Box Calculation'!K$279&lt;&gt;"h",$E432&lt;&gt;0),0,IF(AND(K$273=list!$D$2,$E432&lt;&gt;0,TRUNC(VLOOKUP($E432,'Container Panel'!$B$41:$Z$100,$D432,0)/(VLOOKUP(K$276,UI!$A$12:$O$51,VLOOKUP(K$279,$B$276:$C$278,2,0),0)/1000))&gt;0),1,TRUNC(VLOOKUP($E432,'Container Panel'!$B$41:$Z$100,$D432,0)/(VLOOKUP(K$276,UI!$A$12:$O$51,VLOOKUP(K$279,$B$276:$C$278,2,0),0)/1000)))),"")</f>
        <v/>
      </c>
      <c r="L432" s="145" t="str">
        <f>IFERROR(IF(AND(L$272=list!$D$3,'Box Calculation'!L$279&lt;&gt;"h",$E432&lt;&gt;0),0,IF(AND(L$273=list!$D$2,$E432&lt;&gt;0,TRUNC(VLOOKUP($E432,'Container Panel'!$B$41:$Z$100,$D432,0)/(VLOOKUP(L$276,UI!$A$12:$O$51,VLOOKUP(L$279,$B$276:$C$278,2,0),0)/1000))&gt;0),1,TRUNC(VLOOKUP($E432,'Container Panel'!$B$41:$Z$100,$D432,0)/(VLOOKUP(L$276,UI!$A$12:$O$51,VLOOKUP(L$279,$B$276:$C$278,2,0),0)/1000)))),"")</f>
        <v/>
      </c>
      <c r="M432" s="145" t="str">
        <f>IFERROR(IF(AND(M$272=list!$D$3,'Box Calculation'!M$279&lt;&gt;"h",$E432&lt;&gt;0),0,IF(AND(M$273=list!$D$2,$E432&lt;&gt;0,TRUNC(VLOOKUP($E432,'Container Panel'!$B$41:$Z$100,$D432,0)/(VLOOKUP(M$276,UI!$A$12:$O$51,VLOOKUP(M$279,$B$276:$C$278,2,0),0)/1000))&gt;0),1,TRUNC(VLOOKUP($E432,'Container Panel'!$B$41:$Z$100,$D432,0)/(VLOOKUP(M$276,UI!$A$12:$O$51,VLOOKUP(M$279,$B$276:$C$278,2,0),0)/1000)))),"")</f>
        <v/>
      </c>
      <c r="N432" s="145" t="str">
        <f>IFERROR(IF(AND(N$272=list!$D$3,'Box Calculation'!N$279&lt;&gt;"h",$E432&lt;&gt;0),0,IF(AND(N$273=list!$D$2,$E432&lt;&gt;0,TRUNC(VLOOKUP($E432,'Container Panel'!$B$41:$Z$100,$D432,0)/(VLOOKUP(N$276,UI!$A$12:$O$51,VLOOKUP(N$279,$B$276:$C$278,2,0),0)/1000))&gt;0),1,TRUNC(VLOOKUP($E432,'Container Panel'!$B$41:$Z$100,$D432,0)/(VLOOKUP(N$276,UI!$A$12:$O$51,VLOOKUP(N$279,$B$276:$C$278,2,0),0)/1000)))),"")</f>
        <v/>
      </c>
      <c r="O432" s="145" t="str">
        <f>IFERROR(IF(AND(O$272=list!$D$3,'Box Calculation'!O$279&lt;&gt;"h",$E432&lt;&gt;0),0,IF(AND(O$273=list!$D$2,$E432&lt;&gt;0,TRUNC(VLOOKUP($E432,'Container Panel'!$B$41:$Z$100,$D432,0)/(VLOOKUP(O$276,UI!$A$12:$O$51,VLOOKUP(O$279,$B$276:$C$278,2,0),0)/1000))&gt;0),1,TRUNC(VLOOKUP($E432,'Container Panel'!$B$41:$Z$100,$D432,0)/(VLOOKUP(O$276,UI!$A$12:$O$51,VLOOKUP(O$279,$B$276:$C$278,2,0),0)/1000)))),"")</f>
        <v/>
      </c>
      <c r="P432" s="145" t="str">
        <f>IFERROR(IF(AND(P$272=list!$D$3,'Box Calculation'!P$279&lt;&gt;"h",$E432&lt;&gt;0),0,IF(AND(P$273=list!$D$2,$E432&lt;&gt;0,TRUNC(VLOOKUP($E432,'Container Panel'!$B$41:$Z$100,$D432,0)/(VLOOKUP(P$276,UI!$A$12:$O$51,VLOOKUP(P$279,$B$276:$C$278,2,0),0)/1000))&gt;0),1,TRUNC(VLOOKUP($E432,'Container Panel'!$B$41:$Z$100,$D432,0)/(VLOOKUP(P$276,UI!$A$12:$O$51,VLOOKUP(P$279,$B$276:$C$278,2,0),0)/1000)))),"")</f>
        <v/>
      </c>
      <c r="Q432" s="145" t="str">
        <f>IFERROR(IF(AND(Q$272=list!$D$3,'Box Calculation'!Q$279&lt;&gt;"h",$E432&lt;&gt;0),0,IF(AND(Q$273=list!$D$2,$E432&lt;&gt;0,TRUNC(VLOOKUP($E432,'Container Panel'!$B$41:$Z$100,$D432,0)/(VLOOKUP(Q$276,UI!$A$12:$O$51,VLOOKUP(Q$279,$B$276:$C$278,2,0),0)/1000))&gt;0),1,TRUNC(VLOOKUP($E432,'Container Panel'!$B$41:$Z$100,$D432,0)/(VLOOKUP(Q$276,UI!$A$12:$O$51,VLOOKUP(Q$279,$B$276:$C$278,2,0),0)/1000)))),"")</f>
        <v/>
      </c>
      <c r="R432" s="145" t="str">
        <f>IFERROR(IF(AND(R$272=list!$D$3,'Box Calculation'!R$279&lt;&gt;"h",$E432&lt;&gt;0),0,IF(AND(R$273=list!$D$2,$E432&lt;&gt;0,TRUNC(VLOOKUP($E432,'Container Panel'!$B$41:$Z$100,$D432,0)/(VLOOKUP(R$276,UI!$A$12:$O$51,VLOOKUP(R$279,$B$276:$C$278,2,0),0)/1000))&gt;0),1,TRUNC(VLOOKUP($E432,'Container Panel'!$B$41:$Z$100,$D432,0)/(VLOOKUP(R$276,UI!$A$12:$O$51,VLOOKUP(R$279,$B$276:$C$278,2,0),0)/1000)))),"")</f>
        <v/>
      </c>
      <c r="S432" s="145" t="str">
        <f>IFERROR(IF(AND(S$272=list!$D$3,'Box Calculation'!S$279&lt;&gt;"h",$E432&lt;&gt;0),0,IF(AND(S$273=list!$D$2,$E432&lt;&gt;0,TRUNC(VLOOKUP($E432,'Container Panel'!$B$41:$Z$100,$D432,0)/(VLOOKUP(S$276,UI!$A$12:$O$51,VLOOKUP(S$279,$B$276:$C$278,2,0),0)/1000))&gt;0),1,TRUNC(VLOOKUP($E432,'Container Panel'!$B$41:$Z$100,$D432,0)/(VLOOKUP(S$276,UI!$A$12:$O$51,VLOOKUP(S$279,$B$276:$C$278,2,0),0)/1000)))),"")</f>
        <v/>
      </c>
      <c r="T432" s="145" t="str">
        <f>IFERROR(IF(AND(T$272=list!$D$3,'Box Calculation'!T$279&lt;&gt;"h",$E432&lt;&gt;0),0,IF(AND(T$273=list!$D$2,$E432&lt;&gt;0,TRUNC(VLOOKUP($E432,'Container Panel'!$B$41:$Z$100,$D432,0)/(VLOOKUP(T$276,UI!$A$12:$O$51,VLOOKUP(T$279,$B$276:$C$278,2,0),0)/1000))&gt;0),1,TRUNC(VLOOKUP($E432,'Container Panel'!$B$41:$Z$100,$D432,0)/(VLOOKUP(T$276,UI!$A$12:$O$51,VLOOKUP(T$279,$B$276:$C$278,2,0),0)/1000)))),"")</f>
        <v/>
      </c>
      <c r="U432" s="145" t="str">
        <f>IFERROR(IF(AND(U$272=list!$D$3,'Box Calculation'!U$279&lt;&gt;"h",$E432&lt;&gt;0),0,IF(AND(U$273=list!$D$2,$E432&lt;&gt;0,TRUNC(VLOOKUP($E432,'Container Panel'!$B$41:$Z$100,$D432,0)/(VLOOKUP(U$276,UI!$A$12:$O$51,VLOOKUP(U$279,$B$276:$C$278,2,0),0)/1000))&gt;0),1,TRUNC(VLOOKUP($E432,'Container Panel'!$B$41:$Z$100,$D432,0)/(VLOOKUP(U$276,UI!$A$12:$O$51,VLOOKUP(U$279,$B$276:$C$278,2,0),0)/1000)))),"")</f>
        <v/>
      </c>
      <c r="V432" s="145" t="str">
        <f>IFERROR(IF(AND(V$272=list!$D$3,'Box Calculation'!V$279&lt;&gt;"h",$E432&lt;&gt;0),0,IF(AND(V$273=list!$D$2,$E432&lt;&gt;0,TRUNC(VLOOKUP($E432,'Container Panel'!$B$41:$Z$100,$D432,0)/(VLOOKUP(V$276,UI!$A$12:$O$51,VLOOKUP(V$279,$B$276:$C$278,2,0),0)/1000))&gt;0),1,TRUNC(VLOOKUP($E432,'Container Panel'!$B$41:$Z$100,$D432,0)/(VLOOKUP(V$276,UI!$A$12:$O$51,VLOOKUP(V$279,$B$276:$C$278,2,0),0)/1000)))),"")</f>
        <v/>
      </c>
      <c r="W432" s="145" t="str">
        <f>IFERROR(IF(AND(W$272=list!$D$3,'Box Calculation'!W$279&lt;&gt;"h",$E432&lt;&gt;0),0,IF(AND(W$273=list!$D$2,$E432&lt;&gt;0,TRUNC(VLOOKUP($E432,'Container Panel'!$B$41:$Z$100,$D432,0)/(VLOOKUP(W$276,UI!$A$12:$O$51,VLOOKUP(W$279,$B$276:$C$278,2,0),0)/1000))&gt;0),1,TRUNC(VLOOKUP($E432,'Container Panel'!$B$41:$Z$100,$D432,0)/(VLOOKUP(W$276,UI!$A$12:$O$51,VLOOKUP(W$279,$B$276:$C$278,2,0),0)/1000)))),"")</f>
        <v/>
      </c>
      <c r="X432" s="145" t="str">
        <f>IFERROR(IF(AND(X$272=list!$D$3,'Box Calculation'!X$279&lt;&gt;"h",$E432&lt;&gt;0),0,IF(AND(X$273=list!$D$2,$E432&lt;&gt;0,TRUNC(VLOOKUP($E432,'Container Panel'!$B$41:$Z$100,$D432,0)/(VLOOKUP(X$276,UI!$A$12:$O$51,VLOOKUP(X$279,$B$276:$C$278,2,0),0)/1000))&gt;0),1,TRUNC(VLOOKUP($E432,'Container Panel'!$B$41:$Z$100,$D432,0)/(VLOOKUP(X$276,UI!$A$12:$O$51,VLOOKUP(X$279,$B$276:$C$278,2,0),0)/1000)))),"")</f>
        <v/>
      </c>
      <c r="Y432" s="145" t="str">
        <f>IFERROR(IF(AND(Y$272=list!$D$3,'Box Calculation'!Y$279&lt;&gt;"h",$E432&lt;&gt;0),0,IF(AND(Y$273=list!$D$2,$E432&lt;&gt;0,TRUNC(VLOOKUP($E432,'Container Panel'!$B$41:$Z$100,$D432,0)/(VLOOKUP(Y$276,UI!$A$12:$O$51,VLOOKUP(Y$279,$B$276:$C$278,2,0),0)/1000))&gt;0),1,TRUNC(VLOOKUP($E432,'Container Panel'!$B$41:$Z$100,$D432,0)/(VLOOKUP(Y$276,UI!$A$12:$O$51,VLOOKUP(Y$279,$B$276:$C$278,2,0),0)/1000)))),"")</f>
        <v/>
      </c>
      <c r="Z432" s="145" t="str">
        <f>IFERROR(IF(AND(Z$272=list!$D$3,'Box Calculation'!Z$279&lt;&gt;"h",$E432&lt;&gt;0),0,IF(AND(Z$273=list!$D$2,$E432&lt;&gt;0,TRUNC(VLOOKUP($E432,'Container Panel'!$B$41:$Z$100,$D432,0)/(VLOOKUP(Z$276,UI!$A$12:$O$51,VLOOKUP(Z$279,$B$276:$C$278,2,0),0)/1000))&gt;0),1,TRUNC(VLOOKUP($E432,'Container Panel'!$B$41:$Z$100,$D432,0)/(VLOOKUP(Z$276,UI!$A$12:$O$51,VLOOKUP(Z$279,$B$276:$C$278,2,0),0)/1000)))),"")</f>
        <v/>
      </c>
      <c r="AA432" s="145" t="str">
        <f>IFERROR(IF(AND(AA$272=list!$D$3,'Box Calculation'!AA$279&lt;&gt;"h",$E432&lt;&gt;0),0,IF(AND(AA$273=list!$D$2,$E432&lt;&gt;0,TRUNC(VLOOKUP($E432,'Container Panel'!$B$41:$Z$100,$D432,0)/(VLOOKUP(AA$276,UI!$A$12:$O$51,VLOOKUP(AA$279,$B$276:$C$278,2,0),0)/1000))&gt;0),1,TRUNC(VLOOKUP($E432,'Container Panel'!$B$41:$Z$100,$D432,0)/(VLOOKUP(AA$276,UI!$A$12:$O$51,VLOOKUP(AA$279,$B$276:$C$278,2,0),0)/1000)))),"")</f>
        <v/>
      </c>
      <c r="AB432" s="145" t="str">
        <f>IFERROR(IF(AND(AB$272=list!$D$3,'Box Calculation'!AB$279&lt;&gt;"h",$E432&lt;&gt;0),0,IF(AND(AB$273=list!$D$2,$E432&lt;&gt;0,TRUNC(VLOOKUP($E432,'Container Panel'!$B$41:$Z$100,$D432,0)/(VLOOKUP(AB$276,UI!$A$12:$O$51,VLOOKUP(AB$279,$B$276:$C$278,2,0),0)/1000))&gt;0),1,TRUNC(VLOOKUP($E432,'Container Panel'!$B$41:$Z$100,$D432,0)/(VLOOKUP(AB$276,UI!$A$12:$O$51,VLOOKUP(AB$279,$B$276:$C$278,2,0),0)/1000)))),"")</f>
        <v/>
      </c>
      <c r="AC432" s="145" t="str">
        <f>IFERROR(IF(AND(AC$272=list!$D$3,'Box Calculation'!AC$279&lt;&gt;"h",$E432&lt;&gt;0),0,IF(AND(AC$273=list!$D$2,$E432&lt;&gt;0,TRUNC(VLOOKUP($E432,'Container Panel'!$B$41:$Z$100,$D432,0)/(VLOOKUP(AC$276,UI!$A$12:$O$51,VLOOKUP(AC$279,$B$276:$C$278,2,0),0)/1000))&gt;0),1,TRUNC(VLOOKUP($E432,'Container Panel'!$B$41:$Z$100,$D432,0)/(VLOOKUP(AC$276,UI!$A$12:$O$51,VLOOKUP(AC$279,$B$276:$C$278,2,0),0)/1000)))),"")</f>
        <v/>
      </c>
      <c r="AD432" s="145" t="str">
        <f>IFERROR(IF(AND(AD$272=list!$D$3,'Box Calculation'!AD$279&lt;&gt;"h",$E432&lt;&gt;0),0,IF(AND(AD$273=list!$D$2,$E432&lt;&gt;0,TRUNC(VLOOKUP($E432,'Container Panel'!$B$41:$Z$100,$D432,0)/(VLOOKUP(AD$276,UI!$A$12:$O$51,VLOOKUP(AD$279,$B$276:$C$278,2,0),0)/1000))&gt;0),1,TRUNC(VLOOKUP($E432,'Container Panel'!$B$41:$Z$100,$D432,0)/(VLOOKUP(AD$276,UI!$A$12:$O$51,VLOOKUP(AD$279,$B$276:$C$278,2,0),0)/1000)))),"")</f>
        <v/>
      </c>
      <c r="AE432" s="145" t="str">
        <f>IFERROR(IF(AND(AE$272=list!$D$3,'Box Calculation'!AE$279&lt;&gt;"h",$E432&lt;&gt;0),0,IF(AND(AE$273=list!$D$2,$E432&lt;&gt;0,TRUNC(VLOOKUP($E432,'Container Panel'!$B$41:$Z$100,$D432,0)/(VLOOKUP(AE$276,UI!$A$12:$O$51,VLOOKUP(AE$279,$B$276:$C$278,2,0),0)/1000))&gt;0),1,TRUNC(VLOOKUP($E432,'Container Panel'!$B$41:$Z$100,$D432,0)/(VLOOKUP(AE$276,UI!$A$12:$O$51,VLOOKUP(AE$279,$B$276:$C$278,2,0),0)/1000)))),"")</f>
        <v/>
      </c>
      <c r="AF432" s="145" t="str">
        <f>IFERROR(IF(AND(AF$272=list!$D$3,'Box Calculation'!AF$279&lt;&gt;"h",$E432&lt;&gt;0),0,IF(AND(AF$273=list!$D$2,$E432&lt;&gt;0,TRUNC(VLOOKUP($E432,'Container Panel'!$B$41:$Z$100,$D432,0)/(VLOOKUP(AF$276,UI!$A$12:$O$51,VLOOKUP(AF$279,$B$276:$C$278,2,0),0)/1000))&gt;0),1,TRUNC(VLOOKUP($E432,'Container Panel'!$B$41:$Z$100,$D432,0)/(VLOOKUP(AF$276,UI!$A$12:$O$51,VLOOKUP(AF$279,$B$276:$C$278,2,0),0)/1000)))),"")</f>
        <v/>
      </c>
      <c r="AG432" s="145" t="str">
        <f>IFERROR(IF(AND(AG$272=list!$D$3,'Box Calculation'!AG$279&lt;&gt;"h",$E432&lt;&gt;0),0,IF(AND(AG$273=list!$D$2,$E432&lt;&gt;0,TRUNC(VLOOKUP($E432,'Container Panel'!$B$41:$Z$100,$D432,0)/(VLOOKUP(AG$276,UI!$A$12:$O$51,VLOOKUP(AG$279,$B$276:$C$278,2,0),0)/1000))&gt;0),1,TRUNC(VLOOKUP($E432,'Container Panel'!$B$41:$Z$100,$D432,0)/(VLOOKUP(AG$276,UI!$A$12:$O$51,VLOOKUP(AG$279,$B$276:$C$278,2,0),0)/1000)))),"")</f>
        <v/>
      </c>
      <c r="AH432" s="145" t="str">
        <f>IFERROR(IF(AND(AH$272=list!$D$3,'Box Calculation'!AH$279&lt;&gt;"h",$E432&lt;&gt;0),0,IF(AND(AH$273=list!$D$2,$E432&lt;&gt;0,TRUNC(VLOOKUP($E432,'Container Panel'!$B$41:$Z$100,$D432,0)/(VLOOKUP(AH$276,UI!$A$12:$O$51,VLOOKUP(AH$279,$B$276:$C$278,2,0),0)/1000))&gt;0),1,TRUNC(VLOOKUP($E432,'Container Panel'!$B$41:$Z$100,$D432,0)/(VLOOKUP(AH$276,UI!$A$12:$O$51,VLOOKUP(AH$279,$B$276:$C$278,2,0),0)/1000)))),"")</f>
        <v/>
      </c>
      <c r="AI432" s="145" t="str">
        <f>IFERROR(IF(AND(AI$272=list!$D$3,'Box Calculation'!AI$279&lt;&gt;"h",$E432&lt;&gt;0),0,IF(AND(AI$273=list!$D$2,$E432&lt;&gt;0,TRUNC(VLOOKUP($E432,'Container Panel'!$B$41:$Z$100,$D432,0)/(VLOOKUP(AI$276,UI!$A$12:$O$51,VLOOKUP(AI$279,$B$276:$C$278,2,0),0)/1000))&gt;0),1,TRUNC(VLOOKUP($E432,'Container Panel'!$B$41:$Z$100,$D432,0)/(VLOOKUP(AI$276,UI!$A$12:$O$51,VLOOKUP(AI$279,$B$276:$C$278,2,0),0)/1000)))),"")</f>
        <v/>
      </c>
      <c r="AJ432" s="145" t="str">
        <f>IFERROR(IF(AND(AJ$272=list!$D$3,'Box Calculation'!AJ$279&lt;&gt;"h",$E432&lt;&gt;0),0,IF(AND(AJ$273=list!$D$2,$E432&lt;&gt;0,TRUNC(VLOOKUP($E432,'Container Panel'!$B$41:$Z$100,$D432,0)/(VLOOKUP(AJ$276,UI!$A$12:$O$51,VLOOKUP(AJ$279,$B$276:$C$278,2,0),0)/1000))&gt;0),1,TRUNC(VLOOKUP($E432,'Container Panel'!$B$41:$Z$100,$D432,0)/(VLOOKUP(AJ$276,UI!$A$12:$O$51,VLOOKUP(AJ$279,$B$276:$C$278,2,0),0)/1000)))),"")</f>
        <v/>
      </c>
      <c r="AK432" s="145" t="str">
        <f>IFERROR(IF(AND(AK$272=list!$D$3,'Box Calculation'!AK$279&lt;&gt;"h",$E432&lt;&gt;0),0,IF(AND(AK$273=list!$D$2,$E432&lt;&gt;0,TRUNC(VLOOKUP($E432,'Container Panel'!$B$41:$Z$100,$D432,0)/(VLOOKUP(AK$276,UI!$A$12:$O$51,VLOOKUP(AK$279,$B$276:$C$278,2,0),0)/1000))&gt;0),1,TRUNC(VLOOKUP($E432,'Container Panel'!$B$41:$Z$100,$D432,0)/(VLOOKUP(AK$276,UI!$A$12:$O$51,VLOOKUP(AK$279,$B$276:$C$278,2,0),0)/1000)))),"")</f>
        <v/>
      </c>
      <c r="AL432" s="145" t="str">
        <f>IFERROR(IF(AND(AL$272=list!$D$3,'Box Calculation'!AL$279&lt;&gt;"h",$E432&lt;&gt;0),0,IF(AND(AL$273=list!$D$2,$E432&lt;&gt;0,TRUNC(VLOOKUP($E432,'Container Panel'!$B$41:$Z$100,$D432,0)/(VLOOKUP(AL$276,UI!$A$12:$O$51,VLOOKUP(AL$279,$B$276:$C$278,2,0),0)/1000))&gt;0),1,TRUNC(VLOOKUP($E432,'Container Panel'!$B$41:$Z$100,$D432,0)/(VLOOKUP(AL$276,UI!$A$12:$O$51,VLOOKUP(AL$279,$B$276:$C$278,2,0),0)/1000)))),"")</f>
        <v/>
      </c>
      <c r="AM432" s="145" t="str">
        <f>IFERROR(IF(AND(AM$272=list!$D$3,'Box Calculation'!AM$279&lt;&gt;"h",$E432&lt;&gt;0),0,IF(AND(AM$273=list!$D$2,$E432&lt;&gt;0,TRUNC(VLOOKUP($E432,'Container Panel'!$B$41:$Z$100,$D432,0)/(VLOOKUP(AM$276,UI!$A$12:$O$51,VLOOKUP(AM$279,$B$276:$C$278,2,0),0)/1000))&gt;0),1,TRUNC(VLOOKUP($E432,'Container Panel'!$B$41:$Z$100,$D432,0)/(VLOOKUP(AM$276,UI!$A$12:$O$51,VLOOKUP(AM$279,$B$276:$C$278,2,0),0)/1000)))),"")</f>
        <v/>
      </c>
      <c r="AN432" s="145" t="str">
        <f>IFERROR(IF(AND(AN$272=list!$D$3,'Box Calculation'!AN$279&lt;&gt;"h",$E432&lt;&gt;0),0,IF(AND(AN$273=list!$D$2,$E432&lt;&gt;0,TRUNC(VLOOKUP($E432,'Container Panel'!$B$41:$Z$100,$D432,0)/(VLOOKUP(AN$276,UI!$A$12:$O$51,VLOOKUP(AN$279,$B$276:$C$278,2,0),0)/1000))&gt;0),1,TRUNC(VLOOKUP($E432,'Container Panel'!$B$41:$Z$100,$D432,0)/(VLOOKUP(AN$276,UI!$A$12:$O$51,VLOOKUP(AN$279,$B$276:$C$278,2,0),0)/1000)))),"")</f>
        <v/>
      </c>
      <c r="AO432" s="145" t="str">
        <f>IFERROR(IF(AND(AO$272=list!$D$3,'Box Calculation'!AO$279&lt;&gt;"h",$E432&lt;&gt;0),0,IF(AND(AO$273=list!$D$2,$E432&lt;&gt;0,TRUNC(VLOOKUP($E432,'Container Panel'!$B$41:$Z$100,$D432,0)/(VLOOKUP(AO$276,UI!$A$12:$O$51,VLOOKUP(AO$279,$B$276:$C$278,2,0),0)/1000))&gt;0),1,TRUNC(VLOOKUP($E432,'Container Panel'!$B$41:$Z$100,$D432,0)/(VLOOKUP(AO$276,UI!$A$12:$O$51,VLOOKUP(AO$279,$B$276:$C$278,2,0),0)/1000)))),"")</f>
        <v/>
      </c>
      <c r="AP432" s="145" t="str">
        <f>IFERROR(IF(AND(AP$272=list!$D$3,'Box Calculation'!AP$279&lt;&gt;"h",$E432&lt;&gt;0),0,IF(AND(AP$273=list!$D$2,$E432&lt;&gt;0,TRUNC(VLOOKUP($E432,'Container Panel'!$B$41:$Z$100,$D432,0)/(VLOOKUP(AP$276,UI!$A$12:$O$51,VLOOKUP(AP$279,$B$276:$C$278,2,0),0)/1000))&gt;0),1,TRUNC(VLOOKUP($E432,'Container Panel'!$B$41:$Z$100,$D432,0)/(VLOOKUP(AP$276,UI!$A$12:$O$51,VLOOKUP(AP$279,$B$276:$C$278,2,0),0)/1000)))),"")</f>
        <v/>
      </c>
      <c r="AQ432" s="145" t="str">
        <f>IFERROR(IF(AND(AQ$272=list!$D$3,'Box Calculation'!AQ$279&lt;&gt;"h",$E432&lt;&gt;0),0,IF(AND(AQ$273=list!$D$2,$E432&lt;&gt;0,TRUNC(VLOOKUP($E432,'Container Panel'!$B$41:$Z$100,$D432,0)/(VLOOKUP(AQ$276,UI!$A$12:$O$51,VLOOKUP(AQ$279,$B$276:$C$278,2,0),0)/1000))&gt;0),1,TRUNC(VLOOKUP($E432,'Container Panel'!$B$41:$Z$100,$D432,0)/(VLOOKUP(AQ$276,UI!$A$12:$O$51,VLOOKUP(AQ$279,$B$276:$C$278,2,0),0)/1000)))),"")</f>
        <v/>
      </c>
      <c r="AR432" s="145" t="str">
        <f>IFERROR(IF(AND(AR$272=list!$D$3,'Box Calculation'!AR$279&lt;&gt;"h",$E432&lt;&gt;0),0,IF(AND(AR$273=list!$D$2,$E432&lt;&gt;0,TRUNC(VLOOKUP($E432,'Container Panel'!$B$41:$Z$100,$D432,0)/(VLOOKUP(AR$276,UI!$A$12:$O$51,VLOOKUP(AR$279,$B$276:$C$278,2,0),0)/1000))&gt;0),1,TRUNC(VLOOKUP($E432,'Container Panel'!$B$41:$Z$100,$D432,0)/(VLOOKUP(AR$276,UI!$A$12:$O$51,VLOOKUP(AR$279,$B$276:$C$278,2,0),0)/1000)))),"")</f>
        <v/>
      </c>
      <c r="AS432" s="145" t="str">
        <f>IFERROR(IF(AND(AS$272=list!$D$3,'Box Calculation'!AS$279&lt;&gt;"h",$E432&lt;&gt;0),0,IF(AND(AS$273=list!$D$2,$E432&lt;&gt;0,TRUNC(VLOOKUP($E432,'Container Panel'!$B$41:$Z$100,$D432,0)/(VLOOKUP(AS$276,UI!$A$12:$O$51,VLOOKUP(AS$279,$B$276:$C$278,2,0),0)/1000))&gt;0),1,TRUNC(VLOOKUP($E432,'Container Panel'!$B$41:$Z$100,$D432,0)/(VLOOKUP(AS$276,UI!$A$12:$O$51,VLOOKUP(AS$279,$B$276:$C$278,2,0),0)/1000)))),"")</f>
        <v/>
      </c>
      <c r="AT432" s="145" t="str">
        <f>IFERROR(IF(AND(AT$272=list!$D$3,'Box Calculation'!AT$279&lt;&gt;"h",$E432&lt;&gt;0),0,IF(AND(AT$273=list!$D$2,$E432&lt;&gt;0,TRUNC(VLOOKUP($E432,'Container Panel'!$B$41:$Z$100,$D432,0)/(VLOOKUP(AT$276,UI!$A$12:$O$51,VLOOKUP(AT$279,$B$276:$C$278,2,0),0)/1000))&gt;0),1,TRUNC(VLOOKUP($E432,'Container Panel'!$B$41:$Z$100,$D432,0)/(VLOOKUP(AT$276,UI!$A$12:$O$51,VLOOKUP(AT$279,$B$276:$C$278,2,0),0)/1000)))),"")</f>
        <v/>
      </c>
      <c r="AU432" s="145" t="str">
        <f>IFERROR(IF(AND(AU$272=list!$D$3,'Box Calculation'!AU$279&lt;&gt;"h",$E432&lt;&gt;0),0,IF(AND(AU$273=list!$D$2,$E432&lt;&gt;0,TRUNC(VLOOKUP($E432,'Container Panel'!$B$41:$Z$100,$D432,0)/(VLOOKUP(AU$276,UI!$A$12:$O$51,VLOOKUP(AU$279,$B$276:$C$278,2,0),0)/1000))&gt;0),1,TRUNC(VLOOKUP($E432,'Container Panel'!$B$41:$Z$100,$D432,0)/(VLOOKUP(AU$276,UI!$A$12:$O$51,VLOOKUP(AU$279,$B$276:$C$278,2,0),0)/1000)))),"")</f>
        <v/>
      </c>
      <c r="AV432" s="145" t="str">
        <f>IFERROR(IF(AND(AV$272=list!$D$3,'Box Calculation'!AV$279&lt;&gt;"h",$E432&lt;&gt;0),0,IF(AND(AV$273=list!$D$2,$E432&lt;&gt;0,TRUNC(VLOOKUP($E432,'Container Panel'!$B$41:$Z$100,$D432,0)/(VLOOKUP(AV$276,UI!$A$12:$O$51,VLOOKUP(AV$279,$B$276:$C$278,2,0),0)/1000))&gt;0),1,TRUNC(VLOOKUP($E432,'Container Panel'!$B$41:$Z$100,$D432,0)/(VLOOKUP(AV$276,UI!$A$12:$O$51,VLOOKUP(AV$279,$B$276:$C$278,2,0),0)/1000)))),"")</f>
        <v/>
      </c>
      <c r="AW432" s="145" t="str">
        <f>IFERROR(IF(AND(AW$272=list!$D$3,'Box Calculation'!AW$279&lt;&gt;"h",$E432&lt;&gt;0),0,IF(AND(AW$273=list!$D$2,$E432&lt;&gt;0,TRUNC(VLOOKUP($E432,'Container Panel'!$B$41:$Z$100,$D432,0)/(VLOOKUP(AW$276,UI!$A$12:$O$51,VLOOKUP(AW$279,$B$276:$C$278,2,0),0)/1000))&gt;0),1,TRUNC(VLOOKUP($E432,'Container Panel'!$B$41:$Z$100,$D432,0)/(VLOOKUP(AW$276,UI!$A$12:$O$51,VLOOKUP(AW$279,$B$276:$C$278,2,0),0)/1000)))),"")</f>
        <v/>
      </c>
      <c r="AX432" s="145" t="str">
        <f>IFERROR(IF(AND(AX$272=list!$D$3,'Box Calculation'!AX$279&lt;&gt;"h",$E432&lt;&gt;0),0,IF(AND(AX$273=list!$D$2,$E432&lt;&gt;0,TRUNC(VLOOKUP($E432,'Container Panel'!$B$41:$Z$100,$D432,0)/(VLOOKUP(AX$276,UI!$A$12:$O$51,VLOOKUP(AX$279,$B$276:$C$278,2,0),0)/1000))&gt;0),1,TRUNC(VLOOKUP($E432,'Container Panel'!$B$41:$Z$100,$D432,0)/(VLOOKUP(AX$276,UI!$A$12:$O$51,VLOOKUP(AX$279,$B$276:$C$278,2,0),0)/1000)))),"")</f>
        <v/>
      </c>
      <c r="AY432" s="145" t="str">
        <f>IFERROR(IF(AND(AY$272=list!$D$3,'Box Calculation'!AY$279&lt;&gt;"h",$E432&lt;&gt;0),0,IF(AND(AY$273=list!$D$2,$E432&lt;&gt;0,TRUNC(VLOOKUP($E432,'Container Panel'!$B$41:$Z$100,$D432,0)/(VLOOKUP(AY$276,UI!$A$12:$O$51,VLOOKUP(AY$279,$B$276:$C$278,2,0),0)/1000))&gt;0),1,TRUNC(VLOOKUP($E432,'Container Panel'!$B$41:$Z$100,$D432,0)/(VLOOKUP(AY$276,UI!$A$12:$O$51,VLOOKUP(AY$279,$B$276:$C$278,2,0),0)/1000)))),"")</f>
        <v/>
      </c>
      <c r="AZ432" s="145" t="str">
        <f>IFERROR(IF(AND(AZ$272=list!$D$3,'Box Calculation'!AZ$279&lt;&gt;"h",$E432&lt;&gt;0),0,IF(AND(AZ$273=list!$D$2,$E432&lt;&gt;0,TRUNC(VLOOKUP($E432,'Container Panel'!$B$41:$Z$100,$D432,0)/(VLOOKUP(AZ$276,UI!$A$12:$O$51,VLOOKUP(AZ$279,$B$276:$C$278,2,0),0)/1000))&gt;0),1,TRUNC(VLOOKUP($E432,'Container Panel'!$B$41:$Z$100,$D432,0)/(VLOOKUP(AZ$276,UI!$A$12:$O$51,VLOOKUP(AZ$279,$B$276:$C$278,2,0),0)/1000)))),"")</f>
        <v/>
      </c>
      <c r="BA432" s="145" t="str">
        <f>IFERROR(IF(AND(BA$272=list!$D$3,'Box Calculation'!BA$279&lt;&gt;"h",$E432&lt;&gt;0),0,IF(AND(BA$273=list!$D$2,$E432&lt;&gt;0,TRUNC(VLOOKUP($E432,'Container Panel'!$B$41:$Z$100,$D432,0)/(VLOOKUP(BA$276,UI!$A$12:$O$51,VLOOKUP(BA$279,$B$276:$C$278,2,0),0)/1000))&gt;0),1,TRUNC(VLOOKUP($E432,'Container Panel'!$B$41:$Z$100,$D432,0)/(VLOOKUP(BA$276,UI!$A$12:$O$51,VLOOKUP(BA$279,$B$276:$C$278,2,0),0)/1000)))),"")</f>
        <v/>
      </c>
      <c r="BB432" s="145" t="str">
        <f>IFERROR(IF(AND(BB$272=list!$D$3,'Box Calculation'!BB$279&lt;&gt;"h",$E432&lt;&gt;0),0,IF(AND(BB$273=list!$D$2,$E432&lt;&gt;0,TRUNC(VLOOKUP($E432,'Container Panel'!$B$41:$Z$100,$D432,0)/(VLOOKUP(BB$276,UI!$A$12:$O$51,VLOOKUP(BB$279,$B$276:$C$278,2,0),0)/1000))&gt;0),1,TRUNC(VLOOKUP($E432,'Container Panel'!$B$41:$Z$100,$D432,0)/(VLOOKUP(BB$276,UI!$A$12:$O$51,VLOOKUP(BB$279,$B$276:$C$278,2,0),0)/1000)))),"")</f>
        <v/>
      </c>
      <c r="BC432" s="145" t="str">
        <f>IFERROR(IF(AND(BC$272=list!$D$3,'Box Calculation'!BC$279&lt;&gt;"h",$E432&lt;&gt;0),0,IF(AND(BC$273=list!$D$2,$E432&lt;&gt;0,TRUNC(VLOOKUP($E432,'Container Panel'!$B$41:$Z$100,$D432,0)/(VLOOKUP(BC$276,UI!$A$12:$O$51,VLOOKUP(BC$279,$B$276:$C$278,2,0),0)/1000))&gt;0),1,TRUNC(VLOOKUP($E432,'Container Panel'!$B$41:$Z$100,$D432,0)/(VLOOKUP(BC$276,UI!$A$12:$O$51,VLOOKUP(BC$279,$B$276:$C$278,2,0),0)/1000)))),"")</f>
        <v/>
      </c>
      <c r="BD432" s="145" t="str">
        <f>IFERROR(IF(AND(BD$272=list!$D$3,'Box Calculation'!BD$279&lt;&gt;"h",$E432&lt;&gt;0),0,IF(AND(BD$273=list!$D$2,$E432&lt;&gt;0,TRUNC(VLOOKUP($E432,'Container Panel'!$B$41:$Z$100,$D432,0)/(VLOOKUP(BD$276,UI!$A$12:$O$51,VLOOKUP(BD$279,$B$276:$C$278,2,0),0)/1000))&gt;0),1,TRUNC(VLOOKUP($E432,'Container Panel'!$B$41:$Z$100,$D432,0)/(VLOOKUP(BD$276,UI!$A$12:$O$51,VLOOKUP(BD$279,$B$276:$C$278,2,0),0)/1000)))),"")</f>
        <v/>
      </c>
      <c r="BE432" s="145" t="str">
        <f>IFERROR(IF(AND(BE$272=list!$D$3,'Box Calculation'!BE$279&lt;&gt;"h",$E432&lt;&gt;0),0,IF(AND(BE$273=list!$D$2,$E432&lt;&gt;0,TRUNC(VLOOKUP($E432,'Container Panel'!$B$41:$Z$100,$D432,0)/(VLOOKUP(BE$276,UI!$A$12:$O$51,VLOOKUP(BE$279,$B$276:$C$278,2,0),0)/1000))&gt;0),1,TRUNC(VLOOKUP($E432,'Container Panel'!$B$41:$Z$100,$D432,0)/(VLOOKUP(BE$276,UI!$A$12:$O$51,VLOOKUP(BE$279,$B$276:$C$278,2,0),0)/1000)))),"")</f>
        <v/>
      </c>
      <c r="BF432" s="145" t="str">
        <f>IFERROR(IF(AND(BF$272=list!$D$3,'Box Calculation'!BF$279&lt;&gt;"h",$E432&lt;&gt;0),0,IF(AND(BF$273=list!$D$2,$E432&lt;&gt;0,TRUNC(VLOOKUP($E432,'Container Panel'!$B$41:$Z$100,$D432,0)/(VLOOKUP(BF$276,UI!$A$12:$O$51,VLOOKUP(BF$279,$B$276:$C$278,2,0),0)/1000))&gt;0),1,TRUNC(VLOOKUP($E432,'Container Panel'!$B$41:$Z$100,$D432,0)/(VLOOKUP(BF$276,UI!$A$12:$O$51,VLOOKUP(BF$279,$B$276:$C$278,2,0),0)/1000)))),"")</f>
        <v/>
      </c>
      <c r="BG432" s="145" t="str">
        <f>IFERROR(IF(AND(BG$272=list!$D$3,'Box Calculation'!BG$279&lt;&gt;"h",$E432&lt;&gt;0),0,IF(AND(BG$273=list!$D$2,$E432&lt;&gt;0,TRUNC(VLOOKUP($E432,'Container Panel'!$B$41:$Z$100,$D432,0)/(VLOOKUP(BG$276,UI!$A$12:$O$51,VLOOKUP(BG$279,$B$276:$C$278,2,0),0)/1000))&gt;0),1,TRUNC(VLOOKUP($E432,'Container Panel'!$B$41:$Z$100,$D432,0)/(VLOOKUP(BG$276,UI!$A$12:$O$51,VLOOKUP(BG$279,$B$276:$C$278,2,0),0)/1000)))),"")</f>
        <v/>
      </c>
      <c r="BH432" s="145" t="str">
        <f>IFERROR(IF(AND(BH$272=list!$D$3,'Box Calculation'!BH$279&lt;&gt;"h",$E432&lt;&gt;0),0,IF(AND(BH$273=list!$D$2,$E432&lt;&gt;0,TRUNC(VLOOKUP($E432,'Container Panel'!$B$41:$Z$100,$D432,0)/(VLOOKUP(BH$276,UI!$A$12:$O$51,VLOOKUP(BH$279,$B$276:$C$278,2,0),0)/1000))&gt;0),1,TRUNC(VLOOKUP($E432,'Container Panel'!$B$41:$Z$100,$D432,0)/(VLOOKUP(BH$276,UI!$A$12:$O$51,VLOOKUP(BH$279,$B$276:$C$278,2,0),0)/1000)))),"")</f>
        <v/>
      </c>
      <c r="BI432" s="145" t="str">
        <f>IFERROR(IF(AND(BI$272=list!$D$3,'Box Calculation'!BI$279&lt;&gt;"h",$E432&lt;&gt;0),0,IF(AND(BI$273=list!$D$2,$E432&lt;&gt;0,TRUNC(VLOOKUP($E432,'Container Panel'!$B$41:$Z$100,$D432,0)/(VLOOKUP(BI$276,UI!$A$12:$O$51,VLOOKUP(BI$279,$B$276:$C$278,2,0),0)/1000))&gt;0),1,TRUNC(VLOOKUP($E432,'Container Panel'!$B$41:$Z$100,$D432,0)/(VLOOKUP(BI$276,UI!$A$12:$O$51,VLOOKUP(BI$279,$B$276:$C$278,2,0),0)/1000)))),"")</f>
        <v/>
      </c>
      <c r="BJ432" s="145" t="str">
        <f>IFERROR(IF(AND(BJ$272=list!$D$3,'Box Calculation'!BJ$279&lt;&gt;"h",$E432&lt;&gt;0),0,IF(AND(BJ$273=list!$D$2,$E432&lt;&gt;0,TRUNC(VLOOKUP($E432,'Container Panel'!$B$41:$Z$100,$D432,0)/(VLOOKUP(BJ$276,UI!$A$12:$O$51,VLOOKUP(BJ$279,$B$276:$C$278,2,0),0)/1000))&gt;0),1,TRUNC(VLOOKUP($E432,'Container Panel'!$B$41:$Z$100,$D432,0)/(VLOOKUP(BJ$276,UI!$A$12:$O$51,VLOOKUP(BJ$279,$B$276:$C$278,2,0),0)/1000)))),"")</f>
        <v/>
      </c>
      <c r="BK432" s="145" t="str">
        <f>IFERROR(IF(AND(BK$272=list!$D$3,'Box Calculation'!BK$279&lt;&gt;"h",$E432&lt;&gt;0),0,IF(AND(BK$273=list!$D$2,$E432&lt;&gt;0,TRUNC(VLOOKUP($E432,'Container Panel'!$B$41:$Z$100,$D432,0)/(VLOOKUP(BK$276,UI!$A$12:$O$51,VLOOKUP(BK$279,$B$276:$C$278,2,0),0)/1000))&gt;0),1,TRUNC(VLOOKUP($E432,'Container Panel'!$B$41:$Z$100,$D432,0)/(VLOOKUP(BK$276,UI!$A$12:$O$51,VLOOKUP(BK$279,$B$276:$C$278,2,0),0)/1000)))),"")</f>
        <v/>
      </c>
      <c r="BL432" s="145" t="str">
        <f>IFERROR(IF(AND(BL$272=list!$D$3,'Box Calculation'!BL$279&lt;&gt;"h",$E432&lt;&gt;0),0,IF(AND(BL$273=list!$D$2,$E432&lt;&gt;0,TRUNC(VLOOKUP($E432,'Container Panel'!$B$41:$Z$100,$D432,0)/(VLOOKUP(BL$276,UI!$A$12:$O$51,VLOOKUP(BL$279,$B$276:$C$278,2,0),0)/1000))&gt;0),1,TRUNC(VLOOKUP($E432,'Container Panel'!$B$41:$Z$100,$D432,0)/(VLOOKUP(BL$276,UI!$A$12:$O$51,VLOOKUP(BL$279,$B$276:$C$278,2,0),0)/1000)))),"")</f>
        <v/>
      </c>
      <c r="BM432" s="145" t="str">
        <f>IFERROR(IF(AND(BM$272=list!$D$3,'Box Calculation'!BM$279&lt;&gt;"h",$E432&lt;&gt;0),0,IF(AND(BM$273=list!$D$2,$E432&lt;&gt;0,TRUNC(VLOOKUP($E432,'Container Panel'!$B$41:$Z$100,$D432,0)/(VLOOKUP(BM$276,UI!$A$12:$O$51,VLOOKUP(BM$279,$B$276:$C$278,2,0),0)/1000))&gt;0),1,TRUNC(VLOOKUP($E432,'Container Panel'!$B$41:$Z$100,$D432,0)/(VLOOKUP(BM$276,UI!$A$12:$O$51,VLOOKUP(BM$279,$B$276:$C$278,2,0),0)/1000)))),"")</f>
        <v/>
      </c>
      <c r="BN432" s="145" t="str">
        <f>IFERROR(IF(AND(BN$272=list!$D$3,'Box Calculation'!BN$279&lt;&gt;"h",$E432&lt;&gt;0),0,IF(AND(BN$273=list!$D$2,$E432&lt;&gt;0,TRUNC(VLOOKUP($E432,'Container Panel'!$B$41:$Z$100,$D432,0)/(VLOOKUP(BN$276,UI!$A$12:$O$51,VLOOKUP(BN$279,$B$276:$C$278,2,0),0)/1000))&gt;0),1,TRUNC(VLOOKUP($E432,'Container Panel'!$B$41:$Z$100,$D432,0)/(VLOOKUP(BN$276,UI!$A$12:$O$51,VLOOKUP(BN$279,$B$276:$C$278,2,0),0)/1000)))),"")</f>
        <v/>
      </c>
      <c r="BO432" s="145" t="str">
        <f>IFERROR(IF(AND(BO$272=list!$D$3,'Box Calculation'!BO$279&lt;&gt;"h",$E432&lt;&gt;0),0,IF(AND(BO$273=list!$D$2,$E432&lt;&gt;0,TRUNC(VLOOKUP($E432,'Container Panel'!$B$41:$Z$100,$D432,0)/(VLOOKUP(BO$276,UI!$A$12:$O$51,VLOOKUP(BO$279,$B$276:$C$278,2,0),0)/1000))&gt;0),1,TRUNC(VLOOKUP($E432,'Container Panel'!$B$41:$Z$100,$D432,0)/(VLOOKUP(BO$276,UI!$A$12:$O$51,VLOOKUP(BO$279,$B$276:$C$278,2,0),0)/1000)))),"")</f>
        <v/>
      </c>
      <c r="BP432" s="145" t="str">
        <f>IFERROR(IF(AND(BP$272=list!$D$3,'Box Calculation'!BP$279&lt;&gt;"h",$E432&lt;&gt;0),0,IF(AND(BP$273=list!$D$2,$E432&lt;&gt;0,TRUNC(VLOOKUP($E432,'Container Panel'!$B$41:$Z$100,$D432,0)/(VLOOKUP(BP$276,UI!$A$12:$O$51,VLOOKUP(BP$279,$B$276:$C$278,2,0),0)/1000))&gt;0),1,TRUNC(VLOOKUP($E432,'Container Panel'!$B$41:$Z$100,$D432,0)/(VLOOKUP(BP$276,UI!$A$12:$O$51,VLOOKUP(BP$279,$B$276:$C$278,2,0),0)/1000)))),"")</f>
        <v/>
      </c>
      <c r="BQ432" s="145" t="str">
        <f>IFERROR(IF(AND(BQ$272=list!$D$3,'Box Calculation'!BQ$279&lt;&gt;"h",$E432&lt;&gt;0),0,IF(AND(BQ$273=list!$D$2,$E432&lt;&gt;0,TRUNC(VLOOKUP($E432,'Container Panel'!$B$41:$Z$100,$D432,0)/(VLOOKUP(BQ$276,UI!$A$12:$O$51,VLOOKUP(BQ$279,$B$276:$C$278,2,0),0)/1000))&gt;0),1,TRUNC(VLOOKUP($E432,'Container Panel'!$B$41:$Z$100,$D432,0)/(VLOOKUP(BQ$276,UI!$A$12:$O$51,VLOOKUP(BQ$279,$B$276:$C$278,2,0),0)/1000)))),"")</f>
        <v/>
      </c>
      <c r="BR432" s="145" t="str">
        <f>IFERROR(IF(AND(BR$272=list!$D$3,'Box Calculation'!BR$279&lt;&gt;"h",$E432&lt;&gt;0),0,IF(AND(BR$273=list!$D$2,$E432&lt;&gt;0,TRUNC(VLOOKUP($E432,'Container Panel'!$B$41:$Z$100,$D432,0)/(VLOOKUP(BR$276,UI!$A$12:$O$51,VLOOKUP(BR$279,$B$276:$C$278,2,0),0)/1000))&gt;0),1,TRUNC(VLOOKUP($E432,'Container Panel'!$B$41:$Z$100,$D432,0)/(VLOOKUP(BR$276,UI!$A$12:$O$51,VLOOKUP(BR$279,$B$276:$C$278,2,0),0)/1000)))),"")</f>
        <v/>
      </c>
      <c r="BS432" s="145" t="str">
        <f>IFERROR(IF(AND(BS$272=list!$D$3,'Box Calculation'!BS$279&lt;&gt;"h",$E432&lt;&gt;0),0,IF(AND(BS$273=list!$D$2,$E432&lt;&gt;0,TRUNC(VLOOKUP($E432,'Container Panel'!$B$41:$Z$100,$D432,0)/(VLOOKUP(BS$276,UI!$A$12:$O$51,VLOOKUP(BS$279,$B$276:$C$278,2,0),0)/1000))&gt;0),1,TRUNC(VLOOKUP($E432,'Container Panel'!$B$41:$Z$100,$D432,0)/(VLOOKUP(BS$276,UI!$A$12:$O$51,VLOOKUP(BS$279,$B$276:$C$278,2,0),0)/1000)))),"")</f>
        <v/>
      </c>
      <c r="BT432" s="145" t="str">
        <f>IFERROR(IF(AND(BT$272=list!$D$3,'Box Calculation'!BT$279&lt;&gt;"h",$E432&lt;&gt;0),0,IF(AND(BT$273=list!$D$2,$E432&lt;&gt;0,TRUNC(VLOOKUP($E432,'Container Panel'!$B$41:$Z$100,$D432,0)/(VLOOKUP(BT$276,UI!$A$12:$O$51,VLOOKUP(BT$279,$B$276:$C$278,2,0),0)/1000))&gt;0),1,TRUNC(VLOOKUP($E432,'Container Panel'!$B$41:$Z$100,$D432,0)/(VLOOKUP(BT$276,UI!$A$12:$O$51,VLOOKUP(BT$279,$B$276:$C$278,2,0),0)/1000)))),"")</f>
        <v/>
      </c>
      <c r="BU432" s="145" t="str">
        <f>IFERROR(IF(AND(BU$272=list!$D$3,'Box Calculation'!BU$279&lt;&gt;"h",$E432&lt;&gt;0),0,IF(AND(BU$273=list!$D$2,$E432&lt;&gt;0,TRUNC(VLOOKUP($E432,'Container Panel'!$B$41:$Z$100,$D432,0)/(VLOOKUP(BU$276,UI!$A$12:$O$51,VLOOKUP(BU$279,$B$276:$C$278,2,0),0)/1000))&gt;0),1,TRUNC(VLOOKUP($E432,'Container Panel'!$B$41:$Z$100,$D432,0)/(VLOOKUP(BU$276,UI!$A$12:$O$51,VLOOKUP(BU$279,$B$276:$C$278,2,0),0)/1000)))),"")</f>
        <v/>
      </c>
      <c r="BV432" s="145" t="str">
        <f>IFERROR(IF(AND(BV$272=list!$D$3,'Box Calculation'!BV$279&lt;&gt;"h",$E432&lt;&gt;0),0,IF(AND(BV$273=list!$D$2,$E432&lt;&gt;0,TRUNC(VLOOKUP($E432,'Container Panel'!$B$41:$Z$100,$D432,0)/(VLOOKUP(BV$276,UI!$A$12:$O$51,VLOOKUP(BV$279,$B$276:$C$278,2,0),0)/1000))&gt;0),1,TRUNC(VLOOKUP($E432,'Container Panel'!$B$41:$Z$100,$D432,0)/(VLOOKUP(BV$276,UI!$A$12:$O$51,VLOOKUP(BV$279,$B$276:$C$278,2,0),0)/1000)))),"")</f>
        <v/>
      </c>
      <c r="BW432" s="145" t="str">
        <f>IFERROR(IF(AND(BW$272=list!$D$3,'Box Calculation'!BW$279&lt;&gt;"h",$E432&lt;&gt;0),0,IF(AND(BW$273=list!$D$2,$E432&lt;&gt;0,TRUNC(VLOOKUP($E432,'Container Panel'!$B$41:$Z$100,$D432,0)/(VLOOKUP(BW$276,UI!$A$12:$O$51,VLOOKUP(BW$279,$B$276:$C$278,2,0),0)/1000))&gt;0),1,TRUNC(VLOOKUP($E432,'Container Panel'!$B$41:$Z$100,$D432,0)/(VLOOKUP(BW$276,UI!$A$12:$O$51,VLOOKUP(BW$279,$B$276:$C$278,2,0),0)/1000)))),"")</f>
        <v/>
      </c>
      <c r="BX432" s="145" t="str">
        <f>IFERROR(IF(AND(BX$272=list!$D$3,'Box Calculation'!BX$279&lt;&gt;"h",$E432&lt;&gt;0),0,IF(AND(BX$273=list!$D$2,$E432&lt;&gt;0,TRUNC(VLOOKUP($E432,'Container Panel'!$B$41:$Z$100,$D432,0)/(VLOOKUP(BX$276,UI!$A$12:$O$51,VLOOKUP(BX$279,$B$276:$C$278,2,0),0)/1000))&gt;0),1,TRUNC(VLOOKUP($E432,'Container Panel'!$B$41:$Z$100,$D432,0)/(VLOOKUP(BX$276,UI!$A$12:$O$51,VLOOKUP(BX$279,$B$276:$C$278,2,0),0)/1000)))),"")</f>
        <v/>
      </c>
      <c r="BY432" s="145" t="str">
        <f>IFERROR(IF(AND(BY$272=list!$D$3,'Box Calculation'!BY$279&lt;&gt;"h",$E432&lt;&gt;0),0,IF(AND(BY$273=list!$D$2,$E432&lt;&gt;0,TRUNC(VLOOKUP($E432,'Container Panel'!$B$41:$Z$100,$D432,0)/(VLOOKUP(BY$276,UI!$A$12:$O$51,VLOOKUP(BY$279,$B$276:$C$278,2,0),0)/1000))&gt;0),1,TRUNC(VLOOKUP($E432,'Container Panel'!$B$41:$Z$100,$D432,0)/(VLOOKUP(BY$276,UI!$A$12:$O$51,VLOOKUP(BY$279,$B$276:$C$278,2,0),0)/1000)))),"")</f>
        <v/>
      </c>
      <c r="BZ432" s="145" t="str">
        <f>IFERROR(IF(AND(BZ$272=list!$D$3,'Box Calculation'!BZ$279&lt;&gt;"h",$E432&lt;&gt;0),0,IF(AND(BZ$273=list!$D$2,$E432&lt;&gt;0,TRUNC(VLOOKUP($E432,'Container Panel'!$B$41:$Z$100,$D432,0)/(VLOOKUP(BZ$276,UI!$A$12:$O$51,VLOOKUP(BZ$279,$B$276:$C$278,2,0),0)/1000))&gt;0),1,TRUNC(VLOOKUP($E432,'Container Panel'!$B$41:$Z$100,$D432,0)/(VLOOKUP(BZ$276,UI!$A$12:$O$51,VLOOKUP(BZ$279,$B$276:$C$278,2,0),0)/1000)))),"")</f>
        <v/>
      </c>
      <c r="CA432" s="145" t="str">
        <f>IFERROR(IF(AND(CA$272=list!$D$3,'Box Calculation'!CA$279&lt;&gt;"h",$E432&lt;&gt;0),0,IF(AND(CA$273=list!$D$2,$E432&lt;&gt;0,TRUNC(VLOOKUP($E432,'Container Panel'!$B$41:$Z$100,$D432,0)/(VLOOKUP(CA$276,UI!$A$12:$O$51,VLOOKUP(CA$279,$B$276:$C$278,2,0),0)/1000))&gt;0),1,TRUNC(VLOOKUP($E432,'Container Panel'!$B$41:$Z$100,$D432,0)/(VLOOKUP(CA$276,UI!$A$12:$O$51,VLOOKUP(CA$279,$B$276:$C$278,2,0),0)/1000)))),"")</f>
        <v/>
      </c>
      <c r="CB432" s="145" t="str">
        <f>IFERROR(IF(AND(CB$272=list!$D$3,'Box Calculation'!CB$279&lt;&gt;"h",$E432&lt;&gt;0),0,IF(AND(CB$273=list!$D$2,$E432&lt;&gt;0,TRUNC(VLOOKUP($E432,'Container Panel'!$B$41:$Z$100,$D432,0)/(VLOOKUP(CB$276,UI!$A$12:$O$51,VLOOKUP(CB$279,$B$276:$C$278,2,0),0)/1000))&gt;0),1,TRUNC(VLOOKUP($E432,'Container Panel'!$B$41:$Z$100,$D432,0)/(VLOOKUP(CB$276,UI!$A$12:$O$51,VLOOKUP(CB$279,$B$276:$C$278,2,0),0)/1000)))),"")</f>
        <v/>
      </c>
      <c r="CC432" s="145" t="str">
        <f>IFERROR(IF(AND(CC$272=list!$D$3,'Box Calculation'!CC$279&lt;&gt;"h",$E432&lt;&gt;0),0,IF(AND(CC$273=list!$D$2,$E432&lt;&gt;0,TRUNC(VLOOKUP($E432,'Container Panel'!$B$41:$Z$100,$D432,0)/(VLOOKUP(CC$276,UI!$A$12:$O$51,VLOOKUP(CC$279,$B$276:$C$278,2,0),0)/1000))&gt;0),1,TRUNC(VLOOKUP($E432,'Container Panel'!$B$41:$Z$100,$D432,0)/(VLOOKUP(CC$276,UI!$A$12:$O$51,VLOOKUP(CC$279,$B$276:$C$278,2,0),0)/1000)))),"")</f>
        <v/>
      </c>
      <c r="CD432" s="145" t="str">
        <f>IFERROR(IF(AND(CD$272=list!$D$3,'Box Calculation'!CD$279&lt;&gt;"h",$E432&lt;&gt;0),0,IF(AND(CD$273=list!$D$2,$E432&lt;&gt;0,TRUNC(VLOOKUP($E432,'Container Panel'!$B$41:$Z$100,$D432,0)/(VLOOKUP(CD$276,UI!$A$12:$O$51,VLOOKUP(CD$279,$B$276:$C$278,2,0),0)/1000))&gt;0),1,TRUNC(VLOOKUP($E432,'Container Panel'!$B$41:$Z$100,$D432,0)/(VLOOKUP(CD$276,UI!$A$12:$O$51,VLOOKUP(CD$279,$B$276:$C$278,2,0),0)/1000)))),"")</f>
        <v/>
      </c>
      <c r="CE432" s="145" t="str">
        <f>IFERROR(IF(AND(CE$272=list!$D$3,'Box Calculation'!CE$279&lt;&gt;"h",$E432&lt;&gt;0),0,IF(AND(CE$273=list!$D$2,$E432&lt;&gt;0,TRUNC(VLOOKUP($E432,'Container Panel'!$B$41:$Z$100,$D432,0)/(VLOOKUP(CE$276,UI!$A$12:$O$51,VLOOKUP(CE$279,$B$276:$C$278,2,0),0)/1000))&gt;0),1,TRUNC(VLOOKUP($E432,'Container Panel'!$B$41:$Z$100,$D432,0)/(VLOOKUP(CE$276,UI!$A$12:$O$51,VLOOKUP(CE$279,$B$276:$C$278,2,0),0)/1000)))),"")</f>
        <v/>
      </c>
      <c r="CF432" s="145" t="str">
        <f>IFERROR(IF(AND(CF$272=list!$D$3,'Box Calculation'!CF$279&lt;&gt;"h",$E432&lt;&gt;0),0,IF(AND(CF$273=list!$D$2,$E432&lt;&gt;0,TRUNC(VLOOKUP($E432,'Container Panel'!$B$41:$Z$100,$D432,0)/(VLOOKUP(CF$276,UI!$A$12:$O$51,VLOOKUP(CF$279,$B$276:$C$278,2,0),0)/1000))&gt;0),1,TRUNC(VLOOKUP($E432,'Container Panel'!$B$41:$Z$100,$D432,0)/(VLOOKUP(CF$276,UI!$A$12:$O$51,VLOOKUP(CF$279,$B$276:$C$278,2,0),0)/1000)))),"")</f>
        <v/>
      </c>
      <c r="CG432" s="145" t="str">
        <f>IFERROR(IF(AND(CG$272=list!$D$3,'Box Calculation'!CG$279&lt;&gt;"h",$E432&lt;&gt;0),0,IF(AND(CG$273=list!$D$2,$E432&lt;&gt;0,TRUNC(VLOOKUP($E432,'Container Panel'!$B$41:$Z$100,$D432,0)/(VLOOKUP(CG$276,UI!$A$12:$O$51,VLOOKUP(CG$279,$B$276:$C$278,2,0),0)/1000))&gt;0),1,TRUNC(VLOOKUP($E432,'Container Panel'!$B$41:$Z$100,$D432,0)/(VLOOKUP(CG$276,UI!$A$12:$O$51,VLOOKUP(CG$279,$B$276:$C$278,2,0),0)/1000)))),"")</f>
        <v/>
      </c>
      <c r="CH432" s="145" t="str">
        <f>IFERROR(IF(AND(CH$272=list!$D$3,'Box Calculation'!CH$279&lt;&gt;"h",$E432&lt;&gt;0),0,IF(AND(CH$273=list!$D$2,$E432&lt;&gt;0,TRUNC(VLOOKUP($E432,'Container Panel'!$B$41:$Z$100,$D432,0)/(VLOOKUP(CH$276,UI!$A$12:$O$51,VLOOKUP(CH$279,$B$276:$C$278,2,0),0)/1000))&gt;0),1,TRUNC(VLOOKUP($E432,'Container Panel'!$B$41:$Z$100,$D432,0)/(VLOOKUP(CH$276,UI!$A$12:$O$51,VLOOKUP(CH$279,$B$276:$C$278,2,0),0)/1000)))),"")</f>
        <v/>
      </c>
      <c r="CI432" s="145" t="str">
        <f>IFERROR(IF(AND(CI$272=list!$D$3,'Box Calculation'!CI$279&lt;&gt;"h",$E432&lt;&gt;0),0,IF(AND(CI$273=list!$D$2,$E432&lt;&gt;0,TRUNC(VLOOKUP($E432,'Container Panel'!$B$41:$Z$100,$D432,0)/(VLOOKUP(CI$276,UI!$A$12:$O$51,VLOOKUP(CI$279,$B$276:$C$278,2,0),0)/1000))&gt;0),1,TRUNC(VLOOKUP($E432,'Container Panel'!$B$41:$Z$100,$D432,0)/(VLOOKUP(CI$276,UI!$A$12:$O$51,VLOOKUP(CI$279,$B$276:$C$278,2,0),0)/1000)))),"")</f>
        <v/>
      </c>
      <c r="CJ432" s="145" t="str">
        <f>IFERROR(IF(AND(CJ$272=list!$D$3,'Box Calculation'!CJ$279&lt;&gt;"h",$E432&lt;&gt;0),0,IF(AND(CJ$273=list!$D$2,$E432&lt;&gt;0,TRUNC(VLOOKUP($E432,'Container Panel'!$B$41:$Z$100,$D432,0)/(VLOOKUP(CJ$276,UI!$A$12:$O$51,VLOOKUP(CJ$279,$B$276:$C$278,2,0),0)/1000))&gt;0),1,TRUNC(VLOOKUP($E432,'Container Panel'!$B$41:$Z$100,$D432,0)/(VLOOKUP(CJ$276,UI!$A$12:$O$51,VLOOKUP(CJ$279,$B$276:$C$278,2,0),0)/1000)))),"")</f>
        <v/>
      </c>
      <c r="CK432" s="145" t="str">
        <f>IFERROR(IF(AND(CK$272=list!$D$3,'Box Calculation'!CK$279&lt;&gt;"h",$E432&lt;&gt;0),0,IF(AND(CK$273=list!$D$2,$E432&lt;&gt;0,TRUNC(VLOOKUP($E432,'Container Panel'!$B$41:$Z$100,$D432,0)/(VLOOKUP(CK$276,UI!$A$12:$O$51,VLOOKUP(CK$279,$B$276:$C$278,2,0),0)/1000))&gt;0),1,TRUNC(VLOOKUP($E432,'Container Panel'!$B$41:$Z$100,$D432,0)/(VLOOKUP(CK$276,UI!$A$12:$O$51,VLOOKUP(CK$279,$B$276:$C$278,2,0),0)/1000)))),"")</f>
        <v/>
      </c>
      <c r="CL432" s="145" t="str">
        <f>IFERROR(IF(AND(CL$272=list!$D$3,'Box Calculation'!CL$279&lt;&gt;"h",$E432&lt;&gt;0),0,IF(AND(CL$273=list!$D$2,$E432&lt;&gt;0,TRUNC(VLOOKUP($E432,'Container Panel'!$B$41:$Z$100,$D432,0)/(VLOOKUP(CL$276,UI!$A$12:$O$51,VLOOKUP(CL$279,$B$276:$C$278,2,0),0)/1000))&gt;0),1,TRUNC(VLOOKUP($E432,'Container Panel'!$B$41:$Z$100,$D432,0)/(VLOOKUP(CL$276,UI!$A$12:$O$51,VLOOKUP(CL$279,$B$276:$C$278,2,0),0)/1000)))),"")</f>
        <v/>
      </c>
      <c r="CM432" s="145" t="str">
        <f>IFERROR(IF(AND(CM$272=list!$D$3,'Box Calculation'!CM$279&lt;&gt;"h",$E432&lt;&gt;0),0,IF(AND(CM$273=list!$D$2,$E432&lt;&gt;0,TRUNC(VLOOKUP($E432,'Container Panel'!$B$41:$Z$100,$D432,0)/(VLOOKUP(CM$276,UI!$A$12:$O$51,VLOOKUP(CM$279,$B$276:$C$278,2,0),0)/1000))&gt;0),1,TRUNC(VLOOKUP($E432,'Container Panel'!$B$41:$Z$100,$D432,0)/(VLOOKUP(CM$276,UI!$A$12:$O$51,VLOOKUP(CM$279,$B$276:$C$278,2,0),0)/1000)))),"")</f>
        <v/>
      </c>
      <c r="CN432" s="145" t="str">
        <f>IFERROR(IF(AND(CN$272=list!$D$3,'Box Calculation'!CN$279&lt;&gt;"h",$E432&lt;&gt;0),0,IF(AND(CN$273=list!$D$2,$E432&lt;&gt;0,TRUNC(VLOOKUP($E432,'Container Panel'!$B$41:$Z$100,$D432,0)/(VLOOKUP(CN$276,UI!$A$12:$O$51,VLOOKUP(CN$279,$B$276:$C$278,2,0),0)/1000))&gt;0),1,TRUNC(VLOOKUP($E432,'Container Panel'!$B$41:$Z$100,$D432,0)/(VLOOKUP(CN$276,UI!$A$12:$O$51,VLOOKUP(CN$279,$B$276:$C$278,2,0),0)/1000)))),"")</f>
        <v/>
      </c>
      <c r="CO432" s="145" t="str">
        <f>IFERROR(IF(AND(CO$272=list!$D$3,'Box Calculation'!CO$279&lt;&gt;"h",$E432&lt;&gt;0),0,IF(AND(CO$273=list!$D$2,$E432&lt;&gt;0,TRUNC(VLOOKUP($E432,'Container Panel'!$B$41:$Z$100,$D432,0)/(VLOOKUP(CO$276,UI!$A$12:$O$51,VLOOKUP(CO$279,$B$276:$C$278,2,0),0)/1000))&gt;0),1,TRUNC(VLOOKUP($E432,'Container Panel'!$B$41:$Z$100,$D432,0)/(VLOOKUP(CO$276,UI!$A$12:$O$51,VLOOKUP(CO$279,$B$276:$C$278,2,0),0)/1000)))),"")</f>
        <v/>
      </c>
      <c r="CP432" s="145" t="str">
        <f>IFERROR(IF(AND(CP$272=list!$D$3,'Box Calculation'!CP$279&lt;&gt;"h",$E432&lt;&gt;0),0,IF(AND(CP$273=list!$D$2,$E432&lt;&gt;0,TRUNC(VLOOKUP($E432,'Container Panel'!$B$41:$Z$100,$D432,0)/(VLOOKUP(CP$276,UI!$A$12:$O$51,VLOOKUP(CP$279,$B$276:$C$278,2,0),0)/1000))&gt;0),1,TRUNC(VLOOKUP($E432,'Container Panel'!$B$41:$Z$100,$D432,0)/(VLOOKUP(CP$276,UI!$A$12:$O$51,VLOOKUP(CP$279,$B$276:$C$278,2,0),0)/1000)))),"")</f>
        <v/>
      </c>
      <c r="CQ432" s="145" t="str">
        <f>IFERROR(IF(AND(CQ$272=list!$D$3,'Box Calculation'!CQ$279&lt;&gt;"h",$E432&lt;&gt;0),0,IF(AND(CQ$273=list!$D$2,$E432&lt;&gt;0,TRUNC(VLOOKUP($E432,'Container Panel'!$B$41:$Z$100,$D432,0)/(VLOOKUP(CQ$276,UI!$A$12:$O$51,VLOOKUP(CQ$279,$B$276:$C$278,2,0),0)/1000))&gt;0),1,TRUNC(VLOOKUP($E432,'Container Panel'!$B$41:$Z$100,$D432,0)/(VLOOKUP(CQ$276,UI!$A$12:$O$51,VLOOKUP(CQ$279,$B$276:$C$278,2,0),0)/1000)))),"")</f>
        <v/>
      </c>
      <c r="CR432" s="145" t="str">
        <f>IFERROR(IF(AND(CR$272=list!$D$3,'Box Calculation'!CR$279&lt;&gt;"h",$E432&lt;&gt;0),0,IF(AND(CR$273=list!$D$2,$E432&lt;&gt;0,TRUNC(VLOOKUP($E432,'Container Panel'!$B$41:$Z$100,$D432,0)/(VLOOKUP(CR$276,UI!$A$12:$O$51,VLOOKUP(CR$279,$B$276:$C$278,2,0),0)/1000))&gt;0),1,TRUNC(VLOOKUP($E432,'Container Panel'!$B$41:$Z$100,$D432,0)/(VLOOKUP(CR$276,UI!$A$12:$O$51,VLOOKUP(CR$279,$B$276:$C$278,2,0),0)/1000)))),"")</f>
        <v/>
      </c>
      <c r="CS432" s="145" t="str">
        <f>IFERROR(IF(AND(CS$272=list!$D$3,'Box Calculation'!CS$279&lt;&gt;"h",$E432&lt;&gt;0),0,IF(AND(CS$273=list!$D$2,$E432&lt;&gt;0,TRUNC(VLOOKUP($E432,'Container Panel'!$B$41:$Z$100,$D432,0)/(VLOOKUP(CS$276,UI!$A$12:$O$51,VLOOKUP(CS$279,$B$276:$C$278,2,0),0)/1000))&gt;0),1,TRUNC(VLOOKUP($E432,'Container Panel'!$B$41:$Z$100,$D432,0)/(VLOOKUP(CS$276,UI!$A$12:$O$51,VLOOKUP(CS$279,$B$276:$C$278,2,0),0)/1000)))),"")</f>
        <v/>
      </c>
      <c r="CT432" s="145" t="str">
        <f>IFERROR(IF(AND(CT$272=list!$D$3,'Box Calculation'!CT$279&lt;&gt;"h",$E432&lt;&gt;0),0,IF(AND(CT$273=list!$D$2,$E432&lt;&gt;0,TRUNC(VLOOKUP($E432,'Container Panel'!$B$41:$Z$100,$D432,0)/(VLOOKUP(CT$276,UI!$A$12:$O$51,VLOOKUP(CT$279,$B$276:$C$278,2,0),0)/1000))&gt;0),1,TRUNC(VLOOKUP($E432,'Container Panel'!$B$41:$Z$100,$D432,0)/(VLOOKUP(CT$276,UI!$A$12:$O$51,VLOOKUP(CT$279,$B$276:$C$278,2,0),0)/1000)))),"")</f>
        <v/>
      </c>
      <c r="CU432" s="145" t="str">
        <f>IFERROR(IF(AND(CU$272=list!$D$3,'Box Calculation'!CU$279&lt;&gt;"h",$E432&lt;&gt;0),0,IF(AND(CU$273=list!$D$2,$E432&lt;&gt;0,TRUNC(VLOOKUP($E432,'Container Panel'!$B$41:$Z$100,$D432,0)/(VLOOKUP(CU$276,UI!$A$12:$O$51,VLOOKUP(CU$279,$B$276:$C$278,2,0),0)/1000))&gt;0),1,TRUNC(VLOOKUP($E432,'Container Panel'!$B$41:$Z$100,$D432,0)/(VLOOKUP(CU$276,UI!$A$12:$O$51,VLOOKUP(CU$279,$B$276:$C$278,2,0),0)/1000)))),"")</f>
        <v/>
      </c>
      <c r="CV432" s="145" t="str">
        <f>IFERROR(IF(AND(CV$272=list!$D$3,'Box Calculation'!CV$279&lt;&gt;"h",$E432&lt;&gt;0),0,IF(AND(CV$273=list!$D$2,$E432&lt;&gt;0,TRUNC(VLOOKUP($E432,'Container Panel'!$B$41:$Z$100,$D432,0)/(VLOOKUP(CV$276,UI!$A$12:$O$51,VLOOKUP(CV$279,$B$276:$C$278,2,0),0)/1000))&gt;0),1,TRUNC(VLOOKUP($E432,'Container Panel'!$B$41:$Z$100,$D432,0)/(VLOOKUP(CV$276,UI!$A$12:$O$51,VLOOKUP(CV$279,$B$276:$C$278,2,0),0)/1000)))),"")</f>
        <v/>
      </c>
      <c r="CW432" s="145" t="str">
        <f>IFERROR(IF(AND(CW$272=list!$D$3,'Box Calculation'!CW$279&lt;&gt;"h",$E432&lt;&gt;0),0,IF(AND(CW$273=list!$D$2,$E432&lt;&gt;0,TRUNC(VLOOKUP($E432,'Container Panel'!$B$41:$Z$100,$D432,0)/(VLOOKUP(CW$276,UI!$A$12:$O$51,VLOOKUP(CW$279,$B$276:$C$278,2,0),0)/1000))&gt;0),1,TRUNC(VLOOKUP($E432,'Container Panel'!$B$41:$Z$100,$D432,0)/(VLOOKUP(CW$276,UI!$A$12:$O$51,VLOOKUP(CW$279,$B$276:$C$278,2,0),0)/1000)))),"")</f>
        <v/>
      </c>
      <c r="CX432" s="145" t="str">
        <f>IFERROR(IF(AND(CX$272=list!$D$3,'Box Calculation'!CX$279&lt;&gt;"h",$E432&lt;&gt;0),0,IF(AND(CX$273=list!$D$2,$E432&lt;&gt;0,TRUNC(VLOOKUP($E432,'Container Panel'!$B$41:$Z$100,$D432,0)/(VLOOKUP(CX$276,UI!$A$12:$O$51,VLOOKUP(CX$279,$B$276:$C$278,2,0),0)/1000))&gt;0),1,TRUNC(VLOOKUP($E432,'Container Panel'!$B$41:$Z$100,$D432,0)/(VLOOKUP(CX$276,UI!$A$12:$O$51,VLOOKUP(CX$279,$B$276:$C$278,2,0),0)/1000)))),"")</f>
        <v/>
      </c>
      <c r="CY432" s="145" t="str">
        <f>IFERROR(IF(AND(CY$272=list!$D$3,'Box Calculation'!CY$279&lt;&gt;"h",$E432&lt;&gt;0),0,IF(AND(CY$273=list!$D$2,$E432&lt;&gt;0,TRUNC(VLOOKUP($E432,'Container Panel'!$B$41:$Z$100,$D432,0)/(VLOOKUP(CY$276,UI!$A$12:$O$51,VLOOKUP(CY$279,$B$276:$C$278,2,0),0)/1000))&gt;0),1,TRUNC(VLOOKUP($E432,'Container Panel'!$B$41:$Z$100,$D432,0)/(VLOOKUP(CY$276,UI!$A$12:$O$51,VLOOKUP(CY$279,$B$276:$C$278,2,0),0)/1000)))),"")</f>
        <v/>
      </c>
      <c r="CZ432" s="145" t="str">
        <f>IFERROR(IF(AND(CZ$272=list!$D$3,'Box Calculation'!CZ$279&lt;&gt;"h",$E432&lt;&gt;0),0,IF(AND(CZ$273=list!$D$2,$E432&lt;&gt;0,TRUNC(VLOOKUP($E432,'Container Panel'!$B$41:$Z$100,$D432,0)/(VLOOKUP(CZ$276,UI!$A$12:$O$51,VLOOKUP(CZ$279,$B$276:$C$278,2,0),0)/1000))&gt;0),1,TRUNC(VLOOKUP($E432,'Container Panel'!$B$41:$Z$100,$D432,0)/(VLOOKUP(CZ$276,UI!$A$12:$O$51,VLOOKUP(CZ$279,$B$276:$C$278,2,0),0)/1000)))),"")</f>
        <v/>
      </c>
      <c r="DA432" s="145" t="str">
        <f>IFERROR(IF(AND(DA$272=list!$D$3,'Box Calculation'!DA$279&lt;&gt;"h",$E432&lt;&gt;0),0,IF(AND(DA$273=list!$D$2,$E432&lt;&gt;0,TRUNC(VLOOKUP($E432,'Container Panel'!$B$41:$Z$100,$D432,0)/(VLOOKUP(DA$276,UI!$A$12:$O$51,VLOOKUP(DA$279,$B$276:$C$278,2,0),0)/1000))&gt;0),1,TRUNC(VLOOKUP($E432,'Container Panel'!$B$41:$Z$100,$D432,0)/(VLOOKUP(DA$276,UI!$A$12:$O$51,VLOOKUP(DA$279,$B$276:$C$278,2,0),0)/1000)))),"")</f>
        <v/>
      </c>
      <c r="DB432" s="145" t="str">
        <f>IFERROR(IF(AND(DB$272=list!$D$3,'Box Calculation'!DB$279&lt;&gt;"h",$E432&lt;&gt;0),0,IF(AND(DB$273=list!$D$2,$E432&lt;&gt;0,TRUNC(VLOOKUP($E432,'Container Panel'!$B$41:$Z$100,$D432,0)/(VLOOKUP(DB$276,UI!$A$12:$O$51,VLOOKUP(DB$279,$B$276:$C$278,2,0),0)/1000))&gt;0),1,TRUNC(VLOOKUP($E432,'Container Panel'!$B$41:$Z$100,$D432,0)/(VLOOKUP(DB$276,UI!$A$12:$O$51,VLOOKUP(DB$279,$B$276:$C$278,2,0),0)/1000)))),"")</f>
        <v/>
      </c>
      <c r="DC432" s="145" t="str">
        <f>IFERROR(IF(AND(DC$272=list!$D$3,'Box Calculation'!DC$279&lt;&gt;"h",$E432&lt;&gt;0),0,IF(AND(DC$273=list!$D$2,$E432&lt;&gt;0,TRUNC(VLOOKUP($E432,'Container Panel'!$B$41:$Z$100,$D432,0)/(VLOOKUP(DC$276,UI!$A$12:$O$51,VLOOKUP(DC$279,$B$276:$C$278,2,0),0)/1000))&gt;0),1,TRUNC(VLOOKUP($E432,'Container Panel'!$B$41:$Z$100,$D432,0)/(VLOOKUP(DC$276,UI!$A$12:$O$51,VLOOKUP(DC$279,$B$276:$C$278,2,0),0)/1000)))),"")</f>
        <v/>
      </c>
      <c r="DD432" s="145" t="str">
        <f>IFERROR(IF(AND(DD$272=list!$D$3,'Box Calculation'!DD$279&lt;&gt;"h",$E432&lt;&gt;0),0,IF(AND(DD$273=list!$D$2,$E432&lt;&gt;0,TRUNC(VLOOKUP($E432,'Container Panel'!$B$41:$Z$100,$D432,0)/(VLOOKUP(DD$276,UI!$A$12:$O$51,VLOOKUP(DD$279,$B$276:$C$278,2,0),0)/1000))&gt;0),1,TRUNC(VLOOKUP($E432,'Container Panel'!$B$41:$Z$100,$D432,0)/(VLOOKUP(DD$276,UI!$A$12:$O$51,VLOOKUP(DD$279,$B$276:$C$278,2,0),0)/1000)))),"")</f>
        <v/>
      </c>
      <c r="DE432" s="145" t="str">
        <f>IFERROR(IF(AND(DE$272=list!$D$3,'Box Calculation'!DE$279&lt;&gt;"h",$E432&lt;&gt;0),0,IF(AND(DE$273=list!$D$2,$E432&lt;&gt;0,TRUNC(VLOOKUP($E432,'Container Panel'!$B$41:$Z$100,$D432,0)/(VLOOKUP(DE$276,UI!$A$12:$O$51,VLOOKUP(DE$279,$B$276:$C$278,2,0),0)/1000))&gt;0),1,TRUNC(VLOOKUP($E432,'Container Panel'!$B$41:$Z$100,$D432,0)/(VLOOKUP(DE$276,UI!$A$12:$O$51,VLOOKUP(DE$279,$B$276:$C$278,2,0),0)/1000)))),"")</f>
        <v/>
      </c>
      <c r="DF432" s="145" t="str">
        <f>IFERROR(IF(AND(DF$272=list!$D$3,'Box Calculation'!DF$279&lt;&gt;"h",$E432&lt;&gt;0),0,IF(AND(DF$273=list!$D$2,$E432&lt;&gt;0,TRUNC(VLOOKUP($E432,'Container Panel'!$B$41:$Z$100,$D432,0)/(VLOOKUP(DF$276,UI!$A$12:$O$51,VLOOKUP(DF$279,$B$276:$C$278,2,0),0)/1000))&gt;0),1,TRUNC(VLOOKUP($E432,'Container Panel'!$B$41:$Z$100,$D432,0)/(VLOOKUP(DF$276,UI!$A$12:$O$51,VLOOKUP(DF$279,$B$276:$C$278,2,0),0)/1000)))),"")</f>
        <v/>
      </c>
      <c r="DG432" s="145" t="str">
        <f>IFERROR(IF(AND(DG$272=list!$D$3,'Box Calculation'!DG$279&lt;&gt;"h",$E432&lt;&gt;0),0,IF(AND(DG$273=list!$D$2,$E432&lt;&gt;0,TRUNC(VLOOKUP($E432,'Container Panel'!$B$41:$Z$100,$D432,0)/(VLOOKUP(DG$276,UI!$A$12:$O$51,VLOOKUP(DG$279,$B$276:$C$278,2,0),0)/1000))&gt;0),1,TRUNC(VLOOKUP($E432,'Container Panel'!$B$41:$Z$100,$D432,0)/(VLOOKUP(DG$276,UI!$A$12:$O$51,VLOOKUP(DG$279,$B$276:$C$278,2,0),0)/1000)))),"")</f>
        <v/>
      </c>
      <c r="DH432" s="145" t="str">
        <f>IFERROR(IF(AND(DH$272=list!$D$3,'Box Calculation'!DH$279&lt;&gt;"h",$E432&lt;&gt;0),0,IF(AND(DH$273=list!$D$2,$E432&lt;&gt;0,TRUNC(VLOOKUP($E432,'Container Panel'!$B$41:$Z$100,$D432,0)/(VLOOKUP(DH$276,UI!$A$12:$O$51,VLOOKUP(DH$279,$B$276:$C$278,2,0),0)/1000))&gt;0),1,TRUNC(VLOOKUP($E432,'Container Panel'!$B$41:$Z$100,$D432,0)/(VLOOKUP(DH$276,UI!$A$12:$O$51,VLOOKUP(DH$279,$B$276:$C$278,2,0),0)/1000)))),"")</f>
        <v/>
      </c>
      <c r="DI432" s="145" t="str">
        <f>IFERROR(IF(AND(DI$272=list!$D$3,'Box Calculation'!DI$279&lt;&gt;"h",$E432&lt;&gt;0),0,IF(AND(DI$273=list!$D$2,$E432&lt;&gt;0,TRUNC(VLOOKUP($E432,'Container Panel'!$B$41:$Z$100,$D432,0)/(VLOOKUP(DI$276,UI!$A$12:$O$51,VLOOKUP(DI$279,$B$276:$C$278,2,0),0)/1000))&gt;0),1,TRUNC(VLOOKUP($E432,'Container Panel'!$B$41:$Z$100,$D432,0)/(VLOOKUP(DI$276,UI!$A$12:$O$51,VLOOKUP(DI$279,$B$276:$C$278,2,0),0)/1000)))),"")</f>
        <v/>
      </c>
      <c r="DJ432" s="145" t="str">
        <f>IFERROR(IF(AND(DJ$272=list!$D$3,'Box Calculation'!DJ$279&lt;&gt;"h",$E432&lt;&gt;0),0,IF(AND(DJ$273=list!$D$2,$E432&lt;&gt;0,TRUNC(VLOOKUP($E432,'Container Panel'!$B$41:$Z$100,$D432,0)/(VLOOKUP(DJ$276,UI!$A$12:$O$51,VLOOKUP(DJ$279,$B$276:$C$278,2,0),0)/1000))&gt;0),1,TRUNC(VLOOKUP($E432,'Container Panel'!$B$41:$Z$100,$D432,0)/(VLOOKUP(DJ$276,UI!$A$12:$O$51,VLOOKUP(DJ$279,$B$276:$C$278,2,0),0)/1000)))),"")</f>
        <v/>
      </c>
      <c r="DK432" s="145" t="str">
        <f>IFERROR(IF(AND(DK$272=list!$D$3,'Box Calculation'!DK$279&lt;&gt;"h",$E432&lt;&gt;0),0,IF(AND(DK$273=list!$D$2,$E432&lt;&gt;0,TRUNC(VLOOKUP($E432,'Container Panel'!$B$41:$Z$100,$D432,0)/(VLOOKUP(DK$276,UI!$A$12:$O$51,VLOOKUP(DK$279,$B$276:$C$278,2,0),0)/1000))&gt;0),1,TRUNC(VLOOKUP($E432,'Container Panel'!$B$41:$Z$100,$D432,0)/(VLOOKUP(DK$276,UI!$A$12:$O$51,VLOOKUP(DK$279,$B$276:$C$278,2,0),0)/1000)))),"")</f>
        <v/>
      </c>
      <c r="DL432" s="145" t="str">
        <f>IFERROR(IF(AND(DL$272=list!$D$3,'Box Calculation'!DL$279&lt;&gt;"h",$E432&lt;&gt;0),0,IF(AND(DL$273=list!$D$2,$E432&lt;&gt;0,TRUNC(VLOOKUP($E432,'Container Panel'!$B$41:$Z$100,$D432,0)/(VLOOKUP(DL$276,UI!$A$12:$O$51,VLOOKUP(DL$279,$B$276:$C$278,2,0),0)/1000))&gt;0),1,TRUNC(VLOOKUP($E432,'Container Panel'!$B$41:$Z$100,$D432,0)/(VLOOKUP(DL$276,UI!$A$12:$O$51,VLOOKUP(DL$279,$B$276:$C$278,2,0),0)/1000)))),"")</f>
        <v/>
      </c>
      <c r="DM432" s="145" t="str">
        <f>IFERROR(IF(AND(DM$272=list!$D$3,'Box Calculation'!DM$279&lt;&gt;"h",$E432&lt;&gt;0),0,IF(AND(DM$273=list!$D$2,$E432&lt;&gt;0,TRUNC(VLOOKUP($E432,'Container Panel'!$B$41:$Z$100,$D432,0)/(VLOOKUP(DM$276,UI!$A$12:$O$51,VLOOKUP(DM$279,$B$276:$C$278,2,0),0)/1000))&gt;0),1,TRUNC(VLOOKUP($E432,'Container Panel'!$B$41:$Z$100,$D432,0)/(VLOOKUP(DM$276,UI!$A$12:$O$51,VLOOKUP(DM$279,$B$276:$C$278,2,0),0)/1000)))),"")</f>
        <v/>
      </c>
      <c r="DN432" s="145" t="str">
        <f>IFERROR(IF(AND(DN$272=list!$D$3,'Box Calculation'!DN$279&lt;&gt;"h",$E432&lt;&gt;0),0,IF(AND(DN$273=list!$D$2,$E432&lt;&gt;0,TRUNC(VLOOKUP($E432,'Container Panel'!$B$41:$Z$100,$D432,0)/(VLOOKUP(DN$276,UI!$A$12:$O$51,VLOOKUP(DN$279,$B$276:$C$278,2,0),0)/1000))&gt;0),1,TRUNC(VLOOKUP($E432,'Container Panel'!$B$41:$Z$100,$D432,0)/(VLOOKUP(DN$276,UI!$A$12:$O$51,VLOOKUP(DN$279,$B$276:$C$278,2,0),0)/1000)))),"")</f>
        <v/>
      </c>
      <c r="DO432" s="145" t="str">
        <f>IFERROR(IF(AND(DO$272=list!$D$3,'Box Calculation'!DO$279&lt;&gt;"h",$E432&lt;&gt;0),0,IF(AND(DO$273=list!$D$2,$E432&lt;&gt;0,TRUNC(VLOOKUP($E432,'Container Panel'!$B$41:$Z$100,$D432,0)/(VLOOKUP(DO$276,UI!$A$12:$O$51,VLOOKUP(DO$279,$B$276:$C$278,2,0),0)/1000))&gt;0),1,TRUNC(VLOOKUP($E432,'Container Panel'!$B$41:$Z$100,$D432,0)/(VLOOKUP(DO$276,UI!$A$12:$O$51,VLOOKUP(DO$279,$B$276:$C$278,2,0),0)/1000)))),"")</f>
        <v/>
      </c>
      <c r="DP432" s="145" t="str">
        <f>IFERROR(IF(AND(DP$272=list!$D$3,'Box Calculation'!DP$279&lt;&gt;"h",$E432&lt;&gt;0),0,IF(AND(DP$273=list!$D$2,$E432&lt;&gt;0,TRUNC(VLOOKUP($E432,'Container Panel'!$B$41:$Z$100,$D432,0)/(VLOOKUP(DP$276,UI!$A$12:$O$51,VLOOKUP(DP$279,$B$276:$C$278,2,0),0)/1000))&gt;0),1,TRUNC(VLOOKUP($E432,'Container Panel'!$B$41:$Z$100,$D432,0)/(VLOOKUP(DP$276,UI!$A$12:$O$51,VLOOKUP(DP$279,$B$276:$C$278,2,0),0)/1000)))),"")</f>
        <v/>
      </c>
      <c r="DQ432" s="145" t="str">
        <f>IFERROR(IF(AND(DQ$272=list!$D$3,'Box Calculation'!DQ$279&lt;&gt;"h",$E432&lt;&gt;0),0,IF(AND(DQ$273=list!$D$2,$E432&lt;&gt;0,TRUNC(VLOOKUP($E432,'Container Panel'!$B$41:$Z$100,$D432,0)/(VLOOKUP(DQ$276,UI!$A$12:$O$51,VLOOKUP(DQ$279,$B$276:$C$278,2,0),0)/1000))&gt;0),1,TRUNC(VLOOKUP($E432,'Container Panel'!$B$41:$Z$100,$D432,0)/(VLOOKUP(DQ$276,UI!$A$12:$O$51,VLOOKUP(DQ$279,$B$276:$C$278,2,0),0)/1000)))),"")</f>
        <v/>
      </c>
      <c r="DR432" s="145" t="str">
        <f>IFERROR(IF(AND(DR$272=list!$D$3,'Box Calculation'!DR$279&lt;&gt;"h",$E432&lt;&gt;0),0,IF(AND(DR$273=list!$D$2,$E432&lt;&gt;0,TRUNC(VLOOKUP($E432,'Container Panel'!$B$41:$Z$100,$D432,0)/(VLOOKUP(DR$276,UI!$A$12:$O$51,VLOOKUP(DR$279,$B$276:$C$278,2,0),0)/1000))&gt;0),1,TRUNC(VLOOKUP($E432,'Container Panel'!$B$41:$Z$100,$D432,0)/(VLOOKUP(DR$276,UI!$A$12:$O$51,VLOOKUP(DR$279,$B$276:$C$278,2,0),0)/1000)))),"")</f>
        <v/>
      </c>
      <c r="DS432" s="145" t="str">
        <f>IFERROR(IF(AND(DS$272=list!$D$3,'Box Calculation'!DS$279&lt;&gt;"h",$E432&lt;&gt;0),0,IF(AND(DS$273=list!$D$2,$E432&lt;&gt;0,TRUNC(VLOOKUP($E432,'Container Panel'!$B$41:$Z$100,$D432,0)/(VLOOKUP(DS$276,UI!$A$12:$O$51,VLOOKUP(DS$279,$B$276:$C$278,2,0),0)/1000))&gt;0),1,TRUNC(VLOOKUP($E432,'Container Panel'!$B$41:$Z$100,$D432,0)/(VLOOKUP(DS$276,UI!$A$12:$O$51,VLOOKUP(DS$279,$B$276:$C$278,2,0),0)/1000)))),"")</f>
        <v/>
      </c>
      <c r="DT432" s="145" t="str">
        <f>IFERROR(IF(AND(DT$272=list!$D$3,'Box Calculation'!DT$279&lt;&gt;"h",$E432&lt;&gt;0),0,IF(AND(DT$273=list!$D$2,$E432&lt;&gt;0,TRUNC(VLOOKUP($E432,'Container Panel'!$B$41:$Z$100,$D432,0)/(VLOOKUP(DT$276,UI!$A$12:$O$51,VLOOKUP(DT$279,$B$276:$C$278,2,0),0)/1000))&gt;0),1,TRUNC(VLOOKUP($E432,'Container Panel'!$B$41:$Z$100,$D432,0)/(VLOOKUP(DT$276,UI!$A$12:$O$51,VLOOKUP(DT$279,$B$276:$C$278,2,0),0)/1000)))),"")</f>
        <v/>
      </c>
      <c r="DU432" s="145" t="str">
        <f>IFERROR(IF(AND(DU$272=list!$D$3,'Box Calculation'!DU$279&lt;&gt;"h",$E432&lt;&gt;0),0,IF(AND(DU$273=list!$D$2,$E432&lt;&gt;0,TRUNC(VLOOKUP($E432,'Container Panel'!$B$41:$Z$100,$D432,0)/(VLOOKUP(DU$276,UI!$A$12:$O$51,VLOOKUP(DU$279,$B$276:$C$278,2,0),0)/1000))&gt;0),1,TRUNC(VLOOKUP($E432,'Container Panel'!$B$41:$Z$100,$D432,0)/(VLOOKUP(DU$276,UI!$A$12:$O$51,VLOOKUP(DU$279,$B$276:$C$278,2,0),0)/1000)))),"")</f>
        <v/>
      </c>
      <c r="DV432" s="145" t="str">
        <f>IFERROR(IF(AND(DV$272=list!$D$3,'Box Calculation'!DV$279&lt;&gt;"h",$E432&lt;&gt;0),0,IF(AND(DV$273=list!$D$2,$E432&lt;&gt;0,TRUNC(VLOOKUP($E432,'Container Panel'!$B$41:$Z$100,$D432,0)/(VLOOKUP(DV$276,UI!$A$12:$O$51,VLOOKUP(DV$279,$B$276:$C$278,2,0),0)/1000))&gt;0),1,TRUNC(VLOOKUP($E432,'Container Panel'!$B$41:$Z$100,$D432,0)/(VLOOKUP(DV$276,UI!$A$12:$O$51,VLOOKUP(DV$279,$B$276:$C$278,2,0),0)/1000)))),"")</f>
        <v/>
      </c>
      <c r="DW432" s="145" t="str">
        <f>IFERROR(IF(AND(DW$272=list!$D$3,'Box Calculation'!DW$279&lt;&gt;"h",$E432&lt;&gt;0),0,IF(AND(DW$273=list!$D$2,$E432&lt;&gt;0,TRUNC(VLOOKUP($E432,'Container Panel'!$B$41:$Z$100,$D432,0)/(VLOOKUP(DW$276,UI!$A$12:$O$51,VLOOKUP(DW$279,$B$276:$C$278,2,0),0)/1000))&gt;0),1,TRUNC(VLOOKUP($E432,'Container Panel'!$B$41:$Z$100,$D432,0)/(VLOOKUP(DW$276,UI!$A$12:$O$51,VLOOKUP(DW$279,$B$276:$C$278,2,0),0)/1000)))),"")</f>
        <v/>
      </c>
      <c r="DX432" s="145" t="str">
        <f>IFERROR(IF(AND(DX$272=list!$D$3,'Box Calculation'!DX$279&lt;&gt;"h",$E432&lt;&gt;0),0,IF(AND(DX$273=list!$D$2,$E432&lt;&gt;0,TRUNC(VLOOKUP($E432,'Container Panel'!$B$41:$Z$100,$D432,0)/(VLOOKUP(DX$276,UI!$A$12:$O$51,VLOOKUP(DX$279,$B$276:$C$278,2,0),0)/1000))&gt;0),1,TRUNC(VLOOKUP($E432,'Container Panel'!$B$41:$Z$100,$D432,0)/(VLOOKUP(DX$276,UI!$A$12:$O$51,VLOOKUP(DX$279,$B$276:$C$278,2,0),0)/1000)))),"")</f>
        <v/>
      </c>
      <c r="DY432" s="145" t="str">
        <f>IFERROR(IF(AND(DY$272=list!$D$3,'Box Calculation'!DY$279&lt;&gt;"h",$E432&lt;&gt;0),0,IF(AND(DY$273=list!$D$2,$E432&lt;&gt;0,TRUNC(VLOOKUP($E432,'Container Panel'!$B$41:$Z$100,$D432,0)/(VLOOKUP(DY$276,UI!$A$12:$O$51,VLOOKUP(DY$279,$B$276:$C$278,2,0),0)/1000))&gt;0),1,TRUNC(VLOOKUP($E432,'Container Panel'!$B$41:$Z$100,$D432,0)/(VLOOKUP(DY$276,UI!$A$12:$O$51,VLOOKUP(DY$279,$B$276:$C$278,2,0),0)/1000)))),"")</f>
        <v/>
      </c>
      <c r="DZ432" s="145" t="str">
        <f>IFERROR(IF(AND(DZ$272=list!$D$3,'Box Calculation'!DZ$279&lt;&gt;"h",$E432&lt;&gt;0),0,IF(AND(DZ$273=list!$D$2,$E432&lt;&gt;0,TRUNC(VLOOKUP($E432,'Container Panel'!$B$41:$Z$100,$D432,0)/(VLOOKUP(DZ$276,UI!$A$12:$O$51,VLOOKUP(DZ$279,$B$276:$C$278,2,0),0)/1000))&gt;0),1,TRUNC(VLOOKUP($E432,'Container Panel'!$B$41:$Z$100,$D432,0)/(VLOOKUP(DZ$276,UI!$A$12:$O$51,VLOOKUP(DZ$279,$B$276:$C$278,2,0),0)/1000)))),"")</f>
        <v/>
      </c>
      <c r="EA432" s="145" t="str">
        <f>IFERROR(IF(AND(EA$272=list!$D$3,'Box Calculation'!EA$279&lt;&gt;"h",$E432&lt;&gt;0),0,IF(AND(EA$273=list!$D$2,$E432&lt;&gt;0,TRUNC(VLOOKUP($E432,'Container Panel'!$B$41:$Z$100,$D432,0)/(VLOOKUP(EA$276,UI!$A$12:$O$51,VLOOKUP(EA$279,$B$276:$C$278,2,0),0)/1000))&gt;0),1,TRUNC(VLOOKUP($E432,'Container Panel'!$B$41:$Z$100,$D432,0)/(VLOOKUP(EA$276,UI!$A$12:$O$51,VLOOKUP(EA$279,$B$276:$C$278,2,0),0)/1000)))),"")</f>
        <v/>
      </c>
      <c r="EB432" s="145" t="str">
        <f>IFERROR(IF(AND(EB$272=list!$D$3,'Box Calculation'!EB$279&lt;&gt;"h",$E432&lt;&gt;0),0,IF(AND(EB$273=list!$D$2,$E432&lt;&gt;0,TRUNC(VLOOKUP($E432,'Container Panel'!$B$41:$Z$100,$D432,0)/(VLOOKUP(EB$276,UI!$A$12:$O$51,VLOOKUP(EB$279,$B$276:$C$278,2,0),0)/1000))&gt;0),1,TRUNC(VLOOKUP($E432,'Container Panel'!$B$41:$Z$100,$D432,0)/(VLOOKUP(EB$276,UI!$A$12:$O$51,VLOOKUP(EB$279,$B$276:$C$278,2,0),0)/1000)))),"")</f>
        <v/>
      </c>
      <c r="EC432" s="145" t="str">
        <f>IFERROR(IF(AND(EC$272=list!$D$3,'Box Calculation'!EC$279&lt;&gt;"h",$E432&lt;&gt;0),0,IF(AND(EC$273=list!$D$2,$E432&lt;&gt;0,TRUNC(VLOOKUP($E432,'Container Panel'!$B$41:$Z$100,$D432,0)/(VLOOKUP(EC$276,UI!$A$12:$O$51,VLOOKUP(EC$279,$B$276:$C$278,2,0),0)/1000))&gt;0),1,TRUNC(VLOOKUP($E432,'Container Panel'!$B$41:$Z$100,$D432,0)/(VLOOKUP(EC$276,UI!$A$12:$O$51,VLOOKUP(EC$279,$B$276:$C$278,2,0),0)/1000)))),"")</f>
        <v/>
      </c>
      <c r="ED432" s="145" t="str">
        <f>IFERROR(IF(AND(ED$272=list!$D$3,'Box Calculation'!ED$279&lt;&gt;"h",$E432&lt;&gt;0),0,IF(AND(ED$273=list!$D$2,$E432&lt;&gt;0,TRUNC(VLOOKUP($E432,'Container Panel'!$B$41:$Z$100,$D432,0)/(VLOOKUP(ED$276,UI!$A$12:$O$51,VLOOKUP(ED$279,$B$276:$C$278,2,0),0)/1000))&gt;0),1,TRUNC(VLOOKUP($E432,'Container Panel'!$B$41:$Z$100,$D432,0)/(VLOOKUP(ED$276,UI!$A$12:$O$51,VLOOKUP(ED$279,$B$276:$C$278,2,0),0)/1000)))),"")</f>
        <v/>
      </c>
      <c r="EE432" s="145" t="str">
        <f>IFERROR(IF(AND(EE$272=list!$D$3,'Box Calculation'!EE$279&lt;&gt;"h",$E432&lt;&gt;0),0,IF(AND(EE$273=list!$D$2,$E432&lt;&gt;0,TRUNC(VLOOKUP($E432,'Container Panel'!$B$41:$Z$100,$D432,0)/(VLOOKUP(EE$276,UI!$A$12:$O$51,VLOOKUP(EE$279,$B$276:$C$278,2,0),0)/1000))&gt;0),1,TRUNC(VLOOKUP($E432,'Container Panel'!$B$41:$Z$100,$D432,0)/(VLOOKUP(EE$276,UI!$A$12:$O$51,VLOOKUP(EE$279,$B$276:$C$278,2,0),0)/1000)))),"")</f>
        <v/>
      </c>
      <c r="EF432" s="145" t="str">
        <f>IFERROR(IF(AND(EF$272=list!$D$3,'Box Calculation'!EF$279&lt;&gt;"h",$E432&lt;&gt;0),0,IF(AND(EF$273=list!$D$2,$E432&lt;&gt;0,TRUNC(VLOOKUP($E432,'Container Panel'!$B$41:$Z$100,$D432,0)/(VLOOKUP(EF$276,UI!$A$12:$O$51,VLOOKUP(EF$279,$B$276:$C$278,2,0),0)/1000))&gt;0),1,TRUNC(VLOOKUP($E432,'Container Panel'!$B$41:$Z$100,$D432,0)/(VLOOKUP(EF$276,UI!$A$12:$O$51,VLOOKUP(EF$279,$B$276:$C$278,2,0),0)/1000)))),"")</f>
        <v/>
      </c>
      <c r="EG432" s="145" t="str">
        <f>IFERROR(IF(AND(EG$272=list!$D$3,'Box Calculation'!EG$279&lt;&gt;"h",$E432&lt;&gt;0),0,IF(AND(EG$273=list!$D$2,$E432&lt;&gt;0,TRUNC(VLOOKUP($E432,'Container Panel'!$B$41:$Z$100,$D432,0)/(VLOOKUP(EG$276,UI!$A$12:$O$51,VLOOKUP(EG$279,$B$276:$C$278,2,0),0)/1000))&gt;0),1,TRUNC(VLOOKUP($E432,'Container Panel'!$B$41:$Z$100,$D432,0)/(VLOOKUP(EG$276,UI!$A$12:$O$51,VLOOKUP(EG$279,$B$276:$C$278,2,0),0)/1000)))),"")</f>
        <v/>
      </c>
      <c r="EH432" s="145" t="str">
        <f>IFERROR(IF(AND(EH$272=list!$D$3,'Box Calculation'!EH$279&lt;&gt;"h",$E432&lt;&gt;0),0,IF(AND(EH$273=list!$D$2,$E432&lt;&gt;0,TRUNC(VLOOKUP($E432,'Container Panel'!$B$41:$Z$100,$D432,0)/(VLOOKUP(EH$276,UI!$A$12:$O$51,VLOOKUP(EH$279,$B$276:$C$278,2,0),0)/1000))&gt;0),1,TRUNC(VLOOKUP($E432,'Container Panel'!$B$41:$Z$100,$D432,0)/(VLOOKUP(EH$276,UI!$A$12:$O$51,VLOOKUP(EH$279,$B$276:$C$278,2,0),0)/1000)))),"")</f>
        <v/>
      </c>
      <c r="EI432" s="145" t="str">
        <f>IFERROR(IF(AND(EI$272=list!$D$3,'Box Calculation'!EI$279&lt;&gt;"h",$E432&lt;&gt;0),0,IF(AND(EI$273=list!$D$2,$E432&lt;&gt;0,TRUNC(VLOOKUP($E432,'Container Panel'!$B$41:$Z$100,$D432,0)/(VLOOKUP(EI$276,UI!$A$12:$O$51,VLOOKUP(EI$279,$B$276:$C$278,2,0),0)/1000))&gt;0),1,TRUNC(VLOOKUP($E432,'Container Panel'!$B$41:$Z$100,$D432,0)/(VLOOKUP(EI$276,UI!$A$12:$O$51,VLOOKUP(EI$279,$B$276:$C$278,2,0),0)/1000)))),"")</f>
        <v/>
      </c>
      <c r="EJ432" s="145" t="str">
        <f>IFERROR(IF(AND(EJ$272=list!$D$3,'Box Calculation'!EJ$279&lt;&gt;"h",$E432&lt;&gt;0),0,IF(AND(EJ$273=list!$D$2,$E432&lt;&gt;0,TRUNC(VLOOKUP($E432,'Container Panel'!$B$41:$Z$100,$D432,0)/(VLOOKUP(EJ$276,UI!$A$12:$O$51,VLOOKUP(EJ$279,$B$276:$C$278,2,0),0)/1000))&gt;0),1,TRUNC(VLOOKUP($E432,'Container Panel'!$B$41:$Z$100,$D432,0)/(VLOOKUP(EJ$276,UI!$A$12:$O$51,VLOOKUP(EJ$279,$B$276:$C$278,2,0),0)/1000)))),"")</f>
        <v/>
      </c>
      <c r="EK432" s="145" t="str">
        <f>IFERROR(IF(AND(EK$272=list!$D$3,'Box Calculation'!EK$279&lt;&gt;"h",$E432&lt;&gt;0),0,IF(AND(EK$273=list!$D$2,$E432&lt;&gt;0,TRUNC(VLOOKUP($E432,'Container Panel'!$B$41:$Z$100,$D432,0)/(VLOOKUP(EK$276,UI!$A$12:$O$51,VLOOKUP(EK$279,$B$276:$C$278,2,0),0)/1000))&gt;0),1,TRUNC(VLOOKUP($E432,'Container Panel'!$B$41:$Z$100,$D432,0)/(VLOOKUP(EK$276,UI!$A$12:$O$51,VLOOKUP(EK$279,$B$276:$C$278,2,0),0)/1000)))),"")</f>
        <v/>
      </c>
      <c r="EL432" s="145" t="str">
        <f>IFERROR(IF(AND(EL$272=list!$D$3,'Box Calculation'!EL$279&lt;&gt;"h",$E432&lt;&gt;0),0,IF(AND(EL$273=list!$D$2,$E432&lt;&gt;0,TRUNC(VLOOKUP($E432,'Container Panel'!$B$41:$Z$100,$D432,0)/(VLOOKUP(EL$276,UI!$A$12:$O$51,VLOOKUP(EL$279,$B$276:$C$278,2,0),0)/1000))&gt;0),1,TRUNC(VLOOKUP($E432,'Container Panel'!$B$41:$Z$100,$D432,0)/(VLOOKUP(EL$276,UI!$A$12:$O$51,VLOOKUP(EL$279,$B$276:$C$278,2,0),0)/1000)))),"")</f>
        <v/>
      </c>
      <c r="EM432" s="145" t="str">
        <f>IFERROR(IF(AND(EM$272=list!$D$3,'Box Calculation'!EM$279&lt;&gt;"h",$E432&lt;&gt;0),0,IF(AND(EM$273=list!$D$2,$E432&lt;&gt;0,TRUNC(VLOOKUP($E432,'Container Panel'!$B$41:$Z$100,$D432,0)/(VLOOKUP(EM$276,UI!$A$12:$O$51,VLOOKUP(EM$279,$B$276:$C$278,2,0),0)/1000))&gt;0),1,TRUNC(VLOOKUP($E432,'Container Panel'!$B$41:$Z$100,$D432,0)/(VLOOKUP(EM$276,UI!$A$12:$O$51,VLOOKUP(EM$279,$B$276:$C$278,2,0),0)/1000)))),"")</f>
        <v/>
      </c>
      <c r="EN432" s="145" t="str">
        <f>IFERROR(IF(AND(EN$272=list!$D$3,'Box Calculation'!EN$279&lt;&gt;"h",$E432&lt;&gt;0),0,IF(AND(EN$273=list!$D$2,$E432&lt;&gt;0,TRUNC(VLOOKUP($E432,'Container Panel'!$B$41:$Z$100,$D432,0)/(VLOOKUP(EN$276,UI!$A$12:$O$51,VLOOKUP(EN$279,$B$276:$C$278,2,0),0)/1000))&gt;0),1,TRUNC(VLOOKUP($E432,'Container Panel'!$B$41:$Z$100,$D432,0)/(VLOOKUP(EN$276,UI!$A$12:$O$51,VLOOKUP(EN$279,$B$276:$C$278,2,0),0)/1000)))),"")</f>
        <v/>
      </c>
      <c r="EO432" s="145" t="str">
        <f>IFERROR(IF(AND(EO$272=list!$D$3,'Box Calculation'!EO$279&lt;&gt;"h",$E432&lt;&gt;0),0,IF(AND(EO$273=list!$D$2,$E432&lt;&gt;0,TRUNC(VLOOKUP($E432,'Container Panel'!$B$41:$Z$100,$D432,0)/(VLOOKUP(EO$276,UI!$A$12:$O$51,VLOOKUP(EO$279,$B$276:$C$278,2,0),0)/1000))&gt;0),1,TRUNC(VLOOKUP($E432,'Container Panel'!$B$41:$Z$100,$D432,0)/(VLOOKUP(EO$276,UI!$A$12:$O$51,VLOOKUP(EO$279,$B$276:$C$278,2,0),0)/1000)))),"")</f>
        <v/>
      </c>
      <c r="EP432" s="145" t="str">
        <f>IFERROR(IF(AND(EP$272=list!$D$3,'Box Calculation'!EP$279&lt;&gt;"h",$E432&lt;&gt;0),0,IF(AND(EP$273=list!$D$2,$E432&lt;&gt;0,TRUNC(VLOOKUP($E432,'Container Panel'!$B$41:$Z$100,$D432,0)/(VLOOKUP(EP$276,UI!$A$12:$O$51,VLOOKUP(EP$279,$B$276:$C$278,2,0),0)/1000))&gt;0),1,TRUNC(VLOOKUP($E432,'Container Panel'!$B$41:$Z$100,$D432,0)/(VLOOKUP(EP$276,UI!$A$12:$O$51,VLOOKUP(EP$279,$B$276:$C$278,2,0),0)/1000)))),"")</f>
        <v/>
      </c>
      <c r="EQ432" s="145" t="str">
        <f>IFERROR(IF(AND(EQ$272=list!$D$3,'Box Calculation'!EQ$279&lt;&gt;"h",$E432&lt;&gt;0),0,IF(AND(EQ$273=list!$D$2,$E432&lt;&gt;0,TRUNC(VLOOKUP($E432,'Container Panel'!$B$41:$Z$100,$D432,0)/(VLOOKUP(EQ$276,UI!$A$12:$O$51,VLOOKUP(EQ$279,$B$276:$C$278,2,0),0)/1000))&gt;0),1,TRUNC(VLOOKUP($E432,'Container Panel'!$B$41:$Z$100,$D432,0)/(VLOOKUP(EQ$276,UI!$A$12:$O$51,VLOOKUP(EQ$279,$B$276:$C$278,2,0),0)/1000)))),"")</f>
        <v/>
      </c>
      <c r="ER432" s="145" t="str">
        <f>IFERROR(IF(AND(ER$272=list!$D$3,'Box Calculation'!ER$279&lt;&gt;"h",$E432&lt;&gt;0),0,IF(AND(ER$273=list!$D$2,$E432&lt;&gt;0,TRUNC(VLOOKUP($E432,'Container Panel'!$B$41:$Z$100,$D432,0)/(VLOOKUP(ER$276,UI!$A$12:$O$51,VLOOKUP(ER$279,$B$276:$C$278,2,0),0)/1000))&gt;0),1,TRUNC(VLOOKUP($E432,'Container Panel'!$B$41:$Z$100,$D432,0)/(VLOOKUP(ER$276,UI!$A$12:$O$51,VLOOKUP(ER$279,$B$276:$C$278,2,0),0)/1000)))),"")</f>
        <v/>
      </c>
      <c r="ES432" s="145" t="str">
        <f>IFERROR(IF(AND(ES$272=list!$D$3,'Box Calculation'!ES$279&lt;&gt;"h",$E432&lt;&gt;0),0,IF(AND(ES$273=list!$D$2,$E432&lt;&gt;0,TRUNC(VLOOKUP($E432,'Container Panel'!$B$41:$Z$100,$D432,0)/(VLOOKUP(ES$276,UI!$A$12:$O$51,VLOOKUP(ES$279,$B$276:$C$278,2,0),0)/1000))&gt;0),1,TRUNC(VLOOKUP($E432,'Container Panel'!$B$41:$Z$100,$D432,0)/(VLOOKUP(ES$276,UI!$A$12:$O$51,VLOOKUP(ES$279,$B$276:$C$278,2,0),0)/1000)))),"")</f>
        <v/>
      </c>
      <c r="ET432" s="145" t="str">
        <f>IFERROR(IF(AND(ET$272=list!$D$3,'Box Calculation'!ET$279&lt;&gt;"h",$E432&lt;&gt;0),0,IF(AND(ET$273=list!$D$2,$E432&lt;&gt;0,TRUNC(VLOOKUP($E432,'Container Panel'!$B$41:$Z$100,$D432,0)/(VLOOKUP(ET$276,UI!$A$12:$O$51,VLOOKUP(ET$279,$B$276:$C$278,2,0),0)/1000))&gt;0),1,TRUNC(VLOOKUP($E432,'Container Panel'!$B$41:$Z$100,$D432,0)/(VLOOKUP(ET$276,UI!$A$12:$O$51,VLOOKUP(ET$279,$B$276:$C$278,2,0),0)/1000)))),"")</f>
        <v/>
      </c>
      <c r="EU432" s="145" t="str">
        <f>IFERROR(IF(AND(EU$272=list!$D$3,'Box Calculation'!EU$279&lt;&gt;"h",$E432&lt;&gt;0),0,IF(AND(EU$273=list!$D$2,$E432&lt;&gt;0,TRUNC(VLOOKUP($E432,'Container Panel'!$B$41:$Z$100,$D432,0)/(VLOOKUP(EU$276,UI!$A$12:$O$51,VLOOKUP(EU$279,$B$276:$C$278,2,0),0)/1000))&gt;0),1,TRUNC(VLOOKUP($E432,'Container Panel'!$B$41:$Z$100,$D432,0)/(VLOOKUP(EU$276,UI!$A$12:$O$51,VLOOKUP(EU$279,$B$276:$C$278,2,0),0)/1000)))),"")</f>
        <v/>
      </c>
      <c r="EV432" s="145" t="str">
        <f>IFERROR(IF(AND(EV$272=list!$D$3,'Box Calculation'!EV$279&lt;&gt;"h",$E432&lt;&gt;0),0,IF(AND(EV$273=list!$D$2,$E432&lt;&gt;0,TRUNC(VLOOKUP($E432,'Container Panel'!$B$41:$Z$100,$D432,0)/(VLOOKUP(EV$276,UI!$A$12:$O$51,VLOOKUP(EV$279,$B$276:$C$278,2,0),0)/1000))&gt;0),1,TRUNC(VLOOKUP($E432,'Container Panel'!$B$41:$Z$100,$D432,0)/(VLOOKUP(EV$276,UI!$A$12:$O$51,VLOOKUP(EV$279,$B$276:$C$278,2,0),0)/1000)))),"")</f>
        <v/>
      </c>
      <c r="EW432" s="145" t="str">
        <f>IFERROR(IF(AND(EW$272=list!$D$3,'Box Calculation'!EW$279&lt;&gt;"h",$E432&lt;&gt;0),0,IF(AND(EW$273=list!$D$2,$E432&lt;&gt;0,TRUNC(VLOOKUP($E432,'Container Panel'!$B$41:$Z$100,$D432,0)/(VLOOKUP(EW$276,UI!$A$12:$O$51,VLOOKUP(EW$279,$B$276:$C$278,2,0),0)/1000))&gt;0),1,TRUNC(VLOOKUP($E432,'Container Panel'!$B$41:$Z$100,$D432,0)/(VLOOKUP(EW$276,UI!$A$12:$O$51,VLOOKUP(EW$279,$B$276:$C$278,2,0),0)/1000)))),"")</f>
        <v/>
      </c>
      <c r="EX432" s="145" t="str">
        <f>IFERROR(IF(AND(EX$272=list!$D$3,'Box Calculation'!EX$279&lt;&gt;"h",$E432&lt;&gt;0),0,IF(AND(EX$273=list!$D$2,$E432&lt;&gt;0,TRUNC(VLOOKUP($E432,'Container Panel'!$B$41:$Z$100,$D432,0)/(VLOOKUP(EX$276,UI!$A$12:$O$51,VLOOKUP(EX$279,$B$276:$C$278,2,0),0)/1000))&gt;0),1,TRUNC(VLOOKUP($E432,'Container Panel'!$B$41:$Z$100,$D432,0)/(VLOOKUP(EX$276,UI!$A$12:$O$51,VLOOKUP(EX$279,$B$276:$C$278,2,0),0)/1000)))),"")</f>
        <v/>
      </c>
      <c r="EY432" s="145" t="str">
        <f>IFERROR(IF(AND(EY$272=list!$D$3,'Box Calculation'!EY$279&lt;&gt;"h",$E432&lt;&gt;0),0,IF(AND(EY$273=list!$D$2,$E432&lt;&gt;0,TRUNC(VLOOKUP($E432,'Container Panel'!$B$41:$Z$100,$D432,0)/(VLOOKUP(EY$276,UI!$A$12:$O$51,VLOOKUP(EY$279,$B$276:$C$278,2,0),0)/1000))&gt;0),1,TRUNC(VLOOKUP($E432,'Container Panel'!$B$41:$Z$100,$D432,0)/(VLOOKUP(EY$276,UI!$A$12:$O$51,VLOOKUP(EY$279,$B$276:$C$278,2,0),0)/1000)))),"")</f>
        <v/>
      </c>
      <c r="EZ432" s="145" t="str">
        <f>IFERROR(IF(AND(EZ$272=list!$D$3,'Box Calculation'!EZ$279&lt;&gt;"h",$E432&lt;&gt;0),0,IF(AND(EZ$273=list!$D$2,$E432&lt;&gt;0,TRUNC(VLOOKUP($E432,'Container Panel'!$B$41:$Z$100,$D432,0)/(VLOOKUP(EZ$276,UI!$A$12:$O$51,VLOOKUP(EZ$279,$B$276:$C$278,2,0),0)/1000))&gt;0),1,TRUNC(VLOOKUP($E432,'Container Panel'!$B$41:$Z$100,$D432,0)/(VLOOKUP(EZ$276,UI!$A$12:$O$51,VLOOKUP(EZ$279,$B$276:$C$278,2,0),0)/1000)))),"")</f>
        <v/>
      </c>
      <c r="FA432" s="145" t="str">
        <f>IFERROR(IF(AND(FA$272=list!$D$3,'Box Calculation'!FA$279&lt;&gt;"h",$E432&lt;&gt;0),0,IF(AND(FA$273=list!$D$2,$E432&lt;&gt;0,TRUNC(VLOOKUP($E432,'Container Panel'!$B$41:$Z$100,$D432,0)/(VLOOKUP(FA$276,UI!$A$12:$O$51,VLOOKUP(FA$279,$B$276:$C$278,2,0),0)/1000))&gt;0),1,TRUNC(VLOOKUP($E432,'Container Panel'!$B$41:$Z$100,$D432,0)/(VLOOKUP(FA$276,UI!$A$12:$O$51,VLOOKUP(FA$279,$B$276:$C$278,2,0),0)/1000)))),"")</f>
        <v/>
      </c>
      <c r="FB432" s="145" t="str">
        <f>IFERROR(IF(AND(FB$272=list!$D$3,'Box Calculation'!FB$279&lt;&gt;"h",$E432&lt;&gt;0),0,IF(AND(FB$273=list!$D$2,$E432&lt;&gt;0,TRUNC(VLOOKUP($E432,'Container Panel'!$B$41:$Z$100,$D432,0)/(VLOOKUP(FB$276,UI!$A$12:$O$51,VLOOKUP(FB$279,$B$276:$C$278,2,0),0)/1000))&gt;0),1,TRUNC(VLOOKUP($E432,'Container Panel'!$B$41:$Z$100,$D432,0)/(VLOOKUP(FB$276,UI!$A$12:$O$51,VLOOKUP(FB$279,$B$276:$C$278,2,0),0)/1000)))),"")</f>
        <v/>
      </c>
      <c r="FC432" s="145" t="str">
        <f>IFERROR(IF(AND(FC$272=list!$D$3,'Box Calculation'!FC$279&lt;&gt;"h",$E432&lt;&gt;0),0,IF(AND(FC$273=list!$D$2,$E432&lt;&gt;0,TRUNC(VLOOKUP($E432,'Container Panel'!$B$41:$Z$100,$D432,0)/(VLOOKUP(FC$276,UI!$A$12:$O$51,VLOOKUP(FC$279,$B$276:$C$278,2,0),0)/1000))&gt;0),1,TRUNC(VLOOKUP($E432,'Container Panel'!$B$41:$Z$100,$D432,0)/(VLOOKUP(FC$276,UI!$A$12:$O$51,VLOOKUP(FC$279,$B$276:$C$278,2,0),0)/1000)))),"")</f>
        <v/>
      </c>
      <c r="FD432" s="145" t="str">
        <f>IFERROR(IF(AND(FD$272=list!$D$3,'Box Calculation'!FD$279&lt;&gt;"h",$E432&lt;&gt;0),0,IF(AND(FD$273=list!$D$2,$E432&lt;&gt;0,TRUNC(VLOOKUP($E432,'Container Panel'!$B$41:$Z$100,$D432,0)/(VLOOKUP(FD$276,UI!$A$12:$O$51,VLOOKUP(FD$279,$B$276:$C$278,2,0),0)/1000))&gt;0),1,TRUNC(VLOOKUP($E432,'Container Panel'!$B$41:$Z$100,$D432,0)/(VLOOKUP(FD$276,UI!$A$12:$O$51,VLOOKUP(FD$279,$B$276:$C$278,2,0),0)/1000)))),"")</f>
        <v/>
      </c>
      <c r="FE432" s="145" t="str">
        <f>IFERROR(IF(AND(FE$272=list!$D$3,'Box Calculation'!FE$279&lt;&gt;"h",$E432&lt;&gt;0),0,IF(AND(FE$273=list!$D$2,$E432&lt;&gt;0,TRUNC(VLOOKUP($E432,'Container Panel'!$B$41:$Z$100,$D432,0)/(VLOOKUP(FE$276,UI!$A$12:$O$51,VLOOKUP(FE$279,$B$276:$C$278,2,0),0)/1000))&gt;0),1,TRUNC(VLOOKUP($E432,'Container Panel'!$B$41:$Z$100,$D432,0)/(VLOOKUP(FE$276,UI!$A$12:$O$51,VLOOKUP(FE$279,$B$276:$C$278,2,0),0)/1000)))),"")</f>
        <v/>
      </c>
      <c r="FF432" s="145" t="str">
        <f>IFERROR(IF(AND(FF$272=list!$D$3,'Box Calculation'!FF$279&lt;&gt;"h",$E432&lt;&gt;0),0,IF(AND(FF$273=list!$D$2,$E432&lt;&gt;0,TRUNC(VLOOKUP($E432,'Container Panel'!$B$41:$Z$100,$D432,0)/(VLOOKUP(FF$276,UI!$A$12:$O$51,VLOOKUP(FF$279,$B$276:$C$278,2,0),0)/1000))&gt;0),1,TRUNC(VLOOKUP($E432,'Container Panel'!$B$41:$Z$100,$D432,0)/(VLOOKUP(FF$276,UI!$A$12:$O$51,VLOOKUP(FF$279,$B$276:$C$278,2,0),0)/1000)))),"")</f>
        <v/>
      </c>
      <c r="FG432" s="145" t="str">
        <f>IFERROR(IF(AND(FG$272=list!$D$3,'Box Calculation'!FG$279&lt;&gt;"h",$E432&lt;&gt;0),0,IF(AND(FG$273=list!$D$2,$E432&lt;&gt;0,TRUNC(VLOOKUP($E432,'Container Panel'!$B$41:$Z$100,$D432,0)/(VLOOKUP(FG$276,UI!$A$12:$O$51,VLOOKUP(FG$279,$B$276:$C$278,2,0),0)/1000))&gt;0),1,TRUNC(VLOOKUP($E432,'Container Panel'!$B$41:$Z$100,$D432,0)/(VLOOKUP(FG$276,UI!$A$12:$O$51,VLOOKUP(FG$279,$B$276:$C$278,2,0),0)/1000)))),"")</f>
        <v/>
      </c>
      <c r="FH432" s="145" t="str">
        <f>IFERROR(IF(AND(FH$272=list!$D$3,'Box Calculation'!FH$279&lt;&gt;"h",$E432&lt;&gt;0),0,IF(AND(FH$273=list!$D$2,$E432&lt;&gt;0,TRUNC(VLOOKUP($E432,'Container Panel'!$B$41:$Z$100,$D432,0)/(VLOOKUP(FH$276,UI!$A$12:$O$51,VLOOKUP(FH$279,$B$276:$C$278,2,0),0)/1000))&gt;0),1,TRUNC(VLOOKUP($E432,'Container Panel'!$B$41:$Z$100,$D432,0)/(VLOOKUP(FH$276,UI!$A$12:$O$51,VLOOKUP(FH$279,$B$276:$C$278,2,0),0)/1000)))),"")</f>
        <v/>
      </c>
      <c r="FI432" s="145" t="str">
        <f>IFERROR(IF(AND(FI$272=list!$D$3,'Box Calculation'!FI$279&lt;&gt;"h",$E432&lt;&gt;0),0,IF(AND(FI$273=list!$D$2,$E432&lt;&gt;0,TRUNC(VLOOKUP($E432,'Container Panel'!$B$41:$Z$100,$D432,0)/(VLOOKUP(FI$276,UI!$A$12:$O$51,VLOOKUP(FI$279,$B$276:$C$278,2,0),0)/1000))&gt;0),1,TRUNC(VLOOKUP($E432,'Container Panel'!$B$41:$Z$100,$D432,0)/(VLOOKUP(FI$276,UI!$A$12:$O$51,VLOOKUP(FI$279,$B$276:$C$278,2,0),0)/1000)))),"")</f>
        <v/>
      </c>
      <c r="FJ432" s="145" t="str">
        <f>IFERROR(IF(AND(FJ$272=list!$D$3,'Box Calculation'!FJ$279&lt;&gt;"h",$E432&lt;&gt;0),0,IF(AND(FJ$273=list!$D$2,$E432&lt;&gt;0,TRUNC(VLOOKUP($E432,'Container Panel'!$B$41:$Z$100,$D432,0)/(VLOOKUP(FJ$276,UI!$A$12:$O$51,VLOOKUP(FJ$279,$B$276:$C$278,2,0),0)/1000))&gt;0),1,TRUNC(VLOOKUP($E432,'Container Panel'!$B$41:$Z$100,$D432,0)/(VLOOKUP(FJ$276,UI!$A$12:$O$51,VLOOKUP(FJ$279,$B$276:$C$278,2,0),0)/1000)))),"")</f>
        <v/>
      </c>
      <c r="FK432" s="145" t="str">
        <f>IFERROR(IF(AND(FK$272=list!$D$3,'Box Calculation'!FK$279&lt;&gt;"h",$E432&lt;&gt;0),0,IF(AND(FK$273=list!$D$2,$E432&lt;&gt;0,TRUNC(VLOOKUP($E432,'Container Panel'!$B$41:$Z$100,$D432,0)/(VLOOKUP(FK$276,UI!$A$12:$O$51,VLOOKUP(FK$279,$B$276:$C$278,2,0),0)/1000))&gt;0),1,TRUNC(VLOOKUP($E432,'Container Panel'!$B$41:$Z$100,$D432,0)/(VLOOKUP(FK$276,UI!$A$12:$O$51,VLOOKUP(FK$279,$B$276:$C$278,2,0),0)/1000)))),"")</f>
        <v/>
      </c>
      <c r="FL432" s="145" t="str">
        <f>IFERROR(IF(AND(FL$272=list!$D$3,'Box Calculation'!FL$279&lt;&gt;"h",$E432&lt;&gt;0),0,IF(AND(FL$273=list!$D$2,$E432&lt;&gt;0,TRUNC(VLOOKUP($E432,'Container Panel'!$B$41:$Z$100,$D432,0)/(VLOOKUP(FL$276,UI!$A$12:$O$51,VLOOKUP(FL$279,$B$276:$C$278,2,0),0)/1000))&gt;0),1,TRUNC(VLOOKUP($E432,'Container Panel'!$B$41:$Z$100,$D432,0)/(VLOOKUP(FL$276,UI!$A$12:$O$51,VLOOKUP(FL$279,$B$276:$C$278,2,0),0)/1000)))),"")</f>
        <v/>
      </c>
      <c r="FM432" s="145" t="str">
        <f>IFERROR(IF(AND(FM$272=list!$D$3,'Box Calculation'!FM$279&lt;&gt;"h",$E432&lt;&gt;0),0,IF(AND(FM$273=list!$D$2,$E432&lt;&gt;0,TRUNC(VLOOKUP($E432,'Container Panel'!$B$41:$Z$100,$D432,0)/(VLOOKUP(FM$276,UI!$A$12:$O$51,VLOOKUP(FM$279,$B$276:$C$278,2,0),0)/1000))&gt;0),1,TRUNC(VLOOKUP($E432,'Container Panel'!$B$41:$Z$100,$D432,0)/(VLOOKUP(FM$276,UI!$A$12:$O$51,VLOOKUP(FM$279,$B$276:$C$278,2,0),0)/1000)))),"")</f>
        <v/>
      </c>
      <c r="FN432" s="145" t="str">
        <f>IFERROR(IF(AND(FN$272=list!$D$3,'Box Calculation'!FN$279&lt;&gt;"h",$E432&lt;&gt;0),0,IF(AND(FN$273=list!$D$2,$E432&lt;&gt;0,TRUNC(VLOOKUP($E432,'Container Panel'!$B$41:$Z$100,$D432,0)/(VLOOKUP(FN$276,UI!$A$12:$O$51,VLOOKUP(FN$279,$B$276:$C$278,2,0),0)/1000))&gt;0),1,TRUNC(VLOOKUP($E432,'Container Panel'!$B$41:$Z$100,$D432,0)/(VLOOKUP(FN$276,UI!$A$12:$O$51,VLOOKUP(FN$279,$B$276:$C$278,2,0),0)/1000)))),"")</f>
        <v/>
      </c>
      <c r="FO432" s="145" t="str">
        <f>IFERROR(IF(AND(FO$272=list!$D$3,'Box Calculation'!FO$279&lt;&gt;"h",$E432&lt;&gt;0),0,IF(AND(FO$273=list!$D$2,$E432&lt;&gt;0,TRUNC(VLOOKUP($E432,'Container Panel'!$B$41:$Z$100,$D432,0)/(VLOOKUP(FO$276,UI!$A$12:$O$51,VLOOKUP(FO$279,$B$276:$C$278,2,0),0)/1000))&gt;0),1,TRUNC(VLOOKUP($E432,'Container Panel'!$B$41:$Z$100,$D432,0)/(VLOOKUP(FO$276,UI!$A$12:$O$51,VLOOKUP(FO$279,$B$276:$C$278,2,0),0)/1000)))),"")</f>
        <v/>
      </c>
      <c r="FP432" s="145" t="str">
        <f>IFERROR(IF(AND(FP$272=list!$D$3,'Box Calculation'!FP$279&lt;&gt;"h",$E432&lt;&gt;0),0,IF(AND(FP$273=list!$D$2,$E432&lt;&gt;0,TRUNC(VLOOKUP($E432,'Container Panel'!$B$41:$Z$100,$D432,0)/(VLOOKUP(FP$276,UI!$A$12:$O$51,VLOOKUP(FP$279,$B$276:$C$278,2,0),0)/1000))&gt;0),1,TRUNC(VLOOKUP($E432,'Container Panel'!$B$41:$Z$100,$D432,0)/(VLOOKUP(FP$276,UI!$A$12:$O$51,VLOOKUP(FP$279,$B$276:$C$278,2,0),0)/1000)))),"")</f>
        <v/>
      </c>
      <c r="FQ432" s="145" t="str">
        <f>IFERROR(IF(AND(FQ$272=list!$D$3,'Box Calculation'!FQ$279&lt;&gt;"h",$E432&lt;&gt;0),0,IF(AND(FQ$273=list!$D$2,$E432&lt;&gt;0,TRUNC(VLOOKUP($E432,'Container Panel'!$B$41:$Z$100,$D432,0)/(VLOOKUP(FQ$276,UI!$A$12:$O$51,VLOOKUP(FQ$279,$B$276:$C$278,2,0),0)/1000))&gt;0),1,TRUNC(VLOOKUP($E432,'Container Panel'!$B$41:$Z$100,$D432,0)/(VLOOKUP(FQ$276,UI!$A$12:$O$51,VLOOKUP(FQ$279,$B$276:$C$278,2,0),0)/1000)))),"")</f>
        <v/>
      </c>
      <c r="FR432" s="145" t="str">
        <f>IFERROR(IF(AND(FR$272=list!$D$3,'Box Calculation'!FR$279&lt;&gt;"h",$E432&lt;&gt;0),0,IF(AND(FR$273=list!$D$2,$E432&lt;&gt;0,TRUNC(VLOOKUP($E432,'Container Panel'!$B$41:$Z$100,$D432,0)/(VLOOKUP(FR$276,UI!$A$12:$O$51,VLOOKUP(FR$279,$B$276:$C$278,2,0),0)/1000))&gt;0),1,TRUNC(VLOOKUP($E432,'Container Panel'!$B$41:$Z$100,$D432,0)/(VLOOKUP(FR$276,UI!$A$12:$O$51,VLOOKUP(FR$279,$B$276:$C$278,2,0),0)/1000)))),"")</f>
        <v/>
      </c>
      <c r="FS432" s="145" t="str">
        <f>IFERROR(IF(AND(FS$272=list!$D$3,'Box Calculation'!FS$279&lt;&gt;"h",$E432&lt;&gt;0),0,IF(AND(FS$273=list!$D$2,$E432&lt;&gt;0,TRUNC(VLOOKUP($E432,'Container Panel'!$B$41:$Z$100,$D432,0)/(VLOOKUP(FS$276,UI!$A$12:$O$51,VLOOKUP(FS$279,$B$276:$C$278,2,0),0)/1000))&gt;0),1,TRUNC(VLOOKUP($E432,'Container Panel'!$B$41:$Z$100,$D432,0)/(VLOOKUP(FS$276,UI!$A$12:$O$51,VLOOKUP(FS$279,$B$276:$C$278,2,0),0)/1000)))),"")</f>
        <v/>
      </c>
      <c r="FT432" s="145" t="str">
        <f>IFERROR(IF(AND(FT$272=list!$D$3,'Box Calculation'!FT$279&lt;&gt;"h",$E432&lt;&gt;0),0,IF(AND(FT$273=list!$D$2,$E432&lt;&gt;0,TRUNC(VLOOKUP($E432,'Container Panel'!$B$41:$Z$100,$D432,0)/(VLOOKUP(FT$276,UI!$A$12:$O$51,VLOOKUP(FT$279,$B$276:$C$278,2,0),0)/1000))&gt;0),1,TRUNC(VLOOKUP($E432,'Container Panel'!$B$41:$Z$100,$D432,0)/(VLOOKUP(FT$276,UI!$A$12:$O$51,VLOOKUP(FT$279,$B$276:$C$278,2,0),0)/1000)))),"")</f>
        <v/>
      </c>
      <c r="FU432" s="145" t="str">
        <f>IFERROR(IF(AND(FU$272=list!$D$3,'Box Calculation'!FU$279&lt;&gt;"h",$E432&lt;&gt;0),0,IF(AND(FU$273=list!$D$2,$E432&lt;&gt;0,TRUNC(VLOOKUP($E432,'Container Panel'!$B$41:$Z$100,$D432,0)/(VLOOKUP(FU$276,UI!$A$12:$O$51,VLOOKUP(FU$279,$B$276:$C$278,2,0),0)/1000))&gt;0),1,TRUNC(VLOOKUP($E432,'Container Panel'!$B$41:$Z$100,$D432,0)/(VLOOKUP(FU$276,UI!$A$12:$O$51,VLOOKUP(FU$279,$B$276:$C$278,2,0),0)/1000)))),"")</f>
        <v/>
      </c>
      <c r="FV432" s="145" t="str">
        <f>IFERROR(IF(AND(FV$272=list!$D$3,'Box Calculation'!FV$279&lt;&gt;"h",$E432&lt;&gt;0),0,IF(AND(FV$273=list!$D$2,$E432&lt;&gt;0,TRUNC(VLOOKUP($E432,'Container Panel'!$B$41:$Z$100,$D432,0)/(VLOOKUP(FV$276,UI!$A$12:$O$51,VLOOKUP(FV$279,$B$276:$C$278,2,0),0)/1000))&gt;0),1,TRUNC(VLOOKUP($E432,'Container Panel'!$B$41:$Z$100,$D432,0)/(VLOOKUP(FV$276,UI!$A$12:$O$51,VLOOKUP(FV$279,$B$276:$C$278,2,0),0)/1000)))),"")</f>
        <v/>
      </c>
      <c r="FW432" s="145" t="str">
        <f>IFERROR(IF(AND(FW$272=list!$D$3,'Box Calculation'!FW$279&lt;&gt;"h",$E432&lt;&gt;0),0,IF(AND(FW$273=list!$D$2,$E432&lt;&gt;0,TRUNC(VLOOKUP($E432,'Container Panel'!$B$41:$Z$100,$D432,0)/(VLOOKUP(FW$276,UI!$A$12:$O$51,VLOOKUP(FW$279,$B$276:$C$278,2,0),0)/1000))&gt;0),1,TRUNC(VLOOKUP($E432,'Container Panel'!$B$41:$Z$100,$D432,0)/(VLOOKUP(FW$276,UI!$A$12:$O$51,VLOOKUP(FW$279,$B$276:$C$278,2,0),0)/1000)))),"")</f>
        <v/>
      </c>
      <c r="FX432" s="145" t="str">
        <f>IFERROR(IF(AND(FX$272=list!$D$3,'Box Calculation'!FX$279&lt;&gt;"h",$E432&lt;&gt;0),0,IF(AND(FX$273=list!$D$2,$E432&lt;&gt;0,TRUNC(VLOOKUP($E432,'Container Panel'!$B$41:$Z$100,$D432,0)/(VLOOKUP(FX$276,UI!$A$12:$O$51,VLOOKUP(FX$279,$B$276:$C$278,2,0),0)/1000))&gt;0),1,TRUNC(VLOOKUP($E432,'Container Panel'!$B$41:$Z$100,$D432,0)/(VLOOKUP(FX$276,UI!$A$12:$O$51,VLOOKUP(FX$279,$B$276:$C$278,2,0),0)/1000)))),"")</f>
        <v/>
      </c>
      <c r="FY432" s="145" t="str">
        <f>IFERROR(IF(AND(FY$272=list!$D$3,'Box Calculation'!FY$279&lt;&gt;"h",$E432&lt;&gt;0),0,IF(AND(FY$273=list!$D$2,$E432&lt;&gt;0,TRUNC(VLOOKUP($E432,'Container Panel'!$B$41:$Z$100,$D432,0)/(VLOOKUP(FY$276,UI!$A$12:$O$51,VLOOKUP(FY$279,$B$276:$C$278,2,0),0)/1000))&gt;0),1,TRUNC(VLOOKUP($E432,'Container Panel'!$B$41:$Z$100,$D432,0)/(VLOOKUP(FY$276,UI!$A$12:$O$51,VLOOKUP(FY$279,$B$276:$C$278,2,0),0)/1000)))),"")</f>
        <v/>
      </c>
      <c r="FZ432" s="145" t="str">
        <f>IFERROR(IF(AND(FZ$272=list!$D$3,'Box Calculation'!FZ$279&lt;&gt;"h",$E432&lt;&gt;0),0,IF(AND(FZ$273=list!$D$2,$E432&lt;&gt;0,TRUNC(VLOOKUP($E432,'Container Panel'!$B$41:$Z$100,$D432,0)/(VLOOKUP(FZ$276,UI!$A$12:$O$51,VLOOKUP(FZ$279,$B$276:$C$278,2,0),0)/1000))&gt;0),1,TRUNC(VLOOKUP($E432,'Container Panel'!$B$41:$Z$100,$D432,0)/(VLOOKUP(FZ$276,UI!$A$12:$O$51,VLOOKUP(FZ$279,$B$276:$C$278,2,0),0)/1000)))),"")</f>
        <v/>
      </c>
      <c r="GA432" s="145" t="str">
        <f>IFERROR(IF(AND(GA$272=list!$D$3,'Box Calculation'!GA$279&lt;&gt;"h",$E432&lt;&gt;0),0,IF(AND(GA$273=list!$D$2,$E432&lt;&gt;0,TRUNC(VLOOKUP($E432,'Container Panel'!$B$41:$Z$100,$D432,0)/(VLOOKUP(GA$276,UI!$A$12:$O$51,VLOOKUP(GA$279,$B$276:$C$278,2,0),0)/1000))&gt;0),1,TRUNC(VLOOKUP($E432,'Container Panel'!$B$41:$Z$100,$D432,0)/(VLOOKUP(GA$276,UI!$A$12:$O$51,VLOOKUP(GA$279,$B$276:$C$278,2,0),0)/1000)))),"")</f>
        <v/>
      </c>
      <c r="GB432" s="145" t="str">
        <f>IFERROR(IF(AND(GB$272=list!$D$3,'Box Calculation'!GB$279&lt;&gt;"h",$E432&lt;&gt;0),0,IF(AND(GB$273=list!$D$2,$E432&lt;&gt;0,TRUNC(VLOOKUP($E432,'Container Panel'!$B$41:$Z$100,$D432,0)/(VLOOKUP(GB$276,UI!$A$12:$O$51,VLOOKUP(GB$279,$B$276:$C$278,2,0),0)/1000))&gt;0),1,TRUNC(VLOOKUP($E432,'Container Panel'!$B$41:$Z$100,$D432,0)/(VLOOKUP(GB$276,UI!$A$12:$O$51,VLOOKUP(GB$279,$B$276:$C$278,2,0),0)/1000)))),"")</f>
        <v/>
      </c>
      <c r="GC432" s="145" t="str">
        <f>IFERROR(IF(AND(GC$272=list!$D$3,'Box Calculation'!GC$279&lt;&gt;"h",$E432&lt;&gt;0),0,IF(AND(GC$273=list!$D$2,$E432&lt;&gt;0,TRUNC(VLOOKUP($E432,'Container Panel'!$B$41:$Z$100,$D432,0)/(VLOOKUP(GC$276,UI!$A$12:$O$51,VLOOKUP(GC$279,$B$276:$C$278,2,0),0)/1000))&gt;0),1,TRUNC(VLOOKUP($E432,'Container Panel'!$B$41:$Z$100,$D432,0)/(VLOOKUP(GC$276,UI!$A$12:$O$51,VLOOKUP(GC$279,$B$276:$C$278,2,0),0)/1000)))),"")</f>
        <v/>
      </c>
      <c r="GD432" s="145" t="str">
        <f>IFERROR(IF(AND(GD$272=list!$D$3,'Box Calculation'!GD$279&lt;&gt;"h",$E432&lt;&gt;0),0,IF(AND(GD$273=list!$D$2,$E432&lt;&gt;0,TRUNC(VLOOKUP($E432,'Container Panel'!$B$41:$Z$100,$D432,0)/(VLOOKUP(GD$276,UI!$A$12:$O$51,VLOOKUP(GD$279,$B$276:$C$278,2,0),0)/1000))&gt;0),1,TRUNC(VLOOKUP($E432,'Container Panel'!$B$41:$Z$100,$D432,0)/(VLOOKUP(GD$276,UI!$A$12:$O$51,VLOOKUP(GD$279,$B$276:$C$278,2,0),0)/1000)))),"")</f>
        <v/>
      </c>
      <c r="GE432" s="145" t="str">
        <f>IFERROR(IF(AND(GE$272=list!$D$3,'Box Calculation'!GE$279&lt;&gt;"h",$E432&lt;&gt;0),0,IF(AND(GE$273=list!$D$2,$E432&lt;&gt;0,TRUNC(VLOOKUP($E432,'Container Panel'!$B$41:$Z$100,$D432,0)/(VLOOKUP(GE$276,UI!$A$12:$O$51,VLOOKUP(GE$279,$B$276:$C$278,2,0),0)/1000))&gt;0),1,TRUNC(VLOOKUP($E432,'Container Panel'!$B$41:$Z$100,$D432,0)/(VLOOKUP(GE$276,UI!$A$12:$O$51,VLOOKUP(GE$279,$B$276:$C$278,2,0),0)/1000)))),"")</f>
        <v/>
      </c>
      <c r="GF432" s="145" t="str">
        <f>IFERROR(IF(AND(GF$272=list!$D$3,'Box Calculation'!GF$279&lt;&gt;"h",$E432&lt;&gt;0),0,IF(AND(GF$273=list!$D$2,$E432&lt;&gt;0,TRUNC(VLOOKUP($E432,'Container Panel'!$B$41:$Z$100,$D432,0)/(VLOOKUP(GF$276,UI!$A$12:$O$51,VLOOKUP(GF$279,$B$276:$C$278,2,0),0)/1000))&gt;0),1,TRUNC(VLOOKUP($E432,'Container Panel'!$B$41:$Z$100,$D432,0)/(VLOOKUP(GF$276,UI!$A$12:$O$51,VLOOKUP(GF$279,$B$276:$C$278,2,0),0)/1000)))),"")</f>
        <v/>
      </c>
      <c r="GG432" s="145" t="str">
        <f>IFERROR(IF(AND(GG$272=list!$D$3,'Box Calculation'!GG$279&lt;&gt;"h",$E432&lt;&gt;0),0,IF(AND(GG$273=list!$D$2,$E432&lt;&gt;0,TRUNC(VLOOKUP($E432,'Container Panel'!$B$41:$Z$100,$D432,0)/(VLOOKUP(GG$276,UI!$A$12:$O$51,VLOOKUP(GG$279,$B$276:$C$278,2,0),0)/1000))&gt;0),1,TRUNC(VLOOKUP($E432,'Container Panel'!$B$41:$Z$100,$D432,0)/(VLOOKUP(GG$276,UI!$A$12:$O$51,VLOOKUP(GG$279,$B$276:$C$278,2,0),0)/1000)))),"")</f>
        <v/>
      </c>
      <c r="GH432" s="145" t="str">
        <f>IFERROR(IF(AND(GH$272=list!$D$3,'Box Calculation'!GH$279&lt;&gt;"h",$E432&lt;&gt;0),0,IF(AND(GH$273=list!$D$2,$E432&lt;&gt;0,TRUNC(VLOOKUP($E432,'Container Panel'!$B$41:$Z$100,$D432,0)/(VLOOKUP(GH$276,UI!$A$12:$O$51,VLOOKUP(GH$279,$B$276:$C$278,2,0),0)/1000))&gt;0),1,TRUNC(VLOOKUP($E432,'Container Panel'!$B$41:$Z$100,$D432,0)/(VLOOKUP(GH$276,UI!$A$12:$O$51,VLOOKUP(GH$279,$B$276:$C$278,2,0),0)/1000)))),"")</f>
        <v/>
      </c>
      <c r="GI432" s="145" t="str">
        <f>IFERROR(IF(AND(GI$272=list!$D$3,'Box Calculation'!GI$279&lt;&gt;"h",$E432&lt;&gt;0),0,IF(AND(GI$273=list!$D$2,$E432&lt;&gt;0,TRUNC(VLOOKUP($E432,'Container Panel'!$B$41:$Z$100,$D432,0)/(VLOOKUP(GI$276,UI!$A$12:$O$51,VLOOKUP(GI$279,$B$276:$C$278,2,0),0)/1000))&gt;0),1,TRUNC(VLOOKUP($E432,'Container Panel'!$B$41:$Z$100,$D432,0)/(VLOOKUP(GI$276,UI!$A$12:$O$51,VLOOKUP(GI$279,$B$276:$C$278,2,0),0)/1000)))),"")</f>
        <v/>
      </c>
      <c r="GJ432" s="145" t="str">
        <f>IFERROR(IF(AND(GJ$272=list!$D$3,'Box Calculation'!GJ$279&lt;&gt;"h",$E432&lt;&gt;0),0,IF(AND(GJ$273=list!$D$2,$E432&lt;&gt;0,TRUNC(VLOOKUP($E432,'Container Panel'!$B$41:$Z$100,$D432,0)/(VLOOKUP(GJ$276,UI!$A$12:$O$51,VLOOKUP(GJ$279,$B$276:$C$278,2,0),0)/1000))&gt;0),1,TRUNC(VLOOKUP($E432,'Container Panel'!$B$41:$Z$100,$D432,0)/(VLOOKUP(GJ$276,UI!$A$12:$O$51,VLOOKUP(GJ$279,$B$276:$C$278,2,0),0)/1000)))),"")</f>
        <v/>
      </c>
      <c r="GK432" s="145" t="str">
        <f>IFERROR(IF(AND(GK$272=list!$D$3,'Box Calculation'!GK$279&lt;&gt;"h",$E432&lt;&gt;0),0,IF(AND(GK$273=list!$D$2,$E432&lt;&gt;0,TRUNC(VLOOKUP($E432,'Container Panel'!$B$41:$Z$100,$D432,0)/(VLOOKUP(GK$276,UI!$A$12:$O$51,VLOOKUP(GK$279,$B$276:$C$278,2,0),0)/1000))&gt;0),1,TRUNC(VLOOKUP($E432,'Container Panel'!$B$41:$Z$100,$D432,0)/(VLOOKUP(GK$276,UI!$A$12:$O$51,VLOOKUP(GK$279,$B$276:$C$278,2,0),0)/1000)))),"")</f>
        <v/>
      </c>
      <c r="GL432" s="145" t="str">
        <f>IFERROR(IF(AND(GL$272=list!$D$3,'Box Calculation'!GL$279&lt;&gt;"h",$E432&lt;&gt;0),0,IF(AND(GL$273=list!$D$2,$E432&lt;&gt;0,TRUNC(VLOOKUP($E432,'Container Panel'!$B$41:$Z$100,$D432,0)/(VLOOKUP(GL$276,UI!$A$12:$O$51,VLOOKUP(GL$279,$B$276:$C$278,2,0),0)/1000))&gt;0),1,TRUNC(VLOOKUP($E432,'Container Panel'!$B$41:$Z$100,$D432,0)/(VLOOKUP(GL$276,UI!$A$12:$O$51,VLOOKUP(GL$279,$B$276:$C$278,2,0),0)/1000)))),"")</f>
        <v/>
      </c>
      <c r="GM432" s="145" t="str">
        <f>IFERROR(IF(AND(GM$272=list!$D$3,'Box Calculation'!GM$279&lt;&gt;"h",$E432&lt;&gt;0),0,IF(AND(GM$273=list!$D$2,$E432&lt;&gt;0,TRUNC(VLOOKUP($E432,'Container Panel'!$B$41:$Z$100,$D432,0)/(VLOOKUP(GM$276,UI!$A$12:$O$51,VLOOKUP(GM$279,$B$276:$C$278,2,0),0)/1000))&gt;0),1,TRUNC(VLOOKUP($E432,'Container Panel'!$B$41:$Z$100,$D432,0)/(VLOOKUP(GM$276,UI!$A$12:$O$51,VLOOKUP(GM$279,$B$276:$C$278,2,0),0)/1000)))),"")</f>
        <v/>
      </c>
      <c r="GN432" s="145" t="str">
        <f>IFERROR(IF(AND(GN$272=list!$D$3,'Box Calculation'!GN$279&lt;&gt;"h",$E432&lt;&gt;0),0,IF(AND(GN$273=list!$D$2,$E432&lt;&gt;0,TRUNC(VLOOKUP($E432,'Container Panel'!$B$41:$Z$100,$D432,0)/(VLOOKUP(GN$276,UI!$A$12:$O$51,VLOOKUP(GN$279,$B$276:$C$278,2,0),0)/1000))&gt;0),1,TRUNC(VLOOKUP($E432,'Container Panel'!$B$41:$Z$100,$D432,0)/(VLOOKUP(GN$276,UI!$A$12:$O$51,VLOOKUP(GN$279,$B$276:$C$278,2,0),0)/1000)))),"")</f>
        <v/>
      </c>
      <c r="GO432" s="145" t="str">
        <f>IFERROR(IF(AND(GO$272=list!$D$3,'Box Calculation'!GO$279&lt;&gt;"h",$E432&lt;&gt;0),0,IF(AND(GO$273=list!$D$2,$E432&lt;&gt;0,TRUNC(VLOOKUP($E432,'Container Panel'!$B$41:$Z$100,$D432,0)/(VLOOKUP(GO$276,UI!$A$12:$O$51,VLOOKUP(GO$279,$B$276:$C$278,2,0),0)/1000))&gt;0),1,TRUNC(VLOOKUP($E432,'Container Panel'!$B$41:$Z$100,$D432,0)/(VLOOKUP(GO$276,UI!$A$12:$O$51,VLOOKUP(GO$279,$B$276:$C$278,2,0),0)/1000)))),"")</f>
        <v/>
      </c>
      <c r="GP432" s="145" t="str">
        <f>IFERROR(IF(AND(GP$272=list!$D$3,'Box Calculation'!GP$279&lt;&gt;"h",$E432&lt;&gt;0),0,IF(AND(GP$273=list!$D$2,$E432&lt;&gt;0,TRUNC(VLOOKUP($E432,'Container Panel'!$B$41:$Z$100,$D432,0)/(VLOOKUP(GP$276,UI!$A$12:$O$51,VLOOKUP(GP$279,$B$276:$C$278,2,0),0)/1000))&gt;0),1,TRUNC(VLOOKUP($E432,'Container Panel'!$B$41:$Z$100,$D432,0)/(VLOOKUP(GP$276,UI!$A$12:$O$51,VLOOKUP(GP$279,$B$276:$C$278,2,0),0)/1000)))),"")</f>
        <v/>
      </c>
      <c r="GQ432" s="145" t="str">
        <f>IFERROR(IF(AND(GQ$272=list!$D$3,'Box Calculation'!GQ$279&lt;&gt;"h",$E432&lt;&gt;0),0,IF(AND(GQ$273=list!$D$2,$E432&lt;&gt;0,TRUNC(VLOOKUP($E432,'Container Panel'!$B$41:$Z$100,$D432,0)/(VLOOKUP(GQ$276,UI!$A$12:$O$51,VLOOKUP(GQ$279,$B$276:$C$278,2,0),0)/1000))&gt;0),1,TRUNC(VLOOKUP($E432,'Container Panel'!$B$41:$Z$100,$D432,0)/(VLOOKUP(GQ$276,UI!$A$12:$O$51,VLOOKUP(GQ$279,$B$276:$C$278,2,0),0)/1000)))),"")</f>
        <v/>
      </c>
      <c r="GR432" s="145" t="str">
        <f>IFERROR(IF(AND(GR$272=list!$D$3,'Box Calculation'!GR$279&lt;&gt;"h",$E432&lt;&gt;0),0,IF(AND(GR$273=list!$D$2,$E432&lt;&gt;0,TRUNC(VLOOKUP($E432,'Container Panel'!$B$41:$Z$100,$D432,0)/(VLOOKUP(GR$276,UI!$A$12:$O$51,VLOOKUP(GR$279,$B$276:$C$278,2,0),0)/1000))&gt;0),1,TRUNC(VLOOKUP($E432,'Container Panel'!$B$41:$Z$100,$D432,0)/(VLOOKUP(GR$276,UI!$A$12:$O$51,VLOOKUP(GR$279,$B$276:$C$278,2,0),0)/1000)))),"")</f>
        <v/>
      </c>
      <c r="GS432" s="145" t="str">
        <f>IFERROR(IF(AND(GS$272=list!$D$3,'Box Calculation'!GS$279&lt;&gt;"h",$E432&lt;&gt;0),0,IF(AND(GS$273=list!$D$2,$E432&lt;&gt;0,TRUNC(VLOOKUP($E432,'Container Panel'!$B$41:$Z$100,$D432,0)/(VLOOKUP(GS$276,UI!$A$12:$O$51,VLOOKUP(GS$279,$B$276:$C$278,2,0),0)/1000))&gt;0),1,TRUNC(VLOOKUP($E432,'Container Panel'!$B$41:$Z$100,$D432,0)/(VLOOKUP(GS$276,UI!$A$12:$O$51,VLOOKUP(GS$279,$B$276:$C$278,2,0),0)/1000)))),"")</f>
        <v/>
      </c>
      <c r="GT432" s="145" t="str">
        <f>IFERROR(IF(AND(GT$272=list!$D$3,'Box Calculation'!GT$279&lt;&gt;"h",$E432&lt;&gt;0),0,IF(AND(GT$273=list!$D$2,$E432&lt;&gt;0,TRUNC(VLOOKUP($E432,'Container Panel'!$B$41:$Z$100,$D432,0)/(VLOOKUP(GT$276,UI!$A$12:$O$51,VLOOKUP(GT$279,$B$276:$C$278,2,0),0)/1000))&gt;0),1,TRUNC(VLOOKUP($E432,'Container Panel'!$B$41:$Z$100,$D432,0)/(VLOOKUP(GT$276,UI!$A$12:$O$51,VLOOKUP(GT$279,$B$276:$C$278,2,0),0)/1000)))),"")</f>
        <v/>
      </c>
      <c r="GU432" s="145" t="str">
        <f>IFERROR(IF(AND(GU$272=list!$D$3,'Box Calculation'!GU$279&lt;&gt;"h",$E432&lt;&gt;0),0,IF(AND(GU$273=list!$D$2,$E432&lt;&gt;0,TRUNC(VLOOKUP($E432,'Container Panel'!$B$41:$Z$100,$D432,0)/(VLOOKUP(GU$276,UI!$A$12:$O$51,VLOOKUP(GU$279,$B$276:$C$278,2,0),0)/1000))&gt;0),1,TRUNC(VLOOKUP($E432,'Container Panel'!$B$41:$Z$100,$D432,0)/(VLOOKUP(GU$276,UI!$A$12:$O$51,VLOOKUP(GU$279,$B$276:$C$278,2,0),0)/1000)))),"")</f>
        <v/>
      </c>
      <c r="GV432" s="145" t="str">
        <f>IFERROR(IF(AND(GV$272=list!$D$3,'Box Calculation'!GV$279&lt;&gt;"h",$E432&lt;&gt;0),0,IF(AND(GV$273=list!$D$2,$E432&lt;&gt;0,TRUNC(VLOOKUP($E432,'Container Panel'!$B$41:$Z$100,$D432,0)/(VLOOKUP(GV$276,UI!$A$12:$O$51,VLOOKUP(GV$279,$B$276:$C$278,2,0),0)/1000))&gt;0),1,TRUNC(VLOOKUP($E432,'Container Panel'!$B$41:$Z$100,$D432,0)/(VLOOKUP(GV$276,UI!$A$12:$O$51,VLOOKUP(GV$279,$B$276:$C$278,2,0),0)/1000)))),"")</f>
        <v/>
      </c>
      <c r="GW432" s="145" t="str">
        <f>IFERROR(IF(AND(GW$272=list!$D$3,'Box Calculation'!GW$279&lt;&gt;"h",$E432&lt;&gt;0),0,IF(AND(GW$273=list!$D$2,$E432&lt;&gt;0,TRUNC(VLOOKUP($E432,'Container Panel'!$B$41:$Z$100,$D432,0)/(VLOOKUP(GW$276,UI!$A$12:$O$51,VLOOKUP(GW$279,$B$276:$C$278,2,0),0)/1000))&gt;0),1,TRUNC(VLOOKUP($E432,'Container Panel'!$B$41:$Z$100,$D432,0)/(VLOOKUP(GW$276,UI!$A$12:$O$51,VLOOKUP(GW$279,$B$276:$C$278,2,0),0)/1000)))),"")</f>
        <v/>
      </c>
      <c r="GX432" s="145" t="str">
        <f>IFERROR(IF(AND(GX$272=list!$D$3,'Box Calculation'!GX$279&lt;&gt;"h",$E432&lt;&gt;0),0,IF(AND(GX$273=list!$D$2,$E432&lt;&gt;0,TRUNC(VLOOKUP($E432,'Container Panel'!$B$41:$Z$100,$D432,0)/(VLOOKUP(GX$276,UI!$A$12:$O$51,VLOOKUP(GX$279,$B$276:$C$278,2,0),0)/1000))&gt;0),1,TRUNC(VLOOKUP($E432,'Container Panel'!$B$41:$Z$100,$D432,0)/(VLOOKUP(GX$276,UI!$A$12:$O$51,VLOOKUP(GX$279,$B$276:$C$278,2,0),0)/1000)))),"")</f>
        <v/>
      </c>
      <c r="GY432" s="145" t="str">
        <f>IFERROR(IF(AND(GY$272=list!$D$3,'Box Calculation'!GY$279&lt;&gt;"h",$E432&lt;&gt;0),0,IF(AND(GY$273=list!$D$2,$E432&lt;&gt;0,TRUNC(VLOOKUP($E432,'Container Panel'!$B$41:$Z$100,$D432,0)/(VLOOKUP(GY$276,UI!$A$12:$O$51,VLOOKUP(GY$279,$B$276:$C$278,2,0),0)/1000))&gt;0),1,TRUNC(VLOOKUP($E432,'Container Panel'!$B$41:$Z$100,$D432,0)/(VLOOKUP(GY$276,UI!$A$12:$O$51,VLOOKUP(GY$279,$B$276:$C$278,2,0),0)/1000)))),"")</f>
        <v/>
      </c>
      <c r="GZ432" s="145" t="str">
        <f>IFERROR(IF(AND(GZ$272=list!$D$3,'Box Calculation'!GZ$279&lt;&gt;"h",$E432&lt;&gt;0),0,IF(AND(GZ$273=list!$D$2,$E432&lt;&gt;0,TRUNC(VLOOKUP($E432,'Container Panel'!$B$41:$Z$100,$D432,0)/(VLOOKUP(GZ$276,UI!$A$12:$O$51,VLOOKUP(GZ$279,$B$276:$C$278,2,0),0)/1000))&gt;0),1,TRUNC(VLOOKUP($E432,'Container Panel'!$B$41:$Z$100,$D432,0)/(VLOOKUP(GZ$276,UI!$A$12:$O$51,VLOOKUP(GZ$279,$B$276:$C$278,2,0),0)/1000)))),"")</f>
        <v/>
      </c>
      <c r="HA432" s="145" t="str">
        <f>IFERROR(IF(AND(HA$272=list!$D$3,'Box Calculation'!HA$279&lt;&gt;"h",$E432&lt;&gt;0),0,IF(AND(HA$273=list!$D$2,$E432&lt;&gt;0,TRUNC(VLOOKUP($E432,'Container Panel'!$B$41:$Z$100,$D432,0)/(VLOOKUP(HA$276,UI!$A$12:$O$51,VLOOKUP(HA$279,$B$276:$C$278,2,0),0)/1000))&gt;0),1,TRUNC(VLOOKUP($E432,'Container Panel'!$B$41:$Z$100,$D432,0)/(VLOOKUP(HA$276,UI!$A$12:$O$51,VLOOKUP(HA$279,$B$276:$C$278,2,0),0)/1000)))),"")</f>
        <v/>
      </c>
      <c r="HB432" s="145" t="str">
        <f>IFERROR(IF(AND(HB$272=list!$D$3,'Box Calculation'!HB$279&lt;&gt;"h",$E432&lt;&gt;0),0,IF(AND(HB$273=list!$D$2,$E432&lt;&gt;0,TRUNC(VLOOKUP($E432,'Container Panel'!$B$41:$Z$100,$D432,0)/(VLOOKUP(HB$276,UI!$A$12:$O$51,VLOOKUP(HB$279,$B$276:$C$278,2,0),0)/1000))&gt;0),1,TRUNC(VLOOKUP($E432,'Container Panel'!$B$41:$Z$100,$D432,0)/(VLOOKUP(HB$276,UI!$A$12:$O$51,VLOOKUP(HB$279,$B$276:$C$278,2,0),0)/1000)))),"")</f>
        <v/>
      </c>
      <c r="HC432" s="145" t="str">
        <f>IFERROR(IF(AND(HC$272=list!$D$3,'Box Calculation'!HC$279&lt;&gt;"h",$E432&lt;&gt;0),0,IF(AND(HC$273=list!$D$2,$E432&lt;&gt;0,TRUNC(VLOOKUP($E432,'Container Panel'!$B$41:$Z$100,$D432,0)/(VLOOKUP(HC$276,UI!$A$12:$O$51,VLOOKUP(HC$279,$B$276:$C$278,2,0),0)/1000))&gt;0),1,TRUNC(VLOOKUP($E432,'Container Panel'!$B$41:$Z$100,$D432,0)/(VLOOKUP(HC$276,UI!$A$12:$O$51,VLOOKUP(HC$279,$B$276:$C$278,2,0),0)/1000)))),"")</f>
        <v/>
      </c>
      <c r="HD432" s="145" t="str">
        <f>IFERROR(IF(AND(HD$272=list!$D$3,'Box Calculation'!HD$279&lt;&gt;"h",$E432&lt;&gt;0),0,IF(AND(HD$273=list!$D$2,$E432&lt;&gt;0,TRUNC(VLOOKUP($E432,'Container Panel'!$B$41:$Z$100,$D432,0)/(VLOOKUP(HD$276,UI!$A$12:$O$51,VLOOKUP(HD$279,$B$276:$C$278,2,0),0)/1000))&gt;0),1,TRUNC(VLOOKUP($E432,'Container Panel'!$B$41:$Z$100,$D432,0)/(VLOOKUP(HD$276,UI!$A$12:$O$51,VLOOKUP(HD$279,$B$276:$C$278,2,0),0)/1000)))),"")</f>
        <v/>
      </c>
      <c r="HE432" s="145" t="str">
        <f>IFERROR(IF(AND(HE$272=list!$D$3,'Box Calculation'!HE$279&lt;&gt;"h",$E432&lt;&gt;0),0,IF(AND(HE$273=list!$D$2,$E432&lt;&gt;0,TRUNC(VLOOKUP($E432,'Container Panel'!$B$41:$Z$100,$D432,0)/(VLOOKUP(HE$276,UI!$A$12:$O$51,VLOOKUP(HE$279,$B$276:$C$278,2,0),0)/1000))&gt;0),1,TRUNC(VLOOKUP($E432,'Container Panel'!$B$41:$Z$100,$D432,0)/(VLOOKUP(HE$276,UI!$A$12:$O$51,VLOOKUP(HE$279,$B$276:$C$278,2,0),0)/1000)))),"")</f>
        <v/>
      </c>
      <c r="HF432" s="145" t="str">
        <f>IFERROR(IF(AND(HF$272=list!$D$3,'Box Calculation'!HF$279&lt;&gt;"h",$E432&lt;&gt;0),0,IF(AND(HF$273=list!$D$2,$E432&lt;&gt;0,TRUNC(VLOOKUP($E432,'Container Panel'!$B$41:$Z$100,$D432,0)/(VLOOKUP(HF$276,UI!$A$12:$O$51,VLOOKUP(HF$279,$B$276:$C$278,2,0),0)/1000))&gt;0),1,TRUNC(VLOOKUP($E432,'Container Panel'!$B$41:$Z$100,$D432,0)/(VLOOKUP(HF$276,UI!$A$12:$O$51,VLOOKUP(HF$279,$B$276:$C$278,2,0),0)/1000)))),"")</f>
        <v/>
      </c>
      <c r="HG432" s="145" t="str">
        <f>IFERROR(IF(AND(HG$272=list!$D$3,'Box Calculation'!HG$279&lt;&gt;"h",$E432&lt;&gt;0),0,IF(AND(HG$273=list!$D$2,$E432&lt;&gt;0,TRUNC(VLOOKUP($E432,'Container Panel'!$B$41:$Z$100,$D432,0)/(VLOOKUP(HG$276,UI!$A$12:$O$51,VLOOKUP(HG$279,$B$276:$C$278,2,0),0)/1000))&gt;0),1,TRUNC(VLOOKUP($E432,'Container Panel'!$B$41:$Z$100,$D432,0)/(VLOOKUP(HG$276,UI!$A$12:$O$51,VLOOKUP(HG$279,$B$276:$C$278,2,0),0)/1000)))),"")</f>
        <v/>
      </c>
      <c r="HH432" s="145" t="str">
        <f>IFERROR(IF(AND(HH$272=list!$D$3,'Box Calculation'!HH$279&lt;&gt;"h",$E432&lt;&gt;0),0,IF(AND(HH$273=list!$D$2,$E432&lt;&gt;0,TRUNC(VLOOKUP($E432,'Container Panel'!$B$41:$Z$100,$D432,0)/(VLOOKUP(HH$276,UI!$A$12:$O$51,VLOOKUP(HH$279,$B$276:$C$278,2,0),0)/1000))&gt;0),1,TRUNC(VLOOKUP($E432,'Container Panel'!$B$41:$Z$100,$D432,0)/(VLOOKUP(HH$276,UI!$A$12:$O$51,VLOOKUP(HH$279,$B$276:$C$278,2,0),0)/1000)))),"")</f>
        <v/>
      </c>
      <c r="HI432" s="145" t="str">
        <f>IFERROR(IF(AND(HI$272=list!$D$3,'Box Calculation'!HI$279&lt;&gt;"h",$E432&lt;&gt;0),0,IF(AND(HI$273=list!$D$2,$E432&lt;&gt;0,TRUNC(VLOOKUP($E432,'Container Panel'!$B$41:$Z$100,$D432,0)/(VLOOKUP(HI$276,UI!$A$12:$O$51,VLOOKUP(HI$279,$B$276:$C$278,2,0),0)/1000))&gt;0),1,TRUNC(VLOOKUP($E432,'Container Panel'!$B$41:$Z$100,$D432,0)/(VLOOKUP(HI$276,UI!$A$12:$O$51,VLOOKUP(HI$279,$B$276:$C$278,2,0),0)/1000)))),"")</f>
        <v/>
      </c>
      <c r="HJ432" s="145" t="str">
        <f>IFERROR(IF(AND(HJ$272=list!$D$3,'Box Calculation'!HJ$279&lt;&gt;"h",$E432&lt;&gt;0),0,IF(AND(HJ$273=list!$D$2,$E432&lt;&gt;0,TRUNC(VLOOKUP($E432,'Container Panel'!$B$41:$Z$100,$D432,0)/(VLOOKUP(HJ$276,UI!$A$12:$O$51,VLOOKUP(HJ$279,$B$276:$C$278,2,0),0)/1000))&gt;0),1,TRUNC(VLOOKUP($E432,'Container Panel'!$B$41:$Z$100,$D432,0)/(VLOOKUP(HJ$276,UI!$A$12:$O$51,VLOOKUP(HJ$279,$B$276:$C$278,2,0),0)/1000)))),"")</f>
        <v/>
      </c>
      <c r="HK432" s="145" t="str">
        <f>IFERROR(IF(AND(HK$272=list!$D$3,'Box Calculation'!HK$279&lt;&gt;"h",$E432&lt;&gt;0),0,IF(AND(HK$273=list!$D$2,$E432&lt;&gt;0,TRUNC(VLOOKUP($E432,'Container Panel'!$B$41:$Z$100,$D432,0)/(VLOOKUP(HK$276,UI!$A$12:$O$51,VLOOKUP(HK$279,$B$276:$C$278,2,0),0)/1000))&gt;0),1,TRUNC(VLOOKUP($E432,'Container Panel'!$B$41:$Z$100,$D432,0)/(VLOOKUP(HK$276,UI!$A$12:$O$51,VLOOKUP(HK$279,$B$276:$C$278,2,0),0)/1000)))),"")</f>
        <v/>
      </c>
      <c r="HL432" s="145" t="str">
        <f>IFERROR(IF(AND(HL$272=list!$D$3,'Box Calculation'!HL$279&lt;&gt;"h",$E432&lt;&gt;0),0,IF(AND(HL$273=list!$D$2,$E432&lt;&gt;0,TRUNC(VLOOKUP($E432,'Container Panel'!$B$41:$Z$100,$D432,0)/(VLOOKUP(HL$276,UI!$A$12:$O$51,VLOOKUP(HL$279,$B$276:$C$278,2,0),0)/1000))&gt;0),1,TRUNC(VLOOKUP($E432,'Container Panel'!$B$41:$Z$100,$D432,0)/(VLOOKUP(HL$276,UI!$A$12:$O$51,VLOOKUP(HL$279,$B$276:$C$278,2,0),0)/1000)))),"")</f>
        <v/>
      </c>
      <c r="HM432" s="145" t="str">
        <f>IFERROR(IF(AND(HM$272=list!$D$3,'Box Calculation'!HM$279&lt;&gt;"h",$E432&lt;&gt;0),0,IF(AND(HM$273=list!$D$2,$E432&lt;&gt;0,TRUNC(VLOOKUP($E432,'Container Panel'!$B$41:$Z$100,$D432,0)/(VLOOKUP(HM$276,UI!$A$12:$O$51,VLOOKUP(HM$279,$B$276:$C$278,2,0),0)/1000))&gt;0),1,TRUNC(VLOOKUP($E432,'Container Panel'!$B$41:$Z$100,$D432,0)/(VLOOKUP(HM$276,UI!$A$12:$O$51,VLOOKUP(HM$279,$B$276:$C$278,2,0),0)/1000)))),"")</f>
        <v/>
      </c>
      <c r="HN432" s="145" t="str">
        <f>IFERROR(IF(AND(HN$272=list!$D$3,'Box Calculation'!HN$279&lt;&gt;"h",$E432&lt;&gt;0),0,IF(AND(HN$273=list!$D$2,$E432&lt;&gt;0,TRUNC(VLOOKUP($E432,'Container Panel'!$B$41:$Z$100,$D432,0)/(VLOOKUP(HN$276,UI!$A$12:$O$51,VLOOKUP(HN$279,$B$276:$C$278,2,0),0)/1000))&gt;0),1,TRUNC(VLOOKUP($E432,'Container Panel'!$B$41:$Z$100,$D432,0)/(VLOOKUP(HN$276,UI!$A$12:$O$51,VLOOKUP(HN$279,$B$276:$C$278,2,0),0)/1000)))),"")</f>
        <v/>
      </c>
      <c r="HO432" s="145" t="str">
        <f>IFERROR(IF(AND(HO$272=list!$D$3,'Box Calculation'!HO$279&lt;&gt;"h",$E432&lt;&gt;0),0,IF(AND(HO$273=list!$D$2,$E432&lt;&gt;0,TRUNC(VLOOKUP($E432,'Container Panel'!$B$41:$Z$100,$D432,0)/(VLOOKUP(HO$276,UI!$A$12:$O$51,VLOOKUP(HO$279,$B$276:$C$278,2,0),0)/1000))&gt;0),1,TRUNC(VLOOKUP($E432,'Container Panel'!$B$41:$Z$100,$D432,0)/(VLOOKUP(HO$276,UI!$A$12:$O$51,VLOOKUP(HO$279,$B$276:$C$278,2,0),0)/1000)))),"")</f>
        <v/>
      </c>
      <c r="HP432" s="145" t="str">
        <f>IFERROR(IF(AND(HP$272=list!$D$3,'Box Calculation'!HP$279&lt;&gt;"h",$E432&lt;&gt;0),0,IF(AND(HP$273=list!$D$2,$E432&lt;&gt;0,TRUNC(VLOOKUP($E432,'Container Panel'!$B$41:$Z$100,$D432,0)/(VLOOKUP(HP$276,UI!$A$12:$O$51,VLOOKUP(HP$279,$B$276:$C$278,2,0),0)/1000))&gt;0),1,TRUNC(VLOOKUP($E432,'Container Panel'!$B$41:$Z$100,$D432,0)/(VLOOKUP(HP$276,UI!$A$12:$O$51,VLOOKUP(HP$279,$B$276:$C$278,2,0),0)/1000)))),"")</f>
        <v/>
      </c>
      <c r="HQ432" s="145" t="str">
        <f>IFERROR(IF(AND(HQ$272=list!$D$3,'Box Calculation'!HQ$279&lt;&gt;"h",$E432&lt;&gt;0),0,IF(AND(HQ$273=list!$D$2,$E432&lt;&gt;0,TRUNC(VLOOKUP($E432,'Container Panel'!$B$41:$Z$100,$D432,0)/(VLOOKUP(HQ$276,UI!$A$12:$O$51,VLOOKUP(HQ$279,$B$276:$C$278,2,0),0)/1000))&gt;0),1,TRUNC(VLOOKUP($E432,'Container Panel'!$B$41:$Z$100,$D432,0)/(VLOOKUP(HQ$276,UI!$A$12:$O$51,VLOOKUP(HQ$279,$B$276:$C$278,2,0),0)/1000)))),"")</f>
        <v/>
      </c>
      <c r="HR432" s="145" t="str">
        <f>IFERROR(IF(AND(HR$272=list!$D$3,'Box Calculation'!HR$279&lt;&gt;"h",$E432&lt;&gt;0),0,IF(AND(HR$273=list!$D$2,$E432&lt;&gt;0,TRUNC(VLOOKUP($E432,'Container Panel'!$B$41:$Z$100,$D432,0)/(VLOOKUP(HR$276,UI!$A$12:$O$51,VLOOKUP(HR$279,$B$276:$C$278,2,0),0)/1000))&gt;0),1,TRUNC(VLOOKUP($E432,'Container Panel'!$B$41:$Z$100,$D432,0)/(VLOOKUP(HR$276,UI!$A$12:$O$51,VLOOKUP(HR$279,$B$276:$C$278,2,0),0)/1000)))),"")</f>
        <v/>
      </c>
      <c r="HS432" s="145" t="str">
        <f>IFERROR(IF(AND(HS$272=list!$D$3,'Box Calculation'!HS$279&lt;&gt;"h",$E432&lt;&gt;0),0,IF(AND(HS$273=list!$D$2,$E432&lt;&gt;0,TRUNC(VLOOKUP($E432,'Container Panel'!$B$41:$Z$100,$D432,0)/(VLOOKUP(HS$276,UI!$A$12:$O$51,VLOOKUP(HS$279,$B$276:$C$278,2,0),0)/1000))&gt;0),1,TRUNC(VLOOKUP($E432,'Container Panel'!$B$41:$Z$100,$D432,0)/(VLOOKUP(HS$276,UI!$A$12:$O$51,VLOOKUP(HS$279,$B$276:$C$278,2,0),0)/1000)))),"")</f>
        <v/>
      </c>
      <c r="HT432" s="145" t="str">
        <f>IFERROR(IF(AND(HT$272=list!$D$3,'Box Calculation'!HT$279&lt;&gt;"h",$E432&lt;&gt;0),0,IF(AND(HT$273=list!$D$2,$E432&lt;&gt;0,TRUNC(VLOOKUP($E432,'Container Panel'!$B$41:$Z$100,$D432,0)/(VLOOKUP(HT$276,UI!$A$12:$O$51,VLOOKUP(HT$279,$B$276:$C$278,2,0),0)/1000))&gt;0),1,TRUNC(VLOOKUP($E432,'Container Panel'!$B$41:$Z$100,$D432,0)/(VLOOKUP(HT$276,UI!$A$12:$O$51,VLOOKUP(HT$279,$B$276:$C$278,2,0),0)/1000)))),"")</f>
        <v/>
      </c>
      <c r="HU432" s="145" t="str">
        <f>IFERROR(IF(AND(HU$272=list!$D$3,'Box Calculation'!HU$279&lt;&gt;"h",$E432&lt;&gt;0),0,IF(AND(HU$273=list!$D$2,$E432&lt;&gt;0,TRUNC(VLOOKUP($E432,'Container Panel'!$B$41:$Z$100,$D432,0)/(VLOOKUP(HU$276,UI!$A$12:$O$51,VLOOKUP(HU$279,$B$276:$C$278,2,0),0)/1000))&gt;0),1,TRUNC(VLOOKUP($E432,'Container Panel'!$B$41:$Z$100,$D432,0)/(VLOOKUP(HU$276,UI!$A$12:$O$51,VLOOKUP(HU$279,$B$276:$C$278,2,0),0)/1000)))),"")</f>
        <v/>
      </c>
      <c r="HV432" s="145" t="str">
        <f>IFERROR(IF(AND(HV$272=list!$D$3,'Box Calculation'!HV$279&lt;&gt;"h",$E432&lt;&gt;0),0,IF(AND(HV$273=list!$D$2,$E432&lt;&gt;0,TRUNC(VLOOKUP($E432,'Container Panel'!$B$41:$Z$100,$D432,0)/(VLOOKUP(HV$276,UI!$A$12:$O$51,VLOOKUP(HV$279,$B$276:$C$278,2,0),0)/1000))&gt;0),1,TRUNC(VLOOKUP($E432,'Container Panel'!$B$41:$Z$100,$D432,0)/(VLOOKUP(HV$276,UI!$A$12:$O$51,VLOOKUP(HV$279,$B$276:$C$278,2,0),0)/1000)))),"")</f>
        <v/>
      </c>
      <c r="HW432" s="145" t="str">
        <f>IFERROR(IF(AND(HW$272=list!$D$3,'Box Calculation'!HW$279&lt;&gt;"h",$E432&lt;&gt;0),0,IF(AND(HW$273=list!$D$2,$E432&lt;&gt;0,TRUNC(VLOOKUP($E432,'Container Panel'!$B$41:$Z$100,$D432,0)/(VLOOKUP(HW$276,UI!$A$12:$O$51,VLOOKUP(HW$279,$B$276:$C$278,2,0),0)/1000))&gt;0),1,TRUNC(VLOOKUP($E432,'Container Panel'!$B$41:$Z$100,$D432,0)/(VLOOKUP(HW$276,UI!$A$12:$O$51,VLOOKUP(HW$279,$B$276:$C$278,2,0),0)/1000)))),"")</f>
        <v/>
      </c>
      <c r="HX432" s="145" t="str">
        <f>IFERROR(IF(AND(HX$272=list!$D$3,'Box Calculation'!HX$279&lt;&gt;"h",$E432&lt;&gt;0),0,IF(AND(HX$273=list!$D$2,$E432&lt;&gt;0,TRUNC(VLOOKUP($E432,'Container Panel'!$B$41:$Z$100,$D432,0)/(VLOOKUP(HX$276,UI!$A$12:$O$51,VLOOKUP(HX$279,$B$276:$C$278,2,0),0)/1000))&gt;0),1,TRUNC(VLOOKUP($E432,'Container Panel'!$B$41:$Z$100,$D432,0)/(VLOOKUP(HX$276,UI!$A$12:$O$51,VLOOKUP(HX$279,$B$276:$C$278,2,0),0)/1000)))),"")</f>
        <v/>
      </c>
      <c r="HY432" s="145" t="str">
        <f>IFERROR(IF(AND(HY$272=list!$D$3,'Box Calculation'!HY$279&lt;&gt;"h",$E432&lt;&gt;0),0,IF(AND(HY$273=list!$D$2,$E432&lt;&gt;0,TRUNC(VLOOKUP($E432,'Container Panel'!$B$41:$Z$100,$D432,0)/(VLOOKUP(HY$276,UI!$A$12:$O$51,VLOOKUP(HY$279,$B$276:$C$278,2,0),0)/1000))&gt;0),1,TRUNC(VLOOKUP($E432,'Container Panel'!$B$41:$Z$100,$D432,0)/(VLOOKUP(HY$276,UI!$A$12:$O$51,VLOOKUP(HY$279,$B$276:$C$278,2,0),0)/1000)))),"")</f>
        <v/>
      </c>
      <c r="HZ432" s="145" t="str">
        <f>IFERROR(IF(AND(HZ$272=list!$D$3,'Box Calculation'!HZ$279&lt;&gt;"h",$E432&lt;&gt;0),0,IF(AND(HZ$273=list!$D$2,$E432&lt;&gt;0,TRUNC(VLOOKUP($E432,'Container Panel'!$B$41:$Z$100,$D432,0)/(VLOOKUP(HZ$276,UI!$A$12:$O$51,VLOOKUP(HZ$279,$B$276:$C$278,2,0),0)/1000))&gt;0),1,TRUNC(VLOOKUP($E432,'Container Panel'!$B$41:$Z$100,$D432,0)/(VLOOKUP(HZ$276,UI!$A$12:$O$51,VLOOKUP(HZ$279,$B$276:$C$278,2,0),0)/1000)))),"")</f>
        <v/>
      </c>
      <c r="IA432" s="145" t="str">
        <f>IFERROR(IF(AND(IA$272=list!$D$3,'Box Calculation'!IA$279&lt;&gt;"h",$E432&lt;&gt;0),0,IF(AND(IA$273=list!$D$2,$E432&lt;&gt;0,TRUNC(VLOOKUP($E432,'Container Panel'!$B$41:$Z$100,$D432,0)/(VLOOKUP(IA$276,UI!$A$12:$O$51,VLOOKUP(IA$279,$B$276:$C$278,2,0),0)/1000))&gt;0),1,TRUNC(VLOOKUP($E432,'Container Panel'!$B$41:$Z$100,$D432,0)/(VLOOKUP(IA$276,UI!$A$12:$O$51,VLOOKUP(IA$279,$B$276:$C$278,2,0),0)/1000)))),"")</f>
        <v/>
      </c>
      <c r="IB432" s="145" t="str">
        <f>IFERROR(IF(AND(IB$272=list!$D$3,'Box Calculation'!IB$279&lt;&gt;"h",$E432&lt;&gt;0),0,IF(AND(IB$273=list!$D$2,$E432&lt;&gt;0,TRUNC(VLOOKUP($E432,'Container Panel'!$B$41:$Z$100,$D432,0)/(VLOOKUP(IB$276,UI!$A$12:$O$51,VLOOKUP(IB$279,$B$276:$C$278,2,0),0)/1000))&gt;0),1,TRUNC(VLOOKUP($E432,'Container Panel'!$B$41:$Z$100,$D432,0)/(VLOOKUP(IB$276,UI!$A$12:$O$51,VLOOKUP(IB$279,$B$276:$C$278,2,0),0)/1000)))),"")</f>
        <v/>
      </c>
      <c r="IC432" s="145" t="str">
        <f>IFERROR(IF(AND(IC$272=list!$D$3,'Box Calculation'!IC$279&lt;&gt;"h",$E432&lt;&gt;0),0,IF(AND(IC$273=list!$D$2,$E432&lt;&gt;0,TRUNC(VLOOKUP($E432,'Container Panel'!$B$41:$Z$100,$D432,0)/(VLOOKUP(IC$276,UI!$A$12:$O$51,VLOOKUP(IC$279,$B$276:$C$278,2,0),0)/1000))&gt;0),1,TRUNC(VLOOKUP($E432,'Container Panel'!$B$41:$Z$100,$D432,0)/(VLOOKUP(IC$276,UI!$A$12:$O$51,VLOOKUP(IC$279,$B$276:$C$278,2,0),0)/1000)))),"")</f>
        <v/>
      </c>
      <c r="ID432" s="145" t="str">
        <f>IFERROR(IF(AND(ID$272=list!$D$3,'Box Calculation'!ID$279&lt;&gt;"h",$E432&lt;&gt;0),0,IF(AND(ID$273=list!$D$2,$E432&lt;&gt;0,TRUNC(VLOOKUP($E432,'Container Panel'!$B$41:$Z$100,$D432,0)/(VLOOKUP(ID$276,UI!$A$12:$O$51,VLOOKUP(ID$279,$B$276:$C$278,2,0),0)/1000))&gt;0),1,TRUNC(VLOOKUP($E432,'Container Panel'!$B$41:$Z$100,$D432,0)/(VLOOKUP(ID$276,UI!$A$12:$O$51,VLOOKUP(ID$279,$B$276:$C$278,2,0),0)/1000)))),"")</f>
        <v/>
      </c>
      <c r="IE432" s="145" t="str">
        <f>IFERROR(IF(AND(IE$272=list!$D$3,'Box Calculation'!IE$279&lt;&gt;"h",$E432&lt;&gt;0),0,IF(AND(IE$273=list!$D$2,$E432&lt;&gt;0,TRUNC(VLOOKUP($E432,'Container Panel'!$B$41:$Z$100,$D432,0)/(VLOOKUP(IE$276,UI!$A$12:$O$51,VLOOKUP(IE$279,$B$276:$C$278,2,0),0)/1000))&gt;0),1,TRUNC(VLOOKUP($E432,'Container Panel'!$B$41:$Z$100,$D432,0)/(VLOOKUP(IE$276,UI!$A$12:$O$51,VLOOKUP(IE$279,$B$276:$C$278,2,0),0)/1000)))),"")</f>
        <v/>
      </c>
      <c r="IF432" s="145" t="str">
        <f>IFERROR(IF(AND(IF$272=list!$D$3,'Box Calculation'!IF$279&lt;&gt;"h",$E432&lt;&gt;0),0,IF(AND(IF$273=list!$D$2,$E432&lt;&gt;0,TRUNC(VLOOKUP($E432,'Container Panel'!$B$41:$Z$100,$D432,0)/(VLOOKUP(IF$276,UI!$A$12:$O$51,VLOOKUP(IF$279,$B$276:$C$278,2,0),0)/1000))&gt;0),1,TRUNC(VLOOKUP($E432,'Container Panel'!$B$41:$Z$100,$D432,0)/(VLOOKUP(IF$276,UI!$A$12:$O$51,VLOOKUP(IF$279,$B$276:$C$278,2,0),0)/1000)))),"")</f>
        <v/>
      </c>
      <c r="IG432" s="145" t="str">
        <f>IFERROR(IF(AND(IG$272=list!$D$3,'Box Calculation'!IG$279&lt;&gt;"h",$E432&lt;&gt;0),0,IF(AND(IG$273=list!$D$2,$E432&lt;&gt;0,TRUNC(VLOOKUP($E432,'Container Panel'!$B$41:$Z$100,$D432,0)/(VLOOKUP(IG$276,UI!$A$12:$O$51,VLOOKUP(IG$279,$B$276:$C$278,2,0),0)/1000))&gt;0),1,TRUNC(VLOOKUP($E432,'Container Panel'!$B$41:$Z$100,$D432,0)/(VLOOKUP(IG$276,UI!$A$12:$O$51,VLOOKUP(IG$279,$B$276:$C$278,2,0),0)/1000)))),"")</f>
        <v/>
      </c>
      <c r="IH432" s="145" t="str">
        <f>IFERROR(IF(AND(IH$272=list!$D$3,'Box Calculation'!IH$279&lt;&gt;"h",$E432&lt;&gt;0),0,IF(AND(IH$273=list!$D$2,$E432&lt;&gt;0,TRUNC(VLOOKUP($E432,'Container Panel'!$B$41:$Z$100,$D432,0)/(VLOOKUP(IH$276,UI!$A$12:$O$51,VLOOKUP(IH$279,$B$276:$C$278,2,0),0)/1000))&gt;0),1,TRUNC(VLOOKUP($E432,'Container Panel'!$B$41:$Z$100,$D432,0)/(VLOOKUP(IH$276,UI!$A$12:$O$51,VLOOKUP(IH$279,$B$276:$C$278,2,0),0)/1000)))),"")</f>
        <v/>
      </c>
      <c r="II432" s="145" t="str">
        <f>IFERROR(IF(AND(II$272=list!$D$3,'Box Calculation'!II$279&lt;&gt;"h",$E432&lt;&gt;0),0,IF(AND(II$273=list!$D$2,$E432&lt;&gt;0,TRUNC(VLOOKUP($E432,'Container Panel'!$B$41:$Z$100,$D432,0)/(VLOOKUP(II$276,UI!$A$12:$O$51,VLOOKUP(II$279,$B$276:$C$278,2,0),0)/1000))&gt;0),1,TRUNC(VLOOKUP($E432,'Container Panel'!$B$41:$Z$100,$D432,0)/(VLOOKUP(II$276,UI!$A$12:$O$51,VLOOKUP(II$279,$B$276:$C$278,2,0),0)/1000)))),"")</f>
        <v/>
      </c>
      <c r="IJ432" s="145" t="str">
        <f>IFERROR(IF(AND(IJ$272=list!$D$3,'Box Calculation'!IJ$279&lt;&gt;"h",$E432&lt;&gt;0),0,IF(AND(IJ$273=list!$D$2,$E432&lt;&gt;0,TRUNC(VLOOKUP($E432,'Container Panel'!$B$41:$Z$100,$D432,0)/(VLOOKUP(IJ$276,UI!$A$12:$O$51,VLOOKUP(IJ$279,$B$276:$C$278,2,0),0)/1000))&gt;0),1,TRUNC(VLOOKUP($E432,'Container Panel'!$B$41:$Z$100,$D432,0)/(VLOOKUP(IJ$276,UI!$A$12:$O$51,VLOOKUP(IJ$279,$B$276:$C$278,2,0),0)/1000)))),"")</f>
        <v/>
      </c>
      <c r="IK432" s="145" t="str">
        <f>IFERROR(IF(AND(IK$272=list!$D$3,'Box Calculation'!IK$279&lt;&gt;"h",$E432&lt;&gt;0),0,IF(AND(IK$273=list!$D$2,$E432&lt;&gt;0,TRUNC(VLOOKUP($E432,'Container Panel'!$B$41:$Z$100,$D432,0)/(VLOOKUP(IK$276,UI!$A$12:$O$51,VLOOKUP(IK$279,$B$276:$C$278,2,0),0)/1000))&gt;0),1,TRUNC(VLOOKUP($E432,'Container Panel'!$B$41:$Z$100,$D432,0)/(VLOOKUP(IK$276,UI!$A$12:$O$51,VLOOKUP(IK$279,$B$276:$C$278,2,0),0)/1000)))),"")</f>
        <v/>
      </c>
      <c r="IL432" s="145" t="str">
        <f>IFERROR(IF(AND(IL$272=list!$D$3,'Box Calculation'!IL$279&lt;&gt;"h",$E432&lt;&gt;0),0,IF(AND(IL$273=list!$D$2,$E432&lt;&gt;0,TRUNC(VLOOKUP($E432,'Container Panel'!$B$41:$Z$100,$D432,0)/(VLOOKUP(IL$276,UI!$A$12:$O$51,VLOOKUP(IL$279,$B$276:$C$278,2,0),0)/1000))&gt;0),1,TRUNC(VLOOKUP($E432,'Container Panel'!$B$41:$Z$100,$D432,0)/(VLOOKUP(IL$276,UI!$A$12:$O$51,VLOOKUP(IL$279,$B$276:$C$278,2,0),0)/1000)))),"")</f>
        <v/>
      </c>
    </row>
    <row r="433" spans="2:246">
      <c r="B433" s="74">
        <v>153</v>
      </c>
      <c r="C433" s="74">
        <f t="shared" si="198"/>
        <v>52</v>
      </c>
      <c r="D433" s="163">
        <f>MOD(B433,3)+'Container Panel'!$Q$38</f>
        <v>16</v>
      </c>
      <c r="E433" s="143">
        <f t="shared" si="197"/>
        <v>0</v>
      </c>
      <c r="F433" s="144" t="s">
        <v>75</v>
      </c>
      <c r="G433" s="145" t="str">
        <f>IFERROR(TRUNC(VLOOKUP($E433,'Container Panel'!$B$41:$Z$100,$D433,0)/(VLOOKUP(G$276,UI!$A$12:$O$51,VLOOKUP(G$277,$B$276:$C$278,2,0),0)/1000)),"")</f>
        <v/>
      </c>
      <c r="H433" s="145" t="str">
        <f>IFERROR(TRUNC(VLOOKUP($E433,'Container Panel'!$B$41:$Z$100,$D433,0)/(VLOOKUP(H$276,UI!$A$12:$O$51,VLOOKUP(H$277,$B$276:$C$278,2,0),0)/1000)),"")</f>
        <v/>
      </c>
      <c r="I433" s="145" t="str">
        <f>IFERROR(TRUNC(VLOOKUP($E433,'Container Panel'!$B$41:$Z$100,$D433,0)/(VLOOKUP(I$276,UI!$A$12:$O$51,VLOOKUP(I$277,$B$276:$C$278,2,0),0)/1000)),"")</f>
        <v/>
      </c>
      <c r="J433" s="145" t="str">
        <f>IFERROR(TRUNC(VLOOKUP($E433,'Container Panel'!$B$41:$Z$100,$D433,0)/(VLOOKUP(J$276,UI!$A$12:$O$51,VLOOKUP(J$277,$B$276:$C$278,2,0),0)/1000)),"")</f>
        <v/>
      </c>
      <c r="K433" s="145" t="str">
        <f>IFERROR(TRUNC(VLOOKUP($E433,'Container Panel'!$B$41:$Z$100,$D433,0)/(VLOOKUP(K$276,UI!$A$12:$O$51,VLOOKUP(K$277,$B$276:$C$278,2,0),0)/1000)),"")</f>
        <v/>
      </c>
      <c r="L433" s="145" t="str">
        <f>IFERROR(TRUNC(VLOOKUP($E433,'Container Panel'!$B$41:$Z$100,$D433,0)/(VLOOKUP(L$276,UI!$A$12:$O$51,VLOOKUP(L$277,$B$276:$C$278,2,0),0)/1000)),"")</f>
        <v/>
      </c>
      <c r="M433" s="145" t="str">
        <f>IFERROR(TRUNC(VLOOKUP($E433,'Container Panel'!$B$41:$Z$100,$D433,0)/(VLOOKUP(M$276,UI!$A$12:$O$51,VLOOKUP(M$277,$B$276:$C$278,2,0),0)/1000)),"")</f>
        <v/>
      </c>
      <c r="N433" s="145" t="str">
        <f>IFERROR(TRUNC(VLOOKUP($E433,'Container Panel'!$B$41:$Z$100,$D433,0)/(VLOOKUP(N$276,UI!$A$12:$O$51,VLOOKUP(N$277,$B$276:$C$278,2,0),0)/1000)),"")</f>
        <v/>
      </c>
      <c r="O433" s="145" t="str">
        <f>IFERROR(TRUNC(VLOOKUP($E433,'Container Panel'!$B$41:$Z$100,$D433,0)/(VLOOKUP(O$276,UI!$A$12:$O$51,VLOOKUP(O$277,$B$276:$C$278,2,0),0)/1000)),"")</f>
        <v/>
      </c>
      <c r="P433" s="145" t="str">
        <f>IFERROR(TRUNC(VLOOKUP($E433,'Container Panel'!$B$41:$Z$100,$D433,0)/(VLOOKUP(P$276,UI!$A$12:$O$51,VLOOKUP(P$277,$B$276:$C$278,2,0),0)/1000)),"")</f>
        <v/>
      </c>
      <c r="Q433" s="145" t="str">
        <f>IFERROR(TRUNC(VLOOKUP($E433,'Container Panel'!$B$41:$Z$100,$D433,0)/(VLOOKUP(Q$276,UI!$A$12:$O$51,VLOOKUP(Q$277,$B$276:$C$278,2,0),0)/1000)),"")</f>
        <v/>
      </c>
      <c r="R433" s="145" t="str">
        <f>IFERROR(TRUNC(VLOOKUP($E433,'Container Panel'!$B$41:$Z$100,$D433,0)/(VLOOKUP(R$276,UI!$A$12:$O$51,VLOOKUP(R$277,$B$276:$C$278,2,0),0)/1000)),"")</f>
        <v/>
      </c>
      <c r="S433" s="145" t="str">
        <f>IFERROR(TRUNC(VLOOKUP($E433,'Container Panel'!$B$41:$Z$100,$D433,0)/(VLOOKUP(S$276,UI!$A$12:$O$51,VLOOKUP(S$277,$B$276:$C$278,2,0),0)/1000)),"")</f>
        <v/>
      </c>
      <c r="T433" s="145" t="str">
        <f>IFERROR(TRUNC(VLOOKUP($E433,'Container Panel'!$B$41:$Z$100,$D433,0)/(VLOOKUP(T$276,UI!$A$12:$O$51,VLOOKUP(T$277,$B$276:$C$278,2,0),0)/1000)),"")</f>
        <v/>
      </c>
      <c r="U433" s="145" t="str">
        <f>IFERROR(TRUNC(VLOOKUP($E433,'Container Panel'!$B$41:$Z$100,$D433,0)/(VLOOKUP(U$276,UI!$A$12:$O$51,VLOOKUP(U$277,$B$276:$C$278,2,0),0)/1000)),"")</f>
        <v/>
      </c>
      <c r="V433" s="145" t="str">
        <f>IFERROR(TRUNC(VLOOKUP($E433,'Container Panel'!$B$41:$Z$100,$D433,0)/(VLOOKUP(V$276,UI!$A$12:$O$51,VLOOKUP(V$277,$B$276:$C$278,2,0),0)/1000)),"")</f>
        <v/>
      </c>
      <c r="W433" s="145" t="str">
        <f>IFERROR(TRUNC(VLOOKUP($E433,'Container Panel'!$B$41:$Z$100,$D433,0)/(VLOOKUP(W$276,UI!$A$12:$O$51,VLOOKUP(W$277,$B$276:$C$278,2,0),0)/1000)),"")</f>
        <v/>
      </c>
      <c r="X433" s="145" t="str">
        <f>IFERROR(TRUNC(VLOOKUP($E433,'Container Panel'!$B$41:$Z$100,$D433,0)/(VLOOKUP(X$276,UI!$A$12:$O$51,VLOOKUP(X$277,$B$276:$C$278,2,0),0)/1000)),"")</f>
        <v/>
      </c>
      <c r="Y433" s="145" t="str">
        <f>IFERROR(TRUNC(VLOOKUP($E433,'Container Panel'!$B$41:$Z$100,$D433,0)/(VLOOKUP(Y$276,UI!$A$12:$O$51,VLOOKUP(Y$277,$B$276:$C$278,2,0),0)/1000)),"")</f>
        <v/>
      </c>
      <c r="Z433" s="145" t="str">
        <f>IFERROR(TRUNC(VLOOKUP($E433,'Container Panel'!$B$41:$Z$100,$D433,0)/(VLOOKUP(Z$276,UI!$A$12:$O$51,VLOOKUP(Z$277,$B$276:$C$278,2,0),0)/1000)),"")</f>
        <v/>
      </c>
      <c r="AA433" s="145" t="str">
        <f>IFERROR(TRUNC(VLOOKUP($E433,'Container Panel'!$B$41:$Z$100,$D433,0)/(VLOOKUP(AA$276,UI!$A$12:$O$51,VLOOKUP(AA$277,$B$276:$C$278,2,0),0)/1000)),"")</f>
        <v/>
      </c>
      <c r="AB433" s="145" t="str">
        <f>IFERROR(TRUNC(VLOOKUP($E433,'Container Panel'!$B$41:$Z$100,$D433,0)/(VLOOKUP(AB$276,UI!$A$12:$O$51,VLOOKUP(AB$277,$B$276:$C$278,2,0),0)/1000)),"")</f>
        <v/>
      </c>
      <c r="AC433" s="145" t="str">
        <f>IFERROR(TRUNC(VLOOKUP($E433,'Container Panel'!$B$41:$Z$100,$D433,0)/(VLOOKUP(AC$276,UI!$A$12:$O$51,VLOOKUP(AC$277,$B$276:$C$278,2,0),0)/1000)),"")</f>
        <v/>
      </c>
      <c r="AD433" s="145" t="str">
        <f>IFERROR(TRUNC(VLOOKUP($E433,'Container Panel'!$B$41:$Z$100,$D433,0)/(VLOOKUP(AD$276,UI!$A$12:$O$51,VLOOKUP(AD$277,$B$276:$C$278,2,0),0)/1000)),"")</f>
        <v/>
      </c>
      <c r="AE433" s="145" t="str">
        <f>IFERROR(TRUNC(VLOOKUP($E433,'Container Panel'!$B$41:$Z$100,$D433,0)/(VLOOKUP(AE$276,UI!$A$12:$O$51,VLOOKUP(AE$277,$B$276:$C$278,2,0),0)/1000)),"")</f>
        <v/>
      </c>
      <c r="AF433" s="145" t="str">
        <f>IFERROR(TRUNC(VLOOKUP($E433,'Container Panel'!$B$41:$Z$100,$D433,0)/(VLOOKUP(AF$276,UI!$A$12:$O$51,VLOOKUP(AF$277,$B$276:$C$278,2,0),0)/1000)),"")</f>
        <v/>
      </c>
      <c r="AG433" s="145" t="str">
        <f>IFERROR(TRUNC(VLOOKUP($E433,'Container Panel'!$B$41:$Z$100,$D433,0)/(VLOOKUP(AG$276,UI!$A$12:$O$51,VLOOKUP(AG$277,$B$276:$C$278,2,0),0)/1000)),"")</f>
        <v/>
      </c>
      <c r="AH433" s="145" t="str">
        <f>IFERROR(TRUNC(VLOOKUP($E433,'Container Panel'!$B$41:$Z$100,$D433,0)/(VLOOKUP(AH$276,UI!$A$12:$O$51,VLOOKUP(AH$277,$B$276:$C$278,2,0),0)/1000)),"")</f>
        <v/>
      </c>
      <c r="AI433" s="145" t="str">
        <f>IFERROR(TRUNC(VLOOKUP($E433,'Container Panel'!$B$41:$Z$100,$D433,0)/(VLOOKUP(AI$276,UI!$A$12:$O$51,VLOOKUP(AI$277,$B$276:$C$278,2,0),0)/1000)),"")</f>
        <v/>
      </c>
      <c r="AJ433" s="145" t="str">
        <f>IFERROR(TRUNC(VLOOKUP($E433,'Container Panel'!$B$41:$Z$100,$D433,0)/(VLOOKUP(AJ$276,UI!$A$12:$O$51,VLOOKUP(AJ$277,$B$276:$C$278,2,0),0)/1000)),"")</f>
        <v/>
      </c>
      <c r="AK433" s="145" t="str">
        <f>IFERROR(TRUNC(VLOOKUP($E433,'Container Panel'!$B$41:$Z$100,$D433,0)/(VLOOKUP(AK$276,UI!$A$12:$O$51,VLOOKUP(AK$277,$B$276:$C$278,2,0),0)/1000)),"")</f>
        <v/>
      </c>
      <c r="AL433" s="145" t="str">
        <f>IFERROR(TRUNC(VLOOKUP($E433,'Container Panel'!$B$41:$Z$100,$D433,0)/(VLOOKUP(AL$276,UI!$A$12:$O$51,VLOOKUP(AL$277,$B$276:$C$278,2,0),0)/1000)),"")</f>
        <v/>
      </c>
      <c r="AM433" s="145" t="str">
        <f>IFERROR(TRUNC(VLOOKUP($E433,'Container Panel'!$B$41:$Z$100,$D433,0)/(VLOOKUP(AM$276,UI!$A$12:$O$51,VLOOKUP(AM$277,$B$276:$C$278,2,0),0)/1000)),"")</f>
        <v/>
      </c>
      <c r="AN433" s="145" t="str">
        <f>IFERROR(TRUNC(VLOOKUP($E433,'Container Panel'!$B$41:$Z$100,$D433,0)/(VLOOKUP(AN$276,UI!$A$12:$O$51,VLOOKUP(AN$277,$B$276:$C$278,2,0),0)/1000)),"")</f>
        <v/>
      </c>
      <c r="AO433" s="145" t="str">
        <f>IFERROR(TRUNC(VLOOKUP($E433,'Container Panel'!$B$41:$Z$100,$D433,0)/(VLOOKUP(AO$276,UI!$A$12:$O$51,VLOOKUP(AO$277,$B$276:$C$278,2,0),0)/1000)),"")</f>
        <v/>
      </c>
      <c r="AP433" s="145" t="str">
        <f>IFERROR(TRUNC(VLOOKUP($E433,'Container Panel'!$B$41:$Z$100,$D433,0)/(VLOOKUP(AP$276,UI!$A$12:$O$51,VLOOKUP(AP$277,$B$276:$C$278,2,0),0)/1000)),"")</f>
        <v/>
      </c>
      <c r="AQ433" s="145" t="str">
        <f>IFERROR(TRUNC(VLOOKUP($E433,'Container Panel'!$B$41:$Z$100,$D433,0)/(VLOOKUP(AQ$276,UI!$A$12:$O$51,VLOOKUP(AQ$277,$B$276:$C$278,2,0),0)/1000)),"")</f>
        <v/>
      </c>
      <c r="AR433" s="145" t="str">
        <f>IFERROR(TRUNC(VLOOKUP($E433,'Container Panel'!$B$41:$Z$100,$D433,0)/(VLOOKUP(AR$276,UI!$A$12:$O$51,VLOOKUP(AR$277,$B$276:$C$278,2,0),0)/1000)),"")</f>
        <v/>
      </c>
      <c r="AS433" s="145" t="str">
        <f>IFERROR(TRUNC(VLOOKUP($E433,'Container Panel'!$B$41:$Z$100,$D433,0)/(VLOOKUP(AS$276,UI!$A$12:$O$51,VLOOKUP(AS$277,$B$276:$C$278,2,0),0)/1000)),"")</f>
        <v/>
      </c>
      <c r="AT433" s="145" t="str">
        <f>IFERROR(TRUNC(VLOOKUP($E433,'Container Panel'!$B$41:$Z$100,$D433,0)/(VLOOKUP(AT$276,UI!$A$12:$O$51,VLOOKUP(AT$277,$B$276:$C$278,2,0),0)/1000)),"")</f>
        <v/>
      </c>
      <c r="AU433" s="145" t="str">
        <f>IFERROR(TRUNC(VLOOKUP($E433,'Container Panel'!$B$41:$Z$100,$D433,0)/(VLOOKUP(AU$276,UI!$A$12:$O$51,VLOOKUP(AU$277,$B$276:$C$278,2,0),0)/1000)),"")</f>
        <v/>
      </c>
      <c r="AV433" s="145" t="str">
        <f>IFERROR(TRUNC(VLOOKUP($E433,'Container Panel'!$B$41:$Z$100,$D433,0)/(VLOOKUP(AV$276,UI!$A$12:$O$51,VLOOKUP(AV$277,$B$276:$C$278,2,0),0)/1000)),"")</f>
        <v/>
      </c>
      <c r="AW433" s="145" t="str">
        <f>IFERROR(TRUNC(VLOOKUP($E433,'Container Panel'!$B$41:$Z$100,$D433,0)/(VLOOKUP(AW$276,UI!$A$12:$O$51,VLOOKUP(AW$277,$B$276:$C$278,2,0),0)/1000)),"")</f>
        <v/>
      </c>
      <c r="AX433" s="145" t="str">
        <f>IFERROR(TRUNC(VLOOKUP($E433,'Container Panel'!$B$41:$Z$100,$D433,0)/(VLOOKUP(AX$276,UI!$A$12:$O$51,VLOOKUP(AX$277,$B$276:$C$278,2,0),0)/1000)),"")</f>
        <v/>
      </c>
      <c r="AY433" s="145" t="str">
        <f>IFERROR(TRUNC(VLOOKUP($E433,'Container Panel'!$B$41:$Z$100,$D433,0)/(VLOOKUP(AY$276,UI!$A$12:$O$51,VLOOKUP(AY$277,$B$276:$C$278,2,0),0)/1000)),"")</f>
        <v/>
      </c>
      <c r="AZ433" s="145" t="str">
        <f>IFERROR(TRUNC(VLOOKUP($E433,'Container Panel'!$B$41:$Z$100,$D433,0)/(VLOOKUP(AZ$276,UI!$A$12:$O$51,VLOOKUP(AZ$277,$B$276:$C$278,2,0),0)/1000)),"")</f>
        <v/>
      </c>
      <c r="BA433" s="145" t="str">
        <f>IFERROR(TRUNC(VLOOKUP($E433,'Container Panel'!$B$41:$Z$100,$D433,0)/(VLOOKUP(BA$276,UI!$A$12:$O$51,VLOOKUP(BA$277,$B$276:$C$278,2,0),0)/1000)),"")</f>
        <v/>
      </c>
      <c r="BB433" s="145" t="str">
        <f>IFERROR(TRUNC(VLOOKUP($E433,'Container Panel'!$B$41:$Z$100,$D433,0)/(VLOOKUP(BB$276,UI!$A$12:$O$51,VLOOKUP(BB$277,$B$276:$C$278,2,0),0)/1000)),"")</f>
        <v/>
      </c>
      <c r="BC433" s="145" t="str">
        <f>IFERROR(TRUNC(VLOOKUP($E433,'Container Panel'!$B$41:$Z$100,$D433,0)/(VLOOKUP(BC$276,UI!$A$12:$O$51,VLOOKUP(BC$277,$B$276:$C$278,2,0),0)/1000)),"")</f>
        <v/>
      </c>
      <c r="BD433" s="145" t="str">
        <f>IFERROR(TRUNC(VLOOKUP($E433,'Container Panel'!$B$41:$Z$100,$D433,0)/(VLOOKUP(BD$276,UI!$A$12:$O$51,VLOOKUP(BD$277,$B$276:$C$278,2,0),0)/1000)),"")</f>
        <v/>
      </c>
      <c r="BE433" s="145" t="str">
        <f>IFERROR(TRUNC(VLOOKUP($E433,'Container Panel'!$B$41:$Z$100,$D433,0)/(VLOOKUP(BE$276,UI!$A$12:$O$51,VLOOKUP(BE$277,$B$276:$C$278,2,0),0)/1000)),"")</f>
        <v/>
      </c>
      <c r="BF433" s="145" t="str">
        <f>IFERROR(TRUNC(VLOOKUP($E433,'Container Panel'!$B$41:$Z$100,$D433,0)/(VLOOKUP(BF$276,UI!$A$12:$O$51,VLOOKUP(BF$277,$B$276:$C$278,2,0),0)/1000)),"")</f>
        <v/>
      </c>
      <c r="BG433" s="145" t="str">
        <f>IFERROR(TRUNC(VLOOKUP($E433,'Container Panel'!$B$41:$Z$100,$D433,0)/(VLOOKUP(BG$276,UI!$A$12:$O$51,VLOOKUP(BG$277,$B$276:$C$278,2,0),0)/1000)),"")</f>
        <v/>
      </c>
      <c r="BH433" s="145" t="str">
        <f>IFERROR(TRUNC(VLOOKUP($E433,'Container Panel'!$B$41:$Z$100,$D433,0)/(VLOOKUP(BH$276,UI!$A$12:$O$51,VLOOKUP(BH$277,$B$276:$C$278,2,0),0)/1000)),"")</f>
        <v/>
      </c>
      <c r="BI433" s="145" t="str">
        <f>IFERROR(TRUNC(VLOOKUP($E433,'Container Panel'!$B$41:$Z$100,$D433,0)/(VLOOKUP(BI$276,UI!$A$12:$O$51,VLOOKUP(BI$277,$B$276:$C$278,2,0),0)/1000)),"")</f>
        <v/>
      </c>
      <c r="BJ433" s="145" t="str">
        <f>IFERROR(TRUNC(VLOOKUP($E433,'Container Panel'!$B$41:$Z$100,$D433,0)/(VLOOKUP(BJ$276,UI!$A$12:$O$51,VLOOKUP(BJ$277,$B$276:$C$278,2,0),0)/1000)),"")</f>
        <v/>
      </c>
      <c r="BK433" s="145" t="str">
        <f>IFERROR(TRUNC(VLOOKUP($E433,'Container Panel'!$B$41:$Z$100,$D433,0)/(VLOOKUP(BK$276,UI!$A$12:$O$51,VLOOKUP(BK$277,$B$276:$C$278,2,0),0)/1000)),"")</f>
        <v/>
      </c>
      <c r="BL433" s="145" t="str">
        <f>IFERROR(TRUNC(VLOOKUP($E433,'Container Panel'!$B$41:$Z$100,$D433,0)/(VLOOKUP(BL$276,UI!$A$12:$O$51,VLOOKUP(BL$277,$B$276:$C$278,2,0),0)/1000)),"")</f>
        <v/>
      </c>
      <c r="BM433" s="145" t="str">
        <f>IFERROR(TRUNC(VLOOKUP($E433,'Container Panel'!$B$41:$Z$100,$D433,0)/(VLOOKUP(BM$276,UI!$A$12:$O$51,VLOOKUP(BM$277,$B$276:$C$278,2,0),0)/1000)),"")</f>
        <v/>
      </c>
      <c r="BN433" s="145" t="str">
        <f>IFERROR(TRUNC(VLOOKUP($E433,'Container Panel'!$B$41:$Z$100,$D433,0)/(VLOOKUP(BN$276,UI!$A$12:$O$51,VLOOKUP(BN$277,$B$276:$C$278,2,0),0)/1000)),"")</f>
        <v/>
      </c>
      <c r="BO433" s="145" t="str">
        <f>IFERROR(TRUNC(VLOOKUP($E433,'Container Panel'!$B$41:$Z$100,$D433,0)/(VLOOKUP(BO$276,UI!$A$12:$O$51,VLOOKUP(BO$277,$B$276:$C$278,2,0),0)/1000)),"")</f>
        <v/>
      </c>
      <c r="BP433" s="145" t="str">
        <f>IFERROR(TRUNC(VLOOKUP($E433,'Container Panel'!$B$41:$Z$100,$D433,0)/(VLOOKUP(BP$276,UI!$A$12:$O$51,VLOOKUP(BP$277,$B$276:$C$278,2,0),0)/1000)),"")</f>
        <v/>
      </c>
      <c r="BQ433" s="145" t="str">
        <f>IFERROR(TRUNC(VLOOKUP($E433,'Container Panel'!$B$41:$Z$100,$D433,0)/(VLOOKUP(BQ$276,UI!$A$12:$O$51,VLOOKUP(BQ$277,$B$276:$C$278,2,0),0)/1000)),"")</f>
        <v/>
      </c>
      <c r="BR433" s="145" t="str">
        <f>IFERROR(TRUNC(VLOOKUP($E433,'Container Panel'!$B$41:$Z$100,$D433,0)/(VLOOKUP(BR$276,UI!$A$12:$O$51,VLOOKUP(BR$277,$B$276:$C$278,2,0),0)/1000)),"")</f>
        <v/>
      </c>
      <c r="BS433" s="145" t="str">
        <f>IFERROR(TRUNC(VLOOKUP($E433,'Container Panel'!$B$41:$Z$100,$D433,0)/(VLOOKUP(BS$276,UI!$A$12:$O$51,VLOOKUP(BS$277,$B$276:$C$278,2,0),0)/1000)),"")</f>
        <v/>
      </c>
      <c r="BT433" s="145" t="str">
        <f>IFERROR(TRUNC(VLOOKUP($E433,'Container Panel'!$B$41:$Z$100,$D433,0)/(VLOOKUP(BT$276,UI!$A$12:$O$51,VLOOKUP(BT$277,$B$276:$C$278,2,0),0)/1000)),"")</f>
        <v/>
      </c>
      <c r="BU433" s="145" t="str">
        <f>IFERROR(TRUNC(VLOOKUP($E433,'Container Panel'!$B$41:$Z$100,$D433,0)/(VLOOKUP(BU$276,UI!$A$12:$O$51,VLOOKUP(BU$277,$B$276:$C$278,2,0),0)/1000)),"")</f>
        <v/>
      </c>
      <c r="BV433" s="145" t="str">
        <f>IFERROR(TRUNC(VLOOKUP($E433,'Container Panel'!$B$41:$Z$100,$D433,0)/(VLOOKUP(BV$276,UI!$A$12:$O$51,VLOOKUP(BV$277,$B$276:$C$278,2,0),0)/1000)),"")</f>
        <v/>
      </c>
      <c r="BW433" s="145" t="str">
        <f>IFERROR(TRUNC(VLOOKUP($E433,'Container Panel'!$B$41:$Z$100,$D433,0)/(VLOOKUP(BW$276,UI!$A$12:$O$51,VLOOKUP(BW$277,$B$276:$C$278,2,0),0)/1000)),"")</f>
        <v/>
      </c>
      <c r="BX433" s="145" t="str">
        <f>IFERROR(TRUNC(VLOOKUP($E433,'Container Panel'!$B$41:$Z$100,$D433,0)/(VLOOKUP(BX$276,UI!$A$12:$O$51,VLOOKUP(BX$277,$B$276:$C$278,2,0),0)/1000)),"")</f>
        <v/>
      </c>
      <c r="BY433" s="145" t="str">
        <f>IFERROR(TRUNC(VLOOKUP($E433,'Container Panel'!$B$41:$Z$100,$D433,0)/(VLOOKUP(BY$276,UI!$A$12:$O$51,VLOOKUP(BY$277,$B$276:$C$278,2,0),0)/1000)),"")</f>
        <v/>
      </c>
      <c r="BZ433" s="145" t="str">
        <f>IFERROR(TRUNC(VLOOKUP($E433,'Container Panel'!$B$41:$Z$100,$D433,0)/(VLOOKUP(BZ$276,UI!$A$12:$O$51,VLOOKUP(BZ$277,$B$276:$C$278,2,0),0)/1000)),"")</f>
        <v/>
      </c>
      <c r="CA433" s="145" t="str">
        <f>IFERROR(TRUNC(VLOOKUP($E433,'Container Panel'!$B$41:$Z$100,$D433,0)/(VLOOKUP(CA$276,UI!$A$12:$O$51,VLOOKUP(CA$277,$B$276:$C$278,2,0),0)/1000)),"")</f>
        <v/>
      </c>
      <c r="CB433" s="145" t="str">
        <f>IFERROR(TRUNC(VLOOKUP($E433,'Container Panel'!$B$41:$Z$100,$D433,0)/(VLOOKUP(CB$276,UI!$A$12:$O$51,VLOOKUP(CB$277,$B$276:$C$278,2,0),0)/1000)),"")</f>
        <v/>
      </c>
      <c r="CC433" s="145" t="str">
        <f>IFERROR(TRUNC(VLOOKUP($E433,'Container Panel'!$B$41:$Z$100,$D433,0)/(VLOOKUP(CC$276,UI!$A$12:$O$51,VLOOKUP(CC$277,$B$276:$C$278,2,0),0)/1000)),"")</f>
        <v/>
      </c>
      <c r="CD433" s="145" t="str">
        <f>IFERROR(TRUNC(VLOOKUP($E433,'Container Panel'!$B$41:$Z$100,$D433,0)/(VLOOKUP(CD$276,UI!$A$12:$O$51,VLOOKUP(CD$277,$B$276:$C$278,2,0),0)/1000)),"")</f>
        <v/>
      </c>
      <c r="CE433" s="145" t="str">
        <f>IFERROR(TRUNC(VLOOKUP($E433,'Container Panel'!$B$41:$Z$100,$D433,0)/(VLOOKUP(CE$276,UI!$A$12:$O$51,VLOOKUP(CE$277,$B$276:$C$278,2,0),0)/1000)),"")</f>
        <v/>
      </c>
      <c r="CF433" s="145" t="str">
        <f>IFERROR(TRUNC(VLOOKUP($E433,'Container Panel'!$B$41:$Z$100,$D433,0)/(VLOOKUP(CF$276,UI!$A$12:$O$51,VLOOKUP(CF$277,$B$276:$C$278,2,0),0)/1000)),"")</f>
        <v/>
      </c>
      <c r="CG433" s="145" t="str">
        <f>IFERROR(TRUNC(VLOOKUP($E433,'Container Panel'!$B$41:$Z$100,$D433,0)/(VLOOKUP(CG$276,UI!$A$12:$O$51,VLOOKUP(CG$277,$B$276:$C$278,2,0),0)/1000)),"")</f>
        <v/>
      </c>
      <c r="CH433" s="145" t="str">
        <f>IFERROR(TRUNC(VLOOKUP($E433,'Container Panel'!$B$41:$Z$100,$D433,0)/(VLOOKUP(CH$276,UI!$A$12:$O$51,VLOOKUP(CH$277,$B$276:$C$278,2,0),0)/1000)),"")</f>
        <v/>
      </c>
      <c r="CI433" s="145" t="str">
        <f>IFERROR(TRUNC(VLOOKUP($E433,'Container Panel'!$B$41:$Z$100,$D433,0)/(VLOOKUP(CI$276,UI!$A$12:$O$51,VLOOKUP(CI$277,$B$276:$C$278,2,0),0)/1000)),"")</f>
        <v/>
      </c>
      <c r="CJ433" s="145" t="str">
        <f>IFERROR(TRUNC(VLOOKUP($E433,'Container Panel'!$B$41:$Z$100,$D433,0)/(VLOOKUP(CJ$276,UI!$A$12:$O$51,VLOOKUP(CJ$277,$B$276:$C$278,2,0),0)/1000)),"")</f>
        <v/>
      </c>
      <c r="CK433" s="145" t="str">
        <f>IFERROR(TRUNC(VLOOKUP($E433,'Container Panel'!$B$41:$Z$100,$D433,0)/(VLOOKUP(CK$276,UI!$A$12:$O$51,VLOOKUP(CK$277,$B$276:$C$278,2,0),0)/1000)),"")</f>
        <v/>
      </c>
      <c r="CL433" s="145" t="str">
        <f>IFERROR(TRUNC(VLOOKUP($E433,'Container Panel'!$B$41:$Z$100,$D433,0)/(VLOOKUP(CL$276,UI!$A$12:$O$51,VLOOKUP(CL$277,$B$276:$C$278,2,0),0)/1000)),"")</f>
        <v/>
      </c>
      <c r="CM433" s="145" t="str">
        <f>IFERROR(TRUNC(VLOOKUP($E433,'Container Panel'!$B$41:$Z$100,$D433,0)/(VLOOKUP(CM$276,UI!$A$12:$O$51,VLOOKUP(CM$277,$B$276:$C$278,2,0),0)/1000)),"")</f>
        <v/>
      </c>
      <c r="CN433" s="145" t="str">
        <f>IFERROR(TRUNC(VLOOKUP($E433,'Container Panel'!$B$41:$Z$100,$D433,0)/(VLOOKUP(CN$276,UI!$A$12:$O$51,VLOOKUP(CN$277,$B$276:$C$278,2,0),0)/1000)),"")</f>
        <v/>
      </c>
      <c r="CO433" s="145" t="str">
        <f>IFERROR(TRUNC(VLOOKUP($E433,'Container Panel'!$B$41:$Z$100,$D433,0)/(VLOOKUP(CO$276,UI!$A$12:$O$51,VLOOKUP(CO$277,$B$276:$C$278,2,0),0)/1000)),"")</f>
        <v/>
      </c>
      <c r="CP433" s="145" t="str">
        <f>IFERROR(TRUNC(VLOOKUP($E433,'Container Panel'!$B$41:$Z$100,$D433,0)/(VLOOKUP(CP$276,UI!$A$12:$O$51,VLOOKUP(CP$277,$B$276:$C$278,2,0),0)/1000)),"")</f>
        <v/>
      </c>
      <c r="CQ433" s="145" t="str">
        <f>IFERROR(TRUNC(VLOOKUP($E433,'Container Panel'!$B$41:$Z$100,$D433,0)/(VLOOKUP(CQ$276,UI!$A$12:$O$51,VLOOKUP(CQ$277,$B$276:$C$278,2,0),0)/1000)),"")</f>
        <v/>
      </c>
      <c r="CR433" s="145" t="str">
        <f>IFERROR(TRUNC(VLOOKUP($E433,'Container Panel'!$B$41:$Z$100,$D433,0)/(VLOOKUP(CR$276,UI!$A$12:$O$51,VLOOKUP(CR$277,$B$276:$C$278,2,0),0)/1000)),"")</f>
        <v/>
      </c>
      <c r="CS433" s="145" t="str">
        <f>IFERROR(TRUNC(VLOOKUP($E433,'Container Panel'!$B$41:$Z$100,$D433,0)/(VLOOKUP(CS$276,UI!$A$12:$O$51,VLOOKUP(CS$277,$B$276:$C$278,2,0),0)/1000)),"")</f>
        <v/>
      </c>
      <c r="CT433" s="145" t="str">
        <f>IFERROR(TRUNC(VLOOKUP($E433,'Container Panel'!$B$41:$Z$100,$D433,0)/(VLOOKUP(CT$276,UI!$A$12:$O$51,VLOOKUP(CT$277,$B$276:$C$278,2,0),0)/1000)),"")</f>
        <v/>
      </c>
      <c r="CU433" s="145" t="str">
        <f>IFERROR(TRUNC(VLOOKUP($E433,'Container Panel'!$B$41:$Z$100,$D433,0)/(VLOOKUP(CU$276,UI!$A$12:$O$51,VLOOKUP(CU$277,$B$276:$C$278,2,0),0)/1000)),"")</f>
        <v/>
      </c>
      <c r="CV433" s="145" t="str">
        <f>IFERROR(TRUNC(VLOOKUP($E433,'Container Panel'!$B$41:$Z$100,$D433,0)/(VLOOKUP(CV$276,UI!$A$12:$O$51,VLOOKUP(CV$277,$B$276:$C$278,2,0),0)/1000)),"")</f>
        <v/>
      </c>
      <c r="CW433" s="145" t="str">
        <f>IFERROR(TRUNC(VLOOKUP($E433,'Container Panel'!$B$41:$Z$100,$D433,0)/(VLOOKUP(CW$276,UI!$A$12:$O$51,VLOOKUP(CW$277,$B$276:$C$278,2,0),0)/1000)),"")</f>
        <v/>
      </c>
      <c r="CX433" s="145" t="str">
        <f>IFERROR(TRUNC(VLOOKUP($E433,'Container Panel'!$B$41:$Z$100,$D433,0)/(VLOOKUP(CX$276,UI!$A$12:$O$51,VLOOKUP(CX$277,$B$276:$C$278,2,0),0)/1000)),"")</f>
        <v/>
      </c>
      <c r="CY433" s="145" t="str">
        <f>IFERROR(TRUNC(VLOOKUP($E433,'Container Panel'!$B$41:$Z$100,$D433,0)/(VLOOKUP(CY$276,UI!$A$12:$O$51,VLOOKUP(CY$277,$B$276:$C$278,2,0),0)/1000)),"")</f>
        <v/>
      </c>
      <c r="CZ433" s="145" t="str">
        <f>IFERROR(TRUNC(VLOOKUP($E433,'Container Panel'!$B$41:$Z$100,$D433,0)/(VLOOKUP(CZ$276,UI!$A$12:$O$51,VLOOKUP(CZ$277,$B$276:$C$278,2,0),0)/1000)),"")</f>
        <v/>
      </c>
      <c r="DA433" s="145" t="str">
        <f>IFERROR(TRUNC(VLOOKUP($E433,'Container Panel'!$B$41:$Z$100,$D433,0)/(VLOOKUP(DA$276,UI!$A$12:$O$51,VLOOKUP(DA$277,$B$276:$C$278,2,0),0)/1000)),"")</f>
        <v/>
      </c>
      <c r="DB433" s="145" t="str">
        <f>IFERROR(TRUNC(VLOOKUP($E433,'Container Panel'!$B$41:$Z$100,$D433,0)/(VLOOKUP(DB$276,UI!$A$12:$O$51,VLOOKUP(DB$277,$B$276:$C$278,2,0),0)/1000)),"")</f>
        <v/>
      </c>
      <c r="DC433" s="145" t="str">
        <f>IFERROR(TRUNC(VLOOKUP($E433,'Container Panel'!$B$41:$Z$100,$D433,0)/(VLOOKUP(DC$276,UI!$A$12:$O$51,VLOOKUP(DC$277,$B$276:$C$278,2,0),0)/1000)),"")</f>
        <v/>
      </c>
      <c r="DD433" s="145" t="str">
        <f>IFERROR(TRUNC(VLOOKUP($E433,'Container Panel'!$B$41:$Z$100,$D433,0)/(VLOOKUP(DD$276,UI!$A$12:$O$51,VLOOKUP(DD$277,$B$276:$C$278,2,0),0)/1000)),"")</f>
        <v/>
      </c>
      <c r="DE433" s="145" t="str">
        <f>IFERROR(TRUNC(VLOOKUP($E433,'Container Panel'!$B$41:$Z$100,$D433,0)/(VLOOKUP(DE$276,UI!$A$12:$O$51,VLOOKUP(DE$277,$B$276:$C$278,2,0),0)/1000)),"")</f>
        <v/>
      </c>
      <c r="DF433" s="145" t="str">
        <f>IFERROR(TRUNC(VLOOKUP($E433,'Container Panel'!$B$41:$Z$100,$D433,0)/(VLOOKUP(DF$276,UI!$A$12:$O$51,VLOOKUP(DF$277,$B$276:$C$278,2,0),0)/1000)),"")</f>
        <v/>
      </c>
      <c r="DG433" s="145" t="str">
        <f>IFERROR(TRUNC(VLOOKUP($E433,'Container Panel'!$B$41:$Z$100,$D433,0)/(VLOOKUP(DG$276,UI!$A$12:$O$51,VLOOKUP(DG$277,$B$276:$C$278,2,0),0)/1000)),"")</f>
        <v/>
      </c>
      <c r="DH433" s="145" t="str">
        <f>IFERROR(TRUNC(VLOOKUP($E433,'Container Panel'!$B$41:$Z$100,$D433,0)/(VLOOKUP(DH$276,UI!$A$12:$O$51,VLOOKUP(DH$277,$B$276:$C$278,2,0),0)/1000)),"")</f>
        <v/>
      </c>
      <c r="DI433" s="145" t="str">
        <f>IFERROR(TRUNC(VLOOKUP($E433,'Container Panel'!$B$41:$Z$100,$D433,0)/(VLOOKUP(DI$276,UI!$A$12:$O$51,VLOOKUP(DI$277,$B$276:$C$278,2,0),0)/1000)),"")</f>
        <v/>
      </c>
      <c r="DJ433" s="145" t="str">
        <f>IFERROR(TRUNC(VLOOKUP($E433,'Container Panel'!$B$41:$Z$100,$D433,0)/(VLOOKUP(DJ$276,UI!$A$12:$O$51,VLOOKUP(DJ$277,$B$276:$C$278,2,0),0)/1000)),"")</f>
        <v/>
      </c>
      <c r="DK433" s="145" t="str">
        <f>IFERROR(TRUNC(VLOOKUP($E433,'Container Panel'!$B$41:$Z$100,$D433,0)/(VLOOKUP(DK$276,UI!$A$12:$O$51,VLOOKUP(DK$277,$B$276:$C$278,2,0),0)/1000)),"")</f>
        <v/>
      </c>
      <c r="DL433" s="145" t="str">
        <f>IFERROR(TRUNC(VLOOKUP($E433,'Container Panel'!$B$41:$Z$100,$D433,0)/(VLOOKUP(DL$276,UI!$A$12:$O$51,VLOOKUP(DL$277,$B$276:$C$278,2,0),0)/1000)),"")</f>
        <v/>
      </c>
      <c r="DM433" s="145" t="str">
        <f>IFERROR(TRUNC(VLOOKUP($E433,'Container Panel'!$B$41:$Z$100,$D433,0)/(VLOOKUP(DM$276,UI!$A$12:$O$51,VLOOKUP(DM$277,$B$276:$C$278,2,0),0)/1000)),"")</f>
        <v/>
      </c>
      <c r="DN433" s="145" t="str">
        <f>IFERROR(TRUNC(VLOOKUP($E433,'Container Panel'!$B$41:$Z$100,$D433,0)/(VLOOKUP(DN$276,UI!$A$12:$O$51,VLOOKUP(DN$277,$B$276:$C$278,2,0),0)/1000)),"")</f>
        <v/>
      </c>
      <c r="DO433" s="145" t="str">
        <f>IFERROR(TRUNC(VLOOKUP($E433,'Container Panel'!$B$41:$Z$100,$D433,0)/(VLOOKUP(DO$276,UI!$A$12:$O$51,VLOOKUP(DO$277,$B$276:$C$278,2,0),0)/1000)),"")</f>
        <v/>
      </c>
      <c r="DP433" s="145" t="str">
        <f>IFERROR(TRUNC(VLOOKUP($E433,'Container Panel'!$B$41:$Z$100,$D433,0)/(VLOOKUP(DP$276,UI!$A$12:$O$51,VLOOKUP(DP$277,$B$276:$C$278,2,0),0)/1000)),"")</f>
        <v/>
      </c>
      <c r="DQ433" s="145" t="str">
        <f>IFERROR(TRUNC(VLOOKUP($E433,'Container Panel'!$B$41:$Z$100,$D433,0)/(VLOOKUP(DQ$276,UI!$A$12:$O$51,VLOOKUP(DQ$277,$B$276:$C$278,2,0),0)/1000)),"")</f>
        <v/>
      </c>
      <c r="DR433" s="145" t="str">
        <f>IFERROR(TRUNC(VLOOKUP($E433,'Container Panel'!$B$41:$Z$100,$D433,0)/(VLOOKUP(DR$276,UI!$A$12:$O$51,VLOOKUP(DR$277,$B$276:$C$278,2,0),0)/1000)),"")</f>
        <v/>
      </c>
      <c r="DS433" s="145" t="str">
        <f>IFERROR(TRUNC(VLOOKUP($E433,'Container Panel'!$B$41:$Z$100,$D433,0)/(VLOOKUP(DS$276,UI!$A$12:$O$51,VLOOKUP(DS$277,$B$276:$C$278,2,0),0)/1000)),"")</f>
        <v/>
      </c>
      <c r="DT433" s="145" t="str">
        <f>IFERROR(TRUNC(VLOOKUP($E433,'Container Panel'!$B$41:$Z$100,$D433,0)/(VLOOKUP(DT$276,UI!$A$12:$O$51,VLOOKUP(DT$277,$B$276:$C$278,2,0),0)/1000)),"")</f>
        <v/>
      </c>
      <c r="DU433" s="145" t="str">
        <f>IFERROR(TRUNC(VLOOKUP($E433,'Container Panel'!$B$41:$Z$100,$D433,0)/(VLOOKUP(DU$276,UI!$A$12:$O$51,VLOOKUP(DU$277,$B$276:$C$278,2,0),0)/1000)),"")</f>
        <v/>
      </c>
      <c r="DV433" s="145" t="str">
        <f>IFERROR(TRUNC(VLOOKUP($E433,'Container Panel'!$B$41:$Z$100,$D433,0)/(VLOOKUP(DV$276,UI!$A$12:$O$51,VLOOKUP(DV$277,$B$276:$C$278,2,0),0)/1000)),"")</f>
        <v/>
      </c>
      <c r="DW433" s="145" t="str">
        <f>IFERROR(TRUNC(VLOOKUP($E433,'Container Panel'!$B$41:$Z$100,$D433,0)/(VLOOKUP(DW$276,UI!$A$12:$O$51,VLOOKUP(DW$277,$B$276:$C$278,2,0),0)/1000)),"")</f>
        <v/>
      </c>
      <c r="DX433" s="145" t="str">
        <f>IFERROR(TRUNC(VLOOKUP($E433,'Container Panel'!$B$41:$Z$100,$D433,0)/(VLOOKUP(DX$276,UI!$A$12:$O$51,VLOOKUP(DX$277,$B$276:$C$278,2,0),0)/1000)),"")</f>
        <v/>
      </c>
      <c r="DY433" s="145" t="str">
        <f>IFERROR(TRUNC(VLOOKUP($E433,'Container Panel'!$B$41:$Z$100,$D433,0)/(VLOOKUP(DY$276,UI!$A$12:$O$51,VLOOKUP(DY$277,$B$276:$C$278,2,0),0)/1000)),"")</f>
        <v/>
      </c>
      <c r="DZ433" s="145" t="str">
        <f>IFERROR(TRUNC(VLOOKUP($E433,'Container Panel'!$B$41:$Z$100,$D433,0)/(VLOOKUP(DZ$276,UI!$A$12:$O$51,VLOOKUP(DZ$277,$B$276:$C$278,2,0),0)/1000)),"")</f>
        <v/>
      </c>
      <c r="EA433" s="145" t="str">
        <f>IFERROR(TRUNC(VLOOKUP($E433,'Container Panel'!$B$41:$Z$100,$D433,0)/(VLOOKUP(EA$276,UI!$A$12:$O$51,VLOOKUP(EA$277,$B$276:$C$278,2,0),0)/1000)),"")</f>
        <v/>
      </c>
      <c r="EB433" s="145" t="str">
        <f>IFERROR(TRUNC(VLOOKUP($E433,'Container Panel'!$B$41:$Z$100,$D433,0)/(VLOOKUP(EB$276,UI!$A$12:$O$51,VLOOKUP(EB$277,$B$276:$C$278,2,0),0)/1000)),"")</f>
        <v/>
      </c>
      <c r="EC433" s="145" t="str">
        <f>IFERROR(TRUNC(VLOOKUP($E433,'Container Panel'!$B$41:$Z$100,$D433,0)/(VLOOKUP(EC$276,UI!$A$12:$O$51,VLOOKUP(EC$277,$B$276:$C$278,2,0),0)/1000)),"")</f>
        <v/>
      </c>
      <c r="ED433" s="145" t="str">
        <f>IFERROR(TRUNC(VLOOKUP($E433,'Container Panel'!$B$41:$Z$100,$D433,0)/(VLOOKUP(ED$276,UI!$A$12:$O$51,VLOOKUP(ED$277,$B$276:$C$278,2,0),0)/1000)),"")</f>
        <v/>
      </c>
      <c r="EE433" s="145" t="str">
        <f>IFERROR(TRUNC(VLOOKUP($E433,'Container Panel'!$B$41:$Z$100,$D433,0)/(VLOOKUP(EE$276,UI!$A$12:$O$51,VLOOKUP(EE$277,$B$276:$C$278,2,0),0)/1000)),"")</f>
        <v/>
      </c>
      <c r="EF433" s="145" t="str">
        <f>IFERROR(TRUNC(VLOOKUP($E433,'Container Panel'!$B$41:$Z$100,$D433,0)/(VLOOKUP(EF$276,UI!$A$12:$O$51,VLOOKUP(EF$277,$B$276:$C$278,2,0),0)/1000)),"")</f>
        <v/>
      </c>
      <c r="EG433" s="145" t="str">
        <f>IFERROR(TRUNC(VLOOKUP($E433,'Container Panel'!$B$41:$Z$100,$D433,0)/(VLOOKUP(EG$276,UI!$A$12:$O$51,VLOOKUP(EG$277,$B$276:$C$278,2,0),0)/1000)),"")</f>
        <v/>
      </c>
      <c r="EH433" s="145" t="str">
        <f>IFERROR(TRUNC(VLOOKUP($E433,'Container Panel'!$B$41:$Z$100,$D433,0)/(VLOOKUP(EH$276,UI!$A$12:$O$51,VLOOKUP(EH$277,$B$276:$C$278,2,0),0)/1000)),"")</f>
        <v/>
      </c>
      <c r="EI433" s="145" t="str">
        <f>IFERROR(TRUNC(VLOOKUP($E433,'Container Panel'!$B$41:$Z$100,$D433,0)/(VLOOKUP(EI$276,UI!$A$12:$O$51,VLOOKUP(EI$277,$B$276:$C$278,2,0),0)/1000)),"")</f>
        <v/>
      </c>
      <c r="EJ433" s="145" t="str">
        <f>IFERROR(TRUNC(VLOOKUP($E433,'Container Panel'!$B$41:$Z$100,$D433,0)/(VLOOKUP(EJ$276,UI!$A$12:$O$51,VLOOKUP(EJ$277,$B$276:$C$278,2,0),0)/1000)),"")</f>
        <v/>
      </c>
      <c r="EK433" s="145" t="str">
        <f>IFERROR(TRUNC(VLOOKUP($E433,'Container Panel'!$B$41:$Z$100,$D433,0)/(VLOOKUP(EK$276,UI!$A$12:$O$51,VLOOKUP(EK$277,$B$276:$C$278,2,0),0)/1000)),"")</f>
        <v/>
      </c>
      <c r="EL433" s="145" t="str">
        <f>IFERROR(TRUNC(VLOOKUP($E433,'Container Panel'!$B$41:$Z$100,$D433,0)/(VLOOKUP(EL$276,UI!$A$12:$O$51,VLOOKUP(EL$277,$B$276:$C$278,2,0),0)/1000)),"")</f>
        <v/>
      </c>
      <c r="EM433" s="145" t="str">
        <f>IFERROR(TRUNC(VLOOKUP($E433,'Container Panel'!$B$41:$Z$100,$D433,0)/(VLOOKUP(EM$276,UI!$A$12:$O$51,VLOOKUP(EM$277,$B$276:$C$278,2,0),0)/1000)),"")</f>
        <v/>
      </c>
      <c r="EN433" s="145" t="str">
        <f>IFERROR(TRUNC(VLOOKUP($E433,'Container Panel'!$B$41:$Z$100,$D433,0)/(VLOOKUP(EN$276,UI!$A$12:$O$51,VLOOKUP(EN$277,$B$276:$C$278,2,0),0)/1000)),"")</f>
        <v/>
      </c>
      <c r="EO433" s="145" t="str">
        <f>IFERROR(TRUNC(VLOOKUP($E433,'Container Panel'!$B$41:$Z$100,$D433,0)/(VLOOKUP(EO$276,UI!$A$12:$O$51,VLOOKUP(EO$277,$B$276:$C$278,2,0),0)/1000)),"")</f>
        <v/>
      </c>
      <c r="EP433" s="145" t="str">
        <f>IFERROR(TRUNC(VLOOKUP($E433,'Container Panel'!$B$41:$Z$100,$D433,0)/(VLOOKUP(EP$276,UI!$A$12:$O$51,VLOOKUP(EP$277,$B$276:$C$278,2,0),0)/1000)),"")</f>
        <v/>
      </c>
      <c r="EQ433" s="145" t="str">
        <f>IFERROR(TRUNC(VLOOKUP($E433,'Container Panel'!$B$41:$Z$100,$D433,0)/(VLOOKUP(EQ$276,UI!$A$12:$O$51,VLOOKUP(EQ$277,$B$276:$C$278,2,0),0)/1000)),"")</f>
        <v/>
      </c>
      <c r="ER433" s="145" t="str">
        <f>IFERROR(TRUNC(VLOOKUP($E433,'Container Panel'!$B$41:$Z$100,$D433,0)/(VLOOKUP(ER$276,UI!$A$12:$O$51,VLOOKUP(ER$277,$B$276:$C$278,2,0),0)/1000)),"")</f>
        <v/>
      </c>
      <c r="ES433" s="145" t="str">
        <f>IFERROR(TRUNC(VLOOKUP($E433,'Container Panel'!$B$41:$Z$100,$D433,0)/(VLOOKUP(ES$276,UI!$A$12:$O$51,VLOOKUP(ES$277,$B$276:$C$278,2,0),0)/1000)),"")</f>
        <v/>
      </c>
      <c r="ET433" s="145" t="str">
        <f>IFERROR(TRUNC(VLOOKUP($E433,'Container Panel'!$B$41:$Z$100,$D433,0)/(VLOOKUP(ET$276,UI!$A$12:$O$51,VLOOKUP(ET$277,$B$276:$C$278,2,0),0)/1000)),"")</f>
        <v/>
      </c>
      <c r="EU433" s="145" t="str">
        <f>IFERROR(TRUNC(VLOOKUP($E433,'Container Panel'!$B$41:$Z$100,$D433,0)/(VLOOKUP(EU$276,UI!$A$12:$O$51,VLOOKUP(EU$277,$B$276:$C$278,2,0),0)/1000)),"")</f>
        <v/>
      </c>
      <c r="EV433" s="145" t="str">
        <f>IFERROR(TRUNC(VLOOKUP($E433,'Container Panel'!$B$41:$Z$100,$D433,0)/(VLOOKUP(EV$276,UI!$A$12:$O$51,VLOOKUP(EV$277,$B$276:$C$278,2,0),0)/1000)),"")</f>
        <v/>
      </c>
      <c r="EW433" s="145" t="str">
        <f>IFERROR(TRUNC(VLOOKUP($E433,'Container Panel'!$B$41:$Z$100,$D433,0)/(VLOOKUP(EW$276,UI!$A$12:$O$51,VLOOKUP(EW$277,$B$276:$C$278,2,0),0)/1000)),"")</f>
        <v/>
      </c>
      <c r="EX433" s="145" t="str">
        <f>IFERROR(TRUNC(VLOOKUP($E433,'Container Panel'!$B$41:$Z$100,$D433,0)/(VLOOKUP(EX$276,UI!$A$12:$O$51,VLOOKUP(EX$277,$B$276:$C$278,2,0),0)/1000)),"")</f>
        <v/>
      </c>
      <c r="EY433" s="145" t="str">
        <f>IFERROR(TRUNC(VLOOKUP($E433,'Container Panel'!$B$41:$Z$100,$D433,0)/(VLOOKUP(EY$276,UI!$A$12:$O$51,VLOOKUP(EY$277,$B$276:$C$278,2,0),0)/1000)),"")</f>
        <v/>
      </c>
      <c r="EZ433" s="145" t="str">
        <f>IFERROR(TRUNC(VLOOKUP($E433,'Container Panel'!$B$41:$Z$100,$D433,0)/(VLOOKUP(EZ$276,UI!$A$12:$O$51,VLOOKUP(EZ$277,$B$276:$C$278,2,0),0)/1000)),"")</f>
        <v/>
      </c>
      <c r="FA433" s="145" t="str">
        <f>IFERROR(TRUNC(VLOOKUP($E433,'Container Panel'!$B$41:$Z$100,$D433,0)/(VLOOKUP(FA$276,UI!$A$12:$O$51,VLOOKUP(FA$277,$B$276:$C$278,2,0),0)/1000)),"")</f>
        <v/>
      </c>
      <c r="FB433" s="145" t="str">
        <f>IFERROR(TRUNC(VLOOKUP($E433,'Container Panel'!$B$41:$Z$100,$D433,0)/(VLOOKUP(FB$276,UI!$A$12:$O$51,VLOOKUP(FB$277,$B$276:$C$278,2,0),0)/1000)),"")</f>
        <v/>
      </c>
      <c r="FC433" s="145" t="str">
        <f>IFERROR(TRUNC(VLOOKUP($E433,'Container Panel'!$B$41:$Z$100,$D433,0)/(VLOOKUP(FC$276,UI!$A$12:$O$51,VLOOKUP(FC$277,$B$276:$C$278,2,0),0)/1000)),"")</f>
        <v/>
      </c>
      <c r="FD433" s="145" t="str">
        <f>IFERROR(TRUNC(VLOOKUP($E433,'Container Panel'!$B$41:$Z$100,$D433,0)/(VLOOKUP(FD$276,UI!$A$12:$O$51,VLOOKUP(FD$277,$B$276:$C$278,2,0),0)/1000)),"")</f>
        <v/>
      </c>
      <c r="FE433" s="145" t="str">
        <f>IFERROR(TRUNC(VLOOKUP($E433,'Container Panel'!$B$41:$Z$100,$D433,0)/(VLOOKUP(FE$276,UI!$A$12:$O$51,VLOOKUP(FE$277,$B$276:$C$278,2,0),0)/1000)),"")</f>
        <v/>
      </c>
      <c r="FF433" s="145" t="str">
        <f>IFERROR(TRUNC(VLOOKUP($E433,'Container Panel'!$B$41:$Z$100,$D433,0)/(VLOOKUP(FF$276,UI!$A$12:$O$51,VLOOKUP(FF$277,$B$276:$C$278,2,0),0)/1000)),"")</f>
        <v/>
      </c>
      <c r="FG433" s="145" t="str">
        <f>IFERROR(TRUNC(VLOOKUP($E433,'Container Panel'!$B$41:$Z$100,$D433,0)/(VLOOKUP(FG$276,UI!$A$12:$O$51,VLOOKUP(FG$277,$B$276:$C$278,2,0),0)/1000)),"")</f>
        <v/>
      </c>
      <c r="FH433" s="145" t="str">
        <f>IFERROR(TRUNC(VLOOKUP($E433,'Container Panel'!$B$41:$Z$100,$D433,0)/(VLOOKUP(FH$276,UI!$A$12:$O$51,VLOOKUP(FH$277,$B$276:$C$278,2,0),0)/1000)),"")</f>
        <v/>
      </c>
      <c r="FI433" s="145" t="str">
        <f>IFERROR(TRUNC(VLOOKUP($E433,'Container Panel'!$B$41:$Z$100,$D433,0)/(VLOOKUP(FI$276,UI!$A$12:$O$51,VLOOKUP(FI$277,$B$276:$C$278,2,0),0)/1000)),"")</f>
        <v/>
      </c>
      <c r="FJ433" s="145" t="str">
        <f>IFERROR(TRUNC(VLOOKUP($E433,'Container Panel'!$B$41:$Z$100,$D433,0)/(VLOOKUP(FJ$276,UI!$A$12:$O$51,VLOOKUP(FJ$277,$B$276:$C$278,2,0),0)/1000)),"")</f>
        <v/>
      </c>
      <c r="FK433" s="145" t="str">
        <f>IFERROR(TRUNC(VLOOKUP($E433,'Container Panel'!$B$41:$Z$100,$D433,0)/(VLOOKUP(FK$276,UI!$A$12:$O$51,VLOOKUP(FK$277,$B$276:$C$278,2,0),0)/1000)),"")</f>
        <v/>
      </c>
      <c r="FL433" s="145" t="str">
        <f>IFERROR(TRUNC(VLOOKUP($E433,'Container Panel'!$B$41:$Z$100,$D433,0)/(VLOOKUP(FL$276,UI!$A$12:$O$51,VLOOKUP(FL$277,$B$276:$C$278,2,0),0)/1000)),"")</f>
        <v/>
      </c>
      <c r="FM433" s="145" t="str">
        <f>IFERROR(TRUNC(VLOOKUP($E433,'Container Panel'!$B$41:$Z$100,$D433,0)/(VLOOKUP(FM$276,UI!$A$12:$O$51,VLOOKUP(FM$277,$B$276:$C$278,2,0),0)/1000)),"")</f>
        <v/>
      </c>
      <c r="FN433" s="145" t="str">
        <f>IFERROR(TRUNC(VLOOKUP($E433,'Container Panel'!$B$41:$Z$100,$D433,0)/(VLOOKUP(FN$276,UI!$A$12:$O$51,VLOOKUP(FN$277,$B$276:$C$278,2,0),0)/1000)),"")</f>
        <v/>
      </c>
      <c r="FO433" s="145" t="str">
        <f>IFERROR(TRUNC(VLOOKUP($E433,'Container Panel'!$B$41:$Z$100,$D433,0)/(VLOOKUP(FO$276,UI!$A$12:$O$51,VLOOKUP(FO$277,$B$276:$C$278,2,0),0)/1000)),"")</f>
        <v/>
      </c>
      <c r="FP433" s="145" t="str">
        <f>IFERROR(TRUNC(VLOOKUP($E433,'Container Panel'!$B$41:$Z$100,$D433,0)/(VLOOKUP(FP$276,UI!$A$12:$O$51,VLOOKUP(FP$277,$B$276:$C$278,2,0),0)/1000)),"")</f>
        <v/>
      </c>
      <c r="FQ433" s="145" t="str">
        <f>IFERROR(TRUNC(VLOOKUP($E433,'Container Panel'!$B$41:$Z$100,$D433,0)/(VLOOKUP(FQ$276,UI!$A$12:$O$51,VLOOKUP(FQ$277,$B$276:$C$278,2,0),0)/1000)),"")</f>
        <v/>
      </c>
      <c r="FR433" s="145" t="str">
        <f>IFERROR(TRUNC(VLOOKUP($E433,'Container Panel'!$B$41:$Z$100,$D433,0)/(VLOOKUP(FR$276,UI!$A$12:$O$51,VLOOKUP(FR$277,$B$276:$C$278,2,0),0)/1000)),"")</f>
        <v/>
      </c>
      <c r="FS433" s="145" t="str">
        <f>IFERROR(TRUNC(VLOOKUP($E433,'Container Panel'!$B$41:$Z$100,$D433,0)/(VLOOKUP(FS$276,UI!$A$12:$O$51,VLOOKUP(FS$277,$B$276:$C$278,2,0),0)/1000)),"")</f>
        <v/>
      </c>
      <c r="FT433" s="145" t="str">
        <f>IFERROR(TRUNC(VLOOKUP($E433,'Container Panel'!$B$41:$Z$100,$D433,0)/(VLOOKUP(FT$276,UI!$A$12:$O$51,VLOOKUP(FT$277,$B$276:$C$278,2,0),0)/1000)),"")</f>
        <v/>
      </c>
      <c r="FU433" s="145" t="str">
        <f>IFERROR(TRUNC(VLOOKUP($E433,'Container Panel'!$B$41:$Z$100,$D433,0)/(VLOOKUP(FU$276,UI!$A$12:$O$51,VLOOKUP(FU$277,$B$276:$C$278,2,0),0)/1000)),"")</f>
        <v/>
      </c>
      <c r="FV433" s="145" t="str">
        <f>IFERROR(TRUNC(VLOOKUP($E433,'Container Panel'!$B$41:$Z$100,$D433,0)/(VLOOKUP(FV$276,UI!$A$12:$O$51,VLOOKUP(FV$277,$B$276:$C$278,2,0),0)/1000)),"")</f>
        <v/>
      </c>
      <c r="FW433" s="145" t="str">
        <f>IFERROR(TRUNC(VLOOKUP($E433,'Container Panel'!$B$41:$Z$100,$D433,0)/(VLOOKUP(FW$276,UI!$A$12:$O$51,VLOOKUP(FW$277,$B$276:$C$278,2,0),0)/1000)),"")</f>
        <v/>
      </c>
      <c r="FX433" s="145" t="str">
        <f>IFERROR(TRUNC(VLOOKUP($E433,'Container Panel'!$B$41:$Z$100,$D433,0)/(VLOOKUP(FX$276,UI!$A$12:$O$51,VLOOKUP(FX$277,$B$276:$C$278,2,0),0)/1000)),"")</f>
        <v/>
      </c>
      <c r="FY433" s="145" t="str">
        <f>IFERROR(TRUNC(VLOOKUP($E433,'Container Panel'!$B$41:$Z$100,$D433,0)/(VLOOKUP(FY$276,UI!$A$12:$O$51,VLOOKUP(FY$277,$B$276:$C$278,2,0),0)/1000)),"")</f>
        <v/>
      </c>
      <c r="FZ433" s="145" t="str">
        <f>IFERROR(TRUNC(VLOOKUP($E433,'Container Panel'!$B$41:$Z$100,$D433,0)/(VLOOKUP(FZ$276,UI!$A$12:$O$51,VLOOKUP(FZ$277,$B$276:$C$278,2,0),0)/1000)),"")</f>
        <v/>
      </c>
      <c r="GA433" s="145" t="str">
        <f>IFERROR(TRUNC(VLOOKUP($E433,'Container Panel'!$B$41:$Z$100,$D433,0)/(VLOOKUP(GA$276,UI!$A$12:$O$51,VLOOKUP(GA$277,$B$276:$C$278,2,0),0)/1000)),"")</f>
        <v/>
      </c>
      <c r="GB433" s="145" t="str">
        <f>IFERROR(TRUNC(VLOOKUP($E433,'Container Panel'!$B$41:$Z$100,$D433,0)/(VLOOKUP(GB$276,UI!$A$12:$O$51,VLOOKUP(GB$277,$B$276:$C$278,2,0),0)/1000)),"")</f>
        <v/>
      </c>
      <c r="GC433" s="145" t="str">
        <f>IFERROR(TRUNC(VLOOKUP($E433,'Container Panel'!$B$41:$Z$100,$D433,0)/(VLOOKUP(GC$276,UI!$A$12:$O$51,VLOOKUP(GC$277,$B$276:$C$278,2,0),0)/1000)),"")</f>
        <v/>
      </c>
      <c r="GD433" s="145" t="str">
        <f>IFERROR(TRUNC(VLOOKUP($E433,'Container Panel'!$B$41:$Z$100,$D433,0)/(VLOOKUP(GD$276,UI!$A$12:$O$51,VLOOKUP(GD$277,$B$276:$C$278,2,0),0)/1000)),"")</f>
        <v/>
      </c>
      <c r="GE433" s="145" t="str">
        <f>IFERROR(TRUNC(VLOOKUP($E433,'Container Panel'!$B$41:$Z$100,$D433,0)/(VLOOKUP(GE$276,UI!$A$12:$O$51,VLOOKUP(GE$277,$B$276:$C$278,2,0),0)/1000)),"")</f>
        <v/>
      </c>
      <c r="GF433" s="145" t="str">
        <f>IFERROR(TRUNC(VLOOKUP($E433,'Container Panel'!$B$41:$Z$100,$D433,0)/(VLOOKUP(GF$276,UI!$A$12:$O$51,VLOOKUP(GF$277,$B$276:$C$278,2,0),0)/1000)),"")</f>
        <v/>
      </c>
      <c r="GG433" s="145" t="str">
        <f>IFERROR(TRUNC(VLOOKUP($E433,'Container Panel'!$B$41:$Z$100,$D433,0)/(VLOOKUP(GG$276,UI!$A$12:$O$51,VLOOKUP(GG$277,$B$276:$C$278,2,0),0)/1000)),"")</f>
        <v/>
      </c>
      <c r="GH433" s="145" t="str">
        <f>IFERROR(TRUNC(VLOOKUP($E433,'Container Panel'!$B$41:$Z$100,$D433,0)/(VLOOKUP(GH$276,UI!$A$12:$O$51,VLOOKUP(GH$277,$B$276:$C$278,2,0),0)/1000)),"")</f>
        <v/>
      </c>
      <c r="GI433" s="145" t="str">
        <f>IFERROR(TRUNC(VLOOKUP($E433,'Container Panel'!$B$41:$Z$100,$D433,0)/(VLOOKUP(GI$276,UI!$A$12:$O$51,VLOOKUP(GI$277,$B$276:$C$278,2,0),0)/1000)),"")</f>
        <v/>
      </c>
      <c r="GJ433" s="145" t="str">
        <f>IFERROR(TRUNC(VLOOKUP($E433,'Container Panel'!$B$41:$Z$100,$D433,0)/(VLOOKUP(GJ$276,UI!$A$12:$O$51,VLOOKUP(GJ$277,$B$276:$C$278,2,0),0)/1000)),"")</f>
        <v/>
      </c>
      <c r="GK433" s="145" t="str">
        <f>IFERROR(TRUNC(VLOOKUP($E433,'Container Panel'!$B$41:$Z$100,$D433,0)/(VLOOKUP(GK$276,UI!$A$12:$O$51,VLOOKUP(GK$277,$B$276:$C$278,2,0),0)/1000)),"")</f>
        <v/>
      </c>
      <c r="GL433" s="145" t="str">
        <f>IFERROR(TRUNC(VLOOKUP($E433,'Container Panel'!$B$41:$Z$100,$D433,0)/(VLOOKUP(GL$276,UI!$A$12:$O$51,VLOOKUP(GL$277,$B$276:$C$278,2,0),0)/1000)),"")</f>
        <v/>
      </c>
      <c r="GM433" s="145" t="str">
        <f>IFERROR(TRUNC(VLOOKUP($E433,'Container Panel'!$B$41:$Z$100,$D433,0)/(VLOOKUP(GM$276,UI!$A$12:$O$51,VLOOKUP(GM$277,$B$276:$C$278,2,0),0)/1000)),"")</f>
        <v/>
      </c>
      <c r="GN433" s="145" t="str">
        <f>IFERROR(TRUNC(VLOOKUP($E433,'Container Panel'!$B$41:$Z$100,$D433,0)/(VLOOKUP(GN$276,UI!$A$12:$O$51,VLOOKUP(GN$277,$B$276:$C$278,2,0),0)/1000)),"")</f>
        <v/>
      </c>
      <c r="GO433" s="145" t="str">
        <f>IFERROR(TRUNC(VLOOKUP($E433,'Container Panel'!$B$41:$Z$100,$D433,0)/(VLOOKUP(GO$276,UI!$A$12:$O$51,VLOOKUP(GO$277,$B$276:$C$278,2,0),0)/1000)),"")</f>
        <v/>
      </c>
      <c r="GP433" s="145" t="str">
        <f>IFERROR(TRUNC(VLOOKUP($E433,'Container Panel'!$B$41:$Z$100,$D433,0)/(VLOOKUP(GP$276,UI!$A$12:$O$51,VLOOKUP(GP$277,$B$276:$C$278,2,0),0)/1000)),"")</f>
        <v/>
      </c>
      <c r="GQ433" s="145" t="str">
        <f>IFERROR(TRUNC(VLOOKUP($E433,'Container Panel'!$B$41:$Z$100,$D433,0)/(VLOOKUP(GQ$276,UI!$A$12:$O$51,VLOOKUP(GQ$277,$B$276:$C$278,2,0),0)/1000)),"")</f>
        <v/>
      </c>
      <c r="GR433" s="145" t="str">
        <f>IFERROR(TRUNC(VLOOKUP($E433,'Container Panel'!$B$41:$Z$100,$D433,0)/(VLOOKUP(GR$276,UI!$A$12:$O$51,VLOOKUP(GR$277,$B$276:$C$278,2,0),0)/1000)),"")</f>
        <v/>
      </c>
      <c r="GS433" s="145" t="str">
        <f>IFERROR(TRUNC(VLOOKUP($E433,'Container Panel'!$B$41:$Z$100,$D433,0)/(VLOOKUP(GS$276,UI!$A$12:$O$51,VLOOKUP(GS$277,$B$276:$C$278,2,0),0)/1000)),"")</f>
        <v/>
      </c>
      <c r="GT433" s="145" t="str">
        <f>IFERROR(TRUNC(VLOOKUP($E433,'Container Panel'!$B$41:$Z$100,$D433,0)/(VLOOKUP(GT$276,UI!$A$12:$O$51,VLOOKUP(GT$277,$B$276:$C$278,2,0),0)/1000)),"")</f>
        <v/>
      </c>
      <c r="GU433" s="145" t="str">
        <f>IFERROR(TRUNC(VLOOKUP($E433,'Container Panel'!$B$41:$Z$100,$D433,0)/(VLOOKUP(GU$276,UI!$A$12:$O$51,VLOOKUP(GU$277,$B$276:$C$278,2,0),0)/1000)),"")</f>
        <v/>
      </c>
      <c r="GV433" s="145" t="str">
        <f>IFERROR(TRUNC(VLOOKUP($E433,'Container Panel'!$B$41:$Z$100,$D433,0)/(VLOOKUP(GV$276,UI!$A$12:$O$51,VLOOKUP(GV$277,$B$276:$C$278,2,0),0)/1000)),"")</f>
        <v/>
      </c>
      <c r="GW433" s="145" t="str">
        <f>IFERROR(TRUNC(VLOOKUP($E433,'Container Panel'!$B$41:$Z$100,$D433,0)/(VLOOKUP(GW$276,UI!$A$12:$O$51,VLOOKUP(GW$277,$B$276:$C$278,2,0),0)/1000)),"")</f>
        <v/>
      </c>
      <c r="GX433" s="145" t="str">
        <f>IFERROR(TRUNC(VLOOKUP($E433,'Container Panel'!$B$41:$Z$100,$D433,0)/(VLOOKUP(GX$276,UI!$A$12:$O$51,VLOOKUP(GX$277,$B$276:$C$278,2,0),0)/1000)),"")</f>
        <v/>
      </c>
      <c r="GY433" s="145" t="str">
        <f>IFERROR(TRUNC(VLOOKUP($E433,'Container Panel'!$B$41:$Z$100,$D433,0)/(VLOOKUP(GY$276,UI!$A$12:$O$51,VLOOKUP(GY$277,$B$276:$C$278,2,0),0)/1000)),"")</f>
        <v/>
      </c>
      <c r="GZ433" s="145" t="str">
        <f>IFERROR(TRUNC(VLOOKUP($E433,'Container Panel'!$B$41:$Z$100,$D433,0)/(VLOOKUP(GZ$276,UI!$A$12:$O$51,VLOOKUP(GZ$277,$B$276:$C$278,2,0),0)/1000)),"")</f>
        <v/>
      </c>
      <c r="HA433" s="145" t="str">
        <f>IFERROR(TRUNC(VLOOKUP($E433,'Container Panel'!$B$41:$Z$100,$D433,0)/(VLOOKUP(HA$276,UI!$A$12:$O$51,VLOOKUP(HA$277,$B$276:$C$278,2,0),0)/1000)),"")</f>
        <v/>
      </c>
      <c r="HB433" s="145" t="str">
        <f>IFERROR(TRUNC(VLOOKUP($E433,'Container Panel'!$B$41:$Z$100,$D433,0)/(VLOOKUP(HB$276,UI!$A$12:$O$51,VLOOKUP(HB$277,$B$276:$C$278,2,0),0)/1000)),"")</f>
        <v/>
      </c>
      <c r="HC433" s="145" t="str">
        <f>IFERROR(TRUNC(VLOOKUP($E433,'Container Panel'!$B$41:$Z$100,$D433,0)/(VLOOKUP(HC$276,UI!$A$12:$O$51,VLOOKUP(HC$277,$B$276:$C$278,2,0),0)/1000)),"")</f>
        <v/>
      </c>
      <c r="HD433" s="145" t="str">
        <f>IFERROR(TRUNC(VLOOKUP($E433,'Container Panel'!$B$41:$Z$100,$D433,0)/(VLOOKUP(HD$276,UI!$A$12:$O$51,VLOOKUP(HD$277,$B$276:$C$278,2,0),0)/1000)),"")</f>
        <v/>
      </c>
      <c r="HE433" s="145" t="str">
        <f>IFERROR(TRUNC(VLOOKUP($E433,'Container Panel'!$B$41:$Z$100,$D433,0)/(VLOOKUP(HE$276,UI!$A$12:$O$51,VLOOKUP(HE$277,$B$276:$C$278,2,0),0)/1000)),"")</f>
        <v/>
      </c>
      <c r="HF433" s="145" t="str">
        <f>IFERROR(TRUNC(VLOOKUP($E433,'Container Panel'!$B$41:$Z$100,$D433,0)/(VLOOKUP(HF$276,UI!$A$12:$O$51,VLOOKUP(HF$277,$B$276:$C$278,2,0),0)/1000)),"")</f>
        <v/>
      </c>
      <c r="HG433" s="145" t="str">
        <f>IFERROR(TRUNC(VLOOKUP($E433,'Container Panel'!$B$41:$Z$100,$D433,0)/(VLOOKUP(HG$276,UI!$A$12:$O$51,VLOOKUP(HG$277,$B$276:$C$278,2,0),0)/1000)),"")</f>
        <v/>
      </c>
      <c r="HH433" s="145" t="str">
        <f>IFERROR(TRUNC(VLOOKUP($E433,'Container Panel'!$B$41:$Z$100,$D433,0)/(VLOOKUP(HH$276,UI!$A$12:$O$51,VLOOKUP(HH$277,$B$276:$C$278,2,0),0)/1000)),"")</f>
        <v/>
      </c>
      <c r="HI433" s="145" t="str">
        <f>IFERROR(TRUNC(VLOOKUP($E433,'Container Panel'!$B$41:$Z$100,$D433,0)/(VLOOKUP(HI$276,UI!$A$12:$O$51,VLOOKUP(HI$277,$B$276:$C$278,2,0),0)/1000)),"")</f>
        <v/>
      </c>
      <c r="HJ433" s="145" t="str">
        <f>IFERROR(TRUNC(VLOOKUP($E433,'Container Panel'!$B$41:$Z$100,$D433,0)/(VLOOKUP(HJ$276,UI!$A$12:$O$51,VLOOKUP(HJ$277,$B$276:$C$278,2,0),0)/1000)),"")</f>
        <v/>
      </c>
      <c r="HK433" s="145" t="str">
        <f>IFERROR(TRUNC(VLOOKUP($E433,'Container Panel'!$B$41:$Z$100,$D433,0)/(VLOOKUP(HK$276,UI!$A$12:$O$51,VLOOKUP(HK$277,$B$276:$C$278,2,0),0)/1000)),"")</f>
        <v/>
      </c>
      <c r="HL433" s="145" t="str">
        <f>IFERROR(TRUNC(VLOOKUP($E433,'Container Panel'!$B$41:$Z$100,$D433,0)/(VLOOKUP(HL$276,UI!$A$12:$O$51,VLOOKUP(HL$277,$B$276:$C$278,2,0),0)/1000)),"")</f>
        <v/>
      </c>
      <c r="HM433" s="145" t="str">
        <f>IFERROR(TRUNC(VLOOKUP($E433,'Container Panel'!$B$41:$Z$100,$D433,0)/(VLOOKUP(HM$276,UI!$A$12:$O$51,VLOOKUP(HM$277,$B$276:$C$278,2,0),0)/1000)),"")</f>
        <v/>
      </c>
      <c r="HN433" s="145" t="str">
        <f>IFERROR(TRUNC(VLOOKUP($E433,'Container Panel'!$B$41:$Z$100,$D433,0)/(VLOOKUP(HN$276,UI!$A$12:$O$51,VLOOKUP(HN$277,$B$276:$C$278,2,0),0)/1000)),"")</f>
        <v/>
      </c>
      <c r="HO433" s="145" t="str">
        <f>IFERROR(TRUNC(VLOOKUP($E433,'Container Panel'!$B$41:$Z$100,$D433,0)/(VLOOKUP(HO$276,UI!$A$12:$O$51,VLOOKUP(HO$277,$B$276:$C$278,2,0),0)/1000)),"")</f>
        <v/>
      </c>
      <c r="HP433" s="145" t="str">
        <f>IFERROR(TRUNC(VLOOKUP($E433,'Container Panel'!$B$41:$Z$100,$D433,0)/(VLOOKUP(HP$276,UI!$A$12:$O$51,VLOOKUP(HP$277,$B$276:$C$278,2,0),0)/1000)),"")</f>
        <v/>
      </c>
      <c r="HQ433" s="145" t="str">
        <f>IFERROR(TRUNC(VLOOKUP($E433,'Container Panel'!$B$41:$Z$100,$D433,0)/(VLOOKUP(HQ$276,UI!$A$12:$O$51,VLOOKUP(HQ$277,$B$276:$C$278,2,0),0)/1000)),"")</f>
        <v/>
      </c>
      <c r="HR433" s="145" t="str">
        <f>IFERROR(TRUNC(VLOOKUP($E433,'Container Panel'!$B$41:$Z$100,$D433,0)/(VLOOKUP(HR$276,UI!$A$12:$O$51,VLOOKUP(HR$277,$B$276:$C$278,2,0),0)/1000)),"")</f>
        <v/>
      </c>
      <c r="HS433" s="145" t="str">
        <f>IFERROR(TRUNC(VLOOKUP($E433,'Container Panel'!$B$41:$Z$100,$D433,0)/(VLOOKUP(HS$276,UI!$A$12:$O$51,VLOOKUP(HS$277,$B$276:$C$278,2,0),0)/1000)),"")</f>
        <v/>
      </c>
      <c r="HT433" s="145" t="str">
        <f>IFERROR(TRUNC(VLOOKUP($E433,'Container Panel'!$B$41:$Z$100,$D433,0)/(VLOOKUP(HT$276,UI!$A$12:$O$51,VLOOKUP(HT$277,$B$276:$C$278,2,0),0)/1000)),"")</f>
        <v/>
      </c>
      <c r="HU433" s="145" t="str">
        <f>IFERROR(TRUNC(VLOOKUP($E433,'Container Panel'!$B$41:$Z$100,$D433,0)/(VLOOKUP(HU$276,UI!$A$12:$O$51,VLOOKUP(HU$277,$B$276:$C$278,2,0),0)/1000)),"")</f>
        <v/>
      </c>
      <c r="HV433" s="145" t="str">
        <f>IFERROR(TRUNC(VLOOKUP($E433,'Container Panel'!$B$41:$Z$100,$D433,0)/(VLOOKUP(HV$276,UI!$A$12:$O$51,VLOOKUP(HV$277,$B$276:$C$278,2,0),0)/1000)),"")</f>
        <v/>
      </c>
      <c r="HW433" s="145" t="str">
        <f>IFERROR(TRUNC(VLOOKUP($E433,'Container Panel'!$B$41:$Z$100,$D433,0)/(VLOOKUP(HW$276,UI!$A$12:$O$51,VLOOKUP(HW$277,$B$276:$C$278,2,0),0)/1000)),"")</f>
        <v/>
      </c>
      <c r="HX433" s="145" t="str">
        <f>IFERROR(TRUNC(VLOOKUP($E433,'Container Panel'!$B$41:$Z$100,$D433,0)/(VLOOKUP(HX$276,UI!$A$12:$O$51,VLOOKUP(HX$277,$B$276:$C$278,2,0),0)/1000)),"")</f>
        <v/>
      </c>
      <c r="HY433" s="145" t="str">
        <f>IFERROR(TRUNC(VLOOKUP($E433,'Container Panel'!$B$41:$Z$100,$D433,0)/(VLOOKUP(HY$276,UI!$A$12:$O$51,VLOOKUP(HY$277,$B$276:$C$278,2,0),0)/1000)),"")</f>
        <v/>
      </c>
      <c r="HZ433" s="145" t="str">
        <f>IFERROR(TRUNC(VLOOKUP($E433,'Container Panel'!$B$41:$Z$100,$D433,0)/(VLOOKUP(HZ$276,UI!$A$12:$O$51,VLOOKUP(HZ$277,$B$276:$C$278,2,0),0)/1000)),"")</f>
        <v/>
      </c>
      <c r="IA433" s="145" t="str">
        <f>IFERROR(TRUNC(VLOOKUP($E433,'Container Panel'!$B$41:$Z$100,$D433,0)/(VLOOKUP(IA$276,UI!$A$12:$O$51,VLOOKUP(IA$277,$B$276:$C$278,2,0),0)/1000)),"")</f>
        <v/>
      </c>
      <c r="IB433" s="145" t="str">
        <f>IFERROR(TRUNC(VLOOKUP($E433,'Container Panel'!$B$41:$Z$100,$D433,0)/(VLOOKUP(IB$276,UI!$A$12:$O$51,VLOOKUP(IB$277,$B$276:$C$278,2,0),0)/1000)),"")</f>
        <v/>
      </c>
      <c r="IC433" s="145" t="str">
        <f>IFERROR(TRUNC(VLOOKUP($E433,'Container Panel'!$B$41:$Z$100,$D433,0)/(VLOOKUP(IC$276,UI!$A$12:$O$51,VLOOKUP(IC$277,$B$276:$C$278,2,0),0)/1000)),"")</f>
        <v/>
      </c>
      <c r="ID433" s="145" t="str">
        <f>IFERROR(TRUNC(VLOOKUP($E433,'Container Panel'!$B$41:$Z$100,$D433,0)/(VLOOKUP(ID$276,UI!$A$12:$O$51,VLOOKUP(ID$277,$B$276:$C$278,2,0),0)/1000)),"")</f>
        <v/>
      </c>
      <c r="IE433" s="145" t="str">
        <f>IFERROR(TRUNC(VLOOKUP($E433,'Container Panel'!$B$41:$Z$100,$D433,0)/(VLOOKUP(IE$276,UI!$A$12:$O$51,VLOOKUP(IE$277,$B$276:$C$278,2,0),0)/1000)),"")</f>
        <v/>
      </c>
      <c r="IF433" s="145" t="str">
        <f>IFERROR(TRUNC(VLOOKUP($E433,'Container Panel'!$B$41:$Z$100,$D433,0)/(VLOOKUP(IF$276,UI!$A$12:$O$51,VLOOKUP(IF$277,$B$276:$C$278,2,0),0)/1000)),"")</f>
        <v/>
      </c>
      <c r="IG433" s="145" t="str">
        <f>IFERROR(TRUNC(VLOOKUP($E433,'Container Panel'!$B$41:$Z$100,$D433,0)/(VLOOKUP(IG$276,UI!$A$12:$O$51,VLOOKUP(IG$277,$B$276:$C$278,2,0),0)/1000)),"")</f>
        <v/>
      </c>
      <c r="IH433" s="145" t="str">
        <f>IFERROR(TRUNC(VLOOKUP($E433,'Container Panel'!$B$41:$Z$100,$D433,0)/(VLOOKUP(IH$276,UI!$A$12:$O$51,VLOOKUP(IH$277,$B$276:$C$278,2,0),0)/1000)),"")</f>
        <v/>
      </c>
      <c r="II433" s="145" t="str">
        <f>IFERROR(TRUNC(VLOOKUP($E433,'Container Panel'!$B$41:$Z$100,$D433,0)/(VLOOKUP(II$276,UI!$A$12:$O$51,VLOOKUP(II$277,$B$276:$C$278,2,0),0)/1000)),"")</f>
        <v/>
      </c>
      <c r="IJ433" s="145" t="str">
        <f>IFERROR(TRUNC(VLOOKUP($E433,'Container Panel'!$B$41:$Z$100,$D433,0)/(VLOOKUP(IJ$276,UI!$A$12:$O$51,VLOOKUP(IJ$277,$B$276:$C$278,2,0),0)/1000)),"")</f>
        <v/>
      </c>
      <c r="IK433" s="145" t="str">
        <f>IFERROR(TRUNC(VLOOKUP($E433,'Container Panel'!$B$41:$Z$100,$D433,0)/(VLOOKUP(IK$276,UI!$A$12:$O$51,VLOOKUP(IK$277,$B$276:$C$278,2,0),0)/1000)),"")</f>
        <v/>
      </c>
      <c r="IL433" s="145" t="str">
        <f>IFERROR(TRUNC(VLOOKUP($E433,'Container Panel'!$B$41:$Z$100,$D433,0)/(VLOOKUP(IL$276,UI!$A$12:$O$51,VLOOKUP(IL$277,$B$276:$C$278,2,0),0)/1000)),"")</f>
        <v/>
      </c>
    </row>
    <row r="434" spans="2:246">
      <c r="B434" s="74">
        <v>154</v>
      </c>
      <c r="C434" s="74">
        <f t="shared" si="198"/>
        <v>52</v>
      </c>
      <c r="D434" s="163">
        <f>MOD(B434,3)+'Container Panel'!$Q$38</f>
        <v>17</v>
      </c>
      <c r="E434" s="143">
        <f t="shared" si="197"/>
        <v>0</v>
      </c>
      <c r="F434" s="144" t="s">
        <v>76</v>
      </c>
      <c r="G434" s="145" t="str">
        <f>IFERROR(TRUNC(VLOOKUP($E434,'Container Panel'!$B$41:$Z$100,$D434,0)/(VLOOKUP(G$276,UI!$A$12:$O$51,VLOOKUP(G$278,$B$276:$C$278,2,0),0)/1000)),"")</f>
        <v/>
      </c>
      <c r="H434" s="145" t="str">
        <f>IFERROR(TRUNC(VLOOKUP($E434,'Container Panel'!$B$41:$Z$100,$D434,0)/(VLOOKUP(H$276,UI!$A$12:$O$51,VLOOKUP(H$278,$B$276:$C$278,2,0),0)/1000)),"")</f>
        <v/>
      </c>
      <c r="I434" s="145" t="str">
        <f>IFERROR(TRUNC(VLOOKUP($E434,'Container Panel'!$B$41:$Z$100,$D434,0)/(VLOOKUP(I$276,UI!$A$12:$O$51,VLOOKUP(I$278,$B$276:$C$278,2,0),0)/1000)),"")</f>
        <v/>
      </c>
      <c r="J434" s="145" t="str">
        <f>IFERROR(TRUNC(VLOOKUP($E434,'Container Panel'!$B$41:$Z$100,$D434,0)/(VLOOKUP(J$276,UI!$A$12:$O$51,VLOOKUP(J$278,$B$276:$C$278,2,0),0)/1000)),"")</f>
        <v/>
      </c>
      <c r="K434" s="145" t="str">
        <f>IFERROR(TRUNC(VLOOKUP($E434,'Container Panel'!$B$41:$Z$100,$D434,0)/(VLOOKUP(K$276,UI!$A$12:$O$51,VLOOKUP(K$278,$B$276:$C$278,2,0),0)/1000)),"")</f>
        <v/>
      </c>
      <c r="L434" s="145" t="str">
        <f>IFERROR(TRUNC(VLOOKUP($E434,'Container Panel'!$B$41:$Z$100,$D434,0)/(VLOOKUP(L$276,UI!$A$12:$O$51,VLOOKUP(L$278,$B$276:$C$278,2,0),0)/1000)),"")</f>
        <v/>
      </c>
      <c r="M434" s="145" t="str">
        <f>IFERROR(TRUNC(VLOOKUP($E434,'Container Panel'!$B$41:$Z$100,$D434,0)/(VLOOKUP(M$276,UI!$A$12:$O$51,VLOOKUP(M$278,$B$276:$C$278,2,0),0)/1000)),"")</f>
        <v/>
      </c>
      <c r="N434" s="145" t="str">
        <f>IFERROR(TRUNC(VLOOKUP($E434,'Container Panel'!$B$41:$Z$100,$D434,0)/(VLOOKUP(N$276,UI!$A$12:$O$51,VLOOKUP(N$278,$B$276:$C$278,2,0),0)/1000)),"")</f>
        <v/>
      </c>
      <c r="O434" s="145" t="str">
        <f>IFERROR(TRUNC(VLOOKUP($E434,'Container Panel'!$B$41:$Z$100,$D434,0)/(VLOOKUP(O$276,UI!$A$12:$O$51,VLOOKUP(O$278,$B$276:$C$278,2,0),0)/1000)),"")</f>
        <v/>
      </c>
      <c r="P434" s="145" t="str">
        <f>IFERROR(TRUNC(VLOOKUP($E434,'Container Panel'!$B$41:$Z$100,$D434,0)/(VLOOKUP(P$276,UI!$A$12:$O$51,VLOOKUP(P$278,$B$276:$C$278,2,0),0)/1000)),"")</f>
        <v/>
      </c>
      <c r="Q434" s="145" t="str">
        <f>IFERROR(TRUNC(VLOOKUP($E434,'Container Panel'!$B$41:$Z$100,$D434,0)/(VLOOKUP(Q$276,UI!$A$12:$O$51,VLOOKUP(Q$278,$B$276:$C$278,2,0),0)/1000)),"")</f>
        <v/>
      </c>
      <c r="R434" s="145" t="str">
        <f>IFERROR(TRUNC(VLOOKUP($E434,'Container Panel'!$B$41:$Z$100,$D434,0)/(VLOOKUP(R$276,UI!$A$12:$O$51,VLOOKUP(R$278,$B$276:$C$278,2,0),0)/1000)),"")</f>
        <v/>
      </c>
      <c r="S434" s="145" t="str">
        <f>IFERROR(TRUNC(VLOOKUP($E434,'Container Panel'!$B$41:$Z$100,$D434,0)/(VLOOKUP(S$276,UI!$A$12:$O$51,VLOOKUP(S$278,$B$276:$C$278,2,0),0)/1000)),"")</f>
        <v/>
      </c>
      <c r="T434" s="145" t="str">
        <f>IFERROR(TRUNC(VLOOKUP($E434,'Container Panel'!$B$41:$Z$100,$D434,0)/(VLOOKUP(T$276,UI!$A$12:$O$51,VLOOKUP(T$278,$B$276:$C$278,2,0),0)/1000)),"")</f>
        <v/>
      </c>
      <c r="U434" s="145" t="str">
        <f>IFERROR(TRUNC(VLOOKUP($E434,'Container Panel'!$B$41:$Z$100,$D434,0)/(VLOOKUP(U$276,UI!$A$12:$O$51,VLOOKUP(U$278,$B$276:$C$278,2,0),0)/1000)),"")</f>
        <v/>
      </c>
      <c r="V434" s="145" t="str">
        <f>IFERROR(TRUNC(VLOOKUP($E434,'Container Panel'!$B$41:$Z$100,$D434,0)/(VLOOKUP(V$276,UI!$A$12:$O$51,VLOOKUP(V$278,$B$276:$C$278,2,0),0)/1000)),"")</f>
        <v/>
      </c>
      <c r="W434" s="145" t="str">
        <f>IFERROR(TRUNC(VLOOKUP($E434,'Container Panel'!$B$41:$Z$100,$D434,0)/(VLOOKUP(W$276,UI!$A$12:$O$51,VLOOKUP(W$278,$B$276:$C$278,2,0),0)/1000)),"")</f>
        <v/>
      </c>
      <c r="X434" s="145" t="str">
        <f>IFERROR(TRUNC(VLOOKUP($E434,'Container Panel'!$B$41:$Z$100,$D434,0)/(VLOOKUP(X$276,UI!$A$12:$O$51,VLOOKUP(X$278,$B$276:$C$278,2,0),0)/1000)),"")</f>
        <v/>
      </c>
      <c r="Y434" s="145" t="str">
        <f>IFERROR(TRUNC(VLOOKUP($E434,'Container Panel'!$B$41:$Z$100,$D434,0)/(VLOOKUP(Y$276,UI!$A$12:$O$51,VLOOKUP(Y$278,$B$276:$C$278,2,0),0)/1000)),"")</f>
        <v/>
      </c>
      <c r="Z434" s="145" t="str">
        <f>IFERROR(TRUNC(VLOOKUP($E434,'Container Panel'!$B$41:$Z$100,$D434,0)/(VLOOKUP(Z$276,UI!$A$12:$O$51,VLOOKUP(Z$278,$B$276:$C$278,2,0),0)/1000)),"")</f>
        <v/>
      </c>
      <c r="AA434" s="145" t="str">
        <f>IFERROR(TRUNC(VLOOKUP($E434,'Container Panel'!$B$41:$Z$100,$D434,0)/(VLOOKUP(AA$276,UI!$A$12:$O$51,VLOOKUP(AA$278,$B$276:$C$278,2,0),0)/1000)),"")</f>
        <v/>
      </c>
      <c r="AB434" s="145" t="str">
        <f>IFERROR(TRUNC(VLOOKUP($E434,'Container Panel'!$B$41:$Z$100,$D434,0)/(VLOOKUP(AB$276,UI!$A$12:$O$51,VLOOKUP(AB$278,$B$276:$C$278,2,0),0)/1000)),"")</f>
        <v/>
      </c>
      <c r="AC434" s="145" t="str">
        <f>IFERROR(TRUNC(VLOOKUP($E434,'Container Panel'!$B$41:$Z$100,$D434,0)/(VLOOKUP(AC$276,UI!$A$12:$O$51,VLOOKUP(AC$278,$B$276:$C$278,2,0),0)/1000)),"")</f>
        <v/>
      </c>
      <c r="AD434" s="145" t="str">
        <f>IFERROR(TRUNC(VLOOKUP($E434,'Container Panel'!$B$41:$Z$100,$D434,0)/(VLOOKUP(AD$276,UI!$A$12:$O$51,VLOOKUP(AD$278,$B$276:$C$278,2,0),0)/1000)),"")</f>
        <v/>
      </c>
      <c r="AE434" s="145" t="str">
        <f>IFERROR(TRUNC(VLOOKUP($E434,'Container Panel'!$B$41:$Z$100,$D434,0)/(VLOOKUP(AE$276,UI!$A$12:$O$51,VLOOKUP(AE$278,$B$276:$C$278,2,0),0)/1000)),"")</f>
        <v/>
      </c>
      <c r="AF434" s="145" t="str">
        <f>IFERROR(TRUNC(VLOOKUP($E434,'Container Panel'!$B$41:$Z$100,$D434,0)/(VLOOKUP(AF$276,UI!$A$12:$O$51,VLOOKUP(AF$278,$B$276:$C$278,2,0),0)/1000)),"")</f>
        <v/>
      </c>
      <c r="AG434" s="145" t="str">
        <f>IFERROR(TRUNC(VLOOKUP($E434,'Container Panel'!$B$41:$Z$100,$D434,0)/(VLOOKUP(AG$276,UI!$A$12:$O$51,VLOOKUP(AG$278,$B$276:$C$278,2,0),0)/1000)),"")</f>
        <v/>
      </c>
      <c r="AH434" s="145" t="str">
        <f>IFERROR(TRUNC(VLOOKUP($E434,'Container Panel'!$B$41:$Z$100,$D434,0)/(VLOOKUP(AH$276,UI!$A$12:$O$51,VLOOKUP(AH$278,$B$276:$C$278,2,0),0)/1000)),"")</f>
        <v/>
      </c>
      <c r="AI434" s="145" t="str">
        <f>IFERROR(TRUNC(VLOOKUP($E434,'Container Panel'!$B$41:$Z$100,$D434,0)/(VLOOKUP(AI$276,UI!$A$12:$O$51,VLOOKUP(AI$278,$B$276:$C$278,2,0),0)/1000)),"")</f>
        <v/>
      </c>
      <c r="AJ434" s="145" t="str">
        <f>IFERROR(TRUNC(VLOOKUP($E434,'Container Panel'!$B$41:$Z$100,$D434,0)/(VLOOKUP(AJ$276,UI!$A$12:$O$51,VLOOKUP(AJ$278,$B$276:$C$278,2,0),0)/1000)),"")</f>
        <v/>
      </c>
      <c r="AK434" s="145" t="str">
        <f>IFERROR(TRUNC(VLOOKUP($E434,'Container Panel'!$B$41:$Z$100,$D434,0)/(VLOOKUP(AK$276,UI!$A$12:$O$51,VLOOKUP(AK$278,$B$276:$C$278,2,0),0)/1000)),"")</f>
        <v/>
      </c>
      <c r="AL434" s="145" t="str">
        <f>IFERROR(TRUNC(VLOOKUP($E434,'Container Panel'!$B$41:$Z$100,$D434,0)/(VLOOKUP(AL$276,UI!$A$12:$O$51,VLOOKUP(AL$278,$B$276:$C$278,2,0),0)/1000)),"")</f>
        <v/>
      </c>
      <c r="AM434" s="145" t="str">
        <f>IFERROR(TRUNC(VLOOKUP($E434,'Container Panel'!$B$41:$Z$100,$D434,0)/(VLOOKUP(AM$276,UI!$A$12:$O$51,VLOOKUP(AM$278,$B$276:$C$278,2,0),0)/1000)),"")</f>
        <v/>
      </c>
      <c r="AN434" s="145" t="str">
        <f>IFERROR(TRUNC(VLOOKUP($E434,'Container Panel'!$B$41:$Z$100,$D434,0)/(VLOOKUP(AN$276,UI!$A$12:$O$51,VLOOKUP(AN$278,$B$276:$C$278,2,0),0)/1000)),"")</f>
        <v/>
      </c>
      <c r="AO434" s="145" t="str">
        <f>IFERROR(TRUNC(VLOOKUP($E434,'Container Panel'!$B$41:$Z$100,$D434,0)/(VLOOKUP(AO$276,UI!$A$12:$O$51,VLOOKUP(AO$278,$B$276:$C$278,2,0),0)/1000)),"")</f>
        <v/>
      </c>
      <c r="AP434" s="145" t="str">
        <f>IFERROR(TRUNC(VLOOKUP($E434,'Container Panel'!$B$41:$Z$100,$D434,0)/(VLOOKUP(AP$276,UI!$A$12:$O$51,VLOOKUP(AP$278,$B$276:$C$278,2,0),0)/1000)),"")</f>
        <v/>
      </c>
      <c r="AQ434" s="145" t="str">
        <f>IFERROR(TRUNC(VLOOKUP($E434,'Container Panel'!$B$41:$Z$100,$D434,0)/(VLOOKUP(AQ$276,UI!$A$12:$O$51,VLOOKUP(AQ$278,$B$276:$C$278,2,0),0)/1000)),"")</f>
        <v/>
      </c>
      <c r="AR434" s="145" t="str">
        <f>IFERROR(TRUNC(VLOOKUP($E434,'Container Panel'!$B$41:$Z$100,$D434,0)/(VLOOKUP(AR$276,UI!$A$12:$O$51,VLOOKUP(AR$278,$B$276:$C$278,2,0),0)/1000)),"")</f>
        <v/>
      </c>
      <c r="AS434" s="145" t="str">
        <f>IFERROR(TRUNC(VLOOKUP($E434,'Container Panel'!$B$41:$Z$100,$D434,0)/(VLOOKUP(AS$276,UI!$A$12:$O$51,VLOOKUP(AS$278,$B$276:$C$278,2,0),0)/1000)),"")</f>
        <v/>
      </c>
      <c r="AT434" s="145" t="str">
        <f>IFERROR(TRUNC(VLOOKUP($E434,'Container Panel'!$B$41:$Z$100,$D434,0)/(VLOOKUP(AT$276,UI!$A$12:$O$51,VLOOKUP(AT$278,$B$276:$C$278,2,0),0)/1000)),"")</f>
        <v/>
      </c>
      <c r="AU434" s="145" t="str">
        <f>IFERROR(TRUNC(VLOOKUP($E434,'Container Panel'!$B$41:$Z$100,$D434,0)/(VLOOKUP(AU$276,UI!$A$12:$O$51,VLOOKUP(AU$278,$B$276:$C$278,2,0),0)/1000)),"")</f>
        <v/>
      </c>
      <c r="AV434" s="145" t="str">
        <f>IFERROR(TRUNC(VLOOKUP($E434,'Container Panel'!$B$41:$Z$100,$D434,0)/(VLOOKUP(AV$276,UI!$A$12:$O$51,VLOOKUP(AV$278,$B$276:$C$278,2,0),0)/1000)),"")</f>
        <v/>
      </c>
      <c r="AW434" s="145" t="str">
        <f>IFERROR(TRUNC(VLOOKUP($E434,'Container Panel'!$B$41:$Z$100,$D434,0)/(VLOOKUP(AW$276,UI!$A$12:$O$51,VLOOKUP(AW$278,$B$276:$C$278,2,0),0)/1000)),"")</f>
        <v/>
      </c>
      <c r="AX434" s="145" t="str">
        <f>IFERROR(TRUNC(VLOOKUP($E434,'Container Panel'!$B$41:$Z$100,$D434,0)/(VLOOKUP(AX$276,UI!$A$12:$O$51,VLOOKUP(AX$278,$B$276:$C$278,2,0),0)/1000)),"")</f>
        <v/>
      </c>
      <c r="AY434" s="145" t="str">
        <f>IFERROR(TRUNC(VLOOKUP($E434,'Container Panel'!$B$41:$Z$100,$D434,0)/(VLOOKUP(AY$276,UI!$A$12:$O$51,VLOOKUP(AY$278,$B$276:$C$278,2,0),0)/1000)),"")</f>
        <v/>
      </c>
      <c r="AZ434" s="145" t="str">
        <f>IFERROR(TRUNC(VLOOKUP($E434,'Container Panel'!$B$41:$Z$100,$D434,0)/(VLOOKUP(AZ$276,UI!$A$12:$O$51,VLOOKUP(AZ$278,$B$276:$C$278,2,0),0)/1000)),"")</f>
        <v/>
      </c>
      <c r="BA434" s="145" t="str">
        <f>IFERROR(TRUNC(VLOOKUP($E434,'Container Panel'!$B$41:$Z$100,$D434,0)/(VLOOKUP(BA$276,UI!$A$12:$O$51,VLOOKUP(BA$278,$B$276:$C$278,2,0),0)/1000)),"")</f>
        <v/>
      </c>
      <c r="BB434" s="145" t="str">
        <f>IFERROR(TRUNC(VLOOKUP($E434,'Container Panel'!$B$41:$Z$100,$D434,0)/(VLOOKUP(BB$276,UI!$A$12:$O$51,VLOOKUP(BB$278,$B$276:$C$278,2,0),0)/1000)),"")</f>
        <v/>
      </c>
      <c r="BC434" s="145" t="str">
        <f>IFERROR(TRUNC(VLOOKUP($E434,'Container Panel'!$B$41:$Z$100,$D434,0)/(VLOOKUP(BC$276,UI!$A$12:$O$51,VLOOKUP(BC$278,$B$276:$C$278,2,0),0)/1000)),"")</f>
        <v/>
      </c>
      <c r="BD434" s="145" t="str">
        <f>IFERROR(TRUNC(VLOOKUP($E434,'Container Panel'!$B$41:$Z$100,$D434,0)/(VLOOKUP(BD$276,UI!$A$12:$O$51,VLOOKUP(BD$278,$B$276:$C$278,2,0),0)/1000)),"")</f>
        <v/>
      </c>
      <c r="BE434" s="145" t="str">
        <f>IFERROR(TRUNC(VLOOKUP($E434,'Container Panel'!$B$41:$Z$100,$D434,0)/(VLOOKUP(BE$276,UI!$A$12:$O$51,VLOOKUP(BE$278,$B$276:$C$278,2,0),0)/1000)),"")</f>
        <v/>
      </c>
      <c r="BF434" s="145" t="str">
        <f>IFERROR(TRUNC(VLOOKUP($E434,'Container Panel'!$B$41:$Z$100,$D434,0)/(VLOOKUP(BF$276,UI!$A$12:$O$51,VLOOKUP(BF$278,$B$276:$C$278,2,0),0)/1000)),"")</f>
        <v/>
      </c>
      <c r="BG434" s="145" t="str">
        <f>IFERROR(TRUNC(VLOOKUP($E434,'Container Panel'!$B$41:$Z$100,$D434,0)/(VLOOKUP(BG$276,UI!$A$12:$O$51,VLOOKUP(BG$278,$B$276:$C$278,2,0),0)/1000)),"")</f>
        <v/>
      </c>
      <c r="BH434" s="145" t="str">
        <f>IFERROR(TRUNC(VLOOKUP($E434,'Container Panel'!$B$41:$Z$100,$D434,0)/(VLOOKUP(BH$276,UI!$A$12:$O$51,VLOOKUP(BH$278,$B$276:$C$278,2,0),0)/1000)),"")</f>
        <v/>
      </c>
      <c r="BI434" s="145" t="str">
        <f>IFERROR(TRUNC(VLOOKUP($E434,'Container Panel'!$B$41:$Z$100,$D434,0)/(VLOOKUP(BI$276,UI!$A$12:$O$51,VLOOKUP(BI$278,$B$276:$C$278,2,0),0)/1000)),"")</f>
        <v/>
      </c>
      <c r="BJ434" s="145" t="str">
        <f>IFERROR(TRUNC(VLOOKUP($E434,'Container Panel'!$B$41:$Z$100,$D434,0)/(VLOOKUP(BJ$276,UI!$A$12:$O$51,VLOOKUP(BJ$278,$B$276:$C$278,2,0),0)/1000)),"")</f>
        <v/>
      </c>
      <c r="BK434" s="145" t="str">
        <f>IFERROR(TRUNC(VLOOKUP($E434,'Container Panel'!$B$41:$Z$100,$D434,0)/(VLOOKUP(BK$276,UI!$A$12:$O$51,VLOOKUP(BK$278,$B$276:$C$278,2,0),0)/1000)),"")</f>
        <v/>
      </c>
      <c r="BL434" s="145" t="str">
        <f>IFERROR(TRUNC(VLOOKUP($E434,'Container Panel'!$B$41:$Z$100,$D434,0)/(VLOOKUP(BL$276,UI!$A$12:$O$51,VLOOKUP(BL$278,$B$276:$C$278,2,0),0)/1000)),"")</f>
        <v/>
      </c>
      <c r="BM434" s="145" t="str">
        <f>IFERROR(TRUNC(VLOOKUP($E434,'Container Panel'!$B$41:$Z$100,$D434,0)/(VLOOKUP(BM$276,UI!$A$12:$O$51,VLOOKUP(BM$278,$B$276:$C$278,2,0),0)/1000)),"")</f>
        <v/>
      </c>
      <c r="BN434" s="145" t="str">
        <f>IFERROR(TRUNC(VLOOKUP($E434,'Container Panel'!$B$41:$Z$100,$D434,0)/(VLOOKUP(BN$276,UI!$A$12:$O$51,VLOOKUP(BN$278,$B$276:$C$278,2,0),0)/1000)),"")</f>
        <v/>
      </c>
      <c r="BO434" s="145" t="str">
        <f>IFERROR(TRUNC(VLOOKUP($E434,'Container Panel'!$B$41:$Z$100,$D434,0)/(VLOOKUP(BO$276,UI!$A$12:$O$51,VLOOKUP(BO$278,$B$276:$C$278,2,0),0)/1000)),"")</f>
        <v/>
      </c>
      <c r="BP434" s="145" t="str">
        <f>IFERROR(TRUNC(VLOOKUP($E434,'Container Panel'!$B$41:$Z$100,$D434,0)/(VLOOKUP(BP$276,UI!$A$12:$O$51,VLOOKUP(BP$278,$B$276:$C$278,2,0),0)/1000)),"")</f>
        <v/>
      </c>
      <c r="BQ434" s="145" t="str">
        <f>IFERROR(TRUNC(VLOOKUP($E434,'Container Panel'!$B$41:$Z$100,$D434,0)/(VLOOKUP(BQ$276,UI!$A$12:$O$51,VLOOKUP(BQ$278,$B$276:$C$278,2,0),0)/1000)),"")</f>
        <v/>
      </c>
      <c r="BR434" s="145" t="str">
        <f>IFERROR(TRUNC(VLOOKUP($E434,'Container Panel'!$B$41:$Z$100,$D434,0)/(VLOOKUP(BR$276,UI!$A$12:$O$51,VLOOKUP(BR$278,$B$276:$C$278,2,0),0)/1000)),"")</f>
        <v/>
      </c>
      <c r="BS434" s="145" t="str">
        <f>IFERROR(TRUNC(VLOOKUP($E434,'Container Panel'!$B$41:$Z$100,$D434,0)/(VLOOKUP(BS$276,UI!$A$12:$O$51,VLOOKUP(BS$278,$B$276:$C$278,2,0),0)/1000)),"")</f>
        <v/>
      </c>
      <c r="BT434" s="145" t="str">
        <f>IFERROR(TRUNC(VLOOKUP($E434,'Container Panel'!$B$41:$Z$100,$D434,0)/(VLOOKUP(BT$276,UI!$A$12:$O$51,VLOOKUP(BT$278,$B$276:$C$278,2,0),0)/1000)),"")</f>
        <v/>
      </c>
      <c r="BU434" s="145" t="str">
        <f>IFERROR(TRUNC(VLOOKUP($E434,'Container Panel'!$B$41:$Z$100,$D434,0)/(VLOOKUP(BU$276,UI!$A$12:$O$51,VLOOKUP(BU$278,$B$276:$C$278,2,0),0)/1000)),"")</f>
        <v/>
      </c>
      <c r="BV434" s="145" t="str">
        <f>IFERROR(TRUNC(VLOOKUP($E434,'Container Panel'!$B$41:$Z$100,$D434,0)/(VLOOKUP(BV$276,UI!$A$12:$O$51,VLOOKUP(BV$278,$B$276:$C$278,2,0),0)/1000)),"")</f>
        <v/>
      </c>
      <c r="BW434" s="145" t="str">
        <f>IFERROR(TRUNC(VLOOKUP($E434,'Container Panel'!$B$41:$Z$100,$D434,0)/(VLOOKUP(BW$276,UI!$A$12:$O$51,VLOOKUP(BW$278,$B$276:$C$278,2,0),0)/1000)),"")</f>
        <v/>
      </c>
      <c r="BX434" s="145" t="str">
        <f>IFERROR(TRUNC(VLOOKUP($E434,'Container Panel'!$B$41:$Z$100,$D434,0)/(VLOOKUP(BX$276,UI!$A$12:$O$51,VLOOKUP(BX$278,$B$276:$C$278,2,0),0)/1000)),"")</f>
        <v/>
      </c>
      <c r="BY434" s="145" t="str">
        <f>IFERROR(TRUNC(VLOOKUP($E434,'Container Panel'!$B$41:$Z$100,$D434,0)/(VLOOKUP(BY$276,UI!$A$12:$O$51,VLOOKUP(BY$278,$B$276:$C$278,2,0),0)/1000)),"")</f>
        <v/>
      </c>
      <c r="BZ434" s="145" t="str">
        <f>IFERROR(TRUNC(VLOOKUP($E434,'Container Panel'!$B$41:$Z$100,$D434,0)/(VLOOKUP(BZ$276,UI!$A$12:$O$51,VLOOKUP(BZ$278,$B$276:$C$278,2,0),0)/1000)),"")</f>
        <v/>
      </c>
      <c r="CA434" s="145" t="str">
        <f>IFERROR(TRUNC(VLOOKUP($E434,'Container Panel'!$B$41:$Z$100,$D434,0)/(VLOOKUP(CA$276,UI!$A$12:$O$51,VLOOKUP(CA$278,$B$276:$C$278,2,0),0)/1000)),"")</f>
        <v/>
      </c>
      <c r="CB434" s="145" t="str">
        <f>IFERROR(TRUNC(VLOOKUP($E434,'Container Panel'!$B$41:$Z$100,$D434,0)/(VLOOKUP(CB$276,UI!$A$12:$O$51,VLOOKUP(CB$278,$B$276:$C$278,2,0),0)/1000)),"")</f>
        <v/>
      </c>
      <c r="CC434" s="145" t="str">
        <f>IFERROR(TRUNC(VLOOKUP($E434,'Container Panel'!$B$41:$Z$100,$D434,0)/(VLOOKUP(CC$276,UI!$A$12:$O$51,VLOOKUP(CC$278,$B$276:$C$278,2,0),0)/1000)),"")</f>
        <v/>
      </c>
      <c r="CD434" s="145" t="str">
        <f>IFERROR(TRUNC(VLOOKUP($E434,'Container Panel'!$B$41:$Z$100,$D434,0)/(VLOOKUP(CD$276,UI!$A$12:$O$51,VLOOKUP(CD$278,$B$276:$C$278,2,0),0)/1000)),"")</f>
        <v/>
      </c>
      <c r="CE434" s="145" t="str">
        <f>IFERROR(TRUNC(VLOOKUP($E434,'Container Panel'!$B$41:$Z$100,$D434,0)/(VLOOKUP(CE$276,UI!$A$12:$O$51,VLOOKUP(CE$278,$B$276:$C$278,2,0),0)/1000)),"")</f>
        <v/>
      </c>
      <c r="CF434" s="145" t="str">
        <f>IFERROR(TRUNC(VLOOKUP($E434,'Container Panel'!$B$41:$Z$100,$D434,0)/(VLOOKUP(CF$276,UI!$A$12:$O$51,VLOOKUP(CF$278,$B$276:$C$278,2,0),0)/1000)),"")</f>
        <v/>
      </c>
      <c r="CG434" s="145" t="str">
        <f>IFERROR(TRUNC(VLOOKUP($E434,'Container Panel'!$B$41:$Z$100,$D434,0)/(VLOOKUP(CG$276,UI!$A$12:$O$51,VLOOKUP(CG$278,$B$276:$C$278,2,0),0)/1000)),"")</f>
        <v/>
      </c>
      <c r="CH434" s="145" t="str">
        <f>IFERROR(TRUNC(VLOOKUP($E434,'Container Panel'!$B$41:$Z$100,$D434,0)/(VLOOKUP(CH$276,UI!$A$12:$O$51,VLOOKUP(CH$278,$B$276:$C$278,2,0),0)/1000)),"")</f>
        <v/>
      </c>
      <c r="CI434" s="145" t="str">
        <f>IFERROR(TRUNC(VLOOKUP($E434,'Container Panel'!$B$41:$Z$100,$D434,0)/(VLOOKUP(CI$276,UI!$A$12:$O$51,VLOOKUP(CI$278,$B$276:$C$278,2,0),0)/1000)),"")</f>
        <v/>
      </c>
      <c r="CJ434" s="145" t="str">
        <f>IFERROR(TRUNC(VLOOKUP($E434,'Container Panel'!$B$41:$Z$100,$D434,0)/(VLOOKUP(CJ$276,UI!$A$12:$O$51,VLOOKUP(CJ$278,$B$276:$C$278,2,0),0)/1000)),"")</f>
        <v/>
      </c>
      <c r="CK434" s="145" t="str">
        <f>IFERROR(TRUNC(VLOOKUP($E434,'Container Panel'!$B$41:$Z$100,$D434,0)/(VLOOKUP(CK$276,UI!$A$12:$O$51,VLOOKUP(CK$278,$B$276:$C$278,2,0),0)/1000)),"")</f>
        <v/>
      </c>
      <c r="CL434" s="145" t="str">
        <f>IFERROR(TRUNC(VLOOKUP($E434,'Container Panel'!$B$41:$Z$100,$D434,0)/(VLOOKUP(CL$276,UI!$A$12:$O$51,VLOOKUP(CL$278,$B$276:$C$278,2,0),0)/1000)),"")</f>
        <v/>
      </c>
      <c r="CM434" s="145" t="str">
        <f>IFERROR(TRUNC(VLOOKUP($E434,'Container Panel'!$B$41:$Z$100,$D434,0)/(VLOOKUP(CM$276,UI!$A$12:$O$51,VLOOKUP(CM$278,$B$276:$C$278,2,0),0)/1000)),"")</f>
        <v/>
      </c>
      <c r="CN434" s="145" t="str">
        <f>IFERROR(TRUNC(VLOOKUP($E434,'Container Panel'!$B$41:$Z$100,$D434,0)/(VLOOKUP(CN$276,UI!$A$12:$O$51,VLOOKUP(CN$278,$B$276:$C$278,2,0),0)/1000)),"")</f>
        <v/>
      </c>
      <c r="CO434" s="145" t="str">
        <f>IFERROR(TRUNC(VLOOKUP($E434,'Container Panel'!$B$41:$Z$100,$D434,0)/(VLOOKUP(CO$276,UI!$A$12:$O$51,VLOOKUP(CO$278,$B$276:$C$278,2,0),0)/1000)),"")</f>
        <v/>
      </c>
      <c r="CP434" s="145" t="str">
        <f>IFERROR(TRUNC(VLOOKUP($E434,'Container Panel'!$B$41:$Z$100,$D434,0)/(VLOOKUP(CP$276,UI!$A$12:$O$51,VLOOKUP(CP$278,$B$276:$C$278,2,0),0)/1000)),"")</f>
        <v/>
      </c>
      <c r="CQ434" s="145" t="str">
        <f>IFERROR(TRUNC(VLOOKUP($E434,'Container Panel'!$B$41:$Z$100,$D434,0)/(VLOOKUP(CQ$276,UI!$A$12:$O$51,VLOOKUP(CQ$278,$B$276:$C$278,2,0),0)/1000)),"")</f>
        <v/>
      </c>
      <c r="CR434" s="145" t="str">
        <f>IFERROR(TRUNC(VLOOKUP($E434,'Container Panel'!$B$41:$Z$100,$D434,0)/(VLOOKUP(CR$276,UI!$A$12:$O$51,VLOOKUP(CR$278,$B$276:$C$278,2,0),0)/1000)),"")</f>
        <v/>
      </c>
      <c r="CS434" s="145" t="str">
        <f>IFERROR(TRUNC(VLOOKUP($E434,'Container Panel'!$B$41:$Z$100,$D434,0)/(VLOOKUP(CS$276,UI!$A$12:$O$51,VLOOKUP(CS$278,$B$276:$C$278,2,0),0)/1000)),"")</f>
        <v/>
      </c>
      <c r="CT434" s="145" t="str">
        <f>IFERROR(TRUNC(VLOOKUP($E434,'Container Panel'!$B$41:$Z$100,$D434,0)/(VLOOKUP(CT$276,UI!$A$12:$O$51,VLOOKUP(CT$278,$B$276:$C$278,2,0),0)/1000)),"")</f>
        <v/>
      </c>
      <c r="CU434" s="145" t="str">
        <f>IFERROR(TRUNC(VLOOKUP($E434,'Container Panel'!$B$41:$Z$100,$D434,0)/(VLOOKUP(CU$276,UI!$A$12:$O$51,VLOOKUP(CU$278,$B$276:$C$278,2,0),0)/1000)),"")</f>
        <v/>
      </c>
      <c r="CV434" s="145" t="str">
        <f>IFERROR(TRUNC(VLOOKUP($E434,'Container Panel'!$B$41:$Z$100,$D434,0)/(VLOOKUP(CV$276,UI!$A$12:$O$51,VLOOKUP(CV$278,$B$276:$C$278,2,0),0)/1000)),"")</f>
        <v/>
      </c>
      <c r="CW434" s="145" t="str">
        <f>IFERROR(TRUNC(VLOOKUP($E434,'Container Panel'!$B$41:$Z$100,$D434,0)/(VLOOKUP(CW$276,UI!$A$12:$O$51,VLOOKUP(CW$278,$B$276:$C$278,2,0),0)/1000)),"")</f>
        <v/>
      </c>
      <c r="CX434" s="145" t="str">
        <f>IFERROR(TRUNC(VLOOKUP($E434,'Container Panel'!$B$41:$Z$100,$D434,0)/(VLOOKUP(CX$276,UI!$A$12:$O$51,VLOOKUP(CX$278,$B$276:$C$278,2,0),0)/1000)),"")</f>
        <v/>
      </c>
      <c r="CY434" s="145" t="str">
        <f>IFERROR(TRUNC(VLOOKUP($E434,'Container Panel'!$B$41:$Z$100,$D434,0)/(VLOOKUP(CY$276,UI!$A$12:$O$51,VLOOKUP(CY$278,$B$276:$C$278,2,0),0)/1000)),"")</f>
        <v/>
      </c>
      <c r="CZ434" s="145" t="str">
        <f>IFERROR(TRUNC(VLOOKUP($E434,'Container Panel'!$B$41:$Z$100,$D434,0)/(VLOOKUP(CZ$276,UI!$A$12:$O$51,VLOOKUP(CZ$278,$B$276:$C$278,2,0),0)/1000)),"")</f>
        <v/>
      </c>
      <c r="DA434" s="145" t="str">
        <f>IFERROR(TRUNC(VLOOKUP($E434,'Container Panel'!$B$41:$Z$100,$D434,0)/(VLOOKUP(DA$276,UI!$A$12:$O$51,VLOOKUP(DA$278,$B$276:$C$278,2,0),0)/1000)),"")</f>
        <v/>
      </c>
      <c r="DB434" s="145" t="str">
        <f>IFERROR(TRUNC(VLOOKUP($E434,'Container Panel'!$B$41:$Z$100,$D434,0)/(VLOOKUP(DB$276,UI!$A$12:$O$51,VLOOKUP(DB$278,$B$276:$C$278,2,0),0)/1000)),"")</f>
        <v/>
      </c>
      <c r="DC434" s="145" t="str">
        <f>IFERROR(TRUNC(VLOOKUP($E434,'Container Panel'!$B$41:$Z$100,$D434,0)/(VLOOKUP(DC$276,UI!$A$12:$O$51,VLOOKUP(DC$278,$B$276:$C$278,2,0),0)/1000)),"")</f>
        <v/>
      </c>
      <c r="DD434" s="145" t="str">
        <f>IFERROR(TRUNC(VLOOKUP($E434,'Container Panel'!$B$41:$Z$100,$D434,0)/(VLOOKUP(DD$276,UI!$A$12:$O$51,VLOOKUP(DD$278,$B$276:$C$278,2,0),0)/1000)),"")</f>
        <v/>
      </c>
      <c r="DE434" s="145" t="str">
        <f>IFERROR(TRUNC(VLOOKUP($E434,'Container Panel'!$B$41:$Z$100,$D434,0)/(VLOOKUP(DE$276,UI!$A$12:$O$51,VLOOKUP(DE$278,$B$276:$C$278,2,0),0)/1000)),"")</f>
        <v/>
      </c>
      <c r="DF434" s="145" t="str">
        <f>IFERROR(TRUNC(VLOOKUP($E434,'Container Panel'!$B$41:$Z$100,$D434,0)/(VLOOKUP(DF$276,UI!$A$12:$O$51,VLOOKUP(DF$278,$B$276:$C$278,2,0),0)/1000)),"")</f>
        <v/>
      </c>
      <c r="DG434" s="145" t="str">
        <f>IFERROR(TRUNC(VLOOKUP($E434,'Container Panel'!$B$41:$Z$100,$D434,0)/(VLOOKUP(DG$276,UI!$A$12:$O$51,VLOOKUP(DG$278,$B$276:$C$278,2,0),0)/1000)),"")</f>
        <v/>
      </c>
      <c r="DH434" s="145" t="str">
        <f>IFERROR(TRUNC(VLOOKUP($E434,'Container Panel'!$B$41:$Z$100,$D434,0)/(VLOOKUP(DH$276,UI!$A$12:$O$51,VLOOKUP(DH$278,$B$276:$C$278,2,0),0)/1000)),"")</f>
        <v/>
      </c>
      <c r="DI434" s="145" t="str">
        <f>IFERROR(TRUNC(VLOOKUP($E434,'Container Panel'!$B$41:$Z$100,$D434,0)/(VLOOKUP(DI$276,UI!$A$12:$O$51,VLOOKUP(DI$278,$B$276:$C$278,2,0),0)/1000)),"")</f>
        <v/>
      </c>
      <c r="DJ434" s="145" t="str">
        <f>IFERROR(TRUNC(VLOOKUP($E434,'Container Panel'!$B$41:$Z$100,$D434,0)/(VLOOKUP(DJ$276,UI!$A$12:$O$51,VLOOKUP(DJ$278,$B$276:$C$278,2,0),0)/1000)),"")</f>
        <v/>
      </c>
      <c r="DK434" s="145" t="str">
        <f>IFERROR(TRUNC(VLOOKUP($E434,'Container Panel'!$B$41:$Z$100,$D434,0)/(VLOOKUP(DK$276,UI!$A$12:$O$51,VLOOKUP(DK$278,$B$276:$C$278,2,0),0)/1000)),"")</f>
        <v/>
      </c>
      <c r="DL434" s="145" t="str">
        <f>IFERROR(TRUNC(VLOOKUP($E434,'Container Panel'!$B$41:$Z$100,$D434,0)/(VLOOKUP(DL$276,UI!$A$12:$O$51,VLOOKUP(DL$278,$B$276:$C$278,2,0),0)/1000)),"")</f>
        <v/>
      </c>
      <c r="DM434" s="145" t="str">
        <f>IFERROR(TRUNC(VLOOKUP($E434,'Container Panel'!$B$41:$Z$100,$D434,0)/(VLOOKUP(DM$276,UI!$A$12:$O$51,VLOOKUP(DM$278,$B$276:$C$278,2,0),0)/1000)),"")</f>
        <v/>
      </c>
      <c r="DN434" s="145" t="str">
        <f>IFERROR(TRUNC(VLOOKUP($E434,'Container Panel'!$B$41:$Z$100,$D434,0)/(VLOOKUP(DN$276,UI!$A$12:$O$51,VLOOKUP(DN$278,$B$276:$C$278,2,0),0)/1000)),"")</f>
        <v/>
      </c>
      <c r="DO434" s="145" t="str">
        <f>IFERROR(TRUNC(VLOOKUP($E434,'Container Panel'!$B$41:$Z$100,$D434,0)/(VLOOKUP(DO$276,UI!$A$12:$O$51,VLOOKUP(DO$278,$B$276:$C$278,2,0),0)/1000)),"")</f>
        <v/>
      </c>
      <c r="DP434" s="145" t="str">
        <f>IFERROR(TRUNC(VLOOKUP($E434,'Container Panel'!$B$41:$Z$100,$D434,0)/(VLOOKUP(DP$276,UI!$A$12:$O$51,VLOOKUP(DP$278,$B$276:$C$278,2,0),0)/1000)),"")</f>
        <v/>
      </c>
      <c r="DQ434" s="145" t="str">
        <f>IFERROR(TRUNC(VLOOKUP($E434,'Container Panel'!$B$41:$Z$100,$D434,0)/(VLOOKUP(DQ$276,UI!$A$12:$O$51,VLOOKUP(DQ$278,$B$276:$C$278,2,0),0)/1000)),"")</f>
        <v/>
      </c>
      <c r="DR434" s="145" t="str">
        <f>IFERROR(TRUNC(VLOOKUP($E434,'Container Panel'!$B$41:$Z$100,$D434,0)/(VLOOKUP(DR$276,UI!$A$12:$O$51,VLOOKUP(DR$278,$B$276:$C$278,2,0),0)/1000)),"")</f>
        <v/>
      </c>
      <c r="DS434" s="145" t="str">
        <f>IFERROR(TRUNC(VLOOKUP($E434,'Container Panel'!$B$41:$Z$100,$D434,0)/(VLOOKUP(DS$276,UI!$A$12:$O$51,VLOOKUP(DS$278,$B$276:$C$278,2,0),0)/1000)),"")</f>
        <v/>
      </c>
      <c r="DT434" s="145" t="str">
        <f>IFERROR(TRUNC(VLOOKUP($E434,'Container Panel'!$B$41:$Z$100,$D434,0)/(VLOOKUP(DT$276,UI!$A$12:$O$51,VLOOKUP(DT$278,$B$276:$C$278,2,0),0)/1000)),"")</f>
        <v/>
      </c>
      <c r="DU434" s="145" t="str">
        <f>IFERROR(TRUNC(VLOOKUP($E434,'Container Panel'!$B$41:$Z$100,$D434,0)/(VLOOKUP(DU$276,UI!$A$12:$O$51,VLOOKUP(DU$278,$B$276:$C$278,2,0),0)/1000)),"")</f>
        <v/>
      </c>
      <c r="DV434" s="145" t="str">
        <f>IFERROR(TRUNC(VLOOKUP($E434,'Container Panel'!$B$41:$Z$100,$D434,0)/(VLOOKUP(DV$276,UI!$A$12:$O$51,VLOOKUP(DV$278,$B$276:$C$278,2,0),0)/1000)),"")</f>
        <v/>
      </c>
      <c r="DW434" s="145" t="str">
        <f>IFERROR(TRUNC(VLOOKUP($E434,'Container Panel'!$B$41:$Z$100,$D434,0)/(VLOOKUP(DW$276,UI!$A$12:$O$51,VLOOKUP(DW$278,$B$276:$C$278,2,0),0)/1000)),"")</f>
        <v/>
      </c>
      <c r="DX434" s="145" t="str">
        <f>IFERROR(TRUNC(VLOOKUP($E434,'Container Panel'!$B$41:$Z$100,$D434,0)/(VLOOKUP(DX$276,UI!$A$12:$O$51,VLOOKUP(DX$278,$B$276:$C$278,2,0),0)/1000)),"")</f>
        <v/>
      </c>
      <c r="DY434" s="145" t="str">
        <f>IFERROR(TRUNC(VLOOKUP($E434,'Container Panel'!$B$41:$Z$100,$D434,0)/(VLOOKUP(DY$276,UI!$A$12:$O$51,VLOOKUP(DY$278,$B$276:$C$278,2,0),0)/1000)),"")</f>
        <v/>
      </c>
      <c r="DZ434" s="145" t="str">
        <f>IFERROR(TRUNC(VLOOKUP($E434,'Container Panel'!$B$41:$Z$100,$D434,0)/(VLOOKUP(DZ$276,UI!$A$12:$O$51,VLOOKUP(DZ$278,$B$276:$C$278,2,0),0)/1000)),"")</f>
        <v/>
      </c>
      <c r="EA434" s="145" t="str">
        <f>IFERROR(TRUNC(VLOOKUP($E434,'Container Panel'!$B$41:$Z$100,$D434,0)/(VLOOKUP(EA$276,UI!$A$12:$O$51,VLOOKUP(EA$278,$B$276:$C$278,2,0),0)/1000)),"")</f>
        <v/>
      </c>
      <c r="EB434" s="145" t="str">
        <f>IFERROR(TRUNC(VLOOKUP($E434,'Container Panel'!$B$41:$Z$100,$D434,0)/(VLOOKUP(EB$276,UI!$A$12:$O$51,VLOOKUP(EB$278,$B$276:$C$278,2,0),0)/1000)),"")</f>
        <v/>
      </c>
      <c r="EC434" s="145" t="str">
        <f>IFERROR(TRUNC(VLOOKUP($E434,'Container Panel'!$B$41:$Z$100,$D434,0)/(VLOOKUP(EC$276,UI!$A$12:$O$51,VLOOKUP(EC$278,$B$276:$C$278,2,0),0)/1000)),"")</f>
        <v/>
      </c>
      <c r="ED434" s="145" t="str">
        <f>IFERROR(TRUNC(VLOOKUP($E434,'Container Panel'!$B$41:$Z$100,$D434,0)/(VLOOKUP(ED$276,UI!$A$12:$O$51,VLOOKUP(ED$278,$B$276:$C$278,2,0),0)/1000)),"")</f>
        <v/>
      </c>
      <c r="EE434" s="145" t="str">
        <f>IFERROR(TRUNC(VLOOKUP($E434,'Container Panel'!$B$41:$Z$100,$D434,0)/(VLOOKUP(EE$276,UI!$A$12:$O$51,VLOOKUP(EE$278,$B$276:$C$278,2,0),0)/1000)),"")</f>
        <v/>
      </c>
      <c r="EF434" s="145" t="str">
        <f>IFERROR(TRUNC(VLOOKUP($E434,'Container Panel'!$B$41:$Z$100,$D434,0)/(VLOOKUP(EF$276,UI!$A$12:$O$51,VLOOKUP(EF$278,$B$276:$C$278,2,0),0)/1000)),"")</f>
        <v/>
      </c>
      <c r="EG434" s="145" t="str">
        <f>IFERROR(TRUNC(VLOOKUP($E434,'Container Panel'!$B$41:$Z$100,$D434,0)/(VLOOKUP(EG$276,UI!$A$12:$O$51,VLOOKUP(EG$278,$B$276:$C$278,2,0),0)/1000)),"")</f>
        <v/>
      </c>
      <c r="EH434" s="145" t="str">
        <f>IFERROR(TRUNC(VLOOKUP($E434,'Container Panel'!$B$41:$Z$100,$D434,0)/(VLOOKUP(EH$276,UI!$A$12:$O$51,VLOOKUP(EH$278,$B$276:$C$278,2,0),0)/1000)),"")</f>
        <v/>
      </c>
      <c r="EI434" s="145" t="str">
        <f>IFERROR(TRUNC(VLOOKUP($E434,'Container Panel'!$B$41:$Z$100,$D434,0)/(VLOOKUP(EI$276,UI!$A$12:$O$51,VLOOKUP(EI$278,$B$276:$C$278,2,0),0)/1000)),"")</f>
        <v/>
      </c>
      <c r="EJ434" s="145" t="str">
        <f>IFERROR(TRUNC(VLOOKUP($E434,'Container Panel'!$B$41:$Z$100,$D434,0)/(VLOOKUP(EJ$276,UI!$A$12:$O$51,VLOOKUP(EJ$278,$B$276:$C$278,2,0),0)/1000)),"")</f>
        <v/>
      </c>
      <c r="EK434" s="145" t="str">
        <f>IFERROR(TRUNC(VLOOKUP($E434,'Container Panel'!$B$41:$Z$100,$D434,0)/(VLOOKUP(EK$276,UI!$A$12:$O$51,VLOOKUP(EK$278,$B$276:$C$278,2,0),0)/1000)),"")</f>
        <v/>
      </c>
      <c r="EL434" s="145" t="str">
        <f>IFERROR(TRUNC(VLOOKUP($E434,'Container Panel'!$B$41:$Z$100,$D434,0)/(VLOOKUP(EL$276,UI!$A$12:$O$51,VLOOKUP(EL$278,$B$276:$C$278,2,0),0)/1000)),"")</f>
        <v/>
      </c>
      <c r="EM434" s="145" t="str">
        <f>IFERROR(TRUNC(VLOOKUP($E434,'Container Panel'!$B$41:$Z$100,$D434,0)/(VLOOKUP(EM$276,UI!$A$12:$O$51,VLOOKUP(EM$278,$B$276:$C$278,2,0),0)/1000)),"")</f>
        <v/>
      </c>
      <c r="EN434" s="145" t="str">
        <f>IFERROR(TRUNC(VLOOKUP($E434,'Container Panel'!$B$41:$Z$100,$D434,0)/(VLOOKUP(EN$276,UI!$A$12:$O$51,VLOOKUP(EN$278,$B$276:$C$278,2,0),0)/1000)),"")</f>
        <v/>
      </c>
      <c r="EO434" s="145" t="str">
        <f>IFERROR(TRUNC(VLOOKUP($E434,'Container Panel'!$B$41:$Z$100,$D434,0)/(VLOOKUP(EO$276,UI!$A$12:$O$51,VLOOKUP(EO$278,$B$276:$C$278,2,0),0)/1000)),"")</f>
        <v/>
      </c>
      <c r="EP434" s="145" t="str">
        <f>IFERROR(TRUNC(VLOOKUP($E434,'Container Panel'!$B$41:$Z$100,$D434,0)/(VLOOKUP(EP$276,UI!$A$12:$O$51,VLOOKUP(EP$278,$B$276:$C$278,2,0),0)/1000)),"")</f>
        <v/>
      </c>
      <c r="EQ434" s="145" t="str">
        <f>IFERROR(TRUNC(VLOOKUP($E434,'Container Panel'!$B$41:$Z$100,$D434,0)/(VLOOKUP(EQ$276,UI!$A$12:$O$51,VLOOKUP(EQ$278,$B$276:$C$278,2,0),0)/1000)),"")</f>
        <v/>
      </c>
      <c r="ER434" s="145" t="str">
        <f>IFERROR(TRUNC(VLOOKUP($E434,'Container Panel'!$B$41:$Z$100,$D434,0)/(VLOOKUP(ER$276,UI!$A$12:$O$51,VLOOKUP(ER$278,$B$276:$C$278,2,0),0)/1000)),"")</f>
        <v/>
      </c>
      <c r="ES434" s="145" t="str">
        <f>IFERROR(TRUNC(VLOOKUP($E434,'Container Panel'!$B$41:$Z$100,$D434,0)/(VLOOKUP(ES$276,UI!$A$12:$O$51,VLOOKUP(ES$278,$B$276:$C$278,2,0),0)/1000)),"")</f>
        <v/>
      </c>
      <c r="ET434" s="145" t="str">
        <f>IFERROR(TRUNC(VLOOKUP($E434,'Container Panel'!$B$41:$Z$100,$D434,0)/(VLOOKUP(ET$276,UI!$A$12:$O$51,VLOOKUP(ET$278,$B$276:$C$278,2,0),0)/1000)),"")</f>
        <v/>
      </c>
      <c r="EU434" s="145" t="str">
        <f>IFERROR(TRUNC(VLOOKUP($E434,'Container Panel'!$B$41:$Z$100,$D434,0)/(VLOOKUP(EU$276,UI!$A$12:$O$51,VLOOKUP(EU$278,$B$276:$C$278,2,0),0)/1000)),"")</f>
        <v/>
      </c>
      <c r="EV434" s="145" t="str">
        <f>IFERROR(TRUNC(VLOOKUP($E434,'Container Panel'!$B$41:$Z$100,$D434,0)/(VLOOKUP(EV$276,UI!$A$12:$O$51,VLOOKUP(EV$278,$B$276:$C$278,2,0),0)/1000)),"")</f>
        <v/>
      </c>
      <c r="EW434" s="145" t="str">
        <f>IFERROR(TRUNC(VLOOKUP($E434,'Container Panel'!$B$41:$Z$100,$D434,0)/(VLOOKUP(EW$276,UI!$A$12:$O$51,VLOOKUP(EW$278,$B$276:$C$278,2,0),0)/1000)),"")</f>
        <v/>
      </c>
      <c r="EX434" s="145" t="str">
        <f>IFERROR(TRUNC(VLOOKUP($E434,'Container Panel'!$B$41:$Z$100,$D434,0)/(VLOOKUP(EX$276,UI!$A$12:$O$51,VLOOKUP(EX$278,$B$276:$C$278,2,0),0)/1000)),"")</f>
        <v/>
      </c>
      <c r="EY434" s="145" t="str">
        <f>IFERROR(TRUNC(VLOOKUP($E434,'Container Panel'!$B$41:$Z$100,$D434,0)/(VLOOKUP(EY$276,UI!$A$12:$O$51,VLOOKUP(EY$278,$B$276:$C$278,2,0),0)/1000)),"")</f>
        <v/>
      </c>
      <c r="EZ434" s="145" t="str">
        <f>IFERROR(TRUNC(VLOOKUP($E434,'Container Panel'!$B$41:$Z$100,$D434,0)/(VLOOKUP(EZ$276,UI!$A$12:$O$51,VLOOKUP(EZ$278,$B$276:$C$278,2,0),0)/1000)),"")</f>
        <v/>
      </c>
      <c r="FA434" s="145" t="str">
        <f>IFERROR(TRUNC(VLOOKUP($E434,'Container Panel'!$B$41:$Z$100,$D434,0)/(VLOOKUP(FA$276,UI!$A$12:$O$51,VLOOKUP(FA$278,$B$276:$C$278,2,0),0)/1000)),"")</f>
        <v/>
      </c>
      <c r="FB434" s="145" t="str">
        <f>IFERROR(TRUNC(VLOOKUP($E434,'Container Panel'!$B$41:$Z$100,$D434,0)/(VLOOKUP(FB$276,UI!$A$12:$O$51,VLOOKUP(FB$278,$B$276:$C$278,2,0),0)/1000)),"")</f>
        <v/>
      </c>
      <c r="FC434" s="145" t="str">
        <f>IFERROR(TRUNC(VLOOKUP($E434,'Container Panel'!$B$41:$Z$100,$D434,0)/(VLOOKUP(FC$276,UI!$A$12:$O$51,VLOOKUP(FC$278,$B$276:$C$278,2,0),0)/1000)),"")</f>
        <v/>
      </c>
      <c r="FD434" s="145" t="str">
        <f>IFERROR(TRUNC(VLOOKUP($E434,'Container Panel'!$B$41:$Z$100,$D434,0)/(VLOOKUP(FD$276,UI!$A$12:$O$51,VLOOKUP(FD$278,$B$276:$C$278,2,0),0)/1000)),"")</f>
        <v/>
      </c>
      <c r="FE434" s="145" t="str">
        <f>IFERROR(TRUNC(VLOOKUP($E434,'Container Panel'!$B$41:$Z$100,$D434,0)/(VLOOKUP(FE$276,UI!$A$12:$O$51,VLOOKUP(FE$278,$B$276:$C$278,2,0),0)/1000)),"")</f>
        <v/>
      </c>
      <c r="FF434" s="145" t="str">
        <f>IFERROR(TRUNC(VLOOKUP($E434,'Container Panel'!$B$41:$Z$100,$D434,0)/(VLOOKUP(FF$276,UI!$A$12:$O$51,VLOOKUP(FF$278,$B$276:$C$278,2,0),0)/1000)),"")</f>
        <v/>
      </c>
      <c r="FG434" s="145" t="str">
        <f>IFERROR(TRUNC(VLOOKUP($E434,'Container Panel'!$B$41:$Z$100,$D434,0)/(VLOOKUP(FG$276,UI!$A$12:$O$51,VLOOKUP(FG$278,$B$276:$C$278,2,0),0)/1000)),"")</f>
        <v/>
      </c>
      <c r="FH434" s="145" t="str">
        <f>IFERROR(TRUNC(VLOOKUP($E434,'Container Panel'!$B$41:$Z$100,$D434,0)/(VLOOKUP(FH$276,UI!$A$12:$O$51,VLOOKUP(FH$278,$B$276:$C$278,2,0),0)/1000)),"")</f>
        <v/>
      </c>
      <c r="FI434" s="145" t="str">
        <f>IFERROR(TRUNC(VLOOKUP($E434,'Container Panel'!$B$41:$Z$100,$D434,0)/(VLOOKUP(FI$276,UI!$A$12:$O$51,VLOOKUP(FI$278,$B$276:$C$278,2,0),0)/1000)),"")</f>
        <v/>
      </c>
      <c r="FJ434" s="145" t="str">
        <f>IFERROR(TRUNC(VLOOKUP($E434,'Container Panel'!$B$41:$Z$100,$D434,0)/(VLOOKUP(FJ$276,UI!$A$12:$O$51,VLOOKUP(FJ$278,$B$276:$C$278,2,0),0)/1000)),"")</f>
        <v/>
      </c>
      <c r="FK434" s="145" t="str">
        <f>IFERROR(TRUNC(VLOOKUP($E434,'Container Panel'!$B$41:$Z$100,$D434,0)/(VLOOKUP(FK$276,UI!$A$12:$O$51,VLOOKUP(FK$278,$B$276:$C$278,2,0),0)/1000)),"")</f>
        <v/>
      </c>
      <c r="FL434" s="145" t="str">
        <f>IFERROR(TRUNC(VLOOKUP($E434,'Container Panel'!$B$41:$Z$100,$D434,0)/(VLOOKUP(FL$276,UI!$A$12:$O$51,VLOOKUP(FL$278,$B$276:$C$278,2,0),0)/1000)),"")</f>
        <v/>
      </c>
      <c r="FM434" s="145" t="str">
        <f>IFERROR(TRUNC(VLOOKUP($E434,'Container Panel'!$B$41:$Z$100,$D434,0)/(VLOOKUP(FM$276,UI!$A$12:$O$51,VLOOKUP(FM$278,$B$276:$C$278,2,0),0)/1000)),"")</f>
        <v/>
      </c>
      <c r="FN434" s="145" t="str">
        <f>IFERROR(TRUNC(VLOOKUP($E434,'Container Panel'!$B$41:$Z$100,$D434,0)/(VLOOKUP(FN$276,UI!$A$12:$O$51,VLOOKUP(FN$278,$B$276:$C$278,2,0),0)/1000)),"")</f>
        <v/>
      </c>
      <c r="FO434" s="145" t="str">
        <f>IFERROR(TRUNC(VLOOKUP($E434,'Container Panel'!$B$41:$Z$100,$D434,0)/(VLOOKUP(FO$276,UI!$A$12:$O$51,VLOOKUP(FO$278,$B$276:$C$278,2,0),0)/1000)),"")</f>
        <v/>
      </c>
      <c r="FP434" s="145" t="str">
        <f>IFERROR(TRUNC(VLOOKUP($E434,'Container Panel'!$B$41:$Z$100,$D434,0)/(VLOOKUP(FP$276,UI!$A$12:$O$51,VLOOKUP(FP$278,$B$276:$C$278,2,0),0)/1000)),"")</f>
        <v/>
      </c>
      <c r="FQ434" s="145" t="str">
        <f>IFERROR(TRUNC(VLOOKUP($E434,'Container Panel'!$B$41:$Z$100,$D434,0)/(VLOOKUP(FQ$276,UI!$A$12:$O$51,VLOOKUP(FQ$278,$B$276:$C$278,2,0),0)/1000)),"")</f>
        <v/>
      </c>
      <c r="FR434" s="145" t="str">
        <f>IFERROR(TRUNC(VLOOKUP($E434,'Container Panel'!$B$41:$Z$100,$D434,0)/(VLOOKUP(FR$276,UI!$A$12:$O$51,VLOOKUP(FR$278,$B$276:$C$278,2,0),0)/1000)),"")</f>
        <v/>
      </c>
      <c r="FS434" s="145" t="str">
        <f>IFERROR(TRUNC(VLOOKUP($E434,'Container Panel'!$B$41:$Z$100,$D434,0)/(VLOOKUP(FS$276,UI!$A$12:$O$51,VLOOKUP(FS$278,$B$276:$C$278,2,0),0)/1000)),"")</f>
        <v/>
      </c>
      <c r="FT434" s="145" t="str">
        <f>IFERROR(TRUNC(VLOOKUP($E434,'Container Panel'!$B$41:$Z$100,$D434,0)/(VLOOKUP(FT$276,UI!$A$12:$O$51,VLOOKUP(FT$278,$B$276:$C$278,2,0),0)/1000)),"")</f>
        <v/>
      </c>
      <c r="FU434" s="145" t="str">
        <f>IFERROR(TRUNC(VLOOKUP($E434,'Container Panel'!$B$41:$Z$100,$D434,0)/(VLOOKUP(FU$276,UI!$A$12:$O$51,VLOOKUP(FU$278,$B$276:$C$278,2,0),0)/1000)),"")</f>
        <v/>
      </c>
      <c r="FV434" s="145" t="str">
        <f>IFERROR(TRUNC(VLOOKUP($E434,'Container Panel'!$B$41:$Z$100,$D434,0)/(VLOOKUP(FV$276,UI!$A$12:$O$51,VLOOKUP(FV$278,$B$276:$C$278,2,0),0)/1000)),"")</f>
        <v/>
      </c>
      <c r="FW434" s="145" t="str">
        <f>IFERROR(TRUNC(VLOOKUP($E434,'Container Panel'!$B$41:$Z$100,$D434,0)/(VLOOKUP(FW$276,UI!$A$12:$O$51,VLOOKUP(FW$278,$B$276:$C$278,2,0),0)/1000)),"")</f>
        <v/>
      </c>
      <c r="FX434" s="145" t="str">
        <f>IFERROR(TRUNC(VLOOKUP($E434,'Container Panel'!$B$41:$Z$100,$D434,0)/(VLOOKUP(FX$276,UI!$A$12:$O$51,VLOOKUP(FX$278,$B$276:$C$278,2,0),0)/1000)),"")</f>
        <v/>
      </c>
      <c r="FY434" s="145" t="str">
        <f>IFERROR(TRUNC(VLOOKUP($E434,'Container Panel'!$B$41:$Z$100,$D434,0)/(VLOOKUP(FY$276,UI!$A$12:$O$51,VLOOKUP(FY$278,$B$276:$C$278,2,0),0)/1000)),"")</f>
        <v/>
      </c>
      <c r="FZ434" s="145" t="str">
        <f>IFERROR(TRUNC(VLOOKUP($E434,'Container Panel'!$B$41:$Z$100,$D434,0)/(VLOOKUP(FZ$276,UI!$A$12:$O$51,VLOOKUP(FZ$278,$B$276:$C$278,2,0),0)/1000)),"")</f>
        <v/>
      </c>
      <c r="GA434" s="145" t="str">
        <f>IFERROR(TRUNC(VLOOKUP($E434,'Container Panel'!$B$41:$Z$100,$D434,0)/(VLOOKUP(GA$276,UI!$A$12:$O$51,VLOOKUP(GA$278,$B$276:$C$278,2,0),0)/1000)),"")</f>
        <v/>
      </c>
      <c r="GB434" s="145" t="str">
        <f>IFERROR(TRUNC(VLOOKUP($E434,'Container Panel'!$B$41:$Z$100,$D434,0)/(VLOOKUP(GB$276,UI!$A$12:$O$51,VLOOKUP(GB$278,$B$276:$C$278,2,0),0)/1000)),"")</f>
        <v/>
      </c>
      <c r="GC434" s="145" t="str">
        <f>IFERROR(TRUNC(VLOOKUP($E434,'Container Panel'!$B$41:$Z$100,$D434,0)/(VLOOKUP(GC$276,UI!$A$12:$O$51,VLOOKUP(GC$278,$B$276:$C$278,2,0),0)/1000)),"")</f>
        <v/>
      </c>
      <c r="GD434" s="145" t="str">
        <f>IFERROR(TRUNC(VLOOKUP($E434,'Container Panel'!$B$41:$Z$100,$D434,0)/(VLOOKUP(GD$276,UI!$A$12:$O$51,VLOOKUP(GD$278,$B$276:$C$278,2,0),0)/1000)),"")</f>
        <v/>
      </c>
      <c r="GE434" s="145" t="str">
        <f>IFERROR(TRUNC(VLOOKUP($E434,'Container Panel'!$B$41:$Z$100,$D434,0)/(VLOOKUP(GE$276,UI!$A$12:$O$51,VLOOKUP(GE$278,$B$276:$C$278,2,0),0)/1000)),"")</f>
        <v/>
      </c>
      <c r="GF434" s="145" t="str">
        <f>IFERROR(TRUNC(VLOOKUP($E434,'Container Panel'!$B$41:$Z$100,$D434,0)/(VLOOKUP(GF$276,UI!$A$12:$O$51,VLOOKUP(GF$278,$B$276:$C$278,2,0),0)/1000)),"")</f>
        <v/>
      </c>
      <c r="GG434" s="145" t="str">
        <f>IFERROR(TRUNC(VLOOKUP($E434,'Container Panel'!$B$41:$Z$100,$D434,0)/(VLOOKUP(GG$276,UI!$A$12:$O$51,VLOOKUP(GG$278,$B$276:$C$278,2,0),0)/1000)),"")</f>
        <v/>
      </c>
      <c r="GH434" s="145" t="str">
        <f>IFERROR(TRUNC(VLOOKUP($E434,'Container Panel'!$B$41:$Z$100,$D434,0)/(VLOOKUP(GH$276,UI!$A$12:$O$51,VLOOKUP(GH$278,$B$276:$C$278,2,0),0)/1000)),"")</f>
        <v/>
      </c>
      <c r="GI434" s="145" t="str">
        <f>IFERROR(TRUNC(VLOOKUP($E434,'Container Panel'!$B$41:$Z$100,$D434,0)/(VLOOKUP(GI$276,UI!$A$12:$O$51,VLOOKUP(GI$278,$B$276:$C$278,2,0),0)/1000)),"")</f>
        <v/>
      </c>
      <c r="GJ434" s="145" t="str">
        <f>IFERROR(TRUNC(VLOOKUP($E434,'Container Panel'!$B$41:$Z$100,$D434,0)/(VLOOKUP(GJ$276,UI!$A$12:$O$51,VLOOKUP(GJ$278,$B$276:$C$278,2,0),0)/1000)),"")</f>
        <v/>
      </c>
      <c r="GK434" s="145" t="str">
        <f>IFERROR(TRUNC(VLOOKUP($E434,'Container Panel'!$B$41:$Z$100,$D434,0)/(VLOOKUP(GK$276,UI!$A$12:$O$51,VLOOKUP(GK$278,$B$276:$C$278,2,0),0)/1000)),"")</f>
        <v/>
      </c>
      <c r="GL434" s="145" t="str">
        <f>IFERROR(TRUNC(VLOOKUP($E434,'Container Panel'!$B$41:$Z$100,$D434,0)/(VLOOKUP(GL$276,UI!$A$12:$O$51,VLOOKUP(GL$278,$B$276:$C$278,2,0),0)/1000)),"")</f>
        <v/>
      </c>
      <c r="GM434" s="145" t="str">
        <f>IFERROR(TRUNC(VLOOKUP($E434,'Container Panel'!$B$41:$Z$100,$D434,0)/(VLOOKUP(GM$276,UI!$A$12:$O$51,VLOOKUP(GM$278,$B$276:$C$278,2,0),0)/1000)),"")</f>
        <v/>
      </c>
      <c r="GN434" s="145" t="str">
        <f>IFERROR(TRUNC(VLOOKUP($E434,'Container Panel'!$B$41:$Z$100,$D434,0)/(VLOOKUP(GN$276,UI!$A$12:$O$51,VLOOKUP(GN$278,$B$276:$C$278,2,0),0)/1000)),"")</f>
        <v/>
      </c>
      <c r="GO434" s="145" t="str">
        <f>IFERROR(TRUNC(VLOOKUP($E434,'Container Panel'!$B$41:$Z$100,$D434,0)/(VLOOKUP(GO$276,UI!$A$12:$O$51,VLOOKUP(GO$278,$B$276:$C$278,2,0),0)/1000)),"")</f>
        <v/>
      </c>
      <c r="GP434" s="145" t="str">
        <f>IFERROR(TRUNC(VLOOKUP($E434,'Container Panel'!$B$41:$Z$100,$D434,0)/(VLOOKUP(GP$276,UI!$A$12:$O$51,VLOOKUP(GP$278,$B$276:$C$278,2,0),0)/1000)),"")</f>
        <v/>
      </c>
      <c r="GQ434" s="145" t="str">
        <f>IFERROR(TRUNC(VLOOKUP($E434,'Container Panel'!$B$41:$Z$100,$D434,0)/(VLOOKUP(GQ$276,UI!$A$12:$O$51,VLOOKUP(GQ$278,$B$276:$C$278,2,0),0)/1000)),"")</f>
        <v/>
      </c>
      <c r="GR434" s="145" t="str">
        <f>IFERROR(TRUNC(VLOOKUP($E434,'Container Panel'!$B$41:$Z$100,$D434,0)/(VLOOKUP(GR$276,UI!$A$12:$O$51,VLOOKUP(GR$278,$B$276:$C$278,2,0),0)/1000)),"")</f>
        <v/>
      </c>
      <c r="GS434" s="145" t="str">
        <f>IFERROR(TRUNC(VLOOKUP($E434,'Container Panel'!$B$41:$Z$100,$D434,0)/(VLOOKUP(GS$276,UI!$A$12:$O$51,VLOOKUP(GS$278,$B$276:$C$278,2,0),0)/1000)),"")</f>
        <v/>
      </c>
      <c r="GT434" s="145" t="str">
        <f>IFERROR(TRUNC(VLOOKUP($E434,'Container Panel'!$B$41:$Z$100,$D434,0)/(VLOOKUP(GT$276,UI!$A$12:$O$51,VLOOKUP(GT$278,$B$276:$C$278,2,0),0)/1000)),"")</f>
        <v/>
      </c>
      <c r="GU434" s="145" t="str">
        <f>IFERROR(TRUNC(VLOOKUP($E434,'Container Panel'!$B$41:$Z$100,$D434,0)/(VLOOKUP(GU$276,UI!$A$12:$O$51,VLOOKUP(GU$278,$B$276:$C$278,2,0),0)/1000)),"")</f>
        <v/>
      </c>
      <c r="GV434" s="145" t="str">
        <f>IFERROR(TRUNC(VLOOKUP($E434,'Container Panel'!$B$41:$Z$100,$D434,0)/(VLOOKUP(GV$276,UI!$A$12:$O$51,VLOOKUP(GV$278,$B$276:$C$278,2,0),0)/1000)),"")</f>
        <v/>
      </c>
      <c r="GW434" s="145" t="str">
        <f>IFERROR(TRUNC(VLOOKUP($E434,'Container Panel'!$B$41:$Z$100,$D434,0)/(VLOOKUP(GW$276,UI!$A$12:$O$51,VLOOKUP(GW$278,$B$276:$C$278,2,0),0)/1000)),"")</f>
        <v/>
      </c>
      <c r="GX434" s="145" t="str">
        <f>IFERROR(TRUNC(VLOOKUP($E434,'Container Panel'!$B$41:$Z$100,$D434,0)/(VLOOKUP(GX$276,UI!$A$12:$O$51,VLOOKUP(GX$278,$B$276:$C$278,2,0),0)/1000)),"")</f>
        <v/>
      </c>
      <c r="GY434" s="145" t="str">
        <f>IFERROR(TRUNC(VLOOKUP($E434,'Container Panel'!$B$41:$Z$100,$D434,0)/(VLOOKUP(GY$276,UI!$A$12:$O$51,VLOOKUP(GY$278,$B$276:$C$278,2,0),0)/1000)),"")</f>
        <v/>
      </c>
      <c r="GZ434" s="145" t="str">
        <f>IFERROR(TRUNC(VLOOKUP($E434,'Container Panel'!$B$41:$Z$100,$D434,0)/(VLOOKUP(GZ$276,UI!$A$12:$O$51,VLOOKUP(GZ$278,$B$276:$C$278,2,0),0)/1000)),"")</f>
        <v/>
      </c>
      <c r="HA434" s="145" t="str">
        <f>IFERROR(TRUNC(VLOOKUP($E434,'Container Panel'!$B$41:$Z$100,$D434,0)/(VLOOKUP(HA$276,UI!$A$12:$O$51,VLOOKUP(HA$278,$B$276:$C$278,2,0),0)/1000)),"")</f>
        <v/>
      </c>
      <c r="HB434" s="145" t="str">
        <f>IFERROR(TRUNC(VLOOKUP($E434,'Container Panel'!$B$41:$Z$100,$D434,0)/(VLOOKUP(HB$276,UI!$A$12:$O$51,VLOOKUP(HB$278,$B$276:$C$278,2,0),0)/1000)),"")</f>
        <v/>
      </c>
      <c r="HC434" s="145" t="str">
        <f>IFERROR(TRUNC(VLOOKUP($E434,'Container Panel'!$B$41:$Z$100,$D434,0)/(VLOOKUP(HC$276,UI!$A$12:$O$51,VLOOKUP(HC$278,$B$276:$C$278,2,0),0)/1000)),"")</f>
        <v/>
      </c>
      <c r="HD434" s="145" t="str">
        <f>IFERROR(TRUNC(VLOOKUP($E434,'Container Panel'!$B$41:$Z$100,$D434,0)/(VLOOKUP(HD$276,UI!$A$12:$O$51,VLOOKUP(HD$278,$B$276:$C$278,2,0),0)/1000)),"")</f>
        <v/>
      </c>
      <c r="HE434" s="145" t="str">
        <f>IFERROR(TRUNC(VLOOKUP($E434,'Container Panel'!$B$41:$Z$100,$D434,0)/(VLOOKUP(HE$276,UI!$A$12:$O$51,VLOOKUP(HE$278,$B$276:$C$278,2,0),0)/1000)),"")</f>
        <v/>
      </c>
      <c r="HF434" s="145" t="str">
        <f>IFERROR(TRUNC(VLOOKUP($E434,'Container Panel'!$B$41:$Z$100,$D434,0)/(VLOOKUP(HF$276,UI!$A$12:$O$51,VLOOKUP(HF$278,$B$276:$C$278,2,0),0)/1000)),"")</f>
        <v/>
      </c>
      <c r="HG434" s="145" t="str">
        <f>IFERROR(TRUNC(VLOOKUP($E434,'Container Panel'!$B$41:$Z$100,$D434,0)/(VLOOKUP(HG$276,UI!$A$12:$O$51,VLOOKUP(HG$278,$B$276:$C$278,2,0),0)/1000)),"")</f>
        <v/>
      </c>
      <c r="HH434" s="145" t="str">
        <f>IFERROR(TRUNC(VLOOKUP($E434,'Container Panel'!$B$41:$Z$100,$D434,0)/(VLOOKUP(HH$276,UI!$A$12:$O$51,VLOOKUP(HH$278,$B$276:$C$278,2,0),0)/1000)),"")</f>
        <v/>
      </c>
      <c r="HI434" s="145" t="str">
        <f>IFERROR(TRUNC(VLOOKUP($E434,'Container Panel'!$B$41:$Z$100,$D434,0)/(VLOOKUP(HI$276,UI!$A$12:$O$51,VLOOKUP(HI$278,$B$276:$C$278,2,0),0)/1000)),"")</f>
        <v/>
      </c>
      <c r="HJ434" s="145" t="str">
        <f>IFERROR(TRUNC(VLOOKUP($E434,'Container Panel'!$B$41:$Z$100,$D434,0)/(VLOOKUP(HJ$276,UI!$A$12:$O$51,VLOOKUP(HJ$278,$B$276:$C$278,2,0),0)/1000)),"")</f>
        <v/>
      </c>
      <c r="HK434" s="145" t="str">
        <f>IFERROR(TRUNC(VLOOKUP($E434,'Container Panel'!$B$41:$Z$100,$D434,0)/(VLOOKUP(HK$276,UI!$A$12:$O$51,VLOOKUP(HK$278,$B$276:$C$278,2,0),0)/1000)),"")</f>
        <v/>
      </c>
      <c r="HL434" s="145" t="str">
        <f>IFERROR(TRUNC(VLOOKUP($E434,'Container Panel'!$B$41:$Z$100,$D434,0)/(VLOOKUP(HL$276,UI!$A$12:$O$51,VLOOKUP(HL$278,$B$276:$C$278,2,0),0)/1000)),"")</f>
        <v/>
      </c>
      <c r="HM434" s="145" t="str">
        <f>IFERROR(TRUNC(VLOOKUP($E434,'Container Panel'!$B$41:$Z$100,$D434,0)/(VLOOKUP(HM$276,UI!$A$12:$O$51,VLOOKUP(HM$278,$B$276:$C$278,2,0),0)/1000)),"")</f>
        <v/>
      </c>
      <c r="HN434" s="145" t="str">
        <f>IFERROR(TRUNC(VLOOKUP($E434,'Container Panel'!$B$41:$Z$100,$D434,0)/(VLOOKUP(HN$276,UI!$A$12:$O$51,VLOOKUP(HN$278,$B$276:$C$278,2,0),0)/1000)),"")</f>
        <v/>
      </c>
      <c r="HO434" s="145" t="str">
        <f>IFERROR(TRUNC(VLOOKUP($E434,'Container Panel'!$B$41:$Z$100,$D434,0)/(VLOOKUP(HO$276,UI!$A$12:$O$51,VLOOKUP(HO$278,$B$276:$C$278,2,0),0)/1000)),"")</f>
        <v/>
      </c>
      <c r="HP434" s="145" t="str">
        <f>IFERROR(TRUNC(VLOOKUP($E434,'Container Panel'!$B$41:$Z$100,$D434,0)/(VLOOKUP(HP$276,UI!$A$12:$O$51,VLOOKUP(HP$278,$B$276:$C$278,2,0),0)/1000)),"")</f>
        <v/>
      </c>
      <c r="HQ434" s="145" t="str">
        <f>IFERROR(TRUNC(VLOOKUP($E434,'Container Panel'!$B$41:$Z$100,$D434,0)/(VLOOKUP(HQ$276,UI!$A$12:$O$51,VLOOKUP(HQ$278,$B$276:$C$278,2,0),0)/1000)),"")</f>
        <v/>
      </c>
      <c r="HR434" s="145" t="str">
        <f>IFERROR(TRUNC(VLOOKUP($E434,'Container Panel'!$B$41:$Z$100,$D434,0)/(VLOOKUP(HR$276,UI!$A$12:$O$51,VLOOKUP(HR$278,$B$276:$C$278,2,0),0)/1000)),"")</f>
        <v/>
      </c>
      <c r="HS434" s="145" t="str">
        <f>IFERROR(TRUNC(VLOOKUP($E434,'Container Panel'!$B$41:$Z$100,$D434,0)/(VLOOKUP(HS$276,UI!$A$12:$O$51,VLOOKUP(HS$278,$B$276:$C$278,2,0),0)/1000)),"")</f>
        <v/>
      </c>
      <c r="HT434" s="145" t="str">
        <f>IFERROR(TRUNC(VLOOKUP($E434,'Container Panel'!$B$41:$Z$100,$D434,0)/(VLOOKUP(HT$276,UI!$A$12:$O$51,VLOOKUP(HT$278,$B$276:$C$278,2,0),0)/1000)),"")</f>
        <v/>
      </c>
      <c r="HU434" s="145" t="str">
        <f>IFERROR(TRUNC(VLOOKUP($E434,'Container Panel'!$B$41:$Z$100,$D434,0)/(VLOOKUP(HU$276,UI!$A$12:$O$51,VLOOKUP(HU$278,$B$276:$C$278,2,0),0)/1000)),"")</f>
        <v/>
      </c>
      <c r="HV434" s="145" t="str">
        <f>IFERROR(TRUNC(VLOOKUP($E434,'Container Panel'!$B$41:$Z$100,$D434,0)/(VLOOKUP(HV$276,UI!$A$12:$O$51,VLOOKUP(HV$278,$B$276:$C$278,2,0),0)/1000)),"")</f>
        <v/>
      </c>
      <c r="HW434" s="145" t="str">
        <f>IFERROR(TRUNC(VLOOKUP($E434,'Container Panel'!$B$41:$Z$100,$D434,0)/(VLOOKUP(HW$276,UI!$A$12:$O$51,VLOOKUP(HW$278,$B$276:$C$278,2,0),0)/1000)),"")</f>
        <v/>
      </c>
      <c r="HX434" s="145" t="str">
        <f>IFERROR(TRUNC(VLOOKUP($E434,'Container Panel'!$B$41:$Z$100,$D434,0)/(VLOOKUP(HX$276,UI!$A$12:$O$51,VLOOKUP(HX$278,$B$276:$C$278,2,0),0)/1000)),"")</f>
        <v/>
      </c>
      <c r="HY434" s="145" t="str">
        <f>IFERROR(TRUNC(VLOOKUP($E434,'Container Panel'!$B$41:$Z$100,$D434,0)/(VLOOKUP(HY$276,UI!$A$12:$O$51,VLOOKUP(HY$278,$B$276:$C$278,2,0),0)/1000)),"")</f>
        <v/>
      </c>
      <c r="HZ434" s="145" t="str">
        <f>IFERROR(TRUNC(VLOOKUP($E434,'Container Panel'!$B$41:$Z$100,$D434,0)/(VLOOKUP(HZ$276,UI!$A$12:$O$51,VLOOKUP(HZ$278,$B$276:$C$278,2,0),0)/1000)),"")</f>
        <v/>
      </c>
      <c r="IA434" s="145" t="str">
        <f>IFERROR(TRUNC(VLOOKUP($E434,'Container Panel'!$B$41:$Z$100,$D434,0)/(VLOOKUP(IA$276,UI!$A$12:$O$51,VLOOKUP(IA$278,$B$276:$C$278,2,0),0)/1000)),"")</f>
        <v/>
      </c>
      <c r="IB434" s="145" t="str">
        <f>IFERROR(TRUNC(VLOOKUP($E434,'Container Panel'!$B$41:$Z$100,$D434,0)/(VLOOKUP(IB$276,UI!$A$12:$O$51,VLOOKUP(IB$278,$B$276:$C$278,2,0),0)/1000)),"")</f>
        <v/>
      </c>
      <c r="IC434" s="145" t="str">
        <f>IFERROR(TRUNC(VLOOKUP($E434,'Container Panel'!$B$41:$Z$100,$D434,0)/(VLOOKUP(IC$276,UI!$A$12:$O$51,VLOOKUP(IC$278,$B$276:$C$278,2,0),0)/1000)),"")</f>
        <v/>
      </c>
      <c r="ID434" s="145" t="str">
        <f>IFERROR(TRUNC(VLOOKUP($E434,'Container Panel'!$B$41:$Z$100,$D434,0)/(VLOOKUP(ID$276,UI!$A$12:$O$51,VLOOKUP(ID$278,$B$276:$C$278,2,0),0)/1000)),"")</f>
        <v/>
      </c>
      <c r="IE434" s="145" t="str">
        <f>IFERROR(TRUNC(VLOOKUP($E434,'Container Panel'!$B$41:$Z$100,$D434,0)/(VLOOKUP(IE$276,UI!$A$12:$O$51,VLOOKUP(IE$278,$B$276:$C$278,2,0),0)/1000)),"")</f>
        <v/>
      </c>
      <c r="IF434" s="145" t="str">
        <f>IFERROR(TRUNC(VLOOKUP($E434,'Container Panel'!$B$41:$Z$100,$D434,0)/(VLOOKUP(IF$276,UI!$A$12:$O$51,VLOOKUP(IF$278,$B$276:$C$278,2,0),0)/1000)),"")</f>
        <v/>
      </c>
      <c r="IG434" s="145" t="str">
        <f>IFERROR(TRUNC(VLOOKUP($E434,'Container Panel'!$B$41:$Z$100,$D434,0)/(VLOOKUP(IG$276,UI!$A$12:$O$51,VLOOKUP(IG$278,$B$276:$C$278,2,0),0)/1000)),"")</f>
        <v/>
      </c>
      <c r="IH434" s="145" t="str">
        <f>IFERROR(TRUNC(VLOOKUP($E434,'Container Panel'!$B$41:$Z$100,$D434,0)/(VLOOKUP(IH$276,UI!$A$12:$O$51,VLOOKUP(IH$278,$B$276:$C$278,2,0),0)/1000)),"")</f>
        <v/>
      </c>
      <c r="II434" s="145" t="str">
        <f>IFERROR(TRUNC(VLOOKUP($E434,'Container Panel'!$B$41:$Z$100,$D434,0)/(VLOOKUP(II$276,UI!$A$12:$O$51,VLOOKUP(II$278,$B$276:$C$278,2,0),0)/1000)),"")</f>
        <v/>
      </c>
      <c r="IJ434" s="145" t="str">
        <f>IFERROR(TRUNC(VLOOKUP($E434,'Container Panel'!$B$41:$Z$100,$D434,0)/(VLOOKUP(IJ$276,UI!$A$12:$O$51,VLOOKUP(IJ$278,$B$276:$C$278,2,0),0)/1000)),"")</f>
        <v/>
      </c>
      <c r="IK434" s="145" t="str">
        <f>IFERROR(TRUNC(VLOOKUP($E434,'Container Panel'!$B$41:$Z$100,$D434,0)/(VLOOKUP(IK$276,UI!$A$12:$O$51,VLOOKUP(IK$278,$B$276:$C$278,2,0),0)/1000)),"")</f>
        <v/>
      </c>
      <c r="IL434" s="145" t="str">
        <f>IFERROR(TRUNC(VLOOKUP($E434,'Container Panel'!$B$41:$Z$100,$D434,0)/(VLOOKUP(IL$276,UI!$A$12:$O$51,VLOOKUP(IL$278,$B$276:$C$278,2,0),0)/1000)),"")</f>
        <v/>
      </c>
    </row>
    <row r="435" spans="2:246">
      <c r="B435" s="74">
        <v>155</v>
      </c>
      <c r="C435" s="74">
        <f t="shared" si="198"/>
        <v>52</v>
      </c>
      <c r="D435" s="163">
        <f>MOD(B435,3)+'Container Panel'!$Q$38</f>
        <v>18</v>
      </c>
      <c r="E435" s="143">
        <f t="shared" si="197"/>
        <v>0</v>
      </c>
      <c r="F435" s="144" t="s">
        <v>29</v>
      </c>
      <c r="G435" s="145" t="str">
        <f>IFERROR(IF(AND(G$272=list!$D$3,'Box Calculation'!G$279&lt;&gt;"h",$E435&lt;&gt;0),0,IF(AND(G$273=list!$D$2,$E435&lt;&gt;0,TRUNC(VLOOKUP($E435,'Container Panel'!$B$41:$Z$100,$D435,0)/(VLOOKUP(G$276,UI!$A$12:$O$51,VLOOKUP(G$279,$B$276:$C$278,2,0),0)/1000))&gt;0),1,TRUNC(VLOOKUP($E435,'Container Panel'!$B$41:$Z$100,$D435,0)/(VLOOKUP(G$276,UI!$A$12:$O$51,VLOOKUP(G$279,$B$276:$C$278,2,0),0)/1000)))),"")</f>
        <v/>
      </c>
      <c r="H435" s="145" t="str">
        <f>IFERROR(IF(AND(H$272=list!$D$3,'Box Calculation'!H$279&lt;&gt;"h",$E435&lt;&gt;0),0,IF(AND(H$273=list!$D$2,$E435&lt;&gt;0,TRUNC(VLOOKUP($E435,'Container Panel'!$B$41:$Z$100,$D435,0)/(VLOOKUP(H$276,UI!$A$12:$O$51,VLOOKUP(H$279,$B$276:$C$278,2,0),0)/1000))&gt;0),1,TRUNC(VLOOKUP($E435,'Container Panel'!$B$41:$Z$100,$D435,0)/(VLOOKUP(H$276,UI!$A$12:$O$51,VLOOKUP(H$279,$B$276:$C$278,2,0),0)/1000)))),"")</f>
        <v/>
      </c>
      <c r="I435" s="145" t="str">
        <f>IFERROR(IF(AND(I$272=list!$D$3,'Box Calculation'!I$279&lt;&gt;"h",$E435&lt;&gt;0),0,IF(AND(I$273=list!$D$2,$E435&lt;&gt;0,TRUNC(VLOOKUP($E435,'Container Panel'!$B$41:$Z$100,$D435,0)/(VLOOKUP(I$276,UI!$A$12:$O$51,VLOOKUP(I$279,$B$276:$C$278,2,0),0)/1000))&gt;0),1,TRUNC(VLOOKUP($E435,'Container Panel'!$B$41:$Z$100,$D435,0)/(VLOOKUP(I$276,UI!$A$12:$O$51,VLOOKUP(I$279,$B$276:$C$278,2,0),0)/1000)))),"")</f>
        <v/>
      </c>
      <c r="J435" s="145" t="str">
        <f>IFERROR(IF(AND(J$272=list!$D$3,'Box Calculation'!J$279&lt;&gt;"h",$E435&lt;&gt;0),0,IF(AND(J$273=list!$D$2,$E435&lt;&gt;0,TRUNC(VLOOKUP($E435,'Container Panel'!$B$41:$Z$100,$D435,0)/(VLOOKUP(J$276,UI!$A$12:$O$51,VLOOKUP(J$279,$B$276:$C$278,2,0),0)/1000))&gt;0),1,TRUNC(VLOOKUP($E435,'Container Panel'!$B$41:$Z$100,$D435,0)/(VLOOKUP(J$276,UI!$A$12:$O$51,VLOOKUP(J$279,$B$276:$C$278,2,0),0)/1000)))),"")</f>
        <v/>
      </c>
      <c r="K435" s="145" t="str">
        <f>IFERROR(IF(AND(K$272=list!$D$3,'Box Calculation'!K$279&lt;&gt;"h",$E435&lt;&gt;0),0,IF(AND(K$273=list!$D$2,$E435&lt;&gt;0,TRUNC(VLOOKUP($E435,'Container Panel'!$B$41:$Z$100,$D435,0)/(VLOOKUP(K$276,UI!$A$12:$O$51,VLOOKUP(K$279,$B$276:$C$278,2,0),0)/1000))&gt;0),1,TRUNC(VLOOKUP($E435,'Container Panel'!$B$41:$Z$100,$D435,0)/(VLOOKUP(K$276,UI!$A$12:$O$51,VLOOKUP(K$279,$B$276:$C$278,2,0),0)/1000)))),"")</f>
        <v/>
      </c>
      <c r="L435" s="145" t="str">
        <f>IFERROR(IF(AND(L$272=list!$D$3,'Box Calculation'!L$279&lt;&gt;"h",$E435&lt;&gt;0),0,IF(AND(L$273=list!$D$2,$E435&lt;&gt;0,TRUNC(VLOOKUP($E435,'Container Panel'!$B$41:$Z$100,$D435,0)/(VLOOKUP(L$276,UI!$A$12:$O$51,VLOOKUP(L$279,$B$276:$C$278,2,0),0)/1000))&gt;0),1,TRUNC(VLOOKUP($E435,'Container Panel'!$B$41:$Z$100,$D435,0)/(VLOOKUP(L$276,UI!$A$12:$O$51,VLOOKUP(L$279,$B$276:$C$278,2,0),0)/1000)))),"")</f>
        <v/>
      </c>
      <c r="M435" s="145" t="str">
        <f>IFERROR(IF(AND(M$272=list!$D$3,'Box Calculation'!M$279&lt;&gt;"h",$E435&lt;&gt;0),0,IF(AND(M$273=list!$D$2,$E435&lt;&gt;0,TRUNC(VLOOKUP($E435,'Container Panel'!$B$41:$Z$100,$D435,0)/(VLOOKUP(M$276,UI!$A$12:$O$51,VLOOKUP(M$279,$B$276:$C$278,2,0),0)/1000))&gt;0),1,TRUNC(VLOOKUP($E435,'Container Panel'!$B$41:$Z$100,$D435,0)/(VLOOKUP(M$276,UI!$A$12:$O$51,VLOOKUP(M$279,$B$276:$C$278,2,0),0)/1000)))),"")</f>
        <v/>
      </c>
      <c r="N435" s="145" t="str">
        <f>IFERROR(IF(AND(N$272=list!$D$3,'Box Calculation'!N$279&lt;&gt;"h",$E435&lt;&gt;0),0,IF(AND(N$273=list!$D$2,$E435&lt;&gt;0,TRUNC(VLOOKUP($E435,'Container Panel'!$B$41:$Z$100,$D435,0)/(VLOOKUP(N$276,UI!$A$12:$O$51,VLOOKUP(N$279,$B$276:$C$278,2,0),0)/1000))&gt;0),1,TRUNC(VLOOKUP($E435,'Container Panel'!$B$41:$Z$100,$D435,0)/(VLOOKUP(N$276,UI!$A$12:$O$51,VLOOKUP(N$279,$B$276:$C$278,2,0),0)/1000)))),"")</f>
        <v/>
      </c>
      <c r="O435" s="145" t="str">
        <f>IFERROR(IF(AND(O$272=list!$D$3,'Box Calculation'!O$279&lt;&gt;"h",$E435&lt;&gt;0),0,IF(AND(O$273=list!$D$2,$E435&lt;&gt;0,TRUNC(VLOOKUP($E435,'Container Panel'!$B$41:$Z$100,$D435,0)/(VLOOKUP(O$276,UI!$A$12:$O$51,VLOOKUP(O$279,$B$276:$C$278,2,0),0)/1000))&gt;0),1,TRUNC(VLOOKUP($E435,'Container Panel'!$B$41:$Z$100,$D435,0)/(VLOOKUP(O$276,UI!$A$12:$O$51,VLOOKUP(O$279,$B$276:$C$278,2,0),0)/1000)))),"")</f>
        <v/>
      </c>
      <c r="P435" s="145" t="str">
        <f>IFERROR(IF(AND(P$272=list!$D$3,'Box Calculation'!P$279&lt;&gt;"h",$E435&lt;&gt;0),0,IF(AND(P$273=list!$D$2,$E435&lt;&gt;0,TRUNC(VLOOKUP($E435,'Container Panel'!$B$41:$Z$100,$D435,0)/(VLOOKUP(P$276,UI!$A$12:$O$51,VLOOKUP(P$279,$B$276:$C$278,2,0),0)/1000))&gt;0),1,TRUNC(VLOOKUP($E435,'Container Panel'!$B$41:$Z$100,$D435,0)/(VLOOKUP(P$276,UI!$A$12:$O$51,VLOOKUP(P$279,$B$276:$C$278,2,0),0)/1000)))),"")</f>
        <v/>
      </c>
      <c r="Q435" s="145" t="str">
        <f>IFERROR(IF(AND(Q$272=list!$D$3,'Box Calculation'!Q$279&lt;&gt;"h",$E435&lt;&gt;0),0,IF(AND(Q$273=list!$D$2,$E435&lt;&gt;0,TRUNC(VLOOKUP($E435,'Container Panel'!$B$41:$Z$100,$D435,0)/(VLOOKUP(Q$276,UI!$A$12:$O$51,VLOOKUP(Q$279,$B$276:$C$278,2,0),0)/1000))&gt;0),1,TRUNC(VLOOKUP($E435,'Container Panel'!$B$41:$Z$100,$D435,0)/(VLOOKUP(Q$276,UI!$A$12:$O$51,VLOOKUP(Q$279,$B$276:$C$278,2,0),0)/1000)))),"")</f>
        <v/>
      </c>
      <c r="R435" s="145" t="str">
        <f>IFERROR(IF(AND(R$272=list!$D$3,'Box Calculation'!R$279&lt;&gt;"h",$E435&lt;&gt;0),0,IF(AND(R$273=list!$D$2,$E435&lt;&gt;0,TRUNC(VLOOKUP($E435,'Container Panel'!$B$41:$Z$100,$D435,0)/(VLOOKUP(R$276,UI!$A$12:$O$51,VLOOKUP(R$279,$B$276:$C$278,2,0),0)/1000))&gt;0),1,TRUNC(VLOOKUP($E435,'Container Panel'!$B$41:$Z$100,$D435,0)/(VLOOKUP(R$276,UI!$A$12:$O$51,VLOOKUP(R$279,$B$276:$C$278,2,0),0)/1000)))),"")</f>
        <v/>
      </c>
      <c r="S435" s="145" t="str">
        <f>IFERROR(IF(AND(S$272=list!$D$3,'Box Calculation'!S$279&lt;&gt;"h",$E435&lt;&gt;0),0,IF(AND(S$273=list!$D$2,$E435&lt;&gt;0,TRUNC(VLOOKUP($E435,'Container Panel'!$B$41:$Z$100,$D435,0)/(VLOOKUP(S$276,UI!$A$12:$O$51,VLOOKUP(S$279,$B$276:$C$278,2,0),0)/1000))&gt;0),1,TRUNC(VLOOKUP($E435,'Container Panel'!$B$41:$Z$100,$D435,0)/(VLOOKUP(S$276,UI!$A$12:$O$51,VLOOKUP(S$279,$B$276:$C$278,2,0),0)/1000)))),"")</f>
        <v/>
      </c>
      <c r="T435" s="145" t="str">
        <f>IFERROR(IF(AND(T$272=list!$D$3,'Box Calculation'!T$279&lt;&gt;"h",$E435&lt;&gt;0),0,IF(AND(T$273=list!$D$2,$E435&lt;&gt;0,TRUNC(VLOOKUP($E435,'Container Panel'!$B$41:$Z$100,$D435,0)/(VLOOKUP(T$276,UI!$A$12:$O$51,VLOOKUP(T$279,$B$276:$C$278,2,0),0)/1000))&gt;0),1,TRUNC(VLOOKUP($E435,'Container Panel'!$B$41:$Z$100,$D435,0)/(VLOOKUP(T$276,UI!$A$12:$O$51,VLOOKUP(T$279,$B$276:$C$278,2,0),0)/1000)))),"")</f>
        <v/>
      </c>
      <c r="U435" s="145" t="str">
        <f>IFERROR(IF(AND(U$272=list!$D$3,'Box Calculation'!U$279&lt;&gt;"h",$E435&lt;&gt;0),0,IF(AND(U$273=list!$D$2,$E435&lt;&gt;0,TRUNC(VLOOKUP($E435,'Container Panel'!$B$41:$Z$100,$D435,0)/(VLOOKUP(U$276,UI!$A$12:$O$51,VLOOKUP(U$279,$B$276:$C$278,2,0),0)/1000))&gt;0),1,TRUNC(VLOOKUP($E435,'Container Panel'!$B$41:$Z$100,$D435,0)/(VLOOKUP(U$276,UI!$A$12:$O$51,VLOOKUP(U$279,$B$276:$C$278,2,0),0)/1000)))),"")</f>
        <v/>
      </c>
      <c r="V435" s="145" t="str">
        <f>IFERROR(IF(AND(V$272=list!$D$3,'Box Calculation'!V$279&lt;&gt;"h",$E435&lt;&gt;0),0,IF(AND(V$273=list!$D$2,$E435&lt;&gt;0,TRUNC(VLOOKUP($E435,'Container Panel'!$B$41:$Z$100,$D435,0)/(VLOOKUP(V$276,UI!$A$12:$O$51,VLOOKUP(V$279,$B$276:$C$278,2,0),0)/1000))&gt;0),1,TRUNC(VLOOKUP($E435,'Container Panel'!$B$41:$Z$100,$D435,0)/(VLOOKUP(V$276,UI!$A$12:$O$51,VLOOKUP(V$279,$B$276:$C$278,2,0),0)/1000)))),"")</f>
        <v/>
      </c>
      <c r="W435" s="145" t="str">
        <f>IFERROR(IF(AND(W$272=list!$D$3,'Box Calculation'!W$279&lt;&gt;"h",$E435&lt;&gt;0),0,IF(AND(W$273=list!$D$2,$E435&lt;&gt;0,TRUNC(VLOOKUP($E435,'Container Panel'!$B$41:$Z$100,$D435,0)/(VLOOKUP(W$276,UI!$A$12:$O$51,VLOOKUP(W$279,$B$276:$C$278,2,0),0)/1000))&gt;0),1,TRUNC(VLOOKUP($E435,'Container Panel'!$B$41:$Z$100,$D435,0)/(VLOOKUP(W$276,UI!$A$12:$O$51,VLOOKUP(W$279,$B$276:$C$278,2,0),0)/1000)))),"")</f>
        <v/>
      </c>
      <c r="X435" s="145" t="str">
        <f>IFERROR(IF(AND(X$272=list!$D$3,'Box Calculation'!X$279&lt;&gt;"h",$E435&lt;&gt;0),0,IF(AND(X$273=list!$D$2,$E435&lt;&gt;0,TRUNC(VLOOKUP($E435,'Container Panel'!$B$41:$Z$100,$D435,0)/(VLOOKUP(X$276,UI!$A$12:$O$51,VLOOKUP(X$279,$B$276:$C$278,2,0),0)/1000))&gt;0),1,TRUNC(VLOOKUP($E435,'Container Panel'!$B$41:$Z$100,$D435,0)/(VLOOKUP(X$276,UI!$A$12:$O$51,VLOOKUP(X$279,$B$276:$C$278,2,0),0)/1000)))),"")</f>
        <v/>
      </c>
      <c r="Y435" s="145" t="str">
        <f>IFERROR(IF(AND(Y$272=list!$D$3,'Box Calculation'!Y$279&lt;&gt;"h",$E435&lt;&gt;0),0,IF(AND(Y$273=list!$D$2,$E435&lt;&gt;0,TRUNC(VLOOKUP($E435,'Container Panel'!$B$41:$Z$100,$D435,0)/(VLOOKUP(Y$276,UI!$A$12:$O$51,VLOOKUP(Y$279,$B$276:$C$278,2,0),0)/1000))&gt;0),1,TRUNC(VLOOKUP($E435,'Container Panel'!$B$41:$Z$100,$D435,0)/(VLOOKUP(Y$276,UI!$A$12:$O$51,VLOOKUP(Y$279,$B$276:$C$278,2,0),0)/1000)))),"")</f>
        <v/>
      </c>
      <c r="Z435" s="145" t="str">
        <f>IFERROR(IF(AND(Z$272=list!$D$3,'Box Calculation'!Z$279&lt;&gt;"h",$E435&lt;&gt;0),0,IF(AND(Z$273=list!$D$2,$E435&lt;&gt;0,TRUNC(VLOOKUP($E435,'Container Panel'!$B$41:$Z$100,$D435,0)/(VLOOKUP(Z$276,UI!$A$12:$O$51,VLOOKUP(Z$279,$B$276:$C$278,2,0),0)/1000))&gt;0),1,TRUNC(VLOOKUP($E435,'Container Panel'!$B$41:$Z$100,$D435,0)/(VLOOKUP(Z$276,UI!$A$12:$O$51,VLOOKUP(Z$279,$B$276:$C$278,2,0),0)/1000)))),"")</f>
        <v/>
      </c>
      <c r="AA435" s="145" t="str">
        <f>IFERROR(IF(AND(AA$272=list!$D$3,'Box Calculation'!AA$279&lt;&gt;"h",$E435&lt;&gt;0),0,IF(AND(AA$273=list!$D$2,$E435&lt;&gt;0,TRUNC(VLOOKUP($E435,'Container Panel'!$B$41:$Z$100,$D435,0)/(VLOOKUP(AA$276,UI!$A$12:$O$51,VLOOKUP(AA$279,$B$276:$C$278,2,0),0)/1000))&gt;0),1,TRUNC(VLOOKUP($E435,'Container Panel'!$B$41:$Z$100,$D435,0)/(VLOOKUP(AA$276,UI!$A$12:$O$51,VLOOKUP(AA$279,$B$276:$C$278,2,0),0)/1000)))),"")</f>
        <v/>
      </c>
      <c r="AB435" s="145" t="str">
        <f>IFERROR(IF(AND(AB$272=list!$D$3,'Box Calculation'!AB$279&lt;&gt;"h",$E435&lt;&gt;0),0,IF(AND(AB$273=list!$D$2,$E435&lt;&gt;0,TRUNC(VLOOKUP($E435,'Container Panel'!$B$41:$Z$100,$D435,0)/(VLOOKUP(AB$276,UI!$A$12:$O$51,VLOOKUP(AB$279,$B$276:$C$278,2,0),0)/1000))&gt;0),1,TRUNC(VLOOKUP($E435,'Container Panel'!$B$41:$Z$100,$D435,0)/(VLOOKUP(AB$276,UI!$A$12:$O$51,VLOOKUP(AB$279,$B$276:$C$278,2,0),0)/1000)))),"")</f>
        <v/>
      </c>
      <c r="AC435" s="145" t="str">
        <f>IFERROR(IF(AND(AC$272=list!$D$3,'Box Calculation'!AC$279&lt;&gt;"h",$E435&lt;&gt;0),0,IF(AND(AC$273=list!$D$2,$E435&lt;&gt;0,TRUNC(VLOOKUP($E435,'Container Panel'!$B$41:$Z$100,$D435,0)/(VLOOKUP(AC$276,UI!$A$12:$O$51,VLOOKUP(AC$279,$B$276:$C$278,2,0),0)/1000))&gt;0),1,TRUNC(VLOOKUP($E435,'Container Panel'!$B$41:$Z$100,$D435,0)/(VLOOKUP(AC$276,UI!$A$12:$O$51,VLOOKUP(AC$279,$B$276:$C$278,2,0),0)/1000)))),"")</f>
        <v/>
      </c>
      <c r="AD435" s="145" t="str">
        <f>IFERROR(IF(AND(AD$272=list!$D$3,'Box Calculation'!AD$279&lt;&gt;"h",$E435&lt;&gt;0),0,IF(AND(AD$273=list!$D$2,$E435&lt;&gt;0,TRUNC(VLOOKUP($E435,'Container Panel'!$B$41:$Z$100,$D435,0)/(VLOOKUP(AD$276,UI!$A$12:$O$51,VLOOKUP(AD$279,$B$276:$C$278,2,0),0)/1000))&gt;0),1,TRUNC(VLOOKUP($E435,'Container Panel'!$B$41:$Z$100,$D435,0)/(VLOOKUP(AD$276,UI!$A$12:$O$51,VLOOKUP(AD$279,$B$276:$C$278,2,0),0)/1000)))),"")</f>
        <v/>
      </c>
      <c r="AE435" s="145" t="str">
        <f>IFERROR(IF(AND(AE$272=list!$D$3,'Box Calculation'!AE$279&lt;&gt;"h",$E435&lt;&gt;0),0,IF(AND(AE$273=list!$D$2,$E435&lt;&gt;0,TRUNC(VLOOKUP($E435,'Container Panel'!$B$41:$Z$100,$D435,0)/(VLOOKUP(AE$276,UI!$A$12:$O$51,VLOOKUP(AE$279,$B$276:$C$278,2,0),0)/1000))&gt;0),1,TRUNC(VLOOKUP($E435,'Container Panel'!$B$41:$Z$100,$D435,0)/(VLOOKUP(AE$276,UI!$A$12:$O$51,VLOOKUP(AE$279,$B$276:$C$278,2,0),0)/1000)))),"")</f>
        <v/>
      </c>
      <c r="AF435" s="145" t="str">
        <f>IFERROR(IF(AND(AF$272=list!$D$3,'Box Calculation'!AF$279&lt;&gt;"h",$E435&lt;&gt;0),0,IF(AND(AF$273=list!$D$2,$E435&lt;&gt;0,TRUNC(VLOOKUP($E435,'Container Panel'!$B$41:$Z$100,$D435,0)/(VLOOKUP(AF$276,UI!$A$12:$O$51,VLOOKUP(AF$279,$B$276:$C$278,2,0),0)/1000))&gt;0),1,TRUNC(VLOOKUP($E435,'Container Panel'!$B$41:$Z$100,$D435,0)/(VLOOKUP(AF$276,UI!$A$12:$O$51,VLOOKUP(AF$279,$B$276:$C$278,2,0),0)/1000)))),"")</f>
        <v/>
      </c>
      <c r="AG435" s="145" t="str">
        <f>IFERROR(IF(AND(AG$272=list!$D$3,'Box Calculation'!AG$279&lt;&gt;"h",$E435&lt;&gt;0),0,IF(AND(AG$273=list!$D$2,$E435&lt;&gt;0,TRUNC(VLOOKUP($E435,'Container Panel'!$B$41:$Z$100,$D435,0)/(VLOOKUP(AG$276,UI!$A$12:$O$51,VLOOKUP(AG$279,$B$276:$C$278,2,0),0)/1000))&gt;0),1,TRUNC(VLOOKUP($E435,'Container Panel'!$B$41:$Z$100,$D435,0)/(VLOOKUP(AG$276,UI!$A$12:$O$51,VLOOKUP(AG$279,$B$276:$C$278,2,0),0)/1000)))),"")</f>
        <v/>
      </c>
      <c r="AH435" s="145" t="str">
        <f>IFERROR(IF(AND(AH$272=list!$D$3,'Box Calculation'!AH$279&lt;&gt;"h",$E435&lt;&gt;0),0,IF(AND(AH$273=list!$D$2,$E435&lt;&gt;0,TRUNC(VLOOKUP($E435,'Container Panel'!$B$41:$Z$100,$D435,0)/(VLOOKUP(AH$276,UI!$A$12:$O$51,VLOOKUP(AH$279,$B$276:$C$278,2,0),0)/1000))&gt;0),1,TRUNC(VLOOKUP($E435,'Container Panel'!$B$41:$Z$100,$D435,0)/(VLOOKUP(AH$276,UI!$A$12:$O$51,VLOOKUP(AH$279,$B$276:$C$278,2,0),0)/1000)))),"")</f>
        <v/>
      </c>
      <c r="AI435" s="145" t="str">
        <f>IFERROR(IF(AND(AI$272=list!$D$3,'Box Calculation'!AI$279&lt;&gt;"h",$E435&lt;&gt;0),0,IF(AND(AI$273=list!$D$2,$E435&lt;&gt;0,TRUNC(VLOOKUP($E435,'Container Panel'!$B$41:$Z$100,$D435,0)/(VLOOKUP(AI$276,UI!$A$12:$O$51,VLOOKUP(AI$279,$B$276:$C$278,2,0),0)/1000))&gt;0),1,TRUNC(VLOOKUP($E435,'Container Panel'!$B$41:$Z$100,$D435,0)/(VLOOKUP(AI$276,UI!$A$12:$O$51,VLOOKUP(AI$279,$B$276:$C$278,2,0),0)/1000)))),"")</f>
        <v/>
      </c>
      <c r="AJ435" s="145" t="str">
        <f>IFERROR(IF(AND(AJ$272=list!$D$3,'Box Calculation'!AJ$279&lt;&gt;"h",$E435&lt;&gt;0),0,IF(AND(AJ$273=list!$D$2,$E435&lt;&gt;0,TRUNC(VLOOKUP($E435,'Container Panel'!$B$41:$Z$100,$D435,0)/(VLOOKUP(AJ$276,UI!$A$12:$O$51,VLOOKUP(AJ$279,$B$276:$C$278,2,0),0)/1000))&gt;0),1,TRUNC(VLOOKUP($E435,'Container Panel'!$B$41:$Z$100,$D435,0)/(VLOOKUP(AJ$276,UI!$A$12:$O$51,VLOOKUP(AJ$279,$B$276:$C$278,2,0),0)/1000)))),"")</f>
        <v/>
      </c>
      <c r="AK435" s="145" t="str">
        <f>IFERROR(IF(AND(AK$272=list!$D$3,'Box Calculation'!AK$279&lt;&gt;"h",$E435&lt;&gt;0),0,IF(AND(AK$273=list!$D$2,$E435&lt;&gt;0,TRUNC(VLOOKUP($E435,'Container Panel'!$B$41:$Z$100,$D435,0)/(VLOOKUP(AK$276,UI!$A$12:$O$51,VLOOKUP(AK$279,$B$276:$C$278,2,0),0)/1000))&gt;0),1,TRUNC(VLOOKUP($E435,'Container Panel'!$B$41:$Z$100,$D435,0)/(VLOOKUP(AK$276,UI!$A$12:$O$51,VLOOKUP(AK$279,$B$276:$C$278,2,0),0)/1000)))),"")</f>
        <v/>
      </c>
      <c r="AL435" s="145" t="str">
        <f>IFERROR(IF(AND(AL$272=list!$D$3,'Box Calculation'!AL$279&lt;&gt;"h",$E435&lt;&gt;0),0,IF(AND(AL$273=list!$D$2,$E435&lt;&gt;0,TRUNC(VLOOKUP($E435,'Container Panel'!$B$41:$Z$100,$D435,0)/(VLOOKUP(AL$276,UI!$A$12:$O$51,VLOOKUP(AL$279,$B$276:$C$278,2,0),0)/1000))&gt;0),1,TRUNC(VLOOKUP($E435,'Container Panel'!$B$41:$Z$100,$D435,0)/(VLOOKUP(AL$276,UI!$A$12:$O$51,VLOOKUP(AL$279,$B$276:$C$278,2,0),0)/1000)))),"")</f>
        <v/>
      </c>
      <c r="AM435" s="145" t="str">
        <f>IFERROR(IF(AND(AM$272=list!$D$3,'Box Calculation'!AM$279&lt;&gt;"h",$E435&lt;&gt;0),0,IF(AND(AM$273=list!$D$2,$E435&lt;&gt;0,TRUNC(VLOOKUP($E435,'Container Panel'!$B$41:$Z$100,$D435,0)/(VLOOKUP(AM$276,UI!$A$12:$O$51,VLOOKUP(AM$279,$B$276:$C$278,2,0),0)/1000))&gt;0),1,TRUNC(VLOOKUP($E435,'Container Panel'!$B$41:$Z$100,$D435,0)/(VLOOKUP(AM$276,UI!$A$12:$O$51,VLOOKUP(AM$279,$B$276:$C$278,2,0),0)/1000)))),"")</f>
        <v/>
      </c>
      <c r="AN435" s="145" t="str">
        <f>IFERROR(IF(AND(AN$272=list!$D$3,'Box Calculation'!AN$279&lt;&gt;"h",$E435&lt;&gt;0),0,IF(AND(AN$273=list!$D$2,$E435&lt;&gt;0,TRUNC(VLOOKUP($E435,'Container Panel'!$B$41:$Z$100,$D435,0)/(VLOOKUP(AN$276,UI!$A$12:$O$51,VLOOKUP(AN$279,$B$276:$C$278,2,0),0)/1000))&gt;0),1,TRUNC(VLOOKUP($E435,'Container Panel'!$B$41:$Z$100,$D435,0)/(VLOOKUP(AN$276,UI!$A$12:$O$51,VLOOKUP(AN$279,$B$276:$C$278,2,0),0)/1000)))),"")</f>
        <v/>
      </c>
      <c r="AO435" s="145" t="str">
        <f>IFERROR(IF(AND(AO$272=list!$D$3,'Box Calculation'!AO$279&lt;&gt;"h",$E435&lt;&gt;0),0,IF(AND(AO$273=list!$D$2,$E435&lt;&gt;0,TRUNC(VLOOKUP($E435,'Container Panel'!$B$41:$Z$100,$D435,0)/(VLOOKUP(AO$276,UI!$A$12:$O$51,VLOOKUP(AO$279,$B$276:$C$278,2,0),0)/1000))&gt;0),1,TRUNC(VLOOKUP($E435,'Container Panel'!$B$41:$Z$100,$D435,0)/(VLOOKUP(AO$276,UI!$A$12:$O$51,VLOOKUP(AO$279,$B$276:$C$278,2,0),0)/1000)))),"")</f>
        <v/>
      </c>
      <c r="AP435" s="145" t="str">
        <f>IFERROR(IF(AND(AP$272=list!$D$3,'Box Calculation'!AP$279&lt;&gt;"h",$E435&lt;&gt;0),0,IF(AND(AP$273=list!$D$2,$E435&lt;&gt;0,TRUNC(VLOOKUP($E435,'Container Panel'!$B$41:$Z$100,$D435,0)/(VLOOKUP(AP$276,UI!$A$12:$O$51,VLOOKUP(AP$279,$B$276:$C$278,2,0),0)/1000))&gt;0),1,TRUNC(VLOOKUP($E435,'Container Panel'!$B$41:$Z$100,$D435,0)/(VLOOKUP(AP$276,UI!$A$12:$O$51,VLOOKUP(AP$279,$B$276:$C$278,2,0),0)/1000)))),"")</f>
        <v/>
      </c>
      <c r="AQ435" s="145" t="str">
        <f>IFERROR(IF(AND(AQ$272=list!$D$3,'Box Calculation'!AQ$279&lt;&gt;"h",$E435&lt;&gt;0),0,IF(AND(AQ$273=list!$D$2,$E435&lt;&gt;0,TRUNC(VLOOKUP($E435,'Container Panel'!$B$41:$Z$100,$D435,0)/(VLOOKUP(AQ$276,UI!$A$12:$O$51,VLOOKUP(AQ$279,$B$276:$C$278,2,0),0)/1000))&gt;0),1,TRUNC(VLOOKUP($E435,'Container Panel'!$B$41:$Z$100,$D435,0)/(VLOOKUP(AQ$276,UI!$A$12:$O$51,VLOOKUP(AQ$279,$B$276:$C$278,2,0),0)/1000)))),"")</f>
        <v/>
      </c>
      <c r="AR435" s="145" t="str">
        <f>IFERROR(IF(AND(AR$272=list!$D$3,'Box Calculation'!AR$279&lt;&gt;"h",$E435&lt;&gt;0),0,IF(AND(AR$273=list!$D$2,$E435&lt;&gt;0,TRUNC(VLOOKUP($E435,'Container Panel'!$B$41:$Z$100,$D435,0)/(VLOOKUP(AR$276,UI!$A$12:$O$51,VLOOKUP(AR$279,$B$276:$C$278,2,0),0)/1000))&gt;0),1,TRUNC(VLOOKUP($E435,'Container Panel'!$B$41:$Z$100,$D435,0)/(VLOOKUP(AR$276,UI!$A$12:$O$51,VLOOKUP(AR$279,$B$276:$C$278,2,0),0)/1000)))),"")</f>
        <v/>
      </c>
      <c r="AS435" s="145" t="str">
        <f>IFERROR(IF(AND(AS$272=list!$D$3,'Box Calculation'!AS$279&lt;&gt;"h",$E435&lt;&gt;0),0,IF(AND(AS$273=list!$D$2,$E435&lt;&gt;0,TRUNC(VLOOKUP($E435,'Container Panel'!$B$41:$Z$100,$D435,0)/(VLOOKUP(AS$276,UI!$A$12:$O$51,VLOOKUP(AS$279,$B$276:$C$278,2,0),0)/1000))&gt;0),1,TRUNC(VLOOKUP($E435,'Container Panel'!$B$41:$Z$100,$D435,0)/(VLOOKUP(AS$276,UI!$A$12:$O$51,VLOOKUP(AS$279,$B$276:$C$278,2,0),0)/1000)))),"")</f>
        <v/>
      </c>
      <c r="AT435" s="145" t="str">
        <f>IFERROR(IF(AND(AT$272=list!$D$3,'Box Calculation'!AT$279&lt;&gt;"h",$E435&lt;&gt;0),0,IF(AND(AT$273=list!$D$2,$E435&lt;&gt;0,TRUNC(VLOOKUP($E435,'Container Panel'!$B$41:$Z$100,$D435,0)/(VLOOKUP(AT$276,UI!$A$12:$O$51,VLOOKUP(AT$279,$B$276:$C$278,2,0),0)/1000))&gt;0),1,TRUNC(VLOOKUP($E435,'Container Panel'!$B$41:$Z$100,$D435,0)/(VLOOKUP(AT$276,UI!$A$12:$O$51,VLOOKUP(AT$279,$B$276:$C$278,2,0),0)/1000)))),"")</f>
        <v/>
      </c>
      <c r="AU435" s="145" t="str">
        <f>IFERROR(IF(AND(AU$272=list!$D$3,'Box Calculation'!AU$279&lt;&gt;"h",$E435&lt;&gt;0),0,IF(AND(AU$273=list!$D$2,$E435&lt;&gt;0,TRUNC(VLOOKUP($E435,'Container Panel'!$B$41:$Z$100,$D435,0)/(VLOOKUP(AU$276,UI!$A$12:$O$51,VLOOKUP(AU$279,$B$276:$C$278,2,0),0)/1000))&gt;0),1,TRUNC(VLOOKUP($E435,'Container Panel'!$B$41:$Z$100,$D435,0)/(VLOOKUP(AU$276,UI!$A$12:$O$51,VLOOKUP(AU$279,$B$276:$C$278,2,0),0)/1000)))),"")</f>
        <v/>
      </c>
      <c r="AV435" s="145" t="str">
        <f>IFERROR(IF(AND(AV$272=list!$D$3,'Box Calculation'!AV$279&lt;&gt;"h",$E435&lt;&gt;0),0,IF(AND(AV$273=list!$D$2,$E435&lt;&gt;0,TRUNC(VLOOKUP($E435,'Container Panel'!$B$41:$Z$100,$D435,0)/(VLOOKUP(AV$276,UI!$A$12:$O$51,VLOOKUP(AV$279,$B$276:$C$278,2,0),0)/1000))&gt;0),1,TRUNC(VLOOKUP($E435,'Container Panel'!$B$41:$Z$100,$D435,0)/(VLOOKUP(AV$276,UI!$A$12:$O$51,VLOOKUP(AV$279,$B$276:$C$278,2,0),0)/1000)))),"")</f>
        <v/>
      </c>
      <c r="AW435" s="145" t="str">
        <f>IFERROR(IF(AND(AW$272=list!$D$3,'Box Calculation'!AW$279&lt;&gt;"h",$E435&lt;&gt;0),0,IF(AND(AW$273=list!$D$2,$E435&lt;&gt;0,TRUNC(VLOOKUP($E435,'Container Panel'!$B$41:$Z$100,$D435,0)/(VLOOKUP(AW$276,UI!$A$12:$O$51,VLOOKUP(AW$279,$B$276:$C$278,2,0),0)/1000))&gt;0),1,TRUNC(VLOOKUP($E435,'Container Panel'!$B$41:$Z$100,$D435,0)/(VLOOKUP(AW$276,UI!$A$12:$O$51,VLOOKUP(AW$279,$B$276:$C$278,2,0),0)/1000)))),"")</f>
        <v/>
      </c>
      <c r="AX435" s="145" t="str">
        <f>IFERROR(IF(AND(AX$272=list!$D$3,'Box Calculation'!AX$279&lt;&gt;"h",$E435&lt;&gt;0),0,IF(AND(AX$273=list!$D$2,$E435&lt;&gt;0,TRUNC(VLOOKUP($E435,'Container Panel'!$B$41:$Z$100,$D435,0)/(VLOOKUP(AX$276,UI!$A$12:$O$51,VLOOKUP(AX$279,$B$276:$C$278,2,0),0)/1000))&gt;0),1,TRUNC(VLOOKUP($E435,'Container Panel'!$B$41:$Z$100,$D435,0)/(VLOOKUP(AX$276,UI!$A$12:$O$51,VLOOKUP(AX$279,$B$276:$C$278,2,0),0)/1000)))),"")</f>
        <v/>
      </c>
      <c r="AY435" s="145" t="str">
        <f>IFERROR(IF(AND(AY$272=list!$D$3,'Box Calculation'!AY$279&lt;&gt;"h",$E435&lt;&gt;0),0,IF(AND(AY$273=list!$D$2,$E435&lt;&gt;0,TRUNC(VLOOKUP($E435,'Container Panel'!$B$41:$Z$100,$D435,0)/(VLOOKUP(AY$276,UI!$A$12:$O$51,VLOOKUP(AY$279,$B$276:$C$278,2,0),0)/1000))&gt;0),1,TRUNC(VLOOKUP($E435,'Container Panel'!$B$41:$Z$100,$D435,0)/(VLOOKUP(AY$276,UI!$A$12:$O$51,VLOOKUP(AY$279,$B$276:$C$278,2,0),0)/1000)))),"")</f>
        <v/>
      </c>
      <c r="AZ435" s="145" t="str">
        <f>IFERROR(IF(AND(AZ$272=list!$D$3,'Box Calculation'!AZ$279&lt;&gt;"h",$E435&lt;&gt;0),0,IF(AND(AZ$273=list!$D$2,$E435&lt;&gt;0,TRUNC(VLOOKUP($E435,'Container Panel'!$B$41:$Z$100,$D435,0)/(VLOOKUP(AZ$276,UI!$A$12:$O$51,VLOOKUP(AZ$279,$B$276:$C$278,2,0),0)/1000))&gt;0),1,TRUNC(VLOOKUP($E435,'Container Panel'!$B$41:$Z$100,$D435,0)/(VLOOKUP(AZ$276,UI!$A$12:$O$51,VLOOKUP(AZ$279,$B$276:$C$278,2,0),0)/1000)))),"")</f>
        <v/>
      </c>
      <c r="BA435" s="145" t="str">
        <f>IFERROR(IF(AND(BA$272=list!$D$3,'Box Calculation'!BA$279&lt;&gt;"h",$E435&lt;&gt;0),0,IF(AND(BA$273=list!$D$2,$E435&lt;&gt;0,TRUNC(VLOOKUP($E435,'Container Panel'!$B$41:$Z$100,$D435,0)/(VLOOKUP(BA$276,UI!$A$12:$O$51,VLOOKUP(BA$279,$B$276:$C$278,2,0),0)/1000))&gt;0),1,TRUNC(VLOOKUP($E435,'Container Panel'!$B$41:$Z$100,$D435,0)/(VLOOKUP(BA$276,UI!$A$12:$O$51,VLOOKUP(BA$279,$B$276:$C$278,2,0),0)/1000)))),"")</f>
        <v/>
      </c>
      <c r="BB435" s="145" t="str">
        <f>IFERROR(IF(AND(BB$272=list!$D$3,'Box Calculation'!BB$279&lt;&gt;"h",$E435&lt;&gt;0),0,IF(AND(BB$273=list!$D$2,$E435&lt;&gt;0,TRUNC(VLOOKUP($E435,'Container Panel'!$B$41:$Z$100,$D435,0)/(VLOOKUP(BB$276,UI!$A$12:$O$51,VLOOKUP(BB$279,$B$276:$C$278,2,0),0)/1000))&gt;0),1,TRUNC(VLOOKUP($E435,'Container Panel'!$B$41:$Z$100,$D435,0)/(VLOOKUP(BB$276,UI!$A$12:$O$51,VLOOKUP(BB$279,$B$276:$C$278,2,0),0)/1000)))),"")</f>
        <v/>
      </c>
      <c r="BC435" s="145" t="str">
        <f>IFERROR(IF(AND(BC$272=list!$D$3,'Box Calculation'!BC$279&lt;&gt;"h",$E435&lt;&gt;0),0,IF(AND(BC$273=list!$D$2,$E435&lt;&gt;0,TRUNC(VLOOKUP($E435,'Container Panel'!$B$41:$Z$100,$D435,0)/(VLOOKUP(BC$276,UI!$A$12:$O$51,VLOOKUP(BC$279,$B$276:$C$278,2,0),0)/1000))&gt;0),1,TRUNC(VLOOKUP($E435,'Container Panel'!$B$41:$Z$100,$D435,0)/(VLOOKUP(BC$276,UI!$A$12:$O$51,VLOOKUP(BC$279,$B$276:$C$278,2,0),0)/1000)))),"")</f>
        <v/>
      </c>
      <c r="BD435" s="145" t="str">
        <f>IFERROR(IF(AND(BD$272=list!$D$3,'Box Calculation'!BD$279&lt;&gt;"h",$E435&lt;&gt;0),0,IF(AND(BD$273=list!$D$2,$E435&lt;&gt;0,TRUNC(VLOOKUP($E435,'Container Panel'!$B$41:$Z$100,$D435,0)/(VLOOKUP(BD$276,UI!$A$12:$O$51,VLOOKUP(BD$279,$B$276:$C$278,2,0),0)/1000))&gt;0),1,TRUNC(VLOOKUP($E435,'Container Panel'!$B$41:$Z$100,$D435,0)/(VLOOKUP(BD$276,UI!$A$12:$O$51,VLOOKUP(BD$279,$B$276:$C$278,2,0),0)/1000)))),"")</f>
        <v/>
      </c>
      <c r="BE435" s="145" t="str">
        <f>IFERROR(IF(AND(BE$272=list!$D$3,'Box Calculation'!BE$279&lt;&gt;"h",$E435&lt;&gt;0),0,IF(AND(BE$273=list!$D$2,$E435&lt;&gt;0,TRUNC(VLOOKUP($E435,'Container Panel'!$B$41:$Z$100,$D435,0)/(VLOOKUP(BE$276,UI!$A$12:$O$51,VLOOKUP(BE$279,$B$276:$C$278,2,0),0)/1000))&gt;0),1,TRUNC(VLOOKUP($E435,'Container Panel'!$B$41:$Z$100,$D435,0)/(VLOOKUP(BE$276,UI!$A$12:$O$51,VLOOKUP(BE$279,$B$276:$C$278,2,0),0)/1000)))),"")</f>
        <v/>
      </c>
      <c r="BF435" s="145" t="str">
        <f>IFERROR(IF(AND(BF$272=list!$D$3,'Box Calculation'!BF$279&lt;&gt;"h",$E435&lt;&gt;0),0,IF(AND(BF$273=list!$D$2,$E435&lt;&gt;0,TRUNC(VLOOKUP($E435,'Container Panel'!$B$41:$Z$100,$D435,0)/(VLOOKUP(BF$276,UI!$A$12:$O$51,VLOOKUP(BF$279,$B$276:$C$278,2,0),0)/1000))&gt;0),1,TRUNC(VLOOKUP($E435,'Container Panel'!$B$41:$Z$100,$D435,0)/(VLOOKUP(BF$276,UI!$A$12:$O$51,VLOOKUP(BF$279,$B$276:$C$278,2,0),0)/1000)))),"")</f>
        <v/>
      </c>
      <c r="BG435" s="145" t="str">
        <f>IFERROR(IF(AND(BG$272=list!$D$3,'Box Calculation'!BG$279&lt;&gt;"h",$E435&lt;&gt;0),0,IF(AND(BG$273=list!$D$2,$E435&lt;&gt;0,TRUNC(VLOOKUP($E435,'Container Panel'!$B$41:$Z$100,$D435,0)/(VLOOKUP(BG$276,UI!$A$12:$O$51,VLOOKUP(BG$279,$B$276:$C$278,2,0),0)/1000))&gt;0),1,TRUNC(VLOOKUP($E435,'Container Panel'!$B$41:$Z$100,$D435,0)/(VLOOKUP(BG$276,UI!$A$12:$O$51,VLOOKUP(BG$279,$B$276:$C$278,2,0),0)/1000)))),"")</f>
        <v/>
      </c>
      <c r="BH435" s="145" t="str">
        <f>IFERROR(IF(AND(BH$272=list!$D$3,'Box Calculation'!BH$279&lt;&gt;"h",$E435&lt;&gt;0),0,IF(AND(BH$273=list!$D$2,$E435&lt;&gt;0,TRUNC(VLOOKUP($E435,'Container Panel'!$B$41:$Z$100,$D435,0)/(VLOOKUP(BH$276,UI!$A$12:$O$51,VLOOKUP(BH$279,$B$276:$C$278,2,0),0)/1000))&gt;0),1,TRUNC(VLOOKUP($E435,'Container Panel'!$B$41:$Z$100,$D435,0)/(VLOOKUP(BH$276,UI!$A$12:$O$51,VLOOKUP(BH$279,$B$276:$C$278,2,0),0)/1000)))),"")</f>
        <v/>
      </c>
      <c r="BI435" s="145" t="str">
        <f>IFERROR(IF(AND(BI$272=list!$D$3,'Box Calculation'!BI$279&lt;&gt;"h",$E435&lt;&gt;0),0,IF(AND(BI$273=list!$D$2,$E435&lt;&gt;0,TRUNC(VLOOKUP($E435,'Container Panel'!$B$41:$Z$100,$D435,0)/(VLOOKUP(BI$276,UI!$A$12:$O$51,VLOOKUP(BI$279,$B$276:$C$278,2,0),0)/1000))&gt;0),1,TRUNC(VLOOKUP($E435,'Container Panel'!$B$41:$Z$100,$D435,0)/(VLOOKUP(BI$276,UI!$A$12:$O$51,VLOOKUP(BI$279,$B$276:$C$278,2,0),0)/1000)))),"")</f>
        <v/>
      </c>
      <c r="BJ435" s="145" t="str">
        <f>IFERROR(IF(AND(BJ$272=list!$D$3,'Box Calculation'!BJ$279&lt;&gt;"h",$E435&lt;&gt;0),0,IF(AND(BJ$273=list!$D$2,$E435&lt;&gt;0,TRUNC(VLOOKUP($E435,'Container Panel'!$B$41:$Z$100,$D435,0)/(VLOOKUP(BJ$276,UI!$A$12:$O$51,VLOOKUP(BJ$279,$B$276:$C$278,2,0),0)/1000))&gt;0),1,TRUNC(VLOOKUP($E435,'Container Panel'!$B$41:$Z$100,$D435,0)/(VLOOKUP(BJ$276,UI!$A$12:$O$51,VLOOKUP(BJ$279,$B$276:$C$278,2,0),0)/1000)))),"")</f>
        <v/>
      </c>
      <c r="BK435" s="145" t="str">
        <f>IFERROR(IF(AND(BK$272=list!$D$3,'Box Calculation'!BK$279&lt;&gt;"h",$E435&lt;&gt;0),0,IF(AND(BK$273=list!$D$2,$E435&lt;&gt;0,TRUNC(VLOOKUP($E435,'Container Panel'!$B$41:$Z$100,$D435,0)/(VLOOKUP(BK$276,UI!$A$12:$O$51,VLOOKUP(BK$279,$B$276:$C$278,2,0),0)/1000))&gt;0),1,TRUNC(VLOOKUP($E435,'Container Panel'!$B$41:$Z$100,$D435,0)/(VLOOKUP(BK$276,UI!$A$12:$O$51,VLOOKUP(BK$279,$B$276:$C$278,2,0),0)/1000)))),"")</f>
        <v/>
      </c>
      <c r="BL435" s="145" t="str">
        <f>IFERROR(IF(AND(BL$272=list!$D$3,'Box Calculation'!BL$279&lt;&gt;"h",$E435&lt;&gt;0),0,IF(AND(BL$273=list!$D$2,$E435&lt;&gt;0,TRUNC(VLOOKUP($E435,'Container Panel'!$B$41:$Z$100,$D435,0)/(VLOOKUP(BL$276,UI!$A$12:$O$51,VLOOKUP(BL$279,$B$276:$C$278,2,0),0)/1000))&gt;0),1,TRUNC(VLOOKUP($E435,'Container Panel'!$B$41:$Z$100,$D435,0)/(VLOOKUP(BL$276,UI!$A$12:$O$51,VLOOKUP(BL$279,$B$276:$C$278,2,0),0)/1000)))),"")</f>
        <v/>
      </c>
      <c r="BM435" s="145" t="str">
        <f>IFERROR(IF(AND(BM$272=list!$D$3,'Box Calculation'!BM$279&lt;&gt;"h",$E435&lt;&gt;0),0,IF(AND(BM$273=list!$D$2,$E435&lt;&gt;0,TRUNC(VLOOKUP($E435,'Container Panel'!$B$41:$Z$100,$D435,0)/(VLOOKUP(BM$276,UI!$A$12:$O$51,VLOOKUP(BM$279,$B$276:$C$278,2,0),0)/1000))&gt;0),1,TRUNC(VLOOKUP($E435,'Container Panel'!$B$41:$Z$100,$D435,0)/(VLOOKUP(BM$276,UI!$A$12:$O$51,VLOOKUP(BM$279,$B$276:$C$278,2,0),0)/1000)))),"")</f>
        <v/>
      </c>
      <c r="BN435" s="145" t="str">
        <f>IFERROR(IF(AND(BN$272=list!$D$3,'Box Calculation'!BN$279&lt;&gt;"h",$E435&lt;&gt;0),0,IF(AND(BN$273=list!$D$2,$E435&lt;&gt;0,TRUNC(VLOOKUP($E435,'Container Panel'!$B$41:$Z$100,$D435,0)/(VLOOKUP(BN$276,UI!$A$12:$O$51,VLOOKUP(BN$279,$B$276:$C$278,2,0),0)/1000))&gt;0),1,TRUNC(VLOOKUP($E435,'Container Panel'!$B$41:$Z$100,$D435,0)/(VLOOKUP(BN$276,UI!$A$12:$O$51,VLOOKUP(BN$279,$B$276:$C$278,2,0),0)/1000)))),"")</f>
        <v/>
      </c>
      <c r="BO435" s="145" t="str">
        <f>IFERROR(IF(AND(BO$272=list!$D$3,'Box Calculation'!BO$279&lt;&gt;"h",$E435&lt;&gt;0),0,IF(AND(BO$273=list!$D$2,$E435&lt;&gt;0,TRUNC(VLOOKUP($E435,'Container Panel'!$B$41:$Z$100,$D435,0)/(VLOOKUP(BO$276,UI!$A$12:$O$51,VLOOKUP(BO$279,$B$276:$C$278,2,0),0)/1000))&gt;0),1,TRUNC(VLOOKUP($E435,'Container Panel'!$B$41:$Z$100,$D435,0)/(VLOOKUP(BO$276,UI!$A$12:$O$51,VLOOKUP(BO$279,$B$276:$C$278,2,0),0)/1000)))),"")</f>
        <v/>
      </c>
      <c r="BP435" s="145" t="str">
        <f>IFERROR(IF(AND(BP$272=list!$D$3,'Box Calculation'!BP$279&lt;&gt;"h",$E435&lt;&gt;0),0,IF(AND(BP$273=list!$D$2,$E435&lt;&gt;0,TRUNC(VLOOKUP($E435,'Container Panel'!$B$41:$Z$100,$D435,0)/(VLOOKUP(BP$276,UI!$A$12:$O$51,VLOOKUP(BP$279,$B$276:$C$278,2,0),0)/1000))&gt;0),1,TRUNC(VLOOKUP($E435,'Container Panel'!$B$41:$Z$100,$D435,0)/(VLOOKUP(BP$276,UI!$A$12:$O$51,VLOOKUP(BP$279,$B$276:$C$278,2,0),0)/1000)))),"")</f>
        <v/>
      </c>
      <c r="BQ435" s="145" t="str">
        <f>IFERROR(IF(AND(BQ$272=list!$D$3,'Box Calculation'!BQ$279&lt;&gt;"h",$E435&lt;&gt;0),0,IF(AND(BQ$273=list!$D$2,$E435&lt;&gt;0,TRUNC(VLOOKUP($E435,'Container Panel'!$B$41:$Z$100,$D435,0)/(VLOOKUP(BQ$276,UI!$A$12:$O$51,VLOOKUP(BQ$279,$B$276:$C$278,2,0),0)/1000))&gt;0),1,TRUNC(VLOOKUP($E435,'Container Panel'!$B$41:$Z$100,$D435,0)/(VLOOKUP(BQ$276,UI!$A$12:$O$51,VLOOKUP(BQ$279,$B$276:$C$278,2,0),0)/1000)))),"")</f>
        <v/>
      </c>
      <c r="BR435" s="145" t="str">
        <f>IFERROR(IF(AND(BR$272=list!$D$3,'Box Calculation'!BR$279&lt;&gt;"h",$E435&lt;&gt;0),0,IF(AND(BR$273=list!$D$2,$E435&lt;&gt;0,TRUNC(VLOOKUP($E435,'Container Panel'!$B$41:$Z$100,$D435,0)/(VLOOKUP(BR$276,UI!$A$12:$O$51,VLOOKUP(BR$279,$B$276:$C$278,2,0),0)/1000))&gt;0),1,TRUNC(VLOOKUP($E435,'Container Panel'!$B$41:$Z$100,$D435,0)/(VLOOKUP(BR$276,UI!$A$12:$O$51,VLOOKUP(BR$279,$B$276:$C$278,2,0),0)/1000)))),"")</f>
        <v/>
      </c>
      <c r="BS435" s="145" t="str">
        <f>IFERROR(IF(AND(BS$272=list!$D$3,'Box Calculation'!BS$279&lt;&gt;"h",$E435&lt;&gt;0),0,IF(AND(BS$273=list!$D$2,$E435&lt;&gt;0,TRUNC(VLOOKUP($E435,'Container Panel'!$B$41:$Z$100,$D435,0)/(VLOOKUP(BS$276,UI!$A$12:$O$51,VLOOKUP(BS$279,$B$276:$C$278,2,0),0)/1000))&gt;0),1,TRUNC(VLOOKUP($E435,'Container Panel'!$B$41:$Z$100,$D435,0)/(VLOOKUP(BS$276,UI!$A$12:$O$51,VLOOKUP(BS$279,$B$276:$C$278,2,0),0)/1000)))),"")</f>
        <v/>
      </c>
      <c r="BT435" s="145" t="str">
        <f>IFERROR(IF(AND(BT$272=list!$D$3,'Box Calculation'!BT$279&lt;&gt;"h",$E435&lt;&gt;0),0,IF(AND(BT$273=list!$D$2,$E435&lt;&gt;0,TRUNC(VLOOKUP($E435,'Container Panel'!$B$41:$Z$100,$D435,0)/(VLOOKUP(BT$276,UI!$A$12:$O$51,VLOOKUP(BT$279,$B$276:$C$278,2,0),0)/1000))&gt;0),1,TRUNC(VLOOKUP($E435,'Container Panel'!$B$41:$Z$100,$D435,0)/(VLOOKUP(BT$276,UI!$A$12:$O$51,VLOOKUP(BT$279,$B$276:$C$278,2,0),0)/1000)))),"")</f>
        <v/>
      </c>
      <c r="BU435" s="145" t="str">
        <f>IFERROR(IF(AND(BU$272=list!$D$3,'Box Calculation'!BU$279&lt;&gt;"h",$E435&lt;&gt;0),0,IF(AND(BU$273=list!$D$2,$E435&lt;&gt;0,TRUNC(VLOOKUP($E435,'Container Panel'!$B$41:$Z$100,$D435,0)/(VLOOKUP(BU$276,UI!$A$12:$O$51,VLOOKUP(BU$279,$B$276:$C$278,2,0),0)/1000))&gt;0),1,TRUNC(VLOOKUP($E435,'Container Panel'!$B$41:$Z$100,$D435,0)/(VLOOKUP(BU$276,UI!$A$12:$O$51,VLOOKUP(BU$279,$B$276:$C$278,2,0),0)/1000)))),"")</f>
        <v/>
      </c>
      <c r="BV435" s="145" t="str">
        <f>IFERROR(IF(AND(BV$272=list!$D$3,'Box Calculation'!BV$279&lt;&gt;"h",$E435&lt;&gt;0),0,IF(AND(BV$273=list!$D$2,$E435&lt;&gt;0,TRUNC(VLOOKUP($E435,'Container Panel'!$B$41:$Z$100,$D435,0)/(VLOOKUP(BV$276,UI!$A$12:$O$51,VLOOKUP(BV$279,$B$276:$C$278,2,0),0)/1000))&gt;0),1,TRUNC(VLOOKUP($E435,'Container Panel'!$B$41:$Z$100,$D435,0)/(VLOOKUP(BV$276,UI!$A$12:$O$51,VLOOKUP(BV$279,$B$276:$C$278,2,0),0)/1000)))),"")</f>
        <v/>
      </c>
      <c r="BW435" s="145" t="str">
        <f>IFERROR(IF(AND(BW$272=list!$D$3,'Box Calculation'!BW$279&lt;&gt;"h",$E435&lt;&gt;0),0,IF(AND(BW$273=list!$D$2,$E435&lt;&gt;0,TRUNC(VLOOKUP($E435,'Container Panel'!$B$41:$Z$100,$D435,0)/(VLOOKUP(BW$276,UI!$A$12:$O$51,VLOOKUP(BW$279,$B$276:$C$278,2,0),0)/1000))&gt;0),1,TRUNC(VLOOKUP($E435,'Container Panel'!$B$41:$Z$100,$D435,0)/(VLOOKUP(BW$276,UI!$A$12:$O$51,VLOOKUP(BW$279,$B$276:$C$278,2,0),0)/1000)))),"")</f>
        <v/>
      </c>
      <c r="BX435" s="145" t="str">
        <f>IFERROR(IF(AND(BX$272=list!$D$3,'Box Calculation'!BX$279&lt;&gt;"h",$E435&lt;&gt;0),0,IF(AND(BX$273=list!$D$2,$E435&lt;&gt;0,TRUNC(VLOOKUP($E435,'Container Panel'!$B$41:$Z$100,$D435,0)/(VLOOKUP(BX$276,UI!$A$12:$O$51,VLOOKUP(BX$279,$B$276:$C$278,2,0),0)/1000))&gt;0),1,TRUNC(VLOOKUP($E435,'Container Panel'!$B$41:$Z$100,$D435,0)/(VLOOKUP(BX$276,UI!$A$12:$O$51,VLOOKUP(BX$279,$B$276:$C$278,2,0),0)/1000)))),"")</f>
        <v/>
      </c>
      <c r="BY435" s="145" t="str">
        <f>IFERROR(IF(AND(BY$272=list!$D$3,'Box Calculation'!BY$279&lt;&gt;"h",$E435&lt;&gt;0),0,IF(AND(BY$273=list!$D$2,$E435&lt;&gt;0,TRUNC(VLOOKUP($E435,'Container Panel'!$B$41:$Z$100,$D435,0)/(VLOOKUP(BY$276,UI!$A$12:$O$51,VLOOKUP(BY$279,$B$276:$C$278,2,0),0)/1000))&gt;0),1,TRUNC(VLOOKUP($E435,'Container Panel'!$B$41:$Z$100,$D435,0)/(VLOOKUP(BY$276,UI!$A$12:$O$51,VLOOKUP(BY$279,$B$276:$C$278,2,0),0)/1000)))),"")</f>
        <v/>
      </c>
      <c r="BZ435" s="145" t="str">
        <f>IFERROR(IF(AND(BZ$272=list!$D$3,'Box Calculation'!BZ$279&lt;&gt;"h",$E435&lt;&gt;0),0,IF(AND(BZ$273=list!$D$2,$E435&lt;&gt;0,TRUNC(VLOOKUP($E435,'Container Panel'!$B$41:$Z$100,$D435,0)/(VLOOKUP(BZ$276,UI!$A$12:$O$51,VLOOKUP(BZ$279,$B$276:$C$278,2,0),0)/1000))&gt;0),1,TRUNC(VLOOKUP($E435,'Container Panel'!$B$41:$Z$100,$D435,0)/(VLOOKUP(BZ$276,UI!$A$12:$O$51,VLOOKUP(BZ$279,$B$276:$C$278,2,0),0)/1000)))),"")</f>
        <v/>
      </c>
      <c r="CA435" s="145" t="str">
        <f>IFERROR(IF(AND(CA$272=list!$D$3,'Box Calculation'!CA$279&lt;&gt;"h",$E435&lt;&gt;0),0,IF(AND(CA$273=list!$D$2,$E435&lt;&gt;0,TRUNC(VLOOKUP($E435,'Container Panel'!$B$41:$Z$100,$D435,0)/(VLOOKUP(CA$276,UI!$A$12:$O$51,VLOOKUP(CA$279,$B$276:$C$278,2,0),0)/1000))&gt;0),1,TRUNC(VLOOKUP($E435,'Container Panel'!$B$41:$Z$100,$D435,0)/(VLOOKUP(CA$276,UI!$A$12:$O$51,VLOOKUP(CA$279,$B$276:$C$278,2,0),0)/1000)))),"")</f>
        <v/>
      </c>
      <c r="CB435" s="145" t="str">
        <f>IFERROR(IF(AND(CB$272=list!$D$3,'Box Calculation'!CB$279&lt;&gt;"h",$E435&lt;&gt;0),0,IF(AND(CB$273=list!$D$2,$E435&lt;&gt;0,TRUNC(VLOOKUP($E435,'Container Panel'!$B$41:$Z$100,$D435,0)/(VLOOKUP(CB$276,UI!$A$12:$O$51,VLOOKUP(CB$279,$B$276:$C$278,2,0),0)/1000))&gt;0),1,TRUNC(VLOOKUP($E435,'Container Panel'!$B$41:$Z$100,$D435,0)/(VLOOKUP(CB$276,UI!$A$12:$O$51,VLOOKUP(CB$279,$B$276:$C$278,2,0),0)/1000)))),"")</f>
        <v/>
      </c>
      <c r="CC435" s="145" t="str">
        <f>IFERROR(IF(AND(CC$272=list!$D$3,'Box Calculation'!CC$279&lt;&gt;"h",$E435&lt;&gt;0),0,IF(AND(CC$273=list!$D$2,$E435&lt;&gt;0,TRUNC(VLOOKUP($E435,'Container Panel'!$B$41:$Z$100,$D435,0)/(VLOOKUP(CC$276,UI!$A$12:$O$51,VLOOKUP(CC$279,$B$276:$C$278,2,0),0)/1000))&gt;0),1,TRUNC(VLOOKUP($E435,'Container Panel'!$B$41:$Z$100,$D435,0)/(VLOOKUP(CC$276,UI!$A$12:$O$51,VLOOKUP(CC$279,$B$276:$C$278,2,0),0)/1000)))),"")</f>
        <v/>
      </c>
      <c r="CD435" s="145" t="str">
        <f>IFERROR(IF(AND(CD$272=list!$D$3,'Box Calculation'!CD$279&lt;&gt;"h",$E435&lt;&gt;0),0,IF(AND(CD$273=list!$D$2,$E435&lt;&gt;0,TRUNC(VLOOKUP($E435,'Container Panel'!$B$41:$Z$100,$D435,0)/(VLOOKUP(CD$276,UI!$A$12:$O$51,VLOOKUP(CD$279,$B$276:$C$278,2,0),0)/1000))&gt;0),1,TRUNC(VLOOKUP($E435,'Container Panel'!$B$41:$Z$100,$D435,0)/(VLOOKUP(CD$276,UI!$A$12:$O$51,VLOOKUP(CD$279,$B$276:$C$278,2,0),0)/1000)))),"")</f>
        <v/>
      </c>
      <c r="CE435" s="145" t="str">
        <f>IFERROR(IF(AND(CE$272=list!$D$3,'Box Calculation'!CE$279&lt;&gt;"h",$E435&lt;&gt;0),0,IF(AND(CE$273=list!$D$2,$E435&lt;&gt;0,TRUNC(VLOOKUP($E435,'Container Panel'!$B$41:$Z$100,$D435,0)/(VLOOKUP(CE$276,UI!$A$12:$O$51,VLOOKUP(CE$279,$B$276:$C$278,2,0),0)/1000))&gt;0),1,TRUNC(VLOOKUP($E435,'Container Panel'!$B$41:$Z$100,$D435,0)/(VLOOKUP(CE$276,UI!$A$12:$O$51,VLOOKUP(CE$279,$B$276:$C$278,2,0),0)/1000)))),"")</f>
        <v/>
      </c>
      <c r="CF435" s="145" t="str">
        <f>IFERROR(IF(AND(CF$272=list!$D$3,'Box Calculation'!CF$279&lt;&gt;"h",$E435&lt;&gt;0),0,IF(AND(CF$273=list!$D$2,$E435&lt;&gt;0,TRUNC(VLOOKUP($E435,'Container Panel'!$B$41:$Z$100,$D435,0)/(VLOOKUP(CF$276,UI!$A$12:$O$51,VLOOKUP(CF$279,$B$276:$C$278,2,0),0)/1000))&gt;0),1,TRUNC(VLOOKUP($E435,'Container Panel'!$B$41:$Z$100,$D435,0)/(VLOOKUP(CF$276,UI!$A$12:$O$51,VLOOKUP(CF$279,$B$276:$C$278,2,0),0)/1000)))),"")</f>
        <v/>
      </c>
      <c r="CG435" s="145" t="str">
        <f>IFERROR(IF(AND(CG$272=list!$D$3,'Box Calculation'!CG$279&lt;&gt;"h",$E435&lt;&gt;0),0,IF(AND(CG$273=list!$D$2,$E435&lt;&gt;0,TRUNC(VLOOKUP($E435,'Container Panel'!$B$41:$Z$100,$D435,0)/(VLOOKUP(CG$276,UI!$A$12:$O$51,VLOOKUP(CG$279,$B$276:$C$278,2,0),0)/1000))&gt;0),1,TRUNC(VLOOKUP($E435,'Container Panel'!$B$41:$Z$100,$D435,0)/(VLOOKUP(CG$276,UI!$A$12:$O$51,VLOOKUP(CG$279,$B$276:$C$278,2,0),0)/1000)))),"")</f>
        <v/>
      </c>
      <c r="CH435" s="145" t="str">
        <f>IFERROR(IF(AND(CH$272=list!$D$3,'Box Calculation'!CH$279&lt;&gt;"h",$E435&lt;&gt;0),0,IF(AND(CH$273=list!$D$2,$E435&lt;&gt;0,TRUNC(VLOOKUP($E435,'Container Panel'!$B$41:$Z$100,$D435,0)/(VLOOKUP(CH$276,UI!$A$12:$O$51,VLOOKUP(CH$279,$B$276:$C$278,2,0),0)/1000))&gt;0),1,TRUNC(VLOOKUP($E435,'Container Panel'!$B$41:$Z$100,$D435,0)/(VLOOKUP(CH$276,UI!$A$12:$O$51,VLOOKUP(CH$279,$B$276:$C$278,2,0),0)/1000)))),"")</f>
        <v/>
      </c>
      <c r="CI435" s="145" t="str">
        <f>IFERROR(IF(AND(CI$272=list!$D$3,'Box Calculation'!CI$279&lt;&gt;"h",$E435&lt;&gt;0),0,IF(AND(CI$273=list!$D$2,$E435&lt;&gt;0,TRUNC(VLOOKUP($E435,'Container Panel'!$B$41:$Z$100,$D435,0)/(VLOOKUP(CI$276,UI!$A$12:$O$51,VLOOKUP(CI$279,$B$276:$C$278,2,0),0)/1000))&gt;0),1,TRUNC(VLOOKUP($E435,'Container Panel'!$B$41:$Z$100,$D435,0)/(VLOOKUP(CI$276,UI!$A$12:$O$51,VLOOKUP(CI$279,$B$276:$C$278,2,0),0)/1000)))),"")</f>
        <v/>
      </c>
      <c r="CJ435" s="145" t="str">
        <f>IFERROR(IF(AND(CJ$272=list!$D$3,'Box Calculation'!CJ$279&lt;&gt;"h",$E435&lt;&gt;0),0,IF(AND(CJ$273=list!$D$2,$E435&lt;&gt;0,TRUNC(VLOOKUP($E435,'Container Panel'!$B$41:$Z$100,$D435,0)/(VLOOKUP(CJ$276,UI!$A$12:$O$51,VLOOKUP(CJ$279,$B$276:$C$278,2,0),0)/1000))&gt;0),1,TRUNC(VLOOKUP($E435,'Container Panel'!$B$41:$Z$100,$D435,0)/(VLOOKUP(CJ$276,UI!$A$12:$O$51,VLOOKUP(CJ$279,$B$276:$C$278,2,0),0)/1000)))),"")</f>
        <v/>
      </c>
      <c r="CK435" s="145" t="str">
        <f>IFERROR(IF(AND(CK$272=list!$D$3,'Box Calculation'!CK$279&lt;&gt;"h",$E435&lt;&gt;0),0,IF(AND(CK$273=list!$D$2,$E435&lt;&gt;0,TRUNC(VLOOKUP($E435,'Container Panel'!$B$41:$Z$100,$D435,0)/(VLOOKUP(CK$276,UI!$A$12:$O$51,VLOOKUP(CK$279,$B$276:$C$278,2,0),0)/1000))&gt;0),1,TRUNC(VLOOKUP($E435,'Container Panel'!$B$41:$Z$100,$D435,0)/(VLOOKUP(CK$276,UI!$A$12:$O$51,VLOOKUP(CK$279,$B$276:$C$278,2,0),0)/1000)))),"")</f>
        <v/>
      </c>
      <c r="CL435" s="145" t="str">
        <f>IFERROR(IF(AND(CL$272=list!$D$3,'Box Calculation'!CL$279&lt;&gt;"h",$E435&lt;&gt;0),0,IF(AND(CL$273=list!$D$2,$E435&lt;&gt;0,TRUNC(VLOOKUP($E435,'Container Panel'!$B$41:$Z$100,$D435,0)/(VLOOKUP(CL$276,UI!$A$12:$O$51,VLOOKUP(CL$279,$B$276:$C$278,2,0),0)/1000))&gt;0),1,TRUNC(VLOOKUP($E435,'Container Panel'!$B$41:$Z$100,$D435,0)/(VLOOKUP(CL$276,UI!$A$12:$O$51,VLOOKUP(CL$279,$B$276:$C$278,2,0),0)/1000)))),"")</f>
        <v/>
      </c>
      <c r="CM435" s="145" t="str">
        <f>IFERROR(IF(AND(CM$272=list!$D$3,'Box Calculation'!CM$279&lt;&gt;"h",$E435&lt;&gt;0),0,IF(AND(CM$273=list!$D$2,$E435&lt;&gt;0,TRUNC(VLOOKUP($E435,'Container Panel'!$B$41:$Z$100,$D435,0)/(VLOOKUP(CM$276,UI!$A$12:$O$51,VLOOKUP(CM$279,$B$276:$C$278,2,0),0)/1000))&gt;0),1,TRUNC(VLOOKUP($E435,'Container Panel'!$B$41:$Z$100,$D435,0)/(VLOOKUP(CM$276,UI!$A$12:$O$51,VLOOKUP(CM$279,$B$276:$C$278,2,0),0)/1000)))),"")</f>
        <v/>
      </c>
      <c r="CN435" s="145" t="str">
        <f>IFERROR(IF(AND(CN$272=list!$D$3,'Box Calculation'!CN$279&lt;&gt;"h",$E435&lt;&gt;0),0,IF(AND(CN$273=list!$D$2,$E435&lt;&gt;0,TRUNC(VLOOKUP($E435,'Container Panel'!$B$41:$Z$100,$D435,0)/(VLOOKUP(CN$276,UI!$A$12:$O$51,VLOOKUP(CN$279,$B$276:$C$278,2,0),0)/1000))&gt;0),1,TRUNC(VLOOKUP($E435,'Container Panel'!$B$41:$Z$100,$D435,0)/(VLOOKUP(CN$276,UI!$A$12:$O$51,VLOOKUP(CN$279,$B$276:$C$278,2,0),0)/1000)))),"")</f>
        <v/>
      </c>
      <c r="CO435" s="145" t="str">
        <f>IFERROR(IF(AND(CO$272=list!$D$3,'Box Calculation'!CO$279&lt;&gt;"h",$E435&lt;&gt;0),0,IF(AND(CO$273=list!$D$2,$E435&lt;&gt;0,TRUNC(VLOOKUP($E435,'Container Panel'!$B$41:$Z$100,$D435,0)/(VLOOKUP(CO$276,UI!$A$12:$O$51,VLOOKUP(CO$279,$B$276:$C$278,2,0),0)/1000))&gt;0),1,TRUNC(VLOOKUP($E435,'Container Panel'!$B$41:$Z$100,$D435,0)/(VLOOKUP(CO$276,UI!$A$12:$O$51,VLOOKUP(CO$279,$B$276:$C$278,2,0),0)/1000)))),"")</f>
        <v/>
      </c>
      <c r="CP435" s="145" t="str">
        <f>IFERROR(IF(AND(CP$272=list!$D$3,'Box Calculation'!CP$279&lt;&gt;"h",$E435&lt;&gt;0),0,IF(AND(CP$273=list!$D$2,$E435&lt;&gt;0,TRUNC(VLOOKUP($E435,'Container Panel'!$B$41:$Z$100,$D435,0)/(VLOOKUP(CP$276,UI!$A$12:$O$51,VLOOKUP(CP$279,$B$276:$C$278,2,0),0)/1000))&gt;0),1,TRUNC(VLOOKUP($E435,'Container Panel'!$B$41:$Z$100,$D435,0)/(VLOOKUP(CP$276,UI!$A$12:$O$51,VLOOKUP(CP$279,$B$276:$C$278,2,0),0)/1000)))),"")</f>
        <v/>
      </c>
      <c r="CQ435" s="145" t="str">
        <f>IFERROR(IF(AND(CQ$272=list!$D$3,'Box Calculation'!CQ$279&lt;&gt;"h",$E435&lt;&gt;0),0,IF(AND(CQ$273=list!$D$2,$E435&lt;&gt;0,TRUNC(VLOOKUP($E435,'Container Panel'!$B$41:$Z$100,$D435,0)/(VLOOKUP(CQ$276,UI!$A$12:$O$51,VLOOKUP(CQ$279,$B$276:$C$278,2,0),0)/1000))&gt;0),1,TRUNC(VLOOKUP($E435,'Container Panel'!$B$41:$Z$100,$D435,0)/(VLOOKUP(CQ$276,UI!$A$12:$O$51,VLOOKUP(CQ$279,$B$276:$C$278,2,0),0)/1000)))),"")</f>
        <v/>
      </c>
      <c r="CR435" s="145" t="str">
        <f>IFERROR(IF(AND(CR$272=list!$D$3,'Box Calculation'!CR$279&lt;&gt;"h",$E435&lt;&gt;0),0,IF(AND(CR$273=list!$D$2,$E435&lt;&gt;0,TRUNC(VLOOKUP($E435,'Container Panel'!$B$41:$Z$100,$D435,0)/(VLOOKUP(CR$276,UI!$A$12:$O$51,VLOOKUP(CR$279,$B$276:$C$278,2,0),0)/1000))&gt;0),1,TRUNC(VLOOKUP($E435,'Container Panel'!$B$41:$Z$100,$D435,0)/(VLOOKUP(CR$276,UI!$A$12:$O$51,VLOOKUP(CR$279,$B$276:$C$278,2,0),0)/1000)))),"")</f>
        <v/>
      </c>
      <c r="CS435" s="145" t="str">
        <f>IFERROR(IF(AND(CS$272=list!$D$3,'Box Calculation'!CS$279&lt;&gt;"h",$E435&lt;&gt;0),0,IF(AND(CS$273=list!$D$2,$E435&lt;&gt;0,TRUNC(VLOOKUP($E435,'Container Panel'!$B$41:$Z$100,$D435,0)/(VLOOKUP(CS$276,UI!$A$12:$O$51,VLOOKUP(CS$279,$B$276:$C$278,2,0),0)/1000))&gt;0),1,TRUNC(VLOOKUP($E435,'Container Panel'!$B$41:$Z$100,$D435,0)/(VLOOKUP(CS$276,UI!$A$12:$O$51,VLOOKUP(CS$279,$B$276:$C$278,2,0),0)/1000)))),"")</f>
        <v/>
      </c>
      <c r="CT435" s="145" t="str">
        <f>IFERROR(IF(AND(CT$272=list!$D$3,'Box Calculation'!CT$279&lt;&gt;"h",$E435&lt;&gt;0),0,IF(AND(CT$273=list!$D$2,$E435&lt;&gt;0,TRUNC(VLOOKUP($E435,'Container Panel'!$B$41:$Z$100,$D435,0)/(VLOOKUP(CT$276,UI!$A$12:$O$51,VLOOKUP(CT$279,$B$276:$C$278,2,0),0)/1000))&gt;0),1,TRUNC(VLOOKUP($E435,'Container Panel'!$B$41:$Z$100,$D435,0)/(VLOOKUP(CT$276,UI!$A$12:$O$51,VLOOKUP(CT$279,$B$276:$C$278,2,0),0)/1000)))),"")</f>
        <v/>
      </c>
      <c r="CU435" s="145" t="str">
        <f>IFERROR(IF(AND(CU$272=list!$D$3,'Box Calculation'!CU$279&lt;&gt;"h",$E435&lt;&gt;0),0,IF(AND(CU$273=list!$D$2,$E435&lt;&gt;0,TRUNC(VLOOKUP($E435,'Container Panel'!$B$41:$Z$100,$D435,0)/(VLOOKUP(CU$276,UI!$A$12:$O$51,VLOOKUP(CU$279,$B$276:$C$278,2,0),0)/1000))&gt;0),1,TRUNC(VLOOKUP($E435,'Container Panel'!$B$41:$Z$100,$D435,0)/(VLOOKUP(CU$276,UI!$A$12:$O$51,VLOOKUP(CU$279,$B$276:$C$278,2,0),0)/1000)))),"")</f>
        <v/>
      </c>
      <c r="CV435" s="145" t="str">
        <f>IFERROR(IF(AND(CV$272=list!$D$3,'Box Calculation'!CV$279&lt;&gt;"h",$E435&lt;&gt;0),0,IF(AND(CV$273=list!$D$2,$E435&lt;&gt;0,TRUNC(VLOOKUP($E435,'Container Panel'!$B$41:$Z$100,$D435,0)/(VLOOKUP(CV$276,UI!$A$12:$O$51,VLOOKUP(CV$279,$B$276:$C$278,2,0),0)/1000))&gt;0),1,TRUNC(VLOOKUP($E435,'Container Panel'!$B$41:$Z$100,$D435,0)/(VLOOKUP(CV$276,UI!$A$12:$O$51,VLOOKUP(CV$279,$B$276:$C$278,2,0),0)/1000)))),"")</f>
        <v/>
      </c>
      <c r="CW435" s="145" t="str">
        <f>IFERROR(IF(AND(CW$272=list!$D$3,'Box Calculation'!CW$279&lt;&gt;"h",$E435&lt;&gt;0),0,IF(AND(CW$273=list!$D$2,$E435&lt;&gt;0,TRUNC(VLOOKUP($E435,'Container Panel'!$B$41:$Z$100,$D435,0)/(VLOOKUP(CW$276,UI!$A$12:$O$51,VLOOKUP(CW$279,$B$276:$C$278,2,0),0)/1000))&gt;0),1,TRUNC(VLOOKUP($E435,'Container Panel'!$B$41:$Z$100,$D435,0)/(VLOOKUP(CW$276,UI!$A$12:$O$51,VLOOKUP(CW$279,$B$276:$C$278,2,0),0)/1000)))),"")</f>
        <v/>
      </c>
      <c r="CX435" s="145" t="str">
        <f>IFERROR(IF(AND(CX$272=list!$D$3,'Box Calculation'!CX$279&lt;&gt;"h",$E435&lt;&gt;0),0,IF(AND(CX$273=list!$D$2,$E435&lt;&gt;0,TRUNC(VLOOKUP($E435,'Container Panel'!$B$41:$Z$100,$D435,0)/(VLOOKUP(CX$276,UI!$A$12:$O$51,VLOOKUP(CX$279,$B$276:$C$278,2,0),0)/1000))&gt;0),1,TRUNC(VLOOKUP($E435,'Container Panel'!$B$41:$Z$100,$D435,0)/(VLOOKUP(CX$276,UI!$A$12:$O$51,VLOOKUP(CX$279,$B$276:$C$278,2,0),0)/1000)))),"")</f>
        <v/>
      </c>
      <c r="CY435" s="145" t="str">
        <f>IFERROR(IF(AND(CY$272=list!$D$3,'Box Calculation'!CY$279&lt;&gt;"h",$E435&lt;&gt;0),0,IF(AND(CY$273=list!$D$2,$E435&lt;&gt;0,TRUNC(VLOOKUP($E435,'Container Panel'!$B$41:$Z$100,$D435,0)/(VLOOKUP(CY$276,UI!$A$12:$O$51,VLOOKUP(CY$279,$B$276:$C$278,2,0),0)/1000))&gt;0),1,TRUNC(VLOOKUP($E435,'Container Panel'!$B$41:$Z$100,$D435,0)/(VLOOKUP(CY$276,UI!$A$12:$O$51,VLOOKUP(CY$279,$B$276:$C$278,2,0),0)/1000)))),"")</f>
        <v/>
      </c>
      <c r="CZ435" s="145" t="str">
        <f>IFERROR(IF(AND(CZ$272=list!$D$3,'Box Calculation'!CZ$279&lt;&gt;"h",$E435&lt;&gt;0),0,IF(AND(CZ$273=list!$D$2,$E435&lt;&gt;0,TRUNC(VLOOKUP($E435,'Container Panel'!$B$41:$Z$100,$D435,0)/(VLOOKUP(CZ$276,UI!$A$12:$O$51,VLOOKUP(CZ$279,$B$276:$C$278,2,0),0)/1000))&gt;0),1,TRUNC(VLOOKUP($E435,'Container Panel'!$B$41:$Z$100,$D435,0)/(VLOOKUP(CZ$276,UI!$A$12:$O$51,VLOOKUP(CZ$279,$B$276:$C$278,2,0),0)/1000)))),"")</f>
        <v/>
      </c>
      <c r="DA435" s="145" t="str">
        <f>IFERROR(IF(AND(DA$272=list!$D$3,'Box Calculation'!DA$279&lt;&gt;"h",$E435&lt;&gt;0),0,IF(AND(DA$273=list!$D$2,$E435&lt;&gt;0,TRUNC(VLOOKUP($E435,'Container Panel'!$B$41:$Z$100,$D435,0)/(VLOOKUP(DA$276,UI!$A$12:$O$51,VLOOKUP(DA$279,$B$276:$C$278,2,0),0)/1000))&gt;0),1,TRUNC(VLOOKUP($E435,'Container Panel'!$B$41:$Z$100,$D435,0)/(VLOOKUP(DA$276,UI!$A$12:$O$51,VLOOKUP(DA$279,$B$276:$C$278,2,0),0)/1000)))),"")</f>
        <v/>
      </c>
      <c r="DB435" s="145" t="str">
        <f>IFERROR(IF(AND(DB$272=list!$D$3,'Box Calculation'!DB$279&lt;&gt;"h",$E435&lt;&gt;0),0,IF(AND(DB$273=list!$D$2,$E435&lt;&gt;0,TRUNC(VLOOKUP($E435,'Container Panel'!$B$41:$Z$100,$D435,0)/(VLOOKUP(DB$276,UI!$A$12:$O$51,VLOOKUP(DB$279,$B$276:$C$278,2,0),0)/1000))&gt;0),1,TRUNC(VLOOKUP($E435,'Container Panel'!$B$41:$Z$100,$D435,0)/(VLOOKUP(DB$276,UI!$A$12:$O$51,VLOOKUP(DB$279,$B$276:$C$278,2,0),0)/1000)))),"")</f>
        <v/>
      </c>
      <c r="DC435" s="145" t="str">
        <f>IFERROR(IF(AND(DC$272=list!$D$3,'Box Calculation'!DC$279&lt;&gt;"h",$E435&lt;&gt;0),0,IF(AND(DC$273=list!$D$2,$E435&lt;&gt;0,TRUNC(VLOOKUP($E435,'Container Panel'!$B$41:$Z$100,$D435,0)/(VLOOKUP(DC$276,UI!$A$12:$O$51,VLOOKUP(DC$279,$B$276:$C$278,2,0),0)/1000))&gt;0),1,TRUNC(VLOOKUP($E435,'Container Panel'!$B$41:$Z$100,$D435,0)/(VLOOKUP(DC$276,UI!$A$12:$O$51,VLOOKUP(DC$279,$B$276:$C$278,2,0),0)/1000)))),"")</f>
        <v/>
      </c>
      <c r="DD435" s="145" t="str">
        <f>IFERROR(IF(AND(DD$272=list!$D$3,'Box Calculation'!DD$279&lt;&gt;"h",$E435&lt;&gt;0),0,IF(AND(DD$273=list!$D$2,$E435&lt;&gt;0,TRUNC(VLOOKUP($E435,'Container Panel'!$B$41:$Z$100,$D435,0)/(VLOOKUP(DD$276,UI!$A$12:$O$51,VLOOKUP(DD$279,$B$276:$C$278,2,0),0)/1000))&gt;0),1,TRUNC(VLOOKUP($E435,'Container Panel'!$B$41:$Z$100,$D435,0)/(VLOOKUP(DD$276,UI!$A$12:$O$51,VLOOKUP(DD$279,$B$276:$C$278,2,0),0)/1000)))),"")</f>
        <v/>
      </c>
      <c r="DE435" s="145" t="str">
        <f>IFERROR(IF(AND(DE$272=list!$D$3,'Box Calculation'!DE$279&lt;&gt;"h",$E435&lt;&gt;0),0,IF(AND(DE$273=list!$D$2,$E435&lt;&gt;0,TRUNC(VLOOKUP($E435,'Container Panel'!$B$41:$Z$100,$D435,0)/(VLOOKUP(DE$276,UI!$A$12:$O$51,VLOOKUP(DE$279,$B$276:$C$278,2,0),0)/1000))&gt;0),1,TRUNC(VLOOKUP($E435,'Container Panel'!$B$41:$Z$100,$D435,0)/(VLOOKUP(DE$276,UI!$A$12:$O$51,VLOOKUP(DE$279,$B$276:$C$278,2,0),0)/1000)))),"")</f>
        <v/>
      </c>
      <c r="DF435" s="145" t="str">
        <f>IFERROR(IF(AND(DF$272=list!$D$3,'Box Calculation'!DF$279&lt;&gt;"h",$E435&lt;&gt;0),0,IF(AND(DF$273=list!$D$2,$E435&lt;&gt;0,TRUNC(VLOOKUP($E435,'Container Panel'!$B$41:$Z$100,$D435,0)/(VLOOKUP(DF$276,UI!$A$12:$O$51,VLOOKUP(DF$279,$B$276:$C$278,2,0),0)/1000))&gt;0),1,TRUNC(VLOOKUP($E435,'Container Panel'!$B$41:$Z$100,$D435,0)/(VLOOKUP(DF$276,UI!$A$12:$O$51,VLOOKUP(DF$279,$B$276:$C$278,2,0),0)/1000)))),"")</f>
        <v/>
      </c>
      <c r="DG435" s="145" t="str">
        <f>IFERROR(IF(AND(DG$272=list!$D$3,'Box Calculation'!DG$279&lt;&gt;"h",$E435&lt;&gt;0),0,IF(AND(DG$273=list!$D$2,$E435&lt;&gt;0,TRUNC(VLOOKUP($E435,'Container Panel'!$B$41:$Z$100,$D435,0)/(VLOOKUP(DG$276,UI!$A$12:$O$51,VLOOKUP(DG$279,$B$276:$C$278,2,0),0)/1000))&gt;0),1,TRUNC(VLOOKUP($E435,'Container Panel'!$B$41:$Z$100,$D435,0)/(VLOOKUP(DG$276,UI!$A$12:$O$51,VLOOKUP(DG$279,$B$276:$C$278,2,0),0)/1000)))),"")</f>
        <v/>
      </c>
      <c r="DH435" s="145" t="str">
        <f>IFERROR(IF(AND(DH$272=list!$D$3,'Box Calculation'!DH$279&lt;&gt;"h",$E435&lt;&gt;0),0,IF(AND(DH$273=list!$D$2,$E435&lt;&gt;0,TRUNC(VLOOKUP($E435,'Container Panel'!$B$41:$Z$100,$D435,0)/(VLOOKUP(DH$276,UI!$A$12:$O$51,VLOOKUP(DH$279,$B$276:$C$278,2,0),0)/1000))&gt;0),1,TRUNC(VLOOKUP($E435,'Container Panel'!$B$41:$Z$100,$D435,0)/(VLOOKUP(DH$276,UI!$A$12:$O$51,VLOOKUP(DH$279,$B$276:$C$278,2,0),0)/1000)))),"")</f>
        <v/>
      </c>
      <c r="DI435" s="145" t="str">
        <f>IFERROR(IF(AND(DI$272=list!$D$3,'Box Calculation'!DI$279&lt;&gt;"h",$E435&lt;&gt;0),0,IF(AND(DI$273=list!$D$2,$E435&lt;&gt;0,TRUNC(VLOOKUP($E435,'Container Panel'!$B$41:$Z$100,$D435,0)/(VLOOKUP(DI$276,UI!$A$12:$O$51,VLOOKUP(DI$279,$B$276:$C$278,2,0),0)/1000))&gt;0),1,TRUNC(VLOOKUP($E435,'Container Panel'!$B$41:$Z$100,$D435,0)/(VLOOKUP(DI$276,UI!$A$12:$O$51,VLOOKUP(DI$279,$B$276:$C$278,2,0),0)/1000)))),"")</f>
        <v/>
      </c>
      <c r="DJ435" s="145" t="str">
        <f>IFERROR(IF(AND(DJ$272=list!$D$3,'Box Calculation'!DJ$279&lt;&gt;"h",$E435&lt;&gt;0),0,IF(AND(DJ$273=list!$D$2,$E435&lt;&gt;0,TRUNC(VLOOKUP($E435,'Container Panel'!$B$41:$Z$100,$D435,0)/(VLOOKUP(DJ$276,UI!$A$12:$O$51,VLOOKUP(DJ$279,$B$276:$C$278,2,0),0)/1000))&gt;0),1,TRUNC(VLOOKUP($E435,'Container Panel'!$B$41:$Z$100,$D435,0)/(VLOOKUP(DJ$276,UI!$A$12:$O$51,VLOOKUP(DJ$279,$B$276:$C$278,2,0),0)/1000)))),"")</f>
        <v/>
      </c>
      <c r="DK435" s="145" t="str">
        <f>IFERROR(IF(AND(DK$272=list!$D$3,'Box Calculation'!DK$279&lt;&gt;"h",$E435&lt;&gt;0),0,IF(AND(DK$273=list!$D$2,$E435&lt;&gt;0,TRUNC(VLOOKUP($E435,'Container Panel'!$B$41:$Z$100,$D435,0)/(VLOOKUP(DK$276,UI!$A$12:$O$51,VLOOKUP(DK$279,$B$276:$C$278,2,0),0)/1000))&gt;0),1,TRUNC(VLOOKUP($E435,'Container Panel'!$B$41:$Z$100,$D435,0)/(VLOOKUP(DK$276,UI!$A$12:$O$51,VLOOKUP(DK$279,$B$276:$C$278,2,0),0)/1000)))),"")</f>
        <v/>
      </c>
      <c r="DL435" s="145" t="str">
        <f>IFERROR(IF(AND(DL$272=list!$D$3,'Box Calculation'!DL$279&lt;&gt;"h",$E435&lt;&gt;0),0,IF(AND(DL$273=list!$D$2,$E435&lt;&gt;0,TRUNC(VLOOKUP($E435,'Container Panel'!$B$41:$Z$100,$D435,0)/(VLOOKUP(DL$276,UI!$A$12:$O$51,VLOOKUP(DL$279,$B$276:$C$278,2,0),0)/1000))&gt;0),1,TRUNC(VLOOKUP($E435,'Container Panel'!$B$41:$Z$100,$D435,0)/(VLOOKUP(DL$276,UI!$A$12:$O$51,VLOOKUP(DL$279,$B$276:$C$278,2,0),0)/1000)))),"")</f>
        <v/>
      </c>
      <c r="DM435" s="145" t="str">
        <f>IFERROR(IF(AND(DM$272=list!$D$3,'Box Calculation'!DM$279&lt;&gt;"h",$E435&lt;&gt;0),0,IF(AND(DM$273=list!$D$2,$E435&lt;&gt;0,TRUNC(VLOOKUP($E435,'Container Panel'!$B$41:$Z$100,$D435,0)/(VLOOKUP(DM$276,UI!$A$12:$O$51,VLOOKUP(DM$279,$B$276:$C$278,2,0),0)/1000))&gt;0),1,TRUNC(VLOOKUP($E435,'Container Panel'!$B$41:$Z$100,$D435,0)/(VLOOKUP(DM$276,UI!$A$12:$O$51,VLOOKUP(DM$279,$B$276:$C$278,2,0),0)/1000)))),"")</f>
        <v/>
      </c>
      <c r="DN435" s="145" t="str">
        <f>IFERROR(IF(AND(DN$272=list!$D$3,'Box Calculation'!DN$279&lt;&gt;"h",$E435&lt;&gt;0),0,IF(AND(DN$273=list!$D$2,$E435&lt;&gt;0,TRUNC(VLOOKUP($E435,'Container Panel'!$B$41:$Z$100,$D435,0)/(VLOOKUP(DN$276,UI!$A$12:$O$51,VLOOKUP(DN$279,$B$276:$C$278,2,0),0)/1000))&gt;0),1,TRUNC(VLOOKUP($E435,'Container Panel'!$B$41:$Z$100,$D435,0)/(VLOOKUP(DN$276,UI!$A$12:$O$51,VLOOKUP(DN$279,$B$276:$C$278,2,0),0)/1000)))),"")</f>
        <v/>
      </c>
      <c r="DO435" s="145" t="str">
        <f>IFERROR(IF(AND(DO$272=list!$D$3,'Box Calculation'!DO$279&lt;&gt;"h",$E435&lt;&gt;0),0,IF(AND(DO$273=list!$D$2,$E435&lt;&gt;0,TRUNC(VLOOKUP($E435,'Container Panel'!$B$41:$Z$100,$D435,0)/(VLOOKUP(DO$276,UI!$A$12:$O$51,VLOOKUP(DO$279,$B$276:$C$278,2,0),0)/1000))&gt;0),1,TRUNC(VLOOKUP($E435,'Container Panel'!$B$41:$Z$100,$D435,0)/(VLOOKUP(DO$276,UI!$A$12:$O$51,VLOOKUP(DO$279,$B$276:$C$278,2,0),0)/1000)))),"")</f>
        <v/>
      </c>
      <c r="DP435" s="145" t="str">
        <f>IFERROR(IF(AND(DP$272=list!$D$3,'Box Calculation'!DP$279&lt;&gt;"h",$E435&lt;&gt;0),0,IF(AND(DP$273=list!$D$2,$E435&lt;&gt;0,TRUNC(VLOOKUP($E435,'Container Panel'!$B$41:$Z$100,$D435,0)/(VLOOKUP(DP$276,UI!$A$12:$O$51,VLOOKUP(DP$279,$B$276:$C$278,2,0),0)/1000))&gt;0),1,TRUNC(VLOOKUP($E435,'Container Panel'!$B$41:$Z$100,$D435,0)/(VLOOKUP(DP$276,UI!$A$12:$O$51,VLOOKUP(DP$279,$B$276:$C$278,2,0),0)/1000)))),"")</f>
        <v/>
      </c>
      <c r="DQ435" s="145" t="str">
        <f>IFERROR(IF(AND(DQ$272=list!$D$3,'Box Calculation'!DQ$279&lt;&gt;"h",$E435&lt;&gt;0),0,IF(AND(DQ$273=list!$D$2,$E435&lt;&gt;0,TRUNC(VLOOKUP($E435,'Container Panel'!$B$41:$Z$100,$D435,0)/(VLOOKUP(DQ$276,UI!$A$12:$O$51,VLOOKUP(DQ$279,$B$276:$C$278,2,0),0)/1000))&gt;0),1,TRUNC(VLOOKUP($E435,'Container Panel'!$B$41:$Z$100,$D435,0)/(VLOOKUP(DQ$276,UI!$A$12:$O$51,VLOOKUP(DQ$279,$B$276:$C$278,2,0),0)/1000)))),"")</f>
        <v/>
      </c>
      <c r="DR435" s="145" t="str">
        <f>IFERROR(IF(AND(DR$272=list!$D$3,'Box Calculation'!DR$279&lt;&gt;"h",$E435&lt;&gt;0),0,IF(AND(DR$273=list!$D$2,$E435&lt;&gt;0,TRUNC(VLOOKUP($E435,'Container Panel'!$B$41:$Z$100,$D435,0)/(VLOOKUP(DR$276,UI!$A$12:$O$51,VLOOKUP(DR$279,$B$276:$C$278,2,0),0)/1000))&gt;0),1,TRUNC(VLOOKUP($E435,'Container Panel'!$B$41:$Z$100,$D435,0)/(VLOOKUP(DR$276,UI!$A$12:$O$51,VLOOKUP(DR$279,$B$276:$C$278,2,0),0)/1000)))),"")</f>
        <v/>
      </c>
      <c r="DS435" s="145" t="str">
        <f>IFERROR(IF(AND(DS$272=list!$D$3,'Box Calculation'!DS$279&lt;&gt;"h",$E435&lt;&gt;0),0,IF(AND(DS$273=list!$D$2,$E435&lt;&gt;0,TRUNC(VLOOKUP($E435,'Container Panel'!$B$41:$Z$100,$D435,0)/(VLOOKUP(DS$276,UI!$A$12:$O$51,VLOOKUP(DS$279,$B$276:$C$278,2,0),0)/1000))&gt;0),1,TRUNC(VLOOKUP($E435,'Container Panel'!$B$41:$Z$100,$D435,0)/(VLOOKUP(DS$276,UI!$A$12:$O$51,VLOOKUP(DS$279,$B$276:$C$278,2,0),0)/1000)))),"")</f>
        <v/>
      </c>
      <c r="DT435" s="145" t="str">
        <f>IFERROR(IF(AND(DT$272=list!$D$3,'Box Calculation'!DT$279&lt;&gt;"h",$E435&lt;&gt;0),0,IF(AND(DT$273=list!$D$2,$E435&lt;&gt;0,TRUNC(VLOOKUP($E435,'Container Panel'!$B$41:$Z$100,$D435,0)/(VLOOKUP(DT$276,UI!$A$12:$O$51,VLOOKUP(DT$279,$B$276:$C$278,2,0),0)/1000))&gt;0),1,TRUNC(VLOOKUP($E435,'Container Panel'!$B$41:$Z$100,$D435,0)/(VLOOKUP(DT$276,UI!$A$12:$O$51,VLOOKUP(DT$279,$B$276:$C$278,2,0),0)/1000)))),"")</f>
        <v/>
      </c>
      <c r="DU435" s="145" t="str">
        <f>IFERROR(IF(AND(DU$272=list!$D$3,'Box Calculation'!DU$279&lt;&gt;"h",$E435&lt;&gt;0),0,IF(AND(DU$273=list!$D$2,$E435&lt;&gt;0,TRUNC(VLOOKUP($E435,'Container Panel'!$B$41:$Z$100,$D435,0)/(VLOOKUP(DU$276,UI!$A$12:$O$51,VLOOKUP(DU$279,$B$276:$C$278,2,0),0)/1000))&gt;0),1,TRUNC(VLOOKUP($E435,'Container Panel'!$B$41:$Z$100,$D435,0)/(VLOOKUP(DU$276,UI!$A$12:$O$51,VLOOKUP(DU$279,$B$276:$C$278,2,0),0)/1000)))),"")</f>
        <v/>
      </c>
      <c r="DV435" s="145" t="str">
        <f>IFERROR(IF(AND(DV$272=list!$D$3,'Box Calculation'!DV$279&lt;&gt;"h",$E435&lt;&gt;0),0,IF(AND(DV$273=list!$D$2,$E435&lt;&gt;0,TRUNC(VLOOKUP($E435,'Container Panel'!$B$41:$Z$100,$D435,0)/(VLOOKUP(DV$276,UI!$A$12:$O$51,VLOOKUP(DV$279,$B$276:$C$278,2,0),0)/1000))&gt;0),1,TRUNC(VLOOKUP($E435,'Container Panel'!$B$41:$Z$100,$D435,0)/(VLOOKUP(DV$276,UI!$A$12:$O$51,VLOOKUP(DV$279,$B$276:$C$278,2,0),0)/1000)))),"")</f>
        <v/>
      </c>
      <c r="DW435" s="145" t="str">
        <f>IFERROR(IF(AND(DW$272=list!$D$3,'Box Calculation'!DW$279&lt;&gt;"h",$E435&lt;&gt;0),0,IF(AND(DW$273=list!$D$2,$E435&lt;&gt;0,TRUNC(VLOOKUP($E435,'Container Panel'!$B$41:$Z$100,$D435,0)/(VLOOKUP(DW$276,UI!$A$12:$O$51,VLOOKUP(DW$279,$B$276:$C$278,2,0),0)/1000))&gt;0),1,TRUNC(VLOOKUP($E435,'Container Panel'!$B$41:$Z$100,$D435,0)/(VLOOKUP(DW$276,UI!$A$12:$O$51,VLOOKUP(DW$279,$B$276:$C$278,2,0),0)/1000)))),"")</f>
        <v/>
      </c>
      <c r="DX435" s="145" t="str">
        <f>IFERROR(IF(AND(DX$272=list!$D$3,'Box Calculation'!DX$279&lt;&gt;"h",$E435&lt;&gt;0),0,IF(AND(DX$273=list!$D$2,$E435&lt;&gt;0,TRUNC(VLOOKUP($E435,'Container Panel'!$B$41:$Z$100,$D435,0)/(VLOOKUP(DX$276,UI!$A$12:$O$51,VLOOKUP(DX$279,$B$276:$C$278,2,0),0)/1000))&gt;0),1,TRUNC(VLOOKUP($E435,'Container Panel'!$B$41:$Z$100,$D435,0)/(VLOOKUP(DX$276,UI!$A$12:$O$51,VLOOKUP(DX$279,$B$276:$C$278,2,0),0)/1000)))),"")</f>
        <v/>
      </c>
      <c r="DY435" s="145" t="str">
        <f>IFERROR(IF(AND(DY$272=list!$D$3,'Box Calculation'!DY$279&lt;&gt;"h",$E435&lt;&gt;0),0,IF(AND(DY$273=list!$D$2,$E435&lt;&gt;0,TRUNC(VLOOKUP($E435,'Container Panel'!$B$41:$Z$100,$D435,0)/(VLOOKUP(DY$276,UI!$A$12:$O$51,VLOOKUP(DY$279,$B$276:$C$278,2,0),0)/1000))&gt;0),1,TRUNC(VLOOKUP($E435,'Container Panel'!$B$41:$Z$100,$D435,0)/(VLOOKUP(DY$276,UI!$A$12:$O$51,VLOOKUP(DY$279,$B$276:$C$278,2,0),0)/1000)))),"")</f>
        <v/>
      </c>
      <c r="DZ435" s="145" t="str">
        <f>IFERROR(IF(AND(DZ$272=list!$D$3,'Box Calculation'!DZ$279&lt;&gt;"h",$E435&lt;&gt;0),0,IF(AND(DZ$273=list!$D$2,$E435&lt;&gt;0,TRUNC(VLOOKUP($E435,'Container Panel'!$B$41:$Z$100,$D435,0)/(VLOOKUP(DZ$276,UI!$A$12:$O$51,VLOOKUP(DZ$279,$B$276:$C$278,2,0),0)/1000))&gt;0),1,TRUNC(VLOOKUP($E435,'Container Panel'!$B$41:$Z$100,$D435,0)/(VLOOKUP(DZ$276,UI!$A$12:$O$51,VLOOKUP(DZ$279,$B$276:$C$278,2,0),0)/1000)))),"")</f>
        <v/>
      </c>
      <c r="EA435" s="145" t="str">
        <f>IFERROR(IF(AND(EA$272=list!$D$3,'Box Calculation'!EA$279&lt;&gt;"h",$E435&lt;&gt;0),0,IF(AND(EA$273=list!$D$2,$E435&lt;&gt;0,TRUNC(VLOOKUP($E435,'Container Panel'!$B$41:$Z$100,$D435,0)/(VLOOKUP(EA$276,UI!$A$12:$O$51,VLOOKUP(EA$279,$B$276:$C$278,2,0),0)/1000))&gt;0),1,TRUNC(VLOOKUP($E435,'Container Panel'!$B$41:$Z$100,$D435,0)/(VLOOKUP(EA$276,UI!$A$12:$O$51,VLOOKUP(EA$279,$B$276:$C$278,2,0),0)/1000)))),"")</f>
        <v/>
      </c>
      <c r="EB435" s="145" t="str">
        <f>IFERROR(IF(AND(EB$272=list!$D$3,'Box Calculation'!EB$279&lt;&gt;"h",$E435&lt;&gt;0),0,IF(AND(EB$273=list!$D$2,$E435&lt;&gt;0,TRUNC(VLOOKUP($E435,'Container Panel'!$B$41:$Z$100,$D435,0)/(VLOOKUP(EB$276,UI!$A$12:$O$51,VLOOKUP(EB$279,$B$276:$C$278,2,0),0)/1000))&gt;0),1,TRUNC(VLOOKUP($E435,'Container Panel'!$B$41:$Z$100,$D435,0)/(VLOOKUP(EB$276,UI!$A$12:$O$51,VLOOKUP(EB$279,$B$276:$C$278,2,0),0)/1000)))),"")</f>
        <v/>
      </c>
      <c r="EC435" s="145" t="str">
        <f>IFERROR(IF(AND(EC$272=list!$D$3,'Box Calculation'!EC$279&lt;&gt;"h",$E435&lt;&gt;0),0,IF(AND(EC$273=list!$D$2,$E435&lt;&gt;0,TRUNC(VLOOKUP($E435,'Container Panel'!$B$41:$Z$100,$D435,0)/(VLOOKUP(EC$276,UI!$A$12:$O$51,VLOOKUP(EC$279,$B$276:$C$278,2,0),0)/1000))&gt;0),1,TRUNC(VLOOKUP($E435,'Container Panel'!$B$41:$Z$100,$D435,0)/(VLOOKUP(EC$276,UI!$A$12:$O$51,VLOOKUP(EC$279,$B$276:$C$278,2,0),0)/1000)))),"")</f>
        <v/>
      </c>
      <c r="ED435" s="145" t="str">
        <f>IFERROR(IF(AND(ED$272=list!$D$3,'Box Calculation'!ED$279&lt;&gt;"h",$E435&lt;&gt;0),0,IF(AND(ED$273=list!$D$2,$E435&lt;&gt;0,TRUNC(VLOOKUP($E435,'Container Panel'!$B$41:$Z$100,$D435,0)/(VLOOKUP(ED$276,UI!$A$12:$O$51,VLOOKUP(ED$279,$B$276:$C$278,2,0),0)/1000))&gt;0),1,TRUNC(VLOOKUP($E435,'Container Panel'!$B$41:$Z$100,$D435,0)/(VLOOKUP(ED$276,UI!$A$12:$O$51,VLOOKUP(ED$279,$B$276:$C$278,2,0),0)/1000)))),"")</f>
        <v/>
      </c>
      <c r="EE435" s="145" t="str">
        <f>IFERROR(IF(AND(EE$272=list!$D$3,'Box Calculation'!EE$279&lt;&gt;"h",$E435&lt;&gt;0),0,IF(AND(EE$273=list!$D$2,$E435&lt;&gt;0,TRUNC(VLOOKUP($E435,'Container Panel'!$B$41:$Z$100,$D435,0)/(VLOOKUP(EE$276,UI!$A$12:$O$51,VLOOKUP(EE$279,$B$276:$C$278,2,0),0)/1000))&gt;0),1,TRUNC(VLOOKUP($E435,'Container Panel'!$B$41:$Z$100,$D435,0)/(VLOOKUP(EE$276,UI!$A$12:$O$51,VLOOKUP(EE$279,$B$276:$C$278,2,0),0)/1000)))),"")</f>
        <v/>
      </c>
      <c r="EF435" s="145" t="str">
        <f>IFERROR(IF(AND(EF$272=list!$D$3,'Box Calculation'!EF$279&lt;&gt;"h",$E435&lt;&gt;0),0,IF(AND(EF$273=list!$D$2,$E435&lt;&gt;0,TRUNC(VLOOKUP($E435,'Container Panel'!$B$41:$Z$100,$D435,0)/(VLOOKUP(EF$276,UI!$A$12:$O$51,VLOOKUP(EF$279,$B$276:$C$278,2,0),0)/1000))&gt;0),1,TRUNC(VLOOKUP($E435,'Container Panel'!$B$41:$Z$100,$D435,0)/(VLOOKUP(EF$276,UI!$A$12:$O$51,VLOOKUP(EF$279,$B$276:$C$278,2,0),0)/1000)))),"")</f>
        <v/>
      </c>
      <c r="EG435" s="145" t="str">
        <f>IFERROR(IF(AND(EG$272=list!$D$3,'Box Calculation'!EG$279&lt;&gt;"h",$E435&lt;&gt;0),0,IF(AND(EG$273=list!$D$2,$E435&lt;&gt;0,TRUNC(VLOOKUP($E435,'Container Panel'!$B$41:$Z$100,$D435,0)/(VLOOKUP(EG$276,UI!$A$12:$O$51,VLOOKUP(EG$279,$B$276:$C$278,2,0),0)/1000))&gt;0),1,TRUNC(VLOOKUP($E435,'Container Panel'!$B$41:$Z$100,$D435,0)/(VLOOKUP(EG$276,UI!$A$12:$O$51,VLOOKUP(EG$279,$B$276:$C$278,2,0),0)/1000)))),"")</f>
        <v/>
      </c>
      <c r="EH435" s="145" t="str">
        <f>IFERROR(IF(AND(EH$272=list!$D$3,'Box Calculation'!EH$279&lt;&gt;"h",$E435&lt;&gt;0),0,IF(AND(EH$273=list!$D$2,$E435&lt;&gt;0,TRUNC(VLOOKUP($E435,'Container Panel'!$B$41:$Z$100,$D435,0)/(VLOOKUP(EH$276,UI!$A$12:$O$51,VLOOKUP(EH$279,$B$276:$C$278,2,0),0)/1000))&gt;0),1,TRUNC(VLOOKUP($E435,'Container Panel'!$B$41:$Z$100,$D435,0)/(VLOOKUP(EH$276,UI!$A$12:$O$51,VLOOKUP(EH$279,$B$276:$C$278,2,0),0)/1000)))),"")</f>
        <v/>
      </c>
      <c r="EI435" s="145" t="str">
        <f>IFERROR(IF(AND(EI$272=list!$D$3,'Box Calculation'!EI$279&lt;&gt;"h",$E435&lt;&gt;0),0,IF(AND(EI$273=list!$D$2,$E435&lt;&gt;0,TRUNC(VLOOKUP($E435,'Container Panel'!$B$41:$Z$100,$D435,0)/(VLOOKUP(EI$276,UI!$A$12:$O$51,VLOOKUP(EI$279,$B$276:$C$278,2,0),0)/1000))&gt;0),1,TRUNC(VLOOKUP($E435,'Container Panel'!$B$41:$Z$100,$D435,0)/(VLOOKUP(EI$276,UI!$A$12:$O$51,VLOOKUP(EI$279,$B$276:$C$278,2,0),0)/1000)))),"")</f>
        <v/>
      </c>
      <c r="EJ435" s="145" t="str">
        <f>IFERROR(IF(AND(EJ$272=list!$D$3,'Box Calculation'!EJ$279&lt;&gt;"h",$E435&lt;&gt;0),0,IF(AND(EJ$273=list!$D$2,$E435&lt;&gt;0,TRUNC(VLOOKUP($E435,'Container Panel'!$B$41:$Z$100,$D435,0)/(VLOOKUP(EJ$276,UI!$A$12:$O$51,VLOOKUP(EJ$279,$B$276:$C$278,2,0),0)/1000))&gt;0),1,TRUNC(VLOOKUP($E435,'Container Panel'!$B$41:$Z$100,$D435,0)/(VLOOKUP(EJ$276,UI!$A$12:$O$51,VLOOKUP(EJ$279,$B$276:$C$278,2,0),0)/1000)))),"")</f>
        <v/>
      </c>
      <c r="EK435" s="145" t="str">
        <f>IFERROR(IF(AND(EK$272=list!$D$3,'Box Calculation'!EK$279&lt;&gt;"h",$E435&lt;&gt;0),0,IF(AND(EK$273=list!$D$2,$E435&lt;&gt;0,TRUNC(VLOOKUP($E435,'Container Panel'!$B$41:$Z$100,$D435,0)/(VLOOKUP(EK$276,UI!$A$12:$O$51,VLOOKUP(EK$279,$B$276:$C$278,2,0),0)/1000))&gt;0),1,TRUNC(VLOOKUP($E435,'Container Panel'!$B$41:$Z$100,$D435,0)/(VLOOKUP(EK$276,UI!$A$12:$O$51,VLOOKUP(EK$279,$B$276:$C$278,2,0),0)/1000)))),"")</f>
        <v/>
      </c>
      <c r="EL435" s="145" t="str">
        <f>IFERROR(IF(AND(EL$272=list!$D$3,'Box Calculation'!EL$279&lt;&gt;"h",$E435&lt;&gt;0),0,IF(AND(EL$273=list!$D$2,$E435&lt;&gt;0,TRUNC(VLOOKUP($E435,'Container Panel'!$B$41:$Z$100,$D435,0)/(VLOOKUP(EL$276,UI!$A$12:$O$51,VLOOKUP(EL$279,$B$276:$C$278,2,0),0)/1000))&gt;0),1,TRUNC(VLOOKUP($E435,'Container Panel'!$B$41:$Z$100,$D435,0)/(VLOOKUP(EL$276,UI!$A$12:$O$51,VLOOKUP(EL$279,$B$276:$C$278,2,0),0)/1000)))),"")</f>
        <v/>
      </c>
      <c r="EM435" s="145" t="str">
        <f>IFERROR(IF(AND(EM$272=list!$D$3,'Box Calculation'!EM$279&lt;&gt;"h",$E435&lt;&gt;0),0,IF(AND(EM$273=list!$D$2,$E435&lt;&gt;0,TRUNC(VLOOKUP($E435,'Container Panel'!$B$41:$Z$100,$D435,0)/(VLOOKUP(EM$276,UI!$A$12:$O$51,VLOOKUP(EM$279,$B$276:$C$278,2,0),0)/1000))&gt;0),1,TRUNC(VLOOKUP($E435,'Container Panel'!$B$41:$Z$100,$D435,0)/(VLOOKUP(EM$276,UI!$A$12:$O$51,VLOOKUP(EM$279,$B$276:$C$278,2,0),0)/1000)))),"")</f>
        <v/>
      </c>
      <c r="EN435" s="145" t="str">
        <f>IFERROR(IF(AND(EN$272=list!$D$3,'Box Calculation'!EN$279&lt;&gt;"h",$E435&lt;&gt;0),0,IF(AND(EN$273=list!$D$2,$E435&lt;&gt;0,TRUNC(VLOOKUP($E435,'Container Panel'!$B$41:$Z$100,$D435,0)/(VLOOKUP(EN$276,UI!$A$12:$O$51,VLOOKUP(EN$279,$B$276:$C$278,2,0),0)/1000))&gt;0),1,TRUNC(VLOOKUP($E435,'Container Panel'!$B$41:$Z$100,$D435,0)/(VLOOKUP(EN$276,UI!$A$12:$O$51,VLOOKUP(EN$279,$B$276:$C$278,2,0),0)/1000)))),"")</f>
        <v/>
      </c>
      <c r="EO435" s="145" t="str">
        <f>IFERROR(IF(AND(EO$272=list!$D$3,'Box Calculation'!EO$279&lt;&gt;"h",$E435&lt;&gt;0),0,IF(AND(EO$273=list!$D$2,$E435&lt;&gt;0,TRUNC(VLOOKUP($E435,'Container Panel'!$B$41:$Z$100,$D435,0)/(VLOOKUP(EO$276,UI!$A$12:$O$51,VLOOKUP(EO$279,$B$276:$C$278,2,0),0)/1000))&gt;0),1,TRUNC(VLOOKUP($E435,'Container Panel'!$B$41:$Z$100,$D435,0)/(VLOOKUP(EO$276,UI!$A$12:$O$51,VLOOKUP(EO$279,$B$276:$C$278,2,0),0)/1000)))),"")</f>
        <v/>
      </c>
      <c r="EP435" s="145" t="str">
        <f>IFERROR(IF(AND(EP$272=list!$D$3,'Box Calculation'!EP$279&lt;&gt;"h",$E435&lt;&gt;0),0,IF(AND(EP$273=list!$D$2,$E435&lt;&gt;0,TRUNC(VLOOKUP($E435,'Container Panel'!$B$41:$Z$100,$D435,0)/(VLOOKUP(EP$276,UI!$A$12:$O$51,VLOOKUP(EP$279,$B$276:$C$278,2,0),0)/1000))&gt;0),1,TRUNC(VLOOKUP($E435,'Container Panel'!$B$41:$Z$100,$D435,0)/(VLOOKUP(EP$276,UI!$A$12:$O$51,VLOOKUP(EP$279,$B$276:$C$278,2,0),0)/1000)))),"")</f>
        <v/>
      </c>
      <c r="EQ435" s="145" t="str">
        <f>IFERROR(IF(AND(EQ$272=list!$D$3,'Box Calculation'!EQ$279&lt;&gt;"h",$E435&lt;&gt;0),0,IF(AND(EQ$273=list!$D$2,$E435&lt;&gt;0,TRUNC(VLOOKUP($E435,'Container Panel'!$B$41:$Z$100,$D435,0)/(VLOOKUP(EQ$276,UI!$A$12:$O$51,VLOOKUP(EQ$279,$B$276:$C$278,2,0),0)/1000))&gt;0),1,TRUNC(VLOOKUP($E435,'Container Panel'!$B$41:$Z$100,$D435,0)/(VLOOKUP(EQ$276,UI!$A$12:$O$51,VLOOKUP(EQ$279,$B$276:$C$278,2,0),0)/1000)))),"")</f>
        <v/>
      </c>
      <c r="ER435" s="145" t="str">
        <f>IFERROR(IF(AND(ER$272=list!$D$3,'Box Calculation'!ER$279&lt;&gt;"h",$E435&lt;&gt;0),0,IF(AND(ER$273=list!$D$2,$E435&lt;&gt;0,TRUNC(VLOOKUP($E435,'Container Panel'!$B$41:$Z$100,$D435,0)/(VLOOKUP(ER$276,UI!$A$12:$O$51,VLOOKUP(ER$279,$B$276:$C$278,2,0),0)/1000))&gt;0),1,TRUNC(VLOOKUP($E435,'Container Panel'!$B$41:$Z$100,$D435,0)/(VLOOKUP(ER$276,UI!$A$12:$O$51,VLOOKUP(ER$279,$B$276:$C$278,2,0),0)/1000)))),"")</f>
        <v/>
      </c>
      <c r="ES435" s="145" t="str">
        <f>IFERROR(IF(AND(ES$272=list!$D$3,'Box Calculation'!ES$279&lt;&gt;"h",$E435&lt;&gt;0),0,IF(AND(ES$273=list!$D$2,$E435&lt;&gt;0,TRUNC(VLOOKUP($E435,'Container Panel'!$B$41:$Z$100,$D435,0)/(VLOOKUP(ES$276,UI!$A$12:$O$51,VLOOKUP(ES$279,$B$276:$C$278,2,0),0)/1000))&gt;0),1,TRUNC(VLOOKUP($E435,'Container Panel'!$B$41:$Z$100,$D435,0)/(VLOOKUP(ES$276,UI!$A$12:$O$51,VLOOKUP(ES$279,$B$276:$C$278,2,0),0)/1000)))),"")</f>
        <v/>
      </c>
      <c r="ET435" s="145" t="str">
        <f>IFERROR(IF(AND(ET$272=list!$D$3,'Box Calculation'!ET$279&lt;&gt;"h",$E435&lt;&gt;0),0,IF(AND(ET$273=list!$D$2,$E435&lt;&gt;0,TRUNC(VLOOKUP($E435,'Container Panel'!$B$41:$Z$100,$D435,0)/(VLOOKUP(ET$276,UI!$A$12:$O$51,VLOOKUP(ET$279,$B$276:$C$278,2,0),0)/1000))&gt;0),1,TRUNC(VLOOKUP($E435,'Container Panel'!$B$41:$Z$100,$D435,0)/(VLOOKUP(ET$276,UI!$A$12:$O$51,VLOOKUP(ET$279,$B$276:$C$278,2,0),0)/1000)))),"")</f>
        <v/>
      </c>
      <c r="EU435" s="145" t="str">
        <f>IFERROR(IF(AND(EU$272=list!$D$3,'Box Calculation'!EU$279&lt;&gt;"h",$E435&lt;&gt;0),0,IF(AND(EU$273=list!$D$2,$E435&lt;&gt;0,TRUNC(VLOOKUP($E435,'Container Panel'!$B$41:$Z$100,$D435,0)/(VLOOKUP(EU$276,UI!$A$12:$O$51,VLOOKUP(EU$279,$B$276:$C$278,2,0),0)/1000))&gt;0),1,TRUNC(VLOOKUP($E435,'Container Panel'!$B$41:$Z$100,$D435,0)/(VLOOKUP(EU$276,UI!$A$12:$O$51,VLOOKUP(EU$279,$B$276:$C$278,2,0),0)/1000)))),"")</f>
        <v/>
      </c>
      <c r="EV435" s="145" t="str">
        <f>IFERROR(IF(AND(EV$272=list!$D$3,'Box Calculation'!EV$279&lt;&gt;"h",$E435&lt;&gt;0),0,IF(AND(EV$273=list!$D$2,$E435&lt;&gt;0,TRUNC(VLOOKUP($E435,'Container Panel'!$B$41:$Z$100,$D435,0)/(VLOOKUP(EV$276,UI!$A$12:$O$51,VLOOKUP(EV$279,$B$276:$C$278,2,0),0)/1000))&gt;0),1,TRUNC(VLOOKUP($E435,'Container Panel'!$B$41:$Z$100,$D435,0)/(VLOOKUP(EV$276,UI!$A$12:$O$51,VLOOKUP(EV$279,$B$276:$C$278,2,0),0)/1000)))),"")</f>
        <v/>
      </c>
      <c r="EW435" s="145" t="str">
        <f>IFERROR(IF(AND(EW$272=list!$D$3,'Box Calculation'!EW$279&lt;&gt;"h",$E435&lt;&gt;0),0,IF(AND(EW$273=list!$D$2,$E435&lt;&gt;0,TRUNC(VLOOKUP($E435,'Container Panel'!$B$41:$Z$100,$D435,0)/(VLOOKUP(EW$276,UI!$A$12:$O$51,VLOOKUP(EW$279,$B$276:$C$278,2,0),0)/1000))&gt;0),1,TRUNC(VLOOKUP($E435,'Container Panel'!$B$41:$Z$100,$D435,0)/(VLOOKUP(EW$276,UI!$A$12:$O$51,VLOOKUP(EW$279,$B$276:$C$278,2,0),0)/1000)))),"")</f>
        <v/>
      </c>
      <c r="EX435" s="145" t="str">
        <f>IFERROR(IF(AND(EX$272=list!$D$3,'Box Calculation'!EX$279&lt;&gt;"h",$E435&lt;&gt;0),0,IF(AND(EX$273=list!$D$2,$E435&lt;&gt;0,TRUNC(VLOOKUP($E435,'Container Panel'!$B$41:$Z$100,$D435,0)/(VLOOKUP(EX$276,UI!$A$12:$O$51,VLOOKUP(EX$279,$B$276:$C$278,2,0),0)/1000))&gt;0),1,TRUNC(VLOOKUP($E435,'Container Panel'!$B$41:$Z$100,$D435,0)/(VLOOKUP(EX$276,UI!$A$12:$O$51,VLOOKUP(EX$279,$B$276:$C$278,2,0),0)/1000)))),"")</f>
        <v/>
      </c>
      <c r="EY435" s="145" t="str">
        <f>IFERROR(IF(AND(EY$272=list!$D$3,'Box Calculation'!EY$279&lt;&gt;"h",$E435&lt;&gt;0),0,IF(AND(EY$273=list!$D$2,$E435&lt;&gt;0,TRUNC(VLOOKUP($E435,'Container Panel'!$B$41:$Z$100,$D435,0)/(VLOOKUP(EY$276,UI!$A$12:$O$51,VLOOKUP(EY$279,$B$276:$C$278,2,0),0)/1000))&gt;0),1,TRUNC(VLOOKUP($E435,'Container Panel'!$B$41:$Z$100,$D435,0)/(VLOOKUP(EY$276,UI!$A$12:$O$51,VLOOKUP(EY$279,$B$276:$C$278,2,0),0)/1000)))),"")</f>
        <v/>
      </c>
      <c r="EZ435" s="145" t="str">
        <f>IFERROR(IF(AND(EZ$272=list!$D$3,'Box Calculation'!EZ$279&lt;&gt;"h",$E435&lt;&gt;0),0,IF(AND(EZ$273=list!$D$2,$E435&lt;&gt;0,TRUNC(VLOOKUP($E435,'Container Panel'!$B$41:$Z$100,$D435,0)/(VLOOKUP(EZ$276,UI!$A$12:$O$51,VLOOKUP(EZ$279,$B$276:$C$278,2,0),0)/1000))&gt;0),1,TRUNC(VLOOKUP($E435,'Container Panel'!$B$41:$Z$100,$D435,0)/(VLOOKUP(EZ$276,UI!$A$12:$O$51,VLOOKUP(EZ$279,$B$276:$C$278,2,0),0)/1000)))),"")</f>
        <v/>
      </c>
      <c r="FA435" s="145" t="str">
        <f>IFERROR(IF(AND(FA$272=list!$D$3,'Box Calculation'!FA$279&lt;&gt;"h",$E435&lt;&gt;0),0,IF(AND(FA$273=list!$D$2,$E435&lt;&gt;0,TRUNC(VLOOKUP($E435,'Container Panel'!$B$41:$Z$100,$D435,0)/(VLOOKUP(FA$276,UI!$A$12:$O$51,VLOOKUP(FA$279,$B$276:$C$278,2,0),0)/1000))&gt;0),1,TRUNC(VLOOKUP($E435,'Container Panel'!$B$41:$Z$100,$D435,0)/(VLOOKUP(FA$276,UI!$A$12:$O$51,VLOOKUP(FA$279,$B$276:$C$278,2,0),0)/1000)))),"")</f>
        <v/>
      </c>
      <c r="FB435" s="145" t="str">
        <f>IFERROR(IF(AND(FB$272=list!$D$3,'Box Calculation'!FB$279&lt;&gt;"h",$E435&lt;&gt;0),0,IF(AND(FB$273=list!$D$2,$E435&lt;&gt;0,TRUNC(VLOOKUP($E435,'Container Panel'!$B$41:$Z$100,$D435,0)/(VLOOKUP(FB$276,UI!$A$12:$O$51,VLOOKUP(FB$279,$B$276:$C$278,2,0),0)/1000))&gt;0),1,TRUNC(VLOOKUP($E435,'Container Panel'!$B$41:$Z$100,$D435,0)/(VLOOKUP(FB$276,UI!$A$12:$O$51,VLOOKUP(FB$279,$B$276:$C$278,2,0),0)/1000)))),"")</f>
        <v/>
      </c>
      <c r="FC435" s="145" t="str">
        <f>IFERROR(IF(AND(FC$272=list!$D$3,'Box Calculation'!FC$279&lt;&gt;"h",$E435&lt;&gt;0),0,IF(AND(FC$273=list!$D$2,$E435&lt;&gt;0,TRUNC(VLOOKUP($E435,'Container Panel'!$B$41:$Z$100,$D435,0)/(VLOOKUP(FC$276,UI!$A$12:$O$51,VLOOKUP(FC$279,$B$276:$C$278,2,0),0)/1000))&gt;0),1,TRUNC(VLOOKUP($E435,'Container Panel'!$B$41:$Z$100,$D435,0)/(VLOOKUP(FC$276,UI!$A$12:$O$51,VLOOKUP(FC$279,$B$276:$C$278,2,0),0)/1000)))),"")</f>
        <v/>
      </c>
      <c r="FD435" s="145" t="str">
        <f>IFERROR(IF(AND(FD$272=list!$D$3,'Box Calculation'!FD$279&lt;&gt;"h",$E435&lt;&gt;0),0,IF(AND(FD$273=list!$D$2,$E435&lt;&gt;0,TRUNC(VLOOKUP($E435,'Container Panel'!$B$41:$Z$100,$D435,0)/(VLOOKUP(FD$276,UI!$A$12:$O$51,VLOOKUP(FD$279,$B$276:$C$278,2,0),0)/1000))&gt;0),1,TRUNC(VLOOKUP($E435,'Container Panel'!$B$41:$Z$100,$D435,0)/(VLOOKUP(FD$276,UI!$A$12:$O$51,VLOOKUP(FD$279,$B$276:$C$278,2,0),0)/1000)))),"")</f>
        <v/>
      </c>
      <c r="FE435" s="145" t="str">
        <f>IFERROR(IF(AND(FE$272=list!$D$3,'Box Calculation'!FE$279&lt;&gt;"h",$E435&lt;&gt;0),0,IF(AND(FE$273=list!$D$2,$E435&lt;&gt;0,TRUNC(VLOOKUP($E435,'Container Panel'!$B$41:$Z$100,$D435,0)/(VLOOKUP(FE$276,UI!$A$12:$O$51,VLOOKUP(FE$279,$B$276:$C$278,2,0),0)/1000))&gt;0),1,TRUNC(VLOOKUP($E435,'Container Panel'!$B$41:$Z$100,$D435,0)/(VLOOKUP(FE$276,UI!$A$12:$O$51,VLOOKUP(FE$279,$B$276:$C$278,2,0),0)/1000)))),"")</f>
        <v/>
      </c>
      <c r="FF435" s="145" t="str">
        <f>IFERROR(IF(AND(FF$272=list!$D$3,'Box Calculation'!FF$279&lt;&gt;"h",$E435&lt;&gt;0),0,IF(AND(FF$273=list!$D$2,$E435&lt;&gt;0,TRUNC(VLOOKUP($E435,'Container Panel'!$B$41:$Z$100,$D435,0)/(VLOOKUP(FF$276,UI!$A$12:$O$51,VLOOKUP(FF$279,$B$276:$C$278,2,0),0)/1000))&gt;0),1,TRUNC(VLOOKUP($E435,'Container Panel'!$B$41:$Z$100,$D435,0)/(VLOOKUP(FF$276,UI!$A$12:$O$51,VLOOKUP(FF$279,$B$276:$C$278,2,0),0)/1000)))),"")</f>
        <v/>
      </c>
      <c r="FG435" s="145" t="str">
        <f>IFERROR(IF(AND(FG$272=list!$D$3,'Box Calculation'!FG$279&lt;&gt;"h",$E435&lt;&gt;0),0,IF(AND(FG$273=list!$D$2,$E435&lt;&gt;0,TRUNC(VLOOKUP($E435,'Container Panel'!$B$41:$Z$100,$D435,0)/(VLOOKUP(FG$276,UI!$A$12:$O$51,VLOOKUP(FG$279,$B$276:$C$278,2,0),0)/1000))&gt;0),1,TRUNC(VLOOKUP($E435,'Container Panel'!$B$41:$Z$100,$D435,0)/(VLOOKUP(FG$276,UI!$A$12:$O$51,VLOOKUP(FG$279,$B$276:$C$278,2,0),0)/1000)))),"")</f>
        <v/>
      </c>
      <c r="FH435" s="145" t="str">
        <f>IFERROR(IF(AND(FH$272=list!$D$3,'Box Calculation'!FH$279&lt;&gt;"h",$E435&lt;&gt;0),0,IF(AND(FH$273=list!$D$2,$E435&lt;&gt;0,TRUNC(VLOOKUP($E435,'Container Panel'!$B$41:$Z$100,$D435,0)/(VLOOKUP(FH$276,UI!$A$12:$O$51,VLOOKUP(FH$279,$B$276:$C$278,2,0),0)/1000))&gt;0),1,TRUNC(VLOOKUP($E435,'Container Panel'!$B$41:$Z$100,$D435,0)/(VLOOKUP(FH$276,UI!$A$12:$O$51,VLOOKUP(FH$279,$B$276:$C$278,2,0),0)/1000)))),"")</f>
        <v/>
      </c>
      <c r="FI435" s="145" t="str">
        <f>IFERROR(IF(AND(FI$272=list!$D$3,'Box Calculation'!FI$279&lt;&gt;"h",$E435&lt;&gt;0),0,IF(AND(FI$273=list!$D$2,$E435&lt;&gt;0,TRUNC(VLOOKUP($E435,'Container Panel'!$B$41:$Z$100,$D435,0)/(VLOOKUP(FI$276,UI!$A$12:$O$51,VLOOKUP(FI$279,$B$276:$C$278,2,0),0)/1000))&gt;0),1,TRUNC(VLOOKUP($E435,'Container Panel'!$B$41:$Z$100,$D435,0)/(VLOOKUP(FI$276,UI!$A$12:$O$51,VLOOKUP(FI$279,$B$276:$C$278,2,0),0)/1000)))),"")</f>
        <v/>
      </c>
      <c r="FJ435" s="145" t="str">
        <f>IFERROR(IF(AND(FJ$272=list!$D$3,'Box Calculation'!FJ$279&lt;&gt;"h",$E435&lt;&gt;0),0,IF(AND(FJ$273=list!$D$2,$E435&lt;&gt;0,TRUNC(VLOOKUP($E435,'Container Panel'!$B$41:$Z$100,$D435,0)/(VLOOKUP(FJ$276,UI!$A$12:$O$51,VLOOKUP(FJ$279,$B$276:$C$278,2,0),0)/1000))&gt;0),1,TRUNC(VLOOKUP($E435,'Container Panel'!$B$41:$Z$100,$D435,0)/(VLOOKUP(FJ$276,UI!$A$12:$O$51,VLOOKUP(FJ$279,$B$276:$C$278,2,0),0)/1000)))),"")</f>
        <v/>
      </c>
      <c r="FK435" s="145" t="str">
        <f>IFERROR(IF(AND(FK$272=list!$D$3,'Box Calculation'!FK$279&lt;&gt;"h",$E435&lt;&gt;0),0,IF(AND(FK$273=list!$D$2,$E435&lt;&gt;0,TRUNC(VLOOKUP($E435,'Container Panel'!$B$41:$Z$100,$D435,0)/(VLOOKUP(FK$276,UI!$A$12:$O$51,VLOOKUP(FK$279,$B$276:$C$278,2,0),0)/1000))&gt;0),1,TRUNC(VLOOKUP($E435,'Container Panel'!$B$41:$Z$100,$D435,0)/(VLOOKUP(FK$276,UI!$A$12:$O$51,VLOOKUP(FK$279,$B$276:$C$278,2,0),0)/1000)))),"")</f>
        <v/>
      </c>
      <c r="FL435" s="145" t="str">
        <f>IFERROR(IF(AND(FL$272=list!$D$3,'Box Calculation'!FL$279&lt;&gt;"h",$E435&lt;&gt;0),0,IF(AND(FL$273=list!$D$2,$E435&lt;&gt;0,TRUNC(VLOOKUP($E435,'Container Panel'!$B$41:$Z$100,$D435,0)/(VLOOKUP(FL$276,UI!$A$12:$O$51,VLOOKUP(FL$279,$B$276:$C$278,2,0),0)/1000))&gt;0),1,TRUNC(VLOOKUP($E435,'Container Panel'!$B$41:$Z$100,$D435,0)/(VLOOKUP(FL$276,UI!$A$12:$O$51,VLOOKUP(FL$279,$B$276:$C$278,2,0),0)/1000)))),"")</f>
        <v/>
      </c>
      <c r="FM435" s="145" t="str">
        <f>IFERROR(IF(AND(FM$272=list!$D$3,'Box Calculation'!FM$279&lt;&gt;"h",$E435&lt;&gt;0),0,IF(AND(FM$273=list!$D$2,$E435&lt;&gt;0,TRUNC(VLOOKUP($E435,'Container Panel'!$B$41:$Z$100,$D435,0)/(VLOOKUP(FM$276,UI!$A$12:$O$51,VLOOKUP(FM$279,$B$276:$C$278,2,0),0)/1000))&gt;0),1,TRUNC(VLOOKUP($E435,'Container Panel'!$B$41:$Z$100,$D435,0)/(VLOOKUP(FM$276,UI!$A$12:$O$51,VLOOKUP(FM$279,$B$276:$C$278,2,0),0)/1000)))),"")</f>
        <v/>
      </c>
      <c r="FN435" s="145" t="str">
        <f>IFERROR(IF(AND(FN$272=list!$D$3,'Box Calculation'!FN$279&lt;&gt;"h",$E435&lt;&gt;0),0,IF(AND(FN$273=list!$D$2,$E435&lt;&gt;0,TRUNC(VLOOKUP($E435,'Container Panel'!$B$41:$Z$100,$D435,0)/(VLOOKUP(FN$276,UI!$A$12:$O$51,VLOOKUP(FN$279,$B$276:$C$278,2,0),0)/1000))&gt;0),1,TRUNC(VLOOKUP($E435,'Container Panel'!$B$41:$Z$100,$D435,0)/(VLOOKUP(FN$276,UI!$A$12:$O$51,VLOOKUP(FN$279,$B$276:$C$278,2,0),0)/1000)))),"")</f>
        <v/>
      </c>
      <c r="FO435" s="145" t="str">
        <f>IFERROR(IF(AND(FO$272=list!$D$3,'Box Calculation'!FO$279&lt;&gt;"h",$E435&lt;&gt;0),0,IF(AND(FO$273=list!$D$2,$E435&lt;&gt;0,TRUNC(VLOOKUP($E435,'Container Panel'!$B$41:$Z$100,$D435,0)/(VLOOKUP(FO$276,UI!$A$12:$O$51,VLOOKUP(FO$279,$B$276:$C$278,2,0),0)/1000))&gt;0),1,TRUNC(VLOOKUP($E435,'Container Panel'!$B$41:$Z$100,$D435,0)/(VLOOKUP(FO$276,UI!$A$12:$O$51,VLOOKUP(FO$279,$B$276:$C$278,2,0),0)/1000)))),"")</f>
        <v/>
      </c>
      <c r="FP435" s="145" t="str">
        <f>IFERROR(IF(AND(FP$272=list!$D$3,'Box Calculation'!FP$279&lt;&gt;"h",$E435&lt;&gt;0),0,IF(AND(FP$273=list!$D$2,$E435&lt;&gt;0,TRUNC(VLOOKUP($E435,'Container Panel'!$B$41:$Z$100,$D435,0)/(VLOOKUP(FP$276,UI!$A$12:$O$51,VLOOKUP(FP$279,$B$276:$C$278,2,0),0)/1000))&gt;0),1,TRUNC(VLOOKUP($E435,'Container Panel'!$B$41:$Z$100,$D435,0)/(VLOOKUP(FP$276,UI!$A$12:$O$51,VLOOKUP(FP$279,$B$276:$C$278,2,0),0)/1000)))),"")</f>
        <v/>
      </c>
      <c r="FQ435" s="145" t="str">
        <f>IFERROR(IF(AND(FQ$272=list!$D$3,'Box Calculation'!FQ$279&lt;&gt;"h",$E435&lt;&gt;0),0,IF(AND(FQ$273=list!$D$2,$E435&lt;&gt;0,TRUNC(VLOOKUP($E435,'Container Panel'!$B$41:$Z$100,$D435,0)/(VLOOKUP(FQ$276,UI!$A$12:$O$51,VLOOKUP(FQ$279,$B$276:$C$278,2,0),0)/1000))&gt;0),1,TRUNC(VLOOKUP($E435,'Container Panel'!$B$41:$Z$100,$D435,0)/(VLOOKUP(FQ$276,UI!$A$12:$O$51,VLOOKUP(FQ$279,$B$276:$C$278,2,0),0)/1000)))),"")</f>
        <v/>
      </c>
      <c r="FR435" s="145" t="str">
        <f>IFERROR(IF(AND(FR$272=list!$D$3,'Box Calculation'!FR$279&lt;&gt;"h",$E435&lt;&gt;0),0,IF(AND(FR$273=list!$D$2,$E435&lt;&gt;0,TRUNC(VLOOKUP($E435,'Container Panel'!$B$41:$Z$100,$D435,0)/(VLOOKUP(FR$276,UI!$A$12:$O$51,VLOOKUP(FR$279,$B$276:$C$278,2,0),0)/1000))&gt;0),1,TRUNC(VLOOKUP($E435,'Container Panel'!$B$41:$Z$100,$D435,0)/(VLOOKUP(FR$276,UI!$A$12:$O$51,VLOOKUP(FR$279,$B$276:$C$278,2,0),0)/1000)))),"")</f>
        <v/>
      </c>
      <c r="FS435" s="145" t="str">
        <f>IFERROR(IF(AND(FS$272=list!$D$3,'Box Calculation'!FS$279&lt;&gt;"h",$E435&lt;&gt;0),0,IF(AND(FS$273=list!$D$2,$E435&lt;&gt;0,TRUNC(VLOOKUP($E435,'Container Panel'!$B$41:$Z$100,$D435,0)/(VLOOKUP(FS$276,UI!$A$12:$O$51,VLOOKUP(FS$279,$B$276:$C$278,2,0),0)/1000))&gt;0),1,TRUNC(VLOOKUP($E435,'Container Panel'!$B$41:$Z$100,$D435,0)/(VLOOKUP(FS$276,UI!$A$12:$O$51,VLOOKUP(FS$279,$B$276:$C$278,2,0),0)/1000)))),"")</f>
        <v/>
      </c>
      <c r="FT435" s="145" t="str">
        <f>IFERROR(IF(AND(FT$272=list!$D$3,'Box Calculation'!FT$279&lt;&gt;"h",$E435&lt;&gt;0),0,IF(AND(FT$273=list!$D$2,$E435&lt;&gt;0,TRUNC(VLOOKUP($E435,'Container Panel'!$B$41:$Z$100,$D435,0)/(VLOOKUP(FT$276,UI!$A$12:$O$51,VLOOKUP(FT$279,$B$276:$C$278,2,0),0)/1000))&gt;0),1,TRUNC(VLOOKUP($E435,'Container Panel'!$B$41:$Z$100,$D435,0)/(VLOOKUP(FT$276,UI!$A$12:$O$51,VLOOKUP(FT$279,$B$276:$C$278,2,0),0)/1000)))),"")</f>
        <v/>
      </c>
      <c r="FU435" s="145" t="str">
        <f>IFERROR(IF(AND(FU$272=list!$D$3,'Box Calculation'!FU$279&lt;&gt;"h",$E435&lt;&gt;0),0,IF(AND(FU$273=list!$D$2,$E435&lt;&gt;0,TRUNC(VLOOKUP($E435,'Container Panel'!$B$41:$Z$100,$D435,0)/(VLOOKUP(FU$276,UI!$A$12:$O$51,VLOOKUP(FU$279,$B$276:$C$278,2,0),0)/1000))&gt;0),1,TRUNC(VLOOKUP($E435,'Container Panel'!$B$41:$Z$100,$D435,0)/(VLOOKUP(FU$276,UI!$A$12:$O$51,VLOOKUP(FU$279,$B$276:$C$278,2,0),0)/1000)))),"")</f>
        <v/>
      </c>
      <c r="FV435" s="145" t="str">
        <f>IFERROR(IF(AND(FV$272=list!$D$3,'Box Calculation'!FV$279&lt;&gt;"h",$E435&lt;&gt;0),0,IF(AND(FV$273=list!$D$2,$E435&lt;&gt;0,TRUNC(VLOOKUP($E435,'Container Panel'!$B$41:$Z$100,$D435,0)/(VLOOKUP(FV$276,UI!$A$12:$O$51,VLOOKUP(FV$279,$B$276:$C$278,2,0),0)/1000))&gt;0),1,TRUNC(VLOOKUP($E435,'Container Panel'!$B$41:$Z$100,$D435,0)/(VLOOKUP(FV$276,UI!$A$12:$O$51,VLOOKUP(FV$279,$B$276:$C$278,2,0),0)/1000)))),"")</f>
        <v/>
      </c>
      <c r="FW435" s="145" t="str">
        <f>IFERROR(IF(AND(FW$272=list!$D$3,'Box Calculation'!FW$279&lt;&gt;"h",$E435&lt;&gt;0),0,IF(AND(FW$273=list!$D$2,$E435&lt;&gt;0,TRUNC(VLOOKUP($E435,'Container Panel'!$B$41:$Z$100,$D435,0)/(VLOOKUP(FW$276,UI!$A$12:$O$51,VLOOKUP(FW$279,$B$276:$C$278,2,0),0)/1000))&gt;0),1,TRUNC(VLOOKUP($E435,'Container Panel'!$B$41:$Z$100,$D435,0)/(VLOOKUP(FW$276,UI!$A$12:$O$51,VLOOKUP(FW$279,$B$276:$C$278,2,0),0)/1000)))),"")</f>
        <v/>
      </c>
      <c r="FX435" s="145" t="str">
        <f>IFERROR(IF(AND(FX$272=list!$D$3,'Box Calculation'!FX$279&lt;&gt;"h",$E435&lt;&gt;0),0,IF(AND(FX$273=list!$D$2,$E435&lt;&gt;0,TRUNC(VLOOKUP($E435,'Container Panel'!$B$41:$Z$100,$D435,0)/(VLOOKUP(FX$276,UI!$A$12:$O$51,VLOOKUP(FX$279,$B$276:$C$278,2,0),0)/1000))&gt;0),1,TRUNC(VLOOKUP($E435,'Container Panel'!$B$41:$Z$100,$D435,0)/(VLOOKUP(FX$276,UI!$A$12:$O$51,VLOOKUP(FX$279,$B$276:$C$278,2,0),0)/1000)))),"")</f>
        <v/>
      </c>
      <c r="FY435" s="145" t="str">
        <f>IFERROR(IF(AND(FY$272=list!$D$3,'Box Calculation'!FY$279&lt;&gt;"h",$E435&lt;&gt;0),0,IF(AND(FY$273=list!$D$2,$E435&lt;&gt;0,TRUNC(VLOOKUP($E435,'Container Panel'!$B$41:$Z$100,$D435,0)/(VLOOKUP(FY$276,UI!$A$12:$O$51,VLOOKUP(FY$279,$B$276:$C$278,2,0),0)/1000))&gt;0),1,TRUNC(VLOOKUP($E435,'Container Panel'!$B$41:$Z$100,$D435,0)/(VLOOKUP(FY$276,UI!$A$12:$O$51,VLOOKUP(FY$279,$B$276:$C$278,2,0),0)/1000)))),"")</f>
        <v/>
      </c>
      <c r="FZ435" s="145" t="str">
        <f>IFERROR(IF(AND(FZ$272=list!$D$3,'Box Calculation'!FZ$279&lt;&gt;"h",$E435&lt;&gt;0),0,IF(AND(FZ$273=list!$D$2,$E435&lt;&gt;0,TRUNC(VLOOKUP($E435,'Container Panel'!$B$41:$Z$100,$D435,0)/(VLOOKUP(FZ$276,UI!$A$12:$O$51,VLOOKUP(FZ$279,$B$276:$C$278,2,0),0)/1000))&gt;0),1,TRUNC(VLOOKUP($E435,'Container Panel'!$B$41:$Z$100,$D435,0)/(VLOOKUP(FZ$276,UI!$A$12:$O$51,VLOOKUP(FZ$279,$B$276:$C$278,2,0),0)/1000)))),"")</f>
        <v/>
      </c>
      <c r="GA435" s="145" t="str">
        <f>IFERROR(IF(AND(GA$272=list!$D$3,'Box Calculation'!GA$279&lt;&gt;"h",$E435&lt;&gt;0),0,IF(AND(GA$273=list!$D$2,$E435&lt;&gt;0,TRUNC(VLOOKUP($E435,'Container Panel'!$B$41:$Z$100,$D435,0)/(VLOOKUP(GA$276,UI!$A$12:$O$51,VLOOKUP(GA$279,$B$276:$C$278,2,0),0)/1000))&gt;0),1,TRUNC(VLOOKUP($E435,'Container Panel'!$B$41:$Z$100,$D435,0)/(VLOOKUP(GA$276,UI!$A$12:$O$51,VLOOKUP(GA$279,$B$276:$C$278,2,0),0)/1000)))),"")</f>
        <v/>
      </c>
      <c r="GB435" s="145" t="str">
        <f>IFERROR(IF(AND(GB$272=list!$D$3,'Box Calculation'!GB$279&lt;&gt;"h",$E435&lt;&gt;0),0,IF(AND(GB$273=list!$D$2,$E435&lt;&gt;0,TRUNC(VLOOKUP($E435,'Container Panel'!$B$41:$Z$100,$D435,0)/(VLOOKUP(GB$276,UI!$A$12:$O$51,VLOOKUP(GB$279,$B$276:$C$278,2,0),0)/1000))&gt;0),1,TRUNC(VLOOKUP($E435,'Container Panel'!$B$41:$Z$100,$D435,0)/(VLOOKUP(GB$276,UI!$A$12:$O$51,VLOOKUP(GB$279,$B$276:$C$278,2,0),0)/1000)))),"")</f>
        <v/>
      </c>
      <c r="GC435" s="145" t="str">
        <f>IFERROR(IF(AND(GC$272=list!$D$3,'Box Calculation'!GC$279&lt;&gt;"h",$E435&lt;&gt;0),0,IF(AND(GC$273=list!$D$2,$E435&lt;&gt;0,TRUNC(VLOOKUP($E435,'Container Panel'!$B$41:$Z$100,$D435,0)/(VLOOKUP(GC$276,UI!$A$12:$O$51,VLOOKUP(GC$279,$B$276:$C$278,2,0),0)/1000))&gt;0),1,TRUNC(VLOOKUP($E435,'Container Panel'!$B$41:$Z$100,$D435,0)/(VLOOKUP(GC$276,UI!$A$12:$O$51,VLOOKUP(GC$279,$B$276:$C$278,2,0),0)/1000)))),"")</f>
        <v/>
      </c>
      <c r="GD435" s="145" t="str">
        <f>IFERROR(IF(AND(GD$272=list!$D$3,'Box Calculation'!GD$279&lt;&gt;"h",$E435&lt;&gt;0),0,IF(AND(GD$273=list!$D$2,$E435&lt;&gt;0,TRUNC(VLOOKUP($E435,'Container Panel'!$B$41:$Z$100,$D435,0)/(VLOOKUP(GD$276,UI!$A$12:$O$51,VLOOKUP(GD$279,$B$276:$C$278,2,0),0)/1000))&gt;0),1,TRUNC(VLOOKUP($E435,'Container Panel'!$B$41:$Z$100,$D435,0)/(VLOOKUP(GD$276,UI!$A$12:$O$51,VLOOKUP(GD$279,$B$276:$C$278,2,0),0)/1000)))),"")</f>
        <v/>
      </c>
      <c r="GE435" s="145" t="str">
        <f>IFERROR(IF(AND(GE$272=list!$D$3,'Box Calculation'!GE$279&lt;&gt;"h",$E435&lt;&gt;0),0,IF(AND(GE$273=list!$D$2,$E435&lt;&gt;0,TRUNC(VLOOKUP($E435,'Container Panel'!$B$41:$Z$100,$D435,0)/(VLOOKUP(GE$276,UI!$A$12:$O$51,VLOOKUP(GE$279,$B$276:$C$278,2,0),0)/1000))&gt;0),1,TRUNC(VLOOKUP($E435,'Container Panel'!$B$41:$Z$100,$D435,0)/(VLOOKUP(GE$276,UI!$A$12:$O$51,VLOOKUP(GE$279,$B$276:$C$278,2,0),0)/1000)))),"")</f>
        <v/>
      </c>
      <c r="GF435" s="145" t="str">
        <f>IFERROR(IF(AND(GF$272=list!$D$3,'Box Calculation'!GF$279&lt;&gt;"h",$E435&lt;&gt;0),0,IF(AND(GF$273=list!$D$2,$E435&lt;&gt;0,TRUNC(VLOOKUP($E435,'Container Panel'!$B$41:$Z$100,$D435,0)/(VLOOKUP(GF$276,UI!$A$12:$O$51,VLOOKUP(GF$279,$B$276:$C$278,2,0),0)/1000))&gt;0),1,TRUNC(VLOOKUP($E435,'Container Panel'!$B$41:$Z$100,$D435,0)/(VLOOKUP(GF$276,UI!$A$12:$O$51,VLOOKUP(GF$279,$B$276:$C$278,2,0),0)/1000)))),"")</f>
        <v/>
      </c>
      <c r="GG435" s="145" t="str">
        <f>IFERROR(IF(AND(GG$272=list!$D$3,'Box Calculation'!GG$279&lt;&gt;"h",$E435&lt;&gt;0),0,IF(AND(GG$273=list!$D$2,$E435&lt;&gt;0,TRUNC(VLOOKUP($E435,'Container Panel'!$B$41:$Z$100,$D435,0)/(VLOOKUP(GG$276,UI!$A$12:$O$51,VLOOKUP(GG$279,$B$276:$C$278,2,0),0)/1000))&gt;0),1,TRUNC(VLOOKUP($E435,'Container Panel'!$B$41:$Z$100,$D435,0)/(VLOOKUP(GG$276,UI!$A$12:$O$51,VLOOKUP(GG$279,$B$276:$C$278,2,0),0)/1000)))),"")</f>
        <v/>
      </c>
      <c r="GH435" s="145" t="str">
        <f>IFERROR(IF(AND(GH$272=list!$D$3,'Box Calculation'!GH$279&lt;&gt;"h",$E435&lt;&gt;0),0,IF(AND(GH$273=list!$D$2,$E435&lt;&gt;0,TRUNC(VLOOKUP($E435,'Container Panel'!$B$41:$Z$100,$D435,0)/(VLOOKUP(GH$276,UI!$A$12:$O$51,VLOOKUP(GH$279,$B$276:$C$278,2,0),0)/1000))&gt;0),1,TRUNC(VLOOKUP($E435,'Container Panel'!$B$41:$Z$100,$D435,0)/(VLOOKUP(GH$276,UI!$A$12:$O$51,VLOOKUP(GH$279,$B$276:$C$278,2,0),0)/1000)))),"")</f>
        <v/>
      </c>
      <c r="GI435" s="145" t="str">
        <f>IFERROR(IF(AND(GI$272=list!$D$3,'Box Calculation'!GI$279&lt;&gt;"h",$E435&lt;&gt;0),0,IF(AND(GI$273=list!$D$2,$E435&lt;&gt;0,TRUNC(VLOOKUP($E435,'Container Panel'!$B$41:$Z$100,$D435,0)/(VLOOKUP(GI$276,UI!$A$12:$O$51,VLOOKUP(GI$279,$B$276:$C$278,2,0),0)/1000))&gt;0),1,TRUNC(VLOOKUP($E435,'Container Panel'!$B$41:$Z$100,$D435,0)/(VLOOKUP(GI$276,UI!$A$12:$O$51,VLOOKUP(GI$279,$B$276:$C$278,2,0),0)/1000)))),"")</f>
        <v/>
      </c>
      <c r="GJ435" s="145" t="str">
        <f>IFERROR(IF(AND(GJ$272=list!$D$3,'Box Calculation'!GJ$279&lt;&gt;"h",$E435&lt;&gt;0),0,IF(AND(GJ$273=list!$D$2,$E435&lt;&gt;0,TRUNC(VLOOKUP($E435,'Container Panel'!$B$41:$Z$100,$D435,0)/(VLOOKUP(GJ$276,UI!$A$12:$O$51,VLOOKUP(GJ$279,$B$276:$C$278,2,0),0)/1000))&gt;0),1,TRUNC(VLOOKUP($E435,'Container Panel'!$B$41:$Z$100,$D435,0)/(VLOOKUP(GJ$276,UI!$A$12:$O$51,VLOOKUP(GJ$279,$B$276:$C$278,2,0),0)/1000)))),"")</f>
        <v/>
      </c>
      <c r="GK435" s="145" t="str">
        <f>IFERROR(IF(AND(GK$272=list!$D$3,'Box Calculation'!GK$279&lt;&gt;"h",$E435&lt;&gt;0),0,IF(AND(GK$273=list!$D$2,$E435&lt;&gt;0,TRUNC(VLOOKUP($E435,'Container Panel'!$B$41:$Z$100,$D435,0)/(VLOOKUP(GK$276,UI!$A$12:$O$51,VLOOKUP(GK$279,$B$276:$C$278,2,0),0)/1000))&gt;0),1,TRUNC(VLOOKUP($E435,'Container Panel'!$B$41:$Z$100,$D435,0)/(VLOOKUP(GK$276,UI!$A$12:$O$51,VLOOKUP(GK$279,$B$276:$C$278,2,0),0)/1000)))),"")</f>
        <v/>
      </c>
      <c r="GL435" s="145" t="str">
        <f>IFERROR(IF(AND(GL$272=list!$D$3,'Box Calculation'!GL$279&lt;&gt;"h",$E435&lt;&gt;0),0,IF(AND(GL$273=list!$D$2,$E435&lt;&gt;0,TRUNC(VLOOKUP($E435,'Container Panel'!$B$41:$Z$100,$D435,0)/(VLOOKUP(GL$276,UI!$A$12:$O$51,VLOOKUP(GL$279,$B$276:$C$278,2,0),0)/1000))&gt;0),1,TRUNC(VLOOKUP($E435,'Container Panel'!$B$41:$Z$100,$D435,0)/(VLOOKUP(GL$276,UI!$A$12:$O$51,VLOOKUP(GL$279,$B$276:$C$278,2,0),0)/1000)))),"")</f>
        <v/>
      </c>
      <c r="GM435" s="145" t="str">
        <f>IFERROR(IF(AND(GM$272=list!$D$3,'Box Calculation'!GM$279&lt;&gt;"h",$E435&lt;&gt;0),0,IF(AND(GM$273=list!$D$2,$E435&lt;&gt;0,TRUNC(VLOOKUP($E435,'Container Panel'!$B$41:$Z$100,$D435,0)/(VLOOKUP(GM$276,UI!$A$12:$O$51,VLOOKUP(GM$279,$B$276:$C$278,2,0),0)/1000))&gt;0),1,TRUNC(VLOOKUP($E435,'Container Panel'!$B$41:$Z$100,$D435,0)/(VLOOKUP(GM$276,UI!$A$12:$O$51,VLOOKUP(GM$279,$B$276:$C$278,2,0),0)/1000)))),"")</f>
        <v/>
      </c>
      <c r="GN435" s="145" t="str">
        <f>IFERROR(IF(AND(GN$272=list!$D$3,'Box Calculation'!GN$279&lt;&gt;"h",$E435&lt;&gt;0),0,IF(AND(GN$273=list!$D$2,$E435&lt;&gt;0,TRUNC(VLOOKUP($E435,'Container Panel'!$B$41:$Z$100,$D435,0)/(VLOOKUP(GN$276,UI!$A$12:$O$51,VLOOKUP(GN$279,$B$276:$C$278,2,0),0)/1000))&gt;0),1,TRUNC(VLOOKUP($E435,'Container Panel'!$B$41:$Z$100,$D435,0)/(VLOOKUP(GN$276,UI!$A$12:$O$51,VLOOKUP(GN$279,$B$276:$C$278,2,0),0)/1000)))),"")</f>
        <v/>
      </c>
      <c r="GO435" s="145" t="str">
        <f>IFERROR(IF(AND(GO$272=list!$D$3,'Box Calculation'!GO$279&lt;&gt;"h",$E435&lt;&gt;0),0,IF(AND(GO$273=list!$D$2,$E435&lt;&gt;0,TRUNC(VLOOKUP($E435,'Container Panel'!$B$41:$Z$100,$D435,0)/(VLOOKUP(GO$276,UI!$A$12:$O$51,VLOOKUP(GO$279,$B$276:$C$278,2,0),0)/1000))&gt;0),1,TRUNC(VLOOKUP($E435,'Container Panel'!$B$41:$Z$100,$D435,0)/(VLOOKUP(GO$276,UI!$A$12:$O$51,VLOOKUP(GO$279,$B$276:$C$278,2,0),0)/1000)))),"")</f>
        <v/>
      </c>
      <c r="GP435" s="145" t="str">
        <f>IFERROR(IF(AND(GP$272=list!$D$3,'Box Calculation'!GP$279&lt;&gt;"h",$E435&lt;&gt;0),0,IF(AND(GP$273=list!$D$2,$E435&lt;&gt;0,TRUNC(VLOOKUP($E435,'Container Panel'!$B$41:$Z$100,$D435,0)/(VLOOKUP(GP$276,UI!$A$12:$O$51,VLOOKUP(GP$279,$B$276:$C$278,2,0),0)/1000))&gt;0),1,TRUNC(VLOOKUP($E435,'Container Panel'!$B$41:$Z$100,$D435,0)/(VLOOKUP(GP$276,UI!$A$12:$O$51,VLOOKUP(GP$279,$B$276:$C$278,2,0),0)/1000)))),"")</f>
        <v/>
      </c>
      <c r="GQ435" s="145" t="str">
        <f>IFERROR(IF(AND(GQ$272=list!$D$3,'Box Calculation'!GQ$279&lt;&gt;"h",$E435&lt;&gt;0),0,IF(AND(GQ$273=list!$D$2,$E435&lt;&gt;0,TRUNC(VLOOKUP($E435,'Container Panel'!$B$41:$Z$100,$D435,0)/(VLOOKUP(GQ$276,UI!$A$12:$O$51,VLOOKUP(GQ$279,$B$276:$C$278,2,0),0)/1000))&gt;0),1,TRUNC(VLOOKUP($E435,'Container Panel'!$B$41:$Z$100,$D435,0)/(VLOOKUP(GQ$276,UI!$A$12:$O$51,VLOOKUP(GQ$279,$B$276:$C$278,2,0),0)/1000)))),"")</f>
        <v/>
      </c>
      <c r="GR435" s="145" t="str">
        <f>IFERROR(IF(AND(GR$272=list!$D$3,'Box Calculation'!GR$279&lt;&gt;"h",$E435&lt;&gt;0),0,IF(AND(GR$273=list!$D$2,$E435&lt;&gt;0,TRUNC(VLOOKUP($E435,'Container Panel'!$B$41:$Z$100,$D435,0)/(VLOOKUP(GR$276,UI!$A$12:$O$51,VLOOKUP(GR$279,$B$276:$C$278,2,0),0)/1000))&gt;0),1,TRUNC(VLOOKUP($E435,'Container Panel'!$B$41:$Z$100,$D435,0)/(VLOOKUP(GR$276,UI!$A$12:$O$51,VLOOKUP(GR$279,$B$276:$C$278,2,0),0)/1000)))),"")</f>
        <v/>
      </c>
      <c r="GS435" s="145" t="str">
        <f>IFERROR(IF(AND(GS$272=list!$D$3,'Box Calculation'!GS$279&lt;&gt;"h",$E435&lt;&gt;0),0,IF(AND(GS$273=list!$D$2,$E435&lt;&gt;0,TRUNC(VLOOKUP($E435,'Container Panel'!$B$41:$Z$100,$D435,0)/(VLOOKUP(GS$276,UI!$A$12:$O$51,VLOOKUP(GS$279,$B$276:$C$278,2,0),0)/1000))&gt;0),1,TRUNC(VLOOKUP($E435,'Container Panel'!$B$41:$Z$100,$D435,0)/(VLOOKUP(GS$276,UI!$A$12:$O$51,VLOOKUP(GS$279,$B$276:$C$278,2,0),0)/1000)))),"")</f>
        <v/>
      </c>
      <c r="GT435" s="145" t="str">
        <f>IFERROR(IF(AND(GT$272=list!$D$3,'Box Calculation'!GT$279&lt;&gt;"h",$E435&lt;&gt;0),0,IF(AND(GT$273=list!$D$2,$E435&lt;&gt;0,TRUNC(VLOOKUP($E435,'Container Panel'!$B$41:$Z$100,$D435,0)/(VLOOKUP(GT$276,UI!$A$12:$O$51,VLOOKUP(GT$279,$B$276:$C$278,2,0),0)/1000))&gt;0),1,TRUNC(VLOOKUP($E435,'Container Panel'!$B$41:$Z$100,$D435,0)/(VLOOKUP(GT$276,UI!$A$12:$O$51,VLOOKUP(GT$279,$B$276:$C$278,2,0),0)/1000)))),"")</f>
        <v/>
      </c>
      <c r="GU435" s="145" t="str">
        <f>IFERROR(IF(AND(GU$272=list!$D$3,'Box Calculation'!GU$279&lt;&gt;"h",$E435&lt;&gt;0),0,IF(AND(GU$273=list!$D$2,$E435&lt;&gt;0,TRUNC(VLOOKUP($E435,'Container Panel'!$B$41:$Z$100,$D435,0)/(VLOOKUP(GU$276,UI!$A$12:$O$51,VLOOKUP(GU$279,$B$276:$C$278,2,0),0)/1000))&gt;0),1,TRUNC(VLOOKUP($E435,'Container Panel'!$B$41:$Z$100,$D435,0)/(VLOOKUP(GU$276,UI!$A$12:$O$51,VLOOKUP(GU$279,$B$276:$C$278,2,0),0)/1000)))),"")</f>
        <v/>
      </c>
      <c r="GV435" s="145" t="str">
        <f>IFERROR(IF(AND(GV$272=list!$D$3,'Box Calculation'!GV$279&lt;&gt;"h",$E435&lt;&gt;0),0,IF(AND(GV$273=list!$D$2,$E435&lt;&gt;0,TRUNC(VLOOKUP($E435,'Container Panel'!$B$41:$Z$100,$D435,0)/(VLOOKUP(GV$276,UI!$A$12:$O$51,VLOOKUP(GV$279,$B$276:$C$278,2,0),0)/1000))&gt;0),1,TRUNC(VLOOKUP($E435,'Container Panel'!$B$41:$Z$100,$D435,0)/(VLOOKUP(GV$276,UI!$A$12:$O$51,VLOOKUP(GV$279,$B$276:$C$278,2,0),0)/1000)))),"")</f>
        <v/>
      </c>
      <c r="GW435" s="145" t="str">
        <f>IFERROR(IF(AND(GW$272=list!$D$3,'Box Calculation'!GW$279&lt;&gt;"h",$E435&lt;&gt;0),0,IF(AND(GW$273=list!$D$2,$E435&lt;&gt;0,TRUNC(VLOOKUP($E435,'Container Panel'!$B$41:$Z$100,$D435,0)/(VLOOKUP(GW$276,UI!$A$12:$O$51,VLOOKUP(GW$279,$B$276:$C$278,2,0),0)/1000))&gt;0),1,TRUNC(VLOOKUP($E435,'Container Panel'!$B$41:$Z$100,$D435,0)/(VLOOKUP(GW$276,UI!$A$12:$O$51,VLOOKUP(GW$279,$B$276:$C$278,2,0),0)/1000)))),"")</f>
        <v/>
      </c>
      <c r="GX435" s="145" t="str">
        <f>IFERROR(IF(AND(GX$272=list!$D$3,'Box Calculation'!GX$279&lt;&gt;"h",$E435&lt;&gt;0),0,IF(AND(GX$273=list!$D$2,$E435&lt;&gt;0,TRUNC(VLOOKUP($E435,'Container Panel'!$B$41:$Z$100,$D435,0)/(VLOOKUP(GX$276,UI!$A$12:$O$51,VLOOKUP(GX$279,$B$276:$C$278,2,0),0)/1000))&gt;0),1,TRUNC(VLOOKUP($E435,'Container Panel'!$B$41:$Z$100,$D435,0)/(VLOOKUP(GX$276,UI!$A$12:$O$51,VLOOKUP(GX$279,$B$276:$C$278,2,0),0)/1000)))),"")</f>
        <v/>
      </c>
      <c r="GY435" s="145" t="str">
        <f>IFERROR(IF(AND(GY$272=list!$D$3,'Box Calculation'!GY$279&lt;&gt;"h",$E435&lt;&gt;0),0,IF(AND(GY$273=list!$D$2,$E435&lt;&gt;0,TRUNC(VLOOKUP($E435,'Container Panel'!$B$41:$Z$100,$D435,0)/(VLOOKUP(GY$276,UI!$A$12:$O$51,VLOOKUP(GY$279,$B$276:$C$278,2,0),0)/1000))&gt;0),1,TRUNC(VLOOKUP($E435,'Container Panel'!$B$41:$Z$100,$D435,0)/(VLOOKUP(GY$276,UI!$A$12:$O$51,VLOOKUP(GY$279,$B$276:$C$278,2,0),0)/1000)))),"")</f>
        <v/>
      </c>
      <c r="GZ435" s="145" t="str">
        <f>IFERROR(IF(AND(GZ$272=list!$D$3,'Box Calculation'!GZ$279&lt;&gt;"h",$E435&lt;&gt;0),0,IF(AND(GZ$273=list!$D$2,$E435&lt;&gt;0,TRUNC(VLOOKUP($E435,'Container Panel'!$B$41:$Z$100,$D435,0)/(VLOOKUP(GZ$276,UI!$A$12:$O$51,VLOOKUP(GZ$279,$B$276:$C$278,2,0),0)/1000))&gt;0),1,TRUNC(VLOOKUP($E435,'Container Panel'!$B$41:$Z$100,$D435,0)/(VLOOKUP(GZ$276,UI!$A$12:$O$51,VLOOKUP(GZ$279,$B$276:$C$278,2,0),0)/1000)))),"")</f>
        <v/>
      </c>
      <c r="HA435" s="145" t="str">
        <f>IFERROR(IF(AND(HA$272=list!$D$3,'Box Calculation'!HA$279&lt;&gt;"h",$E435&lt;&gt;0),0,IF(AND(HA$273=list!$D$2,$E435&lt;&gt;0,TRUNC(VLOOKUP($E435,'Container Panel'!$B$41:$Z$100,$D435,0)/(VLOOKUP(HA$276,UI!$A$12:$O$51,VLOOKUP(HA$279,$B$276:$C$278,2,0),0)/1000))&gt;0),1,TRUNC(VLOOKUP($E435,'Container Panel'!$B$41:$Z$100,$D435,0)/(VLOOKUP(HA$276,UI!$A$12:$O$51,VLOOKUP(HA$279,$B$276:$C$278,2,0),0)/1000)))),"")</f>
        <v/>
      </c>
      <c r="HB435" s="145" t="str">
        <f>IFERROR(IF(AND(HB$272=list!$D$3,'Box Calculation'!HB$279&lt;&gt;"h",$E435&lt;&gt;0),0,IF(AND(HB$273=list!$D$2,$E435&lt;&gt;0,TRUNC(VLOOKUP($E435,'Container Panel'!$B$41:$Z$100,$D435,0)/(VLOOKUP(HB$276,UI!$A$12:$O$51,VLOOKUP(HB$279,$B$276:$C$278,2,0),0)/1000))&gt;0),1,TRUNC(VLOOKUP($E435,'Container Panel'!$B$41:$Z$100,$D435,0)/(VLOOKUP(HB$276,UI!$A$12:$O$51,VLOOKUP(HB$279,$B$276:$C$278,2,0),0)/1000)))),"")</f>
        <v/>
      </c>
      <c r="HC435" s="145" t="str">
        <f>IFERROR(IF(AND(HC$272=list!$D$3,'Box Calculation'!HC$279&lt;&gt;"h",$E435&lt;&gt;0),0,IF(AND(HC$273=list!$D$2,$E435&lt;&gt;0,TRUNC(VLOOKUP($E435,'Container Panel'!$B$41:$Z$100,$D435,0)/(VLOOKUP(HC$276,UI!$A$12:$O$51,VLOOKUP(HC$279,$B$276:$C$278,2,0),0)/1000))&gt;0),1,TRUNC(VLOOKUP($E435,'Container Panel'!$B$41:$Z$100,$D435,0)/(VLOOKUP(HC$276,UI!$A$12:$O$51,VLOOKUP(HC$279,$B$276:$C$278,2,0),0)/1000)))),"")</f>
        <v/>
      </c>
      <c r="HD435" s="145" t="str">
        <f>IFERROR(IF(AND(HD$272=list!$D$3,'Box Calculation'!HD$279&lt;&gt;"h",$E435&lt;&gt;0),0,IF(AND(HD$273=list!$D$2,$E435&lt;&gt;0,TRUNC(VLOOKUP($E435,'Container Panel'!$B$41:$Z$100,$D435,0)/(VLOOKUP(HD$276,UI!$A$12:$O$51,VLOOKUP(HD$279,$B$276:$C$278,2,0),0)/1000))&gt;0),1,TRUNC(VLOOKUP($E435,'Container Panel'!$B$41:$Z$100,$D435,0)/(VLOOKUP(HD$276,UI!$A$12:$O$51,VLOOKUP(HD$279,$B$276:$C$278,2,0),0)/1000)))),"")</f>
        <v/>
      </c>
      <c r="HE435" s="145" t="str">
        <f>IFERROR(IF(AND(HE$272=list!$D$3,'Box Calculation'!HE$279&lt;&gt;"h",$E435&lt;&gt;0),0,IF(AND(HE$273=list!$D$2,$E435&lt;&gt;0,TRUNC(VLOOKUP($E435,'Container Panel'!$B$41:$Z$100,$D435,0)/(VLOOKUP(HE$276,UI!$A$12:$O$51,VLOOKUP(HE$279,$B$276:$C$278,2,0),0)/1000))&gt;0),1,TRUNC(VLOOKUP($E435,'Container Panel'!$B$41:$Z$100,$D435,0)/(VLOOKUP(HE$276,UI!$A$12:$O$51,VLOOKUP(HE$279,$B$276:$C$278,2,0),0)/1000)))),"")</f>
        <v/>
      </c>
      <c r="HF435" s="145" t="str">
        <f>IFERROR(IF(AND(HF$272=list!$D$3,'Box Calculation'!HF$279&lt;&gt;"h",$E435&lt;&gt;0),0,IF(AND(HF$273=list!$D$2,$E435&lt;&gt;0,TRUNC(VLOOKUP($E435,'Container Panel'!$B$41:$Z$100,$D435,0)/(VLOOKUP(HF$276,UI!$A$12:$O$51,VLOOKUP(HF$279,$B$276:$C$278,2,0),0)/1000))&gt;0),1,TRUNC(VLOOKUP($E435,'Container Panel'!$B$41:$Z$100,$D435,0)/(VLOOKUP(HF$276,UI!$A$12:$O$51,VLOOKUP(HF$279,$B$276:$C$278,2,0),0)/1000)))),"")</f>
        <v/>
      </c>
      <c r="HG435" s="145" t="str">
        <f>IFERROR(IF(AND(HG$272=list!$D$3,'Box Calculation'!HG$279&lt;&gt;"h",$E435&lt;&gt;0),0,IF(AND(HG$273=list!$D$2,$E435&lt;&gt;0,TRUNC(VLOOKUP($E435,'Container Panel'!$B$41:$Z$100,$D435,0)/(VLOOKUP(HG$276,UI!$A$12:$O$51,VLOOKUP(HG$279,$B$276:$C$278,2,0),0)/1000))&gt;0),1,TRUNC(VLOOKUP($E435,'Container Panel'!$B$41:$Z$100,$D435,0)/(VLOOKUP(HG$276,UI!$A$12:$O$51,VLOOKUP(HG$279,$B$276:$C$278,2,0),0)/1000)))),"")</f>
        <v/>
      </c>
      <c r="HH435" s="145" t="str">
        <f>IFERROR(IF(AND(HH$272=list!$D$3,'Box Calculation'!HH$279&lt;&gt;"h",$E435&lt;&gt;0),0,IF(AND(HH$273=list!$D$2,$E435&lt;&gt;0,TRUNC(VLOOKUP($E435,'Container Panel'!$B$41:$Z$100,$D435,0)/(VLOOKUP(HH$276,UI!$A$12:$O$51,VLOOKUP(HH$279,$B$276:$C$278,2,0),0)/1000))&gt;0),1,TRUNC(VLOOKUP($E435,'Container Panel'!$B$41:$Z$100,$D435,0)/(VLOOKUP(HH$276,UI!$A$12:$O$51,VLOOKUP(HH$279,$B$276:$C$278,2,0),0)/1000)))),"")</f>
        <v/>
      </c>
      <c r="HI435" s="145" t="str">
        <f>IFERROR(IF(AND(HI$272=list!$D$3,'Box Calculation'!HI$279&lt;&gt;"h",$E435&lt;&gt;0),0,IF(AND(HI$273=list!$D$2,$E435&lt;&gt;0,TRUNC(VLOOKUP($E435,'Container Panel'!$B$41:$Z$100,$D435,0)/(VLOOKUP(HI$276,UI!$A$12:$O$51,VLOOKUP(HI$279,$B$276:$C$278,2,0),0)/1000))&gt;0),1,TRUNC(VLOOKUP($E435,'Container Panel'!$B$41:$Z$100,$D435,0)/(VLOOKUP(HI$276,UI!$A$12:$O$51,VLOOKUP(HI$279,$B$276:$C$278,2,0),0)/1000)))),"")</f>
        <v/>
      </c>
      <c r="HJ435" s="145" t="str">
        <f>IFERROR(IF(AND(HJ$272=list!$D$3,'Box Calculation'!HJ$279&lt;&gt;"h",$E435&lt;&gt;0),0,IF(AND(HJ$273=list!$D$2,$E435&lt;&gt;0,TRUNC(VLOOKUP($E435,'Container Panel'!$B$41:$Z$100,$D435,0)/(VLOOKUP(HJ$276,UI!$A$12:$O$51,VLOOKUP(HJ$279,$B$276:$C$278,2,0),0)/1000))&gt;0),1,TRUNC(VLOOKUP($E435,'Container Panel'!$B$41:$Z$100,$D435,0)/(VLOOKUP(HJ$276,UI!$A$12:$O$51,VLOOKUP(HJ$279,$B$276:$C$278,2,0),0)/1000)))),"")</f>
        <v/>
      </c>
      <c r="HK435" s="145" t="str">
        <f>IFERROR(IF(AND(HK$272=list!$D$3,'Box Calculation'!HK$279&lt;&gt;"h",$E435&lt;&gt;0),0,IF(AND(HK$273=list!$D$2,$E435&lt;&gt;0,TRUNC(VLOOKUP($E435,'Container Panel'!$B$41:$Z$100,$D435,0)/(VLOOKUP(HK$276,UI!$A$12:$O$51,VLOOKUP(HK$279,$B$276:$C$278,2,0),0)/1000))&gt;0),1,TRUNC(VLOOKUP($E435,'Container Panel'!$B$41:$Z$100,$D435,0)/(VLOOKUP(HK$276,UI!$A$12:$O$51,VLOOKUP(HK$279,$B$276:$C$278,2,0),0)/1000)))),"")</f>
        <v/>
      </c>
      <c r="HL435" s="145" t="str">
        <f>IFERROR(IF(AND(HL$272=list!$D$3,'Box Calculation'!HL$279&lt;&gt;"h",$E435&lt;&gt;0),0,IF(AND(HL$273=list!$D$2,$E435&lt;&gt;0,TRUNC(VLOOKUP($E435,'Container Panel'!$B$41:$Z$100,$D435,0)/(VLOOKUP(HL$276,UI!$A$12:$O$51,VLOOKUP(HL$279,$B$276:$C$278,2,0),0)/1000))&gt;0),1,TRUNC(VLOOKUP($E435,'Container Panel'!$B$41:$Z$100,$D435,0)/(VLOOKUP(HL$276,UI!$A$12:$O$51,VLOOKUP(HL$279,$B$276:$C$278,2,0),0)/1000)))),"")</f>
        <v/>
      </c>
      <c r="HM435" s="145" t="str">
        <f>IFERROR(IF(AND(HM$272=list!$D$3,'Box Calculation'!HM$279&lt;&gt;"h",$E435&lt;&gt;0),0,IF(AND(HM$273=list!$D$2,$E435&lt;&gt;0,TRUNC(VLOOKUP($E435,'Container Panel'!$B$41:$Z$100,$D435,0)/(VLOOKUP(HM$276,UI!$A$12:$O$51,VLOOKUP(HM$279,$B$276:$C$278,2,0),0)/1000))&gt;0),1,TRUNC(VLOOKUP($E435,'Container Panel'!$B$41:$Z$100,$D435,0)/(VLOOKUP(HM$276,UI!$A$12:$O$51,VLOOKUP(HM$279,$B$276:$C$278,2,0),0)/1000)))),"")</f>
        <v/>
      </c>
      <c r="HN435" s="145" t="str">
        <f>IFERROR(IF(AND(HN$272=list!$D$3,'Box Calculation'!HN$279&lt;&gt;"h",$E435&lt;&gt;0),0,IF(AND(HN$273=list!$D$2,$E435&lt;&gt;0,TRUNC(VLOOKUP($E435,'Container Panel'!$B$41:$Z$100,$D435,0)/(VLOOKUP(HN$276,UI!$A$12:$O$51,VLOOKUP(HN$279,$B$276:$C$278,2,0),0)/1000))&gt;0),1,TRUNC(VLOOKUP($E435,'Container Panel'!$B$41:$Z$100,$D435,0)/(VLOOKUP(HN$276,UI!$A$12:$O$51,VLOOKUP(HN$279,$B$276:$C$278,2,0),0)/1000)))),"")</f>
        <v/>
      </c>
      <c r="HO435" s="145" t="str">
        <f>IFERROR(IF(AND(HO$272=list!$D$3,'Box Calculation'!HO$279&lt;&gt;"h",$E435&lt;&gt;0),0,IF(AND(HO$273=list!$D$2,$E435&lt;&gt;0,TRUNC(VLOOKUP($E435,'Container Panel'!$B$41:$Z$100,$D435,0)/(VLOOKUP(HO$276,UI!$A$12:$O$51,VLOOKUP(HO$279,$B$276:$C$278,2,0),0)/1000))&gt;0),1,TRUNC(VLOOKUP($E435,'Container Panel'!$B$41:$Z$100,$D435,0)/(VLOOKUP(HO$276,UI!$A$12:$O$51,VLOOKUP(HO$279,$B$276:$C$278,2,0),0)/1000)))),"")</f>
        <v/>
      </c>
      <c r="HP435" s="145" t="str">
        <f>IFERROR(IF(AND(HP$272=list!$D$3,'Box Calculation'!HP$279&lt;&gt;"h",$E435&lt;&gt;0),0,IF(AND(HP$273=list!$D$2,$E435&lt;&gt;0,TRUNC(VLOOKUP($E435,'Container Panel'!$B$41:$Z$100,$D435,0)/(VLOOKUP(HP$276,UI!$A$12:$O$51,VLOOKUP(HP$279,$B$276:$C$278,2,0),0)/1000))&gt;0),1,TRUNC(VLOOKUP($E435,'Container Panel'!$B$41:$Z$100,$D435,0)/(VLOOKUP(HP$276,UI!$A$12:$O$51,VLOOKUP(HP$279,$B$276:$C$278,2,0),0)/1000)))),"")</f>
        <v/>
      </c>
      <c r="HQ435" s="145" t="str">
        <f>IFERROR(IF(AND(HQ$272=list!$D$3,'Box Calculation'!HQ$279&lt;&gt;"h",$E435&lt;&gt;0),0,IF(AND(HQ$273=list!$D$2,$E435&lt;&gt;0,TRUNC(VLOOKUP($E435,'Container Panel'!$B$41:$Z$100,$D435,0)/(VLOOKUP(HQ$276,UI!$A$12:$O$51,VLOOKUP(HQ$279,$B$276:$C$278,2,0),0)/1000))&gt;0),1,TRUNC(VLOOKUP($E435,'Container Panel'!$B$41:$Z$100,$D435,0)/(VLOOKUP(HQ$276,UI!$A$12:$O$51,VLOOKUP(HQ$279,$B$276:$C$278,2,0),0)/1000)))),"")</f>
        <v/>
      </c>
      <c r="HR435" s="145" t="str">
        <f>IFERROR(IF(AND(HR$272=list!$D$3,'Box Calculation'!HR$279&lt;&gt;"h",$E435&lt;&gt;0),0,IF(AND(HR$273=list!$D$2,$E435&lt;&gt;0,TRUNC(VLOOKUP($E435,'Container Panel'!$B$41:$Z$100,$D435,0)/(VLOOKUP(HR$276,UI!$A$12:$O$51,VLOOKUP(HR$279,$B$276:$C$278,2,0),0)/1000))&gt;0),1,TRUNC(VLOOKUP($E435,'Container Panel'!$B$41:$Z$100,$D435,0)/(VLOOKUP(HR$276,UI!$A$12:$O$51,VLOOKUP(HR$279,$B$276:$C$278,2,0),0)/1000)))),"")</f>
        <v/>
      </c>
      <c r="HS435" s="145" t="str">
        <f>IFERROR(IF(AND(HS$272=list!$D$3,'Box Calculation'!HS$279&lt;&gt;"h",$E435&lt;&gt;0),0,IF(AND(HS$273=list!$D$2,$E435&lt;&gt;0,TRUNC(VLOOKUP($E435,'Container Panel'!$B$41:$Z$100,$D435,0)/(VLOOKUP(HS$276,UI!$A$12:$O$51,VLOOKUP(HS$279,$B$276:$C$278,2,0),0)/1000))&gt;0),1,TRUNC(VLOOKUP($E435,'Container Panel'!$B$41:$Z$100,$D435,0)/(VLOOKUP(HS$276,UI!$A$12:$O$51,VLOOKUP(HS$279,$B$276:$C$278,2,0),0)/1000)))),"")</f>
        <v/>
      </c>
      <c r="HT435" s="145" t="str">
        <f>IFERROR(IF(AND(HT$272=list!$D$3,'Box Calculation'!HT$279&lt;&gt;"h",$E435&lt;&gt;0),0,IF(AND(HT$273=list!$D$2,$E435&lt;&gt;0,TRUNC(VLOOKUP($E435,'Container Panel'!$B$41:$Z$100,$D435,0)/(VLOOKUP(HT$276,UI!$A$12:$O$51,VLOOKUP(HT$279,$B$276:$C$278,2,0),0)/1000))&gt;0),1,TRUNC(VLOOKUP($E435,'Container Panel'!$B$41:$Z$100,$D435,0)/(VLOOKUP(HT$276,UI!$A$12:$O$51,VLOOKUP(HT$279,$B$276:$C$278,2,0),0)/1000)))),"")</f>
        <v/>
      </c>
      <c r="HU435" s="145" t="str">
        <f>IFERROR(IF(AND(HU$272=list!$D$3,'Box Calculation'!HU$279&lt;&gt;"h",$E435&lt;&gt;0),0,IF(AND(HU$273=list!$D$2,$E435&lt;&gt;0,TRUNC(VLOOKUP($E435,'Container Panel'!$B$41:$Z$100,$D435,0)/(VLOOKUP(HU$276,UI!$A$12:$O$51,VLOOKUP(HU$279,$B$276:$C$278,2,0),0)/1000))&gt;0),1,TRUNC(VLOOKUP($E435,'Container Panel'!$B$41:$Z$100,$D435,0)/(VLOOKUP(HU$276,UI!$A$12:$O$51,VLOOKUP(HU$279,$B$276:$C$278,2,0),0)/1000)))),"")</f>
        <v/>
      </c>
      <c r="HV435" s="145" t="str">
        <f>IFERROR(IF(AND(HV$272=list!$D$3,'Box Calculation'!HV$279&lt;&gt;"h",$E435&lt;&gt;0),0,IF(AND(HV$273=list!$D$2,$E435&lt;&gt;0,TRUNC(VLOOKUP($E435,'Container Panel'!$B$41:$Z$100,$D435,0)/(VLOOKUP(HV$276,UI!$A$12:$O$51,VLOOKUP(HV$279,$B$276:$C$278,2,0),0)/1000))&gt;0),1,TRUNC(VLOOKUP($E435,'Container Panel'!$B$41:$Z$100,$D435,0)/(VLOOKUP(HV$276,UI!$A$12:$O$51,VLOOKUP(HV$279,$B$276:$C$278,2,0),0)/1000)))),"")</f>
        <v/>
      </c>
      <c r="HW435" s="145" t="str">
        <f>IFERROR(IF(AND(HW$272=list!$D$3,'Box Calculation'!HW$279&lt;&gt;"h",$E435&lt;&gt;0),0,IF(AND(HW$273=list!$D$2,$E435&lt;&gt;0,TRUNC(VLOOKUP($E435,'Container Panel'!$B$41:$Z$100,$D435,0)/(VLOOKUP(HW$276,UI!$A$12:$O$51,VLOOKUP(HW$279,$B$276:$C$278,2,0),0)/1000))&gt;0),1,TRUNC(VLOOKUP($E435,'Container Panel'!$B$41:$Z$100,$D435,0)/(VLOOKUP(HW$276,UI!$A$12:$O$51,VLOOKUP(HW$279,$B$276:$C$278,2,0),0)/1000)))),"")</f>
        <v/>
      </c>
      <c r="HX435" s="145" t="str">
        <f>IFERROR(IF(AND(HX$272=list!$D$3,'Box Calculation'!HX$279&lt;&gt;"h",$E435&lt;&gt;0),0,IF(AND(HX$273=list!$D$2,$E435&lt;&gt;0,TRUNC(VLOOKUP($E435,'Container Panel'!$B$41:$Z$100,$D435,0)/(VLOOKUP(HX$276,UI!$A$12:$O$51,VLOOKUP(HX$279,$B$276:$C$278,2,0),0)/1000))&gt;0),1,TRUNC(VLOOKUP($E435,'Container Panel'!$B$41:$Z$100,$D435,0)/(VLOOKUP(HX$276,UI!$A$12:$O$51,VLOOKUP(HX$279,$B$276:$C$278,2,0),0)/1000)))),"")</f>
        <v/>
      </c>
      <c r="HY435" s="145" t="str">
        <f>IFERROR(IF(AND(HY$272=list!$D$3,'Box Calculation'!HY$279&lt;&gt;"h",$E435&lt;&gt;0),0,IF(AND(HY$273=list!$D$2,$E435&lt;&gt;0,TRUNC(VLOOKUP($E435,'Container Panel'!$B$41:$Z$100,$D435,0)/(VLOOKUP(HY$276,UI!$A$12:$O$51,VLOOKUP(HY$279,$B$276:$C$278,2,0),0)/1000))&gt;0),1,TRUNC(VLOOKUP($E435,'Container Panel'!$B$41:$Z$100,$D435,0)/(VLOOKUP(HY$276,UI!$A$12:$O$51,VLOOKUP(HY$279,$B$276:$C$278,2,0),0)/1000)))),"")</f>
        <v/>
      </c>
      <c r="HZ435" s="145" t="str">
        <f>IFERROR(IF(AND(HZ$272=list!$D$3,'Box Calculation'!HZ$279&lt;&gt;"h",$E435&lt;&gt;0),0,IF(AND(HZ$273=list!$D$2,$E435&lt;&gt;0,TRUNC(VLOOKUP($E435,'Container Panel'!$B$41:$Z$100,$D435,0)/(VLOOKUP(HZ$276,UI!$A$12:$O$51,VLOOKUP(HZ$279,$B$276:$C$278,2,0),0)/1000))&gt;0),1,TRUNC(VLOOKUP($E435,'Container Panel'!$B$41:$Z$100,$D435,0)/(VLOOKUP(HZ$276,UI!$A$12:$O$51,VLOOKUP(HZ$279,$B$276:$C$278,2,0),0)/1000)))),"")</f>
        <v/>
      </c>
      <c r="IA435" s="145" t="str">
        <f>IFERROR(IF(AND(IA$272=list!$D$3,'Box Calculation'!IA$279&lt;&gt;"h",$E435&lt;&gt;0),0,IF(AND(IA$273=list!$D$2,$E435&lt;&gt;0,TRUNC(VLOOKUP($E435,'Container Panel'!$B$41:$Z$100,$D435,0)/(VLOOKUP(IA$276,UI!$A$12:$O$51,VLOOKUP(IA$279,$B$276:$C$278,2,0),0)/1000))&gt;0),1,TRUNC(VLOOKUP($E435,'Container Panel'!$B$41:$Z$100,$D435,0)/(VLOOKUP(IA$276,UI!$A$12:$O$51,VLOOKUP(IA$279,$B$276:$C$278,2,0),0)/1000)))),"")</f>
        <v/>
      </c>
      <c r="IB435" s="145" t="str">
        <f>IFERROR(IF(AND(IB$272=list!$D$3,'Box Calculation'!IB$279&lt;&gt;"h",$E435&lt;&gt;0),0,IF(AND(IB$273=list!$D$2,$E435&lt;&gt;0,TRUNC(VLOOKUP($E435,'Container Panel'!$B$41:$Z$100,$D435,0)/(VLOOKUP(IB$276,UI!$A$12:$O$51,VLOOKUP(IB$279,$B$276:$C$278,2,0),0)/1000))&gt;0),1,TRUNC(VLOOKUP($E435,'Container Panel'!$B$41:$Z$100,$D435,0)/(VLOOKUP(IB$276,UI!$A$12:$O$51,VLOOKUP(IB$279,$B$276:$C$278,2,0),0)/1000)))),"")</f>
        <v/>
      </c>
      <c r="IC435" s="145" t="str">
        <f>IFERROR(IF(AND(IC$272=list!$D$3,'Box Calculation'!IC$279&lt;&gt;"h",$E435&lt;&gt;0),0,IF(AND(IC$273=list!$D$2,$E435&lt;&gt;0,TRUNC(VLOOKUP($E435,'Container Panel'!$B$41:$Z$100,$D435,0)/(VLOOKUP(IC$276,UI!$A$12:$O$51,VLOOKUP(IC$279,$B$276:$C$278,2,0),0)/1000))&gt;0),1,TRUNC(VLOOKUP($E435,'Container Panel'!$B$41:$Z$100,$D435,0)/(VLOOKUP(IC$276,UI!$A$12:$O$51,VLOOKUP(IC$279,$B$276:$C$278,2,0),0)/1000)))),"")</f>
        <v/>
      </c>
      <c r="ID435" s="145" t="str">
        <f>IFERROR(IF(AND(ID$272=list!$D$3,'Box Calculation'!ID$279&lt;&gt;"h",$E435&lt;&gt;0),0,IF(AND(ID$273=list!$D$2,$E435&lt;&gt;0,TRUNC(VLOOKUP($E435,'Container Panel'!$B$41:$Z$100,$D435,0)/(VLOOKUP(ID$276,UI!$A$12:$O$51,VLOOKUP(ID$279,$B$276:$C$278,2,0),0)/1000))&gt;0),1,TRUNC(VLOOKUP($E435,'Container Panel'!$B$41:$Z$100,$D435,0)/(VLOOKUP(ID$276,UI!$A$12:$O$51,VLOOKUP(ID$279,$B$276:$C$278,2,0),0)/1000)))),"")</f>
        <v/>
      </c>
      <c r="IE435" s="145" t="str">
        <f>IFERROR(IF(AND(IE$272=list!$D$3,'Box Calculation'!IE$279&lt;&gt;"h",$E435&lt;&gt;0),0,IF(AND(IE$273=list!$D$2,$E435&lt;&gt;0,TRUNC(VLOOKUP($E435,'Container Panel'!$B$41:$Z$100,$D435,0)/(VLOOKUP(IE$276,UI!$A$12:$O$51,VLOOKUP(IE$279,$B$276:$C$278,2,0),0)/1000))&gt;0),1,TRUNC(VLOOKUP($E435,'Container Panel'!$B$41:$Z$100,$D435,0)/(VLOOKUP(IE$276,UI!$A$12:$O$51,VLOOKUP(IE$279,$B$276:$C$278,2,0),0)/1000)))),"")</f>
        <v/>
      </c>
      <c r="IF435" s="145" t="str">
        <f>IFERROR(IF(AND(IF$272=list!$D$3,'Box Calculation'!IF$279&lt;&gt;"h",$E435&lt;&gt;0),0,IF(AND(IF$273=list!$D$2,$E435&lt;&gt;0,TRUNC(VLOOKUP($E435,'Container Panel'!$B$41:$Z$100,$D435,0)/(VLOOKUP(IF$276,UI!$A$12:$O$51,VLOOKUP(IF$279,$B$276:$C$278,2,0),0)/1000))&gt;0),1,TRUNC(VLOOKUP($E435,'Container Panel'!$B$41:$Z$100,$D435,0)/(VLOOKUP(IF$276,UI!$A$12:$O$51,VLOOKUP(IF$279,$B$276:$C$278,2,0),0)/1000)))),"")</f>
        <v/>
      </c>
      <c r="IG435" s="145" t="str">
        <f>IFERROR(IF(AND(IG$272=list!$D$3,'Box Calculation'!IG$279&lt;&gt;"h",$E435&lt;&gt;0),0,IF(AND(IG$273=list!$D$2,$E435&lt;&gt;0,TRUNC(VLOOKUP($E435,'Container Panel'!$B$41:$Z$100,$D435,0)/(VLOOKUP(IG$276,UI!$A$12:$O$51,VLOOKUP(IG$279,$B$276:$C$278,2,0),0)/1000))&gt;0),1,TRUNC(VLOOKUP($E435,'Container Panel'!$B$41:$Z$100,$D435,0)/(VLOOKUP(IG$276,UI!$A$12:$O$51,VLOOKUP(IG$279,$B$276:$C$278,2,0),0)/1000)))),"")</f>
        <v/>
      </c>
      <c r="IH435" s="145" t="str">
        <f>IFERROR(IF(AND(IH$272=list!$D$3,'Box Calculation'!IH$279&lt;&gt;"h",$E435&lt;&gt;0),0,IF(AND(IH$273=list!$D$2,$E435&lt;&gt;0,TRUNC(VLOOKUP($E435,'Container Panel'!$B$41:$Z$100,$D435,0)/(VLOOKUP(IH$276,UI!$A$12:$O$51,VLOOKUP(IH$279,$B$276:$C$278,2,0),0)/1000))&gt;0),1,TRUNC(VLOOKUP($E435,'Container Panel'!$B$41:$Z$100,$D435,0)/(VLOOKUP(IH$276,UI!$A$12:$O$51,VLOOKUP(IH$279,$B$276:$C$278,2,0),0)/1000)))),"")</f>
        <v/>
      </c>
      <c r="II435" s="145" t="str">
        <f>IFERROR(IF(AND(II$272=list!$D$3,'Box Calculation'!II$279&lt;&gt;"h",$E435&lt;&gt;0),0,IF(AND(II$273=list!$D$2,$E435&lt;&gt;0,TRUNC(VLOOKUP($E435,'Container Panel'!$B$41:$Z$100,$D435,0)/(VLOOKUP(II$276,UI!$A$12:$O$51,VLOOKUP(II$279,$B$276:$C$278,2,0),0)/1000))&gt;0),1,TRUNC(VLOOKUP($E435,'Container Panel'!$B$41:$Z$100,$D435,0)/(VLOOKUP(II$276,UI!$A$12:$O$51,VLOOKUP(II$279,$B$276:$C$278,2,0),0)/1000)))),"")</f>
        <v/>
      </c>
      <c r="IJ435" s="145" t="str">
        <f>IFERROR(IF(AND(IJ$272=list!$D$3,'Box Calculation'!IJ$279&lt;&gt;"h",$E435&lt;&gt;0),0,IF(AND(IJ$273=list!$D$2,$E435&lt;&gt;0,TRUNC(VLOOKUP($E435,'Container Panel'!$B$41:$Z$100,$D435,0)/(VLOOKUP(IJ$276,UI!$A$12:$O$51,VLOOKUP(IJ$279,$B$276:$C$278,2,0),0)/1000))&gt;0),1,TRUNC(VLOOKUP($E435,'Container Panel'!$B$41:$Z$100,$D435,0)/(VLOOKUP(IJ$276,UI!$A$12:$O$51,VLOOKUP(IJ$279,$B$276:$C$278,2,0),0)/1000)))),"")</f>
        <v/>
      </c>
      <c r="IK435" s="145" t="str">
        <f>IFERROR(IF(AND(IK$272=list!$D$3,'Box Calculation'!IK$279&lt;&gt;"h",$E435&lt;&gt;0),0,IF(AND(IK$273=list!$D$2,$E435&lt;&gt;0,TRUNC(VLOOKUP($E435,'Container Panel'!$B$41:$Z$100,$D435,0)/(VLOOKUP(IK$276,UI!$A$12:$O$51,VLOOKUP(IK$279,$B$276:$C$278,2,0),0)/1000))&gt;0),1,TRUNC(VLOOKUP($E435,'Container Panel'!$B$41:$Z$100,$D435,0)/(VLOOKUP(IK$276,UI!$A$12:$O$51,VLOOKUP(IK$279,$B$276:$C$278,2,0),0)/1000)))),"")</f>
        <v/>
      </c>
      <c r="IL435" s="145" t="str">
        <f>IFERROR(IF(AND(IL$272=list!$D$3,'Box Calculation'!IL$279&lt;&gt;"h",$E435&lt;&gt;0),0,IF(AND(IL$273=list!$D$2,$E435&lt;&gt;0,TRUNC(VLOOKUP($E435,'Container Panel'!$B$41:$Z$100,$D435,0)/(VLOOKUP(IL$276,UI!$A$12:$O$51,VLOOKUP(IL$279,$B$276:$C$278,2,0),0)/1000))&gt;0),1,TRUNC(VLOOKUP($E435,'Container Panel'!$B$41:$Z$100,$D435,0)/(VLOOKUP(IL$276,UI!$A$12:$O$51,VLOOKUP(IL$279,$B$276:$C$278,2,0),0)/1000)))),"")</f>
        <v/>
      </c>
    </row>
    <row r="436" spans="2:246">
      <c r="B436" s="74">
        <v>156</v>
      </c>
      <c r="C436" s="74">
        <f t="shared" si="198"/>
        <v>53</v>
      </c>
      <c r="D436" s="163">
        <f>MOD(B436,3)+'Container Panel'!$Q$38</f>
        <v>16</v>
      </c>
      <c r="E436" s="143">
        <f t="shared" si="197"/>
        <v>0</v>
      </c>
      <c r="F436" s="144" t="s">
        <v>75</v>
      </c>
      <c r="G436" s="145" t="str">
        <f>IFERROR(TRUNC(VLOOKUP($E436,'Container Panel'!$B$41:$Z$100,$D436,0)/(VLOOKUP(G$276,UI!$A$12:$O$51,VLOOKUP(G$277,$B$276:$C$278,2,0),0)/1000)),"")</f>
        <v/>
      </c>
      <c r="H436" s="145" t="str">
        <f>IFERROR(TRUNC(VLOOKUP($E436,'Container Panel'!$B$41:$Z$100,$D436,0)/(VLOOKUP(H$276,UI!$A$12:$O$51,VLOOKUP(H$277,$B$276:$C$278,2,0),0)/1000)),"")</f>
        <v/>
      </c>
      <c r="I436" s="145" t="str">
        <f>IFERROR(TRUNC(VLOOKUP($E436,'Container Panel'!$B$41:$Z$100,$D436,0)/(VLOOKUP(I$276,UI!$A$12:$O$51,VLOOKUP(I$277,$B$276:$C$278,2,0),0)/1000)),"")</f>
        <v/>
      </c>
      <c r="J436" s="145" t="str">
        <f>IFERROR(TRUNC(VLOOKUP($E436,'Container Panel'!$B$41:$Z$100,$D436,0)/(VLOOKUP(J$276,UI!$A$12:$O$51,VLOOKUP(J$277,$B$276:$C$278,2,0),0)/1000)),"")</f>
        <v/>
      </c>
      <c r="K436" s="145" t="str">
        <f>IFERROR(TRUNC(VLOOKUP($E436,'Container Panel'!$B$41:$Z$100,$D436,0)/(VLOOKUP(K$276,UI!$A$12:$O$51,VLOOKUP(K$277,$B$276:$C$278,2,0),0)/1000)),"")</f>
        <v/>
      </c>
      <c r="L436" s="145" t="str">
        <f>IFERROR(TRUNC(VLOOKUP($E436,'Container Panel'!$B$41:$Z$100,$D436,0)/(VLOOKUP(L$276,UI!$A$12:$O$51,VLOOKUP(L$277,$B$276:$C$278,2,0),0)/1000)),"")</f>
        <v/>
      </c>
      <c r="M436" s="145" t="str">
        <f>IFERROR(TRUNC(VLOOKUP($E436,'Container Panel'!$B$41:$Z$100,$D436,0)/(VLOOKUP(M$276,UI!$A$12:$O$51,VLOOKUP(M$277,$B$276:$C$278,2,0),0)/1000)),"")</f>
        <v/>
      </c>
      <c r="N436" s="145" t="str">
        <f>IFERROR(TRUNC(VLOOKUP($E436,'Container Panel'!$B$41:$Z$100,$D436,0)/(VLOOKUP(N$276,UI!$A$12:$O$51,VLOOKUP(N$277,$B$276:$C$278,2,0),0)/1000)),"")</f>
        <v/>
      </c>
      <c r="O436" s="145" t="str">
        <f>IFERROR(TRUNC(VLOOKUP($E436,'Container Panel'!$B$41:$Z$100,$D436,0)/(VLOOKUP(O$276,UI!$A$12:$O$51,VLOOKUP(O$277,$B$276:$C$278,2,0),0)/1000)),"")</f>
        <v/>
      </c>
      <c r="P436" s="145" t="str">
        <f>IFERROR(TRUNC(VLOOKUP($E436,'Container Panel'!$B$41:$Z$100,$D436,0)/(VLOOKUP(P$276,UI!$A$12:$O$51,VLOOKUP(P$277,$B$276:$C$278,2,0),0)/1000)),"")</f>
        <v/>
      </c>
      <c r="Q436" s="145" t="str">
        <f>IFERROR(TRUNC(VLOOKUP($E436,'Container Panel'!$B$41:$Z$100,$D436,0)/(VLOOKUP(Q$276,UI!$A$12:$O$51,VLOOKUP(Q$277,$B$276:$C$278,2,0),0)/1000)),"")</f>
        <v/>
      </c>
      <c r="R436" s="145" t="str">
        <f>IFERROR(TRUNC(VLOOKUP($E436,'Container Panel'!$B$41:$Z$100,$D436,0)/(VLOOKUP(R$276,UI!$A$12:$O$51,VLOOKUP(R$277,$B$276:$C$278,2,0),0)/1000)),"")</f>
        <v/>
      </c>
      <c r="S436" s="145" t="str">
        <f>IFERROR(TRUNC(VLOOKUP($E436,'Container Panel'!$B$41:$Z$100,$D436,0)/(VLOOKUP(S$276,UI!$A$12:$O$51,VLOOKUP(S$277,$B$276:$C$278,2,0),0)/1000)),"")</f>
        <v/>
      </c>
      <c r="T436" s="145" t="str">
        <f>IFERROR(TRUNC(VLOOKUP($E436,'Container Panel'!$B$41:$Z$100,$D436,0)/(VLOOKUP(T$276,UI!$A$12:$O$51,VLOOKUP(T$277,$B$276:$C$278,2,0),0)/1000)),"")</f>
        <v/>
      </c>
      <c r="U436" s="145" t="str">
        <f>IFERROR(TRUNC(VLOOKUP($E436,'Container Panel'!$B$41:$Z$100,$D436,0)/(VLOOKUP(U$276,UI!$A$12:$O$51,VLOOKUP(U$277,$B$276:$C$278,2,0),0)/1000)),"")</f>
        <v/>
      </c>
      <c r="V436" s="145" t="str">
        <f>IFERROR(TRUNC(VLOOKUP($E436,'Container Panel'!$B$41:$Z$100,$D436,0)/(VLOOKUP(V$276,UI!$A$12:$O$51,VLOOKUP(V$277,$B$276:$C$278,2,0),0)/1000)),"")</f>
        <v/>
      </c>
      <c r="W436" s="145" t="str">
        <f>IFERROR(TRUNC(VLOOKUP($E436,'Container Panel'!$B$41:$Z$100,$D436,0)/(VLOOKUP(W$276,UI!$A$12:$O$51,VLOOKUP(W$277,$B$276:$C$278,2,0),0)/1000)),"")</f>
        <v/>
      </c>
      <c r="X436" s="145" t="str">
        <f>IFERROR(TRUNC(VLOOKUP($E436,'Container Panel'!$B$41:$Z$100,$D436,0)/(VLOOKUP(X$276,UI!$A$12:$O$51,VLOOKUP(X$277,$B$276:$C$278,2,0),0)/1000)),"")</f>
        <v/>
      </c>
      <c r="Y436" s="145" t="str">
        <f>IFERROR(TRUNC(VLOOKUP($E436,'Container Panel'!$B$41:$Z$100,$D436,0)/(VLOOKUP(Y$276,UI!$A$12:$O$51,VLOOKUP(Y$277,$B$276:$C$278,2,0),0)/1000)),"")</f>
        <v/>
      </c>
      <c r="Z436" s="145" t="str">
        <f>IFERROR(TRUNC(VLOOKUP($E436,'Container Panel'!$B$41:$Z$100,$D436,0)/(VLOOKUP(Z$276,UI!$A$12:$O$51,VLOOKUP(Z$277,$B$276:$C$278,2,0),0)/1000)),"")</f>
        <v/>
      </c>
      <c r="AA436" s="145" t="str">
        <f>IFERROR(TRUNC(VLOOKUP($E436,'Container Panel'!$B$41:$Z$100,$D436,0)/(VLOOKUP(AA$276,UI!$A$12:$O$51,VLOOKUP(AA$277,$B$276:$C$278,2,0),0)/1000)),"")</f>
        <v/>
      </c>
      <c r="AB436" s="145" t="str">
        <f>IFERROR(TRUNC(VLOOKUP($E436,'Container Panel'!$B$41:$Z$100,$D436,0)/(VLOOKUP(AB$276,UI!$A$12:$O$51,VLOOKUP(AB$277,$B$276:$C$278,2,0),0)/1000)),"")</f>
        <v/>
      </c>
      <c r="AC436" s="145" t="str">
        <f>IFERROR(TRUNC(VLOOKUP($E436,'Container Panel'!$B$41:$Z$100,$D436,0)/(VLOOKUP(AC$276,UI!$A$12:$O$51,VLOOKUP(AC$277,$B$276:$C$278,2,0),0)/1000)),"")</f>
        <v/>
      </c>
      <c r="AD436" s="145" t="str">
        <f>IFERROR(TRUNC(VLOOKUP($E436,'Container Panel'!$B$41:$Z$100,$D436,0)/(VLOOKUP(AD$276,UI!$A$12:$O$51,VLOOKUP(AD$277,$B$276:$C$278,2,0),0)/1000)),"")</f>
        <v/>
      </c>
      <c r="AE436" s="145" t="str">
        <f>IFERROR(TRUNC(VLOOKUP($E436,'Container Panel'!$B$41:$Z$100,$D436,0)/(VLOOKUP(AE$276,UI!$A$12:$O$51,VLOOKUP(AE$277,$B$276:$C$278,2,0),0)/1000)),"")</f>
        <v/>
      </c>
      <c r="AF436" s="145" t="str">
        <f>IFERROR(TRUNC(VLOOKUP($E436,'Container Panel'!$B$41:$Z$100,$D436,0)/(VLOOKUP(AF$276,UI!$A$12:$O$51,VLOOKUP(AF$277,$B$276:$C$278,2,0),0)/1000)),"")</f>
        <v/>
      </c>
      <c r="AG436" s="145" t="str">
        <f>IFERROR(TRUNC(VLOOKUP($E436,'Container Panel'!$B$41:$Z$100,$D436,0)/(VLOOKUP(AG$276,UI!$A$12:$O$51,VLOOKUP(AG$277,$B$276:$C$278,2,0),0)/1000)),"")</f>
        <v/>
      </c>
      <c r="AH436" s="145" t="str">
        <f>IFERROR(TRUNC(VLOOKUP($E436,'Container Panel'!$B$41:$Z$100,$D436,0)/(VLOOKUP(AH$276,UI!$A$12:$O$51,VLOOKUP(AH$277,$B$276:$C$278,2,0),0)/1000)),"")</f>
        <v/>
      </c>
      <c r="AI436" s="145" t="str">
        <f>IFERROR(TRUNC(VLOOKUP($E436,'Container Panel'!$B$41:$Z$100,$D436,0)/(VLOOKUP(AI$276,UI!$A$12:$O$51,VLOOKUP(AI$277,$B$276:$C$278,2,0),0)/1000)),"")</f>
        <v/>
      </c>
      <c r="AJ436" s="145" t="str">
        <f>IFERROR(TRUNC(VLOOKUP($E436,'Container Panel'!$B$41:$Z$100,$D436,0)/(VLOOKUP(AJ$276,UI!$A$12:$O$51,VLOOKUP(AJ$277,$B$276:$C$278,2,0),0)/1000)),"")</f>
        <v/>
      </c>
      <c r="AK436" s="145" t="str">
        <f>IFERROR(TRUNC(VLOOKUP($E436,'Container Panel'!$B$41:$Z$100,$D436,0)/(VLOOKUP(AK$276,UI!$A$12:$O$51,VLOOKUP(AK$277,$B$276:$C$278,2,0),0)/1000)),"")</f>
        <v/>
      </c>
      <c r="AL436" s="145" t="str">
        <f>IFERROR(TRUNC(VLOOKUP($E436,'Container Panel'!$B$41:$Z$100,$D436,0)/(VLOOKUP(AL$276,UI!$A$12:$O$51,VLOOKUP(AL$277,$B$276:$C$278,2,0),0)/1000)),"")</f>
        <v/>
      </c>
      <c r="AM436" s="145" t="str">
        <f>IFERROR(TRUNC(VLOOKUP($E436,'Container Panel'!$B$41:$Z$100,$D436,0)/(VLOOKUP(AM$276,UI!$A$12:$O$51,VLOOKUP(AM$277,$B$276:$C$278,2,0),0)/1000)),"")</f>
        <v/>
      </c>
      <c r="AN436" s="145" t="str">
        <f>IFERROR(TRUNC(VLOOKUP($E436,'Container Panel'!$B$41:$Z$100,$D436,0)/(VLOOKUP(AN$276,UI!$A$12:$O$51,VLOOKUP(AN$277,$B$276:$C$278,2,0),0)/1000)),"")</f>
        <v/>
      </c>
      <c r="AO436" s="145" t="str">
        <f>IFERROR(TRUNC(VLOOKUP($E436,'Container Panel'!$B$41:$Z$100,$D436,0)/(VLOOKUP(AO$276,UI!$A$12:$O$51,VLOOKUP(AO$277,$B$276:$C$278,2,0),0)/1000)),"")</f>
        <v/>
      </c>
      <c r="AP436" s="145" t="str">
        <f>IFERROR(TRUNC(VLOOKUP($E436,'Container Panel'!$B$41:$Z$100,$D436,0)/(VLOOKUP(AP$276,UI!$A$12:$O$51,VLOOKUP(AP$277,$B$276:$C$278,2,0),0)/1000)),"")</f>
        <v/>
      </c>
      <c r="AQ436" s="145" t="str">
        <f>IFERROR(TRUNC(VLOOKUP($E436,'Container Panel'!$B$41:$Z$100,$D436,0)/(VLOOKUP(AQ$276,UI!$A$12:$O$51,VLOOKUP(AQ$277,$B$276:$C$278,2,0),0)/1000)),"")</f>
        <v/>
      </c>
      <c r="AR436" s="145" t="str">
        <f>IFERROR(TRUNC(VLOOKUP($E436,'Container Panel'!$B$41:$Z$100,$D436,0)/(VLOOKUP(AR$276,UI!$A$12:$O$51,VLOOKUP(AR$277,$B$276:$C$278,2,0),0)/1000)),"")</f>
        <v/>
      </c>
      <c r="AS436" s="145" t="str">
        <f>IFERROR(TRUNC(VLOOKUP($E436,'Container Panel'!$B$41:$Z$100,$D436,0)/(VLOOKUP(AS$276,UI!$A$12:$O$51,VLOOKUP(AS$277,$B$276:$C$278,2,0),0)/1000)),"")</f>
        <v/>
      </c>
      <c r="AT436" s="145" t="str">
        <f>IFERROR(TRUNC(VLOOKUP($E436,'Container Panel'!$B$41:$Z$100,$D436,0)/(VLOOKUP(AT$276,UI!$A$12:$O$51,VLOOKUP(AT$277,$B$276:$C$278,2,0),0)/1000)),"")</f>
        <v/>
      </c>
      <c r="AU436" s="145" t="str">
        <f>IFERROR(TRUNC(VLOOKUP($E436,'Container Panel'!$B$41:$Z$100,$D436,0)/(VLOOKUP(AU$276,UI!$A$12:$O$51,VLOOKUP(AU$277,$B$276:$C$278,2,0),0)/1000)),"")</f>
        <v/>
      </c>
      <c r="AV436" s="145" t="str">
        <f>IFERROR(TRUNC(VLOOKUP($E436,'Container Panel'!$B$41:$Z$100,$D436,0)/(VLOOKUP(AV$276,UI!$A$12:$O$51,VLOOKUP(AV$277,$B$276:$C$278,2,0),0)/1000)),"")</f>
        <v/>
      </c>
      <c r="AW436" s="145" t="str">
        <f>IFERROR(TRUNC(VLOOKUP($E436,'Container Panel'!$B$41:$Z$100,$D436,0)/(VLOOKUP(AW$276,UI!$A$12:$O$51,VLOOKUP(AW$277,$B$276:$C$278,2,0),0)/1000)),"")</f>
        <v/>
      </c>
      <c r="AX436" s="145" t="str">
        <f>IFERROR(TRUNC(VLOOKUP($E436,'Container Panel'!$B$41:$Z$100,$D436,0)/(VLOOKUP(AX$276,UI!$A$12:$O$51,VLOOKUP(AX$277,$B$276:$C$278,2,0),0)/1000)),"")</f>
        <v/>
      </c>
      <c r="AY436" s="145" t="str">
        <f>IFERROR(TRUNC(VLOOKUP($E436,'Container Panel'!$B$41:$Z$100,$D436,0)/(VLOOKUP(AY$276,UI!$A$12:$O$51,VLOOKUP(AY$277,$B$276:$C$278,2,0),0)/1000)),"")</f>
        <v/>
      </c>
      <c r="AZ436" s="145" t="str">
        <f>IFERROR(TRUNC(VLOOKUP($E436,'Container Panel'!$B$41:$Z$100,$D436,0)/(VLOOKUP(AZ$276,UI!$A$12:$O$51,VLOOKUP(AZ$277,$B$276:$C$278,2,0),0)/1000)),"")</f>
        <v/>
      </c>
      <c r="BA436" s="145" t="str">
        <f>IFERROR(TRUNC(VLOOKUP($E436,'Container Panel'!$B$41:$Z$100,$D436,0)/(VLOOKUP(BA$276,UI!$A$12:$O$51,VLOOKUP(BA$277,$B$276:$C$278,2,0),0)/1000)),"")</f>
        <v/>
      </c>
      <c r="BB436" s="145" t="str">
        <f>IFERROR(TRUNC(VLOOKUP($E436,'Container Panel'!$B$41:$Z$100,$D436,0)/(VLOOKUP(BB$276,UI!$A$12:$O$51,VLOOKUP(BB$277,$B$276:$C$278,2,0),0)/1000)),"")</f>
        <v/>
      </c>
      <c r="BC436" s="145" t="str">
        <f>IFERROR(TRUNC(VLOOKUP($E436,'Container Panel'!$B$41:$Z$100,$D436,0)/(VLOOKUP(BC$276,UI!$A$12:$O$51,VLOOKUP(BC$277,$B$276:$C$278,2,0),0)/1000)),"")</f>
        <v/>
      </c>
      <c r="BD436" s="145" t="str">
        <f>IFERROR(TRUNC(VLOOKUP($E436,'Container Panel'!$B$41:$Z$100,$D436,0)/(VLOOKUP(BD$276,UI!$A$12:$O$51,VLOOKUP(BD$277,$B$276:$C$278,2,0),0)/1000)),"")</f>
        <v/>
      </c>
      <c r="BE436" s="145" t="str">
        <f>IFERROR(TRUNC(VLOOKUP($E436,'Container Panel'!$B$41:$Z$100,$D436,0)/(VLOOKUP(BE$276,UI!$A$12:$O$51,VLOOKUP(BE$277,$B$276:$C$278,2,0),0)/1000)),"")</f>
        <v/>
      </c>
      <c r="BF436" s="145" t="str">
        <f>IFERROR(TRUNC(VLOOKUP($E436,'Container Panel'!$B$41:$Z$100,$D436,0)/(VLOOKUP(BF$276,UI!$A$12:$O$51,VLOOKUP(BF$277,$B$276:$C$278,2,0),0)/1000)),"")</f>
        <v/>
      </c>
      <c r="BG436" s="145" t="str">
        <f>IFERROR(TRUNC(VLOOKUP($E436,'Container Panel'!$B$41:$Z$100,$D436,0)/(VLOOKUP(BG$276,UI!$A$12:$O$51,VLOOKUP(BG$277,$B$276:$C$278,2,0),0)/1000)),"")</f>
        <v/>
      </c>
      <c r="BH436" s="145" t="str">
        <f>IFERROR(TRUNC(VLOOKUP($E436,'Container Panel'!$B$41:$Z$100,$D436,0)/(VLOOKUP(BH$276,UI!$A$12:$O$51,VLOOKUP(BH$277,$B$276:$C$278,2,0),0)/1000)),"")</f>
        <v/>
      </c>
      <c r="BI436" s="145" t="str">
        <f>IFERROR(TRUNC(VLOOKUP($E436,'Container Panel'!$B$41:$Z$100,$D436,0)/(VLOOKUP(BI$276,UI!$A$12:$O$51,VLOOKUP(BI$277,$B$276:$C$278,2,0),0)/1000)),"")</f>
        <v/>
      </c>
      <c r="BJ436" s="145" t="str">
        <f>IFERROR(TRUNC(VLOOKUP($E436,'Container Panel'!$B$41:$Z$100,$D436,0)/(VLOOKUP(BJ$276,UI!$A$12:$O$51,VLOOKUP(BJ$277,$B$276:$C$278,2,0),0)/1000)),"")</f>
        <v/>
      </c>
      <c r="BK436" s="145" t="str">
        <f>IFERROR(TRUNC(VLOOKUP($E436,'Container Panel'!$B$41:$Z$100,$D436,0)/(VLOOKUP(BK$276,UI!$A$12:$O$51,VLOOKUP(BK$277,$B$276:$C$278,2,0),0)/1000)),"")</f>
        <v/>
      </c>
      <c r="BL436" s="145" t="str">
        <f>IFERROR(TRUNC(VLOOKUP($E436,'Container Panel'!$B$41:$Z$100,$D436,0)/(VLOOKUP(BL$276,UI!$A$12:$O$51,VLOOKUP(BL$277,$B$276:$C$278,2,0),0)/1000)),"")</f>
        <v/>
      </c>
      <c r="BM436" s="145" t="str">
        <f>IFERROR(TRUNC(VLOOKUP($E436,'Container Panel'!$B$41:$Z$100,$D436,0)/(VLOOKUP(BM$276,UI!$A$12:$O$51,VLOOKUP(BM$277,$B$276:$C$278,2,0),0)/1000)),"")</f>
        <v/>
      </c>
      <c r="BN436" s="145" t="str">
        <f>IFERROR(TRUNC(VLOOKUP($E436,'Container Panel'!$B$41:$Z$100,$D436,0)/(VLOOKUP(BN$276,UI!$A$12:$O$51,VLOOKUP(BN$277,$B$276:$C$278,2,0),0)/1000)),"")</f>
        <v/>
      </c>
      <c r="BO436" s="145" t="str">
        <f>IFERROR(TRUNC(VLOOKUP($E436,'Container Panel'!$B$41:$Z$100,$D436,0)/(VLOOKUP(BO$276,UI!$A$12:$O$51,VLOOKUP(BO$277,$B$276:$C$278,2,0),0)/1000)),"")</f>
        <v/>
      </c>
      <c r="BP436" s="145" t="str">
        <f>IFERROR(TRUNC(VLOOKUP($E436,'Container Panel'!$B$41:$Z$100,$D436,0)/(VLOOKUP(BP$276,UI!$A$12:$O$51,VLOOKUP(BP$277,$B$276:$C$278,2,0),0)/1000)),"")</f>
        <v/>
      </c>
      <c r="BQ436" s="145" t="str">
        <f>IFERROR(TRUNC(VLOOKUP($E436,'Container Panel'!$B$41:$Z$100,$D436,0)/(VLOOKUP(BQ$276,UI!$A$12:$O$51,VLOOKUP(BQ$277,$B$276:$C$278,2,0),0)/1000)),"")</f>
        <v/>
      </c>
      <c r="BR436" s="145" t="str">
        <f>IFERROR(TRUNC(VLOOKUP($E436,'Container Panel'!$B$41:$Z$100,$D436,0)/(VLOOKUP(BR$276,UI!$A$12:$O$51,VLOOKUP(BR$277,$B$276:$C$278,2,0),0)/1000)),"")</f>
        <v/>
      </c>
      <c r="BS436" s="145" t="str">
        <f>IFERROR(TRUNC(VLOOKUP($E436,'Container Panel'!$B$41:$Z$100,$D436,0)/(VLOOKUP(BS$276,UI!$A$12:$O$51,VLOOKUP(BS$277,$B$276:$C$278,2,0),0)/1000)),"")</f>
        <v/>
      </c>
      <c r="BT436" s="145" t="str">
        <f>IFERROR(TRUNC(VLOOKUP($E436,'Container Panel'!$B$41:$Z$100,$D436,0)/(VLOOKUP(BT$276,UI!$A$12:$O$51,VLOOKUP(BT$277,$B$276:$C$278,2,0),0)/1000)),"")</f>
        <v/>
      </c>
      <c r="BU436" s="145" t="str">
        <f>IFERROR(TRUNC(VLOOKUP($E436,'Container Panel'!$B$41:$Z$100,$D436,0)/(VLOOKUP(BU$276,UI!$A$12:$O$51,VLOOKUP(BU$277,$B$276:$C$278,2,0),0)/1000)),"")</f>
        <v/>
      </c>
      <c r="BV436" s="145" t="str">
        <f>IFERROR(TRUNC(VLOOKUP($E436,'Container Panel'!$B$41:$Z$100,$D436,0)/(VLOOKUP(BV$276,UI!$A$12:$O$51,VLOOKUP(BV$277,$B$276:$C$278,2,0),0)/1000)),"")</f>
        <v/>
      </c>
      <c r="BW436" s="145" t="str">
        <f>IFERROR(TRUNC(VLOOKUP($E436,'Container Panel'!$B$41:$Z$100,$D436,0)/(VLOOKUP(BW$276,UI!$A$12:$O$51,VLOOKUP(BW$277,$B$276:$C$278,2,0),0)/1000)),"")</f>
        <v/>
      </c>
      <c r="BX436" s="145" t="str">
        <f>IFERROR(TRUNC(VLOOKUP($E436,'Container Panel'!$B$41:$Z$100,$D436,0)/(VLOOKUP(BX$276,UI!$A$12:$O$51,VLOOKUP(BX$277,$B$276:$C$278,2,0),0)/1000)),"")</f>
        <v/>
      </c>
      <c r="BY436" s="145" t="str">
        <f>IFERROR(TRUNC(VLOOKUP($E436,'Container Panel'!$B$41:$Z$100,$D436,0)/(VLOOKUP(BY$276,UI!$A$12:$O$51,VLOOKUP(BY$277,$B$276:$C$278,2,0),0)/1000)),"")</f>
        <v/>
      </c>
      <c r="BZ436" s="145" t="str">
        <f>IFERROR(TRUNC(VLOOKUP($E436,'Container Panel'!$B$41:$Z$100,$D436,0)/(VLOOKUP(BZ$276,UI!$A$12:$O$51,VLOOKUP(BZ$277,$B$276:$C$278,2,0),0)/1000)),"")</f>
        <v/>
      </c>
      <c r="CA436" s="145" t="str">
        <f>IFERROR(TRUNC(VLOOKUP($E436,'Container Panel'!$B$41:$Z$100,$D436,0)/(VLOOKUP(CA$276,UI!$A$12:$O$51,VLOOKUP(CA$277,$B$276:$C$278,2,0),0)/1000)),"")</f>
        <v/>
      </c>
      <c r="CB436" s="145" t="str">
        <f>IFERROR(TRUNC(VLOOKUP($E436,'Container Panel'!$B$41:$Z$100,$D436,0)/(VLOOKUP(CB$276,UI!$A$12:$O$51,VLOOKUP(CB$277,$B$276:$C$278,2,0),0)/1000)),"")</f>
        <v/>
      </c>
      <c r="CC436" s="145" t="str">
        <f>IFERROR(TRUNC(VLOOKUP($E436,'Container Panel'!$B$41:$Z$100,$D436,0)/(VLOOKUP(CC$276,UI!$A$12:$O$51,VLOOKUP(CC$277,$B$276:$C$278,2,0),0)/1000)),"")</f>
        <v/>
      </c>
      <c r="CD436" s="145" t="str">
        <f>IFERROR(TRUNC(VLOOKUP($E436,'Container Panel'!$B$41:$Z$100,$D436,0)/(VLOOKUP(CD$276,UI!$A$12:$O$51,VLOOKUP(CD$277,$B$276:$C$278,2,0),0)/1000)),"")</f>
        <v/>
      </c>
      <c r="CE436" s="145" t="str">
        <f>IFERROR(TRUNC(VLOOKUP($E436,'Container Panel'!$B$41:$Z$100,$D436,0)/(VLOOKUP(CE$276,UI!$A$12:$O$51,VLOOKUP(CE$277,$B$276:$C$278,2,0),0)/1000)),"")</f>
        <v/>
      </c>
      <c r="CF436" s="145" t="str">
        <f>IFERROR(TRUNC(VLOOKUP($E436,'Container Panel'!$B$41:$Z$100,$D436,0)/(VLOOKUP(CF$276,UI!$A$12:$O$51,VLOOKUP(CF$277,$B$276:$C$278,2,0),0)/1000)),"")</f>
        <v/>
      </c>
      <c r="CG436" s="145" t="str">
        <f>IFERROR(TRUNC(VLOOKUP($E436,'Container Panel'!$B$41:$Z$100,$D436,0)/(VLOOKUP(CG$276,UI!$A$12:$O$51,VLOOKUP(CG$277,$B$276:$C$278,2,0),0)/1000)),"")</f>
        <v/>
      </c>
      <c r="CH436" s="145" t="str">
        <f>IFERROR(TRUNC(VLOOKUP($E436,'Container Panel'!$B$41:$Z$100,$D436,0)/(VLOOKUP(CH$276,UI!$A$12:$O$51,VLOOKUP(CH$277,$B$276:$C$278,2,0),0)/1000)),"")</f>
        <v/>
      </c>
      <c r="CI436" s="145" t="str">
        <f>IFERROR(TRUNC(VLOOKUP($E436,'Container Panel'!$B$41:$Z$100,$D436,0)/(VLOOKUP(CI$276,UI!$A$12:$O$51,VLOOKUP(CI$277,$B$276:$C$278,2,0),0)/1000)),"")</f>
        <v/>
      </c>
      <c r="CJ436" s="145" t="str">
        <f>IFERROR(TRUNC(VLOOKUP($E436,'Container Panel'!$B$41:$Z$100,$D436,0)/(VLOOKUP(CJ$276,UI!$A$12:$O$51,VLOOKUP(CJ$277,$B$276:$C$278,2,0),0)/1000)),"")</f>
        <v/>
      </c>
      <c r="CK436" s="145" t="str">
        <f>IFERROR(TRUNC(VLOOKUP($E436,'Container Panel'!$B$41:$Z$100,$D436,0)/(VLOOKUP(CK$276,UI!$A$12:$O$51,VLOOKUP(CK$277,$B$276:$C$278,2,0),0)/1000)),"")</f>
        <v/>
      </c>
      <c r="CL436" s="145" t="str">
        <f>IFERROR(TRUNC(VLOOKUP($E436,'Container Panel'!$B$41:$Z$100,$D436,0)/(VLOOKUP(CL$276,UI!$A$12:$O$51,VLOOKUP(CL$277,$B$276:$C$278,2,0),0)/1000)),"")</f>
        <v/>
      </c>
      <c r="CM436" s="145" t="str">
        <f>IFERROR(TRUNC(VLOOKUP($E436,'Container Panel'!$B$41:$Z$100,$D436,0)/(VLOOKUP(CM$276,UI!$A$12:$O$51,VLOOKUP(CM$277,$B$276:$C$278,2,0),0)/1000)),"")</f>
        <v/>
      </c>
      <c r="CN436" s="145" t="str">
        <f>IFERROR(TRUNC(VLOOKUP($E436,'Container Panel'!$B$41:$Z$100,$D436,0)/(VLOOKUP(CN$276,UI!$A$12:$O$51,VLOOKUP(CN$277,$B$276:$C$278,2,0),0)/1000)),"")</f>
        <v/>
      </c>
      <c r="CO436" s="145" t="str">
        <f>IFERROR(TRUNC(VLOOKUP($E436,'Container Panel'!$B$41:$Z$100,$D436,0)/(VLOOKUP(CO$276,UI!$A$12:$O$51,VLOOKUP(CO$277,$B$276:$C$278,2,0),0)/1000)),"")</f>
        <v/>
      </c>
      <c r="CP436" s="145" t="str">
        <f>IFERROR(TRUNC(VLOOKUP($E436,'Container Panel'!$B$41:$Z$100,$D436,0)/(VLOOKUP(CP$276,UI!$A$12:$O$51,VLOOKUP(CP$277,$B$276:$C$278,2,0),0)/1000)),"")</f>
        <v/>
      </c>
      <c r="CQ436" s="145" t="str">
        <f>IFERROR(TRUNC(VLOOKUP($E436,'Container Panel'!$B$41:$Z$100,$D436,0)/(VLOOKUP(CQ$276,UI!$A$12:$O$51,VLOOKUP(CQ$277,$B$276:$C$278,2,0),0)/1000)),"")</f>
        <v/>
      </c>
      <c r="CR436" s="145" t="str">
        <f>IFERROR(TRUNC(VLOOKUP($E436,'Container Panel'!$B$41:$Z$100,$D436,0)/(VLOOKUP(CR$276,UI!$A$12:$O$51,VLOOKUP(CR$277,$B$276:$C$278,2,0),0)/1000)),"")</f>
        <v/>
      </c>
      <c r="CS436" s="145" t="str">
        <f>IFERROR(TRUNC(VLOOKUP($E436,'Container Panel'!$B$41:$Z$100,$D436,0)/(VLOOKUP(CS$276,UI!$A$12:$O$51,VLOOKUP(CS$277,$B$276:$C$278,2,0),0)/1000)),"")</f>
        <v/>
      </c>
      <c r="CT436" s="145" t="str">
        <f>IFERROR(TRUNC(VLOOKUP($E436,'Container Panel'!$B$41:$Z$100,$D436,0)/(VLOOKUP(CT$276,UI!$A$12:$O$51,VLOOKUP(CT$277,$B$276:$C$278,2,0),0)/1000)),"")</f>
        <v/>
      </c>
      <c r="CU436" s="145" t="str">
        <f>IFERROR(TRUNC(VLOOKUP($E436,'Container Panel'!$B$41:$Z$100,$D436,0)/(VLOOKUP(CU$276,UI!$A$12:$O$51,VLOOKUP(CU$277,$B$276:$C$278,2,0),0)/1000)),"")</f>
        <v/>
      </c>
      <c r="CV436" s="145" t="str">
        <f>IFERROR(TRUNC(VLOOKUP($E436,'Container Panel'!$B$41:$Z$100,$D436,0)/(VLOOKUP(CV$276,UI!$A$12:$O$51,VLOOKUP(CV$277,$B$276:$C$278,2,0),0)/1000)),"")</f>
        <v/>
      </c>
      <c r="CW436" s="145" t="str">
        <f>IFERROR(TRUNC(VLOOKUP($E436,'Container Panel'!$B$41:$Z$100,$D436,0)/(VLOOKUP(CW$276,UI!$A$12:$O$51,VLOOKUP(CW$277,$B$276:$C$278,2,0),0)/1000)),"")</f>
        <v/>
      </c>
      <c r="CX436" s="145" t="str">
        <f>IFERROR(TRUNC(VLOOKUP($E436,'Container Panel'!$B$41:$Z$100,$D436,0)/(VLOOKUP(CX$276,UI!$A$12:$O$51,VLOOKUP(CX$277,$B$276:$C$278,2,0),0)/1000)),"")</f>
        <v/>
      </c>
      <c r="CY436" s="145" t="str">
        <f>IFERROR(TRUNC(VLOOKUP($E436,'Container Panel'!$B$41:$Z$100,$D436,0)/(VLOOKUP(CY$276,UI!$A$12:$O$51,VLOOKUP(CY$277,$B$276:$C$278,2,0),0)/1000)),"")</f>
        <v/>
      </c>
      <c r="CZ436" s="145" t="str">
        <f>IFERROR(TRUNC(VLOOKUP($E436,'Container Panel'!$B$41:$Z$100,$D436,0)/(VLOOKUP(CZ$276,UI!$A$12:$O$51,VLOOKUP(CZ$277,$B$276:$C$278,2,0),0)/1000)),"")</f>
        <v/>
      </c>
      <c r="DA436" s="145" t="str">
        <f>IFERROR(TRUNC(VLOOKUP($E436,'Container Panel'!$B$41:$Z$100,$D436,0)/(VLOOKUP(DA$276,UI!$A$12:$O$51,VLOOKUP(DA$277,$B$276:$C$278,2,0),0)/1000)),"")</f>
        <v/>
      </c>
      <c r="DB436" s="145" t="str">
        <f>IFERROR(TRUNC(VLOOKUP($E436,'Container Panel'!$B$41:$Z$100,$D436,0)/(VLOOKUP(DB$276,UI!$A$12:$O$51,VLOOKUP(DB$277,$B$276:$C$278,2,0),0)/1000)),"")</f>
        <v/>
      </c>
      <c r="DC436" s="145" t="str">
        <f>IFERROR(TRUNC(VLOOKUP($E436,'Container Panel'!$B$41:$Z$100,$D436,0)/(VLOOKUP(DC$276,UI!$A$12:$O$51,VLOOKUP(DC$277,$B$276:$C$278,2,0),0)/1000)),"")</f>
        <v/>
      </c>
      <c r="DD436" s="145" t="str">
        <f>IFERROR(TRUNC(VLOOKUP($E436,'Container Panel'!$B$41:$Z$100,$D436,0)/(VLOOKUP(DD$276,UI!$A$12:$O$51,VLOOKUP(DD$277,$B$276:$C$278,2,0),0)/1000)),"")</f>
        <v/>
      </c>
      <c r="DE436" s="145" t="str">
        <f>IFERROR(TRUNC(VLOOKUP($E436,'Container Panel'!$B$41:$Z$100,$D436,0)/(VLOOKUP(DE$276,UI!$A$12:$O$51,VLOOKUP(DE$277,$B$276:$C$278,2,0),0)/1000)),"")</f>
        <v/>
      </c>
      <c r="DF436" s="145" t="str">
        <f>IFERROR(TRUNC(VLOOKUP($E436,'Container Panel'!$B$41:$Z$100,$D436,0)/(VLOOKUP(DF$276,UI!$A$12:$O$51,VLOOKUP(DF$277,$B$276:$C$278,2,0),0)/1000)),"")</f>
        <v/>
      </c>
      <c r="DG436" s="145" t="str">
        <f>IFERROR(TRUNC(VLOOKUP($E436,'Container Panel'!$B$41:$Z$100,$D436,0)/(VLOOKUP(DG$276,UI!$A$12:$O$51,VLOOKUP(DG$277,$B$276:$C$278,2,0),0)/1000)),"")</f>
        <v/>
      </c>
      <c r="DH436" s="145" t="str">
        <f>IFERROR(TRUNC(VLOOKUP($E436,'Container Panel'!$B$41:$Z$100,$D436,0)/(VLOOKUP(DH$276,UI!$A$12:$O$51,VLOOKUP(DH$277,$B$276:$C$278,2,0),0)/1000)),"")</f>
        <v/>
      </c>
      <c r="DI436" s="145" t="str">
        <f>IFERROR(TRUNC(VLOOKUP($E436,'Container Panel'!$B$41:$Z$100,$D436,0)/(VLOOKUP(DI$276,UI!$A$12:$O$51,VLOOKUP(DI$277,$B$276:$C$278,2,0),0)/1000)),"")</f>
        <v/>
      </c>
      <c r="DJ436" s="145" t="str">
        <f>IFERROR(TRUNC(VLOOKUP($E436,'Container Panel'!$B$41:$Z$100,$D436,0)/(VLOOKUP(DJ$276,UI!$A$12:$O$51,VLOOKUP(DJ$277,$B$276:$C$278,2,0),0)/1000)),"")</f>
        <v/>
      </c>
      <c r="DK436" s="145" t="str">
        <f>IFERROR(TRUNC(VLOOKUP($E436,'Container Panel'!$B$41:$Z$100,$D436,0)/(VLOOKUP(DK$276,UI!$A$12:$O$51,VLOOKUP(DK$277,$B$276:$C$278,2,0),0)/1000)),"")</f>
        <v/>
      </c>
      <c r="DL436" s="145" t="str">
        <f>IFERROR(TRUNC(VLOOKUP($E436,'Container Panel'!$B$41:$Z$100,$D436,0)/(VLOOKUP(DL$276,UI!$A$12:$O$51,VLOOKUP(DL$277,$B$276:$C$278,2,0),0)/1000)),"")</f>
        <v/>
      </c>
      <c r="DM436" s="145" t="str">
        <f>IFERROR(TRUNC(VLOOKUP($E436,'Container Panel'!$B$41:$Z$100,$D436,0)/(VLOOKUP(DM$276,UI!$A$12:$O$51,VLOOKUP(DM$277,$B$276:$C$278,2,0),0)/1000)),"")</f>
        <v/>
      </c>
      <c r="DN436" s="145" t="str">
        <f>IFERROR(TRUNC(VLOOKUP($E436,'Container Panel'!$B$41:$Z$100,$D436,0)/(VLOOKUP(DN$276,UI!$A$12:$O$51,VLOOKUP(DN$277,$B$276:$C$278,2,0),0)/1000)),"")</f>
        <v/>
      </c>
      <c r="DO436" s="145" t="str">
        <f>IFERROR(TRUNC(VLOOKUP($E436,'Container Panel'!$B$41:$Z$100,$D436,0)/(VLOOKUP(DO$276,UI!$A$12:$O$51,VLOOKUP(DO$277,$B$276:$C$278,2,0),0)/1000)),"")</f>
        <v/>
      </c>
      <c r="DP436" s="145" t="str">
        <f>IFERROR(TRUNC(VLOOKUP($E436,'Container Panel'!$B$41:$Z$100,$D436,0)/(VLOOKUP(DP$276,UI!$A$12:$O$51,VLOOKUP(DP$277,$B$276:$C$278,2,0),0)/1000)),"")</f>
        <v/>
      </c>
      <c r="DQ436" s="145" t="str">
        <f>IFERROR(TRUNC(VLOOKUP($E436,'Container Panel'!$B$41:$Z$100,$D436,0)/(VLOOKUP(DQ$276,UI!$A$12:$O$51,VLOOKUP(DQ$277,$B$276:$C$278,2,0),0)/1000)),"")</f>
        <v/>
      </c>
      <c r="DR436" s="145" t="str">
        <f>IFERROR(TRUNC(VLOOKUP($E436,'Container Panel'!$B$41:$Z$100,$D436,0)/(VLOOKUP(DR$276,UI!$A$12:$O$51,VLOOKUP(DR$277,$B$276:$C$278,2,0),0)/1000)),"")</f>
        <v/>
      </c>
      <c r="DS436" s="145" t="str">
        <f>IFERROR(TRUNC(VLOOKUP($E436,'Container Panel'!$B$41:$Z$100,$D436,0)/(VLOOKUP(DS$276,UI!$A$12:$O$51,VLOOKUP(DS$277,$B$276:$C$278,2,0),0)/1000)),"")</f>
        <v/>
      </c>
      <c r="DT436" s="145" t="str">
        <f>IFERROR(TRUNC(VLOOKUP($E436,'Container Panel'!$B$41:$Z$100,$D436,0)/(VLOOKUP(DT$276,UI!$A$12:$O$51,VLOOKUP(DT$277,$B$276:$C$278,2,0),0)/1000)),"")</f>
        <v/>
      </c>
      <c r="DU436" s="145" t="str">
        <f>IFERROR(TRUNC(VLOOKUP($E436,'Container Panel'!$B$41:$Z$100,$D436,0)/(VLOOKUP(DU$276,UI!$A$12:$O$51,VLOOKUP(DU$277,$B$276:$C$278,2,0),0)/1000)),"")</f>
        <v/>
      </c>
      <c r="DV436" s="145" t="str">
        <f>IFERROR(TRUNC(VLOOKUP($E436,'Container Panel'!$B$41:$Z$100,$D436,0)/(VLOOKUP(DV$276,UI!$A$12:$O$51,VLOOKUP(DV$277,$B$276:$C$278,2,0),0)/1000)),"")</f>
        <v/>
      </c>
      <c r="DW436" s="145" t="str">
        <f>IFERROR(TRUNC(VLOOKUP($E436,'Container Panel'!$B$41:$Z$100,$D436,0)/(VLOOKUP(DW$276,UI!$A$12:$O$51,VLOOKUP(DW$277,$B$276:$C$278,2,0),0)/1000)),"")</f>
        <v/>
      </c>
      <c r="DX436" s="145" t="str">
        <f>IFERROR(TRUNC(VLOOKUP($E436,'Container Panel'!$B$41:$Z$100,$D436,0)/(VLOOKUP(DX$276,UI!$A$12:$O$51,VLOOKUP(DX$277,$B$276:$C$278,2,0),0)/1000)),"")</f>
        <v/>
      </c>
      <c r="DY436" s="145" t="str">
        <f>IFERROR(TRUNC(VLOOKUP($E436,'Container Panel'!$B$41:$Z$100,$D436,0)/(VLOOKUP(DY$276,UI!$A$12:$O$51,VLOOKUP(DY$277,$B$276:$C$278,2,0),0)/1000)),"")</f>
        <v/>
      </c>
      <c r="DZ436" s="145" t="str">
        <f>IFERROR(TRUNC(VLOOKUP($E436,'Container Panel'!$B$41:$Z$100,$D436,0)/(VLOOKUP(DZ$276,UI!$A$12:$O$51,VLOOKUP(DZ$277,$B$276:$C$278,2,0),0)/1000)),"")</f>
        <v/>
      </c>
      <c r="EA436" s="145" t="str">
        <f>IFERROR(TRUNC(VLOOKUP($E436,'Container Panel'!$B$41:$Z$100,$D436,0)/(VLOOKUP(EA$276,UI!$A$12:$O$51,VLOOKUP(EA$277,$B$276:$C$278,2,0),0)/1000)),"")</f>
        <v/>
      </c>
      <c r="EB436" s="145" t="str">
        <f>IFERROR(TRUNC(VLOOKUP($E436,'Container Panel'!$B$41:$Z$100,$D436,0)/(VLOOKUP(EB$276,UI!$A$12:$O$51,VLOOKUP(EB$277,$B$276:$C$278,2,0),0)/1000)),"")</f>
        <v/>
      </c>
      <c r="EC436" s="145" t="str">
        <f>IFERROR(TRUNC(VLOOKUP($E436,'Container Panel'!$B$41:$Z$100,$D436,0)/(VLOOKUP(EC$276,UI!$A$12:$O$51,VLOOKUP(EC$277,$B$276:$C$278,2,0),0)/1000)),"")</f>
        <v/>
      </c>
      <c r="ED436" s="145" t="str">
        <f>IFERROR(TRUNC(VLOOKUP($E436,'Container Panel'!$B$41:$Z$100,$D436,0)/(VLOOKUP(ED$276,UI!$A$12:$O$51,VLOOKUP(ED$277,$B$276:$C$278,2,0),0)/1000)),"")</f>
        <v/>
      </c>
      <c r="EE436" s="145" t="str">
        <f>IFERROR(TRUNC(VLOOKUP($E436,'Container Panel'!$B$41:$Z$100,$D436,0)/(VLOOKUP(EE$276,UI!$A$12:$O$51,VLOOKUP(EE$277,$B$276:$C$278,2,0),0)/1000)),"")</f>
        <v/>
      </c>
      <c r="EF436" s="145" t="str">
        <f>IFERROR(TRUNC(VLOOKUP($E436,'Container Panel'!$B$41:$Z$100,$D436,0)/(VLOOKUP(EF$276,UI!$A$12:$O$51,VLOOKUP(EF$277,$B$276:$C$278,2,0),0)/1000)),"")</f>
        <v/>
      </c>
      <c r="EG436" s="145" t="str">
        <f>IFERROR(TRUNC(VLOOKUP($E436,'Container Panel'!$B$41:$Z$100,$D436,0)/(VLOOKUP(EG$276,UI!$A$12:$O$51,VLOOKUP(EG$277,$B$276:$C$278,2,0),0)/1000)),"")</f>
        <v/>
      </c>
      <c r="EH436" s="145" t="str">
        <f>IFERROR(TRUNC(VLOOKUP($E436,'Container Panel'!$B$41:$Z$100,$D436,0)/(VLOOKUP(EH$276,UI!$A$12:$O$51,VLOOKUP(EH$277,$B$276:$C$278,2,0),0)/1000)),"")</f>
        <v/>
      </c>
      <c r="EI436" s="145" t="str">
        <f>IFERROR(TRUNC(VLOOKUP($E436,'Container Panel'!$B$41:$Z$100,$D436,0)/(VLOOKUP(EI$276,UI!$A$12:$O$51,VLOOKUP(EI$277,$B$276:$C$278,2,0),0)/1000)),"")</f>
        <v/>
      </c>
      <c r="EJ436" s="145" t="str">
        <f>IFERROR(TRUNC(VLOOKUP($E436,'Container Panel'!$B$41:$Z$100,$D436,0)/(VLOOKUP(EJ$276,UI!$A$12:$O$51,VLOOKUP(EJ$277,$B$276:$C$278,2,0),0)/1000)),"")</f>
        <v/>
      </c>
      <c r="EK436" s="145" t="str">
        <f>IFERROR(TRUNC(VLOOKUP($E436,'Container Panel'!$B$41:$Z$100,$D436,0)/(VLOOKUP(EK$276,UI!$A$12:$O$51,VLOOKUP(EK$277,$B$276:$C$278,2,0),0)/1000)),"")</f>
        <v/>
      </c>
      <c r="EL436" s="145" t="str">
        <f>IFERROR(TRUNC(VLOOKUP($E436,'Container Panel'!$B$41:$Z$100,$D436,0)/(VLOOKUP(EL$276,UI!$A$12:$O$51,VLOOKUP(EL$277,$B$276:$C$278,2,0),0)/1000)),"")</f>
        <v/>
      </c>
      <c r="EM436" s="145" t="str">
        <f>IFERROR(TRUNC(VLOOKUP($E436,'Container Panel'!$B$41:$Z$100,$D436,0)/(VLOOKUP(EM$276,UI!$A$12:$O$51,VLOOKUP(EM$277,$B$276:$C$278,2,0),0)/1000)),"")</f>
        <v/>
      </c>
      <c r="EN436" s="145" t="str">
        <f>IFERROR(TRUNC(VLOOKUP($E436,'Container Panel'!$B$41:$Z$100,$D436,0)/(VLOOKUP(EN$276,UI!$A$12:$O$51,VLOOKUP(EN$277,$B$276:$C$278,2,0),0)/1000)),"")</f>
        <v/>
      </c>
      <c r="EO436" s="145" t="str">
        <f>IFERROR(TRUNC(VLOOKUP($E436,'Container Panel'!$B$41:$Z$100,$D436,0)/(VLOOKUP(EO$276,UI!$A$12:$O$51,VLOOKUP(EO$277,$B$276:$C$278,2,0),0)/1000)),"")</f>
        <v/>
      </c>
      <c r="EP436" s="145" t="str">
        <f>IFERROR(TRUNC(VLOOKUP($E436,'Container Panel'!$B$41:$Z$100,$D436,0)/(VLOOKUP(EP$276,UI!$A$12:$O$51,VLOOKUP(EP$277,$B$276:$C$278,2,0),0)/1000)),"")</f>
        <v/>
      </c>
      <c r="EQ436" s="145" t="str">
        <f>IFERROR(TRUNC(VLOOKUP($E436,'Container Panel'!$B$41:$Z$100,$D436,0)/(VLOOKUP(EQ$276,UI!$A$12:$O$51,VLOOKUP(EQ$277,$B$276:$C$278,2,0),0)/1000)),"")</f>
        <v/>
      </c>
      <c r="ER436" s="145" t="str">
        <f>IFERROR(TRUNC(VLOOKUP($E436,'Container Panel'!$B$41:$Z$100,$D436,0)/(VLOOKUP(ER$276,UI!$A$12:$O$51,VLOOKUP(ER$277,$B$276:$C$278,2,0),0)/1000)),"")</f>
        <v/>
      </c>
      <c r="ES436" s="145" t="str">
        <f>IFERROR(TRUNC(VLOOKUP($E436,'Container Panel'!$B$41:$Z$100,$D436,0)/(VLOOKUP(ES$276,UI!$A$12:$O$51,VLOOKUP(ES$277,$B$276:$C$278,2,0),0)/1000)),"")</f>
        <v/>
      </c>
      <c r="ET436" s="145" t="str">
        <f>IFERROR(TRUNC(VLOOKUP($E436,'Container Panel'!$B$41:$Z$100,$D436,0)/(VLOOKUP(ET$276,UI!$A$12:$O$51,VLOOKUP(ET$277,$B$276:$C$278,2,0),0)/1000)),"")</f>
        <v/>
      </c>
      <c r="EU436" s="145" t="str">
        <f>IFERROR(TRUNC(VLOOKUP($E436,'Container Panel'!$B$41:$Z$100,$D436,0)/(VLOOKUP(EU$276,UI!$A$12:$O$51,VLOOKUP(EU$277,$B$276:$C$278,2,0),0)/1000)),"")</f>
        <v/>
      </c>
      <c r="EV436" s="145" t="str">
        <f>IFERROR(TRUNC(VLOOKUP($E436,'Container Panel'!$B$41:$Z$100,$D436,0)/(VLOOKUP(EV$276,UI!$A$12:$O$51,VLOOKUP(EV$277,$B$276:$C$278,2,0),0)/1000)),"")</f>
        <v/>
      </c>
      <c r="EW436" s="145" t="str">
        <f>IFERROR(TRUNC(VLOOKUP($E436,'Container Panel'!$B$41:$Z$100,$D436,0)/(VLOOKUP(EW$276,UI!$A$12:$O$51,VLOOKUP(EW$277,$B$276:$C$278,2,0),0)/1000)),"")</f>
        <v/>
      </c>
      <c r="EX436" s="145" t="str">
        <f>IFERROR(TRUNC(VLOOKUP($E436,'Container Panel'!$B$41:$Z$100,$D436,0)/(VLOOKUP(EX$276,UI!$A$12:$O$51,VLOOKUP(EX$277,$B$276:$C$278,2,0),0)/1000)),"")</f>
        <v/>
      </c>
      <c r="EY436" s="145" t="str">
        <f>IFERROR(TRUNC(VLOOKUP($E436,'Container Panel'!$B$41:$Z$100,$D436,0)/(VLOOKUP(EY$276,UI!$A$12:$O$51,VLOOKUP(EY$277,$B$276:$C$278,2,0),0)/1000)),"")</f>
        <v/>
      </c>
      <c r="EZ436" s="145" t="str">
        <f>IFERROR(TRUNC(VLOOKUP($E436,'Container Panel'!$B$41:$Z$100,$D436,0)/(VLOOKUP(EZ$276,UI!$A$12:$O$51,VLOOKUP(EZ$277,$B$276:$C$278,2,0),0)/1000)),"")</f>
        <v/>
      </c>
      <c r="FA436" s="145" t="str">
        <f>IFERROR(TRUNC(VLOOKUP($E436,'Container Panel'!$B$41:$Z$100,$D436,0)/(VLOOKUP(FA$276,UI!$A$12:$O$51,VLOOKUP(FA$277,$B$276:$C$278,2,0),0)/1000)),"")</f>
        <v/>
      </c>
      <c r="FB436" s="145" t="str">
        <f>IFERROR(TRUNC(VLOOKUP($E436,'Container Panel'!$B$41:$Z$100,$D436,0)/(VLOOKUP(FB$276,UI!$A$12:$O$51,VLOOKUP(FB$277,$B$276:$C$278,2,0),0)/1000)),"")</f>
        <v/>
      </c>
      <c r="FC436" s="145" t="str">
        <f>IFERROR(TRUNC(VLOOKUP($E436,'Container Panel'!$B$41:$Z$100,$D436,0)/(VLOOKUP(FC$276,UI!$A$12:$O$51,VLOOKUP(FC$277,$B$276:$C$278,2,0),0)/1000)),"")</f>
        <v/>
      </c>
      <c r="FD436" s="145" t="str">
        <f>IFERROR(TRUNC(VLOOKUP($E436,'Container Panel'!$B$41:$Z$100,$D436,0)/(VLOOKUP(FD$276,UI!$A$12:$O$51,VLOOKUP(FD$277,$B$276:$C$278,2,0),0)/1000)),"")</f>
        <v/>
      </c>
      <c r="FE436" s="145" t="str">
        <f>IFERROR(TRUNC(VLOOKUP($E436,'Container Panel'!$B$41:$Z$100,$D436,0)/(VLOOKUP(FE$276,UI!$A$12:$O$51,VLOOKUP(FE$277,$B$276:$C$278,2,0),0)/1000)),"")</f>
        <v/>
      </c>
      <c r="FF436" s="145" t="str">
        <f>IFERROR(TRUNC(VLOOKUP($E436,'Container Panel'!$B$41:$Z$100,$D436,0)/(VLOOKUP(FF$276,UI!$A$12:$O$51,VLOOKUP(FF$277,$B$276:$C$278,2,0),0)/1000)),"")</f>
        <v/>
      </c>
      <c r="FG436" s="145" t="str">
        <f>IFERROR(TRUNC(VLOOKUP($E436,'Container Panel'!$B$41:$Z$100,$D436,0)/(VLOOKUP(FG$276,UI!$A$12:$O$51,VLOOKUP(FG$277,$B$276:$C$278,2,0),0)/1000)),"")</f>
        <v/>
      </c>
      <c r="FH436" s="145" t="str">
        <f>IFERROR(TRUNC(VLOOKUP($E436,'Container Panel'!$B$41:$Z$100,$D436,0)/(VLOOKUP(FH$276,UI!$A$12:$O$51,VLOOKUP(FH$277,$B$276:$C$278,2,0),0)/1000)),"")</f>
        <v/>
      </c>
      <c r="FI436" s="145" t="str">
        <f>IFERROR(TRUNC(VLOOKUP($E436,'Container Panel'!$B$41:$Z$100,$D436,0)/(VLOOKUP(FI$276,UI!$A$12:$O$51,VLOOKUP(FI$277,$B$276:$C$278,2,0),0)/1000)),"")</f>
        <v/>
      </c>
      <c r="FJ436" s="145" t="str">
        <f>IFERROR(TRUNC(VLOOKUP($E436,'Container Panel'!$B$41:$Z$100,$D436,0)/(VLOOKUP(FJ$276,UI!$A$12:$O$51,VLOOKUP(FJ$277,$B$276:$C$278,2,0),0)/1000)),"")</f>
        <v/>
      </c>
      <c r="FK436" s="145" t="str">
        <f>IFERROR(TRUNC(VLOOKUP($E436,'Container Panel'!$B$41:$Z$100,$D436,0)/(VLOOKUP(FK$276,UI!$A$12:$O$51,VLOOKUP(FK$277,$B$276:$C$278,2,0),0)/1000)),"")</f>
        <v/>
      </c>
      <c r="FL436" s="145" t="str">
        <f>IFERROR(TRUNC(VLOOKUP($E436,'Container Panel'!$B$41:$Z$100,$D436,0)/(VLOOKUP(FL$276,UI!$A$12:$O$51,VLOOKUP(FL$277,$B$276:$C$278,2,0),0)/1000)),"")</f>
        <v/>
      </c>
      <c r="FM436" s="145" t="str">
        <f>IFERROR(TRUNC(VLOOKUP($E436,'Container Panel'!$B$41:$Z$100,$D436,0)/(VLOOKUP(FM$276,UI!$A$12:$O$51,VLOOKUP(FM$277,$B$276:$C$278,2,0),0)/1000)),"")</f>
        <v/>
      </c>
      <c r="FN436" s="145" t="str">
        <f>IFERROR(TRUNC(VLOOKUP($E436,'Container Panel'!$B$41:$Z$100,$D436,0)/(VLOOKUP(FN$276,UI!$A$12:$O$51,VLOOKUP(FN$277,$B$276:$C$278,2,0),0)/1000)),"")</f>
        <v/>
      </c>
      <c r="FO436" s="145" t="str">
        <f>IFERROR(TRUNC(VLOOKUP($E436,'Container Panel'!$B$41:$Z$100,$D436,0)/(VLOOKUP(FO$276,UI!$A$12:$O$51,VLOOKUP(FO$277,$B$276:$C$278,2,0),0)/1000)),"")</f>
        <v/>
      </c>
      <c r="FP436" s="145" t="str">
        <f>IFERROR(TRUNC(VLOOKUP($E436,'Container Panel'!$B$41:$Z$100,$D436,0)/(VLOOKUP(FP$276,UI!$A$12:$O$51,VLOOKUP(FP$277,$B$276:$C$278,2,0),0)/1000)),"")</f>
        <v/>
      </c>
      <c r="FQ436" s="145" t="str">
        <f>IFERROR(TRUNC(VLOOKUP($E436,'Container Panel'!$B$41:$Z$100,$D436,0)/(VLOOKUP(FQ$276,UI!$A$12:$O$51,VLOOKUP(FQ$277,$B$276:$C$278,2,0),0)/1000)),"")</f>
        <v/>
      </c>
      <c r="FR436" s="145" t="str">
        <f>IFERROR(TRUNC(VLOOKUP($E436,'Container Panel'!$B$41:$Z$100,$D436,0)/(VLOOKUP(FR$276,UI!$A$12:$O$51,VLOOKUP(FR$277,$B$276:$C$278,2,0),0)/1000)),"")</f>
        <v/>
      </c>
      <c r="FS436" s="145" t="str">
        <f>IFERROR(TRUNC(VLOOKUP($E436,'Container Panel'!$B$41:$Z$100,$D436,0)/(VLOOKUP(FS$276,UI!$A$12:$O$51,VLOOKUP(FS$277,$B$276:$C$278,2,0),0)/1000)),"")</f>
        <v/>
      </c>
      <c r="FT436" s="145" t="str">
        <f>IFERROR(TRUNC(VLOOKUP($E436,'Container Panel'!$B$41:$Z$100,$D436,0)/(VLOOKUP(FT$276,UI!$A$12:$O$51,VLOOKUP(FT$277,$B$276:$C$278,2,0),0)/1000)),"")</f>
        <v/>
      </c>
      <c r="FU436" s="145" t="str">
        <f>IFERROR(TRUNC(VLOOKUP($E436,'Container Panel'!$B$41:$Z$100,$D436,0)/(VLOOKUP(FU$276,UI!$A$12:$O$51,VLOOKUP(FU$277,$B$276:$C$278,2,0),0)/1000)),"")</f>
        <v/>
      </c>
      <c r="FV436" s="145" t="str">
        <f>IFERROR(TRUNC(VLOOKUP($E436,'Container Panel'!$B$41:$Z$100,$D436,0)/(VLOOKUP(FV$276,UI!$A$12:$O$51,VLOOKUP(FV$277,$B$276:$C$278,2,0),0)/1000)),"")</f>
        <v/>
      </c>
      <c r="FW436" s="145" t="str">
        <f>IFERROR(TRUNC(VLOOKUP($E436,'Container Panel'!$B$41:$Z$100,$D436,0)/(VLOOKUP(FW$276,UI!$A$12:$O$51,VLOOKUP(FW$277,$B$276:$C$278,2,0),0)/1000)),"")</f>
        <v/>
      </c>
      <c r="FX436" s="145" t="str">
        <f>IFERROR(TRUNC(VLOOKUP($E436,'Container Panel'!$B$41:$Z$100,$D436,0)/(VLOOKUP(FX$276,UI!$A$12:$O$51,VLOOKUP(FX$277,$B$276:$C$278,2,0),0)/1000)),"")</f>
        <v/>
      </c>
      <c r="FY436" s="145" t="str">
        <f>IFERROR(TRUNC(VLOOKUP($E436,'Container Panel'!$B$41:$Z$100,$D436,0)/(VLOOKUP(FY$276,UI!$A$12:$O$51,VLOOKUP(FY$277,$B$276:$C$278,2,0),0)/1000)),"")</f>
        <v/>
      </c>
      <c r="FZ436" s="145" t="str">
        <f>IFERROR(TRUNC(VLOOKUP($E436,'Container Panel'!$B$41:$Z$100,$D436,0)/(VLOOKUP(FZ$276,UI!$A$12:$O$51,VLOOKUP(FZ$277,$B$276:$C$278,2,0),0)/1000)),"")</f>
        <v/>
      </c>
      <c r="GA436" s="145" t="str">
        <f>IFERROR(TRUNC(VLOOKUP($E436,'Container Panel'!$B$41:$Z$100,$D436,0)/(VLOOKUP(GA$276,UI!$A$12:$O$51,VLOOKUP(GA$277,$B$276:$C$278,2,0),0)/1000)),"")</f>
        <v/>
      </c>
      <c r="GB436" s="145" t="str">
        <f>IFERROR(TRUNC(VLOOKUP($E436,'Container Panel'!$B$41:$Z$100,$D436,0)/(VLOOKUP(GB$276,UI!$A$12:$O$51,VLOOKUP(GB$277,$B$276:$C$278,2,0),0)/1000)),"")</f>
        <v/>
      </c>
      <c r="GC436" s="145" t="str">
        <f>IFERROR(TRUNC(VLOOKUP($E436,'Container Panel'!$B$41:$Z$100,$D436,0)/(VLOOKUP(GC$276,UI!$A$12:$O$51,VLOOKUP(GC$277,$B$276:$C$278,2,0),0)/1000)),"")</f>
        <v/>
      </c>
      <c r="GD436" s="145" t="str">
        <f>IFERROR(TRUNC(VLOOKUP($E436,'Container Panel'!$B$41:$Z$100,$D436,0)/(VLOOKUP(GD$276,UI!$A$12:$O$51,VLOOKUP(GD$277,$B$276:$C$278,2,0),0)/1000)),"")</f>
        <v/>
      </c>
      <c r="GE436" s="145" t="str">
        <f>IFERROR(TRUNC(VLOOKUP($E436,'Container Panel'!$B$41:$Z$100,$D436,0)/(VLOOKUP(GE$276,UI!$A$12:$O$51,VLOOKUP(GE$277,$B$276:$C$278,2,0),0)/1000)),"")</f>
        <v/>
      </c>
      <c r="GF436" s="145" t="str">
        <f>IFERROR(TRUNC(VLOOKUP($E436,'Container Panel'!$B$41:$Z$100,$D436,0)/(VLOOKUP(GF$276,UI!$A$12:$O$51,VLOOKUP(GF$277,$B$276:$C$278,2,0),0)/1000)),"")</f>
        <v/>
      </c>
      <c r="GG436" s="145" t="str">
        <f>IFERROR(TRUNC(VLOOKUP($E436,'Container Panel'!$B$41:$Z$100,$D436,0)/(VLOOKUP(GG$276,UI!$A$12:$O$51,VLOOKUP(GG$277,$B$276:$C$278,2,0),0)/1000)),"")</f>
        <v/>
      </c>
      <c r="GH436" s="145" t="str">
        <f>IFERROR(TRUNC(VLOOKUP($E436,'Container Panel'!$B$41:$Z$100,$D436,0)/(VLOOKUP(GH$276,UI!$A$12:$O$51,VLOOKUP(GH$277,$B$276:$C$278,2,0),0)/1000)),"")</f>
        <v/>
      </c>
      <c r="GI436" s="145" t="str">
        <f>IFERROR(TRUNC(VLOOKUP($E436,'Container Panel'!$B$41:$Z$100,$D436,0)/(VLOOKUP(GI$276,UI!$A$12:$O$51,VLOOKUP(GI$277,$B$276:$C$278,2,0),0)/1000)),"")</f>
        <v/>
      </c>
      <c r="GJ436" s="145" t="str">
        <f>IFERROR(TRUNC(VLOOKUP($E436,'Container Panel'!$B$41:$Z$100,$D436,0)/(VLOOKUP(GJ$276,UI!$A$12:$O$51,VLOOKUP(GJ$277,$B$276:$C$278,2,0),0)/1000)),"")</f>
        <v/>
      </c>
      <c r="GK436" s="145" t="str">
        <f>IFERROR(TRUNC(VLOOKUP($E436,'Container Panel'!$B$41:$Z$100,$D436,0)/(VLOOKUP(GK$276,UI!$A$12:$O$51,VLOOKUP(GK$277,$B$276:$C$278,2,0),0)/1000)),"")</f>
        <v/>
      </c>
      <c r="GL436" s="145" t="str">
        <f>IFERROR(TRUNC(VLOOKUP($E436,'Container Panel'!$B$41:$Z$100,$D436,0)/(VLOOKUP(GL$276,UI!$A$12:$O$51,VLOOKUP(GL$277,$B$276:$C$278,2,0),0)/1000)),"")</f>
        <v/>
      </c>
      <c r="GM436" s="145" t="str">
        <f>IFERROR(TRUNC(VLOOKUP($E436,'Container Panel'!$B$41:$Z$100,$D436,0)/(VLOOKUP(GM$276,UI!$A$12:$O$51,VLOOKUP(GM$277,$B$276:$C$278,2,0),0)/1000)),"")</f>
        <v/>
      </c>
      <c r="GN436" s="145" t="str">
        <f>IFERROR(TRUNC(VLOOKUP($E436,'Container Panel'!$B$41:$Z$100,$D436,0)/(VLOOKUP(GN$276,UI!$A$12:$O$51,VLOOKUP(GN$277,$B$276:$C$278,2,0),0)/1000)),"")</f>
        <v/>
      </c>
      <c r="GO436" s="145" t="str">
        <f>IFERROR(TRUNC(VLOOKUP($E436,'Container Panel'!$B$41:$Z$100,$D436,0)/(VLOOKUP(GO$276,UI!$A$12:$O$51,VLOOKUP(GO$277,$B$276:$C$278,2,0),0)/1000)),"")</f>
        <v/>
      </c>
      <c r="GP436" s="145" t="str">
        <f>IFERROR(TRUNC(VLOOKUP($E436,'Container Panel'!$B$41:$Z$100,$D436,0)/(VLOOKUP(GP$276,UI!$A$12:$O$51,VLOOKUP(GP$277,$B$276:$C$278,2,0),0)/1000)),"")</f>
        <v/>
      </c>
      <c r="GQ436" s="145" t="str">
        <f>IFERROR(TRUNC(VLOOKUP($E436,'Container Panel'!$B$41:$Z$100,$D436,0)/(VLOOKUP(GQ$276,UI!$A$12:$O$51,VLOOKUP(GQ$277,$B$276:$C$278,2,0),0)/1000)),"")</f>
        <v/>
      </c>
      <c r="GR436" s="145" t="str">
        <f>IFERROR(TRUNC(VLOOKUP($E436,'Container Panel'!$B$41:$Z$100,$D436,0)/(VLOOKUP(GR$276,UI!$A$12:$O$51,VLOOKUP(GR$277,$B$276:$C$278,2,0),0)/1000)),"")</f>
        <v/>
      </c>
      <c r="GS436" s="145" t="str">
        <f>IFERROR(TRUNC(VLOOKUP($E436,'Container Panel'!$B$41:$Z$100,$D436,0)/(VLOOKUP(GS$276,UI!$A$12:$O$51,VLOOKUP(GS$277,$B$276:$C$278,2,0),0)/1000)),"")</f>
        <v/>
      </c>
      <c r="GT436" s="145" t="str">
        <f>IFERROR(TRUNC(VLOOKUP($E436,'Container Panel'!$B$41:$Z$100,$D436,0)/(VLOOKUP(GT$276,UI!$A$12:$O$51,VLOOKUP(GT$277,$B$276:$C$278,2,0),0)/1000)),"")</f>
        <v/>
      </c>
      <c r="GU436" s="145" t="str">
        <f>IFERROR(TRUNC(VLOOKUP($E436,'Container Panel'!$B$41:$Z$100,$D436,0)/(VLOOKUP(GU$276,UI!$A$12:$O$51,VLOOKUP(GU$277,$B$276:$C$278,2,0),0)/1000)),"")</f>
        <v/>
      </c>
      <c r="GV436" s="145" t="str">
        <f>IFERROR(TRUNC(VLOOKUP($E436,'Container Panel'!$B$41:$Z$100,$D436,0)/(VLOOKUP(GV$276,UI!$A$12:$O$51,VLOOKUP(GV$277,$B$276:$C$278,2,0),0)/1000)),"")</f>
        <v/>
      </c>
      <c r="GW436" s="145" t="str">
        <f>IFERROR(TRUNC(VLOOKUP($E436,'Container Panel'!$B$41:$Z$100,$D436,0)/(VLOOKUP(GW$276,UI!$A$12:$O$51,VLOOKUP(GW$277,$B$276:$C$278,2,0),0)/1000)),"")</f>
        <v/>
      </c>
      <c r="GX436" s="145" t="str">
        <f>IFERROR(TRUNC(VLOOKUP($E436,'Container Panel'!$B$41:$Z$100,$D436,0)/(VLOOKUP(GX$276,UI!$A$12:$O$51,VLOOKUP(GX$277,$B$276:$C$278,2,0),0)/1000)),"")</f>
        <v/>
      </c>
      <c r="GY436" s="145" t="str">
        <f>IFERROR(TRUNC(VLOOKUP($E436,'Container Panel'!$B$41:$Z$100,$D436,0)/(VLOOKUP(GY$276,UI!$A$12:$O$51,VLOOKUP(GY$277,$B$276:$C$278,2,0),0)/1000)),"")</f>
        <v/>
      </c>
      <c r="GZ436" s="145" t="str">
        <f>IFERROR(TRUNC(VLOOKUP($E436,'Container Panel'!$B$41:$Z$100,$D436,0)/(VLOOKUP(GZ$276,UI!$A$12:$O$51,VLOOKUP(GZ$277,$B$276:$C$278,2,0),0)/1000)),"")</f>
        <v/>
      </c>
      <c r="HA436" s="145" t="str">
        <f>IFERROR(TRUNC(VLOOKUP($E436,'Container Panel'!$B$41:$Z$100,$D436,0)/(VLOOKUP(HA$276,UI!$A$12:$O$51,VLOOKUP(HA$277,$B$276:$C$278,2,0),0)/1000)),"")</f>
        <v/>
      </c>
      <c r="HB436" s="145" t="str">
        <f>IFERROR(TRUNC(VLOOKUP($E436,'Container Panel'!$B$41:$Z$100,$D436,0)/(VLOOKUP(HB$276,UI!$A$12:$O$51,VLOOKUP(HB$277,$B$276:$C$278,2,0),0)/1000)),"")</f>
        <v/>
      </c>
      <c r="HC436" s="145" t="str">
        <f>IFERROR(TRUNC(VLOOKUP($E436,'Container Panel'!$B$41:$Z$100,$D436,0)/(VLOOKUP(HC$276,UI!$A$12:$O$51,VLOOKUP(HC$277,$B$276:$C$278,2,0),0)/1000)),"")</f>
        <v/>
      </c>
      <c r="HD436" s="145" t="str">
        <f>IFERROR(TRUNC(VLOOKUP($E436,'Container Panel'!$B$41:$Z$100,$D436,0)/(VLOOKUP(HD$276,UI!$A$12:$O$51,VLOOKUP(HD$277,$B$276:$C$278,2,0),0)/1000)),"")</f>
        <v/>
      </c>
      <c r="HE436" s="145" t="str">
        <f>IFERROR(TRUNC(VLOOKUP($E436,'Container Panel'!$B$41:$Z$100,$D436,0)/(VLOOKUP(HE$276,UI!$A$12:$O$51,VLOOKUP(HE$277,$B$276:$C$278,2,0),0)/1000)),"")</f>
        <v/>
      </c>
      <c r="HF436" s="145" t="str">
        <f>IFERROR(TRUNC(VLOOKUP($E436,'Container Panel'!$B$41:$Z$100,$D436,0)/(VLOOKUP(HF$276,UI!$A$12:$O$51,VLOOKUP(HF$277,$B$276:$C$278,2,0),0)/1000)),"")</f>
        <v/>
      </c>
      <c r="HG436" s="145" t="str">
        <f>IFERROR(TRUNC(VLOOKUP($E436,'Container Panel'!$B$41:$Z$100,$D436,0)/(VLOOKUP(HG$276,UI!$A$12:$O$51,VLOOKUP(HG$277,$B$276:$C$278,2,0),0)/1000)),"")</f>
        <v/>
      </c>
      <c r="HH436" s="145" t="str">
        <f>IFERROR(TRUNC(VLOOKUP($E436,'Container Panel'!$B$41:$Z$100,$D436,0)/(VLOOKUP(HH$276,UI!$A$12:$O$51,VLOOKUP(HH$277,$B$276:$C$278,2,0),0)/1000)),"")</f>
        <v/>
      </c>
      <c r="HI436" s="145" t="str">
        <f>IFERROR(TRUNC(VLOOKUP($E436,'Container Panel'!$B$41:$Z$100,$D436,0)/(VLOOKUP(HI$276,UI!$A$12:$O$51,VLOOKUP(HI$277,$B$276:$C$278,2,0),0)/1000)),"")</f>
        <v/>
      </c>
      <c r="HJ436" s="145" t="str">
        <f>IFERROR(TRUNC(VLOOKUP($E436,'Container Panel'!$B$41:$Z$100,$D436,0)/(VLOOKUP(HJ$276,UI!$A$12:$O$51,VLOOKUP(HJ$277,$B$276:$C$278,2,0),0)/1000)),"")</f>
        <v/>
      </c>
      <c r="HK436" s="145" t="str">
        <f>IFERROR(TRUNC(VLOOKUP($E436,'Container Panel'!$B$41:$Z$100,$D436,0)/(VLOOKUP(HK$276,UI!$A$12:$O$51,VLOOKUP(HK$277,$B$276:$C$278,2,0),0)/1000)),"")</f>
        <v/>
      </c>
      <c r="HL436" s="145" t="str">
        <f>IFERROR(TRUNC(VLOOKUP($E436,'Container Panel'!$B$41:$Z$100,$D436,0)/(VLOOKUP(HL$276,UI!$A$12:$O$51,VLOOKUP(HL$277,$B$276:$C$278,2,0),0)/1000)),"")</f>
        <v/>
      </c>
      <c r="HM436" s="145" t="str">
        <f>IFERROR(TRUNC(VLOOKUP($E436,'Container Panel'!$B$41:$Z$100,$D436,0)/(VLOOKUP(HM$276,UI!$A$12:$O$51,VLOOKUP(HM$277,$B$276:$C$278,2,0),0)/1000)),"")</f>
        <v/>
      </c>
      <c r="HN436" s="145" t="str">
        <f>IFERROR(TRUNC(VLOOKUP($E436,'Container Panel'!$B$41:$Z$100,$D436,0)/(VLOOKUP(HN$276,UI!$A$12:$O$51,VLOOKUP(HN$277,$B$276:$C$278,2,0),0)/1000)),"")</f>
        <v/>
      </c>
      <c r="HO436" s="145" t="str">
        <f>IFERROR(TRUNC(VLOOKUP($E436,'Container Panel'!$B$41:$Z$100,$D436,0)/(VLOOKUP(HO$276,UI!$A$12:$O$51,VLOOKUP(HO$277,$B$276:$C$278,2,0),0)/1000)),"")</f>
        <v/>
      </c>
      <c r="HP436" s="145" t="str">
        <f>IFERROR(TRUNC(VLOOKUP($E436,'Container Panel'!$B$41:$Z$100,$D436,0)/(VLOOKUP(HP$276,UI!$A$12:$O$51,VLOOKUP(HP$277,$B$276:$C$278,2,0),0)/1000)),"")</f>
        <v/>
      </c>
      <c r="HQ436" s="145" t="str">
        <f>IFERROR(TRUNC(VLOOKUP($E436,'Container Panel'!$B$41:$Z$100,$D436,0)/(VLOOKUP(HQ$276,UI!$A$12:$O$51,VLOOKUP(HQ$277,$B$276:$C$278,2,0),0)/1000)),"")</f>
        <v/>
      </c>
      <c r="HR436" s="145" t="str">
        <f>IFERROR(TRUNC(VLOOKUP($E436,'Container Panel'!$B$41:$Z$100,$D436,0)/(VLOOKUP(HR$276,UI!$A$12:$O$51,VLOOKUP(HR$277,$B$276:$C$278,2,0),0)/1000)),"")</f>
        <v/>
      </c>
      <c r="HS436" s="145" t="str">
        <f>IFERROR(TRUNC(VLOOKUP($E436,'Container Panel'!$B$41:$Z$100,$D436,0)/(VLOOKUP(HS$276,UI!$A$12:$O$51,VLOOKUP(HS$277,$B$276:$C$278,2,0),0)/1000)),"")</f>
        <v/>
      </c>
      <c r="HT436" s="145" t="str">
        <f>IFERROR(TRUNC(VLOOKUP($E436,'Container Panel'!$B$41:$Z$100,$D436,0)/(VLOOKUP(HT$276,UI!$A$12:$O$51,VLOOKUP(HT$277,$B$276:$C$278,2,0),0)/1000)),"")</f>
        <v/>
      </c>
      <c r="HU436" s="145" t="str">
        <f>IFERROR(TRUNC(VLOOKUP($E436,'Container Panel'!$B$41:$Z$100,$D436,0)/(VLOOKUP(HU$276,UI!$A$12:$O$51,VLOOKUP(HU$277,$B$276:$C$278,2,0),0)/1000)),"")</f>
        <v/>
      </c>
      <c r="HV436" s="145" t="str">
        <f>IFERROR(TRUNC(VLOOKUP($E436,'Container Panel'!$B$41:$Z$100,$D436,0)/(VLOOKUP(HV$276,UI!$A$12:$O$51,VLOOKUP(HV$277,$B$276:$C$278,2,0),0)/1000)),"")</f>
        <v/>
      </c>
      <c r="HW436" s="145" t="str">
        <f>IFERROR(TRUNC(VLOOKUP($E436,'Container Panel'!$B$41:$Z$100,$D436,0)/(VLOOKUP(HW$276,UI!$A$12:$O$51,VLOOKUP(HW$277,$B$276:$C$278,2,0),0)/1000)),"")</f>
        <v/>
      </c>
      <c r="HX436" s="145" t="str">
        <f>IFERROR(TRUNC(VLOOKUP($E436,'Container Panel'!$B$41:$Z$100,$D436,0)/(VLOOKUP(HX$276,UI!$A$12:$O$51,VLOOKUP(HX$277,$B$276:$C$278,2,0),0)/1000)),"")</f>
        <v/>
      </c>
      <c r="HY436" s="145" t="str">
        <f>IFERROR(TRUNC(VLOOKUP($E436,'Container Panel'!$B$41:$Z$100,$D436,0)/(VLOOKUP(HY$276,UI!$A$12:$O$51,VLOOKUP(HY$277,$B$276:$C$278,2,0),0)/1000)),"")</f>
        <v/>
      </c>
      <c r="HZ436" s="145" t="str">
        <f>IFERROR(TRUNC(VLOOKUP($E436,'Container Panel'!$B$41:$Z$100,$D436,0)/(VLOOKUP(HZ$276,UI!$A$12:$O$51,VLOOKUP(HZ$277,$B$276:$C$278,2,0),0)/1000)),"")</f>
        <v/>
      </c>
      <c r="IA436" s="145" t="str">
        <f>IFERROR(TRUNC(VLOOKUP($E436,'Container Panel'!$B$41:$Z$100,$D436,0)/(VLOOKUP(IA$276,UI!$A$12:$O$51,VLOOKUP(IA$277,$B$276:$C$278,2,0),0)/1000)),"")</f>
        <v/>
      </c>
      <c r="IB436" s="145" t="str">
        <f>IFERROR(TRUNC(VLOOKUP($E436,'Container Panel'!$B$41:$Z$100,$D436,0)/(VLOOKUP(IB$276,UI!$A$12:$O$51,VLOOKUP(IB$277,$B$276:$C$278,2,0),0)/1000)),"")</f>
        <v/>
      </c>
      <c r="IC436" s="145" t="str">
        <f>IFERROR(TRUNC(VLOOKUP($E436,'Container Panel'!$B$41:$Z$100,$D436,0)/(VLOOKUP(IC$276,UI!$A$12:$O$51,VLOOKUP(IC$277,$B$276:$C$278,2,0),0)/1000)),"")</f>
        <v/>
      </c>
      <c r="ID436" s="145" t="str">
        <f>IFERROR(TRUNC(VLOOKUP($E436,'Container Panel'!$B$41:$Z$100,$D436,0)/(VLOOKUP(ID$276,UI!$A$12:$O$51,VLOOKUP(ID$277,$B$276:$C$278,2,0),0)/1000)),"")</f>
        <v/>
      </c>
      <c r="IE436" s="145" t="str">
        <f>IFERROR(TRUNC(VLOOKUP($E436,'Container Panel'!$B$41:$Z$100,$D436,0)/(VLOOKUP(IE$276,UI!$A$12:$O$51,VLOOKUP(IE$277,$B$276:$C$278,2,0),0)/1000)),"")</f>
        <v/>
      </c>
      <c r="IF436" s="145" t="str">
        <f>IFERROR(TRUNC(VLOOKUP($E436,'Container Panel'!$B$41:$Z$100,$D436,0)/(VLOOKUP(IF$276,UI!$A$12:$O$51,VLOOKUP(IF$277,$B$276:$C$278,2,0),0)/1000)),"")</f>
        <v/>
      </c>
      <c r="IG436" s="145" t="str">
        <f>IFERROR(TRUNC(VLOOKUP($E436,'Container Panel'!$B$41:$Z$100,$D436,0)/(VLOOKUP(IG$276,UI!$A$12:$O$51,VLOOKUP(IG$277,$B$276:$C$278,2,0),0)/1000)),"")</f>
        <v/>
      </c>
      <c r="IH436" s="145" t="str">
        <f>IFERROR(TRUNC(VLOOKUP($E436,'Container Panel'!$B$41:$Z$100,$D436,0)/(VLOOKUP(IH$276,UI!$A$12:$O$51,VLOOKUP(IH$277,$B$276:$C$278,2,0),0)/1000)),"")</f>
        <v/>
      </c>
      <c r="II436" s="145" t="str">
        <f>IFERROR(TRUNC(VLOOKUP($E436,'Container Panel'!$B$41:$Z$100,$D436,0)/(VLOOKUP(II$276,UI!$A$12:$O$51,VLOOKUP(II$277,$B$276:$C$278,2,0),0)/1000)),"")</f>
        <v/>
      </c>
      <c r="IJ436" s="145" t="str">
        <f>IFERROR(TRUNC(VLOOKUP($E436,'Container Panel'!$B$41:$Z$100,$D436,0)/(VLOOKUP(IJ$276,UI!$A$12:$O$51,VLOOKUP(IJ$277,$B$276:$C$278,2,0),0)/1000)),"")</f>
        <v/>
      </c>
      <c r="IK436" s="145" t="str">
        <f>IFERROR(TRUNC(VLOOKUP($E436,'Container Panel'!$B$41:$Z$100,$D436,0)/(VLOOKUP(IK$276,UI!$A$12:$O$51,VLOOKUP(IK$277,$B$276:$C$278,2,0),0)/1000)),"")</f>
        <v/>
      </c>
      <c r="IL436" s="145" t="str">
        <f>IFERROR(TRUNC(VLOOKUP($E436,'Container Panel'!$B$41:$Z$100,$D436,0)/(VLOOKUP(IL$276,UI!$A$12:$O$51,VLOOKUP(IL$277,$B$276:$C$278,2,0),0)/1000)),"")</f>
        <v/>
      </c>
    </row>
    <row r="437" spans="2:246">
      <c r="B437" s="74">
        <v>157</v>
      </c>
      <c r="C437" s="74">
        <f t="shared" si="198"/>
        <v>53</v>
      </c>
      <c r="D437" s="163">
        <f>MOD(B437,3)+'Container Panel'!$Q$38</f>
        <v>17</v>
      </c>
      <c r="E437" s="143">
        <f t="shared" si="197"/>
        <v>0</v>
      </c>
      <c r="F437" s="144" t="s">
        <v>76</v>
      </c>
      <c r="G437" s="145" t="str">
        <f>IFERROR(TRUNC(VLOOKUP($E437,'Container Panel'!$B$41:$Z$100,$D437,0)/(VLOOKUP(G$276,UI!$A$12:$O$51,VLOOKUP(G$278,$B$276:$C$278,2,0),0)/1000)),"")</f>
        <v/>
      </c>
      <c r="H437" s="145" t="str">
        <f>IFERROR(TRUNC(VLOOKUP($E437,'Container Panel'!$B$41:$Z$100,$D437,0)/(VLOOKUP(H$276,UI!$A$12:$O$51,VLOOKUP(H$278,$B$276:$C$278,2,0),0)/1000)),"")</f>
        <v/>
      </c>
      <c r="I437" s="145" t="str">
        <f>IFERROR(TRUNC(VLOOKUP($E437,'Container Panel'!$B$41:$Z$100,$D437,0)/(VLOOKUP(I$276,UI!$A$12:$O$51,VLOOKUP(I$278,$B$276:$C$278,2,0),0)/1000)),"")</f>
        <v/>
      </c>
      <c r="J437" s="145" t="str">
        <f>IFERROR(TRUNC(VLOOKUP($E437,'Container Panel'!$B$41:$Z$100,$D437,0)/(VLOOKUP(J$276,UI!$A$12:$O$51,VLOOKUP(J$278,$B$276:$C$278,2,0),0)/1000)),"")</f>
        <v/>
      </c>
      <c r="K437" s="145" t="str">
        <f>IFERROR(TRUNC(VLOOKUP($E437,'Container Panel'!$B$41:$Z$100,$D437,0)/(VLOOKUP(K$276,UI!$A$12:$O$51,VLOOKUP(K$278,$B$276:$C$278,2,0),0)/1000)),"")</f>
        <v/>
      </c>
      <c r="L437" s="145" t="str">
        <f>IFERROR(TRUNC(VLOOKUP($E437,'Container Panel'!$B$41:$Z$100,$D437,0)/(VLOOKUP(L$276,UI!$A$12:$O$51,VLOOKUP(L$278,$B$276:$C$278,2,0),0)/1000)),"")</f>
        <v/>
      </c>
      <c r="M437" s="145" t="str">
        <f>IFERROR(TRUNC(VLOOKUP($E437,'Container Panel'!$B$41:$Z$100,$D437,0)/(VLOOKUP(M$276,UI!$A$12:$O$51,VLOOKUP(M$278,$B$276:$C$278,2,0),0)/1000)),"")</f>
        <v/>
      </c>
      <c r="N437" s="145" t="str">
        <f>IFERROR(TRUNC(VLOOKUP($E437,'Container Panel'!$B$41:$Z$100,$D437,0)/(VLOOKUP(N$276,UI!$A$12:$O$51,VLOOKUP(N$278,$B$276:$C$278,2,0),0)/1000)),"")</f>
        <v/>
      </c>
      <c r="O437" s="145" t="str">
        <f>IFERROR(TRUNC(VLOOKUP($E437,'Container Panel'!$B$41:$Z$100,$D437,0)/(VLOOKUP(O$276,UI!$A$12:$O$51,VLOOKUP(O$278,$B$276:$C$278,2,0),0)/1000)),"")</f>
        <v/>
      </c>
      <c r="P437" s="145" t="str">
        <f>IFERROR(TRUNC(VLOOKUP($E437,'Container Panel'!$B$41:$Z$100,$D437,0)/(VLOOKUP(P$276,UI!$A$12:$O$51,VLOOKUP(P$278,$B$276:$C$278,2,0),0)/1000)),"")</f>
        <v/>
      </c>
      <c r="Q437" s="145" t="str">
        <f>IFERROR(TRUNC(VLOOKUP($E437,'Container Panel'!$B$41:$Z$100,$D437,0)/(VLOOKUP(Q$276,UI!$A$12:$O$51,VLOOKUP(Q$278,$B$276:$C$278,2,0),0)/1000)),"")</f>
        <v/>
      </c>
      <c r="R437" s="145" t="str">
        <f>IFERROR(TRUNC(VLOOKUP($E437,'Container Panel'!$B$41:$Z$100,$D437,0)/(VLOOKUP(R$276,UI!$A$12:$O$51,VLOOKUP(R$278,$B$276:$C$278,2,0),0)/1000)),"")</f>
        <v/>
      </c>
      <c r="S437" s="145" t="str">
        <f>IFERROR(TRUNC(VLOOKUP($E437,'Container Panel'!$B$41:$Z$100,$D437,0)/(VLOOKUP(S$276,UI!$A$12:$O$51,VLOOKUP(S$278,$B$276:$C$278,2,0),0)/1000)),"")</f>
        <v/>
      </c>
      <c r="T437" s="145" t="str">
        <f>IFERROR(TRUNC(VLOOKUP($E437,'Container Panel'!$B$41:$Z$100,$D437,0)/(VLOOKUP(T$276,UI!$A$12:$O$51,VLOOKUP(T$278,$B$276:$C$278,2,0),0)/1000)),"")</f>
        <v/>
      </c>
      <c r="U437" s="145" t="str">
        <f>IFERROR(TRUNC(VLOOKUP($E437,'Container Panel'!$B$41:$Z$100,$D437,0)/(VLOOKUP(U$276,UI!$A$12:$O$51,VLOOKUP(U$278,$B$276:$C$278,2,0),0)/1000)),"")</f>
        <v/>
      </c>
      <c r="V437" s="145" t="str">
        <f>IFERROR(TRUNC(VLOOKUP($E437,'Container Panel'!$B$41:$Z$100,$D437,0)/(VLOOKUP(V$276,UI!$A$12:$O$51,VLOOKUP(V$278,$B$276:$C$278,2,0),0)/1000)),"")</f>
        <v/>
      </c>
      <c r="W437" s="145" t="str">
        <f>IFERROR(TRUNC(VLOOKUP($E437,'Container Panel'!$B$41:$Z$100,$D437,0)/(VLOOKUP(W$276,UI!$A$12:$O$51,VLOOKUP(W$278,$B$276:$C$278,2,0),0)/1000)),"")</f>
        <v/>
      </c>
      <c r="X437" s="145" t="str">
        <f>IFERROR(TRUNC(VLOOKUP($E437,'Container Panel'!$B$41:$Z$100,$D437,0)/(VLOOKUP(X$276,UI!$A$12:$O$51,VLOOKUP(X$278,$B$276:$C$278,2,0),0)/1000)),"")</f>
        <v/>
      </c>
      <c r="Y437" s="145" t="str">
        <f>IFERROR(TRUNC(VLOOKUP($E437,'Container Panel'!$B$41:$Z$100,$D437,0)/(VLOOKUP(Y$276,UI!$A$12:$O$51,VLOOKUP(Y$278,$B$276:$C$278,2,0),0)/1000)),"")</f>
        <v/>
      </c>
      <c r="Z437" s="145" t="str">
        <f>IFERROR(TRUNC(VLOOKUP($E437,'Container Panel'!$B$41:$Z$100,$D437,0)/(VLOOKUP(Z$276,UI!$A$12:$O$51,VLOOKUP(Z$278,$B$276:$C$278,2,0),0)/1000)),"")</f>
        <v/>
      </c>
      <c r="AA437" s="145" t="str">
        <f>IFERROR(TRUNC(VLOOKUP($E437,'Container Panel'!$B$41:$Z$100,$D437,0)/(VLOOKUP(AA$276,UI!$A$12:$O$51,VLOOKUP(AA$278,$B$276:$C$278,2,0),0)/1000)),"")</f>
        <v/>
      </c>
      <c r="AB437" s="145" t="str">
        <f>IFERROR(TRUNC(VLOOKUP($E437,'Container Panel'!$B$41:$Z$100,$D437,0)/(VLOOKUP(AB$276,UI!$A$12:$O$51,VLOOKUP(AB$278,$B$276:$C$278,2,0),0)/1000)),"")</f>
        <v/>
      </c>
      <c r="AC437" s="145" t="str">
        <f>IFERROR(TRUNC(VLOOKUP($E437,'Container Panel'!$B$41:$Z$100,$D437,0)/(VLOOKUP(AC$276,UI!$A$12:$O$51,VLOOKUP(AC$278,$B$276:$C$278,2,0),0)/1000)),"")</f>
        <v/>
      </c>
      <c r="AD437" s="145" t="str">
        <f>IFERROR(TRUNC(VLOOKUP($E437,'Container Panel'!$B$41:$Z$100,$D437,0)/(VLOOKUP(AD$276,UI!$A$12:$O$51,VLOOKUP(AD$278,$B$276:$C$278,2,0),0)/1000)),"")</f>
        <v/>
      </c>
      <c r="AE437" s="145" t="str">
        <f>IFERROR(TRUNC(VLOOKUP($E437,'Container Panel'!$B$41:$Z$100,$D437,0)/(VLOOKUP(AE$276,UI!$A$12:$O$51,VLOOKUP(AE$278,$B$276:$C$278,2,0),0)/1000)),"")</f>
        <v/>
      </c>
      <c r="AF437" s="145" t="str">
        <f>IFERROR(TRUNC(VLOOKUP($E437,'Container Panel'!$B$41:$Z$100,$D437,0)/(VLOOKUP(AF$276,UI!$A$12:$O$51,VLOOKUP(AF$278,$B$276:$C$278,2,0),0)/1000)),"")</f>
        <v/>
      </c>
      <c r="AG437" s="145" t="str">
        <f>IFERROR(TRUNC(VLOOKUP($E437,'Container Panel'!$B$41:$Z$100,$D437,0)/(VLOOKUP(AG$276,UI!$A$12:$O$51,VLOOKUP(AG$278,$B$276:$C$278,2,0),0)/1000)),"")</f>
        <v/>
      </c>
      <c r="AH437" s="145" t="str">
        <f>IFERROR(TRUNC(VLOOKUP($E437,'Container Panel'!$B$41:$Z$100,$D437,0)/(VLOOKUP(AH$276,UI!$A$12:$O$51,VLOOKUP(AH$278,$B$276:$C$278,2,0),0)/1000)),"")</f>
        <v/>
      </c>
      <c r="AI437" s="145" t="str">
        <f>IFERROR(TRUNC(VLOOKUP($E437,'Container Panel'!$B$41:$Z$100,$D437,0)/(VLOOKUP(AI$276,UI!$A$12:$O$51,VLOOKUP(AI$278,$B$276:$C$278,2,0),0)/1000)),"")</f>
        <v/>
      </c>
      <c r="AJ437" s="145" t="str">
        <f>IFERROR(TRUNC(VLOOKUP($E437,'Container Panel'!$B$41:$Z$100,$D437,0)/(VLOOKUP(AJ$276,UI!$A$12:$O$51,VLOOKUP(AJ$278,$B$276:$C$278,2,0),0)/1000)),"")</f>
        <v/>
      </c>
      <c r="AK437" s="145" t="str">
        <f>IFERROR(TRUNC(VLOOKUP($E437,'Container Panel'!$B$41:$Z$100,$D437,0)/(VLOOKUP(AK$276,UI!$A$12:$O$51,VLOOKUP(AK$278,$B$276:$C$278,2,0),0)/1000)),"")</f>
        <v/>
      </c>
      <c r="AL437" s="145" t="str">
        <f>IFERROR(TRUNC(VLOOKUP($E437,'Container Panel'!$B$41:$Z$100,$D437,0)/(VLOOKUP(AL$276,UI!$A$12:$O$51,VLOOKUP(AL$278,$B$276:$C$278,2,0),0)/1000)),"")</f>
        <v/>
      </c>
      <c r="AM437" s="145" t="str">
        <f>IFERROR(TRUNC(VLOOKUP($E437,'Container Panel'!$B$41:$Z$100,$D437,0)/(VLOOKUP(AM$276,UI!$A$12:$O$51,VLOOKUP(AM$278,$B$276:$C$278,2,0),0)/1000)),"")</f>
        <v/>
      </c>
      <c r="AN437" s="145" t="str">
        <f>IFERROR(TRUNC(VLOOKUP($E437,'Container Panel'!$B$41:$Z$100,$D437,0)/(VLOOKUP(AN$276,UI!$A$12:$O$51,VLOOKUP(AN$278,$B$276:$C$278,2,0),0)/1000)),"")</f>
        <v/>
      </c>
      <c r="AO437" s="145" t="str">
        <f>IFERROR(TRUNC(VLOOKUP($E437,'Container Panel'!$B$41:$Z$100,$D437,0)/(VLOOKUP(AO$276,UI!$A$12:$O$51,VLOOKUP(AO$278,$B$276:$C$278,2,0),0)/1000)),"")</f>
        <v/>
      </c>
      <c r="AP437" s="145" t="str">
        <f>IFERROR(TRUNC(VLOOKUP($E437,'Container Panel'!$B$41:$Z$100,$D437,0)/(VLOOKUP(AP$276,UI!$A$12:$O$51,VLOOKUP(AP$278,$B$276:$C$278,2,0),0)/1000)),"")</f>
        <v/>
      </c>
      <c r="AQ437" s="145" t="str">
        <f>IFERROR(TRUNC(VLOOKUP($E437,'Container Panel'!$B$41:$Z$100,$D437,0)/(VLOOKUP(AQ$276,UI!$A$12:$O$51,VLOOKUP(AQ$278,$B$276:$C$278,2,0),0)/1000)),"")</f>
        <v/>
      </c>
      <c r="AR437" s="145" t="str">
        <f>IFERROR(TRUNC(VLOOKUP($E437,'Container Panel'!$B$41:$Z$100,$D437,0)/(VLOOKUP(AR$276,UI!$A$12:$O$51,VLOOKUP(AR$278,$B$276:$C$278,2,0),0)/1000)),"")</f>
        <v/>
      </c>
      <c r="AS437" s="145" t="str">
        <f>IFERROR(TRUNC(VLOOKUP($E437,'Container Panel'!$B$41:$Z$100,$D437,0)/(VLOOKUP(AS$276,UI!$A$12:$O$51,VLOOKUP(AS$278,$B$276:$C$278,2,0),0)/1000)),"")</f>
        <v/>
      </c>
      <c r="AT437" s="145" t="str">
        <f>IFERROR(TRUNC(VLOOKUP($E437,'Container Panel'!$B$41:$Z$100,$D437,0)/(VLOOKUP(AT$276,UI!$A$12:$O$51,VLOOKUP(AT$278,$B$276:$C$278,2,0),0)/1000)),"")</f>
        <v/>
      </c>
      <c r="AU437" s="145" t="str">
        <f>IFERROR(TRUNC(VLOOKUP($E437,'Container Panel'!$B$41:$Z$100,$D437,0)/(VLOOKUP(AU$276,UI!$A$12:$O$51,VLOOKUP(AU$278,$B$276:$C$278,2,0),0)/1000)),"")</f>
        <v/>
      </c>
      <c r="AV437" s="145" t="str">
        <f>IFERROR(TRUNC(VLOOKUP($E437,'Container Panel'!$B$41:$Z$100,$D437,0)/(VLOOKUP(AV$276,UI!$A$12:$O$51,VLOOKUP(AV$278,$B$276:$C$278,2,0),0)/1000)),"")</f>
        <v/>
      </c>
      <c r="AW437" s="145" t="str">
        <f>IFERROR(TRUNC(VLOOKUP($E437,'Container Panel'!$B$41:$Z$100,$D437,0)/(VLOOKUP(AW$276,UI!$A$12:$O$51,VLOOKUP(AW$278,$B$276:$C$278,2,0),0)/1000)),"")</f>
        <v/>
      </c>
      <c r="AX437" s="145" t="str">
        <f>IFERROR(TRUNC(VLOOKUP($E437,'Container Panel'!$B$41:$Z$100,$D437,0)/(VLOOKUP(AX$276,UI!$A$12:$O$51,VLOOKUP(AX$278,$B$276:$C$278,2,0),0)/1000)),"")</f>
        <v/>
      </c>
      <c r="AY437" s="145" t="str">
        <f>IFERROR(TRUNC(VLOOKUP($E437,'Container Panel'!$B$41:$Z$100,$D437,0)/(VLOOKUP(AY$276,UI!$A$12:$O$51,VLOOKUP(AY$278,$B$276:$C$278,2,0),0)/1000)),"")</f>
        <v/>
      </c>
      <c r="AZ437" s="145" t="str">
        <f>IFERROR(TRUNC(VLOOKUP($E437,'Container Panel'!$B$41:$Z$100,$D437,0)/(VLOOKUP(AZ$276,UI!$A$12:$O$51,VLOOKUP(AZ$278,$B$276:$C$278,2,0),0)/1000)),"")</f>
        <v/>
      </c>
      <c r="BA437" s="145" t="str">
        <f>IFERROR(TRUNC(VLOOKUP($E437,'Container Panel'!$B$41:$Z$100,$D437,0)/(VLOOKUP(BA$276,UI!$A$12:$O$51,VLOOKUP(BA$278,$B$276:$C$278,2,0),0)/1000)),"")</f>
        <v/>
      </c>
      <c r="BB437" s="145" t="str">
        <f>IFERROR(TRUNC(VLOOKUP($E437,'Container Panel'!$B$41:$Z$100,$D437,0)/(VLOOKUP(BB$276,UI!$A$12:$O$51,VLOOKUP(BB$278,$B$276:$C$278,2,0),0)/1000)),"")</f>
        <v/>
      </c>
      <c r="BC437" s="145" t="str">
        <f>IFERROR(TRUNC(VLOOKUP($E437,'Container Panel'!$B$41:$Z$100,$D437,0)/(VLOOKUP(BC$276,UI!$A$12:$O$51,VLOOKUP(BC$278,$B$276:$C$278,2,0),0)/1000)),"")</f>
        <v/>
      </c>
      <c r="BD437" s="145" t="str">
        <f>IFERROR(TRUNC(VLOOKUP($E437,'Container Panel'!$B$41:$Z$100,$D437,0)/(VLOOKUP(BD$276,UI!$A$12:$O$51,VLOOKUP(BD$278,$B$276:$C$278,2,0),0)/1000)),"")</f>
        <v/>
      </c>
      <c r="BE437" s="145" t="str">
        <f>IFERROR(TRUNC(VLOOKUP($E437,'Container Panel'!$B$41:$Z$100,$D437,0)/(VLOOKUP(BE$276,UI!$A$12:$O$51,VLOOKUP(BE$278,$B$276:$C$278,2,0),0)/1000)),"")</f>
        <v/>
      </c>
      <c r="BF437" s="145" t="str">
        <f>IFERROR(TRUNC(VLOOKUP($E437,'Container Panel'!$B$41:$Z$100,$D437,0)/(VLOOKUP(BF$276,UI!$A$12:$O$51,VLOOKUP(BF$278,$B$276:$C$278,2,0),0)/1000)),"")</f>
        <v/>
      </c>
      <c r="BG437" s="145" t="str">
        <f>IFERROR(TRUNC(VLOOKUP($E437,'Container Panel'!$B$41:$Z$100,$D437,0)/(VLOOKUP(BG$276,UI!$A$12:$O$51,VLOOKUP(BG$278,$B$276:$C$278,2,0),0)/1000)),"")</f>
        <v/>
      </c>
      <c r="BH437" s="145" t="str">
        <f>IFERROR(TRUNC(VLOOKUP($E437,'Container Panel'!$B$41:$Z$100,$D437,0)/(VLOOKUP(BH$276,UI!$A$12:$O$51,VLOOKUP(BH$278,$B$276:$C$278,2,0),0)/1000)),"")</f>
        <v/>
      </c>
      <c r="BI437" s="145" t="str">
        <f>IFERROR(TRUNC(VLOOKUP($E437,'Container Panel'!$B$41:$Z$100,$D437,0)/(VLOOKUP(BI$276,UI!$A$12:$O$51,VLOOKUP(BI$278,$B$276:$C$278,2,0),0)/1000)),"")</f>
        <v/>
      </c>
      <c r="BJ437" s="145" t="str">
        <f>IFERROR(TRUNC(VLOOKUP($E437,'Container Panel'!$B$41:$Z$100,$D437,0)/(VLOOKUP(BJ$276,UI!$A$12:$O$51,VLOOKUP(BJ$278,$B$276:$C$278,2,0),0)/1000)),"")</f>
        <v/>
      </c>
      <c r="BK437" s="145" t="str">
        <f>IFERROR(TRUNC(VLOOKUP($E437,'Container Panel'!$B$41:$Z$100,$D437,0)/(VLOOKUP(BK$276,UI!$A$12:$O$51,VLOOKUP(BK$278,$B$276:$C$278,2,0),0)/1000)),"")</f>
        <v/>
      </c>
      <c r="BL437" s="145" t="str">
        <f>IFERROR(TRUNC(VLOOKUP($E437,'Container Panel'!$B$41:$Z$100,$D437,0)/(VLOOKUP(BL$276,UI!$A$12:$O$51,VLOOKUP(BL$278,$B$276:$C$278,2,0),0)/1000)),"")</f>
        <v/>
      </c>
      <c r="BM437" s="145" t="str">
        <f>IFERROR(TRUNC(VLOOKUP($E437,'Container Panel'!$B$41:$Z$100,$D437,0)/(VLOOKUP(BM$276,UI!$A$12:$O$51,VLOOKUP(BM$278,$B$276:$C$278,2,0),0)/1000)),"")</f>
        <v/>
      </c>
      <c r="BN437" s="145" t="str">
        <f>IFERROR(TRUNC(VLOOKUP($E437,'Container Panel'!$B$41:$Z$100,$D437,0)/(VLOOKUP(BN$276,UI!$A$12:$O$51,VLOOKUP(BN$278,$B$276:$C$278,2,0),0)/1000)),"")</f>
        <v/>
      </c>
      <c r="BO437" s="145" t="str">
        <f>IFERROR(TRUNC(VLOOKUP($E437,'Container Panel'!$B$41:$Z$100,$D437,0)/(VLOOKUP(BO$276,UI!$A$12:$O$51,VLOOKUP(BO$278,$B$276:$C$278,2,0),0)/1000)),"")</f>
        <v/>
      </c>
      <c r="BP437" s="145" t="str">
        <f>IFERROR(TRUNC(VLOOKUP($E437,'Container Panel'!$B$41:$Z$100,$D437,0)/(VLOOKUP(BP$276,UI!$A$12:$O$51,VLOOKUP(BP$278,$B$276:$C$278,2,0),0)/1000)),"")</f>
        <v/>
      </c>
      <c r="BQ437" s="145" t="str">
        <f>IFERROR(TRUNC(VLOOKUP($E437,'Container Panel'!$B$41:$Z$100,$D437,0)/(VLOOKUP(BQ$276,UI!$A$12:$O$51,VLOOKUP(BQ$278,$B$276:$C$278,2,0),0)/1000)),"")</f>
        <v/>
      </c>
      <c r="BR437" s="145" t="str">
        <f>IFERROR(TRUNC(VLOOKUP($E437,'Container Panel'!$B$41:$Z$100,$D437,0)/(VLOOKUP(BR$276,UI!$A$12:$O$51,VLOOKUP(BR$278,$B$276:$C$278,2,0),0)/1000)),"")</f>
        <v/>
      </c>
      <c r="BS437" s="145" t="str">
        <f>IFERROR(TRUNC(VLOOKUP($E437,'Container Panel'!$B$41:$Z$100,$D437,0)/(VLOOKUP(BS$276,UI!$A$12:$O$51,VLOOKUP(BS$278,$B$276:$C$278,2,0),0)/1000)),"")</f>
        <v/>
      </c>
      <c r="BT437" s="145" t="str">
        <f>IFERROR(TRUNC(VLOOKUP($E437,'Container Panel'!$B$41:$Z$100,$D437,0)/(VLOOKUP(BT$276,UI!$A$12:$O$51,VLOOKUP(BT$278,$B$276:$C$278,2,0),0)/1000)),"")</f>
        <v/>
      </c>
      <c r="BU437" s="145" t="str">
        <f>IFERROR(TRUNC(VLOOKUP($E437,'Container Panel'!$B$41:$Z$100,$D437,0)/(VLOOKUP(BU$276,UI!$A$12:$O$51,VLOOKUP(BU$278,$B$276:$C$278,2,0),0)/1000)),"")</f>
        <v/>
      </c>
      <c r="BV437" s="145" t="str">
        <f>IFERROR(TRUNC(VLOOKUP($E437,'Container Panel'!$B$41:$Z$100,$D437,0)/(VLOOKUP(BV$276,UI!$A$12:$O$51,VLOOKUP(BV$278,$B$276:$C$278,2,0),0)/1000)),"")</f>
        <v/>
      </c>
      <c r="BW437" s="145" t="str">
        <f>IFERROR(TRUNC(VLOOKUP($E437,'Container Panel'!$B$41:$Z$100,$D437,0)/(VLOOKUP(BW$276,UI!$A$12:$O$51,VLOOKUP(BW$278,$B$276:$C$278,2,0),0)/1000)),"")</f>
        <v/>
      </c>
      <c r="BX437" s="145" t="str">
        <f>IFERROR(TRUNC(VLOOKUP($E437,'Container Panel'!$B$41:$Z$100,$D437,0)/(VLOOKUP(BX$276,UI!$A$12:$O$51,VLOOKUP(BX$278,$B$276:$C$278,2,0),0)/1000)),"")</f>
        <v/>
      </c>
      <c r="BY437" s="145" t="str">
        <f>IFERROR(TRUNC(VLOOKUP($E437,'Container Panel'!$B$41:$Z$100,$D437,0)/(VLOOKUP(BY$276,UI!$A$12:$O$51,VLOOKUP(BY$278,$B$276:$C$278,2,0),0)/1000)),"")</f>
        <v/>
      </c>
      <c r="BZ437" s="145" t="str">
        <f>IFERROR(TRUNC(VLOOKUP($E437,'Container Panel'!$B$41:$Z$100,$D437,0)/(VLOOKUP(BZ$276,UI!$A$12:$O$51,VLOOKUP(BZ$278,$B$276:$C$278,2,0),0)/1000)),"")</f>
        <v/>
      </c>
      <c r="CA437" s="145" t="str">
        <f>IFERROR(TRUNC(VLOOKUP($E437,'Container Panel'!$B$41:$Z$100,$D437,0)/(VLOOKUP(CA$276,UI!$A$12:$O$51,VLOOKUP(CA$278,$B$276:$C$278,2,0),0)/1000)),"")</f>
        <v/>
      </c>
      <c r="CB437" s="145" t="str">
        <f>IFERROR(TRUNC(VLOOKUP($E437,'Container Panel'!$B$41:$Z$100,$D437,0)/(VLOOKUP(CB$276,UI!$A$12:$O$51,VLOOKUP(CB$278,$B$276:$C$278,2,0),0)/1000)),"")</f>
        <v/>
      </c>
      <c r="CC437" s="145" t="str">
        <f>IFERROR(TRUNC(VLOOKUP($E437,'Container Panel'!$B$41:$Z$100,$D437,0)/(VLOOKUP(CC$276,UI!$A$12:$O$51,VLOOKUP(CC$278,$B$276:$C$278,2,0),0)/1000)),"")</f>
        <v/>
      </c>
      <c r="CD437" s="145" t="str">
        <f>IFERROR(TRUNC(VLOOKUP($E437,'Container Panel'!$B$41:$Z$100,$D437,0)/(VLOOKUP(CD$276,UI!$A$12:$O$51,VLOOKUP(CD$278,$B$276:$C$278,2,0),0)/1000)),"")</f>
        <v/>
      </c>
      <c r="CE437" s="145" t="str">
        <f>IFERROR(TRUNC(VLOOKUP($E437,'Container Panel'!$B$41:$Z$100,$D437,0)/(VLOOKUP(CE$276,UI!$A$12:$O$51,VLOOKUP(CE$278,$B$276:$C$278,2,0),0)/1000)),"")</f>
        <v/>
      </c>
      <c r="CF437" s="145" t="str">
        <f>IFERROR(TRUNC(VLOOKUP($E437,'Container Panel'!$B$41:$Z$100,$D437,0)/(VLOOKUP(CF$276,UI!$A$12:$O$51,VLOOKUP(CF$278,$B$276:$C$278,2,0),0)/1000)),"")</f>
        <v/>
      </c>
      <c r="CG437" s="145" t="str">
        <f>IFERROR(TRUNC(VLOOKUP($E437,'Container Panel'!$B$41:$Z$100,$D437,0)/(VLOOKUP(CG$276,UI!$A$12:$O$51,VLOOKUP(CG$278,$B$276:$C$278,2,0),0)/1000)),"")</f>
        <v/>
      </c>
      <c r="CH437" s="145" t="str">
        <f>IFERROR(TRUNC(VLOOKUP($E437,'Container Panel'!$B$41:$Z$100,$D437,0)/(VLOOKUP(CH$276,UI!$A$12:$O$51,VLOOKUP(CH$278,$B$276:$C$278,2,0),0)/1000)),"")</f>
        <v/>
      </c>
      <c r="CI437" s="145" t="str">
        <f>IFERROR(TRUNC(VLOOKUP($E437,'Container Panel'!$B$41:$Z$100,$D437,0)/(VLOOKUP(CI$276,UI!$A$12:$O$51,VLOOKUP(CI$278,$B$276:$C$278,2,0),0)/1000)),"")</f>
        <v/>
      </c>
      <c r="CJ437" s="145" t="str">
        <f>IFERROR(TRUNC(VLOOKUP($E437,'Container Panel'!$B$41:$Z$100,$D437,0)/(VLOOKUP(CJ$276,UI!$A$12:$O$51,VLOOKUP(CJ$278,$B$276:$C$278,2,0),0)/1000)),"")</f>
        <v/>
      </c>
      <c r="CK437" s="145" t="str">
        <f>IFERROR(TRUNC(VLOOKUP($E437,'Container Panel'!$B$41:$Z$100,$D437,0)/(VLOOKUP(CK$276,UI!$A$12:$O$51,VLOOKUP(CK$278,$B$276:$C$278,2,0),0)/1000)),"")</f>
        <v/>
      </c>
      <c r="CL437" s="145" t="str">
        <f>IFERROR(TRUNC(VLOOKUP($E437,'Container Panel'!$B$41:$Z$100,$D437,0)/(VLOOKUP(CL$276,UI!$A$12:$O$51,VLOOKUP(CL$278,$B$276:$C$278,2,0),0)/1000)),"")</f>
        <v/>
      </c>
      <c r="CM437" s="145" t="str">
        <f>IFERROR(TRUNC(VLOOKUP($E437,'Container Panel'!$B$41:$Z$100,$D437,0)/(VLOOKUP(CM$276,UI!$A$12:$O$51,VLOOKUP(CM$278,$B$276:$C$278,2,0),0)/1000)),"")</f>
        <v/>
      </c>
      <c r="CN437" s="145" t="str">
        <f>IFERROR(TRUNC(VLOOKUP($E437,'Container Panel'!$B$41:$Z$100,$D437,0)/(VLOOKUP(CN$276,UI!$A$12:$O$51,VLOOKUP(CN$278,$B$276:$C$278,2,0),0)/1000)),"")</f>
        <v/>
      </c>
      <c r="CO437" s="145" t="str">
        <f>IFERROR(TRUNC(VLOOKUP($E437,'Container Panel'!$B$41:$Z$100,$D437,0)/(VLOOKUP(CO$276,UI!$A$12:$O$51,VLOOKUP(CO$278,$B$276:$C$278,2,0),0)/1000)),"")</f>
        <v/>
      </c>
      <c r="CP437" s="145" t="str">
        <f>IFERROR(TRUNC(VLOOKUP($E437,'Container Panel'!$B$41:$Z$100,$D437,0)/(VLOOKUP(CP$276,UI!$A$12:$O$51,VLOOKUP(CP$278,$B$276:$C$278,2,0),0)/1000)),"")</f>
        <v/>
      </c>
      <c r="CQ437" s="145" t="str">
        <f>IFERROR(TRUNC(VLOOKUP($E437,'Container Panel'!$B$41:$Z$100,$D437,0)/(VLOOKUP(CQ$276,UI!$A$12:$O$51,VLOOKUP(CQ$278,$B$276:$C$278,2,0),0)/1000)),"")</f>
        <v/>
      </c>
      <c r="CR437" s="145" t="str">
        <f>IFERROR(TRUNC(VLOOKUP($E437,'Container Panel'!$B$41:$Z$100,$D437,0)/(VLOOKUP(CR$276,UI!$A$12:$O$51,VLOOKUP(CR$278,$B$276:$C$278,2,0),0)/1000)),"")</f>
        <v/>
      </c>
      <c r="CS437" s="145" t="str">
        <f>IFERROR(TRUNC(VLOOKUP($E437,'Container Panel'!$B$41:$Z$100,$D437,0)/(VLOOKUP(CS$276,UI!$A$12:$O$51,VLOOKUP(CS$278,$B$276:$C$278,2,0),0)/1000)),"")</f>
        <v/>
      </c>
      <c r="CT437" s="145" t="str">
        <f>IFERROR(TRUNC(VLOOKUP($E437,'Container Panel'!$B$41:$Z$100,$D437,0)/(VLOOKUP(CT$276,UI!$A$12:$O$51,VLOOKUP(CT$278,$B$276:$C$278,2,0),0)/1000)),"")</f>
        <v/>
      </c>
      <c r="CU437" s="145" t="str">
        <f>IFERROR(TRUNC(VLOOKUP($E437,'Container Panel'!$B$41:$Z$100,$D437,0)/(VLOOKUP(CU$276,UI!$A$12:$O$51,VLOOKUP(CU$278,$B$276:$C$278,2,0),0)/1000)),"")</f>
        <v/>
      </c>
      <c r="CV437" s="145" t="str">
        <f>IFERROR(TRUNC(VLOOKUP($E437,'Container Panel'!$B$41:$Z$100,$D437,0)/(VLOOKUP(CV$276,UI!$A$12:$O$51,VLOOKUP(CV$278,$B$276:$C$278,2,0),0)/1000)),"")</f>
        <v/>
      </c>
      <c r="CW437" s="145" t="str">
        <f>IFERROR(TRUNC(VLOOKUP($E437,'Container Panel'!$B$41:$Z$100,$D437,0)/(VLOOKUP(CW$276,UI!$A$12:$O$51,VLOOKUP(CW$278,$B$276:$C$278,2,0),0)/1000)),"")</f>
        <v/>
      </c>
      <c r="CX437" s="145" t="str">
        <f>IFERROR(TRUNC(VLOOKUP($E437,'Container Panel'!$B$41:$Z$100,$D437,0)/(VLOOKUP(CX$276,UI!$A$12:$O$51,VLOOKUP(CX$278,$B$276:$C$278,2,0),0)/1000)),"")</f>
        <v/>
      </c>
      <c r="CY437" s="145" t="str">
        <f>IFERROR(TRUNC(VLOOKUP($E437,'Container Panel'!$B$41:$Z$100,$D437,0)/(VLOOKUP(CY$276,UI!$A$12:$O$51,VLOOKUP(CY$278,$B$276:$C$278,2,0),0)/1000)),"")</f>
        <v/>
      </c>
      <c r="CZ437" s="145" t="str">
        <f>IFERROR(TRUNC(VLOOKUP($E437,'Container Panel'!$B$41:$Z$100,$D437,0)/(VLOOKUP(CZ$276,UI!$A$12:$O$51,VLOOKUP(CZ$278,$B$276:$C$278,2,0),0)/1000)),"")</f>
        <v/>
      </c>
      <c r="DA437" s="145" t="str">
        <f>IFERROR(TRUNC(VLOOKUP($E437,'Container Panel'!$B$41:$Z$100,$D437,0)/(VLOOKUP(DA$276,UI!$A$12:$O$51,VLOOKUP(DA$278,$B$276:$C$278,2,0),0)/1000)),"")</f>
        <v/>
      </c>
      <c r="DB437" s="145" t="str">
        <f>IFERROR(TRUNC(VLOOKUP($E437,'Container Panel'!$B$41:$Z$100,$D437,0)/(VLOOKUP(DB$276,UI!$A$12:$O$51,VLOOKUP(DB$278,$B$276:$C$278,2,0),0)/1000)),"")</f>
        <v/>
      </c>
      <c r="DC437" s="145" t="str">
        <f>IFERROR(TRUNC(VLOOKUP($E437,'Container Panel'!$B$41:$Z$100,$D437,0)/(VLOOKUP(DC$276,UI!$A$12:$O$51,VLOOKUP(DC$278,$B$276:$C$278,2,0),0)/1000)),"")</f>
        <v/>
      </c>
      <c r="DD437" s="145" t="str">
        <f>IFERROR(TRUNC(VLOOKUP($E437,'Container Panel'!$B$41:$Z$100,$D437,0)/(VLOOKUP(DD$276,UI!$A$12:$O$51,VLOOKUP(DD$278,$B$276:$C$278,2,0),0)/1000)),"")</f>
        <v/>
      </c>
      <c r="DE437" s="145" t="str">
        <f>IFERROR(TRUNC(VLOOKUP($E437,'Container Panel'!$B$41:$Z$100,$D437,0)/(VLOOKUP(DE$276,UI!$A$12:$O$51,VLOOKUP(DE$278,$B$276:$C$278,2,0),0)/1000)),"")</f>
        <v/>
      </c>
      <c r="DF437" s="145" t="str">
        <f>IFERROR(TRUNC(VLOOKUP($E437,'Container Panel'!$B$41:$Z$100,$D437,0)/(VLOOKUP(DF$276,UI!$A$12:$O$51,VLOOKUP(DF$278,$B$276:$C$278,2,0),0)/1000)),"")</f>
        <v/>
      </c>
      <c r="DG437" s="145" t="str">
        <f>IFERROR(TRUNC(VLOOKUP($E437,'Container Panel'!$B$41:$Z$100,$D437,0)/(VLOOKUP(DG$276,UI!$A$12:$O$51,VLOOKUP(DG$278,$B$276:$C$278,2,0),0)/1000)),"")</f>
        <v/>
      </c>
      <c r="DH437" s="145" t="str">
        <f>IFERROR(TRUNC(VLOOKUP($E437,'Container Panel'!$B$41:$Z$100,$D437,0)/(VLOOKUP(DH$276,UI!$A$12:$O$51,VLOOKUP(DH$278,$B$276:$C$278,2,0),0)/1000)),"")</f>
        <v/>
      </c>
      <c r="DI437" s="145" t="str">
        <f>IFERROR(TRUNC(VLOOKUP($E437,'Container Panel'!$B$41:$Z$100,$D437,0)/(VLOOKUP(DI$276,UI!$A$12:$O$51,VLOOKUP(DI$278,$B$276:$C$278,2,0),0)/1000)),"")</f>
        <v/>
      </c>
      <c r="DJ437" s="145" t="str">
        <f>IFERROR(TRUNC(VLOOKUP($E437,'Container Panel'!$B$41:$Z$100,$D437,0)/(VLOOKUP(DJ$276,UI!$A$12:$O$51,VLOOKUP(DJ$278,$B$276:$C$278,2,0),0)/1000)),"")</f>
        <v/>
      </c>
      <c r="DK437" s="145" t="str">
        <f>IFERROR(TRUNC(VLOOKUP($E437,'Container Panel'!$B$41:$Z$100,$D437,0)/(VLOOKUP(DK$276,UI!$A$12:$O$51,VLOOKUP(DK$278,$B$276:$C$278,2,0),0)/1000)),"")</f>
        <v/>
      </c>
      <c r="DL437" s="145" t="str">
        <f>IFERROR(TRUNC(VLOOKUP($E437,'Container Panel'!$B$41:$Z$100,$D437,0)/(VLOOKUP(DL$276,UI!$A$12:$O$51,VLOOKUP(DL$278,$B$276:$C$278,2,0),0)/1000)),"")</f>
        <v/>
      </c>
      <c r="DM437" s="145" t="str">
        <f>IFERROR(TRUNC(VLOOKUP($E437,'Container Panel'!$B$41:$Z$100,$D437,0)/(VLOOKUP(DM$276,UI!$A$12:$O$51,VLOOKUP(DM$278,$B$276:$C$278,2,0),0)/1000)),"")</f>
        <v/>
      </c>
      <c r="DN437" s="145" t="str">
        <f>IFERROR(TRUNC(VLOOKUP($E437,'Container Panel'!$B$41:$Z$100,$D437,0)/(VLOOKUP(DN$276,UI!$A$12:$O$51,VLOOKUP(DN$278,$B$276:$C$278,2,0),0)/1000)),"")</f>
        <v/>
      </c>
      <c r="DO437" s="145" t="str">
        <f>IFERROR(TRUNC(VLOOKUP($E437,'Container Panel'!$B$41:$Z$100,$D437,0)/(VLOOKUP(DO$276,UI!$A$12:$O$51,VLOOKUP(DO$278,$B$276:$C$278,2,0),0)/1000)),"")</f>
        <v/>
      </c>
      <c r="DP437" s="145" t="str">
        <f>IFERROR(TRUNC(VLOOKUP($E437,'Container Panel'!$B$41:$Z$100,$D437,0)/(VLOOKUP(DP$276,UI!$A$12:$O$51,VLOOKUP(DP$278,$B$276:$C$278,2,0),0)/1000)),"")</f>
        <v/>
      </c>
      <c r="DQ437" s="145" t="str">
        <f>IFERROR(TRUNC(VLOOKUP($E437,'Container Panel'!$B$41:$Z$100,$D437,0)/(VLOOKUP(DQ$276,UI!$A$12:$O$51,VLOOKUP(DQ$278,$B$276:$C$278,2,0),0)/1000)),"")</f>
        <v/>
      </c>
      <c r="DR437" s="145" t="str">
        <f>IFERROR(TRUNC(VLOOKUP($E437,'Container Panel'!$B$41:$Z$100,$D437,0)/(VLOOKUP(DR$276,UI!$A$12:$O$51,VLOOKUP(DR$278,$B$276:$C$278,2,0),0)/1000)),"")</f>
        <v/>
      </c>
      <c r="DS437" s="145" t="str">
        <f>IFERROR(TRUNC(VLOOKUP($E437,'Container Panel'!$B$41:$Z$100,$D437,0)/(VLOOKUP(DS$276,UI!$A$12:$O$51,VLOOKUP(DS$278,$B$276:$C$278,2,0),0)/1000)),"")</f>
        <v/>
      </c>
      <c r="DT437" s="145" t="str">
        <f>IFERROR(TRUNC(VLOOKUP($E437,'Container Panel'!$B$41:$Z$100,$D437,0)/(VLOOKUP(DT$276,UI!$A$12:$O$51,VLOOKUP(DT$278,$B$276:$C$278,2,0),0)/1000)),"")</f>
        <v/>
      </c>
      <c r="DU437" s="145" t="str">
        <f>IFERROR(TRUNC(VLOOKUP($E437,'Container Panel'!$B$41:$Z$100,$D437,0)/(VLOOKUP(DU$276,UI!$A$12:$O$51,VLOOKUP(DU$278,$B$276:$C$278,2,0),0)/1000)),"")</f>
        <v/>
      </c>
      <c r="DV437" s="145" t="str">
        <f>IFERROR(TRUNC(VLOOKUP($E437,'Container Panel'!$B$41:$Z$100,$D437,0)/(VLOOKUP(DV$276,UI!$A$12:$O$51,VLOOKUP(DV$278,$B$276:$C$278,2,0),0)/1000)),"")</f>
        <v/>
      </c>
      <c r="DW437" s="145" t="str">
        <f>IFERROR(TRUNC(VLOOKUP($E437,'Container Panel'!$B$41:$Z$100,$D437,0)/(VLOOKUP(DW$276,UI!$A$12:$O$51,VLOOKUP(DW$278,$B$276:$C$278,2,0),0)/1000)),"")</f>
        <v/>
      </c>
      <c r="DX437" s="145" t="str">
        <f>IFERROR(TRUNC(VLOOKUP($E437,'Container Panel'!$B$41:$Z$100,$D437,0)/(VLOOKUP(DX$276,UI!$A$12:$O$51,VLOOKUP(DX$278,$B$276:$C$278,2,0),0)/1000)),"")</f>
        <v/>
      </c>
      <c r="DY437" s="145" t="str">
        <f>IFERROR(TRUNC(VLOOKUP($E437,'Container Panel'!$B$41:$Z$100,$D437,0)/(VLOOKUP(DY$276,UI!$A$12:$O$51,VLOOKUP(DY$278,$B$276:$C$278,2,0),0)/1000)),"")</f>
        <v/>
      </c>
      <c r="DZ437" s="145" t="str">
        <f>IFERROR(TRUNC(VLOOKUP($E437,'Container Panel'!$B$41:$Z$100,$D437,0)/(VLOOKUP(DZ$276,UI!$A$12:$O$51,VLOOKUP(DZ$278,$B$276:$C$278,2,0),0)/1000)),"")</f>
        <v/>
      </c>
      <c r="EA437" s="145" t="str">
        <f>IFERROR(TRUNC(VLOOKUP($E437,'Container Panel'!$B$41:$Z$100,$D437,0)/(VLOOKUP(EA$276,UI!$A$12:$O$51,VLOOKUP(EA$278,$B$276:$C$278,2,0),0)/1000)),"")</f>
        <v/>
      </c>
      <c r="EB437" s="145" t="str">
        <f>IFERROR(TRUNC(VLOOKUP($E437,'Container Panel'!$B$41:$Z$100,$D437,0)/(VLOOKUP(EB$276,UI!$A$12:$O$51,VLOOKUP(EB$278,$B$276:$C$278,2,0),0)/1000)),"")</f>
        <v/>
      </c>
      <c r="EC437" s="145" t="str">
        <f>IFERROR(TRUNC(VLOOKUP($E437,'Container Panel'!$B$41:$Z$100,$D437,0)/(VLOOKUP(EC$276,UI!$A$12:$O$51,VLOOKUP(EC$278,$B$276:$C$278,2,0),0)/1000)),"")</f>
        <v/>
      </c>
      <c r="ED437" s="145" t="str">
        <f>IFERROR(TRUNC(VLOOKUP($E437,'Container Panel'!$B$41:$Z$100,$D437,0)/(VLOOKUP(ED$276,UI!$A$12:$O$51,VLOOKUP(ED$278,$B$276:$C$278,2,0),0)/1000)),"")</f>
        <v/>
      </c>
      <c r="EE437" s="145" t="str">
        <f>IFERROR(TRUNC(VLOOKUP($E437,'Container Panel'!$B$41:$Z$100,$D437,0)/(VLOOKUP(EE$276,UI!$A$12:$O$51,VLOOKUP(EE$278,$B$276:$C$278,2,0),0)/1000)),"")</f>
        <v/>
      </c>
      <c r="EF437" s="145" t="str">
        <f>IFERROR(TRUNC(VLOOKUP($E437,'Container Panel'!$B$41:$Z$100,$D437,0)/(VLOOKUP(EF$276,UI!$A$12:$O$51,VLOOKUP(EF$278,$B$276:$C$278,2,0),0)/1000)),"")</f>
        <v/>
      </c>
      <c r="EG437" s="145" t="str">
        <f>IFERROR(TRUNC(VLOOKUP($E437,'Container Panel'!$B$41:$Z$100,$D437,0)/(VLOOKUP(EG$276,UI!$A$12:$O$51,VLOOKUP(EG$278,$B$276:$C$278,2,0),0)/1000)),"")</f>
        <v/>
      </c>
      <c r="EH437" s="145" t="str">
        <f>IFERROR(TRUNC(VLOOKUP($E437,'Container Panel'!$B$41:$Z$100,$D437,0)/(VLOOKUP(EH$276,UI!$A$12:$O$51,VLOOKUP(EH$278,$B$276:$C$278,2,0),0)/1000)),"")</f>
        <v/>
      </c>
      <c r="EI437" s="145" t="str">
        <f>IFERROR(TRUNC(VLOOKUP($E437,'Container Panel'!$B$41:$Z$100,$D437,0)/(VLOOKUP(EI$276,UI!$A$12:$O$51,VLOOKUP(EI$278,$B$276:$C$278,2,0),0)/1000)),"")</f>
        <v/>
      </c>
      <c r="EJ437" s="145" t="str">
        <f>IFERROR(TRUNC(VLOOKUP($E437,'Container Panel'!$B$41:$Z$100,$D437,0)/(VLOOKUP(EJ$276,UI!$A$12:$O$51,VLOOKUP(EJ$278,$B$276:$C$278,2,0),0)/1000)),"")</f>
        <v/>
      </c>
      <c r="EK437" s="145" t="str">
        <f>IFERROR(TRUNC(VLOOKUP($E437,'Container Panel'!$B$41:$Z$100,$D437,0)/(VLOOKUP(EK$276,UI!$A$12:$O$51,VLOOKUP(EK$278,$B$276:$C$278,2,0),0)/1000)),"")</f>
        <v/>
      </c>
      <c r="EL437" s="145" t="str">
        <f>IFERROR(TRUNC(VLOOKUP($E437,'Container Panel'!$B$41:$Z$100,$D437,0)/(VLOOKUP(EL$276,UI!$A$12:$O$51,VLOOKUP(EL$278,$B$276:$C$278,2,0),0)/1000)),"")</f>
        <v/>
      </c>
      <c r="EM437" s="145" t="str">
        <f>IFERROR(TRUNC(VLOOKUP($E437,'Container Panel'!$B$41:$Z$100,$D437,0)/(VLOOKUP(EM$276,UI!$A$12:$O$51,VLOOKUP(EM$278,$B$276:$C$278,2,0),0)/1000)),"")</f>
        <v/>
      </c>
      <c r="EN437" s="145" t="str">
        <f>IFERROR(TRUNC(VLOOKUP($E437,'Container Panel'!$B$41:$Z$100,$D437,0)/(VLOOKUP(EN$276,UI!$A$12:$O$51,VLOOKUP(EN$278,$B$276:$C$278,2,0),0)/1000)),"")</f>
        <v/>
      </c>
      <c r="EO437" s="145" t="str">
        <f>IFERROR(TRUNC(VLOOKUP($E437,'Container Panel'!$B$41:$Z$100,$D437,0)/(VLOOKUP(EO$276,UI!$A$12:$O$51,VLOOKUP(EO$278,$B$276:$C$278,2,0),0)/1000)),"")</f>
        <v/>
      </c>
      <c r="EP437" s="145" t="str">
        <f>IFERROR(TRUNC(VLOOKUP($E437,'Container Panel'!$B$41:$Z$100,$D437,0)/(VLOOKUP(EP$276,UI!$A$12:$O$51,VLOOKUP(EP$278,$B$276:$C$278,2,0),0)/1000)),"")</f>
        <v/>
      </c>
      <c r="EQ437" s="145" t="str">
        <f>IFERROR(TRUNC(VLOOKUP($E437,'Container Panel'!$B$41:$Z$100,$D437,0)/(VLOOKUP(EQ$276,UI!$A$12:$O$51,VLOOKUP(EQ$278,$B$276:$C$278,2,0),0)/1000)),"")</f>
        <v/>
      </c>
      <c r="ER437" s="145" t="str">
        <f>IFERROR(TRUNC(VLOOKUP($E437,'Container Panel'!$B$41:$Z$100,$D437,0)/(VLOOKUP(ER$276,UI!$A$12:$O$51,VLOOKUP(ER$278,$B$276:$C$278,2,0),0)/1000)),"")</f>
        <v/>
      </c>
      <c r="ES437" s="145" t="str">
        <f>IFERROR(TRUNC(VLOOKUP($E437,'Container Panel'!$B$41:$Z$100,$D437,0)/(VLOOKUP(ES$276,UI!$A$12:$O$51,VLOOKUP(ES$278,$B$276:$C$278,2,0),0)/1000)),"")</f>
        <v/>
      </c>
      <c r="ET437" s="145" t="str">
        <f>IFERROR(TRUNC(VLOOKUP($E437,'Container Panel'!$B$41:$Z$100,$D437,0)/(VLOOKUP(ET$276,UI!$A$12:$O$51,VLOOKUP(ET$278,$B$276:$C$278,2,0),0)/1000)),"")</f>
        <v/>
      </c>
      <c r="EU437" s="145" t="str">
        <f>IFERROR(TRUNC(VLOOKUP($E437,'Container Panel'!$B$41:$Z$100,$D437,0)/(VLOOKUP(EU$276,UI!$A$12:$O$51,VLOOKUP(EU$278,$B$276:$C$278,2,0),0)/1000)),"")</f>
        <v/>
      </c>
      <c r="EV437" s="145" t="str">
        <f>IFERROR(TRUNC(VLOOKUP($E437,'Container Panel'!$B$41:$Z$100,$D437,0)/(VLOOKUP(EV$276,UI!$A$12:$O$51,VLOOKUP(EV$278,$B$276:$C$278,2,0),0)/1000)),"")</f>
        <v/>
      </c>
      <c r="EW437" s="145" t="str">
        <f>IFERROR(TRUNC(VLOOKUP($E437,'Container Panel'!$B$41:$Z$100,$D437,0)/(VLOOKUP(EW$276,UI!$A$12:$O$51,VLOOKUP(EW$278,$B$276:$C$278,2,0),0)/1000)),"")</f>
        <v/>
      </c>
      <c r="EX437" s="145" t="str">
        <f>IFERROR(TRUNC(VLOOKUP($E437,'Container Panel'!$B$41:$Z$100,$D437,0)/(VLOOKUP(EX$276,UI!$A$12:$O$51,VLOOKUP(EX$278,$B$276:$C$278,2,0),0)/1000)),"")</f>
        <v/>
      </c>
      <c r="EY437" s="145" t="str">
        <f>IFERROR(TRUNC(VLOOKUP($E437,'Container Panel'!$B$41:$Z$100,$D437,0)/(VLOOKUP(EY$276,UI!$A$12:$O$51,VLOOKUP(EY$278,$B$276:$C$278,2,0),0)/1000)),"")</f>
        <v/>
      </c>
      <c r="EZ437" s="145" t="str">
        <f>IFERROR(TRUNC(VLOOKUP($E437,'Container Panel'!$B$41:$Z$100,$D437,0)/(VLOOKUP(EZ$276,UI!$A$12:$O$51,VLOOKUP(EZ$278,$B$276:$C$278,2,0),0)/1000)),"")</f>
        <v/>
      </c>
      <c r="FA437" s="145" t="str">
        <f>IFERROR(TRUNC(VLOOKUP($E437,'Container Panel'!$B$41:$Z$100,$D437,0)/(VLOOKUP(FA$276,UI!$A$12:$O$51,VLOOKUP(FA$278,$B$276:$C$278,2,0),0)/1000)),"")</f>
        <v/>
      </c>
      <c r="FB437" s="145" t="str">
        <f>IFERROR(TRUNC(VLOOKUP($E437,'Container Panel'!$B$41:$Z$100,$D437,0)/(VLOOKUP(FB$276,UI!$A$12:$O$51,VLOOKUP(FB$278,$B$276:$C$278,2,0),0)/1000)),"")</f>
        <v/>
      </c>
      <c r="FC437" s="145" t="str">
        <f>IFERROR(TRUNC(VLOOKUP($E437,'Container Panel'!$B$41:$Z$100,$D437,0)/(VLOOKUP(FC$276,UI!$A$12:$O$51,VLOOKUP(FC$278,$B$276:$C$278,2,0),0)/1000)),"")</f>
        <v/>
      </c>
      <c r="FD437" s="145" t="str">
        <f>IFERROR(TRUNC(VLOOKUP($E437,'Container Panel'!$B$41:$Z$100,$D437,0)/(VLOOKUP(FD$276,UI!$A$12:$O$51,VLOOKUP(FD$278,$B$276:$C$278,2,0),0)/1000)),"")</f>
        <v/>
      </c>
      <c r="FE437" s="145" t="str">
        <f>IFERROR(TRUNC(VLOOKUP($E437,'Container Panel'!$B$41:$Z$100,$D437,0)/(VLOOKUP(FE$276,UI!$A$12:$O$51,VLOOKUP(FE$278,$B$276:$C$278,2,0),0)/1000)),"")</f>
        <v/>
      </c>
      <c r="FF437" s="145" t="str">
        <f>IFERROR(TRUNC(VLOOKUP($E437,'Container Panel'!$B$41:$Z$100,$D437,0)/(VLOOKUP(FF$276,UI!$A$12:$O$51,VLOOKUP(FF$278,$B$276:$C$278,2,0),0)/1000)),"")</f>
        <v/>
      </c>
      <c r="FG437" s="145" t="str">
        <f>IFERROR(TRUNC(VLOOKUP($E437,'Container Panel'!$B$41:$Z$100,$D437,0)/(VLOOKUP(FG$276,UI!$A$12:$O$51,VLOOKUP(FG$278,$B$276:$C$278,2,0),0)/1000)),"")</f>
        <v/>
      </c>
      <c r="FH437" s="145" t="str">
        <f>IFERROR(TRUNC(VLOOKUP($E437,'Container Panel'!$B$41:$Z$100,$D437,0)/(VLOOKUP(FH$276,UI!$A$12:$O$51,VLOOKUP(FH$278,$B$276:$C$278,2,0),0)/1000)),"")</f>
        <v/>
      </c>
      <c r="FI437" s="145" t="str">
        <f>IFERROR(TRUNC(VLOOKUP($E437,'Container Panel'!$B$41:$Z$100,$D437,0)/(VLOOKUP(FI$276,UI!$A$12:$O$51,VLOOKUP(FI$278,$B$276:$C$278,2,0),0)/1000)),"")</f>
        <v/>
      </c>
      <c r="FJ437" s="145" t="str">
        <f>IFERROR(TRUNC(VLOOKUP($E437,'Container Panel'!$B$41:$Z$100,$D437,0)/(VLOOKUP(FJ$276,UI!$A$12:$O$51,VLOOKUP(FJ$278,$B$276:$C$278,2,0),0)/1000)),"")</f>
        <v/>
      </c>
      <c r="FK437" s="145" t="str">
        <f>IFERROR(TRUNC(VLOOKUP($E437,'Container Panel'!$B$41:$Z$100,$D437,0)/(VLOOKUP(FK$276,UI!$A$12:$O$51,VLOOKUP(FK$278,$B$276:$C$278,2,0),0)/1000)),"")</f>
        <v/>
      </c>
      <c r="FL437" s="145" t="str">
        <f>IFERROR(TRUNC(VLOOKUP($E437,'Container Panel'!$B$41:$Z$100,$D437,0)/(VLOOKUP(FL$276,UI!$A$12:$O$51,VLOOKUP(FL$278,$B$276:$C$278,2,0),0)/1000)),"")</f>
        <v/>
      </c>
      <c r="FM437" s="145" t="str">
        <f>IFERROR(TRUNC(VLOOKUP($E437,'Container Panel'!$B$41:$Z$100,$D437,0)/(VLOOKUP(FM$276,UI!$A$12:$O$51,VLOOKUP(FM$278,$B$276:$C$278,2,0),0)/1000)),"")</f>
        <v/>
      </c>
      <c r="FN437" s="145" t="str">
        <f>IFERROR(TRUNC(VLOOKUP($E437,'Container Panel'!$B$41:$Z$100,$D437,0)/(VLOOKUP(FN$276,UI!$A$12:$O$51,VLOOKUP(FN$278,$B$276:$C$278,2,0),0)/1000)),"")</f>
        <v/>
      </c>
      <c r="FO437" s="145" t="str">
        <f>IFERROR(TRUNC(VLOOKUP($E437,'Container Panel'!$B$41:$Z$100,$D437,0)/(VLOOKUP(FO$276,UI!$A$12:$O$51,VLOOKUP(FO$278,$B$276:$C$278,2,0),0)/1000)),"")</f>
        <v/>
      </c>
      <c r="FP437" s="145" t="str">
        <f>IFERROR(TRUNC(VLOOKUP($E437,'Container Panel'!$B$41:$Z$100,$D437,0)/(VLOOKUP(FP$276,UI!$A$12:$O$51,VLOOKUP(FP$278,$B$276:$C$278,2,0),0)/1000)),"")</f>
        <v/>
      </c>
      <c r="FQ437" s="145" t="str">
        <f>IFERROR(TRUNC(VLOOKUP($E437,'Container Panel'!$B$41:$Z$100,$D437,0)/(VLOOKUP(FQ$276,UI!$A$12:$O$51,VLOOKUP(FQ$278,$B$276:$C$278,2,0),0)/1000)),"")</f>
        <v/>
      </c>
      <c r="FR437" s="145" t="str">
        <f>IFERROR(TRUNC(VLOOKUP($E437,'Container Panel'!$B$41:$Z$100,$D437,0)/(VLOOKUP(FR$276,UI!$A$12:$O$51,VLOOKUP(FR$278,$B$276:$C$278,2,0),0)/1000)),"")</f>
        <v/>
      </c>
      <c r="FS437" s="145" t="str">
        <f>IFERROR(TRUNC(VLOOKUP($E437,'Container Panel'!$B$41:$Z$100,$D437,0)/(VLOOKUP(FS$276,UI!$A$12:$O$51,VLOOKUP(FS$278,$B$276:$C$278,2,0),0)/1000)),"")</f>
        <v/>
      </c>
      <c r="FT437" s="145" t="str">
        <f>IFERROR(TRUNC(VLOOKUP($E437,'Container Panel'!$B$41:$Z$100,$D437,0)/(VLOOKUP(FT$276,UI!$A$12:$O$51,VLOOKUP(FT$278,$B$276:$C$278,2,0),0)/1000)),"")</f>
        <v/>
      </c>
      <c r="FU437" s="145" t="str">
        <f>IFERROR(TRUNC(VLOOKUP($E437,'Container Panel'!$B$41:$Z$100,$D437,0)/(VLOOKUP(FU$276,UI!$A$12:$O$51,VLOOKUP(FU$278,$B$276:$C$278,2,0),0)/1000)),"")</f>
        <v/>
      </c>
      <c r="FV437" s="145" t="str">
        <f>IFERROR(TRUNC(VLOOKUP($E437,'Container Panel'!$B$41:$Z$100,$D437,0)/(VLOOKUP(FV$276,UI!$A$12:$O$51,VLOOKUP(FV$278,$B$276:$C$278,2,0),0)/1000)),"")</f>
        <v/>
      </c>
      <c r="FW437" s="145" t="str">
        <f>IFERROR(TRUNC(VLOOKUP($E437,'Container Panel'!$B$41:$Z$100,$D437,0)/(VLOOKUP(FW$276,UI!$A$12:$O$51,VLOOKUP(FW$278,$B$276:$C$278,2,0),0)/1000)),"")</f>
        <v/>
      </c>
      <c r="FX437" s="145" t="str">
        <f>IFERROR(TRUNC(VLOOKUP($E437,'Container Panel'!$B$41:$Z$100,$D437,0)/(VLOOKUP(FX$276,UI!$A$12:$O$51,VLOOKUP(FX$278,$B$276:$C$278,2,0),0)/1000)),"")</f>
        <v/>
      </c>
      <c r="FY437" s="145" t="str">
        <f>IFERROR(TRUNC(VLOOKUP($E437,'Container Panel'!$B$41:$Z$100,$D437,0)/(VLOOKUP(FY$276,UI!$A$12:$O$51,VLOOKUP(FY$278,$B$276:$C$278,2,0),0)/1000)),"")</f>
        <v/>
      </c>
      <c r="FZ437" s="145" t="str">
        <f>IFERROR(TRUNC(VLOOKUP($E437,'Container Panel'!$B$41:$Z$100,$D437,0)/(VLOOKUP(FZ$276,UI!$A$12:$O$51,VLOOKUP(FZ$278,$B$276:$C$278,2,0),0)/1000)),"")</f>
        <v/>
      </c>
      <c r="GA437" s="145" t="str">
        <f>IFERROR(TRUNC(VLOOKUP($E437,'Container Panel'!$B$41:$Z$100,$D437,0)/(VLOOKUP(GA$276,UI!$A$12:$O$51,VLOOKUP(GA$278,$B$276:$C$278,2,0),0)/1000)),"")</f>
        <v/>
      </c>
      <c r="GB437" s="145" t="str">
        <f>IFERROR(TRUNC(VLOOKUP($E437,'Container Panel'!$B$41:$Z$100,$D437,0)/(VLOOKUP(GB$276,UI!$A$12:$O$51,VLOOKUP(GB$278,$B$276:$C$278,2,0),0)/1000)),"")</f>
        <v/>
      </c>
      <c r="GC437" s="145" t="str">
        <f>IFERROR(TRUNC(VLOOKUP($E437,'Container Panel'!$B$41:$Z$100,$D437,0)/(VLOOKUP(GC$276,UI!$A$12:$O$51,VLOOKUP(GC$278,$B$276:$C$278,2,0),0)/1000)),"")</f>
        <v/>
      </c>
      <c r="GD437" s="145" t="str">
        <f>IFERROR(TRUNC(VLOOKUP($E437,'Container Panel'!$B$41:$Z$100,$D437,0)/(VLOOKUP(GD$276,UI!$A$12:$O$51,VLOOKUP(GD$278,$B$276:$C$278,2,0),0)/1000)),"")</f>
        <v/>
      </c>
      <c r="GE437" s="145" t="str">
        <f>IFERROR(TRUNC(VLOOKUP($E437,'Container Panel'!$B$41:$Z$100,$D437,0)/(VLOOKUP(GE$276,UI!$A$12:$O$51,VLOOKUP(GE$278,$B$276:$C$278,2,0),0)/1000)),"")</f>
        <v/>
      </c>
      <c r="GF437" s="145" t="str">
        <f>IFERROR(TRUNC(VLOOKUP($E437,'Container Panel'!$B$41:$Z$100,$D437,0)/(VLOOKUP(GF$276,UI!$A$12:$O$51,VLOOKUP(GF$278,$B$276:$C$278,2,0),0)/1000)),"")</f>
        <v/>
      </c>
      <c r="GG437" s="145" t="str">
        <f>IFERROR(TRUNC(VLOOKUP($E437,'Container Panel'!$B$41:$Z$100,$D437,0)/(VLOOKUP(GG$276,UI!$A$12:$O$51,VLOOKUP(GG$278,$B$276:$C$278,2,0),0)/1000)),"")</f>
        <v/>
      </c>
      <c r="GH437" s="145" t="str">
        <f>IFERROR(TRUNC(VLOOKUP($E437,'Container Panel'!$B$41:$Z$100,$D437,0)/(VLOOKUP(GH$276,UI!$A$12:$O$51,VLOOKUP(GH$278,$B$276:$C$278,2,0),0)/1000)),"")</f>
        <v/>
      </c>
      <c r="GI437" s="145" t="str">
        <f>IFERROR(TRUNC(VLOOKUP($E437,'Container Panel'!$B$41:$Z$100,$D437,0)/(VLOOKUP(GI$276,UI!$A$12:$O$51,VLOOKUP(GI$278,$B$276:$C$278,2,0),0)/1000)),"")</f>
        <v/>
      </c>
      <c r="GJ437" s="145" t="str">
        <f>IFERROR(TRUNC(VLOOKUP($E437,'Container Panel'!$B$41:$Z$100,$D437,0)/(VLOOKUP(GJ$276,UI!$A$12:$O$51,VLOOKUP(GJ$278,$B$276:$C$278,2,0),0)/1000)),"")</f>
        <v/>
      </c>
      <c r="GK437" s="145" t="str">
        <f>IFERROR(TRUNC(VLOOKUP($E437,'Container Panel'!$B$41:$Z$100,$D437,0)/(VLOOKUP(GK$276,UI!$A$12:$O$51,VLOOKUP(GK$278,$B$276:$C$278,2,0),0)/1000)),"")</f>
        <v/>
      </c>
      <c r="GL437" s="145" t="str">
        <f>IFERROR(TRUNC(VLOOKUP($E437,'Container Panel'!$B$41:$Z$100,$D437,0)/(VLOOKUP(GL$276,UI!$A$12:$O$51,VLOOKUP(GL$278,$B$276:$C$278,2,0),0)/1000)),"")</f>
        <v/>
      </c>
      <c r="GM437" s="145" t="str">
        <f>IFERROR(TRUNC(VLOOKUP($E437,'Container Panel'!$B$41:$Z$100,$D437,0)/(VLOOKUP(GM$276,UI!$A$12:$O$51,VLOOKUP(GM$278,$B$276:$C$278,2,0),0)/1000)),"")</f>
        <v/>
      </c>
      <c r="GN437" s="145" t="str">
        <f>IFERROR(TRUNC(VLOOKUP($E437,'Container Panel'!$B$41:$Z$100,$D437,0)/(VLOOKUP(GN$276,UI!$A$12:$O$51,VLOOKUP(GN$278,$B$276:$C$278,2,0),0)/1000)),"")</f>
        <v/>
      </c>
      <c r="GO437" s="145" t="str">
        <f>IFERROR(TRUNC(VLOOKUP($E437,'Container Panel'!$B$41:$Z$100,$D437,0)/(VLOOKUP(GO$276,UI!$A$12:$O$51,VLOOKUP(GO$278,$B$276:$C$278,2,0),0)/1000)),"")</f>
        <v/>
      </c>
      <c r="GP437" s="145" t="str">
        <f>IFERROR(TRUNC(VLOOKUP($E437,'Container Panel'!$B$41:$Z$100,$D437,0)/(VLOOKUP(GP$276,UI!$A$12:$O$51,VLOOKUP(GP$278,$B$276:$C$278,2,0),0)/1000)),"")</f>
        <v/>
      </c>
      <c r="GQ437" s="145" t="str">
        <f>IFERROR(TRUNC(VLOOKUP($E437,'Container Panel'!$B$41:$Z$100,$D437,0)/(VLOOKUP(GQ$276,UI!$A$12:$O$51,VLOOKUP(GQ$278,$B$276:$C$278,2,0),0)/1000)),"")</f>
        <v/>
      </c>
      <c r="GR437" s="145" t="str">
        <f>IFERROR(TRUNC(VLOOKUP($E437,'Container Panel'!$B$41:$Z$100,$D437,0)/(VLOOKUP(GR$276,UI!$A$12:$O$51,VLOOKUP(GR$278,$B$276:$C$278,2,0),0)/1000)),"")</f>
        <v/>
      </c>
      <c r="GS437" s="145" t="str">
        <f>IFERROR(TRUNC(VLOOKUP($E437,'Container Panel'!$B$41:$Z$100,$D437,0)/(VLOOKUP(GS$276,UI!$A$12:$O$51,VLOOKUP(GS$278,$B$276:$C$278,2,0),0)/1000)),"")</f>
        <v/>
      </c>
      <c r="GT437" s="145" t="str">
        <f>IFERROR(TRUNC(VLOOKUP($E437,'Container Panel'!$B$41:$Z$100,$D437,0)/(VLOOKUP(GT$276,UI!$A$12:$O$51,VLOOKUP(GT$278,$B$276:$C$278,2,0),0)/1000)),"")</f>
        <v/>
      </c>
      <c r="GU437" s="145" t="str">
        <f>IFERROR(TRUNC(VLOOKUP($E437,'Container Panel'!$B$41:$Z$100,$D437,0)/(VLOOKUP(GU$276,UI!$A$12:$O$51,VLOOKUP(GU$278,$B$276:$C$278,2,0),0)/1000)),"")</f>
        <v/>
      </c>
      <c r="GV437" s="145" t="str">
        <f>IFERROR(TRUNC(VLOOKUP($E437,'Container Panel'!$B$41:$Z$100,$D437,0)/(VLOOKUP(GV$276,UI!$A$12:$O$51,VLOOKUP(GV$278,$B$276:$C$278,2,0),0)/1000)),"")</f>
        <v/>
      </c>
      <c r="GW437" s="145" t="str">
        <f>IFERROR(TRUNC(VLOOKUP($E437,'Container Panel'!$B$41:$Z$100,$D437,0)/(VLOOKUP(GW$276,UI!$A$12:$O$51,VLOOKUP(GW$278,$B$276:$C$278,2,0),0)/1000)),"")</f>
        <v/>
      </c>
      <c r="GX437" s="145" t="str">
        <f>IFERROR(TRUNC(VLOOKUP($E437,'Container Panel'!$B$41:$Z$100,$D437,0)/(VLOOKUP(GX$276,UI!$A$12:$O$51,VLOOKUP(GX$278,$B$276:$C$278,2,0),0)/1000)),"")</f>
        <v/>
      </c>
      <c r="GY437" s="145" t="str">
        <f>IFERROR(TRUNC(VLOOKUP($E437,'Container Panel'!$B$41:$Z$100,$D437,0)/(VLOOKUP(GY$276,UI!$A$12:$O$51,VLOOKUP(GY$278,$B$276:$C$278,2,0),0)/1000)),"")</f>
        <v/>
      </c>
      <c r="GZ437" s="145" t="str">
        <f>IFERROR(TRUNC(VLOOKUP($E437,'Container Panel'!$B$41:$Z$100,$D437,0)/(VLOOKUP(GZ$276,UI!$A$12:$O$51,VLOOKUP(GZ$278,$B$276:$C$278,2,0),0)/1000)),"")</f>
        <v/>
      </c>
      <c r="HA437" s="145" t="str">
        <f>IFERROR(TRUNC(VLOOKUP($E437,'Container Panel'!$B$41:$Z$100,$D437,0)/(VLOOKUP(HA$276,UI!$A$12:$O$51,VLOOKUP(HA$278,$B$276:$C$278,2,0),0)/1000)),"")</f>
        <v/>
      </c>
      <c r="HB437" s="145" t="str">
        <f>IFERROR(TRUNC(VLOOKUP($E437,'Container Panel'!$B$41:$Z$100,$D437,0)/(VLOOKUP(HB$276,UI!$A$12:$O$51,VLOOKUP(HB$278,$B$276:$C$278,2,0),0)/1000)),"")</f>
        <v/>
      </c>
      <c r="HC437" s="145" t="str">
        <f>IFERROR(TRUNC(VLOOKUP($E437,'Container Panel'!$B$41:$Z$100,$D437,0)/(VLOOKUP(HC$276,UI!$A$12:$O$51,VLOOKUP(HC$278,$B$276:$C$278,2,0),0)/1000)),"")</f>
        <v/>
      </c>
      <c r="HD437" s="145" t="str">
        <f>IFERROR(TRUNC(VLOOKUP($E437,'Container Panel'!$B$41:$Z$100,$D437,0)/(VLOOKUP(HD$276,UI!$A$12:$O$51,VLOOKUP(HD$278,$B$276:$C$278,2,0),0)/1000)),"")</f>
        <v/>
      </c>
      <c r="HE437" s="145" t="str">
        <f>IFERROR(TRUNC(VLOOKUP($E437,'Container Panel'!$B$41:$Z$100,$D437,0)/(VLOOKUP(HE$276,UI!$A$12:$O$51,VLOOKUP(HE$278,$B$276:$C$278,2,0),0)/1000)),"")</f>
        <v/>
      </c>
      <c r="HF437" s="145" t="str">
        <f>IFERROR(TRUNC(VLOOKUP($E437,'Container Panel'!$B$41:$Z$100,$D437,0)/(VLOOKUP(HF$276,UI!$A$12:$O$51,VLOOKUP(HF$278,$B$276:$C$278,2,0),0)/1000)),"")</f>
        <v/>
      </c>
      <c r="HG437" s="145" t="str">
        <f>IFERROR(TRUNC(VLOOKUP($E437,'Container Panel'!$B$41:$Z$100,$D437,0)/(VLOOKUP(HG$276,UI!$A$12:$O$51,VLOOKUP(HG$278,$B$276:$C$278,2,0),0)/1000)),"")</f>
        <v/>
      </c>
      <c r="HH437" s="145" t="str">
        <f>IFERROR(TRUNC(VLOOKUP($E437,'Container Panel'!$B$41:$Z$100,$D437,0)/(VLOOKUP(HH$276,UI!$A$12:$O$51,VLOOKUP(HH$278,$B$276:$C$278,2,0),0)/1000)),"")</f>
        <v/>
      </c>
      <c r="HI437" s="145" t="str">
        <f>IFERROR(TRUNC(VLOOKUP($E437,'Container Panel'!$B$41:$Z$100,$D437,0)/(VLOOKUP(HI$276,UI!$A$12:$O$51,VLOOKUP(HI$278,$B$276:$C$278,2,0),0)/1000)),"")</f>
        <v/>
      </c>
      <c r="HJ437" s="145" t="str">
        <f>IFERROR(TRUNC(VLOOKUP($E437,'Container Panel'!$B$41:$Z$100,$D437,0)/(VLOOKUP(HJ$276,UI!$A$12:$O$51,VLOOKUP(HJ$278,$B$276:$C$278,2,0),0)/1000)),"")</f>
        <v/>
      </c>
      <c r="HK437" s="145" t="str">
        <f>IFERROR(TRUNC(VLOOKUP($E437,'Container Panel'!$B$41:$Z$100,$D437,0)/(VLOOKUP(HK$276,UI!$A$12:$O$51,VLOOKUP(HK$278,$B$276:$C$278,2,0),0)/1000)),"")</f>
        <v/>
      </c>
      <c r="HL437" s="145" t="str">
        <f>IFERROR(TRUNC(VLOOKUP($E437,'Container Panel'!$B$41:$Z$100,$D437,0)/(VLOOKUP(HL$276,UI!$A$12:$O$51,VLOOKUP(HL$278,$B$276:$C$278,2,0),0)/1000)),"")</f>
        <v/>
      </c>
      <c r="HM437" s="145" t="str">
        <f>IFERROR(TRUNC(VLOOKUP($E437,'Container Panel'!$B$41:$Z$100,$D437,0)/(VLOOKUP(HM$276,UI!$A$12:$O$51,VLOOKUP(HM$278,$B$276:$C$278,2,0),0)/1000)),"")</f>
        <v/>
      </c>
      <c r="HN437" s="145" t="str">
        <f>IFERROR(TRUNC(VLOOKUP($E437,'Container Panel'!$B$41:$Z$100,$D437,0)/(VLOOKUP(HN$276,UI!$A$12:$O$51,VLOOKUP(HN$278,$B$276:$C$278,2,0),0)/1000)),"")</f>
        <v/>
      </c>
      <c r="HO437" s="145" t="str">
        <f>IFERROR(TRUNC(VLOOKUP($E437,'Container Panel'!$B$41:$Z$100,$D437,0)/(VLOOKUP(HO$276,UI!$A$12:$O$51,VLOOKUP(HO$278,$B$276:$C$278,2,0),0)/1000)),"")</f>
        <v/>
      </c>
      <c r="HP437" s="145" t="str">
        <f>IFERROR(TRUNC(VLOOKUP($E437,'Container Panel'!$B$41:$Z$100,$D437,0)/(VLOOKUP(HP$276,UI!$A$12:$O$51,VLOOKUP(HP$278,$B$276:$C$278,2,0),0)/1000)),"")</f>
        <v/>
      </c>
      <c r="HQ437" s="145" t="str">
        <f>IFERROR(TRUNC(VLOOKUP($E437,'Container Panel'!$B$41:$Z$100,$D437,0)/(VLOOKUP(HQ$276,UI!$A$12:$O$51,VLOOKUP(HQ$278,$B$276:$C$278,2,0),0)/1000)),"")</f>
        <v/>
      </c>
      <c r="HR437" s="145" t="str">
        <f>IFERROR(TRUNC(VLOOKUP($E437,'Container Panel'!$B$41:$Z$100,$D437,0)/(VLOOKUP(HR$276,UI!$A$12:$O$51,VLOOKUP(HR$278,$B$276:$C$278,2,0),0)/1000)),"")</f>
        <v/>
      </c>
      <c r="HS437" s="145" t="str">
        <f>IFERROR(TRUNC(VLOOKUP($E437,'Container Panel'!$B$41:$Z$100,$D437,0)/(VLOOKUP(HS$276,UI!$A$12:$O$51,VLOOKUP(HS$278,$B$276:$C$278,2,0),0)/1000)),"")</f>
        <v/>
      </c>
      <c r="HT437" s="145" t="str">
        <f>IFERROR(TRUNC(VLOOKUP($E437,'Container Panel'!$B$41:$Z$100,$D437,0)/(VLOOKUP(HT$276,UI!$A$12:$O$51,VLOOKUP(HT$278,$B$276:$C$278,2,0),0)/1000)),"")</f>
        <v/>
      </c>
      <c r="HU437" s="145" t="str">
        <f>IFERROR(TRUNC(VLOOKUP($E437,'Container Panel'!$B$41:$Z$100,$D437,0)/(VLOOKUP(HU$276,UI!$A$12:$O$51,VLOOKUP(HU$278,$B$276:$C$278,2,0),0)/1000)),"")</f>
        <v/>
      </c>
      <c r="HV437" s="145" t="str">
        <f>IFERROR(TRUNC(VLOOKUP($E437,'Container Panel'!$B$41:$Z$100,$D437,0)/(VLOOKUP(HV$276,UI!$A$12:$O$51,VLOOKUP(HV$278,$B$276:$C$278,2,0),0)/1000)),"")</f>
        <v/>
      </c>
      <c r="HW437" s="145" t="str">
        <f>IFERROR(TRUNC(VLOOKUP($E437,'Container Panel'!$B$41:$Z$100,$D437,0)/(VLOOKUP(HW$276,UI!$A$12:$O$51,VLOOKUP(HW$278,$B$276:$C$278,2,0),0)/1000)),"")</f>
        <v/>
      </c>
      <c r="HX437" s="145" t="str">
        <f>IFERROR(TRUNC(VLOOKUP($E437,'Container Panel'!$B$41:$Z$100,$D437,0)/(VLOOKUP(HX$276,UI!$A$12:$O$51,VLOOKUP(HX$278,$B$276:$C$278,2,0),0)/1000)),"")</f>
        <v/>
      </c>
      <c r="HY437" s="145" t="str">
        <f>IFERROR(TRUNC(VLOOKUP($E437,'Container Panel'!$B$41:$Z$100,$D437,0)/(VLOOKUP(HY$276,UI!$A$12:$O$51,VLOOKUP(HY$278,$B$276:$C$278,2,0),0)/1000)),"")</f>
        <v/>
      </c>
      <c r="HZ437" s="145" t="str">
        <f>IFERROR(TRUNC(VLOOKUP($E437,'Container Panel'!$B$41:$Z$100,$D437,0)/(VLOOKUP(HZ$276,UI!$A$12:$O$51,VLOOKUP(HZ$278,$B$276:$C$278,2,0),0)/1000)),"")</f>
        <v/>
      </c>
      <c r="IA437" s="145" t="str">
        <f>IFERROR(TRUNC(VLOOKUP($E437,'Container Panel'!$B$41:$Z$100,$D437,0)/(VLOOKUP(IA$276,UI!$A$12:$O$51,VLOOKUP(IA$278,$B$276:$C$278,2,0),0)/1000)),"")</f>
        <v/>
      </c>
      <c r="IB437" s="145" t="str">
        <f>IFERROR(TRUNC(VLOOKUP($E437,'Container Panel'!$B$41:$Z$100,$D437,0)/(VLOOKUP(IB$276,UI!$A$12:$O$51,VLOOKUP(IB$278,$B$276:$C$278,2,0),0)/1000)),"")</f>
        <v/>
      </c>
      <c r="IC437" s="145" t="str">
        <f>IFERROR(TRUNC(VLOOKUP($E437,'Container Panel'!$B$41:$Z$100,$D437,0)/(VLOOKUP(IC$276,UI!$A$12:$O$51,VLOOKUP(IC$278,$B$276:$C$278,2,0),0)/1000)),"")</f>
        <v/>
      </c>
      <c r="ID437" s="145" t="str">
        <f>IFERROR(TRUNC(VLOOKUP($E437,'Container Panel'!$B$41:$Z$100,$D437,0)/(VLOOKUP(ID$276,UI!$A$12:$O$51,VLOOKUP(ID$278,$B$276:$C$278,2,0),0)/1000)),"")</f>
        <v/>
      </c>
      <c r="IE437" s="145" t="str">
        <f>IFERROR(TRUNC(VLOOKUP($E437,'Container Panel'!$B$41:$Z$100,$D437,0)/(VLOOKUP(IE$276,UI!$A$12:$O$51,VLOOKUP(IE$278,$B$276:$C$278,2,0),0)/1000)),"")</f>
        <v/>
      </c>
      <c r="IF437" s="145" t="str">
        <f>IFERROR(TRUNC(VLOOKUP($E437,'Container Panel'!$B$41:$Z$100,$D437,0)/(VLOOKUP(IF$276,UI!$A$12:$O$51,VLOOKUP(IF$278,$B$276:$C$278,2,0),0)/1000)),"")</f>
        <v/>
      </c>
      <c r="IG437" s="145" t="str">
        <f>IFERROR(TRUNC(VLOOKUP($E437,'Container Panel'!$B$41:$Z$100,$D437,0)/(VLOOKUP(IG$276,UI!$A$12:$O$51,VLOOKUP(IG$278,$B$276:$C$278,2,0),0)/1000)),"")</f>
        <v/>
      </c>
      <c r="IH437" s="145" t="str">
        <f>IFERROR(TRUNC(VLOOKUP($E437,'Container Panel'!$B$41:$Z$100,$D437,0)/(VLOOKUP(IH$276,UI!$A$12:$O$51,VLOOKUP(IH$278,$B$276:$C$278,2,0),0)/1000)),"")</f>
        <v/>
      </c>
      <c r="II437" s="145" t="str">
        <f>IFERROR(TRUNC(VLOOKUP($E437,'Container Panel'!$B$41:$Z$100,$D437,0)/(VLOOKUP(II$276,UI!$A$12:$O$51,VLOOKUP(II$278,$B$276:$C$278,2,0),0)/1000)),"")</f>
        <v/>
      </c>
      <c r="IJ437" s="145" t="str">
        <f>IFERROR(TRUNC(VLOOKUP($E437,'Container Panel'!$B$41:$Z$100,$D437,0)/(VLOOKUP(IJ$276,UI!$A$12:$O$51,VLOOKUP(IJ$278,$B$276:$C$278,2,0),0)/1000)),"")</f>
        <v/>
      </c>
      <c r="IK437" s="145" t="str">
        <f>IFERROR(TRUNC(VLOOKUP($E437,'Container Panel'!$B$41:$Z$100,$D437,0)/(VLOOKUP(IK$276,UI!$A$12:$O$51,VLOOKUP(IK$278,$B$276:$C$278,2,0),0)/1000)),"")</f>
        <v/>
      </c>
      <c r="IL437" s="145" t="str">
        <f>IFERROR(TRUNC(VLOOKUP($E437,'Container Panel'!$B$41:$Z$100,$D437,0)/(VLOOKUP(IL$276,UI!$A$12:$O$51,VLOOKUP(IL$278,$B$276:$C$278,2,0),0)/1000)),"")</f>
        <v/>
      </c>
    </row>
    <row r="438" spans="2:246">
      <c r="B438" s="74">
        <v>158</v>
      </c>
      <c r="C438" s="74">
        <f t="shared" si="198"/>
        <v>53</v>
      </c>
      <c r="D438" s="163">
        <f>MOD(B438,3)+'Container Panel'!$Q$38</f>
        <v>18</v>
      </c>
      <c r="E438" s="143">
        <f t="shared" si="197"/>
        <v>0</v>
      </c>
      <c r="F438" s="144" t="s">
        <v>29</v>
      </c>
      <c r="G438" s="145" t="str">
        <f>IFERROR(IF(AND(G$272=list!$D$3,'Box Calculation'!G$279&lt;&gt;"h",$E438&lt;&gt;0),0,IF(AND(G$273=list!$D$2,$E438&lt;&gt;0,TRUNC(VLOOKUP($E438,'Container Panel'!$B$41:$Z$100,$D438,0)/(VLOOKUP(G$276,UI!$A$12:$O$51,VLOOKUP(G$279,$B$276:$C$278,2,0),0)/1000))&gt;0),1,TRUNC(VLOOKUP($E438,'Container Panel'!$B$41:$Z$100,$D438,0)/(VLOOKUP(G$276,UI!$A$12:$O$51,VLOOKUP(G$279,$B$276:$C$278,2,0),0)/1000)))),"")</f>
        <v/>
      </c>
      <c r="H438" s="145" t="str">
        <f>IFERROR(IF(AND(H$272=list!$D$3,'Box Calculation'!H$279&lt;&gt;"h",$E438&lt;&gt;0),0,IF(AND(H$273=list!$D$2,$E438&lt;&gt;0,TRUNC(VLOOKUP($E438,'Container Panel'!$B$41:$Z$100,$D438,0)/(VLOOKUP(H$276,UI!$A$12:$O$51,VLOOKUP(H$279,$B$276:$C$278,2,0),0)/1000))&gt;0),1,TRUNC(VLOOKUP($E438,'Container Panel'!$B$41:$Z$100,$D438,0)/(VLOOKUP(H$276,UI!$A$12:$O$51,VLOOKUP(H$279,$B$276:$C$278,2,0),0)/1000)))),"")</f>
        <v/>
      </c>
      <c r="I438" s="145" t="str">
        <f>IFERROR(IF(AND(I$272=list!$D$3,'Box Calculation'!I$279&lt;&gt;"h",$E438&lt;&gt;0),0,IF(AND(I$273=list!$D$2,$E438&lt;&gt;0,TRUNC(VLOOKUP($E438,'Container Panel'!$B$41:$Z$100,$D438,0)/(VLOOKUP(I$276,UI!$A$12:$O$51,VLOOKUP(I$279,$B$276:$C$278,2,0),0)/1000))&gt;0),1,TRUNC(VLOOKUP($E438,'Container Panel'!$B$41:$Z$100,$D438,0)/(VLOOKUP(I$276,UI!$A$12:$O$51,VLOOKUP(I$279,$B$276:$C$278,2,0),0)/1000)))),"")</f>
        <v/>
      </c>
      <c r="J438" s="145" t="str">
        <f>IFERROR(IF(AND(J$272=list!$D$3,'Box Calculation'!J$279&lt;&gt;"h",$E438&lt;&gt;0),0,IF(AND(J$273=list!$D$2,$E438&lt;&gt;0,TRUNC(VLOOKUP($E438,'Container Panel'!$B$41:$Z$100,$D438,0)/(VLOOKUP(J$276,UI!$A$12:$O$51,VLOOKUP(J$279,$B$276:$C$278,2,0),0)/1000))&gt;0),1,TRUNC(VLOOKUP($E438,'Container Panel'!$B$41:$Z$100,$D438,0)/(VLOOKUP(J$276,UI!$A$12:$O$51,VLOOKUP(J$279,$B$276:$C$278,2,0),0)/1000)))),"")</f>
        <v/>
      </c>
      <c r="K438" s="145" t="str">
        <f>IFERROR(IF(AND(K$272=list!$D$3,'Box Calculation'!K$279&lt;&gt;"h",$E438&lt;&gt;0),0,IF(AND(K$273=list!$D$2,$E438&lt;&gt;0,TRUNC(VLOOKUP($E438,'Container Panel'!$B$41:$Z$100,$D438,0)/(VLOOKUP(K$276,UI!$A$12:$O$51,VLOOKUP(K$279,$B$276:$C$278,2,0),0)/1000))&gt;0),1,TRUNC(VLOOKUP($E438,'Container Panel'!$B$41:$Z$100,$D438,0)/(VLOOKUP(K$276,UI!$A$12:$O$51,VLOOKUP(K$279,$B$276:$C$278,2,0),0)/1000)))),"")</f>
        <v/>
      </c>
      <c r="L438" s="145" t="str">
        <f>IFERROR(IF(AND(L$272=list!$D$3,'Box Calculation'!L$279&lt;&gt;"h",$E438&lt;&gt;0),0,IF(AND(L$273=list!$D$2,$E438&lt;&gt;0,TRUNC(VLOOKUP($E438,'Container Panel'!$B$41:$Z$100,$D438,0)/(VLOOKUP(L$276,UI!$A$12:$O$51,VLOOKUP(L$279,$B$276:$C$278,2,0),0)/1000))&gt;0),1,TRUNC(VLOOKUP($E438,'Container Panel'!$B$41:$Z$100,$D438,0)/(VLOOKUP(L$276,UI!$A$12:$O$51,VLOOKUP(L$279,$B$276:$C$278,2,0),0)/1000)))),"")</f>
        <v/>
      </c>
      <c r="M438" s="145" t="str">
        <f>IFERROR(IF(AND(M$272=list!$D$3,'Box Calculation'!M$279&lt;&gt;"h",$E438&lt;&gt;0),0,IF(AND(M$273=list!$D$2,$E438&lt;&gt;0,TRUNC(VLOOKUP($E438,'Container Panel'!$B$41:$Z$100,$D438,0)/(VLOOKUP(M$276,UI!$A$12:$O$51,VLOOKUP(M$279,$B$276:$C$278,2,0),0)/1000))&gt;0),1,TRUNC(VLOOKUP($E438,'Container Panel'!$B$41:$Z$100,$D438,0)/(VLOOKUP(M$276,UI!$A$12:$O$51,VLOOKUP(M$279,$B$276:$C$278,2,0),0)/1000)))),"")</f>
        <v/>
      </c>
      <c r="N438" s="145" t="str">
        <f>IFERROR(IF(AND(N$272=list!$D$3,'Box Calculation'!N$279&lt;&gt;"h",$E438&lt;&gt;0),0,IF(AND(N$273=list!$D$2,$E438&lt;&gt;0,TRUNC(VLOOKUP($E438,'Container Panel'!$B$41:$Z$100,$D438,0)/(VLOOKUP(N$276,UI!$A$12:$O$51,VLOOKUP(N$279,$B$276:$C$278,2,0),0)/1000))&gt;0),1,TRUNC(VLOOKUP($E438,'Container Panel'!$B$41:$Z$100,$D438,0)/(VLOOKUP(N$276,UI!$A$12:$O$51,VLOOKUP(N$279,$B$276:$C$278,2,0),0)/1000)))),"")</f>
        <v/>
      </c>
      <c r="O438" s="145" t="str">
        <f>IFERROR(IF(AND(O$272=list!$D$3,'Box Calculation'!O$279&lt;&gt;"h",$E438&lt;&gt;0),0,IF(AND(O$273=list!$D$2,$E438&lt;&gt;0,TRUNC(VLOOKUP($E438,'Container Panel'!$B$41:$Z$100,$D438,0)/(VLOOKUP(O$276,UI!$A$12:$O$51,VLOOKUP(O$279,$B$276:$C$278,2,0),0)/1000))&gt;0),1,TRUNC(VLOOKUP($E438,'Container Panel'!$B$41:$Z$100,$D438,0)/(VLOOKUP(O$276,UI!$A$12:$O$51,VLOOKUP(O$279,$B$276:$C$278,2,0),0)/1000)))),"")</f>
        <v/>
      </c>
      <c r="P438" s="145" t="str">
        <f>IFERROR(IF(AND(P$272=list!$D$3,'Box Calculation'!P$279&lt;&gt;"h",$E438&lt;&gt;0),0,IF(AND(P$273=list!$D$2,$E438&lt;&gt;0,TRUNC(VLOOKUP($E438,'Container Panel'!$B$41:$Z$100,$D438,0)/(VLOOKUP(P$276,UI!$A$12:$O$51,VLOOKUP(P$279,$B$276:$C$278,2,0),0)/1000))&gt;0),1,TRUNC(VLOOKUP($E438,'Container Panel'!$B$41:$Z$100,$D438,0)/(VLOOKUP(P$276,UI!$A$12:$O$51,VLOOKUP(P$279,$B$276:$C$278,2,0),0)/1000)))),"")</f>
        <v/>
      </c>
      <c r="Q438" s="145" t="str">
        <f>IFERROR(IF(AND(Q$272=list!$D$3,'Box Calculation'!Q$279&lt;&gt;"h",$E438&lt;&gt;0),0,IF(AND(Q$273=list!$D$2,$E438&lt;&gt;0,TRUNC(VLOOKUP($E438,'Container Panel'!$B$41:$Z$100,$D438,0)/(VLOOKUP(Q$276,UI!$A$12:$O$51,VLOOKUP(Q$279,$B$276:$C$278,2,0),0)/1000))&gt;0),1,TRUNC(VLOOKUP($E438,'Container Panel'!$B$41:$Z$100,$D438,0)/(VLOOKUP(Q$276,UI!$A$12:$O$51,VLOOKUP(Q$279,$B$276:$C$278,2,0),0)/1000)))),"")</f>
        <v/>
      </c>
      <c r="R438" s="145" t="str">
        <f>IFERROR(IF(AND(R$272=list!$D$3,'Box Calculation'!R$279&lt;&gt;"h",$E438&lt;&gt;0),0,IF(AND(R$273=list!$D$2,$E438&lt;&gt;0,TRUNC(VLOOKUP($E438,'Container Panel'!$B$41:$Z$100,$D438,0)/(VLOOKUP(R$276,UI!$A$12:$O$51,VLOOKUP(R$279,$B$276:$C$278,2,0),0)/1000))&gt;0),1,TRUNC(VLOOKUP($E438,'Container Panel'!$B$41:$Z$100,$D438,0)/(VLOOKUP(R$276,UI!$A$12:$O$51,VLOOKUP(R$279,$B$276:$C$278,2,0),0)/1000)))),"")</f>
        <v/>
      </c>
      <c r="S438" s="145" t="str">
        <f>IFERROR(IF(AND(S$272=list!$D$3,'Box Calculation'!S$279&lt;&gt;"h",$E438&lt;&gt;0),0,IF(AND(S$273=list!$D$2,$E438&lt;&gt;0,TRUNC(VLOOKUP($E438,'Container Panel'!$B$41:$Z$100,$D438,0)/(VLOOKUP(S$276,UI!$A$12:$O$51,VLOOKUP(S$279,$B$276:$C$278,2,0),0)/1000))&gt;0),1,TRUNC(VLOOKUP($E438,'Container Panel'!$B$41:$Z$100,$D438,0)/(VLOOKUP(S$276,UI!$A$12:$O$51,VLOOKUP(S$279,$B$276:$C$278,2,0),0)/1000)))),"")</f>
        <v/>
      </c>
      <c r="T438" s="145" t="str">
        <f>IFERROR(IF(AND(T$272=list!$D$3,'Box Calculation'!T$279&lt;&gt;"h",$E438&lt;&gt;0),0,IF(AND(T$273=list!$D$2,$E438&lt;&gt;0,TRUNC(VLOOKUP($E438,'Container Panel'!$B$41:$Z$100,$D438,0)/(VLOOKUP(T$276,UI!$A$12:$O$51,VLOOKUP(T$279,$B$276:$C$278,2,0),0)/1000))&gt;0),1,TRUNC(VLOOKUP($E438,'Container Panel'!$B$41:$Z$100,$D438,0)/(VLOOKUP(T$276,UI!$A$12:$O$51,VLOOKUP(T$279,$B$276:$C$278,2,0),0)/1000)))),"")</f>
        <v/>
      </c>
      <c r="U438" s="145" t="str">
        <f>IFERROR(IF(AND(U$272=list!$D$3,'Box Calculation'!U$279&lt;&gt;"h",$E438&lt;&gt;0),0,IF(AND(U$273=list!$D$2,$E438&lt;&gt;0,TRUNC(VLOOKUP($E438,'Container Panel'!$B$41:$Z$100,$D438,0)/(VLOOKUP(U$276,UI!$A$12:$O$51,VLOOKUP(U$279,$B$276:$C$278,2,0),0)/1000))&gt;0),1,TRUNC(VLOOKUP($E438,'Container Panel'!$B$41:$Z$100,$D438,0)/(VLOOKUP(U$276,UI!$A$12:$O$51,VLOOKUP(U$279,$B$276:$C$278,2,0),0)/1000)))),"")</f>
        <v/>
      </c>
      <c r="V438" s="145" t="str">
        <f>IFERROR(IF(AND(V$272=list!$D$3,'Box Calculation'!V$279&lt;&gt;"h",$E438&lt;&gt;0),0,IF(AND(V$273=list!$D$2,$E438&lt;&gt;0,TRUNC(VLOOKUP($E438,'Container Panel'!$B$41:$Z$100,$D438,0)/(VLOOKUP(V$276,UI!$A$12:$O$51,VLOOKUP(V$279,$B$276:$C$278,2,0),0)/1000))&gt;0),1,TRUNC(VLOOKUP($E438,'Container Panel'!$B$41:$Z$100,$D438,0)/(VLOOKUP(V$276,UI!$A$12:$O$51,VLOOKUP(V$279,$B$276:$C$278,2,0),0)/1000)))),"")</f>
        <v/>
      </c>
      <c r="W438" s="145" t="str">
        <f>IFERROR(IF(AND(W$272=list!$D$3,'Box Calculation'!W$279&lt;&gt;"h",$E438&lt;&gt;0),0,IF(AND(W$273=list!$D$2,$E438&lt;&gt;0,TRUNC(VLOOKUP($E438,'Container Panel'!$B$41:$Z$100,$D438,0)/(VLOOKUP(W$276,UI!$A$12:$O$51,VLOOKUP(W$279,$B$276:$C$278,2,0),0)/1000))&gt;0),1,TRUNC(VLOOKUP($E438,'Container Panel'!$B$41:$Z$100,$D438,0)/(VLOOKUP(W$276,UI!$A$12:$O$51,VLOOKUP(W$279,$B$276:$C$278,2,0),0)/1000)))),"")</f>
        <v/>
      </c>
      <c r="X438" s="145" t="str">
        <f>IFERROR(IF(AND(X$272=list!$D$3,'Box Calculation'!X$279&lt;&gt;"h",$E438&lt;&gt;0),0,IF(AND(X$273=list!$D$2,$E438&lt;&gt;0,TRUNC(VLOOKUP($E438,'Container Panel'!$B$41:$Z$100,$D438,0)/(VLOOKUP(X$276,UI!$A$12:$O$51,VLOOKUP(X$279,$B$276:$C$278,2,0),0)/1000))&gt;0),1,TRUNC(VLOOKUP($E438,'Container Panel'!$B$41:$Z$100,$D438,0)/(VLOOKUP(X$276,UI!$A$12:$O$51,VLOOKUP(X$279,$B$276:$C$278,2,0),0)/1000)))),"")</f>
        <v/>
      </c>
      <c r="Y438" s="145" t="str">
        <f>IFERROR(IF(AND(Y$272=list!$D$3,'Box Calculation'!Y$279&lt;&gt;"h",$E438&lt;&gt;0),0,IF(AND(Y$273=list!$D$2,$E438&lt;&gt;0,TRUNC(VLOOKUP($E438,'Container Panel'!$B$41:$Z$100,$D438,0)/(VLOOKUP(Y$276,UI!$A$12:$O$51,VLOOKUP(Y$279,$B$276:$C$278,2,0),0)/1000))&gt;0),1,TRUNC(VLOOKUP($E438,'Container Panel'!$B$41:$Z$100,$D438,0)/(VLOOKUP(Y$276,UI!$A$12:$O$51,VLOOKUP(Y$279,$B$276:$C$278,2,0),0)/1000)))),"")</f>
        <v/>
      </c>
      <c r="Z438" s="145" t="str">
        <f>IFERROR(IF(AND(Z$272=list!$D$3,'Box Calculation'!Z$279&lt;&gt;"h",$E438&lt;&gt;0),0,IF(AND(Z$273=list!$D$2,$E438&lt;&gt;0,TRUNC(VLOOKUP($E438,'Container Panel'!$B$41:$Z$100,$D438,0)/(VLOOKUP(Z$276,UI!$A$12:$O$51,VLOOKUP(Z$279,$B$276:$C$278,2,0),0)/1000))&gt;0),1,TRUNC(VLOOKUP($E438,'Container Panel'!$B$41:$Z$100,$D438,0)/(VLOOKUP(Z$276,UI!$A$12:$O$51,VLOOKUP(Z$279,$B$276:$C$278,2,0),0)/1000)))),"")</f>
        <v/>
      </c>
      <c r="AA438" s="145" t="str">
        <f>IFERROR(IF(AND(AA$272=list!$D$3,'Box Calculation'!AA$279&lt;&gt;"h",$E438&lt;&gt;0),0,IF(AND(AA$273=list!$D$2,$E438&lt;&gt;0,TRUNC(VLOOKUP($E438,'Container Panel'!$B$41:$Z$100,$D438,0)/(VLOOKUP(AA$276,UI!$A$12:$O$51,VLOOKUP(AA$279,$B$276:$C$278,2,0),0)/1000))&gt;0),1,TRUNC(VLOOKUP($E438,'Container Panel'!$B$41:$Z$100,$D438,0)/(VLOOKUP(AA$276,UI!$A$12:$O$51,VLOOKUP(AA$279,$B$276:$C$278,2,0),0)/1000)))),"")</f>
        <v/>
      </c>
      <c r="AB438" s="145" t="str">
        <f>IFERROR(IF(AND(AB$272=list!$D$3,'Box Calculation'!AB$279&lt;&gt;"h",$E438&lt;&gt;0),0,IF(AND(AB$273=list!$D$2,$E438&lt;&gt;0,TRUNC(VLOOKUP($E438,'Container Panel'!$B$41:$Z$100,$D438,0)/(VLOOKUP(AB$276,UI!$A$12:$O$51,VLOOKUP(AB$279,$B$276:$C$278,2,0),0)/1000))&gt;0),1,TRUNC(VLOOKUP($E438,'Container Panel'!$B$41:$Z$100,$D438,0)/(VLOOKUP(AB$276,UI!$A$12:$O$51,VLOOKUP(AB$279,$B$276:$C$278,2,0),0)/1000)))),"")</f>
        <v/>
      </c>
      <c r="AC438" s="145" t="str">
        <f>IFERROR(IF(AND(AC$272=list!$D$3,'Box Calculation'!AC$279&lt;&gt;"h",$E438&lt;&gt;0),0,IF(AND(AC$273=list!$D$2,$E438&lt;&gt;0,TRUNC(VLOOKUP($E438,'Container Panel'!$B$41:$Z$100,$D438,0)/(VLOOKUP(AC$276,UI!$A$12:$O$51,VLOOKUP(AC$279,$B$276:$C$278,2,0),0)/1000))&gt;0),1,TRUNC(VLOOKUP($E438,'Container Panel'!$B$41:$Z$100,$D438,0)/(VLOOKUP(AC$276,UI!$A$12:$O$51,VLOOKUP(AC$279,$B$276:$C$278,2,0),0)/1000)))),"")</f>
        <v/>
      </c>
      <c r="AD438" s="145" t="str">
        <f>IFERROR(IF(AND(AD$272=list!$D$3,'Box Calculation'!AD$279&lt;&gt;"h",$E438&lt;&gt;0),0,IF(AND(AD$273=list!$D$2,$E438&lt;&gt;0,TRUNC(VLOOKUP($E438,'Container Panel'!$B$41:$Z$100,$D438,0)/(VLOOKUP(AD$276,UI!$A$12:$O$51,VLOOKUP(AD$279,$B$276:$C$278,2,0),0)/1000))&gt;0),1,TRUNC(VLOOKUP($E438,'Container Panel'!$B$41:$Z$100,$D438,0)/(VLOOKUP(AD$276,UI!$A$12:$O$51,VLOOKUP(AD$279,$B$276:$C$278,2,0),0)/1000)))),"")</f>
        <v/>
      </c>
      <c r="AE438" s="145" t="str">
        <f>IFERROR(IF(AND(AE$272=list!$D$3,'Box Calculation'!AE$279&lt;&gt;"h",$E438&lt;&gt;0),0,IF(AND(AE$273=list!$D$2,$E438&lt;&gt;0,TRUNC(VLOOKUP($E438,'Container Panel'!$B$41:$Z$100,$D438,0)/(VLOOKUP(AE$276,UI!$A$12:$O$51,VLOOKUP(AE$279,$B$276:$C$278,2,0),0)/1000))&gt;0),1,TRUNC(VLOOKUP($E438,'Container Panel'!$B$41:$Z$100,$D438,0)/(VLOOKUP(AE$276,UI!$A$12:$O$51,VLOOKUP(AE$279,$B$276:$C$278,2,0),0)/1000)))),"")</f>
        <v/>
      </c>
      <c r="AF438" s="145" t="str">
        <f>IFERROR(IF(AND(AF$272=list!$D$3,'Box Calculation'!AF$279&lt;&gt;"h",$E438&lt;&gt;0),0,IF(AND(AF$273=list!$D$2,$E438&lt;&gt;0,TRUNC(VLOOKUP($E438,'Container Panel'!$B$41:$Z$100,$D438,0)/(VLOOKUP(AF$276,UI!$A$12:$O$51,VLOOKUP(AF$279,$B$276:$C$278,2,0),0)/1000))&gt;0),1,TRUNC(VLOOKUP($E438,'Container Panel'!$B$41:$Z$100,$D438,0)/(VLOOKUP(AF$276,UI!$A$12:$O$51,VLOOKUP(AF$279,$B$276:$C$278,2,0),0)/1000)))),"")</f>
        <v/>
      </c>
      <c r="AG438" s="145" t="str">
        <f>IFERROR(IF(AND(AG$272=list!$D$3,'Box Calculation'!AG$279&lt;&gt;"h",$E438&lt;&gt;0),0,IF(AND(AG$273=list!$D$2,$E438&lt;&gt;0,TRUNC(VLOOKUP($E438,'Container Panel'!$B$41:$Z$100,$D438,0)/(VLOOKUP(AG$276,UI!$A$12:$O$51,VLOOKUP(AG$279,$B$276:$C$278,2,0),0)/1000))&gt;0),1,TRUNC(VLOOKUP($E438,'Container Panel'!$B$41:$Z$100,$D438,0)/(VLOOKUP(AG$276,UI!$A$12:$O$51,VLOOKUP(AG$279,$B$276:$C$278,2,0),0)/1000)))),"")</f>
        <v/>
      </c>
      <c r="AH438" s="145" t="str">
        <f>IFERROR(IF(AND(AH$272=list!$D$3,'Box Calculation'!AH$279&lt;&gt;"h",$E438&lt;&gt;0),0,IF(AND(AH$273=list!$D$2,$E438&lt;&gt;0,TRUNC(VLOOKUP($E438,'Container Panel'!$B$41:$Z$100,$D438,0)/(VLOOKUP(AH$276,UI!$A$12:$O$51,VLOOKUP(AH$279,$B$276:$C$278,2,0),0)/1000))&gt;0),1,TRUNC(VLOOKUP($E438,'Container Panel'!$B$41:$Z$100,$D438,0)/(VLOOKUP(AH$276,UI!$A$12:$O$51,VLOOKUP(AH$279,$B$276:$C$278,2,0),0)/1000)))),"")</f>
        <v/>
      </c>
      <c r="AI438" s="145" t="str">
        <f>IFERROR(IF(AND(AI$272=list!$D$3,'Box Calculation'!AI$279&lt;&gt;"h",$E438&lt;&gt;0),0,IF(AND(AI$273=list!$D$2,$E438&lt;&gt;0,TRUNC(VLOOKUP($E438,'Container Panel'!$B$41:$Z$100,$D438,0)/(VLOOKUP(AI$276,UI!$A$12:$O$51,VLOOKUP(AI$279,$B$276:$C$278,2,0),0)/1000))&gt;0),1,TRUNC(VLOOKUP($E438,'Container Panel'!$B$41:$Z$100,$D438,0)/(VLOOKUP(AI$276,UI!$A$12:$O$51,VLOOKUP(AI$279,$B$276:$C$278,2,0),0)/1000)))),"")</f>
        <v/>
      </c>
      <c r="AJ438" s="145" t="str">
        <f>IFERROR(IF(AND(AJ$272=list!$D$3,'Box Calculation'!AJ$279&lt;&gt;"h",$E438&lt;&gt;0),0,IF(AND(AJ$273=list!$D$2,$E438&lt;&gt;0,TRUNC(VLOOKUP($E438,'Container Panel'!$B$41:$Z$100,$D438,0)/(VLOOKUP(AJ$276,UI!$A$12:$O$51,VLOOKUP(AJ$279,$B$276:$C$278,2,0),0)/1000))&gt;0),1,TRUNC(VLOOKUP($E438,'Container Panel'!$B$41:$Z$100,$D438,0)/(VLOOKUP(AJ$276,UI!$A$12:$O$51,VLOOKUP(AJ$279,$B$276:$C$278,2,0),0)/1000)))),"")</f>
        <v/>
      </c>
      <c r="AK438" s="145" t="str">
        <f>IFERROR(IF(AND(AK$272=list!$D$3,'Box Calculation'!AK$279&lt;&gt;"h",$E438&lt;&gt;0),0,IF(AND(AK$273=list!$D$2,$E438&lt;&gt;0,TRUNC(VLOOKUP($E438,'Container Panel'!$B$41:$Z$100,$D438,0)/(VLOOKUP(AK$276,UI!$A$12:$O$51,VLOOKUP(AK$279,$B$276:$C$278,2,0),0)/1000))&gt;0),1,TRUNC(VLOOKUP($E438,'Container Panel'!$B$41:$Z$100,$D438,0)/(VLOOKUP(AK$276,UI!$A$12:$O$51,VLOOKUP(AK$279,$B$276:$C$278,2,0),0)/1000)))),"")</f>
        <v/>
      </c>
      <c r="AL438" s="145" t="str">
        <f>IFERROR(IF(AND(AL$272=list!$D$3,'Box Calculation'!AL$279&lt;&gt;"h",$E438&lt;&gt;0),0,IF(AND(AL$273=list!$D$2,$E438&lt;&gt;0,TRUNC(VLOOKUP($E438,'Container Panel'!$B$41:$Z$100,$D438,0)/(VLOOKUP(AL$276,UI!$A$12:$O$51,VLOOKUP(AL$279,$B$276:$C$278,2,0),0)/1000))&gt;0),1,TRUNC(VLOOKUP($E438,'Container Panel'!$B$41:$Z$100,$D438,0)/(VLOOKUP(AL$276,UI!$A$12:$O$51,VLOOKUP(AL$279,$B$276:$C$278,2,0),0)/1000)))),"")</f>
        <v/>
      </c>
      <c r="AM438" s="145" t="str">
        <f>IFERROR(IF(AND(AM$272=list!$D$3,'Box Calculation'!AM$279&lt;&gt;"h",$E438&lt;&gt;0),0,IF(AND(AM$273=list!$D$2,$E438&lt;&gt;0,TRUNC(VLOOKUP($E438,'Container Panel'!$B$41:$Z$100,$D438,0)/(VLOOKUP(AM$276,UI!$A$12:$O$51,VLOOKUP(AM$279,$B$276:$C$278,2,0),0)/1000))&gt;0),1,TRUNC(VLOOKUP($E438,'Container Panel'!$B$41:$Z$100,$D438,0)/(VLOOKUP(AM$276,UI!$A$12:$O$51,VLOOKUP(AM$279,$B$276:$C$278,2,0),0)/1000)))),"")</f>
        <v/>
      </c>
      <c r="AN438" s="145" t="str">
        <f>IFERROR(IF(AND(AN$272=list!$D$3,'Box Calculation'!AN$279&lt;&gt;"h",$E438&lt;&gt;0),0,IF(AND(AN$273=list!$D$2,$E438&lt;&gt;0,TRUNC(VLOOKUP($E438,'Container Panel'!$B$41:$Z$100,$D438,0)/(VLOOKUP(AN$276,UI!$A$12:$O$51,VLOOKUP(AN$279,$B$276:$C$278,2,0),0)/1000))&gt;0),1,TRUNC(VLOOKUP($E438,'Container Panel'!$B$41:$Z$100,$D438,0)/(VLOOKUP(AN$276,UI!$A$12:$O$51,VLOOKUP(AN$279,$B$276:$C$278,2,0),0)/1000)))),"")</f>
        <v/>
      </c>
      <c r="AO438" s="145" t="str">
        <f>IFERROR(IF(AND(AO$272=list!$D$3,'Box Calculation'!AO$279&lt;&gt;"h",$E438&lt;&gt;0),0,IF(AND(AO$273=list!$D$2,$E438&lt;&gt;0,TRUNC(VLOOKUP($E438,'Container Panel'!$B$41:$Z$100,$D438,0)/(VLOOKUP(AO$276,UI!$A$12:$O$51,VLOOKUP(AO$279,$B$276:$C$278,2,0),0)/1000))&gt;0),1,TRUNC(VLOOKUP($E438,'Container Panel'!$B$41:$Z$100,$D438,0)/(VLOOKUP(AO$276,UI!$A$12:$O$51,VLOOKUP(AO$279,$B$276:$C$278,2,0),0)/1000)))),"")</f>
        <v/>
      </c>
      <c r="AP438" s="145" t="str">
        <f>IFERROR(IF(AND(AP$272=list!$D$3,'Box Calculation'!AP$279&lt;&gt;"h",$E438&lt;&gt;0),0,IF(AND(AP$273=list!$D$2,$E438&lt;&gt;0,TRUNC(VLOOKUP($E438,'Container Panel'!$B$41:$Z$100,$D438,0)/(VLOOKUP(AP$276,UI!$A$12:$O$51,VLOOKUP(AP$279,$B$276:$C$278,2,0),0)/1000))&gt;0),1,TRUNC(VLOOKUP($E438,'Container Panel'!$B$41:$Z$100,$D438,0)/(VLOOKUP(AP$276,UI!$A$12:$O$51,VLOOKUP(AP$279,$B$276:$C$278,2,0),0)/1000)))),"")</f>
        <v/>
      </c>
      <c r="AQ438" s="145" t="str">
        <f>IFERROR(IF(AND(AQ$272=list!$D$3,'Box Calculation'!AQ$279&lt;&gt;"h",$E438&lt;&gt;0),0,IF(AND(AQ$273=list!$D$2,$E438&lt;&gt;0,TRUNC(VLOOKUP($E438,'Container Panel'!$B$41:$Z$100,$D438,0)/(VLOOKUP(AQ$276,UI!$A$12:$O$51,VLOOKUP(AQ$279,$B$276:$C$278,2,0),0)/1000))&gt;0),1,TRUNC(VLOOKUP($E438,'Container Panel'!$B$41:$Z$100,$D438,0)/(VLOOKUP(AQ$276,UI!$A$12:$O$51,VLOOKUP(AQ$279,$B$276:$C$278,2,0),0)/1000)))),"")</f>
        <v/>
      </c>
      <c r="AR438" s="145" t="str">
        <f>IFERROR(IF(AND(AR$272=list!$D$3,'Box Calculation'!AR$279&lt;&gt;"h",$E438&lt;&gt;0),0,IF(AND(AR$273=list!$D$2,$E438&lt;&gt;0,TRUNC(VLOOKUP($E438,'Container Panel'!$B$41:$Z$100,$D438,0)/(VLOOKUP(AR$276,UI!$A$12:$O$51,VLOOKUP(AR$279,$B$276:$C$278,2,0),0)/1000))&gt;0),1,TRUNC(VLOOKUP($E438,'Container Panel'!$B$41:$Z$100,$D438,0)/(VLOOKUP(AR$276,UI!$A$12:$O$51,VLOOKUP(AR$279,$B$276:$C$278,2,0),0)/1000)))),"")</f>
        <v/>
      </c>
      <c r="AS438" s="145" t="str">
        <f>IFERROR(IF(AND(AS$272=list!$D$3,'Box Calculation'!AS$279&lt;&gt;"h",$E438&lt;&gt;0),0,IF(AND(AS$273=list!$D$2,$E438&lt;&gt;0,TRUNC(VLOOKUP($E438,'Container Panel'!$B$41:$Z$100,$D438,0)/(VLOOKUP(AS$276,UI!$A$12:$O$51,VLOOKUP(AS$279,$B$276:$C$278,2,0),0)/1000))&gt;0),1,TRUNC(VLOOKUP($E438,'Container Panel'!$B$41:$Z$100,$D438,0)/(VLOOKUP(AS$276,UI!$A$12:$O$51,VLOOKUP(AS$279,$B$276:$C$278,2,0),0)/1000)))),"")</f>
        <v/>
      </c>
      <c r="AT438" s="145" t="str">
        <f>IFERROR(IF(AND(AT$272=list!$D$3,'Box Calculation'!AT$279&lt;&gt;"h",$E438&lt;&gt;0),0,IF(AND(AT$273=list!$D$2,$E438&lt;&gt;0,TRUNC(VLOOKUP($E438,'Container Panel'!$B$41:$Z$100,$D438,0)/(VLOOKUP(AT$276,UI!$A$12:$O$51,VLOOKUP(AT$279,$B$276:$C$278,2,0),0)/1000))&gt;0),1,TRUNC(VLOOKUP($E438,'Container Panel'!$B$41:$Z$100,$D438,0)/(VLOOKUP(AT$276,UI!$A$12:$O$51,VLOOKUP(AT$279,$B$276:$C$278,2,0),0)/1000)))),"")</f>
        <v/>
      </c>
      <c r="AU438" s="145" t="str">
        <f>IFERROR(IF(AND(AU$272=list!$D$3,'Box Calculation'!AU$279&lt;&gt;"h",$E438&lt;&gt;0),0,IF(AND(AU$273=list!$D$2,$E438&lt;&gt;0,TRUNC(VLOOKUP($E438,'Container Panel'!$B$41:$Z$100,$D438,0)/(VLOOKUP(AU$276,UI!$A$12:$O$51,VLOOKUP(AU$279,$B$276:$C$278,2,0),0)/1000))&gt;0),1,TRUNC(VLOOKUP($E438,'Container Panel'!$B$41:$Z$100,$D438,0)/(VLOOKUP(AU$276,UI!$A$12:$O$51,VLOOKUP(AU$279,$B$276:$C$278,2,0),0)/1000)))),"")</f>
        <v/>
      </c>
      <c r="AV438" s="145" t="str">
        <f>IFERROR(IF(AND(AV$272=list!$D$3,'Box Calculation'!AV$279&lt;&gt;"h",$E438&lt;&gt;0),0,IF(AND(AV$273=list!$D$2,$E438&lt;&gt;0,TRUNC(VLOOKUP($E438,'Container Panel'!$B$41:$Z$100,$D438,0)/(VLOOKUP(AV$276,UI!$A$12:$O$51,VLOOKUP(AV$279,$B$276:$C$278,2,0),0)/1000))&gt;0),1,TRUNC(VLOOKUP($E438,'Container Panel'!$B$41:$Z$100,$D438,0)/(VLOOKUP(AV$276,UI!$A$12:$O$51,VLOOKUP(AV$279,$B$276:$C$278,2,0),0)/1000)))),"")</f>
        <v/>
      </c>
      <c r="AW438" s="145" t="str">
        <f>IFERROR(IF(AND(AW$272=list!$D$3,'Box Calculation'!AW$279&lt;&gt;"h",$E438&lt;&gt;0),0,IF(AND(AW$273=list!$D$2,$E438&lt;&gt;0,TRUNC(VLOOKUP($E438,'Container Panel'!$B$41:$Z$100,$D438,0)/(VLOOKUP(AW$276,UI!$A$12:$O$51,VLOOKUP(AW$279,$B$276:$C$278,2,0),0)/1000))&gt;0),1,TRUNC(VLOOKUP($E438,'Container Panel'!$B$41:$Z$100,$D438,0)/(VLOOKUP(AW$276,UI!$A$12:$O$51,VLOOKUP(AW$279,$B$276:$C$278,2,0),0)/1000)))),"")</f>
        <v/>
      </c>
      <c r="AX438" s="145" t="str">
        <f>IFERROR(IF(AND(AX$272=list!$D$3,'Box Calculation'!AX$279&lt;&gt;"h",$E438&lt;&gt;0),0,IF(AND(AX$273=list!$D$2,$E438&lt;&gt;0,TRUNC(VLOOKUP($E438,'Container Panel'!$B$41:$Z$100,$D438,0)/(VLOOKUP(AX$276,UI!$A$12:$O$51,VLOOKUP(AX$279,$B$276:$C$278,2,0),0)/1000))&gt;0),1,TRUNC(VLOOKUP($E438,'Container Panel'!$B$41:$Z$100,$D438,0)/(VLOOKUP(AX$276,UI!$A$12:$O$51,VLOOKUP(AX$279,$B$276:$C$278,2,0),0)/1000)))),"")</f>
        <v/>
      </c>
      <c r="AY438" s="145" t="str">
        <f>IFERROR(IF(AND(AY$272=list!$D$3,'Box Calculation'!AY$279&lt;&gt;"h",$E438&lt;&gt;0),0,IF(AND(AY$273=list!$D$2,$E438&lt;&gt;0,TRUNC(VLOOKUP($E438,'Container Panel'!$B$41:$Z$100,$D438,0)/(VLOOKUP(AY$276,UI!$A$12:$O$51,VLOOKUP(AY$279,$B$276:$C$278,2,0),0)/1000))&gt;0),1,TRUNC(VLOOKUP($E438,'Container Panel'!$B$41:$Z$100,$D438,0)/(VLOOKUP(AY$276,UI!$A$12:$O$51,VLOOKUP(AY$279,$B$276:$C$278,2,0),0)/1000)))),"")</f>
        <v/>
      </c>
      <c r="AZ438" s="145" t="str">
        <f>IFERROR(IF(AND(AZ$272=list!$D$3,'Box Calculation'!AZ$279&lt;&gt;"h",$E438&lt;&gt;0),0,IF(AND(AZ$273=list!$D$2,$E438&lt;&gt;0,TRUNC(VLOOKUP($E438,'Container Panel'!$B$41:$Z$100,$D438,0)/(VLOOKUP(AZ$276,UI!$A$12:$O$51,VLOOKUP(AZ$279,$B$276:$C$278,2,0),0)/1000))&gt;0),1,TRUNC(VLOOKUP($E438,'Container Panel'!$B$41:$Z$100,$D438,0)/(VLOOKUP(AZ$276,UI!$A$12:$O$51,VLOOKUP(AZ$279,$B$276:$C$278,2,0),0)/1000)))),"")</f>
        <v/>
      </c>
      <c r="BA438" s="145" t="str">
        <f>IFERROR(IF(AND(BA$272=list!$D$3,'Box Calculation'!BA$279&lt;&gt;"h",$E438&lt;&gt;0),0,IF(AND(BA$273=list!$D$2,$E438&lt;&gt;0,TRUNC(VLOOKUP($E438,'Container Panel'!$B$41:$Z$100,$D438,0)/(VLOOKUP(BA$276,UI!$A$12:$O$51,VLOOKUP(BA$279,$B$276:$C$278,2,0),0)/1000))&gt;0),1,TRUNC(VLOOKUP($E438,'Container Panel'!$B$41:$Z$100,$D438,0)/(VLOOKUP(BA$276,UI!$A$12:$O$51,VLOOKUP(BA$279,$B$276:$C$278,2,0),0)/1000)))),"")</f>
        <v/>
      </c>
      <c r="BB438" s="145" t="str">
        <f>IFERROR(IF(AND(BB$272=list!$D$3,'Box Calculation'!BB$279&lt;&gt;"h",$E438&lt;&gt;0),0,IF(AND(BB$273=list!$D$2,$E438&lt;&gt;0,TRUNC(VLOOKUP($E438,'Container Panel'!$B$41:$Z$100,$D438,0)/(VLOOKUP(BB$276,UI!$A$12:$O$51,VLOOKUP(BB$279,$B$276:$C$278,2,0),0)/1000))&gt;0),1,TRUNC(VLOOKUP($E438,'Container Panel'!$B$41:$Z$100,$D438,0)/(VLOOKUP(BB$276,UI!$A$12:$O$51,VLOOKUP(BB$279,$B$276:$C$278,2,0),0)/1000)))),"")</f>
        <v/>
      </c>
      <c r="BC438" s="145" t="str">
        <f>IFERROR(IF(AND(BC$272=list!$D$3,'Box Calculation'!BC$279&lt;&gt;"h",$E438&lt;&gt;0),0,IF(AND(BC$273=list!$D$2,$E438&lt;&gt;0,TRUNC(VLOOKUP($E438,'Container Panel'!$B$41:$Z$100,$D438,0)/(VLOOKUP(BC$276,UI!$A$12:$O$51,VLOOKUP(BC$279,$B$276:$C$278,2,0),0)/1000))&gt;0),1,TRUNC(VLOOKUP($E438,'Container Panel'!$B$41:$Z$100,$D438,0)/(VLOOKUP(BC$276,UI!$A$12:$O$51,VLOOKUP(BC$279,$B$276:$C$278,2,0),0)/1000)))),"")</f>
        <v/>
      </c>
      <c r="BD438" s="145" t="str">
        <f>IFERROR(IF(AND(BD$272=list!$D$3,'Box Calculation'!BD$279&lt;&gt;"h",$E438&lt;&gt;0),0,IF(AND(BD$273=list!$D$2,$E438&lt;&gt;0,TRUNC(VLOOKUP($E438,'Container Panel'!$B$41:$Z$100,$D438,0)/(VLOOKUP(BD$276,UI!$A$12:$O$51,VLOOKUP(BD$279,$B$276:$C$278,2,0),0)/1000))&gt;0),1,TRUNC(VLOOKUP($E438,'Container Panel'!$B$41:$Z$100,$D438,0)/(VLOOKUP(BD$276,UI!$A$12:$O$51,VLOOKUP(BD$279,$B$276:$C$278,2,0),0)/1000)))),"")</f>
        <v/>
      </c>
      <c r="BE438" s="145" t="str">
        <f>IFERROR(IF(AND(BE$272=list!$D$3,'Box Calculation'!BE$279&lt;&gt;"h",$E438&lt;&gt;0),0,IF(AND(BE$273=list!$D$2,$E438&lt;&gt;0,TRUNC(VLOOKUP($E438,'Container Panel'!$B$41:$Z$100,$D438,0)/(VLOOKUP(BE$276,UI!$A$12:$O$51,VLOOKUP(BE$279,$B$276:$C$278,2,0),0)/1000))&gt;0),1,TRUNC(VLOOKUP($E438,'Container Panel'!$B$41:$Z$100,$D438,0)/(VLOOKUP(BE$276,UI!$A$12:$O$51,VLOOKUP(BE$279,$B$276:$C$278,2,0),0)/1000)))),"")</f>
        <v/>
      </c>
      <c r="BF438" s="145" t="str">
        <f>IFERROR(IF(AND(BF$272=list!$D$3,'Box Calculation'!BF$279&lt;&gt;"h",$E438&lt;&gt;0),0,IF(AND(BF$273=list!$D$2,$E438&lt;&gt;0,TRUNC(VLOOKUP($E438,'Container Panel'!$B$41:$Z$100,$D438,0)/(VLOOKUP(BF$276,UI!$A$12:$O$51,VLOOKUP(BF$279,$B$276:$C$278,2,0),0)/1000))&gt;0),1,TRUNC(VLOOKUP($E438,'Container Panel'!$B$41:$Z$100,$D438,0)/(VLOOKUP(BF$276,UI!$A$12:$O$51,VLOOKUP(BF$279,$B$276:$C$278,2,0),0)/1000)))),"")</f>
        <v/>
      </c>
      <c r="BG438" s="145" t="str">
        <f>IFERROR(IF(AND(BG$272=list!$D$3,'Box Calculation'!BG$279&lt;&gt;"h",$E438&lt;&gt;0),0,IF(AND(BG$273=list!$D$2,$E438&lt;&gt;0,TRUNC(VLOOKUP($E438,'Container Panel'!$B$41:$Z$100,$D438,0)/(VLOOKUP(BG$276,UI!$A$12:$O$51,VLOOKUP(BG$279,$B$276:$C$278,2,0),0)/1000))&gt;0),1,TRUNC(VLOOKUP($E438,'Container Panel'!$B$41:$Z$100,$D438,0)/(VLOOKUP(BG$276,UI!$A$12:$O$51,VLOOKUP(BG$279,$B$276:$C$278,2,0),0)/1000)))),"")</f>
        <v/>
      </c>
      <c r="BH438" s="145" t="str">
        <f>IFERROR(IF(AND(BH$272=list!$D$3,'Box Calculation'!BH$279&lt;&gt;"h",$E438&lt;&gt;0),0,IF(AND(BH$273=list!$D$2,$E438&lt;&gt;0,TRUNC(VLOOKUP($E438,'Container Panel'!$B$41:$Z$100,$D438,0)/(VLOOKUP(BH$276,UI!$A$12:$O$51,VLOOKUP(BH$279,$B$276:$C$278,2,0),0)/1000))&gt;0),1,TRUNC(VLOOKUP($E438,'Container Panel'!$B$41:$Z$100,$D438,0)/(VLOOKUP(BH$276,UI!$A$12:$O$51,VLOOKUP(BH$279,$B$276:$C$278,2,0),0)/1000)))),"")</f>
        <v/>
      </c>
      <c r="BI438" s="145" t="str">
        <f>IFERROR(IF(AND(BI$272=list!$D$3,'Box Calculation'!BI$279&lt;&gt;"h",$E438&lt;&gt;0),0,IF(AND(BI$273=list!$D$2,$E438&lt;&gt;0,TRUNC(VLOOKUP($E438,'Container Panel'!$B$41:$Z$100,$D438,0)/(VLOOKUP(BI$276,UI!$A$12:$O$51,VLOOKUP(BI$279,$B$276:$C$278,2,0),0)/1000))&gt;0),1,TRUNC(VLOOKUP($E438,'Container Panel'!$B$41:$Z$100,$D438,0)/(VLOOKUP(BI$276,UI!$A$12:$O$51,VLOOKUP(BI$279,$B$276:$C$278,2,0),0)/1000)))),"")</f>
        <v/>
      </c>
      <c r="BJ438" s="145" t="str">
        <f>IFERROR(IF(AND(BJ$272=list!$D$3,'Box Calculation'!BJ$279&lt;&gt;"h",$E438&lt;&gt;0),0,IF(AND(BJ$273=list!$D$2,$E438&lt;&gt;0,TRUNC(VLOOKUP($E438,'Container Panel'!$B$41:$Z$100,$D438,0)/(VLOOKUP(BJ$276,UI!$A$12:$O$51,VLOOKUP(BJ$279,$B$276:$C$278,2,0),0)/1000))&gt;0),1,TRUNC(VLOOKUP($E438,'Container Panel'!$B$41:$Z$100,$D438,0)/(VLOOKUP(BJ$276,UI!$A$12:$O$51,VLOOKUP(BJ$279,$B$276:$C$278,2,0),0)/1000)))),"")</f>
        <v/>
      </c>
      <c r="BK438" s="145" t="str">
        <f>IFERROR(IF(AND(BK$272=list!$D$3,'Box Calculation'!BK$279&lt;&gt;"h",$E438&lt;&gt;0),0,IF(AND(BK$273=list!$D$2,$E438&lt;&gt;0,TRUNC(VLOOKUP($E438,'Container Panel'!$B$41:$Z$100,$D438,0)/(VLOOKUP(BK$276,UI!$A$12:$O$51,VLOOKUP(BK$279,$B$276:$C$278,2,0),0)/1000))&gt;0),1,TRUNC(VLOOKUP($E438,'Container Panel'!$B$41:$Z$100,$D438,0)/(VLOOKUP(BK$276,UI!$A$12:$O$51,VLOOKUP(BK$279,$B$276:$C$278,2,0),0)/1000)))),"")</f>
        <v/>
      </c>
      <c r="BL438" s="145" t="str">
        <f>IFERROR(IF(AND(BL$272=list!$D$3,'Box Calculation'!BL$279&lt;&gt;"h",$E438&lt;&gt;0),0,IF(AND(BL$273=list!$D$2,$E438&lt;&gt;0,TRUNC(VLOOKUP($E438,'Container Panel'!$B$41:$Z$100,$D438,0)/(VLOOKUP(BL$276,UI!$A$12:$O$51,VLOOKUP(BL$279,$B$276:$C$278,2,0),0)/1000))&gt;0),1,TRUNC(VLOOKUP($E438,'Container Panel'!$B$41:$Z$100,$D438,0)/(VLOOKUP(BL$276,UI!$A$12:$O$51,VLOOKUP(BL$279,$B$276:$C$278,2,0),0)/1000)))),"")</f>
        <v/>
      </c>
      <c r="BM438" s="145" t="str">
        <f>IFERROR(IF(AND(BM$272=list!$D$3,'Box Calculation'!BM$279&lt;&gt;"h",$E438&lt;&gt;0),0,IF(AND(BM$273=list!$D$2,$E438&lt;&gt;0,TRUNC(VLOOKUP($E438,'Container Panel'!$B$41:$Z$100,$D438,0)/(VLOOKUP(BM$276,UI!$A$12:$O$51,VLOOKUP(BM$279,$B$276:$C$278,2,0),0)/1000))&gt;0),1,TRUNC(VLOOKUP($E438,'Container Panel'!$B$41:$Z$100,$D438,0)/(VLOOKUP(BM$276,UI!$A$12:$O$51,VLOOKUP(BM$279,$B$276:$C$278,2,0),0)/1000)))),"")</f>
        <v/>
      </c>
      <c r="BN438" s="145" t="str">
        <f>IFERROR(IF(AND(BN$272=list!$D$3,'Box Calculation'!BN$279&lt;&gt;"h",$E438&lt;&gt;0),0,IF(AND(BN$273=list!$D$2,$E438&lt;&gt;0,TRUNC(VLOOKUP($E438,'Container Panel'!$B$41:$Z$100,$D438,0)/(VLOOKUP(BN$276,UI!$A$12:$O$51,VLOOKUP(BN$279,$B$276:$C$278,2,0),0)/1000))&gt;0),1,TRUNC(VLOOKUP($E438,'Container Panel'!$B$41:$Z$100,$D438,0)/(VLOOKUP(BN$276,UI!$A$12:$O$51,VLOOKUP(BN$279,$B$276:$C$278,2,0),0)/1000)))),"")</f>
        <v/>
      </c>
      <c r="BO438" s="145" t="str">
        <f>IFERROR(IF(AND(BO$272=list!$D$3,'Box Calculation'!BO$279&lt;&gt;"h",$E438&lt;&gt;0),0,IF(AND(BO$273=list!$D$2,$E438&lt;&gt;0,TRUNC(VLOOKUP($E438,'Container Panel'!$B$41:$Z$100,$D438,0)/(VLOOKUP(BO$276,UI!$A$12:$O$51,VLOOKUP(BO$279,$B$276:$C$278,2,0),0)/1000))&gt;0),1,TRUNC(VLOOKUP($E438,'Container Panel'!$B$41:$Z$100,$D438,0)/(VLOOKUP(BO$276,UI!$A$12:$O$51,VLOOKUP(BO$279,$B$276:$C$278,2,0),0)/1000)))),"")</f>
        <v/>
      </c>
      <c r="BP438" s="145" t="str">
        <f>IFERROR(IF(AND(BP$272=list!$D$3,'Box Calculation'!BP$279&lt;&gt;"h",$E438&lt;&gt;0),0,IF(AND(BP$273=list!$D$2,$E438&lt;&gt;0,TRUNC(VLOOKUP($E438,'Container Panel'!$B$41:$Z$100,$D438,0)/(VLOOKUP(BP$276,UI!$A$12:$O$51,VLOOKUP(BP$279,$B$276:$C$278,2,0),0)/1000))&gt;0),1,TRUNC(VLOOKUP($E438,'Container Panel'!$B$41:$Z$100,$D438,0)/(VLOOKUP(BP$276,UI!$A$12:$O$51,VLOOKUP(BP$279,$B$276:$C$278,2,0),0)/1000)))),"")</f>
        <v/>
      </c>
      <c r="BQ438" s="145" t="str">
        <f>IFERROR(IF(AND(BQ$272=list!$D$3,'Box Calculation'!BQ$279&lt;&gt;"h",$E438&lt;&gt;0),0,IF(AND(BQ$273=list!$D$2,$E438&lt;&gt;0,TRUNC(VLOOKUP($E438,'Container Panel'!$B$41:$Z$100,$D438,0)/(VLOOKUP(BQ$276,UI!$A$12:$O$51,VLOOKUP(BQ$279,$B$276:$C$278,2,0),0)/1000))&gt;0),1,TRUNC(VLOOKUP($E438,'Container Panel'!$B$41:$Z$100,$D438,0)/(VLOOKUP(BQ$276,UI!$A$12:$O$51,VLOOKUP(BQ$279,$B$276:$C$278,2,0),0)/1000)))),"")</f>
        <v/>
      </c>
      <c r="BR438" s="145" t="str">
        <f>IFERROR(IF(AND(BR$272=list!$D$3,'Box Calculation'!BR$279&lt;&gt;"h",$E438&lt;&gt;0),0,IF(AND(BR$273=list!$D$2,$E438&lt;&gt;0,TRUNC(VLOOKUP($E438,'Container Panel'!$B$41:$Z$100,$D438,0)/(VLOOKUP(BR$276,UI!$A$12:$O$51,VLOOKUP(BR$279,$B$276:$C$278,2,0),0)/1000))&gt;0),1,TRUNC(VLOOKUP($E438,'Container Panel'!$B$41:$Z$100,$D438,0)/(VLOOKUP(BR$276,UI!$A$12:$O$51,VLOOKUP(BR$279,$B$276:$C$278,2,0),0)/1000)))),"")</f>
        <v/>
      </c>
      <c r="BS438" s="145" t="str">
        <f>IFERROR(IF(AND(BS$272=list!$D$3,'Box Calculation'!BS$279&lt;&gt;"h",$E438&lt;&gt;0),0,IF(AND(BS$273=list!$D$2,$E438&lt;&gt;0,TRUNC(VLOOKUP($E438,'Container Panel'!$B$41:$Z$100,$D438,0)/(VLOOKUP(BS$276,UI!$A$12:$O$51,VLOOKUP(BS$279,$B$276:$C$278,2,0),0)/1000))&gt;0),1,TRUNC(VLOOKUP($E438,'Container Panel'!$B$41:$Z$100,$D438,0)/(VLOOKUP(BS$276,UI!$A$12:$O$51,VLOOKUP(BS$279,$B$276:$C$278,2,0),0)/1000)))),"")</f>
        <v/>
      </c>
      <c r="BT438" s="145" t="str">
        <f>IFERROR(IF(AND(BT$272=list!$D$3,'Box Calculation'!BT$279&lt;&gt;"h",$E438&lt;&gt;0),0,IF(AND(BT$273=list!$D$2,$E438&lt;&gt;0,TRUNC(VLOOKUP($E438,'Container Panel'!$B$41:$Z$100,$D438,0)/(VLOOKUP(BT$276,UI!$A$12:$O$51,VLOOKUP(BT$279,$B$276:$C$278,2,0),0)/1000))&gt;0),1,TRUNC(VLOOKUP($E438,'Container Panel'!$B$41:$Z$100,$D438,0)/(VLOOKUP(BT$276,UI!$A$12:$O$51,VLOOKUP(BT$279,$B$276:$C$278,2,0),0)/1000)))),"")</f>
        <v/>
      </c>
      <c r="BU438" s="145" t="str">
        <f>IFERROR(IF(AND(BU$272=list!$D$3,'Box Calculation'!BU$279&lt;&gt;"h",$E438&lt;&gt;0),0,IF(AND(BU$273=list!$D$2,$E438&lt;&gt;0,TRUNC(VLOOKUP($E438,'Container Panel'!$B$41:$Z$100,$D438,0)/(VLOOKUP(BU$276,UI!$A$12:$O$51,VLOOKUP(BU$279,$B$276:$C$278,2,0),0)/1000))&gt;0),1,TRUNC(VLOOKUP($E438,'Container Panel'!$B$41:$Z$100,$D438,0)/(VLOOKUP(BU$276,UI!$A$12:$O$51,VLOOKUP(BU$279,$B$276:$C$278,2,0),0)/1000)))),"")</f>
        <v/>
      </c>
      <c r="BV438" s="145" t="str">
        <f>IFERROR(IF(AND(BV$272=list!$D$3,'Box Calculation'!BV$279&lt;&gt;"h",$E438&lt;&gt;0),0,IF(AND(BV$273=list!$D$2,$E438&lt;&gt;0,TRUNC(VLOOKUP($E438,'Container Panel'!$B$41:$Z$100,$D438,0)/(VLOOKUP(BV$276,UI!$A$12:$O$51,VLOOKUP(BV$279,$B$276:$C$278,2,0),0)/1000))&gt;0),1,TRUNC(VLOOKUP($E438,'Container Panel'!$B$41:$Z$100,$D438,0)/(VLOOKUP(BV$276,UI!$A$12:$O$51,VLOOKUP(BV$279,$B$276:$C$278,2,0),0)/1000)))),"")</f>
        <v/>
      </c>
      <c r="BW438" s="145" t="str">
        <f>IFERROR(IF(AND(BW$272=list!$D$3,'Box Calculation'!BW$279&lt;&gt;"h",$E438&lt;&gt;0),0,IF(AND(BW$273=list!$D$2,$E438&lt;&gt;0,TRUNC(VLOOKUP($E438,'Container Panel'!$B$41:$Z$100,$D438,0)/(VLOOKUP(BW$276,UI!$A$12:$O$51,VLOOKUP(BW$279,$B$276:$C$278,2,0),0)/1000))&gt;0),1,TRUNC(VLOOKUP($E438,'Container Panel'!$B$41:$Z$100,$D438,0)/(VLOOKUP(BW$276,UI!$A$12:$O$51,VLOOKUP(BW$279,$B$276:$C$278,2,0),0)/1000)))),"")</f>
        <v/>
      </c>
      <c r="BX438" s="145" t="str">
        <f>IFERROR(IF(AND(BX$272=list!$D$3,'Box Calculation'!BX$279&lt;&gt;"h",$E438&lt;&gt;0),0,IF(AND(BX$273=list!$D$2,$E438&lt;&gt;0,TRUNC(VLOOKUP($E438,'Container Panel'!$B$41:$Z$100,$D438,0)/(VLOOKUP(BX$276,UI!$A$12:$O$51,VLOOKUP(BX$279,$B$276:$C$278,2,0),0)/1000))&gt;0),1,TRUNC(VLOOKUP($E438,'Container Panel'!$B$41:$Z$100,$D438,0)/(VLOOKUP(BX$276,UI!$A$12:$O$51,VLOOKUP(BX$279,$B$276:$C$278,2,0),0)/1000)))),"")</f>
        <v/>
      </c>
      <c r="BY438" s="145" t="str">
        <f>IFERROR(IF(AND(BY$272=list!$D$3,'Box Calculation'!BY$279&lt;&gt;"h",$E438&lt;&gt;0),0,IF(AND(BY$273=list!$D$2,$E438&lt;&gt;0,TRUNC(VLOOKUP($E438,'Container Panel'!$B$41:$Z$100,$D438,0)/(VLOOKUP(BY$276,UI!$A$12:$O$51,VLOOKUP(BY$279,$B$276:$C$278,2,0),0)/1000))&gt;0),1,TRUNC(VLOOKUP($E438,'Container Panel'!$B$41:$Z$100,$D438,0)/(VLOOKUP(BY$276,UI!$A$12:$O$51,VLOOKUP(BY$279,$B$276:$C$278,2,0),0)/1000)))),"")</f>
        <v/>
      </c>
      <c r="BZ438" s="145" t="str">
        <f>IFERROR(IF(AND(BZ$272=list!$D$3,'Box Calculation'!BZ$279&lt;&gt;"h",$E438&lt;&gt;0),0,IF(AND(BZ$273=list!$D$2,$E438&lt;&gt;0,TRUNC(VLOOKUP($E438,'Container Panel'!$B$41:$Z$100,$D438,0)/(VLOOKUP(BZ$276,UI!$A$12:$O$51,VLOOKUP(BZ$279,$B$276:$C$278,2,0),0)/1000))&gt;0),1,TRUNC(VLOOKUP($E438,'Container Panel'!$B$41:$Z$100,$D438,0)/(VLOOKUP(BZ$276,UI!$A$12:$O$51,VLOOKUP(BZ$279,$B$276:$C$278,2,0),0)/1000)))),"")</f>
        <v/>
      </c>
      <c r="CA438" s="145" t="str">
        <f>IFERROR(IF(AND(CA$272=list!$D$3,'Box Calculation'!CA$279&lt;&gt;"h",$E438&lt;&gt;0),0,IF(AND(CA$273=list!$D$2,$E438&lt;&gt;0,TRUNC(VLOOKUP($E438,'Container Panel'!$B$41:$Z$100,$D438,0)/(VLOOKUP(CA$276,UI!$A$12:$O$51,VLOOKUP(CA$279,$B$276:$C$278,2,0),0)/1000))&gt;0),1,TRUNC(VLOOKUP($E438,'Container Panel'!$B$41:$Z$100,$D438,0)/(VLOOKUP(CA$276,UI!$A$12:$O$51,VLOOKUP(CA$279,$B$276:$C$278,2,0),0)/1000)))),"")</f>
        <v/>
      </c>
      <c r="CB438" s="145" t="str">
        <f>IFERROR(IF(AND(CB$272=list!$D$3,'Box Calculation'!CB$279&lt;&gt;"h",$E438&lt;&gt;0),0,IF(AND(CB$273=list!$D$2,$E438&lt;&gt;0,TRUNC(VLOOKUP($E438,'Container Panel'!$B$41:$Z$100,$D438,0)/(VLOOKUP(CB$276,UI!$A$12:$O$51,VLOOKUP(CB$279,$B$276:$C$278,2,0),0)/1000))&gt;0),1,TRUNC(VLOOKUP($E438,'Container Panel'!$B$41:$Z$100,$D438,0)/(VLOOKUP(CB$276,UI!$A$12:$O$51,VLOOKUP(CB$279,$B$276:$C$278,2,0),0)/1000)))),"")</f>
        <v/>
      </c>
      <c r="CC438" s="145" t="str">
        <f>IFERROR(IF(AND(CC$272=list!$D$3,'Box Calculation'!CC$279&lt;&gt;"h",$E438&lt;&gt;0),0,IF(AND(CC$273=list!$D$2,$E438&lt;&gt;0,TRUNC(VLOOKUP($E438,'Container Panel'!$B$41:$Z$100,$D438,0)/(VLOOKUP(CC$276,UI!$A$12:$O$51,VLOOKUP(CC$279,$B$276:$C$278,2,0),0)/1000))&gt;0),1,TRUNC(VLOOKUP($E438,'Container Panel'!$B$41:$Z$100,$D438,0)/(VLOOKUP(CC$276,UI!$A$12:$O$51,VLOOKUP(CC$279,$B$276:$C$278,2,0),0)/1000)))),"")</f>
        <v/>
      </c>
      <c r="CD438" s="145" t="str">
        <f>IFERROR(IF(AND(CD$272=list!$D$3,'Box Calculation'!CD$279&lt;&gt;"h",$E438&lt;&gt;0),0,IF(AND(CD$273=list!$D$2,$E438&lt;&gt;0,TRUNC(VLOOKUP($E438,'Container Panel'!$B$41:$Z$100,$D438,0)/(VLOOKUP(CD$276,UI!$A$12:$O$51,VLOOKUP(CD$279,$B$276:$C$278,2,0),0)/1000))&gt;0),1,TRUNC(VLOOKUP($E438,'Container Panel'!$B$41:$Z$100,$D438,0)/(VLOOKUP(CD$276,UI!$A$12:$O$51,VLOOKUP(CD$279,$B$276:$C$278,2,0),0)/1000)))),"")</f>
        <v/>
      </c>
      <c r="CE438" s="145" t="str">
        <f>IFERROR(IF(AND(CE$272=list!$D$3,'Box Calculation'!CE$279&lt;&gt;"h",$E438&lt;&gt;0),0,IF(AND(CE$273=list!$D$2,$E438&lt;&gt;0,TRUNC(VLOOKUP($E438,'Container Panel'!$B$41:$Z$100,$D438,0)/(VLOOKUP(CE$276,UI!$A$12:$O$51,VLOOKUP(CE$279,$B$276:$C$278,2,0),0)/1000))&gt;0),1,TRUNC(VLOOKUP($E438,'Container Panel'!$B$41:$Z$100,$D438,0)/(VLOOKUP(CE$276,UI!$A$12:$O$51,VLOOKUP(CE$279,$B$276:$C$278,2,0),0)/1000)))),"")</f>
        <v/>
      </c>
      <c r="CF438" s="145" t="str">
        <f>IFERROR(IF(AND(CF$272=list!$D$3,'Box Calculation'!CF$279&lt;&gt;"h",$E438&lt;&gt;0),0,IF(AND(CF$273=list!$D$2,$E438&lt;&gt;0,TRUNC(VLOOKUP($E438,'Container Panel'!$B$41:$Z$100,$D438,0)/(VLOOKUP(CF$276,UI!$A$12:$O$51,VLOOKUP(CF$279,$B$276:$C$278,2,0),0)/1000))&gt;0),1,TRUNC(VLOOKUP($E438,'Container Panel'!$B$41:$Z$100,$D438,0)/(VLOOKUP(CF$276,UI!$A$12:$O$51,VLOOKUP(CF$279,$B$276:$C$278,2,0),0)/1000)))),"")</f>
        <v/>
      </c>
      <c r="CG438" s="145" t="str">
        <f>IFERROR(IF(AND(CG$272=list!$D$3,'Box Calculation'!CG$279&lt;&gt;"h",$E438&lt;&gt;0),0,IF(AND(CG$273=list!$D$2,$E438&lt;&gt;0,TRUNC(VLOOKUP($E438,'Container Panel'!$B$41:$Z$100,$D438,0)/(VLOOKUP(CG$276,UI!$A$12:$O$51,VLOOKUP(CG$279,$B$276:$C$278,2,0),0)/1000))&gt;0),1,TRUNC(VLOOKUP($E438,'Container Panel'!$B$41:$Z$100,$D438,0)/(VLOOKUP(CG$276,UI!$A$12:$O$51,VLOOKUP(CG$279,$B$276:$C$278,2,0),0)/1000)))),"")</f>
        <v/>
      </c>
      <c r="CH438" s="145" t="str">
        <f>IFERROR(IF(AND(CH$272=list!$D$3,'Box Calculation'!CH$279&lt;&gt;"h",$E438&lt;&gt;0),0,IF(AND(CH$273=list!$D$2,$E438&lt;&gt;0,TRUNC(VLOOKUP($E438,'Container Panel'!$B$41:$Z$100,$D438,0)/(VLOOKUP(CH$276,UI!$A$12:$O$51,VLOOKUP(CH$279,$B$276:$C$278,2,0),0)/1000))&gt;0),1,TRUNC(VLOOKUP($E438,'Container Panel'!$B$41:$Z$100,$D438,0)/(VLOOKUP(CH$276,UI!$A$12:$O$51,VLOOKUP(CH$279,$B$276:$C$278,2,0),0)/1000)))),"")</f>
        <v/>
      </c>
      <c r="CI438" s="145" t="str">
        <f>IFERROR(IF(AND(CI$272=list!$D$3,'Box Calculation'!CI$279&lt;&gt;"h",$E438&lt;&gt;0),0,IF(AND(CI$273=list!$D$2,$E438&lt;&gt;0,TRUNC(VLOOKUP($E438,'Container Panel'!$B$41:$Z$100,$D438,0)/(VLOOKUP(CI$276,UI!$A$12:$O$51,VLOOKUP(CI$279,$B$276:$C$278,2,0),0)/1000))&gt;0),1,TRUNC(VLOOKUP($E438,'Container Panel'!$B$41:$Z$100,$D438,0)/(VLOOKUP(CI$276,UI!$A$12:$O$51,VLOOKUP(CI$279,$B$276:$C$278,2,0),0)/1000)))),"")</f>
        <v/>
      </c>
      <c r="CJ438" s="145" t="str">
        <f>IFERROR(IF(AND(CJ$272=list!$D$3,'Box Calculation'!CJ$279&lt;&gt;"h",$E438&lt;&gt;0),0,IF(AND(CJ$273=list!$D$2,$E438&lt;&gt;0,TRUNC(VLOOKUP($E438,'Container Panel'!$B$41:$Z$100,$D438,0)/(VLOOKUP(CJ$276,UI!$A$12:$O$51,VLOOKUP(CJ$279,$B$276:$C$278,2,0),0)/1000))&gt;0),1,TRUNC(VLOOKUP($E438,'Container Panel'!$B$41:$Z$100,$D438,0)/(VLOOKUP(CJ$276,UI!$A$12:$O$51,VLOOKUP(CJ$279,$B$276:$C$278,2,0),0)/1000)))),"")</f>
        <v/>
      </c>
      <c r="CK438" s="145" t="str">
        <f>IFERROR(IF(AND(CK$272=list!$D$3,'Box Calculation'!CK$279&lt;&gt;"h",$E438&lt;&gt;0),0,IF(AND(CK$273=list!$D$2,$E438&lt;&gt;0,TRUNC(VLOOKUP($E438,'Container Panel'!$B$41:$Z$100,$D438,0)/(VLOOKUP(CK$276,UI!$A$12:$O$51,VLOOKUP(CK$279,$B$276:$C$278,2,0),0)/1000))&gt;0),1,TRUNC(VLOOKUP($E438,'Container Panel'!$B$41:$Z$100,$D438,0)/(VLOOKUP(CK$276,UI!$A$12:$O$51,VLOOKUP(CK$279,$B$276:$C$278,2,0),0)/1000)))),"")</f>
        <v/>
      </c>
      <c r="CL438" s="145" t="str">
        <f>IFERROR(IF(AND(CL$272=list!$D$3,'Box Calculation'!CL$279&lt;&gt;"h",$E438&lt;&gt;0),0,IF(AND(CL$273=list!$D$2,$E438&lt;&gt;0,TRUNC(VLOOKUP($E438,'Container Panel'!$B$41:$Z$100,$D438,0)/(VLOOKUP(CL$276,UI!$A$12:$O$51,VLOOKUP(CL$279,$B$276:$C$278,2,0),0)/1000))&gt;0),1,TRUNC(VLOOKUP($E438,'Container Panel'!$B$41:$Z$100,$D438,0)/(VLOOKUP(CL$276,UI!$A$12:$O$51,VLOOKUP(CL$279,$B$276:$C$278,2,0),0)/1000)))),"")</f>
        <v/>
      </c>
      <c r="CM438" s="145" t="str">
        <f>IFERROR(IF(AND(CM$272=list!$D$3,'Box Calculation'!CM$279&lt;&gt;"h",$E438&lt;&gt;0),0,IF(AND(CM$273=list!$D$2,$E438&lt;&gt;0,TRUNC(VLOOKUP($E438,'Container Panel'!$B$41:$Z$100,$D438,0)/(VLOOKUP(CM$276,UI!$A$12:$O$51,VLOOKUP(CM$279,$B$276:$C$278,2,0),0)/1000))&gt;0),1,TRUNC(VLOOKUP($E438,'Container Panel'!$B$41:$Z$100,$D438,0)/(VLOOKUP(CM$276,UI!$A$12:$O$51,VLOOKUP(CM$279,$B$276:$C$278,2,0),0)/1000)))),"")</f>
        <v/>
      </c>
      <c r="CN438" s="145" t="str">
        <f>IFERROR(IF(AND(CN$272=list!$D$3,'Box Calculation'!CN$279&lt;&gt;"h",$E438&lt;&gt;0),0,IF(AND(CN$273=list!$D$2,$E438&lt;&gt;0,TRUNC(VLOOKUP($E438,'Container Panel'!$B$41:$Z$100,$D438,0)/(VLOOKUP(CN$276,UI!$A$12:$O$51,VLOOKUP(CN$279,$B$276:$C$278,2,0),0)/1000))&gt;0),1,TRUNC(VLOOKUP($E438,'Container Panel'!$B$41:$Z$100,$D438,0)/(VLOOKUP(CN$276,UI!$A$12:$O$51,VLOOKUP(CN$279,$B$276:$C$278,2,0),0)/1000)))),"")</f>
        <v/>
      </c>
      <c r="CO438" s="145" t="str">
        <f>IFERROR(IF(AND(CO$272=list!$D$3,'Box Calculation'!CO$279&lt;&gt;"h",$E438&lt;&gt;0),0,IF(AND(CO$273=list!$D$2,$E438&lt;&gt;0,TRUNC(VLOOKUP($E438,'Container Panel'!$B$41:$Z$100,$D438,0)/(VLOOKUP(CO$276,UI!$A$12:$O$51,VLOOKUP(CO$279,$B$276:$C$278,2,0),0)/1000))&gt;0),1,TRUNC(VLOOKUP($E438,'Container Panel'!$B$41:$Z$100,$D438,0)/(VLOOKUP(CO$276,UI!$A$12:$O$51,VLOOKUP(CO$279,$B$276:$C$278,2,0),0)/1000)))),"")</f>
        <v/>
      </c>
      <c r="CP438" s="145" t="str">
        <f>IFERROR(IF(AND(CP$272=list!$D$3,'Box Calculation'!CP$279&lt;&gt;"h",$E438&lt;&gt;0),0,IF(AND(CP$273=list!$D$2,$E438&lt;&gt;0,TRUNC(VLOOKUP($E438,'Container Panel'!$B$41:$Z$100,$D438,0)/(VLOOKUP(CP$276,UI!$A$12:$O$51,VLOOKUP(CP$279,$B$276:$C$278,2,0),0)/1000))&gt;0),1,TRUNC(VLOOKUP($E438,'Container Panel'!$B$41:$Z$100,$D438,0)/(VLOOKUP(CP$276,UI!$A$12:$O$51,VLOOKUP(CP$279,$B$276:$C$278,2,0),0)/1000)))),"")</f>
        <v/>
      </c>
      <c r="CQ438" s="145" t="str">
        <f>IFERROR(IF(AND(CQ$272=list!$D$3,'Box Calculation'!CQ$279&lt;&gt;"h",$E438&lt;&gt;0),0,IF(AND(CQ$273=list!$D$2,$E438&lt;&gt;0,TRUNC(VLOOKUP($E438,'Container Panel'!$B$41:$Z$100,$D438,0)/(VLOOKUP(CQ$276,UI!$A$12:$O$51,VLOOKUP(CQ$279,$B$276:$C$278,2,0),0)/1000))&gt;0),1,TRUNC(VLOOKUP($E438,'Container Panel'!$B$41:$Z$100,$D438,0)/(VLOOKUP(CQ$276,UI!$A$12:$O$51,VLOOKUP(CQ$279,$B$276:$C$278,2,0),0)/1000)))),"")</f>
        <v/>
      </c>
      <c r="CR438" s="145" t="str">
        <f>IFERROR(IF(AND(CR$272=list!$D$3,'Box Calculation'!CR$279&lt;&gt;"h",$E438&lt;&gt;0),0,IF(AND(CR$273=list!$D$2,$E438&lt;&gt;0,TRUNC(VLOOKUP($E438,'Container Panel'!$B$41:$Z$100,$D438,0)/(VLOOKUP(CR$276,UI!$A$12:$O$51,VLOOKUP(CR$279,$B$276:$C$278,2,0),0)/1000))&gt;0),1,TRUNC(VLOOKUP($E438,'Container Panel'!$B$41:$Z$100,$D438,0)/(VLOOKUP(CR$276,UI!$A$12:$O$51,VLOOKUP(CR$279,$B$276:$C$278,2,0),0)/1000)))),"")</f>
        <v/>
      </c>
      <c r="CS438" s="145" t="str">
        <f>IFERROR(IF(AND(CS$272=list!$D$3,'Box Calculation'!CS$279&lt;&gt;"h",$E438&lt;&gt;0),0,IF(AND(CS$273=list!$D$2,$E438&lt;&gt;0,TRUNC(VLOOKUP($E438,'Container Panel'!$B$41:$Z$100,$D438,0)/(VLOOKUP(CS$276,UI!$A$12:$O$51,VLOOKUP(CS$279,$B$276:$C$278,2,0),0)/1000))&gt;0),1,TRUNC(VLOOKUP($E438,'Container Panel'!$B$41:$Z$100,$D438,0)/(VLOOKUP(CS$276,UI!$A$12:$O$51,VLOOKUP(CS$279,$B$276:$C$278,2,0),0)/1000)))),"")</f>
        <v/>
      </c>
      <c r="CT438" s="145" t="str">
        <f>IFERROR(IF(AND(CT$272=list!$D$3,'Box Calculation'!CT$279&lt;&gt;"h",$E438&lt;&gt;0),0,IF(AND(CT$273=list!$D$2,$E438&lt;&gt;0,TRUNC(VLOOKUP($E438,'Container Panel'!$B$41:$Z$100,$D438,0)/(VLOOKUP(CT$276,UI!$A$12:$O$51,VLOOKUP(CT$279,$B$276:$C$278,2,0),0)/1000))&gt;0),1,TRUNC(VLOOKUP($E438,'Container Panel'!$B$41:$Z$100,$D438,0)/(VLOOKUP(CT$276,UI!$A$12:$O$51,VLOOKUP(CT$279,$B$276:$C$278,2,0),0)/1000)))),"")</f>
        <v/>
      </c>
      <c r="CU438" s="145" t="str">
        <f>IFERROR(IF(AND(CU$272=list!$D$3,'Box Calculation'!CU$279&lt;&gt;"h",$E438&lt;&gt;0),0,IF(AND(CU$273=list!$D$2,$E438&lt;&gt;0,TRUNC(VLOOKUP($E438,'Container Panel'!$B$41:$Z$100,$D438,0)/(VLOOKUP(CU$276,UI!$A$12:$O$51,VLOOKUP(CU$279,$B$276:$C$278,2,0),0)/1000))&gt;0),1,TRUNC(VLOOKUP($E438,'Container Panel'!$B$41:$Z$100,$D438,0)/(VLOOKUP(CU$276,UI!$A$12:$O$51,VLOOKUP(CU$279,$B$276:$C$278,2,0),0)/1000)))),"")</f>
        <v/>
      </c>
      <c r="CV438" s="145" t="str">
        <f>IFERROR(IF(AND(CV$272=list!$D$3,'Box Calculation'!CV$279&lt;&gt;"h",$E438&lt;&gt;0),0,IF(AND(CV$273=list!$D$2,$E438&lt;&gt;0,TRUNC(VLOOKUP($E438,'Container Panel'!$B$41:$Z$100,$D438,0)/(VLOOKUP(CV$276,UI!$A$12:$O$51,VLOOKUP(CV$279,$B$276:$C$278,2,0),0)/1000))&gt;0),1,TRUNC(VLOOKUP($E438,'Container Panel'!$B$41:$Z$100,$D438,0)/(VLOOKUP(CV$276,UI!$A$12:$O$51,VLOOKUP(CV$279,$B$276:$C$278,2,0),0)/1000)))),"")</f>
        <v/>
      </c>
      <c r="CW438" s="145" t="str">
        <f>IFERROR(IF(AND(CW$272=list!$D$3,'Box Calculation'!CW$279&lt;&gt;"h",$E438&lt;&gt;0),0,IF(AND(CW$273=list!$D$2,$E438&lt;&gt;0,TRUNC(VLOOKUP($E438,'Container Panel'!$B$41:$Z$100,$D438,0)/(VLOOKUP(CW$276,UI!$A$12:$O$51,VLOOKUP(CW$279,$B$276:$C$278,2,0),0)/1000))&gt;0),1,TRUNC(VLOOKUP($E438,'Container Panel'!$B$41:$Z$100,$D438,0)/(VLOOKUP(CW$276,UI!$A$12:$O$51,VLOOKUP(CW$279,$B$276:$C$278,2,0),0)/1000)))),"")</f>
        <v/>
      </c>
      <c r="CX438" s="145" t="str">
        <f>IFERROR(IF(AND(CX$272=list!$D$3,'Box Calculation'!CX$279&lt;&gt;"h",$E438&lt;&gt;0),0,IF(AND(CX$273=list!$D$2,$E438&lt;&gt;0,TRUNC(VLOOKUP($E438,'Container Panel'!$B$41:$Z$100,$D438,0)/(VLOOKUP(CX$276,UI!$A$12:$O$51,VLOOKUP(CX$279,$B$276:$C$278,2,0),0)/1000))&gt;0),1,TRUNC(VLOOKUP($E438,'Container Panel'!$B$41:$Z$100,$D438,0)/(VLOOKUP(CX$276,UI!$A$12:$O$51,VLOOKUP(CX$279,$B$276:$C$278,2,0),0)/1000)))),"")</f>
        <v/>
      </c>
      <c r="CY438" s="145" t="str">
        <f>IFERROR(IF(AND(CY$272=list!$D$3,'Box Calculation'!CY$279&lt;&gt;"h",$E438&lt;&gt;0),0,IF(AND(CY$273=list!$D$2,$E438&lt;&gt;0,TRUNC(VLOOKUP($E438,'Container Panel'!$B$41:$Z$100,$D438,0)/(VLOOKUP(CY$276,UI!$A$12:$O$51,VLOOKUP(CY$279,$B$276:$C$278,2,0),0)/1000))&gt;0),1,TRUNC(VLOOKUP($E438,'Container Panel'!$B$41:$Z$100,$D438,0)/(VLOOKUP(CY$276,UI!$A$12:$O$51,VLOOKUP(CY$279,$B$276:$C$278,2,0),0)/1000)))),"")</f>
        <v/>
      </c>
      <c r="CZ438" s="145" t="str">
        <f>IFERROR(IF(AND(CZ$272=list!$D$3,'Box Calculation'!CZ$279&lt;&gt;"h",$E438&lt;&gt;0),0,IF(AND(CZ$273=list!$D$2,$E438&lt;&gt;0,TRUNC(VLOOKUP($E438,'Container Panel'!$B$41:$Z$100,$D438,0)/(VLOOKUP(CZ$276,UI!$A$12:$O$51,VLOOKUP(CZ$279,$B$276:$C$278,2,0),0)/1000))&gt;0),1,TRUNC(VLOOKUP($E438,'Container Panel'!$B$41:$Z$100,$D438,0)/(VLOOKUP(CZ$276,UI!$A$12:$O$51,VLOOKUP(CZ$279,$B$276:$C$278,2,0),0)/1000)))),"")</f>
        <v/>
      </c>
      <c r="DA438" s="145" t="str">
        <f>IFERROR(IF(AND(DA$272=list!$D$3,'Box Calculation'!DA$279&lt;&gt;"h",$E438&lt;&gt;0),0,IF(AND(DA$273=list!$D$2,$E438&lt;&gt;0,TRUNC(VLOOKUP($E438,'Container Panel'!$B$41:$Z$100,$D438,0)/(VLOOKUP(DA$276,UI!$A$12:$O$51,VLOOKUP(DA$279,$B$276:$C$278,2,0),0)/1000))&gt;0),1,TRUNC(VLOOKUP($E438,'Container Panel'!$B$41:$Z$100,$D438,0)/(VLOOKUP(DA$276,UI!$A$12:$O$51,VLOOKUP(DA$279,$B$276:$C$278,2,0),0)/1000)))),"")</f>
        <v/>
      </c>
      <c r="DB438" s="145" t="str">
        <f>IFERROR(IF(AND(DB$272=list!$D$3,'Box Calculation'!DB$279&lt;&gt;"h",$E438&lt;&gt;0),0,IF(AND(DB$273=list!$D$2,$E438&lt;&gt;0,TRUNC(VLOOKUP($E438,'Container Panel'!$B$41:$Z$100,$D438,0)/(VLOOKUP(DB$276,UI!$A$12:$O$51,VLOOKUP(DB$279,$B$276:$C$278,2,0),0)/1000))&gt;0),1,TRUNC(VLOOKUP($E438,'Container Panel'!$B$41:$Z$100,$D438,0)/(VLOOKUP(DB$276,UI!$A$12:$O$51,VLOOKUP(DB$279,$B$276:$C$278,2,0),0)/1000)))),"")</f>
        <v/>
      </c>
      <c r="DC438" s="145" t="str">
        <f>IFERROR(IF(AND(DC$272=list!$D$3,'Box Calculation'!DC$279&lt;&gt;"h",$E438&lt;&gt;0),0,IF(AND(DC$273=list!$D$2,$E438&lt;&gt;0,TRUNC(VLOOKUP($E438,'Container Panel'!$B$41:$Z$100,$D438,0)/(VLOOKUP(DC$276,UI!$A$12:$O$51,VLOOKUP(DC$279,$B$276:$C$278,2,0),0)/1000))&gt;0),1,TRUNC(VLOOKUP($E438,'Container Panel'!$B$41:$Z$100,$D438,0)/(VLOOKUP(DC$276,UI!$A$12:$O$51,VLOOKUP(DC$279,$B$276:$C$278,2,0),0)/1000)))),"")</f>
        <v/>
      </c>
      <c r="DD438" s="145" t="str">
        <f>IFERROR(IF(AND(DD$272=list!$D$3,'Box Calculation'!DD$279&lt;&gt;"h",$E438&lt;&gt;0),0,IF(AND(DD$273=list!$D$2,$E438&lt;&gt;0,TRUNC(VLOOKUP($E438,'Container Panel'!$B$41:$Z$100,$D438,0)/(VLOOKUP(DD$276,UI!$A$12:$O$51,VLOOKUP(DD$279,$B$276:$C$278,2,0),0)/1000))&gt;0),1,TRUNC(VLOOKUP($E438,'Container Panel'!$B$41:$Z$100,$D438,0)/(VLOOKUP(DD$276,UI!$A$12:$O$51,VLOOKUP(DD$279,$B$276:$C$278,2,0),0)/1000)))),"")</f>
        <v/>
      </c>
      <c r="DE438" s="145" t="str">
        <f>IFERROR(IF(AND(DE$272=list!$D$3,'Box Calculation'!DE$279&lt;&gt;"h",$E438&lt;&gt;0),0,IF(AND(DE$273=list!$D$2,$E438&lt;&gt;0,TRUNC(VLOOKUP($E438,'Container Panel'!$B$41:$Z$100,$D438,0)/(VLOOKUP(DE$276,UI!$A$12:$O$51,VLOOKUP(DE$279,$B$276:$C$278,2,0),0)/1000))&gt;0),1,TRUNC(VLOOKUP($E438,'Container Panel'!$B$41:$Z$100,$D438,0)/(VLOOKUP(DE$276,UI!$A$12:$O$51,VLOOKUP(DE$279,$B$276:$C$278,2,0),0)/1000)))),"")</f>
        <v/>
      </c>
      <c r="DF438" s="145" t="str">
        <f>IFERROR(IF(AND(DF$272=list!$D$3,'Box Calculation'!DF$279&lt;&gt;"h",$E438&lt;&gt;0),0,IF(AND(DF$273=list!$D$2,$E438&lt;&gt;0,TRUNC(VLOOKUP($E438,'Container Panel'!$B$41:$Z$100,$D438,0)/(VLOOKUP(DF$276,UI!$A$12:$O$51,VLOOKUP(DF$279,$B$276:$C$278,2,0),0)/1000))&gt;0),1,TRUNC(VLOOKUP($E438,'Container Panel'!$B$41:$Z$100,$D438,0)/(VLOOKUP(DF$276,UI!$A$12:$O$51,VLOOKUP(DF$279,$B$276:$C$278,2,0),0)/1000)))),"")</f>
        <v/>
      </c>
      <c r="DG438" s="145" t="str">
        <f>IFERROR(IF(AND(DG$272=list!$D$3,'Box Calculation'!DG$279&lt;&gt;"h",$E438&lt;&gt;0),0,IF(AND(DG$273=list!$D$2,$E438&lt;&gt;0,TRUNC(VLOOKUP($E438,'Container Panel'!$B$41:$Z$100,$D438,0)/(VLOOKUP(DG$276,UI!$A$12:$O$51,VLOOKUP(DG$279,$B$276:$C$278,2,0),0)/1000))&gt;0),1,TRUNC(VLOOKUP($E438,'Container Panel'!$B$41:$Z$100,$D438,0)/(VLOOKUP(DG$276,UI!$A$12:$O$51,VLOOKUP(DG$279,$B$276:$C$278,2,0),0)/1000)))),"")</f>
        <v/>
      </c>
      <c r="DH438" s="145" t="str">
        <f>IFERROR(IF(AND(DH$272=list!$D$3,'Box Calculation'!DH$279&lt;&gt;"h",$E438&lt;&gt;0),0,IF(AND(DH$273=list!$D$2,$E438&lt;&gt;0,TRUNC(VLOOKUP($E438,'Container Panel'!$B$41:$Z$100,$D438,0)/(VLOOKUP(DH$276,UI!$A$12:$O$51,VLOOKUP(DH$279,$B$276:$C$278,2,0),0)/1000))&gt;0),1,TRUNC(VLOOKUP($E438,'Container Panel'!$B$41:$Z$100,$D438,0)/(VLOOKUP(DH$276,UI!$A$12:$O$51,VLOOKUP(DH$279,$B$276:$C$278,2,0),0)/1000)))),"")</f>
        <v/>
      </c>
      <c r="DI438" s="145" t="str">
        <f>IFERROR(IF(AND(DI$272=list!$D$3,'Box Calculation'!DI$279&lt;&gt;"h",$E438&lt;&gt;0),0,IF(AND(DI$273=list!$D$2,$E438&lt;&gt;0,TRUNC(VLOOKUP($E438,'Container Panel'!$B$41:$Z$100,$D438,0)/(VLOOKUP(DI$276,UI!$A$12:$O$51,VLOOKUP(DI$279,$B$276:$C$278,2,0),0)/1000))&gt;0),1,TRUNC(VLOOKUP($E438,'Container Panel'!$B$41:$Z$100,$D438,0)/(VLOOKUP(DI$276,UI!$A$12:$O$51,VLOOKUP(DI$279,$B$276:$C$278,2,0),0)/1000)))),"")</f>
        <v/>
      </c>
      <c r="DJ438" s="145" t="str">
        <f>IFERROR(IF(AND(DJ$272=list!$D$3,'Box Calculation'!DJ$279&lt;&gt;"h",$E438&lt;&gt;0),0,IF(AND(DJ$273=list!$D$2,$E438&lt;&gt;0,TRUNC(VLOOKUP($E438,'Container Panel'!$B$41:$Z$100,$D438,0)/(VLOOKUP(DJ$276,UI!$A$12:$O$51,VLOOKUP(DJ$279,$B$276:$C$278,2,0),0)/1000))&gt;0),1,TRUNC(VLOOKUP($E438,'Container Panel'!$B$41:$Z$100,$D438,0)/(VLOOKUP(DJ$276,UI!$A$12:$O$51,VLOOKUP(DJ$279,$B$276:$C$278,2,0),0)/1000)))),"")</f>
        <v/>
      </c>
      <c r="DK438" s="145" t="str">
        <f>IFERROR(IF(AND(DK$272=list!$D$3,'Box Calculation'!DK$279&lt;&gt;"h",$E438&lt;&gt;0),0,IF(AND(DK$273=list!$D$2,$E438&lt;&gt;0,TRUNC(VLOOKUP($E438,'Container Panel'!$B$41:$Z$100,$D438,0)/(VLOOKUP(DK$276,UI!$A$12:$O$51,VLOOKUP(DK$279,$B$276:$C$278,2,0),0)/1000))&gt;0),1,TRUNC(VLOOKUP($E438,'Container Panel'!$B$41:$Z$100,$D438,0)/(VLOOKUP(DK$276,UI!$A$12:$O$51,VLOOKUP(DK$279,$B$276:$C$278,2,0),0)/1000)))),"")</f>
        <v/>
      </c>
      <c r="DL438" s="145" t="str">
        <f>IFERROR(IF(AND(DL$272=list!$D$3,'Box Calculation'!DL$279&lt;&gt;"h",$E438&lt;&gt;0),0,IF(AND(DL$273=list!$D$2,$E438&lt;&gt;0,TRUNC(VLOOKUP($E438,'Container Panel'!$B$41:$Z$100,$D438,0)/(VLOOKUP(DL$276,UI!$A$12:$O$51,VLOOKUP(DL$279,$B$276:$C$278,2,0),0)/1000))&gt;0),1,TRUNC(VLOOKUP($E438,'Container Panel'!$B$41:$Z$100,$D438,0)/(VLOOKUP(DL$276,UI!$A$12:$O$51,VLOOKUP(DL$279,$B$276:$C$278,2,0),0)/1000)))),"")</f>
        <v/>
      </c>
      <c r="DM438" s="145" t="str">
        <f>IFERROR(IF(AND(DM$272=list!$D$3,'Box Calculation'!DM$279&lt;&gt;"h",$E438&lt;&gt;0),0,IF(AND(DM$273=list!$D$2,$E438&lt;&gt;0,TRUNC(VLOOKUP($E438,'Container Panel'!$B$41:$Z$100,$D438,0)/(VLOOKUP(DM$276,UI!$A$12:$O$51,VLOOKUP(DM$279,$B$276:$C$278,2,0),0)/1000))&gt;0),1,TRUNC(VLOOKUP($E438,'Container Panel'!$B$41:$Z$100,$D438,0)/(VLOOKUP(DM$276,UI!$A$12:$O$51,VLOOKUP(DM$279,$B$276:$C$278,2,0),0)/1000)))),"")</f>
        <v/>
      </c>
      <c r="DN438" s="145" t="str">
        <f>IFERROR(IF(AND(DN$272=list!$D$3,'Box Calculation'!DN$279&lt;&gt;"h",$E438&lt;&gt;0),0,IF(AND(DN$273=list!$D$2,$E438&lt;&gt;0,TRUNC(VLOOKUP($E438,'Container Panel'!$B$41:$Z$100,$D438,0)/(VLOOKUP(DN$276,UI!$A$12:$O$51,VLOOKUP(DN$279,$B$276:$C$278,2,0),0)/1000))&gt;0),1,TRUNC(VLOOKUP($E438,'Container Panel'!$B$41:$Z$100,$D438,0)/(VLOOKUP(DN$276,UI!$A$12:$O$51,VLOOKUP(DN$279,$B$276:$C$278,2,0),0)/1000)))),"")</f>
        <v/>
      </c>
      <c r="DO438" s="145" t="str">
        <f>IFERROR(IF(AND(DO$272=list!$D$3,'Box Calculation'!DO$279&lt;&gt;"h",$E438&lt;&gt;0),0,IF(AND(DO$273=list!$D$2,$E438&lt;&gt;0,TRUNC(VLOOKUP($E438,'Container Panel'!$B$41:$Z$100,$D438,0)/(VLOOKUP(DO$276,UI!$A$12:$O$51,VLOOKUP(DO$279,$B$276:$C$278,2,0),0)/1000))&gt;0),1,TRUNC(VLOOKUP($E438,'Container Panel'!$B$41:$Z$100,$D438,0)/(VLOOKUP(DO$276,UI!$A$12:$O$51,VLOOKUP(DO$279,$B$276:$C$278,2,0),0)/1000)))),"")</f>
        <v/>
      </c>
      <c r="DP438" s="145" t="str">
        <f>IFERROR(IF(AND(DP$272=list!$D$3,'Box Calculation'!DP$279&lt;&gt;"h",$E438&lt;&gt;0),0,IF(AND(DP$273=list!$D$2,$E438&lt;&gt;0,TRUNC(VLOOKUP($E438,'Container Panel'!$B$41:$Z$100,$D438,0)/(VLOOKUP(DP$276,UI!$A$12:$O$51,VLOOKUP(DP$279,$B$276:$C$278,2,0),0)/1000))&gt;0),1,TRUNC(VLOOKUP($E438,'Container Panel'!$B$41:$Z$100,$D438,0)/(VLOOKUP(DP$276,UI!$A$12:$O$51,VLOOKUP(DP$279,$B$276:$C$278,2,0),0)/1000)))),"")</f>
        <v/>
      </c>
      <c r="DQ438" s="145" t="str">
        <f>IFERROR(IF(AND(DQ$272=list!$D$3,'Box Calculation'!DQ$279&lt;&gt;"h",$E438&lt;&gt;0),0,IF(AND(DQ$273=list!$D$2,$E438&lt;&gt;0,TRUNC(VLOOKUP($E438,'Container Panel'!$B$41:$Z$100,$D438,0)/(VLOOKUP(DQ$276,UI!$A$12:$O$51,VLOOKUP(DQ$279,$B$276:$C$278,2,0),0)/1000))&gt;0),1,TRUNC(VLOOKUP($E438,'Container Panel'!$B$41:$Z$100,$D438,0)/(VLOOKUP(DQ$276,UI!$A$12:$O$51,VLOOKUP(DQ$279,$B$276:$C$278,2,0),0)/1000)))),"")</f>
        <v/>
      </c>
      <c r="DR438" s="145" t="str">
        <f>IFERROR(IF(AND(DR$272=list!$D$3,'Box Calculation'!DR$279&lt;&gt;"h",$E438&lt;&gt;0),0,IF(AND(DR$273=list!$D$2,$E438&lt;&gt;0,TRUNC(VLOOKUP($E438,'Container Panel'!$B$41:$Z$100,$D438,0)/(VLOOKUP(DR$276,UI!$A$12:$O$51,VLOOKUP(DR$279,$B$276:$C$278,2,0),0)/1000))&gt;0),1,TRUNC(VLOOKUP($E438,'Container Panel'!$B$41:$Z$100,$D438,0)/(VLOOKUP(DR$276,UI!$A$12:$O$51,VLOOKUP(DR$279,$B$276:$C$278,2,0),0)/1000)))),"")</f>
        <v/>
      </c>
      <c r="DS438" s="145" t="str">
        <f>IFERROR(IF(AND(DS$272=list!$D$3,'Box Calculation'!DS$279&lt;&gt;"h",$E438&lt;&gt;0),0,IF(AND(DS$273=list!$D$2,$E438&lt;&gt;0,TRUNC(VLOOKUP($E438,'Container Panel'!$B$41:$Z$100,$D438,0)/(VLOOKUP(DS$276,UI!$A$12:$O$51,VLOOKUP(DS$279,$B$276:$C$278,2,0),0)/1000))&gt;0),1,TRUNC(VLOOKUP($E438,'Container Panel'!$B$41:$Z$100,$D438,0)/(VLOOKUP(DS$276,UI!$A$12:$O$51,VLOOKUP(DS$279,$B$276:$C$278,2,0),0)/1000)))),"")</f>
        <v/>
      </c>
      <c r="DT438" s="145" t="str">
        <f>IFERROR(IF(AND(DT$272=list!$D$3,'Box Calculation'!DT$279&lt;&gt;"h",$E438&lt;&gt;0),0,IF(AND(DT$273=list!$D$2,$E438&lt;&gt;0,TRUNC(VLOOKUP($E438,'Container Panel'!$B$41:$Z$100,$D438,0)/(VLOOKUP(DT$276,UI!$A$12:$O$51,VLOOKUP(DT$279,$B$276:$C$278,2,0),0)/1000))&gt;0),1,TRUNC(VLOOKUP($E438,'Container Panel'!$B$41:$Z$100,$D438,0)/(VLOOKUP(DT$276,UI!$A$12:$O$51,VLOOKUP(DT$279,$B$276:$C$278,2,0),0)/1000)))),"")</f>
        <v/>
      </c>
      <c r="DU438" s="145" t="str">
        <f>IFERROR(IF(AND(DU$272=list!$D$3,'Box Calculation'!DU$279&lt;&gt;"h",$E438&lt;&gt;0),0,IF(AND(DU$273=list!$D$2,$E438&lt;&gt;0,TRUNC(VLOOKUP($E438,'Container Panel'!$B$41:$Z$100,$D438,0)/(VLOOKUP(DU$276,UI!$A$12:$O$51,VLOOKUP(DU$279,$B$276:$C$278,2,0),0)/1000))&gt;0),1,TRUNC(VLOOKUP($E438,'Container Panel'!$B$41:$Z$100,$D438,0)/(VLOOKUP(DU$276,UI!$A$12:$O$51,VLOOKUP(DU$279,$B$276:$C$278,2,0),0)/1000)))),"")</f>
        <v/>
      </c>
      <c r="DV438" s="145" t="str">
        <f>IFERROR(IF(AND(DV$272=list!$D$3,'Box Calculation'!DV$279&lt;&gt;"h",$E438&lt;&gt;0),0,IF(AND(DV$273=list!$D$2,$E438&lt;&gt;0,TRUNC(VLOOKUP($E438,'Container Panel'!$B$41:$Z$100,$D438,0)/(VLOOKUP(DV$276,UI!$A$12:$O$51,VLOOKUP(DV$279,$B$276:$C$278,2,0),0)/1000))&gt;0),1,TRUNC(VLOOKUP($E438,'Container Panel'!$B$41:$Z$100,$D438,0)/(VLOOKUP(DV$276,UI!$A$12:$O$51,VLOOKUP(DV$279,$B$276:$C$278,2,0),0)/1000)))),"")</f>
        <v/>
      </c>
      <c r="DW438" s="145" t="str">
        <f>IFERROR(IF(AND(DW$272=list!$D$3,'Box Calculation'!DW$279&lt;&gt;"h",$E438&lt;&gt;0),0,IF(AND(DW$273=list!$D$2,$E438&lt;&gt;0,TRUNC(VLOOKUP($E438,'Container Panel'!$B$41:$Z$100,$D438,0)/(VLOOKUP(DW$276,UI!$A$12:$O$51,VLOOKUP(DW$279,$B$276:$C$278,2,0),0)/1000))&gt;0),1,TRUNC(VLOOKUP($E438,'Container Panel'!$B$41:$Z$100,$D438,0)/(VLOOKUP(DW$276,UI!$A$12:$O$51,VLOOKUP(DW$279,$B$276:$C$278,2,0),0)/1000)))),"")</f>
        <v/>
      </c>
      <c r="DX438" s="145" t="str">
        <f>IFERROR(IF(AND(DX$272=list!$D$3,'Box Calculation'!DX$279&lt;&gt;"h",$E438&lt;&gt;0),0,IF(AND(DX$273=list!$D$2,$E438&lt;&gt;0,TRUNC(VLOOKUP($E438,'Container Panel'!$B$41:$Z$100,$D438,0)/(VLOOKUP(DX$276,UI!$A$12:$O$51,VLOOKUP(DX$279,$B$276:$C$278,2,0),0)/1000))&gt;0),1,TRUNC(VLOOKUP($E438,'Container Panel'!$B$41:$Z$100,$D438,0)/(VLOOKUP(DX$276,UI!$A$12:$O$51,VLOOKUP(DX$279,$B$276:$C$278,2,0),0)/1000)))),"")</f>
        <v/>
      </c>
      <c r="DY438" s="145" t="str">
        <f>IFERROR(IF(AND(DY$272=list!$D$3,'Box Calculation'!DY$279&lt;&gt;"h",$E438&lt;&gt;0),0,IF(AND(DY$273=list!$D$2,$E438&lt;&gt;0,TRUNC(VLOOKUP($E438,'Container Panel'!$B$41:$Z$100,$D438,0)/(VLOOKUP(DY$276,UI!$A$12:$O$51,VLOOKUP(DY$279,$B$276:$C$278,2,0),0)/1000))&gt;0),1,TRUNC(VLOOKUP($E438,'Container Panel'!$B$41:$Z$100,$D438,0)/(VLOOKUP(DY$276,UI!$A$12:$O$51,VLOOKUP(DY$279,$B$276:$C$278,2,0),0)/1000)))),"")</f>
        <v/>
      </c>
      <c r="DZ438" s="145" t="str">
        <f>IFERROR(IF(AND(DZ$272=list!$D$3,'Box Calculation'!DZ$279&lt;&gt;"h",$E438&lt;&gt;0),0,IF(AND(DZ$273=list!$D$2,$E438&lt;&gt;0,TRUNC(VLOOKUP($E438,'Container Panel'!$B$41:$Z$100,$D438,0)/(VLOOKUP(DZ$276,UI!$A$12:$O$51,VLOOKUP(DZ$279,$B$276:$C$278,2,0),0)/1000))&gt;0),1,TRUNC(VLOOKUP($E438,'Container Panel'!$B$41:$Z$100,$D438,0)/(VLOOKUP(DZ$276,UI!$A$12:$O$51,VLOOKUP(DZ$279,$B$276:$C$278,2,0),0)/1000)))),"")</f>
        <v/>
      </c>
      <c r="EA438" s="145" t="str">
        <f>IFERROR(IF(AND(EA$272=list!$D$3,'Box Calculation'!EA$279&lt;&gt;"h",$E438&lt;&gt;0),0,IF(AND(EA$273=list!$D$2,$E438&lt;&gt;0,TRUNC(VLOOKUP($E438,'Container Panel'!$B$41:$Z$100,$D438,0)/(VLOOKUP(EA$276,UI!$A$12:$O$51,VLOOKUP(EA$279,$B$276:$C$278,2,0),0)/1000))&gt;0),1,TRUNC(VLOOKUP($E438,'Container Panel'!$B$41:$Z$100,$D438,0)/(VLOOKUP(EA$276,UI!$A$12:$O$51,VLOOKUP(EA$279,$B$276:$C$278,2,0),0)/1000)))),"")</f>
        <v/>
      </c>
      <c r="EB438" s="145" t="str">
        <f>IFERROR(IF(AND(EB$272=list!$D$3,'Box Calculation'!EB$279&lt;&gt;"h",$E438&lt;&gt;0),0,IF(AND(EB$273=list!$D$2,$E438&lt;&gt;0,TRUNC(VLOOKUP($E438,'Container Panel'!$B$41:$Z$100,$D438,0)/(VLOOKUP(EB$276,UI!$A$12:$O$51,VLOOKUP(EB$279,$B$276:$C$278,2,0),0)/1000))&gt;0),1,TRUNC(VLOOKUP($E438,'Container Panel'!$B$41:$Z$100,$D438,0)/(VLOOKUP(EB$276,UI!$A$12:$O$51,VLOOKUP(EB$279,$B$276:$C$278,2,0),0)/1000)))),"")</f>
        <v/>
      </c>
      <c r="EC438" s="145" t="str">
        <f>IFERROR(IF(AND(EC$272=list!$D$3,'Box Calculation'!EC$279&lt;&gt;"h",$E438&lt;&gt;0),0,IF(AND(EC$273=list!$D$2,$E438&lt;&gt;0,TRUNC(VLOOKUP($E438,'Container Panel'!$B$41:$Z$100,$D438,0)/(VLOOKUP(EC$276,UI!$A$12:$O$51,VLOOKUP(EC$279,$B$276:$C$278,2,0),0)/1000))&gt;0),1,TRUNC(VLOOKUP($E438,'Container Panel'!$B$41:$Z$100,$D438,0)/(VLOOKUP(EC$276,UI!$A$12:$O$51,VLOOKUP(EC$279,$B$276:$C$278,2,0),0)/1000)))),"")</f>
        <v/>
      </c>
      <c r="ED438" s="145" t="str">
        <f>IFERROR(IF(AND(ED$272=list!$D$3,'Box Calculation'!ED$279&lt;&gt;"h",$E438&lt;&gt;0),0,IF(AND(ED$273=list!$D$2,$E438&lt;&gt;0,TRUNC(VLOOKUP($E438,'Container Panel'!$B$41:$Z$100,$D438,0)/(VLOOKUP(ED$276,UI!$A$12:$O$51,VLOOKUP(ED$279,$B$276:$C$278,2,0),0)/1000))&gt;0),1,TRUNC(VLOOKUP($E438,'Container Panel'!$B$41:$Z$100,$D438,0)/(VLOOKUP(ED$276,UI!$A$12:$O$51,VLOOKUP(ED$279,$B$276:$C$278,2,0),0)/1000)))),"")</f>
        <v/>
      </c>
      <c r="EE438" s="145" t="str">
        <f>IFERROR(IF(AND(EE$272=list!$D$3,'Box Calculation'!EE$279&lt;&gt;"h",$E438&lt;&gt;0),0,IF(AND(EE$273=list!$D$2,$E438&lt;&gt;0,TRUNC(VLOOKUP($E438,'Container Panel'!$B$41:$Z$100,$D438,0)/(VLOOKUP(EE$276,UI!$A$12:$O$51,VLOOKUP(EE$279,$B$276:$C$278,2,0),0)/1000))&gt;0),1,TRUNC(VLOOKUP($E438,'Container Panel'!$B$41:$Z$100,$D438,0)/(VLOOKUP(EE$276,UI!$A$12:$O$51,VLOOKUP(EE$279,$B$276:$C$278,2,0),0)/1000)))),"")</f>
        <v/>
      </c>
      <c r="EF438" s="145" t="str">
        <f>IFERROR(IF(AND(EF$272=list!$D$3,'Box Calculation'!EF$279&lt;&gt;"h",$E438&lt;&gt;0),0,IF(AND(EF$273=list!$D$2,$E438&lt;&gt;0,TRUNC(VLOOKUP($E438,'Container Panel'!$B$41:$Z$100,$D438,0)/(VLOOKUP(EF$276,UI!$A$12:$O$51,VLOOKUP(EF$279,$B$276:$C$278,2,0),0)/1000))&gt;0),1,TRUNC(VLOOKUP($E438,'Container Panel'!$B$41:$Z$100,$D438,0)/(VLOOKUP(EF$276,UI!$A$12:$O$51,VLOOKUP(EF$279,$B$276:$C$278,2,0),0)/1000)))),"")</f>
        <v/>
      </c>
      <c r="EG438" s="145" t="str">
        <f>IFERROR(IF(AND(EG$272=list!$D$3,'Box Calculation'!EG$279&lt;&gt;"h",$E438&lt;&gt;0),0,IF(AND(EG$273=list!$D$2,$E438&lt;&gt;0,TRUNC(VLOOKUP($E438,'Container Panel'!$B$41:$Z$100,$D438,0)/(VLOOKUP(EG$276,UI!$A$12:$O$51,VLOOKUP(EG$279,$B$276:$C$278,2,0),0)/1000))&gt;0),1,TRUNC(VLOOKUP($E438,'Container Panel'!$B$41:$Z$100,$D438,0)/(VLOOKUP(EG$276,UI!$A$12:$O$51,VLOOKUP(EG$279,$B$276:$C$278,2,0),0)/1000)))),"")</f>
        <v/>
      </c>
      <c r="EH438" s="145" t="str">
        <f>IFERROR(IF(AND(EH$272=list!$D$3,'Box Calculation'!EH$279&lt;&gt;"h",$E438&lt;&gt;0),0,IF(AND(EH$273=list!$D$2,$E438&lt;&gt;0,TRUNC(VLOOKUP($E438,'Container Panel'!$B$41:$Z$100,$D438,0)/(VLOOKUP(EH$276,UI!$A$12:$O$51,VLOOKUP(EH$279,$B$276:$C$278,2,0),0)/1000))&gt;0),1,TRUNC(VLOOKUP($E438,'Container Panel'!$B$41:$Z$100,$D438,0)/(VLOOKUP(EH$276,UI!$A$12:$O$51,VLOOKUP(EH$279,$B$276:$C$278,2,0),0)/1000)))),"")</f>
        <v/>
      </c>
      <c r="EI438" s="145" t="str">
        <f>IFERROR(IF(AND(EI$272=list!$D$3,'Box Calculation'!EI$279&lt;&gt;"h",$E438&lt;&gt;0),0,IF(AND(EI$273=list!$D$2,$E438&lt;&gt;0,TRUNC(VLOOKUP($E438,'Container Panel'!$B$41:$Z$100,$D438,0)/(VLOOKUP(EI$276,UI!$A$12:$O$51,VLOOKUP(EI$279,$B$276:$C$278,2,0),0)/1000))&gt;0),1,TRUNC(VLOOKUP($E438,'Container Panel'!$B$41:$Z$100,$D438,0)/(VLOOKUP(EI$276,UI!$A$12:$O$51,VLOOKUP(EI$279,$B$276:$C$278,2,0),0)/1000)))),"")</f>
        <v/>
      </c>
      <c r="EJ438" s="145" t="str">
        <f>IFERROR(IF(AND(EJ$272=list!$D$3,'Box Calculation'!EJ$279&lt;&gt;"h",$E438&lt;&gt;0),0,IF(AND(EJ$273=list!$D$2,$E438&lt;&gt;0,TRUNC(VLOOKUP($E438,'Container Panel'!$B$41:$Z$100,$D438,0)/(VLOOKUP(EJ$276,UI!$A$12:$O$51,VLOOKUP(EJ$279,$B$276:$C$278,2,0),0)/1000))&gt;0),1,TRUNC(VLOOKUP($E438,'Container Panel'!$B$41:$Z$100,$D438,0)/(VLOOKUP(EJ$276,UI!$A$12:$O$51,VLOOKUP(EJ$279,$B$276:$C$278,2,0),0)/1000)))),"")</f>
        <v/>
      </c>
      <c r="EK438" s="145" t="str">
        <f>IFERROR(IF(AND(EK$272=list!$D$3,'Box Calculation'!EK$279&lt;&gt;"h",$E438&lt;&gt;0),0,IF(AND(EK$273=list!$D$2,$E438&lt;&gt;0,TRUNC(VLOOKUP($E438,'Container Panel'!$B$41:$Z$100,$D438,0)/(VLOOKUP(EK$276,UI!$A$12:$O$51,VLOOKUP(EK$279,$B$276:$C$278,2,0),0)/1000))&gt;0),1,TRUNC(VLOOKUP($E438,'Container Panel'!$B$41:$Z$100,$D438,0)/(VLOOKUP(EK$276,UI!$A$12:$O$51,VLOOKUP(EK$279,$B$276:$C$278,2,0),0)/1000)))),"")</f>
        <v/>
      </c>
      <c r="EL438" s="145" t="str">
        <f>IFERROR(IF(AND(EL$272=list!$D$3,'Box Calculation'!EL$279&lt;&gt;"h",$E438&lt;&gt;0),0,IF(AND(EL$273=list!$D$2,$E438&lt;&gt;0,TRUNC(VLOOKUP($E438,'Container Panel'!$B$41:$Z$100,$D438,0)/(VLOOKUP(EL$276,UI!$A$12:$O$51,VLOOKUP(EL$279,$B$276:$C$278,2,0),0)/1000))&gt;0),1,TRUNC(VLOOKUP($E438,'Container Panel'!$B$41:$Z$100,$D438,0)/(VLOOKUP(EL$276,UI!$A$12:$O$51,VLOOKUP(EL$279,$B$276:$C$278,2,0),0)/1000)))),"")</f>
        <v/>
      </c>
      <c r="EM438" s="145" t="str">
        <f>IFERROR(IF(AND(EM$272=list!$D$3,'Box Calculation'!EM$279&lt;&gt;"h",$E438&lt;&gt;0),0,IF(AND(EM$273=list!$D$2,$E438&lt;&gt;0,TRUNC(VLOOKUP($E438,'Container Panel'!$B$41:$Z$100,$D438,0)/(VLOOKUP(EM$276,UI!$A$12:$O$51,VLOOKUP(EM$279,$B$276:$C$278,2,0),0)/1000))&gt;0),1,TRUNC(VLOOKUP($E438,'Container Panel'!$B$41:$Z$100,$D438,0)/(VLOOKUP(EM$276,UI!$A$12:$O$51,VLOOKUP(EM$279,$B$276:$C$278,2,0),0)/1000)))),"")</f>
        <v/>
      </c>
      <c r="EN438" s="145" t="str">
        <f>IFERROR(IF(AND(EN$272=list!$D$3,'Box Calculation'!EN$279&lt;&gt;"h",$E438&lt;&gt;0),0,IF(AND(EN$273=list!$D$2,$E438&lt;&gt;0,TRUNC(VLOOKUP($E438,'Container Panel'!$B$41:$Z$100,$D438,0)/(VLOOKUP(EN$276,UI!$A$12:$O$51,VLOOKUP(EN$279,$B$276:$C$278,2,0),0)/1000))&gt;0),1,TRUNC(VLOOKUP($E438,'Container Panel'!$B$41:$Z$100,$D438,0)/(VLOOKUP(EN$276,UI!$A$12:$O$51,VLOOKUP(EN$279,$B$276:$C$278,2,0),0)/1000)))),"")</f>
        <v/>
      </c>
      <c r="EO438" s="145" t="str">
        <f>IFERROR(IF(AND(EO$272=list!$D$3,'Box Calculation'!EO$279&lt;&gt;"h",$E438&lt;&gt;0),0,IF(AND(EO$273=list!$D$2,$E438&lt;&gt;0,TRUNC(VLOOKUP($E438,'Container Panel'!$B$41:$Z$100,$D438,0)/(VLOOKUP(EO$276,UI!$A$12:$O$51,VLOOKUP(EO$279,$B$276:$C$278,2,0),0)/1000))&gt;0),1,TRUNC(VLOOKUP($E438,'Container Panel'!$B$41:$Z$100,$D438,0)/(VLOOKUP(EO$276,UI!$A$12:$O$51,VLOOKUP(EO$279,$B$276:$C$278,2,0),0)/1000)))),"")</f>
        <v/>
      </c>
      <c r="EP438" s="145" t="str">
        <f>IFERROR(IF(AND(EP$272=list!$D$3,'Box Calculation'!EP$279&lt;&gt;"h",$E438&lt;&gt;0),0,IF(AND(EP$273=list!$D$2,$E438&lt;&gt;0,TRUNC(VLOOKUP($E438,'Container Panel'!$B$41:$Z$100,$D438,0)/(VLOOKUP(EP$276,UI!$A$12:$O$51,VLOOKUP(EP$279,$B$276:$C$278,2,0),0)/1000))&gt;0),1,TRUNC(VLOOKUP($E438,'Container Panel'!$B$41:$Z$100,$D438,0)/(VLOOKUP(EP$276,UI!$A$12:$O$51,VLOOKUP(EP$279,$B$276:$C$278,2,0),0)/1000)))),"")</f>
        <v/>
      </c>
      <c r="EQ438" s="145" t="str">
        <f>IFERROR(IF(AND(EQ$272=list!$D$3,'Box Calculation'!EQ$279&lt;&gt;"h",$E438&lt;&gt;0),0,IF(AND(EQ$273=list!$D$2,$E438&lt;&gt;0,TRUNC(VLOOKUP($E438,'Container Panel'!$B$41:$Z$100,$D438,0)/(VLOOKUP(EQ$276,UI!$A$12:$O$51,VLOOKUP(EQ$279,$B$276:$C$278,2,0),0)/1000))&gt;0),1,TRUNC(VLOOKUP($E438,'Container Panel'!$B$41:$Z$100,$D438,0)/(VLOOKUP(EQ$276,UI!$A$12:$O$51,VLOOKUP(EQ$279,$B$276:$C$278,2,0),0)/1000)))),"")</f>
        <v/>
      </c>
      <c r="ER438" s="145" t="str">
        <f>IFERROR(IF(AND(ER$272=list!$D$3,'Box Calculation'!ER$279&lt;&gt;"h",$E438&lt;&gt;0),0,IF(AND(ER$273=list!$D$2,$E438&lt;&gt;0,TRUNC(VLOOKUP($E438,'Container Panel'!$B$41:$Z$100,$D438,0)/(VLOOKUP(ER$276,UI!$A$12:$O$51,VLOOKUP(ER$279,$B$276:$C$278,2,0),0)/1000))&gt;0),1,TRUNC(VLOOKUP($E438,'Container Panel'!$B$41:$Z$100,$D438,0)/(VLOOKUP(ER$276,UI!$A$12:$O$51,VLOOKUP(ER$279,$B$276:$C$278,2,0),0)/1000)))),"")</f>
        <v/>
      </c>
      <c r="ES438" s="145" t="str">
        <f>IFERROR(IF(AND(ES$272=list!$D$3,'Box Calculation'!ES$279&lt;&gt;"h",$E438&lt;&gt;0),0,IF(AND(ES$273=list!$D$2,$E438&lt;&gt;0,TRUNC(VLOOKUP($E438,'Container Panel'!$B$41:$Z$100,$D438,0)/(VLOOKUP(ES$276,UI!$A$12:$O$51,VLOOKUP(ES$279,$B$276:$C$278,2,0),0)/1000))&gt;0),1,TRUNC(VLOOKUP($E438,'Container Panel'!$B$41:$Z$100,$D438,0)/(VLOOKUP(ES$276,UI!$A$12:$O$51,VLOOKUP(ES$279,$B$276:$C$278,2,0),0)/1000)))),"")</f>
        <v/>
      </c>
      <c r="ET438" s="145" t="str">
        <f>IFERROR(IF(AND(ET$272=list!$D$3,'Box Calculation'!ET$279&lt;&gt;"h",$E438&lt;&gt;0),0,IF(AND(ET$273=list!$D$2,$E438&lt;&gt;0,TRUNC(VLOOKUP($E438,'Container Panel'!$B$41:$Z$100,$D438,0)/(VLOOKUP(ET$276,UI!$A$12:$O$51,VLOOKUP(ET$279,$B$276:$C$278,2,0),0)/1000))&gt;0),1,TRUNC(VLOOKUP($E438,'Container Panel'!$B$41:$Z$100,$D438,0)/(VLOOKUP(ET$276,UI!$A$12:$O$51,VLOOKUP(ET$279,$B$276:$C$278,2,0),0)/1000)))),"")</f>
        <v/>
      </c>
      <c r="EU438" s="145" t="str">
        <f>IFERROR(IF(AND(EU$272=list!$D$3,'Box Calculation'!EU$279&lt;&gt;"h",$E438&lt;&gt;0),0,IF(AND(EU$273=list!$D$2,$E438&lt;&gt;0,TRUNC(VLOOKUP($E438,'Container Panel'!$B$41:$Z$100,$D438,0)/(VLOOKUP(EU$276,UI!$A$12:$O$51,VLOOKUP(EU$279,$B$276:$C$278,2,0),0)/1000))&gt;0),1,TRUNC(VLOOKUP($E438,'Container Panel'!$B$41:$Z$100,$D438,0)/(VLOOKUP(EU$276,UI!$A$12:$O$51,VLOOKUP(EU$279,$B$276:$C$278,2,0),0)/1000)))),"")</f>
        <v/>
      </c>
      <c r="EV438" s="145" t="str">
        <f>IFERROR(IF(AND(EV$272=list!$D$3,'Box Calculation'!EV$279&lt;&gt;"h",$E438&lt;&gt;0),0,IF(AND(EV$273=list!$D$2,$E438&lt;&gt;0,TRUNC(VLOOKUP($E438,'Container Panel'!$B$41:$Z$100,$D438,0)/(VLOOKUP(EV$276,UI!$A$12:$O$51,VLOOKUP(EV$279,$B$276:$C$278,2,0),0)/1000))&gt;0),1,TRUNC(VLOOKUP($E438,'Container Panel'!$B$41:$Z$100,$D438,0)/(VLOOKUP(EV$276,UI!$A$12:$O$51,VLOOKUP(EV$279,$B$276:$C$278,2,0),0)/1000)))),"")</f>
        <v/>
      </c>
      <c r="EW438" s="145" t="str">
        <f>IFERROR(IF(AND(EW$272=list!$D$3,'Box Calculation'!EW$279&lt;&gt;"h",$E438&lt;&gt;0),0,IF(AND(EW$273=list!$D$2,$E438&lt;&gt;0,TRUNC(VLOOKUP($E438,'Container Panel'!$B$41:$Z$100,$D438,0)/(VLOOKUP(EW$276,UI!$A$12:$O$51,VLOOKUP(EW$279,$B$276:$C$278,2,0),0)/1000))&gt;0),1,TRUNC(VLOOKUP($E438,'Container Panel'!$B$41:$Z$100,$D438,0)/(VLOOKUP(EW$276,UI!$A$12:$O$51,VLOOKUP(EW$279,$B$276:$C$278,2,0),0)/1000)))),"")</f>
        <v/>
      </c>
      <c r="EX438" s="145" t="str">
        <f>IFERROR(IF(AND(EX$272=list!$D$3,'Box Calculation'!EX$279&lt;&gt;"h",$E438&lt;&gt;0),0,IF(AND(EX$273=list!$D$2,$E438&lt;&gt;0,TRUNC(VLOOKUP($E438,'Container Panel'!$B$41:$Z$100,$D438,0)/(VLOOKUP(EX$276,UI!$A$12:$O$51,VLOOKUP(EX$279,$B$276:$C$278,2,0),0)/1000))&gt;0),1,TRUNC(VLOOKUP($E438,'Container Panel'!$B$41:$Z$100,$D438,0)/(VLOOKUP(EX$276,UI!$A$12:$O$51,VLOOKUP(EX$279,$B$276:$C$278,2,0),0)/1000)))),"")</f>
        <v/>
      </c>
      <c r="EY438" s="145" t="str">
        <f>IFERROR(IF(AND(EY$272=list!$D$3,'Box Calculation'!EY$279&lt;&gt;"h",$E438&lt;&gt;0),0,IF(AND(EY$273=list!$D$2,$E438&lt;&gt;0,TRUNC(VLOOKUP($E438,'Container Panel'!$B$41:$Z$100,$D438,0)/(VLOOKUP(EY$276,UI!$A$12:$O$51,VLOOKUP(EY$279,$B$276:$C$278,2,0),0)/1000))&gt;0),1,TRUNC(VLOOKUP($E438,'Container Panel'!$B$41:$Z$100,$D438,0)/(VLOOKUP(EY$276,UI!$A$12:$O$51,VLOOKUP(EY$279,$B$276:$C$278,2,0),0)/1000)))),"")</f>
        <v/>
      </c>
      <c r="EZ438" s="145" t="str">
        <f>IFERROR(IF(AND(EZ$272=list!$D$3,'Box Calculation'!EZ$279&lt;&gt;"h",$E438&lt;&gt;0),0,IF(AND(EZ$273=list!$D$2,$E438&lt;&gt;0,TRUNC(VLOOKUP($E438,'Container Panel'!$B$41:$Z$100,$D438,0)/(VLOOKUP(EZ$276,UI!$A$12:$O$51,VLOOKUP(EZ$279,$B$276:$C$278,2,0),0)/1000))&gt;0),1,TRUNC(VLOOKUP($E438,'Container Panel'!$B$41:$Z$100,$D438,0)/(VLOOKUP(EZ$276,UI!$A$12:$O$51,VLOOKUP(EZ$279,$B$276:$C$278,2,0),0)/1000)))),"")</f>
        <v/>
      </c>
      <c r="FA438" s="145" t="str">
        <f>IFERROR(IF(AND(FA$272=list!$D$3,'Box Calculation'!FA$279&lt;&gt;"h",$E438&lt;&gt;0),0,IF(AND(FA$273=list!$D$2,$E438&lt;&gt;0,TRUNC(VLOOKUP($E438,'Container Panel'!$B$41:$Z$100,$D438,0)/(VLOOKUP(FA$276,UI!$A$12:$O$51,VLOOKUP(FA$279,$B$276:$C$278,2,0),0)/1000))&gt;0),1,TRUNC(VLOOKUP($E438,'Container Panel'!$B$41:$Z$100,$D438,0)/(VLOOKUP(FA$276,UI!$A$12:$O$51,VLOOKUP(FA$279,$B$276:$C$278,2,0),0)/1000)))),"")</f>
        <v/>
      </c>
      <c r="FB438" s="145" t="str">
        <f>IFERROR(IF(AND(FB$272=list!$D$3,'Box Calculation'!FB$279&lt;&gt;"h",$E438&lt;&gt;0),0,IF(AND(FB$273=list!$D$2,$E438&lt;&gt;0,TRUNC(VLOOKUP($E438,'Container Panel'!$B$41:$Z$100,$D438,0)/(VLOOKUP(FB$276,UI!$A$12:$O$51,VLOOKUP(FB$279,$B$276:$C$278,2,0),0)/1000))&gt;0),1,TRUNC(VLOOKUP($E438,'Container Panel'!$B$41:$Z$100,$D438,0)/(VLOOKUP(FB$276,UI!$A$12:$O$51,VLOOKUP(FB$279,$B$276:$C$278,2,0),0)/1000)))),"")</f>
        <v/>
      </c>
      <c r="FC438" s="145" t="str">
        <f>IFERROR(IF(AND(FC$272=list!$D$3,'Box Calculation'!FC$279&lt;&gt;"h",$E438&lt;&gt;0),0,IF(AND(FC$273=list!$D$2,$E438&lt;&gt;0,TRUNC(VLOOKUP($E438,'Container Panel'!$B$41:$Z$100,$D438,0)/(VLOOKUP(FC$276,UI!$A$12:$O$51,VLOOKUP(FC$279,$B$276:$C$278,2,0),0)/1000))&gt;0),1,TRUNC(VLOOKUP($E438,'Container Panel'!$B$41:$Z$100,$D438,0)/(VLOOKUP(FC$276,UI!$A$12:$O$51,VLOOKUP(FC$279,$B$276:$C$278,2,0),0)/1000)))),"")</f>
        <v/>
      </c>
      <c r="FD438" s="145" t="str">
        <f>IFERROR(IF(AND(FD$272=list!$D$3,'Box Calculation'!FD$279&lt;&gt;"h",$E438&lt;&gt;0),0,IF(AND(FD$273=list!$D$2,$E438&lt;&gt;0,TRUNC(VLOOKUP($E438,'Container Panel'!$B$41:$Z$100,$D438,0)/(VLOOKUP(FD$276,UI!$A$12:$O$51,VLOOKUP(FD$279,$B$276:$C$278,2,0),0)/1000))&gt;0),1,TRUNC(VLOOKUP($E438,'Container Panel'!$B$41:$Z$100,$D438,0)/(VLOOKUP(FD$276,UI!$A$12:$O$51,VLOOKUP(FD$279,$B$276:$C$278,2,0),0)/1000)))),"")</f>
        <v/>
      </c>
      <c r="FE438" s="145" t="str">
        <f>IFERROR(IF(AND(FE$272=list!$D$3,'Box Calculation'!FE$279&lt;&gt;"h",$E438&lt;&gt;0),0,IF(AND(FE$273=list!$D$2,$E438&lt;&gt;0,TRUNC(VLOOKUP($E438,'Container Panel'!$B$41:$Z$100,$D438,0)/(VLOOKUP(FE$276,UI!$A$12:$O$51,VLOOKUP(FE$279,$B$276:$C$278,2,0),0)/1000))&gt;0),1,TRUNC(VLOOKUP($E438,'Container Panel'!$B$41:$Z$100,$D438,0)/(VLOOKUP(FE$276,UI!$A$12:$O$51,VLOOKUP(FE$279,$B$276:$C$278,2,0),0)/1000)))),"")</f>
        <v/>
      </c>
      <c r="FF438" s="145" t="str">
        <f>IFERROR(IF(AND(FF$272=list!$D$3,'Box Calculation'!FF$279&lt;&gt;"h",$E438&lt;&gt;0),0,IF(AND(FF$273=list!$D$2,$E438&lt;&gt;0,TRUNC(VLOOKUP($E438,'Container Panel'!$B$41:$Z$100,$D438,0)/(VLOOKUP(FF$276,UI!$A$12:$O$51,VLOOKUP(FF$279,$B$276:$C$278,2,0),0)/1000))&gt;0),1,TRUNC(VLOOKUP($E438,'Container Panel'!$B$41:$Z$100,$D438,0)/(VLOOKUP(FF$276,UI!$A$12:$O$51,VLOOKUP(FF$279,$B$276:$C$278,2,0),0)/1000)))),"")</f>
        <v/>
      </c>
      <c r="FG438" s="145" t="str">
        <f>IFERROR(IF(AND(FG$272=list!$D$3,'Box Calculation'!FG$279&lt;&gt;"h",$E438&lt;&gt;0),0,IF(AND(FG$273=list!$D$2,$E438&lt;&gt;0,TRUNC(VLOOKUP($E438,'Container Panel'!$B$41:$Z$100,$D438,0)/(VLOOKUP(FG$276,UI!$A$12:$O$51,VLOOKUP(FG$279,$B$276:$C$278,2,0),0)/1000))&gt;0),1,TRUNC(VLOOKUP($E438,'Container Panel'!$B$41:$Z$100,$D438,0)/(VLOOKUP(FG$276,UI!$A$12:$O$51,VLOOKUP(FG$279,$B$276:$C$278,2,0),0)/1000)))),"")</f>
        <v/>
      </c>
      <c r="FH438" s="145" t="str">
        <f>IFERROR(IF(AND(FH$272=list!$D$3,'Box Calculation'!FH$279&lt;&gt;"h",$E438&lt;&gt;0),0,IF(AND(FH$273=list!$D$2,$E438&lt;&gt;0,TRUNC(VLOOKUP($E438,'Container Panel'!$B$41:$Z$100,$D438,0)/(VLOOKUP(FH$276,UI!$A$12:$O$51,VLOOKUP(FH$279,$B$276:$C$278,2,0),0)/1000))&gt;0),1,TRUNC(VLOOKUP($E438,'Container Panel'!$B$41:$Z$100,$D438,0)/(VLOOKUP(FH$276,UI!$A$12:$O$51,VLOOKUP(FH$279,$B$276:$C$278,2,0),0)/1000)))),"")</f>
        <v/>
      </c>
      <c r="FI438" s="145" t="str">
        <f>IFERROR(IF(AND(FI$272=list!$D$3,'Box Calculation'!FI$279&lt;&gt;"h",$E438&lt;&gt;0),0,IF(AND(FI$273=list!$D$2,$E438&lt;&gt;0,TRUNC(VLOOKUP($E438,'Container Panel'!$B$41:$Z$100,$D438,0)/(VLOOKUP(FI$276,UI!$A$12:$O$51,VLOOKUP(FI$279,$B$276:$C$278,2,0),0)/1000))&gt;0),1,TRUNC(VLOOKUP($E438,'Container Panel'!$B$41:$Z$100,$D438,0)/(VLOOKUP(FI$276,UI!$A$12:$O$51,VLOOKUP(FI$279,$B$276:$C$278,2,0),0)/1000)))),"")</f>
        <v/>
      </c>
      <c r="FJ438" s="145" t="str">
        <f>IFERROR(IF(AND(FJ$272=list!$D$3,'Box Calculation'!FJ$279&lt;&gt;"h",$E438&lt;&gt;0),0,IF(AND(FJ$273=list!$D$2,$E438&lt;&gt;0,TRUNC(VLOOKUP($E438,'Container Panel'!$B$41:$Z$100,$D438,0)/(VLOOKUP(FJ$276,UI!$A$12:$O$51,VLOOKUP(FJ$279,$B$276:$C$278,2,0),0)/1000))&gt;0),1,TRUNC(VLOOKUP($E438,'Container Panel'!$B$41:$Z$100,$D438,0)/(VLOOKUP(FJ$276,UI!$A$12:$O$51,VLOOKUP(FJ$279,$B$276:$C$278,2,0),0)/1000)))),"")</f>
        <v/>
      </c>
      <c r="FK438" s="145" t="str">
        <f>IFERROR(IF(AND(FK$272=list!$D$3,'Box Calculation'!FK$279&lt;&gt;"h",$E438&lt;&gt;0),0,IF(AND(FK$273=list!$D$2,$E438&lt;&gt;0,TRUNC(VLOOKUP($E438,'Container Panel'!$B$41:$Z$100,$D438,0)/(VLOOKUP(FK$276,UI!$A$12:$O$51,VLOOKUP(FK$279,$B$276:$C$278,2,0),0)/1000))&gt;0),1,TRUNC(VLOOKUP($E438,'Container Panel'!$B$41:$Z$100,$D438,0)/(VLOOKUP(FK$276,UI!$A$12:$O$51,VLOOKUP(FK$279,$B$276:$C$278,2,0),0)/1000)))),"")</f>
        <v/>
      </c>
      <c r="FL438" s="145" t="str">
        <f>IFERROR(IF(AND(FL$272=list!$D$3,'Box Calculation'!FL$279&lt;&gt;"h",$E438&lt;&gt;0),0,IF(AND(FL$273=list!$D$2,$E438&lt;&gt;0,TRUNC(VLOOKUP($E438,'Container Panel'!$B$41:$Z$100,$D438,0)/(VLOOKUP(FL$276,UI!$A$12:$O$51,VLOOKUP(FL$279,$B$276:$C$278,2,0),0)/1000))&gt;0),1,TRUNC(VLOOKUP($E438,'Container Panel'!$B$41:$Z$100,$D438,0)/(VLOOKUP(FL$276,UI!$A$12:$O$51,VLOOKUP(FL$279,$B$276:$C$278,2,0),0)/1000)))),"")</f>
        <v/>
      </c>
      <c r="FM438" s="145" t="str">
        <f>IFERROR(IF(AND(FM$272=list!$D$3,'Box Calculation'!FM$279&lt;&gt;"h",$E438&lt;&gt;0),0,IF(AND(FM$273=list!$D$2,$E438&lt;&gt;0,TRUNC(VLOOKUP($E438,'Container Panel'!$B$41:$Z$100,$D438,0)/(VLOOKUP(FM$276,UI!$A$12:$O$51,VLOOKUP(FM$279,$B$276:$C$278,2,0),0)/1000))&gt;0),1,TRUNC(VLOOKUP($E438,'Container Panel'!$B$41:$Z$100,$D438,0)/(VLOOKUP(FM$276,UI!$A$12:$O$51,VLOOKUP(FM$279,$B$276:$C$278,2,0),0)/1000)))),"")</f>
        <v/>
      </c>
      <c r="FN438" s="145" t="str">
        <f>IFERROR(IF(AND(FN$272=list!$D$3,'Box Calculation'!FN$279&lt;&gt;"h",$E438&lt;&gt;0),0,IF(AND(FN$273=list!$D$2,$E438&lt;&gt;0,TRUNC(VLOOKUP($E438,'Container Panel'!$B$41:$Z$100,$D438,0)/(VLOOKUP(FN$276,UI!$A$12:$O$51,VLOOKUP(FN$279,$B$276:$C$278,2,0),0)/1000))&gt;0),1,TRUNC(VLOOKUP($E438,'Container Panel'!$B$41:$Z$100,$D438,0)/(VLOOKUP(FN$276,UI!$A$12:$O$51,VLOOKUP(FN$279,$B$276:$C$278,2,0),0)/1000)))),"")</f>
        <v/>
      </c>
      <c r="FO438" s="145" t="str">
        <f>IFERROR(IF(AND(FO$272=list!$D$3,'Box Calculation'!FO$279&lt;&gt;"h",$E438&lt;&gt;0),0,IF(AND(FO$273=list!$D$2,$E438&lt;&gt;0,TRUNC(VLOOKUP($E438,'Container Panel'!$B$41:$Z$100,$D438,0)/(VLOOKUP(FO$276,UI!$A$12:$O$51,VLOOKUP(FO$279,$B$276:$C$278,2,0),0)/1000))&gt;0),1,TRUNC(VLOOKUP($E438,'Container Panel'!$B$41:$Z$100,$D438,0)/(VLOOKUP(FO$276,UI!$A$12:$O$51,VLOOKUP(FO$279,$B$276:$C$278,2,0),0)/1000)))),"")</f>
        <v/>
      </c>
      <c r="FP438" s="145" t="str">
        <f>IFERROR(IF(AND(FP$272=list!$D$3,'Box Calculation'!FP$279&lt;&gt;"h",$E438&lt;&gt;0),0,IF(AND(FP$273=list!$D$2,$E438&lt;&gt;0,TRUNC(VLOOKUP($E438,'Container Panel'!$B$41:$Z$100,$D438,0)/(VLOOKUP(FP$276,UI!$A$12:$O$51,VLOOKUP(FP$279,$B$276:$C$278,2,0),0)/1000))&gt;0),1,TRUNC(VLOOKUP($E438,'Container Panel'!$B$41:$Z$100,$D438,0)/(VLOOKUP(FP$276,UI!$A$12:$O$51,VLOOKUP(FP$279,$B$276:$C$278,2,0),0)/1000)))),"")</f>
        <v/>
      </c>
      <c r="FQ438" s="145" t="str">
        <f>IFERROR(IF(AND(FQ$272=list!$D$3,'Box Calculation'!FQ$279&lt;&gt;"h",$E438&lt;&gt;0),0,IF(AND(FQ$273=list!$D$2,$E438&lt;&gt;0,TRUNC(VLOOKUP($E438,'Container Panel'!$B$41:$Z$100,$D438,0)/(VLOOKUP(FQ$276,UI!$A$12:$O$51,VLOOKUP(FQ$279,$B$276:$C$278,2,0),0)/1000))&gt;0),1,TRUNC(VLOOKUP($E438,'Container Panel'!$B$41:$Z$100,$D438,0)/(VLOOKUP(FQ$276,UI!$A$12:$O$51,VLOOKUP(FQ$279,$B$276:$C$278,2,0),0)/1000)))),"")</f>
        <v/>
      </c>
      <c r="FR438" s="145" t="str">
        <f>IFERROR(IF(AND(FR$272=list!$D$3,'Box Calculation'!FR$279&lt;&gt;"h",$E438&lt;&gt;0),0,IF(AND(FR$273=list!$D$2,$E438&lt;&gt;0,TRUNC(VLOOKUP($E438,'Container Panel'!$B$41:$Z$100,$D438,0)/(VLOOKUP(FR$276,UI!$A$12:$O$51,VLOOKUP(FR$279,$B$276:$C$278,2,0),0)/1000))&gt;0),1,TRUNC(VLOOKUP($E438,'Container Panel'!$B$41:$Z$100,$D438,0)/(VLOOKUP(FR$276,UI!$A$12:$O$51,VLOOKUP(FR$279,$B$276:$C$278,2,0),0)/1000)))),"")</f>
        <v/>
      </c>
      <c r="FS438" s="145" t="str">
        <f>IFERROR(IF(AND(FS$272=list!$D$3,'Box Calculation'!FS$279&lt;&gt;"h",$E438&lt;&gt;0),0,IF(AND(FS$273=list!$D$2,$E438&lt;&gt;0,TRUNC(VLOOKUP($E438,'Container Panel'!$B$41:$Z$100,$D438,0)/(VLOOKUP(FS$276,UI!$A$12:$O$51,VLOOKUP(FS$279,$B$276:$C$278,2,0),0)/1000))&gt;0),1,TRUNC(VLOOKUP($E438,'Container Panel'!$B$41:$Z$100,$D438,0)/(VLOOKUP(FS$276,UI!$A$12:$O$51,VLOOKUP(FS$279,$B$276:$C$278,2,0),0)/1000)))),"")</f>
        <v/>
      </c>
      <c r="FT438" s="145" t="str">
        <f>IFERROR(IF(AND(FT$272=list!$D$3,'Box Calculation'!FT$279&lt;&gt;"h",$E438&lt;&gt;0),0,IF(AND(FT$273=list!$D$2,$E438&lt;&gt;0,TRUNC(VLOOKUP($E438,'Container Panel'!$B$41:$Z$100,$D438,0)/(VLOOKUP(FT$276,UI!$A$12:$O$51,VLOOKUP(FT$279,$B$276:$C$278,2,0),0)/1000))&gt;0),1,TRUNC(VLOOKUP($E438,'Container Panel'!$B$41:$Z$100,$D438,0)/(VLOOKUP(FT$276,UI!$A$12:$O$51,VLOOKUP(FT$279,$B$276:$C$278,2,0),0)/1000)))),"")</f>
        <v/>
      </c>
      <c r="FU438" s="145" t="str">
        <f>IFERROR(IF(AND(FU$272=list!$D$3,'Box Calculation'!FU$279&lt;&gt;"h",$E438&lt;&gt;0),0,IF(AND(FU$273=list!$D$2,$E438&lt;&gt;0,TRUNC(VLOOKUP($E438,'Container Panel'!$B$41:$Z$100,$D438,0)/(VLOOKUP(FU$276,UI!$A$12:$O$51,VLOOKUP(FU$279,$B$276:$C$278,2,0),0)/1000))&gt;0),1,TRUNC(VLOOKUP($E438,'Container Panel'!$B$41:$Z$100,$D438,0)/(VLOOKUP(FU$276,UI!$A$12:$O$51,VLOOKUP(FU$279,$B$276:$C$278,2,0),0)/1000)))),"")</f>
        <v/>
      </c>
      <c r="FV438" s="145" t="str">
        <f>IFERROR(IF(AND(FV$272=list!$D$3,'Box Calculation'!FV$279&lt;&gt;"h",$E438&lt;&gt;0),0,IF(AND(FV$273=list!$D$2,$E438&lt;&gt;0,TRUNC(VLOOKUP($E438,'Container Panel'!$B$41:$Z$100,$D438,0)/(VLOOKUP(FV$276,UI!$A$12:$O$51,VLOOKUP(FV$279,$B$276:$C$278,2,0),0)/1000))&gt;0),1,TRUNC(VLOOKUP($E438,'Container Panel'!$B$41:$Z$100,$D438,0)/(VLOOKUP(FV$276,UI!$A$12:$O$51,VLOOKUP(FV$279,$B$276:$C$278,2,0),0)/1000)))),"")</f>
        <v/>
      </c>
      <c r="FW438" s="145" t="str">
        <f>IFERROR(IF(AND(FW$272=list!$D$3,'Box Calculation'!FW$279&lt;&gt;"h",$E438&lt;&gt;0),0,IF(AND(FW$273=list!$D$2,$E438&lt;&gt;0,TRUNC(VLOOKUP($E438,'Container Panel'!$B$41:$Z$100,$D438,0)/(VLOOKUP(FW$276,UI!$A$12:$O$51,VLOOKUP(FW$279,$B$276:$C$278,2,0),0)/1000))&gt;0),1,TRUNC(VLOOKUP($E438,'Container Panel'!$B$41:$Z$100,$D438,0)/(VLOOKUP(FW$276,UI!$A$12:$O$51,VLOOKUP(FW$279,$B$276:$C$278,2,0),0)/1000)))),"")</f>
        <v/>
      </c>
      <c r="FX438" s="145" t="str">
        <f>IFERROR(IF(AND(FX$272=list!$D$3,'Box Calculation'!FX$279&lt;&gt;"h",$E438&lt;&gt;0),0,IF(AND(FX$273=list!$D$2,$E438&lt;&gt;0,TRUNC(VLOOKUP($E438,'Container Panel'!$B$41:$Z$100,$D438,0)/(VLOOKUP(FX$276,UI!$A$12:$O$51,VLOOKUP(FX$279,$B$276:$C$278,2,0),0)/1000))&gt;0),1,TRUNC(VLOOKUP($E438,'Container Panel'!$B$41:$Z$100,$D438,0)/(VLOOKUP(FX$276,UI!$A$12:$O$51,VLOOKUP(FX$279,$B$276:$C$278,2,0),0)/1000)))),"")</f>
        <v/>
      </c>
      <c r="FY438" s="145" t="str">
        <f>IFERROR(IF(AND(FY$272=list!$D$3,'Box Calculation'!FY$279&lt;&gt;"h",$E438&lt;&gt;0),0,IF(AND(FY$273=list!$D$2,$E438&lt;&gt;0,TRUNC(VLOOKUP($E438,'Container Panel'!$B$41:$Z$100,$D438,0)/(VLOOKUP(FY$276,UI!$A$12:$O$51,VLOOKUP(FY$279,$B$276:$C$278,2,0),0)/1000))&gt;0),1,TRUNC(VLOOKUP($E438,'Container Panel'!$B$41:$Z$100,$D438,0)/(VLOOKUP(FY$276,UI!$A$12:$O$51,VLOOKUP(FY$279,$B$276:$C$278,2,0),0)/1000)))),"")</f>
        <v/>
      </c>
      <c r="FZ438" s="145" t="str">
        <f>IFERROR(IF(AND(FZ$272=list!$D$3,'Box Calculation'!FZ$279&lt;&gt;"h",$E438&lt;&gt;0),0,IF(AND(FZ$273=list!$D$2,$E438&lt;&gt;0,TRUNC(VLOOKUP($E438,'Container Panel'!$B$41:$Z$100,$D438,0)/(VLOOKUP(FZ$276,UI!$A$12:$O$51,VLOOKUP(FZ$279,$B$276:$C$278,2,0),0)/1000))&gt;0),1,TRUNC(VLOOKUP($E438,'Container Panel'!$B$41:$Z$100,$D438,0)/(VLOOKUP(FZ$276,UI!$A$12:$O$51,VLOOKUP(FZ$279,$B$276:$C$278,2,0),0)/1000)))),"")</f>
        <v/>
      </c>
      <c r="GA438" s="145" t="str">
        <f>IFERROR(IF(AND(GA$272=list!$D$3,'Box Calculation'!GA$279&lt;&gt;"h",$E438&lt;&gt;0),0,IF(AND(GA$273=list!$D$2,$E438&lt;&gt;0,TRUNC(VLOOKUP($E438,'Container Panel'!$B$41:$Z$100,$D438,0)/(VLOOKUP(GA$276,UI!$A$12:$O$51,VLOOKUP(GA$279,$B$276:$C$278,2,0),0)/1000))&gt;0),1,TRUNC(VLOOKUP($E438,'Container Panel'!$B$41:$Z$100,$D438,0)/(VLOOKUP(GA$276,UI!$A$12:$O$51,VLOOKUP(GA$279,$B$276:$C$278,2,0),0)/1000)))),"")</f>
        <v/>
      </c>
      <c r="GB438" s="145" t="str">
        <f>IFERROR(IF(AND(GB$272=list!$D$3,'Box Calculation'!GB$279&lt;&gt;"h",$E438&lt;&gt;0),0,IF(AND(GB$273=list!$D$2,$E438&lt;&gt;0,TRUNC(VLOOKUP($E438,'Container Panel'!$B$41:$Z$100,$D438,0)/(VLOOKUP(GB$276,UI!$A$12:$O$51,VLOOKUP(GB$279,$B$276:$C$278,2,0),0)/1000))&gt;0),1,TRUNC(VLOOKUP($E438,'Container Panel'!$B$41:$Z$100,$D438,0)/(VLOOKUP(GB$276,UI!$A$12:$O$51,VLOOKUP(GB$279,$B$276:$C$278,2,0),0)/1000)))),"")</f>
        <v/>
      </c>
      <c r="GC438" s="145" t="str">
        <f>IFERROR(IF(AND(GC$272=list!$D$3,'Box Calculation'!GC$279&lt;&gt;"h",$E438&lt;&gt;0),0,IF(AND(GC$273=list!$D$2,$E438&lt;&gt;0,TRUNC(VLOOKUP($E438,'Container Panel'!$B$41:$Z$100,$D438,0)/(VLOOKUP(GC$276,UI!$A$12:$O$51,VLOOKUP(GC$279,$B$276:$C$278,2,0),0)/1000))&gt;0),1,TRUNC(VLOOKUP($E438,'Container Panel'!$B$41:$Z$100,$D438,0)/(VLOOKUP(GC$276,UI!$A$12:$O$51,VLOOKUP(GC$279,$B$276:$C$278,2,0),0)/1000)))),"")</f>
        <v/>
      </c>
      <c r="GD438" s="145" t="str">
        <f>IFERROR(IF(AND(GD$272=list!$D$3,'Box Calculation'!GD$279&lt;&gt;"h",$E438&lt;&gt;0),0,IF(AND(GD$273=list!$D$2,$E438&lt;&gt;0,TRUNC(VLOOKUP($E438,'Container Panel'!$B$41:$Z$100,$D438,0)/(VLOOKUP(GD$276,UI!$A$12:$O$51,VLOOKUP(GD$279,$B$276:$C$278,2,0),0)/1000))&gt;0),1,TRUNC(VLOOKUP($E438,'Container Panel'!$B$41:$Z$100,$D438,0)/(VLOOKUP(GD$276,UI!$A$12:$O$51,VLOOKUP(GD$279,$B$276:$C$278,2,0),0)/1000)))),"")</f>
        <v/>
      </c>
      <c r="GE438" s="145" t="str">
        <f>IFERROR(IF(AND(GE$272=list!$D$3,'Box Calculation'!GE$279&lt;&gt;"h",$E438&lt;&gt;0),0,IF(AND(GE$273=list!$D$2,$E438&lt;&gt;0,TRUNC(VLOOKUP($E438,'Container Panel'!$B$41:$Z$100,$D438,0)/(VLOOKUP(GE$276,UI!$A$12:$O$51,VLOOKUP(GE$279,$B$276:$C$278,2,0),0)/1000))&gt;0),1,TRUNC(VLOOKUP($E438,'Container Panel'!$B$41:$Z$100,$D438,0)/(VLOOKUP(GE$276,UI!$A$12:$O$51,VLOOKUP(GE$279,$B$276:$C$278,2,0),0)/1000)))),"")</f>
        <v/>
      </c>
      <c r="GF438" s="145" t="str">
        <f>IFERROR(IF(AND(GF$272=list!$D$3,'Box Calculation'!GF$279&lt;&gt;"h",$E438&lt;&gt;0),0,IF(AND(GF$273=list!$D$2,$E438&lt;&gt;0,TRUNC(VLOOKUP($E438,'Container Panel'!$B$41:$Z$100,$D438,0)/(VLOOKUP(GF$276,UI!$A$12:$O$51,VLOOKUP(GF$279,$B$276:$C$278,2,0),0)/1000))&gt;0),1,TRUNC(VLOOKUP($E438,'Container Panel'!$B$41:$Z$100,$D438,0)/(VLOOKUP(GF$276,UI!$A$12:$O$51,VLOOKUP(GF$279,$B$276:$C$278,2,0),0)/1000)))),"")</f>
        <v/>
      </c>
      <c r="GG438" s="145" t="str">
        <f>IFERROR(IF(AND(GG$272=list!$D$3,'Box Calculation'!GG$279&lt;&gt;"h",$E438&lt;&gt;0),0,IF(AND(GG$273=list!$D$2,$E438&lt;&gt;0,TRUNC(VLOOKUP($E438,'Container Panel'!$B$41:$Z$100,$D438,0)/(VLOOKUP(GG$276,UI!$A$12:$O$51,VLOOKUP(GG$279,$B$276:$C$278,2,0),0)/1000))&gt;0),1,TRUNC(VLOOKUP($E438,'Container Panel'!$B$41:$Z$100,$D438,0)/(VLOOKUP(GG$276,UI!$A$12:$O$51,VLOOKUP(GG$279,$B$276:$C$278,2,0),0)/1000)))),"")</f>
        <v/>
      </c>
      <c r="GH438" s="145" t="str">
        <f>IFERROR(IF(AND(GH$272=list!$D$3,'Box Calculation'!GH$279&lt;&gt;"h",$E438&lt;&gt;0),0,IF(AND(GH$273=list!$D$2,$E438&lt;&gt;0,TRUNC(VLOOKUP($E438,'Container Panel'!$B$41:$Z$100,$D438,0)/(VLOOKUP(GH$276,UI!$A$12:$O$51,VLOOKUP(GH$279,$B$276:$C$278,2,0),0)/1000))&gt;0),1,TRUNC(VLOOKUP($E438,'Container Panel'!$B$41:$Z$100,$D438,0)/(VLOOKUP(GH$276,UI!$A$12:$O$51,VLOOKUP(GH$279,$B$276:$C$278,2,0),0)/1000)))),"")</f>
        <v/>
      </c>
      <c r="GI438" s="145" t="str">
        <f>IFERROR(IF(AND(GI$272=list!$D$3,'Box Calculation'!GI$279&lt;&gt;"h",$E438&lt;&gt;0),0,IF(AND(GI$273=list!$D$2,$E438&lt;&gt;0,TRUNC(VLOOKUP($E438,'Container Panel'!$B$41:$Z$100,$D438,0)/(VLOOKUP(GI$276,UI!$A$12:$O$51,VLOOKUP(GI$279,$B$276:$C$278,2,0),0)/1000))&gt;0),1,TRUNC(VLOOKUP($E438,'Container Panel'!$B$41:$Z$100,$D438,0)/(VLOOKUP(GI$276,UI!$A$12:$O$51,VLOOKUP(GI$279,$B$276:$C$278,2,0),0)/1000)))),"")</f>
        <v/>
      </c>
      <c r="GJ438" s="145" t="str">
        <f>IFERROR(IF(AND(GJ$272=list!$D$3,'Box Calculation'!GJ$279&lt;&gt;"h",$E438&lt;&gt;0),0,IF(AND(GJ$273=list!$D$2,$E438&lt;&gt;0,TRUNC(VLOOKUP($E438,'Container Panel'!$B$41:$Z$100,$D438,0)/(VLOOKUP(GJ$276,UI!$A$12:$O$51,VLOOKUP(GJ$279,$B$276:$C$278,2,0),0)/1000))&gt;0),1,TRUNC(VLOOKUP($E438,'Container Panel'!$B$41:$Z$100,$D438,0)/(VLOOKUP(GJ$276,UI!$A$12:$O$51,VLOOKUP(GJ$279,$B$276:$C$278,2,0),0)/1000)))),"")</f>
        <v/>
      </c>
      <c r="GK438" s="145" t="str">
        <f>IFERROR(IF(AND(GK$272=list!$D$3,'Box Calculation'!GK$279&lt;&gt;"h",$E438&lt;&gt;0),0,IF(AND(GK$273=list!$D$2,$E438&lt;&gt;0,TRUNC(VLOOKUP($E438,'Container Panel'!$B$41:$Z$100,$D438,0)/(VLOOKUP(GK$276,UI!$A$12:$O$51,VLOOKUP(GK$279,$B$276:$C$278,2,0),0)/1000))&gt;0),1,TRUNC(VLOOKUP($E438,'Container Panel'!$B$41:$Z$100,$D438,0)/(VLOOKUP(GK$276,UI!$A$12:$O$51,VLOOKUP(GK$279,$B$276:$C$278,2,0),0)/1000)))),"")</f>
        <v/>
      </c>
      <c r="GL438" s="145" t="str">
        <f>IFERROR(IF(AND(GL$272=list!$D$3,'Box Calculation'!GL$279&lt;&gt;"h",$E438&lt;&gt;0),0,IF(AND(GL$273=list!$D$2,$E438&lt;&gt;0,TRUNC(VLOOKUP($E438,'Container Panel'!$B$41:$Z$100,$D438,0)/(VLOOKUP(GL$276,UI!$A$12:$O$51,VLOOKUP(GL$279,$B$276:$C$278,2,0),0)/1000))&gt;0),1,TRUNC(VLOOKUP($E438,'Container Panel'!$B$41:$Z$100,$D438,0)/(VLOOKUP(GL$276,UI!$A$12:$O$51,VLOOKUP(GL$279,$B$276:$C$278,2,0),0)/1000)))),"")</f>
        <v/>
      </c>
      <c r="GM438" s="145" t="str">
        <f>IFERROR(IF(AND(GM$272=list!$D$3,'Box Calculation'!GM$279&lt;&gt;"h",$E438&lt;&gt;0),0,IF(AND(GM$273=list!$D$2,$E438&lt;&gt;0,TRUNC(VLOOKUP($E438,'Container Panel'!$B$41:$Z$100,$D438,0)/(VLOOKUP(GM$276,UI!$A$12:$O$51,VLOOKUP(GM$279,$B$276:$C$278,2,0),0)/1000))&gt;0),1,TRUNC(VLOOKUP($E438,'Container Panel'!$B$41:$Z$100,$D438,0)/(VLOOKUP(GM$276,UI!$A$12:$O$51,VLOOKUP(GM$279,$B$276:$C$278,2,0),0)/1000)))),"")</f>
        <v/>
      </c>
      <c r="GN438" s="145" t="str">
        <f>IFERROR(IF(AND(GN$272=list!$D$3,'Box Calculation'!GN$279&lt;&gt;"h",$E438&lt;&gt;0),0,IF(AND(GN$273=list!$D$2,$E438&lt;&gt;0,TRUNC(VLOOKUP($E438,'Container Panel'!$B$41:$Z$100,$D438,0)/(VLOOKUP(GN$276,UI!$A$12:$O$51,VLOOKUP(GN$279,$B$276:$C$278,2,0),0)/1000))&gt;0),1,TRUNC(VLOOKUP($E438,'Container Panel'!$B$41:$Z$100,$D438,0)/(VLOOKUP(GN$276,UI!$A$12:$O$51,VLOOKUP(GN$279,$B$276:$C$278,2,0),0)/1000)))),"")</f>
        <v/>
      </c>
      <c r="GO438" s="145" t="str">
        <f>IFERROR(IF(AND(GO$272=list!$D$3,'Box Calculation'!GO$279&lt;&gt;"h",$E438&lt;&gt;0),0,IF(AND(GO$273=list!$D$2,$E438&lt;&gt;0,TRUNC(VLOOKUP($E438,'Container Panel'!$B$41:$Z$100,$D438,0)/(VLOOKUP(GO$276,UI!$A$12:$O$51,VLOOKUP(GO$279,$B$276:$C$278,2,0),0)/1000))&gt;0),1,TRUNC(VLOOKUP($E438,'Container Panel'!$B$41:$Z$100,$D438,0)/(VLOOKUP(GO$276,UI!$A$12:$O$51,VLOOKUP(GO$279,$B$276:$C$278,2,0),0)/1000)))),"")</f>
        <v/>
      </c>
      <c r="GP438" s="145" t="str">
        <f>IFERROR(IF(AND(GP$272=list!$D$3,'Box Calculation'!GP$279&lt;&gt;"h",$E438&lt;&gt;0),0,IF(AND(GP$273=list!$D$2,$E438&lt;&gt;0,TRUNC(VLOOKUP($E438,'Container Panel'!$B$41:$Z$100,$D438,0)/(VLOOKUP(GP$276,UI!$A$12:$O$51,VLOOKUP(GP$279,$B$276:$C$278,2,0),0)/1000))&gt;0),1,TRUNC(VLOOKUP($E438,'Container Panel'!$B$41:$Z$100,$D438,0)/(VLOOKUP(GP$276,UI!$A$12:$O$51,VLOOKUP(GP$279,$B$276:$C$278,2,0),0)/1000)))),"")</f>
        <v/>
      </c>
      <c r="GQ438" s="145" t="str">
        <f>IFERROR(IF(AND(GQ$272=list!$D$3,'Box Calculation'!GQ$279&lt;&gt;"h",$E438&lt;&gt;0),0,IF(AND(GQ$273=list!$D$2,$E438&lt;&gt;0,TRUNC(VLOOKUP($E438,'Container Panel'!$B$41:$Z$100,$D438,0)/(VLOOKUP(GQ$276,UI!$A$12:$O$51,VLOOKUP(GQ$279,$B$276:$C$278,2,0),0)/1000))&gt;0),1,TRUNC(VLOOKUP($E438,'Container Panel'!$B$41:$Z$100,$D438,0)/(VLOOKUP(GQ$276,UI!$A$12:$O$51,VLOOKUP(GQ$279,$B$276:$C$278,2,0),0)/1000)))),"")</f>
        <v/>
      </c>
      <c r="GR438" s="145" t="str">
        <f>IFERROR(IF(AND(GR$272=list!$D$3,'Box Calculation'!GR$279&lt;&gt;"h",$E438&lt;&gt;0),0,IF(AND(GR$273=list!$D$2,$E438&lt;&gt;0,TRUNC(VLOOKUP($E438,'Container Panel'!$B$41:$Z$100,$D438,0)/(VLOOKUP(GR$276,UI!$A$12:$O$51,VLOOKUP(GR$279,$B$276:$C$278,2,0),0)/1000))&gt;0),1,TRUNC(VLOOKUP($E438,'Container Panel'!$B$41:$Z$100,$D438,0)/(VLOOKUP(GR$276,UI!$A$12:$O$51,VLOOKUP(GR$279,$B$276:$C$278,2,0),0)/1000)))),"")</f>
        <v/>
      </c>
      <c r="GS438" s="145" t="str">
        <f>IFERROR(IF(AND(GS$272=list!$D$3,'Box Calculation'!GS$279&lt;&gt;"h",$E438&lt;&gt;0),0,IF(AND(GS$273=list!$D$2,$E438&lt;&gt;0,TRUNC(VLOOKUP($E438,'Container Panel'!$B$41:$Z$100,$D438,0)/(VLOOKUP(GS$276,UI!$A$12:$O$51,VLOOKUP(GS$279,$B$276:$C$278,2,0),0)/1000))&gt;0),1,TRUNC(VLOOKUP($E438,'Container Panel'!$B$41:$Z$100,$D438,0)/(VLOOKUP(GS$276,UI!$A$12:$O$51,VLOOKUP(GS$279,$B$276:$C$278,2,0),0)/1000)))),"")</f>
        <v/>
      </c>
      <c r="GT438" s="145" t="str">
        <f>IFERROR(IF(AND(GT$272=list!$D$3,'Box Calculation'!GT$279&lt;&gt;"h",$E438&lt;&gt;0),0,IF(AND(GT$273=list!$D$2,$E438&lt;&gt;0,TRUNC(VLOOKUP($E438,'Container Panel'!$B$41:$Z$100,$D438,0)/(VLOOKUP(GT$276,UI!$A$12:$O$51,VLOOKUP(GT$279,$B$276:$C$278,2,0),0)/1000))&gt;0),1,TRUNC(VLOOKUP($E438,'Container Panel'!$B$41:$Z$100,$D438,0)/(VLOOKUP(GT$276,UI!$A$12:$O$51,VLOOKUP(GT$279,$B$276:$C$278,2,0),0)/1000)))),"")</f>
        <v/>
      </c>
      <c r="GU438" s="145" t="str">
        <f>IFERROR(IF(AND(GU$272=list!$D$3,'Box Calculation'!GU$279&lt;&gt;"h",$E438&lt;&gt;0),0,IF(AND(GU$273=list!$D$2,$E438&lt;&gt;0,TRUNC(VLOOKUP($E438,'Container Panel'!$B$41:$Z$100,$D438,0)/(VLOOKUP(GU$276,UI!$A$12:$O$51,VLOOKUP(GU$279,$B$276:$C$278,2,0),0)/1000))&gt;0),1,TRUNC(VLOOKUP($E438,'Container Panel'!$B$41:$Z$100,$D438,0)/(VLOOKUP(GU$276,UI!$A$12:$O$51,VLOOKUP(GU$279,$B$276:$C$278,2,0),0)/1000)))),"")</f>
        <v/>
      </c>
      <c r="GV438" s="145" t="str">
        <f>IFERROR(IF(AND(GV$272=list!$D$3,'Box Calculation'!GV$279&lt;&gt;"h",$E438&lt;&gt;0),0,IF(AND(GV$273=list!$D$2,$E438&lt;&gt;0,TRUNC(VLOOKUP($E438,'Container Panel'!$B$41:$Z$100,$D438,0)/(VLOOKUP(GV$276,UI!$A$12:$O$51,VLOOKUP(GV$279,$B$276:$C$278,2,0),0)/1000))&gt;0),1,TRUNC(VLOOKUP($E438,'Container Panel'!$B$41:$Z$100,$D438,0)/(VLOOKUP(GV$276,UI!$A$12:$O$51,VLOOKUP(GV$279,$B$276:$C$278,2,0),0)/1000)))),"")</f>
        <v/>
      </c>
      <c r="GW438" s="145" t="str">
        <f>IFERROR(IF(AND(GW$272=list!$D$3,'Box Calculation'!GW$279&lt;&gt;"h",$E438&lt;&gt;0),0,IF(AND(GW$273=list!$D$2,$E438&lt;&gt;0,TRUNC(VLOOKUP($E438,'Container Panel'!$B$41:$Z$100,$D438,0)/(VLOOKUP(GW$276,UI!$A$12:$O$51,VLOOKUP(GW$279,$B$276:$C$278,2,0),0)/1000))&gt;0),1,TRUNC(VLOOKUP($E438,'Container Panel'!$B$41:$Z$100,$D438,0)/(VLOOKUP(GW$276,UI!$A$12:$O$51,VLOOKUP(GW$279,$B$276:$C$278,2,0),0)/1000)))),"")</f>
        <v/>
      </c>
      <c r="GX438" s="145" t="str">
        <f>IFERROR(IF(AND(GX$272=list!$D$3,'Box Calculation'!GX$279&lt;&gt;"h",$E438&lt;&gt;0),0,IF(AND(GX$273=list!$D$2,$E438&lt;&gt;0,TRUNC(VLOOKUP($E438,'Container Panel'!$B$41:$Z$100,$D438,0)/(VLOOKUP(GX$276,UI!$A$12:$O$51,VLOOKUP(GX$279,$B$276:$C$278,2,0),0)/1000))&gt;0),1,TRUNC(VLOOKUP($E438,'Container Panel'!$B$41:$Z$100,$D438,0)/(VLOOKUP(GX$276,UI!$A$12:$O$51,VLOOKUP(GX$279,$B$276:$C$278,2,0),0)/1000)))),"")</f>
        <v/>
      </c>
      <c r="GY438" s="145" t="str">
        <f>IFERROR(IF(AND(GY$272=list!$D$3,'Box Calculation'!GY$279&lt;&gt;"h",$E438&lt;&gt;0),0,IF(AND(GY$273=list!$D$2,$E438&lt;&gt;0,TRUNC(VLOOKUP($E438,'Container Panel'!$B$41:$Z$100,$D438,0)/(VLOOKUP(GY$276,UI!$A$12:$O$51,VLOOKUP(GY$279,$B$276:$C$278,2,0),0)/1000))&gt;0),1,TRUNC(VLOOKUP($E438,'Container Panel'!$B$41:$Z$100,$D438,0)/(VLOOKUP(GY$276,UI!$A$12:$O$51,VLOOKUP(GY$279,$B$276:$C$278,2,0),0)/1000)))),"")</f>
        <v/>
      </c>
      <c r="GZ438" s="145" t="str">
        <f>IFERROR(IF(AND(GZ$272=list!$D$3,'Box Calculation'!GZ$279&lt;&gt;"h",$E438&lt;&gt;0),0,IF(AND(GZ$273=list!$D$2,$E438&lt;&gt;0,TRUNC(VLOOKUP($E438,'Container Panel'!$B$41:$Z$100,$D438,0)/(VLOOKUP(GZ$276,UI!$A$12:$O$51,VLOOKUP(GZ$279,$B$276:$C$278,2,0),0)/1000))&gt;0),1,TRUNC(VLOOKUP($E438,'Container Panel'!$B$41:$Z$100,$D438,0)/(VLOOKUP(GZ$276,UI!$A$12:$O$51,VLOOKUP(GZ$279,$B$276:$C$278,2,0),0)/1000)))),"")</f>
        <v/>
      </c>
      <c r="HA438" s="145" t="str">
        <f>IFERROR(IF(AND(HA$272=list!$D$3,'Box Calculation'!HA$279&lt;&gt;"h",$E438&lt;&gt;0),0,IF(AND(HA$273=list!$D$2,$E438&lt;&gt;0,TRUNC(VLOOKUP($E438,'Container Panel'!$B$41:$Z$100,$D438,0)/(VLOOKUP(HA$276,UI!$A$12:$O$51,VLOOKUP(HA$279,$B$276:$C$278,2,0),0)/1000))&gt;0),1,TRUNC(VLOOKUP($E438,'Container Panel'!$B$41:$Z$100,$D438,0)/(VLOOKUP(HA$276,UI!$A$12:$O$51,VLOOKUP(HA$279,$B$276:$C$278,2,0),0)/1000)))),"")</f>
        <v/>
      </c>
      <c r="HB438" s="145" t="str">
        <f>IFERROR(IF(AND(HB$272=list!$D$3,'Box Calculation'!HB$279&lt;&gt;"h",$E438&lt;&gt;0),0,IF(AND(HB$273=list!$D$2,$E438&lt;&gt;0,TRUNC(VLOOKUP($E438,'Container Panel'!$B$41:$Z$100,$D438,0)/(VLOOKUP(HB$276,UI!$A$12:$O$51,VLOOKUP(HB$279,$B$276:$C$278,2,0),0)/1000))&gt;0),1,TRUNC(VLOOKUP($E438,'Container Panel'!$B$41:$Z$100,$D438,0)/(VLOOKUP(HB$276,UI!$A$12:$O$51,VLOOKUP(HB$279,$B$276:$C$278,2,0),0)/1000)))),"")</f>
        <v/>
      </c>
      <c r="HC438" s="145" t="str">
        <f>IFERROR(IF(AND(HC$272=list!$D$3,'Box Calculation'!HC$279&lt;&gt;"h",$E438&lt;&gt;0),0,IF(AND(HC$273=list!$D$2,$E438&lt;&gt;0,TRUNC(VLOOKUP($E438,'Container Panel'!$B$41:$Z$100,$D438,0)/(VLOOKUP(HC$276,UI!$A$12:$O$51,VLOOKUP(HC$279,$B$276:$C$278,2,0),0)/1000))&gt;0),1,TRUNC(VLOOKUP($E438,'Container Panel'!$B$41:$Z$100,$D438,0)/(VLOOKUP(HC$276,UI!$A$12:$O$51,VLOOKUP(HC$279,$B$276:$C$278,2,0),0)/1000)))),"")</f>
        <v/>
      </c>
      <c r="HD438" s="145" t="str">
        <f>IFERROR(IF(AND(HD$272=list!$D$3,'Box Calculation'!HD$279&lt;&gt;"h",$E438&lt;&gt;0),0,IF(AND(HD$273=list!$D$2,$E438&lt;&gt;0,TRUNC(VLOOKUP($E438,'Container Panel'!$B$41:$Z$100,$D438,0)/(VLOOKUP(HD$276,UI!$A$12:$O$51,VLOOKUP(HD$279,$B$276:$C$278,2,0),0)/1000))&gt;0),1,TRUNC(VLOOKUP($E438,'Container Panel'!$B$41:$Z$100,$D438,0)/(VLOOKUP(HD$276,UI!$A$12:$O$51,VLOOKUP(HD$279,$B$276:$C$278,2,0),0)/1000)))),"")</f>
        <v/>
      </c>
      <c r="HE438" s="145" t="str">
        <f>IFERROR(IF(AND(HE$272=list!$D$3,'Box Calculation'!HE$279&lt;&gt;"h",$E438&lt;&gt;0),0,IF(AND(HE$273=list!$D$2,$E438&lt;&gt;0,TRUNC(VLOOKUP($E438,'Container Panel'!$B$41:$Z$100,$D438,0)/(VLOOKUP(HE$276,UI!$A$12:$O$51,VLOOKUP(HE$279,$B$276:$C$278,2,0),0)/1000))&gt;0),1,TRUNC(VLOOKUP($E438,'Container Panel'!$B$41:$Z$100,$D438,0)/(VLOOKUP(HE$276,UI!$A$12:$O$51,VLOOKUP(HE$279,$B$276:$C$278,2,0),0)/1000)))),"")</f>
        <v/>
      </c>
      <c r="HF438" s="145" t="str">
        <f>IFERROR(IF(AND(HF$272=list!$D$3,'Box Calculation'!HF$279&lt;&gt;"h",$E438&lt;&gt;0),0,IF(AND(HF$273=list!$D$2,$E438&lt;&gt;0,TRUNC(VLOOKUP($E438,'Container Panel'!$B$41:$Z$100,$D438,0)/(VLOOKUP(HF$276,UI!$A$12:$O$51,VLOOKUP(HF$279,$B$276:$C$278,2,0),0)/1000))&gt;0),1,TRUNC(VLOOKUP($E438,'Container Panel'!$B$41:$Z$100,$D438,0)/(VLOOKUP(HF$276,UI!$A$12:$O$51,VLOOKUP(HF$279,$B$276:$C$278,2,0),0)/1000)))),"")</f>
        <v/>
      </c>
      <c r="HG438" s="145" t="str">
        <f>IFERROR(IF(AND(HG$272=list!$D$3,'Box Calculation'!HG$279&lt;&gt;"h",$E438&lt;&gt;0),0,IF(AND(HG$273=list!$D$2,$E438&lt;&gt;0,TRUNC(VLOOKUP($E438,'Container Panel'!$B$41:$Z$100,$D438,0)/(VLOOKUP(HG$276,UI!$A$12:$O$51,VLOOKUP(HG$279,$B$276:$C$278,2,0),0)/1000))&gt;0),1,TRUNC(VLOOKUP($E438,'Container Panel'!$B$41:$Z$100,$D438,0)/(VLOOKUP(HG$276,UI!$A$12:$O$51,VLOOKUP(HG$279,$B$276:$C$278,2,0),0)/1000)))),"")</f>
        <v/>
      </c>
      <c r="HH438" s="145" t="str">
        <f>IFERROR(IF(AND(HH$272=list!$D$3,'Box Calculation'!HH$279&lt;&gt;"h",$E438&lt;&gt;0),0,IF(AND(HH$273=list!$D$2,$E438&lt;&gt;0,TRUNC(VLOOKUP($E438,'Container Panel'!$B$41:$Z$100,$D438,0)/(VLOOKUP(HH$276,UI!$A$12:$O$51,VLOOKUP(HH$279,$B$276:$C$278,2,0),0)/1000))&gt;0),1,TRUNC(VLOOKUP($E438,'Container Panel'!$B$41:$Z$100,$D438,0)/(VLOOKUP(HH$276,UI!$A$12:$O$51,VLOOKUP(HH$279,$B$276:$C$278,2,0),0)/1000)))),"")</f>
        <v/>
      </c>
      <c r="HI438" s="145" t="str">
        <f>IFERROR(IF(AND(HI$272=list!$D$3,'Box Calculation'!HI$279&lt;&gt;"h",$E438&lt;&gt;0),0,IF(AND(HI$273=list!$D$2,$E438&lt;&gt;0,TRUNC(VLOOKUP($E438,'Container Panel'!$B$41:$Z$100,$D438,0)/(VLOOKUP(HI$276,UI!$A$12:$O$51,VLOOKUP(HI$279,$B$276:$C$278,2,0),0)/1000))&gt;0),1,TRUNC(VLOOKUP($E438,'Container Panel'!$B$41:$Z$100,$D438,0)/(VLOOKUP(HI$276,UI!$A$12:$O$51,VLOOKUP(HI$279,$B$276:$C$278,2,0),0)/1000)))),"")</f>
        <v/>
      </c>
      <c r="HJ438" s="145" t="str">
        <f>IFERROR(IF(AND(HJ$272=list!$D$3,'Box Calculation'!HJ$279&lt;&gt;"h",$E438&lt;&gt;0),0,IF(AND(HJ$273=list!$D$2,$E438&lt;&gt;0,TRUNC(VLOOKUP($E438,'Container Panel'!$B$41:$Z$100,$D438,0)/(VLOOKUP(HJ$276,UI!$A$12:$O$51,VLOOKUP(HJ$279,$B$276:$C$278,2,0),0)/1000))&gt;0),1,TRUNC(VLOOKUP($E438,'Container Panel'!$B$41:$Z$100,$D438,0)/(VLOOKUP(HJ$276,UI!$A$12:$O$51,VLOOKUP(HJ$279,$B$276:$C$278,2,0),0)/1000)))),"")</f>
        <v/>
      </c>
      <c r="HK438" s="145" t="str">
        <f>IFERROR(IF(AND(HK$272=list!$D$3,'Box Calculation'!HK$279&lt;&gt;"h",$E438&lt;&gt;0),0,IF(AND(HK$273=list!$D$2,$E438&lt;&gt;0,TRUNC(VLOOKUP($E438,'Container Panel'!$B$41:$Z$100,$D438,0)/(VLOOKUP(HK$276,UI!$A$12:$O$51,VLOOKUP(HK$279,$B$276:$C$278,2,0),0)/1000))&gt;0),1,TRUNC(VLOOKUP($E438,'Container Panel'!$B$41:$Z$100,$D438,0)/(VLOOKUP(HK$276,UI!$A$12:$O$51,VLOOKUP(HK$279,$B$276:$C$278,2,0),0)/1000)))),"")</f>
        <v/>
      </c>
      <c r="HL438" s="145" t="str">
        <f>IFERROR(IF(AND(HL$272=list!$D$3,'Box Calculation'!HL$279&lt;&gt;"h",$E438&lt;&gt;0),0,IF(AND(HL$273=list!$D$2,$E438&lt;&gt;0,TRUNC(VLOOKUP($E438,'Container Panel'!$B$41:$Z$100,$D438,0)/(VLOOKUP(HL$276,UI!$A$12:$O$51,VLOOKUP(HL$279,$B$276:$C$278,2,0),0)/1000))&gt;0),1,TRUNC(VLOOKUP($E438,'Container Panel'!$B$41:$Z$100,$D438,0)/(VLOOKUP(HL$276,UI!$A$12:$O$51,VLOOKUP(HL$279,$B$276:$C$278,2,0),0)/1000)))),"")</f>
        <v/>
      </c>
      <c r="HM438" s="145" t="str">
        <f>IFERROR(IF(AND(HM$272=list!$D$3,'Box Calculation'!HM$279&lt;&gt;"h",$E438&lt;&gt;0),0,IF(AND(HM$273=list!$D$2,$E438&lt;&gt;0,TRUNC(VLOOKUP($E438,'Container Panel'!$B$41:$Z$100,$D438,0)/(VLOOKUP(HM$276,UI!$A$12:$O$51,VLOOKUP(HM$279,$B$276:$C$278,2,0),0)/1000))&gt;0),1,TRUNC(VLOOKUP($E438,'Container Panel'!$B$41:$Z$100,$D438,0)/(VLOOKUP(HM$276,UI!$A$12:$O$51,VLOOKUP(HM$279,$B$276:$C$278,2,0),0)/1000)))),"")</f>
        <v/>
      </c>
      <c r="HN438" s="145" t="str">
        <f>IFERROR(IF(AND(HN$272=list!$D$3,'Box Calculation'!HN$279&lt;&gt;"h",$E438&lt;&gt;0),0,IF(AND(HN$273=list!$D$2,$E438&lt;&gt;0,TRUNC(VLOOKUP($E438,'Container Panel'!$B$41:$Z$100,$D438,0)/(VLOOKUP(HN$276,UI!$A$12:$O$51,VLOOKUP(HN$279,$B$276:$C$278,2,0),0)/1000))&gt;0),1,TRUNC(VLOOKUP($E438,'Container Panel'!$B$41:$Z$100,$D438,0)/(VLOOKUP(HN$276,UI!$A$12:$O$51,VLOOKUP(HN$279,$B$276:$C$278,2,0),0)/1000)))),"")</f>
        <v/>
      </c>
      <c r="HO438" s="145" t="str">
        <f>IFERROR(IF(AND(HO$272=list!$D$3,'Box Calculation'!HO$279&lt;&gt;"h",$E438&lt;&gt;0),0,IF(AND(HO$273=list!$D$2,$E438&lt;&gt;0,TRUNC(VLOOKUP($E438,'Container Panel'!$B$41:$Z$100,$D438,0)/(VLOOKUP(HO$276,UI!$A$12:$O$51,VLOOKUP(HO$279,$B$276:$C$278,2,0),0)/1000))&gt;0),1,TRUNC(VLOOKUP($E438,'Container Panel'!$B$41:$Z$100,$D438,0)/(VLOOKUP(HO$276,UI!$A$12:$O$51,VLOOKUP(HO$279,$B$276:$C$278,2,0),0)/1000)))),"")</f>
        <v/>
      </c>
      <c r="HP438" s="145" t="str">
        <f>IFERROR(IF(AND(HP$272=list!$D$3,'Box Calculation'!HP$279&lt;&gt;"h",$E438&lt;&gt;0),0,IF(AND(HP$273=list!$D$2,$E438&lt;&gt;0,TRUNC(VLOOKUP($E438,'Container Panel'!$B$41:$Z$100,$D438,0)/(VLOOKUP(HP$276,UI!$A$12:$O$51,VLOOKUP(HP$279,$B$276:$C$278,2,0),0)/1000))&gt;0),1,TRUNC(VLOOKUP($E438,'Container Panel'!$B$41:$Z$100,$D438,0)/(VLOOKUP(HP$276,UI!$A$12:$O$51,VLOOKUP(HP$279,$B$276:$C$278,2,0),0)/1000)))),"")</f>
        <v/>
      </c>
      <c r="HQ438" s="145" t="str">
        <f>IFERROR(IF(AND(HQ$272=list!$D$3,'Box Calculation'!HQ$279&lt;&gt;"h",$E438&lt;&gt;0),0,IF(AND(HQ$273=list!$D$2,$E438&lt;&gt;0,TRUNC(VLOOKUP($E438,'Container Panel'!$B$41:$Z$100,$D438,0)/(VLOOKUP(HQ$276,UI!$A$12:$O$51,VLOOKUP(HQ$279,$B$276:$C$278,2,0),0)/1000))&gt;0),1,TRUNC(VLOOKUP($E438,'Container Panel'!$B$41:$Z$100,$D438,0)/(VLOOKUP(HQ$276,UI!$A$12:$O$51,VLOOKUP(HQ$279,$B$276:$C$278,2,0),0)/1000)))),"")</f>
        <v/>
      </c>
      <c r="HR438" s="145" t="str">
        <f>IFERROR(IF(AND(HR$272=list!$D$3,'Box Calculation'!HR$279&lt;&gt;"h",$E438&lt;&gt;0),0,IF(AND(HR$273=list!$D$2,$E438&lt;&gt;0,TRUNC(VLOOKUP($E438,'Container Panel'!$B$41:$Z$100,$D438,0)/(VLOOKUP(HR$276,UI!$A$12:$O$51,VLOOKUP(HR$279,$B$276:$C$278,2,0),0)/1000))&gt;0),1,TRUNC(VLOOKUP($E438,'Container Panel'!$B$41:$Z$100,$D438,0)/(VLOOKUP(HR$276,UI!$A$12:$O$51,VLOOKUP(HR$279,$B$276:$C$278,2,0),0)/1000)))),"")</f>
        <v/>
      </c>
      <c r="HS438" s="145" t="str">
        <f>IFERROR(IF(AND(HS$272=list!$D$3,'Box Calculation'!HS$279&lt;&gt;"h",$E438&lt;&gt;0),0,IF(AND(HS$273=list!$D$2,$E438&lt;&gt;0,TRUNC(VLOOKUP($E438,'Container Panel'!$B$41:$Z$100,$D438,0)/(VLOOKUP(HS$276,UI!$A$12:$O$51,VLOOKUP(HS$279,$B$276:$C$278,2,0),0)/1000))&gt;0),1,TRUNC(VLOOKUP($E438,'Container Panel'!$B$41:$Z$100,$D438,0)/(VLOOKUP(HS$276,UI!$A$12:$O$51,VLOOKUP(HS$279,$B$276:$C$278,2,0),0)/1000)))),"")</f>
        <v/>
      </c>
      <c r="HT438" s="145" t="str">
        <f>IFERROR(IF(AND(HT$272=list!$D$3,'Box Calculation'!HT$279&lt;&gt;"h",$E438&lt;&gt;0),0,IF(AND(HT$273=list!$D$2,$E438&lt;&gt;0,TRUNC(VLOOKUP($E438,'Container Panel'!$B$41:$Z$100,$D438,0)/(VLOOKUP(HT$276,UI!$A$12:$O$51,VLOOKUP(HT$279,$B$276:$C$278,2,0),0)/1000))&gt;0),1,TRUNC(VLOOKUP($E438,'Container Panel'!$B$41:$Z$100,$D438,0)/(VLOOKUP(HT$276,UI!$A$12:$O$51,VLOOKUP(HT$279,$B$276:$C$278,2,0),0)/1000)))),"")</f>
        <v/>
      </c>
      <c r="HU438" s="145" t="str">
        <f>IFERROR(IF(AND(HU$272=list!$D$3,'Box Calculation'!HU$279&lt;&gt;"h",$E438&lt;&gt;0),0,IF(AND(HU$273=list!$D$2,$E438&lt;&gt;0,TRUNC(VLOOKUP($E438,'Container Panel'!$B$41:$Z$100,$D438,0)/(VLOOKUP(HU$276,UI!$A$12:$O$51,VLOOKUP(HU$279,$B$276:$C$278,2,0),0)/1000))&gt;0),1,TRUNC(VLOOKUP($E438,'Container Panel'!$B$41:$Z$100,$D438,0)/(VLOOKUP(HU$276,UI!$A$12:$O$51,VLOOKUP(HU$279,$B$276:$C$278,2,0),0)/1000)))),"")</f>
        <v/>
      </c>
      <c r="HV438" s="145" t="str">
        <f>IFERROR(IF(AND(HV$272=list!$D$3,'Box Calculation'!HV$279&lt;&gt;"h",$E438&lt;&gt;0),0,IF(AND(HV$273=list!$D$2,$E438&lt;&gt;0,TRUNC(VLOOKUP($E438,'Container Panel'!$B$41:$Z$100,$D438,0)/(VLOOKUP(HV$276,UI!$A$12:$O$51,VLOOKUP(HV$279,$B$276:$C$278,2,0),0)/1000))&gt;0),1,TRUNC(VLOOKUP($E438,'Container Panel'!$B$41:$Z$100,$D438,0)/(VLOOKUP(HV$276,UI!$A$12:$O$51,VLOOKUP(HV$279,$B$276:$C$278,2,0),0)/1000)))),"")</f>
        <v/>
      </c>
      <c r="HW438" s="145" t="str">
        <f>IFERROR(IF(AND(HW$272=list!$D$3,'Box Calculation'!HW$279&lt;&gt;"h",$E438&lt;&gt;0),0,IF(AND(HW$273=list!$D$2,$E438&lt;&gt;0,TRUNC(VLOOKUP($E438,'Container Panel'!$B$41:$Z$100,$D438,0)/(VLOOKUP(HW$276,UI!$A$12:$O$51,VLOOKUP(HW$279,$B$276:$C$278,2,0),0)/1000))&gt;0),1,TRUNC(VLOOKUP($E438,'Container Panel'!$B$41:$Z$100,$D438,0)/(VLOOKUP(HW$276,UI!$A$12:$O$51,VLOOKUP(HW$279,$B$276:$C$278,2,0),0)/1000)))),"")</f>
        <v/>
      </c>
      <c r="HX438" s="145" t="str">
        <f>IFERROR(IF(AND(HX$272=list!$D$3,'Box Calculation'!HX$279&lt;&gt;"h",$E438&lt;&gt;0),0,IF(AND(HX$273=list!$D$2,$E438&lt;&gt;0,TRUNC(VLOOKUP($E438,'Container Panel'!$B$41:$Z$100,$D438,0)/(VLOOKUP(HX$276,UI!$A$12:$O$51,VLOOKUP(HX$279,$B$276:$C$278,2,0),0)/1000))&gt;0),1,TRUNC(VLOOKUP($E438,'Container Panel'!$B$41:$Z$100,$D438,0)/(VLOOKUP(HX$276,UI!$A$12:$O$51,VLOOKUP(HX$279,$B$276:$C$278,2,0),0)/1000)))),"")</f>
        <v/>
      </c>
      <c r="HY438" s="145" t="str">
        <f>IFERROR(IF(AND(HY$272=list!$D$3,'Box Calculation'!HY$279&lt;&gt;"h",$E438&lt;&gt;0),0,IF(AND(HY$273=list!$D$2,$E438&lt;&gt;0,TRUNC(VLOOKUP($E438,'Container Panel'!$B$41:$Z$100,$D438,0)/(VLOOKUP(HY$276,UI!$A$12:$O$51,VLOOKUP(HY$279,$B$276:$C$278,2,0),0)/1000))&gt;0),1,TRUNC(VLOOKUP($E438,'Container Panel'!$B$41:$Z$100,$D438,0)/(VLOOKUP(HY$276,UI!$A$12:$O$51,VLOOKUP(HY$279,$B$276:$C$278,2,0),0)/1000)))),"")</f>
        <v/>
      </c>
      <c r="HZ438" s="145" t="str">
        <f>IFERROR(IF(AND(HZ$272=list!$D$3,'Box Calculation'!HZ$279&lt;&gt;"h",$E438&lt;&gt;0),0,IF(AND(HZ$273=list!$D$2,$E438&lt;&gt;0,TRUNC(VLOOKUP($E438,'Container Panel'!$B$41:$Z$100,$D438,0)/(VLOOKUP(HZ$276,UI!$A$12:$O$51,VLOOKUP(HZ$279,$B$276:$C$278,2,0),0)/1000))&gt;0),1,TRUNC(VLOOKUP($E438,'Container Panel'!$B$41:$Z$100,$D438,0)/(VLOOKUP(HZ$276,UI!$A$12:$O$51,VLOOKUP(HZ$279,$B$276:$C$278,2,0),0)/1000)))),"")</f>
        <v/>
      </c>
      <c r="IA438" s="145" t="str">
        <f>IFERROR(IF(AND(IA$272=list!$D$3,'Box Calculation'!IA$279&lt;&gt;"h",$E438&lt;&gt;0),0,IF(AND(IA$273=list!$D$2,$E438&lt;&gt;0,TRUNC(VLOOKUP($E438,'Container Panel'!$B$41:$Z$100,$D438,0)/(VLOOKUP(IA$276,UI!$A$12:$O$51,VLOOKUP(IA$279,$B$276:$C$278,2,0),0)/1000))&gt;0),1,TRUNC(VLOOKUP($E438,'Container Panel'!$B$41:$Z$100,$D438,0)/(VLOOKUP(IA$276,UI!$A$12:$O$51,VLOOKUP(IA$279,$B$276:$C$278,2,0),0)/1000)))),"")</f>
        <v/>
      </c>
      <c r="IB438" s="145" t="str">
        <f>IFERROR(IF(AND(IB$272=list!$D$3,'Box Calculation'!IB$279&lt;&gt;"h",$E438&lt;&gt;0),0,IF(AND(IB$273=list!$D$2,$E438&lt;&gt;0,TRUNC(VLOOKUP($E438,'Container Panel'!$B$41:$Z$100,$D438,0)/(VLOOKUP(IB$276,UI!$A$12:$O$51,VLOOKUP(IB$279,$B$276:$C$278,2,0),0)/1000))&gt;0),1,TRUNC(VLOOKUP($E438,'Container Panel'!$B$41:$Z$100,$D438,0)/(VLOOKUP(IB$276,UI!$A$12:$O$51,VLOOKUP(IB$279,$B$276:$C$278,2,0),0)/1000)))),"")</f>
        <v/>
      </c>
      <c r="IC438" s="145" t="str">
        <f>IFERROR(IF(AND(IC$272=list!$D$3,'Box Calculation'!IC$279&lt;&gt;"h",$E438&lt;&gt;0),0,IF(AND(IC$273=list!$D$2,$E438&lt;&gt;0,TRUNC(VLOOKUP($E438,'Container Panel'!$B$41:$Z$100,$D438,0)/(VLOOKUP(IC$276,UI!$A$12:$O$51,VLOOKUP(IC$279,$B$276:$C$278,2,0),0)/1000))&gt;0),1,TRUNC(VLOOKUP($E438,'Container Panel'!$B$41:$Z$100,$D438,0)/(VLOOKUP(IC$276,UI!$A$12:$O$51,VLOOKUP(IC$279,$B$276:$C$278,2,0),0)/1000)))),"")</f>
        <v/>
      </c>
      <c r="ID438" s="145" t="str">
        <f>IFERROR(IF(AND(ID$272=list!$D$3,'Box Calculation'!ID$279&lt;&gt;"h",$E438&lt;&gt;0),0,IF(AND(ID$273=list!$D$2,$E438&lt;&gt;0,TRUNC(VLOOKUP($E438,'Container Panel'!$B$41:$Z$100,$D438,0)/(VLOOKUP(ID$276,UI!$A$12:$O$51,VLOOKUP(ID$279,$B$276:$C$278,2,0),0)/1000))&gt;0),1,TRUNC(VLOOKUP($E438,'Container Panel'!$B$41:$Z$100,$D438,0)/(VLOOKUP(ID$276,UI!$A$12:$O$51,VLOOKUP(ID$279,$B$276:$C$278,2,0),0)/1000)))),"")</f>
        <v/>
      </c>
      <c r="IE438" s="145" t="str">
        <f>IFERROR(IF(AND(IE$272=list!$D$3,'Box Calculation'!IE$279&lt;&gt;"h",$E438&lt;&gt;0),0,IF(AND(IE$273=list!$D$2,$E438&lt;&gt;0,TRUNC(VLOOKUP($E438,'Container Panel'!$B$41:$Z$100,$D438,0)/(VLOOKUP(IE$276,UI!$A$12:$O$51,VLOOKUP(IE$279,$B$276:$C$278,2,0),0)/1000))&gt;0),1,TRUNC(VLOOKUP($E438,'Container Panel'!$B$41:$Z$100,$D438,0)/(VLOOKUP(IE$276,UI!$A$12:$O$51,VLOOKUP(IE$279,$B$276:$C$278,2,0),0)/1000)))),"")</f>
        <v/>
      </c>
      <c r="IF438" s="145" t="str">
        <f>IFERROR(IF(AND(IF$272=list!$D$3,'Box Calculation'!IF$279&lt;&gt;"h",$E438&lt;&gt;0),0,IF(AND(IF$273=list!$D$2,$E438&lt;&gt;0,TRUNC(VLOOKUP($E438,'Container Panel'!$B$41:$Z$100,$D438,0)/(VLOOKUP(IF$276,UI!$A$12:$O$51,VLOOKUP(IF$279,$B$276:$C$278,2,0),0)/1000))&gt;0),1,TRUNC(VLOOKUP($E438,'Container Panel'!$B$41:$Z$100,$D438,0)/(VLOOKUP(IF$276,UI!$A$12:$O$51,VLOOKUP(IF$279,$B$276:$C$278,2,0),0)/1000)))),"")</f>
        <v/>
      </c>
      <c r="IG438" s="145" t="str">
        <f>IFERROR(IF(AND(IG$272=list!$D$3,'Box Calculation'!IG$279&lt;&gt;"h",$E438&lt;&gt;0),0,IF(AND(IG$273=list!$D$2,$E438&lt;&gt;0,TRUNC(VLOOKUP($E438,'Container Panel'!$B$41:$Z$100,$D438,0)/(VLOOKUP(IG$276,UI!$A$12:$O$51,VLOOKUP(IG$279,$B$276:$C$278,2,0),0)/1000))&gt;0),1,TRUNC(VLOOKUP($E438,'Container Panel'!$B$41:$Z$100,$D438,0)/(VLOOKUP(IG$276,UI!$A$12:$O$51,VLOOKUP(IG$279,$B$276:$C$278,2,0),0)/1000)))),"")</f>
        <v/>
      </c>
      <c r="IH438" s="145" t="str">
        <f>IFERROR(IF(AND(IH$272=list!$D$3,'Box Calculation'!IH$279&lt;&gt;"h",$E438&lt;&gt;0),0,IF(AND(IH$273=list!$D$2,$E438&lt;&gt;0,TRUNC(VLOOKUP($E438,'Container Panel'!$B$41:$Z$100,$D438,0)/(VLOOKUP(IH$276,UI!$A$12:$O$51,VLOOKUP(IH$279,$B$276:$C$278,2,0),0)/1000))&gt;0),1,TRUNC(VLOOKUP($E438,'Container Panel'!$B$41:$Z$100,$D438,0)/(VLOOKUP(IH$276,UI!$A$12:$O$51,VLOOKUP(IH$279,$B$276:$C$278,2,0),0)/1000)))),"")</f>
        <v/>
      </c>
      <c r="II438" s="145" t="str">
        <f>IFERROR(IF(AND(II$272=list!$D$3,'Box Calculation'!II$279&lt;&gt;"h",$E438&lt;&gt;0),0,IF(AND(II$273=list!$D$2,$E438&lt;&gt;0,TRUNC(VLOOKUP($E438,'Container Panel'!$B$41:$Z$100,$D438,0)/(VLOOKUP(II$276,UI!$A$12:$O$51,VLOOKUP(II$279,$B$276:$C$278,2,0),0)/1000))&gt;0),1,TRUNC(VLOOKUP($E438,'Container Panel'!$B$41:$Z$100,$D438,0)/(VLOOKUP(II$276,UI!$A$12:$O$51,VLOOKUP(II$279,$B$276:$C$278,2,0),0)/1000)))),"")</f>
        <v/>
      </c>
      <c r="IJ438" s="145" t="str">
        <f>IFERROR(IF(AND(IJ$272=list!$D$3,'Box Calculation'!IJ$279&lt;&gt;"h",$E438&lt;&gt;0),0,IF(AND(IJ$273=list!$D$2,$E438&lt;&gt;0,TRUNC(VLOOKUP($E438,'Container Panel'!$B$41:$Z$100,$D438,0)/(VLOOKUP(IJ$276,UI!$A$12:$O$51,VLOOKUP(IJ$279,$B$276:$C$278,2,0),0)/1000))&gt;0),1,TRUNC(VLOOKUP($E438,'Container Panel'!$B$41:$Z$100,$D438,0)/(VLOOKUP(IJ$276,UI!$A$12:$O$51,VLOOKUP(IJ$279,$B$276:$C$278,2,0),0)/1000)))),"")</f>
        <v/>
      </c>
      <c r="IK438" s="145" t="str">
        <f>IFERROR(IF(AND(IK$272=list!$D$3,'Box Calculation'!IK$279&lt;&gt;"h",$E438&lt;&gt;0),0,IF(AND(IK$273=list!$D$2,$E438&lt;&gt;0,TRUNC(VLOOKUP($E438,'Container Panel'!$B$41:$Z$100,$D438,0)/(VLOOKUP(IK$276,UI!$A$12:$O$51,VLOOKUP(IK$279,$B$276:$C$278,2,0),0)/1000))&gt;0),1,TRUNC(VLOOKUP($E438,'Container Panel'!$B$41:$Z$100,$D438,0)/(VLOOKUP(IK$276,UI!$A$12:$O$51,VLOOKUP(IK$279,$B$276:$C$278,2,0),0)/1000)))),"")</f>
        <v/>
      </c>
      <c r="IL438" s="145" t="str">
        <f>IFERROR(IF(AND(IL$272=list!$D$3,'Box Calculation'!IL$279&lt;&gt;"h",$E438&lt;&gt;0),0,IF(AND(IL$273=list!$D$2,$E438&lt;&gt;0,TRUNC(VLOOKUP($E438,'Container Panel'!$B$41:$Z$100,$D438,0)/(VLOOKUP(IL$276,UI!$A$12:$O$51,VLOOKUP(IL$279,$B$276:$C$278,2,0),0)/1000))&gt;0),1,TRUNC(VLOOKUP($E438,'Container Panel'!$B$41:$Z$100,$D438,0)/(VLOOKUP(IL$276,UI!$A$12:$O$51,VLOOKUP(IL$279,$B$276:$C$278,2,0),0)/1000)))),"")</f>
        <v/>
      </c>
    </row>
    <row r="439" spans="2:246">
      <c r="B439" s="74">
        <v>159</v>
      </c>
      <c r="C439" s="74">
        <f t="shared" si="198"/>
        <v>54</v>
      </c>
      <c r="D439" s="163">
        <f>MOD(B439,3)+'Container Panel'!$Q$38</f>
        <v>16</v>
      </c>
      <c r="E439" s="143">
        <f t="shared" si="197"/>
        <v>0</v>
      </c>
      <c r="F439" s="144" t="s">
        <v>75</v>
      </c>
      <c r="G439" s="145" t="str">
        <f>IFERROR(TRUNC(VLOOKUP($E439,'Container Panel'!$B$41:$Z$100,$D439,0)/(VLOOKUP(G$276,UI!$A$12:$O$51,VLOOKUP(G$277,$B$276:$C$278,2,0),0)/1000)),"")</f>
        <v/>
      </c>
      <c r="H439" s="145" t="str">
        <f>IFERROR(TRUNC(VLOOKUP($E439,'Container Panel'!$B$41:$Z$100,$D439,0)/(VLOOKUP(H$276,UI!$A$12:$O$51,VLOOKUP(H$277,$B$276:$C$278,2,0),0)/1000)),"")</f>
        <v/>
      </c>
      <c r="I439" s="145" t="str">
        <f>IFERROR(TRUNC(VLOOKUP($E439,'Container Panel'!$B$41:$Z$100,$D439,0)/(VLOOKUP(I$276,UI!$A$12:$O$51,VLOOKUP(I$277,$B$276:$C$278,2,0),0)/1000)),"")</f>
        <v/>
      </c>
      <c r="J439" s="145" t="str">
        <f>IFERROR(TRUNC(VLOOKUP($E439,'Container Panel'!$B$41:$Z$100,$D439,0)/(VLOOKUP(J$276,UI!$A$12:$O$51,VLOOKUP(J$277,$B$276:$C$278,2,0),0)/1000)),"")</f>
        <v/>
      </c>
      <c r="K439" s="145" t="str">
        <f>IFERROR(TRUNC(VLOOKUP($E439,'Container Panel'!$B$41:$Z$100,$D439,0)/(VLOOKUP(K$276,UI!$A$12:$O$51,VLOOKUP(K$277,$B$276:$C$278,2,0),0)/1000)),"")</f>
        <v/>
      </c>
      <c r="L439" s="145" t="str">
        <f>IFERROR(TRUNC(VLOOKUP($E439,'Container Panel'!$B$41:$Z$100,$D439,0)/(VLOOKUP(L$276,UI!$A$12:$O$51,VLOOKUP(L$277,$B$276:$C$278,2,0),0)/1000)),"")</f>
        <v/>
      </c>
      <c r="M439" s="145" t="str">
        <f>IFERROR(TRUNC(VLOOKUP($E439,'Container Panel'!$B$41:$Z$100,$D439,0)/(VLOOKUP(M$276,UI!$A$12:$O$51,VLOOKUP(M$277,$B$276:$C$278,2,0),0)/1000)),"")</f>
        <v/>
      </c>
      <c r="N439" s="145" t="str">
        <f>IFERROR(TRUNC(VLOOKUP($E439,'Container Panel'!$B$41:$Z$100,$D439,0)/(VLOOKUP(N$276,UI!$A$12:$O$51,VLOOKUP(N$277,$B$276:$C$278,2,0),0)/1000)),"")</f>
        <v/>
      </c>
      <c r="O439" s="145" t="str">
        <f>IFERROR(TRUNC(VLOOKUP($E439,'Container Panel'!$B$41:$Z$100,$D439,0)/(VLOOKUP(O$276,UI!$A$12:$O$51,VLOOKUP(O$277,$B$276:$C$278,2,0),0)/1000)),"")</f>
        <v/>
      </c>
      <c r="P439" s="145" t="str">
        <f>IFERROR(TRUNC(VLOOKUP($E439,'Container Panel'!$B$41:$Z$100,$D439,0)/(VLOOKUP(P$276,UI!$A$12:$O$51,VLOOKUP(P$277,$B$276:$C$278,2,0),0)/1000)),"")</f>
        <v/>
      </c>
      <c r="Q439" s="145" t="str">
        <f>IFERROR(TRUNC(VLOOKUP($E439,'Container Panel'!$B$41:$Z$100,$D439,0)/(VLOOKUP(Q$276,UI!$A$12:$O$51,VLOOKUP(Q$277,$B$276:$C$278,2,0),0)/1000)),"")</f>
        <v/>
      </c>
      <c r="R439" s="145" t="str">
        <f>IFERROR(TRUNC(VLOOKUP($E439,'Container Panel'!$B$41:$Z$100,$D439,0)/(VLOOKUP(R$276,UI!$A$12:$O$51,VLOOKUP(R$277,$B$276:$C$278,2,0),0)/1000)),"")</f>
        <v/>
      </c>
      <c r="S439" s="145" t="str">
        <f>IFERROR(TRUNC(VLOOKUP($E439,'Container Panel'!$B$41:$Z$100,$D439,0)/(VLOOKUP(S$276,UI!$A$12:$O$51,VLOOKUP(S$277,$B$276:$C$278,2,0),0)/1000)),"")</f>
        <v/>
      </c>
      <c r="T439" s="145" t="str">
        <f>IFERROR(TRUNC(VLOOKUP($E439,'Container Panel'!$B$41:$Z$100,$D439,0)/(VLOOKUP(T$276,UI!$A$12:$O$51,VLOOKUP(T$277,$B$276:$C$278,2,0),0)/1000)),"")</f>
        <v/>
      </c>
      <c r="U439" s="145" t="str">
        <f>IFERROR(TRUNC(VLOOKUP($E439,'Container Panel'!$B$41:$Z$100,$D439,0)/(VLOOKUP(U$276,UI!$A$12:$O$51,VLOOKUP(U$277,$B$276:$C$278,2,0),0)/1000)),"")</f>
        <v/>
      </c>
      <c r="V439" s="145" t="str">
        <f>IFERROR(TRUNC(VLOOKUP($E439,'Container Panel'!$B$41:$Z$100,$D439,0)/(VLOOKUP(V$276,UI!$A$12:$O$51,VLOOKUP(V$277,$B$276:$C$278,2,0),0)/1000)),"")</f>
        <v/>
      </c>
      <c r="W439" s="145" t="str">
        <f>IFERROR(TRUNC(VLOOKUP($E439,'Container Panel'!$B$41:$Z$100,$D439,0)/(VLOOKUP(W$276,UI!$A$12:$O$51,VLOOKUP(W$277,$B$276:$C$278,2,0),0)/1000)),"")</f>
        <v/>
      </c>
      <c r="X439" s="145" t="str">
        <f>IFERROR(TRUNC(VLOOKUP($E439,'Container Panel'!$B$41:$Z$100,$D439,0)/(VLOOKUP(X$276,UI!$A$12:$O$51,VLOOKUP(X$277,$B$276:$C$278,2,0),0)/1000)),"")</f>
        <v/>
      </c>
      <c r="Y439" s="145" t="str">
        <f>IFERROR(TRUNC(VLOOKUP($E439,'Container Panel'!$B$41:$Z$100,$D439,0)/(VLOOKUP(Y$276,UI!$A$12:$O$51,VLOOKUP(Y$277,$B$276:$C$278,2,0),0)/1000)),"")</f>
        <v/>
      </c>
      <c r="Z439" s="145" t="str">
        <f>IFERROR(TRUNC(VLOOKUP($E439,'Container Panel'!$B$41:$Z$100,$D439,0)/(VLOOKUP(Z$276,UI!$A$12:$O$51,VLOOKUP(Z$277,$B$276:$C$278,2,0),0)/1000)),"")</f>
        <v/>
      </c>
      <c r="AA439" s="145" t="str">
        <f>IFERROR(TRUNC(VLOOKUP($E439,'Container Panel'!$B$41:$Z$100,$D439,0)/(VLOOKUP(AA$276,UI!$A$12:$O$51,VLOOKUP(AA$277,$B$276:$C$278,2,0),0)/1000)),"")</f>
        <v/>
      </c>
      <c r="AB439" s="145" t="str">
        <f>IFERROR(TRUNC(VLOOKUP($E439,'Container Panel'!$B$41:$Z$100,$D439,0)/(VLOOKUP(AB$276,UI!$A$12:$O$51,VLOOKUP(AB$277,$B$276:$C$278,2,0),0)/1000)),"")</f>
        <v/>
      </c>
      <c r="AC439" s="145" t="str">
        <f>IFERROR(TRUNC(VLOOKUP($E439,'Container Panel'!$B$41:$Z$100,$D439,0)/(VLOOKUP(AC$276,UI!$A$12:$O$51,VLOOKUP(AC$277,$B$276:$C$278,2,0),0)/1000)),"")</f>
        <v/>
      </c>
      <c r="AD439" s="145" t="str">
        <f>IFERROR(TRUNC(VLOOKUP($E439,'Container Panel'!$B$41:$Z$100,$D439,0)/(VLOOKUP(AD$276,UI!$A$12:$O$51,VLOOKUP(AD$277,$B$276:$C$278,2,0),0)/1000)),"")</f>
        <v/>
      </c>
      <c r="AE439" s="145" t="str">
        <f>IFERROR(TRUNC(VLOOKUP($E439,'Container Panel'!$B$41:$Z$100,$D439,0)/(VLOOKUP(AE$276,UI!$A$12:$O$51,VLOOKUP(AE$277,$B$276:$C$278,2,0),0)/1000)),"")</f>
        <v/>
      </c>
      <c r="AF439" s="145" t="str">
        <f>IFERROR(TRUNC(VLOOKUP($E439,'Container Panel'!$B$41:$Z$100,$D439,0)/(VLOOKUP(AF$276,UI!$A$12:$O$51,VLOOKUP(AF$277,$B$276:$C$278,2,0),0)/1000)),"")</f>
        <v/>
      </c>
      <c r="AG439" s="145" t="str">
        <f>IFERROR(TRUNC(VLOOKUP($E439,'Container Panel'!$B$41:$Z$100,$D439,0)/(VLOOKUP(AG$276,UI!$A$12:$O$51,VLOOKUP(AG$277,$B$276:$C$278,2,0),0)/1000)),"")</f>
        <v/>
      </c>
      <c r="AH439" s="145" t="str">
        <f>IFERROR(TRUNC(VLOOKUP($E439,'Container Panel'!$B$41:$Z$100,$D439,0)/(VLOOKUP(AH$276,UI!$A$12:$O$51,VLOOKUP(AH$277,$B$276:$C$278,2,0),0)/1000)),"")</f>
        <v/>
      </c>
      <c r="AI439" s="145" t="str">
        <f>IFERROR(TRUNC(VLOOKUP($E439,'Container Panel'!$B$41:$Z$100,$D439,0)/(VLOOKUP(AI$276,UI!$A$12:$O$51,VLOOKUP(AI$277,$B$276:$C$278,2,0),0)/1000)),"")</f>
        <v/>
      </c>
      <c r="AJ439" s="145" t="str">
        <f>IFERROR(TRUNC(VLOOKUP($E439,'Container Panel'!$B$41:$Z$100,$D439,0)/(VLOOKUP(AJ$276,UI!$A$12:$O$51,VLOOKUP(AJ$277,$B$276:$C$278,2,0),0)/1000)),"")</f>
        <v/>
      </c>
      <c r="AK439" s="145" t="str">
        <f>IFERROR(TRUNC(VLOOKUP($E439,'Container Panel'!$B$41:$Z$100,$D439,0)/(VLOOKUP(AK$276,UI!$A$12:$O$51,VLOOKUP(AK$277,$B$276:$C$278,2,0),0)/1000)),"")</f>
        <v/>
      </c>
      <c r="AL439" s="145" t="str">
        <f>IFERROR(TRUNC(VLOOKUP($E439,'Container Panel'!$B$41:$Z$100,$D439,0)/(VLOOKUP(AL$276,UI!$A$12:$O$51,VLOOKUP(AL$277,$B$276:$C$278,2,0),0)/1000)),"")</f>
        <v/>
      </c>
      <c r="AM439" s="145" t="str">
        <f>IFERROR(TRUNC(VLOOKUP($E439,'Container Panel'!$B$41:$Z$100,$D439,0)/(VLOOKUP(AM$276,UI!$A$12:$O$51,VLOOKUP(AM$277,$B$276:$C$278,2,0),0)/1000)),"")</f>
        <v/>
      </c>
      <c r="AN439" s="145" t="str">
        <f>IFERROR(TRUNC(VLOOKUP($E439,'Container Panel'!$B$41:$Z$100,$D439,0)/(VLOOKUP(AN$276,UI!$A$12:$O$51,VLOOKUP(AN$277,$B$276:$C$278,2,0),0)/1000)),"")</f>
        <v/>
      </c>
      <c r="AO439" s="145" t="str">
        <f>IFERROR(TRUNC(VLOOKUP($E439,'Container Panel'!$B$41:$Z$100,$D439,0)/(VLOOKUP(AO$276,UI!$A$12:$O$51,VLOOKUP(AO$277,$B$276:$C$278,2,0),0)/1000)),"")</f>
        <v/>
      </c>
      <c r="AP439" s="145" t="str">
        <f>IFERROR(TRUNC(VLOOKUP($E439,'Container Panel'!$B$41:$Z$100,$D439,0)/(VLOOKUP(AP$276,UI!$A$12:$O$51,VLOOKUP(AP$277,$B$276:$C$278,2,0),0)/1000)),"")</f>
        <v/>
      </c>
      <c r="AQ439" s="145" t="str">
        <f>IFERROR(TRUNC(VLOOKUP($E439,'Container Panel'!$B$41:$Z$100,$D439,0)/(VLOOKUP(AQ$276,UI!$A$12:$O$51,VLOOKUP(AQ$277,$B$276:$C$278,2,0),0)/1000)),"")</f>
        <v/>
      </c>
      <c r="AR439" s="145" t="str">
        <f>IFERROR(TRUNC(VLOOKUP($E439,'Container Panel'!$B$41:$Z$100,$D439,0)/(VLOOKUP(AR$276,UI!$A$12:$O$51,VLOOKUP(AR$277,$B$276:$C$278,2,0),0)/1000)),"")</f>
        <v/>
      </c>
      <c r="AS439" s="145" t="str">
        <f>IFERROR(TRUNC(VLOOKUP($E439,'Container Panel'!$B$41:$Z$100,$D439,0)/(VLOOKUP(AS$276,UI!$A$12:$O$51,VLOOKUP(AS$277,$B$276:$C$278,2,0),0)/1000)),"")</f>
        <v/>
      </c>
      <c r="AT439" s="145" t="str">
        <f>IFERROR(TRUNC(VLOOKUP($E439,'Container Panel'!$B$41:$Z$100,$D439,0)/(VLOOKUP(AT$276,UI!$A$12:$O$51,VLOOKUP(AT$277,$B$276:$C$278,2,0),0)/1000)),"")</f>
        <v/>
      </c>
      <c r="AU439" s="145" t="str">
        <f>IFERROR(TRUNC(VLOOKUP($E439,'Container Panel'!$B$41:$Z$100,$D439,0)/(VLOOKUP(AU$276,UI!$A$12:$O$51,VLOOKUP(AU$277,$B$276:$C$278,2,0),0)/1000)),"")</f>
        <v/>
      </c>
      <c r="AV439" s="145" t="str">
        <f>IFERROR(TRUNC(VLOOKUP($E439,'Container Panel'!$B$41:$Z$100,$D439,0)/(VLOOKUP(AV$276,UI!$A$12:$O$51,VLOOKUP(AV$277,$B$276:$C$278,2,0),0)/1000)),"")</f>
        <v/>
      </c>
      <c r="AW439" s="145" t="str">
        <f>IFERROR(TRUNC(VLOOKUP($E439,'Container Panel'!$B$41:$Z$100,$D439,0)/(VLOOKUP(AW$276,UI!$A$12:$O$51,VLOOKUP(AW$277,$B$276:$C$278,2,0),0)/1000)),"")</f>
        <v/>
      </c>
      <c r="AX439" s="145" t="str">
        <f>IFERROR(TRUNC(VLOOKUP($E439,'Container Panel'!$B$41:$Z$100,$D439,0)/(VLOOKUP(AX$276,UI!$A$12:$O$51,VLOOKUP(AX$277,$B$276:$C$278,2,0),0)/1000)),"")</f>
        <v/>
      </c>
      <c r="AY439" s="145" t="str">
        <f>IFERROR(TRUNC(VLOOKUP($E439,'Container Panel'!$B$41:$Z$100,$D439,0)/(VLOOKUP(AY$276,UI!$A$12:$O$51,VLOOKUP(AY$277,$B$276:$C$278,2,0),0)/1000)),"")</f>
        <v/>
      </c>
      <c r="AZ439" s="145" t="str">
        <f>IFERROR(TRUNC(VLOOKUP($E439,'Container Panel'!$B$41:$Z$100,$D439,0)/(VLOOKUP(AZ$276,UI!$A$12:$O$51,VLOOKUP(AZ$277,$B$276:$C$278,2,0),0)/1000)),"")</f>
        <v/>
      </c>
      <c r="BA439" s="145" t="str">
        <f>IFERROR(TRUNC(VLOOKUP($E439,'Container Panel'!$B$41:$Z$100,$D439,0)/(VLOOKUP(BA$276,UI!$A$12:$O$51,VLOOKUP(BA$277,$B$276:$C$278,2,0),0)/1000)),"")</f>
        <v/>
      </c>
      <c r="BB439" s="145" t="str">
        <f>IFERROR(TRUNC(VLOOKUP($E439,'Container Panel'!$B$41:$Z$100,$D439,0)/(VLOOKUP(BB$276,UI!$A$12:$O$51,VLOOKUP(BB$277,$B$276:$C$278,2,0),0)/1000)),"")</f>
        <v/>
      </c>
      <c r="BC439" s="145" t="str">
        <f>IFERROR(TRUNC(VLOOKUP($E439,'Container Panel'!$B$41:$Z$100,$D439,0)/(VLOOKUP(BC$276,UI!$A$12:$O$51,VLOOKUP(BC$277,$B$276:$C$278,2,0),0)/1000)),"")</f>
        <v/>
      </c>
      <c r="BD439" s="145" t="str">
        <f>IFERROR(TRUNC(VLOOKUP($E439,'Container Panel'!$B$41:$Z$100,$D439,0)/(VLOOKUP(BD$276,UI!$A$12:$O$51,VLOOKUP(BD$277,$B$276:$C$278,2,0),0)/1000)),"")</f>
        <v/>
      </c>
      <c r="BE439" s="145" t="str">
        <f>IFERROR(TRUNC(VLOOKUP($E439,'Container Panel'!$B$41:$Z$100,$D439,0)/(VLOOKUP(BE$276,UI!$A$12:$O$51,VLOOKUP(BE$277,$B$276:$C$278,2,0),0)/1000)),"")</f>
        <v/>
      </c>
      <c r="BF439" s="145" t="str">
        <f>IFERROR(TRUNC(VLOOKUP($E439,'Container Panel'!$B$41:$Z$100,$D439,0)/(VLOOKUP(BF$276,UI!$A$12:$O$51,VLOOKUP(BF$277,$B$276:$C$278,2,0),0)/1000)),"")</f>
        <v/>
      </c>
      <c r="BG439" s="145" t="str">
        <f>IFERROR(TRUNC(VLOOKUP($E439,'Container Panel'!$B$41:$Z$100,$D439,0)/(VLOOKUP(BG$276,UI!$A$12:$O$51,VLOOKUP(BG$277,$B$276:$C$278,2,0),0)/1000)),"")</f>
        <v/>
      </c>
      <c r="BH439" s="145" t="str">
        <f>IFERROR(TRUNC(VLOOKUP($E439,'Container Panel'!$B$41:$Z$100,$D439,0)/(VLOOKUP(BH$276,UI!$A$12:$O$51,VLOOKUP(BH$277,$B$276:$C$278,2,0),0)/1000)),"")</f>
        <v/>
      </c>
      <c r="BI439" s="145" t="str">
        <f>IFERROR(TRUNC(VLOOKUP($E439,'Container Panel'!$B$41:$Z$100,$D439,0)/(VLOOKUP(BI$276,UI!$A$12:$O$51,VLOOKUP(BI$277,$B$276:$C$278,2,0),0)/1000)),"")</f>
        <v/>
      </c>
      <c r="BJ439" s="145" t="str">
        <f>IFERROR(TRUNC(VLOOKUP($E439,'Container Panel'!$B$41:$Z$100,$D439,0)/(VLOOKUP(BJ$276,UI!$A$12:$O$51,VLOOKUP(BJ$277,$B$276:$C$278,2,0),0)/1000)),"")</f>
        <v/>
      </c>
      <c r="BK439" s="145" t="str">
        <f>IFERROR(TRUNC(VLOOKUP($E439,'Container Panel'!$B$41:$Z$100,$D439,0)/(VLOOKUP(BK$276,UI!$A$12:$O$51,VLOOKUP(BK$277,$B$276:$C$278,2,0),0)/1000)),"")</f>
        <v/>
      </c>
      <c r="BL439" s="145" t="str">
        <f>IFERROR(TRUNC(VLOOKUP($E439,'Container Panel'!$B$41:$Z$100,$D439,0)/(VLOOKUP(BL$276,UI!$A$12:$O$51,VLOOKUP(BL$277,$B$276:$C$278,2,0),0)/1000)),"")</f>
        <v/>
      </c>
      <c r="BM439" s="145" t="str">
        <f>IFERROR(TRUNC(VLOOKUP($E439,'Container Panel'!$B$41:$Z$100,$D439,0)/(VLOOKUP(BM$276,UI!$A$12:$O$51,VLOOKUP(BM$277,$B$276:$C$278,2,0),0)/1000)),"")</f>
        <v/>
      </c>
      <c r="BN439" s="145" t="str">
        <f>IFERROR(TRUNC(VLOOKUP($E439,'Container Panel'!$B$41:$Z$100,$D439,0)/(VLOOKUP(BN$276,UI!$A$12:$O$51,VLOOKUP(BN$277,$B$276:$C$278,2,0),0)/1000)),"")</f>
        <v/>
      </c>
      <c r="BO439" s="145" t="str">
        <f>IFERROR(TRUNC(VLOOKUP($E439,'Container Panel'!$B$41:$Z$100,$D439,0)/(VLOOKUP(BO$276,UI!$A$12:$O$51,VLOOKUP(BO$277,$B$276:$C$278,2,0),0)/1000)),"")</f>
        <v/>
      </c>
      <c r="BP439" s="145" t="str">
        <f>IFERROR(TRUNC(VLOOKUP($E439,'Container Panel'!$B$41:$Z$100,$D439,0)/(VLOOKUP(BP$276,UI!$A$12:$O$51,VLOOKUP(BP$277,$B$276:$C$278,2,0),0)/1000)),"")</f>
        <v/>
      </c>
      <c r="BQ439" s="145" t="str">
        <f>IFERROR(TRUNC(VLOOKUP($E439,'Container Panel'!$B$41:$Z$100,$D439,0)/(VLOOKUP(BQ$276,UI!$A$12:$O$51,VLOOKUP(BQ$277,$B$276:$C$278,2,0),0)/1000)),"")</f>
        <v/>
      </c>
      <c r="BR439" s="145" t="str">
        <f>IFERROR(TRUNC(VLOOKUP($E439,'Container Panel'!$B$41:$Z$100,$D439,0)/(VLOOKUP(BR$276,UI!$A$12:$O$51,VLOOKUP(BR$277,$B$276:$C$278,2,0),0)/1000)),"")</f>
        <v/>
      </c>
      <c r="BS439" s="145" t="str">
        <f>IFERROR(TRUNC(VLOOKUP($E439,'Container Panel'!$B$41:$Z$100,$D439,0)/(VLOOKUP(BS$276,UI!$A$12:$O$51,VLOOKUP(BS$277,$B$276:$C$278,2,0),0)/1000)),"")</f>
        <v/>
      </c>
      <c r="BT439" s="145" t="str">
        <f>IFERROR(TRUNC(VLOOKUP($E439,'Container Panel'!$B$41:$Z$100,$D439,0)/(VLOOKUP(BT$276,UI!$A$12:$O$51,VLOOKUP(BT$277,$B$276:$C$278,2,0),0)/1000)),"")</f>
        <v/>
      </c>
      <c r="BU439" s="145" t="str">
        <f>IFERROR(TRUNC(VLOOKUP($E439,'Container Panel'!$B$41:$Z$100,$D439,0)/(VLOOKUP(BU$276,UI!$A$12:$O$51,VLOOKUP(BU$277,$B$276:$C$278,2,0),0)/1000)),"")</f>
        <v/>
      </c>
      <c r="BV439" s="145" t="str">
        <f>IFERROR(TRUNC(VLOOKUP($E439,'Container Panel'!$B$41:$Z$100,$D439,0)/(VLOOKUP(BV$276,UI!$A$12:$O$51,VLOOKUP(BV$277,$B$276:$C$278,2,0),0)/1000)),"")</f>
        <v/>
      </c>
      <c r="BW439" s="145" t="str">
        <f>IFERROR(TRUNC(VLOOKUP($E439,'Container Panel'!$B$41:$Z$100,$D439,0)/(VLOOKUP(BW$276,UI!$A$12:$O$51,VLOOKUP(BW$277,$B$276:$C$278,2,0),0)/1000)),"")</f>
        <v/>
      </c>
      <c r="BX439" s="145" t="str">
        <f>IFERROR(TRUNC(VLOOKUP($E439,'Container Panel'!$B$41:$Z$100,$D439,0)/(VLOOKUP(BX$276,UI!$A$12:$O$51,VLOOKUP(BX$277,$B$276:$C$278,2,0),0)/1000)),"")</f>
        <v/>
      </c>
      <c r="BY439" s="145" t="str">
        <f>IFERROR(TRUNC(VLOOKUP($E439,'Container Panel'!$B$41:$Z$100,$D439,0)/(VLOOKUP(BY$276,UI!$A$12:$O$51,VLOOKUP(BY$277,$B$276:$C$278,2,0),0)/1000)),"")</f>
        <v/>
      </c>
      <c r="BZ439" s="145" t="str">
        <f>IFERROR(TRUNC(VLOOKUP($E439,'Container Panel'!$B$41:$Z$100,$D439,0)/(VLOOKUP(BZ$276,UI!$A$12:$O$51,VLOOKUP(BZ$277,$B$276:$C$278,2,0),0)/1000)),"")</f>
        <v/>
      </c>
      <c r="CA439" s="145" t="str">
        <f>IFERROR(TRUNC(VLOOKUP($E439,'Container Panel'!$B$41:$Z$100,$D439,0)/(VLOOKUP(CA$276,UI!$A$12:$O$51,VLOOKUP(CA$277,$B$276:$C$278,2,0),0)/1000)),"")</f>
        <v/>
      </c>
      <c r="CB439" s="145" t="str">
        <f>IFERROR(TRUNC(VLOOKUP($E439,'Container Panel'!$B$41:$Z$100,$D439,0)/(VLOOKUP(CB$276,UI!$A$12:$O$51,VLOOKUP(CB$277,$B$276:$C$278,2,0),0)/1000)),"")</f>
        <v/>
      </c>
      <c r="CC439" s="145" t="str">
        <f>IFERROR(TRUNC(VLOOKUP($E439,'Container Panel'!$B$41:$Z$100,$D439,0)/(VLOOKUP(CC$276,UI!$A$12:$O$51,VLOOKUP(CC$277,$B$276:$C$278,2,0),0)/1000)),"")</f>
        <v/>
      </c>
      <c r="CD439" s="145" t="str">
        <f>IFERROR(TRUNC(VLOOKUP($E439,'Container Panel'!$B$41:$Z$100,$D439,0)/(VLOOKUP(CD$276,UI!$A$12:$O$51,VLOOKUP(CD$277,$B$276:$C$278,2,0),0)/1000)),"")</f>
        <v/>
      </c>
      <c r="CE439" s="145" t="str">
        <f>IFERROR(TRUNC(VLOOKUP($E439,'Container Panel'!$B$41:$Z$100,$D439,0)/(VLOOKUP(CE$276,UI!$A$12:$O$51,VLOOKUP(CE$277,$B$276:$C$278,2,0),0)/1000)),"")</f>
        <v/>
      </c>
      <c r="CF439" s="145" t="str">
        <f>IFERROR(TRUNC(VLOOKUP($E439,'Container Panel'!$B$41:$Z$100,$D439,0)/(VLOOKUP(CF$276,UI!$A$12:$O$51,VLOOKUP(CF$277,$B$276:$C$278,2,0),0)/1000)),"")</f>
        <v/>
      </c>
      <c r="CG439" s="145" t="str">
        <f>IFERROR(TRUNC(VLOOKUP($E439,'Container Panel'!$B$41:$Z$100,$D439,0)/(VLOOKUP(CG$276,UI!$A$12:$O$51,VLOOKUP(CG$277,$B$276:$C$278,2,0),0)/1000)),"")</f>
        <v/>
      </c>
      <c r="CH439" s="145" t="str">
        <f>IFERROR(TRUNC(VLOOKUP($E439,'Container Panel'!$B$41:$Z$100,$D439,0)/(VLOOKUP(CH$276,UI!$A$12:$O$51,VLOOKUP(CH$277,$B$276:$C$278,2,0),0)/1000)),"")</f>
        <v/>
      </c>
      <c r="CI439" s="145" t="str">
        <f>IFERROR(TRUNC(VLOOKUP($E439,'Container Panel'!$B$41:$Z$100,$D439,0)/(VLOOKUP(CI$276,UI!$A$12:$O$51,VLOOKUP(CI$277,$B$276:$C$278,2,0),0)/1000)),"")</f>
        <v/>
      </c>
      <c r="CJ439" s="145" t="str">
        <f>IFERROR(TRUNC(VLOOKUP($E439,'Container Panel'!$B$41:$Z$100,$D439,0)/(VLOOKUP(CJ$276,UI!$A$12:$O$51,VLOOKUP(CJ$277,$B$276:$C$278,2,0),0)/1000)),"")</f>
        <v/>
      </c>
      <c r="CK439" s="145" t="str">
        <f>IFERROR(TRUNC(VLOOKUP($E439,'Container Panel'!$B$41:$Z$100,$D439,0)/(VLOOKUP(CK$276,UI!$A$12:$O$51,VLOOKUP(CK$277,$B$276:$C$278,2,0),0)/1000)),"")</f>
        <v/>
      </c>
      <c r="CL439" s="145" t="str">
        <f>IFERROR(TRUNC(VLOOKUP($E439,'Container Panel'!$B$41:$Z$100,$D439,0)/(VLOOKUP(CL$276,UI!$A$12:$O$51,VLOOKUP(CL$277,$B$276:$C$278,2,0),0)/1000)),"")</f>
        <v/>
      </c>
      <c r="CM439" s="145" t="str">
        <f>IFERROR(TRUNC(VLOOKUP($E439,'Container Panel'!$B$41:$Z$100,$D439,0)/(VLOOKUP(CM$276,UI!$A$12:$O$51,VLOOKUP(CM$277,$B$276:$C$278,2,0),0)/1000)),"")</f>
        <v/>
      </c>
      <c r="CN439" s="145" t="str">
        <f>IFERROR(TRUNC(VLOOKUP($E439,'Container Panel'!$B$41:$Z$100,$D439,0)/(VLOOKUP(CN$276,UI!$A$12:$O$51,VLOOKUP(CN$277,$B$276:$C$278,2,0),0)/1000)),"")</f>
        <v/>
      </c>
      <c r="CO439" s="145" t="str">
        <f>IFERROR(TRUNC(VLOOKUP($E439,'Container Panel'!$B$41:$Z$100,$D439,0)/(VLOOKUP(CO$276,UI!$A$12:$O$51,VLOOKUP(CO$277,$B$276:$C$278,2,0),0)/1000)),"")</f>
        <v/>
      </c>
      <c r="CP439" s="145" t="str">
        <f>IFERROR(TRUNC(VLOOKUP($E439,'Container Panel'!$B$41:$Z$100,$D439,0)/(VLOOKUP(CP$276,UI!$A$12:$O$51,VLOOKUP(CP$277,$B$276:$C$278,2,0),0)/1000)),"")</f>
        <v/>
      </c>
      <c r="CQ439" s="145" t="str">
        <f>IFERROR(TRUNC(VLOOKUP($E439,'Container Panel'!$B$41:$Z$100,$D439,0)/(VLOOKUP(CQ$276,UI!$A$12:$O$51,VLOOKUP(CQ$277,$B$276:$C$278,2,0),0)/1000)),"")</f>
        <v/>
      </c>
      <c r="CR439" s="145" t="str">
        <f>IFERROR(TRUNC(VLOOKUP($E439,'Container Panel'!$B$41:$Z$100,$D439,0)/(VLOOKUP(CR$276,UI!$A$12:$O$51,VLOOKUP(CR$277,$B$276:$C$278,2,0),0)/1000)),"")</f>
        <v/>
      </c>
      <c r="CS439" s="145" t="str">
        <f>IFERROR(TRUNC(VLOOKUP($E439,'Container Panel'!$B$41:$Z$100,$D439,0)/(VLOOKUP(CS$276,UI!$A$12:$O$51,VLOOKUP(CS$277,$B$276:$C$278,2,0),0)/1000)),"")</f>
        <v/>
      </c>
      <c r="CT439" s="145" t="str">
        <f>IFERROR(TRUNC(VLOOKUP($E439,'Container Panel'!$B$41:$Z$100,$D439,0)/(VLOOKUP(CT$276,UI!$A$12:$O$51,VLOOKUP(CT$277,$B$276:$C$278,2,0),0)/1000)),"")</f>
        <v/>
      </c>
      <c r="CU439" s="145" t="str">
        <f>IFERROR(TRUNC(VLOOKUP($E439,'Container Panel'!$B$41:$Z$100,$D439,0)/(VLOOKUP(CU$276,UI!$A$12:$O$51,VLOOKUP(CU$277,$B$276:$C$278,2,0),0)/1000)),"")</f>
        <v/>
      </c>
      <c r="CV439" s="145" t="str">
        <f>IFERROR(TRUNC(VLOOKUP($E439,'Container Panel'!$B$41:$Z$100,$D439,0)/(VLOOKUP(CV$276,UI!$A$12:$O$51,VLOOKUP(CV$277,$B$276:$C$278,2,0),0)/1000)),"")</f>
        <v/>
      </c>
      <c r="CW439" s="145" t="str">
        <f>IFERROR(TRUNC(VLOOKUP($E439,'Container Panel'!$B$41:$Z$100,$D439,0)/(VLOOKUP(CW$276,UI!$A$12:$O$51,VLOOKUP(CW$277,$B$276:$C$278,2,0),0)/1000)),"")</f>
        <v/>
      </c>
      <c r="CX439" s="145" t="str">
        <f>IFERROR(TRUNC(VLOOKUP($E439,'Container Panel'!$B$41:$Z$100,$D439,0)/(VLOOKUP(CX$276,UI!$A$12:$O$51,VLOOKUP(CX$277,$B$276:$C$278,2,0),0)/1000)),"")</f>
        <v/>
      </c>
      <c r="CY439" s="145" t="str">
        <f>IFERROR(TRUNC(VLOOKUP($E439,'Container Panel'!$B$41:$Z$100,$D439,0)/(VLOOKUP(CY$276,UI!$A$12:$O$51,VLOOKUP(CY$277,$B$276:$C$278,2,0),0)/1000)),"")</f>
        <v/>
      </c>
      <c r="CZ439" s="145" t="str">
        <f>IFERROR(TRUNC(VLOOKUP($E439,'Container Panel'!$B$41:$Z$100,$D439,0)/(VLOOKUP(CZ$276,UI!$A$12:$O$51,VLOOKUP(CZ$277,$B$276:$C$278,2,0),0)/1000)),"")</f>
        <v/>
      </c>
      <c r="DA439" s="145" t="str">
        <f>IFERROR(TRUNC(VLOOKUP($E439,'Container Panel'!$B$41:$Z$100,$D439,0)/(VLOOKUP(DA$276,UI!$A$12:$O$51,VLOOKUP(DA$277,$B$276:$C$278,2,0),0)/1000)),"")</f>
        <v/>
      </c>
      <c r="DB439" s="145" t="str">
        <f>IFERROR(TRUNC(VLOOKUP($E439,'Container Panel'!$B$41:$Z$100,$D439,0)/(VLOOKUP(DB$276,UI!$A$12:$O$51,VLOOKUP(DB$277,$B$276:$C$278,2,0),0)/1000)),"")</f>
        <v/>
      </c>
      <c r="DC439" s="145" t="str">
        <f>IFERROR(TRUNC(VLOOKUP($E439,'Container Panel'!$B$41:$Z$100,$D439,0)/(VLOOKUP(DC$276,UI!$A$12:$O$51,VLOOKUP(DC$277,$B$276:$C$278,2,0),0)/1000)),"")</f>
        <v/>
      </c>
      <c r="DD439" s="145" t="str">
        <f>IFERROR(TRUNC(VLOOKUP($E439,'Container Panel'!$B$41:$Z$100,$D439,0)/(VLOOKUP(DD$276,UI!$A$12:$O$51,VLOOKUP(DD$277,$B$276:$C$278,2,0),0)/1000)),"")</f>
        <v/>
      </c>
      <c r="DE439" s="145" t="str">
        <f>IFERROR(TRUNC(VLOOKUP($E439,'Container Panel'!$B$41:$Z$100,$D439,0)/(VLOOKUP(DE$276,UI!$A$12:$O$51,VLOOKUP(DE$277,$B$276:$C$278,2,0),0)/1000)),"")</f>
        <v/>
      </c>
      <c r="DF439" s="145" t="str">
        <f>IFERROR(TRUNC(VLOOKUP($E439,'Container Panel'!$B$41:$Z$100,$D439,0)/(VLOOKUP(DF$276,UI!$A$12:$O$51,VLOOKUP(DF$277,$B$276:$C$278,2,0),0)/1000)),"")</f>
        <v/>
      </c>
      <c r="DG439" s="145" t="str">
        <f>IFERROR(TRUNC(VLOOKUP($E439,'Container Panel'!$B$41:$Z$100,$D439,0)/(VLOOKUP(DG$276,UI!$A$12:$O$51,VLOOKUP(DG$277,$B$276:$C$278,2,0),0)/1000)),"")</f>
        <v/>
      </c>
      <c r="DH439" s="145" t="str">
        <f>IFERROR(TRUNC(VLOOKUP($E439,'Container Panel'!$B$41:$Z$100,$D439,0)/(VLOOKUP(DH$276,UI!$A$12:$O$51,VLOOKUP(DH$277,$B$276:$C$278,2,0),0)/1000)),"")</f>
        <v/>
      </c>
      <c r="DI439" s="145" t="str">
        <f>IFERROR(TRUNC(VLOOKUP($E439,'Container Panel'!$B$41:$Z$100,$D439,0)/(VLOOKUP(DI$276,UI!$A$12:$O$51,VLOOKUP(DI$277,$B$276:$C$278,2,0),0)/1000)),"")</f>
        <v/>
      </c>
      <c r="DJ439" s="145" t="str">
        <f>IFERROR(TRUNC(VLOOKUP($E439,'Container Panel'!$B$41:$Z$100,$D439,0)/(VLOOKUP(DJ$276,UI!$A$12:$O$51,VLOOKUP(DJ$277,$B$276:$C$278,2,0),0)/1000)),"")</f>
        <v/>
      </c>
      <c r="DK439" s="145" t="str">
        <f>IFERROR(TRUNC(VLOOKUP($E439,'Container Panel'!$B$41:$Z$100,$D439,0)/(VLOOKUP(DK$276,UI!$A$12:$O$51,VLOOKUP(DK$277,$B$276:$C$278,2,0),0)/1000)),"")</f>
        <v/>
      </c>
      <c r="DL439" s="145" t="str">
        <f>IFERROR(TRUNC(VLOOKUP($E439,'Container Panel'!$B$41:$Z$100,$D439,0)/(VLOOKUP(DL$276,UI!$A$12:$O$51,VLOOKUP(DL$277,$B$276:$C$278,2,0),0)/1000)),"")</f>
        <v/>
      </c>
      <c r="DM439" s="145" t="str">
        <f>IFERROR(TRUNC(VLOOKUP($E439,'Container Panel'!$B$41:$Z$100,$D439,0)/(VLOOKUP(DM$276,UI!$A$12:$O$51,VLOOKUP(DM$277,$B$276:$C$278,2,0),0)/1000)),"")</f>
        <v/>
      </c>
      <c r="DN439" s="145" t="str">
        <f>IFERROR(TRUNC(VLOOKUP($E439,'Container Panel'!$B$41:$Z$100,$D439,0)/(VLOOKUP(DN$276,UI!$A$12:$O$51,VLOOKUP(DN$277,$B$276:$C$278,2,0),0)/1000)),"")</f>
        <v/>
      </c>
      <c r="DO439" s="145" t="str">
        <f>IFERROR(TRUNC(VLOOKUP($E439,'Container Panel'!$B$41:$Z$100,$D439,0)/(VLOOKUP(DO$276,UI!$A$12:$O$51,VLOOKUP(DO$277,$B$276:$C$278,2,0),0)/1000)),"")</f>
        <v/>
      </c>
      <c r="DP439" s="145" t="str">
        <f>IFERROR(TRUNC(VLOOKUP($E439,'Container Panel'!$B$41:$Z$100,$D439,0)/(VLOOKUP(DP$276,UI!$A$12:$O$51,VLOOKUP(DP$277,$B$276:$C$278,2,0),0)/1000)),"")</f>
        <v/>
      </c>
      <c r="DQ439" s="145" t="str">
        <f>IFERROR(TRUNC(VLOOKUP($E439,'Container Panel'!$B$41:$Z$100,$D439,0)/(VLOOKUP(DQ$276,UI!$A$12:$O$51,VLOOKUP(DQ$277,$B$276:$C$278,2,0),0)/1000)),"")</f>
        <v/>
      </c>
      <c r="DR439" s="145" t="str">
        <f>IFERROR(TRUNC(VLOOKUP($E439,'Container Panel'!$B$41:$Z$100,$D439,0)/(VLOOKUP(DR$276,UI!$A$12:$O$51,VLOOKUP(DR$277,$B$276:$C$278,2,0),0)/1000)),"")</f>
        <v/>
      </c>
      <c r="DS439" s="145" t="str">
        <f>IFERROR(TRUNC(VLOOKUP($E439,'Container Panel'!$B$41:$Z$100,$D439,0)/(VLOOKUP(DS$276,UI!$A$12:$O$51,VLOOKUP(DS$277,$B$276:$C$278,2,0),0)/1000)),"")</f>
        <v/>
      </c>
      <c r="DT439" s="145" t="str">
        <f>IFERROR(TRUNC(VLOOKUP($E439,'Container Panel'!$B$41:$Z$100,$D439,0)/(VLOOKUP(DT$276,UI!$A$12:$O$51,VLOOKUP(DT$277,$B$276:$C$278,2,0),0)/1000)),"")</f>
        <v/>
      </c>
      <c r="DU439" s="145" t="str">
        <f>IFERROR(TRUNC(VLOOKUP($E439,'Container Panel'!$B$41:$Z$100,$D439,0)/(VLOOKUP(DU$276,UI!$A$12:$O$51,VLOOKUP(DU$277,$B$276:$C$278,2,0),0)/1000)),"")</f>
        <v/>
      </c>
      <c r="DV439" s="145" t="str">
        <f>IFERROR(TRUNC(VLOOKUP($E439,'Container Panel'!$B$41:$Z$100,$D439,0)/(VLOOKUP(DV$276,UI!$A$12:$O$51,VLOOKUP(DV$277,$B$276:$C$278,2,0),0)/1000)),"")</f>
        <v/>
      </c>
      <c r="DW439" s="145" t="str">
        <f>IFERROR(TRUNC(VLOOKUP($E439,'Container Panel'!$B$41:$Z$100,$D439,0)/(VLOOKUP(DW$276,UI!$A$12:$O$51,VLOOKUP(DW$277,$B$276:$C$278,2,0),0)/1000)),"")</f>
        <v/>
      </c>
      <c r="DX439" s="145" t="str">
        <f>IFERROR(TRUNC(VLOOKUP($E439,'Container Panel'!$B$41:$Z$100,$D439,0)/(VLOOKUP(DX$276,UI!$A$12:$O$51,VLOOKUP(DX$277,$B$276:$C$278,2,0),0)/1000)),"")</f>
        <v/>
      </c>
      <c r="DY439" s="145" t="str">
        <f>IFERROR(TRUNC(VLOOKUP($E439,'Container Panel'!$B$41:$Z$100,$D439,0)/(VLOOKUP(DY$276,UI!$A$12:$O$51,VLOOKUP(DY$277,$B$276:$C$278,2,0),0)/1000)),"")</f>
        <v/>
      </c>
      <c r="DZ439" s="145" t="str">
        <f>IFERROR(TRUNC(VLOOKUP($E439,'Container Panel'!$B$41:$Z$100,$D439,0)/(VLOOKUP(DZ$276,UI!$A$12:$O$51,VLOOKUP(DZ$277,$B$276:$C$278,2,0),0)/1000)),"")</f>
        <v/>
      </c>
      <c r="EA439" s="145" t="str">
        <f>IFERROR(TRUNC(VLOOKUP($E439,'Container Panel'!$B$41:$Z$100,$D439,0)/(VLOOKUP(EA$276,UI!$A$12:$O$51,VLOOKUP(EA$277,$B$276:$C$278,2,0),0)/1000)),"")</f>
        <v/>
      </c>
      <c r="EB439" s="145" t="str">
        <f>IFERROR(TRUNC(VLOOKUP($E439,'Container Panel'!$B$41:$Z$100,$D439,0)/(VLOOKUP(EB$276,UI!$A$12:$O$51,VLOOKUP(EB$277,$B$276:$C$278,2,0),0)/1000)),"")</f>
        <v/>
      </c>
      <c r="EC439" s="145" t="str">
        <f>IFERROR(TRUNC(VLOOKUP($E439,'Container Panel'!$B$41:$Z$100,$D439,0)/(VLOOKUP(EC$276,UI!$A$12:$O$51,VLOOKUP(EC$277,$B$276:$C$278,2,0),0)/1000)),"")</f>
        <v/>
      </c>
      <c r="ED439" s="145" t="str">
        <f>IFERROR(TRUNC(VLOOKUP($E439,'Container Panel'!$B$41:$Z$100,$D439,0)/(VLOOKUP(ED$276,UI!$A$12:$O$51,VLOOKUP(ED$277,$B$276:$C$278,2,0),0)/1000)),"")</f>
        <v/>
      </c>
      <c r="EE439" s="145" t="str">
        <f>IFERROR(TRUNC(VLOOKUP($E439,'Container Panel'!$B$41:$Z$100,$D439,0)/(VLOOKUP(EE$276,UI!$A$12:$O$51,VLOOKUP(EE$277,$B$276:$C$278,2,0),0)/1000)),"")</f>
        <v/>
      </c>
      <c r="EF439" s="145" t="str">
        <f>IFERROR(TRUNC(VLOOKUP($E439,'Container Panel'!$B$41:$Z$100,$D439,0)/(VLOOKUP(EF$276,UI!$A$12:$O$51,VLOOKUP(EF$277,$B$276:$C$278,2,0),0)/1000)),"")</f>
        <v/>
      </c>
      <c r="EG439" s="145" t="str">
        <f>IFERROR(TRUNC(VLOOKUP($E439,'Container Panel'!$B$41:$Z$100,$D439,0)/(VLOOKUP(EG$276,UI!$A$12:$O$51,VLOOKUP(EG$277,$B$276:$C$278,2,0),0)/1000)),"")</f>
        <v/>
      </c>
      <c r="EH439" s="145" t="str">
        <f>IFERROR(TRUNC(VLOOKUP($E439,'Container Panel'!$B$41:$Z$100,$D439,0)/(VLOOKUP(EH$276,UI!$A$12:$O$51,VLOOKUP(EH$277,$B$276:$C$278,2,0),0)/1000)),"")</f>
        <v/>
      </c>
      <c r="EI439" s="145" t="str">
        <f>IFERROR(TRUNC(VLOOKUP($E439,'Container Panel'!$B$41:$Z$100,$D439,0)/(VLOOKUP(EI$276,UI!$A$12:$O$51,VLOOKUP(EI$277,$B$276:$C$278,2,0),0)/1000)),"")</f>
        <v/>
      </c>
      <c r="EJ439" s="145" t="str">
        <f>IFERROR(TRUNC(VLOOKUP($E439,'Container Panel'!$B$41:$Z$100,$D439,0)/(VLOOKUP(EJ$276,UI!$A$12:$O$51,VLOOKUP(EJ$277,$B$276:$C$278,2,0),0)/1000)),"")</f>
        <v/>
      </c>
      <c r="EK439" s="145" t="str">
        <f>IFERROR(TRUNC(VLOOKUP($E439,'Container Panel'!$B$41:$Z$100,$D439,0)/(VLOOKUP(EK$276,UI!$A$12:$O$51,VLOOKUP(EK$277,$B$276:$C$278,2,0),0)/1000)),"")</f>
        <v/>
      </c>
      <c r="EL439" s="145" t="str">
        <f>IFERROR(TRUNC(VLOOKUP($E439,'Container Panel'!$B$41:$Z$100,$D439,0)/(VLOOKUP(EL$276,UI!$A$12:$O$51,VLOOKUP(EL$277,$B$276:$C$278,2,0),0)/1000)),"")</f>
        <v/>
      </c>
      <c r="EM439" s="145" t="str">
        <f>IFERROR(TRUNC(VLOOKUP($E439,'Container Panel'!$B$41:$Z$100,$D439,0)/(VLOOKUP(EM$276,UI!$A$12:$O$51,VLOOKUP(EM$277,$B$276:$C$278,2,0),0)/1000)),"")</f>
        <v/>
      </c>
      <c r="EN439" s="145" t="str">
        <f>IFERROR(TRUNC(VLOOKUP($E439,'Container Panel'!$B$41:$Z$100,$D439,0)/(VLOOKUP(EN$276,UI!$A$12:$O$51,VLOOKUP(EN$277,$B$276:$C$278,2,0),0)/1000)),"")</f>
        <v/>
      </c>
      <c r="EO439" s="145" t="str">
        <f>IFERROR(TRUNC(VLOOKUP($E439,'Container Panel'!$B$41:$Z$100,$D439,0)/(VLOOKUP(EO$276,UI!$A$12:$O$51,VLOOKUP(EO$277,$B$276:$C$278,2,0),0)/1000)),"")</f>
        <v/>
      </c>
      <c r="EP439" s="145" t="str">
        <f>IFERROR(TRUNC(VLOOKUP($E439,'Container Panel'!$B$41:$Z$100,$D439,0)/(VLOOKUP(EP$276,UI!$A$12:$O$51,VLOOKUP(EP$277,$B$276:$C$278,2,0),0)/1000)),"")</f>
        <v/>
      </c>
      <c r="EQ439" s="145" t="str">
        <f>IFERROR(TRUNC(VLOOKUP($E439,'Container Panel'!$B$41:$Z$100,$D439,0)/(VLOOKUP(EQ$276,UI!$A$12:$O$51,VLOOKUP(EQ$277,$B$276:$C$278,2,0),0)/1000)),"")</f>
        <v/>
      </c>
      <c r="ER439" s="145" t="str">
        <f>IFERROR(TRUNC(VLOOKUP($E439,'Container Panel'!$B$41:$Z$100,$D439,0)/(VLOOKUP(ER$276,UI!$A$12:$O$51,VLOOKUP(ER$277,$B$276:$C$278,2,0),0)/1000)),"")</f>
        <v/>
      </c>
      <c r="ES439" s="145" t="str">
        <f>IFERROR(TRUNC(VLOOKUP($E439,'Container Panel'!$B$41:$Z$100,$D439,0)/(VLOOKUP(ES$276,UI!$A$12:$O$51,VLOOKUP(ES$277,$B$276:$C$278,2,0),0)/1000)),"")</f>
        <v/>
      </c>
      <c r="ET439" s="145" t="str">
        <f>IFERROR(TRUNC(VLOOKUP($E439,'Container Panel'!$B$41:$Z$100,$D439,0)/(VLOOKUP(ET$276,UI!$A$12:$O$51,VLOOKUP(ET$277,$B$276:$C$278,2,0),0)/1000)),"")</f>
        <v/>
      </c>
      <c r="EU439" s="145" t="str">
        <f>IFERROR(TRUNC(VLOOKUP($E439,'Container Panel'!$B$41:$Z$100,$D439,0)/(VLOOKUP(EU$276,UI!$A$12:$O$51,VLOOKUP(EU$277,$B$276:$C$278,2,0),0)/1000)),"")</f>
        <v/>
      </c>
      <c r="EV439" s="145" t="str">
        <f>IFERROR(TRUNC(VLOOKUP($E439,'Container Panel'!$B$41:$Z$100,$D439,0)/(VLOOKUP(EV$276,UI!$A$12:$O$51,VLOOKUP(EV$277,$B$276:$C$278,2,0),0)/1000)),"")</f>
        <v/>
      </c>
      <c r="EW439" s="145" t="str">
        <f>IFERROR(TRUNC(VLOOKUP($E439,'Container Panel'!$B$41:$Z$100,$D439,0)/(VLOOKUP(EW$276,UI!$A$12:$O$51,VLOOKUP(EW$277,$B$276:$C$278,2,0),0)/1000)),"")</f>
        <v/>
      </c>
      <c r="EX439" s="145" t="str">
        <f>IFERROR(TRUNC(VLOOKUP($E439,'Container Panel'!$B$41:$Z$100,$D439,0)/(VLOOKUP(EX$276,UI!$A$12:$O$51,VLOOKUP(EX$277,$B$276:$C$278,2,0),0)/1000)),"")</f>
        <v/>
      </c>
      <c r="EY439" s="145" t="str">
        <f>IFERROR(TRUNC(VLOOKUP($E439,'Container Panel'!$B$41:$Z$100,$D439,0)/(VLOOKUP(EY$276,UI!$A$12:$O$51,VLOOKUP(EY$277,$B$276:$C$278,2,0),0)/1000)),"")</f>
        <v/>
      </c>
      <c r="EZ439" s="145" t="str">
        <f>IFERROR(TRUNC(VLOOKUP($E439,'Container Panel'!$B$41:$Z$100,$D439,0)/(VLOOKUP(EZ$276,UI!$A$12:$O$51,VLOOKUP(EZ$277,$B$276:$C$278,2,0),0)/1000)),"")</f>
        <v/>
      </c>
      <c r="FA439" s="145" t="str">
        <f>IFERROR(TRUNC(VLOOKUP($E439,'Container Panel'!$B$41:$Z$100,$D439,0)/(VLOOKUP(FA$276,UI!$A$12:$O$51,VLOOKUP(FA$277,$B$276:$C$278,2,0),0)/1000)),"")</f>
        <v/>
      </c>
      <c r="FB439" s="145" t="str">
        <f>IFERROR(TRUNC(VLOOKUP($E439,'Container Panel'!$B$41:$Z$100,$D439,0)/(VLOOKUP(FB$276,UI!$A$12:$O$51,VLOOKUP(FB$277,$B$276:$C$278,2,0),0)/1000)),"")</f>
        <v/>
      </c>
      <c r="FC439" s="145" t="str">
        <f>IFERROR(TRUNC(VLOOKUP($E439,'Container Panel'!$B$41:$Z$100,$D439,0)/(VLOOKUP(FC$276,UI!$A$12:$O$51,VLOOKUP(FC$277,$B$276:$C$278,2,0),0)/1000)),"")</f>
        <v/>
      </c>
      <c r="FD439" s="145" t="str">
        <f>IFERROR(TRUNC(VLOOKUP($E439,'Container Panel'!$B$41:$Z$100,$D439,0)/(VLOOKUP(FD$276,UI!$A$12:$O$51,VLOOKUP(FD$277,$B$276:$C$278,2,0),0)/1000)),"")</f>
        <v/>
      </c>
      <c r="FE439" s="145" t="str">
        <f>IFERROR(TRUNC(VLOOKUP($E439,'Container Panel'!$B$41:$Z$100,$D439,0)/(VLOOKUP(FE$276,UI!$A$12:$O$51,VLOOKUP(FE$277,$B$276:$C$278,2,0),0)/1000)),"")</f>
        <v/>
      </c>
      <c r="FF439" s="145" t="str">
        <f>IFERROR(TRUNC(VLOOKUP($E439,'Container Panel'!$B$41:$Z$100,$D439,0)/(VLOOKUP(FF$276,UI!$A$12:$O$51,VLOOKUP(FF$277,$B$276:$C$278,2,0),0)/1000)),"")</f>
        <v/>
      </c>
      <c r="FG439" s="145" t="str">
        <f>IFERROR(TRUNC(VLOOKUP($E439,'Container Panel'!$B$41:$Z$100,$D439,0)/(VLOOKUP(FG$276,UI!$A$12:$O$51,VLOOKUP(FG$277,$B$276:$C$278,2,0),0)/1000)),"")</f>
        <v/>
      </c>
      <c r="FH439" s="145" t="str">
        <f>IFERROR(TRUNC(VLOOKUP($E439,'Container Panel'!$B$41:$Z$100,$D439,0)/(VLOOKUP(FH$276,UI!$A$12:$O$51,VLOOKUP(FH$277,$B$276:$C$278,2,0),0)/1000)),"")</f>
        <v/>
      </c>
      <c r="FI439" s="145" t="str">
        <f>IFERROR(TRUNC(VLOOKUP($E439,'Container Panel'!$B$41:$Z$100,$D439,0)/(VLOOKUP(FI$276,UI!$A$12:$O$51,VLOOKUP(FI$277,$B$276:$C$278,2,0),0)/1000)),"")</f>
        <v/>
      </c>
      <c r="FJ439" s="145" t="str">
        <f>IFERROR(TRUNC(VLOOKUP($E439,'Container Panel'!$B$41:$Z$100,$D439,0)/(VLOOKUP(FJ$276,UI!$A$12:$O$51,VLOOKUP(FJ$277,$B$276:$C$278,2,0),0)/1000)),"")</f>
        <v/>
      </c>
      <c r="FK439" s="145" t="str">
        <f>IFERROR(TRUNC(VLOOKUP($E439,'Container Panel'!$B$41:$Z$100,$D439,0)/(VLOOKUP(FK$276,UI!$A$12:$O$51,VLOOKUP(FK$277,$B$276:$C$278,2,0),0)/1000)),"")</f>
        <v/>
      </c>
      <c r="FL439" s="145" t="str">
        <f>IFERROR(TRUNC(VLOOKUP($E439,'Container Panel'!$B$41:$Z$100,$D439,0)/(VLOOKUP(FL$276,UI!$A$12:$O$51,VLOOKUP(FL$277,$B$276:$C$278,2,0),0)/1000)),"")</f>
        <v/>
      </c>
      <c r="FM439" s="145" t="str">
        <f>IFERROR(TRUNC(VLOOKUP($E439,'Container Panel'!$B$41:$Z$100,$D439,0)/(VLOOKUP(FM$276,UI!$A$12:$O$51,VLOOKUP(FM$277,$B$276:$C$278,2,0),0)/1000)),"")</f>
        <v/>
      </c>
      <c r="FN439" s="145" t="str">
        <f>IFERROR(TRUNC(VLOOKUP($E439,'Container Panel'!$B$41:$Z$100,$D439,0)/(VLOOKUP(FN$276,UI!$A$12:$O$51,VLOOKUP(FN$277,$B$276:$C$278,2,0),0)/1000)),"")</f>
        <v/>
      </c>
      <c r="FO439" s="145" t="str">
        <f>IFERROR(TRUNC(VLOOKUP($E439,'Container Panel'!$B$41:$Z$100,$D439,0)/(VLOOKUP(FO$276,UI!$A$12:$O$51,VLOOKUP(FO$277,$B$276:$C$278,2,0),0)/1000)),"")</f>
        <v/>
      </c>
      <c r="FP439" s="145" t="str">
        <f>IFERROR(TRUNC(VLOOKUP($E439,'Container Panel'!$B$41:$Z$100,$D439,0)/(VLOOKUP(FP$276,UI!$A$12:$O$51,VLOOKUP(FP$277,$B$276:$C$278,2,0),0)/1000)),"")</f>
        <v/>
      </c>
      <c r="FQ439" s="145" t="str">
        <f>IFERROR(TRUNC(VLOOKUP($E439,'Container Panel'!$B$41:$Z$100,$D439,0)/(VLOOKUP(FQ$276,UI!$A$12:$O$51,VLOOKUP(FQ$277,$B$276:$C$278,2,0),0)/1000)),"")</f>
        <v/>
      </c>
      <c r="FR439" s="145" t="str">
        <f>IFERROR(TRUNC(VLOOKUP($E439,'Container Panel'!$B$41:$Z$100,$D439,0)/(VLOOKUP(FR$276,UI!$A$12:$O$51,VLOOKUP(FR$277,$B$276:$C$278,2,0),0)/1000)),"")</f>
        <v/>
      </c>
      <c r="FS439" s="145" t="str">
        <f>IFERROR(TRUNC(VLOOKUP($E439,'Container Panel'!$B$41:$Z$100,$D439,0)/(VLOOKUP(FS$276,UI!$A$12:$O$51,VLOOKUP(FS$277,$B$276:$C$278,2,0),0)/1000)),"")</f>
        <v/>
      </c>
      <c r="FT439" s="145" t="str">
        <f>IFERROR(TRUNC(VLOOKUP($E439,'Container Panel'!$B$41:$Z$100,$D439,0)/(VLOOKUP(FT$276,UI!$A$12:$O$51,VLOOKUP(FT$277,$B$276:$C$278,2,0),0)/1000)),"")</f>
        <v/>
      </c>
      <c r="FU439" s="145" t="str">
        <f>IFERROR(TRUNC(VLOOKUP($E439,'Container Panel'!$B$41:$Z$100,$D439,0)/(VLOOKUP(FU$276,UI!$A$12:$O$51,VLOOKUP(FU$277,$B$276:$C$278,2,0),0)/1000)),"")</f>
        <v/>
      </c>
      <c r="FV439" s="145" t="str">
        <f>IFERROR(TRUNC(VLOOKUP($E439,'Container Panel'!$B$41:$Z$100,$D439,0)/(VLOOKUP(FV$276,UI!$A$12:$O$51,VLOOKUP(FV$277,$B$276:$C$278,2,0),0)/1000)),"")</f>
        <v/>
      </c>
      <c r="FW439" s="145" t="str">
        <f>IFERROR(TRUNC(VLOOKUP($E439,'Container Panel'!$B$41:$Z$100,$D439,0)/(VLOOKUP(FW$276,UI!$A$12:$O$51,VLOOKUP(FW$277,$B$276:$C$278,2,0),0)/1000)),"")</f>
        <v/>
      </c>
      <c r="FX439" s="145" t="str">
        <f>IFERROR(TRUNC(VLOOKUP($E439,'Container Panel'!$B$41:$Z$100,$D439,0)/(VLOOKUP(FX$276,UI!$A$12:$O$51,VLOOKUP(FX$277,$B$276:$C$278,2,0),0)/1000)),"")</f>
        <v/>
      </c>
      <c r="FY439" s="145" t="str">
        <f>IFERROR(TRUNC(VLOOKUP($E439,'Container Panel'!$B$41:$Z$100,$D439,0)/(VLOOKUP(FY$276,UI!$A$12:$O$51,VLOOKUP(FY$277,$B$276:$C$278,2,0),0)/1000)),"")</f>
        <v/>
      </c>
      <c r="FZ439" s="145" t="str">
        <f>IFERROR(TRUNC(VLOOKUP($E439,'Container Panel'!$B$41:$Z$100,$D439,0)/(VLOOKUP(FZ$276,UI!$A$12:$O$51,VLOOKUP(FZ$277,$B$276:$C$278,2,0),0)/1000)),"")</f>
        <v/>
      </c>
      <c r="GA439" s="145" t="str">
        <f>IFERROR(TRUNC(VLOOKUP($E439,'Container Panel'!$B$41:$Z$100,$D439,0)/(VLOOKUP(GA$276,UI!$A$12:$O$51,VLOOKUP(GA$277,$B$276:$C$278,2,0),0)/1000)),"")</f>
        <v/>
      </c>
      <c r="GB439" s="145" t="str">
        <f>IFERROR(TRUNC(VLOOKUP($E439,'Container Panel'!$B$41:$Z$100,$D439,0)/(VLOOKUP(GB$276,UI!$A$12:$O$51,VLOOKUP(GB$277,$B$276:$C$278,2,0),0)/1000)),"")</f>
        <v/>
      </c>
      <c r="GC439" s="145" t="str">
        <f>IFERROR(TRUNC(VLOOKUP($E439,'Container Panel'!$B$41:$Z$100,$D439,0)/(VLOOKUP(GC$276,UI!$A$12:$O$51,VLOOKUP(GC$277,$B$276:$C$278,2,0),0)/1000)),"")</f>
        <v/>
      </c>
      <c r="GD439" s="145" t="str">
        <f>IFERROR(TRUNC(VLOOKUP($E439,'Container Panel'!$B$41:$Z$100,$D439,0)/(VLOOKUP(GD$276,UI!$A$12:$O$51,VLOOKUP(GD$277,$B$276:$C$278,2,0),0)/1000)),"")</f>
        <v/>
      </c>
      <c r="GE439" s="145" t="str">
        <f>IFERROR(TRUNC(VLOOKUP($E439,'Container Panel'!$B$41:$Z$100,$D439,0)/(VLOOKUP(GE$276,UI!$A$12:$O$51,VLOOKUP(GE$277,$B$276:$C$278,2,0),0)/1000)),"")</f>
        <v/>
      </c>
      <c r="GF439" s="145" t="str">
        <f>IFERROR(TRUNC(VLOOKUP($E439,'Container Panel'!$B$41:$Z$100,$D439,0)/(VLOOKUP(GF$276,UI!$A$12:$O$51,VLOOKUP(GF$277,$B$276:$C$278,2,0),0)/1000)),"")</f>
        <v/>
      </c>
      <c r="GG439" s="145" t="str">
        <f>IFERROR(TRUNC(VLOOKUP($E439,'Container Panel'!$B$41:$Z$100,$D439,0)/(VLOOKUP(GG$276,UI!$A$12:$O$51,VLOOKUP(GG$277,$B$276:$C$278,2,0),0)/1000)),"")</f>
        <v/>
      </c>
      <c r="GH439" s="145" t="str">
        <f>IFERROR(TRUNC(VLOOKUP($E439,'Container Panel'!$B$41:$Z$100,$D439,0)/(VLOOKUP(GH$276,UI!$A$12:$O$51,VLOOKUP(GH$277,$B$276:$C$278,2,0),0)/1000)),"")</f>
        <v/>
      </c>
      <c r="GI439" s="145" t="str">
        <f>IFERROR(TRUNC(VLOOKUP($E439,'Container Panel'!$B$41:$Z$100,$D439,0)/(VLOOKUP(GI$276,UI!$A$12:$O$51,VLOOKUP(GI$277,$B$276:$C$278,2,0),0)/1000)),"")</f>
        <v/>
      </c>
      <c r="GJ439" s="145" t="str">
        <f>IFERROR(TRUNC(VLOOKUP($E439,'Container Panel'!$B$41:$Z$100,$D439,0)/(VLOOKUP(GJ$276,UI!$A$12:$O$51,VLOOKUP(GJ$277,$B$276:$C$278,2,0),0)/1000)),"")</f>
        <v/>
      </c>
      <c r="GK439" s="145" t="str">
        <f>IFERROR(TRUNC(VLOOKUP($E439,'Container Panel'!$B$41:$Z$100,$D439,0)/(VLOOKUP(GK$276,UI!$A$12:$O$51,VLOOKUP(GK$277,$B$276:$C$278,2,0),0)/1000)),"")</f>
        <v/>
      </c>
      <c r="GL439" s="145" t="str">
        <f>IFERROR(TRUNC(VLOOKUP($E439,'Container Panel'!$B$41:$Z$100,$D439,0)/(VLOOKUP(GL$276,UI!$A$12:$O$51,VLOOKUP(GL$277,$B$276:$C$278,2,0),0)/1000)),"")</f>
        <v/>
      </c>
      <c r="GM439" s="145" t="str">
        <f>IFERROR(TRUNC(VLOOKUP($E439,'Container Panel'!$B$41:$Z$100,$D439,0)/(VLOOKUP(GM$276,UI!$A$12:$O$51,VLOOKUP(GM$277,$B$276:$C$278,2,0),0)/1000)),"")</f>
        <v/>
      </c>
      <c r="GN439" s="145" t="str">
        <f>IFERROR(TRUNC(VLOOKUP($E439,'Container Panel'!$B$41:$Z$100,$D439,0)/(VLOOKUP(GN$276,UI!$A$12:$O$51,VLOOKUP(GN$277,$B$276:$C$278,2,0),0)/1000)),"")</f>
        <v/>
      </c>
      <c r="GO439" s="145" t="str">
        <f>IFERROR(TRUNC(VLOOKUP($E439,'Container Panel'!$B$41:$Z$100,$D439,0)/(VLOOKUP(GO$276,UI!$A$12:$O$51,VLOOKUP(GO$277,$B$276:$C$278,2,0),0)/1000)),"")</f>
        <v/>
      </c>
      <c r="GP439" s="145" t="str">
        <f>IFERROR(TRUNC(VLOOKUP($E439,'Container Panel'!$B$41:$Z$100,$D439,0)/(VLOOKUP(GP$276,UI!$A$12:$O$51,VLOOKUP(GP$277,$B$276:$C$278,2,0),0)/1000)),"")</f>
        <v/>
      </c>
      <c r="GQ439" s="145" t="str">
        <f>IFERROR(TRUNC(VLOOKUP($E439,'Container Panel'!$B$41:$Z$100,$D439,0)/(VLOOKUP(GQ$276,UI!$A$12:$O$51,VLOOKUP(GQ$277,$B$276:$C$278,2,0),0)/1000)),"")</f>
        <v/>
      </c>
      <c r="GR439" s="145" t="str">
        <f>IFERROR(TRUNC(VLOOKUP($E439,'Container Panel'!$B$41:$Z$100,$D439,0)/(VLOOKUP(GR$276,UI!$A$12:$O$51,VLOOKUP(GR$277,$B$276:$C$278,2,0),0)/1000)),"")</f>
        <v/>
      </c>
      <c r="GS439" s="145" t="str">
        <f>IFERROR(TRUNC(VLOOKUP($E439,'Container Panel'!$B$41:$Z$100,$D439,0)/(VLOOKUP(GS$276,UI!$A$12:$O$51,VLOOKUP(GS$277,$B$276:$C$278,2,0),0)/1000)),"")</f>
        <v/>
      </c>
      <c r="GT439" s="145" t="str">
        <f>IFERROR(TRUNC(VLOOKUP($E439,'Container Panel'!$B$41:$Z$100,$D439,0)/(VLOOKUP(GT$276,UI!$A$12:$O$51,VLOOKUP(GT$277,$B$276:$C$278,2,0),0)/1000)),"")</f>
        <v/>
      </c>
      <c r="GU439" s="145" t="str">
        <f>IFERROR(TRUNC(VLOOKUP($E439,'Container Panel'!$B$41:$Z$100,$D439,0)/(VLOOKUP(GU$276,UI!$A$12:$O$51,VLOOKUP(GU$277,$B$276:$C$278,2,0),0)/1000)),"")</f>
        <v/>
      </c>
      <c r="GV439" s="145" t="str">
        <f>IFERROR(TRUNC(VLOOKUP($E439,'Container Panel'!$B$41:$Z$100,$D439,0)/(VLOOKUP(GV$276,UI!$A$12:$O$51,VLOOKUP(GV$277,$B$276:$C$278,2,0),0)/1000)),"")</f>
        <v/>
      </c>
      <c r="GW439" s="145" t="str">
        <f>IFERROR(TRUNC(VLOOKUP($E439,'Container Panel'!$B$41:$Z$100,$D439,0)/(VLOOKUP(GW$276,UI!$A$12:$O$51,VLOOKUP(GW$277,$B$276:$C$278,2,0),0)/1000)),"")</f>
        <v/>
      </c>
      <c r="GX439" s="145" t="str">
        <f>IFERROR(TRUNC(VLOOKUP($E439,'Container Panel'!$B$41:$Z$100,$D439,0)/(VLOOKUP(GX$276,UI!$A$12:$O$51,VLOOKUP(GX$277,$B$276:$C$278,2,0),0)/1000)),"")</f>
        <v/>
      </c>
      <c r="GY439" s="145" t="str">
        <f>IFERROR(TRUNC(VLOOKUP($E439,'Container Panel'!$B$41:$Z$100,$D439,0)/(VLOOKUP(GY$276,UI!$A$12:$O$51,VLOOKUP(GY$277,$B$276:$C$278,2,0),0)/1000)),"")</f>
        <v/>
      </c>
      <c r="GZ439" s="145" t="str">
        <f>IFERROR(TRUNC(VLOOKUP($E439,'Container Panel'!$B$41:$Z$100,$D439,0)/(VLOOKUP(GZ$276,UI!$A$12:$O$51,VLOOKUP(GZ$277,$B$276:$C$278,2,0),0)/1000)),"")</f>
        <v/>
      </c>
      <c r="HA439" s="145" t="str">
        <f>IFERROR(TRUNC(VLOOKUP($E439,'Container Panel'!$B$41:$Z$100,$D439,0)/(VLOOKUP(HA$276,UI!$A$12:$O$51,VLOOKUP(HA$277,$B$276:$C$278,2,0),0)/1000)),"")</f>
        <v/>
      </c>
      <c r="HB439" s="145" t="str">
        <f>IFERROR(TRUNC(VLOOKUP($E439,'Container Panel'!$B$41:$Z$100,$D439,0)/(VLOOKUP(HB$276,UI!$A$12:$O$51,VLOOKUP(HB$277,$B$276:$C$278,2,0),0)/1000)),"")</f>
        <v/>
      </c>
      <c r="HC439" s="145" t="str">
        <f>IFERROR(TRUNC(VLOOKUP($E439,'Container Panel'!$B$41:$Z$100,$D439,0)/(VLOOKUP(HC$276,UI!$A$12:$O$51,VLOOKUP(HC$277,$B$276:$C$278,2,0),0)/1000)),"")</f>
        <v/>
      </c>
      <c r="HD439" s="145" t="str">
        <f>IFERROR(TRUNC(VLOOKUP($E439,'Container Panel'!$B$41:$Z$100,$D439,0)/(VLOOKUP(HD$276,UI!$A$12:$O$51,VLOOKUP(HD$277,$B$276:$C$278,2,0),0)/1000)),"")</f>
        <v/>
      </c>
      <c r="HE439" s="145" t="str">
        <f>IFERROR(TRUNC(VLOOKUP($E439,'Container Panel'!$B$41:$Z$100,$D439,0)/(VLOOKUP(HE$276,UI!$A$12:$O$51,VLOOKUP(HE$277,$B$276:$C$278,2,0),0)/1000)),"")</f>
        <v/>
      </c>
      <c r="HF439" s="145" t="str">
        <f>IFERROR(TRUNC(VLOOKUP($E439,'Container Panel'!$B$41:$Z$100,$D439,0)/(VLOOKUP(HF$276,UI!$A$12:$O$51,VLOOKUP(HF$277,$B$276:$C$278,2,0),0)/1000)),"")</f>
        <v/>
      </c>
      <c r="HG439" s="145" t="str">
        <f>IFERROR(TRUNC(VLOOKUP($E439,'Container Panel'!$B$41:$Z$100,$D439,0)/(VLOOKUP(HG$276,UI!$A$12:$O$51,VLOOKUP(HG$277,$B$276:$C$278,2,0),0)/1000)),"")</f>
        <v/>
      </c>
      <c r="HH439" s="145" t="str">
        <f>IFERROR(TRUNC(VLOOKUP($E439,'Container Panel'!$B$41:$Z$100,$D439,0)/(VLOOKUP(HH$276,UI!$A$12:$O$51,VLOOKUP(HH$277,$B$276:$C$278,2,0),0)/1000)),"")</f>
        <v/>
      </c>
      <c r="HI439" s="145" t="str">
        <f>IFERROR(TRUNC(VLOOKUP($E439,'Container Panel'!$B$41:$Z$100,$D439,0)/(VLOOKUP(HI$276,UI!$A$12:$O$51,VLOOKUP(HI$277,$B$276:$C$278,2,0),0)/1000)),"")</f>
        <v/>
      </c>
      <c r="HJ439" s="145" t="str">
        <f>IFERROR(TRUNC(VLOOKUP($E439,'Container Panel'!$B$41:$Z$100,$D439,0)/(VLOOKUP(HJ$276,UI!$A$12:$O$51,VLOOKUP(HJ$277,$B$276:$C$278,2,0),0)/1000)),"")</f>
        <v/>
      </c>
      <c r="HK439" s="145" t="str">
        <f>IFERROR(TRUNC(VLOOKUP($E439,'Container Panel'!$B$41:$Z$100,$D439,0)/(VLOOKUP(HK$276,UI!$A$12:$O$51,VLOOKUP(HK$277,$B$276:$C$278,2,0),0)/1000)),"")</f>
        <v/>
      </c>
      <c r="HL439" s="145" t="str">
        <f>IFERROR(TRUNC(VLOOKUP($E439,'Container Panel'!$B$41:$Z$100,$D439,0)/(VLOOKUP(HL$276,UI!$A$12:$O$51,VLOOKUP(HL$277,$B$276:$C$278,2,0),0)/1000)),"")</f>
        <v/>
      </c>
      <c r="HM439" s="145" t="str">
        <f>IFERROR(TRUNC(VLOOKUP($E439,'Container Panel'!$B$41:$Z$100,$D439,0)/(VLOOKUP(HM$276,UI!$A$12:$O$51,VLOOKUP(HM$277,$B$276:$C$278,2,0),0)/1000)),"")</f>
        <v/>
      </c>
      <c r="HN439" s="145" t="str">
        <f>IFERROR(TRUNC(VLOOKUP($E439,'Container Panel'!$B$41:$Z$100,$D439,0)/(VLOOKUP(HN$276,UI!$A$12:$O$51,VLOOKUP(HN$277,$B$276:$C$278,2,0),0)/1000)),"")</f>
        <v/>
      </c>
      <c r="HO439" s="145" t="str">
        <f>IFERROR(TRUNC(VLOOKUP($E439,'Container Panel'!$B$41:$Z$100,$D439,0)/(VLOOKUP(HO$276,UI!$A$12:$O$51,VLOOKUP(HO$277,$B$276:$C$278,2,0),0)/1000)),"")</f>
        <v/>
      </c>
      <c r="HP439" s="145" t="str">
        <f>IFERROR(TRUNC(VLOOKUP($E439,'Container Panel'!$B$41:$Z$100,$D439,0)/(VLOOKUP(HP$276,UI!$A$12:$O$51,VLOOKUP(HP$277,$B$276:$C$278,2,0),0)/1000)),"")</f>
        <v/>
      </c>
      <c r="HQ439" s="145" t="str">
        <f>IFERROR(TRUNC(VLOOKUP($E439,'Container Panel'!$B$41:$Z$100,$D439,0)/(VLOOKUP(HQ$276,UI!$A$12:$O$51,VLOOKUP(HQ$277,$B$276:$C$278,2,0),0)/1000)),"")</f>
        <v/>
      </c>
      <c r="HR439" s="145" t="str">
        <f>IFERROR(TRUNC(VLOOKUP($E439,'Container Panel'!$B$41:$Z$100,$D439,0)/(VLOOKUP(HR$276,UI!$A$12:$O$51,VLOOKUP(HR$277,$B$276:$C$278,2,0),0)/1000)),"")</f>
        <v/>
      </c>
      <c r="HS439" s="145" t="str">
        <f>IFERROR(TRUNC(VLOOKUP($E439,'Container Panel'!$B$41:$Z$100,$D439,0)/(VLOOKUP(HS$276,UI!$A$12:$O$51,VLOOKUP(HS$277,$B$276:$C$278,2,0),0)/1000)),"")</f>
        <v/>
      </c>
      <c r="HT439" s="145" t="str">
        <f>IFERROR(TRUNC(VLOOKUP($E439,'Container Panel'!$B$41:$Z$100,$D439,0)/(VLOOKUP(HT$276,UI!$A$12:$O$51,VLOOKUP(HT$277,$B$276:$C$278,2,0),0)/1000)),"")</f>
        <v/>
      </c>
      <c r="HU439" s="145" t="str">
        <f>IFERROR(TRUNC(VLOOKUP($E439,'Container Panel'!$B$41:$Z$100,$D439,0)/(VLOOKUP(HU$276,UI!$A$12:$O$51,VLOOKUP(HU$277,$B$276:$C$278,2,0),0)/1000)),"")</f>
        <v/>
      </c>
      <c r="HV439" s="145" t="str">
        <f>IFERROR(TRUNC(VLOOKUP($E439,'Container Panel'!$B$41:$Z$100,$D439,0)/(VLOOKUP(HV$276,UI!$A$12:$O$51,VLOOKUP(HV$277,$B$276:$C$278,2,0),0)/1000)),"")</f>
        <v/>
      </c>
      <c r="HW439" s="145" t="str">
        <f>IFERROR(TRUNC(VLOOKUP($E439,'Container Panel'!$B$41:$Z$100,$D439,0)/(VLOOKUP(HW$276,UI!$A$12:$O$51,VLOOKUP(HW$277,$B$276:$C$278,2,0),0)/1000)),"")</f>
        <v/>
      </c>
      <c r="HX439" s="145" t="str">
        <f>IFERROR(TRUNC(VLOOKUP($E439,'Container Panel'!$B$41:$Z$100,$D439,0)/(VLOOKUP(HX$276,UI!$A$12:$O$51,VLOOKUP(HX$277,$B$276:$C$278,2,0),0)/1000)),"")</f>
        <v/>
      </c>
      <c r="HY439" s="145" t="str">
        <f>IFERROR(TRUNC(VLOOKUP($E439,'Container Panel'!$B$41:$Z$100,$D439,0)/(VLOOKUP(HY$276,UI!$A$12:$O$51,VLOOKUP(HY$277,$B$276:$C$278,2,0),0)/1000)),"")</f>
        <v/>
      </c>
      <c r="HZ439" s="145" t="str">
        <f>IFERROR(TRUNC(VLOOKUP($E439,'Container Panel'!$B$41:$Z$100,$D439,0)/(VLOOKUP(HZ$276,UI!$A$12:$O$51,VLOOKUP(HZ$277,$B$276:$C$278,2,0),0)/1000)),"")</f>
        <v/>
      </c>
      <c r="IA439" s="145" t="str">
        <f>IFERROR(TRUNC(VLOOKUP($E439,'Container Panel'!$B$41:$Z$100,$D439,0)/(VLOOKUP(IA$276,UI!$A$12:$O$51,VLOOKUP(IA$277,$B$276:$C$278,2,0),0)/1000)),"")</f>
        <v/>
      </c>
      <c r="IB439" s="145" t="str">
        <f>IFERROR(TRUNC(VLOOKUP($E439,'Container Panel'!$B$41:$Z$100,$D439,0)/(VLOOKUP(IB$276,UI!$A$12:$O$51,VLOOKUP(IB$277,$B$276:$C$278,2,0),0)/1000)),"")</f>
        <v/>
      </c>
      <c r="IC439" s="145" t="str">
        <f>IFERROR(TRUNC(VLOOKUP($E439,'Container Panel'!$B$41:$Z$100,$D439,0)/(VLOOKUP(IC$276,UI!$A$12:$O$51,VLOOKUP(IC$277,$B$276:$C$278,2,0),0)/1000)),"")</f>
        <v/>
      </c>
      <c r="ID439" s="145" t="str">
        <f>IFERROR(TRUNC(VLOOKUP($E439,'Container Panel'!$B$41:$Z$100,$D439,0)/(VLOOKUP(ID$276,UI!$A$12:$O$51,VLOOKUP(ID$277,$B$276:$C$278,2,0),0)/1000)),"")</f>
        <v/>
      </c>
      <c r="IE439" s="145" t="str">
        <f>IFERROR(TRUNC(VLOOKUP($E439,'Container Panel'!$B$41:$Z$100,$D439,0)/(VLOOKUP(IE$276,UI!$A$12:$O$51,VLOOKUP(IE$277,$B$276:$C$278,2,0),0)/1000)),"")</f>
        <v/>
      </c>
      <c r="IF439" s="145" t="str">
        <f>IFERROR(TRUNC(VLOOKUP($E439,'Container Panel'!$B$41:$Z$100,$D439,0)/(VLOOKUP(IF$276,UI!$A$12:$O$51,VLOOKUP(IF$277,$B$276:$C$278,2,0),0)/1000)),"")</f>
        <v/>
      </c>
      <c r="IG439" s="145" t="str">
        <f>IFERROR(TRUNC(VLOOKUP($E439,'Container Panel'!$B$41:$Z$100,$D439,0)/(VLOOKUP(IG$276,UI!$A$12:$O$51,VLOOKUP(IG$277,$B$276:$C$278,2,0),0)/1000)),"")</f>
        <v/>
      </c>
      <c r="IH439" s="145" t="str">
        <f>IFERROR(TRUNC(VLOOKUP($E439,'Container Panel'!$B$41:$Z$100,$D439,0)/(VLOOKUP(IH$276,UI!$A$12:$O$51,VLOOKUP(IH$277,$B$276:$C$278,2,0),0)/1000)),"")</f>
        <v/>
      </c>
      <c r="II439" s="145" t="str">
        <f>IFERROR(TRUNC(VLOOKUP($E439,'Container Panel'!$B$41:$Z$100,$D439,0)/(VLOOKUP(II$276,UI!$A$12:$O$51,VLOOKUP(II$277,$B$276:$C$278,2,0),0)/1000)),"")</f>
        <v/>
      </c>
      <c r="IJ439" s="145" t="str">
        <f>IFERROR(TRUNC(VLOOKUP($E439,'Container Panel'!$B$41:$Z$100,$D439,0)/(VLOOKUP(IJ$276,UI!$A$12:$O$51,VLOOKUP(IJ$277,$B$276:$C$278,2,0),0)/1000)),"")</f>
        <v/>
      </c>
      <c r="IK439" s="145" t="str">
        <f>IFERROR(TRUNC(VLOOKUP($E439,'Container Panel'!$B$41:$Z$100,$D439,0)/(VLOOKUP(IK$276,UI!$A$12:$O$51,VLOOKUP(IK$277,$B$276:$C$278,2,0),0)/1000)),"")</f>
        <v/>
      </c>
      <c r="IL439" s="145" t="str">
        <f>IFERROR(TRUNC(VLOOKUP($E439,'Container Panel'!$B$41:$Z$100,$D439,0)/(VLOOKUP(IL$276,UI!$A$12:$O$51,VLOOKUP(IL$277,$B$276:$C$278,2,0),0)/1000)),"")</f>
        <v/>
      </c>
    </row>
    <row r="440" spans="2:246">
      <c r="B440" s="74">
        <v>160</v>
      </c>
      <c r="C440" s="74">
        <f t="shared" si="198"/>
        <v>54</v>
      </c>
      <c r="D440" s="163">
        <f>MOD(B440,3)+'Container Panel'!$Q$38</f>
        <v>17</v>
      </c>
      <c r="E440" s="143">
        <f t="shared" ref="E440:E459" si="199">INDEX(Box,C440)</f>
        <v>0</v>
      </c>
      <c r="F440" s="144" t="s">
        <v>76</v>
      </c>
      <c r="G440" s="145" t="str">
        <f>IFERROR(TRUNC(VLOOKUP($E440,'Container Panel'!$B$41:$Z$100,$D440,0)/(VLOOKUP(G$276,UI!$A$12:$O$51,VLOOKUP(G$278,$B$276:$C$278,2,0),0)/1000)),"")</f>
        <v/>
      </c>
      <c r="H440" s="145" t="str">
        <f>IFERROR(TRUNC(VLOOKUP($E440,'Container Panel'!$B$41:$Z$100,$D440,0)/(VLOOKUP(H$276,UI!$A$12:$O$51,VLOOKUP(H$278,$B$276:$C$278,2,0),0)/1000)),"")</f>
        <v/>
      </c>
      <c r="I440" s="145" t="str">
        <f>IFERROR(TRUNC(VLOOKUP($E440,'Container Panel'!$B$41:$Z$100,$D440,0)/(VLOOKUP(I$276,UI!$A$12:$O$51,VLOOKUP(I$278,$B$276:$C$278,2,0),0)/1000)),"")</f>
        <v/>
      </c>
      <c r="J440" s="145" t="str">
        <f>IFERROR(TRUNC(VLOOKUP($E440,'Container Panel'!$B$41:$Z$100,$D440,0)/(VLOOKUP(J$276,UI!$A$12:$O$51,VLOOKUP(J$278,$B$276:$C$278,2,0),0)/1000)),"")</f>
        <v/>
      </c>
      <c r="K440" s="145" t="str">
        <f>IFERROR(TRUNC(VLOOKUP($E440,'Container Panel'!$B$41:$Z$100,$D440,0)/(VLOOKUP(K$276,UI!$A$12:$O$51,VLOOKUP(K$278,$B$276:$C$278,2,0),0)/1000)),"")</f>
        <v/>
      </c>
      <c r="L440" s="145" t="str">
        <f>IFERROR(TRUNC(VLOOKUP($E440,'Container Panel'!$B$41:$Z$100,$D440,0)/(VLOOKUP(L$276,UI!$A$12:$O$51,VLOOKUP(L$278,$B$276:$C$278,2,0),0)/1000)),"")</f>
        <v/>
      </c>
      <c r="M440" s="145" t="str">
        <f>IFERROR(TRUNC(VLOOKUP($E440,'Container Panel'!$B$41:$Z$100,$D440,0)/(VLOOKUP(M$276,UI!$A$12:$O$51,VLOOKUP(M$278,$B$276:$C$278,2,0),0)/1000)),"")</f>
        <v/>
      </c>
      <c r="N440" s="145" t="str">
        <f>IFERROR(TRUNC(VLOOKUP($E440,'Container Panel'!$B$41:$Z$100,$D440,0)/(VLOOKUP(N$276,UI!$A$12:$O$51,VLOOKUP(N$278,$B$276:$C$278,2,0),0)/1000)),"")</f>
        <v/>
      </c>
      <c r="O440" s="145" t="str">
        <f>IFERROR(TRUNC(VLOOKUP($E440,'Container Panel'!$B$41:$Z$100,$D440,0)/(VLOOKUP(O$276,UI!$A$12:$O$51,VLOOKUP(O$278,$B$276:$C$278,2,0),0)/1000)),"")</f>
        <v/>
      </c>
      <c r="P440" s="145" t="str">
        <f>IFERROR(TRUNC(VLOOKUP($E440,'Container Panel'!$B$41:$Z$100,$D440,0)/(VLOOKUP(P$276,UI!$A$12:$O$51,VLOOKUP(P$278,$B$276:$C$278,2,0),0)/1000)),"")</f>
        <v/>
      </c>
      <c r="Q440" s="145" t="str">
        <f>IFERROR(TRUNC(VLOOKUP($E440,'Container Panel'!$B$41:$Z$100,$D440,0)/(VLOOKUP(Q$276,UI!$A$12:$O$51,VLOOKUP(Q$278,$B$276:$C$278,2,0),0)/1000)),"")</f>
        <v/>
      </c>
      <c r="R440" s="145" t="str">
        <f>IFERROR(TRUNC(VLOOKUP($E440,'Container Panel'!$B$41:$Z$100,$D440,0)/(VLOOKUP(R$276,UI!$A$12:$O$51,VLOOKUP(R$278,$B$276:$C$278,2,0),0)/1000)),"")</f>
        <v/>
      </c>
      <c r="S440" s="145" t="str">
        <f>IFERROR(TRUNC(VLOOKUP($E440,'Container Panel'!$B$41:$Z$100,$D440,0)/(VLOOKUP(S$276,UI!$A$12:$O$51,VLOOKUP(S$278,$B$276:$C$278,2,0),0)/1000)),"")</f>
        <v/>
      </c>
      <c r="T440" s="145" t="str">
        <f>IFERROR(TRUNC(VLOOKUP($E440,'Container Panel'!$B$41:$Z$100,$D440,0)/(VLOOKUP(T$276,UI!$A$12:$O$51,VLOOKUP(T$278,$B$276:$C$278,2,0),0)/1000)),"")</f>
        <v/>
      </c>
      <c r="U440" s="145" t="str">
        <f>IFERROR(TRUNC(VLOOKUP($E440,'Container Panel'!$B$41:$Z$100,$D440,0)/(VLOOKUP(U$276,UI!$A$12:$O$51,VLOOKUP(U$278,$B$276:$C$278,2,0),0)/1000)),"")</f>
        <v/>
      </c>
      <c r="V440" s="145" t="str">
        <f>IFERROR(TRUNC(VLOOKUP($E440,'Container Panel'!$B$41:$Z$100,$D440,0)/(VLOOKUP(V$276,UI!$A$12:$O$51,VLOOKUP(V$278,$B$276:$C$278,2,0),0)/1000)),"")</f>
        <v/>
      </c>
      <c r="W440" s="145" t="str">
        <f>IFERROR(TRUNC(VLOOKUP($E440,'Container Panel'!$B$41:$Z$100,$D440,0)/(VLOOKUP(W$276,UI!$A$12:$O$51,VLOOKUP(W$278,$B$276:$C$278,2,0),0)/1000)),"")</f>
        <v/>
      </c>
      <c r="X440" s="145" t="str">
        <f>IFERROR(TRUNC(VLOOKUP($E440,'Container Panel'!$B$41:$Z$100,$D440,0)/(VLOOKUP(X$276,UI!$A$12:$O$51,VLOOKUP(X$278,$B$276:$C$278,2,0),0)/1000)),"")</f>
        <v/>
      </c>
      <c r="Y440" s="145" t="str">
        <f>IFERROR(TRUNC(VLOOKUP($E440,'Container Panel'!$B$41:$Z$100,$D440,0)/(VLOOKUP(Y$276,UI!$A$12:$O$51,VLOOKUP(Y$278,$B$276:$C$278,2,0),0)/1000)),"")</f>
        <v/>
      </c>
      <c r="Z440" s="145" t="str">
        <f>IFERROR(TRUNC(VLOOKUP($E440,'Container Panel'!$B$41:$Z$100,$D440,0)/(VLOOKUP(Z$276,UI!$A$12:$O$51,VLOOKUP(Z$278,$B$276:$C$278,2,0),0)/1000)),"")</f>
        <v/>
      </c>
      <c r="AA440" s="145" t="str">
        <f>IFERROR(TRUNC(VLOOKUP($E440,'Container Panel'!$B$41:$Z$100,$D440,0)/(VLOOKUP(AA$276,UI!$A$12:$O$51,VLOOKUP(AA$278,$B$276:$C$278,2,0),0)/1000)),"")</f>
        <v/>
      </c>
      <c r="AB440" s="145" t="str">
        <f>IFERROR(TRUNC(VLOOKUP($E440,'Container Panel'!$B$41:$Z$100,$D440,0)/(VLOOKUP(AB$276,UI!$A$12:$O$51,VLOOKUP(AB$278,$B$276:$C$278,2,0),0)/1000)),"")</f>
        <v/>
      </c>
      <c r="AC440" s="145" t="str">
        <f>IFERROR(TRUNC(VLOOKUP($E440,'Container Panel'!$B$41:$Z$100,$D440,0)/(VLOOKUP(AC$276,UI!$A$12:$O$51,VLOOKUP(AC$278,$B$276:$C$278,2,0),0)/1000)),"")</f>
        <v/>
      </c>
      <c r="AD440" s="145" t="str">
        <f>IFERROR(TRUNC(VLOOKUP($E440,'Container Panel'!$B$41:$Z$100,$D440,0)/(VLOOKUP(AD$276,UI!$A$12:$O$51,VLOOKUP(AD$278,$B$276:$C$278,2,0),0)/1000)),"")</f>
        <v/>
      </c>
      <c r="AE440" s="145" t="str">
        <f>IFERROR(TRUNC(VLOOKUP($E440,'Container Panel'!$B$41:$Z$100,$D440,0)/(VLOOKUP(AE$276,UI!$A$12:$O$51,VLOOKUP(AE$278,$B$276:$C$278,2,0),0)/1000)),"")</f>
        <v/>
      </c>
      <c r="AF440" s="145" t="str">
        <f>IFERROR(TRUNC(VLOOKUP($E440,'Container Panel'!$B$41:$Z$100,$D440,0)/(VLOOKUP(AF$276,UI!$A$12:$O$51,VLOOKUP(AF$278,$B$276:$C$278,2,0),0)/1000)),"")</f>
        <v/>
      </c>
      <c r="AG440" s="145" t="str">
        <f>IFERROR(TRUNC(VLOOKUP($E440,'Container Panel'!$B$41:$Z$100,$D440,0)/(VLOOKUP(AG$276,UI!$A$12:$O$51,VLOOKUP(AG$278,$B$276:$C$278,2,0),0)/1000)),"")</f>
        <v/>
      </c>
      <c r="AH440" s="145" t="str">
        <f>IFERROR(TRUNC(VLOOKUP($E440,'Container Panel'!$B$41:$Z$100,$D440,0)/(VLOOKUP(AH$276,UI!$A$12:$O$51,VLOOKUP(AH$278,$B$276:$C$278,2,0),0)/1000)),"")</f>
        <v/>
      </c>
      <c r="AI440" s="145" t="str">
        <f>IFERROR(TRUNC(VLOOKUP($E440,'Container Panel'!$B$41:$Z$100,$D440,0)/(VLOOKUP(AI$276,UI!$A$12:$O$51,VLOOKUP(AI$278,$B$276:$C$278,2,0),0)/1000)),"")</f>
        <v/>
      </c>
      <c r="AJ440" s="145" t="str">
        <f>IFERROR(TRUNC(VLOOKUP($E440,'Container Panel'!$B$41:$Z$100,$D440,0)/(VLOOKUP(AJ$276,UI!$A$12:$O$51,VLOOKUP(AJ$278,$B$276:$C$278,2,0),0)/1000)),"")</f>
        <v/>
      </c>
      <c r="AK440" s="145" t="str">
        <f>IFERROR(TRUNC(VLOOKUP($E440,'Container Panel'!$B$41:$Z$100,$D440,0)/(VLOOKUP(AK$276,UI!$A$12:$O$51,VLOOKUP(AK$278,$B$276:$C$278,2,0),0)/1000)),"")</f>
        <v/>
      </c>
      <c r="AL440" s="145" t="str">
        <f>IFERROR(TRUNC(VLOOKUP($E440,'Container Panel'!$B$41:$Z$100,$D440,0)/(VLOOKUP(AL$276,UI!$A$12:$O$51,VLOOKUP(AL$278,$B$276:$C$278,2,0),0)/1000)),"")</f>
        <v/>
      </c>
      <c r="AM440" s="145" t="str">
        <f>IFERROR(TRUNC(VLOOKUP($E440,'Container Panel'!$B$41:$Z$100,$D440,0)/(VLOOKUP(AM$276,UI!$A$12:$O$51,VLOOKUP(AM$278,$B$276:$C$278,2,0),0)/1000)),"")</f>
        <v/>
      </c>
      <c r="AN440" s="145" t="str">
        <f>IFERROR(TRUNC(VLOOKUP($E440,'Container Panel'!$B$41:$Z$100,$D440,0)/(VLOOKUP(AN$276,UI!$A$12:$O$51,VLOOKUP(AN$278,$B$276:$C$278,2,0),0)/1000)),"")</f>
        <v/>
      </c>
      <c r="AO440" s="145" t="str">
        <f>IFERROR(TRUNC(VLOOKUP($E440,'Container Panel'!$B$41:$Z$100,$D440,0)/(VLOOKUP(AO$276,UI!$A$12:$O$51,VLOOKUP(AO$278,$B$276:$C$278,2,0),0)/1000)),"")</f>
        <v/>
      </c>
      <c r="AP440" s="145" t="str">
        <f>IFERROR(TRUNC(VLOOKUP($E440,'Container Panel'!$B$41:$Z$100,$D440,0)/(VLOOKUP(AP$276,UI!$A$12:$O$51,VLOOKUP(AP$278,$B$276:$C$278,2,0),0)/1000)),"")</f>
        <v/>
      </c>
      <c r="AQ440" s="145" t="str">
        <f>IFERROR(TRUNC(VLOOKUP($E440,'Container Panel'!$B$41:$Z$100,$D440,0)/(VLOOKUP(AQ$276,UI!$A$12:$O$51,VLOOKUP(AQ$278,$B$276:$C$278,2,0),0)/1000)),"")</f>
        <v/>
      </c>
      <c r="AR440" s="145" t="str">
        <f>IFERROR(TRUNC(VLOOKUP($E440,'Container Panel'!$B$41:$Z$100,$D440,0)/(VLOOKUP(AR$276,UI!$A$12:$O$51,VLOOKUP(AR$278,$B$276:$C$278,2,0),0)/1000)),"")</f>
        <v/>
      </c>
      <c r="AS440" s="145" t="str">
        <f>IFERROR(TRUNC(VLOOKUP($E440,'Container Panel'!$B$41:$Z$100,$D440,0)/(VLOOKUP(AS$276,UI!$A$12:$O$51,VLOOKUP(AS$278,$B$276:$C$278,2,0),0)/1000)),"")</f>
        <v/>
      </c>
      <c r="AT440" s="145" t="str">
        <f>IFERROR(TRUNC(VLOOKUP($E440,'Container Panel'!$B$41:$Z$100,$D440,0)/(VLOOKUP(AT$276,UI!$A$12:$O$51,VLOOKUP(AT$278,$B$276:$C$278,2,0),0)/1000)),"")</f>
        <v/>
      </c>
      <c r="AU440" s="145" t="str">
        <f>IFERROR(TRUNC(VLOOKUP($E440,'Container Panel'!$B$41:$Z$100,$D440,0)/(VLOOKUP(AU$276,UI!$A$12:$O$51,VLOOKUP(AU$278,$B$276:$C$278,2,0),0)/1000)),"")</f>
        <v/>
      </c>
      <c r="AV440" s="145" t="str">
        <f>IFERROR(TRUNC(VLOOKUP($E440,'Container Panel'!$B$41:$Z$100,$D440,0)/(VLOOKUP(AV$276,UI!$A$12:$O$51,VLOOKUP(AV$278,$B$276:$C$278,2,0),0)/1000)),"")</f>
        <v/>
      </c>
      <c r="AW440" s="145" t="str">
        <f>IFERROR(TRUNC(VLOOKUP($E440,'Container Panel'!$B$41:$Z$100,$D440,0)/(VLOOKUP(AW$276,UI!$A$12:$O$51,VLOOKUP(AW$278,$B$276:$C$278,2,0),0)/1000)),"")</f>
        <v/>
      </c>
      <c r="AX440" s="145" t="str">
        <f>IFERROR(TRUNC(VLOOKUP($E440,'Container Panel'!$B$41:$Z$100,$D440,0)/(VLOOKUP(AX$276,UI!$A$12:$O$51,VLOOKUP(AX$278,$B$276:$C$278,2,0),0)/1000)),"")</f>
        <v/>
      </c>
      <c r="AY440" s="145" t="str">
        <f>IFERROR(TRUNC(VLOOKUP($E440,'Container Panel'!$B$41:$Z$100,$D440,0)/(VLOOKUP(AY$276,UI!$A$12:$O$51,VLOOKUP(AY$278,$B$276:$C$278,2,0),0)/1000)),"")</f>
        <v/>
      </c>
      <c r="AZ440" s="145" t="str">
        <f>IFERROR(TRUNC(VLOOKUP($E440,'Container Panel'!$B$41:$Z$100,$D440,0)/(VLOOKUP(AZ$276,UI!$A$12:$O$51,VLOOKUP(AZ$278,$B$276:$C$278,2,0),0)/1000)),"")</f>
        <v/>
      </c>
      <c r="BA440" s="145" t="str">
        <f>IFERROR(TRUNC(VLOOKUP($E440,'Container Panel'!$B$41:$Z$100,$D440,0)/(VLOOKUP(BA$276,UI!$A$12:$O$51,VLOOKUP(BA$278,$B$276:$C$278,2,0),0)/1000)),"")</f>
        <v/>
      </c>
      <c r="BB440" s="145" t="str">
        <f>IFERROR(TRUNC(VLOOKUP($E440,'Container Panel'!$B$41:$Z$100,$D440,0)/(VLOOKUP(BB$276,UI!$A$12:$O$51,VLOOKUP(BB$278,$B$276:$C$278,2,0),0)/1000)),"")</f>
        <v/>
      </c>
      <c r="BC440" s="145" t="str">
        <f>IFERROR(TRUNC(VLOOKUP($E440,'Container Panel'!$B$41:$Z$100,$D440,0)/(VLOOKUP(BC$276,UI!$A$12:$O$51,VLOOKUP(BC$278,$B$276:$C$278,2,0),0)/1000)),"")</f>
        <v/>
      </c>
      <c r="BD440" s="145" t="str">
        <f>IFERROR(TRUNC(VLOOKUP($E440,'Container Panel'!$B$41:$Z$100,$D440,0)/(VLOOKUP(BD$276,UI!$A$12:$O$51,VLOOKUP(BD$278,$B$276:$C$278,2,0),0)/1000)),"")</f>
        <v/>
      </c>
      <c r="BE440" s="145" t="str">
        <f>IFERROR(TRUNC(VLOOKUP($E440,'Container Panel'!$B$41:$Z$100,$D440,0)/(VLOOKUP(BE$276,UI!$A$12:$O$51,VLOOKUP(BE$278,$B$276:$C$278,2,0),0)/1000)),"")</f>
        <v/>
      </c>
      <c r="BF440" s="145" t="str">
        <f>IFERROR(TRUNC(VLOOKUP($E440,'Container Panel'!$B$41:$Z$100,$D440,0)/(VLOOKUP(BF$276,UI!$A$12:$O$51,VLOOKUP(BF$278,$B$276:$C$278,2,0),0)/1000)),"")</f>
        <v/>
      </c>
      <c r="BG440" s="145" t="str">
        <f>IFERROR(TRUNC(VLOOKUP($E440,'Container Panel'!$B$41:$Z$100,$D440,0)/(VLOOKUP(BG$276,UI!$A$12:$O$51,VLOOKUP(BG$278,$B$276:$C$278,2,0),0)/1000)),"")</f>
        <v/>
      </c>
      <c r="BH440" s="145" t="str">
        <f>IFERROR(TRUNC(VLOOKUP($E440,'Container Panel'!$B$41:$Z$100,$D440,0)/(VLOOKUP(BH$276,UI!$A$12:$O$51,VLOOKUP(BH$278,$B$276:$C$278,2,0),0)/1000)),"")</f>
        <v/>
      </c>
      <c r="BI440" s="145" t="str">
        <f>IFERROR(TRUNC(VLOOKUP($E440,'Container Panel'!$B$41:$Z$100,$D440,0)/(VLOOKUP(BI$276,UI!$A$12:$O$51,VLOOKUP(BI$278,$B$276:$C$278,2,0),0)/1000)),"")</f>
        <v/>
      </c>
      <c r="BJ440" s="145" t="str">
        <f>IFERROR(TRUNC(VLOOKUP($E440,'Container Panel'!$B$41:$Z$100,$D440,0)/(VLOOKUP(BJ$276,UI!$A$12:$O$51,VLOOKUP(BJ$278,$B$276:$C$278,2,0),0)/1000)),"")</f>
        <v/>
      </c>
      <c r="BK440" s="145" t="str">
        <f>IFERROR(TRUNC(VLOOKUP($E440,'Container Panel'!$B$41:$Z$100,$D440,0)/(VLOOKUP(BK$276,UI!$A$12:$O$51,VLOOKUP(BK$278,$B$276:$C$278,2,0),0)/1000)),"")</f>
        <v/>
      </c>
      <c r="BL440" s="145" t="str">
        <f>IFERROR(TRUNC(VLOOKUP($E440,'Container Panel'!$B$41:$Z$100,$D440,0)/(VLOOKUP(BL$276,UI!$A$12:$O$51,VLOOKUP(BL$278,$B$276:$C$278,2,0),0)/1000)),"")</f>
        <v/>
      </c>
      <c r="BM440" s="145" t="str">
        <f>IFERROR(TRUNC(VLOOKUP($E440,'Container Panel'!$B$41:$Z$100,$D440,0)/(VLOOKUP(BM$276,UI!$A$12:$O$51,VLOOKUP(BM$278,$B$276:$C$278,2,0),0)/1000)),"")</f>
        <v/>
      </c>
      <c r="BN440" s="145" t="str">
        <f>IFERROR(TRUNC(VLOOKUP($E440,'Container Panel'!$B$41:$Z$100,$D440,0)/(VLOOKUP(BN$276,UI!$A$12:$O$51,VLOOKUP(BN$278,$B$276:$C$278,2,0),0)/1000)),"")</f>
        <v/>
      </c>
      <c r="BO440" s="145" t="str">
        <f>IFERROR(TRUNC(VLOOKUP($E440,'Container Panel'!$B$41:$Z$100,$D440,0)/(VLOOKUP(BO$276,UI!$A$12:$O$51,VLOOKUP(BO$278,$B$276:$C$278,2,0),0)/1000)),"")</f>
        <v/>
      </c>
      <c r="BP440" s="145" t="str">
        <f>IFERROR(TRUNC(VLOOKUP($E440,'Container Panel'!$B$41:$Z$100,$D440,0)/(VLOOKUP(BP$276,UI!$A$12:$O$51,VLOOKUP(BP$278,$B$276:$C$278,2,0),0)/1000)),"")</f>
        <v/>
      </c>
      <c r="BQ440" s="145" t="str">
        <f>IFERROR(TRUNC(VLOOKUP($E440,'Container Panel'!$B$41:$Z$100,$D440,0)/(VLOOKUP(BQ$276,UI!$A$12:$O$51,VLOOKUP(BQ$278,$B$276:$C$278,2,0),0)/1000)),"")</f>
        <v/>
      </c>
      <c r="BR440" s="145" t="str">
        <f>IFERROR(TRUNC(VLOOKUP($E440,'Container Panel'!$B$41:$Z$100,$D440,0)/(VLOOKUP(BR$276,UI!$A$12:$O$51,VLOOKUP(BR$278,$B$276:$C$278,2,0),0)/1000)),"")</f>
        <v/>
      </c>
      <c r="BS440" s="145" t="str">
        <f>IFERROR(TRUNC(VLOOKUP($E440,'Container Panel'!$B$41:$Z$100,$D440,0)/(VLOOKUP(BS$276,UI!$A$12:$O$51,VLOOKUP(BS$278,$B$276:$C$278,2,0),0)/1000)),"")</f>
        <v/>
      </c>
      <c r="BT440" s="145" t="str">
        <f>IFERROR(TRUNC(VLOOKUP($E440,'Container Panel'!$B$41:$Z$100,$D440,0)/(VLOOKUP(BT$276,UI!$A$12:$O$51,VLOOKUP(BT$278,$B$276:$C$278,2,0),0)/1000)),"")</f>
        <v/>
      </c>
      <c r="BU440" s="145" t="str">
        <f>IFERROR(TRUNC(VLOOKUP($E440,'Container Panel'!$B$41:$Z$100,$D440,0)/(VLOOKUP(BU$276,UI!$A$12:$O$51,VLOOKUP(BU$278,$B$276:$C$278,2,0),0)/1000)),"")</f>
        <v/>
      </c>
      <c r="BV440" s="145" t="str">
        <f>IFERROR(TRUNC(VLOOKUP($E440,'Container Panel'!$B$41:$Z$100,$D440,0)/(VLOOKUP(BV$276,UI!$A$12:$O$51,VLOOKUP(BV$278,$B$276:$C$278,2,0),0)/1000)),"")</f>
        <v/>
      </c>
      <c r="BW440" s="145" t="str">
        <f>IFERROR(TRUNC(VLOOKUP($E440,'Container Panel'!$B$41:$Z$100,$D440,0)/(VLOOKUP(BW$276,UI!$A$12:$O$51,VLOOKUP(BW$278,$B$276:$C$278,2,0),0)/1000)),"")</f>
        <v/>
      </c>
      <c r="BX440" s="145" t="str">
        <f>IFERROR(TRUNC(VLOOKUP($E440,'Container Panel'!$B$41:$Z$100,$D440,0)/(VLOOKUP(BX$276,UI!$A$12:$O$51,VLOOKUP(BX$278,$B$276:$C$278,2,0),0)/1000)),"")</f>
        <v/>
      </c>
      <c r="BY440" s="145" t="str">
        <f>IFERROR(TRUNC(VLOOKUP($E440,'Container Panel'!$B$41:$Z$100,$D440,0)/(VLOOKUP(BY$276,UI!$A$12:$O$51,VLOOKUP(BY$278,$B$276:$C$278,2,0),0)/1000)),"")</f>
        <v/>
      </c>
      <c r="BZ440" s="145" t="str">
        <f>IFERROR(TRUNC(VLOOKUP($E440,'Container Panel'!$B$41:$Z$100,$D440,0)/(VLOOKUP(BZ$276,UI!$A$12:$O$51,VLOOKUP(BZ$278,$B$276:$C$278,2,0),0)/1000)),"")</f>
        <v/>
      </c>
      <c r="CA440" s="145" t="str">
        <f>IFERROR(TRUNC(VLOOKUP($E440,'Container Panel'!$B$41:$Z$100,$D440,0)/(VLOOKUP(CA$276,UI!$A$12:$O$51,VLOOKUP(CA$278,$B$276:$C$278,2,0),0)/1000)),"")</f>
        <v/>
      </c>
      <c r="CB440" s="145" t="str">
        <f>IFERROR(TRUNC(VLOOKUP($E440,'Container Panel'!$B$41:$Z$100,$D440,0)/(VLOOKUP(CB$276,UI!$A$12:$O$51,VLOOKUP(CB$278,$B$276:$C$278,2,0),0)/1000)),"")</f>
        <v/>
      </c>
      <c r="CC440" s="145" t="str">
        <f>IFERROR(TRUNC(VLOOKUP($E440,'Container Panel'!$B$41:$Z$100,$D440,0)/(VLOOKUP(CC$276,UI!$A$12:$O$51,VLOOKUP(CC$278,$B$276:$C$278,2,0),0)/1000)),"")</f>
        <v/>
      </c>
      <c r="CD440" s="145" t="str">
        <f>IFERROR(TRUNC(VLOOKUP($E440,'Container Panel'!$B$41:$Z$100,$D440,0)/(VLOOKUP(CD$276,UI!$A$12:$O$51,VLOOKUP(CD$278,$B$276:$C$278,2,0),0)/1000)),"")</f>
        <v/>
      </c>
      <c r="CE440" s="145" t="str">
        <f>IFERROR(TRUNC(VLOOKUP($E440,'Container Panel'!$B$41:$Z$100,$D440,0)/(VLOOKUP(CE$276,UI!$A$12:$O$51,VLOOKUP(CE$278,$B$276:$C$278,2,0),0)/1000)),"")</f>
        <v/>
      </c>
      <c r="CF440" s="145" t="str">
        <f>IFERROR(TRUNC(VLOOKUP($E440,'Container Panel'!$B$41:$Z$100,$D440,0)/(VLOOKUP(CF$276,UI!$A$12:$O$51,VLOOKUP(CF$278,$B$276:$C$278,2,0),0)/1000)),"")</f>
        <v/>
      </c>
      <c r="CG440" s="145" t="str">
        <f>IFERROR(TRUNC(VLOOKUP($E440,'Container Panel'!$B$41:$Z$100,$D440,0)/(VLOOKUP(CG$276,UI!$A$12:$O$51,VLOOKUP(CG$278,$B$276:$C$278,2,0),0)/1000)),"")</f>
        <v/>
      </c>
      <c r="CH440" s="145" t="str">
        <f>IFERROR(TRUNC(VLOOKUP($E440,'Container Panel'!$B$41:$Z$100,$D440,0)/(VLOOKUP(CH$276,UI!$A$12:$O$51,VLOOKUP(CH$278,$B$276:$C$278,2,0),0)/1000)),"")</f>
        <v/>
      </c>
      <c r="CI440" s="145" t="str">
        <f>IFERROR(TRUNC(VLOOKUP($E440,'Container Panel'!$B$41:$Z$100,$D440,0)/(VLOOKUP(CI$276,UI!$A$12:$O$51,VLOOKUP(CI$278,$B$276:$C$278,2,0),0)/1000)),"")</f>
        <v/>
      </c>
      <c r="CJ440" s="145" t="str">
        <f>IFERROR(TRUNC(VLOOKUP($E440,'Container Panel'!$B$41:$Z$100,$D440,0)/(VLOOKUP(CJ$276,UI!$A$12:$O$51,VLOOKUP(CJ$278,$B$276:$C$278,2,0),0)/1000)),"")</f>
        <v/>
      </c>
      <c r="CK440" s="145" t="str">
        <f>IFERROR(TRUNC(VLOOKUP($E440,'Container Panel'!$B$41:$Z$100,$D440,0)/(VLOOKUP(CK$276,UI!$A$12:$O$51,VLOOKUP(CK$278,$B$276:$C$278,2,0),0)/1000)),"")</f>
        <v/>
      </c>
      <c r="CL440" s="145" t="str">
        <f>IFERROR(TRUNC(VLOOKUP($E440,'Container Panel'!$B$41:$Z$100,$D440,0)/(VLOOKUP(CL$276,UI!$A$12:$O$51,VLOOKUP(CL$278,$B$276:$C$278,2,0),0)/1000)),"")</f>
        <v/>
      </c>
      <c r="CM440" s="145" t="str">
        <f>IFERROR(TRUNC(VLOOKUP($E440,'Container Panel'!$B$41:$Z$100,$D440,0)/(VLOOKUP(CM$276,UI!$A$12:$O$51,VLOOKUP(CM$278,$B$276:$C$278,2,0),0)/1000)),"")</f>
        <v/>
      </c>
      <c r="CN440" s="145" t="str">
        <f>IFERROR(TRUNC(VLOOKUP($E440,'Container Panel'!$B$41:$Z$100,$D440,0)/(VLOOKUP(CN$276,UI!$A$12:$O$51,VLOOKUP(CN$278,$B$276:$C$278,2,0),0)/1000)),"")</f>
        <v/>
      </c>
      <c r="CO440" s="145" t="str">
        <f>IFERROR(TRUNC(VLOOKUP($E440,'Container Panel'!$B$41:$Z$100,$D440,0)/(VLOOKUP(CO$276,UI!$A$12:$O$51,VLOOKUP(CO$278,$B$276:$C$278,2,0),0)/1000)),"")</f>
        <v/>
      </c>
      <c r="CP440" s="145" t="str">
        <f>IFERROR(TRUNC(VLOOKUP($E440,'Container Panel'!$B$41:$Z$100,$D440,0)/(VLOOKUP(CP$276,UI!$A$12:$O$51,VLOOKUP(CP$278,$B$276:$C$278,2,0),0)/1000)),"")</f>
        <v/>
      </c>
      <c r="CQ440" s="145" t="str">
        <f>IFERROR(TRUNC(VLOOKUP($E440,'Container Panel'!$B$41:$Z$100,$D440,0)/(VLOOKUP(CQ$276,UI!$A$12:$O$51,VLOOKUP(CQ$278,$B$276:$C$278,2,0),0)/1000)),"")</f>
        <v/>
      </c>
      <c r="CR440" s="145" t="str">
        <f>IFERROR(TRUNC(VLOOKUP($E440,'Container Panel'!$B$41:$Z$100,$D440,0)/(VLOOKUP(CR$276,UI!$A$12:$O$51,VLOOKUP(CR$278,$B$276:$C$278,2,0),0)/1000)),"")</f>
        <v/>
      </c>
      <c r="CS440" s="145" t="str">
        <f>IFERROR(TRUNC(VLOOKUP($E440,'Container Panel'!$B$41:$Z$100,$D440,0)/(VLOOKUP(CS$276,UI!$A$12:$O$51,VLOOKUP(CS$278,$B$276:$C$278,2,0),0)/1000)),"")</f>
        <v/>
      </c>
      <c r="CT440" s="145" t="str">
        <f>IFERROR(TRUNC(VLOOKUP($E440,'Container Panel'!$B$41:$Z$100,$D440,0)/(VLOOKUP(CT$276,UI!$A$12:$O$51,VLOOKUP(CT$278,$B$276:$C$278,2,0),0)/1000)),"")</f>
        <v/>
      </c>
      <c r="CU440" s="145" t="str">
        <f>IFERROR(TRUNC(VLOOKUP($E440,'Container Panel'!$B$41:$Z$100,$D440,0)/(VLOOKUP(CU$276,UI!$A$12:$O$51,VLOOKUP(CU$278,$B$276:$C$278,2,0),0)/1000)),"")</f>
        <v/>
      </c>
      <c r="CV440" s="145" t="str">
        <f>IFERROR(TRUNC(VLOOKUP($E440,'Container Panel'!$B$41:$Z$100,$D440,0)/(VLOOKUP(CV$276,UI!$A$12:$O$51,VLOOKUP(CV$278,$B$276:$C$278,2,0),0)/1000)),"")</f>
        <v/>
      </c>
      <c r="CW440" s="145" t="str">
        <f>IFERROR(TRUNC(VLOOKUP($E440,'Container Panel'!$B$41:$Z$100,$D440,0)/(VLOOKUP(CW$276,UI!$A$12:$O$51,VLOOKUP(CW$278,$B$276:$C$278,2,0),0)/1000)),"")</f>
        <v/>
      </c>
      <c r="CX440" s="145" t="str">
        <f>IFERROR(TRUNC(VLOOKUP($E440,'Container Panel'!$B$41:$Z$100,$D440,0)/(VLOOKUP(CX$276,UI!$A$12:$O$51,VLOOKUP(CX$278,$B$276:$C$278,2,0),0)/1000)),"")</f>
        <v/>
      </c>
      <c r="CY440" s="145" t="str">
        <f>IFERROR(TRUNC(VLOOKUP($E440,'Container Panel'!$B$41:$Z$100,$D440,0)/(VLOOKUP(CY$276,UI!$A$12:$O$51,VLOOKUP(CY$278,$B$276:$C$278,2,0),0)/1000)),"")</f>
        <v/>
      </c>
      <c r="CZ440" s="145" t="str">
        <f>IFERROR(TRUNC(VLOOKUP($E440,'Container Panel'!$B$41:$Z$100,$D440,0)/(VLOOKUP(CZ$276,UI!$A$12:$O$51,VLOOKUP(CZ$278,$B$276:$C$278,2,0),0)/1000)),"")</f>
        <v/>
      </c>
      <c r="DA440" s="145" t="str">
        <f>IFERROR(TRUNC(VLOOKUP($E440,'Container Panel'!$B$41:$Z$100,$D440,0)/(VLOOKUP(DA$276,UI!$A$12:$O$51,VLOOKUP(DA$278,$B$276:$C$278,2,0),0)/1000)),"")</f>
        <v/>
      </c>
      <c r="DB440" s="145" t="str">
        <f>IFERROR(TRUNC(VLOOKUP($E440,'Container Panel'!$B$41:$Z$100,$D440,0)/(VLOOKUP(DB$276,UI!$A$12:$O$51,VLOOKUP(DB$278,$B$276:$C$278,2,0),0)/1000)),"")</f>
        <v/>
      </c>
      <c r="DC440" s="145" t="str">
        <f>IFERROR(TRUNC(VLOOKUP($E440,'Container Panel'!$B$41:$Z$100,$D440,0)/(VLOOKUP(DC$276,UI!$A$12:$O$51,VLOOKUP(DC$278,$B$276:$C$278,2,0),0)/1000)),"")</f>
        <v/>
      </c>
      <c r="DD440" s="145" t="str">
        <f>IFERROR(TRUNC(VLOOKUP($E440,'Container Panel'!$B$41:$Z$100,$D440,0)/(VLOOKUP(DD$276,UI!$A$12:$O$51,VLOOKUP(DD$278,$B$276:$C$278,2,0),0)/1000)),"")</f>
        <v/>
      </c>
      <c r="DE440" s="145" t="str">
        <f>IFERROR(TRUNC(VLOOKUP($E440,'Container Panel'!$B$41:$Z$100,$D440,0)/(VLOOKUP(DE$276,UI!$A$12:$O$51,VLOOKUP(DE$278,$B$276:$C$278,2,0),0)/1000)),"")</f>
        <v/>
      </c>
      <c r="DF440" s="145" t="str">
        <f>IFERROR(TRUNC(VLOOKUP($E440,'Container Panel'!$B$41:$Z$100,$D440,0)/(VLOOKUP(DF$276,UI!$A$12:$O$51,VLOOKUP(DF$278,$B$276:$C$278,2,0),0)/1000)),"")</f>
        <v/>
      </c>
      <c r="DG440" s="145" t="str">
        <f>IFERROR(TRUNC(VLOOKUP($E440,'Container Panel'!$B$41:$Z$100,$D440,0)/(VLOOKUP(DG$276,UI!$A$12:$O$51,VLOOKUP(DG$278,$B$276:$C$278,2,0),0)/1000)),"")</f>
        <v/>
      </c>
      <c r="DH440" s="145" t="str">
        <f>IFERROR(TRUNC(VLOOKUP($E440,'Container Panel'!$B$41:$Z$100,$D440,0)/(VLOOKUP(DH$276,UI!$A$12:$O$51,VLOOKUP(DH$278,$B$276:$C$278,2,0),0)/1000)),"")</f>
        <v/>
      </c>
      <c r="DI440" s="145" t="str">
        <f>IFERROR(TRUNC(VLOOKUP($E440,'Container Panel'!$B$41:$Z$100,$D440,0)/(VLOOKUP(DI$276,UI!$A$12:$O$51,VLOOKUP(DI$278,$B$276:$C$278,2,0),0)/1000)),"")</f>
        <v/>
      </c>
      <c r="DJ440" s="145" t="str">
        <f>IFERROR(TRUNC(VLOOKUP($E440,'Container Panel'!$B$41:$Z$100,$D440,0)/(VLOOKUP(DJ$276,UI!$A$12:$O$51,VLOOKUP(DJ$278,$B$276:$C$278,2,0),0)/1000)),"")</f>
        <v/>
      </c>
      <c r="DK440" s="145" t="str">
        <f>IFERROR(TRUNC(VLOOKUP($E440,'Container Panel'!$B$41:$Z$100,$D440,0)/(VLOOKUP(DK$276,UI!$A$12:$O$51,VLOOKUP(DK$278,$B$276:$C$278,2,0),0)/1000)),"")</f>
        <v/>
      </c>
      <c r="DL440" s="145" t="str">
        <f>IFERROR(TRUNC(VLOOKUP($E440,'Container Panel'!$B$41:$Z$100,$D440,0)/(VLOOKUP(DL$276,UI!$A$12:$O$51,VLOOKUP(DL$278,$B$276:$C$278,2,0),0)/1000)),"")</f>
        <v/>
      </c>
      <c r="DM440" s="145" t="str">
        <f>IFERROR(TRUNC(VLOOKUP($E440,'Container Panel'!$B$41:$Z$100,$D440,0)/(VLOOKUP(DM$276,UI!$A$12:$O$51,VLOOKUP(DM$278,$B$276:$C$278,2,0),0)/1000)),"")</f>
        <v/>
      </c>
      <c r="DN440" s="145" t="str">
        <f>IFERROR(TRUNC(VLOOKUP($E440,'Container Panel'!$B$41:$Z$100,$D440,0)/(VLOOKUP(DN$276,UI!$A$12:$O$51,VLOOKUP(DN$278,$B$276:$C$278,2,0),0)/1000)),"")</f>
        <v/>
      </c>
      <c r="DO440" s="145" t="str">
        <f>IFERROR(TRUNC(VLOOKUP($E440,'Container Panel'!$B$41:$Z$100,$D440,0)/(VLOOKUP(DO$276,UI!$A$12:$O$51,VLOOKUP(DO$278,$B$276:$C$278,2,0),0)/1000)),"")</f>
        <v/>
      </c>
      <c r="DP440" s="145" t="str">
        <f>IFERROR(TRUNC(VLOOKUP($E440,'Container Panel'!$B$41:$Z$100,$D440,0)/(VLOOKUP(DP$276,UI!$A$12:$O$51,VLOOKUP(DP$278,$B$276:$C$278,2,0),0)/1000)),"")</f>
        <v/>
      </c>
      <c r="DQ440" s="145" t="str">
        <f>IFERROR(TRUNC(VLOOKUP($E440,'Container Panel'!$B$41:$Z$100,$D440,0)/(VLOOKUP(DQ$276,UI!$A$12:$O$51,VLOOKUP(DQ$278,$B$276:$C$278,2,0),0)/1000)),"")</f>
        <v/>
      </c>
      <c r="DR440" s="145" t="str">
        <f>IFERROR(TRUNC(VLOOKUP($E440,'Container Panel'!$B$41:$Z$100,$D440,0)/(VLOOKUP(DR$276,UI!$A$12:$O$51,VLOOKUP(DR$278,$B$276:$C$278,2,0),0)/1000)),"")</f>
        <v/>
      </c>
      <c r="DS440" s="145" t="str">
        <f>IFERROR(TRUNC(VLOOKUP($E440,'Container Panel'!$B$41:$Z$100,$D440,0)/(VLOOKUP(DS$276,UI!$A$12:$O$51,VLOOKUP(DS$278,$B$276:$C$278,2,0),0)/1000)),"")</f>
        <v/>
      </c>
      <c r="DT440" s="145" t="str">
        <f>IFERROR(TRUNC(VLOOKUP($E440,'Container Panel'!$B$41:$Z$100,$D440,0)/(VLOOKUP(DT$276,UI!$A$12:$O$51,VLOOKUP(DT$278,$B$276:$C$278,2,0),0)/1000)),"")</f>
        <v/>
      </c>
      <c r="DU440" s="145" t="str">
        <f>IFERROR(TRUNC(VLOOKUP($E440,'Container Panel'!$B$41:$Z$100,$D440,0)/(VLOOKUP(DU$276,UI!$A$12:$O$51,VLOOKUP(DU$278,$B$276:$C$278,2,0),0)/1000)),"")</f>
        <v/>
      </c>
      <c r="DV440" s="145" t="str">
        <f>IFERROR(TRUNC(VLOOKUP($E440,'Container Panel'!$B$41:$Z$100,$D440,0)/(VLOOKUP(DV$276,UI!$A$12:$O$51,VLOOKUP(DV$278,$B$276:$C$278,2,0),0)/1000)),"")</f>
        <v/>
      </c>
      <c r="DW440" s="145" t="str">
        <f>IFERROR(TRUNC(VLOOKUP($E440,'Container Panel'!$B$41:$Z$100,$D440,0)/(VLOOKUP(DW$276,UI!$A$12:$O$51,VLOOKUP(DW$278,$B$276:$C$278,2,0),0)/1000)),"")</f>
        <v/>
      </c>
      <c r="DX440" s="145" t="str">
        <f>IFERROR(TRUNC(VLOOKUP($E440,'Container Panel'!$B$41:$Z$100,$D440,0)/(VLOOKUP(DX$276,UI!$A$12:$O$51,VLOOKUP(DX$278,$B$276:$C$278,2,0),0)/1000)),"")</f>
        <v/>
      </c>
      <c r="DY440" s="145" t="str">
        <f>IFERROR(TRUNC(VLOOKUP($E440,'Container Panel'!$B$41:$Z$100,$D440,0)/(VLOOKUP(DY$276,UI!$A$12:$O$51,VLOOKUP(DY$278,$B$276:$C$278,2,0),0)/1000)),"")</f>
        <v/>
      </c>
      <c r="DZ440" s="145" t="str">
        <f>IFERROR(TRUNC(VLOOKUP($E440,'Container Panel'!$B$41:$Z$100,$D440,0)/(VLOOKUP(DZ$276,UI!$A$12:$O$51,VLOOKUP(DZ$278,$B$276:$C$278,2,0),0)/1000)),"")</f>
        <v/>
      </c>
      <c r="EA440" s="145" t="str">
        <f>IFERROR(TRUNC(VLOOKUP($E440,'Container Panel'!$B$41:$Z$100,$D440,0)/(VLOOKUP(EA$276,UI!$A$12:$O$51,VLOOKUP(EA$278,$B$276:$C$278,2,0),0)/1000)),"")</f>
        <v/>
      </c>
      <c r="EB440" s="145" t="str">
        <f>IFERROR(TRUNC(VLOOKUP($E440,'Container Panel'!$B$41:$Z$100,$D440,0)/(VLOOKUP(EB$276,UI!$A$12:$O$51,VLOOKUP(EB$278,$B$276:$C$278,2,0),0)/1000)),"")</f>
        <v/>
      </c>
      <c r="EC440" s="145" t="str">
        <f>IFERROR(TRUNC(VLOOKUP($E440,'Container Panel'!$B$41:$Z$100,$D440,0)/(VLOOKUP(EC$276,UI!$A$12:$O$51,VLOOKUP(EC$278,$B$276:$C$278,2,0),0)/1000)),"")</f>
        <v/>
      </c>
      <c r="ED440" s="145" t="str">
        <f>IFERROR(TRUNC(VLOOKUP($E440,'Container Panel'!$B$41:$Z$100,$D440,0)/(VLOOKUP(ED$276,UI!$A$12:$O$51,VLOOKUP(ED$278,$B$276:$C$278,2,0),0)/1000)),"")</f>
        <v/>
      </c>
      <c r="EE440" s="145" t="str">
        <f>IFERROR(TRUNC(VLOOKUP($E440,'Container Panel'!$B$41:$Z$100,$D440,0)/(VLOOKUP(EE$276,UI!$A$12:$O$51,VLOOKUP(EE$278,$B$276:$C$278,2,0),0)/1000)),"")</f>
        <v/>
      </c>
      <c r="EF440" s="145" t="str">
        <f>IFERROR(TRUNC(VLOOKUP($E440,'Container Panel'!$B$41:$Z$100,$D440,0)/(VLOOKUP(EF$276,UI!$A$12:$O$51,VLOOKUP(EF$278,$B$276:$C$278,2,0),0)/1000)),"")</f>
        <v/>
      </c>
      <c r="EG440" s="145" t="str">
        <f>IFERROR(TRUNC(VLOOKUP($E440,'Container Panel'!$B$41:$Z$100,$D440,0)/(VLOOKUP(EG$276,UI!$A$12:$O$51,VLOOKUP(EG$278,$B$276:$C$278,2,0),0)/1000)),"")</f>
        <v/>
      </c>
      <c r="EH440" s="145" t="str">
        <f>IFERROR(TRUNC(VLOOKUP($E440,'Container Panel'!$B$41:$Z$100,$D440,0)/(VLOOKUP(EH$276,UI!$A$12:$O$51,VLOOKUP(EH$278,$B$276:$C$278,2,0),0)/1000)),"")</f>
        <v/>
      </c>
      <c r="EI440" s="145" t="str">
        <f>IFERROR(TRUNC(VLOOKUP($E440,'Container Panel'!$B$41:$Z$100,$D440,0)/(VLOOKUP(EI$276,UI!$A$12:$O$51,VLOOKUP(EI$278,$B$276:$C$278,2,0),0)/1000)),"")</f>
        <v/>
      </c>
      <c r="EJ440" s="145" t="str">
        <f>IFERROR(TRUNC(VLOOKUP($E440,'Container Panel'!$B$41:$Z$100,$D440,0)/(VLOOKUP(EJ$276,UI!$A$12:$O$51,VLOOKUP(EJ$278,$B$276:$C$278,2,0),0)/1000)),"")</f>
        <v/>
      </c>
      <c r="EK440" s="145" t="str">
        <f>IFERROR(TRUNC(VLOOKUP($E440,'Container Panel'!$B$41:$Z$100,$D440,0)/(VLOOKUP(EK$276,UI!$A$12:$O$51,VLOOKUP(EK$278,$B$276:$C$278,2,0),0)/1000)),"")</f>
        <v/>
      </c>
      <c r="EL440" s="145" t="str">
        <f>IFERROR(TRUNC(VLOOKUP($E440,'Container Panel'!$B$41:$Z$100,$D440,0)/(VLOOKUP(EL$276,UI!$A$12:$O$51,VLOOKUP(EL$278,$B$276:$C$278,2,0),0)/1000)),"")</f>
        <v/>
      </c>
      <c r="EM440" s="145" t="str">
        <f>IFERROR(TRUNC(VLOOKUP($E440,'Container Panel'!$B$41:$Z$100,$D440,0)/(VLOOKUP(EM$276,UI!$A$12:$O$51,VLOOKUP(EM$278,$B$276:$C$278,2,0),0)/1000)),"")</f>
        <v/>
      </c>
      <c r="EN440" s="145" t="str">
        <f>IFERROR(TRUNC(VLOOKUP($E440,'Container Panel'!$B$41:$Z$100,$D440,0)/(VLOOKUP(EN$276,UI!$A$12:$O$51,VLOOKUP(EN$278,$B$276:$C$278,2,0),0)/1000)),"")</f>
        <v/>
      </c>
      <c r="EO440" s="145" t="str">
        <f>IFERROR(TRUNC(VLOOKUP($E440,'Container Panel'!$B$41:$Z$100,$D440,0)/(VLOOKUP(EO$276,UI!$A$12:$O$51,VLOOKUP(EO$278,$B$276:$C$278,2,0),0)/1000)),"")</f>
        <v/>
      </c>
      <c r="EP440" s="145" t="str">
        <f>IFERROR(TRUNC(VLOOKUP($E440,'Container Panel'!$B$41:$Z$100,$D440,0)/(VLOOKUP(EP$276,UI!$A$12:$O$51,VLOOKUP(EP$278,$B$276:$C$278,2,0),0)/1000)),"")</f>
        <v/>
      </c>
      <c r="EQ440" s="145" t="str">
        <f>IFERROR(TRUNC(VLOOKUP($E440,'Container Panel'!$B$41:$Z$100,$D440,0)/(VLOOKUP(EQ$276,UI!$A$12:$O$51,VLOOKUP(EQ$278,$B$276:$C$278,2,0),0)/1000)),"")</f>
        <v/>
      </c>
      <c r="ER440" s="145" t="str">
        <f>IFERROR(TRUNC(VLOOKUP($E440,'Container Panel'!$B$41:$Z$100,$D440,0)/(VLOOKUP(ER$276,UI!$A$12:$O$51,VLOOKUP(ER$278,$B$276:$C$278,2,0),0)/1000)),"")</f>
        <v/>
      </c>
      <c r="ES440" s="145" t="str">
        <f>IFERROR(TRUNC(VLOOKUP($E440,'Container Panel'!$B$41:$Z$100,$D440,0)/(VLOOKUP(ES$276,UI!$A$12:$O$51,VLOOKUP(ES$278,$B$276:$C$278,2,0),0)/1000)),"")</f>
        <v/>
      </c>
      <c r="ET440" s="145" t="str">
        <f>IFERROR(TRUNC(VLOOKUP($E440,'Container Panel'!$B$41:$Z$100,$D440,0)/(VLOOKUP(ET$276,UI!$A$12:$O$51,VLOOKUP(ET$278,$B$276:$C$278,2,0),0)/1000)),"")</f>
        <v/>
      </c>
      <c r="EU440" s="145" t="str">
        <f>IFERROR(TRUNC(VLOOKUP($E440,'Container Panel'!$B$41:$Z$100,$D440,0)/(VLOOKUP(EU$276,UI!$A$12:$O$51,VLOOKUP(EU$278,$B$276:$C$278,2,0),0)/1000)),"")</f>
        <v/>
      </c>
      <c r="EV440" s="145" t="str">
        <f>IFERROR(TRUNC(VLOOKUP($E440,'Container Panel'!$B$41:$Z$100,$D440,0)/(VLOOKUP(EV$276,UI!$A$12:$O$51,VLOOKUP(EV$278,$B$276:$C$278,2,0),0)/1000)),"")</f>
        <v/>
      </c>
      <c r="EW440" s="145" t="str">
        <f>IFERROR(TRUNC(VLOOKUP($E440,'Container Panel'!$B$41:$Z$100,$D440,0)/(VLOOKUP(EW$276,UI!$A$12:$O$51,VLOOKUP(EW$278,$B$276:$C$278,2,0),0)/1000)),"")</f>
        <v/>
      </c>
      <c r="EX440" s="145" t="str">
        <f>IFERROR(TRUNC(VLOOKUP($E440,'Container Panel'!$B$41:$Z$100,$D440,0)/(VLOOKUP(EX$276,UI!$A$12:$O$51,VLOOKUP(EX$278,$B$276:$C$278,2,0),0)/1000)),"")</f>
        <v/>
      </c>
      <c r="EY440" s="145" t="str">
        <f>IFERROR(TRUNC(VLOOKUP($E440,'Container Panel'!$B$41:$Z$100,$D440,0)/(VLOOKUP(EY$276,UI!$A$12:$O$51,VLOOKUP(EY$278,$B$276:$C$278,2,0),0)/1000)),"")</f>
        <v/>
      </c>
      <c r="EZ440" s="145" t="str">
        <f>IFERROR(TRUNC(VLOOKUP($E440,'Container Panel'!$B$41:$Z$100,$D440,0)/(VLOOKUP(EZ$276,UI!$A$12:$O$51,VLOOKUP(EZ$278,$B$276:$C$278,2,0),0)/1000)),"")</f>
        <v/>
      </c>
      <c r="FA440" s="145" t="str">
        <f>IFERROR(TRUNC(VLOOKUP($E440,'Container Panel'!$B$41:$Z$100,$D440,0)/(VLOOKUP(FA$276,UI!$A$12:$O$51,VLOOKUP(FA$278,$B$276:$C$278,2,0),0)/1000)),"")</f>
        <v/>
      </c>
      <c r="FB440" s="145" t="str">
        <f>IFERROR(TRUNC(VLOOKUP($E440,'Container Panel'!$B$41:$Z$100,$D440,0)/(VLOOKUP(FB$276,UI!$A$12:$O$51,VLOOKUP(FB$278,$B$276:$C$278,2,0),0)/1000)),"")</f>
        <v/>
      </c>
      <c r="FC440" s="145" t="str">
        <f>IFERROR(TRUNC(VLOOKUP($E440,'Container Panel'!$B$41:$Z$100,$D440,0)/(VLOOKUP(FC$276,UI!$A$12:$O$51,VLOOKUP(FC$278,$B$276:$C$278,2,0),0)/1000)),"")</f>
        <v/>
      </c>
      <c r="FD440" s="145" t="str">
        <f>IFERROR(TRUNC(VLOOKUP($E440,'Container Panel'!$B$41:$Z$100,$D440,0)/(VLOOKUP(FD$276,UI!$A$12:$O$51,VLOOKUP(FD$278,$B$276:$C$278,2,0),0)/1000)),"")</f>
        <v/>
      </c>
      <c r="FE440" s="145" t="str">
        <f>IFERROR(TRUNC(VLOOKUP($E440,'Container Panel'!$B$41:$Z$100,$D440,0)/(VLOOKUP(FE$276,UI!$A$12:$O$51,VLOOKUP(FE$278,$B$276:$C$278,2,0),0)/1000)),"")</f>
        <v/>
      </c>
      <c r="FF440" s="145" t="str">
        <f>IFERROR(TRUNC(VLOOKUP($E440,'Container Panel'!$B$41:$Z$100,$D440,0)/(VLOOKUP(FF$276,UI!$A$12:$O$51,VLOOKUP(FF$278,$B$276:$C$278,2,0),0)/1000)),"")</f>
        <v/>
      </c>
      <c r="FG440" s="145" t="str">
        <f>IFERROR(TRUNC(VLOOKUP($E440,'Container Panel'!$B$41:$Z$100,$D440,0)/(VLOOKUP(FG$276,UI!$A$12:$O$51,VLOOKUP(FG$278,$B$276:$C$278,2,0),0)/1000)),"")</f>
        <v/>
      </c>
      <c r="FH440" s="145" t="str">
        <f>IFERROR(TRUNC(VLOOKUP($E440,'Container Panel'!$B$41:$Z$100,$D440,0)/(VLOOKUP(FH$276,UI!$A$12:$O$51,VLOOKUP(FH$278,$B$276:$C$278,2,0),0)/1000)),"")</f>
        <v/>
      </c>
      <c r="FI440" s="145" t="str">
        <f>IFERROR(TRUNC(VLOOKUP($E440,'Container Panel'!$B$41:$Z$100,$D440,0)/(VLOOKUP(FI$276,UI!$A$12:$O$51,VLOOKUP(FI$278,$B$276:$C$278,2,0),0)/1000)),"")</f>
        <v/>
      </c>
      <c r="FJ440" s="145" t="str">
        <f>IFERROR(TRUNC(VLOOKUP($E440,'Container Panel'!$B$41:$Z$100,$D440,0)/(VLOOKUP(FJ$276,UI!$A$12:$O$51,VLOOKUP(FJ$278,$B$276:$C$278,2,0),0)/1000)),"")</f>
        <v/>
      </c>
      <c r="FK440" s="145" t="str">
        <f>IFERROR(TRUNC(VLOOKUP($E440,'Container Panel'!$B$41:$Z$100,$D440,0)/(VLOOKUP(FK$276,UI!$A$12:$O$51,VLOOKUP(FK$278,$B$276:$C$278,2,0),0)/1000)),"")</f>
        <v/>
      </c>
      <c r="FL440" s="145" t="str">
        <f>IFERROR(TRUNC(VLOOKUP($E440,'Container Panel'!$B$41:$Z$100,$D440,0)/(VLOOKUP(FL$276,UI!$A$12:$O$51,VLOOKUP(FL$278,$B$276:$C$278,2,0),0)/1000)),"")</f>
        <v/>
      </c>
      <c r="FM440" s="145" t="str">
        <f>IFERROR(TRUNC(VLOOKUP($E440,'Container Panel'!$B$41:$Z$100,$D440,0)/(VLOOKUP(FM$276,UI!$A$12:$O$51,VLOOKUP(FM$278,$B$276:$C$278,2,0),0)/1000)),"")</f>
        <v/>
      </c>
      <c r="FN440" s="145" t="str">
        <f>IFERROR(TRUNC(VLOOKUP($E440,'Container Panel'!$B$41:$Z$100,$D440,0)/(VLOOKUP(FN$276,UI!$A$12:$O$51,VLOOKUP(FN$278,$B$276:$C$278,2,0),0)/1000)),"")</f>
        <v/>
      </c>
      <c r="FO440" s="145" t="str">
        <f>IFERROR(TRUNC(VLOOKUP($E440,'Container Panel'!$B$41:$Z$100,$D440,0)/(VLOOKUP(FO$276,UI!$A$12:$O$51,VLOOKUP(FO$278,$B$276:$C$278,2,0),0)/1000)),"")</f>
        <v/>
      </c>
      <c r="FP440" s="145" t="str">
        <f>IFERROR(TRUNC(VLOOKUP($E440,'Container Panel'!$B$41:$Z$100,$D440,0)/(VLOOKUP(FP$276,UI!$A$12:$O$51,VLOOKUP(FP$278,$B$276:$C$278,2,0),0)/1000)),"")</f>
        <v/>
      </c>
      <c r="FQ440" s="145" t="str">
        <f>IFERROR(TRUNC(VLOOKUP($E440,'Container Panel'!$B$41:$Z$100,$D440,0)/(VLOOKUP(FQ$276,UI!$A$12:$O$51,VLOOKUP(FQ$278,$B$276:$C$278,2,0),0)/1000)),"")</f>
        <v/>
      </c>
      <c r="FR440" s="145" t="str">
        <f>IFERROR(TRUNC(VLOOKUP($E440,'Container Panel'!$B$41:$Z$100,$D440,0)/(VLOOKUP(FR$276,UI!$A$12:$O$51,VLOOKUP(FR$278,$B$276:$C$278,2,0),0)/1000)),"")</f>
        <v/>
      </c>
      <c r="FS440" s="145" t="str">
        <f>IFERROR(TRUNC(VLOOKUP($E440,'Container Panel'!$B$41:$Z$100,$D440,0)/(VLOOKUP(FS$276,UI!$A$12:$O$51,VLOOKUP(FS$278,$B$276:$C$278,2,0),0)/1000)),"")</f>
        <v/>
      </c>
      <c r="FT440" s="145" t="str">
        <f>IFERROR(TRUNC(VLOOKUP($E440,'Container Panel'!$B$41:$Z$100,$D440,0)/(VLOOKUP(FT$276,UI!$A$12:$O$51,VLOOKUP(FT$278,$B$276:$C$278,2,0),0)/1000)),"")</f>
        <v/>
      </c>
      <c r="FU440" s="145" t="str">
        <f>IFERROR(TRUNC(VLOOKUP($E440,'Container Panel'!$B$41:$Z$100,$D440,0)/(VLOOKUP(FU$276,UI!$A$12:$O$51,VLOOKUP(FU$278,$B$276:$C$278,2,0),0)/1000)),"")</f>
        <v/>
      </c>
      <c r="FV440" s="145" t="str">
        <f>IFERROR(TRUNC(VLOOKUP($E440,'Container Panel'!$B$41:$Z$100,$D440,0)/(VLOOKUP(FV$276,UI!$A$12:$O$51,VLOOKUP(FV$278,$B$276:$C$278,2,0),0)/1000)),"")</f>
        <v/>
      </c>
      <c r="FW440" s="145" t="str">
        <f>IFERROR(TRUNC(VLOOKUP($E440,'Container Panel'!$B$41:$Z$100,$D440,0)/(VLOOKUP(FW$276,UI!$A$12:$O$51,VLOOKUP(FW$278,$B$276:$C$278,2,0),0)/1000)),"")</f>
        <v/>
      </c>
      <c r="FX440" s="145" t="str">
        <f>IFERROR(TRUNC(VLOOKUP($E440,'Container Panel'!$B$41:$Z$100,$D440,0)/(VLOOKUP(FX$276,UI!$A$12:$O$51,VLOOKUP(FX$278,$B$276:$C$278,2,0),0)/1000)),"")</f>
        <v/>
      </c>
      <c r="FY440" s="145" t="str">
        <f>IFERROR(TRUNC(VLOOKUP($E440,'Container Panel'!$B$41:$Z$100,$D440,0)/(VLOOKUP(FY$276,UI!$A$12:$O$51,VLOOKUP(FY$278,$B$276:$C$278,2,0),0)/1000)),"")</f>
        <v/>
      </c>
      <c r="FZ440" s="145" t="str">
        <f>IFERROR(TRUNC(VLOOKUP($E440,'Container Panel'!$B$41:$Z$100,$D440,0)/(VLOOKUP(FZ$276,UI!$A$12:$O$51,VLOOKUP(FZ$278,$B$276:$C$278,2,0),0)/1000)),"")</f>
        <v/>
      </c>
      <c r="GA440" s="145" t="str">
        <f>IFERROR(TRUNC(VLOOKUP($E440,'Container Panel'!$B$41:$Z$100,$D440,0)/(VLOOKUP(GA$276,UI!$A$12:$O$51,VLOOKUP(GA$278,$B$276:$C$278,2,0),0)/1000)),"")</f>
        <v/>
      </c>
      <c r="GB440" s="145" t="str">
        <f>IFERROR(TRUNC(VLOOKUP($E440,'Container Panel'!$B$41:$Z$100,$D440,0)/(VLOOKUP(GB$276,UI!$A$12:$O$51,VLOOKUP(GB$278,$B$276:$C$278,2,0),0)/1000)),"")</f>
        <v/>
      </c>
      <c r="GC440" s="145" t="str">
        <f>IFERROR(TRUNC(VLOOKUP($E440,'Container Panel'!$B$41:$Z$100,$D440,0)/(VLOOKUP(GC$276,UI!$A$12:$O$51,VLOOKUP(GC$278,$B$276:$C$278,2,0),0)/1000)),"")</f>
        <v/>
      </c>
      <c r="GD440" s="145" t="str">
        <f>IFERROR(TRUNC(VLOOKUP($E440,'Container Panel'!$B$41:$Z$100,$D440,0)/(VLOOKUP(GD$276,UI!$A$12:$O$51,VLOOKUP(GD$278,$B$276:$C$278,2,0),0)/1000)),"")</f>
        <v/>
      </c>
      <c r="GE440" s="145" t="str">
        <f>IFERROR(TRUNC(VLOOKUP($E440,'Container Panel'!$B$41:$Z$100,$D440,0)/(VLOOKUP(GE$276,UI!$A$12:$O$51,VLOOKUP(GE$278,$B$276:$C$278,2,0),0)/1000)),"")</f>
        <v/>
      </c>
      <c r="GF440" s="145" t="str">
        <f>IFERROR(TRUNC(VLOOKUP($E440,'Container Panel'!$B$41:$Z$100,$D440,0)/(VLOOKUP(GF$276,UI!$A$12:$O$51,VLOOKUP(GF$278,$B$276:$C$278,2,0),0)/1000)),"")</f>
        <v/>
      </c>
      <c r="GG440" s="145" t="str">
        <f>IFERROR(TRUNC(VLOOKUP($E440,'Container Panel'!$B$41:$Z$100,$D440,0)/(VLOOKUP(GG$276,UI!$A$12:$O$51,VLOOKUP(GG$278,$B$276:$C$278,2,0),0)/1000)),"")</f>
        <v/>
      </c>
      <c r="GH440" s="145" t="str">
        <f>IFERROR(TRUNC(VLOOKUP($E440,'Container Panel'!$B$41:$Z$100,$D440,0)/(VLOOKUP(GH$276,UI!$A$12:$O$51,VLOOKUP(GH$278,$B$276:$C$278,2,0),0)/1000)),"")</f>
        <v/>
      </c>
      <c r="GI440" s="145" t="str">
        <f>IFERROR(TRUNC(VLOOKUP($E440,'Container Panel'!$B$41:$Z$100,$D440,0)/(VLOOKUP(GI$276,UI!$A$12:$O$51,VLOOKUP(GI$278,$B$276:$C$278,2,0),0)/1000)),"")</f>
        <v/>
      </c>
      <c r="GJ440" s="145" t="str">
        <f>IFERROR(TRUNC(VLOOKUP($E440,'Container Panel'!$B$41:$Z$100,$D440,0)/(VLOOKUP(GJ$276,UI!$A$12:$O$51,VLOOKUP(GJ$278,$B$276:$C$278,2,0),0)/1000)),"")</f>
        <v/>
      </c>
      <c r="GK440" s="145" t="str">
        <f>IFERROR(TRUNC(VLOOKUP($E440,'Container Panel'!$B$41:$Z$100,$D440,0)/(VLOOKUP(GK$276,UI!$A$12:$O$51,VLOOKUP(GK$278,$B$276:$C$278,2,0),0)/1000)),"")</f>
        <v/>
      </c>
      <c r="GL440" s="145" t="str">
        <f>IFERROR(TRUNC(VLOOKUP($E440,'Container Panel'!$B$41:$Z$100,$D440,0)/(VLOOKUP(GL$276,UI!$A$12:$O$51,VLOOKUP(GL$278,$B$276:$C$278,2,0),0)/1000)),"")</f>
        <v/>
      </c>
      <c r="GM440" s="145" t="str">
        <f>IFERROR(TRUNC(VLOOKUP($E440,'Container Panel'!$B$41:$Z$100,$D440,0)/(VLOOKUP(GM$276,UI!$A$12:$O$51,VLOOKUP(GM$278,$B$276:$C$278,2,0),0)/1000)),"")</f>
        <v/>
      </c>
      <c r="GN440" s="145" t="str">
        <f>IFERROR(TRUNC(VLOOKUP($E440,'Container Panel'!$B$41:$Z$100,$D440,0)/(VLOOKUP(GN$276,UI!$A$12:$O$51,VLOOKUP(GN$278,$B$276:$C$278,2,0),0)/1000)),"")</f>
        <v/>
      </c>
      <c r="GO440" s="145" t="str">
        <f>IFERROR(TRUNC(VLOOKUP($E440,'Container Panel'!$B$41:$Z$100,$D440,0)/(VLOOKUP(GO$276,UI!$A$12:$O$51,VLOOKUP(GO$278,$B$276:$C$278,2,0),0)/1000)),"")</f>
        <v/>
      </c>
      <c r="GP440" s="145" t="str">
        <f>IFERROR(TRUNC(VLOOKUP($E440,'Container Panel'!$B$41:$Z$100,$D440,0)/(VLOOKUP(GP$276,UI!$A$12:$O$51,VLOOKUP(GP$278,$B$276:$C$278,2,0),0)/1000)),"")</f>
        <v/>
      </c>
      <c r="GQ440" s="145" t="str">
        <f>IFERROR(TRUNC(VLOOKUP($E440,'Container Panel'!$B$41:$Z$100,$D440,0)/(VLOOKUP(GQ$276,UI!$A$12:$O$51,VLOOKUP(GQ$278,$B$276:$C$278,2,0),0)/1000)),"")</f>
        <v/>
      </c>
      <c r="GR440" s="145" t="str">
        <f>IFERROR(TRUNC(VLOOKUP($E440,'Container Panel'!$B$41:$Z$100,$D440,0)/(VLOOKUP(GR$276,UI!$A$12:$O$51,VLOOKUP(GR$278,$B$276:$C$278,2,0),0)/1000)),"")</f>
        <v/>
      </c>
      <c r="GS440" s="145" t="str">
        <f>IFERROR(TRUNC(VLOOKUP($E440,'Container Panel'!$B$41:$Z$100,$D440,0)/(VLOOKUP(GS$276,UI!$A$12:$O$51,VLOOKUP(GS$278,$B$276:$C$278,2,0),0)/1000)),"")</f>
        <v/>
      </c>
      <c r="GT440" s="145" t="str">
        <f>IFERROR(TRUNC(VLOOKUP($E440,'Container Panel'!$B$41:$Z$100,$D440,0)/(VLOOKUP(GT$276,UI!$A$12:$O$51,VLOOKUP(GT$278,$B$276:$C$278,2,0),0)/1000)),"")</f>
        <v/>
      </c>
      <c r="GU440" s="145" t="str">
        <f>IFERROR(TRUNC(VLOOKUP($E440,'Container Panel'!$B$41:$Z$100,$D440,0)/(VLOOKUP(GU$276,UI!$A$12:$O$51,VLOOKUP(GU$278,$B$276:$C$278,2,0),0)/1000)),"")</f>
        <v/>
      </c>
      <c r="GV440" s="145" t="str">
        <f>IFERROR(TRUNC(VLOOKUP($E440,'Container Panel'!$B$41:$Z$100,$D440,0)/(VLOOKUP(GV$276,UI!$A$12:$O$51,VLOOKUP(GV$278,$B$276:$C$278,2,0),0)/1000)),"")</f>
        <v/>
      </c>
      <c r="GW440" s="145" t="str">
        <f>IFERROR(TRUNC(VLOOKUP($E440,'Container Panel'!$B$41:$Z$100,$D440,0)/(VLOOKUP(GW$276,UI!$A$12:$O$51,VLOOKUP(GW$278,$B$276:$C$278,2,0),0)/1000)),"")</f>
        <v/>
      </c>
      <c r="GX440" s="145" t="str">
        <f>IFERROR(TRUNC(VLOOKUP($E440,'Container Panel'!$B$41:$Z$100,$D440,0)/(VLOOKUP(GX$276,UI!$A$12:$O$51,VLOOKUP(GX$278,$B$276:$C$278,2,0),0)/1000)),"")</f>
        <v/>
      </c>
      <c r="GY440" s="145" t="str">
        <f>IFERROR(TRUNC(VLOOKUP($E440,'Container Panel'!$B$41:$Z$100,$D440,0)/(VLOOKUP(GY$276,UI!$A$12:$O$51,VLOOKUP(GY$278,$B$276:$C$278,2,0),0)/1000)),"")</f>
        <v/>
      </c>
      <c r="GZ440" s="145" t="str">
        <f>IFERROR(TRUNC(VLOOKUP($E440,'Container Panel'!$B$41:$Z$100,$D440,0)/(VLOOKUP(GZ$276,UI!$A$12:$O$51,VLOOKUP(GZ$278,$B$276:$C$278,2,0),0)/1000)),"")</f>
        <v/>
      </c>
      <c r="HA440" s="145" t="str">
        <f>IFERROR(TRUNC(VLOOKUP($E440,'Container Panel'!$B$41:$Z$100,$D440,0)/(VLOOKUP(HA$276,UI!$A$12:$O$51,VLOOKUP(HA$278,$B$276:$C$278,2,0),0)/1000)),"")</f>
        <v/>
      </c>
      <c r="HB440" s="145" t="str">
        <f>IFERROR(TRUNC(VLOOKUP($E440,'Container Panel'!$B$41:$Z$100,$D440,0)/(VLOOKUP(HB$276,UI!$A$12:$O$51,VLOOKUP(HB$278,$B$276:$C$278,2,0),0)/1000)),"")</f>
        <v/>
      </c>
      <c r="HC440" s="145" t="str">
        <f>IFERROR(TRUNC(VLOOKUP($E440,'Container Panel'!$B$41:$Z$100,$D440,0)/(VLOOKUP(HC$276,UI!$A$12:$O$51,VLOOKUP(HC$278,$B$276:$C$278,2,0),0)/1000)),"")</f>
        <v/>
      </c>
      <c r="HD440" s="145" t="str">
        <f>IFERROR(TRUNC(VLOOKUP($E440,'Container Panel'!$B$41:$Z$100,$D440,0)/(VLOOKUP(HD$276,UI!$A$12:$O$51,VLOOKUP(HD$278,$B$276:$C$278,2,0),0)/1000)),"")</f>
        <v/>
      </c>
      <c r="HE440" s="145" t="str">
        <f>IFERROR(TRUNC(VLOOKUP($E440,'Container Panel'!$B$41:$Z$100,$D440,0)/(VLOOKUP(HE$276,UI!$A$12:$O$51,VLOOKUP(HE$278,$B$276:$C$278,2,0),0)/1000)),"")</f>
        <v/>
      </c>
      <c r="HF440" s="145" t="str">
        <f>IFERROR(TRUNC(VLOOKUP($E440,'Container Panel'!$B$41:$Z$100,$D440,0)/(VLOOKUP(HF$276,UI!$A$12:$O$51,VLOOKUP(HF$278,$B$276:$C$278,2,0),0)/1000)),"")</f>
        <v/>
      </c>
      <c r="HG440" s="145" t="str">
        <f>IFERROR(TRUNC(VLOOKUP($E440,'Container Panel'!$B$41:$Z$100,$D440,0)/(VLOOKUP(HG$276,UI!$A$12:$O$51,VLOOKUP(HG$278,$B$276:$C$278,2,0),0)/1000)),"")</f>
        <v/>
      </c>
      <c r="HH440" s="145" t="str">
        <f>IFERROR(TRUNC(VLOOKUP($E440,'Container Panel'!$B$41:$Z$100,$D440,0)/(VLOOKUP(HH$276,UI!$A$12:$O$51,VLOOKUP(HH$278,$B$276:$C$278,2,0),0)/1000)),"")</f>
        <v/>
      </c>
      <c r="HI440" s="145" t="str">
        <f>IFERROR(TRUNC(VLOOKUP($E440,'Container Panel'!$B$41:$Z$100,$D440,0)/(VLOOKUP(HI$276,UI!$A$12:$O$51,VLOOKUP(HI$278,$B$276:$C$278,2,0),0)/1000)),"")</f>
        <v/>
      </c>
      <c r="HJ440" s="145" t="str">
        <f>IFERROR(TRUNC(VLOOKUP($E440,'Container Panel'!$B$41:$Z$100,$D440,0)/(VLOOKUP(HJ$276,UI!$A$12:$O$51,VLOOKUP(HJ$278,$B$276:$C$278,2,0),0)/1000)),"")</f>
        <v/>
      </c>
      <c r="HK440" s="145" t="str">
        <f>IFERROR(TRUNC(VLOOKUP($E440,'Container Panel'!$B$41:$Z$100,$D440,0)/(VLOOKUP(HK$276,UI!$A$12:$O$51,VLOOKUP(HK$278,$B$276:$C$278,2,0),0)/1000)),"")</f>
        <v/>
      </c>
      <c r="HL440" s="145" t="str">
        <f>IFERROR(TRUNC(VLOOKUP($E440,'Container Panel'!$B$41:$Z$100,$D440,0)/(VLOOKUP(HL$276,UI!$A$12:$O$51,VLOOKUP(HL$278,$B$276:$C$278,2,0),0)/1000)),"")</f>
        <v/>
      </c>
      <c r="HM440" s="145" t="str">
        <f>IFERROR(TRUNC(VLOOKUP($E440,'Container Panel'!$B$41:$Z$100,$D440,0)/(VLOOKUP(HM$276,UI!$A$12:$O$51,VLOOKUP(HM$278,$B$276:$C$278,2,0),0)/1000)),"")</f>
        <v/>
      </c>
      <c r="HN440" s="145" t="str">
        <f>IFERROR(TRUNC(VLOOKUP($E440,'Container Panel'!$B$41:$Z$100,$D440,0)/(VLOOKUP(HN$276,UI!$A$12:$O$51,VLOOKUP(HN$278,$B$276:$C$278,2,0),0)/1000)),"")</f>
        <v/>
      </c>
      <c r="HO440" s="145" t="str">
        <f>IFERROR(TRUNC(VLOOKUP($E440,'Container Panel'!$B$41:$Z$100,$D440,0)/(VLOOKUP(HO$276,UI!$A$12:$O$51,VLOOKUP(HO$278,$B$276:$C$278,2,0),0)/1000)),"")</f>
        <v/>
      </c>
      <c r="HP440" s="145" t="str">
        <f>IFERROR(TRUNC(VLOOKUP($E440,'Container Panel'!$B$41:$Z$100,$D440,0)/(VLOOKUP(HP$276,UI!$A$12:$O$51,VLOOKUP(HP$278,$B$276:$C$278,2,0),0)/1000)),"")</f>
        <v/>
      </c>
      <c r="HQ440" s="145" t="str">
        <f>IFERROR(TRUNC(VLOOKUP($E440,'Container Panel'!$B$41:$Z$100,$D440,0)/(VLOOKUP(HQ$276,UI!$A$12:$O$51,VLOOKUP(HQ$278,$B$276:$C$278,2,0),0)/1000)),"")</f>
        <v/>
      </c>
      <c r="HR440" s="145" t="str">
        <f>IFERROR(TRUNC(VLOOKUP($E440,'Container Panel'!$B$41:$Z$100,$D440,0)/(VLOOKUP(HR$276,UI!$A$12:$O$51,VLOOKUP(HR$278,$B$276:$C$278,2,0),0)/1000)),"")</f>
        <v/>
      </c>
      <c r="HS440" s="145" t="str">
        <f>IFERROR(TRUNC(VLOOKUP($E440,'Container Panel'!$B$41:$Z$100,$D440,0)/(VLOOKUP(HS$276,UI!$A$12:$O$51,VLOOKUP(HS$278,$B$276:$C$278,2,0),0)/1000)),"")</f>
        <v/>
      </c>
      <c r="HT440" s="145" t="str">
        <f>IFERROR(TRUNC(VLOOKUP($E440,'Container Panel'!$B$41:$Z$100,$D440,0)/(VLOOKUP(HT$276,UI!$A$12:$O$51,VLOOKUP(HT$278,$B$276:$C$278,2,0),0)/1000)),"")</f>
        <v/>
      </c>
      <c r="HU440" s="145" t="str">
        <f>IFERROR(TRUNC(VLOOKUP($E440,'Container Panel'!$B$41:$Z$100,$D440,0)/(VLOOKUP(HU$276,UI!$A$12:$O$51,VLOOKUP(HU$278,$B$276:$C$278,2,0),0)/1000)),"")</f>
        <v/>
      </c>
      <c r="HV440" s="145" t="str">
        <f>IFERROR(TRUNC(VLOOKUP($E440,'Container Panel'!$B$41:$Z$100,$D440,0)/(VLOOKUP(HV$276,UI!$A$12:$O$51,VLOOKUP(HV$278,$B$276:$C$278,2,0),0)/1000)),"")</f>
        <v/>
      </c>
      <c r="HW440" s="145" t="str">
        <f>IFERROR(TRUNC(VLOOKUP($E440,'Container Panel'!$B$41:$Z$100,$D440,0)/(VLOOKUP(HW$276,UI!$A$12:$O$51,VLOOKUP(HW$278,$B$276:$C$278,2,0),0)/1000)),"")</f>
        <v/>
      </c>
      <c r="HX440" s="145" t="str">
        <f>IFERROR(TRUNC(VLOOKUP($E440,'Container Panel'!$B$41:$Z$100,$D440,0)/(VLOOKUP(HX$276,UI!$A$12:$O$51,VLOOKUP(HX$278,$B$276:$C$278,2,0),0)/1000)),"")</f>
        <v/>
      </c>
      <c r="HY440" s="145" t="str">
        <f>IFERROR(TRUNC(VLOOKUP($E440,'Container Panel'!$B$41:$Z$100,$D440,0)/(VLOOKUP(HY$276,UI!$A$12:$O$51,VLOOKUP(HY$278,$B$276:$C$278,2,0),0)/1000)),"")</f>
        <v/>
      </c>
      <c r="HZ440" s="145" t="str">
        <f>IFERROR(TRUNC(VLOOKUP($E440,'Container Panel'!$B$41:$Z$100,$D440,0)/(VLOOKUP(HZ$276,UI!$A$12:$O$51,VLOOKUP(HZ$278,$B$276:$C$278,2,0),0)/1000)),"")</f>
        <v/>
      </c>
      <c r="IA440" s="145" t="str">
        <f>IFERROR(TRUNC(VLOOKUP($E440,'Container Panel'!$B$41:$Z$100,$D440,0)/(VLOOKUP(IA$276,UI!$A$12:$O$51,VLOOKUP(IA$278,$B$276:$C$278,2,0),0)/1000)),"")</f>
        <v/>
      </c>
      <c r="IB440" s="145" t="str">
        <f>IFERROR(TRUNC(VLOOKUP($E440,'Container Panel'!$B$41:$Z$100,$D440,0)/(VLOOKUP(IB$276,UI!$A$12:$O$51,VLOOKUP(IB$278,$B$276:$C$278,2,0),0)/1000)),"")</f>
        <v/>
      </c>
      <c r="IC440" s="145" t="str">
        <f>IFERROR(TRUNC(VLOOKUP($E440,'Container Panel'!$B$41:$Z$100,$D440,0)/(VLOOKUP(IC$276,UI!$A$12:$O$51,VLOOKUP(IC$278,$B$276:$C$278,2,0),0)/1000)),"")</f>
        <v/>
      </c>
      <c r="ID440" s="145" t="str">
        <f>IFERROR(TRUNC(VLOOKUP($E440,'Container Panel'!$B$41:$Z$100,$D440,0)/(VLOOKUP(ID$276,UI!$A$12:$O$51,VLOOKUP(ID$278,$B$276:$C$278,2,0),0)/1000)),"")</f>
        <v/>
      </c>
      <c r="IE440" s="145" t="str">
        <f>IFERROR(TRUNC(VLOOKUP($E440,'Container Panel'!$B$41:$Z$100,$D440,0)/(VLOOKUP(IE$276,UI!$A$12:$O$51,VLOOKUP(IE$278,$B$276:$C$278,2,0),0)/1000)),"")</f>
        <v/>
      </c>
      <c r="IF440" s="145" t="str">
        <f>IFERROR(TRUNC(VLOOKUP($E440,'Container Panel'!$B$41:$Z$100,$D440,0)/(VLOOKUP(IF$276,UI!$A$12:$O$51,VLOOKUP(IF$278,$B$276:$C$278,2,0),0)/1000)),"")</f>
        <v/>
      </c>
      <c r="IG440" s="145" t="str">
        <f>IFERROR(TRUNC(VLOOKUP($E440,'Container Panel'!$B$41:$Z$100,$D440,0)/(VLOOKUP(IG$276,UI!$A$12:$O$51,VLOOKUP(IG$278,$B$276:$C$278,2,0),0)/1000)),"")</f>
        <v/>
      </c>
      <c r="IH440" s="145" t="str">
        <f>IFERROR(TRUNC(VLOOKUP($E440,'Container Panel'!$B$41:$Z$100,$D440,0)/(VLOOKUP(IH$276,UI!$A$12:$O$51,VLOOKUP(IH$278,$B$276:$C$278,2,0),0)/1000)),"")</f>
        <v/>
      </c>
      <c r="II440" s="145" t="str">
        <f>IFERROR(TRUNC(VLOOKUP($E440,'Container Panel'!$B$41:$Z$100,$D440,0)/(VLOOKUP(II$276,UI!$A$12:$O$51,VLOOKUP(II$278,$B$276:$C$278,2,0),0)/1000)),"")</f>
        <v/>
      </c>
      <c r="IJ440" s="145" t="str">
        <f>IFERROR(TRUNC(VLOOKUP($E440,'Container Panel'!$B$41:$Z$100,$D440,0)/(VLOOKUP(IJ$276,UI!$A$12:$O$51,VLOOKUP(IJ$278,$B$276:$C$278,2,0),0)/1000)),"")</f>
        <v/>
      </c>
      <c r="IK440" s="145" t="str">
        <f>IFERROR(TRUNC(VLOOKUP($E440,'Container Panel'!$B$41:$Z$100,$D440,0)/(VLOOKUP(IK$276,UI!$A$12:$O$51,VLOOKUP(IK$278,$B$276:$C$278,2,0),0)/1000)),"")</f>
        <v/>
      </c>
      <c r="IL440" s="145" t="str">
        <f>IFERROR(TRUNC(VLOOKUP($E440,'Container Panel'!$B$41:$Z$100,$D440,0)/(VLOOKUP(IL$276,UI!$A$12:$O$51,VLOOKUP(IL$278,$B$276:$C$278,2,0),0)/1000)),"")</f>
        <v/>
      </c>
    </row>
    <row r="441" spans="2:246">
      <c r="B441" s="74">
        <v>161</v>
      </c>
      <c r="C441" s="74">
        <f t="shared" si="198"/>
        <v>54</v>
      </c>
      <c r="D441" s="163">
        <f>MOD(B441,3)+'Container Panel'!$Q$38</f>
        <v>18</v>
      </c>
      <c r="E441" s="143">
        <f t="shared" si="199"/>
        <v>0</v>
      </c>
      <c r="F441" s="144" t="s">
        <v>29</v>
      </c>
      <c r="G441" s="145" t="str">
        <f>IFERROR(IF(AND(G$272=list!$D$3,'Box Calculation'!G$279&lt;&gt;"h",$E441&lt;&gt;0),0,IF(AND(G$273=list!$D$2,$E441&lt;&gt;0,TRUNC(VLOOKUP($E441,'Container Panel'!$B$41:$Z$100,$D441,0)/(VLOOKUP(G$276,UI!$A$12:$O$51,VLOOKUP(G$279,$B$276:$C$278,2,0),0)/1000))&gt;0),1,TRUNC(VLOOKUP($E441,'Container Panel'!$B$41:$Z$100,$D441,0)/(VLOOKUP(G$276,UI!$A$12:$O$51,VLOOKUP(G$279,$B$276:$C$278,2,0),0)/1000)))),"")</f>
        <v/>
      </c>
      <c r="H441" s="145" t="str">
        <f>IFERROR(IF(AND(H$272=list!$D$3,'Box Calculation'!H$279&lt;&gt;"h",$E441&lt;&gt;0),0,IF(AND(H$273=list!$D$2,$E441&lt;&gt;0,TRUNC(VLOOKUP($E441,'Container Panel'!$B$41:$Z$100,$D441,0)/(VLOOKUP(H$276,UI!$A$12:$O$51,VLOOKUP(H$279,$B$276:$C$278,2,0),0)/1000))&gt;0),1,TRUNC(VLOOKUP($E441,'Container Panel'!$B$41:$Z$100,$D441,0)/(VLOOKUP(H$276,UI!$A$12:$O$51,VLOOKUP(H$279,$B$276:$C$278,2,0),0)/1000)))),"")</f>
        <v/>
      </c>
      <c r="I441" s="145" t="str">
        <f>IFERROR(IF(AND(I$272=list!$D$3,'Box Calculation'!I$279&lt;&gt;"h",$E441&lt;&gt;0),0,IF(AND(I$273=list!$D$2,$E441&lt;&gt;0,TRUNC(VLOOKUP($E441,'Container Panel'!$B$41:$Z$100,$D441,0)/(VLOOKUP(I$276,UI!$A$12:$O$51,VLOOKUP(I$279,$B$276:$C$278,2,0),0)/1000))&gt;0),1,TRUNC(VLOOKUP($E441,'Container Panel'!$B$41:$Z$100,$D441,0)/(VLOOKUP(I$276,UI!$A$12:$O$51,VLOOKUP(I$279,$B$276:$C$278,2,0),0)/1000)))),"")</f>
        <v/>
      </c>
      <c r="J441" s="145" t="str">
        <f>IFERROR(IF(AND(J$272=list!$D$3,'Box Calculation'!J$279&lt;&gt;"h",$E441&lt;&gt;0),0,IF(AND(J$273=list!$D$2,$E441&lt;&gt;0,TRUNC(VLOOKUP($E441,'Container Panel'!$B$41:$Z$100,$D441,0)/(VLOOKUP(J$276,UI!$A$12:$O$51,VLOOKUP(J$279,$B$276:$C$278,2,0),0)/1000))&gt;0),1,TRUNC(VLOOKUP($E441,'Container Panel'!$B$41:$Z$100,$D441,0)/(VLOOKUP(J$276,UI!$A$12:$O$51,VLOOKUP(J$279,$B$276:$C$278,2,0),0)/1000)))),"")</f>
        <v/>
      </c>
      <c r="K441" s="145" t="str">
        <f>IFERROR(IF(AND(K$272=list!$D$3,'Box Calculation'!K$279&lt;&gt;"h",$E441&lt;&gt;0),0,IF(AND(K$273=list!$D$2,$E441&lt;&gt;0,TRUNC(VLOOKUP($E441,'Container Panel'!$B$41:$Z$100,$D441,0)/(VLOOKUP(K$276,UI!$A$12:$O$51,VLOOKUP(K$279,$B$276:$C$278,2,0),0)/1000))&gt;0),1,TRUNC(VLOOKUP($E441,'Container Panel'!$B$41:$Z$100,$D441,0)/(VLOOKUP(K$276,UI!$A$12:$O$51,VLOOKUP(K$279,$B$276:$C$278,2,0),0)/1000)))),"")</f>
        <v/>
      </c>
      <c r="L441" s="145" t="str">
        <f>IFERROR(IF(AND(L$272=list!$D$3,'Box Calculation'!L$279&lt;&gt;"h",$E441&lt;&gt;0),0,IF(AND(L$273=list!$D$2,$E441&lt;&gt;0,TRUNC(VLOOKUP($E441,'Container Panel'!$B$41:$Z$100,$D441,0)/(VLOOKUP(L$276,UI!$A$12:$O$51,VLOOKUP(L$279,$B$276:$C$278,2,0),0)/1000))&gt;0),1,TRUNC(VLOOKUP($E441,'Container Panel'!$B$41:$Z$100,$D441,0)/(VLOOKUP(L$276,UI!$A$12:$O$51,VLOOKUP(L$279,$B$276:$C$278,2,0),0)/1000)))),"")</f>
        <v/>
      </c>
      <c r="M441" s="145" t="str">
        <f>IFERROR(IF(AND(M$272=list!$D$3,'Box Calculation'!M$279&lt;&gt;"h",$E441&lt;&gt;0),0,IF(AND(M$273=list!$D$2,$E441&lt;&gt;0,TRUNC(VLOOKUP($E441,'Container Panel'!$B$41:$Z$100,$D441,0)/(VLOOKUP(M$276,UI!$A$12:$O$51,VLOOKUP(M$279,$B$276:$C$278,2,0),0)/1000))&gt;0),1,TRUNC(VLOOKUP($E441,'Container Panel'!$B$41:$Z$100,$D441,0)/(VLOOKUP(M$276,UI!$A$12:$O$51,VLOOKUP(M$279,$B$276:$C$278,2,0),0)/1000)))),"")</f>
        <v/>
      </c>
      <c r="N441" s="145" t="str">
        <f>IFERROR(IF(AND(N$272=list!$D$3,'Box Calculation'!N$279&lt;&gt;"h",$E441&lt;&gt;0),0,IF(AND(N$273=list!$D$2,$E441&lt;&gt;0,TRUNC(VLOOKUP($E441,'Container Panel'!$B$41:$Z$100,$D441,0)/(VLOOKUP(N$276,UI!$A$12:$O$51,VLOOKUP(N$279,$B$276:$C$278,2,0),0)/1000))&gt;0),1,TRUNC(VLOOKUP($E441,'Container Panel'!$B$41:$Z$100,$D441,0)/(VLOOKUP(N$276,UI!$A$12:$O$51,VLOOKUP(N$279,$B$276:$C$278,2,0),0)/1000)))),"")</f>
        <v/>
      </c>
      <c r="O441" s="145" t="str">
        <f>IFERROR(IF(AND(O$272=list!$D$3,'Box Calculation'!O$279&lt;&gt;"h",$E441&lt;&gt;0),0,IF(AND(O$273=list!$D$2,$E441&lt;&gt;0,TRUNC(VLOOKUP($E441,'Container Panel'!$B$41:$Z$100,$D441,0)/(VLOOKUP(O$276,UI!$A$12:$O$51,VLOOKUP(O$279,$B$276:$C$278,2,0),0)/1000))&gt;0),1,TRUNC(VLOOKUP($E441,'Container Panel'!$B$41:$Z$100,$D441,0)/(VLOOKUP(O$276,UI!$A$12:$O$51,VLOOKUP(O$279,$B$276:$C$278,2,0),0)/1000)))),"")</f>
        <v/>
      </c>
      <c r="P441" s="145" t="str">
        <f>IFERROR(IF(AND(P$272=list!$D$3,'Box Calculation'!P$279&lt;&gt;"h",$E441&lt;&gt;0),0,IF(AND(P$273=list!$D$2,$E441&lt;&gt;0,TRUNC(VLOOKUP($E441,'Container Panel'!$B$41:$Z$100,$D441,0)/(VLOOKUP(P$276,UI!$A$12:$O$51,VLOOKUP(P$279,$B$276:$C$278,2,0),0)/1000))&gt;0),1,TRUNC(VLOOKUP($E441,'Container Panel'!$B$41:$Z$100,$D441,0)/(VLOOKUP(P$276,UI!$A$12:$O$51,VLOOKUP(P$279,$B$276:$C$278,2,0),0)/1000)))),"")</f>
        <v/>
      </c>
      <c r="Q441" s="145" t="str">
        <f>IFERROR(IF(AND(Q$272=list!$D$3,'Box Calculation'!Q$279&lt;&gt;"h",$E441&lt;&gt;0),0,IF(AND(Q$273=list!$D$2,$E441&lt;&gt;0,TRUNC(VLOOKUP($E441,'Container Panel'!$B$41:$Z$100,$D441,0)/(VLOOKUP(Q$276,UI!$A$12:$O$51,VLOOKUP(Q$279,$B$276:$C$278,2,0),0)/1000))&gt;0),1,TRUNC(VLOOKUP($E441,'Container Panel'!$B$41:$Z$100,$D441,0)/(VLOOKUP(Q$276,UI!$A$12:$O$51,VLOOKUP(Q$279,$B$276:$C$278,2,0),0)/1000)))),"")</f>
        <v/>
      </c>
      <c r="R441" s="145" t="str">
        <f>IFERROR(IF(AND(R$272=list!$D$3,'Box Calculation'!R$279&lt;&gt;"h",$E441&lt;&gt;0),0,IF(AND(R$273=list!$D$2,$E441&lt;&gt;0,TRUNC(VLOOKUP($E441,'Container Panel'!$B$41:$Z$100,$D441,0)/(VLOOKUP(R$276,UI!$A$12:$O$51,VLOOKUP(R$279,$B$276:$C$278,2,0),0)/1000))&gt;0),1,TRUNC(VLOOKUP($E441,'Container Panel'!$B$41:$Z$100,$D441,0)/(VLOOKUP(R$276,UI!$A$12:$O$51,VLOOKUP(R$279,$B$276:$C$278,2,0),0)/1000)))),"")</f>
        <v/>
      </c>
      <c r="S441" s="145" t="str">
        <f>IFERROR(IF(AND(S$272=list!$D$3,'Box Calculation'!S$279&lt;&gt;"h",$E441&lt;&gt;0),0,IF(AND(S$273=list!$D$2,$E441&lt;&gt;0,TRUNC(VLOOKUP($E441,'Container Panel'!$B$41:$Z$100,$D441,0)/(VLOOKUP(S$276,UI!$A$12:$O$51,VLOOKUP(S$279,$B$276:$C$278,2,0),0)/1000))&gt;0),1,TRUNC(VLOOKUP($E441,'Container Panel'!$B$41:$Z$100,$D441,0)/(VLOOKUP(S$276,UI!$A$12:$O$51,VLOOKUP(S$279,$B$276:$C$278,2,0),0)/1000)))),"")</f>
        <v/>
      </c>
      <c r="T441" s="145" t="str">
        <f>IFERROR(IF(AND(T$272=list!$D$3,'Box Calculation'!T$279&lt;&gt;"h",$E441&lt;&gt;0),0,IF(AND(T$273=list!$D$2,$E441&lt;&gt;0,TRUNC(VLOOKUP($E441,'Container Panel'!$B$41:$Z$100,$D441,0)/(VLOOKUP(T$276,UI!$A$12:$O$51,VLOOKUP(T$279,$B$276:$C$278,2,0),0)/1000))&gt;0),1,TRUNC(VLOOKUP($E441,'Container Panel'!$B$41:$Z$100,$D441,0)/(VLOOKUP(T$276,UI!$A$12:$O$51,VLOOKUP(T$279,$B$276:$C$278,2,0),0)/1000)))),"")</f>
        <v/>
      </c>
      <c r="U441" s="145" t="str">
        <f>IFERROR(IF(AND(U$272=list!$D$3,'Box Calculation'!U$279&lt;&gt;"h",$E441&lt;&gt;0),0,IF(AND(U$273=list!$D$2,$E441&lt;&gt;0,TRUNC(VLOOKUP($E441,'Container Panel'!$B$41:$Z$100,$D441,0)/(VLOOKUP(U$276,UI!$A$12:$O$51,VLOOKUP(U$279,$B$276:$C$278,2,0),0)/1000))&gt;0),1,TRUNC(VLOOKUP($E441,'Container Panel'!$B$41:$Z$100,$D441,0)/(VLOOKUP(U$276,UI!$A$12:$O$51,VLOOKUP(U$279,$B$276:$C$278,2,0),0)/1000)))),"")</f>
        <v/>
      </c>
      <c r="V441" s="145" t="str">
        <f>IFERROR(IF(AND(V$272=list!$D$3,'Box Calculation'!V$279&lt;&gt;"h",$E441&lt;&gt;0),0,IF(AND(V$273=list!$D$2,$E441&lt;&gt;0,TRUNC(VLOOKUP($E441,'Container Panel'!$B$41:$Z$100,$D441,0)/(VLOOKUP(V$276,UI!$A$12:$O$51,VLOOKUP(V$279,$B$276:$C$278,2,0),0)/1000))&gt;0),1,TRUNC(VLOOKUP($E441,'Container Panel'!$B$41:$Z$100,$D441,0)/(VLOOKUP(V$276,UI!$A$12:$O$51,VLOOKUP(V$279,$B$276:$C$278,2,0),0)/1000)))),"")</f>
        <v/>
      </c>
      <c r="W441" s="145" t="str">
        <f>IFERROR(IF(AND(W$272=list!$D$3,'Box Calculation'!W$279&lt;&gt;"h",$E441&lt;&gt;0),0,IF(AND(W$273=list!$D$2,$E441&lt;&gt;0,TRUNC(VLOOKUP($E441,'Container Panel'!$B$41:$Z$100,$D441,0)/(VLOOKUP(W$276,UI!$A$12:$O$51,VLOOKUP(W$279,$B$276:$C$278,2,0),0)/1000))&gt;0),1,TRUNC(VLOOKUP($E441,'Container Panel'!$B$41:$Z$100,$D441,0)/(VLOOKUP(W$276,UI!$A$12:$O$51,VLOOKUP(W$279,$B$276:$C$278,2,0),0)/1000)))),"")</f>
        <v/>
      </c>
      <c r="X441" s="145" t="str">
        <f>IFERROR(IF(AND(X$272=list!$D$3,'Box Calculation'!X$279&lt;&gt;"h",$E441&lt;&gt;0),0,IF(AND(X$273=list!$D$2,$E441&lt;&gt;0,TRUNC(VLOOKUP($E441,'Container Panel'!$B$41:$Z$100,$D441,0)/(VLOOKUP(X$276,UI!$A$12:$O$51,VLOOKUP(X$279,$B$276:$C$278,2,0),0)/1000))&gt;0),1,TRUNC(VLOOKUP($E441,'Container Panel'!$B$41:$Z$100,$D441,0)/(VLOOKUP(X$276,UI!$A$12:$O$51,VLOOKUP(X$279,$B$276:$C$278,2,0),0)/1000)))),"")</f>
        <v/>
      </c>
      <c r="Y441" s="145" t="str">
        <f>IFERROR(IF(AND(Y$272=list!$D$3,'Box Calculation'!Y$279&lt;&gt;"h",$E441&lt;&gt;0),0,IF(AND(Y$273=list!$D$2,$E441&lt;&gt;0,TRUNC(VLOOKUP($E441,'Container Panel'!$B$41:$Z$100,$D441,0)/(VLOOKUP(Y$276,UI!$A$12:$O$51,VLOOKUP(Y$279,$B$276:$C$278,2,0),0)/1000))&gt;0),1,TRUNC(VLOOKUP($E441,'Container Panel'!$B$41:$Z$100,$D441,0)/(VLOOKUP(Y$276,UI!$A$12:$O$51,VLOOKUP(Y$279,$B$276:$C$278,2,0),0)/1000)))),"")</f>
        <v/>
      </c>
      <c r="Z441" s="145" t="str">
        <f>IFERROR(IF(AND(Z$272=list!$D$3,'Box Calculation'!Z$279&lt;&gt;"h",$E441&lt;&gt;0),0,IF(AND(Z$273=list!$D$2,$E441&lt;&gt;0,TRUNC(VLOOKUP($E441,'Container Panel'!$B$41:$Z$100,$D441,0)/(VLOOKUP(Z$276,UI!$A$12:$O$51,VLOOKUP(Z$279,$B$276:$C$278,2,0),0)/1000))&gt;0),1,TRUNC(VLOOKUP($E441,'Container Panel'!$B$41:$Z$100,$D441,0)/(VLOOKUP(Z$276,UI!$A$12:$O$51,VLOOKUP(Z$279,$B$276:$C$278,2,0),0)/1000)))),"")</f>
        <v/>
      </c>
      <c r="AA441" s="145" t="str">
        <f>IFERROR(IF(AND(AA$272=list!$D$3,'Box Calculation'!AA$279&lt;&gt;"h",$E441&lt;&gt;0),0,IF(AND(AA$273=list!$D$2,$E441&lt;&gt;0,TRUNC(VLOOKUP($E441,'Container Panel'!$B$41:$Z$100,$D441,0)/(VLOOKUP(AA$276,UI!$A$12:$O$51,VLOOKUP(AA$279,$B$276:$C$278,2,0),0)/1000))&gt;0),1,TRUNC(VLOOKUP($E441,'Container Panel'!$B$41:$Z$100,$D441,0)/(VLOOKUP(AA$276,UI!$A$12:$O$51,VLOOKUP(AA$279,$B$276:$C$278,2,0),0)/1000)))),"")</f>
        <v/>
      </c>
      <c r="AB441" s="145" t="str">
        <f>IFERROR(IF(AND(AB$272=list!$D$3,'Box Calculation'!AB$279&lt;&gt;"h",$E441&lt;&gt;0),0,IF(AND(AB$273=list!$D$2,$E441&lt;&gt;0,TRUNC(VLOOKUP($E441,'Container Panel'!$B$41:$Z$100,$D441,0)/(VLOOKUP(AB$276,UI!$A$12:$O$51,VLOOKUP(AB$279,$B$276:$C$278,2,0),0)/1000))&gt;0),1,TRUNC(VLOOKUP($E441,'Container Panel'!$B$41:$Z$100,$D441,0)/(VLOOKUP(AB$276,UI!$A$12:$O$51,VLOOKUP(AB$279,$B$276:$C$278,2,0),0)/1000)))),"")</f>
        <v/>
      </c>
      <c r="AC441" s="145" t="str">
        <f>IFERROR(IF(AND(AC$272=list!$D$3,'Box Calculation'!AC$279&lt;&gt;"h",$E441&lt;&gt;0),0,IF(AND(AC$273=list!$D$2,$E441&lt;&gt;0,TRUNC(VLOOKUP($E441,'Container Panel'!$B$41:$Z$100,$D441,0)/(VLOOKUP(AC$276,UI!$A$12:$O$51,VLOOKUP(AC$279,$B$276:$C$278,2,0),0)/1000))&gt;0),1,TRUNC(VLOOKUP($E441,'Container Panel'!$B$41:$Z$100,$D441,0)/(VLOOKUP(AC$276,UI!$A$12:$O$51,VLOOKUP(AC$279,$B$276:$C$278,2,0),0)/1000)))),"")</f>
        <v/>
      </c>
      <c r="AD441" s="145" t="str">
        <f>IFERROR(IF(AND(AD$272=list!$D$3,'Box Calculation'!AD$279&lt;&gt;"h",$E441&lt;&gt;0),0,IF(AND(AD$273=list!$D$2,$E441&lt;&gt;0,TRUNC(VLOOKUP($E441,'Container Panel'!$B$41:$Z$100,$D441,0)/(VLOOKUP(AD$276,UI!$A$12:$O$51,VLOOKUP(AD$279,$B$276:$C$278,2,0),0)/1000))&gt;0),1,TRUNC(VLOOKUP($E441,'Container Panel'!$B$41:$Z$100,$D441,0)/(VLOOKUP(AD$276,UI!$A$12:$O$51,VLOOKUP(AD$279,$B$276:$C$278,2,0),0)/1000)))),"")</f>
        <v/>
      </c>
      <c r="AE441" s="145" t="str">
        <f>IFERROR(IF(AND(AE$272=list!$D$3,'Box Calculation'!AE$279&lt;&gt;"h",$E441&lt;&gt;0),0,IF(AND(AE$273=list!$D$2,$E441&lt;&gt;0,TRUNC(VLOOKUP($E441,'Container Panel'!$B$41:$Z$100,$D441,0)/(VLOOKUP(AE$276,UI!$A$12:$O$51,VLOOKUP(AE$279,$B$276:$C$278,2,0),0)/1000))&gt;0),1,TRUNC(VLOOKUP($E441,'Container Panel'!$B$41:$Z$100,$D441,0)/(VLOOKUP(AE$276,UI!$A$12:$O$51,VLOOKUP(AE$279,$B$276:$C$278,2,0),0)/1000)))),"")</f>
        <v/>
      </c>
      <c r="AF441" s="145" t="str">
        <f>IFERROR(IF(AND(AF$272=list!$D$3,'Box Calculation'!AF$279&lt;&gt;"h",$E441&lt;&gt;0),0,IF(AND(AF$273=list!$D$2,$E441&lt;&gt;0,TRUNC(VLOOKUP($E441,'Container Panel'!$B$41:$Z$100,$D441,0)/(VLOOKUP(AF$276,UI!$A$12:$O$51,VLOOKUP(AF$279,$B$276:$C$278,2,0),0)/1000))&gt;0),1,TRUNC(VLOOKUP($E441,'Container Panel'!$B$41:$Z$100,$D441,0)/(VLOOKUP(AF$276,UI!$A$12:$O$51,VLOOKUP(AF$279,$B$276:$C$278,2,0),0)/1000)))),"")</f>
        <v/>
      </c>
      <c r="AG441" s="145" t="str">
        <f>IFERROR(IF(AND(AG$272=list!$D$3,'Box Calculation'!AG$279&lt;&gt;"h",$E441&lt;&gt;0),0,IF(AND(AG$273=list!$D$2,$E441&lt;&gt;0,TRUNC(VLOOKUP($E441,'Container Panel'!$B$41:$Z$100,$D441,0)/(VLOOKUP(AG$276,UI!$A$12:$O$51,VLOOKUP(AG$279,$B$276:$C$278,2,0),0)/1000))&gt;0),1,TRUNC(VLOOKUP($E441,'Container Panel'!$B$41:$Z$100,$D441,0)/(VLOOKUP(AG$276,UI!$A$12:$O$51,VLOOKUP(AG$279,$B$276:$C$278,2,0),0)/1000)))),"")</f>
        <v/>
      </c>
      <c r="AH441" s="145" t="str">
        <f>IFERROR(IF(AND(AH$272=list!$D$3,'Box Calculation'!AH$279&lt;&gt;"h",$E441&lt;&gt;0),0,IF(AND(AH$273=list!$D$2,$E441&lt;&gt;0,TRUNC(VLOOKUP($E441,'Container Panel'!$B$41:$Z$100,$D441,0)/(VLOOKUP(AH$276,UI!$A$12:$O$51,VLOOKUP(AH$279,$B$276:$C$278,2,0),0)/1000))&gt;0),1,TRUNC(VLOOKUP($E441,'Container Panel'!$B$41:$Z$100,$D441,0)/(VLOOKUP(AH$276,UI!$A$12:$O$51,VLOOKUP(AH$279,$B$276:$C$278,2,0),0)/1000)))),"")</f>
        <v/>
      </c>
      <c r="AI441" s="145" t="str">
        <f>IFERROR(IF(AND(AI$272=list!$D$3,'Box Calculation'!AI$279&lt;&gt;"h",$E441&lt;&gt;0),0,IF(AND(AI$273=list!$D$2,$E441&lt;&gt;0,TRUNC(VLOOKUP($E441,'Container Panel'!$B$41:$Z$100,$D441,0)/(VLOOKUP(AI$276,UI!$A$12:$O$51,VLOOKUP(AI$279,$B$276:$C$278,2,0),0)/1000))&gt;0),1,TRUNC(VLOOKUP($E441,'Container Panel'!$B$41:$Z$100,$D441,0)/(VLOOKUP(AI$276,UI!$A$12:$O$51,VLOOKUP(AI$279,$B$276:$C$278,2,0),0)/1000)))),"")</f>
        <v/>
      </c>
      <c r="AJ441" s="145" t="str">
        <f>IFERROR(IF(AND(AJ$272=list!$D$3,'Box Calculation'!AJ$279&lt;&gt;"h",$E441&lt;&gt;0),0,IF(AND(AJ$273=list!$D$2,$E441&lt;&gt;0,TRUNC(VLOOKUP($E441,'Container Panel'!$B$41:$Z$100,$D441,0)/(VLOOKUP(AJ$276,UI!$A$12:$O$51,VLOOKUP(AJ$279,$B$276:$C$278,2,0),0)/1000))&gt;0),1,TRUNC(VLOOKUP($E441,'Container Panel'!$B$41:$Z$100,$D441,0)/(VLOOKUP(AJ$276,UI!$A$12:$O$51,VLOOKUP(AJ$279,$B$276:$C$278,2,0),0)/1000)))),"")</f>
        <v/>
      </c>
      <c r="AK441" s="145" t="str">
        <f>IFERROR(IF(AND(AK$272=list!$D$3,'Box Calculation'!AK$279&lt;&gt;"h",$E441&lt;&gt;0),0,IF(AND(AK$273=list!$D$2,$E441&lt;&gt;0,TRUNC(VLOOKUP($E441,'Container Panel'!$B$41:$Z$100,$D441,0)/(VLOOKUP(AK$276,UI!$A$12:$O$51,VLOOKUP(AK$279,$B$276:$C$278,2,0),0)/1000))&gt;0),1,TRUNC(VLOOKUP($E441,'Container Panel'!$B$41:$Z$100,$D441,0)/(VLOOKUP(AK$276,UI!$A$12:$O$51,VLOOKUP(AK$279,$B$276:$C$278,2,0),0)/1000)))),"")</f>
        <v/>
      </c>
      <c r="AL441" s="145" t="str">
        <f>IFERROR(IF(AND(AL$272=list!$D$3,'Box Calculation'!AL$279&lt;&gt;"h",$E441&lt;&gt;0),0,IF(AND(AL$273=list!$D$2,$E441&lt;&gt;0,TRUNC(VLOOKUP($E441,'Container Panel'!$B$41:$Z$100,$D441,0)/(VLOOKUP(AL$276,UI!$A$12:$O$51,VLOOKUP(AL$279,$B$276:$C$278,2,0),0)/1000))&gt;0),1,TRUNC(VLOOKUP($E441,'Container Panel'!$B$41:$Z$100,$D441,0)/(VLOOKUP(AL$276,UI!$A$12:$O$51,VLOOKUP(AL$279,$B$276:$C$278,2,0),0)/1000)))),"")</f>
        <v/>
      </c>
      <c r="AM441" s="145" t="str">
        <f>IFERROR(IF(AND(AM$272=list!$D$3,'Box Calculation'!AM$279&lt;&gt;"h",$E441&lt;&gt;0),0,IF(AND(AM$273=list!$D$2,$E441&lt;&gt;0,TRUNC(VLOOKUP($E441,'Container Panel'!$B$41:$Z$100,$D441,0)/(VLOOKUP(AM$276,UI!$A$12:$O$51,VLOOKUP(AM$279,$B$276:$C$278,2,0),0)/1000))&gt;0),1,TRUNC(VLOOKUP($E441,'Container Panel'!$B$41:$Z$100,$D441,0)/(VLOOKUP(AM$276,UI!$A$12:$O$51,VLOOKUP(AM$279,$B$276:$C$278,2,0),0)/1000)))),"")</f>
        <v/>
      </c>
      <c r="AN441" s="145" t="str">
        <f>IFERROR(IF(AND(AN$272=list!$D$3,'Box Calculation'!AN$279&lt;&gt;"h",$E441&lt;&gt;0),0,IF(AND(AN$273=list!$D$2,$E441&lt;&gt;0,TRUNC(VLOOKUP($E441,'Container Panel'!$B$41:$Z$100,$D441,0)/(VLOOKUP(AN$276,UI!$A$12:$O$51,VLOOKUP(AN$279,$B$276:$C$278,2,0),0)/1000))&gt;0),1,TRUNC(VLOOKUP($E441,'Container Panel'!$B$41:$Z$100,$D441,0)/(VLOOKUP(AN$276,UI!$A$12:$O$51,VLOOKUP(AN$279,$B$276:$C$278,2,0),0)/1000)))),"")</f>
        <v/>
      </c>
      <c r="AO441" s="145" t="str">
        <f>IFERROR(IF(AND(AO$272=list!$D$3,'Box Calculation'!AO$279&lt;&gt;"h",$E441&lt;&gt;0),0,IF(AND(AO$273=list!$D$2,$E441&lt;&gt;0,TRUNC(VLOOKUP($E441,'Container Panel'!$B$41:$Z$100,$D441,0)/(VLOOKUP(AO$276,UI!$A$12:$O$51,VLOOKUP(AO$279,$B$276:$C$278,2,0),0)/1000))&gt;0),1,TRUNC(VLOOKUP($E441,'Container Panel'!$B$41:$Z$100,$D441,0)/(VLOOKUP(AO$276,UI!$A$12:$O$51,VLOOKUP(AO$279,$B$276:$C$278,2,0),0)/1000)))),"")</f>
        <v/>
      </c>
      <c r="AP441" s="145" t="str">
        <f>IFERROR(IF(AND(AP$272=list!$D$3,'Box Calculation'!AP$279&lt;&gt;"h",$E441&lt;&gt;0),0,IF(AND(AP$273=list!$D$2,$E441&lt;&gt;0,TRUNC(VLOOKUP($E441,'Container Panel'!$B$41:$Z$100,$D441,0)/(VLOOKUP(AP$276,UI!$A$12:$O$51,VLOOKUP(AP$279,$B$276:$C$278,2,0),0)/1000))&gt;0),1,TRUNC(VLOOKUP($E441,'Container Panel'!$B$41:$Z$100,$D441,0)/(VLOOKUP(AP$276,UI!$A$12:$O$51,VLOOKUP(AP$279,$B$276:$C$278,2,0),0)/1000)))),"")</f>
        <v/>
      </c>
      <c r="AQ441" s="145" t="str">
        <f>IFERROR(IF(AND(AQ$272=list!$D$3,'Box Calculation'!AQ$279&lt;&gt;"h",$E441&lt;&gt;0),0,IF(AND(AQ$273=list!$D$2,$E441&lt;&gt;0,TRUNC(VLOOKUP($E441,'Container Panel'!$B$41:$Z$100,$D441,0)/(VLOOKUP(AQ$276,UI!$A$12:$O$51,VLOOKUP(AQ$279,$B$276:$C$278,2,0),0)/1000))&gt;0),1,TRUNC(VLOOKUP($E441,'Container Panel'!$B$41:$Z$100,$D441,0)/(VLOOKUP(AQ$276,UI!$A$12:$O$51,VLOOKUP(AQ$279,$B$276:$C$278,2,0),0)/1000)))),"")</f>
        <v/>
      </c>
      <c r="AR441" s="145" t="str">
        <f>IFERROR(IF(AND(AR$272=list!$D$3,'Box Calculation'!AR$279&lt;&gt;"h",$E441&lt;&gt;0),0,IF(AND(AR$273=list!$D$2,$E441&lt;&gt;0,TRUNC(VLOOKUP($E441,'Container Panel'!$B$41:$Z$100,$D441,0)/(VLOOKUP(AR$276,UI!$A$12:$O$51,VLOOKUP(AR$279,$B$276:$C$278,2,0),0)/1000))&gt;0),1,TRUNC(VLOOKUP($E441,'Container Panel'!$B$41:$Z$100,$D441,0)/(VLOOKUP(AR$276,UI!$A$12:$O$51,VLOOKUP(AR$279,$B$276:$C$278,2,0),0)/1000)))),"")</f>
        <v/>
      </c>
      <c r="AS441" s="145" t="str">
        <f>IFERROR(IF(AND(AS$272=list!$D$3,'Box Calculation'!AS$279&lt;&gt;"h",$E441&lt;&gt;0),0,IF(AND(AS$273=list!$D$2,$E441&lt;&gt;0,TRUNC(VLOOKUP($E441,'Container Panel'!$B$41:$Z$100,$D441,0)/(VLOOKUP(AS$276,UI!$A$12:$O$51,VLOOKUP(AS$279,$B$276:$C$278,2,0),0)/1000))&gt;0),1,TRUNC(VLOOKUP($E441,'Container Panel'!$B$41:$Z$100,$D441,0)/(VLOOKUP(AS$276,UI!$A$12:$O$51,VLOOKUP(AS$279,$B$276:$C$278,2,0),0)/1000)))),"")</f>
        <v/>
      </c>
      <c r="AT441" s="145" t="str">
        <f>IFERROR(IF(AND(AT$272=list!$D$3,'Box Calculation'!AT$279&lt;&gt;"h",$E441&lt;&gt;0),0,IF(AND(AT$273=list!$D$2,$E441&lt;&gt;0,TRUNC(VLOOKUP($E441,'Container Panel'!$B$41:$Z$100,$D441,0)/(VLOOKUP(AT$276,UI!$A$12:$O$51,VLOOKUP(AT$279,$B$276:$C$278,2,0),0)/1000))&gt;0),1,TRUNC(VLOOKUP($E441,'Container Panel'!$B$41:$Z$100,$D441,0)/(VLOOKUP(AT$276,UI!$A$12:$O$51,VLOOKUP(AT$279,$B$276:$C$278,2,0),0)/1000)))),"")</f>
        <v/>
      </c>
      <c r="AU441" s="145" t="str">
        <f>IFERROR(IF(AND(AU$272=list!$D$3,'Box Calculation'!AU$279&lt;&gt;"h",$E441&lt;&gt;0),0,IF(AND(AU$273=list!$D$2,$E441&lt;&gt;0,TRUNC(VLOOKUP($E441,'Container Panel'!$B$41:$Z$100,$D441,0)/(VLOOKUP(AU$276,UI!$A$12:$O$51,VLOOKUP(AU$279,$B$276:$C$278,2,0),0)/1000))&gt;0),1,TRUNC(VLOOKUP($E441,'Container Panel'!$B$41:$Z$100,$D441,0)/(VLOOKUP(AU$276,UI!$A$12:$O$51,VLOOKUP(AU$279,$B$276:$C$278,2,0),0)/1000)))),"")</f>
        <v/>
      </c>
      <c r="AV441" s="145" t="str">
        <f>IFERROR(IF(AND(AV$272=list!$D$3,'Box Calculation'!AV$279&lt;&gt;"h",$E441&lt;&gt;0),0,IF(AND(AV$273=list!$D$2,$E441&lt;&gt;0,TRUNC(VLOOKUP($E441,'Container Panel'!$B$41:$Z$100,$D441,0)/(VLOOKUP(AV$276,UI!$A$12:$O$51,VLOOKUP(AV$279,$B$276:$C$278,2,0),0)/1000))&gt;0),1,TRUNC(VLOOKUP($E441,'Container Panel'!$B$41:$Z$100,$D441,0)/(VLOOKUP(AV$276,UI!$A$12:$O$51,VLOOKUP(AV$279,$B$276:$C$278,2,0),0)/1000)))),"")</f>
        <v/>
      </c>
      <c r="AW441" s="145" t="str">
        <f>IFERROR(IF(AND(AW$272=list!$D$3,'Box Calculation'!AW$279&lt;&gt;"h",$E441&lt;&gt;0),0,IF(AND(AW$273=list!$D$2,$E441&lt;&gt;0,TRUNC(VLOOKUP($E441,'Container Panel'!$B$41:$Z$100,$D441,0)/(VLOOKUP(AW$276,UI!$A$12:$O$51,VLOOKUP(AW$279,$B$276:$C$278,2,0),0)/1000))&gt;0),1,TRUNC(VLOOKUP($E441,'Container Panel'!$B$41:$Z$100,$D441,0)/(VLOOKUP(AW$276,UI!$A$12:$O$51,VLOOKUP(AW$279,$B$276:$C$278,2,0),0)/1000)))),"")</f>
        <v/>
      </c>
      <c r="AX441" s="145" t="str">
        <f>IFERROR(IF(AND(AX$272=list!$D$3,'Box Calculation'!AX$279&lt;&gt;"h",$E441&lt;&gt;0),0,IF(AND(AX$273=list!$D$2,$E441&lt;&gt;0,TRUNC(VLOOKUP($E441,'Container Panel'!$B$41:$Z$100,$D441,0)/(VLOOKUP(AX$276,UI!$A$12:$O$51,VLOOKUP(AX$279,$B$276:$C$278,2,0),0)/1000))&gt;0),1,TRUNC(VLOOKUP($E441,'Container Panel'!$B$41:$Z$100,$D441,0)/(VLOOKUP(AX$276,UI!$A$12:$O$51,VLOOKUP(AX$279,$B$276:$C$278,2,0),0)/1000)))),"")</f>
        <v/>
      </c>
      <c r="AY441" s="145" t="str">
        <f>IFERROR(IF(AND(AY$272=list!$D$3,'Box Calculation'!AY$279&lt;&gt;"h",$E441&lt;&gt;0),0,IF(AND(AY$273=list!$D$2,$E441&lt;&gt;0,TRUNC(VLOOKUP($E441,'Container Panel'!$B$41:$Z$100,$D441,0)/(VLOOKUP(AY$276,UI!$A$12:$O$51,VLOOKUP(AY$279,$B$276:$C$278,2,0),0)/1000))&gt;0),1,TRUNC(VLOOKUP($E441,'Container Panel'!$B$41:$Z$100,$D441,0)/(VLOOKUP(AY$276,UI!$A$12:$O$51,VLOOKUP(AY$279,$B$276:$C$278,2,0),0)/1000)))),"")</f>
        <v/>
      </c>
      <c r="AZ441" s="145" t="str">
        <f>IFERROR(IF(AND(AZ$272=list!$D$3,'Box Calculation'!AZ$279&lt;&gt;"h",$E441&lt;&gt;0),0,IF(AND(AZ$273=list!$D$2,$E441&lt;&gt;0,TRUNC(VLOOKUP($E441,'Container Panel'!$B$41:$Z$100,$D441,0)/(VLOOKUP(AZ$276,UI!$A$12:$O$51,VLOOKUP(AZ$279,$B$276:$C$278,2,0),0)/1000))&gt;0),1,TRUNC(VLOOKUP($E441,'Container Panel'!$B$41:$Z$100,$D441,0)/(VLOOKUP(AZ$276,UI!$A$12:$O$51,VLOOKUP(AZ$279,$B$276:$C$278,2,0),0)/1000)))),"")</f>
        <v/>
      </c>
      <c r="BA441" s="145" t="str">
        <f>IFERROR(IF(AND(BA$272=list!$D$3,'Box Calculation'!BA$279&lt;&gt;"h",$E441&lt;&gt;0),0,IF(AND(BA$273=list!$D$2,$E441&lt;&gt;0,TRUNC(VLOOKUP($E441,'Container Panel'!$B$41:$Z$100,$D441,0)/(VLOOKUP(BA$276,UI!$A$12:$O$51,VLOOKUP(BA$279,$B$276:$C$278,2,0),0)/1000))&gt;0),1,TRUNC(VLOOKUP($E441,'Container Panel'!$B$41:$Z$100,$D441,0)/(VLOOKUP(BA$276,UI!$A$12:$O$51,VLOOKUP(BA$279,$B$276:$C$278,2,0),0)/1000)))),"")</f>
        <v/>
      </c>
      <c r="BB441" s="145" t="str">
        <f>IFERROR(IF(AND(BB$272=list!$D$3,'Box Calculation'!BB$279&lt;&gt;"h",$E441&lt;&gt;0),0,IF(AND(BB$273=list!$D$2,$E441&lt;&gt;0,TRUNC(VLOOKUP($E441,'Container Panel'!$B$41:$Z$100,$D441,0)/(VLOOKUP(BB$276,UI!$A$12:$O$51,VLOOKUP(BB$279,$B$276:$C$278,2,0),0)/1000))&gt;0),1,TRUNC(VLOOKUP($E441,'Container Panel'!$B$41:$Z$100,$D441,0)/(VLOOKUP(BB$276,UI!$A$12:$O$51,VLOOKUP(BB$279,$B$276:$C$278,2,0),0)/1000)))),"")</f>
        <v/>
      </c>
      <c r="BC441" s="145" t="str">
        <f>IFERROR(IF(AND(BC$272=list!$D$3,'Box Calculation'!BC$279&lt;&gt;"h",$E441&lt;&gt;0),0,IF(AND(BC$273=list!$D$2,$E441&lt;&gt;0,TRUNC(VLOOKUP($E441,'Container Panel'!$B$41:$Z$100,$D441,0)/(VLOOKUP(BC$276,UI!$A$12:$O$51,VLOOKUP(BC$279,$B$276:$C$278,2,0),0)/1000))&gt;0),1,TRUNC(VLOOKUP($E441,'Container Panel'!$B$41:$Z$100,$D441,0)/(VLOOKUP(BC$276,UI!$A$12:$O$51,VLOOKUP(BC$279,$B$276:$C$278,2,0),0)/1000)))),"")</f>
        <v/>
      </c>
      <c r="BD441" s="145" t="str">
        <f>IFERROR(IF(AND(BD$272=list!$D$3,'Box Calculation'!BD$279&lt;&gt;"h",$E441&lt;&gt;0),0,IF(AND(BD$273=list!$D$2,$E441&lt;&gt;0,TRUNC(VLOOKUP($E441,'Container Panel'!$B$41:$Z$100,$D441,0)/(VLOOKUP(BD$276,UI!$A$12:$O$51,VLOOKUP(BD$279,$B$276:$C$278,2,0),0)/1000))&gt;0),1,TRUNC(VLOOKUP($E441,'Container Panel'!$B$41:$Z$100,$D441,0)/(VLOOKUP(BD$276,UI!$A$12:$O$51,VLOOKUP(BD$279,$B$276:$C$278,2,0),0)/1000)))),"")</f>
        <v/>
      </c>
      <c r="BE441" s="145" t="str">
        <f>IFERROR(IF(AND(BE$272=list!$D$3,'Box Calculation'!BE$279&lt;&gt;"h",$E441&lt;&gt;0),0,IF(AND(BE$273=list!$D$2,$E441&lt;&gt;0,TRUNC(VLOOKUP($E441,'Container Panel'!$B$41:$Z$100,$D441,0)/(VLOOKUP(BE$276,UI!$A$12:$O$51,VLOOKUP(BE$279,$B$276:$C$278,2,0),0)/1000))&gt;0),1,TRUNC(VLOOKUP($E441,'Container Panel'!$B$41:$Z$100,$D441,0)/(VLOOKUP(BE$276,UI!$A$12:$O$51,VLOOKUP(BE$279,$B$276:$C$278,2,0),0)/1000)))),"")</f>
        <v/>
      </c>
      <c r="BF441" s="145" t="str">
        <f>IFERROR(IF(AND(BF$272=list!$D$3,'Box Calculation'!BF$279&lt;&gt;"h",$E441&lt;&gt;0),0,IF(AND(BF$273=list!$D$2,$E441&lt;&gt;0,TRUNC(VLOOKUP($E441,'Container Panel'!$B$41:$Z$100,$D441,0)/(VLOOKUP(BF$276,UI!$A$12:$O$51,VLOOKUP(BF$279,$B$276:$C$278,2,0),0)/1000))&gt;0),1,TRUNC(VLOOKUP($E441,'Container Panel'!$B$41:$Z$100,$D441,0)/(VLOOKUP(BF$276,UI!$A$12:$O$51,VLOOKUP(BF$279,$B$276:$C$278,2,0),0)/1000)))),"")</f>
        <v/>
      </c>
      <c r="BG441" s="145" t="str">
        <f>IFERROR(IF(AND(BG$272=list!$D$3,'Box Calculation'!BG$279&lt;&gt;"h",$E441&lt;&gt;0),0,IF(AND(BG$273=list!$D$2,$E441&lt;&gt;0,TRUNC(VLOOKUP($E441,'Container Panel'!$B$41:$Z$100,$D441,0)/(VLOOKUP(BG$276,UI!$A$12:$O$51,VLOOKUP(BG$279,$B$276:$C$278,2,0),0)/1000))&gt;0),1,TRUNC(VLOOKUP($E441,'Container Panel'!$B$41:$Z$100,$D441,0)/(VLOOKUP(BG$276,UI!$A$12:$O$51,VLOOKUP(BG$279,$B$276:$C$278,2,0),0)/1000)))),"")</f>
        <v/>
      </c>
      <c r="BH441" s="145" t="str">
        <f>IFERROR(IF(AND(BH$272=list!$D$3,'Box Calculation'!BH$279&lt;&gt;"h",$E441&lt;&gt;0),0,IF(AND(BH$273=list!$D$2,$E441&lt;&gt;0,TRUNC(VLOOKUP($E441,'Container Panel'!$B$41:$Z$100,$D441,0)/(VLOOKUP(BH$276,UI!$A$12:$O$51,VLOOKUP(BH$279,$B$276:$C$278,2,0),0)/1000))&gt;0),1,TRUNC(VLOOKUP($E441,'Container Panel'!$B$41:$Z$100,$D441,0)/(VLOOKUP(BH$276,UI!$A$12:$O$51,VLOOKUP(BH$279,$B$276:$C$278,2,0),0)/1000)))),"")</f>
        <v/>
      </c>
      <c r="BI441" s="145" t="str">
        <f>IFERROR(IF(AND(BI$272=list!$D$3,'Box Calculation'!BI$279&lt;&gt;"h",$E441&lt;&gt;0),0,IF(AND(BI$273=list!$D$2,$E441&lt;&gt;0,TRUNC(VLOOKUP($E441,'Container Panel'!$B$41:$Z$100,$D441,0)/(VLOOKUP(BI$276,UI!$A$12:$O$51,VLOOKUP(BI$279,$B$276:$C$278,2,0),0)/1000))&gt;0),1,TRUNC(VLOOKUP($E441,'Container Panel'!$B$41:$Z$100,$D441,0)/(VLOOKUP(BI$276,UI!$A$12:$O$51,VLOOKUP(BI$279,$B$276:$C$278,2,0),0)/1000)))),"")</f>
        <v/>
      </c>
      <c r="BJ441" s="145" t="str">
        <f>IFERROR(IF(AND(BJ$272=list!$D$3,'Box Calculation'!BJ$279&lt;&gt;"h",$E441&lt;&gt;0),0,IF(AND(BJ$273=list!$D$2,$E441&lt;&gt;0,TRUNC(VLOOKUP($E441,'Container Panel'!$B$41:$Z$100,$D441,0)/(VLOOKUP(BJ$276,UI!$A$12:$O$51,VLOOKUP(BJ$279,$B$276:$C$278,2,0),0)/1000))&gt;0),1,TRUNC(VLOOKUP($E441,'Container Panel'!$B$41:$Z$100,$D441,0)/(VLOOKUP(BJ$276,UI!$A$12:$O$51,VLOOKUP(BJ$279,$B$276:$C$278,2,0),0)/1000)))),"")</f>
        <v/>
      </c>
      <c r="BK441" s="145" t="str">
        <f>IFERROR(IF(AND(BK$272=list!$D$3,'Box Calculation'!BK$279&lt;&gt;"h",$E441&lt;&gt;0),0,IF(AND(BK$273=list!$D$2,$E441&lt;&gt;0,TRUNC(VLOOKUP($E441,'Container Panel'!$B$41:$Z$100,$D441,0)/(VLOOKUP(BK$276,UI!$A$12:$O$51,VLOOKUP(BK$279,$B$276:$C$278,2,0),0)/1000))&gt;0),1,TRUNC(VLOOKUP($E441,'Container Panel'!$B$41:$Z$100,$D441,0)/(VLOOKUP(BK$276,UI!$A$12:$O$51,VLOOKUP(BK$279,$B$276:$C$278,2,0),0)/1000)))),"")</f>
        <v/>
      </c>
      <c r="BL441" s="145" t="str">
        <f>IFERROR(IF(AND(BL$272=list!$D$3,'Box Calculation'!BL$279&lt;&gt;"h",$E441&lt;&gt;0),0,IF(AND(BL$273=list!$D$2,$E441&lt;&gt;0,TRUNC(VLOOKUP($E441,'Container Panel'!$B$41:$Z$100,$D441,0)/(VLOOKUP(BL$276,UI!$A$12:$O$51,VLOOKUP(BL$279,$B$276:$C$278,2,0),0)/1000))&gt;0),1,TRUNC(VLOOKUP($E441,'Container Panel'!$B$41:$Z$100,$D441,0)/(VLOOKUP(BL$276,UI!$A$12:$O$51,VLOOKUP(BL$279,$B$276:$C$278,2,0),0)/1000)))),"")</f>
        <v/>
      </c>
      <c r="BM441" s="145" t="str">
        <f>IFERROR(IF(AND(BM$272=list!$D$3,'Box Calculation'!BM$279&lt;&gt;"h",$E441&lt;&gt;0),0,IF(AND(BM$273=list!$D$2,$E441&lt;&gt;0,TRUNC(VLOOKUP($E441,'Container Panel'!$B$41:$Z$100,$D441,0)/(VLOOKUP(BM$276,UI!$A$12:$O$51,VLOOKUP(BM$279,$B$276:$C$278,2,0),0)/1000))&gt;0),1,TRUNC(VLOOKUP($E441,'Container Panel'!$B$41:$Z$100,$D441,0)/(VLOOKUP(BM$276,UI!$A$12:$O$51,VLOOKUP(BM$279,$B$276:$C$278,2,0),0)/1000)))),"")</f>
        <v/>
      </c>
      <c r="BN441" s="145" t="str">
        <f>IFERROR(IF(AND(BN$272=list!$D$3,'Box Calculation'!BN$279&lt;&gt;"h",$E441&lt;&gt;0),0,IF(AND(BN$273=list!$D$2,$E441&lt;&gt;0,TRUNC(VLOOKUP($E441,'Container Panel'!$B$41:$Z$100,$D441,0)/(VLOOKUP(BN$276,UI!$A$12:$O$51,VLOOKUP(BN$279,$B$276:$C$278,2,0),0)/1000))&gt;0),1,TRUNC(VLOOKUP($E441,'Container Panel'!$B$41:$Z$100,$D441,0)/(VLOOKUP(BN$276,UI!$A$12:$O$51,VLOOKUP(BN$279,$B$276:$C$278,2,0),0)/1000)))),"")</f>
        <v/>
      </c>
      <c r="BO441" s="145" t="str">
        <f>IFERROR(IF(AND(BO$272=list!$D$3,'Box Calculation'!BO$279&lt;&gt;"h",$E441&lt;&gt;0),0,IF(AND(BO$273=list!$D$2,$E441&lt;&gt;0,TRUNC(VLOOKUP($E441,'Container Panel'!$B$41:$Z$100,$D441,0)/(VLOOKUP(BO$276,UI!$A$12:$O$51,VLOOKUP(BO$279,$B$276:$C$278,2,0),0)/1000))&gt;0),1,TRUNC(VLOOKUP($E441,'Container Panel'!$B$41:$Z$100,$D441,0)/(VLOOKUP(BO$276,UI!$A$12:$O$51,VLOOKUP(BO$279,$B$276:$C$278,2,0),0)/1000)))),"")</f>
        <v/>
      </c>
      <c r="BP441" s="145" t="str">
        <f>IFERROR(IF(AND(BP$272=list!$D$3,'Box Calculation'!BP$279&lt;&gt;"h",$E441&lt;&gt;0),0,IF(AND(BP$273=list!$D$2,$E441&lt;&gt;0,TRUNC(VLOOKUP($E441,'Container Panel'!$B$41:$Z$100,$D441,0)/(VLOOKUP(BP$276,UI!$A$12:$O$51,VLOOKUP(BP$279,$B$276:$C$278,2,0),0)/1000))&gt;0),1,TRUNC(VLOOKUP($E441,'Container Panel'!$B$41:$Z$100,$D441,0)/(VLOOKUP(BP$276,UI!$A$12:$O$51,VLOOKUP(BP$279,$B$276:$C$278,2,0),0)/1000)))),"")</f>
        <v/>
      </c>
      <c r="BQ441" s="145" t="str">
        <f>IFERROR(IF(AND(BQ$272=list!$D$3,'Box Calculation'!BQ$279&lt;&gt;"h",$E441&lt;&gt;0),0,IF(AND(BQ$273=list!$D$2,$E441&lt;&gt;0,TRUNC(VLOOKUP($E441,'Container Panel'!$B$41:$Z$100,$D441,0)/(VLOOKUP(BQ$276,UI!$A$12:$O$51,VLOOKUP(BQ$279,$B$276:$C$278,2,0),0)/1000))&gt;0),1,TRUNC(VLOOKUP($E441,'Container Panel'!$B$41:$Z$100,$D441,0)/(VLOOKUP(BQ$276,UI!$A$12:$O$51,VLOOKUP(BQ$279,$B$276:$C$278,2,0),0)/1000)))),"")</f>
        <v/>
      </c>
      <c r="BR441" s="145" t="str">
        <f>IFERROR(IF(AND(BR$272=list!$D$3,'Box Calculation'!BR$279&lt;&gt;"h",$E441&lt;&gt;0),0,IF(AND(BR$273=list!$D$2,$E441&lt;&gt;0,TRUNC(VLOOKUP($E441,'Container Panel'!$B$41:$Z$100,$D441,0)/(VLOOKUP(BR$276,UI!$A$12:$O$51,VLOOKUP(BR$279,$B$276:$C$278,2,0),0)/1000))&gt;0),1,TRUNC(VLOOKUP($E441,'Container Panel'!$B$41:$Z$100,$D441,0)/(VLOOKUP(BR$276,UI!$A$12:$O$51,VLOOKUP(BR$279,$B$276:$C$278,2,0),0)/1000)))),"")</f>
        <v/>
      </c>
      <c r="BS441" s="145" t="str">
        <f>IFERROR(IF(AND(BS$272=list!$D$3,'Box Calculation'!BS$279&lt;&gt;"h",$E441&lt;&gt;0),0,IF(AND(BS$273=list!$D$2,$E441&lt;&gt;0,TRUNC(VLOOKUP($E441,'Container Panel'!$B$41:$Z$100,$D441,0)/(VLOOKUP(BS$276,UI!$A$12:$O$51,VLOOKUP(BS$279,$B$276:$C$278,2,0),0)/1000))&gt;0),1,TRUNC(VLOOKUP($E441,'Container Panel'!$B$41:$Z$100,$D441,0)/(VLOOKUP(BS$276,UI!$A$12:$O$51,VLOOKUP(BS$279,$B$276:$C$278,2,0),0)/1000)))),"")</f>
        <v/>
      </c>
      <c r="BT441" s="145" t="str">
        <f>IFERROR(IF(AND(BT$272=list!$D$3,'Box Calculation'!BT$279&lt;&gt;"h",$E441&lt;&gt;0),0,IF(AND(BT$273=list!$D$2,$E441&lt;&gt;0,TRUNC(VLOOKUP($E441,'Container Panel'!$B$41:$Z$100,$D441,0)/(VLOOKUP(BT$276,UI!$A$12:$O$51,VLOOKUP(BT$279,$B$276:$C$278,2,0),0)/1000))&gt;0),1,TRUNC(VLOOKUP($E441,'Container Panel'!$B$41:$Z$100,$D441,0)/(VLOOKUP(BT$276,UI!$A$12:$O$51,VLOOKUP(BT$279,$B$276:$C$278,2,0),0)/1000)))),"")</f>
        <v/>
      </c>
      <c r="BU441" s="145" t="str">
        <f>IFERROR(IF(AND(BU$272=list!$D$3,'Box Calculation'!BU$279&lt;&gt;"h",$E441&lt;&gt;0),0,IF(AND(BU$273=list!$D$2,$E441&lt;&gt;0,TRUNC(VLOOKUP($E441,'Container Panel'!$B$41:$Z$100,$D441,0)/(VLOOKUP(BU$276,UI!$A$12:$O$51,VLOOKUP(BU$279,$B$276:$C$278,2,0),0)/1000))&gt;0),1,TRUNC(VLOOKUP($E441,'Container Panel'!$B$41:$Z$100,$D441,0)/(VLOOKUP(BU$276,UI!$A$12:$O$51,VLOOKUP(BU$279,$B$276:$C$278,2,0),0)/1000)))),"")</f>
        <v/>
      </c>
      <c r="BV441" s="145" t="str">
        <f>IFERROR(IF(AND(BV$272=list!$D$3,'Box Calculation'!BV$279&lt;&gt;"h",$E441&lt;&gt;0),0,IF(AND(BV$273=list!$D$2,$E441&lt;&gt;0,TRUNC(VLOOKUP($E441,'Container Panel'!$B$41:$Z$100,$D441,0)/(VLOOKUP(BV$276,UI!$A$12:$O$51,VLOOKUP(BV$279,$B$276:$C$278,2,0),0)/1000))&gt;0),1,TRUNC(VLOOKUP($E441,'Container Panel'!$B$41:$Z$100,$D441,0)/(VLOOKUP(BV$276,UI!$A$12:$O$51,VLOOKUP(BV$279,$B$276:$C$278,2,0),0)/1000)))),"")</f>
        <v/>
      </c>
      <c r="BW441" s="145" t="str">
        <f>IFERROR(IF(AND(BW$272=list!$D$3,'Box Calculation'!BW$279&lt;&gt;"h",$E441&lt;&gt;0),0,IF(AND(BW$273=list!$D$2,$E441&lt;&gt;0,TRUNC(VLOOKUP($E441,'Container Panel'!$B$41:$Z$100,$D441,0)/(VLOOKUP(BW$276,UI!$A$12:$O$51,VLOOKUP(BW$279,$B$276:$C$278,2,0),0)/1000))&gt;0),1,TRUNC(VLOOKUP($E441,'Container Panel'!$B$41:$Z$100,$D441,0)/(VLOOKUP(BW$276,UI!$A$12:$O$51,VLOOKUP(BW$279,$B$276:$C$278,2,0),0)/1000)))),"")</f>
        <v/>
      </c>
      <c r="BX441" s="145" t="str">
        <f>IFERROR(IF(AND(BX$272=list!$D$3,'Box Calculation'!BX$279&lt;&gt;"h",$E441&lt;&gt;0),0,IF(AND(BX$273=list!$D$2,$E441&lt;&gt;0,TRUNC(VLOOKUP($E441,'Container Panel'!$B$41:$Z$100,$D441,0)/(VLOOKUP(BX$276,UI!$A$12:$O$51,VLOOKUP(BX$279,$B$276:$C$278,2,0),0)/1000))&gt;0),1,TRUNC(VLOOKUP($E441,'Container Panel'!$B$41:$Z$100,$D441,0)/(VLOOKUP(BX$276,UI!$A$12:$O$51,VLOOKUP(BX$279,$B$276:$C$278,2,0),0)/1000)))),"")</f>
        <v/>
      </c>
      <c r="BY441" s="145" t="str">
        <f>IFERROR(IF(AND(BY$272=list!$D$3,'Box Calculation'!BY$279&lt;&gt;"h",$E441&lt;&gt;0),0,IF(AND(BY$273=list!$D$2,$E441&lt;&gt;0,TRUNC(VLOOKUP($E441,'Container Panel'!$B$41:$Z$100,$D441,0)/(VLOOKUP(BY$276,UI!$A$12:$O$51,VLOOKUP(BY$279,$B$276:$C$278,2,0),0)/1000))&gt;0),1,TRUNC(VLOOKUP($E441,'Container Panel'!$B$41:$Z$100,$D441,0)/(VLOOKUP(BY$276,UI!$A$12:$O$51,VLOOKUP(BY$279,$B$276:$C$278,2,0),0)/1000)))),"")</f>
        <v/>
      </c>
      <c r="BZ441" s="145" t="str">
        <f>IFERROR(IF(AND(BZ$272=list!$D$3,'Box Calculation'!BZ$279&lt;&gt;"h",$E441&lt;&gt;0),0,IF(AND(BZ$273=list!$D$2,$E441&lt;&gt;0,TRUNC(VLOOKUP($E441,'Container Panel'!$B$41:$Z$100,$D441,0)/(VLOOKUP(BZ$276,UI!$A$12:$O$51,VLOOKUP(BZ$279,$B$276:$C$278,2,0),0)/1000))&gt;0),1,TRUNC(VLOOKUP($E441,'Container Panel'!$B$41:$Z$100,$D441,0)/(VLOOKUP(BZ$276,UI!$A$12:$O$51,VLOOKUP(BZ$279,$B$276:$C$278,2,0),0)/1000)))),"")</f>
        <v/>
      </c>
      <c r="CA441" s="145" t="str">
        <f>IFERROR(IF(AND(CA$272=list!$D$3,'Box Calculation'!CA$279&lt;&gt;"h",$E441&lt;&gt;0),0,IF(AND(CA$273=list!$D$2,$E441&lt;&gt;0,TRUNC(VLOOKUP($E441,'Container Panel'!$B$41:$Z$100,$D441,0)/(VLOOKUP(CA$276,UI!$A$12:$O$51,VLOOKUP(CA$279,$B$276:$C$278,2,0),0)/1000))&gt;0),1,TRUNC(VLOOKUP($E441,'Container Panel'!$B$41:$Z$100,$D441,0)/(VLOOKUP(CA$276,UI!$A$12:$O$51,VLOOKUP(CA$279,$B$276:$C$278,2,0),0)/1000)))),"")</f>
        <v/>
      </c>
      <c r="CB441" s="145" t="str">
        <f>IFERROR(IF(AND(CB$272=list!$D$3,'Box Calculation'!CB$279&lt;&gt;"h",$E441&lt;&gt;0),0,IF(AND(CB$273=list!$D$2,$E441&lt;&gt;0,TRUNC(VLOOKUP($E441,'Container Panel'!$B$41:$Z$100,$D441,0)/(VLOOKUP(CB$276,UI!$A$12:$O$51,VLOOKUP(CB$279,$B$276:$C$278,2,0),0)/1000))&gt;0),1,TRUNC(VLOOKUP($E441,'Container Panel'!$B$41:$Z$100,$D441,0)/(VLOOKUP(CB$276,UI!$A$12:$O$51,VLOOKUP(CB$279,$B$276:$C$278,2,0),0)/1000)))),"")</f>
        <v/>
      </c>
      <c r="CC441" s="145" t="str">
        <f>IFERROR(IF(AND(CC$272=list!$D$3,'Box Calculation'!CC$279&lt;&gt;"h",$E441&lt;&gt;0),0,IF(AND(CC$273=list!$D$2,$E441&lt;&gt;0,TRUNC(VLOOKUP($E441,'Container Panel'!$B$41:$Z$100,$D441,0)/(VLOOKUP(CC$276,UI!$A$12:$O$51,VLOOKUP(CC$279,$B$276:$C$278,2,0),0)/1000))&gt;0),1,TRUNC(VLOOKUP($E441,'Container Panel'!$B$41:$Z$100,$D441,0)/(VLOOKUP(CC$276,UI!$A$12:$O$51,VLOOKUP(CC$279,$B$276:$C$278,2,0),0)/1000)))),"")</f>
        <v/>
      </c>
      <c r="CD441" s="145" t="str">
        <f>IFERROR(IF(AND(CD$272=list!$D$3,'Box Calculation'!CD$279&lt;&gt;"h",$E441&lt;&gt;0),0,IF(AND(CD$273=list!$D$2,$E441&lt;&gt;0,TRUNC(VLOOKUP($E441,'Container Panel'!$B$41:$Z$100,$D441,0)/(VLOOKUP(CD$276,UI!$A$12:$O$51,VLOOKUP(CD$279,$B$276:$C$278,2,0),0)/1000))&gt;0),1,TRUNC(VLOOKUP($E441,'Container Panel'!$B$41:$Z$100,$D441,0)/(VLOOKUP(CD$276,UI!$A$12:$O$51,VLOOKUP(CD$279,$B$276:$C$278,2,0),0)/1000)))),"")</f>
        <v/>
      </c>
      <c r="CE441" s="145" t="str">
        <f>IFERROR(IF(AND(CE$272=list!$D$3,'Box Calculation'!CE$279&lt;&gt;"h",$E441&lt;&gt;0),0,IF(AND(CE$273=list!$D$2,$E441&lt;&gt;0,TRUNC(VLOOKUP($E441,'Container Panel'!$B$41:$Z$100,$D441,0)/(VLOOKUP(CE$276,UI!$A$12:$O$51,VLOOKUP(CE$279,$B$276:$C$278,2,0),0)/1000))&gt;0),1,TRUNC(VLOOKUP($E441,'Container Panel'!$B$41:$Z$100,$D441,0)/(VLOOKUP(CE$276,UI!$A$12:$O$51,VLOOKUP(CE$279,$B$276:$C$278,2,0),0)/1000)))),"")</f>
        <v/>
      </c>
      <c r="CF441" s="145" t="str">
        <f>IFERROR(IF(AND(CF$272=list!$D$3,'Box Calculation'!CF$279&lt;&gt;"h",$E441&lt;&gt;0),0,IF(AND(CF$273=list!$D$2,$E441&lt;&gt;0,TRUNC(VLOOKUP($E441,'Container Panel'!$B$41:$Z$100,$D441,0)/(VLOOKUP(CF$276,UI!$A$12:$O$51,VLOOKUP(CF$279,$B$276:$C$278,2,0),0)/1000))&gt;0),1,TRUNC(VLOOKUP($E441,'Container Panel'!$B$41:$Z$100,$D441,0)/(VLOOKUP(CF$276,UI!$A$12:$O$51,VLOOKUP(CF$279,$B$276:$C$278,2,0),0)/1000)))),"")</f>
        <v/>
      </c>
      <c r="CG441" s="145" t="str">
        <f>IFERROR(IF(AND(CG$272=list!$D$3,'Box Calculation'!CG$279&lt;&gt;"h",$E441&lt;&gt;0),0,IF(AND(CG$273=list!$D$2,$E441&lt;&gt;0,TRUNC(VLOOKUP($E441,'Container Panel'!$B$41:$Z$100,$D441,0)/(VLOOKUP(CG$276,UI!$A$12:$O$51,VLOOKUP(CG$279,$B$276:$C$278,2,0),0)/1000))&gt;0),1,TRUNC(VLOOKUP($E441,'Container Panel'!$B$41:$Z$100,$D441,0)/(VLOOKUP(CG$276,UI!$A$12:$O$51,VLOOKUP(CG$279,$B$276:$C$278,2,0),0)/1000)))),"")</f>
        <v/>
      </c>
      <c r="CH441" s="145" t="str">
        <f>IFERROR(IF(AND(CH$272=list!$D$3,'Box Calculation'!CH$279&lt;&gt;"h",$E441&lt;&gt;0),0,IF(AND(CH$273=list!$D$2,$E441&lt;&gt;0,TRUNC(VLOOKUP($E441,'Container Panel'!$B$41:$Z$100,$D441,0)/(VLOOKUP(CH$276,UI!$A$12:$O$51,VLOOKUP(CH$279,$B$276:$C$278,2,0),0)/1000))&gt;0),1,TRUNC(VLOOKUP($E441,'Container Panel'!$B$41:$Z$100,$D441,0)/(VLOOKUP(CH$276,UI!$A$12:$O$51,VLOOKUP(CH$279,$B$276:$C$278,2,0),0)/1000)))),"")</f>
        <v/>
      </c>
      <c r="CI441" s="145" t="str">
        <f>IFERROR(IF(AND(CI$272=list!$D$3,'Box Calculation'!CI$279&lt;&gt;"h",$E441&lt;&gt;0),0,IF(AND(CI$273=list!$D$2,$E441&lt;&gt;0,TRUNC(VLOOKUP($E441,'Container Panel'!$B$41:$Z$100,$D441,0)/(VLOOKUP(CI$276,UI!$A$12:$O$51,VLOOKUP(CI$279,$B$276:$C$278,2,0),0)/1000))&gt;0),1,TRUNC(VLOOKUP($E441,'Container Panel'!$B$41:$Z$100,$D441,0)/(VLOOKUP(CI$276,UI!$A$12:$O$51,VLOOKUP(CI$279,$B$276:$C$278,2,0),0)/1000)))),"")</f>
        <v/>
      </c>
      <c r="CJ441" s="145" t="str">
        <f>IFERROR(IF(AND(CJ$272=list!$D$3,'Box Calculation'!CJ$279&lt;&gt;"h",$E441&lt;&gt;0),0,IF(AND(CJ$273=list!$D$2,$E441&lt;&gt;0,TRUNC(VLOOKUP($E441,'Container Panel'!$B$41:$Z$100,$D441,0)/(VLOOKUP(CJ$276,UI!$A$12:$O$51,VLOOKUP(CJ$279,$B$276:$C$278,2,0),0)/1000))&gt;0),1,TRUNC(VLOOKUP($E441,'Container Panel'!$B$41:$Z$100,$D441,0)/(VLOOKUP(CJ$276,UI!$A$12:$O$51,VLOOKUP(CJ$279,$B$276:$C$278,2,0),0)/1000)))),"")</f>
        <v/>
      </c>
      <c r="CK441" s="145" t="str">
        <f>IFERROR(IF(AND(CK$272=list!$D$3,'Box Calculation'!CK$279&lt;&gt;"h",$E441&lt;&gt;0),0,IF(AND(CK$273=list!$D$2,$E441&lt;&gt;0,TRUNC(VLOOKUP($E441,'Container Panel'!$B$41:$Z$100,$D441,0)/(VLOOKUP(CK$276,UI!$A$12:$O$51,VLOOKUP(CK$279,$B$276:$C$278,2,0),0)/1000))&gt;0),1,TRUNC(VLOOKUP($E441,'Container Panel'!$B$41:$Z$100,$D441,0)/(VLOOKUP(CK$276,UI!$A$12:$O$51,VLOOKUP(CK$279,$B$276:$C$278,2,0),0)/1000)))),"")</f>
        <v/>
      </c>
      <c r="CL441" s="145" t="str">
        <f>IFERROR(IF(AND(CL$272=list!$D$3,'Box Calculation'!CL$279&lt;&gt;"h",$E441&lt;&gt;0),0,IF(AND(CL$273=list!$D$2,$E441&lt;&gt;0,TRUNC(VLOOKUP($E441,'Container Panel'!$B$41:$Z$100,$D441,0)/(VLOOKUP(CL$276,UI!$A$12:$O$51,VLOOKUP(CL$279,$B$276:$C$278,2,0),0)/1000))&gt;0),1,TRUNC(VLOOKUP($E441,'Container Panel'!$B$41:$Z$100,$D441,0)/(VLOOKUP(CL$276,UI!$A$12:$O$51,VLOOKUP(CL$279,$B$276:$C$278,2,0),0)/1000)))),"")</f>
        <v/>
      </c>
      <c r="CM441" s="145" t="str">
        <f>IFERROR(IF(AND(CM$272=list!$D$3,'Box Calculation'!CM$279&lt;&gt;"h",$E441&lt;&gt;0),0,IF(AND(CM$273=list!$D$2,$E441&lt;&gt;0,TRUNC(VLOOKUP($E441,'Container Panel'!$B$41:$Z$100,$D441,0)/(VLOOKUP(CM$276,UI!$A$12:$O$51,VLOOKUP(CM$279,$B$276:$C$278,2,0),0)/1000))&gt;0),1,TRUNC(VLOOKUP($E441,'Container Panel'!$B$41:$Z$100,$D441,0)/(VLOOKUP(CM$276,UI!$A$12:$O$51,VLOOKUP(CM$279,$B$276:$C$278,2,0),0)/1000)))),"")</f>
        <v/>
      </c>
      <c r="CN441" s="145" t="str">
        <f>IFERROR(IF(AND(CN$272=list!$D$3,'Box Calculation'!CN$279&lt;&gt;"h",$E441&lt;&gt;0),0,IF(AND(CN$273=list!$D$2,$E441&lt;&gt;0,TRUNC(VLOOKUP($E441,'Container Panel'!$B$41:$Z$100,$D441,0)/(VLOOKUP(CN$276,UI!$A$12:$O$51,VLOOKUP(CN$279,$B$276:$C$278,2,0),0)/1000))&gt;0),1,TRUNC(VLOOKUP($E441,'Container Panel'!$B$41:$Z$100,$D441,0)/(VLOOKUP(CN$276,UI!$A$12:$O$51,VLOOKUP(CN$279,$B$276:$C$278,2,0),0)/1000)))),"")</f>
        <v/>
      </c>
      <c r="CO441" s="145" t="str">
        <f>IFERROR(IF(AND(CO$272=list!$D$3,'Box Calculation'!CO$279&lt;&gt;"h",$E441&lt;&gt;0),0,IF(AND(CO$273=list!$D$2,$E441&lt;&gt;0,TRUNC(VLOOKUP($E441,'Container Panel'!$B$41:$Z$100,$D441,0)/(VLOOKUP(CO$276,UI!$A$12:$O$51,VLOOKUP(CO$279,$B$276:$C$278,2,0),0)/1000))&gt;0),1,TRUNC(VLOOKUP($E441,'Container Panel'!$B$41:$Z$100,$D441,0)/(VLOOKUP(CO$276,UI!$A$12:$O$51,VLOOKUP(CO$279,$B$276:$C$278,2,0),0)/1000)))),"")</f>
        <v/>
      </c>
      <c r="CP441" s="145" t="str">
        <f>IFERROR(IF(AND(CP$272=list!$D$3,'Box Calculation'!CP$279&lt;&gt;"h",$E441&lt;&gt;0),0,IF(AND(CP$273=list!$D$2,$E441&lt;&gt;0,TRUNC(VLOOKUP($E441,'Container Panel'!$B$41:$Z$100,$D441,0)/(VLOOKUP(CP$276,UI!$A$12:$O$51,VLOOKUP(CP$279,$B$276:$C$278,2,0),0)/1000))&gt;0),1,TRUNC(VLOOKUP($E441,'Container Panel'!$B$41:$Z$100,$D441,0)/(VLOOKUP(CP$276,UI!$A$12:$O$51,VLOOKUP(CP$279,$B$276:$C$278,2,0),0)/1000)))),"")</f>
        <v/>
      </c>
      <c r="CQ441" s="145" t="str">
        <f>IFERROR(IF(AND(CQ$272=list!$D$3,'Box Calculation'!CQ$279&lt;&gt;"h",$E441&lt;&gt;0),0,IF(AND(CQ$273=list!$D$2,$E441&lt;&gt;0,TRUNC(VLOOKUP($E441,'Container Panel'!$B$41:$Z$100,$D441,0)/(VLOOKUP(CQ$276,UI!$A$12:$O$51,VLOOKUP(CQ$279,$B$276:$C$278,2,0),0)/1000))&gt;0),1,TRUNC(VLOOKUP($E441,'Container Panel'!$B$41:$Z$100,$D441,0)/(VLOOKUP(CQ$276,UI!$A$12:$O$51,VLOOKUP(CQ$279,$B$276:$C$278,2,0),0)/1000)))),"")</f>
        <v/>
      </c>
      <c r="CR441" s="145" t="str">
        <f>IFERROR(IF(AND(CR$272=list!$D$3,'Box Calculation'!CR$279&lt;&gt;"h",$E441&lt;&gt;0),0,IF(AND(CR$273=list!$D$2,$E441&lt;&gt;0,TRUNC(VLOOKUP($E441,'Container Panel'!$B$41:$Z$100,$D441,0)/(VLOOKUP(CR$276,UI!$A$12:$O$51,VLOOKUP(CR$279,$B$276:$C$278,2,0),0)/1000))&gt;0),1,TRUNC(VLOOKUP($E441,'Container Panel'!$B$41:$Z$100,$D441,0)/(VLOOKUP(CR$276,UI!$A$12:$O$51,VLOOKUP(CR$279,$B$276:$C$278,2,0),0)/1000)))),"")</f>
        <v/>
      </c>
      <c r="CS441" s="145" t="str">
        <f>IFERROR(IF(AND(CS$272=list!$D$3,'Box Calculation'!CS$279&lt;&gt;"h",$E441&lt;&gt;0),0,IF(AND(CS$273=list!$D$2,$E441&lt;&gt;0,TRUNC(VLOOKUP($E441,'Container Panel'!$B$41:$Z$100,$D441,0)/(VLOOKUP(CS$276,UI!$A$12:$O$51,VLOOKUP(CS$279,$B$276:$C$278,2,0),0)/1000))&gt;0),1,TRUNC(VLOOKUP($E441,'Container Panel'!$B$41:$Z$100,$D441,0)/(VLOOKUP(CS$276,UI!$A$12:$O$51,VLOOKUP(CS$279,$B$276:$C$278,2,0),0)/1000)))),"")</f>
        <v/>
      </c>
      <c r="CT441" s="145" t="str">
        <f>IFERROR(IF(AND(CT$272=list!$D$3,'Box Calculation'!CT$279&lt;&gt;"h",$E441&lt;&gt;0),0,IF(AND(CT$273=list!$D$2,$E441&lt;&gt;0,TRUNC(VLOOKUP($E441,'Container Panel'!$B$41:$Z$100,$D441,0)/(VLOOKUP(CT$276,UI!$A$12:$O$51,VLOOKUP(CT$279,$B$276:$C$278,2,0),0)/1000))&gt;0),1,TRUNC(VLOOKUP($E441,'Container Panel'!$B$41:$Z$100,$D441,0)/(VLOOKUP(CT$276,UI!$A$12:$O$51,VLOOKUP(CT$279,$B$276:$C$278,2,0),0)/1000)))),"")</f>
        <v/>
      </c>
      <c r="CU441" s="145" t="str">
        <f>IFERROR(IF(AND(CU$272=list!$D$3,'Box Calculation'!CU$279&lt;&gt;"h",$E441&lt;&gt;0),0,IF(AND(CU$273=list!$D$2,$E441&lt;&gt;0,TRUNC(VLOOKUP($E441,'Container Panel'!$B$41:$Z$100,$D441,0)/(VLOOKUP(CU$276,UI!$A$12:$O$51,VLOOKUP(CU$279,$B$276:$C$278,2,0),0)/1000))&gt;0),1,TRUNC(VLOOKUP($E441,'Container Panel'!$B$41:$Z$100,$D441,0)/(VLOOKUP(CU$276,UI!$A$12:$O$51,VLOOKUP(CU$279,$B$276:$C$278,2,0),0)/1000)))),"")</f>
        <v/>
      </c>
      <c r="CV441" s="145" t="str">
        <f>IFERROR(IF(AND(CV$272=list!$D$3,'Box Calculation'!CV$279&lt;&gt;"h",$E441&lt;&gt;0),0,IF(AND(CV$273=list!$D$2,$E441&lt;&gt;0,TRUNC(VLOOKUP($E441,'Container Panel'!$B$41:$Z$100,$D441,0)/(VLOOKUP(CV$276,UI!$A$12:$O$51,VLOOKUP(CV$279,$B$276:$C$278,2,0),0)/1000))&gt;0),1,TRUNC(VLOOKUP($E441,'Container Panel'!$B$41:$Z$100,$D441,0)/(VLOOKUP(CV$276,UI!$A$12:$O$51,VLOOKUP(CV$279,$B$276:$C$278,2,0),0)/1000)))),"")</f>
        <v/>
      </c>
      <c r="CW441" s="145" t="str">
        <f>IFERROR(IF(AND(CW$272=list!$D$3,'Box Calculation'!CW$279&lt;&gt;"h",$E441&lt;&gt;0),0,IF(AND(CW$273=list!$D$2,$E441&lt;&gt;0,TRUNC(VLOOKUP($E441,'Container Panel'!$B$41:$Z$100,$D441,0)/(VLOOKUP(CW$276,UI!$A$12:$O$51,VLOOKUP(CW$279,$B$276:$C$278,2,0),0)/1000))&gt;0),1,TRUNC(VLOOKUP($E441,'Container Panel'!$B$41:$Z$100,$D441,0)/(VLOOKUP(CW$276,UI!$A$12:$O$51,VLOOKUP(CW$279,$B$276:$C$278,2,0),0)/1000)))),"")</f>
        <v/>
      </c>
      <c r="CX441" s="145" t="str">
        <f>IFERROR(IF(AND(CX$272=list!$D$3,'Box Calculation'!CX$279&lt;&gt;"h",$E441&lt;&gt;0),0,IF(AND(CX$273=list!$D$2,$E441&lt;&gt;0,TRUNC(VLOOKUP($E441,'Container Panel'!$B$41:$Z$100,$D441,0)/(VLOOKUP(CX$276,UI!$A$12:$O$51,VLOOKUP(CX$279,$B$276:$C$278,2,0),0)/1000))&gt;0),1,TRUNC(VLOOKUP($E441,'Container Panel'!$B$41:$Z$100,$D441,0)/(VLOOKUP(CX$276,UI!$A$12:$O$51,VLOOKUP(CX$279,$B$276:$C$278,2,0),0)/1000)))),"")</f>
        <v/>
      </c>
      <c r="CY441" s="145" t="str">
        <f>IFERROR(IF(AND(CY$272=list!$D$3,'Box Calculation'!CY$279&lt;&gt;"h",$E441&lt;&gt;0),0,IF(AND(CY$273=list!$D$2,$E441&lt;&gt;0,TRUNC(VLOOKUP($E441,'Container Panel'!$B$41:$Z$100,$D441,0)/(VLOOKUP(CY$276,UI!$A$12:$O$51,VLOOKUP(CY$279,$B$276:$C$278,2,0),0)/1000))&gt;0),1,TRUNC(VLOOKUP($E441,'Container Panel'!$B$41:$Z$100,$D441,0)/(VLOOKUP(CY$276,UI!$A$12:$O$51,VLOOKUP(CY$279,$B$276:$C$278,2,0),0)/1000)))),"")</f>
        <v/>
      </c>
      <c r="CZ441" s="145" t="str">
        <f>IFERROR(IF(AND(CZ$272=list!$D$3,'Box Calculation'!CZ$279&lt;&gt;"h",$E441&lt;&gt;0),0,IF(AND(CZ$273=list!$D$2,$E441&lt;&gt;0,TRUNC(VLOOKUP($E441,'Container Panel'!$B$41:$Z$100,$D441,0)/(VLOOKUP(CZ$276,UI!$A$12:$O$51,VLOOKUP(CZ$279,$B$276:$C$278,2,0),0)/1000))&gt;0),1,TRUNC(VLOOKUP($E441,'Container Panel'!$B$41:$Z$100,$D441,0)/(VLOOKUP(CZ$276,UI!$A$12:$O$51,VLOOKUP(CZ$279,$B$276:$C$278,2,0),0)/1000)))),"")</f>
        <v/>
      </c>
      <c r="DA441" s="145" t="str">
        <f>IFERROR(IF(AND(DA$272=list!$D$3,'Box Calculation'!DA$279&lt;&gt;"h",$E441&lt;&gt;0),0,IF(AND(DA$273=list!$D$2,$E441&lt;&gt;0,TRUNC(VLOOKUP($E441,'Container Panel'!$B$41:$Z$100,$D441,0)/(VLOOKUP(DA$276,UI!$A$12:$O$51,VLOOKUP(DA$279,$B$276:$C$278,2,0),0)/1000))&gt;0),1,TRUNC(VLOOKUP($E441,'Container Panel'!$B$41:$Z$100,$D441,0)/(VLOOKUP(DA$276,UI!$A$12:$O$51,VLOOKUP(DA$279,$B$276:$C$278,2,0),0)/1000)))),"")</f>
        <v/>
      </c>
      <c r="DB441" s="145" t="str">
        <f>IFERROR(IF(AND(DB$272=list!$D$3,'Box Calculation'!DB$279&lt;&gt;"h",$E441&lt;&gt;0),0,IF(AND(DB$273=list!$D$2,$E441&lt;&gt;0,TRUNC(VLOOKUP($E441,'Container Panel'!$B$41:$Z$100,$D441,0)/(VLOOKUP(DB$276,UI!$A$12:$O$51,VLOOKUP(DB$279,$B$276:$C$278,2,0),0)/1000))&gt;0),1,TRUNC(VLOOKUP($E441,'Container Panel'!$B$41:$Z$100,$D441,0)/(VLOOKUP(DB$276,UI!$A$12:$O$51,VLOOKUP(DB$279,$B$276:$C$278,2,0),0)/1000)))),"")</f>
        <v/>
      </c>
      <c r="DC441" s="145" t="str">
        <f>IFERROR(IF(AND(DC$272=list!$D$3,'Box Calculation'!DC$279&lt;&gt;"h",$E441&lt;&gt;0),0,IF(AND(DC$273=list!$D$2,$E441&lt;&gt;0,TRUNC(VLOOKUP($E441,'Container Panel'!$B$41:$Z$100,$D441,0)/(VLOOKUP(DC$276,UI!$A$12:$O$51,VLOOKUP(DC$279,$B$276:$C$278,2,0),0)/1000))&gt;0),1,TRUNC(VLOOKUP($E441,'Container Panel'!$B$41:$Z$100,$D441,0)/(VLOOKUP(DC$276,UI!$A$12:$O$51,VLOOKUP(DC$279,$B$276:$C$278,2,0),0)/1000)))),"")</f>
        <v/>
      </c>
      <c r="DD441" s="145" t="str">
        <f>IFERROR(IF(AND(DD$272=list!$D$3,'Box Calculation'!DD$279&lt;&gt;"h",$E441&lt;&gt;0),0,IF(AND(DD$273=list!$D$2,$E441&lt;&gt;0,TRUNC(VLOOKUP($E441,'Container Panel'!$B$41:$Z$100,$D441,0)/(VLOOKUP(DD$276,UI!$A$12:$O$51,VLOOKUP(DD$279,$B$276:$C$278,2,0),0)/1000))&gt;0),1,TRUNC(VLOOKUP($E441,'Container Panel'!$B$41:$Z$100,$D441,0)/(VLOOKUP(DD$276,UI!$A$12:$O$51,VLOOKUP(DD$279,$B$276:$C$278,2,0),0)/1000)))),"")</f>
        <v/>
      </c>
      <c r="DE441" s="145" t="str">
        <f>IFERROR(IF(AND(DE$272=list!$D$3,'Box Calculation'!DE$279&lt;&gt;"h",$E441&lt;&gt;0),0,IF(AND(DE$273=list!$D$2,$E441&lt;&gt;0,TRUNC(VLOOKUP($E441,'Container Panel'!$B$41:$Z$100,$D441,0)/(VLOOKUP(DE$276,UI!$A$12:$O$51,VLOOKUP(DE$279,$B$276:$C$278,2,0),0)/1000))&gt;0),1,TRUNC(VLOOKUP($E441,'Container Panel'!$B$41:$Z$100,$D441,0)/(VLOOKUP(DE$276,UI!$A$12:$O$51,VLOOKUP(DE$279,$B$276:$C$278,2,0),0)/1000)))),"")</f>
        <v/>
      </c>
      <c r="DF441" s="145" t="str">
        <f>IFERROR(IF(AND(DF$272=list!$D$3,'Box Calculation'!DF$279&lt;&gt;"h",$E441&lt;&gt;0),0,IF(AND(DF$273=list!$D$2,$E441&lt;&gt;0,TRUNC(VLOOKUP($E441,'Container Panel'!$B$41:$Z$100,$D441,0)/(VLOOKUP(DF$276,UI!$A$12:$O$51,VLOOKUP(DF$279,$B$276:$C$278,2,0),0)/1000))&gt;0),1,TRUNC(VLOOKUP($E441,'Container Panel'!$B$41:$Z$100,$D441,0)/(VLOOKUP(DF$276,UI!$A$12:$O$51,VLOOKUP(DF$279,$B$276:$C$278,2,0),0)/1000)))),"")</f>
        <v/>
      </c>
      <c r="DG441" s="145" t="str">
        <f>IFERROR(IF(AND(DG$272=list!$D$3,'Box Calculation'!DG$279&lt;&gt;"h",$E441&lt;&gt;0),0,IF(AND(DG$273=list!$D$2,$E441&lt;&gt;0,TRUNC(VLOOKUP($E441,'Container Panel'!$B$41:$Z$100,$D441,0)/(VLOOKUP(DG$276,UI!$A$12:$O$51,VLOOKUP(DG$279,$B$276:$C$278,2,0),0)/1000))&gt;0),1,TRUNC(VLOOKUP($E441,'Container Panel'!$B$41:$Z$100,$D441,0)/(VLOOKUP(DG$276,UI!$A$12:$O$51,VLOOKUP(DG$279,$B$276:$C$278,2,0),0)/1000)))),"")</f>
        <v/>
      </c>
      <c r="DH441" s="145" t="str">
        <f>IFERROR(IF(AND(DH$272=list!$D$3,'Box Calculation'!DH$279&lt;&gt;"h",$E441&lt;&gt;0),0,IF(AND(DH$273=list!$D$2,$E441&lt;&gt;0,TRUNC(VLOOKUP($E441,'Container Panel'!$B$41:$Z$100,$D441,0)/(VLOOKUP(DH$276,UI!$A$12:$O$51,VLOOKUP(DH$279,$B$276:$C$278,2,0),0)/1000))&gt;0),1,TRUNC(VLOOKUP($E441,'Container Panel'!$B$41:$Z$100,$D441,0)/(VLOOKUP(DH$276,UI!$A$12:$O$51,VLOOKUP(DH$279,$B$276:$C$278,2,0),0)/1000)))),"")</f>
        <v/>
      </c>
      <c r="DI441" s="145" t="str">
        <f>IFERROR(IF(AND(DI$272=list!$D$3,'Box Calculation'!DI$279&lt;&gt;"h",$E441&lt;&gt;0),0,IF(AND(DI$273=list!$D$2,$E441&lt;&gt;0,TRUNC(VLOOKUP($E441,'Container Panel'!$B$41:$Z$100,$D441,0)/(VLOOKUP(DI$276,UI!$A$12:$O$51,VLOOKUP(DI$279,$B$276:$C$278,2,0),0)/1000))&gt;0),1,TRUNC(VLOOKUP($E441,'Container Panel'!$B$41:$Z$100,$D441,0)/(VLOOKUP(DI$276,UI!$A$12:$O$51,VLOOKUP(DI$279,$B$276:$C$278,2,0),0)/1000)))),"")</f>
        <v/>
      </c>
      <c r="DJ441" s="145" t="str">
        <f>IFERROR(IF(AND(DJ$272=list!$D$3,'Box Calculation'!DJ$279&lt;&gt;"h",$E441&lt;&gt;0),0,IF(AND(DJ$273=list!$D$2,$E441&lt;&gt;0,TRUNC(VLOOKUP($E441,'Container Panel'!$B$41:$Z$100,$D441,0)/(VLOOKUP(DJ$276,UI!$A$12:$O$51,VLOOKUP(DJ$279,$B$276:$C$278,2,0),0)/1000))&gt;0),1,TRUNC(VLOOKUP($E441,'Container Panel'!$B$41:$Z$100,$D441,0)/(VLOOKUP(DJ$276,UI!$A$12:$O$51,VLOOKUP(DJ$279,$B$276:$C$278,2,0),0)/1000)))),"")</f>
        <v/>
      </c>
      <c r="DK441" s="145" t="str">
        <f>IFERROR(IF(AND(DK$272=list!$D$3,'Box Calculation'!DK$279&lt;&gt;"h",$E441&lt;&gt;0),0,IF(AND(DK$273=list!$D$2,$E441&lt;&gt;0,TRUNC(VLOOKUP($E441,'Container Panel'!$B$41:$Z$100,$D441,0)/(VLOOKUP(DK$276,UI!$A$12:$O$51,VLOOKUP(DK$279,$B$276:$C$278,2,0),0)/1000))&gt;0),1,TRUNC(VLOOKUP($E441,'Container Panel'!$B$41:$Z$100,$D441,0)/(VLOOKUP(DK$276,UI!$A$12:$O$51,VLOOKUP(DK$279,$B$276:$C$278,2,0),0)/1000)))),"")</f>
        <v/>
      </c>
      <c r="DL441" s="145" t="str">
        <f>IFERROR(IF(AND(DL$272=list!$D$3,'Box Calculation'!DL$279&lt;&gt;"h",$E441&lt;&gt;0),0,IF(AND(DL$273=list!$D$2,$E441&lt;&gt;0,TRUNC(VLOOKUP($E441,'Container Panel'!$B$41:$Z$100,$D441,0)/(VLOOKUP(DL$276,UI!$A$12:$O$51,VLOOKUP(DL$279,$B$276:$C$278,2,0),0)/1000))&gt;0),1,TRUNC(VLOOKUP($E441,'Container Panel'!$B$41:$Z$100,$D441,0)/(VLOOKUP(DL$276,UI!$A$12:$O$51,VLOOKUP(DL$279,$B$276:$C$278,2,0),0)/1000)))),"")</f>
        <v/>
      </c>
      <c r="DM441" s="145" t="str">
        <f>IFERROR(IF(AND(DM$272=list!$D$3,'Box Calculation'!DM$279&lt;&gt;"h",$E441&lt;&gt;0),0,IF(AND(DM$273=list!$D$2,$E441&lt;&gt;0,TRUNC(VLOOKUP($E441,'Container Panel'!$B$41:$Z$100,$D441,0)/(VLOOKUP(DM$276,UI!$A$12:$O$51,VLOOKUP(DM$279,$B$276:$C$278,2,0),0)/1000))&gt;0),1,TRUNC(VLOOKUP($E441,'Container Panel'!$B$41:$Z$100,$D441,0)/(VLOOKUP(DM$276,UI!$A$12:$O$51,VLOOKUP(DM$279,$B$276:$C$278,2,0),0)/1000)))),"")</f>
        <v/>
      </c>
      <c r="DN441" s="145" t="str">
        <f>IFERROR(IF(AND(DN$272=list!$D$3,'Box Calculation'!DN$279&lt;&gt;"h",$E441&lt;&gt;0),0,IF(AND(DN$273=list!$D$2,$E441&lt;&gt;0,TRUNC(VLOOKUP($E441,'Container Panel'!$B$41:$Z$100,$D441,0)/(VLOOKUP(DN$276,UI!$A$12:$O$51,VLOOKUP(DN$279,$B$276:$C$278,2,0),0)/1000))&gt;0),1,TRUNC(VLOOKUP($E441,'Container Panel'!$B$41:$Z$100,$D441,0)/(VLOOKUP(DN$276,UI!$A$12:$O$51,VLOOKUP(DN$279,$B$276:$C$278,2,0),0)/1000)))),"")</f>
        <v/>
      </c>
      <c r="DO441" s="145" t="str">
        <f>IFERROR(IF(AND(DO$272=list!$D$3,'Box Calculation'!DO$279&lt;&gt;"h",$E441&lt;&gt;0),0,IF(AND(DO$273=list!$D$2,$E441&lt;&gt;0,TRUNC(VLOOKUP($E441,'Container Panel'!$B$41:$Z$100,$D441,0)/(VLOOKUP(DO$276,UI!$A$12:$O$51,VLOOKUP(DO$279,$B$276:$C$278,2,0),0)/1000))&gt;0),1,TRUNC(VLOOKUP($E441,'Container Panel'!$B$41:$Z$100,$D441,0)/(VLOOKUP(DO$276,UI!$A$12:$O$51,VLOOKUP(DO$279,$B$276:$C$278,2,0),0)/1000)))),"")</f>
        <v/>
      </c>
      <c r="DP441" s="145" t="str">
        <f>IFERROR(IF(AND(DP$272=list!$D$3,'Box Calculation'!DP$279&lt;&gt;"h",$E441&lt;&gt;0),0,IF(AND(DP$273=list!$D$2,$E441&lt;&gt;0,TRUNC(VLOOKUP($E441,'Container Panel'!$B$41:$Z$100,$D441,0)/(VLOOKUP(DP$276,UI!$A$12:$O$51,VLOOKUP(DP$279,$B$276:$C$278,2,0),0)/1000))&gt;0),1,TRUNC(VLOOKUP($E441,'Container Panel'!$B$41:$Z$100,$D441,0)/(VLOOKUP(DP$276,UI!$A$12:$O$51,VLOOKUP(DP$279,$B$276:$C$278,2,0),0)/1000)))),"")</f>
        <v/>
      </c>
      <c r="DQ441" s="145" t="str">
        <f>IFERROR(IF(AND(DQ$272=list!$D$3,'Box Calculation'!DQ$279&lt;&gt;"h",$E441&lt;&gt;0),0,IF(AND(DQ$273=list!$D$2,$E441&lt;&gt;0,TRUNC(VLOOKUP($E441,'Container Panel'!$B$41:$Z$100,$D441,0)/(VLOOKUP(DQ$276,UI!$A$12:$O$51,VLOOKUP(DQ$279,$B$276:$C$278,2,0),0)/1000))&gt;0),1,TRUNC(VLOOKUP($E441,'Container Panel'!$B$41:$Z$100,$D441,0)/(VLOOKUP(DQ$276,UI!$A$12:$O$51,VLOOKUP(DQ$279,$B$276:$C$278,2,0),0)/1000)))),"")</f>
        <v/>
      </c>
      <c r="DR441" s="145" t="str">
        <f>IFERROR(IF(AND(DR$272=list!$D$3,'Box Calculation'!DR$279&lt;&gt;"h",$E441&lt;&gt;0),0,IF(AND(DR$273=list!$D$2,$E441&lt;&gt;0,TRUNC(VLOOKUP($E441,'Container Panel'!$B$41:$Z$100,$D441,0)/(VLOOKUP(DR$276,UI!$A$12:$O$51,VLOOKUP(DR$279,$B$276:$C$278,2,0),0)/1000))&gt;0),1,TRUNC(VLOOKUP($E441,'Container Panel'!$B$41:$Z$100,$D441,0)/(VLOOKUP(DR$276,UI!$A$12:$O$51,VLOOKUP(DR$279,$B$276:$C$278,2,0),0)/1000)))),"")</f>
        <v/>
      </c>
      <c r="DS441" s="145" t="str">
        <f>IFERROR(IF(AND(DS$272=list!$D$3,'Box Calculation'!DS$279&lt;&gt;"h",$E441&lt;&gt;0),0,IF(AND(DS$273=list!$D$2,$E441&lt;&gt;0,TRUNC(VLOOKUP($E441,'Container Panel'!$B$41:$Z$100,$D441,0)/(VLOOKUP(DS$276,UI!$A$12:$O$51,VLOOKUP(DS$279,$B$276:$C$278,2,0),0)/1000))&gt;0),1,TRUNC(VLOOKUP($E441,'Container Panel'!$B$41:$Z$100,$D441,0)/(VLOOKUP(DS$276,UI!$A$12:$O$51,VLOOKUP(DS$279,$B$276:$C$278,2,0),0)/1000)))),"")</f>
        <v/>
      </c>
      <c r="DT441" s="145" t="str">
        <f>IFERROR(IF(AND(DT$272=list!$D$3,'Box Calculation'!DT$279&lt;&gt;"h",$E441&lt;&gt;0),0,IF(AND(DT$273=list!$D$2,$E441&lt;&gt;0,TRUNC(VLOOKUP($E441,'Container Panel'!$B$41:$Z$100,$D441,0)/(VLOOKUP(DT$276,UI!$A$12:$O$51,VLOOKUP(DT$279,$B$276:$C$278,2,0),0)/1000))&gt;0),1,TRUNC(VLOOKUP($E441,'Container Panel'!$B$41:$Z$100,$D441,0)/(VLOOKUP(DT$276,UI!$A$12:$O$51,VLOOKUP(DT$279,$B$276:$C$278,2,0),0)/1000)))),"")</f>
        <v/>
      </c>
      <c r="DU441" s="145" t="str">
        <f>IFERROR(IF(AND(DU$272=list!$D$3,'Box Calculation'!DU$279&lt;&gt;"h",$E441&lt;&gt;0),0,IF(AND(DU$273=list!$D$2,$E441&lt;&gt;0,TRUNC(VLOOKUP($E441,'Container Panel'!$B$41:$Z$100,$D441,0)/(VLOOKUP(DU$276,UI!$A$12:$O$51,VLOOKUP(DU$279,$B$276:$C$278,2,0),0)/1000))&gt;0),1,TRUNC(VLOOKUP($E441,'Container Panel'!$B$41:$Z$100,$D441,0)/(VLOOKUP(DU$276,UI!$A$12:$O$51,VLOOKUP(DU$279,$B$276:$C$278,2,0),0)/1000)))),"")</f>
        <v/>
      </c>
      <c r="DV441" s="145" t="str">
        <f>IFERROR(IF(AND(DV$272=list!$D$3,'Box Calculation'!DV$279&lt;&gt;"h",$E441&lt;&gt;0),0,IF(AND(DV$273=list!$D$2,$E441&lt;&gt;0,TRUNC(VLOOKUP($E441,'Container Panel'!$B$41:$Z$100,$D441,0)/(VLOOKUP(DV$276,UI!$A$12:$O$51,VLOOKUP(DV$279,$B$276:$C$278,2,0),0)/1000))&gt;0),1,TRUNC(VLOOKUP($E441,'Container Panel'!$B$41:$Z$100,$D441,0)/(VLOOKUP(DV$276,UI!$A$12:$O$51,VLOOKUP(DV$279,$B$276:$C$278,2,0),0)/1000)))),"")</f>
        <v/>
      </c>
      <c r="DW441" s="145" t="str">
        <f>IFERROR(IF(AND(DW$272=list!$D$3,'Box Calculation'!DW$279&lt;&gt;"h",$E441&lt;&gt;0),0,IF(AND(DW$273=list!$D$2,$E441&lt;&gt;0,TRUNC(VLOOKUP($E441,'Container Panel'!$B$41:$Z$100,$D441,0)/(VLOOKUP(DW$276,UI!$A$12:$O$51,VLOOKUP(DW$279,$B$276:$C$278,2,0),0)/1000))&gt;0),1,TRUNC(VLOOKUP($E441,'Container Panel'!$B$41:$Z$100,$D441,0)/(VLOOKUP(DW$276,UI!$A$12:$O$51,VLOOKUP(DW$279,$B$276:$C$278,2,0),0)/1000)))),"")</f>
        <v/>
      </c>
      <c r="DX441" s="145" t="str">
        <f>IFERROR(IF(AND(DX$272=list!$D$3,'Box Calculation'!DX$279&lt;&gt;"h",$E441&lt;&gt;0),0,IF(AND(DX$273=list!$D$2,$E441&lt;&gt;0,TRUNC(VLOOKUP($E441,'Container Panel'!$B$41:$Z$100,$D441,0)/(VLOOKUP(DX$276,UI!$A$12:$O$51,VLOOKUP(DX$279,$B$276:$C$278,2,0),0)/1000))&gt;0),1,TRUNC(VLOOKUP($E441,'Container Panel'!$B$41:$Z$100,$D441,0)/(VLOOKUP(DX$276,UI!$A$12:$O$51,VLOOKUP(DX$279,$B$276:$C$278,2,0),0)/1000)))),"")</f>
        <v/>
      </c>
      <c r="DY441" s="145" t="str">
        <f>IFERROR(IF(AND(DY$272=list!$D$3,'Box Calculation'!DY$279&lt;&gt;"h",$E441&lt;&gt;0),0,IF(AND(DY$273=list!$D$2,$E441&lt;&gt;0,TRUNC(VLOOKUP($E441,'Container Panel'!$B$41:$Z$100,$D441,0)/(VLOOKUP(DY$276,UI!$A$12:$O$51,VLOOKUP(DY$279,$B$276:$C$278,2,0),0)/1000))&gt;0),1,TRUNC(VLOOKUP($E441,'Container Panel'!$B$41:$Z$100,$D441,0)/(VLOOKUP(DY$276,UI!$A$12:$O$51,VLOOKUP(DY$279,$B$276:$C$278,2,0),0)/1000)))),"")</f>
        <v/>
      </c>
      <c r="DZ441" s="145" t="str">
        <f>IFERROR(IF(AND(DZ$272=list!$D$3,'Box Calculation'!DZ$279&lt;&gt;"h",$E441&lt;&gt;0),0,IF(AND(DZ$273=list!$D$2,$E441&lt;&gt;0,TRUNC(VLOOKUP($E441,'Container Panel'!$B$41:$Z$100,$D441,0)/(VLOOKUP(DZ$276,UI!$A$12:$O$51,VLOOKUP(DZ$279,$B$276:$C$278,2,0),0)/1000))&gt;0),1,TRUNC(VLOOKUP($E441,'Container Panel'!$B$41:$Z$100,$D441,0)/(VLOOKUP(DZ$276,UI!$A$12:$O$51,VLOOKUP(DZ$279,$B$276:$C$278,2,0),0)/1000)))),"")</f>
        <v/>
      </c>
      <c r="EA441" s="145" t="str">
        <f>IFERROR(IF(AND(EA$272=list!$D$3,'Box Calculation'!EA$279&lt;&gt;"h",$E441&lt;&gt;0),0,IF(AND(EA$273=list!$D$2,$E441&lt;&gt;0,TRUNC(VLOOKUP($E441,'Container Panel'!$B$41:$Z$100,$D441,0)/(VLOOKUP(EA$276,UI!$A$12:$O$51,VLOOKUP(EA$279,$B$276:$C$278,2,0),0)/1000))&gt;0),1,TRUNC(VLOOKUP($E441,'Container Panel'!$B$41:$Z$100,$D441,0)/(VLOOKUP(EA$276,UI!$A$12:$O$51,VLOOKUP(EA$279,$B$276:$C$278,2,0),0)/1000)))),"")</f>
        <v/>
      </c>
      <c r="EB441" s="145" t="str">
        <f>IFERROR(IF(AND(EB$272=list!$D$3,'Box Calculation'!EB$279&lt;&gt;"h",$E441&lt;&gt;0),0,IF(AND(EB$273=list!$D$2,$E441&lt;&gt;0,TRUNC(VLOOKUP($E441,'Container Panel'!$B$41:$Z$100,$D441,0)/(VLOOKUP(EB$276,UI!$A$12:$O$51,VLOOKUP(EB$279,$B$276:$C$278,2,0),0)/1000))&gt;0),1,TRUNC(VLOOKUP($E441,'Container Panel'!$B$41:$Z$100,$D441,0)/(VLOOKUP(EB$276,UI!$A$12:$O$51,VLOOKUP(EB$279,$B$276:$C$278,2,0),0)/1000)))),"")</f>
        <v/>
      </c>
      <c r="EC441" s="145" t="str">
        <f>IFERROR(IF(AND(EC$272=list!$D$3,'Box Calculation'!EC$279&lt;&gt;"h",$E441&lt;&gt;0),0,IF(AND(EC$273=list!$D$2,$E441&lt;&gt;0,TRUNC(VLOOKUP($E441,'Container Panel'!$B$41:$Z$100,$D441,0)/(VLOOKUP(EC$276,UI!$A$12:$O$51,VLOOKUP(EC$279,$B$276:$C$278,2,0),0)/1000))&gt;0),1,TRUNC(VLOOKUP($E441,'Container Panel'!$B$41:$Z$100,$D441,0)/(VLOOKUP(EC$276,UI!$A$12:$O$51,VLOOKUP(EC$279,$B$276:$C$278,2,0),0)/1000)))),"")</f>
        <v/>
      </c>
      <c r="ED441" s="145" t="str">
        <f>IFERROR(IF(AND(ED$272=list!$D$3,'Box Calculation'!ED$279&lt;&gt;"h",$E441&lt;&gt;0),0,IF(AND(ED$273=list!$D$2,$E441&lt;&gt;0,TRUNC(VLOOKUP($E441,'Container Panel'!$B$41:$Z$100,$D441,0)/(VLOOKUP(ED$276,UI!$A$12:$O$51,VLOOKUP(ED$279,$B$276:$C$278,2,0),0)/1000))&gt;0),1,TRUNC(VLOOKUP($E441,'Container Panel'!$B$41:$Z$100,$D441,0)/(VLOOKUP(ED$276,UI!$A$12:$O$51,VLOOKUP(ED$279,$B$276:$C$278,2,0),0)/1000)))),"")</f>
        <v/>
      </c>
      <c r="EE441" s="145" t="str">
        <f>IFERROR(IF(AND(EE$272=list!$D$3,'Box Calculation'!EE$279&lt;&gt;"h",$E441&lt;&gt;0),0,IF(AND(EE$273=list!$D$2,$E441&lt;&gt;0,TRUNC(VLOOKUP($E441,'Container Panel'!$B$41:$Z$100,$D441,0)/(VLOOKUP(EE$276,UI!$A$12:$O$51,VLOOKUP(EE$279,$B$276:$C$278,2,0),0)/1000))&gt;0),1,TRUNC(VLOOKUP($E441,'Container Panel'!$B$41:$Z$100,$D441,0)/(VLOOKUP(EE$276,UI!$A$12:$O$51,VLOOKUP(EE$279,$B$276:$C$278,2,0),0)/1000)))),"")</f>
        <v/>
      </c>
      <c r="EF441" s="145" t="str">
        <f>IFERROR(IF(AND(EF$272=list!$D$3,'Box Calculation'!EF$279&lt;&gt;"h",$E441&lt;&gt;0),0,IF(AND(EF$273=list!$D$2,$E441&lt;&gt;0,TRUNC(VLOOKUP($E441,'Container Panel'!$B$41:$Z$100,$D441,0)/(VLOOKUP(EF$276,UI!$A$12:$O$51,VLOOKUP(EF$279,$B$276:$C$278,2,0),0)/1000))&gt;0),1,TRUNC(VLOOKUP($E441,'Container Panel'!$B$41:$Z$100,$D441,0)/(VLOOKUP(EF$276,UI!$A$12:$O$51,VLOOKUP(EF$279,$B$276:$C$278,2,0),0)/1000)))),"")</f>
        <v/>
      </c>
      <c r="EG441" s="145" t="str">
        <f>IFERROR(IF(AND(EG$272=list!$D$3,'Box Calculation'!EG$279&lt;&gt;"h",$E441&lt;&gt;0),0,IF(AND(EG$273=list!$D$2,$E441&lt;&gt;0,TRUNC(VLOOKUP($E441,'Container Panel'!$B$41:$Z$100,$D441,0)/(VLOOKUP(EG$276,UI!$A$12:$O$51,VLOOKUP(EG$279,$B$276:$C$278,2,0),0)/1000))&gt;0),1,TRUNC(VLOOKUP($E441,'Container Panel'!$B$41:$Z$100,$D441,0)/(VLOOKUP(EG$276,UI!$A$12:$O$51,VLOOKUP(EG$279,$B$276:$C$278,2,0),0)/1000)))),"")</f>
        <v/>
      </c>
      <c r="EH441" s="145" t="str">
        <f>IFERROR(IF(AND(EH$272=list!$D$3,'Box Calculation'!EH$279&lt;&gt;"h",$E441&lt;&gt;0),0,IF(AND(EH$273=list!$D$2,$E441&lt;&gt;0,TRUNC(VLOOKUP($E441,'Container Panel'!$B$41:$Z$100,$D441,0)/(VLOOKUP(EH$276,UI!$A$12:$O$51,VLOOKUP(EH$279,$B$276:$C$278,2,0),0)/1000))&gt;0),1,TRUNC(VLOOKUP($E441,'Container Panel'!$B$41:$Z$100,$D441,0)/(VLOOKUP(EH$276,UI!$A$12:$O$51,VLOOKUP(EH$279,$B$276:$C$278,2,0),0)/1000)))),"")</f>
        <v/>
      </c>
      <c r="EI441" s="145" t="str">
        <f>IFERROR(IF(AND(EI$272=list!$D$3,'Box Calculation'!EI$279&lt;&gt;"h",$E441&lt;&gt;0),0,IF(AND(EI$273=list!$D$2,$E441&lt;&gt;0,TRUNC(VLOOKUP($E441,'Container Panel'!$B$41:$Z$100,$D441,0)/(VLOOKUP(EI$276,UI!$A$12:$O$51,VLOOKUP(EI$279,$B$276:$C$278,2,0),0)/1000))&gt;0),1,TRUNC(VLOOKUP($E441,'Container Panel'!$B$41:$Z$100,$D441,0)/(VLOOKUP(EI$276,UI!$A$12:$O$51,VLOOKUP(EI$279,$B$276:$C$278,2,0),0)/1000)))),"")</f>
        <v/>
      </c>
      <c r="EJ441" s="145" t="str">
        <f>IFERROR(IF(AND(EJ$272=list!$D$3,'Box Calculation'!EJ$279&lt;&gt;"h",$E441&lt;&gt;0),0,IF(AND(EJ$273=list!$D$2,$E441&lt;&gt;0,TRUNC(VLOOKUP($E441,'Container Panel'!$B$41:$Z$100,$D441,0)/(VLOOKUP(EJ$276,UI!$A$12:$O$51,VLOOKUP(EJ$279,$B$276:$C$278,2,0),0)/1000))&gt;0),1,TRUNC(VLOOKUP($E441,'Container Panel'!$B$41:$Z$100,$D441,0)/(VLOOKUP(EJ$276,UI!$A$12:$O$51,VLOOKUP(EJ$279,$B$276:$C$278,2,0),0)/1000)))),"")</f>
        <v/>
      </c>
      <c r="EK441" s="145" t="str">
        <f>IFERROR(IF(AND(EK$272=list!$D$3,'Box Calculation'!EK$279&lt;&gt;"h",$E441&lt;&gt;0),0,IF(AND(EK$273=list!$D$2,$E441&lt;&gt;0,TRUNC(VLOOKUP($E441,'Container Panel'!$B$41:$Z$100,$D441,0)/(VLOOKUP(EK$276,UI!$A$12:$O$51,VLOOKUP(EK$279,$B$276:$C$278,2,0),0)/1000))&gt;0),1,TRUNC(VLOOKUP($E441,'Container Panel'!$B$41:$Z$100,$D441,0)/(VLOOKUP(EK$276,UI!$A$12:$O$51,VLOOKUP(EK$279,$B$276:$C$278,2,0),0)/1000)))),"")</f>
        <v/>
      </c>
      <c r="EL441" s="145" t="str">
        <f>IFERROR(IF(AND(EL$272=list!$D$3,'Box Calculation'!EL$279&lt;&gt;"h",$E441&lt;&gt;0),0,IF(AND(EL$273=list!$D$2,$E441&lt;&gt;0,TRUNC(VLOOKUP($E441,'Container Panel'!$B$41:$Z$100,$D441,0)/(VLOOKUP(EL$276,UI!$A$12:$O$51,VLOOKUP(EL$279,$B$276:$C$278,2,0),0)/1000))&gt;0),1,TRUNC(VLOOKUP($E441,'Container Panel'!$B$41:$Z$100,$D441,0)/(VLOOKUP(EL$276,UI!$A$12:$O$51,VLOOKUP(EL$279,$B$276:$C$278,2,0),0)/1000)))),"")</f>
        <v/>
      </c>
      <c r="EM441" s="145" t="str">
        <f>IFERROR(IF(AND(EM$272=list!$D$3,'Box Calculation'!EM$279&lt;&gt;"h",$E441&lt;&gt;0),0,IF(AND(EM$273=list!$D$2,$E441&lt;&gt;0,TRUNC(VLOOKUP($E441,'Container Panel'!$B$41:$Z$100,$D441,0)/(VLOOKUP(EM$276,UI!$A$12:$O$51,VLOOKUP(EM$279,$B$276:$C$278,2,0),0)/1000))&gt;0),1,TRUNC(VLOOKUP($E441,'Container Panel'!$B$41:$Z$100,$D441,0)/(VLOOKUP(EM$276,UI!$A$12:$O$51,VLOOKUP(EM$279,$B$276:$C$278,2,0),0)/1000)))),"")</f>
        <v/>
      </c>
      <c r="EN441" s="145" t="str">
        <f>IFERROR(IF(AND(EN$272=list!$D$3,'Box Calculation'!EN$279&lt;&gt;"h",$E441&lt;&gt;0),0,IF(AND(EN$273=list!$D$2,$E441&lt;&gt;0,TRUNC(VLOOKUP($E441,'Container Panel'!$B$41:$Z$100,$D441,0)/(VLOOKUP(EN$276,UI!$A$12:$O$51,VLOOKUP(EN$279,$B$276:$C$278,2,0),0)/1000))&gt;0),1,TRUNC(VLOOKUP($E441,'Container Panel'!$B$41:$Z$100,$D441,0)/(VLOOKUP(EN$276,UI!$A$12:$O$51,VLOOKUP(EN$279,$B$276:$C$278,2,0),0)/1000)))),"")</f>
        <v/>
      </c>
      <c r="EO441" s="145" t="str">
        <f>IFERROR(IF(AND(EO$272=list!$D$3,'Box Calculation'!EO$279&lt;&gt;"h",$E441&lt;&gt;0),0,IF(AND(EO$273=list!$D$2,$E441&lt;&gt;0,TRUNC(VLOOKUP($E441,'Container Panel'!$B$41:$Z$100,$D441,0)/(VLOOKUP(EO$276,UI!$A$12:$O$51,VLOOKUP(EO$279,$B$276:$C$278,2,0),0)/1000))&gt;0),1,TRUNC(VLOOKUP($E441,'Container Panel'!$B$41:$Z$100,$D441,0)/(VLOOKUP(EO$276,UI!$A$12:$O$51,VLOOKUP(EO$279,$B$276:$C$278,2,0),0)/1000)))),"")</f>
        <v/>
      </c>
      <c r="EP441" s="145" t="str">
        <f>IFERROR(IF(AND(EP$272=list!$D$3,'Box Calculation'!EP$279&lt;&gt;"h",$E441&lt;&gt;0),0,IF(AND(EP$273=list!$D$2,$E441&lt;&gt;0,TRUNC(VLOOKUP($E441,'Container Panel'!$B$41:$Z$100,$D441,0)/(VLOOKUP(EP$276,UI!$A$12:$O$51,VLOOKUP(EP$279,$B$276:$C$278,2,0),0)/1000))&gt;0),1,TRUNC(VLOOKUP($E441,'Container Panel'!$B$41:$Z$100,$D441,0)/(VLOOKUP(EP$276,UI!$A$12:$O$51,VLOOKUP(EP$279,$B$276:$C$278,2,0),0)/1000)))),"")</f>
        <v/>
      </c>
      <c r="EQ441" s="145" t="str">
        <f>IFERROR(IF(AND(EQ$272=list!$D$3,'Box Calculation'!EQ$279&lt;&gt;"h",$E441&lt;&gt;0),0,IF(AND(EQ$273=list!$D$2,$E441&lt;&gt;0,TRUNC(VLOOKUP($E441,'Container Panel'!$B$41:$Z$100,$D441,0)/(VLOOKUP(EQ$276,UI!$A$12:$O$51,VLOOKUP(EQ$279,$B$276:$C$278,2,0),0)/1000))&gt;0),1,TRUNC(VLOOKUP($E441,'Container Panel'!$B$41:$Z$100,$D441,0)/(VLOOKUP(EQ$276,UI!$A$12:$O$51,VLOOKUP(EQ$279,$B$276:$C$278,2,0),0)/1000)))),"")</f>
        <v/>
      </c>
      <c r="ER441" s="145" t="str">
        <f>IFERROR(IF(AND(ER$272=list!$D$3,'Box Calculation'!ER$279&lt;&gt;"h",$E441&lt;&gt;0),0,IF(AND(ER$273=list!$D$2,$E441&lt;&gt;0,TRUNC(VLOOKUP($E441,'Container Panel'!$B$41:$Z$100,$D441,0)/(VLOOKUP(ER$276,UI!$A$12:$O$51,VLOOKUP(ER$279,$B$276:$C$278,2,0),0)/1000))&gt;0),1,TRUNC(VLOOKUP($E441,'Container Panel'!$B$41:$Z$100,$D441,0)/(VLOOKUP(ER$276,UI!$A$12:$O$51,VLOOKUP(ER$279,$B$276:$C$278,2,0),0)/1000)))),"")</f>
        <v/>
      </c>
      <c r="ES441" s="145" t="str">
        <f>IFERROR(IF(AND(ES$272=list!$D$3,'Box Calculation'!ES$279&lt;&gt;"h",$E441&lt;&gt;0),0,IF(AND(ES$273=list!$D$2,$E441&lt;&gt;0,TRUNC(VLOOKUP($E441,'Container Panel'!$B$41:$Z$100,$D441,0)/(VLOOKUP(ES$276,UI!$A$12:$O$51,VLOOKUP(ES$279,$B$276:$C$278,2,0),0)/1000))&gt;0),1,TRUNC(VLOOKUP($E441,'Container Panel'!$B$41:$Z$100,$D441,0)/(VLOOKUP(ES$276,UI!$A$12:$O$51,VLOOKUP(ES$279,$B$276:$C$278,2,0),0)/1000)))),"")</f>
        <v/>
      </c>
      <c r="ET441" s="145" t="str">
        <f>IFERROR(IF(AND(ET$272=list!$D$3,'Box Calculation'!ET$279&lt;&gt;"h",$E441&lt;&gt;0),0,IF(AND(ET$273=list!$D$2,$E441&lt;&gt;0,TRUNC(VLOOKUP($E441,'Container Panel'!$B$41:$Z$100,$D441,0)/(VLOOKUP(ET$276,UI!$A$12:$O$51,VLOOKUP(ET$279,$B$276:$C$278,2,0),0)/1000))&gt;0),1,TRUNC(VLOOKUP($E441,'Container Panel'!$B$41:$Z$100,$D441,0)/(VLOOKUP(ET$276,UI!$A$12:$O$51,VLOOKUP(ET$279,$B$276:$C$278,2,0),0)/1000)))),"")</f>
        <v/>
      </c>
      <c r="EU441" s="145" t="str">
        <f>IFERROR(IF(AND(EU$272=list!$D$3,'Box Calculation'!EU$279&lt;&gt;"h",$E441&lt;&gt;0),0,IF(AND(EU$273=list!$D$2,$E441&lt;&gt;0,TRUNC(VLOOKUP($E441,'Container Panel'!$B$41:$Z$100,$D441,0)/(VLOOKUP(EU$276,UI!$A$12:$O$51,VLOOKUP(EU$279,$B$276:$C$278,2,0),0)/1000))&gt;0),1,TRUNC(VLOOKUP($E441,'Container Panel'!$B$41:$Z$100,$D441,0)/(VLOOKUP(EU$276,UI!$A$12:$O$51,VLOOKUP(EU$279,$B$276:$C$278,2,0),0)/1000)))),"")</f>
        <v/>
      </c>
      <c r="EV441" s="145" t="str">
        <f>IFERROR(IF(AND(EV$272=list!$D$3,'Box Calculation'!EV$279&lt;&gt;"h",$E441&lt;&gt;0),0,IF(AND(EV$273=list!$D$2,$E441&lt;&gt;0,TRUNC(VLOOKUP($E441,'Container Panel'!$B$41:$Z$100,$D441,0)/(VLOOKUP(EV$276,UI!$A$12:$O$51,VLOOKUP(EV$279,$B$276:$C$278,2,0),0)/1000))&gt;0),1,TRUNC(VLOOKUP($E441,'Container Panel'!$B$41:$Z$100,$D441,0)/(VLOOKUP(EV$276,UI!$A$12:$O$51,VLOOKUP(EV$279,$B$276:$C$278,2,0),0)/1000)))),"")</f>
        <v/>
      </c>
      <c r="EW441" s="145" t="str">
        <f>IFERROR(IF(AND(EW$272=list!$D$3,'Box Calculation'!EW$279&lt;&gt;"h",$E441&lt;&gt;0),0,IF(AND(EW$273=list!$D$2,$E441&lt;&gt;0,TRUNC(VLOOKUP($E441,'Container Panel'!$B$41:$Z$100,$D441,0)/(VLOOKUP(EW$276,UI!$A$12:$O$51,VLOOKUP(EW$279,$B$276:$C$278,2,0),0)/1000))&gt;0),1,TRUNC(VLOOKUP($E441,'Container Panel'!$B$41:$Z$100,$D441,0)/(VLOOKUP(EW$276,UI!$A$12:$O$51,VLOOKUP(EW$279,$B$276:$C$278,2,0),0)/1000)))),"")</f>
        <v/>
      </c>
      <c r="EX441" s="145" t="str">
        <f>IFERROR(IF(AND(EX$272=list!$D$3,'Box Calculation'!EX$279&lt;&gt;"h",$E441&lt;&gt;0),0,IF(AND(EX$273=list!$D$2,$E441&lt;&gt;0,TRUNC(VLOOKUP($E441,'Container Panel'!$B$41:$Z$100,$D441,0)/(VLOOKUP(EX$276,UI!$A$12:$O$51,VLOOKUP(EX$279,$B$276:$C$278,2,0),0)/1000))&gt;0),1,TRUNC(VLOOKUP($E441,'Container Panel'!$B$41:$Z$100,$D441,0)/(VLOOKUP(EX$276,UI!$A$12:$O$51,VLOOKUP(EX$279,$B$276:$C$278,2,0),0)/1000)))),"")</f>
        <v/>
      </c>
      <c r="EY441" s="145" t="str">
        <f>IFERROR(IF(AND(EY$272=list!$D$3,'Box Calculation'!EY$279&lt;&gt;"h",$E441&lt;&gt;0),0,IF(AND(EY$273=list!$D$2,$E441&lt;&gt;0,TRUNC(VLOOKUP($E441,'Container Panel'!$B$41:$Z$100,$D441,0)/(VLOOKUP(EY$276,UI!$A$12:$O$51,VLOOKUP(EY$279,$B$276:$C$278,2,0),0)/1000))&gt;0),1,TRUNC(VLOOKUP($E441,'Container Panel'!$B$41:$Z$100,$D441,0)/(VLOOKUP(EY$276,UI!$A$12:$O$51,VLOOKUP(EY$279,$B$276:$C$278,2,0),0)/1000)))),"")</f>
        <v/>
      </c>
      <c r="EZ441" s="145" t="str">
        <f>IFERROR(IF(AND(EZ$272=list!$D$3,'Box Calculation'!EZ$279&lt;&gt;"h",$E441&lt;&gt;0),0,IF(AND(EZ$273=list!$D$2,$E441&lt;&gt;0,TRUNC(VLOOKUP($E441,'Container Panel'!$B$41:$Z$100,$D441,0)/(VLOOKUP(EZ$276,UI!$A$12:$O$51,VLOOKUP(EZ$279,$B$276:$C$278,2,0),0)/1000))&gt;0),1,TRUNC(VLOOKUP($E441,'Container Panel'!$B$41:$Z$100,$D441,0)/(VLOOKUP(EZ$276,UI!$A$12:$O$51,VLOOKUP(EZ$279,$B$276:$C$278,2,0),0)/1000)))),"")</f>
        <v/>
      </c>
      <c r="FA441" s="145" t="str">
        <f>IFERROR(IF(AND(FA$272=list!$D$3,'Box Calculation'!FA$279&lt;&gt;"h",$E441&lt;&gt;0),0,IF(AND(FA$273=list!$D$2,$E441&lt;&gt;0,TRUNC(VLOOKUP($E441,'Container Panel'!$B$41:$Z$100,$D441,0)/(VLOOKUP(FA$276,UI!$A$12:$O$51,VLOOKUP(FA$279,$B$276:$C$278,2,0),0)/1000))&gt;0),1,TRUNC(VLOOKUP($E441,'Container Panel'!$B$41:$Z$100,$D441,0)/(VLOOKUP(FA$276,UI!$A$12:$O$51,VLOOKUP(FA$279,$B$276:$C$278,2,0),0)/1000)))),"")</f>
        <v/>
      </c>
      <c r="FB441" s="145" t="str">
        <f>IFERROR(IF(AND(FB$272=list!$D$3,'Box Calculation'!FB$279&lt;&gt;"h",$E441&lt;&gt;0),0,IF(AND(FB$273=list!$D$2,$E441&lt;&gt;0,TRUNC(VLOOKUP($E441,'Container Panel'!$B$41:$Z$100,$D441,0)/(VLOOKUP(FB$276,UI!$A$12:$O$51,VLOOKUP(FB$279,$B$276:$C$278,2,0),0)/1000))&gt;0),1,TRUNC(VLOOKUP($E441,'Container Panel'!$B$41:$Z$100,$D441,0)/(VLOOKUP(FB$276,UI!$A$12:$O$51,VLOOKUP(FB$279,$B$276:$C$278,2,0),0)/1000)))),"")</f>
        <v/>
      </c>
      <c r="FC441" s="145" t="str">
        <f>IFERROR(IF(AND(FC$272=list!$D$3,'Box Calculation'!FC$279&lt;&gt;"h",$E441&lt;&gt;0),0,IF(AND(FC$273=list!$D$2,$E441&lt;&gt;0,TRUNC(VLOOKUP($E441,'Container Panel'!$B$41:$Z$100,$D441,0)/(VLOOKUP(FC$276,UI!$A$12:$O$51,VLOOKUP(FC$279,$B$276:$C$278,2,0),0)/1000))&gt;0),1,TRUNC(VLOOKUP($E441,'Container Panel'!$B$41:$Z$100,$D441,0)/(VLOOKUP(FC$276,UI!$A$12:$O$51,VLOOKUP(FC$279,$B$276:$C$278,2,0),0)/1000)))),"")</f>
        <v/>
      </c>
      <c r="FD441" s="145" t="str">
        <f>IFERROR(IF(AND(FD$272=list!$D$3,'Box Calculation'!FD$279&lt;&gt;"h",$E441&lt;&gt;0),0,IF(AND(FD$273=list!$D$2,$E441&lt;&gt;0,TRUNC(VLOOKUP($E441,'Container Panel'!$B$41:$Z$100,$D441,0)/(VLOOKUP(FD$276,UI!$A$12:$O$51,VLOOKUP(FD$279,$B$276:$C$278,2,0),0)/1000))&gt;0),1,TRUNC(VLOOKUP($E441,'Container Panel'!$B$41:$Z$100,$D441,0)/(VLOOKUP(FD$276,UI!$A$12:$O$51,VLOOKUP(FD$279,$B$276:$C$278,2,0),0)/1000)))),"")</f>
        <v/>
      </c>
      <c r="FE441" s="145" t="str">
        <f>IFERROR(IF(AND(FE$272=list!$D$3,'Box Calculation'!FE$279&lt;&gt;"h",$E441&lt;&gt;0),0,IF(AND(FE$273=list!$D$2,$E441&lt;&gt;0,TRUNC(VLOOKUP($E441,'Container Panel'!$B$41:$Z$100,$D441,0)/(VLOOKUP(FE$276,UI!$A$12:$O$51,VLOOKUP(FE$279,$B$276:$C$278,2,0),0)/1000))&gt;0),1,TRUNC(VLOOKUP($E441,'Container Panel'!$B$41:$Z$100,$D441,0)/(VLOOKUP(FE$276,UI!$A$12:$O$51,VLOOKUP(FE$279,$B$276:$C$278,2,0),0)/1000)))),"")</f>
        <v/>
      </c>
      <c r="FF441" s="145" t="str">
        <f>IFERROR(IF(AND(FF$272=list!$D$3,'Box Calculation'!FF$279&lt;&gt;"h",$E441&lt;&gt;0),0,IF(AND(FF$273=list!$D$2,$E441&lt;&gt;0,TRUNC(VLOOKUP($E441,'Container Panel'!$B$41:$Z$100,$D441,0)/(VLOOKUP(FF$276,UI!$A$12:$O$51,VLOOKUP(FF$279,$B$276:$C$278,2,0),0)/1000))&gt;0),1,TRUNC(VLOOKUP($E441,'Container Panel'!$B$41:$Z$100,$D441,0)/(VLOOKUP(FF$276,UI!$A$12:$O$51,VLOOKUP(FF$279,$B$276:$C$278,2,0),0)/1000)))),"")</f>
        <v/>
      </c>
      <c r="FG441" s="145" t="str">
        <f>IFERROR(IF(AND(FG$272=list!$D$3,'Box Calculation'!FG$279&lt;&gt;"h",$E441&lt;&gt;0),0,IF(AND(FG$273=list!$D$2,$E441&lt;&gt;0,TRUNC(VLOOKUP($E441,'Container Panel'!$B$41:$Z$100,$D441,0)/(VLOOKUP(FG$276,UI!$A$12:$O$51,VLOOKUP(FG$279,$B$276:$C$278,2,0),0)/1000))&gt;0),1,TRUNC(VLOOKUP($E441,'Container Panel'!$B$41:$Z$100,$D441,0)/(VLOOKUP(FG$276,UI!$A$12:$O$51,VLOOKUP(FG$279,$B$276:$C$278,2,0),0)/1000)))),"")</f>
        <v/>
      </c>
      <c r="FH441" s="145" t="str">
        <f>IFERROR(IF(AND(FH$272=list!$D$3,'Box Calculation'!FH$279&lt;&gt;"h",$E441&lt;&gt;0),0,IF(AND(FH$273=list!$D$2,$E441&lt;&gt;0,TRUNC(VLOOKUP($E441,'Container Panel'!$B$41:$Z$100,$D441,0)/(VLOOKUP(FH$276,UI!$A$12:$O$51,VLOOKUP(FH$279,$B$276:$C$278,2,0),0)/1000))&gt;0),1,TRUNC(VLOOKUP($E441,'Container Panel'!$B$41:$Z$100,$D441,0)/(VLOOKUP(FH$276,UI!$A$12:$O$51,VLOOKUP(FH$279,$B$276:$C$278,2,0),0)/1000)))),"")</f>
        <v/>
      </c>
      <c r="FI441" s="145" t="str">
        <f>IFERROR(IF(AND(FI$272=list!$D$3,'Box Calculation'!FI$279&lt;&gt;"h",$E441&lt;&gt;0),0,IF(AND(FI$273=list!$D$2,$E441&lt;&gt;0,TRUNC(VLOOKUP($E441,'Container Panel'!$B$41:$Z$100,$D441,0)/(VLOOKUP(FI$276,UI!$A$12:$O$51,VLOOKUP(FI$279,$B$276:$C$278,2,0),0)/1000))&gt;0),1,TRUNC(VLOOKUP($E441,'Container Panel'!$B$41:$Z$100,$D441,0)/(VLOOKUP(FI$276,UI!$A$12:$O$51,VLOOKUP(FI$279,$B$276:$C$278,2,0),0)/1000)))),"")</f>
        <v/>
      </c>
      <c r="FJ441" s="145" t="str">
        <f>IFERROR(IF(AND(FJ$272=list!$D$3,'Box Calculation'!FJ$279&lt;&gt;"h",$E441&lt;&gt;0),0,IF(AND(FJ$273=list!$D$2,$E441&lt;&gt;0,TRUNC(VLOOKUP($E441,'Container Panel'!$B$41:$Z$100,$D441,0)/(VLOOKUP(FJ$276,UI!$A$12:$O$51,VLOOKUP(FJ$279,$B$276:$C$278,2,0),0)/1000))&gt;0),1,TRUNC(VLOOKUP($E441,'Container Panel'!$B$41:$Z$100,$D441,0)/(VLOOKUP(FJ$276,UI!$A$12:$O$51,VLOOKUP(FJ$279,$B$276:$C$278,2,0),0)/1000)))),"")</f>
        <v/>
      </c>
      <c r="FK441" s="145" t="str">
        <f>IFERROR(IF(AND(FK$272=list!$D$3,'Box Calculation'!FK$279&lt;&gt;"h",$E441&lt;&gt;0),0,IF(AND(FK$273=list!$D$2,$E441&lt;&gt;0,TRUNC(VLOOKUP($E441,'Container Panel'!$B$41:$Z$100,$D441,0)/(VLOOKUP(FK$276,UI!$A$12:$O$51,VLOOKUP(FK$279,$B$276:$C$278,2,0),0)/1000))&gt;0),1,TRUNC(VLOOKUP($E441,'Container Panel'!$B$41:$Z$100,$D441,0)/(VLOOKUP(FK$276,UI!$A$12:$O$51,VLOOKUP(FK$279,$B$276:$C$278,2,0),0)/1000)))),"")</f>
        <v/>
      </c>
      <c r="FL441" s="145" t="str">
        <f>IFERROR(IF(AND(FL$272=list!$D$3,'Box Calculation'!FL$279&lt;&gt;"h",$E441&lt;&gt;0),0,IF(AND(FL$273=list!$D$2,$E441&lt;&gt;0,TRUNC(VLOOKUP($E441,'Container Panel'!$B$41:$Z$100,$D441,0)/(VLOOKUP(FL$276,UI!$A$12:$O$51,VLOOKUP(FL$279,$B$276:$C$278,2,0),0)/1000))&gt;0),1,TRUNC(VLOOKUP($E441,'Container Panel'!$B$41:$Z$100,$D441,0)/(VLOOKUP(FL$276,UI!$A$12:$O$51,VLOOKUP(FL$279,$B$276:$C$278,2,0),0)/1000)))),"")</f>
        <v/>
      </c>
      <c r="FM441" s="145" t="str">
        <f>IFERROR(IF(AND(FM$272=list!$D$3,'Box Calculation'!FM$279&lt;&gt;"h",$E441&lt;&gt;0),0,IF(AND(FM$273=list!$D$2,$E441&lt;&gt;0,TRUNC(VLOOKUP($E441,'Container Panel'!$B$41:$Z$100,$D441,0)/(VLOOKUP(FM$276,UI!$A$12:$O$51,VLOOKUP(FM$279,$B$276:$C$278,2,0),0)/1000))&gt;0),1,TRUNC(VLOOKUP($E441,'Container Panel'!$B$41:$Z$100,$D441,0)/(VLOOKUP(FM$276,UI!$A$12:$O$51,VLOOKUP(FM$279,$B$276:$C$278,2,0),0)/1000)))),"")</f>
        <v/>
      </c>
      <c r="FN441" s="145" t="str">
        <f>IFERROR(IF(AND(FN$272=list!$D$3,'Box Calculation'!FN$279&lt;&gt;"h",$E441&lt;&gt;0),0,IF(AND(FN$273=list!$D$2,$E441&lt;&gt;0,TRUNC(VLOOKUP($E441,'Container Panel'!$B$41:$Z$100,$D441,0)/(VLOOKUP(FN$276,UI!$A$12:$O$51,VLOOKUP(FN$279,$B$276:$C$278,2,0),0)/1000))&gt;0),1,TRUNC(VLOOKUP($E441,'Container Panel'!$B$41:$Z$100,$D441,0)/(VLOOKUP(FN$276,UI!$A$12:$O$51,VLOOKUP(FN$279,$B$276:$C$278,2,0),0)/1000)))),"")</f>
        <v/>
      </c>
      <c r="FO441" s="145" t="str">
        <f>IFERROR(IF(AND(FO$272=list!$D$3,'Box Calculation'!FO$279&lt;&gt;"h",$E441&lt;&gt;0),0,IF(AND(FO$273=list!$D$2,$E441&lt;&gt;0,TRUNC(VLOOKUP($E441,'Container Panel'!$B$41:$Z$100,$D441,0)/(VLOOKUP(FO$276,UI!$A$12:$O$51,VLOOKUP(FO$279,$B$276:$C$278,2,0),0)/1000))&gt;0),1,TRUNC(VLOOKUP($E441,'Container Panel'!$B$41:$Z$100,$D441,0)/(VLOOKUP(FO$276,UI!$A$12:$O$51,VLOOKUP(FO$279,$B$276:$C$278,2,0),0)/1000)))),"")</f>
        <v/>
      </c>
      <c r="FP441" s="145" t="str">
        <f>IFERROR(IF(AND(FP$272=list!$D$3,'Box Calculation'!FP$279&lt;&gt;"h",$E441&lt;&gt;0),0,IF(AND(FP$273=list!$D$2,$E441&lt;&gt;0,TRUNC(VLOOKUP($E441,'Container Panel'!$B$41:$Z$100,$D441,0)/(VLOOKUP(FP$276,UI!$A$12:$O$51,VLOOKUP(FP$279,$B$276:$C$278,2,0),0)/1000))&gt;0),1,TRUNC(VLOOKUP($E441,'Container Panel'!$B$41:$Z$100,$D441,0)/(VLOOKUP(FP$276,UI!$A$12:$O$51,VLOOKUP(FP$279,$B$276:$C$278,2,0),0)/1000)))),"")</f>
        <v/>
      </c>
      <c r="FQ441" s="145" t="str">
        <f>IFERROR(IF(AND(FQ$272=list!$D$3,'Box Calculation'!FQ$279&lt;&gt;"h",$E441&lt;&gt;0),0,IF(AND(FQ$273=list!$D$2,$E441&lt;&gt;0,TRUNC(VLOOKUP($E441,'Container Panel'!$B$41:$Z$100,$D441,0)/(VLOOKUP(FQ$276,UI!$A$12:$O$51,VLOOKUP(FQ$279,$B$276:$C$278,2,0),0)/1000))&gt;0),1,TRUNC(VLOOKUP($E441,'Container Panel'!$B$41:$Z$100,$D441,0)/(VLOOKUP(FQ$276,UI!$A$12:$O$51,VLOOKUP(FQ$279,$B$276:$C$278,2,0),0)/1000)))),"")</f>
        <v/>
      </c>
      <c r="FR441" s="145" t="str">
        <f>IFERROR(IF(AND(FR$272=list!$D$3,'Box Calculation'!FR$279&lt;&gt;"h",$E441&lt;&gt;0),0,IF(AND(FR$273=list!$D$2,$E441&lt;&gt;0,TRUNC(VLOOKUP($E441,'Container Panel'!$B$41:$Z$100,$D441,0)/(VLOOKUP(FR$276,UI!$A$12:$O$51,VLOOKUP(FR$279,$B$276:$C$278,2,0),0)/1000))&gt;0),1,TRUNC(VLOOKUP($E441,'Container Panel'!$B$41:$Z$100,$D441,0)/(VLOOKUP(FR$276,UI!$A$12:$O$51,VLOOKUP(FR$279,$B$276:$C$278,2,0),0)/1000)))),"")</f>
        <v/>
      </c>
      <c r="FS441" s="145" t="str">
        <f>IFERROR(IF(AND(FS$272=list!$D$3,'Box Calculation'!FS$279&lt;&gt;"h",$E441&lt;&gt;0),0,IF(AND(FS$273=list!$D$2,$E441&lt;&gt;0,TRUNC(VLOOKUP($E441,'Container Panel'!$B$41:$Z$100,$D441,0)/(VLOOKUP(FS$276,UI!$A$12:$O$51,VLOOKUP(FS$279,$B$276:$C$278,2,0),0)/1000))&gt;0),1,TRUNC(VLOOKUP($E441,'Container Panel'!$B$41:$Z$100,$D441,0)/(VLOOKUP(FS$276,UI!$A$12:$O$51,VLOOKUP(FS$279,$B$276:$C$278,2,0),0)/1000)))),"")</f>
        <v/>
      </c>
      <c r="FT441" s="145" t="str">
        <f>IFERROR(IF(AND(FT$272=list!$D$3,'Box Calculation'!FT$279&lt;&gt;"h",$E441&lt;&gt;0),0,IF(AND(FT$273=list!$D$2,$E441&lt;&gt;0,TRUNC(VLOOKUP($E441,'Container Panel'!$B$41:$Z$100,$D441,0)/(VLOOKUP(FT$276,UI!$A$12:$O$51,VLOOKUP(FT$279,$B$276:$C$278,2,0),0)/1000))&gt;0),1,TRUNC(VLOOKUP($E441,'Container Panel'!$B$41:$Z$100,$D441,0)/(VLOOKUP(FT$276,UI!$A$12:$O$51,VLOOKUP(FT$279,$B$276:$C$278,2,0),0)/1000)))),"")</f>
        <v/>
      </c>
      <c r="FU441" s="145" t="str">
        <f>IFERROR(IF(AND(FU$272=list!$D$3,'Box Calculation'!FU$279&lt;&gt;"h",$E441&lt;&gt;0),0,IF(AND(FU$273=list!$D$2,$E441&lt;&gt;0,TRUNC(VLOOKUP($E441,'Container Panel'!$B$41:$Z$100,$D441,0)/(VLOOKUP(FU$276,UI!$A$12:$O$51,VLOOKUP(FU$279,$B$276:$C$278,2,0),0)/1000))&gt;0),1,TRUNC(VLOOKUP($E441,'Container Panel'!$B$41:$Z$100,$D441,0)/(VLOOKUP(FU$276,UI!$A$12:$O$51,VLOOKUP(FU$279,$B$276:$C$278,2,0),0)/1000)))),"")</f>
        <v/>
      </c>
      <c r="FV441" s="145" t="str">
        <f>IFERROR(IF(AND(FV$272=list!$D$3,'Box Calculation'!FV$279&lt;&gt;"h",$E441&lt;&gt;0),0,IF(AND(FV$273=list!$D$2,$E441&lt;&gt;0,TRUNC(VLOOKUP($E441,'Container Panel'!$B$41:$Z$100,$D441,0)/(VLOOKUP(FV$276,UI!$A$12:$O$51,VLOOKUP(FV$279,$B$276:$C$278,2,0),0)/1000))&gt;0),1,TRUNC(VLOOKUP($E441,'Container Panel'!$B$41:$Z$100,$D441,0)/(VLOOKUP(FV$276,UI!$A$12:$O$51,VLOOKUP(FV$279,$B$276:$C$278,2,0),0)/1000)))),"")</f>
        <v/>
      </c>
      <c r="FW441" s="145" t="str">
        <f>IFERROR(IF(AND(FW$272=list!$D$3,'Box Calculation'!FW$279&lt;&gt;"h",$E441&lt;&gt;0),0,IF(AND(FW$273=list!$D$2,$E441&lt;&gt;0,TRUNC(VLOOKUP($E441,'Container Panel'!$B$41:$Z$100,$D441,0)/(VLOOKUP(FW$276,UI!$A$12:$O$51,VLOOKUP(FW$279,$B$276:$C$278,2,0),0)/1000))&gt;0),1,TRUNC(VLOOKUP($E441,'Container Panel'!$B$41:$Z$100,$D441,0)/(VLOOKUP(FW$276,UI!$A$12:$O$51,VLOOKUP(FW$279,$B$276:$C$278,2,0),0)/1000)))),"")</f>
        <v/>
      </c>
      <c r="FX441" s="145" t="str">
        <f>IFERROR(IF(AND(FX$272=list!$D$3,'Box Calculation'!FX$279&lt;&gt;"h",$E441&lt;&gt;0),0,IF(AND(FX$273=list!$D$2,$E441&lt;&gt;0,TRUNC(VLOOKUP($E441,'Container Panel'!$B$41:$Z$100,$D441,0)/(VLOOKUP(FX$276,UI!$A$12:$O$51,VLOOKUP(FX$279,$B$276:$C$278,2,0),0)/1000))&gt;0),1,TRUNC(VLOOKUP($E441,'Container Panel'!$B$41:$Z$100,$D441,0)/(VLOOKUP(FX$276,UI!$A$12:$O$51,VLOOKUP(FX$279,$B$276:$C$278,2,0),0)/1000)))),"")</f>
        <v/>
      </c>
      <c r="FY441" s="145" t="str">
        <f>IFERROR(IF(AND(FY$272=list!$D$3,'Box Calculation'!FY$279&lt;&gt;"h",$E441&lt;&gt;0),0,IF(AND(FY$273=list!$D$2,$E441&lt;&gt;0,TRUNC(VLOOKUP($E441,'Container Panel'!$B$41:$Z$100,$D441,0)/(VLOOKUP(FY$276,UI!$A$12:$O$51,VLOOKUP(FY$279,$B$276:$C$278,2,0),0)/1000))&gt;0),1,TRUNC(VLOOKUP($E441,'Container Panel'!$B$41:$Z$100,$D441,0)/(VLOOKUP(FY$276,UI!$A$12:$O$51,VLOOKUP(FY$279,$B$276:$C$278,2,0),0)/1000)))),"")</f>
        <v/>
      </c>
      <c r="FZ441" s="145" t="str">
        <f>IFERROR(IF(AND(FZ$272=list!$D$3,'Box Calculation'!FZ$279&lt;&gt;"h",$E441&lt;&gt;0),0,IF(AND(FZ$273=list!$D$2,$E441&lt;&gt;0,TRUNC(VLOOKUP($E441,'Container Panel'!$B$41:$Z$100,$D441,0)/(VLOOKUP(FZ$276,UI!$A$12:$O$51,VLOOKUP(FZ$279,$B$276:$C$278,2,0),0)/1000))&gt;0),1,TRUNC(VLOOKUP($E441,'Container Panel'!$B$41:$Z$100,$D441,0)/(VLOOKUP(FZ$276,UI!$A$12:$O$51,VLOOKUP(FZ$279,$B$276:$C$278,2,0),0)/1000)))),"")</f>
        <v/>
      </c>
      <c r="GA441" s="145" t="str">
        <f>IFERROR(IF(AND(GA$272=list!$D$3,'Box Calculation'!GA$279&lt;&gt;"h",$E441&lt;&gt;0),0,IF(AND(GA$273=list!$D$2,$E441&lt;&gt;0,TRUNC(VLOOKUP($E441,'Container Panel'!$B$41:$Z$100,$D441,0)/(VLOOKUP(GA$276,UI!$A$12:$O$51,VLOOKUP(GA$279,$B$276:$C$278,2,0),0)/1000))&gt;0),1,TRUNC(VLOOKUP($E441,'Container Panel'!$B$41:$Z$100,$D441,0)/(VLOOKUP(GA$276,UI!$A$12:$O$51,VLOOKUP(GA$279,$B$276:$C$278,2,0),0)/1000)))),"")</f>
        <v/>
      </c>
      <c r="GB441" s="145" t="str">
        <f>IFERROR(IF(AND(GB$272=list!$D$3,'Box Calculation'!GB$279&lt;&gt;"h",$E441&lt;&gt;0),0,IF(AND(GB$273=list!$D$2,$E441&lt;&gt;0,TRUNC(VLOOKUP($E441,'Container Panel'!$B$41:$Z$100,$D441,0)/(VLOOKUP(GB$276,UI!$A$12:$O$51,VLOOKUP(GB$279,$B$276:$C$278,2,0),0)/1000))&gt;0),1,TRUNC(VLOOKUP($E441,'Container Panel'!$B$41:$Z$100,$D441,0)/(VLOOKUP(GB$276,UI!$A$12:$O$51,VLOOKUP(GB$279,$B$276:$C$278,2,0),0)/1000)))),"")</f>
        <v/>
      </c>
      <c r="GC441" s="145" t="str">
        <f>IFERROR(IF(AND(GC$272=list!$D$3,'Box Calculation'!GC$279&lt;&gt;"h",$E441&lt;&gt;0),0,IF(AND(GC$273=list!$D$2,$E441&lt;&gt;0,TRUNC(VLOOKUP($E441,'Container Panel'!$B$41:$Z$100,$D441,0)/(VLOOKUP(GC$276,UI!$A$12:$O$51,VLOOKUP(GC$279,$B$276:$C$278,2,0),0)/1000))&gt;0),1,TRUNC(VLOOKUP($E441,'Container Panel'!$B$41:$Z$100,$D441,0)/(VLOOKUP(GC$276,UI!$A$12:$O$51,VLOOKUP(GC$279,$B$276:$C$278,2,0),0)/1000)))),"")</f>
        <v/>
      </c>
      <c r="GD441" s="145" t="str">
        <f>IFERROR(IF(AND(GD$272=list!$D$3,'Box Calculation'!GD$279&lt;&gt;"h",$E441&lt;&gt;0),0,IF(AND(GD$273=list!$D$2,$E441&lt;&gt;0,TRUNC(VLOOKUP($E441,'Container Panel'!$B$41:$Z$100,$D441,0)/(VLOOKUP(GD$276,UI!$A$12:$O$51,VLOOKUP(GD$279,$B$276:$C$278,2,0),0)/1000))&gt;0),1,TRUNC(VLOOKUP($E441,'Container Panel'!$B$41:$Z$100,$D441,0)/(VLOOKUP(GD$276,UI!$A$12:$O$51,VLOOKUP(GD$279,$B$276:$C$278,2,0),0)/1000)))),"")</f>
        <v/>
      </c>
      <c r="GE441" s="145" t="str">
        <f>IFERROR(IF(AND(GE$272=list!$D$3,'Box Calculation'!GE$279&lt;&gt;"h",$E441&lt;&gt;0),0,IF(AND(GE$273=list!$D$2,$E441&lt;&gt;0,TRUNC(VLOOKUP($E441,'Container Panel'!$B$41:$Z$100,$D441,0)/(VLOOKUP(GE$276,UI!$A$12:$O$51,VLOOKUP(GE$279,$B$276:$C$278,2,0),0)/1000))&gt;0),1,TRUNC(VLOOKUP($E441,'Container Panel'!$B$41:$Z$100,$D441,0)/(VLOOKUP(GE$276,UI!$A$12:$O$51,VLOOKUP(GE$279,$B$276:$C$278,2,0),0)/1000)))),"")</f>
        <v/>
      </c>
      <c r="GF441" s="145" t="str">
        <f>IFERROR(IF(AND(GF$272=list!$D$3,'Box Calculation'!GF$279&lt;&gt;"h",$E441&lt;&gt;0),0,IF(AND(GF$273=list!$D$2,$E441&lt;&gt;0,TRUNC(VLOOKUP($E441,'Container Panel'!$B$41:$Z$100,$D441,0)/(VLOOKUP(GF$276,UI!$A$12:$O$51,VLOOKUP(GF$279,$B$276:$C$278,2,0),0)/1000))&gt;0),1,TRUNC(VLOOKUP($E441,'Container Panel'!$B$41:$Z$100,$D441,0)/(VLOOKUP(GF$276,UI!$A$12:$O$51,VLOOKUP(GF$279,$B$276:$C$278,2,0),0)/1000)))),"")</f>
        <v/>
      </c>
      <c r="GG441" s="145" t="str">
        <f>IFERROR(IF(AND(GG$272=list!$D$3,'Box Calculation'!GG$279&lt;&gt;"h",$E441&lt;&gt;0),0,IF(AND(GG$273=list!$D$2,$E441&lt;&gt;0,TRUNC(VLOOKUP($E441,'Container Panel'!$B$41:$Z$100,$D441,0)/(VLOOKUP(GG$276,UI!$A$12:$O$51,VLOOKUP(GG$279,$B$276:$C$278,2,0),0)/1000))&gt;0),1,TRUNC(VLOOKUP($E441,'Container Panel'!$B$41:$Z$100,$D441,0)/(VLOOKUP(GG$276,UI!$A$12:$O$51,VLOOKUP(GG$279,$B$276:$C$278,2,0),0)/1000)))),"")</f>
        <v/>
      </c>
      <c r="GH441" s="145" t="str">
        <f>IFERROR(IF(AND(GH$272=list!$D$3,'Box Calculation'!GH$279&lt;&gt;"h",$E441&lt;&gt;0),0,IF(AND(GH$273=list!$D$2,$E441&lt;&gt;0,TRUNC(VLOOKUP($E441,'Container Panel'!$B$41:$Z$100,$D441,0)/(VLOOKUP(GH$276,UI!$A$12:$O$51,VLOOKUP(GH$279,$B$276:$C$278,2,0),0)/1000))&gt;0),1,TRUNC(VLOOKUP($E441,'Container Panel'!$B$41:$Z$100,$D441,0)/(VLOOKUP(GH$276,UI!$A$12:$O$51,VLOOKUP(GH$279,$B$276:$C$278,2,0),0)/1000)))),"")</f>
        <v/>
      </c>
      <c r="GI441" s="145" t="str">
        <f>IFERROR(IF(AND(GI$272=list!$D$3,'Box Calculation'!GI$279&lt;&gt;"h",$E441&lt;&gt;0),0,IF(AND(GI$273=list!$D$2,$E441&lt;&gt;0,TRUNC(VLOOKUP($E441,'Container Panel'!$B$41:$Z$100,$D441,0)/(VLOOKUP(GI$276,UI!$A$12:$O$51,VLOOKUP(GI$279,$B$276:$C$278,2,0),0)/1000))&gt;0),1,TRUNC(VLOOKUP($E441,'Container Panel'!$B$41:$Z$100,$D441,0)/(VLOOKUP(GI$276,UI!$A$12:$O$51,VLOOKUP(GI$279,$B$276:$C$278,2,0),0)/1000)))),"")</f>
        <v/>
      </c>
      <c r="GJ441" s="145" t="str">
        <f>IFERROR(IF(AND(GJ$272=list!$D$3,'Box Calculation'!GJ$279&lt;&gt;"h",$E441&lt;&gt;0),0,IF(AND(GJ$273=list!$D$2,$E441&lt;&gt;0,TRUNC(VLOOKUP($E441,'Container Panel'!$B$41:$Z$100,$D441,0)/(VLOOKUP(GJ$276,UI!$A$12:$O$51,VLOOKUP(GJ$279,$B$276:$C$278,2,0),0)/1000))&gt;0),1,TRUNC(VLOOKUP($E441,'Container Panel'!$B$41:$Z$100,$D441,0)/(VLOOKUP(GJ$276,UI!$A$12:$O$51,VLOOKUP(GJ$279,$B$276:$C$278,2,0),0)/1000)))),"")</f>
        <v/>
      </c>
      <c r="GK441" s="145" t="str">
        <f>IFERROR(IF(AND(GK$272=list!$D$3,'Box Calculation'!GK$279&lt;&gt;"h",$E441&lt;&gt;0),0,IF(AND(GK$273=list!$D$2,$E441&lt;&gt;0,TRUNC(VLOOKUP($E441,'Container Panel'!$B$41:$Z$100,$D441,0)/(VLOOKUP(GK$276,UI!$A$12:$O$51,VLOOKUP(GK$279,$B$276:$C$278,2,0),0)/1000))&gt;0),1,TRUNC(VLOOKUP($E441,'Container Panel'!$B$41:$Z$100,$D441,0)/(VLOOKUP(GK$276,UI!$A$12:$O$51,VLOOKUP(GK$279,$B$276:$C$278,2,0),0)/1000)))),"")</f>
        <v/>
      </c>
      <c r="GL441" s="145" t="str">
        <f>IFERROR(IF(AND(GL$272=list!$D$3,'Box Calculation'!GL$279&lt;&gt;"h",$E441&lt;&gt;0),0,IF(AND(GL$273=list!$D$2,$E441&lt;&gt;0,TRUNC(VLOOKUP($E441,'Container Panel'!$B$41:$Z$100,$D441,0)/(VLOOKUP(GL$276,UI!$A$12:$O$51,VLOOKUP(GL$279,$B$276:$C$278,2,0),0)/1000))&gt;0),1,TRUNC(VLOOKUP($E441,'Container Panel'!$B$41:$Z$100,$D441,0)/(VLOOKUP(GL$276,UI!$A$12:$O$51,VLOOKUP(GL$279,$B$276:$C$278,2,0),0)/1000)))),"")</f>
        <v/>
      </c>
      <c r="GM441" s="145" t="str">
        <f>IFERROR(IF(AND(GM$272=list!$D$3,'Box Calculation'!GM$279&lt;&gt;"h",$E441&lt;&gt;0),0,IF(AND(GM$273=list!$D$2,$E441&lt;&gt;0,TRUNC(VLOOKUP($E441,'Container Panel'!$B$41:$Z$100,$D441,0)/(VLOOKUP(GM$276,UI!$A$12:$O$51,VLOOKUP(GM$279,$B$276:$C$278,2,0),0)/1000))&gt;0),1,TRUNC(VLOOKUP($E441,'Container Panel'!$B$41:$Z$100,$D441,0)/(VLOOKUP(GM$276,UI!$A$12:$O$51,VLOOKUP(GM$279,$B$276:$C$278,2,0),0)/1000)))),"")</f>
        <v/>
      </c>
      <c r="GN441" s="145" t="str">
        <f>IFERROR(IF(AND(GN$272=list!$D$3,'Box Calculation'!GN$279&lt;&gt;"h",$E441&lt;&gt;0),0,IF(AND(GN$273=list!$D$2,$E441&lt;&gt;0,TRUNC(VLOOKUP($E441,'Container Panel'!$B$41:$Z$100,$D441,0)/(VLOOKUP(GN$276,UI!$A$12:$O$51,VLOOKUP(GN$279,$B$276:$C$278,2,0),0)/1000))&gt;0),1,TRUNC(VLOOKUP($E441,'Container Panel'!$B$41:$Z$100,$D441,0)/(VLOOKUP(GN$276,UI!$A$12:$O$51,VLOOKUP(GN$279,$B$276:$C$278,2,0),0)/1000)))),"")</f>
        <v/>
      </c>
      <c r="GO441" s="145" t="str">
        <f>IFERROR(IF(AND(GO$272=list!$D$3,'Box Calculation'!GO$279&lt;&gt;"h",$E441&lt;&gt;0),0,IF(AND(GO$273=list!$D$2,$E441&lt;&gt;0,TRUNC(VLOOKUP($E441,'Container Panel'!$B$41:$Z$100,$D441,0)/(VLOOKUP(GO$276,UI!$A$12:$O$51,VLOOKUP(GO$279,$B$276:$C$278,2,0),0)/1000))&gt;0),1,TRUNC(VLOOKUP($E441,'Container Panel'!$B$41:$Z$100,$D441,0)/(VLOOKUP(GO$276,UI!$A$12:$O$51,VLOOKUP(GO$279,$B$276:$C$278,2,0),0)/1000)))),"")</f>
        <v/>
      </c>
      <c r="GP441" s="145" t="str">
        <f>IFERROR(IF(AND(GP$272=list!$D$3,'Box Calculation'!GP$279&lt;&gt;"h",$E441&lt;&gt;0),0,IF(AND(GP$273=list!$D$2,$E441&lt;&gt;0,TRUNC(VLOOKUP($E441,'Container Panel'!$B$41:$Z$100,$D441,0)/(VLOOKUP(GP$276,UI!$A$12:$O$51,VLOOKUP(GP$279,$B$276:$C$278,2,0),0)/1000))&gt;0),1,TRUNC(VLOOKUP($E441,'Container Panel'!$B$41:$Z$100,$D441,0)/(VLOOKUP(GP$276,UI!$A$12:$O$51,VLOOKUP(GP$279,$B$276:$C$278,2,0),0)/1000)))),"")</f>
        <v/>
      </c>
      <c r="GQ441" s="145" t="str">
        <f>IFERROR(IF(AND(GQ$272=list!$D$3,'Box Calculation'!GQ$279&lt;&gt;"h",$E441&lt;&gt;0),0,IF(AND(GQ$273=list!$D$2,$E441&lt;&gt;0,TRUNC(VLOOKUP($E441,'Container Panel'!$B$41:$Z$100,$D441,0)/(VLOOKUP(GQ$276,UI!$A$12:$O$51,VLOOKUP(GQ$279,$B$276:$C$278,2,0),0)/1000))&gt;0),1,TRUNC(VLOOKUP($E441,'Container Panel'!$B$41:$Z$100,$D441,0)/(VLOOKUP(GQ$276,UI!$A$12:$O$51,VLOOKUP(GQ$279,$B$276:$C$278,2,0),0)/1000)))),"")</f>
        <v/>
      </c>
      <c r="GR441" s="145" t="str">
        <f>IFERROR(IF(AND(GR$272=list!$D$3,'Box Calculation'!GR$279&lt;&gt;"h",$E441&lt;&gt;0),0,IF(AND(GR$273=list!$D$2,$E441&lt;&gt;0,TRUNC(VLOOKUP($E441,'Container Panel'!$B$41:$Z$100,$D441,0)/(VLOOKUP(GR$276,UI!$A$12:$O$51,VLOOKUP(GR$279,$B$276:$C$278,2,0),0)/1000))&gt;0),1,TRUNC(VLOOKUP($E441,'Container Panel'!$B$41:$Z$100,$D441,0)/(VLOOKUP(GR$276,UI!$A$12:$O$51,VLOOKUP(GR$279,$B$276:$C$278,2,0),0)/1000)))),"")</f>
        <v/>
      </c>
      <c r="GS441" s="145" t="str">
        <f>IFERROR(IF(AND(GS$272=list!$D$3,'Box Calculation'!GS$279&lt;&gt;"h",$E441&lt;&gt;0),0,IF(AND(GS$273=list!$D$2,$E441&lt;&gt;0,TRUNC(VLOOKUP($E441,'Container Panel'!$B$41:$Z$100,$D441,0)/(VLOOKUP(GS$276,UI!$A$12:$O$51,VLOOKUP(GS$279,$B$276:$C$278,2,0),0)/1000))&gt;0),1,TRUNC(VLOOKUP($E441,'Container Panel'!$B$41:$Z$100,$D441,0)/(VLOOKUP(GS$276,UI!$A$12:$O$51,VLOOKUP(GS$279,$B$276:$C$278,2,0),0)/1000)))),"")</f>
        <v/>
      </c>
      <c r="GT441" s="145" t="str">
        <f>IFERROR(IF(AND(GT$272=list!$D$3,'Box Calculation'!GT$279&lt;&gt;"h",$E441&lt;&gt;0),0,IF(AND(GT$273=list!$D$2,$E441&lt;&gt;0,TRUNC(VLOOKUP($E441,'Container Panel'!$B$41:$Z$100,$D441,0)/(VLOOKUP(GT$276,UI!$A$12:$O$51,VLOOKUP(GT$279,$B$276:$C$278,2,0),0)/1000))&gt;0),1,TRUNC(VLOOKUP($E441,'Container Panel'!$B$41:$Z$100,$D441,0)/(VLOOKUP(GT$276,UI!$A$12:$O$51,VLOOKUP(GT$279,$B$276:$C$278,2,0),0)/1000)))),"")</f>
        <v/>
      </c>
      <c r="GU441" s="145" t="str">
        <f>IFERROR(IF(AND(GU$272=list!$D$3,'Box Calculation'!GU$279&lt;&gt;"h",$E441&lt;&gt;0),0,IF(AND(GU$273=list!$D$2,$E441&lt;&gt;0,TRUNC(VLOOKUP($E441,'Container Panel'!$B$41:$Z$100,$D441,0)/(VLOOKUP(GU$276,UI!$A$12:$O$51,VLOOKUP(GU$279,$B$276:$C$278,2,0),0)/1000))&gt;0),1,TRUNC(VLOOKUP($E441,'Container Panel'!$B$41:$Z$100,$D441,0)/(VLOOKUP(GU$276,UI!$A$12:$O$51,VLOOKUP(GU$279,$B$276:$C$278,2,0),0)/1000)))),"")</f>
        <v/>
      </c>
      <c r="GV441" s="145" t="str">
        <f>IFERROR(IF(AND(GV$272=list!$D$3,'Box Calculation'!GV$279&lt;&gt;"h",$E441&lt;&gt;0),0,IF(AND(GV$273=list!$D$2,$E441&lt;&gt;0,TRUNC(VLOOKUP($E441,'Container Panel'!$B$41:$Z$100,$D441,0)/(VLOOKUP(GV$276,UI!$A$12:$O$51,VLOOKUP(GV$279,$B$276:$C$278,2,0),0)/1000))&gt;0),1,TRUNC(VLOOKUP($E441,'Container Panel'!$B$41:$Z$100,$D441,0)/(VLOOKUP(GV$276,UI!$A$12:$O$51,VLOOKUP(GV$279,$B$276:$C$278,2,0),0)/1000)))),"")</f>
        <v/>
      </c>
      <c r="GW441" s="145" t="str">
        <f>IFERROR(IF(AND(GW$272=list!$D$3,'Box Calculation'!GW$279&lt;&gt;"h",$E441&lt;&gt;0),0,IF(AND(GW$273=list!$D$2,$E441&lt;&gt;0,TRUNC(VLOOKUP($E441,'Container Panel'!$B$41:$Z$100,$D441,0)/(VLOOKUP(GW$276,UI!$A$12:$O$51,VLOOKUP(GW$279,$B$276:$C$278,2,0),0)/1000))&gt;0),1,TRUNC(VLOOKUP($E441,'Container Panel'!$B$41:$Z$100,$D441,0)/(VLOOKUP(GW$276,UI!$A$12:$O$51,VLOOKUP(GW$279,$B$276:$C$278,2,0),0)/1000)))),"")</f>
        <v/>
      </c>
      <c r="GX441" s="145" t="str">
        <f>IFERROR(IF(AND(GX$272=list!$D$3,'Box Calculation'!GX$279&lt;&gt;"h",$E441&lt;&gt;0),0,IF(AND(GX$273=list!$D$2,$E441&lt;&gt;0,TRUNC(VLOOKUP($E441,'Container Panel'!$B$41:$Z$100,$D441,0)/(VLOOKUP(GX$276,UI!$A$12:$O$51,VLOOKUP(GX$279,$B$276:$C$278,2,0),0)/1000))&gt;0),1,TRUNC(VLOOKUP($E441,'Container Panel'!$B$41:$Z$100,$D441,0)/(VLOOKUP(GX$276,UI!$A$12:$O$51,VLOOKUP(GX$279,$B$276:$C$278,2,0),0)/1000)))),"")</f>
        <v/>
      </c>
      <c r="GY441" s="145" t="str">
        <f>IFERROR(IF(AND(GY$272=list!$D$3,'Box Calculation'!GY$279&lt;&gt;"h",$E441&lt;&gt;0),0,IF(AND(GY$273=list!$D$2,$E441&lt;&gt;0,TRUNC(VLOOKUP($E441,'Container Panel'!$B$41:$Z$100,$D441,0)/(VLOOKUP(GY$276,UI!$A$12:$O$51,VLOOKUP(GY$279,$B$276:$C$278,2,0),0)/1000))&gt;0),1,TRUNC(VLOOKUP($E441,'Container Panel'!$B$41:$Z$100,$D441,0)/(VLOOKUP(GY$276,UI!$A$12:$O$51,VLOOKUP(GY$279,$B$276:$C$278,2,0),0)/1000)))),"")</f>
        <v/>
      </c>
      <c r="GZ441" s="145" t="str">
        <f>IFERROR(IF(AND(GZ$272=list!$D$3,'Box Calculation'!GZ$279&lt;&gt;"h",$E441&lt;&gt;0),0,IF(AND(GZ$273=list!$D$2,$E441&lt;&gt;0,TRUNC(VLOOKUP($E441,'Container Panel'!$B$41:$Z$100,$D441,0)/(VLOOKUP(GZ$276,UI!$A$12:$O$51,VLOOKUP(GZ$279,$B$276:$C$278,2,0),0)/1000))&gt;0),1,TRUNC(VLOOKUP($E441,'Container Panel'!$B$41:$Z$100,$D441,0)/(VLOOKUP(GZ$276,UI!$A$12:$O$51,VLOOKUP(GZ$279,$B$276:$C$278,2,0),0)/1000)))),"")</f>
        <v/>
      </c>
      <c r="HA441" s="145" t="str">
        <f>IFERROR(IF(AND(HA$272=list!$D$3,'Box Calculation'!HA$279&lt;&gt;"h",$E441&lt;&gt;0),0,IF(AND(HA$273=list!$D$2,$E441&lt;&gt;0,TRUNC(VLOOKUP($E441,'Container Panel'!$B$41:$Z$100,$D441,0)/(VLOOKUP(HA$276,UI!$A$12:$O$51,VLOOKUP(HA$279,$B$276:$C$278,2,0),0)/1000))&gt;0),1,TRUNC(VLOOKUP($E441,'Container Panel'!$B$41:$Z$100,$D441,0)/(VLOOKUP(HA$276,UI!$A$12:$O$51,VLOOKUP(HA$279,$B$276:$C$278,2,0),0)/1000)))),"")</f>
        <v/>
      </c>
      <c r="HB441" s="145" t="str">
        <f>IFERROR(IF(AND(HB$272=list!$D$3,'Box Calculation'!HB$279&lt;&gt;"h",$E441&lt;&gt;0),0,IF(AND(HB$273=list!$D$2,$E441&lt;&gt;0,TRUNC(VLOOKUP($E441,'Container Panel'!$B$41:$Z$100,$D441,0)/(VLOOKUP(HB$276,UI!$A$12:$O$51,VLOOKUP(HB$279,$B$276:$C$278,2,0),0)/1000))&gt;0),1,TRUNC(VLOOKUP($E441,'Container Panel'!$B$41:$Z$100,$D441,0)/(VLOOKUP(HB$276,UI!$A$12:$O$51,VLOOKUP(HB$279,$B$276:$C$278,2,0),0)/1000)))),"")</f>
        <v/>
      </c>
      <c r="HC441" s="145" t="str">
        <f>IFERROR(IF(AND(HC$272=list!$D$3,'Box Calculation'!HC$279&lt;&gt;"h",$E441&lt;&gt;0),0,IF(AND(HC$273=list!$D$2,$E441&lt;&gt;0,TRUNC(VLOOKUP($E441,'Container Panel'!$B$41:$Z$100,$D441,0)/(VLOOKUP(HC$276,UI!$A$12:$O$51,VLOOKUP(HC$279,$B$276:$C$278,2,0),0)/1000))&gt;0),1,TRUNC(VLOOKUP($E441,'Container Panel'!$B$41:$Z$100,$D441,0)/(VLOOKUP(HC$276,UI!$A$12:$O$51,VLOOKUP(HC$279,$B$276:$C$278,2,0),0)/1000)))),"")</f>
        <v/>
      </c>
      <c r="HD441" s="145" t="str">
        <f>IFERROR(IF(AND(HD$272=list!$D$3,'Box Calculation'!HD$279&lt;&gt;"h",$E441&lt;&gt;0),0,IF(AND(HD$273=list!$D$2,$E441&lt;&gt;0,TRUNC(VLOOKUP($E441,'Container Panel'!$B$41:$Z$100,$D441,0)/(VLOOKUP(HD$276,UI!$A$12:$O$51,VLOOKUP(HD$279,$B$276:$C$278,2,0),0)/1000))&gt;0),1,TRUNC(VLOOKUP($E441,'Container Panel'!$B$41:$Z$100,$D441,0)/(VLOOKUP(HD$276,UI!$A$12:$O$51,VLOOKUP(HD$279,$B$276:$C$278,2,0),0)/1000)))),"")</f>
        <v/>
      </c>
      <c r="HE441" s="145" t="str">
        <f>IFERROR(IF(AND(HE$272=list!$D$3,'Box Calculation'!HE$279&lt;&gt;"h",$E441&lt;&gt;0),0,IF(AND(HE$273=list!$D$2,$E441&lt;&gt;0,TRUNC(VLOOKUP($E441,'Container Panel'!$B$41:$Z$100,$D441,0)/(VLOOKUP(HE$276,UI!$A$12:$O$51,VLOOKUP(HE$279,$B$276:$C$278,2,0),0)/1000))&gt;0),1,TRUNC(VLOOKUP($E441,'Container Panel'!$B$41:$Z$100,$D441,0)/(VLOOKUP(HE$276,UI!$A$12:$O$51,VLOOKUP(HE$279,$B$276:$C$278,2,0),0)/1000)))),"")</f>
        <v/>
      </c>
      <c r="HF441" s="145" t="str">
        <f>IFERROR(IF(AND(HF$272=list!$D$3,'Box Calculation'!HF$279&lt;&gt;"h",$E441&lt;&gt;0),0,IF(AND(HF$273=list!$D$2,$E441&lt;&gt;0,TRUNC(VLOOKUP($E441,'Container Panel'!$B$41:$Z$100,$D441,0)/(VLOOKUP(HF$276,UI!$A$12:$O$51,VLOOKUP(HF$279,$B$276:$C$278,2,0),0)/1000))&gt;0),1,TRUNC(VLOOKUP($E441,'Container Panel'!$B$41:$Z$100,$D441,0)/(VLOOKUP(HF$276,UI!$A$12:$O$51,VLOOKUP(HF$279,$B$276:$C$278,2,0),0)/1000)))),"")</f>
        <v/>
      </c>
      <c r="HG441" s="145" t="str">
        <f>IFERROR(IF(AND(HG$272=list!$D$3,'Box Calculation'!HG$279&lt;&gt;"h",$E441&lt;&gt;0),0,IF(AND(HG$273=list!$D$2,$E441&lt;&gt;0,TRUNC(VLOOKUP($E441,'Container Panel'!$B$41:$Z$100,$D441,0)/(VLOOKUP(HG$276,UI!$A$12:$O$51,VLOOKUP(HG$279,$B$276:$C$278,2,0),0)/1000))&gt;0),1,TRUNC(VLOOKUP($E441,'Container Panel'!$B$41:$Z$100,$D441,0)/(VLOOKUP(HG$276,UI!$A$12:$O$51,VLOOKUP(HG$279,$B$276:$C$278,2,0),0)/1000)))),"")</f>
        <v/>
      </c>
      <c r="HH441" s="145" t="str">
        <f>IFERROR(IF(AND(HH$272=list!$D$3,'Box Calculation'!HH$279&lt;&gt;"h",$E441&lt;&gt;0),0,IF(AND(HH$273=list!$D$2,$E441&lt;&gt;0,TRUNC(VLOOKUP($E441,'Container Panel'!$B$41:$Z$100,$D441,0)/(VLOOKUP(HH$276,UI!$A$12:$O$51,VLOOKUP(HH$279,$B$276:$C$278,2,0),0)/1000))&gt;0),1,TRUNC(VLOOKUP($E441,'Container Panel'!$B$41:$Z$100,$D441,0)/(VLOOKUP(HH$276,UI!$A$12:$O$51,VLOOKUP(HH$279,$B$276:$C$278,2,0),0)/1000)))),"")</f>
        <v/>
      </c>
      <c r="HI441" s="145" t="str">
        <f>IFERROR(IF(AND(HI$272=list!$D$3,'Box Calculation'!HI$279&lt;&gt;"h",$E441&lt;&gt;0),0,IF(AND(HI$273=list!$D$2,$E441&lt;&gt;0,TRUNC(VLOOKUP($E441,'Container Panel'!$B$41:$Z$100,$D441,0)/(VLOOKUP(HI$276,UI!$A$12:$O$51,VLOOKUP(HI$279,$B$276:$C$278,2,0),0)/1000))&gt;0),1,TRUNC(VLOOKUP($E441,'Container Panel'!$B$41:$Z$100,$D441,0)/(VLOOKUP(HI$276,UI!$A$12:$O$51,VLOOKUP(HI$279,$B$276:$C$278,2,0),0)/1000)))),"")</f>
        <v/>
      </c>
      <c r="HJ441" s="145" t="str">
        <f>IFERROR(IF(AND(HJ$272=list!$D$3,'Box Calculation'!HJ$279&lt;&gt;"h",$E441&lt;&gt;0),0,IF(AND(HJ$273=list!$D$2,$E441&lt;&gt;0,TRUNC(VLOOKUP($E441,'Container Panel'!$B$41:$Z$100,$D441,0)/(VLOOKUP(HJ$276,UI!$A$12:$O$51,VLOOKUP(HJ$279,$B$276:$C$278,2,0),0)/1000))&gt;0),1,TRUNC(VLOOKUP($E441,'Container Panel'!$B$41:$Z$100,$D441,0)/(VLOOKUP(HJ$276,UI!$A$12:$O$51,VLOOKUP(HJ$279,$B$276:$C$278,2,0),0)/1000)))),"")</f>
        <v/>
      </c>
      <c r="HK441" s="145" t="str">
        <f>IFERROR(IF(AND(HK$272=list!$D$3,'Box Calculation'!HK$279&lt;&gt;"h",$E441&lt;&gt;0),0,IF(AND(HK$273=list!$D$2,$E441&lt;&gt;0,TRUNC(VLOOKUP($E441,'Container Panel'!$B$41:$Z$100,$D441,0)/(VLOOKUP(HK$276,UI!$A$12:$O$51,VLOOKUP(HK$279,$B$276:$C$278,2,0),0)/1000))&gt;0),1,TRUNC(VLOOKUP($E441,'Container Panel'!$B$41:$Z$100,$D441,0)/(VLOOKUP(HK$276,UI!$A$12:$O$51,VLOOKUP(HK$279,$B$276:$C$278,2,0),0)/1000)))),"")</f>
        <v/>
      </c>
      <c r="HL441" s="145" t="str">
        <f>IFERROR(IF(AND(HL$272=list!$D$3,'Box Calculation'!HL$279&lt;&gt;"h",$E441&lt;&gt;0),0,IF(AND(HL$273=list!$D$2,$E441&lt;&gt;0,TRUNC(VLOOKUP($E441,'Container Panel'!$B$41:$Z$100,$D441,0)/(VLOOKUP(HL$276,UI!$A$12:$O$51,VLOOKUP(HL$279,$B$276:$C$278,2,0),0)/1000))&gt;0),1,TRUNC(VLOOKUP($E441,'Container Panel'!$B$41:$Z$100,$D441,0)/(VLOOKUP(HL$276,UI!$A$12:$O$51,VLOOKUP(HL$279,$B$276:$C$278,2,0),0)/1000)))),"")</f>
        <v/>
      </c>
      <c r="HM441" s="145" t="str">
        <f>IFERROR(IF(AND(HM$272=list!$D$3,'Box Calculation'!HM$279&lt;&gt;"h",$E441&lt;&gt;0),0,IF(AND(HM$273=list!$D$2,$E441&lt;&gt;0,TRUNC(VLOOKUP($E441,'Container Panel'!$B$41:$Z$100,$D441,0)/(VLOOKUP(HM$276,UI!$A$12:$O$51,VLOOKUP(HM$279,$B$276:$C$278,2,0),0)/1000))&gt;0),1,TRUNC(VLOOKUP($E441,'Container Panel'!$B$41:$Z$100,$D441,0)/(VLOOKUP(HM$276,UI!$A$12:$O$51,VLOOKUP(HM$279,$B$276:$C$278,2,0),0)/1000)))),"")</f>
        <v/>
      </c>
      <c r="HN441" s="145" t="str">
        <f>IFERROR(IF(AND(HN$272=list!$D$3,'Box Calculation'!HN$279&lt;&gt;"h",$E441&lt;&gt;0),0,IF(AND(HN$273=list!$D$2,$E441&lt;&gt;0,TRUNC(VLOOKUP($E441,'Container Panel'!$B$41:$Z$100,$D441,0)/(VLOOKUP(HN$276,UI!$A$12:$O$51,VLOOKUP(HN$279,$B$276:$C$278,2,0),0)/1000))&gt;0),1,TRUNC(VLOOKUP($E441,'Container Panel'!$B$41:$Z$100,$D441,0)/(VLOOKUP(HN$276,UI!$A$12:$O$51,VLOOKUP(HN$279,$B$276:$C$278,2,0),0)/1000)))),"")</f>
        <v/>
      </c>
      <c r="HO441" s="145" t="str">
        <f>IFERROR(IF(AND(HO$272=list!$D$3,'Box Calculation'!HO$279&lt;&gt;"h",$E441&lt;&gt;0),0,IF(AND(HO$273=list!$D$2,$E441&lt;&gt;0,TRUNC(VLOOKUP($E441,'Container Panel'!$B$41:$Z$100,$D441,0)/(VLOOKUP(HO$276,UI!$A$12:$O$51,VLOOKUP(HO$279,$B$276:$C$278,2,0),0)/1000))&gt;0),1,TRUNC(VLOOKUP($E441,'Container Panel'!$B$41:$Z$100,$D441,0)/(VLOOKUP(HO$276,UI!$A$12:$O$51,VLOOKUP(HO$279,$B$276:$C$278,2,0),0)/1000)))),"")</f>
        <v/>
      </c>
      <c r="HP441" s="145" t="str">
        <f>IFERROR(IF(AND(HP$272=list!$D$3,'Box Calculation'!HP$279&lt;&gt;"h",$E441&lt;&gt;0),0,IF(AND(HP$273=list!$D$2,$E441&lt;&gt;0,TRUNC(VLOOKUP($E441,'Container Panel'!$B$41:$Z$100,$D441,0)/(VLOOKUP(HP$276,UI!$A$12:$O$51,VLOOKUP(HP$279,$B$276:$C$278,2,0),0)/1000))&gt;0),1,TRUNC(VLOOKUP($E441,'Container Panel'!$B$41:$Z$100,$D441,0)/(VLOOKUP(HP$276,UI!$A$12:$O$51,VLOOKUP(HP$279,$B$276:$C$278,2,0),0)/1000)))),"")</f>
        <v/>
      </c>
      <c r="HQ441" s="145" t="str">
        <f>IFERROR(IF(AND(HQ$272=list!$D$3,'Box Calculation'!HQ$279&lt;&gt;"h",$E441&lt;&gt;0),0,IF(AND(HQ$273=list!$D$2,$E441&lt;&gt;0,TRUNC(VLOOKUP($E441,'Container Panel'!$B$41:$Z$100,$D441,0)/(VLOOKUP(HQ$276,UI!$A$12:$O$51,VLOOKUP(HQ$279,$B$276:$C$278,2,0),0)/1000))&gt;0),1,TRUNC(VLOOKUP($E441,'Container Panel'!$B$41:$Z$100,$D441,0)/(VLOOKUP(HQ$276,UI!$A$12:$O$51,VLOOKUP(HQ$279,$B$276:$C$278,2,0),0)/1000)))),"")</f>
        <v/>
      </c>
      <c r="HR441" s="145" t="str">
        <f>IFERROR(IF(AND(HR$272=list!$D$3,'Box Calculation'!HR$279&lt;&gt;"h",$E441&lt;&gt;0),0,IF(AND(HR$273=list!$D$2,$E441&lt;&gt;0,TRUNC(VLOOKUP($E441,'Container Panel'!$B$41:$Z$100,$D441,0)/(VLOOKUP(HR$276,UI!$A$12:$O$51,VLOOKUP(HR$279,$B$276:$C$278,2,0),0)/1000))&gt;0),1,TRUNC(VLOOKUP($E441,'Container Panel'!$B$41:$Z$100,$D441,0)/(VLOOKUP(HR$276,UI!$A$12:$O$51,VLOOKUP(HR$279,$B$276:$C$278,2,0),0)/1000)))),"")</f>
        <v/>
      </c>
      <c r="HS441" s="145" t="str">
        <f>IFERROR(IF(AND(HS$272=list!$D$3,'Box Calculation'!HS$279&lt;&gt;"h",$E441&lt;&gt;0),0,IF(AND(HS$273=list!$D$2,$E441&lt;&gt;0,TRUNC(VLOOKUP($E441,'Container Panel'!$B$41:$Z$100,$D441,0)/(VLOOKUP(HS$276,UI!$A$12:$O$51,VLOOKUP(HS$279,$B$276:$C$278,2,0),0)/1000))&gt;0),1,TRUNC(VLOOKUP($E441,'Container Panel'!$B$41:$Z$100,$D441,0)/(VLOOKUP(HS$276,UI!$A$12:$O$51,VLOOKUP(HS$279,$B$276:$C$278,2,0),0)/1000)))),"")</f>
        <v/>
      </c>
      <c r="HT441" s="145" t="str">
        <f>IFERROR(IF(AND(HT$272=list!$D$3,'Box Calculation'!HT$279&lt;&gt;"h",$E441&lt;&gt;0),0,IF(AND(HT$273=list!$D$2,$E441&lt;&gt;0,TRUNC(VLOOKUP($E441,'Container Panel'!$B$41:$Z$100,$D441,0)/(VLOOKUP(HT$276,UI!$A$12:$O$51,VLOOKUP(HT$279,$B$276:$C$278,2,0),0)/1000))&gt;0),1,TRUNC(VLOOKUP($E441,'Container Panel'!$B$41:$Z$100,$D441,0)/(VLOOKUP(HT$276,UI!$A$12:$O$51,VLOOKUP(HT$279,$B$276:$C$278,2,0),0)/1000)))),"")</f>
        <v/>
      </c>
      <c r="HU441" s="145" t="str">
        <f>IFERROR(IF(AND(HU$272=list!$D$3,'Box Calculation'!HU$279&lt;&gt;"h",$E441&lt;&gt;0),0,IF(AND(HU$273=list!$D$2,$E441&lt;&gt;0,TRUNC(VLOOKUP($E441,'Container Panel'!$B$41:$Z$100,$D441,0)/(VLOOKUP(HU$276,UI!$A$12:$O$51,VLOOKUP(HU$279,$B$276:$C$278,2,0),0)/1000))&gt;0),1,TRUNC(VLOOKUP($E441,'Container Panel'!$B$41:$Z$100,$D441,0)/(VLOOKUP(HU$276,UI!$A$12:$O$51,VLOOKUP(HU$279,$B$276:$C$278,2,0),0)/1000)))),"")</f>
        <v/>
      </c>
      <c r="HV441" s="145" t="str">
        <f>IFERROR(IF(AND(HV$272=list!$D$3,'Box Calculation'!HV$279&lt;&gt;"h",$E441&lt;&gt;0),0,IF(AND(HV$273=list!$D$2,$E441&lt;&gt;0,TRUNC(VLOOKUP($E441,'Container Panel'!$B$41:$Z$100,$D441,0)/(VLOOKUP(HV$276,UI!$A$12:$O$51,VLOOKUP(HV$279,$B$276:$C$278,2,0),0)/1000))&gt;0),1,TRUNC(VLOOKUP($E441,'Container Panel'!$B$41:$Z$100,$D441,0)/(VLOOKUP(HV$276,UI!$A$12:$O$51,VLOOKUP(HV$279,$B$276:$C$278,2,0),0)/1000)))),"")</f>
        <v/>
      </c>
      <c r="HW441" s="145" t="str">
        <f>IFERROR(IF(AND(HW$272=list!$D$3,'Box Calculation'!HW$279&lt;&gt;"h",$E441&lt;&gt;0),0,IF(AND(HW$273=list!$D$2,$E441&lt;&gt;0,TRUNC(VLOOKUP($E441,'Container Panel'!$B$41:$Z$100,$D441,0)/(VLOOKUP(HW$276,UI!$A$12:$O$51,VLOOKUP(HW$279,$B$276:$C$278,2,0),0)/1000))&gt;0),1,TRUNC(VLOOKUP($E441,'Container Panel'!$B$41:$Z$100,$D441,0)/(VLOOKUP(HW$276,UI!$A$12:$O$51,VLOOKUP(HW$279,$B$276:$C$278,2,0),0)/1000)))),"")</f>
        <v/>
      </c>
      <c r="HX441" s="145" t="str">
        <f>IFERROR(IF(AND(HX$272=list!$D$3,'Box Calculation'!HX$279&lt;&gt;"h",$E441&lt;&gt;0),0,IF(AND(HX$273=list!$D$2,$E441&lt;&gt;0,TRUNC(VLOOKUP($E441,'Container Panel'!$B$41:$Z$100,$D441,0)/(VLOOKUP(HX$276,UI!$A$12:$O$51,VLOOKUP(HX$279,$B$276:$C$278,2,0),0)/1000))&gt;0),1,TRUNC(VLOOKUP($E441,'Container Panel'!$B$41:$Z$100,$D441,0)/(VLOOKUP(HX$276,UI!$A$12:$O$51,VLOOKUP(HX$279,$B$276:$C$278,2,0),0)/1000)))),"")</f>
        <v/>
      </c>
      <c r="HY441" s="145" t="str">
        <f>IFERROR(IF(AND(HY$272=list!$D$3,'Box Calculation'!HY$279&lt;&gt;"h",$E441&lt;&gt;0),0,IF(AND(HY$273=list!$D$2,$E441&lt;&gt;0,TRUNC(VLOOKUP($E441,'Container Panel'!$B$41:$Z$100,$D441,0)/(VLOOKUP(HY$276,UI!$A$12:$O$51,VLOOKUP(HY$279,$B$276:$C$278,2,0),0)/1000))&gt;0),1,TRUNC(VLOOKUP($E441,'Container Panel'!$B$41:$Z$100,$D441,0)/(VLOOKUP(HY$276,UI!$A$12:$O$51,VLOOKUP(HY$279,$B$276:$C$278,2,0),0)/1000)))),"")</f>
        <v/>
      </c>
      <c r="HZ441" s="145" t="str">
        <f>IFERROR(IF(AND(HZ$272=list!$D$3,'Box Calculation'!HZ$279&lt;&gt;"h",$E441&lt;&gt;0),0,IF(AND(HZ$273=list!$D$2,$E441&lt;&gt;0,TRUNC(VLOOKUP($E441,'Container Panel'!$B$41:$Z$100,$D441,0)/(VLOOKUP(HZ$276,UI!$A$12:$O$51,VLOOKUP(HZ$279,$B$276:$C$278,2,0),0)/1000))&gt;0),1,TRUNC(VLOOKUP($E441,'Container Panel'!$B$41:$Z$100,$D441,0)/(VLOOKUP(HZ$276,UI!$A$12:$O$51,VLOOKUP(HZ$279,$B$276:$C$278,2,0),0)/1000)))),"")</f>
        <v/>
      </c>
      <c r="IA441" s="145" t="str">
        <f>IFERROR(IF(AND(IA$272=list!$D$3,'Box Calculation'!IA$279&lt;&gt;"h",$E441&lt;&gt;0),0,IF(AND(IA$273=list!$D$2,$E441&lt;&gt;0,TRUNC(VLOOKUP($E441,'Container Panel'!$B$41:$Z$100,$D441,0)/(VLOOKUP(IA$276,UI!$A$12:$O$51,VLOOKUP(IA$279,$B$276:$C$278,2,0),0)/1000))&gt;0),1,TRUNC(VLOOKUP($E441,'Container Panel'!$B$41:$Z$100,$D441,0)/(VLOOKUP(IA$276,UI!$A$12:$O$51,VLOOKUP(IA$279,$B$276:$C$278,2,0),0)/1000)))),"")</f>
        <v/>
      </c>
      <c r="IB441" s="145" t="str">
        <f>IFERROR(IF(AND(IB$272=list!$D$3,'Box Calculation'!IB$279&lt;&gt;"h",$E441&lt;&gt;0),0,IF(AND(IB$273=list!$D$2,$E441&lt;&gt;0,TRUNC(VLOOKUP($E441,'Container Panel'!$B$41:$Z$100,$D441,0)/(VLOOKUP(IB$276,UI!$A$12:$O$51,VLOOKUP(IB$279,$B$276:$C$278,2,0),0)/1000))&gt;0),1,TRUNC(VLOOKUP($E441,'Container Panel'!$B$41:$Z$100,$D441,0)/(VLOOKUP(IB$276,UI!$A$12:$O$51,VLOOKUP(IB$279,$B$276:$C$278,2,0),0)/1000)))),"")</f>
        <v/>
      </c>
      <c r="IC441" s="145" t="str">
        <f>IFERROR(IF(AND(IC$272=list!$D$3,'Box Calculation'!IC$279&lt;&gt;"h",$E441&lt;&gt;0),0,IF(AND(IC$273=list!$D$2,$E441&lt;&gt;0,TRUNC(VLOOKUP($E441,'Container Panel'!$B$41:$Z$100,$D441,0)/(VLOOKUP(IC$276,UI!$A$12:$O$51,VLOOKUP(IC$279,$B$276:$C$278,2,0),0)/1000))&gt;0),1,TRUNC(VLOOKUP($E441,'Container Panel'!$B$41:$Z$100,$D441,0)/(VLOOKUP(IC$276,UI!$A$12:$O$51,VLOOKUP(IC$279,$B$276:$C$278,2,0),0)/1000)))),"")</f>
        <v/>
      </c>
      <c r="ID441" s="145" t="str">
        <f>IFERROR(IF(AND(ID$272=list!$D$3,'Box Calculation'!ID$279&lt;&gt;"h",$E441&lt;&gt;0),0,IF(AND(ID$273=list!$D$2,$E441&lt;&gt;0,TRUNC(VLOOKUP($E441,'Container Panel'!$B$41:$Z$100,$D441,0)/(VLOOKUP(ID$276,UI!$A$12:$O$51,VLOOKUP(ID$279,$B$276:$C$278,2,0),0)/1000))&gt;0),1,TRUNC(VLOOKUP($E441,'Container Panel'!$B$41:$Z$100,$D441,0)/(VLOOKUP(ID$276,UI!$A$12:$O$51,VLOOKUP(ID$279,$B$276:$C$278,2,0),0)/1000)))),"")</f>
        <v/>
      </c>
      <c r="IE441" s="145" t="str">
        <f>IFERROR(IF(AND(IE$272=list!$D$3,'Box Calculation'!IE$279&lt;&gt;"h",$E441&lt;&gt;0),0,IF(AND(IE$273=list!$D$2,$E441&lt;&gt;0,TRUNC(VLOOKUP($E441,'Container Panel'!$B$41:$Z$100,$D441,0)/(VLOOKUP(IE$276,UI!$A$12:$O$51,VLOOKUP(IE$279,$B$276:$C$278,2,0),0)/1000))&gt;0),1,TRUNC(VLOOKUP($E441,'Container Panel'!$B$41:$Z$100,$D441,0)/(VLOOKUP(IE$276,UI!$A$12:$O$51,VLOOKUP(IE$279,$B$276:$C$278,2,0),0)/1000)))),"")</f>
        <v/>
      </c>
      <c r="IF441" s="145" t="str">
        <f>IFERROR(IF(AND(IF$272=list!$D$3,'Box Calculation'!IF$279&lt;&gt;"h",$E441&lt;&gt;0),0,IF(AND(IF$273=list!$D$2,$E441&lt;&gt;0,TRUNC(VLOOKUP($E441,'Container Panel'!$B$41:$Z$100,$D441,0)/(VLOOKUP(IF$276,UI!$A$12:$O$51,VLOOKUP(IF$279,$B$276:$C$278,2,0),0)/1000))&gt;0),1,TRUNC(VLOOKUP($E441,'Container Panel'!$B$41:$Z$100,$D441,0)/(VLOOKUP(IF$276,UI!$A$12:$O$51,VLOOKUP(IF$279,$B$276:$C$278,2,0),0)/1000)))),"")</f>
        <v/>
      </c>
      <c r="IG441" s="145" t="str">
        <f>IFERROR(IF(AND(IG$272=list!$D$3,'Box Calculation'!IG$279&lt;&gt;"h",$E441&lt;&gt;0),0,IF(AND(IG$273=list!$D$2,$E441&lt;&gt;0,TRUNC(VLOOKUP($E441,'Container Panel'!$B$41:$Z$100,$D441,0)/(VLOOKUP(IG$276,UI!$A$12:$O$51,VLOOKUP(IG$279,$B$276:$C$278,2,0),0)/1000))&gt;0),1,TRUNC(VLOOKUP($E441,'Container Panel'!$B$41:$Z$100,$D441,0)/(VLOOKUP(IG$276,UI!$A$12:$O$51,VLOOKUP(IG$279,$B$276:$C$278,2,0),0)/1000)))),"")</f>
        <v/>
      </c>
      <c r="IH441" s="145" t="str">
        <f>IFERROR(IF(AND(IH$272=list!$D$3,'Box Calculation'!IH$279&lt;&gt;"h",$E441&lt;&gt;0),0,IF(AND(IH$273=list!$D$2,$E441&lt;&gt;0,TRUNC(VLOOKUP($E441,'Container Panel'!$B$41:$Z$100,$D441,0)/(VLOOKUP(IH$276,UI!$A$12:$O$51,VLOOKUP(IH$279,$B$276:$C$278,2,0),0)/1000))&gt;0),1,TRUNC(VLOOKUP($E441,'Container Panel'!$B$41:$Z$100,$D441,0)/(VLOOKUP(IH$276,UI!$A$12:$O$51,VLOOKUP(IH$279,$B$276:$C$278,2,0),0)/1000)))),"")</f>
        <v/>
      </c>
      <c r="II441" s="145" t="str">
        <f>IFERROR(IF(AND(II$272=list!$D$3,'Box Calculation'!II$279&lt;&gt;"h",$E441&lt;&gt;0),0,IF(AND(II$273=list!$D$2,$E441&lt;&gt;0,TRUNC(VLOOKUP($E441,'Container Panel'!$B$41:$Z$100,$D441,0)/(VLOOKUP(II$276,UI!$A$12:$O$51,VLOOKUP(II$279,$B$276:$C$278,2,0),0)/1000))&gt;0),1,TRUNC(VLOOKUP($E441,'Container Panel'!$B$41:$Z$100,$D441,0)/(VLOOKUP(II$276,UI!$A$12:$O$51,VLOOKUP(II$279,$B$276:$C$278,2,0),0)/1000)))),"")</f>
        <v/>
      </c>
      <c r="IJ441" s="145" t="str">
        <f>IFERROR(IF(AND(IJ$272=list!$D$3,'Box Calculation'!IJ$279&lt;&gt;"h",$E441&lt;&gt;0),0,IF(AND(IJ$273=list!$D$2,$E441&lt;&gt;0,TRUNC(VLOOKUP($E441,'Container Panel'!$B$41:$Z$100,$D441,0)/(VLOOKUP(IJ$276,UI!$A$12:$O$51,VLOOKUP(IJ$279,$B$276:$C$278,2,0),0)/1000))&gt;0),1,TRUNC(VLOOKUP($E441,'Container Panel'!$B$41:$Z$100,$D441,0)/(VLOOKUP(IJ$276,UI!$A$12:$O$51,VLOOKUP(IJ$279,$B$276:$C$278,2,0),0)/1000)))),"")</f>
        <v/>
      </c>
      <c r="IK441" s="145" t="str">
        <f>IFERROR(IF(AND(IK$272=list!$D$3,'Box Calculation'!IK$279&lt;&gt;"h",$E441&lt;&gt;0),0,IF(AND(IK$273=list!$D$2,$E441&lt;&gt;0,TRUNC(VLOOKUP($E441,'Container Panel'!$B$41:$Z$100,$D441,0)/(VLOOKUP(IK$276,UI!$A$12:$O$51,VLOOKUP(IK$279,$B$276:$C$278,2,0),0)/1000))&gt;0),1,TRUNC(VLOOKUP($E441,'Container Panel'!$B$41:$Z$100,$D441,0)/(VLOOKUP(IK$276,UI!$A$12:$O$51,VLOOKUP(IK$279,$B$276:$C$278,2,0),0)/1000)))),"")</f>
        <v/>
      </c>
      <c r="IL441" s="145" t="str">
        <f>IFERROR(IF(AND(IL$272=list!$D$3,'Box Calculation'!IL$279&lt;&gt;"h",$E441&lt;&gt;0),0,IF(AND(IL$273=list!$D$2,$E441&lt;&gt;0,TRUNC(VLOOKUP($E441,'Container Panel'!$B$41:$Z$100,$D441,0)/(VLOOKUP(IL$276,UI!$A$12:$O$51,VLOOKUP(IL$279,$B$276:$C$278,2,0),0)/1000))&gt;0),1,TRUNC(VLOOKUP($E441,'Container Panel'!$B$41:$Z$100,$D441,0)/(VLOOKUP(IL$276,UI!$A$12:$O$51,VLOOKUP(IL$279,$B$276:$C$278,2,0),0)/1000)))),"")</f>
        <v/>
      </c>
    </row>
    <row r="442" spans="2:246">
      <c r="B442" s="74">
        <v>162</v>
      </c>
      <c r="C442" s="74">
        <f t="shared" si="198"/>
        <v>55</v>
      </c>
      <c r="D442" s="163">
        <f>MOD(B442,3)+'Container Panel'!$Q$38</f>
        <v>16</v>
      </c>
      <c r="E442" s="143">
        <f t="shared" si="199"/>
        <v>0</v>
      </c>
      <c r="F442" s="144" t="s">
        <v>75</v>
      </c>
      <c r="G442" s="145" t="str">
        <f>IFERROR(TRUNC(VLOOKUP($E442,'Container Panel'!$B$41:$Z$100,$D442,0)/(VLOOKUP(G$276,UI!$A$12:$O$51,VLOOKUP(G$277,$B$276:$C$278,2,0),0)/1000)),"")</f>
        <v/>
      </c>
      <c r="H442" s="145" t="str">
        <f>IFERROR(TRUNC(VLOOKUP($E442,'Container Panel'!$B$41:$Z$100,$D442,0)/(VLOOKUP(H$276,UI!$A$12:$O$51,VLOOKUP(H$277,$B$276:$C$278,2,0),0)/1000)),"")</f>
        <v/>
      </c>
      <c r="I442" s="145" t="str">
        <f>IFERROR(TRUNC(VLOOKUP($E442,'Container Panel'!$B$41:$Z$100,$D442,0)/(VLOOKUP(I$276,UI!$A$12:$O$51,VLOOKUP(I$277,$B$276:$C$278,2,0),0)/1000)),"")</f>
        <v/>
      </c>
      <c r="J442" s="145" t="str">
        <f>IFERROR(TRUNC(VLOOKUP($E442,'Container Panel'!$B$41:$Z$100,$D442,0)/(VLOOKUP(J$276,UI!$A$12:$O$51,VLOOKUP(J$277,$B$276:$C$278,2,0),0)/1000)),"")</f>
        <v/>
      </c>
      <c r="K442" s="145" t="str">
        <f>IFERROR(TRUNC(VLOOKUP($E442,'Container Panel'!$B$41:$Z$100,$D442,0)/(VLOOKUP(K$276,UI!$A$12:$O$51,VLOOKUP(K$277,$B$276:$C$278,2,0),0)/1000)),"")</f>
        <v/>
      </c>
      <c r="L442" s="145" t="str">
        <f>IFERROR(TRUNC(VLOOKUP($E442,'Container Panel'!$B$41:$Z$100,$D442,0)/(VLOOKUP(L$276,UI!$A$12:$O$51,VLOOKUP(L$277,$B$276:$C$278,2,0),0)/1000)),"")</f>
        <v/>
      </c>
      <c r="M442" s="145" t="str">
        <f>IFERROR(TRUNC(VLOOKUP($E442,'Container Panel'!$B$41:$Z$100,$D442,0)/(VLOOKUP(M$276,UI!$A$12:$O$51,VLOOKUP(M$277,$B$276:$C$278,2,0),0)/1000)),"")</f>
        <v/>
      </c>
      <c r="N442" s="145" t="str">
        <f>IFERROR(TRUNC(VLOOKUP($E442,'Container Panel'!$B$41:$Z$100,$D442,0)/(VLOOKUP(N$276,UI!$A$12:$O$51,VLOOKUP(N$277,$B$276:$C$278,2,0),0)/1000)),"")</f>
        <v/>
      </c>
      <c r="O442" s="145" t="str">
        <f>IFERROR(TRUNC(VLOOKUP($E442,'Container Panel'!$B$41:$Z$100,$D442,0)/(VLOOKUP(O$276,UI!$A$12:$O$51,VLOOKUP(O$277,$B$276:$C$278,2,0),0)/1000)),"")</f>
        <v/>
      </c>
      <c r="P442" s="145" t="str">
        <f>IFERROR(TRUNC(VLOOKUP($E442,'Container Panel'!$B$41:$Z$100,$D442,0)/(VLOOKUP(P$276,UI!$A$12:$O$51,VLOOKUP(P$277,$B$276:$C$278,2,0),0)/1000)),"")</f>
        <v/>
      </c>
      <c r="Q442" s="145" t="str">
        <f>IFERROR(TRUNC(VLOOKUP($E442,'Container Panel'!$B$41:$Z$100,$D442,0)/(VLOOKUP(Q$276,UI!$A$12:$O$51,VLOOKUP(Q$277,$B$276:$C$278,2,0),0)/1000)),"")</f>
        <v/>
      </c>
      <c r="R442" s="145" t="str">
        <f>IFERROR(TRUNC(VLOOKUP($E442,'Container Panel'!$B$41:$Z$100,$D442,0)/(VLOOKUP(R$276,UI!$A$12:$O$51,VLOOKUP(R$277,$B$276:$C$278,2,0),0)/1000)),"")</f>
        <v/>
      </c>
      <c r="S442" s="145" t="str">
        <f>IFERROR(TRUNC(VLOOKUP($E442,'Container Panel'!$B$41:$Z$100,$D442,0)/(VLOOKUP(S$276,UI!$A$12:$O$51,VLOOKUP(S$277,$B$276:$C$278,2,0),0)/1000)),"")</f>
        <v/>
      </c>
      <c r="T442" s="145" t="str">
        <f>IFERROR(TRUNC(VLOOKUP($E442,'Container Panel'!$B$41:$Z$100,$D442,0)/(VLOOKUP(T$276,UI!$A$12:$O$51,VLOOKUP(T$277,$B$276:$C$278,2,0),0)/1000)),"")</f>
        <v/>
      </c>
      <c r="U442" s="145" t="str">
        <f>IFERROR(TRUNC(VLOOKUP($E442,'Container Panel'!$B$41:$Z$100,$D442,0)/(VLOOKUP(U$276,UI!$A$12:$O$51,VLOOKUP(U$277,$B$276:$C$278,2,0),0)/1000)),"")</f>
        <v/>
      </c>
      <c r="V442" s="145" t="str">
        <f>IFERROR(TRUNC(VLOOKUP($E442,'Container Panel'!$B$41:$Z$100,$D442,0)/(VLOOKUP(V$276,UI!$A$12:$O$51,VLOOKUP(V$277,$B$276:$C$278,2,0),0)/1000)),"")</f>
        <v/>
      </c>
      <c r="W442" s="145" t="str">
        <f>IFERROR(TRUNC(VLOOKUP($E442,'Container Panel'!$B$41:$Z$100,$D442,0)/(VLOOKUP(W$276,UI!$A$12:$O$51,VLOOKUP(W$277,$B$276:$C$278,2,0),0)/1000)),"")</f>
        <v/>
      </c>
      <c r="X442" s="145" t="str">
        <f>IFERROR(TRUNC(VLOOKUP($E442,'Container Panel'!$B$41:$Z$100,$D442,0)/(VLOOKUP(X$276,UI!$A$12:$O$51,VLOOKUP(X$277,$B$276:$C$278,2,0),0)/1000)),"")</f>
        <v/>
      </c>
      <c r="Y442" s="145" t="str">
        <f>IFERROR(TRUNC(VLOOKUP($E442,'Container Panel'!$B$41:$Z$100,$D442,0)/(VLOOKUP(Y$276,UI!$A$12:$O$51,VLOOKUP(Y$277,$B$276:$C$278,2,0),0)/1000)),"")</f>
        <v/>
      </c>
      <c r="Z442" s="145" t="str">
        <f>IFERROR(TRUNC(VLOOKUP($E442,'Container Panel'!$B$41:$Z$100,$D442,0)/(VLOOKUP(Z$276,UI!$A$12:$O$51,VLOOKUP(Z$277,$B$276:$C$278,2,0),0)/1000)),"")</f>
        <v/>
      </c>
      <c r="AA442" s="145" t="str">
        <f>IFERROR(TRUNC(VLOOKUP($E442,'Container Panel'!$B$41:$Z$100,$D442,0)/(VLOOKUP(AA$276,UI!$A$12:$O$51,VLOOKUP(AA$277,$B$276:$C$278,2,0),0)/1000)),"")</f>
        <v/>
      </c>
      <c r="AB442" s="145" t="str">
        <f>IFERROR(TRUNC(VLOOKUP($E442,'Container Panel'!$B$41:$Z$100,$D442,0)/(VLOOKUP(AB$276,UI!$A$12:$O$51,VLOOKUP(AB$277,$B$276:$C$278,2,0),0)/1000)),"")</f>
        <v/>
      </c>
      <c r="AC442" s="145" t="str">
        <f>IFERROR(TRUNC(VLOOKUP($E442,'Container Panel'!$B$41:$Z$100,$D442,0)/(VLOOKUP(AC$276,UI!$A$12:$O$51,VLOOKUP(AC$277,$B$276:$C$278,2,0),0)/1000)),"")</f>
        <v/>
      </c>
      <c r="AD442" s="145" t="str">
        <f>IFERROR(TRUNC(VLOOKUP($E442,'Container Panel'!$B$41:$Z$100,$D442,0)/(VLOOKUP(AD$276,UI!$A$12:$O$51,VLOOKUP(AD$277,$B$276:$C$278,2,0),0)/1000)),"")</f>
        <v/>
      </c>
      <c r="AE442" s="145" t="str">
        <f>IFERROR(TRUNC(VLOOKUP($E442,'Container Panel'!$B$41:$Z$100,$D442,0)/(VLOOKUP(AE$276,UI!$A$12:$O$51,VLOOKUP(AE$277,$B$276:$C$278,2,0),0)/1000)),"")</f>
        <v/>
      </c>
      <c r="AF442" s="145" t="str">
        <f>IFERROR(TRUNC(VLOOKUP($E442,'Container Panel'!$B$41:$Z$100,$D442,0)/(VLOOKUP(AF$276,UI!$A$12:$O$51,VLOOKUP(AF$277,$B$276:$C$278,2,0),0)/1000)),"")</f>
        <v/>
      </c>
      <c r="AG442" s="145" t="str">
        <f>IFERROR(TRUNC(VLOOKUP($E442,'Container Panel'!$B$41:$Z$100,$D442,0)/(VLOOKUP(AG$276,UI!$A$12:$O$51,VLOOKUP(AG$277,$B$276:$C$278,2,0),0)/1000)),"")</f>
        <v/>
      </c>
      <c r="AH442" s="145" t="str">
        <f>IFERROR(TRUNC(VLOOKUP($E442,'Container Panel'!$B$41:$Z$100,$D442,0)/(VLOOKUP(AH$276,UI!$A$12:$O$51,VLOOKUP(AH$277,$B$276:$C$278,2,0),0)/1000)),"")</f>
        <v/>
      </c>
      <c r="AI442" s="145" t="str">
        <f>IFERROR(TRUNC(VLOOKUP($E442,'Container Panel'!$B$41:$Z$100,$D442,0)/(VLOOKUP(AI$276,UI!$A$12:$O$51,VLOOKUP(AI$277,$B$276:$C$278,2,0),0)/1000)),"")</f>
        <v/>
      </c>
      <c r="AJ442" s="145" t="str">
        <f>IFERROR(TRUNC(VLOOKUP($E442,'Container Panel'!$B$41:$Z$100,$D442,0)/(VLOOKUP(AJ$276,UI!$A$12:$O$51,VLOOKUP(AJ$277,$B$276:$C$278,2,0),0)/1000)),"")</f>
        <v/>
      </c>
      <c r="AK442" s="145" t="str">
        <f>IFERROR(TRUNC(VLOOKUP($E442,'Container Panel'!$B$41:$Z$100,$D442,0)/(VLOOKUP(AK$276,UI!$A$12:$O$51,VLOOKUP(AK$277,$B$276:$C$278,2,0),0)/1000)),"")</f>
        <v/>
      </c>
      <c r="AL442" s="145" t="str">
        <f>IFERROR(TRUNC(VLOOKUP($E442,'Container Panel'!$B$41:$Z$100,$D442,0)/(VLOOKUP(AL$276,UI!$A$12:$O$51,VLOOKUP(AL$277,$B$276:$C$278,2,0),0)/1000)),"")</f>
        <v/>
      </c>
      <c r="AM442" s="145" t="str">
        <f>IFERROR(TRUNC(VLOOKUP($E442,'Container Panel'!$B$41:$Z$100,$D442,0)/(VLOOKUP(AM$276,UI!$A$12:$O$51,VLOOKUP(AM$277,$B$276:$C$278,2,0),0)/1000)),"")</f>
        <v/>
      </c>
      <c r="AN442" s="145" t="str">
        <f>IFERROR(TRUNC(VLOOKUP($E442,'Container Panel'!$B$41:$Z$100,$D442,0)/(VLOOKUP(AN$276,UI!$A$12:$O$51,VLOOKUP(AN$277,$B$276:$C$278,2,0),0)/1000)),"")</f>
        <v/>
      </c>
      <c r="AO442" s="145" t="str">
        <f>IFERROR(TRUNC(VLOOKUP($E442,'Container Panel'!$B$41:$Z$100,$D442,0)/(VLOOKUP(AO$276,UI!$A$12:$O$51,VLOOKUP(AO$277,$B$276:$C$278,2,0),0)/1000)),"")</f>
        <v/>
      </c>
      <c r="AP442" s="145" t="str">
        <f>IFERROR(TRUNC(VLOOKUP($E442,'Container Panel'!$B$41:$Z$100,$D442,0)/(VLOOKUP(AP$276,UI!$A$12:$O$51,VLOOKUP(AP$277,$B$276:$C$278,2,0),0)/1000)),"")</f>
        <v/>
      </c>
      <c r="AQ442" s="145" t="str">
        <f>IFERROR(TRUNC(VLOOKUP($E442,'Container Panel'!$B$41:$Z$100,$D442,0)/(VLOOKUP(AQ$276,UI!$A$12:$O$51,VLOOKUP(AQ$277,$B$276:$C$278,2,0),0)/1000)),"")</f>
        <v/>
      </c>
      <c r="AR442" s="145" t="str">
        <f>IFERROR(TRUNC(VLOOKUP($E442,'Container Panel'!$B$41:$Z$100,$D442,0)/(VLOOKUP(AR$276,UI!$A$12:$O$51,VLOOKUP(AR$277,$B$276:$C$278,2,0),0)/1000)),"")</f>
        <v/>
      </c>
      <c r="AS442" s="145" t="str">
        <f>IFERROR(TRUNC(VLOOKUP($E442,'Container Panel'!$B$41:$Z$100,$D442,0)/(VLOOKUP(AS$276,UI!$A$12:$O$51,VLOOKUP(AS$277,$B$276:$C$278,2,0),0)/1000)),"")</f>
        <v/>
      </c>
      <c r="AT442" s="145" t="str">
        <f>IFERROR(TRUNC(VLOOKUP($E442,'Container Panel'!$B$41:$Z$100,$D442,0)/(VLOOKUP(AT$276,UI!$A$12:$O$51,VLOOKUP(AT$277,$B$276:$C$278,2,0),0)/1000)),"")</f>
        <v/>
      </c>
      <c r="AU442" s="145" t="str">
        <f>IFERROR(TRUNC(VLOOKUP($E442,'Container Panel'!$B$41:$Z$100,$D442,0)/(VLOOKUP(AU$276,UI!$A$12:$O$51,VLOOKUP(AU$277,$B$276:$C$278,2,0),0)/1000)),"")</f>
        <v/>
      </c>
      <c r="AV442" s="145" t="str">
        <f>IFERROR(TRUNC(VLOOKUP($E442,'Container Panel'!$B$41:$Z$100,$D442,0)/(VLOOKUP(AV$276,UI!$A$12:$O$51,VLOOKUP(AV$277,$B$276:$C$278,2,0),0)/1000)),"")</f>
        <v/>
      </c>
      <c r="AW442" s="145" t="str">
        <f>IFERROR(TRUNC(VLOOKUP($E442,'Container Panel'!$B$41:$Z$100,$D442,0)/(VLOOKUP(AW$276,UI!$A$12:$O$51,VLOOKUP(AW$277,$B$276:$C$278,2,0),0)/1000)),"")</f>
        <v/>
      </c>
      <c r="AX442" s="145" t="str">
        <f>IFERROR(TRUNC(VLOOKUP($E442,'Container Panel'!$B$41:$Z$100,$D442,0)/(VLOOKUP(AX$276,UI!$A$12:$O$51,VLOOKUP(AX$277,$B$276:$C$278,2,0),0)/1000)),"")</f>
        <v/>
      </c>
      <c r="AY442" s="145" t="str">
        <f>IFERROR(TRUNC(VLOOKUP($E442,'Container Panel'!$B$41:$Z$100,$D442,0)/(VLOOKUP(AY$276,UI!$A$12:$O$51,VLOOKUP(AY$277,$B$276:$C$278,2,0),0)/1000)),"")</f>
        <v/>
      </c>
      <c r="AZ442" s="145" t="str">
        <f>IFERROR(TRUNC(VLOOKUP($E442,'Container Panel'!$B$41:$Z$100,$D442,0)/(VLOOKUP(AZ$276,UI!$A$12:$O$51,VLOOKUP(AZ$277,$B$276:$C$278,2,0),0)/1000)),"")</f>
        <v/>
      </c>
      <c r="BA442" s="145" t="str">
        <f>IFERROR(TRUNC(VLOOKUP($E442,'Container Panel'!$B$41:$Z$100,$D442,0)/(VLOOKUP(BA$276,UI!$A$12:$O$51,VLOOKUP(BA$277,$B$276:$C$278,2,0),0)/1000)),"")</f>
        <v/>
      </c>
      <c r="BB442" s="145" t="str">
        <f>IFERROR(TRUNC(VLOOKUP($E442,'Container Panel'!$B$41:$Z$100,$D442,0)/(VLOOKUP(BB$276,UI!$A$12:$O$51,VLOOKUP(BB$277,$B$276:$C$278,2,0),0)/1000)),"")</f>
        <v/>
      </c>
      <c r="BC442" s="145" t="str">
        <f>IFERROR(TRUNC(VLOOKUP($E442,'Container Panel'!$B$41:$Z$100,$D442,0)/(VLOOKUP(BC$276,UI!$A$12:$O$51,VLOOKUP(BC$277,$B$276:$C$278,2,0),0)/1000)),"")</f>
        <v/>
      </c>
      <c r="BD442" s="145" t="str">
        <f>IFERROR(TRUNC(VLOOKUP($E442,'Container Panel'!$B$41:$Z$100,$D442,0)/(VLOOKUP(BD$276,UI!$A$12:$O$51,VLOOKUP(BD$277,$B$276:$C$278,2,0),0)/1000)),"")</f>
        <v/>
      </c>
      <c r="BE442" s="145" t="str">
        <f>IFERROR(TRUNC(VLOOKUP($E442,'Container Panel'!$B$41:$Z$100,$D442,0)/(VLOOKUP(BE$276,UI!$A$12:$O$51,VLOOKUP(BE$277,$B$276:$C$278,2,0),0)/1000)),"")</f>
        <v/>
      </c>
      <c r="BF442" s="145" t="str">
        <f>IFERROR(TRUNC(VLOOKUP($E442,'Container Panel'!$B$41:$Z$100,$D442,0)/(VLOOKUP(BF$276,UI!$A$12:$O$51,VLOOKUP(BF$277,$B$276:$C$278,2,0),0)/1000)),"")</f>
        <v/>
      </c>
      <c r="BG442" s="145" t="str">
        <f>IFERROR(TRUNC(VLOOKUP($E442,'Container Panel'!$B$41:$Z$100,$D442,0)/(VLOOKUP(BG$276,UI!$A$12:$O$51,VLOOKUP(BG$277,$B$276:$C$278,2,0),0)/1000)),"")</f>
        <v/>
      </c>
      <c r="BH442" s="145" t="str">
        <f>IFERROR(TRUNC(VLOOKUP($E442,'Container Panel'!$B$41:$Z$100,$D442,0)/(VLOOKUP(BH$276,UI!$A$12:$O$51,VLOOKUP(BH$277,$B$276:$C$278,2,0),0)/1000)),"")</f>
        <v/>
      </c>
      <c r="BI442" s="145" t="str">
        <f>IFERROR(TRUNC(VLOOKUP($E442,'Container Panel'!$B$41:$Z$100,$D442,0)/(VLOOKUP(BI$276,UI!$A$12:$O$51,VLOOKUP(BI$277,$B$276:$C$278,2,0),0)/1000)),"")</f>
        <v/>
      </c>
      <c r="BJ442" s="145" t="str">
        <f>IFERROR(TRUNC(VLOOKUP($E442,'Container Panel'!$B$41:$Z$100,$D442,0)/(VLOOKUP(BJ$276,UI!$A$12:$O$51,VLOOKUP(BJ$277,$B$276:$C$278,2,0),0)/1000)),"")</f>
        <v/>
      </c>
      <c r="BK442" s="145" t="str">
        <f>IFERROR(TRUNC(VLOOKUP($E442,'Container Panel'!$B$41:$Z$100,$D442,0)/(VLOOKUP(BK$276,UI!$A$12:$O$51,VLOOKUP(BK$277,$B$276:$C$278,2,0),0)/1000)),"")</f>
        <v/>
      </c>
      <c r="BL442" s="145" t="str">
        <f>IFERROR(TRUNC(VLOOKUP($E442,'Container Panel'!$B$41:$Z$100,$D442,0)/(VLOOKUP(BL$276,UI!$A$12:$O$51,VLOOKUP(BL$277,$B$276:$C$278,2,0),0)/1000)),"")</f>
        <v/>
      </c>
      <c r="BM442" s="145" t="str">
        <f>IFERROR(TRUNC(VLOOKUP($E442,'Container Panel'!$B$41:$Z$100,$D442,0)/(VLOOKUP(BM$276,UI!$A$12:$O$51,VLOOKUP(BM$277,$B$276:$C$278,2,0),0)/1000)),"")</f>
        <v/>
      </c>
      <c r="BN442" s="145" t="str">
        <f>IFERROR(TRUNC(VLOOKUP($E442,'Container Panel'!$B$41:$Z$100,$D442,0)/(VLOOKUP(BN$276,UI!$A$12:$O$51,VLOOKUP(BN$277,$B$276:$C$278,2,0),0)/1000)),"")</f>
        <v/>
      </c>
      <c r="BO442" s="145" t="str">
        <f>IFERROR(TRUNC(VLOOKUP($E442,'Container Panel'!$B$41:$Z$100,$D442,0)/(VLOOKUP(BO$276,UI!$A$12:$O$51,VLOOKUP(BO$277,$B$276:$C$278,2,0),0)/1000)),"")</f>
        <v/>
      </c>
      <c r="BP442" s="145" t="str">
        <f>IFERROR(TRUNC(VLOOKUP($E442,'Container Panel'!$B$41:$Z$100,$D442,0)/(VLOOKUP(BP$276,UI!$A$12:$O$51,VLOOKUP(BP$277,$B$276:$C$278,2,0),0)/1000)),"")</f>
        <v/>
      </c>
      <c r="BQ442" s="145" t="str">
        <f>IFERROR(TRUNC(VLOOKUP($E442,'Container Panel'!$B$41:$Z$100,$D442,0)/(VLOOKUP(BQ$276,UI!$A$12:$O$51,VLOOKUP(BQ$277,$B$276:$C$278,2,0),0)/1000)),"")</f>
        <v/>
      </c>
      <c r="BR442" s="145" t="str">
        <f>IFERROR(TRUNC(VLOOKUP($E442,'Container Panel'!$B$41:$Z$100,$D442,0)/(VLOOKUP(BR$276,UI!$A$12:$O$51,VLOOKUP(BR$277,$B$276:$C$278,2,0),0)/1000)),"")</f>
        <v/>
      </c>
      <c r="BS442" s="145" t="str">
        <f>IFERROR(TRUNC(VLOOKUP($E442,'Container Panel'!$B$41:$Z$100,$D442,0)/(VLOOKUP(BS$276,UI!$A$12:$O$51,VLOOKUP(BS$277,$B$276:$C$278,2,0),0)/1000)),"")</f>
        <v/>
      </c>
      <c r="BT442" s="145" t="str">
        <f>IFERROR(TRUNC(VLOOKUP($E442,'Container Panel'!$B$41:$Z$100,$D442,0)/(VLOOKUP(BT$276,UI!$A$12:$O$51,VLOOKUP(BT$277,$B$276:$C$278,2,0),0)/1000)),"")</f>
        <v/>
      </c>
      <c r="BU442" s="145" t="str">
        <f>IFERROR(TRUNC(VLOOKUP($E442,'Container Panel'!$B$41:$Z$100,$D442,0)/(VLOOKUP(BU$276,UI!$A$12:$O$51,VLOOKUP(BU$277,$B$276:$C$278,2,0),0)/1000)),"")</f>
        <v/>
      </c>
      <c r="BV442" s="145" t="str">
        <f>IFERROR(TRUNC(VLOOKUP($E442,'Container Panel'!$B$41:$Z$100,$D442,0)/(VLOOKUP(BV$276,UI!$A$12:$O$51,VLOOKUP(BV$277,$B$276:$C$278,2,0),0)/1000)),"")</f>
        <v/>
      </c>
      <c r="BW442" s="145" t="str">
        <f>IFERROR(TRUNC(VLOOKUP($E442,'Container Panel'!$B$41:$Z$100,$D442,0)/(VLOOKUP(BW$276,UI!$A$12:$O$51,VLOOKUP(BW$277,$B$276:$C$278,2,0),0)/1000)),"")</f>
        <v/>
      </c>
      <c r="BX442" s="145" t="str">
        <f>IFERROR(TRUNC(VLOOKUP($E442,'Container Panel'!$B$41:$Z$100,$D442,0)/(VLOOKUP(BX$276,UI!$A$12:$O$51,VLOOKUP(BX$277,$B$276:$C$278,2,0),0)/1000)),"")</f>
        <v/>
      </c>
      <c r="BY442" s="145" t="str">
        <f>IFERROR(TRUNC(VLOOKUP($E442,'Container Panel'!$B$41:$Z$100,$D442,0)/(VLOOKUP(BY$276,UI!$A$12:$O$51,VLOOKUP(BY$277,$B$276:$C$278,2,0),0)/1000)),"")</f>
        <v/>
      </c>
      <c r="BZ442" s="145" t="str">
        <f>IFERROR(TRUNC(VLOOKUP($E442,'Container Panel'!$B$41:$Z$100,$D442,0)/(VLOOKUP(BZ$276,UI!$A$12:$O$51,VLOOKUP(BZ$277,$B$276:$C$278,2,0),0)/1000)),"")</f>
        <v/>
      </c>
      <c r="CA442" s="145" t="str">
        <f>IFERROR(TRUNC(VLOOKUP($E442,'Container Panel'!$B$41:$Z$100,$D442,0)/(VLOOKUP(CA$276,UI!$A$12:$O$51,VLOOKUP(CA$277,$B$276:$C$278,2,0),0)/1000)),"")</f>
        <v/>
      </c>
      <c r="CB442" s="145" t="str">
        <f>IFERROR(TRUNC(VLOOKUP($E442,'Container Panel'!$B$41:$Z$100,$D442,0)/(VLOOKUP(CB$276,UI!$A$12:$O$51,VLOOKUP(CB$277,$B$276:$C$278,2,0),0)/1000)),"")</f>
        <v/>
      </c>
      <c r="CC442" s="145" t="str">
        <f>IFERROR(TRUNC(VLOOKUP($E442,'Container Panel'!$B$41:$Z$100,$D442,0)/(VLOOKUP(CC$276,UI!$A$12:$O$51,VLOOKUP(CC$277,$B$276:$C$278,2,0),0)/1000)),"")</f>
        <v/>
      </c>
      <c r="CD442" s="145" t="str">
        <f>IFERROR(TRUNC(VLOOKUP($E442,'Container Panel'!$B$41:$Z$100,$D442,0)/(VLOOKUP(CD$276,UI!$A$12:$O$51,VLOOKUP(CD$277,$B$276:$C$278,2,0),0)/1000)),"")</f>
        <v/>
      </c>
      <c r="CE442" s="145" t="str">
        <f>IFERROR(TRUNC(VLOOKUP($E442,'Container Panel'!$B$41:$Z$100,$D442,0)/(VLOOKUP(CE$276,UI!$A$12:$O$51,VLOOKUP(CE$277,$B$276:$C$278,2,0),0)/1000)),"")</f>
        <v/>
      </c>
      <c r="CF442" s="145" t="str">
        <f>IFERROR(TRUNC(VLOOKUP($E442,'Container Panel'!$B$41:$Z$100,$D442,0)/(VLOOKUP(CF$276,UI!$A$12:$O$51,VLOOKUP(CF$277,$B$276:$C$278,2,0),0)/1000)),"")</f>
        <v/>
      </c>
      <c r="CG442" s="145" t="str">
        <f>IFERROR(TRUNC(VLOOKUP($E442,'Container Panel'!$B$41:$Z$100,$D442,0)/(VLOOKUP(CG$276,UI!$A$12:$O$51,VLOOKUP(CG$277,$B$276:$C$278,2,0),0)/1000)),"")</f>
        <v/>
      </c>
      <c r="CH442" s="145" t="str">
        <f>IFERROR(TRUNC(VLOOKUP($E442,'Container Panel'!$B$41:$Z$100,$D442,0)/(VLOOKUP(CH$276,UI!$A$12:$O$51,VLOOKUP(CH$277,$B$276:$C$278,2,0),0)/1000)),"")</f>
        <v/>
      </c>
      <c r="CI442" s="145" t="str">
        <f>IFERROR(TRUNC(VLOOKUP($E442,'Container Panel'!$B$41:$Z$100,$D442,0)/(VLOOKUP(CI$276,UI!$A$12:$O$51,VLOOKUP(CI$277,$B$276:$C$278,2,0),0)/1000)),"")</f>
        <v/>
      </c>
      <c r="CJ442" s="145" t="str">
        <f>IFERROR(TRUNC(VLOOKUP($E442,'Container Panel'!$B$41:$Z$100,$D442,0)/(VLOOKUP(CJ$276,UI!$A$12:$O$51,VLOOKUP(CJ$277,$B$276:$C$278,2,0),0)/1000)),"")</f>
        <v/>
      </c>
      <c r="CK442" s="145" t="str">
        <f>IFERROR(TRUNC(VLOOKUP($E442,'Container Panel'!$B$41:$Z$100,$D442,0)/(VLOOKUP(CK$276,UI!$A$12:$O$51,VLOOKUP(CK$277,$B$276:$C$278,2,0),0)/1000)),"")</f>
        <v/>
      </c>
      <c r="CL442" s="145" t="str">
        <f>IFERROR(TRUNC(VLOOKUP($E442,'Container Panel'!$B$41:$Z$100,$D442,0)/(VLOOKUP(CL$276,UI!$A$12:$O$51,VLOOKUP(CL$277,$B$276:$C$278,2,0),0)/1000)),"")</f>
        <v/>
      </c>
      <c r="CM442" s="145" t="str">
        <f>IFERROR(TRUNC(VLOOKUP($E442,'Container Panel'!$B$41:$Z$100,$D442,0)/(VLOOKUP(CM$276,UI!$A$12:$O$51,VLOOKUP(CM$277,$B$276:$C$278,2,0),0)/1000)),"")</f>
        <v/>
      </c>
      <c r="CN442" s="145" t="str">
        <f>IFERROR(TRUNC(VLOOKUP($E442,'Container Panel'!$B$41:$Z$100,$D442,0)/(VLOOKUP(CN$276,UI!$A$12:$O$51,VLOOKUP(CN$277,$B$276:$C$278,2,0),0)/1000)),"")</f>
        <v/>
      </c>
      <c r="CO442" s="145" t="str">
        <f>IFERROR(TRUNC(VLOOKUP($E442,'Container Panel'!$B$41:$Z$100,$D442,0)/(VLOOKUP(CO$276,UI!$A$12:$O$51,VLOOKUP(CO$277,$B$276:$C$278,2,0),0)/1000)),"")</f>
        <v/>
      </c>
      <c r="CP442" s="145" t="str">
        <f>IFERROR(TRUNC(VLOOKUP($E442,'Container Panel'!$B$41:$Z$100,$D442,0)/(VLOOKUP(CP$276,UI!$A$12:$O$51,VLOOKUP(CP$277,$B$276:$C$278,2,0),0)/1000)),"")</f>
        <v/>
      </c>
      <c r="CQ442" s="145" t="str">
        <f>IFERROR(TRUNC(VLOOKUP($E442,'Container Panel'!$B$41:$Z$100,$D442,0)/(VLOOKUP(CQ$276,UI!$A$12:$O$51,VLOOKUP(CQ$277,$B$276:$C$278,2,0),0)/1000)),"")</f>
        <v/>
      </c>
      <c r="CR442" s="145" t="str">
        <f>IFERROR(TRUNC(VLOOKUP($E442,'Container Panel'!$B$41:$Z$100,$D442,0)/(VLOOKUP(CR$276,UI!$A$12:$O$51,VLOOKUP(CR$277,$B$276:$C$278,2,0),0)/1000)),"")</f>
        <v/>
      </c>
      <c r="CS442" s="145" t="str">
        <f>IFERROR(TRUNC(VLOOKUP($E442,'Container Panel'!$B$41:$Z$100,$D442,0)/(VLOOKUP(CS$276,UI!$A$12:$O$51,VLOOKUP(CS$277,$B$276:$C$278,2,0),0)/1000)),"")</f>
        <v/>
      </c>
      <c r="CT442" s="145" t="str">
        <f>IFERROR(TRUNC(VLOOKUP($E442,'Container Panel'!$B$41:$Z$100,$D442,0)/(VLOOKUP(CT$276,UI!$A$12:$O$51,VLOOKUP(CT$277,$B$276:$C$278,2,0),0)/1000)),"")</f>
        <v/>
      </c>
      <c r="CU442" s="145" t="str">
        <f>IFERROR(TRUNC(VLOOKUP($E442,'Container Panel'!$B$41:$Z$100,$D442,0)/(VLOOKUP(CU$276,UI!$A$12:$O$51,VLOOKUP(CU$277,$B$276:$C$278,2,0),0)/1000)),"")</f>
        <v/>
      </c>
      <c r="CV442" s="145" t="str">
        <f>IFERROR(TRUNC(VLOOKUP($E442,'Container Panel'!$B$41:$Z$100,$D442,0)/(VLOOKUP(CV$276,UI!$A$12:$O$51,VLOOKUP(CV$277,$B$276:$C$278,2,0),0)/1000)),"")</f>
        <v/>
      </c>
      <c r="CW442" s="145" t="str">
        <f>IFERROR(TRUNC(VLOOKUP($E442,'Container Panel'!$B$41:$Z$100,$D442,0)/(VLOOKUP(CW$276,UI!$A$12:$O$51,VLOOKUP(CW$277,$B$276:$C$278,2,0),0)/1000)),"")</f>
        <v/>
      </c>
      <c r="CX442" s="145" t="str">
        <f>IFERROR(TRUNC(VLOOKUP($E442,'Container Panel'!$B$41:$Z$100,$D442,0)/(VLOOKUP(CX$276,UI!$A$12:$O$51,VLOOKUP(CX$277,$B$276:$C$278,2,0),0)/1000)),"")</f>
        <v/>
      </c>
      <c r="CY442" s="145" t="str">
        <f>IFERROR(TRUNC(VLOOKUP($E442,'Container Panel'!$B$41:$Z$100,$D442,0)/(VLOOKUP(CY$276,UI!$A$12:$O$51,VLOOKUP(CY$277,$B$276:$C$278,2,0),0)/1000)),"")</f>
        <v/>
      </c>
      <c r="CZ442" s="145" t="str">
        <f>IFERROR(TRUNC(VLOOKUP($E442,'Container Panel'!$B$41:$Z$100,$D442,0)/(VLOOKUP(CZ$276,UI!$A$12:$O$51,VLOOKUP(CZ$277,$B$276:$C$278,2,0),0)/1000)),"")</f>
        <v/>
      </c>
      <c r="DA442" s="145" t="str">
        <f>IFERROR(TRUNC(VLOOKUP($E442,'Container Panel'!$B$41:$Z$100,$D442,0)/(VLOOKUP(DA$276,UI!$A$12:$O$51,VLOOKUP(DA$277,$B$276:$C$278,2,0),0)/1000)),"")</f>
        <v/>
      </c>
      <c r="DB442" s="145" t="str">
        <f>IFERROR(TRUNC(VLOOKUP($E442,'Container Panel'!$B$41:$Z$100,$D442,0)/(VLOOKUP(DB$276,UI!$A$12:$O$51,VLOOKUP(DB$277,$B$276:$C$278,2,0),0)/1000)),"")</f>
        <v/>
      </c>
      <c r="DC442" s="145" t="str">
        <f>IFERROR(TRUNC(VLOOKUP($E442,'Container Panel'!$B$41:$Z$100,$D442,0)/(VLOOKUP(DC$276,UI!$A$12:$O$51,VLOOKUP(DC$277,$B$276:$C$278,2,0),0)/1000)),"")</f>
        <v/>
      </c>
      <c r="DD442" s="145" t="str">
        <f>IFERROR(TRUNC(VLOOKUP($E442,'Container Panel'!$B$41:$Z$100,$D442,0)/(VLOOKUP(DD$276,UI!$A$12:$O$51,VLOOKUP(DD$277,$B$276:$C$278,2,0),0)/1000)),"")</f>
        <v/>
      </c>
      <c r="DE442" s="145" t="str">
        <f>IFERROR(TRUNC(VLOOKUP($E442,'Container Panel'!$B$41:$Z$100,$D442,0)/(VLOOKUP(DE$276,UI!$A$12:$O$51,VLOOKUP(DE$277,$B$276:$C$278,2,0),0)/1000)),"")</f>
        <v/>
      </c>
      <c r="DF442" s="145" t="str">
        <f>IFERROR(TRUNC(VLOOKUP($E442,'Container Panel'!$B$41:$Z$100,$D442,0)/(VLOOKUP(DF$276,UI!$A$12:$O$51,VLOOKUP(DF$277,$B$276:$C$278,2,0),0)/1000)),"")</f>
        <v/>
      </c>
      <c r="DG442" s="145" t="str">
        <f>IFERROR(TRUNC(VLOOKUP($E442,'Container Panel'!$B$41:$Z$100,$D442,0)/(VLOOKUP(DG$276,UI!$A$12:$O$51,VLOOKUP(DG$277,$B$276:$C$278,2,0),0)/1000)),"")</f>
        <v/>
      </c>
      <c r="DH442" s="145" t="str">
        <f>IFERROR(TRUNC(VLOOKUP($E442,'Container Panel'!$B$41:$Z$100,$D442,0)/(VLOOKUP(DH$276,UI!$A$12:$O$51,VLOOKUP(DH$277,$B$276:$C$278,2,0),0)/1000)),"")</f>
        <v/>
      </c>
      <c r="DI442" s="145" t="str">
        <f>IFERROR(TRUNC(VLOOKUP($E442,'Container Panel'!$B$41:$Z$100,$D442,0)/(VLOOKUP(DI$276,UI!$A$12:$O$51,VLOOKUP(DI$277,$B$276:$C$278,2,0),0)/1000)),"")</f>
        <v/>
      </c>
      <c r="DJ442" s="145" t="str">
        <f>IFERROR(TRUNC(VLOOKUP($E442,'Container Panel'!$B$41:$Z$100,$D442,0)/(VLOOKUP(DJ$276,UI!$A$12:$O$51,VLOOKUP(DJ$277,$B$276:$C$278,2,0),0)/1000)),"")</f>
        <v/>
      </c>
      <c r="DK442" s="145" t="str">
        <f>IFERROR(TRUNC(VLOOKUP($E442,'Container Panel'!$B$41:$Z$100,$D442,0)/(VLOOKUP(DK$276,UI!$A$12:$O$51,VLOOKUP(DK$277,$B$276:$C$278,2,0),0)/1000)),"")</f>
        <v/>
      </c>
      <c r="DL442" s="145" t="str">
        <f>IFERROR(TRUNC(VLOOKUP($E442,'Container Panel'!$B$41:$Z$100,$D442,0)/(VLOOKUP(DL$276,UI!$A$12:$O$51,VLOOKUP(DL$277,$B$276:$C$278,2,0),0)/1000)),"")</f>
        <v/>
      </c>
      <c r="DM442" s="145" t="str">
        <f>IFERROR(TRUNC(VLOOKUP($E442,'Container Panel'!$B$41:$Z$100,$D442,0)/(VLOOKUP(DM$276,UI!$A$12:$O$51,VLOOKUP(DM$277,$B$276:$C$278,2,0),0)/1000)),"")</f>
        <v/>
      </c>
      <c r="DN442" s="145" t="str">
        <f>IFERROR(TRUNC(VLOOKUP($E442,'Container Panel'!$B$41:$Z$100,$D442,0)/(VLOOKUP(DN$276,UI!$A$12:$O$51,VLOOKUP(DN$277,$B$276:$C$278,2,0),0)/1000)),"")</f>
        <v/>
      </c>
      <c r="DO442" s="145" t="str">
        <f>IFERROR(TRUNC(VLOOKUP($E442,'Container Panel'!$B$41:$Z$100,$D442,0)/(VLOOKUP(DO$276,UI!$A$12:$O$51,VLOOKUP(DO$277,$B$276:$C$278,2,0),0)/1000)),"")</f>
        <v/>
      </c>
      <c r="DP442" s="145" t="str">
        <f>IFERROR(TRUNC(VLOOKUP($E442,'Container Panel'!$B$41:$Z$100,$D442,0)/(VLOOKUP(DP$276,UI!$A$12:$O$51,VLOOKUP(DP$277,$B$276:$C$278,2,0),0)/1000)),"")</f>
        <v/>
      </c>
      <c r="DQ442" s="145" t="str">
        <f>IFERROR(TRUNC(VLOOKUP($E442,'Container Panel'!$B$41:$Z$100,$D442,0)/(VLOOKUP(DQ$276,UI!$A$12:$O$51,VLOOKUP(DQ$277,$B$276:$C$278,2,0),0)/1000)),"")</f>
        <v/>
      </c>
      <c r="DR442" s="145" t="str">
        <f>IFERROR(TRUNC(VLOOKUP($E442,'Container Panel'!$B$41:$Z$100,$D442,0)/(VLOOKUP(DR$276,UI!$A$12:$O$51,VLOOKUP(DR$277,$B$276:$C$278,2,0),0)/1000)),"")</f>
        <v/>
      </c>
      <c r="DS442" s="145" t="str">
        <f>IFERROR(TRUNC(VLOOKUP($E442,'Container Panel'!$B$41:$Z$100,$D442,0)/(VLOOKUP(DS$276,UI!$A$12:$O$51,VLOOKUP(DS$277,$B$276:$C$278,2,0),0)/1000)),"")</f>
        <v/>
      </c>
      <c r="DT442" s="145" t="str">
        <f>IFERROR(TRUNC(VLOOKUP($E442,'Container Panel'!$B$41:$Z$100,$D442,0)/(VLOOKUP(DT$276,UI!$A$12:$O$51,VLOOKUP(DT$277,$B$276:$C$278,2,0),0)/1000)),"")</f>
        <v/>
      </c>
      <c r="DU442" s="145" t="str">
        <f>IFERROR(TRUNC(VLOOKUP($E442,'Container Panel'!$B$41:$Z$100,$D442,0)/(VLOOKUP(DU$276,UI!$A$12:$O$51,VLOOKUP(DU$277,$B$276:$C$278,2,0),0)/1000)),"")</f>
        <v/>
      </c>
      <c r="DV442" s="145" t="str">
        <f>IFERROR(TRUNC(VLOOKUP($E442,'Container Panel'!$B$41:$Z$100,$D442,0)/(VLOOKUP(DV$276,UI!$A$12:$O$51,VLOOKUP(DV$277,$B$276:$C$278,2,0),0)/1000)),"")</f>
        <v/>
      </c>
      <c r="DW442" s="145" t="str">
        <f>IFERROR(TRUNC(VLOOKUP($E442,'Container Panel'!$B$41:$Z$100,$D442,0)/(VLOOKUP(DW$276,UI!$A$12:$O$51,VLOOKUP(DW$277,$B$276:$C$278,2,0),0)/1000)),"")</f>
        <v/>
      </c>
      <c r="DX442" s="145" t="str">
        <f>IFERROR(TRUNC(VLOOKUP($E442,'Container Panel'!$B$41:$Z$100,$D442,0)/(VLOOKUP(DX$276,UI!$A$12:$O$51,VLOOKUP(DX$277,$B$276:$C$278,2,0),0)/1000)),"")</f>
        <v/>
      </c>
      <c r="DY442" s="145" t="str">
        <f>IFERROR(TRUNC(VLOOKUP($E442,'Container Panel'!$B$41:$Z$100,$D442,0)/(VLOOKUP(DY$276,UI!$A$12:$O$51,VLOOKUP(DY$277,$B$276:$C$278,2,0),0)/1000)),"")</f>
        <v/>
      </c>
      <c r="DZ442" s="145" t="str">
        <f>IFERROR(TRUNC(VLOOKUP($E442,'Container Panel'!$B$41:$Z$100,$D442,0)/(VLOOKUP(DZ$276,UI!$A$12:$O$51,VLOOKUP(DZ$277,$B$276:$C$278,2,0),0)/1000)),"")</f>
        <v/>
      </c>
      <c r="EA442" s="145" t="str">
        <f>IFERROR(TRUNC(VLOOKUP($E442,'Container Panel'!$B$41:$Z$100,$D442,0)/(VLOOKUP(EA$276,UI!$A$12:$O$51,VLOOKUP(EA$277,$B$276:$C$278,2,0),0)/1000)),"")</f>
        <v/>
      </c>
      <c r="EB442" s="145" t="str">
        <f>IFERROR(TRUNC(VLOOKUP($E442,'Container Panel'!$B$41:$Z$100,$D442,0)/(VLOOKUP(EB$276,UI!$A$12:$O$51,VLOOKUP(EB$277,$B$276:$C$278,2,0),0)/1000)),"")</f>
        <v/>
      </c>
      <c r="EC442" s="145" t="str">
        <f>IFERROR(TRUNC(VLOOKUP($E442,'Container Panel'!$B$41:$Z$100,$D442,0)/(VLOOKUP(EC$276,UI!$A$12:$O$51,VLOOKUP(EC$277,$B$276:$C$278,2,0),0)/1000)),"")</f>
        <v/>
      </c>
      <c r="ED442" s="145" t="str">
        <f>IFERROR(TRUNC(VLOOKUP($E442,'Container Panel'!$B$41:$Z$100,$D442,0)/(VLOOKUP(ED$276,UI!$A$12:$O$51,VLOOKUP(ED$277,$B$276:$C$278,2,0),0)/1000)),"")</f>
        <v/>
      </c>
      <c r="EE442" s="145" t="str">
        <f>IFERROR(TRUNC(VLOOKUP($E442,'Container Panel'!$B$41:$Z$100,$D442,0)/(VLOOKUP(EE$276,UI!$A$12:$O$51,VLOOKUP(EE$277,$B$276:$C$278,2,0),0)/1000)),"")</f>
        <v/>
      </c>
      <c r="EF442" s="145" t="str">
        <f>IFERROR(TRUNC(VLOOKUP($E442,'Container Panel'!$B$41:$Z$100,$D442,0)/(VLOOKUP(EF$276,UI!$A$12:$O$51,VLOOKUP(EF$277,$B$276:$C$278,2,0),0)/1000)),"")</f>
        <v/>
      </c>
      <c r="EG442" s="145" t="str">
        <f>IFERROR(TRUNC(VLOOKUP($E442,'Container Panel'!$B$41:$Z$100,$D442,0)/(VLOOKUP(EG$276,UI!$A$12:$O$51,VLOOKUP(EG$277,$B$276:$C$278,2,0),0)/1000)),"")</f>
        <v/>
      </c>
      <c r="EH442" s="145" t="str">
        <f>IFERROR(TRUNC(VLOOKUP($E442,'Container Panel'!$B$41:$Z$100,$D442,0)/(VLOOKUP(EH$276,UI!$A$12:$O$51,VLOOKUP(EH$277,$B$276:$C$278,2,0),0)/1000)),"")</f>
        <v/>
      </c>
      <c r="EI442" s="145" t="str">
        <f>IFERROR(TRUNC(VLOOKUP($E442,'Container Panel'!$B$41:$Z$100,$D442,0)/(VLOOKUP(EI$276,UI!$A$12:$O$51,VLOOKUP(EI$277,$B$276:$C$278,2,0),0)/1000)),"")</f>
        <v/>
      </c>
      <c r="EJ442" s="145" t="str">
        <f>IFERROR(TRUNC(VLOOKUP($E442,'Container Panel'!$B$41:$Z$100,$D442,0)/(VLOOKUP(EJ$276,UI!$A$12:$O$51,VLOOKUP(EJ$277,$B$276:$C$278,2,0),0)/1000)),"")</f>
        <v/>
      </c>
      <c r="EK442" s="145" t="str">
        <f>IFERROR(TRUNC(VLOOKUP($E442,'Container Panel'!$B$41:$Z$100,$D442,0)/(VLOOKUP(EK$276,UI!$A$12:$O$51,VLOOKUP(EK$277,$B$276:$C$278,2,0),0)/1000)),"")</f>
        <v/>
      </c>
      <c r="EL442" s="145" t="str">
        <f>IFERROR(TRUNC(VLOOKUP($E442,'Container Panel'!$B$41:$Z$100,$D442,0)/(VLOOKUP(EL$276,UI!$A$12:$O$51,VLOOKUP(EL$277,$B$276:$C$278,2,0),0)/1000)),"")</f>
        <v/>
      </c>
      <c r="EM442" s="145" t="str">
        <f>IFERROR(TRUNC(VLOOKUP($E442,'Container Panel'!$B$41:$Z$100,$D442,0)/(VLOOKUP(EM$276,UI!$A$12:$O$51,VLOOKUP(EM$277,$B$276:$C$278,2,0),0)/1000)),"")</f>
        <v/>
      </c>
      <c r="EN442" s="145" t="str">
        <f>IFERROR(TRUNC(VLOOKUP($E442,'Container Panel'!$B$41:$Z$100,$D442,0)/(VLOOKUP(EN$276,UI!$A$12:$O$51,VLOOKUP(EN$277,$B$276:$C$278,2,0),0)/1000)),"")</f>
        <v/>
      </c>
      <c r="EO442" s="145" t="str">
        <f>IFERROR(TRUNC(VLOOKUP($E442,'Container Panel'!$B$41:$Z$100,$D442,0)/(VLOOKUP(EO$276,UI!$A$12:$O$51,VLOOKUP(EO$277,$B$276:$C$278,2,0),0)/1000)),"")</f>
        <v/>
      </c>
      <c r="EP442" s="145" t="str">
        <f>IFERROR(TRUNC(VLOOKUP($E442,'Container Panel'!$B$41:$Z$100,$D442,0)/(VLOOKUP(EP$276,UI!$A$12:$O$51,VLOOKUP(EP$277,$B$276:$C$278,2,0),0)/1000)),"")</f>
        <v/>
      </c>
      <c r="EQ442" s="145" t="str">
        <f>IFERROR(TRUNC(VLOOKUP($E442,'Container Panel'!$B$41:$Z$100,$D442,0)/(VLOOKUP(EQ$276,UI!$A$12:$O$51,VLOOKUP(EQ$277,$B$276:$C$278,2,0),0)/1000)),"")</f>
        <v/>
      </c>
      <c r="ER442" s="145" t="str">
        <f>IFERROR(TRUNC(VLOOKUP($E442,'Container Panel'!$B$41:$Z$100,$D442,0)/(VLOOKUP(ER$276,UI!$A$12:$O$51,VLOOKUP(ER$277,$B$276:$C$278,2,0),0)/1000)),"")</f>
        <v/>
      </c>
      <c r="ES442" s="145" t="str">
        <f>IFERROR(TRUNC(VLOOKUP($E442,'Container Panel'!$B$41:$Z$100,$D442,0)/(VLOOKUP(ES$276,UI!$A$12:$O$51,VLOOKUP(ES$277,$B$276:$C$278,2,0),0)/1000)),"")</f>
        <v/>
      </c>
      <c r="ET442" s="145" t="str">
        <f>IFERROR(TRUNC(VLOOKUP($E442,'Container Panel'!$B$41:$Z$100,$D442,0)/(VLOOKUP(ET$276,UI!$A$12:$O$51,VLOOKUP(ET$277,$B$276:$C$278,2,0),0)/1000)),"")</f>
        <v/>
      </c>
      <c r="EU442" s="145" t="str">
        <f>IFERROR(TRUNC(VLOOKUP($E442,'Container Panel'!$B$41:$Z$100,$D442,0)/(VLOOKUP(EU$276,UI!$A$12:$O$51,VLOOKUP(EU$277,$B$276:$C$278,2,0),0)/1000)),"")</f>
        <v/>
      </c>
      <c r="EV442" s="145" t="str">
        <f>IFERROR(TRUNC(VLOOKUP($E442,'Container Panel'!$B$41:$Z$100,$D442,0)/(VLOOKUP(EV$276,UI!$A$12:$O$51,VLOOKUP(EV$277,$B$276:$C$278,2,0),0)/1000)),"")</f>
        <v/>
      </c>
      <c r="EW442" s="145" t="str">
        <f>IFERROR(TRUNC(VLOOKUP($E442,'Container Panel'!$B$41:$Z$100,$D442,0)/(VLOOKUP(EW$276,UI!$A$12:$O$51,VLOOKUP(EW$277,$B$276:$C$278,2,0),0)/1000)),"")</f>
        <v/>
      </c>
      <c r="EX442" s="145" t="str">
        <f>IFERROR(TRUNC(VLOOKUP($E442,'Container Panel'!$B$41:$Z$100,$D442,0)/(VLOOKUP(EX$276,UI!$A$12:$O$51,VLOOKUP(EX$277,$B$276:$C$278,2,0),0)/1000)),"")</f>
        <v/>
      </c>
      <c r="EY442" s="145" t="str">
        <f>IFERROR(TRUNC(VLOOKUP($E442,'Container Panel'!$B$41:$Z$100,$D442,0)/(VLOOKUP(EY$276,UI!$A$12:$O$51,VLOOKUP(EY$277,$B$276:$C$278,2,0),0)/1000)),"")</f>
        <v/>
      </c>
      <c r="EZ442" s="145" t="str">
        <f>IFERROR(TRUNC(VLOOKUP($E442,'Container Panel'!$B$41:$Z$100,$D442,0)/(VLOOKUP(EZ$276,UI!$A$12:$O$51,VLOOKUP(EZ$277,$B$276:$C$278,2,0),0)/1000)),"")</f>
        <v/>
      </c>
      <c r="FA442" s="145" t="str">
        <f>IFERROR(TRUNC(VLOOKUP($E442,'Container Panel'!$B$41:$Z$100,$D442,0)/(VLOOKUP(FA$276,UI!$A$12:$O$51,VLOOKUP(FA$277,$B$276:$C$278,2,0),0)/1000)),"")</f>
        <v/>
      </c>
      <c r="FB442" s="145" t="str">
        <f>IFERROR(TRUNC(VLOOKUP($E442,'Container Panel'!$B$41:$Z$100,$D442,0)/(VLOOKUP(FB$276,UI!$A$12:$O$51,VLOOKUP(FB$277,$B$276:$C$278,2,0),0)/1000)),"")</f>
        <v/>
      </c>
      <c r="FC442" s="145" t="str">
        <f>IFERROR(TRUNC(VLOOKUP($E442,'Container Panel'!$B$41:$Z$100,$D442,0)/(VLOOKUP(FC$276,UI!$A$12:$O$51,VLOOKUP(FC$277,$B$276:$C$278,2,0),0)/1000)),"")</f>
        <v/>
      </c>
      <c r="FD442" s="145" t="str">
        <f>IFERROR(TRUNC(VLOOKUP($E442,'Container Panel'!$B$41:$Z$100,$D442,0)/(VLOOKUP(FD$276,UI!$A$12:$O$51,VLOOKUP(FD$277,$B$276:$C$278,2,0),0)/1000)),"")</f>
        <v/>
      </c>
      <c r="FE442" s="145" t="str">
        <f>IFERROR(TRUNC(VLOOKUP($E442,'Container Panel'!$B$41:$Z$100,$D442,0)/(VLOOKUP(FE$276,UI!$A$12:$O$51,VLOOKUP(FE$277,$B$276:$C$278,2,0),0)/1000)),"")</f>
        <v/>
      </c>
      <c r="FF442" s="145" t="str">
        <f>IFERROR(TRUNC(VLOOKUP($E442,'Container Panel'!$B$41:$Z$100,$D442,0)/(VLOOKUP(FF$276,UI!$A$12:$O$51,VLOOKUP(FF$277,$B$276:$C$278,2,0),0)/1000)),"")</f>
        <v/>
      </c>
      <c r="FG442" s="145" t="str">
        <f>IFERROR(TRUNC(VLOOKUP($E442,'Container Panel'!$B$41:$Z$100,$D442,0)/(VLOOKUP(FG$276,UI!$A$12:$O$51,VLOOKUP(FG$277,$B$276:$C$278,2,0),0)/1000)),"")</f>
        <v/>
      </c>
      <c r="FH442" s="145" t="str">
        <f>IFERROR(TRUNC(VLOOKUP($E442,'Container Panel'!$B$41:$Z$100,$D442,0)/(VLOOKUP(FH$276,UI!$A$12:$O$51,VLOOKUP(FH$277,$B$276:$C$278,2,0),0)/1000)),"")</f>
        <v/>
      </c>
      <c r="FI442" s="145" t="str">
        <f>IFERROR(TRUNC(VLOOKUP($E442,'Container Panel'!$B$41:$Z$100,$D442,0)/(VLOOKUP(FI$276,UI!$A$12:$O$51,VLOOKUP(FI$277,$B$276:$C$278,2,0),0)/1000)),"")</f>
        <v/>
      </c>
      <c r="FJ442" s="145" t="str">
        <f>IFERROR(TRUNC(VLOOKUP($E442,'Container Panel'!$B$41:$Z$100,$D442,0)/(VLOOKUP(FJ$276,UI!$A$12:$O$51,VLOOKUP(FJ$277,$B$276:$C$278,2,0),0)/1000)),"")</f>
        <v/>
      </c>
      <c r="FK442" s="145" t="str">
        <f>IFERROR(TRUNC(VLOOKUP($E442,'Container Panel'!$B$41:$Z$100,$D442,0)/(VLOOKUP(FK$276,UI!$A$12:$O$51,VLOOKUP(FK$277,$B$276:$C$278,2,0),0)/1000)),"")</f>
        <v/>
      </c>
      <c r="FL442" s="145" t="str">
        <f>IFERROR(TRUNC(VLOOKUP($E442,'Container Panel'!$B$41:$Z$100,$D442,0)/(VLOOKUP(FL$276,UI!$A$12:$O$51,VLOOKUP(FL$277,$B$276:$C$278,2,0),0)/1000)),"")</f>
        <v/>
      </c>
      <c r="FM442" s="145" t="str">
        <f>IFERROR(TRUNC(VLOOKUP($E442,'Container Panel'!$B$41:$Z$100,$D442,0)/(VLOOKUP(FM$276,UI!$A$12:$O$51,VLOOKUP(FM$277,$B$276:$C$278,2,0),0)/1000)),"")</f>
        <v/>
      </c>
      <c r="FN442" s="145" t="str">
        <f>IFERROR(TRUNC(VLOOKUP($E442,'Container Panel'!$B$41:$Z$100,$D442,0)/(VLOOKUP(FN$276,UI!$A$12:$O$51,VLOOKUP(FN$277,$B$276:$C$278,2,0),0)/1000)),"")</f>
        <v/>
      </c>
      <c r="FO442" s="145" t="str">
        <f>IFERROR(TRUNC(VLOOKUP($E442,'Container Panel'!$B$41:$Z$100,$D442,0)/(VLOOKUP(FO$276,UI!$A$12:$O$51,VLOOKUP(FO$277,$B$276:$C$278,2,0),0)/1000)),"")</f>
        <v/>
      </c>
      <c r="FP442" s="145" t="str">
        <f>IFERROR(TRUNC(VLOOKUP($E442,'Container Panel'!$B$41:$Z$100,$D442,0)/(VLOOKUP(FP$276,UI!$A$12:$O$51,VLOOKUP(FP$277,$B$276:$C$278,2,0),0)/1000)),"")</f>
        <v/>
      </c>
      <c r="FQ442" s="145" t="str">
        <f>IFERROR(TRUNC(VLOOKUP($E442,'Container Panel'!$B$41:$Z$100,$D442,0)/(VLOOKUP(FQ$276,UI!$A$12:$O$51,VLOOKUP(FQ$277,$B$276:$C$278,2,0),0)/1000)),"")</f>
        <v/>
      </c>
      <c r="FR442" s="145" t="str">
        <f>IFERROR(TRUNC(VLOOKUP($E442,'Container Panel'!$B$41:$Z$100,$D442,0)/(VLOOKUP(FR$276,UI!$A$12:$O$51,VLOOKUP(FR$277,$B$276:$C$278,2,0),0)/1000)),"")</f>
        <v/>
      </c>
      <c r="FS442" s="145" t="str">
        <f>IFERROR(TRUNC(VLOOKUP($E442,'Container Panel'!$B$41:$Z$100,$D442,0)/(VLOOKUP(FS$276,UI!$A$12:$O$51,VLOOKUP(FS$277,$B$276:$C$278,2,0),0)/1000)),"")</f>
        <v/>
      </c>
      <c r="FT442" s="145" t="str">
        <f>IFERROR(TRUNC(VLOOKUP($E442,'Container Panel'!$B$41:$Z$100,$D442,0)/(VLOOKUP(FT$276,UI!$A$12:$O$51,VLOOKUP(FT$277,$B$276:$C$278,2,0),0)/1000)),"")</f>
        <v/>
      </c>
      <c r="FU442" s="145" t="str">
        <f>IFERROR(TRUNC(VLOOKUP($E442,'Container Panel'!$B$41:$Z$100,$D442,0)/(VLOOKUP(FU$276,UI!$A$12:$O$51,VLOOKUP(FU$277,$B$276:$C$278,2,0),0)/1000)),"")</f>
        <v/>
      </c>
      <c r="FV442" s="145" t="str">
        <f>IFERROR(TRUNC(VLOOKUP($E442,'Container Panel'!$B$41:$Z$100,$D442,0)/(VLOOKUP(FV$276,UI!$A$12:$O$51,VLOOKUP(FV$277,$B$276:$C$278,2,0),0)/1000)),"")</f>
        <v/>
      </c>
      <c r="FW442" s="145" t="str">
        <f>IFERROR(TRUNC(VLOOKUP($E442,'Container Panel'!$B$41:$Z$100,$D442,0)/(VLOOKUP(FW$276,UI!$A$12:$O$51,VLOOKUP(FW$277,$B$276:$C$278,2,0),0)/1000)),"")</f>
        <v/>
      </c>
      <c r="FX442" s="145" t="str">
        <f>IFERROR(TRUNC(VLOOKUP($E442,'Container Panel'!$B$41:$Z$100,$D442,0)/(VLOOKUP(FX$276,UI!$A$12:$O$51,VLOOKUP(FX$277,$B$276:$C$278,2,0),0)/1000)),"")</f>
        <v/>
      </c>
      <c r="FY442" s="145" t="str">
        <f>IFERROR(TRUNC(VLOOKUP($E442,'Container Panel'!$B$41:$Z$100,$D442,0)/(VLOOKUP(FY$276,UI!$A$12:$O$51,VLOOKUP(FY$277,$B$276:$C$278,2,0),0)/1000)),"")</f>
        <v/>
      </c>
      <c r="FZ442" s="145" t="str">
        <f>IFERROR(TRUNC(VLOOKUP($E442,'Container Panel'!$B$41:$Z$100,$D442,0)/(VLOOKUP(FZ$276,UI!$A$12:$O$51,VLOOKUP(FZ$277,$B$276:$C$278,2,0),0)/1000)),"")</f>
        <v/>
      </c>
      <c r="GA442" s="145" t="str">
        <f>IFERROR(TRUNC(VLOOKUP($E442,'Container Panel'!$B$41:$Z$100,$D442,0)/(VLOOKUP(GA$276,UI!$A$12:$O$51,VLOOKUP(GA$277,$B$276:$C$278,2,0),0)/1000)),"")</f>
        <v/>
      </c>
      <c r="GB442" s="145" t="str">
        <f>IFERROR(TRUNC(VLOOKUP($E442,'Container Panel'!$B$41:$Z$100,$D442,0)/(VLOOKUP(GB$276,UI!$A$12:$O$51,VLOOKUP(GB$277,$B$276:$C$278,2,0),0)/1000)),"")</f>
        <v/>
      </c>
      <c r="GC442" s="145" t="str">
        <f>IFERROR(TRUNC(VLOOKUP($E442,'Container Panel'!$B$41:$Z$100,$D442,0)/(VLOOKUP(GC$276,UI!$A$12:$O$51,VLOOKUP(GC$277,$B$276:$C$278,2,0),0)/1000)),"")</f>
        <v/>
      </c>
      <c r="GD442" s="145" t="str">
        <f>IFERROR(TRUNC(VLOOKUP($E442,'Container Panel'!$B$41:$Z$100,$D442,0)/(VLOOKUP(GD$276,UI!$A$12:$O$51,VLOOKUP(GD$277,$B$276:$C$278,2,0),0)/1000)),"")</f>
        <v/>
      </c>
      <c r="GE442" s="145" t="str">
        <f>IFERROR(TRUNC(VLOOKUP($E442,'Container Panel'!$B$41:$Z$100,$D442,0)/(VLOOKUP(GE$276,UI!$A$12:$O$51,VLOOKUP(GE$277,$B$276:$C$278,2,0),0)/1000)),"")</f>
        <v/>
      </c>
      <c r="GF442" s="145" t="str">
        <f>IFERROR(TRUNC(VLOOKUP($E442,'Container Panel'!$B$41:$Z$100,$D442,0)/(VLOOKUP(GF$276,UI!$A$12:$O$51,VLOOKUP(GF$277,$B$276:$C$278,2,0),0)/1000)),"")</f>
        <v/>
      </c>
      <c r="GG442" s="145" t="str">
        <f>IFERROR(TRUNC(VLOOKUP($E442,'Container Panel'!$B$41:$Z$100,$D442,0)/(VLOOKUP(GG$276,UI!$A$12:$O$51,VLOOKUP(GG$277,$B$276:$C$278,2,0),0)/1000)),"")</f>
        <v/>
      </c>
      <c r="GH442" s="145" t="str">
        <f>IFERROR(TRUNC(VLOOKUP($E442,'Container Panel'!$B$41:$Z$100,$D442,0)/(VLOOKUP(GH$276,UI!$A$12:$O$51,VLOOKUP(GH$277,$B$276:$C$278,2,0),0)/1000)),"")</f>
        <v/>
      </c>
      <c r="GI442" s="145" t="str">
        <f>IFERROR(TRUNC(VLOOKUP($E442,'Container Panel'!$B$41:$Z$100,$D442,0)/(VLOOKUP(GI$276,UI!$A$12:$O$51,VLOOKUP(GI$277,$B$276:$C$278,2,0),0)/1000)),"")</f>
        <v/>
      </c>
      <c r="GJ442" s="145" t="str">
        <f>IFERROR(TRUNC(VLOOKUP($E442,'Container Panel'!$B$41:$Z$100,$D442,0)/(VLOOKUP(GJ$276,UI!$A$12:$O$51,VLOOKUP(GJ$277,$B$276:$C$278,2,0),0)/1000)),"")</f>
        <v/>
      </c>
      <c r="GK442" s="145" t="str">
        <f>IFERROR(TRUNC(VLOOKUP($E442,'Container Panel'!$B$41:$Z$100,$D442,0)/(VLOOKUP(GK$276,UI!$A$12:$O$51,VLOOKUP(GK$277,$B$276:$C$278,2,0),0)/1000)),"")</f>
        <v/>
      </c>
      <c r="GL442" s="145" t="str">
        <f>IFERROR(TRUNC(VLOOKUP($E442,'Container Panel'!$B$41:$Z$100,$D442,0)/(VLOOKUP(GL$276,UI!$A$12:$O$51,VLOOKUP(GL$277,$B$276:$C$278,2,0),0)/1000)),"")</f>
        <v/>
      </c>
      <c r="GM442" s="145" t="str">
        <f>IFERROR(TRUNC(VLOOKUP($E442,'Container Panel'!$B$41:$Z$100,$D442,0)/(VLOOKUP(GM$276,UI!$A$12:$O$51,VLOOKUP(GM$277,$B$276:$C$278,2,0),0)/1000)),"")</f>
        <v/>
      </c>
      <c r="GN442" s="145" t="str">
        <f>IFERROR(TRUNC(VLOOKUP($E442,'Container Panel'!$B$41:$Z$100,$D442,0)/(VLOOKUP(GN$276,UI!$A$12:$O$51,VLOOKUP(GN$277,$B$276:$C$278,2,0),0)/1000)),"")</f>
        <v/>
      </c>
      <c r="GO442" s="145" t="str">
        <f>IFERROR(TRUNC(VLOOKUP($E442,'Container Panel'!$B$41:$Z$100,$D442,0)/(VLOOKUP(GO$276,UI!$A$12:$O$51,VLOOKUP(GO$277,$B$276:$C$278,2,0),0)/1000)),"")</f>
        <v/>
      </c>
      <c r="GP442" s="145" t="str">
        <f>IFERROR(TRUNC(VLOOKUP($E442,'Container Panel'!$B$41:$Z$100,$D442,0)/(VLOOKUP(GP$276,UI!$A$12:$O$51,VLOOKUP(GP$277,$B$276:$C$278,2,0),0)/1000)),"")</f>
        <v/>
      </c>
      <c r="GQ442" s="145" t="str">
        <f>IFERROR(TRUNC(VLOOKUP($E442,'Container Panel'!$B$41:$Z$100,$D442,0)/(VLOOKUP(GQ$276,UI!$A$12:$O$51,VLOOKUP(GQ$277,$B$276:$C$278,2,0),0)/1000)),"")</f>
        <v/>
      </c>
      <c r="GR442" s="145" t="str">
        <f>IFERROR(TRUNC(VLOOKUP($E442,'Container Panel'!$B$41:$Z$100,$D442,0)/(VLOOKUP(GR$276,UI!$A$12:$O$51,VLOOKUP(GR$277,$B$276:$C$278,2,0),0)/1000)),"")</f>
        <v/>
      </c>
      <c r="GS442" s="145" t="str">
        <f>IFERROR(TRUNC(VLOOKUP($E442,'Container Panel'!$B$41:$Z$100,$D442,0)/(VLOOKUP(GS$276,UI!$A$12:$O$51,VLOOKUP(GS$277,$B$276:$C$278,2,0),0)/1000)),"")</f>
        <v/>
      </c>
      <c r="GT442" s="145" t="str">
        <f>IFERROR(TRUNC(VLOOKUP($E442,'Container Panel'!$B$41:$Z$100,$D442,0)/(VLOOKUP(GT$276,UI!$A$12:$O$51,VLOOKUP(GT$277,$B$276:$C$278,2,0),0)/1000)),"")</f>
        <v/>
      </c>
      <c r="GU442" s="145" t="str">
        <f>IFERROR(TRUNC(VLOOKUP($E442,'Container Panel'!$B$41:$Z$100,$D442,0)/(VLOOKUP(GU$276,UI!$A$12:$O$51,VLOOKUP(GU$277,$B$276:$C$278,2,0),0)/1000)),"")</f>
        <v/>
      </c>
      <c r="GV442" s="145" t="str">
        <f>IFERROR(TRUNC(VLOOKUP($E442,'Container Panel'!$B$41:$Z$100,$D442,0)/(VLOOKUP(GV$276,UI!$A$12:$O$51,VLOOKUP(GV$277,$B$276:$C$278,2,0),0)/1000)),"")</f>
        <v/>
      </c>
      <c r="GW442" s="145" t="str">
        <f>IFERROR(TRUNC(VLOOKUP($E442,'Container Panel'!$B$41:$Z$100,$D442,0)/(VLOOKUP(GW$276,UI!$A$12:$O$51,VLOOKUP(GW$277,$B$276:$C$278,2,0),0)/1000)),"")</f>
        <v/>
      </c>
      <c r="GX442" s="145" t="str">
        <f>IFERROR(TRUNC(VLOOKUP($E442,'Container Panel'!$B$41:$Z$100,$D442,0)/(VLOOKUP(GX$276,UI!$A$12:$O$51,VLOOKUP(GX$277,$B$276:$C$278,2,0),0)/1000)),"")</f>
        <v/>
      </c>
      <c r="GY442" s="145" t="str">
        <f>IFERROR(TRUNC(VLOOKUP($E442,'Container Panel'!$B$41:$Z$100,$D442,0)/(VLOOKUP(GY$276,UI!$A$12:$O$51,VLOOKUP(GY$277,$B$276:$C$278,2,0),0)/1000)),"")</f>
        <v/>
      </c>
      <c r="GZ442" s="145" t="str">
        <f>IFERROR(TRUNC(VLOOKUP($E442,'Container Panel'!$B$41:$Z$100,$D442,0)/(VLOOKUP(GZ$276,UI!$A$12:$O$51,VLOOKUP(GZ$277,$B$276:$C$278,2,0),0)/1000)),"")</f>
        <v/>
      </c>
      <c r="HA442" s="145" t="str">
        <f>IFERROR(TRUNC(VLOOKUP($E442,'Container Panel'!$B$41:$Z$100,$D442,0)/(VLOOKUP(HA$276,UI!$A$12:$O$51,VLOOKUP(HA$277,$B$276:$C$278,2,0),0)/1000)),"")</f>
        <v/>
      </c>
      <c r="HB442" s="145" t="str">
        <f>IFERROR(TRUNC(VLOOKUP($E442,'Container Panel'!$B$41:$Z$100,$D442,0)/(VLOOKUP(HB$276,UI!$A$12:$O$51,VLOOKUP(HB$277,$B$276:$C$278,2,0),0)/1000)),"")</f>
        <v/>
      </c>
      <c r="HC442" s="145" t="str">
        <f>IFERROR(TRUNC(VLOOKUP($E442,'Container Panel'!$B$41:$Z$100,$D442,0)/(VLOOKUP(HC$276,UI!$A$12:$O$51,VLOOKUP(HC$277,$B$276:$C$278,2,0),0)/1000)),"")</f>
        <v/>
      </c>
      <c r="HD442" s="145" t="str">
        <f>IFERROR(TRUNC(VLOOKUP($E442,'Container Panel'!$B$41:$Z$100,$D442,0)/(VLOOKUP(HD$276,UI!$A$12:$O$51,VLOOKUP(HD$277,$B$276:$C$278,2,0),0)/1000)),"")</f>
        <v/>
      </c>
      <c r="HE442" s="145" t="str">
        <f>IFERROR(TRUNC(VLOOKUP($E442,'Container Panel'!$B$41:$Z$100,$D442,0)/(VLOOKUP(HE$276,UI!$A$12:$O$51,VLOOKUP(HE$277,$B$276:$C$278,2,0),0)/1000)),"")</f>
        <v/>
      </c>
      <c r="HF442" s="145" t="str">
        <f>IFERROR(TRUNC(VLOOKUP($E442,'Container Panel'!$B$41:$Z$100,$D442,0)/(VLOOKUP(HF$276,UI!$A$12:$O$51,VLOOKUP(HF$277,$B$276:$C$278,2,0),0)/1000)),"")</f>
        <v/>
      </c>
      <c r="HG442" s="145" t="str">
        <f>IFERROR(TRUNC(VLOOKUP($E442,'Container Panel'!$B$41:$Z$100,$D442,0)/(VLOOKUP(HG$276,UI!$A$12:$O$51,VLOOKUP(HG$277,$B$276:$C$278,2,0),0)/1000)),"")</f>
        <v/>
      </c>
      <c r="HH442" s="145" t="str">
        <f>IFERROR(TRUNC(VLOOKUP($E442,'Container Panel'!$B$41:$Z$100,$D442,0)/(VLOOKUP(HH$276,UI!$A$12:$O$51,VLOOKUP(HH$277,$B$276:$C$278,2,0),0)/1000)),"")</f>
        <v/>
      </c>
      <c r="HI442" s="145" t="str">
        <f>IFERROR(TRUNC(VLOOKUP($E442,'Container Panel'!$B$41:$Z$100,$D442,0)/(VLOOKUP(HI$276,UI!$A$12:$O$51,VLOOKUP(HI$277,$B$276:$C$278,2,0),0)/1000)),"")</f>
        <v/>
      </c>
      <c r="HJ442" s="145" t="str">
        <f>IFERROR(TRUNC(VLOOKUP($E442,'Container Panel'!$B$41:$Z$100,$D442,0)/(VLOOKUP(HJ$276,UI!$A$12:$O$51,VLOOKUP(HJ$277,$B$276:$C$278,2,0),0)/1000)),"")</f>
        <v/>
      </c>
      <c r="HK442" s="145" t="str">
        <f>IFERROR(TRUNC(VLOOKUP($E442,'Container Panel'!$B$41:$Z$100,$D442,0)/(VLOOKUP(HK$276,UI!$A$12:$O$51,VLOOKUP(HK$277,$B$276:$C$278,2,0),0)/1000)),"")</f>
        <v/>
      </c>
      <c r="HL442" s="145" t="str">
        <f>IFERROR(TRUNC(VLOOKUP($E442,'Container Panel'!$B$41:$Z$100,$D442,0)/(VLOOKUP(HL$276,UI!$A$12:$O$51,VLOOKUP(HL$277,$B$276:$C$278,2,0),0)/1000)),"")</f>
        <v/>
      </c>
      <c r="HM442" s="145" t="str">
        <f>IFERROR(TRUNC(VLOOKUP($E442,'Container Panel'!$B$41:$Z$100,$D442,0)/(VLOOKUP(HM$276,UI!$A$12:$O$51,VLOOKUP(HM$277,$B$276:$C$278,2,0),0)/1000)),"")</f>
        <v/>
      </c>
      <c r="HN442" s="145" t="str">
        <f>IFERROR(TRUNC(VLOOKUP($E442,'Container Panel'!$B$41:$Z$100,$D442,0)/(VLOOKUP(HN$276,UI!$A$12:$O$51,VLOOKUP(HN$277,$B$276:$C$278,2,0),0)/1000)),"")</f>
        <v/>
      </c>
      <c r="HO442" s="145" t="str">
        <f>IFERROR(TRUNC(VLOOKUP($E442,'Container Panel'!$B$41:$Z$100,$D442,0)/(VLOOKUP(HO$276,UI!$A$12:$O$51,VLOOKUP(HO$277,$B$276:$C$278,2,0),0)/1000)),"")</f>
        <v/>
      </c>
      <c r="HP442" s="145" t="str">
        <f>IFERROR(TRUNC(VLOOKUP($E442,'Container Panel'!$B$41:$Z$100,$D442,0)/(VLOOKUP(HP$276,UI!$A$12:$O$51,VLOOKUP(HP$277,$B$276:$C$278,2,0),0)/1000)),"")</f>
        <v/>
      </c>
      <c r="HQ442" s="145" t="str">
        <f>IFERROR(TRUNC(VLOOKUP($E442,'Container Panel'!$B$41:$Z$100,$D442,0)/(VLOOKUP(HQ$276,UI!$A$12:$O$51,VLOOKUP(HQ$277,$B$276:$C$278,2,0),0)/1000)),"")</f>
        <v/>
      </c>
      <c r="HR442" s="145" t="str">
        <f>IFERROR(TRUNC(VLOOKUP($E442,'Container Panel'!$B$41:$Z$100,$D442,0)/(VLOOKUP(HR$276,UI!$A$12:$O$51,VLOOKUP(HR$277,$B$276:$C$278,2,0),0)/1000)),"")</f>
        <v/>
      </c>
      <c r="HS442" s="145" t="str">
        <f>IFERROR(TRUNC(VLOOKUP($E442,'Container Panel'!$B$41:$Z$100,$D442,0)/(VLOOKUP(HS$276,UI!$A$12:$O$51,VLOOKUP(HS$277,$B$276:$C$278,2,0),0)/1000)),"")</f>
        <v/>
      </c>
      <c r="HT442" s="145" t="str">
        <f>IFERROR(TRUNC(VLOOKUP($E442,'Container Panel'!$B$41:$Z$100,$D442,0)/(VLOOKUP(HT$276,UI!$A$12:$O$51,VLOOKUP(HT$277,$B$276:$C$278,2,0),0)/1000)),"")</f>
        <v/>
      </c>
      <c r="HU442" s="145" t="str">
        <f>IFERROR(TRUNC(VLOOKUP($E442,'Container Panel'!$B$41:$Z$100,$D442,0)/(VLOOKUP(HU$276,UI!$A$12:$O$51,VLOOKUP(HU$277,$B$276:$C$278,2,0),0)/1000)),"")</f>
        <v/>
      </c>
      <c r="HV442" s="145" t="str">
        <f>IFERROR(TRUNC(VLOOKUP($E442,'Container Panel'!$B$41:$Z$100,$D442,0)/(VLOOKUP(HV$276,UI!$A$12:$O$51,VLOOKUP(HV$277,$B$276:$C$278,2,0),0)/1000)),"")</f>
        <v/>
      </c>
      <c r="HW442" s="145" t="str">
        <f>IFERROR(TRUNC(VLOOKUP($E442,'Container Panel'!$B$41:$Z$100,$D442,0)/(VLOOKUP(HW$276,UI!$A$12:$O$51,VLOOKUP(HW$277,$B$276:$C$278,2,0),0)/1000)),"")</f>
        <v/>
      </c>
      <c r="HX442" s="145" t="str">
        <f>IFERROR(TRUNC(VLOOKUP($E442,'Container Panel'!$B$41:$Z$100,$D442,0)/(VLOOKUP(HX$276,UI!$A$12:$O$51,VLOOKUP(HX$277,$B$276:$C$278,2,0),0)/1000)),"")</f>
        <v/>
      </c>
      <c r="HY442" s="145" t="str">
        <f>IFERROR(TRUNC(VLOOKUP($E442,'Container Panel'!$B$41:$Z$100,$D442,0)/(VLOOKUP(HY$276,UI!$A$12:$O$51,VLOOKUP(HY$277,$B$276:$C$278,2,0),0)/1000)),"")</f>
        <v/>
      </c>
      <c r="HZ442" s="145" t="str">
        <f>IFERROR(TRUNC(VLOOKUP($E442,'Container Panel'!$B$41:$Z$100,$D442,0)/(VLOOKUP(HZ$276,UI!$A$12:$O$51,VLOOKUP(HZ$277,$B$276:$C$278,2,0),0)/1000)),"")</f>
        <v/>
      </c>
      <c r="IA442" s="145" t="str">
        <f>IFERROR(TRUNC(VLOOKUP($E442,'Container Panel'!$B$41:$Z$100,$D442,0)/(VLOOKUP(IA$276,UI!$A$12:$O$51,VLOOKUP(IA$277,$B$276:$C$278,2,0),0)/1000)),"")</f>
        <v/>
      </c>
      <c r="IB442" s="145" t="str">
        <f>IFERROR(TRUNC(VLOOKUP($E442,'Container Panel'!$B$41:$Z$100,$D442,0)/(VLOOKUP(IB$276,UI!$A$12:$O$51,VLOOKUP(IB$277,$B$276:$C$278,2,0),0)/1000)),"")</f>
        <v/>
      </c>
      <c r="IC442" s="145" t="str">
        <f>IFERROR(TRUNC(VLOOKUP($E442,'Container Panel'!$B$41:$Z$100,$D442,0)/(VLOOKUP(IC$276,UI!$A$12:$O$51,VLOOKUP(IC$277,$B$276:$C$278,2,0),0)/1000)),"")</f>
        <v/>
      </c>
      <c r="ID442" s="145" t="str">
        <f>IFERROR(TRUNC(VLOOKUP($E442,'Container Panel'!$B$41:$Z$100,$D442,0)/(VLOOKUP(ID$276,UI!$A$12:$O$51,VLOOKUP(ID$277,$B$276:$C$278,2,0),0)/1000)),"")</f>
        <v/>
      </c>
      <c r="IE442" s="145" t="str">
        <f>IFERROR(TRUNC(VLOOKUP($E442,'Container Panel'!$B$41:$Z$100,$D442,0)/(VLOOKUP(IE$276,UI!$A$12:$O$51,VLOOKUP(IE$277,$B$276:$C$278,2,0),0)/1000)),"")</f>
        <v/>
      </c>
      <c r="IF442" s="145" t="str">
        <f>IFERROR(TRUNC(VLOOKUP($E442,'Container Panel'!$B$41:$Z$100,$D442,0)/(VLOOKUP(IF$276,UI!$A$12:$O$51,VLOOKUP(IF$277,$B$276:$C$278,2,0),0)/1000)),"")</f>
        <v/>
      </c>
      <c r="IG442" s="145" t="str">
        <f>IFERROR(TRUNC(VLOOKUP($E442,'Container Panel'!$B$41:$Z$100,$D442,0)/(VLOOKUP(IG$276,UI!$A$12:$O$51,VLOOKUP(IG$277,$B$276:$C$278,2,0),0)/1000)),"")</f>
        <v/>
      </c>
      <c r="IH442" s="145" t="str">
        <f>IFERROR(TRUNC(VLOOKUP($E442,'Container Panel'!$B$41:$Z$100,$D442,0)/(VLOOKUP(IH$276,UI!$A$12:$O$51,VLOOKUP(IH$277,$B$276:$C$278,2,0),0)/1000)),"")</f>
        <v/>
      </c>
      <c r="II442" s="145" t="str">
        <f>IFERROR(TRUNC(VLOOKUP($E442,'Container Panel'!$B$41:$Z$100,$D442,0)/(VLOOKUP(II$276,UI!$A$12:$O$51,VLOOKUP(II$277,$B$276:$C$278,2,0),0)/1000)),"")</f>
        <v/>
      </c>
      <c r="IJ442" s="145" t="str">
        <f>IFERROR(TRUNC(VLOOKUP($E442,'Container Panel'!$B$41:$Z$100,$D442,0)/(VLOOKUP(IJ$276,UI!$A$12:$O$51,VLOOKUP(IJ$277,$B$276:$C$278,2,0),0)/1000)),"")</f>
        <v/>
      </c>
      <c r="IK442" s="145" t="str">
        <f>IFERROR(TRUNC(VLOOKUP($E442,'Container Panel'!$B$41:$Z$100,$D442,0)/(VLOOKUP(IK$276,UI!$A$12:$O$51,VLOOKUP(IK$277,$B$276:$C$278,2,0),0)/1000)),"")</f>
        <v/>
      </c>
      <c r="IL442" s="145" t="str">
        <f>IFERROR(TRUNC(VLOOKUP($E442,'Container Panel'!$B$41:$Z$100,$D442,0)/(VLOOKUP(IL$276,UI!$A$12:$O$51,VLOOKUP(IL$277,$B$276:$C$278,2,0),0)/1000)),"")</f>
        <v/>
      </c>
    </row>
    <row r="443" spans="2:246">
      <c r="B443" s="74">
        <v>163</v>
      </c>
      <c r="C443" s="74">
        <f t="shared" si="198"/>
        <v>55</v>
      </c>
      <c r="D443" s="163">
        <f>MOD(B443,3)+'Container Panel'!$Q$38</f>
        <v>17</v>
      </c>
      <c r="E443" s="143">
        <f t="shared" si="199"/>
        <v>0</v>
      </c>
      <c r="F443" s="144" t="s">
        <v>76</v>
      </c>
      <c r="G443" s="145" t="str">
        <f>IFERROR(TRUNC(VLOOKUP($E443,'Container Panel'!$B$41:$Z$100,$D443,0)/(VLOOKUP(G$276,UI!$A$12:$O$51,VLOOKUP(G$278,$B$276:$C$278,2,0),0)/1000)),"")</f>
        <v/>
      </c>
      <c r="H443" s="145" t="str">
        <f>IFERROR(TRUNC(VLOOKUP($E443,'Container Panel'!$B$41:$Z$100,$D443,0)/(VLOOKUP(H$276,UI!$A$12:$O$51,VLOOKUP(H$278,$B$276:$C$278,2,0),0)/1000)),"")</f>
        <v/>
      </c>
      <c r="I443" s="145" t="str">
        <f>IFERROR(TRUNC(VLOOKUP($E443,'Container Panel'!$B$41:$Z$100,$D443,0)/(VLOOKUP(I$276,UI!$A$12:$O$51,VLOOKUP(I$278,$B$276:$C$278,2,0),0)/1000)),"")</f>
        <v/>
      </c>
      <c r="J443" s="145" t="str">
        <f>IFERROR(TRUNC(VLOOKUP($E443,'Container Panel'!$B$41:$Z$100,$D443,0)/(VLOOKUP(J$276,UI!$A$12:$O$51,VLOOKUP(J$278,$B$276:$C$278,2,0),0)/1000)),"")</f>
        <v/>
      </c>
      <c r="K443" s="145" t="str">
        <f>IFERROR(TRUNC(VLOOKUP($E443,'Container Panel'!$B$41:$Z$100,$D443,0)/(VLOOKUP(K$276,UI!$A$12:$O$51,VLOOKUP(K$278,$B$276:$C$278,2,0),0)/1000)),"")</f>
        <v/>
      </c>
      <c r="L443" s="145" t="str">
        <f>IFERROR(TRUNC(VLOOKUP($E443,'Container Panel'!$B$41:$Z$100,$D443,0)/(VLOOKUP(L$276,UI!$A$12:$O$51,VLOOKUP(L$278,$B$276:$C$278,2,0),0)/1000)),"")</f>
        <v/>
      </c>
      <c r="M443" s="145" t="str">
        <f>IFERROR(TRUNC(VLOOKUP($E443,'Container Panel'!$B$41:$Z$100,$D443,0)/(VLOOKUP(M$276,UI!$A$12:$O$51,VLOOKUP(M$278,$B$276:$C$278,2,0),0)/1000)),"")</f>
        <v/>
      </c>
      <c r="N443" s="145" t="str">
        <f>IFERROR(TRUNC(VLOOKUP($E443,'Container Panel'!$B$41:$Z$100,$D443,0)/(VLOOKUP(N$276,UI!$A$12:$O$51,VLOOKUP(N$278,$B$276:$C$278,2,0),0)/1000)),"")</f>
        <v/>
      </c>
      <c r="O443" s="145" t="str">
        <f>IFERROR(TRUNC(VLOOKUP($E443,'Container Panel'!$B$41:$Z$100,$D443,0)/(VLOOKUP(O$276,UI!$A$12:$O$51,VLOOKUP(O$278,$B$276:$C$278,2,0),0)/1000)),"")</f>
        <v/>
      </c>
      <c r="P443" s="145" t="str">
        <f>IFERROR(TRUNC(VLOOKUP($E443,'Container Panel'!$B$41:$Z$100,$D443,0)/(VLOOKUP(P$276,UI!$A$12:$O$51,VLOOKUP(P$278,$B$276:$C$278,2,0),0)/1000)),"")</f>
        <v/>
      </c>
      <c r="Q443" s="145" t="str">
        <f>IFERROR(TRUNC(VLOOKUP($E443,'Container Panel'!$B$41:$Z$100,$D443,0)/(VLOOKUP(Q$276,UI!$A$12:$O$51,VLOOKUP(Q$278,$B$276:$C$278,2,0),0)/1000)),"")</f>
        <v/>
      </c>
      <c r="R443" s="145" t="str">
        <f>IFERROR(TRUNC(VLOOKUP($E443,'Container Panel'!$B$41:$Z$100,$D443,0)/(VLOOKUP(R$276,UI!$A$12:$O$51,VLOOKUP(R$278,$B$276:$C$278,2,0),0)/1000)),"")</f>
        <v/>
      </c>
      <c r="S443" s="145" t="str">
        <f>IFERROR(TRUNC(VLOOKUP($E443,'Container Panel'!$B$41:$Z$100,$D443,0)/(VLOOKUP(S$276,UI!$A$12:$O$51,VLOOKUP(S$278,$B$276:$C$278,2,0),0)/1000)),"")</f>
        <v/>
      </c>
      <c r="T443" s="145" t="str">
        <f>IFERROR(TRUNC(VLOOKUP($E443,'Container Panel'!$B$41:$Z$100,$D443,0)/(VLOOKUP(T$276,UI!$A$12:$O$51,VLOOKUP(T$278,$B$276:$C$278,2,0),0)/1000)),"")</f>
        <v/>
      </c>
      <c r="U443" s="145" t="str">
        <f>IFERROR(TRUNC(VLOOKUP($E443,'Container Panel'!$B$41:$Z$100,$D443,0)/(VLOOKUP(U$276,UI!$A$12:$O$51,VLOOKUP(U$278,$B$276:$C$278,2,0),0)/1000)),"")</f>
        <v/>
      </c>
      <c r="V443" s="145" t="str">
        <f>IFERROR(TRUNC(VLOOKUP($E443,'Container Panel'!$B$41:$Z$100,$D443,0)/(VLOOKUP(V$276,UI!$A$12:$O$51,VLOOKUP(V$278,$B$276:$C$278,2,0),0)/1000)),"")</f>
        <v/>
      </c>
      <c r="W443" s="145" t="str">
        <f>IFERROR(TRUNC(VLOOKUP($E443,'Container Panel'!$B$41:$Z$100,$D443,0)/(VLOOKUP(W$276,UI!$A$12:$O$51,VLOOKUP(W$278,$B$276:$C$278,2,0),0)/1000)),"")</f>
        <v/>
      </c>
      <c r="X443" s="145" t="str">
        <f>IFERROR(TRUNC(VLOOKUP($E443,'Container Panel'!$B$41:$Z$100,$D443,0)/(VLOOKUP(X$276,UI!$A$12:$O$51,VLOOKUP(X$278,$B$276:$C$278,2,0),0)/1000)),"")</f>
        <v/>
      </c>
      <c r="Y443" s="145" t="str">
        <f>IFERROR(TRUNC(VLOOKUP($E443,'Container Panel'!$B$41:$Z$100,$D443,0)/(VLOOKUP(Y$276,UI!$A$12:$O$51,VLOOKUP(Y$278,$B$276:$C$278,2,0),0)/1000)),"")</f>
        <v/>
      </c>
      <c r="Z443" s="145" t="str">
        <f>IFERROR(TRUNC(VLOOKUP($E443,'Container Panel'!$B$41:$Z$100,$D443,0)/(VLOOKUP(Z$276,UI!$A$12:$O$51,VLOOKUP(Z$278,$B$276:$C$278,2,0),0)/1000)),"")</f>
        <v/>
      </c>
      <c r="AA443" s="145" t="str">
        <f>IFERROR(TRUNC(VLOOKUP($E443,'Container Panel'!$B$41:$Z$100,$D443,0)/(VLOOKUP(AA$276,UI!$A$12:$O$51,VLOOKUP(AA$278,$B$276:$C$278,2,0),0)/1000)),"")</f>
        <v/>
      </c>
      <c r="AB443" s="145" t="str">
        <f>IFERROR(TRUNC(VLOOKUP($E443,'Container Panel'!$B$41:$Z$100,$D443,0)/(VLOOKUP(AB$276,UI!$A$12:$O$51,VLOOKUP(AB$278,$B$276:$C$278,2,0),0)/1000)),"")</f>
        <v/>
      </c>
      <c r="AC443" s="145" t="str">
        <f>IFERROR(TRUNC(VLOOKUP($E443,'Container Panel'!$B$41:$Z$100,$D443,0)/(VLOOKUP(AC$276,UI!$A$12:$O$51,VLOOKUP(AC$278,$B$276:$C$278,2,0),0)/1000)),"")</f>
        <v/>
      </c>
      <c r="AD443" s="145" t="str">
        <f>IFERROR(TRUNC(VLOOKUP($E443,'Container Panel'!$B$41:$Z$100,$D443,0)/(VLOOKUP(AD$276,UI!$A$12:$O$51,VLOOKUP(AD$278,$B$276:$C$278,2,0),0)/1000)),"")</f>
        <v/>
      </c>
      <c r="AE443" s="145" t="str">
        <f>IFERROR(TRUNC(VLOOKUP($E443,'Container Panel'!$B$41:$Z$100,$D443,0)/(VLOOKUP(AE$276,UI!$A$12:$O$51,VLOOKUP(AE$278,$B$276:$C$278,2,0),0)/1000)),"")</f>
        <v/>
      </c>
      <c r="AF443" s="145" t="str">
        <f>IFERROR(TRUNC(VLOOKUP($E443,'Container Panel'!$B$41:$Z$100,$D443,0)/(VLOOKUP(AF$276,UI!$A$12:$O$51,VLOOKUP(AF$278,$B$276:$C$278,2,0),0)/1000)),"")</f>
        <v/>
      </c>
      <c r="AG443" s="145" t="str">
        <f>IFERROR(TRUNC(VLOOKUP($E443,'Container Panel'!$B$41:$Z$100,$D443,0)/(VLOOKUP(AG$276,UI!$A$12:$O$51,VLOOKUP(AG$278,$B$276:$C$278,2,0),0)/1000)),"")</f>
        <v/>
      </c>
      <c r="AH443" s="145" t="str">
        <f>IFERROR(TRUNC(VLOOKUP($E443,'Container Panel'!$B$41:$Z$100,$D443,0)/(VLOOKUP(AH$276,UI!$A$12:$O$51,VLOOKUP(AH$278,$B$276:$C$278,2,0),0)/1000)),"")</f>
        <v/>
      </c>
      <c r="AI443" s="145" t="str">
        <f>IFERROR(TRUNC(VLOOKUP($E443,'Container Panel'!$B$41:$Z$100,$D443,0)/(VLOOKUP(AI$276,UI!$A$12:$O$51,VLOOKUP(AI$278,$B$276:$C$278,2,0),0)/1000)),"")</f>
        <v/>
      </c>
      <c r="AJ443" s="145" t="str">
        <f>IFERROR(TRUNC(VLOOKUP($E443,'Container Panel'!$B$41:$Z$100,$D443,0)/(VLOOKUP(AJ$276,UI!$A$12:$O$51,VLOOKUP(AJ$278,$B$276:$C$278,2,0),0)/1000)),"")</f>
        <v/>
      </c>
      <c r="AK443" s="145" t="str">
        <f>IFERROR(TRUNC(VLOOKUP($E443,'Container Panel'!$B$41:$Z$100,$D443,0)/(VLOOKUP(AK$276,UI!$A$12:$O$51,VLOOKUP(AK$278,$B$276:$C$278,2,0),0)/1000)),"")</f>
        <v/>
      </c>
      <c r="AL443" s="145" t="str">
        <f>IFERROR(TRUNC(VLOOKUP($E443,'Container Panel'!$B$41:$Z$100,$D443,0)/(VLOOKUP(AL$276,UI!$A$12:$O$51,VLOOKUP(AL$278,$B$276:$C$278,2,0),0)/1000)),"")</f>
        <v/>
      </c>
      <c r="AM443" s="145" t="str">
        <f>IFERROR(TRUNC(VLOOKUP($E443,'Container Panel'!$B$41:$Z$100,$D443,0)/(VLOOKUP(AM$276,UI!$A$12:$O$51,VLOOKUP(AM$278,$B$276:$C$278,2,0),0)/1000)),"")</f>
        <v/>
      </c>
      <c r="AN443" s="145" t="str">
        <f>IFERROR(TRUNC(VLOOKUP($E443,'Container Panel'!$B$41:$Z$100,$D443,0)/(VLOOKUP(AN$276,UI!$A$12:$O$51,VLOOKUP(AN$278,$B$276:$C$278,2,0),0)/1000)),"")</f>
        <v/>
      </c>
      <c r="AO443" s="145" t="str">
        <f>IFERROR(TRUNC(VLOOKUP($E443,'Container Panel'!$B$41:$Z$100,$D443,0)/(VLOOKUP(AO$276,UI!$A$12:$O$51,VLOOKUP(AO$278,$B$276:$C$278,2,0),0)/1000)),"")</f>
        <v/>
      </c>
      <c r="AP443" s="145" t="str">
        <f>IFERROR(TRUNC(VLOOKUP($E443,'Container Panel'!$B$41:$Z$100,$D443,0)/(VLOOKUP(AP$276,UI!$A$12:$O$51,VLOOKUP(AP$278,$B$276:$C$278,2,0),0)/1000)),"")</f>
        <v/>
      </c>
      <c r="AQ443" s="145" t="str">
        <f>IFERROR(TRUNC(VLOOKUP($E443,'Container Panel'!$B$41:$Z$100,$D443,0)/(VLOOKUP(AQ$276,UI!$A$12:$O$51,VLOOKUP(AQ$278,$B$276:$C$278,2,0),0)/1000)),"")</f>
        <v/>
      </c>
      <c r="AR443" s="145" t="str">
        <f>IFERROR(TRUNC(VLOOKUP($E443,'Container Panel'!$B$41:$Z$100,$D443,0)/(VLOOKUP(AR$276,UI!$A$12:$O$51,VLOOKUP(AR$278,$B$276:$C$278,2,0),0)/1000)),"")</f>
        <v/>
      </c>
      <c r="AS443" s="145" t="str">
        <f>IFERROR(TRUNC(VLOOKUP($E443,'Container Panel'!$B$41:$Z$100,$D443,0)/(VLOOKUP(AS$276,UI!$A$12:$O$51,VLOOKUP(AS$278,$B$276:$C$278,2,0),0)/1000)),"")</f>
        <v/>
      </c>
      <c r="AT443" s="145" t="str">
        <f>IFERROR(TRUNC(VLOOKUP($E443,'Container Panel'!$B$41:$Z$100,$D443,0)/(VLOOKUP(AT$276,UI!$A$12:$O$51,VLOOKUP(AT$278,$B$276:$C$278,2,0),0)/1000)),"")</f>
        <v/>
      </c>
      <c r="AU443" s="145" t="str">
        <f>IFERROR(TRUNC(VLOOKUP($E443,'Container Panel'!$B$41:$Z$100,$D443,0)/(VLOOKUP(AU$276,UI!$A$12:$O$51,VLOOKUP(AU$278,$B$276:$C$278,2,0),0)/1000)),"")</f>
        <v/>
      </c>
      <c r="AV443" s="145" t="str">
        <f>IFERROR(TRUNC(VLOOKUP($E443,'Container Panel'!$B$41:$Z$100,$D443,0)/(VLOOKUP(AV$276,UI!$A$12:$O$51,VLOOKUP(AV$278,$B$276:$C$278,2,0),0)/1000)),"")</f>
        <v/>
      </c>
      <c r="AW443" s="145" t="str">
        <f>IFERROR(TRUNC(VLOOKUP($E443,'Container Panel'!$B$41:$Z$100,$D443,0)/(VLOOKUP(AW$276,UI!$A$12:$O$51,VLOOKUP(AW$278,$B$276:$C$278,2,0),0)/1000)),"")</f>
        <v/>
      </c>
      <c r="AX443" s="145" t="str">
        <f>IFERROR(TRUNC(VLOOKUP($E443,'Container Panel'!$B$41:$Z$100,$D443,0)/(VLOOKUP(AX$276,UI!$A$12:$O$51,VLOOKUP(AX$278,$B$276:$C$278,2,0),0)/1000)),"")</f>
        <v/>
      </c>
      <c r="AY443" s="145" t="str">
        <f>IFERROR(TRUNC(VLOOKUP($E443,'Container Panel'!$B$41:$Z$100,$D443,0)/(VLOOKUP(AY$276,UI!$A$12:$O$51,VLOOKUP(AY$278,$B$276:$C$278,2,0),0)/1000)),"")</f>
        <v/>
      </c>
      <c r="AZ443" s="145" t="str">
        <f>IFERROR(TRUNC(VLOOKUP($E443,'Container Panel'!$B$41:$Z$100,$D443,0)/(VLOOKUP(AZ$276,UI!$A$12:$O$51,VLOOKUP(AZ$278,$B$276:$C$278,2,0),0)/1000)),"")</f>
        <v/>
      </c>
      <c r="BA443" s="145" t="str">
        <f>IFERROR(TRUNC(VLOOKUP($E443,'Container Panel'!$B$41:$Z$100,$D443,0)/(VLOOKUP(BA$276,UI!$A$12:$O$51,VLOOKUP(BA$278,$B$276:$C$278,2,0),0)/1000)),"")</f>
        <v/>
      </c>
      <c r="BB443" s="145" t="str">
        <f>IFERROR(TRUNC(VLOOKUP($E443,'Container Panel'!$B$41:$Z$100,$D443,0)/(VLOOKUP(BB$276,UI!$A$12:$O$51,VLOOKUP(BB$278,$B$276:$C$278,2,0),0)/1000)),"")</f>
        <v/>
      </c>
      <c r="BC443" s="145" t="str">
        <f>IFERROR(TRUNC(VLOOKUP($E443,'Container Panel'!$B$41:$Z$100,$D443,0)/(VLOOKUP(BC$276,UI!$A$12:$O$51,VLOOKUP(BC$278,$B$276:$C$278,2,0),0)/1000)),"")</f>
        <v/>
      </c>
      <c r="BD443" s="145" t="str">
        <f>IFERROR(TRUNC(VLOOKUP($E443,'Container Panel'!$B$41:$Z$100,$D443,0)/(VLOOKUP(BD$276,UI!$A$12:$O$51,VLOOKUP(BD$278,$B$276:$C$278,2,0),0)/1000)),"")</f>
        <v/>
      </c>
      <c r="BE443" s="145" t="str">
        <f>IFERROR(TRUNC(VLOOKUP($E443,'Container Panel'!$B$41:$Z$100,$D443,0)/(VLOOKUP(BE$276,UI!$A$12:$O$51,VLOOKUP(BE$278,$B$276:$C$278,2,0),0)/1000)),"")</f>
        <v/>
      </c>
      <c r="BF443" s="145" t="str">
        <f>IFERROR(TRUNC(VLOOKUP($E443,'Container Panel'!$B$41:$Z$100,$D443,0)/(VLOOKUP(BF$276,UI!$A$12:$O$51,VLOOKUP(BF$278,$B$276:$C$278,2,0),0)/1000)),"")</f>
        <v/>
      </c>
      <c r="BG443" s="145" t="str">
        <f>IFERROR(TRUNC(VLOOKUP($E443,'Container Panel'!$B$41:$Z$100,$D443,0)/(VLOOKUP(BG$276,UI!$A$12:$O$51,VLOOKUP(BG$278,$B$276:$C$278,2,0),0)/1000)),"")</f>
        <v/>
      </c>
      <c r="BH443" s="145" t="str">
        <f>IFERROR(TRUNC(VLOOKUP($E443,'Container Panel'!$B$41:$Z$100,$D443,0)/(VLOOKUP(BH$276,UI!$A$12:$O$51,VLOOKUP(BH$278,$B$276:$C$278,2,0),0)/1000)),"")</f>
        <v/>
      </c>
      <c r="BI443" s="145" t="str">
        <f>IFERROR(TRUNC(VLOOKUP($E443,'Container Panel'!$B$41:$Z$100,$D443,0)/(VLOOKUP(BI$276,UI!$A$12:$O$51,VLOOKUP(BI$278,$B$276:$C$278,2,0),0)/1000)),"")</f>
        <v/>
      </c>
      <c r="BJ443" s="145" t="str">
        <f>IFERROR(TRUNC(VLOOKUP($E443,'Container Panel'!$B$41:$Z$100,$D443,0)/(VLOOKUP(BJ$276,UI!$A$12:$O$51,VLOOKUP(BJ$278,$B$276:$C$278,2,0),0)/1000)),"")</f>
        <v/>
      </c>
      <c r="BK443" s="145" t="str">
        <f>IFERROR(TRUNC(VLOOKUP($E443,'Container Panel'!$B$41:$Z$100,$D443,0)/(VLOOKUP(BK$276,UI!$A$12:$O$51,VLOOKUP(BK$278,$B$276:$C$278,2,0),0)/1000)),"")</f>
        <v/>
      </c>
      <c r="BL443" s="145" t="str">
        <f>IFERROR(TRUNC(VLOOKUP($E443,'Container Panel'!$B$41:$Z$100,$D443,0)/(VLOOKUP(BL$276,UI!$A$12:$O$51,VLOOKUP(BL$278,$B$276:$C$278,2,0),0)/1000)),"")</f>
        <v/>
      </c>
      <c r="BM443" s="145" t="str">
        <f>IFERROR(TRUNC(VLOOKUP($E443,'Container Panel'!$B$41:$Z$100,$D443,0)/(VLOOKUP(BM$276,UI!$A$12:$O$51,VLOOKUP(BM$278,$B$276:$C$278,2,0),0)/1000)),"")</f>
        <v/>
      </c>
      <c r="BN443" s="145" t="str">
        <f>IFERROR(TRUNC(VLOOKUP($E443,'Container Panel'!$B$41:$Z$100,$D443,0)/(VLOOKUP(BN$276,UI!$A$12:$O$51,VLOOKUP(BN$278,$B$276:$C$278,2,0),0)/1000)),"")</f>
        <v/>
      </c>
      <c r="BO443" s="145" t="str">
        <f>IFERROR(TRUNC(VLOOKUP($E443,'Container Panel'!$B$41:$Z$100,$D443,0)/(VLOOKUP(BO$276,UI!$A$12:$O$51,VLOOKUP(BO$278,$B$276:$C$278,2,0),0)/1000)),"")</f>
        <v/>
      </c>
      <c r="BP443" s="145" t="str">
        <f>IFERROR(TRUNC(VLOOKUP($E443,'Container Panel'!$B$41:$Z$100,$D443,0)/(VLOOKUP(BP$276,UI!$A$12:$O$51,VLOOKUP(BP$278,$B$276:$C$278,2,0),0)/1000)),"")</f>
        <v/>
      </c>
      <c r="BQ443" s="145" t="str">
        <f>IFERROR(TRUNC(VLOOKUP($E443,'Container Panel'!$B$41:$Z$100,$D443,0)/(VLOOKUP(BQ$276,UI!$A$12:$O$51,VLOOKUP(BQ$278,$B$276:$C$278,2,0),0)/1000)),"")</f>
        <v/>
      </c>
      <c r="BR443" s="145" t="str">
        <f>IFERROR(TRUNC(VLOOKUP($E443,'Container Panel'!$B$41:$Z$100,$D443,0)/(VLOOKUP(BR$276,UI!$A$12:$O$51,VLOOKUP(BR$278,$B$276:$C$278,2,0),0)/1000)),"")</f>
        <v/>
      </c>
      <c r="BS443" s="145" t="str">
        <f>IFERROR(TRUNC(VLOOKUP($E443,'Container Panel'!$B$41:$Z$100,$D443,0)/(VLOOKUP(BS$276,UI!$A$12:$O$51,VLOOKUP(BS$278,$B$276:$C$278,2,0),0)/1000)),"")</f>
        <v/>
      </c>
      <c r="BT443" s="145" t="str">
        <f>IFERROR(TRUNC(VLOOKUP($E443,'Container Panel'!$B$41:$Z$100,$D443,0)/(VLOOKUP(BT$276,UI!$A$12:$O$51,VLOOKUP(BT$278,$B$276:$C$278,2,0),0)/1000)),"")</f>
        <v/>
      </c>
      <c r="BU443" s="145" t="str">
        <f>IFERROR(TRUNC(VLOOKUP($E443,'Container Panel'!$B$41:$Z$100,$D443,0)/(VLOOKUP(BU$276,UI!$A$12:$O$51,VLOOKUP(BU$278,$B$276:$C$278,2,0),0)/1000)),"")</f>
        <v/>
      </c>
      <c r="BV443" s="145" t="str">
        <f>IFERROR(TRUNC(VLOOKUP($E443,'Container Panel'!$B$41:$Z$100,$D443,0)/(VLOOKUP(BV$276,UI!$A$12:$O$51,VLOOKUP(BV$278,$B$276:$C$278,2,0),0)/1000)),"")</f>
        <v/>
      </c>
      <c r="BW443" s="145" t="str">
        <f>IFERROR(TRUNC(VLOOKUP($E443,'Container Panel'!$B$41:$Z$100,$D443,0)/(VLOOKUP(BW$276,UI!$A$12:$O$51,VLOOKUP(BW$278,$B$276:$C$278,2,0),0)/1000)),"")</f>
        <v/>
      </c>
      <c r="BX443" s="145" t="str">
        <f>IFERROR(TRUNC(VLOOKUP($E443,'Container Panel'!$B$41:$Z$100,$D443,0)/(VLOOKUP(BX$276,UI!$A$12:$O$51,VLOOKUP(BX$278,$B$276:$C$278,2,0),0)/1000)),"")</f>
        <v/>
      </c>
      <c r="BY443" s="145" t="str">
        <f>IFERROR(TRUNC(VLOOKUP($E443,'Container Panel'!$B$41:$Z$100,$D443,0)/(VLOOKUP(BY$276,UI!$A$12:$O$51,VLOOKUP(BY$278,$B$276:$C$278,2,0),0)/1000)),"")</f>
        <v/>
      </c>
      <c r="BZ443" s="145" t="str">
        <f>IFERROR(TRUNC(VLOOKUP($E443,'Container Panel'!$B$41:$Z$100,$D443,0)/(VLOOKUP(BZ$276,UI!$A$12:$O$51,VLOOKUP(BZ$278,$B$276:$C$278,2,0),0)/1000)),"")</f>
        <v/>
      </c>
      <c r="CA443" s="145" t="str">
        <f>IFERROR(TRUNC(VLOOKUP($E443,'Container Panel'!$B$41:$Z$100,$D443,0)/(VLOOKUP(CA$276,UI!$A$12:$O$51,VLOOKUP(CA$278,$B$276:$C$278,2,0),0)/1000)),"")</f>
        <v/>
      </c>
      <c r="CB443" s="145" t="str">
        <f>IFERROR(TRUNC(VLOOKUP($E443,'Container Panel'!$B$41:$Z$100,$D443,0)/(VLOOKUP(CB$276,UI!$A$12:$O$51,VLOOKUP(CB$278,$B$276:$C$278,2,0),0)/1000)),"")</f>
        <v/>
      </c>
      <c r="CC443" s="145" t="str">
        <f>IFERROR(TRUNC(VLOOKUP($E443,'Container Panel'!$B$41:$Z$100,$D443,0)/(VLOOKUP(CC$276,UI!$A$12:$O$51,VLOOKUP(CC$278,$B$276:$C$278,2,0),0)/1000)),"")</f>
        <v/>
      </c>
      <c r="CD443" s="145" t="str">
        <f>IFERROR(TRUNC(VLOOKUP($E443,'Container Panel'!$B$41:$Z$100,$D443,0)/(VLOOKUP(CD$276,UI!$A$12:$O$51,VLOOKUP(CD$278,$B$276:$C$278,2,0),0)/1000)),"")</f>
        <v/>
      </c>
      <c r="CE443" s="145" t="str">
        <f>IFERROR(TRUNC(VLOOKUP($E443,'Container Panel'!$B$41:$Z$100,$D443,0)/(VLOOKUP(CE$276,UI!$A$12:$O$51,VLOOKUP(CE$278,$B$276:$C$278,2,0),0)/1000)),"")</f>
        <v/>
      </c>
      <c r="CF443" s="145" t="str">
        <f>IFERROR(TRUNC(VLOOKUP($E443,'Container Panel'!$B$41:$Z$100,$D443,0)/(VLOOKUP(CF$276,UI!$A$12:$O$51,VLOOKUP(CF$278,$B$276:$C$278,2,0),0)/1000)),"")</f>
        <v/>
      </c>
      <c r="CG443" s="145" t="str">
        <f>IFERROR(TRUNC(VLOOKUP($E443,'Container Panel'!$B$41:$Z$100,$D443,0)/(VLOOKUP(CG$276,UI!$A$12:$O$51,VLOOKUP(CG$278,$B$276:$C$278,2,0),0)/1000)),"")</f>
        <v/>
      </c>
      <c r="CH443" s="145" t="str">
        <f>IFERROR(TRUNC(VLOOKUP($E443,'Container Panel'!$B$41:$Z$100,$D443,0)/(VLOOKUP(CH$276,UI!$A$12:$O$51,VLOOKUP(CH$278,$B$276:$C$278,2,0),0)/1000)),"")</f>
        <v/>
      </c>
      <c r="CI443" s="145" t="str">
        <f>IFERROR(TRUNC(VLOOKUP($E443,'Container Panel'!$B$41:$Z$100,$D443,0)/(VLOOKUP(CI$276,UI!$A$12:$O$51,VLOOKUP(CI$278,$B$276:$C$278,2,0),0)/1000)),"")</f>
        <v/>
      </c>
      <c r="CJ443" s="145" t="str">
        <f>IFERROR(TRUNC(VLOOKUP($E443,'Container Panel'!$B$41:$Z$100,$D443,0)/(VLOOKUP(CJ$276,UI!$A$12:$O$51,VLOOKUP(CJ$278,$B$276:$C$278,2,0),0)/1000)),"")</f>
        <v/>
      </c>
      <c r="CK443" s="145" t="str">
        <f>IFERROR(TRUNC(VLOOKUP($E443,'Container Panel'!$B$41:$Z$100,$D443,0)/(VLOOKUP(CK$276,UI!$A$12:$O$51,VLOOKUP(CK$278,$B$276:$C$278,2,0),0)/1000)),"")</f>
        <v/>
      </c>
      <c r="CL443" s="145" t="str">
        <f>IFERROR(TRUNC(VLOOKUP($E443,'Container Panel'!$B$41:$Z$100,$D443,0)/(VLOOKUP(CL$276,UI!$A$12:$O$51,VLOOKUP(CL$278,$B$276:$C$278,2,0),0)/1000)),"")</f>
        <v/>
      </c>
      <c r="CM443" s="145" t="str">
        <f>IFERROR(TRUNC(VLOOKUP($E443,'Container Panel'!$B$41:$Z$100,$D443,0)/(VLOOKUP(CM$276,UI!$A$12:$O$51,VLOOKUP(CM$278,$B$276:$C$278,2,0),0)/1000)),"")</f>
        <v/>
      </c>
      <c r="CN443" s="145" t="str">
        <f>IFERROR(TRUNC(VLOOKUP($E443,'Container Panel'!$B$41:$Z$100,$D443,0)/(VLOOKUP(CN$276,UI!$A$12:$O$51,VLOOKUP(CN$278,$B$276:$C$278,2,0),0)/1000)),"")</f>
        <v/>
      </c>
      <c r="CO443" s="145" t="str">
        <f>IFERROR(TRUNC(VLOOKUP($E443,'Container Panel'!$B$41:$Z$100,$D443,0)/(VLOOKUP(CO$276,UI!$A$12:$O$51,VLOOKUP(CO$278,$B$276:$C$278,2,0),0)/1000)),"")</f>
        <v/>
      </c>
      <c r="CP443" s="145" t="str">
        <f>IFERROR(TRUNC(VLOOKUP($E443,'Container Panel'!$B$41:$Z$100,$D443,0)/(VLOOKUP(CP$276,UI!$A$12:$O$51,VLOOKUP(CP$278,$B$276:$C$278,2,0),0)/1000)),"")</f>
        <v/>
      </c>
      <c r="CQ443" s="145" t="str">
        <f>IFERROR(TRUNC(VLOOKUP($E443,'Container Panel'!$B$41:$Z$100,$D443,0)/(VLOOKUP(CQ$276,UI!$A$12:$O$51,VLOOKUP(CQ$278,$B$276:$C$278,2,0),0)/1000)),"")</f>
        <v/>
      </c>
      <c r="CR443" s="145" t="str">
        <f>IFERROR(TRUNC(VLOOKUP($E443,'Container Panel'!$B$41:$Z$100,$D443,0)/(VLOOKUP(CR$276,UI!$A$12:$O$51,VLOOKUP(CR$278,$B$276:$C$278,2,0),0)/1000)),"")</f>
        <v/>
      </c>
      <c r="CS443" s="145" t="str">
        <f>IFERROR(TRUNC(VLOOKUP($E443,'Container Panel'!$B$41:$Z$100,$D443,0)/(VLOOKUP(CS$276,UI!$A$12:$O$51,VLOOKUP(CS$278,$B$276:$C$278,2,0),0)/1000)),"")</f>
        <v/>
      </c>
      <c r="CT443" s="145" t="str">
        <f>IFERROR(TRUNC(VLOOKUP($E443,'Container Panel'!$B$41:$Z$100,$D443,0)/(VLOOKUP(CT$276,UI!$A$12:$O$51,VLOOKUP(CT$278,$B$276:$C$278,2,0),0)/1000)),"")</f>
        <v/>
      </c>
      <c r="CU443" s="145" t="str">
        <f>IFERROR(TRUNC(VLOOKUP($E443,'Container Panel'!$B$41:$Z$100,$D443,0)/(VLOOKUP(CU$276,UI!$A$12:$O$51,VLOOKUP(CU$278,$B$276:$C$278,2,0),0)/1000)),"")</f>
        <v/>
      </c>
      <c r="CV443" s="145" t="str">
        <f>IFERROR(TRUNC(VLOOKUP($E443,'Container Panel'!$B$41:$Z$100,$D443,0)/(VLOOKUP(CV$276,UI!$A$12:$O$51,VLOOKUP(CV$278,$B$276:$C$278,2,0),0)/1000)),"")</f>
        <v/>
      </c>
      <c r="CW443" s="145" t="str">
        <f>IFERROR(TRUNC(VLOOKUP($E443,'Container Panel'!$B$41:$Z$100,$D443,0)/(VLOOKUP(CW$276,UI!$A$12:$O$51,VLOOKUP(CW$278,$B$276:$C$278,2,0),0)/1000)),"")</f>
        <v/>
      </c>
      <c r="CX443" s="145" t="str">
        <f>IFERROR(TRUNC(VLOOKUP($E443,'Container Panel'!$B$41:$Z$100,$D443,0)/(VLOOKUP(CX$276,UI!$A$12:$O$51,VLOOKUP(CX$278,$B$276:$C$278,2,0),0)/1000)),"")</f>
        <v/>
      </c>
      <c r="CY443" s="145" t="str">
        <f>IFERROR(TRUNC(VLOOKUP($E443,'Container Panel'!$B$41:$Z$100,$D443,0)/(VLOOKUP(CY$276,UI!$A$12:$O$51,VLOOKUP(CY$278,$B$276:$C$278,2,0),0)/1000)),"")</f>
        <v/>
      </c>
      <c r="CZ443" s="145" t="str">
        <f>IFERROR(TRUNC(VLOOKUP($E443,'Container Panel'!$B$41:$Z$100,$D443,0)/(VLOOKUP(CZ$276,UI!$A$12:$O$51,VLOOKUP(CZ$278,$B$276:$C$278,2,0),0)/1000)),"")</f>
        <v/>
      </c>
      <c r="DA443" s="145" t="str">
        <f>IFERROR(TRUNC(VLOOKUP($E443,'Container Panel'!$B$41:$Z$100,$D443,0)/(VLOOKUP(DA$276,UI!$A$12:$O$51,VLOOKUP(DA$278,$B$276:$C$278,2,0),0)/1000)),"")</f>
        <v/>
      </c>
      <c r="DB443" s="145" t="str">
        <f>IFERROR(TRUNC(VLOOKUP($E443,'Container Panel'!$B$41:$Z$100,$D443,0)/(VLOOKUP(DB$276,UI!$A$12:$O$51,VLOOKUP(DB$278,$B$276:$C$278,2,0),0)/1000)),"")</f>
        <v/>
      </c>
      <c r="DC443" s="145" t="str">
        <f>IFERROR(TRUNC(VLOOKUP($E443,'Container Panel'!$B$41:$Z$100,$D443,0)/(VLOOKUP(DC$276,UI!$A$12:$O$51,VLOOKUP(DC$278,$B$276:$C$278,2,0),0)/1000)),"")</f>
        <v/>
      </c>
      <c r="DD443" s="145" t="str">
        <f>IFERROR(TRUNC(VLOOKUP($E443,'Container Panel'!$B$41:$Z$100,$D443,0)/(VLOOKUP(DD$276,UI!$A$12:$O$51,VLOOKUP(DD$278,$B$276:$C$278,2,0),0)/1000)),"")</f>
        <v/>
      </c>
      <c r="DE443" s="145" t="str">
        <f>IFERROR(TRUNC(VLOOKUP($E443,'Container Panel'!$B$41:$Z$100,$D443,0)/(VLOOKUP(DE$276,UI!$A$12:$O$51,VLOOKUP(DE$278,$B$276:$C$278,2,0),0)/1000)),"")</f>
        <v/>
      </c>
      <c r="DF443" s="145" t="str">
        <f>IFERROR(TRUNC(VLOOKUP($E443,'Container Panel'!$B$41:$Z$100,$D443,0)/(VLOOKUP(DF$276,UI!$A$12:$O$51,VLOOKUP(DF$278,$B$276:$C$278,2,0),0)/1000)),"")</f>
        <v/>
      </c>
      <c r="DG443" s="145" t="str">
        <f>IFERROR(TRUNC(VLOOKUP($E443,'Container Panel'!$B$41:$Z$100,$D443,0)/(VLOOKUP(DG$276,UI!$A$12:$O$51,VLOOKUP(DG$278,$B$276:$C$278,2,0),0)/1000)),"")</f>
        <v/>
      </c>
      <c r="DH443" s="145" t="str">
        <f>IFERROR(TRUNC(VLOOKUP($E443,'Container Panel'!$B$41:$Z$100,$D443,0)/(VLOOKUP(DH$276,UI!$A$12:$O$51,VLOOKUP(DH$278,$B$276:$C$278,2,0),0)/1000)),"")</f>
        <v/>
      </c>
      <c r="DI443" s="145" t="str">
        <f>IFERROR(TRUNC(VLOOKUP($E443,'Container Panel'!$B$41:$Z$100,$D443,0)/(VLOOKUP(DI$276,UI!$A$12:$O$51,VLOOKUP(DI$278,$B$276:$C$278,2,0),0)/1000)),"")</f>
        <v/>
      </c>
      <c r="DJ443" s="145" t="str">
        <f>IFERROR(TRUNC(VLOOKUP($E443,'Container Panel'!$B$41:$Z$100,$D443,0)/(VLOOKUP(DJ$276,UI!$A$12:$O$51,VLOOKUP(DJ$278,$B$276:$C$278,2,0),0)/1000)),"")</f>
        <v/>
      </c>
      <c r="DK443" s="145" t="str">
        <f>IFERROR(TRUNC(VLOOKUP($E443,'Container Panel'!$B$41:$Z$100,$D443,0)/(VLOOKUP(DK$276,UI!$A$12:$O$51,VLOOKUP(DK$278,$B$276:$C$278,2,0),0)/1000)),"")</f>
        <v/>
      </c>
      <c r="DL443" s="145" t="str">
        <f>IFERROR(TRUNC(VLOOKUP($E443,'Container Panel'!$B$41:$Z$100,$D443,0)/(VLOOKUP(DL$276,UI!$A$12:$O$51,VLOOKUP(DL$278,$B$276:$C$278,2,0),0)/1000)),"")</f>
        <v/>
      </c>
      <c r="DM443" s="145" t="str">
        <f>IFERROR(TRUNC(VLOOKUP($E443,'Container Panel'!$B$41:$Z$100,$D443,0)/(VLOOKUP(DM$276,UI!$A$12:$O$51,VLOOKUP(DM$278,$B$276:$C$278,2,0),0)/1000)),"")</f>
        <v/>
      </c>
      <c r="DN443" s="145" t="str">
        <f>IFERROR(TRUNC(VLOOKUP($E443,'Container Panel'!$B$41:$Z$100,$D443,0)/(VLOOKUP(DN$276,UI!$A$12:$O$51,VLOOKUP(DN$278,$B$276:$C$278,2,0),0)/1000)),"")</f>
        <v/>
      </c>
      <c r="DO443" s="145" t="str">
        <f>IFERROR(TRUNC(VLOOKUP($E443,'Container Panel'!$B$41:$Z$100,$D443,0)/(VLOOKUP(DO$276,UI!$A$12:$O$51,VLOOKUP(DO$278,$B$276:$C$278,2,0),0)/1000)),"")</f>
        <v/>
      </c>
      <c r="DP443" s="145" t="str">
        <f>IFERROR(TRUNC(VLOOKUP($E443,'Container Panel'!$B$41:$Z$100,$D443,0)/(VLOOKUP(DP$276,UI!$A$12:$O$51,VLOOKUP(DP$278,$B$276:$C$278,2,0),0)/1000)),"")</f>
        <v/>
      </c>
      <c r="DQ443" s="145" t="str">
        <f>IFERROR(TRUNC(VLOOKUP($E443,'Container Panel'!$B$41:$Z$100,$D443,0)/(VLOOKUP(DQ$276,UI!$A$12:$O$51,VLOOKUP(DQ$278,$B$276:$C$278,2,0),0)/1000)),"")</f>
        <v/>
      </c>
      <c r="DR443" s="145" t="str">
        <f>IFERROR(TRUNC(VLOOKUP($E443,'Container Panel'!$B$41:$Z$100,$D443,0)/(VLOOKUP(DR$276,UI!$A$12:$O$51,VLOOKUP(DR$278,$B$276:$C$278,2,0),0)/1000)),"")</f>
        <v/>
      </c>
      <c r="DS443" s="145" t="str">
        <f>IFERROR(TRUNC(VLOOKUP($E443,'Container Panel'!$B$41:$Z$100,$D443,0)/(VLOOKUP(DS$276,UI!$A$12:$O$51,VLOOKUP(DS$278,$B$276:$C$278,2,0),0)/1000)),"")</f>
        <v/>
      </c>
      <c r="DT443" s="145" t="str">
        <f>IFERROR(TRUNC(VLOOKUP($E443,'Container Panel'!$B$41:$Z$100,$D443,0)/(VLOOKUP(DT$276,UI!$A$12:$O$51,VLOOKUP(DT$278,$B$276:$C$278,2,0),0)/1000)),"")</f>
        <v/>
      </c>
      <c r="DU443" s="145" t="str">
        <f>IFERROR(TRUNC(VLOOKUP($E443,'Container Panel'!$B$41:$Z$100,$D443,0)/(VLOOKUP(DU$276,UI!$A$12:$O$51,VLOOKUP(DU$278,$B$276:$C$278,2,0),0)/1000)),"")</f>
        <v/>
      </c>
      <c r="DV443" s="145" t="str">
        <f>IFERROR(TRUNC(VLOOKUP($E443,'Container Panel'!$B$41:$Z$100,$D443,0)/(VLOOKUP(DV$276,UI!$A$12:$O$51,VLOOKUP(DV$278,$B$276:$C$278,2,0),0)/1000)),"")</f>
        <v/>
      </c>
      <c r="DW443" s="145" t="str">
        <f>IFERROR(TRUNC(VLOOKUP($E443,'Container Panel'!$B$41:$Z$100,$D443,0)/(VLOOKUP(DW$276,UI!$A$12:$O$51,VLOOKUP(DW$278,$B$276:$C$278,2,0),0)/1000)),"")</f>
        <v/>
      </c>
      <c r="DX443" s="145" t="str">
        <f>IFERROR(TRUNC(VLOOKUP($E443,'Container Panel'!$B$41:$Z$100,$D443,0)/(VLOOKUP(DX$276,UI!$A$12:$O$51,VLOOKUP(DX$278,$B$276:$C$278,2,0),0)/1000)),"")</f>
        <v/>
      </c>
      <c r="DY443" s="145" t="str">
        <f>IFERROR(TRUNC(VLOOKUP($E443,'Container Panel'!$B$41:$Z$100,$D443,0)/(VLOOKUP(DY$276,UI!$A$12:$O$51,VLOOKUP(DY$278,$B$276:$C$278,2,0),0)/1000)),"")</f>
        <v/>
      </c>
      <c r="DZ443" s="145" t="str">
        <f>IFERROR(TRUNC(VLOOKUP($E443,'Container Panel'!$B$41:$Z$100,$D443,0)/(VLOOKUP(DZ$276,UI!$A$12:$O$51,VLOOKUP(DZ$278,$B$276:$C$278,2,0),0)/1000)),"")</f>
        <v/>
      </c>
      <c r="EA443" s="145" t="str">
        <f>IFERROR(TRUNC(VLOOKUP($E443,'Container Panel'!$B$41:$Z$100,$D443,0)/(VLOOKUP(EA$276,UI!$A$12:$O$51,VLOOKUP(EA$278,$B$276:$C$278,2,0),0)/1000)),"")</f>
        <v/>
      </c>
      <c r="EB443" s="145" t="str">
        <f>IFERROR(TRUNC(VLOOKUP($E443,'Container Panel'!$B$41:$Z$100,$D443,0)/(VLOOKUP(EB$276,UI!$A$12:$O$51,VLOOKUP(EB$278,$B$276:$C$278,2,0),0)/1000)),"")</f>
        <v/>
      </c>
      <c r="EC443" s="145" t="str">
        <f>IFERROR(TRUNC(VLOOKUP($E443,'Container Panel'!$B$41:$Z$100,$D443,0)/(VLOOKUP(EC$276,UI!$A$12:$O$51,VLOOKUP(EC$278,$B$276:$C$278,2,0),0)/1000)),"")</f>
        <v/>
      </c>
      <c r="ED443" s="145" t="str">
        <f>IFERROR(TRUNC(VLOOKUP($E443,'Container Panel'!$B$41:$Z$100,$D443,0)/(VLOOKUP(ED$276,UI!$A$12:$O$51,VLOOKUP(ED$278,$B$276:$C$278,2,0),0)/1000)),"")</f>
        <v/>
      </c>
      <c r="EE443" s="145" t="str">
        <f>IFERROR(TRUNC(VLOOKUP($E443,'Container Panel'!$B$41:$Z$100,$D443,0)/(VLOOKUP(EE$276,UI!$A$12:$O$51,VLOOKUP(EE$278,$B$276:$C$278,2,0),0)/1000)),"")</f>
        <v/>
      </c>
      <c r="EF443" s="145" t="str">
        <f>IFERROR(TRUNC(VLOOKUP($E443,'Container Panel'!$B$41:$Z$100,$D443,0)/(VLOOKUP(EF$276,UI!$A$12:$O$51,VLOOKUP(EF$278,$B$276:$C$278,2,0),0)/1000)),"")</f>
        <v/>
      </c>
      <c r="EG443" s="145" t="str">
        <f>IFERROR(TRUNC(VLOOKUP($E443,'Container Panel'!$B$41:$Z$100,$D443,0)/(VLOOKUP(EG$276,UI!$A$12:$O$51,VLOOKUP(EG$278,$B$276:$C$278,2,0),0)/1000)),"")</f>
        <v/>
      </c>
      <c r="EH443" s="145" t="str">
        <f>IFERROR(TRUNC(VLOOKUP($E443,'Container Panel'!$B$41:$Z$100,$D443,0)/(VLOOKUP(EH$276,UI!$A$12:$O$51,VLOOKUP(EH$278,$B$276:$C$278,2,0),0)/1000)),"")</f>
        <v/>
      </c>
      <c r="EI443" s="145" t="str">
        <f>IFERROR(TRUNC(VLOOKUP($E443,'Container Panel'!$B$41:$Z$100,$D443,0)/(VLOOKUP(EI$276,UI!$A$12:$O$51,VLOOKUP(EI$278,$B$276:$C$278,2,0),0)/1000)),"")</f>
        <v/>
      </c>
      <c r="EJ443" s="145" t="str">
        <f>IFERROR(TRUNC(VLOOKUP($E443,'Container Panel'!$B$41:$Z$100,$D443,0)/(VLOOKUP(EJ$276,UI!$A$12:$O$51,VLOOKUP(EJ$278,$B$276:$C$278,2,0),0)/1000)),"")</f>
        <v/>
      </c>
      <c r="EK443" s="145" t="str">
        <f>IFERROR(TRUNC(VLOOKUP($E443,'Container Panel'!$B$41:$Z$100,$D443,0)/(VLOOKUP(EK$276,UI!$A$12:$O$51,VLOOKUP(EK$278,$B$276:$C$278,2,0),0)/1000)),"")</f>
        <v/>
      </c>
      <c r="EL443" s="145" t="str">
        <f>IFERROR(TRUNC(VLOOKUP($E443,'Container Panel'!$B$41:$Z$100,$D443,0)/(VLOOKUP(EL$276,UI!$A$12:$O$51,VLOOKUP(EL$278,$B$276:$C$278,2,0),0)/1000)),"")</f>
        <v/>
      </c>
      <c r="EM443" s="145" t="str">
        <f>IFERROR(TRUNC(VLOOKUP($E443,'Container Panel'!$B$41:$Z$100,$D443,0)/(VLOOKUP(EM$276,UI!$A$12:$O$51,VLOOKUP(EM$278,$B$276:$C$278,2,0),0)/1000)),"")</f>
        <v/>
      </c>
      <c r="EN443" s="145" t="str">
        <f>IFERROR(TRUNC(VLOOKUP($E443,'Container Panel'!$B$41:$Z$100,$D443,0)/(VLOOKUP(EN$276,UI!$A$12:$O$51,VLOOKUP(EN$278,$B$276:$C$278,2,0),0)/1000)),"")</f>
        <v/>
      </c>
      <c r="EO443" s="145" t="str">
        <f>IFERROR(TRUNC(VLOOKUP($E443,'Container Panel'!$B$41:$Z$100,$D443,0)/(VLOOKUP(EO$276,UI!$A$12:$O$51,VLOOKUP(EO$278,$B$276:$C$278,2,0),0)/1000)),"")</f>
        <v/>
      </c>
      <c r="EP443" s="145" t="str">
        <f>IFERROR(TRUNC(VLOOKUP($E443,'Container Panel'!$B$41:$Z$100,$D443,0)/(VLOOKUP(EP$276,UI!$A$12:$O$51,VLOOKUP(EP$278,$B$276:$C$278,2,0),0)/1000)),"")</f>
        <v/>
      </c>
      <c r="EQ443" s="145" t="str">
        <f>IFERROR(TRUNC(VLOOKUP($E443,'Container Panel'!$B$41:$Z$100,$D443,0)/(VLOOKUP(EQ$276,UI!$A$12:$O$51,VLOOKUP(EQ$278,$B$276:$C$278,2,0),0)/1000)),"")</f>
        <v/>
      </c>
      <c r="ER443" s="145" t="str">
        <f>IFERROR(TRUNC(VLOOKUP($E443,'Container Panel'!$B$41:$Z$100,$D443,0)/(VLOOKUP(ER$276,UI!$A$12:$O$51,VLOOKUP(ER$278,$B$276:$C$278,2,0),0)/1000)),"")</f>
        <v/>
      </c>
      <c r="ES443" s="145" t="str">
        <f>IFERROR(TRUNC(VLOOKUP($E443,'Container Panel'!$B$41:$Z$100,$D443,0)/(VLOOKUP(ES$276,UI!$A$12:$O$51,VLOOKUP(ES$278,$B$276:$C$278,2,0),0)/1000)),"")</f>
        <v/>
      </c>
      <c r="ET443" s="145" t="str">
        <f>IFERROR(TRUNC(VLOOKUP($E443,'Container Panel'!$B$41:$Z$100,$D443,0)/(VLOOKUP(ET$276,UI!$A$12:$O$51,VLOOKUP(ET$278,$B$276:$C$278,2,0),0)/1000)),"")</f>
        <v/>
      </c>
      <c r="EU443" s="145" t="str">
        <f>IFERROR(TRUNC(VLOOKUP($E443,'Container Panel'!$B$41:$Z$100,$D443,0)/(VLOOKUP(EU$276,UI!$A$12:$O$51,VLOOKUP(EU$278,$B$276:$C$278,2,0),0)/1000)),"")</f>
        <v/>
      </c>
      <c r="EV443" s="145" t="str">
        <f>IFERROR(TRUNC(VLOOKUP($E443,'Container Panel'!$B$41:$Z$100,$D443,0)/(VLOOKUP(EV$276,UI!$A$12:$O$51,VLOOKUP(EV$278,$B$276:$C$278,2,0),0)/1000)),"")</f>
        <v/>
      </c>
      <c r="EW443" s="145" t="str">
        <f>IFERROR(TRUNC(VLOOKUP($E443,'Container Panel'!$B$41:$Z$100,$D443,0)/(VLOOKUP(EW$276,UI!$A$12:$O$51,VLOOKUP(EW$278,$B$276:$C$278,2,0),0)/1000)),"")</f>
        <v/>
      </c>
      <c r="EX443" s="145" t="str">
        <f>IFERROR(TRUNC(VLOOKUP($E443,'Container Panel'!$B$41:$Z$100,$D443,0)/(VLOOKUP(EX$276,UI!$A$12:$O$51,VLOOKUP(EX$278,$B$276:$C$278,2,0),0)/1000)),"")</f>
        <v/>
      </c>
      <c r="EY443" s="145" t="str">
        <f>IFERROR(TRUNC(VLOOKUP($E443,'Container Panel'!$B$41:$Z$100,$D443,0)/(VLOOKUP(EY$276,UI!$A$12:$O$51,VLOOKUP(EY$278,$B$276:$C$278,2,0),0)/1000)),"")</f>
        <v/>
      </c>
      <c r="EZ443" s="145" t="str">
        <f>IFERROR(TRUNC(VLOOKUP($E443,'Container Panel'!$B$41:$Z$100,$D443,0)/(VLOOKUP(EZ$276,UI!$A$12:$O$51,VLOOKUP(EZ$278,$B$276:$C$278,2,0),0)/1000)),"")</f>
        <v/>
      </c>
      <c r="FA443" s="145" t="str">
        <f>IFERROR(TRUNC(VLOOKUP($E443,'Container Panel'!$B$41:$Z$100,$D443,0)/(VLOOKUP(FA$276,UI!$A$12:$O$51,VLOOKUP(FA$278,$B$276:$C$278,2,0),0)/1000)),"")</f>
        <v/>
      </c>
      <c r="FB443" s="145" t="str">
        <f>IFERROR(TRUNC(VLOOKUP($E443,'Container Panel'!$B$41:$Z$100,$D443,0)/(VLOOKUP(FB$276,UI!$A$12:$O$51,VLOOKUP(FB$278,$B$276:$C$278,2,0),0)/1000)),"")</f>
        <v/>
      </c>
      <c r="FC443" s="145" t="str">
        <f>IFERROR(TRUNC(VLOOKUP($E443,'Container Panel'!$B$41:$Z$100,$D443,0)/(VLOOKUP(FC$276,UI!$A$12:$O$51,VLOOKUP(FC$278,$B$276:$C$278,2,0),0)/1000)),"")</f>
        <v/>
      </c>
      <c r="FD443" s="145" t="str">
        <f>IFERROR(TRUNC(VLOOKUP($E443,'Container Panel'!$B$41:$Z$100,$D443,0)/(VLOOKUP(FD$276,UI!$A$12:$O$51,VLOOKUP(FD$278,$B$276:$C$278,2,0),0)/1000)),"")</f>
        <v/>
      </c>
      <c r="FE443" s="145" t="str">
        <f>IFERROR(TRUNC(VLOOKUP($E443,'Container Panel'!$B$41:$Z$100,$D443,0)/(VLOOKUP(FE$276,UI!$A$12:$O$51,VLOOKUP(FE$278,$B$276:$C$278,2,0),0)/1000)),"")</f>
        <v/>
      </c>
      <c r="FF443" s="145" t="str">
        <f>IFERROR(TRUNC(VLOOKUP($E443,'Container Panel'!$B$41:$Z$100,$D443,0)/(VLOOKUP(FF$276,UI!$A$12:$O$51,VLOOKUP(FF$278,$B$276:$C$278,2,0),0)/1000)),"")</f>
        <v/>
      </c>
      <c r="FG443" s="145" t="str">
        <f>IFERROR(TRUNC(VLOOKUP($E443,'Container Panel'!$B$41:$Z$100,$D443,0)/(VLOOKUP(FG$276,UI!$A$12:$O$51,VLOOKUP(FG$278,$B$276:$C$278,2,0),0)/1000)),"")</f>
        <v/>
      </c>
      <c r="FH443" s="145" t="str">
        <f>IFERROR(TRUNC(VLOOKUP($E443,'Container Panel'!$B$41:$Z$100,$D443,0)/(VLOOKUP(FH$276,UI!$A$12:$O$51,VLOOKUP(FH$278,$B$276:$C$278,2,0),0)/1000)),"")</f>
        <v/>
      </c>
      <c r="FI443" s="145" t="str">
        <f>IFERROR(TRUNC(VLOOKUP($E443,'Container Panel'!$B$41:$Z$100,$D443,0)/(VLOOKUP(FI$276,UI!$A$12:$O$51,VLOOKUP(FI$278,$B$276:$C$278,2,0),0)/1000)),"")</f>
        <v/>
      </c>
      <c r="FJ443" s="145" t="str">
        <f>IFERROR(TRUNC(VLOOKUP($E443,'Container Panel'!$B$41:$Z$100,$D443,0)/(VLOOKUP(FJ$276,UI!$A$12:$O$51,VLOOKUP(FJ$278,$B$276:$C$278,2,0),0)/1000)),"")</f>
        <v/>
      </c>
      <c r="FK443" s="145" t="str">
        <f>IFERROR(TRUNC(VLOOKUP($E443,'Container Panel'!$B$41:$Z$100,$D443,0)/(VLOOKUP(FK$276,UI!$A$12:$O$51,VLOOKUP(FK$278,$B$276:$C$278,2,0),0)/1000)),"")</f>
        <v/>
      </c>
      <c r="FL443" s="145" t="str">
        <f>IFERROR(TRUNC(VLOOKUP($E443,'Container Panel'!$B$41:$Z$100,$D443,0)/(VLOOKUP(FL$276,UI!$A$12:$O$51,VLOOKUP(FL$278,$B$276:$C$278,2,0),0)/1000)),"")</f>
        <v/>
      </c>
      <c r="FM443" s="145" t="str">
        <f>IFERROR(TRUNC(VLOOKUP($E443,'Container Panel'!$B$41:$Z$100,$D443,0)/(VLOOKUP(FM$276,UI!$A$12:$O$51,VLOOKUP(FM$278,$B$276:$C$278,2,0),0)/1000)),"")</f>
        <v/>
      </c>
      <c r="FN443" s="145" t="str">
        <f>IFERROR(TRUNC(VLOOKUP($E443,'Container Panel'!$B$41:$Z$100,$D443,0)/(VLOOKUP(FN$276,UI!$A$12:$O$51,VLOOKUP(FN$278,$B$276:$C$278,2,0),0)/1000)),"")</f>
        <v/>
      </c>
      <c r="FO443" s="145" t="str">
        <f>IFERROR(TRUNC(VLOOKUP($E443,'Container Panel'!$B$41:$Z$100,$D443,0)/(VLOOKUP(FO$276,UI!$A$12:$O$51,VLOOKUP(FO$278,$B$276:$C$278,2,0),0)/1000)),"")</f>
        <v/>
      </c>
      <c r="FP443" s="145" t="str">
        <f>IFERROR(TRUNC(VLOOKUP($E443,'Container Panel'!$B$41:$Z$100,$D443,0)/(VLOOKUP(FP$276,UI!$A$12:$O$51,VLOOKUP(FP$278,$B$276:$C$278,2,0),0)/1000)),"")</f>
        <v/>
      </c>
      <c r="FQ443" s="145" t="str">
        <f>IFERROR(TRUNC(VLOOKUP($E443,'Container Panel'!$B$41:$Z$100,$D443,0)/(VLOOKUP(FQ$276,UI!$A$12:$O$51,VLOOKUP(FQ$278,$B$276:$C$278,2,0),0)/1000)),"")</f>
        <v/>
      </c>
      <c r="FR443" s="145" t="str">
        <f>IFERROR(TRUNC(VLOOKUP($E443,'Container Panel'!$B$41:$Z$100,$D443,0)/(VLOOKUP(FR$276,UI!$A$12:$O$51,VLOOKUP(FR$278,$B$276:$C$278,2,0),0)/1000)),"")</f>
        <v/>
      </c>
      <c r="FS443" s="145" t="str">
        <f>IFERROR(TRUNC(VLOOKUP($E443,'Container Panel'!$B$41:$Z$100,$D443,0)/(VLOOKUP(FS$276,UI!$A$12:$O$51,VLOOKUP(FS$278,$B$276:$C$278,2,0),0)/1000)),"")</f>
        <v/>
      </c>
      <c r="FT443" s="145" t="str">
        <f>IFERROR(TRUNC(VLOOKUP($E443,'Container Panel'!$B$41:$Z$100,$D443,0)/(VLOOKUP(FT$276,UI!$A$12:$O$51,VLOOKUP(FT$278,$B$276:$C$278,2,0),0)/1000)),"")</f>
        <v/>
      </c>
      <c r="FU443" s="145" t="str">
        <f>IFERROR(TRUNC(VLOOKUP($E443,'Container Panel'!$B$41:$Z$100,$D443,0)/(VLOOKUP(FU$276,UI!$A$12:$O$51,VLOOKUP(FU$278,$B$276:$C$278,2,0),0)/1000)),"")</f>
        <v/>
      </c>
      <c r="FV443" s="145" t="str">
        <f>IFERROR(TRUNC(VLOOKUP($E443,'Container Panel'!$B$41:$Z$100,$D443,0)/(VLOOKUP(FV$276,UI!$A$12:$O$51,VLOOKUP(FV$278,$B$276:$C$278,2,0),0)/1000)),"")</f>
        <v/>
      </c>
      <c r="FW443" s="145" t="str">
        <f>IFERROR(TRUNC(VLOOKUP($E443,'Container Panel'!$B$41:$Z$100,$D443,0)/(VLOOKUP(FW$276,UI!$A$12:$O$51,VLOOKUP(FW$278,$B$276:$C$278,2,0),0)/1000)),"")</f>
        <v/>
      </c>
      <c r="FX443" s="145" t="str">
        <f>IFERROR(TRUNC(VLOOKUP($E443,'Container Panel'!$B$41:$Z$100,$D443,0)/(VLOOKUP(FX$276,UI!$A$12:$O$51,VLOOKUP(FX$278,$B$276:$C$278,2,0),0)/1000)),"")</f>
        <v/>
      </c>
      <c r="FY443" s="145" t="str">
        <f>IFERROR(TRUNC(VLOOKUP($E443,'Container Panel'!$B$41:$Z$100,$D443,0)/(VLOOKUP(FY$276,UI!$A$12:$O$51,VLOOKUP(FY$278,$B$276:$C$278,2,0),0)/1000)),"")</f>
        <v/>
      </c>
      <c r="FZ443" s="145" t="str">
        <f>IFERROR(TRUNC(VLOOKUP($E443,'Container Panel'!$B$41:$Z$100,$D443,0)/(VLOOKUP(FZ$276,UI!$A$12:$O$51,VLOOKUP(FZ$278,$B$276:$C$278,2,0),0)/1000)),"")</f>
        <v/>
      </c>
      <c r="GA443" s="145" t="str">
        <f>IFERROR(TRUNC(VLOOKUP($E443,'Container Panel'!$B$41:$Z$100,$D443,0)/(VLOOKUP(GA$276,UI!$A$12:$O$51,VLOOKUP(GA$278,$B$276:$C$278,2,0),0)/1000)),"")</f>
        <v/>
      </c>
      <c r="GB443" s="145" t="str">
        <f>IFERROR(TRUNC(VLOOKUP($E443,'Container Panel'!$B$41:$Z$100,$D443,0)/(VLOOKUP(GB$276,UI!$A$12:$O$51,VLOOKUP(GB$278,$B$276:$C$278,2,0),0)/1000)),"")</f>
        <v/>
      </c>
      <c r="GC443" s="145" t="str">
        <f>IFERROR(TRUNC(VLOOKUP($E443,'Container Panel'!$B$41:$Z$100,$D443,0)/(VLOOKUP(GC$276,UI!$A$12:$O$51,VLOOKUP(GC$278,$B$276:$C$278,2,0),0)/1000)),"")</f>
        <v/>
      </c>
      <c r="GD443" s="145" t="str">
        <f>IFERROR(TRUNC(VLOOKUP($E443,'Container Panel'!$B$41:$Z$100,$D443,0)/(VLOOKUP(GD$276,UI!$A$12:$O$51,VLOOKUP(GD$278,$B$276:$C$278,2,0),0)/1000)),"")</f>
        <v/>
      </c>
      <c r="GE443" s="145" t="str">
        <f>IFERROR(TRUNC(VLOOKUP($E443,'Container Panel'!$B$41:$Z$100,$D443,0)/(VLOOKUP(GE$276,UI!$A$12:$O$51,VLOOKUP(GE$278,$B$276:$C$278,2,0),0)/1000)),"")</f>
        <v/>
      </c>
      <c r="GF443" s="145" t="str">
        <f>IFERROR(TRUNC(VLOOKUP($E443,'Container Panel'!$B$41:$Z$100,$D443,0)/(VLOOKUP(GF$276,UI!$A$12:$O$51,VLOOKUP(GF$278,$B$276:$C$278,2,0),0)/1000)),"")</f>
        <v/>
      </c>
      <c r="GG443" s="145" t="str">
        <f>IFERROR(TRUNC(VLOOKUP($E443,'Container Panel'!$B$41:$Z$100,$D443,0)/(VLOOKUP(GG$276,UI!$A$12:$O$51,VLOOKUP(GG$278,$B$276:$C$278,2,0),0)/1000)),"")</f>
        <v/>
      </c>
      <c r="GH443" s="145" t="str">
        <f>IFERROR(TRUNC(VLOOKUP($E443,'Container Panel'!$B$41:$Z$100,$D443,0)/(VLOOKUP(GH$276,UI!$A$12:$O$51,VLOOKUP(GH$278,$B$276:$C$278,2,0),0)/1000)),"")</f>
        <v/>
      </c>
      <c r="GI443" s="145" t="str">
        <f>IFERROR(TRUNC(VLOOKUP($E443,'Container Panel'!$B$41:$Z$100,$D443,0)/(VLOOKUP(GI$276,UI!$A$12:$O$51,VLOOKUP(GI$278,$B$276:$C$278,2,0),0)/1000)),"")</f>
        <v/>
      </c>
      <c r="GJ443" s="145" t="str">
        <f>IFERROR(TRUNC(VLOOKUP($E443,'Container Panel'!$B$41:$Z$100,$D443,0)/(VLOOKUP(GJ$276,UI!$A$12:$O$51,VLOOKUP(GJ$278,$B$276:$C$278,2,0),0)/1000)),"")</f>
        <v/>
      </c>
      <c r="GK443" s="145" t="str">
        <f>IFERROR(TRUNC(VLOOKUP($E443,'Container Panel'!$B$41:$Z$100,$D443,0)/(VLOOKUP(GK$276,UI!$A$12:$O$51,VLOOKUP(GK$278,$B$276:$C$278,2,0),0)/1000)),"")</f>
        <v/>
      </c>
      <c r="GL443" s="145" t="str">
        <f>IFERROR(TRUNC(VLOOKUP($E443,'Container Panel'!$B$41:$Z$100,$D443,0)/(VLOOKUP(GL$276,UI!$A$12:$O$51,VLOOKUP(GL$278,$B$276:$C$278,2,0),0)/1000)),"")</f>
        <v/>
      </c>
      <c r="GM443" s="145" t="str">
        <f>IFERROR(TRUNC(VLOOKUP($E443,'Container Panel'!$B$41:$Z$100,$D443,0)/(VLOOKUP(GM$276,UI!$A$12:$O$51,VLOOKUP(GM$278,$B$276:$C$278,2,0),0)/1000)),"")</f>
        <v/>
      </c>
      <c r="GN443" s="145" t="str">
        <f>IFERROR(TRUNC(VLOOKUP($E443,'Container Panel'!$B$41:$Z$100,$D443,0)/(VLOOKUP(GN$276,UI!$A$12:$O$51,VLOOKUP(GN$278,$B$276:$C$278,2,0),0)/1000)),"")</f>
        <v/>
      </c>
      <c r="GO443" s="145" t="str">
        <f>IFERROR(TRUNC(VLOOKUP($E443,'Container Panel'!$B$41:$Z$100,$D443,0)/(VLOOKUP(GO$276,UI!$A$12:$O$51,VLOOKUP(GO$278,$B$276:$C$278,2,0),0)/1000)),"")</f>
        <v/>
      </c>
      <c r="GP443" s="145" t="str">
        <f>IFERROR(TRUNC(VLOOKUP($E443,'Container Panel'!$B$41:$Z$100,$D443,0)/(VLOOKUP(GP$276,UI!$A$12:$O$51,VLOOKUP(GP$278,$B$276:$C$278,2,0),0)/1000)),"")</f>
        <v/>
      </c>
      <c r="GQ443" s="145" t="str">
        <f>IFERROR(TRUNC(VLOOKUP($E443,'Container Panel'!$B$41:$Z$100,$D443,0)/(VLOOKUP(GQ$276,UI!$A$12:$O$51,VLOOKUP(GQ$278,$B$276:$C$278,2,0),0)/1000)),"")</f>
        <v/>
      </c>
      <c r="GR443" s="145" t="str">
        <f>IFERROR(TRUNC(VLOOKUP($E443,'Container Panel'!$B$41:$Z$100,$D443,0)/(VLOOKUP(GR$276,UI!$A$12:$O$51,VLOOKUP(GR$278,$B$276:$C$278,2,0),0)/1000)),"")</f>
        <v/>
      </c>
      <c r="GS443" s="145" t="str">
        <f>IFERROR(TRUNC(VLOOKUP($E443,'Container Panel'!$B$41:$Z$100,$D443,0)/(VLOOKUP(GS$276,UI!$A$12:$O$51,VLOOKUP(GS$278,$B$276:$C$278,2,0),0)/1000)),"")</f>
        <v/>
      </c>
      <c r="GT443" s="145" t="str">
        <f>IFERROR(TRUNC(VLOOKUP($E443,'Container Panel'!$B$41:$Z$100,$D443,0)/(VLOOKUP(GT$276,UI!$A$12:$O$51,VLOOKUP(GT$278,$B$276:$C$278,2,0),0)/1000)),"")</f>
        <v/>
      </c>
      <c r="GU443" s="145" t="str">
        <f>IFERROR(TRUNC(VLOOKUP($E443,'Container Panel'!$B$41:$Z$100,$D443,0)/(VLOOKUP(GU$276,UI!$A$12:$O$51,VLOOKUP(GU$278,$B$276:$C$278,2,0),0)/1000)),"")</f>
        <v/>
      </c>
      <c r="GV443" s="145" t="str">
        <f>IFERROR(TRUNC(VLOOKUP($E443,'Container Panel'!$B$41:$Z$100,$D443,0)/(VLOOKUP(GV$276,UI!$A$12:$O$51,VLOOKUP(GV$278,$B$276:$C$278,2,0),0)/1000)),"")</f>
        <v/>
      </c>
      <c r="GW443" s="145" t="str">
        <f>IFERROR(TRUNC(VLOOKUP($E443,'Container Panel'!$B$41:$Z$100,$D443,0)/(VLOOKUP(GW$276,UI!$A$12:$O$51,VLOOKUP(GW$278,$B$276:$C$278,2,0),0)/1000)),"")</f>
        <v/>
      </c>
      <c r="GX443" s="145" t="str">
        <f>IFERROR(TRUNC(VLOOKUP($E443,'Container Panel'!$B$41:$Z$100,$D443,0)/(VLOOKUP(GX$276,UI!$A$12:$O$51,VLOOKUP(GX$278,$B$276:$C$278,2,0),0)/1000)),"")</f>
        <v/>
      </c>
      <c r="GY443" s="145" t="str">
        <f>IFERROR(TRUNC(VLOOKUP($E443,'Container Panel'!$B$41:$Z$100,$D443,0)/(VLOOKUP(GY$276,UI!$A$12:$O$51,VLOOKUP(GY$278,$B$276:$C$278,2,0),0)/1000)),"")</f>
        <v/>
      </c>
      <c r="GZ443" s="145" t="str">
        <f>IFERROR(TRUNC(VLOOKUP($E443,'Container Panel'!$B$41:$Z$100,$D443,0)/(VLOOKUP(GZ$276,UI!$A$12:$O$51,VLOOKUP(GZ$278,$B$276:$C$278,2,0),0)/1000)),"")</f>
        <v/>
      </c>
      <c r="HA443" s="145" t="str">
        <f>IFERROR(TRUNC(VLOOKUP($E443,'Container Panel'!$B$41:$Z$100,$D443,0)/(VLOOKUP(HA$276,UI!$A$12:$O$51,VLOOKUP(HA$278,$B$276:$C$278,2,0),0)/1000)),"")</f>
        <v/>
      </c>
      <c r="HB443" s="145" t="str">
        <f>IFERROR(TRUNC(VLOOKUP($E443,'Container Panel'!$B$41:$Z$100,$D443,0)/(VLOOKUP(HB$276,UI!$A$12:$O$51,VLOOKUP(HB$278,$B$276:$C$278,2,0),0)/1000)),"")</f>
        <v/>
      </c>
      <c r="HC443" s="145" t="str">
        <f>IFERROR(TRUNC(VLOOKUP($E443,'Container Panel'!$B$41:$Z$100,$D443,0)/(VLOOKUP(HC$276,UI!$A$12:$O$51,VLOOKUP(HC$278,$B$276:$C$278,2,0),0)/1000)),"")</f>
        <v/>
      </c>
      <c r="HD443" s="145" t="str">
        <f>IFERROR(TRUNC(VLOOKUP($E443,'Container Panel'!$B$41:$Z$100,$D443,0)/(VLOOKUP(HD$276,UI!$A$12:$O$51,VLOOKUP(HD$278,$B$276:$C$278,2,0),0)/1000)),"")</f>
        <v/>
      </c>
      <c r="HE443" s="145" t="str">
        <f>IFERROR(TRUNC(VLOOKUP($E443,'Container Panel'!$B$41:$Z$100,$D443,0)/(VLOOKUP(HE$276,UI!$A$12:$O$51,VLOOKUP(HE$278,$B$276:$C$278,2,0),0)/1000)),"")</f>
        <v/>
      </c>
      <c r="HF443" s="145" t="str">
        <f>IFERROR(TRUNC(VLOOKUP($E443,'Container Panel'!$B$41:$Z$100,$D443,0)/(VLOOKUP(HF$276,UI!$A$12:$O$51,VLOOKUP(HF$278,$B$276:$C$278,2,0),0)/1000)),"")</f>
        <v/>
      </c>
      <c r="HG443" s="145" t="str">
        <f>IFERROR(TRUNC(VLOOKUP($E443,'Container Panel'!$B$41:$Z$100,$D443,0)/(VLOOKUP(HG$276,UI!$A$12:$O$51,VLOOKUP(HG$278,$B$276:$C$278,2,0),0)/1000)),"")</f>
        <v/>
      </c>
      <c r="HH443" s="145" t="str">
        <f>IFERROR(TRUNC(VLOOKUP($E443,'Container Panel'!$B$41:$Z$100,$D443,0)/(VLOOKUP(HH$276,UI!$A$12:$O$51,VLOOKUP(HH$278,$B$276:$C$278,2,0),0)/1000)),"")</f>
        <v/>
      </c>
      <c r="HI443" s="145" t="str">
        <f>IFERROR(TRUNC(VLOOKUP($E443,'Container Panel'!$B$41:$Z$100,$D443,0)/(VLOOKUP(HI$276,UI!$A$12:$O$51,VLOOKUP(HI$278,$B$276:$C$278,2,0),0)/1000)),"")</f>
        <v/>
      </c>
      <c r="HJ443" s="145" t="str">
        <f>IFERROR(TRUNC(VLOOKUP($E443,'Container Panel'!$B$41:$Z$100,$D443,0)/(VLOOKUP(HJ$276,UI!$A$12:$O$51,VLOOKUP(HJ$278,$B$276:$C$278,2,0),0)/1000)),"")</f>
        <v/>
      </c>
      <c r="HK443" s="145" t="str">
        <f>IFERROR(TRUNC(VLOOKUP($E443,'Container Panel'!$B$41:$Z$100,$D443,0)/(VLOOKUP(HK$276,UI!$A$12:$O$51,VLOOKUP(HK$278,$B$276:$C$278,2,0),0)/1000)),"")</f>
        <v/>
      </c>
      <c r="HL443" s="145" t="str">
        <f>IFERROR(TRUNC(VLOOKUP($E443,'Container Panel'!$B$41:$Z$100,$D443,0)/(VLOOKUP(HL$276,UI!$A$12:$O$51,VLOOKUP(HL$278,$B$276:$C$278,2,0),0)/1000)),"")</f>
        <v/>
      </c>
      <c r="HM443" s="145" t="str">
        <f>IFERROR(TRUNC(VLOOKUP($E443,'Container Panel'!$B$41:$Z$100,$D443,0)/(VLOOKUP(HM$276,UI!$A$12:$O$51,VLOOKUP(HM$278,$B$276:$C$278,2,0),0)/1000)),"")</f>
        <v/>
      </c>
      <c r="HN443" s="145" t="str">
        <f>IFERROR(TRUNC(VLOOKUP($E443,'Container Panel'!$B$41:$Z$100,$D443,0)/(VLOOKUP(HN$276,UI!$A$12:$O$51,VLOOKUP(HN$278,$B$276:$C$278,2,0),0)/1000)),"")</f>
        <v/>
      </c>
      <c r="HO443" s="145" t="str">
        <f>IFERROR(TRUNC(VLOOKUP($E443,'Container Panel'!$B$41:$Z$100,$D443,0)/(VLOOKUP(HO$276,UI!$A$12:$O$51,VLOOKUP(HO$278,$B$276:$C$278,2,0),0)/1000)),"")</f>
        <v/>
      </c>
      <c r="HP443" s="145" t="str">
        <f>IFERROR(TRUNC(VLOOKUP($E443,'Container Panel'!$B$41:$Z$100,$D443,0)/(VLOOKUP(HP$276,UI!$A$12:$O$51,VLOOKUP(HP$278,$B$276:$C$278,2,0),0)/1000)),"")</f>
        <v/>
      </c>
      <c r="HQ443" s="145" t="str">
        <f>IFERROR(TRUNC(VLOOKUP($E443,'Container Panel'!$B$41:$Z$100,$D443,0)/(VLOOKUP(HQ$276,UI!$A$12:$O$51,VLOOKUP(HQ$278,$B$276:$C$278,2,0),0)/1000)),"")</f>
        <v/>
      </c>
      <c r="HR443" s="145" t="str">
        <f>IFERROR(TRUNC(VLOOKUP($E443,'Container Panel'!$B$41:$Z$100,$D443,0)/(VLOOKUP(HR$276,UI!$A$12:$O$51,VLOOKUP(HR$278,$B$276:$C$278,2,0),0)/1000)),"")</f>
        <v/>
      </c>
      <c r="HS443" s="145" t="str">
        <f>IFERROR(TRUNC(VLOOKUP($E443,'Container Panel'!$B$41:$Z$100,$D443,0)/(VLOOKUP(HS$276,UI!$A$12:$O$51,VLOOKUP(HS$278,$B$276:$C$278,2,0),0)/1000)),"")</f>
        <v/>
      </c>
      <c r="HT443" s="145" t="str">
        <f>IFERROR(TRUNC(VLOOKUP($E443,'Container Panel'!$B$41:$Z$100,$D443,0)/(VLOOKUP(HT$276,UI!$A$12:$O$51,VLOOKUP(HT$278,$B$276:$C$278,2,0),0)/1000)),"")</f>
        <v/>
      </c>
      <c r="HU443" s="145" t="str">
        <f>IFERROR(TRUNC(VLOOKUP($E443,'Container Panel'!$B$41:$Z$100,$D443,0)/(VLOOKUP(HU$276,UI!$A$12:$O$51,VLOOKUP(HU$278,$B$276:$C$278,2,0),0)/1000)),"")</f>
        <v/>
      </c>
      <c r="HV443" s="145" t="str">
        <f>IFERROR(TRUNC(VLOOKUP($E443,'Container Panel'!$B$41:$Z$100,$D443,0)/(VLOOKUP(HV$276,UI!$A$12:$O$51,VLOOKUP(HV$278,$B$276:$C$278,2,0),0)/1000)),"")</f>
        <v/>
      </c>
      <c r="HW443" s="145" t="str">
        <f>IFERROR(TRUNC(VLOOKUP($E443,'Container Panel'!$B$41:$Z$100,$D443,0)/(VLOOKUP(HW$276,UI!$A$12:$O$51,VLOOKUP(HW$278,$B$276:$C$278,2,0),0)/1000)),"")</f>
        <v/>
      </c>
      <c r="HX443" s="145" t="str">
        <f>IFERROR(TRUNC(VLOOKUP($E443,'Container Panel'!$B$41:$Z$100,$D443,0)/(VLOOKUP(HX$276,UI!$A$12:$O$51,VLOOKUP(HX$278,$B$276:$C$278,2,0),0)/1000)),"")</f>
        <v/>
      </c>
      <c r="HY443" s="145" t="str">
        <f>IFERROR(TRUNC(VLOOKUP($E443,'Container Panel'!$B$41:$Z$100,$D443,0)/(VLOOKUP(HY$276,UI!$A$12:$O$51,VLOOKUP(HY$278,$B$276:$C$278,2,0),0)/1000)),"")</f>
        <v/>
      </c>
      <c r="HZ443" s="145" t="str">
        <f>IFERROR(TRUNC(VLOOKUP($E443,'Container Panel'!$B$41:$Z$100,$D443,0)/(VLOOKUP(HZ$276,UI!$A$12:$O$51,VLOOKUP(HZ$278,$B$276:$C$278,2,0),0)/1000)),"")</f>
        <v/>
      </c>
      <c r="IA443" s="145" t="str">
        <f>IFERROR(TRUNC(VLOOKUP($E443,'Container Panel'!$B$41:$Z$100,$D443,0)/(VLOOKUP(IA$276,UI!$A$12:$O$51,VLOOKUP(IA$278,$B$276:$C$278,2,0),0)/1000)),"")</f>
        <v/>
      </c>
      <c r="IB443" s="145" t="str">
        <f>IFERROR(TRUNC(VLOOKUP($E443,'Container Panel'!$B$41:$Z$100,$D443,0)/(VLOOKUP(IB$276,UI!$A$12:$O$51,VLOOKUP(IB$278,$B$276:$C$278,2,0),0)/1000)),"")</f>
        <v/>
      </c>
      <c r="IC443" s="145" t="str">
        <f>IFERROR(TRUNC(VLOOKUP($E443,'Container Panel'!$B$41:$Z$100,$D443,0)/(VLOOKUP(IC$276,UI!$A$12:$O$51,VLOOKUP(IC$278,$B$276:$C$278,2,0),0)/1000)),"")</f>
        <v/>
      </c>
      <c r="ID443" s="145" t="str">
        <f>IFERROR(TRUNC(VLOOKUP($E443,'Container Panel'!$B$41:$Z$100,$D443,0)/(VLOOKUP(ID$276,UI!$A$12:$O$51,VLOOKUP(ID$278,$B$276:$C$278,2,0),0)/1000)),"")</f>
        <v/>
      </c>
      <c r="IE443" s="145" t="str">
        <f>IFERROR(TRUNC(VLOOKUP($E443,'Container Panel'!$B$41:$Z$100,$D443,0)/(VLOOKUP(IE$276,UI!$A$12:$O$51,VLOOKUP(IE$278,$B$276:$C$278,2,0),0)/1000)),"")</f>
        <v/>
      </c>
      <c r="IF443" s="145" t="str">
        <f>IFERROR(TRUNC(VLOOKUP($E443,'Container Panel'!$B$41:$Z$100,$D443,0)/(VLOOKUP(IF$276,UI!$A$12:$O$51,VLOOKUP(IF$278,$B$276:$C$278,2,0),0)/1000)),"")</f>
        <v/>
      </c>
      <c r="IG443" s="145" t="str">
        <f>IFERROR(TRUNC(VLOOKUP($E443,'Container Panel'!$B$41:$Z$100,$D443,0)/(VLOOKUP(IG$276,UI!$A$12:$O$51,VLOOKUP(IG$278,$B$276:$C$278,2,0),0)/1000)),"")</f>
        <v/>
      </c>
      <c r="IH443" s="145" t="str">
        <f>IFERROR(TRUNC(VLOOKUP($E443,'Container Panel'!$B$41:$Z$100,$D443,0)/(VLOOKUP(IH$276,UI!$A$12:$O$51,VLOOKUP(IH$278,$B$276:$C$278,2,0),0)/1000)),"")</f>
        <v/>
      </c>
      <c r="II443" s="145" t="str">
        <f>IFERROR(TRUNC(VLOOKUP($E443,'Container Panel'!$B$41:$Z$100,$D443,0)/(VLOOKUP(II$276,UI!$A$12:$O$51,VLOOKUP(II$278,$B$276:$C$278,2,0),0)/1000)),"")</f>
        <v/>
      </c>
      <c r="IJ443" s="145" t="str">
        <f>IFERROR(TRUNC(VLOOKUP($E443,'Container Panel'!$B$41:$Z$100,$D443,0)/(VLOOKUP(IJ$276,UI!$A$12:$O$51,VLOOKUP(IJ$278,$B$276:$C$278,2,0),0)/1000)),"")</f>
        <v/>
      </c>
      <c r="IK443" s="145" t="str">
        <f>IFERROR(TRUNC(VLOOKUP($E443,'Container Panel'!$B$41:$Z$100,$D443,0)/(VLOOKUP(IK$276,UI!$A$12:$O$51,VLOOKUP(IK$278,$B$276:$C$278,2,0),0)/1000)),"")</f>
        <v/>
      </c>
      <c r="IL443" s="145" t="str">
        <f>IFERROR(TRUNC(VLOOKUP($E443,'Container Panel'!$B$41:$Z$100,$D443,0)/(VLOOKUP(IL$276,UI!$A$12:$O$51,VLOOKUP(IL$278,$B$276:$C$278,2,0),0)/1000)),"")</f>
        <v/>
      </c>
    </row>
    <row r="444" spans="2:246">
      <c r="B444" s="74">
        <v>164</v>
      </c>
      <c r="C444" s="74">
        <f t="shared" si="198"/>
        <v>55</v>
      </c>
      <c r="D444" s="163">
        <f>MOD(B444,3)+'Container Panel'!$Q$38</f>
        <v>18</v>
      </c>
      <c r="E444" s="143">
        <f t="shared" si="199"/>
        <v>0</v>
      </c>
      <c r="F444" s="144" t="s">
        <v>29</v>
      </c>
      <c r="G444" s="145" t="str">
        <f>IFERROR(IF(AND(G$272=list!$D$3,'Box Calculation'!G$279&lt;&gt;"h",$E444&lt;&gt;0),0,IF(AND(G$273=list!$D$2,$E444&lt;&gt;0,TRUNC(VLOOKUP($E444,'Container Panel'!$B$41:$Z$100,$D444,0)/(VLOOKUP(G$276,UI!$A$12:$O$51,VLOOKUP(G$279,$B$276:$C$278,2,0),0)/1000))&gt;0),1,TRUNC(VLOOKUP($E444,'Container Panel'!$B$41:$Z$100,$D444,0)/(VLOOKUP(G$276,UI!$A$12:$O$51,VLOOKUP(G$279,$B$276:$C$278,2,0),0)/1000)))),"")</f>
        <v/>
      </c>
      <c r="H444" s="145" t="str">
        <f>IFERROR(IF(AND(H$272=list!$D$3,'Box Calculation'!H$279&lt;&gt;"h",$E444&lt;&gt;0),0,IF(AND(H$273=list!$D$2,$E444&lt;&gt;0,TRUNC(VLOOKUP($E444,'Container Panel'!$B$41:$Z$100,$D444,0)/(VLOOKUP(H$276,UI!$A$12:$O$51,VLOOKUP(H$279,$B$276:$C$278,2,0),0)/1000))&gt;0),1,TRUNC(VLOOKUP($E444,'Container Panel'!$B$41:$Z$100,$D444,0)/(VLOOKUP(H$276,UI!$A$12:$O$51,VLOOKUP(H$279,$B$276:$C$278,2,0),0)/1000)))),"")</f>
        <v/>
      </c>
      <c r="I444" s="145" t="str">
        <f>IFERROR(IF(AND(I$272=list!$D$3,'Box Calculation'!I$279&lt;&gt;"h",$E444&lt;&gt;0),0,IF(AND(I$273=list!$D$2,$E444&lt;&gt;0,TRUNC(VLOOKUP($E444,'Container Panel'!$B$41:$Z$100,$D444,0)/(VLOOKUP(I$276,UI!$A$12:$O$51,VLOOKUP(I$279,$B$276:$C$278,2,0),0)/1000))&gt;0),1,TRUNC(VLOOKUP($E444,'Container Panel'!$B$41:$Z$100,$D444,0)/(VLOOKUP(I$276,UI!$A$12:$O$51,VLOOKUP(I$279,$B$276:$C$278,2,0),0)/1000)))),"")</f>
        <v/>
      </c>
      <c r="J444" s="145" t="str">
        <f>IFERROR(IF(AND(J$272=list!$D$3,'Box Calculation'!J$279&lt;&gt;"h",$E444&lt;&gt;0),0,IF(AND(J$273=list!$D$2,$E444&lt;&gt;0,TRUNC(VLOOKUP($E444,'Container Panel'!$B$41:$Z$100,$D444,0)/(VLOOKUP(J$276,UI!$A$12:$O$51,VLOOKUP(J$279,$B$276:$C$278,2,0),0)/1000))&gt;0),1,TRUNC(VLOOKUP($E444,'Container Panel'!$B$41:$Z$100,$D444,0)/(VLOOKUP(J$276,UI!$A$12:$O$51,VLOOKUP(J$279,$B$276:$C$278,2,0),0)/1000)))),"")</f>
        <v/>
      </c>
      <c r="K444" s="145" t="str">
        <f>IFERROR(IF(AND(K$272=list!$D$3,'Box Calculation'!K$279&lt;&gt;"h",$E444&lt;&gt;0),0,IF(AND(K$273=list!$D$2,$E444&lt;&gt;0,TRUNC(VLOOKUP($E444,'Container Panel'!$B$41:$Z$100,$D444,0)/(VLOOKUP(K$276,UI!$A$12:$O$51,VLOOKUP(K$279,$B$276:$C$278,2,0),0)/1000))&gt;0),1,TRUNC(VLOOKUP($E444,'Container Panel'!$B$41:$Z$100,$D444,0)/(VLOOKUP(K$276,UI!$A$12:$O$51,VLOOKUP(K$279,$B$276:$C$278,2,0),0)/1000)))),"")</f>
        <v/>
      </c>
      <c r="L444" s="145" t="str">
        <f>IFERROR(IF(AND(L$272=list!$D$3,'Box Calculation'!L$279&lt;&gt;"h",$E444&lt;&gt;0),0,IF(AND(L$273=list!$D$2,$E444&lt;&gt;0,TRUNC(VLOOKUP($E444,'Container Panel'!$B$41:$Z$100,$D444,0)/(VLOOKUP(L$276,UI!$A$12:$O$51,VLOOKUP(L$279,$B$276:$C$278,2,0),0)/1000))&gt;0),1,TRUNC(VLOOKUP($E444,'Container Panel'!$B$41:$Z$100,$D444,0)/(VLOOKUP(L$276,UI!$A$12:$O$51,VLOOKUP(L$279,$B$276:$C$278,2,0),0)/1000)))),"")</f>
        <v/>
      </c>
      <c r="M444" s="145" t="str">
        <f>IFERROR(IF(AND(M$272=list!$D$3,'Box Calculation'!M$279&lt;&gt;"h",$E444&lt;&gt;0),0,IF(AND(M$273=list!$D$2,$E444&lt;&gt;0,TRUNC(VLOOKUP($E444,'Container Panel'!$B$41:$Z$100,$D444,0)/(VLOOKUP(M$276,UI!$A$12:$O$51,VLOOKUP(M$279,$B$276:$C$278,2,0),0)/1000))&gt;0),1,TRUNC(VLOOKUP($E444,'Container Panel'!$B$41:$Z$100,$D444,0)/(VLOOKUP(M$276,UI!$A$12:$O$51,VLOOKUP(M$279,$B$276:$C$278,2,0),0)/1000)))),"")</f>
        <v/>
      </c>
      <c r="N444" s="145" t="str">
        <f>IFERROR(IF(AND(N$272=list!$D$3,'Box Calculation'!N$279&lt;&gt;"h",$E444&lt;&gt;0),0,IF(AND(N$273=list!$D$2,$E444&lt;&gt;0,TRUNC(VLOOKUP($E444,'Container Panel'!$B$41:$Z$100,$D444,0)/(VLOOKUP(N$276,UI!$A$12:$O$51,VLOOKUP(N$279,$B$276:$C$278,2,0),0)/1000))&gt;0),1,TRUNC(VLOOKUP($E444,'Container Panel'!$B$41:$Z$100,$D444,0)/(VLOOKUP(N$276,UI!$A$12:$O$51,VLOOKUP(N$279,$B$276:$C$278,2,0),0)/1000)))),"")</f>
        <v/>
      </c>
      <c r="O444" s="145" t="str">
        <f>IFERROR(IF(AND(O$272=list!$D$3,'Box Calculation'!O$279&lt;&gt;"h",$E444&lt;&gt;0),0,IF(AND(O$273=list!$D$2,$E444&lt;&gt;0,TRUNC(VLOOKUP($E444,'Container Panel'!$B$41:$Z$100,$D444,0)/(VLOOKUP(O$276,UI!$A$12:$O$51,VLOOKUP(O$279,$B$276:$C$278,2,0),0)/1000))&gt;0),1,TRUNC(VLOOKUP($E444,'Container Panel'!$B$41:$Z$100,$D444,0)/(VLOOKUP(O$276,UI!$A$12:$O$51,VLOOKUP(O$279,$B$276:$C$278,2,0),0)/1000)))),"")</f>
        <v/>
      </c>
      <c r="P444" s="145" t="str">
        <f>IFERROR(IF(AND(P$272=list!$D$3,'Box Calculation'!P$279&lt;&gt;"h",$E444&lt;&gt;0),0,IF(AND(P$273=list!$D$2,$E444&lt;&gt;0,TRUNC(VLOOKUP($E444,'Container Panel'!$B$41:$Z$100,$D444,0)/(VLOOKUP(P$276,UI!$A$12:$O$51,VLOOKUP(P$279,$B$276:$C$278,2,0),0)/1000))&gt;0),1,TRUNC(VLOOKUP($E444,'Container Panel'!$B$41:$Z$100,$D444,0)/(VLOOKUP(P$276,UI!$A$12:$O$51,VLOOKUP(P$279,$B$276:$C$278,2,0),0)/1000)))),"")</f>
        <v/>
      </c>
      <c r="Q444" s="145" t="str">
        <f>IFERROR(IF(AND(Q$272=list!$D$3,'Box Calculation'!Q$279&lt;&gt;"h",$E444&lt;&gt;0),0,IF(AND(Q$273=list!$D$2,$E444&lt;&gt;0,TRUNC(VLOOKUP($E444,'Container Panel'!$B$41:$Z$100,$D444,0)/(VLOOKUP(Q$276,UI!$A$12:$O$51,VLOOKUP(Q$279,$B$276:$C$278,2,0),0)/1000))&gt;0),1,TRUNC(VLOOKUP($E444,'Container Panel'!$B$41:$Z$100,$D444,0)/(VLOOKUP(Q$276,UI!$A$12:$O$51,VLOOKUP(Q$279,$B$276:$C$278,2,0),0)/1000)))),"")</f>
        <v/>
      </c>
      <c r="R444" s="145" t="str">
        <f>IFERROR(IF(AND(R$272=list!$D$3,'Box Calculation'!R$279&lt;&gt;"h",$E444&lt;&gt;0),0,IF(AND(R$273=list!$D$2,$E444&lt;&gt;0,TRUNC(VLOOKUP($E444,'Container Panel'!$B$41:$Z$100,$D444,0)/(VLOOKUP(R$276,UI!$A$12:$O$51,VLOOKUP(R$279,$B$276:$C$278,2,0),0)/1000))&gt;0),1,TRUNC(VLOOKUP($E444,'Container Panel'!$B$41:$Z$100,$D444,0)/(VLOOKUP(R$276,UI!$A$12:$O$51,VLOOKUP(R$279,$B$276:$C$278,2,0),0)/1000)))),"")</f>
        <v/>
      </c>
      <c r="S444" s="145" t="str">
        <f>IFERROR(IF(AND(S$272=list!$D$3,'Box Calculation'!S$279&lt;&gt;"h",$E444&lt;&gt;0),0,IF(AND(S$273=list!$D$2,$E444&lt;&gt;0,TRUNC(VLOOKUP($E444,'Container Panel'!$B$41:$Z$100,$D444,0)/(VLOOKUP(S$276,UI!$A$12:$O$51,VLOOKUP(S$279,$B$276:$C$278,2,0),0)/1000))&gt;0),1,TRUNC(VLOOKUP($E444,'Container Panel'!$B$41:$Z$100,$D444,0)/(VLOOKUP(S$276,UI!$A$12:$O$51,VLOOKUP(S$279,$B$276:$C$278,2,0),0)/1000)))),"")</f>
        <v/>
      </c>
      <c r="T444" s="145" t="str">
        <f>IFERROR(IF(AND(T$272=list!$D$3,'Box Calculation'!T$279&lt;&gt;"h",$E444&lt;&gt;0),0,IF(AND(T$273=list!$D$2,$E444&lt;&gt;0,TRUNC(VLOOKUP($E444,'Container Panel'!$B$41:$Z$100,$D444,0)/(VLOOKUP(T$276,UI!$A$12:$O$51,VLOOKUP(T$279,$B$276:$C$278,2,0),0)/1000))&gt;0),1,TRUNC(VLOOKUP($E444,'Container Panel'!$B$41:$Z$100,$D444,0)/(VLOOKUP(T$276,UI!$A$12:$O$51,VLOOKUP(T$279,$B$276:$C$278,2,0),0)/1000)))),"")</f>
        <v/>
      </c>
      <c r="U444" s="145" t="str">
        <f>IFERROR(IF(AND(U$272=list!$D$3,'Box Calculation'!U$279&lt;&gt;"h",$E444&lt;&gt;0),0,IF(AND(U$273=list!$D$2,$E444&lt;&gt;0,TRUNC(VLOOKUP($E444,'Container Panel'!$B$41:$Z$100,$D444,0)/(VLOOKUP(U$276,UI!$A$12:$O$51,VLOOKUP(U$279,$B$276:$C$278,2,0),0)/1000))&gt;0),1,TRUNC(VLOOKUP($E444,'Container Panel'!$B$41:$Z$100,$D444,0)/(VLOOKUP(U$276,UI!$A$12:$O$51,VLOOKUP(U$279,$B$276:$C$278,2,0),0)/1000)))),"")</f>
        <v/>
      </c>
      <c r="V444" s="145" t="str">
        <f>IFERROR(IF(AND(V$272=list!$D$3,'Box Calculation'!V$279&lt;&gt;"h",$E444&lt;&gt;0),0,IF(AND(V$273=list!$D$2,$E444&lt;&gt;0,TRUNC(VLOOKUP($E444,'Container Panel'!$B$41:$Z$100,$D444,0)/(VLOOKUP(V$276,UI!$A$12:$O$51,VLOOKUP(V$279,$B$276:$C$278,2,0),0)/1000))&gt;0),1,TRUNC(VLOOKUP($E444,'Container Panel'!$B$41:$Z$100,$D444,0)/(VLOOKUP(V$276,UI!$A$12:$O$51,VLOOKUP(V$279,$B$276:$C$278,2,0),0)/1000)))),"")</f>
        <v/>
      </c>
      <c r="W444" s="145" t="str">
        <f>IFERROR(IF(AND(W$272=list!$D$3,'Box Calculation'!W$279&lt;&gt;"h",$E444&lt;&gt;0),0,IF(AND(W$273=list!$D$2,$E444&lt;&gt;0,TRUNC(VLOOKUP($E444,'Container Panel'!$B$41:$Z$100,$D444,0)/(VLOOKUP(W$276,UI!$A$12:$O$51,VLOOKUP(W$279,$B$276:$C$278,2,0),0)/1000))&gt;0),1,TRUNC(VLOOKUP($E444,'Container Panel'!$B$41:$Z$100,$D444,0)/(VLOOKUP(W$276,UI!$A$12:$O$51,VLOOKUP(W$279,$B$276:$C$278,2,0),0)/1000)))),"")</f>
        <v/>
      </c>
      <c r="X444" s="145" t="str">
        <f>IFERROR(IF(AND(X$272=list!$D$3,'Box Calculation'!X$279&lt;&gt;"h",$E444&lt;&gt;0),0,IF(AND(X$273=list!$D$2,$E444&lt;&gt;0,TRUNC(VLOOKUP($E444,'Container Panel'!$B$41:$Z$100,$D444,0)/(VLOOKUP(X$276,UI!$A$12:$O$51,VLOOKUP(X$279,$B$276:$C$278,2,0),0)/1000))&gt;0),1,TRUNC(VLOOKUP($E444,'Container Panel'!$B$41:$Z$100,$D444,0)/(VLOOKUP(X$276,UI!$A$12:$O$51,VLOOKUP(X$279,$B$276:$C$278,2,0),0)/1000)))),"")</f>
        <v/>
      </c>
      <c r="Y444" s="145" t="str">
        <f>IFERROR(IF(AND(Y$272=list!$D$3,'Box Calculation'!Y$279&lt;&gt;"h",$E444&lt;&gt;0),0,IF(AND(Y$273=list!$D$2,$E444&lt;&gt;0,TRUNC(VLOOKUP($E444,'Container Panel'!$B$41:$Z$100,$D444,0)/(VLOOKUP(Y$276,UI!$A$12:$O$51,VLOOKUP(Y$279,$B$276:$C$278,2,0),0)/1000))&gt;0),1,TRUNC(VLOOKUP($E444,'Container Panel'!$B$41:$Z$100,$D444,0)/(VLOOKUP(Y$276,UI!$A$12:$O$51,VLOOKUP(Y$279,$B$276:$C$278,2,0),0)/1000)))),"")</f>
        <v/>
      </c>
      <c r="Z444" s="145" t="str">
        <f>IFERROR(IF(AND(Z$272=list!$D$3,'Box Calculation'!Z$279&lt;&gt;"h",$E444&lt;&gt;0),0,IF(AND(Z$273=list!$D$2,$E444&lt;&gt;0,TRUNC(VLOOKUP($E444,'Container Panel'!$B$41:$Z$100,$D444,0)/(VLOOKUP(Z$276,UI!$A$12:$O$51,VLOOKUP(Z$279,$B$276:$C$278,2,0),0)/1000))&gt;0),1,TRUNC(VLOOKUP($E444,'Container Panel'!$B$41:$Z$100,$D444,0)/(VLOOKUP(Z$276,UI!$A$12:$O$51,VLOOKUP(Z$279,$B$276:$C$278,2,0),0)/1000)))),"")</f>
        <v/>
      </c>
      <c r="AA444" s="145" t="str">
        <f>IFERROR(IF(AND(AA$272=list!$D$3,'Box Calculation'!AA$279&lt;&gt;"h",$E444&lt;&gt;0),0,IF(AND(AA$273=list!$D$2,$E444&lt;&gt;0,TRUNC(VLOOKUP($E444,'Container Panel'!$B$41:$Z$100,$D444,0)/(VLOOKUP(AA$276,UI!$A$12:$O$51,VLOOKUP(AA$279,$B$276:$C$278,2,0),0)/1000))&gt;0),1,TRUNC(VLOOKUP($E444,'Container Panel'!$B$41:$Z$100,$D444,0)/(VLOOKUP(AA$276,UI!$A$12:$O$51,VLOOKUP(AA$279,$B$276:$C$278,2,0),0)/1000)))),"")</f>
        <v/>
      </c>
      <c r="AB444" s="145" t="str">
        <f>IFERROR(IF(AND(AB$272=list!$D$3,'Box Calculation'!AB$279&lt;&gt;"h",$E444&lt;&gt;0),0,IF(AND(AB$273=list!$D$2,$E444&lt;&gt;0,TRUNC(VLOOKUP($E444,'Container Panel'!$B$41:$Z$100,$D444,0)/(VLOOKUP(AB$276,UI!$A$12:$O$51,VLOOKUP(AB$279,$B$276:$C$278,2,0),0)/1000))&gt;0),1,TRUNC(VLOOKUP($E444,'Container Panel'!$B$41:$Z$100,$D444,0)/(VLOOKUP(AB$276,UI!$A$12:$O$51,VLOOKUP(AB$279,$B$276:$C$278,2,0),0)/1000)))),"")</f>
        <v/>
      </c>
      <c r="AC444" s="145" t="str">
        <f>IFERROR(IF(AND(AC$272=list!$D$3,'Box Calculation'!AC$279&lt;&gt;"h",$E444&lt;&gt;0),0,IF(AND(AC$273=list!$D$2,$E444&lt;&gt;0,TRUNC(VLOOKUP($E444,'Container Panel'!$B$41:$Z$100,$D444,0)/(VLOOKUP(AC$276,UI!$A$12:$O$51,VLOOKUP(AC$279,$B$276:$C$278,2,0),0)/1000))&gt;0),1,TRUNC(VLOOKUP($E444,'Container Panel'!$B$41:$Z$100,$D444,0)/(VLOOKUP(AC$276,UI!$A$12:$O$51,VLOOKUP(AC$279,$B$276:$C$278,2,0),0)/1000)))),"")</f>
        <v/>
      </c>
      <c r="AD444" s="145" t="str">
        <f>IFERROR(IF(AND(AD$272=list!$D$3,'Box Calculation'!AD$279&lt;&gt;"h",$E444&lt;&gt;0),0,IF(AND(AD$273=list!$D$2,$E444&lt;&gt;0,TRUNC(VLOOKUP($E444,'Container Panel'!$B$41:$Z$100,$D444,0)/(VLOOKUP(AD$276,UI!$A$12:$O$51,VLOOKUP(AD$279,$B$276:$C$278,2,0),0)/1000))&gt;0),1,TRUNC(VLOOKUP($E444,'Container Panel'!$B$41:$Z$100,$D444,0)/(VLOOKUP(AD$276,UI!$A$12:$O$51,VLOOKUP(AD$279,$B$276:$C$278,2,0),0)/1000)))),"")</f>
        <v/>
      </c>
      <c r="AE444" s="145" t="str">
        <f>IFERROR(IF(AND(AE$272=list!$D$3,'Box Calculation'!AE$279&lt;&gt;"h",$E444&lt;&gt;0),0,IF(AND(AE$273=list!$D$2,$E444&lt;&gt;0,TRUNC(VLOOKUP($E444,'Container Panel'!$B$41:$Z$100,$D444,0)/(VLOOKUP(AE$276,UI!$A$12:$O$51,VLOOKUP(AE$279,$B$276:$C$278,2,0),0)/1000))&gt;0),1,TRUNC(VLOOKUP($E444,'Container Panel'!$B$41:$Z$100,$D444,0)/(VLOOKUP(AE$276,UI!$A$12:$O$51,VLOOKUP(AE$279,$B$276:$C$278,2,0),0)/1000)))),"")</f>
        <v/>
      </c>
      <c r="AF444" s="145" t="str">
        <f>IFERROR(IF(AND(AF$272=list!$D$3,'Box Calculation'!AF$279&lt;&gt;"h",$E444&lt;&gt;0),0,IF(AND(AF$273=list!$D$2,$E444&lt;&gt;0,TRUNC(VLOOKUP($E444,'Container Panel'!$B$41:$Z$100,$D444,0)/(VLOOKUP(AF$276,UI!$A$12:$O$51,VLOOKUP(AF$279,$B$276:$C$278,2,0),0)/1000))&gt;0),1,TRUNC(VLOOKUP($E444,'Container Panel'!$B$41:$Z$100,$D444,0)/(VLOOKUP(AF$276,UI!$A$12:$O$51,VLOOKUP(AF$279,$B$276:$C$278,2,0),0)/1000)))),"")</f>
        <v/>
      </c>
      <c r="AG444" s="145" t="str">
        <f>IFERROR(IF(AND(AG$272=list!$D$3,'Box Calculation'!AG$279&lt;&gt;"h",$E444&lt;&gt;0),0,IF(AND(AG$273=list!$D$2,$E444&lt;&gt;0,TRUNC(VLOOKUP($E444,'Container Panel'!$B$41:$Z$100,$D444,0)/(VLOOKUP(AG$276,UI!$A$12:$O$51,VLOOKUP(AG$279,$B$276:$C$278,2,0),0)/1000))&gt;0),1,TRUNC(VLOOKUP($E444,'Container Panel'!$B$41:$Z$100,$D444,0)/(VLOOKUP(AG$276,UI!$A$12:$O$51,VLOOKUP(AG$279,$B$276:$C$278,2,0),0)/1000)))),"")</f>
        <v/>
      </c>
      <c r="AH444" s="145" t="str">
        <f>IFERROR(IF(AND(AH$272=list!$D$3,'Box Calculation'!AH$279&lt;&gt;"h",$E444&lt;&gt;0),0,IF(AND(AH$273=list!$D$2,$E444&lt;&gt;0,TRUNC(VLOOKUP($E444,'Container Panel'!$B$41:$Z$100,$D444,0)/(VLOOKUP(AH$276,UI!$A$12:$O$51,VLOOKUP(AH$279,$B$276:$C$278,2,0),0)/1000))&gt;0),1,TRUNC(VLOOKUP($E444,'Container Panel'!$B$41:$Z$100,$D444,0)/(VLOOKUP(AH$276,UI!$A$12:$O$51,VLOOKUP(AH$279,$B$276:$C$278,2,0),0)/1000)))),"")</f>
        <v/>
      </c>
      <c r="AI444" s="145" t="str">
        <f>IFERROR(IF(AND(AI$272=list!$D$3,'Box Calculation'!AI$279&lt;&gt;"h",$E444&lt;&gt;0),0,IF(AND(AI$273=list!$D$2,$E444&lt;&gt;0,TRUNC(VLOOKUP($E444,'Container Panel'!$B$41:$Z$100,$D444,0)/(VLOOKUP(AI$276,UI!$A$12:$O$51,VLOOKUP(AI$279,$B$276:$C$278,2,0),0)/1000))&gt;0),1,TRUNC(VLOOKUP($E444,'Container Panel'!$B$41:$Z$100,$D444,0)/(VLOOKUP(AI$276,UI!$A$12:$O$51,VLOOKUP(AI$279,$B$276:$C$278,2,0),0)/1000)))),"")</f>
        <v/>
      </c>
      <c r="AJ444" s="145" t="str">
        <f>IFERROR(IF(AND(AJ$272=list!$D$3,'Box Calculation'!AJ$279&lt;&gt;"h",$E444&lt;&gt;0),0,IF(AND(AJ$273=list!$D$2,$E444&lt;&gt;0,TRUNC(VLOOKUP($E444,'Container Panel'!$B$41:$Z$100,$D444,0)/(VLOOKUP(AJ$276,UI!$A$12:$O$51,VLOOKUP(AJ$279,$B$276:$C$278,2,0),0)/1000))&gt;0),1,TRUNC(VLOOKUP($E444,'Container Panel'!$B$41:$Z$100,$D444,0)/(VLOOKUP(AJ$276,UI!$A$12:$O$51,VLOOKUP(AJ$279,$B$276:$C$278,2,0),0)/1000)))),"")</f>
        <v/>
      </c>
      <c r="AK444" s="145" t="str">
        <f>IFERROR(IF(AND(AK$272=list!$D$3,'Box Calculation'!AK$279&lt;&gt;"h",$E444&lt;&gt;0),0,IF(AND(AK$273=list!$D$2,$E444&lt;&gt;0,TRUNC(VLOOKUP($E444,'Container Panel'!$B$41:$Z$100,$D444,0)/(VLOOKUP(AK$276,UI!$A$12:$O$51,VLOOKUP(AK$279,$B$276:$C$278,2,0),0)/1000))&gt;0),1,TRUNC(VLOOKUP($E444,'Container Panel'!$B$41:$Z$100,$D444,0)/(VLOOKUP(AK$276,UI!$A$12:$O$51,VLOOKUP(AK$279,$B$276:$C$278,2,0),0)/1000)))),"")</f>
        <v/>
      </c>
      <c r="AL444" s="145" t="str">
        <f>IFERROR(IF(AND(AL$272=list!$D$3,'Box Calculation'!AL$279&lt;&gt;"h",$E444&lt;&gt;0),0,IF(AND(AL$273=list!$D$2,$E444&lt;&gt;0,TRUNC(VLOOKUP($E444,'Container Panel'!$B$41:$Z$100,$D444,0)/(VLOOKUP(AL$276,UI!$A$12:$O$51,VLOOKUP(AL$279,$B$276:$C$278,2,0),0)/1000))&gt;0),1,TRUNC(VLOOKUP($E444,'Container Panel'!$B$41:$Z$100,$D444,0)/(VLOOKUP(AL$276,UI!$A$12:$O$51,VLOOKUP(AL$279,$B$276:$C$278,2,0),0)/1000)))),"")</f>
        <v/>
      </c>
      <c r="AM444" s="145" t="str">
        <f>IFERROR(IF(AND(AM$272=list!$D$3,'Box Calculation'!AM$279&lt;&gt;"h",$E444&lt;&gt;0),0,IF(AND(AM$273=list!$D$2,$E444&lt;&gt;0,TRUNC(VLOOKUP($E444,'Container Panel'!$B$41:$Z$100,$D444,0)/(VLOOKUP(AM$276,UI!$A$12:$O$51,VLOOKUP(AM$279,$B$276:$C$278,2,0),0)/1000))&gt;0),1,TRUNC(VLOOKUP($E444,'Container Panel'!$B$41:$Z$100,$D444,0)/(VLOOKUP(AM$276,UI!$A$12:$O$51,VLOOKUP(AM$279,$B$276:$C$278,2,0),0)/1000)))),"")</f>
        <v/>
      </c>
      <c r="AN444" s="145" t="str">
        <f>IFERROR(IF(AND(AN$272=list!$D$3,'Box Calculation'!AN$279&lt;&gt;"h",$E444&lt;&gt;0),0,IF(AND(AN$273=list!$D$2,$E444&lt;&gt;0,TRUNC(VLOOKUP($E444,'Container Panel'!$B$41:$Z$100,$D444,0)/(VLOOKUP(AN$276,UI!$A$12:$O$51,VLOOKUP(AN$279,$B$276:$C$278,2,0),0)/1000))&gt;0),1,TRUNC(VLOOKUP($E444,'Container Panel'!$B$41:$Z$100,$D444,0)/(VLOOKUP(AN$276,UI!$A$12:$O$51,VLOOKUP(AN$279,$B$276:$C$278,2,0),0)/1000)))),"")</f>
        <v/>
      </c>
      <c r="AO444" s="145" t="str">
        <f>IFERROR(IF(AND(AO$272=list!$D$3,'Box Calculation'!AO$279&lt;&gt;"h",$E444&lt;&gt;0),0,IF(AND(AO$273=list!$D$2,$E444&lt;&gt;0,TRUNC(VLOOKUP($E444,'Container Panel'!$B$41:$Z$100,$D444,0)/(VLOOKUP(AO$276,UI!$A$12:$O$51,VLOOKUP(AO$279,$B$276:$C$278,2,0),0)/1000))&gt;0),1,TRUNC(VLOOKUP($E444,'Container Panel'!$B$41:$Z$100,$D444,0)/(VLOOKUP(AO$276,UI!$A$12:$O$51,VLOOKUP(AO$279,$B$276:$C$278,2,0),0)/1000)))),"")</f>
        <v/>
      </c>
      <c r="AP444" s="145" t="str">
        <f>IFERROR(IF(AND(AP$272=list!$D$3,'Box Calculation'!AP$279&lt;&gt;"h",$E444&lt;&gt;0),0,IF(AND(AP$273=list!$D$2,$E444&lt;&gt;0,TRUNC(VLOOKUP($E444,'Container Panel'!$B$41:$Z$100,$D444,0)/(VLOOKUP(AP$276,UI!$A$12:$O$51,VLOOKUP(AP$279,$B$276:$C$278,2,0),0)/1000))&gt;0),1,TRUNC(VLOOKUP($E444,'Container Panel'!$B$41:$Z$100,$D444,0)/(VLOOKUP(AP$276,UI!$A$12:$O$51,VLOOKUP(AP$279,$B$276:$C$278,2,0),0)/1000)))),"")</f>
        <v/>
      </c>
      <c r="AQ444" s="145" t="str">
        <f>IFERROR(IF(AND(AQ$272=list!$D$3,'Box Calculation'!AQ$279&lt;&gt;"h",$E444&lt;&gt;0),0,IF(AND(AQ$273=list!$D$2,$E444&lt;&gt;0,TRUNC(VLOOKUP($E444,'Container Panel'!$B$41:$Z$100,$D444,0)/(VLOOKUP(AQ$276,UI!$A$12:$O$51,VLOOKUP(AQ$279,$B$276:$C$278,2,0),0)/1000))&gt;0),1,TRUNC(VLOOKUP($E444,'Container Panel'!$B$41:$Z$100,$D444,0)/(VLOOKUP(AQ$276,UI!$A$12:$O$51,VLOOKUP(AQ$279,$B$276:$C$278,2,0),0)/1000)))),"")</f>
        <v/>
      </c>
      <c r="AR444" s="145" t="str">
        <f>IFERROR(IF(AND(AR$272=list!$D$3,'Box Calculation'!AR$279&lt;&gt;"h",$E444&lt;&gt;0),0,IF(AND(AR$273=list!$D$2,$E444&lt;&gt;0,TRUNC(VLOOKUP($E444,'Container Panel'!$B$41:$Z$100,$D444,0)/(VLOOKUP(AR$276,UI!$A$12:$O$51,VLOOKUP(AR$279,$B$276:$C$278,2,0),0)/1000))&gt;0),1,TRUNC(VLOOKUP($E444,'Container Panel'!$B$41:$Z$100,$D444,0)/(VLOOKUP(AR$276,UI!$A$12:$O$51,VLOOKUP(AR$279,$B$276:$C$278,2,0),0)/1000)))),"")</f>
        <v/>
      </c>
      <c r="AS444" s="145" t="str">
        <f>IFERROR(IF(AND(AS$272=list!$D$3,'Box Calculation'!AS$279&lt;&gt;"h",$E444&lt;&gt;0),0,IF(AND(AS$273=list!$D$2,$E444&lt;&gt;0,TRUNC(VLOOKUP($E444,'Container Panel'!$B$41:$Z$100,$D444,0)/(VLOOKUP(AS$276,UI!$A$12:$O$51,VLOOKUP(AS$279,$B$276:$C$278,2,0),0)/1000))&gt;0),1,TRUNC(VLOOKUP($E444,'Container Panel'!$B$41:$Z$100,$D444,0)/(VLOOKUP(AS$276,UI!$A$12:$O$51,VLOOKUP(AS$279,$B$276:$C$278,2,0),0)/1000)))),"")</f>
        <v/>
      </c>
      <c r="AT444" s="145" t="str">
        <f>IFERROR(IF(AND(AT$272=list!$D$3,'Box Calculation'!AT$279&lt;&gt;"h",$E444&lt;&gt;0),0,IF(AND(AT$273=list!$D$2,$E444&lt;&gt;0,TRUNC(VLOOKUP($E444,'Container Panel'!$B$41:$Z$100,$D444,0)/(VLOOKUP(AT$276,UI!$A$12:$O$51,VLOOKUP(AT$279,$B$276:$C$278,2,0),0)/1000))&gt;0),1,TRUNC(VLOOKUP($E444,'Container Panel'!$B$41:$Z$100,$D444,0)/(VLOOKUP(AT$276,UI!$A$12:$O$51,VLOOKUP(AT$279,$B$276:$C$278,2,0),0)/1000)))),"")</f>
        <v/>
      </c>
      <c r="AU444" s="145" t="str">
        <f>IFERROR(IF(AND(AU$272=list!$D$3,'Box Calculation'!AU$279&lt;&gt;"h",$E444&lt;&gt;0),0,IF(AND(AU$273=list!$D$2,$E444&lt;&gt;0,TRUNC(VLOOKUP($E444,'Container Panel'!$B$41:$Z$100,$D444,0)/(VLOOKUP(AU$276,UI!$A$12:$O$51,VLOOKUP(AU$279,$B$276:$C$278,2,0),0)/1000))&gt;0),1,TRUNC(VLOOKUP($E444,'Container Panel'!$B$41:$Z$100,$D444,0)/(VLOOKUP(AU$276,UI!$A$12:$O$51,VLOOKUP(AU$279,$B$276:$C$278,2,0),0)/1000)))),"")</f>
        <v/>
      </c>
      <c r="AV444" s="145" t="str">
        <f>IFERROR(IF(AND(AV$272=list!$D$3,'Box Calculation'!AV$279&lt;&gt;"h",$E444&lt;&gt;0),0,IF(AND(AV$273=list!$D$2,$E444&lt;&gt;0,TRUNC(VLOOKUP($E444,'Container Panel'!$B$41:$Z$100,$D444,0)/(VLOOKUP(AV$276,UI!$A$12:$O$51,VLOOKUP(AV$279,$B$276:$C$278,2,0),0)/1000))&gt;0),1,TRUNC(VLOOKUP($E444,'Container Panel'!$B$41:$Z$100,$D444,0)/(VLOOKUP(AV$276,UI!$A$12:$O$51,VLOOKUP(AV$279,$B$276:$C$278,2,0),0)/1000)))),"")</f>
        <v/>
      </c>
      <c r="AW444" s="145" t="str">
        <f>IFERROR(IF(AND(AW$272=list!$D$3,'Box Calculation'!AW$279&lt;&gt;"h",$E444&lt;&gt;0),0,IF(AND(AW$273=list!$D$2,$E444&lt;&gt;0,TRUNC(VLOOKUP($E444,'Container Panel'!$B$41:$Z$100,$D444,0)/(VLOOKUP(AW$276,UI!$A$12:$O$51,VLOOKUP(AW$279,$B$276:$C$278,2,0),0)/1000))&gt;0),1,TRUNC(VLOOKUP($E444,'Container Panel'!$B$41:$Z$100,$D444,0)/(VLOOKUP(AW$276,UI!$A$12:$O$51,VLOOKUP(AW$279,$B$276:$C$278,2,0),0)/1000)))),"")</f>
        <v/>
      </c>
      <c r="AX444" s="145" t="str">
        <f>IFERROR(IF(AND(AX$272=list!$D$3,'Box Calculation'!AX$279&lt;&gt;"h",$E444&lt;&gt;0),0,IF(AND(AX$273=list!$D$2,$E444&lt;&gt;0,TRUNC(VLOOKUP($E444,'Container Panel'!$B$41:$Z$100,$D444,0)/(VLOOKUP(AX$276,UI!$A$12:$O$51,VLOOKUP(AX$279,$B$276:$C$278,2,0),0)/1000))&gt;0),1,TRUNC(VLOOKUP($E444,'Container Panel'!$B$41:$Z$100,$D444,0)/(VLOOKUP(AX$276,UI!$A$12:$O$51,VLOOKUP(AX$279,$B$276:$C$278,2,0),0)/1000)))),"")</f>
        <v/>
      </c>
      <c r="AY444" s="145" t="str">
        <f>IFERROR(IF(AND(AY$272=list!$D$3,'Box Calculation'!AY$279&lt;&gt;"h",$E444&lt;&gt;0),0,IF(AND(AY$273=list!$D$2,$E444&lt;&gt;0,TRUNC(VLOOKUP($E444,'Container Panel'!$B$41:$Z$100,$D444,0)/(VLOOKUP(AY$276,UI!$A$12:$O$51,VLOOKUP(AY$279,$B$276:$C$278,2,0),0)/1000))&gt;0),1,TRUNC(VLOOKUP($E444,'Container Panel'!$B$41:$Z$100,$D444,0)/(VLOOKUP(AY$276,UI!$A$12:$O$51,VLOOKUP(AY$279,$B$276:$C$278,2,0),0)/1000)))),"")</f>
        <v/>
      </c>
      <c r="AZ444" s="145" t="str">
        <f>IFERROR(IF(AND(AZ$272=list!$D$3,'Box Calculation'!AZ$279&lt;&gt;"h",$E444&lt;&gt;0),0,IF(AND(AZ$273=list!$D$2,$E444&lt;&gt;0,TRUNC(VLOOKUP($E444,'Container Panel'!$B$41:$Z$100,$D444,0)/(VLOOKUP(AZ$276,UI!$A$12:$O$51,VLOOKUP(AZ$279,$B$276:$C$278,2,0),0)/1000))&gt;0),1,TRUNC(VLOOKUP($E444,'Container Panel'!$B$41:$Z$100,$D444,0)/(VLOOKUP(AZ$276,UI!$A$12:$O$51,VLOOKUP(AZ$279,$B$276:$C$278,2,0),0)/1000)))),"")</f>
        <v/>
      </c>
      <c r="BA444" s="145" t="str">
        <f>IFERROR(IF(AND(BA$272=list!$D$3,'Box Calculation'!BA$279&lt;&gt;"h",$E444&lt;&gt;0),0,IF(AND(BA$273=list!$D$2,$E444&lt;&gt;0,TRUNC(VLOOKUP($E444,'Container Panel'!$B$41:$Z$100,$D444,0)/(VLOOKUP(BA$276,UI!$A$12:$O$51,VLOOKUP(BA$279,$B$276:$C$278,2,0),0)/1000))&gt;0),1,TRUNC(VLOOKUP($E444,'Container Panel'!$B$41:$Z$100,$D444,0)/(VLOOKUP(BA$276,UI!$A$12:$O$51,VLOOKUP(BA$279,$B$276:$C$278,2,0),0)/1000)))),"")</f>
        <v/>
      </c>
      <c r="BB444" s="145" t="str">
        <f>IFERROR(IF(AND(BB$272=list!$D$3,'Box Calculation'!BB$279&lt;&gt;"h",$E444&lt;&gt;0),0,IF(AND(BB$273=list!$D$2,$E444&lt;&gt;0,TRUNC(VLOOKUP($E444,'Container Panel'!$B$41:$Z$100,$D444,0)/(VLOOKUP(BB$276,UI!$A$12:$O$51,VLOOKUP(BB$279,$B$276:$C$278,2,0),0)/1000))&gt;0),1,TRUNC(VLOOKUP($E444,'Container Panel'!$B$41:$Z$100,$D444,0)/(VLOOKUP(BB$276,UI!$A$12:$O$51,VLOOKUP(BB$279,$B$276:$C$278,2,0),0)/1000)))),"")</f>
        <v/>
      </c>
      <c r="BC444" s="145" t="str">
        <f>IFERROR(IF(AND(BC$272=list!$D$3,'Box Calculation'!BC$279&lt;&gt;"h",$E444&lt;&gt;0),0,IF(AND(BC$273=list!$D$2,$E444&lt;&gt;0,TRUNC(VLOOKUP($E444,'Container Panel'!$B$41:$Z$100,$D444,0)/(VLOOKUP(BC$276,UI!$A$12:$O$51,VLOOKUP(BC$279,$B$276:$C$278,2,0),0)/1000))&gt;0),1,TRUNC(VLOOKUP($E444,'Container Panel'!$B$41:$Z$100,$D444,0)/(VLOOKUP(BC$276,UI!$A$12:$O$51,VLOOKUP(BC$279,$B$276:$C$278,2,0),0)/1000)))),"")</f>
        <v/>
      </c>
      <c r="BD444" s="145" t="str">
        <f>IFERROR(IF(AND(BD$272=list!$D$3,'Box Calculation'!BD$279&lt;&gt;"h",$E444&lt;&gt;0),0,IF(AND(BD$273=list!$D$2,$E444&lt;&gt;0,TRUNC(VLOOKUP($E444,'Container Panel'!$B$41:$Z$100,$D444,0)/(VLOOKUP(BD$276,UI!$A$12:$O$51,VLOOKUP(BD$279,$B$276:$C$278,2,0),0)/1000))&gt;0),1,TRUNC(VLOOKUP($E444,'Container Panel'!$B$41:$Z$100,$D444,0)/(VLOOKUP(BD$276,UI!$A$12:$O$51,VLOOKUP(BD$279,$B$276:$C$278,2,0),0)/1000)))),"")</f>
        <v/>
      </c>
      <c r="BE444" s="145" t="str">
        <f>IFERROR(IF(AND(BE$272=list!$D$3,'Box Calculation'!BE$279&lt;&gt;"h",$E444&lt;&gt;0),0,IF(AND(BE$273=list!$D$2,$E444&lt;&gt;0,TRUNC(VLOOKUP($E444,'Container Panel'!$B$41:$Z$100,$D444,0)/(VLOOKUP(BE$276,UI!$A$12:$O$51,VLOOKUP(BE$279,$B$276:$C$278,2,0),0)/1000))&gt;0),1,TRUNC(VLOOKUP($E444,'Container Panel'!$B$41:$Z$100,$D444,0)/(VLOOKUP(BE$276,UI!$A$12:$O$51,VLOOKUP(BE$279,$B$276:$C$278,2,0),0)/1000)))),"")</f>
        <v/>
      </c>
      <c r="BF444" s="145" t="str">
        <f>IFERROR(IF(AND(BF$272=list!$D$3,'Box Calculation'!BF$279&lt;&gt;"h",$E444&lt;&gt;0),0,IF(AND(BF$273=list!$D$2,$E444&lt;&gt;0,TRUNC(VLOOKUP($E444,'Container Panel'!$B$41:$Z$100,$D444,0)/(VLOOKUP(BF$276,UI!$A$12:$O$51,VLOOKUP(BF$279,$B$276:$C$278,2,0),0)/1000))&gt;0),1,TRUNC(VLOOKUP($E444,'Container Panel'!$B$41:$Z$100,$D444,0)/(VLOOKUP(BF$276,UI!$A$12:$O$51,VLOOKUP(BF$279,$B$276:$C$278,2,0),0)/1000)))),"")</f>
        <v/>
      </c>
      <c r="BG444" s="145" t="str">
        <f>IFERROR(IF(AND(BG$272=list!$D$3,'Box Calculation'!BG$279&lt;&gt;"h",$E444&lt;&gt;0),0,IF(AND(BG$273=list!$D$2,$E444&lt;&gt;0,TRUNC(VLOOKUP($E444,'Container Panel'!$B$41:$Z$100,$D444,0)/(VLOOKUP(BG$276,UI!$A$12:$O$51,VLOOKUP(BG$279,$B$276:$C$278,2,0),0)/1000))&gt;0),1,TRUNC(VLOOKUP($E444,'Container Panel'!$B$41:$Z$100,$D444,0)/(VLOOKUP(BG$276,UI!$A$12:$O$51,VLOOKUP(BG$279,$B$276:$C$278,2,0),0)/1000)))),"")</f>
        <v/>
      </c>
      <c r="BH444" s="145" t="str">
        <f>IFERROR(IF(AND(BH$272=list!$D$3,'Box Calculation'!BH$279&lt;&gt;"h",$E444&lt;&gt;0),0,IF(AND(BH$273=list!$D$2,$E444&lt;&gt;0,TRUNC(VLOOKUP($E444,'Container Panel'!$B$41:$Z$100,$D444,0)/(VLOOKUP(BH$276,UI!$A$12:$O$51,VLOOKUP(BH$279,$B$276:$C$278,2,0),0)/1000))&gt;0),1,TRUNC(VLOOKUP($E444,'Container Panel'!$B$41:$Z$100,$D444,0)/(VLOOKUP(BH$276,UI!$A$12:$O$51,VLOOKUP(BH$279,$B$276:$C$278,2,0),0)/1000)))),"")</f>
        <v/>
      </c>
      <c r="BI444" s="145" t="str">
        <f>IFERROR(IF(AND(BI$272=list!$D$3,'Box Calculation'!BI$279&lt;&gt;"h",$E444&lt;&gt;0),0,IF(AND(BI$273=list!$D$2,$E444&lt;&gt;0,TRUNC(VLOOKUP($E444,'Container Panel'!$B$41:$Z$100,$D444,0)/(VLOOKUP(BI$276,UI!$A$12:$O$51,VLOOKUP(BI$279,$B$276:$C$278,2,0),0)/1000))&gt;0),1,TRUNC(VLOOKUP($E444,'Container Panel'!$B$41:$Z$100,$D444,0)/(VLOOKUP(BI$276,UI!$A$12:$O$51,VLOOKUP(BI$279,$B$276:$C$278,2,0),0)/1000)))),"")</f>
        <v/>
      </c>
      <c r="BJ444" s="145" t="str">
        <f>IFERROR(IF(AND(BJ$272=list!$D$3,'Box Calculation'!BJ$279&lt;&gt;"h",$E444&lt;&gt;0),0,IF(AND(BJ$273=list!$D$2,$E444&lt;&gt;0,TRUNC(VLOOKUP($E444,'Container Panel'!$B$41:$Z$100,$D444,0)/(VLOOKUP(BJ$276,UI!$A$12:$O$51,VLOOKUP(BJ$279,$B$276:$C$278,2,0),0)/1000))&gt;0),1,TRUNC(VLOOKUP($E444,'Container Panel'!$B$41:$Z$100,$D444,0)/(VLOOKUP(BJ$276,UI!$A$12:$O$51,VLOOKUP(BJ$279,$B$276:$C$278,2,0),0)/1000)))),"")</f>
        <v/>
      </c>
      <c r="BK444" s="145" t="str">
        <f>IFERROR(IF(AND(BK$272=list!$D$3,'Box Calculation'!BK$279&lt;&gt;"h",$E444&lt;&gt;0),0,IF(AND(BK$273=list!$D$2,$E444&lt;&gt;0,TRUNC(VLOOKUP($E444,'Container Panel'!$B$41:$Z$100,$D444,0)/(VLOOKUP(BK$276,UI!$A$12:$O$51,VLOOKUP(BK$279,$B$276:$C$278,2,0),0)/1000))&gt;0),1,TRUNC(VLOOKUP($E444,'Container Panel'!$B$41:$Z$100,$D444,0)/(VLOOKUP(BK$276,UI!$A$12:$O$51,VLOOKUP(BK$279,$B$276:$C$278,2,0),0)/1000)))),"")</f>
        <v/>
      </c>
      <c r="BL444" s="145" t="str">
        <f>IFERROR(IF(AND(BL$272=list!$D$3,'Box Calculation'!BL$279&lt;&gt;"h",$E444&lt;&gt;0),0,IF(AND(BL$273=list!$D$2,$E444&lt;&gt;0,TRUNC(VLOOKUP($E444,'Container Panel'!$B$41:$Z$100,$D444,0)/(VLOOKUP(BL$276,UI!$A$12:$O$51,VLOOKUP(BL$279,$B$276:$C$278,2,0),0)/1000))&gt;0),1,TRUNC(VLOOKUP($E444,'Container Panel'!$B$41:$Z$100,$D444,0)/(VLOOKUP(BL$276,UI!$A$12:$O$51,VLOOKUP(BL$279,$B$276:$C$278,2,0),0)/1000)))),"")</f>
        <v/>
      </c>
      <c r="BM444" s="145" t="str">
        <f>IFERROR(IF(AND(BM$272=list!$D$3,'Box Calculation'!BM$279&lt;&gt;"h",$E444&lt;&gt;0),0,IF(AND(BM$273=list!$D$2,$E444&lt;&gt;0,TRUNC(VLOOKUP($E444,'Container Panel'!$B$41:$Z$100,$D444,0)/(VLOOKUP(BM$276,UI!$A$12:$O$51,VLOOKUP(BM$279,$B$276:$C$278,2,0),0)/1000))&gt;0),1,TRUNC(VLOOKUP($E444,'Container Panel'!$B$41:$Z$100,$D444,0)/(VLOOKUP(BM$276,UI!$A$12:$O$51,VLOOKUP(BM$279,$B$276:$C$278,2,0),0)/1000)))),"")</f>
        <v/>
      </c>
      <c r="BN444" s="145" t="str">
        <f>IFERROR(IF(AND(BN$272=list!$D$3,'Box Calculation'!BN$279&lt;&gt;"h",$E444&lt;&gt;0),0,IF(AND(BN$273=list!$D$2,$E444&lt;&gt;0,TRUNC(VLOOKUP($E444,'Container Panel'!$B$41:$Z$100,$D444,0)/(VLOOKUP(BN$276,UI!$A$12:$O$51,VLOOKUP(BN$279,$B$276:$C$278,2,0),0)/1000))&gt;0),1,TRUNC(VLOOKUP($E444,'Container Panel'!$B$41:$Z$100,$D444,0)/(VLOOKUP(BN$276,UI!$A$12:$O$51,VLOOKUP(BN$279,$B$276:$C$278,2,0),0)/1000)))),"")</f>
        <v/>
      </c>
      <c r="BO444" s="145" t="str">
        <f>IFERROR(IF(AND(BO$272=list!$D$3,'Box Calculation'!BO$279&lt;&gt;"h",$E444&lt;&gt;0),0,IF(AND(BO$273=list!$D$2,$E444&lt;&gt;0,TRUNC(VLOOKUP($E444,'Container Panel'!$B$41:$Z$100,$D444,0)/(VLOOKUP(BO$276,UI!$A$12:$O$51,VLOOKUP(BO$279,$B$276:$C$278,2,0),0)/1000))&gt;0),1,TRUNC(VLOOKUP($E444,'Container Panel'!$B$41:$Z$100,$D444,0)/(VLOOKUP(BO$276,UI!$A$12:$O$51,VLOOKUP(BO$279,$B$276:$C$278,2,0),0)/1000)))),"")</f>
        <v/>
      </c>
      <c r="BP444" s="145" t="str">
        <f>IFERROR(IF(AND(BP$272=list!$D$3,'Box Calculation'!BP$279&lt;&gt;"h",$E444&lt;&gt;0),0,IF(AND(BP$273=list!$D$2,$E444&lt;&gt;0,TRUNC(VLOOKUP($E444,'Container Panel'!$B$41:$Z$100,$D444,0)/(VLOOKUP(BP$276,UI!$A$12:$O$51,VLOOKUP(BP$279,$B$276:$C$278,2,0),0)/1000))&gt;0),1,TRUNC(VLOOKUP($E444,'Container Panel'!$B$41:$Z$100,$D444,0)/(VLOOKUP(BP$276,UI!$A$12:$O$51,VLOOKUP(BP$279,$B$276:$C$278,2,0),0)/1000)))),"")</f>
        <v/>
      </c>
      <c r="BQ444" s="145" t="str">
        <f>IFERROR(IF(AND(BQ$272=list!$D$3,'Box Calculation'!BQ$279&lt;&gt;"h",$E444&lt;&gt;0),0,IF(AND(BQ$273=list!$D$2,$E444&lt;&gt;0,TRUNC(VLOOKUP($E444,'Container Panel'!$B$41:$Z$100,$D444,0)/(VLOOKUP(BQ$276,UI!$A$12:$O$51,VLOOKUP(BQ$279,$B$276:$C$278,2,0),0)/1000))&gt;0),1,TRUNC(VLOOKUP($E444,'Container Panel'!$B$41:$Z$100,$D444,0)/(VLOOKUP(BQ$276,UI!$A$12:$O$51,VLOOKUP(BQ$279,$B$276:$C$278,2,0),0)/1000)))),"")</f>
        <v/>
      </c>
      <c r="BR444" s="145" t="str">
        <f>IFERROR(IF(AND(BR$272=list!$D$3,'Box Calculation'!BR$279&lt;&gt;"h",$E444&lt;&gt;0),0,IF(AND(BR$273=list!$D$2,$E444&lt;&gt;0,TRUNC(VLOOKUP($E444,'Container Panel'!$B$41:$Z$100,$D444,0)/(VLOOKUP(BR$276,UI!$A$12:$O$51,VLOOKUP(BR$279,$B$276:$C$278,2,0),0)/1000))&gt;0),1,TRUNC(VLOOKUP($E444,'Container Panel'!$B$41:$Z$100,$D444,0)/(VLOOKUP(BR$276,UI!$A$12:$O$51,VLOOKUP(BR$279,$B$276:$C$278,2,0),0)/1000)))),"")</f>
        <v/>
      </c>
      <c r="BS444" s="145" t="str">
        <f>IFERROR(IF(AND(BS$272=list!$D$3,'Box Calculation'!BS$279&lt;&gt;"h",$E444&lt;&gt;0),0,IF(AND(BS$273=list!$D$2,$E444&lt;&gt;0,TRUNC(VLOOKUP($E444,'Container Panel'!$B$41:$Z$100,$D444,0)/(VLOOKUP(BS$276,UI!$A$12:$O$51,VLOOKUP(BS$279,$B$276:$C$278,2,0),0)/1000))&gt;0),1,TRUNC(VLOOKUP($E444,'Container Panel'!$B$41:$Z$100,$D444,0)/(VLOOKUP(BS$276,UI!$A$12:$O$51,VLOOKUP(BS$279,$B$276:$C$278,2,0),0)/1000)))),"")</f>
        <v/>
      </c>
      <c r="BT444" s="145" t="str">
        <f>IFERROR(IF(AND(BT$272=list!$D$3,'Box Calculation'!BT$279&lt;&gt;"h",$E444&lt;&gt;0),0,IF(AND(BT$273=list!$D$2,$E444&lt;&gt;0,TRUNC(VLOOKUP($E444,'Container Panel'!$B$41:$Z$100,$D444,0)/(VLOOKUP(BT$276,UI!$A$12:$O$51,VLOOKUP(BT$279,$B$276:$C$278,2,0),0)/1000))&gt;0),1,TRUNC(VLOOKUP($E444,'Container Panel'!$B$41:$Z$100,$D444,0)/(VLOOKUP(BT$276,UI!$A$12:$O$51,VLOOKUP(BT$279,$B$276:$C$278,2,0),0)/1000)))),"")</f>
        <v/>
      </c>
      <c r="BU444" s="145" t="str">
        <f>IFERROR(IF(AND(BU$272=list!$D$3,'Box Calculation'!BU$279&lt;&gt;"h",$E444&lt;&gt;0),0,IF(AND(BU$273=list!$D$2,$E444&lt;&gt;0,TRUNC(VLOOKUP($E444,'Container Panel'!$B$41:$Z$100,$D444,0)/(VLOOKUP(BU$276,UI!$A$12:$O$51,VLOOKUP(BU$279,$B$276:$C$278,2,0),0)/1000))&gt;0),1,TRUNC(VLOOKUP($E444,'Container Panel'!$B$41:$Z$100,$D444,0)/(VLOOKUP(BU$276,UI!$A$12:$O$51,VLOOKUP(BU$279,$B$276:$C$278,2,0),0)/1000)))),"")</f>
        <v/>
      </c>
      <c r="BV444" s="145" t="str">
        <f>IFERROR(IF(AND(BV$272=list!$D$3,'Box Calculation'!BV$279&lt;&gt;"h",$E444&lt;&gt;0),0,IF(AND(BV$273=list!$D$2,$E444&lt;&gt;0,TRUNC(VLOOKUP($E444,'Container Panel'!$B$41:$Z$100,$D444,0)/(VLOOKUP(BV$276,UI!$A$12:$O$51,VLOOKUP(BV$279,$B$276:$C$278,2,0),0)/1000))&gt;0),1,TRUNC(VLOOKUP($E444,'Container Panel'!$B$41:$Z$100,$D444,0)/(VLOOKUP(BV$276,UI!$A$12:$O$51,VLOOKUP(BV$279,$B$276:$C$278,2,0),0)/1000)))),"")</f>
        <v/>
      </c>
      <c r="BW444" s="145" t="str">
        <f>IFERROR(IF(AND(BW$272=list!$D$3,'Box Calculation'!BW$279&lt;&gt;"h",$E444&lt;&gt;0),0,IF(AND(BW$273=list!$D$2,$E444&lt;&gt;0,TRUNC(VLOOKUP($E444,'Container Panel'!$B$41:$Z$100,$D444,0)/(VLOOKUP(BW$276,UI!$A$12:$O$51,VLOOKUP(BW$279,$B$276:$C$278,2,0),0)/1000))&gt;0),1,TRUNC(VLOOKUP($E444,'Container Panel'!$B$41:$Z$100,$D444,0)/(VLOOKUP(BW$276,UI!$A$12:$O$51,VLOOKUP(BW$279,$B$276:$C$278,2,0),0)/1000)))),"")</f>
        <v/>
      </c>
      <c r="BX444" s="145" t="str">
        <f>IFERROR(IF(AND(BX$272=list!$D$3,'Box Calculation'!BX$279&lt;&gt;"h",$E444&lt;&gt;0),0,IF(AND(BX$273=list!$D$2,$E444&lt;&gt;0,TRUNC(VLOOKUP($E444,'Container Panel'!$B$41:$Z$100,$D444,0)/(VLOOKUP(BX$276,UI!$A$12:$O$51,VLOOKUP(BX$279,$B$276:$C$278,2,0),0)/1000))&gt;0),1,TRUNC(VLOOKUP($E444,'Container Panel'!$B$41:$Z$100,$D444,0)/(VLOOKUP(BX$276,UI!$A$12:$O$51,VLOOKUP(BX$279,$B$276:$C$278,2,0),0)/1000)))),"")</f>
        <v/>
      </c>
      <c r="BY444" s="145" t="str">
        <f>IFERROR(IF(AND(BY$272=list!$D$3,'Box Calculation'!BY$279&lt;&gt;"h",$E444&lt;&gt;0),0,IF(AND(BY$273=list!$D$2,$E444&lt;&gt;0,TRUNC(VLOOKUP($E444,'Container Panel'!$B$41:$Z$100,$D444,0)/(VLOOKUP(BY$276,UI!$A$12:$O$51,VLOOKUP(BY$279,$B$276:$C$278,2,0),0)/1000))&gt;0),1,TRUNC(VLOOKUP($E444,'Container Panel'!$B$41:$Z$100,$D444,0)/(VLOOKUP(BY$276,UI!$A$12:$O$51,VLOOKUP(BY$279,$B$276:$C$278,2,0),0)/1000)))),"")</f>
        <v/>
      </c>
      <c r="BZ444" s="145" t="str">
        <f>IFERROR(IF(AND(BZ$272=list!$D$3,'Box Calculation'!BZ$279&lt;&gt;"h",$E444&lt;&gt;0),0,IF(AND(BZ$273=list!$D$2,$E444&lt;&gt;0,TRUNC(VLOOKUP($E444,'Container Panel'!$B$41:$Z$100,$D444,0)/(VLOOKUP(BZ$276,UI!$A$12:$O$51,VLOOKUP(BZ$279,$B$276:$C$278,2,0),0)/1000))&gt;0),1,TRUNC(VLOOKUP($E444,'Container Panel'!$B$41:$Z$100,$D444,0)/(VLOOKUP(BZ$276,UI!$A$12:$O$51,VLOOKUP(BZ$279,$B$276:$C$278,2,0),0)/1000)))),"")</f>
        <v/>
      </c>
      <c r="CA444" s="145" t="str">
        <f>IFERROR(IF(AND(CA$272=list!$D$3,'Box Calculation'!CA$279&lt;&gt;"h",$E444&lt;&gt;0),0,IF(AND(CA$273=list!$D$2,$E444&lt;&gt;0,TRUNC(VLOOKUP($E444,'Container Panel'!$B$41:$Z$100,$D444,0)/(VLOOKUP(CA$276,UI!$A$12:$O$51,VLOOKUP(CA$279,$B$276:$C$278,2,0),0)/1000))&gt;0),1,TRUNC(VLOOKUP($E444,'Container Panel'!$B$41:$Z$100,$D444,0)/(VLOOKUP(CA$276,UI!$A$12:$O$51,VLOOKUP(CA$279,$B$276:$C$278,2,0),0)/1000)))),"")</f>
        <v/>
      </c>
      <c r="CB444" s="145" t="str">
        <f>IFERROR(IF(AND(CB$272=list!$D$3,'Box Calculation'!CB$279&lt;&gt;"h",$E444&lt;&gt;0),0,IF(AND(CB$273=list!$D$2,$E444&lt;&gt;0,TRUNC(VLOOKUP($E444,'Container Panel'!$B$41:$Z$100,$D444,0)/(VLOOKUP(CB$276,UI!$A$12:$O$51,VLOOKUP(CB$279,$B$276:$C$278,2,0),0)/1000))&gt;0),1,TRUNC(VLOOKUP($E444,'Container Panel'!$B$41:$Z$100,$D444,0)/(VLOOKUP(CB$276,UI!$A$12:$O$51,VLOOKUP(CB$279,$B$276:$C$278,2,0),0)/1000)))),"")</f>
        <v/>
      </c>
      <c r="CC444" s="145" t="str">
        <f>IFERROR(IF(AND(CC$272=list!$D$3,'Box Calculation'!CC$279&lt;&gt;"h",$E444&lt;&gt;0),0,IF(AND(CC$273=list!$D$2,$E444&lt;&gt;0,TRUNC(VLOOKUP($E444,'Container Panel'!$B$41:$Z$100,$D444,0)/(VLOOKUP(CC$276,UI!$A$12:$O$51,VLOOKUP(CC$279,$B$276:$C$278,2,0),0)/1000))&gt;0),1,TRUNC(VLOOKUP($E444,'Container Panel'!$B$41:$Z$100,$D444,0)/(VLOOKUP(CC$276,UI!$A$12:$O$51,VLOOKUP(CC$279,$B$276:$C$278,2,0),0)/1000)))),"")</f>
        <v/>
      </c>
      <c r="CD444" s="145" t="str">
        <f>IFERROR(IF(AND(CD$272=list!$D$3,'Box Calculation'!CD$279&lt;&gt;"h",$E444&lt;&gt;0),0,IF(AND(CD$273=list!$D$2,$E444&lt;&gt;0,TRUNC(VLOOKUP($E444,'Container Panel'!$B$41:$Z$100,$D444,0)/(VLOOKUP(CD$276,UI!$A$12:$O$51,VLOOKUP(CD$279,$B$276:$C$278,2,0),0)/1000))&gt;0),1,TRUNC(VLOOKUP($E444,'Container Panel'!$B$41:$Z$100,$D444,0)/(VLOOKUP(CD$276,UI!$A$12:$O$51,VLOOKUP(CD$279,$B$276:$C$278,2,0),0)/1000)))),"")</f>
        <v/>
      </c>
      <c r="CE444" s="145" t="str">
        <f>IFERROR(IF(AND(CE$272=list!$D$3,'Box Calculation'!CE$279&lt;&gt;"h",$E444&lt;&gt;0),0,IF(AND(CE$273=list!$D$2,$E444&lt;&gt;0,TRUNC(VLOOKUP($E444,'Container Panel'!$B$41:$Z$100,$D444,0)/(VLOOKUP(CE$276,UI!$A$12:$O$51,VLOOKUP(CE$279,$B$276:$C$278,2,0),0)/1000))&gt;0),1,TRUNC(VLOOKUP($E444,'Container Panel'!$B$41:$Z$100,$D444,0)/(VLOOKUP(CE$276,UI!$A$12:$O$51,VLOOKUP(CE$279,$B$276:$C$278,2,0),0)/1000)))),"")</f>
        <v/>
      </c>
      <c r="CF444" s="145" t="str">
        <f>IFERROR(IF(AND(CF$272=list!$D$3,'Box Calculation'!CF$279&lt;&gt;"h",$E444&lt;&gt;0),0,IF(AND(CF$273=list!$D$2,$E444&lt;&gt;0,TRUNC(VLOOKUP($E444,'Container Panel'!$B$41:$Z$100,$D444,0)/(VLOOKUP(CF$276,UI!$A$12:$O$51,VLOOKUP(CF$279,$B$276:$C$278,2,0),0)/1000))&gt;0),1,TRUNC(VLOOKUP($E444,'Container Panel'!$B$41:$Z$100,$D444,0)/(VLOOKUP(CF$276,UI!$A$12:$O$51,VLOOKUP(CF$279,$B$276:$C$278,2,0),0)/1000)))),"")</f>
        <v/>
      </c>
      <c r="CG444" s="145" t="str">
        <f>IFERROR(IF(AND(CG$272=list!$D$3,'Box Calculation'!CG$279&lt;&gt;"h",$E444&lt;&gt;0),0,IF(AND(CG$273=list!$D$2,$E444&lt;&gt;0,TRUNC(VLOOKUP($E444,'Container Panel'!$B$41:$Z$100,$D444,0)/(VLOOKUP(CG$276,UI!$A$12:$O$51,VLOOKUP(CG$279,$B$276:$C$278,2,0),0)/1000))&gt;0),1,TRUNC(VLOOKUP($E444,'Container Panel'!$B$41:$Z$100,$D444,0)/(VLOOKUP(CG$276,UI!$A$12:$O$51,VLOOKUP(CG$279,$B$276:$C$278,2,0),0)/1000)))),"")</f>
        <v/>
      </c>
      <c r="CH444" s="145" t="str">
        <f>IFERROR(IF(AND(CH$272=list!$D$3,'Box Calculation'!CH$279&lt;&gt;"h",$E444&lt;&gt;0),0,IF(AND(CH$273=list!$D$2,$E444&lt;&gt;0,TRUNC(VLOOKUP($E444,'Container Panel'!$B$41:$Z$100,$D444,0)/(VLOOKUP(CH$276,UI!$A$12:$O$51,VLOOKUP(CH$279,$B$276:$C$278,2,0),0)/1000))&gt;0),1,TRUNC(VLOOKUP($E444,'Container Panel'!$B$41:$Z$100,$D444,0)/(VLOOKUP(CH$276,UI!$A$12:$O$51,VLOOKUP(CH$279,$B$276:$C$278,2,0),0)/1000)))),"")</f>
        <v/>
      </c>
      <c r="CI444" s="145" t="str">
        <f>IFERROR(IF(AND(CI$272=list!$D$3,'Box Calculation'!CI$279&lt;&gt;"h",$E444&lt;&gt;0),0,IF(AND(CI$273=list!$D$2,$E444&lt;&gt;0,TRUNC(VLOOKUP($E444,'Container Panel'!$B$41:$Z$100,$D444,0)/(VLOOKUP(CI$276,UI!$A$12:$O$51,VLOOKUP(CI$279,$B$276:$C$278,2,0),0)/1000))&gt;0),1,TRUNC(VLOOKUP($E444,'Container Panel'!$B$41:$Z$100,$D444,0)/(VLOOKUP(CI$276,UI!$A$12:$O$51,VLOOKUP(CI$279,$B$276:$C$278,2,0),0)/1000)))),"")</f>
        <v/>
      </c>
      <c r="CJ444" s="145" t="str">
        <f>IFERROR(IF(AND(CJ$272=list!$D$3,'Box Calculation'!CJ$279&lt;&gt;"h",$E444&lt;&gt;0),0,IF(AND(CJ$273=list!$D$2,$E444&lt;&gt;0,TRUNC(VLOOKUP($E444,'Container Panel'!$B$41:$Z$100,$D444,0)/(VLOOKUP(CJ$276,UI!$A$12:$O$51,VLOOKUP(CJ$279,$B$276:$C$278,2,0),0)/1000))&gt;0),1,TRUNC(VLOOKUP($E444,'Container Panel'!$B$41:$Z$100,$D444,0)/(VLOOKUP(CJ$276,UI!$A$12:$O$51,VLOOKUP(CJ$279,$B$276:$C$278,2,0),0)/1000)))),"")</f>
        <v/>
      </c>
      <c r="CK444" s="145" t="str">
        <f>IFERROR(IF(AND(CK$272=list!$D$3,'Box Calculation'!CK$279&lt;&gt;"h",$E444&lt;&gt;0),0,IF(AND(CK$273=list!$D$2,$E444&lt;&gt;0,TRUNC(VLOOKUP($E444,'Container Panel'!$B$41:$Z$100,$D444,0)/(VLOOKUP(CK$276,UI!$A$12:$O$51,VLOOKUP(CK$279,$B$276:$C$278,2,0),0)/1000))&gt;0),1,TRUNC(VLOOKUP($E444,'Container Panel'!$B$41:$Z$100,$D444,0)/(VLOOKUP(CK$276,UI!$A$12:$O$51,VLOOKUP(CK$279,$B$276:$C$278,2,0),0)/1000)))),"")</f>
        <v/>
      </c>
      <c r="CL444" s="145" t="str">
        <f>IFERROR(IF(AND(CL$272=list!$D$3,'Box Calculation'!CL$279&lt;&gt;"h",$E444&lt;&gt;0),0,IF(AND(CL$273=list!$D$2,$E444&lt;&gt;0,TRUNC(VLOOKUP($E444,'Container Panel'!$B$41:$Z$100,$D444,0)/(VLOOKUP(CL$276,UI!$A$12:$O$51,VLOOKUP(CL$279,$B$276:$C$278,2,0),0)/1000))&gt;0),1,TRUNC(VLOOKUP($E444,'Container Panel'!$B$41:$Z$100,$D444,0)/(VLOOKUP(CL$276,UI!$A$12:$O$51,VLOOKUP(CL$279,$B$276:$C$278,2,0),0)/1000)))),"")</f>
        <v/>
      </c>
      <c r="CM444" s="145" t="str">
        <f>IFERROR(IF(AND(CM$272=list!$D$3,'Box Calculation'!CM$279&lt;&gt;"h",$E444&lt;&gt;0),0,IF(AND(CM$273=list!$D$2,$E444&lt;&gt;0,TRUNC(VLOOKUP($E444,'Container Panel'!$B$41:$Z$100,$D444,0)/(VLOOKUP(CM$276,UI!$A$12:$O$51,VLOOKUP(CM$279,$B$276:$C$278,2,0),0)/1000))&gt;0),1,TRUNC(VLOOKUP($E444,'Container Panel'!$B$41:$Z$100,$D444,0)/(VLOOKUP(CM$276,UI!$A$12:$O$51,VLOOKUP(CM$279,$B$276:$C$278,2,0),0)/1000)))),"")</f>
        <v/>
      </c>
      <c r="CN444" s="145" t="str">
        <f>IFERROR(IF(AND(CN$272=list!$D$3,'Box Calculation'!CN$279&lt;&gt;"h",$E444&lt;&gt;0),0,IF(AND(CN$273=list!$D$2,$E444&lt;&gt;0,TRUNC(VLOOKUP($E444,'Container Panel'!$B$41:$Z$100,$D444,0)/(VLOOKUP(CN$276,UI!$A$12:$O$51,VLOOKUP(CN$279,$B$276:$C$278,2,0),0)/1000))&gt;0),1,TRUNC(VLOOKUP($E444,'Container Panel'!$B$41:$Z$100,$D444,0)/(VLOOKUP(CN$276,UI!$A$12:$O$51,VLOOKUP(CN$279,$B$276:$C$278,2,0),0)/1000)))),"")</f>
        <v/>
      </c>
      <c r="CO444" s="145" t="str">
        <f>IFERROR(IF(AND(CO$272=list!$D$3,'Box Calculation'!CO$279&lt;&gt;"h",$E444&lt;&gt;0),0,IF(AND(CO$273=list!$D$2,$E444&lt;&gt;0,TRUNC(VLOOKUP($E444,'Container Panel'!$B$41:$Z$100,$D444,0)/(VLOOKUP(CO$276,UI!$A$12:$O$51,VLOOKUP(CO$279,$B$276:$C$278,2,0),0)/1000))&gt;0),1,TRUNC(VLOOKUP($E444,'Container Panel'!$B$41:$Z$100,$D444,0)/(VLOOKUP(CO$276,UI!$A$12:$O$51,VLOOKUP(CO$279,$B$276:$C$278,2,0),0)/1000)))),"")</f>
        <v/>
      </c>
      <c r="CP444" s="145" t="str">
        <f>IFERROR(IF(AND(CP$272=list!$D$3,'Box Calculation'!CP$279&lt;&gt;"h",$E444&lt;&gt;0),0,IF(AND(CP$273=list!$D$2,$E444&lt;&gt;0,TRUNC(VLOOKUP($E444,'Container Panel'!$B$41:$Z$100,$D444,0)/(VLOOKUP(CP$276,UI!$A$12:$O$51,VLOOKUP(CP$279,$B$276:$C$278,2,0),0)/1000))&gt;0),1,TRUNC(VLOOKUP($E444,'Container Panel'!$B$41:$Z$100,$D444,0)/(VLOOKUP(CP$276,UI!$A$12:$O$51,VLOOKUP(CP$279,$B$276:$C$278,2,0),0)/1000)))),"")</f>
        <v/>
      </c>
      <c r="CQ444" s="145" t="str">
        <f>IFERROR(IF(AND(CQ$272=list!$D$3,'Box Calculation'!CQ$279&lt;&gt;"h",$E444&lt;&gt;0),0,IF(AND(CQ$273=list!$D$2,$E444&lt;&gt;0,TRUNC(VLOOKUP($E444,'Container Panel'!$B$41:$Z$100,$D444,0)/(VLOOKUP(CQ$276,UI!$A$12:$O$51,VLOOKUP(CQ$279,$B$276:$C$278,2,0),0)/1000))&gt;0),1,TRUNC(VLOOKUP($E444,'Container Panel'!$B$41:$Z$100,$D444,0)/(VLOOKUP(CQ$276,UI!$A$12:$O$51,VLOOKUP(CQ$279,$B$276:$C$278,2,0),0)/1000)))),"")</f>
        <v/>
      </c>
      <c r="CR444" s="145" t="str">
        <f>IFERROR(IF(AND(CR$272=list!$D$3,'Box Calculation'!CR$279&lt;&gt;"h",$E444&lt;&gt;0),0,IF(AND(CR$273=list!$D$2,$E444&lt;&gt;0,TRUNC(VLOOKUP($E444,'Container Panel'!$B$41:$Z$100,$D444,0)/(VLOOKUP(CR$276,UI!$A$12:$O$51,VLOOKUP(CR$279,$B$276:$C$278,2,0),0)/1000))&gt;0),1,TRUNC(VLOOKUP($E444,'Container Panel'!$B$41:$Z$100,$D444,0)/(VLOOKUP(CR$276,UI!$A$12:$O$51,VLOOKUP(CR$279,$B$276:$C$278,2,0),0)/1000)))),"")</f>
        <v/>
      </c>
      <c r="CS444" s="145" t="str">
        <f>IFERROR(IF(AND(CS$272=list!$D$3,'Box Calculation'!CS$279&lt;&gt;"h",$E444&lt;&gt;0),0,IF(AND(CS$273=list!$D$2,$E444&lt;&gt;0,TRUNC(VLOOKUP($E444,'Container Panel'!$B$41:$Z$100,$D444,0)/(VLOOKUP(CS$276,UI!$A$12:$O$51,VLOOKUP(CS$279,$B$276:$C$278,2,0),0)/1000))&gt;0),1,TRUNC(VLOOKUP($E444,'Container Panel'!$B$41:$Z$100,$D444,0)/(VLOOKUP(CS$276,UI!$A$12:$O$51,VLOOKUP(CS$279,$B$276:$C$278,2,0),0)/1000)))),"")</f>
        <v/>
      </c>
      <c r="CT444" s="145" t="str">
        <f>IFERROR(IF(AND(CT$272=list!$D$3,'Box Calculation'!CT$279&lt;&gt;"h",$E444&lt;&gt;0),0,IF(AND(CT$273=list!$D$2,$E444&lt;&gt;0,TRUNC(VLOOKUP($E444,'Container Panel'!$B$41:$Z$100,$D444,0)/(VLOOKUP(CT$276,UI!$A$12:$O$51,VLOOKUP(CT$279,$B$276:$C$278,2,0),0)/1000))&gt;0),1,TRUNC(VLOOKUP($E444,'Container Panel'!$B$41:$Z$100,$D444,0)/(VLOOKUP(CT$276,UI!$A$12:$O$51,VLOOKUP(CT$279,$B$276:$C$278,2,0),0)/1000)))),"")</f>
        <v/>
      </c>
      <c r="CU444" s="145" t="str">
        <f>IFERROR(IF(AND(CU$272=list!$D$3,'Box Calculation'!CU$279&lt;&gt;"h",$E444&lt;&gt;0),0,IF(AND(CU$273=list!$D$2,$E444&lt;&gt;0,TRUNC(VLOOKUP($E444,'Container Panel'!$B$41:$Z$100,$D444,0)/(VLOOKUP(CU$276,UI!$A$12:$O$51,VLOOKUP(CU$279,$B$276:$C$278,2,0),0)/1000))&gt;0),1,TRUNC(VLOOKUP($E444,'Container Panel'!$B$41:$Z$100,$D444,0)/(VLOOKUP(CU$276,UI!$A$12:$O$51,VLOOKUP(CU$279,$B$276:$C$278,2,0),0)/1000)))),"")</f>
        <v/>
      </c>
      <c r="CV444" s="145" t="str">
        <f>IFERROR(IF(AND(CV$272=list!$D$3,'Box Calculation'!CV$279&lt;&gt;"h",$E444&lt;&gt;0),0,IF(AND(CV$273=list!$D$2,$E444&lt;&gt;0,TRUNC(VLOOKUP($E444,'Container Panel'!$B$41:$Z$100,$D444,0)/(VLOOKUP(CV$276,UI!$A$12:$O$51,VLOOKUP(CV$279,$B$276:$C$278,2,0),0)/1000))&gt;0),1,TRUNC(VLOOKUP($E444,'Container Panel'!$B$41:$Z$100,$D444,0)/(VLOOKUP(CV$276,UI!$A$12:$O$51,VLOOKUP(CV$279,$B$276:$C$278,2,0),0)/1000)))),"")</f>
        <v/>
      </c>
      <c r="CW444" s="145" t="str">
        <f>IFERROR(IF(AND(CW$272=list!$D$3,'Box Calculation'!CW$279&lt;&gt;"h",$E444&lt;&gt;0),0,IF(AND(CW$273=list!$D$2,$E444&lt;&gt;0,TRUNC(VLOOKUP($E444,'Container Panel'!$B$41:$Z$100,$D444,0)/(VLOOKUP(CW$276,UI!$A$12:$O$51,VLOOKUP(CW$279,$B$276:$C$278,2,0),0)/1000))&gt;0),1,TRUNC(VLOOKUP($E444,'Container Panel'!$B$41:$Z$100,$D444,0)/(VLOOKUP(CW$276,UI!$A$12:$O$51,VLOOKUP(CW$279,$B$276:$C$278,2,0),0)/1000)))),"")</f>
        <v/>
      </c>
      <c r="CX444" s="145" t="str">
        <f>IFERROR(IF(AND(CX$272=list!$D$3,'Box Calculation'!CX$279&lt;&gt;"h",$E444&lt;&gt;0),0,IF(AND(CX$273=list!$D$2,$E444&lt;&gt;0,TRUNC(VLOOKUP($E444,'Container Panel'!$B$41:$Z$100,$D444,0)/(VLOOKUP(CX$276,UI!$A$12:$O$51,VLOOKUP(CX$279,$B$276:$C$278,2,0),0)/1000))&gt;0),1,TRUNC(VLOOKUP($E444,'Container Panel'!$B$41:$Z$100,$D444,0)/(VLOOKUP(CX$276,UI!$A$12:$O$51,VLOOKUP(CX$279,$B$276:$C$278,2,0),0)/1000)))),"")</f>
        <v/>
      </c>
      <c r="CY444" s="145" t="str">
        <f>IFERROR(IF(AND(CY$272=list!$D$3,'Box Calculation'!CY$279&lt;&gt;"h",$E444&lt;&gt;0),0,IF(AND(CY$273=list!$D$2,$E444&lt;&gt;0,TRUNC(VLOOKUP($E444,'Container Panel'!$B$41:$Z$100,$D444,0)/(VLOOKUP(CY$276,UI!$A$12:$O$51,VLOOKUP(CY$279,$B$276:$C$278,2,0),0)/1000))&gt;0),1,TRUNC(VLOOKUP($E444,'Container Panel'!$B$41:$Z$100,$D444,0)/(VLOOKUP(CY$276,UI!$A$12:$O$51,VLOOKUP(CY$279,$B$276:$C$278,2,0),0)/1000)))),"")</f>
        <v/>
      </c>
      <c r="CZ444" s="145" t="str">
        <f>IFERROR(IF(AND(CZ$272=list!$D$3,'Box Calculation'!CZ$279&lt;&gt;"h",$E444&lt;&gt;0),0,IF(AND(CZ$273=list!$D$2,$E444&lt;&gt;0,TRUNC(VLOOKUP($E444,'Container Panel'!$B$41:$Z$100,$D444,0)/(VLOOKUP(CZ$276,UI!$A$12:$O$51,VLOOKUP(CZ$279,$B$276:$C$278,2,0),0)/1000))&gt;0),1,TRUNC(VLOOKUP($E444,'Container Panel'!$B$41:$Z$100,$D444,0)/(VLOOKUP(CZ$276,UI!$A$12:$O$51,VLOOKUP(CZ$279,$B$276:$C$278,2,0),0)/1000)))),"")</f>
        <v/>
      </c>
      <c r="DA444" s="145" t="str">
        <f>IFERROR(IF(AND(DA$272=list!$D$3,'Box Calculation'!DA$279&lt;&gt;"h",$E444&lt;&gt;0),0,IF(AND(DA$273=list!$D$2,$E444&lt;&gt;0,TRUNC(VLOOKUP($E444,'Container Panel'!$B$41:$Z$100,$D444,0)/(VLOOKUP(DA$276,UI!$A$12:$O$51,VLOOKUP(DA$279,$B$276:$C$278,2,0),0)/1000))&gt;0),1,TRUNC(VLOOKUP($E444,'Container Panel'!$B$41:$Z$100,$D444,0)/(VLOOKUP(DA$276,UI!$A$12:$O$51,VLOOKUP(DA$279,$B$276:$C$278,2,0),0)/1000)))),"")</f>
        <v/>
      </c>
      <c r="DB444" s="145" t="str">
        <f>IFERROR(IF(AND(DB$272=list!$D$3,'Box Calculation'!DB$279&lt;&gt;"h",$E444&lt;&gt;0),0,IF(AND(DB$273=list!$D$2,$E444&lt;&gt;0,TRUNC(VLOOKUP($E444,'Container Panel'!$B$41:$Z$100,$D444,0)/(VLOOKUP(DB$276,UI!$A$12:$O$51,VLOOKUP(DB$279,$B$276:$C$278,2,0),0)/1000))&gt;0),1,TRUNC(VLOOKUP($E444,'Container Panel'!$B$41:$Z$100,$D444,0)/(VLOOKUP(DB$276,UI!$A$12:$O$51,VLOOKUP(DB$279,$B$276:$C$278,2,0),0)/1000)))),"")</f>
        <v/>
      </c>
      <c r="DC444" s="145" t="str">
        <f>IFERROR(IF(AND(DC$272=list!$D$3,'Box Calculation'!DC$279&lt;&gt;"h",$E444&lt;&gt;0),0,IF(AND(DC$273=list!$D$2,$E444&lt;&gt;0,TRUNC(VLOOKUP($E444,'Container Panel'!$B$41:$Z$100,$D444,0)/(VLOOKUP(DC$276,UI!$A$12:$O$51,VLOOKUP(DC$279,$B$276:$C$278,2,0),0)/1000))&gt;0),1,TRUNC(VLOOKUP($E444,'Container Panel'!$B$41:$Z$100,$D444,0)/(VLOOKUP(DC$276,UI!$A$12:$O$51,VLOOKUP(DC$279,$B$276:$C$278,2,0),0)/1000)))),"")</f>
        <v/>
      </c>
      <c r="DD444" s="145" t="str">
        <f>IFERROR(IF(AND(DD$272=list!$D$3,'Box Calculation'!DD$279&lt;&gt;"h",$E444&lt;&gt;0),0,IF(AND(DD$273=list!$D$2,$E444&lt;&gt;0,TRUNC(VLOOKUP($E444,'Container Panel'!$B$41:$Z$100,$D444,0)/(VLOOKUP(DD$276,UI!$A$12:$O$51,VLOOKUP(DD$279,$B$276:$C$278,2,0),0)/1000))&gt;0),1,TRUNC(VLOOKUP($E444,'Container Panel'!$B$41:$Z$100,$D444,0)/(VLOOKUP(DD$276,UI!$A$12:$O$51,VLOOKUP(DD$279,$B$276:$C$278,2,0),0)/1000)))),"")</f>
        <v/>
      </c>
      <c r="DE444" s="145" t="str">
        <f>IFERROR(IF(AND(DE$272=list!$D$3,'Box Calculation'!DE$279&lt;&gt;"h",$E444&lt;&gt;0),0,IF(AND(DE$273=list!$D$2,$E444&lt;&gt;0,TRUNC(VLOOKUP($E444,'Container Panel'!$B$41:$Z$100,$D444,0)/(VLOOKUP(DE$276,UI!$A$12:$O$51,VLOOKUP(DE$279,$B$276:$C$278,2,0),0)/1000))&gt;0),1,TRUNC(VLOOKUP($E444,'Container Panel'!$B$41:$Z$100,$D444,0)/(VLOOKUP(DE$276,UI!$A$12:$O$51,VLOOKUP(DE$279,$B$276:$C$278,2,0),0)/1000)))),"")</f>
        <v/>
      </c>
      <c r="DF444" s="145" t="str">
        <f>IFERROR(IF(AND(DF$272=list!$D$3,'Box Calculation'!DF$279&lt;&gt;"h",$E444&lt;&gt;0),0,IF(AND(DF$273=list!$D$2,$E444&lt;&gt;0,TRUNC(VLOOKUP($E444,'Container Panel'!$B$41:$Z$100,$D444,0)/(VLOOKUP(DF$276,UI!$A$12:$O$51,VLOOKUP(DF$279,$B$276:$C$278,2,0),0)/1000))&gt;0),1,TRUNC(VLOOKUP($E444,'Container Panel'!$B$41:$Z$100,$D444,0)/(VLOOKUP(DF$276,UI!$A$12:$O$51,VLOOKUP(DF$279,$B$276:$C$278,2,0),0)/1000)))),"")</f>
        <v/>
      </c>
      <c r="DG444" s="145" t="str">
        <f>IFERROR(IF(AND(DG$272=list!$D$3,'Box Calculation'!DG$279&lt;&gt;"h",$E444&lt;&gt;0),0,IF(AND(DG$273=list!$D$2,$E444&lt;&gt;0,TRUNC(VLOOKUP($E444,'Container Panel'!$B$41:$Z$100,$D444,0)/(VLOOKUP(DG$276,UI!$A$12:$O$51,VLOOKUP(DG$279,$B$276:$C$278,2,0),0)/1000))&gt;0),1,TRUNC(VLOOKUP($E444,'Container Panel'!$B$41:$Z$100,$D444,0)/(VLOOKUP(DG$276,UI!$A$12:$O$51,VLOOKUP(DG$279,$B$276:$C$278,2,0),0)/1000)))),"")</f>
        <v/>
      </c>
      <c r="DH444" s="145" t="str">
        <f>IFERROR(IF(AND(DH$272=list!$D$3,'Box Calculation'!DH$279&lt;&gt;"h",$E444&lt;&gt;0),0,IF(AND(DH$273=list!$D$2,$E444&lt;&gt;0,TRUNC(VLOOKUP($E444,'Container Panel'!$B$41:$Z$100,$D444,0)/(VLOOKUP(DH$276,UI!$A$12:$O$51,VLOOKUP(DH$279,$B$276:$C$278,2,0),0)/1000))&gt;0),1,TRUNC(VLOOKUP($E444,'Container Panel'!$B$41:$Z$100,$D444,0)/(VLOOKUP(DH$276,UI!$A$12:$O$51,VLOOKUP(DH$279,$B$276:$C$278,2,0),0)/1000)))),"")</f>
        <v/>
      </c>
      <c r="DI444" s="145" t="str">
        <f>IFERROR(IF(AND(DI$272=list!$D$3,'Box Calculation'!DI$279&lt;&gt;"h",$E444&lt;&gt;0),0,IF(AND(DI$273=list!$D$2,$E444&lt;&gt;0,TRUNC(VLOOKUP($E444,'Container Panel'!$B$41:$Z$100,$D444,0)/(VLOOKUP(DI$276,UI!$A$12:$O$51,VLOOKUP(DI$279,$B$276:$C$278,2,0),0)/1000))&gt;0),1,TRUNC(VLOOKUP($E444,'Container Panel'!$B$41:$Z$100,$D444,0)/(VLOOKUP(DI$276,UI!$A$12:$O$51,VLOOKUP(DI$279,$B$276:$C$278,2,0),0)/1000)))),"")</f>
        <v/>
      </c>
      <c r="DJ444" s="145" t="str">
        <f>IFERROR(IF(AND(DJ$272=list!$D$3,'Box Calculation'!DJ$279&lt;&gt;"h",$E444&lt;&gt;0),0,IF(AND(DJ$273=list!$D$2,$E444&lt;&gt;0,TRUNC(VLOOKUP($E444,'Container Panel'!$B$41:$Z$100,$D444,0)/(VLOOKUP(DJ$276,UI!$A$12:$O$51,VLOOKUP(DJ$279,$B$276:$C$278,2,0),0)/1000))&gt;0),1,TRUNC(VLOOKUP($E444,'Container Panel'!$B$41:$Z$100,$D444,0)/(VLOOKUP(DJ$276,UI!$A$12:$O$51,VLOOKUP(DJ$279,$B$276:$C$278,2,0),0)/1000)))),"")</f>
        <v/>
      </c>
      <c r="DK444" s="145" t="str">
        <f>IFERROR(IF(AND(DK$272=list!$D$3,'Box Calculation'!DK$279&lt;&gt;"h",$E444&lt;&gt;0),0,IF(AND(DK$273=list!$D$2,$E444&lt;&gt;0,TRUNC(VLOOKUP($E444,'Container Panel'!$B$41:$Z$100,$D444,0)/(VLOOKUP(DK$276,UI!$A$12:$O$51,VLOOKUP(DK$279,$B$276:$C$278,2,0),0)/1000))&gt;0),1,TRUNC(VLOOKUP($E444,'Container Panel'!$B$41:$Z$100,$D444,0)/(VLOOKUP(DK$276,UI!$A$12:$O$51,VLOOKUP(DK$279,$B$276:$C$278,2,0),0)/1000)))),"")</f>
        <v/>
      </c>
      <c r="DL444" s="145" t="str">
        <f>IFERROR(IF(AND(DL$272=list!$D$3,'Box Calculation'!DL$279&lt;&gt;"h",$E444&lt;&gt;0),0,IF(AND(DL$273=list!$D$2,$E444&lt;&gt;0,TRUNC(VLOOKUP($E444,'Container Panel'!$B$41:$Z$100,$D444,0)/(VLOOKUP(DL$276,UI!$A$12:$O$51,VLOOKUP(DL$279,$B$276:$C$278,2,0),0)/1000))&gt;0),1,TRUNC(VLOOKUP($E444,'Container Panel'!$B$41:$Z$100,$D444,0)/(VLOOKUP(DL$276,UI!$A$12:$O$51,VLOOKUP(DL$279,$B$276:$C$278,2,0),0)/1000)))),"")</f>
        <v/>
      </c>
      <c r="DM444" s="145" t="str">
        <f>IFERROR(IF(AND(DM$272=list!$D$3,'Box Calculation'!DM$279&lt;&gt;"h",$E444&lt;&gt;0),0,IF(AND(DM$273=list!$D$2,$E444&lt;&gt;0,TRUNC(VLOOKUP($E444,'Container Panel'!$B$41:$Z$100,$D444,0)/(VLOOKUP(DM$276,UI!$A$12:$O$51,VLOOKUP(DM$279,$B$276:$C$278,2,0),0)/1000))&gt;0),1,TRUNC(VLOOKUP($E444,'Container Panel'!$B$41:$Z$100,$D444,0)/(VLOOKUP(DM$276,UI!$A$12:$O$51,VLOOKUP(DM$279,$B$276:$C$278,2,0),0)/1000)))),"")</f>
        <v/>
      </c>
      <c r="DN444" s="145" t="str">
        <f>IFERROR(IF(AND(DN$272=list!$D$3,'Box Calculation'!DN$279&lt;&gt;"h",$E444&lt;&gt;0),0,IF(AND(DN$273=list!$D$2,$E444&lt;&gt;0,TRUNC(VLOOKUP($E444,'Container Panel'!$B$41:$Z$100,$D444,0)/(VLOOKUP(DN$276,UI!$A$12:$O$51,VLOOKUP(DN$279,$B$276:$C$278,2,0),0)/1000))&gt;0),1,TRUNC(VLOOKUP($E444,'Container Panel'!$B$41:$Z$100,$D444,0)/(VLOOKUP(DN$276,UI!$A$12:$O$51,VLOOKUP(DN$279,$B$276:$C$278,2,0),0)/1000)))),"")</f>
        <v/>
      </c>
      <c r="DO444" s="145" t="str">
        <f>IFERROR(IF(AND(DO$272=list!$D$3,'Box Calculation'!DO$279&lt;&gt;"h",$E444&lt;&gt;0),0,IF(AND(DO$273=list!$D$2,$E444&lt;&gt;0,TRUNC(VLOOKUP($E444,'Container Panel'!$B$41:$Z$100,$D444,0)/(VLOOKUP(DO$276,UI!$A$12:$O$51,VLOOKUP(DO$279,$B$276:$C$278,2,0),0)/1000))&gt;0),1,TRUNC(VLOOKUP($E444,'Container Panel'!$B$41:$Z$100,$D444,0)/(VLOOKUP(DO$276,UI!$A$12:$O$51,VLOOKUP(DO$279,$B$276:$C$278,2,0),0)/1000)))),"")</f>
        <v/>
      </c>
      <c r="DP444" s="145" t="str">
        <f>IFERROR(IF(AND(DP$272=list!$D$3,'Box Calculation'!DP$279&lt;&gt;"h",$E444&lt;&gt;0),0,IF(AND(DP$273=list!$D$2,$E444&lt;&gt;0,TRUNC(VLOOKUP($E444,'Container Panel'!$B$41:$Z$100,$D444,0)/(VLOOKUP(DP$276,UI!$A$12:$O$51,VLOOKUP(DP$279,$B$276:$C$278,2,0),0)/1000))&gt;0),1,TRUNC(VLOOKUP($E444,'Container Panel'!$B$41:$Z$100,$D444,0)/(VLOOKUP(DP$276,UI!$A$12:$O$51,VLOOKUP(DP$279,$B$276:$C$278,2,0),0)/1000)))),"")</f>
        <v/>
      </c>
      <c r="DQ444" s="145" t="str">
        <f>IFERROR(IF(AND(DQ$272=list!$D$3,'Box Calculation'!DQ$279&lt;&gt;"h",$E444&lt;&gt;0),0,IF(AND(DQ$273=list!$D$2,$E444&lt;&gt;0,TRUNC(VLOOKUP($E444,'Container Panel'!$B$41:$Z$100,$D444,0)/(VLOOKUP(DQ$276,UI!$A$12:$O$51,VLOOKUP(DQ$279,$B$276:$C$278,2,0),0)/1000))&gt;0),1,TRUNC(VLOOKUP($E444,'Container Panel'!$B$41:$Z$100,$D444,0)/(VLOOKUP(DQ$276,UI!$A$12:$O$51,VLOOKUP(DQ$279,$B$276:$C$278,2,0),0)/1000)))),"")</f>
        <v/>
      </c>
      <c r="DR444" s="145" t="str">
        <f>IFERROR(IF(AND(DR$272=list!$D$3,'Box Calculation'!DR$279&lt;&gt;"h",$E444&lt;&gt;0),0,IF(AND(DR$273=list!$D$2,$E444&lt;&gt;0,TRUNC(VLOOKUP($E444,'Container Panel'!$B$41:$Z$100,$D444,0)/(VLOOKUP(DR$276,UI!$A$12:$O$51,VLOOKUP(DR$279,$B$276:$C$278,2,0),0)/1000))&gt;0),1,TRUNC(VLOOKUP($E444,'Container Panel'!$B$41:$Z$100,$D444,0)/(VLOOKUP(DR$276,UI!$A$12:$O$51,VLOOKUP(DR$279,$B$276:$C$278,2,0),0)/1000)))),"")</f>
        <v/>
      </c>
      <c r="DS444" s="145" t="str">
        <f>IFERROR(IF(AND(DS$272=list!$D$3,'Box Calculation'!DS$279&lt;&gt;"h",$E444&lt;&gt;0),0,IF(AND(DS$273=list!$D$2,$E444&lt;&gt;0,TRUNC(VLOOKUP($E444,'Container Panel'!$B$41:$Z$100,$D444,0)/(VLOOKUP(DS$276,UI!$A$12:$O$51,VLOOKUP(DS$279,$B$276:$C$278,2,0),0)/1000))&gt;0),1,TRUNC(VLOOKUP($E444,'Container Panel'!$B$41:$Z$100,$D444,0)/(VLOOKUP(DS$276,UI!$A$12:$O$51,VLOOKUP(DS$279,$B$276:$C$278,2,0),0)/1000)))),"")</f>
        <v/>
      </c>
      <c r="DT444" s="145" t="str">
        <f>IFERROR(IF(AND(DT$272=list!$D$3,'Box Calculation'!DT$279&lt;&gt;"h",$E444&lt;&gt;0),0,IF(AND(DT$273=list!$D$2,$E444&lt;&gt;0,TRUNC(VLOOKUP($E444,'Container Panel'!$B$41:$Z$100,$D444,0)/(VLOOKUP(DT$276,UI!$A$12:$O$51,VLOOKUP(DT$279,$B$276:$C$278,2,0),0)/1000))&gt;0),1,TRUNC(VLOOKUP($E444,'Container Panel'!$B$41:$Z$100,$D444,0)/(VLOOKUP(DT$276,UI!$A$12:$O$51,VLOOKUP(DT$279,$B$276:$C$278,2,0),0)/1000)))),"")</f>
        <v/>
      </c>
      <c r="DU444" s="145" t="str">
        <f>IFERROR(IF(AND(DU$272=list!$D$3,'Box Calculation'!DU$279&lt;&gt;"h",$E444&lt;&gt;0),0,IF(AND(DU$273=list!$D$2,$E444&lt;&gt;0,TRUNC(VLOOKUP($E444,'Container Panel'!$B$41:$Z$100,$D444,0)/(VLOOKUP(DU$276,UI!$A$12:$O$51,VLOOKUP(DU$279,$B$276:$C$278,2,0),0)/1000))&gt;0),1,TRUNC(VLOOKUP($E444,'Container Panel'!$B$41:$Z$100,$D444,0)/(VLOOKUP(DU$276,UI!$A$12:$O$51,VLOOKUP(DU$279,$B$276:$C$278,2,0),0)/1000)))),"")</f>
        <v/>
      </c>
      <c r="DV444" s="145" t="str">
        <f>IFERROR(IF(AND(DV$272=list!$D$3,'Box Calculation'!DV$279&lt;&gt;"h",$E444&lt;&gt;0),0,IF(AND(DV$273=list!$D$2,$E444&lt;&gt;0,TRUNC(VLOOKUP($E444,'Container Panel'!$B$41:$Z$100,$D444,0)/(VLOOKUP(DV$276,UI!$A$12:$O$51,VLOOKUP(DV$279,$B$276:$C$278,2,0),0)/1000))&gt;0),1,TRUNC(VLOOKUP($E444,'Container Panel'!$B$41:$Z$100,$D444,0)/(VLOOKUP(DV$276,UI!$A$12:$O$51,VLOOKUP(DV$279,$B$276:$C$278,2,0),0)/1000)))),"")</f>
        <v/>
      </c>
      <c r="DW444" s="145" t="str">
        <f>IFERROR(IF(AND(DW$272=list!$D$3,'Box Calculation'!DW$279&lt;&gt;"h",$E444&lt;&gt;0),0,IF(AND(DW$273=list!$D$2,$E444&lt;&gt;0,TRUNC(VLOOKUP($E444,'Container Panel'!$B$41:$Z$100,$D444,0)/(VLOOKUP(DW$276,UI!$A$12:$O$51,VLOOKUP(DW$279,$B$276:$C$278,2,0),0)/1000))&gt;0),1,TRUNC(VLOOKUP($E444,'Container Panel'!$B$41:$Z$100,$D444,0)/(VLOOKUP(DW$276,UI!$A$12:$O$51,VLOOKUP(DW$279,$B$276:$C$278,2,0),0)/1000)))),"")</f>
        <v/>
      </c>
      <c r="DX444" s="145" t="str">
        <f>IFERROR(IF(AND(DX$272=list!$D$3,'Box Calculation'!DX$279&lt;&gt;"h",$E444&lt;&gt;0),0,IF(AND(DX$273=list!$D$2,$E444&lt;&gt;0,TRUNC(VLOOKUP($E444,'Container Panel'!$B$41:$Z$100,$D444,0)/(VLOOKUP(DX$276,UI!$A$12:$O$51,VLOOKUP(DX$279,$B$276:$C$278,2,0),0)/1000))&gt;0),1,TRUNC(VLOOKUP($E444,'Container Panel'!$B$41:$Z$100,$D444,0)/(VLOOKUP(DX$276,UI!$A$12:$O$51,VLOOKUP(DX$279,$B$276:$C$278,2,0),0)/1000)))),"")</f>
        <v/>
      </c>
      <c r="DY444" s="145" t="str">
        <f>IFERROR(IF(AND(DY$272=list!$D$3,'Box Calculation'!DY$279&lt;&gt;"h",$E444&lt;&gt;0),0,IF(AND(DY$273=list!$D$2,$E444&lt;&gt;0,TRUNC(VLOOKUP($E444,'Container Panel'!$B$41:$Z$100,$D444,0)/(VLOOKUP(DY$276,UI!$A$12:$O$51,VLOOKUP(DY$279,$B$276:$C$278,2,0),0)/1000))&gt;0),1,TRUNC(VLOOKUP($E444,'Container Panel'!$B$41:$Z$100,$D444,0)/(VLOOKUP(DY$276,UI!$A$12:$O$51,VLOOKUP(DY$279,$B$276:$C$278,2,0),0)/1000)))),"")</f>
        <v/>
      </c>
      <c r="DZ444" s="145" t="str">
        <f>IFERROR(IF(AND(DZ$272=list!$D$3,'Box Calculation'!DZ$279&lt;&gt;"h",$E444&lt;&gt;0),0,IF(AND(DZ$273=list!$D$2,$E444&lt;&gt;0,TRUNC(VLOOKUP($E444,'Container Panel'!$B$41:$Z$100,$D444,0)/(VLOOKUP(DZ$276,UI!$A$12:$O$51,VLOOKUP(DZ$279,$B$276:$C$278,2,0),0)/1000))&gt;0),1,TRUNC(VLOOKUP($E444,'Container Panel'!$B$41:$Z$100,$D444,0)/(VLOOKUP(DZ$276,UI!$A$12:$O$51,VLOOKUP(DZ$279,$B$276:$C$278,2,0),0)/1000)))),"")</f>
        <v/>
      </c>
      <c r="EA444" s="145" t="str">
        <f>IFERROR(IF(AND(EA$272=list!$D$3,'Box Calculation'!EA$279&lt;&gt;"h",$E444&lt;&gt;0),0,IF(AND(EA$273=list!$D$2,$E444&lt;&gt;0,TRUNC(VLOOKUP($E444,'Container Panel'!$B$41:$Z$100,$D444,0)/(VLOOKUP(EA$276,UI!$A$12:$O$51,VLOOKUP(EA$279,$B$276:$C$278,2,0),0)/1000))&gt;0),1,TRUNC(VLOOKUP($E444,'Container Panel'!$B$41:$Z$100,$D444,0)/(VLOOKUP(EA$276,UI!$A$12:$O$51,VLOOKUP(EA$279,$B$276:$C$278,2,0),0)/1000)))),"")</f>
        <v/>
      </c>
      <c r="EB444" s="145" t="str">
        <f>IFERROR(IF(AND(EB$272=list!$D$3,'Box Calculation'!EB$279&lt;&gt;"h",$E444&lt;&gt;0),0,IF(AND(EB$273=list!$D$2,$E444&lt;&gt;0,TRUNC(VLOOKUP($E444,'Container Panel'!$B$41:$Z$100,$D444,0)/(VLOOKUP(EB$276,UI!$A$12:$O$51,VLOOKUP(EB$279,$B$276:$C$278,2,0),0)/1000))&gt;0),1,TRUNC(VLOOKUP($E444,'Container Panel'!$B$41:$Z$100,$D444,0)/(VLOOKUP(EB$276,UI!$A$12:$O$51,VLOOKUP(EB$279,$B$276:$C$278,2,0),0)/1000)))),"")</f>
        <v/>
      </c>
      <c r="EC444" s="145" t="str">
        <f>IFERROR(IF(AND(EC$272=list!$D$3,'Box Calculation'!EC$279&lt;&gt;"h",$E444&lt;&gt;0),0,IF(AND(EC$273=list!$D$2,$E444&lt;&gt;0,TRUNC(VLOOKUP($E444,'Container Panel'!$B$41:$Z$100,$D444,0)/(VLOOKUP(EC$276,UI!$A$12:$O$51,VLOOKUP(EC$279,$B$276:$C$278,2,0),0)/1000))&gt;0),1,TRUNC(VLOOKUP($E444,'Container Panel'!$B$41:$Z$100,$D444,0)/(VLOOKUP(EC$276,UI!$A$12:$O$51,VLOOKUP(EC$279,$B$276:$C$278,2,0),0)/1000)))),"")</f>
        <v/>
      </c>
      <c r="ED444" s="145" t="str">
        <f>IFERROR(IF(AND(ED$272=list!$D$3,'Box Calculation'!ED$279&lt;&gt;"h",$E444&lt;&gt;0),0,IF(AND(ED$273=list!$D$2,$E444&lt;&gt;0,TRUNC(VLOOKUP($E444,'Container Panel'!$B$41:$Z$100,$D444,0)/(VLOOKUP(ED$276,UI!$A$12:$O$51,VLOOKUP(ED$279,$B$276:$C$278,2,0),0)/1000))&gt;0),1,TRUNC(VLOOKUP($E444,'Container Panel'!$B$41:$Z$100,$D444,0)/(VLOOKUP(ED$276,UI!$A$12:$O$51,VLOOKUP(ED$279,$B$276:$C$278,2,0),0)/1000)))),"")</f>
        <v/>
      </c>
      <c r="EE444" s="145" t="str">
        <f>IFERROR(IF(AND(EE$272=list!$D$3,'Box Calculation'!EE$279&lt;&gt;"h",$E444&lt;&gt;0),0,IF(AND(EE$273=list!$D$2,$E444&lt;&gt;0,TRUNC(VLOOKUP($E444,'Container Panel'!$B$41:$Z$100,$D444,0)/(VLOOKUP(EE$276,UI!$A$12:$O$51,VLOOKUP(EE$279,$B$276:$C$278,2,0),0)/1000))&gt;0),1,TRUNC(VLOOKUP($E444,'Container Panel'!$B$41:$Z$100,$D444,0)/(VLOOKUP(EE$276,UI!$A$12:$O$51,VLOOKUP(EE$279,$B$276:$C$278,2,0),0)/1000)))),"")</f>
        <v/>
      </c>
      <c r="EF444" s="145" t="str">
        <f>IFERROR(IF(AND(EF$272=list!$D$3,'Box Calculation'!EF$279&lt;&gt;"h",$E444&lt;&gt;0),0,IF(AND(EF$273=list!$D$2,$E444&lt;&gt;0,TRUNC(VLOOKUP($E444,'Container Panel'!$B$41:$Z$100,$D444,0)/(VLOOKUP(EF$276,UI!$A$12:$O$51,VLOOKUP(EF$279,$B$276:$C$278,2,0),0)/1000))&gt;0),1,TRUNC(VLOOKUP($E444,'Container Panel'!$B$41:$Z$100,$D444,0)/(VLOOKUP(EF$276,UI!$A$12:$O$51,VLOOKUP(EF$279,$B$276:$C$278,2,0),0)/1000)))),"")</f>
        <v/>
      </c>
      <c r="EG444" s="145" t="str">
        <f>IFERROR(IF(AND(EG$272=list!$D$3,'Box Calculation'!EG$279&lt;&gt;"h",$E444&lt;&gt;0),0,IF(AND(EG$273=list!$D$2,$E444&lt;&gt;0,TRUNC(VLOOKUP($E444,'Container Panel'!$B$41:$Z$100,$D444,0)/(VLOOKUP(EG$276,UI!$A$12:$O$51,VLOOKUP(EG$279,$B$276:$C$278,2,0),0)/1000))&gt;0),1,TRUNC(VLOOKUP($E444,'Container Panel'!$B$41:$Z$100,$D444,0)/(VLOOKUP(EG$276,UI!$A$12:$O$51,VLOOKUP(EG$279,$B$276:$C$278,2,0),0)/1000)))),"")</f>
        <v/>
      </c>
      <c r="EH444" s="145" t="str">
        <f>IFERROR(IF(AND(EH$272=list!$D$3,'Box Calculation'!EH$279&lt;&gt;"h",$E444&lt;&gt;0),0,IF(AND(EH$273=list!$D$2,$E444&lt;&gt;0,TRUNC(VLOOKUP($E444,'Container Panel'!$B$41:$Z$100,$D444,0)/(VLOOKUP(EH$276,UI!$A$12:$O$51,VLOOKUP(EH$279,$B$276:$C$278,2,0),0)/1000))&gt;0),1,TRUNC(VLOOKUP($E444,'Container Panel'!$B$41:$Z$100,$D444,0)/(VLOOKUP(EH$276,UI!$A$12:$O$51,VLOOKUP(EH$279,$B$276:$C$278,2,0),0)/1000)))),"")</f>
        <v/>
      </c>
      <c r="EI444" s="145" t="str">
        <f>IFERROR(IF(AND(EI$272=list!$D$3,'Box Calculation'!EI$279&lt;&gt;"h",$E444&lt;&gt;0),0,IF(AND(EI$273=list!$D$2,$E444&lt;&gt;0,TRUNC(VLOOKUP($E444,'Container Panel'!$B$41:$Z$100,$D444,0)/(VLOOKUP(EI$276,UI!$A$12:$O$51,VLOOKUP(EI$279,$B$276:$C$278,2,0),0)/1000))&gt;0),1,TRUNC(VLOOKUP($E444,'Container Panel'!$B$41:$Z$100,$D444,0)/(VLOOKUP(EI$276,UI!$A$12:$O$51,VLOOKUP(EI$279,$B$276:$C$278,2,0),0)/1000)))),"")</f>
        <v/>
      </c>
      <c r="EJ444" s="145" t="str">
        <f>IFERROR(IF(AND(EJ$272=list!$D$3,'Box Calculation'!EJ$279&lt;&gt;"h",$E444&lt;&gt;0),0,IF(AND(EJ$273=list!$D$2,$E444&lt;&gt;0,TRUNC(VLOOKUP($E444,'Container Panel'!$B$41:$Z$100,$D444,0)/(VLOOKUP(EJ$276,UI!$A$12:$O$51,VLOOKUP(EJ$279,$B$276:$C$278,2,0),0)/1000))&gt;0),1,TRUNC(VLOOKUP($E444,'Container Panel'!$B$41:$Z$100,$D444,0)/(VLOOKUP(EJ$276,UI!$A$12:$O$51,VLOOKUP(EJ$279,$B$276:$C$278,2,0),0)/1000)))),"")</f>
        <v/>
      </c>
      <c r="EK444" s="145" t="str">
        <f>IFERROR(IF(AND(EK$272=list!$D$3,'Box Calculation'!EK$279&lt;&gt;"h",$E444&lt;&gt;0),0,IF(AND(EK$273=list!$D$2,$E444&lt;&gt;0,TRUNC(VLOOKUP($E444,'Container Panel'!$B$41:$Z$100,$D444,0)/(VLOOKUP(EK$276,UI!$A$12:$O$51,VLOOKUP(EK$279,$B$276:$C$278,2,0),0)/1000))&gt;0),1,TRUNC(VLOOKUP($E444,'Container Panel'!$B$41:$Z$100,$D444,0)/(VLOOKUP(EK$276,UI!$A$12:$O$51,VLOOKUP(EK$279,$B$276:$C$278,2,0),0)/1000)))),"")</f>
        <v/>
      </c>
      <c r="EL444" s="145" t="str">
        <f>IFERROR(IF(AND(EL$272=list!$D$3,'Box Calculation'!EL$279&lt;&gt;"h",$E444&lt;&gt;0),0,IF(AND(EL$273=list!$D$2,$E444&lt;&gt;0,TRUNC(VLOOKUP($E444,'Container Panel'!$B$41:$Z$100,$D444,0)/(VLOOKUP(EL$276,UI!$A$12:$O$51,VLOOKUP(EL$279,$B$276:$C$278,2,0),0)/1000))&gt;0),1,TRUNC(VLOOKUP($E444,'Container Panel'!$B$41:$Z$100,$D444,0)/(VLOOKUP(EL$276,UI!$A$12:$O$51,VLOOKUP(EL$279,$B$276:$C$278,2,0),0)/1000)))),"")</f>
        <v/>
      </c>
      <c r="EM444" s="145" t="str">
        <f>IFERROR(IF(AND(EM$272=list!$D$3,'Box Calculation'!EM$279&lt;&gt;"h",$E444&lt;&gt;0),0,IF(AND(EM$273=list!$D$2,$E444&lt;&gt;0,TRUNC(VLOOKUP($E444,'Container Panel'!$B$41:$Z$100,$D444,0)/(VLOOKUP(EM$276,UI!$A$12:$O$51,VLOOKUP(EM$279,$B$276:$C$278,2,0),0)/1000))&gt;0),1,TRUNC(VLOOKUP($E444,'Container Panel'!$B$41:$Z$100,$D444,0)/(VLOOKUP(EM$276,UI!$A$12:$O$51,VLOOKUP(EM$279,$B$276:$C$278,2,0),0)/1000)))),"")</f>
        <v/>
      </c>
      <c r="EN444" s="145" t="str">
        <f>IFERROR(IF(AND(EN$272=list!$D$3,'Box Calculation'!EN$279&lt;&gt;"h",$E444&lt;&gt;0),0,IF(AND(EN$273=list!$D$2,$E444&lt;&gt;0,TRUNC(VLOOKUP($E444,'Container Panel'!$B$41:$Z$100,$D444,0)/(VLOOKUP(EN$276,UI!$A$12:$O$51,VLOOKUP(EN$279,$B$276:$C$278,2,0),0)/1000))&gt;0),1,TRUNC(VLOOKUP($E444,'Container Panel'!$B$41:$Z$100,$D444,0)/(VLOOKUP(EN$276,UI!$A$12:$O$51,VLOOKUP(EN$279,$B$276:$C$278,2,0),0)/1000)))),"")</f>
        <v/>
      </c>
      <c r="EO444" s="145" t="str">
        <f>IFERROR(IF(AND(EO$272=list!$D$3,'Box Calculation'!EO$279&lt;&gt;"h",$E444&lt;&gt;0),0,IF(AND(EO$273=list!$D$2,$E444&lt;&gt;0,TRUNC(VLOOKUP($E444,'Container Panel'!$B$41:$Z$100,$D444,0)/(VLOOKUP(EO$276,UI!$A$12:$O$51,VLOOKUP(EO$279,$B$276:$C$278,2,0),0)/1000))&gt;0),1,TRUNC(VLOOKUP($E444,'Container Panel'!$B$41:$Z$100,$D444,0)/(VLOOKUP(EO$276,UI!$A$12:$O$51,VLOOKUP(EO$279,$B$276:$C$278,2,0),0)/1000)))),"")</f>
        <v/>
      </c>
      <c r="EP444" s="145" t="str">
        <f>IFERROR(IF(AND(EP$272=list!$D$3,'Box Calculation'!EP$279&lt;&gt;"h",$E444&lt;&gt;0),0,IF(AND(EP$273=list!$D$2,$E444&lt;&gt;0,TRUNC(VLOOKUP($E444,'Container Panel'!$B$41:$Z$100,$D444,0)/(VLOOKUP(EP$276,UI!$A$12:$O$51,VLOOKUP(EP$279,$B$276:$C$278,2,0),0)/1000))&gt;0),1,TRUNC(VLOOKUP($E444,'Container Panel'!$B$41:$Z$100,$D444,0)/(VLOOKUP(EP$276,UI!$A$12:$O$51,VLOOKUP(EP$279,$B$276:$C$278,2,0),0)/1000)))),"")</f>
        <v/>
      </c>
      <c r="EQ444" s="145" t="str">
        <f>IFERROR(IF(AND(EQ$272=list!$D$3,'Box Calculation'!EQ$279&lt;&gt;"h",$E444&lt;&gt;0),0,IF(AND(EQ$273=list!$D$2,$E444&lt;&gt;0,TRUNC(VLOOKUP($E444,'Container Panel'!$B$41:$Z$100,$D444,0)/(VLOOKUP(EQ$276,UI!$A$12:$O$51,VLOOKUP(EQ$279,$B$276:$C$278,2,0),0)/1000))&gt;0),1,TRUNC(VLOOKUP($E444,'Container Panel'!$B$41:$Z$100,$D444,0)/(VLOOKUP(EQ$276,UI!$A$12:$O$51,VLOOKUP(EQ$279,$B$276:$C$278,2,0),0)/1000)))),"")</f>
        <v/>
      </c>
      <c r="ER444" s="145" t="str">
        <f>IFERROR(IF(AND(ER$272=list!$D$3,'Box Calculation'!ER$279&lt;&gt;"h",$E444&lt;&gt;0),0,IF(AND(ER$273=list!$D$2,$E444&lt;&gt;0,TRUNC(VLOOKUP($E444,'Container Panel'!$B$41:$Z$100,$D444,0)/(VLOOKUP(ER$276,UI!$A$12:$O$51,VLOOKUP(ER$279,$B$276:$C$278,2,0),0)/1000))&gt;0),1,TRUNC(VLOOKUP($E444,'Container Panel'!$B$41:$Z$100,$D444,0)/(VLOOKUP(ER$276,UI!$A$12:$O$51,VLOOKUP(ER$279,$B$276:$C$278,2,0),0)/1000)))),"")</f>
        <v/>
      </c>
      <c r="ES444" s="145" t="str">
        <f>IFERROR(IF(AND(ES$272=list!$D$3,'Box Calculation'!ES$279&lt;&gt;"h",$E444&lt;&gt;0),0,IF(AND(ES$273=list!$D$2,$E444&lt;&gt;0,TRUNC(VLOOKUP($E444,'Container Panel'!$B$41:$Z$100,$D444,0)/(VLOOKUP(ES$276,UI!$A$12:$O$51,VLOOKUP(ES$279,$B$276:$C$278,2,0),0)/1000))&gt;0),1,TRUNC(VLOOKUP($E444,'Container Panel'!$B$41:$Z$100,$D444,0)/(VLOOKUP(ES$276,UI!$A$12:$O$51,VLOOKUP(ES$279,$B$276:$C$278,2,0),0)/1000)))),"")</f>
        <v/>
      </c>
      <c r="ET444" s="145" t="str">
        <f>IFERROR(IF(AND(ET$272=list!$D$3,'Box Calculation'!ET$279&lt;&gt;"h",$E444&lt;&gt;0),0,IF(AND(ET$273=list!$D$2,$E444&lt;&gt;0,TRUNC(VLOOKUP($E444,'Container Panel'!$B$41:$Z$100,$D444,0)/(VLOOKUP(ET$276,UI!$A$12:$O$51,VLOOKUP(ET$279,$B$276:$C$278,2,0),0)/1000))&gt;0),1,TRUNC(VLOOKUP($E444,'Container Panel'!$B$41:$Z$100,$D444,0)/(VLOOKUP(ET$276,UI!$A$12:$O$51,VLOOKUP(ET$279,$B$276:$C$278,2,0),0)/1000)))),"")</f>
        <v/>
      </c>
      <c r="EU444" s="145" t="str">
        <f>IFERROR(IF(AND(EU$272=list!$D$3,'Box Calculation'!EU$279&lt;&gt;"h",$E444&lt;&gt;0),0,IF(AND(EU$273=list!$D$2,$E444&lt;&gt;0,TRUNC(VLOOKUP($E444,'Container Panel'!$B$41:$Z$100,$D444,0)/(VLOOKUP(EU$276,UI!$A$12:$O$51,VLOOKUP(EU$279,$B$276:$C$278,2,0),0)/1000))&gt;0),1,TRUNC(VLOOKUP($E444,'Container Panel'!$B$41:$Z$100,$D444,0)/(VLOOKUP(EU$276,UI!$A$12:$O$51,VLOOKUP(EU$279,$B$276:$C$278,2,0),0)/1000)))),"")</f>
        <v/>
      </c>
      <c r="EV444" s="145" t="str">
        <f>IFERROR(IF(AND(EV$272=list!$D$3,'Box Calculation'!EV$279&lt;&gt;"h",$E444&lt;&gt;0),0,IF(AND(EV$273=list!$D$2,$E444&lt;&gt;0,TRUNC(VLOOKUP($E444,'Container Panel'!$B$41:$Z$100,$D444,0)/(VLOOKUP(EV$276,UI!$A$12:$O$51,VLOOKUP(EV$279,$B$276:$C$278,2,0),0)/1000))&gt;0),1,TRUNC(VLOOKUP($E444,'Container Panel'!$B$41:$Z$100,$D444,0)/(VLOOKUP(EV$276,UI!$A$12:$O$51,VLOOKUP(EV$279,$B$276:$C$278,2,0),0)/1000)))),"")</f>
        <v/>
      </c>
      <c r="EW444" s="145" t="str">
        <f>IFERROR(IF(AND(EW$272=list!$D$3,'Box Calculation'!EW$279&lt;&gt;"h",$E444&lt;&gt;0),0,IF(AND(EW$273=list!$D$2,$E444&lt;&gt;0,TRUNC(VLOOKUP($E444,'Container Panel'!$B$41:$Z$100,$D444,0)/(VLOOKUP(EW$276,UI!$A$12:$O$51,VLOOKUP(EW$279,$B$276:$C$278,2,0),0)/1000))&gt;0),1,TRUNC(VLOOKUP($E444,'Container Panel'!$B$41:$Z$100,$D444,0)/(VLOOKUP(EW$276,UI!$A$12:$O$51,VLOOKUP(EW$279,$B$276:$C$278,2,0),0)/1000)))),"")</f>
        <v/>
      </c>
      <c r="EX444" s="145" t="str">
        <f>IFERROR(IF(AND(EX$272=list!$D$3,'Box Calculation'!EX$279&lt;&gt;"h",$E444&lt;&gt;0),0,IF(AND(EX$273=list!$D$2,$E444&lt;&gt;0,TRUNC(VLOOKUP($E444,'Container Panel'!$B$41:$Z$100,$D444,0)/(VLOOKUP(EX$276,UI!$A$12:$O$51,VLOOKUP(EX$279,$B$276:$C$278,2,0),0)/1000))&gt;0),1,TRUNC(VLOOKUP($E444,'Container Panel'!$B$41:$Z$100,$D444,0)/(VLOOKUP(EX$276,UI!$A$12:$O$51,VLOOKUP(EX$279,$B$276:$C$278,2,0),0)/1000)))),"")</f>
        <v/>
      </c>
      <c r="EY444" s="145" t="str">
        <f>IFERROR(IF(AND(EY$272=list!$D$3,'Box Calculation'!EY$279&lt;&gt;"h",$E444&lt;&gt;0),0,IF(AND(EY$273=list!$D$2,$E444&lt;&gt;0,TRUNC(VLOOKUP($E444,'Container Panel'!$B$41:$Z$100,$D444,0)/(VLOOKUP(EY$276,UI!$A$12:$O$51,VLOOKUP(EY$279,$B$276:$C$278,2,0),0)/1000))&gt;0),1,TRUNC(VLOOKUP($E444,'Container Panel'!$B$41:$Z$100,$D444,0)/(VLOOKUP(EY$276,UI!$A$12:$O$51,VLOOKUP(EY$279,$B$276:$C$278,2,0),0)/1000)))),"")</f>
        <v/>
      </c>
      <c r="EZ444" s="145" t="str">
        <f>IFERROR(IF(AND(EZ$272=list!$D$3,'Box Calculation'!EZ$279&lt;&gt;"h",$E444&lt;&gt;0),0,IF(AND(EZ$273=list!$D$2,$E444&lt;&gt;0,TRUNC(VLOOKUP($E444,'Container Panel'!$B$41:$Z$100,$D444,0)/(VLOOKUP(EZ$276,UI!$A$12:$O$51,VLOOKUP(EZ$279,$B$276:$C$278,2,0),0)/1000))&gt;0),1,TRUNC(VLOOKUP($E444,'Container Panel'!$B$41:$Z$100,$D444,0)/(VLOOKUP(EZ$276,UI!$A$12:$O$51,VLOOKUP(EZ$279,$B$276:$C$278,2,0),0)/1000)))),"")</f>
        <v/>
      </c>
      <c r="FA444" s="145" t="str">
        <f>IFERROR(IF(AND(FA$272=list!$D$3,'Box Calculation'!FA$279&lt;&gt;"h",$E444&lt;&gt;0),0,IF(AND(FA$273=list!$D$2,$E444&lt;&gt;0,TRUNC(VLOOKUP($E444,'Container Panel'!$B$41:$Z$100,$D444,0)/(VLOOKUP(FA$276,UI!$A$12:$O$51,VLOOKUP(FA$279,$B$276:$C$278,2,0),0)/1000))&gt;0),1,TRUNC(VLOOKUP($E444,'Container Panel'!$B$41:$Z$100,$D444,0)/(VLOOKUP(FA$276,UI!$A$12:$O$51,VLOOKUP(FA$279,$B$276:$C$278,2,0),0)/1000)))),"")</f>
        <v/>
      </c>
      <c r="FB444" s="145" t="str">
        <f>IFERROR(IF(AND(FB$272=list!$D$3,'Box Calculation'!FB$279&lt;&gt;"h",$E444&lt;&gt;0),0,IF(AND(FB$273=list!$D$2,$E444&lt;&gt;0,TRUNC(VLOOKUP($E444,'Container Panel'!$B$41:$Z$100,$D444,0)/(VLOOKUP(FB$276,UI!$A$12:$O$51,VLOOKUP(FB$279,$B$276:$C$278,2,0),0)/1000))&gt;0),1,TRUNC(VLOOKUP($E444,'Container Panel'!$B$41:$Z$100,$D444,0)/(VLOOKUP(FB$276,UI!$A$12:$O$51,VLOOKUP(FB$279,$B$276:$C$278,2,0),0)/1000)))),"")</f>
        <v/>
      </c>
      <c r="FC444" s="145" t="str">
        <f>IFERROR(IF(AND(FC$272=list!$D$3,'Box Calculation'!FC$279&lt;&gt;"h",$E444&lt;&gt;0),0,IF(AND(FC$273=list!$D$2,$E444&lt;&gt;0,TRUNC(VLOOKUP($E444,'Container Panel'!$B$41:$Z$100,$D444,0)/(VLOOKUP(FC$276,UI!$A$12:$O$51,VLOOKUP(FC$279,$B$276:$C$278,2,0),0)/1000))&gt;0),1,TRUNC(VLOOKUP($E444,'Container Panel'!$B$41:$Z$100,$D444,0)/(VLOOKUP(FC$276,UI!$A$12:$O$51,VLOOKUP(FC$279,$B$276:$C$278,2,0),0)/1000)))),"")</f>
        <v/>
      </c>
      <c r="FD444" s="145" t="str">
        <f>IFERROR(IF(AND(FD$272=list!$D$3,'Box Calculation'!FD$279&lt;&gt;"h",$E444&lt;&gt;0),0,IF(AND(FD$273=list!$D$2,$E444&lt;&gt;0,TRUNC(VLOOKUP($E444,'Container Panel'!$B$41:$Z$100,$D444,0)/(VLOOKUP(FD$276,UI!$A$12:$O$51,VLOOKUP(FD$279,$B$276:$C$278,2,0),0)/1000))&gt;0),1,TRUNC(VLOOKUP($E444,'Container Panel'!$B$41:$Z$100,$D444,0)/(VLOOKUP(FD$276,UI!$A$12:$O$51,VLOOKUP(FD$279,$B$276:$C$278,2,0),0)/1000)))),"")</f>
        <v/>
      </c>
      <c r="FE444" s="145" t="str">
        <f>IFERROR(IF(AND(FE$272=list!$D$3,'Box Calculation'!FE$279&lt;&gt;"h",$E444&lt;&gt;0),0,IF(AND(FE$273=list!$D$2,$E444&lt;&gt;0,TRUNC(VLOOKUP($E444,'Container Panel'!$B$41:$Z$100,$D444,0)/(VLOOKUP(FE$276,UI!$A$12:$O$51,VLOOKUP(FE$279,$B$276:$C$278,2,0),0)/1000))&gt;0),1,TRUNC(VLOOKUP($E444,'Container Panel'!$B$41:$Z$100,$D444,0)/(VLOOKUP(FE$276,UI!$A$12:$O$51,VLOOKUP(FE$279,$B$276:$C$278,2,0),0)/1000)))),"")</f>
        <v/>
      </c>
      <c r="FF444" s="145" t="str">
        <f>IFERROR(IF(AND(FF$272=list!$D$3,'Box Calculation'!FF$279&lt;&gt;"h",$E444&lt;&gt;0),0,IF(AND(FF$273=list!$D$2,$E444&lt;&gt;0,TRUNC(VLOOKUP($E444,'Container Panel'!$B$41:$Z$100,$D444,0)/(VLOOKUP(FF$276,UI!$A$12:$O$51,VLOOKUP(FF$279,$B$276:$C$278,2,0),0)/1000))&gt;0),1,TRUNC(VLOOKUP($E444,'Container Panel'!$B$41:$Z$100,$D444,0)/(VLOOKUP(FF$276,UI!$A$12:$O$51,VLOOKUP(FF$279,$B$276:$C$278,2,0),0)/1000)))),"")</f>
        <v/>
      </c>
      <c r="FG444" s="145" t="str">
        <f>IFERROR(IF(AND(FG$272=list!$D$3,'Box Calculation'!FG$279&lt;&gt;"h",$E444&lt;&gt;0),0,IF(AND(FG$273=list!$D$2,$E444&lt;&gt;0,TRUNC(VLOOKUP($E444,'Container Panel'!$B$41:$Z$100,$D444,0)/(VLOOKUP(FG$276,UI!$A$12:$O$51,VLOOKUP(FG$279,$B$276:$C$278,2,0),0)/1000))&gt;0),1,TRUNC(VLOOKUP($E444,'Container Panel'!$B$41:$Z$100,$D444,0)/(VLOOKUP(FG$276,UI!$A$12:$O$51,VLOOKUP(FG$279,$B$276:$C$278,2,0),0)/1000)))),"")</f>
        <v/>
      </c>
      <c r="FH444" s="145" t="str">
        <f>IFERROR(IF(AND(FH$272=list!$D$3,'Box Calculation'!FH$279&lt;&gt;"h",$E444&lt;&gt;0),0,IF(AND(FH$273=list!$D$2,$E444&lt;&gt;0,TRUNC(VLOOKUP($E444,'Container Panel'!$B$41:$Z$100,$D444,0)/(VLOOKUP(FH$276,UI!$A$12:$O$51,VLOOKUP(FH$279,$B$276:$C$278,2,0),0)/1000))&gt;0),1,TRUNC(VLOOKUP($E444,'Container Panel'!$B$41:$Z$100,$D444,0)/(VLOOKUP(FH$276,UI!$A$12:$O$51,VLOOKUP(FH$279,$B$276:$C$278,2,0),0)/1000)))),"")</f>
        <v/>
      </c>
      <c r="FI444" s="145" t="str">
        <f>IFERROR(IF(AND(FI$272=list!$D$3,'Box Calculation'!FI$279&lt;&gt;"h",$E444&lt;&gt;0),0,IF(AND(FI$273=list!$D$2,$E444&lt;&gt;0,TRUNC(VLOOKUP($E444,'Container Panel'!$B$41:$Z$100,$D444,0)/(VLOOKUP(FI$276,UI!$A$12:$O$51,VLOOKUP(FI$279,$B$276:$C$278,2,0),0)/1000))&gt;0),1,TRUNC(VLOOKUP($E444,'Container Panel'!$B$41:$Z$100,$D444,0)/(VLOOKUP(FI$276,UI!$A$12:$O$51,VLOOKUP(FI$279,$B$276:$C$278,2,0),0)/1000)))),"")</f>
        <v/>
      </c>
      <c r="FJ444" s="145" t="str">
        <f>IFERROR(IF(AND(FJ$272=list!$D$3,'Box Calculation'!FJ$279&lt;&gt;"h",$E444&lt;&gt;0),0,IF(AND(FJ$273=list!$D$2,$E444&lt;&gt;0,TRUNC(VLOOKUP($E444,'Container Panel'!$B$41:$Z$100,$D444,0)/(VLOOKUP(FJ$276,UI!$A$12:$O$51,VLOOKUP(FJ$279,$B$276:$C$278,2,0),0)/1000))&gt;0),1,TRUNC(VLOOKUP($E444,'Container Panel'!$B$41:$Z$100,$D444,0)/(VLOOKUP(FJ$276,UI!$A$12:$O$51,VLOOKUP(FJ$279,$B$276:$C$278,2,0),0)/1000)))),"")</f>
        <v/>
      </c>
      <c r="FK444" s="145" t="str">
        <f>IFERROR(IF(AND(FK$272=list!$D$3,'Box Calculation'!FK$279&lt;&gt;"h",$E444&lt;&gt;0),0,IF(AND(FK$273=list!$D$2,$E444&lt;&gt;0,TRUNC(VLOOKUP($E444,'Container Panel'!$B$41:$Z$100,$D444,0)/(VLOOKUP(FK$276,UI!$A$12:$O$51,VLOOKUP(FK$279,$B$276:$C$278,2,0),0)/1000))&gt;0),1,TRUNC(VLOOKUP($E444,'Container Panel'!$B$41:$Z$100,$D444,0)/(VLOOKUP(FK$276,UI!$A$12:$O$51,VLOOKUP(FK$279,$B$276:$C$278,2,0),0)/1000)))),"")</f>
        <v/>
      </c>
      <c r="FL444" s="145" t="str">
        <f>IFERROR(IF(AND(FL$272=list!$D$3,'Box Calculation'!FL$279&lt;&gt;"h",$E444&lt;&gt;0),0,IF(AND(FL$273=list!$D$2,$E444&lt;&gt;0,TRUNC(VLOOKUP($E444,'Container Panel'!$B$41:$Z$100,$D444,0)/(VLOOKUP(FL$276,UI!$A$12:$O$51,VLOOKUP(FL$279,$B$276:$C$278,2,0),0)/1000))&gt;0),1,TRUNC(VLOOKUP($E444,'Container Panel'!$B$41:$Z$100,$D444,0)/(VLOOKUP(FL$276,UI!$A$12:$O$51,VLOOKUP(FL$279,$B$276:$C$278,2,0),0)/1000)))),"")</f>
        <v/>
      </c>
      <c r="FM444" s="145" t="str">
        <f>IFERROR(IF(AND(FM$272=list!$D$3,'Box Calculation'!FM$279&lt;&gt;"h",$E444&lt;&gt;0),0,IF(AND(FM$273=list!$D$2,$E444&lt;&gt;0,TRUNC(VLOOKUP($E444,'Container Panel'!$B$41:$Z$100,$D444,0)/(VLOOKUP(FM$276,UI!$A$12:$O$51,VLOOKUP(FM$279,$B$276:$C$278,2,0),0)/1000))&gt;0),1,TRUNC(VLOOKUP($E444,'Container Panel'!$B$41:$Z$100,$D444,0)/(VLOOKUP(FM$276,UI!$A$12:$O$51,VLOOKUP(FM$279,$B$276:$C$278,2,0),0)/1000)))),"")</f>
        <v/>
      </c>
      <c r="FN444" s="145" t="str">
        <f>IFERROR(IF(AND(FN$272=list!$D$3,'Box Calculation'!FN$279&lt;&gt;"h",$E444&lt;&gt;0),0,IF(AND(FN$273=list!$D$2,$E444&lt;&gt;0,TRUNC(VLOOKUP($E444,'Container Panel'!$B$41:$Z$100,$D444,0)/(VLOOKUP(FN$276,UI!$A$12:$O$51,VLOOKUP(FN$279,$B$276:$C$278,2,0),0)/1000))&gt;0),1,TRUNC(VLOOKUP($E444,'Container Panel'!$B$41:$Z$100,$D444,0)/(VLOOKUP(FN$276,UI!$A$12:$O$51,VLOOKUP(FN$279,$B$276:$C$278,2,0),0)/1000)))),"")</f>
        <v/>
      </c>
      <c r="FO444" s="145" t="str">
        <f>IFERROR(IF(AND(FO$272=list!$D$3,'Box Calculation'!FO$279&lt;&gt;"h",$E444&lt;&gt;0),0,IF(AND(FO$273=list!$D$2,$E444&lt;&gt;0,TRUNC(VLOOKUP($E444,'Container Panel'!$B$41:$Z$100,$D444,0)/(VLOOKUP(FO$276,UI!$A$12:$O$51,VLOOKUP(FO$279,$B$276:$C$278,2,0),0)/1000))&gt;0),1,TRUNC(VLOOKUP($E444,'Container Panel'!$B$41:$Z$100,$D444,0)/(VLOOKUP(FO$276,UI!$A$12:$O$51,VLOOKUP(FO$279,$B$276:$C$278,2,0),0)/1000)))),"")</f>
        <v/>
      </c>
      <c r="FP444" s="145" t="str">
        <f>IFERROR(IF(AND(FP$272=list!$D$3,'Box Calculation'!FP$279&lt;&gt;"h",$E444&lt;&gt;0),0,IF(AND(FP$273=list!$D$2,$E444&lt;&gt;0,TRUNC(VLOOKUP($E444,'Container Panel'!$B$41:$Z$100,$D444,0)/(VLOOKUP(FP$276,UI!$A$12:$O$51,VLOOKUP(FP$279,$B$276:$C$278,2,0),0)/1000))&gt;0),1,TRUNC(VLOOKUP($E444,'Container Panel'!$B$41:$Z$100,$D444,0)/(VLOOKUP(FP$276,UI!$A$12:$O$51,VLOOKUP(FP$279,$B$276:$C$278,2,0),0)/1000)))),"")</f>
        <v/>
      </c>
      <c r="FQ444" s="145" t="str">
        <f>IFERROR(IF(AND(FQ$272=list!$D$3,'Box Calculation'!FQ$279&lt;&gt;"h",$E444&lt;&gt;0),0,IF(AND(FQ$273=list!$D$2,$E444&lt;&gt;0,TRUNC(VLOOKUP($E444,'Container Panel'!$B$41:$Z$100,$D444,0)/(VLOOKUP(FQ$276,UI!$A$12:$O$51,VLOOKUP(FQ$279,$B$276:$C$278,2,0),0)/1000))&gt;0),1,TRUNC(VLOOKUP($E444,'Container Panel'!$B$41:$Z$100,$D444,0)/(VLOOKUP(FQ$276,UI!$A$12:$O$51,VLOOKUP(FQ$279,$B$276:$C$278,2,0),0)/1000)))),"")</f>
        <v/>
      </c>
      <c r="FR444" s="145" t="str">
        <f>IFERROR(IF(AND(FR$272=list!$D$3,'Box Calculation'!FR$279&lt;&gt;"h",$E444&lt;&gt;0),0,IF(AND(FR$273=list!$D$2,$E444&lt;&gt;0,TRUNC(VLOOKUP($E444,'Container Panel'!$B$41:$Z$100,$D444,0)/(VLOOKUP(FR$276,UI!$A$12:$O$51,VLOOKUP(FR$279,$B$276:$C$278,2,0),0)/1000))&gt;0),1,TRUNC(VLOOKUP($E444,'Container Panel'!$B$41:$Z$100,$D444,0)/(VLOOKUP(FR$276,UI!$A$12:$O$51,VLOOKUP(FR$279,$B$276:$C$278,2,0),0)/1000)))),"")</f>
        <v/>
      </c>
      <c r="FS444" s="145" t="str">
        <f>IFERROR(IF(AND(FS$272=list!$D$3,'Box Calculation'!FS$279&lt;&gt;"h",$E444&lt;&gt;0),0,IF(AND(FS$273=list!$D$2,$E444&lt;&gt;0,TRUNC(VLOOKUP($E444,'Container Panel'!$B$41:$Z$100,$D444,0)/(VLOOKUP(FS$276,UI!$A$12:$O$51,VLOOKUP(FS$279,$B$276:$C$278,2,0),0)/1000))&gt;0),1,TRUNC(VLOOKUP($E444,'Container Panel'!$B$41:$Z$100,$D444,0)/(VLOOKUP(FS$276,UI!$A$12:$O$51,VLOOKUP(FS$279,$B$276:$C$278,2,0),0)/1000)))),"")</f>
        <v/>
      </c>
      <c r="FT444" s="145" t="str">
        <f>IFERROR(IF(AND(FT$272=list!$D$3,'Box Calculation'!FT$279&lt;&gt;"h",$E444&lt;&gt;0),0,IF(AND(FT$273=list!$D$2,$E444&lt;&gt;0,TRUNC(VLOOKUP($E444,'Container Panel'!$B$41:$Z$100,$D444,0)/(VLOOKUP(FT$276,UI!$A$12:$O$51,VLOOKUP(FT$279,$B$276:$C$278,2,0),0)/1000))&gt;0),1,TRUNC(VLOOKUP($E444,'Container Panel'!$B$41:$Z$100,$D444,0)/(VLOOKUP(FT$276,UI!$A$12:$O$51,VLOOKUP(FT$279,$B$276:$C$278,2,0),0)/1000)))),"")</f>
        <v/>
      </c>
      <c r="FU444" s="145" t="str">
        <f>IFERROR(IF(AND(FU$272=list!$D$3,'Box Calculation'!FU$279&lt;&gt;"h",$E444&lt;&gt;0),0,IF(AND(FU$273=list!$D$2,$E444&lt;&gt;0,TRUNC(VLOOKUP($E444,'Container Panel'!$B$41:$Z$100,$D444,0)/(VLOOKUP(FU$276,UI!$A$12:$O$51,VLOOKUP(FU$279,$B$276:$C$278,2,0),0)/1000))&gt;0),1,TRUNC(VLOOKUP($E444,'Container Panel'!$B$41:$Z$100,$D444,0)/(VLOOKUP(FU$276,UI!$A$12:$O$51,VLOOKUP(FU$279,$B$276:$C$278,2,0),0)/1000)))),"")</f>
        <v/>
      </c>
      <c r="FV444" s="145" t="str">
        <f>IFERROR(IF(AND(FV$272=list!$D$3,'Box Calculation'!FV$279&lt;&gt;"h",$E444&lt;&gt;0),0,IF(AND(FV$273=list!$D$2,$E444&lt;&gt;0,TRUNC(VLOOKUP($E444,'Container Panel'!$B$41:$Z$100,$D444,0)/(VLOOKUP(FV$276,UI!$A$12:$O$51,VLOOKUP(FV$279,$B$276:$C$278,2,0),0)/1000))&gt;0),1,TRUNC(VLOOKUP($E444,'Container Panel'!$B$41:$Z$100,$D444,0)/(VLOOKUP(FV$276,UI!$A$12:$O$51,VLOOKUP(FV$279,$B$276:$C$278,2,0),0)/1000)))),"")</f>
        <v/>
      </c>
      <c r="FW444" s="145" t="str">
        <f>IFERROR(IF(AND(FW$272=list!$D$3,'Box Calculation'!FW$279&lt;&gt;"h",$E444&lt;&gt;0),0,IF(AND(FW$273=list!$D$2,$E444&lt;&gt;0,TRUNC(VLOOKUP($E444,'Container Panel'!$B$41:$Z$100,$D444,0)/(VLOOKUP(FW$276,UI!$A$12:$O$51,VLOOKUP(FW$279,$B$276:$C$278,2,0),0)/1000))&gt;0),1,TRUNC(VLOOKUP($E444,'Container Panel'!$B$41:$Z$100,$D444,0)/(VLOOKUP(FW$276,UI!$A$12:$O$51,VLOOKUP(FW$279,$B$276:$C$278,2,0),0)/1000)))),"")</f>
        <v/>
      </c>
      <c r="FX444" s="145" t="str">
        <f>IFERROR(IF(AND(FX$272=list!$D$3,'Box Calculation'!FX$279&lt;&gt;"h",$E444&lt;&gt;0),0,IF(AND(FX$273=list!$D$2,$E444&lt;&gt;0,TRUNC(VLOOKUP($E444,'Container Panel'!$B$41:$Z$100,$D444,0)/(VLOOKUP(FX$276,UI!$A$12:$O$51,VLOOKUP(FX$279,$B$276:$C$278,2,0),0)/1000))&gt;0),1,TRUNC(VLOOKUP($E444,'Container Panel'!$B$41:$Z$100,$D444,0)/(VLOOKUP(FX$276,UI!$A$12:$O$51,VLOOKUP(FX$279,$B$276:$C$278,2,0),0)/1000)))),"")</f>
        <v/>
      </c>
      <c r="FY444" s="145" t="str">
        <f>IFERROR(IF(AND(FY$272=list!$D$3,'Box Calculation'!FY$279&lt;&gt;"h",$E444&lt;&gt;0),0,IF(AND(FY$273=list!$D$2,$E444&lt;&gt;0,TRUNC(VLOOKUP($E444,'Container Panel'!$B$41:$Z$100,$D444,0)/(VLOOKUP(FY$276,UI!$A$12:$O$51,VLOOKUP(FY$279,$B$276:$C$278,2,0),0)/1000))&gt;0),1,TRUNC(VLOOKUP($E444,'Container Panel'!$B$41:$Z$100,$D444,0)/(VLOOKUP(FY$276,UI!$A$12:$O$51,VLOOKUP(FY$279,$B$276:$C$278,2,0),0)/1000)))),"")</f>
        <v/>
      </c>
      <c r="FZ444" s="145" t="str">
        <f>IFERROR(IF(AND(FZ$272=list!$D$3,'Box Calculation'!FZ$279&lt;&gt;"h",$E444&lt;&gt;0),0,IF(AND(FZ$273=list!$D$2,$E444&lt;&gt;0,TRUNC(VLOOKUP($E444,'Container Panel'!$B$41:$Z$100,$D444,0)/(VLOOKUP(FZ$276,UI!$A$12:$O$51,VLOOKUP(FZ$279,$B$276:$C$278,2,0),0)/1000))&gt;0),1,TRUNC(VLOOKUP($E444,'Container Panel'!$B$41:$Z$100,$D444,0)/(VLOOKUP(FZ$276,UI!$A$12:$O$51,VLOOKUP(FZ$279,$B$276:$C$278,2,0),0)/1000)))),"")</f>
        <v/>
      </c>
      <c r="GA444" s="145" t="str">
        <f>IFERROR(IF(AND(GA$272=list!$D$3,'Box Calculation'!GA$279&lt;&gt;"h",$E444&lt;&gt;0),0,IF(AND(GA$273=list!$D$2,$E444&lt;&gt;0,TRUNC(VLOOKUP($E444,'Container Panel'!$B$41:$Z$100,$D444,0)/(VLOOKUP(GA$276,UI!$A$12:$O$51,VLOOKUP(GA$279,$B$276:$C$278,2,0),0)/1000))&gt;0),1,TRUNC(VLOOKUP($E444,'Container Panel'!$B$41:$Z$100,$D444,0)/(VLOOKUP(GA$276,UI!$A$12:$O$51,VLOOKUP(GA$279,$B$276:$C$278,2,0),0)/1000)))),"")</f>
        <v/>
      </c>
      <c r="GB444" s="145" t="str">
        <f>IFERROR(IF(AND(GB$272=list!$D$3,'Box Calculation'!GB$279&lt;&gt;"h",$E444&lt;&gt;0),0,IF(AND(GB$273=list!$D$2,$E444&lt;&gt;0,TRUNC(VLOOKUP($E444,'Container Panel'!$B$41:$Z$100,$D444,0)/(VLOOKUP(GB$276,UI!$A$12:$O$51,VLOOKUP(GB$279,$B$276:$C$278,2,0),0)/1000))&gt;0),1,TRUNC(VLOOKUP($E444,'Container Panel'!$B$41:$Z$100,$D444,0)/(VLOOKUP(GB$276,UI!$A$12:$O$51,VLOOKUP(GB$279,$B$276:$C$278,2,0),0)/1000)))),"")</f>
        <v/>
      </c>
      <c r="GC444" s="145" t="str">
        <f>IFERROR(IF(AND(GC$272=list!$D$3,'Box Calculation'!GC$279&lt;&gt;"h",$E444&lt;&gt;0),0,IF(AND(GC$273=list!$D$2,$E444&lt;&gt;0,TRUNC(VLOOKUP($E444,'Container Panel'!$B$41:$Z$100,$D444,0)/(VLOOKUP(GC$276,UI!$A$12:$O$51,VLOOKUP(GC$279,$B$276:$C$278,2,0),0)/1000))&gt;0),1,TRUNC(VLOOKUP($E444,'Container Panel'!$B$41:$Z$100,$D444,0)/(VLOOKUP(GC$276,UI!$A$12:$O$51,VLOOKUP(GC$279,$B$276:$C$278,2,0),0)/1000)))),"")</f>
        <v/>
      </c>
      <c r="GD444" s="145" t="str">
        <f>IFERROR(IF(AND(GD$272=list!$D$3,'Box Calculation'!GD$279&lt;&gt;"h",$E444&lt;&gt;0),0,IF(AND(GD$273=list!$D$2,$E444&lt;&gt;0,TRUNC(VLOOKUP($E444,'Container Panel'!$B$41:$Z$100,$D444,0)/(VLOOKUP(GD$276,UI!$A$12:$O$51,VLOOKUP(GD$279,$B$276:$C$278,2,0),0)/1000))&gt;0),1,TRUNC(VLOOKUP($E444,'Container Panel'!$B$41:$Z$100,$D444,0)/(VLOOKUP(GD$276,UI!$A$12:$O$51,VLOOKUP(GD$279,$B$276:$C$278,2,0),0)/1000)))),"")</f>
        <v/>
      </c>
      <c r="GE444" s="145" t="str">
        <f>IFERROR(IF(AND(GE$272=list!$D$3,'Box Calculation'!GE$279&lt;&gt;"h",$E444&lt;&gt;0),0,IF(AND(GE$273=list!$D$2,$E444&lt;&gt;0,TRUNC(VLOOKUP($E444,'Container Panel'!$B$41:$Z$100,$D444,0)/(VLOOKUP(GE$276,UI!$A$12:$O$51,VLOOKUP(GE$279,$B$276:$C$278,2,0),0)/1000))&gt;0),1,TRUNC(VLOOKUP($E444,'Container Panel'!$B$41:$Z$100,$D444,0)/(VLOOKUP(GE$276,UI!$A$12:$O$51,VLOOKUP(GE$279,$B$276:$C$278,2,0),0)/1000)))),"")</f>
        <v/>
      </c>
      <c r="GF444" s="145" t="str">
        <f>IFERROR(IF(AND(GF$272=list!$D$3,'Box Calculation'!GF$279&lt;&gt;"h",$E444&lt;&gt;0),0,IF(AND(GF$273=list!$D$2,$E444&lt;&gt;0,TRUNC(VLOOKUP($E444,'Container Panel'!$B$41:$Z$100,$D444,0)/(VLOOKUP(GF$276,UI!$A$12:$O$51,VLOOKUP(GF$279,$B$276:$C$278,2,0),0)/1000))&gt;0),1,TRUNC(VLOOKUP($E444,'Container Panel'!$B$41:$Z$100,$D444,0)/(VLOOKUP(GF$276,UI!$A$12:$O$51,VLOOKUP(GF$279,$B$276:$C$278,2,0),0)/1000)))),"")</f>
        <v/>
      </c>
      <c r="GG444" s="145" t="str">
        <f>IFERROR(IF(AND(GG$272=list!$D$3,'Box Calculation'!GG$279&lt;&gt;"h",$E444&lt;&gt;0),0,IF(AND(GG$273=list!$D$2,$E444&lt;&gt;0,TRUNC(VLOOKUP($E444,'Container Panel'!$B$41:$Z$100,$D444,0)/(VLOOKUP(GG$276,UI!$A$12:$O$51,VLOOKUP(GG$279,$B$276:$C$278,2,0),0)/1000))&gt;0),1,TRUNC(VLOOKUP($E444,'Container Panel'!$B$41:$Z$100,$D444,0)/(VLOOKUP(GG$276,UI!$A$12:$O$51,VLOOKUP(GG$279,$B$276:$C$278,2,0),0)/1000)))),"")</f>
        <v/>
      </c>
      <c r="GH444" s="145" t="str">
        <f>IFERROR(IF(AND(GH$272=list!$D$3,'Box Calculation'!GH$279&lt;&gt;"h",$E444&lt;&gt;0),0,IF(AND(GH$273=list!$D$2,$E444&lt;&gt;0,TRUNC(VLOOKUP($E444,'Container Panel'!$B$41:$Z$100,$D444,0)/(VLOOKUP(GH$276,UI!$A$12:$O$51,VLOOKUP(GH$279,$B$276:$C$278,2,0),0)/1000))&gt;0),1,TRUNC(VLOOKUP($E444,'Container Panel'!$B$41:$Z$100,$D444,0)/(VLOOKUP(GH$276,UI!$A$12:$O$51,VLOOKUP(GH$279,$B$276:$C$278,2,0),0)/1000)))),"")</f>
        <v/>
      </c>
      <c r="GI444" s="145" t="str">
        <f>IFERROR(IF(AND(GI$272=list!$D$3,'Box Calculation'!GI$279&lt;&gt;"h",$E444&lt;&gt;0),0,IF(AND(GI$273=list!$D$2,$E444&lt;&gt;0,TRUNC(VLOOKUP($E444,'Container Panel'!$B$41:$Z$100,$D444,0)/(VLOOKUP(GI$276,UI!$A$12:$O$51,VLOOKUP(GI$279,$B$276:$C$278,2,0),0)/1000))&gt;0),1,TRUNC(VLOOKUP($E444,'Container Panel'!$B$41:$Z$100,$D444,0)/(VLOOKUP(GI$276,UI!$A$12:$O$51,VLOOKUP(GI$279,$B$276:$C$278,2,0),0)/1000)))),"")</f>
        <v/>
      </c>
      <c r="GJ444" s="145" t="str">
        <f>IFERROR(IF(AND(GJ$272=list!$D$3,'Box Calculation'!GJ$279&lt;&gt;"h",$E444&lt;&gt;0),0,IF(AND(GJ$273=list!$D$2,$E444&lt;&gt;0,TRUNC(VLOOKUP($E444,'Container Panel'!$B$41:$Z$100,$D444,0)/(VLOOKUP(GJ$276,UI!$A$12:$O$51,VLOOKUP(GJ$279,$B$276:$C$278,2,0),0)/1000))&gt;0),1,TRUNC(VLOOKUP($E444,'Container Panel'!$B$41:$Z$100,$D444,0)/(VLOOKUP(GJ$276,UI!$A$12:$O$51,VLOOKUP(GJ$279,$B$276:$C$278,2,0),0)/1000)))),"")</f>
        <v/>
      </c>
      <c r="GK444" s="145" t="str">
        <f>IFERROR(IF(AND(GK$272=list!$D$3,'Box Calculation'!GK$279&lt;&gt;"h",$E444&lt;&gt;0),0,IF(AND(GK$273=list!$D$2,$E444&lt;&gt;0,TRUNC(VLOOKUP($E444,'Container Panel'!$B$41:$Z$100,$D444,0)/(VLOOKUP(GK$276,UI!$A$12:$O$51,VLOOKUP(GK$279,$B$276:$C$278,2,0),0)/1000))&gt;0),1,TRUNC(VLOOKUP($E444,'Container Panel'!$B$41:$Z$100,$D444,0)/(VLOOKUP(GK$276,UI!$A$12:$O$51,VLOOKUP(GK$279,$B$276:$C$278,2,0),0)/1000)))),"")</f>
        <v/>
      </c>
      <c r="GL444" s="145" t="str">
        <f>IFERROR(IF(AND(GL$272=list!$D$3,'Box Calculation'!GL$279&lt;&gt;"h",$E444&lt;&gt;0),0,IF(AND(GL$273=list!$D$2,$E444&lt;&gt;0,TRUNC(VLOOKUP($E444,'Container Panel'!$B$41:$Z$100,$D444,0)/(VLOOKUP(GL$276,UI!$A$12:$O$51,VLOOKUP(GL$279,$B$276:$C$278,2,0),0)/1000))&gt;0),1,TRUNC(VLOOKUP($E444,'Container Panel'!$B$41:$Z$100,$D444,0)/(VLOOKUP(GL$276,UI!$A$12:$O$51,VLOOKUP(GL$279,$B$276:$C$278,2,0),0)/1000)))),"")</f>
        <v/>
      </c>
      <c r="GM444" s="145" t="str">
        <f>IFERROR(IF(AND(GM$272=list!$D$3,'Box Calculation'!GM$279&lt;&gt;"h",$E444&lt;&gt;0),0,IF(AND(GM$273=list!$D$2,$E444&lt;&gt;0,TRUNC(VLOOKUP($E444,'Container Panel'!$B$41:$Z$100,$D444,0)/(VLOOKUP(GM$276,UI!$A$12:$O$51,VLOOKUP(GM$279,$B$276:$C$278,2,0),0)/1000))&gt;0),1,TRUNC(VLOOKUP($E444,'Container Panel'!$B$41:$Z$100,$D444,0)/(VLOOKUP(GM$276,UI!$A$12:$O$51,VLOOKUP(GM$279,$B$276:$C$278,2,0),0)/1000)))),"")</f>
        <v/>
      </c>
      <c r="GN444" s="145" t="str">
        <f>IFERROR(IF(AND(GN$272=list!$D$3,'Box Calculation'!GN$279&lt;&gt;"h",$E444&lt;&gt;0),0,IF(AND(GN$273=list!$D$2,$E444&lt;&gt;0,TRUNC(VLOOKUP($E444,'Container Panel'!$B$41:$Z$100,$D444,0)/(VLOOKUP(GN$276,UI!$A$12:$O$51,VLOOKUP(GN$279,$B$276:$C$278,2,0),0)/1000))&gt;0),1,TRUNC(VLOOKUP($E444,'Container Panel'!$B$41:$Z$100,$D444,0)/(VLOOKUP(GN$276,UI!$A$12:$O$51,VLOOKUP(GN$279,$B$276:$C$278,2,0),0)/1000)))),"")</f>
        <v/>
      </c>
      <c r="GO444" s="145" t="str">
        <f>IFERROR(IF(AND(GO$272=list!$D$3,'Box Calculation'!GO$279&lt;&gt;"h",$E444&lt;&gt;0),0,IF(AND(GO$273=list!$D$2,$E444&lt;&gt;0,TRUNC(VLOOKUP($E444,'Container Panel'!$B$41:$Z$100,$D444,0)/(VLOOKUP(GO$276,UI!$A$12:$O$51,VLOOKUP(GO$279,$B$276:$C$278,2,0),0)/1000))&gt;0),1,TRUNC(VLOOKUP($E444,'Container Panel'!$B$41:$Z$100,$D444,0)/(VLOOKUP(GO$276,UI!$A$12:$O$51,VLOOKUP(GO$279,$B$276:$C$278,2,0),0)/1000)))),"")</f>
        <v/>
      </c>
      <c r="GP444" s="145" t="str">
        <f>IFERROR(IF(AND(GP$272=list!$D$3,'Box Calculation'!GP$279&lt;&gt;"h",$E444&lt;&gt;0),0,IF(AND(GP$273=list!$D$2,$E444&lt;&gt;0,TRUNC(VLOOKUP($E444,'Container Panel'!$B$41:$Z$100,$D444,0)/(VLOOKUP(GP$276,UI!$A$12:$O$51,VLOOKUP(GP$279,$B$276:$C$278,2,0),0)/1000))&gt;0),1,TRUNC(VLOOKUP($E444,'Container Panel'!$B$41:$Z$100,$D444,0)/(VLOOKUP(GP$276,UI!$A$12:$O$51,VLOOKUP(GP$279,$B$276:$C$278,2,0),0)/1000)))),"")</f>
        <v/>
      </c>
      <c r="GQ444" s="145" t="str">
        <f>IFERROR(IF(AND(GQ$272=list!$D$3,'Box Calculation'!GQ$279&lt;&gt;"h",$E444&lt;&gt;0),0,IF(AND(GQ$273=list!$D$2,$E444&lt;&gt;0,TRUNC(VLOOKUP($E444,'Container Panel'!$B$41:$Z$100,$D444,0)/(VLOOKUP(GQ$276,UI!$A$12:$O$51,VLOOKUP(GQ$279,$B$276:$C$278,2,0),0)/1000))&gt;0),1,TRUNC(VLOOKUP($E444,'Container Panel'!$B$41:$Z$100,$D444,0)/(VLOOKUP(GQ$276,UI!$A$12:$O$51,VLOOKUP(GQ$279,$B$276:$C$278,2,0),0)/1000)))),"")</f>
        <v/>
      </c>
      <c r="GR444" s="145" t="str">
        <f>IFERROR(IF(AND(GR$272=list!$D$3,'Box Calculation'!GR$279&lt;&gt;"h",$E444&lt;&gt;0),0,IF(AND(GR$273=list!$D$2,$E444&lt;&gt;0,TRUNC(VLOOKUP($E444,'Container Panel'!$B$41:$Z$100,$D444,0)/(VLOOKUP(GR$276,UI!$A$12:$O$51,VLOOKUP(GR$279,$B$276:$C$278,2,0),0)/1000))&gt;0),1,TRUNC(VLOOKUP($E444,'Container Panel'!$B$41:$Z$100,$D444,0)/(VLOOKUP(GR$276,UI!$A$12:$O$51,VLOOKUP(GR$279,$B$276:$C$278,2,0),0)/1000)))),"")</f>
        <v/>
      </c>
      <c r="GS444" s="145" t="str">
        <f>IFERROR(IF(AND(GS$272=list!$D$3,'Box Calculation'!GS$279&lt;&gt;"h",$E444&lt;&gt;0),0,IF(AND(GS$273=list!$D$2,$E444&lt;&gt;0,TRUNC(VLOOKUP($E444,'Container Panel'!$B$41:$Z$100,$D444,0)/(VLOOKUP(GS$276,UI!$A$12:$O$51,VLOOKUP(GS$279,$B$276:$C$278,2,0),0)/1000))&gt;0),1,TRUNC(VLOOKUP($E444,'Container Panel'!$B$41:$Z$100,$D444,0)/(VLOOKUP(GS$276,UI!$A$12:$O$51,VLOOKUP(GS$279,$B$276:$C$278,2,0),0)/1000)))),"")</f>
        <v/>
      </c>
      <c r="GT444" s="145" t="str">
        <f>IFERROR(IF(AND(GT$272=list!$D$3,'Box Calculation'!GT$279&lt;&gt;"h",$E444&lt;&gt;0),0,IF(AND(GT$273=list!$D$2,$E444&lt;&gt;0,TRUNC(VLOOKUP($E444,'Container Panel'!$B$41:$Z$100,$D444,0)/(VLOOKUP(GT$276,UI!$A$12:$O$51,VLOOKUP(GT$279,$B$276:$C$278,2,0),0)/1000))&gt;0),1,TRUNC(VLOOKUP($E444,'Container Panel'!$B$41:$Z$100,$D444,0)/(VLOOKUP(GT$276,UI!$A$12:$O$51,VLOOKUP(GT$279,$B$276:$C$278,2,0),0)/1000)))),"")</f>
        <v/>
      </c>
      <c r="GU444" s="145" t="str">
        <f>IFERROR(IF(AND(GU$272=list!$D$3,'Box Calculation'!GU$279&lt;&gt;"h",$E444&lt;&gt;0),0,IF(AND(GU$273=list!$D$2,$E444&lt;&gt;0,TRUNC(VLOOKUP($E444,'Container Panel'!$B$41:$Z$100,$D444,0)/(VLOOKUP(GU$276,UI!$A$12:$O$51,VLOOKUP(GU$279,$B$276:$C$278,2,0),0)/1000))&gt;0),1,TRUNC(VLOOKUP($E444,'Container Panel'!$B$41:$Z$100,$D444,0)/(VLOOKUP(GU$276,UI!$A$12:$O$51,VLOOKUP(GU$279,$B$276:$C$278,2,0),0)/1000)))),"")</f>
        <v/>
      </c>
      <c r="GV444" s="145" t="str">
        <f>IFERROR(IF(AND(GV$272=list!$D$3,'Box Calculation'!GV$279&lt;&gt;"h",$E444&lt;&gt;0),0,IF(AND(GV$273=list!$D$2,$E444&lt;&gt;0,TRUNC(VLOOKUP($E444,'Container Panel'!$B$41:$Z$100,$D444,0)/(VLOOKUP(GV$276,UI!$A$12:$O$51,VLOOKUP(GV$279,$B$276:$C$278,2,0),0)/1000))&gt;0),1,TRUNC(VLOOKUP($E444,'Container Panel'!$B$41:$Z$100,$D444,0)/(VLOOKUP(GV$276,UI!$A$12:$O$51,VLOOKUP(GV$279,$B$276:$C$278,2,0),0)/1000)))),"")</f>
        <v/>
      </c>
      <c r="GW444" s="145" t="str">
        <f>IFERROR(IF(AND(GW$272=list!$D$3,'Box Calculation'!GW$279&lt;&gt;"h",$E444&lt;&gt;0),0,IF(AND(GW$273=list!$D$2,$E444&lt;&gt;0,TRUNC(VLOOKUP($E444,'Container Panel'!$B$41:$Z$100,$D444,0)/(VLOOKUP(GW$276,UI!$A$12:$O$51,VLOOKUP(GW$279,$B$276:$C$278,2,0),0)/1000))&gt;0),1,TRUNC(VLOOKUP($E444,'Container Panel'!$B$41:$Z$100,$D444,0)/(VLOOKUP(GW$276,UI!$A$12:$O$51,VLOOKUP(GW$279,$B$276:$C$278,2,0),0)/1000)))),"")</f>
        <v/>
      </c>
      <c r="GX444" s="145" t="str">
        <f>IFERROR(IF(AND(GX$272=list!$D$3,'Box Calculation'!GX$279&lt;&gt;"h",$E444&lt;&gt;0),0,IF(AND(GX$273=list!$D$2,$E444&lt;&gt;0,TRUNC(VLOOKUP($E444,'Container Panel'!$B$41:$Z$100,$D444,0)/(VLOOKUP(GX$276,UI!$A$12:$O$51,VLOOKUP(GX$279,$B$276:$C$278,2,0),0)/1000))&gt;0),1,TRUNC(VLOOKUP($E444,'Container Panel'!$B$41:$Z$100,$D444,0)/(VLOOKUP(GX$276,UI!$A$12:$O$51,VLOOKUP(GX$279,$B$276:$C$278,2,0),0)/1000)))),"")</f>
        <v/>
      </c>
      <c r="GY444" s="145" t="str">
        <f>IFERROR(IF(AND(GY$272=list!$D$3,'Box Calculation'!GY$279&lt;&gt;"h",$E444&lt;&gt;0),0,IF(AND(GY$273=list!$D$2,$E444&lt;&gt;0,TRUNC(VLOOKUP($E444,'Container Panel'!$B$41:$Z$100,$D444,0)/(VLOOKUP(GY$276,UI!$A$12:$O$51,VLOOKUP(GY$279,$B$276:$C$278,2,0),0)/1000))&gt;0),1,TRUNC(VLOOKUP($E444,'Container Panel'!$B$41:$Z$100,$D444,0)/(VLOOKUP(GY$276,UI!$A$12:$O$51,VLOOKUP(GY$279,$B$276:$C$278,2,0),0)/1000)))),"")</f>
        <v/>
      </c>
      <c r="GZ444" s="145" t="str">
        <f>IFERROR(IF(AND(GZ$272=list!$D$3,'Box Calculation'!GZ$279&lt;&gt;"h",$E444&lt;&gt;0),0,IF(AND(GZ$273=list!$D$2,$E444&lt;&gt;0,TRUNC(VLOOKUP($E444,'Container Panel'!$B$41:$Z$100,$D444,0)/(VLOOKUP(GZ$276,UI!$A$12:$O$51,VLOOKUP(GZ$279,$B$276:$C$278,2,0),0)/1000))&gt;0),1,TRUNC(VLOOKUP($E444,'Container Panel'!$B$41:$Z$100,$D444,0)/(VLOOKUP(GZ$276,UI!$A$12:$O$51,VLOOKUP(GZ$279,$B$276:$C$278,2,0),0)/1000)))),"")</f>
        <v/>
      </c>
      <c r="HA444" s="145" t="str">
        <f>IFERROR(IF(AND(HA$272=list!$D$3,'Box Calculation'!HA$279&lt;&gt;"h",$E444&lt;&gt;0),0,IF(AND(HA$273=list!$D$2,$E444&lt;&gt;0,TRUNC(VLOOKUP($E444,'Container Panel'!$B$41:$Z$100,$D444,0)/(VLOOKUP(HA$276,UI!$A$12:$O$51,VLOOKUP(HA$279,$B$276:$C$278,2,0),0)/1000))&gt;0),1,TRUNC(VLOOKUP($E444,'Container Panel'!$B$41:$Z$100,$D444,0)/(VLOOKUP(HA$276,UI!$A$12:$O$51,VLOOKUP(HA$279,$B$276:$C$278,2,0),0)/1000)))),"")</f>
        <v/>
      </c>
      <c r="HB444" s="145" t="str">
        <f>IFERROR(IF(AND(HB$272=list!$D$3,'Box Calculation'!HB$279&lt;&gt;"h",$E444&lt;&gt;0),0,IF(AND(HB$273=list!$D$2,$E444&lt;&gt;0,TRUNC(VLOOKUP($E444,'Container Panel'!$B$41:$Z$100,$D444,0)/(VLOOKUP(HB$276,UI!$A$12:$O$51,VLOOKUP(HB$279,$B$276:$C$278,2,0),0)/1000))&gt;0),1,TRUNC(VLOOKUP($E444,'Container Panel'!$B$41:$Z$100,$D444,0)/(VLOOKUP(HB$276,UI!$A$12:$O$51,VLOOKUP(HB$279,$B$276:$C$278,2,0),0)/1000)))),"")</f>
        <v/>
      </c>
      <c r="HC444" s="145" t="str">
        <f>IFERROR(IF(AND(HC$272=list!$D$3,'Box Calculation'!HC$279&lt;&gt;"h",$E444&lt;&gt;0),0,IF(AND(HC$273=list!$D$2,$E444&lt;&gt;0,TRUNC(VLOOKUP($E444,'Container Panel'!$B$41:$Z$100,$D444,0)/(VLOOKUP(HC$276,UI!$A$12:$O$51,VLOOKUP(HC$279,$B$276:$C$278,2,0),0)/1000))&gt;0),1,TRUNC(VLOOKUP($E444,'Container Panel'!$B$41:$Z$100,$D444,0)/(VLOOKUP(HC$276,UI!$A$12:$O$51,VLOOKUP(HC$279,$B$276:$C$278,2,0),0)/1000)))),"")</f>
        <v/>
      </c>
      <c r="HD444" s="145" t="str">
        <f>IFERROR(IF(AND(HD$272=list!$D$3,'Box Calculation'!HD$279&lt;&gt;"h",$E444&lt;&gt;0),0,IF(AND(HD$273=list!$D$2,$E444&lt;&gt;0,TRUNC(VLOOKUP($E444,'Container Panel'!$B$41:$Z$100,$D444,0)/(VLOOKUP(HD$276,UI!$A$12:$O$51,VLOOKUP(HD$279,$B$276:$C$278,2,0),0)/1000))&gt;0),1,TRUNC(VLOOKUP($E444,'Container Panel'!$B$41:$Z$100,$D444,0)/(VLOOKUP(HD$276,UI!$A$12:$O$51,VLOOKUP(HD$279,$B$276:$C$278,2,0),0)/1000)))),"")</f>
        <v/>
      </c>
      <c r="HE444" s="145" t="str">
        <f>IFERROR(IF(AND(HE$272=list!$D$3,'Box Calculation'!HE$279&lt;&gt;"h",$E444&lt;&gt;0),0,IF(AND(HE$273=list!$D$2,$E444&lt;&gt;0,TRUNC(VLOOKUP($E444,'Container Panel'!$B$41:$Z$100,$D444,0)/(VLOOKUP(HE$276,UI!$A$12:$O$51,VLOOKUP(HE$279,$B$276:$C$278,2,0),0)/1000))&gt;0),1,TRUNC(VLOOKUP($E444,'Container Panel'!$B$41:$Z$100,$D444,0)/(VLOOKUP(HE$276,UI!$A$12:$O$51,VLOOKUP(HE$279,$B$276:$C$278,2,0),0)/1000)))),"")</f>
        <v/>
      </c>
      <c r="HF444" s="145" t="str">
        <f>IFERROR(IF(AND(HF$272=list!$D$3,'Box Calculation'!HF$279&lt;&gt;"h",$E444&lt;&gt;0),0,IF(AND(HF$273=list!$D$2,$E444&lt;&gt;0,TRUNC(VLOOKUP($E444,'Container Panel'!$B$41:$Z$100,$D444,0)/(VLOOKUP(HF$276,UI!$A$12:$O$51,VLOOKUP(HF$279,$B$276:$C$278,2,0),0)/1000))&gt;0),1,TRUNC(VLOOKUP($E444,'Container Panel'!$B$41:$Z$100,$D444,0)/(VLOOKUP(HF$276,UI!$A$12:$O$51,VLOOKUP(HF$279,$B$276:$C$278,2,0),0)/1000)))),"")</f>
        <v/>
      </c>
      <c r="HG444" s="145" t="str">
        <f>IFERROR(IF(AND(HG$272=list!$D$3,'Box Calculation'!HG$279&lt;&gt;"h",$E444&lt;&gt;0),0,IF(AND(HG$273=list!$D$2,$E444&lt;&gt;0,TRUNC(VLOOKUP($E444,'Container Panel'!$B$41:$Z$100,$D444,0)/(VLOOKUP(HG$276,UI!$A$12:$O$51,VLOOKUP(HG$279,$B$276:$C$278,2,0),0)/1000))&gt;0),1,TRUNC(VLOOKUP($E444,'Container Panel'!$B$41:$Z$100,$D444,0)/(VLOOKUP(HG$276,UI!$A$12:$O$51,VLOOKUP(HG$279,$B$276:$C$278,2,0),0)/1000)))),"")</f>
        <v/>
      </c>
      <c r="HH444" s="145" t="str">
        <f>IFERROR(IF(AND(HH$272=list!$D$3,'Box Calculation'!HH$279&lt;&gt;"h",$E444&lt;&gt;0),0,IF(AND(HH$273=list!$D$2,$E444&lt;&gt;0,TRUNC(VLOOKUP($E444,'Container Panel'!$B$41:$Z$100,$D444,0)/(VLOOKUP(HH$276,UI!$A$12:$O$51,VLOOKUP(HH$279,$B$276:$C$278,2,0),0)/1000))&gt;0),1,TRUNC(VLOOKUP($E444,'Container Panel'!$B$41:$Z$100,$D444,0)/(VLOOKUP(HH$276,UI!$A$12:$O$51,VLOOKUP(HH$279,$B$276:$C$278,2,0),0)/1000)))),"")</f>
        <v/>
      </c>
      <c r="HI444" s="145" t="str">
        <f>IFERROR(IF(AND(HI$272=list!$D$3,'Box Calculation'!HI$279&lt;&gt;"h",$E444&lt;&gt;0),0,IF(AND(HI$273=list!$D$2,$E444&lt;&gt;0,TRUNC(VLOOKUP($E444,'Container Panel'!$B$41:$Z$100,$D444,0)/(VLOOKUP(HI$276,UI!$A$12:$O$51,VLOOKUP(HI$279,$B$276:$C$278,2,0),0)/1000))&gt;0),1,TRUNC(VLOOKUP($E444,'Container Panel'!$B$41:$Z$100,$D444,0)/(VLOOKUP(HI$276,UI!$A$12:$O$51,VLOOKUP(HI$279,$B$276:$C$278,2,0),0)/1000)))),"")</f>
        <v/>
      </c>
      <c r="HJ444" s="145" t="str">
        <f>IFERROR(IF(AND(HJ$272=list!$D$3,'Box Calculation'!HJ$279&lt;&gt;"h",$E444&lt;&gt;0),0,IF(AND(HJ$273=list!$D$2,$E444&lt;&gt;0,TRUNC(VLOOKUP($E444,'Container Panel'!$B$41:$Z$100,$D444,0)/(VLOOKUP(HJ$276,UI!$A$12:$O$51,VLOOKUP(HJ$279,$B$276:$C$278,2,0),0)/1000))&gt;0),1,TRUNC(VLOOKUP($E444,'Container Panel'!$B$41:$Z$100,$D444,0)/(VLOOKUP(HJ$276,UI!$A$12:$O$51,VLOOKUP(HJ$279,$B$276:$C$278,2,0),0)/1000)))),"")</f>
        <v/>
      </c>
      <c r="HK444" s="145" t="str">
        <f>IFERROR(IF(AND(HK$272=list!$D$3,'Box Calculation'!HK$279&lt;&gt;"h",$E444&lt;&gt;0),0,IF(AND(HK$273=list!$D$2,$E444&lt;&gt;0,TRUNC(VLOOKUP($E444,'Container Panel'!$B$41:$Z$100,$D444,0)/(VLOOKUP(HK$276,UI!$A$12:$O$51,VLOOKUP(HK$279,$B$276:$C$278,2,0),0)/1000))&gt;0),1,TRUNC(VLOOKUP($E444,'Container Panel'!$B$41:$Z$100,$D444,0)/(VLOOKUP(HK$276,UI!$A$12:$O$51,VLOOKUP(HK$279,$B$276:$C$278,2,0),0)/1000)))),"")</f>
        <v/>
      </c>
      <c r="HL444" s="145" t="str">
        <f>IFERROR(IF(AND(HL$272=list!$D$3,'Box Calculation'!HL$279&lt;&gt;"h",$E444&lt;&gt;0),0,IF(AND(HL$273=list!$D$2,$E444&lt;&gt;0,TRUNC(VLOOKUP($E444,'Container Panel'!$B$41:$Z$100,$D444,0)/(VLOOKUP(HL$276,UI!$A$12:$O$51,VLOOKUP(HL$279,$B$276:$C$278,2,0),0)/1000))&gt;0),1,TRUNC(VLOOKUP($E444,'Container Panel'!$B$41:$Z$100,$D444,0)/(VLOOKUP(HL$276,UI!$A$12:$O$51,VLOOKUP(HL$279,$B$276:$C$278,2,0),0)/1000)))),"")</f>
        <v/>
      </c>
      <c r="HM444" s="145" t="str">
        <f>IFERROR(IF(AND(HM$272=list!$D$3,'Box Calculation'!HM$279&lt;&gt;"h",$E444&lt;&gt;0),0,IF(AND(HM$273=list!$D$2,$E444&lt;&gt;0,TRUNC(VLOOKUP($E444,'Container Panel'!$B$41:$Z$100,$D444,0)/(VLOOKUP(HM$276,UI!$A$12:$O$51,VLOOKUP(HM$279,$B$276:$C$278,2,0),0)/1000))&gt;0),1,TRUNC(VLOOKUP($E444,'Container Panel'!$B$41:$Z$100,$D444,0)/(VLOOKUP(HM$276,UI!$A$12:$O$51,VLOOKUP(HM$279,$B$276:$C$278,2,0),0)/1000)))),"")</f>
        <v/>
      </c>
      <c r="HN444" s="145" t="str">
        <f>IFERROR(IF(AND(HN$272=list!$D$3,'Box Calculation'!HN$279&lt;&gt;"h",$E444&lt;&gt;0),0,IF(AND(HN$273=list!$D$2,$E444&lt;&gt;0,TRUNC(VLOOKUP($E444,'Container Panel'!$B$41:$Z$100,$D444,0)/(VLOOKUP(HN$276,UI!$A$12:$O$51,VLOOKUP(HN$279,$B$276:$C$278,2,0),0)/1000))&gt;0),1,TRUNC(VLOOKUP($E444,'Container Panel'!$B$41:$Z$100,$D444,0)/(VLOOKUP(HN$276,UI!$A$12:$O$51,VLOOKUP(HN$279,$B$276:$C$278,2,0),0)/1000)))),"")</f>
        <v/>
      </c>
      <c r="HO444" s="145" t="str">
        <f>IFERROR(IF(AND(HO$272=list!$D$3,'Box Calculation'!HO$279&lt;&gt;"h",$E444&lt;&gt;0),0,IF(AND(HO$273=list!$D$2,$E444&lt;&gt;0,TRUNC(VLOOKUP($E444,'Container Panel'!$B$41:$Z$100,$D444,0)/(VLOOKUP(HO$276,UI!$A$12:$O$51,VLOOKUP(HO$279,$B$276:$C$278,2,0),0)/1000))&gt;0),1,TRUNC(VLOOKUP($E444,'Container Panel'!$B$41:$Z$100,$D444,0)/(VLOOKUP(HO$276,UI!$A$12:$O$51,VLOOKUP(HO$279,$B$276:$C$278,2,0),0)/1000)))),"")</f>
        <v/>
      </c>
      <c r="HP444" s="145" t="str">
        <f>IFERROR(IF(AND(HP$272=list!$D$3,'Box Calculation'!HP$279&lt;&gt;"h",$E444&lt;&gt;0),0,IF(AND(HP$273=list!$D$2,$E444&lt;&gt;0,TRUNC(VLOOKUP($E444,'Container Panel'!$B$41:$Z$100,$D444,0)/(VLOOKUP(HP$276,UI!$A$12:$O$51,VLOOKUP(HP$279,$B$276:$C$278,2,0),0)/1000))&gt;0),1,TRUNC(VLOOKUP($E444,'Container Panel'!$B$41:$Z$100,$D444,0)/(VLOOKUP(HP$276,UI!$A$12:$O$51,VLOOKUP(HP$279,$B$276:$C$278,2,0),0)/1000)))),"")</f>
        <v/>
      </c>
      <c r="HQ444" s="145" t="str">
        <f>IFERROR(IF(AND(HQ$272=list!$D$3,'Box Calculation'!HQ$279&lt;&gt;"h",$E444&lt;&gt;0),0,IF(AND(HQ$273=list!$D$2,$E444&lt;&gt;0,TRUNC(VLOOKUP($E444,'Container Panel'!$B$41:$Z$100,$D444,0)/(VLOOKUP(HQ$276,UI!$A$12:$O$51,VLOOKUP(HQ$279,$B$276:$C$278,2,0),0)/1000))&gt;0),1,TRUNC(VLOOKUP($E444,'Container Panel'!$B$41:$Z$100,$D444,0)/(VLOOKUP(HQ$276,UI!$A$12:$O$51,VLOOKUP(HQ$279,$B$276:$C$278,2,0),0)/1000)))),"")</f>
        <v/>
      </c>
      <c r="HR444" s="145" t="str">
        <f>IFERROR(IF(AND(HR$272=list!$D$3,'Box Calculation'!HR$279&lt;&gt;"h",$E444&lt;&gt;0),0,IF(AND(HR$273=list!$D$2,$E444&lt;&gt;0,TRUNC(VLOOKUP($E444,'Container Panel'!$B$41:$Z$100,$D444,0)/(VLOOKUP(HR$276,UI!$A$12:$O$51,VLOOKUP(HR$279,$B$276:$C$278,2,0),0)/1000))&gt;0),1,TRUNC(VLOOKUP($E444,'Container Panel'!$B$41:$Z$100,$D444,0)/(VLOOKUP(HR$276,UI!$A$12:$O$51,VLOOKUP(HR$279,$B$276:$C$278,2,0),0)/1000)))),"")</f>
        <v/>
      </c>
      <c r="HS444" s="145" t="str">
        <f>IFERROR(IF(AND(HS$272=list!$D$3,'Box Calculation'!HS$279&lt;&gt;"h",$E444&lt;&gt;0),0,IF(AND(HS$273=list!$D$2,$E444&lt;&gt;0,TRUNC(VLOOKUP($E444,'Container Panel'!$B$41:$Z$100,$D444,0)/(VLOOKUP(HS$276,UI!$A$12:$O$51,VLOOKUP(HS$279,$B$276:$C$278,2,0),0)/1000))&gt;0),1,TRUNC(VLOOKUP($E444,'Container Panel'!$B$41:$Z$100,$D444,0)/(VLOOKUP(HS$276,UI!$A$12:$O$51,VLOOKUP(HS$279,$B$276:$C$278,2,0),0)/1000)))),"")</f>
        <v/>
      </c>
      <c r="HT444" s="145" t="str">
        <f>IFERROR(IF(AND(HT$272=list!$D$3,'Box Calculation'!HT$279&lt;&gt;"h",$E444&lt;&gt;0),0,IF(AND(HT$273=list!$D$2,$E444&lt;&gt;0,TRUNC(VLOOKUP($E444,'Container Panel'!$B$41:$Z$100,$D444,0)/(VLOOKUP(HT$276,UI!$A$12:$O$51,VLOOKUP(HT$279,$B$276:$C$278,2,0),0)/1000))&gt;0),1,TRUNC(VLOOKUP($E444,'Container Panel'!$B$41:$Z$100,$D444,0)/(VLOOKUP(HT$276,UI!$A$12:$O$51,VLOOKUP(HT$279,$B$276:$C$278,2,0),0)/1000)))),"")</f>
        <v/>
      </c>
      <c r="HU444" s="145" t="str">
        <f>IFERROR(IF(AND(HU$272=list!$D$3,'Box Calculation'!HU$279&lt;&gt;"h",$E444&lt;&gt;0),0,IF(AND(HU$273=list!$D$2,$E444&lt;&gt;0,TRUNC(VLOOKUP($E444,'Container Panel'!$B$41:$Z$100,$D444,0)/(VLOOKUP(HU$276,UI!$A$12:$O$51,VLOOKUP(HU$279,$B$276:$C$278,2,0),0)/1000))&gt;0),1,TRUNC(VLOOKUP($E444,'Container Panel'!$B$41:$Z$100,$D444,0)/(VLOOKUP(HU$276,UI!$A$12:$O$51,VLOOKUP(HU$279,$B$276:$C$278,2,0),0)/1000)))),"")</f>
        <v/>
      </c>
      <c r="HV444" s="145" t="str">
        <f>IFERROR(IF(AND(HV$272=list!$D$3,'Box Calculation'!HV$279&lt;&gt;"h",$E444&lt;&gt;0),0,IF(AND(HV$273=list!$D$2,$E444&lt;&gt;0,TRUNC(VLOOKUP($E444,'Container Panel'!$B$41:$Z$100,$D444,0)/(VLOOKUP(HV$276,UI!$A$12:$O$51,VLOOKUP(HV$279,$B$276:$C$278,2,0),0)/1000))&gt;0),1,TRUNC(VLOOKUP($E444,'Container Panel'!$B$41:$Z$100,$D444,0)/(VLOOKUP(HV$276,UI!$A$12:$O$51,VLOOKUP(HV$279,$B$276:$C$278,2,0),0)/1000)))),"")</f>
        <v/>
      </c>
      <c r="HW444" s="145" t="str">
        <f>IFERROR(IF(AND(HW$272=list!$D$3,'Box Calculation'!HW$279&lt;&gt;"h",$E444&lt;&gt;0),0,IF(AND(HW$273=list!$D$2,$E444&lt;&gt;0,TRUNC(VLOOKUP($E444,'Container Panel'!$B$41:$Z$100,$D444,0)/(VLOOKUP(HW$276,UI!$A$12:$O$51,VLOOKUP(HW$279,$B$276:$C$278,2,0),0)/1000))&gt;0),1,TRUNC(VLOOKUP($E444,'Container Panel'!$B$41:$Z$100,$D444,0)/(VLOOKUP(HW$276,UI!$A$12:$O$51,VLOOKUP(HW$279,$B$276:$C$278,2,0),0)/1000)))),"")</f>
        <v/>
      </c>
      <c r="HX444" s="145" t="str">
        <f>IFERROR(IF(AND(HX$272=list!$D$3,'Box Calculation'!HX$279&lt;&gt;"h",$E444&lt;&gt;0),0,IF(AND(HX$273=list!$D$2,$E444&lt;&gt;0,TRUNC(VLOOKUP($E444,'Container Panel'!$B$41:$Z$100,$D444,0)/(VLOOKUP(HX$276,UI!$A$12:$O$51,VLOOKUP(HX$279,$B$276:$C$278,2,0),0)/1000))&gt;0),1,TRUNC(VLOOKUP($E444,'Container Panel'!$B$41:$Z$100,$D444,0)/(VLOOKUP(HX$276,UI!$A$12:$O$51,VLOOKUP(HX$279,$B$276:$C$278,2,0),0)/1000)))),"")</f>
        <v/>
      </c>
      <c r="HY444" s="145" t="str">
        <f>IFERROR(IF(AND(HY$272=list!$D$3,'Box Calculation'!HY$279&lt;&gt;"h",$E444&lt;&gt;0),0,IF(AND(HY$273=list!$D$2,$E444&lt;&gt;0,TRUNC(VLOOKUP($E444,'Container Panel'!$B$41:$Z$100,$D444,0)/(VLOOKUP(HY$276,UI!$A$12:$O$51,VLOOKUP(HY$279,$B$276:$C$278,2,0),0)/1000))&gt;0),1,TRUNC(VLOOKUP($E444,'Container Panel'!$B$41:$Z$100,$D444,0)/(VLOOKUP(HY$276,UI!$A$12:$O$51,VLOOKUP(HY$279,$B$276:$C$278,2,0),0)/1000)))),"")</f>
        <v/>
      </c>
      <c r="HZ444" s="145" t="str">
        <f>IFERROR(IF(AND(HZ$272=list!$D$3,'Box Calculation'!HZ$279&lt;&gt;"h",$E444&lt;&gt;0),0,IF(AND(HZ$273=list!$D$2,$E444&lt;&gt;0,TRUNC(VLOOKUP($E444,'Container Panel'!$B$41:$Z$100,$D444,0)/(VLOOKUP(HZ$276,UI!$A$12:$O$51,VLOOKUP(HZ$279,$B$276:$C$278,2,0),0)/1000))&gt;0),1,TRUNC(VLOOKUP($E444,'Container Panel'!$B$41:$Z$100,$D444,0)/(VLOOKUP(HZ$276,UI!$A$12:$O$51,VLOOKUP(HZ$279,$B$276:$C$278,2,0),0)/1000)))),"")</f>
        <v/>
      </c>
      <c r="IA444" s="145" t="str">
        <f>IFERROR(IF(AND(IA$272=list!$D$3,'Box Calculation'!IA$279&lt;&gt;"h",$E444&lt;&gt;0),0,IF(AND(IA$273=list!$D$2,$E444&lt;&gt;0,TRUNC(VLOOKUP($E444,'Container Panel'!$B$41:$Z$100,$D444,0)/(VLOOKUP(IA$276,UI!$A$12:$O$51,VLOOKUP(IA$279,$B$276:$C$278,2,0),0)/1000))&gt;0),1,TRUNC(VLOOKUP($E444,'Container Panel'!$B$41:$Z$100,$D444,0)/(VLOOKUP(IA$276,UI!$A$12:$O$51,VLOOKUP(IA$279,$B$276:$C$278,2,0),0)/1000)))),"")</f>
        <v/>
      </c>
      <c r="IB444" s="145" t="str">
        <f>IFERROR(IF(AND(IB$272=list!$D$3,'Box Calculation'!IB$279&lt;&gt;"h",$E444&lt;&gt;0),0,IF(AND(IB$273=list!$D$2,$E444&lt;&gt;0,TRUNC(VLOOKUP($E444,'Container Panel'!$B$41:$Z$100,$D444,0)/(VLOOKUP(IB$276,UI!$A$12:$O$51,VLOOKUP(IB$279,$B$276:$C$278,2,0),0)/1000))&gt;0),1,TRUNC(VLOOKUP($E444,'Container Panel'!$B$41:$Z$100,$D444,0)/(VLOOKUP(IB$276,UI!$A$12:$O$51,VLOOKUP(IB$279,$B$276:$C$278,2,0),0)/1000)))),"")</f>
        <v/>
      </c>
      <c r="IC444" s="145" t="str">
        <f>IFERROR(IF(AND(IC$272=list!$D$3,'Box Calculation'!IC$279&lt;&gt;"h",$E444&lt;&gt;0),0,IF(AND(IC$273=list!$D$2,$E444&lt;&gt;0,TRUNC(VLOOKUP($E444,'Container Panel'!$B$41:$Z$100,$D444,0)/(VLOOKUP(IC$276,UI!$A$12:$O$51,VLOOKUP(IC$279,$B$276:$C$278,2,0),0)/1000))&gt;0),1,TRUNC(VLOOKUP($E444,'Container Panel'!$B$41:$Z$100,$D444,0)/(VLOOKUP(IC$276,UI!$A$12:$O$51,VLOOKUP(IC$279,$B$276:$C$278,2,0),0)/1000)))),"")</f>
        <v/>
      </c>
      <c r="ID444" s="145" t="str">
        <f>IFERROR(IF(AND(ID$272=list!$D$3,'Box Calculation'!ID$279&lt;&gt;"h",$E444&lt;&gt;0),0,IF(AND(ID$273=list!$D$2,$E444&lt;&gt;0,TRUNC(VLOOKUP($E444,'Container Panel'!$B$41:$Z$100,$D444,0)/(VLOOKUP(ID$276,UI!$A$12:$O$51,VLOOKUP(ID$279,$B$276:$C$278,2,0),0)/1000))&gt;0),1,TRUNC(VLOOKUP($E444,'Container Panel'!$B$41:$Z$100,$D444,0)/(VLOOKUP(ID$276,UI!$A$12:$O$51,VLOOKUP(ID$279,$B$276:$C$278,2,0),0)/1000)))),"")</f>
        <v/>
      </c>
      <c r="IE444" s="145" t="str">
        <f>IFERROR(IF(AND(IE$272=list!$D$3,'Box Calculation'!IE$279&lt;&gt;"h",$E444&lt;&gt;0),0,IF(AND(IE$273=list!$D$2,$E444&lt;&gt;0,TRUNC(VLOOKUP($E444,'Container Panel'!$B$41:$Z$100,$D444,0)/(VLOOKUP(IE$276,UI!$A$12:$O$51,VLOOKUP(IE$279,$B$276:$C$278,2,0),0)/1000))&gt;0),1,TRUNC(VLOOKUP($E444,'Container Panel'!$B$41:$Z$100,$D444,0)/(VLOOKUP(IE$276,UI!$A$12:$O$51,VLOOKUP(IE$279,$B$276:$C$278,2,0),0)/1000)))),"")</f>
        <v/>
      </c>
      <c r="IF444" s="145" t="str">
        <f>IFERROR(IF(AND(IF$272=list!$D$3,'Box Calculation'!IF$279&lt;&gt;"h",$E444&lt;&gt;0),0,IF(AND(IF$273=list!$D$2,$E444&lt;&gt;0,TRUNC(VLOOKUP($E444,'Container Panel'!$B$41:$Z$100,$D444,0)/(VLOOKUP(IF$276,UI!$A$12:$O$51,VLOOKUP(IF$279,$B$276:$C$278,2,0),0)/1000))&gt;0),1,TRUNC(VLOOKUP($E444,'Container Panel'!$B$41:$Z$100,$D444,0)/(VLOOKUP(IF$276,UI!$A$12:$O$51,VLOOKUP(IF$279,$B$276:$C$278,2,0),0)/1000)))),"")</f>
        <v/>
      </c>
      <c r="IG444" s="145" t="str">
        <f>IFERROR(IF(AND(IG$272=list!$D$3,'Box Calculation'!IG$279&lt;&gt;"h",$E444&lt;&gt;0),0,IF(AND(IG$273=list!$D$2,$E444&lt;&gt;0,TRUNC(VLOOKUP($E444,'Container Panel'!$B$41:$Z$100,$D444,0)/(VLOOKUP(IG$276,UI!$A$12:$O$51,VLOOKUP(IG$279,$B$276:$C$278,2,0),0)/1000))&gt;0),1,TRUNC(VLOOKUP($E444,'Container Panel'!$B$41:$Z$100,$D444,0)/(VLOOKUP(IG$276,UI!$A$12:$O$51,VLOOKUP(IG$279,$B$276:$C$278,2,0),0)/1000)))),"")</f>
        <v/>
      </c>
      <c r="IH444" s="145" t="str">
        <f>IFERROR(IF(AND(IH$272=list!$D$3,'Box Calculation'!IH$279&lt;&gt;"h",$E444&lt;&gt;0),0,IF(AND(IH$273=list!$D$2,$E444&lt;&gt;0,TRUNC(VLOOKUP($E444,'Container Panel'!$B$41:$Z$100,$D444,0)/(VLOOKUP(IH$276,UI!$A$12:$O$51,VLOOKUP(IH$279,$B$276:$C$278,2,0),0)/1000))&gt;0),1,TRUNC(VLOOKUP($E444,'Container Panel'!$B$41:$Z$100,$D444,0)/(VLOOKUP(IH$276,UI!$A$12:$O$51,VLOOKUP(IH$279,$B$276:$C$278,2,0),0)/1000)))),"")</f>
        <v/>
      </c>
      <c r="II444" s="145" t="str">
        <f>IFERROR(IF(AND(II$272=list!$D$3,'Box Calculation'!II$279&lt;&gt;"h",$E444&lt;&gt;0),0,IF(AND(II$273=list!$D$2,$E444&lt;&gt;0,TRUNC(VLOOKUP($E444,'Container Panel'!$B$41:$Z$100,$D444,0)/(VLOOKUP(II$276,UI!$A$12:$O$51,VLOOKUP(II$279,$B$276:$C$278,2,0),0)/1000))&gt;0),1,TRUNC(VLOOKUP($E444,'Container Panel'!$B$41:$Z$100,$D444,0)/(VLOOKUP(II$276,UI!$A$12:$O$51,VLOOKUP(II$279,$B$276:$C$278,2,0),0)/1000)))),"")</f>
        <v/>
      </c>
      <c r="IJ444" s="145" t="str">
        <f>IFERROR(IF(AND(IJ$272=list!$D$3,'Box Calculation'!IJ$279&lt;&gt;"h",$E444&lt;&gt;0),0,IF(AND(IJ$273=list!$D$2,$E444&lt;&gt;0,TRUNC(VLOOKUP($E444,'Container Panel'!$B$41:$Z$100,$D444,0)/(VLOOKUP(IJ$276,UI!$A$12:$O$51,VLOOKUP(IJ$279,$B$276:$C$278,2,0),0)/1000))&gt;0),1,TRUNC(VLOOKUP($E444,'Container Panel'!$B$41:$Z$100,$D444,0)/(VLOOKUP(IJ$276,UI!$A$12:$O$51,VLOOKUP(IJ$279,$B$276:$C$278,2,0),0)/1000)))),"")</f>
        <v/>
      </c>
      <c r="IK444" s="145" t="str">
        <f>IFERROR(IF(AND(IK$272=list!$D$3,'Box Calculation'!IK$279&lt;&gt;"h",$E444&lt;&gt;0),0,IF(AND(IK$273=list!$D$2,$E444&lt;&gt;0,TRUNC(VLOOKUP($E444,'Container Panel'!$B$41:$Z$100,$D444,0)/(VLOOKUP(IK$276,UI!$A$12:$O$51,VLOOKUP(IK$279,$B$276:$C$278,2,0),0)/1000))&gt;0),1,TRUNC(VLOOKUP($E444,'Container Panel'!$B$41:$Z$100,$D444,0)/(VLOOKUP(IK$276,UI!$A$12:$O$51,VLOOKUP(IK$279,$B$276:$C$278,2,0),0)/1000)))),"")</f>
        <v/>
      </c>
      <c r="IL444" s="145" t="str">
        <f>IFERROR(IF(AND(IL$272=list!$D$3,'Box Calculation'!IL$279&lt;&gt;"h",$E444&lt;&gt;0),0,IF(AND(IL$273=list!$D$2,$E444&lt;&gt;0,TRUNC(VLOOKUP($E444,'Container Panel'!$B$41:$Z$100,$D444,0)/(VLOOKUP(IL$276,UI!$A$12:$O$51,VLOOKUP(IL$279,$B$276:$C$278,2,0),0)/1000))&gt;0),1,TRUNC(VLOOKUP($E444,'Container Panel'!$B$41:$Z$100,$D444,0)/(VLOOKUP(IL$276,UI!$A$12:$O$51,VLOOKUP(IL$279,$B$276:$C$278,2,0),0)/1000)))),"")</f>
        <v/>
      </c>
    </row>
    <row r="445" spans="2:246">
      <c r="B445" s="74">
        <v>165</v>
      </c>
      <c r="C445" s="74">
        <f t="shared" si="198"/>
        <v>56</v>
      </c>
      <c r="D445" s="163">
        <f>MOD(B445,3)+'Container Panel'!$Q$38</f>
        <v>16</v>
      </c>
      <c r="E445" s="143">
        <f t="shared" si="199"/>
        <v>0</v>
      </c>
      <c r="F445" s="144" t="s">
        <v>75</v>
      </c>
      <c r="G445" s="145" t="str">
        <f>IFERROR(TRUNC(VLOOKUP($E445,'Container Panel'!$B$41:$Z$100,$D445,0)/(VLOOKUP(G$276,UI!$A$12:$O$51,VLOOKUP(G$277,$B$276:$C$278,2,0),0)/1000)),"")</f>
        <v/>
      </c>
      <c r="H445" s="145" t="str">
        <f>IFERROR(TRUNC(VLOOKUP($E445,'Container Panel'!$B$41:$Z$100,$D445,0)/(VLOOKUP(H$276,UI!$A$12:$O$51,VLOOKUP(H$277,$B$276:$C$278,2,0),0)/1000)),"")</f>
        <v/>
      </c>
      <c r="I445" s="145" t="str">
        <f>IFERROR(TRUNC(VLOOKUP($E445,'Container Panel'!$B$41:$Z$100,$D445,0)/(VLOOKUP(I$276,UI!$A$12:$O$51,VLOOKUP(I$277,$B$276:$C$278,2,0),0)/1000)),"")</f>
        <v/>
      </c>
      <c r="J445" s="145" t="str">
        <f>IFERROR(TRUNC(VLOOKUP($E445,'Container Panel'!$B$41:$Z$100,$D445,0)/(VLOOKUP(J$276,UI!$A$12:$O$51,VLOOKUP(J$277,$B$276:$C$278,2,0),0)/1000)),"")</f>
        <v/>
      </c>
      <c r="K445" s="145" t="str">
        <f>IFERROR(TRUNC(VLOOKUP($E445,'Container Panel'!$B$41:$Z$100,$D445,0)/(VLOOKUP(K$276,UI!$A$12:$O$51,VLOOKUP(K$277,$B$276:$C$278,2,0),0)/1000)),"")</f>
        <v/>
      </c>
      <c r="L445" s="145" t="str">
        <f>IFERROR(TRUNC(VLOOKUP($E445,'Container Panel'!$B$41:$Z$100,$D445,0)/(VLOOKUP(L$276,UI!$A$12:$O$51,VLOOKUP(L$277,$B$276:$C$278,2,0),0)/1000)),"")</f>
        <v/>
      </c>
      <c r="M445" s="145" t="str">
        <f>IFERROR(TRUNC(VLOOKUP($E445,'Container Panel'!$B$41:$Z$100,$D445,0)/(VLOOKUP(M$276,UI!$A$12:$O$51,VLOOKUP(M$277,$B$276:$C$278,2,0),0)/1000)),"")</f>
        <v/>
      </c>
      <c r="N445" s="145" t="str">
        <f>IFERROR(TRUNC(VLOOKUP($E445,'Container Panel'!$B$41:$Z$100,$D445,0)/(VLOOKUP(N$276,UI!$A$12:$O$51,VLOOKUP(N$277,$B$276:$C$278,2,0),0)/1000)),"")</f>
        <v/>
      </c>
      <c r="O445" s="145" t="str">
        <f>IFERROR(TRUNC(VLOOKUP($E445,'Container Panel'!$B$41:$Z$100,$D445,0)/(VLOOKUP(O$276,UI!$A$12:$O$51,VLOOKUP(O$277,$B$276:$C$278,2,0),0)/1000)),"")</f>
        <v/>
      </c>
      <c r="P445" s="145" t="str">
        <f>IFERROR(TRUNC(VLOOKUP($E445,'Container Panel'!$B$41:$Z$100,$D445,0)/(VLOOKUP(P$276,UI!$A$12:$O$51,VLOOKUP(P$277,$B$276:$C$278,2,0),0)/1000)),"")</f>
        <v/>
      </c>
      <c r="Q445" s="145" t="str">
        <f>IFERROR(TRUNC(VLOOKUP($E445,'Container Panel'!$B$41:$Z$100,$D445,0)/(VLOOKUP(Q$276,UI!$A$12:$O$51,VLOOKUP(Q$277,$B$276:$C$278,2,0),0)/1000)),"")</f>
        <v/>
      </c>
      <c r="R445" s="145" t="str">
        <f>IFERROR(TRUNC(VLOOKUP($E445,'Container Panel'!$B$41:$Z$100,$D445,0)/(VLOOKUP(R$276,UI!$A$12:$O$51,VLOOKUP(R$277,$B$276:$C$278,2,0),0)/1000)),"")</f>
        <v/>
      </c>
      <c r="S445" s="145" t="str">
        <f>IFERROR(TRUNC(VLOOKUP($E445,'Container Panel'!$B$41:$Z$100,$D445,0)/(VLOOKUP(S$276,UI!$A$12:$O$51,VLOOKUP(S$277,$B$276:$C$278,2,0),0)/1000)),"")</f>
        <v/>
      </c>
      <c r="T445" s="145" t="str">
        <f>IFERROR(TRUNC(VLOOKUP($E445,'Container Panel'!$B$41:$Z$100,$D445,0)/(VLOOKUP(T$276,UI!$A$12:$O$51,VLOOKUP(T$277,$B$276:$C$278,2,0),0)/1000)),"")</f>
        <v/>
      </c>
      <c r="U445" s="145" t="str">
        <f>IFERROR(TRUNC(VLOOKUP($E445,'Container Panel'!$B$41:$Z$100,$D445,0)/(VLOOKUP(U$276,UI!$A$12:$O$51,VLOOKUP(U$277,$B$276:$C$278,2,0),0)/1000)),"")</f>
        <v/>
      </c>
      <c r="V445" s="145" t="str">
        <f>IFERROR(TRUNC(VLOOKUP($E445,'Container Panel'!$B$41:$Z$100,$D445,0)/(VLOOKUP(V$276,UI!$A$12:$O$51,VLOOKUP(V$277,$B$276:$C$278,2,0),0)/1000)),"")</f>
        <v/>
      </c>
      <c r="W445" s="145" t="str">
        <f>IFERROR(TRUNC(VLOOKUP($E445,'Container Panel'!$B$41:$Z$100,$D445,0)/(VLOOKUP(W$276,UI!$A$12:$O$51,VLOOKUP(W$277,$B$276:$C$278,2,0),0)/1000)),"")</f>
        <v/>
      </c>
      <c r="X445" s="145" t="str">
        <f>IFERROR(TRUNC(VLOOKUP($E445,'Container Panel'!$B$41:$Z$100,$D445,0)/(VLOOKUP(X$276,UI!$A$12:$O$51,VLOOKUP(X$277,$B$276:$C$278,2,0),0)/1000)),"")</f>
        <v/>
      </c>
      <c r="Y445" s="145" t="str">
        <f>IFERROR(TRUNC(VLOOKUP($E445,'Container Panel'!$B$41:$Z$100,$D445,0)/(VLOOKUP(Y$276,UI!$A$12:$O$51,VLOOKUP(Y$277,$B$276:$C$278,2,0),0)/1000)),"")</f>
        <v/>
      </c>
      <c r="Z445" s="145" t="str">
        <f>IFERROR(TRUNC(VLOOKUP($E445,'Container Panel'!$B$41:$Z$100,$D445,0)/(VLOOKUP(Z$276,UI!$A$12:$O$51,VLOOKUP(Z$277,$B$276:$C$278,2,0),0)/1000)),"")</f>
        <v/>
      </c>
      <c r="AA445" s="145" t="str">
        <f>IFERROR(TRUNC(VLOOKUP($E445,'Container Panel'!$B$41:$Z$100,$D445,0)/(VLOOKUP(AA$276,UI!$A$12:$O$51,VLOOKUP(AA$277,$B$276:$C$278,2,0),0)/1000)),"")</f>
        <v/>
      </c>
      <c r="AB445" s="145" t="str">
        <f>IFERROR(TRUNC(VLOOKUP($E445,'Container Panel'!$B$41:$Z$100,$D445,0)/(VLOOKUP(AB$276,UI!$A$12:$O$51,VLOOKUP(AB$277,$B$276:$C$278,2,0),0)/1000)),"")</f>
        <v/>
      </c>
      <c r="AC445" s="145" t="str">
        <f>IFERROR(TRUNC(VLOOKUP($E445,'Container Panel'!$B$41:$Z$100,$D445,0)/(VLOOKUP(AC$276,UI!$A$12:$O$51,VLOOKUP(AC$277,$B$276:$C$278,2,0),0)/1000)),"")</f>
        <v/>
      </c>
      <c r="AD445" s="145" t="str">
        <f>IFERROR(TRUNC(VLOOKUP($E445,'Container Panel'!$B$41:$Z$100,$D445,0)/(VLOOKUP(AD$276,UI!$A$12:$O$51,VLOOKUP(AD$277,$B$276:$C$278,2,0),0)/1000)),"")</f>
        <v/>
      </c>
      <c r="AE445" s="145" t="str">
        <f>IFERROR(TRUNC(VLOOKUP($E445,'Container Panel'!$B$41:$Z$100,$D445,0)/(VLOOKUP(AE$276,UI!$A$12:$O$51,VLOOKUP(AE$277,$B$276:$C$278,2,0),0)/1000)),"")</f>
        <v/>
      </c>
      <c r="AF445" s="145" t="str">
        <f>IFERROR(TRUNC(VLOOKUP($E445,'Container Panel'!$B$41:$Z$100,$D445,0)/(VLOOKUP(AF$276,UI!$A$12:$O$51,VLOOKUP(AF$277,$B$276:$C$278,2,0),0)/1000)),"")</f>
        <v/>
      </c>
      <c r="AG445" s="145" t="str">
        <f>IFERROR(TRUNC(VLOOKUP($E445,'Container Panel'!$B$41:$Z$100,$D445,0)/(VLOOKUP(AG$276,UI!$A$12:$O$51,VLOOKUP(AG$277,$B$276:$C$278,2,0),0)/1000)),"")</f>
        <v/>
      </c>
      <c r="AH445" s="145" t="str">
        <f>IFERROR(TRUNC(VLOOKUP($E445,'Container Panel'!$B$41:$Z$100,$D445,0)/(VLOOKUP(AH$276,UI!$A$12:$O$51,VLOOKUP(AH$277,$B$276:$C$278,2,0),0)/1000)),"")</f>
        <v/>
      </c>
      <c r="AI445" s="145" t="str">
        <f>IFERROR(TRUNC(VLOOKUP($E445,'Container Panel'!$B$41:$Z$100,$D445,0)/(VLOOKUP(AI$276,UI!$A$12:$O$51,VLOOKUP(AI$277,$B$276:$C$278,2,0),0)/1000)),"")</f>
        <v/>
      </c>
      <c r="AJ445" s="145" t="str">
        <f>IFERROR(TRUNC(VLOOKUP($E445,'Container Panel'!$B$41:$Z$100,$D445,0)/(VLOOKUP(AJ$276,UI!$A$12:$O$51,VLOOKUP(AJ$277,$B$276:$C$278,2,0),0)/1000)),"")</f>
        <v/>
      </c>
      <c r="AK445" s="145" t="str">
        <f>IFERROR(TRUNC(VLOOKUP($E445,'Container Panel'!$B$41:$Z$100,$D445,0)/(VLOOKUP(AK$276,UI!$A$12:$O$51,VLOOKUP(AK$277,$B$276:$C$278,2,0),0)/1000)),"")</f>
        <v/>
      </c>
      <c r="AL445" s="145" t="str">
        <f>IFERROR(TRUNC(VLOOKUP($E445,'Container Panel'!$B$41:$Z$100,$D445,0)/(VLOOKUP(AL$276,UI!$A$12:$O$51,VLOOKUP(AL$277,$B$276:$C$278,2,0),0)/1000)),"")</f>
        <v/>
      </c>
      <c r="AM445" s="145" t="str">
        <f>IFERROR(TRUNC(VLOOKUP($E445,'Container Panel'!$B$41:$Z$100,$D445,0)/(VLOOKUP(AM$276,UI!$A$12:$O$51,VLOOKUP(AM$277,$B$276:$C$278,2,0),0)/1000)),"")</f>
        <v/>
      </c>
      <c r="AN445" s="145" t="str">
        <f>IFERROR(TRUNC(VLOOKUP($E445,'Container Panel'!$B$41:$Z$100,$D445,0)/(VLOOKUP(AN$276,UI!$A$12:$O$51,VLOOKUP(AN$277,$B$276:$C$278,2,0),0)/1000)),"")</f>
        <v/>
      </c>
      <c r="AO445" s="145" t="str">
        <f>IFERROR(TRUNC(VLOOKUP($E445,'Container Panel'!$B$41:$Z$100,$D445,0)/(VLOOKUP(AO$276,UI!$A$12:$O$51,VLOOKUP(AO$277,$B$276:$C$278,2,0),0)/1000)),"")</f>
        <v/>
      </c>
      <c r="AP445" s="145" t="str">
        <f>IFERROR(TRUNC(VLOOKUP($E445,'Container Panel'!$B$41:$Z$100,$D445,0)/(VLOOKUP(AP$276,UI!$A$12:$O$51,VLOOKUP(AP$277,$B$276:$C$278,2,0),0)/1000)),"")</f>
        <v/>
      </c>
      <c r="AQ445" s="145" t="str">
        <f>IFERROR(TRUNC(VLOOKUP($E445,'Container Panel'!$B$41:$Z$100,$D445,0)/(VLOOKUP(AQ$276,UI!$A$12:$O$51,VLOOKUP(AQ$277,$B$276:$C$278,2,0),0)/1000)),"")</f>
        <v/>
      </c>
      <c r="AR445" s="145" t="str">
        <f>IFERROR(TRUNC(VLOOKUP($E445,'Container Panel'!$B$41:$Z$100,$D445,0)/(VLOOKUP(AR$276,UI!$A$12:$O$51,VLOOKUP(AR$277,$B$276:$C$278,2,0),0)/1000)),"")</f>
        <v/>
      </c>
      <c r="AS445" s="145" t="str">
        <f>IFERROR(TRUNC(VLOOKUP($E445,'Container Panel'!$B$41:$Z$100,$D445,0)/(VLOOKUP(AS$276,UI!$A$12:$O$51,VLOOKUP(AS$277,$B$276:$C$278,2,0),0)/1000)),"")</f>
        <v/>
      </c>
      <c r="AT445" s="145" t="str">
        <f>IFERROR(TRUNC(VLOOKUP($E445,'Container Panel'!$B$41:$Z$100,$D445,0)/(VLOOKUP(AT$276,UI!$A$12:$O$51,VLOOKUP(AT$277,$B$276:$C$278,2,0),0)/1000)),"")</f>
        <v/>
      </c>
      <c r="AU445" s="145" t="str">
        <f>IFERROR(TRUNC(VLOOKUP($E445,'Container Panel'!$B$41:$Z$100,$D445,0)/(VLOOKUP(AU$276,UI!$A$12:$O$51,VLOOKUP(AU$277,$B$276:$C$278,2,0),0)/1000)),"")</f>
        <v/>
      </c>
      <c r="AV445" s="145" t="str">
        <f>IFERROR(TRUNC(VLOOKUP($E445,'Container Panel'!$B$41:$Z$100,$D445,0)/(VLOOKUP(AV$276,UI!$A$12:$O$51,VLOOKUP(AV$277,$B$276:$C$278,2,0),0)/1000)),"")</f>
        <v/>
      </c>
      <c r="AW445" s="145" t="str">
        <f>IFERROR(TRUNC(VLOOKUP($E445,'Container Panel'!$B$41:$Z$100,$D445,0)/(VLOOKUP(AW$276,UI!$A$12:$O$51,VLOOKUP(AW$277,$B$276:$C$278,2,0),0)/1000)),"")</f>
        <v/>
      </c>
      <c r="AX445" s="145" t="str">
        <f>IFERROR(TRUNC(VLOOKUP($E445,'Container Panel'!$B$41:$Z$100,$D445,0)/(VLOOKUP(AX$276,UI!$A$12:$O$51,VLOOKUP(AX$277,$B$276:$C$278,2,0),0)/1000)),"")</f>
        <v/>
      </c>
      <c r="AY445" s="145" t="str">
        <f>IFERROR(TRUNC(VLOOKUP($E445,'Container Panel'!$B$41:$Z$100,$D445,0)/(VLOOKUP(AY$276,UI!$A$12:$O$51,VLOOKUP(AY$277,$B$276:$C$278,2,0),0)/1000)),"")</f>
        <v/>
      </c>
      <c r="AZ445" s="145" t="str">
        <f>IFERROR(TRUNC(VLOOKUP($E445,'Container Panel'!$B$41:$Z$100,$D445,0)/(VLOOKUP(AZ$276,UI!$A$12:$O$51,VLOOKUP(AZ$277,$B$276:$C$278,2,0),0)/1000)),"")</f>
        <v/>
      </c>
      <c r="BA445" s="145" t="str">
        <f>IFERROR(TRUNC(VLOOKUP($E445,'Container Panel'!$B$41:$Z$100,$D445,0)/(VLOOKUP(BA$276,UI!$A$12:$O$51,VLOOKUP(BA$277,$B$276:$C$278,2,0),0)/1000)),"")</f>
        <v/>
      </c>
      <c r="BB445" s="145" t="str">
        <f>IFERROR(TRUNC(VLOOKUP($E445,'Container Panel'!$B$41:$Z$100,$D445,0)/(VLOOKUP(BB$276,UI!$A$12:$O$51,VLOOKUP(BB$277,$B$276:$C$278,2,0),0)/1000)),"")</f>
        <v/>
      </c>
      <c r="BC445" s="145" t="str">
        <f>IFERROR(TRUNC(VLOOKUP($E445,'Container Panel'!$B$41:$Z$100,$D445,0)/(VLOOKUP(BC$276,UI!$A$12:$O$51,VLOOKUP(BC$277,$B$276:$C$278,2,0),0)/1000)),"")</f>
        <v/>
      </c>
      <c r="BD445" s="145" t="str">
        <f>IFERROR(TRUNC(VLOOKUP($E445,'Container Panel'!$B$41:$Z$100,$D445,0)/(VLOOKUP(BD$276,UI!$A$12:$O$51,VLOOKUP(BD$277,$B$276:$C$278,2,0),0)/1000)),"")</f>
        <v/>
      </c>
      <c r="BE445" s="145" t="str">
        <f>IFERROR(TRUNC(VLOOKUP($E445,'Container Panel'!$B$41:$Z$100,$D445,0)/(VLOOKUP(BE$276,UI!$A$12:$O$51,VLOOKUP(BE$277,$B$276:$C$278,2,0),0)/1000)),"")</f>
        <v/>
      </c>
      <c r="BF445" s="145" t="str">
        <f>IFERROR(TRUNC(VLOOKUP($E445,'Container Panel'!$B$41:$Z$100,$D445,0)/(VLOOKUP(BF$276,UI!$A$12:$O$51,VLOOKUP(BF$277,$B$276:$C$278,2,0),0)/1000)),"")</f>
        <v/>
      </c>
      <c r="BG445" s="145" t="str">
        <f>IFERROR(TRUNC(VLOOKUP($E445,'Container Panel'!$B$41:$Z$100,$D445,0)/(VLOOKUP(BG$276,UI!$A$12:$O$51,VLOOKUP(BG$277,$B$276:$C$278,2,0),0)/1000)),"")</f>
        <v/>
      </c>
      <c r="BH445" s="145" t="str">
        <f>IFERROR(TRUNC(VLOOKUP($E445,'Container Panel'!$B$41:$Z$100,$D445,0)/(VLOOKUP(BH$276,UI!$A$12:$O$51,VLOOKUP(BH$277,$B$276:$C$278,2,0),0)/1000)),"")</f>
        <v/>
      </c>
      <c r="BI445" s="145" t="str">
        <f>IFERROR(TRUNC(VLOOKUP($E445,'Container Panel'!$B$41:$Z$100,$D445,0)/(VLOOKUP(BI$276,UI!$A$12:$O$51,VLOOKUP(BI$277,$B$276:$C$278,2,0),0)/1000)),"")</f>
        <v/>
      </c>
      <c r="BJ445" s="145" t="str">
        <f>IFERROR(TRUNC(VLOOKUP($E445,'Container Panel'!$B$41:$Z$100,$D445,0)/(VLOOKUP(BJ$276,UI!$A$12:$O$51,VLOOKUP(BJ$277,$B$276:$C$278,2,0),0)/1000)),"")</f>
        <v/>
      </c>
      <c r="BK445" s="145" t="str">
        <f>IFERROR(TRUNC(VLOOKUP($E445,'Container Panel'!$B$41:$Z$100,$D445,0)/(VLOOKUP(BK$276,UI!$A$12:$O$51,VLOOKUP(BK$277,$B$276:$C$278,2,0),0)/1000)),"")</f>
        <v/>
      </c>
      <c r="BL445" s="145" t="str">
        <f>IFERROR(TRUNC(VLOOKUP($E445,'Container Panel'!$B$41:$Z$100,$D445,0)/(VLOOKUP(BL$276,UI!$A$12:$O$51,VLOOKUP(BL$277,$B$276:$C$278,2,0),0)/1000)),"")</f>
        <v/>
      </c>
      <c r="BM445" s="145" t="str">
        <f>IFERROR(TRUNC(VLOOKUP($E445,'Container Panel'!$B$41:$Z$100,$D445,0)/(VLOOKUP(BM$276,UI!$A$12:$O$51,VLOOKUP(BM$277,$B$276:$C$278,2,0),0)/1000)),"")</f>
        <v/>
      </c>
      <c r="BN445" s="145" t="str">
        <f>IFERROR(TRUNC(VLOOKUP($E445,'Container Panel'!$B$41:$Z$100,$D445,0)/(VLOOKUP(BN$276,UI!$A$12:$O$51,VLOOKUP(BN$277,$B$276:$C$278,2,0),0)/1000)),"")</f>
        <v/>
      </c>
      <c r="BO445" s="145" t="str">
        <f>IFERROR(TRUNC(VLOOKUP($E445,'Container Panel'!$B$41:$Z$100,$D445,0)/(VLOOKUP(BO$276,UI!$A$12:$O$51,VLOOKUP(BO$277,$B$276:$C$278,2,0),0)/1000)),"")</f>
        <v/>
      </c>
      <c r="BP445" s="145" t="str">
        <f>IFERROR(TRUNC(VLOOKUP($E445,'Container Panel'!$B$41:$Z$100,$D445,0)/(VLOOKUP(BP$276,UI!$A$12:$O$51,VLOOKUP(BP$277,$B$276:$C$278,2,0),0)/1000)),"")</f>
        <v/>
      </c>
      <c r="BQ445" s="145" t="str">
        <f>IFERROR(TRUNC(VLOOKUP($E445,'Container Panel'!$B$41:$Z$100,$D445,0)/(VLOOKUP(BQ$276,UI!$A$12:$O$51,VLOOKUP(BQ$277,$B$276:$C$278,2,0),0)/1000)),"")</f>
        <v/>
      </c>
      <c r="BR445" s="145" t="str">
        <f>IFERROR(TRUNC(VLOOKUP($E445,'Container Panel'!$B$41:$Z$100,$D445,0)/(VLOOKUP(BR$276,UI!$A$12:$O$51,VLOOKUP(BR$277,$B$276:$C$278,2,0),0)/1000)),"")</f>
        <v/>
      </c>
      <c r="BS445" s="145" t="str">
        <f>IFERROR(TRUNC(VLOOKUP($E445,'Container Panel'!$B$41:$Z$100,$D445,0)/(VLOOKUP(BS$276,UI!$A$12:$O$51,VLOOKUP(BS$277,$B$276:$C$278,2,0),0)/1000)),"")</f>
        <v/>
      </c>
      <c r="BT445" s="145" t="str">
        <f>IFERROR(TRUNC(VLOOKUP($E445,'Container Panel'!$B$41:$Z$100,$D445,0)/(VLOOKUP(BT$276,UI!$A$12:$O$51,VLOOKUP(BT$277,$B$276:$C$278,2,0),0)/1000)),"")</f>
        <v/>
      </c>
      <c r="BU445" s="145" t="str">
        <f>IFERROR(TRUNC(VLOOKUP($E445,'Container Panel'!$B$41:$Z$100,$D445,0)/(VLOOKUP(BU$276,UI!$A$12:$O$51,VLOOKUP(BU$277,$B$276:$C$278,2,0),0)/1000)),"")</f>
        <v/>
      </c>
      <c r="BV445" s="145" t="str">
        <f>IFERROR(TRUNC(VLOOKUP($E445,'Container Panel'!$B$41:$Z$100,$D445,0)/(VLOOKUP(BV$276,UI!$A$12:$O$51,VLOOKUP(BV$277,$B$276:$C$278,2,0),0)/1000)),"")</f>
        <v/>
      </c>
      <c r="BW445" s="145" t="str">
        <f>IFERROR(TRUNC(VLOOKUP($E445,'Container Panel'!$B$41:$Z$100,$D445,0)/(VLOOKUP(BW$276,UI!$A$12:$O$51,VLOOKUP(BW$277,$B$276:$C$278,2,0),0)/1000)),"")</f>
        <v/>
      </c>
      <c r="BX445" s="145" t="str">
        <f>IFERROR(TRUNC(VLOOKUP($E445,'Container Panel'!$B$41:$Z$100,$D445,0)/(VLOOKUP(BX$276,UI!$A$12:$O$51,VLOOKUP(BX$277,$B$276:$C$278,2,0),0)/1000)),"")</f>
        <v/>
      </c>
      <c r="BY445" s="145" t="str">
        <f>IFERROR(TRUNC(VLOOKUP($E445,'Container Panel'!$B$41:$Z$100,$D445,0)/(VLOOKUP(BY$276,UI!$A$12:$O$51,VLOOKUP(BY$277,$B$276:$C$278,2,0),0)/1000)),"")</f>
        <v/>
      </c>
      <c r="BZ445" s="145" t="str">
        <f>IFERROR(TRUNC(VLOOKUP($E445,'Container Panel'!$B$41:$Z$100,$D445,0)/(VLOOKUP(BZ$276,UI!$A$12:$O$51,VLOOKUP(BZ$277,$B$276:$C$278,2,0),0)/1000)),"")</f>
        <v/>
      </c>
      <c r="CA445" s="145" t="str">
        <f>IFERROR(TRUNC(VLOOKUP($E445,'Container Panel'!$B$41:$Z$100,$D445,0)/(VLOOKUP(CA$276,UI!$A$12:$O$51,VLOOKUP(CA$277,$B$276:$C$278,2,0),0)/1000)),"")</f>
        <v/>
      </c>
      <c r="CB445" s="145" t="str">
        <f>IFERROR(TRUNC(VLOOKUP($E445,'Container Panel'!$B$41:$Z$100,$D445,0)/(VLOOKUP(CB$276,UI!$A$12:$O$51,VLOOKUP(CB$277,$B$276:$C$278,2,0),0)/1000)),"")</f>
        <v/>
      </c>
      <c r="CC445" s="145" t="str">
        <f>IFERROR(TRUNC(VLOOKUP($E445,'Container Panel'!$B$41:$Z$100,$D445,0)/(VLOOKUP(CC$276,UI!$A$12:$O$51,VLOOKUP(CC$277,$B$276:$C$278,2,0),0)/1000)),"")</f>
        <v/>
      </c>
      <c r="CD445" s="145" t="str">
        <f>IFERROR(TRUNC(VLOOKUP($E445,'Container Panel'!$B$41:$Z$100,$D445,0)/(VLOOKUP(CD$276,UI!$A$12:$O$51,VLOOKUP(CD$277,$B$276:$C$278,2,0),0)/1000)),"")</f>
        <v/>
      </c>
      <c r="CE445" s="145" t="str">
        <f>IFERROR(TRUNC(VLOOKUP($E445,'Container Panel'!$B$41:$Z$100,$D445,0)/(VLOOKUP(CE$276,UI!$A$12:$O$51,VLOOKUP(CE$277,$B$276:$C$278,2,0),0)/1000)),"")</f>
        <v/>
      </c>
      <c r="CF445" s="145" t="str">
        <f>IFERROR(TRUNC(VLOOKUP($E445,'Container Panel'!$B$41:$Z$100,$D445,0)/(VLOOKUP(CF$276,UI!$A$12:$O$51,VLOOKUP(CF$277,$B$276:$C$278,2,0),0)/1000)),"")</f>
        <v/>
      </c>
      <c r="CG445" s="145" t="str">
        <f>IFERROR(TRUNC(VLOOKUP($E445,'Container Panel'!$B$41:$Z$100,$D445,0)/(VLOOKUP(CG$276,UI!$A$12:$O$51,VLOOKUP(CG$277,$B$276:$C$278,2,0),0)/1000)),"")</f>
        <v/>
      </c>
      <c r="CH445" s="145" t="str">
        <f>IFERROR(TRUNC(VLOOKUP($E445,'Container Panel'!$B$41:$Z$100,$D445,0)/(VLOOKUP(CH$276,UI!$A$12:$O$51,VLOOKUP(CH$277,$B$276:$C$278,2,0),0)/1000)),"")</f>
        <v/>
      </c>
      <c r="CI445" s="145" t="str">
        <f>IFERROR(TRUNC(VLOOKUP($E445,'Container Panel'!$B$41:$Z$100,$D445,0)/(VLOOKUP(CI$276,UI!$A$12:$O$51,VLOOKUP(CI$277,$B$276:$C$278,2,0),0)/1000)),"")</f>
        <v/>
      </c>
      <c r="CJ445" s="145" t="str">
        <f>IFERROR(TRUNC(VLOOKUP($E445,'Container Panel'!$B$41:$Z$100,$D445,0)/(VLOOKUP(CJ$276,UI!$A$12:$O$51,VLOOKUP(CJ$277,$B$276:$C$278,2,0),0)/1000)),"")</f>
        <v/>
      </c>
      <c r="CK445" s="145" t="str">
        <f>IFERROR(TRUNC(VLOOKUP($E445,'Container Panel'!$B$41:$Z$100,$D445,0)/(VLOOKUP(CK$276,UI!$A$12:$O$51,VLOOKUP(CK$277,$B$276:$C$278,2,0),0)/1000)),"")</f>
        <v/>
      </c>
      <c r="CL445" s="145" t="str">
        <f>IFERROR(TRUNC(VLOOKUP($E445,'Container Panel'!$B$41:$Z$100,$D445,0)/(VLOOKUP(CL$276,UI!$A$12:$O$51,VLOOKUP(CL$277,$B$276:$C$278,2,0),0)/1000)),"")</f>
        <v/>
      </c>
      <c r="CM445" s="145" t="str">
        <f>IFERROR(TRUNC(VLOOKUP($E445,'Container Panel'!$B$41:$Z$100,$D445,0)/(VLOOKUP(CM$276,UI!$A$12:$O$51,VLOOKUP(CM$277,$B$276:$C$278,2,0),0)/1000)),"")</f>
        <v/>
      </c>
      <c r="CN445" s="145" t="str">
        <f>IFERROR(TRUNC(VLOOKUP($E445,'Container Panel'!$B$41:$Z$100,$D445,0)/(VLOOKUP(CN$276,UI!$A$12:$O$51,VLOOKUP(CN$277,$B$276:$C$278,2,0),0)/1000)),"")</f>
        <v/>
      </c>
      <c r="CO445" s="145" t="str">
        <f>IFERROR(TRUNC(VLOOKUP($E445,'Container Panel'!$B$41:$Z$100,$D445,0)/(VLOOKUP(CO$276,UI!$A$12:$O$51,VLOOKUP(CO$277,$B$276:$C$278,2,0),0)/1000)),"")</f>
        <v/>
      </c>
      <c r="CP445" s="145" t="str">
        <f>IFERROR(TRUNC(VLOOKUP($E445,'Container Panel'!$B$41:$Z$100,$D445,0)/(VLOOKUP(CP$276,UI!$A$12:$O$51,VLOOKUP(CP$277,$B$276:$C$278,2,0),0)/1000)),"")</f>
        <v/>
      </c>
      <c r="CQ445" s="145" t="str">
        <f>IFERROR(TRUNC(VLOOKUP($E445,'Container Panel'!$B$41:$Z$100,$D445,0)/(VLOOKUP(CQ$276,UI!$A$12:$O$51,VLOOKUP(CQ$277,$B$276:$C$278,2,0),0)/1000)),"")</f>
        <v/>
      </c>
      <c r="CR445" s="145" t="str">
        <f>IFERROR(TRUNC(VLOOKUP($E445,'Container Panel'!$B$41:$Z$100,$D445,0)/(VLOOKUP(CR$276,UI!$A$12:$O$51,VLOOKUP(CR$277,$B$276:$C$278,2,0),0)/1000)),"")</f>
        <v/>
      </c>
      <c r="CS445" s="145" t="str">
        <f>IFERROR(TRUNC(VLOOKUP($E445,'Container Panel'!$B$41:$Z$100,$D445,0)/(VLOOKUP(CS$276,UI!$A$12:$O$51,VLOOKUP(CS$277,$B$276:$C$278,2,0),0)/1000)),"")</f>
        <v/>
      </c>
      <c r="CT445" s="145" t="str">
        <f>IFERROR(TRUNC(VLOOKUP($E445,'Container Panel'!$B$41:$Z$100,$D445,0)/(VLOOKUP(CT$276,UI!$A$12:$O$51,VLOOKUP(CT$277,$B$276:$C$278,2,0),0)/1000)),"")</f>
        <v/>
      </c>
      <c r="CU445" s="145" t="str">
        <f>IFERROR(TRUNC(VLOOKUP($E445,'Container Panel'!$B$41:$Z$100,$D445,0)/(VLOOKUP(CU$276,UI!$A$12:$O$51,VLOOKUP(CU$277,$B$276:$C$278,2,0),0)/1000)),"")</f>
        <v/>
      </c>
      <c r="CV445" s="145" t="str">
        <f>IFERROR(TRUNC(VLOOKUP($E445,'Container Panel'!$B$41:$Z$100,$D445,0)/(VLOOKUP(CV$276,UI!$A$12:$O$51,VLOOKUP(CV$277,$B$276:$C$278,2,0),0)/1000)),"")</f>
        <v/>
      </c>
      <c r="CW445" s="145" t="str">
        <f>IFERROR(TRUNC(VLOOKUP($E445,'Container Panel'!$B$41:$Z$100,$D445,0)/(VLOOKUP(CW$276,UI!$A$12:$O$51,VLOOKUP(CW$277,$B$276:$C$278,2,0),0)/1000)),"")</f>
        <v/>
      </c>
      <c r="CX445" s="145" t="str">
        <f>IFERROR(TRUNC(VLOOKUP($E445,'Container Panel'!$B$41:$Z$100,$D445,0)/(VLOOKUP(CX$276,UI!$A$12:$O$51,VLOOKUP(CX$277,$B$276:$C$278,2,0),0)/1000)),"")</f>
        <v/>
      </c>
      <c r="CY445" s="145" t="str">
        <f>IFERROR(TRUNC(VLOOKUP($E445,'Container Panel'!$B$41:$Z$100,$D445,0)/(VLOOKUP(CY$276,UI!$A$12:$O$51,VLOOKUP(CY$277,$B$276:$C$278,2,0),0)/1000)),"")</f>
        <v/>
      </c>
      <c r="CZ445" s="145" t="str">
        <f>IFERROR(TRUNC(VLOOKUP($E445,'Container Panel'!$B$41:$Z$100,$D445,0)/(VLOOKUP(CZ$276,UI!$A$12:$O$51,VLOOKUP(CZ$277,$B$276:$C$278,2,0),0)/1000)),"")</f>
        <v/>
      </c>
      <c r="DA445" s="145" t="str">
        <f>IFERROR(TRUNC(VLOOKUP($E445,'Container Panel'!$B$41:$Z$100,$D445,0)/(VLOOKUP(DA$276,UI!$A$12:$O$51,VLOOKUP(DA$277,$B$276:$C$278,2,0),0)/1000)),"")</f>
        <v/>
      </c>
      <c r="DB445" s="145" t="str">
        <f>IFERROR(TRUNC(VLOOKUP($E445,'Container Panel'!$B$41:$Z$100,$D445,0)/(VLOOKUP(DB$276,UI!$A$12:$O$51,VLOOKUP(DB$277,$B$276:$C$278,2,0),0)/1000)),"")</f>
        <v/>
      </c>
      <c r="DC445" s="145" t="str">
        <f>IFERROR(TRUNC(VLOOKUP($E445,'Container Panel'!$B$41:$Z$100,$D445,0)/(VLOOKUP(DC$276,UI!$A$12:$O$51,VLOOKUP(DC$277,$B$276:$C$278,2,0),0)/1000)),"")</f>
        <v/>
      </c>
      <c r="DD445" s="145" t="str">
        <f>IFERROR(TRUNC(VLOOKUP($E445,'Container Panel'!$B$41:$Z$100,$D445,0)/(VLOOKUP(DD$276,UI!$A$12:$O$51,VLOOKUP(DD$277,$B$276:$C$278,2,0),0)/1000)),"")</f>
        <v/>
      </c>
      <c r="DE445" s="145" t="str">
        <f>IFERROR(TRUNC(VLOOKUP($E445,'Container Panel'!$B$41:$Z$100,$D445,0)/(VLOOKUP(DE$276,UI!$A$12:$O$51,VLOOKUP(DE$277,$B$276:$C$278,2,0),0)/1000)),"")</f>
        <v/>
      </c>
      <c r="DF445" s="145" t="str">
        <f>IFERROR(TRUNC(VLOOKUP($E445,'Container Panel'!$B$41:$Z$100,$D445,0)/(VLOOKUP(DF$276,UI!$A$12:$O$51,VLOOKUP(DF$277,$B$276:$C$278,2,0),0)/1000)),"")</f>
        <v/>
      </c>
      <c r="DG445" s="145" t="str">
        <f>IFERROR(TRUNC(VLOOKUP($E445,'Container Panel'!$B$41:$Z$100,$D445,0)/(VLOOKUP(DG$276,UI!$A$12:$O$51,VLOOKUP(DG$277,$B$276:$C$278,2,0),0)/1000)),"")</f>
        <v/>
      </c>
      <c r="DH445" s="145" t="str">
        <f>IFERROR(TRUNC(VLOOKUP($E445,'Container Panel'!$B$41:$Z$100,$D445,0)/(VLOOKUP(DH$276,UI!$A$12:$O$51,VLOOKUP(DH$277,$B$276:$C$278,2,0),0)/1000)),"")</f>
        <v/>
      </c>
      <c r="DI445" s="145" t="str">
        <f>IFERROR(TRUNC(VLOOKUP($E445,'Container Panel'!$B$41:$Z$100,$D445,0)/(VLOOKUP(DI$276,UI!$A$12:$O$51,VLOOKUP(DI$277,$B$276:$C$278,2,0),0)/1000)),"")</f>
        <v/>
      </c>
      <c r="DJ445" s="145" t="str">
        <f>IFERROR(TRUNC(VLOOKUP($E445,'Container Panel'!$B$41:$Z$100,$D445,0)/(VLOOKUP(DJ$276,UI!$A$12:$O$51,VLOOKUP(DJ$277,$B$276:$C$278,2,0),0)/1000)),"")</f>
        <v/>
      </c>
      <c r="DK445" s="145" t="str">
        <f>IFERROR(TRUNC(VLOOKUP($E445,'Container Panel'!$B$41:$Z$100,$D445,0)/(VLOOKUP(DK$276,UI!$A$12:$O$51,VLOOKUP(DK$277,$B$276:$C$278,2,0),0)/1000)),"")</f>
        <v/>
      </c>
      <c r="DL445" s="145" t="str">
        <f>IFERROR(TRUNC(VLOOKUP($E445,'Container Panel'!$B$41:$Z$100,$D445,0)/(VLOOKUP(DL$276,UI!$A$12:$O$51,VLOOKUP(DL$277,$B$276:$C$278,2,0),0)/1000)),"")</f>
        <v/>
      </c>
      <c r="DM445" s="145" t="str">
        <f>IFERROR(TRUNC(VLOOKUP($E445,'Container Panel'!$B$41:$Z$100,$D445,0)/(VLOOKUP(DM$276,UI!$A$12:$O$51,VLOOKUP(DM$277,$B$276:$C$278,2,0),0)/1000)),"")</f>
        <v/>
      </c>
      <c r="DN445" s="145" t="str">
        <f>IFERROR(TRUNC(VLOOKUP($E445,'Container Panel'!$B$41:$Z$100,$D445,0)/(VLOOKUP(DN$276,UI!$A$12:$O$51,VLOOKUP(DN$277,$B$276:$C$278,2,0),0)/1000)),"")</f>
        <v/>
      </c>
      <c r="DO445" s="145" t="str">
        <f>IFERROR(TRUNC(VLOOKUP($E445,'Container Panel'!$B$41:$Z$100,$D445,0)/(VLOOKUP(DO$276,UI!$A$12:$O$51,VLOOKUP(DO$277,$B$276:$C$278,2,0),0)/1000)),"")</f>
        <v/>
      </c>
      <c r="DP445" s="145" t="str">
        <f>IFERROR(TRUNC(VLOOKUP($E445,'Container Panel'!$B$41:$Z$100,$D445,0)/(VLOOKUP(DP$276,UI!$A$12:$O$51,VLOOKUP(DP$277,$B$276:$C$278,2,0),0)/1000)),"")</f>
        <v/>
      </c>
      <c r="DQ445" s="145" t="str">
        <f>IFERROR(TRUNC(VLOOKUP($E445,'Container Panel'!$B$41:$Z$100,$D445,0)/(VLOOKUP(DQ$276,UI!$A$12:$O$51,VLOOKUP(DQ$277,$B$276:$C$278,2,0),0)/1000)),"")</f>
        <v/>
      </c>
      <c r="DR445" s="145" t="str">
        <f>IFERROR(TRUNC(VLOOKUP($E445,'Container Panel'!$B$41:$Z$100,$D445,0)/(VLOOKUP(DR$276,UI!$A$12:$O$51,VLOOKUP(DR$277,$B$276:$C$278,2,0),0)/1000)),"")</f>
        <v/>
      </c>
      <c r="DS445" s="145" t="str">
        <f>IFERROR(TRUNC(VLOOKUP($E445,'Container Panel'!$B$41:$Z$100,$D445,0)/(VLOOKUP(DS$276,UI!$A$12:$O$51,VLOOKUP(DS$277,$B$276:$C$278,2,0),0)/1000)),"")</f>
        <v/>
      </c>
      <c r="DT445" s="145" t="str">
        <f>IFERROR(TRUNC(VLOOKUP($E445,'Container Panel'!$B$41:$Z$100,$D445,0)/(VLOOKUP(DT$276,UI!$A$12:$O$51,VLOOKUP(DT$277,$B$276:$C$278,2,0),0)/1000)),"")</f>
        <v/>
      </c>
      <c r="DU445" s="145" t="str">
        <f>IFERROR(TRUNC(VLOOKUP($E445,'Container Panel'!$B$41:$Z$100,$D445,0)/(VLOOKUP(DU$276,UI!$A$12:$O$51,VLOOKUP(DU$277,$B$276:$C$278,2,0),0)/1000)),"")</f>
        <v/>
      </c>
      <c r="DV445" s="145" t="str">
        <f>IFERROR(TRUNC(VLOOKUP($E445,'Container Panel'!$B$41:$Z$100,$D445,0)/(VLOOKUP(DV$276,UI!$A$12:$O$51,VLOOKUP(DV$277,$B$276:$C$278,2,0),0)/1000)),"")</f>
        <v/>
      </c>
      <c r="DW445" s="145" t="str">
        <f>IFERROR(TRUNC(VLOOKUP($E445,'Container Panel'!$B$41:$Z$100,$D445,0)/(VLOOKUP(DW$276,UI!$A$12:$O$51,VLOOKUP(DW$277,$B$276:$C$278,2,0),0)/1000)),"")</f>
        <v/>
      </c>
      <c r="DX445" s="145" t="str">
        <f>IFERROR(TRUNC(VLOOKUP($E445,'Container Panel'!$B$41:$Z$100,$D445,0)/(VLOOKUP(DX$276,UI!$A$12:$O$51,VLOOKUP(DX$277,$B$276:$C$278,2,0),0)/1000)),"")</f>
        <v/>
      </c>
      <c r="DY445" s="145" t="str">
        <f>IFERROR(TRUNC(VLOOKUP($E445,'Container Panel'!$B$41:$Z$100,$D445,0)/(VLOOKUP(DY$276,UI!$A$12:$O$51,VLOOKUP(DY$277,$B$276:$C$278,2,0),0)/1000)),"")</f>
        <v/>
      </c>
      <c r="DZ445" s="145" t="str">
        <f>IFERROR(TRUNC(VLOOKUP($E445,'Container Panel'!$B$41:$Z$100,$D445,0)/(VLOOKUP(DZ$276,UI!$A$12:$O$51,VLOOKUP(DZ$277,$B$276:$C$278,2,0),0)/1000)),"")</f>
        <v/>
      </c>
      <c r="EA445" s="145" t="str">
        <f>IFERROR(TRUNC(VLOOKUP($E445,'Container Panel'!$B$41:$Z$100,$D445,0)/(VLOOKUP(EA$276,UI!$A$12:$O$51,VLOOKUP(EA$277,$B$276:$C$278,2,0),0)/1000)),"")</f>
        <v/>
      </c>
      <c r="EB445" s="145" t="str">
        <f>IFERROR(TRUNC(VLOOKUP($E445,'Container Panel'!$B$41:$Z$100,$D445,0)/(VLOOKUP(EB$276,UI!$A$12:$O$51,VLOOKUP(EB$277,$B$276:$C$278,2,0),0)/1000)),"")</f>
        <v/>
      </c>
      <c r="EC445" s="145" t="str">
        <f>IFERROR(TRUNC(VLOOKUP($E445,'Container Panel'!$B$41:$Z$100,$D445,0)/(VLOOKUP(EC$276,UI!$A$12:$O$51,VLOOKUP(EC$277,$B$276:$C$278,2,0),0)/1000)),"")</f>
        <v/>
      </c>
      <c r="ED445" s="145" t="str">
        <f>IFERROR(TRUNC(VLOOKUP($E445,'Container Panel'!$B$41:$Z$100,$D445,0)/(VLOOKUP(ED$276,UI!$A$12:$O$51,VLOOKUP(ED$277,$B$276:$C$278,2,0),0)/1000)),"")</f>
        <v/>
      </c>
      <c r="EE445" s="145" t="str">
        <f>IFERROR(TRUNC(VLOOKUP($E445,'Container Panel'!$B$41:$Z$100,$D445,0)/(VLOOKUP(EE$276,UI!$A$12:$O$51,VLOOKUP(EE$277,$B$276:$C$278,2,0),0)/1000)),"")</f>
        <v/>
      </c>
      <c r="EF445" s="145" t="str">
        <f>IFERROR(TRUNC(VLOOKUP($E445,'Container Panel'!$B$41:$Z$100,$D445,0)/(VLOOKUP(EF$276,UI!$A$12:$O$51,VLOOKUP(EF$277,$B$276:$C$278,2,0),0)/1000)),"")</f>
        <v/>
      </c>
      <c r="EG445" s="145" t="str">
        <f>IFERROR(TRUNC(VLOOKUP($E445,'Container Panel'!$B$41:$Z$100,$D445,0)/(VLOOKUP(EG$276,UI!$A$12:$O$51,VLOOKUP(EG$277,$B$276:$C$278,2,0),0)/1000)),"")</f>
        <v/>
      </c>
      <c r="EH445" s="145" t="str">
        <f>IFERROR(TRUNC(VLOOKUP($E445,'Container Panel'!$B$41:$Z$100,$D445,0)/(VLOOKUP(EH$276,UI!$A$12:$O$51,VLOOKUP(EH$277,$B$276:$C$278,2,0),0)/1000)),"")</f>
        <v/>
      </c>
      <c r="EI445" s="145" t="str">
        <f>IFERROR(TRUNC(VLOOKUP($E445,'Container Panel'!$B$41:$Z$100,$D445,0)/(VLOOKUP(EI$276,UI!$A$12:$O$51,VLOOKUP(EI$277,$B$276:$C$278,2,0),0)/1000)),"")</f>
        <v/>
      </c>
      <c r="EJ445" s="145" t="str">
        <f>IFERROR(TRUNC(VLOOKUP($E445,'Container Panel'!$B$41:$Z$100,$D445,0)/(VLOOKUP(EJ$276,UI!$A$12:$O$51,VLOOKUP(EJ$277,$B$276:$C$278,2,0),0)/1000)),"")</f>
        <v/>
      </c>
      <c r="EK445" s="145" t="str">
        <f>IFERROR(TRUNC(VLOOKUP($E445,'Container Panel'!$B$41:$Z$100,$D445,0)/(VLOOKUP(EK$276,UI!$A$12:$O$51,VLOOKUP(EK$277,$B$276:$C$278,2,0),0)/1000)),"")</f>
        <v/>
      </c>
      <c r="EL445" s="145" t="str">
        <f>IFERROR(TRUNC(VLOOKUP($E445,'Container Panel'!$B$41:$Z$100,$D445,0)/(VLOOKUP(EL$276,UI!$A$12:$O$51,VLOOKUP(EL$277,$B$276:$C$278,2,0),0)/1000)),"")</f>
        <v/>
      </c>
      <c r="EM445" s="145" t="str">
        <f>IFERROR(TRUNC(VLOOKUP($E445,'Container Panel'!$B$41:$Z$100,$D445,0)/(VLOOKUP(EM$276,UI!$A$12:$O$51,VLOOKUP(EM$277,$B$276:$C$278,2,0),0)/1000)),"")</f>
        <v/>
      </c>
      <c r="EN445" s="145" t="str">
        <f>IFERROR(TRUNC(VLOOKUP($E445,'Container Panel'!$B$41:$Z$100,$D445,0)/(VLOOKUP(EN$276,UI!$A$12:$O$51,VLOOKUP(EN$277,$B$276:$C$278,2,0),0)/1000)),"")</f>
        <v/>
      </c>
      <c r="EO445" s="145" t="str">
        <f>IFERROR(TRUNC(VLOOKUP($E445,'Container Panel'!$B$41:$Z$100,$D445,0)/(VLOOKUP(EO$276,UI!$A$12:$O$51,VLOOKUP(EO$277,$B$276:$C$278,2,0),0)/1000)),"")</f>
        <v/>
      </c>
      <c r="EP445" s="145" t="str">
        <f>IFERROR(TRUNC(VLOOKUP($E445,'Container Panel'!$B$41:$Z$100,$D445,0)/(VLOOKUP(EP$276,UI!$A$12:$O$51,VLOOKUP(EP$277,$B$276:$C$278,2,0),0)/1000)),"")</f>
        <v/>
      </c>
      <c r="EQ445" s="145" t="str">
        <f>IFERROR(TRUNC(VLOOKUP($E445,'Container Panel'!$B$41:$Z$100,$D445,0)/(VLOOKUP(EQ$276,UI!$A$12:$O$51,VLOOKUP(EQ$277,$B$276:$C$278,2,0),0)/1000)),"")</f>
        <v/>
      </c>
      <c r="ER445" s="145" t="str">
        <f>IFERROR(TRUNC(VLOOKUP($E445,'Container Panel'!$B$41:$Z$100,$D445,0)/(VLOOKUP(ER$276,UI!$A$12:$O$51,VLOOKUP(ER$277,$B$276:$C$278,2,0),0)/1000)),"")</f>
        <v/>
      </c>
      <c r="ES445" s="145" t="str">
        <f>IFERROR(TRUNC(VLOOKUP($E445,'Container Panel'!$B$41:$Z$100,$D445,0)/(VLOOKUP(ES$276,UI!$A$12:$O$51,VLOOKUP(ES$277,$B$276:$C$278,2,0),0)/1000)),"")</f>
        <v/>
      </c>
      <c r="ET445" s="145" t="str">
        <f>IFERROR(TRUNC(VLOOKUP($E445,'Container Panel'!$B$41:$Z$100,$D445,0)/(VLOOKUP(ET$276,UI!$A$12:$O$51,VLOOKUP(ET$277,$B$276:$C$278,2,0),0)/1000)),"")</f>
        <v/>
      </c>
      <c r="EU445" s="145" t="str">
        <f>IFERROR(TRUNC(VLOOKUP($E445,'Container Panel'!$B$41:$Z$100,$D445,0)/(VLOOKUP(EU$276,UI!$A$12:$O$51,VLOOKUP(EU$277,$B$276:$C$278,2,0),0)/1000)),"")</f>
        <v/>
      </c>
      <c r="EV445" s="145" t="str">
        <f>IFERROR(TRUNC(VLOOKUP($E445,'Container Panel'!$B$41:$Z$100,$D445,0)/(VLOOKUP(EV$276,UI!$A$12:$O$51,VLOOKUP(EV$277,$B$276:$C$278,2,0),0)/1000)),"")</f>
        <v/>
      </c>
      <c r="EW445" s="145" t="str">
        <f>IFERROR(TRUNC(VLOOKUP($E445,'Container Panel'!$B$41:$Z$100,$D445,0)/(VLOOKUP(EW$276,UI!$A$12:$O$51,VLOOKUP(EW$277,$B$276:$C$278,2,0),0)/1000)),"")</f>
        <v/>
      </c>
      <c r="EX445" s="145" t="str">
        <f>IFERROR(TRUNC(VLOOKUP($E445,'Container Panel'!$B$41:$Z$100,$D445,0)/(VLOOKUP(EX$276,UI!$A$12:$O$51,VLOOKUP(EX$277,$B$276:$C$278,2,0),0)/1000)),"")</f>
        <v/>
      </c>
      <c r="EY445" s="145" t="str">
        <f>IFERROR(TRUNC(VLOOKUP($E445,'Container Panel'!$B$41:$Z$100,$D445,0)/(VLOOKUP(EY$276,UI!$A$12:$O$51,VLOOKUP(EY$277,$B$276:$C$278,2,0),0)/1000)),"")</f>
        <v/>
      </c>
      <c r="EZ445" s="145" t="str">
        <f>IFERROR(TRUNC(VLOOKUP($E445,'Container Panel'!$B$41:$Z$100,$D445,0)/(VLOOKUP(EZ$276,UI!$A$12:$O$51,VLOOKUP(EZ$277,$B$276:$C$278,2,0),0)/1000)),"")</f>
        <v/>
      </c>
      <c r="FA445" s="145" t="str">
        <f>IFERROR(TRUNC(VLOOKUP($E445,'Container Panel'!$B$41:$Z$100,$D445,0)/(VLOOKUP(FA$276,UI!$A$12:$O$51,VLOOKUP(FA$277,$B$276:$C$278,2,0),0)/1000)),"")</f>
        <v/>
      </c>
      <c r="FB445" s="145" t="str">
        <f>IFERROR(TRUNC(VLOOKUP($E445,'Container Panel'!$B$41:$Z$100,$D445,0)/(VLOOKUP(FB$276,UI!$A$12:$O$51,VLOOKUP(FB$277,$B$276:$C$278,2,0),0)/1000)),"")</f>
        <v/>
      </c>
      <c r="FC445" s="145" t="str">
        <f>IFERROR(TRUNC(VLOOKUP($E445,'Container Panel'!$B$41:$Z$100,$D445,0)/(VLOOKUP(FC$276,UI!$A$12:$O$51,VLOOKUP(FC$277,$B$276:$C$278,2,0),0)/1000)),"")</f>
        <v/>
      </c>
      <c r="FD445" s="145" t="str">
        <f>IFERROR(TRUNC(VLOOKUP($E445,'Container Panel'!$B$41:$Z$100,$D445,0)/(VLOOKUP(FD$276,UI!$A$12:$O$51,VLOOKUP(FD$277,$B$276:$C$278,2,0),0)/1000)),"")</f>
        <v/>
      </c>
      <c r="FE445" s="145" t="str">
        <f>IFERROR(TRUNC(VLOOKUP($E445,'Container Panel'!$B$41:$Z$100,$D445,0)/(VLOOKUP(FE$276,UI!$A$12:$O$51,VLOOKUP(FE$277,$B$276:$C$278,2,0),0)/1000)),"")</f>
        <v/>
      </c>
      <c r="FF445" s="145" t="str">
        <f>IFERROR(TRUNC(VLOOKUP($E445,'Container Panel'!$B$41:$Z$100,$D445,0)/(VLOOKUP(FF$276,UI!$A$12:$O$51,VLOOKUP(FF$277,$B$276:$C$278,2,0),0)/1000)),"")</f>
        <v/>
      </c>
      <c r="FG445" s="145" t="str">
        <f>IFERROR(TRUNC(VLOOKUP($E445,'Container Panel'!$B$41:$Z$100,$D445,0)/(VLOOKUP(FG$276,UI!$A$12:$O$51,VLOOKUP(FG$277,$B$276:$C$278,2,0),0)/1000)),"")</f>
        <v/>
      </c>
      <c r="FH445" s="145" t="str">
        <f>IFERROR(TRUNC(VLOOKUP($E445,'Container Panel'!$B$41:$Z$100,$D445,0)/(VLOOKUP(FH$276,UI!$A$12:$O$51,VLOOKUP(FH$277,$B$276:$C$278,2,0),0)/1000)),"")</f>
        <v/>
      </c>
      <c r="FI445" s="145" t="str">
        <f>IFERROR(TRUNC(VLOOKUP($E445,'Container Panel'!$B$41:$Z$100,$D445,0)/(VLOOKUP(FI$276,UI!$A$12:$O$51,VLOOKUP(FI$277,$B$276:$C$278,2,0),0)/1000)),"")</f>
        <v/>
      </c>
      <c r="FJ445" s="145" t="str">
        <f>IFERROR(TRUNC(VLOOKUP($E445,'Container Panel'!$B$41:$Z$100,$D445,0)/(VLOOKUP(FJ$276,UI!$A$12:$O$51,VLOOKUP(FJ$277,$B$276:$C$278,2,0),0)/1000)),"")</f>
        <v/>
      </c>
      <c r="FK445" s="145" t="str">
        <f>IFERROR(TRUNC(VLOOKUP($E445,'Container Panel'!$B$41:$Z$100,$D445,0)/(VLOOKUP(FK$276,UI!$A$12:$O$51,VLOOKUP(FK$277,$B$276:$C$278,2,0),0)/1000)),"")</f>
        <v/>
      </c>
      <c r="FL445" s="145" t="str">
        <f>IFERROR(TRUNC(VLOOKUP($E445,'Container Panel'!$B$41:$Z$100,$D445,0)/(VLOOKUP(FL$276,UI!$A$12:$O$51,VLOOKUP(FL$277,$B$276:$C$278,2,0),0)/1000)),"")</f>
        <v/>
      </c>
      <c r="FM445" s="145" t="str">
        <f>IFERROR(TRUNC(VLOOKUP($E445,'Container Panel'!$B$41:$Z$100,$D445,0)/(VLOOKUP(FM$276,UI!$A$12:$O$51,VLOOKUP(FM$277,$B$276:$C$278,2,0),0)/1000)),"")</f>
        <v/>
      </c>
      <c r="FN445" s="145" t="str">
        <f>IFERROR(TRUNC(VLOOKUP($E445,'Container Panel'!$B$41:$Z$100,$D445,0)/(VLOOKUP(FN$276,UI!$A$12:$O$51,VLOOKUP(FN$277,$B$276:$C$278,2,0),0)/1000)),"")</f>
        <v/>
      </c>
      <c r="FO445" s="145" t="str">
        <f>IFERROR(TRUNC(VLOOKUP($E445,'Container Panel'!$B$41:$Z$100,$D445,0)/(VLOOKUP(FO$276,UI!$A$12:$O$51,VLOOKUP(FO$277,$B$276:$C$278,2,0),0)/1000)),"")</f>
        <v/>
      </c>
      <c r="FP445" s="145" t="str">
        <f>IFERROR(TRUNC(VLOOKUP($E445,'Container Panel'!$B$41:$Z$100,$D445,0)/(VLOOKUP(FP$276,UI!$A$12:$O$51,VLOOKUP(FP$277,$B$276:$C$278,2,0),0)/1000)),"")</f>
        <v/>
      </c>
      <c r="FQ445" s="145" t="str">
        <f>IFERROR(TRUNC(VLOOKUP($E445,'Container Panel'!$B$41:$Z$100,$D445,0)/(VLOOKUP(FQ$276,UI!$A$12:$O$51,VLOOKUP(FQ$277,$B$276:$C$278,2,0),0)/1000)),"")</f>
        <v/>
      </c>
      <c r="FR445" s="145" t="str">
        <f>IFERROR(TRUNC(VLOOKUP($E445,'Container Panel'!$B$41:$Z$100,$D445,0)/(VLOOKUP(FR$276,UI!$A$12:$O$51,VLOOKUP(FR$277,$B$276:$C$278,2,0),0)/1000)),"")</f>
        <v/>
      </c>
      <c r="FS445" s="145" t="str">
        <f>IFERROR(TRUNC(VLOOKUP($E445,'Container Panel'!$B$41:$Z$100,$D445,0)/(VLOOKUP(FS$276,UI!$A$12:$O$51,VLOOKUP(FS$277,$B$276:$C$278,2,0),0)/1000)),"")</f>
        <v/>
      </c>
      <c r="FT445" s="145" t="str">
        <f>IFERROR(TRUNC(VLOOKUP($E445,'Container Panel'!$B$41:$Z$100,$D445,0)/(VLOOKUP(FT$276,UI!$A$12:$O$51,VLOOKUP(FT$277,$B$276:$C$278,2,0),0)/1000)),"")</f>
        <v/>
      </c>
      <c r="FU445" s="145" t="str">
        <f>IFERROR(TRUNC(VLOOKUP($E445,'Container Panel'!$B$41:$Z$100,$D445,0)/(VLOOKUP(FU$276,UI!$A$12:$O$51,VLOOKUP(FU$277,$B$276:$C$278,2,0),0)/1000)),"")</f>
        <v/>
      </c>
      <c r="FV445" s="145" t="str">
        <f>IFERROR(TRUNC(VLOOKUP($E445,'Container Panel'!$B$41:$Z$100,$D445,0)/(VLOOKUP(FV$276,UI!$A$12:$O$51,VLOOKUP(FV$277,$B$276:$C$278,2,0),0)/1000)),"")</f>
        <v/>
      </c>
      <c r="FW445" s="145" t="str">
        <f>IFERROR(TRUNC(VLOOKUP($E445,'Container Panel'!$B$41:$Z$100,$D445,0)/(VLOOKUP(FW$276,UI!$A$12:$O$51,VLOOKUP(FW$277,$B$276:$C$278,2,0),0)/1000)),"")</f>
        <v/>
      </c>
      <c r="FX445" s="145" t="str">
        <f>IFERROR(TRUNC(VLOOKUP($E445,'Container Panel'!$B$41:$Z$100,$D445,0)/(VLOOKUP(FX$276,UI!$A$12:$O$51,VLOOKUP(FX$277,$B$276:$C$278,2,0),0)/1000)),"")</f>
        <v/>
      </c>
      <c r="FY445" s="145" t="str">
        <f>IFERROR(TRUNC(VLOOKUP($E445,'Container Panel'!$B$41:$Z$100,$D445,0)/(VLOOKUP(FY$276,UI!$A$12:$O$51,VLOOKUP(FY$277,$B$276:$C$278,2,0),0)/1000)),"")</f>
        <v/>
      </c>
      <c r="FZ445" s="145" t="str">
        <f>IFERROR(TRUNC(VLOOKUP($E445,'Container Panel'!$B$41:$Z$100,$D445,0)/(VLOOKUP(FZ$276,UI!$A$12:$O$51,VLOOKUP(FZ$277,$B$276:$C$278,2,0),0)/1000)),"")</f>
        <v/>
      </c>
      <c r="GA445" s="145" t="str">
        <f>IFERROR(TRUNC(VLOOKUP($E445,'Container Panel'!$B$41:$Z$100,$D445,0)/(VLOOKUP(GA$276,UI!$A$12:$O$51,VLOOKUP(GA$277,$B$276:$C$278,2,0),0)/1000)),"")</f>
        <v/>
      </c>
      <c r="GB445" s="145" t="str">
        <f>IFERROR(TRUNC(VLOOKUP($E445,'Container Panel'!$B$41:$Z$100,$D445,0)/(VLOOKUP(GB$276,UI!$A$12:$O$51,VLOOKUP(GB$277,$B$276:$C$278,2,0),0)/1000)),"")</f>
        <v/>
      </c>
      <c r="GC445" s="145" t="str">
        <f>IFERROR(TRUNC(VLOOKUP($E445,'Container Panel'!$B$41:$Z$100,$D445,0)/(VLOOKUP(GC$276,UI!$A$12:$O$51,VLOOKUP(GC$277,$B$276:$C$278,2,0),0)/1000)),"")</f>
        <v/>
      </c>
      <c r="GD445" s="145" t="str">
        <f>IFERROR(TRUNC(VLOOKUP($E445,'Container Panel'!$B$41:$Z$100,$D445,0)/(VLOOKUP(GD$276,UI!$A$12:$O$51,VLOOKUP(GD$277,$B$276:$C$278,2,0),0)/1000)),"")</f>
        <v/>
      </c>
      <c r="GE445" s="145" t="str">
        <f>IFERROR(TRUNC(VLOOKUP($E445,'Container Panel'!$B$41:$Z$100,$D445,0)/(VLOOKUP(GE$276,UI!$A$12:$O$51,VLOOKUP(GE$277,$B$276:$C$278,2,0),0)/1000)),"")</f>
        <v/>
      </c>
      <c r="GF445" s="145" t="str">
        <f>IFERROR(TRUNC(VLOOKUP($E445,'Container Panel'!$B$41:$Z$100,$D445,0)/(VLOOKUP(GF$276,UI!$A$12:$O$51,VLOOKUP(GF$277,$B$276:$C$278,2,0),0)/1000)),"")</f>
        <v/>
      </c>
      <c r="GG445" s="145" t="str">
        <f>IFERROR(TRUNC(VLOOKUP($E445,'Container Panel'!$B$41:$Z$100,$D445,0)/(VLOOKUP(GG$276,UI!$A$12:$O$51,VLOOKUP(GG$277,$B$276:$C$278,2,0),0)/1000)),"")</f>
        <v/>
      </c>
      <c r="GH445" s="145" t="str">
        <f>IFERROR(TRUNC(VLOOKUP($E445,'Container Panel'!$B$41:$Z$100,$D445,0)/(VLOOKUP(GH$276,UI!$A$12:$O$51,VLOOKUP(GH$277,$B$276:$C$278,2,0),0)/1000)),"")</f>
        <v/>
      </c>
      <c r="GI445" s="145" t="str">
        <f>IFERROR(TRUNC(VLOOKUP($E445,'Container Panel'!$B$41:$Z$100,$D445,0)/(VLOOKUP(GI$276,UI!$A$12:$O$51,VLOOKUP(GI$277,$B$276:$C$278,2,0),0)/1000)),"")</f>
        <v/>
      </c>
      <c r="GJ445" s="145" t="str">
        <f>IFERROR(TRUNC(VLOOKUP($E445,'Container Panel'!$B$41:$Z$100,$D445,0)/(VLOOKUP(GJ$276,UI!$A$12:$O$51,VLOOKUP(GJ$277,$B$276:$C$278,2,0),0)/1000)),"")</f>
        <v/>
      </c>
      <c r="GK445" s="145" t="str">
        <f>IFERROR(TRUNC(VLOOKUP($E445,'Container Panel'!$B$41:$Z$100,$D445,0)/(VLOOKUP(GK$276,UI!$A$12:$O$51,VLOOKUP(GK$277,$B$276:$C$278,2,0),0)/1000)),"")</f>
        <v/>
      </c>
      <c r="GL445" s="145" t="str">
        <f>IFERROR(TRUNC(VLOOKUP($E445,'Container Panel'!$B$41:$Z$100,$D445,0)/(VLOOKUP(GL$276,UI!$A$12:$O$51,VLOOKUP(GL$277,$B$276:$C$278,2,0),0)/1000)),"")</f>
        <v/>
      </c>
      <c r="GM445" s="145" t="str">
        <f>IFERROR(TRUNC(VLOOKUP($E445,'Container Panel'!$B$41:$Z$100,$D445,0)/(VLOOKUP(GM$276,UI!$A$12:$O$51,VLOOKUP(GM$277,$B$276:$C$278,2,0),0)/1000)),"")</f>
        <v/>
      </c>
      <c r="GN445" s="145" t="str">
        <f>IFERROR(TRUNC(VLOOKUP($E445,'Container Panel'!$B$41:$Z$100,$D445,0)/(VLOOKUP(GN$276,UI!$A$12:$O$51,VLOOKUP(GN$277,$B$276:$C$278,2,0),0)/1000)),"")</f>
        <v/>
      </c>
      <c r="GO445" s="145" t="str">
        <f>IFERROR(TRUNC(VLOOKUP($E445,'Container Panel'!$B$41:$Z$100,$D445,0)/(VLOOKUP(GO$276,UI!$A$12:$O$51,VLOOKUP(GO$277,$B$276:$C$278,2,0),0)/1000)),"")</f>
        <v/>
      </c>
      <c r="GP445" s="145" t="str">
        <f>IFERROR(TRUNC(VLOOKUP($E445,'Container Panel'!$B$41:$Z$100,$D445,0)/(VLOOKUP(GP$276,UI!$A$12:$O$51,VLOOKUP(GP$277,$B$276:$C$278,2,0),0)/1000)),"")</f>
        <v/>
      </c>
      <c r="GQ445" s="145" t="str">
        <f>IFERROR(TRUNC(VLOOKUP($E445,'Container Panel'!$B$41:$Z$100,$D445,0)/(VLOOKUP(GQ$276,UI!$A$12:$O$51,VLOOKUP(GQ$277,$B$276:$C$278,2,0),0)/1000)),"")</f>
        <v/>
      </c>
      <c r="GR445" s="145" t="str">
        <f>IFERROR(TRUNC(VLOOKUP($E445,'Container Panel'!$B$41:$Z$100,$D445,0)/(VLOOKUP(GR$276,UI!$A$12:$O$51,VLOOKUP(GR$277,$B$276:$C$278,2,0),0)/1000)),"")</f>
        <v/>
      </c>
      <c r="GS445" s="145" t="str">
        <f>IFERROR(TRUNC(VLOOKUP($E445,'Container Panel'!$B$41:$Z$100,$D445,0)/(VLOOKUP(GS$276,UI!$A$12:$O$51,VLOOKUP(GS$277,$B$276:$C$278,2,0),0)/1000)),"")</f>
        <v/>
      </c>
      <c r="GT445" s="145" t="str">
        <f>IFERROR(TRUNC(VLOOKUP($E445,'Container Panel'!$B$41:$Z$100,$D445,0)/(VLOOKUP(GT$276,UI!$A$12:$O$51,VLOOKUP(GT$277,$B$276:$C$278,2,0),0)/1000)),"")</f>
        <v/>
      </c>
      <c r="GU445" s="145" t="str">
        <f>IFERROR(TRUNC(VLOOKUP($E445,'Container Panel'!$B$41:$Z$100,$D445,0)/(VLOOKUP(GU$276,UI!$A$12:$O$51,VLOOKUP(GU$277,$B$276:$C$278,2,0),0)/1000)),"")</f>
        <v/>
      </c>
      <c r="GV445" s="145" t="str">
        <f>IFERROR(TRUNC(VLOOKUP($E445,'Container Panel'!$B$41:$Z$100,$D445,0)/(VLOOKUP(GV$276,UI!$A$12:$O$51,VLOOKUP(GV$277,$B$276:$C$278,2,0),0)/1000)),"")</f>
        <v/>
      </c>
      <c r="GW445" s="145" t="str">
        <f>IFERROR(TRUNC(VLOOKUP($E445,'Container Panel'!$B$41:$Z$100,$D445,0)/(VLOOKUP(GW$276,UI!$A$12:$O$51,VLOOKUP(GW$277,$B$276:$C$278,2,0),0)/1000)),"")</f>
        <v/>
      </c>
      <c r="GX445" s="145" t="str">
        <f>IFERROR(TRUNC(VLOOKUP($E445,'Container Panel'!$B$41:$Z$100,$D445,0)/(VLOOKUP(GX$276,UI!$A$12:$O$51,VLOOKUP(GX$277,$B$276:$C$278,2,0),0)/1000)),"")</f>
        <v/>
      </c>
      <c r="GY445" s="145" t="str">
        <f>IFERROR(TRUNC(VLOOKUP($E445,'Container Panel'!$B$41:$Z$100,$D445,0)/(VLOOKUP(GY$276,UI!$A$12:$O$51,VLOOKUP(GY$277,$B$276:$C$278,2,0),0)/1000)),"")</f>
        <v/>
      </c>
      <c r="GZ445" s="145" t="str">
        <f>IFERROR(TRUNC(VLOOKUP($E445,'Container Panel'!$B$41:$Z$100,$D445,0)/(VLOOKUP(GZ$276,UI!$A$12:$O$51,VLOOKUP(GZ$277,$B$276:$C$278,2,0),0)/1000)),"")</f>
        <v/>
      </c>
      <c r="HA445" s="145" t="str">
        <f>IFERROR(TRUNC(VLOOKUP($E445,'Container Panel'!$B$41:$Z$100,$D445,0)/(VLOOKUP(HA$276,UI!$A$12:$O$51,VLOOKUP(HA$277,$B$276:$C$278,2,0),0)/1000)),"")</f>
        <v/>
      </c>
      <c r="HB445" s="145" t="str">
        <f>IFERROR(TRUNC(VLOOKUP($E445,'Container Panel'!$B$41:$Z$100,$D445,0)/(VLOOKUP(HB$276,UI!$A$12:$O$51,VLOOKUP(HB$277,$B$276:$C$278,2,0),0)/1000)),"")</f>
        <v/>
      </c>
      <c r="HC445" s="145" t="str">
        <f>IFERROR(TRUNC(VLOOKUP($E445,'Container Panel'!$B$41:$Z$100,$D445,0)/(VLOOKUP(HC$276,UI!$A$12:$O$51,VLOOKUP(HC$277,$B$276:$C$278,2,0),0)/1000)),"")</f>
        <v/>
      </c>
      <c r="HD445" s="145" t="str">
        <f>IFERROR(TRUNC(VLOOKUP($E445,'Container Panel'!$B$41:$Z$100,$D445,0)/(VLOOKUP(HD$276,UI!$A$12:$O$51,VLOOKUP(HD$277,$B$276:$C$278,2,0),0)/1000)),"")</f>
        <v/>
      </c>
      <c r="HE445" s="145" t="str">
        <f>IFERROR(TRUNC(VLOOKUP($E445,'Container Panel'!$B$41:$Z$100,$D445,0)/(VLOOKUP(HE$276,UI!$A$12:$O$51,VLOOKUP(HE$277,$B$276:$C$278,2,0),0)/1000)),"")</f>
        <v/>
      </c>
      <c r="HF445" s="145" t="str">
        <f>IFERROR(TRUNC(VLOOKUP($E445,'Container Panel'!$B$41:$Z$100,$D445,0)/(VLOOKUP(HF$276,UI!$A$12:$O$51,VLOOKUP(HF$277,$B$276:$C$278,2,0),0)/1000)),"")</f>
        <v/>
      </c>
      <c r="HG445" s="145" t="str">
        <f>IFERROR(TRUNC(VLOOKUP($E445,'Container Panel'!$B$41:$Z$100,$D445,0)/(VLOOKUP(HG$276,UI!$A$12:$O$51,VLOOKUP(HG$277,$B$276:$C$278,2,0),0)/1000)),"")</f>
        <v/>
      </c>
      <c r="HH445" s="145" t="str">
        <f>IFERROR(TRUNC(VLOOKUP($E445,'Container Panel'!$B$41:$Z$100,$D445,0)/(VLOOKUP(HH$276,UI!$A$12:$O$51,VLOOKUP(HH$277,$B$276:$C$278,2,0),0)/1000)),"")</f>
        <v/>
      </c>
      <c r="HI445" s="145" t="str">
        <f>IFERROR(TRUNC(VLOOKUP($E445,'Container Panel'!$B$41:$Z$100,$D445,0)/(VLOOKUP(HI$276,UI!$A$12:$O$51,VLOOKUP(HI$277,$B$276:$C$278,2,0),0)/1000)),"")</f>
        <v/>
      </c>
      <c r="HJ445" s="145" t="str">
        <f>IFERROR(TRUNC(VLOOKUP($E445,'Container Panel'!$B$41:$Z$100,$D445,0)/(VLOOKUP(HJ$276,UI!$A$12:$O$51,VLOOKUP(HJ$277,$B$276:$C$278,2,0),0)/1000)),"")</f>
        <v/>
      </c>
      <c r="HK445" s="145" t="str">
        <f>IFERROR(TRUNC(VLOOKUP($E445,'Container Panel'!$B$41:$Z$100,$D445,0)/(VLOOKUP(HK$276,UI!$A$12:$O$51,VLOOKUP(HK$277,$B$276:$C$278,2,0),0)/1000)),"")</f>
        <v/>
      </c>
      <c r="HL445" s="145" t="str">
        <f>IFERROR(TRUNC(VLOOKUP($E445,'Container Panel'!$B$41:$Z$100,$D445,0)/(VLOOKUP(HL$276,UI!$A$12:$O$51,VLOOKUP(HL$277,$B$276:$C$278,2,0),0)/1000)),"")</f>
        <v/>
      </c>
      <c r="HM445" s="145" t="str">
        <f>IFERROR(TRUNC(VLOOKUP($E445,'Container Panel'!$B$41:$Z$100,$D445,0)/(VLOOKUP(HM$276,UI!$A$12:$O$51,VLOOKUP(HM$277,$B$276:$C$278,2,0),0)/1000)),"")</f>
        <v/>
      </c>
      <c r="HN445" s="145" t="str">
        <f>IFERROR(TRUNC(VLOOKUP($E445,'Container Panel'!$B$41:$Z$100,$D445,0)/(VLOOKUP(HN$276,UI!$A$12:$O$51,VLOOKUP(HN$277,$B$276:$C$278,2,0),0)/1000)),"")</f>
        <v/>
      </c>
      <c r="HO445" s="145" t="str">
        <f>IFERROR(TRUNC(VLOOKUP($E445,'Container Panel'!$B$41:$Z$100,$D445,0)/(VLOOKUP(HO$276,UI!$A$12:$O$51,VLOOKUP(HO$277,$B$276:$C$278,2,0),0)/1000)),"")</f>
        <v/>
      </c>
      <c r="HP445" s="145" t="str">
        <f>IFERROR(TRUNC(VLOOKUP($E445,'Container Panel'!$B$41:$Z$100,$D445,0)/(VLOOKUP(HP$276,UI!$A$12:$O$51,VLOOKUP(HP$277,$B$276:$C$278,2,0),0)/1000)),"")</f>
        <v/>
      </c>
      <c r="HQ445" s="145" t="str">
        <f>IFERROR(TRUNC(VLOOKUP($E445,'Container Panel'!$B$41:$Z$100,$D445,0)/(VLOOKUP(HQ$276,UI!$A$12:$O$51,VLOOKUP(HQ$277,$B$276:$C$278,2,0),0)/1000)),"")</f>
        <v/>
      </c>
      <c r="HR445" s="145" t="str">
        <f>IFERROR(TRUNC(VLOOKUP($E445,'Container Panel'!$B$41:$Z$100,$D445,0)/(VLOOKUP(HR$276,UI!$A$12:$O$51,VLOOKUP(HR$277,$B$276:$C$278,2,0),0)/1000)),"")</f>
        <v/>
      </c>
      <c r="HS445" s="145" t="str">
        <f>IFERROR(TRUNC(VLOOKUP($E445,'Container Panel'!$B$41:$Z$100,$D445,0)/(VLOOKUP(HS$276,UI!$A$12:$O$51,VLOOKUP(HS$277,$B$276:$C$278,2,0),0)/1000)),"")</f>
        <v/>
      </c>
      <c r="HT445" s="145" t="str">
        <f>IFERROR(TRUNC(VLOOKUP($E445,'Container Panel'!$B$41:$Z$100,$D445,0)/(VLOOKUP(HT$276,UI!$A$12:$O$51,VLOOKUP(HT$277,$B$276:$C$278,2,0),0)/1000)),"")</f>
        <v/>
      </c>
      <c r="HU445" s="145" t="str">
        <f>IFERROR(TRUNC(VLOOKUP($E445,'Container Panel'!$B$41:$Z$100,$D445,0)/(VLOOKUP(HU$276,UI!$A$12:$O$51,VLOOKUP(HU$277,$B$276:$C$278,2,0),0)/1000)),"")</f>
        <v/>
      </c>
      <c r="HV445" s="145" t="str">
        <f>IFERROR(TRUNC(VLOOKUP($E445,'Container Panel'!$B$41:$Z$100,$D445,0)/(VLOOKUP(HV$276,UI!$A$12:$O$51,VLOOKUP(HV$277,$B$276:$C$278,2,0),0)/1000)),"")</f>
        <v/>
      </c>
      <c r="HW445" s="145" t="str">
        <f>IFERROR(TRUNC(VLOOKUP($E445,'Container Panel'!$B$41:$Z$100,$D445,0)/(VLOOKUP(HW$276,UI!$A$12:$O$51,VLOOKUP(HW$277,$B$276:$C$278,2,0),0)/1000)),"")</f>
        <v/>
      </c>
      <c r="HX445" s="145" t="str">
        <f>IFERROR(TRUNC(VLOOKUP($E445,'Container Panel'!$B$41:$Z$100,$D445,0)/(VLOOKUP(HX$276,UI!$A$12:$O$51,VLOOKUP(HX$277,$B$276:$C$278,2,0),0)/1000)),"")</f>
        <v/>
      </c>
      <c r="HY445" s="145" t="str">
        <f>IFERROR(TRUNC(VLOOKUP($E445,'Container Panel'!$B$41:$Z$100,$D445,0)/(VLOOKUP(HY$276,UI!$A$12:$O$51,VLOOKUP(HY$277,$B$276:$C$278,2,0),0)/1000)),"")</f>
        <v/>
      </c>
      <c r="HZ445" s="145" t="str">
        <f>IFERROR(TRUNC(VLOOKUP($E445,'Container Panel'!$B$41:$Z$100,$D445,0)/(VLOOKUP(HZ$276,UI!$A$12:$O$51,VLOOKUP(HZ$277,$B$276:$C$278,2,0),0)/1000)),"")</f>
        <v/>
      </c>
      <c r="IA445" s="145" t="str">
        <f>IFERROR(TRUNC(VLOOKUP($E445,'Container Panel'!$B$41:$Z$100,$D445,0)/(VLOOKUP(IA$276,UI!$A$12:$O$51,VLOOKUP(IA$277,$B$276:$C$278,2,0),0)/1000)),"")</f>
        <v/>
      </c>
      <c r="IB445" s="145" t="str">
        <f>IFERROR(TRUNC(VLOOKUP($E445,'Container Panel'!$B$41:$Z$100,$D445,0)/(VLOOKUP(IB$276,UI!$A$12:$O$51,VLOOKUP(IB$277,$B$276:$C$278,2,0),0)/1000)),"")</f>
        <v/>
      </c>
      <c r="IC445" s="145" t="str">
        <f>IFERROR(TRUNC(VLOOKUP($E445,'Container Panel'!$B$41:$Z$100,$D445,0)/(VLOOKUP(IC$276,UI!$A$12:$O$51,VLOOKUP(IC$277,$B$276:$C$278,2,0),0)/1000)),"")</f>
        <v/>
      </c>
      <c r="ID445" s="145" t="str">
        <f>IFERROR(TRUNC(VLOOKUP($E445,'Container Panel'!$B$41:$Z$100,$D445,0)/(VLOOKUP(ID$276,UI!$A$12:$O$51,VLOOKUP(ID$277,$B$276:$C$278,2,0),0)/1000)),"")</f>
        <v/>
      </c>
      <c r="IE445" s="145" t="str">
        <f>IFERROR(TRUNC(VLOOKUP($E445,'Container Panel'!$B$41:$Z$100,$D445,0)/(VLOOKUP(IE$276,UI!$A$12:$O$51,VLOOKUP(IE$277,$B$276:$C$278,2,0),0)/1000)),"")</f>
        <v/>
      </c>
      <c r="IF445" s="145" t="str">
        <f>IFERROR(TRUNC(VLOOKUP($E445,'Container Panel'!$B$41:$Z$100,$D445,0)/(VLOOKUP(IF$276,UI!$A$12:$O$51,VLOOKUP(IF$277,$B$276:$C$278,2,0),0)/1000)),"")</f>
        <v/>
      </c>
      <c r="IG445" s="145" t="str">
        <f>IFERROR(TRUNC(VLOOKUP($E445,'Container Panel'!$B$41:$Z$100,$D445,0)/(VLOOKUP(IG$276,UI!$A$12:$O$51,VLOOKUP(IG$277,$B$276:$C$278,2,0),0)/1000)),"")</f>
        <v/>
      </c>
      <c r="IH445" s="145" t="str">
        <f>IFERROR(TRUNC(VLOOKUP($E445,'Container Panel'!$B$41:$Z$100,$D445,0)/(VLOOKUP(IH$276,UI!$A$12:$O$51,VLOOKUP(IH$277,$B$276:$C$278,2,0),0)/1000)),"")</f>
        <v/>
      </c>
      <c r="II445" s="145" t="str">
        <f>IFERROR(TRUNC(VLOOKUP($E445,'Container Panel'!$B$41:$Z$100,$D445,0)/(VLOOKUP(II$276,UI!$A$12:$O$51,VLOOKUP(II$277,$B$276:$C$278,2,0),0)/1000)),"")</f>
        <v/>
      </c>
      <c r="IJ445" s="145" t="str">
        <f>IFERROR(TRUNC(VLOOKUP($E445,'Container Panel'!$B$41:$Z$100,$D445,0)/(VLOOKUP(IJ$276,UI!$A$12:$O$51,VLOOKUP(IJ$277,$B$276:$C$278,2,0),0)/1000)),"")</f>
        <v/>
      </c>
      <c r="IK445" s="145" t="str">
        <f>IFERROR(TRUNC(VLOOKUP($E445,'Container Panel'!$B$41:$Z$100,$D445,0)/(VLOOKUP(IK$276,UI!$A$12:$O$51,VLOOKUP(IK$277,$B$276:$C$278,2,0),0)/1000)),"")</f>
        <v/>
      </c>
      <c r="IL445" s="145" t="str">
        <f>IFERROR(TRUNC(VLOOKUP($E445,'Container Panel'!$B$41:$Z$100,$D445,0)/(VLOOKUP(IL$276,UI!$A$12:$O$51,VLOOKUP(IL$277,$B$276:$C$278,2,0),0)/1000)),"")</f>
        <v/>
      </c>
    </row>
    <row r="446" spans="2:246">
      <c r="B446" s="74">
        <v>166</v>
      </c>
      <c r="C446" s="74">
        <f t="shared" si="198"/>
        <v>56</v>
      </c>
      <c r="D446" s="163">
        <f>MOD(B446,3)+'Container Panel'!$Q$38</f>
        <v>17</v>
      </c>
      <c r="E446" s="143">
        <f t="shared" si="199"/>
        <v>0</v>
      </c>
      <c r="F446" s="144" t="s">
        <v>76</v>
      </c>
      <c r="G446" s="145" t="str">
        <f>IFERROR(TRUNC(VLOOKUP($E446,'Container Panel'!$B$41:$Z$100,$D446,0)/(VLOOKUP(G$276,UI!$A$12:$O$51,VLOOKUP(G$278,$B$276:$C$278,2,0),0)/1000)),"")</f>
        <v/>
      </c>
      <c r="H446" s="145" t="str">
        <f>IFERROR(TRUNC(VLOOKUP($E446,'Container Panel'!$B$41:$Z$100,$D446,0)/(VLOOKUP(H$276,UI!$A$12:$O$51,VLOOKUP(H$278,$B$276:$C$278,2,0),0)/1000)),"")</f>
        <v/>
      </c>
      <c r="I446" s="145" t="str">
        <f>IFERROR(TRUNC(VLOOKUP($E446,'Container Panel'!$B$41:$Z$100,$D446,0)/(VLOOKUP(I$276,UI!$A$12:$O$51,VLOOKUP(I$278,$B$276:$C$278,2,0),0)/1000)),"")</f>
        <v/>
      </c>
      <c r="J446" s="145" t="str">
        <f>IFERROR(TRUNC(VLOOKUP($E446,'Container Panel'!$B$41:$Z$100,$D446,0)/(VLOOKUP(J$276,UI!$A$12:$O$51,VLOOKUP(J$278,$B$276:$C$278,2,0),0)/1000)),"")</f>
        <v/>
      </c>
      <c r="K446" s="145" t="str">
        <f>IFERROR(TRUNC(VLOOKUP($E446,'Container Panel'!$B$41:$Z$100,$D446,0)/(VLOOKUP(K$276,UI!$A$12:$O$51,VLOOKUP(K$278,$B$276:$C$278,2,0),0)/1000)),"")</f>
        <v/>
      </c>
      <c r="L446" s="145" t="str">
        <f>IFERROR(TRUNC(VLOOKUP($E446,'Container Panel'!$B$41:$Z$100,$D446,0)/(VLOOKUP(L$276,UI!$A$12:$O$51,VLOOKUP(L$278,$B$276:$C$278,2,0),0)/1000)),"")</f>
        <v/>
      </c>
      <c r="M446" s="145" t="str">
        <f>IFERROR(TRUNC(VLOOKUP($E446,'Container Panel'!$B$41:$Z$100,$D446,0)/(VLOOKUP(M$276,UI!$A$12:$O$51,VLOOKUP(M$278,$B$276:$C$278,2,0),0)/1000)),"")</f>
        <v/>
      </c>
      <c r="N446" s="145" t="str">
        <f>IFERROR(TRUNC(VLOOKUP($E446,'Container Panel'!$B$41:$Z$100,$D446,0)/(VLOOKUP(N$276,UI!$A$12:$O$51,VLOOKUP(N$278,$B$276:$C$278,2,0),0)/1000)),"")</f>
        <v/>
      </c>
      <c r="O446" s="145" t="str">
        <f>IFERROR(TRUNC(VLOOKUP($E446,'Container Panel'!$B$41:$Z$100,$D446,0)/(VLOOKUP(O$276,UI!$A$12:$O$51,VLOOKUP(O$278,$B$276:$C$278,2,0),0)/1000)),"")</f>
        <v/>
      </c>
      <c r="P446" s="145" t="str">
        <f>IFERROR(TRUNC(VLOOKUP($E446,'Container Panel'!$B$41:$Z$100,$D446,0)/(VLOOKUP(P$276,UI!$A$12:$O$51,VLOOKUP(P$278,$B$276:$C$278,2,0),0)/1000)),"")</f>
        <v/>
      </c>
      <c r="Q446" s="145" t="str">
        <f>IFERROR(TRUNC(VLOOKUP($E446,'Container Panel'!$B$41:$Z$100,$D446,0)/(VLOOKUP(Q$276,UI!$A$12:$O$51,VLOOKUP(Q$278,$B$276:$C$278,2,0),0)/1000)),"")</f>
        <v/>
      </c>
      <c r="R446" s="145" t="str">
        <f>IFERROR(TRUNC(VLOOKUP($E446,'Container Panel'!$B$41:$Z$100,$D446,0)/(VLOOKUP(R$276,UI!$A$12:$O$51,VLOOKUP(R$278,$B$276:$C$278,2,0),0)/1000)),"")</f>
        <v/>
      </c>
      <c r="S446" s="145" t="str">
        <f>IFERROR(TRUNC(VLOOKUP($E446,'Container Panel'!$B$41:$Z$100,$D446,0)/(VLOOKUP(S$276,UI!$A$12:$O$51,VLOOKUP(S$278,$B$276:$C$278,2,0),0)/1000)),"")</f>
        <v/>
      </c>
      <c r="T446" s="145" t="str">
        <f>IFERROR(TRUNC(VLOOKUP($E446,'Container Panel'!$B$41:$Z$100,$D446,0)/(VLOOKUP(T$276,UI!$A$12:$O$51,VLOOKUP(T$278,$B$276:$C$278,2,0),0)/1000)),"")</f>
        <v/>
      </c>
      <c r="U446" s="145" t="str">
        <f>IFERROR(TRUNC(VLOOKUP($E446,'Container Panel'!$B$41:$Z$100,$D446,0)/(VLOOKUP(U$276,UI!$A$12:$O$51,VLOOKUP(U$278,$B$276:$C$278,2,0),0)/1000)),"")</f>
        <v/>
      </c>
      <c r="V446" s="145" t="str">
        <f>IFERROR(TRUNC(VLOOKUP($E446,'Container Panel'!$B$41:$Z$100,$D446,0)/(VLOOKUP(V$276,UI!$A$12:$O$51,VLOOKUP(V$278,$B$276:$C$278,2,0),0)/1000)),"")</f>
        <v/>
      </c>
      <c r="W446" s="145" t="str">
        <f>IFERROR(TRUNC(VLOOKUP($E446,'Container Panel'!$B$41:$Z$100,$D446,0)/(VLOOKUP(W$276,UI!$A$12:$O$51,VLOOKUP(W$278,$B$276:$C$278,2,0),0)/1000)),"")</f>
        <v/>
      </c>
      <c r="X446" s="145" t="str">
        <f>IFERROR(TRUNC(VLOOKUP($E446,'Container Panel'!$B$41:$Z$100,$D446,0)/(VLOOKUP(X$276,UI!$A$12:$O$51,VLOOKUP(X$278,$B$276:$C$278,2,0),0)/1000)),"")</f>
        <v/>
      </c>
      <c r="Y446" s="145" t="str">
        <f>IFERROR(TRUNC(VLOOKUP($E446,'Container Panel'!$B$41:$Z$100,$D446,0)/(VLOOKUP(Y$276,UI!$A$12:$O$51,VLOOKUP(Y$278,$B$276:$C$278,2,0),0)/1000)),"")</f>
        <v/>
      </c>
      <c r="Z446" s="145" t="str">
        <f>IFERROR(TRUNC(VLOOKUP($E446,'Container Panel'!$B$41:$Z$100,$D446,0)/(VLOOKUP(Z$276,UI!$A$12:$O$51,VLOOKUP(Z$278,$B$276:$C$278,2,0),0)/1000)),"")</f>
        <v/>
      </c>
      <c r="AA446" s="145" t="str">
        <f>IFERROR(TRUNC(VLOOKUP($E446,'Container Panel'!$B$41:$Z$100,$D446,0)/(VLOOKUP(AA$276,UI!$A$12:$O$51,VLOOKUP(AA$278,$B$276:$C$278,2,0),0)/1000)),"")</f>
        <v/>
      </c>
      <c r="AB446" s="145" t="str">
        <f>IFERROR(TRUNC(VLOOKUP($E446,'Container Panel'!$B$41:$Z$100,$D446,0)/(VLOOKUP(AB$276,UI!$A$12:$O$51,VLOOKUP(AB$278,$B$276:$C$278,2,0),0)/1000)),"")</f>
        <v/>
      </c>
      <c r="AC446" s="145" t="str">
        <f>IFERROR(TRUNC(VLOOKUP($E446,'Container Panel'!$B$41:$Z$100,$D446,0)/(VLOOKUP(AC$276,UI!$A$12:$O$51,VLOOKUP(AC$278,$B$276:$C$278,2,0),0)/1000)),"")</f>
        <v/>
      </c>
      <c r="AD446" s="145" t="str">
        <f>IFERROR(TRUNC(VLOOKUP($E446,'Container Panel'!$B$41:$Z$100,$D446,0)/(VLOOKUP(AD$276,UI!$A$12:$O$51,VLOOKUP(AD$278,$B$276:$C$278,2,0),0)/1000)),"")</f>
        <v/>
      </c>
      <c r="AE446" s="145" t="str">
        <f>IFERROR(TRUNC(VLOOKUP($E446,'Container Panel'!$B$41:$Z$100,$D446,0)/(VLOOKUP(AE$276,UI!$A$12:$O$51,VLOOKUP(AE$278,$B$276:$C$278,2,0),0)/1000)),"")</f>
        <v/>
      </c>
      <c r="AF446" s="145" t="str">
        <f>IFERROR(TRUNC(VLOOKUP($E446,'Container Panel'!$B$41:$Z$100,$D446,0)/(VLOOKUP(AF$276,UI!$A$12:$O$51,VLOOKUP(AF$278,$B$276:$C$278,2,0),0)/1000)),"")</f>
        <v/>
      </c>
      <c r="AG446" s="145" t="str">
        <f>IFERROR(TRUNC(VLOOKUP($E446,'Container Panel'!$B$41:$Z$100,$D446,0)/(VLOOKUP(AG$276,UI!$A$12:$O$51,VLOOKUP(AG$278,$B$276:$C$278,2,0),0)/1000)),"")</f>
        <v/>
      </c>
      <c r="AH446" s="145" t="str">
        <f>IFERROR(TRUNC(VLOOKUP($E446,'Container Panel'!$B$41:$Z$100,$D446,0)/(VLOOKUP(AH$276,UI!$A$12:$O$51,VLOOKUP(AH$278,$B$276:$C$278,2,0),0)/1000)),"")</f>
        <v/>
      </c>
      <c r="AI446" s="145" t="str">
        <f>IFERROR(TRUNC(VLOOKUP($E446,'Container Panel'!$B$41:$Z$100,$D446,0)/(VLOOKUP(AI$276,UI!$A$12:$O$51,VLOOKUP(AI$278,$B$276:$C$278,2,0),0)/1000)),"")</f>
        <v/>
      </c>
      <c r="AJ446" s="145" t="str">
        <f>IFERROR(TRUNC(VLOOKUP($E446,'Container Panel'!$B$41:$Z$100,$D446,0)/(VLOOKUP(AJ$276,UI!$A$12:$O$51,VLOOKUP(AJ$278,$B$276:$C$278,2,0),0)/1000)),"")</f>
        <v/>
      </c>
      <c r="AK446" s="145" t="str">
        <f>IFERROR(TRUNC(VLOOKUP($E446,'Container Panel'!$B$41:$Z$100,$D446,0)/(VLOOKUP(AK$276,UI!$A$12:$O$51,VLOOKUP(AK$278,$B$276:$C$278,2,0),0)/1000)),"")</f>
        <v/>
      </c>
      <c r="AL446" s="145" t="str">
        <f>IFERROR(TRUNC(VLOOKUP($E446,'Container Panel'!$B$41:$Z$100,$D446,0)/(VLOOKUP(AL$276,UI!$A$12:$O$51,VLOOKUP(AL$278,$B$276:$C$278,2,0),0)/1000)),"")</f>
        <v/>
      </c>
      <c r="AM446" s="145" t="str">
        <f>IFERROR(TRUNC(VLOOKUP($E446,'Container Panel'!$B$41:$Z$100,$D446,0)/(VLOOKUP(AM$276,UI!$A$12:$O$51,VLOOKUP(AM$278,$B$276:$C$278,2,0),0)/1000)),"")</f>
        <v/>
      </c>
      <c r="AN446" s="145" t="str">
        <f>IFERROR(TRUNC(VLOOKUP($E446,'Container Panel'!$B$41:$Z$100,$D446,0)/(VLOOKUP(AN$276,UI!$A$12:$O$51,VLOOKUP(AN$278,$B$276:$C$278,2,0),0)/1000)),"")</f>
        <v/>
      </c>
      <c r="AO446" s="145" t="str">
        <f>IFERROR(TRUNC(VLOOKUP($E446,'Container Panel'!$B$41:$Z$100,$D446,0)/(VLOOKUP(AO$276,UI!$A$12:$O$51,VLOOKUP(AO$278,$B$276:$C$278,2,0),0)/1000)),"")</f>
        <v/>
      </c>
      <c r="AP446" s="145" t="str">
        <f>IFERROR(TRUNC(VLOOKUP($E446,'Container Panel'!$B$41:$Z$100,$D446,0)/(VLOOKUP(AP$276,UI!$A$12:$O$51,VLOOKUP(AP$278,$B$276:$C$278,2,0),0)/1000)),"")</f>
        <v/>
      </c>
      <c r="AQ446" s="145" t="str">
        <f>IFERROR(TRUNC(VLOOKUP($E446,'Container Panel'!$B$41:$Z$100,$D446,0)/(VLOOKUP(AQ$276,UI!$A$12:$O$51,VLOOKUP(AQ$278,$B$276:$C$278,2,0),0)/1000)),"")</f>
        <v/>
      </c>
      <c r="AR446" s="145" t="str">
        <f>IFERROR(TRUNC(VLOOKUP($E446,'Container Panel'!$B$41:$Z$100,$D446,0)/(VLOOKUP(AR$276,UI!$A$12:$O$51,VLOOKUP(AR$278,$B$276:$C$278,2,0),0)/1000)),"")</f>
        <v/>
      </c>
      <c r="AS446" s="145" t="str">
        <f>IFERROR(TRUNC(VLOOKUP($E446,'Container Panel'!$B$41:$Z$100,$D446,0)/(VLOOKUP(AS$276,UI!$A$12:$O$51,VLOOKUP(AS$278,$B$276:$C$278,2,0),0)/1000)),"")</f>
        <v/>
      </c>
      <c r="AT446" s="145" t="str">
        <f>IFERROR(TRUNC(VLOOKUP($E446,'Container Panel'!$B$41:$Z$100,$D446,0)/(VLOOKUP(AT$276,UI!$A$12:$O$51,VLOOKUP(AT$278,$B$276:$C$278,2,0),0)/1000)),"")</f>
        <v/>
      </c>
      <c r="AU446" s="145" t="str">
        <f>IFERROR(TRUNC(VLOOKUP($E446,'Container Panel'!$B$41:$Z$100,$D446,0)/(VLOOKUP(AU$276,UI!$A$12:$O$51,VLOOKUP(AU$278,$B$276:$C$278,2,0),0)/1000)),"")</f>
        <v/>
      </c>
      <c r="AV446" s="145" t="str">
        <f>IFERROR(TRUNC(VLOOKUP($E446,'Container Panel'!$B$41:$Z$100,$D446,0)/(VLOOKUP(AV$276,UI!$A$12:$O$51,VLOOKUP(AV$278,$B$276:$C$278,2,0),0)/1000)),"")</f>
        <v/>
      </c>
      <c r="AW446" s="145" t="str">
        <f>IFERROR(TRUNC(VLOOKUP($E446,'Container Panel'!$B$41:$Z$100,$D446,0)/(VLOOKUP(AW$276,UI!$A$12:$O$51,VLOOKUP(AW$278,$B$276:$C$278,2,0),0)/1000)),"")</f>
        <v/>
      </c>
      <c r="AX446" s="145" t="str">
        <f>IFERROR(TRUNC(VLOOKUP($E446,'Container Panel'!$B$41:$Z$100,$D446,0)/(VLOOKUP(AX$276,UI!$A$12:$O$51,VLOOKUP(AX$278,$B$276:$C$278,2,0),0)/1000)),"")</f>
        <v/>
      </c>
      <c r="AY446" s="145" t="str">
        <f>IFERROR(TRUNC(VLOOKUP($E446,'Container Panel'!$B$41:$Z$100,$D446,0)/(VLOOKUP(AY$276,UI!$A$12:$O$51,VLOOKUP(AY$278,$B$276:$C$278,2,0),0)/1000)),"")</f>
        <v/>
      </c>
      <c r="AZ446" s="145" t="str">
        <f>IFERROR(TRUNC(VLOOKUP($E446,'Container Panel'!$B$41:$Z$100,$D446,0)/(VLOOKUP(AZ$276,UI!$A$12:$O$51,VLOOKUP(AZ$278,$B$276:$C$278,2,0),0)/1000)),"")</f>
        <v/>
      </c>
      <c r="BA446" s="145" t="str">
        <f>IFERROR(TRUNC(VLOOKUP($E446,'Container Panel'!$B$41:$Z$100,$D446,0)/(VLOOKUP(BA$276,UI!$A$12:$O$51,VLOOKUP(BA$278,$B$276:$C$278,2,0),0)/1000)),"")</f>
        <v/>
      </c>
      <c r="BB446" s="145" t="str">
        <f>IFERROR(TRUNC(VLOOKUP($E446,'Container Panel'!$B$41:$Z$100,$D446,0)/(VLOOKUP(BB$276,UI!$A$12:$O$51,VLOOKUP(BB$278,$B$276:$C$278,2,0),0)/1000)),"")</f>
        <v/>
      </c>
      <c r="BC446" s="145" t="str">
        <f>IFERROR(TRUNC(VLOOKUP($E446,'Container Panel'!$B$41:$Z$100,$D446,0)/(VLOOKUP(BC$276,UI!$A$12:$O$51,VLOOKUP(BC$278,$B$276:$C$278,2,0),0)/1000)),"")</f>
        <v/>
      </c>
      <c r="BD446" s="145" t="str">
        <f>IFERROR(TRUNC(VLOOKUP($E446,'Container Panel'!$B$41:$Z$100,$D446,0)/(VLOOKUP(BD$276,UI!$A$12:$O$51,VLOOKUP(BD$278,$B$276:$C$278,2,0),0)/1000)),"")</f>
        <v/>
      </c>
      <c r="BE446" s="145" t="str">
        <f>IFERROR(TRUNC(VLOOKUP($E446,'Container Panel'!$B$41:$Z$100,$D446,0)/(VLOOKUP(BE$276,UI!$A$12:$O$51,VLOOKUP(BE$278,$B$276:$C$278,2,0),0)/1000)),"")</f>
        <v/>
      </c>
      <c r="BF446" s="145" t="str">
        <f>IFERROR(TRUNC(VLOOKUP($E446,'Container Panel'!$B$41:$Z$100,$D446,0)/(VLOOKUP(BF$276,UI!$A$12:$O$51,VLOOKUP(BF$278,$B$276:$C$278,2,0),0)/1000)),"")</f>
        <v/>
      </c>
      <c r="BG446" s="145" t="str">
        <f>IFERROR(TRUNC(VLOOKUP($E446,'Container Panel'!$B$41:$Z$100,$D446,0)/(VLOOKUP(BG$276,UI!$A$12:$O$51,VLOOKUP(BG$278,$B$276:$C$278,2,0),0)/1000)),"")</f>
        <v/>
      </c>
      <c r="BH446" s="145" t="str">
        <f>IFERROR(TRUNC(VLOOKUP($E446,'Container Panel'!$B$41:$Z$100,$D446,0)/(VLOOKUP(BH$276,UI!$A$12:$O$51,VLOOKUP(BH$278,$B$276:$C$278,2,0),0)/1000)),"")</f>
        <v/>
      </c>
      <c r="BI446" s="145" t="str">
        <f>IFERROR(TRUNC(VLOOKUP($E446,'Container Panel'!$B$41:$Z$100,$D446,0)/(VLOOKUP(BI$276,UI!$A$12:$O$51,VLOOKUP(BI$278,$B$276:$C$278,2,0),0)/1000)),"")</f>
        <v/>
      </c>
      <c r="BJ446" s="145" t="str">
        <f>IFERROR(TRUNC(VLOOKUP($E446,'Container Panel'!$B$41:$Z$100,$D446,0)/(VLOOKUP(BJ$276,UI!$A$12:$O$51,VLOOKUP(BJ$278,$B$276:$C$278,2,0),0)/1000)),"")</f>
        <v/>
      </c>
      <c r="BK446" s="145" t="str">
        <f>IFERROR(TRUNC(VLOOKUP($E446,'Container Panel'!$B$41:$Z$100,$D446,0)/(VLOOKUP(BK$276,UI!$A$12:$O$51,VLOOKUP(BK$278,$B$276:$C$278,2,0),0)/1000)),"")</f>
        <v/>
      </c>
      <c r="BL446" s="145" t="str">
        <f>IFERROR(TRUNC(VLOOKUP($E446,'Container Panel'!$B$41:$Z$100,$D446,0)/(VLOOKUP(BL$276,UI!$A$12:$O$51,VLOOKUP(BL$278,$B$276:$C$278,2,0),0)/1000)),"")</f>
        <v/>
      </c>
      <c r="BM446" s="145" t="str">
        <f>IFERROR(TRUNC(VLOOKUP($E446,'Container Panel'!$B$41:$Z$100,$D446,0)/(VLOOKUP(BM$276,UI!$A$12:$O$51,VLOOKUP(BM$278,$B$276:$C$278,2,0),0)/1000)),"")</f>
        <v/>
      </c>
      <c r="BN446" s="145" t="str">
        <f>IFERROR(TRUNC(VLOOKUP($E446,'Container Panel'!$B$41:$Z$100,$D446,0)/(VLOOKUP(BN$276,UI!$A$12:$O$51,VLOOKUP(BN$278,$B$276:$C$278,2,0),0)/1000)),"")</f>
        <v/>
      </c>
      <c r="BO446" s="145" t="str">
        <f>IFERROR(TRUNC(VLOOKUP($E446,'Container Panel'!$B$41:$Z$100,$D446,0)/(VLOOKUP(BO$276,UI!$A$12:$O$51,VLOOKUP(BO$278,$B$276:$C$278,2,0),0)/1000)),"")</f>
        <v/>
      </c>
      <c r="BP446" s="145" t="str">
        <f>IFERROR(TRUNC(VLOOKUP($E446,'Container Panel'!$B$41:$Z$100,$D446,0)/(VLOOKUP(BP$276,UI!$A$12:$O$51,VLOOKUP(BP$278,$B$276:$C$278,2,0),0)/1000)),"")</f>
        <v/>
      </c>
      <c r="BQ446" s="145" t="str">
        <f>IFERROR(TRUNC(VLOOKUP($E446,'Container Panel'!$B$41:$Z$100,$D446,0)/(VLOOKUP(BQ$276,UI!$A$12:$O$51,VLOOKUP(BQ$278,$B$276:$C$278,2,0),0)/1000)),"")</f>
        <v/>
      </c>
      <c r="BR446" s="145" t="str">
        <f>IFERROR(TRUNC(VLOOKUP($E446,'Container Panel'!$B$41:$Z$100,$D446,0)/(VLOOKUP(BR$276,UI!$A$12:$O$51,VLOOKUP(BR$278,$B$276:$C$278,2,0),0)/1000)),"")</f>
        <v/>
      </c>
      <c r="BS446" s="145" t="str">
        <f>IFERROR(TRUNC(VLOOKUP($E446,'Container Panel'!$B$41:$Z$100,$D446,0)/(VLOOKUP(BS$276,UI!$A$12:$O$51,VLOOKUP(BS$278,$B$276:$C$278,2,0),0)/1000)),"")</f>
        <v/>
      </c>
      <c r="BT446" s="145" t="str">
        <f>IFERROR(TRUNC(VLOOKUP($E446,'Container Panel'!$B$41:$Z$100,$D446,0)/(VLOOKUP(BT$276,UI!$A$12:$O$51,VLOOKUP(BT$278,$B$276:$C$278,2,0),0)/1000)),"")</f>
        <v/>
      </c>
      <c r="BU446" s="145" t="str">
        <f>IFERROR(TRUNC(VLOOKUP($E446,'Container Panel'!$B$41:$Z$100,$D446,0)/(VLOOKUP(BU$276,UI!$A$12:$O$51,VLOOKUP(BU$278,$B$276:$C$278,2,0),0)/1000)),"")</f>
        <v/>
      </c>
      <c r="BV446" s="145" t="str">
        <f>IFERROR(TRUNC(VLOOKUP($E446,'Container Panel'!$B$41:$Z$100,$D446,0)/(VLOOKUP(BV$276,UI!$A$12:$O$51,VLOOKUP(BV$278,$B$276:$C$278,2,0),0)/1000)),"")</f>
        <v/>
      </c>
      <c r="BW446" s="145" t="str">
        <f>IFERROR(TRUNC(VLOOKUP($E446,'Container Panel'!$B$41:$Z$100,$D446,0)/(VLOOKUP(BW$276,UI!$A$12:$O$51,VLOOKUP(BW$278,$B$276:$C$278,2,0),0)/1000)),"")</f>
        <v/>
      </c>
      <c r="BX446" s="145" t="str">
        <f>IFERROR(TRUNC(VLOOKUP($E446,'Container Panel'!$B$41:$Z$100,$D446,0)/(VLOOKUP(BX$276,UI!$A$12:$O$51,VLOOKUP(BX$278,$B$276:$C$278,2,0),0)/1000)),"")</f>
        <v/>
      </c>
      <c r="BY446" s="145" t="str">
        <f>IFERROR(TRUNC(VLOOKUP($E446,'Container Panel'!$B$41:$Z$100,$D446,0)/(VLOOKUP(BY$276,UI!$A$12:$O$51,VLOOKUP(BY$278,$B$276:$C$278,2,0),0)/1000)),"")</f>
        <v/>
      </c>
      <c r="BZ446" s="145" t="str">
        <f>IFERROR(TRUNC(VLOOKUP($E446,'Container Panel'!$B$41:$Z$100,$D446,0)/(VLOOKUP(BZ$276,UI!$A$12:$O$51,VLOOKUP(BZ$278,$B$276:$C$278,2,0),0)/1000)),"")</f>
        <v/>
      </c>
      <c r="CA446" s="145" t="str">
        <f>IFERROR(TRUNC(VLOOKUP($E446,'Container Panel'!$B$41:$Z$100,$D446,0)/(VLOOKUP(CA$276,UI!$A$12:$O$51,VLOOKUP(CA$278,$B$276:$C$278,2,0),0)/1000)),"")</f>
        <v/>
      </c>
      <c r="CB446" s="145" t="str">
        <f>IFERROR(TRUNC(VLOOKUP($E446,'Container Panel'!$B$41:$Z$100,$D446,0)/(VLOOKUP(CB$276,UI!$A$12:$O$51,VLOOKUP(CB$278,$B$276:$C$278,2,0),0)/1000)),"")</f>
        <v/>
      </c>
      <c r="CC446" s="145" t="str">
        <f>IFERROR(TRUNC(VLOOKUP($E446,'Container Panel'!$B$41:$Z$100,$D446,0)/(VLOOKUP(CC$276,UI!$A$12:$O$51,VLOOKUP(CC$278,$B$276:$C$278,2,0),0)/1000)),"")</f>
        <v/>
      </c>
      <c r="CD446" s="145" t="str">
        <f>IFERROR(TRUNC(VLOOKUP($E446,'Container Panel'!$B$41:$Z$100,$D446,0)/(VLOOKUP(CD$276,UI!$A$12:$O$51,VLOOKUP(CD$278,$B$276:$C$278,2,0),0)/1000)),"")</f>
        <v/>
      </c>
      <c r="CE446" s="145" t="str">
        <f>IFERROR(TRUNC(VLOOKUP($E446,'Container Panel'!$B$41:$Z$100,$D446,0)/(VLOOKUP(CE$276,UI!$A$12:$O$51,VLOOKUP(CE$278,$B$276:$C$278,2,0),0)/1000)),"")</f>
        <v/>
      </c>
      <c r="CF446" s="145" t="str">
        <f>IFERROR(TRUNC(VLOOKUP($E446,'Container Panel'!$B$41:$Z$100,$D446,0)/(VLOOKUP(CF$276,UI!$A$12:$O$51,VLOOKUP(CF$278,$B$276:$C$278,2,0),0)/1000)),"")</f>
        <v/>
      </c>
      <c r="CG446" s="145" t="str">
        <f>IFERROR(TRUNC(VLOOKUP($E446,'Container Panel'!$B$41:$Z$100,$D446,0)/(VLOOKUP(CG$276,UI!$A$12:$O$51,VLOOKUP(CG$278,$B$276:$C$278,2,0),0)/1000)),"")</f>
        <v/>
      </c>
      <c r="CH446" s="145" t="str">
        <f>IFERROR(TRUNC(VLOOKUP($E446,'Container Panel'!$B$41:$Z$100,$D446,0)/(VLOOKUP(CH$276,UI!$A$12:$O$51,VLOOKUP(CH$278,$B$276:$C$278,2,0),0)/1000)),"")</f>
        <v/>
      </c>
      <c r="CI446" s="145" t="str">
        <f>IFERROR(TRUNC(VLOOKUP($E446,'Container Panel'!$B$41:$Z$100,$D446,0)/(VLOOKUP(CI$276,UI!$A$12:$O$51,VLOOKUP(CI$278,$B$276:$C$278,2,0),0)/1000)),"")</f>
        <v/>
      </c>
      <c r="CJ446" s="145" t="str">
        <f>IFERROR(TRUNC(VLOOKUP($E446,'Container Panel'!$B$41:$Z$100,$D446,0)/(VLOOKUP(CJ$276,UI!$A$12:$O$51,VLOOKUP(CJ$278,$B$276:$C$278,2,0),0)/1000)),"")</f>
        <v/>
      </c>
      <c r="CK446" s="145" t="str">
        <f>IFERROR(TRUNC(VLOOKUP($E446,'Container Panel'!$B$41:$Z$100,$D446,0)/(VLOOKUP(CK$276,UI!$A$12:$O$51,VLOOKUP(CK$278,$B$276:$C$278,2,0),0)/1000)),"")</f>
        <v/>
      </c>
      <c r="CL446" s="145" t="str">
        <f>IFERROR(TRUNC(VLOOKUP($E446,'Container Panel'!$B$41:$Z$100,$D446,0)/(VLOOKUP(CL$276,UI!$A$12:$O$51,VLOOKUP(CL$278,$B$276:$C$278,2,0),0)/1000)),"")</f>
        <v/>
      </c>
      <c r="CM446" s="145" t="str">
        <f>IFERROR(TRUNC(VLOOKUP($E446,'Container Panel'!$B$41:$Z$100,$D446,0)/(VLOOKUP(CM$276,UI!$A$12:$O$51,VLOOKUP(CM$278,$B$276:$C$278,2,0),0)/1000)),"")</f>
        <v/>
      </c>
      <c r="CN446" s="145" t="str">
        <f>IFERROR(TRUNC(VLOOKUP($E446,'Container Panel'!$B$41:$Z$100,$D446,0)/(VLOOKUP(CN$276,UI!$A$12:$O$51,VLOOKUP(CN$278,$B$276:$C$278,2,0),0)/1000)),"")</f>
        <v/>
      </c>
      <c r="CO446" s="145" t="str">
        <f>IFERROR(TRUNC(VLOOKUP($E446,'Container Panel'!$B$41:$Z$100,$D446,0)/(VLOOKUP(CO$276,UI!$A$12:$O$51,VLOOKUP(CO$278,$B$276:$C$278,2,0),0)/1000)),"")</f>
        <v/>
      </c>
      <c r="CP446" s="145" t="str">
        <f>IFERROR(TRUNC(VLOOKUP($E446,'Container Panel'!$B$41:$Z$100,$D446,0)/(VLOOKUP(CP$276,UI!$A$12:$O$51,VLOOKUP(CP$278,$B$276:$C$278,2,0),0)/1000)),"")</f>
        <v/>
      </c>
      <c r="CQ446" s="145" t="str">
        <f>IFERROR(TRUNC(VLOOKUP($E446,'Container Panel'!$B$41:$Z$100,$D446,0)/(VLOOKUP(CQ$276,UI!$A$12:$O$51,VLOOKUP(CQ$278,$B$276:$C$278,2,0),0)/1000)),"")</f>
        <v/>
      </c>
      <c r="CR446" s="145" t="str">
        <f>IFERROR(TRUNC(VLOOKUP($E446,'Container Panel'!$B$41:$Z$100,$D446,0)/(VLOOKUP(CR$276,UI!$A$12:$O$51,VLOOKUP(CR$278,$B$276:$C$278,2,0),0)/1000)),"")</f>
        <v/>
      </c>
      <c r="CS446" s="145" t="str">
        <f>IFERROR(TRUNC(VLOOKUP($E446,'Container Panel'!$B$41:$Z$100,$D446,0)/(VLOOKUP(CS$276,UI!$A$12:$O$51,VLOOKUP(CS$278,$B$276:$C$278,2,0),0)/1000)),"")</f>
        <v/>
      </c>
      <c r="CT446" s="145" t="str">
        <f>IFERROR(TRUNC(VLOOKUP($E446,'Container Panel'!$B$41:$Z$100,$D446,0)/(VLOOKUP(CT$276,UI!$A$12:$O$51,VLOOKUP(CT$278,$B$276:$C$278,2,0),0)/1000)),"")</f>
        <v/>
      </c>
      <c r="CU446" s="145" t="str">
        <f>IFERROR(TRUNC(VLOOKUP($E446,'Container Panel'!$B$41:$Z$100,$D446,0)/(VLOOKUP(CU$276,UI!$A$12:$O$51,VLOOKUP(CU$278,$B$276:$C$278,2,0),0)/1000)),"")</f>
        <v/>
      </c>
      <c r="CV446" s="145" t="str">
        <f>IFERROR(TRUNC(VLOOKUP($E446,'Container Panel'!$B$41:$Z$100,$D446,0)/(VLOOKUP(CV$276,UI!$A$12:$O$51,VLOOKUP(CV$278,$B$276:$C$278,2,0),0)/1000)),"")</f>
        <v/>
      </c>
      <c r="CW446" s="145" t="str">
        <f>IFERROR(TRUNC(VLOOKUP($E446,'Container Panel'!$B$41:$Z$100,$D446,0)/(VLOOKUP(CW$276,UI!$A$12:$O$51,VLOOKUP(CW$278,$B$276:$C$278,2,0),0)/1000)),"")</f>
        <v/>
      </c>
      <c r="CX446" s="145" t="str">
        <f>IFERROR(TRUNC(VLOOKUP($E446,'Container Panel'!$B$41:$Z$100,$D446,0)/(VLOOKUP(CX$276,UI!$A$12:$O$51,VLOOKUP(CX$278,$B$276:$C$278,2,0),0)/1000)),"")</f>
        <v/>
      </c>
      <c r="CY446" s="145" t="str">
        <f>IFERROR(TRUNC(VLOOKUP($E446,'Container Panel'!$B$41:$Z$100,$D446,0)/(VLOOKUP(CY$276,UI!$A$12:$O$51,VLOOKUP(CY$278,$B$276:$C$278,2,0),0)/1000)),"")</f>
        <v/>
      </c>
      <c r="CZ446" s="145" t="str">
        <f>IFERROR(TRUNC(VLOOKUP($E446,'Container Panel'!$B$41:$Z$100,$D446,0)/(VLOOKUP(CZ$276,UI!$A$12:$O$51,VLOOKUP(CZ$278,$B$276:$C$278,2,0),0)/1000)),"")</f>
        <v/>
      </c>
      <c r="DA446" s="145" t="str">
        <f>IFERROR(TRUNC(VLOOKUP($E446,'Container Panel'!$B$41:$Z$100,$D446,0)/(VLOOKUP(DA$276,UI!$A$12:$O$51,VLOOKUP(DA$278,$B$276:$C$278,2,0),0)/1000)),"")</f>
        <v/>
      </c>
      <c r="DB446" s="145" t="str">
        <f>IFERROR(TRUNC(VLOOKUP($E446,'Container Panel'!$B$41:$Z$100,$D446,0)/(VLOOKUP(DB$276,UI!$A$12:$O$51,VLOOKUP(DB$278,$B$276:$C$278,2,0),0)/1000)),"")</f>
        <v/>
      </c>
      <c r="DC446" s="145" t="str">
        <f>IFERROR(TRUNC(VLOOKUP($E446,'Container Panel'!$B$41:$Z$100,$D446,0)/(VLOOKUP(DC$276,UI!$A$12:$O$51,VLOOKUP(DC$278,$B$276:$C$278,2,0),0)/1000)),"")</f>
        <v/>
      </c>
      <c r="DD446" s="145" t="str">
        <f>IFERROR(TRUNC(VLOOKUP($E446,'Container Panel'!$B$41:$Z$100,$D446,0)/(VLOOKUP(DD$276,UI!$A$12:$O$51,VLOOKUP(DD$278,$B$276:$C$278,2,0),0)/1000)),"")</f>
        <v/>
      </c>
      <c r="DE446" s="145" t="str">
        <f>IFERROR(TRUNC(VLOOKUP($E446,'Container Panel'!$B$41:$Z$100,$D446,0)/(VLOOKUP(DE$276,UI!$A$12:$O$51,VLOOKUP(DE$278,$B$276:$C$278,2,0),0)/1000)),"")</f>
        <v/>
      </c>
      <c r="DF446" s="145" t="str">
        <f>IFERROR(TRUNC(VLOOKUP($E446,'Container Panel'!$B$41:$Z$100,$D446,0)/(VLOOKUP(DF$276,UI!$A$12:$O$51,VLOOKUP(DF$278,$B$276:$C$278,2,0),0)/1000)),"")</f>
        <v/>
      </c>
      <c r="DG446" s="145" t="str">
        <f>IFERROR(TRUNC(VLOOKUP($E446,'Container Panel'!$B$41:$Z$100,$D446,0)/(VLOOKUP(DG$276,UI!$A$12:$O$51,VLOOKUP(DG$278,$B$276:$C$278,2,0),0)/1000)),"")</f>
        <v/>
      </c>
      <c r="DH446" s="145" t="str">
        <f>IFERROR(TRUNC(VLOOKUP($E446,'Container Panel'!$B$41:$Z$100,$D446,0)/(VLOOKUP(DH$276,UI!$A$12:$O$51,VLOOKUP(DH$278,$B$276:$C$278,2,0),0)/1000)),"")</f>
        <v/>
      </c>
      <c r="DI446" s="145" t="str">
        <f>IFERROR(TRUNC(VLOOKUP($E446,'Container Panel'!$B$41:$Z$100,$D446,0)/(VLOOKUP(DI$276,UI!$A$12:$O$51,VLOOKUP(DI$278,$B$276:$C$278,2,0),0)/1000)),"")</f>
        <v/>
      </c>
      <c r="DJ446" s="145" t="str">
        <f>IFERROR(TRUNC(VLOOKUP($E446,'Container Panel'!$B$41:$Z$100,$D446,0)/(VLOOKUP(DJ$276,UI!$A$12:$O$51,VLOOKUP(DJ$278,$B$276:$C$278,2,0),0)/1000)),"")</f>
        <v/>
      </c>
      <c r="DK446" s="145" t="str">
        <f>IFERROR(TRUNC(VLOOKUP($E446,'Container Panel'!$B$41:$Z$100,$D446,0)/(VLOOKUP(DK$276,UI!$A$12:$O$51,VLOOKUP(DK$278,$B$276:$C$278,2,0),0)/1000)),"")</f>
        <v/>
      </c>
      <c r="DL446" s="145" t="str">
        <f>IFERROR(TRUNC(VLOOKUP($E446,'Container Panel'!$B$41:$Z$100,$D446,0)/(VLOOKUP(DL$276,UI!$A$12:$O$51,VLOOKUP(DL$278,$B$276:$C$278,2,0),0)/1000)),"")</f>
        <v/>
      </c>
      <c r="DM446" s="145" t="str">
        <f>IFERROR(TRUNC(VLOOKUP($E446,'Container Panel'!$B$41:$Z$100,$D446,0)/(VLOOKUP(DM$276,UI!$A$12:$O$51,VLOOKUP(DM$278,$B$276:$C$278,2,0),0)/1000)),"")</f>
        <v/>
      </c>
      <c r="DN446" s="145" t="str">
        <f>IFERROR(TRUNC(VLOOKUP($E446,'Container Panel'!$B$41:$Z$100,$D446,0)/(VLOOKUP(DN$276,UI!$A$12:$O$51,VLOOKUP(DN$278,$B$276:$C$278,2,0),0)/1000)),"")</f>
        <v/>
      </c>
      <c r="DO446" s="145" t="str">
        <f>IFERROR(TRUNC(VLOOKUP($E446,'Container Panel'!$B$41:$Z$100,$D446,0)/(VLOOKUP(DO$276,UI!$A$12:$O$51,VLOOKUP(DO$278,$B$276:$C$278,2,0),0)/1000)),"")</f>
        <v/>
      </c>
      <c r="DP446" s="145" t="str">
        <f>IFERROR(TRUNC(VLOOKUP($E446,'Container Panel'!$B$41:$Z$100,$D446,0)/(VLOOKUP(DP$276,UI!$A$12:$O$51,VLOOKUP(DP$278,$B$276:$C$278,2,0),0)/1000)),"")</f>
        <v/>
      </c>
      <c r="DQ446" s="145" t="str">
        <f>IFERROR(TRUNC(VLOOKUP($E446,'Container Panel'!$B$41:$Z$100,$D446,0)/(VLOOKUP(DQ$276,UI!$A$12:$O$51,VLOOKUP(DQ$278,$B$276:$C$278,2,0),0)/1000)),"")</f>
        <v/>
      </c>
      <c r="DR446" s="145" t="str">
        <f>IFERROR(TRUNC(VLOOKUP($E446,'Container Panel'!$B$41:$Z$100,$D446,0)/(VLOOKUP(DR$276,UI!$A$12:$O$51,VLOOKUP(DR$278,$B$276:$C$278,2,0),0)/1000)),"")</f>
        <v/>
      </c>
      <c r="DS446" s="145" t="str">
        <f>IFERROR(TRUNC(VLOOKUP($E446,'Container Panel'!$B$41:$Z$100,$D446,0)/(VLOOKUP(DS$276,UI!$A$12:$O$51,VLOOKUP(DS$278,$B$276:$C$278,2,0),0)/1000)),"")</f>
        <v/>
      </c>
      <c r="DT446" s="145" t="str">
        <f>IFERROR(TRUNC(VLOOKUP($E446,'Container Panel'!$B$41:$Z$100,$D446,0)/(VLOOKUP(DT$276,UI!$A$12:$O$51,VLOOKUP(DT$278,$B$276:$C$278,2,0),0)/1000)),"")</f>
        <v/>
      </c>
      <c r="DU446" s="145" t="str">
        <f>IFERROR(TRUNC(VLOOKUP($E446,'Container Panel'!$B$41:$Z$100,$D446,0)/(VLOOKUP(DU$276,UI!$A$12:$O$51,VLOOKUP(DU$278,$B$276:$C$278,2,0),0)/1000)),"")</f>
        <v/>
      </c>
      <c r="DV446" s="145" t="str">
        <f>IFERROR(TRUNC(VLOOKUP($E446,'Container Panel'!$B$41:$Z$100,$D446,0)/(VLOOKUP(DV$276,UI!$A$12:$O$51,VLOOKUP(DV$278,$B$276:$C$278,2,0),0)/1000)),"")</f>
        <v/>
      </c>
      <c r="DW446" s="145" t="str">
        <f>IFERROR(TRUNC(VLOOKUP($E446,'Container Panel'!$B$41:$Z$100,$D446,0)/(VLOOKUP(DW$276,UI!$A$12:$O$51,VLOOKUP(DW$278,$B$276:$C$278,2,0),0)/1000)),"")</f>
        <v/>
      </c>
      <c r="DX446" s="145" t="str">
        <f>IFERROR(TRUNC(VLOOKUP($E446,'Container Panel'!$B$41:$Z$100,$D446,0)/(VLOOKUP(DX$276,UI!$A$12:$O$51,VLOOKUP(DX$278,$B$276:$C$278,2,0),0)/1000)),"")</f>
        <v/>
      </c>
      <c r="DY446" s="145" t="str">
        <f>IFERROR(TRUNC(VLOOKUP($E446,'Container Panel'!$B$41:$Z$100,$D446,0)/(VLOOKUP(DY$276,UI!$A$12:$O$51,VLOOKUP(DY$278,$B$276:$C$278,2,0),0)/1000)),"")</f>
        <v/>
      </c>
      <c r="DZ446" s="145" t="str">
        <f>IFERROR(TRUNC(VLOOKUP($E446,'Container Panel'!$B$41:$Z$100,$D446,0)/(VLOOKUP(DZ$276,UI!$A$12:$O$51,VLOOKUP(DZ$278,$B$276:$C$278,2,0),0)/1000)),"")</f>
        <v/>
      </c>
      <c r="EA446" s="145" t="str">
        <f>IFERROR(TRUNC(VLOOKUP($E446,'Container Panel'!$B$41:$Z$100,$D446,0)/(VLOOKUP(EA$276,UI!$A$12:$O$51,VLOOKUP(EA$278,$B$276:$C$278,2,0),0)/1000)),"")</f>
        <v/>
      </c>
      <c r="EB446" s="145" t="str">
        <f>IFERROR(TRUNC(VLOOKUP($E446,'Container Panel'!$B$41:$Z$100,$D446,0)/(VLOOKUP(EB$276,UI!$A$12:$O$51,VLOOKUP(EB$278,$B$276:$C$278,2,0),0)/1000)),"")</f>
        <v/>
      </c>
      <c r="EC446" s="145" t="str">
        <f>IFERROR(TRUNC(VLOOKUP($E446,'Container Panel'!$B$41:$Z$100,$D446,0)/(VLOOKUP(EC$276,UI!$A$12:$O$51,VLOOKUP(EC$278,$B$276:$C$278,2,0),0)/1000)),"")</f>
        <v/>
      </c>
      <c r="ED446" s="145" t="str">
        <f>IFERROR(TRUNC(VLOOKUP($E446,'Container Panel'!$B$41:$Z$100,$D446,0)/(VLOOKUP(ED$276,UI!$A$12:$O$51,VLOOKUP(ED$278,$B$276:$C$278,2,0),0)/1000)),"")</f>
        <v/>
      </c>
      <c r="EE446" s="145" t="str">
        <f>IFERROR(TRUNC(VLOOKUP($E446,'Container Panel'!$B$41:$Z$100,$D446,0)/(VLOOKUP(EE$276,UI!$A$12:$O$51,VLOOKUP(EE$278,$B$276:$C$278,2,0),0)/1000)),"")</f>
        <v/>
      </c>
      <c r="EF446" s="145" t="str">
        <f>IFERROR(TRUNC(VLOOKUP($E446,'Container Panel'!$B$41:$Z$100,$D446,0)/(VLOOKUP(EF$276,UI!$A$12:$O$51,VLOOKUP(EF$278,$B$276:$C$278,2,0),0)/1000)),"")</f>
        <v/>
      </c>
      <c r="EG446" s="145" t="str">
        <f>IFERROR(TRUNC(VLOOKUP($E446,'Container Panel'!$B$41:$Z$100,$D446,0)/(VLOOKUP(EG$276,UI!$A$12:$O$51,VLOOKUP(EG$278,$B$276:$C$278,2,0),0)/1000)),"")</f>
        <v/>
      </c>
      <c r="EH446" s="145" t="str">
        <f>IFERROR(TRUNC(VLOOKUP($E446,'Container Panel'!$B$41:$Z$100,$D446,0)/(VLOOKUP(EH$276,UI!$A$12:$O$51,VLOOKUP(EH$278,$B$276:$C$278,2,0),0)/1000)),"")</f>
        <v/>
      </c>
      <c r="EI446" s="145" t="str">
        <f>IFERROR(TRUNC(VLOOKUP($E446,'Container Panel'!$B$41:$Z$100,$D446,0)/(VLOOKUP(EI$276,UI!$A$12:$O$51,VLOOKUP(EI$278,$B$276:$C$278,2,0),0)/1000)),"")</f>
        <v/>
      </c>
      <c r="EJ446" s="145" t="str">
        <f>IFERROR(TRUNC(VLOOKUP($E446,'Container Panel'!$B$41:$Z$100,$D446,0)/(VLOOKUP(EJ$276,UI!$A$12:$O$51,VLOOKUP(EJ$278,$B$276:$C$278,2,0),0)/1000)),"")</f>
        <v/>
      </c>
      <c r="EK446" s="145" t="str">
        <f>IFERROR(TRUNC(VLOOKUP($E446,'Container Panel'!$B$41:$Z$100,$D446,0)/(VLOOKUP(EK$276,UI!$A$12:$O$51,VLOOKUP(EK$278,$B$276:$C$278,2,0),0)/1000)),"")</f>
        <v/>
      </c>
      <c r="EL446" s="145" t="str">
        <f>IFERROR(TRUNC(VLOOKUP($E446,'Container Panel'!$B$41:$Z$100,$D446,0)/(VLOOKUP(EL$276,UI!$A$12:$O$51,VLOOKUP(EL$278,$B$276:$C$278,2,0),0)/1000)),"")</f>
        <v/>
      </c>
      <c r="EM446" s="145" t="str">
        <f>IFERROR(TRUNC(VLOOKUP($E446,'Container Panel'!$B$41:$Z$100,$D446,0)/(VLOOKUP(EM$276,UI!$A$12:$O$51,VLOOKUP(EM$278,$B$276:$C$278,2,0),0)/1000)),"")</f>
        <v/>
      </c>
      <c r="EN446" s="145" t="str">
        <f>IFERROR(TRUNC(VLOOKUP($E446,'Container Panel'!$B$41:$Z$100,$D446,0)/(VLOOKUP(EN$276,UI!$A$12:$O$51,VLOOKUP(EN$278,$B$276:$C$278,2,0),0)/1000)),"")</f>
        <v/>
      </c>
      <c r="EO446" s="145" t="str">
        <f>IFERROR(TRUNC(VLOOKUP($E446,'Container Panel'!$B$41:$Z$100,$D446,0)/(VLOOKUP(EO$276,UI!$A$12:$O$51,VLOOKUP(EO$278,$B$276:$C$278,2,0),0)/1000)),"")</f>
        <v/>
      </c>
      <c r="EP446" s="145" t="str">
        <f>IFERROR(TRUNC(VLOOKUP($E446,'Container Panel'!$B$41:$Z$100,$D446,0)/(VLOOKUP(EP$276,UI!$A$12:$O$51,VLOOKUP(EP$278,$B$276:$C$278,2,0),0)/1000)),"")</f>
        <v/>
      </c>
      <c r="EQ446" s="145" t="str">
        <f>IFERROR(TRUNC(VLOOKUP($E446,'Container Panel'!$B$41:$Z$100,$D446,0)/(VLOOKUP(EQ$276,UI!$A$12:$O$51,VLOOKUP(EQ$278,$B$276:$C$278,2,0),0)/1000)),"")</f>
        <v/>
      </c>
      <c r="ER446" s="145" t="str">
        <f>IFERROR(TRUNC(VLOOKUP($E446,'Container Panel'!$B$41:$Z$100,$D446,0)/(VLOOKUP(ER$276,UI!$A$12:$O$51,VLOOKUP(ER$278,$B$276:$C$278,2,0),0)/1000)),"")</f>
        <v/>
      </c>
      <c r="ES446" s="145" t="str">
        <f>IFERROR(TRUNC(VLOOKUP($E446,'Container Panel'!$B$41:$Z$100,$D446,0)/(VLOOKUP(ES$276,UI!$A$12:$O$51,VLOOKUP(ES$278,$B$276:$C$278,2,0),0)/1000)),"")</f>
        <v/>
      </c>
      <c r="ET446" s="145" t="str">
        <f>IFERROR(TRUNC(VLOOKUP($E446,'Container Panel'!$B$41:$Z$100,$D446,0)/(VLOOKUP(ET$276,UI!$A$12:$O$51,VLOOKUP(ET$278,$B$276:$C$278,2,0),0)/1000)),"")</f>
        <v/>
      </c>
      <c r="EU446" s="145" t="str">
        <f>IFERROR(TRUNC(VLOOKUP($E446,'Container Panel'!$B$41:$Z$100,$D446,0)/(VLOOKUP(EU$276,UI!$A$12:$O$51,VLOOKUP(EU$278,$B$276:$C$278,2,0),0)/1000)),"")</f>
        <v/>
      </c>
      <c r="EV446" s="145" t="str">
        <f>IFERROR(TRUNC(VLOOKUP($E446,'Container Panel'!$B$41:$Z$100,$D446,0)/(VLOOKUP(EV$276,UI!$A$12:$O$51,VLOOKUP(EV$278,$B$276:$C$278,2,0),0)/1000)),"")</f>
        <v/>
      </c>
      <c r="EW446" s="145" t="str">
        <f>IFERROR(TRUNC(VLOOKUP($E446,'Container Panel'!$B$41:$Z$100,$D446,0)/(VLOOKUP(EW$276,UI!$A$12:$O$51,VLOOKUP(EW$278,$B$276:$C$278,2,0),0)/1000)),"")</f>
        <v/>
      </c>
      <c r="EX446" s="145" t="str">
        <f>IFERROR(TRUNC(VLOOKUP($E446,'Container Panel'!$B$41:$Z$100,$D446,0)/(VLOOKUP(EX$276,UI!$A$12:$O$51,VLOOKUP(EX$278,$B$276:$C$278,2,0),0)/1000)),"")</f>
        <v/>
      </c>
      <c r="EY446" s="145" t="str">
        <f>IFERROR(TRUNC(VLOOKUP($E446,'Container Panel'!$B$41:$Z$100,$D446,0)/(VLOOKUP(EY$276,UI!$A$12:$O$51,VLOOKUP(EY$278,$B$276:$C$278,2,0),0)/1000)),"")</f>
        <v/>
      </c>
      <c r="EZ446" s="145" t="str">
        <f>IFERROR(TRUNC(VLOOKUP($E446,'Container Panel'!$B$41:$Z$100,$D446,0)/(VLOOKUP(EZ$276,UI!$A$12:$O$51,VLOOKUP(EZ$278,$B$276:$C$278,2,0),0)/1000)),"")</f>
        <v/>
      </c>
      <c r="FA446" s="145" t="str">
        <f>IFERROR(TRUNC(VLOOKUP($E446,'Container Panel'!$B$41:$Z$100,$D446,0)/(VLOOKUP(FA$276,UI!$A$12:$O$51,VLOOKUP(FA$278,$B$276:$C$278,2,0),0)/1000)),"")</f>
        <v/>
      </c>
      <c r="FB446" s="145" t="str">
        <f>IFERROR(TRUNC(VLOOKUP($E446,'Container Panel'!$B$41:$Z$100,$D446,0)/(VLOOKUP(FB$276,UI!$A$12:$O$51,VLOOKUP(FB$278,$B$276:$C$278,2,0),0)/1000)),"")</f>
        <v/>
      </c>
      <c r="FC446" s="145" t="str">
        <f>IFERROR(TRUNC(VLOOKUP($E446,'Container Panel'!$B$41:$Z$100,$D446,0)/(VLOOKUP(FC$276,UI!$A$12:$O$51,VLOOKUP(FC$278,$B$276:$C$278,2,0),0)/1000)),"")</f>
        <v/>
      </c>
      <c r="FD446" s="145" t="str">
        <f>IFERROR(TRUNC(VLOOKUP($E446,'Container Panel'!$B$41:$Z$100,$D446,0)/(VLOOKUP(FD$276,UI!$A$12:$O$51,VLOOKUP(FD$278,$B$276:$C$278,2,0),0)/1000)),"")</f>
        <v/>
      </c>
      <c r="FE446" s="145" t="str">
        <f>IFERROR(TRUNC(VLOOKUP($E446,'Container Panel'!$B$41:$Z$100,$D446,0)/(VLOOKUP(FE$276,UI!$A$12:$O$51,VLOOKUP(FE$278,$B$276:$C$278,2,0),0)/1000)),"")</f>
        <v/>
      </c>
      <c r="FF446" s="145" t="str">
        <f>IFERROR(TRUNC(VLOOKUP($E446,'Container Panel'!$B$41:$Z$100,$D446,0)/(VLOOKUP(FF$276,UI!$A$12:$O$51,VLOOKUP(FF$278,$B$276:$C$278,2,0),0)/1000)),"")</f>
        <v/>
      </c>
      <c r="FG446" s="145" t="str">
        <f>IFERROR(TRUNC(VLOOKUP($E446,'Container Panel'!$B$41:$Z$100,$D446,0)/(VLOOKUP(FG$276,UI!$A$12:$O$51,VLOOKUP(FG$278,$B$276:$C$278,2,0),0)/1000)),"")</f>
        <v/>
      </c>
      <c r="FH446" s="145" t="str">
        <f>IFERROR(TRUNC(VLOOKUP($E446,'Container Panel'!$B$41:$Z$100,$D446,0)/(VLOOKUP(FH$276,UI!$A$12:$O$51,VLOOKUP(FH$278,$B$276:$C$278,2,0),0)/1000)),"")</f>
        <v/>
      </c>
      <c r="FI446" s="145" t="str">
        <f>IFERROR(TRUNC(VLOOKUP($E446,'Container Panel'!$B$41:$Z$100,$D446,0)/(VLOOKUP(FI$276,UI!$A$12:$O$51,VLOOKUP(FI$278,$B$276:$C$278,2,0),0)/1000)),"")</f>
        <v/>
      </c>
      <c r="FJ446" s="145" t="str">
        <f>IFERROR(TRUNC(VLOOKUP($E446,'Container Panel'!$B$41:$Z$100,$D446,0)/(VLOOKUP(FJ$276,UI!$A$12:$O$51,VLOOKUP(FJ$278,$B$276:$C$278,2,0),0)/1000)),"")</f>
        <v/>
      </c>
      <c r="FK446" s="145" t="str">
        <f>IFERROR(TRUNC(VLOOKUP($E446,'Container Panel'!$B$41:$Z$100,$D446,0)/(VLOOKUP(FK$276,UI!$A$12:$O$51,VLOOKUP(FK$278,$B$276:$C$278,2,0),0)/1000)),"")</f>
        <v/>
      </c>
      <c r="FL446" s="145" t="str">
        <f>IFERROR(TRUNC(VLOOKUP($E446,'Container Panel'!$B$41:$Z$100,$D446,0)/(VLOOKUP(FL$276,UI!$A$12:$O$51,VLOOKUP(FL$278,$B$276:$C$278,2,0),0)/1000)),"")</f>
        <v/>
      </c>
      <c r="FM446" s="145" t="str">
        <f>IFERROR(TRUNC(VLOOKUP($E446,'Container Panel'!$B$41:$Z$100,$D446,0)/(VLOOKUP(FM$276,UI!$A$12:$O$51,VLOOKUP(FM$278,$B$276:$C$278,2,0),0)/1000)),"")</f>
        <v/>
      </c>
      <c r="FN446" s="145" t="str">
        <f>IFERROR(TRUNC(VLOOKUP($E446,'Container Panel'!$B$41:$Z$100,$D446,0)/(VLOOKUP(FN$276,UI!$A$12:$O$51,VLOOKUP(FN$278,$B$276:$C$278,2,0),0)/1000)),"")</f>
        <v/>
      </c>
      <c r="FO446" s="145" t="str">
        <f>IFERROR(TRUNC(VLOOKUP($E446,'Container Panel'!$B$41:$Z$100,$D446,0)/(VLOOKUP(FO$276,UI!$A$12:$O$51,VLOOKUP(FO$278,$B$276:$C$278,2,0),0)/1000)),"")</f>
        <v/>
      </c>
      <c r="FP446" s="145" t="str">
        <f>IFERROR(TRUNC(VLOOKUP($E446,'Container Panel'!$B$41:$Z$100,$D446,0)/(VLOOKUP(FP$276,UI!$A$12:$O$51,VLOOKUP(FP$278,$B$276:$C$278,2,0),0)/1000)),"")</f>
        <v/>
      </c>
      <c r="FQ446" s="145" t="str">
        <f>IFERROR(TRUNC(VLOOKUP($E446,'Container Panel'!$B$41:$Z$100,$D446,0)/(VLOOKUP(FQ$276,UI!$A$12:$O$51,VLOOKUP(FQ$278,$B$276:$C$278,2,0),0)/1000)),"")</f>
        <v/>
      </c>
      <c r="FR446" s="145" t="str">
        <f>IFERROR(TRUNC(VLOOKUP($E446,'Container Panel'!$B$41:$Z$100,$D446,0)/(VLOOKUP(FR$276,UI!$A$12:$O$51,VLOOKUP(FR$278,$B$276:$C$278,2,0),0)/1000)),"")</f>
        <v/>
      </c>
      <c r="FS446" s="145" t="str">
        <f>IFERROR(TRUNC(VLOOKUP($E446,'Container Panel'!$B$41:$Z$100,$D446,0)/(VLOOKUP(FS$276,UI!$A$12:$O$51,VLOOKUP(FS$278,$B$276:$C$278,2,0),0)/1000)),"")</f>
        <v/>
      </c>
      <c r="FT446" s="145" t="str">
        <f>IFERROR(TRUNC(VLOOKUP($E446,'Container Panel'!$B$41:$Z$100,$D446,0)/(VLOOKUP(FT$276,UI!$A$12:$O$51,VLOOKUP(FT$278,$B$276:$C$278,2,0),0)/1000)),"")</f>
        <v/>
      </c>
      <c r="FU446" s="145" t="str">
        <f>IFERROR(TRUNC(VLOOKUP($E446,'Container Panel'!$B$41:$Z$100,$D446,0)/(VLOOKUP(FU$276,UI!$A$12:$O$51,VLOOKUP(FU$278,$B$276:$C$278,2,0),0)/1000)),"")</f>
        <v/>
      </c>
      <c r="FV446" s="145" t="str">
        <f>IFERROR(TRUNC(VLOOKUP($E446,'Container Panel'!$B$41:$Z$100,$D446,0)/(VLOOKUP(FV$276,UI!$A$12:$O$51,VLOOKUP(FV$278,$B$276:$C$278,2,0),0)/1000)),"")</f>
        <v/>
      </c>
      <c r="FW446" s="145" t="str">
        <f>IFERROR(TRUNC(VLOOKUP($E446,'Container Panel'!$B$41:$Z$100,$D446,0)/(VLOOKUP(FW$276,UI!$A$12:$O$51,VLOOKUP(FW$278,$B$276:$C$278,2,0),0)/1000)),"")</f>
        <v/>
      </c>
      <c r="FX446" s="145" t="str">
        <f>IFERROR(TRUNC(VLOOKUP($E446,'Container Panel'!$B$41:$Z$100,$D446,0)/(VLOOKUP(FX$276,UI!$A$12:$O$51,VLOOKUP(FX$278,$B$276:$C$278,2,0),0)/1000)),"")</f>
        <v/>
      </c>
      <c r="FY446" s="145" t="str">
        <f>IFERROR(TRUNC(VLOOKUP($E446,'Container Panel'!$B$41:$Z$100,$D446,0)/(VLOOKUP(FY$276,UI!$A$12:$O$51,VLOOKUP(FY$278,$B$276:$C$278,2,0),0)/1000)),"")</f>
        <v/>
      </c>
      <c r="FZ446" s="145" t="str">
        <f>IFERROR(TRUNC(VLOOKUP($E446,'Container Panel'!$B$41:$Z$100,$D446,0)/(VLOOKUP(FZ$276,UI!$A$12:$O$51,VLOOKUP(FZ$278,$B$276:$C$278,2,0),0)/1000)),"")</f>
        <v/>
      </c>
      <c r="GA446" s="145" t="str">
        <f>IFERROR(TRUNC(VLOOKUP($E446,'Container Panel'!$B$41:$Z$100,$D446,0)/(VLOOKUP(GA$276,UI!$A$12:$O$51,VLOOKUP(GA$278,$B$276:$C$278,2,0),0)/1000)),"")</f>
        <v/>
      </c>
      <c r="GB446" s="145" t="str">
        <f>IFERROR(TRUNC(VLOOKUP($E446,'Container Panel'!$B$41:$Z$100,$D446,0)/(VLOOKUP(GB$276,UI!$A$12:$O$51,VLOOKUP(GB$278,$B$276:$C$278,2,0),0)/1000)),"")</f>
        <v/>
      </c>
      <c r="GC446" s="145" t="str">
        <f>IFERROR(TRUNC(VLOOKUP($E446,'Container Panel'!$B$41:$Z$100,$D446,0)/(VLOOKUP(GC$276,UI!$A$12:$O$51,VLOOKUP(GC$278,$B$276:$C$278,2,0),0)/1000)),"")</f>
        <v/>
      </c>
      <c r="GD446" s="145" t="str">
        <f>IFERROR(TRUNC(VLOOKUP($E446,'Container Panel'!$B$41:$Z$100,$D446,0)/(VLOOKUP(GD$276,UI!$A$12:$O$51,VLOOKUP(GD$278,$B$276:$C$278,2,0),0)/1000)),"")</f>
        <v/>
      </c>
      <c r="GE446" s="145" t="str">
        <f>IFERROR(TRUNC(VLOOKUP($E446,'Container Panel'!$B$41:$Z$100,$D446,0)/(VLOOKUP(GE$276,UI!$A$12:$O$51,VLOOKUP(GE$278,$B$276:$C$278,2,0),0)/1000)),"")</f>
        <v/>
      </c>
      <c r="GF446" s="145" t="str">
        <f>IFERROR(TRUNC(VLOOKUP($E446,'Container Panel'!$B$41:$Z$100,$D446,0)/(VLOOKUP(GF$276,UI!$A$12:$O$51,VLOOKUP(GF$278,$B$276:$C$278,2,0),0)/1000)),"")</f>
        <v/>
      </c>
      <c r="GG446" s="145" t="str">
        <f>IFERROR(TRUNC(VLOOKUP($E446,'Container Panel'!$B$41:$Z$100,$D446,0)/(VLOOKUP(GG$276,UI!$A$12:$O$51,VLOOKUP(GG$278,$B$276:$C$278,2,0),0)/1000)),"")</f>
        <v/>
      </c>
      <c r="GH446" s="145" t="str">
        <f>IFERROR(TRUNC(VLOOKUP($E446,'Container Panel'!$B$41:$Z$100,$D446,0)/(VLOOKUP(GH$276,UI!$A$12:$O$51,VLOOKUP(GH$278,$B$276:$C$278,2,0),0)/1000)),"")</f>
        <v/>
      </c>
      <c r="GI446" s="145" t="str">
        <f>IFERROR(TRUNC(VLOOKUP($E446,'Container Panel'!$B$41:$Z$100,$D446,0)/(VLOOKUP(GI$276,UI!$A$12:$O$51,VLOOKUP(GI$278,$B$276:$C$278,2,0),0)/1000)),"")</f>
        <v/>
      </c>
      <c r="GJ446" s="145" t="str">
        <f>IFERROR(TRUNC(VLOOKUP($E446,'Container Panel'!$B$41:$Z$100,$D446,0)/(VLOOKUP(GJ$276,UI!$A$12:$O$51,VLOOKUP(GJ$278,$B$276:$C$278,2,0),0)/1000)),"")</f>
        <v/>
      </c>
      <c r="GK446" s="145" t="str">
        <f>IFERROR(TRUNC(VLOOKUP($E446,'Container Panel'!$B$41:$Z$100,$D446,0)/(VLOOKUP(GK$276,UI!$A$12:$O$51,VLOOKUP(GK$278,$B$276:$C$278,2,0),0)/1000)),"")</f>
        <v/>
      </c>
      <c r="GL446" s="145" t="str">
        <f>IFERROR(TRUNC(VLOOKUP($E446,'Container Panel'!$B$41:$Z$100,$D446,0)/(VLOOKUP(GL$276,UI!$A$12:$O$51,VLOOKUP(GL$278,$B$276:$C$278,2,0),0)/1000)),"")</f>
        <v/>
      </c>
      <c r="GM446" s="145" t="str">
        <f>IFERROR(TRUNC(VLOOKUP($E446,'Container Panel'!$B$41:$Z$100,$D446,0)/(VLOOKUP(GM$276,UI!$A$12:$O$51,VLOOKUP(GM$278,$B$276:$C$278,2,0),0)/1000)),"")</f>
        <v/>
      </c>
      <c r="GN446" s="145" t="str">
        <f>IFERROR(TRUNC(VLOOKUP($E446,'Container Panel'!$B$41:$Z$100,$D446,0)/(VLOOKUP(GN$276,UI!$A$12:$O$51,VLOOKUP(GN$278,$B$276:$C$278,2,0),0)/1000)),"")</f>
        <v/>
      </c>
      <c r="GO446" s="145" t="str">
        <f>IFERROR(TRUNC(VLOOKUP($E446,'Container Panel'!$B$41:$Z$100,$D446,0)/(VLOOKUP(GO$276,UI!$A$12:$O$51,VLOOKUP(GO$278,$B$276:$C$278,2,0),0)/1000)),"")</f>
        <v/>
      </c>
      <c r="GP446" s="145" t="str">
        <f>IFERROR(TRUNC(VLOOKUP($E446,'Container Panel'!$B$41:$Z$100,$D446,0)/(VLOOKUP(GP$276,UI!$A$12:$O$51,VLOOKUP(GP$278,$B$276:$C$278,2,0),0)/1000)),"")</f>
        <v/>
      </c>
      <c r="GQ446" s="145" t="str">
        <f>IFERROR(TRUNC(VLOOKUP($E446,'Container Panel'!$B$41:$Z$100,$D446,0)/(VLOOKUP(GQ$276,UI!$A$12:$O$51,VLOOKUP(GQ$278,$B$276:$C$278,2,0),0)/1000)),"")</f>
        <v/>
      </c>
      <c r="GR446" s="145" t="str">
        <f>IFERROR(TRUNC(VLOOKUP($E446,'Container Panel'!$B$41:$Z$100,$D446,0)/(VLOOKUP(GR$276,UI!$A$12:$O$51,VLOOKUP(GR$278,$B$276:$C$278,2,0),0)/1000)),"")</f>
        <v/>
      </c>
      <c r="GS446" s="145" t="str">
        <f>IFERROR(TRUNC(VLOOKUP($E446,'Container Panel'!$B$41:$Z$100,$D446,0)/(VLOOKUP(GS$276,UI!$A$12:$O$51,VLOOKUP(GS$278,$B$276:$C$278,2,0),0)/1000)),"")</f>
        <v/>
      </c>
      <c r="GT446" s="145" t="str">
        <f>IFERROR(TRUNC(VLOOKUP($E446,'Container Panel'!$B$41:$Z$100,$D446,0)/(VLOOKUP(GT$276,UI!$A$12:$O$51,VLOOKUP(GT$278,$B$276:$C$278,2,0),0)/1000)),"")</f>
        <v/>
      </c>
      <c r="GU446" s="145" t="str">
        <f>IFERROR(TRUNC(VLOOKUP($E446,'Container Panel'!$B$41:$Z$100,$D446,0)/(VLOOKUP(GU$276,UI!$A$12:$O$51,VLOOKUP(GU$278,$B$276:$C$278,2,0),0)/1000)),"")</f>
        <v/>
      </c>
      <c r="GV446" s="145" t="str">
        <f>IFERROR(TRUNC(VLOOKUP($E446,'Container Panel'!$B$41:$Z$100,$D446,0)/(VLOOKUP(GV$276,UI!$A$12:$O$51,VLOOKUP(GV$278,$B$276:$C$278,2,0),0)/1000)),"")</f>
        <v/>
      </c>
      <c r="GW446" s="145" t="str">
        <f>IFERROR(TRUNC(VLOOKUP($E446,'Container Panel'!$B$41:$Z$100,$D446,0)/(VLOOKUP(GW$276,UI!$A$12:$O$51,VLOOKUP(GW$278,$B$276:$C$278,2,0),0)/1000)),"")</f>
        <v/>
      </c>
      <c r="GX446" s="145" t="str">
        <f>IFERROR(TRUNC(VLOOKUP($E446,'Container Panel'!$B$41:$Z$100,$D446,0)/(VLOOKUP(GX$276,UI!$A$12:$O$51,VLOOKUP(GX$278,$B$276:$C$278,2,0),0)/1000)),"")</f>
        <v/>
      </c>
      <c r="GY446" s="145" t="str">
        <f>IFERROR(TRUNC(VLOOKUP($E446,'Container Panel'!$B$41:$Z$100,$D446,0)/(VLOOKUP(GY$276,UI!$A$12:$O$51,VLOOKUP(GY$278,$B$276:$C$278,2,0),0)/1000)),"")</f>
        <v/>
      </c>
      <c r="GZ446" s="145" t="str">
        <f>IFERROR(TRUNC(VLOOKUP($E446,'Container Panel'!$B$41:$Z$100,$D446,0)/(VLOOKUP(GZ$276,UI!$A$12:$O$51,VLOOKUP(GZ$278,$B$276:$C$278,2,0),0)/1000)),"")</f>
        <v/>
      </c>
      <c r="HA446" s="145" t="str">
        <f>IFERROR(TRUNC(VLOOKUP($E446,'Container Panel'!$B$41:$Z$100,$D446,0)/(VLOOKUP(HA$276,UI!$A$12:$O$51,VLOOKUP(HA$278,$B$276:$C$278,2,0),0)/1000)),"")</f>
        <v/>
      </c>
      <c r="HB446" s="145" t="str">
        <f>IFERROR(TRUNC(VLOOKUP($E446,'Container Panel'!$B$41:$Z$100,$D446,0)/(VLOOKUP(HB$276,UI!$A$12:$O$51,VLOOKUP(HB$278,$B$276:$C$278,2,0),0)/1000)),"")</f>
        <v/>
      </c>
      <c r="HC446" s="145" t="str">
        <f>IFERROR(TRUNC(VLOOKUP($E446,'Container Panel'!$B$41:$Z$100,$D446,0)/(VLOOKUP(HC$276,UI!$A$12:$O$51,VLOOKUP(HC$278,$B$276:$C$278,2,0),0)/1000)),"")</f>
        <v/>
      </c>
      <c r="HD446" s="145" t="str">
        <f>IFERROR(TRUNC(VLOOKUP($E446,'Container Panel'!$B$41:$Z$100,$D446,0)/(VLOOKUP(HD$276,UI!$A$12:$O$51,VLOOKUP(HD$278,$B$276:$C$278,2,0),0)/1000)),"")</f>
        <v/>
      </c>
      <c r="HE446" s="145" t="str">
        <f>IFERROR(TRUNC(VLOOKUP($E446,'Container Panel'!$B$41:$Z$100,$D446,0)/(VLOOKUP(HE$276,UI!$A$12:$O$51,VLOOKUP(HE$278,$B$276:$C$278,2,0),0)/1000)),"")</f>
        <v/>
      </c>
      <c r="HF446" s="145" t="str">
        <f>IFERROR(TRUNC(VLOOKUP($E446,'Container Panel'!$B$41:$Z$100,$D446,0)/(VLOOKUP(HF$276,UI!$A$12:$O$51,VLOOKUP(HF$278,$B$276:$C$278,2,0),0)/1000)),"")</f>
        <v/>
      </c>
      <c r="HG446" s="145" t="str">
        <f>IFERROR(TRUNC(VLOOKUP($E446,'Container Panel'!$B$41:$Z$100,$D446,0)/(VLOOKUP(HG$276,UI!$A$12:$O$51,VLOOKUP(HG$278,$B$276:$C$278,2,0),0)/1000)),"")</f>
        <v/>
      </c>
      <c r="HH446" s="145" t="str">
        <f>IFERROR(TRUNC(VLOOKUP($E446,'Container Panel'!$B$41:$Z$100,$D446,0)/(VLOOKUP(HH$276,UI!$A$12:$O$51,VLOOKUP(HH$278,$B$276:$C$278,2,0),0)/1000)),"")</f>
        <v/>
      </c>
      <c r="HI446" s="145" t="str">
        <f>IFERROR(TRUNC(VLOOKUP($E446,'Container Panel'!$B$41:$Z$100,$D446,0)/(VLOOKUP(HI$276,UI!$A$12:$O$51,VLOOKUP(HI$278,$B$276:$C$278,2,0),0)/1000)),"")</f>
        <v/>
      </c>
      <c r="HJ446" s="145" t="str">
        <f>IFERROR(TRUNC(VLOOKUP($E446,'Container Panel'!$B$41:$Z$100,$D446,0)/(VLOOKUP(HJ$276,UI!$A$12:$O$51,VLOOKUP(HJ$278,$B$276:$C$278,2,0),0)/1000)),"")</f>
        <v/>
      </c>
      <c r="HK446" s="145" t="str">
        <f>IFERROR(TRUNC(VLOOKUP($E446,'Container Panel'!$B$41:$Z$100,$D446,0)/(VLOOKUP(HK$276,UI!$A$12:$O$51,VLOOKUP(HK$278,$B$276:$C$278,2,0),0)/1000)),"")</f>
        <v/>
      </c>
      <c r="HL446" s="145" t="str">
        <f>IFERROR(TRUNC(VLOOKUP($E446,'Container Panel'!$B$41:$Z$100,$D446,0)/(VLOOKUP(HL$276,UI!$A$12:$O$51,VLOOKUP(HL$278,$B$276:$C$278,2,0),0)/1000)),"")</f>
        <v/>
      </c>
      <c r="HM446" s="145" t="str">
        <f>IFERROR(TRUNC(VLOOKUP($E446,'Container Panel'!$B$41:$Z$100,$D446,0)/(VLOOKUP(HM$276,UI!$A$12:$O$51,VLOOKUP(HM$278,$B$276:$C$278,2,0),0)/1000)),"")</f>
        <v/>
      </c>
      <c r="HN446" s="145" t="str">
        <f>IFERROR(TRUNC(VLOOKUP($E446,'Container Panel'!$B$41:$Z$100,$D446,0)/(VLOOKUP(HN$276,UI!$A$12:$O$51,VLOOKUP(HN$278,$B$276:$C$278,2,0),0)/1000)),"")</f>
        <v/>
      </c>
      <c r="HO446" s="145" t="str">
        <f>IFERROR(TRUNC(VLOOKUP($E446,'Container Panel'!$B$41:$Z$100,$D446,0)/(VLOOKUP(HO$276,UI!$A$12:$O$51,VLOOKUP(HO$278,$B$276:$C$278,2,0),0)/1000)),"")</f>
        <v/>
      </c>
      <c r="HP446" s="145" t="str">
        <f>IFERROR(TRUNC(VLOOKUP($E446,'Container Panel'!$B$41:$Z$100,$D446,0)/(VLOOKUP(HP$276,UI!$A$12:$O$51,VLOOKUP(HP$278,$B$276:$C$278,2,0),0)/1000)),"")</f>
        <v/>
      </c>
      <c r="HQ446" s="145" t="str">
        <f>IFERROR(TRUNC(VLOOKUP($E446,'Container Panel'!$B$41:$Z$100,$D446,0)/(VLOOKUP(HQ$276,UI!$A$12:$O$51,VLOOKUP(HQ$278,$B$276:$C$278,2,0),0)/1000)),"")</f>
        <v/>
      </c>
      <c r="HR446" s="145" t="str">
        <f>IFERROR(TRUNC(VLOOKUP($E446,'Container Panel'!$B$41:$Z$100,$D446,0)/(VLOOKUP(HR$276,UI!$A$12:$O$51,VLOOKUP(HR$278,$B$276:$C$278,2,0),0)/1000)),"")</f>
        <v/>
      </c>
      <c r="HS446" s="145" t="str">
        <f>IFERROR(TRUNC(VLOOKUP($E446,'Container Panel'!$B$41:$Z$100,$D446,0)/(VLOOKUP(HS$276,UI!$A$12:$O$51,VLOOKUP(HS$278,$B$276:$C$278,2,0),0)/1000)),"")</f>
        <v/>
      </c>
      <c r="HT446" s="145" t="str">
        <f>IFERROR(TRUNC(VLOOKUP($E446,'Container Panel'!$B$41:$Z$100,$D446,0)/(VLOOKUP(HT$276,UI!$A$12:$O$51,VLOOKUP(HT$278,$B$276:$C$278,2,0),0)/1000)),"")</f>
        <v/>
      </c>
      <c r="HU446" s="145" t="str">
        <f>IFERROR(TRUNC(VLOOKUP($E446,'Container Panel'!$B$41:$Z$100,$D446,0)/(VLOOKUP(HU$276,UI!$A$12:$O$51,VLOOKUP(HU$278,$B$276:$C$278,2,0),0)/1000)),"")</f>
        <v/>
      </c>
      <c r="HV446" s="145" t="str">
        <f>IFERROR(TRUNC(VLOOKUP($E446,'Container Panel'!$B$41:$Z$100,$D446,0)/(VLOOKUP(HV$276,UI!$A$12:$O$51,VLOOKUP(HV$278,$B$276:$C$278,2,0),0)/1000)),"")</f>
        <v/>
      </c>
      <c r="HW446" s="145" t="str">
        <f>IFERROR(TRUNC(VLOOKUP($E446,'Container Panel'!$B$41:$Z$100,$D446,0)/(VLOOKUP(HW$276,UI!$A$12:$O$51,VLOOKUP(HW$278,$B$276:$C$278,2,0),0)/1000)),"")</f>
        <v/>
      </c>
      <c r="HX446" s="145" t="str">
        <f>IFERROR(TRUNC(VLOOKUP($E446,'Container Panel'!$B$41:$Z$100,$D446,0)/(VLOOKUP(HX$276,UI!$A$12:$O$51,VLOOKUP(HX$278,$B$276:$C$278,2,0),0)/1000)),"")</f>
        <v/>
      </c>
      <c r="HY446" s="145" t="str">
        <f>IFERROR(TRUNC(VLOOKUP($E446,'Container Panel'!$B$41:$Z$100,$D446,0)/(VLOOKUP(HY$276,UI!$A$12:$O$51,VLOOKUP(HY$278,$B$276:$C$278,2,0),0)/1000)),"")</f>
        <v/>
      </c>
      <c r="HZ446" s="145" t="str">
        <f>IFERROR(TRUNC(VLOOKUP($E446,'Container Panel'!$B$41:$Z$100,$D446,0)/(VLOOKUP(HZ$276,UI!$A$12:$O$51,VLOOKUP(HZ$278,$B$276:$C$278,2,0),0)/1000)),"")</f>
        <v/>
      </c>
      <c r="IA446" s="145" t="str">
        <f>IFERROR(TRUNC(VLOOKUP($E446,'Container Panel'!$B$41:$Z$100,$D446,0)/(VLOOKUP(IA$276,UI!$A$12:$O$51,VLOOKUP(IA$278,$B$276:$C$278,2,0),0)/1000)),"")</f>
        <v/>
      </c>
      <c r="IB446" s="145" t="str">
        <f>IFERROR(TRUNC(VLOOKUP($E446,'Container Panel'!$B$41:$Z$100,$D446,0)/(VLOOKUP(IB$276,UI!$A$12:$O$51,VLOOKUP(IB$278,$B$276:$C$278,2,0),0)/1000)),"")</f>
        <v/>
      </c>
      <c r="IC446" s="145" t="str">
        <f>IFERROR(TRUNC(VLOOKUP($E446,'Container Panel'!$B$41:$Z$100,$D446,0)/(VLOOKUP(IC$276,UI!$A$12:$O$51,VLOOKUP(IC$278,$B$276:$C$278,2,0),0)/1000)),"")</f>
        <v/>
      </c>
      <c r="ID446" s="145" t="str">
        <f>IFERROR(TRUNC(VLOOKUP($E446,'Container Panel'!$B$41:$Z$100,$D446,0)/(VLOOKUP(ID$276,UI!$A$12:$O$51,VLOOKUP(ID$278,$B$276:$C$278,2,0),0)/1000)),"")</f>
        <v/>
      </c>
      <c r="IE446" s="145" t="str">
        <f>IFERROR(TRUNC(VLOOKUP($E446,'Container Panel'!$B$41:$Z$100,$D446,0)/(VLOOKUP(IE$276,UI!$A$12:$O$51,VLOOKUP(IE$278,$B$276:$C$278,2,0),0)/1000)),"")</f>
        <v/>
      </c>
      <c r="IF446" s="145" t="str">
        <f>IFERROR(TRUNC(VLOOKUP($E446,'Container Panel'!$B$41:$Z$100,$D446,0)/(VLOOKUP(IF$276,UI!$A$12:$O$51,VLOOKUP(IF$278,$B$276:$C$278,2,0),0)/1000)),"")</f>
        <v/>
      </c>
      <c r="IG446" s="145" t="str">
        <f>IFERROR(TRUNC(VLOOKUP($E446,'Container Panel'!$B$41:$Z$100,$D446,0)/(VLOOKUP(IG$276,UI!$A$12:$O$51,VLOOKUP(IG$278,$B$276:$C$278,2,0),0)/1000)),"")</f>
        <v/>
      </c>
      <c r="IH446" s="145" t="str">
        <f>IFERROR(TRUNC(VLOOKUP($E446,'Container Panel'!$B$41:$Z$100,$D446,0)/(VLOOKUP(IH$276,UI!$A$12:$O$51,VLOOKUP(IH$278,$B$276:$C$278,2,0),0)/1000)),"")</f>
        <v/>
      </c>
      <c r="II446" s="145" t="str">
        <f>IFERROR(TRUNC(VLOOKUP($E446,'Container Panel'!$B$41:$Z$100,$D446,0)/(VLOOKUP(II$276,UI!$A$12:$O$51,VLOOKUP(II$278,$B$276:$C$278,2,0),0)/1000)),"")</f>
        <v/>
      </c>
      <c r="IJ446" s="145" t="str">
        <f>IFERROR(TRUNC(VLOOKUP($E446,'Container Panel'!$B$41:$Z$100,$D446,0)/(VLOOKUP(IJ$276,UI!$A$12:$O$51,VLOOKUP(IJ$278,$B$276:$C$278,2,0),0)/1000)),"")</f>
        <v/>
      </c>
      <c r="IK446" s="145" t="str">
        <f>IFERROR(TRUNC(VLOOKUP($E446,'Container Panel'!$B$41:$Z$100,$D446,0)/(VLOOKUP(IK$276,UI!$A$12:$O$51,VLOOKUP(IK$278,$B$276:$C$278,2,0),0)/1000)),"")</f>
        <v/>
      </c>
      <c r="IL446" s="145" t="str">
        <f>IFERROR(TRUNC(VLOOKUP($E446,'Container Panel'!$B$41:$Z$100,$D446,0)/(VLOOKUP(IL$276,UI!$A$12:$O$51,VLOOKUP(IL$278,$B$276:$C$278,2,0),0)/1000)),"")</f>
        <v/>
      </c>
    </row>
    <row r="447" spans="2:246">
      <c r="B447" s="74">
        <v>167</v>
      </c>
      <c r="C447" s="74">
        <f t="shared" si="198"/>
        <v>56</v>
      </c>
      <c r="D447" s="163">
        <f>MOD(B447,3)+'Container Panel'!$Q$38</f>
        <v>18</v>
      </c>
      <c r="E447" s="143">
        <f t="shared" si="199"/>
        <v>0</v>
      </c>
      <c r="F447" s="144" t="s">
        <v>29</v>
      </c>
      <c r="G447" s="145" t="str">
        <f>IFERROR(IF(AND(G$272=list!$D$3,'Box Calculation'!G$279&lt;&gt;"h",$E447&lt;&gt;0),0,IF(AND(G$273=list!$D$2,$E447&lt;&gt;0,TRUNC(VLOOKUP($E447,'Container Panel'!$B$41:$Z$100,$D447,0)/(VLOOKUP(G$276,UI!$A$12:$O$51,VLOOKUP(G$279,$B$276:$C$278,2,0),0)/1000))&gt;0),1,TRUNC(VLOOKUP($E447,'Container Panel'!$B$41:$Z$100,$D447,0)/(VLOOKUP(G$276,UI!$A$12:$O$51,VLOOKUP(G$279,$B$276:$C$278,2,0),0)/1000)))),"")</f>
        <v/>
      </c>
      <c r="H447" s="145" t="str">
        <f>IFERROR(IF(AND(H$272=list!$D$3,'Box Calculation'!H$279&lt;&gt;"h",$E447&lt;&gt;0),0,IF(AND(H$273=list!$D$2,$E447&lt;&gt;0,TRUNC(VLOOKUP($E447,'Container Panel'!$B$41:$Z$100,$D447,0)/(VLOOKUP(H$276,UI!$A$12:$O$51,VLOOKUP(H$279,$B$276:$C$278,2,0),0)/1000))&gt;0),1,TRUNC(VLOOKUP($E447,'Container Panel'!$B$41:$Z$100,$D447,0)/(VLOOKUP(H$276,UI!$A$12:$O$51,VLOOKUP(H$279,$B$276:$C$278,2,0),0)/1000)))),"")</f>
        <v/>
      </c>
      <c r="I447" s="145" t="str">
        <f>IFERROR(IF(AND(I$272=list!$D$3,'Box Calculation'!I$279&lt;&gt;"h",$E447&lt;&gt;0),0,IF(AND(I$273=list!$D$2,$E447&lt;&gt;0,TRUNC(VLOOKUP($E447,'Container Panel'!$B$41:$Z$100,$D447,0)/(VLOOKUP(I$276,UI!$A$12:$O$51,VLOOKUP(I$279,$B$276:$C$278,2,0),0)/1000))&gt;0),1,TRUNC(VLOOKUP($E447,'Container Panel'!$B$41:$Z$100,$D447,0)/(VLOOKUP(I$276,UI!$A$12:$O$51,VLOOKUP(I$279,$B$276:$C$278,2,0),0)/1000)))),"")</f>
        <v/>
      </c>
      <c r="J447" s="145" t="str">
        <f>IFERROR(IF(AND(J$272=list!$D$3,'Box Calculation'!J$279&lt;&gt;"h",$E447&lt;&gt;0),0,IF(AND(J$273=list!$D$2,$E447&lt;&gt;0,TRUNC(VLOOKUP($E447,'Container Panel'!$B$41:$Z$100,$D447,0)/(VLOOKUP(J$276,UI!$A$12:$O$51,VLOOKUP(J$279,$B$276:$C$278,2,0),0)/1000))&gt;0),1,TRUNC(VLOOKUP($E447,'Container Panel'!$B$41:$Z$100,$D447,0)/(VLOOKUP(J$276,UI!$A$12:$O$51,VLOOKUP(J$279,$B$276:$C$278,2,0),0)/1000)))),"")</f>
        <v/>
      </c>
      <c r="K447" s="145" t="str">
        <f>IFERROR(IF(AND(K$272=list!$D$3,'Box Calculation'!K$279&lt;&gt;"h",$E447&lt;&gt;0),0,IF(AND(K$273=list!$D$2,$E447&lt;&gt;0,TRUNC(VLOOKUP($E447,'Container Panel'!$B$41:$Z$100,$D447,0)/(VLOOKUP(K$276,UI!$A$12:$O$51,VLOOKUP(K$279,$B$276:$C$278,2,0),0)/1000))&gt;0),1,TRUNC(VLOOKUP($E447,'Container Panel'!$B$41:$Z$100,$D447,0)/(VLOOKUP(K$276,UI!$A$12:$O$51,VLOOKUP(K$279,$B$276:$C$278,2,0),0)/1000)))),"")</f>
        <v/>
      </c>
      <c r="L447" s="145" t="str">
        <f>IFERROR(IF(AND(L$272=list!$D$3,'Box Calculation'!L$279&lt;&gt;"h",$E447&lt;&gt;0),0,IF(AND(L$273=list!$D$2,$E447&lt;&gt;0,TRUNC(VLOOKUP($E447,'Container Panel'!$B$41:$Z$100,$D447,0)/(VLOOKUP(L$276,UI!$A$12:$O$51,VLOOKUP(L$279,$B$276:$C$278,2,0),0)/1000))&gt;0),1,TRUNC(VLOOKUP($E447,'Container Panel'!$B$41:$Z$100,$D447,0)/(VLOOKUP(L$276,UI!$A$12:$O$51,VLOOKUP(L$279,$B$276:$C$278,2,0),0)/1000)))),"")</f>
        <v/>
      </c>
      <c r="M447" s="145" t="str">
        <f>IFERROR(IF(AND(M$272=list!$D$3,'Box Calculation'!M$279&lt;&gt;"h",$E447&lt;&gt;0),0,IF(AND(M$273=list!$D$2,$E447&lt;&gt;0,TRUNC(VLOOKUP($E447,'Container Panel'!$B$41:$Z$100,$D447,0)/(VLOOKUP(M$276,UI!$A$12:$O$51,VLOOKUP(M$279,$B$276:$C$278,2,0),0)/1000))&gt;0),1,TRUNC(VLOOKUP($E447,'Container Panel'!$B$41:$Z$100,$D447,0)/(VLOOKUP(M$276,UI!$A$12:$O$51,VLOOKUP(M$279,$B$276:$C$278,2,0),0)/1000)))),"")</f>
        <v/>
      </c>
      <c r="N447" s="145" t="str">
        <f>IFERROR(IF(AND(N$272=list!$D$3,'Box Calculation'!N$279&lt;&gt;"h",$E447&lt;&gt;0),0,IF(AND(N$273=list!$D$2,$E447&lt;&gt;0,TRUNC(VLOOKUP($E447,'Container Panel'!$B$41:$Z$100,$D447,0)/(VLOOKUP(N$276,UI!$A$12:$O$51,VLOOKUP(N$279,$B$276:$C$278,2,0),0)/1000))&gt;0),1,TRUNC(VLOOKUP($E447,'Container Panel'!$B$41:$Z$100,$D447,0)/(VLOOKUP(N$276,UI!$A$12:$O$51,VLOOKUP(N$279,$B$276:$C$278,2,0),0)/1000)))),"")</f>
        <v/>
      </c>
      <c r="O447" s="145" t="str">
        <f>IFERROR(IF(AND(O$272=list!$D$3,'Box Calculation'!O$279&lt;&gt;"h",$E447&lt;&gt;0),0,IF(AND(O$273=list!$D$2,$E447&lt;&gt;0,TRUNC(VLOOKUP($E447,'Container Panel'!$B$41:$Z$100,$D447,0)/(VLOOKUP(O$276,UI!$A$12:$O$51,VLOOKUP(O$279,$B$276:$C$278,2,0),0)/1000))&gt;0),1,TRUNC(VLOOKUP($E447,'Container Panel'!$B$41:$Z$100,$D447,0)/(VLOOKUP(O$276,UI!$A$12:$O$51,VLOOKUP(O$279,$B$276:$C$278,2,0),0)/1000)))),"")</f>
        <v/>
      </c>
      <c r="P447" s="145" t="str">
        <f>IFERROR(IF(AND(P$272=list!$D$3,'Box Calculation'!P$279&lt;&gt;"h",$E447&lt;&gt;0),0,IF(AND(P$273=list!$D$2,$E447&lt;&gt;0,TRUNC(VLOOKUP($E447,'Container Panel'!$B$41:$Z$100,$D447,0)/(VLOOKUP(P$276,UI!$A$12:$O$51,VLOOKUP(P$279,$B$276:$C$278,2,0),0)/1000))&gt;0),1,TRUNC(VLOOKUP($E447,'Container Panel'!$B$41:$Z$100,$D447,0)/(VLOOKUP(P$276,UI!$A$12:$O$51,VLOOKUP(P$279,$B$276:$C$278,2,0),0)/1000)))),"")</f>
        <v/>
      </c>
      <c r="Q447" s="145" t="str">
        <f>IFERROR(IF(AND(Q$272=list!$D$3,'Box Calculation'!Q$279&lt;&gt;"h",$E447&lt;&gt;0),0,IF(AND(Q$273=list!$D$2,$E447&lt;&gt;0,TRUNC(VLOOKUP($E447,'Container Panel'!$B$41:$Z$100,$D447,0)/(VLOOKUP(Q$276,UI!$A$12:$O$51,VLOOKUP(Q$279,$B$276:$C$278,2,0),0)/1000))&gt;0),1,TRUNC(VLOOKUP($E447,'Container Panel'!$B$41:$Z$100,$D447,0)/(VLOOKUP(Q$276,UI!$A$12:$O$51,VLOOKUP(Q$279,$B$276:$C$278,2,0),0)/1000)))),"")</f>
        <v/>
      </c>
      <c r="R447" s="145" t="str">
        <f>IFERROR(IF(AND(R$272=list!$D$3,'Box Calculation'!R$279&lt;&gt;"h",$E447&lt;&gt;0),0,IF(AND(R$273=list!$D$2,$E447&lt;&gt;0,TRUNC(VLOOKUP($E447,'Container Panel'!$B$41:$Z$100,$D447,0)/(VLOOKUP(R$276,UI!$A$12:$O$51,VLOOKUP(R$279,$B$276:$C$278,2,0),0)/1000))&gt;0),1,TRUNC(VLOOKUP($E447,'Container Panel'!$B$41:$Z$100,$D447,0)/(VLOOKUP(R$276,UI!$A$12:$O$51,VLOOKUP(R$279,$B$276:$C$278,2,0),0)/1000)))),"")</f>
        <v/>
      </c>
      <c r="S447" s="145" t="str">
        <f>IFERROR(IF(AND(S$272=list!$D$3,'Box Calculation'!S$279&lt;&gt;"h",$E447&lt;&gt;0),0,IF(AND(S$273=list!$D$2,$E447&lt;&gt;0,TRUNC(VLOOKUP($E447,'Container Panel'!$B$41:$Z$100,$D447,0)/(VLOOKUP(S$276,UI!$A$12:$O$51,VLOOKUP(S$279,$B$276:$C$278,2,0),0)/1000))&gt;0),1,TRUNC(VLOOKUP($E447,'Container Panel'!$B$41:$Z$100,$D447,0)/(VLOOKUP(S$276,UI!$A$12:$O$51,VLOOKUP(S$279,$B$276:$C$278,2,0),0)/1000)))),"")</f>
        <v/>
      </c>
      <c r="T447" s="145" t="str">
        <f>IFERROR(IF(AND(T$272=list!$D$3,'Box Calculation'!T$279&lt;&gt;"h",$E447&lt;&gt;0),0,IF(AND(T$273=list!$D$2,$E447&lt;&gt;0,TRUNC(VLOOKUP($E447,'Container Panel'!$B$41:$Z$100,$D447,0)/(VLOOKUP(T$276,UI!$A$12:$O$51,VLOOKUP(T$279,$B$276:$C$278,2,0),0)/1000))&gt;0),1,TRUNC(VLOOKUP($E447,'Container Panel'!$B$41:$Z$100,$D447,0)/(VLOOKUP(T$276,UI!$A$12:$O$51,VLOOKUP(T$279,$B$276:$C$278,2,0),0)/1000)))),"")</f>
        <v/>
      </c>
      <c r="U447" s="145" t="str">
        <f>IFERROR(IF(AND(U$272=list!$D$3,'Box Calculation'!U$279&lt;&gt;"h",$E447&lt;&gt;0),0,IF(AND(U$273=list!$D$2,$E447&lt;&gt;0,TRUNC(VLOOKUP($E447,'Container Panel'!$B$41:$Z$100,$D447,0)/(VLOOKUP(U$276,UI!$A$12:$O$51,VLOOKUP(U$279,$B$276:$C$278,2,0),0)/1000))&gt;0),1,TRUNC(VLOOKUP($E447,'Container Panel'!$B$41:$Z$100,$D447,0)/(VLOOKUP(U$276,UI!$A$12:$O$51,VLOOKUP(U$279,$B$276:$C$278,2,0),0)/1000)))),"")</f>
        <v/>
      </c>
      <c r="V447" s="145" t="str">
        <f>IFERROR(IF(AND(V$272=list!$D$3,'Box Calculation'!V$279&lt;&gt;"h",$E447&lt;&gt;0),0,IF(AND(V$273=list!$D$2,$E447&lt;&gt;0,TRUNC(VLOOKUP($E447,'Container Panel'!$B$41:$Z$100,$D447,0)/(VLOOKUP(V$276,UI!$A$12:$O$51,VLOOKUP(V$279,$B$276:$C$278,2,0),0)/1000))&gt;0),1,TRUNC(VLOOKUP($E447,'Container Panel'!$B$41:$Z$100,$D447,0)/(VLOOKUP(V$276,UI!$A$12:$O$51,VLOOKUP(V$279,$B$276:$C$278,2,0),0)/1000)))),"")</f>
        <v/>
      </c>
      <c r="W447" s="145" t="str">
        <f>IFERROR(IF(AND(W$272=list!$D$3,'Box Calculation'!W$279&lt;&gt;"h",$E447&lt;&gt;0),0,IF(AND(W$273=list!$D$2,$E447&lt;&gt;0,TRUNC(VLOOKUP($E447,'Container Panel'!$B$41:$Z$100,$D447,0)/(VLOOKUP(W$276,UI!$A$12:$O$51,VLOOKUP(W$279,$B$276:$C$278,2,0),0)/1000))&gt;0),1,TRUNC(VLOOKUP($E447,'Container Panel'!$B$41:$Z$100,$D447,0)/(VLOOKUP(W$276,UI!$A$12:$O$51,VLOOKUP(W$279,$B$276:$C$278,2,0),0)/1000)))),"")</f>
        <v/>
      </c>
      <c r="X447" s="145" t="str">
        <f>IFERROR(IF(AND(X$272=list!$D$3,'Box Calculation'!X$279&lt;&gt;"h",$E447&lt;&gt;0),0,IF(AND(X$273=list!$D$2,$E447&lt;&gt;0,TRUNC(VLOOKUP($E447,'Container Panel'!$B$41:$Z$100,$D447,0)/(VLOOKUP(X$276,UI!$A$12:$O$51,VLOOKUP(X$279,$B$276:$C$278,2,0),0)/1000))&gt;0),1,TRUNC(VLOOKUP($E447,'Container Panel'!$B$41:$Z$100,$D447,0)/(VLOOKUP(X$276,UI!$A$12:$O$51,VLOOKUP(X$279,$B$276:$C$278,2,0),0)/1000)))),"")</f>
        <v/>
      </c>
      <c r="Y447" s="145" t="str">
        <f>IFERROR(IF(AND(Y$272=list!$D$3,'Box Calculation'!Y$279&lt;&gt;"h",$E447&lt;&gt;0),0,IF(AND(Y$273=list!$D$2,$E447&lt;&gt;0,TRUNC(VLOOKUP($E447,'Container Panel'!$B$41:$Z$100,$D447,0)/(VLOOKUP(Y$276,UI!$A$12:$O$51,VLOOKUP(Y$279,$B$276:$C$278,2,0),0)/1000))&gt;0),1,TRUNC(VLOOKUP($E447,'Container Panel'!$B$41:$Z$100,$D447,0)/(VLOOKUP(Y$276,UI!$A$12:$O$51,VLOOKUP(Y$279,$B$276:$C$278,2,0),0)/1000)))),"")</f>
        <v/>
      </c>
      <c r="Z447" s="145" t="str">
        <f>IFERROR(IF(AND(Z$272=list!$D$3,'Box Calculation'!Z$279&lt;&gt;"h",$E447&lt;&gt;0),0,IF(AND(Z$273=list!$D$2,$E447&lt;&gt;0,TRUNC(VLOOKUP($E447,'Container Panel'!$B$41:$Z$100,$D447,0)/(VLOOKUP(Z$276,UI!$A$12:$O$51,VLOOKUP(Z$279,$B$276:$C$278,2,0),0)/1000))&gt;0),1,TRUNC(VLOOKUP($E447,'Container Panel'!$B$41:$Z$100,$D447,0)/(VLOOKUP(Z$276,UI!$A$12:$O$51,VLOOKUP(Z$279,$B$276:$C$278,2,0),0)/1000)))),"")</f>
        <v/>
      </c>
      <c r="AA447" s="145" t="str">
        <f>IFERROR(IF(AND(AA$272=list!$D$3,'Box Calculation'!AA$279&lt;&gt;"h",$E447&lt;&gt;0),0,IF(AND(AA$273=list!$D$2,$E447&lt;&gt;0,TRUNC(VLOOKUP($E447,'Container Panel'!$B$41:$Z$100,$D447,0)/(VLOOKUP(AA$276,UI!$A$12:$O$51,VLOOKUP(AA$279,$B$276:$C$278,2,0),0)/1000))&gt;0),1,TRUNC(VLOOKUP($E447,'Container Panel'!$B$41:$Z$100,$D447,0)/(VLOOKUP(AA$276,UI!$A$12:$O$51,VLOOKUP(AA$279,$B$276:$C$278,2,0),0)/1000)))),"")</f>
        <v/>
      </c>
      <c r="AB447" s="145" t="str">
        <f>IFERROR(IF(AND(AB$272=list!$D$3,'Box Calculation'!AB$279&lt;&gt;"h",$E447&lt;&gt;0),0,IF(AND(AB$273=list!$D$2,$E447&lt;&gt;0,TRUNC(VLOOKUP($E447,'Container Panel'!$B$41:$Z$100,$D447,0)/(VLOOKUP(AB$276,UI!$A$12:$O$51,VLOOKUP(AB$279,$B$276:$C$278,2,0),0)/1000))&gt;0),1,TRUNC(VLOOKUP($E447,'Container Panel'!$B$41:$Z$100,$D447,0)/(VLOOKUP(AB$276,UI!$A$12:$O$51,VLOOKUP(AB$279,$B$276:$C$278,2,0),0)/1000)))),"")</f>
        <v/>
      </c>
      <c r="AC447" s="145" t="str">
        <f>IFERROR(IF(AND(AC$272=list!$D$3,'Box Calculation'!AC$279&lt;&gt;"h",$E447&lt;&gt;0),0,IF(AND(AC$273=list!$D$2,$E447&lt;&gt;0,TRUNC(VLOOKUP($E447,'Container Panel'!$B$41:$Z$100,$D447,0)/(VLOOKUP(AC$276,UI!$A$12:$O$51,VLOOKUP(AC$279,$B$276:$C$278,2,0),0)/1000))&gt;0),1,TRUNC(VLOOKUP($E447,'Container Panel'!$B$41:$Z$100,$D447,0)/(VLOOKUP(AC$276,UI!$A$12:$O$51,VLOOKUP(AC$279,$B$276:$C$278,2,0),0)/1000)))),"")</f>
        <v/>
      </c>
      <c r="AD447" s="145" t="str">
        <f>IFERROR(IF(AND(AD$272=list!$D$3,'Box Calculation'!AD$279&lt;&gt;"h",$E447&lt;&gt;0),0,IF(AND(AD$273=list!$D$2,$E447&lt;&gt;0,TRUNC(VLOOKUP($E447,'Container Panel'!$B$41:$Z$100,$D447,0)/(VLOOKUP(AD$276,UI!$A$12:$O$51,VLOOKUP(AD$279,$B$276:$C$278,2,0),0)/1000))&gt;0),1,TRUNC(VLOOKUP($E447,'Container Panel'!$B$41:$Z$100,$D447,0)/(VLOOKUP(AD$276,UI!$A$12:$O$51,VLOOKUP(AD$279,$B$276:$C$278,2,0),0)/1000)))),"")</f>
        <v/>
      </c>
      <c r="AE447" s="145" t="str">
        <f>IFERROR(IF(AND(AE$272=list!$D$3,'Box Calculation'!AE$279&lt;&gt;"h",$E447&lt;&gt;0),0,IF(AND(AE$273=list!$D$2,$E447&lt;&gt;0,TRUNC(VLOOKUP($E447,'Container Panel'!$B$41:$Z$100,$D447,0)/(VLOOKUP(AE$276,UI!$A$12:$O$51,VLOOKUP(AE$279,$B$276:$C$278,2,0),0)/1000))&gt;0),1,TRUNC(VLOOKUP($E447,'Container Panel'!$B$41:$Z$100,$D447,0)/(VLOOKUP(AE$276,UI!$A$12:$O$51,VLOOKUP(AE$279,$B$276:$C$278,2,0),0)/1000)))),"")</f>
        <v/>
      </c>
      <c r="AF447" s="145" t="str">
        <f>IFERROR(IF(AND(AF$272=list!$D$3,'Box Calculation'!AF$279&lt;&gt;"h",$E447&lt;&gt;0),0,IF(AND(AF$273=list!$D$2,$E447&lt;&gt;0,TRUNC(VLOOKUP($E447,'Container Panel'!$B$41:$Z$100,$D447,0)/(VLOOKUP(AF$276,UI!$A$12:$O$51,VLOOKUP(AF$279,$B$276:$C$278,2,0),0)/1000))&gt;0),1,TRUNC(VLOOKUP($E447,'Container Panel'!$B$41:$Z$100,$D447,0)/(VLOOKUP(AF$276,UI!$A$12:$O$51,VLOOKUP(AF$279,$B$276:$C$278,2,0),0)/1000)))),"")</f>
        <v/>
      </c>
      <c r="AG447" s="145" t="str">
        <f>IFERROR(IF(AND(AG$272=list!$D$3,'Box Calculation'!AG$279&lt;&gt;"h",$E447&lt;&gt;0),0,IF(AND(AG$273=list!$D$2,$E447&lt;&gt;0,TRUNC(VLOOKUP($E447,'Container Panel'!$B$41:$Z$100,$D447,0)/(VLOOKUP(AG$276,UI!$A$12:$O$51,VLOOKUP(AG$279,$B$276:$C$278,2,0),0)/1000))&gt;0),1,TRUNC(VLOOKUP($E447,'Container Panel'!$B$41:$Z$100,$D447,0)/(VLOOKUP(AG$276,UI!$A$12:$O$51,VLOOKUP(AG$279,$B$276:$C$278,2,0),0)/1000)))),"")</f>
        <v/>
      </c>
      <c r="AH447" s="145" t="str">
        <f>IFERROR(IF(AND(AH$272=list!$D$3,'Box Calculation'!AH$279&lt;&gt;"h",$E447&lt;&gt;0),0,IF(AND(AH$273=list!$D$2,$E447&lt;&gt;0,TRUNC(VLOOKUP($E447,'Container Panel'!$B$41:$Z$100,$D447,0)/(VLOOKUP(AH$276,UI!$A$12:$O$51,VLOOKUP(AH$279,$B$276:$C$278,2,0),0)/1000))&gt;0),1,TRUNC(VLOOKUP($E447,'Container Panel'!$B$41:$Z$100,$D447,0)/(VLOOKUP(AH$276,UI!$A$12:$O$51,VLOOKUP(AH$279,$B$276:$C$278,2,0),0)/1000)))),"")</f>
        <v/>
      </c>
      <c r="AI447" s="145" t="str">
        <f>IFERROR(IF(AND(AI$272=list!$D$3,'Box Calculation'!AI$279&lt;&gt;"h",$E447&lt;&gt;0),0,IF(AND(AI$273=list!$D$2,$E447&lt;&gt;0,TRUNC(VLOOKUP($E447,'Container Panel'!$B$41:$Z$100,$D447,0)/(VLOOKUP(AI$276,UI!$A$12:$O$51,VLOOKUP(AI$279,$B$276:$C$278,2,0),0)/1000))&gt;0),1,TRUNC(VLOOKUP($E447,'Container Panel'!$B$41:$Z$100,$D447,0)/(VLOOKUP(AI$276,UI!$A$12:$O$51,VLOOKUP(AI$279,$B$276:$C$278,2,0),0)/1000)))),"")</f>
        <v/>
      </c>
      <c r="AJ447" s="145" t="str">
        <f>IFERROR(IF(AND(AJ$272=list!$D$3,'Box Calculation'!AJ$279&lt;&gt;"h",$E447&lt;&gt;0),0,IF(AND(AJ$273=list!$D$2,$E447&lt;&gt;0,TRUNC(VLOOKUP($E447,'Container Panel'!$B$41:$Z$100,$D447,0)/(VLOOKUP(AJ$276,UI!$A$12:$O$51,VLOOKUP(AJ$279,$B$276:$C$278,2,0),0)/1000))&gt;0),1,TRUNC(VLOOKUP($E447,'Container Panel'!$B$41:$Z$100,$D447,0)/(VLOOKUP(AJ$276,UI!$A$12:$O$51,VLOOKUP(AJ$279,$B$276:$C$278,2,0),0)/1000)))),"")</f>
        <v/>
      </c>
      <c r="AK447" s="145" t="str">
        <f>IFERROR(IF(AND(AK$272=list!$D$3,'Box Calculation'!AK$279&lt;&gt;"h",$E447&lt;&gt;0),0,IF(AND(AK$273=list!$D$2,$E447&lt;&gt;0,TRUNC(VLOOKUP($E447,'Container Panel'!$B$41:$Z$100,$D447,0)/(VLOOKUP(AK$276,UI!$A$12:$O$51,VLOOKUP(AK$279,$B$276:$C$278,2,0),0)/1000))&gt;0),1,TRUNC(VLOOKUP($E447,'Container Panel'!$B$41:$Z$100,$D447,0)/(VLOOKUP(AK$276,UI!$A$12:$O$51,VLOOKUP(AK$279,$B$276:$C$278,2,0),0)/1000)))),"")</f>
        <v/>
      </c>
      <c r="AL447" s="145" t="str">
        <f>IFERROR(IF(AND(AL$272=list!$D$3,'Box Calculation'!AL$279&lt;&gt;"h",$E447&lt;&gt;0),0,IF(AND(AL$273=list!$D$2,$E447&lt;&gt;0,TRUNC(VLOOKUP($E447,'Container Panel'!$B$41:$Z$100,$D447,0)/(VLOOKUP(AL$276,UI!$A$12:$O$51,VLOOKUP(AL$279,$B$276:$C$278,2,0),0)/1000))&gt;0),1,TRUNC(VLOOKUP($E447,'Container Panel'!$B$41:$Z$100,$D447,0)/(VLOOKUP(AL$276,UI!$A$12:$O$51,VLOOKUP(AL$279,$B$276:$C$278,2,0),0)/1000)))),"")</f>
        <v/>
      </c>
      <c r="AM447" s="145" t="str">
        <f>IFERROR(IF(AND(AM$272=list!$D$3,'Box Calculation'!AM$279&lt;&gt;"h",$E447&lt;&gt;0),0,IF(AND(AM$273=list!$D$2,$E447&lt;&gt;0,TRUNC(VLOOKUP($E447,'Container Panel'!$B$41:$Z$100,$D447,0)/(VLOOKUP(AM$276,UI!$A$12:$O$51,VLOOKUP(AM$279,$B$276:$C$278,2,0),0)/1000))&gt;0),1,TRUNC(VLOOKUP($E447,'Container Panel'!$B$41:$Z$100,$D447,0)/(VLOOKUP(AM$276,UI!$A$12:$O$51,VLOOKUP(AM$279,$B$276:$C$278,2,0),0)/1000)))),"")</f>
        <v/>
      </c>
      <c r="AN447" s="145" t="str">
        <f>IFERROR(IF(AND(AN$272=list!$D$3,'Box Calculation'!AN$279&lt;&gt;"h",$E447&lt;&gt;0),0,IF(AND(AN$273=list!$D$2,$E447&lt;&gt;0,TRUNC(VLOOKUP($E447,'Container Panel'!$B$41:$Z$100,$D447,0)/(VLOOKUP(AN$276,UI!$A$12:$O$51,VLOOKUP(AN$279,$B$276:$C$278,2,0),0)/1000))&gt;0),1,TRUNC(VLOOKUP($E447,'Container Panel'!$B$41:$Z$100,$D447,0)/(VLOOKUP(AN$276,UI!$A$12:$O$51,VLOOKUP(AN$279,$B$276:$C$278,2,0),0)/1000)))),"")</f>
        <v/>
      </c>
      <c r="AO447" s="145" t="str">
        <f>IFERROR(IF(AND(AO$272=list!$D$3,'Box Calculation'!AO$279&lt;&gt;"h",$E447&lt;&gt;0),0,IF(AND(AO$273=list!$D$2,$E447&lt;&gt;0,TRUNC(VLOOKUP($E447,'Container Panel'!$B$41:$Z$100,$D447,0)/(VLOOKUP(AO$276,UI!$A$12:$O$51,VLOOKUP(AO$279,$B$276:$C$278,2,0),0)/1000))&gt;0),1,TRUNC(VLOOKUP($E447,'Container Panel'!$B$41:$Z$100,$D447,0)/(VLOOKUP(AO$276,UI!$A$12:$O$51,VLOOKUP(AO$279,$B$276:$C$278,2,0),0)/1000)))),"")</f>
        <v/>
      </c>
      <c r="AP447" s="145" t="str">
        <f>IFERROR(IF(AND(AP$272=list!$D$3,'Box Calculation'!AP$279&lt;&gt;"h",$E447&lt;&gt;0),0,IF(AND(AP$273=list!$D$2,$E447&lt;&gt;0,TRUNC(VLOOKUP($E447,'Container Panel'!$B$41:$Z$100,$D447,0)/(VLOOKUP(AP$276,UI!$A$12:$O$51,VLOOKUP(AP$279,$B$276:$C$278,2,0),0)/1000))&gt;0),1,TRUNC(VLOOKUP($E447,'Container Panel'!$B$41:$Z$100,$D447,0)/(VLOOKUP(AP$276,UI!$A$12:$O$51,VLOOKUP(AP$279,$B$276:$C$278,2,0),0)/1000)))),"")</f>
        <v/>
      </c>
      <c r="AQ447" s="145" t="str">
        <f>IFERROR(IF(AND(AQ$272=list!$D$3,'Box Calculation'!AQ$279&lt;&gt;"h",$E447&lt;&gt;0),0,IF(AND(AQ$273=list!$D$2,$E447&lt;&gt;0,TRUNC(VLOOKUP($E447,'Container Panel'!$B$41:$Z$100,$D447,0)/(VLOOKUP(AQ$276,UI!$A$12:$O$51,VLOOKUP(AQ$279,$B$276:$C$278,2,0),0)/1000))&gt;0),1,TRUNC(VLOOKUP($E447,'Container Panel'!$B$41:$Z$100,$D447,0)/(VLOOKUP(AQ$276,UI!$A$12:$O$51,VLOOKUP(AQ$279,$B$276:$C$278,2,0),0)/1000)))),"")</f>
        <v/>
      </c>
      <c r="AR447" s="145" t="str">
        <f>IFERROR(IF(AND(AR$272=list!$D$3,'Box Calculation'!AR$279&lt;&gt;"h",$E447&lt;&gt;0),0,IF(AND(AR$273=list!$D$2,$E447&lt;&gt;0,TRUNC(VLOOKUP($E447,'Container Panel'!$B$41:$Z$100,$D447,0)/(VLOOKUP(AR$276,UI!$A$12:$O$51,VLOOKUP(AR$279,$B$276:$C$278,2,0),0)/1000))&gt;0),1,TRUNC(VLOOKUP($E447,'Container Panel'!$B$41:$Z$100,$D447,0)/(VLOOKUP(AR$276,UI!$A$12:$O$51,VLOOKUP(AR$279,$B$276:$C$278,2,0),0)/1000)))),"")</f>
        <v/>
      </c>
      <c r="AS447" s="145" t="str">
        <f>IFERROR(IF(AND(AS$272=list!$D$3,'Box Calculation'!AS$279&lt;&gt;"h",$E447&lt;&gt;0),0,IF(AND(AS$273=list!$D$2,$E447&lt;&gt;0,TRUNC(VLOOKUP($E447,'Container Panel'!$B$41:$Z$100,$D447,0)/(VLOOKUP(AS$276,UI!$A$12:$O$51,VLOOKUP(AS$279,$B$276:$C$278,2,0),0)/1000))&gt;0),1,TRUNC(VLOOKUP($E447,'Container Panel'!$B$41:$Z$100,$D447,0)/(VLOOKUP(AS$276,UI!$A$12:$O$51,VLOOKUP(AS$279,$B$276:$C$278,2,0),0)/1000)))),"")</f>
        <v/>
      </c>
      <c r="AT447" s="145" t="str">
        <f>IFERROR(IF(AND(AT$272=list!$D$3,'Box Calculation'!AT$279&lt;&gt;"h",$E447&lt;&gt;0),0,IF(AND(AT$273=list!$D$2,$E447&lt;&gt;0,TRUNC(VLOOKUP($E447,'Container Panel'!$B$41:$Z$100,$D447,0)/(VLOOKUP(AT$276,UI!$A$12:$O$51,VLOOKUP(AT$279,$B$276:$C$278,2,0),0)/1000))&gt;0),1,TRUNC(VLOOKUP($E447,'Container Panel'!$B$41:$Z$100,$D447,0)/(VLOOKUP(AT$276,UI!$A$12:$O$51,VLOOKUP(AT$279,$B$276:$C$278,2,0),0)/1000)))),"")</f>
        <v/>
      </c>
      <c r="AU447" s="145" t="str">
        <f>IFERROR(IF(AND(AU$272=list!$D$3,'Box Calculation'!AU$279&lt;&gt;"h",$E447&lt;&gt;0),0,IF(AND(AU$273=list!$D$2,$E447&lt;&gt;0,TRUNC(VLOOKUP($E447,'Container Panel'!$B$41:$Z$100,$D447,0)/(VLOOKUP(AU$276,UI!$A$12:$O$51,VLOOKUP(AU$279,$B$276:$C$278,2,0),0)/1000))&gt;0),1,TRUNC(VLOOKUP($E447,'Container Panel'!$B$41:$Z$100,$D447,0)/(VLOOKUP(AU$276,UI!$A$12:$O$51,VLOOKUP(AU$279,$B$276:$C$278,2,0),0)/1000)))),"")</f>
        <v/>
      </c>
      <c r="AV447" s="145" t="str">
        <f>IFERROR(IF(AND(AV$272=list!$D$3,'Box Calculation'!AV$279&lt;&gt;"h",$E447&lt;&gt;0),0,IF(AND(AV$273=list!$D$2,$E447&lt;&gt;0,TRUNC(VLOOKUP($E447,'Container Panel'!$B$41:$Z$100,$D447,0)/(VLOOKUP(AV$276,UI!$A$12:$O$51,VLOOKUP(AV$279,$B$276:$C$278,2,0),0)/1000))&gt;0),1,TRUNC(VLOOKUP($E447,'Container Panel'!$B$41:$Z$100,$D447,0)/(VLOOKUP(AV$276,UI!$A$12:$O$51,VLOOKUP(AV$279,$B$276:$C$278,2,0),0)/1000)))),"")</f>
        <v/>
      </c>
      <c r="AW447" s="145" t="str">
        <f>IFERROR(IF(AND(AW$272=list!$D$3,'Box Calculation'!AW$279&lt;&gt;"h",$E447&lt;&gt;0),0,IF(AND(AW$273=list!$D$2,$E447&lt;&gt;0,TRUNC(VLOOKUP($E447,'Container Panel'!$B$41:$Z$100,$D447,0)/(VLOOKUP(AW$276,UI!$A$12:$O$51,VLOOKUP(AW$279,$B$276:$C$278,2,0),0)/1000))&gt;0),1,TRUNC(VLOOKUP($E447,'Container Panel'!$B$41:$Z$100,$D447,0)/(VLOOKUP(AW$276,UI!$A$12:$O$51,VLOOKUP(AW$279,$B$276:$C$278,2,0),0)/1000)))),"")</f>
        <v/>
      </c>
      <c r="AX447" s="145" t="str">
        <f>IFERROR(IF(AND(AX$272=list!$D$3,'Box Calculation'!AX$279&lt;&gt;"h",$E447&lt;&gt;0),0,IF(AND(AX$273=list!$D$2,$E447&lt;&gt;0,TRUNC(VLOOKUP($E447,'Container Panel'!$B$41:$Z$100,$D447,0)/(VLOOKUP(AX$276,UI!$A$12:$O$51,VLOOKUP(AX$279,$B$276:$C$278,2,0),0)/1000))&gt;0),1,TRUNC(VLOOKUP($E447,'Container Panel'!$B$41:$Z$100,$D447,0)/(VLOOKUP(AX$276,UI!$A$12:$O$51,VLOOKUP(AX$279,$B$276:$C$278,2,0),0)/1000)))),"")</f>
        <v/>
      </c>
      <c r="AY447" s="145" t="str">
        <f>IFERROR(IF(AND(AY$272=list!$D$3,'Box Calculation'!AY$279&lt;&gt;"h",$E447&lt;&gt;0),0,IF(AND(AY$273=list!$D$2,$E447&lt;&gt;0,TRUNC(VLOOKUP($E447,'Container Panel'!$B$41:$Z$100,$D447,0)/(VLOOKUP(AY$276,UI!$A$12:$O$51,VLOOKUP(AY$279,$B$276:$C$278,2,0),0)/1000))&gt;0),1,TRUNC(VLOOKUP($E447,'Container Panel'!$B$41:$Z$100,$D447,0)/(VLOOKUP(AY$276,UI!$A$12:$O$51,VLOOKUP(AY$279,$B$276:$C$278,2,0),0)/1000)))),"")</f>
        <v/>
      </c>
      <c r="AZ447" s="145" t="str">
        <f>IFERROR(IF(AND(AZ$272=list!$D$3,'Box Calculation'!AZ$279&lt;&gt;"h",$E447&lt;&gt;0),0,IF(AND(AZ$273=list!$D$2,$E447&lt;&gt;0,TRUNC(VLOOKUP($E447,'Container Panel'!$B$41:$Z$100,$D447,0)/(VLOOKUP(AZ$276,UI!$A$12:$O$51,VLOOKUP(AZ$279,$B$276:$C$278,2,0),0)/1000))&gt;0),1,TRUNC(VLOOKUP($E447,'Container Panel'!$B$41:$Z$100,$D447,0)/(VLOOKUP(AZ$276,UI!$A$12:$O$51,VLOOKUP(AZ$279,$B$276:$C$278,2,0),0)/1000)))),"")</f>
        <v/>
      </c>
      <c r="BA447" s="145" t="str">
        <f>IFERROR(IF(AND(BA$272=list!$D$3,'Box Calculation'!BA$279&lt;&gt;"h",$E447&lt;&gt;0),0,IF(AND(BA$273=list!$D$2,$E447&lt;&gt;0,TRUNC(VLOOKUP($E447,'Container Panel'!$B$41:$Z$100,$D447,0)/(VLOOKUP(BA$276,UI!$A$12:$O$51,VLOOKUP(BA$279,$B$276:$C$278,2,0),0)/1000))&gt;0),1,TRUNC(VLOOKUP($E447,'Container Panel'!$B$41:$Z$100,$D447,0)/(VLOOKUP(BA$276,UI!$A$12:$O$51,VLOOKUP(BA$279,$B$276:$C$278,2,0),0)/1000)))),"")</f>
        <v/>
      </c>
      <c r="BB447" s="145" t="str">
        <f>IFERROR(IF(AND(BB$272=list!$D$3,'Box Calculation'!BB$279&lt;&gt;"h",$E447&lt;&gt;0),0,IF(AND(BB$273=list!$D$2,$E447&lt;&gt;0,TRUNC(VLOOKUP($E447,'Container Panel'!$B$41:$Z$100,$D447,0)/(VLOOKUP(BB$276,UI!$A$12:$O$51,VLOOKUP(BB$279,$B$276:$C$278,2,0),0)/1000))&gt;0),1,TRUNC(VLOOKUP($E447,'Container Panel'!$B$41:$Z$100,$D447,0)/(VLOOKUP(BB$276,UI!$A$12:$O$51,VLOOKUP(BB$279,$B$276:$C$278,2,0),0)/1000)))),"")</f>
        <v/>
      </c>
      <c r="BC447" s="145" t="str">
        <f>IFERROR(IF(AND(BC$272=list!$D$3,'Box Calculation'!BC$279&lt;&gt;"h",$E447&lt;&gt;0),0,IF(AND(BC$273=list!$D$2,$E447&lt;&gt;0,TRUNC(VLOOKUP($E447,'Container Panel'!$B$41:$Z$100,$D447,0)/(VLOOKUP(BC$276,UI!$A$12:$O$51,VLOOKUP(BC$279,$B$276:$C$278,2,0),0)/1000))&gt;0),1,TRUNC(VLOOKUP($E447,'Container Panel'!$B$41:$Z$100,$D447,0)/(VLOOKUP(BC$276,UI!$A$12:$O$51,VLOOKUP(BC$279,$B$276:$C$278,2,0),0)/1000)))),"")</f>
        <v/>
      </c>
      <c r="BD447" s="145" t="str">
        <f>IFERROR(IF(AND(BD$272=list!$D$3,'Box Calculation'!BD$279&lt;&gt;"h",$E447&lt;&gt;0),0,IF(AND(BD$273=list!$D$2,$E447&lt;&gt;0,TRUNC(VLOOKUP($E447,'Container Panel'!$B$41:$Z$100,$D447,0)/(VLOOKUP(BD$276,UI!$A$12:$O$51,VLOOKUP(BD$279,$B$276:$C$278,2,0),0)/1000))&gt;0),1,TRUNC(VLOOKUP($E447,'Container Panel'!$B$41:$Z$100,$D447,0)/(VLOOKUP(BD$276,UI!$A$12:$O$51,VLOOKUP(BD$279,$B$276:$C$278,2,0),0)/1000)))),"")</f>
        <v/>
      </c>
      <c r="BE447" s="145" t="str">
        <f>IFERROR(IF(AND(BE$272=list!$D$3,'Box Calculation'!BE$279&lt;&gt;"h",$E447&lt;&gt;0),0,IF(AND(BE$273=list!$D$2,$E447&lt;&gt;0,TRUNC(VLOOKUP($E447,'Container Panel'!$B$41:$Z$100,$D447,0)/(VLOOKUP(BE$276,UI!$A$12:$O$51,VLOOKUP(BE$279,$B$276:$C$278,2,0),0)/1000))&gt;0),1,TRUNC(VLOOKUP($E447,'Container Panel'!$B$41:$Z$100,$D447,0)/(VLOOKUP(BE$276,UI!$A$12:$O$51,VLOOKUP(BE$279,$B$276:$C$278,2,0),0)/1000)))),"")</f>
        <v/>
      </c>
      <c r="BF447" s="145" t="str">
        <f>IFERROR(IF(AND(BF$272=list!$D$3,'Box Calculation'!BF$279&lt;&gt;"h",$E447&lt;&gt;0),0,IF(AND(BF$273=list!$D$2,$E447&lt;&gt;0,TRUNC(VLOOKUP($E447,'Container Panel'!$B$41:$Z$100,$D447,0)/(VLOOKUP(BF$276,UI!$A$12:$O$51,VLOOKUP(BF$279,$B$276:$C$278,2,0),0)/1000))&gt;0),1,TRUNC(VLOOKUP($E447,'Container Panel'!$B$41:$Z$100,$D447,0)/(VLOOKUP(BF$276,UI!$A$12:$O$51,VLOOKUP(BF$279,$B$276:$C$278,2,0),0)/1000)))),"")</f>
        <v/>
      </c>
      <c r="BG447" s="145" t="str">
        <f>IFERROR(IF(AND(BG$272=list!$D$3,'Box Calculation'!BG$279&lt;&gt;"h",$E447&lt;&gt;0),0,IF(AND(BG$273=list!$D$2,$E447&lt;&gt;0,TRUNC(VLOOKUP($E447,'Container Panel'!$B$41:$Z$100,$D447,0)/(VLOOKUP(BG$276,UI!$A$12:$O$51,VLOOKUP(BG$279,$B$276:$C$278,2,0),0)/1000))&gt;0),1,TRUNC(VLOOKUP($E447,'Container Panel'!$B$41:$Z$100,$D447,0)/(VLOOKUP(BG$276,UI!$A$12:$O$51,VLOOKUP(BG$279,$B$276:$C$278,2,0),0)/1000)))),"")</f>
        <v/>
      </c>
      <c r="BH447" s="145" t="str">
        <f>IFERROR(IF(AND(BH$272=list!$D$3,'Box Calculation'!BH$279&lt;&gt;"h",$E447&lt;&gt;0),0,IF(AND(BH$273=list!$D$2,$E447&lt;&gt;0,TRUNC(VLOOKUP($E447,'Container Panel'!$B$41:$Z$100,$D447,0)/(VLOOKUP(BH$276,UI!$A$12:$O$51,VLOOKUP(BH$279,$B$276:$C$278,2,0),0)/1000))&gt;0),1,TRUNC(VLOOKUP($E447,'Container Panel'!$B$41:$Z$100,$D447,0)/(VLOOKUP(BH$276,UI!$A$12:$O$51,VLOOKUP(BH$279,$B$276:$C$278,2,0),0)/1000)))),"")</f>
        <v/>
      </c>
      <c r="BI447" s="145" t="str">
        <f>IFERROR(IF(AND(BI$272=list!$D$3,'Box Calculation'!BI$279&lt;&gt;"h",$E447&lt;&gt;0),0,IF(AND(BI$273=list!$D$2,$E447&lt;&gt;0,TRUNC(VLOOKUP($E447,'Container Panel'!$B$41:$Z$100,$D447,0)/(VLOOKUP(BI$276,UI!$A$12:$O$51,VLOOKUP(BI$279,$B$276:$C$278,2,0),0)/1000))&gt;0),1,TRUNC(VLOOKUP($E447,'Container Panel'!$B$41:$Z$100,$D447,0)/(VLOOKUP(BI$276,UI!$A$12:$O$51,VLOOKUP(BI$279,$B$276:$C$278,2,0),0)/1000)))),"")</f>
        <v/>
      </c>
      <c r="BJ447" s="145" t="str">
        <f>IFERROR(IF(AND(BJ$272=list!$D$3,'Box Calculation'!BJ$279&lt;&gt;"h",$E447&lt;&gt;0),0,IF(AND(BJ$273=list!$D$2,$E447&lt;&gt;0,TRUNC(VLOOKUP($E447,'Container Panel'!$B$41:$Z$100,$D447,0)/(VLOOKUP(BJ$276,UI!$A$12:$O$51,VLOOKUP(BJ$279,$B$276:$C$278,2,0),0)/1000))&gt;0),1,TRUNC(VLOOKUP($E447,'Container Panel'!$B$41:$Z$100,$D447,0)/(VLOOKUP(BJ$276,UI!$A$12:$O$51,VLOOKUP(BJ$279,$B$276:$C$278,2,0),0)/1000)))),"")</f>
        <v/>
      </c>
      <c r="BK447" s="145" t="str">
        <f>IFERROR(IF(AND(BK$272=list!$D$3,'Box Calculation'!BK$279&lt;&gt;"h",$E447&lt;&gt;0),0,IF(AND(BK$273=list!$D$2,$E447&lt;&gt;0,TRUNC(VLOOKUP($E447,'Container Panel'!$B$41:$Z$100,$D447,0)/(VLOOKUP(BK$276,UI!$A$12:$O$51,VLOOKUP(BK$279,$B$276:$C$278,2,0),0)/1000))&gt;0),1,TRUNC(VLOOKUP($E447,'Container Panel'!$B$41:$Z$100,$D447,0)/(VLOOKUP(BK$276,UI!$A$12:$O$51,VLOOKUP(BK$279,$B$276:$C$278,2,0),0)/1000)))),"")</f>
        <v/>
      </c>
      <c r="BL447" s="145" t="str">
        <f>IFERROR(IF(AND(BL$272=list!$D$3,'Box Calculation'!BL$279&lt;&gt;"h",$E447&lt;&gt;0),0,IF(AND(BL$273=list!$D$2,$E447&lt;&gt;0,TRUNC(VLOOKUP($E447,'Container Panel'!$B$41:$Z$100,$D447,0)/(VLOOKUP(BL$276,UI!$A$12:$O$51,VLOOKUP(BL$279,$B$276:$C$278,2,0),0)/1000))&gt;0),1,TRUNC(VLOOKUP($E447,'Container Panel'!$B$41:$Z$100,$D447,0)/(VLOOKUP(BL$276,UI!$A$12:$O$51,VLOOKUP(BL$279,$B$276:$C$278,2,0),0)/1000)))),"")</f>
        <v/>
      </c>
      <c r="BM447" s="145" t="str">
        <f>IFERROR(IF(AND(BM$272=list!$D$3,'Box Calculation'!BM$279&lt;&gt;"h",$E447&lt;&gt;0),0,IF(AND(BM$273=list!$D$2,$E447&lt;&gt;0,TRUNC(VLOOKUP($E447,'Container Panel'!$B$41:$Z$100,$D447,0)/(VLOOKUP(BM$276,UI!$A$12:$O$51,VLOOKUP(BM$279,$B$276:$C$278,2,0),0)/1000))&gt;0),1,TRUNC(VLOOKUP($E447,'Container Panel'!$B$41:$Z$100,$D447,0)/(VLOOKUP(BM$276,UI!$A$12:$O$51,VLOOKUP(BM$279,$B$276:$C$278,2,0),0)/1000)))),"")</f>
        <v/>
      </c>
      <c r="BN447" s="145" t="str">
        <f>IFERROR(IF(AND(BN$272=list!$D$3,'Box Calculation'!BN$279&lt;&gt;"h",$E447&lt;&gt;0),0,IF(AND(BN$273=list!$D$2,$E447&lt;&gt;0,TRUNC(VLOOKUP($E447,'Container Panel'!$B$41:$Z$100,$D447,0)/(VLOOKUP(BN$276,UI!$A$12:$O$51,VLOOKUP(BN$279,$B$276:$C$278,2,0),0)/1000))&gt;0),1,TRUNC(VLOOKUP($E447,'Container Panel'!$B$41:$Z$100,$D447,0)/(VLOOKUP(BN$276,UI!$A$12:$O$51,VLOOKUP(BN$279,$B$276:$C$278,2,0),0)/1000)))),"")</f>
        <v/>
      </c>
      <c r="BO447" s="145" t="str">
        <f>IFERROR(IF(AND(BO$272=list!$D$3,'Box Calculation'!BO$279&lt;&gt;"h",$E447&lt;&gt;0),0,IF(AND(BO$273=list!$D$2,$E447&lt;&gt;0,TRUNC(VLOOKUP($E447,'Container Panel'!$B$41:$Z$100,$D447,0)/(VLOOKUP(BO$276,UI!$A$12:$O$51,VLOOKUP(BO$279,$B$276:$C$278,2,0),0)/1000))&gt;0),1,TRUNC(VLOOKUP($E447,'Container Panel'!$B$41:$Z$100,$D447,0)/(VLOOKUP(BO$276,UI!$A$12:$O$51,VLOOKUP(BO$279,$B$276:$C$278,2,0),0)/1000)))),"")</f>
        <v/>
      </c>
      <c r="BP447" s="145" t="str">
        <f>IFERROR(IF(AND(BP$272=list!$D$3,'Box Calculation'!BP$279&lt;&gt;"h",$E447&lt;&gt;0),0,IF(AND(BP$273=list!$D$2,$E447&lt;&gt;0,TRUNC(VLOOKUP($E447,'Container Panel'!$B$41:$Z$100,$D447,0)/(VLOOKUP(BP$276,UI!$A$12:$O$51,VLOOKUP(BP$279,$B$276:$C$278,2,0),0)/1000))&gt;0),1,TRUNC(VLOOKUP($E447,'Container Panel'!$B$41:$Z$100,$D447,0)/(VLOOKUP(BP$276,UI!$A$12:$O$51,VLOOKUP(BP$279,$B$276:$C$278,2,0),0)/1000)))),"")</f>
        <v/>
      </c>
      <c r="BQ447" s="145" t="str">
        <f>IFERROR(IF(AND(BQ$272=list!$D$3,'Box Calculation'!BQ$279&lt;&gt;"h",$E447&lt;&gt;0),0,IF(AND(BQ$273=list!$D$2,$E447&lt;&gt;0,TRUNC(VLOOKUP($E447,'Container Panel'!$B$41:$Z$100,$D447,0)/(VLOOKUP(BQ$276,UI!$A$12:$O$51,VLOOKUP(BQ$279,$B$276:$C$278,2,0),0)/1000))&gt;0),1,TRUNC(VLOOKUP($E447,'Container Panel'!$B$41:$Z$100,$D447,0)/(VLOOKUP(BQ$276,UI!$A$12:$O$51,VLOOKUP(BQ$279,$B$276:$C$278,2,0),0)/1000)))),"")</f>
        <v/>
      </c>
      <c r="BR447" s="145" t="str">
        <f>IFERROR(IF(AND(BR$272=list!$D$3,'Box Calculation'!BR$279&lt;&gt;"h",$E447&lt;&gt;0),0,IF(AND(BR$273=list!$D$2,$E447&lt;&gt;0,TRUNC(VLOOKUP($E447,'Container Panel'!$B$41:$Z$100,$D447,0)/(VLOOKUP(BR$276,UI!$A$12:$O$51,VLOOKUP(BR$279,$B$276:$C$278,2,0),0)/1000))&gt;0),1,TRUNC(VLOOKUP($E447,'Container Panel'!$B$41:$Z$100,$D447,0)/(VLOOKUP(BR$276,UI!$A$12:$O$51,VLOOKUP(BR$279,$B$276:$C$278,2,0),0)/1000)))),"")</f>
        <v/>
      </c>
      <c r="BS447" s="145" t="str">
        <f>IFERROR(IF(AND(BS$272=list!$D$3,'Box Calculation'!BS$279&lt;&gt;"h",$E447&lt;&gt;0),0,IF(AND(BS$273=list!$D$2,$E447&lt;&gt;0,TRUNC(VLOOKUP($E447,'Container Panel'!$B$41:$Z$100,$D447,0)/(VLOOKUP(BS$276,UI!$A$12:$O$51,VLOOKUP(BS$279,$B$276:$C$278,2,0),0)/1000))&gt;0),1,TRUNC(VLOOKUP($E447,'Container Panel'!$B$41:$Z$100,$D447,0)/(VLOOKUP(BS$276,UI!$A$12:$O$51,VLOOKUP(BS$279,$B$276:$C$278,2,0),0)/1000)))),"")</f>
        <v/>
      </c>
      <c r="BT447" s="145" t="str">
        <f>IFERROR(IF(AND(BT$272=list!$D$3,'Box Calculation'!BT$279&lt;&gt;"h",$E447&lt;&gt;0),0,IF(AND(BT$273=list!$D$2,$E447&lt;&gt;0,TRUNC(VLOOKUP($E447,'Container Panel'!$B$41:$Z$100,$D447,0)/(VLOOKUP(BT$276,UI!$A$12:$O$51,VLOOKUP(BT$279,$B$276:$C$278,2,0),0)/1000))&gt;0),1,TRUNC(VLOOKUP($E447,'Container Panel'!$B$41:$Z$100,$D447,0)/(VLOOKUP(BT$276,UI!$A$12:$O$51,VLOOKUP(BT$279,$B$276:$C$278,2,0),0)/1000)))),"")</f>
        <v/>
      </c>
      <c r="BU447" s="145" t="str">
        <f>IFERROR(IF(AND(BU$272=list!$D$3,'Box Calculation'!BU$279&lt;&gt;"h",$E447&lt;&gt;0),0,IF(AND(BU$273=list!$D$2,$E447&lt;&gt;0,TRUNC(VLOOKUP($E447,'Container Panel'!$B$41:$Z$100,$D447,0)/(VLOOKUP(BU$276,UI!$A$12:$O$51,VLOOKUP(BU$279,$B$276:$C$278,2,0),0)/1000))&gt;0),1,TRUNC(VLOOKUP($E447,'Container Panel'!$B$41:$Z$100,$D447,0)/(VLOOKUP(BU$276,UI!$A$12:$O$51,VLOOKUP(BU$279,$B$276:$C$278,2,0),0)/1000)))),"")</f>
        <v/>
      </c>
      <c r="BV447" s="145" t="str">
        <f>IFERROR(IF(AND(BV$272=list!$D$3,'Box Calculation'!BV$279&lt;&gt;"h",$E447&lt;&gt;0),0,IF(AND(BV$273=list!$D$2,$E447&lt;&gt;0,TRUNC(VLOOKUP($E447,'Container Panel'!$B$41:$Z$100,$D447,0)/(VLOOKUP(BV$276,UI!$A$12:$O$51,VLOOKUP(BV$279,$B$276:$C$278,2,0),0)/1000))&gt;0),1,TRUNC(VLOOKUP($E447,'Container Panel'!$B$41:$Z$100,$D447,0)/(VLOOKUP(BV$276,UI!$A$12:$O$51,VLOOKUP(BV$279,$B$276:$C$278,2,0),0)/1000)))),"")</f>
        <v/>
      </c>
      <c r="BW447" s="145" t="str">
        <f>IFERROR(IF(AND(BW$272=list!$D$3,'Box Calculation'!BW$279&lt;&gt;"h",$E447&lt;&gt;0),0,IF(AND(BW$273=list!$D$2,$E447&lt;&gt;0,TRUNC(VLOOKUP($E447,'Container Panel'!$B$41:$Z$100,$D447,0)/(VLOOKUP(BW$276,UI!$A$12:$O$51,VLOOKUP(BW$279,$B$276:$C$278,2,0),0)/1000))&gt;0),1,TRUNC(VLOOKUP($E447,'Container Panel'!$B$41:$Z$100,$D447,0)/(VLOOKUP(BW$276,UI!$A$12:$O$51,VLOOKUP(BW$279,$B$276:$C$278,2,0),0)/1000)))),"")</f>
        <v/>
      </c>
      <c r="BX447" s="145" t="str">
        <f>IFERROR(IF(AND(BX$272=list!$D$3,'Box Calculation'!BX$279&lt;&gt;"h",$E447&lt;&gt;0),0,IF(AND(BX$273=list!$D$2,$E447&lt;&gt;0,TRUNC(VLOOKUP($E447,'Container Panel'!$B$41:$Z$100,$D447,0)/(VLOOKUP(BX$276,UI!$A$12:$O$51,VLOOKUP(BX$279,$B$276:$C$278,2,0),0)/1000))&gt;0),1,TRUNC(VLOOKUP($E447,'Container Panel'!$B$41:$Z$100,$D447,0)/(VLOOKUP(BX$276,UI!$A$12:$O$51,VLOOKUP(BX$279,$B$276:$C$278,2,0),0)/1000)))),"")</f>
        <v/>
      </c>
      <c r="BY447" s="145" t="str">
        <f>IFERROR(IF(AND(BY$272=list!$D$3,'Box Calculation'!BY$279&lt;&gt;"h",$E447&lt;&gt;0),0,IF(AND(BY$273=list!$D$2,$E447&lt;&gt;0,TRUNC(VLOOKUP($E447,'Container Panel'!$B$41:$Z$100,$D447,0)/(VLOOKUP(BY$276,UI!$A$12:$O$51,VLOOKUP(BY$279,$B$276:$C$278,2,0),0)/1000))&gt;0),1,TRUNC(VLOOKUP($E447,'Container Panel'!$B$41:$Z$100,$D447,0)/(VLOOKUP(BY$276,UI!$A$12:$O$51,VLOOKUP(BY$279,$B$276:$C$278,2,0),0)/1000)))),"")</f>
        <v/>
      </c>
      <c r="BZ447" s="145" t="str">
        <f>IFERROR(IF(AND(BZ$272=list!$D$3,'Box Calculation'!BZ$279&lt;&gt;"h",$E447&lt;&gt;0),0,IF(AND(BZ$273=list!$D$2,$E447&lt;&gt;0,TRUNC(VLOOKUP($E447,'Container Panel'!$B$41:$Z$100,$D447,0)/(VLOOKUP(BZ$276,UI!$A$12:$O$51,VLOOKUP(BZ$279,$B$276:$C$278,2,0),0)/1000))&gt;0),1,TRUNC(VLOOKUP($E447,'Container Panel'!$B$41:$Z$100,$D447,0)/(VLOOKUP(BZ$276,UI!$A$12:$O$51,VLOOKUP(BZ$279,$B$276:$C$278,2,0),0)/1000)))),"")</f>
        <v/>
      </c>
      <c r="CA447" s="145" t="str">
        <f>IFERROR(IF(AND(CA$272=list!$D$3,'Box Calculation'!CA$279&lt;&gt;"h",$E447&lt;&gt;0),0,IF(AND(CA$273=list!$D$2,$E447&lt;&gt;0,TRUNC(VLOOKUP($E447,'Container Panel'!$B$41:$Z$100,$D447,0)/(VLOOKUP(CA$276,UI!$A$12:$O$51,VLOOKUP(CA$279,$B$276:$C$278,2,0),0)/1000))&gt;0),1,TRUNC(VLOOKUP($E447,'Container Panel'!$B$41:$Z$100,$D447,0)/(VLOOKUP(CA$276,UI!$A$12:$O$51,VLOOKUP(CA$279,$B$276:$C$278,2,0),0)/1000)))),"")</f>
        <v/>
      </c>
      <c r="CB447" s="145" t="str">
        <f>IFERROR(IF(AND(CB$272=list!$D$3,'Box Calculation'!CB$279&lt;&gt;"h",$E447&lt;&gt;0),0,IF(AND(CB$273=list!$D$2,$E447&lt;&gt;0,TRUNC(VLOOKUP($E447,'Container Panel'!$B$41:$Z$100,$D447,0)/(VLOOKUP(CB$276,UI!$A$12:$O$51,VLOOKUP(CB$279,$B$276:$C$278,2,0),0)/1000))&gt;0),1,TRUNC(VLOOKUP($E447,'Container Panel'!$B$41:$Z$100,$D447,0)/(VLOOKUP(CB$276,UI!$A$12:$O$51,VLOOKUP(CB$279,$B$276:$C$278,2,0),0)/1000)))),"")</f>
        <v/>
      </c>
      <c r="CC447" s="145" t="str">
        <f>IFERROR(IF(AND(CC$272=list!$D$3,'Box Calculation'!CC$279&lt;&gt;"h",$E447&lt;&gt;0),0,IF(AND(CC$273=list!$D$2,$E447&lt;&gt;0,TRUNC(VLOOKUP($E447,'Container Panel'!$B$41:$Z$100,$D447,0)/(VLOOKUP(CC$276,UI!$A$12:$O$51,VLOOKUP(CC$279,$B$276:$C$278,2,0),0)/1000))&gt;0),1,TRUNC(VLOOKUP($E447,'Container Panel'!$B$41:$Z$100,$D447,0)/(VLOOKUP(CC$276,UI!$A$12:$O$51,VLOOKUP(CC$279,$B$276:$C$278,2,0),0)/1000)))),"")</f>
        <v/>
      </c>
      <c r="CD447" s="145" t="str">
        <f>IFERROR(IF(AND(CD$272=list!$D$3,'Box Calculation'!CD$279&lt;&gt;"h",$E447&lt;&gt;0),0,IF(AND(CD$273=list!$D$2,$E447&lt;&gt;0,TRUNC(VLOOKUP($E447,'Container Panel'!$B$41:$Z$100,$D447,0)/(VLOOKUP(CD$276,UI!$A$12:$O$51,VLOOKUP(CD$279,$B$276:$C$278,2,0),0)/1000))&gt;0),1,TRUNC(VLOOKUP($E447,'Container Panel'!$B$41:$Z$100,$D447,0)/(VLOOKUP(CD$276,UI!$A$12:$O$51,VLOOKUP(CD$279,$B$276:$C$278,2,0),0)/1000)))),"")</f>
        <v/>
      </c>
      <c r="CE447" s="145" t="str">
        <f>IFERROR(IF(AND(CE$272=list!$D$3,'Box Calculation'!CE$279&lt;&gt;"h",$E447&lt;&gt;0),0,IF(AND(CE$273=list!$D$2,$E447&lt;&gt;0,TRUNC(VLOOKUP($E447,'Container Panel'!$B$41:$Z$100,$D447,0)/(VLOOKUP(CE$276,UI!$A$12:$O$51,VLOOKUP(CE$279,$B$276:$C$278,2,0),0)/1000))&gt;0),1,TRUNC(VLOOKUP($E447,'Container Panel'!$B$41:$Z$100,$D447,0)/(VLOOKUP(CE$276,UI!$A$12:$O$51,VLOOKUP(CE$279,$B$276:$C$278,2,0),0)/1000)))),"")</f>
        <v/>
      </c>
      <c r="CF447" s="145" t="str">
        <f>IFERROR(IF(AND(CF$272=list!$D$3,'Box Calculation'!CF$279&lt;&gt;"h",$E447&lt;&gt;0),0,IF(AND(CF$273=list!$D$2,$E447&lt;&gt;0,TRUNC(VLOOKUP($E447,'Container Panel'!$B$41:$Z$100,$D447,0)/(VLOOKUP(CF$276,UI!$A$12:$O$51,VLOOKUP(CF$279,$B$276:$C$278,2,0),0)/1000))&gt;0),1,TRUNC(VLOOKUP($E447,'Container Panel'!$B$41:$Z$100,$D447,0)/(VLOOKUP(CF$276,UI!$A$12:$O$51,VLOOKUP(CF$279,$B$276:$C$278,2,0),0)/1000)))),"")</f>
        <v/>
      </c>
      <c r="CG447" s="145" t="str">
        <f>IFERROR(IF(AND(CG$272=list!$D$3,'Box Calculation'!CG$279&lt;&gt;"h",$E447&lt;&gt;0),0,IF(AND(CG$273=list!$D$2,$E447&lt;&gt;0,TRUNC(VLOOKUP($E447,'Container Panel'!$B$41:$Z$100,$D447,0)/(VLOOKUP(CG$276,UI!$A$12:$O$51,VLOOKUP(CG$279,$B$276:$C$278,2,0),0)/1000))&gt;0),1,TRUNC(VLOOKUP($E447,'Container Panel'!$B$41:$Z$100,$D447,0)/(VLOOKUP(CG$276,UI!$A$12:$O$51,VLOOKUP(CG$279,$B$276:$C$278,2,0),0)/1000)))),"")</f>
        <v/>
      </c>
      <c r="CH447" s="145" t="str">
        <f>IFERROR(IF(AND(CH$272=list!$D$3,'Box Calculation'!CH$279&lt;&gt;"h",$E447&lt;&gt;0),0,IF(AND(CH$273=list!$D$2,$E447&lt;&gt;0,TRUNC(VLOOKUP($E447,'Container Panel'!$B$41:$Z$100,$D447,0)/(VLOOKUP(CH$276,UI!$A$12:$O$51,VLOOKUP(CH$279,$B$276:$C$278,2,0),0)/1000))&gt;0),1,TRUNC(VLOOKUP($E447,'Container Panel'!$B$41:$Z$100,$D447,0)/(VLOOKUP(CH$276,UI!$A$12:$O$51,VLOOKUP(CH$279,$B$276:$C$278,2,0),0)/1000)))),"")</f>
        <v/>
      </c>
      <c r="CI447" s="145" t="str">
        <f>IFERROR(IF(AND(CI$272=list!$D$3,'Box Calculation'!CI$279&lt;&gt;"h",$E447&lt;&gt;0),0,IF(AND(CI$273=list!$D$2,$E447&lt;&gt;0,TRUNC(VLOOKUP($E447,'Container Panel'!$B$41:$Z$100,$D447,0)/(VLOOKUP(CI$276,UI!$A$12:$O$51,VLOOKUP(CI$279,$B$276:$C$278,2,0),0)/1000))&gt;0),1,TRUNC(VLOOKUP($E447,'Container Panel'!$B$41:$Z$100,$D447,0)/(VLOOKUP(CI$276,UI!$A$12:$O$51,VLOOKUP(CI$279,$B$276:$C$278,2,0),0)/1000)))),"")</f>
        <v/>
      </c>
      <c r="CJ447" s="145" t="str">
        <f>IFERROR(IF(AND(CJ$272=list!$D$3,'Box Calculation'!CJ$279&lt;&gt;"h",$E447&lt;&gt;0),0,IF(AND(CJ$273=list!$D$2,$E447&lt;&gt;0,TRUNC(VLOOKUP($E447,'Container Panel'!$B$41:$Z$100,$D447,0)/(VLOOKUP(CJ$276,UI!$A$12:$O$51,VLOOKUP(CJ$279,$B$276:$C$278,2,0),0)/1000))&gt;0),1,TRUNC(VLOOKUP($E447,'Container Panel'!$B$41:$Z$100,$D447,0)/(VLOOKUP(CJ$276,UI!$A$12:$O$51,VLOOKUP(CJ$279,$B$276:$C$278,2,0),0)/1000)))),"")</f>
        <v/>
      </c>
      <c r="CK447" s="145" t="str">
        <f>IFERROR(IF(AND(CK$272=list!$D$3,'Box Calculation'!CK$279&lt;&gt;"h",$E447&lt;&gt;0),0,IF(AND(CK$273=list!$D$2,$E447&lt;&gt;0,TRUNC(VLOOKUP($E447,'Container Panel'!$B$41:$Z$100,$D447,0)/(VLOOKUP(CK$276,UI!$A$12:$O$51,VLOOKUP(CK$279,$B$276:$C$278,2,0),0)/1000))&gt;0),1,TRUNC(VLOOKUP($E447,'Container Panel'!$B$41:$Z$100,$D447,0)/(VLOOKUP(CK$276,UI!$A$12:$O$51,VLOOKUP(CK$279,$B$276:$C$278,2,0),0)/1000)))),"")</f>
        <v/>
      </c>
      <c r="CL447" s="145" t="str">
        <f>IFERROR(IF(AND(CL$272=list!$D$3,'Box Calculation'!CL$279&lt;&gt;"h",$E447&lt;&gt;0),0,IF(AND(CL$273=list!$D$2,$E447&lt;&gt;0,TRUNC(VLOOKUP($E447,'Container Panel'!$B$41:$Z$100,$D447,0)/(VLOOKUP(CL$276,UI!$A$12:$O$51,VLOOKUP(CL$279,$B$276:$C$278,2,0),0)/1000))&gt;0),1,TRUNC(VLOOKUP($E447,'Container Panel'!$B$41:$Z$100,$D447,0)/(VLOOKUP(CL$276,UI!$A$12:$O$51,VLOOKUP(CL$279,$B$276:$C$278,2,0),0)/1000)))),"")</f>
        <v/>
      </c>
      <c r="CM447" s="145" t="str">
        <f>IFERROR(IF(AND(CM$272=list!$D$3,'Box Calculation'!CM$279&lt;&gt;"h",$E447&lt;&gt;0),0,IF(AND(CM$273=list!$D$2,$E447&lt;&gt;0,TRUNC(VLOOKUP($E447,'Container Panel'!$B$41:$Z$100,$D447,0)/(VLOOKUP(CM$276,UI!$A$12:$O$51,VLOOKUP(CM$279,$B$276:$C$278,2,0),0)/1000))&gt;0),1,TRUNC(VLOOKUP($E447,'Container Panel'!$B$41:$Z$100,$D447,0)/(VLOOKUP(CM$276,UI!$A$12:$O$51,VLOOKUP(CM$279,$B$276:$C$278,2,0),0)/1000)))),"")</f>
        <v/>
      </c>
      <c r="CN447" s="145" t="str">
        <f>IFERROR(IF(AND(CN$272=list!$D$3,'Box Calculation'!CN$279&lt;&gt;"h",$E447&lt;&gt;0),0,IF(AND(CN$273=list!$D$2,$E447&lt;&gt;0,TRUNC(VLOOKUP($E447,'Container Panel'!$B$41:$Z$100,$D447,0)/(VLOOKUP(CN$276,UI!$A$12:$O$51,VLOOKUP(CN$279,$B$276:$C$278,2,0),0)/1000))&gt;0),1,TRUNC(VLOOKUP($E447,'Container Panel'!$B$41:$Z$100,$D447,0)/(VLOOKUP(CN$276,UI!$A$12:$O$51,VLOOKUP(CN$279,$B$276:$C$278,2,0),0)/1000)))),"")</f>
        <v/>
      </c>
      <c r="CO447" s="145" t="str">
        <f>IFERROR(IF(AND(CO$272=list!$D$3,'Box Calculation'!CO$279&lt;&gt;"h",$E447&lt;&gt;0),0,IF(AND(CO$273=list!$D$2,$E447&lt;&gt;0,TRUNC(VLOOKUP($E447,'Container Panel'!$B$41:$Z$100,$D447,0)/(VLOOKUP(CO$276,UI!$A$12:$O$51,VLOOKUP(CO$279,$B$276:$C$278,2,0),0)/1000))&gt;0),1,TRUNC(VLOOKUP($E447,'Container Panel'!$B$41:$Z$100,$D447,0)/(VLOOKUP(CO$276,UI!$A$12:$O$51,VLOOKUP(CO$279,$B$276:$C$278,2,0),0)/1000)))),"")</f>
        <v/>
      </c>
      <c r="CP447" s="145" t="str">
        <f>IFERROR(IF(AND(CP$272=list!$D$3,'Box Calculation'!CP$279&lt;&gt;"h",$E447&lt;&gt;0),0,IF(AND(CP$273=list!$D$2,$E447&lt;&gt;0,TRUNC(VLOOKUP($E447,'Container Panel'!$B$41:$Z$100,$D447,0)/(VLOOKUP(CP$276,UI!$A$12:$O$51,VLOOKUP(CP$279,$B$276:$C$278,2,0),0)/1000))&gt;0),1,TRUNC(VLOOKUP($E447,'Container Panel'!$B$41:$Z$100,$D447,0)/(VLOOKUP(CP$276,UI!$A$12:$O$51,VLOOKUP(CP$279,$B$276:$C$278,2,0),0)/1000)))),"")</f>
        <v/>
      </c>
      <c r="CQ447" s="145" t="str">
        <f>IFERROR(IF(AND(CQ$272=list!$D$3,'Box Calculation'!CQ$279&lt;&gt;"h",$E447&lt;&gt;0),0,IF(AND(CQ$273=list!$D$2,$E447&lt;&gt;0,TRUNC(VLOOKUP($E447,'Container Panel'!$B$41:$Z$100,$D447,0)/(VLOOKUP(CQ$276,UI!$A$12:$O$51,VLOOKUP(CQ$279,$B$276:$C$278,2,0),0)/1000))&gt;0),1,TRUNC(VLOOKUP($E447,'Container Panel'!$B$41:$Z$100,$D447,0)/(VLOOKUP(CQ$276,UI!$A$12:$O$51,VLOOKUP(CQ$279,$B$276:$C$278,2,0),0)/1000)))),"")</f>
        <v/>
      </c>
      <c r="CR447" s="145" t="str">
        <f>IFERROR(IF(AND(CR$272=list!$D$3,'Box Calculation'!CR$279&lt;&gt;"h",$E447&lt;&gt;0),0,IF(AND(CR$273=list!$D$2,$E447&lt;&gt;0,TRUNC(VLOOKUP($E447,'Container Panel'!$B$41:$Z$100,$D447,0)/(VLOOKUP(CR$276,UI!$A$12:$O$51,VLOOKUP(CR$279,$B$276:$C$278,2,0),0)/1000))&gt;0),1,TRUNC(VLOOKUP($E447,'Container Panel'!$B$41:$Z$100,$D447,0)/(VLOOKUP(CR$276,UI!$A$12:$O$51,VLOOKUP(CR$279,$B$276:$C$278,2,0),0)/1000)))),"")</f>
        <v/>
      </c>
      <c r="CS447" s="145" t="str">
        <f>IFERROR(IF(AND(CS$272=list!$D$3,'Box Calculation'!CS$279&lt;&gt;"h",$E447&lt;&gt;0),0,IF(AND(CS$273=list!$D$2,$E447&lt;&gt;0,TRUNC(VLOOKUP($E447,'Container Panel'!$B$41:$Z$100,$D447,0)/(VLOOKUP(CS$276,UI!$A$12:$O$51,VLOOKUP(CS$279,$B$276:$C$278,2,0),0)/1000))&gt;0),1,TRUNC(VLOOKUP($E447,'Container Panel'!$B$41:$Z$100,$D447,0)/(VLOOKUP(CS$276,UI!$A$12:$O$51,VLOOKUP(CS$279,$B$276:$C$278,2,0),0)/1000)))),"")</f>
        <v/>
      </c>
      <c r="CT447" s="145" t="str">
        <f>IFERROR(IF(AND(CT$272=list!$D$3,'Box Calculation'!CT$279&lt;&gt;"h",$E447&lt;&gt;0),0,IF(AND(CT$273=list!$D$2,$E447&lt;&gt;0,TRUNC(VLOOKUP($E447,'Container Panel'!$B$41:$Z$100,$D447,0)/(VLOOKUP(CT$276,UI!$A$12:$O$51,VLOOKUP(CT$279,$B$276:$C$278,2,0),0)/1000))&gt;0),1,TRUNC(VLOOKUP($E447,'Container Panel'!$B$41:$Z$100,$D447,0)/(VLOOKUP(CT$276,UI!$A$12:$O$51,VLOOKUP(CT$279,$B$276:$C$278,2,0),0)/1000)))),"")</f>
        <v/>
      </c>
      <c r="CU447" s="145" t="str">
        <f>IFERROR(IF(AND(CU$272=list!$D$3,'Box Calculation'!CU$279&lt;&gt;"h",$E447&lt;&gt;0),0,IF(AND(CU$273=list!$D$2,$E447&lt;&gt;0,TRUNC(VLOOKUP($E447,'Container Panel'!$B$41:$Z$100,$D447,0)/(VLOOKUP(CU$276,UI!$A$12:$O$51,VLOOKUP(CU$279,$B$276:$C$278,2,0),0)/1000))&gt;0),1,TRUNC(VLOOKUP($E447,'Container Panel'!$B$41:$Z$100,$D447,0)/(VLOOKUP(CU$276,UI!$A$12:$O$51,VLOOKUP(CU$279,$B$276:$C$278,2,0),0)/1000)))),"")</f>
        <v/>
      </c>
      <c r="CV447" s="145" t="str">
        <f>IFERROR(IF(AND(CV$272=list!$D$3,'Box Calculation'!CV$279&lt;&gt;"h",$E447&lt;&gt;0),0,IF(AND(CV$273=list!$D$2,$E447&lt;&gt;0,TRUNC(VLOOKUP($E447,'Container Panel'!$B$41:$Z$100,$D447,0)/(VLOOKUP(CV$276,UI!$A$12:$O$51,VLOOKUP(CV$279,$B$276:$C$278,2,0),0)/1000))&gt;0),1,TRUNC(VLOOKUP($E447,'Container Panel'!$B$41:$Z$100,$D447,0)/(VLOOKUP(CV$276,UI!$A$12:$O$51,VLOOKUP(CV$279,$B$276:$C$278,2,0),0)/1000)))),"")</f>
        <v/>
      </c>
      <c r="CW447" s="145" t="str">
        <f>IFERROR(IF(AND(CW$272=list!$D$3,'Box Calculation'!CW$279&lt;&gt;"h",$E447&lt;&gt;0),0,IF(AND(CW$273=list!$D$2,$E447&lt;&gt;0,TRUNC(VLOOKUP($E447,'Container Panel'!$B$41:$Z$100,$D447,0)/(VLOOKUP(CW$276,UI!$A$12:$O$51,VLOOKUP(CW$279,$B$276:$C$278,2,0),0)/1000))&gt;0),1,TRUNC(VLOOKUP($E447,'Container Panel'!$B$41:$Z$100,$D447,0)/(VLOOKUP(CW$276,UI!$A$12:$O$51,VLOOKUP(CW$279,$B$276:$C$278,2,0),0)/1000)))),"")</f>
        <v/>
      </c>
      <c r="CX447" s="145" t="str">
        <f>IFERROR(IF(AND(CX$272=list!$D$3,'Box Calculation'!CX$279&lt;&gt;"h",$E447&lt;&gt;0),0,IF(AND(CX$273=list!$D$2,$E447&lt;&gt;0,TRUNC(VLOOKUP($E447,'Container Panel'!$B$41:$Z$100,$D447,0)/(VLOOKUP(CX$276,UI!$A$12:$O$51,VLOOKUP(CX$279,$B$276:$C$278,2,0),0)/1000))&gt;0),1,TRUNC(VLOOKUP($E447,'Container Panel'!$B$41:$Z$100,$D447,0)/(VLOOKUP(CX$276,UI!$A$12:$O$51,VLOOKUP(CX$279,$B$276:$C$278,2,0),0)/1000)))),"")</f>
        <v/>
      </c>
      <c r="CY447" s="145" t="str">
        <f>IFERROR(IF(AND(CY$272=list!$D$3,'Box Calculation'!CY$279&lt;&gt;"h",$E447&lt;&gt;0),0,IF(AND(CY$273=list!$D$2,$E447&lt;&gt;0,TRUNC(VLOOKUP($E447,'Container Panel'!$B$41:$Z$100,$D447,0)/(VLOOKUP(CY$276,UI!$A$12:$O$51,VLOOKUP(CY$279,$B$276:$C$278,2,0),0)/1000))&gt;0),1,TRUNC(VLOOKUP($E447,'Container Panel'!$B$41:$Z$100,$D447,0)/(VLOOKUP(CY$276,UI!$A$12:$O$51,VLOOKUP(CY$279,$B$276:$C$278,2,0),0)/1000)))),"")</f>
        <v/>
      </c>
      <c r="CZ447" s="145" t="str">
        <f>IFERROR(IF(AND(CZ$272=list!$D$3,'Box Calculation'!CZ$279&lt;&gt;"h",$E447&lt;&gt;0),0,IF(AND(CZ$273=list!$D$2,$E447&lt;&gt;0,TRUNC(VLOOKUP($E447,'Container Panel'!$B$41:$Z$100,$D447,0)/(VLOOKUP(CZ$276,UI!$A$12:$O$51,VLOOKUP(CZ$279,$B$276:$C$278,2,0),0)/1000))&gt;0),1,TRUNC(VLOOKUP($E447,'Container Panel'!$B$41:$Z$100,$D447,0)/(VLOOKUP(CZ$276,UI!$A$12:$O$51,VLOOKUP(CZ$279,$B$276:$C$278,2,0),0)/1000)))),"")</f>
        <v/>
      </c>
      <c r="DA447" s="145" t="str">
        <f>IFERROR(IF(AND(DA$272=list!$D$3,'Box Calculation'!DA$279&lt;&gt;"h",$E447&lt;&gt;0),0,IF(AND(DA$273=list!$D$2,$E447&lt;&gt;0,TRUNC(VLOOKUP($E447,'Container Panel'!$B$41:$Z$100,$D447,0)/(VLOOKUP(DA$276,UI!$A$12:$O$51,VLOOKUP(DA$279,$B$276:$C$278,2,0),0)/1000))&gt;0),1,TRUNC(VLOOKUP($E447,'Container Panel'!$B$41:$Z$100,$D447,0)/(VLOOKUP(DA$276,UI!$A$12:$O$51,VLOOKUP(DA$279,$B$276:$C$278,2,0),0)/1000)))),"")</f>
        <v/>
      </c>
      <c r="DB447" s="145" t="str">
        <f>IFERROR(IF(AND(DB$272=list!$D$3,'Box Calculation'!DB$279&lt;&gt;"h",$E447&lt;&gt;0),0,IF(AND(DB$273=list!$D$2,$E447&lt;&gt;0,TRUNC(VLOOKUP($E447,'Container Panel'!$B$41:$Z$100,$D447,0)/(VLOOKUP(DB$276,UI!$A$12:$O$51,VLOOKUP(DB$279,$B$276:$C$278,2,0),0)/1000))&gt;0),1,TRUNC(VLOOKUP($E447,'Container Panel'!$B$41:$Z$100,$D447,0)/(VLOOKUP(DB$276,UI!$A$12:$O$51,VLOOKUP(DB$279,$B$276:$C$278,2,0),0)/1000)))),"")</f>
        <v/>
      </c>
      <c r="DC447" s="145" t="str">
        <f>IFERROR(IF(AND(DC$272=list!$D$3,'Box Calculation'!DC$279&lt;&gt;"h",$E447&lt;&gt;0),0,IF(AND(DC$273=list!$D$2,$E447&lt;&gt;0,TRUNC(VLOOKUP($E447,'Container Panel'!$B$41:$Z$100,$D447,0)/(VLOOKUP(DC$276,UI!$A$12:$O$51,VLOOKUP(DC$279,$B$276:$C$278,2,0),0)/1000))&gt;0),1,TRUNC(VLOOKUP($E447,'Container Panel'!$B$41:$Z$100,$D447,0)/(VLOOKUP(DC$276,UI!$A$12:$O$51,VLOOKUP(DC$279,$B$276:$C$278,2,0),0)/1000)))),"")</f>
        <v/>
      </c>
      <c r="DD447" s="145" t="str">
        <f>IFERROR(IF(AND(DD$272=list!$D$3,'Box Calculation'!DD$279&lt;&gt;"h",$E447&lt;&gt;0),0,IF(AND(DD$273=list!$D$2,$E447&lt;&gt;0,TRUNC(VLOOKUP($E447,'Container Panel'!$B$41:$Z$100,$D447,0)/(VLOOKUP(DD$276,UI!$A$12:$O$51,VLOOKUP(DD$279,$B$276:$C$278,2,0),0)/1000))&gt;0),1,TRUNC(VLOOKUP($E447,'Container Panel'!$B$41:$Z$100,$D447,0)/(VLOOKUP(DD$276,UI!$A$12:$O$51,VLOOKUP(DD$279,$B$276:$C$278,2,0),0)/1000)))),"")</f>
        <v/>
      </c>
      <c r="DE447" s="145" t="str">
        <f>IFERROR(IF(AND(DE$272=list!$D$3,'Box Calculation'!DE$279&lt;&gt;"h",$E447&lt;&gt;0),0,IF(AND(DE$273=list!$D$2,$E447&lt;&gt;0,TRUNC(VLOOKUP($E447,'Container Panel'!$B$41:$Z$100,$D447,0)/(VLOOKUP(DE$276,UI!$A$12:$O$51,VLOOKUP(DE$279,$B$276:$C$278,2,0),0)/1000))&gt;0),1,TRUNC(VLOOKUP($E447,'Container Panel'!$B$41:$Z$100,$D447,0)/(VLOOKUP(DE$276,UI!$A$12:$O$51,VLOOKUP(DE$279,$B$276:$C$278,2,0),0)/1000)))),"")</f>
        <v/>
      </c>
      <c r="DF447" s="145" t="str">
        <f>IFERROR(IF(AND(DF$272=list!$D$3,'Box Calculation'!DF$279&lt;&gt;"h",$E447&lt;&gt;0),0,IF(AND(DF$273=list!$D$2,$E447&lt;&gt;0,TRUNC(VLOOKUP($E447,'Container Panel'!$B$41:$Z$100,$D447,0)/(VLOOKUP(DF$276,UI!$A$12:$O$51,VLOOKUP(DF$279,$B$276:$C$278,2,0),0)/1000))&gt;0),1,TRUNC(VLOOKUP($E447,'Container Panel'!$B$41:$Z$100,$D447,0)/(VLOOKUP(DF$276,UI!$A$12:$O$51,VLOOKUP(DF$279,$B$276:$C$278,2,0),0)/1000)))),"")</f>
        <v/>
      </c>
      <c r="DG447" s="145" t="str">
        <f>IFERROR(IF(AND(DG$272=list!$D$3,'Box Calculation'!DG$279&lt;&gt;"h",$E447&lt;&gt;0),0,IF(AND(DG$273=list!$D$2,$E447&lt;&gt;0,TRUNC(VLOOKUP($E447,'Container Panel'!$B$41:$Z$100,$D447,0)/(VLOOKUP(DG$276,UI!$A$12:$O$51,VLOOKUP(DG$279,$B$276:$C$278,2,0),0)/1000))&gt;0),1,TRUNC(VLOOKUP($E447,'Container Panel'!$B$41:$Z$100,$D447,0)/(VLOOKUP(DG$276,UI!$A$12:$O$51,VLOOKUP(DG$279,$B$276:$C$278,2,0),0)/1000)))),"")</f>
        <v/>
      </c>
      <c r="DH447" s="145" t="str">
        <f>IFERROR(IF(AND(DH$272=list!$D$3,'Box Calculation'!DH$279&lt;&gt;"h",$E447&lt;&gt;0),0,IF(AND(DH$273=list!$D$2,$E447&lt;&gt;0,TRUNC(VLOOKUP($E447,'Container Panel'!$B$41:$Z$100,$D447,0)/(VLOOKUP(DH$276,UI!$A$12:$O$51,VLOOKUP(DH$279,$B$276:$C$278,2,0),0)/1000))&gt;0),1,TRUNC(VLOOKUP($E447,'Container Panel'!$B$41:$Z$100,$D447,0)/(VLOOKUP(DH$276,UI!$A$12:$O$51,VLOOKUP(DH$279,$B$276:$C$278,2,0),0)/1000)))),"")</f>
        <v/>
      </c>
      <c r="DI447" s="145" t="str">
        <f>IFERROR(IF(AND(DI$272=list!$D$3,'Box Calculation'!DI$279&lt;&gt;"h",$E447&lt;&gt;0),0,IF(AND(DI$273=list!$D$2,$E447&lt;&gt;0,TRUNC(VLOOKUP($E447,'Container Panel'!$B$41:$Z$100,$D447,0)/(VLOOKUP(DI$276,UI!$A$12:$O$51,VLOOKUP(DI$279,$B$276:$C$278,2,0),0)/1000))&gt;0),1,TRUNC(VLOOKUP($E447,'Container Panel'!$B$41:$Z$100,$D447,0)/(VLOOKUP(DI$276,UI!$A$12:$O$51,VLOOKUP(DI$279,$B$276:$C$278,2,0),0)/1000)))),"")</f>
        <v/>
      </c>
      <c r="DJ447" s="145" t="str">
        <f>IFERROR(IF(AND(DJ$272=list!$D$3,'Box Calculation'!DJ$279&lt;&gt;"h",$E447&lt;&gt;0),0,IF(AND(DJ$273=list!$D$2,$E447&lt;&gt;0,TRUNC(VLOOKUP($E447,'Container Panel'!$B$41:$Z$100,$D447,0)/(VLOOKUP(DJ$276,UI!$A$12:$O$51,VLOOKUP(DJ$279,$B$276:$C$278,2,0),0)/1000))&gt;0),1,TRUNC(VLOOKUP($E447,'Container Panel'!$B$41:$Z$100,$D447,0)/(VLOOKUP(DJ$276,UI!$A$12:$O$51,VLOOKUP(DJ$279,$B$276:$C$278,2,0),0)/1000)))),"")</f>
        <v/>
      </c>
      <c r="DK447" s="145" t="str">
        <f>IFERROR(IF(AND(DK$272=list!$D$3,'Box Calculation'!DK$279&lt;&gt;"h",$E447&lt;&gt;0),0,IF(AND(DK$273=list!$D$2,$E447&lt;&gt;0,TRUNC(VLOOKUP($E447,'Container Panel'!$B$41:$Z$100,$D447,0)/(VLOOKUP(DK$276,UI!$A$12:$O$51,VLOOKUP(DK$279,$B$276:$C$278,2,0),0)/1000))&gt;0),1,TRUNC(VLOOKUP($E447,'Container Panel'!$B$41:$Z$100,$D447,0)/(VLOOKUP(DK$276,UI!$A$12:$O$51,VLOOKUP(DK$279,$B$276:$C$278,2,0),0)/1000)))),"")</f>
        <v/>
      </c>
      <c r="DL447" s="145" t="str">
        <f>IFERROR(IF(AND(DL$272=list!$D$3,'Box Calculation'!DL$279&lt;&gt;"h",$E447&lt;&gt;0),0,IF(AND(DL$273=list!$D$2,$E447&lt;&gt;0,TRUNC(VLOOKUP($E447,'Container Panel'!$B$41:$Z$100,$D447,0)/(VLOOKUP(DL$276,UI!$A$12:$O$51,VLOOKUP(DL$279,$B$276:$C$278,2,0),0)/1000))&gt;0),1,TRUNC(VLOOKUP($E447,'Container Panel'!$B$41:$Z$100,$D447,0)/(VLOOKUP(DL$276,UI!$A$12:$O$51,VLOOKUP(DL$279,$B$276:$C$278,2,0),0)/1000)))),"")</f>
        <v/>
      </c>
      <c r="DM447" s="145" t="str">
        <f>IFERROR(IF(AND(DM$272=list!$D$3,'Box Calculation'!DM$279&lt;&gt;"h",$E447&lt;&gt;0),0,IF(AND(DM$273=list!$D$2,$E447&lt;&gt;0,TRUNC(VLOOKUP($E447,'Container Panel'!$B$41:$Z$100,$D447,0)/(VLOOKUP(DM$276,UI!$A$12:$O$51,VLOOKUP(DM$279,$B$276:$C$278,2,0),0)/1000))&gt;0),1,TRUNC(VLOOKUP($E447,'Container Panel'!$B$41:$Z$100,$D447,0)/(VLOOKUP(DM$276,UI!$A$12:$O$51,VLOOKUP(DM$279,$B$276:$C$278,2,0),0)/1000)))),"")</f>
        <v/>
      </c>
      <c r="DN447" s="145" t="str">
        <f>IFERROR(IF(AND(DN$272=list!$D$3,'Box Calculation'!DN$279&lt;&gt;"h",$E447&lt;&gt;0),0,IF(AND(DN$273=list!$D$2,$E447&lt;&gt;0,TRUNC(VLOOKUP($E447,'Container Panel'!$B$41:$Z$100,$D447,0)/(VLOOKUP(DN$276,UI!$A$12:$O$51,VLOOKUP(DN$279,$B$276:$C$278,2,0),0)/1000))&gt;0),1,TRUNC(VLOOKUP($E447,'Container Panel'!$B$41:$Z$100,$D447,0)/(VLOOKUP(DN$276,UI!$A$12:$O$51,VLOOKUP(DN$279,$B$276:$C$278,2,0),0)/1000)))),"")</f>
        <v/>
      </c>
      <c r="DO447" s="145" t="str">
        <f>IFERROR(IF(AND(DO$272=list!$D$3,'Box Calculation'!DO$279&lt;&gt;"h",$E447&lt;&gt;0),0,IF(AND(DO$273=list!$D$2,$E447&lt;&gt;0,TRUNC(VLOOKUP($E447,'Container Panel'!$B$41:$Z$100,$D447,0)/(VLOOKUP(DO$276,UI!$A$12:$O$51,VLOOKUP(DO$279,$B$276:$C$278,2,0),0)/1000))&gt;0),1,TRUNC(VLOOKUP($E447,'Container Panel'!$B$41:$Z$100,$D447,0)/(VLOOKUP(DO$276,UI!$A$12:$O$51,VLOOKUP(DO$279,$B$276:$C$278,2,0),0)/1000)))),"")</f>
        <v/>
      </c>
      <c r="DP447" s="145" t="str">
        <f>IFERROR(IF(AND(DP$272=list!$D$3,'Box Calculation'!DP$279&lt;&gt;"h",$E447&lt;&gt;0),0,IF(AND(DP$273=list!$D$2,$E447&lt;&gt;0,TRUNC(VLOOKUP($E447,'Container Panel'!$B$41:$Z$100,$D447,0)/(VLOOKUP(DP$276,UI!$A$12:$O$51,VLOOKUP(DP$279,$B$276:$C$278,2,0),0)/1000))&gt;0),1,TRUNC(VLOOKUP($E447,'Container Panel'!$B$41:$Z$100,$D447,0)/(VLOOKUP(DP$276,UI!$A$12:$O$51,VLOOKUP(DP$279,$B$276:$C$278,2,0),0)/1000)))),"")</f>
        <v/>
      </c>
      <c r="DQ447" s="145" t="str">
        <f>IFERROR(IF(AND(DQ$272=list!$D$3,'Box Calculation'!DQ$279&lt;&gt;"h",$E447&lt;&gt;0),0,IF(AND(DQ$273=list!$D$2,$E447&lt;&gt;0,TRUNC(VLOOKUP($E447,'Container Panel'!$B$41:$Z$100,$D447,0)/(VLOOKUP(DQ$276,UI!$A$12:$O$51,VLOOKUP(DQ$279,$B$276:$C$278,2,0),0)/1000))&gt;0),1,TRUNC(VLOOKUP($E447,'Container Panel'!$B$41:$Z$100,$D447,0)/(VLOOKUP(DQ$276,UI!$A$12:$O$51,VLOOKUP(DQ$279,$B$276:$C$278,2,0),0)/1000)))),"")</f>
        <v/>
      </c>
      <c r="DR447" s="145" t="str">
        <f>IFERROR(IF(AND(DR$272=list!$D$3,'Box Calculation'!DR$279&lt;&gt;"h",$E447&lt;&gt;0),0,IF(AND(DR$273=list!$D$2,$E447&lt;&gt;0,TRUNC(VLOOKUP($E447,'Container Panel'!$B$41:$Z$100,$D447,0)/(VLOOKUP(DR$276,UI!$A$12:$O$51,VLOOKUP(DR$279,$B$276:$C$278,2,0),0)/1000))&gt;0),1,TRUNC(VLOOKUP($E447,'Container Panel'!$B$41:$Z$100,$D447,0)/(VLOOKUP(DR$276,UI!$A$12:$O$51,VLOOKUP(DR$279,$B$276:$C$278,2,0),0)/1000)))),"")</f>
        <v/>
      </c>
      <c r="DS447" s="145" t="str">
        <f>IFERROR(IF(AND(DS$272=list!$D$3,'Box Calculation'!DS$279&lt;&gt;"h",$E447&lt;&gt;0),0,IF(AND(DS$273=list!$D$2,$E447&lt;&gt;0,TRUNC(VLOOKUP($E447,'Container Panel'!$B$41:$Z$100,$D447,0)/(VLOOKUP(DS$276,UI!$A$12:$O$51,VLOOKUP(DS$279,$B$276:$C$278,2,0),0)/1000))&gt;0),1,TRUNC(VLOOKUP($E447,'Container Panel'!$B$41:$Z$100,$D447,0)/(VLOOKUP(DS$276,UI!$A$12:$O$51,VLOOKUP(DS$279,$B$276:$C$278,2,0),0)/1000)))),"")</f>
        <v/>
      </c>
      <c r="DT447" s="145" t="str">
        <f>IFERROR(IF(AND(DT$272=list!$D$3,'Box Calculation'!DT$279&lt;&gt;"h",$E447&lt;&gt;0),0,IF(AND(DT$273=list!$D$2,$E447&lt;&gt;0,TRUNC(VLOOKUP($E447,'Container Panel'!$B$41:$Z$100,$D447,0)/(VLOOKUP(DT$276,UI!$A$12:$O$51,VLOOKUP(DT$279,$B$276:$C$278,2,0),0)/1000))&gt;0),1,TRUNC(VLOOKUP($E447,'Container Panel'!$B$41:$Z$100,$D447,0)/(VLOOKUP(DT$276,UI!$A$12:$O$51,VLOOKUP(DT$279,$B$276:$C$278,2,0),0)/1000)))),"")</f>
        <v/>
      </c>
      <c r="DU447" s="145" t="str">
        <f>IFERROR(IF(AND(DU$272=list!$D$3,'Box Calculation'!DU$279&lt;&gt;"h",$E447&lt;&gt;0),0,IF(AND(DU$273=list!$D$2,$E447&lt;&gt;0,TRUNC(VLOOKUP($E447,'Container Panel'!$B$41:$Z$100,$D447,0)/(VLOOKUP(DU$276,UI!$A$12:$O$51,VLOOKUP(DU$279,$B$276:$C$278,2,0),0)/1000))&gt;0),1,TRUNC(VLOOKUP($E447,'Container Panel'!$B$41:$Z$100,$D447,0)/(VLOOKUP(DU$276,UI!$A$12:$O$51,VLOOKUP(DU$279,$B$276:$C$278,2,0),0)/1000)))),"")</f>
        <v/>
      </c>
      <c r="DV447" s="145" t="str">
        <f>IFERROR(IF(AND(DV$272=list!$D$3,'Box Calculation'!DV$279&lt;&gt;"h",$E447&lt;&gt;0),0,IF(AND(DV$273=list!$D$2,$E447&lt;&gt;0,TRUNC(VLOOKUP($E447,'Container Panel'!$B$41:$Z$100,$D447,0)/(VLOOKUP(DV$276,UI!$A$12:$O$51,VLOOKUP(DV$279,$B$276:$C$278,2,0),0)/1000))&gt;0),1,TRUNC(VLOOKUP($E447,'Container Panel'!$B$41:$Z$100,$D447,0)/(VLOOKUP(DV$276,UI!$A$12:$O$51,VLOOKUP(DV$279,$B$276:$C$278,2,0),0)/1000)))),"")</f>
        <v/>
      </c>
      <c r="DW447" s="145" t="str">
        <f>IFERROR(IF(AND(DW$272=list!$D$3,'Box Calculation'!DW$279&lt;&gt;"h",$E447&lt;&gt;0),0,IF(AND(DW$273=list!$D$2,$E447&lt;&gt;0,TRUNC(VLOOKUP($E447,'Container Panel'!$B$41:$Z$100,$D447,0)/(VLOOKUP(DW$276,UI!$A$12:$O$51,VLOOKUP(DW$279,$B$276:$C$278,2,0),0)/1000))&gt;0),1,TRUNC(VLOOKUP($E447,'Container Panel'!$B$41:$Z$100,$D447,0)/(VLOOKUP(DW$276,UI!$A$12:$O$51,VLOOKUP(DW$279,$B$276:$C$278,2,0),0)/1000)))),"")</f>
        <v/>
      </c>
      <c r="DX447" s="145" t="str">
        <f>IFERROR(IF(AND(DX$272=list!$D$3,'Box Calculation'!DX$279&lt;&gt;"h",$E447&lt;&gt;0),0,IF(AND(DX$273=list!$D$2,$E447&lt;&gt;0,TRUNC(VLOOKUP($E447,'Container Panel'!$B$41:$Z$100,$D447,0)/(VLOOKUP(DX$276,UI!$A$12:$O$51,VLOOKUP(DX$279,$B$276:$C$278,2,0),0)/1000))&gt;0),1,TRUNC(VLOOKUP($E447,'Container Panel'!$B$41:$Z$100,$D447,0)/(VLOOKUP(DX$276,UI!$A$12:$O$51,VLOOKUP(DX$279,$B$276:$C$278,2,0),0)/1000)))),"")</f>
        <v/>
      </c>
      <c r="DY447" s="145" t="str">
        <f>IFERROR(IF(AND(DY$272=list!$D$3,'Box Calculation'!DY$279&lt;&gt;"h",$E447&lt;&gt;0),0,IF(AND(DY$273=list!$D$2,$E447&lt;&gt;0,TRUNC(VLOOKUP($E447,'Container Panel'!$B$41:$Z$100,$D447,0)/(VLOOKUP(DY$276,UI!$A$12:$O$51,VLOOKUP(DY$279,$B$276:$C$278,2,0),0)/1000))&gt;0),1,TRUNC(VLOOKUP($E447,'Container Panel'!$B$41:$Z$100,$D447,0)/(VLOOKUP(DY$276,UI!$A$12:$O$51,VLOOKUP(DY$279,$B$276:$C$278,2,0),0)/1000)))),"")</f>
        <v/>
      </c>
      <c r="DZ447" s="145" t="str">
        <f>IFERROR(IF(AND(DZ$272=list!$D$3,'Box Calculation'!DZ$279&lt;&gt;"h",$E447&lt;&gt;0),0,IF(AND(DZ$273=list!$D$2,$E447&lt;&gt;0,TRUNC(VLOOKUP($E447,'Container Panel'!$B$41:$Z$100,$D447,0)/(VLOOKUP(DZ$276,UI!$A$12:$O$51,VLOOKUP(DZ$279,$B$276:$C$278,2,0),0)/1000))&gt;0),1,TRUNC(VLOOKUP($E447,'Container Panel'!$B$41:$Z$100,$D447,0)/(VLOOKUP(DZ$276,UI!$A$12:$O$51,VLOOKUP(DZ$279,$B$276:$C$278,2,0),0)/1000)))),"")</f>
        <v/>
      </c>
      <c r="EA447" s="145" t="str">
        <f>IFERROR(IF(AND(EA$272=list!$D$3,'Box Calculation'!EA$279&lt;&gt;"h",$E447&lt;&gt;0),0,IF(AND(EA$273=list!$D$2,$E447&lt;&gt;0,TRUNC(VLOOKUP($E447,'Container Panel'!$B$41:$Z$100,$D447,0)/(VLOOKUP(EA$276,UI!$A$12:$O$51,VLOOKUP(EA$279,$B$276:$C$278,2,0),0)/1000))&gt;0),1,TRUNC(VLOOKUP($E447,'Container Panel'!$B$41:$Z$100,$D447,0)/(VLOOKUP(EA$276,UI!$A$12:$O$51,VLOOKUP(EA$279,$B$276:$C$278,2,0),0)/1000)))),"")</f>
        <v/>
      </c>
      <c r="EB447" s="145" t="str">
        <f>IFERROR(IF(AND(EB$272=list!$D$3,'Box Calculation'!EB$279&lt;&gt;"h",$E447&lt;&gt;0),0,IF(AND(EB$273=list!$D$2,$E447&lt;&gt;0,TRUNC(VLOOKUP($E447,'Container Panel'!$B$41:$Z$100,$D447,0)/(VLOOKUP(EB$276,UI!$A$12:$O$51,VLOOKUP(EB$279,$B$276:$C$278,2,0),0)/1000))&gt;0),1,TRUNC(VLOOKUP($E447,'Container Panel'!$B$41:$Z$100,$D447,0)/(VLOOKUP(EB$276,UI!$A$12:$O$51,VLOOKUP(EB$279,$B$276:$C$278,2,0),0)/1000)))),"")</f>
        <v/>
      </c>
      <c r="EC447" s="145" t="str">
        <f>IFERROR(IF(AND(EC$272=list!$D$3,'Box Calculation'!EC$279&lt;&gt;"h",$E447&lt;&gt;0),0,IF(AND(EC$273=list!$D$2,$E447&lt;&gt;0,TRUNC(VLOOKUP($E447,'Container Panel'!$B$41:$Z$100,$D447,0)/(VLOOKUP(EC$276,UI!$A$12:$O$51,VLOOKUP(EC$279,$B$276:$C$278,2,0),0)/1000))&gt;0),1,TRUNC(VLOOKUP($E447,'Container Panel'!$B$41:$Z$100,$D447,0)/(VLOOKUP(EC$276,UI!$A$12:$O$51,VLOOKUP(EC$279,$B$276:$C$278,2,0),0)/1000)))),"")</f>
        <v/>
      </c>
      <c r="ED447" s="145" t="str">
        <f>IFERROR(IF(AND(ED$272=list!$D$3,'Box Calculation'!ED$279&lt;&gt;"h",$E447&lt;&gt;0),0,IF(AND(ED$273=list!$D$2,$E447&lt;&gt;0,TRUNC(VLOOKUP($E447,'Container Panel'!$B$41:$Z$100,$D447,0)/(VLOOKUP(ED$276,UI!$A$12:$O$51,VLOOKUP(ED$279,$B$276:$C$278,2,0),0)/1000))&gt;0),1,TRUNC(VLOOKUP($E447,'Container Panel'!$B$41:$Z$100,$D447,0)/(VLOOKUP(ED$276,UI!$A$12:$O$51,VLOOKUP(ED$279,$B$276:$C$278,2,0),0)/1000)))),"")</f>
        <v/>
      </c>
      <c r="EE447" s="145" t="str">
        <f>IFERROR(IF(AND(EE$272=list!$D$3,'Box Calculation'!EE$279&lt;&gt;"h",$E447&lt;&gt;0),0,IF(AND(EE$273=list!$D$2,$E447&lt;&gt;0,TRUNC(VLOOKUP($E447,'Container Panel'!$B$41:$Z$100,$D447,0)/(VLOOKUP(EE$276,UI!$A$12:$O$51,VLOOKUP(EE$279,$B$276:$C$278,2,0),0)/1000))&gt;0),1,TRUNC(VLOOKUP($E447,'Container Panel'!$B$41:$Z$100,$D447,0)/(VLOOKUP(EE$276,UI!$A$12:$O$51,VLOOKUP(EE$279,$B$276:$C$278,2,0),0)/1000)))),"")</f>
        <v/>
      </c>
      <c r="EF447" s="145" t="str">
        <f>IFERROR(IF(AND(EF$272=list!$D$3,'Box Calculation'!EF$279&lt;&gt;"h",$E447&lt;&gt;0),0,IF(AND(EF$273=list!$D$2,$E447&lt;&gt;0,TRUNC(VLOOKUP($E447,'Container Panel'!$B$41:$Z$100,$D447,0)/(VLOOKUP(EF$276,UI!$A$12:$O$51,VLOOKUP(EF$279,$B$276:$C$278,2,0),0)/1000))&gt;0),1,TRUNC(VLOOKUP($E447,'Container Panel'!$B$41:$Z$100,$D447,0)/(VLOOKUP(EF$276,UI!$A$12:$O$51,VLOOKUP(EF$279,$B$276:$C$278,2,0),0)/1000)))),"")</f>
        <v/>
      </c>
      <c r="EG447" s="145" t="str">
        <f>IFERROR(IF(AND(EG$272=list!$D$3,'Box Calculation'!EG$279&lt;&gt;"h",$E447&lt;&gt;0),0,IF(AND(EG$273=list!$D$2,$E447&lt;&gt;0,TRUNC(VLOOKUP($E447,'Container Panel'!$B$41:$Z$100,$D447,0)/(VLOOKUP(EG$276,UI!$A$12:$O$51,VLOOKUP(EG$279,$B$276:$C$278,2,0),0)/1000))&gt;0),1,TRUNC(VLOOKUP($E447,'Container Panel'!$B$41:$Z$100,$D447,0)/(VLOOKUP(EG$276,UI!$A$12:$O$51,VLOOKUP(EG$279,$B$276:$C$278,2,0),0)/1000)))),"")</f>
        <v/>
      </c>
      <c r="EH447" s="145" t="str">
        <f>IFERROR(IF(AND(EH$272=list!$D$3,'Box Calculation'!EH$279&lt;&gt;"h",$E447&lt;&gt;0),0,IF(AND(EH$273=list!$D$2,$E447&lt;&gt;0,TRUNC(VLOOKUP($E447,'Container Panel'!$B$41:$Z$100,$D447,0)/(VLOOKUP(EH$276,UI!$A$12:$O$51,VLOOKUP(EH$279,$B$276:$C$278,2,0),0)/1000))&gt;0),1,TRUNC(VLOOKUP($E447,'Container Panel'!$B$41:$Z$100,$D447,0)/(VLOOKUP(EH$276,UI!$A$12:$O$51,VLOOKUP(EH$279,$B$276:$C$278,2,0),0)/1000)))),"")</f>
        <v/>
      </c>
      <c r="EI447" s="145" t="str">
        <f>IFERROR(IF(AND(EI$272=list!$D$3,'Box Calculation'!EI$279&lt;&gt;"h",$E447&lt;&gt;0),0,IF(AND(EI$273=list!$D$2,$E447&lt;&gt;0,TRUNC(VLOOKUP($E447,'Container Panel'!$B$41:$Z$100,$D447,0)/(VLOOKUP(EI$276,UI!$A$12:$O$51,VLOOKUP(EI$279,$B$276:$C$278,2,0),0)/1000))&gt;0),1,TRUNC(VLOOKUP($E447,'Container Panel'!$B$41:$Z$100,$D447,0)/(VLOOKUP(EI$276,UI!$A$12:$O$51,VLOOKUP(EI$279,$B$276:$C$278,2,0),0)/1000)))),"")</f>
        <v/>
      </c>
      <c r="EJ447" s="145" t="str">
        <f>IFERROR(IF(AND(EJ$272=list!$D$3,'Box Calculation'!EJ$279&lt;&gt;"h",$E447&lt;&gt;0),0,IF(AND(EJ$273=list!$D$2,$E447&lt;&gt;0,TRUNC(VLOOKUP($E447,'Container Panel'!$B$41:$Z$100,$D447,0)/(VLOOKUP(EJ$276,UI!$A$12:$O$51,VLOOKUP(EJ$279,$B$276:$C$278,2,0),0)/1000))&gt;0),1,TRUNC(VLOOKUP($E447,'Container Panel'!$B$41:$Z$100,$D447,0)/(VLOOKUP(EJ$276,UI!$A$12:$O$51,VLOOKUP(EJ$279,$B$276:$C$278,2,0),0)/1000)))),"")</f>
        <v/>
      </c>
      <c r="EK447" s="145" t="str">
        <f>IFERROR(IF(AND(EK$272=list!$D$3,'Box Calculation'!EK$279&lt;&gt;"h",$E447&lt;&gt;0),0,IF(AND(EK$273=list!$D$2,$E447&lt;&gt;0,TRUNC(VLOOKUP($E447,'Container Panel'!$B$41:$Z$100,$D447,0)/(VLOOKUP(EK$276,UI!$A$12:$O$51,VLOOKUP(EK$279,$B$276:$C$278,2,0),0)/1000))&gt;0),1,TRUNC(VLOOKUP($E447,'Container Panel'!$B$41:$Z$100,$D447,0)/(VLOOKUP(EK$276,UI!$A$12:$O$51,VLOOKUP(EK$279,$B$276:$C$278,2,0),0)/1000)))),"")</f>
        <v/>
      </c>
      <c r="EL447" s="145" t="str">
        <f>IFERROR(IF(AND(EL$272=list!$D$3,'Box Calculation'!EL$279&lt;&gt;"h",$E447&lt;&gt;0),0,IF(AND(EL$273=list!$D$2,$E447&lt;&gt;0,TRUNC(VLOOKUP($E447,'Container Panel'!$B$41:$Z$100,$D447,0)/(VLOOKUP(EL$276,UI!$A$12:$O$51,VLOOKUP(EL$279,$B$276:$C$278,2,0),0)/1000))&gt;0),1,TRUNC(VLOOKUP($E447,'Container Panel'!$B$41:$Z$100,$D447,0)/(VLOOKUP(EL$276,UI!$A$12:$O$51,VLOOKUP(EL$279,$B$276:$C$278,2,0),0)/1000)))),"")</f>
        <v/>
      </c>
      <c r="EM447" s="145" t="str">
        <f>IFERROR(IF(AND(EM$272=list!$D$3,'Box Calculation'!EM$279&lt;&gt;"h",$E447&lt;&gt;0),0,IF(AND(EM$273=list!$D$2,$E447&lt;&gt;0,TRUNC(VLOOKUP($E447,'Container Panel'!$B$41:$Z$100,$D447,0)/(VLOOKUP(EM$276,UI!$A$12:$O$51,VLOOKUP(EM$279,$B$276:$C$278,2,0),0)/1000))&gt;0),1,TRUNC(VLOOKUP($E447,'Container Panel'!$B$41:$Z$100,$D447,0)/(VLOOKUP(EM$276,UI!$A$12:$O$51,VLOOKUP(EM$279,$B$276:$C$278,2,0),0)/1000)))),"")</f>
        <v/>
      </c>
      <c r="EN447" s="145" t="str">
        <f>IFERROR(IF(AND(EN$272=list!$D$3,'Box Calculation'!EN$279&lt;&gt;"h",$E447&lt;&gt;0),0,IF(AND(EN$273=list!$D$2,$E447&lt;&gt;0,TRUNC(VLOOKUP($E447,'Container Panel'!$B$41:$Z$100,$D447,0)/(VLOOKUP(EN$276,UI!$A$12:$O$51,VLOOKUP(EN$279,$B$276:$C$278,2,0),0)/1000))&gt;0),1,TRUNC(VLOOKUP($E447,'Container Panel'!$B$41:$Z$100,$D447,0)/(VLOOKUP(EN$276,UI!$A$12:$O$51,VLOOKUP(EN$279,$B$276:$C$278,2,0),0)/1000)))),"")</f>
        <v/>
      </c>
      <c r="EO447" s="145" t="str">
        <f>IFERROR(IF(AND(EO$272=list!$D$3,'Box Calculation'!EO$279&lt;&gt;"h",$E447&lt;&gt;0),0,IF(AND(EO$273=list!$D$2,$E447&lt;&gt;0,TRUNC(VLOOKUP($E447,'Container Panel'!$B$41:$Z$100,$D447,0)/(VLOOKUP(EO$276,UI!$A$12:$O$51,VLOOKUP(EO$279,$B$276:$C$278,2,0),0)/1000))&gt;0),1,TRUNC(VLOOKUP($E447,'Container Panel'!$B$41:$Z$100,$D447,0)/(VLOOKUP(EO$276,UI!$A$12:$O$51,VLOOKUP(EO$279,$B$276:$C$278,2,0),0)/1000)))),"")</f>
        <v/>
      </c>
      <c r="EP447" s="145" t="str">
        <f>IFERROR(IF(AND(EP$272=list!$D$3,'Box Calculation'!EP$279&lt;&gt;"h",$E447&lt;&gt;0),0,IF(AND(EP$273=list!$D$2,$E447&lt;&gt;0,TRUNC(VLOOKUP($E447,'Container Panel'!$B$41:$Z$100,$D447,0)/(VLOOKUP(EP$276,UI!$A$12:$O$51,VLOOKUP(EP$279,$B$276:$C$278,2,0),0)/1000))&gt;0),1,TRUNC(VLOOKUP($E447,'Container Panel'!$B$41:$Z$100,$D447,0)/(VLOOKUP(EP$276,UI!$A$12:$O$51,VLOOKUP(EP$279,$B$276:$C$278,2,0),0)/1000)))),"")</f>
        <v/>
      </c>
      <c r="EQ447" s="145" t="str">
        <f>IFERROR(IF(AND(EQ$272=list!$D$3,'Box Calculation'!EQ$279&lt;&gt;"h",$E447&lt;&gt;0),0,IF(AND(EQ$273=list!$D$2,$E447&lt;&gt;0,TRUNC(VLOOKUP($E447,'Container Panel'!$B$41:$Z$100,$D447,0)/(VLOOKUP(EQ$276,UI!$A$12:$O$51,VLOOKUP(EQ$279,$B$276:$C$278,2,0),0)/1000))&gt;0),1,TRUNC(VLOOKUP($E447,'Container Panel'!$B$41:$Z$100,$D447,0)/(VLOOKUP(EQ$276,UI!$A$12:$O$51,VLOOKUP(EQ$279,$B$276:$C$278,2,0),0)/1000)))),"")</f>
        <v/>
      </c>
      <c r="ER447" s="145" t="str">
        <f>IFERROR(IF(AND(ER$272=list!$D$3,'Box Calculation'!ER$279&lt;&gt;"h",$E447&lt;&gt;0),0,IF(AND(ER$273=list!$D$2,$E447&lt;&gt;0,TRUNC(VLOOKUP($E447,'Container Panel'!$B$41:$Z$100,$D447,0)/(VLOOKUP(ER$276,UI!$A$12:$O$51,VLOOKUP(ER$279,$B$276:$C$278,2,0),0)/1000))&gt;0),1,TRUNC(VLOOKUP($E447,'Container Panel'!$B$41:$Z$100,$D447,0)/(VLOOKUP(ER$276,UI!$A$12:$O$51,VLOOKUP(ER$279,$B$276:$C$278,2,0),0)/1000)))),"")</f>
        <v/>
      </c>
      <c r="ES447" s="145" t="str">
        <f>IFERROR(IF(AND(ES$272=list!$D$3,'Box Calculation'!ES$279&lt;&gt;"h",$E447&lt;&gt;0),0,IF(AND(ES$273=list!$D$2,$E447&lt;&gt;0,TRUNC(VLOOKUP($E447,'Container Panel'!$B$41:$Z$100,$D447,0)/(VLOOKUP(ES$276,UI!$A$12:$O$51,VLOOKUP(ES$279,$B$276:$C$278,2,0),0)/1000))&gt;0),1,TRUNC(VLOOKUP($E447,'Container Panel'!$B$41:$Z$100,$D447,0)/(VLOOKUP(ES$276,UI!$A$12:$O$51,VLOOKUP(ES$279,$B$276:$C$278,2,0),0)/1000)))),"")</f>
        <v/>
      </c>
      <c r="ET447" s="145" t="str">
        <f>IFERROR(IF(AND(ET$272=list!$D$3,'Box Calculation'!ET$279&lt;&gt;"h",$E447&lt;&gt;0),0,IF(AND(ET$273=list!$D$2,$E447&lt;&gt;0,TRUNC(VLOOKUP($E447,'Container Panel'!$B$41:$Z$100,$D447,0)/(VLOOKUP(ET$276,UI!$A$12:$O$51,VLOOKUP(ET$279,$B$276:$C$278,2,0),0)/1000))&gt;0),1,TRUNC(VLOOKUP($E447,'Container Panel'!$B$41:$Z$100,$D447,0)/(VLOOKUP(ET$276,UI!$A$12:$O$51,VLOOKUP(ET$279,$B$276:$C$278,2,0),0)/1000)))),"")</f>
        <v/>
      </c>
      <c r="EU447" s="145" t="str">
        <f>IFERROR(IF(AND(EU$272=list!$D$3,'Box Calculation'!EU$279&lt;&gt;"h",$E447&lt;&gt;0),0,IF(AND(EU$273=list!$D$2,$E447&lt;&gt;0,TRUNC(VLOOKUP($E447,'Container Panel'!$B$41:$Z$100,$D447,0)/(VLOOKUP(EU$276,UI!$A$12:$O$51,VLOOKUP(EU$279,$B$276:$C$278,2,0),0)/1000))&gt;0),1,TRUNC(VLOOKUP($E447,'Container Panel'!$B$41:$Z$100,$D447,0)/(VLOOKUP(EU$276,UI!$A$12:$O$51,VLOOKUP(EU$279,$B$276:$C$278,2,0),0)/1000)))),"")</f>
        <v/>
      </c>
      <c r="EV447" s="145" t="str">
        <f>IFERROR(IF(AND(EV$272=list!$D$3,'Box Calculation'!EV$279&lt;&gt;"h",$E447&lt;&gt;0),0,IF(AND(EV$273=list!$D$2,$E447&lt;&gt;0,TRUNC(VLOOKUP($E447,'Container Panel'!$B$41:$Z$100,$D447,0)/(VLOOKUP(EV$276,UI!$A$12:$O$51,VLOOKUP(EV$279,$B$276:$C$278,2,0),0)/1000))&gt;0),1,TRUNC(VLOOKUP($E447,'Container Panel'!$B$41:$Z$100,$D447,0)/(VLOOKUP(EV$276,UI!$A$12:$O$51,VLOOKUP(EV$279,$B$276:$C$278,2,0),0)/1000)))),"")</f>
        <v/>
      </c>
      <c r="EW447" s="145" t="str">
        <f>IFERROR(IF(AND(EW$272=list!$D$3,'Box Calculation'!EW$279&lt;&gt;"h",$E447&lt;&gt;0),0,IF(AND(EW$273=list!$D$2,$E447&lt;&gt;0,TRUNC(VLOOKUP($E447,'Container Panel'!$B$41:$Z$100,$D447,0)/(VLOOKUP(EW$276,UI!$A$12:$O$51,VLOOKUP(EW$279,$B$276:$C$278,2,0),0)/1000))&gt;0),1,TRUNC(VLOOKUP($E447,'Container Panel'!$B$41:$Z$100,$D447,0)/(VLOOKUP(EW$276,UI!$A$12:$O$51,VLOOKUP(EW$279,$B$276:$C$278,2,0),0)/1000)))),"")</f>
        <v/>
      </c>
      <c r="EX447" s="145" t="str">
        <f>IFERROR(IF(AND(EX$272=list!$D$3,'Box Calculation'!EX$279&lt;&gt;"h",$E447&lt;&gt;0),0,IF(AND(EX$273=list!$D$2,$E447&lt;&gt;0,TRUNC(VLOOKUP($E447,'Container Panel'!$B$41:$Z$100,$D447,0)/(VLOOKUP(EX$276,UI!$A$12:$O$51,VLOOKUP(EX$279,$B$276:$C$278,2,0),0)/1000))&gt;0),1,TRUNC(VLOOKUP($E447,'Container Panel'!$B$41:$Z$100,$D447,0)/(VLOOKUP(EX$276,UI!$A$12:$O$51,VLOOKUP(EX$279,$B$276:$C$278,2,0),0)/1000)))),"")</f>
        <v/>
      </c>
      <c r="EY447" s="145" t="str">
        <f>IFERROR(IF(AND(EY$272=list!$D$3,'Box Calculation'!EY$279&lt;&gt;"h",$E447&lt;&gt;0),0,IF(AND(EY$273=list!$D$2,$E447&lt;&gt;0,TRUNC(VLOOKUP($E447,'Container Panel'!$B$41:$Z$100,$D447,0)/(VLOOKUP(EY$276,UI!$A$12:$O$51,VLOOKUP(EY$279,$B$276:$C$278,2,0),0)/1000))&gt;0),1,TRUNC(VLOOKUP($E447,'Container Panel'!$B$41:$Z$100,$D447,0)/(VLOOKUP(EY$276,UI!$A$12:$O$51,VLOOKUP(EY$279,$B$276:$C$278,2,0),0)/1000)))),"")</f>
        <v/>
      </c>
      <c r="EZ447" s="145" t="str">
        <f>IFERROR(IF(AND(EZ$272=list!$D$3,'Box Calculation'!EZ$279&lt;&gt;"h",$E447&lt;&gt;0),0,IF(AND(EZ$273=list!$D$2,$E447&lt;&gt;0,TRUNC(VLOOKUP($E447,'Container Panel'!$B$41:$Z$100,$D447,0)/(VLOOKUP(EZ$276,UI!$A$12:$O$51,VLOOKUP(EZ$279,$B$276:$C$278,2,0),0)/1000))&gt;0),1,TRUNC(VLOOKUP($E447,'Container Panel'!$B$41:$Z$100,$D447,0)/(VLOOKUP(EZ$276,UI!$A$12:$O$51,VLOOKUP(EZ$279,$B$276:$C$278,2,0),0)/1000)))),"")</f>
        <v/>
      </c>
      <c r="FA447" s="145" t="str">
        <f>IFERROR(IF(AND(FA$272=list!$D$3,'Box Calculation'!FA$279&lt;&gt;"h",$E447&lt;&gt;0),0,IF(AND(FA$273=list!$D$2,$E447&lt;&gt;0,TRUNC(VLOOKUP($E447,'Container Panel'!$B$41:$Z$100,$D447,0)/(VLOOKUP(FA$276,UI!$A$12:$O$51,VLOOKUP(FA$279,$B$276:$C$278,2,0),0)/1000))&gt;0),1,TRUNC(VLOOKUP($E447,'Container Panel'!$B$41:$Z$100,$D447,0)/(VLOOKUP(FA$276,UI!$A$12:$O$51,VLOOKUP(FA$279,$B$276:$C$278,2,0),0)/1000)))),"")</f>
        <v/>
      </c>
      <c r="FB447" s="145" t="str">
        <f>IFERROR(IF(AND(FB$272=list!$D$3,'Box Calculation'!FB$279&lt;&gt;"h",$E447&lt;&gt;0),0,IF(AND(FB$273=list!$D$2,$E447&lt;&gt;0,TRUNC(VLOOKUP($E447,'Container Panel'!$B$41:$Z$100,$D447,0)/(VLOOKUP(FB$276,UI!$A$12:$O$51,VLOOKUP(FB$279,$B$276:$C$278,2,0),0)/1000))&gt;0),1,TRUNC(VLOOKUP($E447,'Container Panel'!$B$41:$Z$100,$D447,0)/(VLOOKUP(FB$276,UI!$A$12:$O$51,VLOOKUP(FB$279,$B$276:$C$278,2,0),0)/1000)))),"")</f>
        <v/>
      </c>
      <c r="FC447" s="145" t="str">
        <f>IFERROR(IF(AND(FC$272=list!$D$3,'Box Calculation'!FC$279&lt;&gt;"h",$E447&lt;&gt;0),0,IF(AND(FC$273=list!$D$2,$E447&lt;&gt;0,TRUNC(VLOOKUP($E447,'Container Panel'!$B$41:$Z$100,$D447,0)/(VLOOKUP(FC$276,UI!$A$12:$O$51,VLOOKUP(FC$279,$B$276:$C$278,2,0),0)/1000))&gt;0),1,TRUNC(VLOOKUP($E447,'Container Panel'!$B$41:$Z$100,$D447,0)/(VLOOKUP(FC$276,UI!$A$12:$O$51,VLOOKUP(FC$279,$B$276:$C$278,2,0),0)/1000)))),"")</f>
        <v/>
      </c>
      <c r="FD447" s="145" t="str">
        <f>IFERROR(IF(AND(FD$272=list!$D$3,'Box Calculation'!FD$279&lt;&gt;"h",$E447&lt;&gt;0),0,IF(AND(FD$273=list!$D$2,$E447&lt;&gt;0,TRUNC(VLOOKUP($E447,'Container Panel'!$B$41:$Z$100,$D447,0)/(VLOOKUP(FD$276,UI!$A$12:$O$51,VLOOKUP(FD$279,$B$276:$C$278,2,0),0)/1000))&gt;0),1,TRUNC(VLOOKUP($E447,'Container Panel'!$B$41:$Z$100,$D447,0)/(VLOOKUP(FD$276,UI!$A$12:$O$51,VLOOKUP(FD$279,$B$276:$C$278,2,0),0)/1000)))),"")</f>
        <v/>
      </c>
      <c r="FE447" s="145" t="str">
        <f>IFERROR(IF(AND(FE$272=list!$D$3,'Box Calculation'!FE$279&lt;&gt;"h",$E447&lt;&gt;0),0,IF(AND(FE$273=list!$D$2,$E447&lt;&gt;0,TRUNC(VLOOKUP($E447,'Container Panel'!$B$41:$Z$100,$D447,0)/(VLOOKUP(FE$276,UI!$A$12:$O$51,VLOOKUP(FE$279,$B$276:$C$278,2,0),0)/1000))&gt;0),1,TRUNC(VLOOKUP($E447,'Container Panel'!$B$41:$Z$100,$D447,0)/(VLOOKUP(FE$276,UI!$A$12:$O$51,VLOOKUP(FE$279,$B$276:$C$278,2,0),0)/1000)))),"")</f>
        <v/>
      </c>
      <c r="FF447" s="145" t="str">
        <f>IFERROR(IF(AND(FF$272=list!$D$3,'Box Calculation'!FF$279&lt;&gt;"h",$E447&lt;&gt;0),0,IF(AND(FF$273=list!$D$2,$E447&lt;&gt;0,TRUNC(VLOOKUP($E447,'Container Panel'!$B$41:$Z$100,$D447,0)/(VLOOKUP(FF$276,UI!$A$12:$O$51,VLOOKUP(FF$279,$B$276:$C$278,2,0),0)/1000))&gt;0),1,TRUNC(VLOOKUP($E447,'Container Panel'!$B$41:$Z$100,$D447,0)/(VLOOKUP(FF$276,UI!$A$12:$O$51,VLOOKUP(FF$279,$B$276:$C$278,2,0),0)/1000)))),"")</f>
        <v/>
      </c>
      <c r="FG447" s="145" t="str">
        <f>IFERROR(IF(AND(FG$272=list!$D$3,'Box Calculation'!FG$279&lt;&gt;"h",$E447&lt;&gt;0),0,IF(AND(FG$273=list!$D$2,$E447&lt;&gt;0,TRUNC(VLOOKUP($E447,'Container Panel'!$B$41:$Z$100,$D447,0)/(VLOOKUP(FG$276,UI!$A$12:$O$51,VLOOKUP(FG$279,$B$276:$C$278,2,0),0)/1000))&gt;0),1,TRUNC(VLOOKUP($E447,'Container Panel'!$B$41:$Z$100,$D447,0)/(VLOOKUP(FG$276,UI!$A$12:$O$51,VLOOKUP(FG$279,$B$276:$C$278,2,0),0)/1000)))),"")</f>
        <v/>
      </c>
      <c r="FH447" s="145" t="str">
        <f>IFERROR(IF(AND(FH$272=list!$D$3,'Box Calculation'!FH$279&lt;&gt;"h",$E447&lt;&gt;0),0,IF(AND(FH$273=list!$D$2,$E447&lt;&gt;0,TRUNC(VLOOKUP($E447,'Container Panel'!$B$41:$Z$100,$D447,0)/(VLOOKUP(FH$276,UI!$A$12:$O$51,VLOOKUP(FH$279,$B$276:$C$278,2,0),0)/1000))&gt;0),1,TRUNC(VLOOKUP($E447,'Container Panel'!$B$41:$Z$100,$D447,0)/(VLOOKUP(FH$276,UI!$A$12:$O$51,VLOOKUP(FH$279,$B$276:$C$278,2,0),0)/1000)))),"")</f>
        <v/>
      </c>
      <c r="FI447" s="145" t="str">
        <f>IFERROR(IF(AND(FI$272=list!$D$3,'Box Calculation'!FI$279&lt;&gt;"h",$E447&lt;&gt;0),0,IF(AND(FI$273=list!$D$2,$E447&lt;&gt;0,TRUNC(VLOOKUP($E447,'Container Panel'!$B$41:$Z$100,$D447,0)/(VLOOKUP(FI$276,UI!$A$12:$O$51,VLOOKUP(FI$279,$B$276:$C$278,2,0),0)/1000))&gt;0),1,TRUNC(VLOOKUP($E447,'Container Panel'!$B$41:$Z$100,$D447,0)/(VLOOKUP(FI$276,UI!$A$12:$O$51,VLOOKUP(FI$279,$B$276:$C$278,2,0),0)/1000)))),"")</f>
        <v/>
      </c>
      <c r="FJ447" s="145" t="str">
        <f>IFERROR(IF(AND(FJ$272=list!$D$3,'Box Calculation'!FJ$279&lt;&gt;"h",$E447&lt;&gt;0),0,IF(AND(FJ$273=list!$D$2,$E447&lt;&gt;0,TRUNC(VLOOKUP($E447,'Container Panel'!$B$41:$Z$100,$D447,0)/(VLOOKUP(FJ$276,UI!$A$12:$O$51,VLOOKUP(FJ$279,$B$276:$C$278,2,0),0)/1000))&gt;0),1,TRUNC(VLOOKUP($E447,'Container Panel'!$B$41:$Z$100,$D447,0)/(VLOOKUP(FJ$276,UI!$A$12:$O$51,VLOOKUP(FJ$279,$B$276:$C$278,2,0),0)/1000)))),"")</f>
        <v/>
      </c>
      <c r="FK447" s="145" t="str">
        <f>IFERROR(IF(AND(FK$272=list!$D$3,'Box Calculation'!FK$279&lt;&gt;"h",$E447&lt;&gt;0),0,IF(AND(FK$273=list!$D$2,$E447&lt;&gt;0,TRUNC(VLOOKUP($E447,'Container Panel'!$B$41:$Z$100,$D447,0)/(VLOOKUP(FK$276,UI!$A$12:$O$51,VLOOKUP(FK$279,$B$276:$C$278,2,0),0)/1000))&gt;0),1,TRUNC(VLOOKUP($E447,'Container Panel'!$B$41:$Z$100,$D447,0)/(VLOOKUP(FK$276,UI!$A$12:$O$51,VLOOKUP(FK$279,$B$276:$C$278,2,0),0)/1000)))),"")</f>
        <v/>
      </c>
      <c r="FL447" s="145" t="str">
        <f>IFERROR(IF(AND(FL$272=list!$D$3,'Box Calculation'!FL$279&lt;&gt;"h",$E447&lt;&gt;0),0,IF(AND(FL$273=list!$D$2,$E447&lt;&gt;0,TRUNC(VLOOKUP($E447,'Container Panel'!$B$41:$Z$100,$D447,0)/(VLOOKUP(FL$276,UI!$A$12:$O$51,VLOOKUP(FL$279,$B$276:$C$278,2,0),0)/1000))&gt;0),1,TRUNC(VLOOKUP($E447,'Container Panel'!$B$41:$Z$100,$D447,0)/(VLOOKUP(FL$276,UI!$A$12:$O$51,VLOOKUP(FL$279,$B$276:$C$278,2,0),0)/1000)))),"")</f>
        <v/>
      </c>
      <c r="FM447" s="145" t="str">
        <f>IFERROR(IF(AND(FM$272=list!$D$3,'Box Calculation'!FM$279&lt;&gt;"h",$E447&lt;&gt;0),0,IF(AND(FM$273=list!$D$2,$E447&lt;&gt;0,TRUNC(VLOOKUP($E447,'Container Panel'!$B$41:$Z$100,$D447,0)/(VLOOKUP(FM$276,UI!$A$12:$O$51,VLOOKUP(FM$279,$B$276:$C$278,2,0),0)/1000))&gt;0),1,TRUNC(VLOOKUP($E447,'Container Panel'!$B$41:$Z$100,$D447,0)/(VLOOKUP(FM$276,UI!$A$12:$O$51,VLOOKUP(FM$279,$B$276:$C$278,2,0),0)/1000)))),"")</f>
        <v/>
      </c>
      <c r="FN447" s="145" t="str">
        <f>IFERROR(IF(AND(FN$272=list!$D$3,'Box Calculation'!FN$279&lt;&gt;"h",$E447&lt;&gt;0),0,IF(AND(FN$273=list!$D$2,$E447&lt;&gt;0,TRUNC(VLOOKUP($E447,'Container Panel'!$B$41:$Z$100,$D447,0)/(VLOOKUP(FN$276,UI!$A$12:$O$51,VLOOKUP(FN$279,$B$276:$C$278,2,0),0)/1000))&gt;0),1,TRUNC(VLOOKUP($E447,'Container Panel'!$B$41:$Z$100,$D447,0)/(VLOOKUP(FN$276,UI!$A$12:$O$51,VLOOKUP(FN$279,$B$276:$C$278,2,0),0)/1000)))),"")</f>
        <v/>
      </c>
      <c r="FO447" s="145" t="str">
        <f>IFERROR(IF(AND(FO$272=list!$D$3,'Box Calculation'!FO$279&lt;&gt;"h",$E447&lt;&gt;0),0,IF(AND(FO$273=list!$D$2,$E447&lt;&gt;0,TRUNC(VLOOKUP($E447,'Container Panel'!$B$41:$Z$100,$D447,0)/(VLOOKUP(FO$276,UI!$A$12:$O$51,VLOOKUP(FO$279,$B$276:$C$278,2,0),0)/1000))&gt;0),1,TRUNC(VLOOKUP($E447,'Container Panel'!$B$41:$Z$100,$D447,0)/(VLOOKUP(FO$276,UI!$A$12:$O$51,VLOOKUP(FO$279,$B$276:$C$278,2,0),0)/1000)))),"")</f>
        <v/>
      </c>
      <c r="FP447" s="145" t="str">
        <f>IFERROR(IF(AND(FP$272=list!$D$3,'Box Calculation'!FP$279&lt;&gt;"h",$E447&lt;&gt;0),0,IF(AND(FP$273=list!$D$2,$E447&lt;&gt;0,TRUNC(VLOOKUP($E447,'Container Panel'!$B$41:$Z$100,$D447,0)/(VLOOKUP(FP$276,UI!$A$12:$O$51,VLOOKUP(FP$279,$B$276:$C$278,2,0),0)/1000))&gt;0),1,TRUNC(VLOOKUP($E447,'Container Panel'!$B$41:$Z$100,$D447,0)/(VLOOKUP(FP$276,UI!$A$12:$O$51,VLOOKUP(FP$279,$B$276:$C$278,2,0),0)/1000)))),"")</f>
        <v/>
      </c>
      <c r="FQ447" s="145" t="str">
        <f>IFERROR(IF(AND(FQ$272=list!$D$3,'Box Calculation'!FQ$279&lt;&gt;"h",$E447&lt;&gt;0),0,IF(AND(FQ$273=list!$D$2,$E447&lt;&gt;0,TRUNC(VLOOKUP($E447,'Container Panel'!$B$41:$Z$100,$D447,0)/(VLOOKUP(FQ$276,UI!$A$12:$O$51,VLOOKUP(FQ$279,$B$276:$C$278,2,0),0)/1000))&gt;0),1,TRUNC(VLOOKUP($E447,'Container Panel'!$B$41:$Z$100,$D447,0)/(VLOOKUP(FQ$276,UI!$A$12:$O$51,VLOOKUP(FQ$279,$B$276:$C$278,2,0),0)/1000)))),"")</f>
        <v/>
      </c>
      <c r="FR447" s="145" t="str">
        <f>IFERROR(IF(AND(FR$272=list!$D$3,'Box Calculation'!FR$279&lt;&gt;"h",$E447&lt;&gt;0),0,IF(AND(FR$273=list!$D$2,$E447&lt;&gt;0,TRUNC(VLOOKUP($E447,'Container Panel'!$B$41:$Z$100,$D447,0)/(VLOOKUP(FR$276,UI!$A$12:$O$51,VLOOKUP(FR$279,$B$276:$C$278,2,0),0)/1000))&gt;0),1,TRUNC(VLOOKUP($E447,'Container Panel'!$B$41:$Z$100,$D447,0)/(VLOOKUP(FR$276,UI!$A$12:$O$51,VLOOKUP(FR$279,$B$276:$C$278,2,0),0)/1000)))),"")</f>
        <v/>
      </c>
      <c r="FS447" s="145" t="str">
        <f>IFERROR(IF(AND(FS$272=list!$D$3,'Box Calculation'!FS$279&lt;&gt;"h",$E447&lt;&gt;0),0,IF(AND(FS$273=list!$D$2,$E447&lt;&gt;0,TRUNC(VLOOKUP($E447,'Container Panel'!$B$41:$Z$100,$D447,0)/(VLOOKUP(FS$276,UI!$A$12:$O$51,VLOOKUP(FS$279,$B$276:$C$278,2,0),0)/1000))&gt;0),1,TRUNC(VLOOKUP($E447,'Container Panel'!$B$41:$Z$100,$D447,0)/(VLOOKUP(FS$276,UI!$A$12:$O$51,VLOOKUP(FS$279,$B$276:$C$278,2,0),0)/1000)))),"")</f>
        <v/>
      </c>
      <c r="FT447" s="145" t="str">
        <f>IFERROR(IF(AND(FT$272=list!$D$3,'Box Calculation'!FT$279&lt;&gt;"h",$E447&lt;&gt;0),0,IF(AND(FT$273=list!$D$2,$E447&lt;&gt;0,TRUNC(VLOOKUP($E447,'Container Panel'!$B$41:$Z$100,$D447,0)/(VLOOKUP(FT$276,UI!$A$12:$O$51,VLOOKUP(FT$279,$B$276:$C$278,2,0),0)/1000))&gt;0),1,TRUNC(VLOOKUP($E447,'Container Panel'!$B$41:$Z$100,$D447,0)/(VLOOKUP(FT$276,UI!$A$12:$O$51,VLOOKUP(FT$279,$B$276:$C$278,2,0),0)/1000)))),"")</f>
        <v/>
      </c>
      <c r="FU447" s="145" t="str">
        <f>IFERROR(IF(AND(FU$272=list!$D$3,'Box Calculation'!FU$279&lt;&gt;"h",$E447&lt;&gt;0),0,IF(AND(FU$273=list!$D$2,$E447&lt;&gt;0,TRUNC(VLOOKUP($E447,'Container Panel'!$B$41:$Z$100,$D447,0)/(VLOOKUP(FU$276,UI!$A$12:$O$51,VLOOKUP(FU$279,$B$276:$C$278,2,0),0)/1000))&gt;0),1,TRUNC(VLOOKUP($E447,'Container Panel'!$B$41:$Z$100,$D447,0)/(VLOOKUP(FU$276,UI!$A$12:$O$51,VLOOKUP(FU$279,$B$276:$C$278,2,0),0)/1000)))),"")</f>
        <v/>
      </c>
      <c r="FV447" s="145" t="str">
        <f>IFERROR(IF(AND(FV$272=list!$D$3,'Box Calculation'!FV$279&lt;&gt;"h",$E447&lt;&gt;0),0,IF(AND(FV$273=list!$D$2,$E447&lt;&gt;0,TRUNC(VLOOKUP($E447,'Container Panel'!$B$41:$Z$100,$D447,0)/(VLOOKUP(FV$276,UI!$A$12:$O$51,VLOOKUP(FV$279,$B$276:$C$278,2,0),0)/1000))&gt;0),1,TRUNC(VLOOKUP($E447,'Container Panel'!$B$41:$Z$100,$D447,0)/(VLOOKUP(FV$276,UI!$A$12:$O$51,VLOOKUP(FV$279,$B$276:$C$278,2,0),0)/1000)))),"")</f>
        <v/>
      </c>
      <c r="FW447" s="145" t="str">
        <f>IFERROR(IF(AND(FW$272=list!$D$3,'Box Calculation'!FW$279&lt;&gt;"h",$E447&lt;&gt;0),0,IF(AND(FW$273=list!$D$2,$E447&lt;&gt;0,TRUNC(VLOOKUP($E447,'Container Panel'!$B$41:$Z$100,$D447,0)/(VLOOKUP(FW$276,UI!$A$12:$O$51,VLOOKUP(FW$279,$B$276:$C$278,2,0),0)/1000))&gt;0),1,TRUNC(VLOOKUP($E447,'Container Panel'!$B$41:$Z$100,$D447,0)/(VLOOKUP(FW$276,UI!$A$12:$O$51,VLOOKUP(FW$279,$B$276:$C$278,2,0),0)/1000)))),"")</f>
        <v/>
      </c>
      <c r="FX447" s="145" t="str">
        <f>IFERROR(IF(AND(FX$272=list!$D$3,'Box Calculation'!FX$279&lt;&gt;"h",$E447&lt;&gt;0),0,IF(AND(FX$273=list!$D$2,$E447&lt;&gt;0,TRUNC(VLOOKUP($E447,'Container Panel'!$B$41:$Z$100,$D447,0)/(VLOOKUP(FX$276,UI!$A$12:$O$51,VLOOKUP(FX$279,$B$276:$C$278,2,0),0)/1000))&gt;0),1,TRUNC(VLOOKUP($E447,'Container Panel'!$B$41:$Z$100,$D447,0)/(VLOOKUP(FX$276,UI!$A$12:$O$51,VLOOKUP(FX$279,$B$276:$C$278,2,0),0)/1000)))),"")</f>
        <v/>
      </c>
      <c r="FY447" s="145" t="str">
        <f>IFERROR(IF(AND(FY$272=list!$D$3,'Box Calculation'!FY$279&lt;&gt;"h",$E447&lt;&gt;0),0,IF(AND(FY$273=list!$D$2,$E447&lt;&gt;0,TRUNC(VLOOKUP($E447,'Container Panel'!$B$41:$Z$100,$D447,0)/(VLOOKUP(FY$276,UI!$A$12:$O$51,VLOOKUP(FY$279,$B$276:$C$278,2,0),0)/1000))&gt;0),1,TRUNC(VLOOKUP($E447,'Container Panel'!$B$41:$Z$100,$D447,0)/(VLOOKUP(FY$276,UI!$A$12:$O$51,VLOOKUP(FY$279,$B$276:$C$278,2,0),0)/1000)))),"")</f>
        <v/>
      </c>
      <c r="FZ447" s="145" t="str">
        <f>IFERROR(IF(AND(FZ$272=list!$D$3,'Box Calculation'!FZ$279&lt;&gt;"h",$E447&lt;&gt;0),0,IF(AND(FZ$273=list!$D$2,$E447&lt;&gt;0,TRUNC(VLOOKUP($E447,'Container Panel'!$B$41:$Z$100,$D447,0)/(VLOOKUP(FZ$276,UI!$A$12:$O$51,VLOOKUP(FZ$279,$B$276:$C$278,2,0),0)/1000))&gt;0),1,TRUNC(VLOOKUP($E447,'Container Panel'!$B$41:$Z$100,$D447,0)/(VLOOKUP(FZ$276,UI!$A$12:$O$51,VLOOKUP(FZ$279,$B$276:$C$278,2,0),0)/1000)))),"")</f>
        <v/>
      </c>
      <c r="GA447" s="145" t="str">
        <f>IFERROR(IF(AND(GA$272=list!$D$3,'Box Calculation'!GA$279&lt;&gt;"h",$E447&lt;&gt;0),0,IF(AND(GA$273=list!$D$2,$E447&lt;&gt;0,TRUNC(VLOOKUP($E447,'Container Panel'!$B$41:$Z$100,$D447,0)/(VLOOKUP(GA$276,UI!$A$12:$O$51,VLOOKUP(GA$279,$B$276:$C$278,2,0),0)/1000))&gt;0),1,TRUNC(VLOOKUP($E447,'Container Panel'!$B$41:$Z$100,$D447,0)/(VLOOKUP(GA$276,UI!$A$12:$O$51,VLOOKUP(GA$279,$B$276:$C$278,2,0),0)/1000)))),"")</f>
        <v/>
      </c>
      <c r="GB447" s="145" t="str">
        <f>IFERROR(IF(AND(GB$272=list!$D$3,'Box Calculation'!GB$279&lt;&gt;"h",$E447&lt;&gt;0),0,IF(AND(GB$273=list!$D$2,$E447&lt;&gt;0,TRUNC(VLOOKUP($E447,'Container Panel'!$B$41:$Z$100,$D447,0)/(VLOOKUP(GB$276,UI!$A$12:$O$51,VLOOKUP(GB$279,$B$276:$C$278,2,0),0)/1000))&gt;0),1,TRUNC(VLOOKUP($E447,'Container Panel'!$B$41:$Z$100,$D447,0)/(VLOOKUP(GB$276,UI!$A$12:$O$51,VLOOKUP(GB$279,$B$276:$C$278,2,0),0)/1000)))),"")</f>
        <v/>
      </c>
      <c r="GC447" s="145" t="str">
        <f>IFERROR(IF(AND(GC$272=list!$D$3,'Box Calculation'!GC$279&lt;&gt;"h",$E447&lt;&gt;0),0,IF(AND(GC$273=list!$D$2,$E447&lt;&gt;0,TRUNC(VLOOKUP($E447,'Container Panel'!$B$41:$Z$100,$D447,0)/(VLOOKUP(GC$276,UI!$A$12:$O$51,VLOOKUP(GC$279,$B$276:$C$278,2,0),0)/1000))&gt;0),1,TRUNC(VLOOKUP($E447,'Container Panel'!$B$41:$Z$100,$D447,0)/(VLOOKUP(GC$276,UI!$A$12:$O$51,VLOOKUP(GC$279,$B$276:$C$278,2,0),0)/1000)))),"")</f>
        <v/>
      </c>
      <c r="GD447" s="145" t="str">
        <f>IFERROR(IF(AND(GD$272=list!$D$3,'Box Calculation'!GD$279&lt;&gt;"h",$E447&lt;&gt;0),0,IF(AND(GD$273=list!$D$2,$E447&lt;&gt;0,TRUNC(VLOOKUP($E447,'Container Panel'!$B$41:$Z$100,$D447,0)/(VLOOKUP(GD$276,UI!$A$12:$O$51,VLOOKUP(GD$279,$B$276:$C$278,2,0),0)/1000))&gt;0),1,TRUNC(VLOOKUP($E447,'Container Panel'!$B$41:$Z$100,$D447,0)/(VLOOKUP(GD$276,UI!$A$12:$O$51,VLOOKUP(GD$279,$B$276:$C$278,2,0),0)/1000)))),"")</f>
        <v/>
      </c>
      <c r="GE447" s="145" t="str">
        <f>IFERROR(IF(AND(GE$272=list!$D$3,'Box Calculation'!GE$279&lt;&gt;"h",$E447&lt;&gt;0),0,IF(AND(GE$273=list!$D$2,$E447&lt;&gt;0,TRUNC(VLOOKUP($E447,'Container Panel'!$B$41:$Z$100,$D447,0)/(VLOOKUP(GE$276,UI!$A$12:$O$51,VLOOKUP(GE$279,$B$276:$C$278,2,0),0)/1000))&gt;0),1,TRUNC(VLOOKUP($E447,'Container Panel'!$B$41:$Z$100,$D447,0)/(VLOOKUP(GE$276,UI!$A$12:$O$51,VLOOKUP(GE$279,$B$276:$C$278,2,0),0)/1000)))),"")</f>
        <v/>
      </c>
      <c r="GF447" s="145" t="str">
        <f>IFERROR(IF(AND(GF$272=list!$D$3,'Box Calculation'!GF$279&lt;&gt;"h",$E447&lt;&gt;0),0,IF(AND(GF$273=list!$D$2,$E447&lt;&gt;0,TRUNC(VLOOKUP($E447,'Container Panel'!$B$41:$Z$100,$D447,0)/(VLOOKUP(GF$276,UI!$A$12:$O$51,VLOOKUP(GF$279,$B$276:$C$278,2,0),0)/1000))&gt;0),1,TRUNC(VLOOKUP($E447,'Container Panel'!$B$41:$Z$100,$D447,0)/(VLOOKUP(GF$276,UI!$A$12:$O$51,VLOOKUP(GF$279,$B$276:$C$278,2,0),0)/1000)))),"")</f>
        <v/>
      </c>
      <c r="GG447" s="145" t="str">
        <f>IFERROR(IF(AND(GG$272=list!$D$3,'Box Calculation'!GG$279&lt;&gt;"h",$E447&lt;&gt;0),0,IF(AND(GG$273=list!$D$2,$E447&lt;&gt;0,TRUNC(VLOOKUP($E447,'Container Panel'!$B$41:$Z$100,$D447,0)/(VLOOKUP(GG$276,UI!$A$12:$O$51,VLOOKUP(GG$279,$B$276:$C$278,2,0),0)/1000))&gt;0),1,TRUNC(VLOOKUP($E447,'Container Panel'!$B$41:$Z$100,$D447,0)/(VLOOKUP(GG$276,UI!$A$12:$O$51,VLOOKUP(GG$279,$B$276:$C$278,2,0),0)/1000)))),"")</f>
        <v/>
      </c>
      <c r="GH447" s="145" t="str">
        <f>IFERROR(IF(AND(GH$272=list!$D$3,'Box Calculation'!GH$279&lt;&gt;"h",$E447&lt;&gt;0),0,IF(AND(GH$273=list!$D$2,$E447&lt;&gt;0,TRUNC(VLOOKUP($E447,'Container Panel'!$B$41:$Z$100,$D447,0)/(VLOOKUP(GH$276,UI!$A$12:$O$51,VLOOKUP(GH$279,$B$276:$C$278,2,0),0)/1000))&gt;0),1,TRUNC(VLOOKUP($E447,'Container Panel'!$B$41:$Z$100,$D447,0)/(VLOOKUP(GH$276,UI!$A$12:$O$51,VLOOKUP(GH$279,$B$276:$C$278,2,0),0)/1000)))),"")</f>
        <v/>
      </c>
      <c r="GI447" s="145" t="str">
        <f>IFERROR(IF(AND(GI$272=list!$D$3,'Box Calculation'!GI$279&lt;&gt;"h",$E447&lt;&gt;0),0,IF(AND(GI$273=list!$D$2,$E447&lt;&gt;0,TRUNC(VLOOKUP($E447,'Container Panel'!$B$41:$Z$100,$D447,0)/(VLOOKUP(GI$276,UI!$A$12:$O$51,VLOOKUP(GI$279,$B$276:$C$278,2,0),0)/1000))&gt;0),1,TRUNC(VLOOKUP($E447,'Container Panel'!$B$41:$Z$100,$D447,0)/(VLOOKUP(GI$276,UI!$A$12:$O$51,VLOOKUP(GI$279,$B$276:$C$278,2,0),0)/1000)))),"")</f>
        <v/>
      </c>
      <c r="GJ447" s="145" t="str">
        <f>IFERROR(IF(AND(GJ$272=list!$D$3,'Box Calculation'!GJ$279&lt;&gt;"h",$E447&lt;&gt;0),0,IF(AND(GJ$273=list!$D$2,$E447&lt;&gt;0,TRUNC(VLOOKUP($E447,'Container Panel'!$B$41:$Z$100,$D447,0)/(VLOOKUP(GJ$276,UI!$A$12:$O$51,VLOOKUP(GJ$279,$B$276:$C$278,2,0),0)/1000))&gt;0),1,TRUNC(VLOOKUP($E447,'Container Panel'!$B$41:$Z$100,$D447,0)/(VLOOKUP(GJ$276,UI!$A$12:$O$51,VLOOKUP(GJ$279,$B$276:$C$278,2,0),0)/1000)))),"")</f>
        <v/>
      </c>
      <c r="GK447" s="145" t="str">
        <f>IFERROR(IF(AND(GK$272=list!$D$3,'Box Calculation'!GK$279&lt;&gt;"h",$E447&lt;&gt;0),0,IF(AND(GK$273=list!$D$2,$E447&lt;&gt;0,TRUNC(VLOOKUP($E447,'Container Panel'!$B$41:$Z$100,$D447,0)/(VLOOKUP(GK$276,UI!$A$12:$O$51,VLOOKUP(GK$279,$B$276:$C$278,2,0),0)/1000))&gt;0),1,TRUNC(VLOOKUP($E447,'Container Panel'!$B$41:$Z$100,$D447,0)/(VLOOKUP(GK$276,UI!$A$12:$O$51,VLOOKUP(GK$279,$B$276:$C$278,2,0),0)/1000)))),"")</f>
        <v/>
      </c>
      <c r="GL447" s="145" t="str">
        <f>IFERROR(IF(AND(GL$272=list!$D$3,'Box Calculation'!GL$279&lt;&gt;"h",$E447&lt;&gt;0),0,IF(AND(GL$273=list!$D$2,$E447&lt;&gt;0,TRUNC(VLOOKUP($E447,'Container Panel'!$B$41:$Z$100,$D447,0)/(VLOOKUP(GL$276,UI!$A$12:$O$51,VLOOKUP(GL$279,$B$276:$C$278,2,0),0)/1000))&gt;0),1,TRUNC(VLOOKUP($E447,'Container Panel'!$B$41:$Z$100,$D447,0)/(VLOOKUP(GL$276,UI!$A$12:$O$51,VLOOKUP(GL$279,$B$276:$C$278,2,0),0)/1000)))),"")</f>
        <v/>
      </c>
      <c r="GM447" s="145" t="str">
        <f>IFERROR(IF(AND(GM$272=list!$D$3,'Box Calculation'!GM$279&lt;&gt;"h",$E447&lt;&gt;0),0,IF(AND(GM$273=list!$D$2,$E447&lt;&gt;0,TRUNC(VLOOKUP($E447,'Container Panel'!$B$41:$Z$100,$D447,0)/(VLOOKUP(GM$276,UI!$A$12:$O$51,VLOOKUP(GM$279,$B$276:$C$278,2,0),0)/1000))&gt;0),1,TRUNC(VLOOKUP($E447,'Container Panel'!$B$41:$Z$100,$D447,0)/(VLOOKUP(GM$276,UI!$A$12:$O$51,VLOOKUP(GM$279,$B$276:$C$278,2,0),0)/1000)))),"")</f>
        <v/>
      </c>
      <c r="GN447" s="145" t="str">
        <f>IFERROR(IF(AND(GN$272=list!$D$3,'Box Calculation'!GN$279&lt;&gt;"h",$E447&lt;&gt;0),0,IF(AND(GN$273=list!$D$2,$E447&lt;&gt;0,TRUNC(VLOOKUP($E447,'Container Panel'!$B$41:$Z$100,$D447,0)/(VLOOKUP(GN$276,UI!$A$12:$O$51,VLOOKUP(GN$279,$B$276:$C$278,2,0),0)/1000))&gt;0),1,TRUNC(VLOOKUP($E447,'Container Panel'!$B$41:$Z$100,$D447,0)/(VLOOKUP(GN$276,UI!$A$12:$O$51,VLOOKUP(GN$279,$B$276:$C$278,2,0),0)/1000)))),"")</f>
        <v/>
      </c>
      <c r="GO447" s="145" t="str">
        <f>IFERROR(IF(AND(GO$272=list!$D$3,'Box Calculation'!GO$279&lt;&gt;"h",$E447&lt;&gt;0),0,IF(AND(GO$273=list!$D$2,$E447&lt;&gt;0,TRUNC(VLOOKUP($E447,'Container Panel'!$B$41:$Z$100,$D447,0)/(VLOOKUP(GO$276,UI!$A$12:$O$51,VLOOKUP(GO$279,$B$276:$C$278,2,0),0)/1000))&gt;0),1,TRUNC(VLOOKUP($E447,'Container Panel'!$B$41:$Z$100,$D447,0)/(VLOOKUP(GO$276,UI!$A$12:$O$51,VLOOKUP(GO$279,$B$276:$C$278,2,0),0)/1000)))),"")</f>
        <v/>
      </c>
      <c r="GP447" s="145" t="str">
        <f>IFERROR(IF(AND(GP$272=list!$D$3,'Box Calculation'!GP$279&lt;&gt;"h",$E447&lt;&gt;0),0,IF(AND(GP$273=list!$D$2,$E447&lt;&gt;0,TRUNC(VLOOKUP($E447,'Container Panel'!$B$41:$Z$100,$D447,0)/(VLOOKUP(GP$276,UI!$A$12:$O$51,VLOOKUP(GP$279,$B$276:$C$278,2,0),0)/1000))&gt;0),1,TRUNC(VLOOKUP($E447,'Container Panel'!$B$41:$Z$100,$D447,0)/(VLOOKUP(GP$276,UI!$A$12:$O$51,VLOOKUP(GP$279,$B$276:$C$278,2,0),0)/1000)))),"")</f>
        <v/>
      </c>
      <c r="GQ447" s="145" t="str">
        <f>IFERROR(IF(AND(GQ$272=list!$D$3,'Box Calculation'!GQ$279&lt;&gt;"h",$E447&lt;&gt;0),0,IF(AND(GQ$273=list!$D$2,$E447&lt;&gt;0,TRUNC(VLOOKUP($E447,'Container Panel'!$B$41:$Z$100,$D447,0)/(VLOOKUP(GQ$276,UI!$A$12:$O$51,VLOOKUP(GQ$279,$B$276:$C$278,2,0),0)/1000))&gt;0),1,TRUNC(VLOOKUP($E447,'Container Panel'!$B$41:$Z$100,$D447,0)/(VLOOKUP(GQ$276,UI!$A$12:$O$51,VLOOKUP(GQ$279,$B$276:$C$278,2,0),0)/1000)))),"")</f>
        <v/>
      </c>
      <c r="GR447" s="145" t="str">
        <f>IFERROR(IF(AND(GR$272=list!$D$3,'Box Calculation'!GR$279&lt;&gt;"h",$E447&lt;&gt;0),0,IF(AND(GR$273=list!$D$2,$E447&lt;&gt;0,TRUNC(VLOOKUP($E447,'Container Panel'!$B$41:$Z$100,$D447,0)/(VLOOKUP(GR$276,UI!$A$12:$O$51,VLOOKUP(GR$279,$B$276:$C$278,2,0),0)/1000))&gt;0),1,TRUNC(VLOOKUP($E447,'Container Panel'!$B$41:$Z$100,$D447,0)/(VLOOKUP(GR$276,UI!$A$12:$O$51,VLOOKUP(GR$279,$B$276:$C$278,2,0),0)/1000)))),"")</f>
        <v/>
      </c>
      <c r="GS447" s="145" t="str">
        <f>IFERROR(IF(AND(GS$272=list!$D$3,'Box Calculation'!GS$279&lt;&gt;"h",$E447&lt;&gt;0),0,IF(AND(GS$273=list!$D$2,$E447&lt;&gt;0,TRUNC(VLOOKUP($E447,'Container Panel'!$B$41:$Z$100,$D447,0)/(VLOOKUP(GS$276,UI!$A$12:$O$51,VLOOKUP(GS$279,$B$276:$C$278,2,0),0)/1000))&gt;0),1,TRUNC(VLOOKUP($E447,'Container Panel'!$B$41:$Z$100,$D447,0)/(VLOOKUP(GS$276,UI!$A$12:$O$51,VLOOKUP(GS$279,$B$276:$C$278,2,0),0)/1000)))),"")</f>
        <v/>
      </c>
      <c r="GT447" s="145" t="str">
        <f>IFERROR(IF(AND(GT$272=list!$D$3,'Box Calculation'!GT$279&lt;&gt;"h",$E447&lt;&gt;0),0,IF(AND(GT$273=list!$D$2,$E447&lt;&gt;0,TRUNC(VLOOKUP($E447,'Container Panel'!$B$41:$Z$100,$D447,0)/(VLOOKUP(GT$276,UI!$A$12:$O$51,VLOOKUP(GT$279,$B$276:$C$278,2,0),0)/1000))&gt;0),1,TRUNC(VLOOKUP($E447,'Container Panel'!$B$41:$Z$100,$D447,0)/(VLOOKUP(GT$276,UI!$A$12:$O$51,VLOOKUP(GT$279,$B$276:$C$278,2,0),0)/1000)))),"")</f>
        <v/>
      </c>
      <c r="GU447" s="145" t="str">
        <f>IFERROR(IF(AND(GU$272=list!$D$3,'Box Calculation'!GU$279&lt;&gt;"h",$E447&lt;&gt;0),0,IF(AND(GU$273=list!$D$2,$E447&lt;&gt;0,TRUNC(VLOOKUP($E447,'Container Panel'!$B$41:$Z$100,$D447,0)/(VLOOKUP(GU$276,UI!$A$12:$O$51,VLOOKUP(GU$279,$B$276:$C$278,2,0),0)/1000))&gt;0),1,TRUNC(VLOOKUP($E447,'Container Panel'!$B$41:$Z$100,$D447,0)/(VLOOKUP(GU$276,UI!$A$12:$O$51,VLOOKUP(GU$279,$B$276:$C$278,2,0),0)/1000)))),"")</f>
        <v/>
      </c>
      <c r="GV447" s="145" t="str">
        <f>IFERROR(IF(AND(GV$272=list!$D$3,'Box Calculation'!GV$279&lt;&gt;"h",$E447&lt;&gt;0),0,IF(AND(GV$273=list!$D$2,$E447&lt;&gt;0,TRUNC(VLOOKUP($E447,'Container Panel'!$B$41:$Z$100,$D447,0)/(VLOOKUP(GV$276,UI!$A$12:$O$51,VLOOKUP(GV$279,$B$276:$C$278,2,0),0)/1000))&gt;0),1,TRUNC(VLOOKUP($E447,'Container Panel'!$B$41:$Z$100,$D447,0)/(VLOOKUP(GV$276,UI!$A$12:$O$51,VLOOKUP(GV$279,$B$276:$C$278,2,0),0)/1000)))),"")</f>
        <v/>
      </c>
      <c r="GW447" s="145" t="str">
        <f>IFERROR(IF(AND(GW$272=list!$D$3,'Box Calculation'!GW$279&lt;&gt;"h",$E447&lt;&gt;0),0,IF(AND(GW$273=list!$D$2,$E447&lt;&gt;0,TRUNC(VLOOKUP($E447,'Container Panel'!$B$41:$Z$100,$D447,0)/(VLOOKUP(GW$276,UI!$A$12:$O$51,VLOOKUP(GW$279,$B$276:$C$278,2,0),0)/1000))&gt;0),1,TRUNC(VLOOKUP($E447,'Container Panel'!$B$41:$Z$100,$D447,0)/(VLOOKUP(GW$276,UI!$A$12:$O$51,VLOOKUP(GW$279,$B$276:$C$278,2,0),0)/1000)))),"")</f>
        <v/>
      </c>
      <c r="GX447" s="145" t="str">
        <f>IFERROR(IF(AND(GX$272=list!$D$3,'Box Calculation'!GX$279&lt;&gt;"h",$E447&lt;&gt;0),0,IF(AND(GX$273=list!$D$2,$E447&lt;&gt;0,TRUNC(VLOOKUP($E447,'Container Panel'!$B$41:$Z$100,$D447,0)/(VLOOKUP(GX$276,UI!$A$12:$O$51,VLOOKUP(GX$279,$B$276:$C$278,2,0),0)/1000))&gt;0),1,TRUNC(VLOOKUP($E447,'Container Panel'!$B$41:$Z$100,$D447,0)/(VLOOKUP(GX$276,UI!$A$12:$O$51,VLOOKUP(GX$279,$B$276:$C$278,2,0),0)/1000)))),"")</f>
        <v/>
      </c>
      <c r="GY447" s="145" t="str">
        <f>IFERROR(IF(AND(GY$272=list!$D$3,'Box Calculation'!GY$279&lt;&gt;"h",$E447&lt;&gt;0),0,IF(AND(GY$273=list!$D$2,$E447&lt;&gt;0,TRUNC(VLOOKUP($E447,'Container Panel'!$B$41:$Z$100,$D447,0)/(VLOOKUP(GY$276,UI!$A$12:$O$51,VLOOKUP(GY$279,$B$276:$C$278,2,0),0)/1000))&gt;0),1,TRUNC(VLOOKUP($E447,'Container Panel'!$B$41:$Z$100,$D447,0)/(VLOOKUP(GY$276,UI!$A$12:$O$51,VLOOKUP(GY$279,$B$276:$C$278,2,0),0)/1000)))),"")</f>
        <v/>
      </c>
      <c r="GZ447" s="145" t="str">
        <f>IFERROR(IF(AND(GZ$272=list!$D$3,'Box Calculation'!GZ$279&lt;&gt;"h",$E447&lt;&gt;0),0,IF(AND(GZ$273=list!$D$2,$E447&lt;&gt;0,TRUNC(VLOOKUP($E447,'Container Panel'!$B$41:$Z$100,$D447,0)/(VLOOKUP(GZ$276,UI!$A$12:$O$51,VLOOKUP(GZ$279,$B$276:$C$278,2,0),0)/1000))&gt;0),1,TRUNC(VLOOKUP($E447,'Container Panel'!$B$41:$Z$100,$D447,0)/(VLOOKUP(GZ$276,UI!$A$12:$O$51,VLOOKUP(GZ$279,$B$276:$C$278,2,0),0)/1000)))),"")</f>
        <v/>
      </c>
      <c r="HA447" s="145" t="str">
        <f>IFERROR(IF(AND(HA$272=list!$D$3,'Box Calculation'!HA$279&lt;&gt;"h",$E447&lt;&gt;0),0,IF(AND(HA$273=list!$D$2,$E447&lt;&gt;0,TRUNC(VLOOKUP($E447,'Container Panel'!$B$41:$Z$100,$D447,0)/(VLOOKUP(HA$276,UI!$A$12:$O$51,VLOOKUP(HA$279,$B$276:$C$278,2,0),0)/1000))&gt;0),1,TRUNC(VLOOKUP($E447,'Container Panel'!$B$41:$Z$100,$D447,0)/(VLOOKUP(HA$276,UI!$A$12:$O$51,VLOOKUP(HA$279,$B$276:$C$278,2,0),0)/1000)))),"")</f>
        <v/>
      </c>
      <c r="HB447" s="145" t="str">
        <f>IFERROR(IF(AND(HB$272=list!$D$3,'Box Calculation'!HB$279&lt;&gt;"h",$E447&lt;&gt;0),0,IF(AND(HB$273=list!$D$2,$E447&lt;&gt;0,TRUNC(VLOOKUP($E447,'Container Panel'!$B$41:$Z$100,$D447,0)/(VLOOKUP(HB$276,UI!$A$12:$O$51,VLOOKUP(HB$279,$B$276:$C$278,2,0),0)/1000))&gt;0),1,TRUNC(VLOOKUP($E447,'Container Panel'!$B$41:$Z$100,$D447,0)/(VLOOKUP(HB$276,UI!$A$12:$O$51,VLOOKUP(HB$279,$B$276:$C$278,2,0),0)/1000)))),"")</f>
        <v/>
      </c>
      <c r="HC447" s="145" t="str">
        <f>IFERROR(IF(AND(HC$272=list!$D$3,'Box Calculation'!HC$279&lt;&gt;"h",$E447&lt;&gt;0),0,IF(AND(HC$273=list!$D$2,$E447&lt;&gt;0,TRUNC(VLOOKUP($E447,'Container Panel'!$B$41:$Z$100,$D447,0)/(VLOOKUP(HC$276,UI!$A$12:$O$51,VLOOKUP(HC$279,$B$276:$C$278,2,0),0)/1000))&gt;0),1,TRUNC(VLOOKUP($E447,'Container Panel'!$B$41:$Z$100,$D447,0)/(VLOOKUP(HC$276,UI!$A$12:$O$51,VLOOKUP(HC$279,$B$276:$C$278,2,0),0)/1000)))),"")</f>
        <v/>
      </c>
      <c r="HD447" s="145" t="str">
        <f>IFERROR(IF(AND(HD$272=list!$D$3,'Box Calculation'!HD$279&lt;&gt;"h",$E447&lt;&gt;0),0,IF(AND(HD$273=list!$D$2,$E447&lt;&gt;0,TRUNC(VLOOKUP($E447,'Container Panel'!$B$41:$Z$100,$D447,0)/(VLOOKUP(HD$276,UI!$A$12:$O$51,VLOOKUP(HD$279,$B$276:$C$278,2,0),0)/1000))&gt;0),1,TRUNC(VLOOKUP($E447,'Container Panel'!$B$41:$Z$100,$D447,0)/(VLOOKUP(HD$276,UI!$A$12:$O$51,VLOOKUP(HD$279,$B$276:$C$278,2,0),0)/1000)))),"")</f>
        <v/>
      </c>
      <c r="HE447" s="145" t="str">
        <f>IFERROR(IF(AND(HE$272=list!$D$3,'Box Calculation'!HE$279&lt;&gt;"h",$E447&lt;&gt;0),0,IF(AND(HE$273=list!$D$2,$E447&lt;&gt;0,TRUNC(VLOOKUP($E447,'Container Panel'!$B$41:$Z$100,$D447,0)/(VLOOKUP(HE$276,UI!$A$12:$O$51,VLOOKUP(HE$279,$B$276:$C$278,2,0),0)/1000))&gt;0),1,TRUNC(VLOOKUP($E447,'Container Panel'!$B$41:$Z$100,$D447,0)/(VLOOKUP(HE$276,UI!$A$12:$O$51,VLOOKUP(HE$279,$B$276:$C$278,2,0),0)/1000)))),"")</f>
        <v/>
      </c>
      <c r="HF447" s="145" t="str">
        <f>IFERROR(IF(AND(HF$272=list!$D$3,'Box Calculation'!HF$279&lt;&gt;"h",$E447&lt;&gt;0),0,IF(AND(HF$273=list!$D$2,$E447&lt;&gt;0,TRUNC(VLOOKUP($E447,'Container Panel'!$B$41:$Z$100,$D447,0)/(VLOOKUP(HF$276,UI!$A$12:$O$51,VLOOKUP(HF$279,$B$276:$C$278,2,0),0)/1000))&gt;0),1,TRUNC(VLOOKUP($E447,'Container Panel'!$B$41:$Z$100,$D447,0)/(VLOOKUP(HF$276,UI!$A$12:$O$51,VLOOKUP(HF$279,$B$276:$C$278,2,0),0)/1000)))),"")</f>
        <v/>
      </c>
      <c r="HG447" s="145" t="str">
        <f>IFERROR(IF(AND(HG$272=list!$D$3,'Box Calculation'!HG$279&lt;&gt;"h",$E447&lt;&gt;0),0,IF(AND(HG$273=list!$D$2,$E447&lt;&gt;0,TRUNC(VLOOKUP($E447,'Container Panel'!$B$41:$Z$100,$D447,0)/(VLOOKUP(HG$276,UI!$A$12:$O$51,VLOOKUP(HG$279,$B$276:$C$278,2,0),0)/1000))&gt;0),1,TRUNC(VLOOKUP($E447,'Container Panel'!$B$41:$Z$100,$D447,0)/(VLOOKUP(HG$276,UI!$A$12:$O$51,VLOOKUP(HG$279,$B$276:$C$278,2,0),0)/1000)))),"")</f>
        <v/>
      </c>
      <c r="HH447" s="145" t="str">
        <f>IFERROR(IF(AND(HH$272=list!$D$3,'Box Calculation'!HH$279&lt;&gt;"h",$E447&lt;&gt;0),0,IF(AND(HH$273=list!$D$2,$E447&lt;&gt;0,TRUNC(VLOOKUP($E447,'Container Panel'!$B$41:$Z$100,$D447,0)/(VLOOKUP(HH$276,UI!$A$12:$O$51,VLOOKUP(HH$279,$B$276:$C$278,2,0),0)/1000))&gt;0),1,TRUNC(VLOOKUP($E447,'Container Panel'!$B$41:$Z$100,$D447,0)/(VLOOKUP(HH$276,UI!$A$12:$O$51,VLOOKUP(HH$279,$B$276:$C$278,2,0),0)/1000)))),"")</f>
        <v/>
      </c>
      <c r="HI447" s="145" t="str">
        <f>IFERROR(IF(AND(HI$272=list!$D$3,'Box Calculation'!HI$279&lt;&gt;"h",$E447&lt;&gt;0),0,IF(AND(HI$273=list!$D$2,$E447&lt;&gt;0,TRUNC(VLOOKUP($E447,'Container Panel'!$B$41:$Z$100,$D447,0)/(VLOOKUP(HI$276,UI!$A$12:$O$51,VLOOKUP(HI$279,$B$276:$C$278,2,0),0)/1000))&gt;0),1,TRUNC(VLOOKUP($E447,'Container Panel'!$B$41:$Z$100,$D447,0)/(VLOOKUP(HI$276,UI!$A$12:$O$51,VLOOKUP(HI$279,$B$276:$C$278,2,0),0)/1000)))),"")</f>
        <v/>
      </c>
      <c r="HJ447" s="145" t="str">
        <f>IFERROR(IF(AND(HJ$272=list!$D$3,'Box Calculation'!HJ$279&lt;&gt;"h",$E447&lt;&gt;0),0,IF(AND(HJ$273=list!$D$2,$E447&lt;&gt;0,TRUNC(VLOOKUP($E447,'Container Panel'!$B$41:$Z$100,$D447,0)/(VLOOKUP(HJ$276,UI!$A$12:$O$51,VLOOKUP(HJ$279,$B$276:$C$278,2,0),0)/1000))&gt;0),1,TRUNC(VLOOKUP($E447,'Container Panel'!$B$41:$Z$100,$D447,0)/(VLOOKUP(HJ$276,UI!$A$12:$O$51,VLOOKUP(HJ$279,$B$276:$C$278,2,0),0)/1000)))),"")</f>
        <v/>
      </c>
      <c r="HK447" s="145" t="str">
        <f>IFERROR(IF(AND(HK$272=list!$D$3,'Box Calculation'!HK$279&lt;&gt;"h",$E447&lt;&gt;0),0,IF(AND(HK$273=list!$D$2,$E447&lt;&gt;0,TRUNC(VLOOKUP($E447,'Container Panel'!$B$41:$Z$100,$D447,0)/(VLOOKUP(HK$276,UI!$A$12:$O$51,VLOOKUP(HK$279,$B$276:$C$278,2,0),0)/1000))&gt;0),1,TRUNC(VLOOKUP($E447,'Container Panel'!$B$41:$Z$100,$D447,0)/(VLOOKUP(HK$276,UI!$A$12:$O$51,VLOOKUP(HK$279,$B$276:$C$278,2,0),0)/1000)))),"")</f>
        <v/>
      </c>
      <c r="HL447" s="145" t="str">
        <f>IFERROR(IF(AND(HL$272=list!$D$3,'Box Calculation'!HL$279&lt;&gt;"h",$E447&lt;&gt;0),0,IF(AND(HL$273=list!$D$2,$E447&lt;&gt;0,TRUNC(VLOOKUP($E447,'Container Panel'!$B$41:$Z$100,$D447,0)/(VLOOKUP(HL$276,UI!$A$12:$O$51,VLOOKUP(HL$279,$B$276:$C$278,2,0),0)/1000))&gt;0),1,TRUNC(VLOOKUP($E447,'Container Panel'!$B$41:$Z$100,$D447,0)/(VLOOKUP(HL$276,UI!$A$12:$O$51,VLOOKUP(HL$279,$B$276:$C$278,2,0),0)/1000)))),"")</f>
        <v/>
      </c>
      <c r="HM447" s="145" t="str">
        <f>IFERROR(IF(AND(HM$272=list!$D$3,'Box Calculation'!HM$279&lt;&gt;"h",$E447&lt;&gt;0),0,IF(AND(HM$273=list!$D$2,$E447&lt;&gt;0,TRUNC(VLOOKUP($E447,'Container Panel'!$B$41:$Z$100,$D447,0)/(VLOOKUP(HM$276,UI!$A$12:$O$51,VLOOKUP(HM$279,$B$276:$C$278,2,0),0)/1000))&gt;0),1,TRUNC(VLOOKUP($E447,'Container Panel'!$B$41:$Z$100,$D447,0)/(VLOOKUP(HM$276,UI!$A$12:$O$51,VLOOKUP(HM$279,$B$276:$C$278,2,0),0)/1000)))),"")</f>
        <v/>
      </c>
      <c r="HN447" s="145" t="str">
        <f>IFERROR(IF(AND(HN$272=list!$D$3,'Box Calculation'!HN$279&lt;&gt;"h",$E447&lt;&gt;0),0,IF(AND(HN$273=list!$D$2,$E447&lt;&gt;0,TRUNC(VLOOKUP($E447,'Container Panel'!$B$41:$Z$100,$D447,0)/(VLOOKUP(HN$276,UI!$A$12:$O$51,VLOOKUP(HN$279,$B$276:$C$278,2,0),0)/1000))&gt;0),1,TRUNC(VLOOKUP($E447,'Container Panel'!$B$41:$Z$100,$D447,0)/(VLOOKUP(HN$276,UI!$A$12:$O$51,VLOOKUP(HN$279,$B$276:$C$278,2,0),0)/1000)))),"")</f>
        <v/>
      </c>
      <c r="HO447" s="145" t="str">
        <f>IFERROR(IF(AND(HO$272=list!$D$3,'Box Calculation'!HO$279&lt;&gt;"h",$E447&lt;&gt;0),0,IF(AND(HO$273=list!$D$2,$E447&lt;&gt;0,TRUNC(VLOOKUP($E447,'Container Panel'!$B$41:$Z$100,$D447,0)/(VLOOKUP(HO$276,UI!$A$12:$O$51,VLOOKUP(HO$279,$B$276:$C$278,2,0),0)/1000))&gt;0),1,TRUNC(VLOOKUP($E447,'Container Panel'!$B$41:$Z$100,$D447,0)/(VLOOKUP(HO$276,UI!$A$12:$O$51,VLOOKUP(HO$279,$B$276:$C$278,2,0),0)/1000)))),"")</f>
        <v/>
      </c>
      <c r="HP447" s="145" t="str">
        <f>IFERROR(IF(AND(HP$272=list!$D$3,'Box Calculation'!HP$279&lt;&gt;"h",$E447&lt;&gt;0),0,IF(AND(HP$273=list!$D$2,$E447&lt;&gt;0,TRUNC(VLOOKUP($E447,'Container Panel'!$B$41:$Z$100,$D447,0)/(VLOOKUP(HP$276,UI!$A$12:$O$51,VLOOKUP(HP$279,$B$276:$C$278,2,0),0)/1000))&gt;0),1,TRUNC(VLOOKUP($E447,'Container Panel'!$B$41:$Z$100,$D447,0)/(VLOOKUP(HP$276,UI!$A$12:$O$51,VLOOKUP(HP$279,$B$276:$C$278,2,0),0)/1000)))),"")</f>
        <v/>
      </c>
      <c r="HQ447" s="145" t="str">
        <f>IFERROR(IF(AND(HQ$272=list!$D$3,'Box Calculation'!HQ$279&lt;&gt;"h",$E447&lt;&gt;0),0,IF(AND(HQ$273=list!$D$2,$E447&lt;&gt;0,TRUNC(VLOOKUP($E447,'Container Panel'!$B$41:$Z$100,$D447,0)/(VLOOKUP(HQ$276,UI!$A$12:$O$51,VLOOKUP(HQ$279,$B$276:$C$278,2,0),0)/1000))&gt;0),1,TRUNC(VLOOKUP($E447,'Container Panel'!$B$41:$Z$100,$D447,0)/(VLOOKUP(HQ$276,UI!$A$12:$O$51,VLOOKUP(HQ$279,$B$276:$C$278,2,0),0)/1000)))),"")</f>
        <v/>
      </c>
      <c r="HR447" s="145" t="str">
        <f>IFERROR(IF(AND(HR$272=list!$D$3,'Box Calculation'!HR$279&lt;&gt;"h",$E447&lt;&gt;0),0,IF(AND(HR$273=list!$D$2,$E447&lt;&gt;0,TRUNC(VLOOKUP($E447,'Container Panel'!$B$41:$Z$100,$D447,0)/(VLOOKUP(HR$276,UI!$A$12:$O$51,VLOOKUP(HR$279,$B$276:$C$278,2,0),0)/1000))&gt;0),1,TRUNC(VLOOKUP($E447,'Container Panel'!$B$41:$Z$100,$D447,0)/(VLOOKUP(HR$276,UI!$A$12:$O$51,VLOOKUP(HR$279,$B$276:$C$278,2,0),0)/1000)))),"")</f>
        <v/>
      </c>
      <c r="HS447" s="145" t="str">
        <f>IFERROR(IF(AND(HS$272=list!$D$3,'Box Calculation'!HS$279&lt;&gt;"h",$E447&lt;&gt;0),0,IF(AND(HS$273=list!$D$2,$E447&lt;&gt;0,TRUNC(VLOOKUP($E447,'Container Panel'!$B$41:$Z$100,$D447,0)/(VLOOKUP(HS$276,UI!$A$12:$O$51,VLOOKUP(HS$279,$B$276:$C$278,2,0),0)/1000))&gt;0),1,TRUNC(VLOOKUP($E447,'Container Panel'!$B$41:$Z$100,$D447,0)/(VLOOKUP(HS$276,UI!$A$12:$O$51,VLOOKUP(HS$279,$B$276:$C$278,2,0),0)/1000)))),"")</f>
        <v/>
      </c>
      <c r="HT447" s="145" t="str">
        <f>IFERROR(IF(AND(HT$272=list!$D$3,'Box Calculation'!HT$279&lt;&gt;"h",$E447&lt;&gt;0),0,IF(AND(HT$273=list!$D$2,$E447&lt;&gt;0,TRUNC(VLOOKUP($E447,'Container Panel'!$B$41:$Z$100,$D447,0)/(VLOOKUP(HT$276,UI!$A$12:$O$51,VLOOKUP(HT$279,$B$276:$C$278,2,0),0)/1000))&gt;0),1,TRUNC(VLOOKUP($E447,'Container Panel'!$B$41:$Z$100,$D447,0)/(VLOOKUP(HT$276,UI!$A$12:$O$51,VLOOKUP(HT$279,$B$276:$C$278,2,0),0)/1000)))),"")</f>
        <v/>
      </c>
      <c r="HU447" s="145" t="str">
        <f>IFERROR(IF(AND(HU$272=list!$D$3,'Box Calculation'!HU$279&lt;&gt;"h",$E447&lt;&gt;0),0,IF(AND(HU$273=list!$D$2,$E447&lt;&gt;0,TRUNC(VLOOKUP($E447,'Container Panel'!$B$41:$Z$100,$D447,0)/(VLOOKUP(HU$276,UI!$A$12:$O$51,VLOOKUP(HU$279,$B$276:$C$278,2,0),0)/1000))&gt;0),1,TRUNC(VLOOKUP($E447,'Container Panel'!$B$41:$Z$100,$D447,0)/(VLOOKUP(HU$276,UI!$A$12:$O$51,VLOOKUP(HU$279,$B$276:$C$278,2,0),0)/1000)))),"")</f>
        <v/>
      </c>
      <c r="HV447" s="145" t="str">
        <f>IFERROR(IF(AND(HV$272=list!$D$3,'Box Calculation'!HV$279&lt;&gt;"h",$E447&lt;&gt;0),0,IF(AND(HV$273=list!$D$2,$E447&lt;&gt;0,TRUNC(VLOOKUP($E447,'Container Panel'!$B$41:$Z$100,$D447,0)/(VLOOKUP(HV$276,UI!$A$12:$O$51,VLOOKUP(HV$279,$B$276:$C$278,2,0),0)/1000))&gt;0),1,TRUNC(VLOOKUP($E447,'Container Panel'!$B$41:$Z$100,$D447,0)/(VLOOKUP(HV$276,UI!$A$12:$O$51,VLOOKUP(HV$279,$B$276:$C$278,2,0),0)/1000)))),"")</f>
        <v/>
      </c>
      <c r="HW447" s="145" t="str">
        <f>IFERROR(IF(AND(HW$272=list!$D$3,'Box Calculation'!HW$279&lt;&gt;"h",$E447&lt;&gt;0),0,IF(AND(HW$273=list!$D$2,$E447&lt;&gt;0,TRUNC(VLOOKUP($E447,'Container Panel'!$B$41:$Z$100,$D447,0)/(VLOOKUP(HW$276,UI!$A$12:$O$51,VLOOKUP(HW$279,$B$276:$C$278,2,0),0)/1000))&gt;0),1,TRUNC(VLOOKUP($E447,'Container Panel'!$B$41:$Z$100,$D447,0)/(VLOOKUP(HW$276,UI!$A$12:$O$51,VLOOKUP(HW$279,$B$276:$C$278,2,0),0)/1000)))),"")</f>
        <v/>
      </c>
      <c r="HX447" s="145" t="str">
        <f>IFERROR(IF(AND(HX$272=list!$D$3,'Box Calculation'!HX$279&lt;&gt;"h",$E447&lt;&gt;0),0,IF(AND(HX$273=list!$D$2,$E447&lt;&gt;0,TRUNC(VLOOKUP($E447,'Container Panel'!$B$41:$Z$100,$D447,0)/(VLOOKUP(HX$276,UI!$A$12:$O$51,VLOOKUP(HX$279,$B$276:$C$278,2,0),0)/1000))&gt;0),1,TRUNC(VLOOKUP($E447,'Container Panel'!$B$41:$Z$100,$D447,0)/(VLOOKUP(HX$276,UI!$A$12:$O$51,VLOOKUP(HX$279,$B$276:$C$278,2,0),0)/1000)))),"")</f>
        <v/>
      </c>
      <c r="HY447" s="145" t="str">
        <f>IFERROR(IF(AND(HY$272=list!$D$3,'Box Calculation'!HY$279&lt;&gt;"h",$E447&lt;&gt;0),0,IF(AND(HY$273=list!$D$2,$E447&lt;&gt;0,TRUNC(VLOOKUP($E447,'Container Panel'!$B$41:$Z$100,$D447,0)/(VLOOKUP(HY$276,UI!$A$12:$O$51,VLOOKUP(HY$279,$B$276:$C$278,2,0),0)/1000))&gt;0),1,TRUNC(VLOOKUP($E447,'Container Panel'!$B$41:$Z$100,$D447,0)/(VLOOKUP(HY$276,UI!$A$12:$O$51,VLOOKUP(HY$279,$B$276:$C$278,2,0),0)/1000)))),"")</f>
        <v/>
      </c>
      <c r="HZ447" s="145" t="str">
        <f>IFERROR(IF(AND(HZ$272=list!$D$3,'Box Calculation'!HZ$279&lt;&gt;"h",$E447&lt;&gt;0),0,IF(AND(HZ$273=list!$D$2,$E447&lt;&gt;0,TRUNC(VLOOKUP($E447,'Container Panel'!$B$41:$Z$100,$D447,0)/(VLOOKUP(HZ$276,UI!$A$12:$O$51,VLOOKUP(HZ$279,$B$276:$C$278,2,0),0)/1000))&gt;0),1,TRUNC(VLOOKUP($E447,'Container Panel'!$B$41:$Z$100,$D447,0)/(VLOOKUP(HZ$276,UI!$A$12:$O$51,VLOOKUP(HZ$279,$B$276:$C$278,2,0),0)/1000)))),"")</f>
        <v/>
      </c>
      <c r="IA447" s="145" t="str">
        <f>IFERROR(IF(AND(IA$272=list!$D$3,'Box Calculation'!IA$279&lt;&gt;"h",$E447&lt;&gt;0),0,IF(AND(IA$273=list!$D$2,$E447&lt;&gt;0,TRUNC(VLOOKUP($E447,'Container Panel'!$B$41:$Z$100,$D447,0)/(VLOOKUP(IA$276,UI!$A$12:$O$51,VLOOKUP(IA$279,$B$276:$C$278,2,0),0)/1000))&gt;0),1,TRUNC(VLOOKUP($E447,'Container Panel'!$B$41:$Z$100,$D447,0)/(VLOOKUP(IA$276,UI!$A$12:$O$51,VLOOKUP(IA$279,$B$276:$C$278,2,0),0)/1000)))),"")</f>
        <v/>
      </c>
      <c r="IB447" s="145" t="str">
        <f>IFERROR(IF(AND(IB$272=list!$D$3,'Box Calculation'!IB$279&lt;&gt;"h",$E447&lt;&gt;0),0,IF(AND(IB$273=list!$D$2,$E447&lt;&gt;0,TRUNC(VLOOKUP($E447,'Container Panel'!$B$41:$Z$100,$D447,0)/(VLOOKUP(IB$276,UI!$A$12:$O$51,VLOOKUP(IB$279,$B$276:$C$278,2,0),0)/1000))&gt;0),1,TRUNC(VLOOKUP($E447,'Container Panel'!$B$41:$Z$100,$D447,0)/(VLOOKUP(IB$276,UI!$A$12:$O$51,VLOOKUP(IB$279,$B$276:$C$278,2,0),0)/1000)))),"")</f>
        <v/>
      </c>
      <c r="IC447" s="145" t="str">
        <f>IFERROR(IF(AND(IC$272=list!$D$3,'Box Calculation'!IC$279&lt;&gt;"h",$E447&lt;&gt;0),0,IF(AND(IC$273=list!$D$2,$E447&lt;&gt;0,TRUNC(VLOOKUP($E447,'Container Panel'!$B$41:$Z$100,$D447,0)/(VLOOKUP(IC$276,UI!$A$12:$O$51,VLOOKUP(IC$279,$B$276:$C$278,2,0),0)/1000))&gt;0),1,TRUNC(VLOOKUP($E447,'Container Panel'!$B$41:$Z$100,$D447,0)/(VLOOKUP(IC$276,UI!$A$12:$O$51,VLOOKUP(IC$279,$B$276:$C$278,2,0),0)/1000)))),"")</f>
        <v/>
      </c>
      <c r="ID447" s="145" t="str">
        <f>IFERROR(IF(AND(ID$272=list!$D$3,'Box Calculation'!ID$279&lt;&gt;"h",$E447&lt;&gt;0),0,IF(AND(ID$273=list!$D$2,$E447&lt;&gt;0,TRUNC(VLOOKUP($E447,'Container Panel'!$B$41:$Z$100,$D447,0)/(VLOOKUP(ID$276,UI!$A$12:$O$51,VLOOKUP(ID$279,$B$276:$C$278,2,0),0)/1000))&gt;0),1,TRUNC(VLOOKUP($E447,'Container Panel'!$B$41:$Z$100,$D447,0)/(VLOOKUP(ID$276,UI!$A$12:$O$51,VLOOKUP(ID$279,$B$276:$C$278,2,0),0)/1000)))),"")</f>
        <v/>
      </c>
      <c r="IE447" s="145" t="str">
        <f>IFERROR(IF(AND(IE$272=list!$D$3,'Box Calculation'!IE$279&lt;&gt;"h",$E447&lt;&gt;0),0,IF(AND(IE$273=list!$D$2,$E447&lt;&gt;0,TRUNC(VLOOKUP($E447,'Container Panel'!$B$41:$Z$100,$D447,0)/(VLOOKUP(IE$276,UI!$A$12:$O$51,VLOOKUP(IE$279,$B$276:$C$278,2,0),0)/1000))&gt;0),1,TRUNC(VLOOKUP($E447,'Container Panel'!$B$41:$Z$100,$D447,0)/(VLOOKUP(IE$276,UI!$A$12:$O$51,VLOOKUP(IE$279,$B$276:$C$278,2,0),0)/1000)))),"")</f>
        <v/>
      </c>
      <c r="IF447" s="145" t="str">
        <f>IFERROR(IF(AND(IF$272=list!$D$3,'Box Calculation'!IF$279&lt;&gt;"h",$E447&lt;&gt;0),0,IF(AND(IF$273=list!$D$2,$E447&lt;&gt;0,TRUNC(VLOOKUP($E447,'Container Panel'!$B$41:$Z$100,$D447,0)/(VLOOKUP(IF$276,UI!$A$12:$O$51,VLOOKUP(IF$279,$B$276:$C$278,2,0),0)/1000))&gt;0),1,TRUNC(VLOOKUP($E447,'Container Panel'!$B$41:$Z$100,$D447,0)/(VLOOKUP(IF$276,UI!$A$12:$O$51,VLOOKUP(IF$279,$B$276:$C$278,2,0),0)/1000)))),"")</f>
        <v/>
      </c>
      <c r="IG447" s="145" t="str">
        <f>IFERROR(IF(AND(IG$272=list!$D$3,'Box Calculation'!IG$279&lt;&gt;"h",$E447&lt;&gt;0),0,IF(AND(IG$273=list!$D$2,$E447&lt;&gt;0,TRUNC(VLOOKUP($E447,'Container Panel'!$B$41:$Z$100,$D447,0)/(VLOOKUP(IG$276,UI!$A$12:$O$51,VLOOKUP(IG$279,$B$276:$C$278,2,0),0)/1000))&gt;0),1,TRUNC(VLOOKUP($E447,'Container Panel'!$B$41:$Z$100,$D447,0)/(VLOOKUP(IG$276,UI!$A$12:$O$51,VLOOKUP(IG$279,$B$276:$C$278,2,0),0)/1000)))),"")</f>
        <v/>
      </c>
      <c r="IH447" s="145" t="str">
        <f>IFERROR(IF(AND(IH$272=list!$D$3,'Box Calculation'!IH$279&lt;&gt;"h",$E447&lt;&gt;0),0,IF(AND(IH$273=list!$D$2,$E447&lt;&gt;0,TRUNC(VLOOKUP($E447,'Container Panel'!$B$41:$Z$100,$D447,0)/(VLOOKUP(IH$276,UI!$A$12:$O$51,VLOOKUP(IH$279,$B$276:$C$278,2,0),0)/1000))&gt;0),1,TRUNC(VLOOKUP($E447,'Container Panel'!$B$41:$Z$100,$D447,0)/(VLOOKUP(IH$276,UI!$A$12:$O$51,VLOOKUP(IH$279,$B$276:$C$278,2,0),0)/1000)))),"")</f>
        <v/>
      </c>
      <c r="II447" s="145" t="str">
        <f>IFERROR(IF(AND(II$272=list!$D$3,'Box Calculation'!II$279&lt;&gt;"h",$E447&lt;&gt;0),0,IF(AND(II$273=list!$D$2,$E447&lt;&gt;0,TRUNC(VLOOKUP($E447,'Container Panel'!$B$41:$Z$100,$D447,0)/(VLOOKUP(II$276,UI!$A$12:$O$51,VLOOKUP(II$279,$B$276:$C$278,2,0),0)/1000))&gt;0),1,TRUNC(VLOOKUP($E447,'Container Panel'!$B$41:$Z$100,$D447,0)/(VLOOKUP(II$276,UI!$A$12:$O$51,VLOOKUP(II$279,$B$276:$C$278,2,0),0)/1000)))),"")</f>
        <v/>
      </c>
      <c r="IJ447" s="145" t="str">
        <f>IFERROR(IF(AND(IJ$272=list!$D$3,'Box Calculation'!IJ$279&lt;&gt;"h",$E447&lt;&gt;0),0,IF(AND(IJ$273=list!$D$2,$E447&lt;&gt;0,TRUNC(VLOOKUP($E447,'Container Panel'!$B$41:$Z$100,$D447,0)/(VLOOKUP(IJ$276,UI!$A$12:$O$51,VLOOKUP(IJ$279,$B$276:$C$278,2,0),0)/1000))&gt;0),1,TRUNC(VLOOKUP($E447,'Container Panel'!$B$41:$Z$100,$D447,0)/(VLOOKUP(IJ$276,UI!$A$12:$O$51,VLOOKUP(IJ$279,$B$276:$C$278,2,0),0)/1000)))),"")</f>
        <v/>
      </c>
      <c r="IK447" s="145" t="str">
        <f>IFERROR(IF(AND(IK$272=list!$D$3,'Box Calculation'!IK$279&lt;&gt;"h",$E447&lt;&gt;0),0,IF(AND(IK$273=list!$D$2,$E447&lt;&gt;0,TRUNC(VLOOKUP($E447,'Container Panel'!$B$41:$Z$100,$D447,0)/(VLOOKUP(IK$276,UI!$A$12:$O$51,VLOOKUP(IK$279,$B$276:$C$278,2,0),0)/1000))&gt;0),1,TRUNC(VLOOKUP($E447,'Container Panel'!$B$41:$Z$100,$D447,0)/(VLOOKUP(IK$276,UI!$A$12:$O$51,VLOOKUP(IK$279,$B$276:$C$278,2,0),0)/1000)))),"")</f>
        <v/>
      </c>
      <c r="IL447" s="145" t="str">
        <f>IFERROR(IF(AND(IL$272=list!$D$3,'Box Calculation'!IL$279&lt;&gt;"h",$E447&lt;&gt;0),0,IF(AND(IL$273=list!$D$2,$E447&lt;&gt;0,TRUNC(VLOOKUP($E447,'Container Panel'!$B$41:$Z$100,$D447,0)/(VLOOKUP(IL$276,UI!$A$12:$O$51,VLOOKUP(IL$279,$B$276:$C$278,2,0),0)/1000))&gt;0),1,TRUNC(VLOOKUP($E447,'Container Panel'!$B$41:$Z$100,$D447,0)/(VLOOKUP(IL$276,UI!$A$12:$O$51,VLOOKUP(IL$279,$B$276:$C$278,2,0),0)/1000)))),"")</f>
        <v/>
      </c>
    </row>
    <row r="448" spans="2:246">
      <c r="B448" s="74">
        <v>168</v>
      </c>
      <c r="C448" s="74">
        <f t="shared" si="198"/>
        <v>57</v>
      </c>
      <c r="D448" s="163">
        <f>MOD(B448,3)+'Container Panel'!$Q$38</f>
        <v>16</v>
      </c>
      <c r="E448" s="143">
        <f t="shared" si="199"/>
        <v>0</v>
      </c>
      <c r="F448" s="144" t="s">
        <v>75</v>
      </c>
      <c r="G448" s="145" t="str">
        <f>IFERROR(TRUNC(VLOOKUP($E448,'Container Panel'!$B$41:$Z$100,$D448,0)/(VLOOKUP(G$276,UI!$A$12:$O$51,VLOOKUP(G$277,$B$276:$C$278,2,0),0)/1000)),"")</f>
        <v/>
      </c>
      <c r="H448" s="145" t="str">
        <f>IFERROR(TRUNC(VLOOKUP($E448,'Container Panel'!$B$41:$Z$100,$D448,0)/(VLOOKUP(H$276,UI!$A$12:$O$51,VLOOKUP(H$277,$B$276:$C$278,2,0),0)/1000)),"")</f>
        <v/>
      </c>
      <c r="I448" s="145" t="str">
        <f>IFERROR(TRUNC(VLOOKUP($E448,'Container Panel'!$B$41:$Z$100,$D448,0)/(VLOOKUP(I$276,UI!$A$12:$O$51,VLOOKUP(I$277,$B$276:$C$278,2,0),0)/1000)),"")</f>
        <v/>
      </c>
      <c r="J448" s="145" t="str">
        <f>IFERROR(TRUNC(VLOOKUP($E448,'Container Panel'!$B$41:$Z$100,$D448,0)/(VLOOKUP(J$276,UI!$A$12:$O$51,VLOOKUP(J$277,$B$276:$C$278,2,0),0)/1000)),"")</f>
        <v/>
      </c>
      <c r="K448" s="145" t="str">
        <f>IFERROR(TRUNC(VLOOKUP($E448,'Container Panel'!$B$41:$Z$100,$D448,0)/(VLOOKUP(K$276,UI!$A$12:$O$51,VLOOKUP(K$277,$B$276:$C$278,2,0),0)/1000)),"")</f>
        <v/>
      </c>
      <c r="L448" s="145" t="str">
        <f>IFERROR(TRUNC(VLOOKUP($E448,'Container Panel'!$B$41:$Z$100,$D448,0)/(VLOOKUP(L$276,UI!$A$12:$O$51,VLOOKUP(L$277,$B$276:$C$278,2,0),0)/1000)),"")</f>
        <v/>
      </c>
      <c r="M448" s="145" t="str">
        <f>IFERROR(TRUNC(VLOOKUP($E448,'Container Panel'!$B$41:$Z$100,$D448,0)/(VLOOKUP(M$276,UI!$A$12:$O$51,VLOOKUP(M$277,$B$276:$C$278,2,0),0)/1000)),"")</f>
        <v/>
      </c>
      <c r="N448" s="145" t="str">
        <f>IFERROR(TRUNC(VLOOKUP($E448,'Container Panel'!$B$41:$Z$100,$D448,0)/(VLOOKUP(N$276,UI!$A$12:$O$51,VLOOKUP(N$277,$B$276:$C$278,2,0),0)/1000)),"")</f>
        <v/>
      </c>
      <c r="O448" s="145" t="str">
        <f>IFERROR(TRUNC(VLOOKUP($E448,'Container Panel'!$B$41:$Z$100,$D448,0)/(VLOOKUP(O$276,UI!$A$12:$O$51,VLOOKUP(O$277,$B$276:$C$278,2,0),0)/1000)),"")</f>
        <v/>
      </c>
      <c r="P448" s="145" t="str">
        <f>IFERROR(TRUNC(VLOOKUP($E448,'Container Panel'!$B$41:$Z$100,$D448,0)/(VLOOKUP(P$276,UI!$A$12:$O$51,VLOOKUP(P$277,$B$276:$C$278,2,0),0)/1000)),"")</f>
        <v/>
      </c>
      <c r="Q448" s="145" t="str">
        <f>IFERROR(TRUNC(VLOOKUP($E448,'Container Panel'!$B$41:$Z$100,$D448,0)/(VLOOKUP(Q$276,UI!$A$12:$O$51,VLOOKUP(Q$277,$B$276:$C$278,2,0),0)/1000)),"")</f>
        <v/>
      </c>
      <c r="R448" s="145" t="str">
        <f>IFERROR(TRUNC(VLOOKUP($E448,'Container Panel'!$B$41:$Z$100,$D448,0)/(VLOOKUP(R$276,UI!$A$12:$O$51,VLOOKUP(R$277,$B$276:$C$278,2,0),0)/1000)),"")</f>
        <v/>
      </c>
      <c r="S448" s="145" t="str">
        <f>IFERROR(TRUNC(VLOOKUP($E448,'Container Panel'!$B$41:$Z$100,$D448,0)/(VLOOKUP(S$276,UI!$A$12:$O$51,VLOOKUP(S$277,$B$276:$C$278,2,0),0)/1000)),"")</f>
        <v/>
      </c>
      <c r="T448" s="145" t="str">
        <f>IFERROR(TRUNC(VLOOKUP($E448,'Container Panel'!$B$41:$Z$100,$D448,0)/(VLOOKUP(T$276,UI!$A$12:$O$51,VLOOKUP(T$277,$B$276:$C$278,2,0),0)/1000)),"")</f>
        <v/>
      </c>
      <c r="U448" s="145" t="str">
        <f>IFERROR(TRUNC(VLOOKUP($E448,'Container Panel'!$B$41:$Z$100,$D448,0)/(VLOOKUP(U$276,UI!$A$12:$O$51,VLOOKUP(U$277,$B$276:$C$278,2,0),0)/1000)),"")</f>
        <v/>
      </c>
      <c r="V448" s="145" t="str">
        <f>IFERROR(TRUNC(VLOOKUP($E448,'Container Panel'!$B$41:$Z$100,$D448,0)/(VLOOKUP(V$276,UI!$A$12:$O$51,VLOOKUP(V$277,$B$276:$C$278,2,0),0)/1000)),"")</f>
        <v/>
      </c>
      <c r="W448" s="145" t="str">
        <f>IFERROR(TRUNC(VLOOKUP($E448,'Container Panel'!$B$41:$Z$100,$D448,0)/(VLOOKUP(W$276,UI!$A$12:$O$51,VLOOKUP(W$277,$B$276:$C$278,2,0),0)/1000)),"")</f>
        <v/>
      </c>
      <c r="X448" s="145" t="str">
        <f>IFERROR(TRUNC(VLOOKUP($E448,'Container Panel'!$B$41:$Z$100,$D448,0)/(VLOOKUP(X$276,UI!$A$12:$O$51,VLOOKUP(X$277,$B$276:$C$278,2,0),0)/1000)),"")</f>
        <v/>
      </c>
      <c r="Y448" s="145" t="str">
        <f>IFERROR(TRUNC(VLOOKUP($E448,'Container Panel'!$B$41:$Z$100,$D448,0)/(VLOOKUP(Y$276,UI!$A$12:$O$51,VLOOKUP(Y$277,$B$276:$C$278,2,0),0)/1000)),"")</f>
        <v/>
      </c>
      <c r="Z448" s="145" t="str">
        <f>IFERROR(TRUNC(VLOOKUP($E448,'Container Panel'!$B$41:$Z$100,$D448,0)/(VLOOKUP(Z$276,UI!$A$12:$O$51,VLOOKUP(Z$277,$B$276:$C$278,2,0),0)/1000)),"")</f>
        <v/>
      </c>
      <c r="AA448" s="145" t="str">
        <f>IFERROR(TRUNC(VLOOKUP($E448,'Container Panel'!$B$41:$Z$100,$D448,0)/(VLOOKUP(AA$276,UI!$A$12:$O$51,VLOOKUP(AA$277,$B$276:$C$278,2,0),0)/1000)),"")</f>
        <v/>
      </c>
      <c r="AB448" s="145" t="str">
        <f>IFERROR(TRUNC(VLOOKUP($E448,'Container Panel'!$B$41:$Z$100,$D448,0)/(VLOOKUP(AB$276,UI!$A$12:$O$51,VLOOKUP(AB$277,$B$276:$C$278,2,0),0)/1000)),"")</f>
        <v/>
      </c>
      <c r="AC448" s="145" t="str">
        <f>IFERROR(TRUNC(VLOOKUP($E448,'Container Panel'!$B$41:$Z$100,$D448,0)/(VLOOKUP(AC$276,UI!$A$12:$O$51,VLOOKUP(AC$277,$B$276:$C$278,2,0),0)/1000)),"")</f>
        <v/>
      </c>
      <c r="AD448" s="145" t="str">
        <f>IFERROR(TRUNC(VLOOKUP($E448,'Container Panel'!$B$41:$Z$100,$D448,0)/(VLOOKUP(AD$276,UI!$A$12:$O$51,VLOOKUP(AD$277,$B$276:$C$278,2,0),0)/1000)),"")</f>
        <v/>
      </c>
      <c r="AE448" s="145" t="str">
        <f>IFERROR(TRUNC(VLOOKUP($E448,'Container Panel'!$B$41:$Z$100,$D448,0)/(VLOOKUP(AE$276,UI!$A$12:$O$51,VLOOKUP(AE$277,$B$276:$C$278,2,0),0)/1000)),"")</f>
        <v/>
      </c>
      <c r="AF448" s="145" t="str">
        <f>IFERROR(TRUNC(VLOOKUP($E448,'Container Panel'!$B$41:$Z$100,$D448,0)/(VLOOKUP(AF$276,UI!$A$12:$O$51,VLOOKUP(AF$277,$B$276:$C$278,2,0),0)/1000)),"")</f>
        <v/>
      </c>
      <c r="AG448" s="145" t="str">
        <f>IFERROR(TRUNC(VLOOKUP($E448,'Container Panel'!$B$41:$Z$100,$D448,0)/(VLOOKUP(AG$276,UI!$A$12:$O$51,VLOOKUP(AG$277,$B$276:$C$278,2,0),0)/1000)),"")</f>
        <v/>
      </c>
      <c r="AH448" s="145" t="str">
        <f>IFERROR(TRUNC(VLOOKUP($E448,'Container Panel'!$B$41:$Z$100,$D448,0)/(VLOOKUP(AH$276,UI!$A$12:$O$51,VLOOKUP(AH$277,$B$276:$C$278,2,0),0)/1000)),"")</f>
        <v/>
      </c>
      <c r="AI448" s="145" t="str">
        <f>IFERROR(TRUNC(VLOOKUP($E448,'Container Panel'!$B$41:$Z$100,$D448,0)/(VLOOKUP(AI$276,UI!$A$12:$O$51,VLOOKUP(AI$277,$B$276:$C$278,2,0),0)/1000)),"")</f>
        <v/>
      </c>
      <c r="AJ448" s="145" t="str">
        <f>IFERROR(TRUNC(VLOOKUP($E448,'Container Panel'!$B$41:$Z$100,$D448,0)/(VLOOKUP(AJ$276,UI!$A$12:$O$51,VLOOKUP(AJ$277,$B$276:$C$278,2,0),0)/1000)),"")</f>
        <v/>
      </c>
      <c r="AK448" s="145" t="str">
        <f>IFERROR(TRUNC(VLOOKUP($E448,'Container Panel'!$B$41:$Z$100,$D448,0)/(VLOOKUP(AK$276,UI!$A$12:$O$51,VLOOKUP(AK$277,$B$276:$C$278,2,0),0)/1000)),"")</f>
        <v/>
      </c>
      <c r="AL448" s="145" t="str">
        <f>IFERROR(TRUNC(VLOOKUP($E448,'Container Panel'!$B$41:$Z$100,$D448,0)/(VLOOKUP(AL$276,UI!$A$12:$O$51,VLOOKUP(AL$277,$B$276:$C$278,2,0),0)/1000)),"")</f>
        <v/>
      </c>
      <c r="AM448" s="145" t="str">
        <f>IFERROR(TRUNC(VLOOKUP($E448,'Container Panel'!$B$41:$Z$100,$D448,0)/(VLOOKUP(AM$276,UI!$A$12:$O$51,VLOOKUP(AM$277,$B$276:$C$278,2,0),0)/1000)),"")</f>
        <v/>
      </c>
      <c r="AN448" s="145" t="str">
        <f>IFERROR(TRUNC(VLOOKUP($E448,'Container Panel'!$B$41:$Z$100,$D448,0)/(VLOOKUP(AN$276,UI!$A$12:$O$51,VLOOKUP(AN$277,$B$276:$C$278,2,0),0)/1000)),"")</f>
        <v/>
      </c>
      <c r="AO448" s="145" t="str">
        <f>IFERROR(TRUNC(VLOOKUP($E448,'Container Panel'!$B$41:$Z$100,$D448,0)/(VLOOKUP(AO$276,UI!$A$12:$O$51,VLOOKUP(AO$277,$B$276:$C$278,2,0),0)/1000)),"")</f>
        <v/>
      </c>
      <c r="AP448" s="145" t="str">
        <f>IFERROR(TRUNC(VLOOKUP($E448,'Container Panel'!$B$41:$Z$100,$D448,0)/(VLOOKUP(AP$276,UI!$A$12:$O$51,VLOOKUP(AP$277,$B$276:$C$278,2,0),0)/1000)),"")</f>
        <v/>
      </c>
      <c r="AQ448" s="145" t="str">
        <f>IFERROR(TRUNC(VLOOKUP($E448,'Container Panel'!$B$41:$Z$100,$D448,0)/(VLOOKUP(AQ$276,UI!$A$12:$O$51,VLOOKUP(AQ$277,$B$276:$C$278,2,0),0)/1000)),"")</f>
        <v/>
      </c>
      <c r="AR448" s="145" t="str">
        <f>IFERROR(TRUNC(VLOOKUP($E448,'Container Panel'!$B$41:$Z$100,$D448,0)/(VLOOKUP(AR$276,UI!$A$12:$O$51,VLOOKUP(AR$277,$B$276:$C$278,2,0),0)/1000)),"")</f>
        <v/>
      </c>
      <c r="AS448" s="145" t="str">
        <f>IFERROR(TRUNC(VLOOKUP($E448,'Container Panel'!$B$41:$Z$100,$D448,0)/(VLOOKUP(AS$276,UI!$A$12:$O$51,VLOOKUP(AS$277,$B$276:$C$278,2,0),0)/1000)),"")</f>
        <v/>
      </c>
      <c r="AT448" s="145" t="str">
        <f>IFERROR(TRUNC(VLOOKUP($E448,'Container Panel'!$B$41:$Z$100,$D448,0)/(VLOOKUP(AT$276,UI!$A$12:$O$51,VLOOKUP(AT$277,$B$276:$C$278,2,0),0)/1000)),"")</f>
        <v/>
      </c>
      <c r="AU448" s="145" t="str">
        <f>IFERROR(TRUNC(VLOOKUP($E448,'Container Panel'!$B$41:$Z$100,$D448,0)/(VLOOKUP(AU$276,UI!$A$12:$O$51,VLOOKUP(AU$277,$B$276:$C$278,2,0),0)/1000)),"")</f>
        <v/>
      </c>
      <c r="AV448" s="145" t="str">
        <f>IFERROR(TRUNC(VLOOKUP($E448,'Container Panel'!$B$41:$Z$100,$D448,0)/(VLOOKUP(AV$276,UI!$A$12:$O$51,VLOOKUP(AV$277,$B$276:$C$278,2,0),0)/1000)),"")</f>
        <v/>
      </c>
      <c r="AW448" s="145" t="str">
        <f>IFERROR(TRUNC(VLOOKUP($E448,'Container Panel'!$B$41:$Z$100,$D448,0)/(VLOOKUP(AW$276,UI!$A$12:$O$51,VLOOKUP(AW$277,$B$276:$C$278,2,0),0)/1000)),"")</f>
        <v/>
      </c>
      <c r="AX448" s="145" t="str">
        <f>IFERROR(TRUNC(VLOOKUP($E448,'Container Panel'!$B$41:$Z$100,$D448,0)/(VLOOKUP(AX$276,UI!$A$12:$O$51,VLOOKUP(AX$277,$B$276:$C$278,2,0),0)/1000)),"")</f>
        <v/>
      </c>
      <c r="AY448" s="145" t="str">
        <f>IFERROR(TRUNC(VLOOKUP($E448,'Container Panel'!$B$41:$Z$100,$D448,0)/(VLOOKUP(AY$276,UI!$A$12:$O$51,VLOOKUP(AY$277,$B$276:$C$278,2,0),0)/1000)),"")</f>
        <v/>
      </c>
      <c r="AZ448" s="145" t="str">
        <f>IFERROR(TRUNC(VLOOKUP($E448,'Container Panel'!$B$41:$Z$100,$D448,0)/(VLOOKUP(AZ$276,UI!$A$12:$O$51,VLOOKUP(AZ$277,$B$276:$C$278,2,0),0)/1000)),"")</f>
        <v/>
      </c>
      <c r="BA448" s="145" t="str">
        <f>IFERROR(TRUNC(VLOOKUP($E448,'Container Panel'!$B$41:$Z$100,$D448,0)/(VLOOKUP(BA$276,UI!$A$12:$O$51,VLOOKUP(BA$277,$B$276:$C$278,2,0),0)/1000)),"")</f>
        <v/>
      </c>
      <c r="BB448" s="145" t="str">
        <f>IFERROR(TRUNC(VLOOKUP($E448,'Container Panel'!$B$41:$Z$100,$D448,0)/(VLOOKUP(BB$276,UI!$A$12:$O$51,VLOOKUP(BB$277,$B$276:$C$278,2,0),0)/1000)),"")</f>
        <v/>
      </c>
      <c r="BC448" s="145" t="str">
        <f>IFERROR(TRUNC(VLOOKUP($E448,'Container Panel'!$B$41:$Z$100,$D448,0)/(VLOOKUP(BC$276,UI!$A$12:$O$51,VLOOKUP(BC$277,$B$276:$C$278,2,0),0)/1000)),"")</f>
        <v/>
      </c>
      <c r="BD448" s="145" t="str">
        <f>IFERROR(TRUNC(VLOOKUP($E448,'Container Panel'!$B$41:$Z$100,$D448,0)/(VLOOKUP(BD$276,UI!$A$12:$O$51,VLOOKUP(BD$277,$B$276:$C$278,2,0),0)/1000)),"")</f>
        <v/>
      </c>
      <c r="BE448" s="145" t="str">
        <f>IFERROR(TRUNC(VLOOKUP($E448,'Container Panel'!$B$41:$Z$100,$D448,0)/(VLOOKUP(BE$276,UI!$A$12:$O$51,VLOOKUP(BE$277,$B$276:$C$278,2,0),0)/1000)),"")</f>
        <v/>
      </c>
      <c r="BF448" s="145" t="str">
        <f>IFERROR(TRUNC(VLOOKUP($E448,'Container Panel'!$B$41:$Z$100,$D448,0)/(VLOOKUP(BF$276,UI!$A$12:$O$51,VLOOKUP(BF$277,$B$276:$C$278,2,0),0)/1000)),"")</f>
        <v/>
      </c>
      <c r="BG448" s="145" t="str">
        <f>IFERROR(TRUNC(VLOOKUP($E448,'Container Panel'!$B$41:$Z$100,$D448,0)/(VLOOKUP(BG$276,UI!$A$12:$O$51,VLOOKUP(BG$277,$B$276:$C$278,2,0),0)/1000)),"")</f>
        <v/>
      </c>
      <c r="BH448" s="145" t="str">
        <f>IFERROR(TRUNC(VLOOKUP($E448,'Container Panel'!$B$41:$Z$100,$D448,0)/(VLOOKUP(BH$276,UI!$A$12:$O$51,VLOOKUP(BH$277,$B$276:$C$278,2,0),0)/1000)),"")</f>
        <v/>
      </c>
      <c r="BI448" s="145" t="str">
        <f>IFERROR(TRUNC(VLOOKUP($E448,'Container Panel'!$B$41:$Z$100,$D448,0)/(VLOOKUP(BI$276,UI!$A$12:$O$51,VLOOKUP(BI$277,$B$276:$C$278,2,0),0)/1000)),"")</f>
        <v/>
      </c>
      <c r="BJ448" s="145" t="str">
        <f>IFERROR(TRUNC(VLOOKUP($E448,'Container Panel'!$B$41:$Z$100,$D448,0)/(VLOOKUP(BJ$276,UI!$A$12:$O$51,VLOOKUP(BJ$277,$B$276:$C$278,2,0),0)/1000)),"")</f>
        <v/>
      </c>
      <c r="BK448" s="145" t="str">
        <f>IFERROR(TRUNC(VLOOKUP($E448,'Container Panel'!$B$41:$Z$100,$D448,0)/(VLOOKUP(BK$276,UI!$A$12:$O$51,VLOOKUP(BK$277,$B$276:$C$278,2,0),0)/1000)),"")</f>
        <v/>
      </c>
      <c r="BL448" s="145" t="str">
        <f>IFERROR(TRUNC(VLOOKUP($E448,'Container Panel'!$B$41:$Z$100,$D448,0)/(VLOOKUP(BL$276,UI!$A$12:$O$51,VLOOKUP(BL$277,$B$276:$C$278,2,0),0)/1000)),"")</f>
        <v/>
      </c>
      <c r="BM448" s="145" t="str">
        <f>IFERROR(TRUNC(VLOOKUP($E448,'Container Panel'!$B$41:$Z$100,$D448,0)/(VLOOKUP(BM$276,UI!$A$12:$O$51,VLOOKUP(BM$277,$B$276:$C$278,2,0),0)/1000)),"")</f>
        <v/>
      </c>
      <c r="BN448" s="145" t="str">
        <f>IFERROR(TRUNC(VLOOKUP($E448,'Container Panel'!$B$41:$Z$100,$D448,0)/(VLOOKUP(BN$276,UI!$A$12:$O$51,VLOOKUP(BN$277,$B$276:$C$278,2,0),0)/1000)),"")</f>
        <v/>
      </c>
      <c r="BO448" s="145" t="str">
        <f>IFERROR(TRUNC(VLOOKUP($E448,'Container Panel'!$B$41:$Z$100,$D448,0)/(VLOOKUP(BO$276,UI!$A$12:$O$51,VLOOKUP(BO$277,$B$276:$C$278,2,0),0)/1000)),"")</f>
        <v/>
      </c>
      <c r="BP448" s="145" t="str">
        <f>IFERROR(TRUNC(VLOOKUP($E448,'Container Panel'!$B$41:$Z$100,$D448,0)/(VLOOKUP(BP$276,UI!$A$12:$O$51,VLOOKUP(BP$277,$B$276:$C$278,2,0),0)/1000)),"")</f>
        <v/>
      </c>
      <c r="BQ448" s="145" t="str">
        <f>IFERROR(TRUNC(VLOOKUP($E448,'Container Panel'!$B$41:$Z$100,$D448,0)/(VLOOKUP(BQ$276,UI!$A$12:$O$51,VLOOKUP(BQ$277,$B$276:$C$278,2,0),0)/1000)),"")</f>
        <v/>
      </c>
      <c r="BR448" s="145" t="str">
        <f>IFERROR(TRUNC(VLOOKUP($E448,'Container Panel'!$B$41:$Z$100,$D448,0)/(VLOOKUP(BR$276,UI!$A$12:$O$51,VLOOKUP(BR$277,$B$276:$C$278,2,0),0)/1000)),"")</f>
        <v/>
      </c>
      <c r="BS448" s="145" t="str">
        <f>IFERROR(TRUNC(VLOOKUP($E448,'Container Panel'!$B$41:$Z$100,$D448,0)/(VLOOKUP(BS$276,UI!$A$12:$O$51,VLOOKUP(BS$277,$B$276:$C$278,2,0),0)/1000)),"")</f>
        <v/>
      </c>
      <c r="BT448" s="145" t="str">
        <f>IFERROR(TRUNC(VLOOKUP($E448,'Container Panel'!$B$41:$Z$100,$D448,0)/(VLOOKUP(BT$276,UI!$A$12:$O$51,VLOOKUP(BT$277,$B$276:$C$278,2,0),0)/1000)),"")</f>
        <v/>
      </c>
      <c r="BU448" s="145" t="str">
        <f>IFERROR(TRUNC(VLOOKUP($E448,'Container Panel'!$B$41:$Z$100,$D448,0)/(VLOOKUP(BU$276,UI!$A$12:$O$51,VLOOKUP(BU$277,$B$276:$C$278,2,0),0)/1000)),"")</f>
        <v/>
      </c>
      <c r="BV448" s="145" t="str">
        <f>IFERROR(TRUNC(VLOOKUP($E448,'Container Panel'!$B$41:$Z$100,$D448,0)/(VLOOKUP(BV$276,UI!$A$12:$O$51,VLOOKUP(BV$277,$B$276:$C$278,2,0),0)/1000)),"")</f>
        <v/>
      </c>
      <c r="BW448" s="145" t="str">
        <f>IFERROR(TRUNC(VLOOKUP($E448,'Container Panel'!$B$41:$Z$100,$D448,0)/(VLOOKUP(BW$276,UI!$A$12:$O$51,VLOOKUP(BW$277,$B$276:$C$278,2,0),0)/1000)),"")</f>
        <v/>
      </c>
      <c r="BX448" s="145" t="str">
        <f>IFERROR(TRUNC(VLOOKUP($E448,'Container Panel'!$B$41:$Z$100,$D448,0)/(VLOOKUP(BX$276,UI!$A$12:$O$51,VLOOKUP(BX$277,$B$276:$C$278,2,0),0)/1000)),"")</f>
        <v/>
      </c>
      <c r="BY448" s="145" t="str">
        <f>IFERROR(TRUNC(VLOOKUP($E448,'Container Panel'!$B$41:$Z$100,$D448,0)/(VLOOKUP(BY$276,UI!$A$12:$O$51,VLOOKUP(BY$277,$B$276:$C$278,2,0),0)/1000)),"")</f>
        <v/>
      </c>
      <c r="BZ448" s="145" t="str">
        <f>IFERROR(TRUNC(VLOOKUP($E448,'Container Panel'!$B$41:$Z$100,$D448,0)/(VLOOKUP(BZ$276,UI!$A$12:$O$51,VLOOKUP(BZ$277,$B$276:$C$278,2,0),0)/1000)),"")</f>
        <v/>
      </c>
      <c r="CA448" s="145" t="str">
        <f>IFERROR(TRUNC(VLOOKUP($E448,'Container Panel'!$B$41:$Z$100,$D448,0)/(VLOOKUP(CA$276,UI!$A$12:$O$51,VLOOKUP(CA$277,$B$276:$C$278,2,0),0)/1000)),"")</f>
        <v/>
      </c>
      <c r="CB448" s="145" t="str">
        <f>IFERROR(TRUNC(VLOOKUP($E448,'Container Panel'!$B$41:$Z$100,$D448,0)/(VLOOKUP(CB$276,UI!$A$12:$O$51,VLOOKUP(CB$277,$B$276:$C$278,2,0),0)/1000)),"")</f>
        <v/>
      </c>
      <c r="CC448" s="145" t="str">
        <f>IFERROR(TRUNC(VLOOKUP($E448,'Container Panel'!$B$41:$Z$100,$D448,0)/(VLOOKUP(CC$276,UI!$A$12:$O$51,VLOOKUP(CC$277,$B$276:$C$278,2,0),0)/1000)),"")</f>
        <v/>
      </c>
      <c r="CD448" s="145" t="str">
        <f>IFERROR(TRUNC(VLOOKUP($E448,'Container Panel'!$B$41:$Z$100,$D448,0)/(VLOOKUP(CD$276,UI!$A$12:$O$51,VLOOKUP(CD$277,$B$276:$C$278,2,0),0)/1000)),"")</f>
        <v/>
      </c>
      <c r="CE448" s="145" t="str">
        <f>IFERROR(TRUNC(VLOOKUP($E448,'Container Panel'!$B$41:$Z$100,$D448,0)/(VLOOKUP(CE$276,UI!$A$12:$O$51,VLOOKUP(CE$277,$B$276:$C$278,2,0),0)/1000)),"")</f>
        <v/>
      </c>
      <c r="CF448" s="145" t="str">
        <f>IFERROR(TRUNC(VLOOKUP($E448,'Container Panel'!$B$41:$Z$100,$D448,0)/(VLOOKUP(CF$276,UI!$A$12:$O$51,VLOOKUP(CF$277,$B$276:$C$278,2,0),0)/1000)),"")</f>
        <v/>
      </c>
      <c r="CG448" s="145" t="str">
        <f>IFERROR(TRUNC(VLOOKUP($E448,'Container Panel'!$B$41:$Z$100,$D448,0)/(VLOOKUP(CG$276,UI!$A$12:$O$51,VLOOKUP(CG$277,$B$276:$C$278,2,0),0)/1000)),"")</f>
        <v/>
      </c>
      <c r="CH448" s="145" t="str">
        <f>IFERROR(TRUNC(VLOOKUP($E448,'Container Panel'!$B$41:$Z$100,$D448,0)/(VLOOKUP(CH$276,UI!$A$12:$O$51,VLOOKUP(CH$277,$B$276:$C$278,2,0),0)/1000)),"")</f>
        <v/>
      </c>
      <c r="CI448" s="145" t="str">
        <f>IFERROR(TRUNC(VLOOKUP($E448,'Container Panel'!$B$41:$Z$100,$D448,0)/(VLOOKUP(CI$276,UI!$A$12:$O$51,VLOOKUP(CI$277,$B$276:$C$278,2,0),0)/1000)),"")</f>
        <v/>
      </c>
      <c r="CJ448" s="145" t="str">
        <f>IFERROR(TRUNC(VLOOKUP($E448,'Container Panel'!$B$41:$Z$100,$D448,0)/(VLOOKUP(CJ$276,UI!$A$12:$O$51,VLOOKUP(CJ$277,$B$276:$C$278,2,0),0)/1000)),"")</f>
        <v/>
      </c>
      <c r="CK448" s="145" t="str">
        <f>IFERROR(TRUNC(VLOOKUP($E448,'Container Panel'!$B$41:$Z$100,$D448,0)/(VLOOKUP(CK$276,UI!$A$12:$O$51,VLOOKUP(CK$277,$B$276:$C$278,2,0),0)/1000)),"")</f>
        <v/>
      </c>
      <c r="CL448" s="145" t="str">
        <f>IFERROR(TRUNC(VLOOKUP($E448,'Container Panel'!$B$41:$Z$100,$D448,0)/(VLOOKUP(CL$276,UI!$A$12:$O$51,VLOOKUP(CL$277,$B$276:$C$278,2,0),0)/1000)),"")</f>
        <v/>
      </c>
      <c r="CM448" s="145" t="str">
        <f>IFERROR(TRUNC(VLOOKUP($E448,'Container Panel'!$B$41:$Z$100,$D448,0)/(VLOOKUP(CM$276,UI!$A$12:$O$51,VLOOKUP(CM$277,$B$276:$C$278,2,0),0)/1000)),"")</f>
        <v/>
      </c>
      <c r="CN448" s="145" t="str">
        <f>IFERROR(TRUNC(VLOOKUP($E448,'Container Panel'!$B$41:$Z$100,$D448,0)/(VLOOKUP(CN$276,UI!$A$12:$O$51,VLOOKUP(CN$277,$B$276:$C$278,2,0),0)/1000)),"")</f>
        <v/>
      </c>
      <c r="CO448" s="145" t="str">
        <f>IFERROR(TRUNC(VLOOKUP($E448,'Container Panel'!$B$41:$Z$100,$D448,0)/(VLOOKUP(CO$276,UI!$A$12:$O$51,VLOOKUP(CO$277,$B$276:$C$278,2,0),0)/1000)),"")</f>
        <v/>
      </c>
      <c r="CP448" s="145" t="str">
        <f>IFERROR(TRUNC(VLOOKUP($E448,'Container Panel'!$B$41:$Z$100,$D448,0)/(VLOOKUP(CP$276,UI!$A$12:$O$51,VLOOKUP(CP$277,$B$276:$C$278,2,0),0)/1000)),"")</f>
        <v/>
      </c>
      <c r="CQ448" s="145" t="str">
        <f>IFERROR(TRUNC(VLOOKUP($E448,'Container Panel'!$B$41:$Z$100,$D448,0)/(VLOOKUP(CQ$276,UI!$A$12:$O$51,VLOOKUP(CQ$277,$B$276:$C$278,2,0),0)/1000)),"")</f>
        <v/>
      </c>
      <c r="CR448" s="145" t="str">
        <f>IFERROR(TRUNC(VLOOKUP($E448,'Container Panel'!$B$41:$Z$100,$D448,0)/(VLOOKUP(CR$276,UI!$A$12:$O$51,VLOOKUP(CR$277,$B$276:$C$278,2,0),0)/1000)),"")</f>
        <v/>
      </c>
      <c r="CS448" s="145" t="str">
        <f>IFERROR(TRUNC(VLOOKUP($E448,'Container Panel'!$B$41:$Z$100,$D448,0)/(VLOOKUP(CS$276,UI!$A$12:$O$51,VLOOKUP(CS$277,$B$276:$C$278,2,0),0)/1000)),"")</f>
        <v/>
      </c>
      <c r="CT448" s="145" t="str">
        <f>IFERROR(TRUNC(VLOOKUP($E448,'Container Panel'!$B$41:$Z$100,$D448,0)/(VLOOKUP(CT$276,UI!$A$12:$O$51,VLOOKUP(CT$277,$B$276:$C$278,2,0),0)/1000)),"")</f>
        <v/>
      </c>
      <c r="CU448" s="145" t="str">
        <f>IFERROR(TRUNC(VLOOKUP($E448,'Container Panel'!$B$41:$Z$100,$D448,0)/(VLOOKUP(CU$276,UI!$A$12:$O$51,VLOOKUP(CU$277,$B$276:$C$278,2,0),0)/1000)),"")</f>
        <v/>
      </c>
      <c r="CV448" s="145" t="str">
        <f>IFERROR(TRUNC(VLOOKUP($E448,'Container Panel'!$B$41:$Z$100,$D448,0)/(VLOOKUP(CV$276,UI!$A$12:$O$51,VLOOKUP(CV$277,$B$276:$C$278,2,0),0)/1000)),"")</f>
        <v/>
      </c>
      <c r="CW448" s="145" t="str">
        <f>IFERROR(TRUNC(VLOOKUP($E448,'Container Panel'!$B$41:$Z$100,$D448,0)/(VLOOKUP(CW$276,UI!$A$12:$O$51,VLOOKUP(CW$277,$B$276:$C$278,2,0),0)/1000)),"")</f>
        <v/>
      </c>
      <c r="CX448" s="145" t="str">
        <f>IFERROR(TRUNC(VLOOKUP($E448,'Container Panel'!$B$41:$Z$100,$D448,0)/(VLOOKUP(CX$276,UI!$A$12:$O$51,VLOOKUP(CX$277,$B$276:$C$278,2,0),0)/1000)),"")</f>
        <v/>
      </c>
      <c r="CY448" s="145" t="str">
        <f>IFERROR(TRUNC(VLOOKUP($E448,'Container Panel'!$B$41:$Z$100,$D448,0)/(VLOOKUP(CY$276,UI!$A$12:$O$51,VLOOKUP(CY$277,$B$276:$C$278,2,0),0)/1000)),"")</f>
        <v/>
      </c>
      <c r="CZ448" s="145" t="str">
        <f>IFERROR(TRUNC(VLOOKUP($E448,'Container Panel'!$B$41:$Z$100,$D448,0)/(VLOOKUP(CZ$276,UI!$A$12:$O$51,VLOOKUP(CZ$277,$B$276:$C$278,2,0),0)/1000)),"")</f>
        <v/>
      </c>
      <c r="DA448" s="145" t="str">
        <f>IFERROR(TRUNC(VLOOKUP($E448,'Container Panel'!$B$41:$Z$100,$D448,0)/(VLOOKUP(DA$276,UI!$A$12:$O$51,VLOOKUP(DA$277,$B$276:$C$278,2,0),0)/1000)),"")</f>
        <v/>
      </c>
      <c r="DB448" s="145" t="str">
        <f>IFERROR(TRUNC(VLOOKUP($E448,'Container Panel'!$B$41:$Z$100,$D448,0)/(VLOOKUP(DB$276,UI!$A$12:$O$51,VLOOKUP(DB$277,$B$276:$C$278,2,0),0)/1000)),"")</f>
        <v/>
      </c>
      <c r="DC448" s="145" t="str">
        <f>IFERROR(TRUNC(VLOOKUP($E448,'Container Panel'!$B$41:$Z$100,$D448,0)/(VLOOKUP(DC$276,UI!$A$12:$O$51,VLOOKUP(DC$277,$B$276:$C$278,2,0),0)/1000)),"")</f>
        <v/>
      </c>
      <c r="DD448" s="145" t="str">
        <f>IFERROR(TRUNC(VLOOKUP($E448,'Container Panel'!$B$41:$Z$100,$D448,0)/(VLOOKUP(DD$276,UI!$A$12:$O$51,VLOOKUP(DD$277,$B$276:$C$278,2,0),0)/1000)),"")</f>
        <v/>
      </c>
      <c r="DE448" s="145" t="str">
        <f>IFERROR(TRUNC(VLOOKUP($E448,'Container Panel'!$B$41:$Z$100,$D448,0)/(VLOOKUP(DE$276,UI!$A$12:$O$51,VLOOKUP(DE$277,$B$276:$C$278,2,0),0)/1000)),"")</f>
        <v/>
      </c>
      <c r="DF448" s="145" t="str">
        <f>IFERROR(TRUNC(VLOOKUP($E448,'Container Panel'!$B$41:$Z$100,$D448,0)/(VLOOKUP(DF$276,UI!$A$12:$O$51,VLOOKUP(DF$277,$B$276:$C$278,2,0),0)/1000)),"")</f>
        <v/>
      </c>
      <c r="DG448" s="145" t="str">
        <f>IFERROR(TRUNC(VLOOKUP($E448,'Container Panel'!$B$41:$Z$100,$D448,0)/(VLOOKUP(DG$276,UI!$A$12:$O$51,VLOOKUP(DG$277,$B$276:$C$278,2,0),0)/1000)),"")</f>
        <v/>
      </c>
      <c r="DH448" s="145" t="str">
        <f>IFERROR(TRUNC(VLOOKUP($E448,'Container Panel'!$B$41:$Z$100,$D448,0)/(VLOOKUP(DH$276,UI!$A$12:$O$51,VLOOKUP(DH$277,$B$276:$C$278,2,0),0)/1000)),"")</f>
        <v/>
      </c>
      <c r="DI448" s="145" t="str">
        <f>IFERROR(TRUNC(VLOOKUP($E448,'Container Panel'!$B$41:$Z$100,$D448,0)/(VLOOKUP(DI$276,UI!$A$12:$O$51,VLOOKUP(DI$277,$B$276:$C$278,2,0),0)/1000)),"")</f>
        <v/>
      </c>
      <c r="DJ448" s="145" t="str">
        <f>IFERROR(TRUNC(VLOOKUP($E448,'Container Panel'!$B$41:$Z$100,$D448,0)/(VLOOKUP(DJ$276,UI!$A$12:$O$51,VLOOKUP(DJ$277,$B$276:$C$278,2,0),0)/1000)),"")</f>
        <v/>
      </c>
      <c r="DK448" s="145" t="str">
        <f>IFERROR(TRUNC(VLOOKUP($E448,'Container Panel'!$B$41:$Z$100,$D448,0)/(VLOOKUP(DK$276,UI!$A$12:$O$51,VLOOKUP(DK$277,$B$276:$C$278,2,0),0)/1000)),"")</f>
        <v/>
      </c>
      <c r="DL448" s="145" t="str">
        <f>IFERROR(TRUNC(VLOOKUP($E448,'Container Panel'!$B$41:$Z$100,$D448,0)/(VLOOKUP(DL$276,UI!$A$12:$O$51,VLOOKUP(DL$277,$B$276:$C$278,2,0),0)/1000)),"")</f>
        <v/>
      </c>
      <c r="DM448" s="145" t="str">
        <f>IFERROR(TRUNC(VLOOKUP($E448,'Container Panel'!$B$41:$Z$100,$D448,0)/(VLOOKUP(DM$276,UI!$A$12:$O$51,VLOOKUP(DM$277,$B$276:$C$278,2,0),0)/1000)),"")</f>
        <v/>
      </c>
      <c r="DN448" s="145" t="str">
        <f>IFERROR(TRUNC(VLOOKUP($E448,'Container Panel'!$B$41:$Z$100,$D448,0)/(VLOOKUP(DN$276,UI!$A$12:$O$51,VLOOKUP(DN$277,$B$276:$C$278,2,0),0)/1000)),"")</f>
        <v/>
      </c>
      <c r="DO448" s="145" t="str">
        <f>IFERROR(TRUNC(VLOOKUP($E448,'Container Panel'!$B$41:$Z$100,$D448,0)/(VLOOKUP(DO$276,UI!$A$12:$O$51,VLOOKUP(DO$277,$B$276:$C$278,2,0),0)/1000)),"")</f>
        <v/>
      </c>
      <c r="DP448" s="145" t="str">
        <f>IFERROR(TRUNC(VLOOKUP($E448,'Container Panel'!$B$41:$Z$100,$D448,0)/(VLOOKUP(DP$276,UI!$A$12:$O$51,VLOOKUP(DP$277,$B$276:$C$278,2,0),0)/1000)),"")</f>
        <v/>
      </c>
      <c r="DQ448" s="145" t="str">
        <f>IFERROR(TRUNC(VLOOKUP($E448,'Container Panel'!$B$41:$Z$100,$D448,0)/(VLOOKUP(DQ$276,UI!$A$12:$O$51,VLOOKUP(DQ$277,$B$276:$C$278,2,0),0)/1000)),"")</f>
        <v/>
      </c>
      <c r="DR448" s="145" t="str">
        <f>IFERROR(TRUNC(VLOOKUP($E448,'Container Panel'!$B$41:$Z$100,$D448,0)/(VLOOKUP(DR$276,UI!$A$12:$O$51,VLOOKUP(DR$277,$B$276:$C$278,2,0),0)/1000)),"")</f>
        <v/>
      </c>
      <c r="DS448" s="145" t="str">
        <f>IFERROR(TRUNC(VLOOKUP($E448,'Container Panel'!$B$41:$Z$100,$D448,0)/(VLOOKUP(DS$276,UI!$A$12:$O$51,VLOOKUP(DS$277,$B$276:$C$278,2,0),0)/1000)),"")</f>
        <v/>
      </c>
      <c r="DT448" s="145" t="str">
        <f>IFERROR(TRUNC(VLOOKUP($E448,'Container Panel'!$B$41:$Z$100,$D448,0)/(VLOOKUP(DT$276,UI!$A$12:$O$51,VLOOKUP(DT$277,$B$276:$C$278,2,0),0)/1000)),"")</f>
        <v/>
      </c>
      <c r="DU448" s="145" t="str">
        <f>IFERROR(TRUNC(VLOOKUP($E448,'Container Panel'!$B$41:$Z$100,$D448,0)/(VLOOKUP(DU$276,UI!$A$12:$O$51,VLOOKUP(DU$277,$B$276:$C$278,2,0),0)/1000)),"")</f>
        <v/>
      </c>
      <c r="DV448" s="145" t="str">
        <f>IFERROR(TRUNC(VLOOKUP($E448,'Container Panel'!$B$41:$Z$100,$D448,0)/(VLOOKUP(DV$276,UI!$A$12:$O$51,VLOOKUP(DV$277,$B$276:$C$278,2,0),0)/1000)),"")</f>
        <v/>
      </c>
      <c r="DW448" s="145" t="str">
        <f>IFERROR(TRUNC(VLOOKUP($E448,'Container Panel'!$B$41:$Z$100,$D448,0)/(VLOOKUP(DW$276,UI!$A$12:$O$51,VLOOKUP(DW$277,$B$276:$C$278,2,0),0)/1000)),"")</f>
        <v/>
      </c>
      <c r="DX448" s="145" t="str">
        <f>IFERROR(TRUNC(VLOOKUP($E448,'Container Panel'!$B$41:$Z$100,$D448,0)/(VLOOKUP(DX$276,UI!$A$12:$O$51,VLOOKUP(DX$277,$B$276:$C$278,2,0),0)/1000)),"")</f>
        <v/>
      </c>
      <c r="DY448" s="145" t="str">
        <f>IFERROR(TRUNC(VLOOKUP($E448,'Container Panel'!$B$41:$Z$100,$D448,0)/(VLOOKUP(DY$276,UI!$A$12:$O$51,VLOOKUP(DY$277,$B$276:$C$278,2,0),0)/1000)),"")</f>
        <v/>
      </c>
      <c r="DZ448" s="145" t="str">
        <f>IFERROR(TRUNC(VLOOKUP($E448,'Container Panel'!$B$41:$Z$100,$D448,0)/(VLOOKUP(DZ$276,UI!$A$12:$O$51,VLOOKUP(DZ$277,$B$276:$C$278,2,0),0)/1000)),"")</f>
        <v/>
      </c>
      <c r="EA448" s="145" t="str">
        <f>IFERROR(TRUNC(VLOOKUP($E448,'Container Panel'!$B$41:$Z$100,$D448,0)/(VLOOKUP(EA$276,UI!$A$12:$O$51,VLOOKUP(EA$277,$B$276:$C$278,2,0),0)/1000)),"")</f>
        <v/>
      </c>
      <c r="EB448" s="145" t="str">
        <f>IFERROR(TRUNC(VLOOKUP($E448,'Container Panel'!$B$41:$Z$100,$D448,0)/(VLOOKUP(EB$276,UI!$A$12:$O$51,VLOOKUP(EB$277,$B$276:$C$278,2,0),0)/1000)),"")</f>
        <v/>
      </c>
      <c r="EC448" s="145" t="str">
        <f>IFERROR(TRUNC(VLOOKUP($E448,'Container Panel'!$B$41:$Z$100,$D448,0)/(VLOOKUP(EC$276,UI!$A$12:$O$51,VLOOKUP(EC$277,$B$276:$C$278,2,0),0)/1000)),"")</f>
        <v/>
      </c>
      <c r="ED448" s="145" t="str">
        <f>IFERROR(TRUNC(VLOOKUP($E448,'Container Panel'!$B$41:$Z$100,$D448,0)/(VLOOKUP(ED$276,UI!$A$12:$O$51,VLOOKUP(ED$277,$B$276:$C$278,2,0),0)/1000)),"")</f>
        <v/>
      </c>
      <c r="EE448" s="145" t="str">
        <f>IFERROR(TRUNC(VLOOKUP($E448,'Container Panel'!$B$41:$Z$100,$D448,0)/(VLOOKUP(EE$276,UI!$A$12:$O$51,VLOOKUP(EE$277,$B$276:$C$278,2,0),0)/1000)),"")</f>
        <v/>
      </c>
      <c r="EF448" s="145" t="str">
        <f>IFERROR(TRUNC(VLOOKUP($E448,'Container Panel'!$B$41:$Z$100,$D448,0)/(VLOOKUP(EF$276,UI!$A$12:$O$51,VLOOKUP(EF$277,$B$276:$C$278,2,0),0)/1000)),"")</f>
        <v/>
      </c>
      <c r="EG448" s="145" t="str">
        <f>IFERROR(TRUNC(VLOOKUP($E448,'Container Panel'!$B$41:$Z$100,$D448,0)/(VLOOKUP(EG$276,UI!$A$12:$O$51,VLOOKUP(EG$277,$B$276:$C$278,2,0),0)/1000)),"")</f>
        <v/>
      </c>
      <c r="EH448" s="145" t="str">
        <f>IFERROR(TRUNC(VLOOKUP($E448,'Container Panel'!$B$41:$Z$100,$D448,0)/(VLOOKUP(EH$276,UI!$A$12:$O$51,VLOOKUP(EH$277,$B$276:$C$278,2,0),0)/1000)),"")</f>
        <v/>
      </c>
      <c r="EI448" s="145" t="str">
        <f>IFERROR(TRUNC(VLOOKUP($E448,'Container Panel'!$B$41:$Z$100,$D448,0)/(VLOOKUP(EI$276,UI!$A$12:$O$51,VLOOKUP(EI$277,$B$276:$C$278,2,0),0)/1000)),"")</f>
        <v/>
      </c>
      <c r="EJ448" s="145" t="str">
        <f>IFERROR(TRUNC(VLOOKUP($E448,'Container Panel'!$B$41:$Z$100,$D448,0)/(VLOOKUP(EJ$276,UI!$A$12:$O$51,VLOOKUP(EJ$277,$B$276:$C$278,2,0),0)/1000)),"")</f>
        <v/>
      </c>
      <c r="EK448" s="145" t="str">
        <f>IFERROR(TRUNC(VLOOKUP($E448,'Container Panel'!$B$41:$Z$100,$D448,0)/(VLOOKUP(EK$276,UI!$A$12:$O$51,VLOOKUP(EK$277,$B$276:$C$278,2,0),0)/1000)),"")</f>
        <v/>
      </c>
      <c r="EL448" s="145" t="str">
        <f>IFERROR(TRUNC(VLOOKUP($E448,'Container Panel'!$B$41:$Z$100,$D448,0)/(VLOOKUP(EL$276,UI!$A$12:$O$51,VLOOKUP(EL$277,$B$276:$C$278,2,0),0)/1000)),"")</f>
        <v/>
      </c>
      <c r="EM448" s="145" t="str">
        <f>IFERROR(TRUNC(VLOOKUP($E448,'Container Panel'!$B$41:$Z$100,$D448,0)/(VLOOKUP(EM$276,UI!$A$12:$O$51,VLOOKUP(EM$277,$B$276:$C$278,2,0),0)/1000)),"")</f>
        <v/>
      </c>
      <c r="EN448" s="145" t="str">
        <f>IFERROR(TRUNC(VLOOKUP($E448,'Container Panel'!$B$41:$Z$100,$D448,0)/(VLOOKUP(EN$276,UI!$A$12:$O$51,VLOOKUP(EN$277,$B$276:$C$278,2,0),0)/1000)),"")</f>
        <v/>
      </c>
      <c r="EO448" s="145" t="str">
        <f>IFERROR(TRUNC(VLOOKUP($E448,'Container Panel'!$B$41:$Z$100,$D448,0)/(VLOOKUP(EO$276,UI!$A$12:$O$51,VLOOKUP(EO$277,$B$276:$C$278,2,0),0)/1000)),"")</f>
        <v/>
      </c>
      <c r="EP448" s="145" t="str">
        <f>IFERROR(TRUNC(VLOOKUP($E448,'Container Panel'!$B$41:$Z$100,$D448,0)/(VLOOKUP(EP$276,UI!$A$12:$O$51,VLOOKUP(EP$277,$B$276:$C$278,2,0),0)/1000)),"")</f>
        <v/>
      </c>
      <c r="EQ448" s="145" t="str">
        <f>IFERROR(TRUNC(VLOOKUP($E448,'Container Panel'!$B$41:$Z$100,$D448,0)/(VLOOKUP(EQ$276,UI!$A$12:$O$51,VLOOKUP(EQ$277,$B$276:$C$278,2,0),0)/1000)),"")</f>
        <v/>
      </c>
      <c r="ER448" s="145" t="str">
        <f>IFERROR(TRUNC(VLOOKUP($E448,'Container Panel'!$B$41:$Z$100,$D448,0)/(VLOOKUP(ER$276,UI!$A$12:$O$51,VLOOKUP(ER$277,$B$276:$C$278,2,0),0)/1000)),"")</f>
        <v/>
      </c>
      <c r="ES448" s="145" t="str">
        <f>IFERROR(TRUNC(VLOOKUP($E448,'Container Panel'!$B$41:$Z$100,$D448,0)/(VLOOKUP(ES$276,UI!$A$12:$O$51,VLOOKUP(ES$277,$B$276:$C$278,2,0),0)/1000)),"")</f>
        <v/>
      </c>
      <c r="ET448" s="145" t="str">
        <f>IFERROR(TRUNC(VLOOKUP($E448,'Container Panel'!$B$41:$Z$100,$D448,0)/(VLOOKUP(ET$276,UI!$A$12:$O$51,VLOOKUP(ET$277,$B$276:$C$278,2,0),0)/1000)),"")</f>
        <v/>
      </c>
      <c r="EU448" s="145" t="str">
        <f>IFERROR(TRUNC(VLOOKUP($E448,'Container Panel'!$B$41:$Z$100,$D448,0)/(VLOOKUP(EU$276,UI!$A$12:$O$51,VLOOKUP(EU$277,$B$276:$C$278,2,0),0)/1000)),"")</f>
        <v/>
      </c>
      <c r="EV448" s="145" t="str">
        <f>IFERROR(TRUNC(VLOOKUP($E448,'Container Panel'!$B$41:$Z$100,$D448,0)/(VLOOKUP(EV$276,UI!$A$12:$O$51,VLOOKUP(EV$277,$B$276:$C$278,2,0),0)/1000)),"")</f>
        <v/>
      </c>
      <c r="EW448" s="145" t="str">
        <f>IFERROR(TRUNC(VLOOKUP($E448,'Container Panel'!$B$41:$Z$100,$D448,0)/(VLOOKUP(EW$276,UI!$A$12:$O$51,VLOOKUP(EW$277,$B$276:$C$278,2,0),0)/1000)),"")</f>
        <v/>
      </c>
      <c r="EX448" s="145" t="str">
        <f>IFERROR(TRUNC(VLOOKUP($E448,'Container Panel'!$B$41:$Z$100,$D448,0)/(VLOOKUP(EX$276,UI!$A$12:$O$51,VLOOKUP(EX$277,$B$276:$C$278,2,0),0)/1000)),"")</f>
        <v/>
      </c>
      <c r="EY448" s="145" t="str">
        <f>IFERROR(TRUNC(VLOOKUP($E448,'Container Panel'!$B$41:$Z$100,$D448,0)/(VLOOKUP(EY$276,UI!$A$12:$O$51,VLOOKUP(EY$277,$B$276:$C$278,2,0),0)/1000)),"")</f>
        <v/>
      </c>
      <c r="EZ448" s="145" t="str">
        <f>IFERROR(TRUNC(VLOOKUP($E448,'Container Panel'!$B$41:$Z$100,$D448,0)/(VLOOKUP(EZ$276,UI!$A$12:$O$51,VLOOKUP(EZ$277,$B$276:$C$278,2,0),0)/1000)),"")</f>
        <v/>
      </c>
      <c r="FA448" s="145" t="str">
        <f>IFERROR(TRUNC(VLOOKUP($E448,'Container Panel'!$B$41:$Z$100,$D448,0)/(VLOOKUP(FA$276,UI!$A$12:$O$51,VLOOKUP(FA$277,$B$276:$C$278,2,0),0)/1000)),"")</f>
        <v/>
      </c>
      <c r="FB448" s="145" t="str">
        <f>IFERROR(TRUNC(VLOOKUP($E448,'Container Panel'!$B$41:$Z$100,$D448,0)/(VLOOKUP(FB$276,UI!$A$12:$O$51,VLOOKUP(FB$277,$B$276:$C$278,2,0),0)/1000)),"")</f>
        <v/>
      </c>
      <c r="FC448" s="145" t="str">
        <f>IFERROR(TRUNC(VLOOKUP($E448,'Container Panel'!$B$41:$Z$100,$D448,0)/(VLOOKUP(FC$276,UI!$A$12:$O$51,VLOOKUP(FC$277,$B$276:$C$278,2,0),0)/1000)),"")</f>
        <v/>
      </c>
      <c r="FD448" s="145" t="str">
        <f>IFERROR(TRUNC(VLOOKUP($E448,'Container Panel'!$B$41:$Z$100,$D448,0)/(VLOOKUP(FD$276,UI!$A$12:$O$51,VLOOKUP(FD$277,$B$276:$C$278,2,0),0)/1000)),"")</f>
        <v/>
      </c>
      <c r="FE448" s="145" t="str">
        <f>IFERROR(TRUNC(VLOOKUP($E448,'Container Panel'!$B$41:$Z$100,$D448,0)/(VLOOKUP(FE$276,UI!$A$12:$O$51,VLOOKUP(FE$277,$B$276:$C$278,2,0),0)/1000)),"")</f>
        <v/>
      </c>
      <c r="FF448" s="145" t="str">
        <f>IFERROR(TRUNC(VLOOKUP($E448,'Container Panel'!$B$41:$Z$100,$D448,0)/(VLOOKUP(FF$276,UI!$A$12:$O$51,VLOOKUP(FF$277,$B$276:$C$278,2,0),0)/1000)),"")</f>
        <v/>
      </c>
      <c r="FG448" s="145" t="str">
        <f>IFERROR(TRUNC(VLOOKUP($E448,'Container Panel'!$B$41:$Z$100,$D448,0)/(VLOOKUP(FG$276,UI!$A$12:$O$51,VLOOKUP(FG$277,$B$276:$C$278,2,0),0)/1000)),"")</f>
        <v/>
      </c>
      <c r="FH448" s="145" t="str">
        <f>IFERROR(TRUNC(VLOOKUP($E448,'Container Panel'!$B$41:$Z$100,$D448,0)/(VLOOKUP(FH$276,UI!$A$12:$O$51,VLOOKUP(FH$277,$B$276:$C$278,2,0),0)/1000)),"")</f>
        <v/>
      </c>
      <c r="FI448" s="145" t="str">
        <f>IFERROR(TRUNC(VLOOKUP($E448,'Container Panel'!$B$41:$Z$100,$D448,0)/(VLOOKUP(FI$276,UI!$A$12:$O$51,VLOOKUP(FI$277,$B$276:$C$278,2,0),0)/1000)),"")</f>
        <v/>
      </c>
      <c r="FJ448" s="145" t="str">
        <f>IFERROR(TRUNC(VLOOKUP($E448,'Container Panel'!$B$41:$Z$100,$D448,0)/(VLOOKUP(FJ$276,UI!$A$12:$O$51,VLOOKUP(FJ$277,$B$276:$C$278,2,0),0)/1000)),"")</f>
        <v/>
      </c>
      <c r="FK448" s="145" t="str">
        <f>IFERROR(TRUNC(VLOOKUP($E448,'Container Panel'!$B$41:$Z$100,$D448,0)/(VLOOKUP(FK$276,UI!$A$12:$O$51,VLOOKUP(FK$277,$B$276:$C$278,2,0),0)/1000)),"")</f>
        <v/>
      </c>
      <c r="FL448" s="145" t="str">
        <f>IFERROR(TRUNC(VLOOKUP($E448,'Container Panel'!$B$41:$Z$100,$D448,0)/(VLOOKUP(FL$276,UI!$A$12:$O$51,VLOOKUP(FL$277,$B$276:$C$278,2,0),0)/1000)),"")</f>
        <v/>
      </c>
      <c r="FM448" s="145" t="str">
        <f>IFERROR(TRUNC(VLOOKUP($E448,'Container Panel'!$B$41:$Z$100,$D448,0)/(VLOOKUP(FM$276,UI!$A$12:$O$51,VLOOKUP(FM$277,$B$276:$C$278,2,0),0)/1000)),"")</f>
        <v/>
      </c>
      <c r="FN448" s="145" t="str">
        <f>IFERROR(TRUNC(VLOOKUP($E448,'Container Panel'!$B$41:$Z$100,$D448,0)/(VLOOKUP(FN$276,UI!$A$12:$O$51,VLOOKUP(FN$277,$B$276:$C$278,2,0),0)/1000)),"")</f>
        <v/>
      </c>
      <c r="FO448" s="145" t="str">
        <f>IFERROR(TRUNC(VLOOKUP($E448,'Container Panel'!$B$41:$Z$100,$D448,0)/(VLOOKUP(FO$276,UI!$A$12:$O$51,VLOOKUP(FO$277,$B$276:$C$278,2,0),0)/1000)),"")</f>
        <v/>
      </c>
      <c r="FP448" s="145" t="str">
        <f>IFERROR(TRUNC(VLOOKUP($E448,'Container Panel'!$B$41:$Z$100,$D448,0)/(VLOOKUP(FP$276,UI!$A$12:$O$51,VLOOKUP(FP$277,$B$276:$C$278,2,0),0)/1000)),"")</f>
        <v/>
      </c>
      <c r="FQ448" s="145" t="str">
        <f>IFERROR(TRUNC(VLOOKUP($E448,'Container Panel'!$B$41:$Z$100,$D448,0)/(VLOOKUP(FQ$276,UI!$A$12:$O$51,VLOOKUP(FQ$277,$B$276:$C$278,2,0),0)/1000)),"")</f>
        <v/>
      </c>
      <c r="FR448" s="145" t="str">
        <f>IFERROR(TRUNC(VLOOKUP($E448,'Container Panel'!$B$41:$Z$100,$D448,0)/(VLOOKUP(FR$276,UI!$A$12:$O$51,VLOOKUP(FR$277,$B$276:$C$278,2,0),0)/1000)),"")</f>
        <v/>
      </c>
      <c r="FS448" s="145" t="str">
        <f>IFERROR(TRUNC(VLOOKUP($E448,'Container Panel'!$B$41:$Z$100,$D448,0)/(VLOOKUP(FS$276,UI!$A$12:$O$51,VLOOKUP(FS$277,$B$276:$C$278,2,0),0)/1000)),"")</f>
        <v/>
      </c>
      <c r="FT448" s="145" t="str">
        <f>IFERROR(TRUNC(VLOOKUP($E448,'Container Panel'!$B$41:$Z$100,$D448,0)/(VLOOKUP(FT$276,UI!$A$12:$O$51,VLOOKUP(FT$277,$B$276:$C$278,2,0),0)/1000)),"")</f>
        <v/>
      </c>
      <c r="FU448" s="145" t="str">
        <f>IFERROR(TRUNC(VLOOKUP($E448,'Container Panel'!$B$41:$Z$100,$D448,0)/(VLOOKUP(FU$276,UI!$A$12:$O$51,VLOOKUP(FU$277,$B$276:$C$278,2,0),0)/1000)),"")</f>
        <v/>
      </c>
      <c r="FV448" s="145" t="str">
        <f>IFERROR(TRUNC(VLOOKUP($E448,'Container Panel'!$B$41:$Z$100,$D448,0)/(VLOOKUP(FV$276,UI!$A$12:$O$51,VLOOKUP(FV$277,$B$276:$C$278,2,0),0)/1000)),"")</f>
        <v/>
      </c>
      <c r="FW448" s="145" t="str">
        <f>IFERROR(TRUNC(VLOOKUP($E448,'Container Panel'!$B$41:$Z$100,$D448,0)/(VLOOKUP(FW$276,UI!$A$12:$O$51,VLOOKUP(FW$277,$B$276:$C$278,2,0),0)/1000)),"")</f>
        <v/>
      </c>
      <c r="FX448" s="145" t="str">
        <f>IFERROR(TRUNC(VLOOKUP($E448,'Container Panel'!$B$41:$Z$100,$D448,0)/(VLOOKUP(FX$276,UI!$A$12:$O$51,VLOOKUP(FX$277,$B$276:$C$278,2,0),0)/1000)),"")</f>
        <v/>
      </c>
      <c r="FY448" s="145" t="str">
        <f>IFERROR(TRUNC(VLOOKUP($E448,'Container Panel'!$B$41:$Z$100,$D448,0)/(VLOOKUP(FY$276,UI!$A$12:$O$51,VLOOKUP(FY$277,$B$276:$C$278,2,0),0)/1000)),"")</f>
        <v/>
      </c>
      <c r="FZ448" s="145" t="str">
        <f>IFERROR(TRUNC(VLOOKUP($E448,'Container Panel'!$B$41:$Z$100,$D448,0)/(VLOOKUP(FZ$276,UI!$A$12:$O$51,VLOOKUP(FZ$277,$B$276:$C$278,2,0),0)/1000)),"")</f>
        <v/>
      </c>
      <c r="GA448" s="145" t="str">
        <f>IFERROR(TRUNC(VLOOKUP($E448,'Container Panel'!$B$41:$Z$100,$D448,0)/(VLOOKUP(GA$276,UI!$A$12:$O$51,VLOOKUP(GA$277,$B$276:$C$278,2,0),0)/1000)),"")</f>
        <v/>
      </c>
      <c r="GB448" s="145" t="str">
        <f>IFERROR(TRUNC(VLOOKUP($E448,'Container Panel'!$B$41:$Z$100,$D448,0)/(VLOOKUP(GB$276,UI!$A$12:$O$51,VLOOKUP(GB$277,$B$276:$C$278,2,0),0)/1000)),"")</f>
        <v/>
      </c>
      <c r="GC448" s="145" t="str">
        <f>IFERROR(TRUNC(VLOOKUP($E448,'Container Panel'!$B$41:$Z$100,$D448,0)/(VLOOKUP(GC$276,UI!$A$12:$O$51,VLOOKUP(GC$277,$B$276:$C$278,2,0),0)/1000)),"")</f>
        <v/>
      </c>
      <c r="GD448" s="145" t="str">
        <f>IFERROR(TRUNC(VLOOKUP($E448,'Container Panel'!$B$41:$Z$100,$D448,0)/(VLOOKUP(GD$276,UI!$A$12:$O$51,VLOOKUP(GD$277,$B$276:$C$278,2,0),0)/1000)),"")</f>
        <v/>
      </c>
      <c r="GE448" s="145" t="str">
        <f>IFERROR(TRUNC(VLOOKUP($E448,'Container Panel'!$B$41:$Z$100,$D448,0)/(VLOOKUP(GE$276,UI!$A$12:$O$51,VLOOKUP(GE$277,$B$276:$C$278,2,0),0)/1000)),"")</f>
        <v/>
      </c>
      <c r="GF448" s="145" t="str">
        <f>IFERROR(TRUNC(VLOOKUP($E448,'Container Panel'!$B$41:$Z$100,$D448,0)/(VLOOKUP(GF$276,UI!$A$12:$O$51,VLOOKUP(GF$277,$B$276:$C$278,2,0),0)/1000)),"")</f>
        <v/>
      </c>
      <c r="GG448" s="145" t="str">
        <f>IFERROR(TRUNC(VLOOKUP($E448,'Container Panel'!$B$41:$Z$100,$D448,0)/(VLOOKUP(GG$276,UI!$A$12:$O$51,VLOOKUP(GG$277,$B$276:$C$278,2,0),0)/1000)),"")</f>
        <v/>
      </c>
      <c r="GH448" s="145" t="str">
        <f>IFERROR(TRUNC(VLOOKUP($E448,'Container Panel'!$B$41:$Z$100,$D448,0)/(VLOOKUP(GH$276,UI!$A$12:$O$51,VLOOKUP(GH$277,$B$276:$C$278,2,0),0)/1000)),"")</f>
        <v/>
      </c>
      <c r="GI448" s="145" t="str">
        <f>IFERROR(TRUNC(VLOOKUP($E448,'Container Panel'!$B$41:$Z$100,$D448,0)/(VLOOKUP(GI$276,UI!$A$12:$O$51,VLOOKUP(GI$277,$B$276:$C$278,2,0),0)/1000)),"")</f>
        <v/>
      </c>
      <c r="GJ448" s="145" t="str">
        <f>IFERROR(TRUNC(VLOOKUP($E448,'Container Panel'!$B$41:$Z$100,$D448,0)/(VLOOKUP(GJ$276,UI!$A$12:$O$51,VLOOKUP(GJ$277,$B$276:$C$278,2,0),0)/1000)),"")</f>
        <v/>
      </c>
      <c r="GK448" s="145" t="str">
        <f>IFERROR(TRUNC(VLOOKUP($E448,'Container Panel'!$B$41:$Z$100,$D448,0)/(VLOOKUP(GK$276,UI!$A$12:$O$51,VLOOKUP(GK$277,$B$276:$C$278,2,0),0)/1000)),"")</f>
        <v/>
      </c>
      <c r="GL448" s="145" t="str">
        <f>IFERROR(TRUNC(VLOOKUP($E448,'Container Panel'!$B$41:$Z$100,$D448,0)/(VLOOKUP(GL$276,UI!$A$12:$O$51,VLOOKUP(GL$277,$B$276:$C$278,2,0),0)/1000)),"")</f>
        <v/>
      </c>
      <c r="GM448" s="145" t="str">
        <f>IFERROR(TRUNC(VLOOKUP($E448,'Container Panel'!$B$41:$Z$100,$D448,0)/(VLOOKUP(GM$276,UI!$A$12:$O$51,VLOOKUP(GM$277,$B$276:$C$278,2,0),0)/1000)),"")</f>
        <v/>
      </c>
      <c r="GN448" s="145" t="str">
        <f>IFERROR(TRUNC(VLOOKUP($E448,'Container Panel'!$B$41:$Z$100,$D448,0)/(VLOOKUP(GN$276,UI!$A$12:$O$51,VLOOKUP(GN$277,$B$276:$C$278,2,0),0)/1000)),"")</f>
        <v/>
      </c>
      <c r="GO448" s="145" t="str">
        <f>IFERROR(TRUNC(VLOOKUP($E448,'Container Panel'!$B$41:$Z$100,$D448,0)/(VLOOKUP(GO$276,UI!$A$12:$O$51,VLOOKUP(GO$277,$B$276:$C$278,2,0),0)/1000)),"")</f>
        <v/>
      </c>
      <c r="GP448" s="145" t="str">
        <f>IFERROR(TRUNC(VLOOKUP($E448,'Container Panel'!$B$41:$Z$100,$D448,0)/(VLOOKUP(GP$276,UI!$A$12:$O$51,VLOOKUP(GP$277,$B$276:$C$278,2,0),0)/1000)),"")</f>
        <v/>
      </c>
      <c r="GQ448" s="145" t="str">
        <f>IFERROR(TRUNC(VLOOKUP($E448,'Container Panel'!$B$41:$Z$100,$D448,0)/(VLOOKUP(GQ$276,UI!$A$12:$O$51,VLOOKUP(GQ$277,$B$276:$C$278,2,0),0)/1000)),"")</f>
        <v/>
      </c>
      <c r="GR448" s="145" t="str">
        <f>IFERROR(TRUNC(VLOOKUP($E448,'Container Panel'!$B$41:$Z$100,$D448,0)/(VLOOKUP(GR$276,UI!$A$12:$O$51,VLOOKUP(GR$277,$B$276:$C$278,2,0),0)/1000)),"")</f>
        <v/>
      </c>
      <c r="GS448" s="145" t="str">
        <f>IFERROR(TRUNC(VLOOKUP($E448,'Container Panel'!$B$41:$Z$100,$D448,0)/(VLOOKUP(GS$276,UI!$A$12:$O$51,VLOOKUP(GS$277,$B$276:$C$278,2,0),0)/1000)),"")</f>
        <v/>
      </c>
      <c r="GT448" s="145" t="str">
        <f>IFERROR(TRUNC(VLOOKUP($E448,'Container Panel'!$B$41:$Z$100,$D448,0)/(VLOOKUP(GT$276,UI!$A$12:$O$51,VLOOKUP(GT$277,$B$276:$C$278,2,0),0)/1000)),"")</f>
        <v/>
      </c>
      <c r="GU448" s="145" t="str">
        <f>IFERROR(TRUNC(VLOOKUP($E448,'Container Panel'!$B$41:$Z$100,$D448,0)/(VLOOKUP(GU$276,UI!$A$12:$O$51,VLOOKUP(GU$277,$B$276:$C$278,2,0),0)/1000)),"")</f>
        <v/>
      </c>
      <c r="GV448" s="145" t="str">
        <f>IFERROR(TRUNC(VLOOKUP($E448,'Container Panel'!$B$41:$Z$100,$D448,0)/(VLOOKUP(GV$276,UI!$A$12:$O$51,VLOOKUP(GV$277,$B$276:$C$278,2,0),0)/1000)),"")</f>
        <v/>
      </c>
      <c r="GW448" s="145" t="str">
        <f>IFERROR(TRUNC(VLOOKUP($E448,'Container Panel'!$B$41:$Z$100,$D448,0)/(VLOOKUP(GW$276,UI!$A$12:$O$51,VLOOKUP(GW$277,$B$276:$C$278,2,0),0)/1000)),"")</f>
        <v/>
      </c>
      <c r="GX448" s="145" t="str">
        <f>IFERROR(TRUNC(VLOOKUP($E448,'Container Panel'!$B$41:$Z$100,$D448,0)/(VLOOKUP(GX$276,UI!$A$12:$O$51,VLOOKUP(GX$277,$B$276:$C$278,2,0),0)/1000)),"")</f>
        <v/>
      </c>
      <c r="GY448" s="145" t="str">
        <f>IFERROR(TRUNC(VLOOKUP($E448,'Container Panel'!$B$41:$Z$100,$D448,0)/(VLOOKUP(GY$276,UI!$A$12:$O$51,VLOOKUP(GY$277,$B$276:$C$278,2,0),0)/1000)),"")</f>
        <v/>
      </c>
      <c r="GZ448" s="145" t="str">
        <f>IFERROR(TRUNC(VLOOKUP($E448,'Container Panel'!$B$41:$Z$100,$D448,0)/(VLOOKUP(GZ$276,UI!$A$12:$O$51,VLOOKUP(GZ$277,$B$276:$C$278,2,0),0)/1000)),"")</f>
        <v/>
      </c>
      <c r="HA448" s="145" t="str">
        <f>IFERROR(TRUNC(VLOOKUP($E448,'Container Panel'!$B$41:$Z$100,$D448,0)/(VLOOKUP(HA$276,UI!$A$12:$O$51,VLOOKUP(HA$277,$B$276:$C$278,2,0),0)/1000)),"")</f>
        <v/>
      </c>
      <c r="HB448" s="145" t="str">
        <f>IFERROR(TRUNC(VLOOKUP($E448,'Container Panel'!$B$41:$Z$100,$D448,0)/(VLOOKUP(HB$276,UI!$A$12:$O$51,VLOOKUP(HB$277,$B$276:$C$278,2,0),0)/1000)),"")</f>
        <v/>
      </c>
      <c r="HC448" s="145" t="str">
        <f>IFERROR(TRUNC(VLOOKUP($E448,'Container Panel'!$B$41:$Z$100,$D448,0)/(VLOOKUP(HC$276,UI!$A$12:$O$51,VLOOKUP(HC$277,$B$276:$C$278,2,0),0)/1000)),"")</f>
        <v/>
      </c>
      <c r="HD448" s="145" t="str">
        <f>IFERROR(TRUNC(VLOOKUP($E448,'Container Panel'!$B$41:$Z$100,$D448,0)/(VLOOKUP(HD$276,UI!$A$12:$O$51,VLOOKUP(HD$277,$B$276:$C$278,2,0),0)/1000)),"")</f>
        <v/>
      </c>
      <c r="HE448" s="145" t="str">
        <f>IFERROR(TRUNC(VLOOKUP($E448,'Container Panel'!$B$41:$Z$100,$D448,0)/(VLOOKUP(HE$276,UI!$A$12:$O$51,VLOOKUP(HE$277,$B$276:$C$278,2,0),0)/1000)),"")</f>
        <v/>
      </c>
      <c r="HF448" s="145" t="str">
        <f>IFERROR(TRUNC(VLOOKUP($E448,'Container Panel'!$B$41:$Z$100,$D448,0)/(VLOOKUP(HF$276,UI!$A$12:$O$51,VLOOKUP(HF$277,$B$276:$C$278,2,0),0)/1000)),"")</f>
        <v/>
      </c>
      <c r="HG448" s="145" t="str">
        <f>IFERROR(TRUNC(VLOOKUP($E448,'Container Panel'!$B$41:$Z$100,$D448,0)/(VLOOKUP(HG$276,UI!$A$12:$O$51,VLOOKUP(HG$277,$B$276:$C$278,2,0),0)/1000)),"")</f>
        <v/>
      </c>
      <c r="HH448" s="145" t="str">
        <f>IFERROR(TRUNC(VLOOKUP($E448,'Container Panel'!$B$41:$Z$100,$D448,0)/(VLOOKUP(HH$276,UI!$A$12:$O$51,VLOOKUP(HH$277,$B$276:$C$278,2,0),0)/1000)),"")</f>
        <v/>
      </c>
      <c r="HI448" s="145" t="str">
        <f>IFERROR(TRUNC(VLOOKUP($E448,'Container Panel'!$B$41:$Z$100,$D448,0)/(VLOOKUP(HI$276,UI!$A$12:$O$51,VLOOKUP(HI$277,$B$276:$C$278,2,0),0)/1000)),"")</f>
        <v/>
      </c>
      <c r="HJ448" s="145" t="str">
        <f>IFERROR(TRUNC(VLOOKUP($E448,'Container Panel'!$B$41:$Z$100,$D448,0)/(VLOOKUP(HJ$276,UI!$A$12:$O$51,VLOOKUP(HJ$277,$B$276:$C$278,2,0),0)/1000)),"")</f>
        <v/>
      </c>
      <c r="HK448" s="145" t="str">
        <f>IFERROR(TRUNC(VLOOKUP($E448,'Container Panel'!$B$41:$Z$100,$D448,0)/(VLOOKUP(HK$276,UI!$A$12:$O$51,VLOOKUP(HK$277,$B$276:$C$278,2,0),0)/1000)),"")</f>
        <v/>
      </c>
      <c r="HL448" s="145" t="str">
        <f>IFERROR(TRUNC(VLOOKUP($E448,'Container Panel'!$B$41:$Z$100,$D448,0)/(VLOOKUP(HL$276,UI!$A$12:$O$51,VLOOKUP(HL$277,$B$276:$C$278,2,0),0)/1000)),"")</f>
        <v/>
      </c>
      <c r="HM448" s="145" t="str">
        <f>IFERROR(TRUNC(VLOOKUP($E448,'Container Panel'!$B$41:$Z$100,$D448,0)/(VLOOKUP(HM$276,UI!$A$12:$O$51,VLOOKUP(HM$277,$B$276:$C$278,2,0),0)/1000)),"")</f>
        <v/>
      </c>
      <c r="HN448" s="145" t="str">
        <f>IFERROR(TRUNC(VLOOKUP($E448,'Container Panel'!$B$41:$Z$100,$D448,0)/(VLOOKUP(HN$276,UI!$A$12:$O$51,VLOOKUP(HN$277,$B$276:$C$278,2,0),0)/1000)),"")</f>
        <v/>
      </c>
      <c r="HO448" s="145" t="str">
        <f>IFERROR(TRUNC(VLOOKUP($E448,'Container Panel'!$B$41:$Z$100,$D448,0)/(VLOOKUP(HO$276,UI!$A$12:$O$51,VLOOKUP(HO$277,$B$276:$C$278,2,0),0)/1000)),"")</f>
        <v/>
      </c>
      <c r="HP448" s="145" t="str">
        <f>IFERROR(TRUNC(VLOOKUP($E448,'Container Panel'!$B$41:$Z$100,$D448,0)/(VLOOKUP(HP$276,UI!$A$12:$O$51,VLOOKUP(HP$277,$B$276:$C$278,2,0),0)/1000)),"")</f>
        <v/>
      </c>
      <c r="HQ448" s="145" t="str">
        <f>IFERROR(TRUNC(VLOOKUP($E448,'Container Panel'!$B$41:$Z$100,$D448,0)/(VLOOKUP(HQ$276,UI!$A$12:$O$51,VLOOKUP(HQ$277,$B$276:$C$278,2,0),0)/1000)),"")</f>
        <v/>
      </c>
      <c r="HR448" s="145" t="str">
        <f>IFERROR(TRUNC(VLOOKUP($E448,'Container Panel'!$B$41:$Z$100,$D448,0)/(VLOOKUP(HR$276,UI!$A$12:$O$51,VLOOKUP(HR$277,$B$276:$C$278,2,0),0)/1000)),"")</f>
        <v/>
      </c>
      <c r="HS448" s="145" t="str">
        <f>IFERROR(TRUNC(VLOOKUP($E448,'Container Panel'!$B$41:$Z$100,$D448,0)/(VLOOKUP(HS$276,UI!$A$12:$O$51,VLOOKUP(HS$277,$B$276:$C$278,2,0),0)/1000)),"")</f>
        <v/>
      </c>
      <c r="HT448" s="145" t="str">
        <f>IFERROR(TRUNC(VLOOKUP($E448,'Container Panel'!$B$41:$Z$100,$D448,0)/(VLOOKUP(HT$276,UI!$A$12:$O$51,VLOOKUP(HT$277,$B$276:$C$278,2,0),0)/1000)),"")</f>
        <v/>
      </c>
      <c r="HU448" s="145" t="str">
        <f>IFERROR(TRUNC(VLOOKUP($E448,'Container Panel'!$B$41:$Z$100,$D448,0)/(VLOOKUP(HU$276,UI!$A$12:$O$51,VLOOKUP(HU$277,$B$276:$C$278,2,0),0)/1000)),"")</f>
        <v/>
      </c>
      <c r="HV448" s="145" t="str">
        <f>IFERROR(TRUNC(VLOOKUP($E448,'Container Panel'!$B$41:$Z$100,$D448,0)/(VLOOKUP(HV$276,UI!$A$12:$O$51,VLOOKUP(HV$277,$B$276:$C$278,2,0),0)/1000)),"")</f>
        <v/>
      </c>
      <c r="HW448" s="145" t="str">
        <f>IFERROR(TRUNC(VLOOKUP($E448,'Container Panel'!$B$41:$Z$100,$D448,0)/(VLOOKUP(HW$276,UI!$A$12:$O$51,VLOOKUP(HW$277,$B$276:$C$278,2,0),0)/1000)),"")</f>
        <v/>
      </c>
      <c r="HX448" s="145" t="str">
        <f>IFERROR(TRUNC(VLOOKUP($E448,'Container Panel'!$B$41:$Z$100,$D448,0)/(VLOOKUP(HX$276,UI!$A$12:$O$51,VLOOKUP(HX$277,$B$276:$C$278,2,0),0)/1000)),"")</f>
        <v/>
      </c>
      <c r="HY448" s="145" t="str">
        <f>IFERROR(TRUNC(VLOOKUP($E448,'Container Panel'!$B$41:$Z$100,$D448,0)/(VLOOKUP(HY$276,UI!$A$12:$O$51,VLOOKUP(HY$277,$B$276:$C$278,2,0),0)/1000)),"")</f>
        <v/>
      </c>
      <c r="HZ448" s="145" t="str">
        <f>IFERROR(TRUNC(VLOOKUP($E448,'Container Panel'!$B$41:$Z$100,$D448,0)/(VLOOKUP(HZ$276,UI!$A$12:$O$51,VLOOKUP(HZ$277,$B$276:$C$278,2,0),0)/1000)),"")</f>
        <v/>
      </c>
      <c r="IA448" s="145" t="str">
        <f>IFERROR(TRUNC(VLOOKUP($E448,'Container Panel'!$B$41:$Z$100,$D448,0)/(VLOOKUP(IA$276,UI!$A$12:$O$51,VLOOKUP(IA$277,$B$276:$C$278,2,0),0)/1000)),"")</f>
        <v/>
      </c>
      <c r="IB448" s="145" t="str">
        <f>IFERROR(TRUNC(VLOOKUP($E448,'Container Panel'!$B$41:$Z$100,$D448,0)/(VLOOKUP(IB$276,UI!$A$12:$O$51,VLOOKUP(IB$277,$B$276:$C$278,2,0),0)/1000)),"")</f>
        <v/>
      </c>
      <c r="IC448" s="145" t="str">
        <f>IFERROR(TRUNC(VLOOKUP($E448,'Container Panel'!$B$41:$Z$100,$D448,0)/(VLOOKUP(IC$276,UI!$A$12:$O$51,VLOOKUP(IC$277,$B$276:$C$278,2,0),0)/1000)),"")</f>
        <v/>
      </c>
      <c r="ID448" s="145" t="str">
        <f>IFERROR(TRUNC(VLOOKUP($E448,'Container Panel'!$B$41:$Z$100,$D448,0)/(VLOOKUP(ID$276,UI!$A$12:$O$51,VLOOKUP(ID$277,$B$276:$C$278,2,0),0)/1000)),"")</f>
        <v/>
      </c>
      <c r="IE448" s="145" t="str">
        <f>IFERROR(TRUNC(VLOOKUP($E448,'Container Panel'!$B$41:$Z$100,$D448,0)/(VLOOKUP(IE$276,UI!$A$12:$O$51,VLOOKUP(IE$277,$B$276:$C$278,2,0),0)/1000)),"")</f>
        <v/>
      </c>
      <c r="IF448" s="145" t="str">
        <f>IFERROR(TRUNC(VLOOKUP($E448,'Container Panel'!$B$41:$Z$100,$D448,0)/(VLOOKUP(IF$276,UI!$A$12:$O$51,VLOOKUP(IF$277,$B$276:$C$278,2,0),0)/1000)),"")</f>
        <v/>
      </c>
      <c r="IG448" s="145" t="str">
        <f>IFERROR(TRUNC(VLOOKUP($E448,'Container Panel'!$B$41:$Z$100,$D448,0)/(VLOOKUP(IG$276,UI!$A$12:$O$51,VLOOKUP(IG$277,$B$276:$C$278,2,0),0)/1000)),"")</f>
        <v/>
      </c>
      <c r="IH448" s="145" t="str">
        <f>IFERROR(TRUNC(VLOOKUP($E448,'Container Panel'!$B$41:$Z$100,$D448,0)/(VLOOKUP(IH$276,UI!$A$12:$O$51,VLOOKUP(IH$277,$B$276:$C$278,2,0),0)/1000)),"")</f>
        <v/>
      </c>
      <c r="II448" s="145" t="str">
        <f>IFERROR(TRUNC(VLOOKUP($E448,'Container Panel'!$B$41:$Z$100,$D448,0)/(VLOOKUP(II$276,UI!$A$12:$O$51,VLOOKUP(II$277,$B$276:$C$278,2,0),0)/1000)),"")</f>
        <v/>
      </c>
      <c r="IJ448" s="145" t="str">
        <f>IFERROR(TRUNC(VLOOKUP($E448,'Container Panel'!$B$41:$Z$100,$D448,0)/(VLOOKUP(IJ$276,UI!$A$12:$O$51,VLOOKUP(IJ$277,$B$276:$C$278,2,0),0)/1000)),"")</f>
        <v/>
      </c>
      <c r="IK448" s="145" t="str">
        <f>IFERROR(TRUNC(VLOOKUP($E448,'Container Panel'!$B$41:$Z$100,$D448,0)/(VLOOKUP(IK$276,UI!$A$12:$O$51,VLOOKUP(IK$277,$B$276:$C$278,2,0),0)/1000)),"")</f>
        <v/>
      </c>
      <c r="IL448" s="145" t="str">
        <f>IFERROR(TRUNC(VLOOKUP($E448,'Container Panel'!$B$41:$Z$100,$D448,0)/(VLOOKUP(IL$276,UI!$A$12:$O$51,VLOOKUP(IL$277,$B$276:$C$278,2,0),0)/1000)),"")</f>
        <v/>
      </c>
    </row>
    <row r="449" spans="2:246">
      <c r="B449" s="74">
        <v>169</v>
      </c>
      <c r="C449" s="74">
        <f t="shared" si="198"/>
        <v>57</v>
      </c>
      <c r="D449" s="163">
        <f>MOD(B449,3)+'Container Panel'!$Q$38</f>
        <v>17</v>
      </c>
      <c r="E449" s="143">
        <f t="shared" si="199"/>
        <v>0</v>
      </c>
      <c r="F449" s="144" t="s">
        <v>76</v>
      </c>
      <c r="G449" s="145" t="str">
        <f>IFERROR(TRUNC(VLOOKUP($E449,'Container Panel'!$B$41:$Z$100,$D449,0)/(VLOOKUP(G$276,UI!$A$12:$O$51,VLOOKUP(G$278,$B$276:$C$278,2,0),0)/1000)),"")</f>
        <v/>
      </c>
      <c r="H449" s="145" t="str">
        <f>IFERROR(TRUNC(VLOOKUP($E449,'Container Panel'!$B$41:$Z$100,$D449,0)/(VLOOKUP(H$276,UI!$A$12:$O$51,VLOOKUP(H$278,$B$276:$C$278,2,0),0)/1000)),"")</f>
        <v/>
      </c>
      <c r="I449" s="145" t="str">
        <f>IFERROR(TRUNC(VLOOKUP($E449,'Container Panel'!$B$41:$Z$100,$D449,0)/(VLOOKUP(I$276,UI!$A$12:$O$51,VLOOKUP(I$278,$B$276:$C$278,2,0),0)/1000)),"")</f>
        <v/>
      </c>
      <c r="J449" s="145" t="str">
        <f>IFERROR(TRUNC(VLOOKUP($E449,'Container Panel'!$B$41:$Z$100,$D449,0)/(VLOOKUP(J$276,UI!$A$12:$O$51,VLOOKUP(J$278,$B$276:$C$278,2,0),0)/1000)),"")</f>
        <v/>
      </c>
      <c r="K449" s="145" t="str">
        <f>IFERROR(TRUNC(VLOOKUP($E449,'Container Panel'!$B$41:$Z$100,$D449,0)/(VLOOKUP(K$276,UI!$A$12:$O$51,VLOOKUP(K$278,$B$276:$C$278,2,0),0)/1000)),"")</f>
        <v/>
      </c>
      <c r="L449" s="145" t="str">
        <f>IFERROR(TRUNC(VLOOKUP($E449,'Container Panel'!$B$41:$Z$100,$D449,0)/(VLOOKUP(L$276,UI!$A$12:$O$51,VLOOKUP(L$278,$B$276:$C$278,2,0),0)/1000)),"")</f>
        <v/>
      </c>
      <c r="M449" s="145" t="str">
        <f>IFERROR(TRUNC(VLOOKUP($E449,'Container Panel'!$B$41:$Z$100,$D449,0)/(VLOOKUP(M$276,UI!$A$12:$O$51,VLOOKUP(M$278,$B$276:$C$278,2,0),0)/1000)),"")</f>
        <v/>
      </c>
      <c r="N449" s="145" t="str">
        <f>IFERROR(TRUNC(VLOOKUP($E449,'Container Panel'!$B$41:$Z$100,$D449,0)/(VLOOKUP(N$276,UI!$A$12:$O$51,VLOOKUP(N$278,$B$276:$C$278,2,0),0)/1000)),"")</f>
        <v/>
      </c>
      <c r="O449" s="145" t="str">
        <f>IFERROR(TRUNC(VLOOKUP($E449,'Container Panel'!$B$41:$Z$100,$D449,0)/(VLOOKUP(O$276,UI!$A$12:$O$51,VLOOKUP(O$278,$B$276:$C$278,2,0),0)/1000)),"")</f>
        <v/>
      </c>
      <c r="P449" s="145" t="str">
        <f>IFERROR(TRUNC(VLOOKUP($E449,'Container Panel'!$B$41:$Z$100,$D449,0)/(VLOOKUP(P$276,UI!$A$12:$O$51,VLOOKUP(P$278,$B$276:$C$278,2,0),0)/1000)),"")</f>
        <v/>
      </c>
      <c r="Q449" s="145" t="str">
        <f>IFERROR(TRUNC(VLOOKUP($E449,'Container Panel'!$B$41:$Z$100,$D449,0)/(VLOOKUP(Q$276,UI!$A$12:$O$51,VLOOKUP(Q$278,$B$276:$C$278,2,0),0)/1000)),"")</f>
        <v/>
      </c>
      <c r="R449" s="145" t="str">
        <f>IFERROR(TRUNC(VLOOKUP($E449,'Container Panel'!$B$41:$Z$100,$D449,0)/(VLOOKUP(R$276,UI!$A$12:$O$51,VLOOKUP(R$278,$B$276:$C$278,2,0),0)/1000)),"")</f>
        <v/>
      </c>
      <c r="S449" s="145" t="str">
        <f>IFERROR(TRUNC(VLOOKUP($E449,'Container Panel'!$B$41:$Z$100,$D449,0)/(VLOOKUP(S$276,UI!$A$12:$O$51,VLOOKUP(S$278,$B$276:$C$278,2,0),0)/1000)),"")</f>
        <v/>
      </c>
      <c r="T449" s="145" t="str">
        <f>IFERROR(TRUNC(VLOOKUP($E449,'Container Panel'!$B$41:$Z$100,$D449,0)/(VLOOKUP(T$276,UI!$A$12:$O$51,VLOOKUP(T$278,$B$276:$C$278,2,0),0)/1000)),"")</f>
        <v/>
      </c>
      <c r="U449" s="145" t="str">
        <f>IFERROR(TRUNC(VLOOKUP($E449,'Container Panel'!$B$41:$Z$100,$D449,0)/(VLOOKUP(U$276,UI!$A$12:$O$51,VLOOKUP(U$278,$B$276:$C$278,2,0),0)/1000)),"")</f>
        <v/>
      </c>
      <c r="V449" s="145" t="str">
        <f>IFERROR(TRUNC(VLOOKUP($E449,'Container Panel'!$B$41:$Z$100,$D449,0)/(VLOOKUP(V$276,UI!$A$12:$O$51,VLOOKUP(V$278,$B$276:$C$278,2,0),0)/1000)),"")</f>
        <v/>
      </c>
      <c r="W449" s="145" t="str">
        <f>IFERROR(TRUNC(VLOOKUP($E449,'Container Panel'!$B$41:$Z$100,$D449,0)/(VLOOKUP(W$276,UI!$A$12:$O$51,VLOOKUP(W$278,$B$276:$C$278,2,0),0)/1000)),"")</f>
        <v/>
      </c>
      <c r="X449" s="145" t="str">
        <f>IFERROR(TRUNC(VLOOKUP($E449,'Container Panel'!$B$41:$Z$100,$D449,0)/(VLOOKUP(X$276,UI!$A$12:$O$51,VLOOKUP(X$278,$B$276:$C$278,2,0),0)/1000)),"")</f>
        <v/>
      </c>
      <c r="Y449" s="145" t="str">
        <f>IFERROR(TRUNC(VLOOKUP($E449,'Container Panel'!$B$41:$Z$100,$D449,0)/(VLOOKUP(Y$276,UI!$A$12:$O$51,VLOOKUP(Y$278,$B$276:$C$278,2,0),0)/1000)),"")</f>
        <v/>
      </c>
      <c r="Z449" s="145" t="str">
        <f>IFERROR(TRUNC(VLOOKUP($E449,'Container Panel'!$B$41:$Z$100,$D449,0)/(VLOOKUP(Z$276,UI!$A$12:$O$51,VLOOKUP(Z$278,$B$276:$C$278,2,0),0)/1000)),"")</f>
        <v/>
      </c>
      <c r="AA449" s="145" t="str">
        <f>IFERROR(TRUNC(VLOOKUP($E449,'Container Panel'!$B$41:$Z$100,$D449,0)/(VLOOKUP(AA$276,UI!$A$12:$O$51,VLOOKUP(AA$278,$B$276:$C$278,2,0),0)/1000)),"")</f>
        <v/>
      </c>
      <c r="AB449" s="145" t="str">
        <f>IFERROR(TRUNC(VLOOKUP($E449,'Container Panel'!$B$41:$Z$100,$D449,0)/(VLOOKUP(AB$276,UI!$A$12:$O$51,VLOOKUP(AB$278,$B$276:$C$278,2,0),0)/1000)),"")</f>
        <v/>
      </c>
      <c r="AC449" s="145" t="str">
        <f>IFERROR(TRUNC(VLOOKUP($E449,'Container Panel'!$B$41:$Z$100,$D449,0)/(VLOOKUP(AC$276,UI!$A$12:$O$51,VLOOKUP(AC$278,$B$276:$C$278,2,0),0)/1000)),"")</f>
        <v/>
      </c>
      <c r="AD449" s="145" t="str">
        <f>IFERROR(TRUNC(VLOOKUP($E449,'Container Panel'!$B$41:$Z$100,$D449,0)/(VLOOKUP(AD$276,UI!$A$12:$O$51,VLOOKUP(AD$278,$B$276:$C$278,2,0),0)/1000)),"")</f>
        <v/>
      </c>
      <c r="AE449" s="145" t="str">
        <f>IFERROR(TRUNC(VLOOKUP($E449,'Container Panel'!$B$41:$Z$100,$D449,0)/(VLOOKUP(AE$276,UI!$A$12:$O$51,VLOOKUP(AE$278,$B$276:$C$278,2,0),0)/1000)),"")</f>
        <v/>
      </c>
      <c r="AF449" s="145" t="str">
        <f>IFERROR(TRUNC(VLOOKUP($E449,'Container Panel'!$B$41:$Z$100,$D449,0)/(VLOOKUP(AF$276,UI!$A$12:$O$51,VLOOKUP(AF$278,$B$276:$C$278,2,0),0)/1000)),"")</f>
        <v/>
      </c>
      <c r="AG449" s="145" t="str">
        <f>IFERROR(TRUNC(VLOOKUP($E449,'Container Panel'!$B$41:$Z$100,$D449,0)/(VLOOKUP(AG$276,UI!$A$12:$O$51,VLOOKUP(AG$278,$B$276:$C$278,2,0),0)/1000)),"")</f>
        <v/>
      </c>
      <c r="AH449" s="145" t="str">
        <f>IFERROR(TRUNC(VLOOKUP($E449,'Container Panel'!$B$41:$Z$100,$D449,0)/(VLOOKUP(AH$276,UI!$A$12:$O$51,VLOOKUP(AH$278,$B$276:$C$278,2,0),0)/1000)),"")</f>
        <v/>
      </c>
      <c r="AI449" s="145" t="str">
        <f>IFERROR(TRUNC(VLOOKUP($E449,'Container Panel'!$B$41:$Z$100,$D449,0)/(VLOOKUP(AI$276,UI!$A$12:$O$51,VLOOKUP(AI$278,$B$276:$C$278,2,0),0)/1000)),"")</f>
        <v/>
      </c>
      <c r="AJ449" s="145" t="str">
        <f>IFERROR(TRUNC(VLOOKUP($E449,'Container Panel'!$B$41:$Z$100,$D449,0)/(VLOOKUP(AJ$276,UI!$A$12:$O$51,VLOOKUP(AJ$278,$B$276:$C$278,2,0),0)/1000)),"")</f>
        <v/>
      </c>
      <c r="AK449" s="145" t="str">
        <f>IFERROR(TRUNC(VLOOKUP($E449,'Container Panel'!$B$41:$Z$100,$D449,0)/(VLOOKUP(AK$276,UI!$A$12:$O$51,VLOOKUP(AK$278,$B$276:$C$278,2,0),0)/1000)),"")</f>
        <v/>
      </c>
      <c r="AL449" s="145" t="str">
        <f>IFERROR(TRUNC(VLOOKUP($E449,'Container Panel'!$B$41:$Z$100,$D449,0)/(VLOOKUP(AL$276,UI!$A$12:$O$51,VLOOKUP(AL$278,$B$276:$C$278,2,0),0)/1000)),"")</f>
        <v/>
      </c>
      <c r="AM449" s="145" t="str">
        <f>IFERROR(TRUNC(VLOOKUP($E449,'Container Panel'!$B$41:$Z$100,$D449,0)/(VLOOKUP(AM$276,UI!$A$12:$O$51,VLOOKUP(AM$278,$B$276:$C$278,2,0),0)/1000)),"")</f>
        <v/>
      </c>
      <c r="AN449" s="145" t="str">
        <f>IFERROR(TRUNC(VLOOKUP($E449,'Container Panel'!$B$41:$Z$100,$D449,0)/(VLOOKUP(AN$276,UI!$A$12:$O$51,VLOOKUP(AN$278,$B$276:$C$278,2,0),0)/1000)),"")</f>
        <v/>
      </c>
      <c r="AO449" s="145" t="str">
        <f>IFERROR(TRUNC(VLOOKUP($E449,'Container Panel'!$B$41:$Z$100,$D449,0)/(VLOOKUP(AO$276,UI!$A$12:$O$51,VLOOKUP(AO$278,$B$276:$C$278,2,0),0)/1000)),"")</f>
        <v/>
      </c>
      <c r="AP449" s="145" t="str">
        <f>IFERROR(TRUNC(VLOOKUP($E449,'Container Panel'!$B$41:$Z$100,$D449,0)/(VLOOKUP(AP$276,UI!$A$12:$O$51,VLOOKUP(AP$278,$B$276:$C$278,2,0),0)/1000)),"")</f>
        <v/>
      </c>
      <c r="AQ449" s="145" t="str">
        <f>IFERROR(TRUNC(VLOOKUP($E449,'Container Panel'!$B$41:$Z$100,$D449,0)/(VLOOKUP(AQ$276,UI!$A$12:$O$51,VLOOKUP(AQ$278,$B$276:$C$278,2,0),0)/1000)),"")</f>
        <v/>
      </c>
      <c r="AR449" s="145" t="str">
        <f>IFERROR(TRUNC(VLOOKUP($E449,'Container Panel'!$B$41:$Z$100,$D449,0)/(VLOOKUP(AR$276,UI!$A$12:$O$51,VLOOKUP(AR$278,$B$276:$C$278,2,0),0)/1000)),"")</f>
        <v/>
      </c>
      <c r="AS449" s="145" t="str">
        <f>IFERROR(TRUNC(VLOOKUP($E449,'Container Panel'!$B$41:$Z$100,$D449,0)/(VLOOKUP(AS$276,UI!$A$12:$O$51,VLOOKUP(AS$278,$B$276:$C$278,2,0),0)/1000)),"")</f>
        <v/>
      </c>
      <c r="AT449" s="145" t="str">
        <f>IFERROR(TRUNC(VLOOKUP($E449,'Container Panel'!$B$41:$Z$100,$D449,0)/(VLOOKUP(AT$276,UI!$A$12:$O$51,VLOOKUP(AT$278,$B$276:$C$278,2,0),0)/1000)),"")</f>
        <v/>
      </c>
      <c r="AU449" s="145" t="str">
        <f>IFERROR(TRUNC(VLOOKUP($E449,'Container Panel'!$B$41:$Z$100,$D449,0)/(VLOOKUP(AU$276,UI!$A$12:$O$51,VLOOKUP(AU$278,$B$276:$C$278,2,0),0)/1000)),"")</f>
        <v/>
      </c>
      <c r="AV449" s="145" t="str">
        <f>IFERROR(TRUNC(VLOOKUP($E449,'Container Panel'!$B$41:$Z$100,$D449,0)/(VLOOKUP(AV$276,UI!$A$12:$O$51,VLOOKUP(AV$278,$B$276:$C$278,2,0),0)/1000)),"")</f>
        <v/>
      </c>
      <c r="AW449" s="145" t="str">
        <f>IFERROR(TRUNC(VLOOKUP($E449,'Container Panel'!$B$41:$Z$100,$D449,0)/(VLOOKUP(AW$276,UI!$A$12:$O$51,VLOOKUP(AW$278,$B$276:$C$278,2,0),0)/1000)),"")</f>
        <v/>
      </c>
      <c r="AX449" s="145" t="str">
        <f>IFERROR(TRUNC(VLOOKUP($E449,'Container Panel'!$B$41:$Z$100,$D449,0)/(VLOOKUP(AX$276,UI!$A$12:$O$51,VLOOKUP(AX$278,$B$276:$C$278,2,0),0)/1000)),"")</f>
        <v/>
      </c>
      <c r="AY449" s="145" t="str">
        <f>IFERROR(TRUNC(VLOOKUP($E449,'Container Panel'!$B$41:$Z$100,$D449,0)/(VLOOKUP(AY$276,UI!$A$12:$O$51,VLOOKUP(AY$278,$B$276:$C$278,2,0),0)/1000)),"")</f>
        <v/>
      </c>
      <c r="AZ449" s="145" t="str">
        <f>IFERROR(TRUNC(VLOOKUP($E449,'Container Panel'!$B$41:$Z$100,$D449,0)/(VLOOKUP(AZ$276,UI!$A$12:$O$51,VLOOKUP(AZ$278,$B$276:$C$278,2,0),0)/1000)),"")</f>
        <v/>
      </c>
      <c r="BA449" s="145" t="str">
        <f>IFERROR(TRUNC(VLOOKUP($E449,'Container Panel'!$B$41:$Z$100,$D449,0)/(VLOOKUP(BA$276,UI!$A$12:$O$51,VLOOKUP(BA$278,$B$276:$C$278,2,0),0)/1000)),"")</f>
        <v/>
      </c>
      <c r="BB449" s="145" t="str">
        <f>IFERROR(TRUNC(VLOOKUP($E449,'Container Panel'!$B$41:$Z$100,$D449,0)/(VLOOKUP(BB$276,UI!$A$12:$O$51,VLOOKUP(BB$278,$B$276:$C$278,2,0),0)/1000)),"")</f>
        <v/>
      </c>
      <c r="BC449" s="145" t="str">
        <f>IFERROR(TRUNC(VLOOKUP($E449,'Container Panel'!$B$41:$Z$100,$D449,0)/(VLOOKUP(BC$276,UI!$A$12:$O$51,VLOOKUP(BC$278,$B$276:$C$278,2,0),0)/1000)),"")</f>
        <v/>
      </c>
      <c r="BD449" s="145" t="str">
        <f>IFERROR(TRUNC(VLOOKUP($E449,'Container Panel'!$B$41:$Z$100,$D449,0)/(VLOOKUP(BD$276,UI!$A$12:$O$51,VLOOKUP(BD$278,$B$276:$C$278,2,0),0)/1000)),"")</f>
        <v/>
      </c>
      <c r="BE449" s="145" t="str">
        <f>IFERROR(TRUNC(VLOOKUP($E449,'Container Panel'!$B$41:$Z$100,$D449,0)/(VLOOKUP(BE$276,UI!$A$12:$O$51,VLOOKUP(BE$278,$B$276:$C$278,2,0),0)/1000)),"")</f>
        <v/>
      </c>
      <c r="BF449" s="145" t="str">
        <f>IFERROR(TRUNC(VLOOKUP($E449,'Container Panel'!$B$41:$Z$100,$D449,0)/(VLOOKUP(BF$276,UI!$A$12:$O$51,VLOOKUP(BF$278,$B$276:$C$278,2,0),0)/1000)),"")</f>
        <v/>
      </c>
      <c r="BG449" s="145" t="str">
        <f>IFERROR(TRUNC(VLOOKUP($E449,'Container Panel'!$B$41:$Z$100,$D449,0)/(VLOOKUP(BG$276,UI!$A$12:$O$51,VLOOKUP(BG$278,$B$276:$C$278,2,0),0)/1000)),"")</f>
        <v/>
      </c>
      <c r="BH449" s="145" t="str">
        <f>IFERROR(TRUNC(VLOOKUP($E449,'Container Panel'!$B$41:$Z$100,$D449,0)/(VLOOKUP(BH$276,UI!$A$12:$O$51,VLOOKUP(BH$278,$B$276:$C$278,2,0),0)/1000)),"")</f>
        <v/>
      </c>
      <c r="BI449" s="145" t="str">
        <f>IFERROR(TRUNC(VLOOKUP($E449,'Container Panel'!$B$41:$Z$100,$D449,0)/(VLOOKUP(BI$276,UI!$A$12:$O$51,VLOOKUP(BI$278,$B$276:$C$278,2,0),0)/1000)),"")</f>
        <v/>
      </c>
      <c r="BJ449" s="145" t="str">
        <f>IFERROR(TRUNC(VLOOKUP($E449,'Container Panel'!$B$41:$Z$100,$D449,0)/(VLOOKUP(BJ$276,UI!$A$12:$O$51,VLOOKUP(BJ$278,$B$276:$C$278,2,0),0)/1000)),"")</f>
        <v/>
      </c>
      <c r="BK449" s="145" t="str">
        <f>IFERROR(TRUNC(VLOOKUP($E449,'Container Panel'!$B$41:$Z$100,$D449,0)/(VLOOKUP(BK$276,UI!$A$12:$O$51,VLOOKUP(BK$278,$B$276:$C$278,2,0),0)/1000)),"")</f>
        <v/>
      </c>
      <c r="BL449" s="145" t="str">
        <f>IFERROR(TRUNC(VLOOKUP($E449,'Container Panel'!$B$41:$Z$100,$D449,0)/(VLOOKUP(BL$276,UI!$A$12:$O$51,VLOOKUP(BL$278,$B$276:$C$278,2,0),0)/1000)),"")</f>
        <v/>
      </c>
      <c r="BM449" s="145" t="str">
        <f>IFERROR(TRUNC(VLOOKUP($E449,'Container Panel'!$B$41:$Z$100,$D449,0)/(VLOOKUP(BM$276,UI!$A$12:$O$51,VLOOKUP(BM$278,$B$276:$C$278,2,0),0)/1000)),"")</f>
        <v/>
      </c>
      <c r="BN449" s="145" t="str">
        <f>IFERROR(TRUNC(VLOOKUP($E449,'Container Panel'!$B$41:$Z$100,$D449,0)/(VLOOKUP(BN$276,UI!$A$12:$O$51,VLOOKUP(BN$278,$B$276:$C$278,2,0),0)/1000)),"")</f>
        <v/>
      </c>
      <c r="BO449" s="145" t="str">
        <f>IFERROR(TRUNC(VLOOKUP($E449,'Container Panel'!$B$41:$Z$100,$D449,0)/(VLOOKUP(BO$276,UI!$A$12:$O$51,VLOOKUP(BO$278,$B$276:$C$278,2,0),0)/1000)),"")</f>
        <v/>
      </c>
      <c r="BP449" s="145" t="str">
        <f>IFERROR(TRUNC(VLOOKUP($E449,'Container Panel'!$B$41:$Z$100,$D449,0)/(VLOOKUP(BP$276,UI!$A$12:$O$51,VLOOKUP(BP$278,$B$276:$C$278,2,0),0)/1000)),"")</f>
        <v/>
      </c>
      <c r="BQ449" s="145" t="str">
        <f>IFERROR(TRUNC(VLOOKUP($E449,'Container Panel'!$B$41:$Z$100,$D449,0)/(VLOOKUP(BQ$276,UI!$A$12:$O$51,VLOOKUP(BQ$278,$B$276:$C$278,2,0),0)/1000)),"")</f>
        <v/>
      </c>
      <c r="BR449" s="145" t="str">
        <f>IFERROR(TRUNC(VLOOKUP($E449,'Container Panel'!$B$41:$Z$100,$D449,0)/(VLOOKUP(BR$276,UI!$A$12:$O$51,VLOOKUP(BR$278,$B$276:$C$278,2,0),0)/1000)),"")</f>
        <v/>
      </c>
      <c r="BS449" s="145" t="str">
        <f>IFERROR(TRUNC(VLOOKUP($E449,'Container Panel'!$B$41:$Z$100,$D449,0)/(VLOOKUP(BS$276,UI!$A$12:$O$51,VLOOKUP(BS$278,$B$276:$C$278,2,0),0)/1000)),"")</f>
        <v/>
      </c>
      <c r="BT449" s="145" t="str">
        <f>IFERROR(TRUNC(VLOOKUP($E449,'Container Panel'!$B$41:$Z$100,$D449,0)/(VLOOKUP(BT$276,UI!$A$12:$O$51,VLOOKUP(BT$278,$B$276:$C$278,2,0),0)/1000)),"")</f>
        <v/>
      </c>
      <c r="BU449" s="145" t="str">
        <f>IFERROR(TRUNC(VLOOKUP($E449,'Container Panel'!$B$41:$Z$100,$D449,0)/(VLOOKUP(BU$276,UI!$A$12:$O$51,VLOOKUP(BU$278,$B$276:$C$278,2,0),0)/1000)),"")</f>
        <v/>
      </c>
      <c r="BV449" s="145" t="str">
        <f>IFERROR(TRUNC(VLOOKUP($E449,'Container Panel'!$B$41:$Z$100,$D449,0)/(VLOOKUP(BV$276,UI!$A$12:$O$51,VLOOKUP(BV$278,$B$276:$C$278,2,0),0)/1000)),"")</f>
        <v/>
      </c>
      <c r="BW449" s="145" t="str">
        <f>IFERROR(TRUNC(VLOOKUP($E449,'Container Panel'!$B$41:$Z$100,$D449,0)/(VLOOKUP(BW$276,UI!$A$12:$O$51,VLOOKUP(BW$278,$B$276:$C$278,2,0),0)/1000)),"")</f>
        <v/>
      </c>
      <c r="BX449" s="145" t="str">
        <f>IFERROR(TRUNC(VLOOKUP($E449,'Container Panel'!$B$41:$Z$100,$D449,0)/(VLOOKUP(BX$276,UI!$A$12:$O$51,VLOOKUP(BX$278,$B$276:$C$278,2,0),0)/1000)),"")</f>
        <v/>
      </c>
      <c r="BY449" s="145" t="str">
        <f>IFERROR(TRUNC(VLOOKUP($E449,'Container Panel'!$B$41:$Z$100,$D449,0)/(VLOOKUP(BY$276,UI!$A$12:$O$51,VLOOKUP(BY$278,$B$276:$C$278,2,0),0)/1000)),"")</f>
        <v/>
      </c>
      <c r="BZ449" s="145" t="str">
        <f>IFERROR(TRUNC(VLOOKUP($E449,'Container Panel'!$B$41:$Z$100,$D449,0)/(VLOOKUP(BZ$276,UI!$A$12:$O$51,VLOOKUP(BZ$278,$B$276:$C$278,2,0),0)/1000)),"")</f>
        <v/>
      </c>
      <c r="CA449" s="145" t="str">
        <f>IFERROR(TRUNC(VLOOKUP($E449,'Container Panel'!$B$41:$Z$100,$D449,0)/(VLOOKUP(CA$276,UI!$A$12:$O$51,VLOOKUP(CA$278,$B$276:$C$278,2,0),0)/1000)),"")</f>
        <v/>
      </c>
      <c r="CB449" s="145" t="str">
        <f>IFERROR(TRUNC(VLOOKUP($E449,'Container Panel'!$B$41:$Z$100,$D449,0)/(VLOOKUP(CB$276,UI!$A$12:$O$51,VLOOKUP(CB$278,$B$276:$C$278,2,0),0)/1000)),"")</f>
        <v/>
      </c>
      <c r="CC449" s="145" t="str">
        <f>IFERROR(TRUNC(VLOOKUP($E449,'Container Panel'!$B$41:$Z$100,$D449,0)/(VLOOKUP(CC$276,UI!$A$12:$O$51,VLOOKUP(CC$278,$B$276:$C$278,2,0),0)/1000)),"")</f>
        <v/>
      </c>
      <c r="CD449" s="145" t="str">
        <f>IFERROR(TRUNC(VLOOKUP($E449,'Container Panel'!$B$41:$Z$100,$D449,0)/(VLOOKUP(CD$276,UI!$A$12:$O$51,VLOOKUP(CD$278,$B$276:$C$278,2,0),0)/1000)),"")</f>
        <v/>
      </c>
      <c r="CE449" s="145" t="str">
        <f>IFERROR(TRUNC(VLOOKUP($E449,'Container Panel'!$B$41:$Z$100,$D449,0)/(VLOOKUP(CE$276,UI!$A$12:$O$51,VLOOKUP(CE$278,$B$276:$C$278,2,0),0)/1000)),"")</f>
        <v/>
      </c>
      <c r="CF449" s="145" t="str">
        <f>IFERROR(TRUNC(VLOOKUP($E449,'Container Panel'!$B$41:$Z$100,$D449,0)/(VLOOKUP(CF$276,UI!$A$12:$O$51,VLOOKUP(CF$278,$B$276:$C$278,2,0),0)/1000)),"")</f>
        <v/>
      </c>
      <c r="CG449" s="145" t="str">
        <f>IFERROR(TRUNC(VLOOKUP($E449,'Container Panel'!$B$41:$Z$100,$D449,0)/(VLOOKUP(CG$276,UI!$A$12:$O$51,VLOOKUP(CG$278,$B$276:$C$278,2,0),0)/1000)),"")</f>
        <v/>
      </c>
      <c r="CH449" s="145" t="str">
        <f>IFERROR(TRUNC(VLOOKUP($E449,'Container Panel'!$B$41:$Z$100,$D449,0)/(VLOOKUP(CH$276,UI!$A$12:$O$51,VLOOKUP(CH$278,$B$276:$C$278,2,0),0)/1000)),"")</f>
        <v/>
      </c>
      <c r="CI449" s="145" t="str">
        <f>IFERROR(TRUNC(VLOOKUP($E449,'Container Panel'!$B$41:$Z$100,$D449,0)/(VLOOKUP(CI$276,UI!$A$12:$O$51,VLOOKUP(CI$278,$B$276:$C$278,2,0),0)/1000)),"")</f>
        <v/>
      </c>
      <c r="CJ449" s="145" t="str">
        <f>IFERROR(TRUNC(VLOOKUP($E449,'Container Panel'!$B$41:$Z$100,$D449,0)/(VLOOKUP(CJ$276,UI!$A$12:$O$51,VLOOKUP(CJ$278,$B$276:$C$278,2,0),0)/1000)),"")</f>
        <v/>
      </c>
      <c r="CK449" s="145" t="str">
        <f>IFERROR(TRUNC(VLOOKUP($E449,'Container Panel'!$B$41:$Z$100,$D449,0)/(VLOOKUP(CK$276,UI!$A$12:$O$51,VLOOKUP(CK$278,$B$276:$C$278,2,0),0)/1000)),"")</f>
        <v/>
      </c>
      <c r="CL449" s="145" t="str">
        <f>IFERROR(TRUNC(VLOOKUP($E449,'Container Panel'!$B$41:$Z$100,$D449,0)/(VLOOKUP(CL$276,UI!$A$12:$O$51,VLOOKUP(CL$278,$B$276:$C$278,2,0),0)/1000)),"")</f>
        <v/>
      </c>
      <c r="CM449" s="145" t="str">
        <f>IFERROR(TRUNC(VLOOKUP($E449,'Container Panel'!$B$41:$Z$100,$D449,0)/(VLOOKUP(CM$276,UI!$A$12:$O$51,VLOOKUP(CM$278,$B$276:$C$278,2,0),0)/1000)),"")</f>
        <v/>
      </c>
      <c r="CN449" s="145" t="str">
        <f>IFERROR(TRUNC(VLOOKUP($E449,'Container Panel'!$B$41:$Z$100,$D449,0)/(VLOOKUP(CN$276,UI!$A$12:$O$51,VLOOKUP(CN$278,$B$276:$C$278,2,0),0)/1000)),"")</f>
        <v/>
      </c>
      <c r="CO449" s="145" t="str">
        <f>IFERROR(TRUNC(VLOOKUP($E449,'Container Panel'!$B$41:$Z$100,$D449,0)/(VLOOKUP(CO$276,UI!$A$12:$O$51,VLOOKUP(CO$278,$B$276:$C$278,2,0),0)/1000)),"")</f>
        <v/>
      </c>
      <c r="CP449" s="145" t="str">
        <f>IFERROR(TRUNC(VLOOKUP($E449,'Container Panel'!$B$41:$Z$100,$D449,0)/(VLOOKUP(CP$276,UI!$A$12:$O$51,VLOOKUP(CP$278,$B$276:$C$278,2,0),0)/1000)),"")</f>
        <v/>
      </c>
      <c r="CQ449" s="145" t="str">
        <f>IFERROR(TRUNC(VLOOKUP($E449,'Container Panel'!$B$41:$Z$100,$D449,0)/(VLOOKUP(CQ$276,UI!$A$12:$O$51,VLOOKUP(CQ$278,$B$276:$C$278,2,0),0)/1000)),"")</f>
        <v/>
      </c>
      <c r="CR449" s="145" t="str">
        <f>IFERROR(TRUNC(VLOOKUP($E449,'Container Panel'!$B$41:$Z$100,$D449,0)/(VLOOKUP(CR$276,UI!$A$12:$O$51,VLOOKUP(CR$278,$B$276:$C$278,2,0),0)/1000)),"")</f>
        <v/>
      </c>
      <c r="CS449" s="145" t="str">
        <f>IFERROR(TRUNC(VLOOKUP($E449,'Container Panel'!$B$41:$Z$100,$D449,0)/(VLOOKUP(CS$276,UI!$A$12:$O$51,VLOOKUP(CS$278,$B$276:$C$278,2,0),0)/1000)),"")</f>
        <v/>
      </c>
      <c r="CT449" s="145" t="str">
        <f>IFERROR(TRUNC(VLOOKUP($E449,'Container Panel'!$B$41:$Z$100,$D449,0)/(VLOOKUP(CT$276,UI!$A$12:$O$51,VLOOKUP(CT$278,$B$276:$C$278,2,0),0)/1000)),"")</f>
        <v/>
      </c>
      <c r="CU449" s="145" t="str">
        <f>IFERROR(TRUNC(VLOOKUP($E449,'Container Panel'!$B$41:$Z$100,$D449,0)/(VLOOKUP(CU$276,UI!$A$12:$O$51,VLOOKUP(CU$278,$B$276:$C$278,2,0),0)/1000)),"")</f>
        <v/>
      </c>
      <c r="CV449" s="145" t="str">
        <f>IFERROR(TRUNC(VLOOKUP($E449,'Container Panel'!$B$41:$Z$100,$D449,0)/(VLOOKUP(CV$276,UI!$A$12:$O$51,VLOOKUP(CV$278,$B$276:$C$278,2,0),0)/1000)),"")</f>
        <v/>
      </c>
      <c r="CW449" s="145" t="str">
        <f>IFERROR(TRUNC(VLOOKUP($E449,'Container Panel'!$B$41:$Z$100,$D449,0)/(VLOOKUP(CW$276,UI!$A$12:$O$51,VLOOKUP(CW$278,$B$276:$C$278,2,0),0)/1000)),"")</f>
        <v/>
      </c>
      <c r="CX449" s="145" t="str">
        <f>IFERROR(TRUNC(VLOOKUP($E449,'Container Panel'!$B$41:$Z$100,$D449,0)/(VLOOKUP(CX$276,UI!$A$12:$O$51,VLOOKUP(CX$278,$B$276:$C$278,2,0),0)/1000)),"")</f>
        <v/>
      </c>
      <c r="CY449" s="145" t="str">
        <f>IFERROR(TRUNC(VLOOKUP($E449,'Container Panel'!$B$41:$Z$100,$D449,0)/(VLOOKUP(CY$276,UI!$A$12:$O$51,VLOOKUP(CY$278,$B$276:$C$278,2,0),0)/1000)),"")</f>
        <v/>
      </c>
      <c r="CZ449" s="145" t="str">
        <f>IFERROR(TRUNC(VLOOKUP($E449,'Container Panel'!$B$41:$Z$100,$D449,0)/(VLOOKUP(CZ$276,UI!$A$12:$O$51,VLOOKUP(CZ$278,$B$276:$C$278,2,0),0)/1000)),"")</f>
        <v/>
      </c>
      <c r="DA449" s="145" t="str">
        <f>IFERROR(TRUNC(VLOOKUP($E449,'Container Panel'!$B$41:$Z$100,$D449,0)/(VLOOKUP(DA$276,UI!$A$12:$O$51,VLOOKUP(DA$278,$B$276:$C$278,2,0),0)/1000)),"")</f>
        <v/>
      </c>
      <c r="DB449" s="145" t="str">
        <f>IFERROR(TRUNC(VLOOKUP($E449,'Container Panel'!$B$41:$Z$100,$D449,0)/(VLOOKUP(DB$276,UI!$A$12:$O$51,VLOOKUP(DB$278,$B$276:$C$278,2,0),0)/1000)),"")</f>
        <v/>
      </c>
      <c r="DC449" s="145" t="str">
        <f>IFERROR(TRUNC(VLOOKUP($E449,'Container Panel'!$B$41:$Z$100,$D449,0)/(VLOOKUP(DC$276,UI!$A$12:$O$51,VLOOKUP(DC$278,$B$276:$C$278,2,0),0)/1000)),"")</f>
        <v/>
      </c>
      <c r="DD449" s="145" t="str">
        <f>IFERROR(TRUNC(VLOOKUP($E449,'Container Panel'!$B$41:$Z$100,$D449,0)/(VLOOKUP(DD$276,UI!$A$12:$O$51,VLOOKUP(DD$278,$B$276:$C$278,2,0),0)/1000)),"")</f>
        <v/>
      </c>
      <c r="DE449" s="145" t="str">
        <f>IFERROR(TRUNC(VLOOKUP($E449,'Container Panel'!$B$41:$Z$100,$D449,0)/(VLOOKUP(DE$276,UI!$A$12:$O$51,VLOOKUP(DE$278,$B$276:$C$278,2,0),0)/1000)),"")</f>
        <v/>
      </c>
      <c r="DF449" s="145" t="str">
        <f>IFERROR(TRUNC(VLOOKUP($E449,'Container Panel'!$B$41:$Z$100,$D449,0)/(VLOOKUP(DF$276,UI!$A$12:$O$51,VLOOKUP(DF$278,$B$276:$C$278,2,0),0)/1000)),"")</f>
        <v/>
      </c>
      <c r="DG449" s="145" t="str">
        <f>IFERROR(TRUNC(VLOOKUP($E449,'Container Panel'!$B$41:$Z$100,$D449,0)/(VLOOKUP(DG$276,UI!$A$12:$O$51,VLOOKUP(DG$278,$B$276:$C$278,2,0),0)/1000)),"")</f>
        <v/>
      </c>
      <c r="DH449" s="145" t="str">
        <f>IFERROR(TRUNC(VLOOKUP($E449,'Container Panel'!$B$41:$Z$100,$D449,0)/(VLOOKUP(DH$276,UI!$A$12:$O$51,VLOOKUP(DH$278,$B$276:$C$278,2,0),0)/1000)),"")</f>
        <v/>
      </c>
      <c r="DI449" s="145" t="str">
        <f>IFERROR(TRUNC(VLOOKUP($E449,'Container Panel'!$B$41:$Z$100,$D449,0)/(VLOOKUP(DI$276,UI!$A$12:$O$51,VLOOKUP(DI$278,$B$276:$C$278,2,0),0)/1000)),"")</f>
        <v/>
      </c>
      <c r="DJ449" s="145" t="str">
        <f>IFERROR(TRUNC(VLOOKUP($E449,'Container Panel'!$B$41:$Z$100,$D449,0)/(VLOOKUP(DJ$276,UI!$A$12:$O$51,VLOOKUP(DJ$278,$B$276:$C$278,2,0),0)/1000)),"")</f>
        <v/>
      </c>
      <c r="DK449" s="145" t="str">
        <f>IFERROR(TRUNC(VLOOKUP($E449,'Container Panel'!$B$41:$Z$100,$D449,0)/(VLOOKUP(DK$276,UI!$A$12:$O$51,VLOOKUP(DK$278,$B$276:$C$278,2,0),0)/1000)),"")</f>
        <v/>
      </c>
      <c r="DL449" s="145" t="str">
        <f>IFERROR(TRUNC(VLOOKUP($E449,'Container Panel'!$B$41:$Z$100,$D449,0)/(VLOOKUP(DL$276,UI!$A$12:$O$51,VLOOKUP(DL$278,$B$276:$C$278,2,0),0)/1000)),"")</f>
        <v/>
      </c>
      <c r="DM449" s="145" t="str">
        <f>IFERROR(TRUNC(VLOOKUP($E449,'Container Panel'!$B$41:$Z$100,$D449,0)/(VLOOKUP(DM$276,UI!$A$12:$O$51,VLOOKUP(DM$278,$B$276:$C$278,2,0),0)/1000)),"")</f>
        <v/>
      </c>
      <c r="DN449" s="145" t="str">
        <f>IFERROR(TRUNC(VLOOKUP($E449,'Container Panel'!$B$41:$Z$100,$D449,0)/(VLOOKUP(DN$276,UI!$A$12:$O$51,VLOOKUP(DN$278,$B$276:$C$278,2,0),0)/1000)),"")</f>
        <v/>
      </c>
      <c r="DO449" s="145" t="str">
        <f>IFERROR(TRUNC(VLOOKUP($E449,'Container Panel'!$B$41:$Z$100,$D449,0)/(VLOOKUP(DO$276,UI!$A$12:$O$51,VLOOKUP(DO$278,$B$276:$C$278,2,0),0)/1000)),"")</f>
        <v/>
      </c>
      <c r="DP449" s="145" t="str">
        <f>IFERROR(TRUNC(VLOOKUP($E449,'Container Panel'!$B$41:$Z$100,$D449,0)/(VLOOKUP(DP$276,UI!$A$12:$O$51,VLOOKUP(DP$278,$B$276:$C$278,2,0),0)/1000)),"")</f>
        <v/>
      </c>
      <c r="DQ449" s="145" t="str">
        <f>IFERROR(TRUNC(VLOOKUP($E449,'Container Panel'!$B$41:$Z$100,$D449,0)/(VLOOKUP(DQ$276,UI!$A$12:$O$51,VLOOKUP(DQ$278,$B$276:$C$278,2,0),0)/1000)),"")</f>
        <v/>
      </c>
      <c r="DR449" s="145" t="str">
        <f>IFERROR(TRUNC(VLOOKUP($E449,'Container Panel'!$B$41:$Z$100,$D449,0)/(VLOOKUP(DR$276,UI!$A$12:$O$51,VLOOKUP(DR$278,$B$276:$C$278,2,0),0)/1000)),"")</f>
        <v/>
      </c>
      <c r="DS449" s="145" t="str">
        <f>IFERROR(TRUNC(VLOOKUP($E449,'Container Panel'!$B$41:$Z$100,$D449,0)/(VLOOKUP(DS$276,UI!$A$12:$O$51,VLOOKUP(DS$278,$B$276:$C$278,2,0),0)/1000)),"")</f>
        <v/>
      </c>
      <c r="DT449" s="145" t="str">
        <f>IFERROR(TRUNC(VLOOKUP($E449,'Container Panel'!$B$41:$Z$100,$D449,0)/(VLOOKUP(DT$276,UI!$A$12:$O$51,VLOOKUP(DT$278,$B$276:$C$278,2,0),0)/1000)),"")</f>
        <v/>
      </c>
      <c r="DU449" s="145" t="str">
        <f>IFERROR(TRUNC(VLOOKUP($E449,'Container Panel'!$B$41:$Z$100,$D449,0)/(VLOOKUP(DU$276,UI!$A$12:$O$51,VLOOKUP(DU$278,$B$276:$C$278,2,0),0)/1000)),"")</f>
        <v/>
      </c>
      <c r="DV449" s="145" t="str">
        <f>IFERROR(TRUNC(VLOOKUP($E449,'Container Panel'!$B$41:$Z$100,$D449,0)/(VLOOKUP(DV$276,UI!$A$12:$O$51,VLOOKUP(DV$278,$B$276:$C$278,2,0),0)/1000)),"")</f>
        <v/>
      </c>
      <c r="DW449" s="145" t="str">
        <f>IFERROR(TRUNC(VLOOKUP($E449,'Container Panel'!$B$41:$Z$100,$D449,0)/(VLOOKUP(DW$276,UI!$A$12:$O$51,VLOOKUP(DW$278,$B$276:$C$278,2,0),0)/1000)),"")</f>
        <v/>
      </c>
      <c r="DX449" s="145" t="str">
        <f>IFERROR(TRUNC(VLOOKUP($E449,'Container Panel'!$B$41:$Z$100,$D449,0)/(VLOOKUP(DX$276,UI!$A$12:$O$51,VLOOKUP(DX$278,$B$276:$C$278,2,0),0)/1000)),"")</f>
        <v/>
      </c>
      <c r="DY449" s="145" t="str">
        <f>IFERROR(TRUNC(VLOOKUP($E449,'Container Panel'!$B$41:$Z$100,$D449,0)/(VLOOKUP(DY$276,UI!$A$12:$O$51,VLOOKUP(DY$278,$B$276:$C$278,2,0),0)/1000)),"")</f>
        <v/>
      </c>
      <c r="DZ449" s="145" t="str">
        <f>IFERROR(TRUNC(VLOOKUP($E449,'Container Panel'!$B$41:$Z$100,$D449,0)/(VLOOKUP(DZ$276,UI!$A$12:$O$51,VLOOKUP(DZ$278,$B$276:$C$278,2,0),0)/1000)),"")</f>
        <v/>
      </c>
      <c r="EA449" s="145" t="str">
        <f>IFERROR(TRUNC(VLOOKUP($E449,'Container Panel'!$B$41:$Z$100,$D449,0)/(VLOOKUP(EA$276,UI!$A$12:$O$51,VLOOKUP(EA$278,$B$276:$C$278,2,0),0)/1000)),"")</f>
        <v/>
      </c>
      <c r="EB449" s="145" t="str">
        <f>IFERROR(TRUNC(VLOOKUP($E449,'Container Panel'!$B$41:$Z$100,$D449,0)/(VLOOKUP(EB$276,UI!$A$12:$O$51,VLOOKUP(EB$278,$B$276:$C$278,2,0),0)/1000)),"")</f>
        <v/>
      </c>
      <c r="EC449" s="145" t="str">
        <f>IFERROR(TRUNC(VLOOKUP($E449,'Container Panel'!$B$41:$Z$100,$D449,0)/(VLOOKUP(EC$276,UI!$A$12:$O$51,VLOOKUP(EC$278,$B$276:$C$278,2,0),0)/1000)),"")</f>
        <v/>
      </c>
      <c r="ED449" s="145" t="str">
        <f>IFERROR(TRUNC(VLOOKUP($E449,'Container Panel'!$B$41:$Z$100,$D449,0)/(VLOOKUP(ED$276,UI!$A$12:$O$51,VLOOKUP(ED$278,$B$276:$C$278,2,0),0)/1000)),"")</f>
        <v/>
      </c>
      <c r="EE449" s="145" t="str">
        <f>IFERROR(TRUNC(VLOOKUP($E449,'Container Panel'!$B$41:$Z$100,$D449,0)/(VLOOKUP(EE$276,UI!$A$12:$O$51,VLOOKUP(EE$278,$B$276:$C$278,2,0),0)/1000)),"")</f>
        <v/>
      </c>
      <c r="EF449" s="145" t="str">
        <f>IFERROR(TRUNC(VLOOKUP($E449,'Container Panel'!$B$41:$Z$100,$D449,0)/(VLOOKUP(EF$276,UI!$A$12:$O$51,VLOOKUP(EF$278,$B$276:$C$278,2,0),0)/1000)),"")</f>
        <v/>
      </c>
      <c r="EG449" s="145" t="str">
        <f>IFERROR(TRUNC(VLOOKUP($E449,'Container Panel'!$B$41:$Z$100,$D449,0)/(VLOOKUP(EG$276,UI!$A$12:$O$51,VLOOKUP(EG$278,$B$276:$C$278,2,0),0)/1000)),"")</f>
        <v/>
      </c>
      <c r="EH449" s="145" t="str">
        <f>IFERROR(TRUNC(VLOOKUP($E449,'Container Panel'!$B$41:$Z$100,$D449,0)/(VLOOKUP(EH$276,UI!$A$12:$O$51,VLOOKUP(EH$278,$B$276:$C$278,2,0),0)/1000)),"")</f>
        <v/>
      </c>
      <c r="EI449" s="145" t="str">
        <f>IFERROR(TRUNC(VLOOKUP($E449,'Container Panel'!$B$41:$Z$100,$D449,0)/(VLOOKUP(EI$276,UI!$A$12:$O$51,VLOOKUP(EI$278,$B$276:$C$278,2,0),0)/1000)),"")</f>
        <v/>
      </c>
      <c r="EJ449" s="145" t="str">
        <f>IFERROR(TRUNC(VLOOKUP($E449,'Container Panel'!$B$41:$Z$100,$D449,0)/(VLOOKUP(EJ$276,UI!$A$12:$O$51,VLOOKUP(EJ$278,$B$276:$C$278,2,0),0)/1000)),"")</f>
        <v/>
      </c>
      <c r="EK449" s="145" t="str">
        <f>IFERROR(TRUNC(VLOOKUP($E449,'Container Panel'!$B$41:$Z$100,$D449,0)/(VLOOKUP(EK$276,UI!$A$12:$O$51,VLOOKUP(EK$278,$B$276:$C$278,2,0),0)/1000)),"")</f>
        <v/>
      </c>
      <c r="EL449" s="145" t="str">
        <f>IFERROR(TRUNC(VLOOKUP($E449,'Container Panel'!$B$41:$Z$100,$D449,0)/(VLOOKUP(EL$276,UI!$A$12:$O$51,VLOOKUP(EL$278,$B$276:$C$278,2,0),0)/1000)),"")</f>
        <v/>
      </c>
      <c r="EM449" s="145" t="str">
        <f>IFERROR(TRUNC(VLOOKUP($E449,'Container Panel'!$B$41:$Z$100,$D449,0)/(VLOOKUP(EM$276,UI!$A$12:$O$51,VLOOKUP(EM$278,$B$276:$C$278,2,0),0)/1000)),"")</f>
        <v/>
      </c>
      <c r="EN449" s="145" t="str">
        <f>IFERROR(TRUNC(VLOOKUP($E449,'Container Panel'!$B$41:$Z$100,$D449,0)/(VLOOKUP(EN$276,UI!$A$12:$O$51,VLOOKUP(EN$278,$B$276:$C$278,2,0),0)/1000)),"")</f>
        <v/>
      </c>
      <c r="EO449" s="145" t="str">
        <f>IFERROR(TRUNC(VLOOKUP($E449,'Container Panel'!$B$41:$Z$100,$D449,0)/(VLOOKUP(EO$276,UI!$A$12:$O$51,VLOOKUP(EO$278,$B$276:$C$278,2,0),0)/1000)),"")</f>
        <v/>
      </c>
      <c r="EP449" s="145" t="str">
        <f>IFERROR(TRUNC(VLOOKUP($E449,'Container Panel'!$B$41:$Z$100,$D449,0)/(VLOOKUP(EP$276,UI!$A$12:$O$51,VLOOKUP(EP$278,$B$276:$C$278,2,0),0)/1000)),"")</f>
        <v/>
      </c>
      <c r="EQ449" s="145" t="str">
        <f>IFERROR(TRUNC(VLOOKUP($E449,'Container Panel'!$B$41:$Z$100,$D449,0)/(VLOOKUP(EQ$276,UI!$A$12:$O$51,VLOOKUP(EQ$278,$B$276:$C$278,2,0),0)/1000)),"")</f>
        <v/>
      </c>
      <c r="ER449" s="145" t="str">
        <f>IFERROR(TRUNC(VLOOKUP($E449,'Container Panel'!$B$41:$Z$100,$D449,0)/(VLOOKUP(ER$276,UI!$A$12:$O$51,VLOOKUP(ER$278,$B$276:$C$278,2,0),0)/1000)),"")</f>
        <v/>
      </c>
      <c r="ES449" s="145" t="str">
        <f>IFERROR(TRUNC(VLOOKUP($E449,'Container Panel'!$B$41:$Z$100,$D449,0)/(VLOOKUP(ES$276,UI!$A$12:$O$51,VLOOKUP(ES$278,$B$276:$C$278,2,0),0)/1000)),"")</f>
        <v/>
      </c>
      <c r="ET449" s="145" t="str">
        <f>IFERROR(TRUNC(VLOOKUP($E449,'Container Panel'!$B$41:$Z$100,$D449,0)/(VLOOKUP(ET$276,UI!$A$12:$O$51,VLOOKUP(ET$278,$B$276:$C$278,2,0),0)/1000)),"")</f>
        <v/>
      </c>
      <c r="EU449" s="145" t="str">
        <f>IFERROR(TRUNC(VLOOKUP($E449,'Container Panel'!$B$41:$Z$100,$D449,0)/(VLOOKUP(EU$276,UI!$A$12:$O$51,VLOOKUP(EU$278,$B$276:$C$278,2,0),0)/1000)),"")</f>
        <v/>
      </c>
      <c r="EV449" s="145" t="str">
        <f>IFERROR(TRUNC(VLOOKUP($E449,'Container Panel'!$B$41:$Z$100,$D449,0)/(VLOOKUP(EV$276,UI!$A$12:$O$51,VLOOKUP(EV$278,$B$276:$C$278,2,0),0)/1000)),"")</f>
        <v/>
      </c>
      <c r="EW449" s="145" t="str">
        <f>IFERROR(TRUNC(VLOOKUP($E449,'Container Panel'!$B$41:$Z$100,$D449,0)/(VLOOKUP(EW$276,UI!$A$12:$O$51,VLOOKUP(EW$278,$B$276:$C$278,2,0),0)/1000)),"")</f>
        <v/>
      </c>
      <c r="EX449" s="145" t="str">
        <f>IFERROR(TRUNC(VLOOKUP($E449,'Container Panel'!$B$41:$Z$100,$D449,0)/(VLOOKUP(EX$276,UI!$A$12:$O$51,VLOOKUP(EX$278,$B$276:$C$278,2,0),0)/1000)),"")</f>
        <v/>
      </c>
      <c r="EY449" s="145" t="str">
        <f>IFERROR(TRUNC(VLOOKUP($E449,'Container Panel'!$B$41:$Z$100,$D449,0)/(VLOOKUP(EY$276,UI!$A$12:$O$51,VLOOKUP(EY$278,$B$276:$C$278,2,0),0)/1000)),"")</f>
        <v/>
      </c>
      <c r="EZ449" s="145" t="str">
        <f>IFERROR(TRUNC(VLOOKUP($E449,'Container Panel'!$B$41:$Z$100,$D449,0)/(VLOOKUP(EZ$276,UI!$A$12:$O$51,VLOOKUP(EZ$278,$B$276:$C$278,2,0),0)/1000)),"")</f>
        <v/>
      </c>
      <c r="FA449" s="145" t="str">
        <f>IFERROR(TRUNC(VLOOKUP($E449,'Container Panel'!$B$41:$Z$100,$D449,0)/(VLOOKUP(FA$276,UI!$A$12:$O$51,VLOOKUP(FA$278,$B$276:$C$278,2,0),0)/1000)),"")</f>
        <v/>
      </c>
      <c r="FB449" s="145" t="str">
        <f>IFERROR(TRUNC(VLOOKUP($E449,'Container Panel'!$B$41:$Z$100,$D449,0)/(VLOOKUP(FB$276,UI!$A$12:$O$51,VLOOKUP(FB$278,$B$276:$C$278,2,0),0)/1000)),"")</f>
        <v/>
      </c>
      <c r="FC449" s="145" t="str">
        <f>IFERROR(TRUNC(VLOOKUP($E449,'Container Panel'!$B$41:$Z$100,$D449,0)/(VLOOKUP(FC$276,UI!$A$12:$O$51,VLOOKUP(FC$278,$B$276:$C$278,2,0),0)/1000)),"")</f>
        <v/>
      </c>
      <c r="FD449" s="145" t="str">
        <f>IFERROR(TRUNC(VLOOKUP($E449,'Container Panel'!$B$41:$Z$100,$D449,0)/(VLOOKUP(FD$276,UI!$A$12:$O$51,VLOOKUP(FD$278,$B$276:$C$278,2,0),0)/1000)),"")</f>
        <v/>
      </c>
      <c r="FE449" s="145" t="str">
        <f>IFERROR(TRUNC(VLOOKUP($E449,'Container Panel'!$B$41:$Z$100,$D449,0)/(VLOOKUP(FE$276,UI!$A$12:$O$51,VLOOKUP(FE$278,$B$276:$C$278,2,0),0)/1000)),"")</f>
        <v/>
      </c>
      <c r="FF449" s="145" t="str">
        <f>IFERROR(TRUNC(VLOOKUP($E449,'Container Panel'!$B$41:$Z$100,$D449,0)/(VLOOKUP(FF$276,UI!$A$12:$O$51,VLOOKUP(FF$278,$B$276:$C$278,2,0),0)/1000)),"")</f>
        <v/>
      </c>
      <c r="FG449" s="145" t="str">
        <f>IFERROR(TRUNC(VLOOKUP($E449,'Container Panel'!$B$41:$Z$100,$D449,0)/(VLOOKUP(FG$276,UI!$A$12:$O$51,VLOOKUP(FG$278,$B$276:$C$278,2,0),0)/1000)),"")</f>
        <v/>
      </c>
      <c r="FH449" s="145" t="str">
        <f>IFERROR(TRUNC(VLOOKUP($E449,'Container Panel'!$B$41:$Z$100,$D449,0)/(VLOOKUP(FH$276,UI!$A$12:$O$51,VLOOKUP(FH$278,$B$276:$C$278,2,0),0)/1000)),"")</f>
        <v/>
      </c>
      <c r="FI449" s="145" t="str">
        <f>IFERROR(TRUNC(VLOOKUP($E449,'Container Panel'!$B$41:$Z$100,$D449,0)/(VLOOKUP(FI$276,UI!$A$12:$O$51,VLOOKUP(FI$278,$B$276:$C$278,2,0),0)/1000)),"")</f>
        <v/>
      </c>
      <c r="FJ449" s="145" t="str">
        <f>IFERROR(TRUNC(VLOOKUP($E449,'Container Panel'!$B$41:$Z$100,$D449,0)/(VLOOKUP(FJ$276,UI!$A$12:$O$51,VLOOKUP(FJ$278,$B$276:$C$278,2,0),0)/1000)),"")</f>
        <v/>
      </c>
      <c r="FK449" s="145" t="str">
        <f>IFERROR(TRUNC(VLOOKUP($E449,'Container Panel'!$B$41:$Z$100,$D449,0)/(VLOOKUP(FK$276,UI!$A$12:$O$51,VLOOKUP(FK$278,$B$276:$C$278,2,0),0)/1000)),"")</f>
        <v/>
      </c>
      <c r="FL449" s="145" t="str">
        <f>IFERROR(TRUNC(VLOOKUP($E449,'Container Panel'!$B$41:$Z$100,$D449,0)/(VLOOKUP(FL$276,UI!$A$12:$O$51,VLOOKUP(FL$278,$B$276:$C$278,2,0),0)/1000)),"")</f>
        <v/>
      </c>
      <c r="FM449" s="145" t="str">
        <f>IFERROR(TRUNC(VLOOKUP($E449,'Container Panel'!$B$41:$Z$100,$D449,0)/(VLOOKUP(FM$276,UI!$A$12:$O$51,VLOOKUP(FM$278,$B$276:$C$278,2,0),0)/1000)),"")</f>
        <v/>
      </c>
      <c r="FN449" s="145" t="str">
        <f>IFERROR(TRUNC(VLOOKUP($E449,'Container Panel'!$B$41:$Z$100,$D449,0)/(VLOOKUP(FN$276,UI!$A$12:$O$51,VLOOKUP(FN$278,$B$276:$C$278,2,0),0)/1000)),"")</f>
        <v/>
      </c>
      <c r="FO449" s="145" t="str">
        <f>IFERROR(TRUNC(VLOOKUP($E449,'Container Panel'!$B$41:$Z$100,$D449,0)/(VLOOKUP(FO$276,UI!$A$12:$O$51,VLOOKUP(FO$278,$B$276:$C$278,2,0),0)/1000)),"")</f>
        <v/>
      </c>
      <c r="FP449" s="145" t="str">
        <f>IFERROR(TRUNC(VLOOKUP($E449,'Container Panel'!$B$41:$Z$100,$D449,0)/(VLOOKUP(FP$276,UI!$A$12:$O$51,VLOOKUP(FP$278,$B$276:$C$278,2,0),0)/1000)),"")</f>
        <v/>
      </c>
      <c r="FQ449" s="145" t="str">
        <f>IFERROR(TRUNC(VLOOKUP($E449,'Container Panel'!$B$41:$Z$100,$D449,0)/(VLOOKUP(FQ$276,UI!$A$12:$O$51,VLOOKUP(FQ$278,$B$276:$C$278,2,0),0)/1000)),"")</f>
        <v/>
      </c>
      <c r="FR449" s="145" t="str">
        <f>IFERROR(TRUNC(VLOOKUP($E449,'Container Panel'!$B$41:$Z$100,$D449,0)/(VLOOKUP(FR$276,UI!$A$12:$O$51,VLOOKUP(FR$278,$B$276:$C$278,2,0),0)/1000)),"")</f>
        <v/>
      </c>
      <c r="FS449" s="145" t="str">
        <f>IFERROR(TRUNC(VLOOKUP($E449,'Container Panel'!$B$41:$Z$100,$D449,0)/(VLOOKUP(FS$276,UI!$A$12:$O$51,VLOOKUP(FS$278,$B$276:$C$278,2,0),0)/1000)),"")</f>
        <v/>
      </c>
      <c r="FT449" s="145" t="str">
        <f>IFERROR(TRUNC(VLOOKUP($E449,'Container Panel'!$B$41:$Z$100,$D449,0)/(VLOOKUP(FT$276,UI!$A$12:$O$51,VLOOKUP(FT$278,$B$276:$C$278,2,0),0)/1000)),"")</f>
        <v/>
      </c>
      <c r="FU449" s="145" t="str">
        <f>IFERROR(TRUNC(VLOOKUP($E449,'Container Panel'!$B$41:$Z$100,$D449,0)/(VLOOKUP(FU$276,UI!$A$12:$O$51,VLOOKUP(FU$278,$B$276:$C$278,2,0),0)/1000)),"")</f>
        <v/>
      </c>
      <c r="FV449" s="145" t="str">
        <f>IFERROR(TRUNC(VLOOKUP($E449,'Container Panel'!$B$41:$Z$100,$D449,0)/(VLOOKUP(FV$276,UI!$A$12:$O$51,VLOOKUP(FV$278,$B$276:$C$278,2,0),0)/1000)),"")</f>
        <v/>
      </c>
      <c r="FW449" s="145" t="str">
        <f>IFERROR(TRUNC(VLOOKUP($E449,'Container Panel'!$B$41:$Z$100,$D449,0)/(VLOOKUP(FW$276,UI!$A$12:$O$51,VLOOKUP(FW$278,$B$276:$C$278,2,0),0)/1000)),"")</f>
        <v/>
      </c>
      <c r="FX449" s="145" t="str">
        <f>IFERROR(TRUNC(VLOOKUP($E449,'Container Panel'!$B$41:$Z$100,$D449,0)/(VLOOKUP(FX$276,UI!$A$12:$O$51,VLOOKUP(FX$278,$B$276:$C$278,2,0),0)/1000)),"")</f>
        <v/>
      </c>
      <c r="FY449" s="145" t="str">
        <f>IFERROR(TRUNC(VLOOKUP($E449,'Container Panel'!$B$41:$Z$100,$D449,0)/(VLOOKUP(FY$276,UI!$A$12:$O$51,VLOOKUP(FY$278,$B$276:$C$278,2,0),0)/1000)),"")</f>
        <v/>
      </c>
      <c r="FZ449" s="145" t="str">
        <f>IFERROR(TRUNC(VLOOKUP($E449,'Container Panel'!$B$41:$Z$100,$D449,0)/(VLOOKUP(FZ$276,UI!$A$12:$O$51,VLOOKUP(FZ$278,$B$276:$C$278,2,0),0)/1000)),"")</f>
        <v/>
      </c>
      <c r="GA449" s="145" t="str">
        <f>IFERROR(TRUNC(VLOOKUP($E449,'Container Panel'!$B$41:$Z$100,$D449,0)/(VLOOKUP(GA$276,UI!$A$12:$O$51,VLOOKUP(GA$278,$B$276:$C$278,2,0),0)/1000)),"")</f>
        <v/>
      </c>
      <c r="GB449" s="145" t="str">
        <f>IFERROR(TRUNC(VLOOKUP($E449,'Container Panel'!$B$41:$Z$100,$D449,0)/(VLOOKUP(GB$276,UI!$A$12:$O$51,VLOOKUP(GB$278,$B$276:$C$278,2,0),0)/1000)),"")</f>
        <v/>
      </c>
      <c r="GC449" s="145" t="str">
        <f>IFERROR(TRUNC(VLOOKUP($E449,'Container Panel'!$B$41:$Z$100,$D449,0)/(VLOOKUP(GC$276,UI!$A$12:$O$51,VLOOKUP(GC$278,$B$276:$C$278,2,0),0)/1000)),"")</f>
        <v/>
      </c>
      <c r="GD449" s="145" t="str">
        <f>IFERROR(TRUNC(VLOOKUP($E449,'Container Panel'!$B$41:$Z$100,$D449,0)/(VLOOKUP(GD$276,UI!$A$12:$O$51,VLOOKUP(GD$278,$B$276:$C$278,2,0),0)/1000)),"")</f>
        <v/>
      </c>
      <c r="GE449" s="145" t="str">
        <f>IFERROR(TRUNC(VLOOKUP($E449,'Container Panel'!$B$41:$Z$100,$D449,0)/(VLOOKUP(GE$276,UI!$A$12:$O$51,VLOOKUP(GE$278,$B$276:$C$278,2,0),0)/1000)),"")</f>
        <v/>
      </c>
      <c r="GF449" s="145" t="str">
        <f>IFERROR(TRUNC(VLOOKUP($E449,'Container Panel'!$B$41:$Z$100,$D449,0)/(VLOOKUP(GF$276,UI!$A$12:$O$51,VLOOKUP(GF$278,$B$276:$C$278,2,0),0)/1000)),"")</f>
        <v/>
      </c>
      <c r="GG449" s="145" t="str">
        <f>IFERROR(TRUNC(VLOOKUP($E449,'Container Panel'!$B$41:$Z$100,$D449,0)/(VLOOKUP(GG$276,UI!$A$12:$O$51,VLOOKUP(GG$278,$B$276:$C$278,2,0),0)/1000)),"")</f>
        <v/>
      </c>
      <c r="GH449" s="145" t="str">
        <f>IFERROR(TRUNC(VLOOKUP($E449,'Container Panel'!$B$41:$Z$100,$D449,0)/(VLOOKUP(GH$276,UI!$A$12:$O$51,VLOOKUP(GH$278,$B$276:$C$278,2,0),0)/1000)),"")</f>
        <v/>
      </c>
      <c r="GI449" s="145" t="str">
        <f>IFERROR(TRUNC(VLOOKUP($E449,'Container Panel'!$B$41:$Z$100,$D449,0)/(VLOOKUP(GI$276,UI!$A$12:$O$51,VLOOKUP(GI$278,$B$276:$C$278,2,0),0)/1000)),"")</f>
        <v/>
      </c>
      <c r="GJ449" s="145" t="str">
        <f>IFERROR(TRUNC(VLOOKUP($E449,'Container Panel'!$B$41:$Z$100,$D449,0)/(VLOOKUP(GJ$276,UI!$A$12:$O$51,VLOOKUP(GJ$278,$B$276:$C$278,2,0),0)/1000)),"")</f>
        <v/>
      </c>
      <c r="GK449" s="145" t="str">
        <f>IFERROR(TRUNC(VLOOKUP($E449,'Container Panel'!$B$41:$Z$100,$D449,0)/(VLOOKUP(GK$276,UI!$A$12:$O$51,VLOOKUP(GK$278,$B$276:$C$278,2,0),0)/1000)),"")</f>
        <v/>
      </c>
      <c r="GL449" s="145" t="str">
        <f>IFERROR(TRUNC(VLOOKUP($E449,'Container Panel'!$B$41:$Z$100,$D449,0)/(VLOOKUP(GL$276,UI!$A$12:$O$51,VLOOKUP(GL$278,$B$276:$C$278,2,0),0)/1000)),"")</f>
        <v/>
      </c>
      <c r="GM449" s="145" t="str">
        <f>IFERROR(TRUNC(VLOOKUP($E449,'Container Panel'!$B$41:$Z$100,$D449,0)/(VLOOKUP(GM$276,UI!$A$12:$O$51,VLOOKUP(GM$278,$B$276:$C$278,2,0),0)/1000)),"")</f>
        <v/>
      </c>
      <c r="GN449" s="145" t="str">
        <f>IFERROR(TRUNC(VLOOKUP($E449,'Container Panel'!$B$41:$Z$100,$D449,0)/(VLOOKUP(GN$276,UI!$A$12:$O$51,VLOOKUP(GN$278,$B$276:$C$278,2,0),0)/1000)),"")</f>
        <v/>
      </c>
      <c r="GO449" s="145" t="str">
        <f>IFERROR(TRUNC(VLOOKUP($E449,'Container Panel'!$B$41:$Z$100,$D449,0)/(VLOOKUP(GO$276,UI!$A$12:$O$51,VLOOKUP(GO$278,$B$276:$C$278,2,0),0)/1000)),"")</f>
        <v/>
      </c>
      <c r="GP449" s="145" t="str">
        <f>IFERROR(TRUNC(VLOOKUP($E449,'Container Panel'!$B$41:$Z$100,$D449,0)/(VLOOKUP(GP$276,UI!$A$12:$O$51,VLOOKUP(GP$278,$B$276:$C$278,2,0),0)/1000)),"")</f>
        <v/>
      </c>
      <c r="GQ449" s="145" t="str">
        <f>IFERROR(TRUNC(VLOOKUP($E449,'Container Panel'!$B$41:$Z$100,$D449,0)/(VLOOKUP(GQ$276,UI!$A$12:$O$51,VLOOKUP(GQ$278,$B$276:$C$278,2,0),0)/1000)),"")</f>
        <v/>
      </c>
      <c r="GR449" s="145" t="str">
        <f>IFERROR(TRUNC(VLOOKUP($E449,'Container Panel'!$B$41:$Z$100,$D449,0)/(VLOOKUP(GR$276,UI!$A$12:$O$51,VLOOKUP(GR$278,$B$276:$C$278,2,0),0)/1000)),"")</f>
        <v/>
      </c>
      <c r="GS449" s="145" t="str">
        <f>IFERROR(TRUNC(VLOOKUP($E449,'Container Panel'!$B$41:$Z$100,$D449,0)/(VLOOKUP(GS$276,UI!$A$12:$O$51,VLOOKUP(GS$278,$B$276:$C$278,2,0),0)/1000)),"")</f>
        <v/>
      </c>
      <c r="GT449" s="145" t="str">
        <f>IFERROR(TRUNC(VLOOKUP($E449,'Container Panel'!$B$41:$Z$100,$D449,0)/(VLOOKUP(GT$276,UI!$A$12:$O$51,VLOOKUP(GT$278,$B$276:$C$278,2,0),0)/1000)),"")</f>
        <v/>
      </c>
      <c r="GU449" s="145" t="str">
        <f>IFERROR(TRUNC(VLOOKUP($E449,'Container Panel'!$B$41:$Z$100,$D449,0)/(VLOOKUP(GU$276,UI!$A$12:$O$51,VLOOKUP(GU$278,$B$276:$C$278,2,0),0)/1000)),"")</f>
        <v/>
      </c>
      <c r="GV449" s="145" t="str">
        <f>IFERROR(TRUNC(VLOOKUP($E449,'Container Panel'!$B$41:$Z$100,$D449,0)/(VLOOKUP(GV$276,UI!$A$12:$O$51,VLOOKUP(GV$278,$B$276:$C$278,2,0),0)/1000)),"")</f>
        <v/>
      </c>
      <c r="GW449" s="145" t="str">
        <f>IFERROR(TRUNC(VLOOKUP($E449,'Container Panel'!$B$41:$Z$100,$D449,0)/(VLOOKUP(GW$276,UI!$A$12:$O$51,VLOOKUP(GW$278,$B$276:$C$278,2,0),0)/1000)),"")</f>
        <v/>
      </c>
      <c r="GX449" s="145" t="str">
        <f>IFERROR(TRUNC(VLOOKUP($E449,'Container Panel'!$B$41:$Z$100,$D449,0)/(VLOOKUP(GX$276,UI!$A$12:$O$51,VLOOKUP(GX$278,$B$276:$C$278,2,0),0)/1000)),"")</f>
        <v/>
      </c>
      <c r="GY449" s="145" t="str">
        <f>IFERROR(TRUNC(VLOOKUP($E449,'Container Panel'!$B$41:$Z$100,$D449,0)/(VLOOKUP(GY$276,UI!$A$12:$O$51,VLOOKUP(GY$278,$B$276:$C$278,2,0),0)/1000)),"")</f>
        <v/>
      </c>
      <c r="GZ449" s="145" t="str">
        <f>IFERROR(TRUNC(VLOOKUP($E449,'Container Panel'!$B$41:$Z$100,$D449,0)/(VLOOKUP(GZ$276,UI!$A$12:$O$51,VLOOKUP(GZ$278,$B$276:$C$278,2,0),0)/1000)),"")</f>
        <v/>
      </c>
      <c r="HA449" s="145" t="str">
        <f>IFERROR(TRUNC(VLOOKUP($E449,'Container Panel'!$B$41:$Z$100,$D449,0)/(VLOOKUP(HA$276,UI!$A$12:$O$51,VLOOKUP(HA$278,$B$276:$C$278,2,0),0)/1000)),"")</f>
        <v/>
      </c>
      <c r="HB449" s="145" t="str">
        <f>IFERROR(TRUNC(VLOOKUP($E449,'Container Panel'!$B$41:$Z$100,$D449,0)/(VLOOKUP(HB$276,UI!$A$12:$O$51,VLOOKUP(HB$278,$B$276:$C$278,2,0),0)/1000)),"")</f>
        <v/>
      </c>
      <c r="HC449" s="145" t="str">
        <f>IFERROR(TRUNC(VLOOKUP($E449,'Container Panel'!$B$41:$Z$100,$D449,0)/(VLOOKUP(HC$276,UI!$A$12:$O$51,VLOOKUP(HC$278,$B$276:$C$278,2,0),0)/1000)),"")</f>
        <v/>
      </c>
      <c r="HD449" s="145" t="str">
        <f>IFERROR(TRUNC(VLOOKUP($E449,'Container Panel'!$B$41:$Z$100,$D449,0)/(VLOOKUP(HD$276,UI!$A$12:$O$51,VLOOKUP(HD$278,$B$276:$C$278,2,0),0)/1000)),"")</f>
        <v/>
      </c>
      <c r="HE449" s="145" t="str">
        <f>IFERROR(TRUNC(VLOOKUP($E449,'Container Panel'!$B$41:$Z$100,$D449,0)/(VLOOKUP(HE$276,UI!$A$12:$O$51,VLOOKUP(HE$278,$B$276:$C$278,2,0),0)/1000)),"")</f>
        <v/>
      </c>
      <c r="HF449" s="145" t="str">
        <f>IFERROR(TRUNC(VLOOKUP($E449,'Container Panel'!$B$41:$Z$100,$D449,0)/(VLOOKUP(HF$276,UI!$A$12:$O$51,VLOOKUP(HF$278,$B$276:$C$278,2,0),0)/1000)),"")</f>
        <v/>
      </c>
      <c r="HG449" s="145" t="str">
        <f>IFERROR(TRUNC(VLOOKUP($E449,'Container Panel'!$B$41:$Z$100,$D449,0)/(VLOOKUP(HG$276,UI!$A$12:$O$51,VLOOKUP(HG$278,$B$276:$C$278,2,0),0)/1000)),"")</f>
        <v/>
      </c>
      <c r="HH449" s="145" t="str">
        <f>IFERROR(TRUNC(VLOOKUP($E449,'Container Panel'!$B$41:$Z$100,$D449,0)/(VLOOKUP(HH$276,UI!$A$12:$O$51,VLOOKUP(HH$278,$B$276:$C$278,2,0),0)/1000)),"")</f>
        <v/>
      </c>
      <c r="HI449" s="145" t="str">
        <f>IFERROR(TRUNC(VLOOKUP($E449,'Container Panel'!$B$41:$Z$100,$D449,0)/(VLOOKUP(HI$276,UI!$A$12:$O$51,VLOOKUP(HI$278,$B$276:$C$278,2,0),0)/1000)),"")</f>
        <v/>
      </c>
      <c r="HJ449" s="145" t="str">
        <f>IFERROR(TRUNC(VLOOKUP($E449,'Container Panel'!$B$41:$Z$100,$D449,0)/(VLOOKUP(HJ$276,UI!$A$12:$O$51,VLOOKUP(HJ$278,$B$276:$C$278,2,0),0)/1000)),"")</f>
        <v/>
      </c>
      <c r="HK449" s="145" t="str">
        <f>IFERROR(TRUNC(VLOOKUP($E449,'Container Panel'!$B$41:$Z$100,$D449,0)/(VLOOKUP(HK$276,UI!$A$12:$O$51,VLOOKUP(HK$278,$B$276:$C$278,2,0),0)/1000)),"")</f>
        <v/>
      </c>
      <c r="HL449" s="145" t="str">
        <f>IFERROR(TRUNC(VLOOKUP($E449,'Container Panel'!$B$41:$Z$100,$D449,0)/(VLOOKUP(HL$276,UI!$A$12:$O$51,VLOOKUP(HL$278,$B$276:$C$278,2,0),0)/1000)),"")</f>
        <v/>
      </c>
      <c r="HM449" s="145" t="str">
        <f>IFERROR(TRUNC(VLOOKUP($E449,'Container Panel'!$B$41:$Z$100,$D449,0)/(VLOOKUP(HM$276,UI!$A$12:$O$51,VLOOKUP(HM$278,$B$276:$C$278,2,0),0)/1000)),"")</f>
        <v/>
      </c>
      <c r="HN449" s="145" t="str">
        <f>IFERROR(TRUNC(VLOOKUP($E449,'Container Panel'!$B$41:$Z$100,$D449,0)/(VLOOKUP(HN$276,UI!$A$12:$O$51,VLOOKUP(HN$278,$B$276:$C$278,2,0),0)/1000)),"")</f>
        <v/>
      </c>
      <c r="HO449" s="145" t="str">
        <f>IFERROR(TRUNC(VLOOKUP($E449,'Container Panel'!$B$41:$Z$100,$D449,0)/(VLOOKUP(HO$276,UI!$A$12:$O$51,VLOOKUP(HO$278,$B$276:$C$278,2,0),0)/1000)),"")</f>
        <v/>
      </c>
      <c r="HP449" s="145" t="str">
        <f>IFERROR(TRUNC(VLOOKUP($E449,'Container Panel'!$B$41:$Z$100,$D449,0)/(VLOOKUP(HP$276,UI!$A$12:$O$51,VLOOKUP(HP$278,$B$276:$C$278,2,0),0)/1000)),"")</f>
        <v/>
      </c>
      <c r="HQ449" s="145" t="str">
        <f>IFERROR(TRUNC(VLOOKUP($E449,'Container Panel'!$B$41:$Z$100,$D449,0)/(VLOOKUP(HQ$276,UI!$A$12:$O$51,VLOOKUP(HQ$278,$B$276:$C$278,2,0),0)/1000)),"")</f>
        <v/>
      </c>
      <c r="HR449" s="145" t="str">
        <f>IFERROR(TRUNC(VLOOKUP($E449,'Container Panel'!$B$41:$Z$100,$D449,0)/(VLOOKUP(HR$276,UI!$A$12:$O$51,VLOOKUP(HR$278,$B$276:$C$278,2,0),0)/1000)),"")</f>
        <v/>
      </c>
      <c r="HS449" s="145" t="str">
        <f>IFERROR(TRUNC(VLOOKUP($E449,'Container Panel'!$B$41:$Z$100,$D449,0)/(VLOOKUP(HS$276,UI!$A$12:$O$51,VLOOKUP(HS$278,$B$276:$C$278,2,0),0)/1000)),"")</f>
        <v/>
      </c>
      <c r="HT449" s="145" t="str">
        <f>IFERROR(TRUNC(VLOOKUP($E449,'Container Panel'!$B$41:$Z$100,$D449,0)/(VLOOKUP(HT$276,UI!$A$12:$O$51,VLOOKUP(HT$278,$B$276:$C$278,2,0),0)/1000)),"")</f>
        <v/>
      </c>
      <c r="HU449" s="145" t="str">
        <f>IFERROR(TRUNC(VLOOKUP($E449,'Container Panel'!$B$41:$Z$100,$D449,0)/(VLOOKUP(HU$276,UI!$A$12:$O$51,VLOOKUP(HU$278,$B$276:$C$278,2,0),0)/1000)),"")</f>
        <v/>
      </c>
      <c r="HV449" s="145" t="str">
        <f>IFERROR(TRUNC(VLOOKUP($E449,'Container Panel'!$B$41:$Z$100,$D449,0)/(VLOOKUP(HV$276,UI!$A$12:$O$51,VLOOKUP(HV$278,$B$276:$C$278,2,0),0)/1000)),"")</f>
        <v/>
      </c>
      <c r="HW449" s="145" t="str">
        <f>IFERROR(TRUNC(VLOOKUP($E449,'Container Panel'!$B$41:$Z$100,$D449,0)/(VLOOKUP(HW$276,UI!$A$12:$O$51,VLOOKUP(HW$278,$B$276:$C$278,2,0),0)/1000)),"")</f>
        <v/>
      </c>
      <c r="HX449" s="145" t="str">
        <f>IFERROR(TRUNC(VLOOKUP($E449,'Container Panel'!$B$41:$Z$100,$D449,0)/(VLOOKUP(HX$276,UI!$A$12:$O$51,VLOOKUP(HX$278,$B$276:$C$278,2,0),0)/1000)),"")</f>
        <v/>
      </c>
      <c r="HY449" s="145" t="str">
        <f>IFERROR(TRUNC(VLOOKUP($E449,'Container Panel'!$B$41:$Z$100,$D449,0)/(VLOOKUP(HY$276,UI!$A$12:$O$51,VLOOKUP(HY$278,$B$276:$C$278,2,0),0)/1000)),"")</f>
        <v/>
      </c>
      <c r="HZ449" s="145" t="str">
        <f>IFERROR(TRUNC(VLOOKUP($E449,'Container Panel'!$B$41:$Z$100,$D449,0)/(VLOOKUP(HZ$276,UI!$A$12:$O$51,VLOOKUP(HZ$278,$B$276:$C$278,2,0),0)/1000)),"")</f>
        <v/>
      </c>
      <c r="IA449" s="145" t="str">
        <f>IFERROR(TRUNC(VLOOKUP($E449,'Container Panel'!$B$41:$Z$100,$D449,0)/(VLOOKUP(IA$276,UI!$A$12:$O$51,VLOOKUP(IA$278,$B$276:$C$278,2,0),0)/1000)),"")</f>
        <v/>
      </c>
      <c r="IB449" s="145" t="str">
        <f>IFERROR(TRUNC(VLOOKUP($E449,'Container Panel'!$B$41:$Z$100,$D449,0)/(VLOOKUP(IB$276,UI!$A$12:$O$51,VLOOKUP(IB$278,$B$276:$C$278,2,0),0)/1000)),"")</f>
        <v/>
      </c>
      <c r="IC449" s="145" t="str">
        <f>IFERROR(TRUNC(VLOOKUP($E449,'Container Panel'!$B$41:$Z$100,$D449,0)/(VLOOKUP(IC$276,UI!$A$12:$O$51,VLOOKUP(IC$278,$B$276:$C$278,2,0),0)/1000)),"")</f>
        <v/>
      </c>
      <c r="ID449" s="145" t="str">
        <f>IFERROR(TRUNC(VLOOKUP($E449,'Container Panel'!$B$41:$Z$100,$D449,0)/(VLOOKUP(ID$276,UI!$A$12:$O$51,VLOOKUP(ID$278,$B$276:$C$278,2,0),0)/1000)),"")</f>
        <v/>
      </c>
      <c r="IE449" s="145" t="str">
        <f>IFERROR(TRUNC(VLOOKUP($E449,'Container Panel'!$B$41:$Z$100,$D449,0)/(VLOOKUP(IE$276,UI!$A$12:$O$51,VLOOKUP(IE$278,$B$276:$C$278,2,0),0)/1000)),"")</f>
        <v/>
      </c>
      <c r="IF449" s="145" t="str">
        <f>IFERROR(TRUNC(VLOOKUP($E449,'Container Panel'!$B$41:$Z$100,$D449,0)/(VLOOKUP(IF$276,UI!$A$12:$O$51,VLOOKUP(IF$278,$B$276:$C$278,2,0),0)/1000)),"")</f>
        <v/>
      </c>
      <c r="IG449" s="145" t="str">
        <f>IFERROR(TRUNC(VLOOKUP($E449,'Container Panel'!$B$41:$Z$100,$D449,0)/(VLOOKUP(IG$276,UI!$A$12:$O$51,VLOOKUP(IG$278,$B$276:$C$278,2,0),0)/1000)),"")</f>
        <v/>
      </c>
      <c r="IH449" s="145" t="str">
        <f>IFERROR(TRUNC(VLOOKUP($E449,'Container Panel'!$B$41:$Z$100,$D449,0)/(VLOOKUP(IH$276,UI!$A$12:$O$51,VLOOKUP(IH$278,$B$276:$C$278,2,0),0)/1000)),"")</f>
        <v/>
      </c>
      <c r="II449" s="145" t="str">
        <f>IFERROR(TRUNC(VLOOKUP($E449,'Container Panel'!$B$41:$Z$100,$D449,0)/(VLOOKUP(II$276,UI!$A$12:$O$51,VLOOKUP(II$278,$B$276:$C$278,2,0),0)/1000)),"")</f>
        <v/>
      </c>
      <c r="IJ449" s="145" t="str">
        <f>IFERROR(TRUNC(VLOOKUP($E449,'Container Panel'!$B$41:$Z$100,$D449,0)/(VLOOKUP(IJ$276,UI!$A$12:$O$51,VLOOKUP(IJ$278,$B$276:$C$278,2,0),0)/1000)),"")</f>
        <v/>
      </c>
      <c r="IK449" s="145" t="str">
        <f>IFERROR(TRUNC(VLOOKUP($E449,'Container Panel'!$B$41:$Z$100,$D449,0)/(VLOOKUP(IK$276,UI!$A$12:$O$51,VLOOKUP(IK$278,$B$276:$C$278,2,0),0)/1000)),"")</f>
        <v/>
      </c>
      <c r="IL449" s="145" t="str">
        <f>IFERROR(TRUNC(VLOOKUP($E449,'Container Panel'!$B$41:$Z$100,$D449,0)/(VLOOKUP(IL$276,UI!$A$12:$O$51,VLOOKUP(IL$278,$B$276:$C$278,2,0),0)/1000)),"")</f>
        <v/>
      </c>
    </row>
    <row r="450" spans="2:246">
      <c r="B450" s="74">
        <v>170</v>
      </c>
      <c r="C450" s="74">
        <f t="shared" si="198"/>
        <v>57</v>
      </c>
      <c r="D450" s="163">
        <f>MOD(B450,3)+'Container Panel'!$Q$38</f>
        <v>18</v>
      </c>
      <c r="E450" s="143">
        <f t="shared" si="199"/>
        <v>0</v>
      </c>
      <c r="F450" s="144" t="s">
        <v>29</v>
      </c>
      <c r="G450" s="145" t="str">
        <f>IFERROR(IF(AND(G$272=list!$D$3,'Box Calculation'!G$279&lt;&gt;"h",$E450&lt;&gt;0),0,IF(AND(G$273=list!$D$2,$E450&lt;&gt;0,TRUNC(VLOOKUP($E450,'Container Panel'!$B$41:$Z$100,$D450,0)/(VLOOKUP(G$276,UI!$A$12:$O$51,VLOOKUP(G$279,$B$276:$C$278,2,0),0)/1000))&gt;0),1,TRUNC(VLOOKUP($E450,'Container Panel'!$B$41:$Z$100,$D450,0)/(VLOOKUP(G$276,UI!$A$12:$O$51,VLOOKUP(G$279,$B$276:$C$278,2,0),0)/1000)))),"")</f>
        <v/>
      </c>
      <c r="H450" s="145" t="str">
        <f>IFERROR(IF(AND(H$272=list!$D$3,'Box Calculation'!H$279&lt;&gt;"h",$E450&lt;&gt;0),0,IF(AND(H$273=list!$D$2,$E450&lt;&gt;0,TRUNC(VLOOKUP($E450,'Container Panel'!$B$41:$Z$100,$D450,0)/(VLOOKUP(H$276,UI!$A$12:$O$51,VLOOKUP(H$279,$B$276:$C$278,2,0),0)/1000))&gt;0),1,TRUNC(VLOOKUP($E450,'Container Panel'!$B$41:$Z$100,$D450,0)/(VLOOKUP(H$276,UI!$A$12:$O$51,VLOOKUP(H$279,$B$276:$C$278,2,0),0)/1000)))),"")</f>
        <v/>
      </c>
      <c r="I450" s="145" t="str">
        <f>IFERROR(IF(AND(I$272=list!$D$3,'Box Calculation'!I$279&lt;&gt;"h",$E450&lt;&gt;0),0,IF(AND(I$273=list!$D$2,$E450&lt;&gt;0,TRUNC(VLOOKUP($E450,'Container Panel'!$B$41:$Z$100,$D450,0)/(VLOOKUP(I$276,UI!$A$12:$O$51,VLOOKUP(I$279,$B$276:$C$278,2,0),0)/1000))&gt;0),1,TRUNC(VLOOKUP($E450,'Container Panel'!$B$41:$Z$100,$D450,0)/(VLOOKUP(I$276,UI!$A$12:$O$51,VLOOKUP(I$279,$B$276:$C$278,2,0),0)/1000)))),"")</f>
        <v/>
      </c>
      <c r="J450" s="145" t="str">
        <f>IFERROR(IF(AND(J$272=list!$D$3,'Box Calculation'!J$279&lt;&gt;"h",$E450&lt;&gt;0),0,IF(AND(J$273=list!$D$2,$E450&lt;&gt;0,TRUNC(VLOOKUP($E450,'Container Panel'!$B$41:$Z$100,$D450,0)/(VLOOKUP(J$276,UI!$A$12:$O$51,VLOOKUP(J$279,$B$276:$C$278,2,0),0)/1000))&gt;0),1,TRUNC(VLOOKUP($E450,'Container Panel'!$B$41:$Z$100,$D450,0)/(VLOOKUP(J$276,UI!$A$12:$O$51,VLOOKUP(J$279,$B$276:$C$278,2,0),0)/1000)))),"")</f>
        <v/>
      </c>
      <c r="K450" s="145" t="str">
        <f>IFERROR(IF(AND(K$272=list!$D$3,'Box Calculation'!K$279&lt;&gt;"h",$E450&lt;&gt;0),0,IF(AND(K$273=list!$D$2,$E450&lt;&gt;0,TRUNC(VLOOKUP($E450,'Container Panel'!$B$41:$Z$100,$D450,0)/(VLOOKUP(K$276,UI!$A$12:$O$51,VLOOKUP(K$279,$B$276:$C$278,2,0),0)/1000))&gt;0),1,TRUNC(VLOOKUP($E450,'Container Panel'!$B$41:$Z$100,$D450,0)/(VLOOKUP(K$276,UI!$A$12:$O$51,VLOOKUP(K$279,$B$276:$C$278,2,0),0)/1000)))),"")</f>
        <v/>
      </c>
      <c r="L450" s="145" t="str">
        <f>IFERROR(IF(AND(L$272=list!$D$3,'Box Calculation'!L$279&lt;&gt;"h",$E450&lt;&gt;0),0,IF(AND(L$273=list!$D$2,$E450&lt;&gt;0,TRUNC(VLOOKUP($E450,'Container Panel'!$B$41:$Z$100,$D450,0)/(VLOOKUP(L$276,UI!$A$12:$O$51,VLOOKUP(L$279,$B$276:$C$278,2,0),0)/1000))&gt;0),1,TRUNC(VLOOKUP($E450,'Container Panel'!$B$41:$Z$100,$D450,0)/(VLOOKUP(L$276,UI!$A$12:$O$51,VLOOKUP(L$279,$B$276:$C$278,2,0),0)/1000)))),"")</f>
        <v/>
      </c>
      <c r="M450" s="145" t="str">
        <f>IFERROR(IF(AND(M$272=list!$D$3,'Box Calculation'!M$279&lt;&gt;"h",$E450&lt;&gt;0),0,IF(AND(M$273=list!$D$2,$E450&lt;&gt;0,TRUNC(VLOOKUP($E450,'Container Panel'!$B$41:$Z$100,$D450,0)/(VLOOKUP(M$276,UI!$A$12:$O$51,VLOOKUP(M$279,$B$276:$C$278,2,0),0)/1000))&gt;0),1,TRUNC(VLOOKUP($E450,'Container Panel'!$B$41:$Z$100,$D450,0)/(VLOOKUP(M$276,UI!$A$12:$O$51,VLOOKUP(M$279,$B$276:$C$278,2,0),0)/1000)))),"")</f>
        <v/>
      </c>
      <c r="N450" s="145" t="str">
        <f>IFERROR(IF(AND(N$272=list!$D$3,'Box Calculation'!N$279&lt;&gt;"h",$E450&lt;&gt;0),0,IF(AND(N$273=list!$D$2,$E450&lt;&gt;0,TRUNC(VLOOKUP($E450,'Container Panel'!$B$41:$Z$100,$D450,0)/(VLOOKUP(N$276,UI!$A$12:$O$51,VLOOKUP(N$279,$B$276:$C$278,2,0),0)/1000))&gt;0),1,TRUNC(VLOOKUP($E450,'Container Panel'!$B$41:$Z$100,$D450,0)/(VLOOKUP(N$276,UI!$A$12:$O$51,VLOOKUP(N$279,$B$276:$C$278,2,0),0)/1000)))),"")</f>
        <v/>
      </c>
      <c r="O450" s="145" t="str">
        <f>IFERROR(IF(AND(O$272=list!$D$3,'Box Calculation'!O$279&lt;&gt;"h",$E450&lt;&gt;0),0,IF(AND(O$273=list!$D$2,$E450&lt;&gt;0,TRUNC(VLOOKUP($E450,'Container Panel'!$B$41:$Z$100,$D450,0)/(VLOOKUP(O$276,UI!$A$12:$O$51,VLOOKUP(O$279,$B$276:$C$278,2,0),0)/1000))&gt;0),1,TRUNC(VLOOKUP($E450,'Container Panel'!$B$41:$Z$100,$D450,0)/(VLOOKUP(O$276,UI!$A$12:$O$51,VLOOKUP(O$279,$B$276:$C$278,2,0),0)/1000)))),"")</f>
        <v/>
      </c>
      <c r="P450" s="145" t="str">
        <f>IFERROR(IF(AND(P$272=list!$D$3,'Box Calculation'!P$279&lt;&gt;"h",$E450&lt;&gt;0),0,IF(AND(P$273=list!$D$2,$E450&lt;&gt;0,TRUNC(VLOOKUP($E450,'Container Panel'!$B$41:$Z$100,$D450,0)/(VLOOKUP(P$276,UI!$A$12:$O$51,VLOOKUP(P$279,$B$276:$C$278,2,0),0)/1000))&gt;0),1,TRUNC(VLOOKUP($E450,'Container Panel'!$B$41:$Z$100,$D450,0)/(VLOOKUP(P$276,UI!$A$12:$O$51,VLOOKUP(P$279,$B$276:$C$278,2,0),0)/1000)))),"")</f>
        <v/>
      </c>
      <c r="Q450" s="145" t="str">
        <f>IFERROR(IF(AND(Q$272=list!$D$3,'Box Calculation'!Q$279&lt;&gt;"h",$E450&lt;&gt;0),0,IF(AND(Q$273=list!$D$2,$E450&lt;&gt;0,TRUNC(VLOOKUP($E450,'Container Panel'!$B$41:$Z$100,$D450,0)/(VLOOKUP(Q$276,UI!$A$12:$O$51,VLOOKUP(Q$279,$B$276:$C$278,2,0),0)/1000))&gt;0),1,TRUNC(VLOOKUP($E450,'Container Panel'!$B$41:$Z$100,$D450,0)/(VLOOKUP(Q$276,UI!$A$12:$O$51,VLOOKUP(Q$279,$B$276:$C$278,2,0),0)/1000)))),"")</f>
        <v/>
      </c>
      <c r="R450" s="145" t="str">
        <f>IFERROR(IF(AND(R$272=list!$D$3,'Box Calculation'!R$279&lt;&gt;"h",$E450&lt;&gt;0),0,IF(AND(R$273=list!$D$2,$E450&lt;&gt;0,TRUNC(VLOOKUP($E450,'Container Panel'!$B$41:$Z$100,$D450,0)/(VLOOKUP(R$276,UI!$A$12:$O$51,VLOOKUP(R$279,$B$276:$C$278,2,0),0)/1000))&gt;0),1,TRUNC(VLOOKUP($E450,'Container Panel'!$B$41:$Z$100,$D450,0)/(VLOOKUP(R$276,UI!$A$12:$O$51,VLOOKUP(R$279,$B$276:$C$278,2,0),0)/1000)))),"")</f>
        <v/>
      </c>
      <c r="S450" s="145" t="str">
        <f>IFERROR(IF(AND(S$272=list!$D$3,'Box Calculation'!S$279&lt;&gt;"h",$E450&lt;&gt;0),0,IF(AND(S$273=list!$D$2,$E450&lt;&gt;0,TRUNC(VLOOKUP($E450,'Container Panel'!$B$41:$Z$100,$D450,0)/(VLOOKUP(S$276,UI!$A$12:$O$51,VLOOKUP(S$279,$B$276:$C$278,2,0),0)/1000))&gt;0),1,TRUNC(VLOOKUP($E450,'Container Panel'!$B$41:$Z$100,$D450,0)/(VLOOKUP(S$276,UI!$A$12:$O$51,VLOOKUP(S$279,$B$276:$C$278,2,0),0)/1000)))),"")</f>
        <v/>
      </c>
      <c r="T450" s="145" t="str">
        <f>IFERROR(IF(AND(T$272=list!$D$3,'Box Calculation'!T$279&lt;&gt;"h",$E450&lt;&gt;0),0,IF(AND(T$273=list!$D$2,$E450&lt;&gt;0,TRUNC(VLOOKUP($E450,'Container Panel'!$B$41:$Z$100,$D450,0)/(VLOOKUP(T$276,UI!$A$12:$O$51,VLOOKUP(T$279,$B$276:$C$278,2,0),0)/1000))&gt;0),1,TRUNC(VLOOKUP($E450,'Container Panel'!$B$41:$Z$100,$D450,0)/(VLOOKUP(T$276,UI!$A$12:$O$51,VLOOKUP(T$279,$B$276:$C$278,2,0),0)/1000)))),"")</f>
        <v/>
      </c>
      <c r="U450" s="145" t="str">
        <f>IFERROR(IF(AND(U$272=list!$D$3,'Box Calculation'!U$279&lt;&gt;"h",$E450&lt;&gt;0),0,IF(AND(U$273=list!$D$2,$E450&lt;&gt;0,TRUNC(VLOOKUP($E450,'Container Panel'!$B$41:$Z$100,$D450,0)/(VLOOKUP(U$276,UI!$A$12:$O$51,VLOOKUP(U$279,$B$276:$C$278,2,0),0)/1000))&gt;0),1,TRUNC(VLOOKUP($E450,'Container Panel'!$B$41:$Z$100,$D450,0)/(VLOOKUP(U$276,UI!$A$12:$O$51,VLOOKUP(U$279,$B$276:$C$278,2,0),0)/1000)))),"")</f>
        <v/>
      </c>
      <c r="V450" s="145" t="str">
        <f>IFERROR(IF(AND(V$272=list!$D$3,'Box Calculation'!V$279&lt;&gt;"h",$E450&lt;&gt;0),0,IF(AND(V$273=list!$D$2,$E450&lt;&gt;0,TRUNC(VLOOKUP($E450,'Container Panel'!$B$41:$Z$100,$D450,0)/(VLOOKUP(V$276,UI!$A$12:$O$51,VLOOKUP(V$279,$B$276:$C$278,2,0),0)/1000))&gt;0),1,TRUNC(VLOOKUP($E450,'Container Panel'!$B$41:$Z$100,$D450,0)/(VLOOKUP(V$276,UI!$A$12:$O$51,VLOOKUP(V$279,$B$276:$C$278,2,0),0)/1000)))),"")</f>
        <v/>
      </c>
      <c r="W450" s="145" t="str">
        <f>IFERROR(IF(AND(W$272=list!$D$3,'Box Calculation'!W$279&lt;&gt;"h",$E450&lt;&gt;0),0,IF(AND(W$273=list!$D$2,$E450&lt;&gt;0,TRUNC(VLOOKUP($E450,'Container Panel'!$B$41:$Z$100,$D450,0)/(VLOOKUP(W$276,UI!$A$12:$O$51,VLOOKUP(W$279,$B$276:$C$278,2,0),0)/1000))&gt;0),1,TRUNC(VLOOKUP($E450,'Container Panel'!$B$41:$Z$100,$D450,0)/(VLOOKUP(W$276,UI!$A$12:$O$51,VLOOKUP(W$279,$B$276:$C$278,2,0),0)/1000)))),"")</f>
        <v/>
      </c>
      <c r="X450" s="145" t="str">
        <f>IFERROR(IF(AND(X$272=list!$D$3,'Box Calculation'!X$279&lt;&gt;"h",$E450&lt;&gt;0),0,IF(AND(X$273=list!$D$2,$E450&lt;&gt;0,TRUNC(VLOOKUP($E450,'Container Panel'!$B$41:$Z$100,$D450,0)/(VLOOKUP(X$276,UI!$A$12:$O$51,VLOOKUP(X$279,$B$276:$C$278,2,0),0)/1000))&gt;0),1,TRUNC(VLOOKUP($E450,'Container Panel'!$B$41:$Z$100,$D450,0)/(VLOOKUP(X$276,UI!$A$12:$O$51,VLOOKUP(X$279,$B$276:$C$278,2,0),0)/1000)))),"")</f>
        <v/>
      </c>
      <c r="Y450" s="145" t="str">
        <f>IFERROR(IF(AND(Y$272=list!$D$3,'Box Calculation'!Y$279&lt;&gt;"h",$E450&lt;&gt;0),0,IF(AND(Y$273=list!$D$2,$E450&lt;&gt;0,TRUNC(VLOOKUP($E450,'Container Panel'!$B$41:$Z$100,$D450,0)/(VLOOKUP(Y$276,UI!$A$12:$O$51,VLOOKUP(Y$279,$B$276:$C$278,2,0),0)/1000))&gt;0),1,TRUNC(VLOOKUP($E450,'Container Panel'!$B$41:$Z$100,$D450,0)/(VLOOKUP(Y$276,UI!$A$12:$O$51,VLOOKUP(Y$279,$B$276:$C$278,2,0),0)/1000)))),"")</f>
        <v/>
      </c>
      <c r="Z450" s="145" t="str">
        <f>IFERROR(IF(AND(Z$272=list!$D$3,'Box Calculation'!Z$279&lt;&gt;"h",$E450&lt;&gt;0),0,IF(AND(Z$273=list!$D$2,$E450&lt;&gt;0,TRUNC(VLOOKUP($E450,'Container Panel'!$B$41:$Z$100,$D450,0)/(VLOOKUP(Z$276,UI!$A$12:$O$51,VLOOKUP(Z$279,$B$276:$C$278,2,0),0)/1000))&gt;0),1,TRUNC(VLOOKUP($E450,'Container Panel'!$B$41:$Z$100,$D450,0)/(VLOOKUP(Z$276,UI!$A$12:$O$51,VLOOKUP(Z$279,$B$276:$C$278,2,0),0)/1000)))),"")</f>
        <v/>
      </c>
      <c r="AA450" s="145" t="str">
        <f>IFERROR(IF(AND(AA$272=list!$D$3,'Box Calculation'!AA$279&lt;&gt;"h",$E450&lt;&gt;0),0,IF(AND(AA$273=list!$D$2,$E450&lt;&gt;0,TRUNC(VLOOKUP($E450,'Container Panel'!$B$41:$Z$100,$D450,0)/(VLOOKUP(AA$276,UI!$A$12:$O$51,VLOOKUP(AA$279,$B$276:$C$278,2,0),0)/1000))&gt;0),1,TRUNC(VLOOKUP($E450,'Container Panel'!$B$41:$Z$100,$D450,0)/(VLOOKUP(AA$276,UI!$A$12:$O$51,VLOOKUP(AA$279,$B$276:$C$278,2,0),0)/1000)))),"")</f>
        <v/>
      </c>
      <c r="AB450" s="145" t="str">
        <f>IFERROR(IF(AND(AB$272=list!$D$3,'Box Calculation'!AB$279&lt;&gt;"h",$E450&lt;&gt;0),0,IF(AND(AB$273=list!$D$2,$E450&lt;&gt;0,TRUNC(VLOOKUP($E450,'Container Panel'!$B$41:$Z$100,$D450,0)/(VLOOKUP(AB$276,UI!$A$12:$O$51,VLOOKUP(AB$279,$B$276:$C$278,2,0),0)/1000))&gt;0),1,TRUNC(VLOOKUP($E450,'Container Panel'!$B$41:$Z$100,$D450,0)/(VLOOKUP(AB$276,UI!$A$12:$O$51,VLOOKUP(AB$279,$B$276:$C$278,2,0),0)/1000)))),"")</f>
        <v/>
      </c>
      <c r="AC450" s="145" t="str">
        <f>IFERROR(IF(AND(AC$272=list!$D$3,'Box Calculation'!AC$279&lt;&gt;"h",$E450&lt;&gt;0),0,IF(AND(AC$273=list!$D$2,$E450&lt;&gt;0,TRUNC(VLOOKUP($E450,'Container Panel'!$B$41:$Z$100,$D450,0)/(VLOOKUP(AC$276,UI!$A$12:$O$51,VLOOKUP(AC$279,$B$276:$C$278,2,0),0)/1000))&gt;0),1,TRUNC(VLOOKUP($E450,'Container Panel'!$B$41:$Z$100,$D450,0)/(VLOOKUP(AC$276,UI!$A$12:$O$51,VLOOKUP(AC$279,$B$276:$C$278,2,0),0)/1000)))),"")</f>
        <v/>
      </c>
      <c r="AD450" s="145" t="str">
        <f>IFERROR(IF(AND(AD$272=list!$D$3,'Box Calculation'!AD$279&lt;&gt;"h",$E450&lt;&gt;0),0,IF(AND(AD$273=list!$D$2,$E450&lt;&gt;0,TRUNC(VLOOKUP($E450,'Container Panel'!$B$41:$Z$100,$D450,0)/(VLOOKUP(AD$276,UI!$A$12:$O$51,VLOOKUP(AD$279,$B$276:$C$278,2,0),0)/1000))&gt;0),1,TRUNC(VLOOKUP($E450,'Container Panel'!$B$41:$Z$100,$D450,0)/(VLOOKUP(AD$276,UI!$A$12:$O$51,VLOOKUP(AD$279,$B$276:$C$278,2,0),0)/1000)))),"")</f>
        <v/>
      </c>
      <c r="AE450" s="145" t="str">
        <f>IFERROR(IF(AND(AE$272=list!$D$3,'Box Calculation'!AE$279&lt;&gt;"h",$E450&lt;&gt;0),0,IF(AND(AE$273=list!$D$2,$E450&lt;&gt;0,TRUNC(VLOOKUP($E450,'Container Panel'!$B$41:$Z$100,$D450,0)/(VLOOKUP(AE$276,UI!$A$12:$O$51,VLOOKUP(AE$279,$B$276:$C$278,2,0),0)/1000))&gt;0),1,TRUNC(VLOOKUP($E450,'Container Panel'!$B$41:$Z$100,$D450,0)/(VLOOKUP(AE$276,UI!$A$12:$O$51,VLOOKUP(AE$279,$B$276:$C$278,2,0),0)/1000)))),"")</f>
        <v/>
      </c>
      <c r="AF450" s="145" t="str">
        <f>IFERROR(IF(AND(AF$272=list!$D$3,'Box Calculation'!AF$279&lt;&gt;"h",$E450&lt;&gt;0),0,IF(AND(AF$273=list!$D$2,$E450&lt;&gt;0,TRUNC(VLOOKUP($E450,'Container Panel'!$B$41:$Z$100,$D450,0)/(VLOOKUP(AF$276,UI!$A$12:$O$51,VLOOKUP(AF$279,$B$276:$C$278,2,0),0)/1000))&gt;0),1,TRUNC(VLOOKUP($E450,'Container Panel'!$B$41:$Z$100,$D450,0)/(VLOOKUP(AF$276,UI!$A$12:$O$51,VLOOKUP(AF$279,$B$276:$C$278,2,0),0)/1000)))),"")</f>
        <v/>
      </c>
      <c r="AG450" s="145" t="str">
        <f>IFERROR(IF(AND(AG$272=list!$D$3,'Box Calculation'!AG$279&lt;&gt;"h",$E450&lt;&gt;0),0,IF(AND(AG$273=list!$D$2,$E450&lt;&gt;0,TRUNC(VLOOKUP($E450,'Container Panel'!$B$41:$Z$100,$D450,0)/(VLOOKUP(AG$276,UI!$A$12:$O$51,VLOOKUP(AG$279,$B$276:$C$278,2,0),0)/1000))&gt;0),1,TRUNC(VLOOKUP($E450,'Container Panel'!$B$41:$Z$100,$D450,0)/(VLOOKUP(AG$276,UI!$A$12:$O$51,VLOOKUP(AG$279,$B$276:$C$278,2,0),0)/1000)))),"")</f>
        <v/>
      </c>
      <c r="AH450" s="145" t="str">
        <f>IFERROR(IF(AND(AH$272=list!$D$3,'Box Calculation'!AH$279&lt;&gt;"h",$E450&lt;&gt;0),0,IF(AND(AH$273=list!$D$2,$E450&lt;&gt;0,TRUNC(VLOOKUP($E450,'Container Panel'!$B$41:$Z$100,$D450,0)/(VLOOKUP(AH$276,UI!$A$12:$O$51,VLOOKUP(AH$279,$B$276:$C$278,2,0),0)/1000))&gt;0),1,TRUNC(VLOOKUP($E450,'Container Panel'!$B$41:$Z$100,$D450,0)/(VLOOKUP(AH$276,UI!$A$12:$O$51,VLOOKUP(AH$279,$B$276:$C$278,2,0),0)/1000)))),"")</f>
        <v/>
      </c>
      <c r="AI450" s="145" t="str">
        <f>IFERROR(IF(AND(AI$272=list!$D$3,'Box Calculation'!AI$279&lt;&gt;"h",$E450&lt;&gt;0),0,IF(AND(AI$273=list!$D$2,$E450&lt;&gt;0,TRUNC(VLOOKUP($E450,'Container Panel'!$B$41:$Z$100,$D450,0)/(VLOOKUP(AI$276,UI!$A$12:$O$51,VLOOKUP(AI$279,$B$276:$C$278,2,0),0)/1000))&gt;0),1,TRUNC(VLOOKUP($E450,'Container Panel'!$B$41:$Z$100,$D450,0)/(VLOOKUP(AI$276,UI!$A$12:$O$51,VLOOKUP(AI$279,$B$276:$C$278,2,0),0)/1000)))),"")</f>
        <v/>
      </c>
      <c r="AJ450" s="145" t="str">
        <f>IFERROR(IF(AND(AJ$272=list!$D$3,'Box Calculation'!AJ$279&lt;&gt;"h",$E450&lt;&gt;0),0,IF(AND(AJ$273=list!$D$2,$E450&lt;&gt;0,TRUNC(VLOOKUP($E450,'Container Panel'!$B$41:$Z$100,$D450,0)/(VLOOKUP(AJ$276,UI!$A$12:$O$51,VLOOKUP(AJ$279,$B$276:$C$278,2,0),0)/1000))&gt;0),1,TRUNC(VLOOKUP($E450,'Container Panel'!$B$41:$Z$100,$D450,0)/(VLOOKUP(AJ$276,UI!$A$12:$O$51,VLOOKUP(AJ$279,$B$276:$C$278,2,0),0)/1000)))),"")</f>
        <v/>
      </c>
      <c r="AK450" s="145" t="str">
        <f>IFERROR(IF(AND(AK$272=list!$D$3,'Box Calculation'!AK$279&lt;&gt;"h",$E450&lt;&gt;0),0,IF(AND(AK$273=list!$D$2,$E450&lt;&gt;0,TRUNC(VLOOKUP($E450,'Container Panel'!$B$41:$Z$100,$D450,0)/(VLOOKUP(AK$276,UI!$A$12:$O$51,VLOOKUP(AK$279,$B$276:$C$278,2,0),0)/1000))&gt;0),1,TRUNC(VLOOKUP($E450,'Container Panel'!$B$41:$Z$100,$D450,0)/(VLOOKUP(AK$276,UI!$A$12:$O$51,VLOOKUP(AK$279,$B$276:$C$278,2,0),0)/1000)))),"")</f>
        <v/>
      </c>
      <c r="AL450" s="145" t="str">
        <f>IFERROR(IF(AND(AL$272=list!$D$3,'Box Calculation'!AL$279&lt;&gt;"h",$E450&lt;&gt;0),0,IF(AND(AL$273=list!$D$2,$E450&lt;&gt;0,TRUNC(VLOOKUP($E450,'Container Panel'!$B$41:$Z$100,$D450,0)/(VLOOKUP(AL$276,UI!$A$12:$O$51,VLOOKUP(AL$279,$B$276:$C$278,2,0),0)/1000))&gt;0),1,TRUNC(VLOOKUP($E450,'Container Panel'!$B$41:$Z$100,$D450,0)/(VLOOKUP(AL$276,UI!$A$12:$O$51,VLOOKUP(AL$279,$B$276:$C$278,2,0),0)/1000)))),"")</f>
        <v/>
      </c>
      <c r="AM450" s="145" t="str">
        <f>IFERROR(IF(AND(AM$272=list!$D$3,'Box Calculation'!AM$279&lt;&gt;"h",$E450&lt;&gt;0),0,IF(AND(AM$273=list!$D$2,$E450&lt;&gt;0,TRUNC(VLOOKUP($E450,'Container Panel'!$B$41:$Z$100,$D450,0)/(VLOOKUP(AM$276,UI!$A$12:$O$51,VLOOKUP(AM$279,$B$276:$C$278,2,0),0)/1000))&gt;0),1,TRUNC(VLOOKUP($E450,'Container Panel'!$B$41:$Z$100,$D450,0)/(VLOOKUP(AM$276,UI!$A$12:$O$51,VLOOKUP(AM$279,$B$276:$C$278,2,0),0)/1000)))),"")</f>
        <v/>
      </c>
      <c r="AN450" s="145" t="str">
        <f>IFERROR(IF(AND(AN$272=list!$D$3,'Box Calculation'!AN$279&lt;&gt;"h",$E450&lt;&gt;0),0,IF(AND(AN$273=list!$D$2,$E450&lt;&gt;0,TRUNC(VLOOKUP($E450,'Container Panel'!$B$41:$Z$100,$D450,0)/(VLOOKUP(AN$276,UI!$A$12:$O$51,VLOOKUP(AN$279,$B$276:$C$278,2,0),0)/1000))&gt;0),1,TRUNC(VLOOKUP($E450,'Container Panel'!$B$41:$Z$100,$D450,0)/(VLOOKUP(AN$276,UI!$A$12:$O$51,VLOOKUP(AN$279,$B$276:$C$278,2,0),0)/1000)))),"")</f>
        <v/>
      </c>
      <c r="AO450" s="145" t="str">
        <f>IFERROR(IF(AND(AO$272=list!$D$3,'Box Calculation'!AO$279&lt;&gt;"h",$E450&lt;&gt;0),0,IF(AND(AO$273=list!$D$2,$E450&lt;&gt;0,TRUNC(VLOOKUP($E450,'Container Panel'!$B$41:$Z$100,$D450,0)/(VLOOKUP(AO$276,UI!$A$12:$O$51,VLOOKUP(AO$279,$B$276:$C$278,2,0),0)/1000))&gt;0),1,TRUNC(VLOOKUP($E450,'Container Panel'!$B$41:$Z$100,$D450,0)/(VLOOKUP(AO$276,UI!$A$12:$O$51,VLOOKUP(AO$279,$B$276:$C$278,2,0),0)/1000)))),"")</f>
        <v/>
      </c>
      <c r="AP450" s="145" t="str">
        <f>IFERROR(IF(AND(AP$272=list!$D$3,'Box Calculation'!AP$279&lt;&gt;"h",$E450&lt;&gt;0),0,IF(AND(AP$273=list!$D$2,$E450&lt;&gt;0,TRUNC(VLOOKUP($E450,'Container Panel'!$B$41:$Z$100,$D450,0)/(VLOOKUP(AP$276,UI!$A$12:$O$51,VLOOKUP(AP$279,$B$276:$C$278,2,0),0)/1000))&gt;0),1,TRUNC(VLOOKUP($E450,'Container Panel'!$B$41:$Z$100,$D450,0)/(VLOOKUP(AP$276,UI!$A$12:$O$51,VLOOKUP(AP$279,$B$276:$C$278,2,0),0)/1000)))),"")</f>
        <v/>
      </c>
      <c r="AQ450" s="145" t="str">
        <f>IFERROR(IF(AND(AQ$272=list!$D$3,'Box Calculation'!AQ$279&lt;&gt;"h",$E450&lt;&gt;0),0,IF(AND(AQ$273=list!$D$2,$E450&lt;&gt;0,TRUNC(VLOOKUP($E450,'Container Panel'!$B$41:$Z$100,$D450,0)/(VLOOKUP(AQ$276,UI!$A$12:$O$51,VLOOKUP(AQ$279,$B$276:$C$278,2,0),0)/1000))&gt;0),1,TRUNC(VLOOKUP($E450,'Container Panel'!$B$41:$Z$100,$D450,0)/(VLOOKUP(AQ$276,UI!$A$12:$O$51,VLOOKUP(AQ$279,$B$276:$C$278,2,0),0)/1000)))),"")</f>
        <v/>
      </c>
      <c r="AR450" s="145" t="str">
        <f>IFERROR(IF(AND(AR$272=list!$D$3,'Box Calculation'!AR$279&lt;&gt;"h",$E450&lt;&gt;0),0,IF(AND(AR$273=list!$D$2,$E450&lt;&gt;0,TRUNC(VLOOKUP($E450,'Container Panel'!$B$41:$Z$100,$D450,0)/(VLOOKUP(AR$276,UI!$A$12:$O$51,VLOOKUP(AR$279,$B$276:$C$278,2,0),0)/1000))&gt;0),1,TRUNC(VLOOKUP($E450,'Container Panel'!$B$41:$Z$100,$D450,0)/(VLOOKUP(AR$276,UI!$A$12:$O$51,VLOOKUP(AR$279,$B$276:$C$278,2,0),0)/1000)))),"")</f>
        <v/>
      </c>
      <c r="AS450" s="145" t="str">
        <f>IFERROR(IF(AND(AS$272=list!$D$3,'Box Calculation'!AS$279&lt;&gt;"h",$E450&lt;&gt;0),0,IF(AND(AS$273=list!$D$2,$E450&lt;&gt;0,TRUNC(VLOOKUP($E450,'Container Panel'!$B$41:$Z$100,$D450,0)/(VLOOKUP(AS$276,UI!$A$12:$O$51,VLOOKUP(AS$279,$B$276:$C$278,2,0),0)/1000))&gt;0),1,TRUNC(VLOOKUP($E450,'Container Panel'!$B$41:$Z$100,$D450,0)/(VLOOKUP(AS$276,UI!$A$12:$O$51,VLOOKUP(AS$279,$B$276:$C$278,2,0),0)/1000)))),"")</f>
        <v/>
      </c>
      <c r="AT450" s="145" t="str">
        <f>IFERROR(IF(AND(AT$272=list!$D$3,'Box Calculation'!AT$279&lt;&gt;"h",$E450&lt;&gt;0),0,IF(AND(AT$273=list!$D$2,$E450&lt;&gt;0,TRUNC(VLOOKUP($E450,'Container Panel'!$B$41:$Z$100,$D450,0)/(VLOOKUP(AT$276,UI!$A$12:$O$51,VLOOKUP(AT$279,$B$276:$C$278,2,0),0)/1000))&gt;0),1,TRUNC(VLOOKUP($E450,'Container Panel'!$B$41:$Z$100,$D450,0)/(VLOOKUP(AT$276,UI!$A$12:$O$51,VLOOKUP(AT$279,$B$276:$C$278,2,0),0)/1000)))),"")</f>
        <v/>
      </c>
      <c r="AU450" s="145" t="str">
        <f>IFERROR(IF(AND(AU$272=list!$D$3,'Box Calculation'!AU$279&lt;&gt;"h",$E450&lt;&gt;0),0,IF(AND(AU$273=list!$D$2,$E450&lt;&gt;0,TRUNC(VLOOKUP($E450,'Container Panel'!$B$41:$Z$100,$D450,0)/(VLOOKUP(AU$276,UI!$A$12:$O$51,VLOOKUP(AU$279,$B$276:$C$278,2,0),0)/1000))&gt;0),1,TRUNC(VLOOKUP($E450,'Container Panel'!$B$41:$Z$100,$D450,0)/(VLOOKUP(AU$276,UI!$A$12:$O$51,VLOOKUP(AU$279,$B$276:$C$278,2,0),0)/1000)))),"")</f>
        <v/>
      </c>
      <c r="AV450" s="145" t="str">
        <f>IFERROR(IF(AND(AV$272=list!$D$3,'Box Calculation'!AV$279&lt;&gt;"h",$E450&lt;&gt;0),0,IF(AND(AV$273=list!$D$2,$E450&lt;&gt;0,TRUNC(VLOOKUP($E450,'Container Panel'!$B$41:$Z$100,$D450,0)/(VLOOKUP(AV$276,UI!$A$12:$O$51,VLOOKUP(AV$279,$B$276:$C$278,2,0),0)/1000))&gt;0),1,TRUNC(VLOOKUP($E450,'Container Panel'!$B$41:$Z$100,$D450,0)/(VLOOKUP(AV$276,UI!$A$12:$O$51,VLOOKUP(AV$279,$B$276:$C$278,2,0),0)/1000)))),"")</f>
        <v/>
      </c>
      <c r="AW450" s="145" t="str">
        <f>IFERROR(IF(AND(AW$272=list!$D$3,'Box Calculation'!AW$279&lt;&gt;"h",$E450&lt;&gt;0),0,IF(AND(AW$273=list!$D$2,$E450&lt;&gt;0,TRUNC(VLOOKUP($E450,'Container Panel'!$B$41:$Z$100,$D450,0)/(VLOOKUP(AW$276,UI!$A$12:$O$51,VLOOKUP(AW$279,$B$276:$C$278,2,0),0)/1000))&gt;0),1,TRUNC(VLOOKUP($E450,'Container Panel'!$B$41:$Z$100,$D450,0)/(VLOOKUP(AW$276,UI!$A$12:$O$51,VLOOKUP(AW$279,$B$276:$C$278,2,0),0)/1000)))),"")</f>
        <v/>
      </c>
      <c r="AX450" s="145" t="str">
        <f>IFERROR(IF(AND(AX$272=list!$D$3,'Box Calculation'!AX$279&lt;&gt;"h",$E450&lt;&gt;0),0,IF(AND(AX$273=list!$D$2,$E450&lt;&gt;0,TRUNC(VLOOKUP($E450,'Container Panel'!$B$41:$Z$100,$D450,0)/(VLOOKUP(AX$276,UI!$A$12:$O$51,VLOOKUP(AX$279,$B$276:$C$278,2,0),0)/1000))&gt;0),1,TRUNC(VLOOKUP($E450,'Container Panel'!$B$41:$Z$100,$D450,0)/(VLOOKUP(AX$276,UI!$A$12:$O$51,VLOOKUP(AX$279,$B$276:$C$278,2,0),0)/1000)))),"")</f>
        <v/>
      </c>
      <c r="AY450" s="145" t="str">
        <f>IFERROR(IF(AND(AY$272=list!$D$3,'Box Calculation'!AY$279&lt;&gt;"h",$E450&lt;&gt;0),0,IF(AND(AY$273=list!$D$2,$E450&lt;&gt;0,TRUNC(VLOOKUP($E450,'Container Panel'!$B$41:$Z$100,$D450,0)/(VLOOKUP(AY$276,UI!$A$12:$O$51,VLOOKUP(AY$279,$B$276:$C$278,2,0),0)/1000))&gt;0),1,TRUNC(VLOOKUP($E450,'Container Panel'!$B$41:$Z$100,$D450,0)/(VLOOKUP(AY$276,UI!$A$12:$O$51,VLOOKUP(AY$279,$B$276:$C$278,2,0),0)/1000)))),"")</f>
        <v/>
      </c>
      <c r="AZ450" s="145" t="str">
        <f>IFERROR(IF(AND(AZ$272=list!$D$3,'Box Calculation'!AZ$279&lt;&gt;"h",$E450&lt;&gt;0),0,IF(AND(AZ$273=list!$D$2,$E450&lt;&gt;0,TRUNC(VLOOKUP($E450,'Container Panel'!$B$41:$Z$100,$D450,0)/(VLOOKUP(AZ$276,UI!$A$12:$O$51,VLOOKUP(AZ$279,$B$276:$C$278,2,0),0)/1000))&gt;0),1,TRUNC(VLOOKUP($E450,'Container Panel'!$B$41:$Z$100,$D450,0)/(VLOOKUP(AZ$276,UI!$A$12:$O$51,VLOOKUP(AZ$279,$B$276:$C$278,2,0),0)/1000)))),"")</f>
        <v/>
      </c>
      <c r="BA450" s="145" t="str">
        <f>IFERROR(IF(AND(BA$272=list!$D$3,'Box Calculation'!BA$279&lt;&gt;"h",$E450&lt;&gt;0),0,IF(AND(BA$273=list!$D$2,$E450&lt;&gt;0,TRUNC(VLOOKUP($E450,'Container Panel'!$B$41:$Z$100,$D450,0)/(VLOOKUP(BA$276,UI!$A$12:$O$51,VLOOKUP(BA$279,$B$276:$C$278,2,0),0)/1000))&gt;0),1,TRUNC(VLOOKUP($E450,'Container Panel'!$B$41:$Z$100,$D450,0)/(VLOOKUP(BA$276,UI!$A$12:$O$51,VLOOKUP(BA$279,$B$276:$C$278,2,0),0)/1000)))),"")</f>
        <v/>
      </c>
      <c r="BB450" s="145" t="str">
        <f>IFERROR(IF(AND(BB$272=list!$D$3,'Box Calculation'!BB$279&lt;&gt;"h",$E450&lt;&gt;0),0,IF(AND(BB$273=list!$D$2,$E450&lt;&gt;0,TRUNC(VLOOKUP($E450,'Container Panel'!$B$41:$Z$100,$D450,0)/(VLOOKUP(BB$276,UI!$A$12:$O$51,VLOOKUP(BB$279,$B$276:$C$278,2,0),0)/1000))&gt;0),1,TRUNC(VLOOKUP($E450,'Container Panel'!$B$41:$Z$100,$D450,0)/(VLOOKUP(BB$276,UI!$A$12:$O$51,VLOOKUP(BB$279,$B$276:$C$278,2,0),0)/1000)))),"")</f>
        <v/>
      </c>
      <c r="BC450" s="145" t="str">
        <f>IFERROR(IF(AND(BC$272=list!$D$3,'Box Calculation'!BC$279&lt;&gt;"h",$E450&lt;&gt;0),0,IF(AND(BC$273=list!$D$2,$E450&lt;&gt;0,TRUNC(VLOOKUP($E450,'Container Panel'!$B$41:$Z$100,$D450,0)/(VLOOKUP(BC$276,UI!$A$12:$O$51,VLOOKUP(BC$279,$B$276:$C$278,2,0),0)/1000))&gt;0),1,TRUNC(VLOOKUP($E450,'Container Panel'!$B$41:$Z$100,$D450,0)/(VLOOKUP(BC$276,UI!$A$12:$O$51,VLOOKUP(BC$279,$B$276:$C$278,2,0),0)/1000)))),"")</f>
        <v/>
      </c>
      <c r="BD450" s="145" t="str">
        <f>IFERROR(IF(AND(BD$272=list!$D$3,'Box Calculation'!BD$279&lt;&gt;"h",$E450&lt;&gt;0),0,IF(AND(BD$273=list!$D$2,$E450&lt;&gt;0,TRUNC(VLOOKUP($E450,'Container Panel'!$B$41:$Z$100,$D450,0)/(VLOOKUP(BD$276,UI!$A$12:$O$51,VLOOKUP(BD$279,$B$276:$C$278,2,0),0)/1000))&gt;0),1,TRUNC(VLOOKUP($E450,'Container Panel'!$B$41:$Z$100,$D450,0)/(VLOOKUP(BD$276,UI!$A$12:$O$51,VLOOKUP(BD$279,$B$276:$C$278,2,0),0)/1000)))),"")</f>
        <v/>
      </c>
      <c r="BE450" s="145" t="str">
        <f>IFERROR(IF(AND(BE$272=list!$D$3,'Box Calculation'!BE$279&lt;&gt;"h",$E450&lt;&gt;0),0,IF(AND(BE$273=list!$D$2,$E450&lt;&gt;0,TRUNC(VLOOKUP($E450,'Container Panel'!$B$41:$Z$100,$D450,0)/(VLOOKUP(BE$276,UI!$A$12:$O$51,VLOOKUP(BE$279,$B$276:$C$278,2,0),0)/1000))&gt;0),1,TRUNC(VLOOKUP($E450,'Container Panel'!$B$41:$Z$100,$D450,0)/(VLOOKUP(BE$276,UI!$A$12:$O$51,VLOOKUP(BE$279,$B$276:$C$278,2,0),0)/1000)))),"")</f>
        <v/>
      </c>
      <c r="BF450" s="145" t="str">
        <f>IFERROR(IF(AND(BF$272=list!$D$3,'Box Calculation'!BF$279&lt;&gt;"h",$E450&lt;&gt;0),0,IF(AND(BF$273=list!$D$2,$E450&lt;&gt;0,TRUNC(VLOOKUP($E450,'Container Panel'!$B$41:$Z$100,$D450,0)/(VLOOKUP(BF$276,UI!$A$12:$O$51,VLOOKUP(BF$279,$B$276:$C$278,2,0),0)/1000))&gt;0),1,TRUNC(VLOOKUP($E450,'Container Panel'!$B$41:$Z$100,$D450,0)/(VLOOKUP(BF$276,UI!$A$12:$O$51,VLOOKUP(BF$279,$B$276:$C$278,2,0),0)/1000)))),"")</f>
        <v/>
      </c>
      <c r="BG450" s="145" t="str">
        <f>IFERROR(IF(AND(BG$272=list!$D$3,'Box Calculation'!BG$279&lt;&gt;"h",$E450&lt;&gt;0),0,IF(AND(BG$273=list!$D$2,$E450&lt;&gt;0,TRUNC(VLOOKUP($E450,'Container Panel'!$B$41:$Z$100,$D450,0)/(VLOOKUP(BG$276,UI!$A$12:$O$51,VLOOKUP(BG$279,$B$276:$C$278,2,0),0)/1000))&gt;0),1,TRUNC(VLOOKUP($E450,'Container Panel'!$B$41:$Z$100,$D450,0)/(VLOOKUP(BG$276,UI!$A$12:$O$51,VLOOKUP(BG$279,$B$276:$C$278,2,0),0)/1000)))),"")</f>
        <v/>
      </c>
      <c r="BH450" s="145" t="str">
        <f>IFERROR(IF(AND(BH$272=list!$D$3,'Box Calculation'!BH$279&lt;&gt;"h",$E450&lt;&gt;0),0,IF(AND(BH$273=list!$D$2,$E450&lt;&gt;0,TRUNC(VLOOKUP($E450,'Container Panel'!$B$41:$Z$100,$D450,0)/(VLOOKUP(BH$276,UI!$A$12:$O$51,VLOOKUP(BH$279,$B$276:$C$278,2,0),0)/1000))&gt;0),1,TRUNC(VLOOKUP($E450,'Container Panel'!$B$41:$Z$100,$D450,0)/(VLOOKUP(BH$276,UI!$A$12:$O$51,VLOOKUP(BH$279,$B$276:$C$278,2,0),0)/1000)))),"")</f>
        <v/>
      </c>
      <c r="BI450" s="145" t="str">
        <f>IFERROR(IF(AND(BI$272=list!$D$3,'Box Calculation'!BI$279&lt;&gt;"h",$E450&lt;&gt;0),0,IF(AND(BI$273=list!$D$2,$E450&lt;&gt;0,TRUNC(VLOOKUP($E450,'Container Panel'!$B$41:$Z$100,$D450,0)/(VLOOKUP(BI$276,UI!$A$12:$O$51,VLOOKUP(BI$279,$B$276:$C$278,2,0),0)/1000))&gt;0),1,TRUNC(VLOOKUP($E450,'Container Panel'!$B$41:$Z$100,$D450,0)/(VLOOKUP(BI$276,UI!$A$12:$O$51,VLOOKUP(BI$279,$B$276:$C$278,2,0),0)/1000)))),"")</f>
        <v/>
      </c>
      <c r="BJ450" s="145" t="str">
        <f>IFERROR(IF(AND(BJ$272=list!$D$3,'Box Calculation'!BJ$279&lt;&gt;"h",$E450&lt;&gt;0),0,IF(AND(BJ$273=list!$D$2,$E450&lt;&gt;0,TRUNC(VLOOKUP($E450,'Container Panel'!$B$41:$Z$100,$D450,0)/(VLOOKUP(BJ$276,UI!$A$12:$O$51,VLOOKUP(BJ$279,$B$276:$C$278,2,0),0)/1000))&gt;0),1,TRUNC(VLOOKUP($E450,'Container Panel'!$B$41:$Z$100,$D450,0)/(VLOOKUP(BJ$276,UI!$A$12:$O$51,VLOOKUP(BJ$279,$B$276:$C$278,2,0),0)/1000)))),"")</f>
        <v/>
      </c>
      <c r="BK450" s="145" t="str">
        <f>IFERROR(IF(AND(BK$272=list!$D$3,'Box Calculation'!BK$279&lt;&gt;"h",$E450&lt;&gt;0),0,IF(AND(BK$273=list!$D$2,$E450&lt;&gt;0,TRUNC(VLOOKUP($E450,'Container Panel'!$B$41:$Z$100,$D450,0)/(VLOOKUP(BK$276,UI!$A$12:$O$51,VLOOKUP(BK$279,$B$276:$C$278,2,0),0)/1000))&gt;0),1,TRUNC(VLOOKUP($E450,'Container Panel'!$B$41:$Z$100,$D450,0)/(VLOOKUP(BK$276,UI!$A$12:$O$51,VLOOKUP(BK$279,$B$276:$C$278,2,0),0)/1000)))),"")</f>
        <v/>
      </c>
      <c r="BL450" s="145" t="str">
        <f>IFERROR(IF(AND(BL$272=list!$D$3,'Box Calculation'!BL$279&lt;&gt;"h",$E450&lt;&gt;0),0,IF(AND(BL$273=list!$D$2,$E450&lt;&gt;0,TRUNC(VLOOKUP($E450,'Container Panel'!$B$41:$Z$100,$D450,0)/(VLOOKUP(BL$276,UI!$A$12:$O$51,VLOOKUP(BL$279,$B$276:$C$278,2,0),0)/1000))&gt;0),1,TRUNC(VLOOKUP($E450,'Container Panel'!$B$41:$Z$100,$D450,0)/(VLOOKUP(BL$276,UI!$A$12:$O$51,VLOOKUP(BL$279,$B$276:$C$278,2,0),0)/1000)))),"")</f>
        <v/>
      </c>
      <c r="BM450" s="145" t="str">
        <f>IFERROR(IF(AND(BM$272=list!$D$3,'Box Calculation'!BM$279&lt;&gt;"h",$E450&lt;&gt;0),0,IF(AND(BM$273=list!$D$2,$E450&lt;&gt;0,TRUNC(VLOOKUP($E450,'Container Panel'!$B$41:$Z$100,$D450,0)/(VLOOKUP(BM$276,UI!$A$12:$O$51,VLOOKUP(BM$279,$B$276:$C$278,2,0),0)/1000))&gt;0),1,TRUNC(VLOOKUP($E450,'Container Panel'!$B$41:$Z$100,$D450,0)/(VLOOKUP(BM$276,UI!$A$12:$O$51,VLOOKUP(BM$279,$B$276:$C$278,2,0),0)/1000)))),"")</f>
        <v/>
      </c>
      <c r="BN450" s="145" t="str">
        <f>IFERROR(IF(AND(BN$272=list!$D$3,'Box Calculation'!BN$279&lt;&gt;"h",$E450&lt;&gt;0),0,IF(AND(BN$273=list!$D$2,$E450&lt;&gt;0,TRUNC(VLOOKUP($E450,'Container Panel'!$B$41:$Z$100,$D450,0)/(VLOOKUP(BN$276,UI!$A$12:$O$51,VLOOKUP(BN$279,$B$276:$C$278,2,0),0)/1000))&gt;0),1,TRUNC(VLOOKUP($E450,'Container Panel'!$B$41:$Z$100,$D450,0)/(VLOOKUP(BN$276,UI!$A$12:$O$51,VLOOKUP(BN$279,$B$276:$C$278,2,0),0)/1000)))),"")</f>
        <v/>
      </c>
      <c r="BO450" s="145" t="str">
        <f>IFERROR(IF(AND(BO$272=list!$D$3,'Box Calculation'!BO$279&lt;&gt;"h",$E450&lt;&gt;0),0,IF(AND(BO$273=list!$D$2,$E450&lt;&gt;0,TRUNC(VLOOKUP($E450,'Container Panel'!$B$41:$Z$100,$D450,0)/(VLOOKUP(BO$276,UI!$A$12:$O$51,VLOOKUP(BO$279,$B$276:$C$278,2,0),0)/1000))&gt;0),1,TRUNC(VLOOKUP($E450,'Container Panel'!$B$41:$Z$100,$D450,0)/(VLOOKUP(BO$276,UI!$A$12:$O$51,VLOOKUP(BO$279,$B$276:$C$278,2,0),0)/1000)))),"")</f>
        <v/>
      </c>
      <c r="BP450" s="145" t="str">
        <f>IFERROR(IF(AND(BP$272=list!$D$3,'Box Calculation'!BP$279&lt;&gt;"h",$E450&lt;&gt;0),0,IF(AND(BP$273=list!$D$2,$E450&lt;&gt;0,TRUNC(VLOOKUP($E450,'Container Panel'!$B$41:$Z$100,$D450,0)/(VLOOKUP(BP$276,UI!$A$12:$O$51,VLOOKUP(BP$279,$B$276:$C$278,2,0),0)/1000))&gt;0),1,TRUNC(VLOOKUP($E450,'Container Panel'!$B$41:$Z$100,$D450,0)/(VLOOKUP(BP$276,UI!$A$12:$O$51,VLOOKUP(BP$279,$B$276:$C$278,2,0),0)/1000)))),"")</f>
        <v/>
      </c>
      <c r="BQ450" s="145" t="str">
        <f>IFERROR(IF(AND(BQ$272=list!$D$3,'Box Calculation'!BQ$279&lt;&gt;"h",$E450&lt;&gt;0),0,IF(AND(BQ$273=list!$D$2,$E450&lt;&gt;0,TRUNC(VLOOKUP($E450,'Container Panel'!$B$41:$Z$100,$D450,0)/(VLOOKUP(BQ$276,UI!$A$12:$O$51,VLOOKUP(BQ$279,$B$276:$C$278,2,0),0)/1000))&gt;0),1,TRUNC(VLOOKUP($E450,'Container Panel'!$B$41:$Z$100,$D450,0)/(VLOOKUP(BQ$276,UI!$A$12:$O$51,VLOOKUP(BQ$279,$B$276:$C$278,2,0),0)/1000)))),"")</f>
        <v/>
      </c>
      <c r="BR450" s="145" t="str">
        <f>IFERROR(IF(AND(BR$272=list!$D$3,'Box Calculation'!BR$279&lt;&gt;"h",$E450&lt;&gt;0),0,IF(AND(BR$273=list!$D$2,$E450&lt;&gt;0,TRUNC(VLOOKUP($E450,'Container Panel'!$B$41:$Z$100,$D450,0)/(VLOOKUP(BR$276,UI!$A$12:$O$51,VLOOKUP(BR$279,$B$276:$C$278,2,0),0)/1000))&gt;0),1,TRUNC(VLOOKUP($E450,'Container Panel'!$B$41:$Z$100,$D450,0)/(VLOOKUP(BR$276,UI!$A$12:$O$51,VLOOKUP(BR$279,$B$276:$C$278,2,0),0)/1000)))),"")</f>
        <v/>
      </c>
      <c r="BS450" s="145" t="str">
        <f>IFERROR(IF(AND(BS$272=list!$D$3,'Box Calculation'!BS$279&lt;&gt;"h",$E450&lt;&gt;0),0,IF(AND(BS$273=list!$D$2,$E450&lt;&gt;0,TRUNC(VLOOKUP($E450,'Container Panel'!$B$41:$Z$100,$D450,0)/(VLOOKUP(BS$276,UI!$A$12:$O$51,VLOOKUP(BS$279,$B$276:$C$278,2,0),0)/1000))&gt;0),1,TRUNC(VLOOKUP($E450,'Container Panel'!$B$41:$Z$100,$D450,0)/(VLOOKUP(BS$276,UI!$A$12:$O$51,VLOOKUP(BS$279,$B$276:$C$278,2,0),0)/1000)))),"")</f>
        <v/>
      </c>
      <c r="BT450" s="145" t="str">
        <f>IFERROR(IF(AND(BT$272=list!$D$3,'Box Calculation'!BT$279&lt;&gt;"h",$E450&lt;&gt;0),0,IF(AND(BT$273=list!$D$2,$E450&lt;&gt;0,TRUNC(VLOOKUP($E450,'Container Panel'!$B$41:$Z$100,$D450,0)/(VLOOKUP(BT$276,UI!$A$12:$O$51,VLOOKUP(BT$279,$B$276:$C$278,2,0),0)/1000))&gt;0),1,TRUNC(VLOOKUP($E450,'Container Panel'!$B$41:$Z$100,$D450,0)/(VLOOKUP(BT$276,UI!$A$12:$O$51,VLOOKUP(BT$279,$B$276:$C$278,2,0),0)/1000)))),"")</f>
        <v/>
      </c>
      <c r="BU450" s="145" t="str">
        <f>IFERROR(IF(AND(BU$272=list!$D$3,'Box Calculation'!BU$279&lt;&gt;"h",$E450&lt;&gt;0),0,IF(AND(BU$273=list!$D$2,$E450&lt;&gt;0,TRUNC(VLOOKUP($E450,'Container Panel'!$B$41:$Z$100,$D450,0)/(VLOOKUP(BU$276,UI!$A$12:$O$51,VLOOKUP(BU$279,$B$276:$C$278,2,0),0)/1000))&gt;0),1,TRUNC(VLOOKUP($E450,'Container Panel'!$B$41:$Z$100,$D450,0)/(VLOOKUP(BU$276,UI!$A$12:$O$51,VLOOKUP(BU$279,$B$276:$C$278,2,0),0)/1000)))),"")</f>
        <v/>
      </c>
      <c r="BV450" s="145" t="str">
        <f>IFERROR(IF(AND(BV$272=list!$D$3,'Box Calculation'!BV$279&lt;&gt;"h",$E450&lt;&gt;0),0,IF(AND(BV$273=list!$D$2,$E450&lt;&gt;0,TRUNC(VLOOKUP($E450,'Container Panel'!$B$41:$Z$100,$D450,0)/(VLOOKUP(BV$276,UI!$A$12:$O$51,VLOOKUP(BV$279,$B$276:$C$278,2,0),0)/1000))&gt;0),1,TRUNC(VLOOKUP($E450,'Container Panel'!$B$41:$Z$100,$D450,0)/(VLOOKUP(BV$276,UI!$A$12:$O$51,VLOOKUP(BV$279,$B$276:$C$278,2,0),0)/1000)))),"")</f>
        <v/>
      </c>
      <c r="BW450" s="145" t="str">
        <f>IFERROR(IF(AND(BW$272=list!$D$3,'Box Calculation'!BW$279&lt;&gt;"h",$E450&lt;&gt;0),0,IF(AND(BW$273=list!$D$2,$E450&lt;&gt;0,TRUNC(VLOOKUP($E450,'Container Panel'!$B$41:$Z$100,$D450,0)/(VLOOKUP(BW$276,UI!$A$12:$O$51,VLOOKUP(BW$279,$B$276:$C$278,2,0),0)/1000))&gt;0),1,TRUNC(VLOOKUP($E450,'Container Panel'!$B$41:$Z$100,$D450,0)/(VLOOKUP(BW$276,UI!$A$12:$O$51,VLOOKUP(BW$279,$B$276:$C$278,2,0),0)/1000)))),"")</f>
        <v/>
      </c>
      <c r="BX450" s="145" t="str">
        <f>IFERROR(IF(AND(BX$272=list!$D$3,'Box Calculation'!BX$279&lt;&gt;"h",$E450&lt;&gt;0),0,IF(AND(BX$273=list!$D$2,$E450&lt;&gt;0,TRUNC(VLOOKUP($E450,'Container Panel'!$B$41:$Z$100,$D450,0)/(VLOOKUP(BX$276,UI!$A$12:$O$51,VLOOKUP(BX$279,$B$276:$C$278,2,0),0)/1000))&gt;0),1,TRUNC(VLOOKUP($E450,'Container Panel'!$B$41:$Z$100,$D450,0)/(VLOOKUP(BX$276,UI!$A$12:$O$51,VLOOKUP(BX$279,$B$276:$C$278,2,0),0)/1000)))),"")</f>
        <v/>
      </c>
      <c r="BY450" s="145" t="str">
        <f>IFERROR(IF(AND(BY$272=list!$D$3,'Box Calculation'!BY$279&lt;&gt;"h",$E450&lt;&gt;0),0,IF(AND(BY$273=list!$D$2,$E450&lt;&gt;0,TRUNC(VLOOKUP($E450,'Container Panel'!$B$41:$Z$100,$D450,0)/(VLOOKUP(BY$276,UI!$A$12:$O$51,VLOOKUP(BY$279,$B$276:$C$278,2,0),0)/1000))&gt;0),1,TRUNC(VLOOKUP($E450,'Container Panel'!$B$41:$Z$100,$D450,0)/(VLOOKUP(BY$276,UI!$A$12:$O$51,VLOOKUP(BY$279,$B$276:$C$278,2,0),0)/1000)))),"")</f>
        <v/>
      </c>
      <c r="BZ450" s="145" t="str">
        <f>IFERROR(IF(AND(BZ$272=list!$D$3,'Box Calculation'!BZ$279&lt;&gt;"h",$E450&lt;&gt;0),0,IF(AND(BZ$273=list!$D$2,$E450&lt;&gt;0,TRUNC(VLOOKUP($E450,'Container Panel'!$B$41:$Z$100,$D450,0)/(VLOOKUP(BZ$276,UI!$A$12:$O$51,VLOOKUP(BZ$279,$B$276:$C$278,2,0),0)/1000))&gt;0),1,TRUNC(VLOOKUP($E450,'Container Panel'!$B$41:$Z$100,$D450,0)/(VLOOKUP(BZ$276,UI!$A$12:$O$51,VLOOKUP(BZ$279,$B$276:$C$278,2,0),0)/1000)))),"")</f>
        <v/>
      </c>
      <c r="CA450" s="145" t="str">
        <f>IFERROR(IF(AND(CA$272=list!$D$3,'Box Calculation'!CA$279&lt;&gt;"h",$E450&lt;&gt;0),0,IF(AND(CA$273=list!$D$2,$E450&lt;&gt;0,TRUNC(VLOOKUP($E450,'Container Panel'!$B$41:$Z$100,$D450,0)/(VLOOKUP(CA$276,UI!$A$12:$O$51,VLOOKUP(CA$279,$B$276:$C$278,2,0),0)/1000))&gt;0),1,TRUNC(VLOOKUP($E450,'Container Panel'!$B$41:$Z$100,$D450,0)/(VLOOKUP(CA$276,UI!$A$12:$O$51,VLOOKUP(CA$279,$B$276:$C$278,2,0),0)/1000)))),"")</f>
        <v/>
      </c>
      <c r="CB450" s="145" t="str">
        <f>IFERROR(IF(AND(CB$272=list!$D$3,'Box Calculation'!CB$279&lt;&gt;"h",$E450&lt;&gt;0),0,IF(AND(CB$273=list!$D$2,$E450&lt;&gt;0,TRUNC(VLOOKUP($E450,'Container Panel'!$B$41:$Z$100,$D450,0)/(VLOOKUP(CB$276,UI!$A$12:$O$51,VLOOKUP(CB$279,$B$276:$C$278,2,0),0)/1000))&gt;0),1,TRUNC(VLOOKUP($E450,'Container Panel'!$B$41:$Z$100,$D450,0)/(VLOOKUP(CB$276,UI!$A$12:$O$51,VLOOKUP(CB$279,$B$276:$C$278,2,0),0)/1000)))),"")</f>
        <v/>
      </c>
      <c r="CC450" s="145" t="str">
        <f>IFERROR(IF(AND(CC$272=list!$D$3,'Box Calculation'!CC$279&lt;&gt;"h",$E450&lt;&gt;0),0,IF(AND(CC$273=list!$D$2,$E450&lt;&gt;0,TRUNC(VLOOKUP($E450,'Container Panel'!$B$41:$Z$100,$D450,0)/(VLOOKUP(CC$276,UI!$A$12:$O$51,VLOOKUP(CC$279,$B$276:$C$278,2,0),0)/1000))&gt;0),1,TRUNC(VLOOKUP($E450,'Container Panel'!$B$41:$Z$100,$D450,0)/(VLOOKUP(CC$276,UI!$A$12:$O$51,VLOOKUP(CC$279,$B$276:$C$278,2,0),0)/1000)))),"")</f>
        <v/>
      </c>
      <c r="CD450" s="145" t="str">
        <f>IFERROR(IF(AND(CD$272=list!$D$3,'Box Calculation'!CD$279&lt;&gt;"h",$E450&lt;&gt;0),0,IF(AND(CD$273=list!$D$2,$E450&lt;&gt;0,TRUNC(VLOOKUP($E450,'Container Panel'!$B$41:$Z$100,$D450,0)/(VLOOKUP(CD$276,UI!$A$12:$O$51,VLOOKUP(CD$279,$B$276:$C$278,2,0),0)/1000))&gt;0),1,TRUNC(VLOOKUP($E450,'Container Panel'!$B$41:$Z$100,$D450,0)/(VLOOKUP(CD$276,UI!$A$12:$O$51,VLOOKUP(CD$279,$B$276:$C$278,2,0),0)/1000)))),"")</f>
        <v/>
      </c>
      <c r="CE450" s="145" t="str">
        <f>IFERROR(IF(AND(CE$272=list!$D$3,'Box Calculation'!CE$279&lt;&gt;"h",$E450&lt;&gt;0),0,IF(AND(CE$273=list!$D$2,$E450&lt;&gt;0,TRUNC(VLOOKUP($E450,'Container Panel'!$B$41:$Z$100,$D450,0)/(VLOOKUP(CE$276,UI!$A$12:$O$51,VLOOKUP(CE$279,$B$276:$C$278,2,0),0)/1000))&gt;0),1,TRUNC(VLOOKUP($E450,'Container Panel'!$B$41:$Z$100,$D450,0)/(VLOOKUP(CE$276,UI!$A$12:$O$51,VLOOKUP(CE$279,$B$276:$C$278,2,0),0)/1000)))),"")</f>
        <v/>
      </c>
      <c r="CF450" s="145" t="str">
        <f>IFERROR(IF(AND(CF$272=list!$D$3,'Box Calculation'!CF$279&lt;&gt;"h",$E450&lt;&gt;0),0,IF(AND(CF$273=list!$D$2,$E450&lt;&gt;0,TRUNC(VLOOKUP($E450,'Container Panel'!$B$41:$Z$100,$D450,0)/(VLOOKUP(CF$276,UI!$A$12:$O$51,VLOOKUP(CF$279,$B$276:$C$278,2,0),0)/1000))&gt;0),1,TRUNC(VLOOKUP($E450,'Container Panel'!$B$41:$Z$100,$D450,0)/(VLOOKUP(CF$276,UI!$A$12:$O$51,VLOOKUP(CF$279,$B$276:$C$278,2,0),0)/1000)))),"")</f>
        <v/>
      </c>
      <c r="CG450" s="145" t="str">
        <f>IFERROR(IF(AND(CG$272=list!$D$3,'Box Calculation'!CG$279&lt;&gt;"h",$E450&lt;&gt;0),0,IF(AND(CG$273=list!$D$2,$E450&lt;&gt;0,TRUNC(VLOOKUP($E450,'Container Panel'!$B$41:$Z$100,$D450,0)/(VLOOKUP(CG$276,UI!$A$12:$O$51,VLOOKUP(CG$279,$B$276:$C$278,2,0),0)/1000))&gt;0),1,TRUNC(VLOOKUP($E450,'Container Panel'!$B$41:$Z$100,$D450,0)/(VLOOKUP(CG$276,UI!$A$12:$O$51,VLOOKUP(CG$279,$B$276:$C$278,2,0),0)/1000)))),"")</f>
        <v/>
      </c>
      <c r="CH450" s="145" t="str">
        <f>IFERROR(IF(AND(CH$272=list!$D$3,'Box Calculation'!CH$279&lt;&gt;"h",$E450&lt;&gt;0),0,IF(AND(CH$273=list!$D$2,$E450&lt;&gt;0,TRUNC(VLOOKUP($E450,'Container Panel'!$B$41:$Z$100,$D450,0)/(VLOOKUP(CH$276,UI!$A$12:$O$51,VLOOKUP(CH$279,$B$276:$C$278,2,0),0)/1000))&gt;0),1,TRUNC(VLOOKUP($E450,'Container Panel'!$B$41:$Z$100,$D450,0)/(VLOOKUP(CH$276,UI!$A$12:$O$51,VLOOKUP(CH$279,$B$276:$C$278,2,0),0)/1000)))),"")</f>
        <v/>
      </c>
      <c r="CI450" s="145" t="str">
        <f>IFERROR(IF(AND(CI$272=list!$D$3,'Box Calculation'!CI$279&lt;&gt;"h",$E450&lt;&gt;0),0,IF(AND(CI$273=list!$D$2,$E450&lt;&gt;0,TRUNC(VLOOKUP($E450,'Container Panel'!$B$41:$Z$100,$D450,0)/(VLOOKUP(CI$276,UI!$A$12:$O$51,VLOOKUP(CI$279,$B$276:$C$278,2,0),0)/1000))&gt;0),1,TRUNC(VLOOKUP($E450,'Container Panel'!$B$41:$Z$100,$D450,0)/(VLOOKUP(CI$276,UI!$A$12:$O$51,VLOOKUP(CI$279,$B$276:$C$278,2,0),0)/1000)))),"")</f>
        <v/>
      </c>
      <c r="CJ450" s="145" t="str">
        <f>IFERROR(IF(AND(CJ$272=list!$D$3,'Box Calculation'!CJ$279&lt;&gt;"h",$E450&lt;&gt;0),0,IF(AND(CJ$273=list!$D$2,$E450&lt;&gt;0,TRUNC(VLOOKUP($E450,'Container Panel'!$B$41:$Z$100,$D450,0)/(VLOOKUP(CJ$276,UI!$A$12:$O$51,VLOOKUP(CJ$279,$B$276:$C$278,2,0),0)/1000))&gt;0),1,TRUNC(VLOOKUP($E450,'Container Panel'!$B$41:$Z$100,$D450,0)/(VLOOKUP(CJ$276,UI!$A$12:$O$51,VLOOKUP(CJ$279,$B$276:$C$278,2,0),0)/1000)))),"")</f>
        <v/>
      </c>
      <c r="CK450" s="145" t="str">
        <f>IFERROR(IF(AND(CK$272=list!$D$3,'Box Calculation'!CK$279&lt;&gt;"h",$E450&lt;&gt;0),0,IF(AND(CK$273=list!$D$2,$E450&lt;&gt;0,TRUNC(VLOOKUP($E450,'Container Panel'!$B$41:$Z$100,$D450,0)/(VLOOKUP(CK$276,UI!$A$12:$O$51,VLOOKUP(CK$279,$B$276:$C$278,2,0),0)/1000))&gt;0),1,TRUNC(VLOOKUP($E450,'Container Panel'!$B$41:$Z$100,$D450,0)/(VLOOKUP(CK$276,UI!$A$12:$O$51,VLOOKUP(CK$279,$B$276:$C$278,2,0),0)/1000)))),"")</f>
        <v/>
      </c>
      <c r="CL450" s="145" t="str">
        <f>IFERROR(IF(AND(CL$272=list!$D$3,'Box Calculation'!CL$279&lt;&gt;"h",$E450&lt;&gt;0),0,IF(AND(CL$273=list!$D$2,$E450&lt;&gt;0,TRUNC(VLOOKUP($E450,'Container Panel'!$B$41:$Z$100,$D450,0)/(VLOOKUP(CL$276,UI!$A$12:$O$51,VLOOKUP(CL$279,$B$276:$C$278,2,0),0)/1000))&gt;0),1,TRUNC(VLOOKUP($E450,'Container Panel'!$B$41:$Z$100,$D450,0)/(VLOOKUP(CL$276,UI!$A$12:$O$51,VLOOKUP(CL$279,$B$276:$C$278,2,0),0)/1000)))),"")</f>
        <v/>
      </c>
      <c r="CM450" s="145" t="str">
        <f>IFERROR(IF(AND(CM$272=list!$D$3,'Box Calculation'!CM$279&lt;&gt;"h",$E450&lt;&gt;0),0,IF(AND(CM$273=list!$D$2,$E450&lt;&gt;0,TRUNC(VLOOKUP($E450,'Container Panel'!$B$41:$Z$100,$D450,0)/(VLOOKUP(CM$276,UI!$A$12:$O$51,VLOOKUP(CM$279,$B$276:$C$278,2,0),0)/1000))&gt;0),1,TRUNC(VLOOKUP($E450,'Container Panel'!$B$41:$Z$100,$D450,0)/(VLOOKUP(CM$276,UI!$A$12:$O$51,VLOOKUP(CM$279,$B$276:$C$278,2,0),0)/1000)))),"")</f>
        <v/>
      </c>
      <c r="CN450" s="145" t="str">
        <f>IFERROR(IF(AND(CN$272=list!$D$3,'Box Calculation'!CN$279&lt;&gt;"h",$E450&lt;&gt;0),0,IF(AND(CN$273=list!$D$2,$E450&lt;&gt;0,TRUNC(VLOOKUP($E450,'Container Panel'!$B$41:$Z$100,$D450,0)/(VLOOKUP(CN$276,UI!$A$12:$O$51,VLOOKUP(CN$279,$B$276:$C$278,2,0),0)/1000))&gt;0),1,TRUNC(VLOOKUP($E450,'Container Panel'!$B$41:$Z$100,$D450,0)/(VLOOKUP(CN$276,UI!$A$12:$O$51,VLOOKUP(CN$279,$B$276:$C$278,2,0),0)/1000)))),"")</f>
        <v/>
      </c>
      <c r="CO450" s="145" t="str">
        <f>IFERROR(IF(AND(CO$272=list!$D$3,'Box Calculation'!CO$279&lt;&gt;"h",$E450&lt;&gt;0),0,IF(AND(CO$273=list!$D$2,$E450&lt;&gt;0,TRUNC(VLOOKUP($E450,'Container Panel'!$B$41:$Z$100,$D450,0)/(VLOOKUP(CO$276,UI!$A$12:$O$51,VLOOKUP(CO$279,$B$276:$C$278,2,0),0)/1000))&gt;0),1,TRUNC(VLOOKUP($E450,'Container Panel'!$B$41:$Z$100,$D450,0)/(VLOOKUP(CO$276,UI!$A$12:$O$51,VLOOKUP(CO$279,$B$276:$C$278,2,0),0)/1000)))),"")</f>
        <v/>
      </c>
      <c r="CP450" s="145" t="str">
        <f>IFERROR(IF(AND(CP$272=list!$D$3,'Box Calculation'!CP$279&lt;&gt;"h",$E450&lt;&gt;0),0,IF(AND(CP$273=list!$D$2,$E450&lt;&gt;0,TRUNC(VLOOKUP($E450,'Container Panel'!$B$41:$Z$100,$D450,0)/(VLOOKUP(CP$276,UI!$A$12:$O$51,VLOOKUP(CP$279,$B$276:$C$278,2,0),0)/1000))&gt;0),1,TRUNC(VLOOKUP($E450,'Container Panel'!$B$41:$Z$100,$D450,0)/(VLOOKUP(CP$276,UI!$A$12:$O$51,VLOOKUP(CP$279,$B$276:$C$278,2,0),0)/1000)))),"")</f>
        <v/>
      </c>
      <c r="CQ450" s="145" t="str">
        <f>IFERROR(IF(AND(CQ$272=list!$D$3,'Box Calculation'!CQ$279&lt;&gt;"h",$E450&lt;&gt;0),0,IF(AND(CQ$273=list!$D$2,$E450&lt;&gt;0,TRUNC(VLOOKUP($E450,'Container Panel'!$B$41:$Z$100,$D450,0)/(VLOOKUP(CQ$276,UI!$A$12:$O$51,VLOOKUP(CQ$279,$B$276:$C$278,2,0),0)/1000))&gt;0),1,TRUNC(VLOOKUP($E450,'Container Panel'!$B$41:$Z$100,$D450,0)/(VLOOKUP(CQ$276,UI!$A$12:$O$51,VLOOKUP(CQ$279,$B$276:$C$278,2,0),0)/1000)))),"")</f>
        <v/>
      </c>
      <c r="CR450" s="145" t="str">
        <f>IFERROR(IF(AND(CR$272=list!$D$3,'Box Calculation'!CR$279&lt;&gt;"h",$E450&lt;&gt;0),0,IF(AND(CR$273=list!$D$2,$E450&lt;&gt;0,TRUNC(VLOOKUP($E450,'Container Panel'!$B$41:$Z$100,$D450,0)/(VLOOKUP(CR$276,UI!$A$12:$O$51,VLOOKUP(CR$279,$B$276:$C$278,2,0),0)/1000))&gt;0),1,TRUNC(VLOOKUP($E450,'Container Panel'!$B$41:$Z$100,$D450,0)/(VLOOKUP(CR$276,UI!$A$12:$O$51,VLOOKUP(CR$279,$B$276:$C$278,2,0),0)/1000)))),"")</f>
        <v/>
      </c>
      <c r="CS450" s="145" t="str">
        <f>IFERROR(IF(AND(CS$272=list!$D$3,'Box Calculation'!CS$279&lt;&gt;"h",$E450&lt;&gt;0),0,IF(AND(CS$273=list!$D$2,$E450&lt;&gt;0,TRUNC(VLOOKUP($E450,'Container Panel'!$B$41:$Z$100,$D450,0)/(VLOOKUP(CS$276,UI!$A$12:$O$51,VLOOKUP(CS$279,$B$276:$C$278,2,0),0)/1000))&gt;0),1,TRUNC(VLOOKUP($E450,'Container Panel'!$B$41:$Z$100,$D450,0)/(VLOOKUP(CS$276,UI!$A$12:$O$51,VLOOKUP(CS$279,$B$276:$C$278,2,0),0)/1000)))),"")</f>
        <v/>
      </c>
      <c r="CT450" s="145" t="str">
        <f>IFERROR(IF(AND(CT$272=list!$D$3,'Box Calculation'!CT$279&lt;&gt;"h",$E450&lt;&gt;0),0,IF(AND(CT$273=list!$D$2,$E450&lt;&gt;0,TRUNC(VLOOKUP($E450,'Container Panel'!$B$41:$Z$100,$D450,0)/(VLOOKUP(CT$276,UI!$A$12:$O$51,VLOOKUP(CT$279,$B$276:$C$278,2,0),0)/1000))&gt;0),1,TRUNC(VLOOKUP($E450,'Container Panel'!$B$41:$Z$100,$D450,0)/(VLOOKUP(CT$276,UI!$A$12:$O$51,VLOOKUP(CT$279,$B$276:$C$278,2,0),0)/1000)))),"")</f>
        <v/>
      </c>
      <c r="CU450" s="145" t="str">
        <f>IFERROR(IF(AND(CU$272=list!$D$3,'Box Calculation'!CU$279&lt;&gt;"h",$E450&lt;&gt;0),0,IF(AND(CU$273=list!$D$2,$E450&lt;&gt;0,TRUNC(VLOOKUP($E450,'Container Panel'!$B$41:$Z$100,$D450,0)/(VLOOKUP(CU$276,UI!$A$12:$O$51,VLOOKUP(CU$279,$B$276:$C$278,2,0),0)/1000))&gt;0),1,TRUNC(VLOOKUP($E450,'Container Panel'!$B$41:$Z$100,$D450,0)/(VLOOKUP(CU$276,UI!$A$12:$O$51,VLOOKUP(CU$279,$B$276:$C$278,2,0),0)/1000)))),"")</f>
        <v/>
      </c>
      <c r="CV450" s="145" t="str">
        <f>IFERROR(IF(AND(CV$272=list!$D$3,'Box Calculation'!CV$279&lt;&gt;"h",$E450&lt;&gt;0),0,IF(AND(CV$273=list!$D$2,$E450&lt;&gt;0,TRUNC(VLOOKUP($E450,'Container Panel'!$B$41:$Z$100,$D450,0)/(VLOOKUP(CV$276,UI!$A$12:$O$51,VLOOKUP(CV$279,$B$276:$C$278,2,0),0)/1000))&gt;0),1,TRUNC(VLOOKUP($E450,'Container Panel'!$B$41:$Z$100,$D450,0)/(VLOOKUP(CV$276,UI!$A$12:$O$51,VLOOKUP(CV$279,$B$276:$C$278,2,0),0)/1000)))),"")</f>
        <v/>
      </c>
      <c r="CW450" s="145" t="str">
        <f>IFERROR(IF(AND(CW$272=list!$D$3,'Box Calculation'!CW$279&lt;&gt;"h",$E450&lt;&gt;0),0,IF(AND(CW$273=list!$D$2,$E450&lt;&gt;0,TRUNC(VLOOKUP($E450,'Container Panel'!$B$41:$Z$100,$D450,0)/(VLOOKUP(CW$276,UI!$A$12:$O$51,VLOOKUP(CW$279,$B$276:$C$278,2,0),0)/1000))&gt;0),1,TRUNC(VLOOKUP($E450,'Container Panel'!$B$41:$Z$100,$D450,0)/(VLOOKUP(CW$276,UI!$A$12:$O$51,VLOOKUP(CW$279,$B$276:$C$278,2,0),0)/1000)))),"")</f>
        <v/>
      </c>
      <c r="CX450" s="145" t="str">
        <f>IFERROR(IF(AND(CX$272=list!$D$3,'Box Calculation'!CX$279&lt;&gt;"h",$E450&lt;&gt;0),0,IF(AND(CX$273=list!$D$2,$E450&lt;&gt;0,TRUNC(VLOOKUP($E450,'Container Panel'!$B$41:$Z$100,$D450,0)/(VLOOKUP(CX$276,UI!$A$12:$O$51,VLOOKUP(CX$279,$B$276:$C$278,2,0),0)/1000))&gt;0),1,TRUNC(VLOOKUP($E450,'Container Panel'!$B$41:$Z$100,$D450,0)/(VLOOKUP(CX$276,UI!$A$12:$O$51,VLOOKUP(CX$279,$B$276:$C$278,2,0),0)/1000)))),"")</f>
        <v/>
      </c>
      <c r="CY450" s="145" t="str">
        <f>IFERROR(IF(AND(CY$272=list!$D$3,'Box Calculation'!CY$279&lt;&gt;"h",$E450&lt;&gt;0),0,IF(AND(CY$273=list!$D$2,$E450&lt;&gt;0,TRUNC(VLOOKUP($E450,'Container Panel'!$B$41:$Z$100,$D450,0)/(VLOOKUP(CY$276,UI!$A$12:$O$51,VLOOKUP(CY$279,$B$276:$C$278,2,0),0)/1000))&gt;0),1,TRUNC(VLOOKUP($E450,'Container Panel'!$B$41:$Z$100,$D450,0)/(VLOOKUP(CY$276,UI!$A$12:$O$51,VLOOKUP(CY$279,$B$276:$C$278,2,0),0)/1000)))),"")</f>
        <v/>
      </c>
      <c r="CZ450" s="145" t="str">
        <f>IFERROR(IF(AND(CZ$272=list!$D$3,'Box Calculation'!CZ$279&lt;&gt;"h",$E450&lt;&gt;0),0,IF(AND(CZ$273=list!$D$2,$E450&lt;&gt;0,TRUNC(VLOOKUP($E450,'Container Panel'!$B$41:$Z$100,$D450,0)/(VLOOKUP(CZ$276,UI!$A$12:$O$51,VLOOKUP(CZ$279,$B$276:$C$278,2,0),0)/1000))&gt;0),1,TRUNC(VLOOKUP($E450,'Container Panel'!$B$41:$Z$100,$D450,0)/(VLOOKUP(CZ$276,UI!$A$12:$O$51,VLOOKUP(CZ$279,$B$276:$C$278,2,0),0)/1000)))),"")</f>
        <v/>
      </c>
      <c r="DA450" s="145" t="str">
        <f>IFERROR(IF(AND(DA$272=list!$D$3,'Box Calculation'!DA$279&lt;&gt;"h",$E450&lt;&gt;0),0,IF(AND(DA$273=list!$D$2,$E450&lt;&gt;0,TRUNC(VLOOKUP($E450,'Container Panel'!$B$41:$Z$100,$D450,0)/(VLOOKUP(DA$276,UI!$A$12:$O$51,VLOOKUP(DA$279,$B$276:$C$278,2,0),0)/1000))&gt;0),1,TRUNC(VLOOKUP($E450,'Container Panel'!$B$41:$Z$100,$D450,0)/(VLOOKUP(DA$276,UI!$A$12:$O$51,VLOOKUP(DA$279,$B$276:$C$278,2,0),0)/1000)))),"")</f>
        <v/>
      </c>
      <c r="DB450" s="145" t="str">
        <f>IFERROR(IF(AND(DB$272=list!$D$3,'Box Calculation'!DB$279&lt;&gt;"h",$E450&lt;&gt;0),0,IF(AND(DB$273=list!$D$2,$E450&lt;&gt;0,TRUNC(VLOOKUP($E450,'Container Panel'!$B$41:$Z$100,$D450,0)/(VLOOKUP(DB$276,UI!$A$12:$O$51,VLOOKUP(DB$279,$B$276:$C$278,2,0),0)/1000))&gt;0),1,TRUNC(VLOOKUP($E450,'Container Panel'!$B$41:$Z$100,$D450,0)/(VLOOKUP(DB$276,UI!$A$12:$O$51,VLOOKUP(DB$279,$B$276:$C$278,2,0),0)/1000)))),"")</f>
        <v/>
      </c>
      <c r="DC450" s="145" t="str">
        <f>IFERROR(IF(AND(DC$272=list!$D$3,'Box Calculation'!DC$279&lt;&gt;"h",$E450&lt;&gt;0),0,IF(AND(DC$273=list!$D$2,$E450&lt;&gt;0,TRUNC(VLOOKUP($E450,'Container Panel'!$B$41:$Z$100,$D450,0)/(VLOOKUP(DC$276,UI!$A$12:$O$51,VLOOKUP(DC$279,$B$276:$C$278,2,0),0)/1000))&gt;0),1,TRUNC(VLOOKUP($E450,'Container Panel'!$B$41:$Z$100,$D450,0)/(VLOOKUP(DC$276,UI!$A$12:$O$51,VLOOKUP(DC$279,$B$276:$C$278,2,0),0)/1000)))),"")</f>
        <v/>
      </c>
      <c r="DD450" s="145" t="str">
        <f>IFERROR(IF(AND(DD$272=list!$D$3,'Box Calculation'!DD$279&lt;&gt;"h",$E450&lt;&gt;0),0,IF(AND(DD$273=list!$D$2,$E450&lt;&gt;0,TRUNC(VLOOKUP($E450,'Container Panel'!$B$41:$Z$100,$D450,0)/(VLOOKUP(DD$276,UI!$A$12:$O$51,VLOOKUP(DD$279,$B$276:$C$278,2,0),0)/1000))&gt;0),1,TRUNC(VLOOKUP($E450,'Container Panel'!$B$41:$Z$100,$D450,0)/(VLOOKUP(DD$276,UI!$A$12:$O$51,VLOOKUP(DD$279,$B$276:$C$278,2,0),0)/1000)))),"")</f>
        <v/>
      </c>
      <c r="DE450" s="145" t="str">
        <f>IFERROR(IF(AND(DE$272=list!$D$3,'Box Calculation'!DE$279&lt;&gt;"h",$E450&lt;&gt;0),0,IF(AND(DE$273=list!$D$2,$E450&lt;&gt;0,TRUNC(VLOOKUP($E450,'Container Panel'!$B$41:$Z$100,$D450,0)/(VLOOKUP(DE$276,UI!$A$12:$O$51,VLOOKUP(DE$279,$B$276:$C$278,2,0),0)/1000))&gt;0),1,TRUNC(VLOOKUP($E450,'Container Panel'!$B$41:$Z$100,$D450,0)/(VLOOKUP(DE$276,UI!$A$12:$O$51,VLOOKUP(DE$279,$B$276:$C$278,2,0),0)/1000)))),"")</f>
        <v/>
      </c>
      <c r="DF450" s="145" t="str">
        <f>IFERROR(IF(AND(DF$272=list!$D$3,'Box Calculation'!DF$279&lt;&gt;"h",$E450&lt;&gt;0),0,IF(AND(DF$273=list!$D$2,$E450&lt;&gt;0,TRUNC(VLOOKUP($E450,'Container Panel'!$B$41:$Z$100,$D450,0)/(VLOOKUP(DF$276,UI!$A$12:$O$51,VLOOKUP(DF$279,$B$276:$C$278,2,0),0)/1000))&gt;0),1,TRUNC(VLOOKUP($E450,'Container Panel'!$B$41:$Z$100,$D450,0)/(VLOOKUP(DF$276,UI!$A$12:$O$51,VLOOKUP(DF$279,$B$276:$C$278,2,0),0)/1000)))),"")</f>
        <v/>
      </c>
      <c r="DG450" s="145" t="str">
        <f>IFERROR(IF(AND(DG$272=list!$D$3,'Box Calculation'!DG$279&lt;&gt;"h",$E450&lt;&gt;0),0,IF(AND(DG$273=list!$D$2,$E450&lt;&gt;0,TRUNC(VLOOKUP($E450,'Container Panel'!$B$41:$Z$100,$D450,0)/(VLOOKUP(DG$276,UI!$A$12:$O$51,VLOOKUP(DG$279,$B$276:$C$278,2,0),0)/1000))&gt;0),1,TRUNC(VLOOKUP($E450,'Container Panel'!$B$41:$Z$100,$D450,0)/(VLOOKUP(DG$276,UI!$A$12:$O$51,VLOOKUP(DG$279,$B$276:$C$278,2,0),0)/1000)))),"")</f>
        <v/>
      </c>
      <c r="DH450" s="145" t="str">
        <f>IFERROR(IF(AND(DH$272=list!$D$3,'Box Calculation'!DH$279&lt;&gt;"h",$E450&lt;&gt;0),0,IF(AND(DH$273=list!$D$2,$E450&lt;&gt;0,TRUNC(VLOOKUP($E450,'Container Panel'!$B$41:$Z$100,$D450,0)/(VLOOKUP(DH$276,UI!$A$12:$O$51,VLOOKUP(DH$279,$B$276:$C$278,2,0),0)/1000))&gt;0),1,TRUNC(VLOOKUP($E450,'Container Panel'!$B$41:$Z$100,$D450,0)/(VLOOKUP(DH$276,UI!$A$12:$O$51,VLOOKUP(DH$279,$B$276:$C$278,2,0),0)/1000)))),"")</f>
        <v/>
      </c>
      <c r="DI450" s="145" t="str">
        <f>IFERROR(IF(AND(DI$272=list!$D$3,'Box Calculation'!DI$279&lt;&gt;"h",$E450&lt;&gt;0),0,IF(AND(DI$273=list!$D$2,$E450&lt;&gt;0,TRUNC(VLOOKUP($E450,'Container Panel'!$B$41:$Z$100,$D450,0)/(VLOOKUP(DI$276,UI!$A$12:$O$51,VLOOKUP(DI$279,$B$276:$C$278,2,0),0)/1000))&gt;0),1,TRUNC(VLOOKUP($E450,'Container Panel'!$B$41:$Z$100,$D450,0)/(VLOOKUP(DI$276,UI!$A$12:$O$51,VLOOKUP(DI$279,$B$276:$C$278,2,0),0)/1000)))),"")</f>
        <v/>
      </c>
      <c r="DJ450" s="145" t="str">
        <f>IFERROR(IF(AND(DJ$272=list!$D$3,'Box Calculation'!DJ$279&lt;&gt;"h",$E450&lt;&gt;0),0,IF(AND(DJ$273=list!$D$2,$E450&lt;&gt;0,TRUNC(VLOOKUP($E450,'Container Panel'!$B$41:$Z$100,$D450,0)/(VLOOKUP(DJ$276,UI!$A$12:$O$51,VLOOKUP(DJ$279,$B$276:$C$278,2,0),0)/1000))&gt;0),1,TRUNC(VLOOKUP($E450,'Container Panel'!$B$41:$Z$100,$D450,0)/(VLOOKUP(DJ$276,UI!$A$12:$O$51,VLOOKUP(DJ$279,$B$276:$C$278,2,0),0)/1000)))),"")</f>
        <v/>
      </c>
      <c r="DK450" s="145" t="str">
        <f>IFERROR(IF(AND(DK$272=list!$D$3,'Box Calculation'!DK$279&lt;&gt;"h",$E450&lt;&gt;0),0,IF(AND(DK$273=list!$D$2,$E450&lt;&gt;0,TRUNC(VLOOKUP($E450,'Container Panel'!$B$41:$Z$100,$D450,0)/(VLOOKUP(DK$276,UI!$A$12:$O$51,VLOOKUP(DK$279,$B$276:$C$278,2,0),0)/1000))&gt;0),1,TRUNC(VLOOKUP($E450,'Container Panel'!$B$41:$Z$100,$D450,0)/(VLOOKUP(DK$276,UI!$A$12:$O$51,VLOOKUP(DK$279,$B$276:$C$278,2,0),0)/1000)))),"")</f>
        <v/>
      </c>
      <c r="DL450" s="145" t="str">
        <f>IFERROR(IF(AND(DL$272=list!$D$3,'Box Calculation'!DL$279&lt;&gt;"h",$E450&lt;&gt;0),0,IF(AND(DL$273=list!$D$2,$E450&lt;&gt;0,TRUNC(VLOOKUP($E450,'Container Panel'!$B$41:$Z$100,$D450,0)/(VLOOKUP(DL$276,UI!$A$12:$O$51,VLOOKUP(DL$279,$B$276:$C$278,2,0),0)/1000))&gt;0),1,TRUNC(VLOOKUP($E450,'Container Panel'!$B$41:$Z$100,$D450,0)/(VLOOKUP(DL$276,UI!$A$12:$O$51,VLOOKUP(DL$279,$B$276:$C$278,2,0),0)/1000)))),"")</f>
        <v/>
      </c>
      <c r="DM450" s="145" t="str">
        <f>IFERROR(IF(AND(DM$272=list!$D$3,'Box Calculation'!DM$279&lt;&gt;"h",$E450&lt;&gt;0),0,IF(AND(DM$273=list!$D$2,$E450&lt;&gt;0,TRUNC(VLOOKUP($E450,'Container Panel'!$B$41:$Z$100,$D450,0)/(VLOOKUP(DM$276,UI!$A$12:$O$51,VLOOKUP(DM$279,$B$276:$C$278,2,0),0)/1000))&gt;0),1,TRUNC(VLOOKUP($E450,'Container Panel'!$B$41:$Z$100,$D450,0)/(VLOOKUP(DM$276,UI!$A$12:$O$51,VLOOKUP(DM$279,$B$276:$C$278,2,0),0)/1000)))),"")</f>
        <v/>
      </c>
      <c r="DN450" s="145" t="str">
        <f>IFERROR(IF(AND(DN$272=list!$D$3,'Box Calculation'!DN$279&lt;&gt;"h",$E450&lt;&gt;0),0,IF(AND(DN$273=list!$D$2,$E450&lt;&gt;0,TRUNC(VLOOKUP($E450,'Container Panel'!$B$41:$Z$100,$D450,0)/(VLOOKUP(DN$276,UI!$A$12:$O$51,VLOOKUP(DN$279,$B$276:$C$278,2,0),0)/1000))&gt;0),1,TRUNC(VLOOKUP($E450,'Container Panel'!$B$41:$Z$100,$D450,0)/(VLOOKUP(DN$276,UI!$A$12:$O$51,VLOOKUP(DN$279,$B$276:$C$278,2,0),0)/1000)))),"")</f>
        <v/>
      </c>
      <c r="DO450" s="145" t="str">
        <f>IFERROR(IF(AND(DO$272=list!$D$3,'Box Calculation'!DO$279&lt;&gt;"h",$E450&lt;&gt;0),0,IF(AND(DO$273=list!$D$2,$E450&lt;&gt;0,TRUNC(VLOOKUP($E450,'Container Panel'!$B$41:$Z$100,$D450,0)/(VLOOKUP(DO$276,UI!$A$12:$O$51,VLOOKUP(DO$279,$B$276:$C$278,2,0),0)/1000))&gt;0),1,TRUNC(VLOOKUP($E450,'Container Panel'!$B$41:$Z$100,$D450,0)/(VLOOKUP(DO$276,UI!$A$12:$O$51,VLOOKUP(DO$279,$B$276:$C$278,2,0),0)/1000)))),"")</f>
        <v/>
      </c>
      <c r="DP450" s="145" t="str">
        <f>IFERROR(IF(AND(DP$272=list!$D$3,'Box Calculation'!DP$279&lt;&gt;"h",$E450&lt;&gt;0),0,IF(AND(DP$273=list!$D$2,$E450&lt;&gt;0,TRUNC(VLOOKUP($E450,'Container Panel'!$B$41:$Z$100,$D450,0)/(VLOOKUP(DP$276,UI!$A$12:$O$51,VLOOKUP(DP$279,$B$276:$C$278,2,0),0)/1000))&gt;0),1,TRUNC(VLOOKUP($E450,'Container Panel'!$B$41:$Z$100,$D450,0)/(VLOOKUP(DP$276,UI!$A$12:$O$51,VLOOKUP(DP$279,$B$276:$C$278,2,0),0)/1000)))),"")</f>
        <v/>
      </c>
      <c r="DQ450" s="145" t="str">
        <f>IFERROR(IF(AND(DQ$272=list!$D$3,'Box Calculation'!DQ$279&lt;&gt;"h",$E450&lt;&gt;0),0,IF(AND(DQ$273=list!$D$2,$E450&lt;&gt;0,TRUNC(VLOOKUP($E450,'Container Panel'!$B$41:$Z$100,$D450,0)/(VLOOKUP(DQ$276,UI!$A$12:$O$51,VLOOKUP(DQ$279,$B$276:$C$278,2,0),0)/1000))&gt;0),1,TRUNC(VLOOKUP($E450,'Container Panel'!$B$41:$Z$100,$D450,0)/(VLOOKUP(DQ$276,UI!$A$12:$O$51,VLOOKUP(DQ$279,$B$276:$C$278,2,0),0)/1000)))),"")</f>
        <v/>
      </c>
      <c r="DR450" s="145" t="str">
        <f>IFERROR(IF(AND(DR$272=list!$D$3,'Box Calculation'!DR$279&lt;&gt;"h",$E450&lt;&gt;0),0,IF(AND(DR$273=list!$D$2,$E450&lt;&gt;0,TRUNC(VLOOKUP($E450,'Container Panel'!$B$41:$Z$100,$D450,0)/(VLOOKUP(DR$276,UI!$A$12:$O$51,VLOOKUP(DR$279,$B$276:$C$278,2,0),0)/1000))&gt;0),1,TRUNC(VLOOKUP($E450,'Container Panel'!$B$41:$Z$100,$D450,0)/(VLOOKUP(DR$276,UI!$A$12:$O$51,VLOOKUP(DR$279,$B$276:$C$278,2,0),0)/1000)))),"")</f>
        <v/>
      </c>
      <c r="DS450" s="145" t="str">
        <f>IFERROR(IF(AND(DS$272=list!$D$3,'Box Calculation'!DS$279&lt;&gt;"h",$E450&lt;&gt;0),0,IF(AND(DS$273=list!$D$2,$E450&lt;&gt;0,TRUNC(VLOOKUP($E450,'Container Panel'!$B$41:$Z$100,$D450,0)/(VLOOKUP(DS$276,UI!$A$12:$O$51,VLOOKUP(DS$279,$B$276:$C$278,2,0),0)/1000))&gt;0),1,TRUNC(VLOOKUP($E450,'Container Panel'!$B$41:$Z$100,$D450,0)/(VLOOKUP(DS$276,UI!$A$12:$O$51,VLOOKUP(DS$279,$B$276:$C$278,2,0),0)/1000)))),"")</f>
        <v/>
      </c>
      <c r="DT450" s="145" t="str">
        <f>IFERROR(IF(AND(DT$272=list!$D$3,'Box Calculation'!DT$279&lt;&gt;"h",$E450&lt;&gt;0),0,IF(AND(DT$273=list!$D$2,$E450&lt;&gt;0,TRUNC(VLOOKUP($E450,'Container Panel'!$B$41:$Z$100,$D450,0)/(VLOOKUP(DT$276,UI!$A$12:$O$51,VLOOKUP(DT$279,$B$276:$C$278,2,0),0)/1000))&gt;0),1,TRUNC(VLOOKUP($E450,'Container Panel'!$B$41:$Z$100,$D450,0)/(VLOOKUP(DT$276,UI!$A$12:$O$51,VLOOKUP(DT$279,$B$276:$C$278,2,0),0)/1000)))),"")</f>
        <v/>
      </c>
      <c r="DU450" s="145" t="str">
        <f>IFERROR(IF(AND(DU$272=list!$D$3,'Box Calculation'!DU$279&lt;&gt;"h",$E450&lt;&gt;0),0,IF(AND(DU$273=list!$D$2,$E450&lt;&gt;0,TRUNC(VLOOKUP($E450,'Container Panel'!$B$41:$Z$100,$D450,0)/(VLOOKUP(DU$276,UI!$A$12:$O$51,VLOOKUP(DU$279,$B$276:$C$278,2,0),0)/1000))&gt;0),1,TRUNC(VLOOKUP($E450,'Container Panel'!$B$41:$Z$100,$D450,0)/(VLOOKUP(DU$276,UI!$A$12:$O$51,VLOOKUP(DU$279,$B$276:$C$278,2,0),0)/1000)))),"")</f>
        <v/>
      </c>
      <c r="DV450" s="145" t="str">
        <f>IFERROR(IF(AND(DV$272=list!$D$3,'Box Calculation'!DV$279&lt;&gt;"h",$E450&lt;&gt;0),0,IF(AND(DV$273=list!$D$2,$E450&lt;&gt;0,TRUNC(VLOOKUP($E450,'Container Panel'!$B$41:$Z$100,$D450,0)/(VLOOKUP(DV$276,UI!$A$12:$O$51,VLOOKUP(DV$279,$B$276:$C$278,2,0),0)/1000))&gt;0),1,TRUNC(VLOOKUP($E450,'Container Panel'!$B$41:$Z$100,$D450,0)/(VLOOKUP(DV$276,UI!$A$12:$O$51,VLOOKUP(DV$279,$B$276:$C$278,2,0),0)/1000)))),"")</f>
        <v/>
      </c>
      <c r="DW450" s="145" t="str">
        <f>IFERROR(IF(AND(DW$272=list!$D$3,'Box Calculation'!DW$279&lt;&gt;"h",$E450&lt;&gt;0),0,IF(AND(DW$273=list!$D$2,$E450&lt;&gt;0,TRUNC(VLOOKUP($E450,'Container Panel'!$B$41:$Z$100,$D450,0)/(VLOOKUP(DW$276,UI!$A$12:$O$51,VLOOKUP(DW$279,$B$276:$C$278,2,0),0)/1000))&gt;0),1,TRUNC(VLOOKUP($E450,'Container Panel'!$B$41:$Z$100,$D450,0)/(VLOOKUP(DW$276,UI!$A$12:$O$51,VLOOKUP(DW$279,$B$276:$C$278,2,0),0)/1000)))),"")</f>
        <v/>
      </c>
      <c r="DX450" s="145" t="str">
        <f>IFERROR(IF(AND(DX$272=list!$D$3,'Box Calculation'!DX$279&lt;&gt;"h",$E450&lt;&gt;0),0,IF(AND(DX$273=list!$D$2,$E450&lt;&gt;0,TRUNC(VLOOKUP($E450,'Container Panel'!$B$41:$Z$100,$D450,0)/(VLOOKUP(DX$276,UI!$A$12:$O$51,VLOOKUP(DX$279,$B$276:$C$278,2,0),0)/1000))&gt;0),1,TRUNC(VLOOKUP($E450,'Container Panel'!$B$41:$Z$100,$D450,0)/(VLOOKUP(DX$276,UI!$A$12:$O$51,VLOOKUP(DX$279,$B$276:$C$278,2,0),0)/1000)))),"")</f>
        <v/>
      </c>
      <c r="DY450" s="145" t="str">
        <f>IFERROR(IF(AND(DY$272=list!$D$3,'Box Calculation'!DY$279&lt;&gt;"h",$E450&lt;&gt;0),0,IF(AND(DY$273=list!$D$2,$E450&lt;&gt;0,TRUNC(VLOOKUP($E450,'Container Panel'!$B$41:$Z$100,$D450,0)/(VLOOKUP(DY$276,UI!$A$12:$O$51,VLOOKUP(DY$279,$B$276:$C$278,2,0),0)/1000))&gt;0),1,TRUNC(VLOOKUP($E450,'Container Panel'!$B$41:$Z$100,$D450,0)/(VLOOKUP(DY$276,UI!$A$12:$O$51,VLOOKUP(DY$279,$B$276:$C$278,2,0),0)/1000)))),"")</f>
        <v/>
      </c>
      <c r="DZ450" s="145" t="str">
        <f>IFERROR(IF(AND(DZ$272=list!$D$3,'Box Calculation'!DZ$279&lt;&gt;"h",$E450&lt;&gt;0),0,IF(AND(DZ$273=list!$D$2,$E450&lt;&gt;0,TRUNC(VLOOKUP($E450,'Container Panel'!$B$41:$Z$100,$D450,0)/(VLOOKUP(DZ$276,UI!$A$12:$O$51,VLOOKUP(DZ$279,$B$276:$C$278,2,0),0)/1000))&gt;0),1,TRUNC(VLOOKUP($E450,'Container Panel'!$B$41:$Z$100,$D450,0)/(VLOOKUP(DZ$276,UI!$A$12:$O$51,VLOOKUP(DZ$279,$B$276:$C$278,2,0),0)/1000)))),"")</f>
        <v/>
      </c>
      <c r="EA450" s="145" t="str">
        <f>IFERROR(IF(AND(EA$272=list!$D$3,'Box Calculation'!EA$279&lt;&gt;"h",$E450&lt;&gt;0),0,IF(AND(EA$273=list!$D$2,$E450&lt;&gt;0,TRUNC(VLOOKUP($E450,'Container Panel'!$B$41:$Z$100,$D450,0)/(VLOOKUP(EA$276,UI!$A$12:$O$51,VLOOKUP(EA$279,$B$276:$C$278,2,0),0)/1000))&gt;0),1,TRUNC(VLOOKUP($E450,'Container Panel'!$B$41:$Z$100,$D450,0)/(VLOOKUP(EA$276,UI!$A$12:$O$51,VLOOKUP(EA$279,$B$276:$C$278,2,0),0)/1000)))),"")</f>
        <v/>
      </c>
      <c r="EB450" s="145" t="str">
        <f>IFERROR(IF(AND(EB$272=list!$D$3,'Box Calculation'!EB$279&lt;&gt;"h",$E450&lt;&gt;0),0,IF(AND(EB$273=list!$D$2,$E450&lt;&gt;0,TRUNC(VLOOKUP($E450,'Container Panel'!$B$41:$Z$100,$D450,0)/(VLOOKUP(EB$276,UI!$A$12:$O$51,VLOOKUP(EB$279,$B$276:$C$278,2,0),0)/1000))&gt;0),1,TRUNC(VLOOKUP($E450,'Container Panel'!$B$41:$Z$100,$D450,0)/(VLOOKUP(EB$276,UI!$A$12:$O$51,VLOOKUP(EB$279,$B$276:$C$278,2,0),0)/1000)))),"")</f>
        <v/>
      </c>
      <c r="EC450" s="145" t="str">
        <f>IFERROR(IF(AND(EC$272=list!$D$3,'Box Calculation'!EC$279&lt;&gt;"h",$E450&lt;&gt;0),0,IF(AND(EC$273=list!$D$2,$E450&lt;&gt;0,TRUNC(VLOOKUP($E450,'Container Panel'!$B$41:$Z$100,$D450,0)/(VLOOKUP(EC$276,UI!$A$12:$O$51,VLOOKUP(EC$279,$B$276:$C$278,2,0),0)/1000))&gt;0),1,TRUNC(VLOOKUP($E450,'Container Panel'!$B$41:$Z$100,$D450,0)/(VLOOKUP(EC$276,UI!$A$12:$O$51,VLOOKUP(EC$279,$B$276:$C$278,2,0),0)/1000)))),"")</f>
        <v/>
      </c>
      <c r="ED450" s="145" t="str">
        <f>IFERROR(IF(AND(ED$272=list!$D$3,'Box Calculation'!ED$279&lt;&gt;"h",$E450&lt;&gt;0),0,IF(AND(ED$273=list!$D$2,$E450&lt;&gt;0,TRUNC(VLOOKUP($E450,'Container Panel'!$B$41:$Z$100,$D450,0)/(VLOOKUP(ED$276,UI!$A$12:$O$51,VLOOKUP(ED$279,$B$276:$C$278,2,0),0)/1000))&gt;0),1,TRUNC(VLOOKUP($E450,'Container Panel'!$B$41:$Z$100,$D450,0)/(VLOOKUP(ED$276,UI!$A$12:$O$51,VLOOKUP(ED$279,$B$276:$C$278,2,0),0)/1000)))),"")</f>
        <v/>
      </c>
      <c r="EE450" s="145" t="str">
        <f>IFERROR(IF(AND(EE$272=list!$D$3,'Box Calculation'!EE$279&lt;&gt;"h",$E450&lt;&gt;0),0,IF(AND(EE$273=list!$D$2,$E450&lt;&gt;0,TRUNC(VLOOKUP($E450,'Container Panel'!$B$41:$Z$100,$D450,0)/(VLOOKUP(EE$276,UI!$A$12:$O$51,VLOOKUP(EE$279,$B$276:$C$278,2,0),0)/1000))&gt;0),1,TRUNC(VLOOKUP($E450,'Container Panel'!$B$41:$Z$100,$D450,0)/(VLOOKUP(EE$276,UI!$A$12:$O$51,VLOOKUP(EE$279,$B$276:$C$278,2,0),0)/1000)))),"")</f>
        <v/>
      </c>
      <c r="EF450" s="145" t="str">
        <f>IFERROR(IF(AND(EF$272=list!$D$3,'Box Calculation'!EF$279&lt;&gt;"h",$E450&lt;&gt;0),0,IF(AND(EF$273=list!$D$2,$E450&lt;&gt;0,TRUNC(VLOOKUP($E450,'Container Panel'!$B$41:$Z$100,$D450,0)/(VLOOKUP(EF$276,UI!$A$12:$O$51,VLOOKUP(EF$279,$B$276:$C$278,2,0),0)/1000))&gt;0),1,TRUNC(VLOOKUP($E450,'Container Panel'!$B$41:$Z$100,$D450,0)/(VLOOKUP(EF$276,UI!$A$12:$O$51,VLOOKUP(EF$279,$B$276:$C$278,2,0),0)/1000)))),"")</f>
        <v/>
      </c>
      <c r="EG450" s="145" t="str">
        <f>IFERROR(IF(AND(EG$272=list!$D$3,'Box Calculation'!EG$279&lt;&gt;"h",$E450&lt;&gt;0),0,IF(AND(EG$273=list!$D$2,$E450&lt;&gt;0,TRUNC(VLOOKUP($E450,'Container Panel'!$B$41:$Z$100,$D450,0)/(VLOOKUP(EG$276,UI!$A$12:$O$51,VLOOKUP(EG$279,$B$276:$C$278,2,0),0)/1000))&gt;0),1,TRUNC(VLOOKUP($E450,'Container Panel'!$B$41:$Z$100,$D450,0)/(VLOOKUP(EG$276,UI!$A$12:$O$51,VLOOKUP(EG$279,$B$276:$C$278,2,0),0)/1000)))),"")</f>
        <v/>
      </c>
      <c r="EH450" s="145" t="str">
        <f>IFERROR(IF(AND(EH$272=list!$D$3,'Box Calculation'!EH$279&lt;&gt;"h",$E450&lt;&gt;0),0,IF(AND(EH$273=list!$D$2,$E450&lt;&gt;0,TRUNC(VLOOKUP($E450,'Container Panel'!$B$41:$Z$100,$D450,0)/(VLOOKUP(EH$276,UI!$A$12:$O$51,VLOOKUP(EH$279,$B$276:$C$278,2,0),0)/1000))&gt;0),1,TRUNC(VLOOKUP($E450,'Container Panel'!$B$41:$Z$100,$D450,0)/(VLOOKUP(EH$276,UI!$A$12:$O$51,VLOOKUP(EH$279,$B$276:$C$278,2,0),0)/1000)))),"")</f>
        <v/>
      </c>
      <c r="EI450" s="145" t="str">
        <f>IFERROR(IF(AND(EI$272=list!$D$3,'Box Calculation'!EI$279&lt;&gt;"h",$E450&lt;&gt;0),0,IF(AND(EI$273=list!$D$2,$E450&lt;&gt;0,TRUNC(VLOOKUP($E450,'Container Panel'!$B$41:$Z$100,$D450,0)/(VLOOKUP(EI$276,UI!$A$12:$O$51,VLOOKUP(EI$279,$B$276:$C$278,2,0),0)/1000))&gt;0),1,TRUNC(VLOOKUP($E450,'Container Panel'!$B$41:$Z$100,$D450,0)/(VLOOKUP(EI$276,UI!$A$12:$O$51,VLOOKUP(EI$279,$B$276:$C$278,2,0),0)/1000)))),"")</f>
        <v/>
      </c>
      <c r="EJ450" s="145" t="str">
        <f>IFERROR(IF(AND(EJ$272=list!$D$3,'Box Calculation'!EJ$279&lt;&gt;"h",$E450&lt;&gt;0),0,IF(AND(EJ$273=list!$D$2,$E450&lt;&gt;0,TRUNC(VLOOKUP($E450,'Container Panel'!$B$41:$Z$100,$D450,0)/(VLOOKUP(EJ$276,UI!$A$12:$O$51,VLOOKUP(EJ$279,$B$276:$C$278,2,0),0)/1000))&gt;0),1,TRUNC(VLOOKUP($E450,'Container Panel'!$B$41:$Z$100,$D450,0)/(VLOOKUP(EJ$276,UI!$A$12:$O$51,VLOOKUP(EJ$279,$B$276:$C$278,2,0),0)/1000)))),"")</f>
        <v/>
      </c>
      <c r="EK450" s="145" t="str">
        <f>IFERROR(IF(AND(EK$272=list!$D$3,'Box Calculation'!EK$279&lt;&gt;"h",$E450&lt;&gt;0),0,IF(AND(EK$273=list!$D$2,$E450&lt;&gt;0,TRUNC(VLOOKUP($E450,'Container Panel'!$B$41:$Z$100,$D450,0)/(VLOOKUP(EK$276,UI!$A$12:$O$51,VLOOKUP(EK$279,$B$276:$C$278,2,0),0)/1000))&gt;0),1,TRUNC(VLOOKUP($E450,'Container Panel'!$B$41:$Z$100,$D450,0)/(VLOOKUP(EK$276,UI!$A$12:$O$51,VLOOKUP(EK$279,$B$276:$C$278,2,0),0)/1000)))),"")</f>
        <v/>
      </c>
      <c r="EL450" s="145" t="str">
        <f>IFERROR(IF(AND(EL$272=list!$D$3,'Box Calculation'!EL$279&lt;&gt;"h",$E450&lt;&gt;0),0,IF(AND(EL$273=list!$D$2,$E450&lt;&gt;0,TRUNC(VLOOKUP($E450,'Container Panel'!$B$41:$Z$100,$D450,0)/(VLOOKUP(EL$276,UI!$A$12:$O$51,VLOOKUP(EL$279,$B$276:$C$278,2,0),0)/1000))&gt;0),1,TRUNC(VLOOKUP($E450,'Container Panel'!$B$41:$Z$100,$D450,0)/(VLOOKUP(EL$276,UI!$A$12:$O$51,VLOOKUP(EL$279,$B$276:$C$278,2,0),0)/1000)))),"")</f>
        <v/>
      </c>
      <c r="EM450" s="145" t="str">
        <f>IFERROR(IF(AND(EM$272=list!$D$3,'Box Calculation'!EM$279&lt;&gt;"h",$E450&lt;&gt;0),0,IF(AND(EM$273=list!$D$2,$E450&lt;&gt;0,TRUNC(VLOOKUP($E450,'Container Panel'!$B$41:$Z$100,$D450,0)/(VLOOKUP(EM$276,UI!$A$12:$O$51,VLOOKUP(EM$279,$B$276:$C$278,2,0),0)/1000))&gt;0),1,TRUNC(VLOOKUP($E450,'Container Panel'!$B$41:$Z$100,$D450,0)/(VLOOKUP(EM$276,UI!$A$12:$O$51,VLOOKUP(EM$279,$B$276:$C$278,2,0),0)/1000)))),"")</f>
        <v/>
      </c>
      <c r="EN450" s="145" t="str">
        <f>IFERROR(IF(AND(EN$272=list!$D$3,'Box Calculation'!EN$279&lt;&gt;"h",$E450&lt;&gt;0),0,IF(AND(EN$273=list!$D$2,$E450&lt;&gt;0,TRUNC(VLOOKUP($E450,'Container Panel'!$B$41:$Z$100,$D450,0)/(VLOOKUP(EN$276,UI!$A$12:$O$51,VLOOKUP(EN$279,$B$276:$C$278,2,0),0)/1000))&gt;0),1,TRUNC(VLOOKUP($E450,'Container Panel'!$B$41:$Z$100,$D450,0)/(VLOOKUP(EN$276,UI!$A$12:$O$51,VLOOKUP(EN$279,$B$276:$C$278,2,0),0)/1000)))),"")</f>
        <v/>
      </c>
      <c r="EO450" s="145" t="str">
        <f>IFERROR(IF(AND(EO$272=list!$D$3,'Box Calculation'!EO$279&lt;&gt;"h",$E450&lt;&gt;0),0,IF(AND(EO$273=list!$D$2,$E450&lt;&gt;0,TRUNC(VLOOKUP($E450,'Container Panel'!$B$41:$Z$100,$D450,0)/(VLOOKUP(EO$276,UI!$A$12:$O$51,VLOOKUP(EO$279,$B$276:$C$278,2,0),0)/1000))&gt;0),1,TRUNC(VLOOKUP($E450,'Container Panel'!$B$41:$Z$100,$D450,0)/(VLOOKUP(EO$276,UI!$A$12:$O$51,VLOOKUP(EO$279,$B$276:$C$278,2,0),0)/1000)))),"")</f>
        <v/>
      </c>
      <c r="EP450" s="145" t="str">
        <f>IFERROR(IF(AND(EP$272=list!$D$3,'Box Calculation'!EP$279&lt;&gt;"h",$E450&lt;&gt;0),0,IF(AND(EP$273=list!$D$2,$E450&lt;&gt;0,TRUNC(VLOOKUP($E450,'Container Panel'!$B$41:$Z$100,$D450,0)/(VLOOKUP(EP$276,UI!$A$12:$O$51,VLOOKUP(EP$279,$B$276:$C$278,2,0),0)/1000))&gt;0),1,TRUNC(VLOOKUP($E450,'Container Panel'!$B$41:$Z$100,$D450,0)/(VLOOKUP(EP$276,UI!$A$12:$O$51,VLOOKUP(EP$279,$B$276:$C$278,2,0),0)/1000)))),"")</f>
        <v/>
      </c>
      <c r="EQ450" s="145" t="str">
        <f>IFERROR(IF(AND(EQ$272=list!$D$3,'Box Calculation'!EQ$279&lt;&gt;"h",$E450&lt;&gt;0),0,IF(AND(EQ$273=list!$D$2,$E450&lt;&gt;0,TRUNC(VLOOKUP($E450,'Container Panel'!$B$41:$Z$100,$D450,0)/(VLOOKUP(EQ$276,UI!$A$12:$O$51,VLOOKUP(EQ$279,$B$276:$C$278,2,0),0)/1000))&gt;0),1,TRUNC(VLOOKUP($E450,'Container Panel'!$B$41:$Z$100,$D450,0)/(VLOOKUP(EQ$276,UI!$A$12:$O$51,VLOOKUP(EQ$279,$B$276:$C$278,2,0),0)/1000)))),"")</f>
        <v/>
      </c>
      <c r="ER450" s="145" t="str">
        <f>IFERROR(IF(AND(ER$272=list!$D$3,'Box Calculation'!ER$279&lt;&gt;"h",$E450&lt;&gt;0),0,IF(AND(ER$273=list!$D$2,$E450&lt;&gt;0,TRUNC(VLOOKUP($E450,'Container Panel'!$B$41:$Z$100,$D450,0)/(VLOOKUP(ER$276,UI!$A$12:$O$51,VLOOKUP(ER$279,$B$276:$C$278,2,0),0)/1000))&gt;0),1,TRUNC(VLOOKUP($E450,'Container Panel'!$B$41:$Z$100,$D450,0)/(VLOOKUP(ER$276,UI!$A$12:$O$51,VLOOKUP(ER$279,$B$276:$C$278,2,0),0)/1000)))),"")</f>
        <v/>
      </c>
      <c r="ES450" s="145" t="str">
        <f>IFERROR(IF(AND(ES$272=list!$D$3,'Box Calculation'!ES$279&lt;&gt;"h",$E450&lt;&gt;0),0,IF(AND(ES$273=list!$D$2,$E450&lt;&gt;0,TRUNC(VLOOKUP($E450,'Container Panel'!$B$41:$Z$100,$D450,0)/(VLOOKUP(ES$276,UI!$A$12:$O$51,VLOOKUP(ES$279,$B$276:$C$278,2,0),0)/1000))&gt;0),1,TRUNC(VLOOKUP($E450,'Container Panel'!$B$41:$Z$100,$D450,0)/(VLOOKUP(ES$276,UI!$A$12:$O$51,VLOOKUP(ES$279,$B$276:$C$278,2,0),0)/1000)))),"")</f>
        <v/>
      </c>
      <c r="ET450" s="145" t="str">
        <f>IFERROR(IF(AND(ET$272=list!$D$3,'Box Calculation'!ET$279&lt;&gt;"h",$E450&lt;&gt;0),0,IF(AND(ET$273=list!$D$2,$E450&lt;&gt;0,TRUNC(VLOOKUP($E450,'Container Panel'!$B$41:$Z$100,$D450,0)/(VLOOKUP(ET$276,UI!$A$12:$O$51,VLOOKUP(ET$279,$B$276:$C$278,2,0),0)/1000))&gt;0),1,TRUNC(VLOOKUP($E450,'Container Panel'!$B$41:$Z$100,$D450,0)/(VLOOKUP(ET$276,UI!$A$12:$O$51,VLOOKUP(ET$279,$B$276:$C$278,2,0),0)/1000)))),"")</f>
        <v/>
      </c>
      <c r="EU450" s="145" t="str">
        <f>IFERROR(IF(AND(EU$272=list!$D$3,'Box Calculation'!EU$279&lt;&gt;"h",$E450&lt;&gt;0),0,IF(AND(EU$273=list!$D$2,$E450&lt;&gt;0,TRUNC(VLOOKUP($E450,'Container Panel'!$B$41:$Z$100,$D450,0)/(VLOOKUP(EU$276,UI!$A$12:$O$51,VLOOKUP(EU$279,$B$276:$C$278,2,0),0)/1000))&gt;0),1,TRUNC(VLOOKUP($E450,'Container Panel'!$B$41:$Z$100,$D450,0)/(VLOOKUP(EU$276,UI!$A$12:$O$51,VLOOKUP(EU$279,$B$276:$C$278,2,0),0)/1000)))),"")</f>
        <v/>
      </c>
      <c r="EV450" s="145" t="str">
        <f>IFERROR(IF(AND(EV$272=list!$D$3,'Box Calculation'!EV$279&lt;&gt;"h",$E450&lt;&gt;0),0,IF(AND(EV$273=list!$D$2,$E450&lt;&gt;0,TRUNC(VLOOKUP($E450,'Container Panel'!$B$41:$Z$100,$D450,0)/(VLOOKUP(EV$276,UI!$A$12:$O$51,VLOOKUP(EV$279,$B$276:$C$278,2,0),0)/1000))&gt;0),1,TRUNC(VLOOKUP($E450,'Container Panel'!$B$41:$Z$100,$D450,0)/(VLOOKUP(EV$276,UI!$A$12:$O$51,VLOOKUP(EV$279,$B$276:$C$278,2,0),0)/1000)))),"")</f>
        <v/>
      </c>
      <c r="EW450" s="145" t="str">
        <f>IFERROR(IF(AND(EW$272=list!$D$3,'Box Calculation'!EW$279&lt;&gt;"h",$E450&lt;&gt;0),0,IF(AND(EW$273=list!$D$2,$E450&lt;&gt;0,TRUNC(VLOOKUP($E450,'Container Panel'!$B$41:$Z$100,$D450,0)/(VLOOKUP(EW$276,UI!$A$12:$O$51,VLOOKUP(EW$279,$B$276:$C$278,2,0),0)/1000))&gt;0),1,TRUNC(VLOOKUP($E450,'Container Panel'!$B$41:$Z$100,$D450,0)/(VLOOKUP(EW$276,UI!$A$12:$O$51,VLOOKUP(EW$279,$B$276:$C$278,2,0),0)/1000)))),"")</f>
        <v/>
      </c>
      <c r="EX450" s="145" t="str">
        <f>IFERROR(IF(AND(EX$272=list!$D$3,'Box Calculation'!EX$279&lt;&gt;"h",$E450&lt;&gt;0),0,IF(AND(EX$273=list!$D$2,$E450&lt;&gt;0,TRUNC(VLOOKUP($E450,'Container Panel'!$B$41:$Z$100,$D450,0)/(VLOOKUP(EX$276,UI!$A$12:$O$51,VLOOKUP(EX$279,$B$276:$C$278,2,0),0)/1000))&gt;0),1,TRUNC(VLOOKUP($E450,'Container Panel'!$B$41:$Z$100,$D450,0)/(VLOOKUP(EX$276,UI!$A$12:$O$51,VLOOKUP(EX$279,$B$276:$C$278,2,0),0)/1000)))),"")</f>
        <v/>
      </c>
      <c r="EY450" s="145" t="str">
        <f>IFERROR(IF(AND(EY$272=list!$D$3,'Box Calculation'!EY$279&lt;&gt;"h",$E450&lt;&gt;0),0,IF(AND(EY$273=list!$D$2,$E450&lt;&gt;0,TRUNC(VLOOKUP($E450,'Container Panel'!$B$41:$Z$100,$D450,0)/(VLOOKUP(EY$276,UI!$A$12:$O$51,VLOOKUP(EY$279,$B$276:$C$278,2,0),0)/1000))&gt;0),1,TRUNC(VLOOKUP($E450,'Container Panel'!$B$41:$Z$100,$D450,0)/(VLOOKUP(EY$276,UI!$A$12:$O$51,VLOOKUP(EY$279,$B$276:$C$278,2,0),0)/1000)))),"")</f>
        <v/>
      </c>
      <c r="EZ450" s="145" t="str">
        <f>IFERROR(IF(AND(EZ$272=list!$D$3,'Box Calculation'!EZ$279&lt;&gt;"h",$E450&lt;&gt;0),0,IF(AND(EZ$273=list!$D$2,$E450&lt;&gt;0,TRUNC(VLOOKUP($E450,'Container Panel'!$B$41:$Z$100,$D450,0)/(VLOOKUP(EZ$276,UI!$A$12:$O$51,VLOOKUP(EZ$279,$B$276:$C$278,2,0),0)/1000))&gt;0),1,TRUNC(VLOOKUP($E450,'Container Panel'!$B$41:$Z$100,$D450,0)/(VLOOKUP(EZ$276,UI!$A$12:$O$51,VLOOKUP(EZ$279,$B$276:$C$278,2,0),0)/1000)))),"")</f>
        <v/>
      </c>
      <c r="FA450" s="145" t="str">
        <f>IFERROR(IF(AND(FA$272=list!$D$3,'Box Calculation'!FA$279&lt;&gt;"h",$E450&lt;&gt;0),0,IF(AND(FA$273=list!$D$2,$E450&lt;&gt;0,TRUNC(VLOOKUP($E450,'Container Panel'!$B$41:$Z$100,$D450,0)/(VLOOKUP(FA$276,UI!$A$12:$O$51,VLOOKUP(FA$279,$B$276:$C$278,2,0),0)/1000))&gt;0),1,TRUNC(VLOOKUP($E450,'Container Panel'!$B$41:$Z$100,$D450,0)/(VLOOKUP(FA$276,UI!$A$12:$O$51,VLOOKUP(FA$279,$B$276:$C$278,2,0),0)/1000)))),"")</f>
        <v/>
      </c>
      <c r="FB450" s="145" t="str">
        <f>IFERROR(IF(AND(FB$272=list!$D$3,'Box Calculation'!FB$279&lt;&gt;"h",$E450&lt;&gt;0),0,IF(AND(FB$273=list!$D$2,$E450&lt;&gt;0,TRUNC(VLOOKUP($E450,'Container Panel'!$B$41:$Z$100,$D450,0)/(VLOOKUP(FB$276,UI!$A$12:$O$51,VLOOKUP(FB$279,$B$276:$C$278,2,0),0)/1000))&gt;0),1,TRUNC(VLOOKUP($E450,'Container Panel'!$B$41:$Z$100,$D450,0)/(VLOOKUP(FB$276,UI!$A$12:$O$51,VLOOKUP(FB$279,$B$276:$C$278,2,0),0)/1000)))),"")</f>
        <v/>
      </c>
      <c r="FC450" s="145" t="str">
        <f>IFERROR(IF(AND(FC$272=list!$D$3,'Box Calculation'!FC$279&lt;&gt;"h",$E450&lt;&gt;0),0,IF(AND(FC$273=list!$D$2,$E450&lt;&gt;0,TRUNC(VLOOKUP($E450,'Container Panel'!$B$41:$Z$100,$D450,0)/(VLOOKUP(FC$276,UI!$A$12:$O$51,VLOOKUP(FC$279,$B$276:$C$278,2,0),0)/1000))&gt;0),1,TRUNC(VLOOKUP($E450,'Container Panel'!$B$41:$Z$100,$D450,0)/(VLOOKUP(FC$276,UI!$A$12:$O$51,VLOOKUP(FC$279,$B$276:$C$278,2,0),0)/1000)))),"")</f>
        <v/>
      </c>
      <c r="FD450" s="145" t="str">
        <f>IFERROR(IF(AND(FD$272=list!$D$3,'Box Calculation'!FD$279&lt;&gt;"h",$E450&lt;&gt;0),0,IF(AND(FD$273=list!$D$2,$E450&lt;&gt;0,TRUNC(VLOOKUP($E450,'Container Panel'!$B$41:$Z$100,$D450,0)/(VLOOKUP(FD$276,UI!$A$12:$O$51,VLOOKUP(FD$279,$B$276:$C$278,2,0),0)/1000))&gt;0),1,TRUNC(VLOOKUP($E450,'Container Panel'!$B$41:$Z$100,$D450,0)/(VLOOKUP(FD$276,UI!$A$12:$O$51,VLOOKUP(FD$279,$B$276:$C$278,2,0),0)/1000)))),"")</f>
        <v/>
      </c>
      <c r="FE450" s="145" t="str">
        <f>IFERROR(IF(AND(FE$272=list!$D$3,'Box Calculation'!FE$279&lt;&gt;"h",$E450&lt;&gt;0),0,IF(AND(FE$273=list!$D$2,$E450&lt;&gt;0,TRUNC(VLOOKUP($E450,'Container Panel'!$B$41:$Z$100,$D450,0)/(VLOOKUP(FE$276,UI!$A$12:$O$51,VLOOKUP(FE$279,$B$276:$C$278,2,0),0)/1000))&gt;0),1,TRUNC(VLOOKUP($E450,'Container Panel'!$B$41:$Z$100,$D450,0)/(VLOOKUP(FE$276,UI!$A$12:$O$51,VLOOKUP(FE$279,$B$276:$C$278,2,0),0)/1000)))),"")</f>
        <v/>
      </c>
      <c r="FF450" s="145" t="str">
        <f>IFERROR(IF(AND(FF$272=list!$D$3,'Box Calculation'!FF$279&lt;&gt;"h",$E450&lt;&gt;0),0,IF(AND(FF$273=list!$D$2,$E450&lt;&gt;0,TRUNC(VLOOKUP($E450,'Container Panel'!$B$41:$Z$100,$D450,0)/(VLOOKUP(FF$276,UI!$A$12:$O$51,VLOOKUP(FF$279,$B$276:$C$278,2,0),0)/1000))&gt;0),1,TRUNC(VLOOKUP($E450,'Container Panel'!$B$41:$Z$100,$D450,0)/(VLOOKUP(FF$276,UI!$A$12:$O$51,VLOOKUP(FF$279,$B$276:$C$278,2,0),0)/1000)))),"")</f>
        <v/>
      </c>
      <c r="FG450" s="145" t="str">
        <f>IFERROR(IF(AND(FG$272=list!$D$3,'Box Calculation'!FG$279&lt;&gt;"h",$E450&lt;&gt;0),0,IF(AND(FG$273=list!$D$2,$E450&lt;&gt;0,TRUNC(VLOOKUP($E450,'Container Panel'!$B$41:$Z$100,$D450,0)/(VLOOKUP(FG$276,UI!$A$12:$O$51,VLOOKUP(FG$279,$B$276:$C$278,2,0),0)/1000))&gt;0),1,TRUNC(VLOOKUP($E450,'Container Panel'!$B$41:$Z$100,$D450,0)/(VLOOKUP(FG$276,UI!$A$12:$O$51,VLOOKUP(FG$279,$B$276:$C$278,2,0),0)/1000)))),"")</f>
        <v/>
      </c>
      <c r="FH450" s="145" t="str">
        <f>IFERROR(IF(AND(FH$272=list!$D$3,'Box Calculation'!FH$279&lt;&gt;"h",$E450&lt;&gt;0),0,IF(AND(FH$273=list!$D$2,$E450&lt;&gt;0,TRUNC(VLOOKUP($E450,'Container Panel'!$B$41:$Z$100,$D450,0)/(VLOOKUP(FH$276,UI!$A$12:$O$51,VLOOKUP(FH$279,$B$276:$C$278,2,0),0)/1000))&gt;0),1,TRUNC(VLOOKUP($E450,'Container Panel'!$B$41:$Z$100,$D450,0)/(VLOOKUP(FH$276,UI!$A$12:$O$51,VLOOKUP(FH$279,$B$276:$C$278,2,0),0)/1000)))),"")</f>
        <v/>
      </c>
      <c r="FI450" s="145" t="str">
        <f>IFERROR(IF(AND(FI$272=list!$D$3,'Box Calculation'!FI$279&lt;&gt;"h",$E450&lt;&gt;0),0,IF(AND(FI$273=list!$D$2,$E450&lt;&gt;0,TRUNC(VLOOKUP($E450,'Container Panel'!$B$41:$Z$100,$D450,0)/(VLOOKUP(FI$276,UI!$A$12:$O$51,VLOOKUP(FI$279,$B$276:$C$278,2,0),0)/1000))&gt;0),1,TRUNC(VLOOKUP($E450,'Container Panel'!$B$41:$Z$100,$D450,0)/(VLOOKUP(FI$276,UI!$A$12:$O$51,VLOOKUP(FI$279,$B$276:$C$278,2,0),0)/1000)))),"")</f>
        <v/>
      </c>
      <c r="FJ450" s="145" t="str">
        <f>IFERROR(IF(AND(FJ$272=list!$D$3,'Box Calculation'!FJ$279&lt;&gt;"h",$E450&lt;&gt;0),0,IF(AND(FJ$273=list!$D$2,$E450&lt;&gt;0,TRUNC(VLOOKUP($E450,'Container Panel'!$B$41:$Z$100,$D450,0)/(VLOOKUP(FJ$276,UI!$A$12:$O$51,VLOOKUP(FJ$279,$B$276:$C$278,2,0),0)/1000))&gt;0),1,TRUNC(VLOOKUP($E450,'Container Panel'!$B$41:$Z$100,$D450,0)/(VLOOKUP(FJ$276,UI!$A$12:$O$51,VLOOKUP(FJ$279,$B$276:$C$278,2,0),0)/1000)))),"")</f>
        <v/>
      </c>
      <c r="FK450" s="145" t="str">
        <f>IFERROR(IF(AND(FK$272=list!$D$3,'Box Calculation'!FK$279&lt;&gt;"h",$E450&lt;&gt;0),0,IF(AND(FK$273=list!$D$2,$E450&lt;&gt;0,TRUNC(VLOOKUP($E450,'Container Panel'!$B$41:$Z$100,$D450,0)/(VLOOKUP(FK$276,UI!$A$12:$O$51,VLOOKUP(FK$279,$B$276:$C$278,2,0),0)/1000))&gt;0),1,TRUNC(VLOOKUP($E450,'Container Panel'!$B$41:$Z$100,$D450,0)/(VLOOKUP(FK$276,UI!$A$12:$O$51,VLOOKUP(FK$279,$B$276:$C$278,2,0),0)/1000)))),"")</f>
        <v/>
      </c>
      <c r="FL450" s="145" t="str">
        <f>IFERROR(IF(AND(FL$272=list!$D$3,'Box Calculation'!FL$279&lt;&gt;"h",$E450&lt;&gt;0),0,IF(AND(FL$273=list!$D$2,$E450&lt;&gt;0,TRUNC(VLOOKUP($E450,'Container Panel'!$B$41:$Z$100,$D450,0)/(VLOOKUP(FL$276,UI!$A$12:$O$51,VLOOKUP(FL$279,$B$276:$C$278,2,0),0)/1000))&gt;0),1,TRUNC(VLOOKUP($E450,'Container Panel'!$B$41:$Z$100,$D450,0)/(VLOOKUP(FL$276,UI!$A$12:$O$51,VLOOKUP(FL$279,$B$276:$C$278,2,0),0)/1000)))),"")</f>
        <v/>
      </c>
      <c r="FM450" s="145" t="str">
        <f>IFERROR(IF(AND(FM$272=list!$D$3,'Box Calculation'!FM$279&lt;&gt;"h",$E450&lt;&gt;0),0,IF(AND(FM$273=list!$D$2,$E450&lt;&gt;0,TRUNC(VLOOKUP($E450,'Container Panel'!$B$41:$Z$100,$D450,0)/(VLOOKUP(FM$276,UI!$A$12:$O$51,VLOOKUP(FM$279,$B$276:$C$278,2,0),0)/1000))&gt;0),1,TRUNC(VLOOKUP($E450,'Container Panel'!$B$41:$Z$100,$D450,0)/(VLOOKUP(FM$276,UI!$A$12:$O$51,VLOOKUP(FM$279,$B$276:$C$278,2,0),0)/1000)))),"")</f>
        <v/>
      </c>
      <c r="FN450" s="145" t="str">
        <f>IFERROR(IF(AND(FN$272=list!$D$3,'Box Calculation'!FN$279&lt;&gt;"h",$E450&lt;&gt;0),0,IF(AND(FN$273=list!$D$2,$E450&lt;&gt;0,TRUNC(VLOOKUP($E450,'Container Panel'!$B$41:$Z$100,$D450,0)/(VLOOKUP(FN$276,UI!$A$12:$O$51,VLOOKUP(FN$279,$B$276:$C$278,2,0),0)/1000))&gt;0),1,TRUNC(VLOOKUP($E450,'Container Panel'!$B$41:$Z$100,$D450,0)/(VLOOKUP(FN$276,UI!$A$12:$O$51,VLOOKUP(FN$279,$B$276:$C$278,2,0),0)/1000)))),"")</f>
        <v/>
      </c>
      <c r="FO450" s="145" t="str">
        <f>IFERROR(IF(AND(FO$272=list!$D$3,'Box Calculation'!FO$279&lt;&gt;"h",$E450&lt;&gt;0),0,IF(AND(FO$273=list!$D$2,$E450&lt;&gt;0,TRUNC(VLOOKUP($E450,'Container Panel'!$B$41:$Z$100,$D450,0)/(VLOOKUP(FO$276,UI!$A$12:$O$51,VLOOKUP(FO$279,$B$276:$C$278,2,0),0)/1000))&gt;0),1,TRUNC(VLOOKUP($E450,'Container Panel'!$B$41:$Z$100,$D450,0)/(VLOOKUP(FO$276,UI!$A$12:$O$51,VLOOKUP(FO$279,$B$276:$C$278,2,0),0)/1000)))),"")</f>
        <v/>
      </c>
      <c r="FP450" s="145" t="str">
        <f>IFERROR(IF(AND(FP$272=list!$D$3,'Box Calculation'!FP$279&lt;&gt;"h",$E450&lt;&gt;0),0,IF(AND(FP$273=list!$D$2,$E450&lt;&gt;0,TRUNC(VLOOKUP($E450,'Container Panel'!$B$41:$Z$100,$D450,0)/(VLOOKUP(FP$276,UI!$A$12:$O$51,VLOOKUP(FP$279,$B$276:$C$278,2,0),0)/1000))&gt;0),1,TRUNC(VLOOKUP($E450,'Container Panel'!$B$41:$Z$100,$D450,0)/(VLOOKUP(FP$276,UI!$A$12:$O$51,VLOOKUP(FP$279,$B$276:$C$278,2,0),0)/1000)))),"")</f>
        <v/>
      </c>
      <c r="FQ450" s="145" t="str">
        <f>IFERROR(IF(AND(FQ$272=list!$D$3,'Box Calculation'!FQ$279&lt;&gt;"h",$E450&lt;&gt;0),0,IF(AND(FQ$273=list!$D$2,$E450&lt;&gt;0,TRUNC(VLOOKUP($E450,'Container Panel'!$B$41:$Z$100,$D450,0)/(VLOOKUP(FQ$276,UI!$A$12:$O$51,VLOOKUP(FQ$279,$B$276:$C$278,2,0),0)/1000))&gt;0),1,TRUNC(VLOOKUP($E450,'Container Panel'!$B$41:$Z$100,$D450,0)/(VLOOKUP(FQ$276,UI!$A$12:$O$51,VLOOKUP(FQ$279,$B$276:$C$278,2,0),0)/1000)))),"")</f>
        <v/>
      </c>
      <c r="FR450" s="145" t="str">
        <f>IFERROR(IF(AND(FR$272=list!$D$3,'Box Calculation'!FR$279&lt;&gt;"h",$E450&lt;&gt;0),0,IF(AND(FR$273=list!$D$2,$E450&lt;&gt;0,TRUNC(VLOOKUP($E450,'Container Panel'!$B$41:$Z$100,$D450,0)/(VLOOKUP(FR$276,UI!$A$12:$O$51,VLOOKUP(FR$279,$B$276:$C$278,2,0),0)/1000))&gt;0),1,TRUNC(VLOOKUP($E450,'Container Panel'!$B$41:$Z$100,$D450,0)/(VLOOKUP(FR$276,UI!$A$12:$O$51,VLOOKUP(FR$279,$B$276:$C$278,2,0),0)/1000)))),"")</f>
        <v/>
      </c>
      <c r="FS450" s="145" t="str">
        <f>IFERROR(IF(AND(FS$272=list!$D$3,'Box Calculation'!FS$279&lt;&gt;"h",$E450&lt;&gt;0),0,IF(AND(FS$273=list!$D$2,$E450&lt;&gt;0,TRUNC(VLOOKUP($E450,'Container Panel'!$B$41:$Z$100,$D450,0)/(VLOOKUP(FS$276,UI!$A$12:$O$51,VLOOKUP(FS$279,$B$276:$C$278,2,0),0)/1000))&gt;0),1,TRUNC(VLOOKUP($E450,'Container Panel'!$B$41:$Z$100,$D450,0)/(VLOOKUP(FS$276,UI!$A$12:$O$51,VLOOKUP(FS$279,$B$276:$C$278,2,0),0)/1000)))),"")</f>
        <v/>
      </c>
      <c r="FT450" s="145" t="str">
        <f>IFERROR(IF(AND(FT$272=list!$D$3,'Box Calculation'!FT$279&lt;&gt;"h",$E450&lt;&gt;0),0,IF(AND(FT$273=list!$D$2,$E450&lt;&gt;0,TRUNC(VLOOKUP($E450,'Container Panel'!$B$41:$Z$100,$D450,0)/(VLOOKUP(FT$276,UI!$A$12:$O$51,VLOOKUP(FT$279,$B$276:$C$278,2,0),0)/1000))&gt;0),1,TRUNC(VLOOKUP($E450,'Container Panel'!$B$41:$Z$100,$D450,0)/(VLOOKUP(FT$276,UI!$A$12:$O$51,VLOOKUP(FT$279,$B$276:$C$278,2,0),0)/1000)))),"")</f>
        <v/>
      </c>
      <c r="FU450" s="145" t="str">
        <f>IFERROR(IF(AND(FU$272=list!$D$3,'Box Calculation'!FU$279&lt;&gt;"h",$E450&lt;&gt;0),0,IF(AND(FU$273=list!$D$2,$E450&lt;&gt;0,TRUNC(VLOOKUP($E450,'Container Panel'!$B$41:$Z$100,$D450,0)/(VLOOKUP(FU$276,UI!$A$12:$O$51,VLOOKUP(FU$279,$B$276:$C$278,2,0),0)/1000))&gt;0),1,TRUNC(VLOOKUP($E450,'Container Panel'!$B$41:$Z$100,$D450,0)/(VLOOKUP(FU$276,UI!$A$12:$O$51,VLOOKUP(FU$279,$B$276:$C$278,2,0),0)/1000)))),"")</f>
        <v/>
      </c>
      <c r="FV450" s="145" t="str">
        <f>IFERROR(IF(AND(FV$272=list!$D$3,'Box Calculation'!FV$279&lt;&gt;"h",$E450&lt;&gt;0),0,IF(AND(FV$273=list!$D$2,$E450&lt;&gt;0,TRUNC(VLOOKUP($E450,'Container Panel'!$B$41:$Z$100,$D450,0)/(VLOOKUP(FV$276,UI!$A$12:$O$51,VLOOKUP(FV$279,$B$276:$C$278,2,0),0)/1000))&gt;0),1,TRUNC(VLOOKUP($E450,'Container Panel'!$B$41:$Z$100,$D450,0)/(VLOOKUP(FV$276,UI!$A$12:$O$51,VLOOKUP(FV$279,$B$276:$C$278,2,0),0)/1000)))),"")</f>
        <v/>
      </c>
      <c r="FW450" s="145" t="str">
        <f>IFERROR(IF(AND(FW$272=list!$D$3,'Box Calculation'!FW$279&lt;&gt;"h",$E450&lt;&gt;0),0,IF(AND(FW$273=list!$D$2,$E450&lt;&gt;0,TRUNC(VLOOKUP($E450,'Container Panel'!$B$41:$Z$100,$D450,0)/(VLOOKUP(FW$276,UI!$A$12:$O$51,VLOOKUP(FW$279,$B$276:$C$278,2,0),0)/1000))&gt;0),1,TRUNC(VLOOKUP($E450,'Container Panel'!$B$41:$Z$100,$D450,0)/(VLOOKUP(FW$276,UI!$A$12:$O$51,VLOOKUP(FW$279,$B$276:$C$278,2,0),0)/1000)))),"")</f>
        <v/>
      </c>
      <c r="FX450" s="145" t="str">
        <f>IFERROR(IF(AND(FX$272=list!$D$3,'Box Calculation'!FX$279&lt;&gt;"h",$E450&lt;&gt;0),0,IF(AND(FX$273=list!$D$2,$E450&lt;&gt;0,TRUNC(VLOOKUP($E450,'Container Panel'!$B$41:$Z$100,$D450,0)/(VLOOKUP(FX$276,UI!$A$12:$O$51,VLOOKUP(FX$279,$B$276:$C$278,2,0),0)/1000))&gt;0),1,TRUNC(VLOOKUP($E450,'Container Panel'!$B$41:$Z$100,$D450,0)/(VLOOKUP(FX$276,UI!$A$12:$O$51,VLOOKUP(FX$279,$B$276:$C$278,2,0),0)/1000)))),"")</f>
        <v/>
      </c>
      <c r="FY450" s="145" t="str">
        <f>IFERROR(IF(AND(FY$272=list!$D$3,'Box Calculation'!FY$279&lt;&gt;"h",$E450&lt;&gt;0),0,IF(AND(FY$273=list!$D$2,$E450&lt;&gt;0,TRUNC(VLOOKUP($E450,'Container Panel'!$B$41:$Z$100,$D450,0)/(VLOOKUP(FY$276,UI!$A$12:$O$51,VLOOKUP(FY$279,$B$276:$C$278,2,0),0)/1000))&gt;0),1,TRUNC(VLOOKUP($E450,'Container Panel'!$B$41:$Z$100,$D450,0)/(VLOOKUP(FY$276,UI!$A$12:$O$51,VLOOKUP(FY$279,$B$276:$C$278,2,0),0)/1000)))),"")</f>
        <v/>
      </c>
      <c r="FZ450" s="145" t="str">
        <f>IFERROR(IF(AND(FZ$272=list!$D$3,'Box Calculation'!FZ$279&lt;&gt;"h",$E450&lt;&gt;0),0,IF(AND(FZ$273=list!$D$2,$E450&lt;&gt;0,TRUNC(VLOOKUP($E450,'Container Panel'!$B$41:$Z$100,$D450,0)/(VLOOKUP(FZ$276,UI!$A$12:$O$51,VLOOKUP(FZ$279,$B$276:$C$278,2,0),0)/1000))&gt;0),1,TRUNC(VLOOKUP($E450,'Container Panel'!$B$41:$Z$100,$D450,0)/(VLOOKUP(FZ$276,UI!$A$12:$O$51,VLOOKUP(FZ$279,$B$276:$C$278,2,0),0)/1000)))),"")</f>
        <v/>
      </c>
      <c r="GA450" s="145" t="str">
        <f>IFERROR(IF(AND(GA$272=list!$D$3,'Box Calculation'!GA$279&lt;&gt;"h",$E450&lt;&gt;0),0,IF(AND(GA$273=list!$D$2,$E450&lt;&gt;0,TRUNC(VLOOKUP($E450,'Container Panel'!$B$41:$Z$100,$D450,0)/(VLOOKUP(GA$276,UI!$A$12:$O$51,VLOOKUP(GA$279,$B$276:$C$278,2,0),0)/1000))&gt;0),1,TRUNC(VLOOKUP($E450,'Container Panel'!$B$41:$Z$100,$D450,0)/(VLOOKUP(GA$276,UI!$A$12:$O$51,VLOOKUP(GA$279,$B$276:$C$278,2,0),0)/1000)))),"")</f>
        <v/>
      </c>
      <c r="GB450" s="145" t="str">
        <f>IFERROR(IF(AND(GB$272=list!$D$3,'Box Calculation'!GB$279&lt;&gt;"h",$E450&lt;&gt;0),0,IF(AND(GB$273=list!$D$2,$E450&lt;&gt;0,TRUNC(VLOOKUP($E450,'Container Panel'!$B$41:$Z$100,$D450,0)/(VLOOKUP(GB$276,UI!$A$12:$O$51,VLOOKUP(GB$279,$B$276:$C$278,2,0),0)/1000))&gt;0),1,TRUNC(VLOOKUP($E450,'Container Panel'!$B$41:$Z$100,$D450,0)/(VLOOKUP(GB$276,UI!$A$12:$O$51,VLOOKUP(GB$279,$B$276:$C$278,2,0),0)/1000)))),"")</f>
        <v/>
      </c>
      <c r="GC450" s="145" t="str">
        <f>IFERROR(IF(AND(GC$272=list!$D$3,'Box Calculation'!GC$279&lt;&gt;"h",$E450&lt;&gt;0),0,IF(AND(GC$273=list!$D$2,$E450&lt;&gt;0,TRUNC(VLOOKUP($E450,'Container Panel'!$B$41:$Z$100,$D450,0)/(VLOOKUP(GC$276,UI!$A$12:$O$51,VLOOKUP(GC$279,$B$276:$C$278,2,0),0)/1000))&gt;0),1,TRUNC(VLOOKUP($E450,'Container Panel'!$B$41:$Z$100,$D450,0)/(VLOOKUP(GC$276,UI!$A$12:$O$51,VLOOKUP(GC$279,$B$276:$C$278,2,0),0)/1000)))),"")</f>
        <v/>
      </c>
      <c r="GD450" s="145" t="str">
        <f>IFERROR(IF(AND(GD$272=list!$D$3,'Box Calculation'!GD$279&lt;&gt;"h",$E450&lt;&gt;0),0,IF(AND(GD$273=list!$D$2,$E450&lt;&gt;0,TRUNC(VLOOKUP($E450,'Container Panel'!$B$41:$Z$100,$D450,0)/(VLOOKUP(GD$276,UI!$A$12:$O$51,VLOOKUP(GD$279,$B$276:$C$278,2,0),0)/1000))&gt;0),1,TRUNC(VLOOKUP($E450,'Container Panel'!$B$41:$Z$100,$D450,0)/(VLOOKUP(GD$276,UI!$A$12:$O$51,VLOOKUP(GD$279,$B$276:$C$278,2,0),0)/1000)))),"")</f>
        <v/>
      </c>
      <c r="GE450" s="145" t="str">
        <f>IFERROR(IF(AND(GE$272=list!$D$3,'Box Calculation'!GE$279&lt;&gt;"h",$E450&lt;&gt;0),0,IF(AND(GE$273=list!$D$2,$E450&lt;&gt;0,TRUNC(VLOOKUP($E450,'Container Panel'!$B$41:$Z$100,$D450,0)/(VLOOKUP(GE$276,UI!$A$12:$O$51,VLOOKUP(GE$279,$B$276:$C$278,2,0),0)/1000))&gt;0),1,TRUNC(VLOOKUP($E450,'Container Panel'!$B$41:$Z$100,$D450,0)/(VLOOKUP(GE$276,UI!$A$12:$O$51,VLOOKUP(GE$279,$B$276:$C$278,2,0),0)/1000)))),"")</f>
        <v/>
      </c>
      <c r="GF450" s="145" t="str">
        <f>IFERROR(IF(AND(GF$272=list!$D$3,'Box Calculation'!GF$279&lt;&gt;"h",$E450&lt;&gt;0),0,IF(AND(GF$273=list!$D$2,$E450&lt;&gt;0,TRUNC(VLOOKUP($E450,'Container Panel'!$B$41:$Z$100,$D450,0)/(VLOOKUP(GF$276,UI!$A$12:$O$51,VLOOKUP(GF$279,$B$276:$C$278,2,0),0)/1000))&gt;0),1,TRUNC(VLOOKUP($E450,'Container Panel'!$B$41:$Z$100,$D450,0)/(VLOOKUP(GF$276,UI!$A$12:$O$51,VLOOKUP(GF$279,$B$276:$C$278,2,0),0)/1000)))),"")</f>
        <v/>
      </c>
      <c r="GG450" s="145" t="str">
        <f>IFERROR(IF(AND(GG$272=list!$D$3,'Box Calculation'!GG$279&lt;&gt;"h",$E450&lt;&gt;0),0,IF(AND(GG$273=list!$D$2,$E450&lt;&gt;0,TRUNC(VLOOKUP($E450,'Container Panel'!$B$41:$Z$100,$D450,0)/(VLOOKUP(GG$276,UI!$A$12:$O$51,VLOOKUP(GG$279,$B$276:$C$278,2,0),0)/1000))&gt;0),1,TRUNC(VLOOKUP($E450,'Container Panel'!$B$41:$Z$100,$D450,0)/(VLOOKUP(GG$276,UI!$A$12:$O$51,VLOOKUP(GG$279,$B$276:$C$278,2,0),0)/1000)))),"")</f>
        <v/>
      </c>
      <c r="GH450" s="145" t="str">
        <f>IFERROR(IF(AND(GH$272=list!$D$3,'Box Calculation'!GH$279&lt;&gt;"h",$E450&lt;&gt;0),0,IF(AND(GH$273=list!$D$2,$E450&lt;&gt;0,TRUNC(VLOOKUP($E450,'Container Panel'!$B$41:$Z$100,$D450,0)/(VLOOKUP(GH$276,UI!$A$12:$O$51,VLOOKUP(GH$279,$B$276:$C$278,2,0),0)/1000))&gt;0),1,TRUNC(VLOOKUP($E450,'Container Panel'!$B$41:$Z$100,$D450,0)/(VLOOKUP(GH$276,UI!$A$12:$O$51,VLOOKUP(GH$279,$B$276:$C$278,2,0),0)/1000)))),"")</f>
        <v/>
      </c>
      <c r="GI450" s="145" t="str">
        <f>IFERROR(IF(AND(GI$272=list!$D$3,'Box Calculation'!GI$279&lt;&gt;"h",$E450&lt;&gt;0),0,IF(AND(GI$273=list!$D$2,$E450&lt;&gt;0,TRUNC(VLOOKUP($E450,'Container Panel'!$B$41:$Z$100,$D450,0)/(VLOOKUP(GI$276,UI!$A$12:$O$51,VLOOKUP(GI$279,$B$276:$C$278,2,0),0)/1000))&gt;0),1,TRUNC(VLOOKUP($E450,'Container Panel'!$B$41:$Z$100,$D450,0)/(VLOOKUP(GI$276,UI!$A$12:$O$51,VLOOKUP(GI$279,$B$276:$C$278,2,0),0)/1000)))),"")</f>
        <v/>
      </c>
      <c r="GJ450" s="145" t="str">
        <f>IFERROR(IF(AND(GJ$272=list!$D$3,'Box Calculation'!GJ$279&lt;&gt;"h",$E450&lt;&gt;0),0,IF(AND(GJ$273=list!$D$2,$E450&lt;&gt;0,TRUNC(VLOOKUP($E450,'Container Panel'!$B$41:$Z$100,$D450,0)/(VLOOKUP(GJ$276,UI!$A$12:$O$51,VLOOKUP(GJ$279,$B$276:$C$278,2,0),0)/1000))&gt;0),1,TRUNC(VLOOKUP($E450,'Container Panel'!$B$41:$Z$100,$D450,0)/(VLOOKUP(GJ$276,UI!$A$12:$O$51,VLOOKUP(GJ$279,$B$276:$C$278,2,0),0)/1000)))),"")</f>
        <v/>
      </c>
      <c r="GK450" s="145" t="str">
        <f>IFERROR(IF(AND(GK$272=list!$D$3,'Box Calculation'!GK$279&lt;&gt;"h",$E450&lt;&gt;0),0,IF(AND(GK$273=list!$D$2,$E450&lt;&gt;0,TRUNC(VLOOKUP($E450,'Container Panel'!$B$41:$Z$100,$D450,0)/(VLOOKUP(GK$276,UI!$A$12:$O$51,VLOOKUP(GK$279,$B$276:$C$278,2,0),0)/1000))&gt;0),1,TRUNC(VLOOKUP($E450,'Container Panel'!$B$41:$Z$100,$D450,0)/(VLOOKUP(GK$276,UI!$A$12:$O$51,VLOOKUP(GK$279,$B$276:$C$278,2,0),0)/1000)))),"")</f>
        <v/>
      </c>
      <c r="GL450" s="145" t="str">
        <f>IFERROR(IF(AND(GL$272=list!$D$3,'Box Calculation'!GL$279&lt;&gt;"h",$E450&lt;&gt;0),0,IF(AND(GL$273=list!$D$2,$E450&lt;&gt;0,TRUNC(VLOOKUP($E450,'Container Panel'!$B$41:$Z$100,$D450,0)/(VLOOKUP(GL$276,UI!$A$12:$O$51,VLOOKUP(GL$279,$B$276:$C$278,2,0),0)/1000))&gt;0),1,TRUNC(VLOOKUP($E450,'Container Panel'!$B$41:$Z$100,$D450,0)/(VLOOKUP(GL$276,UI!$A$12:$O$51,VLOOKUP(GL$279,$B$276:$C$278,2,0),0)/1000)))),"")</f>
        <v/>
      </c>
      <c r="GM450" s="145" t="str">
        <f>IFERROR(IF(AND(GM$272=list!$D$3,'Box Calculation'!GM$279&lt;&gt;"h",$E450&lt;&gt;0),0,IF(AND(GM$273=list!$D$2,$E450&lt;&gt;0,TRUNC(VLOOKUP($E450,'Container Panel'!$B$41:$Z$100,$D450,0)/(VLOOKUP(GM$276,UI!$A$12:$O$51,VLOOKUP(GM$279,$B$276:$C$278,2,0),0)/1000))&gt;0),1,TRUNC(VLOOKUP($E450,'Container Panel'!$B$41:$Z$100,$D450,0)/(VLOOKUP(GM$276,UI!$A$12:$O$51,VLOOKUP(GM$279,$B$276:$C$278,2,0),0)/1000)))),"")</f>
        <v/>
      </c>
      <c r="GN450" s="145" t="str">
        <f>IFERROR(IF(AND(GN$272=list!$D$3,'Box Calculation'!GN$279&lt;&gt;"h",$E450&lt;&gt;0),0,IF(AND(GN$273=list!$D$2,$E450&lt;&gt;0,TRUNC(VLOOKUP($E450,'Container Panel'!$B$41:$Z$100,$D450,0)/(VLOOKUP(GN$276,UI!$A$12:$O$51,VLOOKUP(GN$279,$B$276:$C$278,2,0),0)/1000))&gt;0),1,TRUNC(VLOOKUP($E450,'Container Panel'!$B$41:$Z$100,$D450,0)/(VLOOKUP(GN$276,UI!$A$12:$O$51,VLOOKUP(GN$279,$B$276:$C$278,2,0),0)/1000)))),"")</f>
        <v/>
      </c>
      <c r="GO450" s="145" t="str">
        <f>IFERROR(IF(AND(GO$272=list!$D$3,'Box Calculation'!GO$279&lt;&gt;"h",$E450&lt;&gt;0),0,IF(AND(GO$273=list!$D$2,$E450&lt;&gt;0,TRUNC(VLOOKUP($E450,'Container Panel'!$B$41:$Z$100,$D450,0)/(VLOOKUP(GO$276,UI!$A$12:$O$51,VLOOKUP(GO$279,$B$276:$C$278,2,0),0)/1000))&gt;0),1,TRUNC(VLOOKUP($E450,'Container Panel'!$B$41:$Z$100,$D450,0)/(VLOOKUP(GO$276,UI!$A$12:$O$51,VLOOKUP(GO$279,$B$276:$C$278,2,0),0)/1000)))),"")</f>
        <v/>
      </c>
      <c r="GP450" s="145" t="str">
        <f>IFERROR(IF(AND(GP$272=list!$D$3,'Box Calculation'!GP$279&lt;&gt;"h",$E450&lt;&gt;0),0,IF(AND(GP$273=list!$D$2,$E450&lt;&gt;0,TRUNC(VLOOKUP($E450,'Container Panel'!$B$41:$Z$100,$D450,0)/(VLOOKUP(GP$276,UI!$A$12:$O$51,VLOOKUP(GP$279,$B$276:$C$278,2,0),0)/1000))&gt;0),1,TRUNC(VLOOKUP($E450,'Container Panel'!$B$41:$Z$100,$D450,0)/(VLOOKUP(GP$276,UI!$A$12:$O$51,VLOOKUP(GP$279,$B$276:$C$278,2,0),0)/1000)))),"")</f>
        <v/>
      </c>
      <c r="GQ450" s="145" t="str">
        <f>IFERROR(IF(AND(GQ$272=list!$D$3,'Box Calculation'!GQ$279&lt;&gt;"h",$E450&lt;&gt;0),0,IF(AND(GQ$273=list!$D$2,$E450&lt;&gt;0,TRUNC(VLOOKUP($E450,'Container Panel'!$B$41:$Z$100,$D450,0)/(VLOOKUP(GQ$276,UI!$A$12:$O$51,VLOOKUP(GQ$279,$B$276:$C$278,2,0),0)/1000))&gt;0),1,TRUNC(VLOOKUP($E450,'Container Panel'!$B$41:$Z$100,$D450,0)/(VLOOKUP(GQ$276,UI!$A$12:$O$51,VLOOKUP(GQ$279,$B$276:$C$278,2,0),0)/1000)))),"")</f>
        <v/>
      </c>
      <c r="GR450" s="145" t="str">
        <f>IFERROR(IF(AND(GR$272=list!$D$3,'Box Calculation'!GR$279&lt;&gt;"h",$E450&lt;&gt;0),0,IF(AND(GR$273=list!$D$2,$E450&lt;&gt;0,TRUNC(VLOOKUP($E450,'Container Panel'!$B$41:$Z$100,$D450,0)/(VLOOKUP(GR$276,UI!$A$12:$O$51,VLOOKUP(GR$279,$B$276:$C$278,2,0),0)/1000))&gt;0),1,TRUNC(VLOOKUP($E450,'Container Panel'!$B$41:$Z$100,$D450,0)/(VLOOKUP(GR$276,UI!$A$12:$O$51,VLOOKUP(GR$279,$B$276:$C$278,2,0),0)/1000)))),"")</f>
        <v/>
      </c>
      <c r="GS450" s="145" t="str">
        <f>IFERROR(IF(AND(GS$272=list!$D$3,'Box Calculation'!GS$279&lt;&gt;"h",$E450&lt;&gt;0),0,IF(AND(GS$273=list!$D$2,$E450&lt;&gt;0,TRUNC(VLOOKUP($E450,'Container Panel'!$B$41:$Z$100,$D450,0)/(VLOOKUP(GS$276,UI!$A$12:$O$51,VLOOKUP(GS$279,$B$276:$C$278,2,0),0)/1000))&gt;0),1,TRUNC(VLOOKUP($E450,'Container Panel'!$B$41:$Z$100,$D450,0)/(VLOOKUP(GS$276,UI!$A$12:$O$51,VLOOKUP(GS$279,$B$276:$C$278,2,0),0)/1000)))),"")</f>
        <v/>
      </c>
      <c r="GT450" s="145" t="str">
        <f>IFERROR(IF(AND(GT$272=list!$D$3,'Box Calculation'!GT$279&lt;&gt;"h",$E450&lt;&gt;0),0,IF(AND(GT$273=list!$D$2,$E450&lt;&gt;0,TRUNC(VLOOKUP($E450,'Container Panel'!$B$41:$Z$100,$D450,0)/(VLOOKUP(GT$276,UI!$A$12:$O$51,VLOOKUP(GT$279,$B$276:$C$278,2,0),0)/1000))&gt;0),1,TRUNC(VLOOKUP($E450,'Container Panel'!$B$41:$Z$100,$D450,0)/(VLOOKUP(GT$276,UI!$A$12:$O$51,VLOOKUP(GT$279,$B$276:$C$278,2,0),0)/1000)))),"")</f>
        <v/>
      </c>
      <c r="GU450" s="145" t="str">
        <f>IFERROR(IF(AND(GU$272=list!$D$3,'Box Calculation'!GU$279&lt;&gt;"h",$E450&lt;&gt;0),0,IF(AND(GU$273=list!$D$2,$E450&lt;&gt;0,TRUNC(VLOOKUP($E450,'Container Panel'!$B$41:$Z$100,$D450,0)/(VLOOKUP(GU$276,UI!$A$12:$O$51,VLOOKUP(GU$279,$B$276:$C$278,2,0),0)/1000))&gt;0),1,TRUNC(VLOOKUP($E450,'Container Panel'!$B$41:$Z$100,$D450,0)/(VLOOKUP(GU$276,UI!$A$12:$O$51,VLOOKUP(GU$279,$B$276:$C$278,2,0),0)/1000)))),"")</f>
        <v/>
      </c>
      <c r="GV450" s="145" t="str">
        <f>IFERROR(IF(AND(GV$272=list!$D$3,'Box Calculation'!GV$279&lt;&gt;"h",$E450&lt;&gt;0),0,IF(AND(GV$273=list!$D$2,$E450&lt;&gt;0,TRUNC(VLOOKUP($E450,'Container Panel'!$B$41:$Z$100,$D450,0)/(VLOOKUP(GV$276,UI!$A$12:$O$51,VLOOKUP(GV$279,$B$276:$C$278,2,0),0)/1000))&gt;0),1,TRUNC(VLOOKUP($E450,'Container Panel'!$B$41:$Z$100,$D450,0)/(VLOOKUP(GV$276,UI!$A$12:$O$51,VLOOKUP(GV$279,$B$276:$C$278,2,0),0)/1000)))),"")</f>
        <v/>
      </c>
      <c r="GW450" s="145" t="str">
        <f>IFERROR(IF(AND(GW$272=list!$D$3,'Box Calculation'!GW$279&lt;&gt;"h",$E450&lt;&gt;0),0,IF(AND(GW$273=list!$D$2,$E450&lt;&gt;0,TRUNC(VLOOKUP($E450,'Container Panel'!$B$41:$Z$100,$D450,0)/(VLOOKUP(GW$276,UI!$A$12:$O$51,VLOOKUP(GW$279,$B$276:$C$278,2,0),0)/1000))&gt;0),1,TRUNC(VLOOKUP($E450,'Container Panel'!$B$41:$Z$100,$D450,0)/(VLOOKUP(GW$276,UI!$A$12:$O$51,VLOOKUP(GW$279,$B$276:$C$278,2,0),0)/1000)))),"")</f>
        <v/>
      </c>
      <c r="GX450" s="145" t="str">
        <f>IFERROR(IF(AND(GX$272=list!$D$3,'Box Calculation'!GX$279&lt;&gt;"h",$E450&lt;&gt;0),0,IF(AND(GX$273=list!$D$2,$E450&lt;&gt;0,TRUNC(VLOOKUP($E450,'Container Panel'!$B$41:$Z$100,$D450,0)/(VLOOKUP(GX$276,UI!$A$12:$O$51,VLOOKUP(GX$279,$B$276:$C$278,2,0),0)/1000))&gt;0),1,TRUNC(VLOOKUP($E450,'Container Panel'!$B$41:$Z$100,$D450,0)/(VLOOKUP(GX$276,UI!$A$12:$O$51,VLOOKUP(GX$279,$B$276:$C$278,2,0),0)/1000)))),"")</f>
        <v/>
      </c>
      <c r="GY450" s="145" t="str">
        <f>IFERROR(IF(AND(GY$272=list!$D$3,'Box Calculation'!GY$279&lt;&gt;"h",$E450&lt;&gt;0),0,IF(AND(GY$273=list!$D$2,$E450&lt;&gt;0,TRUNC(VLOOKUP($E450,'Container Panel'!$B$41:$Z$100,$D450,0)/(VLOOKUP(GY$276,UI!$A$12:$O$51,VLOOKUP(GY$279,$B$276:$C$278,2,0),0)/1000))&gt;0),1,TRUNC(VLOOKUP($E450,'Container Panel'!$B$41:$Z$100,$D450,0)/(VLOOKUP(GY$276,UI!$A$12:$O$51,VLOOKUP(GY$279,$B$276:$C$278,2,0),0)/1000)))),"")</f>
        <v/>
      </c>
      <c r="GZ450" s="145" t="str">
        <f>IFERROR(IF(AND(GZ$272=list!$D$3,'Box Calculation'!GZ$279&lt;&gt;"h",$E450&lt;&gt;0),0,IF(AND(GZ$273=list!$D$2,$E450&lt;&gt;0,TRUNC(VLOOKUP($E450,'Container Panel'!$B$41:$Z$100,$D450,0)/(VLOOKUP(GZ$276,UI!$A$12:$O$51,VLOOKUP(GZ$279,$B$276:$C$278,2,0),0)/1000))&gt;0),1,TRUNC(VLOOKUP($E450,'Container Panel'!$B$41:$Z$100,$D450,0)/(VLOOKUP(GZ$276,UI!$A$12:$O$51,VLOOKUP(GZ$279,$B$276:$C$278,2,0),0)/1000)))),"")</f>
        <v/>
      </c>
      <c r="HA450" s="145" t="str">
        <f>IFERROR(IF(AND(HA$272=list!$D$3,'Box Calculation'!HA$279&lt;&gt;"h",$E450&lt;&gt;0),0,IF(AND(HA$273=list!$D$2,$E450&lt;&gt;0,TRUNC(VLOOKUP($E450,'Container Panel'!$B$41:$Z$100,$D450,0)/(VLOOKUP(HA$276,UI!$A$12:$O$51,VLOOKUP(HA$279,$B$276:$C$278,2,0),0)/1000))&gt;0),1,TRUNC(VLOOKUP($E450,'Container Panel'!$B$41:$Z$100,$D450,0)/(VLOOKUP(HA$276,UI!$A$12:$O$51,VLOOKUP(HA$279,$B$276:$C$278,2,0),0)/1000)))),"")</f>
        <v/>
      </c>
      <c r="HB450" s="145" t="str">
        <f>IFERROR(IF(AND(HB$272=list!$D$3,'Box Calculation'!HB$279&lt;&gt;"h",$E450&lt;&gt;0),0,IF(AND(HB$273=list!$D$2,$E450&lt;&gt;0,TRUNC(VLOOKUP($E450,'Container Panel'!$B$41:$Z$100,$D450,0)/(VLOOKUP(HB$276,UI!$A$12:$O$51,VLOOKUP(HB$279,$B$276:$C$278,2,0),0)/1000))&gt;0),1,TRUNC(VLOOKUP($E450,'Container Panel'!$B$41:$Z$100,$D450,0)/(VLOOKUP(HB$276,UI!$A$12:$O$51,VLOOKUP(HB$279,$B$276:$C$278,2,0),0)/1000)))),"")</f>
        <v/>
      </c>
      <c r="HC450" s="145" t="str">
        <f>IFERROR(IF(AND(HC$272=list!$D$3,'Box Calculation'!HC$279&lt;&gt;"h",$E450&lt;&gt;0),0,IF(AND(HC$273=list!$D$2,$E450&lt;&gt;0,TRUNC(VLOOKUP($E450,'Container Panel'!$B$41:$Z$100,$D450,0)/(VLOOKUP(HC$276,UI!$A$12:$O$51,VLOOKUP(HC$279,$B$276:$C$278,2,0),0)/1000))&gt;0),1,TRUNC(VLOOKUP($E450,'Container Panel'!$B$41:$Z$100,$D450,0)/(VLOOKUP(HC$276,UI!$A$12:$O$51,VLOOKUP(HC$279,$B$276:$C$278,2,0),0)/1000)))),"")</f>
        <v/>
      </c>
      <c r="HD450" s="145" t="str">
        <f>IFERROR(IF(AND(HD$272=list!$D$3,'Box Calculation'!HD$279&lt;&gt;"h",$E450&lt;&gt;0),0,IF(AND(HD$273=list!$D$2,$E450&lt;&gt;0,TRUNC(VLOOKUP($E450,'Container Panel'!$B$41:$Z$100,$D450,0)/(VLOOKUP(HD$276,UI!$A$12:$O$51,VLOOKUP(HD$279,$B$276:$C$278,2,0),0)/1000))&gt;0),1,TRUNC(VLOOKUP($E450,'Container Panel'!$B$41:$Z$100,$D450,0)/(VLOOKUP(HD$276,UI!$A$12:$O$51,VLOOKUP(HD$279,$B$276:$C$278,2,0),0)/1000)))),"")</f>
        <v/>
      </c>
      <c r="HE450" s="145" t="str">
        <f>IFERROR(IF(AND(HE$272=list!$D$3,'Box Calculation'!HE$279&lt;&gt;"h",$E450&lt;&gt;0),0,IF(AND(HE$273=list!$D$2,$E450&lt;&gt;0,TRUNC(VLOOKUP($E450,'Container Panel'!$B$41:$Z$100,$D450,0)/(VLOOKUP(HE$276,UI!$A$12:$O$51,VLOOKUP(HE$279,$B$276:$C$278,2,0),0)/1000))&gt;0),1,TRUNC(VLOOKUP($E450,'Container Panel'!$B$41:$Z$100,$D450,0)/(VLOOKUP(HE$276,UI!$A$12:$O$51,VLOOKUP(HE$279,$B$276:$C$278,2,0),0)/1000)))),"")</f>
        <v/>
      </c>
      <c r="HF450" s="145" t="str">
        <f>IFERROR(IF(AND(HF$272=list!$D$3,'Box Calculation'!HF$279&lt;&gt;"h",$E450&lt;&gt;0),0,IF(AND(HF$273=list!$D$2,$E450&lt;&gt;0,TRUNC(VLOOKUP($E450,'Container Panel'!$B$41:$Z$100,$D450,0)/(VLOOKUP(HF$276,UI!$A$12:$O$51,VLOOKUP(HF$279,$B$276:$C$278,2,0),0)/1000))&gt;0),1,TRUNC(VLOOKUP($E450,'Container Panel'!$B$41:$Z$100,$D450,0)/(VLOOKUP(HF$276,UI!$A$12:$O$51,VLOOKUP(HF$279,$B$276:$C$278,2,0),0)/1000)))),"")</f>
        <v/>
      </c>
      <c r="HG450" s="145" t="str">
        <f>IFERROR(IF(AND(HG$272=list!$D$3,'Box Calculation'!HG$279&lt;&gt;"h",$E450&lt;&gt;0),0,IF(AND(HG$273=list!$D$2,$E450&lt;&gt;0,TRUNC(VLOOKUP($E450,'Container Panel'!$B$41:$Z$100,$D450,0)/(VLOOKUP(HG$276,UI!$A$12:$O$51,VLOOKUP(HG$279,$B$276:$C$278,2,0),0)/1000))&gt;0),1,TRUNC(VLOOKUP($E450,'Container Panel'!$B$41:$Z$100,$D450,0)/(VLOOKUP(HG$276,UI!$A$12:$O$51,VLOOKUP(HG$279,$B$276:$C$278,2,0),0)/1000)))),"")</f>
        <v/>
      </c>
      <c r="HH450" s="145" t="str">
        <f>IFERROR(IF(AND(HH$272=list!$D$3,'Box Calculation'!HH$279&lt;&gt;"h",$E450&lt;&gt;0),0,IF(AND(HH$273=list!$D$2,$E450&lt;&gt;0,TRUNC(VLOOKUP($E450,'Container Panel'!$B$41:$Z$100,$D450,0)/(VLOOKUP(HH$276,UI!$A$12:$O$51,VLOOKUP(HH$279,$B$276:$C$278,2,0),0)/1000))&gt;0),1,TRUNC(VLOOKUP($E450,'Container Panel'!$B$41:$Z$100,$D450,0)/(VLOOKUP(HH$276,UI!$A$12:$O$51,VLOOKUP(HH$279,$B$276:$C$278,2,0),0)/1000)))),"")</f>
        <v/>
      </c>
      <c r="HI450" s="145" t="str">
        <f>IFERROR(IF(AND(HI$272=list!$D$3,'Box Calculation'!HI$279&lt;&gt;"h",$E450&lt;&gt;0),0,IF(AND(HI$273=list!$D$2,$E450&lt;&gt;0,TRUNC(VLOOKUP($E450,'Container Panel'!$B$41:$Z$100,$D450,0)/(VLOOKUP(HI$276,UI!$A$12:$O$51,VLOOKUP(HI$279,$B$276:$C$278,2,0),0)/1000))&gt;0),1,TRUNC(VLOOKUP($E450,'Container Panel'!$B$41:$Z$100,$D450,0)/(VLOOKUP(HI$276,UI!$A$12:$O$51,VLOOKUP(HI$279,$B$276:$C$278,2,0),0)/1000)))),"")</f>
        <v/>
      </c>
      <c r="HJ450" s="145" t="str">
        <f>IFERROR(IF(AND(HJ$272=list!$D$3,'Box Calculation'!HJ$279&lt;&gt;"h",$E450&lt;&gt;0),0,IF(AND(HJ$273=list!$D$2,$E450&lt;&gt;0,TRUNC(VLOOKUP($E450,'Container Panel'!$B$41:$Z$100,$D450,0)/(VLOOKUP(HJ$276,UI!$A$12:$O$51,VLOOKUP(HJ$279,$B$276:$C$278,2,0),0)/1000))&gt;0),1,TRUNC(VLOOKUP($E450,'Container Panel'!$B$41:$Z$100,$D450,0)/(VLOOKUP(HJ$276,UI!$A$12:$O$51,VLOOKUP(HJ$279,$B$276:$C$278,2,0),0)/1000)))),"")</f>
        <v/>
      </c>
      <c r="HK450" s="145" t="str">
        <f>IFERROR(IF(AND(HK$272=list!$D$3,'Box Calculation'!HK$279&lt;&gt;"h",$E450&lt;&gt;0),0,IF(AND(HK$273=list!$D$2,$E450&lt;&gt;0,TRUNC(VLOOKUP($E450,'Container Panel'!$B$41:$Z$100,$D450,0)/(VLOOKUP(HK$276,UI!$A$12:$O$51,VLOOKUP(HK$279,$B$276:$C$278,2,0),0)/1000))&gt;0),1,TRUNC(VLOOKUP($E450,'Container Panel'!$B$41:$Z$100,$D450,0)/(VLOOKUP(HK$276,UI!$A$12:$O$51,VLOOKUP(HK$279,$B$276:$C$278,2,0),0)/1000)))),"")</f>
        <v/>
      </c>
      <c r="HL450" s="145" t="str">
        <f>IFERROR(IF(AND(HL$272=list!$D$3,'Box Calculation'!HL$279&lt;&gt;"h",$E450&lt;&gt;0),0,IF(AND(HL$273=list!$D$2,$E450&lt;&gt;0,TRUNC(VLOOKUP($E450,'Container Panel'!$B$41:$Z$100,$D450,0)/(VLOOKUP(HL$276,UI!$A$12:$O$51,VLOOKUP(HL$279,$B$276:$C$278,2,0),0)/1000))&gt;0),1,TRUNC(VLOOKUP($E450,'Container Panel'!$B$41:$Z$100,$D450,0)/(VLOOKUP(HL$276,UI!$A$12:$O$51,VLOOKUP(HL$279,$B$276:$C$278,2,0),0)/1000)))),"")</f>
        <v/>
      </c>
      <c r="HM450" s="145" t="str">
        <f>IFERROR(IF(AND(HM$272=list!$D$3,'Box Calculation'!HM$279&lt;&gt;"h",$E450&lt;&gt;0),0,IF(AND(HM$273=list!$D$2,$E450&lt;&gt;0,TRUNC(VLOOKUP($E450,'Container Panel'!$B$41:$Z$100,$D450,0)/(VLOOKUP(HM$276,UI!$A$12:$O$51,VLOOKUP(HM$279,$B$276:$C$278,2,0),0)/1000))&gt;0),1,TRUNC(VLOOKUP($E450,'Container Panel'!$B$41:$Z$100,$D450,0)/(VLOOKUP(HM$276,UI!$A$12:$O$51,VLOOKUP(HM$279,$B$276:$C$278,2,0),0)/1000)))),"")</f>
        <v/>
      </c>
      <c r="HN450" s="145" t="str">
        <f>IFERROR(IF(AND(HN$272=list!$D$3,'Box Calculation'!HN$279&lt;&gt;"h",$E450&lt;&gt;0),0,IF(AND(HN$273=list!$D$2,$E450&lt;&gt;0,TRUNC(VLOOKUP($E450,'Container Panel'!$B$41:$Z$100,$D450,0)/(VLOOKUP(HN$276,UI!$A$12:$O$51,VLOOKUP(HN$279,$B$276:$C$278,2,0),0)/1000))&gt;0),1,TRUNC(VLOOKUP($E450,'Container Panel'!$B$41:$Z$100,$D450,0)/(VLOOKUP(HN$276,UI!$A$12:$O$51,VLOOKUP(HN$279,$B$276:$C$278,2,0),0)/1000)))),"")</f>
        <v/>
      </c>
      <c r="HO450" s="145" t="str">
        <f>IFERROR(IF(AND(HO$272=list!$D$3,'Box Calculation'!HO$279&lt;&gt;"h",$E450&lt;&gt;0),0,IF(AND(HO$273=list!$D$2,$E450&lt;&gt;0,TRUNC(VLOOKUP($E450,'Container Panel'!$B$41:$Z$100,$D450,0)/(VLOOKUP(HO$276,UI!$A$12:$O$51,VLOOKUP(HO$279,$B$276:$C$278,2,0),0)/1000))&gt;0),1,TRUNC(VLOOKUP($E450,'Container Panel'!$B$41:$Z$100,$D450,0)/(VLOOKUP(HO$276,UI!$A$12:$O$51,VLOOKUP(HO$279,$B$276:$C$278,2,0),0)/1000)))),"")</f>
        <v/>
      </c>
      <c r="HP450" s="145" t="str">
        <f>IFERROR(IF(AND(HP$272=list!$D$3,'Box Calculation'!HP$279&lt;&gt;"h",$E450&lt;&gt;0),0,IF(AND(HP$273=list!$D$2,$E450&lt;&gt;0,TRUNC(VLOOKUP($E450,'Container Panel'!$B$41:$Z$100,$D450,0)/(VLOOKUP(HP$276,UI!$A$12:$O$51,VLOOKUP(HP$279,$B$276:$C$278,2,0),0)/1000))&gt;0),1,TRUNC(VLOOKUP($E450,'Container Panel'!$B$41:$Z$100,$D450,0)/(VLOOKUP(HP$276,UI!$A$12:$O$51,VLOOKUP(HP$279,$B$276:$C$278,2,0),0)/1000)))),"")</f>
        <v/>
      </c>
      <c r="HQ450" s="145" t="str">
        <f>IFERROR(IF(AND(HQ$272=list!$D$3,'Box Calculation'!HQ$279&lt;&gt;"h",$E450&lt;&gt;0),0,IF(AND(HQ$273=list!$D$2,$E450&lt;&gt;0,TRUNC(VLOOKUP($E450,'Container Panel'!$B$41:$Z$100,$D450,0)/(VLOOKUP(HQ$276,UI!$A$12:$O$51,VLOOKUP(HQ$279,$B$276:$C$278,2,0),0)/1000))&gt;0),1,TRUNC(VLOOKUP($E450,'Container Panel'!$B$41:$Z$100,$D450,0)/(VLOOKUP(HQ$276,UI!$A$12:$O$51,VLOOKUP(HQ$279,$B$276:$C$278,2,0),0)/1000)))),"")</f>
        <v/>
      </c>
      <c r="HR450" s="145" t="str">
        <f>IFERROR(IF(AND(HR$272=list!$D$3,'Box Calculation'!HR$279&lt;&gt;"h",$E450&lt;&gt;0),0,IF(AND(HR$273=list!$D$2,$E450&lt;&gt;0,TRUNC(VLOOKUP($E450,'Container Panel'!$B$41:$Z$100,$D450,0)/(VLOOKUP(HR$276,UI!$A$12:$O$51,VLOOKUP(HR$279,$B$276:$C$278,2,0),0)/1000))&gt;0),1,TRUNC(VLOOKUP($E450,'Container Panel'!$B$41:$Z$100,$D450,0)/(VLOOKUP(HR$276,UI!$A$12:$O$51,VLOOKUP(HR$279,$B$276:$C$278,2,0),0)/1000)))),"")</f>
        <v/>
      </c>
      <c r="HS450" s="145" t="str">
        <f>IFERROR(IF(AND(HS$272=list!$D$3,'Box Calculation'!HS$279&lt;&gt;"h",$E450&lt;&gt;0),0,IF(AND(HS$273=list!$D$2,$E450&lt;&gt;0,TRUNC(VLOOKUP($E450,'Container Panel'!$B$41:$Z$100,$D450,0)/(VLOOKUP(HS$276,UI!$A$12:$O$51,VLOOKUP(HS$279,$B$276:$C$278,2,0),0)/1000))&gt;0),1,TRUNC(VLOOKUP($E450,'Container Panel'!$B$41:$Z$100,$D450,0)/(VLOOKUP(HS$276,UI!$A$12:$O$51,VLOOKUP(HS$279,$B$276:$C$278,2,0),0)/1000)))),"")</f>
        <v/>
      </c>
      <c r="HT450" s="145" t="str">
        <f>IFERROR(IF(AND(HT$272=list!$D$3,'Box Calculation'!HT$279&lt;&gt;"h",$E450&lt;&gt;0),0,IF(AND(HT$273=list!$D$2,$E450&lt;&gt;0,TRUNC(VLOOKUP($E450,'Container Panel'!$B$41:$Z$100,$D450,0)/(VLOOKUP(HT$276,UI!$A$12:$O$51,VLOOKUP(HT$279,$B$276:$C$278,2,0),0)/1000))&gt;0),1,TRUNC(VLOOKUP($E450,'Container Panel'!$B$41:$Z$100,$D450,0)/(VLOOKUP(HT$276,UI!$A$12:$O$51,VLOOKUP(HT$279,$B$276:$C$278,2,0),0)/1000)))),"")</f>
        <v/>
      </c>
      <c r="HU450" s="145" t="str">
        <f>IFERROR(IF(AND(HU$272=list!$D$3,'Box Calculation'!HU$279&lt;&gt;"h",$E450&lt;&gt;0),0,IF(AND(HU$273=list!$D$2,$E450&lt;&gt;0,TRUNC(VLOOKUP($E450,'Container Panel'!$B$41:$Z$100,$D450,0)/(VLOOKUP(HU$276,UI!$A$12:$O$51,VLOOKUP(HU$279,$B$276:$C$278,2,0),0)/1000))&gt;0),1,TRUNC(VLOOKUP($E450,'Container Panel'!$B$41:$Z$100,$D450,0)/(VLOOKUP(HU$276,UI!$A$12:$O$51,VLOOKUP(HU$279,$B$276:$C$278,2,0),0)/1000)))),"")</f>
        <v/>
      </c>
      <c r="HV450" s="145" t="str">
        <f>IFERROR(IF(AND(HV$272=list!$D$3,'Box Calculation'!HV$279&lt;&gt;"h",$E450&lt;&gt;0),0,IF(AND(HV$273=list!$D$2,$E450&lt;&gt;0,TRUNC(VLOOKUP($E450,'Container Panel'!$B$41:$Z$100,$D450,0)/(VLOOKUP(HV$276,UI!$A$12:$O$51,VLOOKUP(HV$279,$B$276:$C$278,2,0),0)/1000))&gt;0),1,TRUNC(VLOOKUP($E450,'Container Panel'!$B$41:$Z$100,$D450,0)/(VLOOKUP(HV$276,UI!$A$12:$O$51,VLOOKUP(HV$279,$B$276:$C$278,2,0),0)/1000)))),"")</f>
        <v/>
      </c>
      <c r="HW450" s="145" t="str">
        <f>IFERROR(IF(AND(HW$272=list!$D$3,'Box Calculation'!HW$279&lt;&gt;"h",$E450&lt;&gt;0),0,IF(AND(HW$273=list!$D$2,$E450&lt;&gt;0,TRUNC(VLOOKUP($E450,'Container Panel'!$B$41:$Z$100,$D450,0)/(VLOOKUP(HW$276,UI!$A$12:$O$51,VLOOKUP(HW$279,$B$276:$C$278,2,0),0)/1000))&gt;0),1,TRUNC(VLOOKUP($E450,'Container Panel'!$B$41:$Z$100,$D450,0)/(VLOOKUP(HW$276,UI!$A$12:$O$51,VLOOKUP(HW$279,$B$276:$C$278,2,0),0)/1000)))),"")</f>
        <v/>
      </c>
      <c r="HX450" s="145" t="str">
        <f>IFERROR(IF(AND(HX$272=list!$D$3,'Box Calculation'!HX$279&lt;&gt;"h",$E450&lt;&gt;0),0,IF(AND(HX$273=list!$D$2,$E450&lt;&gt;0,TRUNC(VLOOKUP($E450,'Container Panel'!$B$41:$Z$100,$D450,0)/(VLOOKUP(HX$276,UI!$A$12:$O$51,VLOOKUP(HX$279,$B$276:$C$278,2,0),0)/1000))&gt;0),1,TRUNC(VLOOKUP($E450,'Container Panel'!$B$41:$Z$100,$D450,0)/(VLOOKUP(HX$276,UI!$A$12:$O$51,VLOOKUP(HX$279,$B$276:$C$278,2,0),0)/1000)))),"")</f>
        <v/>
      </c>
      <c r="HY450" s="145" t="str">
        <f>IFERROR(IF(AND(HY$272=list!$D$3,'Box Calculation'!HY$279&lt;&gt;"h",$E450&lt;&gt;0),0,IF(AND(HY$273=list!$D$2,$E450&lt;&gt;0,TRUNC(VLOOKUP($E450,'Container Panel'!$B$41:$Z$100,$D450,0)/(VLOOKUP(HY$276,UI!$A$12:$O$51,VLOOKUP(HY$279,$B$276:$C$278,2,0),0)/1000))&gt;0),1,TRUNC(VLOOKUP($E450,'Container Panel'!$B$41:$Z$100,$D450,0)/(VLOOKUP(HY$276,UI!$A$12:$O$51,VLOOKUP(HY$279,$B$276:$C$278,2,0),0)/1000)))),"")</f>
        <v/>
      </c>
      <c r="HZ450" s="145" t="str">
        <f>IFERROR(IF(AND(HZ$272=list!$D$3,'Box Calculation'!HZ$279&lt;&gt;"h",$E450&lt;&gt;0),0,IF(AND(HZ$273=list!$D$2,$E450&lt;&gt;0,TRUNC(VLOOKUP($E450,'Container Panel'!$B$41:$Z$100,$D450,0)/(VLOOKUP(HZ$276,UI!$A$12:$O$51,VLOOKUP(HZ$279,$B$276:$C$278,2,0),0)/1000))&gt;0),1,TRUNC(VLOOKUP($E450,'Container Panel'!$B$41:$Z$100,$D450,0)/(VLOOKUP(HZ$276,UI!$A$12:$O$51,VLOOKUP(HZ$279,$B$276:$C$278,2,0),0)/1000)))),"")</f>
        <v/>
      </c>
      <c r="IA450" s="145" t="str">
        <f>IFERROR(IF(AND(IA$272=list!$D$3,'Box Calculation'!IA$279&lt;&gt;"h",$E450&lt;&gt;0),0,IF(AND(IA$273=list!$D$2,$E450&lt;&gt;0,TRUNC(VLOOKUP($E450,'Container Panel'!$B$41:$Z$100,$D450,0)/(VLOOKUP(IA$276,UI!$A$12:$O$51,VLOOKUP(IA$279,$B$276:$C$278,2,0),0)/1000))&gt;0),1,TRUNC(VLOOKUP($E450,'Container Panel'!$B$41:$Z$100,$D450,0)/(VLOOKUP(IA$276,UI!$A$12:$O$51,VLOOKUP(IA$279,$B$276:$C$278,2,0),0)/1000)))),"")</f>
        <v/>
      </c>
      <c r="IB450" s="145" t="str">
        <f>IFERROR(IF(AND(IB$272=list!$D$3,'Box Calculation'!IB$279&lt;&gt;"h",$E450&lt;&gt;0),0,IF(AND(IB$273=list!$D$2,$E450&lt;&gt;0,TRUNC(VLOOKUP($E450,'Container Panel'!$B$41:$Z$100,$D450,0)/(VLOOKUP(IB$276,UI!$A$12:$O$51,VLOOKUP(IB$279,$B$276:$C$278,2,0),0)/1000))&gt;0),1,TRUNC(VLOOKUP($E450,'Container Panel'!$B$41:$Z$100,$D450,0)/(VLOOKUP(IB$276,UI!$A$12:$O$51,VLOOKUP(IB$279,$B$276:$C$278,2,0),0)/1000)))),"")</f>
        <v/>
      </c>
      <c r="IC450" s="145" t="str">
        <f>IFERROR(IF(AND(IC$272=list!$D$3,'Box Calculation'!IC$279&lt;&gt;"h",$E450&lt;&gt;0),0,IF(AND(IC$273=list!$D$2,$E450&lt;&gt;0,TRUNC(VLOOKUP($E450,'Container Panel'!$B$41:$Z$100,$D450,0)/(VLOOKUP(IC$276,UI!$A$12:$O$51,VLOOKUP(IC$279,$B$276:$C$278,2,0),0)/1000))&gt;0),1,TRUNC(VLOOKUP($E450,'Container Panel'!$B$41:$Z$100,$D450,0)/(VLOOKUP(IC$276,UI!$A$12:$O$51,VLOOKUP(IC$279,$B$276:$C$278,2,0),0)/1000)))),"")</f>
        <v/>
      </c>
      <c r="ID450" s="145" t="str">
        <f>IFERROR(IF(AND(ID$272=list!$D$3,'Box Calculation'!ID$279&lt;&gt;"h",$E450&lt;&gt;0),0,IF(AND(ID$273=list!$D$2,$E450&lt;&gt;0,TRUNC(VLOOKUP($E450,'Container Panel'!$B$41:$Z$100,$D450,0)/(VLOOKUP(ID$276,UI!$A$12:$O$51,VLOOKUP(ID$279,$B$276:$C$278,2,0),0)/1000))&gt;0),1,TRUNC(VLOOKUP($E450,'Container Panel'!$B$41:$Z$100,$D450,0)/(VLOOKUP(ID$276,UI!$A$12:$O$51,VLOOKUP(ID$279,$B$276:$C$278,2,0),0)/1000)))),"")</f>
        <v/>
      </c>
      <c r="IE450" s="145" t="str">
        <f>IFERROR(IF(AND(IE$272=list!$D$3,'Box Calculation'!IE$279&lt;&gt;"h",$E450&lt;&gt;0),0,IF(AND(IE$273=list!$D$2,$E450&lt;&gt;0,TRUNC(VLOOKUP($E450,'Container Panel'!$B$41:$Z$100,$D450,0)/(VLOOKUP(IE$276,UI!$A$12:$O$51,VLOOKUP(IE$279,$B$276:$C$278,2,0),0)/1000))&gt;0),1,TRUNC(VLOOKUP($E450,'Container Panel'!$B$41:$Z$100,$D450,0)/(VLOOKUP(IE$276,UI!$A$12:$O$51,VLOOKUP(IE$279,$B$276:$C$278,2,0),0)/1000)))),"")</f>
        <v/>
      </c>
      <c r="IF450" s="145" t="str">
        <f>IFERROR(IF(AND(IF$272=list!$D$3,'Box Calculation'!IF$279&lt;&gt;"h",$E450&lt;&gt;0),0,IF(AND(IF$273=list!$D$2,$E450&lt;&gt;0,TRUNC(VLOOKUP($E450,'Container Panel'!$B$41:$Z$100,$D450,0)/(VLOOKUP(IF$276,UI!$A$12:$O$51,VLOOKUP(IF$279,$B$276:$C$278,2,0),0)/1000))&gt;0),1,TRUNC(VLOOKUP($E450,'Container Panel'!$B$41:$Z$100,$D450,0)/(VLOOKUP(IF$276,UI!$A$12:$O$51,VLOOKUP(IF$279,$B$276:$C$278,2,0),0)/1000)))),"")</f>
        <v/>
      </c>
      <c r="IG450" s="145" t="str">
        <f>IFERROR(IF(AND(IG$272=list!$D$3,'Box Calculation'!IG$279&lt;&gt;"h",$E450&lt;&gt;0),0,IF(AND(IG$273=list!$D$2,$E450&lt;&gt;0,TRUNC(VLOOKUP($E450,'Container Panel'!$B$41:$Z$100,$D450,0)/(VLOOKUP(IG$276,UI!$A$12:$O$51,VLOOKUP(IG$279,$B$276:$C$278,2,0),0)/1000))&gt;0),1,TRUNC(VLOOKUP($E450,'Container Panel'!$B$41:$Z$100,$D450,0)/(VLOOKUP(IG$276,UI!$A$12:$O$51,VLOOKUP(IG$279,$B$276:$C$278,2,0),0)/1000)))),"")</f>
        <v/>
      </c>
      <c r="IH450" s="145" t="str">
        <f>IFERROR(IF(AND(IH$272=list!$D$3,'Box Calculation'!IH$279&lt;&gt;"h",$E450&lt;&gt;0),0,IF(AND(IH$273=list!$D$2,$E450&lt;&gt;0,TRUNC(VLOOKUP($E450,'Container Panel'!$B$41:$Z$100,$D450,0)/(VLOOKUP(IH$276,UI!$A$12:$O$51,VLOOKUP(IH$279,$B$276:$C$278,2,0),0)/1000))&gt;0),1,TRUNC(VLOOKUP($E450,'Container Panel'!$B$41:$Z$100,$D450,0)/(VLOOKUP(IH$276,UI!$A$12:$O$51,VLOOKUP(IH$279,$B$276:$C$278,2,0),0)/1000)))),"")</f>
        <v/>
      </c>
      <c r="II450" s="145" t="str">
        <f>IFERROR(IF(AND(II$272=list!$D$3,'Box Calculation'!II$279&lt;&gt;"h",$E450&lt;&gt;0),0,IF(AND(II$273=list!$D$2,$E450&lt;&gt;0,TRUNC(VLOOKUP($E450,'Container Panel'!$B$41:$Z$100,$D450,0)/(VLOOKUP(II$276,UI!$A$12:$O$51,VLOOKUP(II$279,$B$276:$C$278,2,0),0)/1000))&gt;0),1,TRUNC(VLOOKUP($E450,'Container Panel'!$B$41:$Z$100,$D450,0)/(VLOOKUP(II$276,UI!$A$12:$O$51,VLOOKUP(II$279,$B$276:$C$278,2,0),0)/1000)))),"")</f>
        <v/>
      </c>
      <c r="IJ450" s="145" t="str">
        <f>IFERROR(IF(AND(IJ$272=list!$D$3,'Box Calculation'!IJ$279&lt;&gt;"h",$E450&lt;&gt;0),0,IF(AND(IJ$273=list!$D$2,$E450&lt;&gt;0,TRUNC(VLOOKUP($E450,'Container Panel'!$B$41:$Z$100,$D450,0)/(VLOOKUP(IJ$276,UI!$A$12:$O$51,VLOOKUP(IJ$279,$B$276:$C$278,2,0),0)/1000))&gt;0),1,TRUNC(VLOOKUP($E450,'Container Panel'!$B$41:$Z$100,$D450,0)/(VLOOKUP(IJ$276,UI!$A$12:$O$51,VLOOKUP(IJ$279,$B$276:$C$278,2,0),0)/1000)))),"")</f>
        <v/>
      </c>
      <c r="IK450" s="145" t="str">
        <f>IFERROR(IF(AND(IK$272=list!$D$3,'Box Calculation'!IK$279&lt;&gt;"h",$E450&lt;&gt;0),0,IF(AND(IK$273=list!$D$2,$E450&lt;&gt;0,TRUNC(VLOOKUP($E450,'Container Panel'!$B$41:$Z$100,$D450,0)/(VLOOKUP(IK$276,UI!$A$12:$O$51,VLOOKUP(IK$279,$B$276:$C$278,2,0),0)/1000))&gt;0),1,TRUNC(VLOOKUP($E450,'Container Panel'!$B$41:$Z$100,$D450,0)/(VLOOKUP(IK$276,UI!$A$12:$O$51,VLOOKUP(IK$279,$B$276:$C$278,2,0),0)/1000)))),"")</f>
        <v/>
      </c>
      <c r="IL450" s="145" t="str">
        <f>IFERROR(IF(AND(IL$272=list!$D$3,'Box Calculation'!IL$279&lt;&gt;"h",$E450&lt;&gt;0),0,IF(AND(IL$273=list!$D$2,$E450&lt;&gt;0,TRUNC(VLOOKUP($E450,'Container Panel'!$B$41:$Z$100,$D450,0)/(VLOOKUP(IL$276,UI!$A$12:$O$51,VLOOKUP(IL$279,$B$276:$C$278,2,0),0)/1000))&gt;0),1,TRUNC(VLOOKUP($E450,'Container Panel'!$B$41:$Z$100,$D450,0)/(VLOOKUP(IL$276,UI!$A$12:$O$51,VLOOKUP(IL$279,$B$276:$C$278,2,0),0)/1000)))),"")</f>
        <v/>
      </c>
    </row>
    <row r="451" spans="2:246">
      <c r="B451" s="74">
        <v>171</v>
      </c>
      <c r="C451" s="74">
        <f t="shared" si="198"/>
        <v>58</v>
      </c>
      <c r="D451" s="163">
        <f>MOD(B451,3)+'Container Panel'!$Q$38</f>
        <v>16</v>
      </c>
      <c r="E451" s="143">
        <f t="shared" si="199"/>
        <v>0</v>
      </c>
      <c r="F451" s="144" t="s">
        <v>75</v>
      </c>
      <c r="G451" s="145" t="str">
        <f>IFERROR(TRUNC(VLOOKUP($E451,'Container Panel'!$B$41:$Z$100,$D451,0)/(VLOOKUP(G$276,UI!$A$12:$O$51,VLOOKUP(G$277,$B$276:$C$278,2,0),0)/1000)),"")</f>
        <v/>
      </c>
      <c r="H451" s="145" t="str">
        <f>IFERROR(TRUNC(VLOOKUP($E451,'Container Panel'!$B$41:$Z$100,$D451,0)/(VLOOKUP(H$276,UI!$A$12:$O$51,VLOOKUP(H$277,$B$276:$C$278,2,0),0)/1000)),"")</f>
        <v/>
      </c>
      <c r="I451" s="145" t="str">
        <f>IFERROR(TRUNC(VLOOKUP($E451,'Container Panel'!$B$41:$Z$100,$D451,0)/(VLOOKUP(I$276,UI!$A$12:$O$51,VLOOKUP(I$277,$B$276:$C$278,2,0),0)/1000)),"")</f>
        <v/>
      </c>
      <c r="J451" s="145" t="str">
        <f>IFERROR(TRUNC(VLOOKUP($E451,'Container Panel'!$B$41:$Z$100,$D451,0)/(VLOOKUP(J$276,UI!$A$12:$O$51,VLOOKUP(J$277,$B$276:$C$278,2,0),0)/1000)),"")</f>
        <v/>
      </c>
      <c r="K451" s="145" t="str">
        <f>IFERROR(TRUNC(VLOOKUP($E451,'Container Panel'!$B$41:$Z$100,$D451,0)/(VLOOKUP(K$276,UI!$A$12:$O$51,VLOOKUP(K$277,$B$276:$C$278,2,0),0)/1000)),"")</f>
        <v/>
      </c>
      <c r="L451" s="145" t="str">
        <f>IFERROR(TRUNC(VLOOKUP($E451,'Container Panel'!$B$41:$Z$100,$D451,0)/(VLOOKUP(L$276,UI!$A$12:$O$51,VLOOKUP(L$277,$B$276:$C$278,2,0),0)/1000)),"")</f>
        <v/>
      </c>
      <c r="M451" s="145" t="str">
        <f>IFERROR(TRUNC(VLOOKUP($E451,'Container Panel'!$B$41:$Z$100,$D451,0)/(VLOOKUP(M$276,UI!$A$12:$O$51,VLOOKUP(M$277,$B$276:$C$278,2,0),0)/1000)),"")</f>
        <v/>
      </c>
      <c r="N451" s="145" t="str">
        <f>IFERROR(TRUNC(VLOOKUP($E451,'Container Panel'!$B$41:$Z$100,$D451,0)/(VLOOKUP(N$276,UI!$A$12:$O$51,VLOOKUP(N$277,$B$276:$C$278,2,0),0)/1000)),"")</f>
        <v/>
      </c>
      <c r="O451" s="145" t="str">
        <f>IFERROR(TRUNC(VLOOKUP($E451,'Container Panel'!$B$41:$Z$100,$D451,0)/(VLOOKUP(O$276,UI!$A$12:$O$51,VLOOKUP(O$277,$B$276:$C$278,2,0),0)/1000)),"")</f>
        <v/>
      </c>
      <c r="P451" s="145" t="str">
        <f>IFERROR(TRUNC(VLOOKUP($E451,'Container Panel'!$B$41:$Z$100,$D451,0)/(VLOOKUP(P$276,UI!$A$12:$O$51,VLOOKUP(P$277,$B$276:$C$278,2,0),0)/1000)),"")</f>
        <v/>
      </c>
      <c r="Q451" s="145" t="str">
        <f>IFERROR(TRUNC(VLOOKUP($E451,'Container Panel'!$B$41:$Z$100,$D451,0)/(VLOOKUP(Q$276,UI!$A$12:$O$51,VLOOKUP(Q$277,$B$276:$C$278,2,0),0)/1000)),"")</f>
        <v/>
      </c>
      <c r="R451" s="145" t="str">
        <f>IFERROR(TRUNC(VLOOKUP($E451,'Container Panel'!$B$41:$Z$100,$D451,0)/(VLOOKUP(R$276,UI!$A$12:$O$51,VLOOKUP(R$277,$B$276:$C$278,2,0),0)/1000)),"")</f>
        <v/>
      </c>
      <c r="S451" s="145" t="str">
        <f>IFERROR(TRUNC(VLOOKUP($E451,'Container Panel'!$B$41:$Z$100,$D451,0)/(VLOOKUP(S$276,UI!$A$12:$O$51,VLOOKUP(S$277,$B$276:$C$278,2,0),0)/1000)),"")</f>
        <v/>
      </c>
      <c r="T451" s="145" t="str">
        <f>IFERROR(TRUNC(VLOOKUP($E451,'Container Panel'!$B$41:$Z$100,$D451,0)/(VLOOKUP(T$276,UI!$A$12:$O$51,VLOOKUP(T$277,$B$276:$C$278,2,0),0)/1000)),"")</f>
        <v/>
      </c>
      <c r="U451" s="145" t="str">
        <f>IFERROR(TRUNC(VLOOKUP($E451,'Container Panel'!$B$41:$Z$100,$D451,0)/(VLOOKUP(U$276,UI!$A$12:$O$51,VLOOKUP(U$277,$B$276:$C$278,2,0),0)/1000)),"")</f>
        <v/>
      </c>
      <c r="V451" s="145" t="str">
        <f>IFERROR(TRUNC(VLOOKUP($E451,'Container Panel'!$B$41:$Z$100,$D451,0)/(VLOOKUP(V$276,UI!$A$12:$O$51,VLOOKUP(V$277,$B$276:$C$278,2,0),0)/1000)),"")</f>
        <v/>
      </c>
      <c r="W451" s="145" t="str">
        <f>IFERROR(TRUNC(VLOOKUP($E451,'Container Panel'!$B$41:$Z$100,$D451,0)/(VLOOKUP(W$276,UI!$A$12:$O$51,VLOOKUP(W$277,$B$276:$C$278,2,0),0)/1000)),"")</f>
        <v/>
      </c>
      <c r="X451" s="145" t="str">
        <f>IFERROR(TRUNC(VLOOKUP($E451,'Container Panel'!$B$41:$Z$100,$D451,0)/(VLOOKUP(X$276,UI!$A$12:$O$51,VLOOKUP(X$277,$B$276:$C$278,2,0),0)/1000)),"")</f>
        <v/>
      </c>
      <c r="Y451" s="145" t="str">
        <f>IFERROR(TRUNC(VLOOKUP($E451,'Container Panel'!$B$41:$Z$100,$D451,0)/(VLOOKUP(Y$276,UI!$A$12:$O$51,VLOOKUP(Y$277,$B$276:$C$278,2,0),0)/1000)),"")</f>
        <v/>
      </c>
      <c r="Z451" s="145" t="str">
        <f>IFERROR(TRUNC(VLOOKUP($E451,'Container Panel'!$B$41:$Z$100,$D451,0)/(VLOOKUP(Z$276,UI!$A$12:$O$51,VLOOKUP(Z$277,$B$276:$C$278,2,0),0)/1000)),"")</f>
        <v/>
      </c>
      <c r="AA451" s="145" t="str">
        <f>IFERROR(TRUNC(VLOOKUP($E451,'Container Panel'!$B$41:$Z$100,$D451,0)/(VLOOKUP(AA$276,UI!$A$12:$O$51,VLOOKUP(AA$277,$B$276:$C$278,2,0),0)/1000)),"")</f>
        <v/>
      </c>
      <c r="AB451" s="145" t="str">
        <f>IFERROR(TRUNC(VLOOKUP($E451,'Container Panel'!$B$41:$Z$100,$D451,0)/(VLOOKUP(AB$276,UI!$A$12:$O$51,VLOOKUP(AB$277,$B$276:$C$278,2,0),0)/1000)),"")</f>
        <v/>
      </c>
      <c r="AC451" s="145" t="str">
        <f>IFERROR(TRUNC(VLOOKUP($E451,'Container Panel'!$B$41:$Z$100,$D451,0)/(VLOOKUP(AC$276,UI!$A$12:$O$51,VLOOKUP(AC$277,$B$276:$C$278,2,0),0)/1000)),"")</f>
        <v/>
      </c>
      <c r="AD451" s="145" t="str">
        <f>IFERROR(TRUNC(VLOOKUP($E451,'Container Panel'!$B$41:$Z$100,$D451,0)/(VLOOKUP(AD$276,UI!$A$12:$O$51,VLOOKUP(AD$277,$B$276:$C$278,2,0),0)/1000)),"")</f>
        <v/>
      </c>
      <c r="AE451" s="145" t="str">
        <f>IFERROR(TRUNC(VLOOKUP($E451,'Container Panel'!$B$41:$Z$100,$D451,0)/(VLOOKUP(AE$276,UI!$A$12:$O$51,VLOOKUP(AE$277,$B$276:$C$278,2,0),0)/1000)),"")</f>
        <v/>
      </c>
      <c r="AF451" s="145" t="str">
        <f>IFERROR(TRUNC(VLOOKUP($E451,'Container Panel'!$B$41:$Z$100,$D451,0)/(VLOOKUP(AF$276,UI!$A$12:$O$51,VLOOKUP(AF$277,$B$276:$C$278,2,0),0)/1000)),"")</f>
        <v/>
      </c>
      <c r="AG451" s="145" t="str">
        <f>IFERROR(TRUNC(VLOOKUP($E451,'Container Panel'!$B$41:$Z$100,$D451,0)/(VLOOKUP(AG$276,UI!$A$12:$O$51,VLOOKUP(AG$277,$B$276:$C$278,2,0),0)/1000)),"")</f>
        <v/>
      </c>
      <c r="AH451" s="145" t="str">
        <f>IFERROR(TRUNC(VLOOKUP($E451,'Container Panel'!$B$41:$Z$100,$D451,0)/(VLOOKUP(AH$276,UI!$A$12:$O$51,VLOOKUP(AH$277,$B$276:$C$278,2,0),0)/1000)),"")</f>
        <v/>
      </c>
      <c r="AI451" s="145" t="str">
        <f>IFERROR(TRUNC(VLOOKUP($E451,'Container Panel'!$B$41:$Z$100,$D451,0)/(VLOOKUP(AI$276,UI!$A$12:$O$51,VLOOKUP(AI$277,$B$276:$C$278,2,0),0)/1000)),"")</f>
        <v/>
      </c>
      <c r="AJ451" s="145" t="str">
        <f>IFERROR(TRUNC(VLOOKUP($E451,'Container Panel'!$B$41:$Z$100,$D451,0)/(VLOOKUP(AJ$276,UI!$A$12:$O$51,VLOOKUP(AJ$277,$B$276:$C$278,2,0),0)/1000)),"")</f>
        <v/>
      </c>
      <c r="AK451" s="145" t="str">
        <f>IFERROR(TRUNC(VLOOKUP($E451,'Container Panel'!$B$41:$Z$100,$D451,0)/(VLOOKUP(AK$276,UI!$A$12:$O$51,VLOOKUP(AK$277,$B$276:$C$278,2,0),0)/1000)),"")</f>
        <v/>
      </c>
      <c r="AL451" s="145" t="str">
        <f>IFERROR(TRUNC(VLOOKUP($E451,'Container Panel'!$B$41:$Z$100,$D451,0)/(VLOOKUP(AL$276,UI!$A$12:$O$51,VLOOKUP(AL$277,$B$276:$C$278,2,0),0)/1000)),"")</f>
        <v/>
      </c>
      <c r="AM451" s="145" t="str">
        <f>IFERROR(TRUNC(VLOOKUP($E451,'Container Panel'!$B$41:$Z$100,$D451,0)/(VLOOKUP(AM$276,UI!$A$12:$O$51,VLOOKUP(AM$277,$B$276:$C$278,2,0),0)/1000)),"")</f>
        <v/>
      </c>
      <c r="AN451" s="145" t="str">
        <f>IFERROR(TRUNC(VLOOKUP($E451,'Container Panel'!$B$41:$Z$100,$D451,0)/(VLOOKUP(AN$276,UI!$A$12:$O$51,VLOOKUP(AN$277,$B$276:$C$278,2,0),0)/1000)),"")</f>
        <v/>
      </c>
      <c r="AO451" s="145" t="str">
        <f>IFERROR(TRUNC(VLOOKUP($E451,'Container Panel'!$B$41:$Z$100,$D451,0)/(VLOOKUP(AO$276,UI!$A$12:$O$51,VLOOKUP(AO$277,$B$276:$C$278,2,0),0)/1000)),"")</f>
        <v/>
      </c>
      <c r="AP451" s="145" t="str">
        <f>IFERROR(TRUNC(VLOOKUP($E451,'Container Panel'!$B$41:$Z$100,$D451,0)/(VLOOKUP(AP$276,UI!$A$12:$O$51,VLOOKUP(AP$277,$B$276:$C$278,2,0),0)/1000)),"")</f>
        <v/>
      </c>
      <c r="AQ451" s="145" t="str">
        <f>IFERROR(TRUNC(VLOOKUP($E451,'Container Panel'!$B$41:$Z$100,$D451,0)/(VLOOKUP(AQ$276,UI!$A$12:$O$51,VLOOKUP(AQ$277,$B$276:$C$278,2,0),0)/1000)),"")</f>
        <v/>
      </c>
      <c r="AR451" s="145" t="str">
        <f>IFERROR(TRUNC(VLOOKUP($E451,'Container Panel'!$B$41:$Z$100,$D451,0)/(VLOOKUP(AR$276,UI!$A$12:$O$51,VLOOKUP(AR$277,$B$276:$C$278,2,0),0)/1000)),"")</f>
        <v/>
      </c>
      <c r="AS451" s="145" t="str">
        <f>IFERROR(TRUNC(VLOOKUP($E451,'Container Panel'!$B$41:$Z$100,$D451,0)/(VLOOKUP(AS$276,UI!$A$12:$O$51,VLOOKUP(AS$277,$B$276:$C$278,2,0),0)/1000)),"")</f>
        <v/>
      </c>
      <c r="AT451" s="145" t="str">
        <f>IFERROR(TRUNC(VLOOKUP($E451,'Container Panel'!$B$41:$Z$100,$D451,0)/(VLOOKUP(AT$276,UI!$A$12:$O$51,VLOOKUP(AT$277,$B$276:$C$278,2,0),0)/1000)),"")</f>
        <v/>
      </c>
      <c r="AU451" s="145" t="str">
        <f>IFERROR(TRUNC(VLOOKUP($E451,'Container Panel'!$B$41:$Z$100,$D451,0)/(VLOOKUP(AU$276,UI!$A$12:$O$51,VLOOKUP(AU$277,$B$276:$C$278,2,0),0)/1000)),"")</f>
        <v/>
      </c>
      <c r="AV451" s="145" t="str">
        <f>IFERROR(TRUNC(VLOOKUP($E451,'Container Panel'!$B$41:$Z$100,$D451,0)/(VLOOKUP(AV$276,UI!$A$12:$O$51,VLOOKUP(AV$277,$B$276:$C$278,2,0),0)/1000)),"")</f>
        <v/>
      </c>
      <c r="AW451" s="145" t="str">
        <f>IFERROR(TRUNC(VLOOKUP($E451,'Container Panel'!$B$41:$Z$100,$D451,0)/(VLOOKUP(AW$276,UI!$A$12:$O$51,VLOOKUP(AW$277,$B$276:$C$278,2,0),0)/1000)),"")</f>
        <v/>
      </c>
      <c r="AX451" s="145" t="str">
        <f>IFERROR(TRUNC(VLOOKUP($E451,'Container Panel'!$B$41:$Z$100,$D451,0)/(VLOOKUP(AX$276,UI!$A$12:$O$51,VLOOKUP(AX$277,$B$276:$C$278,2,0),0)/1000)),"")</f>
        <v/>
      </c>
      <c r="AY451" s="145" t="str">
        <f>IFERROR(TRUNC(VLOOKUP($E451,'Container Panel'!$B$41:$Z$100,$D451,0)/(VLOOKUP(AY$276,UI!$A$12:$O$51,VLOOKUP(AY$277,$B$276:$C$278,2,0),0)/1000)),"")</f>
        <v/>
      </c>
      <c r="AZ451" s="145" t="str">
        <f>IFERROR(TRUNC(VLOOKUP($E451,'Container Panel'!$B$41:$Z$100,$D451,0)/(VLOOKUP(AZ$276,UI!$A$12:$O$51,VLOOKUP(AZ$277,$B$276:$C$278,2,0),0)/1000)),"")</f>
        <v/>
      </c>
      <c r="BA451" s="145" t="str">
        <f>IFERROR(TRUNC(VLOOKUP($E451,'Container Panel'!$B$41:$Z$100,$D451,0)/(VLOOKUP(BA$276,UI!$A$12:$O$51,VLOOKUP(BA$277,$B$276:$C$278,2,0),0)/1000)),"")</f>
        <v/>
      </c>
      <c r="BB451" s="145" t="str">
        <f>IFERROR(TRUNC(VLOOKUP($E451,'Container Panel'!$B$41:$Z$100,$D451,0)/(VLOOKUP(BB$276,UI!$A$12:$O$51,VLOOKUP(BB$277,$B$276:$C$278,2,0),0)/1000)),"")</f>
        <v/>
      </c>
      <c r="BC451" s="145" t="str">
        <f>IFERROR(TRUNC(VLOOKUP($E451,'Container Panel'!$B$41:$Z$100,$D451,0)/(VLOOKUP(BC$276,UI!$A$12:$O$51,VLOOKUP(BC$277,$B$276:$C$278,2,0),0)/1000)),"")</f>
        <v/>
      </c>
      <c r="BD451" s="145" t="str">
        <f>IFERROR(TRUNC(VLOOKUP($E451,'Container Panel'!$B$41:$Z$100,$D451,0)/(VLOOKUP(BD$276,UI!$A$12:$O$51,VLOOKUP(BD$277,$B$276:$C$278,2,0),0)/1000)),"")</f>
        <v/>
      </c>
      <c r="BE451" s="145" t="str">
        <f>IFERROR(TRUNC(VLOOKUP($E451,'Container Panel'!$B$41:$Z$100,$D451,0)/(VLOOKUP(BE$276,UI!$A$12:$O$51,VLOOKUP(BE$277,$B$276:$C$278,2,0),0)/1000)),"")</f>
        <v/>
      </c>
      <c r="BF451" s="145" t="str">
        <f>IFERROR(TRUNC(VLOOKUP($E451,'Container Panel'!$B$41:$Z$100,$D451,0)/(VLOOKUP(BF$276,UI!$A$12:$O$51,VLOOKUP(BF$277,$B$276:$C$278,2,0),0)/1000)),"")</f>
        <v/>
      </c>
      <c r="BG451" s="145" t="str">
        <f>IFERROR(TRUNC(VLOOKUP($E451,'Container Panel'!$B$41:$Z$100,$D451,0)/(VLOOKUP(BG$276,UI!$A$12:$O$51,VLOOKUP(BG$277,$B$276:$C$278,2,0),0)/1000)),"")</f>
        <v/>
      </c>
      <c r="BH451" s="145" t="str">
        <f>IFERROR(TRUNC(VLOOKUP($E451,'Container Panel'!$B$41:$Z$100,$D451,0)/(VLOOKUP(BH$276,UI!$A$12:$O$51,VLOOKUP(BH$277,$B$276:$C$278,2,0),0)/1000)),"")</f>
        <v/>
      </c>
      <c r="BI451" s="145" t="str">
        <f>IFERROR(TRUNC(VLOOKUP($E451,'Container Panel'!$B$41:$Z$100,$D451,0)/(VLOOKUP(BI$276,UI!$A$12:$O$51,VLOOKUP(BI$277,$B$276:$C$278,2,0),0)/1000)),"")</f>
        <v/>
      </c>
      <c r="BJ451" s="145" t="str">
        <f>IFERROR(TRUNC(VLOOKUP($E451,'Container Panel'!$B$41:$Z$100,$D451,0)/(VLOOKUP(BJ$276,UI!$A$12:$O$51,VLOOKUP(BJ$277,$B$276:$C$278,2,0),0)/1000)),"")</f>
        <v/>
      </c>
      <c r="BK451" s="145" t="str">
        <f>IFERROR(TRUNC(VLOOKUP($E451,'Container Panel'!$B$41:$Z$100,$D451,0)/(VLOOKUP(BK$276,UI!$A$12:$O$51,VLOOKUP(BK$277,$B$276:$C$278,2,0),0)/1000)),"")</f>
        <v/>
      </c>
      <c r="BL451" s="145" t="str">
        <f>IFERROR(TRUNC(VLOOKUP($E451,'Container Panel'!$B$41:$Z$100,$D451,0)/(VLOOKUP(BL$276,UI!$A$12:$O$51,VLOOKUP(BL$277,$B$276:$C$278,2,0),0)/1000)),"")</f>
        <v/>
      </c>
      <c r="BM451" s="145" t="str">
        <f>IFERROR(TRUNC(VLOOKUP($E451,'Container Panel'!$B$41:$Z$100,$D451,0)/(VLOOKUP(BM$276,UI!$A$12:$O$51,VLOOKUP(BM$277,$B$276:$C$278,2,0),0)/1000)),"")</f>
        <v/>
      </c>
      <c r="BN451" s="145" t="str">
        <f>IFERROR(TRUNC(VLOOKUP($E451,'Container Panel'!$B$41:$Z$100,$D451,0)/(VLOOKUP(BN$276,UI!$A$12:$O$51,VLOOKUP(BN$277,$B$276:$C$278,2,0),0)/1000)),"")</f>
        <v/>
      </c>
      <c r="BO451" s="145" t="str">
        <f>IFERROR(TRUNC(VLOOKUP($E451,'Container Panel'!$B$41:$Z$100,$D451,0)/(VLOOKUP(BO$276,UI!$A$12:$O$51,VLOOKUP(BO$277,$B$276:$C$278,2,0),0)/1000)),"")</f>
        <v/>
      </c>
      <c r="BP451" s="145" t="str">
        <f>IFERROR(TRUNC(VLOOKUP($E451,'Container Panel'!$B$41:$Z$100,$D451,0)/(VLOOKUP(BP$276,UI!$A$12:$O$51,VLOOKUP(BP$277,$B$276:$C$278,2,0),0)/1000)),"")</f>
        <v/>
      </c>
      <c r="BQ451" s="145" t="str">
        <f>IFERROR(TRUNC(VLOOKUP($E451,'Container Panel'!$B$41:$Z$100,$D451,0)/(VLOOKUP(BQ$276,UI!$A$12:$O$51,VLOOKUP(BQ$277,$B$276:$C$278,2,0),0)/1000)),"")</f>
        <v/>
      </c>
      <c r="BR451" s="145" t="str">
        <f>IFERROR(TRUNC(VLOOKUP($E451,'Container Panel'!$B$41:$Z$100,$D451,0)/(VLOOKUP(BR$276,UI!$A$12:$O$51,VLOOKUP(BR$277,$B$276:$C$278,2,0),0)/1000)),"")</f>
        <v/>
      </c>
      <c r="BS451" s="145" t="str">
        <f>IFERROR(TRUNC(VLOOKUP($E451,'Container Panel'!$B$41:$Z$100,$D451,0)/(VLOOKUP(BS$276,UI!$A$12:$O$51,VLOOKUP(BS$277,$B$276:$C$278,2,0),0)/1000)),"")</f>
        <v/>
      </c>
      <c r="BT451" s="145" t="str">
        <f>IFERROR(TRUNC(VLOOKUP($E451,'Container Panel'!$B$41:$Z$100,$D451,0)/(VLOOKUP(BT$276,UI!$A$12:$O$51,VLOOKUP(BT$277,$B$276:$C$278,2,0),0)/1000)),"")</f>
        <v/>
      </c>
      <c r="BU451" s="145" t="str">
        <f>IFERROR(TRUNC(VLOOKUP($E451,'Container Panel'!$B$41:$Z$100,$D451,0)/(VLOOKUP(BU$276,UI!$A$12:$O$51,VLOOKUP(BU$277,$B$276:$C$278,2,0),0)/1000)),"")</f>
        <v/>
      </c>
      <c r="BV451" s="145" t="str">
        <f>IFERROR(TRUNC(VLOOKUP($E451,'Container Panel'!$B$41:$Z$100,$D451,0)/(VLOOKUP(BV$276,UI!$A$12:$O$51,VLOOKUP(BV$277,$B$276:$C$278,2,0),0)/1000)),"")</f>
        <v/>
      </c>
      <c r="BW451" s="145" t="str">
        <f>IFERROR(TRUNC(VLOOKUP($E451,'Container Panel'!$B$41:$Z$100,$D451,0)/(VLOOKUP(BW$276,UI!$A$12:$O$51,VLOOKUP(BW$277,$B$276:$C$278,2,0),0)/1000)),"")</f>
        <v/>
      </c>
      <c r="BX451" s="145" t="str">
        <f>IFERROR(TRUNC(VLOOKUP($E451,'Container Panel'!$B$41:$Z$100,$D451,0)/(VLOOKUP(BX$276,UI!$A$12:$O$51,VLOOKUP(BX$277,$B$276:$C$278,2,0),0)/1000)),"")</f>
        <v/>
      </c>
      <c r="BY451" s="145" t="str">
        <f>IFERROR(TRUNC(VLOOKUP($E451,'Container Panel'!$B$41:$Z$100,$D451,0)/(VLOOKUP(BY$276,UI!$A$12:$O$51,VLOOKUP(BY$277,$B$276:$C$278,2,0),0)/1000)),"")</f>
        <v/>
      </c>
      <c r="BZ451" s="145" t="str">
        <f>IFERROR(TRUNC(VLOOKUP($E451,'Container Panel'!$B$41:$Z$100,$D451,0)/(VLOOKUP(BZ$276,UI!$A$12:$O$51,VLOOKUP(BZ$277,$B$276:$C$278,2,0),0)/1000)),"")</f>
        <v/>
      </c>
      <c r="CA451" s="145" t="str">
        <f>IFERROR(TRUNC(VLOOKUP($E451,'Container Panel'!$B$41:$Z$100,$D451,0)/(VLOOKUP(CA$276,UI!$A$12:$O$51,VLOOKUP(CA$277,$B$276:$C$278,2,0),0)/1000)),"")</f>
        <v/>
      </c>
      <c r="CB451" s="145" t="str">
        <f>IFERROR(TRUNC(VLOOKUP($E451,'Container Panel'!$B$41:$Z$100,$D451,0)/(VLOOKUP(CB$276,UI!$A$12:$O$51,VLOOKUP(CB$277,$B$276:$C$278,2,0),0)/1000)),"")</f>
        <v/>
      </c>
      <c r="CC451" s="145" t="str">
        <f>IFERROR(TRUNC(VLOOKUP($E451,'Container Panel'!$B$41:$Z$100,$D451,0)/(VLOOKUP(CC$276,UI!$A$12:$O$51,VLOOKUP(CC$277,$B$276:$C$278,2,0),0)/1000)),"")</f>
        <v/>
      </c>
      <c r="CD451" s="145" t="str">
        <f>IFERROR(TRUNC(VLOOKUP($E451,'Container Panel'!$B$41:$Z$100,$D451,0)/(VLOOKUP(CD$276,UI!$A$12:$O$51,VLOOKUP(CD$277,$B$276:$C$278,2,0),0)/1000)),"")</f>
        <v/>
      </c>
      <c r="CE451" s="145" t="str">
        <f>IFERROR(TRUNC(VLOOKUP($E451,'Container Panel'!$B$41:$Z$100,$D451,0)/(VLOOKUP(CE$276,UI!$A$12:$O$51,VLOOKUP(CE$277,$B$276:$C$278,2,0),0)/1000)),"")</f>
        <v/>
      </c>
      <c r="CF451" s="145" t="str">
        <f>IFERROR(TRUNC(VLOOKUP($E451,'Container Panel'!$B$41:$Z$100,$D451,0)/(VLOOKUP(CF$276,UI!$A$12:$O$51,VLOOKUP(CF$277,$B$276:$C$278,2,0),0)/1000)),"")</f>
        <v/>
      </c>
      <c r="CG451" s="145" t="str">
        <f>IFERROR(TRUNC(VLOOKUP($E451,'Container Panel'!$B$41:$Z$100,$D451,0)/(VLOOKUP(CG$276,UI!$A$12:$O$51,VLOOKUP(CG$277,$B$276:$C$278,2,0),0)/1000)),"")</f>
        <v/>
      </c>
      <c r="CH451" s="145" t="str">
        <f>IFERROR(TRUNC(VLOOKUP($E451,'Container Panel'!$B$41:$Z$100,$D451,0)/(VLOOKUP(CH$276,UI!$A$12:$O$51,VLOOKUP(CH$277,$B$276:$C$278,2,0),0)/1000)),"")</f>
        <v/>
      </c>
      <c r="CI451" s="145" t="str">
        <f>IFERROR(TRUNC(VLOOKUP($E451,'Container Panel'!$B$41:$Z$100,$D451,0)/(VLOOKUP(CI$276,UI!$A$12:$O$51,VLOOKUP(CI$277,$B$276:$C$278,2,0),0)/1000)),"")</f>
        <v/>
      </c>
      <c r="CJ451" s="145" t="str">
        <f>IFERROR(TRUNC(VLOOKUP($E451,'Container Panel'!$B$41:$Z$100,$D451,0)/(VLOOKUP(CJ$276,UI!$A$12:$O$51,VLOOKUP(CJ$277,$B$276:$C$278,2,0),0)/1000)),"")</f>
        <v/>
      </c>
      <c r="CK451" s="145" t="str">
        <f>IFERROR(TRUNC(VLOOKUP($E451,'Container Panel'!$B$41:$Z$100,$D451,0)/(VLOOKUP(CK$276,UI!$A$12:$O$51,VLOOKUP(CK$277,$B$276:$C$278,2,0),0)/1000)),"")</f>
        <v/>
      </c>
      <c r="CL451" s="145" t="str">
        <f>IFERROR(TRUNC(VLOOKUP($E451,'Container Panel'!$B$41:$Z$100,$D451,0)/(VLOOKUP(CL$276,UI!$A$12:$O$51,VLOOKUP(CL$277,$B$276:$C$278,2,0),0)/1000)),"")</f>
        <v/>
      </c>
      <c r="CM451" s="145" t="str">
        <f>IFERROR(TRUNC(VLOOKUP($E451,'Container Panel'!$B$41:$Z$100,$D451,0)/(VLOOKUP(CM$276,UI!$A$12:$O$51,VLOOKUP(CM$277,$B$276:$C$278,2,0),0)/1000)),"")</f>
        <v/>
      </c>
      <c r="CN451" s="145" t="str">
        <f>IFERROR(TRUNC(VLOOKUP($E451,'Container Panel'!$B$41:$Z$100,$D451,0)/(VLOOKUP(CN$276,UI!$A$12:$O$51,VLOOKUP(CN$277,$B$276:$C$278,2,0),0)/1000)),"")</f>
        <v/>
      </c>
      <c r="CO451" s="145" t="str">
        <f>IFERROR(TRUNC(VLOOKUP($E451,'Container Panel'!$B$41:$Z$100,$D451,0)/(VLOOKUP(CO$276,UI!$A$12:$O$51,VLOOKUP(CO$277,$B$276:$C$278,2,0),0)/1000)),"")</f>
        <v/>
      </c>
      <c r="CP451" s="145" t="str">
        <f>IFERROR(TRUNC(VLOOKUP($E451,'Container Panel'!$B$41:$Z$100,$D451,0)/(VLOOKUP(CP$276,UI!$A$12:$O$51,VLOOKUP(CP$277,$B$276:$C$278,2,0),0)/1000)),"")</f>
        <v/>
      </c>
      <c r="CQ451" s="145" t="str">
        <f>IFERROR(TRUNC(VLOOKUP($E451,'Container Panel'!$B$41:$Z$100,$D451,0)/(VLOOKUP(CQ$276,UI!$A$12:$O$51,VLOOKUP(CQ$277,$B$276:$C$278,2,0),0)/1000)),"")</f>
        <v/>
      </c>
      <c r="CR451" s="145" t="str">
        <f>IFERROR(TRUNC(VLOOKUP($E451,'Container Panel'!$B$41:$Z$100,$D451,0)/(VLOOKUP(CR$276,UI!$A$12:$O$51,VLOOKUP(CR$277,$B$276:$C$278,2,0),0)/1000)),"")</f>
        <v/>
      </c>
      <c r="CS451" s="145" t="str">
        <f>IFERROR(TRUNC(VLOOKUP($E451,'Container Panel'!$B$41:$Z$100,$D451,0)/(VLOOKUP(CS$276,UI!$A$12:$O$51,VLOOKUP(CS$277,$B$276:$C$278,2,0),0)/1000)),"")</f>
        <v/>
      </c>
      <c r="CT451" s="145" t="str">
        <f>IFERROR(TRUNC(VLOOKUP($E451,'Container Panel'!$B$41:$Z$100,$D451,0)/(VLOOKUP(CT$276,UI!$A$12:$O$51,VLOOKUP(CT$277,$B$276:$C$278,2,0),0)/1000)),"")</f>
        <v/>
      </c>
      <c r="CU451" s="145" t="str">
        <f>IFERROR(TRUNC(VLOOKUP($E451,'Container Panel'!$B$41:$Z$100,$D451,0)/(VLOOKUP(CU$276,UI!$A$12:$O$51,VLOOKUP(CU$277,$B$276:$C$278,2,0),0)/1000)),"")</f>
        <v/>
      </c>
      <c r="CV451" s="145" t="str">
        <f>IFERROR(TRUNC(VLOOKUP($E451,'Container Panel'!$B$41:$Z$100,$D451,0)/(VLOOKUP(CV$276,UI!$A$12:$O$51,VLOOKUP(CV$277,$B$276:$C$278,2,0),0)/1000)),"")</f>
        <v/>
      </c>
      <c r="CW451" s="145" t="str">
        <f>IFERROR(TRUNC(VLOOKUP($E451,'Container Panel'!$B$41:$Z$100,$D451,0)/(VLOOKUP(CW$276,UI!$A$12:$O$51,VLOOKUP(CW$277,$B$276:$C$278,2,0),0)/1000)),"")</f>
        <v/>
      </c>
      <c r="CX451" s="145" t="str">
        <f>IFERROR(TRUNC(VLOOKUP($E451,'Container Panel'!$B$41:$Z$100,$D451,0)/(VLOOKUP(CX$276,UI!$A$12:$O$51,VLOOKUP(CX$277,$B$276:$C$278,2,0),0)/1000)),"")</f>
        <v/>
      </c>
      <c r="CY451" s="145" t="str">
        <f>IFERROR(TRUNC(VLOOKUP($E451,'Container Panel'!$B$41:$Z$100,$D451,0)/(VLOOKUP(CY$276,UI!$A$12:$O$51,VLOOKUP(CY$277,$B$276:$C$278,2,0),0)/1000)),"")</f>
        <v/>
      </c>
      <c r="CZ451" s="145" t="str">
        <f>IFERROR(TRUNC(VLOOKUP($E451,'Container Panel'!$B$41:$Z$100,$D451,0)/(VLOOKUP(CZ$276,UI!$A$12:$O$51,VLOOKUP(CZ$277,$B$276:$C$278,2,0),0)/1000)),"")</f>
        <v/>
      </c>
      <c r="DA451" s="145" t="str">
        <f>IFERROR(TRUNC(VLOOKUP($E451,'Container Panel'!$B$41:$Z$100,$D451,0)/(VLOOKUP(DA$276,UI!$A$12:$O$51,VLOOKUP(DA$277,$B$276:$C$278,2,0),0)/1000)),"")</f>
        <v/>
      </c>
      <c r="DB451" s="145" t="str">
        <f>IFERROR(TRUNC(VLOOKUP($E451,'Container Panel'!$B$41:$Z$100,$D451,0)/(VLOOKUP(DB$276,UI!$A$12:$O$51,VLOOKUP(DB$277,$B$276:$C$278,2,0),0)/1000)),"")</f>
        <v/>
      </c>
      <c r="DC451" s="145" t="str">
        <f>IFERROR(TRUNC(VLOOKUP($E451,'Container Panel'!$B$41:$Z$100,$D451,0)/(VLOOKUP(DC$276,UI!$A$12:$O$51,VLOOKUP(DC$277,$B$276:$C$278,2,0),0)/1000)),"")</f>
        <v/>
      </c>
      <c r="DD451" s="145" t="str">
        <f>IFERROR(TRUNC(VLOOKUP($E451,'Container Panel'!$B$41:$Z$100,$D451,0)/(VLOOKUP(DD$276,UI!$A$12:$O$51,VLOOKUP(DD$277,$B$276:$C$278,2,0),0)/1000)),"")</f>
        <v/>
      </c>
      <c r="DE451" s="145" t="str">
        <f>IFERROR(TRUNC(VLOOKUP($E451,'Container Panel'!$B$41:$Z$100,$D451,0)/(VLOOKUP(DE$276,UI!$A$12:$O$51,VLOOKUP(DE$277,$B$276:$C$278,2,0),0)/1000)),"")</f>
        <v/>
      </c>
      <c r="DF451" s="145" t="str">
        <f>IFERROR(TRUNC(VLOOKUP($E451,'Container Panel'!$B$41:$Z$100,$D451,0)/(VLOOKUP(DF$276,UI!$A$12:$O$51,VLOOKUP(DF$277,$B$276:$C$278,2,0),0)/1000)),"")</f>
        <v/>
      </c>
      <c r="DG451" s="145" t="str">
        <f>IFERROR(TRUNC(VLOOKUP($E451,'Container Panel'!$B$41:$Z$100,$D451,0)/(VLOOKUP(DG$276,UI!$A$12:$O$51,VLOOKUP(DG$277,$B$276:$C$278,2,0),0)/1000)),"")</f>
        <v/>
      </c>
      <c r="DH451" s="145" t="str">
        <f>IFERROR(TRUNC(VLOOKUP($E451,'Container Panel'!$B$41:$Z$100,$D451,0)/(VLOOKUP(DH$276,UI!$A$12:$O$51,VLOOKUP(DH$277,$B$276:$C$278,2,0),0)/1000)),"")</f>
        <v/>
      </c>
      <c r="DI451" s="145" t="str">
        <f>IFERROR(TRUNC(VLOOKUP($E451,'Container Panel'!$B$41:$Z$100,$D451,0)/(VLOOKUP(DI$276,UI!$A$12:$O$51,VLOOKUP(DI$277,$B$276:$C$278,2,0),0)/1000)),"")</f>
        <v/>
      </c>
      <c r="DJ451" s="145" t="str">
        <f>IFERROR(TRUNC(VLOOKUP($E451,'Container Panel'!$B$41:$Z$100,$D451,0)/(VLOOKUP(DJ$276,UI!$A$12:$O$51,VLOOKUP(DJ$277,$B$276:$C$278,2,0),0)/1000)),"")</f>
        <v/>
      </c>
      <c r="DK451" s="145" t="str">
        <f>IFERROR(TRUNC(VLOOKUP($E451,'Container Panel'!$B$41:$Z$100,$D451,0)/(VLOOKUP(DK$276,UI!$A$12:$O$51,VLOOKUP(DK$277,$B$276:$C$278,2,0),0)/1000)),"")</f>
        <v/>
      </c>
      <c r="DL451" s="145" t="str">
        <f>IFERROR(TRUNC(VLOOKUP($E451,'Container Panel'!$B$41:$Z$100,$D451,0)/(VLOOKUP(DL$276,UI!$A$12:$O$51,VLOOKUP(DL$277,$B$276:$C$278,2,0),0)/1000)),"")</f>
        <v/>
      </c>
      <c r="DM451" s="145" t="str">
        <f>IFERROR(TRUNC(VLOOKUP($E451,'Container Panel'!$B$41:$Z$100,$D451,0)/(VLOOKUP(DM$276,UI!$A$12:$O$51,VLOOKUP(DM$277,$B$276:$C$278,2,0),0)/1000)),"")</f>
        <v/>
      </c>
      <c r="DN451" s="145" t="str">
        <f>IFERROR(TRUNC(VLOOKUP($E451,'Container Panel'!$B$41:$Z$100,$D451,0)/(VLOOKUP(DN$276,UI!$A$12:$O$51,VLOOKUP(DN$277,$B$276:$C$278,2,0),0)/1000)),"")</f>
        <v/>
      </c>
      <c r="DO451" s="145" t="str">
        <f>IFERROR(TRUNC(VLOOKUP($E451,'Container Panel'!$B$41:$Z$100,$D451,0)/(VLOOKUP(DO$276,UI!$A$12:$O$51,VLOOKUP(DO$277,$B$276:$C$278,2,0),0)/1000)),"")</f>
        <v/>
      </c>
      <c r="DP451" s="145" t="str">
        <f>IFERROR(TRUNC(VLOOKUP($E451,'Container Panel'!$B$41:$Z$100,$D451,0)/(VLOOKUP(DP$276,UI!$A$12:$O$51,VLOOKUP(DP$277,$B$276:$C$278,2,0),0)/1000)),"")</f>
        <v/>
      </c>
      <c r="DQ451" s="145" t="str">
        <f>IFERROR(TRUNC(VLOOKUP($E451,'Container Panel'!$B$41:$Z$100,$D451,0)/(VLOOKUP(DQ$276,UI!$A$12:$O$51,VLOOKUP(DQ$277,$B$276:$C$278,2,0),0)/1000)),"")</f>
        <v/>
      </c>
      <c r="DR451" s="145" t="str">
        <f>IFERROR(TRUNC(VLOOKUP($E451,'Container Panel'!$B$41:$Z$100,$D451,0)/(VLOOKUP(DR$276,UI!$A$12:$O$51,VLOOKUP(DR$277,$B$276:$C$278,2,0),0)/1000)),"")</f>
        <v/>
      </c>
      <c r="DS451" s="145" t="str">
        <f>IFERROR(TRUNC(VLOOKUP($E451,'Container Panel'!$B$41:$Z$100,$D451,0)/(VLOOKUP(DS$276,UI!$A$12:$O$51,VLOOKUP(DS$277,$B$276:$C$278,2,0),0)/1000)),"")</f>
        <v/>
      </c>
      <c r="DT451" s="145" t="str">
        <f>IFERROR(TRUNC(VLOOKUP($E451,'Container Panel'!$B$41:$Z$100,$D451,0)/(VLOOKUP(DT$276,UI!$A$12:$O$51,VLOOKUP(DT$277,$B$276:$C$278,2,0),0)/1000)),"")</f>
        <v/>
      </c>
      <c r="DU451" s="145" t="str">
        <f>IFERROR(TRUNC(VLOOKUP($E451,'Container Panel'!$B$41:$Z$100,$D451,0)/(VLOOKUP(DU$276,UI!$A$12:$O$51,VLOOKUP(DU$277,$B$276:$C$278,2,0),0)/1000)),"")</f>
        <v/>
      </c>
      <c r="DV451" s="145" t="str">
        <f>IFERROR(TRUNC(VLOOKUP($E451,'Container Panel'!$B$41:$Z$100,$D451,0)/(VLOOKUP(DV$276,UI!$A$12:$O$51,VLOOKUP(DV$277,$B$276:$C$278,2,0),0)/1000)),"")</f>
        <v/>
      </c>
      <c r="DW451" s="145" t="str">
        <f>IFERROR(TRUNC(VLOOKUP($E451,'Container Panel'!$B$41:$Z$100,$D451,0)/(VLOOKUP(DW$276,UI!$A$12:$O$51,VLOOKUP(DW$277,$B$276:$C$278,2,0),0)/1000)),"")</f>
        <v/>
      </c>
      <c r="DX451" s="145" t="str">
        <f>IFERROR(TRUNC(VLOOKUP($E451,'Container Panel'!$B$41:$Z$100,$D451,0)/(VLOOKUP(DX$276,UI!$A$12:$O$51,VLOOKUP(DX$277,$B$276:$C$278,2,0),0)/1000)),"")</f>
        <v/>
      </c>
      <c r="DY451" s="145" t="str">
        <f>IFERROR(TRUNC(VLOOKUP($E451,'Container Panel'!$B$41:$Z$100,$D451,0)/(VLOOKUP(DY$276,UI!$A$12:$O$51,VLOOKUP(DY$277,$B$276:$C$278,2,0),0)/1000)),"")</f>
        <v/>
      </c>
      <c r="DZ451" s="145" t="str">
        <f>IFERROR(TRUNC(VLOOKUP($E451,'Container Panel'!$B$41:$Z$100,$D451,0)/(VLOOKUP(DZ$276,UI!$A$12:$O$51,VLOOKUP(DZ$277,$B$276:$C$278,2,0),0)/1000)),"")</f>
        <v/>
      </c>
      <c r="EA451" s="145" t="str">
        <f>IFERROR(TRUNC(VLOOKUP($E451,'Container Panel'!$B$41:$Z$100,$D451,0)/(VLOOKUP(EA$276,UI!$A$12:$O$51,VLOOKUP(EA$277,$B$276:$C$278,2,0),0)/1000)),"")</f>
        <v/>
      </c>
      <c r="EB451" s="145" t="str">
        <f>IFERROR(TRUNC(VLOOKUP($E451,'Container Panel'!$B$41:$Z$100,$D451,0)/(VLOOKUP(EB$276,UI!$A$12:$O$51,VLOOKUP(EB$277,$B$276:$C$278,2,0),0)/1000)),"")</f>
        <v/>
      </c>
      <c r="EC451" s="145" t="str">
        <f>IFERROR(TRUNC(VLOOKUP($E451,'Container Panel'!$B$41:$Z$100,$D451,0)/(VLOOKUP(EC$276,UI!$A$12:$O$51,VLOOKUP(EC$277,$B$276:$C$278,2,0),0)/1000)),"")</f>
        <v/>
      </c>
      <c r="ED451" s="145" t="str">
        <f>IFERROR(TRUNC(VLOOKUP($E451,'Container Panel'!$B$41:$Z$100,$D451,0)/(VLOOKUP(ED$276,UI!$A$12:$O$51,VLOOKUP(ED$277,$B$276:$C$278,2,0),0)/1000)),"")</f>
        <v/>
      </c>
      <c r="EE451" s="145" t="str">
        <f>IFERROR(TRUNC(VLOOKUP($E451,'Container Panel'!$B$41:$Z$100,$D451,0)/(VLOOKUP(EE$276,UI!$A$12:$O$51,VLOOKUP(EE$277,$B$276:$C$278,2,0),0)/1000)),"")</f>
        <v/>
      </c>
      <c r="EF451" s="145" t="str">
        <f>IFERROR(TRUNC(VLOOKUP($E451,'Container Panel'!$B$41:$Z$100,$D451,0)/(VLOOKUP(EF$276,UI!$A$12:$O$51,VLOOKUP(EF$277,$B$276:$C$278,2,0),0)/1000)),"")</f>
        <v/>
      </c>
      <c r="EG451" s="145" t="str">
        <f>IFERROR(TRUNC(VLOOKUP($E451,'Container Panel'!$B$41:$Z$100,$D451,0)/(VLOOKUP(EG$276,UI!$A$12:$O$51,VLOOKUP(EG$277,$B$276:$C$278,2,0),0)/1000)),"")</f>
        <v/>
      </c>
      <c r="EH451" s="145" t="str">
        <f>IFERROR(TRUNC(VLOOKUP($E451,'Container Panel'!$B$41:$Z$100,$D451,0)/(VLOOKUP(EH$276,UI!$A$12:$O$51,VLOOKUP(EH$277,$B$276:$C$278,2,0),0)/1000)),"")</f>
        <v/>
      </c>
      <c r="EI451" s="145" t="str">
        <f>IFERROR(TRUNC(VLOOKUP($E451,'Container Panel'!$B$41:$Z$100,$D451,0)/(VLOOKUP(EI$276,UI!$A$12:$O$51,VLOOKUP(EI$277,$B$276:$C$278,2,0),0)/1000)),"")</f>
        <v/>
      </c>
      <c r="EJ451" s="145" t="str">
        <f>IFERROR(TRUNC(VLOOKUP($E451,'Container Panel'!$B$41:$Z$100,$D451,0)/(VLOOKUP(EJ$276,UI!$A$12:$O$51,VLOOKUP(EJ$277,$B$276:$C$278,2,0),0)/1000)),"")</f>
        <v/>
      </c>
      <c r="EK451" s="145" t="str">
        <f>IFERROR(TRUNC(VLOOKUP($E451,'Container Panel'!$B$41:$Z$100,$D451,0)/(VLOOKUP(EK$276,UI!$A$12:$O$51,VLOOKUP(EK$277,$B$276:$C$278,2,0),0)/1000)),"")</f>
        <v/>
      </c>
      <c r="EL451" s="145" t="str">
        <f>IFERROR(TRUNC(VLOOKUP($E451,'Container Panel'!$B$41:$Z$100,$D451,0)/(VLOOKUP(EL$276,UI!$A$12:$O$51,VLOOKUP(EL$277,$B$276:$C$278,2,0),0)/1000)),"")</f>
        <v/>
      </c>
      <c r="EM451" s="145" t="str">
        <f>IFERROR(TRUNC(VLOOKUP($E451,'Container Panel'!$B$41:$Z$100,$D451,0)/(VLOOKUP(EM$276,UI!$A$12:$O$51,VLOOKUP(EM$277,$B$276:$C$278,2,0),0)/1000)),"")</f>
        <v/>
      </c>
      <c r="EN451" s="145" t="str">
        <f>IFERROR(TRUNC(VLOOKUP($E451,'Container Panel'!$B$41:$Z$100,$D451,0)/(VLOOKUP(EN$276,UI!$A$12:$O$51,VLOOKUP(EN$277,$B$276:$C$278,2,0),0)/1000)),"")</f>
        <v/>
      </c>
      <c r="EO451" s="145" t="str">
        <f>IFERROR(TRUNC(VLOOKUP($E451,'Container Panel'!$B$41:$Z$100,$D451,0)/(VLOOKUP(EO$276,UI!$A$12:$O$51,VLOOKUP(EO$277,$B$276:$C$278,2,0),0)/1000)),"")</f>
        <v/>
      </c>
      <c r="EP451" s="145" t="str">
        <f>IFERROR(TRUNC(VLOOKUP($E451,'Container Panel'!$B$41:$Z$100,$D451,0)/(VLOOKUP(EP$276,UI!$A$12:$O$51,VLOOKUP(EP$277,$B$276:$C$278,2,0),0)/1000)),"")</f>
        <v/>
      </c>
      <c r="EQ451" s="145" t="str">
        <f>IFERROR(TRUNC(VLOOKUP($E451,'Container Panel'!$B$41:$Z$100,$D451,0)/(VLOOKUP(EQ$276,UI!$A$12:$O$51,VLOOKUP(EQ$277,$B$276:$C$278,2,0),0)/1000)),"")</f>
        <v/>
      </c>
      <c r="ER451" s="145" t="str">
        <f>IFERROR(TRUNC(VLOOKUP($E451,'Container Panel'!$B$41:$Z$100,$D451,0)/(VLOOKUP(ER$276,UI!$A$12:$O$51,VLOOKUP(ER$277,$B$276:$C$278,2,0),0)/1000)),"")</f>
        <v/>
      </c>
      <c r="ES451" s="145" t="str">
        <f>IFERROR(TRUNC(VLOOKUP($E451,'Container Panel'!$B$41:$Z$100,$D451,0)/(VLOOKUP(ES$276,UI!$A$12:$O$51,VLOOKUP(ES$277,$B$276:$C$278,2,0),0)/1000)),"")</f>
        <v/>
      </c>
      <c r="ET451" s="145" t="str">
        <f>IFERROR(TRUNC(VLOOKUP($E451,'Container Panel'!$B$41:$Z$100,$D451,0)/(VLOOKUP(ET$276,UI!$A$12:$O$51,VLOOKUP(ET$277,$B$276:$C$278,2,0),0)/1000)),"")</f>
        <v/>
      </c>
      <c r="EU451" s="145" t="str">
        <f>IFERROR(TRUNC(VLOOKUP($E451,'Container Panel'!$B$41:$Z$100,$D451,0)/(VLOOKUP(EU$276,UI!$A$12:$O$51,VLOOKUP(EU$277,$B$276:$C$278,2,0),0)/1000)),"")</f>
        <v/>
      </c>
      <c r="EV451" s="145" t="str">
        <f>IFERROR(TRUNC(VLOOKUP($E451,'Container Panel'!$B$41:$Z$100,$D451,0)/(VLOOKUP(EV$276,UI!$A$12:$O$51,VLOOKUP(EV$277,$B$276:$C$278,2,0),0)/1000)),"")</f>
        <v/>
      </c>
      <c r="EW451" s="145" t="str">
        <f>IFERROR(TRUNC(VLOOKUP($E451,'Container Panel'!$B$41:$Z$100,$D451,0)/(VLOOKUP(EW$276,UI!$A$12:$O$51,VLOOKUP(EW$277,$B$276:$C$278,2,0),0)/1000)),"")</f>
        <v/>
      </c>
      <c r="EX451" s="145" t="str">
        <f>IFERROR(TRUNC(VLOOKUP($E451,'Container Panel'!$B$41:$Z$100,$D451,0)/(VLOOKUP(EX$276,UI!$A$12:$O$51,VLOOKUP(EX$277,$B$276:$C$278,2,0),0)/1000)),"")</f>
        <v/>
      </c>
      <c r="EY451" s="145" t="str">
        <f>IFERROR(TRUNC(VLOOKUP($E451,'Container Panel'!$B$41:$Z$100,$D451,0)/(VLOOKUP(EY$276,UI!$A$12:$O$51,VLOOKUP(EY$277,$B$276:$C$278,2,0),0)/1000)),"")</f>
        <v/>
      </c>
      <c r="EZ451" s="145" t="str">
        <f>IFERROR(TRUNC(VLOOKUP($E451,'Container Panel'!$B$41:$Z$100,$D451,0)/(VLOOKUP(EZ$276,UI!$A$12:$O$51,VLOOKUP(EZ$277,$B$276:$C$278,2,0),0)/1000)),"")</f>
        <v/>
      </c>
      <c r="FA451" s="145" t="str">
        <f>IFERROR(TRUNC(VLOOKUP($E451,'Container Panel'!$B$41:$Z$100,$D451,0)/(VLOOKUP(FA$276,UI!$A$12:$O$51,VLOOKUP(FA$277,$B$276:$C$278,2,0),0)/1000)),"")</f>
        <v/>
      </c>
      <c r="FB451" s="145" t="str">
        <f>IFERROR(TRUNC(VLOOKUP($E451,'Container Panel'!$B$41:$Z$100,$D451,0)/(VLOOKUP(FB$276,UI!$A$12:$O$51,VLOOKUP(FB$277,$B$276:$C$278,2,0),0)/1000)),"")</f>
        <v/>
      </c>
      <c r="FC451" s="145" t="str">
        <f>IFERROR(TRUNC(VLOOKUP($E451,'Container Panel'!$B$41:$Z$100,$D451,0)/(VLOOKUP(FC$276,UI!$A$12:$O$51,VLOOKUP(FC$277,$B$276:$C$278,2,0),0)/1000)),"")</f>
        <v/>
      </c>
      <c r="FD451" s="145" t="str">
        <f>IFERROR(TRUNC(VLOOKUP($E451,'Container Panel'!$B$41:$Z$100,$D451,0)/(VLOOKUP(FD$276,UI!$A$12:$O$51,VLOOKUP(FD$277,$B$276:$C$278,2,0),0)/1000)),"")</f>
        <v/>
      </c>
      <c r="FE451" s="145" t="str">
        <f>IFERROR(TRUNC(VLOOKUP($E451,'Container Panel'!$B$41:$Z$100,$D451,0)/(VLOOKUP(FE$276,UI!$A$12:$O$51,VLOOKUP(FE$277,$B$276:$C$278,2,0),0)/1000)),"")</f>
        <v/>
      </c>
      <c r="FF451" s="145" t="str">
        <f>IFERROR(TRUNC(VLOOKUP($E451,'Container Panel'!$B$41:$Z$100,$D451,0)/(VLOOKUP(FF$276,UI!$A$12:$O$51,VLOOKUP(FF$277,$B$276:$C$278,2,0),0)/1000)),"")</f>
        <v/>
      </c>
      <c r="FG451" s="145" t="str">
        <f>IFERROR(TRUNC(VLOOKUP($E451,'Container Panel'!$B$41:$Z$100,$D451,0)/(VLOOKUP(FG$276,UI!$A$12:$O$51,VLOOKUP(FG$277,$B$276:$C$278,2,0),0)/1000)),"")</f>
        <v/>
      </c>
      <c r="FH451" s="145" t="str">
        <f>IFERROR(TRUNC(VLOOKUP($E451,'Container Panel'!$B$41:$Z$100,$D451,0)/(VLOOKUP(FH$276,UI!$A$12:$O$51,VLOOKUP(FH$277,$B$276:$C$278,2,0),0)/1000)),"")</f>
        <v/>
      </c>
      <c r="FI451" s="145" t="str">
        <f>IFERROR(TRUNC(VLOOKUP($E451,'Container Panel'!$B$41:$Z$100,$D451,0)/(VLOOKUP(FI$276,UI!$A$12:$O$51,VLOOKUP(FI$277,$B$276:$C$278,2,0),0)/1000)),"")</f>
        <v/>
      </c>
      <c r="FJ451" s="145" t="str">
        <f>IFERROR(TRUNC(VLOOKUP($E451,'Container Panel'!$B$41:$Z$100,$D451,0)/(VLOOKUP(FJ$276,UI!$A$12:$O$51,VLOOKUP(FJ$277,$B$276:$C$278,2,0),0)/1000)),"")</f>
        <v/>
      </c>
      <c r="FK451" s="145" t="str">
        <f>IFERROR(TRUNC(VLOOKUP($E451,'Container Panel'!$B$41:$Z$100,$D451,0)/(VLOOKUP(FK$276,UI!$A$12:$O$51,VLOOKUP(FK$277,$B$276:$C$278,2,0),0)/1000)),"")</f>
        <v/>
      </c>
      <c r="FL451" s="145" t="str">
        <f>IFERROR(TRUNC(VLOOKUP($E451,'Container Panel'!$B$41:$Z$100,$D451,0)/(VLOOKUP(FL$276,UI!$A$12:$O$51,VLOOKUP(FL$277,$B$276:$C$278,2,0),0)/1000)),"")</f>
        <v/>
      </c>
      <c r="FM451" s="145" t="str">
        <f>IFERROR(TRUNC(VLOOKUP($E451,'Container Panel'!$B$41:$Z$100,$D451,0)/(VLOOKUP(FM$276,UI!$A$12:$O$51,VLOOKUP(FM$277,$B$276:$C$278,2,0),0)/1000)),"")</f>
        <v/>
      </c>
      <c r="FN451" s="145" t="str">
        <f>IFERROR(TRUNC(VLOOKUP($E451,'Container Panel'!$B$41:$Z$100,$D451,0)/(VLOOKUP(FN$276,UI!$A$12:$O$51,VLOOKUP(FN$277,$B$276:$C$278,2,0),0)/1000)),"")</f>
        <v/>
      </c>
      <c r="FO451" s="145" t="str">
        <f>IFERROR(TRUNC(VLOOKUP($E451,'Container Panel'!$B$41:$Z$100,$D451,0)/(VLOOKUP(FO$276,UI!$A$12:$O$51,VLOOKUP(FO$277,$B$276:$C$278,2,0),0)/1000)),"")</f>
        <v/>
      </c>
      <c r="FP451" s="145" t="str">
        <f>IFERROR(TRUNC(VLOOKUP($E451,'Container Panel'!$B$41:$Z$100,$D451,0)/(VLOOKUP(FP$276,UI!$A$12:$O$51,VLOOKUP(FP$277,$B$276:$C$278,2,0),0)/1000)),"")</f>
        <v/>
      </c>
      <c r="FQ451" s="145" t="str">
        <f>IFERROR(TRUNC(VLOOKUP($E451,'Container Panel'!$B$41:$Z$100,$D451,0)/(VLOOKUP(FQ$276,UI!$A$12:$O$51,VLOOKUP(FQ$277,$B$276:$C$278,2,0),0)/1000)),"")</f>
        <v/>
      </c>
      <c r="FR451" s="145" t="str">
        <f>IFERROR(TRUNC(VLOOKUP($E451,'Container Panel'!$B$41:$Z$100,$D451,0)/(VLOOKUP(FR$276,UI!$A$12:$O$51,VLOOKUP(FR$277,$B$276:$C$278,2,0),0)/1000)),"")</f>
        <v/>
      </c>
      <c r="FS451" s="145" t="str">
        <f>IFERROR(TRUNC(VLOOKUP($E451,'Container Panel'!$B$41:$Z$100,$D451,0)/(VLOOKUP(FS$276,UI!$A$12:$O$51,VLOOKUP(FS$277,$B$276:$C$278,2,0),0)/1000)),"")</f>
        <v/>
      </c>
      <c r="FT451" s="145" t="str">
        <f>IFERROR(TRUNC(VLOOKUP($E451,'Container Panel'!$B$41:$Z$100,$D451,0)/(VLOOKUP(FT$276,UI!$A$12:$O$51,VLOOKUP(FT$277,$B$276:$C$278,2,0),0)/1000)),"")</f>
        <v/>
      </c>
      <c r="FU451" s="145" t="str">
        <f>IFERROR(TRUNC(VLOOKUP($E451,'Container Panel'!$B$41:$Z$100,$D451,0)/(VLOOKUP(FU$276,UI!$A$12:$O$51,VLOOKUP(FU$277,$B$276:$C$278,2,0),0)/1000)),"")</f>
        <v/>
      </c>
      <c r="FV451" s="145" t="str">
        <f>IFERROR(TRUNC(VLOOKUP($E451,'Container Panel'!$B$41:$Z$100,$D451,0)/(VLOOKUP(FV$276,UI!$A$12:$O$51,VLOOKUP(FV$277,$B$276:$C$278,2,0),0)/1000)),"")</f>
        <v/>
      </c>
      <c r="FW451" s="145" t="str">
        <f>IFERROR(TRUNC(VLOOKUP($E451,'Container Panel'!$B$41:$Z$100,$D451,0)/(VLOOKUP(FW$276,UI!$A$12:$O$51,VLOOKUP(FW$277,$B$276:$C$278,2,0),0)/1000)),"")</f>
        <v/>
      </c>
      <c r="FX451" s="145" t="str">
        <f>IFERROR(TRUNC(VLOOKUP($E451,'Container Panel'!$B$41:$Z$100,$D451,0)/(VLOOKUP(FX$276,UI!$A$12:$O$51,VLOOKUP(FX$277,$B$276:$C$278,2,0),0)/1000)),"")</f>
        <v/>
      </c>
      <c r="FY451" s="145" t="str">
        <f>IFERROR(TRUNC(VLOOKUP($E451,'Container Panel'!$B$41:$Z$100,$D451,0)/(VLOOKUP(FY$276,UI!$A$12:$O$51,VLOOKUP(FY$277,$B$276:$C$278,2,0),0)/1000)),"")</f>
        <v/>
      </c>
      <c r="FZ451" s="145" t="str">
        <f>IFERROR(TRUNC(VLOOKUP($E451,'Container Panel'!$B$41:$Z$100,$D451,0)/(VLOOKUP(FZ$276,UI!$A$12:$O$51,VLOOKUP(FZ$277,$B$276:$C$278,2,0),0)/1000)),"")</f>
        <v/>
      </c>
      <c r="GA451" s="145" t="str">
        <f>IFERROR(TRUNC(VLOOKUP($E451,'Container Panel'!$B$41:$Z$100,$D451,0)/(VLOOKUP(GA$276,UI!$A$12:$O$51,VLOOKUP(GA$277,$B$276:$C$278,2,0),0)/1000)),"")</f>
        <v/>
      </c>
      <c r="GB451" s="145" t="str">
        <f>IFERROR(TRUNC(VLOOKUP($E451,'Container Panel'!$B$41:$Z$100,$D451,0)/(VLOOKUP(GB$276,UI!$A$12:$O$51,VLOOKUP(GB$277,$B$276:$C$278,2,0),0)/1000)),"")</f>
        <v/>
      </c>
      <c r="GC451" s="145" t="str">
        <f>IFERROR(TRUNC(VLOOKUP($E451,'Container Panel'!$B$41:$Z$100,$D451,0)/(VLOOKUP(GC$276,UI!$A$12:$O$51,VLOOKUP(GC$277,$B$276:$C$278,2,0),0)/1000)),"")</f>
        <v/>
      </c>
      <c r="GD451" s="145" t="str">
        <f>IFERROR(TRUNC(VLOOKUP($E451,'Container Panel'!$B$41:$Z$100,$D451,0)/(VLOOKUP(GD$276,UI!$A$12:$O$51,VLOOKUP(GD$277,$B$276:$C$278,2,0),0)/1000)),"")</f>
        <v/>
      </c>
      <c r="GE451" s="145" t="str">
        <f>IFERROR(TRUNC(VLOOKUP($E451,'Container Panel'!$B$41:$Z$100,$D451,0)/(VLOOKUP(GE$276,UI!$A$12:$O$51,VLOOKUP(GE$277,$B$276:$C$278,2,0),0)/1000)),"")</f>
        <v/>
      </c>
      <c r="GF451" s="145" t="str">
        <f>IFERROR(TRUNC(VLOOKUP($E451,'Container Panel'!$B$41:$Z$100,$D451,0)/(VLOOKUP(GF$276,UI!$A$12:$O$51,VLOOKUP(GF$277,$B$276:$C$278,2,0),0)/1000)),"")</f>
        <v/>
      </c>
      <c r="GG451" s="145" t="str">
        <f>IFERROR(TRUNC(VLOOKUP($E451,'Container Panel'!$B$41:$Z$100,$D451,0)/(VLOOKUP(GG$276,UI!$A$12:$O$51,VLOOKUP(GG$277,$B$276:$C$278,2,0),0)/1000)),"")</f>
        <v/>
      </c>
      <c r="GH451" s="145" t="str">
        <f>IFERROR(TRUNC(VLOOKUP($E451,'Container Panel'!$B$41:$Z$100,$D451,0)/(VLOOKUP(GH$276,UI!$A$12:$O$51,VLOOKUP(GH$277,$B$276:$C$278,2,0),0)/1000)),"")</f>
        <v/>
      </c>
      <c r="GI451" s="145" t="str">
        <f>IFERROR(TRUNC(VLOOKUP($E451,'Container Panel'!$B$41:$Z$100,$D451,0)/(VLOOKUP(GI$276,UI!$A$12:$O$51,VLOOKUP(GI$277,$B$276:$C$278,2,0),0)/1000)),"")</f>
        <v/>
      </c>
      <c r="GJ451" s="145" t="str">
        <f>IFERROR(TRUNC(VLOOKUP($E451,'Container Panel'!$B$41:$Z$100,$D451,0)/(VLOOKUP(GJ$276,UI!$A$12:$O$51,VLOOKUP(GJ$277,$B$276:$C$278,2,0),0)/1000)),"")</f>
        <v/>
      </c>
      <c r="GK451" s="145" t="str">
        <f>IFERROR(TRUNC(VLOOKUP($E451,'Container Panel'!$B$41:$Z$100,$D451,0)/(VLOOKUP(GK$276,UI!$A$12:$O$51,VLOOKUP(GK$277,$B$276:$C$278,2,0),0)/1000)),"")</f>
        <v/>
      </c>
      <c r="GL451" s="145" t="str">
        <f>IFERROR(TRUNC(VLOOKUP($E451,'Container Panel'!$B$41:$Z$100,$D451,0)/(VLOOKUP(GL$276,UI!$A$12:$O$51,VLOOKUP(GL$277,$B$276:$C$278,2,0),0)/1000)),"")</f>
        <v/>
      </c>
      <c r="GM451" s="145" t="str">
        <f>IFERROR(TRUNC(VLOOKUP($E451,'Container Panel'!$B$41:$Z$100,$D451,0)/(VLOOKUP(GM$276,UI!$A$12:$O$51,VLOOKUP(GM$277,$B$276:$C$278,2,0),0)/1000)),"")</f>
        <v/>
      </c>
      <c r="GN451" s="145" t="str">
        <f>IFERROR(TRUNC(VLOOKUP($E451,'Container Panel'!$B$41:$Z$100,$D451,0)/(VLOOKUP(GN$276,UI!$A$12:$O$51,VLOOKUP(GN$277,$B$276:$C$278,2,0),0)/1000)),"")</f>
        <v/>
      </c>
      <c r="GO451" s="145" t="str">
        <f>IFERROR(TRUNC(VLOOKUP($E451,'Container Panel'!$B$41:$Z$100,$D451,0)/(VLOOKUP(GO$276,UI!$A$12:$O$51,VLOOKUP(GO$277,$B$276:$C$278,2,0),0)/1000)),"")</f>
        <v/>
      </c>
      <c r="GP451" s="145" t="str">
        <f>IFERROR(TRUNC(VLOOKUP($E451,'Container Panel'!$B$41:$Z$100,$D451,0)/(VLOOKUP(GP$276,UI!$A$12:$O$51,VLOOKUP(GP$277,$B$276:$C$278,2,0),0)/1000)),"")</f>
        <v/>
      </c>
      <c r="GQ451" s="145" t="str">
        <f>IFERROR(TRUNC(VLOOKUP($E451,'Container Panel'!$B$41:$Z$100,$D451,0)/(VLOOKUP(GQ$276,UI!$A$12:$O$51,VLOOKUP(GQ$277,$B$276:$C$278,2,0),0)/1000)),"")</f>
        <v/>
      </c>
      <c r="GR451" s="145" t="str">
        <f>IFERROR(TRUNC(VLOOKUP($E451,'Container Panel'!$B$41:$Z$100,$D451,0)/(VLOOKUP(GR$276,UI!$A$12:$O$51,VLOOKUP(GR$277,$B$276:$C$278,2,0),0)/1000)),"")</f>
        <v/>
      </c>
      <c r="GS451" s="145" t="str">
        <f>IFERROR(TRUNC(VLOOKUP($E451,'Container Panel'!$B$41:$Z$100,$D451,0)/(VLOOKUP(GS$276,UI!$A$12:$O$51,VLOOKUP(GS$277,$B$276:$C$278,2,0),0)/1000)),"")</f>
        <v/>
      </c>
      <c r="GT451" s="145" t="str">
        <f>IFERROR(TRUNC(VLOOKUP($E451,'Container Panel'!$B$41:$Z$100,$D451,0)/(VLOOKUP(GT$276,UI!$A$12:$O$51,VLOOKUP(GT$277,$B$276:$C$278,2,0),0)/1000)),"")</f>
        <v/>
      </c>
      <c r="GU451" s="145" t="str">
        <f>IFERROR(TRUNC(VLOOKUP($E451,'Container Panel'!$B$41:$Z$100,$D451,0)/(VLOOKUP(GU$276,UI!$A$12:$O$51,VLOOKUP(GU$277,$B$276:$C$278,2,0),0)/1000)),"")</f>
        <v/>
      </c>
      <c r="GV451" s="145" t="str">
        <f>IFERROR(TRUNC(VLOOKUP($E451,'Container Panel'!$B$41:$Z$100,$D451,0)/(VLOOKUP(GV$276,UI!$A$12:$O$51,VLOOKUP(GV$277,$B$276:$C$278,2,0),0)/1000)),"")</f>
        <v/>
      </c>
      <c r="GW451" s="145" t="str">
        <f>IFERROR(TRUNC(VLOOKUP($E451,'Container Panel'!$B$41:$Z$100,$D451,0)/(VLOOKUP(GW$276,UI!$A$12:$O$51,VLOOKUP(GW$277,$B$276:$C$278,2,0),0)/1000)),"")</f>
        <v/>
      </c>
      <c r="GX451" s="145" t="str">
        <f>IFERROR(TRUNC(VLOOKUP($E451,'Container Panel'!$B$41:$Z$100,$D451,0)/(VLOOKUP(GX$276,UI!$A$12:$O$51,VLOOKUP(GX$277,$B$276:$C$278,2,0),0)/1000)),"")</f>
        <v/>
      </c>
      <c r="GY451" s="145" t="str">
        <f>IFERROR(TRUNC(VLOOKUP($E451,'Container Panel'!$B$41:$Z$100,$D451,0)/(VLOOKUP(GY$276,UI!$A$12:$O$51,VLOOKUP(GY$277,$B$276:$C$278,2,0),0)/1000)),"")</f>
        <v/>
      </c>
      <c r="GZ451" s="145" t="str">
        <f>IFERROR(TRUNC(VLOOKUP($E451,'Container Panel'!$B$41:$Z$100,$D451,0)/(VLOOKUP(GZ$276,UI!$A$12:$O$51,VLOOKUP(GZ$277,$B$276:$C$278,2,0),0)/1000)),"")</f>
        <v/>
      </c>
      <c r="HA451" s="145" t="str">
        <f>IFERROR(TRUNC(VLOOKUP($E451,'Container Panel'!$B$41:$Z$100,$D451,0)/(VLOOKUP(HA$276,UI!$A$12:$O$51,VLOOKUP(HA$277,$B$276:$C$278,2,0),0)/1000)),"")</f>
        <v/>
      </c>
      <c r="HB451" s="145" t="str">
        <f>IFERROR(TRUNC(VLOOKUP($E451,'Container Panel'!$B$41:$Z$100,$D451,0)/(VLOOKUP(HB$276,UI!$A$12:$O$51,VLOOKUP(HB$277,$B$276:$C$278,2,0),0)/1000)),"")</f>
        <v/>
      </c>
      <c r="HC451" s="145" t="str">
        <f>IFERROR(TRUNC(VLOOKUP($E451,'Container Panel'!$B$41:$Z$100,$D451,0)/(VLOOKUP(HC$276,UI!$A$12:$O$51,VLOOKUP(HC$277,$B$276:$C$278,2,0),0)/1000)),"")</f>
        <v/>
      </c>
      <c r="HD451" s="145" t="str">
        <f>IFERROR(TRUNC(VLOOKUP($E451,'Container Panel'!$B$41:$Z$100,$D451,0)/(VLOOKUP(HD$276,UI!$A$12:$O$51,VLOOKUP(HD$277,$B$276:$C$278,2,0),0)/1000)),"")</f>
        <v/>
      </c>
      <c r="HE451" s="145" t="str">
        <f>IFERROR(TRUNC(VLOOKUP($E451,'Container Panel'!$B$41:$Z$100,$D451,0)/(VLOOKUP(HE$276,UI!$A$12:$O$51,VLOOKUP(HE$277,$B$276:$C$278,2,0),0)/1000)),"")</f>
        <v/>
      </c>
      <c r="HF451" s="145" t="str">
        <f>IFERROR(TRUNC(VLOOKUP($E451,'Container Panel'!$B$41:$Z$100,$D451,0)/(VLOOKUP(HF$276,UI!$A$12:$O$51,VLOOKUP(HF$277,$B$276:$C$278,2,0),0)/1000)),"")</f>
        <v/>
      </c>
      <c r="HG451" s="145" t="str">
        <f>IFERROR(TRUNC(VLOOKUP($E451,'Container Panel'!$B$41:$Z$100,$D451,0)/(VLOOKUP(HG$276,UI!$A$12:$O$51,VLOOKUP(HG$277,$B$276:$C$278,2,0),0)/1000)),"")</f>
        <v/>
      </c>
      <c r="HH451" s="145" t="str">
        <f>IFERROR(TRUNC(VLOOKUP($E451,'Container Panel'!$B$41:$Z$100,$D451,0)/(VLOOKUP(HH$276,UI!$A$12:$O$51,VLOOKUP(HH$277,$B$276:$C$278,2,0),0)/1000)),"")</f>
        <v/>
      </c>
      <c r="HI451" s="145" t="str">
        <f>IFERROR(TRUNC(VLOOKUP($E451,'Container Panel'!$B$41:$Z$100,$D451,0)/(VLOOKUP(HI$276,UI!$A$12:$O$51,VLOOKUP(HI$277,$B$276:$C$278,2,0),0)/1000)),"")</f>
        <v/>
      </c>
      <c r="HJ451" s="145" t="str">
        <f>IFERROR(TRUNC(VLOOKUP($E451,'Container Panel'!$B$41:$Z$100,$D451,0)/(VLOOKUP(HJ$276,UI!$A$12:$O$51,VLOOKUP(HJ$277,$B$276:$C$278,2,0),0)/1000)),"")</f>
        <v/>
      </c>
      <c r="HK451" s="145" t="str">
        <f>IFERROR(TRUNC(VLOOKUP($E451,'Container Panel'!$B$41:$Z$100,$D451,0)/(VLOOKUP(HK$276,UI!$A$12:$O$51,VLOOKUP(HK$277,$B$276:$C$278,2,0),0)/1000)),"")</f>
        <v/>
      </c>
      <c r="HL451" s="145" t="str">
        <f>IFERROR(TRUNC(VLOOKUP($E451,'Container Panel'!$B$41:$Z$100,$D451,0)/(VLOOKUP(HL$276,UI!$A$12:$O$51,VLOOKUP(HL$277,$B$276:$C$278,2,0),0)/1000)),"")</f>
        <v/>
      </c>
      <c r="HM451" s="145" t="str">
        <f>IFERROR(TRUNC(VLOOKUP($E451,'Container Panel'!$B$41:$Z$100,$D451,0)/(VLOOKUP(HM$276,UI!$A$12:$O$51,VLOOKUP(HM$277,$B$276:$C$278,2,0),0)/1000)),"")</f>
        <v/>
      </c>
      <c r="HN451" s="145" t="str">
        <f>IFERROR(TRUNC(VLOOKUP($E451,'Container Panel'!$B$41:$Z$100,$D451,0)/(VLOOKUP(HN$276,UI!$A$12:$O$51,VLOOKUP(HN$277,$B$276:$C$278,2,0),0)/1000)),"")</f>
        <v/>
      </c>
      <c r="HO451" s="145" t="str">
        <f>IFERROR(TRUNC(VLOOKUP($E451,'Container Panel'!$B$41:$Z$100,$D451,0)/(VLOOKUP(HO$276,UI!$A$12:$O$51,VLOOKUP(HO$277,$B$276:$C$278,2,0),0)/1000)),"")</f>
        <v/>
      </c>
      <c r="HP451" s="145" t="str">
        <f>IFERROR(TRUNC(VLOOKUP($E451,'Container Panel'!$B$41:$Z$100,$D451,0)/(VLOOKUP(HP$276,UI!$A$12:$O$51,VLOOKUP(HP$277,$B$276:$C$278,2,0),0)/1000)),"")</f>
        <v/>
      </c>
      <c r="HQ451" s="145" t="str">
        <f>IFERROR(TRUNC(VLOOKUP($E451,'Container Panel'!$B$41:$Z$100,$D451,0)/(VLOOKUP(HQ$276,UI!$A$12:$O$51,VLOOKUP(HQ$277,$B$276:$C$278,2,0),0)/1000)),"")</f>
        <v/>
      </c>
      <c r="HR451" s="145" t="str">
        <f>IFERROR(TRUNC(VLOOKUP($E451,'Container Panel'!$B$41:$Z$100,$D451,0)/(VLOOKUP(HR$276,UI!$A$12:$O$51,VLOOKUP(HR$277,$B$276:$C$278,2,0),0)/1000)),"")</f>
        <v/>
      </c>
      <c r="HS451" s="145" t="str">
        <f>IFERROR(TRUNC(VLOOKUP($E451,'Container Panel'!$B$41:$Z$100,$D451,0)/(VLOOKUP(HS$276,UI!$A$12:$O$51,VLOOKUP(HS$277,$B$276:$C$278,2,0),0)/1000)),"")</f>
        <v/>
      </c>
      <c r="HT451" s="145" t="str">
        <f>IFERROR(TRUNC(VLOOKUP($E451,'Container Panel'!$B$41:$Z$100,$D451,0)/(VLOOKUP(HT$276,UI!$A$12:$O$51,VLOOKUP(HT$277,$B$276:$C$278,2,0),0)/1000)),"")</f>
        <v/>
      </c>
      <c r="HU451" s="145" t="str">
        <f>IFERROR(TRUNC(VLOOKUP($E451,'Container Panel'!$B$41:$Z$100,$D451,0)/(VLOOKUP(HU$276,UI!$A$12:$O$51,VLOOKUP(HU$277,$B$276:$C$278,2,0),0)/1000)),"")</f>
        <v/>
      </c>
      <c r="HV451" s="145" t="str">
        <f>IFERROR(TRUNC(VLOOKUP($E451,'Container Panel'!$B$41:$Z$100,$D451,0)/(VLOOKUP(HV$276,UI!$A$12:$O$51,VLOOKUP(HV$277,$B$276:$C$278,2,0),0)/1000)),"")</f>
        <v/>
      </c>
      <c r="HW451" s="145" t="str">
        <f>IFERROR(TRUNC(VLOOKUP($E451,'Container Panel'!$B$41:$Z$100,$D451,0)/(VLOOKUP(HW$276,UI!$A$12:$O$51,VLOOKUP(HW$277,$B$276:$C$278,2,0),0)/1000)),"")</f>
        <v/>
      </c>
      <c r="HX451" s="145" t="str">
        <f>IFERROR(TRUNC(VLOOKUP($E451,'Container Panel'!$B$41:$Z$100,$D451,0)/(VLOOKUP(HX$276,UI!$A$12:$O$51,VLOOKUP(HX$277,$B$276:$C$278,2,0),0)/1000)),"")</f>
        <v/>
      </c>
      <c r="HY451" s="145" t="str">
        <f>IFERROR(TRUNC(VLOOKUP($E451,'Container Panel'!$B$41:$Z$100,$D451,0)/(VLOOKUP(HY$276,UI!$A$12:$O$51,VLOOKUP(HY$277,$B$276:$C$278,2,0),0)/1000)),"")</f>
        <v/>
      </c>
      <c r="HZ451" s="145" t="str">
        <f>IFERROR(TRUNC(VLOOKUP($E451,'Container Panel'!$B$41:$Z$100,$D451,0)/(VLOOKUP(HZ$276,UI!$A$12:$O$51,VLOOKUP(HZ$277,$B$276:$C$278,2,0),0)/1000)),"")</f>
        <v/>
      </c>
      <c r="IA451" s="145" t="str">
        <f>IFERROR(TRUNC(VLOOKUP($E451,'Container Panel'!$B$41:$Z$100,$D451,0)/(VLOOKUP(IA$276,UI!$A$12:$O$51,VLOOKUP(IA$277,$B$276:$C$278,2,0),0)/1000)),"")</f>
        <v/>
      </c>
      <c r="IB451" s="145" t="str">
        <f>IFERROR(TRUNC(VLOOKUP($E451,'Container Panel'!$B$41:$Z$100,$D451,0)/(VLOOKUP(IB$276,UI!$A$12:$O$51,VLOOKUP(IB$277,$B$276:$C$278,2,0),0)/1000)),"")</f>
        <v/>
      </c>
      <c r="IC451" s="145" t="str">
        <f>IFERROR(TRUNC(VLOOKUP($E451,'Container Panel'!$B$41:$Z$100,$D451,0)/(VLOOKUP(IC$276,UI!$A$12:$O$51,VLOOKUP(IC$277,$B$276:$C$278,2,0),0)/1000)),"")</f>
        <v/>
      </c>
      <c r="ID451" s="145" t="str">
        <f>IFERROR(TRUNC(VLOOKUP($E451,'Container Panel'!$B$41:$Z$100,$D451,0)/(VLOOKUP(ID$276,UI!$A$12:$O$51,VLOOKUP(ID$277,$B$276:$C$278,2,0),0)/1000)),"")</f>
        <v/>
      </c>
      <c r="IE451" s="145" t="str">
        <f>IFERROR(TRUNC(VLOOKUP($E451,'Container Panel'!$B$41:$Z$100,$D451,0)/(VLOOKUP(IE$276,UI!$A$12:$O$51,VLOOKUP(IE$277,$B$276:$C$278,2,0),0)/1000)),"")</f>
        <v/>
      </c>
      <c r="IF451" s="145" t="str">
        <f>IFERROR(TRUNC(VLOOKUP($E451,'Container Panel'!$B$41:$Z$100,$D451,0)/(VLOOKUP(IF$276,UI!$A$12:$O$51,VLOOKUP(IF$277,$B$276:$C$278,2,0),0)/1000)),"")</f>
        <v/>
      </c>
      <c r="IG451" s="145" t="str">
        <f>IFERROR(TRUNC(VLOOKUP($E451,'Container Panel'!$B$41:$Z$100,$D451,0)/(VLOOKUP(IG$276,UI!$A$12:$O$51,VLOOKUP(IG$277,$B$276:$C$278,2,0),0)/1000)),"")</f>
        <v/>
      </c>
      <c r="IH451" s="145" t="str">
        <f>IFERROR(TRUNC(VLOOKUP($E451,'Container Panel'!$B$41:$Z$100,$D451,0)/(VLOOKUP(IH$276,UI!$A$12:$O$51,VLOOKUP(IH$277,$B$276:$C$278,2,0),0)/1000)),"")</f>
        <v/>
      </c>
      <c r="II451" s="145" t="str">
        <f>IFERROR(TRUNC(VLOOKUP($E451,'Container Panel'!$B$41:$Z$100,$D451,0)/(VLOOKUP(II$276,UI!$A$12:$O$51,VLOOKUP(II$277,$B$276:$C$278,2,0),0)/1000)),"")</f>
        <v/>
      </c>
      <c r="IJ451" s="145" t="str">
        <f>IFERROR(TRUNC(VLOOKUP($E451,'Container Panel'!$B$41:$Z$100,$D451,0)/(VLOOKUP(IJ$276,UI!$A$12:$O$51,VLOOKUP(IJ$277,$B$276:$C$278,2,0),0)/1000)),"")</f>
        <v/>
      </c>
      <c r="IK451" s="145" t="str">
        <f>IFERROR(TRUNC(VLOOKUP($E451,'Container Panel'!$B$41:$Z$100,$D451,0)/(VLOOKUP(IK$276,UI!$A$12:$O$51,VLOOKUP(IK$277,$B$276:$C$278,2,0),0)/1000)),"")</f>
        <v/>
      </c>
      <c r="IL451" s="145" t="str">
        <f>IFERROR(TRUNC(VLOOKUP($E451,'Container Panel'!$B$41:$Z$100,$D451,0)/(VLOOKUP(IL$276,UI!$A$12:$O$51,VLOOKUP(IL$277,$B$276:$C$278,2,0),0)/1000)),"")</f>
        <v/>
      </c>
    </row>
    <row r="452" spans="2:246">
      <c r="B452" s="74">
        <v>172</v>
      </c>
      <c r="C452" s="74">
        <f t="shared" si="198"/>
        <v>58</v>
      </c>
      <c r="D452" s="163">
        <f>MOD(B452,3)+'Container Panel'!$Q$38</f>
        <v>17</v>
      </c>
      <c r="E452" s="143">
        <f t="shared" si="199"/>
        <v>0</v>
      </c>
      <c r="F452" s="144" t="s">
        <v>76</v>
      </c>
      <c r="G452" s="145" t="str">
        <f>IFERROR(TRUNC(VLOOKUP($E452,'Container Panel'!$B$41:$Z$100,$D452,0)/(VLOOKUP(G$276,UI!$A$12:$O$51,VLOOKUP(G$278,$B$276:$C$278,2,0),0)/1000)),"")</f>
        <v/>
      </c>
      <c r="H452" s="145" t="str">
        <f>IFERROR(TRUNC(VLOOKUP($E452,'Container Panel'!$B$41:$Z$100,$D452,0)/(VLOOKUP(H$276,UI!$A$12:$O$51,VLOOKUP(H$278,$B$276:$C$278,2,0),0)/1000)),"")</f>
        <v/>
      </c>
      <c r="I452" s="145" t="str">
        <f>IFERROR(TRUNC(VLOOKUP($E452,'Container Panel'!$B$41:$Z$100,$D452,0)/(VLOOKUP(I$276,UI!$A$12:$O$51,VLOOKUP(I$278,$B$276:$C$278,2,0),0)/1000)),"")</f>
        <v/>
      </c>
      <c r="J452" s="145" t="str">
        <f>IFERROR(TRUNC(VLOOKUP($E452,'Container Panel'!$B$41:$Z$100,$D452,0)/(VLOOKUP(J$276,UI!$A$12:$O$51,VLOOKUP(J$278,$B$276:$C$278,2,0),0)/1000)),"")</f>
        <v/>
      </c>
      <c r="K452" s="145" t="str">
        <f>IFERROR(TRUNC(VLOOKUP($E452,'Container Panel'!$B$41:$Z$100,$D452,0)/(VLOOKUP(K$276,UI!$A$12:$O$51,VLOOKUP(K$278,$B$276:$C$278,2,0),0)/1000)),"")</f>
        <v/>
      </c>
      <c r="L452" s="145" t="str">
        <f>IFERROR(TRUNC(VLOOKUP($E452,'Container Panel'!$B$41:$Z$100,$D452,0)/(VLOOKUP(L$276,UI!$A$12:$O$51,VLOOKUP(L$278,$B$276:$C$278,2,0),0)/1000)),"")</f>
        <v/>
      </c>
      <c r="M452" s="145" t="str">
        <f>IFERROR(TRUNC(VLOOKUP($E452,'Container Panel'!$B$41:$Z$100,$D452,0)/(VLOOKUP(M$276,UI!$A$12:$O$51,VLOOKUP(M$278,$B$276:$C$278,2,0),0)/1000)),"")</f>
        <v/>
      </c>
      <c r="N452" s="145" t="str">
        <f>IFERROR(TRUNC(VLOOKUP($E452,'Container Panel'!$B$41:$Z$100,$D452,0)/(VLOOKUP(N$276,UI!$A$12:$O$51,VLOOKUP(N$278,$B$276:$C$278,2,0),0)/1000)),"")</f>
        <v/>
      </c>
      <c r="O452" s="145" t="str">
        <f>IFERROR(TRUNC(VLOOKUP($E452,'Container Panel'!$B$41:$Z$100,$D452,0)/(VLOOKUP(O$276,UI!$A$12:$O$51,VLOOKUP(O$278,$B$276:$C$278,2,0),0)/1000)),"")</f>
        <v/>
      </c>
      <c r="P452" s="145" t="str">
        <f>IFERROR(TRUNC(VLOOKUP($E452,'Container Panel'!$B$41:$Z$100,$D452,0)/(VLOOKUP(P$276,UI!$A$12:$O$51,VLOOKUP(P$278,$B$276:$C$278,2,0),0)/1000)),"")</f>
        <v/>
      </c>
      <c r="Q452" s="145" t="str">
        <f>IFERROR(TRUNC(VLOOKUP($E452,'Container Panel'!$B$41:$Z$100,$D452,0)/(VLOOKUP(Q$276,UI!$A$12:$O$51,VLOOKUP(Q$278,$B$276:$C$278,2,0),0)/1000)),"")</f>
        <v/>
      </c>
      <c r="R452" s="145" t="str">
        <f>IFERROR(TRUNC(VLOOKUP($E452,'Container Panel'!$B$41:$Z$100,$D452,0)/(VLOOKUP(R$276,UI!$A$12:$O$51,VLOOKUP(R$278,$B$276:$C$278,2,0),0)/1000)),"")</f>
        <v/>
      </c>
      <c r="S452" s="145" t="str">
        <f>IFERROR(TRUNC(VLOOKUP($E452,'Container Panel'!$B$41:$Z$100,$D452,0)/(VLOOKUP(S$276,UI!$A$12:$O$51,VLOOKUP(S$278,$B$276:$C$278,2,0),0)/1000)),"")</f>
        <v/>
      </c>
      <c r="T452" s="145" t="str">
        <f>IFERROR(TRUNC(VLOOKUP($E452,'Container Panel'!$B$41:$Z$100,$D452,0)/(VLOOKUP(T$276,UI!$A$12:$O$51,VLOOKUP(T$278,$B$276:$C$278,2,0),0)/1000)),"")</f>
        <v/>
      </c>
      <c r="U452" s="145" t="str">
        <f>IFERROR(TRUNC(VLOOKUP($E452,'Container Panel'!$B$41:$Z$100,$D452,0)/(VLOOKUP(U$276,UI!$A$12:$O$51,VLOOKUP(U$278,$B$276:$C$278,2,0),0)/1000)),"")</f>
        <v/>
      </c>
      <c r="V452" s="145" t="str">
        <f>IFERROR(TRUNC(VLOOKUP($E452,'Container Panel'!$B$41:$Z$100,$D452,0)/(VLOOKUP(V$276,UI!$A$12:$O$51,VLOOKUP(V$278,$B$276:$C$278,2,0),0)/1000)),"")</f>
        <v/>
      </c>
      <c r="W452" s="145" t="str">
        <f>IFERROR(TRUNC(VLOOKUP($E452,'Container Panel'!$B$41:$Z$100,$D452,0)/(VLOOKUP(W$276,UI!$A$12:$O$51,VLOOKUP(W$278,$B$276:$C$278,2,0),0)/1000)),"")</f>
        <v/>
      </c>
      <c r="X452" s="145" t="str">
        <f>IFERROR(TRUNC(VLOOKUP($E452,'Container Panel'!$B$41:$Z$100,$D452,0)/(VLOOKUP(X$276,UI!$A$12:$O$51,VLOOKUP(X$278,$B$276:$C$278,2,0),0)/1000)),"")</f>
        <v/>
      </c>
      <c r="Y452" s="145" t="str">
        <f>IFERROR(TRUNC(VLOOKUP($E452,'Container Panel'!$B$41:$Z$100,$D452,0)/(VLOOKUP(Y$276,UI!$A$12:$O$51,VLOOKUP(Y$278,$B$276:$C$278,2,0),0)/1000)),"")</f>
        <v/>
      </c>
      <c r="Z452" s="145" t="str">
        <f>IFERROR(TRUNC(VLOOKUP($E452,'Container Panel'!$B$41:$Z$100,$D452,0)/(VLOOKUP(Z$276,UI!$A$12:$O$51,VLOOKUP(Z$278,$B$276:$C$278,2,0),0)/1000)),"")</f>
        <v/>
      </c>
      <c r="AA452" s="145" t="str">
        <f>IFERROR(TRUNC(VLOOKUP($E452,'Container Panel'!$B$41:$Z$100,$D452,0)/(VLOOKUP(AA$276,UI!$A$12:$O$51,VLOOKUP(AA$278,$B$276:$C$278,2,0),0)/1000)),"")</f>
        <v/>
      </c>
      <c r="AB452" s="145" t="str">
        <f>IFERROR(TRUNC(VLOOKUP($E452,'Container Panel'!$B$41:$Z$100,$D452,0)/(VLOOKUP(AB$276,UI!$A$12:$O$51,VLOOKUP(AB$278,$B$276:$C$278,2,0),0)/1000)),"")</f>
        <v/>
      </c>
      <c r="AC452" s="145" t="str">
        <f>IFERROR(TRUNC(VLOOKUP($E452,'Container Panel'!$B$41:$Z$100,$D452,0)/(VLOOKUP(AC$276,UI!$A$12:$O$51,VLOOKUP(AC$278,$B$276:$C$278,2,0),0)/1000)),"")</f>
        <v/>
      </c>
      <c r="AD452" s="145" t="str">
        <f>IFERROR(TRUNC(VLOOKUP($E452,'Container Panel'!$B$41:$Z$100,$D452,0)/(VLOOKUP(AD$276,UI!$A$12:$O$51,VLOOKUP(AD$278,$B$276:$C$278,2,0),0)/1000)),"")</f>
        <v/>
      </c>
      <c r="AE452" s="145" t="str">
        <f>IFERROR(TRUNC(VLOOKUP($E452,'Container Panel'!$B$41:$Z$100,$D452,0)/(VLOOKUP(AE$276,UI!$A$12:$O$51,VLOOKUP(AE$278,$B$276:$C$278,2,0),0)/1000)),"")</f>
        <v/>
      </c>
      <c r="AF452" s="145" t="str">
        <f>IFERROR(TRUNC(VLOOKUP($E452,'Container Panel'!$B$41:$Z$100,$D452,0)/(VLOOKUP(AF$276,UI!$A$12:$O$51,VLOOKUP(AF$278,$B$276:$C$278,2,0),0)/1000)),"")</f>
        <v/>
      </c>
      <c r="AG452" s="145" t="str">
        <f>IFERROR(TRUNC(VLOOKUP($E452,'Container Panel'!$B$41:$Z$100,$D452,0)/(VLOOKUP(AG$276,UI!$A$12:$O$51,VLOOKUP(AG$278,$B$276:$C$278,2,0),0)/1000)),"")</f>
        <v/>
      </c>
      <c r="AH452" s="145" t="str">
        <f>IFERROR(TRUNC(VLOOKUP($E452,'Container Panel'!$B$41:$Z$100,$D452,0)/(VLOOKUP(AH$276,UI!$A$12:$O$51,VLOOKUP(AH$278,$B$276:$C$278,2,0),0)/1000)),"")</f>
        <v/>
      </c>
      <c r="AI452" s="145" t="str">
        <f>IFERROR(TRUNC(VLOOKUP($E452,'Container Panel'!$B$41:$Z$100,$D452,0)/(VLOOKUP(AI$276,UI!$A$12:$O$51,VLOOKUP(AI$278,$B$276:$C$278,2,0),0)/1000)),"")</f>
        <v/>
      </c>
      <c r="AJ452" s="145" t="str">
        <f>IFERROR(TRUNC(VLOOKUP($E452,'Container Panel'!$B$41:$Z$100,$D452,0)/(VLOOKUP(AJ$276,UI!$A$12:$O$51,VLOOKUP(AJ$278,$B$276:$C$278,2,0),0)/1000)),"")</f>
        <v/>
      </c>
      <c r="AK452" s="145" t="str">
        <f>IFERROR(TRUNC(VLOOKUP($E452,'Container Panel'!$B$41:$Z$100,$D452,0)/(VLOOKUP(AK$276,UI!$A$12:$O$51,VLOOKUP(AK$278,$B$276:$C$278,2,0),0)/1000)),"")</f>
        <v/>
      </c>
      <c r="AL452" s="145" t="str">
        <f>IFERROR(TRUNC(VLOOKUP($E452,'Container Panel'!$B$41:$Z$100,$D452,0)/(VLOOKUP(AL$276,UI!$A$12:$O$51,VLOOKUP(AL$278,$B$276:$C$278,2,0),0)/1000)),"")</f>
        <v/>
      </c>
      <c r="AM452" s="145" t="str">
        <f>IFERROR(TRUNC(VLOOKUP($E452,'Container Panel'!$B$41:$Z$100,$D452,0)/(VLOOKUP(AM$276,UI!$A$12:$O$51,VLOOKUP(AM$278,$B$276:$C$278,2,0),0)/1000)),"")</f>
        <v/>
      </c>
      <c r="AN452" s="145" t="str">
        <f>IFERROR(TRUNC(VLOOKUP($E452,'Container Panel'!$B$41:$Z$100,$D452,0)/(VLOOKUP(AN$276,UI!$A$12:$O$51,VLOOKUP(AN$278,$B$276:$C$278,2,0),0)/1000)),"")</f>
        <v/>
      </c>
      <c r="AO452" s="145" t="str">
        <f>IFERROR(TRUNC(VLOOKUP($E452,'Container Panel'!$B$41:$Z$100,$D452,0)/(VLOOKUP(AO$276,UI!$A$12:$O$51,VLOOKUP(AO$278,$B$276:$C$278,2,0),0)/1000)),"")</f>
        <v/>
      </c>
      <c r="AP452" s="145" t="str">
        <f>IFERROR(TRUNC(VLOOKUP($E452,'Container Panel'!$B$41:$Z$100,$D452,0)/(VLOOKUP(AP$276,UI!$A$12:$O$51,VLOOKUP(AP$278,$B$276:$C$278,2,0),0)/1000)),"")</f>
        <v/>
      </c>
      <c r="AQ452" s="145" t="str">
        <f>IFERROR(TRUNC(VLOOKUP($E452,'Container Panel'!$B$41:$Z$100,$D452,0)/(VLOOKUP(AQ$276,UI!$A$12:$O$51,VLOOKUP(AQ$278,$B$276:$C$278,2,0),0)/1000)),"")</f>
        <v/>
      </c>
      <c r="AR452" s="145" t="str">
        <f>IFERROR(TRUNC(VLOOKUP($E452,'Container Panel'!$B$41:$Z$100,$D452,0)/(VLOOKUP(AR$276,UI!$A$12:$O$51,VLOOKUP(AR$278,$B$276:$C$278,2,0),0)/1000)),"")</f>
        <v/>
      </c>
      <c r="AS452" s="145" t="str">
        <f>IFERROR(TRUNC(VLOOKUP($E452,'Container Panel'!$B$41:$Z$100,$D452,0)/(VLOOKUP(AS$276,UI!$A$12:$O$51,VLOOKUP(AS$278,$B$276:$C$278,2,0),0)/1000)),"")</f>
        <v/>
      </c>
      <c r="AT452" s="145" t="str">
        <f>IFERROR(TRUNC(VLOOKUP($E452,'Container Panel'!$B$41:$Z$100,$D452,0)/(VLOOKUP(AT$276,UI!$A$12:$O$51,VLOOKUP(AT$278,$B$276:$C$278,2,0),0)/1000)),"")</f>
        <v/>
      </c>
      <c r="AU452" s="145" t="str">
        <f>IFERROR(TRUNC(VLOOKUP($E452,'Container Panel'!$B$41:$Z$100,$D452,0)/(VLOOKUP(AU$276,UI!$A$12:$O$51,VLOOKUP(AU$278,$B$276:$C$278,2,0),0)/1000)),"")</f>
        <v/>
      </c>
      <c r="AV452" s="145" t="str">
        <f>IFERROR(TRUNC(VLOOKUP($E452,'Container Panel'!$B$41:$Z$100,$D452,0)/(VLOOKUP(AV$276,UI!$A$12:$O$51,VLOOKUP(AV$278,$B$276:$C$278,2,0),0)/1000)),"")</f>
        <v/>
      </c>
      <c r="AW452" s="145" t="str">
        <f>IFERROR(TRUNC(VLOOKUP($E452,'Container Panel'!$B$41:$Z$100,$D452,0)/(VLOOKUP(AW$276,UI!$A$12:$O$51,VLOOKUP(AW$278,$B$276:$C$278,2,0),0)/1000)),"")</f>
        <v/>
      </c>
      <c r="AX452" s="145" t="str">
        <f>IFERROR(TRUNC(VLOOKUP($E452,'Container Panel'!$B$41:$Z$100,$D452,0)/(VLOOKUP(AX$276,UI!$A$12:$O$51,VLOOKUP(AX$278,$B$276:$C$278,2,0),0)/1000)),"")</f>
        <v/>
      </c>
      <c r="AY452" s="145" t="str">
        <f>IFERROR(TRUNC(VLOOKUP($E452,'Container Panel'!$B$41:$Z$100,$D452,0)/(VLOOKUP(AY$276,UI!$A$12:$O$51,VLOOKUP(AY$278,$B$276:$C$278,2,0),0)/1000)),"")</f>
        <v/>
      </c>
      <c r="AZ452" s="145" t="str">
        <f>IFERROR(TRUNC(VLOOKUP($E452,'Container Panel'!$B$41:$Z$100,$D452,0)/(VLOOKUP(AZ$276,UI!$A$12:$O$51,VLOOKUP(AZ$278,$B$276:$C$278,2,0),0)/1000)),"")</f>
        <v/>
      </c>
      <c r="BA452" s="145" t="str">
        <f>IFERROR(TRUNC(VLOOKUP($E452,'Container Panel'!$B$41:$Z$100,$D452,0)/(VLOOKUP(BA$276,UI!$A$12:$O$51,VLOOKUP(BA$278,$B$276:$C$278,2,0),0)/1000)),"")</f>
        <v/>
      </c>
      <c r="BB452" s="145" t="str">
        <f>IFERROR(TRUNC(VLOOKUP($E452,'Container Panel'!$B$41:$Z$100,$D452,0)/(VLOOKUP(BB$276,UI!$A$12:$O$51,VLOOKUP(BB$278,$B$276:$C$278,2,0),0)/1000)),"")</f>
        <v/>
      </c>
      <c r="BC452" s="145" t="str">
        <f>IFERROR(TRUNC(VLOOKUP($E452,'Container Panel'!$B$41:$Z$100,$D452,0)/(VLOOKUP(BC$276,UI!$A$12:$O$51,VLOOKUP(BC$278,$B$276:$C$278,2,0),0)/1000)),"")</f>
        <v/>
      </c>
      <c r="BD452" s="145" t="str">
        <f>IFERROR(TRUNC(VLOOKUP($E452,'Container Panel'!$B$41:$Z$100,$D452,0)/(VLOOKUP(BD$276,UI!$A$12:$O$51,VLOOKUP(BD$278,$B$276:$C$278,2,0),0)/1000)),"")</f>
        <v/>
      </c>
      <c r="BE452" s="145" t="str">
        <f>IFERROR(TRUNC(VLOOKUP($E452,'Container Panel'!$B$41:$Z$100,$D452,0)/(VLOOKUP(BE$276,UI!$A$12:$O$51,VLOOKUP(BE$278,$B$276:$C$278,2,0),0)/1000)),"")</f>
        <v/>
      </c>
      <c r="BF452" s="145" t="str">
        <f>IFERROR(TRUNC(VLOOKUP($E452,'Container Panel'!$B$41:$Z$100,$D452,0)/(VLOOKUP(BF$276,UI!$A$12:$O$51,VLOOKUP(BF$278,$B$276:$C$278,2,0),0)/1000)),"")</f>
        <v/>
      </c>
      <c r="BG452" s="145" t="str">
        <f>IFERROR(TRUNC(VLOOKUP($E452,'Container Panel'!$B$41:$Z$100,$D452,0)/(VLOOKUP(BG$276,UI!$A$12:$O$51,VLOOKUP(BG$278,$B$276:$C$278,2,0),0)/1000)),"")</f>
        <v/>
      </c>
      <c r="BH452" s="145" t="str">
        <f>IFERROR(TRUNC(VLOOKUP($E452,'Container Panel'!$B$41:$Z$100,$D452,0)/(VLOOKUP(BH$276,UI!$A$12:$O$51,VLOOKUP(BH$278,$B$276:$C$278,2,0),0)/1000)),"")</f>
        <v/>
      </c>
      <c r="BI452" s="145" t="str">
        <f>IFERROR(TRUNC(VLOOKUP($E452,'Container Panel'!$B$41:$Z$100,$D452,0)/(VLOOKUP(BI$276,UI!$A$12:$O$51,VLOOKUP(BI$278,$B$276:$C$278,2,0),0)/1000)),"")</f>
        <v/>
      </c>
      <c r="BJ452" s="145" t="str">
        <f>IFERROR(TRUNC(VLOOKUP($E452,'Container Panel'!$B$41:$Z$100,$D452,0)/(VLOOKUP(BJ$276,UI!$A$12:$O$51,VLOOKUP(BJ$278,$B$276:$C$278,2,0),0)/1000)),"")</f>
        <v/>
      </c>
      <c r="BK452" s="145" t="str">
        <f>IFERROR(TRUNC(VLOOKUP($E452,'Container Panel'!$B$41:$Z$100,$D452,0)/(VLOOKUP(BK$276,UI!$A$12:$O$51,VLOOKUP(BK$278,$B$276:$C$278,2,0),0)/1000)),"")</f>
        <v/>
      </c>
      <c r="BL452" s="145" t="str">
        <f>IFERROR(TRUNC(VLOOKUP($E452,'Container Panel'!$B$41:$Z$100,$D452,0)/(VLOOKUP(BL$276,UI!$A$12:$O$51,VLOOKUP(BL$278,$B$276:$C$278,2,0),0)/1000)),"")</f>
        <v/>
      </c>
      <c r="BM452" s="145" t="str">
        <f>IFERROR(TRUNC(VLOOKUP($E452,'Container Panel'!$B$41:$Z$100,$D452,0)/(VLOOKUP(BM$276,UI!$A$12:$O$51,VLOOKUP(BM$278,$B$276:$C$278,2,0),0)/1000)),"")</f>
        <v/>
      </c>
      <c r="BN452" s="145" t="str">
        <f>IFERROR(TRUNC(VLOOKUP($E452,'Container Panel'!$B$41:$Z$100,$D452,0)/(VLOOKUP(BN$276,UI!$A$12:$O$51,VLOOKUP(BN$278,$B$276:$C$278,2,0),0)/1000)),"")</f>
        <v/>
      </c>
      <c r="BO452" s="145" t="str">
        <f>IFERROR(TRUNC(VLOOKUP($E452,'Container Panel'!$B$41:$Z$100,$D452,0)/(VLOOKUP(BO$276,UI!$A$12:$O$51,VLOOKUP(BO$278,$B$276:$C$278,2,0),0)/1000)),"")</f>
        <v/>
      </c>
      <c r="BP452" s="145" t="str">
        <f>IFERROR(TRUNC(VLOOKUP($E452,'Container Panel'!$B$41:$Z$100,$D452,0)/(VLOOKUP(BP$276,UI!$A$12:$O$51,VLOOKUP(BP$278,$B$276:$C$278,2,0),0)/1000)),"")</f>
        <v/>
      </c>
      <c r="BQ452" s="145" t="str">
        <f>IFERROR(TRUNC(VLOOKUP($E452,'Container Panel'!$B$41:$Z$100,$D452,0)/(VLOOKUP(BQ$276,UI!$A$12:$O$51,VLOOKUP(BQ$278,$B$276:$C$278,2,0),0)/1000)),"")</f>
        <v/>
      </c>
      <c r="BR452" s="145" t="str">
        <f>IFERROR(TRUNC(VLOOKUP($E452,'Container Panel'!$B$41:$Z$100,$D452,0)/(VLOOKUP(BR$276,UI!$A$12:$O$51,VLOOKUP(BR$278,$B$276:$C$278,2,0),0)/1000)),"")</f>
        <v/>
      </c>
      <c r="BS452" s="145" t="str">
        <f>IFERROR(TRUNC(VLOOKUP($E452,'Container Panel'!$B$41:$Z$100,$D452,0)/(VLOOKUP(BS$276,UI!$A$12:$O$51,VLOOKUP(BS$278,$B$276:$C$278,2,0),0)/1000)),"")</f>
        <v/>
      </c>
      <c r="BT452" s="145" t="str">
        <f>IFERROR(TRUNC(VLOOKUP($E452,'Container Panel'!$B$41:$Z$100,$D452,0)/(VLOOKUP(BT$276,UI!$A$12:$O$51,VLOOKUP(BT$278,$B$276:$C$278,2,0),0)/1000)),"")</f>
        <v/>
      </c>
      <c r="BU452" s="145" t="str">
        <f>IFERROR(TRUNC(VLOOKUP($E452,'Container Panel'!$B$41:$Z$100,$D452,0)/(VLOOKUP(BU$276,UI!$A$12:$O$51,VLOOKUP(BU$278,$B$276:$C$278,2,0),0)/1000)),"")</f>
        <v/>
      </c>
      <c r="BV452" s="145" t="str">
        <f>IFERROR(TRUNC(VLOOKUP($E452,'Container Panel'!$B$41:$Z$100,$D452,0)/(VLOOKUP(BV$276,UI!$A$12:$O$51,VLOOKUP(BV$278,$B$276:$C$278,2,0),0)/1000)),"")</f>
        <v/>
      </c>
      <c r="BW452" s="145" t="str">
        <f>IFERROR(TRUNC(VLOOKUP($E452,'Container Panel'!$B$41:$Z$100,$D452,0)/(VLOOKUP(BW$276,UI!$A$12:$O$51,VLOOKUP(BW$278,$B$276:$C$278,2,0),0)/1000)),"")</f>
        <v/>
      </c>
      <c r="BX452" s="145" t="str">
        <f>IFERROR(TRUNC(VLOOKUP($E452,'Container Panel'!$B$41:$Z$100,$D452,0)/(VLOOKUP(BX$276,UI!$A$12:$O$51,VLOOKUP(BX$278,$B$276:$C$278,2,0),0)/1000)),"")</f>
        <v/>
      </c>
      <c r="BY452" s="145" t="str">
        <f>IFERROR(TRUNC(VLOOKUP($E452,'Container Panel'!$B$41:$Z$100,$D452,0)/(VLOOKUP(BY$276,UI!$A$12:$O$51,VLOOKUP(BY$278,$B$276:$C$278,2,0),0)/1000)),"")</f>
        <v/>
      </c>
      <c r="BZ452" s="145" t="str">
        <f>IFERROR(TRUNC(VLOOKUP($E452,'Container Panel'!$B$41:$Z$100,$D452,0)/(VLOOKUP(BZ$276,UI!$A$12:$O$51,VLOOKUP(BZ$278,$B$276:$C$278,2,0),0)/1000)),"")</f>
        <v/>
      </c>
      <c r="CA452" s="145" t="str">
        <f>IFERROR(TRUNC(VLOOKUP($E452,'Container Panel'!$B$41:$Z$100,$D452,0)/(VLOOKUP(CA$276,UI!$A$12:$O$51,VLOOKUP(CA$278,$B$276:$C$278,2,0),0)/1000)),"")</f>
        <v/>
      </c>
      <c r="CB452" s="145" t="str">
        <f>IFERROR(TRUNC(VLOOKUP($E452,'Container Panel'!$B$41:$Z$100,$D452,0)/(VLOOKUP(CB$276,UI!$A$12:$O$51,VLOOKUP(CB$278,$B$276:$C$278,2,0),0)/1000)),"")</f>
        <v/>
      </c>
      <c r="CC452" s="145" t="str">
        <f>IFERROR(TRUNC(VLOOKUP($E452,'Container Panel'!$B$41:$Z$100,$D452,0)/(VLOOKUP(CC$276,UI!$A$12:$O$51,VLOOKUP(CC$278,$B$276:$C$278,2,0),0)/1000)),"")</f>
        <v/>
      </c>
      <c r="CD452" s="145" t="str">
        <f>IFERROR(TRUNC(VLOOKUP($E452,'Container Panel'!$B$41:$Z$100,$D452,0)/(VLOOKUP(CD$276,UI!$A$12:$O$51,VLOOKUP(CD$278,$B$276:$C$278,2,0),0)/1000)),"")</f>
        <v/>
      </c>
      <c r="CE452" s="145" t="str">
        <f>IFERROR(TRUNC(VLOOKUP($E452,'Container Panel'!$B$41:$Z$100,$D452,0)/(VLOOKUP(CE$276,UI!$A$12:$O$51,VLOOKUP(CE$278,$B$276:$C$278,2,0),0)/1000)),"")</f>
        <v/>
      </c>
      <c r="CF452" s="145" t="str">
        <f>IFERROR(TRUNC(VLOOKUP($E452,'Container Panel'!$B$41:$Z$100,$D452,0)/(VLOOKUP(CF$276,UI!$A$12:$O$51,VLOOKUP(CF$278,$B$276:$C$278,2,0),0)/1000)),"")</f>
        <v/>
      </c>
      <c r="CG452" s="145" t="str">
        <f>IFERROR(TRUNC(VLOOKUP($E452,'Container Panel'!$B$41:$Z$100,$D452,0)/(VLOOKUP(CG$276,UI!$A$12:$O$51,VLOOKUP(CG$278,$B$276:$C$278,2,0),0)/1000)),"")</f>
        <v/>
      </c>
      <c r="CH452" s="145" t="str">
        <f>IFERROR(TRUNC(VLOOKUP($E452,'Container Panel'!$B$41:$Z$100,$D452,0)/(VLOOKUP(CH$276,UI!$A$12:$O$51,VLOOKUP(CH$278,$B$276:$C$278,2,0),0)/1000)),"")</f>
        <v/>
      </c>
      <c r="CI452" s="145" t="str">
        <f>IFERROR(TRUNC(VLOOKUP($E452,'Container Panel'!$B$41:$Z$100,$D452,0)/(VLOOKUP(CI$276,UI!$A$12:$O$51,VLOOKUP(CI$278,$B$276:$C$278,2,0),0)/1000)),"")</f>
        <v/>
      </c>
      <c r="CJ452" s="145" t="str">
        <f>IFERROR(TRUNC(VLOOKUP($E452,'Container Panel'!$B$41:$Z$100,$D452,0)/(VLOOKUP(CJ$276,UI!$A$12:$O$51,VLOOKUP(CJ$278,$B$276:$C$278,2,0),0)/1000)),"")</f>
        <v/>
      </c>
      <c r="CK452" s="145" t="str">
        <f>IFERROR(TRUNC(VLOOKUP($E452,'Container Panel'!$B$41:$Z$100,$D452,0)/(VLOOKUP(CK$276,UI!$A$12:$O$51,VLOOKUP(CK$278,$B$276:$C$278,2,0),0)/1000)),"")</f>
        <v/>
      </c>
      <c r="CL452" s="145" t="str">
        <f>IFERROR(TRUNC(VLOOKUP($E452,'Container Panel'!$B$41:$Z$100,$D452,0)/(VLOOKUP(CL$276,UI!$A$12:$O$51,VLOOKUP(CL$278,$B$276:$C$278,2,0),0)/1000)),"")</f>
        <v/>
      </c>
      <c r="CM452" s="145" t="str">
        <f>IFERROR(TRUNC(VLOOKUP($E452,'Container Panel'!$B$41:$Z$100,$D452,0)/(VLOOKUP(CM$276,UI!$A$12:$O$51,VLOOKUP(CM$278,$B$276:$C$278,2,0),0)/1000)),"")</f>
        <v/>
      </c>
      <c r="CN452" s="145" t="str">
        <f>IFERROR(TRUNC(VLOOKUP($E452,'Container Panel'!$B$41:$Z$100,$D452,0)/(VLOOKUP(CN$276,UI!$A$12:$O$51,VLOOKUP(CN$278,$B$276:$C$278,2,0),0)/1000)),"")</f>
        <v/>
      </c>
      <c r="CO452" s="145" t="str">
        <f>IFERROR(TRUNC(VLOOKUP($E452,'Container Panel'!$B$41:$Z$100,$D452,0)/(VLOOKUP(CO$276,UI!$A$12:$O$51,VLOOKUP(CO$278,$B$276:$C$278,2,0),0)/1000)),"")</f>
        <v/>
      </c>
      <c r="CP452" s="145" t="str">
        <f>IFERROR(TRUNC(VLOOKUP($E452,'Container Panel'!$B$41:$Z$100,$D452,0)/(VLOOKUP(CP$276,UI!$A$12:$O$51,VLOOKUP(CP$278,$B$276:$C$278,2,0),0)/1000)),"")</f>
        <v/>
      </c>
      <c r="CQ452" s="145" t="str">
        <f>IFERROR(TRUNC(VLOOKUP($E452,'Container Panel'!$B$41:$Z$100,$D452,0)/(VLOOKUP(CQ$276,UI!$A$12:$O$51,VLOOKUP(CQ$278,$B$276:$C$278,2,0),0)/1000)),"")</f>
        <v/>
      </c>
      <c r="CR452" s="145" t="str">
        <f>IFERROR(TRUNC(VLOOKUP($E452,'Container Panel'!$B$41:$Z$100,$D452,0)/(VLOOKUP(CR$276,UI!$A$12:$O$51,VLOOKUP(CR$278,$B$276:$C$278,2,0),0)/1000)),"")</f>
        <v/>
      </c>
      <c r="CS452" s="145" t="str">
        <f>IFERROR(TRUNC(VLOOKUP($E452,'Container Panel'!$B$41:$Z$100,$D452,0)/(VLOOKUP(CS$276,UI!$A$12:$O$51,VLOOKUP(CS$278,$B$276:$C$278,2,0),0)/1000)),"")</f>
        <v/>
      </c>
      <c r="CT452" s="145" t="str">
        <f>IFERROR(TRUNC(VLOOKUP($E452,'Container Panel'!$B$41:$Z$100,$D452,0)/(VLOOKUP(CT$276,UI!$A$12:$O$51,VLOOKUP(CT$278,$B$276:$C$278,2,0),0)/1000)),"")</f>
        <v/>
      </c>
      <c r="CU452" s="145" t="str">
        <f>IFERROR(TRUNC(VLOOKUP($E452,'Container Panel'!$B$41:$Z$100,$D452,0)/(VLOOKUP(CU$276,UI!$A$12:$O$51,VLOOKUP(CU$278,$B$276:$C$278,2,0),0)/1000)),"")</f>
        <v/>
      </c>
      <c r="CV452" s="145" t="str">
        <f>IFERROR(TRUNC(VLOOKUP($E452,'Container Panel'!$B$41:$Z$100,$D452,0)/(VLOOKUP(CV$276,UI!$A$12:$O$51,VLOOKUP(CV$278,$B$276:$C$278,2,0),0)/1000)),"")</f>
        <v/>
      </c>
      <c r="CW452" s="145" t="str">
        <f>IFERROR(TRUNC(VLOOKUP($E452,'Container Panel'!$B$41:$Z$100,$D452,0)/(VLOOKUP(CW$276,UI!$A$12:$O$51,VLOOKUP(CW$278,$B$276:$C$278,2,0),0)/1000)),"")</f>
        <v/>
      </c>
      <c r="CX452" s="145" t="str">
        <f>IFERROR(TRUNC(VLOOKUP($E452,'Container Panel'!$B$41:$Z$100,$D452,0)/(VLOOKUP(CX$276,UI!$A$12:$O$51,VLOOKUP(CX$278,$B$276:$C$278,2,0),0)/1000)),"")</f>
        <v/>
      </c>
      <c r="CY452" s="145" t="str">
        <f>IFERROR(TRUNC(VLOOKUP($E452,'Container Panel'!$B$41:$Z$100,$D452,0)/(VLOOKUP(CY$276,UI!$A$12:$O$51,VLOOKUP(CY$278,$B$276:$C$278,2,0),0)/1000)),"")</f>
        <v/>
      </c>
      <c r="CZ452" s="145" t="str">
        <f>IFERROR(TRUNC(VLOOKUP($E452,'Container Panel'!$B$41:$Z$100,$D452,0)/(VLOOKUP(CZ$276,UI!$A$12:$O$51,VLOOKUP(CZ$278,$B$276:$C$278,2,0),0)/1000)),"")</f>
        <v/>
      </c>
      <c r="DA452" s="145" t="str">
        <f>IFERROR(TRUNC(VLOOKUP($E452,'Container Panel'!$B$41:$Z$100,$D452,0)/(VLOOKUP(DA$276,UI!$A$12:$O$51,VLOOKUP(DA$278,$B$276:$C$278,2,0),0)/1000)),"")</f>
        <v/>
      </c>
      <c r="DB452" s="145" t="str">
        <f>IFERROR(TRUNC(VLOOKUP($E452,'Container Panel'!$B$41:$Z$100,$D452,0)/(VLOOKUP(DB$276,UI!$A$12:$O$51,VLOOKUP(DB$278,$B$276:$C$278,2,0),0)/1000)),"")</f>
        <v/>
      </c>
      <c r="DC452" s="145" t="str">
        <f>IFERROR(TRUNC(VLOOKUP($E452,'Container Panel'!$B$41:$Z$100,$D452,0)/(VLOOKUP(DC$276,UI!$A$12:$O$51,VLOOKUP(DC$278,$B$276:$C$278,2,0),0)/1000)),"")</f>
        <v/>
      </c>
      <c r="DD452" s="145" t="str">
        <f>IFERROR(TRUNC(VLOOKUP($E452,'Container Panel'!$B$41:$Z$100,$D452,0)/(VLOOKUP(DD$276,UI!$A$12:$O$51,VLOOKUP(DD$278,$B$276:$C$278,2,0),0)/1000)),"")</f>
        <v/>
      </c>
      <c r="DE452" s="145" t="str">
        <f>IFERROR(TRUNC(VLOOKUP($E452,'Container Panel'!$B$41:$Z$100,$D452,0)/(VLOOKUP(DE$276,UI!$A$12:$O$51,VLOOKUP(DE$278,$B$276:$C$278,2,0),0)/1000)),"")</f>
        <v/>
      </c>
      <c r="DF452" s="145" t="str">
        <f>IFERROR(TRUNC(VLOOKUP($E452,'Container Panel'!$B$41:$Z$100,$D452,0)/(VLOOKUP(DF$276,UI!$A$12:$O$51,VLOOKUP(DF$278,$B$276:$C$278,2,0),0)/1000)),"")</f>
        <v/>
      </c>
      <c r="DG452" s="145" t="str">
        <f>IFERROR(TRUNC(VLOOKUP($E452,'Container Panel'!$B$41:$Z$100,$D452,0)/(VLOOKUP(DG$276,UI!$A$12:$O$51,VLOOKUP(DG$278,$B$276:$C$278,2,0),0)/1000)),"")</f>
        <v/>
      </c>
      <c r="DH452" s="145" t="str">
        <f>IFERROR(TRUNC(VLOOKUP($E452,'Container Panel'!$B$41:$Z$100,$D452,0)/(VLOOKUP(DH$276,UI!$A$12:$O$51,VLOOKUP(DH$278,$B$276:$C$278,2,0),0)/1000)),"")</f>
        <v/>
      </c>
      <c r="DI452" s="145" t="str">
        <f>IFERROR(TRUNC(VLOOKUP($E452,'Container Panel'!$B$41:$Z$100,$D452,0)/(VLOOKUP(DI$276,UI!$A$12:$O$51,VLOOKUP(DI$278,$B$276:$C$278,2,0),0)/1000)),"")</f>
        <v/>
      </c>
      <c r="DJ452" s="145" t="str">
        <f>IFERROR(TRUNC(VLOOKUP($E452,'Container Panel'!$B$41:$Z$100,$D452,0)/(VLOOKUP(DJ$276,UI!$A$12:$O$51,VLOOKUP(DJ$278,$B$276:$C$278,2,0),0)/1000)),"")</f>
        <v/>
      </c>
      <c r="DK452" s="145" t="str">
        <f>IFERROR(TRUNC(VLOOKUP($E452,'Container Panel'!$B$41:$Z$100,$D452,0)/(VLOOKUP(DK$276,UI!$A$12:$O$51,VLOOKUP(DK$278,$B$276:$C$278,2,0),0)/1000)),"")</f>
        <v/>
      </c>
      <c r="DL452" s="145" t="str">
        <f>IFERROR(TRUNC(VLOOKUP($E452,'Container Panel'!$B$41:$Z$100,$D452,0)/(VLOOKUP(DL$276,UI!$A$12:$O$51,VLOOKUP(DL$278,$B$276:$C$278,2,0),0)/1000)),"")</f>
        <v/>
      </c>
      <c r="DM452" s="145" t="str">
        <f>IFERROR(TRUNC(VLOOKUP($E452,'Container Panel'!$B$41:$Z$100,$D452,0)/(VLOOKUP(DM$276,UI!$A$12:$O$51,VLOOKUP(DM$278,$B$276:$C$278,2,0),0)/1000)),"")</f>
        <v/>
      </c>
      <c r="DN452" s="145" t="str">
        <f>IFERROR(TRUNC(VLOOKUP($E452,'Container Panel'!$B$41:$Z$100,$D452,0)/(VLOOKUP(DN$276,UI!$A$12:$O$51,VLOOKUP(DN$278,$B$276:$C$278,2,0),0)/1000)),"")</f>
        <v/>
      </c>
      <c r="DO452" s="145" t="str">
        <f>IFERROR(TRUNC(VLOOKUP($E452,'Container Panel'!$B$41:$Z$100,$D452,0)/(VLOOKUP(DO$276,UI!$A$12:$O$51,VLOOKUP(DO$278,$B$276:$C$278,2,0),0)/1000)),"")</f>
        <v/>
      </c>
      <c r="DP452" s="145" t="str">
        <f>IFERROR(TRUNC(VLOOKUP($E452,'Container Panel'!$B$41:$Z$100,$D452,0)/(VLOOKUP(DP$276,UI!$A$12:$O$51,VLOOKUP(DP$278,$B$276:$C$278,2,0),0)/1000)),"")</f>
        <v/>
      </c>
      <c r="DQ452" s="145" t="str">
        <f>IFERROR(TRUNC(VLOOKUP($E452,'Container Panel'!$B$41:$Z$100,$D452,0)/(VLOOKUP(DQ$276,UI!$A$12:$O$51,VLOOKUP(DQ$278,$B$276:$C$278,2,0),0)/1000)),"")</f>
        <v/>
      </c>
      <c r="DR452" s="145" t="str">
        <f>IFERROR(TRUNC(VLOOKUP($E452,'Container Panel'!$B$41:$Z$100,$D452,0)/(VLOOKUP(DR$276,UI!$A$12:$O$51,VLOOKUP(DR$278,$B$276:$C$278,2,0),0)/1000)),"")</f>
        <v/>
      </c>
      <c r="DS452" s="145" t="str">
        <f>IFERROR(TRUNC(VLOOKUP($E452,'Container Panel'!$B$41:$Z$100,$D452,0)/(VLOOKUP(DS$276,UI!$A$12:$O$51,VLOOKUP(DS$278,$B$276:$C$278,2,0),0)/1000)),"")</f>
        <v/>
      </c>
      <c r="DT452" s="145" t="str">
        <f>IFERROR(TRUNC(VLOOKUP($E452,'Container Panel'!$B$41:$Z$100,$D452,0)/(VLOOKUP(DT$276,UI!$A$12:$O$51,VLOOKUP(DT$278,$B$276:$C$278,2,0),0)/1000)),"")</f>
        <v/>
      </c>
      <c r="DU452" s="145" t="str">
        <f>IFERROR(TRUNC(VLOOKUP($E452,'Container Panel'!$B$41:$Z$100,$D452,0)/(VLOOKUP(DU$276,UI!$A$12:$O$51,VLOOKUP(DU$278,$B$276:$C$278,2,0),0)/1000)),"")</f>
        <v/>
      </c>
      <c r="DV452" s="145" t="str">
        <f>IFERROR(TRUNC(VLOOKUP($E452,'Container Panel'!$B$41:$Z$100,$D452,0)/(VLOOKUP(DV$276,UI!$A$12:$O$51,VLOOKUP(DV$278,$B$276:$C$278,2,0),0)/1000)),"")</f>
        <v/>
      </c>
      <c r="DW452" s="145" t="str">
        <f>IFERROR(TRUNC(VLOOKUP($E452,'Container Panel'!$B$41:$Z$100,$D452,0)/(VLOOKUP(DW$276,UI!$A$12:$O$51,VLOOKUP(DW$278,$B$276:$C$278,2,0),0)/1000)),"")</f>
        <v/>
      </c>
      <c r="DX452" s="145" t="str">
        <f>IFERROR(TRUNC(VLOOKUP($E452,'Container Panel'!$B$41:$Z$100,$D452,0)/(VLOOKUP(DX$276,UI!$A$12:$O$51,VLOOKUP(DX$278,$B$276:$C$278,2,0),0)/1000)),"")</f>
        <v/>
      </c>
      <c r="DY452" s="145" t="str">
        <f>IFERROR(TRUNC(VLOOKUP($E452,'Container Panel'!$B$41:$Z$100,$D452,0)/(VLOOKUP(DY$276,UI!$A$12:$O$51,VLOOKUP(DY$278,$B$276:$C$278,2,0),0)/1000)),"")</f>
        <v/>
      </c>
      <c r="DZ452" s="145" t="str">
        <f>IFERROR(TRUNC(VLOOKUP($E452,'Container Panel'!$B$41:$Z$100,$D452,0)/(VLOOKUP(DZ$276,UI!$A$12:$O$51,VLOOKUP(DZ$278,$B$276:$C$278,2,0),0)/1000)),"")</f>
        <v/>
      </c>
      <c r="EA452" s="145" t="str">
        <f>IFERROR(TRUNC(VLOOKUP($E452,'Container Panel'!$B$41:$Z$100,$D452,0)/(VLOOKUP(EA$276,UI!$A$12:$O$51,VLOOKUP(EA$278,$B$276:$C$278,2,0),0)/1000)),"")</f>
        <v/>
      </c>
      <c r="EB452" s="145" t="str">
        <f>IFERROR(TRUNC(VLOOKUP($E452,'Container Panel'!$B$41:$Z$100,$D452,0)/(VLOOKUP(EB$276,UI!$A$12:$O$51,VLOOKUP(EB$278,$B$276:$C$278,2,0),0)/1000)),"")</f>
        <v/>
      </c>
      <c r="EC452" s="145" t="str">
        <f>IFERROR(TRUNC(VLOOKUP($E452,'Container Panel'!$B$41:$Z$100,$D452,0)/(VLOOKUP(EC$276,UI!$A$12:$O$51,VLOOKUP(EC$278,$B$276:$C$278,2,0),0)/1000)),"")</f>
        <v/>
      </c>
      <c r="ED452" s="145" t="str">
        <f>IFERROR(TRUNC(VLOOKUP($E452,'Container Panel'!$B$41:$Z$100,$D452,0)/(VLOOKUP(ED$276,UI!$A$12:$O$51,VLOOKUP(ED$278,$B$276:$C$278,2,0),0)/1000)),"")</f>
        <v/>
      </c>
      <c r="EE452" s="145" t="str">
        <f>IFERROR(TRUNC(VLOOKUP($E452,'Container Panel'!$B$41:$Z$100,$D452,0)/(VLOOKUP(EE$276,UI!$A$12:$O$51,VLOOKUP(EE$278,$B$276:$C$278,2,0),0)/1000)),"")</f>
        <v/>
      </c>
      <c r="EF452" s="145" t="str">
        <f>IFERROR(TRUNC(VLOOKUP($E452,'Container Panel'!$B$41:$Z$100,$D452,0)/(VLOOKUP(EF$276,UI!$A$12:$O$51,VLOOKUP(EF$278,$B$276:$C$278,2,0),0)/1000)),"")</f>
        <v/>
      </c>
      <c r="EG452" s="145" t="str">
        <f>IFERROR(TRUNC(VLOOKUP($E452,'Container Panel'!$B$41:$Z$100,$D452,0)/(VLOOKUP(EG$276,UI!$A$12:$O$51,VLOOKUP(EG$278,$B$276:$C$278,2,0),0)/1000)),"")</f>
        <v/>
      </c>
      <c r="EH452" s="145" t="str">
        <f>IFERROR(TRUNC(VLOOKUP($E452,'Container Panel'!$B$41:$Z$100,$D452,0)/(VLOOKUP(EH$276,UI!$A$12:$O$51,VLOOKUP(EH$278,$B$276:$C$278,2,0),0)/1000)),"")</f>
        <v/>
      </c>
      <c r="EI452" s="145" t="str">
        <f>IFERROR(TRUNC(VLOOKUP($E452,'Container Panel'!$B$41:$Z$100,$D452,0)/(VLOOKUP(EI$276,UI!$A$12:$O$51,VLOOKUP(EI$278,$B$276:$C$278,2,0),0)/1000)),"")</f>
        <v/>
      </c>
      <c r="EJ452" s="145" t="str">
        <f>IFERROR(TRUNC(VLOOKUP($E452,'Container Panel'!$B$41:$Z$100,$D452,0)/(VLOOKUP(EJ$276,UI!$A$12:$O$51,VLOOKUP(EJ$278,$B$276:$C$278,2,0),0)/1000)),"")</f>
        <v/>
      </c>
      <c r="EK452" s="145" t="str">
        <f>IFERROR(TRUNC(VLOOKUP($E452,'Container Panel'!$B$41:$Z$100,$D452,0)/(VLOOKUP(EK$276,UI!$A$12:$O$51,VLOOKUP(EK$278,$B$276:$C$278,2,0),0)/1000)),"")</f>
        <v/>
      </c>
      <c r="EL452" s="145" t="str">
        <f>IFERROR(TRUNC(VLOOKUP($E452,'Container Panel'!$B$41:$Z$100,$D452,0)/(VLOOKUP(EL$276,UI!$A$12:$O$51,VLOOKUP(EL$278,$B$276:$C$278,2,0),0)/1000)),"")</f>
        <v/>
      </c>
      <c r="EM452" s="145" t="str">
        <f>IFERROR(TRUNC(VLOOKUP($E452,'Container Panel'!$B$41:$Z$100,$D452,0)/(VLOOKUP(EM$276,UI!$A$12:$O$51,VLOOKUP(EM$278,$B$276:$C$278,2,0),0)/1000)),"")</f>
        <v/>
      </c>
      <c r="EN452" s="145" t="str">
        <f>IFERROR(TRUNC(VLOOKUP($E452,'Container Panel'!$B$41:$Z$100,$D452,0)/(VLOOKUP(EN$276,UI!$A$12:$O$51,VLOOKUP(EN$278,$B$276:$C$278,2,0),0)/1000)),"")</f>
        <v/>
      </c>
      <c r="EO452" s="145" t="str">
        <f>IFERROR(TRUNC(VLOOKUP($E452,'Container Panel'!$B$41:$Z$100,$D452,0)/(VLOOKUP(EO$276,UI!$A$12:$O$51,VLOOKUP(EO$278,$B$276:$C$278,2,0),0)/1000)),"")</f>
        <v/>
      </c>
      <c r="EP452" s="145" t="str">
        <f>IFERROR(TRUNC(VLOOKUP($E452,'Container Panel'!$B$41:$Z$100,$D452,0)/(VLOOKUP(EP$276,UI!$A$12:$O$51,VLOOKUP(EP$278,$B$276:$C$278,2,0),0)/1000)),"")</f>
        <v/>
      </c>
      <c r="EQ452" s="145" t="str">
        <f>IFERROR(TRUNC(VLOOKUP($E452,'Container Panel'!$B$41:$Z$100,$D452,0)/(VLOOKUP(EQ$276,UI!$A$12:$O$51,VLOOKUP(EQ$278,$B$276:$C$278,2,0),0)/1000)),"")</f>
        <v/>
      </c>
      <c r="ER452" s="145" t="str">
        <f>IFERROR(TRUNC(VLOOKUP($E452,'Container Panel'!$B$41:$Z$100,$D452,0)/(VLOOKUP(ER$276,UI!$A$12:$O$51,VLOOKUP(ER$278,$B$276:$C$278,2,0),0)/1000)),"")</f>
        <v/>
      </c>
      <c r="ES452" s="145" t="str">
        <f>IFERROR(TRUNC(VLOOKUP($E452,'Container Panel'!$B$41:$Z$100,$D452,0)/(VLOOKUP(ES$276,UI!$A$12:$O$51,VLOOKUP(ES$278,$B$276:$C$278,2,0),0)/1000)),"")</f>
        <v/>
      </c>
      <c r="ET452" s="145" t="str">
        <f>IFERROR(TRUNC(VLOOKUP($E452,'Container Panel'!$B$41:$Z$100,$D452,0)/(VLOOKUP(ET$276,UI!$A$12:$O$51,VLOOKUP(ET$278,$B$276:$C$278,2,0),0)/1000)),"")</f>
        <v/>
      </c>
      <c r="EU452" s="145" t="str">
        <f>IFERROR(TRUNC(VLOOKUP($E452,'Container Panel'!$B$41:$Z$100,$D452,0)/(VLOOKUP(EU$276,UI!$A$12:$O$51,VLOOKUP(EU$278,$B$276:$C$278,2,0),0)/1000)),"")</f>
        <v/>
      </c>
      <c r="EV452" s="145" t="str">
        <f>IFERROR(TRUNC(VLOOKUP($E452,'Container Panel'!$B$41:$Z$100,$D452,0)/(VLOOKUP(EV$276,UI!$A$12:$O$51,VLOOKUP(EV$278,$B$276:$C$278,2,0),0)/1000)),"")</f>
        <v/>
      </c>
      <c r="EW452" s="145" t="str">
        <f>IFERROR(TRUNC(VLOOKUP($E452,'Container Panel'!$B$41:$Z$100,$D452,0)/(VLOOKUP(EW$276,UI!$A$12:$O$51,VLOOKUP(EW$278,$B$276:$C$278,2,0),0)/1000)),"")</f>
        <v/>
      </c>
      <c r="EX452" s="145" t="str">
        <f>IFERROR(TRUNC(VLOOKUP($E452,'Container Panel'!$B$41:$Z$100,$D452,0)/(VLOOKUP(EX$276,UI!$A$12:$O$51,VLOOKUP(EX$278,$B$276:$C$278,2,0),0)/1000)),"")</f>
        <v/>
      </c>
      <c r="EY452" s="145" t="str">
        <f>IFERROR(TRUNC(VLOOKUP($E452,'Container Panel'!$B$41:$Z$100,$D452,0)/(VLOOKUP(EY$276,UI!$A$12:$O$51,VLOOKUP(EY$278,$B$276:$C$278,2,0),0)/1000)),"")</f>
        <v/>
      </c>
      <c r="EZ452" s="145" t="str">
        <f>IFERROR(TRUNC(VLOOKUP($E452,'Container Panel'!$B$41:$Z$100,$D452,0)/(VLOOKUP(EZ$276,UI!$A$12:$O$51,VLOOKUP(EZ$278,$B$276:$C$278,2,0),0)/1000)),"")</f>
        <v/>
      </c>
      <c r="FA452" s="145" t="str">
        <f>IFERROR(TRUNC(VLOOKUP($E452,'Container Panel'!$B$41:$Z$100,$D452,0)/(VLOOKUP(FA$276,UI!$A$12:$O$51,VLOOKUP(FA$278,$B$276:$C$278,2,0),0)/1000)),"")</f>
        <v/>
      </c>
      <c r="FB452" s="145" t="str">
        <f>IFERROR(TRUNC(VLOOKUP($E452,'Container Panel'!$B$41:$Z$100,$D452,0)/(VLOOKUP(FB$276,UI!$A$12:$O$51,VLOOKUP(FB$278,$B$276:$C$278,2,0),0)/1000)),"")</f>
        <v/>
      </c>
      <c r="FC452" s="145" t="str">
        <f>IFERROR(TRUNC(VLOOKUP($E452,'Container Panel'!$B$41:$Z$100,$D452,0)/(VLOOKUP(FC$276,UI!$A$12:$O$51,VLOOKUP(FC$278,$B$276:$C$278,2,0),0)/1000)),"")</f>
        <v/>
      </c>
      <c r="FD452" s="145" t="str">
        <f>IFERROR(TRUNC(VLOOKUP($E452,'Container Panel'!$B$41:$Z$100,$D452,0)/(VLOOKUP(FD$276,UI!$A$12:$O$51,VLOOKUP(FD$278,$B$276:$C$278,2,0),0)/1000)),"")</f>
        <v/>
      </c>
      <c r="FE452" s="145" t="str">
        <f>IFERROR(TRUNC(VLOOKUP($E452,'Container Panel'!$B$41:$Z$100,$D452,0)/(VLOOKUP(FE$276,UI!$A$12:$O$51,VLOOKUP(FE$278,$B$276:$C$278,2,0),0)/1000)),"")</f>
        <v/>
      </c>
      <c r="FF452" s="145" t="str">
        <f>IFERROR(TRUNC(VLOOKUP($E452,'Container Panel'!$B$41:$Z$100,$D452,0)/(VLOOKUP(FF$276,UI!$A$12:$O$51,VLOOKUP(FF$278,$B$276:$C$278,2,0),0)/1000)),"")</f>
        <v/>
      </c>
      <c r="FG452" s="145" t="str">
        <f>IFERROR(TRUNC(VLOOKUP($E452,'Container Panel'!$B$41:$Z$100,$D452,0)/(VLOOKUP(FG$276,UI!$A$12:$O$51,VLOOKUP(FG$278,$B$276:$C$278,2,0),0)/1000)),"")</f>
        <v/>
      </c>
      <c r="FH452" s="145" t="str">
        <f>IFERROR(TRUNC(VLOOKUP($E452,'Container Panel'!$B$41:$Z$100,$D452,0)/(VLOOKUP(FH$276,UI!$A$12:$O$51,VLOOKUP(FH$278,$B$276:$C$278,2,0),0)/1000)),"")</f>
        <v/>
      </c>
      <c r="FI452" s="145" t="str">
        <f>IFERROR(TRUNC(VLOOKUP($E452,'Container Panel'!$B$41:$Z$100,$D452,0)/(VLOOKUP(FI$276,UI!$A$12:$O$51,VLOOKUP(FI$278,$B$276:$C$278,2,0),0)/1000)),"")</f>
        <v/>
      </c>
      <c r="FJ452" s="145" t="str">
        <f>IFERROR(TRUNC(VLOOKUP($E452,'Container Panel'!$B$41:$Z$100,$D452,0)/(VLOOKUP(FJ$276,UI!$A$12:$O$51,VLOOKUP(FJ$278,$B$276:$C$278,2,0),0)/1000)),"")</f>
        <v/>
      </c>
      <c r="FK452" s="145" t="str">
        <f>IFERROR(TRUNC(VLOOKUP($E452,'Container Panel'!$B$41:$Z$100,$D452,0)/(VLOOKUP(FK$276,UI!$A$12:$O$51,VLOOKUP(FK$278,$B$276:$C$278,2,0),0)/1000)),"")</f>
        <v/>
      </c>
      <c r="FL452" s="145" t="str">
        <f>IFERROR(TRUNC(VLOOKUP($E452,'Container Panel'!$B$41:$Z$100,$D452,0)/(VLOOKUP(FL$276,UI!$A$12:$O$51,VLOOKUP(FL$278,$B$276:$C$278,2,0),0)/1000)),"")</f>
        <v/>
      </c>
      <c r="FM452" s="145" t="str">
        <f>IFERROR(TRUNC(VLOOKUP($E452,'Container Panel'!$B$41:$Z$100,$D452,0)/(VLOOKUP(FM$276,UI!$A$12:$O$51,VLOOKUP(FM$278,$B$276:$C$278,2,0),0)/1000)),"")</f>
        <v/>
      </c>
      <c r="FN452" s="145" t="str">
        <f>IFERROR(TRUNC(VLOOKUP($E452,'Container Panel'!$B$41:$Z$100,$D452,0)/(VLOOKUP(FN$276,UI!$A$12:$O$51,VLOOKUP(FN$278,$B$276:$C$278,2,0),0)/1000)),"")</f>
        <v/>
      </c>
      <c r="FO452" s="145" t="str">
        <f>IFERROR(TRUNC(VLOOKUP($E452,'Container Panel'!$B$41:$Z$100,$D452,0)/(VLOOKUP(FO$276,UI!$A$12:$O$51,VLOOKUP(FO$278,$B$276:$C$278,2,0),0)/1000)),"")</f>
        <v/>
      </c>
      <c r="FP452" s="145" t="str">
        <f>IFERROR(TRUNC(VLOOKUP($E452,'Container Panel'!$B$41:$Z$100,$D452,0)/(VLOOKUP(FP$276,UI!$A$12:$O$51,VLOOKUP(FP$278,$B$276:$C$278,2,0),0)/1000)),"")</f>
        <v/>
      </c>
      <c r="FQ452" s="145" t="str">
        <f>IFERROR(TRUNC(VLOOKUP($E452,'Container Panel'!$B$41:$Z$100,$D452,0)/(VLOOKUP(FQ$276,UI!$A$12:$O$51,VLOOKUP(FQ$278,$B$276:$C$278,2,0),0)/1000)),"")</f>
        <v/>
      </c>
      <c r="FR452" s="145" t="str">
        <f>IFERROR(TRUNC(VLOOKUP($E452,'Container Panel'!$B$41:$Z$100,$D452,0)/(VLOOKUP(FR$276,UI!$A$12:$O$51,VLOOKUP(FR$278,$B$276:$C$278,2,0),0)/1000)),"")</f>
        <v/>
      </c>
      <c r="FS452" s="145" t="str">
        <f>IFERROR(TRUNC(VLOOKUP($E452,'Container Panel'!$B$41:$Z$100,$D452,0)/(VLOOKUP(FS$276,UI!$A$12:$O$51,VLOOKUP(FS$278,$B$276:$C$278,2,0),0)/1000)),"")</f>
        <v/>
      </c>
      <c r="FT452" s="145" t="str">
        <f>IFERROR(TRUNC(VLOOKUP($E452,'Container Panel'!$B$41:$Z$100,$D452,0)/(VLOOKUP(FT$276,UI!$A$12:$O$51,VLOOKUP(FT$278,$B$276:$C$278,2,0),0)/1000)),"")</f>
        <v/>
      </c>
      <c r="FU452" s="145" t="str">
        <f>IFERROR(TRUNC(VLOOKUP($E452,'Container Panel'!$B$41:$Z$100,$D452,0)/(VLOOKUP(FU$276,UI!$A$12:$O$51,VLOOKUP(FU$278,$B$276:$C$278,2,0),0)/1000)),"")</f>
        <v/>
      </c>
      <c r="FV452" s="145" t="str">
        <f>IFERROR(TRUNC(VLOOKUP($E452,'Container Panel'!$B$41:$Z$100,$D452,0)/(VLOOKUP(FV$276,UI!$A$12:$O$51,VLOOKUP(FV$278,$B$276:$C$278,2,0),0)/1000)),"")</f>
        <v/>
      </c>
      <c r="FW452" s="145" t="str">
        <f>IFERROR(TRUNC(VLOOKUP($E452,'Container Panel'!$B$41:$Z$100,$D452,0)/(VLOOKUP(FW$276,UI!$A$12:$O$51,VLOOKUP(FW$278,$B$276:$C$278,2,0),0)/1000)),"")</f>
        <v/>
      </c>
      <c r="FX452" s="145" t="str">
        <f>IFERROR(TRUNC(VLOOKUP($E452,'Container Panel'!$B$41:$Z$100,$D452,0)/(VLOOKUP(FX$276,UI!$A$12:$O$51,VLOOKUP(FX$278,$B$276:$C$278,2,0),0)/1000)),"")</f>
        <v/>
      </c>
      <c r="FY452" s="145" t="str">
        <f>IFERROR(TRUNC(VLOOKUP($E452,'Container Panel'!$B$41:$Z$100,$D452,0)/(VLOOKUP(FY$276,UI!$A$12:$O$51,VLOOKUP(FY$278,$B$276:$C$278,2,0),0)/1000)),"")</f>
        <v/>
      </c>
      <c r="FZ452" s="145" t="str">
        <f>IFERROR(TRUNC(VLOOKUP($E452,'Container Panel'!$B$41:$Z$100,$D452,0)/(VLOOKUP(FZ$276,UI!$A$12:$O$51,VLOOKUP(FZ$278,$B$276:$C$278,2,0),0)/1000)),"")</f>
        <v/>
      </c>
      <c r="GA452" s="145" t="str">
        <f>IFERROR(TRUNC(VLOOKUP($E452,'Container Panel'!$B$41:$Z$100,$D452,0)/(VLOOKUP(GA$276,UI!$A$12:$O$51,VLOOKUP(GA$278,$B$276:$C$278,2,0),0)/1000)),"")</f>
        <v/>
      </c>
      <c r="GB452" s="145" t="str">
        <f>IFERROR(TRUNC(VLOOKUP($E452,'Container Panel'!$B$41:$Z$100,$D452,0)/(VLOOKUP(GB$276,UI!$A$12:$O$51,VLOOKUP(GB$278,$B$276:$C$278,2,0),0)/1000)),"")</f>
        <v/>
      </c>
      <c r="GC452" s="145" t="str">
        <f>IFERROR(TRUNC(VLOOKUP($E452,'Container Panel'!$B$41:$Z$100,$D452,0)/(VLOOKUP(GC$276,UI!$A$12:$O$51,VLOOKUP(GC$278,$B$276:$C$278,2,0),0)/1000)),"")</f>
        <v/>
      </c>
      <c r="GD452" s="145" t="str">
        <f>IFERROR(TRUNC(VLOOKUP($E452,'Container Panel'!$B$41:$Z$100,$D452,0)/(VLOOKUP(GD$276,UI!$A$12:$O$51,VLOOKUP(GD$278,$B$276:$C$278,2,0),0)/1000)),"")</f>
        <v/>
      </c>
      <c r="GE452" s="145" t="str">
        <f>IFERROR(TRUNC(VLOOKUP($E452,'Container Panel'!$B$41:$Z$100,$D452,0)/(VLOOKUP(GE$276,UI!$A$12:$O$51,VLOOKUP(GE$278,$B$276:$C$278,2,0),0)/1000)),"")</f>
        <v/>
      </c>
      <c r="GF452" s="145" t="str">
        <f>IFERROR(TRUNC(VLOOKUP($E452,'Container Panel'!$B$41:$Z$100,$D452,0)/(VLOOKUP(GF$276,UI!$A$12:$O$51,VLOOKUP(GF$278,$B$276:$C$278,2,0),0)/1000)),"")</f>
        <v/>
      </c>
      <c r="GG452" s="145" t="str">
        <f>IFERROR(TRUNC(VLOOKUP($E452,'Container Panel'!$B$41:$Z$100,$D452,0)/(VLOOKUP(GG$276,UI!$A$12:$O$51,VLOOKUP(GG$278,$B$276:$C$278,2,0),0)/1000)),"")</f>
        <v/>
      </c>
      <c r="GH452" s="145" t="str">
        <f>IFERROR(TRUNC(VLOOKUP($E452,'Container Panel'!$B$41:$Z$100,$D452,0)/(VLOOKUP(GH$276,UI!$A$12:$O$51,VLOOKUP(GH$278,$B$276:$C$278,2,0),0)/1000)),"")</f>
        <v/>
      </c>
      <c r="GI452" s="145" t="str">
        <f>IFERROR(TRUNC(VLOOKUP($E452,'Container Panel'!$B$41:$Z$100,$D452,0)/(VLOOKUP(GI$276,UI!$A$12:$O$51,VLOOKUP(GI$278,$B$276:$C$278,2,0),0)/1000)),"")</f>
        <v/>
      </c>
      <c r="GJ452" s="145" t="str">
        <f>IFERROR(TRUNC(VLOOKUP($E452,'Container Panel'!$B$41:$Z$100,$D452,0)/(VLOOKUP(GJ$276,UI!$A$12:$O$51,VLOOKUP(GJ$278,$B$276:$C$278,2,0),0)/1000)),"")</f>
        <v/>
      </c>
      <c r="GK452" s="145" t="str">
        <f>IFERROR(TRUNC(VLOOKUP($E452,'Container Panel'!$B$41:$Z$100,$D452,0)/(VLOOKUP(GK$276,UI!$A$12:$O$51,VLOOKUP(GK$278,$B$276:$C$278,2,0),0)/1000)),"")</f>
        <v/>
      </c>
      <c r="GL452" s="145" t="str">
        <f>IFERROR(TRUNC(VLOOKUP($E452,'Container Panel'!$B$41:$Z$100,$D452,0)/(VLOOKUP(GL$276,UI!$A$12:$O$51,VLOOKUP(GL$278,$B$276:$C$278,2,0),0)/1000)),"")</f>
        <v/>
      </c>
      <c r="GM452" s="145" t="str">
        <f>IFERROR(TRUNC(VLOOKUP($E452,'Container Panel'!$B$41:$Z$100,$D452,0)/(VLOOKUP(GM$276,UI!$A$12:$O$51,VLOOKUP(GM$278,$B$276:$C$278,2,0),0)/1000)),"")</f>
        <v/>
      </c>
      <c r="GN452" s="145" t="str">
        <f>IFERROR(TRUNC(VLOOKUP($E452,'Container Panel'!$B$41:$Z$100,$D452,0)/(VLOOKUP(GN$276,UI!$A$12:$O$51,VLOOKUP(GN$278,$B$276:$C$278,2,0),0)/1000)),"")</f>
        <v/>
      </c>
      <c r="GO452" s="145" t="str">
        <f>IFERROR(TRUNC(VLOOKUP($E452,'Container Panel'!$B$41:$Z$100,$D452,0)/(VLOOKUP(GO$276,UI!$A$12:$O$51,VLOOKUP(GO$278,$B$276:$C$278,2,0),0)/1000)),"")</f>
        <v/>
      </c>
      <c r="GP452" s="145" t="str">
        <f>IFERROR(TRUNC(VLOOKUP($E452,'Container Panel'!$B$41:$Z$100,$D452,0)/(VLOOKUP(GP$276,UI!$A$12:$O$51,VLOOKUP(GP$278,$B$276:$C$278,2,0),0)/1000)),"")</f>
        <v/>
      </c>
      <c r="GQ452" s="145" t="str">
        <f>IFERROR(TRUNC(VLOOKUP($E452,'Container Panel'!$B$41:$Z$100,$D452,0)/(VLOOKUP(GQ$276,UI!$A$12:$O$51,VLOOKUP(GQ$278,$B$276:$C$278,2,0),0)/1000)),"")</f>
        <v/>
      </c>
      <c r="GR452" s="145" t="str">
        <f>IFERROR(TRUNC(VLOOKUP($E452,'Container Panel'!$B$41:$Z$100,$D452,0)/(VLOOKUP(GR$276,UI!$A$12:$O$51,VLOOKUP(GR$278,$B$276:$C$278,2,0),0)/1000)),"")</f>
        <v/>
      </c>
      <c r="GS452" s="145" t="str">
        <f>IFERROR(TRUNC(VLOOKUP($E452,'Container Panel'!$B$41:$Z$100,$D452,0)/(VLOOKUP(GS$276,UI!$A$12:$O$51,VLOOKUP(GS$278,$B$276:$C$278,2,0),0)/1000)),"")</f>
        <v/>
      </c>
      <c r="GT452" s="145" t="str">
        <f>IFERROR(TRUNC(VLOOKUP($E452,'Container Panel'!$B$41:$Z$100,$D452,0)/(VLOOKUP(GT$276,UI!$A$12:$O$51,VLOOKUP(GT$278,$B$276:$C$278,2,0),0)/1000)),"")</f>
        <v/>
      </c>
      <c r="GU452" s="145" t="str">
        <f>IFERROR(TRUNC(VLOOKUP($E452,'Container Panel'!$B$41:$Z$100,$D452,0)/(VLOOKUP(GU$276,UI!$A$12:$O$51,VLOOKUP(GU$278,$B$276:$C$278,2,0),0)/1000)),"")</f>
        <v/>
      </c>
      <c r="GV452" s="145" t="str">
        <f>IFERROR(TRUNC(VLOOKUP($E452,'Container Panel'!$B$41:$Z$100,$D452,0)/(VLOOKUP(GV$276,UI!$A$12:$O$51,VLOOKUP(GV$278,$B$276:$C$278,2,0),0)/1000)),"")</f>
        <v/>
      </c>
      <c r="GW452" s="145" t="str">
        <f>IFERROR(TRUNC(VLOOKUP($E452,'Container Panel'!$B$41:$Z$100,$D452,0)/(VLOOKUP(GW$276,UI!$A$12:$O$51,VLOOKUP(GW$278,$B$276:$C$278,2,0),0)/1000)),"")</f>
        <v/>
      </c>
      <c r="GX452" s="145" t="str">
        <f>IFERROR(TRUNC(VLOOKUP($E452,'Container Panel'!$B$41:$Z$100,$D452,0)/(VLOOKUP(GX$276,UI!$A$12:$O$51,VLOOKUP(GX$278,$B$276:$C$278,2,0),0)/1000)),"")</f>
        <v/>
      </c>
      <c r="GY452" s="145" t="str">
        <f>IFERROR(TRUNC(VLOOKUP($E452,'Container Panel'!$B$41:$Z$100,$D452,0)/(VLOOKUP(GY$276,UI!$A$12:$O$51,VLOOKUP(GY$278,$B$276:$C$278,2,0),0)/1000)),"")</f>
        <v/>
      </c>
      <c r="GZ452" s="145" t="str">
        <f>IFERROR(TRUNC(VLOOKUP($E452,'Container Panel'!$B$41:$Z$100,$D452,0)/(VLOOKUP(GZ$276,UI!$A$12:$O$51,VLOOKUP(GZ$278,$B$276:$C$278,2,0),0)/1000)),"")</f>
        <v/>
      </c>
      <c r="HA452" s="145" t="str">
        <f>IFERROR(TRUNC(VLOOKUP($E452,'Container Panel'!$B$41:$Z$100,$D452,0)/(VLOOKUP(HA$276,UI!$A$12:$O$51,VLOOKUP(HA$278,$B$276:$C$278,2,0),0)/1000)),"")</f>
        <v/>
      </c>
      <c r="HB452" s="145" t="str">
        <f>IFERROR(TRUNC(VLOOKUP($E452,'Container Panel'!$B$41:$Z$100,$D452,0)/(VLOOKUP(HB$276,UI!$A$12:$O$51,VLOOKUP(HB$278,$B$276:$C$278,2,0),0)/1000)),"")</f>
        <v/>
      </c>
      <c r="HC452" s="145" t="str">
        <f>IFERROR(TRUNC(VLOOKUP($E452,'Container Panel'!$B$41:$Z$100,$D452,0)/(VLOOKUP(HC$276,UI!$A$12:$O$51,VLOOKUP(HC$278,$B$276:$C$278,2,0),0)/1000)),"")</f>
        <v/>
      </c>
      <c r="HD452" s="145" t="str">
        <f>IFERROR(TRUNC(VLOOKUP($E452,'Container Panel'!$B$41:$Z$100,$D452,0)/(VLOOKUP(HD$276,UI!$A$12:$O$51,VLOOKUP(HD$278,$B$276:$C$278,2,0),0)/1000)),"")</f>
        <v/>
      </c>
      <c r="HE452" s="145" t="str">
        <f>IFERROR(TRUNC(VLOOKUP($E452,'Container Panel'!$B$41:$Z$100,$D452,0)/(VLOOKUP(HE$276,UI!$A$12:$O$51,VLOOKUP(HE$278,$B$276:$C$278,2,0),0)/1000)),"")</f>
        <v/>
      </c>
      <c r="HF452" s="145" t="str">
        <f>IFERROR(TRUNC(VLOOKUP($E452,'Container Panel'!$B$41:$Z$100,$D452,0)/(VLOOKUP(HF$276,UI!$A$12:$O$51,VLOOKUP(HF$278,$B$276:$C$278,2,0),0)/1000)),"")</f>
        <v/>
      </c>
      <c r="HG452" s="145" t="str">
        <f>IFERROR(TRUNC(VLOOKUP($E452,'Container Panel'!$B$41:$Z$100,$D452,0)/(VLOOKUP(HG$276,UI!$A$12:$O$51,VLOOKUP(HG$278,$B$276:$C$278,2,0),0)/1000)),"")</f>
        <v/>
      </c>
      <c r="HH452" s="145" t="str">
        <f>IFERROR(TRUNC(VLOOKUP($E452,'Container Panel'!$B$41:$Z$100,$D452,0)/(VLOOKUP(HH$276,UI!$A$12:$O$51,VLOOKUP(HH$278,$B$276:$C$278,2,0),0)/1000)),"")</f>
        <v/>
      </c>
      <c r="HI452" s="145" t="str">
        <f>IFERROR(TRUNC(VLOOKUP($E452,'Container Panel'!$B$41:$Z$100,$D452,0)/(VLOOKUP(HI$276,UI!$A$12:$O$51,VLOOKUP(HI$278,$B$276:$C$278,2,0),0)/1000)),"")</f>
        <v/>
      </c>
      <c r="HJ452" s="145" t="str">
        <f>IFERROR(TRUNC(VLOOKUP($E452,'Container Panel'!$B$41:$Z$100,$D452,0)/(VLOOKUP(HJ$276,UI!$A$12:$O$51,VLOOKUP(HJ$278,$B$276:$C$278,2,0),0)/1000)),"")</f>
        <v/>
      </c>
      <c r="HK452" s="145" t="str">
        <f>IFERROR(TRUNC(VLOOKUP($E452,'Container Panel'!$B$41:$Z$100,$D452,0)/(VLOOKUP(HK$276,UI!$A$12:$O$51,VLOOKUP(HK$278,$B$276:$C$278,2,0),0)/1000)),"")</f>
        <v/>
      </c>
      <c r="HL452" s="145" t="str">
        <f>IFERROR(TRUNC(VLOOKUP($E452,'Container Panel'!$B$41:$Z$100,$D452,0)/(VLOOKUP(HL$276,UI!$A$12:$O$51,VLOOKUP(HL$278,$B$276:$C$278,2,0),0)/1000)),"")</f>
        <v/>
      </c>
      <c r="HM452" s="145" t="str">
        <f>IFERROR(TRUNC(VLOOKUP($E452,'Container Panel'!$B$41:$Z$100,$D452,0)/(VLOOKUP(HM$276,UI!$A$12:$O$51,VLOOKUP(HM$278,$B$276:$C$278,2,0),0)/1000)),"")</f>
        <v/>
      </c>
      <c r="HN452" s="145" t="str">
        <f>IFERROR(TRUNC(VLOOKUP($E452,'Container Panel'!$B$41:$Z$100,$D452,0)/(VLOOKUP(HN$276,UI!$A$12:$O$51,VLOOKUP(HN$278,$B$276:$C$278,2,0),0)/1000)),"")</f>
        <v/>
      </c>
      <c r="HO452" s="145" t="str">
        <f>IFERROR(TRUNC(VLOOKUP($E452,'Container Panel'!$B$41:$Z$100,$D452,0)/(VLOOKUP(HO$276,UI!$A$12:$O$51,VLOOKUP(HO$278,$B$276:$C$278,2,0),0)/1000)),"")</f>
        <v/>
      </c>
      <c r="HP452" s="145" t="str">
        <f>IFERROR(TRUNC(VLOOKUP($E452,'Container Panel'!$B$41:$Z$100,$D452,0)/(VLOOKUP(HP$276,UI!$A$12:$O$51,VLOOKUP(HP$278,$B$276:$C$278,2,0),0)/1000)),"")</f>
        <v/>
      </c>
      <c r="HQ452" s="145" t="str">
        <f>IFERROR(TRUNC(VLOOKUP($E452,'Container Panel'!$B$41:$Z$100,$D452,0)/(VLOOKUP(HQ$276,UI!$A$12:$O$51,VLOOKUP(HQ$278,$B$276:$C$278,2,0),0)/1000)),"")</f>
        <v/>
      </c>
      <c r="HR452" s="145" t="str">
        <f>IFERROR(TRUNC(VLOOKUP($E452,'Container Panel'!$B$41:$Z$100,$D452,0)/(VLOOKUP(HR$276,UI!$A$12:$O$51,VLOOKUP(HR$278,$B$276:$C$278,2,0),0)/1000)),"")</f>
        <v/>
      </c>
      <c r="HS452" s="145" t="str">
        <f>IFERROR(TRUNC(VLOOKUP($E452,'Container Panel'!$B$41:$Z$100,$D452,0)/(VLOOKUP(HS$276,UI!$A$12:$O$51,VLOOKUP(HS$278,$B$276:$C$278,2,0),0)/1000)),"")</f>
        <v/>
      </c>
      <c r="HT452" s="145" t="str">
        <f>IFERROR(TRUNC(VLOOKUP($E452,'Container Panel'!$B$41:$Z$100,$D452,0)/(VLOOKUP(HT$276,UI!$A$12:$O$51,VLOOKUP(HT$278,$B$276:$C$278,2,0),0)/1000)),"")</f>
        <v/>
      </c>
      <c r="HU452" s="145" t="str">
        <f>IFERROR(TRUNC(VLOOKUP($E452,'Container Panel'!$B$41:$Z$100,$D452,0)/(VLOOKUP(HU$276,UI!$A$12:$O$51,VLOOKUP(HU$278,$B$276:$C$278,2,0),0)/1000)),"")</f>
        <v/>
      </c>
      <c r="HV452" s="145" t="str">
        <f>IFERROR(TRUNC(VLOOKUP($E452,'Container Panel'!$B$41:$Z$100,$D452,0)/(VLOOKUP(HV$276,UI!$A$12:$O$51,VLOOKUP(HV$278,$B$276:$C$278,2,0),0)/1000)),"")</f>
        <v/>
      </c>
      <c r="HW452" s="145" t="str">
        <f>IFERROR(TRUNC(VLOOKUP($E452,'Container Panel'!$B$41:$Z$100,$D452,0)/(VLOOKUP(HW$276,UI!$A$12:$O$51,VLOOKUP(HW$278,$B$276:$C$278,2,0),0)/1000)),"")</f>
        <v/>
      </c>
      <c r="HX452" s="145" t="str">
        <f>IFERROR(TRUNC(VLOOKUP($E452,'Container Panel'!$B$41:$Z$100,$D452,0)/(VLOOKUP(HX$276,UI!$A$12:$O$51,VLOOKUP(HX$278,$B$276:$C$278,2,0),0)/1000)),"")</f>
        <v/>
      </c>
      <c r="HY452" s="145" t="str">
        <f>IFERROR(TRUNC(VLOOKUP($E452,'Container Panel'!$B$41:$Z$100,$D452,0)/(VLOOKUP(HY$276,UI!$A$12:$O$51,VLOOKUP(HY$278,$B$276:$C$278,2,0),0)/1000)),"")</f>
        <v/>
      </c>
      <c r="HZ452" s="145" t="str">
        <f>IFERROR(TRUNC(VLOOKUP($E452,'Container Panel'!$B$41:$Z$100,$D452,0)/(VLOOKUP(HZ$276,UI!$A$12:$O$51,VLOOKUP(HZ$278,$B$276:$C$278,2,0),0)/1000)),"")</f>
        <v/>
      </c>
      <c r="IA452" s="145" t="str">
        <f>IFERROR(TRUNC(VLOOKUP($E452,'Container Panel'!$B$41:$Z$100,$D452,0)/(VLOOKUP(IA$276,UI!$A$12:$O$51,VLOOKUP(IA$278,$B$276:$C$278,2,0),0)/1000)),"")</f>
        <v/>
      </c>
      <c r="IB452" s="145" t="str">
        <f>IFERROR(TRUNC(VLOOKUP($E452,'Container Panel'!$B$41:$Z$100,$D452,0)/(VLOOKUP(IB$276,UI!$A$12:$O$51,VLOOKUP(IB$278,$B$276:$C$278,2,0),0)/1000)),"")</f>
        <v/>
      </c>
      <c r="IC452" s="145" t="str">
        <f>IFERROR(TRUNC(VLOOKUP($E452,'Container Panel'!$B$41:$Z$100,$D452,0)/(VLOOKUP(IC$276,UI!$A$12:$O$51,VLOOKUP(IC$278,$B$276:$C$278,2,0),0)/1000)),"")</f>
        <v/>
      </c>
      <c r="ID452" s="145" t="str">
        <f>IFERROR(TRUNC(VLOOKUP($E452,'Container Panel'!$B$41:$Z$100,$D452,0)/(VLOOKUP(ID$276,UI!$A$12:$O$51,VLOOKUP(ID$278,$B$276:$C$278,2,0),0)/1000)),"")</f>
        <v/>
      </c>
      <c r="IE452" s="145" t="str">
        <f>IFERROR(TRUNC(VLOOKUP($E452,'Container Panel'!$B$41:$Z$100,$D452,0)/(VLOOKUP(IE$276,UI!$A$12:$O$51,VLOOKUP(IE$278,$B$276:$C$278,2,0),0)/1000)),"")</f>
        <v/>
      </c>
      <c r="IF452" s="145" t="str">
        <f>IFERROR(TRUNC(VLOOKUP($E452,'Container Panel'!$B$41:$Z$100,$D452,0)/(VLOOKUP(IF$276,UI!$A$12:$O$51,VLOOKUP(IF$278,$B$276:$C$278,2,0),0)/1000)),"")</f>
        <v/>
      </c>
      <c r="IG452" s="145" t="str">
        <f>IFERROR(TRUNC(VLOOKUP($E452,'Container Panel'!$B$41:$Z$100,$D452,0)/(VLOOKUP(IG$276,UI!$A$12:$O$51,VLOOKUP(IG$278,$B$276:$C$278,2,0),0)/1000)),"")</f>
        <v/>
      </c>
      <c r="IH452" s="145" t="str">
        <f>IFERROR(TRUNC(VLOOKUP($E452,'Container Panel'!$B$41:$Z$100,$D452,0)/(VLOOKUP(IH$276,UI!$A$12:$O$51,VLOOKUP(IH$278,$B$276:$C$278,2,0),0)/1000)),"")</f>
        <v/>
      </c>
      <c r="II452" s="145" t="str">
        <f>IFERROR(TRUNC(VLOOKUP($E452,'Container Panel'!$B$41:$Z$100,$D452,0)/(VLOOKUP(II$276,UI!$A$12:$O$51,VLOOKUP(II$278,$B$276:$C$278,2,0),0)/1000)),"")</f>
        <v/>
      </c>
      <c r="IJ452" s="145" t="str">
        <f>IFERROR(TRUNC(VLOOKUP($E452,'Container Panel'!$B$41:$Z$100,$D452,0)/(VLOOKUP(IJ$276,UI!$A$12:$O$51,VLOOKUP(IJ$278,$B$276:$C$278,2,0),0)/1000)),"")</f>
        <v/>
      </c>
      <c r="IK452" s="145" t="str">
        <f>IFERROR(TRUNC(VLOOKUP($E452,'Container Panel'!$B$41:$Z$100,$D452,0)/(VLOOKUP(IK$276,UI!$A$12:$O$51,VLOOKUP(IK$278,$B$276:$C$278,2,0),0)/1000)),"")</f>
        <v/>
      </c>
      <c r="IL452" s="145" t="str">
        <f>IFERROR(TRUNC(VLOOKUP($E452,'Container Panel'!$B$41:$Z$100,$D452,0)/(VLOOKUP(IL$276,UI!$A$12:$O$51,VLOOKUP(IL$278,$B$276:$C$278,2,0),0)/1000)),"")</f>
        <v/>
      </c>
    </row>
    <row r="453" spans="2:246">
      <c r="B453" s="74">
        <v>173</v>
      </c>
      <c r="C453" s="74">
        <f t="shared" si="198"/>
        <v>58</v>
      </c>
      <c r="D453" s="163">
        <f>MOD(B453,3)+'Container Panel'!$Q$38</f>
        <v>18</v>
      </c>
      <c r="E453" s="143">
        <f t="shared" si="199"/>
        <v>0</v>
      </c>
      <c r="F453" s="144" t="s">
        <v>29</v>
      </c>
      <c r="G453" s="145" t="str">
        <f>IFERROR(IF(AND(G$272=list!$D$3,'Box Calculation'!G$279&lt;&gt;"h",$E453&lt;&gt;0),0,IF(AND(G$273=list!$D$2,$E453&lt;&gt;0,TRUNC(VLOOKUP($E453,'Container Panel'!$B$41:$Z$100,$D453,0)/(VLOOKUP(G$276,UI!$A$12:$O$51,VLOOKUP(G$279,$B$276:$C$278,2,0),0)/1000))&gt;0),1,TRUNC(VLOOKUP($E453,'Container Panel'!$B$41:$Z$100,$D453,0)/(VLOOKUP(G$276,UI!$A$12:$O$51,VLOOKUP(G$279,$B$276:$C$278,2,0),0)/1000)))),"")</f>
        <v/>
      </c>
      <c r="H453" s="145" t="str">
        <f>IFERROR(IF(AND(H$272=list!$D$3,'Box Calculation'!H$279&lt;&gt;"h",$E453&lt;&gt;0),0,IF(AND(H$273=list!$D$2,$E453&lt;&gt;0,TRUNC(VLOOKUP($E453,'Container Panel'!$B$41:$Z$100,$D453,0)/(VLOOKUP(H$276,UI!$A$12:$O$51,VLOOKUP(H$279,$B$276:$C$278,2,0),0)/1000))&gt;0),1,TRUNC(VLOOKUP($E453,'Container Panel'!$B$41:$Z$100,$D453,0)/(VLOOKUP(H$276,UI!$A$12:$O$51,VLOOKUP(H$279,$B$276:$C$278,2,0),0)/1000)))),"")</f>
        <v/>
      </c>
      <c r="I453" s="145" t="str">
        <f>IFERROR(IF(AND(I$272=list!$D$3,'Box Calculation'!I$279&lt;&gt;"h",$E453&lt;&gt;0),0,IF(AND(I$273=list!$D$2,$E453&lt;&gt;0,TRUNC(VLOOKUP($E453,'Container Panel'!$B$41:$Z$100,$D453,0)/(VLOOKUP(I$276,UI!$A$12:$O$51,VLOOKUP(I$279,$B$276:$C$278,2,0),0)/1000))&gt;0),1,TRUNC(VLOOKUP($E453,'Container Panel'!$B$41:$Z$100,$D453,0)/(VLOOKUP(I$276,UI!$A$12:$O$51,VLOOKUP(I$279,$B$276:$C$278,2,0),0)/1000)))),"")</f>
        <v/>
      </c>
      <c r="J453" s="145" t="str">
        <f>IFERROR(IF(AND(J$272=list!$D$3,'Box Calculation'!J$279&lt;&gt;"h",$E453&lt;&gt;0),0,IF(AND(J$273=list!$D$2,$E453&lt;&gt;0,TRUNC(VLOOKUP($E453,'Container Panel'!$B$41:$Z$100,$D453,0)/(VLOOKUP(J$276,UI!$A$12:$O$51,VLOOKUP(J$279,$B$276:$C$278,2,0),0)/1000))&gt;0),1,TRUNC(VLOOKUP($E453,'Container Panel'!$B$41:$Z$100,$D453,0)/(VLOOKUP(J$276,UI!$A$12:$O$51,VLOOKUP(J$279,$B$276:$C$278,2,0),0)/1000)))),"")</f>
        <v/>
      </c>
      <c r="K453" s="145" t="str">
        <f>IFERROR(IF(AND(K$272=list!$D$3,'Box Calculation'!K$279&lt;&gt;"h",$E453&lt;&gt;0),0,IF(AND(K$273=list!$D$2,$E453&lt;&gt;0,TRUNC(VLOOKUP($E453,'Container Panel'!$B$41:$Z$100,$D453,0)/(VLOOKUP(K$276,UI!$A$12:$O$51,VLOOKUP(K$279,$B$276:$C$278,2,0),0)/1000))&gt;0),1,TRUNC(VLOOKUP($E453,'Container Panel'!$B$41:$Z$100,$D453,0)/(VLOOKUP(K$276,UI!$A$12:$O$51,VLOOKUP(K$279,$B$276:$C$278,2,0),0)/1000)))),"")</f>
        <v/>
      </c>
      <c r="L453" s="145" t="str">
        <f>IFERROR(IF(AND(L$272=list!$D$3,'Box Calculation'!L$279&lt;&gt;"h",$E453&lt;&gt;0),0,IF(AND(L$273=list!$D$2,$E453&lt;&gt;0,TRUNC(VLOOKUP($E453,'Container Panel'!$B$41:$Z$100,$D453,0)/(VLOOKUP(L$276,UI!$A$12:$O$51,VLOOKUP(L$279,$B$276:$C$278,2,0),0)/1000))&gt;0),1,TRUNC(VLOOKUP($E453,'Container Panel'!$B$41:$Z$100,$D453,0)/(VLOOKUP(L$276,UI!$A$12:$O$51,VLOOKUP(L$279,$B$276:$C$278,2,0),0)/1000)))),"")</f>
        <v/>
      </c>
      <c r="M453" s="145" t="str">
        <f>IFERROR(IF(AND(M$272=list!$D$3,'Box Calculation'!M$279&lt;&gt;"h",$E453&lt;&gt;0),0,IF(AND(M$273=list!$D$2,$E453&lt;&gt;0,TRUNC(VLOOKUP($E453,'Container Panel'!$B$41:$Z$100,$D453,0)/(VLOOKUP(M$276,UI!$A$12:$O$51,VLOOKUP(M$279,$B$276:$C$278,2,0),0)/1000))&gt;0),1,TRUNC(VLOOKUP($E453,'Container Panel'!$B$41:$Z$100,$D453,0)/(VLOOKUP(M$276,UI!$A$12:$O$51,VLOOKUP(M$279,$B$276:$C$278,2,0),0)/1000)))),"")</f>
        <v/>
      </c>
      <c r="N453" s="145" t="str">
        <f>IFERROR(IF(AND(N$272=list!$D$3,'Box Calculation'!N$279&lt;&gt;"h",$E453&lt;&gt;0),0,IF(AND(N$273=list!$D$2,$E453&lt;&gt;0,TRUNC(VLOOKUP($E453,'Container Panel'!$B$41:$Z$100,$D453,0)/(VLOOKUP(N$276,UI!$A$12:$O$51,VLOOKUP(N$279,$B$276:$C$278,2,0),0)/1000))&gt;0),1,TRUNC(VLOOKUP($E453,'Container Panel'!$B$41:$Z$100,$D453,0)/(VLOOKUP(N$276,UI!$A$12:$O$51,VLOOKUP(N$279,$B$276:$C$278,2,0),0)/1000)))),"")</f>
        <v/>
      </c>
      <c r="O453" s="145" t="str">
        <f>IFERROR(IF(AND(O$272=list!$D$3,'Box Calculation'!O$279&lt;&gt;"h",$E453&lt;&gt;0),0,IF(AND(O$273=list!$D$2,$E453&lt;&gt;0,TRUNC(VLOOKUP($E453,'Container Panel'!$B$41:$Z$100,$D453,0)/(VLOOKUP(O$276,UI!$A$12:$O$51,VLOOKUP(O$279,$B$276:$C$278,2,0),0)/1000))&gt;0),1,TRUNC(VLOOKUP($E453,'Container Panel'!$B$41:$Z$100,$D453,0)/(VLOOKUP(O$276,UI!$A$12:$O$51,VLOOKUP(O$279,$B$276:$C$278,2,0),0)/1000)))),"")</f>
        <v/>
      </c>
      <c r="P453" s="145" t="str">
        <f>IFERROR(IF(AND(P$272=list!$D$3,'Box Calculation'!P$279&lt;&gt;"h",$E453&lt;&gt;0),0,IF(AND(P$273=list!$D$2,$E453&lt;&gt;0,TRUNC(VLOOKUP($E453,'Container Panel'!$B$41:$Z$100,$D453,0)/(VLOOKUP(P$276,UI!$A$12:$O$51,VLOOKUP(P$279,$B$276:$C$278,2,0),0)/1000))&gt;0),1,TRUNC(VLOOKUP($E453,'Container Panel'!$B$41:$Z$100,$D453,0)/(VLOOKUP(P$276,UI!$A$12:$O$51,VLOOKUP(P$279,$B$276:$C$278,2,0),0)/1000)))),"")</f>
        <v/>
      </c>
      <c r="Q453" s="145" t="str">
        <f>IFERROR(IF(AND(Q$272=list!$D$3,'Box Calculation'!Q$279&lt;&gt;"h",$E453&lt;&gt;0),0,IF(AND(Q$273=list!$D$2,$E453&lt;&gt;0,TRUNC(VLOOKUP($E453,'Container Panel'!$B$41:$Z$100,$D453,0)/(VLOOKUP(Q$276,UI!$A$12:$O$51,VLOOKUP(Q$279,$B$276:$C$278,2,0),0)/1000))&gt;0),1,TRUNC(VLOOKUP($E453,'Container Panel'!$B$41:$Z$100,$D453,0)/(VLOOKUP(Q$276,UI!$A$12:$O$51,VLOOKUP(Q$279,$B$276:$C$278,2,0),0)/1000)))),"")</f>
        <v/>
      </c>
      <c r="R453" s="145" t="str">
        <f>IFERROR(IF(AND(R$272=list!$D$3,'Box Calculation'!R$279&lt;&gt;"h",$E453&lt;&gt;0),0,IF(AND(R$273=list!$D$2,$E453&lt;&gt;0,TRUNC(VLOOKUP($E453,'Container Panel'!$B$41:$Z$100,$D453,0)/(VLOOKUP(R$276,UI!$A$12:$O$51,VLOOKUP(R$279,$B$276:$C$278,2,0),0)/1000))&gt;0),1,TRUNC(VLOOKUP($E453,'Container Panel'!$B$41:$Z$100,$D453,0)/(VLOOKUP(R$276,UI!$A$12:$O$51,VLOOKUP(R$279,$B$276:$C$278,2,0),0)/1000)))),"")</f>
        <v/>
      </c>
      <c r="S453" s="145" t="str">
        <f>IFERROR(IF(AND(S$272=list!$D$3,'Box Calculation'!S$279&lt;&gt;"h",$E453&lt;&gt;0),0,IF(AND(S$273=list!$D$2,$E453&lt;&gt;0,TRUNC(VLOOKUP($E453,'Container Panel'!$B$41:$Z$100,$D453,0)/(VLOOKUP(S$276,UI!$A$12:$O$51,VLOOKUP(S$279,$B$276:$C$278,2,0),0)/1000))&gt;0),1,TRUNC(VLOOKUP($E453,'Container Panel'!$B$41:$Z$100,$D453,0)/(VLOOKUP(S$276,UI!$A$12:$O$51,VLOOKUP(S$279,$B$276:$C$278,2,0),0)/1000)))),"")</f>
        <v/>
      </c>
      <c r="T453" s="145" t="str">
        <f>IFERROR(IF(AND(T$272=list!$D$3,'Box Calculation'!T$279&lt;&gt;"h",$E453&lt;&gt;0),0,IF(AND(T$273=list!$D$2,$E453&lt;&gt;0,TRUNC(VLOOKUP($E453,'Container Panel'!$B$41:$Z$100,$D453,0)/(VLOOKUP(T$276,UI!$A$12:$O$51,VLOOKUP(T$279,$B$276:$C$278,2,0),0)/1000))&gt;0),1,TRUNC(VLOOKUP($E453,'Container Panel'!$B$41:$Z$100,$D453,0)/(VLOOKUP(T$276,UI!$A$12:$O$51,VLOOKUP(T$279,$B$276:$C$278,2,0),0)/1000)))),"")</f>
        <v/>
      </c>
      <c r="U453" s="145" t="str">
        <f>IFERROR(IF(AND(U$272=list!$D$3,'Box Calculation'!U$279&lt;&gt;"h",$E453&lt;&gt;0),0,IF(AND(U$273=list!$D$2,$E453&lt;&gt;0,TRUNC(VLOOKUP($E453,'Container Panel'!$B$41:$Z$100,$D453,0)/(VLOOKUP(U$276,UI!$A$12:$O$51,VLOOKUP(U$279,$B$276:$C$278,2,0),0)/1000))&gt;0),1,TRUNC(VLOOKUP($E453,'Container Panel'!$B$41:$Z$100,$D453,0)/(VLOOKUP(U$276,UI!$A$12:$O$51,VLOOKUP(U$279,$B$276:$C$278,2,0),0)/1000)))),"")</f>
        <v/>
      </c>
      <c r="V453" s="145" t="str">
        <f>IFERROR(IF(AND(V$272=list!$D$3,'Box Calculation'!V$279&lt;&gt;"h",$E453&lt;&gt;0),0,IF(AND(V$273=list!$D$2,$E453&lt;&gt;0,TRUNC(VLOOKUP($E453,'Container Panel'!$B$41:$Z$100,$D453,0)/(VLOOKUP(V$276,UI!$A$12:$O$51,VLOOKUP(V$279,$B$276:$C$278,2,0),0)/1000))&gt;0),1,TRUNC(VLOOKUP($E453,'Container Panel'!$B$41:$Z$100,$D453,0)/(VLOOKUP(V$276,UI!$A$12:$O$51,VLOOKUP(V$279,$B$276:$C$278,2,0),0)/1000)))),"")</f>
        <v/>
      </c>
      <c r="W453" s="145" t="str">
        <f>IFERROR(IF(AND(W$272=list!$D$3,'Box Calculation'!W$279&lt;&gt;"h",$E453&lt;&gt;0),0,IF(AND(W$273=list!$D$2,$E453&lt;&gt;0,TRUNC(VLOOKUP($E453,'Container Panel'!$B$41:$Z$100,$D453,0)/(VLOOKUP(W$276,UI!$A$12:$O$51,VLOOKUP(W$279,$B$276:$C$278,2,0),0)/1000))&gt;0),1,TRUNC(VLOOKUP($E453,'Container Panel'!$B$41:$Z$100,$D453,0)/(VLOOKUP(W$276,UI!$A$12:$O$51,VLOOKUP(W$279,$B$276:$C$278,2,0),0)/1000)))),"")</f>
        <v/>
      </c>
      <c r="X453" s="145" t="str">
        <f>IFERROR(IF(AND(X$272=list!$D$3,'Box Calculation'!X$279&lt;&gt;"h",$E453&lt;&gt;0),0,IF(AND(X$273=list!$D$2,$E453&lt;&gt;0,TRUNC(VLOOKUP($E453,'Container Panel'!$B$41:$Z$100,$D453,0)/(VLOOKUP(X$276,UI!$A$12:$O$51,VLOOKUP(X$279,$B$276:$C$278,2,0),0)/1000))&gt;0),1,TRUNC(VLOOKUP($E453,'Container Panel'!$B$41:$Z$100,$D453,0)/(VLOOKUP(X$276,UI!$A$12:$O$51,VLOOKUP(X$279,$B$276:$C$278,2,0),0)/1000)))),"")</f>
        <v/>
      </c>
      <c r="Y453" s="145" t="str">
        <f>IFERROR(IF(AND(Y$272=list!$D$3,'Box Calculation'!Y$279&lt;&gt;"h",$E453&lt;&gt;0),0,IF(AND(Y$273=list!$D$2,$E453&lt;&gt;0,TRUNC(VLOOKUP($E453,'Container Panel'!$B$41:$Z$100,$D453,0)/(VLOOKUP(Y$276,UI!$A$12:$O$51,VLOOKUP(Y$279,$B$276:$C$278,2,0),0)/1000))&gt;0),1,TRUNC(VLOOKUP($E453,'Container Panel'!$B$41:$Z$100,$D453,0)/(VLOOKUP(Y$276,UI!$A$12:$O$51,VLOOKUP(Y$279,$B$276:$C$278,2,0),0)/1000)))),"")</f>
        <v/>
      </c>
      <c r="Z453" s="145" t="str">
        <f>IFERROR(IF(AND(Z$272=list!$D$3,'Box Calculation'!Z$279&lt;&gt;"h",$E453&lt;&gt;0),0,IF(AND(Z$273=list!$D$2,$E453&lt;&gt;0,TRUNC(VLOOKUP($E453,'Container Panel'!$B$41:$Z$100,$D453,0)/(VLOOKUP(Z$276,UI!$A$12:$O$51,VLOOKUP(Z$279,$B$276:$C$278,2,0),0)/1000))&gt;0),1,TRUNC(VLOOKUP($E453,'Container Panel'!$B$41:$Z$100,$D453,0)/(VLOOKUP(Z$276,UI!$A$12:$O$51,VLOOKUP(Z$279,$B$276:$C$278,2,0),0)/1000)))),"")</f>
        <v/>
      </c>
      <c r="AA453" s="145" t="str">
        <f>IFERROR(IF(AND(AA$272=list!$D$3,'Box Calculation'!AA$279&lt;&gt;"h",$E453&lt;&gt;0),0,IF(AND(AA$273=list!$D$2,$E453&lt;&gt;0,TRUNC(VLOOKUP($E453,'Container Panel'!$B$41:$Z$100,$D453,0)/(VLOOKUP(AA$276,UI!$A$12:$O$51,VLOOKUP(AA$279,$B$276:$C$278,2,0),0)/1000))&gt;0),1,TRUNC(VLOOKUP($E453,'Container Panel'!$B$41:$Z$100,$D453,0)/(VLOOKUP(AA$276,UI!$A$12:$O$51,VLOOKUP(AA$279,$B$276:$C$278,2,0),0)/1000)))),"")</f>
        <v/>
      </c>
      <c r="AB453" s="145" t="str">
        <f>IFERROR(IF(AND(AB$272=list!$D$3,'Box Calculation'!AB$279&lt;&gt;"h",$E453&lt;&gt;0),0,IF(AND(AB$273=list!$D$2,$E453&lt;&gt;0,TRUNC(VLOOKUP($E453,'Container Panel'!$B$41:$Z$100,$D453,0)/(VLOOKUP(AB$276,UI!$A$12:$O$51,VLOOKUP(AB$279,$B$276:$C$278,2,0),0)/1000))&gt;0),1,TRUNC(VLOOKUP($E453,'Container Panel'!$B$41:$Z$100,$D453,0)/(VLOOKUP(AB$276,UI!$A$12:$O$51,VLOOKUP(AB$279,$B$276:$C$278,2,0),0)/1000)))),"")</f>
        <v/>
      </c>
      <c r="AC453" s="145" t="str">
        <f>IFERROR(IF(AND(AC$272=list!$D$3,'Box Calculation'!AC$279&lt;&gt;"h",$E453&lt;&gt;0),0,IF(AND(AC$273=list!$D$2,$E453&lt;&gt;0,TRUNC(VLOOKUP($E453,'Container Panel'!$B$41:$Z$100,$D453,0)/(VLOOKUP(AC$276,UI!$A$12:$O$51,VLOOKUP(AC$279,$B$276:$C$278,2,0),0)/1000))&gt;0),1,TRUNC(VLOOKUP($E453,'Container Panel'!$B$41:$Z$100,$D453,0)/(VLOOKUP(AC$276,UI!$A$12:$O$51,VLOOKUP(AC$279,$B$276:$C$278,2,0),0)/1000)))),"")</f>
        <v/>
      </c>
      <c r="AD453" s="145" t="str">
        <f>IFERROR(IF(AND(AD$272=list!$D$3,'Box Calculation'!AD$279&lt;&gt;"h",$E453&lt;&gt;0),0,IF(AND(AD$273=list!$D$2,$E453&lt;&gt;0,TRUNC(VLOOKUP($E453,'Container Panel'!$B$41:$Z$100,$D453,0)/(VLOOKUP(AD$276,UI!$A$12:$O$51,VLOOKUP(AD$279,$B$276:$C$278,2,0),0)/1000))&gt;0),1,TRUNC(VLOOKUP($E453,'Container Panel'!$B$41:$Z$100,$D453,0)/(VLOOKUP(AD$276,UI!$A$12:$O$51,VLOOKUP(AD$279,$B$276:$C$278,2,0),0)/1000)))),"")</f>
        <v/>
      </c>
      <c r="AE453" s="145" t="str">
        <f>IFERROR(IF(AND(AE$272=list!$D$3,'Box Calculation'!AE$279&lt;&gt;"h",$E453&lt;&gt;0),0,IF(AND(AE$273=list!$D$2,$E453&lt;&gt;0,TRUNC(VLOOKUP($E453,'Container Panel'!$B$41:$Z$100,$D453,0)/(VLOOKUP(AE$276,UI!$A$12:$O$51,VLOOKUP(AE$279,$B$276:$C$278,2,0),0)/1000))&gt;0),1,TRUNC(VLOOKUP($E453,'Container Panel'!$B$41:$Z$100,$D453,0)/(VLOOKUP(AE$276,UI!$A$12:$O$51,VLOOKUP(AE$279,$B$276:$C$278,2,0),0)/1000)))),"")</f>
        <v/>
      </c>
      <c r="AF453" s="145" t="str">
        <f>IFERROR(IF(AND(AF$272=list!$D$3,'Box Calculation'!AF$279&lt;&gt;"h",$E453&lt;&gt;0),0,IF(AND(AF$273=list!$D$2,$E453&lt;&gt;0,TRUNC(VLOOKUP($E453,'Container Panel'!$B$41:$Z$100,$D453,0)/(VLOOKUP(AF$276,UI!$A$12:$O$51,VLOOKUP(AF$279,$B$276:$C$278,2,0),0)/1000))&gt;0),1,TRUNC(VLOOKUP($E453,'Container Panel'!$B$41:$Z$100,$D453,0)/(VLOOKUP(AF$276,UI!$A$12:$O$51,VLOOKUP(AF$279,$B$276:$C$278,2,0),0)/1000)))),"")</f>
        <v/>
      </c>
      <c r="AG453" s="145" t="str">
        <f>IFERROR(IF(AND(AG$272=list!$D$3,'Box Calculation'!AG$279&lt;&gt;"h",$E453&lt;&gt;0),0,IF(AND(AG$273=list!$D$2,$E453&lt;&gt;0,TRUNC(VLOOKUP($E453,'Container Panel'!$B$41:$Z$100,$D453,0)/(VLOOKUP(AG$276,UI!$A$12:$O$51,VLOOKUP(AG$279,$B$276:$C$278,2,0),0)/1000))&gt;0),1,TRUNC(VLOOKUP($E453,'Container Panel'!$B$41:$Z$100,$D453,0)/(VLOOKUP(AG$276,UI!$A$12:$O$51,VLOOKUP(AG$279,$B$276:$C$278,2,0),0)/1000)))),"")</f>
        <v/>
      </c>
      <c r="AH453" s="145" t="str">
        <f>IFERROR(IF(AND(AH$272=list!$D$3,'Box Calculation'!AH$279&lt;&gt;"h",$E453&lt;&gt;0),0,IF(AND(AH$273=list!$D$2,$E453&lt;&gt;0,TRUNC(VLOOKUP($E453,'Container Panel'!$B$41:$Z$100,$D453,0)/(VLOOKUP(AH$276,UI!$A$12:$O$51,VLOOKUP(AH$279,$B$276:$C$278,2,0),0)/1000))&gt;0),1,TRUNC(VLOOKUP($E453,'Container Panel'!$B$41:$Z$100,$D453,0)/(VLOOKUP(AH$276,UI!$A$12:$O$51,VLOOKUP(AH$279,$B$276:$C$278,2,0),0)/1000)))),"")</f>
        <v/>
      </c>
      <c r="AI453" s="145" t="str">
        <f>IFERROR(IF(AND(AI$272=list!$D$3,'Box Calculation'!AI$279&lt;&gt;"h",$E453&lt;&gt;0),0,IF(AND(AI$273=list!$D$2,$E453&lt;&gt;0,TRUNC(VLOOKUP($E453,'Container Panel'!$B$41:$Z$100,$D453,0)/(VLOOKUP(AI$276,UI!$A$12:$O$51,VLOOKUP(AI$279,$B$276:$C$278,2,0),0)/1000))&gt;0),1,TRUNC(VLOOKUP($E453,'Container Panel'!$B$41:$Z$100,$D453,0)/(VLOOKUP(AI$276,UI!$A$12:$O$51,VLOOKUP(AI$279,$B$276:$C$278,2,0),0)/1000)))),"")</f>
        <v/>
      </c>
      <c r="AJ453" s="145" t="str">
        <f>IFERROR(IF(AND(AJ$272=list!$D$3,'Box Calculation'!AJ$279&lt;&gt;"h",$E453&lt;&gt;0),0,IF(AND(AJ$273=list!$D$2,$E453&lt;&gt;0,TRUNC(VLOOKUP($E453,'Container Panel'!$B$41:$Z$100,$D453,0)/(VLOOKUP(AJ$276,UI!$A$12:$O$51,VLOOKUP(AJ$279,$B$276:$C$278,2,0),0)/1000))&gt;0),1,TRUNC(VLOOKUP($E453,'Container Panel'!$B$41:$Z$100,$D453,0)/(VLOOKUP(AJ$276,UI!$A$12:$O$51,VLOOKUP(AJ$279,$B$276:$C$278,2,0),0)/1000)))),"")</f>
        <v/>
      </c>
      <c r="AK453" s="145" t="str">
        <f>IFERROR(IF(AND(AK$272=list!$D$3,'Box Calculation'!AK$279&lt;&gt;"h",$E453&lt;&gt;0),0,IF(AND(AK$273=list!$D$2,$E453&lt;&gt;0,TRUNC(VLOOKUP($E453,'Container Panel'!$B$41:$Z$100,$D453,0)/(VLOOKUP(AK$276,UI!$A$12:$O$51,VLOOKUP(AK$279,$B$276:$C$278,2,0),0)/1000))&gt;0),1,TRUNC(VLOOKUP($E453,'Container Panel'!$B$41:$Z$100,$D453,0)/(VLOOKUP(AK$276,UI!$A$12:$O$51,VLOOKUP(AK$279,$B$276:$C$278,2,0),0)/1000)))),"")</f>
        <v/>
      </c>
      <c r="AL453" s="145" t="str">
        <f>IFERROR(IF(AND(AL$272=list!$D$3,'Box Calculation'!AL$279&lt;&gt;"h",$E453&lt;&gt;0),0,IF(AND(AL$273=list!$D$2,$E453&lt;&gt;0,TRUNC(VLOOKUP($E453,'Container Panel'!$B$41:$Z$100,$D453,0)/(VLOOKUP(AL$276,UI!$A$12:$O$51,VLOOKUP(AL$279,$B$276:$C$278,2,0),0)/1000))&gt;0),1,TRUNC(VLOOKUP($E453,'Container Panel'!$B$41:$Z$100,$D453,0)/(VLOOKUP(AL$276,UI!$A$12:$O$51,VLOOKUP(AL$279,$B$276:$C$278,2,0),0)/1000)))),"")</f>
        <v/>
      </c>
      <c r="AM453" s="145" t="str">
        <f>IFERROR(IF(AND(AM$272=list!$D$3,'Box Calculation'!AM$279&lt;&gt;"h",$E453&lt;&gt;0),0,IF(AND(AM$273=list!$D$2,$E453&lt;&gt;0,TRUNC(VLOOKUP($E453,'Container Panel'!$B$41:$Z$100,$D453,0)/(VLOOKUP(AM$276,UI!$A$12:$O$51,VLOOKUP(AM$279,$B$276:$C$278,2,0),0)/1000))&gt;0),1,TRUNC(VLOOKUP($E453,'Container Panel'!$B$41:$Z$100,$D453,0)/(VLOOKUP(AM$276,UI!$A$12:$O$51,VLOOKUP(AM$279,$B$276:$C$278,2,0),0)/1000)))),"")</f>
        <v/>
      </c>
      <c r="AN453" s="145" t="str">
        <f>IFERROR(IF(AND(AN$272=list!$D$3,'Box Calculation'!AN$279&lt;&gt;"h",$E453&lt;&gt;0),0,IF(AND(AN$273=list!$D$2,$E453&lt;&gt;0,TRUNC(VLOOKUP($E453,'Container Panel'!$B$41:$Z$100,$D453,0)/(VLOOKUP(AN$276,UI!$A$12:$O$51,VLOOKUP(AN$279,$B$276:$C$278,2,0),0)/1000))&gt;0),1,TRUNC(VLOOKUP($E453,'Container Panel'!$B$41:$Z$100,$D453,0)/(VLOOKUP(AN$276,UI!$A$12:$O$51,VLOOKUP(AN$279,$B$276:$C$278,2,0),0)/1000)))),"")</f>
        <v/>
      </c>
      <c r="AO453" s="145" t="str">
        <f>IFERROR(IF(AND(AO$272=list!$D$3,'Box Calculation'!AO$279&lt;&gt;"h",$E453&lt;&gt;0),0,IF(AND(AO$273=list!$D$2,$E453&lt;&gt;0,TRUNC(VLOOKUP($E453,'Container Panel'!$B$41:$Z$100,$D453,0)/(VLOOKUP(AO$276,UI!$A$12:$O$51,VLOOKUP(AO$279,$B$276:$C$278,2,0),0)/1000))&gt;0),1,TRUNC(VLOOKUP($E453,'Container Panel'!$B$41:$Z$100,$D453,0)/(VLOOKUP(AO$276,UI!$A$12:$O$51,VLOOKUP(AO$279,$B$276:$C$278,2,0),0)/1000)))),"")</f>
        <v/>
      </c>
      <c r="AP453" s="145" t="str">
        <f>IFERROR(IF(AND(AP$272=list!$D$3,'Box Calculation'!AP$279&lt;&gt;"h",$E453&lt;&gt;0),0,IF(AND(AP$273=list!$D$2,$E453&lt;&gt;0,TRUNC(VLOOKUP($E453,'Container Panel'!$B$41:$Z$100,$D453,0)/(VLOOKUP(AP$276,UI!$A$12:$O$51,VLOOKUP(AP$279,$B$276:$C$278,2,0),0)/1000))&gt;0),1,TRUNC(VLOOKUP($E453,'Container Panel'!$B$41:$Z$100,$D453,0)/(VLOOKUP(AP$276,UI!$A$12:$O$51,VLOOKUP(AP$279,$B$276:$C$278,2,0),0)/1000)))),"")</f>
        <v/>
      </c>
      <c r="AQ453" s="145" t="str">
        <f>IFERROR(IF(AND(AQ$272=list!$D$3,'Box Calculation'!AQ$279&lt;&gt;"h",$E453&lt;&gt;0),0,IF(AND(AQ$273=list!$D$2,$E453&lt;&gt;0,TRUNC(VLOOKUP($E453,'Container Panel'!$B$41:$Z$100,$D453,0)/(VLOOKUP(AQ$276,UI!$A$12:$O$51,VLOOKUP(AQ$279,$B$276:$C$278,2,0),0)/1000))&gt;0),1,TRUNC(VLOOKUP($E453,'Container Panel'!$B$41:$Z$100,$D453,0)/(VLOOKUP(AQ$276,UI!$A$12:$O$51,VLOOKUP(AQ$279,$B$276:$C$278,2,0),0)/1000)))),"")</f>
        <v/>
      </c>
      <c r="AR453" s="145" t="str">
        <f>IFERROR(IF(AND(AR$272=list!$D$3,'Box Calculation'!AR$279&lt;&gt;"h",$E453&lt;&gt;0),0,IF(AND(AR$273=list!$D$2,$E453&lt;&gt;0,TRUNC(VLOOKUP($E453,'Container Panel'!$B$41:$Z$100,$D453,0)/(VLOOKUP(AR$276,UI!$A$12:$O$51,VLOOKUP(AR$279,$B$276:$C$278,2,0),0)/1000))&gt;0),1,TRUNC(VLOOKUP($E453,'Container Panel'!$B$41:$Z$100,$D453,0)/(VLOOKUP(AR$276,UI!$A$12:$O$51,VLOOKUP(AR$279,$B$276:$C$278,2,0),0)/1000)))),"")</f>
        <v/>
      </c>
      <c r="AS453" s="145" t="str">
        <f>IFERROR(IF(AND(AS$272=list!$D$3,'Box Calculation'!AS$279&lt;&gt;"h",$E453&lt;&gt;0),0,IF(AND(AS$273=list!$D$2,$E453&lt;&gt;0,TRUNC(VLOOKUP($E453,'Container Panel'!$B$41:$Z$100,$D453,0)/(VLOOKUP(AS$276,UI!$A$12:$O$51,VLOOKUP(AS$279,$B$276:$C$278,2,0),0)/1000))&gt;0),1,TRUNC(VLOOKUP($E453,'Container Panel'!$B$41:$Z$100,$D453,0)/(VLOOKUP(AS$276,UI!$A$12:$O$51,VLOOKUP(AS$279,$B$276:$C$278,2,0),0)/1000)))),"")</f>
        <v/>
      </c>
      <c r="AT453" s="145" t="str">
        <f>IFERROR(IF(AND(AT$272=list!$D$3,'Box Calculation'!AT$279&lt;&gt;"h",$E453&lt;&gt;0),0,IF(AND(AT$273=list!$D$2,$E453&lt;&gt;0,TRUNC(VLOOKUP($E453,'Container Panel'!$B$41:$Z$100,$D453,0)/(VLOOKUP(AT$276,UI!$A$12:$O$51,VLOOKUP(AT$279,$B$276:$C$278,2,0),0)/1000))&gt;0),1,TRUNC(VLOOKUP($E453,'Container Panel'!$B$41:$Z$100,$D453,0)/(VLOOKUP(AT$276,UI!$A$12:$O$51,VLOOKUP(AT$279,$B$276:$C$278,2,0),0)/1000)))),"")</f>
        <v/>
      </c>
      <c r="AU453" s="145" t="str">
        <f>IFERROR(IF(AND(AU$272=list!$D$3,'Box Calculation'!AU$279&lt;&gt;"h",$E453&lt;&gt;0),0,IF(AND(AU$273=list!$D$2,$E453&lt;&gt;0,TRUNC(VLOOKUP($E453,'Container Panel'!$B$41:$Z$100,$D453,0)/(VLOOKUP(AU$276,UI!$A$12:$O$51,VLOOKUP(AU$279,$B$276:$C$278,2,0),0)/1000))&gt;0),1,TRUNC(VLOOKUP($E453,'Container Panel'!$B$41:$Z$100,$D453,0)/(VLOOKUP(AU$276,UI!$A$12:$O$51,VLOOKUP(AU$279,$B$276:$C$278,2,0),0)/1000)))),"")</f>
        <v/>
      </c>
      <c r="AV453" s="145" t="str">
        <f>IFERROR(IF(AND(AV$272=list!$D$3,'Box Calculation'!AV$279&lt;&gt;"h",$E453&lt;&gt;0),0,IF(AND(AV$273=list!$D$2,$E453&lt;&gt;0,TRUNC(VLOOKUP($E453,'Container Panel'!$B$41:$Z$100,$D453,0)/(VLOOKUP(AV$276,UI!$A$12:$O$51,VLOOKUP(AV$279,$B$276:$C$278,2,0),0)/1000))&gt;0),1,TRUNC(VLOOKUP($E453,'Container Panel'!$B$41:$Z$100,$D453,0)/(VLOOKUP(AV$276,UI!$A$12:$O$51,VLOOKUP(AV$279,$B$276:$C$278,2,0),0)/1000)))),"")</f>
        <v/>
      </c>
      <c r="AW453" s="145" t="str">
        <f>IFERROR(IF(AND(AW$272=list!$D$3,'Box Calculation'!AW$279&lt;&gt;"h",$E453&lt;&gt;0),0,IF(AND(AW$273=list!$D$2,$E453&lt;&gt;0,TRUNC(VLOOKUP($E453,'Container Panel'!$B$41:$Z$100,$D453,0)/(VLOOKUP(AW$276,UI!$A$12:$O$51,VLOOKUP(AW$279,$B$276:$C$278,2,0),0)/1000))&gt;0),1,TRUNC(VLOOKUP($E453,'Container Panel'!$B$41:$Z$100,$D453,0)/(VLOOKUP(AW$276,UI!$A$12:$O$51,VLOOKUP(AW$279,$B$276:$C$278,2,0),0)/1000)))),"")</f>
        <v/>
      </c>
      <c r="AX453" s="145" t="str">
        <f>IFERROR(IF(AND(AX$272=list!$D$3,'Box Calculation'!AX$279&lt;&gt;"h",$E453&lt;&gt;0),0,IF(AND(AX$273=list!$D$2,$E453&lt;&gt;0,TRUNC(VLOOKUP($E453,'Container Panel'!$B$41:$Z$100,$D453,0)/(VLOOKUP(AX$276,UI!$A$12:$O$51,VLOOKUP(AX$279,$B$276:$C$278,2,0),0)/1000))&gt;0),1,TRUNC(VLOOKUP($E453,'Container Panel'!$B$41:$Z$100,$D453,0)/(VLOOKUP(AX$276,UI!$A$12:$O$51,VLOOKUP(AX$279,$B$276:$C$278,2,0),0)/1000)))),"")</f>
        <v/>
      </c>
      <c r="AY453" s="145" t="str">
        <f>IFERROR(IF(AND(AY$272=list!$D$3,'Box Calculation'!AY$279&lt;&gt;"h",$E453&lt;&gt;0),0,IF(AND(AY$273=list!$D$2,$E453&lt;&gt;0,TRUNC(VLOOKUP($E453,'Container Panel'!$B$41:$Z$100,$D453,0)/(VLOOKUP(AY$276,UI!$A$12:$O$51,VLOOKUP(AY$279,$B$276:$C$278,2,0),0)/1000))&gt;0),1,TRUNC(VLOOKUP($E453,'Container Panel'!$B$41:$Z$100,$D453,0)/(VLOOKUP(AY$276,UI!$A$12:$O$51,VLOOKUP(AY$279,$B$276:$C$278,2,0),0)/1000)))),"")</f>
        <v/>
      </c>
      <c r="AZ453" s="145" t="str">
        <f>IFERROR(IF(AND(AZ$272=list!$D$3,'Box Calculation'!AZ$279&lt;&gt;"h",$E453&lt;&gt;0),0,IF(AND(AZ$273=list!$D$2,$E453&lt;&gt;0,TRUNC(VLOOKUP($E453,'Container Panel'!$B$41:$Z$100,$D453,0)/(VLOOKUP(AZ$276,UI!$A$12:$O$51,VLOOKUP(AZ$279,$B$276:$C$278,2,0),0)/1000))&gt;0),1,TRUNC(VLOOKUP($E453,'Container Panel'!$B$41:$Z$100,$D453,0)/(VLOOKUP(AZ$276,UI!$A$12:$O$51,VLOOKUP(AZ$279,$B$276:$C$278,2,0),0)/1000)))),"")</f>
        <v/>
      </c>
      <c r="BA453" s="145" t="str">
        <f>IFERROR(IF(AND(BA$272=list!$D$3,'Box Calculation'!BA$279&lt;&gt;"h",$E453&lt;&gt;0),0,IF(AND(BA$273=list!$D$2,$E453&lt;&gt;0,TRUNC(VLOOKUP($E453,'Container Panel'!$B$41:$Z$100,$D453,0)/(VLOOKUP(BA$276,UI!$A$12:$O$51,VLOOKUP(BA$279,$B$276:$C$278,2,0),0)/1000))&gt;0),1,TRUNC(VLOOKUP($E453,'Container Panel'!$B$41:$Z$100,$D453,0)/(VLOOKUP(BA$276,UI!$A$12:$O$51,VLOOKUP(BA$279,$B$276:$C$278,2,0),0)/1000)))),"")</f>
        <v/>
      </c>
      <c r="BB453" s="145" t="str">
        <f>IFERROR(IF(AND(BB$272=list!$D$3,'Box Calculation'!BB$279&lt;&gt;"h",$E453&lt;&gt;0),0,IF(AND(BB$273=list!$D$2,$E453&lt;&gt;0,TRUNC(VLOOKUP($E453,'Container Panel'!$B$41:$Z$100,$D453,0)/(VLOOKUP(BB$276,UI!$A$12:$O$51,VLOOKUP(BB$279,$B$276:$C$278,2,0),0)/1000))&gt;0),1,TRUNC(VLOOKUP($E453,'Container Panel'!$B$41:$Z$100,$D453,0)/(VLOOKUP(BB$276,UI!$A$12:$O$51,VLOOKUP(BB$279,$B$276:$C$278,2,0),0)/1000)))),"")</f>
        <v/>
      </c>
      <c r="BC453" s="145" t="str">
        <f>IFERROR(IF(AND(BC$272=list!$D$3,'Box Calculation'!BC$279&lt;&gt;"h",$E453&lt;&gt;0),0,IF(AND(BC$273=list!$D$2,$E453&lt;&gt;0,TRUNC(VLOOKUP($E453,'Container Panel'!$B$41:$Z$100,$D453,0)/(VLOOKUP(BC$276,UI!$A$12:$O$51,VLOOKUP(BC$279,$B$276:$C$278,2,0),0)/1000))&gt;0),1,TRUNC(VLOOKUP($E453,'Container Panel'!$B$41:$Z$100,$D453,0)/(VLOOKUP(BC$276,UI!$A$12:$O$51,VLOOKUP(BC$279,$B$276:$C$278,2,0),0)/1000)))),"")</f>
        <v/>
      </c>
      <c r="BD453" s="145" t="str">
        <f>IFERROR(IF(AND(BD$272=list!$D$3,'Box Calculation'!BD$279&lt;&gt;"h",$E453&lt;&gt;0),0,IF(AND(BD$273=list!$D$2,$E453&lt;&gt;0,TRUNC(VLOOKUP($E453,'Container Panel'!$B$41:$Z$100,$D453,0)/(VLOOKUP(BD$276,UI!$A$12:$O$51,VLOOKUP(BD$279,$B$276:$C$278,2,0),0)/1000))&gt;0),1,TRUNC(VLOOKUP($E453,'Container Panel'!$B$41:$Z$100,$D453,0)/(VLOOKUP(BD$276,UI!$A$12:$O$51,VLOOKUP(BD$279,$B$276:$C$278,2,0),0)/1000)))),"")</f>
        <v/>
      </c>
      <c r="BE453" s="145" t="str">
        <f>IFERROR(IF(AND(BE$272=list!$D$3,'Box Calculation'!BE$279&lt;&gt;"h",$E453&lt;&gt;0),0,IF(AND(BE$273=list!$D$2,$E453&lt;&gt;0,TRUNC(VLOOKUP($E453,'Container Panel'!$B$41:$Z$100,$D453,0)/(VLOOKUP(BE$276,UI!$A$12:$O$51,VLOOKUP(BE$279,$B$276:$C$278,2,0),0)/1000))&gt;0),1,TRUNC(VLOOKUP($E453,'Container Panel'!$B$41:$Z$100,$D453,0)/(VLOOKUP(BE$276,UI!$A$12:$O$51,VLOOKUP(BE$279,$B$276:$C$278,2,0),0)/1000)))),"")</f>
        <v/>
      </c>
      <c r="BF453" s="145" t="str">
        <f>IFERROR(IF(AND(BF$272=list!$D$3,'Box Calculation'!BF$279&lt;&gt;"h",$E453&lt;&gt;0),0,IF(AND(BF$273=list!$D$2,$E453&lt;&gt;0,TRUNC(VLOOKUP($E453,'Container Panel'!$B$41:$Z$100,$D453,0)/(VLOOKUP(BF$276,UI!$A$12:$O$51,VLOOKUP(BF$279,$B$276:$C$278,2,0),0)/1000))&gt;0),1,TRUNC(VLOOKUP($E453,'Container Panel'!$B$41:$Z$100,$D453,0)/(VLOOKUP(BF$276,UI!$A$12:$O$51,VLOOKUP(BF$279,$B$276:$C$278,2,0),0)/1000)))),"")</f>
        <v/>
      </c>
      <c r="BG453" s="145" t="str">
        <f>IFERROR(IF(AND(BG$272=list!$D$3,'Box Calculation'!BG$279&lt;&gt;"h",$E453&lt;&gt;0),0,IF(AND(BG$273=list!$D$2,$E453&lt;&gt;0,TRUNC(VLOOKUP($E453,'Container Panel'!$B$41:$Z$100,$D453,0)/(VLOOKUP(BG$276,UI!$A$12:$O$51,VLOOKUP(BG$279,$B$276:$C$278,2,0),0)/1000))&gt;0),1,TRUNC(VLOOKUP($E453,'Container Panel'!$B$41:$Z$100,$D453,0)/(VLOOKUP(BG$276,UI!$A$12:$O$51,VLOOKUP(BG$279,$B$276:$C$278,2,0),0)/1000)))),"")</f>
        <v/>
      </c>
      <c r="BH453" s="145" t="str">
        <f>IFERROR(IF(AND(BH$272=list!$D$3,'Box Calculation'!BH$279&lt;&gt;"h",$E453&lt;&gt;0),0,IF(AND(BH$273=list!$D$2,$E453&lt;&gt;0,TRUNC(VLOOKUP($E453,'Container Panel'!$B$41:$Z$100,$D453,0)/(VLOOKUP(BH$276,UI!$A$12:$O$51,VLOOKUP(BH$279,$B$276:$C$278,2,0),0)/1000))&gt;0),1,TRUNC(VLOOKUP($E453,'Container Panel'!$B$41:$Z$100,$D453,0)/(VLOOKUP(BH$276,UI!$A$12:$O$51,VLOOKUP(BH$279,$B$276:$C$278,2,0),0)/1000)))),"")</f>
        <v/>
      </c>
      <c r="BI453" s="145" t="str">
        <f>IFERROR(IF(AND(BI$272=list!$D$3,'Box Calculation'!BI$279&lt;&gt;"h",$E453&lt;&gt;0),0,IF(AND(BI$273=list!$D$2,$E453&lt;&gt;0,TRUNC(VLOOKUP($E453,'Container Panel'!$B$41:$Z$100,$D453,0)/(VLOOKUP(BI$276,UI!$A$12:$O$51,VLOOKUP(BI$279,$B$276:$C$278,2,0),0)/1000))&gt;0),1,TRUNC(VLOOKUP($E453,'Container Panel'!$B$41:$Z$100,$D453,0)/(VLOOKUP(BI$276,UI!$A$12:$O$51,VLOOKUP(BI$279,$B$276:$C$278,2,0),0)/1000)))),"")</f>
        <v/>
      </c>
      <c r="BJ453" s="145" t="str">
        <f>IFERROR(IF(AND(BJ$272=list!$D$3,'Box Calculation'!BJ$279&lt;&gt;"h",$E453&lt;&gt;0),0,IF(AND(BJ$273=list!$D$2,$E453&lt;&gt;0,TRUNC(VLOOKUP($E453,'Container Panel'!$B$41:$Z$100,$D453,0)/(VLOOKUP(BJ$276,UI!$A$12:$O$51,VLOOKUP(BJ$279,$B$276:$C$278,2,0),0)/1000))&gt;0),1,TRUNC(VLOOKUP($E453,'Container Panel'!$B$41:$Z$100,$D453,0)/(VLOOKUP(BJ$276,UI!$A$12:$O$51,VLOOKUP(BJ$279,$B$276:$C$278,2,0),0)/1000)))),"")</f>
        <v/>
      </c>
      <c r="BK453" s="145" t="str">
        <f>IFERROR(IF(AND(BK$272=list!$D$3,'Box Calculation'!BK$279&lt;&gt;"h",$E453&lt;&gt;0),0,IF(AND(BK$273=list!$D$2,$E453&lt;&gt;0,TRUNC(VLOOKUP($E453,'Container Panel'!$B$41:$Z$100,$D453,0)/(VLOOKUP(BK$276,UI!$A$12:$O$51,VLOOKUP(BK$279,$B$276:$C$278,2,0),0)/1000))&gt;0),1,TRUNC(VLOOKUP($E453,'Container Panel'!$B$41:$Z$100,$D453,0)/(VLOOKUP(BK$276,UI!$A$12:$O$51,VLOOKUP(BK$279,$B$276:$C$278,2,0),0)/1000)))),"")</f>
        <v/>
      </c>
      <c r="BL453" s="145" t="str">
        <f>IFERROR(IF(AND(BL$272=list!$D$3,'Box Calculation'!BL$279&lt;&gt;"h",$E453&lt;&gt;0),0,IF(AND(BL$273=list!$D$2,$E453&lt;&gt;0,TRUNC(VLOOKUP($E453,'Container Panel'!$B$41:$Z$100,$D453,0)/(VLOOKUP(BL$276,UI!$A$12:$O$51,VLOOKUP(BL$279,$B$276:$C$278,2,0),0)/1000))&gt;0),1,TRUNC(VLOOKUP($E453,'Container Panel'!$B$41:$Z$100,$D453,0)/(VLOOKUP(BL$276,UI!$A$12:$O$51,VLOOKUP(BL$279,$B$276:$C$278,2,0),0)/1000)))),"")</f>
        <v/>
      </c>
      <c r="BM453" s="145" t="str">
        <f>IFERROR(IF(AND(BM$272=list!$D$3,'Box Calculation'!BM$279&lt;&gt;"h",$E453&lt;&gt;0),0,IF(AND(BM$273=list!$D$2,$E453&lt;&gt;0,TRUNC(VLOOKUP($E453,'Container Panel'!$B$41:$Z$100,$D453,0)/(VLOOKUP(BM$276,UI!$A$12:$O$51,VLOOKUP(BM$279,$B$276:$C$278,2,0),0)/1000))&gt;0),1,TRUNC(VLOOKUP($E453,'Container Panel'!$B$41:$Z$100,$D453,0)/(VLOOKUP(BM$276,UI!$A$12:$O$51,VLOOKUP(BM$279,$B$276:$C$278,2,0),0)/1000)))),"")</f>
        <v/>
      </c>
      <c r="BN453" s="145" t="str">
        <f>IFERROR(IF(AND(BN$272=list!$D$3,'Box Calculation'!BN$279&lt;&gt;"h",$E453&lt;&gt;0),0,IF(AND(BN$273=list!$D$2,$E453&lt;&gt;0,TRUNC(VLOOKUP($E453,'Container Panel'!$B$41:$Z$100,$D453,0)/(VLOOKUP(BN$276,UI!$A$12:$O$51,VLOOKUP(BN$279,$B$276:$C$278,2,0),0)/1000))&gt;0),1,TRUNC(VLOOKUP($E453,'Container Panel'!$B$41:$Z$100,$D453,0)/(VLOOKUP(BN$276,UI!$A$12:$O$51,VLOOKUP(BN$279,$B$276:$C$278,2,0),0)/1000)))),"")</f>
        <v/>
      </c>
      <c r="BO453" s="145" t="str">
        <f>IFERROR(IF(AND(BO$272=list!$D$3,'Box Calculation'!BO$279&lt;&gt;"h",$E453&lt;&gt;0),0,IF(AND(BO$273=list!$D$2,$E453&lt;&gt;0,TRUNC(VLOOKUP($E453,'Container Panel'!$B$41:$Z$100,$D453,0)/(VLOOKUP(BO$276,UI!$A$12:$O$51,VLOOKUP(BO$279,$B$276:$C$278,2,0),0)/1000))&gt;0),1,TRUNC(VLOOKUP($E453,'Container Panel'!$B$41:$Z$100,$D453,0)/(VLOOKUP(BO$276,UI!$A$12:$O$51,VLOOKUP(BO$279,$B$276:$C$278,2,0),0)/1000)))),"")</f>
        <v/>
      </c>
      <c r="BP453" s="145" t="str">
        <f>IFERROR(IF(AND(BP$272=list!$D$3,'Box Calculation'!BP$279&lt;&gt;"h",$E453&lt;&gt;0),0,IF(AND(BP$273=list!$D$2,$E453&lt;&gt;0,TRUNC(VLOOKUP($E453,'Container Panel'!$B$41:$Z$100,$D453,0)/(VLOOKUP(BP$276,UI!$A$12:$O$51,VLOOKUP(BP$279,$B$276:$C$278,2,0),0)/1000))&gt;0),1,TRUNC(VLOOKUP($E453,'Container Panel'!$B$41:$Z$100,$D453,0)/(VLOOKUP(BP$276,UI!$A$12:$O$51,VLOOKUP(BP$279,$B$276:$C$278,2,0),0)/1000)))),"")</f>
        <v/>
      </c>
      <c r="BQ453" s="145" t="str">
        <f>IFERROR(IF(AND(BQ$272=list!$D$3,'Box Calculation'!BQ$279&lt;&gt;"h",$E453&lt;&gt;0),0,IF(AND(BQ$273=list!$D$2,$E453&lt;&gt;0,TRUNC(VLOOKUP($E453,'Container Panel'!$B$41:$Z$100,$D453,0)/(VLOOKUP(BQ$276,UI!$A$12:$O$51,VLOOKUP(BQ$279,$B$276:$C$278,2,0),0)/1000))&gt;0),1,TRUNC(VLOOKUP($E453,'Container Panel'!$B$41:$Z$100,$D453,0)/(VLOOKUP(BQ$276,UI!$A$12:$O$51,VLOOKUP(BQ$279,$B$276:$C$278,2,0),0)/1000)))),"")</f>
        <v/>
      </c>
      <c r="BR453" s="145" t="str">
        <f>IFERROR(IF(AND(BR$272=list!$D$3,'Box Calculation'!BR$279&lt;&gt;"h",$E453&lt;&gt;0),0,IF(AND(BR$273=list!$D$2,$E453&lt;&gt;0,TRUNC(VLOOKUP($E453,'Container Panel'!$B$41:$Z$100,$D453,0)/(VLOOKUP(BR$276,UI!$A$12:$O$51,VLOOKUP(BR$279,$B$276:$C$278,2,0),0)/1000))&gt;0),1,TRUNC(VLOOKUP($E453,'Container Panel'!$B$41:$Z$100,$D453,0)/(VLOOKUP(BR$276,UI!$A$12:$O$51,VLOOKUP(BR$279,$B$276:$C$278,2,0),0)/1000)))),"")</f>
        <v/>
      </c>
      <c r="BS453" s="145" t="str">
        <f>IFERROR(IF(AND(BS$272=list!$D$3,'Box Calculation'!BS$279&lt;&gt;"h",$E453&lt;&gt;0),0,IF(AND(BS$273=list!$D$2,$E453&lt;&gt;0,TRUNC(VLOOKUP($E453,'Container Panel'!$B$41:$Z$100,$D453,0)/(VLOOKUP(BS$276,UI!$A$12:$O$51,VLOOKUP(BS$279,$B$276:$C$278,2,0),0)/1000))&gt;0),1,TRUNC(VLOOKUP($E453,'Container Panel'!$B$41:$Z$100,$D453,0)/(VLOOKUP(BS$276,UI!$A$12:$O$51,VLOOKUP(BS$279,$B$276:$C$278,2,0),0)/1000)))),"")</f>
        <v/>
      </c>
      <c r="BT453" s="145" t="str">
        <f>IFERROR(IF(AND(BT$272=list!$D$3,'Box Calculation'!BT$279&lt;&gt;"h",$E453&lt;&gt;0),0,IF(AND(BT$273=list!$D$2,$E453&lt;&gt;0,TRUNC(VLOOKUP($E453,'Container Panel'!$B$41:$Z$100,$D453,0)/(VLOOKUP(BT$276,UI!$A$12:$O$51,VLOOKUP(BT$279,$B$276:$C$278,2,0),0)/1000))&gt;0),1,TRUNC(VLOOKUP($E453,'Container Panel'!$B$41:$Z$100,$D453,0)/(VLOOKUP(BT$276,UI!$A$12:$O$51,VLOOKUP(BT$279,$B$276:$C$278,2,0),0)/1000)))),"")</f>
        <v/>
      </c>
      <c r="BU453" s="145" t="str">
        <f>IFERROR(IF(AND(BU$272=list!$D$3,'Box Calculation'!BU$279&lt;&gt;"h",$E453&lt;&gt;0),0,IF(AND(BU$273=list!$D$2,$E453&lt;&gt;0,TRUNC(VLOOKUP($E453,'Container Panel'!$B$41:$Z$100,$D453,0)/(VLOOKUP(BU$276,UI!$A$12:$O$51,VLOOKUP(BU$279,$B$276:$C$278,2,0),0)/1000))&gt;0),1,TRUNC(VLOOKUP($E453,'Container Panel'!$B$41:$Z$100,$D453,0)/(VLOOKUP(BU$276,UI!$A$12:$O$51,VLOOKUP(BU$279,$B$276:$C$278,2,0),0)/1000)))),"")</f>
        <v/>
      </c>
      <c r="BV453" s="145" t="str">
        <f>IFERROR(IF(AND(BV$272=list!$D$3,'Box Calculation'!BV$279&lt;&gt;"h",$E453&lt;&gt;0),0,IF(AND(BV$273=list!$D$2,$E453&lt;&gt;0,TRUNC(VLOOKUP($E453,'Container Panel'!$B$41:$Z$100,$D453,0)/(VLOOKUP(BV$276,UI!$A$12:$O$51,VLOOKUP(BV$279,$B$276:$C$278,2,0),0)/1000))&gt;0),1,TRUNC(VLOOKUP($E453,'Container Panel'!$B$41:$Z$100,$D453,0)/(VLOOKUP(BV$276,UI!$A$12:$O$51,VLOOKUP(BV$279,$B$276:$C$278,2,0),0)/1000)))),"")</f>
        <v/>
      </c>
      <c r="BW453" s="145" t="str">
        <f>IFERROR(IF(AND(BW$272=list!$D$3,'Box Calculation'!BW$279&lt;&gt;"h",$E453&lt;&gt;0),0,IF(AND(BW$273=list!$D$2,$E453&lt;&gt;0,TRUNC(VLOOKUP($E453,'Container Panel'!$B$41:$Z$100,$D453,0)/(VLOOKUP(BW$276,UI!$A$12:$O$51,VLOOKUP(BW$279,$B$276:$C$278,2,0),0)/1000))&gt;0),1,TRUNC(VLOOKUP($E453,'Container Panel'!$B$41:$Z$100,$D453,0)/(VLOOKUP(BW$276,UI!$A$12:$O$51,VLOOKUP(BW$279,$B$276:$C$278,2,0),0)/1000)))),"")</f>
        <v/>
      </c>
      <c r="BX453" s="145" t="str">
        <f>IFERROR(IF(AND(BX$272=list!$D$3,'Box Calculation'!BX$279&lt;&gt;"h",$E453&lt;&gt;0),0,IF(AND(BX$273=list!$D$2,$E453&lt;&gt;0,TRUNC(VLOOKUP($E453,'Container Panel'!$B$41:$Z$100,$D453,0)/(VLOOKUP(BX$276,UI!$A$12:$O$51,VLOOKUP(BX$279,$B$276:$C$278,2,0),0)/1000))&gt;0),1,TRUNC(VLOOKUP($E453,'Container Panel'!$B$41:$Z$100,$D453,0)/(VLOOKUP(BX$276,UI!$A$12:$O$51,VLOOKUP(BX$279,$B$276:$C$278,2,0),0)/1000)))),"")</f>
        <v/>
      </c>
      <c r="BY453" s="145" t="str">
        <f>IFERROR(IF(AND(BY$272=list!$D$3,'Box Calculation'!BY$279&lt;&gt;"h",$E453&lt;&gt;0),0,IF(AND(BY$273=list!$D$2,$E453&lt;&gt;0,TRUNC(VLOOKUP($E453,'Container Panel'!$B$41:$Z$100,$D453,0)/(VLOOKUP(BY$276,UI!$A$12:$O$51,VLOOKUP(BY$279,$B$276:$C$278,2,0),0)/1000))&gt;0),1,TRUNC(VLOOKUP($E453,'Container Panel'!$B$41:$Z$100,$D453,0)/(VLOOKUP(BY$276,UI!$A$12:$O$51,VLOOKUP(BY$279,$B$276:$C$278,2,0),0)/1000)))),"")</f>
        <v/>
      </c>
      <c r="BZ453" s="145" t="str">
        <f>IFERROR(IF(AND(BZ$272=list!$D$3,'Box Calculation'!BZ$279&lt;&gt;"h",$E453&lt;&gt;0),0,IF(AND(BZ$273=list!$D$2,$E453&lt;&gt;0,TRUNC(VLOOKUP($E453,'Container Panel'!$B$41:$Z$100,$D453,0)/(VLOOKUP(BZ$276,UI!$A$12:$O$51,VLOOKUP(BZ$279,$B$276:$C$278,2,0),0)/1000))&gt;0),1,TRUNC(VLOOKUP($E453,'Container Panel'!$B$41:$Z$100,$D453,0)/(VLOOKUP(BZ$276,UI!$A$12:$O$51,VLOOKUP(BZ$279,$B$276:$C$278,2,0),0)/1000)))),"")</f>
        <v/>
      </c>
      <c r="CA453" s="145" t="str">
        <f>IFERROR(IF(AND(CA$272=list!$D$3,'Box Calculation'!CA$279&lt;&gt;"h",$E453&lt;&gt;0),0,IF(AND(CA$273=list!$D$2,$E453&lt;&gt;0,TRUNC(VLOOKUP($E453,'Container Panel'!$B$41:$Z$100,$D453,0)/(VLOOKUP(CA$276,UI!$A$12:$O$51,VLOOKUP(CA$279,$B$276:$C$278,2,0),0)/1000))&gt;0),1,TRUNC(VLOOKUP($E453,'Container Panel'!$B$41:$Z$100,$D453,0)/(VLOOKUP(CA$276,UI!$A$12:$O$51,VLOOKUP(CA$279,$B$276:$C$278,2,0),0)/1000)))),"")</f>
        <v/>
      </c>
      <c r="CB453" s="145" t="str">
        <f>IFERROR(IF(AND(CB$272=list!$D$3,'Box Calculation'!CB$279&lt;&gt;"h",$E453&lt;&gt;0),0,IF(AND(CB$273=list!$D$2,$E453&lt;&gt;0,TRUNC(VLOOKUP($E453,'Container Panel'!$B$41:$Z$100,$D453,0)/(VLOOKUP(CB$276,UI!$A$12:$O$51,VLOOKUP(CB$279,$B$276:$C$278,2,0),0)/1000))&gt;0),1,TRUNC(VLOOKUP($E453,'Container Panel'!$B$41:$Z$100,$D453,0)/(VLOOKUP(CB$276,UI!$A$12:$O$51,VLOOKUP(CB$279,$B$276:$C$278,2,0),0)/1000)))),"")</f>
        <v/>
      </c>
      <c r="CC453" s="145" t="str">
        <f>IFERROR(IF(AND(CC$272=list!$D$3,'Box Calculation'!CC$279&lt;&gt;"h",$E453&lt;&gt;0),0,IF(AND(CC$273=list!$D$2,$E453&lt;&gt;0,TRUNC(VLOOKUP($E453,'Container Panel'!$B$41:$Z$100,$D453,0)/(VLOOKUP(CC$276,UI!$A$12:$O$51,VLOOKUP(CC$279,$B$276:$C$278,2,0),0)/1000))&gt;0),1,TRUNC(VLOOKUP($E453,'Container Panel'!$B$41:$Z$100,$D453,0)/(VLOOKUP(CC$276,UI!$A$12:$O$51,VLOOKUP(CC$279,$B$276:$C$278,2,0),0)/1000)))),"")</f>
        <v/>
      </c>
      <c r="CD453" s="145" t="str">
        <f>IFERROR(IF(AND(CD$272=list!$D$3,'Box Calculation'!CD$279&lt;&gt;"h",$E453&lt;&gt;0),0,IF(AND(CD$273=list!$D$2,$E453&lt;&gt;0,TRUNC(VLOOKUP($E453,'Container Panel'!$B$41:$Z$100,$D453,0)/(VLOOKUP(CD$276,UI!$A$12:$O$51,VLOOKUP(CD$279,$B$276:$C$278,2,0),0)/1000))&gt;0),1,TRUNC(VLOOKUP($E453,'Container Panel'!$B$41:$Z$100,$D453,0)/(VLOOKUP(CD$276,UI!$A$12:$O$51,VLOOKUP(CD$279,$B$276:$C$278,2,0),0)/1000)))),"")</f>
        <v/>
      </c>
      <c r="CE453" s="145" t="str">
        <f>IFERROR(IF(AND(CE$272=list!$D$3,'Box Calculation'!CE$279&lt;&gt;"h",$E453&lt;&gt;0),0,IF(AND(CE$273=list!$D$2,$E453&lt;&gt;0,TRUNC(VLOOKUP($E453,'Container Panel'!$B$41:$Z$100,$D453,0)/(VLOOKUP(CE$276,UI!$A$12:$O$51,VLOOKUP(CE$279,$B$276:$C$278,2,0),0)/1000))&gt;0),1,TRUNC(VLOOKUP($E453,'Container Panel'!$B$41:$Z$100,$D453,0)/(VLOOKUP(CE$276,UI!$A$12:$O$51,VLOOKUP(CE$279,$B$276:$C$278,2,0),0)/1000)))),"")</f>
        <v/>
      </c>
      <c r="CF453" s="145" t="str">
        <f>IFERROR(IF(AND(CF$272=list!$D$3,'Box Calculation'!CF$279&lt;&gt;"h",$E453&lt;&gt;0),0,IF(AND(CF$273=list!$D$2,$E453&lt;&gt;0,TRUNC(VLOOKUP($E453,'Container Panel'!$B$41:$Z$100,$D453,0)/(VLOOKUP(CF$276,UI!$A$12:$O$51,VLOOKUP(CF$279,$B$276:$C$278,2,0),0)/1000))&gt;0),1,TRUNC(VLOOKUP($E453,'Container Panel'!$B$41:$Z$100,$D453,0)/(VLOOKUP(CF$276,UI!$A$12:$O$51,VLOOKUP(CF$279,$B$276:$C$278,2,0),0)/1000)))),"")</f>
        <v/>
      </c>
      <c r="CG453" s="145" t="str">
        <f>IFERROR(IF(AND(CG$272=list!$D$3,'Box Calculation'!CG$279&lt;&gt;"h",$E453&lt;&gt;0),0,IF(AND(CG$273=list!$D$2,$E453&lt;&gt;0,TRUNC(VLOOKUP($E453,'Container Panel'!$B$41:$Z$100,$D453,0)/(VLOOKUP(CG$276,UI!$A$12:$O$51,VLOOKUP(CG$279,$B$276:$C$278,2,0),0)/1000))&gt;0),1,TRUNC(VLOOKUP($E453,'Container Panel'!$B$41:$Z$100,$D453,0)/(VLOOKUP(CG$276,UI!$A$12:$O$51,VLOOKUP(CG$279,$B$276:$C$278,2,0),0)/1000)))),"")</f>
        <v/>
      </c>
      <c r="CH453" s="145" t="str">
        <f>IFERROR(IF(AND(CH$272=list!$D$3,'Box Calculation'!CH$279&lt;&gt;"h",$E453&lt;&gt;0),0,IF(AND(CH$273=list!$D$2,$E453&lt;&gt;0,TRUNC(VLOOKUP($E453,'Container Panel'!$B$41:$Z$100,$D453,0)/(VLOOKUP(CH$276,UI!$A$12:$O$51,VLOOKUP(CH$279,$B$276:$C$278,2,0),0)/1000))&gt;0),1,TRUNC(VLOOKUP($E453,'Container Panel'!$B$41:$Z$100,$D453,0)/(VLOOKUP(CH$276,UI!$A$12:$O$51,VLOOKUP(CH$279,$B$276:$C$278,2,0),0)/1000)))),"")</f>
        <v/>
      </c>
      <c r="CI453" s="145" t="str">
        <f>IFERROR(IF(AND(CI$272=list!$D$3,'Box Calculation'!CI$279&lt;&gt;"h",$E453&lt;&gt;0),0,IF(AND(CI$273=list!$D$2,$E453&lt;&gt;0,TRUNC(VLOOKUP($E453,'Container Panel'!$B$41:$Z$100,$D453,0)/(VLOOKUP(CI$276,UI!$A$12:$O$51,VLOOKUP(CI$279,$B$276:$C$278,2,0),0)/1000))&gt;0),1,TRUNC(VLOOKUP($E453,'Container Panel'!$B$41:$Z$100,$D453,0)/(VLOOKUP(CI$276,UI!$A$12:$O$51,VLOOKUP(CI$279,$B$276:$C$278,2,0),0)/1000)))),"")</f>
        <v/>
      </c>
      <c r="CJ453" s="145" t="str">
        <f>IFERROR(IF(AND(CJ$272=list!$D$3,'Box Calculation'!CJ$279&lt;&gt;"h",$E453&lt;&gt;0),0,IF(AND(CJ$273=list!$D$2,$E453&lt;&gt;0,TRUNC(VLOOKUP($E453,'Container Panel'!$B$41:$Z$100,$D453,0)/(VLOOKUP(CJ$276,UI!$A$12:$O$51,VLOOKUP(CJ$279,$B$276:$C$278,2,0),0)/1000))&gt;0),1,TRUNC(VLOOKUP($E453,'Container Panel'!$B$41:$Z$100,$D453,0)/(VLOOKUP(CJ$276,UI!$A$12:$O$51,VLOOKUP(CJ$279,$B$276:$C$278,2,0),0)/1000)))),"")</f>
        <v/>
      </c>
      <c r="CK453" s="145" t="str">
        <f>IFERROR(IF(AND(CK$272=list!$D$3,'Box Calculation'!CK$279&lt;&gt;"h",$E453&lt;&gt;0),0,IF(AND(CK$273=list!$D$2,$E453&lt;&gt;0,TRUNC(VLOOKUP($E453,'Container Panel'!$B$41:$Z$100,$D453,0)/(VLOOKUP(CK$276,UI!$A$12:$O$51,VLOOKUP(CK$279,$B$276:$C$278,2,0),0)/1000))&gt;0),1,TRUNC(VLOOKUP($E453,'Container Panel'!$B$41:$Z$100,$D453,0)/(VLOOKUP(CK$276,UI!$A$12:$O$51,VLOOKUP(CK$279,$B$276:$C$278,2,0),0)/1000)))),"")</f>
        <v/>
      </c>
      <c r="CL453" s="145" t="str">
        <f>IFERROR(IF(AND(CL$272=list!$D$3,'Box Calculation'!CL$279&lt;&gt;"h",$E453&lt;&gt;0),0,IF(AND(CL$273=list!$D$2,$E453&lt;&gt;0,TRUNC(VLOOKUP($E453,'Container Panel'!$B$41:$Z$100,$D453,0)/(VLOOKUP(CL$276,UI!$A$12:$O$51,VLOOKUP(CL$279,$B$276:$C$278,2,0),0)/1000))&gt;0),1,TRUNC(VLOOKUP($E453,'Container Panel'!$B$41:$Z$100,$D453,0)/(VLOOKUP(CL$276,UI!$A$12:$O$51,VLOOKUP(CL$279,$B$276:$C$278,2,0),0)/1000)))),"")</f>
        <v/>
      </c>
      <c r="CM453" s="145" t="str">
        <f>IFERROR(IF(AND(CM$272=list!$D$3,'Box Calculation'!CM$279&lt;&gt;"h",$E453&lt;&gt;0),0,IF(AND(CM$273=list!$D$2,$E453&lt;&gt;0,TRUNC(VLOOKUP($E453,'Container Panel'!$B$41:$Z$100,$D453,0)/(VLOOKUP(CM$276,UI!$A$12:$O$51,VLOOKUP(CM$279,$B$276:$C$278,2,0),0)/1000))&gt;0),1,TRUNC(VLOOKUP($E453,'Container Panel'!$B$41:$Z$100,$D453,0)/(VLOOKUP(CM$276,UI!$A$12:$O$51,VLOOKUP(CM$279,$B$276:$C$278,2,0),0)/1000)))),"")</f>
        <v/>
      </c>
      <c r="CN453" s="145" t="str">
        <f>IFERROR(IF(AND(CN$272=list!$D$3,'Box Calculation'!CN$279&lt;&gt;"h",$E453&lt;&gt;0),0,IF(AND(CN$273=list!$D$2,$E453&lt;&gt;0,TRUNC(VLOOKUP($E453,'Container Panel'!$B$41:$Z$100,$D453,0)/(VLOOKUP(CN$276,UI!$A$12:$O$51,VLOOKUP(CN$279,$B$276:$C$278,2,0),0)/1000))&gt;0),1,TRUNC(VLOOKUP($E453,'Container Panel'!$B$41:$Z$100,$D453,0)/(VLOOKUP(CN$276,UI!$A$12:$O$51,VLOOKUP(CN$279,$B$276:$C$278,2,0),0)/1000)))),"")</f>
        <v/>
      </c>
      <c r="CO453" s="145" t="str">
        <f>IFERROR(IF(AND(CO$272=list!$D$3,'Box Calculation'!CO$279&lt;&gt;"h",$E453&lt;&gt;0),0,IF(AND(CO$273=list!$D$2,$E453&lt;&gt;0,TRUNC(VLOOKUP($E453,'Container Panel'!$B$41:$Z$100,$D453,0)/(VLOOKUP(CO$276,UI!$A$12:$O$51,VLOOKUP(CO$279,$B$276:$C$278,2,0),0)/1000))&gt;0),1,TRUNC(VLOOKUP($E453,'Container Panel'!$B$41:$Z$100,$D453,0)/(VLOOKUP(CO$276,UI!$A$12:$O$51,VLOOKUP(CO$279,$B$276:$C$278,2,0),0)/1000)))),"")</f>
        <v/>
      </c>
      <c r="CP453" s="145" t="str">
        <f>IFERROR(IF(AND(CP$272=list!$D$3,'Box Calculation'!CP$279&lt;&gt;"h",$E453&lt;&gt;0),0,IF(AND(CP$273=list!$D$2,$E453&lt;&gt;0,TRUNC(VLOOKUP($E453,'Container Panel'!$B$41:$Z$100,$D453,0)/(VLOOKUP(CP$276,UI!$A$12:$O$51,VLOOKUP(CP$279,$B$276:$C$278,2,0),0)/1000))&gt;0),1,TRUNC(VLOOKUP($E453,'Container Panel'!$B$41:$Z$100,$D453,0)/(VLOOKUP(CP$276,UI!$A$12:$O$51,VLOOKUP(CP$279,$B$276:$C$278,2,0),0)/1000)))),"")</f>
        <v/>
      </c>
      <c r="CQ453" s="145" t="str">
        <f>IFERROR(IF(AND(CQ$272=list!$D$3,'Box Calculation'!CQ$279&lt;&gt;"h",$E453&lt;&gt;0),0,IF(AND(CQ$273=list!$D$2,$E453&lt;&gt;0,TRUNC(VLOOKUP($E453,'Container Panel'!$B$41:$Z$100,$D453,0)/(VLOOKUP(CQ$276,UI!$A$12:$O$51,VLOOKUP(CQ$279,$B$276:$C$278,2,0),0)/1000))&gt;0),1,TRUNC(VLOOKUP($E453,'Container Panel'!$B$41:$Z$100,$D453,0)/(VLOOKUP(CQ$276,UI!$A$12:$O$51,VLOOKUP(CQ$279,$B$276:$C$278,2,0),0)/1000)))),"")</f>
        <v/>
      </c>
      <c r="CR453" s="145" t="str">
        <f>IFERROR(IF(AND(CR$272=list!$D$3,'Box Calculation'!CR$279&lt;&gt;"h",$E453&lt;&gt;0),0,IF(AND(CR$273=list!$D$2,$E453&lt;&gt;0,TRUNC(VLOOKUP($E453,'Container Panel'!$B$41:$Z$100,$D453,0)/(VLOOKUP(CR$276,UI!$A$12:$O$51,VLOOKUP(CR$279,$B$276:$C$278,2,0),0)/1000))&gt;0),1,TRUNC(VLOOKUP($E453,'Container Panel'!$B$41:$Z$100,$D453,0)/(VLOOKUP(CR$276,UI!$A$12:$O$51,VLOOKUP(CR$279,$B$276:$C$278,2,0),0)/1000)))),"")</f>
        <v/>
      </c>
      <c r="CS453" s="145" t="str">
        <f>IFERROR(IF(AND(CS$272=list!$D$3,'Box Calculation'!CS$279&lt;&gt;"h",$E453&lt;&gt;0),0,IF(AND(CS$273=list!$D$2,$E453&lt;&gt;0,TRUNC(VLOOKUP($E453,'Container Panel'!$B$41:$Z$100,$D453,0)/(VLOOKUP(CS$276,UI!$A$12:$O$51,VLOOKUP(CS$279,$B$276:$C$278,2,0),0)/1000))&gt;0),1,TRUNC(VLOOKUP($E453,'Container Panel'!$B$41:$Z$100,$D453,0)/(VLOOKUP(CS$276,UI!$A$12:$O$51,VLOOKUP(CS$279,$B$276:$C$278,2,0),0)/1000)))),"")</f>
        <v/>
      </c>
      <c r="CT453" s="145" t="str">
        <f>IFERROR(IF(AND(CT$272=list!$D$3,'Box Calculation'!CT$279&lt;&gt;"h",$E453&lt;&gt;0),0,IF(AND(CT$273=list!$D$2,$E453&lt;&gt;0,TRUNC(VLOOKUP($E453,'Container Panel'!$B$41:$Z$100,$D453,0)/(VLOOKUP(CT$276,UI!$A$12:$O$51,VLOOKUP(CT$279,$B$276:$C$278,2,0),0)/1000))&gt;0),1,TRUNC(VLOOKUP($E453,'Container Panel'!$B$41:$Z$100,$D453,0)/(VLOOKUP(CT$276,UI!$A$12:$O$51,VLOOKUP(CT$279,$B$276:$C$278,2,0),0)/1000)))),"")</f>
        <v/>
      </c>
      <c r="CU453" s="145" t="str">
        <f>IFERROR(IF(AND(CU$272=list!$D$3,'Box Calculation'!CU$279&lt;&gt;"h",$E453&lt;&gt;0),0,IF(AND(CU$273=list!$D$2,$E453&lt;&gt;0,TRUNC(VLOOKUP($E453,'Container Panel'!$B$41:$Z$100,$D453,0)/(VLOOKUP(CU$276,UI!$A$12:$O$51,VLOOKUP(CU$279,$B$276:$C$278,2,0),0)/1000))&gt;0),1,TRUNC(VLOOKUP($E453,'Container Panel'!$B$41:$Z$100,$D453,0)/(VLOOKUP(CU$276,UI!$A$12:$O$51,VLOOKUP(CU$279,$B$276:$C$278,2,0),0)/1000)))),"")</f>
        <v/>
      </c>
      <c r="CV453" s="145" t="str">
        <f>IFERROR(IF(AND(CV$272=list!$D$3,'Box Calculation'!CV$279&lt;&gt;"h",$E453&lt;&gt;0),0,IF(AND(CV$273=list!$D$2,$E453&lt;&gt;0,TRUNC(VLOOKUP($E453,'Container Panel'!$B$41:$Z$100,$D453,0)/(VLOOKUP(CV$276,UI!$A$12:$O$51,VLOOKUP(CV$279,$B$276:$C$278,2,0),0)/1000))&gt;0),1,TRUNC(VLOOKUP($E453,'Container Panel'!$B$41:$Z$100,$D453,0)/(VLOOKUP(CV$276,UI!$A$12:$O$51,VLOOKUP(CV$279,$B$276:$C$278,2,0),0)/1000)))),"")</f>
        <v/>
      </c>
      <c r="CW453" s="145" t="str">
        <f>IFERROR(IF(AND(CW$272=list!$D$3,'Box Calculation'!CW$279&lt;&gt;"h",$E453&lt;&gt;0),0,IF(AND(CW$273=list!$D$2,$E453&lt;&gt;0,TRUNC(VLOOKUP($E453,'Container Panel'!$B$41:$Z$100,$D453,0)/(VLOOKUP(CW$276,UI!$A$12:$O$51,VLOOKUP(CW$279,$B$276:$C$278,2,0),0)/1000))&gt;0),1,TRUNC(VLOOKUP($E453,'Container Panel'!$B$41:$Z$100,$D453,0)/(VLOOKUP(CW$276,UI!$A$12:$O$51,VLOOKUP(CW$279,$B$276:$C$278,2,0),0)/1000)))),"")</f>
        <v/>
      </c>
      <c r="CX453" s="145" t="str">
        <f>IFERROR(IF(AND(CX$272=list!$D$3,'Box Calculation'!CX$279&lt;&gt;"h",$E453&lt;&gt;0),0,IF(AND(CX$273=list!$D$2,$E453&lt;&gt;0,TRUNC(VLOOKUP($E453,'Container Panel'!$B$41:$Z$100,$D453,0)/(VLOOKUP(CX$276,UI!$A$12:$O$51,VLOOKUP(CX$279,$B$276:$C$278,2,0),0)/1000))&gt;0),1,TRUNC(VLOOKUP($E453,'Container Panel'!$B$41:$Z$100,$D453,0)/(VLOOKUP(CX$276,UI!$A$12:$O$51,VLOOKUP(CX$279,$B$276:$C$278,2,0),0)/1000)))),"")</f>
        <v/>
      </c>
      <c r="CY453" s="145" t="str">
        <f>IFERROR(IF(AND(CY$272=list!$D$3,'Box Calculation'!CY$279&lt;&gt;"h",$E453&lt;&gt;0),0,IF(AND(CY$273=list!$D$2,$E453&lt;&gt;0,TRUNC(VLOOKUP($E453,'Container Panel'!$B$41:$Z$100,$D453,0)/(VLOOKUP(CY$276,UI!$A$12:$O$51,VLOOKUP(CY$279,$B$276:$C$278,2,0),0)/1000))&gt;0),1,TRUNC(VLOOKUP($E453,'Container Panel'!$B$41:$Z$100,$D453,0)/(VLOOKUP(CY$276,UI!$A$12:$O$51,VLOOKUP(CY$279,$B$276:$C$278,2,0),0)/1000)))),"")</f>
        <v/>
      </c>
      <c r="CZ453" s="145" t="str">
        <f>IFERROR(IF(AND(CZ$272=list!$D$3,'Box Calculation'!CZ$279&lt;&gt;"h",$E453&lt;&gt;0),0,IF(AND(CZ$273=list!$D$2,$E453&lt;&gt;0,TRUNC(VLOOKUP($E453,'Container Panel'!$B$41:$Z$100,$D453,0)/(VLOOKUP(CZ$276,UI!$A$12:$O$51,VLOOKUP(CZ$279,$B$276:$C$278,2,0),0)/1000))&gt;0),1,TRUNC(VLOOKUP($E453,'Container Panel'!$B$41:$Z$100,$D453,0)/(VLOOKUP(CZ$276,UI!$A$12:$O$51,VLOOKUP(CZ$279,$B$276:$C$278,2,0),0)/1000)))),"")</f>
        <v/>
      </c>
      <c r="DA453" s="145" t="str">
        <f>IFERROR(IF(AND(DA$272=list!$D$3,'Box Calculation'!DA$279&lt;&gt;"h",$E453&lt;&gt;0),0,IF(AND(DA$273=list!$D$2,$E453&lt;&gt;0,TRUNC(VLOOKUP($E453,'Container Panel'!$B$41:$Z$100,$D453,0)/(VLOOKUP(DA$276,UI!$A$12:$O$51,VLOOKUP(DA$279,$B$276:$C$278,2,0),0)/1000))&gt;0),1,TRUNC(VLOOKUP($E453,'Container Panel'!$B$41:$Z$100,$D453,0)/(VLOOKUP(DA$276,UI!$A$12:$O$51,VLOOKUP(DA$279,$B$276:$C$278,2,0),0)/1000)))),"")</f>
        <v/>
      </c>
      <c r="DB453" s="145" t="str">
        <f>IFERROR(IF(AND(DB$272=list!$D$3,'Box Calculation'!DB$279&lt;&gt;"h",$E453&lt;&gt;0),0,IF(AND(DB$273=list!$D$2,$E453&lt;&gt;0,TRUNC(VLOOKUP($E453,'Container Panel'!$B$41:$Z$100,$D453,0)/(VLOOKUP(DB$276,UI!$A$12:$O$51,VLOOKUP(DB$279,$B$276:$C$278,2,0),0)/1000))&gt;0),1,TRUNC(VLOOKUP($E453,'Container Panel'!$B$41:$Z$100,$D453,0)/(VLOOKUP(DB$276,UI!$A$12:$O$51,VLOOKUP(DB$279,$B$276:$C$278,2,0),0)/1000)))),"")</f>
        <v/>
      </c>
      <c r="DC453" s="145" t="str">
        <f>IFERROR(IF(AND(DC$272=list!$D$3,'Box Calculation'!DC$279&lt;&gt;"h",$E453&lt;&gt;0),0,IF(AND(DC$273=list!$D$2,$E453&lt;&gt;0,TRUNC(VLOOKUP($E453,'Container Panel'!$B$41:$Z$100,$D453,0)/(VLOOKUP(DC$276,UI!$A$12:$O$51,VLOOKUP(DC$279,$B$276:$C$278,2,0),0)/1000))&gt;0),1,TRUNC(VLOOKUP($E453,'Container Panel'!$B$41:$Z$100,$D453,0)/(VLOOKUP(DC$276,UI!$A$12:$O$51,VLOOKUP(DC$279,$B$276:$C$278,2,0),0)/1000)))),"")</f>
        <v/>
      </c>
      <c r="DD453" s="145" t="str">
        <f>IFERROR(IF(AND(DD$272=list!$D$3,'Box Calculation'!DD$279&lt;&gt;"h",$E453&lt;&gt;0),0,IF(AND(DD$273=list!$D$2,$E453&lt;&gt;0,TRUNC(VLOOKUP($E453,'Container Panel'!$B$41:$Z$100,$D453,0)/(VLOOKUP(DD$276,UI!$A$12:$O$51,VLOOKUP(DD$279,$B$276:$C$278,2,0),0)/1000))&gt;0),1,TRUNC(VLOOKUP($E453,'Container Panel'!$B$41:$Z$100,$D453,0)/(VLOOKUP(DD$276,UI!$A$12:$O$51,VLOOKUP(DD$279,$B$276:$C$278,2,0),0)/1000)))),"")</f>
        <v/>
      </c>
      <c r="DE453" s="145" t="str">
        <f>IFERROR(IF(AND(DE$272=list!$D$3,'Box Calculation'!DE$279&lt;&gt;"h",$E453&lt;&gt;0),0,IF(AND(DE$273=list!$D$2,$E453&lt;&gt;0,TRUNC(VLOOKUP($E453,'Container Panel'!$B$41:$Z$100,$D453,0)/(VLOOKUP(DE$276,UI!$A$12:$O$51,VLOOKUP(DE$279,$B$276:$C$278,2,0),0)/1000))&gt;0),1,TRUNC(VLOOKUP($E453,'Container Panel'!$B$41:$Z$100,$D453,0)/(VLOOKUP(DE$276,UI!$A$12:$O$51,VLOOKUP(DE$279,$B$276:$C$278,2,0),0)/1000)))),"")</f>
        <v/>
      </c>
      <c r="DF453" s="145" t="str">
        <f>IFERROR(IF(AND(DF$272=list!$D$3,'Box Calculation'!DF$279&lt;&gt;"h",$E453&lt;&gt;0),0,IF(AND(DF$273=list!$D$2,$E453&lt;&gt;0,TRUNC(VLOOKUP($E453,'Container Panel'!$B$41:$Z$100,$D453,0)/(VLOOKUP(DF$276,UI!$A$12:$O$51,VLOOKUP(DF$279,$B$276:$C$278,2,0),0)/1000))&gt;0),1,TRUNC(VLOOKUP($E453,'Container Panel'!$B$41:$Z$100,$D453,0)/(VLOOKUP(DF$276,UI!$A$12:$O$51,VLOOKUP(DF$279,$B$276:$C$278,2,0),0)/1000)))),"")</f>
        <v/>
      </c>
      <c r="DG453" s="145" t="str">
        <f>IFERROR(IF(AND(DG$272=list!$D$3,'Box Calculation'!DG$279&lt;&gt;"h",$E453&lt;&gt;0),0,IF(AND(DG$273=list!$D$2,$E453&lt;&gt;0,TRUNC(VLOOKUP($E453,'Container Panel'!$B$41:$Z$100,$D453,0)/(VLOOKUP(DG$276,UI!$A$12:$O$51,VLOOKUP(DG$279,$B$276:$C$278,2,0),0)/1000))&gt;0),1,TRUNC(VLOOKUP($E453,'Container Panel'!$B$41:$Z$100,$D453,0)/(VLOOKUP(DG$276,UI!$A$12:$O$51,VLOOKUP(DG$279,$B$276:$C$278,2,0),0)/1000)))),"")</f>
        <v/>
      </c>
      <c r="DH453" s="145" t="str">
        <f>IFERROR(IF(AND(DH$272=list!$D$3,'Box Calculation'!DH$279&lt;&gt;"h",$E453&lt;&gt;0),0,IF(AND(DH$273=list!$D$2,$E453&lt;&gt;0,TRUNC(VLOOKUP($E453,'Container Panel'!$B$41:$Z$100,$D453,0)/(VLOOKUP(DH$276,UI!$A$12:$O$51,VLOOKUP(DH$279,$B$276:$C$278,2,0),0)/1000))&gt;0),1,TRUNC(VLOOKUP($E453,'Container Panel'!$B$41:$Z$100,$D453,0)/(VLOOKUP(DH$276,UI!$A$12:$O$51,VLOOKUP(DH$279,$B$276:$C$278,2,0),0)/1000)))),"")</f>
        <v/>
      </c>
      <c r="DI453" s="145" t="str">
        <f>IFERROR(IF(AND(DI$272=list!$D$3,'Box Calculation'!DI$279&lt;&gt;"h",$E453&lt;&gt;0),0,IF(AND(DI$273=list!$D$2,$E453&lt;&gt;0,TRUNC(VLOOKUP($E453,'Container Panel'!$B$41:$Z$100,$D453,0)/(VLOOKUP(DI$276,UI!$A$12:$O$51,VLOOKUP(DI$279,$B$276:$C$278,2,0),0)/1000))&gt;0),1,TRUNC(VLOOKUP($E453,'Container Panel'!$B$41:$Z$100,$D453,0)/(VLOOKUP(DI$276,UI!$A$12:$O$51,VLOOKUP(DI$279,$B$276:$C$278,2,0),0)/1000)))),"")</f>
        <v/>
      </c>
      <c r="DJ453" s="145" t="str">
        <f>IFERROR(IF(AND(DJ$272=list!$D$3,'Box Calculation'!DJ$279&lt;&gt;"h",$E453&lt;&gt;0),0,IF(AND(DJ$273=list!$D$2,$E453&lt;&gt;0,TRUNC(VLOOKUP($E453,'Container Panel'!$B$41:$Z$100,$D453,0)/(VLOOKUP(DJ$276,UI!$A$12:$O$51,VLOOKUP(DJ$279,$B$276:$C$278,2,0),0)/1000))&gt;0),1,TRUNC(VLOOKUP($E453,'Container Panel'!$B$41:$Z$100,$D453,0)/(VLOOKUP(DJ$276,UI!$A$12:$O$51,VLOOKUP(DJ$279,$B$276:$C$278,2,0),0)/1000)))),"")</f>
        <v/>
      </c>
      <c r="DK453" s="145" t="str">
        <f>IFERROR(IF(AND(DK$272=list!$D$3,'Box Calculation'!DK$279&lt;&gt;"h",$E453&lt;&gt;0),0,IF(AND(DK$273=list!$D$2,$E453&lt;&gt;0,TRUNC(VLOOKUP($E453,'Container Panel'!$B$41:$Z$100,$D453,0)/(VLOOKUP(DK$276,UI!$A$12:$O$51,VLOOKUP(DK$279,$B$276:$C$278,2,0),0)/1000))&gt;0),1,TRUNC(VLOOKUP($E453,'Container Panel'!$B$41:$Z$100,$D453,0)/(VLOOKUP(DK$276,UI!$A$12:$O$51,VLOOKUP(DK$279,$B$276:$C$278,2,0),0)/1000)))),"")</f>
        <v/>
      </c>
      <c r="DL453" s="145" t="str">
        <f>IFERROR(IF(AND(DL$272=list!$D$3,'Box Calculation'!DL$279&lt;&gt;"h",$E453&lt;&gt;0),0,IF(AND(DL$273=list!$D$2,$E453&lt;&gt;0,TRUNC(VLOOKUP($E453,'Container Panel'!$B$41:$Z$100,$D453,0)/(VLOOKUP(DL$276,UI!$A$12:$O$51,VLOOKUP(DL$279,$B$276:$C$278,2,0),0)/1000))&gt;0),1,TRUNC(VLOOKUP($E453,'Container Panel'!$B$41:$Z$100,$D453,0)/(VLOOKUP(DL$276,UI!$A$12:$O$51,VLOOKUP(DL$279,$B$276:$C$278,2,0),0)/1000)))),"")</f>
        <v/>
      </c>
      <c r="DM453" s="145" t="str">
        <f>IFERROR(IF(AND(DM$272=list!$D$3,'Box Calculation'!DM$279&lt;&gt;"h",$E453&lt;&gt;0),0,IF(AND(DM$273=list!$D$2,$E453&lt;&gt;0,TRUNC(VLOOKUP($E453,'Container Panel'!$B$41:$Z$100,$D453,0)/(VLOOKUP(DM$276,UI!$A$12:$O$51,VLOOKUP(DM$279,$B$276:$C$278,2,0),0)/1000))&gt;0),1,TRUNC(VLOOKUP($E453,'Container Panel'!$B$41:$Z$100,$D453,0)/(VLOOKUP(DM$276,UI!$A$12:$O$51,VLOOKUP(DM$279,$B$276:$C$278,2,0),0)/1000)))),"")</f>
        <v/>
      </c>
      <c r="DN453" s="145" t="str">
        <f>IFERROR(IF(AND(DN$272=list!$D$3,'Box Calculation'!DN$279&lt;&gt;"h",$E453&lt;&gt;0),0,IF(AND(DN$273=list!$D$2,$E453&lt;&gt;0,TRUNC(VLOOKUP($E453,'Container Panel'!$B$41:$Z$100,$D453,0)/(VLOOKUP(DN$276,UI!$A$12:$O$51,VLOOKUP(DN$279,$B$276:$C$278,2,0),0)/1000))&gt;0),1,TRUNC(VLOOKUP($E453,'Container Panel'!$B$41:$Z$100,$D453,0)/(VLOOKUP(DN$276,UI!$A$12:$O$51,VLOOKUP(DN$279,$B$276:$C$278,2,0),0)/1000)))),"")</f>
        <v/>
      </c>
      <c r="DO453" s="145" t="str">
        <f>IFERROR(IF(AND(DO$272=list!$D$3,'Box Calculation'!DO$279&lt;&gt;"h",$E453&lt;&gt;0),0,IF(AND(DO$273=list!$D$2,$E453&lt;&gt;0,TRUNC(VLOOKUP($E453,'Container Panel'!$B$41:$Z$100,$D453,0)/(VLOOKUP(DO$276,UI!$A$12:$O$51,VLOOKUP(DO$279,$B$276:$C$278,2,0),0)/1000))&gt;0),1,TRUNC(VLOOKUP($E453,'Container Panel'!$B$41:$Z$100,$D453,0)/(VLOOKUP(DO$276,UI!$A$12:$O$51,VLOOKUP(DO$279,$B$276:$C$278,2,0),0)/1000)))),"")</f>
        <v/>
      </c>
      <c r="DP453" s="145" t="str">
        <f>IFERROR(IF(AND(DP$272=list!$D$3,'Box Calculation'!DP$279&lt;&gt;"h",$E453&lt;&gt;0),0,IF(AND(DP$273=list!$D$2,$E453&lt;&gt;0,TRUNC(VLOOKUP($E453,'Container Panel'!$B$41:$Z$100,$D453,0)/(VLOOKUP(DP$276,UI!$A$12:$O$51,VLOOKUP(DP$279,$B$276:$C$278,2,0),0)/1000))&gt;0),1,TRUNC(VLOOKUP($E453,'Container Panel'!$B$41:$Z$100,$D453,0)/(VLOOKUP(DP$276,UI!$A$12:$O$51,VLOOKUP(DP$279,$B$276:$C$278,2,0),0)/1000)))),"")</f>
        <v/>
      </c>
      <c r="DQ453" s="145" t="str">
        <f>IFERROR(IF(AND(DQ$272=list!$D$3,'Box Calculation'!DQ$279&lt;&gt;"h",$E453&lt;&gt;0),0,IF(AND(DQ$273=list!$D$2,$E453&lt;&gt;0,TRUNC(VLOOKUP($E453,'Container Panel'!$B$41:$Z$100,$D453,0)/(VLOOKUP(DQ$276,UI!$A$12:$O$51,VLOOKUP(DQ$279,$B$276:$C$278,2,0),0)/1000))&gt;0),1,TRUNC(VLOOKUP($E453,'Container Panel'!$B$41:$Z$100,$D453,0)/(VLOOKUP(DQ$276,UI!$A$12:$O$51,VLOOKUP(DQ$279,$B$276:$C$278,2,0),0)/1000)))),"")</f>
        <v/>
      </c>
      <c r="DR453" s="145" t="str">
        <f>IFERROR(IF(AND(DR$272=list!$D$3,'Box Calculation'!DR$279&lt;&gt;"h",$E453&lt;&gt;0),0,IF(AND(DR$273=list!$D$2,$E453&lt;&gt;0,TRUNC(VLOOKUP($E453,'Container Panel'!$B$41:$Z$100,$D453,0)/(VLOOKUP(DR$276,UI!$A$12:$O$51,VLOOKUP(DR$279,$B$276:$C$278,2,0),0)/1000))&gt;0),1,TRUNC(VLOOKUP($E453,'Container Panel'!$B$41:$Z$100,$D453,0)/(VLOOKUP(DR$276,UI!$A$12:$O$51,VLOOKUP(DR$279,$B$276:$C$278,2,0),0)/1000)))),"")</f>
        <v/>
      </c>
      <c r="DS453" s="145" t="str">
        <f>IFERROR(IF(AND(DS$272=list!$D$3,'Box Calculation'!DS$279&lt;&gt;"h",$E453&lt;&gt;0),0,IF(AND(DS$273=list!$D$2,$E453&lt;&gt;0,TRUNC(VLOOKUP($E453,'Container Panel'!$B$41:$Z$100,$D453,0)/(VLOOKUP(DS$276,UI!$A$12:$O$51,VLOOKUP(DS$279,$B$276:$C$278,2,0),0)/1000))&gt;0),1,TRUNC(VLOOKUP($E453,'Container Panel'!$B$41:$Z$100,$D453,0)/(VLOOKUP(DS$276,UI!$A$12:$O$51,VLOOKUP(DS$279,$B$276:$C$278,2,0),0)/1000)))),"")</f>
        <v/>
      </c>
      <c r="DT453" s="145" t="str">
        <f>IFERROR(IF(AND(DT$272=list!$D$3,'Box Calculation'!DT$279&lt;&gt;"h",$E453&lt;&gt;0),0,IF(AND(DT$273=list!$D$2,$E453&lt;&gt;0,TRUNC(VLOOKUP($E453,'Container Panel'!$B$41:$Z$100,$D453,0)/(VLOOKUP(DT$276,UI!$A$12:$O$51,VLOOKUP(DT$279,$B$276:$C$278,2,0),0)/1000))&gt;0),1,TRUNC(VLOOKUP($E453,'Container Panel'!$B$41:$Z$100,$D453,0)/(VLOOKUP(DT$276,UI!$A$12:$O$51,VLOOKUP(DT$279,$B$276:$C$278,2,0),0)/1000)))),"")</f>
        <v/>
      </c>
      <c r="DU453" s="145" t="str">
        <f>IFERROR(IF(AND(DU$272=list!$D$3,'Box Calculation'!DU$279&lt;&gt;"h",$E453&lt;&gt;0),0,IF(AND(DU$273=list!$D$2,$E453&lt;&gt;0,TRUNC(VLOOKUP($E453,'Container Panel'!$B$41:$Z$100,$D453,0)/(VLOOKUP(DU$276,UI!$A$12:$O$51,VLOOKUP(DU$279,$B$276:$C$278,2,0),0)/1000))&gt;0),1,TRUNC(VLOOKUP($E453,'Container Panel'!$B$41:$Z$100,$D453,0)/(VLOOKUP(DU$276,UI!$A$12:$O$51,VLOOKUP(DU$279,$B$276:$C$278,2,0),0)/1000)))),"")</f>
        <v/>
      </c>
      <c r="DV453" s="145" t="str">
        <f>IFERROR(IF(AND(DV$272=list!$D$3,'Box Calculation'!DV$279&lt;&gt;"h",$E453&lt;&gt;0),0,IF(AND(DV$273=list!$D$2,$E453&lt;&gt;0,TRUNC(VLOOKUP($E453,'Container Panel'!$B$41:$Z$100,$D453,0)/(VLOOKUP(DV$276,UI!$A$12:$O$51,VLOOKUP(DV$279,$B$276:$C$278,2,0),0)/1000))&gt;0),1,TRUNC(VLOOKUP($E453,'Container Panel'!$B$41:$Z$100,$D453,0)/(VLOOKUP(DV$276,UI!$A$12:$O$51,VLOOKUP(DV$279,$B$276:$C$278,2,0),0)/1000)))),"")</f>
        <v/>
      </c>
      <c r="DW453" s="145" t="str">
        <f>IFERROR(IF(AND(DW$272=list!$D$3,'Box Calculation'!DW$279&lt;&gt;"h",$E453&lt;&gt;0),0,IF(AND(DW$273=list!$D$2,$E453&lt;&gt;0,TRUNC(VLOOKUP($E453,'Container Panel'!$B$41:$Z$100,$D453,0)/(VLOOKUP(DW$276,UI!$A$12:$O$51,VLOOKUP(DW$279,$B$276:$C$278,2,0),0)/1000))&gt;0),1,TRUNC(VLOOKUP($E453,'Container Panel'!$B$41:$Z$100,$D453,0)/(VLOOKUP(DW$276,UI!$A$12:$O$51,VLOOKUP(DW$279,$B$276:$C$278,2,0),0)/1000)))),"")</f>
        <v/>
      </c>
      <c r="DX453" s="145" t="str">
        <f>IFERROR(IF(AND(DX$272=list!$D$3,'Box Calculation'!DX$279&lt;&gt;"h",$E453&lt;&gt;0),0,IF(AND(DX$273=list!$D$2,$E453&lt;&gt;0,TRUNC(VLOOKUP($E453,'Container Panel'!$B$41:$Z$100,$D453,0)/(VLOOKUP(DX$276,UI!$A$12:$O$51,VLOOKUP(DX$279,$B$276:$C$278,2,0),0)/1000))&gt;0),1,TRUNC(VLOOKUP($E453,'Container Panel'!$B$41:$Z$100,$D453,0)/(VLOOKUP(DX$276,UI!$A$12:$O$51,VLOOKUP(DX$279,$B$276:$C$278,2,0),0)/1000)))),"")</f>
        <v/>
      </c>
      <c r="DY453" s="145" t="str">
        <f>IFERROR(IF(AND(DY$272=list!$D$3,'Box Calculation'!DY$279&lt;&gt;"h",$E453&lt;&gt;0),0,IF(AND(DY$273=list!$D$2,$E453&lt;&gt;0,TRUNC(VLOOKUP($E453,'Container Panel'!$B$41:$Z$100,$D453,0)/(VLOOKUP(DY$276,UI!$A$12:$O$51,VLOOKUP(DY$279,$B$276:$C$278,2,0),0)/1000))&gt;0),1,TRUNC(VLOOKUP($E453,'Container Panel'!$B$41:$Z$100,$D453,0)/(VLOOKUP(DY$276,UI!$A$12:$O$51,VLOOKUP(DY$279,$B$276:$C$278,2,0),0)/1000)))),"")</f>
        <v/>
      </c>
      <c r="DZ453" s="145" t="str">
        <f>IFERROR(IF(AND(DZ$272=list!$D$3,'Box Calculation'!DZ$279&lt;&gt;"h",$E453&lt;&gt;0),0,IF(AND(DZ$273=list!$D$2,$E453&lt;&gt;0,TRUNC(VLOOKUP($E453,'Container Panel'!$B$41:$Z$100,$D453,0)/(VLOOKUP(DZ$276,UI!$A$12:$O$51,VLOOKUP(DZ$279,$B$276:$C$278,2,0),0)/1000))&gt;0),1,TRUNC(VLOOKUP($E453,'Container Panel'!$B$41:$Z$100,$D453,0)/(VLOOKUP(DZ$276,UI!$A$12:$O$51,VLOOKUP(DZ$279,$B$276:$C$278,2,0),0)/1000)))),"")</f>
        <v/>
      </c>
      <c r="EA453" s="145" t="str">
        <f>IFERROR(IF(AND(EA$272=list!$D$3,'Box Calculation'!EA$279&lt;&gt;"h",$E453&lt;&gt;0),0,IF(AND(EA$273=list!$D$2,$E453&lt;&gt;0,TRUNC(VLOOKUP($E453,'Container Panel'!$B$41:$Z$100,$D453,0)/(VLOOKUP(EA$276,UI!$A$12:$O$51,VLOOKUP(EA$279,$B$276:$C$278,2,0),0)/1000))&gt;0),1,TRUNC(VLOOKUP($E453,'Container Panel'!$B$41:$Z$100,$D453,0)/(VLOOKUP(EA$276,UI!$A$12:$O$51,VLOOKUP(EA$279,$B$276:$C$278,2,0),0)/1000)))),"")</f>
        <v/>
      </c>
      <c r="EB453" s="145" t="str">
        <f>IFERROR(IF(AND(EB$272=list!$D$3,'Box Calculation'!EB$279&lt;&gt;"h",$E453&lt;&gt;0),0,IF(AND(EB$273=list!$D$2,$E453&lt;&gt;0,TRUNC(VLOOKUP($E453,'Container Panel'!$B$41:$Z$100,$D453,0)/(VLOOKUP(EB$276,UI!$A$12:$O$51,VLOOKUP(EB$279,$B$276:$C$278,2,0),0)/1000))&gt;0),1,TRUNC(VLOOKUP($E453,'Container Panel'!$B$41:$Z$100,$D453,0)/(VLOOKUP(EB$276,UI!$A$12:$O$51,VLOOKUP(EB$279,$B$276:$C$278,2,0),0)/1000)))),"")</f>
        <v/>
      </c>
      <c r="EC453" s="145" t="str">
        <f>IFERROR(IF(AND(EC$272=list!$D$3,'Box Calculation'!EC$279&lt;&gt;"h",$E453&lt;&gt;0),0,IF(AND(EC$273=list!$D$2,$E453&lt;&gt;0,TRUNC(VLOOKUP($E453,'Container Panel'!$B$41:$Z$100,$D453,0)/(VLOOKUP(EC$276,UI!$A$12:$O$51,VLOOKUP(EC$279,$B$276:$C$278,2,0),0)/1000))&gt;0),1,TRUNC(VLOOKUP($E453,'Container Panel'!$B$41:$Z$100,$D453,0)/(VLOOKUP(EC$276,UI!$A$12:$O$51,VLOOKUP(EC$279,$B$276:$C$278,2,0),0)/1000)))),"")</f>
        <v/>
      </c>
      <c r="ED453" s="145" t="str">
        <f>IFERROR(IF(AND(ED$272=list!$D$3,'Box Calculation'!ED$279&lt;&gt;"h",$E453&lt;&gt;0),0,IF(AND(ED$273=list!$D$2,$E453&lt;&gt;0,TRUNC(VLOOKUP($E453,'Container Panel'!$B$41:$Z$100,$D453,0)/(VLOOKUP(ED$276,UI!$A$12:$O$51,VLOOKUP(ED$279,$B$276:$C$278,2,0),0)/1000))&gt;0),1,TRUNC(VLOOKUP($E453,'Container Panel'!$B$41:$Z$100,$D453,0)/(VLOOKUP(ED$276,UI!$A$12:$O$51,VLOOKUP(ED$279,$B$276:$C$278,2,0),0)/1000)))),"")</f>
        <v/>
      </c>
      <c r="EE453" s="145" t="str">
        <f>IFERROR(IF(AND(EE$272=list!$D$3,'Box Calculation'!EE$279&lt;&gt;"h",$E453&lt;&gt;0),0,IF(AND(EE$273=list!$D$2,$E453&lt;&gt;0,TRUNC(VLOOKUP($E453,'Container Panel'!$B$41:$Z$100,$D453,0)/(VLOOKUP(EE$276,UI!$A$12:$O$51,VLOOKUP(EE$279,$B$276:$C$278,2,0),0)/1000))&gt;0),1,TRUNC(VLOOKUP($E453,'Container Panel'!$B$41:$Z$100,$D453,0)/(VLOOKUP(EE$276,UI!$A$12:$O$51,VLOOKUP(EE$279,$B$276:$C$278,2,0),0)/1000)))),"")</f>
        <v/>
      </c>
      <c r="EF453" s="145" t="str">
        <f>IFERROR(IF(AND(EF$272=list!$D$3,'Box Calculation'!EF$279&lt;&gt;"h",$E453&lt;&gt;0),0,IF(AND(EF$273=list!$D$2,$E453&lt;&gt;0,TRUNC(VLOOKUP($E453,'Container Panel'!$B$41:$Z$100,$D453,0)/(VLOOKUP(EF$276,UI!$A$12:$O$51,VLOOKUP(EF$279,$B$276:$C$278,2,0),0)/1000))&gt;0),1,TRUNC(VLOOKUP($E453,'Container Panel'!$B$41:$Z$100,$D453,0)/(VLOOKUP(EF$276,UI!$A$12:$O$51,VLOOKUP(EF$279,$B$276:$C$278,2,0),0)/1000)))),"")</f>
        <v/>
      </c>
      <c r="EG453" s="145" t="str">
        <f>IFERROR(IF(AND(EG$272=list!$D$3,'Box Calculation'!EG$279&lt;&gt;"h",$E453&lt;&gt;0),0,IF(AND(EG$273=list!$D$2,$E453&lt;&gt;0,TRUNC(VLOOKUP($E453,'Container Panel'!$B$41:$Z$100,$D453,0)/(VLOOKUP(EG$276,UI!$A$12:$O$51,VLOOKUP(EG$279,$B$276:$C$278,2,0),0)/1000))&gt;0),1,TRUNC(VLOOKUP($E453,'Container Panel'!$B$41:$Z$100,$D453,0)/(VLOOKUP(EG$276,UI!$A$12:$O$51,VLOOKUP(EG$279,$B$276:$C$278,2,0),0)/1000)))),"")</f>
        <v/>
      </c>
      <c r="EH453" s="145" t="str">
        <f>IFERROR(IF(AND(EH$272=list!$D$3,'Box Calculation'!EH$279&lt;&gt;"h",$E453&lt;&gt;0),0,IF(AND(EH$273=list!$D$2,$E453&lt;&gt;0,TRUNC(VLOOKUP($E453,'Container Panel'!$B$41:$Z$100,$D453,0)/(VLOOKUP(EH$276,UI!$A$12:$O$51,VLOOKUP(EH$279,$B$276:$C$278,2,0),0)/1000))&gt;0),1,TRUNC(VLOOKUP($E453,'Container Panel'!$B$41:$Z$100,$D453,0)/(VLOOKUP(EH$276,UI!$A$12:$O$51,VLOOKUP(EH$279,$B$276:$C$278,2,0),0)/1000)))),"")</f>
        <v/>
      </c>
      <c r="EI453" s="145" t="str">
        <f>IFERROR(IF(AND(EI$272=list!$D$3,'Box Calculation'!EI$279&lt;&gt;"h",$E453&lt;&gt;0),0,IF(AND(EI$273=list!$D$2,$E453&lt;&gt;0,TRUNC(VLOOKUP($E453,'Container Panel'!$B$41:$Z$100,$D453,0)/(VLOOKUP(EI$276,UI!$A$12:$O$51,VLOOKUP(EI$279,$B$276:$C$278,2,0),0)/1000))&gt;0),1,TRUNC(VLOOKUP($E453,'Container Panel'!$B$41:$Z$100,$D453,0)/(VLOOKUP(EI$276,UI!$A$12:$O$51,VLOOKUP(EI$279,$B$276:$C$278,2,0),0)/1000)))),"")</f>
        <v/>
      </c>
      <c r="EJ453" s="145" t="str">
        <f>IFERROR(IF(AND(EJ$272=list!$D$3,'Box Calculation'!EJ$279&lt;&gt;"h",$E453&lt;&gt;0),0,IF(AND(EJ$273=list!$D$2,$E453&lt;&gt;0,TRUNC(VLOOKUP($E453,'Container Panel'!$B$41:$Z$100,$D453,0)/(VLOOKUP(EJ$276,UI!$A$12:$O$51,VLOOKUP(EJ$279,$B$276:$C$278,2,0),0)/1000))&gt;0),1,TRUNC(VLOOKUP($E453,'Container Panel'!$B$41:$Z$100,$D453,0)/(VLOOKUP(EJ$276,UI!$A$12:$O$51,VLOOKUP(EJ$279,$B$276:$C$278,2,0),0)/1000)))),"")</f>
        <v/>
      </c>
      <c r="EK453" s="145" t="str">
        <f>IFERROR(IF(AND(EK$272=list!$D$3,'Box Calculation'!EK$279&lt;&gt;"h",$E453&lt;&gt;0),0,IF(AND(EK$273=list!$D$2,$E453&lt;&gt;0,TRUNC(VLOOKUP($E453,'Container Panel'!$B$41:$Z$100,$D453,0)/(VLOOKUP(EK$276,UI!$A$12:$O$51,VLOOKUP(EK$279,$B$276:$C$278,2,0),0)/1000))&gt;0),1,TRUNC(VLOOKUP($E453,'Container Panel'!$B$41:$Z$100,$D453,0)/(VLOOKUP(EK$276,UI!$A$12:$O$51,VLOOKUP(EK$279,$B$276:$C$278,2,0),0)/1000)))),"")</f>
        <v/>
      </c>
      <c r="EL453" s="145" t="str">
        <f>IFERROR(IF(AND(EL$272=list!$D$3,'Box Calculation'!EL$279&lt;&gt;"h",$E453&lt;&gt;0),0,IF(AND(EL$273=list!$D$2,$E453&lt;&gt;0,TRUNC(VLOOKUP($E453,'Container Panel'!$B$41:$Z$100,$D453,0)/(VLOOKUP(EL$276,UI!$A$12:$O$51,VLOOKUP(EL$279,$B$276:$C$278,2,0),0)/1000))&gt;0),1,TRUNC(VLOOKUP($E453,'Container Panel'!$B$41:$Z$100,$D453,0)/(VLOOKUP(EL$276,UI!$A$12:$O$51,VLOOKUP(EL$279,$B$276:$C$278,2,0),0)/1000)))),"")</f>
        <v/>
      </c>
      <c r="EM453" s="145" t="str">
        <f>IFERROR(IF(AND(EM$272=list!$D$3,'Box Calculation'!EM$279&lt;&gt;"h",$E453&lt;&gt;0),0,IF(AND(EM$273=list!$D$2,$E453&lt;&gt;0,TRUNC(VLOOKUP($E453,'Container Panel'!$B$41:$Z$100,$D453,0)/(VLOOKUP(EM$276,UI!$A$12:$O$51,VLOOKUP(EM$279,$B$276:$C$278,2,0),0)/1000))&gt;0),1,TRUNC(VLOOKUP($E453,'Container Panel'!$B$41:$Z$100,$D453,0)/(VLOOKUP(EM$276,UI!$A$12:$O$51,VLOOKUP(EM$279,$B$276:$C$278,2,0),0)/1000)))),"")</f>
        <v/>
      </c>
      <c r="EN453" s="145" t="str">
        <f>IFERROR(IF(AND(EN$272=list!$D$3,'Box Calculation'!EN$279&lt;&gt;"h",$E453&lt;&gt;0),0,IF(AND(EN$273=list!$D$2,$E453&lt;&gt;0,TRUNC(VLOOKUP($E453,'Container Panel'!$B$41:$Z$100,$D453,0)/(VLOOKUP(EN$276,UI!$A$12:$O$51,VLOOKUP(EN$279,$B$276:$C$278,2,0),0)/1000))&gt;0),1,TRUNC(VLOOKUP($E453,'Container Panel'!$B$41:$Z$100,$D453,0)/(VLOOKUP(EN$276,UI!$A$12:$O$51,VLOOKUP(EN$279,$B$276:$C$278,2,0),0)/1000)))),"")</f>
        <v/>
      </c>
      <c r="EO453" s="145" t="str">
        <f>IFERROR(IF(AND(EO$272=list!$D$3,'Box Calculation'!EO$279&lt;&gt;"h",$E453&lt;&gt;0),0,IF(AND(EO$273=list!$D$2,$E453&lt;&gt;0,TRUNC(VLOOKUP($E453,'Container Panel'!$B$41:$Z$100,$D453,0)/(VLOOKUP(EO$276,UI!$A$12:$O$51,VLOOKUP(EO$279,$B$276:$C$278,2,0),0)/1000))&gt;0),1,TRUNC(VLOOKUP($E453,'Container Panel'!$B$41:$Z$100,$D453,0)/(VLOOKUP(EO$276,UI!$A$12:$O$51,VLOOKUP(EO$279,$B$276:$C$278,2,0),0)/1000)))),"")</f>
        <v/>
      </c>
      <c r="EP453" s="145" t="str">
        <f>IFERROR(IF(AND(EP$272=list!$D$3,'Box Calculation'!EP$279&lt;&gt;"h",$E453&lt;&gt;0),0,IF(AND(EP$273=list!$D$2,$E453&lt;&gt;0,TRUNC(VLOOKUP($E453,'Container Panel'!$B$41:$Z$100,$D453,0)/(VLOOKUP(EP$276,UI!$A$12:$O$51,VLOOKUP(EP$279,$B$276:$C$278,2,0),0)/1000))&gt;0),1,TRUNC(VLOOKUP($E453,'Container Panel'!$B$41:$Z$100,$D453,0)/(VLOOKUP(EP$276,UI!$A$12:$O$51,VLOOKUP(EP$279,$B$276:$C$278,2,0),0)/1000)))),"")</f>
        <v/>
      </c>
      <c r="EQ453" s="145" t="str">
        <f>IFERROR(IF(AND(EQ$272=list!$D$3,'Box Calculation'!EQ$279&lt;&gt;"h",$E453&lt;&gt;0),0,IF(AND(EQ$273=list!$D$2,$E453&lt;&gt;0,TRUNC(VLOOKUP($E453,'Container Panel'!$B$41:$Z$100,$D453,0)/(VLOOKUP(EQ$276,UI!$A$12:$O$51,VLOOKUP(EQ$279,$B$276:$C$278,2,0),0)/1000))&gt;0),1,TRUNC(VLOOKUP($E453,'Container Panel'!$B$41:$Z$100,$D453,0)/(VLOOKUP(EQ$276,UI!$A$12:$O$51,VLOOKUP(EQ$279,$B$276:$C$278,2,0),0)/1000)))),"")</f>
        <v/>
      </c>
      <c r="ER453" s="145" t="str">
        <f>IFERROR(IF(AND(ER$272=list!$D$3,'Box Calculation'!ER$279&lt;&gt;"h",$E453&lt;&gt;0),0,IF(AND(ER$273=list!$D$2,$E453&lt;&gt;0,TRUNC(VLOOKUP($E453,'Container Panel'!$B$41:$Z$100,$D453,0)/(VLOOKUP(ER$276,UI!$A$12:$O$51,VLOOKUP(ER$279,$B$276:$C$278,2,0),0)/1000))&gt;0),1,TRUNC(VLOOKUP($E453,'Container Panel'!$B$41:$Z$100,$D453,0)/(VLOOKUP(ER$276,UI!$A$12:$O$51,VLOOKUP(ER$279,$B$276:$C$278,2,0),0)/1000)))),"")</f>
        <v/>
      </c>
      <c r="ES453" s="145" t="str">
        <f>IFERROR(IF(AND(ES$272=list!$D$3,'Box Calculation'!ES$279&lt;&gt;"h",$E453&lt;&gt;0),0,IF(AND(ES$273=list!$D$2,$E453&lt;&gt;0,TRUNC(VLOOKUP($E453,'Container Panel'!$B$41:$Z$100,$D453,0)/(VLOOKUP(ES$276,UI!$A$12:$O$51,VLOOKUP(ES$279,$B$276:$C$278,2,0),0)/1000))&gt;0),1,TRUNC(VLOOKUP($E453,'Container Panel'!$B$41:$Z$100,$D453,0)/(VLOOKUP(ES$276,UI!$A$12:$O$51,VLOOKUP(ES$279,$B$276:$C$278,2,0),0)/1000)))),"")</f>
        <v/>
      </c>
      <c r="ET453" s="145" t="str">
        <f>IFERROR(IF(AND(ET$272=list!$D$3,'Box Calculation'!ET$279&lt;&gt;"h",$E453&lt;&gt;0),0,IF(AND(ET$273=list!$D$2,$E453&lt;&gt;0,TRUNC(VLOOKUP($E453,'Container Panel'!$B$41:$Z$100,$D453,0)/(VLOOKUP(ET$276,UI!$A$12:$O$51,VLOOKUP(ET$279,$B$276:$C$278,2,0),0)/1000))&gt;0),1,TRUNC(VLOOKUP($E453,'Container Panel'!$B$41:$Z$100,$D453,0)/(VLOOKUP(ET$276,UI!$A$12:$O$51,VLOOKUP(ET$279,$B$276:$C$278,2,0),0)/1000)))),"")</f>
        <v/>
      </c>
      <c r="EU453" s="145" t="str">
        <f>IFERROR(IF(AND(EU$272=list!$D$3,'Box Calculation'!EU$279&lt;&gt;"h",$E453&lt;&gt;0),0,IF(AND(EU$273=list!$D$2,$E453&lt;&gt;0,TRUNC(VLOOKUP($E453,'Container Panel'!$B$41:$Z$100,$D453,0)/(VLOOKUP(EU$276,UI!$A$12:$O$51,VLOOKUP(EU$279,$B$276:$C$278,2,0),0)/1000))&gt;0),1,TRUNC(VLOOKUP($E453,'Container Panel'!$B$41:$Z$100,$D453,0)/(VLOOKUP(EU$276,UI!$A$12:$O$51,VLOOKUP(EU$279,$B$276:$C$278,2,0),0)/1000)))),"")</f>
        <v/>
      </c>
      <c r="EV453" s="145" t="str">
        <f>IFERROR(IF(AND(EV$272=list!$D$3,'Box Calculation'!EV$279&lt;&gt;"h",$E453&lt;&gt;0),0,IF(AND(EV$273=list!$D$2,$E453&lt;&gt;0,TRUNC(VLOOKUP($E453,'Container Panel'!$B$41:$Z$100,$D453,0)/(VLOOKUP(EV$276,UI!$A$12:$O$51,VLOOKUP(EV$279,$B$276:$C$278,2,0),0)/1000))&gt;0),1,TRUNC(VLOOKUP($E453,'Container Panel'!$B$41:$Z$100,$D453,0)/(VLOOKUP(EV$276,UI!$A$12:$O$51,VLOOKUP(EV$279,$B$276:$C$278,2,0),0)/1000)))),"")</f>
        <v/>
      </c>
      <c r="EW453" s="145" t="str">
        <f>IFERROR(IF(AND(EW$272=list!$D$3,'Box Calculation'!EW$279&lt;&gt;"h",$E453&lt;&gt;0),0,IF(AND(EW$273=list!$D$2,$E453&lt;&gt;0,TRUNC(VLOOKUP($E453,'Container Panel'!$B$41:$Z$100,$D453,0)/(VLOOKUP(EW$276,UI!$A$12:$O$51,VLOOKUP(EW$279,$B$276:$C$278,2,0),0)/1000))&gt;0),1,TRUNC(VLOOKUP($E453,'Container Panel'!$B$41:$Z$100,$D453,0)/(VLOOKUP(EW$276,UI!$A$12:$O$51,VLOOKUP(EW$279,$B$276:$C$278,2,0),0)/1000)))),"")</f>
        <v/>
      </c>
      <c r="EX453" s="145" t="str">
        <f>IFERROR(IF(AND(EX$272=list!$D$3,'Box Calculation'!EX$279&lt;&gt;"h",$E453&lt;&gt;0),0,IF(AND(EX$273=list!$D$2,$E453&lt;&gt;0,TRUNC(VLOOKUP($E453,'Container Panel'!$B$41:$Z$100,$D453,0)/(VLOOKUP(EX$276,UI!$A$12:$O$51,VLOOKUP(EX$279,$B$276:$C$278,2,0),0)/1000))&gt;0),1,TRUNC(VLOOKUP($E453,'Container Panel'!$B$41:$Z$100,$D453,0)/(VLOOKUP(EX$276,UI!$A$12:$O$51,VLOOKUP(EX$279,$B$276:$C$278,2,0),0)/1000)))),"")</f>
        <v/>
      </c>
      <c r="EY453" s="145" t="str">
        <f>IFERROR(IF(AND(EY$272=list!$D$3,'Box Calculation'!EY$279&lt;&gt;"h",$E453&lt;&gt;0),0,IF(AND(EY$273=list!$D$2,$E453&lt;&gt;0,TRUNC(VLOOKUP($E453,'Container Panel'!$B$41:$Z$100,$D453,0)/(VLOOKUP(EY$276,UI!$A$12:$O$51,VLOOKUP(EY$279,$B$276:$C$278,2,0),0)/1000))&gt;0),1,TRUNC(VLOOKUP($E453,'Container Panel'!$B$41:$Z$100,$D453,0)/(VLOOKUP(EY$276,UI!$A$12:$O$51,VLOOKUP(EY$279,$B$276:$C$278,2,0),0)/1000)))),"")</f>
        <v/>
      </c>
      <c r="EZ453" s="145" t="str">
        <f>IFERROR(IF(AND(EZ$272=list!$D$3,'Box Calculation'!EZ$279&lt;&gt;"h",$E453&lt;&gt;0),0,IF(AND(EZ$273=list!$D$2,$E453&lt;&gt;0,TRUNC(VLOOKUP($E453,'Container Panel'!$B$41:$Z$100,$D453,0)/(VLOOKUP(EZ$276,UI!$A$12:$O$51,VLOOKUP(EZ$279,$B$276:$C$278,2,0),0)/1000))&gt;0),1,TRUNC(VLOOKUP($E453,'Container Panel'!$B$41:$Z$100,$D453,0)/(VLOOKUP(EZ$276,UI!$A$12:$O$51,VLOOKUP(EZ$279,$B$276:$C$278,2,0),0)/1000)))),"")</f>
        <v/>
      </c>
      <c r="FA453" s="145" t="str">
        <f>IFERROR(IF(AND(FA$272=list!$D$3,'Box Calculation'!FA$279&lt;&gt;"h",$E453&lt;&gt;0),0,IF(AND(FA$273=list!$D$2,$E453&lt;&gt;0,TRUNC(VLOOKUP($E453,'Container Panel'!$B$41:$Z$100,$D453,0)/(VLOOKUP(FA$276,UI!$A$12:$O$51,VLOOKUP(FA$279,$B$276:$C$278,2,0),0)/1000))&gt;0),1,TRUNC(VLOOKUP($E453,'Container Panel'!$B$41:$Z$100,$D453,0)/(VLOOKUP(FA$276,UI!$A$12:$O$51,VLOOKUP(FA$279,$B$276:$C$278,2,0),0)/1000)))),"")</f>
        <v/>
      </c>
      <c r="FB453" s="145" t="str">
        <f>IFERROR(IF(AND(FB$272=list!$D$3,'Box Calculation'!FB$279&lt;&gt;"h",$E453&lt;&gt;0),0,IF(AND(FB$273=list!$D$2,$E453&lt;&gt;0,TRUNC(VLOOKUP($E453,'Container Panel'!$B$41:$Z$100,$D453,0)/(VLOOKUP(FB$276,UI!$A$12:$O$51,VLOOKUP(FB$279,$B$276:$C$278,2,0),0)/1000))&gt;0),1,TRUNC(VLOOKUP($E453,'Container Panel'!$B$41:$Z$100,$D453,0)/(VLOOKUP(FB$276,UI!$A$12:$O$51,VLOOKUP(FB$279,$B$276:$C$278,2,0),0)/1000)))),"")</f>
        <v/>
      </c>
      <c r="FC453" s="145" t="str">
        <f>IFERROR(IF(AND(FC$272=list!$D$3,'Box Calculation'!FC$279&lt;&gt;"h",$E453&lt;&gt;0),0,IF(AND(FC$273=list!$D$2,$E453&lt;&gt;0,TRUNC(VLOOKUP($E453,'Container Panel'!$B$41:$Z$100,$D453,0)/(VLOOKUP(FC$276,UI!$A$12:$O$51,VLOOKUP(FC$279,$B$276:$C$278,2,0),0)/1000))&gt;0),1,TRUNC(VLOOKUP($E453,'Container Panel'!$B$41:$Z$100,$D453,0)/(VLOOKUP(FC$276,UI!$A$12:$O$51,VLOOKUP(FC$279,$B$276:$C$278,2,0),0)/1000)))),"")</f>
        <v/>
      </c>
      <c r="FD453" s="145" t="str">
        <f>IFERROR(IF(AND(FD$272=list!$D$3,'Box Calculation'!FD$279&lt;&gt;"h",$E453&lt;&gt;0),0,IF(AND(FD$273=list!$D$2,$E453&lt;&gt;0,TRUNC(VLOOKUP($E453,'Container Panel'!$B$41:$Z$100,$D453,0)/(VLOOKUP(FD$276,UI!$A$12:$O$51,VLOOKUP(FD$279,$B$276:$C$278,2,0),0)/1000))&gt;0),1,TRUNC(VLOOKUP($E453,'Container Panel'!$B$41:$Z$100,$D453,0)/(VLOOKUP(FD$276,UI!$A$12:$O$51,VLOOKUP(FD$279,$B$276:$C$278,2,0),0)/1000)))),"")</f>
        <v/>
      </c>
      <c r="FE453" s="145" t="str">
        <f>IFERROR(IF(AND(FE$272=list!$D$3,'Box Calculation'!FE$279&lt;&gt;"h",$E453&lt;&gt;0),0,IF(AND(FE$273=list!$D$2,$E453&lt;&gt;0,TRUNC(VLOOKUP($E453,'Container Panel'!$B$41:$Z$100,$D453,0)/(VLOOKUP(FE$276,UI!$A$12:$O$51,VLOOKUP(FE$279,$B$276:$C$278,2,0),0)/1000))&gt;0),1,TRUNC(VLOOKUP($E453,'Container Panel'!$B$41:$Z$100,$D453,0)/(VLOOKUP(FE$276,UI!$A$12:$O$51,VLOOKUP(FE$279,$B$276:$C$278,2,0),0)/1000)))),"")</f>
        <v/>
      </c>
      <c r="FF453" s="145" t="str">
        <f>IFERROR(IF(AND(FF$272=list!$D$3,'Box Calculation'!FF$279&lt;&gt;"h",$E453&lt;&gt;0),0,IF(AND(FF$273=list!$D$2,$E453&lt;&gt;0,TRUNC(VLOOKUP($E453,'Container Panel'!$B$41:$Z$100,$D453,0)/(VLOOKUP(FF$276,UI!$A$12:$O$51,VLOOKUP(FF$279,$B$276:$C$278,2,0),0)/1000))&gt;0),1,TRUNC(VLOOKUP($E453,'Container Panel'!$B$41:$Z$100,$D453,0)/(VLOOKUP(FF$276,UI!$A$12:$O$51,VLOOKUP(FF$279,$B$276:$C$278,2,0),0)/1000)))),"")</f>
        <v/>
      </c>
      <c r="FG453" s="145" t="str">
        <f>IFERROR(IF(AND(FG$272=list!$D$3,'Box Calculation'!FG$279&lt;&gt;"h",$E453&lt;&gt;0),0,IF(AND(FG$273=list!$D$2,$E453&lt;&gt;0,TRUNC(VLOOKUP($E453,'Container Panel'!$B$41:$Z$100,$D453,0)/(VLOOKUP(FG$276,UI!$A$12:$O$51,VLOOKUP(FG$279,$B$276:$C$278,2,0),0)/1000))&gt;0),1,TRUNC(VLOOKUP($E453,'Container Panel'!$B$41:$Z$100,$D453,0)/(VLOOKUP(FG$276,UI!$A$12:$O$51,VLOOKUP(FG$279,$B$276:$C$278,2,0),0)/1000)))),"")</f>
        <v/>
      </c>
      <c r="FH453" s="145" t="str">
        <f>IFERROR(IF(AND(FH$272=list!$D$3,'Box Calculation'!FH$279&lt;&gt;"h",$E453&lt;&gt;0),0,IF(AND(FH$273=list!$D$2,$E453&lt;&gt;0,TRUNC(VLOOKUP($E453,'Container Panel'!$B$41:$Z$100,$D453,0)/(VLOOKUP(FH$276,UI!$A$12:$O$51,VLOOKUP(FH$279,$B$276:$C$278,2,0),0)/1000))&gt;0),1,TRUNC(VLOOKUP($E453,'Container Panel'!$B$41:$Z$100,$D453,0)/(VLOOKUP(FH$276,UI!$A$12:$O$51,VLOOKUP(FH$279,$B$276:$C$278,2,0),0)/1000)))),"")</f>
        <v/>
      </c>
      <c r="FI453" s="145" t="str">
        <f>IFERROR(IF(AND(FI$272=list!$D$3,'Box Calculation'!FI$279&lt;&gt;"h",$E453&lt;&gt;0),0,IF(AND(FI$273=list!$D$2,$E453&lt;&gt;0,TRUNC(VLOOKUP($E453,'Container Panel'!$B$41:$Z$100,$D453,0)/(VLOOKUP(FI$276,UI!$A$12:$O$51,VLOOKUP(FI$279,$B$276:$C$278,2,0),0)/1000))&gt;0),1,TRUNC(VLOOKUP($E453,'Container Panel'!$B$41:$Z$100,$D453,0)/(VLOOKUP(FI$276,UI!$A$12:$O$51,VLOOKUP(FI$279,$B$276:$C$278,2,0),0)/1000)))),"")</f>
        <v/>
      </c>
      <c r="FJ453" s="145" t="str">
        <f>IFERROR(IF(AND(FJ$272=list!$D$3,'Box Calculation'!FJ$279&lt;&gt;"h",$E453&lt;&gt;0),0,IF(AND(FJ$273=list!$D$2,$E453&lt;&gt;0,TRUNC(VLOOKUP($E453,'Container Panel'!$B$41:$Z$100,$D453,0)/(VLOOKUP(FJ$276,UI!$A$12:$O$51,VLOOKUP(FJ$279,$B$276:$C$278,2,0),0)/1000))&gt;0),1,TRUNC(VLOOKUP($E453,'Container Panel'!$B$41:$Z$100,$D453,0)/(VLOOKUP(FJ$276,UI!$A$12:$O$51,VLOOKUP(FJ$279,$B$276:$C$278,2,0),0)/1000)))),"")</f>
        <v/>
      </c>
      <c r="FK453" s="145" t="str">
        <f>IFERROR(IF(AND(FK$272=list!$D$3,'Box Calculation'!FK$279&lt;&gt;"h",$E453&lt;&gt;0),0,IF(AND(FK$273=list!$D$2,$E453&lt;&gt;0,TRUNC(VLOOKUP($E453,'Container Panel'!$B$41:$Z$100,$D453,0)/(VLOOKUP(FK$276,UI!$A$12:$O$51,VLOOKUP(FK$279,$B$276:$C$278,2,0),0)/1000))&gt;0),1,TRUNC(VLOOKUP($E453,'Container Panel'!$B$41:$Z$100,$D453,0)/(VLOOKUP(FK$276,UI!$A$12:$O$51,VLOOKUP(FK$279,$B$276:$C$278,2,0),0)/1000)))),"")</f>
        <v/>
      </c>
      <c r="FL453" s="145" t="str">
        <f>IFERROR(IF(AND(FL$272=list!$D$3,'Box Calculation'!FL$279&lt;&gt;"h",$E453&lt;&gt;0),0,IF(AND(FL$273=list!$D$2,$E453&lt;&gt;0,TRUNC(VLOOKUP($E453,'Container Panel'!$B$41:$Z$100,$D453,0)/(VLOOKUP(FL$276,UI!$A$12:$O$51,VLOOKUP(FL$279,$B$276:$C$278,2,0),0)/1000))&gt;0),1,TRUNC(VLOOKUP($E453,'Container Panel'!$B$41:$Z$100,$D453,0)/(VLOOKUP(FL$276,UI!$A$12:$O$51,VLOOKUP(FL$279,$B$276:$C$278,2,0),0)/1000)))),"")</f>
        <v/>
      </c>
      <c r="FM453" s="145" t="str">
        <f>IFERROR(IF(AND(FM$272=list!$D$3,'Box Calculation'!FM$279&lt;&gt;"h",$E453&lt;&gt;0),0,IF(AND(FM$273=list!$D$2,$E453&lt;&gt;0,TRUNC(VLOOKUP($E453,'Container Panel'!$B$41:$Z$100,$D453,0)/(VLOOKUP(FM$276,UI!$A$12:$O$51,VLOOKUP(FM$279,$B$276:$C$278,2,0),0)/1000))&gt;0),1,TRUNC(VLOOKUP($E453,'Container Panel'!$B$41:$Z$100,$D453,0)/(VLOOKUP(FM$276,UI!$A$12:$O$51,VLOOKUP(FM$279,$B$276:$C$278,2,0),0)/1000)))),"")</f>
        <v/>
      </c>
      <c r="FN453" s="145" t="str">
        <f>IFERROR(IF(AND(FN$272=list!$D$3,'Box Calculation'!FN$279&lt;&gt;"h",$E453&lt;&gt;0),0,IF(AND(FN$273=list!$D$2,$E453&lt;&gt;0,TRUNC(VLOOKUP($E453,'Container Panel'!$B$41:$Z$100,$D453,0)/(VLOOKUP(FN$276,UI!$A$12:$O$51,VLOOKUP(FN$279,$B$276:$C$278,2,0),0)/1000))&gt;0),1,TRUNC(VLOOKUP($E453,'Container Panel'!$B$41:$Z$100,$D453,0)/(VLOOKUP(FN$276,UI!$A$12:$O$51,VLOOKUP(FN$279,$B$276:$C$278,2,0),0)/1000)))),"")</f>
        <v/>
      </c>
      <c r="FO453" s="145" t="str">
        <f>IFERROR(IF(AND(FO$272=list!$D$3,'Box Calculation'!FO$279&lt;&gt;"h",$E453&lt;&gt;0),0,IF(AND(FO$273=list!$D$2,$E453&lt;&gt;0,TRUNC(VLOOKUP($E453,'Container Panel'!$B$41:$Z$100,$D453,0)/(VLOOKUP(FO$276,UI!$A$12:$O$51,VLOOKUP(FO$279,$B$276:$C$278,2,0),0)/1000))&gt;0),1,TRUNC(VLOOKUP($E453,'Container Panel'!$B$41:$Z$100,$D453,0)/(VLOOKUP(FO$276,UI!$A$12:$O$51,VLOOKUP(FO$279,$B$276:$C$278,2,0),0)/1000)))),"")</f>
        <v/>
      </c>
      <c r="FP453" s="145" t="str">
        <f>IFERROR(IF(AND(FP$272=list!$D$3,'Box Calculation'!FP$279&lt;&gt;"h",$E453&lt;&gt;0),0,IF(AND(FP$273=list!$D$2,$E453&lt;&gt;0,TRUNC(VLOOKUP($E453,'Container Panel'!$B$41:$Z$100,$D453,0)/(VLOOKUP(FP$276,UI!$A$12:$O$51,VLOOKUP(FP$279,$B$276:$C$278,2,0),0)/1000))&gt;0),1,TRUNC(VLOOKUP($E453,'Container Panel'!$B$41:$Z$100,$D453,0)/(VLOOKUP(FP$276,UI!$A$12:$O$51,VLOOKUP(FP$279,$B$276:$C$278,2,0),0)/1000)))),"")</f>
        <v/>
      </c>
      <c r="FQ453" s="145" t="str">
        <f>IFERROR(IF(AND(FQ$272=list!$D$3,'Box Calculation'!FQ$279&lt;&gt;"h",$E453&lt;&gt;0),0,IF(AND(FQ$273=list!$D$2,$E453&lt;&gt;0,TRUNC(VLOOKUP($E453,'Container Panel'!$B$41:$Z$100,$D453,0)/(VLOOKUP(FQ$276,UI!$A$12:$O$51,VLOOKUP(FQ$279,$B$276:$C$278,2,0),0)/1000))&gt;0),1,TRUNC(VLOOKUP($E453,'Container Panel'!$B$41:$Z$100,$D453,0)/(VLOOKUP(FQ$276,UI!$A$12:$O$51,VLOOKUP(FQ$279,$B$276:$C$278,2,0),0)/1000)))),"")</f>
        <v/>
      </c>
      <c r="FR453" s="145" t="str">
        <f>IFERROR(IF(AND(FR$272=list!$D$3,'Box Calculation'!FR$279&lt;&gt;"h",$E453&lt;&gt;0),0,IF(AND(FR$273=list!$D$2,$E453&lt;&gt;0,TRUNC(VLOOKUP($E453,'Container Panel'!$B$41:$Z$100,$D453,0)/(VLOOKUP(FR$276,UI!$A$12:$O$51,VLOOKUP(FR$279,$B$276:$C$278,2,0),0)/1000))&gt;0),1,TRUNC(VLOOKUP($E453,'Container Panel'!$B$41:$Z$100,$D453,0)/(VLOOKUP(FR$276,UI!$A$12:$O$51,VLOOKUP(FR$279,$B$276:$C$278,2,0),0)/1000)))),"")</f>
        <v/>
      </c>
      <c r="FS453" s="145" t="str">
        <f>IFERROR(IF(AND(FS$272=list!$D$3,'Box Calculation'!FS$279&lt;&gt;"h",$E453&lt;&gt;0),0,IF(AND(FS$273=list!$D$2,$E453&lt;&gt;0,TRUNC(VLOOKUP($E453,'Container Panel'!$B$41:$Z$100,$D453,0)/(VLOOKUP(FS$276,UI!$A$12:$O$51,VLOOKUP(FS$279,$B$276:$C$278,2,0),0)/1000))&gt;0),1,TRUNC(VLOOKUP($E453,'Container Panel'!$B$41:$Z$100,$D453,0)/(VLOOKUP(FS$276,UI!$A$12:$O$51,VLOOKUP(FS$279,$B$276:$C$278,2,0),0)/1000)))),"")</f>
        <v/>
      </c>
      <c r="FT453" s="145" t="str">
        <f>IFERROR(IF(AND(FT$272=list!$D$3,'Box Calculation'!FT$279&lt;&gt;"h",$E453&lt;&gt;0),0,IF(AND(FT$273=list!$D$2,$E453&lt;&gt;0,TRUNC(VLOOKUP($E453,'Container Panel'!$B$41:$Z$100,$D453,0)/(VLOOKUP(FT$276,UI!$A$12:$O$51,VLOOKUP(FT$279,$B$276:$C$278,2,0),0)/1000))&gt;0),1,TRUNC(VLOOKUP($E453,'Container Panel'!$B$41:$Z$100,$D453,0)/(VLOOKUP(FT$276,UI!$A$12:$O$51,VLOOKUP(FT$279,$B$276:$C$278,2,0),0)/1000)))),"")</f>
        <v/>
      </c>
      <c r="FU453" s="145" t="str">
        <f>IFERROR(IF(AND(FU$272=list!$D$3,'Box Calculation'!FU$279&lt;&gt;"h",$E453&lt;&gt;0),0,IF(AND(FU$273=list!$D$2,$E453&lt;&gt;0,TRUNC(VLOOKUP($E453,'Container Panel'!$B$41:$Z$100,$D453,0)/(VLOOKUP(FU$276,UI!$A$12:$O$51,VLOOKUP(FU$279,$B$276:$C$278,2,0),0)/1000))&gt;0),1,TRUNC(VLOOKUP($E453,'Container Panel'!$B$41:$Z$100,$D453,0)/(VLOOKUP(FU$276,UI!$A$12:$O$51,VLOOKUP(FU$279,$B$276:$C$278,2,0),0)/1000)))),"")</f>
        <v/>
      </c>
      <c r="FV453" s="145" t="str">
        <f>IFERROR(IF(AND(FV$272=list!$D$3,'Box Calculation'!FV$279&lt;&gt;"h",$E453&lt;&gt;0),0,IF(AND(FV$273=list!$D$2,$E453&lt;&gt;0,TRUNC(VLOOKUP($E453,'Container Panel'!$B$41:$Z$100,$D453,0)/(VLOOKUP(FV$276,UI!$A$12:$O$51,VLOOKUP(FV$279,$B$276:$C$278,2,0),0)/1000))&gt;0),1,TRUNC(VLOOKUP($E453,'Container Panel'!$B$41:$Z$100,$D453,0)/(VLOOKUP(FV$276,UI!$A$12:$O$51,VLOOKUP(FV$279,$B$276:$C$278,2,0),0)/1000)))),"")</f>
        <v/>
      </c>
      <c r="FW453" s="145" t="str">
        <f>IFERROR(IF(AND(FW$272=list!$D$3,'Box Calculation'!FW$279&lt;&gt;"h",$E453&lt;&gt;0),0,IF(AND(FW$273=list!$D$2,$E453&lt;&gt;0,TRUNC(VLOOKUP($E453,'Container Panel'!$B$41:$Z$100,$D453,0)/(VLOOKUP(FW$276,UI!$A$12:$O$51,VLOOKUP(FW$279,$B$276:$C$278,2,0),0)/1000))&gt;0),1,TRUNC(VLOOKUP($E453,'Container Panel'!$B$41:$Z$100,$D453,0)/(VLOOKUP(FW$276,UI!$A$12:$O$51,VLOOKUP(FW$279,$B$276:$C$278,2,0),0)/1000)))),"")</f>
        <v/>
      </c>
      <c r="FX453" s="145" t="str">
        <f>IFERROR(IF(AND(FX$272=list!$D$3,'Box Calculation'!FX$279&lt;&gt;"h",$E453&lt;&gt;0),0,IF(AND(FX$273=list!$D$2,$E453&lt;&gt;0,TRUNC(VLOOKUP($E453,'Container Panel'!$B$41:$Z$100,$D453,0)/(VLOOKUP(FX$276,UI!$A$12:$O$51,VLOOKUP(FX$279,$B$276:$C$278,2,0),0)/1000))&gt;0),1,TRUNC(VLOOKUP($E453,'Container Panel'!$B$41:$Z$100,$D453,0)/(VLOOKUP(FX$276,UI!$A$12:$O$51,VLOOKUP(FX$279,$B$276:$C$278,2,0),0)/1000)))),"")</f>
        <v/>
      </c>
      <c r="FY453" s="145" t="str">
        <f>IFERROR(IF(AND(FY$272=list!$D$3,'Box Calculation'!FY$279&lt;&gt;"h",$E453&lt;&gt;0),0,IF(AND(FY$273=list!$D$2,$E453&lt;&gt;0,TRUNC(VLOOKUP($E453,'Container Panel'!$B$41:$Z$100,$D453,0)/(VLOOKUP(FY$276,UI!$A$12:$O$51,VLOOKUP(FY$279,$B$276:$C$278,2,0),0)/1000))&gt;0),1,TRUNC(VLOOKUP($E453,'Container Panel'!$B$41:$Z$100,$D453,0)/(VLOOKUP(FY$276,UI!$A$12:$O$51,VLOOKUP(FY$279,$B$276:$C$278,2,0),0)/1000)))),"")</f>
        <v/>
      </c>
      <c r="FZ453" s="145" t="str">
        <f>IFERROR(IF(AND(FZ$272=list!$D$3,'Box Calculation'!FZ$279&lt;&gt;"h",$E453&lt;&gt;0),0,IF(AND(FZ$273=list!$D$2,$E453&lt;&gt;0,TRUNC(VLOOKUP($E453,'Container Panel'!$B$41:$Z$100,$D453,0)/(VLOOKUP(FZ$276,UI!$A$12:$O$51,VLOOKUP(FZ$279,$B$276:$C$278,2,0),0)/1000))&gt;0),1,TRUNC(VLOOKUP($E453,'Container Panel'!$B$41:$Z$100,$D453,0)/(VLOOKUP(FZ$276,UI!$A$12:$O$51,VLOOKUP(FZ$279,$B$276:$C$278,2,0),0)/1000)))),"")</f>
        <v/>
      </c>
      <c r="GA453" s="145" t="str">
        <f>IFERROR(IF(AND(GA$272=list!$D$3,'Box Calculation'!GA$279&lt;&gt;"h",$E453&lt;&gt;0),0,IF(AND(GA$273=list!$D$2,$E453&lt;&gt;0,TRUNC(VLOOKUP($E453,'Container Panel'!$B$41:$Z$100,$D453,0)/(VLOOKUP(GA$276,UI!$A$12:$O$51,VLOOKUP(GA$279,$B$276:$C$278,2,0),0)/1000))&gt;0),1,TRUNC(VLOOKUP($E453,'Container Panel'!$B$41:$Z$100,$D453,0)/(VLOOKUP(GA$276,UI!$A$12:$O$51,VLOOKUP(GA$279,$B$276:$C$278,2,0),0)/1000)))),"")</f>
        <v/>
      </c>
      <c r="GB453" s="145" t="str">
        <f>IFERROR(IF(AND(GB$272=list!$D$3,'Box Calculation'!GB$279&lt;&gt;"h",$E453&lt;&gt;0),0,IF(AND(GB$273=list!$D$2,$E453&lt;&gt;0,TRUNC(VLOOKUP($E453,'Container Panel'!$B$41:$Z$100,$D453,0)/(VLOOKUP(GB$276,UI!$A$12:$O$51,VLOOKUP(GB$279,$B$276:$C$278,2,0),0)/1000))&gt;0),1,TRUNC(VLOOKUP($E453,'Container Panel'!$B$41:$Z$100,$D453,0)/(VLOOKUP(GB$276,UI!$A$12:$O$51,VLOOKUP(GB$279,$B$276:$C$278,2,0),0)/1000)))),"")</f>
        <v/>
      </c>
      <c r="GC453" s="145" t="str">
        <f>IFERROR(IF(AND(GC$272=list!$D$3,'Box Calculation'!GC$279&lt;&gt;"h",$E453&lt;&gt;0),0,IF(AND(GC$273=list!$D$2,$E453&lt;&gt;0,TRUNC(VLOOKUP($E453,'Container Panel'!$B$41:$Z$100,$D453,0)/(VLOOKUP(GC$276,UI!$A$12:$O$51,VLOOKUP(GC$279,$B$276:$C$278,2,0),0)/1000))&gt;0),1,TRUNC(VLOOKUP($E453,'Container Panel'!$B$41:$Z$100,$D453,0)/(VLOOKUP(GC$276,UI!$A$12:$O$51,VLOOKUP(GC$279,$B$276:$C$278,2,0),0)/1000)))),"")</f>
        <v/>
      </c>
      <c r="GD453" s="145" t="str">
        <f>IFERROR(IF(AND(GD$272=list!$D$3,'Box Calculation'!GD$279&lt;&gt;"h",$E453&lt;&gt;0),0,IF(AND(GD$273=list!$D$2,$E453&lt;&gt;0,TRUNC(VLOOKUP($E453,'Container Panel'!$B$41:$Z$100,$D453,0)/(VLOOKUP(GD$276,UI!$A$12:$O$51,VLOOKUP(GD$279,$B$276:$C$278,2,0),0)/1000))&gt;0),1,TRUNC(VLOOKUP($E453,'Container Panel'!$B$41:$Z$100,$D453,0)/(VLOOKUP(GD$276,UI!$A$12:$O$51,VLOOKUP(GD$279,$B$276:$C$278,2,0),0)/1000)))),"")</f>
        <v/>
      </c>
      <c r="GE453" s="145" t="str">
        <f>IFERROR(IF(AND(GE$272=list!$D$3,'Box Calculation'!GE$279&lt;&gt;"h",$E453&lt;&gt;0),0,IF(AND(GE$273=list!$D$2,$E453&lt;&gt;0,TRUNC(VLOOKUP($E453,'Container Panel'!$B$41:$Z$100,$D453,0)/(VLOOKUP(GE$276,UI!$A$12:$O$51,VLOOKUP(GE$279,$B$276:$C$278,2,0),0)/1000))&gt;0),1,TRUNC(VLOOKUP($E453,'Container Panel'!$B$41:$Z$100,$D453,0)/(VLOOKUP(GE$276,UI!$A$12:$O$51,VLOOKUP(GE$279,$B$276:$C$278,2,0),0)/1000)))),"")</f>
        <v/>
      </c>
      <c r="GF453" s="145" t="str">
        <f>IFERROR(IF(AND(GF$272=list!$D$3,'Box Calculation'!GF$279&lt;&gt;"h",$E453&lt;&gt;0),0,IF(AND(GF$273=list!$D$2,$E453&lt;&gt;0,TRUNC(VLOOKUP($E453,'Container Panel'!$B$41:$Z$100,$D453,0)/(VLOOKUP(GF$276,UI!$A$12:$O$51,VLOOKUP(GF$279,$B$276:$C$278,2,0),0)/1000))&gt;0),1,TRUNC(VLOOKUP($E453,'Container Panel'!$B$41:$Z$100,$D453,0)/(VLOOKUP(GF$276,UI!$A$12:$O$51,VLOOKUP(GF$279,$B$276:$C$278,2,0),0)/1000)))),"")</f>
        <v/>
      </c>
      <c r="GG453" s="145" t="str">
        <f>IFERROR(IF(AND(GG$272=list!$D$3,'Box Calculation'!GG$279&lt;&gt;"h",$E453&lt;&gt;0),0,IF(AND(GG$273=list!$D$2,$E453&lt;&gt;0,TRUNC(VLOOKUP($E453,'Container Panel'!$B$41:$Z$100,$D453,0)/(VLOOKUP(GG$276,UI!$A$12:$O$51,VLOOKUP(GG$279,$B$276:$C$278,2,0),0)/1000))&gt;0),1,TRUNC(VLOOKUP($E453,'Container Panel'!$B$41:$Z$100,$D453,0)/(VLOOKUP(GG$276,UI!$A$12:$O$51,VLOOKUP(GG$279,$B$276:$C$278,2,0),0)/1000)))),"")</f>
        <v/>
      </c>
      <c r="GH453" s="145" t="str">
        <f>IFERROR(IF(AND(GH$272=list!$D$3,'Box Calculation'!GH$279&lt;&gt;"h",$E453&lt;&gt;0),0,IF(AND(GH$273=list!$D$2,$E453&lt;&gt;0,TRUNC(VLOOKUP($E453,'Container Panel'!$B$41:$Z$100,$D453,0)/(VLOOKUP(GH$276,UI!$A$12:$O$51,VLOOKUP(GH$279,$B$276:$C$278,2,0),0)/1000))&gt;0),1,TRUNC(VLOOKUP($E453,'Container Panel'!$B$41:$Z$100,$D453,0)/(VLOOKUP(GH$276,UI!$A$12:$O$51,VLOOKUP(GH$279,$B$276:$C$278,2,0),0)/1000)))),"")</f>
        <v/>
      </c>
      <c r="GI453" s="145" t="str">
        <f>IFERROR(IF(AND(GI$272=list!$D$3,'Box Calculation'!GI$279&lt;&gt;"h",$E453&lt;&gt;0),0,IF(AND(GI$273=list!$D$2,$E453&lt;&gt;0,TRUNC(VLOOKUP($E453,'Container Panel'!$B$41:$Z$100,$D453,0)/(VLOOKUP(GI$276,UI!$A$12:$O$51,VLOOKUP(GI$279,$B$276:$C$278,2,0),0)/1000))&gt;0),1,TRUNC(VLOOKUP($E453,'Container Panel'!$B$41:$Z$100,$D453,0)/(VLOOKUP(GI$276,UI!$A$12:$O$51,VLOOKUP(GI$279,$B$276:$C$278,2,0),0)/1000)))),"")</f>
        <v/>
      </c>
      <c r="GJ453" s="145" t="str">
        <f>IFERROR(IF(AND(GJ$272=list!$D$3,'Box Calculation'!GJ$279&lt;&gt;"h",$E453&lt;&gt;0),0,IF(AND(GJ$273=list!$D$2,$E453&lt;&gt;0,TRUNC(VLOOKUP($E453,'Container Panel'!$B$41:$Z$100,$D453,0)/(VLOOKUP(GJ$276,UI!$A$12:$O$51,VLOOKUP(GJ$279,$B$276:$C$278,2,0),0)/1000))&gt;0),1,TRUNC(VLOOKUP($E453,'Container Panel'!$B$41:$Z$100,$D453,0)/(VLOOKUP(GJ$276,UI!$A$12:$O$51,VLOOKUP(GJ$279,$B$276:$C$278,2,0),0)/1000)))),"")</f>
        <v/>
      </c>
      <c r="GK453" s="145" t="str">
        <f>IFERROR(IF(AND(GK$272=list!$D$3,'Box Calculation'!GK$279&lt;&gt;"h",$E453&lt;&gt;0),0,IF(AND(GK$273=list!$D$2,$E453&lt;&gt;0,TRUNC(VLOOKUP($E453,'Container Panel'!$B$41:$Z$100,$D453,0)/(VLOOKUP(GK$276,UI!$A$12:$O$51,VLOOKUP(GK$279,$B$276:$C$278,2,0),0)/1000))&gt;0),1,TRUNC(VLOOKUP($E453,'Container Panel'!$B$41:$Z$100,$D453,0)/(VLOOKUP(GK$276,UI!$A$12:$O$51,VLOOKUP(GK$279,$B$276:$C$278,2,0),0)/1000)))),"")</f>
        <v/>
      </c>
      <c r="GL453" s="145" t="str">
        <f>IFERROR(IF(AND(GL$272=list!$D$3,'Box Calculation'!GL$279&lt;&gt;"h",$E453&lt;&gt;0),0,IF(AND(GL$273=list!$D$2,$E453&lt;&gt;0,TRUNC(VLOOKUP($E453,'Container Panel'!$B$41:$Z$100,$D453,0)/(VLOOKUP(GL$276,UI!$A$12:$O$51,VLOOKUP(GL$279,$B$276:$C$278,2,0),0)/1000))&gt;0),1,TRUNC(VLOOKUP($E453,'Container Panel'!$B$41:$Z$100,$D453,0)/(VLOOKUP(GL$276,UI!$A$12:$O$51,VLOOKUP(GL$279,$B$276:$C$278,2,0),0)/1000)))),"")</f>
        <v/>
      </c>
      <c r="GM453" s="145" t="str">
        <f>IFERROR(IF(AND(GM$272=list!$D$3,'Box Calculation'!GM$279&lt;&gt;"h",$E453&lt;&gt;0),0,IF(AND(GM$273=list!$D$2,$E453&lt;&gt;0,TRUNC(VLOOKUP($E453,'Container Panel'!$B$41:$Z$100,$D453,0)/(VLOOKUP(GM$276,UI!$A$12:$O$51,VLOOKUP(GM$279,$B$276:$C$278,2,0),0)/1000))&gt;0),1,TRUNC(VLOOKUP($E453,'Container Panel'!$B$41:$Z$100,$D453,0)/(VLOOKUP(GM$276,UI!$A$12:$O$51,VLOOKUP(GM$279,$B$276:$C$278,2,0),0)/1000)))),"")</f>
        <v/>
      </c>
      <c r="GN453" s="145" t="str">
        <f>IFERROR(IF(AND(GN$272=list!$D$3,'Box Calculation'!GN$279&lt;&gt;"h",$E453&lt;&gt;0),0,IF(AND(GN$273=list!$D$2,$E453&lt;&gt;0,TRUNC(VLOOKUP($E453,'Container Panel'!$B$41:$Z$100,$D453,0)/(VLOOKUP(GN$276,UI!$A$12:$O$51,VLOOKUP(GN$279,$B$276:$C$278,2,0),0)/1000))&gt;0),1,TRUNC(VLOOKUP($E453,'Container Panel'!$B$41:$Z$100,$D453,0)/(VLOOKUP(GN$276,UI!$A$12:$O$51,VLOOKUP(GN$279,$B$276:$C$278,2,0),0)/1000)))),"")</f>
        <v/>
      </c>
      <c r="GO453" s="145" t="str">
        <f>IFERROR(IF(AND(GO$272=list!$D$3,'Box Calculation'!GO$279&lt;&gt;"h",$E453&lt;&gt;0),0,IF(AND(GO$273=list!$D$2,$E453&lt;&gt;0,TRUNC(VLOOKUP($E453,'Container Panel'!$B$41:$Z$100,$D453,0)/(VLOOKUP(GO$276,UI!$A$12:$O$51,VLOOKUP(GO$279,$B$276:$C$278,2,0),0)/1000))&gt;0),1,TRUNC(VLOOKUP($E453,'Container Panel'!$B$41:$Z$100,$D453,0)/(VLOOKUP(GO$276,UI!$A$12:$O$51,VLOOKUP(GO$279,$B$276:$C$278,2,0),0)/1000)))),"")</f>
        <v/>
      </c>
      <c r="GP453" s="145" t="str">
        <f>IFERROR(IF(AND(GP$272=list!$D$3,'Box Calculation'!GP$279&lt;&gt;"h",$E453&lt;&gt;0),0,IF(AND(GP$273=list!$D$2,$E453&lt;&gt;0,TRUNC(VLOOKUP($E453,'Container Panel'!$B$41:$Z$100,$D453,0)/(VLOOKUP(GP$276,UI!$A$12:$O$51,VLOOKUP(GP$279,$B$276:$C$278,2,0),0)/1000))&gt;0),1,TRUNC(VLOOKUP($E453,'Container Panel'!$B$41:$Z$100,$D453,0)/(VLOOKUP(GP$276,UI!$A$12:$O$51,VLOOKUP(GP$279,$B$276:$C$278,2,0),0)/1000)))),"")</f>
        <v/>
      </c>
      <c r="GQ453" s="145" t="str">
        <f>IFERROR(IF(AND(GQ$272=list!$D$3,'Box Calculation'!GQ$279&lt;&gt;"h",$E453&lt;&gt;0),0,IF(AND(GQ$273=list!$D$2,$E453&lt;&gt;0,TRUNC(VLOOKUP($E453,'Container Panel'!$B$41:$Z$100,$D453,0)/(VLOOKUP(GQ$276,UI!$A$12:$O$51,VLOOKUP(GQ$279,$B$276:$C$278,2,0),0)/1000))&gt;0),1,TRUNC(VLOOKUP($E453,'Container Panel'!$B$41:$Z$100,$D453,0)/(VLOOKUP(GQ$276,UI!$A$12:$O$51,VLOOKUP(GQ$279,$B$276:$C$278,2,0),0)/1000)))),"")</f>
        <v/>
      </c>
      <c r="GR453" s="145" t="str">
        <f>IFERROR(IF(AND(GR$272=list!$D$3,'Box Calculation'!GR$279&lt;&gt;"h",$E453&lt;&gt;0),0,IF(AND(GR$273=list!$D$2,$E453&lt;&gt;0,TRUNC(VLOOKUP($E453,'Container Panel'!$B$41:$Z$100,$D453,0)/(VLOOKUP(GR$276,UI!$A$12:$O$51,VLOOKUP(GR$279,$B$276:$C$278,2,0),0)/1000))&gt;0),1,TRUNC(VLOOKUP($E453,'Container Panel'!$B$41:$Z$100,$D453,0)/(VLOOKUP(GR$276,UI!$A$12:$O$51,VLOOKUP(GR$279,$B$276:$C$278,2,0),0)/1000)))),"")</f>
        <v/>
      </c>
      <c r="GS453" s="145" t="str">
        <f>IFERROR(IF(AND(GS$272=list!$D$3,'Box Calculation'!GS$279&lt;&gt;"h",$E453&lt;&gt;0),0,IF(AND(GS$273=list!$D$2,$E453&lt;&gt;0,TRUNC(VLOOKUP($E453,'Container Panel'!$B$41:$Z$100,$D453,0)/(VLOOKUP(GS$276,UI!$A$12:$O$51,VLOOKUP(GS$279,$B$276:$C$278,2,0),0)/1000))&gt;0),1,TRUNC(VLOOKUP($E453,'Container Panel'!$B$41:$Z$100,$D453,0)/(VLOOKUP(GS$276,UI!$A$12:$O$51,VLOOKUP(GS$279,$B$276:$C$278,2,0),0)/1000)))),"")</f>
        <v/>
      </c>
      <c r="GT453" s="145" t="str">
        <f>IFERROR(IF(AND(GT$272=list!$D$3,'Box Calculation'!GT$279&lt;&gt;"h",$E453&lt;&gt;0),0,IF(AND(GT$273=list!$D$2,$E453&lt;&gt;0,TRUNC(VLOOKUP($E453,'Container Panel'!$B$41:$Z$100,$D453,0)/(VLOOKUP(GT$276,UI!$A$12:$O$51,VLOOKUP(GT$279,$B$276:$C$278,2,0),0)/1000))&gt;0),1,TRUNC(VLOOKUP($E453,'Container Panel'!$B$41:$Z$100,$D453,0)/(VLOOKUP(GT$276,UI!$A$12:$O$51,VLOOKUP(GT$279,$B$276:$C$278,2,0),0)/1000)))),"")</f>
        <v/>
      </c>
      <c r="GU453" s="145" t="str">
        <f>IFERROR(IF(AND(GU$272=list!$D$3,'Box Calculation'!GU$279&lt;&gt;"h",$E453&lt;&gt;0),0,IF(AND(GU$273=list!$D$2,$E453&lt;&gt;0,TRUNC(VLOOKUP($E453,'Container Panel'!$B$41:$Z$100,$D453,0)/(VLOOKUP(GU$276,UI!$A$12:$O$51,VLOOKUP(GU$279,$B$276:$C$278,2,0),0)/1000))&gt;0),1,TRUNC(VLOOKUP($E453,'Container Panel'!$B$41:$Z$100,$D453,0)/(VLOOKUP(GU$276,UI!$A$12:$O$51,VLOOKUP(GU$279,$B$276:$C$278,2,0),0)/1000)))),"")</f>
        <v/>
      </c>
      <c r="GV453" s="145" t="str">
        <f>IFERROR(IF(AND(GV$272=list!$D$3,'Box Calculation'!GV$279&lt;&gt;"h",$E453&lt;&gt;0),0,IF(AND(GV$273=list!$D$2,$E453&lt;&gt;0,TRUNC(VLOOKUP($E453,'Container Panel'!$B$41:$Z$100,$D453,0)/(VLOOKUP(GV$276,UI!$A$12:$O$51,VLOOKUP(GV$279,$B$276:$C$278,2,0),0)/1000))&gt;0),1,TRUNC(VLOOKUP($E453,'Container Panel'!$B$41:$Z$100,$D453,0)/(VLOOKUP(GV$276,UI!$A$12:$O$51,VLOOKUP(GV$279,$B$276:$C$278,2,0),0)/1000)))),"")</f>
        <v/>
      </c>
      <c r="GW453" s="145" t="str">
        <f>IFERROR(IF(AND(GW$272=list!$D$3,'Box Calculation'!GW$279&lt;&gt;"h",$E453&lt;&gt;0),0,IF(AND(GW$273=list!$D$2,$E453&lt;&gt;0,TRUNC(VLOOKUP($E453,'Container Panel'!$B$41:$Z$100,$D453,0)/(VLOOKUP(GW$276,UI!$A$12:$O$51,VLOOKUP(GW$279,$B$276:$C$278,2,0),0)/1000))&gt;0),1,TRUNC(VLOOKUP($E453,'Container Panel'!$B$41:$Z$100,$D453,0)/(VLOOKUP(GW$276,UI!$A$12:$O$51,VLOOKUP(GW$279,$B$276:$C$278,2,0),0)/1000)))),"")</f>
        <v/>
      </c>
      <c r="GX453" s="145" t="str">
        <f>IFERROR(IF(AND(GX$272=list!$D$3,'Box Calculation'!GX$279&lt;&gt;"h",$E453&lt;&gt;0),0,IF(AND(GX$273=list!$D$2,$E453&lt;&gt;0,TRUNC(VLOOKUP($E453,'Container Panel'!$B$41:$Z$100,$D453,0)/(VLOOKUP(GX$276,UI!$A$12:$O$51,VLOOKUP(GX$279,$B$276:$C$278,2,0),0)/1000))&gt;0),1,TRUNC(VLOOKUP($E453,'Container Panel'!$B$41:$Z$100,$D453,0)/(VLOOKUP(GX$276,UI!$A$12:$O$51,VLOOKUP(GX$279,$B$276:$C$278,2,0),0)/1000)))),"")</f>
        <v/>
      </c>
      <c r="GY453" s="145" t="str">
        <f>IFERROR(IF(AND(GY$272=list!$D$3,'Box Calculation'!GY$279&lt;&gt;"h",$E453&lt;&gt;0),0,IF(AND(GY$273=list!$D$2,$E453&lt;&gt;0,TRUNC(VLOOKUP($E453,'Container Panel'!$B$41:$Z$100,$D453,0)/(VLOOKUP(GY$276,UI!$A$12:$O$51,VLOOKUP(GY$279,$B$276:$C$278,2,0),0)/1000))&gt;0),1,TRUNC(VLOOKUP($E453,'Container Panel'!$B$41:$Z$100,$D453,0)/(VLOOKUP(GY$276,UI!$A$12:$O$51,VLOOKUP(GY$279,$B$276:$C$278,2,0),0)/1000)))),"")</f>
        <v/>
      </c>
      <c r="GZ453" s="145" t="str">
        <f>IFERROR(IF(AND(GZ$272=list!$D$3,'Box Calculation'!GZ$279&lt;&gt;"h",$E453&lt;&gt;0),0,IF(AND(GZ$273=list!$D$2,$E453&lt;&gt;0,TRUNC(VLOOKUP($E453,'Container Panel'!$B$41:$Z$100,$D453,0)/(VLOOKUP(GZ$276,UI!$A$12:$O$51,VLOOKUP(GZ$279,$B$276:$C$278,2,0),0)/1000))&gt;0),1,TRUNC(VLOOKUP($E453,'Container Panel'!$B$41:$Z$100,$D453,0)/(VLOOKUP(GZ$276,UI!$A$12:$O$51,VLOOKUP(GZ$279,$B$276:$C$278,2,0),0)/1000)))),"")</f>
        <v/>
      </c>
      <c r="HA453" s="145" t="str">
        <f>IFERROR(IF(AND(HA$272=list!$D$3,'Box Calculation'!HA$279&lt;&gt;"h",$E453&lt;&gt;0),0,IF(AND(HA$273=list!$D$2,$E453&lt;&gt;0,TRUNC(VLOOKUP($E453,'Container Panel'!$B$41:$Z$100,$D453,0)/(VLOOKUP(HA$276,UI!$A$12:$O$51,VLOOKUP(HA$279,$B$276:$C$278,2,0),0)/1000))&gt;0),1,TRUNC(VLOOKUP($E453,'Container Panel'!$B$41:$Z$100,$D453,0)/(VLOOKUP(HA$276,UI!$A$12:$O$51,VLOOKUP(HA$279,$B$276:$C$278,2,0),0)/1000)))),"")</f>
        <v/>
      </c>
      <c r="HB453" s="145" t="str">
        <f>IFERROR(IF(AND(HB$272=list!$D$3,'Box Calculation'!HB$279&lt;&gt;"h",$E453&lt;&gt;0),0,IF(AND(HB$273=list!$D$2,$E453&lt;&gt;0,TRUNC(VLOOKUP($E453,'Container Panel'!$B$41:$Z$100,$D453,0)/(VLOOKUP(HB$276,UI!$A$12:$O$51,VLOOKUP(HB$279,$B$276:$C$278,2,0),0)/1000))&gt;0),1,TRUNC(VLOOKUP($E453,'Container Panel'!$B$41:$Z$100,$D453,0)/(VLOOKUP(HB$276,UI!$A$12:$O$51,VLOOKUP(HB$279,$B$276:$C$278,2,0),0)/1000)))),"")</f>
        <v/>
      </c>
      <c r="HC453" s="145" t="str">
        <f>IFERROR(IF(AND(HC$272=list!$D$3,'Box Calculation'!HC$279&lt;&gt;"h",$E453&lt;&gt;0),0,IF(AND(HC$273=list!$D$2,$E453&lt;&gt;0,TRUNC(VLOOKUP($E453,'Container Panel'!$B$41:$Z$100,$D453,0)/(VLOOKUP(HC$276,UI!$A$12:$O$51,VLOOKUP(HC$279,$B$276:$C$278,2,0),0)/1000))&gt;0),1,TRUNC(VLOOKUP($E453,'Container Panel'!$B$41:$Z$100,$D453,0)/(VLOOKUP(HC$276,UI!$A$12:$O$51,VLOOKUP(HC$279,$B$276:$C$278,2,0),0)/1000)))),"")</f>
        <v/>
      </c>
      <c r="HD453" s="145" t="str">
        <f>IFERROR(IF(AND(HD$272=list!$D$3,'Box Calculation'!HD$279&lt;&gt;"h",$E453&lt;&gt;0),0,IF(AND(HD$273=list!$D$2,$E453&lt;&gt;0,TRUNC(VLOOKUP($E453,'Container Panel'!$B$41:$Z$100,$D453,0)/(VLOOKUP(HD$276,UI!$A$12:$O$51,VLOOKUP(HD$279,$B$276:$C$278,2,0),0)/1000))&gt;0),1,TRUNC(VLOOKUP($E453,'Container Panel'!$B$41:$Z$100,$D453,0)/(VLOOKUP(HD$276,UI!$A$12:$O$51,VLOOKUP(HD$279,$B$276:$C$278,2,0),0)/1000)))),"")</f>
        <v/>
      </c>
      <c r="HE453" s="145" t="str">
        <f>IFERROR(IF(AND(HE$272=list!$D$3,'Box Calculation'!HE$279&lt;&gt;"h",$E453&lt;&gt;0),0,IF(AND(HE$273=list!$D$2,$E453&lt;&gt;0,TRUNC(VLOOKUP($E453,'Container Panel'!$B$41:$Z$100,$D453,0)/(VLOOKUP(HE$276,UI!$A$12:$O$51,VLOOKUP(HE$279,$B$276:$C$278,2,0),0)/1000))&gt;0),1,TRUNC(VLOOKUP($E453,'Container Panel'!$B$41:$Z$100,$D453,0)/(VLOOKUP(HE$276,UI!$A$12:$O$51,VLOOKUP(HE$279,$B$276:$C$278,2,0),0)/1000)))),"")</f>
        <v/>
      </c>
      <c r="HF453" s="145" t="str">
        <f>IFERROR(IF(AND(HF$272=list!$D$3,'Box Calculation'!HF$279&lt;&gt;"h",$E453&lt;&gt;0),0,IF(AND(HF$273=list!$D$2,$E453&lt;&gt;0,TRUNC(VLOOKUP($E453,'Container Panel'!$B$41:$Z$100,$D453,0)/(VLOOKUP(HF$276,UI!$A$12:$O$51,VLOOKUP(HF$279,$B$276:$C$278,2,0),0)/1000))&gt;0),1,TRUNC(VLOOKUP($E453,'Container Panel'!$B$41:$Z$100,$D453,0)/(VLOOKUP(HF$276,UI!$A$12:$O$51,VLOOKUP(HF$279,$B$276:$C$278,2,0),0)/1000)))),"")</f>
        <v/>
      </c>
      <c r="HG453" s="145" t="str">
        <f>IFERROR(IF(AND(HG$272=list!$D$3,'Box Calculation'!HG$279&lt;&gt;"h",$E453&lt;&gt;0),0,IF(AND(HG$273=list!$D$2,$E453&lt;&gt;0,TRUNC(VLOOKUP($E453,'Container Panel'!$B$41:$Z$100,$D453,0)/(VLOOKUP(HG$276,UI!$A$12:$O$51,VLOOKUP(HG$279,$B$276:$C$278,2,0),0)/1000))&gt;0),1,TRUNC(VLOOKUP($E453,'Container Panel'!$B$41:$Z$100,$D453,0)/(VLOOKUP(HG$276,UI!$A$12:$O$51,VLOOKUP(HG$279,$B$276:$C$278,2,0),0)/1000)))),"")</f>
        <v/>
      </c>
      <c r="HH453" s="145" t="str">
        <f>IFERROR(IF(AND(HH$272=list!$D$3,'Box Calculation'!HH$279&lt;&gt;"h",$E453&lt;&gt;0),0,IF(AND(HH$273=list!$D$2,$E453&lt;&gt;0,TRUNC(VLOOKUP($E453,'Container Panel'!$B$41:$Z$100,$D453,0)/(VLOOKUP(HH$276,UI!$A$12:$O$51,VLOOKUP(HH$279,$B$276:$C$278,2,0),0)/1000))&gt;0),1,TRUNC(VLOOKUP($E453,'Container Panel'!$B$41:$Z$100,$D453,0)/(VLOOKUP(HH$276,UI!$A$12:$O$51,VLOOKUP(HH$279,$B$276:$C$278,2,0),0)/1000)))),"")</f>
        <v/>
      </c>
      <c r="HI453" s="145" t="str">
        <f>IFERROR(IF(AND(HI$272=list!$D$3,'Box Calculation'!HI$279&lt;&gt;"h",$E453&lt;&gt;0),0,IF(AND(HI$273=list!$D$2,$E453&lt;&gt;0,TRUNC(VLOOKUP($E453,'Container Panel'!$B$41:$Z$100,$D453,0)/(VLOOKUP(HI$276,UI!$A$12:$O$51,VLOOKUP(HI$279,$B$276:$C$278,2,0),0)/1000))&gt;0),1,TRUNC(VLOOKUP($E453,'Container Panel'!$B$41:$Z$100,$D453,0)/(VLOOKUP(HI$276,UI!$A$12:$O$51,VLOOKUP(HI$279,$B$276:$C$278,2,0),0)/1000)))),"")</f>
        <v/>
      </c>
      <c r="HJ453" s="145" t="str">
        <f>IFERROR(IF(AND(HJ$272=list!$D$3,'Box Calculation'!HJ$279&lt;&gt;"h",$E453&lt;&gt;0),0,IF(AND(HJ$273=list!$D$2,$E453&lt;&gt;0,TRUNC(VLOOKUP($E453,'Container Panel'!$B$41:$Z$100,$D453,0)/(VLOOKUP(HJ$276,UI!$A$12:$O$51,VLOOKUP(HJ$279,$B$276:$C$278,2,0),0)/1000))&gt;0),1,TRUNC(VLOOKUP($E453,'Container Panel'!$B$41:$Z$100,$D453,0)/(VLOOKUP(HJ$276,UI!$A$12:$O$51,VLOOKUP(HJ$279,$B$276:$C$278,2,0),0)/1000)))),"")</f>
        <v/>
      </c>
      <c r="HK453" s="145" t="str">
        <f>IFERROR(IF(AND(HK$272=list!$D$3,'Box Calculation'!HK$279&lt;&gt;"h",$E453&lt;&gt;0),0,IF(AND(HK$273=list!$D$2,$E453&lt;&gt;0,TRUNC(VLOOKUP($E453,'Container Panel'!$B$41:$Z$100,$D453,0)/(VLOOKUP(HK$276,UI!$A$12:$O$51,VLOOKUP(HK$279,$B$276:$C$278,2,0),0)/1000))&gt;0),1,TRUNC(VLOOKUP($E453,'Container Panel'!$B$41:$Z$100,$D453,0)/(VLOOKUP(HK$276,UI!$A$12:$O$51,VLOOKUP(HK$279,$B$276:$C$278,2,0),0)/1000)))),"")</f>
        <v/>
      </c>
      <c r="HL453" s="145" t="str">
        <f>IFERROR(IF(AND(HL$272=list!$D$3,'Box Calculation'!HL$279&lt;&gt;"h",$E453&lt;&gt;0),0,IF(AND(HL$273=list!$D$2,$E453&lt;&gt;0,TRUNC(VLOOKUP($E453,'Container Panel'!$B$41:$Z$100,$D453,0)/(VLOOKUP(HL$276,UI!$A$12:$O$51,VLOOKUP(HL$279,$B$276:$C$278,2,0),0)/1000))&gt;0),1,TRUNC(VLOOKUP($E453,'Container Panel'!$B$41:$Z$100,$D453,0)/(VLOOKUP(HL$276,UI!$A$12:$O$51,VLOOKUP(HL$279,$B$276:$C$278,2,0),0)/1000)))),"")</f>
        <v/>
      </c>
      <c r="HM453" s="145" t="str">
        <f>IFERROR(IF(AND(HM$272=list!$D$3,'Box Calculation'!HM$279&lt;&gt;"h",$E453&lt;&gt;0),0,IF(AND(HM$273=list!$D$2,$E453&lt;&gt;0,TRUNC(VLOOKUP($E453,'Container Panel'!$B$41:$Z$100,$D453,0)/(VLOOKUP(HM$276,UI!$A$12:$O$51,VLOOKUP(HM$279,$B$276:$C$278,2,0),0)/1000))&gt;0),1,TRUNC(VLOOKUP($E453,'Container Panel'!$B$41:$Z$100,$D453,0)/(VLOOKUP(HM$276,UI!$A$12:$O$51,VLOOKUP(HM$279,$B$276:$C$278,2,0),0)/1000)))),"")</f>
        <v/>
      </c>
      <c r="HN453" s="145" t="str">
        <f>IFERROR(IF(AND(HN$272=list!$D$3,'Box Calculation'!HN$279&lt;&gt;"h",$E453&lt;&gt;0),0,IF(AND(HN$273=list!$D$2,$E453&lt;&gt;0,TRUNC(VLOOKUP($E453,'Container Panel'!$B$41:$Z$100,$D453,0)/(VLOOKUP(HN$276,UI!$A$12:$O$51,VLOOKUP(HN$279,$B$276:$C$278,2,0),0)/1000))&gt;0),1,TRUNC(VLOOKUP($E453,'Container Panel'!$B$41:$Z$100,$D453,0)/(VLOOKUP(HN$276,UI!$A$12:$O$51,VLOOKUP(HN$279,$B$276:$C$278,2,0),0)/1000)))),"")</f>
        <v/>
      </c>
      <c r="HO453" s="145" t="str">
        <f>IFERROR(IF(AND(HO$272=list!$D$3,'Box Calculation'!HO$279&lt;&gt;"h",$E453&lt;&gt;0),0,IF(AND(HO$273=list!$D$2,$E453&lt;&gt;0,TRUNC(VLOOKUP($E453,'Container Panel'!$B$41:$Z$100,$D453,0)/(VLOOKUP(HO$276,UI!$A$12:$O$51,VLOOKUP(HO$279,$B$276:$C$278,2,0),0)/1000))&gt;0),1,TRUNC(VLOOKUP($E453,'Container Panel'!$B$41:$Z$100,$D453,0)/(VLOOKUP(HO$276,UI!$A$12:$O$51,VLOOKUP(HO$279,$B$276:$C$278,2,0),0)/1000)))),"")</f>
        <v/>
      </c>
      <c r="HP453" s="145" t="str">
        <f>IFERROR(IF(AND(HP$272=list!$D$3,'Box Calculation'!HP$279&lt;&gt;"h",$E453&lt;&gt;0),0,IF(AND(HP$273=list!$D$2,$E453&lt;&gt;0,TRUNC(VLOOKUP($E453,'Container Panel'!$B$41:$Z$100,$D453,0)/(VLOOKUP(HP$276,UI!$A$12:$O$51,VLOOKUP(HP$279,$B$276:$C$278,2,0),0)/1000))&gt;0),1,TRUNC(VLOOKUP($E453,'Container Panel'!$B$41:$Z$100,$D453,0)/(VLOOKUP(HP$276,UI!$A$12:$O$51,VLOOKUP(HP$279,$B$276:$C$278,2,0),0)/1000)))),"")</f>
        <v/>
      </c>
      <c r="HQ453" s="145" t="str">
        <f>IFERROR(IF(AND(HQ$272=list!$D$3,'Box Calculation'!HQ$279&lt;&gt;"h",$E453&lt;&gt;0),0,IF(AND(HQ$273=list!$D$2,$E453&lt;&gt;0,TRUNC(VLOOKUP($E453,'Container Panel'!$B$41:$Z$100,$D453,0)/(VLOOKUP(HQ$276,UI!$A$12:$O$51,VLOOKUP(HQ$279,$B$276:$C$278,2,0),0)/1000))&gt;0),1,TRUNC(VLOOKUP($E453,'Container Panel'!$B$41:$Z$100,$D453,0)/(VLOOKUP(HQ$276,UI!$A$12:$O$51,VLOOKUP(HQ$279,$B$276:$C$278,2,0),0)/1000)))),"")</f>
        <v/>
      </c>
      <c r="HR453" s="145" t="str">
        <f>IFERROR(IF(AND(HR$272=list!$D$3,'Box Calculation'!HR$279&lt;&gt;"h",$E453&lt;&gt;0),0,IF(AND(HR$273=list!$D$2,$E453&lt;&gt;0,TRUNC(VLOOKUP($E453,'Container Panel'!$B$41:$Z$100,$D453,0)/(VLOOKUP(HR$276,UI!$A$12:$O$51,VLOOKUP(HR$279,$B$276:$C$278,2,0),0)/1000))&gt;0),1,TRUNC(VLOOKUP($E453,'Container Panel'!$B$41:$Z$100,$D453,0)/(VLOOKUP(HR$276,UI!$A$12:$O$51,VLOOKUP(HR$279,$B$276:$C$278,2,0),0)/1000)))),"")</f>
        <v/>
      </c>
      <c r="HS453" s="145" t="str">
        <f>IFERROR(IF(AND(HS$272=list!$D$3,'Box Calculation'!HS$279&lt;&gt;"h",$E453&lt;&gt;0),0,IF(AND(HS$273=list!$D$2,$E453&lt;&gt;0,TRUNC(VLOOKUP($E453,'Container Panel'!$B$41:$Z$100,$D453,0)/(VLOOKUP(HS$276,UI!$A$12:$O$51,VLOOKUP(HS$279,$B$276:$C$278,2,0),0)/1000))&gt;0),1,TRUNC(VLOOKUP($E453,'Container Panel'!$B$41:$Z$100,$D453,0)/(VLOOKUP(HS$276,UI!$A$12:$O$51,VLOOKUP(HS$279,$B$276:$C$278,2,0),0)/1000)))),"")</f>
        <v/>
      </c>
      <c r="HT453" s="145" t="str">
        <f>IFERROR(IF(AND(HT$272=list!$D$3,'Box Calculation'!HT$279&lt;&gt;"h",$E453&lt;&gt;0),0,IF(AND(HT$273=list!$D$2,$E453&lt;&gt;0,TRUNC(VLOOKUP($E453,'Container Panel'!$B$41:$Z$100,$D453,0)/(VLOOKUP(HT$276,UI!$A$12:$O$51,VLOOKUP(HT$279,$B$276:$C$278,2,0),0)/1000))&gt;0),1,TRUNC(VLOOKUP($E453,'Container Panel'!$B$41:$Z$100,$D453,0)/(VLOOKUP(HT$276,UI!$A$12:$O$51,VLOOKUP(HT$279,$B$276:$C$278,2,0),0)/1000)))),"")</f>
        <v/>
      </c>
      <c r="HU453" s="145" t="str">
        <f>IFERROR(IF(AND(HU$272=list!$D$3,'Box Calculation'!HU$279&lt;&gt;"h",$E453&lt;&gt;0),0,IF(AND(HU$273=list!$D$2,$E453&lt;&gt;0,TRUNC(VLOOKUP($E453,'Container Panel'!$B$41:$Z$100,$D453,0)/(VLOOKUP(HU$276,UI!$A$12:$O$51,VLOOKUP(HU$279,$B$276:$C$278,2,0),0)/1000))&gt;0),1,TRUNC(VLOOKUP($E453,'Container Panel'!$B$41:$Z$100,$D453,0)/(VLOOKUP(HU$276,UI!$A$12:$O$51,VLOOKUP(HU$279,$B$276:$C$278,2,0),0)/1000)))),"")</f>
        <v/>
      </c>
      <c r="HV453" s="145" t="str">
        <f>IFERROR(IF(AND(HV$272=list!$D$3,'Box Calculation'!HV$279&lt;&gt;"h",$E453&lt;&gt;0),0,IF(AND(HV$273=list!$D$2,$E453&lt;&gt;0,TRUNC(VLOOKUP($E453,'Container Panel'!$B$41:$Z$100,$D453,0)/(VLOOKUP(HV$276,UI!$A$12:$O$51,VLOOKUP(HV$279,$B$276:$C$278,2,0),0)/1000))&gt;0),1,TRUNC(VLOOKUP($E453,'Container Panel'!$B$41:$Z$100,$D453,0)/(VLOOKUP(HV$276,UI!$A$12:$O$51,VLOOKUP(HV$279,$B$276:$C$278,2,0),0)/1000)))),"")</f>
        <v/>
      </c>
      <c r="HW453" s="145" t="str">
        <f>IFERROR(IF(AND(HW$272=list!$D$3,'Box Calculation'!HW$279&lt;&gt;"h",$E453&lt;&gt;0),0,IF(AND(HW$273=list!$D$2,$E453&lt;&gt;0,TRUNC(VLOOKUP($E453,'Container Panel'!$B$41:$Z$100,$D453,0)/(VLOOKUP(HW$276,UI!$A$12:$O$51,VLOOKUP(HW$279,$B$276:$C$278,2,0),0)/1000))&gt;0),1,TRUNC(VLOOKUP($E453,'Container Panel'!$B$41:$Z$100,$D453,0)/(VLOOKUP(HW$276,UI!$A$12:$O$51,VLOOKUP(HW$279,$B$276:$C$278,2,0),0)/1000)))),"")</f>
        <v/>
      </c>
      <c r="HX453" s="145" t="str">
        <f>IFERROR(IF(AND(HX$272=list!$D$3,'Box Calculation'!HX$279&lt;&gt;"h",$E453&lt;&gt;0),0,IF(AND(HX$273=list!$D$2,$E453&lt;&gt;0,TRUNC(VLOOKUP($E453,'Container Panel'!$B$41:$Z$100,$D453,0)/(VLOOKUP(HX$276,UI!$A$12:$O$51,VLOOKUP(HX$279,$B$276:$C$278,2,0),0)/1000))&gt;0),1,TRUNC(VLOOKUP($E453,'Container Panel'!$B$41:$Z$100,$D453,0)/(VLOOKUP(HX$276,UI!$A$12:$O$51,VLOOKUP(HX$279,$B$276:$C$278,2,0),0)/1000)))),"")</f>
        <v/>
      </c>
      <c r="HY453" s="145" t="str">
        <f>IFERROR(IF(AND(HY$272=list!$D$3,'Box Calculation'!HY$279&lt;&gt;"h",$E453&lt;&gt;0),0,IF(AND(HY$273=list!$D$2,$E453&lt;&gt;0,TRUNC(VLOOKUP($E453,'Container Panel'!$B$41:$Z$100,$D453,0)/(VLOOKUP(HY$276,UI!$A$12:$O$51,VLOOKUP(HY$279,$B$276:$C$278,2,0),0)/1000))&gt;0),1,TRUNC(VLOOKUP($E453,'Container Panel'!$B$41:$Z$100,$D453,0)/(VLOOKUP(HY$276,UI!$A$12:$O$51,VLOOKUP(HY$279,$B$276:$C$278,2,0),0)/1000)))),"")</f>
        <v/>
      </c>
      <c r="HZ453" s="145" t="str">
        <f>IFERROR(IF(AND(HZ$272=list!$D$3,'Box Calculation'!HZ$279&lt;&gt;"h",$E453&lt;&gt;0),0,IF(AND(HZ$273=list!$D$2,$E453&lt;&gt;0,TRUNC(VLOOKUP($E453,'Container Panel'!$B$41:$Z$100,$D453,0)/(VLOOKUP(HZ$276,UI!$A$12:$O$51,VLOOKUP(HZ$279,$B$276:$C$278,2,0),0)/1000))&gt;0),1,TRUNC(VLOOKUP($E453,'Container Panel'!$B$41:$Z$100,$D453,0)/(VLOOKUP(HZ$276,UI!$A$12:$O$51,VLOOKUP(HZ$279,$B$276:$C$278,2,0),0)/1000)))),"")</f>
        <v/>
      </c>
      <c r="IA453" s="145" t="str">
        <f>IFERROR(IF(AND(IA$272=list!$D$3,'Box Calculation'!IA$279&lt;&gt;"h",$E453&lt;&gt;0),0,IF(AND(IA$273=list!$D$2,$E453&lt;&gt;0,TRUNC(VLOOKUP($E453,'Container Panel'!$B$41:$Z$100,$D453,0)/(VLOOKUP(IA$276,UI!$A$12:$O$51,VLOOKUP(IA$279,$B$276:$C$278,2,0),0)/1000))&gt;0),1,TRUNC(VLOOKUP($E453,'Container Panel'!$B$41:$Z$100,$D453,0)/(VLOOKUP(IA$276,UI!$A$12:$O$51,VLOOKUP(IA$279,$B$276:$C$278,2,0),0)/1000)))),"")</f>
        <v/>
      </c>
      <c r="IB453" s="145" t="str">
        <f>IFERROR(IF(AND(IB$272=list!$D$3,'Box Calculation'!IB$279&lt;&gt;"h",$E453&lt;&gt;0),0,IF(AND(IB$273=list!$D$2,$E453&lt;&gt;0,TRUNC(VLOOKUP($E453,'Container Panel'!$B$41:$Z$100,$D453,0)/(VLOOKUP(IB$276,UI!$A$12:$O$51,VLOOKUP(IB$279,$B$276:$C$278,2,0),0)/1000))&gt;0),1,TRUNC(VLOOKUP($E453,'Container Panel'!$B$41:$Z$100,$D453,0)/(VLOOKUP(IB$276,UI!$A$12:$O$51,VLOOKUP(IB$279,$B$276:$C$278,2,0),0)/1000)))),"")</f>
        <v/>
      </c>
      <c r="IC453" s="145" t="str">
        <f>IFERROR(IF(AND(IC$272=list!$D$3,'Box Calculation'!IC$279&lt;&gt;"h",$E453&lt;&gt;0),0,IF(AND(IC$273=list!$D$2,$E453&lt;&gt;0,TRUNC(VLOOKUP($E453,'Container Panel'!$B$41:$Z$100,$D453,0)/(VLOOKUP(IC$276,UI!$A$12:$O$51,VLOOKUP(IC$279,$B$276:$C$278,2,0),0)/1000))&gt;0),1,TRUNC(VLOOKUP($E453,'Container Panel'!$B$41:$Z$100,$D453,0)/(VLOOKUP(IC$276,UI!$A$12:$O$51,VLOOKUP(IC$279,$B$276:$C$278,2,0),0)/1000)))),"")</f>
        <v/>
      </c>
      <c r="ID453" s="145" t="str">
        <f>IFERROR(IF(AND(ID$272=list!$D$3,'Box Calculation'!ID$279&lt;&gt;"h",$E453&lt;&gt;0),0,IF(AND(ID$273=list!$D$2,$E453&lt;&gt;0,TRUNC(VLOOKUP($E453,'Container Panel'!$B$41:$Z$100,$D453,0)/(VLOOKUP(ID$276,UI!$A$12:$O$51,VLOOKUP(ID$279,$B$276:$C$278,2,0),0)/1000))&gt;0),1,TRUNC(VLOOKUP($E453,'Container Panel'!$B$41:$Z$100,$D453,0)/(VLOOKUP(ID$276,UI!$A$12:$O$51,VLOOKUP(ID$279,$B$276:$C$278,2,0),0)/1000)))),"")</f>
        <v/>
      </c>
      <c r="IE453" s="145" t="str">
        <f>IFERROR(IF(AND(IE$272=list!$D$3,'Box Calculation'!IE$279&lt;&gt;"h",$E453&lt;&gt;0),0,IF(AND(IE$273=list!$D$2,$E453&lt;&gt;0,TRUNC(VLOOKUP($E453,'Container Panel'!$B$41:$Z$100,$D453,0)/(VLOOKUP(IE$276,UI!$A$12:$O$51,VLOOKUP(IE$279,$B$276:$C$278,2,0),0)/1000))&gt;0),1,TRUNC(VLOOKUP($E453,'Container Panel'!$B$41:$Z$100,$D453,0)/(VLOOKUP(IE$276,UI!$A$12:$O$51,VLOOKUP(IE$279,$B$276:$C$278,2,0),0)/1000)))),"")</f>
        <v/>
      </c>
      <c r="IF453" s="145" t="str">
        <f>IFERROR(IF(AND(IF$272=list!$D$3,'Box Calculation'!IF$279&lt;&gt;"h",$E453&lt;&gt;0),0,IF(AND(IF$273=list!$D$2,$E453&lt;&gt;0,TRUNC(VLOOKUP($E453,'Container Panel'!$B$41:$Z$100,$D453,0)/(VLOOKUP(IF$276,UI!$A$12:$O$51,VLOOKUP(IF$279,$B$276:$C$278,2,0),0)/1000))&gt;0),1,TRUNC(VLOOKUP($E453,'Container Panel'!$B$41:$Z$100,$D453,0)/(VLOOKUP(IF$276,UI!$A$12:$O$51,VLOOKUP(IF$279,$B$276:$C$278,2,0),0)/1000)))),"")</f>
        <v/>
      </c>
      <c r="IG453" s="145" t="str">
        <f>IFERROR(IF(AND(IG$272=list!$D$3,'Box Calculation'!IG$279&lt;&gt;"h",$E453&lt;&gt;0),0,IF(AND(IG$273=list!$D$2,$E453&lt;&gt;0,TRUNC(VLOOKUP($E453,'Container Panel'!$B$41:$Z$100,$D453,0)/(VLOOKUP(IG$276,UI!$A$12:$O$51,VLOOKUP(IG$279,$B$276:$C$278,2,0),0)/1000))&gt;0),1,TRUNC(VLOOKUP($E453,'Container Panel'!$B$41:$Z$100,$D453,0)/(VLOOKUP(IG$276,UI!$A$12:$O$51,VLOOKUP(IG$279,$B$276:$C$278,2,0),0)/1000)))),"")</f>
        <v/>
      </c>
      <c r="IH453" s="145" t="str">
        <f>IFERROR(IF(AND(IH$272=list!$D$3,'Box Calculation'!IH$279&lt;&gt;"h",$E453&lt;&gt;0),0,IF(AND(IH$273=list!$D$2,$E453&lt;&gt;0,TRUNC(VLOOKUP($E453,'Container Panel'!$B$41:$Z$100,$D453,0)/(VLOOKUP(IH$276,UI!$A$12:$O$51,VLOOKUP(IH$279,$B$276:$C$278,2,0),0)/1000))&gt;0),1,TRUNC(VLOOKUP($E453,'Container Panel'!$B$41:$Z$100,$D453,0)/(VLOOKUP(IH$276,UI!$A$12:$O$51,VLOOKUP(IH$279,$B$276:$C$278,2,0),0)/1000)))),"")</f>
        <v/>
      </c>
      <c r="II453" s="145" t="str">
        <f>IFERROR(IF(AND(II$272=list!$D$3,'Box Calculation'!II$279&lt;&gt;"h",$E453&lt;&gt;0),0,IF(AND(II$273=list!$D$2,$E453&lt;&gt;0,TRUNC(VLOOKUP($E453,'Container Panel'!$B$41:$Z$100,$D453,0)/(VLOOKUP(II$276,UI!$A$12:$O$51,VLOOKUP(II$279,$B$276:$C$278,2,0),0)/1000))&gt;0),1,TRUNC(VLOOKUP($E453,'Container Panel'!$B$41:$Z$100,$D453,0)/(VLOOKUP(II$276,UI!$A$12:$O$51,VLOOKUP(II$279,$B$276:$C$278,2,0),0)/1000)))),"")</f>
        <v/>
      </c>
      <c r="IJ453" s="145" t="str">
        <f>IFERROR(IF(AND(IJ$272=list!$D$3,'Box Calculation'!IJ$279&lt;&gt;"h",$E453&lt;&gt;0),0,IF(AND(IJ$273=list!$D$2,$E453&lt;&gt;0,TRUNC(VLOOKUP($E453,'Container Panel'!$B$41:$Z$100,$D453,0)/(VLOOKUP(IJ$276,UI!$A$12:$O$51,VLOOKUP(IJ$279,$B$276:$C$278,2,0),0)/1000))&gt;0),1,TRUNC(VLOOKUP($E453,'Container Panel'!$B$41:$Z$100,$D453,0)/(VLOOKUP(IJ$276,UI!$A$12:$O$51,VLOOKUP(IJ$279,$B$276:$C$278,2,0),0)/1000)))),"")</f>
        <v/>
      </c>
      <c r="IK453" s="145" t="str">
        <f>IFERROR(IF(AND(IK$272=list!$D$3,'Box Calculation'!IK$279&lt;&gt;"h",$E453&lt;&gt;0),0,IF(AND(IK$273=list!$D$2,$E453&lt;&gt;0,TRUNC(VLOOKUP($E453,'Container Panel'!$B$41:$Z$100,$D453,0)/(VLOOKUP(IK$276,UI!$A$12:$O$51,VLOOKUP(IK$279,$B$276:$C$278,2,0),0)/1000))&gt;0),1,TRUNC(VLOOKUP($E453,'Container Panel'!$B$41:$Z$100,$D453,0)/(VLOOKUP(IK$276,UI!$A$12:$O$51,VLOOKUP(IK$279,$B$276:$C$278,2,0),0)/1000)))),"")</f>
        <v/>
      </c>
      <c r="IL453" s="145" t="str">
        <f>IFERROR(IF(AND(IL$272=list!$D$3,'Box Calculation'!IL$279&lt;&gt;"h",$E453&lt;&gt;0),0,IF(AND(IL$273=list!$D$2,$E453&lt;&gt;0,TRUNC(VLOOKUP($E453,'Container Panel'!$B$41:$Z$100,$D453,0)/(VLOOKUP(IL$276,UI!$A$12:$O$51,VLOOKUP(IL$279,$B$276:$C$278,2,0),0)/1000))&gt;0),1,TRUNC(VLOOKUP($E453,'Container Panel'!$B$41:$Z$100,$D453,0)/(VLOOKUP(IL$276,UI!$A$12:$O$51,VLOOKUP(IL$279,$B$276:$C$278,2,0),0)/1000)))),"")</f>
        <v/>
      </c>
    </row>
    <row r="454" spans="2:246">
      <c r="B454" s="74">
        <v>174</v>
      </c>
      <c r="C454" s="74">
        <f t="shared" si="198"/>
        <v>59</v>
      </c>
      <c r="D454" s="163">
        <f>MOD(B454,3)+'Container Panel'!$Q$38</f>
        <v>16</v>
      </c>
      <c r="E454" s="143">
        <f t="shared" si="199"/>
        <v>0</v>
      </c>
      <c r="F454" s="144" t="s">
        <v>75</v>
      </c>
      <c r="G454" s="145" t="str">
        <f>IFERROR(TRUNC(VLOOKUP($E454,'Container Panel'!$B$41:$Z$100,$D454,0)/(VLOOKUP(G$276,UI!$A$12:$O$51,VLOOKUP(G$277,$B$276:$C$278,2,0),0)/1000)),"")</f>
        <v/>
      </c>
      <c r="H454" s="145" t="str">
        <f>IFERROR(TRUNC(VLOOKUP($E454,'Container Panel'!$B$41:$Z$100,$D454,0)/(VLOOKUP(H$276,UI!$A$12:$O$51,VLOOKUP(H$277,$B$276:$C$278,2,0),0)/1000)),"")</f>
        <v/>
      </c>
      <c r="I454" s="145" t="str">
        <f>IFERROR(TRUNC(VLOOKUP($E454,'Container Panel'!$B$41:$Z$100,$D454,0)/(VLOOKUP(I$276,UI!$A$12:$O$51,VLOOKUP(I$277,$B$276:$C$278,2,0),0)/1000)),"")</f>
        <v/>
      </c>
      <c r="J454" s="145" t="str">
        <f>IFERROR(TRUNC(VLOOKUP($E454,'Container Panel'!$B$41:$Z$100,$D454,0)/(VLOOKUP(J$276,UI!$A$12:$O$51,VLOOKUP(J$277,$B$276:$C$278,2,0),0)/1000)),"")</f>
        <v/>
      </c>
      <c r="K454" s="145" t="str">
        <f>IFERROR(TRUNC(VLOOKUP($E454,'Container Panel'!$B$41:$Z$100,$D454,0)/(VLOOKUP(K$276,UI!$A$12:$O$51,VLOOKUP(K$277,$B$276:$C$278,2,0),0)/1000)),"")</f>
        <v/>
      </c>
      <c r="L454" s="145" t="str">
        <f>IFERROR(TRUNC(VLOOKUP($E454,'Container Panel'!$B$41:$Z$100,$D454,0)/(VLOOKUP(L$276,UI!$A$12:$O$51,VLOOKUP(L$277,$B$276:$C$278,2,0),0)/1000)),"")</f>
        <v/>
      </c>
      <c r="M454" s="145" t="str">
        <f>IFERROR(TRUNC(VLOOKUP($E454,'Container Panel'!$B$41:$Z$100,$D454,0)/(VLOOKUP(M$276,UI!$A$12:$O$51,VLOOKUP(M$277,$B$276:$C$278,2,0),0)/1000)),"")</f>
        <v/>
      </c>
      <c r="N454" s="145" t="str">
        <f>IFERROR(TRUNC(VLOOKUP($E454,'Container Panel'!$B$41:$Z$100,$D454,0)/(VLOOKUP(N$276,UI!$A$12:$O$51,VLOOKUP(N$277,$B$276:$C$278,2,0),0)/1000)),"")</f>
        <v/>
      </c>
      <c r="O454" s="145" t="str">
        <f>IFERROR(TRUNC(VLOOKUP($E454,'Container Panel'!$B$41:$Z$100,$D454,0)/(VLOOKUP(O$276,UI!$A$12:$O$51,VLOOKUP(O$277,$B$276:$C$278,2,0),0)/1000)),"")</f>
        <v/>
      </c>
      <c r="P454" s="145" t="str">
        <f>IFERROR(TRUNC(VLOOKUP($E454,'Container Panel'!$B$41:$Z$100,$D454,0)/(VLOOKUP(P$276,UI!$A$12:$O$51,VLOOKUP(P$277,$B$276:$C$278,2,0),0)/1000)),"")</f>
        <v/>
      </c>
      <c r="Q454" s="145" t="str">
        <f>IFERROR(TRUNC(VLOOKUP($E454,'Container Panel'!$B$41:$Z$100,$D454,0)/(VLOOKUP(Q$276,UI!$A$12:$O$51,VLOOKUP(Q$277,$B$276:$C$278,2,0),0)/1000)),"")</f>
        <v/>
      </c>
      <c r="R454" s="145" t="str">
        <f>IFERROR(TRUNC(VLOOKUP($E454,'Container Panel'!$B$41:$Z$100,$D454,0)/(VLOOKUP(R$276,UI!$A$12:$O$51,VLOOKUP(R$277,$B$276:$C$278,2,0),0)/1000)),"")</f>
        <v/>
      </c>
      <c r="S454" s="145" t="str">
        <f>IFERROR(TRUNC(VLOOKUP($E454,'Container Panel'!$B$41:$Z$100,$D454,0)/(VLOOKUP(S$276,UI!$A$12:$O$51,VLOOKUP(S$277,$B$276:$C$278,2,0),0)/1000)),"")</f>
        <v/>
      </c>
      <c r="T454" s="145" t="str">
        <f>IFERROR(TRUNC(VLOOKUP($E454,'Container Panel'!$B$41:$Z$100,$D454,0)/(VLOOKUP(T$276,UI!$A$12:$O$51,VLOOKUP(T$277,$B$276:$C$278,2,0),0)/1000)),"")</f>
        <v/>
      </c>
      <c r="U454" s="145" t="str">
        <f>IFERROR(TRUNC(VLOOKUP($E454,'Container Panel'!$B$41:$Z$100,$D454,0)/(VLOOKUP(U$276,UI!$A$12:$O$51,VLOOKUP(U$277,$B$276:$C$278,2,0),0)/1000)),"")</f>
        <v/>
      </c>
      <c r="V454" s="145" t="str">
        <f>IFERROR(TRUNC(VLOOKUP($E454,'Container Panel'!$B$41:$Z$100,$D454,0)/(VLOOKUP(V$276,UI!$A$12:$O$51,VLOOKUP(V$277,$B$276:$C$278,2,0),0)/1000)),"")</f>
        <v/>
      </c>
      <c r="W454" s="145" t="str">
        <f>IFERROR(TRUNC(VLOOKUP($E454,'Container Panel'!$B$41:$Z$100,$D454,0)/(VLOOKUP(W$276,UI!$A$12:$O$51,VLOOKUP(W$277,$B$276:$C$278,2,0),0)/1000)),"")</f>
        <v/>
      </c>
      <c r="X454" s="145" t="str">
        <f>IFERROR(TRUNC(VLOOKUP($E454,'Container Panel'!$B$41:$Z$100,$D454,0)/(VLOOKUP(X$276,UI!$A$12:$O$51,VLOOKUP(X$277,$B$276:$C$278,2,0),0)/1000)),"")</f>
        <v/>
      </c>
      <c r="Y454" s="145" t="str">
        <f>IFERROR(TRUNC(VLOOKUP($E454,'Container Panel'!$B$41:$Z$100,$D454,0)/(VLOOKUP(Y$276,UI!$A$12:$O$51,VLOOKUP(Y$277,$B$276:$C$278,2,0),0)/1000)),"")</f>
        <v/>
      </c>
      <c r="Z454" s="145" t="str">
        <f>IFERROR(TRUNC(VLOOKUP($E454,'Container Panel'!$B$41:$Z$100,$D454,0)/(VLOOKUP(Z$276,UI!$A$12:$O$51,VLOOKUP(Z$277,$B$276:$C$278,2,0),0)/1000)),"")</f>
        <v/>
      </c>
      <c r="AA454" s="145" t="str">
        <f>IFERROR(TRUNC(VLOOKUP($E454,'Container Panel'!$B$41:$Z$100,$D454,0)/(VLOOKUP(AA$276,UI!$A$12:$O$51,VLOOKUP(AA$277,$B$276:$C$278,2,0),0)/1000)),"")</f>
        <v/>
      </c>
      <c r="AB454" s="145" t="str">
        <f>IFERROR(TRUNC(VLOOKUP($E454,'Container Panel'!$B$41:$Z$100,$D454,0)/(VLOOKUP(AB$276,UI!$A$12:$O$51,VLOOKUP(AB$277,$B$276:$C$278,2,0),0)/1000)),"")</f>
        <v/>
      </c>
      <c r="AC454" s="145" t="str">
        <f>IFERROR(TRUNC(VLOOKUP($E454,'Container Panel'!$B$41:$Z$100,$D454,0)/(VLOOKUP(AC$276,UI!$A$12:$O$51,VLOOKUP(AC$277,$B$276:$C$278,2,0),0)/1000)),"")</f>
        <v/>
      </c>
      <c r="AD454" s="145" t="str">
        <f>IFERROR(TRUNC(VLOOKUP($E454,'Container Panel'!$B$41:$Z$100,$D454,0)/(VLOOKUP(AD$276,UI!$A$12:$O$51,VLOOKUP(AD$277,$B$276:$C$278,2,0),0)/1000)),"")</f>
        <v/>
      </c>
      <c r="AE454" s="145" t="str">
        <f>IFERROR(TRUNC(VLOOKUP($E454,'Container Panel'!$B$41:$Z$100,$D454,0)/(VLOOKUP(AE$276,UI!$A$12:$O$51,VLOOKUP(AE$277,$B$276:$C$278,2,0),0)/1000)),"")</f>
        <v/>
      </c>
      <c r="AF454" s="145" t="str">
        <f>IFERROR(TRUNC(VLOOKUP($E454,'Container Panel'!$B$41:$Z$100,$D454,0)/(VLOOKUP(AF$276,UI!$A$12:$O$51,VLOOKUP(AF$277,$B$276:$C$278,2,0),0)/1000)),"")</f>
        <v/>
      </c>
      <c r="AG454" s="145" t="str">
        <f>IFERROR(TRUNC(VLOOKUP($E454,'Container Panel'!$B$41:$Z$100,$D454,0)/(VLOOKUP(AG$276,UI!$A$12:$O$51,VLOOKUP(AG$277,$B$276:$C$278,2,0),0)/1000)),"")</f>
        <v/>
      </c>
      <c r="AH454" s="145" t="str">
        <f>IFERROR(TRUNC(VLOOKUP($E454,'Container Panel'!$B$41:$Z$100,$D454,0)/(VLOOKUP(AH$276,UI!$A$12:$O$51,VLOOKUP(AH$277,$B$276:$C$278,2,0),0)/1000)),"")</f>
        <v/>
      </c>
      <c r="AI454" s="145" t="str">
        <f>IFERROR(TRUNC(VLOOKUP($E454,'Container Panel'!$B$41:$Z$100,$D454,0)/(VLOOKUP(AI$276,UI!$A$12:$O$51,VLOOKUP(AI$277,$B$276:$C$278,2,0),0)/1000)),"")</f>
        <v/>
      </c>
      <c r="AJ454" s="145" t="str">
        <f>IFERROR(TRUNC(VLOOKUP($E454,'Container Panel'!$B$41:$Z$100,$D454,0)/(VLOOKUP(AJ$276,UI!$A$12:$O$51,VLOOKUP(AJ$277,$B$276:$C$278,2,0),0)/1000)),"")</f>
        <v/>
      </c>
      <c r="AK454" s="145" t="str">
        <f>IFERROR(TRUNC(VLOOKUP($E454,'Container Panel'!$B$41:$Z$100,$D454,0)/(VLOOKUP(AK$276,UI!$A$12:$O$51,VLOOKUP(AK$277,$B$276:$C$278,2,0),0)/1000)),"")</f>
        <v/>
      </c>
      <c r="AL454" s="145" t="str">
        <f>IFERROR(TRUNC(VLOOKUP($E454,'Container Panel'!$B$41:$Z$100,$D454,0)/(VLOOKUP(AL$276,UI!$A$12:$O$51,VLOOKUP(AL$277,$B$276:$C$278,2,0),0)/1000)),"")</f>
        <v/>
      </c>
      <c r="AM454" s="145" t="str">
        <f>IFERROR(TRUNC(VLOOKUP($E454,'Container Panel'!$B$41:$Z$100,$D454,0)/(VLOOKUP(AM$276,UI!$A$12:$O$51,VLOOKUP(AM$277,$B$276:$C$278,2,0),0)/1000)),"")</f>
        <v/>
      </c>
      <c r="AN454" s="145" t="str">
        <f>IFERROR(TRUNC(VLOOKUP($E454,'Container Panel'!$B$41:$Z$100,$D454,0)/(VLOOKUP(AN$276,UI!$A$12:$O$51,VLOOKUP(AN$277,$B$276:$C$278,2,0),0)/1000)),"")</f>
        <v/>
      </c>
      <c r="AO454" s="145" t="str">
        <f>IFERROR(TRUNC(VLOOKUP($E454,'Container Panel'!$B$41:$Z$100,$D454,0)/(VLOOKUP(AO$276,UI!$A$12:$O$51,VLOOKUP(AO$277,$B$276:$C$278,2,0),0)/1000)),"")</f>
        <v/>
      </c>
      <c r="AP454" s="145" t="str">
        <f>IFERROR(TRUNC(VLOOKUP($E454,'Container Panel'!$B$41:$Z$100,$D454,0)/(VLOOKUP(AP$276,UI!$A$12:$O$51,VLOOKUP(AP$277,$B$276:$C$278,2,0),0)/1000)),"")</f>
        <v/>
      </c>
      <c r="AQ454" s="145" t="str">
        <f>IFERROR(TRUNC(VLOOKUP($E454,'Container Panel'!$B$41:$Z$100,$D454,0)/(VLOOKUP(AQ$276,UI!$A$12:$O$51,VLOOKUP(AQ$277,$B$276:$C$278,2,0),0)/1000)),"")</f>
        <v/>
      </c>
      <c r="AR454" s="145" t="str">
        <f>IFERROR(TRUNC(VLOOKUP($E454,'Container Panel'!$B$41:$Z$100,$D454,0)/(VLOOKUP(AR$276,UI!$A$12:$O$51,VLOOKUP(AR$277,$B$276:$C$278,2,0),0)/1000)),"")</f>
        <v/>
      </c>
      <c r="AS454" s="145" t="str">
        <f>IFERROR(TRUNC(VLOOKUP($E454,'Container Panel'!$B$41:$Z$100,$D454,0)/(VLOOKUP(AS$276,UI!$A$12:$O$51,VLOOKUP(AS$277,$B$276:$C$278,2,0),0)/1000)),"")</f>
        <v/>
      </c>
      <c r="AT454" s="145" t="str">
        <f>IFERROR(TRUNC(VLOOKUP($E454,'Container Panel'!$B$41:$Z$100,$D454,0)/(VLOOKUP(AT$276,UI!$A$12:$O$51,VLOOKUP(AT$277,$B$276:$C$278,2,0),0)/1000)),"")</f>
        <v/>
      </c>
      <c r="AU454" s="145" t="str">
        <f>IFERROR(TRUNC(VLOOKUP($E454,'Container Panel'!$B$41:$Z$100,$D454,0)/(VLOOKUP(AU$276,UI!$A$12:$O$51,VLOOKUP(AU$277,$B$276:$C$278,2,0),0)/1000)),"")</f>
        <v/>
      </c>
      <c r="AV454" s="145" t="str">
        <f>IFERROR(TRUNC(VLOOKUP($E454,'Container Panel'!$B$41:$Z$100,$D454,0)/(VLOOKUP(AV$276,UI!$A$12:$O$51,VLOOKUP(AV$277,$B$276:$C$278,2,0),0)/1000)),"")</f>
        <v/>
      </c>
      <c r="AW454" s="145" t="str">
        <f>IFERROR(TRUNC(VLOOKUP($E454,'Container Panel'!$B$41:$Z$100,$D454,0)/(VLOOKUP(AW$276,UI!$A$12:$O$51,VLOOKUP(AW$277,$B$276:$C$278,2,0),0)/1000)),"")</f>
        <v/>
      </c>
      <c r="AX454" s="145" t="str">
        <f>IFERROR(TRUNC(VLOOKUP($E454,'Container Panel'!$B$41:$Z$100,$D454,0)/(VLOOKUP(AX$276,UI!$A$12:$O$51,VLOOKUP(AX$277,$B$276:$C$278,2,0),0)/1000)),"")</f>
        <v/>
      </c>
      <c r="AY454" s="145" t="str">
        <f>IFERROR(TRUNC(VLOOKUP($E454,'Container Panel'!$B$41:$Z$100,$D454,0)/(VLOOKUP(AY$276,UI!$A$12:$O$51,VLOOKUP(AY$277,$B$276:$C$278,2,0),0)/1000)),"")</f>
        <v/>
      </c>
      <c r="AZ454" s="145" t="str">
        <f>IFERROR(TRUNC(VLOOKUP($E454,'Container Panel'!$B$41:$Z$100,$D454,0)/(VLOOKUP(AZ$276,UI!$A$12:$O$51,VLOOKUP(AZ$277,$B$276:$C$278,2,0),0)/1000)),"")</f>
        <v/>
      </c>
      <c r="BA454" s="145" t="str">
        <f>IFERROR(TRUNC(VLOOKUP($E454,'Container Panel'!$B$41:$Z$100,$D454,0)/(VLOOKUP(BA$276,UI!$A$12:$O$51,VLOOKUP(BA$277,$B$276:$C$278,2,0),0)/1000)),"")</f>
        <v/>
      </c>
      <c r="BB454" s="145" t="str">
        <f>IFERROR(TRUNC(VLOOKUP($E454,'Container Panel'!$B$41:$Z$100,$D454,0)/(VLOOKUP(BB$276,UI!$A$12:$O$51,VLOOKUP(BB$277,$B$276:$C$278,2,0),0)/1000)),"")</f>
        <v/>
      </c>
      <c r="BC454" s="145" t="str">
        <f>IFERROR(TRUNC(VLOOKUP($E454,'Container Panel'!$B$41:$Z$100,$D454,0)/(VLOOKUP(BC$276,UI!$A$12:$O$51,VLOOKUP(BC$277,$B$276:$C$278,2,0),0)/1000)),"")</f>
        <v/>
      </c>
      <c r="BD454" s="145" t="str">
        <f>IFERROR(TRUNC(VLOOKUP($E454,'Container Panel'!$B$41:$Z$100,$D454,0)/(VLOOKUP(BD$276,UI!$A$12:$O$51,VLOOKUP(BD$277,$B$276:$C$278,2,0),0)/1000)),"")</f>
        <v/>
      </c>
      <c r="BE454" s="145" t="str">
        <f>IFERROR(TRUNC(VLOOKUP($E454,'Container Panel'!$B$41:$Z$100,$D454,0)/(VLOOKUP(BE$276,UI!$A$12:$O$51,VLOOKUP(BE$277,$B$276:$C$278,2,0),0)/1000)),"")</f>
        <v/>
      </c>
      <c r="BF454" s="145" t="str">
        <f>IFERROR(TRUNC(VLOOKUP($E454,'Container Panel'!$B$41:$Z$100,$D454,0)/(VLOOKUP(BF$276,UI!$A$12:$O$51,VLOOKUP(BF$277,$B$276:$C$278,2,0),0)/1000)),"")</f>
        <v/>
      </c>
      <c r="BG454" s="145" t="str">
        <f>IFERROR(TRUNC(VLOOKUP($E454,'Container Panel'!$B$41:$Z$100,$D454,0)/(VLOOKUP(BG$276,UI!$A$12:$O$51,VLOOKUP(BG$277,$B$276:$C$278,2,0),0)/1000)),"")</f>
        <v/>
      </c>
      <c r="BH454" s="145" t="str">
        <f>IFERROR(TRUNC(VLOOKUP($E454,'Container Panel'!$B$41:$Z$100,$D454,0)/(VLOOKUP(BH$276,UI!$A$12:$O$51,VLOOKUP(BH$277,$B$276:$C$278,2,0),0)/1000)),"")</f>
        <v/>
      </c>
      <c r="BI454" s="145" t="str">
        <f>IFERROR(TRUNC(VLOOKUP($E454,'Container Panel'!$B$41:$Z$100,$D454,0)/(VLOOKUP(BI$276,UI!$A$12:$O$51,VLOOKUP(BI$277,$B$276:$C$278,2,0),0)/1000)),"")</f>
        <v/>
      </c>
      <c r="BJ454" s="145" t="str">
        <f>IFERROR(TRUNC(VLOOKUP($E454,'Container Panel'!$B$41:$Z$100,$D454,0)/(VLOOKUP(BJ$276,UI!$A$12:$O$51,VLOOKUP(BJ$277,$B$276:$C$278,2,0),0)/1000)),"")</f>
        <v/>
      </c>
      <c r="BK454" s="145" t="str">
        <f>IFERROR(TRUNC(VLOOKUP($E454,'Container Panel'!$B$41:$Z$100,$D454,0)/(VLOOKUP(BK$276,UI!$A$12:$O$51,VLOOKUP(BK$277,$B$276:$C$278,2,0),0)/1000)),"")</f>
        <v/>
      </c>
      <c r="BL454" s="145" t="str">
        <f>IFERROR(TRUNC(VLOOKUP($E454,'Container Panel'!$B$41:$Z$100,$D454,0)/(VLOOKUP(BL$276,UI!$A$12:$O$51,VLOOKUP(BL$277,$B$276:$C$278,2,0),0)/1000)),"")</f>
        <v/>
      </c>
      <c r="BM454" s="145" t="str">
        <f>IFERROR(TRUNC(VLOOKUP($E454,'Container Panel'!$B$41:$Z$100,$D454,0)/(VLOOKUP(BM$276,UI!$A$12:$O$51,VLOOKUP(BM$277,$B$276:$C$278,2,0),0)/1000)),"")</f>
        <v/>
      </c>
      <c r="BN454" s="145" t="str">
        <f>IFERROR(TRUNC(VLOOKUP($E454,'Container Panel'!$B$41:$Z$100,$D454,0)/(VLOOKUP(BN$276,UI!$A$12:$O$51,VLOOKUP(BN$277,$B$276:$C$278,2,0),0)/1000)),"")</f>
        <v/>
      </c>
      <c r="BO454" s="145" t="str">
        <f>IFERROR(TRUNC(VLOOKUP($E454,'Container Panel'!$B$41:$Z$100,$D454,0)/(VLOOKUP(BO$276,UI!$A$12:$O$51,VLOOKUP(BO$277,$B$276:$C$278,2,0),0)/1000)),"")</f>
        <v/>
      </c>
      <c r="BP454" s="145" t="str">
        <f>IFERROR(TRUNC(VLOOKUP($E454,'Container Panel'!$B$41:$Z$100,$D454,0)/(VLOOKUP(BP$276,UI!$A$12:$O$51,VLOOKUP(BP$277,$B$276:$C$278,2,0),0)/1000)),"")</f>
        <v/>
      </c>
      <c r="BQ454" s="145" t="str">
        <f>IFERROR(TRUNC(VLOOKUP($E454,'Container Panel'!$B$41:$Z$100,$D454,0)/(VLOOKUP(BQ$276,UI!$A$12:$O$51,VLOOKUP(BQ$277,$B$276:$C$278,2,0),0)/1000)),"")</f>
        <v/>
      </c>
      <c r="BR454" s="145" t="str">
        <f>IFERROR(TRUNC(VLOOKUP($E454,'Container Panel'!$B$41:$Z$100,$D454,0)/(VLOOKUP(BR$276,UI!$A$12:$O$51,VLOOKUP(BR$277,$B$276:$C$278,2,0),0)/1000)),"")</f>
        <v/>
      </c>
      <c r="BS454" s="145" t="str">
        <f>IFERROR(TRUNC(VLOOKUP($E454,'Container Panel'!$B$41:$Z$100,$D454,0)/(VLOOKUP(BS$276,UI!$A$12:$O$51,VLOOKUP(BS$277,$B$276:$C$278,2,0),0)/1000)),"")</f>
        <v/>
      </c>
      <c r="BT454" s="145" t="str">
        <f>IFERROR(TRUNC(VLOOKUP($E454,'Container Panel'!$B$41:$Z$100,$D454,0)/(VLOOKUP(BT$276,UI!$A$12:$O$51,VLOOKUP(BT$277,$B$276:$C$278,2,0),0)/1000)),"")</f>
        <v/>
      </c>
      <c r="BU454" s="145" t="str">
        <f>IFERROR(TRUNC(VLOOKUP($E454,'Container Panel'!$B$41:$Z$100,$D454,0)/(VLOOKUP(BU$276,UI!$A$12:$O$51,VLOOKUP(BU$277,$B$276:$C$278,2,0),0)/1000)),"")</f>
        <v/>
      </c>
      <c r="BV454" s="145" t="str">
        <f>IFERROR(TRUNC(VLOOKUP($E454,'Container Panel'!$B$41:$Z$100,$D454,0)/(VLOOKUP(BV$276,UI!$A$12:$O$51,VLOOKUP(BV$277,$B$276:$C$278,2,0),0)/1000)),"")</f>
        <v/>
      </c>
      <c r="BW454" s="145" t="str">
        <f>IFERROR(TRUNC(VLOOKUP($E454,'Container Panel'!$B$41:$Z$100,$D454,0)/(VLOOKUP(BW$276,UI!$A$12:$O$51,VLOOKUP(BW$277,$B$276:$C$278,2,0),0)/1000)),"")</f>
        <v/>
      </c>
      <c r="BX454" s="145" t="str">
        <f>IFERROR(TRUNC(VLOOKUP($E454,'Container Panel'!$B$41:$Z$100,$D454,0)/(VLOOKUP(BX$276,UI!$A$12:$O$51,VLOOKUP(BX$277,$B$276:$C$278,2,0),0)/1000)),"")</f>
        <v/>
      </c>
      <c r="BY454" s="145" t="str">
        <f>IFERROR(TRUNC(VLOOKUP($E454,'Container Panel'!$B$41:$Z$100,$D454,0)/(VLOOKUP(BY$276,UI!$A$12:$O$51,VLOOKUP(BY$277,$B$276:$C$278,2,0),0)/1000)),"")</f>
        <v/>
      </c>
      <c r="BZ454" s="145" t="str">
        <f>IFERROR(TRUNC(VLOOKUP($E454,'Container Panel'!$B$41:$Z$100,$D454,0)/(VLOOKUP(BZ$276,UI!$A$12:$O$51,VLOOKUP(BZ$277,$B$276:$C$278,2,0),0)/1000)),"")</f>
        <v/>
      </c>
      <c r="CA454" s="145" t="str">
        <f>IFERROR(TRUNC(VLOOKUP($E454,'Container Panel'!$B$41:$Z$100,$D454,0)/(VLOOKUP(CA$276,UI!$A$12:$O$51,VLOOKUP(CA$277,$B$276:$C$278,2,0),0)/1000)),"")</f>
        <v/>
      </c>
      <c r="CB454" s="145" t="str">
        <f>IFERROR(TRUNC(VLOOKUP($E454,'Container Panel'!$B$41:$Z$100,$D454,0)/(VLOOKUP(CB$276,UI!$A$12:$O$51,VLOOKUP(CB$277,$B$276:$C$278,2,0),0)/1000)),"")</f>
        <v/>
      </c>
      <c r="CC454" s="145" t="str">
        <f>IFERROR(TRUNC(VLOOKUP($E454,'Container Panel'!$B$41:$Z$100,$D454,0)/(VLOOKUP(CC$276,UI!$A$12:$O$51,VLOOKUP(CC$277,$B$276:$C$278,2,0),0)/1000)),"")</f>
        <v/>
      </c>
      <c r="CD454" s="145" t="str">
        <f>IFERROR(TRUNC(VLOOKUP($E454,'Container Panel'!$B$41:$Z$100,$D454,0)/(VLOOKUP(CD$276,UI!$A$12:$O$51,VLOOKUP(CD$277,$B$276:$C$278,2,0),0)/1000)),"")</f>
        <v/>
      </c>
      <c r="CE454" s="145" t="str">
        <f>IFERROR(TRUNC(VLOOKUP($E454,'Container Panel'!$B$41:$Z$100,$D454,0)/(VLOOKUP(CE$276,UI!$A$12:$O$51,VLOOKUP(CE$277,$B$276:$C$278,2,0),0)/1000)),"")</f>
        <v/>
      </c>
      <c r="CF454" s="145" t="str">
        <f>IFERROR(TRUNC(VLOOKUP($E454,'Container Panel'!$B$41:$Z$100,$D454,0)/(VLOOKUP(CF$276,UI!$A$12:$O$51,VLOOKUP(CF$277,$B$276:$C$278,2,0),0)/1000)),"")</f>
        <v/>
      </c>
      <c r="CG454" s="145" t="str">
        <f>IFERROR(TRUNC(VLOOKUP($E454,'Container Panel'!$B$41:$Z$100,$D454,0)/(VLOOKUP(CG$276,UI!$A$12:$O$51,VLOOKUP(CG$277,$B$276:$C$278,2,0),0)/1000)),"")</f>
        <v/>
      </c>
      <c r="CH454" s="145" t="str">
        <f>IFERROR(TRUNC(VLOOKUP($E454,'Container Panel'!$B$41:$Z$100,$D454,0)/(VLOOKUP(CH$276,UI!$A$12:$O$51,VLOOKUP(CH$277,$B$276:$C$278,2,0),0)/1000)),"")</f>
        <v/>
      </c>
      <c r="CI454" s="145" t="str">
        <f>IFERROR(TRUNC(VLOOKUP($E454,'Container Panel'!$B$41:$Z$100,$D454,0)/(VLOOKUP(CI$276,UI!$A$12:$O$51,VLOOKUP(CI$277,$B$276:$C$278,2,0),0)/1000)),"")</f>
        <v/>
      </c>
      <c r="CJ454" s="145" t="str">
        <f>IFERROR(TRUNC(VLOOKUP($E454,'Container Panel'!$B$41:$Z$100,$D454,0)/(VLOOKUP(CJ$276,UI!$A$12:$O$51,VLOOKUP(CJ$277,$B$276:$C$278,2,0),0)/1000)),"")</f>
        <v/>
      </c>
      <c r="CK454" s="145" t="str">
        <f>IFERROR(TRUNC(VLOOKUP($E454,'Container Panel'!$B$41:$Z$100,$D454,0)/(VLOOKUP(CK$276,UI!$A$12:$O$51,VLOOKUP(CK$277,$B$276:$C$278,2,0),0)/1000)),"")</f>
        <v/>
      </c>
      <c r="CL454" s="145" t="str">
        <f>IFERROR(TRUNC(VLOOKUP($E454,'Container Panel'!$B$41:$Z$100,$D454,0)/(VLOOKUP(CL$276,UI!$A$12:$O$51,VLOOKUP(CL$277,$B$276:$C$278,2,0),0)/1000)),"")</f>
        <v/>
      </c>
      <c r="CM454" s="145" t="str">
        <f>IFERROR(TRUNC(VLOOKUP($E454,'Container Panel'!$B$41:$Z$100,$D454,0)/(VLOOKUP(CM$276,UI!$A$12:$O$51,VLOOKUP(CM$277,$B$276:$C$278,2,0),0)/1000)),"")</f>
        <v/>
      </c>
      <c r="CN454" s="145" t="str">
        <f>IFERROR(TRUNC(VLOOKUP($E454,'Container Panel'!$B$41:$Z$100,$D454,0)/(VLOOKUP(CN$276,UI!$A$12:$O$51,VLOOKUP(CN$277,$B$276:$C$278,2,0),0)/1000)),"")</f>
        <v/>
      </c>
      <c r="CO454" s="145" t="str">
        <f>IFERROR(TRUNC(VLOOKUP($E454,'Container Panel'!$B$41:$Z$100,$D454,0)/(VLOOKUP(CO$276,UI!$A$12:$O$51,VLOOKUP(CO$277,$B$276:$C$278,2,0),0)/1000)),"")</f>
        <v/>
      </c>
      <c r="CP454" s="145" t="str">
        <f>IFERROR(TRUNC(VLOOKUP($E454,'Container Panel'!$B$41:$Z$100,$D454,0)/(VLOOKUP(CP$276,UI!$A$12:$O$51,VLOOKUP(CP$277,$B$276:$C$278,2,0),0)/1000)),"")</f>
        <v/>
      </c>
      <c r="CQ454" s="145" t="str">
        <f>IFERROR(TRUNC(VLOOKUP($E454,'Container Panel'!$B$41:$Z$100,$D454,0)/(VLOOKUP(CQ$276,UI!$A$12:$O$51,VLOOKUP(CQ$277,$B$276:$C$278,2,0),0)/1000)),"")</f>
        <v/>
      </c>
      <c r="CR454" s="145" t="str">
        <f>IFERROR(TRUNC(VLOOKUP($E454,'Container Panel'!$B$41:$Z$100,$D454,0)/(VLOOKUP(CR$276,UI!$A$12:$O$51,VLOOKUP(CR$277,$B$276:$C$278,2,0),0)/1000)),"")</f>
        <v/>
      </c>
      <c r="CS454" s="145" t="str">
        <f>IFERROR(TRUNC(VLOOKUP($E454,'Container Panel'!$B$41:$Z$100,$D454,0)/(VLOOKUP(CS$276,UI!$A$12:$O$51,VLOOKUP(CS$277,$B$276:$C$278,2,0),0)/1000)),"")</f>
        <v/>
      </c>
      <c r="CT454" s="145" t="str">
        <f>IFERROR(TRUNC(VLOOKUP($E454,'Container Panel'!$B$41:$Z$100,$D454,0)/(VLOOKUP(CT$276,UI!$A$12:$O$51,VLOOKUP(CT$277,$B$276:$C$278,2,0),0)/1000)),"")</f>
        <v/>
      </c>
      <c r="CU454" s="145" t="str">
        <f>IFERROR(TRUNC(VLOOKUP($E454,'Container Panel'!$B$41:$Z$100,$D454,0)/(VLOOKUP(CU$276,UI!$A$12:$O$51,VLOOKUP(CU$277,$B$276:$C$278,2,0),0)/1000)),"")</f>
        <v/>
      </c>
      <c r="CV454" s="145" t="str">
        <f>IFERROR(TRUNC(VLOOKUP($E454,'Container Panel'!$B$41:$Z$100,$D454,0)/(VLOOKUP(CV$276,UI!$A$12:$O$51,VLOOKUP(CV$277,$B$276:$C$278,2,0),0)/1000)),"")</f>
        <v/>
      </c>
      <c r="CW454" s="145" t="str">
        <f>IFERROR(TRUNC(VLOOKUP($E454,'Container Panel'!$B$41:$Z$100,$D454,0)/(VLOOKUP(CW$276,UI!$A$12:$O$51,VLOOKUP(CW$277,$B$276:$C$278,2,0),0)/1000)),"")</f>
        <v/>
      </c>
      <c r="CX454" s="145" t="str">
        <f>IFERROR(TRUNC(VLOOKUP($E454,'Container Panel'!$B$41:$Z$100,$D454,0)/(VLOOKUP(CX$276,UI!$A$12:$O$51,VLOOKUP(CX$277,$B$276:$C$278,2,0),0)/1000)),"")</f>
        <v/>
      </c>
      <c r="CY454" s="145" t="str">
        <f>IFERROR(TRUNC(VLOOKUP($E454,'Container Panel'!$B$41:$Z$100,$D454,0)/(VLOOKUP(CY$276,UI!$A$12:$O$51,VLOOKUP(CY$277,$B$276:$C$278,2,0),0)/1000)),"")</f>
        <v/>
      </c>
      <c r="CZ454" s="145" t="str">
        <f>IFERROR(TRUNC(VLOOKUP($E454,'Container Panel'!$B$41:$Z$100,$D454,0)/(VLOOKUP(CZ$276,UI!$A$12:$O$51,VLOOKUP(CZ$277,$B$276:$C$278,2,0),0)/1000)),"")</f>
        <v/>
      </c>
      <c r="DA454" s="145" t="str">
        <f>IFERROR(TRUNC(VLOOKUP($E454,'Container Panel'!$B$41:$Z$100,$D454,0)/(VLOOKUP(DA$276,UI!$A$12:$O$51,VLOOKUP(DA$277,$B$276:$C$278,2,0),0)/1000)),"")</f>
        <v/>
      </c>
      <c r="DB454" s="145" t="str">
        <f>IFERROR(TRUNC(VLOOKUP($E454,'Container Panel'!$B$41:$Z$100,$D454,0)/(VLOOKUP(DB$276,UI!$A$12:$O$51,VLOOKUP(DB$277,$B$276:$C$278,2,0),0)/1000)),"")</f>
        <v/>
      </c>
      <c r="DC454" s="145" t="str">
        <f>IFERROR(TRUNC(VLOOKUP($E454,'Container Panel'!$B$41:$Z$100,$D454,0)/(VLOOKUP(DC$276,UI!$A$12:$O$51,VLOOKUP(DC$277,$B$276:$C$278,2,0),0)/1000)),"")</f>
        <v/>
      </c>
      <c r="DD454" s="145" t="str">
        <f>IFERROR(TRUNC(VLOOKUP($E454,'Container Panel'!$B$41:$Z$100,$D454,0)/(VLOOKUP(DD$276,UI!$A$12:$O$51,VLOOKUP(DD$277,$B$276:$C$278,2,0),0)/1000)),"")</f>
        <v/>
      </c>
      <c r="DE454" s="145" t="str">
        <f>IFERROR(TRUNC(VLOOKUP($E454,'Container Panel'!$B$41:$Z$100,$D454,0)/(VLOOKUP(DE$276,UI!$A$12:$O$51,VLOOKUP(DE$277,$B$276:$C$278,2,0),0)/1000)),"")</f>
        <v/>
      </c>
      <c r="DF454" s="145" t="str">
        <f>IFERROR(TRUNC(VLOOKUP($E454,'Container Panel'!$B$41:$Z$100,$D454,0)/(VLOOKUP(DF$276,UI!$A$12:$O$51,VLOOKUP(DF$277,$B$276:$C$278,2,0),0)/1000)),"")</f>
        <v/>
      </c>
      <c r="DG454" s="145" t="str">
        <f>IFERROR(TRUNC(VLOOKUP($E454,'Container Panel'!$B$41:$Z$100,$D454,0)/(VLOOKUP(DG$276,UI!$A$12:$O$51,VLOOKUP(DG$277,$B$276:$C$278,2,0),0)/1000)),"")</f>
        <v/>
      </c>
      <c r="DH454" s="145" t="str">
        <f>IFERROR(TRUNC(VLOOKUP($E454,'Container Panel'!$B$41:$Z$100,$D454,0)/(VLOOKUP(DH$276,UI!$A$12:$O$51,VLOOKUP(DH$277,$B$276:$C$278,2,0),0)/1000)),"")</f>
        <v/>
      </c>
      <c r="DI454" s="145" t="str">
        <f>IFERROR(TRUNC(VLOOKUP($E454,'Container Panel'!$B$41:$Z$100,$D454,0)/(VLOOKUP(DI$276,UI!$A$12:$O$51,VLOOKUP(DI$277,$B$276:$C$278,2,0),0)/1000)),"")</f>
        <v/>
      </c>
      <c r="DJ454" s="145" t="str">
        <f>IFERROR(TRUNC(VLOOKUP($E454,'Container Panel'!$B$41:$Z$100,$D454,0)/(VLOOKUP(DJ$276,UI!$A$12:$O$51,VLOOKUP(DJ$277,$B$276:$C$278,2,0),0)/1000)),"")</f>
        <v/>
      </c>
      <c r="DK454" s="145" t="str">
        <f>IFERROR(TRUNC(VLOOKUP($E454,'Container Panel'!$B$41:$Z$100,$D454,0)/(VLOOKUP(DK$276,UI!$A$12:$O$51,VLOOKUP(DK$277,$B$276:$C$278,2,0),0)/1000)),"")</f>
        <v/>
      </c>
      <c r="DL454" s="145" t="str">
        <f>IFERROR(TRUNC(VLOOKUP($E454,'Container Panel'!$B$41:$Z$100,$D454,0)/(VLOOKUP(DL$276,UI!$A$12:$O$51,VLOOKUP(DL$277,$B$276:$C$278,2,0),0)/1000)),"")</f>
        <v/>
      </c>
      <c r="DM454" s="145" t="str">
        <f>IFERROR(TRUNC(VLOOKUP($E454,'Container Panel'!$B$41:$Z$100,$D454,0)/(VLOOKUP(DM$276,UI!$A$12:$O$51,VLOOKUP(DM$277,$B$276:$C$278,2,0),0)/1000)),"")</f>
        <v/>
      </c>
      <c r="DN454" s="145" t="str">
        <f>IFERROR(TRUNC(VLOOKUP($E454,'Container Panel'!$B$41:$Z$100,$D454,0)/(VLOOKUP(DN$276,UI!$A$12:$O$51,VLOOKUP(DN$277,$B$276:$C$278,2,0),0)/1000)),"")</f>
        <v/>
      </c>
      <c r="DO454" s="145" t="str">
        <f>IFERROR(TRUNC(VLOOKUP($E454,'Container Panel'!$B$41:$Z$100,$D454,0)/(VLOOKUP(DO$276,UI!$A$12:$O$51,VLOOKUP(DO$277,$B$276:$C$278,2,0),0)/1000)),"")</f>
        <v/>
      </c>
      <c r="DP454" s="145" t="str">
        <f>IFERROR(TRUNC(VLOOKUP($E454,'Container Panel'!$B$41:$Z$100,$D454,0)/(VLOOKUP(DP$276,UI!$A$12:$O$51,VLOOKUP(DP$277,$B$276:$C$278,2,0),0)/1000)),"")</f>
        <v/>
      </c>
      <c r="DQ454" s="145" t="str">
        <f>IFERROR(TRUNC(VLOOKUP($E454,'Container Panel'!$B$41:$Z$100,$D454,0)/(VLOOKUP(DQ$276,UI!$A$12:$O$51,VLOOKUP(DQ$277,$B$276:$C$278,2,0),0)/1000)),"")</f>
        <v/>
      </c>
      <c r="DR454" s="145" t="str">
        <f>IFERROR(TRUNC(VLOOKUP($E454,'Container Panel'!$B$41:$Z$100,$D454,0)/(VLOOKUP(DR$276,UI!$A$12:$O$51,VLOOKUP(DR$277,$B$276:$C$278,2,0),0)/1000)),"")</f>
        <v/>
      </c>
      <c r="DS454" s="145" t="str">
        <f>IFERROR(TRUNC(VLOOKUP($E454,'Container Panel'!$B$41:$Z$100,$D454,0)/(VLOOKUP(DS$276,UI!$A$12:$O$51,VLOOKUP(DS$277,$B$276:$C$278,2,0),0)/1000)),"")</f>
        <v/>
      </c>
      <c r="DT454" s="145" t="str">
        <f>IFERROR(TRUNC(VLOOKUP($E454,'Container Panel'!$B$41:$Z$100,$D454,0)/(VLOOKUP(DT$276,UI!$A$12:$O$51,VLOOKUP(DT$277,$B$276:$C$278,2,0),0)/1000)),"")</f>
        <v/>
      </c>
      <c r="DU454" s="145" t="str">
        <f>IFERROR(TRUNC(VLOOKUP($E454,'Container Panel'!$B$41:$Z$100,$D454,0)/(VLOOKUP(DU$276,UI!$A$12:$O$51,VLOOKUP(DU$277,$B$276:$C$278,2,0),0)/1000)),"")</f>
        <v/>
      </c>
      <c r="DV454" s="145" t="str">
        <f>IFERROR(TRUNC(VLOOKUP($E454,'Container Panel'!$B$41:$Z$100,$D454,0)/(VLOOKUP(DV$276,UI!$A$12:$O$51,VLOOKUP(DV$277,$B$276:$C$278,2,0),0)/1000)),"")</f>
        <v/>
      </c>
      <c r="DW454" s="145" t="str">
        <f>IFERROR(TRUNC(VLOOKUP($E454,'Container Panel'!$B$41:$Z$100,$D454,0)/(VLOOKUP(DW$276,UI!$A$12:$O$51,VLOOKUP(DW$277,$B$276:$C$278,2,0),0)/1000)),"")</f>
        <v/>
      </c>
      <c r="DX454" s="145" t="str">
        <f>IFERROR(TRUNC(VLOOKUP($E454,'Container Panel'!$B$41:$Z$100,$D454,0)/(VLOOKUP(DX$276,UI!$A$12:$O$51,VLOOKUP(DX$277,$B$276:$C$278,2,0),0)/1000)),"")</f>
        <v/>
      </c>
      <c r="DY454" s="145" t="str">
        <f>IFERROR(TRUNC(VLOOKUP($E454,'Container Panel'!$B$41:$Z$100,$D454,0)/(VLOOKUP(DY$276,UI!$A$12:$O$51,VLOOKUP(DY$277,$B$276:$C$278,2,0),0)/1000)),"")</f>
        <v/>
      </c>
      <c r="DZ454" s="145" t="str">
        <f>IFERROR(TRUNC(VLOOKUP($E454,'Container Panel'!$B$41:$Z$100,$D454,0)/(VLOOKUP(DZ$276,UI!$A$12:$O$51,VLOOKUP(DZ$277,$B$276:$C$278,2,0),0)/1000)),"")</f>
        <v/>
      </c>
      <c r="EA454" s="145" t="str">
        <f>IFERROR(TRUNC(VLOOKUP($E454,'Container Panel'!$B$41:$Z$100,$D454,0)/(VLOOKUP(EA$276,UI!$A$12:$O$51,VLOOKUP(EA$277,$B$276:$C$278,2,0),0)/1000)),"")</f>
        <v/>
      </c>
      <c r="EB454" s="145" t="str">
        <f>IFERROR(TRUNC(VLOOKUP($E454,'Container Panel'!$B$41:$Z$100,$D454,0)/(VLOOKUP(EB$276,UI!$A$12:$O$51,VLOOKUP(EB$277,$B$276:$C$278,2,0),0)/1000)),"")</f>
        <v/>
      </c>
      <c r="EC454" s="145" t="str">
        <f>IFERROR(TRUNC(VLOOKUP($E454,'Container Panel'!$B$41:$Z$100,$D454,0)/(VLOOKUP(EC$276,UI!$A$12:$O$51,VLOOKUP(EC$277,$B$276:$C$278,2,0),0)/1000)),"")</f>
        <v/>
      </c>
      <c r="ED454" s="145" t="str">
        <f>IFERROR(TRUNC(VLOOKUP($E454,'Container Panel'!$B$41:$Z$100,$D454,0)/(VLOOKUP(ED$276,UI!$A$12:$O$51,VLOOKUP(ED$277,$B$276:$C$278,2,0),0)/1000)),"")</f>
        <v/>
      </c>
      <c r="EE454" s="145" t="str">
        <f>IFERROR(TRUNC(VLOOKUP($E454,'Container Panel'!$B$41:$Z$100,$D454,0)/(VLOOKUP(EE$276,UI!$A$12:$O$51,VLOOKUP(EE$277,$B$276:$C$278,2,0),0)/1000)),"")</f>
        <v/>
      </c>
      <c r="EF454" s="145" t="str">
        <f>IFERROR(TRUNC(VLOOKUP($E454,'Container Panel'!$B$41:$Z$100,$D454,0)/(VLOOKUP(EF$276,UI!$A$12:$O$51,VLOOKUP(EF$277,$B$276:$C$278,2,0),0)/1000)),"")</f>
        <v/>
      </c>
      <c r="EG454" s="145" t="str">
        <f>IFERROR(TRUNC(VLOOKUP($E454,'Container Panel'!$B$41:$Z$100,$D454,0)/(VLOOKUP(EG$276,UI!$A$12:$O$51,VLOOKUP(EG$277,$B$276:$C$278,2,0),0)/1000)),"")</f>
        <v/>
      </c>
      <c r="EH454" s="145" t="str">
        <f>IFERROR(TRUNC(VLOOKUP($E454,'Container Panel'!$B$41:$Z$100,$D454,0)/(VLOOKUP(EH$276,UI!$A$12:$O$51,VLOOKUP(EH$277,$B$276:$C$278,2,0),0)/1000)),"")</f>
        <v/>
      </c>
      <c r="EI454" s="145" t="str">
        <f>IFERROR(TRUNC(VLOOKUP($E454,'Container Panel'!$B$41:$Z$100,$D454,0)/(VLOOKUP(EI$276,UI!$A$12:$O$51,VLOOKUP(EI$277,$B$276:$C$278,2,0),0)/1000)),"")</f>
        <v/>
      </c>
      <c r="EJ454" s="145" t="str">
        <f>IFERROR(TRUNC(VLOOKUP($E454,'Container Panel'!$B$41:$Z$100,$D454,0)/(VLOOKUP(EJ$276,UI!$A$12:$O$51,VLOOKUP(EJ$277,$B$276:$C$278,2,0),0)/1000)),"")</f>
        <v/>
      </c>
      <c r="EK454" s="145" t="str">
        <f>IFERROR(TRUNC(VLOOKUP($E454,'Container Panel'!$B$41:$Z$100,$D454,0)/(VLOOKUP(EK$276,UI!$A$12:$O$51,VLOOKUP(EK$277,$B$276:$C$278,2,0),0)/1000)),"")</f>
        <v/>
      </c>
      <c r="EL454" s="145" t="str">
        <f>IFERROR(TRUNC(VLOOKUP($E454,'Container Panel'!$B$41:$Z$100,$D454,0)/(VLOOKUP(EL$276,UI!$A$12:$O$51,VLOOKUP(EL$277,$B$276:$C$278,2,0),0)/1000)),"")</f>
        <v/>
      </c>
      <c r="EM454" s="145" t="str">
        <f>IFERROR(TRUNC(VLOOKUP($E454,'Container Panel'!$B$41:$Z$100,$D454,0)/(VLOOKUP(EM$276,UI!$A$12:$O$51,VLOOKUP(EM$277,$B$276:$C$278,2,0),0)/1000)),"")</f>
        <v/>
      </c>
      <c r="EN454" s="145" t="str">
        <f>IFERROR(TRUNC(VLOOKUP($E454,'Container Panel'!$B$41:$Z$100,$D454,0)/(VLOOKUP(EN$276,UI!$A$12:$O$51,VLOOKUP(EN$277,$B$276:$C$278,2,0),0)/1000)),"")</f>
        <v/>
      </c>
      <c r="EO454" s="145" t="str">
        <f>IFERROR(TRUNC(VLOOKUP($E454,'Container Panel'!$B$41:$Z$100,$D454,0)/(VLOOKUP(EO$276,UI!$A$12:$O$51,VLOOKUP(EO$277,$B$276:$C$278,2,0),0)/1000)),"")</f>
        <v/>
      </c>
      <c r="EP454" s="145" t="str">
        <f>IFERROR(TRUNC(VLOOKUP($E454,'Container Panel'!$B$41:$Z$100,$D454,0)/(VLOOKUP(EP$276,UI!$A$12:$O$51,VLOOKUP(EP$277,$B$276:$C$278,2,0),0)/1000)),"")</f>
        <v/>
      </c>
      <c r="EQ454" s="145" t="str">
        <f>IFERROR(TRUNC(VLOOKUP($E454,'Container Panel'!$B$41:$Z$100,$D454,0)/(VLOOKUP(EQ$276,UI!$A$12:$O$51,VLOOKUP(EQ$277,$B$276:$C$278,2,0),0)/1000)),"")</f>
        <v/>
      </c>
      <c r="ER454" s="145" t="str">
        <f>IFERROR(TRUNC(VLOOKUP($E454,'Container Panel'!$B$41:$Z$100,$D454,0)/(VLOOKUP(ER$276,UI!$A$12:$O$51,VLOOKUP(ER$277,$B$276:$C$278,2,0),0)/1000)),"")</f>
        <v/>
      </c>
      <c r="ES454" s="145" t="str">
        <f>IFERROR(TRUNC(VLOOKUP($E454,'Container Panel'!$B$41:$Z$100,$D454,0)/(VLOOKUP(ES$276,UI!$A$12:$O$51,VLOOKUP(ES$277,$B$276:$C$278,2,0),0)/1000)),"")</f>
        <v/>
      </c>
      <c r="ET454" s="145" t="str">
        <f>IFERROR(TRUNC(VLOOKUP($E454,'Container Panel'!$B$41:$Z$100,$D454,0)/(VLOOKUP(ET$276,UI!$A$12:$O$51,VLOOKUP(ET$277,$B$276:$C$278,2,0),0)/1000)),"")</f>
        <v/>
      </c>
      <c r="EU454" s="145" t="str">
        <f>IFERROR(TRUNC(VLOOKUP($E454,'Container Panel'!$B$41:$Z$100,$D454,0)/(VLOOKUP(EU$276,UI!$A$12:$O$51,VLOOKUP(EU$277,$B$276:$C$278,2,0),0)/1000)),"")</f>
        <v/>
      </c>
      <c r="EV454" s="145" t="str">
        <f>IFERROR(TRUNC(VLOOKUP($E454,'Container Panel'!$B$41:$Z$100,$D454,0)/(VLOOKUP(EV$276,UI!$A$12:$O$51,VLOOKUP(EV$277,$B$276:$C$278,2,0),0)/1000)),"")</f>
        <v/>
      </c>
      <c r="EW454" s="145" t="str">
        <f>IFERROR(TRUNC(VLOOKUP($E454,'Container Panel'!$B$41:$Z$100,$D454,0)/(VLOOKUP(EW$276,UI!$A$12:$O$51,VLOOKUP(EW$277,$B$276:$C$278,2,0),0)/1000)),"")</f>
        <v/>
      </c>
      <c r="EX454" s="145" t="str">
        <f>IFERROR(TRUNC(VLOOKUP($E454,'Container Panel'!$B$41:$Z$100,$D454,0)/(VLOOKUP(EX$276,UI!$A$12:$O$51,VLOOKUP(EX$277,$B$276:$C$278,2,0),0)/1000)),"")</f>
        <v/>
      </c>
      <c r="EY454" s="145" t="str">
        <f>IFERROR(TRUNC(VLOOKUP($E454,'Container Panel'!$B$41:$Z$100,$D454,0)/(VLOOKUP(EY$276,UI!$A$12:$O$51,VLOOKUP(EY$277,$B$276:$C$278,2,0),0)/1000)),"")</f>
        <v/>
      </c>
      <c r="EZ454" s="145" t="str">
        <f>IFERROR(TRUNC(VLOOKUP($E454,'Container Panel'!$B$41:$Z$100,$D454,0)/(VLOOKUP(EZ$276,UI!$A$12:$O$51,VLOOKUP(EZ$277,$B$276:$C$278,2,0),0)/1000)),"")</f>
        <v/>
      </c>
      <c r="FA454" s="145" t="str">
        <f>IFERROR(TRUNC(VLOOKUP($E454,'Container Panel'!$B$41:$Z$100,$D454,0)/(VLOOKUP(FA$276,UI!$A$12:$O$51,VLOOKUP(FA$277,$B$276:$C$278,2,0),0)/1000)),"")</f>
        <v/>
      </c>
      <c r="FB454" s="145" t="str">
        <f>IFERROR(TRUNC(VLOOKUP($E454,'Container Panel'!$B$41:$Z$100,$D454,0)/(VLOOKUP(FB$276,UI!$A$12:$O$51,VLOOKUP(FB$277,$B$276:$C$278,2,0),0)/1000)),"")</f>
        <v/>
      </c>
      <c r="FC454" s="145" t="str">
        <f>IFERROR(TRUNC(VLOOKUP($E454,'Container Panel'!$B$41:$Z$100,$D454,0)/(VLOOKUP(FC$276,UI!$A$12:$O$51,VLOOKUP(FC$277,$B$276:$C$278,2,0),0)/1000)),"")</f>
        <v/>
      </c>
      <c r="FD454" s="145" t="str">
        <f>IFERROR(TRUNC(VLOOKUP($E454,'Container Panel'!$B$41:$Z$100,$D454,0)/(VLOOKUP(FD$276,UI!$A$12:$O$51,VLOOKUP(FD$277,$B$276:$C$278,2,0),0)/1000)),"")</f>
        <v/>
      </c>
      <c r="FE454" s="145" t="str">
        <f>IFERROR(TRUNC(VLOOKUP($E454,'Container Panel'!$B$41:$Z$100,$D454,0)/(VLOOKUP(FE$276,UI!$A$12:$O$51,VLOOKUP(FE$277,$B$276:$C$278,2,0),0)/1000)),"")</f>
        <v/>
      </c>
      <c r="FF454" s="145" t="str">
        <f>IFERROR(TRUNC(VLOOKUP($E454,'Container Panel'!$B$41:$Z$100,$D454,0)/(VLOOKUP(FF$276,UI!$A$12:$O$51,VLOOKUP(FF$277,$B$276:$C$278,2,0),0)/1000)),"")</f>
        <v/>
      </c>
      <c r="FG454" s="145" t="str">
        <f>IFERROR(TRUNC(VLOOKUP($E454,'Container Panel'!$B$41:$Z$100,$D454,0)/(VLOOKUP(FG$276,UI!$A$12:$O$51,VLOOKUP(FG$277,$B$276:$C$278,2,0),0)/1000)),"")</f>
        <v/>
      </c>
      <c r="FH454" s="145" t="str">
        <f>IFERROR(TRUNC(VLOOKUP($E454,'Container Panel'!$B$41:$Z$100,$D454,0)/(VLOOKUP(FH$276,UI!$A$12:$O$51,VLOOKUP(FH$277,$B$276:$C$278,2,0),0)/1000)),"")</f>
        <v/>
      </c>
      <c r="FI454" s="145" t="str">
        <f>IFERROR(TRUNC(VLOOKUP($E454,'Container Panel'!$B$41:$Z$100,$D454,0)/(VLOOKUP(FI$276,UI!$A$12:$O$51,VLOOKUP(FI$277,$B$276:$C$278,2,0),0)/1000)),"")</f>
        <v/>
      </c>
      <c r="FJ454" s="145" t="str">
        <f>IFERROR(TRUNC(VLOOKUP($E454,'Container Panel'!$B$41:$Z$100,$D454,0)/(VLOOKUP(FJ$276,UI!$A$12:$O$51,VLOOKUP(FJ$277,$B$276:$C$278,2,0),0)/1000)),"")</f>
        <v/>
      </c>
      <c r="FK454" s="145" t="str">
        <f>IFERROR(TRUNC(VLOOKUP($E454,'Container Panel'!$B$41:$Z$100,$D454,0)/(VLOOKUP(FK$276,UI!$A$12:$O$51,VLOOKUP(FK$277,$B$276:$C$278,2,0),0)/1000)),"")</f>
        <v/>
      </c>
      <c r="FL454" s="145" t="str">
        <f>IFERROR(TRUNC(VLOOKUP($E454,'Container Panel'!$B$41:$Z$100,$D454,0)/(VLOOKUP(FL$276,UI!$A$12:$O$51,VLOOKUP(FL$277,$B$276:$C$278,2,0),0)/1000)),"")</f>
        <v/>
      </c>
      <c r="FM454" s="145" t="str">
        <f>IFERROR(TRUNC(VLOOKUP($E454,'Container Panel'!$B$41:$Z$100,$D454,0)/(VLOOKUP(FM$276,UI!$A$12:$O$51,VLOOKUP(FM$277,$B$276:$C$278,2,0),0)/1000)),"")</f>
        <v/>
      </c>
      <c r="FN454" s="145" t="str">
        <f>IFERROR(TRUNC(VLOOKUP($E454,'Container Panel'!$B$41:$Z$100,$D454,0)/(VLOOKUP(FN$276,UI!$A$12:$O$51,VLOOKUP(FN$277,$B$276:$C$278,2,0),0)/1000)),"")</f>
        <v/>
      </c>
      <c r="FO454" s="145" t="str">
        <f>IFERROR(TRUNC(VLOOKUP($E454,'Container Panel'!$B$41:$Z$100,$D454,0)/(VLOOKUP(FO$276,UI!$A$12:$O$51,VLOOKUP(FO$277,$B$276:$C$278,2,0),0)/1000)),"")</f>
        <v/>
      </c>
      <c r="FP454" s="145" t="str">
        <f>IFERROR(TRUNC(VLOOKUP($E454,'Container Panel'!$B$41:$Z$100,$D454,0)/(VLOOKUP(FP$276,UI!$A$12:$O$51,VLOOKUP(FP$277,$B$276:$C$278,2,0),0)/1000)),"")</f>
        <v/>
      </c>
      <c r="FQ454" s="145" t="str">
        <f>IFERROR(TRUNC(VLOOKUP($E454,'Container Panel'!$B$41:$Z$100,$D454,0)/(VLOOKUP(FQ$276,UI!$A$12:$O$51,VLOOKUP(FQ$277,$B$276:$C$278,2,0),0)/1000)),"")</f>
        <v/>
      </c>
      <c r="FR454" s="145" t="str">
        <f>IFERROR(TRUNC(VLOOKUP($E454,'Container Panel'!$B$41:$Z$100,$D454,0)/(VLOOKUP(FR$276,UI!$A$12:$O$51,VLOOKUP(FR$277,$B$276:$C$278,2,0),0)/1000)),"")</f>
        <v/>
      </c>
      <c r="FS454" s="145" t="str">
        <f>IFERROR(TRUNC(VLOOKUP($E454,'Container Panel'!$B$41:$Z$100,$D454,0)/(VLOOKUP(FS$276,UI!$A$12:$O$51,VLOOKUP(FS$277,$B$276:$C$278,2,0),0)/1000)),"")</f>
        <v/>
      </c>
      <c r="FT454" s="145" t="str">
        <f>IFERROR(TRUNC(VLOOKUP($E454,'Container Panel'!$B$41:$Z$100,$D454,0)/(VLOOKUP(FT$276,UI!$A$12:$O$51,VLOOKUP(FT$277,$B$276:$C$278,2,0),0)/1000)),"")</f>
        <v/>
      </c>
      <c r="FU454" s="145" t="str">
        <f>IFERROR(TRUNC(VLOOKUP($E454,'Container Panel'!$B$41:$Z$100,$D454,0)/(VLOOKUP(FU$276,UI!$A$12:$O$51,VLOOKUP(FU$277,$B$276:$C$278,2,0),0)/1000)),"")</f>
        <v/>
      </c>
      <c r="FV454" s="145" t="str">
        <f>IFERROR(TRUNC(VLOOKUP($E454,'Container Panel'!$B$41:$Z$100,$D454,0)/(VLOOKUP(FV$276,UI!$A$12:$O$51,VLOOKUP(FV$277,$B$276:$C$278,2,0),0)/1000)),"")</f>
        <v/>
      </c>
      <c r="FW454" s="145" t="str">
        <f>IFERROR(TRUNC(VLOOKUP($E454,'Container Panel'!$B$41:$Z$100,$D454,0)/(VLOOKUP(FW$276,UI!$A$12:$O$51,VLOOKUP(FW$277,$B$276:$C$278,2,0),0)/1000)),"")</f>
        <v/>
      </c>
      <c r="FX454" s="145" t="str">
        <f>IFERROR(TRUNC(VLOOKUP($E454,'Container Panel'!$B$41:$Z$100,$D454,0)/(VLOOKUP(FX$276,UI!$A$12:$O$51,VLOOKUP(FX$277,$B$276:$C$278,2,0),0)/1000)),"")</f>
        <v/>
      </c>
      <c r="FY454" s="145" t="str">
        <f>IFERROR(TRUNC(VLOOKUP($E454,'Container Panel'!$B$41:$Z$100,$D454,0)/(VLOOKUP(FY$276,UI!$A$12:$O$51,VLOOKUP(FY$277,$B$276:$C$278,2,0),0)/1000)),"")</f>
        <v/>
      </c>
      <c r="FZ454" s="145" t="str">
        <f>IFERROR(TRUNC(VLOOKUP($E454,'Container Panel'!$B$41:$Z$100,$D454,0)/(VLOOKUP(FZ$276,UI!$A$12:$O$51,VLOOKUP(FZ$277,$B$276:$C$278,2,0),0)/1000)),"")</f>
        <v/>
      </c>
      <c r="GA454" s="145" t="str">
        <f>IFERROR(TRUNC(VLOOKUP($E454,'Container Panel'!$B$41:$Z$100,$D454,0)/(VLOOKUP(GA$276,UI!$A$12:$O$51,VLOOKUP(GA$277,$B$276:$C$278,2,0),0)/1000)),"")</f>
        <v/>
      </c>
      <c r="GB454" s="145" t="str">
        <f>IFERROR(TRUNC(VLOOKUP($E454,'Container Panel'!$B$41:$Z$100,$D454,0)/(VLOOKUP(GB$276,UI!$A$12:$O$51,VLOOKUP(GB$277,$B$276:$C$278,2,0),0)/1000)),"")</f>
        <v/>
      </c>
      <c r="GC454" s="145" t="str">
        <f>IFERROR(TRUNC(VLOOKUP($E454,'Container Panel'!$B$41:$Z$100,$D454,0)/(VLOOKUP(GC$276,UI!$A$12:$O$51,VLOOKUP(GC$277,$B$276:$C$278,2,0),0)/1000)),"")</f>
        <v/>
      </c>
      <c r="GD454" s="145" t="str">
        <f>IFERROR(TRUNC(VLOOKUP($E454,'Container Panel'!$B$41:$Z$100,$D454,0)/(VLOOKUP(GD$276,UI!$A$12:$O$51,VLOOKUP(GD$277,$B$276:$C$278,2,0),0)/1000)),"")</f>
        <v/>
      </c>
      <c r="GE454" s="145" t="str">
        <f>IFERROR(TRUNC(VLOOKUP($E454,'Container Panel'!$B$41:$Z$100,$D454,0)/(VLOOKUP(GE$276,UI!$A$12:$O$51,VLOOKUP(GE$277,$B$276:$C$278,2,0),0)/1000)),"")</f>
        <v/>
      </c>
      <c r="GF454" s="145" t="str">
        <f>IFERROR(TRUNC(VLOOKUP($E454,'Container Panel'!$B$41:$Z$100,$D454,0)/(VLOOKUP(GF$276,UI!$A$12:$O$51,VLOOKUP(GF$277,$B$276:$C$278,2,0),0)/1000)),"")</f>
        <v/>
      </c>
      <c r="GG454" s="145" t="str">
        <f>IFERROR(TRUNC(VLOOKUP($E454,'Container Panel'!$B$41:$Z$100,$D454,0)/(VLOOKUP(GG$276,UI!$A$12:$O$51,VLOOKUP(GG$277,$B$276:$C$278,2,0),0)/1000)),"")</f>
        <v/>
      </c>
      <c r="GH454" s="145" t="str">
        <f>IFERROR(TRUNC(VLOOKUP($E454,'Container Panel'!$B$41:$Z$100,$D454,0)/(VLOOKUP(GH$276,UI!$A$12:$O$51,VLOOKUP(GH$277,$B$276:$C$278,2,0),0)/1000)),"")</f>
        <v/>
      </c>
      <c r="GI454" s="145" t="str">
        <f>IFERROR(TRUNC(VLOOKUP($E454,'Container Panel'!$B$41:$Z$100,$D454,0)/(VLOOKUP(GI$276,UI!$A$12:$O$51,VLOOKUP(GI$277,$B$276:$C$278,2,0),0)/1000)),"")</f>
        <v/>
      </c>
      <c r="GJ454" s="145" t="str">
        <f>IFERROR(TRUNC(VLOOKUP($E454,'Container Panel'!$B$41:$Z$100,$D454,0)/(VLOOKUP(GJ$276,UI!$A$12:$O$51,VLOOKUP(GJ$277,$B$276:$C$278,2,0),0)/1000)),"")</f>
        <v/>
      </c>
      <c r="GK454" s="145" t="str">
        <f>IFERROR(TRUNC(VLOOKUP($E454,'Container Panel'!$B$41:$Z$100,$D454,0)/(VLOOKUP(GK$276,UI!$A$12:$O$51,VLOOKUP(GK$277,$B$276:$C$278,2,0),0)/1000)),"")</f>
        <v/>
      </c>
      <c r="GL454" s="145" t="str">
        <f>IFERROR(TRUNC(VLOOKUP($E454,'Container Panel'!$B$41:$Z$100,$D454,0)/(VLOOKUP(GL$276,UI!$A$12:$O$51,VLOOKUP(GL$277,$B$276:$C$278,2,0),0)/1000)),"")</f>
        <v/>
      </c>
      <c r="GM454" s="145" t="str">
        <f>IFERROR(TRUNC(VLOOKUP($E454,'Container Panel'!$B$41:$Z$100,$D454,0)/(VLOOKUP(GM$276,UI!$A$12:$O$51,VLOOKUP(GM$277,$B$276:$C$278,2,0),0)/1000)),"")</f>
        <v/>
      </c>
      <c r="GN454" s="145" t="str">
        <f>IFERROR(TRUNC(VLOOKUP($E454,'Container Panel'!$B$41:$Z$100,$D454,0)/(VLOOKUP(GN$276,UI!$A$12:$O$51,VLOOKUP(GN$277,$B$276:$C$278,2,0),0)/1000)),"")</f>
        <v/>
      </c>
      <c r="GO454" s="145" t="str">
        <f>IFERROR(TRUNC(VLOOKUP($E454,'Container Panel'!$B$41:$Z$100,$D454,0)/(VLOOKUP(GO$276,UI!$A$12:$O$51,VLOOKUP(GO$277,$B$276:$C$278,2,0),0)/1000)),"")</f>
        <v/>
      </c>
      <c r="GP454" s="145" t="str">
        <f>IFERROR(TRUNC(VLOOKUP($E454,'Container Panel'!$B$41:$Z$100,$D454,0)/(VLOOKUP(GP$276,UI!$A$12:$O$51,VLOOKUP(GP$277,$B$276:$C$278,2,0),0)/1000)),"")</f>
        <v/>
      </c>
      <c r="GQ454" s="145" t="str">
        <f>IFERROR(TRUNC(VLOOKUP($E454,'Container Panel'!$B$41:$Z$100,$D454,0)/(VLOOKUP(GQ$276,UI!$A$12:$O$51,VLOOKUP(GQ$277,$B$276:$C$278,2,0),0)/1000)),"")</f>
        <v/>
      </c>
      <c r="GR454" s="145" t="str">
        <f>IFERROR(TRUNC(VLOOKUP($E454,'Container Panel'!$B$41:$Z$100,$D454,0)/(VLOOKUP(GR$276,UI!$A$12:$O$51,VLOOKUP(GR$277,$B$276:$C$278,2,0),0)/1000)),"")</f>
        <v/>
      </c>
      <c r="GS454" s="145" t="str">
        <f>IFERROR(TRUNC(VLOOKUP($E454,'Container Panel'!$B$41:$Z$100,$D454,0)/(VLOOKUP(GS$276,UI!$A$12:$O$51,VLOOKUP(GS$277,$B$276:$C$278,2,0),0)/1000)),"")</f>
        <v/>
      </c>
      <c r="GT454" s="145" t="str">
        <f>IFERROR(TRUNC(VLOOKUP($E454,'Container Panel'!$B$41:$Z$100,$D454,0)/(VLOOKUP(GT$276,UI!$A$12:$O$51,VLOOKUP(GT$277,$B$276:$C$278,2,0),0)/1000)),"")</f>
        <v/>
      </c>
      <c r="GU454" s="145" t="str">
        <f>IFERROR(TRUNC(VLOOKUP($E454,'Container Panel'!$B$41:$Z$100,$D454,0)/(VLOOKUP(GU$276,UI!$A$12:$O$51,VLOOKUP(GU$277,$B$276:$C$278,2,0),0)/1000)),"")</f>
        <v/>
      </c>
      <c r="GV454" s="145" t="str">
        <f>IFERROR(TRUNC(VLOOKUP($E454,'Container Panel'!$B$41:$Z$100,$D454,0)/(VLOOKUP(GV$276,UI!$A$12:$O$51,VLOOKUP(GV$277,$B$276:$C$278,2,0),0)/1000)),"")</f>
        <v/>
      </c>
      <c r="GW454" s="145" t="str">
        <f>IFERROR(TRUNC(VLOOKUP($E454,'Container Panel'!$B$41:$Z$100,$D454,0)/(VLOOKUP(GW$276,UI!$A$12:$O$51,VLOOKUP(GW$277,$B$276:$C$278,2,0),0)/1000)),"")</f>
        <v/>
      </c>
      <c r="GX454" s="145" t="str">
        <f>IFERROR(TRUNC(VLOOKUP($E454,'Container Panel'!$B$41:$Z$100,$D454,0)/(VLOOKUP(GX$276,UI!$A$12:$O$51,VLOOKUP(GX$277,$B$276:$C$278,2,0),0)/1000)),"")</f>
        <v/>
      </c>
      <c r="GY454" s="145" t="str">
        <f>IFERROR(TRUNC(VLOOKUP($E454,'Container Panel'!$B$41:$Z$100,$D454,0)/(VLOOKUP(GY$276,UI!$A$12:$O$51,VLOOKUP(GY$277,$B$276:$C$278,2,0),0)/1000)),"")</f>
        <v/>
      </c>
      <c r="GZ454" s="145" t="str">
        <f>IFERROR(TRUNC(VLOOKUP($E454,'Container Panel'!$B$41:$Z$100,$D454,0)/(VLOOKUP(GZ$276,UI!$A$12:$O$51,VLOOKUP(GZ$277,$B$276:$C$278,2,0),0)/1000)),"")</f>
        <v/>
      </c>
      <c r="HA454" s="145" t="str">
        <f>IFERROR(TRUNC(VLOOKUP($E454,'Container Panel'!$B$41:$Z$100,$D454,0)/(VLOOKUP(HA$276,UI!$A$12:$O$51,VLOOKUP(HA$277,$B$276:$C$278,2,0),0)/1000)),"")</f>
        <v/>
      </c>
      <c r="HB454" s="145" t="str">
        <f>IFERROR(TRUNC(VLOOKUP($E454,'Container Panel'!$B$41:$Z$100,$D454,0)/(VLOOKUP(HB$276,UI!$A$12:$O$51,VLOOKUP(HB$277,$B$276:$C$278,2,0),0)/1000)),"")</f>
        <v/>
      </c>
      <c r="HC454" s="145" t="str">
        <f>IFERROR(TRUNC(VLOOKUP($E454,'Container Panel'!$B$41:$Z$100,$D454,0)/(VLOOKUP(HC$276,UI!$A$12:$O$51,VLOOKUP(HC$277,$B$276:$C$278,2,0),0)/1000)),"")</f>
        <v/>
      </c>
      <c r="HD454" s="145" t="str">
        <f>IFERROR(TRUNC(VLOOKUP($E454,'Container Panel'!$B$41:$Z$100,$D454,0)/(VLOOKUP(HD$276,UI!$A$12:$O$51,VLOOKUP(HD$277,$B$276:$C$278,2,0),0)/1000)),"")</f>
        <v/>
      </c>
      <c r="HE454" s="145" t="str">
        <f>IFERROR(TRUNC(VLOOKUP($E454,'Container Panel'!$B$41:$Z$100,$D454,0)/(VLOOKUP(HE$276,UI!$A$12:$O$51,VLOOKUP(HE$277,$B$276:$C$278,2,0),0)/1000)),"")</f>
        <v/>
      </c>
      <c r="HF454" s="145" t="str">
        <f>IFERROR(TRUNC(VLOOKUP($E454,'Container Panel'!$B$41:$Z$100,$D454,0)/(VLOOKUP(HF$276,UI!$A$12:$O$51,VLOOKUP(HF$277,$B$276:$C$278,2,0),0)/1000)),"")</f>
        <v/>
      </c>
      <c r="HG454" s="145" t="str">
        <f>IFERROR(TRUNC(VLOOKUP($E454,'Container Panel'!$B$41:$Z$100,$D454,0)/(VLOOKUP(HG$276,UI!$A$12:$O$51,VLOOKUP(HG$277,$B$276:$C$278,2,0),0)/1000)),"")</f>
        <v/>
      </c>
      <c r="HH454" s="145" t="str">
        <f>IFERROR(TRUNC(VLOOKUP($E454,'Container Panel'!$B$41:$Z$100,$D454,0)/(VLOOKUP(HH$276,UI!$A$12:$O$51,VLOOKUP(HH$277,$B$276:$C$278,2,0),0)/1000)),"")</f>
        <v/>
      </c>
      <c r="HI454" s="145" t="str">
        <f>IFERROR(TRUNC(VLOOKUP($E454,'Container Panel'!$B$41:$Z$100,$D454,0)/(VLOOKUP(HI$276,UI!$A$12:$O$51,VLOOKUP(HI$277,$B$276:$C$278,2,0),0)/1000)),"")</f>
        <v/>
      </c>
      <c r="HJ454" s="145" t="str">
        <f>IFERROR(TRUNC(VLOOKUP($E454,'Container Panel'!$B$41:$Z$100,$D454,0)/(VLOOKUP(HJ$276,UI!$A$12:$O$51,VLOOKUP(HJ$277,$B$276:$C$278,2,0),0)/1000)),"")</f>
        <v/>
      </c>
      <c r="HK454" s="145" t="str">
        <f>IFERROR(TRUNC(VLOOKUP($E454,'Container Panel'!$B$41:$Z$100,$D454,0)/(VLOOKUP(HK$276,UI!$A$12:$O$51,VLOOKUP(HK$277,$B$276:$C$278,2,0),0)/1000)),"")</f>
        <v/>
      </c>
      <c r="HL454" s="145" t="str">
        <f>IFERROR(TRUNC(VLOOKUP($E454,'Container Panel'!$B$41:$Z$100,$D454,0)/(VLOOKUP(HL$276,UI!$A$12:$O$51,VLOOKUP(HL$277,$B$276:$C$278,2,0),0)/1000)),"")</f>
        <v/>
      </c>
      <c r="HM454" s="145" t="str">
        <f>IFERROR(TRUNC(VLOOKUP($E454,'Container Panel'!$B$41:$Z$100,$D454,0)/(VLOOKUP(HM$276,UI!$A$12:$O$51,VLOOKUP(HM$277,$B$276:$C$278,2,0),0)/1000)),"")</f>
        <v/>
      </c>
      <c r="HN454" s="145" t="str">
        <f>IFERROR(TRUNC(VLOOKUP($E454,'Container Panel'!$B$41:$Z$100,$D454,0)/(VLOOKUP(HN$276,UI!$A$12:$O$51,VLOOKUP(HN$277,$B$276:$C$278,2,0),0)/1000)),"")</f>
        <v/>
      </c>
      <c r="HO454" s="145" t="str">
        <f>IFERROR(TRUNC(VLOOKUP($E454,'Container Panel'!$B$41:$Z$100,$D454,0)/(VLOOKUP(HO$276,UI!$A$12:$O$51,VLOOKUP(HO$277,$B$276:$C$278,2,0),0)/1000)),"")</f>
        <v/>
      </c>
      <c r="HP454" s="145" t="str">
        <f>IFERROR(TRUNC(VLOOKUP($E454,'Container Panel'!$B$41:$Z$100,$D454,0)/(VLOOKUP(HP$276,UI!$A$12:$O$51,VLOOKUP(HP$277,$B$276:$C$278,2,0),0)/1000)),"")</f>
        <v/>
      </c>
      <c r="HQ454" s="145" t="str">
        <f>IFERROR(TRUNC(VLOOKUP($E454,'Container Panel'!$B$41:$Z$100,$D454,0)/(VLOOKUP(HQ$276,UI!$A$12:$O$51,VLOOKUP(HQ$277,$B$276:$C$278,2,0),0)/1000)),"")</f>
        <v/>
      </c>
      <c r="HR454" s="145" t="str">
        <f>IFERROR(TRUNC(VLOOKUP($E454,'Container Panel'!$B$41:$Z$100,$D454,0)/(VLOOKUP(HR$276,UI!$A$12:$O$51,VLOOKUP(HR$277,$B$276:$C$278,2,0),0)/1000)),"")</f>
        <v/>
      </c>
      <c r="HS454" s="145" t="str">
        <f>IFERROR(TRUNC(VLOOKUP($E454,'Container Panel'!$B$41:$Z$100,$D454,0)/(VLOOKUP(HS$276,UI!$A$12:$O$51,VLOOKUP(HS$277,$B$276:$C$278,2,0),0)/1000)),"")</f>
        <v/>
      </c>
      <c r="HT454" s="145" t="str">
        <f>IFERROR(TRUNC(VLOOKUP($E454,'Container Panel'!$B$41:$Z$100,$D454,0)/(VLOOKUP(HT$276,UI!$A$12:$O$51,VLOOKUP(HT$277,$B$276:$C$278,2,0),0)/1000)),"")</f>
        <v/>
      </c>
      <c r="HU454" s="145" t="str">
        <f>IFERROR(TRUNC(VLOOKUP($E454,'Container Panel'!$B$41:$Z$100,$D454,0)/(VLOOKUP(HU$276,UI!$A$12:$O$51,VLOOKUP(HU$277,$B$276:$C$278,2,0),0)/1000)),"")</f>
        <v/>
      </c>
      <c r="HV454" s="145" t="str">
        <f>IFERROR(TRUNC(VLOOKUP($E454,'Container Panel'!$B$41:$Z$100,$D454,0)/(VLOOKUP(HV$276,UI!$A$12:$O$51,VLOOKUP(HV$277,$B$276:$C$278,2,0),0)/1000)),"")</f>
        <v/>
      </c>
      <c r="HW454" s="145" t="str">
        <f>IFERROR(TRUNC(VLOOKUP($E454,'Container Panel'!$B$41:$Z$100,$D454,0)/(VLOOKUP(HW$276,UI!$A$12:$O$51,VLOOKUP(HW$277,$B$276:$C$278,2,0),0)/1000)),"")</f>
        <v/>
      </c>
      <c r="HX454" s="145" t="str">
        <f>IFERROR(TRUNC(VLOOKUP($E454,'Container Panel'!$B$41:$Z$100,$D454,0)/(VLOOKUP(HX$276,UI!$A$12:$O$51,VLOOKUP(HX$277,$B$276:$C$278,2,0),0)/1000)),"")</f>
        <v/>
      </c>
      <c r="HY454" s="145" t="str">
        <f>IFERROR(TRUNC(VLOOKUP($E454,'Container Panel'!$B$41:$Z$100,$D454,0)/(VLOOKUP(HY$276,UI!$A$12:$O$51,VLOOKUP(HY$277,$B$276:$C$278,2,0),0)/1000)),"")</f>
        <v/>
      </c>
      <c r="HZ454" s="145" t="str">
        <f>IFERROR(TRUNC(VLOOKUP($E454,'Container Panel'!$B$41:$Z$100,$D454,0)/(VLOOKUP(HZ$276,UI!$A$12:$O$51,VLOOKUP(HZ$277,$B$276:$C$278,2,0),0)/1000)),"")</f>
        <v/>
      </c>
      <c r="IA454" s="145" t="str">
        <f>IFERROR(TRUNC(VLOOKUP($E454,'Container Panel'!$B$41:$Z$100,$D454,0)/(VLOOKUP(IA$276,UI!$A$12:$O$51,VLOOKUP(IA$277,$B$276:$C$278,2,0),0)/1000)),"")</f>
        <v/>
      </c>
      <c r="IB454" s="145" t="str">
        <f>IFERROR(TRUNC(VLOOKUP($E454,'Container Panel'!$B$41:$Z$100,$D454,0)/(VLOOKUP(IB$276,UI!$A$12:$O$51,VLOOKUP(IB$277,$B$276:$C$278,2,0),0)/1000)),"")</f>
        <v/>
      </c>
      <c r="IC454" s="145" t="str">
        <f>IFERROR(TRUNC(VLOOKUP($E454,'Container Panel'!$B$41:$Z$100,$D454,0)/(VLOOKUP(IC$276,UI!$A$12:$O$51,VLOOKUP(IC$277,$B$276:$C$278,2,0),0)/1000)),"")</f>
        <v/>
      </c>
      <c r="ID454" s="145" t="str">
        <f>IFERROR(TRUNC(VLOOKUP($E454,'Container Panel'!$B$41:$Z$100,$D454,0)/(VLOOKUP(ID$276,UI!$A$12:$O$51,VLOOKUP(ID$277,$B$276:$C$278,2,0),0)/1000)),"")</f>
        <v/>
      </c>
      <c r="IE454" s="145" t="str">
        <f>IFERROR(TRUNC(VLOOKUP($E454,'Container Panel'!$B$41:$Z$100,$D454,0)/(VLOOKUP(IE$276,UI!$A$12:$O$51,VLOOKUP(IE$277,$B$276:$C$278,2,0),0)/1000)),"")</f>
        <v/>
      </c>
      <c r="IF454" s="145" t="str">
        <f>IFERROR(TRUNC(VLOOKUP($E454,'Container Panel'!$B$41:$Z$100,$D454,0)/(VLOOKUP(IF$276,UI!$A$12:$O$51,VLOOKUP(IF$277,$B$276:$C$278,2,0),0)/1000)),"")</f>
        <v/>
      </c>
      <c r="IG454" s="145" t="str">
        <f>IFERROR(TRUNC(VLOOKUP($E454,'Container Panel'!$B$41:$Z$100,$D454,0)/(VLOOKUP(IG$276,UI!$A$12:$O$51,VLOOKUP(IG$277,$B$276:$C$278,2,0),0)/1000)),"")</f>
        <v/>
      </c>
      <c r="IH454" s="145" t="str">
        <f>IFERROR(TRUNC(VLOOKUP($E454,'Container Panel'!$B$41:$Z$100,$D454,0)/(VLOOKUP(IH$276,UI!$A$12:$O$51,VLOOKUP(IH$277,$B$276:$C$278,2,0),0)/1000)),"")</f>
        <v/>
      </c>
      <c r="II454" s="145" t="str">
        <f>IFERROR(TRUNC(VLOOKUP($E454,'Container Panel'!$B$41:$Z$100,$D454,0)/(VLOOKUP(II$276,UI!$A$12:$O$51,VLOOKUP(II$277,$B$276:$C$278,2,0),0)/1000)),"")</f>
        <v/>
      </c>
      <c r="IJ454" s="145" t="str">
        <f>IFERROR(TRUNC(VLOOKUP($E454,'Container Panel'!$B$41:$Z$100,$D454,0)/(VLOOKUP(IJ$276,UI!$A$12:$O$51,VLOOKUP(IJ$277,$B$276:$C$278,2,0),0)/1000)),"")</f>
        <v/>
      </c>
      <c r="IK454" s="145" t="str">
        <f>IFERROR(TRUNC(VLOOKUP($E454,'Container Panel'!$B$41:$Z$100,$D454,0)/(VLOOKUP(IK$276,UI!$A$12:$O$51,VLOOKUP(IK$277,$B$276:$C$278,2,0),0)/1000)),"")</f>
        <v/>
      </c>
      <c r="IL454" s="145" t="str">
        <f>IFERROR(TRUNC(VLOOKUP($E454,'Container Panel'!$B$41:$Z$100,$D454,0)/(VLOOKUP(IL$276,UI!$A$12:$O$51,VLOOKUP(IL$277,$B$276:$C$278,2,0),0)/1000)),"")</f>
        <v/>
      </c>
    </row>
    <row r="455" spans="2:246">
      <c r="B455" s="74">
        <v>175</v>
      </c>
      <c r="C455" s="74">
        <f t="shared" si="198"/>
        <v>59</v>
      </c>
      <c r="D455" s="163">
        <f>MOD(B455,3)+'Container Panel'!$Q$38</f>
        <v>17</v>
      </c>
      <c r="E455" s="143">
        <f t="shared" si="199"/>
        <v>0</v>
      </c>
      <c r="F455" s="144" t="s">
        <v>76</v>
      </c>
      <c r="G455" s="145" t="str">
        <f>IFERROR(TRUNC(VLOOKUP($E455,'Container Panel'!$B$41:$Z$100,$D455,0)/(VLOOKUP(G$276,UI!$A$12:$O$51,VLOOKUP(G$278,$B$276:$C$278,2,0),0)/1000)),"")</f>
        <v/>
      </c>
      <c r="H455" s="145" t="str">
        <f>IFERROR(TRUNC(VLOOKUP($E455,'Container Panel'!$B$41:$Z$100,$D455,0)/(VLOOKUP(H$276,UI!$A$12:$O$51,VLOOKUP(H$278,$B$276:$C$278,2,0),0)/1000)),"")</f>
        <v/>
      </c>
      <c r="I455" s="145" t="str">
        <f>IFERROR(TRUNC(VLOOKUP($E455,'Container Panel'!$B$41:$Z$100,$D455,0)/(VLOOKUP(I$276,UI!$A$12:$O$51,VLOOKUP(I$278,$B$276:$C$278,2,0),0)/1000)),"")</f>
        <v/>
      </c>
      <c r="J455" s="145" t="str">
        <f>IFERROR(TRUNC(VLOOKUP($E455,'Container Panel'!$B$41:$Z$100,$D455,0)/(VLOOKUP(J$276,UI!$A$12:$O$51,VLOOKUP(J$278,$B$276:$C$278,2,0),0)/1000)),"")</f>
        <v/>
      </c>
      <c r="K455" s="145" t="str">
        <f>IFERROR(TRUNC(VLOOKUP($E455,'Container Panel'!$B$41:$Z$100,$D455,0)/(VLOOKUP(K$276,UI!$A$12:$O$51,VLOOKUP(K$278,$B$276:$C$278,2,0),0)/1000)),"")</f>
        <v/>
      </c>
      <c r="L455" s="145" t="str">
        <f>IFERROR(TRUNC(VLOOKUP($E455,'Container Panel'!$B$41:$Z$100,$D455,0)/(VLOOKUP(L$276,UI!$A$12:$O$51,VLOOKUP(L$278,$B$276:$C$278,2,0),0)/1000)),"")</f>
        <v/>
      </c>
      <c r="M455" s="145" t="str">
        <f>IFERROR(TRUNC(VLOOKUP($E455,'Container Panel'!$B$41:$Z$100,$D455,0)/(VLOOKUP(M$276,UI!$A$12:$O$51,VLOOKUP(M$278,$B$276:$C$278,2,0),0)/1000)),"")</f>
        <v/>
      </c>
      <c r="N455" s="145" t="str">
        <f>IFERROR(TRUNC(VLOOKUP($E455,'Container Panel'!$B$41:$Z$100,$D455,0)/(VLOOKUP(N$276,UI!$A$12:$O$51,VLOOKUP(N$278,$B$276:$C$278,2,0),0)/1000)),"")</f>
        <v/>
      </c>
      <c r="O455" s="145" t="str">
        <f>IFERROR(TRUNC(VLOOKUP($E455,'Container Panel'!$B$41:$Z$100,$D455,0)/(VLOOKUP(O$276,UI!$A$12:$O$51,VLOOKUP(O$278,$B$276:$C$278,2,0),0)/1000)),"")</f>
        <v/>
      </c>
      <c r="P455" s="145" t="str">
        <f>IFERROR(TRUNC(VLOOKUP($E455,'Container Panel'!$B$41:$Z$100,$D455,0)/(VLOOKUP(P$276,UI!$A$12:$O$51,VLOOKUP(P$278,$B$276:$C$278,2,0),0)/1000)),"")</f>
        <v/>
      </c>
      <c r="Q455" s="145" t="str">
        <f>IFERROR(TRUNC(VLOOKUP($E455,'Container Panel'!$B$41:$Z$100,$D455,0)/(VLOOKUP(Q$276,UI!$A$12:$O$51,VLOOKUP(Q$278,$B$276:$C$278,2,0),0)/1000)),"")</f>
        <v/>
      </c>
      <c r="R455" s="145" t="str">
        <f>IFERROR(TRUNC(VLOOKUP($E455,'Container Panel'!$B$41:$Z$100,$D455,0)/(VLOOKUP(R$276,UI!$A$12:$O$51,VLOOKUP(R$278,$B$276:$C$278,2,0),0)/1000)),"")</f>
        <v/>
      </c>
      <c r="S455" s="145" t="str">
        <f>IFERROR(TRUNC(VLOOKUP($E455,'Container Panel'!$B$41:$Z$100,$D455,0)/(VLOOKUP(S$276,UI!$A$12:$O$51,VLOOKUP(S$278,$B$276:$C$278,2,0),0)/1000)),"")</f>
        <v/>
      </c>
      <c r="T455" s="145" t="str">
        <f>IFERROR(TRUNC(VLOOKUP($E455,'Container Panel'!$B$41:$Z$100,$D455,0)/(VLOOKUP(T$276,UI!$A$12:$O$51,VLOOKUP(T$278,$B$276:$C$278,2,0),0)/1000)),"")</f>
        <v/>
      </c>
      <c r="U455" s="145" t="str">
        <f>IFERROR(TRUNC(VLOOKUP($E455,'Container Panel'!$B$41:$Z$100,$D455,0)/(VLOOKUP(U$276,UI!$A$12:$O$51,VLOOKUP(U$278,$B$276:$C$278,2,0),0)/1000)),"")</f>
        <v/>
      </c>
      <c r="V455" s="145" t="str">
        <f>IFERROR(TRUNC(VLOOKUP($E455,'Container Panel'!$B$41:$Z$100,$D455,0)/(VLOOKUP(V$276,UI!$A$12:$O$51,VLOOKUP(V$278,$B$276:$C$278,2,0),0)/1000)),"")</f>
        <v/>
      </c>
      <c r="W455" s="145" t="str">
        <f>IFERROR(TRUNC(VLOOKUP($E455,'Container Panel'!$B$41:$Z$100,$D455,0)/(VLOOKUP(W$276,UI!$A$12:$O$51,VLOOKUP(W$278,$B$276:$C$278,2,0),0)/1000)),"")</f>
        <v/>
      </c>
      <c r="X455" s="145" t="str">
        <f>IFERROR(TRUNC(VLOOKUP($E455,'Container Panel'!$B$41:$Z$100,$D455,0)/(VLOOKUP(X$276,UI!$A$12:$O$51,VLOOKUP(X$278,$B$276:$C$278,2,0),0)/1000)),"")</f>
        <v/>
      </c>
      <c r="Y455" s="145" t="str">
        <f>IFERROR(TRUNC(VLOOKUP($E455,'Container Panel'!$B$41:$Z$100,$D455,0)/(VLOOKUP(Y$276,UI!$A$12:$O$51,VLOOKUP(Y$278,$B$276:$C$278,2,0),0)/1000)),"")</f>
        <v/>
      </c>
      <c r="Z455" s="145" t="str">
        <f>IFERROR(TRUNC(VLOOKUP($E455,'Container Panel'!$B$41:$Z$100,$D455,0)/(VLOOKUP(Z$276,UI!$A$12:$O$51,VLOOKUP(Z$278,$B$276:$C$278,2,0),0)/1000)),"")</f>
        <v/>
      </c>
      <c r="AA455" s="145" t="str">
        <f>IFERROR(TRUNC(VLOOKUP($E455,'Container Panel'!$B$41:$Z$100,$D455,0)/(VLOOKUP(AA$276,UI!$A$12:$O$51,VLOOKUP(AA$278,$B$276:$C$278,2,0),0)/1000)),"")</f>
        <v/>
      </c>
      <c r="AB455" s="145" t="str">
        <f>IFERROR(TRUNC(VLOOKUP($E455,'Container Panel'!$B$41:$Z$100,$D455,0)/(VLOOKUP(AB$276,UI!$A$12:$O$51,VLOOKUP(AB$278,$B$276:$C$278,2,0),0)/1000)),"")</f>
        <v/>
      </c>
      <c r="AC455" s="145" t="str">
        <f>IFERROR(TRUNC(VLOOKUP($E455,'Container Panel'!$B$41:$Z$100,$D455,0)/(VLOOKUP(AC$276,UI!$A$12:$O$51,VLOOKUP(AC$278,$B$276:$C$278,2,0),0)/1000)),"")</f>
        <v/>
      </c>
      <c r="AD455" s="145" t="str">
        <f>IFERROR(TRUNC(VLOOKUP($E455,'Container Panel'!$B$41:$Z$100,$D455,0)/(VLOOKUP(AD$276,UI!$A$12:$O$51,VLOOKUP(AD$278,$B$276:$C$278,2,0),0)/1000)),"")</f>
        <v/>
      </c>
      <c r="AE455" s="145" t="str">
        <f>IFERROR(TRUNC(VLOOKUP($E455,'Container Panel'!$B$41:$Z$100,$D455,0)/(VLOOKUP(AE$276,UI!$A$12:$O$51,VLOOKUP(AE$278,$B$276:$C$278,2,0),0)/1000)),"")</f>
        <v/>
      </c>
      <c r="AF455" s="145" t="str">
        <f>IFERROR(TRUNC(VLOOKUP($E455,'Container Panel'!$B$41:$Z$100,$D455,0)/(VLOOKUP(AF$276,UI!$A$12:$O$51,VLOOKUP(AF$278,$B$276:$C$278,2,0),0)/1000)),"")</f>
        <v/>
      </c>
      <c r="AG455" s="145" t="str">
        <f>IFERROR(TRUNC(VLOOKUP($E455,'Container Panel'!$B$41:$Z$100,$D455,0)/(VLOOKUP(AG$276,UI!$A$12:$O$51,VLOOKUP(AG$278,$B$276:$C$278,2,0),0)/1000)),"")</f>
        <v/>
      </c>
      <c r="AH455" s="145" t="str">
        <f>IFERROR(TRUNC(VLOOKUP($E455,'Container Panel'!$B$41:$Z$100,$D455,0)/(VLOOKUP(AH$276,UI!$A$12:$O$51,VLOOKUP(AH$278,$B$276:$C$278,2,0),0)/1000)),"")</f>
        <v/>
      </c>
      <c r="AI455" s="145" t="str">
        <f>IFERROR(TRUNC(VLOOKUP($E455,'Container Panel'!$B$41:$Z$100,$D455,0)/(VLOOKUP(AI$276,UI!$A$12:$O$51,VLOOKUP(AI$278,$B$276:$C$278,2,0),0)/1000)),"")</f>
        <v/>
      </c>
      <c r="AJ455" s="145" t="str">
        <f>IFERROR(TRUNC(VLOOKUP($E455,'Container Panel'!$B$41:$Z$100,$D455,0)/(VLOOKUP(AJ$276,UI!$A$12:$O$51,VLOOKUP(AJ$278,$B$276:$C$278,2,0),0)/1000)),"")</f>
        <v/>
      </c>
      <c r="AK455" s="145" t="str">
        <f>IFERROR(TRUNC(VLOOKUP($E455,'Container Panel'!$B$41:$Z$100,$D455,0)/(VLOOKUP(AK$276,UI!$A$12:$O$51,VLOOKUP(AK$278,$B$276:$C$278,2,0),0)/1000)),"")</f>
        <v/>
      </c>
      <c r="AL455" s="145" t="str">
        <f>IFERROR(TRUNC(VLOOKUP($E455,'Container Panel'!$B$41:$Z$100,$D455,0)/(VLOOKUP(AL$276,UI!$A$12:$O$51,VLOOKUP(AL$278,$B$276:$C$278,2,0),0)/1000)),"")</f>
        <v/>
      </c>
      <c r="AM455" s="145" t="str">
        <f>IFERROR(TRUNC(VLOOKUP($E455,'Container Panel'!$B$41:$Z$100,$D455,0)/(VLOOKUP(AM$276,UI!$A$12:$O$51,VLOOKUP(AM$278,$B$276:$C$278,2,0),0)/1000)),"")</f>
        <v/>
      </c>
      <c r="AN455" s="145" t="str">
        <f>IFERROR(TRUNC(VLOOKUP($E455,'Container Panel'!$B$41:$Z$100,$D455,0)/(VLOOKUP(AN$276,UI!$A$12:$O$51,VLOOKUP(AN$278,$B$276:$C$278,2,0),0)/1000)),"")</f>
        <v/>
      </c>
      <c r="AO455" s="145" t="str">
        <f>IFERROR(TRUNC(VLOOKUP($E455,'Container Panel'!$B$41:$Z$100,$D455,0)/(VLOOKUP(AO$276,UI!$A$12:$O$51,VLOOKUP(AO$278,$B$276:$C$278,2,0),0)/1000)),"")</f>
        <v/>
      </c>
      <c r="AP455" s="145" t="str">
        <f>IFERROR(TRUNC(VLOOKUP($E455,'Container Panel'!$B$41:$Z$100,$D455,0)/(VLOOKUP(AP$276,UI!$A$12:$O$51,VLOOKUP(AP$278,$B$276:$C$278,2,0),0)/1000)),"")</f>
        <v/>
      </c>
      <c r="AQ455" s="145" t="str">
        <f>IFERROR(TRUNC(VLOOKUP($E455,'Container Panel'!$B$41:$Z$100,$D455,0)/(VLOOKUP(AQ$276,UI!$A$12:$O$51,VLOOKUP(AQ$278,$B$276:$C$278,2,0),0)/1000)),"")</f>
        <v/>
      </c>
      <c r="AR455" s="145" t="str">
        <f>IFERROR(TRUNC(VLOOKUP($E455,'Container Panel'!$B$41:$Z$100,$D455,0)/(VLOOKUP(AR$276,UI!$A$12:$O$51,VLOOKUP(AR$278,$B$276:$C$278,2,0),0)/1000)),"")</f>
        <v/>
      </c>
      <c r="AS455" s="145" t="str">
        <f>IFERROR(TRUNC(VLOOKUP($E455,'Container Panel'!$B$41:$Z$100,$D455,0)/(VLOOKUP(AS$276,UI!$A$12:$O$51,VLOOKUP(AS$278,$B$276:$C$278,2,0),0)/1000)),"")</f>
        <v/>
      </c>
      <c r="AT455" s="145" t="str">
        <f>IFERROR(TRUNC(VLOOKUP($E455,'Container Panel'!$B$41:$Z$100,$D455,0)/(VLOOKUP(AT$276,UI!$A$12:$O$51,VLOOKUP(AT$278,$B$276:$C$278,2,0),0)/1000)),"")</f>
        <v/>
      </c>
      <c r="AU455" s="145" t="str">
        <f>IFERROR(TRUNC(VLOOKUP($E455,'Container Panel'!$B$41:$Z$100,$D455,0)/(VLOOKUP(AU$276,UI!$A$12:$O$51,VLOOKUP(AU$278,$B$276:$C$278,2,0),0)/1000)),"")</f>
        <v/>
      </c>
      <c r="AV455" s="145" t="str">
        <f>IFERROR(TRUNC(VLOOKUP($E455,'Container Panel'!$B$41:$Z$100,$D455,0)/(VLOOKUP(AV$276,UI!$A$12:$O$51,VLOOKUP(AV$278,$B$276:$C$278,2,0),0)/1000)),"")</f>
        <v/>
      </c>
      <c r="AW455" s="145" t="str">
        <f>IFERROR(TRUNC(VLOOKUP($E455,'Container Panel'!$B$41:$Z$100,$D455,0)/(VLOOKUP(AW$276,UI!$A$12:$O$51,VLOOKUP(AW$278,$B$276:$C$278,2,0),0)/1000)),"")</f>
        <v/>
      </c>
      <c r="AX455" s="145" t="str">
        <f>IFERROR(TRUNC(VLOOKUP($E455,'Container Panel'!$B$41:$Z$100,$D455,0)/(VLOOKUP(AX$276,UI!$A$12:$O$51,VLOOKUP(AX$278,$B$276:$C$278,2,0),0)/1000)),"")</f>
        <v/>
      </c>
      <c r="AY455" s="145" t="str">
        <f>IFERROR(TRUNC(VLOOKUP($E455,'Container Panel'!$B$41:$Z$100,$D455,0)/(VLOOKUP(AY$276,UI!$A$12:$O$51,VLOOKUP(AY$278,$B$276:$C$278,2,0),0)/1000)),"")</f>
        <v/>
      </c>
      <c r="AZ455" s="145" t="str">
        <f>IFERROR(TRUNC(VLOOKUP($E455,'Container Panel'!$B$41:$Z$100,$D455,0)/(VLOOKUP(AZ$276,UI!$A$12:$O$51,VLOOKUP(AZ$278,$B$276:$C$278,2,0),0)/1000)),"")</f>
        <v/>
      </c>
      <c r="BA455" s="145" t="str">
        <f>IFERROR(TRUNC(VLOOKUP($E455,'Container Panel'!$B$41:$Z$100,$D455,0)/(VLOOKUP(BA$276,UI!$A$12:$O$51,VLOOKUP(BA$278,$B$276:$C$278,2,0),0)/1000)),"")</f>
        <v/>
      </c>
      <c r="BB455" s="145" t="str">
        <f>IFERROR(TRUNC(VLOOKUP($E455,'Container Panel'!$B$41:$Z$100,$D455,0)/(VLOOKUP(BB$276,UI!$A$12:$O$51,VLOOKUP(BB$278,$B$276:$C$278,2,0),0)/1000)),"")</f>
        <v/>
      </c>
      <c r="BC455" s="145" t="str">
        <f>IFERROR(TRUNC(VLOOKUP($E455,'Container Panel'!$B$41:$Z$100,$D455,0)/(VLOOKUP(BC$276,UI!$A$12:$O$51,VLOOKUP(BC$278,$B$276:$C$278,2,0),0)/1000)),"")</f>
        <v/>
      </c>
      <c r="BD455" s="145" t="str">
        <f>IFERROR(TRUNC(VLOOKUP($E455,'Container Panel'!$B$41:$Z$100,$D455,0)/(VLOOKUP(BD$276,UI!$A$12:$O$51,VLOOKUP(BD$278,$B$276:$C$278,2,0),0)/1000)),"")</f>
        <v/>
      </c>
      <c r="BE455" s="145" t="str">
        <f>IFERROR(TRUNC(VLOOKUP($E455,'Container Panel'!$B$41:$Z$100,$D455,0)/(VLOOKUP(BE$276,UI!$A$12:$O$51,VLOOKUP(BE$278,$B$276:$C$278,2,0),0)/1000)),"")</f>
        <v/>
      </c>
      <c r="BF455" s="145" t="str">
        <f>IFERROR(TRUNC(VLOOKUP($E455,'Container Panel'!$B$41:$Z$100,$D455,0)/(VLOOKUP(BF$276,UI!$A$12:$O$51,VLOOKUP(BF$278,$B$276:$C$278,2,0),0)/1000)),"")</f>
        <v/>
      </c>
      <c r="BG455" s="145" t="str">
        <f>IFERROR(TRUNC(VLOOKUP($E455,'Container Panel'!$B$41:$Z$100,$D455,0)/(VLOOKUP(BG$276,UI!$A$12:$O$51,VLOOKUP(BG$278,$B$276:$C$278,2,0),0)/1000)),"")</f>
        <v/>
      </c>
      <c r="BH455" s="145" t="str">
        <f>IFERROR(TRUNC(VLOOKUP($E455,'Container Panel'!$B$41:$Z$100,$D455,0)/(VLOOKUP(BH$276,UI!$A$12:$O$51,VLOOKUP(BH$278,$B$276:$C$278,2,0),0)/1000)),"")</f>
        <v/>
      </c>
      <c r="BI455" s="145" t="str">
        <f>IFERROR(TRUNC(VLOOKUP($E455,'Container Panel'!$B$41:$Z$100,$D455,0)/(VLOOKUP(BI$276,UI!$A$12:$O$51,VLOOKUP(BI$278,$B$276:$C$278,2,0),0)/1000)),"")</f>
        <v/>
      </c>
      <c r="BJ455" s="145" t="str">
        <f>IFERROR(TRUNC(VLOOKUP($E455,'Container Panel'!$B$41:$Z$100,$D455,0)/(VLOOKUP(BJ$276,UI!$A$12:$O$51,VLOOKUP(BJ$278,$B$276:$C$278,2,0),0)/1000)),"")</f>
        <v/>
      </c>
      <c r="BK455" s="145" t="str">
        <f>IFERROR(TRUNC(VLOOKUP($E455,'Container Panel'!$B$41:$Z$100,$D455,0)/(VLOOKUP(BK$276,UI!$A$12:$O$51,VLOOKUP(BK$278,$B$276:$C$278,2,0),0)/1000)),"")</f>
        <v/>
      </c>
      <c r="BL455" s="145" t="str">
        <f>IFERROR(TRUNC(VLOOKUP($E455,'Container Panel'!$B$41:$Z$100,$D455,0)/(VLOOKUP(BL$276,UI!$A$12:$O$51,VLOOKUP(BL$278,$B$276:$C$278,2,0),0)/1000)),"")</f>
        <v/>
      </c>
      <c r="BM455" s="145" t="str">
        <f>IFERROR(TRUNC(VLOOKUP($E455,'Container Panel'!$B$41:$Z$100,$D455,0)/(VLOOKUP(BM$276,UI!$A$12:$O$51,VLOOKUP(BM$278,$B$276:$C$278,2,0),0)/1000)),"")</f>
        <v/>
      </c>
      <c r="BN455" s="145" t="str">
        <f>IFERROR(TRUNC(VLOOKUP($E455,'Container Panel'!$B$41:$Z$100,$D455,0)/(VLOOKUP(BN$276,UI!$A$12:$O$51,VLOOKUP(BN$278,$B$276:$C$278,2,0),0)/1000)),"")</f>
        <v/>
      </c>
      <c r="BO455" s="145" t="str">
        <f>IFERROR(TRUNC(VLOOKUP($E455,'Container Panel'!$B$41:$Z$100,$D455,0)/(VLOOKUP(BO$276,UI!$A$12:$O$51,VLOOKUP(BO$278,$B$276:$C$278,2,0),0)/1000)),"")</f>
        <v/>
      </c>
      <c r="BP455" s="145" t="str">
        <f>IFERROR(TRUNC(VLOOKUP($E455,'Container Panel'!$B$41:$Z$100,$D455,0)/(VLOOKUP(BP$276,UI!$A$12:$O$51,VLOOKUP(BP$278,$B$276:$C$278,2,0),0)/1000)),"")</f>
        <v/>
      </c>
      <c r="BQ455" s="145" t="str">
        <f>IFERROR(TRUNC(VLOOKUP($E455,'Container Panel'!$B$41:$Z$100,$D455,0)/(VLOOKUP(BQ$276,UI!$A$12:$O$51,VLOOKUP(BQ$278,$B$276:$C$278,2,0),0)/1000)),"")</f>
        <v/>
      </c>
      <c r="BR455" s="145" t="str">
        <f>IFERROR(TRUNC(VLOOKUP($E455,'Container Panel'!$B$41:$Z$100,$D455,0)/(VLOOKUP(BR$276,UI!$A$12:$O$51,VLOOKUP(BR$278,$B$276:$C$278,2,0),0)/1000)),"")</f>
        <v/>
      </c>
      <c r="BS455" s="145" t="str">
        <f>IFERROR(TRUNC(VLOOKUP($E455,'Container Panel'!$B$41:$Z$100,$D455,0)/(VLOOKUP(BS$276,UI!$A$12:$O$51,VLOOKUP(BS$278,$B$276:$C$278,2,0),0)/1000)),"")</f>
        <v/>
      </c>
      <c r="BT455" s="145" t="str">
        <f>IFERROR(TRUNC(VLOOKUP($E455,'Container Panel'!$B$41:$Z$100,$D455,0)/(VLOOKUP(BT$276,UI!$A$12:$O$51,VLOOKUP(BT$278,$B$276:$C$278,2,0),0)/1000)),"")</f>
        <v/>
      </c>
      <c r="BU455" s="145" t="str">
        <f>IFERROR(TRUNC(VLOOKUP($E455,'Container Panel'!$B$41:$Z$100,$D455,0)/(VLOOKUP(BU$276,UI!$A$12:$O$51,VLOOKUP(BU$278,$B$276:$C$278,2,0),0)/1000)),"")</f>
        <v/>
      </c>
      <c r="BV455" s="145" t="str">
        <f>IFERROR(TRUNC(VLOOKUP($E455,'Container Panel'!$B$41:$Z$100,$D455,0)/(VLOOKUP(BV$276,UI!$A$12:$O$51,VLOOKUP(BV$278,$B$276:$C$278,2,0),0)/1000)),"")</f>
        <v/>
      </c>
      <c r="BW455" s="145" t="str">
        <f>IFERROR(TRUNC(VLOOKUP($E455,'Container Panel'!$B$41:$Z$100,$D455,0)/(VLOOKUP(BW$276,UI!$A$12:$O$51,VLOOKUP(BW$278,$B$276:$C$278,2,0),0)/1000)),"")</f>
        <v/>
      </c>
      <c r="BX455" s="145" t="str">
        <f>IFERROR(TRUNC(VLOOKUP($E455,'Container Panel'!$B$41:$Z$100,$D455,0)/(VLOOKUP(BX$276,UI!$A$12:$O$51,VLOOKUP(BX$278,$B$276:$C$278,2,0),0)/1000)),"")</f>
        <v/>
      </c>
      <c r="BY455" s="145" t="str">
        <f>IFERROR(TRUNC(VLOOKUP($E455,'Container Panel'!$B$41:$Z$100,$D455,0)/(VLOOKUP(BY$276,UI!$A$12:$O$51,VLOOKUP(BY$278,$B$276:$C$278,2,0),0)/1000)),"")</f>
        <v/>
      </c>
      <c r="BZ455" s="145" t="str">
        <f>IFERROR(TRUNC(VLOOKUP($E455,'Container Panel'!$B$41:$Z$100,$D455,0)/(VLOOKUP(BZ$276,UI!$A$12:$O$51,VLOOKUP(BZ$278,$B$276:$C$278,2,0),0)/1000)),"")</f>
        <v/>
      </c>
      <c r="CA455" s="145" t="str">
        <f>IFERROR(TRUNC(VLOOKUP($E455,'Container Panel'!$B$41:$Z$100,$D455,0)/(VLOOKUP(CA$276,UI!$A$12:$O$51,VLOOKUP(CA$278,$B$276:$C$278,2,0),0)/1000)),"")</f>
        <v/>
      </c>
      <c r="CB455" s="145" t="str">
        <f>IFERROR(TRUNC(VLOOKUP($E455,'Container Panel'!$B$41:$Z$100,$D455,0)/(VLOOKUP(CB$276,UI!$A$12:$O$51,VLOOKUP(CB$278,$B$276:$C$278,2,0),0)/1000)),"")</f>
        <v/>
      </c>
      <c r="CC455" s="145" t="str">
        <f>IFERROR(TRUNC(VLOOKUP($E455,'Container Panel'!$B$41:$Z$100,$D455,0)/(VLOOKUP(CC$276,UI!$A$12:$O$51,VLOOKUP(CC$278,$B$276:$C$278,2,0),0)/1000)),"")</f>
        <v/>
      </c>
      <c r="CD455" s="145" t="str">
        <f>IFERROR(TRUNC(VLOOKUP($E455,'Container Panel'!$B$41:$Z$100,$D455,0)/(VLOOKUP(CD$276,UI!$A$12:$O$51,VLOOKUP(CD$278,$B$276:$C$278,2,0),0)/1000)),"")</f>
        <v/>
      </c>
      <c r="CE455" s="145" t="str">
        <f>IFERROR(TRUNC(VLOOKUP($E455,'Container Panel'!$B$41:$Z$100,$D455,0)/(VLOOKUP(CE$276,UI!$A$12:$O$51,VLOOKUP(CE$278,$B$276:$C$278,2,0),0)/1000)),"")</f>
        <v/>
      </c>
      <c r="CF455" s="145" t="str">
        <f>IFERROR(TRUNC(VLOOKUP($E455,'Container Panel'!$B$41:$Z$100,$D455,0)/(VLOOKUP(CF$276,UI!$A$12:$O$51,VLOOKUP(CF$278,$B$276:$C$278,2,0),0)/1000)),"")</f>
        <v/>
      </c>
      <c r="CG455" s="145" t="str">
        <f>IFERROR(TRUNC(VLOOKUP($E455,'Container Panel'!$B$41:$Z$100,$D455,0)/(VLOOKUP(CG$276,UI!$A$12:$O$51,VLOOKUP(CG$278,$B$276:$C$278,2,0),0)/1000)),"")</f>
        <v/>
      </c>
      <c r="CH455" s="145" t="str">
        <f>IFERROR(TRUNC(VLOOKUP($E455,'Container Panel'!$B$41:$Z$100,$D455,0)/(VLOOKUP(CH$276,UI!$A$12:$O$51,VLOOKUP(CH$278,$B$276:$C$278,2,0),0)/1000)),"")</f>
        <v/>
      </c>
      <c r="CI455" s="145" t="str">
        <f>IFERROR(TRUNC(VLOOKUP($E455,'Container Panel'!$B$41:$Z$100,$D455,0)/(VLOOKUP(CI$276,UI!$A$12:$O$51,VLOOKUP(CI$278,$B$276:$C$278,2,0),0)/1000)),"")</f>
        <v/>
      </c>
      <c r="CJ455" s="145" t="str">
        <f>IFERROR(TRUNC(VLOOKUP($E455,'Container Panel'!$B$41:$Z$100,$D455,0)/(VLOOKUP(CJ$276,UI!$A$12:$O$51,VLOOKUP(CJ$278,$B$276:$C$278,2,0),0)/1000)),"")</f>
        <v/>
      </c>
      <c r="CK455" s="145" t="str">
        <f>IFERROR(TRUNC(VLOOKUP($E455,'Container Panel'!$B$41:$Z$100,$D455,0)/(VLOOKUP(CK$276,UI!$A$12:$O$51,VLOOKUP(CK$278,$B$276:$C$278,2,0),0)/1000)),"")</f>
        <v/>
      </c>
      <c r="CL455" s="145" t="str">
        <f>IFERROR(TRUNC(VLOOKUP($E455,'Container Panel'!$B$41:$Z$100,$D455,0)/(VLOOKUP(CL$276,UI!$A$12:$O$51,VLOOKUP(CL$278,$B$276:$C$278,2,0),0)/1000)),"")</f>
        <v/>
      </c>
      <c r="CM455" s="145" t="str">
        <f>IFERROR(TRUNC(VLOOKUP($E455,'Container Panel'!$B$41:$Z$100,$D455,0)/(VLOOKUP(CM$276,UI!$A$12:$O$51,VLOOKUP(CM$278,$B$276:$C$278,2,0),0)/1000)),"")</f>
        <v/>
      </c>
      <c r="CN455" s="145" t="str">
        <f>IFERROR(TRUNC(VLOOKUP($E455,'Container Panel'!$B$41:$Z$100,$D455,0)/(VLOOKUP(CN$276,UI!$A$12:$O$51,VLOOKUP(CN$278,$B$276:$C$278,2,0),0)/1000)),"")</f>
        <v/>
      </c>
      <c r="CO455" s="145" t="str">
        <f>IFERROR(TRUNC(VLOOKUP($E455,'Container Panel'!$B$41:$Z$100,$D455,0)/(VLOOKUP(CO$276,UI!$A$12:$O$51,VLOOKUP(CO$278,$B$276:$C$278,2,0),0)/1000)),"")</f>
        <v/>
      </c>
      <c r="CP455" s="145" t="str">
        <f>IFERROR(TRUNC(VLOOKUP($E455,'Container Panel'!$B$41:$Z$100,$D455,0)/(VLOOKUP(CP$276,UI!$A$12:$O$51,VLOOKUP(CP$278,$B$276:$C$278,2,0),0)/1000)),"")</f>
        <v/>
      </c>
      <c r="CQ455" s="145" t="str">
        <f>IFERROR(TRUNC(VLOOKUP($E455,'Container Panel'!$B$41:$Z$100,$D455,0)/(VLOOKUP(CQ$276,UI!$A$12:$O$51,VLOOKUP(CQ$278,$B$276:$C$278,2,0),0)/1000)),"")</f>
        <v/>
      </c>
      <c r="CR455" s="145" t="str">
        <f>IFERROR(TRUNC(VLOOKUP($E455,'Container Panel'!$B$41:$Z$100,$D455,0)/(VLOOKUP(CR$276,UI!$A$12:$O$51,VLOOKUP(CR$278,$B$276:$C$278,2,0),0)/1000)),"")</f>
        <v/>
      </c>
      <c r="CS455" s="145" t="str">
        <f>IFERROR(TRUNC(VLOOKUP($E455,'Container Panel'!$B$41:$Z$100,$D455,0)/(VLOOKUP(CS$276,UI!$A$12:$O$51,VLOOKUP(CS$278,$B$276:$C$278,2,0),0)/1000)),"")</f>
        <v/>
      </c>
      <c r="CT455" s="145" t="str">
        <f>IFERROR(TRUNC(VLOOKUP($E455,'Container Panel'!$B$41:$Z$100,$D455,0)/(VLOOKUP(CT$276,UI!$A$12:$O$51,VLOOKUP(CT$278,$B$276:$C$278,2,0),0)/1000)),"")</f>
        <v/>
      </c>
      <c r="CU455" s="145" t="str">
        <f>IFERROR(TRUNC(VLOOKUP($E455,'Container Panel'!$B$41:$Z$100,$D455,0)/(VLOOKUP(CU$276,UI!$A$12:$O$51,VLOOKUP(CU$278,$B$276:$C$278,2,0),0)/1000)),"")</f>
        <v/>
      </c>
      <c r="CV455" s="145" t="str">
        <f>IFERROR(TRUNC(VLOOKUP($E455,'Container Panel'!$B$41:$Z$100,$D455,0)/(VLOOKUP(CV$276,UI!$A$12:$O$51,VLOOKUP(CV$278,$B$276:$C$278,2,0),0)/1000)),"")</f>
        <v/>
      </c>
      <c r="CW455" s="145" t="str">
        <f>IFERROR(TRUNC(VLOOKUP($E455,'Container Panel'!$B$41:$Z$100,$D455,0)/(VLOOKUP(CW$276,UI!$A$12:$O$51,VLOOKUP(CW$278,$B$276:$C$278,2,0),0)/1000)),"")</f>
        <v/>
      </c>
      <c r="CX455" s="145" t="str">
        <f>IFERROR(TRUNC(VLOOKUP($E455,'Container Panel'!$B$41:$Z$100,$D455,0)/(VLOOKUP(CX$276,UI!$A$12:$O$51,VLOOKUP(CX$278,$B$276:$C$278,2,0),0)/1000)),"")</f>
        <v/>
      </c>
      <c r="CY455" s="145" t="str">
        <f>IFERROR(TRUNC(VLOOKUP($E455,'Container Panel'!$B$41:$Z$100,$D455,0)/(VLOOKUP(CY$276,UI!$A$12:$O$51,VLOOKUP(CY$278,$B$276:$C$278,2,0),0)/1000)),"")</f>
        <v/>
      </c>
      <c r="CZ455" s="145" t="str">
        <f>IFERROR(TRUNC(VLOOKUP($E455,'Container Panel'!$B$41:$Z$100,$D455,0)/(VLOOKUP(CZ$276,UI!$A$12:$O$51,VLOOKUP(CZ$278,$B$276:$C$278,2,0),0)/1000)),"")</f>
        <v/>
      </c>
      <c r="DA455" s="145" t="str">
        <f>IFERROR(TRUNC(VLOOKUP($E455,'Container Panel'!$B$41:$Z$100,$D455,0)/(VLOOKUP(DA$276,UI!$A$12:$O$51,VLOOKUP(DA$278,$B$276:$C$278,2,0),0)/1000)),"")</f>
        <v/>
      </c>
      <c r="DB455" s="145" t="str">
        <f>IFERROR(TRUNC(VLOOKUP($E455,'Container Panel'!$B$41:$Z$100,$D455,0)/(VLOOKUP(DB$276,UI!$A$12:$O$51,VLOOKUP(DB$278,$B$276:$C$278,2,0),0)/1000)),"")</f>
        <v/>
      </c>
      <c r="DC455" s="145" t="str">
        <f>IFERROR(TRUNC(VLOOKUP($E455,'Container Panel'!$B$41:$Z$100,$D455,0)/(VLOOKUP(DC$276,UI!$A$12:$O$51,VLOOKUP(DC$278,$B$276:$C$278,2,0),0)/1000)),"")</f>
        <v/>
      </c>
      <c r="DD455" s="145" t="str">
        <f>IFERROR(TRUNC(VLOOKUP($E455,'Container Panel'!$B$41:$Z$100,$D455,0)/(VLOOKUP(DD$276,UI!$A$12:$O$51,VLOOKUP(DD$278,$B$276:$C$278,2,0),0)/1000)),"")</f>
        <v/>
      </c>
      <c r="DE455" s="145" t="str">
        <f>IFERROR(TRUNC(VLOOKUP($E455,'Container Panel'!$B$41:$Z$100,$D455,0)/(VLOOKUP(DE$276,UI!$A$12:$O$51,VLOOKUP(DE$278,$B$276:$C$278,2,0),0)/1000)),"")</f>
        <v/>
      </c>
      <c r="DF455" s="145" t="str">
        <f>IFERROR(TRUNC(VLOOKUP($E455,'Container Panel'!$B$41:$Z$100,$D455,0)/(VLOOKUP(DF$276,UI!$A$12:$O$51,VLOOKUP(DF$278,$B$276:$C$278,2,0),0)/1000)),"")</f>
        <v/>
      </c>
      <c r="DG455" s="145" t="str">
        <f>IFERROR(TRUNC(VLOOKUP($E455,'Container Panel'!$B$41:$Z$100,$D455,0)/(VLOOKUP(DG$276,UI!$A$12:$O$51,VLOOKUP(DG$278,$B$276:$C$278,2,0),0)/1000)),"")</f>
        <v/>
      </c>
      <c r="DH455" s="145" t="str">
        <f>IFERROR(TRUNC(VLOOKUP($E455,'Container Panel'!$B$41:$Z$100,$D455,0)/(VLOOKUP(DH$276,UI!$A$12:$O$51,VLOOKUP(DH$278,$B$276:$C$278,2,0),0)/1000)),"")</f>
        <v/>
      </c>
      <c r="DI455" s="145" t="str">
        <f>IFERROR(TRUNC(VLOOKUP($E455,'Container Panel'!$B$41:$Z$100,$D455,0)/(VLOOKUP(DI$276,UI!$A$12:$O$51,VLOOKUP(DI$278,$B$276:$C$278,2,0),0)/1000)),"")</f>
        <v/>
      </c>
      <c r="DJ455" s="145" t="str">
        <f>IFERROR(TRUNC(VLOOKUP($E455,'Container Panel'!$B$41:$Z$100,$D455,0)/(VLOOKUP(DJ$276,UI!$A$12:$O$51,VLOOKUP(DJ$278,$B$276:$C$278,2,0),0)/1000)),"")</f>
        <v/>
      </c>
      <c r="DK455" s="145" t="str">
        <f>IFERROR(TRUNC(VLOOKUP($E455,'Container Panel'!$B$41:$Z$100,$D455,0)/(VLOOKUP(DK$276,UI!$A$12:$O$51,VLOOKUP(DK$278,$B$276:$C$278,2,0),0)/1000)),"")</f>
        <v/>
      </c>
      <c r="DL455" s="145" t="str">
        <f>IFERROR(TRUNC(VLOOKUP($E455,'Container Panel'!$B$41:$Z$100,$D455,0)/(VLOOKUP(DL$276,UI!$A$12:$O$51,VLOOKUP(DL$278,$B$276:$C$278,2,0),0)/1000)),"")</f>
        <v/>
      </c>
      <c r="DM455" s="145" t="str">
        <f>IFERROR(TRUNC(VLOOKUP($E455,'Container Panel'!$B$41:$Z$100,$D455,0)/(VLOOKUP(DM$276,UI!$A$12:$O$51,VLOOKUP(DM$278,$B$276:$C$278,2,0),0)/1000)),"")</f>
        <v/>
      </c>
      <c r="DN455" s="145" t="str">
        <f>IFERROR(TRUNC(VLOOKUP($E455,'Container Panel'!$B$41:$Z$100,$D455,0)/(VLOOKUP(DN$276,UI!$A$12:$O$51,VLOOKUP(DN$278,$B$276:$C$278,2,0),0)/1000)),"")</f>
        <v/>
      </c>
      <c r="DO455" s="145" t="str">
        <f>IFERROR(TRUNC(VLOOKUP($E455,'Container Panel'!$B$41:$Z$100,$D455,0)/(VLOOKUP(DO$276,UI!$A$12:$O$51,VLOOKUP(DO$278,$B$276:$C$278,2,0),0)/1000)),"")</f>
        <v/>
      </c>
      <c r="DP455" s="145" t="str">
        <f>IFERROR(TRUNC(VLOOKUP($E455,'Container Panel'!$B$41:$Z$100,$D455,0)/(VLOOKUP(DP$276,UI!$A$12:$O$51,VLOOKUP(DP$278,$B$276:$C$278,2,0),0)/1000)),"")</f>
        <v/>
      </c>
      <c r="DQ455" s="145" t="str">
        <f>IFERROR(TRUNC(VLOOKUP($E455,'Container Panel'!$B$41:$Z$100,$D455,0)/(VLOOKUP(DQ$276,UI!$A$12:$O$51,VLOOKUP(DQ$278,$B$276:$C$278,2,0),0)/1000)),"")</f>
        <v/>
      </c>
      <c r="DR455" s="145" t="str">
        <f>IFERROR(TRUNC(VLOOKUP($E455,'Container Panel'!$B$41:$Z$100,$D455,0)/(VLOOKUP(DR$276,UI!$A$12:$O$51,VLOOKUP(DR$278,$B$276:$C$278,2,0),0)/1000)),"")</f>
        <v/>
      </c>
      <c r="DS455" s="145" t="str">
        <f>IFERROR(TRUNC(VLOOKUP($E455,'Container Panel'!$B$41:$Z$100,$D455,0)/(VLOOKUP(DS$276,UI!$A$12:$O$51,VLOOKUP(DS$278,$B$276:$C$278,2,0),0)/1000)),"")</f>
        <v/>
      </c>
      <c r="DT455" s="145" t="str">
        <f>IFERROR(TRUNC(VLOOKUP($E455,'Container Panel'!$B$41:$Z$100,$D455,0)/(VLOOKUP(DT$276,UI!$A$12:$O$51,VLOOKUP(DT$278,$B$276:$C$278,2,0),0)/1000)),"")</f>
        <v/>
      </c>
      <c r="DU455" s="145" t="str">
        <f>IFERROR(TRUNC(VLOOKUP($E455,'Container Panel'!$B$41:$Z$100,$D455,0)/(VLOOKUP(DU$276,UI!$A$12:$O$51,VLOOKUP(DU$278,$B$276:$C$278,2,0),0)/1000)),"")</f>
        <v/>
      </c>
      <c r="DV455" s="145" t="str">
        <f>IFERROR(TRUNC(VLOOKUP($E455,'Container Panel'!$B$41:$Z$100,$D455,0)/(VLOOKUP(DV$276,UI!$A$12:$O$51,VLOOKUP(DV$278,$B$276:$C$278,2,0),0)/1000)),"")</f>
        <v/>
      </c>
      <c r="DW455" s="145" t="str">
        <f>IFERROR(TRUNC(VLOOKUP($E455,'Container Panel'!$B$41:$Z$100,$D455,0)/(VLOOKUP(DW$276,UI!$A$12:$O$51,VLOOKUP(DW$278,$B$276:$C$278,2,0),0)/1000)),"")</f>
        <v/>
      </c>
      <c r="DX455" s="145" t="str">
        <f>IFERROR(TRUNC(VLOOKUP($E455,'Container Panel'!$B$41:$Z$100,$D455,0)/(VLOOKUP(DX$276,UI!$A$12:$O$51,VLOOKUP(DX$278,$B$276:$C$278,2,0),0)/1000)),"")</f>
        <v/>
      </c>
      <c r="DY455" s="145" t="str">
        <f>IFERROR(TRUNC(VLOOKUP($E455,'Container Panel'!$B$41:$Z$100,$D455,0)/(VLOOKUP(DY$276,UI!$A$12:$O$51,VLOOKUP(DY$278,$B$276:$C$278,2,0),0)/1000)),"")</f>
        <v/>
      </c>
      <c r="DZ455" s="145" t="str">
        <f>IFERROR(TRUNC(VLOOKUP($E455,'Container Panel'!$B$41:$Z$100,$D455,0)/(VLOOKUP(DZ$276,UI!$A$12:$O$51,VLOOKUP(DZ$278,$B$276:$C$278,2,0),0)/1000)),"")</f>
        <v/>
      </c>
      <c r="EA455" s="145" t="str">
        <f>IFERROR(TRUNC(VLOOKUP($E455,'Container Panel'!$B$41:$Z$100,$D455,0)/(VLOOKUP(EA$276,UI!$A$12:$O$51,VLOOKUP(EA$278,$B$276:$C$278,2,0),0)/1000)),"")</f>
        <v/>
      </c>
      <c r="EB455" s="145" t="str">
        <f>IFERROR(TRUNC(VLOOKUP($E455,'Container Panel'!$B$41:$Z$100,$D455,0)/(VLOOKUP(EB$276,UI!$A$12:$O$51,VLOOKUP(EB$278,$B$276:$C$278,2,0),0)/1000)),"")</f>
        <v/>
      </c>
      <c r="EC455" s="145" t="str">
        <f>IFERROR(TRUNC(VLOOKUP($E455,'Container Panel'!$B$41:$Z$100,$D455,0)/(VLOOKUP(EC$276,UI!$A$12:$O$51,VLOOKUP(EC$278,$B$276:$C$278,2,0),0)/1000)),"")</f>
        <v/>
      </c>
      <c r="ED455" s="145" t="str">
        <f>IFERROR(TRUNC(VLOOKUP($E455,'Container Panel'!$B$41:$Z$100,$D455,0)/(VLOOKUP(ED$276,UI!$A$12:$O$51,VLOOKUP(ED$278,$B$276:$C$278,2,0),0)/1000)),"")</f>
        <v/>
      </c>
      <c r="EE455" s="145" t="str">
        <f>IFERROR(TRUNC(VLOOKUP($E455,'Container Panel'!$B$41:$Z$100,$D455,0)/(VLOOKUP(EE$276,UI!$A$12:$O$51,VLOOKUP(EE$278,$B$276:$C$278,2,0),0)/1000)),"")</f>
        <v/>
      </c>
      <c r="EF455" s="145" t="str">
        <f>IFERROR(TRUNC(VLOOKUP($E455,'Container Panel'!$B$41:$Z$100,$D455,0)/(VLOOKUP(EF$276,UI!$A$12:$O$51,VLOOKUP(EF$278,$B$276:$C$278,2,0),0)/1000)),"")</f>
        <v/>
      </c>
      <c r="EG455" s="145" t="str">
        <f>IFERROR(TRUNC(VLOOKUP($E455,'Container Panel'!$B$41:$Z$100,$D455,0)/(VLOOKUP(EG$276,UI!$A$12:$O$51,VLOOKUP(EG$278,$B$276:$C$278,2,0),0)/1000)),"")</f>
        <v/>
      </c>
      <c r="EH455" s="145" t="str">
        <f>IFERROR(TRUNC(VLOOKUP($E455,'Container Panel'!$B$41:$Z$100,$D455,0)/(VLOOKUP(EH$276,UI!$A$12:$O$51,VLOOKUP(EH$278,$B$276:$C$278,2,0),0)/1000)),"")</f>
        <v/>
      </c>
      <c r="EI455" s="145" t="str">
        <f>IFERROR(TRUNC(VLOOKUP($E455,'Container Panel'!$B$41:$Z$100,$D455,0)/(VLOOKUP(EI$276,UI!$A$12:$O$51,VLOOKUP(EI$278,$B$276:$C$278,2,0),0)/1000)),"")</f>
        <v/>
      </c>
      <c r="EJ455" s="145" t="str">
        <f>IFERROR(TRUNC(VLOOKUP($E455,'Container Panel'!$B$41:$Z$100,$D455,0)/(VLOOKUP(EJ$276,UI!$A$12:$O$51,VLOOKUP(EJ$278,$B$276:$C$278,2,0),0)/1000)),"")</f>
        <v/>
      </c>
      <c r="EK455" s="145" t="str">
        <f>IFERROR(TRUNC(VLOOKUP($E455,'Container Panel'!$B$41:$Z$100,$D455,0)/(VLOOKUP(EK$276,UI!$A$12:$O$51,VLOOKUP(EK$278,$B$276:$C$278,2,0),0)/1000)),"")</f>
        <v/>
      </c>
      <c r="EL455" s="145" t="str">
        <f>IFERROR(TRUNC(VLOOKUP($E455,'Container Panel'!$B$41:$Z$100,$D455,0)/(VLOOKUP(EL$276,UI!$A$12:$O$51,VLOOKUP(EL$278,$B$276:$C$278,2,0),0)/1000)),"")</f>
        <v/>
      </c>
      <c r="EM455" s="145" t="str">
        <f>IFERROR(TRUNC(VLOOKUP($E455,'Container Panel'!$B$41:$Z$100,$D455,0)/(VLOOKUP(EM$276,UI!$A$12:$O$51,VLOOKUP(EM$278,$B$276:$C$278,2,0),0)/1000)),"")</f>
        <v/>
      </c>
      <c r="EN455" s="145" t="str">
        <f>IFERROR(TRUNC(VLOOKUP($E455,'Container Panel'!$B$41:$Z$100,$D455,0)/(VLOOKUP(EN$276,UI!$A$12:$O$51,VLOOKUP(EN$278,$B$276:$C$278,2,0),0)/1000)),"")</f>
        <v/>
      </c>
      <c r="EO455" s="145" t="str">
        <f>IFERROR(TRUNC(VLOOKUP($E455,'Container Panel'!$B$41:$Z$100,$D455,0)/(VLOOKUP(EO$276,UI!$A$12:$O$51,VLOOKUP(EO$278,$B$276:$C$278,2,0),0)/1000)),"")</f>
        <v/>
      </c>
      <c r="EP455" s="145" t="str">
        <f>IFERROR(TRUNC(VLOOKUP($E455,'Container Panel'!$B$41:$Z$100,$D455,0)/(VLOOKUP(EP$276,UI!$A$12:$O$51,VLOOKUP(EP$278,$B$276:$C$278,2,0),0)/1000)),"")</f>
        <v/>
      </c>
      <c r="EQ455" s="145" t="str">
        <f>IFERROR(TRUNC(VLOOKUP($E455,'Container Panel'!$B$41:$Z$100,$D455,0)/(VLOOKUP(EQ$276,UI!$A$12:$O$51,VLOOKUP(EQ$278,$B$276:$C$278,2,0),0)/1000)),"")</f>
        <v/>
      </c>
      <c r="ER455" s="145" t="str">
        <f>IFERROR(TRUNC(VLOOKUP($E455,'Container Panel'!$B$41:$Z$100,$D455,0)/(VLOOKUP(ER$276,UI!$A$12:$O$51,VLOOKUP(ER$278,$B$276:$C$278,2,0),0)/1000)),"")</f>
        <v/>
      </c>
      <c r="ES455" s="145" t="str">
        <f>IFERROR(TRUNC(VLOOKUP($E455,'Container Panel'!$B$41:$Z$100,$D455,0)/(VLOOKUP(ES$276,UI!$A$12:$O$51,VLOOKUP(ES$278,$B$276:$C$278,2,0),0)/1000)),"")</f>
        <v/>
      </c>
      <c r="ET455" s="145" t="str">
        <f>IFERROR(TRUNC(VLOOKUP($E455,'Container Panel'!$B$41:$Z$100,$D455,0)/(VLOOKUP(ET$276,UI!$A$12:$O$51,VLOOKUP(ET$278,$B$276:$C$278,2,0),0)/1000)),"")</f>
        <v/>
      </c>
      <c r="EU455" s="145" t="str">
        <f>IFERROR(TRUNC(VLOOKUP($E455,'Container Panel'!$B$41:$Z$100,$D455,0)/(VLOOKUP(EU$276,UI!$A$12:$O$51,VLOOKUP(EU$278,$B$276:$C$278,2,0),0)/1000)),"")</f>
        <v/>
      </c>
      <c r="EV455" s="145" t="str">
        <f>IFERROR(TRUNC(VLOOKUP($E455,'Container Panel'!$B$41:$Z$100,$D455,0)/(VLOOKUP(EV$276,UI!$A$12:$O$51,VLOOKUP(EV$278,$B$276:$C$278,2,0),0)/1000)),"")</f>
        <v/>
      </c>
      <c r="EW455" s="145" t="str">
        <f>IFERROR(TRUNC(VLOOKUP($E455,'Container Panel'!$B$41:$Z$100,$D455,0)/(VLOOKUP(EW$276,UI!$A$12:$O$51,VLOOKUP(EW$278,$B$276:$C$278,2,0),0)/1000)),"")</f>
        <v/>
      </c>
      <c r="EX455" s="145" t="str">
        <f>IFERROR(TRUNC(VLOOKUP($E455,'Container Panel'!$B$41:$Z$100,$D455,0)/(VLOOKUP(EX$276,UI!$A$12:$O$51,VLOOKUP(EX$278,$B$276:$C$278,2,0),0)/1000)),"")</f>
        <v/>
      </c>
      <c r="EY455" s="145" t="str">
        <f>IFERROR(TRUNC(VLOOKUP($E455,'Container Panel'!$B$41:$Z$100,$D455,0)/(VLOOKUP(EY$276,UI!$A$12:$O$51,VLOOKUP(EY$278,$B$276:$C$278,2,0),0)/1000)),"")</f>
        <v/>
      </c>
      <c r="EZ455" s="145" t="str">
        <f>IFERROR(TRUNC(VLOOKUP($E455,'Container Panel'!$B$41:$Z$100,$D455,0)/(VLOOKUP(EZ$276,UI!$A$12:$O$51,VLOOKUP(EZ$278,$B$276:$C$278,2,0),0)/1000)),"")</f>
        <v/>
      </c>
      <c r="FA455" s="145" t="str">
        <f>IFERROR(TRUNC(VLOOKUP($E455,'Container Panel'!$B$41:$Z$100,$D455,0)/(VLOOKUP(FA$276,UI!$A$12:$O$51,VLOOKUP(FA$278,$B$276:$C$278,2,0),0)/1000)),"")</f>
        <v/>
      </c>
      <c r="FB455" s="145" t="str">
        <f>IFERROR(TRUNC(VLOOKUP($E455,'Container Panel'!$B$41:$Z$100,$D455,0)/(VLOOKUP(FB$276,UI!$A$12:$O$51,VLOOKUP(FB$278,$B$276:$C$278,2,0),0)/1000)),"")</f>
        <v/>
      </c>
      <c r="FC455" s="145" t="str">
        <f>IFERROR(TRUNC(VLOOKUP($E455,'Container Panel'!$B$41:$Z$100,$D455,0)/(VLOOKUP(FC$276,UI!$A$12:$O$51,VLOOKUP(FC$278,$B$276:$C$278,2,0),0)/1000)),"")</f>
        <v/>
      </c>
      <c r="FD455" s="145" t="str">
        <f>IFERROR(TRUNC(VLOOKUP($E455,'Container Panel'!$B$41:$Z$100,$D455,0)/(VLOOKUP(FD$276,UI!$A$12:$O$51,VLOOKUP(FD$278,$B$276:$C$278,2,0),0)/1000)),"")</f>
        <v/>
      </c>
      <c r="FE455" s="145" t="str">
        <f>IFERROR(TRUNC(VLOOKUP($E455,'Container Panel'!$B$41:$Z$100,$D455,0)/(VLOOKUP(FE$276,UI!$A$12:$O$51,VLOOKUP(FE$278,$B$276:$C$278,2,0),0)/1000)),"")</f>
        <v/>
      </c>
      <c r="FF455" s="145" t="str">
        <f>IFERROR(TRUNC(VLOOKUP($E455,'Container Panel'!$B$41:$Z$100,$D455,0)/(VLOOKUP(FF$276,UI!$A$12:$O$51,VLOOKUP(FF$278,$B$276:$C$278,2,0),0)/1000)),"")</f>
        <v/>
      </c>
      <c r="FG455" s="145" t="str">
        <f>IFERROR(TRUNC(VLOOKUP($E455,'Container Panel'!$B$41:$Z$100,$D455,0)/(VLOOKUP(FG$276,UI!$A$12:$O$51,VLOOKUP(FG$278,$B$276:$C$278,2,0),0)/1000)),"")</f>
        <v/>
      </c>
      <c r="FH455" s="145" t="str">
        <f>IFERROR(TRUNC(VLOOKUP($E455,'Container Panel'!$B$41:$Z$100,$D455,0)/(VLOOKUP(FH$276,UI!$A$12:$O$51,VLOOKUP(FH$278,$B$276:$C$278,2,0),0)/1000)),"")</f>
        <v/>
      </c>
      <c r="FI455" s="145" t="str">
        <f>IFERROR(TRUNC(VLOOKUP($E455,'Container Panel'!$B$41:$Z$100,$D455,0)/(VLOOKUP(FI$276,UI!$A$12:$O$51,VLOOKUP(FI$278,$B$276:$C$278,2,0),0)/1000)),"")</f>
        <v/>
      </c>
      <c r="FJ455" s="145" t="str">
        <f>IFERROR(TRUNC(VLOOKUP($E455,'Container Panel'!$B$41:$Z$100,$D455,0)/(VLOOKUP(FJ$276,UI!$A$12:$O$51,VLOOKUP(FJ$278,$B$276:$C$278,2,0),0)/1000)),"")</f>
        <v/>
      </c>
      <c r="FK455" s="145" t="str">
        <f>IFERROR(TRUNC(VLOOKUP($E455,'Container Panel'!$B$41:$Z$100,$D455,0)/(VLOOKUP(FK$276,UI!$A$12:$O$51,VLOOKUP(FK$278,$B$276:$C$278,2,0),0)/1000)),"")</f>
        <v/>
      </c>
      <c r="FL455" s="145" t="str">
        <f>IFERROR(TRUNC(VLOOKUP($E455,'Container Panel'!$B$41:$Z$100,$D455,0)/(VLOOKUP(FL$276,UI!$A$12:$O$51,VLOOKUP(FL$278,$B$276:$C$278,2,0),0)/1000)),"")</f>
        <v/>
      </c>
      <c r="FM455" s="145" t="str">
        <f>IFERROR(TRUNC(VLOOKUP($E455,'Container Panel'!$B$41:$Z$100,$D455,0)/(VLOOKUP(FM$276,UI!$A$12:$O$51,VLOOKUP(FM$278,$B$276:$C$278,2,0),0)/1000)),"")</f>
        <v/>
      </c>
      <c r="FN455" s="145" t="str">
        <f>IFERROR(TRUNC(VLOOKUP($E455,'Container Panel'!$B$41:$Z$100,$D455,0)/(VLOOKUP(FN$276,UI!$A$12:$O$51,VLOOKUP(FN$278,$B$276:$C$278,2,0),0)/1000)),"")</f>
        <v/>
      </c>
      <c r="FO455" s="145" t="str">
        <f>IFERROR(TRUNC(VLOOKUP($E455,'Container Panel'!$B$41:$Z$100,$D455,0)/(VLOOKUP(FO$276,UI!$A$12:$O$51,VLOOKUP(FO$278,$B$276:$C$278,2,0),0)/1000)),"")</f>
        <v/>
      </c>
      <c r="FP455" s="145" t="str">
        <f>IFERROR(TRUNC(VLOOKUP($E455,'Container Panel'!$B$41:$Z$100,$D455,0)/(VLOOKUP(FP$276,UI!$A$12:$O$51,VLOOKUP(FP$278,$B$276:$C$278,2,0),0)/1000)),"")</f>
        <v/>
      </c>
      <c r="FQ455" s="145" t="str">
        <f>IFERROR(TRUNC(VLOOKUP($E455,'Container Panel'!$B$41:$Z$100,$D455,0)/(VLOOKUP(FQ$276,UI!$A$12:$O$51,VLOOKUP(FQ$278,$B$276:$C$278,2,0),0)/1000)),"")</f>
        <v/>
      </c>
      <c r="FR455" s="145" t="str">
        <f>IFERROR(TRUNC(VLOOKUP($E455,'Container Panel'!$B$41:$Z$100,$D455,0)/(VLOOKUP(FR$276,UI!$A$12:$O$51,VLOOKUP(FR$278,$B$276:$C$278,2,0),0)/1000)),"")</f>
        <v/>
      </c>
      <c r="FS455" s="145" t="str">
        <f>IFERROR(TRUNC(VLOOKUP($E455,'Container Panel'!$B$41:$Z$100,$D455,0)/(VLOOKUP(FS$276,UI!$A$12:$O$51,VLOOKUP(FS$278,$B$276:$C$278,2,0),0)/1000)),"")</f>
        <v/>
      </c>
      <c r="FT455" s="145" t="str">
        <f>IFERROR(TRUNC(VLOOKUP($E455,'Container Panel'!$B$41:$Z$100,$D455,0)/(VLOOKUP(FT$276,UI!$A$12:$O$51,VLOOKUP(FT$278,$B$276:$C$278,2,0),0)/1000)),"")</f>
        <v/>
      </c>
      <c r="FU455" s="145" t="str">
        <f>IFERROR(TRUNC(VLOOKUP($E455,'Container Panel'!$B$41:$Z$100,$D455,0)/(VLOOKUP(FU$276,UI!$A$12:$O$51,VLOOKUP(FU$278,$B$276:$C$278,2,0),0)/1000)),"")</f>
        <v/>
      </c>
      <c r="FV455" s="145" t="str">
        <f>IFERROR(TRUNC(VLOOKUP($E455,'Container Panel'!$B$41:$Z$100,$D455,0)/(VLOOKUP(FV$276,UI!$A$12:$O$51,VLOOKUP(FV$278,$B$276:$C$278,2,0),0)/1000)),"")</f>
        <v/>
      </c>
      <c r="FW455" s="145" t="str">
        <f>IFERROR(TRUNC(VLOOKUP($E455,'Container Panel'!$B$41:$Z$100,$D455,0)/(VLOOKUP(FW$276,UI!$A$12:$O$51,VLOOKUP(FW$278,$B$276:$C$278,2,0),0)/1000)),"")</f>
        <v/>
      </c>
      <c r="FX455" s="145" t="str">
        <f>IFERROR(TRUNC(VLOOKUP($E455,'Container Panel'!$B$41:$Z$100,$D455,0)/(VLOOKUP(FX$276,UI!$A$12:$O$51,VLOOKUP(FX$278,$B$276:$C$278,2,0),0)/1000)),"")</f>
        <v/>
      </c>
      <c r="FY455" s="145" t="str">
        <f>IFERROR(TRUNC(VLOOKUP($E455,'Container Panel'!$B$41:$Z$100,$D455,0)/(VLOOKUP(FY$276,UI!$A$12:$O$51,VLOOKUP(FY$278,$B$276:$C$278,2,0),0)/1000)),"")</f>
        <v/>
      </c>
      <c r="FZ455" s="145" t="str">
        <f>IFERROR(TRUNC(VLOOKUP($E455,'Container Panel'!$B$41:$Z$100,$D455,0)/(VLOOKUP(FZ$276,UI!$A$12:$O$51,VLOOKUP(FZ$278,$B$276:$C$278,2,0),0)/1000)),"")</f>
        <v/>
      </c>
      <c r="GA455" s="145" t="str">
        <f>IFERROR(TRUNC(VLOOKUP($E455,'Container Panel'!$B$41:$Z$100,$D455,0)/(VLOOKUP(GA$276,UI!$A$12:$O$51,VLOOKUP(GA$278,$B$276:$C$278,2,0),0)/1000)),"")</f>
        <v/>
      </c>
      <c r="GB455" s="145" t="str">
        <f>IFERROR(TRUNC(VLOOKUP($E455,'Container Panel'!$B$41:$Z$100,$D455,0)/(VLOOKUP(GB$276,UI!$A$12:$O$51,VLOOKUP(GB$278,$B$276:$C$278,2,0),0)/1000)),"")</f>
        <v/>
      </c>
      <c r="GC455" s="145" t="str">
        <f>IFERROR(TRUNC(VLOOKUP($E455,'Container Panel'!$B$41:$Z$100,$D455,0)/(VLOOKUP(GC$276,UI!$A$12:$O$51,VLOOKUP(GC$278,$B$276:$C$278,2,0),0)/1000)),"")</f>
        <v/>
      </c>
      <c r="GD455" s="145" t="str">
        <f>IFERROR(TRUNC(VLOOKUP($E455,'Container Panel'!$B$41:$Z$100,$D455,0)/(VLOOKUP(GD$276,UI!$A$12:$O$51,VLOOKUP(GD$278,$B$276:$C$278,2,0),0)/1000)),"")</f>
        <v/>
      </c>
      <c r="GE455" s="145" t="str">
        <f>IFERROR(TRUNC(VLOOKUP($E455,'Container Panel'!$B$41:$Z$100,$D455,0)/(VLOOKUP(GE$276,UI!$A$12:$O$51,VLOOKUP(GE$278,$B$276:$C$278,2,0),0)/1000)),"")</f>
        <v/>
      </c>
      <c r="GF455" s="145" t="str">
        <f>IFERROR(TRUNC(VLOOKUP($E455,'Container Panel'!$B$41:$Z$100,$D455,0)/(VLOOKUP(GF$276,UI!$A$12:$O$51,VLOOKUP(GF$278,$B$276:$C$278,2,0),0)/1000)),"")</f>
        <v/>
      </c>
      <c r="GG455" s="145" t="str">
        <f>IFERROR(TRUNC(VLOOKUP($E455,'Container Panel'!$B$41:$Z$100,$D455,0)/(VLOOKUP(GG$276,UI!$A$12:$O$51,VLOOKUP(GG$278,$B$276:$C$278,2,0),0)/1000)),"")</f>
        <v/>
      </c>
      <c r="GH455" s="145" t="str">
        <f>IFERROR(TRUNC(VLOOKUP($E455,'Container Panel'!$B$41:$Z$100,$D455,0)/(VLOOKUP(GH$276,UI!$A$12:$O$51,VLOOKUP(GH$278,$B$276:$C$278,2,0),0)/1000)),"")</f>
        <v/>
      </c>
      <c r="GI455" s="145" t="str">
        <f>IFERROR(TRUNC(VLOOKUP($E455,'Container Panel'!$B$41:$Z$100,$D455,0)/(VLOOKUP(GI$276,UI!$A$12:$O$51,VLOOKUP(GI$278,$B$276:$C$278,2,0),0)/1000)),"")</f>
        <v/>
      </c>
      <c r="GJ455" s="145" t="str">
        <f>IFERROR(TRUNC(VLOOKUP($E455,'Container Panel'!$B$41:$Z$100,$D455,0)/(VLOOKUP(GJ$276,UI!$A$12:$O$51,VLOOKUP(GJ$278,$B$276:$C$278,2,0),0)/1000)),"")</f>
        <v/>
      </c>
      <c r="GK455" s="145" t="str">
        <f>IFERROR(TRUNC(VLOOKUP($E455,'Container Panel'!$B$41:$Z$100,$D455,0)/(VLOOKUP(GK$276,UI!$A$12:$O$51,VLOOKUP(GK$278,$B$276:$C$278,2,0),0)/1000)),"")</f>
        <v/>
      </c>
      <c r="GL455" s="145" t="str">
        <f>IFERROR(TRUNC(VLOOKUP($E455,'Container Panel'!$B$41:$Z$100,$D455,0)/(VLOOKUP(GL$276,UI!$A$12:$O$51,VLOOKUP(GL$278,$B$276:$C$278,2,0),0)/1000)),"")</f>
        <v/>
      </c>
      <c r="GM455" s="145" t="str">
        <f>IFERROR(TRUNC(VLOOKUP($E455,'Container Panel'!$B$41:$Z$100,$D455,0)/(VLOOKUP(GM$276,UI!$A$12:$O$51,VLOOKUP(GM$278,$B$276:$C$278,2,0),0)/1000)),"")</f>
        <v/>
      </c>
      <c r="GN455" s="145" t="str">
        <f>IFERROR(TRUNC(VLOOKUP($E455,'Container Panel'!$B$41:$Z$100,$D455,0)/(VLOOKUP(GN$276,UI!$A$12:$O$51,VLOOKUP(GN$278,$B$276:$C$278,2,0),0)/1000)),"")</f>
        <v/>
      </c>
      <c r="GO455" s="145" t="str">
        <f>IFERROR(TRUNC(VLOOKUP($E455,'Container Panel'!$B$41:$Z$100,$D455,0)/(VLOOKUP(GO$276,UI!$A$12:$O$51,VLOOKUP(GO$278,$B$276:$C$278,2,0),0)/1000)),"")</f>
        <v/>
      </c>
      <c r="GP455" s="145" t="str">
        <f>IFERROR(TRUNC(VLOOKUP($E455,'Container Panel'!$B$41:$Z$100,$D455,0)/(VLOOKUP(GP$276,UI!$A$12:$O$51,VLOOKUP(GP$278,$B$276:$C$278,2,0),0)/1000)),"")</f>
        <v/>
      </c>
      <c r="GQ455" s="145" t="str">
        <f>IFERROR(TRUNC(VLOOKUP($E455,'Container Panel'!$B$41:$Z$100,$D455,0)/(VLOOKUP(GQ$276,UI!$A$12:$O$51,VLOOKUP(GQ$278,$B$276:$C$278,2,0),0)/1000)),"")</f>
        <v/>
      </c>
      <c r="GR455" s="145" t="str">
        <f>IFERROR(TRUNC(VLOOKUP($E455,'Container Panel'!$B$41:$Z$100,$D455,0)/(VLOOKUP(GR$276,UI!$A$12:$O$51,VLOOKUP(GR$278,$B$276:$C$278,2,0),0)/1000)),"")</f>
        <v/>
      </c>
      <c r="GS455" s="145" t="str">
        <f>IFERROR(TRUNC(VLOOKUP($E455,'Container Panel'!$B$41:$Z$100,$D455,0)/(VLOOKUP(GS$276,UI!$A$12:$O$51,VLOOKUP(GS$278,$B$276:$C$278,2,0),0)/1000)),"")</f>
        <v/>
      </c>
      <c r="GT455" s="145" t="str">
        <f>IFERROR(TRUNC(VLOOKUP($E455,'Container Panel'!$B$41:$Z$100,$D455,0)/(VLOOKUP(GT$276,UI!$A$12:$O$51,VLOOKUP(GT$278,$B$276:$C$278,2,0),0)/1000)),"")</f>
        <v/>
      </c>
      <c r="GU455" s="145" t="str">
        <f>IFERROR(TRUNC(VLOOKUP($E455,'Container Panel'!$B$41:$Z$100,$D455,0)/(VLOOKUP(GU$276,UI!$A$12:$O$51,VLOOKUP(GU$278,$B$276:$C$278,2,0),0)/1000)),"")</f>
        <v/>
      </c>
      <c r="GV455" s="145" t="str">
        <f>IFERROR(TRUNC(VLOOKUP($E455,'Container Panel'!$B$41:$Z$100,$D455,0)/(VLOOKUP(GV$276,UI!$A$12:$O$51,VLOOKUP(GV$278,$B$276:$C$278,2,0),0)/1000)),"")</f>
        <v/>
      </c>
      <c r="GW455" s="145" t="str">
        <f>IFERROR(TRUNC(VLOOKUP($E455,'Container Panel'!$B$41:$Z$100,$D455,0)/(VLOOKUP(GW$276,UI!$A$12:$O$51,VLOOKUP(GW$278,$B$276:$C$278,2,0),0)/1000)),"")</f>
        <v/>
      </c>
      <c r="GX455" s="145" t="str">
        <f>IFERROR(TRUNC(VLOOKUP($E455,'Container Panel'!$B$41:$Z$100,$D455,0)/(VLOOKUP(GX$276,UI!$A$12:$O$51,VLOOKUP(GX$278,$B$276:$C$278,2,0),0)/1000)),"")</f>
        <v/>
      </c>
      <c r="GY455" s="145" t="str">
        <f>IFERROR(TRUNC(VLOOKUP($E455,'Container Panel'!$B$41:$Z$100,$D455,0)/(VLOOKUP(GY$276,UI!$A$12:$O$51,VLOOKUP(GY$278,$B$276:$C$278,2,0),0)/1000)),"")</f>
        <v/>
      </c>
      <c r="GZ455" s="145" t="str">
        <f>IFERROR(TRUNC(VLOOKUP($E455,'Container Panel'!$B$41:$Z$100,$D455,0)/(VLOOKUP(GZ$276,UI!$A$12:$O$51,VLOOKUP(GZ$278,$B$276:$C$278,2,0),0)/1000)),"")</f>
        <v/>
      </c>
      <c r="HA455" s="145" t="str">
        <f>IFERROR(TRUNC(VLOOKUP($E455,'Container Panel'!$B$41:$Z$100,$D455,0)/(VLOOKUP(HA$276,UI!$A$12:$O$51,VLOOKUP(HA$278,$B$276:$C$278,2,0),0)/1000)),"")</f>
        <v/>
      </c>
      <c r="HB455" s="145" t="str">
        <f>IFERROR(TRUNC(VLOOKUP($E455,'Container Panel'!$B$41:$Z$100,$D455,0)/(VLOOKUP(HB$276,UI!$A$12:$O$51,VLOOKUP(HB$278,$B$276:$C$278,2,0),0)/1000)),"")</f>
        <v/>
      </c>
      <c r="HC455" s="145" t="str">
        <f>IFERROR(TRUNC(VLOOKUP($E455,'Container Panel'!$B$41:$Z$100,$D455,0)/(VLOOKUP(HC$276,UI!$A$12:$O$51,VLOOKUP(HC$278,$B$276:$C$278,2,0),0)/1000)),"")</f>
        <v/>
      </c>
      <c r="HD455" s="145" t="str">
        <f>IFERROR(TRUNC(VLOOKUP($E455,'Container Panel'!$B$41:$Z$100,$D455,0)/(VLOOKUP(HD$276,UI!$A$12:$O$51,VLOOKUP(HD$278,$B$276:$C$278,2,0),0)/1000)),"")</f>
        <v/>
      </c>
      <c r="HE455" s="145" t="str">
        <f>IFERROR(TRUNC(VLOOKUP($E455,'Container Panel'!$B$41:$Z$100,$D455,0)/(VLOOKUP(HE$276,UI!$A$12:$O$51,VLOOKUP(HE$278,$B$276:$C$278,2,0),0)/1000)),"")</f>
        <v/>
      </c>
      <c r="HF455" s="145" t="str">
        <f>IFERROR(TRUNC(VLOOKUP($E455,'Container Panel'!$B$41:$Z$100,$D455,0)/(VLOOKUP(HF$276,UI!$A$12:$O$51,VLOOKUP(HF$278,$B$276:$C$278,2,0),0)/1000)),"")</f>
        <v/>
      </c>
      <c r="HG455" s="145" t="str">
        <f>IFERROR(TRUNC(VLOOKUP($E455,'Container Panel'!$B$41:$Z$100,$D455,0)/(VLOOKUP(HG$276,UI!$A$12:$O$51,VLOOKUP(HG$278,$B$276:$C$278,2,0),0)/1000)),"")</f>
        <v/>
      </c>
      <c r="HH455" s="145" t="str">
        <f>IFERROR(TRUNC(VLOOKUP($E455,'Container Panel'!$B$41:$Z$100,$D455,0)/(VLOOKUP(HH$276,UI!$A$12:$O$51,VLOOKUP(HH$278,$B$276:$C$278,2,0),0)/1000)),"")</f>
        <v/>
      </c>
      <c r="HI455" s="145" t="str">
        <f>IFERROR(TRUNC(VLOOKUP($E455,'Container Panel'!$B$41:$Z$100,$D455,0)/(VLOOKUP(HI$276,UI!$A$12:$O$51,VLOOKUP(HI$278,$B$276:$C$278,2,0),0)/1000)),"")</f>
        <v/>
      </c>
      <c r="HJ455" s="145" t="str">
        <f>IFERROR(TRUNC(VLOOKUP($E455,'Container Panel'!$B$41:$Z$100,$D455,0)/(VLOOKUP(HJ$276,UI!$A$12:$O$51,VLOOKUP(HJ$278,$B$276:$C$278,2,0),0)/1000)),"")</f>
        <v/>
      </c>
      <c r="HK455" s="145" t="str">
        <f>IFERROR(TRUNC(VLOOKUP($E455,'Container Panel'!$B$41:$Z$100,$D455,0)/(VLOOKUP(HK$276,UI!$A$12:$O$51,VLOOKUP(HK$278,$B$276:$C$278,2,0),0)/1000)),"")</f>
        <v/>
      </c>
      <c r="HL455" s="145" t="str">
        <f>IFERROR(TRUNC(VLOOKUP($E455,'Container Panel'!$B$41:$Z$100,$D455,0)/(VLOOKUP(HL$276,UI!$A$12:$O$51,VLOOKUP(HL$278,$B$276:$C$278,2,0),0)/1000)),"")</f>
        <v/>
      </c>
      <c r="HM455" s="145" t="str">
        <f>IFERROR(TRUNC(VLOOKUP($E455,'Container Panel'!$B$41:$Z$100,$D455,0)/(VLOOKUP(HM$276,UI!$A$12:$O$51,VLOOKUP(HM$278,$B$276:$C$278,2,0),0)/1000)),"")</f>
        <v/>
      </c>
      <c r="HN455" s="145" t="str">
        <f>IFERROR(TRUNC(VLOOKUP($E455,'Container Panel'!$B$41:$Z$100,$D455,0)/(VLOOKUP(HN$276,UI!$A$12:$O$51,VLOOKUP(HN$278,$B$276:$C$278,2,0),0)/1000)),"")</f>
        <v/>
      </c>
      <c r="HO455" s="145" t="str">
        <f>IFERROR(TRUNC(VLOOKUP($E455,'Container Panel'!$B$41:$Z$100,$D455,0)/(VLOOKUP(HO$276,UI!$A$12:$O$51,VLOOKUP(HO$278,$B$276:$C$278,2,0),0)/1000)),"")</f>
        <v/>
      </c>
      <c r="HP455" s="145" t="str">
        <f>IFERROR(TRUNC(VLOOKUP($E455,'Container Panel'!$B$41:$Z$100,$D455,0)/(VLOOKUP(HP$276,UI!$A$12:$O$51,VLOOKUP(HP$278,$B$276:$C$278,2,0),0)/1000)),"")</f>
        <v/>
      </c>
      <c r="HQ455" s="145" t="str">
        <f>IFERROR(TRUNC(VLOOKUP($E455,'Container Panel'!$B$41:$Z$100,$D455,0)/(VLOOKUP(HQ$276,UI!$A$12:$O$51,VLOOKUP(HQ$278,$B$276:$C$278,2,0),0)/1000)),"")</f>
        <v/>
      </c>
      <c r="HR455" s="145" t="str">
        <f>IFERROR(TRUNC(VLOOKUP($E455,'Container Panel'!$B$41:$Z$100,$D455,0)/(VLOOKUP(HR$276,UI!$A$12:$O$51,VLOOKUP(HR$278,$B$276:$C$278,2,0),0)/1000)),"")</f>
        <v/>
      </c>
      <c r="HS455" s="145" t="str">
        <f>IFERROR(TRUNC(VLOOKUP($E455,'Container Panel'!$B$41:$Z$100,$D455,0)/(VLOOKUP(HS$276,UI!$A$12:$O$51,VLOOKUP(HS$278,$B$276:$C$278,2,0),0)/1000)),"")</f>
        <v/>
      </c>
      <c r="HT455" s="145" t="str">
        <f>IFERROR(TRUNC(VLOOKUP($E455,'Container Panel'!$B$41:$Z$100,$D455,0)/(VLOOKUP(HT$276,UI!$A$12:$O$51,VLOOKUP(HT$278,$B$276:$C$278,2,0),0)/1000)),"")</f>
        <v/>
      </c>
      <c r="HU455" s="145" t="str">
        <f>IFERROR(TRUNC(VLOOKUP($E455,'Container Panel'!$B$41:$Z$100,$D455,0)/(VLOOKUP(HU$276,UI!$A$12:$O$51,VLOOKUP(HU$278,$B$276:$C$278,2,0),0)/1000)),"")</f>
        <v/>
      </c>
      <c r="HV455" s="145" t="str">
        <f>IFERROR(TRUNC(VLOOKUP($E455,'Container Panel'!$B$41:$Z$100,$D455,0)/(VLOOKUP(HV$276,UI!$A$12:$O$51,VLOOKUP(HV$278,$B$276:$C$278,2,0),0)/1000)),"")</f>
        <v/>
      </c>
      <c r="HW455" s="145" t="str">
        <f>IFERROR(TRUNC(VLOOKUP($E455,'Container Panel'!$B$41:$Z$100,$D455,0)/(VLOOKUP(HW$276,UI!$A$12:$O$51,VLOOKUP(HW$278,$B$276:$C$278,2,0),0)/1000)),"")</f>
        <v/>
      </c>
      <c r="HX455" s="145" t="str">
        <f>IFERROR(TRUNC(VLOOKUP($E455,'Container Panel'!$B$41:$Z$100,$D455,0)/(VLOOKUP(HX$276,UI!$A$12:$O$51,VLOOKUP(HX$278,$B$276:$C$278,2,0),0)/1000)),"")</f>
        <v/>
      </c>
      <c r="HY455" s="145" t="str">
        <f>IFERROR(TRUNC(VLOOKUP($E455,'Container Panel'!$B$41:$Z$100,$D455,0)/(VLOOKUP(HY$276,UI!$A$12:$O$51,VLOOKUP(HY$278,$B$276:$C$278,2,0),0)/1000)),"")</f>
        <v/>
      </c>
      <c r="HZ455" s="145" t="str">
        <f>IFERROR(TRUNC(VLOOKUP($E455,'Container Panel'!$B$41:$Z$100,$D455,0)/(VLOOKUP(HZ$276,UI!$A$12:$O$51,VLOOKUP(HZ$278,$B$276:$C$278,2,0),0)/1000)),"")</f>
        <v/>
      </c>
      <c r="IA455" s="145" t="str">
        <f>IFERROR(TRUNC(VLOOKUP($E455,'Container Panel'!$B$41:$Z$100,$D455,0)/(VLOOKUP(IA$276,UI!$A$12:$O$51,VLOOKUP(IA$278,$B$276:$C$278,2,0),0)/1000)),"")</f>
        <v/>
      </c>
      <c r="IB455" s="145" t="str">
        <f>IFERROR(TRUNC(VLOOKUP($E455,'Container Panel'!$B$41:$Z$100,$D455,0)/(VLOOKUP(IB$276,UI!$A$12:$O$51,VLOOKUP(IB$278,$B$276:$C$278,2,0),0)/1000)),"")</f>
        <v/>
      </c>
      <c r="IC455" s="145" t="str">
        <f>IFERROR(TRUNC(VLOOKUP($E455,'Container Panel'!$B$41:$Z$100,$D455,0)/(VLOOKUP(IC$276,UI!$A$12:$O$51,VLOOKUP(IC$278,$B$276:$C$278,2,0),0)/1000)),"")</f>
        <v/>
      </c>
      <c r="ID455" s="145" t="str">
        <f>IFERROR(TRUNC(VLOOKUP($E455,'Container Panel'!$B$41:$Z$100,$D455,0)/(VLOOKUP(ID$276,UI!$A$12:$O$51,VLOOKUP(ID$278,$B$276:$C$278,2,0),0)/1000)),"")</f>
        <v/>
      </c>
      <c r="IE455" s="145" t="str">
        <f>IFERROR(TRUNC(VLOOKUP($E455,'Container Panel'!$B$41:$Z$100,$D455,0)/(VLOOKUP(IE$276,UI!$A$12:$O$51,VLOOKUP(IE$278,$B$276:$C$278,2,0),0)/1000)),"")</f>
        <v/>
      </c>
      <c r="IF455" s="145" t="str">
        <f>IFERROR(TRUNC(VLOOKUP($E455,'Container Panel'!$B$41:$Z$100,$D455,0)/(VLOOKUP(IF$276,UI!$A$12:$O$51,VLOOKUP(IF$278,$B$276:$C$278,2,0),0)/1000)),"")</f>
        <v/>
      </c>
      <c r="IG455" s="145" t="str">
        <f>IFERROR(TRUNC(VLOOKUP($E455,'Container Panel'!$B$41:$Z$100,$D455,0)/(VLOOKUP(IG$276,UI!$A$12:$O$51,VLOOKUP(IG$278,$B$276:$C$278,2,0),0)/1000)),"")</f>
        <v/>
      </c>
      <c r="IH455" s="145" t="str">
        <f>IFERROR(TRUNC(VLOOKUP($E455,'Container Panel'!$B$41:$Z$100,$D455,0)/(VLOOKUP(IH$276,UI!$A$12:$O$51,VLOOKUP(IH$278,$B$276:$C$278,2,0),0)/1000)),"")</f>
        <v/>
      </c>
      <c r="II455" s="145" t="str">
        <f>IFERROR(TRUNC(VLOOKUP($E455,'Container Panel'!$B$41:$Z$100,$D455,0)/(VLOOKUP(II$276,UI!$A$12:$O$51,VLOOKUP(II$278,$B$276:$C$278,2,0),0)/1000)),"")</f>
        <v/>
      </c>
      <c r="IJ455" s="145" t="str">
        <f>IFERROR(TRUNC(VLOOKUP($E455,'Container Panel'!$B$41:$Z$100,$D455,0)/(VLOOKUP(IJ$276,UI!$A$12:$O$51,VLOOKUP(IJ$278,$B$276:$C$278,2,0),0)/1000)),"")</f>
        <v/>
      </c>
      <c r="IK455" s="145" t="str">
        <f>IFERROR(TRUNC(VLOOKUP($E455,'Container Panel'!$B$41:$Z$100,$D455,0)/(VLOOKUP(IK$276,UI!$A$12:$O$51,VLOOKUP(IK$278,$B$276:$C$278,2,0),0)/1000)),"")</f>
        <v/>
      </c>
      <c r="IL455" s="145" t="str">
        <f>IFERROR(TRUNC(VLOOKUP($E455,'Container Panel'!$B$41:$Z$100,$D455,0)/(VLOOKUP(IL$276,UI!$A$12:$O$51,VLOOKUP(IL$278,$B$276:$C$278,2,0),0)/1000)),"")</f>
        <v/>
      </c>
    </row>
    <row r="456" spans="2:246">
      <c r="B456" s="74">
        <v>176</v>
      </c>
      <c r="C456" s="74">
        <f t="shared" si="198"/>
        <v>59</v>
      </c>
      <c r="D456" s="163">
        <f>MOD(B456,3)+'Container Panel'!$Q$38</f>
        <v>18</v>
      </c>
      <c r="E456" s="143">
        <f t="shared" si="199"/>
        <v>0</v>
      </c>
      <c r="F456" s="144" t="s">
        <v>29</v>
      </c>
      <c r="G456" s="145" t="str">
        <f>IFERROR(IF(AND(G$272=list!$D$3,'Box Calculation'!G$279&lt;&gt;"h",$E456&lt;&gt;0),0,IF(AND(G$273=list!$D$2,$E456&lt;&gt;0,TRUNC(VLOOKUP($E456,'Container Panel'!$B$41:$Z$100,$D456,0)/(VLOOKUP(G$276,UI!$A$12:$O$51,VLOOKUP(G$279,$B$276:$C$278,2,0),0)/1000))&gt;0),1,TRUNC(VLOOKUP($E456,'Container Panel'!$B$41:$Z$100,$D456,0)/(VLOOKUP(G$276,UI!$A$12:$O$51,VLOOKUP(G$279,$B$276:$C$278,2,0),0)/1000)))),"")</f>
        <v/>
      </c>
      <c r="H456" s="145" t="str">
        <f>IFERROR(IF(AND(H$272=list!$D$3,'Box Calculation'!H$279&lt;&gt;"h",$E456&lt;&gt;0),0,IF(AND(H$273=list!$D$2,$E456&lt;&gt;0,TRUNC(VLOOKUP($E456,'Container Panel'!$B$41:$Z$100,$D456,0)/(VLOOKUP(H$276,UI!$A$12:$O$51,VLOOKUP(H$279,$B$276:$C$278,2,0),0)/1000))&gt;0),1,TRUNC(VLOOKUP($E456,'Container Panel'!$B$41:$Z$100,$D456,0)/(VLOOKUP(H$276,UI!$A$12:$O$51,VLOOKUP(H$279,$B$276:$C$278,2,0),0)/1000)))),"")</f>
        <v/>
      </c>
      <c r="I456" s="145" t="str">
        <f>IFERROR(IF(AND(I$272=list!$D$3,'Box Calculation'!I$279&lt;&gt;"h",$E456&lt;&gt;0),0,IF(AND(I$273=list!$D$2,$E456&lt;&gt;0,TRUNC(VLOOKUP($E456,'Container Panel'!$B$41:$Z$100,$D456,0)/(VLOOKUP(I$276,UI!$A$12:$O$51,VLOOKUP(I$279,$B$276:$C$278,2,0),0)/1000))&gt;0),1,TRUNC(VLOOKUP($E456,'Container Panel'!$B$41:$Z$100,$D456,0)/(VLOOKUP(I$276,UI!$A$12:$O$51,VLOOKUP(I$279,$B$276:$C$278,2,0),0)/1000)))),"")</f>
        <v/>
      </c>
      <c r="J456" s="145" t="str">
        <f>IFERROR(IF(AND(J$272=list!$D$3,'Box Calculation'!J$279&lt;&gt;"h",$E456&lt;&gt;0),0,IF(AND(J$273=list!$D$2,$E456&lt;&gt;0,TRUNC(VLOOKUP($E456,'Container Panel'!$B$41:$Z$100,$D456,0)/(VLOOKUP(J$276,UI!$A$12:$O$51,VLOOKUP(J$279,$B$276:$C$278,2,0),0)/1000))&gt;0),1,TRUNC(VLOOKUP($E456,'Container Panel'!$B$41:$Z$100,$D456,0)/(VLOOKUP(J$276,UI!$A$12:$O$51,VLOOKUP(J$279,$B$276:$C$278,2,0),0)/1000)))),"")</f>
        <v/>
      </c>
      <c r="K456" s="145" t="str">
        <f>IFERROR(IF(AND(K$272=list!$D$3,'Box Calculation'!K$279&lt;&gt;"h",$E456&lt;&gt;0),0,IF(AND(K$273=list!$D$2,$E456&lt;&gt;0,TRUNC(VLOOKUP($E456,'Container Panel'!$B$41:$Z$100,$D456,0)/(VLOOKUP(K$276,UI!$A$12:$O$51,VLOOKUP(K$279,$B$276:$C$278,2,0),0)/1000))&gt;0),1,TRUNC(VLOOKUP($E456,'Container Panel'!$B$41:$Z$100,$D456,0)/(VLOOKUP(K$276,UI!$A$12:$O$51,VLOOKUP(K$279,$B$276:$C$278,2,0),0)/1000)))),"")</f>
        <v/>
      </c>
      <c r="L456" s="145" t="str">
        <f>IFERROR(IF(AND(L$272=list!$D$3,'Box Calculation'!L$279&lt;&gt;"h",$E456&lt;&gt;0),0,IF(AND(L$273=list!$D$2,$E456&lt;&gt;0,TRUNC(VLOOKUP($E456,'Container Panel'!$B$41:$Z$100,$D456,0)/(VLOOKUP(L$276,UI!$A$12:$O$51,VLOOKUP(L$279,$B$276:$C$278,2,0),0)/1000))&gt;0),1,TRUNC(VLOOKUP($E456,'Container Panel'!$B$41:$Z$100,$D456,0)/(VLOOKUP(L$276,UI!$A$12:$O$51,VLOOKUP(L$279,$B$276:$C$278,2,0),0)/1000)))),"")</f>
        <v/>
      </c>
      <c r="M456" s="145" t="str">
        <f>IFERROR(IF(AND(M$272=list!$D$3,'Box Calculation'!M$279&lt;&gt;"h",$E456&lt;&gt;0),0,IF(AND(M$273=list!$D$2,$E456&lt;&gt;0,TRUNC(VLOOKUP($E456,'Container Panel'!$B$41:$Z$100,$D456,0)/(VLOOKUP(M$276,UI!$A$12:$O$51,VLOOKUP(M$279,$B$276:$C$278,2,0),0)/1000))&gt;0),1,TRUNC(VLOOKUP($E456,'Container Panel'!$B$41:$Z$100,$D456,0)/(VLOOKUP(M$276,UI!$A$12:$O$51,VLOOKUP(M$279,$B$276:$C$278,2,0),0)/1000)))),"")</f>
        <v/>
      </c>
      <c r="N456" s="145" t="str">
        <f>IFERROR(IF(AND(N$272=list!$D$3,'Box Calculation'!N$279&lt;&gt;"h",$E456&lt;&gt;0),0,IF(AND(N$273=list!$D$2,$E456&lt;&gt;0,TRUNC(VLOOKUP($E456,'Container Panel'!$B$41:$Z$100,$D456,0)/(VLOOKUP(N$276,UI!$A$12:$O$51,VLOOKUP(N$279,$B$276:$C$278,2,0),0)/1000))&gt;0),1,TRUNC(VLOOKUP($E456,'Container Panel'!$B$41:$Z$100,$D456,0)/(VLOOKUP(N$276,UI!$A$12:$O$51,VLOOKUP(N$279,$B$276:$C$278,2,0),0)/1000)))),"")</f>
        <v/>
      </c>
      <c r="O456" s="145" t="str">
        <f>IFERROR(IF(AND(O$272=list!$D$3,'Box Calculation'!O$279&lt;&gt;"h",$E456&lt;&gt;0),0,IF(AND(O$273=list!$D$2,$E456&lt;&gt;0,TRUNC(VLOOKUP($E456,'Container Panel'!$B$41:$Z$100,$D456,0)/(VLOOKUP(O$276,UI!$A$12:$O$51,VLOOKUP(O$279,$B$276:$C$278,2,0),0)/1000))&gt;0),1,TRUNC(VLOOKUP($E456,'Container Panel'!$B$41:$Z$100,$D456,0)/(VLOOKUP(O$276,UI!$A$12:$O$51,VLOOKUP(O$279,$B$276:$C$278,2,0),0)/1000)))),"")</f>
        <v/>
      </c>
      <c r="P456" s="145" t="str">
        <f>IFERROR(IF(AND(P$272=list!$D$3,'Box Calculation'!P$279&lt;&gt;"h",$E456&lt;&gt;0),0,IF(AND(P$273=list!$D$2,$E456&lt;&gt;0,TRUNC(VLOOKUP($E456,'Container Panel'!$B$41:$Z$100,$D456,0)/(VLOOKUP(P$276,UI!$A$12:$O$51,VLOOKUP(P$279,$B$276:$C$278,2,0),0)/1000))&gt;0),1,TRUNC(VLOOKUP($E456,'Container Panel'!$B$41:$Z$100,$D456,0)/(VLOOKUP(P$276,UI!$A$12:$O$51,VLOOKUP(P$279,$B$276:$C$278,2,0),0)/1000)))),"")</f>
        <v/>
      </c>
      <c r="Q456" s="145" t="str">
        <f>IFERROR(IF(AND(Q$272=list!$D$3,'Box Calculation'!Q$279&lt;&gt;"h",$E456&lt;&gt;0),0,IF(AND(Q$273=list!$D$2,$E456&lt;&gt;0,TRUNC(VLOOKUP($E456,'Container Panel'!$B$41:$Z$100,$D456,0)/(VLOOKUP(Q$276,UI!$A$12:$O$51,VLOOKUP(Q$279,$B$276:$C$278,2,0),0)/1000))&gt;0),1,TRUNC(VLOOKUP($E456,'Container Panel'!$B$41:$Z$100,$D456,0)/(VLOOKUP(Q$276,UI!$A$12:$O$51,VLOOKUP(Q$279,$B$276:$C$278,2,0),0)/1000)))),"")</f>
        <v/>
      </c>
      <c r="R456" s="145" t="str">
        <f>IFERROR(IF(AND(R$272=list!$D$3,'Box Calculation'!R$279&lt;&gt;"h",$E456&lt;&gt;0),0,IF(AND(R$273=list!$D$2,$E456&lt;&gt;0,TRUNC(VLOOKUP($E456,'Container Panel'!$B$41:$Z$100,$D456,0)/(VLOOKUP(R$276,UI!$A$12:$O$51,VLOOKUP(R$279,$B$276:$C$278,2,0),0)/1000))&gt;0),1,TRUNC(VLOOKUP($E456,'Container Panel'!$B$41:$Z$100,$D456,0)/(VLOOKUP(R$276,UI!$A$12:$O$51,VLOOKUP(R$279,$B$276:$C$278,2,0),0)/1000)))),"")</f>
        <v/>
      </c>
      <c r="S456" s="145" t="str">
        <f>IFERROR(IF(AND(S$272=list!$D$3,'Box Calculation'!S$279&lt;&gt;"h",$E456&lt;&gt;0),0,IF(AND(S$273=list!$D$2,$E456&lt;&gt;0,TRUNC(VLOOKUP($E456,'Container Panel'!$B$41:$Z$100,$D456,0)/(VLOOKUP(S$276,UI!$A$12:$O$51,VLOOKUP(S$279,$B$276:$C$278,2,0),0)/1000))&gt;0),1,TRUNC(VLOOKUP($E456,'Container Panel'!$B$41:$Z$100,$D456,0)/(VLOOKUP(S$276,UI!$A$12:$O$51,VLOOKUP(S$279,$B$276:$C$278,2,0),0)/1000)))),"")</f>
        <v/>
      </c>
      <c r="T456" s="145" t="str">
        <f>IFERROR(IF(AND(T$272=list!$D$3,'Box Calculation'!T$279&lt;&gt;"h",$E456&lt;&gt;0),0,IF(AND(T$273=list!$D$2,$E456&lt;&gt;0,TRUNC(VLOOKUP($E456,'Container Panel'!$B$41:$Z$100,$D456,0)/(VLOOKUP(T$276,UI!$A$12:$O$51,VLOOKUP(T$279,$B$276:$C$278,2,0),0)/1000))&gt;0),1,TRUNC(VLOOKUP($E456,'Container Panel'!$B$41:$Z$100,$D456,0)/(VLOOKUP(T$276,UI!$A$12:$O$51,VLOOKUP(T$279,$B$276:$C$278,2,0),0)/1000)))),"")</f>
        <v/>
      </c>
      <c r="U456" s="145" t="str">
        <f>IFERROR(IF(AND(U$272=list!$D$3,'Box Calculation'!U$279&lt;&gt;"h",$E456&lt;&gt;0),0,IF(AND(U$273=list!$D$2,$E456&lt;&gt;0,TRUNC(VLOOKUP($E456,'Container Panel'!$B$41:$Z$100,$D456,0)/(VLOOKUP(U$276,UI!$A$12:$O$51,VLOOKUP(U$279,$B$276:$C$278,2,0),0)/1000))&gt;0),1,TRUNC(VLOOKUP($E456,'Container Panel'!$B$41:$Z$100,$D456,0)/(VLOOKUP(U$276,UI!$A$12:$O$51,VLOOKUP(U$279,$B$276:$C$278,2,0),0)/1000)))),"")</f>
        <v/>
      </c>
      <c r="V456" s="145" t="str">
        <f>IFERROR(IF(AND(V$272=list!$D$3,'Box Calculation'!V$279&lt;&gt;"h",$E456&lt;&gt;0),0,IF(AND(V$273=list!$D$2,$E456&lt;&gt;0,TRUNC(VLOOKUP($E456,'Container Panel'!$B$41:$Z$100,$D456,0)/(VLOOKUP(V$276,UI!$A$12:$O$51,VLOOKUP(V$279,$B$276:$C$278,2,0),0)/1000))&gt;0),1,TRUNC(VLOOKUP($E456,'Container Panel'!$B$41:$Z$100,$D456,0)/(VLOOKUP(V$276,UI!$A$12:$O$51,VLOOKUP(V$279,$B$276:$C$278,2,0),0)/1000)))),"")</f>
        <v/>
      </c>
      <c r="W456" s="145" t="str">
        <f>IFERROR(IF(AND(W$272=list!$D$3,'Box Calculation'!W$279&lt;&gt;"h",$E456&lt;&gt;0),0,IF(AND(W$273=list!$D$2,$E456&lt;&gt;0,TRUNC(VLOOKUP($E456,'Container Panel'!$B$41:$Z$100,$D456,0)/(VLOOKUP(W$276,UI!$A$12:$O$51,VLOOKUP(W$279,$B$276:$C$278,2,0),0)/1000))&gt;0),1,TRUNC(VLOOKUP($E456,'Container Panel'!$B$41:$Z$100,$D456,0)/(VLOOKUP(W$276,UI!$A$12:$O$51,VLOOKUP(W$279,$B$276:$C$278,2,0),0)/1000)))),"")</f>
        <v/>
      </c>
      <c r="X456" s="145" t="str">
        <f>IFERROR(IF(AND(X$272=list!$D$3,'Box Calculation'!X$279&lt;&gt;"h",$E456&lt;&gt;0),0,IF(AND(X$273=list!$D$2,$E456&lt;&gt;0,TRUNC(VLOOKUP($E456,'Container Panel'!$B$41:$Z$100,$D456,0)/(VLOOKUP(X$276,UI!$A$12:$O$51,VLOOKUP(X$279,$B$276:$C$278,2,0),0)/1000))&gt;0),1,TRUNC(VLOOKUP($E456,'Container Panel'!$B$41:$Z$100,$D456,0)/(VLOOKUP(X$276,UI!$A$12:$O$51,VLOOKUP(X$279,$B$276:$C$278,2,0),0)/1000)))),"")</f>
        <v/>
      </c>
      <c r="Y456" s="145" t="str">
        <f>IFERROR(IF(AND(Y$272=list!$D$3,'Box Calculation'!Y$279&lt;&gt;"h",$E456&lt;&gt;0),0,IF(AND(Y$273=list!$D$2,$E456&lt;&gt;0,TRUNC(VLOOKUP($E456,'Container Panel'!$B$41:$Z$100,$D456,0)/(VLOOKUP(Y$276,UI!$A$12:$O$51,VLOOKUP(Y$279,$B$276:$C$278,2,0),0)/1000))&gt;0),1,TRUNC(VLOOKUP($E456,'Container Panel'!$B$41:$Z$100,$D456,0)/(VLOOKUP(Y$276,UI!$A$12:$O$51,VLOOKUP(Y$279,$B$276:$C$278,2,0),0)/1000)))),"")</f>
        <v/>
      </c>
      <c r="Z456" s="145" t="str">
        <f>IFERROR(IF(AND(Z$272=list!$D$3,'Box Calculation'!Z$279&lt;&gt;"h",$E456&lt;&gt;0),0,IF(AND(Z$273=list!$D$2,$E456&lt;&gt;0,TRUNC(VLOOKUP($E456,'Container Panel'!$B$41:$Z$100,$D456,0)/(VLOOKUP(Z$276,UI!$A$12:$O$51,VLOOKUP(Z$279,$B$276:$C$278,2,0),0)/1000))&gt;0),1,TRUNC(VLOOKUP($E456,'Container Panel'!$B$41:$Z$100,$D456,0)/(VLOOKUP(Z$276,UI!$A$12:$O$51,VLOOKUP(Z$279,$B$276:$C$278,2,0),0)/1000)))),"")</f>
        <v/>
      </c>
      <c r="AA456" s="145" t="str">
        <f>IFERROR(IF(AND(AA$272=list!$D$3,'Box Calculation'!AA$279&lt;&gt;"h",$E456&lt;&gt;0),0,IF(AND(AA$273=list!$D$2,$E456&lt;&gt;0,TRUNC(VLOOKUP($E456,'Container Panel'!$B$41:$Z$100,$D456,0)/(VLOOKUP(AA$276,UI!$A$12:$O$51,VLOOKUP(AA$279,$B$276:$C$278,2,0),0)/1000))&gt;0),1,TRUNC(VLOOKUP($E456,'Container Panel'!$B$41:$Z$100,$D456,0)/(VLOOKUP(AA$276,UI!$A$12:$O$51,VLOOKUP(AA$279,$B$276:$C$278,2,0),0)/1000)))),"")</f>
        <v/>
      </c>
      <c r="AB456" s="145" t="str">
        <f>IFERROR(IF(AND(AB$272=list!$D$3,'Box Calculation'!AB$279&lt;&gt;"h",$E456&lt;&gt;0),0,IF(AND(AB$273=list!$D$2,$E456&lt;&gt;0,TRUNC(VLOOKUP($E456,'Container Panel'!$B$41:$Z$100,$D456,0)/(VLOOKUP(AB$276,UI!$A$12:$O$51,VLOOKUP(AB$279,$B$276:$C$278,2,0),0)/1000))&gt;0),1,TRUNC(VLOOKUP($E456,'Container Panel'!$B$41:$Z$100,$D456,0)/(VLOOKUP(AB$276,UI!$A$12:$O$51,VLOOKUP(AB$279,$B$276:$C$278,2,0),0)/1000)))),"")</f>
        <v/>
      </c>
      <c r="AC456" s="145" t="str">
        <f>IFERROR(IF(AND(AC$272=list!$D$3,'Box Calculation'!AC$279&lt;&gt;"h",$E456&lt;&gt;0),0,IF(AND(AC$273=list!$D$2,$E456&lt;&gt;0,TRUNC(VLOOKUP($E456,'Container Panel'!$B$41:$Z$100,$D456,0)/(VLOOKUP(AC$276,UI!$A$12:$O$51,VLOOKUP(AC$279,$B$276:$C$278,2,0),0)/1000))&gt;0),1,TRUNC(VLOOKUP($E456,'Container Panel'!$B$41:$Z$100,$D456,0)/(VLOOKUP(AC$276,UI!$A$12:$O$51,VLOOKUP(AC$279,$B$276:$C$278,2,0),0)/1000)))),"")</f>
        <v/>
      </c>
      <c r="AD456" s="145" t="str">
        <f>IFERROR(IF(AND(AD$272=list!$D$3,'Box Calculation'!AD$279&lt;&gt;"h",$E456&lt;&gt;0),0,IF(AND(AD$273=list!$D$2,$E456&lt;&gt;0,TRUNC(VLOOKUP($E456,'Container Panel'!$B$41:$Z$100,$D456,0)/(VLOOKUP(AD$276,UI!$A$12:$O$51,VLOOKUP(AD$279,$B$276:$C$278,2,0),0)/1000))&gt;0),1,TRUNC(VLOOKUP($E456,'Container Panel'!$B$41:$Z$100,$D456,0)/(VLOOKUP(AD$276,UI!$A$12:$O$51,VLOOKUP(AD$279,$B$276:$C$278,2,0),0)/1000)))),"")</f>
        <v/>
      </c>
      <c r="AE456" s="145" t="str">
        <f>IFERROR(IF(AND(AE$272=list!$D$3,'Box Calculation'!AE$279&lt;&gt;"h",$E456&lt;&gt;0),0,IF(AND(AE$273=list!$D$2,$E456&lt;&gt;0,TRUNC(VLOOKUP($E456,'Container Panel'!$B$41:$Z$100,$D456,0)/(VLOOKUP(AE$276,UI!$A$12:$O$51,VLOOKUP(AE$279,$B$276:$C$278,2,0),0)/1000))&gt;0),1,TRUNC(VLOOKUP($E456,'Container Panel'!$B$41:$Z$100,$D456,0)/(VLOOKUP(AE$276,UI!$A$12:$O$51,VLOOKUP(AE$279,$B$276:$C$278,2,0),0)/1000)))),"")</f>
        <v/>
      </c>
      <c r="AF456" s="145" t="str">
        <f>IFERROR(IF(AND(AF$272=list!$D$3,'Box Calculation'!AF$279&lt;&gt;"h",$E456&lt;&gt;0),0,IF(AND(AF$273=list!$D$2,$E456&lt;&gt;0,TRUNC(VLOOKUP($E456,'Container Panel'!$B$41:$Z$100,$D456,0)/(VLOOKUP(AF$276,UI!$A$12:$O$51,VLOOKUP(AF$279,$B$276:$C$278,2,0),0)/1000))&gt;0),1,TRUNC(VLOOKUP($E456,'Container Panel'!$B$41:$Z$100,$D456,0)/(VLOOKUP(AF$276,UI!$A$12:$O$51,VLOOKUP(AF$279,$B$276:$C$278,2,0),0)/1000)))),"")</f>
        <v/>
      </c>
      <c r="AG456" s="145" t="str">
        <f>IFERROR(IF(AND(AG$272=list!$D$3,'Box Calculation'!AG$279&lt;&gt;"h",$E456&lt;&gt;0),0,IF(AND(AG$273=list!$D$2,$E456&lt;&gt;0,TRUNC(VLOOKUP($E456,'Container Panel'!$B$41:$Z$100,$D456,0)/(VLOOKUP(AG$276,UI!$A$12:$O$51,VLOOKUP(AG$279,$B$276:$C$278,2,0),0)/1000))&gt;0),1,TRUNC(VLOOKUP($E456,'Container Panel'!$B$41:$Z$100,$D456,0)/(VLOOKUP(AG$276,UI!$A$12:$O$51,VLOOKUP(AG$279,$B$276:$C$278,2,0),0)/1000)))),"")</f>
        <v/>
      </c>
      <c r="AH456" s="145" t="str">
        <f>IFERROR(IF(AND(AH$272=list!$D$3,'Box Calculation'!AH$279&lt;&gt;"h",$E456&lt;&gt;0),0,IF(AND(AH$273=list!$D$2,$E456&lt;&gt;0,TRUNC(VLOOKUP($E456,'Container Panel'!$B$41:$Z$100,$D456,0)/(VLOOKUP(AH$276,UI!$A$12:$O$51,VLOOKUP(AH$279,$B$276:$C$278,2,0),0)/1000))&gt;0),1,TRUNC(VLOOKUP($E456,'Container Panel'!$B$41:$Z$100,$D456,0)/(VLOOKUP(AH$276,UI!$A$12:$O$51,VLOOKUP(AH$279,$B$276:$C$278,2,0),0)/1000)))),"")</f>
        <v/>
      </c>
      <c r="AI456" s="145" t="str">
        <f>IFERROR(IF(AND(AI$272=list!$D$3,'Box Calculation'!AI$279&lt;&gt;"h",$E456&lt;&gt;0),0,IF(AND(AI$273=list!$D$2,$E456&lt;&gt;0,TRUNC(VLOOKUP($E456,'Container Panel'!$B$41:$Z$100,$D456,0)/(VLOOKUP(AI$276,UI!$A$12:$O$51,VLOOKUP(AI$279,$B$276:$C$278,2,0),0)/1000))&gt;0),1,TRUNC(VLOOKUP($E456,'Container Panel'!$B$41:$Z$100,$D456,0)/(VLOOKUP(AI$276,UI!$A$12:$O$51,VLOOKUP(AI$279,$B$276:$C$278,2,0),0)/1000)))),"")</f>
        <v/>
      </c>
      <c r="AJ456" s="145" t="str">
        <f>IFERROR(IF(AND(AJ$272=list!$D$3,'Box Calculation'!AJ$279&lt;&gt;"h",$E456&lt;&gt;0),0,IF(AND(AJ$273=list!$D$2,$E456&lt;&gt;0,TRUNC(VLOOKUP($E456,'Container Panel'!$B$41:$Z$100,$D456,0)/(VLOOKUP(AJ$276,UI!$A$12:$O$51,VLOOKUP(AJ$279,$B$276:$C$278,2,0),0)/1000))&gt;0),1,TRUNC(VLOOKUP($E456,'Container Panel'!$B$41:$Z$100,$D456,0)/(VLOOKUP(AJ$276,UI!$A$12:$O$51,VLOOKUP(AJ$279,$B$276:$C$278,2,0),0)/1000)))),"")</f>
        <v/>
      </c>
      <c r="AK456" s="145" t="str">
        <f>IFERROR(IF(AND(AK$272=list!$D$3,'Box Calculation'!AK$279&lt;&gt;"h",$E456&lt;&gt;0),0,IF(AND(AK$273=list!$D$2,$E456&lt;&gt;0,TRUNC(VLOOKUP($E456,'Container Panel'!$B$41:$Z$100,$D456,0)/(VLOOKUP(AK$276,UI!$A$12:$O$51,VLOOKUP(AK$279,$B$276:$C$278,2,0),0)/1000))&gt;0),1,TRUNC(VLOOKUP($E456,'Container Panel'!$B$41:$Z$100,$D456,0)/(VLOOKUP(AK$276,UI!$A$12:$O$51,VLOOKUP(AK$279,$B$276:$C$278,2,0),0)/1000)))),"")</f>
        <v/>
      </c>
      <c r="AL456" s="145" t="str">
        <f>IFERROR(IF(AND(AL$272=list!$D$3,'Box Calculation'!AL$279&lt;&gt;"h",$E456&lt;&gt;0),0,IF(AND(AL$273=list!$D$2,$E456&lt;&gt;0,TRUNC(VLOOKUP($E456,'Container Panel'!$B$41:$Z$100,$D456,0)/(VLOOKUP(AL$276,UI!$A$12:$O$51,VLOOKUP(AL$279,$B$276:$C$278,2,0),0)/1000))&gt;0),1,TRUNC(VLOOKUP($E456,'Container Panel'!$B$41:$Z$100,$D456,0)/(VLOOKUP(AL$276,UI!$A$12:$O$51,VLOOKUP(AL$279,$B$276:$C$278,2,0),0)/1000)))),"")</f>
        <v/>
      </c>
      <c r="AM456" s="145" t="str">
        <f>IFERROR(IF(AND(AM$272=list!$D$3,'Box Calculation'!AM$279&lt;&gt;"h",$E456&lt;&gt;0),0,IF(AND(AM$273=list!$D$2,$E456&lt;&gt;0,TRUNC(VLOOKUP($E456,'Container Panel'!$B$41:$Z$100,$D456,0)/(VLOOKUP(AM$276,UI!$A$12:$O$51,VLOOKUP(AM$279,$B$276:$C$278,2,0),0)/1000))&gt;0),1,TRUNC(VLOOKUP($E456,'Container Panel'!$B$41:$Z$100,$D456,0)/(VLOOKUP(AM$276,UI!$A$12:$O$51,VLOOKUP(AM$279,$B$276:$C$278,2,0),0)/1000)))),"")</f>
        <v/>
      </c>
      <c r="AN456" s="145" t="str">
        <f>IFERROR(IF(AND(AN$272=list!$D$3,'Box Calculation'!AN$279&lt;&gt;"h",$E456&lt;&gt;0),0,IF(AND(AN$273=list!$D$2,$E456&lt;&gt;0,TRUNC(VLOOKUP($E456,'Container Panel'!$B$41:$Z$100,$D456,0)/(VLOOKUP(AN$276,UI!$A$12:$O$51,VLOOKUP(AN$279,$B$276:$C$278,2,0),0)/1000))&gt;0),1,TRUNC(VLOOKUP($E456,'Container Panel'!$B$41:$Z$100,$D456,0)/(VLOOKUP(AN$276,UI!$A$12:$O$51,VLOOKUP(AN$279,$B$276:$C$278,2,0),0)/1000)))),"")</f>
        <v/>
      </c>
      <c r="AO456" s="145" t="str">
        <f>IFERROR(IF(AND(AO$272=list!$D$3,'Box Calculation'!AO$279&lt;&gt;"h",$E456&lt;&gt;0),0,IF(AND(AO$273=list!$D$2,$E456&lt;&gt;0,TRUNC(VLOOKUP($E456,'Container Panel'!$B$41:$Z$100,$D456,0)/(VLOOKUP(AO$276,UI!$A$12:$O$51,VLOOKUP(AO$279,$B$276:$C$278,2,0),0)/1000))&gt;0),1,TRUNC(VLOOKUP($E456,'Container Panel'!$B$41:$Z$100,$D456,0)/(VLOOKUP(AO$276,UI!$A$12:$O$51,VLOOKUP(AO$279,$B$276:$C$278,2,0),0)/1000)))),"")</f>
        <v/>
      </c>
      <c r="AP456" s="145" t="str">
        <f>IFERROR(IF(AND(AP$272=list!$D$3,'Box Calculation'!AP$279&lt;&gt;"h",$E456&lt;&gt;0),0,IF(AND(AP$273=list!$D$2,$E456&lt;&gt;0,TRUNC(VLOOKUP($E456,'Container Panel'!$B$41:$Z$100,$D456,0)/(VLOOKUP(AP$276,UI!$A$12:$O$51,VLOOKUP(AP$279,$B$276:$C$278,2,0),0)/1000))&gt;0),1,TRUNC(VLOOKUP($E456,'Container Panel'!$B$41:$Z$100,$D456,0)/(VLOOKUP(AP$276,UI!$A$12:$O$51,VLOOKUP(AP$279,$B$276:$C$278,2,0),0)/1000)))),"")</f>
        <v/>
      </c>
      <c r="AQ456" s="145" t="str">
        <f>IFERROR(IF(AND(AQ$272=list!$D$3,'Box Calculation'!AQ$279&lt;&gt;"h",$E456&lt;&gt;0),0,IF(AND(AQ$273=list!$D$2,$E456&lt;&gt;0,TRUNC(VLOOKUP($E456,'Container Panel'!$B$41:$Z$100,$D456,0)/(VLOOKUP(AQ$276,UI!$A$12:$O$51,VLOOKUP(AQ$279,$B$276:$C$278,2,0),0)/1000))&gt;0),1,TRUNC(VLOOKUP($E456,'Container Panel'!$B$41:$Z$100,$D456,0)/(VLOOKUP(AQ$276,UI!$A$12:$O$51,VLOOKUP(AQ$279,$B$276:$C$278,2,0),0)/1000)))),"")</f>
        <v/>
      </c>
      <c r="AR456" s="145" t="str">
        <f>IFERROR(IF(AND(AR$272=list!$D$3,'Box Calculation'!AR$279&lt;&gt;"h",$E456&lt;&gt;0),0,IF(AND(AR$273=list!$D$2,$E456&lt;&gt;0,TRUNC(VLOOKUP($E456,'Container Panel'!$B$41:$Z$100,$D456,0)/(VLOOKUP(AR$276,UI!$A$12:$O$51,VLOOKUP(AR$279,$B$276:$C$278,2,0),0)/1000))&gt;0),1,TRUNC(VLOOKUP($E456,'Container Panel'!$B$41:$Z$100,$D456,0)/(VLOOKUP(AR$276,UI!$A$12:$O$51,VLOOKUP(AR$279,$B$276:$C$278,2,0),0)/1000)))),"")</f>
        <v/>
      </c>
      <c r="AS456" s="145" t="str">
        <f>IFERROR(IF(AND(AS$272=list!$D$3,'Box Calculation'!AS$279&lt;&gt;"h",$E456&lt;&gt;0),0,IF(AND(AS$273=list!$D$2,$E456&lt;&gt;0,TRUNC(VLOOKUP($E456,'Container Panel'!$B$41:$Z$100,$D456,0)/(VLOOKUP(AS$276,UI!$A$12:$O$51,VLOOKUP(AS$279,$B$276:$C$278,2,0),0)/1000))&gt;0),1,TRUNC(VLOOKUP($E456,'Container Panel'!$B$41:$Z$100,$D456,0)/(VLOOKUP(AS$276,UI!$A$12:$O$51,VLOOKUP(AS$279,$B$276:$C$278,2,0),0)/1000)))),"")</f>
        <v/>
      </c>
      <c r="AT456" s="145" t="str">
        <f>IFERROR(IF(AND(AT$272=list!$D$3,'Box Calculation'!AT$279&lt;&gt;"h",$E456&lt;&gt;0),0,IF(AND(AT$273=list!$D$2,$E456&lt;&gt;0,TRUNC(VLOOKUP($E456,'Container Panel'!$B$41:$Z$100,$D456,0)/(VLOOKUP(AT$276,UI!$A$12:$O$51,VLOOKUP(AT$279,$B$276:$C$278,2,0),0)/1000))&gt;0),1,TRUNC(VLOOKUP($E456,'Container Panel'!$B$41:$Z$100,$D456,0)/(VLOOKUP(AT$276,UI!$A$12:$O$51,VLOOKUP(AT$279,$B$276:$C$278,2,0),0)/1000)))),"")</f>
        <v/>
      </c>
      <c r="AU456" s="145" t="str">
        <f>IFERROR(IF(AND(AU$272=list!$D$3,'Box Calculation'!AU$279&lt;&gt;"h",$E456&lt;&gt;0),0,IF(AND(AU$273=list!$D$2,$E456&lt;&gt;0,TRUNC(VLOOKUP($E456,'Container Panel'!$B$41:$Z$100,$D456,0)/(VLOOKUP(AU$276,UI!$A$12:$O$51,VLOOKUP(AU$279,$B$276:$C$278,2,0),0)/1000))&gt;0),1,TRUNC(VLOOKUP($E456,'Container Panel'!$B$41:$Z$100,$D456,0)/(VLOOKUP(AU$276,UI!$A$12:$O$51,VLOOKUP(AU$279,$B$276:$C$278,2,0),0)/1000)))),"")</f>
        <v/>
      </c>
      <c r="AV456" s="145" t="str">
        <f>IFERROR(IF(AND(AV$272=list!$D$3,'Box Calculation'!AV$279&lt;&gt;"h",$E456&lt;&gt;0),0,IF(AND(AV$273=list!$D$2,$E456&lt;&gt;0,TRUNC(VLOOKUP($E456,'Container Panel'!$B$41:$Z$100,$D456,0)/(VLOOKUP(AV$276,UI!$A$12:$O$51,VLOOKUP(AV$279,$B$276:$C$278,2,0),0)/1000))&gt;0),1,TRUNC(VLOOKUP($E456,'Container Panel'!$B$41:$Z$100,$D456,0)/(VLOOKUP(AV$276,UI!$A$12:$O$51,VLOOKUP(AV$279,$B$276:$C$278,2,0),0)/1000)))),"")</f>
        <v/>
      </c>
      <c r="AW456" s="145" t="str">
        <f>IFERROR(IF(AND(AW$272=list!$D$3,'Box Calculation'!AW$279&lt;&gt;"h",$E456&lt;&gt;0),0,IF(AND(AW$273=list!$D$2,$E456&lt;&gt;0,TRUNC(VLOOKUP($E456,'Container Panel'!$B$41:$Z$100,$D456,0)/(VLOOKUP(AW$276,UI!$A$12:$O$51,VLOOKUP(AW$279,$B$276:$C$278,2,0),0)/1000))&gt;0),1,TRUNC(VLOOKUP($E456,'Container Panel'!$B$41:$Z$100,$D456,0)/(VLOOKUP(AW$276,UI!$A$12:$O$51,VLOOKUP(AW$279,$B$276:$C$278,2,0),0)/1000)))),"")</f>
        <v/>
      </c>
      <c r="AX456" s="145" t="str">
        <f>IFERROR(IF(AND(AX$272=list!$D$3,'Box Calculation'!AX$279&lt;&gt;"h",$E456&lt;&gt;0),0,IF(AND(AX$273=list!$D$2,$E456&lt;&gt;0,TRUNC(VLOOKUP($E456,'Container Panel'!$B$41:$Z$100,$D456,0)/(VLOOKUP(AX$276,UI!$A$12:$O$51,VLOOKUP(AX$279,$B$276:$C$278,2,0),0)/1000))&gt;0),1,TRUNC(VLOOKUP($E456,'Container Panel'!$B$41:$Z$100,$D456,0)/(VLOOKUP(AX$276,UI!$A$12:$O$51,VLOOKUP(AX$279,$B$276:$C$278,2,0),0)/1000)))),"")</f>
        <v/>
      </c>
      <c r="AY456" s="145" t="str">
        <f>IFERROR(IF(AND(AY$272=list!$D$3,'Box Calculation'!AY$279&lt;&gt;"h",$E456&lt;&gt;0),0,IF(AND(AY$273=list!$D$2,$E456&lt;&gt;0,TRUNC(VLOOKUP($E456,'Container Panel'!$B$41:$Z$100,$D456,0)/(VLOOKUP(AY$276,UI!$A$12:$O$51,VLOOKUP(AY$279,$B$276:$C$278,2,0),0)/1000))&gt;0),1,TRUNC(VLOOKUP($E456,'Container Panel'!$B$41:$Z$100,$D456,0)/(VLOOKUP(AY$276,UI!$A$12:$O$51,VLOOKUP(AY$279,$B$276:$C$278,2,0),0)/1000)))),"")</f>
        <v/>
      </c>
      <c r="AZ456" s="145" t="str">
        <f>IFERROR(IF(AND(AZ$272=list!$D$3,'Box Calculation'!AZ$279&lt;&gt;"h",$E456&lt;&gt;0),0,IF(AND(AZ$273=list!$D$2,$E456&lt;&gt;0,TRUNC(VLOOKUP($E456,'Container Panel'!$B$41:$Z$100,$D456,0)/(VLOOKUP(AZ$276,UI!$A$12:$O$51,VLOOKUP(AZ$279,$B$276:$C$278,2,0),0)/1000))&gt;0),1,TRUNC(VLOOKUP($E456,'Container Panel'!$B$41:$Z$100,$D456,0)/(VLOOKUP(AZ$276,UI!$A$12:$O$51,VLOOKUP(AZ$279,$B$276:$C$278,2,0),0)/1000)))),"")</f>
        <v/>
      </c>
      <c r="BA456" s="145" t="str">
        <f>IFERROR(IF(AND(BA$272=list!$D$3,'Box Calculation'!BA$279&lt;&gt;"h",$E456&lt;&gt;0),0,IF(AND(BA$273=list!$D$2,$E456&lt;&gt;0,TRUNC(VLOOKUP($E456,'Container Panel'!$B$41:$Z$100,$D456,0)/(VLOOKUP(BA$276,UI!$A$12:$O$51,VLOOKUP(BA$279,$B$276:$C$278,2,0),0)/1000))&gt;0),1,TRUNC(VLOOKUP($E456,'Container Panel'!$B$41:$Z$100,$D456,0)/(VLOOKUP(BA$276,UI!$A$12:$O$51,VLOOKUP(BA$279,$B$276:$C$278,2,0),0)/1000)))),"")</f>
        <v/>
      </c>
      <c r="BB456" s="145" t="str">
        <f>IFERROR(IF(AND(BB$272=list!$D$3,'Box Calculation'!BB$279&lt;&gt;"h",$E456&lt;&gt;0),0,IF(AND(BB$273=list!$D$2,$E456&lt;&gt;0,TRUNC(VLOOKUP($E456,'Container Panel'!$B$41:$Z$100,$D456,0)/(VLOOKUP(BB$276,UI!$A$12:$O$51,VLOOKUP(BB$279,$B$276:$C$278,2,0),0)/1000))&gt;0),1,TRUNC(VLOOKUP($E456,'Container Panel'!$B$41:$Z$100,$D456,0)/(VLOOKUP(BB$276,UI!$A$12:$O$51,VLOOKUP(BB$279,$B$276:$C$278,2,0),0)/1000)))),"")</f>
        <v/>
      </c>
      <c r="BC456" s="145" t="str">
        <f>IFERROR(IF(AND(BC$272=list!$D$3,'Box Calculation'!BC$279&lt;&gt;"h",$E456&lt;&gt;0),0,IF(AND(BC$273=list!$D$2,$E456&lt;&gt;0,TRUNC(VLOOKUP($E456,'Container Panel'!$B$41:$Z$100,$D456,0)/(VLOOKUP(BC$276,UI!$A$12:$O$51,VLOOKUP(BC$279,$B$276:$C$278,2,0),0)/1000))&gt;0),1,TRUNC(VLOOKUP($E456,'Container Panel'!$B$41:$Z$100,$D456,0)/(VLOOKUP(BC$276,UI!$A$12:$O$51,VLOOKUP(BC$279,$B$276:$C$278,2,0),0)/1000)))),"")</f>
        <v/>
      </c>
      <c r="BD456" s="145" t="str">
        <f>IFERROR(IF(AND(BD$272=list!$D$3,'Box Calculation'!BD$279&lt;&gt;"h",$E456&lt;&gt;0),0,IF(AND(BD$273=list!$D$2,$E456&lt;&gt;0,TRUNC(VLOOKUP($E456,'Container Panel'!$B$41:$Z$100,$D456,0)/(VLOOKUP(BD$276,UI!$A$12:$O$51,VLOOKUP(BD$279,$B$276:$C$278,2,0),0)/1000))&gt;0),1,TRUNC(VLOOKUP($E456,'Container Panel'!$B$41:$Z$100,$D456,0)/(VLOOKUP(BD$276,UI!$A$12:$O$51,VLOOKUP(BD$279,$B$276:$C$278,2,0),0)/1000)))),"")</f>
        <v/>
      </c>
      <c r="BE456" s="145" t="str">
        <f>IFERROR(IF(AND(BE$272=list!$D$3,'Box Calculation'!BE$279&lt;&gt;"h",$E456&lt;&gt;0),0,IF(AND(BE$273=list!$D$2,$E456&lt;&gt;0,TRUNC(VLOOKUP($E456,'Container Panel'!$B$41:$Z$100,$D456,0)/(VLOOKUP(BE$276,UI!$A$12:$O$51,VLOOKUP(BE$279,$B$276:$C$278,2,0),0)/1000))&gt;0),1,TRUNC(VLOOKUP($E456,'Container Panel'!$B$41:$Z$100,$D456,0)/(VLOOKUP(BE$276,UI!$A$12:$O$51,VLOOKUP(BE$279,$B$276:$C$278,2,0),0)/1000)))),"")</f>
        <v/>
      </c>
      <c r="BF456" s="145" t="str">
        <f>IFERROR(IF(AND(BF$272=list!$D$3,'Box Calculation'!BF$279&lt;&gt;"h",$E456&lt;&gt;0),0,IF(AND(BF$273=list!$D$2,$E456&lt;&gt;0,TRUNC(VLOOKUP($E456,'Container Panel'!$B$41:$Z$100,$D456,0)/(VLOOKUP(BF$276,UI!$A$12:$O$51,VLOOKUP(BF$279,$B$276:$C$278,2,0),0)/1000))&gt;0),1,TRUNC(VLOOKUP($E456,'Container Panel'!$B$41:$Z$100,$D456,0)/(VLOOKUP(BF$276,UI!$A$12:$O$51,VLOOKUP(BF$279,$B$276:$C$278,2,0),0)/1000)))),"")</f>
        <v/>
      </c>
      <c r="BG456" s="145" t="str">
        <f>IFERROR(IF(AND(BG$272=list!$D$3,'Box Calculation'!BG$279&lt;&gt;"h",$E456&lt;&gt;0),0,IF(AND(BG$273=list!$D$2,$E456&lt;&gt;0,TRUNC(VLOOKUP($E456,'Container Panel'!$B$41:$Z$100,$D456,0)/(VLOOKUP(BG$276,UI!$A$12:$O$51,VLOOKUP(BG$279,$B$276:$C$278,2,0),0)/1000))&gt;0),1,TRUNC(VLOOKUP($E456,'Container Panel'!$B$41:$Z$100,$D456,0)/(VLOOKUP(BG$276,UI!$A$12:$O$51,VLOOKUP(BG$279,$B$276:$C$278,2,0),0)/1000)))),"")</f>
        <v/>
      </c>
      <c r="BH456" s="145" t="str">
        <f>IFERROR(IF(AND(BH$272=list!$D$3,'Box Calculation'!BH$279&lt;&gt;"h",$E456&lt;&gt;0),0,IF(AND(BH$273=list!$D$2,$E456&lt;&gt;0,TRUNC(VLOOKUP($E456,'Container Panel'!$B$41:$Z$100,$D456,0)/(VLOOKUP(BH$276,UI!$A$12:$O$51,VLOOKUP(BH$279,$B$276:$C$278,2,0),0)/1000))&gt;0),1,TRUNC(VLOOKUP($E456,'Container Panel'!$B$41:$Z$100,$D456,0)/(VLOOKUP(BH$276,UI!$A$12:$O$51,VLOOKUP(BH$279,$B$276:$C$278,2,0),0)/1000)))),"")</f>
        <v/>
      </c>
      <c r="BI456" s="145" t="str">
        <f>IFERROR(IF(AND(BI$272=list!$D$3,'Box Calculation'!BI$279&lt;&gt;"h",$E456&lt;&gt;0),0,IF(AND(BI$273=list!$D$2,$E456&lt;&gt;0,TRUNC(VLOOKUP($E456,'Container Panel'!$B$41:$Z$100,$D456,0)/(VLOOKUP(BI$276,UI!$A$12:$O$51,VLOOKUP(BI$279,$B$276:$C$278,2,0),0)/1000))&gt;0),1,TRUNC(VLOOKUP($E456,'Container Panel'!$B$41:$Z$100,$D456,0)/(VLOOKUP(BI$276,UI!$A$12:$O$51,VLOOKUP(BI$279,$B$276:$C$278,2,0),0)/1000)))),"")</f>
        <v/>
      </c>
      <c r="BJ456" s="145" t="str">
        <f>IFERROR(IF(AND(BJ$272=list!$D$3,'Box Calculation'!BJ$279&lt;&gt;"h",$E456&lt;&gt;0),0,IF(AND(BJ$273=list!$D$2,$E456&lt;&gt;0,TRUNC(VLOOKUP($E456,'Container Panel'!$B$41:$Z$100,$D456,0)/(VLOOKUP(BJ$276,UI!$A$12:$O$51,VLOOKUP(BJ$279,$B$276:$C$278,2,0),0)/1000))&gt;0),1,TRUNC(VLOOKUP($E456,'Container Panel'!$B$41:$Z$100,$D456,0)/(VLOOKUP(BJ$276,UI!$A$12:$O$51,VLOOKUP(BJ$279,$B$276:$C$278,2,0),0)/1000)))),"")</f>
        <v/>
      </c>
      <c r="BK456" s="145" t="str">
        <f>IFERROR(IF(AND(BK$272=list!$D$3,'Box Calculation'!BK$279&lt;&gt;"h",$E456&lt;&gt;0),0,IF(AND(BK$273=list!$D$2,$E456&lt;&gt;0,TRUNC(VLOOKUP($E456,'Container Panel'!$B$41:$Z$100,$D456,0)/(VLOOKUP(BK$276,UI!$A$12:$O$51,VLOOKUP(BK$279,$B$276:$C$278,2,0),0)/1000))&gt;0),1,TRUNC(VLOOKUP($E456,'Container Panel'!$B$41:$Z$100,$D456,0)/(VLOOKUP(BK$276,UI!$A$12:$O$51,VLOOKUP(BK$279,$B$276:$C$278,2,0),0)/1000)))),"")</f>
        <v/>
      </c>
      <c r="BL456" s="145" t="str">
        <f>IFERROR(IF(AND(BL$272=list!$D$3,'Box Calculation'!BL$279&lt;&gt;"h",$E456&lt;&gt;0),0,IF(AND(BL$273=list!$D$2,$E456&lt;&gt;0,TRUNC(VLOOKUP($E456,'Container Panel'!$B$41:$Z$100,$D456,0)/(VLOOKUP(BL$276,UI!$A$12:$O$51,VLOOKUP(BL$279,$B$276:$C$278,2,0),0)/1000))&gt;0),1,TRUNC(VLOOKUP($E456,'Container Panel'!$B$41:$Z$100,$D456,0)/(VLOOKUP(BL$276,UI!$A$12:$O$51,VLOOKUP(BL$279,$B$276:$C$278,2,0),0)/1000)))),"")</f>
        <v/>
      </c>
      <c r="BM456" s="145" t="str">
        <f>IFERROR(IF(AND(BM$272=list!$D$3,'Box Calculation'!BM$279&lt;&gt;"h",$E456&lt;&gt;0),0,IF(AND(BM$273=list!$D$2,$E456&lt;&gt;0,TRUNC(VLOOKUP($E456,'Container Panel'!$B$41:$Z$100,$D456,0)/(VLOOKUP(BM$276,UI!$A$12:$O$51,VLOOKUP(BM$279,$B$276:$C$278,2,0),0)/1000))&gt;0),1,TRUNC(VLOOKUP($E456,'Container Panel'!$B$41:$Z$100,$D456,0)/(VLOOKUP(BM$276,UI!$A$12:$O$51,VLOOKUP(BM$279,$B$276:$C$278,2,0),0)/1000)))),"")</f>
        <v/>
      </c>
      <c r="BN456" s="145" t="str">
        <f>IFERROR(IF(AND(BN$272=list!$D$3,'Box Calculation'!BN$279&lt;&gt;"h",$E456&lt;&gt;0),0,IF(AND(BN$273=list!$D$2,$E456&lt;&gt;0,TRUNC(VLOOKUP($E456,'Container Panel'!$B$41:$Z$100,$D456,0)/(VLOOKUP(BN$276,UI!$A$12:$O$51,VLOOKUP(BN$279,$B$276:$C$278,2,0),0)/1000))&gt;0),1,TRUNC(VLOOKUP($E456,'Container Panel'!$B$41:$Z$100,$D456,0)/(VLOOKUP(BN$276,UI!$A$12:$O$51,VLOOKUP(BN$279,$B$276:$C$278,2,0),0)/1000)))),"")</f>
        <v/>
      </c>
      <c r="BO456" s="145" t="str">
        <f>IFERROR(IF(AND(BO$272=list!$D$3,'Box Calculation'!BO$279&lt;&gt;"h",$E456&lt;&gt;0),0,IF(AND(BO$273=list!$D$2,$E456&lt;&gt;0,TRUNC(VLOOKUP($E456,'Container Panel'!$B$41:$Z$100,$D456,0)/(VLOOKUP(BO$276,UI!$A$12:$O$51,VLOOKUP(BO$279,$B$276:$C$278,2,0),0)/1000))&gt;0),1,TRUNC(VLOOKUP($E456,'Container Panel'!$B$41:$Z$100,$D456,0)/(VLOOKUP(BO$276,UI!$A$12:$O$51,VLOOKUP(BO$279,$B$276:$C$278,2,0),0)/1000)))),"")</f>
        <v/>
      </c>
      <c r="BP456" s="145" t="str">
        <f>IFERROR(IF(AND(BP$272=list!$D$3,'Box Calculation'!BP$279&lt;&gt;"h",$E456&lt;&gt;0),0,IF(AND(BP$273=list!$D$2,$E456&lt;&gt;0,TRUNC(VLOOKUP($E456,'Container Panel'!$B$41:$Z$100,$D456,0)/(VLOOKUP(BP$276,UI!$A$12:$O$51,VLOOKUP(BP$279,$B$276:$C$278,2,0),0)/1000))&gt;0),1,TRUNC(VLOOKUP($E456,'Container Panel'!$B$41:$Z$100,$D456,0)/(VLOOKUP(BP$276,UI!$A$12:$O$51,VLOOKUP(BP$279,$B$276:$C$278,2,0),0)/1000)))),"")</f>
        <v/>
      </c>
      <c r="BQ456" s="145" t="str">
        <f>IFERROR(IF(AND(BQ$272=list!$D$3,'Box Calculation'!BQ$279&lt;&gt;"h",$E456&lt;&gt;0),0,IF(AND(BQ$273=list!$D$2,$E456&lt;&gt;0,TRUNC(VLOOKUP($E456,'Container Panel'!$B$41:$Z$100,$D456,0)/(VLOOKUP(BQ$276,UI!$A$12:$O$51,VLOOKUP(BQ$279,$B$276:$C$278,2,0),0)/1000))&gt;0),1,TRUNC(VLOOKUP($E456,'Container Panel'!$B$41:$Z$100,$D456,0)/(VLOOKUP(BQ$276,UI!$A$12:$O$51,VLOOKUP(BQ$279,$B$276:$C$278,2,0),0)/1000)))),"")</f>
        <v/>
      </c>
      <c r="BR456" s="145" t="str">
        <f>IFERROR(IF(AND(BR$272=list!$D$3,'Box Calculation'!BR$279&lt;&gt;"h",$E456&lt;&gt;0),0,IF(AND(BR$273=list!$D$2,$E456&lt;&gt;0,TRUNC(VLOOKUP($E456,'Container Panel'!$B$41:$Z$100,$D456,0)/(VLOOKUP(BR$276,UI!$A$12:$O$51,VLOOKUP(BR$279,$B$276:$C$278,2,0),0)/1000))&gt;0),1,TRUNC(VLOOKUP($E456,'Container Panel'!$B$41:$Z$100,$D456,0)/(VLOOKUP(BR$276,UI!$A$12:$O$51,VLOOKUP(BR$279,$B$276:$C$278,2,0),0)/1000)))),"")</f>
        <v/>
      </c>
      <c r="BS456" s="145" t="str">
        <f>IFERROR(IF(AND(BS$272=list!$D$3,'Box Calculation'!BS$279&lt;&gt;"h",$E456&lt;&gt;0),0,IF(AND(BS$273=list!$D$2,$E456&lt;&gt;0,TRUNC(VLOOKUP($E456,'Container Panel'!$B$41:$Z$100,$D456,0)/(VLOOKUP(BS$276,UI!$A$12:$O$51,VLOOKUP(BS$279,$B$276:$C$278,2,0),0)/1000))&gt;0),1,TRUNC(VLOOKUP($E456,'Container Panel'!$B$41:$Z$100,$D456,0)/(VLOOKUP(BS$276,UI!$A$12:$O$51,VLOOKUP(BS$279,$B$276:$C$278,2,0),0)/1000)))),"")</f>
        <v/>
      </c>
      <c r="BT456" s="145" t="str">
        <f>IFERROR(IF(AND(BT$272=list!$D$3,'Box Calculation'!BT$279&lt;&gt;"h",$E456&lt;&gt;0),0,IF(AND(BT$273=list!$D$2,$E456&lt;&gt;0,TRUNC(VLOOKUP($E456,'Container Panel'!$B$41:$Z$100,$D456,0)/(VLOOKUP(BT$276,UI!$A$12:$O$51,VLOOKUP(BT$279,$B$276:$C$278,2,0),0)/1000))&gt;0),1,TRUNC(VLOOKUP($E456,'Container Panel'!$B$41:$Z$100,$D456,0)/(VLOOKUP(BT$276,UI!$A$12:$O$51,VLOOKUP(BT$279,$B$276:$C$278,2,0),0)/1000)))),"")</f>
        <v/>
      </c>
      <c r="BU456" s="145" t="str">
        <f>IFERROR(IF(AND(BU$272=list!$D$3,'Box Calculation'!BU$279&lt;&gt;"h",$E456&lt;&gt;0),0,IF(AND(BU$273=list!$D$2,$E456&lt;&gt;0,TRUNC(VLOOKUP($E456,'Container Panel'!$B$41:$Z$100,$D456,0)/(VLOOKUP(BU$276,UI!$A$12:$O$51,VLOOKUP(BU$279,$B$276:$C$278,2,0),0)/1000))&gt;0),1,TRUNC(VLOOKUP($E456,'Container Panel'!$B$41:$Z$100,$D456,0)/(VLOOKUP(BU$276,UI!$A$12:$O$51,VLOOKUP(BU$279,$B$276:$C$278,2,0),0)/1000)))),"")</f>
        <v/>
      </c>
      <c r="BV456" s="145" t="str">
        <f>IFERROR(IF(AND(BV$272=list!$D$3,'Box Calculation'!BV$279&lt;&gt;"h",$E456&lt;&gt;0),0,IF(AND(BV$273=list!$D$2,$E456&lt;&gt;0,TRUNC(VLOOKUP($E456,'Container Panel'!$B$41:$Z$100,$D456,0)/(VLOOKUP(BV$276,UI!$A$12:$O$51,VLOOKUP(BV$279,$B$276:$C$278,2,0),0)/1000))&gt;0),1,TRUNC(VLOOKUP($E456,'Container Panel'!$B$41:$Z$100,$D456,0)/(VLOOKUP(BV$276,UI!$A$12:$O$51,VLOOKUP(BV$279,$B$276:$C$278,2,0),0)/1000)))),"")</f>
        <v/>
      </c>
      <c r="BW456" s="145" t="str">
        <f>IFERROR(IF(AND(BW$272=list!$D$3,'Box Calculation'!BW$279&lt;&gt;"h",$E456&lt;&gt;0),0,IF(AND(BW$273=list!$D$2,$E456&lt;&gt;0,TRUNC(VLOOKUP($E456,'Container Panel'!$B$41:$Z$100,$D456,0)/(VLOOKUP(BW$276,UI!$A$12:$O$51,VLOOKUP(BW$279,$B$276:$C$278,2,0),0)/1000))&gt;0),1,TRUNC(VLOOKUP($E456,'Container Panel'!$B$41:$Z$100,$D456,0)/(VLOOKUP(BW$276,UI!$A$12:$O$51,VLOOKUP(BW$279,$B$276:$C$278,2,0),0)/1000)))),"")</f>
        <v/>
      </c>
      <c r="BX456" s="145" t="str">
        <f>IFERROR(IF(AND(BX$272=list!$D$3,'Box Calculation'!BX$279&lt;&gt;"h",$E456&lt;&gt;0),0,IF(AND(BX$273=list!$D$2,$E456&lt;&gt;0,TRUNC(VLOOKUP($E456,'Container Panel'!$B$41:$Z$100,$D456,0)/(VLOOKUP(BX$276,UI!$A$12:$O$51,VLOOKUP(BX$279,$B$276:$C$278,2,0),0)/1000))&gt;0),1,TRUNC(VLOOKUP($E456,'Container Panel'!$B$41:$Z$100,$D456,0)/(VLOOKUP(BX$276,UI!$A$12:$O$51,VLOOKUP(BX$279,$B$276:$C$278,2,0),0)/1000)))),"")</f>
        <v/>
      </c>
      <c r="BY456" s="145" t="str">
        <f>IFERROR(IF(AND(BY$272=list!$D$3,'Box Calculation'!BY$279&lt;&gt;"h",$E456&lt;&gt;0),0,IF(AND(BY$273=list!$D$2,$E456&lt;&gt;0,TRUNC(VLOOKUP($E456,'Container Panel'!$B$41:$Z$100,$D456,0)/(VLOOKUP(BY$276,UI!$A$12:$O$51,VLOOKUP(BY$279,$B$276:$C$278,2,0),0)/1000))&gt;0),1,TRUNC(VLOOKUP($E456,'Container Panel'!$B$41:$Z$100,$D456,0)/(VLOOKUP(BY$276,UI!$A$12:$O$51,VLOOKUP(BY$279,$B$276:$C$278,2,0),0)/1000)))),"")</f>
        <v/>
      </c>
      <c r="BZ456" s="145" t="str">
        <f>IFERROR(IF(AND(BZ$272=list!$D$3,'Box Calculation'!BZ$279&lt;&gt;"h",$E456&lt;&gt;0),0,IF(AND(BZ$273=list!$D$2,$E456&lt;&gt;0,TRUNC(VLOOKUP($E456,'Container Panel'!$B$41:$Z$100,$D456,0)/(VLOOKUP(BZ$276,UI!$A$12:$O$51,VLOOKUP(BZ$279,$B$276:$C$278,2,0),0)/1000))&gt;0),1,TRUNC(VLOOKUP($E456,'Container Panel'!$B$41:$Z$100,$D456,0)/(VLOOKUP(BZ$276,UI!$A$12:$O$51,VLOOKUP(BZ$279,$B$276:$C$278,2,0),0)/1000)))),"")</f>
        <v/>
      </c>
      <c r="CA456" s="145" t="str">
        <f>IFERROR(IF(AND(CA$272=list!$D$3,'Box Calculation'!CA$279&lt;&gt;"h",$E456&lt;&gt;0),0,IF(AND(CA$273=list!$D$2,$E456&lt;&gt;0,TRUNC(VLOOKUP($E456,'Container Panel'!$B$41:$Z$100,$D456,0)/(VLOOKUP(CA$276,UI!$A$12:$O$51,VLOOKUP(CA$279,$B$276:$C$278,2,0),0)/1000))&gt;0),1,TRUNC(VLOOKUP($E456,'Container Panel'!$B$41:$Z$100,$D456,0)/(VLOOKUP(CA$276,UI!$A$12:$O$51,VLOOKUP(CA$279,$B$276:$C$278,2,0),0)/1000)))),"")</f>
        <v/>
      </c>
      <c r="CB456" s="145" t="str">
        <f>IFERROR(IF(AND(CB$272=list!$D$3,'Box Calculation'!CB$279&lt;&gt;"h",$E456&lt;&gt;0),0,IF(AND(CB$273=list!$D$2,$E456&lt;&gt;0,TRUNC(VLOOKUP($E456,'Container Panel'!$B$41:$Z$100,$D456,0)/(VLOOKUP(CB$276,UI!$A$12:$O$51,VLOOKUP(CB$279,$B$276:$C$278,2,0),0)/1000))&gt;0),1,TRUNC(VLOOKUP($E456,'Container Panel'!$B$41:$Z$100,$D456,0)/(VLOOKUP(CB$276,UI!$A$12:$O$51,VLOOKUP(CB$279,$B$276:$C$278,2,0),0)/1000)))),"")</f>
        <v/>
      </c>
      <c r="CC456" s="145" t="str">
        <f>IFERROR(IF(AND(CC$272=list!$D$3,'Box Calculation'!CC$279&lt;&gt;"h",$E456&lt;&gt;0),0,IF(AND(CC$273=list!$D$2,$E456&lt;&gt;0,TRUNC(VLOOKUP($E456,'Container Panel'!$B$41:$Z$100,$D456,0)/(VLOOKUP(CC$276,UI!$A$12:$O$51,VLOOKUP(CC$279,$B$276:$C$278,2,0),0)/1000))&gt;0),1,TRUNC(VLOOKUP($E456,'Container Panel'!$B$41:$Z$100,$D456,0)/(VLOOKUP(CC$276,UI!$A$12:$O$51,VLOOKUP(CC$279,$B$276:$C$278,2,0),0)/1000)))),"")</f>
        <v/>
      </c>
      <c r="CD456" s="145" t="str">
        <f>IFERROR(IF(AND(CD$272=list!$D$3,'Box Calculation'!CD$279&lt;&gt;"h",$E456&lt;&gt;0),0,IF(AND(CD$273=list!$D$2,$E456&lt;&gt;0,TRUNC(VLOOKUP($E456,'Container Panel'!$B$41:$Z$100,$D456,0)/(VLOOKUP(CD$276,UI!$A$12:$O$51,VLOOKUP(CD$279,$B$276:$C$278,2,0),0)/1000))&gt;0),1,TRUNC(VLOOKUP($E456,'Container Panel'!$B$41:$Z$100,$D456,0)/(VLOOKUP(CD$276,UI!$A$12:$O$51,VLOOKUP(CD$279,$B$276:$C$278,2,0),0)/1000)))),"")</f>
        <v/>
      </c>
      <c r="CE456" s="145" t="str">
        <f>IFERROR(IF(AND(CE$272=list!$D$3,'Box Calculation'!CE$279&lt;&gt;"h",$E456&lt;&gt;0),0,IF(AND(CE$273=list!$D$2,$E456&lt;&gt;0,TRUNC(VLOOKUP($E456,'Container Panel'!$B$41:$Z$100,$D456,0)/(VLOOKUP(CE$276,UI!$A$12:$O$51,VLOOKUP(CE$279,$B$276:$C$278,2,0),0)/1000))&gt;0),1,TRUNC(VLOOKUP($E456,'Container Panel'!$B$41:$Z$100,$D456,0)/(VLOOKUP(CE$276,UI!$A$12:$O$51,VLOOKUP(CE$279,$B$276:$C$278,2,0),0)/1000)))),"")</f>
        <v/>
      </c>
      <c r="CF456" s="145" t="str">
        <f>IFERROR(IF(AND(CF$272=list!$D$3,'Box Calculation'!CF$279&lt;&gt;"h",$E456&lt;&gt;0),0,IF(AND(CF$273=list!$D$2,$E456&lt;&gt;0,TRUNC(VLOOKUP($E456,'Container Panel'!$B$41:$Z$100,$D456,0)/(VLOOKUP(CF$276,UI!$A$12:$O$51,VLOOKUP(CF$279,$B$276:$C$278,2,0),0)/1000))&gt;0),1,TRUNC(VLOOKUP($E456,'Container Panel'!$B$41:$Z$100,$D456,0)/(VLOOKUP(CF$276,UI!$A$12:$O$51,VLOOKUP(CF$279,$B$276:$C$278,2,0),0)/1000)))),"")</f>
        <v/>
      </c>
      <c r="CG456" s="145" t="str">
        <f>IFERROR(IF(AND(CG$272=list!$D$3,'Box Calculation'!CG$279&lt;&gt;"h",$E456&lt;&gt;0),0,IF(AND(CG$273=list!$D$2,$E456&lt;&gt;0,TRUNC(VLOOKUP($E456,'Container Panel'!$B$41:$Z$100,$D456,0)/(VLOOKUP(CG$276,UI!$A$12:$O$51,VLOOKUP(CG$279,$B$276:$C$278,2,0),0)/1000))&gt;0),1,TRUNC(VLOOKUP($E456,'Container Panel'!$B$41:$Z$100,$D456,0)/(VLOOKUP(CG$276,UI!$A$12:$O$51,VLOOKUP(CG$279,$B$276:$C$278,2,0),0)/1000)))),"")</f>
        <v/>
      </c>
      <c r="CH456" s="145" t="str">
        <f>IFERROR(IF(AND(CH$272=list!$D$3,'Box Calculation'!CH$279&lt;&gt;"h",$E456&lt;&gt;0),0,IF(AND(CH$273=list!$D$2,$E456&lt;&gt;0,TRUNC(VLOOKUP($E456,'Container Panel'!$B$41:$Z$100,$D456,0)/(VLOOKUP(CH$276,UI!$A$12:$O$51,VLOOKUP(CH$279,$B$276:$C$278,2,0),0)/1000))&gt;0),1,TRUNC(VLOOKUP($E456,'Container Panel'!$B$41:$Z$100,$D456,0)/(VLOOKUP(CH$276,UI!$A$12:$O$51,VLOOKUP(CH$279,$B$276:$C$278,2,0),0)/1000)))),"")</f>
        <v/>
      </c>
      <c r="CI456" s="145" t="str">
        <f>IFERROR(IF(AND(CI$272=list!$D$3,'Box Calculation'!CI$279&lt;&gt;"h",$E456&lt;&gt;0),0,IF(AND(CI$273=list!$D$2,$E456&lt;&gt;0,TRUNC(VLOOKUP($E456,'Container Panel'!$B$41:$Z$100,$D456,0)/(VLOOKUP(CI$276,UI!$A$12:$O$51,VLOOKUP(CI$279,$B$276:$C$278,2,0),0)/1000))&gt;0),1,TRUNC(VLOOKUP($E456,'Container Panel'!$B$41:$Z$100,$D456,0)/(VLOOKUP(CI$276,UI!$A$12:$O$51,VLOOKUP(CI$279,$B$276:$C$278,2,0),0)/1000)))),"")</f>
        <v/>
      </c>
      <c r="CJ456" s="145" t="str">
        <f>IFERROR(IF(AND(CJ$272=list!$D$3,'Box Calculation'!CJ$279&lt;&gt;"h",$E456&lt;&gt;0),0,IF(AND(CJ$273=list!$D$2,$E456&lt;&gt;0,TRUNC(VLOOKUP($E456,'Container Panel'!$B$41:$Z$100,$D456,0)/(VLOOKUP(CJ$276,UI!$A$12:$O$51,VLOOKUP(CJ$279,$B$276:$C$278,2,0),0)/1000))&gt;0),1,TRUNC(VLOOKUP($E456,'Container Panel'!$B$41:$Z$100,$D456,0)/(VLOOKUP(CJ$276,UI!$A$12:$O$51,VLOOKUP(CJ$279,$B$276:$C$278,2,0),0)/1000)))),"")</f>
        <v/>
      </c>
      <c r="CK456" s="145" t="str">
        <f>IFERROR(IF(AND(CK$272=list!$D$3,'Box Calculation'!CK$279&lt;&gt;"h",$E456&lt;&gt;0),0,IF(AND(CK$273=list!$D$2,$E456&lt;&gt;0,TRUNC(VLOOKUP($E456,'Container Panel'!$B$41:$Z$100,$D456,0)/(VLOOKUP(CK$276,UI!$A$12:$O$51,VLOOKUP(CK$279,$B$276:$C$278,2,0),0)/1000))&gt;0),1,TRUNC(VLOOKUP($E456,'Container Panel'!$B$41:$Z$100,$D456,0)/(VLOOKUP(CK$276,UI!$A$12:$O$51,VLOOKUP(CK$279,$B$276:$C$278,2,0),0)/1000)))),"")</f>
        <v/>
      </c>
      <c r="CL456" s="145" t="str">
        <f>IFERROR(IF(AND(CL$272=list!$D$3,'Box Calculation'!CL$279&lt;&gt;"h",$E456&lt;&gt;0),0,IF(AND(CL$273=list!$D$2,$E456&lt;&gt;0,TRUNC(VLOOKUP($E456,'Container Panel'!$B$41:$Z$100,$D456,0)/(VLOOKUP(CL$276,UI!$A$12:$O$51,VLOOKUP(CL$279,$B$276:$C$278,2,0),0)/1000))&gt;0),1,TRUNC(VLOOKUP($E456,'Container Panel'!$B$41:$Z$100,$D456,0)/(VLOOKUP(CL$276,UI!$A$12:$O$51,VLOOKUP(CL$279,$B$276:$C$278,2,0),0)/1000)))),"")</f>
        <v/>
      </c>
      <c r="CM456" s="145" t="str">
        <f>IFERROR(IF(AND(CM$272=list!$D$3,'Box Calculation'!CM$279&lt;&gt;"h",$E456&lt;&gt;0),0,IF(AND(CM$273=list!$D$2,$E456&lt;&gt;0,TRUNC(VLOOKUP($E456,'Container Panel'!$B$41:$Z$100,$D456,0)/(VLOOKUP(CM$276,UI!$A$12:$O$51,VLOOKUP(CM$279,$B$276:$C$278,2,0),0)/1000))&gt;0),1,TRUNC(VLOOKUP($E456,'Container Panel'!$B$41:$Z$100,$D456,0)/(VLOOKUP(CM$276,UI!$A$12:$O$51,VLOOKUP(CM$279,$B$276:$C$278,2,0),0)/1000)))),"")</f>
        <v/>
      </c>
      <c r="CN456" s="145" t="str">
        <f>IFERROR(IF(AND(CN$272=list!$D$3,'Box Calculation'!CN$279&lt;&gt;"h",$E456&lt;&gt;0),0,IF(AND(CN$273=list!$D$2,$E456&lt;&gt;0,TRUNC(VLOOKUP($E456,'Container Panel'!$B$41:$Z$100,$D456,0)/(VLOOKUP(CN$276,UI!$A$12:$O$51,VLOOKUP(CN$279,$B$276:$C$278,2,0),0)/1000))&gt;0),1,TRUNC(VLOOKUP($E456,'Container Panel'!$B$41:$Z$100,$D456,0)/(VLOOKUP(CN$276,UI!$A$12:$O$51,VLOOKUP(CN$279,$B$276:$C$278,2,0),0)/1000)))),"")</f>
        <v/>
      </c>
      <c r="CO456" s="145" t="str">
        <f>IFERROR(IF(AND(CO$272=list!$D$3,'Box Calculation'!CO$279&lt;&gt;"h",$E456&lt;&gt;0),0,IF(AND(CO$273=list!$D$2,$E456&lt;&gt;0,TRUNC(VLOOKUP($E456,'Container Panel'!$B$41:$Z$100,$D456,0)/(VLOOKUP(CO$276,UI!$A$12:$O$51,VLOOKUP(CO$279,$B$276:$C$278,2,0),0)/1000))&gt;0),1,TRUNC(VLOOKUP($E456,'Container Panel'!$B$41:$Z$100,$D456,0)/(VLOOKUP(CO$276,UI!$A$12:$O$51,VLOOKUP(CO$279,$B$276:$C$278,2,0),0)/1000)))),"")</f>
        <v/>
      </c>
      <c r="CP456" s="145" t="str">
        <f>IFERROR(IF(AND(CP$272=list!$D$3,'Box Calculation'!CP$279&lt;&gt;"h",$E456&lt;&gt;0),0,IF(AND(CP$273=list!$D$2,$E456&lt;&gt;0,TRUNC(VLOOKUP($E456,'Container Panel'!$B$41:$Z$100,$D456,0)/(VLOOKUP(CP$276,UI!$A$12:$O$51,VLOOKUP(CP$279,$B$276:$C$278,2,0),0)/1000))&gt;0),1,TRUNC(VLOOKUP($E456,'Container Panel'!$B$41:$Z$100,$D456,0)/(VLOOKUP(CP$276,UI!$A$12:$O$51,VLOOKUP(CP$279,$B$276:$C$278,2,0),0)/1000)))),"")</f>
        <v/>
      </c>
      <c r="CQ456" s="145" t="str">
        <f>IFERROR(IF(AND(CQ$272=list!$D$3,'Box Calculation'!CQ$279&lt;&gt;"h",$E456&lt;&gt;0),0,IF(AND(CQ$273=list!$D$2,$E456&lt;&gt;0,TRUNC(VLOOKUP($E456,'Container Panel'!$B$41:$Z$100,$D456,0)/(VLOOKUP(CQ$276,UI!$A$12:$O$51,VLOOKUP(CQ$279,$B$276:$C$278,2,0),0)/1000))&gt;0),1,TRUNC(VLOOKUP($E456,'Container Panel'!$B$41:$Z$100,$D456,0)/(VLOOKUP(CQ$276,UI!$A$12:$O$51,VLOOKUP(CQ$279,$B$276:$C$278,2,0),0)/1000)))),"")</f>
        <v/>
      </c>
      <c r="CR456" s="145" t="str">
        <f>IFERROR(IF(AND(CR$272=list!$D$3,'Box Calculation'!CR$279&lt;&gt;"h",$E456&lt;&gt;0),0,IF(AND(CR$273=list!$D$2,$E456&lt;&gt;0,TRUNC(VLOOKUP($E456,'Container Panel'!$B$41:$Z$100,$D456,0)/(VLOOKUP(CR$276,UI!$A$12:$O$51,VLOOKUP(CR$279,$B$276:$C$278,2,0),0)/1000))&gt;0),1,TRUNC(VLOOKUP($E456,'Container Panel'!$B$41:$Z$100,$D456,0)/(VLOOKUP(CR$276,UI!$A$12:$O$51,VLOOKUP(CR$279,$B$276:$C$278,2,0),0)/1000)))),"")</f>
        <v/>
      </c>
      <c r="CS456" s="145" t="str">
        <f>IFERROR(IF(AND(CS$272=list!$D$3,'Box Calculation'!CS$279&lt;&gt;"h",$E456&lt;&gt;0),0,IF(AND(CS$273=list!$D$2,$E456&lt;&gt;0,TRUNC(VLOOKUP($E456,'Container Panel'!$B$41:$Z$100,$D456,0)/(VLOOKUP(CS$276,UI!$A$12:$O$51,VLOOKUP(CS$279,$B$276:$C$278,2,0),0)/1000))&gt;0),1,TRUNC(VLOOKUP($E456,'Container Panel'!$B$41:$Z$100,$D456,0)/(VLOOKUP(CS$276,UI!$A$12:$O$51,VLOOKUP(CS$279,$B$276:$C$278,2,0),0)/1000)))),"")</f>
        <v/>
      </c>
      <c r="CT456" s="145" t="str">
        <f>IFERROR(IF(AND(CT$272=list!$D$3,'Box Calculation'!CT$279&lt;&gt;"h",$E456&lt;&gt;0),0,IF(AND(CT$273=list!$D$2,$E456&lt;&gt;0,TRUNC(VLOOKUP($E456,'Container Panel'!$B$41:$Z$100,$D456,0)/(VLOOKUP(CT$276,UI!$A$12:$O$51,VLOOKUP(CT$279,$B$276:$C$278,2,0),0)/1000))&gt;0),1,TRUNC(VLOOKUP($E456,'Container Panel'!$B$41:$Z$100,$D456,0)/(VLOOKUP(CT$276,UI!$A$12:$O$51,VLOOKUP(CT$279,$B$276:$C$278,2,0),0)/1000)))),"")</f>
        <v/>
      </c>
      <c r="CU456" s="145" t="str">
        <f>IFERROR(IF(AND(CU$272=list!$D$3,'Box Calculation'!CU$279&lt;&gt;"h",$E456&lt;&gt;0),0,IF(AND(CU$273=list!$D$2,$E456&lt;&gt;0,TRUNC(VLOOKUP($E456,'Container Panel'!$B$41:$Z$100,$D456,0)/(VLOOKUP(CU$276,UI!$A$12:$O$51,VLOOKUP(CU$279,$B$276:$C$278,2,0),0)/1000))&gt;0),1,TRUNC(VLOOKUP($E456,'Container Panel'!$B$41:$Z$100,$D456,0)/(VLOOKUP(CU$276,UI!$A$12:$O$51,VLOOKUP(CU$279,$B$276:$C$278,2,0),0)/1000)))),"")</f>
        <v/>
      </c>
      <c r="CV456" s="145" t="str">
        <f>IFERROR(IF(AND(CV$272=list!$D$3,'Box Calculation'!CV$279&lt;&gt;"h",$E456&lt;&gt;0),0,IF(AND(CV$273=list!$D$2,$E456&lt;&gt;0,TRUNC(VLOOKUP($E456,'Container Panel'!$B$41:$Z$100,$D456,0)/(VLOOKUP(CV$276,UI!$A$12:$O$51,VLOOKUP(CV$279,$B$276:$C$278,2,0),0)/1000))&gt;0),1,TRUNC(VLOOKUP($E456,'Container Panel'!$B$41:$Z$100,$D456,0)/(VLOOKUP(CV$276,UI!$A$12:$O$51,VLOOKUP(CV$279,$B$276:$C$278,2,0),0)/1000)))),"")</f>
        <v/>
      </c>
      <c r="CW456" s="145" t="str">
        <f>IFERROR(IF(AND(CW$272=list!$D$3,'Box Calculation'!CW$279&lt;&gt;"h",$E456&lt;&gt;0),0,IF(AND(CW$273=list!$D$2,$E456&lt;&gt;0,TRUNC(VLOOKUP($E456,'Container Panel'!$B$41:$Z$100,$D456,0)/(VLOOKUP(CW$276,UI!$A$12:$O$51,VLOOKUP(CW$279,$B$276:$C$278,2,0),0)/1000))&gt;0),1,TRUNC(VLOOKUP($E456,'Container Panel'!$B$41:$Z$100,$D456,0)/(VLOOKUP(CW$276,UI!$A$12:$O$51,VLOOKUP(CW$279,$B$276:$C$278,2,0),0)/1000)))),"")</f>
        <v/>
      </c>
      <c r="CX456" s="145" t="str">
        <f>IFERROR(IF(AND(CX$272=list!$D$3,'Box Calculation'!CX$279&lt;&gt;"h",$E456&lt;&gt;0),0,IF(AND(CX$273=list!$D$2,$E456&lt;&gt;0,TRUNC(VLOOKUP($E456,'Container Panel'!$B$41:$Z$100,$D456,0)/(VLOOKUP(CX$276,UI!$A$12:$O$51,VLOOKUP(CX$279,$B$276:$C$278,2,0),0)/1000))&gt;0),1,TRUNC(VLOOKUP($E456,'Container Panel'!$B$41:$Z$100,$D456,0)/(VLOOKUP(CX$276,UI!$A$12:$O$51,VLOOKUP(CX$279,$B$276:$C$278,2,0),0)/1000)))),"")</f>
        <v/>
      </c>
      <c r="CY456" s="145" t="str">
        <f>IFERROR(IF(AND(CY$272=list!$D$3,'Box Calculation'!CY$279&lt;&gt;"h",$E456&lt;&gt;0),0,IF(AND(CY$273=list!$D$2,$E456&lt;&gt;0,TRUNC(VLOOKUP($E456,'Container Panel'!$B$41:$Z$100,$D456,0)/(VLOOKUP(CY$276,UI!$A$12:$O$51,VLOOKUP(CY$279,$B$276:$C$278,2,0),0)/1000))&gt;0),1,TRUNC(VLOOKUP($E456,'Container Panel'!$B$41:$Z$100,$D456,0)/(VLOOKUP(CY$276,UI!$A$12:$O$51,VLOOKUP(CY$279,$B$276:$C$278,2,0),0)/1000)))),"")</f>
        <v/>
      </c>
      <c r="CZ456" s="145" t="str">
        <f>IFERROR(IF(AND(CZ$272=list!$D$3,'Box Calculation'!CZ$279&lt;&gt;"h",$E456&lt;&gt;0),0,IF(AND(CZ$273=list!$D$2,$E456&lt;&gt;0,TRUNC(VLOOKUP($E456,'Container Panel'!$B$41:$Z$100,$D456,0)/(VLOOKUP(CZ$276,UI!$A$12:$O$51,VLOOKUP(CZ$279,$B$276:$C$278,2,0),0)/1000))&gt;0),1,TRUNC(VLOOKUP($E456,'Container Panel'!$B$41:$Z$100,$D456,0)/(VLOOKUP(CZ$276,UI!$A$12:$O$51,VLOOKUP(CZ$279,$B$276:$C$278,2,0),0)/1000)))),"")</f>
        <v/>
      </c>
      <c r="DA456" s="145" t="str">
        <f>IFERROR(IF(AND(DA$272=list!$D$3,'Box Calculation'!DA$279&lt;&gt;"h",$E456&lt;&gt;0),0,IF(AND(DA$273=list!$D$2,$E456&lt;&gt;0,TRUNC(VLOOKUP($E456,'Container Panel'!$B$41:$Z$100,$D456,0)/(VLOOKUP(DA$276,UI!$A$12:$O$51,VLOOKUP(DA$279,$B$276:$C$278,2,0),0)/1000))&gt;0),1,TRUNC(VLOOKUP($E456,'Container Panel'!$B$41:$Z$100,$D456,0)/(VLOOKUP(DA$276,UI!$A$12:$O$51,VLOOKUP(DA$279,$B$276:$C$278,2,0),0)/1000)))),"")</f>
        <v/>
      </c>
      <c r="DB456" s="145" t="str">
        <f>IFERROR(IF(AND(DB$272=list!$D$3,'Box Calculation'!DB$279&lt;&gt;"h",$E456&lt;&gt;0),0,IF(AND(DB$273=list!$D$2,$E456&lt;&gt;0,TRUNC(VLOOKUP($E456,'Container Panel'!$B$41:$Z$100,$D456,0)/(VLOOKUP(DB$276,UI!$A$12:$O$51,VLOOKUP(DB$279,$B$276:$C$278,2,0),0)/1000))&gt;0),1,TRUNC(VLOOKUP($E456,'Container Panel'!$B$41:$Z$100,$D456,0)/(VLOOKUP(DB$276,UI!$A$12:$O$51,VLOOKUP(DB$279,$B$276:$C$278,2,0),0)/1000)))),"")</f>
        <v/>
      </c>
      <c r="DC456" s="145" t="str">
        <f>IFERROR(IF(AND(DC$272=list!$D$3,'Box Calculation'!DC$279&lt;&gt;"h",$E456&lt;&gt;0),0,IF(AND(DC$273=list!$D$2,$E456&lt;&gt;0,TRUNC(VLOOKUP($E456,'Container Panel'!$B$41:$Z$100,$D456,0)/(VLOOKUP(DC$276,UI!$A$12:$O$51,VLOOKUP(DC$279,$B$276:$C$278,2,0),0)/1000))&gt;0),1,TRUNC(VLOOKUP($E456,'Container Panel'!$B$41:$Z$100,$D456,0)/(VLOOKUP(DC$276,UI!$A$12:$O$51,VLOOKUP(DC$279,$B$276:$C$278,2,0),0)/1000)))),"")</f>
        <v/>
      </c>
      <c r="DD456" s="145" t="str">
        <f>IFERROR(IF(AND(DD$272=list!$D$3,'Box Calculation'!DD$279&lt;&gt;"h",$E456&lt;&gt;0),0,IF(AND(DD$273=list!$D$2,$E456&lt;&gt;0,TRUNC(VLOOKUP($E456,'Container Panel'!$B$41:$Z$100,$D456,0)/(VLOOKUP(DD$276,UI!$A$12:$O$51,VLOOKUP(DD$279,$B$276:$C$278,2,0),0)/1000))&gt;0),1,TRUNC(VLOOKUP($E456,'Container Panel'!$B$41:$Z$100,$D456,0)/(VLOOKUP(DD$276,UI!$A$12:$O$51,VLOOKUP(DD$279,$B$276:$C$278,2,0),0)/1000)))),"")</f>
        <v/>
      </c>
      <c r="DE456" s="145" t="str">
        <f>IFERROR(IF(AND(DE$272=list!$D$3,'Box Calculation'!DE$279&lt;&gt;"h",$E456&lt;&gt;0),0,IF(AND(DE$273=list!$D$2,$E456&lt;&gt;0,TRUNC(VLOOKUP($E456,'Container Panel'!$B$41:$Z$100,$D456,0)/(VLOOKUP(DE$276,UI!$A$12:$O$51,VLOOKUP(DE$279,$B$276:$C$278,2,0),0)/1000))&gt;0),1,TRUNC(VLOOKUP($E456,'Container Panel'!$B$41:$Z$100,$D456,0)/(VLOOKUP(DE$276,UI!$A$12:$O$51,VLOOKUP(DE$279,$B$276:$C$278,2,0),0)/1000)))),"")</f>
        <v/>
      </c>
      <c r="DF456" s="145" t="str">
        <f>IFERROR(IF(AND(DF$272=list!$D$3,'Box Calculation'!DF$279&lt;&gt;"h",$E456&lt;&gt;0),0,IF(AND(DF$273=list!$D$2,$E456&lt;&gt;0,TRUNC(VLOOKUP($E456,'Container Panel'!$B$41:$Z$100,$D456,0)/(VLOOKUP(DF$276,UI!$A$12:$O$51,VLOOKUP(DF$279,$B$276:$C$278,2,0),0)/1000))&gt;0),1,TRUNC(VLOOKUP($E456,'Container Panel'!$B$41:$Z$100,$D456,0)/(VLOOKUP(DF$276,UI!$A$12:$O$51,VLOOKUP(DF$279,$B$276:$C$278,2,0),0)/1000)))),"")</f>
        <v/>
      </c>
      <c r="DG456" s="145" t="str">
        <f>IFERROR(IF(AND(DG$272=list!$D$3,'Box Calculation'!DG$279&lt;&gt;"h",$E456&lt;&gt;0),0,IF(AND(DG$273=list!$D$2,$E456&lt;&gt;0,TRUNC(VLOOKUP($E456,'Container Panel'!$B$41:$Z$100,$D456,0)/(VLOOKUP(DG$276,UI!$A$12:$O$51,VLOOKUP(DG$279,$B$276:$C$278,2,0),0)/1000))&gt;0),1,TRUNC(VLOOKUP($E456,'Container Panel'!$B$41:$Z$100,$D456,0)/(VLOOKUP(DG$276,UI!$A$12:$O$51,VLOOKUP(DG$279,$B$276:$C$278,2,0),0)/1000)))),"")</f>
        <v/>
      </c>
      <c r="DH456" s="145" t="str">
        <f>IFERROR(IF(AND(DH$272=list!$D$3,'Box Calculation'!DH$279&lt;&gt;"h",$E456&lt;&gt;0),0,IF(AND(DH$273=list!$D$2,$E456&lt;&gt;0,TRUNC(VLOOKUP($E456,'Container Panel'!$B$41:$Z$100,$D456,0)/(VLOOKUP(DH$276,UI!$A$12:$O$51,VLOOKUP(DH$279,$B$276:$C$278,2,0),0)/1000))&gt;0),1,TRUNC(VLOOKUP($E456,'Container Panel'!$B$41:$Z$100,$D456,0)/(VLOOKUP(DH$276,UI!$A$12:$O$51,VLOOKUP(DH$279,$B$276:$C$278,2,0),0)/1000)))),"")</f>
        <v/>
      </c>
      <c r="DI456" s="145" t="str">
        <f>IFERROR(IF(AND(DI$272=list!$D$3,'Box Calculation'!DI$279&lt;&gt;"h",$E456&lt;&gt;0),0,IF(AND(DI$273=list!$D$2,$E456&lt;&gt;0,TRUNC(VLOOKUP($E456,'Container Panel'!$B$41:$Z$100,$D456,0)/(VLOOKUP(DI$276,UI!$A$12:$O$51,VLOOKUP(DI$279,$B$276:$C$278,2,0),0)/1000))&gt;0),1,TRUNC(VLOOKUP($E456,'Container Panel'!$B$41:$Z$100,$D456,0)/(VLOOKUP(DI$276,UI!$A$12:$O$51,VLOOKUP(DI$279,$B$276:$C$278,2,0),0)/1000)))),"")</f>
        <v/>
      </c>
      <c r="DJ456" s="145" t="str">
        <f>IFERROR(IF(AND(DJ$272=list!$D$3,'Box Calculation'!DJ$279&lt;&gt;"h",$E456&lt;&gt;0),0,IF(AND(DJ$273=list!$D$2,$E456&lt;&gt;0,TRUNC(VLOOKUP($E456,'Container Panel'!$B$41:$Z$100,$D456,0)/(VLOOKUP(DJ$276,UI!$A$12:$O$51,VLOOKUP(DJ$279,$B$276:$C$278,2,0),0)/1000))&gt;0),1,TRUNC(VLOOKUP($E456,'Container Panel'!$B$41:$Z$100,$D456,0)/(VLOOKUP(DJ$276,UI!$A$12:$O$51,VLOOKUP(DJ$279,$B$276:$C$278,2,0),0)/1000)))),"")</f>
        <v/>
      </c>
      <c r="DK456" s="145" t="str">
        <f>IFERROR(IF(AND(DK$272=list!$D$3,'Box Calculation'!DK$279&lt;&gt;"h",$E456&lt;&gt;0),0,IF(AND(DK$273=list!$D$2,$E456&lt;&gt;0,TRUNC(VLOOKUP($E456,'Container Panel'!$B$41:$Z$100,$D456,0)/(VLOOKUP(DK$276,UI!$A$12:$O$51,VLOOKUP(DK$279,$B$276:$C$278,2,0),0)/1000))&gt;0),1,TRUNC(VLOOKUP($E456,'Container Panel'!$B$41:$Z$100,$D456,0)/(VLOOKUP(DK$276,UI!$A$12:$O$51,VLOOKUP(DK$279,$B$276:$C$278,2,0),0)/1000)))),"")</f>
        <v/>
      </c>
      <c r="DL456" s="145" t="str">
        <f>IFERROR(IF(AND(DL$272=list!$D$3,'Box Calculation'!DL$279&lt;&gt;"h",$E456&lt;&gt;0),0,IF(AND(DL$273=list!$D$2,$E456&lt;&gt;0,TRUNC(VLOOKUP($E456,'Container Panel'!$B$41:$Z$100,$D456,0)/(VLOOKUP(DL$276,UI!$A$12:$O$51,VLOOKUP(DL$279,$B$276:$C$278,2,0),0)/1000))&gt;0),1,TRUNC(VLOOKUP($E456,'Container Panel'!$B$41:$Z$100,$D456,0)/(VLOOKUP(DL$276,UI!$A$12:$O$51,VLOOKUP(DL$279,$B$276:$C$278,2,0),0)/1000)))),"")</f>
        <v/>
      </c>
      <c r="DM456" s="145" t="str">
        <f>IFERROR(IF(AND(DM$272=list!$D$3,'Box Calculation'!DM$279&lt;&gt;"h",$E456&lt;&gt;0),0,IF(AND(DM$273=list!$D$2,$E456&lt;&gt;0,TRUNC(VLOOKUP($E456,'Container Panel'!$B$41:$Z$100,$D456,0)/(VLOOKUP(DM$276,UI!$A$12:$O$51,VLOOKUP(DM$279,$B$276:$C$278,2,0),0)/1000))&gt;0),1,TRUNC(VLOOKUP($E456,'Container Panel'!$B$41:$Z$100,$D456,0)/(VLOOKUP(DM$276,UI!$A$12:$O$51,VLOOKUP(DM$279,$B$276:$C$278,2,0),0)/1000)))),"")</f>
        <v/>
      </c>
      <c r="DN456" s="145" t="str">
        <f>IFERROR(IF(AND(DN$272=list!$D$3,'Box Calculation'!DN$279&lt;&gt;"h",$E456&lt;&gt;0),0,IF(AND(DN$273=list!$D$2,$E456&lt;&gt;0,TRUNC(VLOOKUP($E456,'Container Panel'!$B$41:$Z$100,$D456,0)/(VLOOKUP(DN$276,UI!$A$12:$O$51,VLOOKUP(DN$279,$B$276:$C$278,2,0),0)/1000))&gt;0),1,TRUNC(VLOOKUP($E456,'Container Panel'!$B$41:$Z$100,$D456,0)/(VLOOKUP(DN$276,UI!$A$12:$O$51,VLOOKUP(DN$279,$B$276:$C$278,2,0),0)/1000)))),"")</f>
        <v/>
      </c>
      <c r="DO456" s="145" t="str">
        <f>IFERROR(IF(AND(DO$272=list!$D$3,'Box Calculation'!DO$279&lt;&gt;"h",$E456&lt;&gt;0),0,IF(AND(DO$273=list!$D$2,$E456&lt;&gt;0,TRUNC(VLOOKUP($E456,'Container Panel'!$B$41:$Z$100,$D456,0)/(VLOOKUP(DO$276,UI!$A$12:$O$51,VLOOKUP(DO$279,$B$276:$C$278,2,0),0)/1000))&gt;0),1,TRUNC(VLOOKUP($E456,'Container Panel'!$B$41:$Z$100,$D456,0)/(VLOOKUP(DO$276,UI!$A$12:$O$51,VLOOKUP(DO$279,$B$276:$C$278,2,0),0)/1000)))),"")</f>
        <v/>
      </c>
      <c r="DP456" s="145" t="str">
        <f>IFERROR(IF(AND(DP$272=list!$D$3,'Box Calculation'!DP$279&lt;&gt;"h",$E456&lt;&gt;0),0,IF(AND(DP$273=list!$D$2,$E456&lt;&gt;0,TRUNC(VLOOKUP($E456,'Container Panel'!$B$41:$Z$100,$D456,0)/(VLOOKUP(DP$276,UI!$A$12:$O$51,VLOOKUP(DP$279,$B$276:$C$278,2,0),0)/1000))&gt;0),1,TRUNC(VLOOKUP($E456,'Container Panel'!$B$41:$Z$100,$D456,0)/(VLOOKUP(DP$276,UI!$A$12:$O$51,VLOOKUP(DP$279,$B$276:$C$278,2,0),0)/1000)))),"")</f>
        <v/>
      </c>
      <c r="DQ456" s="145" t="str">
        <f>IFERROR(IF(AND(DQ$272=list!$D$3,'Box Calculation'!DQ$279&lt;&gt;"h",$E456&lt;&gt;0),0,IF(AND(DQ$273=list!$D$2,$E456&lt;&gt;0,TRUNC(VLOOKUP($E456,'Container Panel'!$B$41:$Z$100,$D456,0)/(VLOOKUP(DQ$276,UI!$A$12:$O$51,VLOOKUP(DQ$279,$B$276:$C$278,2,0),0)/1000))&gt;0),1,TRUNC(VLOOKUP($E456,'Container Panel'!$B$41:$Z$100,$D456,0)/(VLOOKUP(DQ$276,UI!$A$12:$O$51,VLOOKUP(DQ$279,$B$276:$C$278,2,0),0)/1000)))),"")</f>
        <v/>
      </c>
      <c r="DR456" s="145" t="str">
        <f>IFERROR(IF(AND(DR$272=list!$D$3,'Box Calculation'!DR$279&lt;&gt;"h",$E456&lt;&gt;0),0,IF(AND(DR$273=list!$D$2,$E456&lt;&gt;0,TRUNC(VLOOKUP($E456,'Container Panel'!$B$41:$Z$100,$D456,0)/(VLOOKUP(DR$276,UI!$A$12:$O$51,VLOOKUP(DR$279,$B$276:$C$278,2,0),0)/1000))&gt;0),1,TRUNC(VLOOKUP($E456,'Container Panel'!$B$41:$Z$100,$D456,0)/(VLOOKUP(DR$276,UI!$A$12:$O$51,VLOOKUP(DR$279,$B$276:$C$278,2,0),0)/1000)))),"")</f>
        <v/>
      </c>
      <c r="DS456" s="145" t="str">
        <f>IFERROR(IF(AND(DS$272=list!$D$3,'Box Calculation'!DS$279&lt;&gt;"h",$E456&lt;&gt;0),0,IF(AND(DS$273=list!$D$2,$E456&lt;&gt;0,TRUNC(VLOOKUP($E456,'Container Panel'!$B$41:$Z$100,$D456,0)/(VLOOKUP(DS$276,UI!$A$12:$O$51,VLOOKUP(DS$279,$B$276:$C$278,2,0),0)/1000))&gt;0),1,TRUNC(VLOOKUP($E456,'Container Panel'!$B$41:$Z$100,$D456,0)/(VLOOKUP(DS$276,UI!$A$12:$O$51,VLOOKUP(DS$279,$B$276:$C$278,2,0),0)/1000)))),"")</f>
        <v/>
      </c>
      <c r="DT456" s="145" t="str">
        <f>IFERROR(IF(AND(DT$272=list!$D$3,'Box Calculation'!DT$279&lt;&gt;"h",$E456&lt;&gt;0),0,IF(AND(DT$273=list!$D$2,$E456&lt;&gt;0,TRUNC(VLOOKUP($E456,'Container Panel'!$B$41:$Z$100,$D456,0)/(VLOOKUP(DT$276,UI!$A$12:$O$51,VLOOKUP(DT$279,$B$276:$C$278,2,0),0)/1000))&gt;0),1,TRUNC(VLOOKUP($E456,'Container Panel'!$B$41:$Z$100,$D456,0)/(VLOOKUP(DT$276,UI!$A$12:$O$51,VLOOKUP(DT$279,$B$276:$C$278,2,0),0)/1000)))),"")</f>
        <v/>
      </c>
      <c r="DU456" s="145" t="str">
        <f>IFERROR(IF(AND(DU$272=list!$D$3,'Box Calculation'!DU$279&lt;&gt;"h",$E456&lt;&gt;0),0,IF(AND(DU$273=list!$D$2,$E456&lt;&gt;0,TRUNC(VLOOKUP($E456,'Container Panel'!$B$41:$Z$100,$D456,0)/(VLOOKUP(DU$276,UI!$A$12:$O$51,VLOOKUP(DU$279,$B$276:$C$278,2,0),0)/1000))&gt;0),1,TRUNC(VLOOKUP($E456,'Container Panel'!$B$41:$Z$100,$D456,0)/(VLOOKUP(DU$276,UI!$A$12:$O$51,VLOOKUP(DU$279,$B$276:$C$278,2,0),0)/1000)))),"")</f>
        <v/>
      </c>
      <c r="DV456" s="145" t="str">
        <f>IFERROR(IF(AND(DV$272=list!$D$3,'Box Calculation'!DV$279&lt;&gt;"h",$E456&lt;&gt;0),0,IF(AND(DV$273=list!$D$2,$E456&lt;&gt;0,TRUNC(VLOOKUP($E456,'Container Panel'!$B$41:$Z$100,$D456,0)/(VLOOKUP(DV$276,UI!$A$12:$O$51,VLOOKUP(DV$279,$B$276:$C$278,2,0),0)/1000))&gt;0),1,TRUNC(VLOOKUP($E456,'Container Panel'!$B$41:$Z$100,$D456,0)/(VLOOKUP(DV$276,UI!$A$12:$O$51,VLOOKUP(DV$279,$B$276:$C$278,2,0),0)/1000)))),"")</f>
        <v/>
      </c>
      <c r="DW456" s="145" t="str">
        <f>IFERROR(IF(AND(DW$272=list!$D$3,'Box Calculation'!DW$279&lt;&gt;"h",$E456&lt;&gt;0),0,IF(AND(DW$273=list!$D$2,$E456&lt;&gt;0,TRUNC(VLOOKUP($E456,'Container Panel'!$B$41:$Z$100,$D456,0)/(VLOOKUP(DW$276,UI!$A$12:$O$51,VLOOKUP(DW$279,$B$276:$C$278,2,0),0)/1000))&gt;0),1,TRUNC(VLOOKUP($E456,'Container Panel'!$B$41:$Z$100,$D456,0)/(VLOOKUP(DW$276,UI!$A$12:$O$51,VLOOKUP(DW$279,$B$276:$C$278,2,0),0)/1000)))),"")</f>
        <v/>
      </c>
      <c r="DX456" s="145" t="str">
        <f>IFERROR(IF(AND(DX$272=list!$D$3,'Box Calculation'!DX$279&lt;&gt;"h",$E456&lt;&gt;0),0,IF(AND(DX$273=list!$D$2,$E456&lt;&gt;0,TRUNC(VLOOKUP($E456,'Container Panel'!$B$41:$Z$100,$D456,0)/(VLOOKUP(DX$276,UI!$A$12:$O$51,VLOOKUP(DX$279,$B$276:$C$278,2,0),0)/1000))&gt;0),1,TRUNC(VLOOKUP($E456,'Container Panel'!$B$41:$Z$100,$D456,0)/(VLOOKUP(DX$276,UI!$A$12:$O$51,VLOOKUP(DX$279,$B$276:$C$278,2,0),0)/1000)))),"")</f>
        <v/>
      </c>
      <c r="DY456" s="145" t="str">
        <f>IFERROR(IF(AND(DY$272=list!$D$3,'Box Calculation'!DY$279&lt;&gt;"h",$E456&lt;&gt;0),0,IF(AND(DY$273=list!$D$2,$E456&lt;&gt;0,TRUNC(VLOOKUP($E456,'Container Panel'!$B$41:$Z$100,$D456,0)/(VLOOKUP(DY$276,UI!$A$12:$O$51,VLOOKUP(DY$279,$B$276:$C$278,2,0),0)/1000))&gt;0),1,TRUNC(VLOOKUP($E456,'Container Panel'!$B$41:$Z$100,$D456,0)/(VLOOKUP(DY$276,UI!$A$12:$O$51,VLOOKUP(DY$279,$B$276:$C$278,2,0),0)/1000)))),"")</f>
        <v/>
      </c>
      <c r="DZ456" s="145" t="str">
        <f>IFERROR(IF(AND(DZ$272=list!$D$3,'Box Calculation'!DZ$279&lt;&gt;"h",$E456&lt;&gt;0),0,IF(AND(DZ$273=list!$D$2,$E456&lt;&gt;0,TRUNC(VLOOKUP($E456,'Container Panel'!$B$41:$Z$100,$D456,0)/(VLOOKUP(DZ$276,UI!$A$12:$O$51,VLOOKUP(DZ$279,$B$276:$C$278,2,0),0)/1000))&gt;0),1,TRUNC(VLOOKUP($E456,'Container Panel'!$B$41:$Z$100,$D456,0)/(VLOOKUP(DZ$276,UI!$A$12:$O$51,VLOOKUP(DZ$279,$B$276:$C$278,2,0),0)/1000)))),"")</f>
        <v/>
      </c>
      <c r="EA456" s="145" t="str">
        <f>IFERROR(IF(AND(EA$272=list!$D$3,'Box Calculation'!EA$279&lt;&gt;"h",$E456&lt;&gt;0),0,IF(AND(EA$273=list!$D$2,$E456&lt;&gt;0,TRUNC(VLOOKUP($E456,'Container Panel'!$B$41:$Z$100,$D456,0)/(VLOOKUP(EA$276,UI!$A$12:$O$51,VLOOKUP(EA$279,$B$276:$C$278,2,0),0)/1000))&gt;0),1,TRUNC(VLOOKUP($E456,'Container Panel'!$B$41:$Z$100,$D456,0)/(VLOOKUP(EA$276,UI!$A$12:$O$51,VLOOKUP(EA$279,$B$276:$C$278,2,0),0)/1000)))),"")</f>
        <v/>
      </c>
      <c r="EB456" s="145" t="str">
        <f>IFERROR(IF(AND(EB$272=list!$D$3,'Box Calculation'!EB$279&lt;&gt;"h",$E456&lt;&gt;0),0,IF(AND(EB$273=list!$D$2,$E456&lt;&gt;0,TRUNC(VLOOKUP($E456,'Container Panel'!$B$41:$Z$100,$D456,0)/(VLOOKUP(EB$276,UI!$A$12:$O$51,VLOOKUP(EB$279,$B$276:$C$278,2,0),0)/1000))&gt;0),1,TRUNC(VLOOKUP($E456,'Container Panel'!$B$41:$Z$100,$D456,0)/(VLOOKUP(EB$276,UI!$A$12:$O$51,VLOOKUP(EB$279,$B$276:$C$278,2,0),0)/1000)))),"")</f>
        <v/>
      </c>
      <c r="EC456" s="145" t="str">
        <f>IFERROR(IF(AND(EC$272=list!$D$3,'Box Calculation'!EC$279&lt;&gt;"h",$E456&lt;&gt;0),0,IF(AND(EC$273=list!$D$2,$E456&lt;&gt;0,TRUNC(VLOOKUP($E456,'Container Panel'!$B$41:$Z$100,$D456,0)/(VLOOKUP(EC$276,UI!$A$12:$O$51,VLOOKUP(EC$279,$B$276:$C$278,2,0),0)/1000))&gt;0),1,TRUNC(VLOOKUP($E456,'Container Panel'!$B$41:$Z$100,$D456,0)/(VLOOKUP(EC$276,UI!$A$12:$O$51,VLOOKUP(EC$279,$B$276:$C$278,2,0),0)/1000)))),"")</f>
        <v/>
      </c>
      <c r="ED456" s="145" t="str">
        <f>IFERROR(IF(AND(ED$272=list!$D$3,'Box Calculation'!ED$279&lt;&gt;"h",$E456&lt;&gt;0),0,IF(AND(ED$273=list!$D$2,$E456&lt;&gt;0,TRUNC(VLOOKUP($E456,'Container Panel'!$B$41:$Z$100,$D456,0)/(VLOOKUP(ED$276,UI!$A$12:$O$51,VLOOKUP(ED$279,$B$276:$C$278,2,0),0)/1000))&gt;0),1,TRUNC(VLOOKUP($E456,'Container Panel'!$B$41:$Z$100,$D456,0)/(VLOOKUP(ED$276,UI!$A$12:$O$51,VLOOKUP(ED$279,$B$276:$C$278,2,0),0)/1000)))),"")</f>
        <v/>
      </c>
      <c r="EE456" s="145" t="str">
        <f>IFERROR(IF(AND(EE$272=list!$D$3,'Box Calculation'!EE$279&lt;&gt;"h",$E456&lt;&gt;0),0,IF(AND(EE$273=list!$D$2,$E456&lt;&gt;0,TRUNC(VLOOKUP($E456,'Container Panel'!$B$41:$Z$100,$D456,0)/(VLOOKUP(EE$276,UI!$A$12:$O$51,VLOOKUP(EE$279,$B$276:$C$278,2,0),0)/1000))&gt;0),1,TRUNC(VLOOKUP($E456,'Container Panel'!$B$41:$Z$100,$D456,0)/(VLOOKUP(EE$276,UI!$A$12:$O$51,VLOOKUP(EE$279,$B$276:$C$278,2,0),0)/1000)))),"")</f>
        <v/>
      </c>
      <c r="EF456" s="145" t="str">
        <f>IFERROR(IF(AND(EF$272=list!$D$3,'Box Calculation'!EF$279&lt;&gt;"h",$E456&lt;&gt;0),0,IF(AND(EF$273=list!$D$2,$E456&lt;&gt;0,TRUNC(VLOOKUP($E456,'Container Panel'!$B$41:$Z$100,$D456,0)/(VLOOKUP(EF$276,UI!$A$12:$O$51,VLOOKUP(EF$279,$B$276:$C$278,2,0),0)/1000))&gt;0),1,TRUNC(VLOOKUP($E456,'Container Panel'!$B$41:$Z$100,$D456,0)/(VLOOKUP(EF$276,UI!$A$12:$O$51,VLOOKUP(EF$279,$B$276:$C$278,2,0),0)/1000)))),"")</f>
        <v/>
      </c>
      <c r="EG456" s="145" t="str">
        <f>IFERROR(IF(AND(EG$272=list!$D$3,'Box Calculation'!EG$279&lt;&gt;"h",$E456&lt;&gt;0),0,IF(AND(EG$273=list!$D$2,$E456&lt;&gt;0,TRUNC(VLOOKUP($E456,'Container Panel'!$B$41:$Z$100,$D456,0)/(VLOOKUP(EG$276,UI!$A$12:$O$51,VLOOKUP(EG$279,$B$276:$C$278,2,0),0)/1000))&gt;0),1,TRUNC(VLOOKUP($E456,'Container Panel'!$B$41:$Z$100,$D456,0)/(VLOOKUP(EG$276,UI!$A$12:$O$51,VLOOKUP(EG$279,$B$276:$C$278,2,0),0)/1000)))),"")</f>
        <v/>
      </c>
      <c r="EH456" s="145" t="str">
        <f>IFERROR(IF(AND(EH$272=list!$D$3,'Box Calculation'!EH$279&lt;&gt;"h",$E456&lt;&gt;0),0,IF(AND(EH$273=list!$D$2,$E456&lt;&gt;0,TRUNC(VLOOKUP($E456,'Container Panel'!$B$41:$Z$100,$D456,0)/(VLOOKUP(EH$276,UI!$A$12:$O$51,VLOOKUP(EH$279,$B$276:$C$278,2,0),0)/1000))&gt;0),1,TRUNC(VLOOKUP($E456,'Container Panel'!$B$41:$Z$100,$D456,0)/(VLOOKUP(EH$276,UI!$A$12:$O$51,VLOOKUP(EH$279,$B$276:$C$278,2,0),0)/1000)))),"")</f>
        <v/>
      </c>
      <c r="EI456" s="145" t="str">
        <f>IFERROR(IF(AND(EI$272=list!$D$3,'Box Calculation'!EI$279&lt;&gt;"h",$E456&lt;&gt;0),0,IF(AND(EI$273=list!$D$2,$E456&lt;&gt;0,TRUNC(VLOOKUP($E456,'Container Panel'!$B$41:$Z$100,$D456,0)/(VLOOKUP(EI$276,UI!$A$12:$O$51,VLOOKUP(EI$279,$B$276:$C$278,2,0),0)/1000))&gt;0),1,TRUNC(VLOOKUP($E456,'Container Panel'!$B$41:$Z$100,$D456,0)/(VLOOKUP(EI$276,UI!$A$12:$O$51,VLOOKUP(EI$279,$B$276:$C$278,2,0),0)/1000)))),"")</f>
        <v/>
      </c>
      <c r="EJ456" s="145" t="str">
        <f>IFERROR(IF(AND(EJ$272=list!$D$3,'Box Calculation'!EJ$279&lt;&gt;"h",$E456&lt;&gt;0),0,IF(AND(EJ$273=list!$D$2,$E456&lt;&gt;0,TRUNC(VLOOKUP($E456,'Container Panel'!$B$41:$Z$100,$D456,0)/(VLOOKUP(EJ$276,UI!$A$12:$O$51,VLOOKUP(EJ$279,$B$276:$C$278,2,0),0)/1000))&gt;0),1,TRUNC(VLOOKUP($E456,'Container Panel'!$B$41:$Z$100,$D456,0)/(VLOOKUP(EJ$276,UI!$A$12:$O$51,VLOOKUP(EJ$279,$B$276:$C$278,2,0),0)/1000)))),"")</f>
        <v/>
      </c>
      <c r="EK456" s="145" t="str">
        <f>IFERROR(IF(AND(EK$272=list!$D$3,'Box Calculation'!EK$279&lt;&gt;"h",$E456&lt;&gt;0),0,IF(AND(EK$273=list!$D$2,$E456&lt;&gt;0,TRUNC(VLOOKUP($E456,'Container Panel'!$B$41:$Z$100,$D456,0)/(VLOOKUP(EK$276,UI!$A$12:$O$51,VLOOKUP(EK$279,$B$276:$C$278,2,0),0)/1000))&gt;0),1,TRUNC(VLOOKUP($E456,'Container Panel'!$B$41:$Z$100,$D456,0)/(VLOOKUP(EK$276,UI!$A$12:$O$51,VLOOKUP(EK$279,$B$276:$C$278,2,0),0)/1000)))),"")</f>
        <v/>
      </c>
      <c r="EL456" s="145" t="str">
        <f>IFERROR(IF(AND(EL$272=list!$D$3,'Box Calculation'!EL$279&lt;&gt;"h",$E456&lt;&gt;0),0,IF(AND(EL$273=list!$D$2,$E456&lt;&gt;0,TRUNC(VLOOKUP($E456,'Container Panel'!$B$41:$Z$100,$D456,0)/(VLOOKUP(EL$276,UI!$A$12:$O$51,VLOOKUP(EL$279,$B$276:$C$278,2,0),0)/1000))&gt;0),1,TRUNC(VLOOKUP($E456,'Container Panel'!$B$41:$Z$100,$D456,0)/(VLOOKUP(EL$276,UI!$A$12:$O$51,VLOOKUP(EL$279,$B$276:$C$278,2,0),0)/1000)))),"")</f>
        <v/>
      </c>
      <c r="EM456" s="145" t="str">
        <f>IFERROR(IF(AND(EM$272=list!$D$3,'Box Calculation'!EM$279&lt;&gt;"h",$E456&lt;&gt;0),0,IF(AND(EM$273=list!$D$2,$E456&lt;&gt;0,TRUNC(VLOOKUP($E456,'Container Panel'!$B$41:$Z$100,$D456,0)/(VLOOKUP(EM$276,UI!$A$12:$O$51,VLOOKUP(EM$279,$B$276:$C$278,2,0),0)/1000))&gt;0),1,TRUNC(VLOOKUP($E456,'Container Panel'!$B$41:$Z$100,$D456,0)/(VLOOKUP(EM$276,UI!$A$12:$O$51,VLOOKUP(EM$279,$B$276:$C$278,2,0),0)/1000)))),"")</f>
        <v/>
      </c>
      <c r="EN456" s="145" t="str">
        <f>IFERROR(IF(AND(EN$272=list!$D$3,'Box Calculation'!EN$279&lt;&gt;"h",$E456&lt;&gt;0),0,IF(AND(EN$273=list!$D$2,$E456&lt;&gt;0,TRUNC(VLOOKUP($E456,'Container Panel'!$B$41:$Z$100,$D456,0)/(VLOOKUP(EN$276,UI!$A$12:$O$51,VLOOKUP(EN$279,$B$276:$C$278,2,0),0)/1000))&gt;0),1,TRUNC(VLOOKUP($E456,'Container Panel'!$B$41:$Z$100,$D456,0)/(VLOOKUP(EN$276,UI!$A$12:$O$51,VLOOKUP(EN$279,$B$276:$C$278,2,0),0)/1000)))),"")</f>
        <v/>
      </c>
      <c r="EO456" s="145" t="str">
        <f>IFERROR(IF(AND(EO$272=list!$D$3,'Box Calculation'!EO$279&lt;&gt;"h",$E456&lt;&gt;0),0,IF(AND(EO$273=list!$D$2,$E456&lt;&gt;0,TRUNC(VLOOKUP($E456,'Container Panel'!$B$41:$Z$100,$D456,0)/(VLOOKUP(EO$276,UI!$A$12:$O$51,VLOOKUP(EO$279,$B$276:$C$278,2,0),0)/1000))&gt;0),1,TRUNC(VLOOKUP($E456,'Container Panel'!$B$41:$Z$100,$D456,0)/(VLOOKUP(EO$276,UI!$A$12:$O$51,VLOOKUP(EO$279,$B$276:$C$278,2,0),0)/1000)))),"")</f>
        <v/>
      </c>
      <c r="EP456" s="145" t="str">
        <f>IFERROR(IF(AND(EP$272=list!$D$3,'Box Calculation'!EP$279&lt;&gt;"h",$E456&lt;&gt;0),0,IF(AND(EP$273=list!$D$2,$E456&lt;&gt;0,TRUNC(VLOOKUP($E456,'Container Panel'!$B$41:$Z$100,$D456,0)/(VLOOKUP(EP$276,UI!$A$12:$O$51,VLOOKUP(EP$279,$B$276:$C$278,2,0),0)/1000))&gt;0),1,TRUNC(VLOOKUP($E456,'Container Panel'!$B$41:$Z$100,$D456,0)/(VLOOKUP(EP$276,UI!$A$12:$O$51,VLOOKUP(EP$279,$B$276:$C$278,2,0),0)/1000)))),"")</f>
        <v/>
      </c>
      <c r="EQ456" s="145" t="str">
        <f>IFERROR(IF(AND(EQ$272=list!$D$3,'Box Calculation'!EQ$279&lt;&gt;"h",$E456&lt;&gt;0),0,IF(AND(EQ$273=list!$D$2,$E456&lt;&gt;0,TRUNC(VLOOKUP($E456,'Container Panel'!$B$41:$Z$100,$D456,0)/(VLOOKUP(EQ$276,UI!$A$12:$O$51,VLOOKUP(EQ$279,$B$276:$C$278,2,0),0)/1000))&gt;0),1,TRUNC(VLOOKUP($E456,'Container Panel'!$B$41:$Z$100,$D456,0)/(VLOOKUP(EQ$276,UI!$A$12:$O$51,VLOOKUP(EQ$279,$B$276:$C$278,2,0),0)/1000)))),"")</f>
        <v/>
      </c>
      <c r="ER456" s="145" t="str">
        <f>IFERROR(IF(AND(ER$272=list!$D$3,'Box Calculation'!ER$279&lt;&gt;"h",$E456&lt;&gt;0),0,IF(AND(ER$273=list!$D$2,$E456&lt;&gt;0,TRUNC(VLOOKUP($E456,'Container Panel'!$B$41:$Z$100,$D456,0)/(VLOOKUP(ER$276,UI!$A$12:$O$51,VLOOKUP(ER$279,$B$276:$C$278,2,0),0)/1000))&gt;0),1,TRUNC(VLOOKUP($E456,'Container Panel'!$B$41:$Z$100,$D456,0)/(VLOOKUP(ER$276,UI!$A$12:$O$51,VLOOKUP(ER$279,$B$276:$C$278,2,0),0)/1000)))),"")</f>
        <v/>
      </c>
      <c r="ES456" s="145" t="str">
        <f>IFERROR(IF(AND(ES$272=list!$D$3,'Box Calculation'!ES$279&lt;&gt;"h",$E456&lt;&gt;0),0,IF(AND(ES$273=list!$D$2,$E456&lt;&gt;0,TRUNC(VLOOKUP($E456,'Container Panel'!$B$41:$Z$100,$D456,0)/(VLOOKUP(ES$276,UI!$A$12:$O$51,VLOOKUP(ES$279,$B$276:$C$278,2,0),0)/1000))&gt;0),1,TRUNC(VLOOKUP($E456,'Container Panel'!$B$41:$Z$100,$D456,0)/(VLOOKUP(ES$276,UI!$A$12:$O$51,VLOOKUP(ES$279,$B$276:$C$278,2,0),0)/1000)))),"")</f>
        <v/>
      </c>
      <c r="ET456" s="145" t="str">
        <f>IFERROR(IF(AND(ET$272=list!$D$3,'Box Calculation'!ET$279&lt;&gt;"h",$E456&lt;&gt;0),0,IF(AND(ET$273=list!$D$2,$E456&lt;&gt;0,TRUNC(VLOOKUP($E456,'Container Panel'!$B$41:$Z$100,$D456,0)/(VLOOKUP(ET$276,UI!$A$12:$O$51,VLOOKUP(ET$279,$B$276:$C$278,2,0),0)/1000))&gt;0),1,TRUNC(VLOOKUP($E456,'Container Panel'!$B$41:$Z$100,$D456,0)/(VLOOKUP(ET$276,UI!$A$12:$O$51,VLOOKUP(ET$279,$B$276:$C$278,2,0),0)/1000)))),"")</f>
        <v/>
      </c>
      <c r="EU456" s="145" t="str">
        <f>IFERROR(IF(AND(EU$272=list!$D$3,'Box Calculation'!EU$279&lt;&gt;"h",$E456&lt;&gt;0),0,IF(AND(EU$273=list!$D$2,$E456&lt;&gt;0,TRUNC(VLOOKUP($E456,'Container Panel'!$B$41:$Z$100,$D456,0)/(VLOOKUP(EU$276,UI!$A$12:$O$51,VLOOKUP(EU$279,$B$276:$C$278,2,0),0)/1000))&gt;0),1,TRUNC(VLOOKUP($E456,'Container Panel'!$B$41:$Z$100,$D456,0)/(VLOOKUP(EU$276,UI!$A$12:$O$51,VLOOKUP(EU$279,$B$276:$C$278,2,0),0)/1000)))),"")</f>
        <v/>
      </c>
      <c r="EV456" s="145" t="str">
        <f>IFERROR(IF(AND(EV$272=list!$D$3,'Box Calculation'!EV$279&lt;&gt;"h",$E456&lt;&gt;0),0,IF(AND(EV$273=list!$D$2,$E456&lt;&gt;0,TRUNC(VLOOKUP($E456,'Container Panel'!$B$41:$Z$100,$D456,0)/(VLOOKUP(EV$276,UI!$A$12:$O$51,VLOOKUP(EV$279,$B$276:$C$278,2,0),0)/1000))&gt;0),1,TRUNC(VLOOKUP($E456,'Container Panel'!$B$41:$Z$100,$D456,0)/(VLOOKUP(EV$276,UI!$A$12:$O$51,VLOOKUP(EV$279,$B$276:$C$278,2,0),0)/1000)))),"")</f>
        <v/>
      </c>
      <c r="EW456" s="145" t="str">
        <f>IFERROR(IF(AND(EW$272=list!$D$3,'Box Calculation'!EW$279&lt;&gt;"h",$E456&lt;&gt;0),0,IF(AND(EW$273=list!$D$2,$E456&lt;&gt;0,TRUNC(VLOOKUP($E456,'Container Panel'!$B$41:$Z$100,$D456,0)/(VLOOKUP(EW$276,UI!$A$12:$O$51,VLOOKUP(EW$279,$B$276:$C$278,2,0),0)/1000))&gt;0),1,TRUNC(VLOOKUP($E456,'Container Panel'!$B$41:$Z$100,$D456,0)/(VLOOKUP(EW$276,UI!$A$12:$O$51,VLOOKUP(EW$279,$B$276:$C$278,2,0),0)/1000)))),"")</f>
        <v/>
      </c>
      <c r="EX456" s="145" t="str">
        <f>IFERROR(IF(AND(EX$272=list!$D$3,'Box Calculation'!EX$279&lt;&gt;"h",$E456&lt;&gt;0),0,IF(AND(EX$273=list!$D$2,$E456&lt;&gt;0,TRUNC(VLOOKUP($E456,'Container Panel'!$B$41:$Z$100,$D456,0)/(VLOOKUP(EX$276,UI!$A$12:$O$51,VLOOKUP(EX$279,$B$276:$C$278,2,0),0)/1000))&gt;0),1,TRUNC(VLOOKUP($E456,'Container Panel'!$B$41:$Z$100,$D456,0)/(VLOOKUP(EX$276,UI!$A$12:$O$51,VLOOKUP(EX$279,$B$276:$C$278,2,0),0)/1000)))),"")</f>
        <v/>
      </c>
      <c r="EY456" s="145" t="str">
        <f>IFERROR(IF(AND(EY$272=list!$D$3,'Box Calculation'!EY$279&lt;&gt;"h",$E456&lt;&gt;0),0,IF(AND(EY$273=list!$D$2,$E456&lt;&gt;0,TRUNC(VLOOKUP($E456,'Container Panel'!$B$41:$Z$100,$D456,0)/(VLOOKUP(EY$276,UI!$A$12:$O$51,VLOOKUP(EY$279,$B$276:$C$278,2,0),0)/1000))&gt;0),1,TRUNC(VLOOKUP($E456,'Container Panel'!$B$41:$Z$100,$D456,0)/(VLOOKUP(EY$276,UI!$A$12:$O$51,VLOOKUP(EY$279,$B$276:$C$278,2,0),0)/1000)))),"")</f>
        <v/>
      </c>
      <c r="EZ456" s="145" t="str">
        <f>IFERROR(IF(AND(EZ$272=list!$D$3,'Box Calculation'!EZ$279&lt;&gt;"h",$E456&lt;&gt;0),0,IF(AND(EZ$273=list!$D$2,$E456&lt;&gt;0,TRUNC(VLOOKUP($E456,'Container Panel'!$B$41:$Z$100,$D456,0)/(VLOOKUP(EZ$276,UI!$A$12:$O$51,VLOOKUP(EZ$279,$B$276:$C$278,2,0),0)/1000))&gt;0),1,TRUNC(VLOOKUP($E456,'Container Panel'!$B$41:$Z$100,$D456,0)/(VLOOKUP(EZ$276,UI!$A$12:$O$51,VLOOKUP(EZ$279,$B$276:$C$278,2,0),0)/1000)))),"")</f>
        <v/>
      </c>
      <c r="FA456" s="145" t="str">
        <f>IFERROR(IF(AND(FA$272=list!$D$3,'Box Calculation'!FA$279&lt;&gt;"h",$E456&lt;&gt;0),0,IF(AND(FA$273=list!$D$2,$E456&lt;&gt;0,TRUNC(VLOOKUP($E456,'Container Panel'!$B$41:$Z$100,$D456,0)/(VLOOKUP(FA$276,UI!$A$12:$O$51,VLOOKUP(FA$279,$B$276:$C$278,2,0),0)/1000))&gt;0),1,TRUNC(VLOOKUP($E456,'Container Panel'!$B$41:$Z$100,$D456,0)/(VLOOKUP(FA$276,UI!$A$12:$O$51,VLOOKUP(FA$279,$B$276:$C$278,2,0),0)/1000)))),"")</f>
        <v/>
      </c>
      <c r="FB456" s="145" t="str">
        <f>IFERROR(IF(AND(FB$272=list!$D$3,'Box Calculation'!FB$279&lt;&gt;"h",$E456&lt;&gt;0),0,IF(AND(FB$273=list!$D$2,$E456&lt;&gt;0,TRUNC(VLOOKUP($E456,'Container Panel'!$B$41:$Z$100,$D456,0)/(VLOOKUP(FB$276,UI!$A$12:$O$51,VLOOKUP(FB$279,$B$276:$C$278,2,0),0)/1000))&gt;0),1,TRUNC(VLOOKUP($E456,'Container Panel'!$B$41:$Z$100,$D456,0)/(VLOOKUP(FB$276,UI!$A$12:$O$51,VLOOKUP(FB$279,$B$276:$C$278,2,0),0)/1000)))),"")</f>
        <v/>
      </c>
      <c r="FC456" s="145" t="str">
        <f>IFERROR(IF(AND(FC$272=list!$D$3,'Box Calculation'!FC$279&lt;&gt;"h",$E456&lt;&gt;0),0,IF(AND(FC$273=list!$D$2,$E456&lt;&gt;0,TRUNC(VLOOKUP($E456,'Container Panel'!$B$41:$Z$100,$D456,0)/(VLOOKUP(FC$276,UI!$A$12:$O$51,VLOOKUP(FC$279,$B$276:$C$278,2,0),0)/1000))&gt;0),1,TRUNC(VLOOKUP($E456,'Container Panel'!$B$41:$Z$100,$D456,0)/(VLOOKUP(FC$276,UI!$A$12:$O$51,VLOOKUP(FC$279,$B$276:$C$278,2,0),0)/1000)))),"")</f>
        <v/>
      </c>
      <c r="FD456" s="145" t="str">
        <f>IFERROR(IF(AND(FD$272=list!$D$3,'Box Calculation'!FD$279&lt;&gt;"h",$E456&lt;&gt;0),0,IF(AND(FD$273=list!$D$2,$E456&lt;&gt;0,TRUNC(VLOOKUP($E456,'Container Panel'!$B$41:$Z$100,$D456,0)/(VLOOKUP(FD$276,UI!$A$12:$O$51,VLOOKUP(FD$279,$B$276:$C$278,2,0),0)/1000))&gt;0),1,TRUNC(VLOOKUP($E456,'Container Panel'!$B$41:$Z$100,$D456,0)/(VLOOKUP(FD$276,UI!$A$12:$O$51,VLOOKUP(FD$279,$B$276:$C$278,2,0),0)/1000)))),"")</f>
        <v/>
      </c>
      <c r="FE456" s="145" t="str">
        <f>IFERROR(IF(AND(FE$272=list!$D$3,'Box Calculation'!FE$279&lt;&gt;"h",$E456&lt;&gt;0),0,IF(AND(FE$273=list!$D$2,$E456&lt;&gt;0,TRUNC(VLOOKUP($E456,'Container Panel'!$B$41:$Z$100,$D456,0)/(VLOOKUP(FE$276,UI!$A$12:$O$51,VLOOKUP(FE$279,$B$276:$C$278,2,0),0)/1000))&gt;0),1,TRUNC(VLOOKUP($E456,'Container Panel'!$B$41:$Z$100,$D456,0)/(VLOOKUP(FE$276,UI!$A$12:$O$51,VLOOKUP(FE$279,$B$276:$C$278,2,0),0)/1000)))),"")</f>
        <v/>
      </c>
      <c r="FF456" s="145" t="str">
        <f>IFERROR(IF(AND(FF$272=list!$D$3,'Box Calculation'!FF$279&lt;&gt;"h",$E456&lt;&gt;0),0,IF(AND(FF$273=list!$D$2,$E456&lt;&gt;0,TRUNC(VLOOKUP($E456,'Container Panel'!$B$41:$Z$100,$D456,0)/(VLOOKUP(FF$276,UI!$A$12:$O$51,VLOOKUP(FF$279,$B$276:$C$278,2,0),0)/1000))&gt;0),1,TRUNC(VLOOKUP($E456,'Container Panel'!$B$41:$Z$100,$D456,0)/(VLOOKUP(FF$276,UI!$A$12:$O$51,VLOOKUP(FF$279,$B$276:$C$278,2,0),0)/1000)))),"")</f>
        <v/>
      </c>
      <c r="FG456" s="145" t="str">
        <f>IFERROR(IF(AND(FG$272=list!$D$3,'Box Calculation'!FG$279&lt;&gt;"h",$E456&lt;&gt;0),0,IF(AND(FG$273=list!$D$2,$E456&lt;&gt;0,TRUNC(VLOOKUP($E456,'Container Panel'!$B$41:$Z$100,$D456,0)/(VLOOKUP(FG$276,UI!$A$12:$O$51,VLOOKUP(FG$279,$B$276:$C$278,2,0),0)/1000))&gt;0),1,TRUNC(VLOOKUP($E456,'Container Panel'!$B$41:$Z$100,$D456,0)/(VLOOKUP(FG$276,UI!$A$12:$O$51,VLOOKUP(FG$279,$B$276:$C$278,2,0),0)/1000)))),"")</f>
        <v/>
      </c>
      <c r="FH456" s="145" t="str">
        <f>IFERROR(IF(AND(FH$272=list!$D$3,'Box Calculation'!FH$279&lt;&gt;"h",$E456&lt;&gt;0),0,IF(AND(FH$273=list!$D$2,$E456&lt;&gt;0,TRUNC(VLOOKUP($E456,'Container Panel'!$B$41:$Z$100,$D456,0)/(VLOOKUP(FH$276,UI!$A$12:$O$51,VLOOKUP(FH$279,$B$276:$C$278,2,0),0)/1000))&gt;0),1,TRUNC(VLOOKUP($E456,'Container Panel'!$B$41:$Z$100,$D456,0)/(VLOOKUP(FH$276,UI!$A$12:$O$51,VLOOKUP(FH$279,$B$276:$C$278,2,0),0)/1000)))),"")</f>
        <v/>
      </c>
      <c r="FI456" s="145" t="str">
        <f>IFERROR(IF(AND(FI$272=list!$D$3,'Box Calculation'!FI$279&lt;&gt;"h",$E456&lt;&gt;0),0,IF(AND(FI$273=list!$D$2,$E456&lt;&gt;0,TRUNC(VLOOKUP($E456,'Container Panel'!$B$41:$Z$100,$D456,0)/(VLOOKUP(FI$276,UI!$A$12:$O$51,VLOOKUP(FI$279,$B$276:$C$278,2,0),0)/1000))&gt;0),1,TRUNC(VLOOKUP($E456,'Container Panel'!$B$41:$Z$100,$D456,0)/(VLOOKUP(FI$276,UI!$A$12:$O$51,VLOOKUP(FI$279,$B$276:$C$278,2,0),0)/1000)))),"")</f>
        <v/>
      </c>
      <c r="FJ456" s="145" t="str">
        <f>IFERROR(IF(AND(FJ$272=list!$D$3,'Box Calculation'!FJ$279&lt;&gt;"h",$E456&lt;&gt;0),0,IF(AND(FJ$273=list!$D$2,$E456&lt;&gt;0,TRUNC(VLOOKUP($E456,'Container Panel'!$B$41:$Z$100,$D456,0)/(VLOOKUP(FJ$276,UI!$A$12:$O$51,VLOOKUP(FJ$279,$B$276:$C$278,2,0),0)/1000))&gt;0),1,TRUNC(VLOOKUP($E456,'Container Panel'!$B$41:$Z$100,$D456,0)/(VLOOKUP(FJ$276,UI!$A$12:$O$51,VLOOKUP(FJ$279,$B$276:$C$278,2,0),0)/1000)))),"")</f>
        <v/>
      </c>
      <c r="FK456" s="145" t="str">
        <f>IFERROR(IF(AND(FK$272=list!$D$3,'Box Calculation'!FK$279&lt;&gt;"h",$E456&lt;&gt;0),0,IF(AND(FK$273=list!$D$2,$E456&lt;&gt;0,TRUNC(VLOOKUP($E456,'Container Panel'!$B$41:$Z$100,$D456,0)/(VLOOKUP(FK$276,UI!$A$12:$O$51,VLOOKUP(FK$279,$B$276:$C$278,2,0),0)/1000))&gt;0),1,TRUNC(VLOOKUP($E456,'Container Panel'!$B$41:$Z$100,$D456,0)/(VLOOKUP(FK$276,UI!$A$12:$O$51,VLOOKUP(FK$279,$B$276:$C$278,2,0),0)/1000)))),"")</f>
        <v/>
      </c>
      <c r="FL456" s="145" t="str">
        <f>IFERROR(IF(AND(FL$272=list!$D$3,'Box Calculation'!FL$279&lt;&gt;"h",$E456&lt;&gt;0),0,IF(AND(FL$273=list!$D$2,$E456&lt;&gt;0,TRUNC(VLOOKUP($E456,'Container Panel'!$B$41:$Z$100,$D456,0)/(VLOOKUP(FL$276,UI!$A$12:$O$51,VLOOKUP(FL$279,$B$276:$C$278,2,0),0)/1000))&gt;0),1,TRUNC(VLOOKUP($E456,'Container Panel'!$B$41:$Z$100,$D456,0)/(VLOOKUP(FL$276,UI!$A$12:$O$51,VLOOKUP(FL$279,$B$276:$C$278,2,0),0)/1000)))),"")</f>
        <v/>
      </c>
      <c r="FM456" s="145" t="str">
        <f>IFERROR(IF(AND(FM$272=list!$D$3,'Box Calculation'!FM$279&lt;&gt;"h",$E456&lt;&gt;0),0,IF(AND(FM$273=list!$D$2,$E456&lt;&gt;0,TRUNC(VLOOKUP($E456,'Container Panel'!$B$41:$Z$100,$D456,0)/(VLOOKUP(FM$276,UI!$A$12:$O$51,VLOOKUP(FM$279,$B$276:$C$278,2,0),0)/1000))&gt;0),1,TRUNC(VLOOKUP($E456,'Container Panel'!$B$41:$Z$100,$D456,0)/(VLOOKUP(FM$276,UI!$A$12:$O$51,VLOOKUP(FM$279,$B$276:$C$278,2,0),0)/1000)))),"")</f>
        <v/>
      </c>
      <c r="FN456" s="145" t="str">
        <f>IFERROR(IF(AND(FN$272=list!$D$3,'Box Calculation'!FN$279&lt;&gt;"h",$E456&lt;&gt;0),0,IF(AND(FN$273=list!$D$2,$E456&lt;&gt;0,TRUNC(VLOOKUP($E456,'Container Panel'!$B$41:$Z$100,$D456,0)/(VLOOKUP(FN$276,UI!$A$12:$O$51,VLOOKUP(FN$279,$B$276:$C$278,2,0),0)/1000))&gt;0),1,TRUNC(VLOOKUP($E456,'Container Panel'!$B$41:$Z$100,$D456,0)/(VLOOKUP(FN$276,UI!$A$12:$O$51,VLOOKUP(FN$279,$B$276:$C$278,2,0),0)/1000)))),"")</f>
        <v/>
      </c>
      <c r="FO456" s="145" t="str">
        <f>IFERROR(IF(AND(FO$272=list!$D$3,'Box Calculation'!FO$279&lt;&gt;"h",$E456&lt;&gt;0),0,IF(AND(FO$273=list!$D$2,$E456&lt;&gt;0,TRUNC(VLOOKUP($E456,'Container Panel'!$B$41:$Z$100,$D456,0)/(VLOOKUP(FO$276,UI!$A$12:$O$51,VLOOKUP(FO$279,$B$276:$C$278,2,0),0)/1000))&gt;0),1,TRUNC(VLOOKUP($E456,'Container Panel'!$B$41:$Z$100,$D456,0)/(VLOOKUP(FO$276,UI!$A$12:$O$51,VLOOKUP(FO$279,$B$276:$C$278,2,0),0)/1000)))),"")</f>
        <v/>
      </c>
      <c r="FP456" s="145" t="str">
        <f>IFERROR(IF(AND(FP$272=list!$D$3,'Box Calculation'!FP$279&lt;&gt;"h",$E456&lt;&gt;0),0,IF(AND(FP$273=list!$D$2,$E456&lt;&gt;0,TRUNC(VLOOKUP($E456,'Container Panel'!$B$41:$Z$100,$D456,0)/(VLOOKUP(FP$276,UI!$A$12:$O$51,VLOOKUP(FP$279,$B$276:$C$278,2,0),0)/1000))&gt;0),1,TRUNC(VLOOKUP($E456,'Container Panel'!$B$41:$Z$100,$D456,0)/(VLOOKUP(FP$276,UI!$A$12:$O$51,VLOOKUP(FP$279,$B$276:$C$278,2,0),0)/1000)))),"")</f>
        <v/>
      </c>
      <c r="FQ456" s="145" t="str">
        <f>IFERROR(IF(AND(FQ$272=list!$D$3,'Box Calculation'!FQ$279&lt;&gt;"h",$E456&lt;&gt;0),0,IF(AND(FQ$273=list!$D$2,$E456&lt;&gt;0,TRUNC(VLOOKUP($E456,'Container Panel'!$B$41:$Z$100,$D456,0)/(VLOOKUP(FQ$276,UI!$A$12:$O$51,VLOOKUP(FQ$279,$B$276:$C$278,2,0),0)/1000))&gt;0),1,TRUNC(VLOOKUP($E456,'Container Panel'!$B$41:$Z$100,$D456,0)/(VLOOKUP(FQ$276,UI!$A$12:$O$51,VLOOKUP(FQ$279,$B$276:$C$278,2,0),0)/1000)))),"")</f>
        <v/>
      </c>
      <c r="FR456" s="145" t="str">
        <f>IFERROR(IF(AND(FR$272=list!$D$3,'Box Calculation'!FR$279&lt;&gt;"h",$E456&lt;&gt;0),0,IF(AND(FR$273=list!$D$2,$E456&lt;&gt;0,TRUNC(VLOOKUP($E456,'Container Panel'!$B$41:$Z$100,$D456,0)/(VLOOKUP(FR$276,UI!$A$12:$O$51,VLOOKUP(FR$279,$B$276:$C$278,2,0),0)/1000))&gt;0),1,TRUNC(VLOOKUP($E456,'Container Panel'!$B$41:$Z$100,$D456,0)/(VLOOKUP(FR$276,UI!$A$12:$O$51,VLOOKUP(FR$279,$B$276:$C$278,2,0),0)/1000)))),"")</f>
        <v/>
      </c>
      <c r="FS456" s="145" t="str">
        <f>IFERROR(IF(AND(FS$272=list!$D$3,'Box Calculation'!FS$279&lt;&gt;"h",$E456&lt;&gt;0),0,IF(AND(FS$273=list!$D$2,$E456&lt;&gt;0,TRUNC(VLOOKUP($E456,'Container Panel'!$B$41:$Z$100,$D456,0)/(VLOOKUP(FS$276,UI!$A$12:$O$51,VLOOKUP(FS$279,$B$276:$C$278,2,0),0)/1000))&gt;0),1,TRUNC(VLOOKUP($E456,'Container Panel'!$B$41:$Z$100,$D456,0)/(VLOOKUP(FS$276,UI!$A$12:$O$51,VLOOKUP(FS$279,$B$276:$C$278,2,0),0)/1000)))),"")</f>
        <v/>
      </c>
      <c r="FT456" s="145" t="str">
        <f>IFERROR(IF(AND(FT$272=list!$D$3,'Box Calculation'!FT$279&lt;&gt;"h",$E456&lt;&gt;0),0,IF(AND(FT$273=list!$D$2,$E456&lt;&gt;0,TRUNC(VLOOKUP($E456,'Container Panel'!$B$41:$Z$100,$D456,0)/(VLOOKUP(FT$276,UI!$A$12:$O$51,VLOOKUP(FT$279,$B$276:$C$278,2,0),0)/1000))&gt;0),1,TRUNC(VLOOKUP($E456,'Container Panel'!$B$41:$Z$100,$D456,0)/(VLOOKUP(FT$276,UI!$A$12:$O$51,VLOOKUP(FT$279,$B$276:$C$278,2,0),0)/1000)))),"")</f>
        <v/>
      </c>
      <c r="FU456" s="145" t="str">
        <f>IFERROR(IF(AND(FU$272=list!$D$3,'Box Calculation'!FU$279&lt;&gt;"h",$E456&lt;&gt;0),0,IF(AND(FU$273=list!$D$2,$E456&lt;&gt;0,TRUNC(VLOOKUP($E456,'Container Panel'!$B$41:$Z$100,$D456,0)/(VLOOKUP(FU$276,UI!$A$12:$O$51,VLOOKUP(FU$279,$B$276:$C$278,2,0),0)/1000))&gt;0),1,TRUNC(VLOOKUP($E456,'Container Panel'!$B$41:$Z$100,$D456,0)/(VLOOKUP(FU$276,UI!$A$12:$O$51,VLOOKUP(FU$279,$B$276:$C$278,2,0),0)/1000)))),"")</f>
        <v/>
      </c>
      <c r="FV456" s="145" t="str">
        <f>IFERROR(IF(AND(FV$272=list!$D$3,'Box Calculation'!FV$279&lt;&gt;"h",$E456&lt;&gt;0),0,IF(AND(FV$273=list!$D$2,$E456&lt;&gt;0,TRUNC(VLOOKUP($E456,'Container Panel'!$B$41:$Z$100,$D456,0)/(VLOOKUP(FV$276,UI!$A$12:$O$51,VLOOKUP(FV$279,$B$276:$C$278,2,0),0)/1000))&gt;0),1,TRUNC(VLOOKUP($E456,'Container Panel'!$B$41:$Z$100,$D456,0)/(VLOOKUP(FV$276,UI!$A$12:$O$51,VLOOKUP(FV$279,$B$276:$C$278,2,0),0)/1000)))),"")</f>
        <v/>
      </c>
      <c r="FW456" s="145" t="str">
        <f>IFERROR(IF(AND(FW$272=list!$D$3,'Box Calculation'!FW$279&lt;&gt;"h",$E456&lt;&gt;0),0,IF(AND(FW$273=list!$D$2,$E456&lt;&gt;0,TRUNC(VLOOKUP($E456,'Container Panel'!$B$41:$Z$100,$D456,0)/(VLOOKUP(FW$276,UI!$A$12:$O$51,VLOOKUP(FW$279,$B$276:$C$278,2,0),0)/1000))&gt;0),1,TRUNC(VLOOKUP($E456,'Container Panel'!$B$41:$Z$100,$D456,0)/(VLOOKUP(FW$276,UI!$A$12:$O$51,VLOOKUP(FW$279,$B$276:$C$278,2,0),0)/1000)))),"")</f>
        <v/>
      </c>
      <c r="FX456" s="145" t="str">
        <f>IFERROR(IF(AND(FX$272=list!$D$3,'Box Calculation'!FX$279&lt;&gt;"h",$E456&lt;&gt;0),0,IF(AND(FX$273=list!$D$2,$E456&lt;&gt;0,TRUNC(VLOOKUP($E456,'Container Panel'!$B$41:$Z$100,$D456,0)/(VLOOKUP(FX$276,UI!$A$12:$O$51,VLOOKUP(FX$279,$B$276:$C$278,2,0),0)/1000))&gt;0),1,TRUNC(VLOOKUP($E456,'Container Panel'!$B$41:$Z$100,$D456,0)/(VLOOKUP(FX$276,UI!$A$12:$O$51,VLOOKUP(FX$279,$B$276:$C$278,2,0),0)/1000)))),"")</f>
        <v/>
      </c>
      <c r="FY456" s="145" t="str">
        <f>IFERROR(IF(AND(FY$272=list!$D$3,'Box Calculation'!FY$279&lt;&gt;"h",$E456&lt;&gt;0),0,IF(AND(FY$273=list!$D$2,$E456&lt;&gt;0,TRUNC(VLOOKUP($E456,'Container Panel'!$B$41:$Z$100,$D456,0)/(VLOOKUP(FY$276,UI!$A$12:$O$51,VLOOKUP(FY$279,$B$276:$C$278,2,0),0)/1000))&gt;0),1,TRUNC(VLOOKUP($E456,'Container Panel'!$B$41:$Z$100,$D456,0)/(VLOOKUP(FY$276,UI!$A$12:$O$51,VLOOKUP(FY$279,$B$276:$C$278,2,0),0)/1000)))),"")</f>
        <v/>
      </c>
      <c r="FZ456" s="145" t="str">
        <f>IFERROR(IF(AND(FZ$272=list!$D$3,'Box Calculation'!FZ$279&lt;&gt;"h",$E456&lt;&gt;0),0,IF(AND(FZ$273=list!$D$2,$E456&lt;&gt;0,TRUNC(VLOOKUP($E456,'Container Panel'!$B$41:$Z$100,$D456,0)/(VLOOKUP(FZ$276,UI!$A$12:$O$51,VLOOKUP(FZ$279,$B$276:$C$278,2,0),0)/1000))&gt;0),1,TRUNC(VLOOKUP($E456,'Container Panel'!$B$41:$Z$100,$D456,0)/(VLOOKUP(FZ$276,UI!$A$12:$O$51,VLOOKUP(FZ$279,$B$276:$C$278,2,0),0)/1000)))),"")</f>
        <v/>
      </c>
      <c r="GA456" s="145" t="str">
        <f>IFERROR(IF(AND(GA$272=list!$D$3,'Box Calculation'!GA$279&lt;&gt;"h",$E456&lt;&gt;0),0,IF(AND(GA$273=list!$D$2,$E456&lt;&gt;0,TRUNC(VLOOKUP($E456,'Container Panel'!$B$41:$Z$100,$D456,0)/(VLOOKUP(GA$276,UI!$A$12:$O$51,VLOOKUP(GA$279,$B$276:$C$278,2,0),0)/1000))&gt;0),1,TRUNC(VLOOKUP($E456,'Container Panel'!$B$41:$Z$100,$D456,0)/(VLOOKUP(GA$276,UI!$A$12:$O$51,VLOOKUP(GA$279,$B$276:$C$278,2,0),0)/1000)))),"")</f>
        <v/>
      </c>
      <c r="GB456" s="145" t="str">
        <f>IFERROR(IF(AND(GB$272=list!$D$3,'Box Calculation'!GB$279&lt;&gt;"h",$E456&lt;&gt;0),0,IF(AND(GB$273=list!$D$2,$E456&lt;&gt;0,TRUNC(VLOOKUP($E456,'Container Panel'!$B$41:$Z$100,$D456,0)/(VLOOKUP(GB$276,UI!$A$12:$O$51,VLOOKUP(GB$279,$B$276:$C$278,2,0),0)/1000))&gt;0),1,TRUNC(VLOOKUP($E456,'Container Panel'!$B$41:$Z$100,$D456,0)/(VLOOKUP(GB$276,UI!$A$12:$O$51,VLOOKUP(GB$279,$B$276:$C$278,2,0),0)/1000)))),"")</f>
        <v/>
      </c>
      <c r="GC456" s="145" t="str">
        <f>IFERROR(IF(AND(GC$272=list!$D$3,'Box Calculation'!GC$279&lt;&gt;"h",$E456&lt;&gt;0),0,IF(AND(GC$273=list!$D$2,$E456&lt;&gt;0,TRUNC(VLOOKUP($E456,'Container Panel'!$B$41:$Z$100,$D456,0)/(VLOOKUP(GC$276,UI!$A$12:$O$51,VLOOKUP(GC$279,$B$276:$C$278,2,0),0)/1000))&gt;0),1,TRUNC(VLOOKUP($E456,'Container Panel'!$B$41:$Z$100,$D456,0)/(VLOOKUP(GC$276,UI!$A$12:$O$51,VLOOKUP(GC$279,$B$276:$C$278,2,0),0)/1000)))),"")</f>
        <v/>
      </c>
      <c r="GD456" s="145" t="str">
        <f>IFERROR(IF(AND(GD$272=list!$D$3,'Box Calculation'!GD$279&lt;&gt;"h",$E456&lt;&gt;0),0,IF(AND(GD$273=list!$D$2,$E456&lt;&gt;0,TRUNC(VLOOKUP($E456,'Container Panel'!$B$41:$Z$100,$D456,0)/(VLOOKUP(GD$276,UI!$A$12:$O$51,VLOOKUP(GD$279,$B$276:$C$278,2,0),0)/1000))&gt;0),1,TRUNC(VLOOKUP($E456,'Container Panel'!$B$41:$Z$100,$D456,0)/(VLOOKUP(GD$276,UI!$A$12:$O$51,VLOOKUP(GD$279,$B$276:$C$278,2,0),0)/1000)))),"")</f>
        <v/>
      </c>
      <c r="GE456" s="145" t="str">
        <f>IFERROR(IF(AND(GE$272=list!$D$3,'Box Calculation'!GE$279&lt;&gt;"h",$E456&lt;&gt;0),0,IF(AND(GE$273=list!$D$2,$E456&lt;&gt;0,TRUNC(VLOOKUP($E456,'Container Panel'!$B$41:$Z$100,$D456,0)/(VLOOKUP(GE$276,UI!$A$12:$O$51,VLOOKUP(GE$279,$B$276:$C$278,2,0),0)/1000))&gt;0),1,TRUNC(VLOOKUP($E456,'Container Panel'!$B$41:$Z$100,$D456,0)/(VLOOKUP(GE$276,UI!$A$12:$O$51,VLOOKUP(GE$279,$B$276:$C$278,2,0),0)/1000)))),"")</f>
        <v/>
      </c>
      <c r="GF456" s="145" t="str">
        <f>IFERROR(IF(AND(GF$272=list!$D$3,'Box Calculation'!GF$279&lt;&gt;"h",$E456&lt;&gt;0),0,IF(AND(GF$273=list!$D$2,$E456&lt;&gt;0,TRUNC(VLOOKUP($E456,'Container Panel'!$B$41:$Z$100,$D456,0)/(VLOOKUP(GF$276,UI!$A$12:$O$51,VLOOKUP(GF$279,$B$276:$C$278,2,0),0)/1000))&gt;0),1,TRUNC(VLOOKUP($E456,'Container Panel'!$B$41:$Z$100,$D456,0)/(VLOOKUP(GF$276,UI!$A$12:$O$51,VLOOKUP(GF$279,$B$276:$C$278,2,0),0)/1000)))),"")</f>
        <v/>
      </c>
      <c r="GG456" s="145" t="str">
        <f>IFERROR(IF(AND(GG$272=list!$D$3,'Box Calculation'!GG$279&lt;&gt;"h",$E456&lt;&gt;0),0,IF(AND(GG$273=list!$D$2,$E456&lt;&gt;0,TRUNC(VLOOKUP($E456,'Container Panel'!$B$41:$Z$100,$D456,0)/(VLOOKUP(GG$276,UI!$A$12:$O$51,VLOOKUP(GG$279,$B$276:$C$278,2,0),0)/1000))&gt;0),1,TRUNC(VLOOKUP($E456,'Container Panel'!$B$41:$Z$100,$D456,0)/(VLOOKUP(GG$276,UI!$A$12:$O$51,VLOOKUP(GG$279,$B$276:$C$278,2,0),0)/1000)))),"")</f>
        <v/>
      </c>
      <c r="GH456" s="145" t="str">
        <f>IFERROR(IF(AND(GH$272=list!$D$3,'Box Calculation'!GH$279&lt;&gt;"h",$E456&lt;&gt;0),0,IF(AND(GH$273=list!$D$2,$E456&lt;&gt;0,TRUNC(VLOOKUP($E456,'Container Panel'!$B$41:$Z$100,$D456,0)/(VLOOKUP(GH$276,UI!$A$12:$O$51,VLOOKUP(GH$279,$B$276:$C$278,2,0),0)/1000))&gt;0),1,TRUNC(VLOOKUP($E456,'Container Panel'!$B$41:$Z$100,$D456,0)/(VLOOKUP(GH$276,UI!$A$12:$O$51,VLOOKUP(GH$279,$B$276:$C$278,2,0),0)/1000)))),"")</f>
        <v/>
      </c>
      <c r="GI456" s="145" t="str">
        <f>IFERROR(IF(AND(GI$272=list!$D$3,'Box Calculation'!GI$279&lt;&gt;"h",$E456&lt;&gt;0),0,IF(AND(GI$273=list!$D$2,$E456&lt;&gt;0,TRUNC(VLOOKUP($E456,'Container Panel'!$B$41:$Z$100,$D456,0)/(VLOOKUP(GI$276,UI!$A$12:$O$51,VLOOKUP(GI$279,$B$276:$C$278,2,0),0)/1000))&gt;0),1,TRUNC(VLOOKUP($E456,'Container Panel'!$B$41:$Z$100,$D456,0)/(VLOOKUP(GI$276,UI!$A$12:$O$51,VLOOKUP(GI$279,$B$276:$C$278,2,0),0)/1000)))),"")</f>
        <v/>
      </c>
      <c r="GJ456" s="145" t="str">
        <f>IFERROR(IF(AND(GJ$272=list!$D$3,'Box Calculation'!GJ$279&lt;&gt;"h",$E456&lt;&gt;0),0,IF(AND(GJ$273=list!$D$2,$E456&lt;&gt;0,TRUNC(VLOOKUP($E456,'Container Panel'!$B$41:$Z$100,$D456,0)/(VLOOKUP(GJ$276,UI!$A$12:$O$51,VLOOKUP(GJ$279,$B$276:$C$278,2,0),0)/1000))&gt;0),1,TRUNC(VLOOKUP($E456,'Container Panel'!$B$41:$Z$100,$D456,0)/(VLOOKUP(GJ$276,UI!$A$12:$O$51,VLOOKUP(GJ$279,$B$276:$C$278,2,0),0)/1000)))),"")</f>
        <v/>
      </c>
      <c r="GK456" s="145" t="str">
        <f>IFERROR(IF(AND(GK$272=list!$D$3,'Box Calculation'!GK$279&lt;&gt;"h",$E456&lt;&gt;0),0,IF(AND(GK$273=list!$D$2,$E456&lt;&gt;0,TRUNC(VLOOKUP($E456,'Container Panel'!$B$41:$Z$100,$D456,0)/(VLOOKUP(GK$276,UI!$A$12:$O$51,VLOOKUP(GK$279,$B$276:$C$278,2,0),0)/1000))&gt;0),1,TRUNC(VLOOKUP($E456,'Container Panel'!$B$41:$Z$100,$D456,0)/(VLOOKUP(GK$276,UI!$A$12:$O$51,VLOOKUP(GK$279,$B$276:$C$278,2,0),0)/1000)))),"")</f>
        <v/>
      </c>
      <c r="GL456" s="145" t="str">
        <f>IFERROR(IF(AND(GL$272=list!$D$3,'Box Calculation'!GL$279&lt;&gt;"h",$E456&lt;&gt;0),0,IF(AND(GL$273=list!$D$2,$E456&lt;&gt;0,TRUNC(VLOOKUP($E456,'Container Panel'!$B$41:$Z$100,$D456,0)/(VLOOKUP(GL$276,UI!$A$12:$O$51,VLOOKUP(GL$279,$B$276:$C$278,2,0),0)/1000))&gt;0),1,TRUNC(VLOOKUP($E456,'Container Panel'!$B$41:$Z$100,$D456,0)/(VLOOKUP(GL$276,UI!$A$12:$O$51,VLOOKUP(GL$279,$B$276:$C$278,2,0),0)/1000)))),"")</f>
        <v/>
      </c>
      <c r="GM456" s="145" t="str">
        <f>IFERROR(IF(AND(GM$272=list!$D$3,'Box Calculation'!GM$279&lt;&gt;"h",$E456&lt;&gt;0),0,IF(AND(GM$273=list!$D$2,$E456&lt;&gt;0,TRUNC(VLOOKUP($E456,'Container Panel'!$B$41:$Z$100,$D456,0)/(VLOOKUP(GM$276,UI!$A$12:$O$51,VLOOKUP(GM$279,$B$276:$C$278,2,0),0)/1000))&gt;0),1,TRUNC(VLOOKUP($E456,'Container Panel'!$B$41:$Z$100,$D456,0)/(VLOOKUP(GM$276,UI!$A$12:$O$51,VLOOKUP(GM$279,$B$276:$C$278,2,0),0)/1000)))),"")</f>
        <v/>
      </c>
      <c r="GN456" s="145" t="str">
        <f>IFERROR(IF(AND(GN$272=list!$D$3,'Box Calculation'!GN$279&lt;&gt;"h",$E456&lt;&gt;0),0,IF(AND(GN$273=list!$D$2,$E456&lt;&gt;0,TRUNC(VLOOKUP($E456,'Container Panel'!$B$41:$Z$100,$D456,0)/(VLOOKUP(GN$276,UI!$A$12:$O$51,VLOOKUP(GN$279,$B$276:$C$278,2,0),0)/1000))&gt;0),1,TRUNC(VLOOKUP($E456,'Container Panel'!$B$41:$Z$100,$D456,0)/(VLOOKUP(GN$276,UI!$A$12:$O$51,VLOOKUP(GN$279,$B$276:$C$278,2,0),0)/1000)))),"")</f>
        <v/>
      </c>
      <c r="GO456" s="145" t="str">
        <f>IFERROR(IF(AND(GO$272=list!$D$3,'Box Calculation'!GO$279&lt;&gt;"h",$E456&lt;&gt;0),0,IF(AND(GO$273=list!$D$2,$E456&lt;&gt;0,TRUNC(VLOOKUP($E456,'Container Panel'!$B$41:$Z$100,$D456,0)/(VLOOKUP(GO$276,UI!$A$12:$O$51,VLOOKUP(GO$279,$B$276:$C$278,2,0),0)/1000))&gt;0),1,TRUNC(VLOOKUP($E456,'Container Panel'!$B$41:$Z$100,$D456,0)/(VLOOKUP(GO$276,UI!$A$12:$O$51,VLOOKUP(GO$279,$B$276:$C$278,2,0),0)/1000)))),"")</f>
        <v/>
      </c>
      <c r="GP456" s="145" t="str">
        <f>IFERROR(IF(AND(GP$272=list!$D$3,'Box Calculation'!GP$279&lt;&gt;"h",$E456&lt;&gt;0),0,IF(AND(GP$273=list!$D$2,$E456&lt;&gt;0,TRUNC(VLOOKUP($E456,'Container Panel'!$B$41:$Z$100,$D456,0)/(VLOOKUP(GP$276,UI!$A$12:$O$51,VLOOKUP(GP$279,$B$276:$C$278,2,0),0)/1000))&gt;0),1,TRUNC(VLOOKUP($E456,'Container Panel'!$B$41:$Z$100,$D456,0)/(VLOOKUP(GP$276,UI!$A$12:$O$51,VLOOKUP(GP$279,$B$276:$C$278,2,0),0)/1000)))),"")</f>
        <v/>
      </c>
      <c r="GQ456" s="145" t="str">
        <f>IFERROR(IF(AND(GQ$272=list!$D$3,'Box Calculation'!GQ$279&lt;&gt;"h",$E456&lt;&gt;0),0,IF(AND(GQ$273=list!$D$2,$E456&lt;&gt;0,TRUNC(VLOOKUP($E456,'Container Panel'!$B$41:$Z$100,$D456,0)/(VLOOKUP(GQ$276,UI!$A$12:$O$51,VLOOKUP(GQ$279,$B$276:$C$278,2,0),0)/1000))&gt;0),1,TRUNC(VLOOKUP($E456,'Container Panel'!$B$41:$Z$100,$D456,0)/(VLOOKUP(GQ$276,UI!$A$12:$O$51,VLOOKUP(GQ$279,$B$276:$C$278,2,0),0)/1000)))),"")</f>
        <v/>
      </c>
      <c r="GR456" s="145" t="str">
        <f>IFERROR(IF(AND(GR$272=list!$D$3,'Box Calculation'!GR$279&lt;&gt;"h",$E456&lt;&gt;0),0,IF(AND(GR$273=list!$D$2,$E456&lt;&gt;0,TRUNC(VLOOKUP($E456,'Container Panel'!$B$41:$Z$100,$D456,0)/(VLOOKUP(GR$276,UI!$A$12:$O$51,VLOOKUP(GR$279,$B$276:$C$278,2,0),0)/1000))&gt;0),1,TRUNC(VLOOKUP($E456,'Container Panel'!$B$41:$Z$100,$D456,0)/(VLOOKUP(GR$276,UI!$A$12:$O$51,VLOOKUP(GR$279,$B$276:$C$278,2,0),0)/1000)))),"")</f>
        <v/>
      </c>
      <c r="GS456" s="145" t="str">
        <f>IFERROR(IF(AND(GS$272=list!$D$3,'Box Calculation'!GS$279&lt;&gt;"h",$E456&lt;&gt;0),0,IF(AND(GS$273=list!$D$2,$E456&lt;&gt;0,TRUNC(VLOOKUP($E456,'Container Panel'!$B$41:$Z$100,$D456,0)/(VLOOKUP(GS$276,UI!$A$12:$O$51,VLOOKUP(GS$279,$B$276:$C$278,2,0),0)/1000))&gt;0),1,TRUNC(VLOOKUP($E456,'Container Panel'!$B$41:$Z$100,$D456,0)/(VLOOKUP(GS$276,UI!$A$12:$O$51,VLOOKUP(GS$279,$B$276:$C$278,2,0),0)/1000)))),"")</f>
        <v/>
      </c>
      <c r="GT456" s="145" t="str">
        <f>IFERROR(IF(AND(GT$272=list!$D$3,'Box Calculation'!GT$279&lt;&gt;"h",$E456&lt;&gt;0),0,IF(AND(GT$273=list!$D$2,$E456&lt;&gt;0,TRUNC(VLOOKUP($E456,'Container Panel'!$B$41:$Z$100,$D456,0)/(VLOOKUP(GT$276,UI!$A$12:$O$51,VLOOKUP(GT$279,$B$276:$C$278,2,0),0)/1000))&gt;0),1,TRUNC(VLOOKUP($E456,'Container Panel'!$B$41:$Z$100,$D456,0)/(VLOOKUP(GT$276,UI!$A$12:$O$51,VLOOKUP(GT$279,$B$276:$C$278,2,0),0)/1000)))),"")</f>
        <v/>
      </c>
      <c r="GU456" s="145" t="str">
        <f>IFERROR(IF(AND(GU$272=list!$D$3,'Box Calculation'!GU$279&lt;&gt;"h",$E456&lt;&gt;0),0,IF(AND(GU$273=list!$D$2,$E456&lt;&gt;0,TRUNC(VLOOKUP($E456,'Container Panel'!$B$41:$Z$100,$D456,0)/(VLOOKUP(GU$276,UI!$A$12:$O$51,VLOOKUP(GU$279,$B$276:$C$278,2,0),0)/1000))&gt;0),1,TRUNC(VLOOKUP($E456,'Container Panel'!$B$41:$Z$100,$D456,0)/(VLOOKUP(GU$276,UI!$A$12:$O$51,VLOOKUP(GU$279,$B$276:$C$278,2,0),0)/1000)))),"")</f>
        <v/>
      </c>
      <c r="GV456" s="145" t="str">
        <f>IFERROR(IF(AND(GV$272=list!$D$3,'Box Calculation'!GV$279&lt;&gt;"h",$E456&lt;&gt;0),0,IF(AND(GV$273=list!$D$2,$E456&lt;&gt;0,TRUNC(VLOOKUP($E456,'Container Panel'!$B$41:$Z$100,$D456,0)/(VLOOKUP(GV$276,UI!$A$12:$O$51,VLOOKUP(GV$279,$B$276:$C$278,2,0),0)/1000))&gt;0),1,TRUNC(VLOOKUP($E456,'Container Panel'!$B$41:$Z$100,$D456,0)/(VLOOKUP(GV$276,UI!$A$12:$O$51,VLOOKUP(GV$279,$B$276:$C$278,2,0),0)/1000)))),"")</f>
        <v/>
      </c>
      <c r="GW456" s="145" t="str">
        <f>IFERROR(IF(AND(GW$272=list!$D$3,'Box Calculation'!GW$279&lt;&gt;"h",$E456&lt;&gt;0),0,IF(AND(GW$273=list!$D$2,$E456&lt;&gt;0,TRUNC(VLOOKUP($E456,'Container Panel'!$B$41:$Z$100,$D456,0)/(VLOOKUP(GW$276,UI!$A$12:$O$51,VLOOKUP(GW$279,$B$276:$C$278,2,0),0)/1000))&gt;0),1,TRUNC(VLOOKUP($E456,'Container Panel'!$B$41:$Z$100,$D456,0)/(VLOOKUP(GW$276,UI!$A$12:$O$51,VLOOKUP(GW$279,$B$276:$C$278,2,0),0)/1000)))),"")</f>
        <v/>
      </c>
      <c r="GX456" s="145" t="str">
        <f>IFERROR(IF(AND(GX$272=list!$D$3,'Box Calculation'!GX$279&lt;&gt;"h",$E456&lt;&gt;0),0,IF(AND(GX$273=list!$D$2,$E456&lt;&gt;0,TRUNC(VLOOKUP($E456,'Container Panel'!$B$41:$Z$100,$D456,0)/(VLOOKUP(GX$276,UI!$A$12:$O$51,VLOOKUP(GX$279,$B$276:$C$278,2,0),0)/1000))&gt;0),1,TRUNC(VLOOKUP($E456,'Container Panel'!$B$41:$Z$100,$D456,0)/(VLOOKUP(GX$276,UI!$A$12:$O$51,VLOOKUP(GX$279,$B$276:$C$278,2,0),0)/1000)))),"")</f>
        <v/>
      </c>
      <c r="GY456" s="145" t="str">
        <f>IFERROR(IF(AND(GY$272=list!$D$3,'Box Calculation'!GY$279&lt;&gt;"h",$E456&lt;&gt;0),0,IF(AND(GY$273=list!$D$2,$E456&lt;&gt;0,TRUNC(VLOOKUP($E456,'Container Panel'!$B$41:$Z$100,$D456,0)/(VLOOKUP(GY$276,UI!$A$12:$O$51,VLOOKUP(GY$279,$B$276:$C$278,2,0),0)/1000))&gt;0),1,TRUNC(VLOOKUP($E456,'Container Panel'!$B$41:$Z$100,$D456,0)/(VLOOKUP(GY$276,UI!$A$12:$O$51,VLOOKUP(GY$279,$B$276:$C$278,2,0),0)/1000)))),"")</f>
        <v/>
      </c>
      <c r="GZ456" s="145" t="str">
        <f>IFERROR(IF(AND(GZ$272=list!$D$3,'Box Calculation'!GZ$279&lt;&gt;"h",$E456&lt;&gt;0),0,IF(AND(GZ$273=list!$D$2,$E456&lt;&gt;0,TRUNC(VLOOKUP($E456,'Container Panel'!$B$41:$Z$100,$D456,0)/(VLOOKUP(GZ$276,UI!$A$12:$O$51,VLOOKUP(GZ$279,$B$276:$C$278,2,0),0)/1000))&gt;0),1,TRUNC(VLOOKUP($E456,'Container Panel'!$B$41:$Z$100,$D456,0)/(VLOOKUP(GZ$276,UI!$A$12:$O$51,VLOOKUP(GZ$279,$B$276:$C$278,2,0),0)/1000)))),"")</f>
        <v/>
      </c>
      <c r="HA456" s="145" t="str">
        <f>IFERROR(IF(AND(HA$272=list!$D$3,'Box Calculation'!HA$279&lt;&gt;"h",$E456&lt;&gt;0),0,IF(AND(HA$273=list!$D$2,$E456&lt;&gt;0,TRUNC(VLOOKUP($E456,'Container Panel'!$B$41:$Z$100,$D456,0)/(VLOOKUP(HA$276,UI!$A$12:$O$51,VLOOKUP(HA$279,$B$276:$C$278,2,0),0)/1000))&gt;0),1,TRUNC(VLOOKUP($E456,'Container Panel'!$B$41:$Z$100,$D456,0)/(VLOOKUP(HA$276,UI!$A$12:$O$51,VLOOKUP(HA$279,$B$276:$C$278,2,0),0)/1000)))),"")</f>
        <v/>
      </c>
      <c r="HB456" s="145" t="str">
        <f>IFERROR(IF(AND(HB$272=list!$D$3,'Box Calculation'!HB$279&lt;&gt;"h",$E456&lt;&gt;0),0,IF(AND(HB$273=list!$D$2,$E456&lt;&gt;0,TRUNC(VLOOKUP($E456,'Container Panel'!$B$41:$Z$100,$D456,0)/(VLOOKUP(HB$276,UI!$A$12:$O$51,VLOOKUP(HB$279,$B$276:$C$278,2,0),0)/1000))&gt;0),1,TRUNC(VLOOKUP($E456,'Container Panel'!$B$41:$Z$100,$D456,0)/(VLOOKUP(HB$276,UI!$A$12:$O$51,VLOOKUP(HB$279,$B$276:$C$278,2,0),0)/1000)))),"")</f>
        <v/>
      </c>
      <c r="HC456" s="145" t="str">
        <f>IFERROR(IF(AND(HC$272=list!$D$3,'Box Calculation'!HC$279&lt;&gt;"h",$E456&lt;&gt;0),0,IF(AND(HC$273=list!$D$2,$E456&lt;&gt;0,TRUNC(VLOOKUP($E456,'Container Panel'!$B$41:$Z$100,$D456,0)/(VLOOKUP(HC$276,UI!$A$12:$O$51,VLOOKUP(HC$279,$B$276:$C$278,2,0),0)/1000))&gt;0),1,TRUNC(VLOOKUP($E456,'Container Panel'!$B$41:$Z$100,$D456,0)/(VLOOKUP(HC$276,UI!$A$12:$O$51,VLOOKUP(HC$279,$B$276:$C$278,2,0),0)/1000)))),"")</f>
        <v/>
      </c>
      <c r="HD456" s="145" t="str">
        <f>IFERROR(IF(AND(HD$272=list!$D$3,'Box Calculation'!HD$279&lt;&gt;"h",$E456&lt;&gt;0),0,IF(AND(HD$273=list!$D$2,$E456&lt;&gt;0,TRUNC(VLOOKUP($E456,'Container Panel'!$B$41:$Z$100,$D456,0)/(VLOOKUP(HD$276,UI!$A$12:$O$51,VLOOKUP(HD$279,$B$276:$C$278,2,0),0)/1000))&gt;0),1,TRUNC(VLOOKUP($E456,'Container Panel'!$B$41:$Z$100,$D456,0)/(VLOOKUP(HD$276,UI!$A$12:$O$51,VLOOKUP(HD$279,$B$276:$C$278,2,0),0)/1000)))),"")</f>
        <v/>
      </c>
      <c r="HE456" s="145" t="str">
        <f>IFERROR(IF(AND(HE$272=list!$D$3,'Box Calculation'!HE$279&lt;&gt;"h",$E456&lt;&gt;0),0,IF(AND(HE$273=list!$D$2,$E456&lt;&gt;0,TRUNC(VLOOKUP($E456,'Container Panel'!$B$41:$Z$100,$D456,0)/(VLOOKUP(HE$276,UI!$A$12:$O$51,VLOOKUP(HE$279,$B$276:$C$278,2,0),0)/1000))&gt;0),1,TRUNC(VLOOKUP($E456,'Container Panel'!$B$41:$Z$100,$D456,0)/(VLOOKUP(HE$276,UI!$A$12:$O$51,VLOOKUP(HE$279,$B$276:$C$278,2,0),0)/1000)))),"")</f>
        <v/>
      </c>
      <c r="HF456" s="145" t="str">
        <f>IFERROR(IF(AND(HF$272=list!$D$3,'Box Calculation'!HF$279&lt;&gt;"h",$E456&lt;&gt;0),0,IF(AND(HF$273=list!$D$2,$E456&lt;&gt;0,TRUNC(VLOOKUP($E456,'Container Panel'!$B$41:$Z$100,$D456,0)/(VLOOKUP(HF$276,UI!$A$12:$O$51,VLOOKUP(HF$279,$B$276:$C$278,2,0),0)/1000))&gt;0),1,TRUNC(VLOOKUP($E456,'Container Panel'!$B$41:$Z$100,$D456,0)/(VLOOKUP(HF$276,UI!$A$12:$O$51,VLOOKUP(HF$279,$B$276:$C$278,2,0),0)/1000)))),"")</f>
        <v/>
      </c>
      <c r="HG456" s="145" t="str">
        <f>IFERROR(IF(AND(HG$272=list!$D$3,'Box Calculation'!HG$279&lt;&gt;"h",$E456&lt;&gt;0),0,IF(AND(HG$273=list!$D$2,$E456&lt;&gt;0,TRUNC(VLOOKUP($E456,'Container Panel'!$B$41:$Z$100,$D456,0)/(VLOOKUP(HG$276,UI!$A$12:$O$51,VLOOKUP(HG$279,$B$276:$C$278,2,0),0)/1000))&gt;0),1,TRUNC(VLOOKUP($E456,'Container Panel'!$B$41:$Z$100,$D456,0)/(VLOOKUP(HG$276,UI!$A$12:$O$51,VLOOKUP(HG$279,$B$276:$C$278,2,0),0)/1000)))),"")</f>
        <v/>
      </c>
      <c r="HH456" s="145" t="str">
        <f>IFERROR(IF(AND(HH$272=list!$D$3,'Box Calculation'!HH$279&lt;&gt;"h",$E456&lt;&gt;0),0,IF(AND(HH$273=list!$D$2,$E456&lt;&gt;0,TRUNC(VLOOKUP($E456,'Container Panel'!$B$41:$Z$100,$D456,0)/(VLOOKUP(HH$276,UI!$A$12:$O$51,VLOOKUP(HH$279,$B$276:$C$278,2,0),0)/1000))&gt;0),1,TRUNC(VLOOKUP($E456,'Container Panel'!$B$41:$Z$100,$D456,0)/(VLOOKUP(HH$276,UI!$A$12:$O$51,VLOOKUP(HH$279,$B$276:$C$278,2,0),0)/1000)))),"")</f>
        <v/>
      </c>
      <c r="HI456" s="145" t="str">
        <f>IFERROR(IF(AND(HI$272=list!$D$3,'Box Calculation'!HI$279&lt;&gt;"h",$E456&lt;&gt;0),0,IF(AND(HI$273=list!$D$2,$E456&lt;&gt;0,TRUNC(VLOOKUP($E456,'Container Panel'!$B$41:$Z$100,$D456,0)/(VLOOKUP(HI$276,UI!$A$12:$O$51,VLOOKUP(HI$279,$B$276:$C$278,2,0),0)/1000))&gt;0),1,TRUNC(VLOOKUP($E456,'Container Panel'!$B$41:$Z$100,$D456,0)/(VLOOKUP(HI$276,UI!$A$12:$O$51,VLOOKUP(HI$279,$B$276:$C$278,2,0),0)/1000)))),"")</f>
        <v/>
      </c>
      <c r="HJ456" s="145" t="str">
        <f>IFERROR(IF(AND(HJ$272=list!$D$3,'Box Calculation'!HJ$279&lt;&gt;"h",$E456&lt;&gt;0),0,IF(AND(HJ$273=list!$D$2,$E456&lt;&gt;0,TRUNC(VLOOKUP($E456,'Container Panel'!$B$41:$Z$100,$D456,0)/(VLOOKUP(HJ$276,UI!$A$12:$O$51,VLOOKUP(HJ$279,$B$276:$C$278,2,0),0)/1000))&gt;0),1,TRUNC(VLOOKUP($E456,'Container Panel'!$B$41:$Z$100,$D456,0)/(VLOOKUP(HJ$276,UI!$A$12:$O$51,VLOOKUP(HJ$279,$B$276:$C$278,2,0),0)/1000)))),"")</f>
        <v/>
      </c>
      <c r="HK456" s="145" t="str">
        <f>IFERROR(IF(AND(HK$272=list!$D$3,'Box Calculation'!HK$279&lt;&gt;"h",$E456&lt;&gt;0),0,IF(AND(HK$273=list!$D$2,$E456&lt;&gt;0,TRUNC(VLOOKUP($E456,'Container Panel'!$B$41:$Z$100,$D456,0)/(VLOOKUP(HK$276,UI!$A$12:$O$51,VLOOKUP(HK$279,$B$276:$C$278,2,0),0)/1000))&gt;0),1,TRUNC(VLOOKUP($E456,'Container Panel'!$B$41:$Z$100,$D456,0)/(VLOOKUP(HK$276,UI!$A$12:$O$51,VLOOKUP(HK$279,$B$276:$C$278,2,0),0)/1000)))),"")</f>
        <v/>
      </c>
      <c r="HL456" s="145" t="str">
        <f>IFERROR(IF(AND(HL$272=list!$D$3,'Box Calculation'!HL$279&lt;&gt;"h",$E456&lt;&gt;0),0,IF(AND(HL$273=list!$D$2,$E456&lt;&gt;0,TRUNC(VLOOKUP($E456,'Container Panel'!$B$41:$Z$100,$D456,0)/(VLOOKUP(HL$276,UI!$A$12:$O$51,VLOOKUP(HL$279,$B$276:$C$278,2,0),0)/1000))&gt;0),1,TRUNC(VLOOKUP($E456,'Container Panel'!$B$41:$Z$100,$D456,0)/(VLOOKUP(HL$276,UI!$A$12:$O$51,VLOOKUP(HL$279,$B$276:$C$278,2,0),0)/1000)))),"")</f>
        <v/>
      </c>
      <c r="HM456" s="145" t="str">
        <f>IFERROR(IF(AND(HM$272=list!$D$3,'Box Calculation'!HM$279&lt;&gt;"h",$E456&lt;&gt;0),0,IF(AND(HM$273=list!$D$2,$E456&lt;&gt;0,TRUNC(VLOOKUP($E456,'Container Panel'!$B$41:$Z$100,$D456,0)/(VLOOKUP(HM$276,UI!$A$12:$O$51,VLOOKUP(HM$279,$B$276:$C$278,2,0),0)/1000))&gt;0),1,TRUNC(VLOOKUP($E456,'Container Panel'!$B$41:$Z$100,$D456,0)/(VLOOKUP(HM$276,UI!$A$12:$O$51,VLOOKUP(HM$279,$B$276:$C$278,2,0),0)/1000)))),"")</f>
        <v/>
      </c>
      <c r="HN456" s="145" t="str">
        <f>IFERROR(IF(AND(HN$272=list!$D$3,'Box Calculation'!HN$279&lt;&gt;"h",$E456&lt;&gt;0),0,IF(AND(HN$273=list!$D$2,$E456&lt;&gt;0,TRUNC(VLOOKUP($E456,'Container Panel'!$B$41:$Z$100,$D456,0)/(VLOOKUP(HN$276,UI!$A$12:$O$51,VLOOKUP(HN$279,$B$276:$C$278,2,0),0)/1000))&gt;0),1,TRUNC(VLOOKUP($E456,'Container Panel'!$B$41:$Z$100,$D456,0)/(VLOOKUP(HN$276,UI!$A$12:$O$51,VLOOKUP(HN$279,$B$276:$C$278,2,0),0)/1000)))),"")</f>
        <v/>
      </c>
      <c r="HO456" s="145" t="str">
        <f>IFERROR(IF(AND(HO$272=list!$D$3,'Box Calculation'!HO$279&lt;&gt;"h",$E456&lt;&gt;0),0,IF(AND(HO$273=list!$D$2,$E456&lt;&gt;0,TRUNC(VLOOKUP($E456,'Container Panel'!$B$41:$Z$100,$D456,0)/(VLOOKUP(HO$276,UI!$A$12:$O$51,VLOOKUP(HO$279,$B$276:$C$278,2,0),0)/1000))&gt;0),1,TRUNC(VLOOKUP($E456,'Container Panel'!$B$41:$Z$100,$D456,0)/(VLOOKUP(HO$276,UI!$A$12:$O$51,VLOOKUP(HO$279,$B$276:$C$278,2,0),0)/1000)))),"")</f>
        <v/>
      </c>
      <c r="HP456" s="145" t="str">
        <f>IFERROR(IF(AND(HP$272=list!$D$3,'Box Calculation'!HP$279&lt;&gt;"h",$E456&lt;&gt;0),0,IF(AND(HP$273=list!$D$2,$E456&lt;&gt;0,TRUNC(VLOOKUP($E456,'Container Panel'!$B$41:$Z$100,$D456,0)/(VLOOKUP(HP$276,UI!$A$12:$O$51,VLOOKUP(HP$279,$B$276:$C$278,2,0),0)/1000))&gt;0),1,TRUNC(VLOOKUP($E456,'Container Panel'!$B$41:$Z$100,$D456,0)/(VLOOKUP(HP$276,UI!$A$12:$O$51,VLOOKUP(HP$279,$B$276:$C$278,2,0),0)/1000)))),"")</f>
        <v/>
      </c>
      <c r="HQ456" s="145" t="str">
        <f>IFERROR(IF(AND(HQ$272=list!$D$3,'Box Calculation'!HQ$279&lt;&gt;"h",$E456&lt;&gt;0),0,IF(AND(HQ$273=list!$D$2,$E456&lt;&gt;0,TRUNC(VLOOKUP($E456,'Container Panel'!$B$41:$Z$100,$D456,0)/(VLOOKUP(HQ$276,UI!$A$12:$O$51,VLOOKUP(HQ$279,$B$276:$C$278,2,0),0)/1000))&gt;0),1,TRUNC(VLOOKUP($E456,'Container Panel'!$B$41:$Z$100,$D456,0)/(VLOOKUP(HQ$276,UI!$A$12:$O$51,VLOOKUP(HQ$279,$B$276:$C$278,2,0),0)/1000)))),"")</f>
        <v/>
      </c>
      <c r="HR456" s="145" t="str">
        <f>IFERROR(IF(AND(HR$272=list!$D$3,'Box Calculation'!HR$279&lt;&gt;"h",$E456&lt;&gt;0),0,IF(AND(HR$273=list!$D$2,$E456&lt;&gt;0,TRUNC(VLOOKUP($E456,'Container Panel'!$B$41:$Z$100,$D456,0)/(VLOOKUP(HR$276,UI!$A$12:$O$51,VLOOKUP(HR$279,$B$276:$C$278,2,0),0)/1000))&gt;0),1,TRUNC(VLOOKUP($E456,'Container Panel'!$B$41:$Z$100,$D456,0)/(VLOOKUP(HR$276,UI!$A$12:$O$51,VLOOKUP(HR$279,$B$276:$C$278,2,0),0)/1000)))),"")</f>
        <v/>
      </c>
      <c r="HS456" s="145" t="str">
        <f>IFERROR(IF(AND(HS$272=list!$D$3,'Box Calculation'!HS$279&lt;&gt;"h",$E456&lt;&gt;0),0,IF(AND(HS$273=list!$D$2,$E456&lt;&gt;0,TRUNC(VLOOKUP($E456,'Container Panel'!$B$41:$Z$100,$D456,0)/(VLOOKUP(HS$276,UI!$A$12:$O$51,VLOOKUP(HS$279,$B$276:$C$278,2,0),0)/1000))&gt;0),1,TRUNC(VLOOKUP($E456,'Container Panel'!$B$41:$Z$100,$D456,0)/(VLOOKUP(HS$276,UI!$A$12:$O$51,VLOOKUP(HS$279,$B$276:$C$278,2,0),0)/1000)))),"")</f>
        <v/>
      </c>
      <c r="HT456" s="145" t="str">
        <f>IFERROR(IF(AND(HT$272=list!$D$3,'Box Calculation'!HT$279&lt;&gt;"h",$E456&lt;&gt;0),0,IF(AND(HT$273=list!$D$2,$E456&lt;&gt;0,TRUNC(VLOOKUP($E456,'Container Panel'!$B$41:$Z$100,$D456,0)/(VLOOKUP(HT$276,UI!$A$12:$O$51,VLOOKUP(HT$279,$B$276:$C$278,2,0),0)/1000))&gt;0),1,TRUNC(VLOOKUP($E456,'Container Panel'!$B$41:$Z$100,$D456,0)/(VLOOKUP(HT$276,UI!$A$12:$O$51,VLOOKUP(HT$279,$B$276:$C$278,2,0),0)/1000)))),"")</f>
        <v/>
      </c>
      <c r="HU456" s="145" t="str">
        <f>IFERROR(IF(AND(HU$272=list!$D$3,'Box Calculation'!HU$279&lt;&gt;"h",$E456&lt;&gt;0),0,IF(AND(HU$273=list!$D$2,$E456&lt;&gt;0,TRUNC(VLOOKUP($E456,'Container Panel'!$B$41:$Z$100,$D456,0)/(VLOOKUP(HU$276,UI!$A$12:$O$51,VLOOKUP(HU$279,$B$276:$C$278,2,0),0)/1000))&gt;0),1,TRUNC(VLOOKUP($E456,'Container Panel'!$B$41:$Z$100,$D456,0)/(VLOOKUP(HU$276,UI!$A$12:$O$51,VLOOKUP(HU$279,$B$276:$C$278,2,0),0)/1000)))),"")</f>
        <v/>
      </c>
      <c r="HV456" s="145" t="str">
        <f>IFERROR(IF(AND(HV$272=list!$D$3,'Box Calculation'!HV$279&lt;&gt;"h",$E456&lt;&gt;0),0,IF(AND(HV$273=list!$D$2,$E456&lt;&gt;0,TRUNC(VLOOKUP($E456,'Container Panel'!$B$41:$Z$100,$D456,0)/(VLOOKUP(HV$276,UI!$A$12:$O$51,VLOOKUP(HV$279,$B$276:$C$278,2,0),0)/1000))&gt;0),1,TRUNC(VLOOKUP($E456,'Container Panel'!$B$41:$Z$100,$D456,0)/(VLOOKUP(HV$276,UI!$A$12:$O$51,VLOOKUP(HV$279,$B$276:$C$278,2,0),0)/1000)))),"")</f>
        <v/>
      </c>
      <c r="HW456" s="145" t="str">
        <f>IFERROR(IF(AND(HW$272=list!$D$3,'Box Calculation'!HW$279&lt;&gt;"h",$E456&lt;&gt;0),0,IF(AND(HW$273=list!$D$2,$E456&lt;&gt;0,TRUNC(VLOOKUP($E456,'Container Panel'!$B$41:$Z$100,$D456,0)/(VLOOKUP(HW$276,UI!$A$12:$O$51,VLOOKUP(HW$279,$B$276:$C$278,2,0),0)/1000))&gt;0),1,TRUNC(VLOOKUP($E456,'Container Panel'!$B$41:$Z$100,$D456,0)/(VLOOKUP(HW$276,UI!$A$12:$O$51,VLOOKUP(HW$279,$B$276:$C$278,2,0),0)/1000)))),"")</f>
        <v/>
      </c>
      <c r="HX456" s="145" t="str">
        <f>IFERROR(IF(AND(HX$272=list!$D$3,'Box Calculation'!HX$279&lt;&gt;"h",$E456&lt;&gt;0),0,IF(AND(HX$273=list!$D$2,$E456&lt;&gt;0,TRUNC(VLOOKUP($E456,'Container Panel'!$B$41:$Z$100,$D456,0)/(VLOOKUP(HX$276,UI!$A$12:$O$51,VLOOKUP(HX$279,$B$276:$C$278,2,0),0)/1000))&gt;0),1,TRUNC(VLOOKUP($E456,'Container Panel'!$B$41:$Z$100,$D456,0)/(VLOOKUP(HX$276,UI!$A$12:$O$51,VLOOKUP(HX$279,$B$276:$C$278,2,0),0)/1000)))),"")</f>
        <v/>
      </c>
      <c r="HY456" s="145" t="str">
        <f>IFERROR(IF(AND(HY$272=list!$D$3,'Box Calculation'!HY$279&lt;&gt;"h",$E456&lt;&gt;0),0,IF(AND(HY$273=list!$D$2,$E456&lt;&gt;0,TRUNC(VLOOKUP($E456,'Container Panel'!$B$41:$Z$100,$D456,0)/(VLOOKUP(HY$276,UI!$A$12:$O$51,VLOOKUP(HY$279,$B$276:$C$278,2,0),0)/1000))&gt;0),1,TRUNC(VLOOKUP($E456,'Container Panel'!$B$41:$Z$100,$D456,0)/(VLOOKUP(HY$276,UI!$A$12:$O$51,VLOOKUP(HY$279,$B$276:$C$278,2,0),0)/1000)))),"")</f>
        <v/>
      </c>
      <c r="HZ456" s="145" t="str">
        <f>IFERROR(IF(AND(HZ$272=list!$D$3,'Box Calculation'!HZ$279&lt;&gt;"h",$E456&lt;&gt;0),0,IF(AND(HZ$273=list!$D$2,$E456&lt;&gt;0,TRUNC(VLOOKUP($E456,'Container Panel'!$B$41:$Z$100,$D456,0)/(VLOOKUP(HZ$276,UI!$A$12:$O$51,VLOOKUP(HZ$279,$B$276:$C$278,2,0),0)/1000))&gt;0),1,TRUNC(VLOOKUP($E456,'Container Panel'!$B$41:$Z$100,$D456,0)/(VLOOKUP(HZ$276,UI!$A$12:$O$51,VLOOKUP(HZ$279,$B$276:$C$278,2,0),0)/1000)))),"")</f>
        <v/>
      </c>
      <c r="IA456" s="145" t="str">
        <f>IFERROR(IF(AND(IA$272=list!$D$3,'Box Calculation'!IA$279&lt;&gt;"h",$E456&lt;&gt;0),0,IF(AND(IA$273=list!$D$2,$E456&lt;&gt;0,TRUNC(VLOOKUP($E456,'Container Panel'!$B$41:$Z$100,$D456,0)/(VLOOKUP(IA$276,UI!$A$12:$O$51,VLOOKUP(IA$279,$B$276:$C$278,2,0),0)/1000))&gt;0),1,TRUNC(VLOOKUP($E456,'Container Panel'!$B$41:$Z$100,$D456,0)/(VLOOKUP(IA$276,UI!$A$12:$O$51,VLOOKUP(IA$279,$B$276:$C$278,2,0),0)/1000)))),"")</f>
        <v/>
      </c>
      <c r="IB456" s="145" t="str">
        <f>IFERROR(IF(AND(IB$272=list!$D$3,'Box Calculation'!IB$279&lt;&gt;"h",$E456&lt;&gt;0),0,IF(AND(IB$273=list!$D$2,$E456&lt;&gt;0,TRUNC(VLOOKUP($E456,'Container Panel'!$B$41:$Z$100,$D456,0)/(VLOOKUP(IB$276,UI!$A$12:$O$51,VLOOKUP(IB$279,$B$276:$C$278,2,0),0)/1000))&gt;0),1,TRUNC(VLOOKUP($E456,'Container Panel'!$B$41:$Z$100,$D456,0)/(VLOOKUP(IB$276,UI!$A$12:$O$51,VLOOKUP(IB$279,$B$276:$C$278,2,0),0)/1000)))),"")</f>
        <v/>
      </c>
      <c r="IC456" s="145" t="str">
        <f>IFERROR(IF(AND(IC$272=list!$D$3,'Box Calculation'!IC$279&lt;&gt;"h",$E456&lt;&gt;0),0,IF(AND(IC$273=list!$D$2,$E456&lt;&gt;0,TRUNC(VLOOKUP($E456,'Container Panel'!$B$41:$Z$100,$D456,0)/(VLOOKUP(IC$276,UI!$A$12:$O$51,VLOOKUP(IC$279,$B$276:$C$278,2,0),0)/1000))&gt;0),1,TRUNC(VLOOKUP($E456,'Container Panel'!$B$41:$Z$100,$D456,0)/(VLOOKUP(IC$276,UI!$A$12:$O$51,VLOOKUP(IC$279,$B$276:$C$278,2,0),0)/1000)))),"")</f>
        <v/>
      </c>
      <c r="ID456" s="145" t="str">
        <f>IFERROR(IF(AND(ID$272=list!$D$3,'Box Calculation'!ID$279&lt;&gt;"h",$E456&lt;&gt;0),0,IF(AND(ID$273=list!$D$2,$E456&lt;&gt;0,TRUNC(VLOOKUP($E456,'Container Panel'!$B$41:$Z$100,$D456,0)/(VLOOKUP(ID$276,UI!$A$12:$O$51,VLOOKUP(ID$279,$B$276:$C$278,2,0),0)/1000))&gt;0),1,TRUNC(VLOOKUP($E456,'Container Panel'!$B$41:$Z$100,$D456,0)/(VLOOKUP(ID$276,UI!$A$12:$O$51,VLOOKUP(ID$279,$B$276:$C$278,2,0),0)/1000)))),"")</f>
        <v/>
      </c>
      <c r="IE456" s="145" t="str">
        <f>IFERROR(IF(AND(IE$272=list!$D$3,'Box Calculation'!IE$279&lt;&gt;"h",$E456&lt;&gt;0),0,IF(AND(IE$273=list!$D$2,$E456&lt;&gt;0,TRUNC(VLOOKUP($E456,'Container Panel'!$B$41:$Z$100,$D456,0)/(VLOOKUP(IE$276,UI!$A$12:$O$51,VLOOKUP(IE$279,$B$276:$C$278,2,0),0)/1000))&gt;0),1,TRUNC(VLOOKUP($E456,'Container Panel'!$B$41:$Z$100,$D456,0)/(VLOOKUP(IE$276,UI!$A$12:$O$51,VLOOKUP(IE$279,$B$276:$C$278,2,0),0)/1000)))),"")</f>
        <v/>
      </c>
      <c r="IF456" s="145" t="str">
        <f>IFERROR(IF(AND(IF$272=list!$D$3,'Box Calculation'!IF$279&lt;&gt;"h",$E456&lt;&gt;0),0,IF(AND(IF$273=list!$D$2,$E456&lt;&gt;0,TRUNC(VLOOKUP($E456,'Container Panel'!$B$41:$Z$100,$D456,0)/(VLOOKUP(IF$276,UI!$A$12:$O$51,VLOOKUP(IF$279,$B$276:$C$278,2,0),0)/1000))&gt;0),1,TRUNC(VLOOKUP($E456,'Container Panel'!$B$41:$Z$100,$D456,0)/(VLOOKUP(IF$276,UI!$A$12:$O$51,VLOOKUP(IF$279,$B$276:$C$278,2,0),0)/1000)))),"")</f>
        <v/>
      </c>
      <c r="IG456" s="145" t="str">
        <f>IFERROR(IF(AND(IG$272=list!$D$3,'Box Calculation'!IG$279&lt;&gt;"h",$E456&lt;&gt;0),0,IF(AND(IG$273=list!$D$2,$E456&lt;&gt;0,TRUNC(VLOOKUP($E456,'Container Panel'!$B$41:$Z$100,$D456,0)/(VLOOKUP(IG$276,UI!$A$12:$O$51,VLOOKUP(IG$279,$B$276:$C$278,2,0),0)/1000))&gt;0),1,TRUNC(VLOOKUP($E456,'Container Panel'!$B$41:$Z$100,$D456,0)/(VLOOKUP(IG$276,UI!$A$12:$O$51,VLOOKUP(IG$279,$B$276:$C$278,2,0),0)/1000)))),"")</f>
        <v/>
      </c>
      <c r="IH456" s="145" t="str">
        <f>IFERROR(IF(AND(IH$272=list!$D$3,'Box Calculation'!IH$279&lt;&gt;"h",$E456&lt;&gt;0),0,IF(AND(IH$273=list!$D$2,$E456&lt;&gt;0,TRUNC(VLOOKUP($E456,'Container Panel'!$B$41:$Z$100,$D456,0)/(VLOOKUP(IH$276,UI!$A$12:$O$51,VLOOKUP(IH$279,$B$276:$C$278,2,0),0)/1000))&gt;0),1,TRUNC(VLOOKUP($E456,'Container Panel'!$B$41:$Z$100,$D456,0)/(VLOOKUP(IH$276,UI!$A$12:$O$51,VLOOKUP(IH$279,$B$276:$C$278,2,0),0)/1000)))),"")</f>
        <v/>
      </c>
      <c r="II456" s="145" t="str">
        <f>IFERROR(IF(AND(II$272=list!$D$3,'Box Calculation'!II$279&lt;&gt;"h",$E456&lt;&gt;0),0,IF(AND(II$273=list!$D$2,$E456&lt;&gt;0,TRUNC(VLOOKUP($E456,'Container Panel'!$B$41:$Z$100,$D456,0)/(VLOOKUP(II$276,UI!$A$12:$O$51,VLOOKUP(II$279,$B$276:$C$278,2,0),0)/1000))&gt;0),1,TRUNC(VLOOKUP($E456,'Container Panel'!$B$41:$Z$100,$D456,0)/(VLOOKUP(II$276,UI!$A$12:$O$51,VLOOKUP(II$279,$B$276:$C$278,2,0),0)/1000)))),"")</f>
        <v/>
      </c>
      <c r="IJ456" s="145" t="str">
        <f>IFERROR(IF(AND(IJ$272=list!$D$3,'Box Calculation'!IJ$279&lt;&gt;"h",$E456&lt;&gt;0),0,IF(AND(IJ$273=list!$D$2,$E456&lt;&gt;0,TRUNC(VLOOKUP($E456,'Container Panel'!$B$41:$Z$100,$D456,0)/(VLOOKUP(IJ$276,UI!$A$12:$O$51,VLOOKUP(IJ$279,$B$276:$C$278,2,0),0)/1000))&gt;0),1,TRUNC(VLOOKUP($E456,'Container Panel'!$B$41:$Z$100,$D456,0)/(VLOOKUP(IJ$276,UI!$A$12:$O$51,VLOOKUP(IJ$279,$B$276:$C$278,2,0),0)/1000)))),"")</f>
        <v/>
      </c>
      <c r="IK456" s="145" t="str">
        <f>IFERROR(IF(AND(IK$272=list!$D$3,'Box Calculation'!IK$279&lt;&gt;"h",$E456&lt;&gt;0),0,IF(AND(IK$273=list!$D$2,$E456&lt;&gt;0,TRUNC(VLOOKUP($E456,'Container Panel'!$B$41:$Z$100,$D456,0)/(VLOOKUP(IK$276,UI!$A$12:$O$51,VLOOKUP(IK$279,$B$276:$C$278,2,0),0)/1000))&gt;0),1,TRUNC(VLOOKUP($E456,'Container Panel'!$B$41:$Z$100,$D456,0)/(VLOOKUP(IK$276,UI!$A$12:$O$51,VLOOKUP(IK$279,$B$276:$C$278,2,0),0)/1000)))),"")</f>
        <v/>
      </c>
      <c r="IL456" s="145" t="str">
        <f>IFERROR(IF(AND(IL$272=list!$D$3,'Box Calculation'!IL$279&lt;&gt;"h",$E456&lt;&gt;0),0,IF(AND(IL$273=list!$D$2,$E456&lt;&gt;0,TRUNC(VLOOKUP($E456,'Container Panel'!$B$41:$Z$100,$D456,0)/(VLOOKUP(IL$276,UI!$A$12:$O$51,VLOOKUP(IL$279,$B$276:$C$278,2,0),0)/1000))&gt;0),1,TRUNC(VLOOKUP($E456,'Container Panel'!$B$41:$Z$100,$D456,0)/(VLOOKUP(IL$276,UI!$A$12:$O$51,VLOOKUP(IL$279,$B$276:$C$278,2,0),0)/1000)))),"")</f>
        <v/>
      </c>
    </row>
    <row r="457" spans="2:246">
      <c r="B457" s="74">
        <v>177</v>
      </c>
      <c r="C457" s="74">
        <f t="shared" si="198"/>
        <v>60</v>
      </c>
      <c r="D457" s="163">
        <f>MOD(B457,3)+'Container Panel'!$Q$38</f>
        <v>16</v>
      </c>
      <c r="E457" s="143">
        <f t="shared" si="199"/>
        <v>0</v>
      </c>
      <c r="F457" s="144" t="s">
        <v>75</v>
      </c>
      <c r="G457" s="145" t="str">
        <f>IFERROR(TRUNC(VLOOKUP($E457,'Container Panel'!$B$41:$Z$100,$D457,0)/(VLOOKUP(G$276,UI!$A$12:$O$51,VLOOKUP(G$277,$B$276:$C$278,2,0),0)/1000)),"")</f>
        <v/>
      </c>
      <c r="H457" s="145" t="str">
        <f>IFERROR(TRUNC(VLOOKUP($E457,'Container Panel'!$B$41:$Z$100,$D457,0)/(VLOOKUP(H$276,UI!$A$12:$O$51,VLOOKUP(H$277,$B$276:$C$278,2,0),0)/1000)),"")</f>
        <v/>
      </c>
      <c r="I457" s="145" t="str">
        <f>IFERROR(TRUNC(VLOOKUP($E457,'Container Panel'!$B$41:$Z$100,$D457,0)/(VLOOKUP(I$276,UI!$A$12:$O$51,VLOOKUP(I$277,$B$276:$C$278,2,0),0)/1000)),"")</f>
        <v/>
      </c>
      <c r="J457" s="145" t="str">
        <f>IFERROR(TRUNC(VLOOKUP($E457,'Container Panel'!$B$41:$Z$100,$D457,0)/(VLOOKUP(J$276,UI!$A$12:$O$51,VLOOKUP(J$277,$B$276:$C$278,2,0),0)/1000)),"")</f>
        <v/>
      </c>
      <c r="K457" s="145" t="str">
        <f>IFERROR(TRUNC(VLOOKUP($E457,'Container Panel'!$B$41:$Z$100,$D457,0)/(VLOOKUP(K$276,UI!$A$12:$O$51,VLOOKUP(K$277,$B$276:$C$278,2,0),0)/1000)),"")</f>
        <v/>
      </c>
      <c r="L457" s="145" t="str">
        <f>IFERROR(TRUNC(VLOOKUP($E457,'Container Panel'!$B$41:$Z$100,$D457,0)/(VLOOKUP(L$276,UI!$A$12:$O$51,VLOOKUP(L$277,$B$276:$C$278,2,0),0)/1000)),"")</f>
        <v/>
      </c>
      <c r="M457" s="145" t="str">
        <f>IFERROR(TRUNC(VLOOKUP($E457,'Container Panel'!$B$41:$Z$100,$D457,0)/(VLOOKUP(M$276,UI!$A$12:$O$51,VLOOKUP(M$277,$B$276:$C$278,2,0),0)/1000)),"")</f>
        <v/>
      </c>
      <c r="N457" s="145" t="str">
        <f>IFERROR(TRUNC(VLOOKUP($E457,'Container Panel'!$B$41:$Z$100,$D457,0)/(VLOOKUP(N$276,UI!$A$12:$O$51,VLOOKUP(N$277,$B$276:$C$278,2,0),0)/1000)),"")</f>
        <v/>
      </c>
      <c r="O457" s="145" t="str">
        <f>IFERROR(TRUNC(VLOOKUP($E457,'Container Panel'!$B$41:$Z$100,$D457,0)/(VLOOKUP(O$276,UI!$A$12:$O$51,VLOOKUP(O$277,$B$276:$C$278,2,0),0)/1000)),"")</f>
        <v/>
      </c>
      <c r="P457" s="145" t="str">
        <f>IFERROR(TRUNC(VLOOKUP($E457,'Container Panel'!$B$41:$Z$100,$D457,0)/(VLOOKUP(P$276,UI!$A$12:$O$51,VLOOKUP(P$277,$B$276:$C$278,2,0),0)/1000)),"")</f>
        <v/>
      </c>
      <c r="Q457" s="145" t="str">
        <f>IFERROR(TRUNC(VLOOKUP($E457,'Container Panel'!$B$41:$Z$100,$D457,0)/(VLOOKUP(Q$276,UI!$A$12:$O$51,VLOOKUP(Q$277,$B$276:$C$278,2,0),0)/1000)),"")</f>
        <v/>
      </c>
      <c r="R457" s="145" t="str">
        <f>IFERROR(TRUNC(VLOOKUP($E457,'Container Panel'!$B$41:$Z$100,$D457,0)/(VLOOKUP(R$276,UI!$A$12:$O$51,VLOOKUP(R$277,$B$276:$C$278,2,0),0)/1000)),"")</f>
        <v/>
      </c>
      <c r="S457" s="145" t="str">
        <f>IFERROR(TRUNC(VLOOKUP($E457,'Container Panel'!$B$41:$Z$100,$D457,0)/(VLOOKUP(S$276,UI!$A$12:$O$51,VLOOKUP(S$277,$B$276:$C$278,2,0),0)/1000)),"")</f>
        <v/>
      </c>
      <c r="T457" s="145" t="str">
        <f>IFERROR(TRUNC(VLOOKUP($E457,'Container Panel'!$B$41:$Z$100,$D457,0)/(VLOOKUP(T$276,UI!$A$12:$O$51,VLOOKUP(T$277,$B$276:$C$278,2,0),0)/1000)),"")</f>
        <v/>
      </c>
      <c r="U457" s="145" t="str">
        <f>IFERROR(TRUNC(VLOOKUP($E457,'Container Panel'!$B$41:$Z$100,$D457,0)/(VLOOKUP(U$276,UI!$A$12:$O$51,VLOOKUP(U$277,$B$276:$C$278,2,0),0)/1000)),"")</f>
        <v/>
      </c>
      <c r="V457" s="145" t="str">
        <f>IFERROR(TRUNC(VLOOKUP($E457,'Container Panel'!$B$41:$Z$100,$D457,0)/(VLOOKUP(V$276,UI!$A$12:$O$51,VLOOKUP(V$277,$B$276:$C$278,2,0),0)/1000)),"")</f>
        <v/>
      </c>
      <c r="W457" s="145" t="str">
        <f>IFERROR(TRUNC(VLOOKUP($E457,'Container Panel'!$B$41:$Z$100,$D457,0)/(VLOOKUP(W$276,UI!$A$12:$O$51,VLOOKUP(W$277,$B$276:$C$278,2,0),0)/1000)),"")</f>
        <v/>
      </c>
      <c r="X457" s="145" t="str">
        <f>IFERROR(TRUNC(VLOOKUP($E457,'Container Panel'!$B$41:$Z$100,$D457,0)/(VLOOKUP(X$276,UI!$A$12:$O$51,VLOOKUP(X$277,$B$276:$C$278,2,0),0)/1000)),"")</f>
        <v/>
      </c>
      <c r="Y457" s="145" t="str">
        <f>IFERROR(TRUNC(VLOOKUP($E457,'Container Panel'!$B$41:$Z$100,$D457,0)/(VLOOKUP(Y$276,UI!$A$12:$O$51,VLOOKUP(Y$277,$B$276:$C$278,2,0),0)/1000)),"")</f>
        <v/>
      </c>
      <c r="Z457" s="145" t="str">
        <f>IFERROR(TRUNC(VLOOKUP($E457,'Container Panel'!$B$41:$Z$100,$D457,0)/(VLOOKUP(Z$276,UI!$A$12:$O$51,VLOOKUP(Z$277,$B$276:$C$278,2,0),0)/1000)),"")</f>
        <v/>
      </c>
      <c r="AA457" s="145" t="str">
        <f>IFERROR(TRUNC(VLOOKUP($E457,'Container Panel'!$B$41:$Z$100,$D457,0)/(VLOOKUP(AA$276,UI!$A$12:$O$51,VLOOKUP(AA$277,$B$276:$C$278,2,0),0)/1000)),"")</f>
        <v/>
      </c>
      <c r="AB457" s="145" t="str">
        <f>IFERROR(TRUNC(VLOOKUP($E457,'Container Panel'!$B$41:$Z$100,$D457,0)/(VLOOKUP(AB$276,UI!$A$12:$O$51,VLOOKUP(AB$277,$B$276:$C$278,2,0),0)/1000)),"")</f>
        <v/>
      </c>
      <c r="AC457" s="145" t="str">
        <f>IFERROR(TRUNC(VLOOKUP($E457,'Container Panel'!$B$41:$Z$100,$D457,0)/(VLOOKUP(AC$276,UI!$A$12:$O$51,VLOOKUP(AC$277,$B$276:$C$278,2,0),0)/1000)),"")</f>
        <v/>
      </c>
      <c r="AD457" s="145" t="str">
        <f>IFERROR(TRUNC(VLOOKUP($E457,'Container Panel'!$B$41:$Z$100,$D457,0)/(VLOOKUP(AD$276,UI!$A$12:$O$51,VLOOKUP(AD$277,$B$276:$C$278,2,0),0)/1000)),"")</f>
        <v/>
      </c>
      <c r="AE457" s="145" t="str">
        <f>IFERROR(TRUNC(VLOOKUP($E457,'Container Panel'!$B$41:$Z$100,$D457,0)/(VLOOKUP(AE$276,UI!$A$12:$O$51,VLOOKUP(AE$277,$B$276:$C$278,2,0),0)/1000)),"")</f>
        <v/>
      </c>
      <c r="AF457" s="145" t="str">
        <f>IFERROR(TRUNC(VLOOKUP($E457,'Container Panel'!$B$41:$Z$100,$D457,0)/(VLOOKUP(AF$276,UI!$A$12:$O$51,VLOOKUP(AF$277,$B$276:$C$278,2,0),0)/1000)),"")</f>
        <v/>
      </c>
      <c r="AG457" s="145" t="str">
        <f>IFERROR(TRUNC(VLOOKUP($E457,'Container Panel'!$B$41:$Z$100,$D457,0)/(VLOOKUP(AG$276,UI!$A$12:$O$51,VLOOKUP(AG$277,$B$276:$C$278,2,0),0)/1000)),"")</f>
        <v/>
      </c>
      <c r="AH457" s="145" t="str">
        <f>IFERROR(TRUNC(VLOOKUP($E457,'Container Panel'!$B$41:$Z$100,$D457,0)/(VLOOKUP(AH$276,UI!$A$12:$O$51,VLOOKUP(AH$277,$B$276:$C$278,2,0),0)/1000)),"")</f>
        <v/>
      </c>
      <c r="AI457" s="145" t="str">
        <f>IFERROR(TRUNC(VLOOKUP($E457,'Container Panel'!$B$41:$Z$100,$D457,0)/(VLOOKUP(AI$276,UI!$A$12:$O$51,VLOOKUP(AI$277,$B$276:$C$278,2,0),0)/1000)),"")</f>
        <v/>
      </c>
      <c r="AJ457" s="145" t="str">
        <f>IFERROR(TRUNC(VLOOKUP($E457,'Container Panel'!$B$41:$Z$100,$D457,0)/(VLOOKUP(AJ$276,UI!$A$12:$O$51,VLOOKUP(AJ$277,$B$276:$C$278,2,0),0)/1000)),"")</f>
        <v/>
      </c>
      <c r="AK457" s="145" t="str">
        <f>IFERROR(TRUNC(VLOOKUP($E457,'Container Panel'!$B$41:$Z$100,$D457,0)/(VLOOKUP(AK$276,UI!$A$12:$O$51,VLOOKUP(AK$277,$B$276:$C$278,2,0),0)/1000)),"")</f>
        <v/>
      </c>
      <c r="AL457" s="145" t="str">
        <f>IFERROR(TRUNC(VLOOKUP($E457,'Container Panel'!$B$41:$Z$100,$D457,0)/(VLOOKUP(AL$276,UI!$A$12:$O$51,VLOOKUP(AL$277,$B$276:$C$278,2,0),0)/1000)),"")</f>
        <v/>
      </c>
      <c r="AM457" s="145" t="str">
        <f>IFERROR(TRUNC(VLOOKUP($E457,'Container Panel'!$B$41:$Z$100,$D457,0)/(VLOOKUP(AM$276,UI!$A$12:$O$51,VLOOKUP(AM$277,$B$276:$C$278,2,0),0)/1000)),"")</f>
        <v/>
      </c>
      <c r="AN457" s="145" t="str">
        <f>IFERROR(TRUNC(VLOOKUP($E457,'Container Panel'!$B$41:$Z$100,$D457,0)/(VLOOKUP(AN$276,UI!$A$12:$O$51,VLOOKUP(AN$277,$B$276:$C$278,2,0),0)/1000)),"")</f>
        <v/>
      </c>
      <c r="AO457" s="145" t="str">
        <f>IFERROR(TRUNC(VLOOKUP($E457,'Container Panel'!$B$41:$Z$100,$D457,0)/(VLOOKUP(AO$276,UI!$A$12:$O$51,VLOOKUP(AO$277,$B$276:$C$278,2,0),0)/1000)),"")</f>
        <v/>
      </c>
      <c r="AP457" s="145" t="str">
        <f>IFERROR(TRUNC(VLOOKUP($E457,'Container Panel'!$B$41:$Z$100,$D457,0)/(VLOOKUP(AP$276,UI!$A$12:$O$51,VLOOKUP(AP$277,$B$276:$C$278,2,0),0)/1000)),"")</f>
        <v/>
      </c>
      <c r="AQ457" s="145" t="str">
        <f>IFERROR(TRUNC(VLOOKUP($E457,'Container Panel'!$B$41:$Z$100,$D457,0)/(VLOOKUP(AQ$276,UI!$A$12:$O$51,VLOOKUP(AQ$277,$B$276:$C$278,2,0),0)/1000)),"")</f>
        <v/>
      </c>
      <c r="AR457" s="145" t="str">
        <f>IFERROR(TRUNC(VLOOKUP($E457,'Container Panel'!$B$41:$Z$100,$D457,0)/(VLOOKUP(AR$276,UI!$A$12:$O$51,VLOOKUP(AR$277,$B$276:$C$278,2,0),0)/1000)),"")</f>
        <v/>
      </c>
      <c r="AS457" s="145" t="str">
        <f>IFERROR(TRUNC(VLOOKUP($E457,'Container Panel'!$B$41:$Z$100,$D457,0)/(VLOOKUP(AS$276,UI!$A$12:$O$51,VLOOKUP(AS$277,$B$276:$C$278,2,0),0)/1000)),"")</f>
        <v/>
      </c>
      <c r="AT457" s="145" t="str">
        <f>IFERROR(TRUNC(VLOOKUP($E457,'Container Panel'!$B$41:$Z$100,$D457,0)/(VLOOKUP(AT$276,UI!$A$12:$O$51,VLOOKUP(AT$277,$B$276:$C$278,2,0),0)/1000)),"")</f>
        <v/>
      </c>
      <c r="AU457" s="145" t="str">
        <f>IFERROR(TRUNC(VLOOKUP($E457,'Container Panel'!$B$41:$Z$100,$D457,0)/(VLOOKUP(AU$276,UI!$A$12:$O$51,VLOOKUP(AU$277,$B$276:$C$278,2,0),0)/1000)),"")</f>
        <v/>
      </c>
      <c r="AV457" s="145" t="str">
        <f>IFERROR(TRUNC(VLOOKUP($E457,'Container Panel'!$B$41:$Z$100,$D457,0)/(VLOOKUP(AV$276,UI!$A$12:$O$51,VLOOKUP(AV$277,$B$276:$C$278,2,0),0)/1000)),"")</f>
        <v/>
      </c>
      <c r="AW457" s="145" t="str">
        <f>IFERROR(TRUNC(VLOOKUP($E457,'Container Panel'!$B$41:$Z$100,$D457,0)/(VLOOKUP(AW$276,UI!$A$12:$O$51,VLOOKUP(AW$277,$B$276:$C$278,2,0),0)/1000)),"")</f>
        <v/>
      </c>
      <c r="AX457" s="145" t="str">
        <f>IFERROR(TRUNC(VLOOKUP($E457,'Container Panel'!$B$41:$Z$100,$D457,0)/(VLOOKUP(AX$276,UI!$A$12:$O$51,VLOOKUP(AX$277,$B$276:$C$278,2,0),0)/1000)),"")</f>
        <v/>
      </c>
      <c r="AY457" s="145" t="str">
        <f>IFERROR(TRUNC(VLOOKUP($E457,'Container Panel'!$B$41:$Z$100,$D457,0)/(VLOOKUP(AY$276,UI!$A$12:$O$51,VLOOKUP(AY$277,$B$276:$C$278,2,0),0)/1000)),"")</f>
        <v/>
      </c>
      <c r="AZ457" s="145" t="str">
        <f>IFERROR(TRUNC(VLOOKUP($E457,'Container Panel'!$B$41:$Z$100,$D457,0)/(VLOOKUP(AZ$276,UI!$A$12:$O$51,VLOOKUP(AZ$277,$B$276:$C$278,2,0),0)/1000)),"")</f>
        <v/>
      </c>
      <c r="BA457" s="145" t="str">
        <f>IFERROR(TRUNC(VLOOKUP($E457,'Container Panel'!$B$41:$Z$100,$D457,0)/(VLOOKUP(BA$276,UI!$A$12:$O$51,VLOOKUP(BA$277,$B$276:$C$278,2,0),0)/1000)),"")</f>
        <v/>
      </c>
      <c r="BB457" s="145" t="str">
        <f>IFERROR(TRUNC(VLOOKUP($E457,'Container Panel'!$B$41:$Z$100,$D457,0)/(VLOOKUP(BB$276,UI!$A$12:$O$51,VLOOKUP(BB$277,$B$276:$C$278,2,0),0)/1000)),"")</f>
        <v/>
      </c>
      <c r="BC457" s="145" t="str">
        <f>IFERROR(TRUNC(VLOOKUP($E457,'Container Panel'!$B$41:$Z$100,$D457,0)/(VLOOKUP(BC$276,UI!$A$12:$O$51,VLOOKUP(BC$277,$B$276:$C$278,2,0),0)/1000)),"")</f>
        <v/>
      </c>
      <c r="BD457" s="145" t="str">
        <f>IFERROR(TRUNC(VLOOKUP($E457,'Container Panel'!$B$41:$Z$100,$D457,0)/(VLOOKUP(BD$276,UI!$A$12:$O$51,VLOOKUP(BD$277,$B$276:$C$278,2,0),0)/1000)),"")</f>
        <v/>
      </c>
      <c r="BE457" s="145" t="str">
        <f>IFERROR(TRUNC(VLOOKUP($E457,'Container Panel'!$B$41:$Z$100,$D457,0)/(VLOOKUP(BE$276,UI!$A$12:$O$51,VLOOKUP(BE$277,$B$276:$C$278,2,0),0)/1000)),"")</f>
        <v/>
      </c>
      <c r="BF457" s="145" t="str">
        <f>IFERROR(TRUNC(VLOOKUP($E457,'Container Panel'!$B$41:$Z$100,$D457,0)/(VLOOKUP(BF$276,UI!$A$12:$O$51,VLOOKUP(BF$277,$B$276:$C$278,2,0),0)/1000)),"")</f>
        <v/>
      </c>
      <c r="BG457" s="145" t="str">
        <f>IFERROR(TRUNC(VLOOKUP($E457,'Container Panel'!$B$41:$Z$100,$D457,0)/(VLOOKUP(BG$276,UI!$A$12:$O$51,VLOOKUP(BG$277,$B$276:$C$278,2,0),0)/1000)),"")</f>
        <v/>
      </c>
      <c r="BH457" s="145" t="str">
        <f>IFERROR(TRUNC(VLOOKUP($E457,'Container Panel'!$B$41:$Z$100,$D457,0)/(VLOOKUP(BH$276,UI!$A$12:$O$51,VLOOKUP(BH$277,$B$276:$C$278,2,0),0)/1000)),"")</f>
        <v/>
      </c>
      <c r="BI457" s="145" t="str">
        <f>IFERROR(TRUNC(VLOOKUP($E457,'Container Panel'!$B$41:$Z$100,$D457,0)/(VLOOKUP(BI$276,UI!$A$12:$O$51,VLOOKUP(BI$277,$B$276:$C$278,2,0),0)/1000)),"")</f>
        <v/>
      </c>
      <c r="BJ457" s="145" t="str">
        <f>IFERROR(TRUNC(VLOOKUP($E457,'Container Panel'!$B$41:$Z$100,$D457,0)/(VLOOKUP(BJ$276,UI!$A$12:$O$51,VLOOKUP(BJ$277,$B$276:$C$278,2,0),0)/1000)),"")</f>
        <v/>
      </c>
      <c r="BK457" s="145" t="str">
        <f>IFERROR(TRUNC(VLOOKUP($E457,'Container Panel'!$B$41:$Z$100,$D457,0)/(VLOOKUP(BK$276,UI!$A$12:$O$51,VLOOKUP(BK$277,$B$276:$C$278,2,0),0)/1000)),"")</f>
        <v/>
      </c>
      <c r="BL457" s="145" t="str">
        <f>IFERROR(TRUNC(VLOOKUP($E457,'Container Panel'!$B$41:$Z$100,$D457,0)/(VLOOKUP(BL$276,UI!$A$12:$O$51,VLOOKUP(BL$277,$B$276:$C$278,2,0),0)/1000)),"")</f>
        <v/>
      </c>
      <c r="BM457" s="145" t="str">
        <f>IFERROR(TRUNC(VLOOKUP($E457,'Container Panel'!$B$41:$Z$100,$D457,0)/(VLOOKUP(BM$276,UI!$A$12:$O$51,VLOOKUP(BM$277,$B$276:$C$278,2,0),0)/1000)),"")</f>
        <v/>
      </c>
      <c r="BN457" s="145" t="str">
        <f>IFERROR(TRUNC(VLOOKUP($E457,'Container Panel'!$B$41:$Z$100,$D457,0)/(VLOOKUP(BN$276,UI!$A$12:$O$51,VLOOKUP(BN$277,$B$276:$C$278,2,0),0)/1000)),"")</f>
        <v/>
      </c>
      <c r="BO457" s="145" t="str">
        <f>IFERROR(TRUNC(VLOOKUP($E457,'Container Panel'!$B$41:$Z$100,$D457,0)/(VLOOKUP(BO$276,UI!$A$12:$O$51,VLOOKUP(BO$277,$B$276:$C$278,2,0),0)/1000)),"")</f>
        <v/>
      </c>
      <c r="BP457" s="145" t="str">
        <f>IFERROR(TRUNC(VLOOKUP($E457,'Container Panel'!$B$41:$Z$100,$D457,0)/(VLOOKUP(BP$276,UI!$A$12:$O$51,VLOOKUP(BP$277,$B$276:$C$278,2,0),0)/1000)),"")</f>
        <v/>
      </c>
      <c r="BQ457" s="145" t="str">
        <f>IFERROR(TRUNC(VLOOKUP($E457,'Container Panel'!$B$41:$Z$100,$D457,0)/(VLOOKUP(BQ$276,UI!$A$12:$O$51,VLOOKUP(BQ$277,$B$276:$C$278,2,0),0)/1000)),"")</f>
        <v/>
      </c>
      <c r="BR457" s="145" t="str">
        <f>IFERROR(TRUNC(VLOOKUP($E457,'Container Panel'!$B$41:$Z$100,$D457,0)/(VLOOKUP(BR$276,UI!$A$12:$O$51,VLOOKUP(BR$277,$B$276:$C$278,2,0),0)/1000)),"")</f>
        <v/>
      </c>
      <c r="BS457" s="145" t="str">
        <f>IFERROR(TRUNC(VLOOKUP($E457,'Container Panel'!$B$41:$Z$100,$D457,0)/(VLOOKUP(BS$276,UI!$A$12:$O$51,VLOOKUP(BS$277,$B$276:$C$278,2,0),0)/1000)),"")</f>
        <v/>
      </c>
      <c r="BT457" s="145" t="str">
        <f>IFERROR(TRUNC(VLOOKUP($E457,'Container Panel'!$B$41:$Z$100,$D457,0)/(VLOOKUP(BT$276,UI!$A$12:$O$51,VLOOKUP(BT$277,$B$276:$C$278,2,0),0)/1000)),"")</f>
        <v/>
      </c>
      <c r="BU457" s="145" t="str">
        <f>IFERROR(TRUNC(VLOOKUP($E457,'Container Panel'!$B$41:$Z$100,$D457,0)/(VLOOKUP(BU$276,UI!$A$12:$O$51,VLOOKUP(BU$277,$B$276:$C$278,2,0),0)/1000)),"")</f>
        <v/>
      </c>
      <c r="BV457" s="145" t="str">
        <f>IFERROR(TRUNC(VLOOKUP($E457,'Container Panel'!$B$41:$Z$100,$D457,0)/(VLOOKUP(BV$276,UI!$A$12:$O$51,VLOOKUP(BV$277,$B$276:$C$278,2,0),0)/1000)),"")</f>
        <v/>
      </c>
      <c r="BW457" s="145" t="str">
        <f>IFERROR(TRUNC(VLOOKUP($E457,'Container Panel'!$B$41:$Z$100,$D457,0)/(VLOOKUP(BW$276,UI!$A$12:$O$51,VLOOKUP(BW$277,$B$276:$C$278,2,0),0)/1000)),"")</f>
        <v/>
      </c>
      <c r="BX457" s="145" t="str">
        <f>IFERROR(TRUNC(VLOOKUP($E457,'Container Panel'!$B$41:$Z$100,$D457,0)/(VLOOKUP(BX$276,UI!$A$12:$O$51,VLOOKUP(BX$277,$B$276:$C$278,2,0),0)/1000)),"")</f>
        <v/>
      </c>
      <c r="BY457" s="145" t="str">
        <f>IFERROR(TRUNC(VLOOKUP($E457,'Container Panel'!$B$41:$Z$100,$D457,0)/(VLOOKUP(BY$276,UI!$A$12:$O$51,VLOOKUP(BY$277,$B$276:$C$278,2,0),0)/1000)),"")</f>
        <v/>
      </c>
      <c r="BZ457" s="145" t="str">
        <f>IFERROR(TRUNC(VLOOKUP($E457,'Container Panel'!$B$41:$Z$100,$D457,0)/(VLOOKUP(BZ$276,UI!$A$12:$O$51,VLOOKUP(BZ$277,$B$276:$C$278,2,0),0)/1000)),"")</f>
        <v/>
      </c>
      <c r="CA457" s="145" t="str">
        <f>IFERROR(TRUNC(VLOOKUP($E457,'Container Panel'!$B$41:$Z$100,$D457,0)/(VLOOKUP(CA$276,UI!$A$12:$O$51,VLOOKUP(CA$277,$B$276:$C$278,2,0),0)/1000)),"")</f>
        <v/>
      </c>
      <c r="CB457" s="145" t="str">
        <f>IFERROR(TRUNC(VLOOKUP($E457,'Container Panel'!$B$41:$Z$100,$D457,0)/(VLOOKUP(CB$276,UI!$A$12:$O$51,VLOOKUP(CB$277,$B$276:$C$278,2,0),0)/1000)),"")</f>
        <v/>
      </c>
      <c r="CC457" s="145" t="str">
        <f>IFERROR(TRUNC(VLOOKUP($E457,'Container Panel'!$B$41:$Z$100,$D457,0)/(VLOOKUP(CC$276,UI!$A$12:$O$51,VLOOKUP(CC$277,$B$276:$C$278,2,0),0)/1000)),"")</f>
        <v/>
      </c>
      <c r="CD457" s="145" t="str">
        <f>IFERROR(TRUNC(VLOOKUP($E457,'Container Panel'!$B$41:$Z$100,$D457,0)/(VLOOKUP(CD$276,UI!$A$12:$O$51,VLOOKUP(CD$277,$B$276:$C$278,2,0),0)/1000)),"")</f>
        <v/>
      </c>
      <c r="CE457" s="145" t="str">
        <f>IFERROR(TRUNC(VLOOKUP($E457,'Container Panel'!$B$41:$Z$100,$D457,0)/(VLOOKUP(CE$276,UI!$A$12:$O$51,VLOOKUP(CE$277,$B$276:$C$278,2,0),0)/1000)),"")</f>
        <v/>
      </c>
      <c r="CF457" s="145" t="str">
        <f>IFERROR(TRUNC(VLOOKUP($E457,'Container Panel'!$B$41:$Z$100,$D457,0)/(VLOOKUP(CF$276,UI!$A$12:$O$51,VLOOKUP(CF$277,$B$276:$C$278,2,0),0)/1000)),"")</f>
        <v/>
      </c>
      <c r="CG457" s="145" t="str">
        <f>IFERROR(TRUNC(VLOOKUP($E457,'Container Panel'!$B$41:$Z$100,$D457,0)/(VLOOKUP(CG$276,UI!$A$12:$O$51,VLOOKUP(CG$277,$B$276:$C$278,2,0),0)/1000)),"")</f>
        <v/>
      </c>
      <c r="CH457" s="145" t="str">
        <f>IFERROR(TRUNC(VLOOKUP($E457,'Container Panel'!$B$41:$Z$100,$D457,0)/(VLOOKUP(CH$276,UI!$A$12:$O$51,VLOOKUP(CH$277,$B$276:$C$278,2,0),0)/1000)),"")</f>
        <v/>
      </c>
      <c r="CI457" s="145" t="str">
        <f>IFERROR(TRUNC(VLOOKUP($E457,'Container Panel'!$B$41:$Z$100,$D457,0)/(VLOOKUP(CI$276,UI!$A$12:$O$51,VLOOKUP(CI$277,$B$276:$C$278,2,0),0)/1000)),"")</f>
        <v/>
      </c>
      <c r="CJ457" s="145" t="str">
        <f>IFERROR(TRUNC(VLOOKUP($E457,'Container Panel'!$B$41:$Z$100,$D457,0)/(VLOOKUP(CJ$276,UI!$A$12:$O$51,VLOOKUP(CJ$277,$B$276:$C$278,2,0),0)/1000)),"")</f>
        <v/>
      </c>
      <c r="CK457" s="145" t="str">
        <f>IFERROR(TRUNC(VLOOKUP($E457,'Container Panel'!$B$41:$Z$100,$D457,0)/(VLOOKUP(CK$276,UI!$A$12:$O$51,VLOOKUP(CK$277,$B$276:$C$278,2,0),0)/1000)),"")</f>
        <v/>
      </c>
      <c r="CL457" s="145" t="str">
        <f>IFERROR(TRUNC(VLOOKUP($E457,'Container Panel'!$B$41:$Z$100,$D457,0)/(VLOOKUP(CL$276,UI!$A$12:$O$51,VLOOKUP(CL$277,$B$276:$C$278,2,0),0)/1000)),"")</f>
        <v/>
      </c>
      <c r="CM457" s="145" t="str">
        <f>IFERROR(TRUNC(VLOOKUP($E457,'Container Panel'!$B$41:$Z$100,$D457,0)/(VLOOKUP(CM$276,UI!$A$12:$O$51,VLOOKUP(CM$277,$B$276:$C$278,2,0),0)/1000)),"")</f>
        <v/>
      </c>
      <c r="CN457" s="145" t="str">
        <f>IFERROR(TRUNC(VLOOKUP($E457,'Container Panel'!$B$41:$Z$100,$D457,0)/(VLOOKUP(CN$276,UI!$A$12:$O$51,VLOOKUP(CN$277,$B$276:$C$278,2,0),0)/1000)),"")</f>
        <v/>
      </c>
      <c r="CO457" s="145" t="str">
        <f>IFERROR(TRUNC(VLOOKUP($E457,'Container Panel'!$B$41:$Z$100,$D457,0)/(VLOOKUP(CO$276,UI!$A$12:$O$51,VLOOKUP(CO$277,$B$276:$C$278,2,0),0)/1000)),"")</f>
        <v/>
      </c>
      <c r="CP457" s="145" t="str">
        <f>IFERROR(TRUNC(VLOOKUP($E457,'Container Panel'!$B$41:$Z$100,$D457,0)/(VLOOKUP(CP$276,UI!$A$12:$O$51,VLOOKUP(CP$277,$B$276:$C$278,2,0),0)/1000)),"")</f>
        <v/>
      </c>
      <c r="CQ457" s="145" t="str">
        <f>IFERROR(TRUNC(VLOOKUP($E457,'Container Panel'!$B$41:$Z$100,$D457,0)/(VLOOKUP(CQ$276,UI!$A$12:$O$51,VLOOKUP(CQ$277,$B$276:$C$278,2,0),0)/1000)),"")</f>
        <v/>
      </c>
      <c r="CR457" s="145" t="str">
        <f>IFERROR(TRUNC(VLOOKUP($E457,'Container Panel'!$B$41:$Z$100,$D457,0)/(VLOOKUP(CR$276,UI!$A$12:$O$51,VLOOKUP(CR$277,$B$276:$C$278,2,0),0)/1000)),"")</f>
        <v/>
      </c>
      <c r="CS457" s="145" t="str">
        <f>IFERROR(TRUNC(VLOOKUP($E457,'Container Panel'!$B$41:$Z$100,$D457,0)/(VLOOKUP(CS$276,UI!$A$12:$O$51,VLOOKUP(CS$277,$B$276:$C$278,2,0),0)/1000)),"")</f>
        <v/>
      </c>
      <c r="CT457" s="145" t="str">
        <f>IFERROR(TRUNC(VLOOKUP($E457,'Container Panel'!$B$41:$Z$100,$D457,0)/(VLOOKUP(CT$276,UI!$A$12:$O$51,VLOOKUP(CT$277,$B$276:$C$278,2,0),0)/1000)),"")</f>
        <v/>
      </c>
      <c r="CU457" s="145" t="str">
        <f>IFERROR(TRUNC(VLOOKUP($E457,'Container Panel'!$B$41:$Z$100,$D457,0)/(VLOOKUP(CU$276,UI!$A$12:$O$51,VLOOKUP(CU$277,$B$276:$C$278,2,0),0)/1000)),"")</f>
        <v/>
      </c>
      <c r="CV457" s="145" t="str">
        <f>IFERROR(TRUNC(VLOOKUP($E457,'Container Panel'!$B$41:$Z$100,$D457,0)/(VLOOKUP(CV$276,UI!$A$12:$O$51,VLOOKUP(CV$277,$B$276:$C$278,2,0),0)/1000)),"")</f>
        <v/>
      </c>
      <c r="CW457" s="145" t="str">
        <f>IFERROR(TRUNC(VLOOKUP($E457,'Container Panel'!$B$41:$Z$100,$D457,0)/(VLOOKUP(CW$276,UI!$A$12:$O$51,VLOOKUP(CW$277,$B$276:$C$278,2,0),0)/1000)),"")</f>
        <v/>
      </c>
      <c r="CX457" s="145" t="str">
        <f>IFERROR(TRUNC(VLOOKUP($E457,'Container Panel'!$B$41:$Z$100,$D457,0)/(VLOOKUP(CX$276,UI!$A$12:$O$51,VLOOKUP(CX$277,$B$276:$C$278,2,0),0)/1000)),"")</f>
        <v/>
      </c>
      <c r="CY457" s="145" t="str">
        <f>IFERROR(TRUNC(VLOOKUP($E457,'Container Panel'!$B$41:$Z$100,$D457,0)/(VLOOKUP(CY$276,UI!$A$12:$O$51,VLOOKUP(CY$277,$B$276:$C$278,2,0),0)/1000)),"")</f>
        <v/>
      </c>
      <c r="CZ457" s="145" t="str">
        <f>IFERROR(TRUNC(VLOOKUP($E457,'Container Panel'!$B$41:$Z$100,$D457,0)/(VLOOKUP(CZ$276,UI!$A$12:$O$51,VLOOKUP(CZ$277,$B$276:$C$278,2,0),0)/1000)),"")</f>
        <v/>
      </c>
      <c r="DA457" s="145" t="str">
        <f>IFERROR(TRUNC(VLOOKUP($E457,'Container Panel'!$B$41:$Z$100,$D457,0)/(VLOOKUP(DA$276,UI!$A$12:$O$51,VLOOKUP(DA$277,$B$276:$C$278,2,0),0)/1000)),"")</f>
        <v/>
      </c>
      <c r="DB457" s="145" t="str">
        <f>IFERROR(TRUNC(VLOOKUP($E457,'Container Panel'!$B$41:$Z$100,$D457,0)/(VLOOKUP(DB$276,UI!$A$12:$O$51,VLOOKUP(DB$277,$B$276:$C$278,2,0),0)/1000)),"")</f>
        <v/>
      </c>
      <c r="DC457" s="145" t="str">
        <f>IFERROR(TRUNC(VLOOKUP($E457,'Container Panel'!$B$41:$Z$100,$D457,0)/(VLOOKUP(DC$276,UI!$A$12:$O$51,VLOOKUP(DC$277,$B$276:$C$278,2,0),0)/1000)),"")</f>
        <v/>
      </c>
      <c r="DD457" s="145" t="str">
        <f>IFERROR(TRUNC(VLOOKUP($E457,'Container Panel'!$B$41:$Z$100,$D457,0)/(VLOOKUP(DD$276,UI!$A$12:$O$51,VLOOKUP(DD$277,$B$276:$C$278,2,0),0)/1000)),"")</f>
        <v/>
      </c>
      <c r="DE457" s="145" t="str">
        <f>IFERROR(TRUNC(VLOOKUP($E457,'Container Panel'!$B$41:$Z$100,$D457,0)/(VLOOKUP(DE$276,UI!$A$12:$O$51,VLOOKUP(DE$277,$B$276:$C$278,2,0),0)/1000)),"")</f>
        <v/>
      </c>
      <c r="DF457" s="145" t="str">
        <f>IFERROR(TRUNC(VLOOKUP($E457,'Container Panel'!$B$41:$Z$100,$D457,0)/(VLOOKUP(DF$276,UI!$A$12:$O$51,VLOOKUP(DF$277,$B$276:$C$278,2,0),0)/1000)),"")</f>
        <v/>
      </c>
      <c r="DG457" s="145" t="str">
        <f>IFERROR(TRUNC(VLOOKUP($E457,'Container Panel'!$B$41:$Z$100,$D457,0)/(VLOOKUP(DG$276,UI!$A$12:$O$51,VLOOKUP(DG$277,$B$276:$C$278,2,0),0)/1000)),"")</f>
        <v/>
      </c>
      <c r="DH457" s="145" t="str">
        <f>IFERROR(TRUNC(VLOOKUP($E457,'Container Panel'!$B$41:$Z$100,$D457,0)/(VLOOKUP(DH$276,UI!$A$12:$O$51,VLOOKUP(DH$277,$B$276:$C$278,2,0),0)/1000)),"")</f>
        <v/>
      </c>
      <c r="DI457" s="145" t="str">
        <f>IFERROR(TRUNC(VLOOKUP($E457,'Container Panel'!$B$41:$Z$100,$D457,0)/(VLOOKUP(DI$276,UI!$A$12:$O$51,VLOOKUP(DI$277,$B$276:$C$278,2,0),0)/1000)),"")</f>
        <v/>
      </c>
      <c r="DJ457" s="145" t="str">
        <f>IFERROR(TRUNC(VLOOKUP($E457,'Container Panel'!$B$41:$Z$100,$D457,0)/(VLOOKUP(DJ$276,UI!$A$12:$O$51,VLOOKUP(DJ$277,$B$276:$C$278,2,0),0)/1000)),"")</f>
        <v/>
      </c>
      <c r="DK457" s="145" t="str">
        <f>IFERROR(TRUNC(VLOOKUP($E457,'Container Panel'!$B$41:$Z$100,$D457,0)/(VLOOKUP(DK$276,UI!$A$12:$O$51,VLOOKUP(DK$277,$B$276:$C$278,2,0),0)/1000)),"")</f>
        <v/>
      </c>
      <c r="DL457" s="145" t="str">
        <f>IFERROR(TRUNC(VLOOKUP($E457,'Container Panel'!$B$41:$Z$100,$D457,0)/(VLOOKUP(DL$276,UI!$A$12:$O$51,VLOOKUP(DL$277,$B$276:$C$278,2,0),0)/1000)),"")</f>
        <v/>
      </c>
      <c r="DM457" s="145" t="str">
        <f>IFERROR(TRUNC(VLOOKUP($E457,'Container Panel'!$B$41:$Z$100,$D457,0)/(VLOOKUP(DM$276,UI!$A$12:$O$51,VLOOKUP(DM$277,$B$276:$C$278,2,0),0)/1000)),"")</f>
        <v/>
      </c>
      <c r="DN457" s="145" t="str">
        <f>IFERROR(TRUNC(VLOOKUP($E457,'Container Panel'!$B$41:$Z$100,$D457,0)/(VLOOKUP(DN$276,UI!$A$12:$O$51,VLOOKUP(DN$277,$B$276:$C$278,2,0),0)/1000)),"")</f>
        <v/>
      </c>
      <c r="DO457" s="145" t="str">
        <f>IFERROR(TRUNC(VLOOKUP($E457,'Container Panel'!$B$41:$Z$100,$D457,0)/(VLOOKUP(DO$276,UI!$A$12:$O$51,VLOOKUP(DO$277,$B$276:$C$278,2,0),0)/1000)),"")</f>
        <v/>
      </c>
      <c r="DP457" s="145" t="str">
        <f>IFERROR(TRUNC(VLOOKUP($E457,'Container Panel'!$B$41:$Z$100,$D457,0)/(VLOOKUP(DP$276,UI!$A$12:$O$51,VLOOKUP(DP$277,$B$276:$C$278,2,0),0)/1000)),"")</f>
        <v/>
      </c>
      <c r="DQ457" s="145" t="str">
        <f>IFERROR(TRUNC(VLOOKUP($E457,'Container Panel'!$B$41:$Z$100,$D457,0)/(VLOOKUP(DQ$276,UI!$A$12:$O$51,VLOOKUP(DQ$277,$B$276:$C$278,2,0),0)/1000)),"")</f>
        <v/>
      </c>
      <c r="DR457" s="145" t="str">
        <f>IFERROR(TRUNC(VLOOKUP($E457,'Container Panel'!$B$41:$Z$100,$D457,0)/(VLOOKUP(DR$276,UI!$A$12:$O$51,VLOOKUP(DR$277,$B$276:$C$278,2,0),0)/1000)),"")</f>
        <v/>
      </c>
      <c r="DS457" s="145" t="str">
        <f>IFERROR(TRUNC(VLOOKUP($E457,'Container Panel'!$B$41:$Z$100,$D457,0)/(VLOOKUP(DS$276,UI!$A$12:$O$51,VLOOKUP(DS$277,$B$276:$C$278,2,0),0)/1000)),"")</f>
        <v/>
      </c>
      <c r="DT457" s="145" t="str">
        <f>IFERROR(TRUNC(VLOOKUP($E457,'Container Panel'!$B$41:$Z$100,$D457,0)/(VLOOKUP(DT$276,UI!$A$12:$O$51,VLOOKUP(DT$277,$B$276:$C$278,2,0),0)/1000)),"")</f>
        <v/>
      </c>
      <c r="DU457" s="145" t="str">
        <f>IFERROR(TRUNC(VLOOKUP($E457,'Container Panel'!$B$41:$Z$100,$D457,0)/(VLOOKUP(DU$276,UI!$A$12:$O$51,VLOOKUP(DU$277,$B$276:$C$278,2,0),0)/1000)),"")</f>
        <v/>
      </c>
      <c r="DV457" s="145" t="str">
        <f>IFERROR(TRUNC(VLOOKUP($E457,'Container Panel'!$B$41:$Z$100,$D457,0)/(VLOOKUP(DV$276,UI!$A$12:$O$51,VLOOKUP(DV$277,$B$276:$C$278,2,0),0)/1000)),"")</f>
        <v/>
      </c>
      <c r="DW457" s="145" t="str">
        <f>IFERROR(TRUNC(VLOOKUP($E457,'Container Panel'!$B$41:$Z$100,$D457,0)/(VLOOKUP(DW$276,UI!$A$12:$O$51,VLOOKUP(DW$277,$B$276:$C$278,2,0),0)/1000)),"")</f>
        <v/>
      </c>
      <c r="DX457" s="145" t="str">
        <f>IFERROR(TRUNC(VLOOKUP($E457,'Container Panel'!$B$41:$Z$100,$D457,0)/(VLOOKUP(DX$276,UI!$A$12:$O$51,VLOOKUP(DX$277,$B$276:$C$278,2,0),0)/1000)),"")</f>
        <v/>
      </c>
      <c r="DY457" s="145" t="str">
        <f>IFERROR(TRUNC(VLOOKUP($E457,'Container Panel'!$B$41:$Z$100,$D457,0)/(VLOOKUP(DY$276,UI!$A$12:$O$51,VLOOKUP(DY$277,$B$276:$C$278,2,0),0)/1000)),"")</f>
        <v/>
      </c>
      <c r="DZ457" s="145" t="str">
        <f>IFERROR(TRUNC(VLOOKUP($E457,'Container Panel'!$B$41:$Z$100,$D457,0)/(VLOOKUP(DZ$276,UI!$A$12:$O$51,VLOOKUP(DZ$277,$B$276:$C$278,2,0),0)/1000)),"")</f>
        <v/>
      </c>
      <c r="EA457" s="145" t="str">
        <f>IFERROR(TRUNC(VLOOKUP($E457,'Container Panel'!$B$41:$Z$100,$D457,0)/(VLOOKUP(EA$276,UI!$A$12:$O$51,VLOOKUP(EA$277,$B$276:$C$278,2,0),0)/1000)),"")</f>
        <v/>
      </c>
      <c r="EB457" s="145" t="str">
        <f>IFERROR(TRUNC(VLOOKUP($E457,'Container Panel'!$B$41:$Z$100,$D457,0)/(VLOOKUP(EB$276,UI!$A$12:$O$51,VLOOKUP(EB$277,$B$276:$C$278,2,0),0)/1000)),"")</f>
        <v/>
      </c>
      <c r="EC457" s="145" t="str">
        <f>IFERROR(TRUNC(VLOOKUP($E457,'Container Panel'!$B$41:$Z$100,$D457,0)/(VLOOKUP(EC$276,UI!$A$12:$O$51,VLOOKUP(EC$277,$B$276:$C$278,2,0),0)/1000)),"")</f>
        <v/>
      </c>
      <c r="ED457" s="145" t="str">
        <f>IFERROR(TRUNC(VLOOKUP($E457,'Container Panel'!$B$41:$Z$100,$D457,0)/(VLOOKUP(ED$276,UI!$A$12:$O$51,VLOOKUP(ED$277,$B$276:$C$278,2,0),0)/1000)),"")</f>
        <v/>
      </c>
      <c r="EE457" s="145" t="str">
        <f>IFERROR(TRUNC(VLOOKUP($E457,'Container Panel'!$B$41:$Z$100,$D457,0)/(VLOOKUP(EE$276,UI!$A$12:$O$51,VLOOKUP(EE$277,$B$276:$C$278,2,0),0)/1000)),"")</f>
        <v/>
      </c>
      <c r="EF457" s="145" t="str">
        <f>IFERROR(TRUNC(VLOOKUP($E457,'Container Panel'!$B$41:$Z$100,$D457,0)/(VLOOKUP(EF$276,UI!$A$12:$O$51,VLOOKUP(EF$277,$B$276:$C$278,2,0),0)/1000)),"")</f>
        <v/>
      </c>
      <c r="EG457" s="145" t="str">
        <f>IFERROR(TRUNC(VLOOKUP($E457,'Container Panel'!$B$41:$Z$100,$D457,0)/(VLOOKUP(EG$276,UI!$A$12:$O$51,VLOOKUP(EG$277,$B$276:$C$278,2,0),0)/1000)),"")</f>
        <v/>
      </c>
      <c r="EH457" s="145" t="str">
        <f>IFERROR(TRUNC(VLOOKUP($E457,'Container Panel'!$B$41:$Z$100,$D457,0)/(VLOOKUP(EH$276,UI!$A$12:$O$51,VLOOKUP(EH$277,$B$276:$C$278,2,0),0)/1000)),"")</f>
        <v/>
      </c>
      <c r="EI457" s="145" t="str">
        <f>IFERROR(TRUNC(VLOOKUP($E457,'Container Panel'!$B$41:$Z$100,$D457,0)/(VLOOKUP(EI$276,UI!$A$12:$O$51,VLOOKUP(EI$277,$B$276:$C$278,2,0),0)/1000)),"")</f>
        <v/>
      </c>
      <c r="EJ457" s="145" t="str">
        <f>IFERROR(TRUNC(VLOOKUP($E457,'Container Panel'!$B$41:$Z$100,$D457,0)/(VLOOKUP(EJ$276,UI!$A$12:$O$51,VLOOKUP(EJ$277,$B$276:$C$278,2,0),0)/1000)),"")</f>
        <v/>
      </c>
      <c r="EK457" s="145" t="str">
        <f>IFERROR(TRUNC(VLOOKUP($E457,'Container Panel'!$B$41:$Z$100,$D457,0)/(VLOOKUP(EK$276,UI!$A$12:$O$51,VLOOKUP(EK$277,$B$276:$C$278,2,0),0)/1000)),"")</f>
        <v/>
      </c>
      <c r="EL457" s="145" t="str">
        <f>IFERROR(TRUNC(VLOOKUP($E457,'Container Panel'!$B$41:$Z$100,$D457,0)/(VLOOKUP(EL$276,UI!$A$12:$O$51,VLOOKUP(EL$277,$B$276:$C$278,2,0),0)/1000)),"")</f>
        <v/>
      </c>
      <c r="EM457" s="145" t="str">
        <f>IFERROR(TRUNC(VLOOKUP($E457,'Container Panel'!$B$41:$Z$100,$D457,0)/(VLOOKUP(EM$276,UI!$A$12:$O$51,VLOOKUP(EM$277,$B$276:$C$278,2,0),0)/1000)),"")</f>
        <v/>
      </c>
      <c r="EN457" s="145" t="str">
        <f>IFERROR(TRUNC(VLOOKUP($E457,'Container Panel'!$B$41:$Z$100,$D457,0)/(VLOOKUP(EN$276,UI!$A$12:$O$51,VLOOKUP(EN$277,$B$276:$C$278,2,0),0)/1000)),"")</f>
        <v/>
      </c>
      <c r="EO457" s="145" t="str">
        <f>IFERROR(TRUNC(VLOOKUP($E457,'Container Panel'!$B$41:$Z$100,$D457,0)/(VLOOKUP(EO$276,UI!$A$12:$O$51,VLOOKUP(EO$277,$B$276:$C$278,2,0),0)/1000)),"")</f>
        <v/>
      </c>
      <c r="EP457" s="145" t="str">
        <f>IFERROR(TRUNC(VLOOKUP($E457,'Container Panel'!$B$41:$Z$100,$D457,0)/(VLOOKUP(EP$276,UI!$A$12:$O$51,VLOOKUP(EP$277,$B$276:$C$278,2,0),0)/1000)),"")</f>
        <v/>
      </c>
      <c r="EQ457" s="145" t="str">
        <f>IFERROR(TRUNC(VLOOKUP($E457,'Container Panel'!$B$41:$Z$100,$D457,0)/(VLOOKUP(EQ$276,UI!$A$12:$O$51,VLOOKUP(EQ$277,$B$276:$C$278,2,0),0)/1000)),"")</f>
        <v/>
      </c>
      <c r="ER457" s="145" t="str">
        <f>IFERROR(TRUNC(VLOOKUP($E457,'Container Panel'!$B$41:$Z$100,$D457,0)/(VLOOKUP(ER$276,UI!$A$12:$O$51,VLOOKUP(ER$277,$B$276:$C$278,2,0),0)/1000)),"")</f>
        <v/>
      </c>
      <c r="ES457" s="145" t="str">
        <f>IFERROR(TRUNC(VLOOKUP($E457,'Container Panel'!$B$41:$Z$100,$D457,0)/(VLOOKUP(ES$276,UI!$A$12:$O$51,VLOOKUP(ES$277,$B$276:$C$278,2,0),0)/1000)),"")</f>
        <v/>
      </c>
      <c r="ET457" s="145" t="str">
        <f>IFERROR(TRUNC(VLOOKUP($E457,'Container Panel'!$B$41:$Z$100,$D457,0)/(VLOOKUP(ET$276,UI!$A$12:$O$51,VLOOKUP(ET$277,$B$276:$C$278,2,0),0)/1000)),"")</f>
        <v/>
      </c>
      <c r="EU457" s="145" t="str">
        <f>IFERROR(TRUNC(VLOOKUP($E457,'Container Panel'!$B$41:$Z$100,$D457,0)/(VLOOKUP(EU$276,UI!$A$12:$O$51,VLOOKUP(EU$277,$B$276:$C$278,2,0),0)/1000)),"")</f>
        <v/>
      </c>
      <c r="EV457" s="145" t="str">
        <f>IFERROR(TRUNC(VLOOKUP($E457,'Container Panel'!$B$41:$Z$100,$D457,0)/(VLOOKUP(EV$276,UI!$A$12:$O$51,VLOOKUP(EV$277,$B$276:$C$278,2,0),0)/1000)),"")</f>
        <v/>
      </c>
      <c r="EW457" s="145" t="str">
        <f>IFERROR(TRUNC(VLOOKUP($E457,'Container Panel'!$B$41:$Z$100,$D457,0)/(VLOOKUP(EW$276,UI!$A$12:$O$51,VLOOKUP(EW$277,$B$276:$C$278,2,0),0)/1000)),"")</f>
        <v/>
      </c>
      <c r="EX457" s="145" t="str">
        <f>IFERROR(TRUNC(VLOOKUP($E457,'Container Panel'!$B$41:$Z$100,$D457,0)/(VLOOKUP(EX$276,UI!$A$12:$O$51,VLOOKUP(EX$277,$B$276:$C$278,2,0),0)/1000)),"")</f>
        <v/>
      </c>
      <c r="EY457" s="145" t="str">
        <f>IFERROR(TRUNC(VLOOKUP($E457,'Container Panel'!$B$41:$Z$100,$D457,0)/(VLOOKUP(EY$276,UI!$A$12:$O$51,VLOOKUP(EY$277,$B$276:$C$278,2,0),0)/1000)),"")</f>
        <v/>
      </c>
      <c r="EZ457" s="145" t="str">
        <f>IFERROR(TRUNC(VLOOKUP($E457,'Container Panel'!$B$41:$Z$100,$D457,0)/(VLOOKUP(EZ$276,UI!$A$12:$O$51,VLOOKUP(EZ$277,$B$276:$C$278,2,0),0)/1000)),"")</f>
        <v/>
      </c>
      <c r="FA457" s="145" t="str">
        <f>IFERROR(TRUNC(VLOOKUP($E457,'Container Panel'!$B$41:$Z$100,$D457,0)/(VLOOKUP(FA$276,UI!$A$12:$O$51,VLOOKUP(FA$277,$B$276:$C$278,2,0),0)/1000)),"")</f>
        <v/>
      </c>
      <c r="FB457" s="145" t="str">
        <f>IFERROR(TRUNC(VLOOKUP($E457,'Container Panel'!$B$41:$Z$100,$D457,0)/(VLOOKUP(FB$276,UI!$A$12:$O$51,VLOOKUP(FB$277,$B$276:$C$278,2,0),0)/1000)),"")</f>
        <v/>
      </c>
      <c r="FC457" s="145" t="str">
        <f>IFERROR(TRUNC(VLOOKUP($E457,'Container Panel'!$B$41:$Z$100,$D457,0)/(VLOOKUP(FC$276,UI!$A$12:$O$51,VLOOKUP(FC$277,$B$276:$C$278,2,0),0)/1000)),"")</f>
        <v/>
      </c>
      <c r="FD457" s="145" t="str">
        <f>IFERROR(TRUNC(VLOOKUP($E457,'Container Panel'!$B$41:$Z$100,$D457,0)/(VLOOKUP(FD$276,UI!$A$12:$O$51,VLOOKUP(FD$277,$B$276:$C$278,2,0),0)/1000)),"")</f>
        <v/>
      </c>
      <c r="FE457" s="145" t="str">
        <f>IFERROR(TRUNC(VLOOKUP($E457,'Container Panel'!$B$41:$Z$100,$D457,0)/(VLOOKUP(FE$276,UI!$A$12:$O$51,VLOOKUP(FE$277,$B$276:$C$278,2,0),0)/1000)),"")</f>
        <v/>
      </c>
      <c r="FF457" s="145" t="str">
        <f>IFERROR(TRUNC(VLOOKUP($E457,'Container Panel'!$B$41:$Z$100,$D457,0)/(VLOOKUP(FF$276,UI!$A$12:$O$51,VLOOKUP(FF$277,$B$276:$C$278,2,0),0)/1000)),"")</f>
        <v/>
      </c>
      <c r="FG457" s="145" t="str">
        <f>IFERROR(TRUNC(VLOOKUP($E457,'Container Panel'!$B$41:$Z$100,$D457,0)/(VLOOKUP(FG$276,UI!$A$12:$O$51,VLOOKUP(FG$277,$B$276:$C$278,2,0),0)/1000)),"")</f>
        <v/>
      </c>
      <c r="FH457" s="145" t="str">
        <f>IFERROR(TRUNC(VLOOKUP($E457,'Container Panel'!$B$41:$Z$100,$D457,0)/(VLOOKUP(FH$276,UI!$A$12:$O$51,VLOOKUP(FH$277,$B$276:$C$278,2,0),0)/1000)),"")</f>
        <v/>
      </c>
      <c r="FI457" s="145" t="str">
        <f>IFERROR(TRUNC(VLOOKUP($E457,'Container Panel'!$B$41:$Z$100,$D457,0)/(VLOOKUP(FI$276,UI!$A$12:$O$51,VLOOKUP(FI$277,$B$276:$C$278,2,0),0)/1000)),"")</f>
        <v/>
      </c>
      <c r="FJ457" s="145" t="str">
        <f>IFERROR(TRUNC(VLOOKUP($E457,'Container Panel'!$B$41:$Z$100,$D457,0)/(VLOOKUP(FJ$276,UI!$A$12:$O$51,VLOOKUP(FJ$277,$B$276:$C$278,2,0),0)/1000)),"")</f>
        <v/>
      </c>
      <c r="FK457" s="145" t="str">
        <f>IFERROR(TRUNC(VLOOKUP($E457,'Container Panel'!$B$41:$Z$100,$D457,0)/(VLOOKUP(FK$276,UI!$A$12:$O$51,VLOOKUP(FK$277,$B$276:$C$278,2,0),0)/1000)),"")</f>
        <v/>
      </c>
      <c r="FL457" s="145" t="str">
        <f>IFERROR(TRUNC(VLOOKUP($E457,'Container Panel'!$B$41:$Z$100,$D457,0)/(VLOOKUP(FL$276,UI!$A$12:$O$51,VLOOKUP(FL$277,$B$276:$C$278,2,0),0)/1000)),"")</f>
        <v/>
      </c>
      <c r="FM457" s="145" t="str">
        <f>IFERROR(TRUNC(VLOOKUP($E457,'Container Panel'!$B$41:$Z$100,$D457,0)/(VLOOKUP(FM$276,UI!$A$12:$O$51,VLOOKUP(FM$277,$B$276:$C$278,2,0),0)/1000)),"")</f>
        <v/>
      </c>
      <c r="FN457" s="145" t="str">
        <f>IFERROR(TRUNC(VLOOKUP($E457,'Container Panel'!$B$41:$Z$100,$D457,0)/(VLOOKUP(FN$276,UI!$A$12:$O$51,VLOOKUP(FN$277,$B$276:$C$278,2,0),0)/1000)),"")</f>
        <v/>
      </c>
      <c r="FO457" s="145" t="str">
        <f>IFERROR(TRUNC(VLOOKUP($E457,'Container Panel'!$B$41:$Z$100,$D457,0)/(VLOOKUP(FO$276,UI!$A$12:$O$51,VLOOKUP(FO$277,$B$276:$C$278,2,0),0)/1000)),"")</f>
        <v/>
      </c>
      <c r="FP457" s="145" t="str">
        <f>IFERROR(TRUNC(VLOOKUP($E457,'Container Panel'!$B$41:$Z$100,$D457,0)/(VLOOKUP(FP$276,UI!$A$12:$O$51,VLOOKUP(FP$277,$B$276:$C$278,2,0),0)/1000)),"")</f>
        <v/>
      </c>
      <c r="FQ457" s="145" t="str">
        <f>IFERROR(TRUNC(VLOOKUP($E457,'Container Panel'!$B$41:$Z$100,$D457,0)/(VLOOKUP(FQ$276,UI!$A$12:$O$51,VLOOKUP(FQ$277,$B$276:$C$278,2,0),0)/1000)),"")</f>
        <v/>
      </c>
      <c r="FR457" s="145" t="str">
        <f>IFERROR(TRUNC(VLOOKUP($E457,'Container Panel'!$B$41:$Z$100,$D457,0)/(VLOOKUP(FR$276,UI!$A$12:$O$51,VLOOKUP(FR$277,$B$276:$C$278,2,0),0)/1000)),"")</f>
        <v/>
      </c>
      <c r="FS457" s="145" t="str">
        <f>IFERROR(TRUNC(VLOOKUP($E457,'Container Panel'!$B$41:$Z$100,$D457,0)/(VLOOKUP(FS$276,UI!$A$12:$O$51,VLOOKUP(FS$277,$B$276:$C$278,2,0),0)/1000)),"")</f>
        <v/>
      </c>
      <c r="FT457" s="145" t="str">
        <f>IFERROR(TRUNC(VLOOKUP($E457,'Container Panel'!$B$41:$Z$100,$D457,0)/(VLOOKUP(FT$276,UI!$A$12:$O$51,VLOOKUP(FT$277,$B$276:$C$278,2,0),0)/1000)),"")</f>
        <v/>
      </c>
      <c r="FU457" s="145" t="str">
        <f>IFERROR(TRUNC(VLOOKUP($E457,'Container Panel'!$B$41:$Z$100,$D457,0)/(VLOOKUP(FU$276,UI!$A$12:$O$51,VLOOKUP(FU$277,$B$276:$C$278,2,0),0)/1000)),"")</f>
        <v/>
      </c>
      <c r="FV457" s="145" t="str">
        <f>IFERROR(TRUNC(VLOOKUP($E457,'Container Panel'!$B$41:$Z$100,$D457,0)/(VLOOKUP(FV$276,UI!$A$12:$O$51,VLOOKUP(FV$277,$B$276:$C$278,2,0),0)/1000)),"")</f>
        <v/>
      </c>
      <c r="FW457" s="145" t="str">
        <f>IFERROR(TRUNC(VLOOKUP($E457,'Container Panel'!$B$41:$Z$100,$D457,0)/(VLOOKUP(FW$276,UI!$A$12:$O$51,VLOOKUP(FW$277,$B$276:$C$278,2,0),0)/1000)),"")</f>
        <v/>
      </c>
      <c r="FX457" s="145" t="str">
        <f>IFERROR(TRUNC(VLOOKUP($E457,'Container Panel'!$B$41:$Z$100,$D457,0)/(VLOOKUP(FX$276,UI!$A$12:$O$51,VLOOKUP(FX$277,$B$276:$C$278,2,0),0)/1000)),"")</f>
        <v/>
      </c>
      <c r="FY457" s="145" t="str">
        <f>IFERROR(TRUNC(VLOOKUP($E457,'Container Panel'!$B$41:$Z$100,$D457,0)/(VLOOKUP(FY$276,UI!$A$12:$O$51,VLOOKUP(FY$277,$B$276:$C$278,2,0),0)/1000)),"")</f>
        <v/>
      </c>
      <c r="FZ457" s="145" t="str">
        <f>IFERROR(TRUNC(VLOOKUP($E457,'Container Panel'!$B$41:$Z$100,$D457,0)/(VLOOKUP(FZ$276,UI!$A$12:$O$51,VLOOKUP(FZ$277,$B$276:$C$278,2,0),0)/1000)),"")</f>
        <v/>
      </c>
      <c r="GA457" s="145" t="str">
        <f>IFERROR(TRUNC(VLOOKUP($E457,'Container Panel'!$B$41:$Z$100,$D457,0)/(VLOOKUP(GA$276,UI!$A$12:$O$51,VLOOKUP(GA$277,$B$276:$C$278,2,0),0)/1000)),"")</f>
        <v/>
      </c>
      <c r="GB457" s="145" t="str">
        <f>IFERROR(TRUNC(VLOOKUP($E457,'Container Panel'!$B$41:$Z$100,$D457,0)/(VLOOKUP(GB$276,UI!$A$12:$O$51,VLOOKUP(GB$277,$B$276:$C$278,2,0),0)/1000)),"")</f>
        <v/>
      </c>
      <c r="GC457" s="145" t="str">
        <f>IFERROR(TRUNC(VLOOKUP($E457,'Container Panel'!$B$41:$Z$100,$D457,0)/(VLOOKUP(GC$276,UI!$A$12:$O$51,VLOOKUP(GC$277,$B$276:$C$278,2,0),0)/1000)),"")</f>
        <v/>
      </c>
      <c r="GD457" s="145" t="str">
        <f>IFERROR(TRUNC(VLOOKUP($E457,'Container Panel'!$B$41:$Z$100,$D457,0)/(VLOOKUP(GD$276,UI!$A$12:$O$51,VLOOKUP(GD$277,$B$276:$C$278,2,0),0)/1000)),"")</f>
        <v/>
      </c>
      <c r="GE457" s="145" t="str">
        <f>IFERROR(TRUNC(VLOOKUP($E457,'Container Panel'!$B$41:$Z$100,$D457,0)/(VLOOKUP(GE$276,UI!$A$12:$O$51,VLOOKUP(GE$277,$B$276:$C$278,2,0),0)/1000)),"")</f>
        <v/>
      </c>
      <c r="GF457" s="145" t="str">
        <f>IFERROR(TRUNC(VLOOKUP($E457,'Container Panel'!$B$41:$Z$100,$D457,0)/(VLOOKUP(GF$276,UI!$A$12:$O$51,VLOOKUP(GF$277,$B$276:$C$278,2,0),0)/1000)),"")</f>
        <v/>
      </c>
      <c r="GG457" s="145" t="str">
        <f>IFERROR(TRUNC(VLOOKUP($E457,'Container Panel'!$B$41:$Z$100,$D457,0)/(VLOOKUP(GG$276,UI!$A$12:$O$51,VLOOKUP(GG$277,$B$276:$C$278,2,0),0)/1000)),"")</f>
        <v/>
      </c>
      <c r="GH457" s="145" t="str">
        <f>IFERROR(TRUNC(VLOOKUP($E457,'Container Panel'!$B$41:$Z$100,$D457,0)/(VLOOKUP(GH$276,UI!$A$12:$O$51,VLOOKUP(GH$277,$B$276:$C$278,2,0),0)/1000)),"")</f>
        <v/>
      </c>
      <c r="GI457" s="145" t="str">
        <f>IFERROR(TRUNC(VLOOKUP($E457,'Container Panel'!$B$41:$Z$100,$D457,0)/(VLOOKUP(GI$276,UI!$A$12:$O$51,VLOOKUP(GI$277,$B$276:$C$278,2,0),0)/1000)),"")</f>
        <v/>
      </c>
      <c r="GJ457" s="145" t="str">
        <f>IFERROR(TRUNC(VLOOKUP($E457,'Container Panel'!$B$41:$Z$100,$D457,0)/(VLOOKUP(GJ$276,UI!$A$12:$O$51,VLOOKUP(GJ$277,$B$276:$C$278,2,0),0)/1000)),"")</f>
        <v/>
      </c>
      <c r="GK457" s="145" t="str">
        <f>IFERROR(TRUNC(VLOOKUP($E457,'Container Panel'!$B$41:$Z$100,$D457,0)/(VLOOKUP(GK$276,UI!$A$12:$O$51,VLOOKUP(GK$277,$B$276:$C$278,2,0),0)/1000)),"")</f>
        <v/>
      </c>
      <c r="GL457" s="145" t="str">
        <f>IFERROR(TRUNC(VLOOKUP($E457,'Container Panel'!$B$41:$Z$100,$D457,0)/(VLOOKUP(GL$276,UI!$A$12:$O$51,VLOOKUP(GL$277,$B$276:$C$278,2,0),0)/1000)),"")</f>
        <v/>
      </c>
      <c r="GM457" s="145" t="str">
        <f>IFERROR(TRUNC(VLOOKUP($E457,'Container Panel'!$B$41:$Z$100,$D457,0)/(VLOOKUP(GM$276,UI!$A$12:$O$51,VLOOKUP(GM$277,$B$276:$C$278,2,0),0)/1000)),"")</f>
        <v/>
      </c>
      <c r="GN457" s="145" t="str">
        <f>IFERROR(TRUNC(VLOOKUP($E457,'Container Panel'!$B$41:$Z$100,$D457,0)/(VLOOKUP(GN$276,UI!$A$12:$O$51,VLOOKUP(GN$277,$B$276:$C$278,2,0),0)/1000)),"")</f>
        <v/>
      </c>
      <c r="GO457" s="145" t="str">
        <f>IFERROR(TRUNC(VLOOKUP($E457,'Container Panel'!$B$41:$Z$100,$D457,0)/(VLOOKUP(GO$276,UI!$A$12:$O$51,VLOOKUP(GO$277,$B$276:$C$278,2,0),0)/1000)),"")</f>
        <v/>
      </c>
      <c r="GP457" s="145" t="str">
        <f>IFERROR(TRUNC(VLOOKUP($E457,'Container Panel'!$B$41:$Z$100,$D457,0)/(VLOOKUP(GP$276,UI!$A$12:$O$51,VLOOKUP(GP$277,$B$276:$C$278,2,0),0)/1000)),"")</f>
        <v/>
      </c>
      <c r="GQ457" s="145" t="str">
        <f>IFERROR(TRUNC(VLOOKUP($E457,'Container Panel'!$B$41:$Z$100,$D457,0)/(VLOOKUP(GQ$276,UI!$A$12:$O$51,VLOOKUP(GQ$277,$B$276:$C$278,2,0),0)/1000)),"")</f>
        <v/>
      </c>
      <c r="GR457" s="145" t="str">
        <f>IFERROR(TRUNC(VLOOKUP($E457,'Container Panel'!$B$41:$Z$100,$D457,0)/(VLOOKUP(GR$276,UI!$A$12:$O$51,VLOOKUP(GR$277,$B$276:$C$278,2,0),0)/1000)),"")</f>
        <v/>
      </c>
      <c r="GS457" s="145" t="str">
        <f>IFERROR(TRUNC(VLOOKUP($E457,'Container Panel'!$B$41:$Z$100,$D457,0)/(VLOOKUP(GS$276,UI!$A$12:$O$51,VLOOKUP(GS$277,$B$276:$C$278,2,0),0)/1000)),"")</f>
        <v/>
      </c>
      <c r="GT457" s="145" t="str">
        <f>IFERROR(TRUNC(VLOOKUP($E457,'Container Panel'!$B$41:$Z$100,$D457,0)/(VLOOKUP(GT$276,UI!$A$12:$O$51,VLOOKUP(GT$277,$B$276:$C$278,2,0),0)/1000)),"")</f>
        <v/>
      </c>
      <c r="GU457" s="145" t="str">
        <f>IFERROR(TRUNC(VLOOKUP($E457,'Container Panel'!$B$41:$Z$100,$D457,0)/(VLOOKUP(GU$276,UI!$A$12:$O$51,VLOOKUP(GU$277,$B$276:$C$278,2,0),0)/1000)),"")</f>
        <v/>
      </c>
      <c r="GV457" s="145" t="str">
        <f>IFERROR(TRUNC(VLOOKUP($E457,'Container Panel'!$B$41:$Z$100,$D457,0)/(VLOOKUP(GV$276,UI!$A$12:$O$51,VLOOKUP(GV$277,$B$276:$C$278,2,0),0)/1000)),"")</f>
        <v/>
      </c>
      <c r="GW457" s="145" t="str">
        <f>IFERROR(TRUNC(VLOOKUP($E457,'Container Panel'!$B$41:$Z$100,$D457,0)/(VLOOKUP(GW$276,UI!$A$12:$O$51,VLOOKUP(GW$277,$B$276:$C$278,2,0),0)/1000)),"")</f>
        <v/>
      </c>
      <c r="GX457" s="145" t="str">
        <f>IFERROR(TRUNC(VLOOKUP($E457,'Container Panel'!$B$41:$Z$100,$D457,0)/(VLOOKUP(GX$276,UI!$A$12:$O$51,VLOOKUP(GX$277,$B$276:$C$278,2,0),0)/1000)),"")</f>
        <v/>
      </c>
      <c r="GY457" s="145" t="str">
        <f>IFERROR(TRUNC(VLOOKUP($E457,'Container Panel'!$B$41:$Z$100,$D457,0)/(VLOOKUP(GY$276,UI!$A$12:$O$51,VLOOKUP(GY$277,$B$276:$C$278,2,0),0)/1000)),"")</f>
        <v/>
      </c>
      <c r="GZ457" s="145" t="str">
        <f>IFERROR(TRUNC(VLOOKUP($E457,'Container Panel'!$B$41:$Z$100,$D457,0)/(VLOOKUP(GZ$276,UI!$A$12:$O$51,VLOOKUP(GZ$277,$B$276:$C$278,2,0),0)/1000)),"")</f>
        <v/>
      </c>
      <c r="HA457" s="145" t="str">
        <f>IFERROR(TRUNC(VLOOKUP($E457,'Container Panel'!$B$41:$Z$100,$D457,0)/(VLOOKUP(HA$276,UI!$A$12:$O$51,VLOOKUP(HA$277,$B$276:$C$278,2,0),0)/1000)),"")</f>
        <v/>
      </c>
      <c r="HB457" s="145" t="str">
        <f>IFERROR(TRUNC(VLOOKUP($E457,'Container Panel'!$B$41:$Z$100,$D457,0)/(VLOOKUP(HB$276,UI!$A$12:$O$51,VLOOKUP(HB$277,$B$276:$C$278,2,0),0)/1000)),"")</f>
        <v/>
      </c>
      <c r="HC457" s="145" t="str">
        <f>IFERROR(TRUNC(VLOOKUP($E457,'Container Panel'!$B$41:$Z$100,$D457,0)/(VLOOKUP(HC$276,UI!$A$12:$O$51,VLOOKUP(HC$277,$B$276:$C$278,2,0),0)/1000)),"")</f>
        <v/>
      </c>
      <c r="HD457" s="145" t="str">
        <f>IFERROR(TRUNC(VLOOKUP($E457,'Container Panel'!$B$41:$Z$100,$D457,0)/(VLOOKUP(HD$276,UI!$A$12:$O$51,VLOOKUP(HD$277,$B$276:$C$278,2,0),0)/1000)),"")</f>
        <v/>
      </c>
      <c r="HE457" s="145" t="str">
        <f>IFERROR(TRUNC(VLOOKUP($E457,'Container Panel'!$B$41:$Z$100,$D457,0)/(VLOOKUP(HE$276,UI!$A$12:$O$51,VLOOKUP(HE$277,$B$276:$C$278,2,0),0)/1000)),"")</f>
        <v/>
      </c>
      <c r="HF457" s="145" t="str">
        <f>IFERROR(TRUNC(VLOOKUP($E457,'Container Panel'!$B$41:$Z$100,$D457,0)/(VLOOKUP(HF$276,UI!$A$12:$O$51,VLOOKUP(HF$277,$B$276:$C$278,2,0),0)/1000)),"")</f>
        <v/>
      </c>
      <c r="HG457" s="145" t="str">
        <f>IFERROR(TRUNC(VLOOKUP($E457,'Container Panel'!$B$41:$Z$100,$D457,0)/(VLOOKUP(HG$276,UI!$A$12:$O$51,VLOOKUP(HG$277,$B$276:$C$278,2,0),0)/1000)),"")</f>
        <v/>
      </c>
      <c r="HH457" s="145" t="str">
        <f>IFERROR(TRUNC(VLOOKUP($E457,'Container Panel'!$B$41:$Z$100,$D457,0)/(VLOOKUP(HH$276,UI!$A$12:$O$51,VLOOKUP(HH$277,$B$276:$C$278,2,0),0)/1000)),"")</f>
        <v/>
      </c>
      <c r="HI457" s="145" t="str">
        <f>IFERROR(TRUNC(VLOOKUP($E457,'Container Panel'!$B$41:$Z$100,$D457,0)/(VLOOKUP(HI$276,UI!$A$12:$O$51,VLOOKUP(HI$277,$B$276:$C$278,2,0),0)/1000)),"")</f>
        <v/>
      </c>
      <c r="HJ457" s="145" t="str">
        <f>IFERROR(TRUNC(VLOOKUP($E457,'Container Panel'!$B$41:$Z$100,$D457,0)/(VLOOKUP(HJ$276,UI!$A$12:$O$51,VLOOKUP(HJ$277,$B$276:$C$278,2,0),0)/1000)),"")</f>
        <v/>
      </c>
      <c r="HK457" s="145" t="str">
        <f>IFERROR(TRUNC(VLOOKUP($E457,'Container Panel'!$B$41:$Z$100,$D457,0)/(VLOOKUP(HK$276,UI!$A$12:$O$51,VLOOKUP(HK$277,$B$276:$C$278,2,0),0)/1000)),"")</f>
        <v/>
      </c>
      <c r="HL457" s="145" t="str">
        <f>IFERROR(TRUNC(VLOOKUP($E457,'Container Panel'!$B$41:$Z$100,$D457,0)/(VLOOKUP(HL$276,UI!$A$12:$O$51,VLOOKUP(HL$277,$B$276:$C$278,2,0),0)/1000)),"")</f>
        <v/>
      </c>
      <c r="HM457" s="145" t="str">
        <f>IFERROR(TRUNC(VLOOKUP($E457,'Container Panel'!$B$41:$Z$100,$D457,0)/(VLOOKUP(HM$276,UI!$A$12:$O$51,VLOOKUP(HM$277,$B$276:$C$278,2,0),0)/1000)),"")</f>
        <v/>
      </c>
      <c r="HN457" s="145" t="str">
        <f>IFERROR(TRUNC(VLOOKUP($E457,'Container Panel'!$B$41:$Z$100,$D457,0)/(VLOOKUP(HN$276,UI!$A$12:$O$51,VLOOKUP(HN$277,$B$276:$C$278,2,0),0)/1000)),"")</f>
        <v/>
      </c>
      <c r="HO457" s="145" t="str">
        <f>IFERROR(TRUNC(VLOOKUP($E457,'Container Panel'!$B$41:$Z$100,$D457,0)/(VLOOKUP(HO$276,UI!$A$12:$O$51,VLOOKUP(HO$277,$B$276:$C$278,2,0),0)/1000)),"")</f>
        <v/>
      </c>
      <c r="HP457" s="145" t="str">
        <f>IFERROR(TRUNC(VLOOKUP($E457,'Container Panel'!$B$41:$Z$100,$D457,0)/(VLOOKUP(HP$276,UI!$A$12:$O$51,VLOOKUP(HP$277,$B$276:$C$278,2,0),0)/1000)),"")</f>
        <v/>
      </c>
      <c r="HQ457" s="145" t="str">
        <f>IFERROR(TRUNC(VLOOKUP($E457,'Container Panel'!$B$41:$Z$100,$D457,0)/(VLOOKUP(HQ$276,UI!$A$12:$O$51,VLOOKUP(HQ$277,$B$276:$C$278,2,0),0)/1000)),"")</f>
        <v/>
      </c>
      <c r="HR457" s="145" t="str">
        <f>IFERROR(TRUNC(VLOOKUP($E457,'Container Panel'!$B$41:$Z$100,$D457,0)/(VLOOKUP(HR$276,UI!$A$12:$O$51,VLOOKUP(HR$277,$B$276:$C$278,2,0),0)/1000)),"")</f>
        <v/>
      </c>
      <c r="HS457" s="145" t="str">
        <f>IFERROR(TRUNC(VLOOKUP($E457,'Container Panel'!$B$41:$Z$100,$D457,0)/(VLOOKUP(HS$276,UI!$A$12:$O$51,VLOOKUP(HS$277,$B$276:$C$278,2,0),0)/1000)),"")</f>
        <v/>
      </c>
      <c r="HT457" s="145" t="str">
        <f>IFERROR(TRUNC(VLOOKUP($E457,'Container Panel'!$B$41:$Z$100,$D457,0)/(VLOOKUP(HT$276,UI!$A$12:$O$51,VLOOKUP(HT$277,$B$276:$C$278,2,0),0)/1000)),"")</f>
        <v/>
      </c>
      <c r="HU457" s="145" t="str">
        <f>IFERROR(TRUNC(VLOOKUP($E457,'Container Panel'!$B$41:$Z$100,$D457,0)/(VLOOKUP(HU$276,UI!$A$12:$O$51,VLOOKUP(HU$277,$B$276:$C$278,2,0),0)/1000)),"")</f>
        <v/>
      </c>
      <c r="HV457" s="145" t="str">
        <f>IFERROR(TRUNC(VLOOKUP($E457,'Container Panel'!$B$41:$Z$100,$D457,0)/(VLOOKUP(HV$276,UI!$A$12:$O$51,VLOOKUP(HV$277,$B$276:$C$278,2,0),0)/1000)),"")</f>
        <v/>
      </c>
      <c r="HW457" s="145" t="str">
        <f>IFERROR(TRUNC(VLOOKUP($E457,'Container Panel'!$B$41:$Z$100,$D457,0)/(VLOOKUP(HW$276,UI!$A$12:$O$51,VLOOKUP(HW$277,$B$276:$C$278,2,0),0)/1000)),"")</f>
        <v/>
      </c>
      <c r="HX457" s="145" t="str">
        <f>IFERROR(TRUNC(VLOOKUP($E457,'Container Panel'!$B$41:$Z$100,$D457,0)/(VLOOKUP(HX$276,UI!$A$12:$O$51,VLOOKUP(HX$277,$B$276:$C$278,2,0),0)/1000)),"")</f>
        <v/>
      </c>
      <c r="HY457" s="145" t="str">
        <f>IFERROR(TRUNC(VLOOKUP($E457,'Container Panel'!$B$41:$Z$100,$D457,0)/(VLOOKUP(HY$276,UI!$A$12:$O$51,VLOOKUP(HY$277,$B$276:$C$278,2,0),0)/1000)),"")</f>
        <v/>
      </c>
      <c r="HZ457" s="145" t="str">
        <f>IFERROR(TRUNC(VLOOKUP($E457,'Container Panel'!$B$41:$Z$100,$D457,0)/(VLOOKUP(HZ$276,UI!$A$12:$O$51,VLOOKUP(HZ$277,$B$276:$C$278,2,0),0)/1000)),"")</f>
        <v/>
      </c>
      <c r="IA457" s="145" t="str">
        <f>IFERROR(TRUNC(VLOOKUP($E457,'Container Panel'!$B$41:$Z$100,$D457,0)/(VLOOKUP(IA$276,UI!$A$12:$O$51,VLOOKUP(IA$277,$B$276:$C$278,2,0),0)/1000)),"")</f>
        <v/>
      </c>
      <c r="IB457" s="145" t="str">
        <f>IFERROR(TRUNC(VLOOKUP($E457,'Container Panel'!$B$41:$Z$100,$D457,0)/(VLOOKUP(IB$276,UI!$A$12:$O$51,VLOOKUP(IB$277,$B$276:$C$278,2,0),0)/1000)),"")</f>
        <v/>
      </c>
      <c r="IC457" s="145" t="str">
        <f>IFERROR(TRUNC(VLOOKUP($E457,'Container Panel'!$B$41:$Z$100,$D457,0)/(VLOOKUP(IC$276,UI!$A$12:$O$51,VLOOKUP(IC$277,$B$276:$C$278,2,0),0)/1000)),"")</f>
        <v/>
      </c>
      <c r="ID457" s="145" t="str">
        <f>IFERROR(TRUNC(VLOOKUP($E457,'Container Panel'!$B$41:$Z$100,$D457,0)/(VLOOKUP(ID$276,UI!$A$12:$O$51,VLOOKUP(ID$277,$B$276:$C$278,2,0),0)/1000)),"")</f>
        <v/>
      </c>
      <c r="IE457" s="145" t="str">
        <f>IFERROR(TRUNC(VLOOKUP($E457,'Container Panel'!$B$41:$Z$100,$D457,0)/(VLOOKUP(IE$276,UI!$A$12:$O$51,VLOOKUP(IE$277,$B$276:$C$278,2,0),0)/1000)),"")</f>
        <v/>
      </c>
      <c r="IF457" s="145" t="str">
        <f>IFERROR(TRUNC(VLOOKUP($E457,'Container Panel'!$B$41:$Z$100,$D457,0)/(VLOOKUP(IF$276,UI!$A$12:$O$51,VLOOKUP(IF$277,$B$276:$C$278,2,0),0)/1000)),"")</f>
        <v/>
      </c>
      <c r="IG457" s="145" t="str">
        <f>IFERROR(TRUNC(VLOOKUP($E457,'Container Panel'!$B$41:$Z$100,$D457,0)/(VLOOKUP(IG$276,UI!$A$12:$O$51,VLOOKUP(IG$277,$B$276:$C$278,2,0),0)/1000)),"")</f>
        <v/>
      </c>
      <c r="IH457" s="145" t="str">
        <f>IFERROR(TRUNC(VLOOKUP($E457,'Container Panel'!$B$41:$Z$100,$D457,0)/(VLOOKUP(IH$276,UI!$A$12:$O$51,VLOOKUP(IH$277,$B$276:$C$278,2,0),0)/1000)),"")</f>
        <v/>
      </c>
      <c r="II457" s="145" t="str">
        <f>IFERROR(TRUNC(VLOOKUP($E457,'Container Panel'!$B$41:$Z$100,$D457,0)/(VLOOKUP(II$276,UI!$A$12:$O$51,VLOOKUP(II$277,$B$276:$C$278,2,0),0)/1000)),"")</f>
        <v/>
      </c>
      <c r="IJ457" s="145" t="str">
        <f>IFERROR(TRUNC(VLOOKUP($E457,'Container Panel'!$B$41:$Z$100,$D457,0)/(VLOOKUP(IJ$276,UI!$A$12:$O$51,VLOOKUP(IJ$277,$B$276:$C$278,2,0),0)/1000)),"")</f>
        <v/>
      </c>
      <c r="IK457" s="145" t="str">
        <f>IFERROR(TRUNC(VLOOKUP($E457,'Container Panel'!$B$41:$Z$100,$D457,0)/(VLOOKUP(IK$276,UI!$A$12:$O$51,VLOOKUP(IK$277,$B$276:$C$278,2,0),0)/1000)),"")</f>
        <v/>
      </c>
      <c r="IL457" s="145" t="str">
        <f>IFERROR(TRUNC(VLOOKUP($E457,'Container Panel'!$B$41:$Z$100,$D457,0)/(VLOOKUP(IL$276,UI!$A$12:$O$51,VLOOKUP(IL$277,$B$276:$C$278,2,0),0)/1000)),"")</f>
        <v/>
      </c>
    </row>
    <row r="458" spans="2:246">
      <c r="B458" s="74">
        <v>178</v>
      </c>
      <c r="C458" s="74">
        <f t="shared" si="198"/>
        <v>60</v>
      </c>
      <c r="D458" s="163">
        <f>MOD(B458,3)+'Container Panel'!$Q$38</f>
        <v>17</v>
      </c>
      <c r="E458" s="143">
        <f t="shared" si="199"/>
        <v>0</v>
      </c>
      <c r="F458" s="144" t="s">
        <v>76</v>
      </c>
      <c r="G458" s="145" t="str">
        <f>IFERROR(TRUNC(VLOOKUP($E458,'Container Panel'!$B$41:$Z$100,$D458,0)/(VLOOKUP(G$276,UI!$A$12:$O$51,VLOOKUP(G$278,$B$276:$C$278,2,0),0)/1000)),"")</f>
        <v/>
      </c>
      <c r="H458" s="145" t="str">
        <f>IFERROR(TRUNC(VLOOKUP($E458,'Container Panel'!$B$41:$Z$100,$D458,0)/(VLOOKUP(H$276,UI!$A$12:$O$51,VLOOKUP(H$278,$B$276:$C$278,2,0),0)/1000)),"")</f>
        <v/>
      </c>
      <c r="I458" s="145" t="str">
        <f>IFERROR(TRUNC(VLOOKUP($E458,'Container Panel'!$B$41:$Z$100,$D458,0)/(VLOOKUP(I$276,UI!$A$12:$O$51,VLOOKUP(I$278,$B$276:$C$278,2,0),0)/1000)),"")</f>
        <v/>
      </c>
      <c r="J458" s="145" t="str">
        <f>IFERROR(TRUNC(VLOOKUP($E458,'Container Panel'!$B$41:$Z$100,$D458,0)/(VLOOKUP(J$276,UI!$A$12:$O$51,VLOOKUP(J$278,$B$276:$C$278,2,0),0)/1000)),"")</f>
        <v/>
      </c>
      <c r="K458" s="145" t="str">
        <f>IFERROR(TRUNC(VLOOKUP($E458,'Container Panel'!$B$41:$Z$100,$D458,0)/(VLOOKUP(K$276,UI!$A$12:$O$51,VLOOKUP(K$278,$B$276:$C$278,2,0),0)/1000)),"")</f>
        <v/>
      </c>
      <c r="L458" s="145" t="str">
        <f>IFERROR(TRUNC(VLOOKUP($E458,'Container Panel'!$B$41:$Z$100,$D458,0)/(VLOOKUP(L$276,UI!$A$12:$O$51,VLOOKUP(L$278,$B$276:$C$278,2,0),0)/1000)),"")</f>
        <v/>
      </c>
      <c r="M458" s="145" t="str">
        <f>IFERROR(TRUNC(VLOOKUP($E458,'Container Panel'!$B$41:$Z$100,$D458,0)/(VLOOKUP(M$276,UI!$A$12:$O$51,VLOOKUP(M$278,$B$276:$C$278,2,0),0)/1000)),"")</f>
        <v/>
      </c>
      <c r="N458" s="145" t="str">
        <f>IFERROR(TRUNC(VLOOKUP($E458,'Container Panel'!$B$41:$Z$100,$D458,0)/(VLOOKUP(N$276,UI!$A$12:$O$51,VLOOKUP(N$278,$B$276:$C$278,2,0),0)/1000)),"")</f>
        <v/>
      </c>
      <c r="O458" s="145" t="str">
        <f>IFERROR(TRUNC(VLOOKUP($E458,'Container Panel'!$B$41:$Z$100,$D458,0)/(VLOOKUP(O$276,UI!$A$12:$O$51,VLOOKUP(O$278,$B$276:$C$278,2,0),0)/1000)),"")</f>
        <v/>
      </c>
      <c r="P458" s="145" t="str">
        <f>IFERROR(TRUNC(VLOOKUP($E458,'Container Panel'!$B$41:$Z$100,$D458,0)/(VLOOKUP(P$276,UI!$A$12:$O$51,VLOOKUP(P$278,$B$276:$C$278,2,0),0)/1000)),"")</f>
        <v/>
      </c>
      <c r="Q458" s="145" t="str">
        <f>IFERROR(TRUNC(VLOOKUP($E458,'Container Panel'!$B$41:$Z$100,$D458,0)/(VLOOKUP(Q$276,UI!$A$12:$O$51,VLOOKUP(Q$278,$B$276:$C$278,2,0),0)/1000)),"")</f>
        <v/>
      </c>
      <c r="R458" s="145" t="str">
        <f>IFERROR(TRUNC(VLOOKUP($E458,'Container Panel'!$B$41:$Z$100,$D458,0)/(VLOOKUP(R$276,UI!$A$12:$O$51,VLOOKUP(R$278,$B$276:$C$278,2,0),0)/1000)),"")</f>
        <v/>
      </c>
      <c r="S458" s="145" t="str">
        <f>IFERROR(TRUNC(VLOOKUP($E458,'Container Panel'!$B$41:$Z$100,$D458,0)/(VLOOKUP(S$276,UI!$A$12:$O$51,VLOOKUP(S$278,$B$276:$C$278,2,0),0)/1000)),"")</f>
        <v/>
      </c>
      <c r="T458" s="145" t="str">
        <f>IFERROR(TRUNC(VLOOKUP($E458,'Container Panel'!$B$41:$Z$100,$D458,0)/(VLOOKUP(T$276,UI!$A$12:$O$51,VLOOKUP(T$278,$B$276:$C$278,2,0),0)/1000)),"")</f>
        <v/>
      </c>
      <c r="U458" s="145" t="str">
        <f>IFERROR(TRUNC(VLOOKUP($E458,'Container Panel'!$B$41:$Z$100,$D458,0)/(VLOOKUP(U$276,UI!$A$12:$O$51,VLOOKUP(U$278,$B$276:$C$278,2,0),0)/1000)),"")</f>
        <v/>
      </c>
      <c r="V458" s="145" t="str">
        <f>IFERROR(TRUNC(VLOOKUP($E458,'Container Panel'!$B$41:$Z$100,$D458,0)/(VLOOKUP(V$276,UI!$A$12:$O$51,VLOOKUP(V$278,$B$276:$C$278,2,0),0)/1000)),"")</f>
        <v/>
      </c>
      <c r="W458" s="145" t="str">
        <f>IFERROR(TRUNC(VLOOKUP($E458,'Container Panel'!$B$41:$Z$100,$D458,0)/(VLOOKUP(W$276,UI!$A$12:$O$51,VLOOKUP(W$278,$B$276:$C$278,2,0),0)/1000)),"")</f>
        <v/>
      </c>
      <c r="X458" s="145" t="str">
        <f>IFERROR(TRUNC(VLOOKUP($E458,'Container Panel'!$B$41:$Z$100,$D458,0)/(VLOOKUP(X$276,UI!$A$12:$O$51,VLOOKUP(X$278,$B$276:$C$278,2,0),0)/1000)),"")</f>
        <v/>
      </c>
      <c r="Y458" s="145" t="str">
        <f>IFERROR(TRUNC(VLOOKUP($E458,'Container Panel'!$B$41:$Z$100,$D458,0)/(VLOOKUP(Y$276,UI!$A$12:$O$51,VLOOKUP(Y$278,$B$276:$C$278,2,0),0)/1000)),"")</f>
        <v/>
      </c>
      <c r="Z458" s="145" t="str">
        <f>IFERROR(TRUNC(VLOOKUP($E458,'Container Panel'!$B$41:$Z$100,$D458,0)/(VLOOKUP(Z$276,UI!$A$12:$O$51,VLOOKUP(Z$278,$B$276:$C$278,2,0),0)/1000)),"")</f>
        <v/>
      </c>
      <c r="AA458" s="145" t="str">
        <f>IFERROR(TRUNC(VLOOKUP($E458,'Container Panel'!$B$41:$Z$100,$D458,0)/(VLOOKUP(AA$276,UI!$A$12:$O$51,VLOOKUP(AA$278,$B$276:$C$278,2,0),0)/1000)),"")</f>
        <v/>
      </c>
      <c r="AB458" s="145" t="str">
        <f>IFERROR(TRUNC(VLOOKUP($E458,'Container Panel'!$B$41:$Z$100,$D458,0)/(VLOOKUP(AB$276,UI!$A$12:$O$51,VLOOKUP(AB$278,$B$276:$C$278,2,0),0)/1000)),"")</f>
        <v/>
      </c>
      <c r="AC458" s="145" t="str">
        <f>IFERROR(TRUNC(VLOOKUP($E458,'Container Panel'!$B$41:$Z$100,$D458,0)/(VLOOKUP(AC$276,UI!$A$12:$O$51,VLOOKUP(AC$278,$B$276:$C$278,2,0),0)/1000)),"")</f>
        <v/>
      </c>
      <c r="AD458" s="145" t="str">
        <f>IFERROR(TRUNC(VLOOKUP($E458,'Container Panel'!$B$41:$Z$100,$D458,0)/(VLOOKUP(AD$276,UI!$A$12:$O$51,VLOOKUP(AD$278,$B$276:$C$278,2,0),0)/1000)),"")</f>
        <v/>
      </c>
      <c r="AE458" s="145" t="str">
        <f>IFERROR(TRUNC(VLOOKUP($E458,'Container Panel'!$B$41:$Z$100,$D458,0)/(VLOOKUP(AE$276,UI!$A$12:$O$51,VLOOKUP(AE$278,$B$276:$C$278,2,0),0)/1000)),"")</f>
        <v/>
      </c>
      <c r="AF458" s="145" t="str">
        <f>IFERROR(TRUNC(VLOOKUP($E458,'Container Panel'!$B$41:$Z$100,$D458,0)/(VLOOKUP(AF$276,UI!$A$12:$O$51,VLOOKUP(AF$278,$B$276:$C$278,2,0),0)/1000)),"")</f>
        <v/>
      </c>
      <c r="AG458" s="145" t="str">
        <f>IFERROR(TRUNC(VLOOKUP($E458,'Container Panel'!$B$41:$Z$100,$D458,0)/(VLOOKUP(AG$276,UI!$A$12:$O$51,VLOOKUP(AG$278,$B$276:$C$278,2,0),0)/1000)),"")</f>
        <v/>
      </c>
      <c r="AH458" s="145" t="str">
        <f>IFERROR(TRUNC(VLOOKUP($E458,'Container Panel'!$B$41:$Z$100,$D458,0)/(VLOOKUP(AH$276,UI!$A$12:$O$51,VLOOKUP(AH$278,$B$276:$C$278,2,0),0)/1000)),"")</f>
        <v/>
      </c>
      <c r="AI458" s="145" t="str">
        <f>IFERROR(TRUNC(VLOOKUP($E458,'Container Panel'!$B$41:$Z$100,$D458,0)/(VLOOKUP(AI$276,UI!$A$12:$O$51,VLOOKUP(AI$278,$B$276:$C$278,2,0),0)/1000)),"")</f>
        <v/>
      </c>
      <c r="AJ458" s="145" t="str">
        <f>IFERROR(TRUNC(VLOOKUP($E458,'Container Panel'!$B$41:$Z$100,$D458,0)/(VLOOKUP(AJ$276,UI!$A$12:$O$51,VLOOKUP(AJ$278,$B$276:$C$278,2,0),0)/1000)),"")</f>
        <v/>
      </c>
      <c r="AK458" s="145" t="str">
        <f>IFERROR(TRUNC(VLOOKUP($E458,'Container Panel'!$B$41:$Z$100,$D458,0)/(VLOOKUP(AK$276,UI!$A$12:$O$51,VLOOKUP(AK$278,$B$276:$C$278,2,0),0)/1000)),"")</f>
        <v/>
      </c>
      <c r="AL458" s="145" t="str">
        <f>IFERROR(TRUNC(VLOOKUP($E458,'Container Panel'!$B$41:$Z$100,$D458,0)/(VLOOKUP(AL$276,UI!$A$12:$O$51,VLOOKUP(AL$278,$B$276:$C$278,2,0),0)/1000)),"")</f>
        <v/>
      </c>
      <c r="AM458" s="145" t="str">
        <f>IFERROR(TRUNC(VLOOKUP($E458,'Container Panel'!$B$41:$Z$100,$D458,0)/(VLOOKUP(AM$276,UI!$A$12:$O$51,VLOOKUP(AM$278,$B$276:$C$278,2,0),0)/1000)),"")</f>
        <v/>
      </c>
      <c r="AN458" s="145" t="str">
        <f>IFERROR(TRUNC(VLOOKUP($E458,'Container Panel'!$B$41:$Z$100,$D458,0)/(VLOOKUP(AN$276,UI!$A$12:$O$51,VLOOKUP(AN$278,$B$276:$C$278,2,0),0)/1000)),"")</f>
        <v/>
      </c>
      <c r="AO458" s="145" t="str">
        <f>IFERROR(TRUNC(VLOOKUP($E458,'Container Panel'!$B$41:$Z$100,$D458,0)/(VLOOKUP(AO$276,UI!$A$12:$O$51,VLOOKUP(AO$278,$B$276:$C$278,2,0),0)/1000)),"")</f>
        <v/>
      </c>
      <c r="AP458" s="145" t="str">
        <f>IFERROR(TRUNC(VLOOKUP($E458,'Container Panel'!$B$41:$Z$100,$D458,0)/(VLOOKUP(AP$276,UI!$A$12:$O$51,VLOOKUP(AP$278,$B$276:$C$278,2,0),0)/1000)),"")</f>
        <v/>
      </c>
      <c r="AQ458" s="145" t="str">
        <f>IFERROR(TRUNC(VLOOKUP($E458,'Container Panel'!$B$41:$Z$100,$D458,0)/(VLOOKUP(AQ$276,UI!$A$12:$O$51,VLOOKUP(AQ$278,$B$276:$C$278,2,0),0)/1000)),"")</f>
        <v/>
      </c>
      <c r="AR458" s="145" t="str">
        <f>IFERROR(TRUNC(VLOOKUP($E458,'Container Panel'!$B$41:$Z$100,$D458,0)/(VLOOKUP(AR$276,UI!$A$12:$O$51,VLOOKUP(AR$278,$B$276:$C$278,2,0),0)/1000)),"")</f>
        <v/>
      </c>
      <c r="AS458" s="145" t="str">
        <f>IFERROR(TRUNC(VLOOKUP($E458,'Container Panel'!$B$41:$Z$100,$D458,0)/(VLOOKUP(AS$276,UI!$A$12:$O$51,VLOOKUP(AS$278,$B$276:$C$278,2,0),0)/1000)),"")</f>
        <v/>
      </c>
      <c r="AT458" s="145" t="str">
        <f>IFERROR(TRUNC(VLOOKUP($E458,'Container Panel'!$B$41:$Z$100,$D458,0)/(VLOOKUP(AT$276,UI!$A$12:$O$51,VLOOKUP(AT$278,$B$276:$C$278,2,0),0)/1000)),"")</f>
        <v/>
      </c>
      <c r="AU458" s="145" t="str">
        <f>IFERROR(TRUNC(VLOOKUP($E458,'Container Panel'!$B$41:$Z$100,$D458,0)/(VLOOKUP(AU$276,UI!$A$12:$O$51,VLOOKUP(AU$278,$B$276:$C$278,2,0),0)/1000)),"")</f>
        <v/>
      </c>
      <c r="AV458" s="145" t="str">
        <f>IFERROR(TRUNC(VLOOKUP($E458,'Container Panel'!$B$41:$Z$100,$D458,0)/(VLOOKUP(AV$276,UI!$A$12:$O$51,VLOOKUP(AV$278,$B$276:$C$278,2,0),0)/1000)),"")</f>
        <v/>
      </c>
      <c r="AW458" s="145" t="str">
        <f>IFERROR(TRUNC(VLOOKUP($E458,'Container Panel'!$B$41:$Z$100,$D458,0)/(VLOOKUP(AW$276,UI!$A$12:$O$51,VLOOKUP(AW$278,$B$276:$C$278,2,0),0)/1000)),"")</f>
        <v/>
      </c>
      <c r="AX458" s="145" t="str">
        <f>IFERROR(TRUNC(VLOOKUP($E458,'Container Panel'!$B$41:$Z$100,$D458,0)/(VLOOKUP(AX$276,UI!$A$12:$O$51,VLOOKUP(AX$278,$B$276:$C$278,2,0),0)/1000)),"")</f>
        <v/>
      </c>
      <c r="AY458" s="145" t="str">
        <f>IFERROR(TRUNC(VLOOKUP($E458,'Container Panel'!$B$41:$Z$100,$D458,0)/(VLOOKUP(AY$276,UI!$A$12:$O$51,VLOOKUP(AY$278,$B$276:$C$278,2,0),0)/1000)),"")</f>
        <v/>
      </c>
      <c r="AZ458" s="145" t="str">
        <f>IFERROR(TRUNC(VLOOKUP($E458,'Container Panel'!$B$41:$Z$100,$D458,0)/(VLOOKUP(AZ$276,UI!$A$12:$O$51,VLOOKUP(AZ$278,$B$276:$C$278,2,0),0)/1000)),"")</f>
        <v/>
      </c>
      <c r="BA458" s="145" t="str">
        <f>IFERROR(TRUNC(VLOOKUP($E458,'Container Panel'!$B$41:$Z$100,$D458,0)/(VLOOKUP(BA$276,UI!$A$12:$O$51,VLOOKUP(BA$278,$B$276:$C$278,2,0),0)/1000)),"")</f>
        <v/>
      </c>
      <c r="BB458" s="145" t="str">
        <f>IFERROR(TRUNC(VLOOKUP($E458,'Container Panel'!$B$41:$Z$100,$D458,0)/(VLOOKUP(BB$276,UI!$A$12:$O$51,VLOOKUP(BB$278,$B$276:$C$278,2,0),0)/1000)),"")</f>
        <v/>
      </c>
      <c r="BC458" s="145" t="str">
        <f>IFERROR(TRUNC(VLOOKUP($E458,'Container Panel'!$B$41:$Z$100,$D458,0)/(VLOOKUP(BC$276,UI!$A$12:$O$51,VLOOKUP(BC$278,$B$276:$C$278,2,0),0)/1000)),"")</f>
        <v/>
      </c>
      <c r="BD458" s="145" t="str">
        <f>IFERROR(TRUNC(VLOOKUP($E458,'Container Panel'!$B$41:$Z$100,$D458,0)/(VLOOKUP(BD$276,UI!$A$12:$O$51,VLOOKUP(BD$278,$B$276:$C$278,2,0),0)/1000)),"")</f>
        <v/>
      </c>
      <c r="BE458" s="145" t="str">
        <f>IFERROR(TRUNC(VLOOKUP($E458,'Container Panel'!$B$41:$Z$100,$D458,0)/(VLOOKUP(BE$276,UI!$A$12:$O$51,VLOOKUP(BE$278,$B$276:$C$278,2,0),0)/1000)),"")</f>
        <v/>
      </c>
      <c r="BF458" s="145" t="str">
        <f>IFERROR(TRUNC(VLOOKUP($E458,'Container Panel'!$B$41:$Z$100,$D458,0)/(VLOOKUP(BF$276,UI!$A$12:$O$51,VLOOKUP(BF$278,$B$276:$C$278,2,0),0)/1000)),"")</f>
        <v/>
      </c>
      <c r="BG458" s="145" t="str">
        <f>IFERROR(TRUNC(VLOOKUP($E458,'Container Panel'!$B$41:$Z$100,$D458,0)/(VLOOKUP(BG$276,UI!$A$12:$O$51,VLOOKUP(BG$278,$B$276:$C$278,2,0),0)/1000)),"")</f>
        <v/>
      </c>
      <c r="BH458" s="145" t="str">
        <f>IFERROR(TRUNC(VLOOKUP($E458,'Container Panel'!$B$41:$Z$100,$D458,0)/(VLOOKUP(BH$276,UI!$A$12:$O$51,VLOOKUP(BH$278,$B$276:$C$278,2,0),0)/1000)),"")</f>
        <v/>
      </c>
      <c r="BI458" s="145" t="str">
        <f>IFERROR(TRUNC(VLOOKUP($E458,'Container Panel'!$B$41:$Z$100,$D458,0)/(VLOOKUP(BI$276,UI!$A$12:$O$51,VLOOKUP(BI$278,$B$276:$C$278,2,0),0)/1000)),"")</f>
        <v/>
      </c>
      <c r="BJ458" s="145" t="str">
        <f>IFERROR(TRUNC(VLOOKUP($E458,'Container Panel'!$B$41:$Z$100,$D458,0)/(VLOOKUP(BJ$276,UI!$A$12:$O$51,VLOOKUP(BJ$278,$B$276:$C$278,2,0),0)/1000)),"")</f>
        <v/>
      </c>
      <c r="BK458" s="145" t="str">
        <f>IFERROR(TRUNC(VLOOKUP($E458,'Container Panel'!$B$41:$Z$100,$D458,0)/(VLOOKUP(BK$276,UI!$A$12:$O$51,VLOOKUP(BK$278,$B$276:$C$278,2,0),0)/1000)),"")</f>
        <v/>
      </c>
      <c r="BL458" s="145" t="str">
        <f>IFERROR(TRUNC(VLOOKUP($E458,'Container Panel'!$B$41:$Z$100,$D458,0)/(VLOOKUP(BL$276,UI!$A$12:$O$51,VLOOKUP(BL$278,$B$276:$C$278,2,0),0)/1000)),"")</f>
        <v/>
      </c>
      <c r="BM458" s="145" t="str">
        <f>IFERROR(TRUNC(VLOOKUP($E458,'Container Panel'!$B$41:$Z$100,$D458,0)/(VLOOKUP(BM$276,UI!$A$12:$O$51,VLOOKUP(BM$278,$B$276:$C$278,2,0),0)/1000)),"")</f>
        <v/>
      </c>
      <c r="BN458" s="145" t="str">
        <f>IFERROR(TRUNC(VLOOKUP($E458,'Container Panel'!$B$41:$Z$100,$D458,0)/(VLOOKUP(BN$276,UI!$A$12:$O$51,VLOOKUP(BN$278,$B$276:$C$278,2,0),0)/1000)),"")</f>
        <v/>
      </c>
      <c r="BO458" s="145" t="str">
        <f>IFERROR(TRUNC(VLOOKUP($E458,'Container Panel'!$B$41:$Z$100,$D458,0)/(VLOOKUP(BO$276,UI!$A$12:$O$51,VLOOKUP(BO$278,$B$276:$C$278,2,0),0)/1000)),"")</f>
        <v/>
      </c>
      <c r="BP458" s="145" t="str">
        <f>IFERROR(TRUNC(VLOOKUP($E458,'Container Panel'!$B$41:$Z$100,$D458,0)/(VLOOKUP(BP$276,UI!$A$12:$O$51,VLOOKUP(BP$278,$B$276:$C$278,2,0),0)/1000)),"")</f>
        <v/>
      </c>
      <c r="BQ458" s="145" t="str">
        <f>IFERROR(TRUNC(VLOOKUP($E458,'Container Panel'!$B$41:$Z$100,$D458,0)/(VLOOKUP(BQ$276,UI!$A$12:$O$51,VLOOKUP(BQ$278,$B$276:$C$278,2,0),0)/1000)),"")</f>
        <v/>
      </c>
      <c r="BR458" s="145" t="str">
        <f>IFERROR(TRUNC(VLOOKUP($E458,'Container Panel'!$B$41:$Z$100,$D458,0)/(VLOOKUP(BR$276,UI!$A$12:$O$51,VLOOKUP(BR$278,$B$276:$C$278,2,0),0)/1000)),"")</f>
        <v/>
      </c>
      <c r="BS458" s="145" t="str">
        <f>IFERROR(TRUNC(VLOOKUP($E458,'Container Panel'!$B$41:$Z$100,$D458,0)/(VLOOKUP(BS$276,UI!$A$12:$O$51,VLOOKUP(BS$278,$B$276:$C$278,2,0),0)/1000)),"")</f>
        <v/>
      </c>
      <c r="BT458" s="145" t="str">
        <f>IFERROR(TRUNC(VLOOKUP($E458,'Container Panel'!$B$41:$Z$100,$D458,0)/(VLOOKUP(BT$276,UI!$A$12:$O$51,VLOOKUP(BT$278,$B$276:$C$278,2,0),0)/1000)),"")</f>
        <v/>
      </c>
      <c r="BU458" s="145" t="str">
        <f>IFERROR(TRUNC(VLOOKUP($E458,'Container Panel'!$B$41:$Z$100,$D458,0)/(VLOOKUP(BU$276,UI!$A$12:$O$51,VLOOKUP(BU$278,$B$276:$C$278,2,0),0)/1000)),"")</f>
        <v/>
      </c>
      <c r="BV458" s="145" t="str">
        <f>IFERROR(TRUNC(VLOOKUP($E458,'Container Panel'!$B$41:$Z$100,$D458,0)/(VLOOKUP(BV$276,UI!$A$12:$O$51,VLOOKUP(BV$278,$B$276:$C$278,2,0),0)/1000)),"")</f>
        <v/>
      </c>
      <c r="BW458" s="145" t="str">
        <f>IFERROR(TRUNC(VLOOKUP($E458,'Container Panel'!$B$41:$Z$100,$D458,0)/(VLOOKUP(BW$276,UI!$A$12:$O$51,VLOOKUP(BW$278,$B$276:$C$278,2,0),0)/1000)),"")</f>
        <v/>
      </c>
      <c r="BX458" s="145" t="str">
        <f>IFERROR(TRUNC(VLOOKUP($E458,'Container Panel'!$B$41:$Z$100,$D458,0)/(VLOOKUP(BX$276,UI!$A$12:$O$51,VLOOKUP(BX$278,$B$276:$C$278,2,0),0)/1000)),"")</f>
        <v/>
      </c>
      <c r="BY458" s="145" t="str">
        <f>IFERROR(TRUNC(VLOOKUP($E458,'Container Panel'!$B$41:$Z$100,$D458,0)/(VLOOKUP(BY$276,UI!$A$12:$O$51,VLOOKUP(BY$278,$B$276:$C$278,2,0),0)/1000)),"")</f>
        <v/>
      </c>
      <c r="BZ458" s="145" t="str">
        <f>IFERROR(TRUNC(VLOOKUP($E458,'Container Panel'!$B$41:$Z$100,$D458,0)/(VLOOKUP(BZ$276,UI!$A$12:$O$51,VLOOKUP(BZ$278,$B$276:$C$278,2,0),0)/1000)),"")</f>
        <v/>
      </c>
      <c r="CA458" s="145" t="str">
        <f>IFERROR(TRUNC(VLOOKUP($E458,'Container Panel'!$B$41:$Z$100,$D458,0)/(VLOOKUP(CA$276,UI!$A$12:$O$51,VLOOKUP(CA$278,$B$276:$C$278,2,0),0)/1000)),"")</f>
        <v/>
      </c>
      <c r="CB458" s="145" t="str">
        <f>IFERROR(TRUNC(VLOOKUP($E458,'Container Panel'!$B$41:$Z$100,$D458,0)/(VLOOKUP(CB$276,UI!$A$12:$O$51,VLOOKUP(CB$278,$B$276:$C$278,2,0),0)/1000)),"")</f>
        <v/>
      </c>
      <c r="CC458" s="145" t="str">
        <f>IFERROR(TRUNC(VLOOKUP($E458,'Container Panel'!$B$41:$Z$100,$D458,0)/(VLOOKUP(CC$276,UI!$A$12:$O$51,VLOOKUP(CC$278,$B$276:$C$278,2,0),0)/1000)),"")</f>
        <v/>
      </c>
      <c r="CD458" s="145" t="str">
        <f>IFERROR(TRUNC(VLOOKUP($E458,'Container Panel'!$B$41:$Z$100,$D458,0)/(VLOOKUP(CD$276,UI!$A$12:$O$51,VLOOKUP(CD$278,$B$276:$C$278,2,0),0)/1000)),"")</f>
        <v/>
      </c>
      <c r="CE458" s="145" t="str">
        <f>IFERROR(TRUNC(VLOOKUP($E458,'Container Panel'!$B$41:$Z$100,$D458,0)/(VLOOKUP(CE$276,UI!$A$12:$O$51,VLOOKUP(CE$278,$B$276:$C$278,2,0),0)/1000)),"")</f>
        <v/>
      </c>
      <c r="CF458" s="145" t="str">
        <f>IFERROR(TRUNC(VLOOKUP($E458,'Container Panel'!$B$41:$Z$100,$D458,0)/(VLOOKUP(CF$276,UI!$A$12:$O$51,VLOOKUP(CF$278,$B$276:$C$278,2,0),0)/1000)),"")</f>
        <v/>
      </c>
      <c r="CG458" s="145" t="str">
        <f>IFERROR(TRUNC(VLOOKUP($E458,'Container Panel'!$B$41:$Z$100,$D458,0)/(VLOOKUP(CG$276,UI!$A$12:$O$51,VLOOKUP(CG$278,$B$276:$C$278,2,0),0)/1000)),"")</f>
        <v/>
      </c>
      <c r="CH458" s="145" t="str">
        <f>IFERROR(TRUNC(VLOOKUP($E458,'Container Panel'!$B$41:$Z$100,$D458,0)/(VLOOKUP(CH$276,UI!$A$12:$O$51,VLOOKUP(CH$278,$B$276:$C$278,2,0),0)/1000)),"")</f>
        <v/>
      </c>
      <c r="CI458" s="145" t="str">
        <f>IFERROR(TRUNC(VLOOKUP($E458,'Container Panel'!$B$41:$Z$100,$D458,0)/(VLOOKUP(CI$276,UI!$A$12:$O$51,VLOOKUP(CI$278,$B$276:$C$278,2,0),0)/1000)),"")</f>
        <v/>
      </c>
      <c r="CJ458" s="145" t="str">
        <f>IFERROR(TRUNC(VLOOKUP($E458,'Container Panel'!$B$41:$Z$100,$D458,0)/(VLOOKUP(CJ$276,UI!$A$12:$O$51,VLOOKUP(CJ$278,$B$276:$C$278,2,0),0)/1000)),"")</f>
        <v/>
      </c>
      <c r="CK458" s="145" t="str">
        <f>IFERROR(TRUNC(VLOOKUP($E458,'Container Panel'!$B$41:$Z$100,$D458,0)/(VLOOKUP(CK$276,UI!$A$12:$O$51,VLOOKUP(CK$278,$B$276:$C$278,2,0),0)/1000)),"")</f>
        <v/>
      </c>
      <c r="CL458" s="145" t="str">
        <f>IFERROR(TRUNC(VLOOKUP($E458,'Container Panel'!$B$41:$Z$100,$D458,0)/(VLOOKUP(CL$276,UI!$A$12:$O$51,VLOOKUP(CL$278,$B$276:$C$278,2,0),0)/1000)),"")</f>
        <v/>
      </c>
      <c r="CM458" s="145" t="str">
        <f>IFERROR(TRUNC(VLOOKUP($E458,'Container Panel'!$B$41:$Z$100,$D458,0)/(VLOOKUP(CM$276,UI!$A$12:$O$51,VLOOKUP(CM$278,$B$276:$C$278,2,0),0)/1000)),"")</f>
        <v/>
      </c>
      <c r="CN458" s="145" t="str">
        <f>IFERROR(TRUNC(VLOOKUP($E458,'Container Panel'!$B$41:$Z$100,$D458,0)/(VLOOKUP(CN$276,UI!$A$12:$O$51,VLOOKUP(CN$278,$B$276:$C$278,2,0),0)/1000)),"")</f>
        <v/>
      </c>
      <c r="CO458" s="145" t="str">
        <f>IFERROR(TRUNC(VLOOKUP($E458,'Container Panel'!$B$41:$Z$100,$D458,0)/(VLOOKUP(CO$276,UI!$A$12:$O$51,VLOOKUP(CO$278,$B$276:$C$278,2,0),0)/1000)),"")</f>
        <v/>
      </c>
      <c r="CP458" s="145" t="str">
        <f>IFERROR(TRUNC(VLOOKUP($E458,'Container Panel'!$B$41:$Z$100,$D458,0)/(VLOOKUP(CP$276,UI!$A$12:$O$51,VLOOKUP(CP$278,$B$276:$C$278,2,0),0)/1000)),"")</f>
        <v/>
      </c>
      <c r="CQ458" s="145" t="str">
        <f>IFERROR(TRUNC(VLOOKUP($E458,'Container Panel'!$B$41:$Z$100,$D458,0)/(VLOOKUP(CQ$276,UI!$A$12:$O$51,VLOOKUP(CQ$278,$B$276:$C$278,2,0),0)/1000)),"")</f>
        <v/>
      </c>
      <c r="CR458" s="145" t="str">
        <f>IFERROR(TRUNC(VLOOKUP($E458,'Container Panel'!$B$41:$Z$100,$D458,0)/(VLOOKUP(CR$276,UI!$A$12:$O$51,VLOOKUP(CR$278,$B$276:$C$278,2,0),0)/1000)),"")</f>
        <v/>
      </c>
      <c r="CS458" s="145" t="str">
        <f>IFERROR(TRUNC(VLOOKUP($E458,'Container Panel'!$B$41:$Z$100,$D458,0)/(VLOOKUP(CS$276,UI!$A$12:$O$51,VLOOKUP(CS$278,$B$276:$C$278,2,0),0)/1000)),"")</f>
        <v/>
      </c>
      <c r="CT458" s="145" t="str">
        <f>IFERROR(TRUNC(VLOOKUP($E458,'Container Panel'!$B$41:$Z$100,$D458,0)/(VLOOKUP(CT$276,UI!$A$12:$O$51,VLOOKUP(CT$278,$B$276:$C$278,2,0),0)/1000)),"")</f>
        <v/>
      </c>
      <c r="CU458" s="145" t="str">
        <f>IFERROR(TRUNC(VLOOKUP($E458,'Container Panel'!$B$41:$Z$100,$D458,0)/(VLOOKUP(CU$276,UI!$A$12:$O$51,VLOOKUP(CU$278,$B$276:$C$278,2,0),0)/1000)),"")</f>
        <v/>
      </c>
      <c r="CV458" s="145" t="str">
        <f>IFERROR(TRUNC(VLOOKUP($E458,'Container Panel'!$B$41:$Z$100,$D458,0)/(VLOOKUP(CV$276,UI!$A$12:$O$51,VLOOKUP(CV$278,$B$276:$C$278,2,0),0)/1000)),"")</f>
        <v/>
      </c>
      <c r="CW458" s="145" t="str">
        <f>IFERROR(TRUNC(VLOOKUP($E458,'Container Panel'!$B$41:$Z$100,$D458,0)/(VLOOKUP(CW$276,UI!$A$12:$O$51,VLOOKUP(CW$278,$B$276:$C$278,2,0),0)/1000)),"")</f>
        <v/>
      </c>
      <c r="CX458" s="145" t="str">
        <f>IFERROR(TRUNC(VLOOKUP($E458,'Container Panel'!$B$41:$Z$100,$D458,0)/(VLOOKUP(CX$276,UI!$A$12:$O$51,VLOOKUP(CX$278,$B$276:$C$278,2,0),0)/1000)),"")</f>
        <v/>
      </c>
      <c r="CY458" s="145" t="str">
        <f>IFERROR(TRUNC(VLOOKUP($E458,'Container Panel'!$B$41:$Z$100,$D458,0)/(VLOOKUP(CY$276,UI!$A$12:$O$51,VLOOKUP(CY$278,$B$276:$C$278,2,0),0)/1000)),"")</f>
        <v/>
      </c>
      <c r="CZ458" s="145" t="str">
        <f>IFERROR(TRUNC(VLOOKUP($E458,'Container Panel'!$B$41:$Z$100,$D458,0)/(VLOOKUP(CZ$276,UI!$A$12:$O$51,VLOOKUP(CZ$278,$B$276:$C$278,2,0),0)/1000)),"")</f>
        <v/>
      </c>
      <c r="DA458" s="145" t="str">
        <f>IFERROR(TRUNC(VLOOKUP($E458,'Container Panel'!$B$41:$Z$100,$D458,0)/(VLOOKUP(DA$276,UI!$A$12:$O$51,VLOOKUP(DA$278,$B$276:$C$278,2,0),0)/1000)),"")</f>
        <v/>
      </c>
      <c r="DB458" s="145" t="str">
        <f>IFERROR(TRUNC(VLOOKUP($E458,'Container Panel'!$B$41:$Z$100,$D458,0)/(VLOOKUP(DB$276,UI!$A$12:$O$51,VLOOKUP(DB$278,$B$276:$C$278,2,0),0)/1000)),"")</f>
        <v/>
      </c>
      <c r="DC458" s="145" t="str">
        <f>IFERROR(TRUNC(VLOOKUP($E458,'Container Panel'!$B$41:$Z$100,$D458,0)/(VLOOKUP(DC$276,UI!$A$12:$O$51,VLOOKUP(DC$278,$B$276:$C$278,2,0),0)/1000)),"")</f>
        <v/>
      </c>
      <c r="DD458" s="145" t="str">
        <f>IFERROR(TRUNC(VLOOKUP($E458,'Container Panel'!$B$41:$Z$100,$D458,0)/(VLOOKUP(DD$276,UI!$A$12:$O$51,VLOOKUP(DD$278,$B$276:$C$278,2,0),0)/1000)),"")</f>
        <v/>
      </c>
      <c r="DE458" s="145" t="str">
        <f>IFERROR(TRUNC(VLOOKUP($E458,'Container Panel'!$B$41:$Z$100,$D458,0)/(VLOOKUP(DE$276,UI!$A$12:$O$51,VLOOKUP(DE$278,$B$276:$C$278,2,0),0)/1000)),"")</f>
        <v/>
      </c>
      <c r="DF458" s="145" t="str">
        <f>IFERROR(TRUNC(VLOOKUP($E458,'Container Panel'!$B$41:$Z$100,$D458,0)/(VLOOKUP(DF$276,UI!$A$12:$O$51,VLOOKUP(DF$278,$B$276:$C$278,2,0),0)/1000)),"")</f>
        <v/>
      </c>
      <c r="DG458" s="145" t="str">
        <f>IFERROR(TRUNC(VLOOKUP($E458,'Container Panel'!$B$41:$Z$100,$D458,0)/(VLOOKUP(DG$276,UI!$A$12:$O$51,VLOOKUP(DG$278,$B$276:$C$278,2,0),0)/1000)),"")</f>
        <v/>
      </c>
      <c r="DH458" s="145" t="str">
        <f>IFERROR(TRUNC(VLOOKUP($E458,'Container Panel'!$B$41:$Z$100,$D458,0)/(VLOOKUP(DH$276,UI!$A$12:$O$51,VLOOKUP(DH$278,$B$276:$C$278,2,0),0)/1000)),"")</f>
        <v/>
      </c>
      <c r="DI458" s="145" t="str">
        <f>IFERROR(TRUNC(VLOOKUP($E458,'Container Panel'!$B$41:$Z$100,$D458,0)/(VLOOKUP(DI$276,UI!$A$12:$O$51,VLOOKUP(DI$278,$B$276:$C$278,2,0),0)/1000)),"")</f>
        <v/>
      </c>
      <c r="DJ458" s="145" t="str">
        <f>IFERROR(TRUNC(VLOOKUP($E458,'Container Panel'!$B$41:$Z$100,$D458,0)/(VLOOKUP(DJ$276,UI!$A$12:$O$51,VLOOKUP(DJ$278,$B$276:$C$278,2,0),0)/1000)),"")</f>
        <v/>
      </c>
      <c r="DK458" s="145" t="str">
        <f>IFERROR(TRUNC(VLOOKUP($E458,'Container Panel'!$B$41:$Z$100,$D458,0)/(VLOOKUP(DK$276,UI!$A$12:$O$51,VLOOKUP(DK$278,$B$276:$C$278,2,0),0)/1000)),"")</f>
        <v/>
      </c>
      <c r="DL458" s="145" t="str">
        <f>IFERROR(TRUNC(VLOOKUP($E458,'Container Panel'!$B$41:$Z$100,$D458,0)/(VLOOKUP(DL$276,UI!$A$12:$O$51,VLOOKUP(DL$278,$B$276:$C$278,2,0),0)/1000)),"")</f>
        <v/>
      </c>
      <c r="DM458" s="145" t="str">
        <f>IFERROR(TRUNC(VLOOKUP($E458,'Container Panel'!$B$41:$Z$100,$D458,0)/(VLOOKUP(DM$276,UI!$A$12:$O$51,VLOOKUP(DM$278,$B$276:$C$278,2,0),0)/1000)),"")</f>
        <v/>
      </c>
      <c r="DN458" s="145" t="str">
        <f>IFERROR(TRUNC(VLOOKUP($E458,'Container Panel'!$B$41:$Z$100,$D458,0)/(VLOOKUP(DN$276,UI!$A$12:$O$51,VLOOKUP(DN$278,$B$276:$C$278,2,0),0)/1000)),"")</f>
        <v/>
      </c>
      <c r="DO458" s="145" t="str">
        <f>IFERROR(TRUNC(VLOOKUP($E458,'Container Panel'!$B$41:$Z$100,$D458,0)/(VLOOKUP(DO$276,UI!$A$12:$O$51,VLOOKUP(DO$278,$B$276:$C$278,2,0),0)/1000)),"")</f>
        <v/>
      </c>
      <c r="DP458" s="145" t="str">
        <f>IFERROR(TRUNC(VLOOKUP($E458,'Container Panel'!$B$41:$Z$100,$D458,0)/(VLOOKUP(DP$276,UI!$A$12:$O$51,VLOOKUP(DP$278,$B$276:$C$278,2,0),0)/1000)),"")</f>
        <v/>
      </c>
      <c r="DQ458" s="145" t="str">
        <f>IFERROR(TRUNC(VLOOKUP($E458,'Container Panel'!$B$41:$Z$100,$D458,0)/(VLOOKUP(DQ$276,UI!$A$12:$O$51,VLOOKUP(DQ$278,$B$276:$C$278,2,0),0)/1000)),"")</f>
        <v/>
      </c>
      <c r="DR458" s="145" t="str">
        <f>IFERROR(TRUNC(VLOOKUP($E458,'Container Panel'!$B$41:$Z$100,$D458,0)/(VLOOKUP(DR$276,UI!$A$12:$O$51,VLOOKUP(DR$278,$B$276:$C$278,2,0),0)/1000)),"")</f>
        <v/>
      </c>
      <c r="DS458" s="145" t="str">
        <f>IFERROR(TRUNC(VLOOKUP($E458,'Container Panel'!$B$41:$Z$100,$D458,0)/(VLOOKUP(DS$276,UI!$A$12:$O$51,VLOOKUP(DS$278,$B$276:$C$278,2,0),0)/1000)),"")</f>
        <v/>
      </c>
      <c r="DT458" s="145" t="str">
        <f>IFERROR(TRUNC(VLOOKUP($E458,'Container Panel'!$B$41:$Z$100,$D458,0)/(VLOOKUP(DT$276,UI!$A$12:$O$51,VLOOKUP(DT$278,$B$276:$C$278,2,0),0)/1000)),"")</f>
        <v/>
      </c>
      <c r="DU458" s="145" t="str">
        <f>IFERROR(TRUNC(VLOOKUP($E458,'Container Panel'!$B$41:$Z$100,$D458,0)/(VLOOKUP(DU$276,UI!$A$12:$O$51,VLOOKUP(DU$278,$B$276:$C$278,2,0),0)/1000)),"")</f>
        <v/>
      </c>
      <c r="DV458" s="145" t="str">
        <f>IFERROR(TRUNC(VLOOKUP($E458,'Container Panel'!$B$41:$Z$100,$D458,0)/(VLOOKUP(DV$276,UI!$A$12:$O$51,VLOOKUP(DV$278,$B$276:$C$278,2,0),0)/1000)),"")</f>
        <v/>
      </c>
      <c r="DW458" s="145" t="str">
        <f>IFERROR(TRUNC(VLOOKUP($E458,'Container Panel'!$B$41:$Z$100,$D458,0)/(VLOOKUP(DW$276,UI!$A$12:$O$51,VLOOKUP(DW$278,$B$276:$C$278,2,0),0)/1000)),"")</f>
        <v/>
      </c>
      <c r="DX458" s="145" t="str">
        <f>IFERROR(TRUNC(VLOOKUP($E458,'Container Panel'!$B$41:$Z$100,$D458,0)/(VLOOKUP(DX$276,UI!$A$12:$O$51,VLOOKUP(DX$278,$B$276:$C$278,2,0),0)/1000)),"")</f>
        <v/>
      </c>
      <c r="DY458" s="145" t="str">
        <f>IFERROR(TRUNC(VLOOKUP($E458,'Container Panel'!$B$41:$Z$100,$D458,0)/(VLOOKUP(DY$276,UI!$A$12:$O$51,VLOOKUP(DY$278,$B$276:$C$278,2,0),0)/1000)),"")</f>
        <v/>
      </c>
      <c r="DZ458" s="145" t="str">
        <f>IFERROR(TRUNC(VLOOKUP($E458,'Container Panel'!$B$41:$Z$100,$D458,0)/(VLOOKUP(DZ$276,UI!$A$12:$O$51,VLOOKUP(DZ$278,$B$276:$C$278,2,0),0)/1000)),"")</f>
        <v/>
      </c>
      <c r="EA458" s="145" t="str">
        <f>IFERROR(TRUNC(VLOOKUP($E458,'Container Panel'!$B$41:$Z$100,$D458,0)/(VLOOKUP(EA$276,UI!$A$12:$O$51,VLOOKUP(EA$278,$B$276:$C$278,2,0),0)/1000)),"")</f>
        <v/>
      </c>
      <c r="EB458" s="145" t="str">
        <f>IFERROR(TRUNC(VLOOKUP($E458,'Container Panel'!$B$41:$Z$100,$D458,0)/(VLOOKUP(EB$276,UI!$A$12:$O$51,VLOOKUP(EB$278,$B$276:$C$278,2,0),0)/1000)),"")</f>
        <v/>
      </c>
      <c r="EC458" s="145" t="str">
        <f>IFERROR(TRUNC(VLOOKUP($E458,'Container Panel'!$B$41:$Z$100,$D458,0)/(VLOOKUP(EC$276,UI!$A$12:$O$51,VLOOKUP(EC$278,$B$276:$C$278,2,0),0)/1000)),"")</f>
        <v/>
      </c>
      <c r="ED458" s="145" t="str">
        <f>IFERROR(TRUNC(VLOOKUP($E458,'Container Panel'!$B$41:$Z$100,$D458,0)/(VLOOKUP(ED$276,UI!$A$12:$O$51,VLOOKUP(ED$278,$B$276:$C$278,2,0),0)/1000)),"")</f>
        <v/>
      </c>
      <c r="EE458" s="145" t="str">
        <f>IFERROR(TRUNC(VLOOKUP($E458,'Container Panel'!$B$41:$Z$100,$D458,0)/(VLOOKUP(EE$276,UI!$A$12:$O$51,VLOOKUP(EE$278,$B$276:$C$278,2,0),0)/1000)),"")</f>
        <v/>
      </c>
      <c r="EF458" s="145" t="str">
        <f>IFERROR(TRUNC(VLOOKUP($E458,'Container Panel'!$B$41:$Z$100,$D458,0)/(VLOOKUP(EF$276,UI!$A$12:$O$51,VLOOKUP(EF$278,$B$276:$C$278,2,0),0)/1000)),"")</f>
        <v/>
      </c>
      <c r="EG458" s="145" t="str">
        <f>IFERROR(TRUNC(VLOOKUP($E458,'Container Panel'!$B$41:$Z$100,$D458,0)/(VLOOKUP(EG$276,UI!$A$12:$O$51,VLOOKUP(EG$278,$B$276:$C$278,2,0),0)/1000)),"")</f>
        <v/>
      </c>
      <c r="EH458" s="145" t="str">
        <f>IFERROR(TRUNC(VLOOKUP($E458,'Container Panel'!$B$41:$Z$100,$D458,0)/(VLOOKUP(EH$276,UI!$A$12:$O$51,VLOOKUP(EH$278,$B$276:$C$278,2,0),0)/1000)),"")</f>
        <v/>
      </c>
      <c r="EI458" s="145" t="str">
        <f>IFERROR(TRUNC(VLOOKUP($E458,'Container Panel'!$B$41:$Z$100,$D458,0)/(VLOOKUP(EI$276,UI!$A$12:$O$51,VLOOKUP(EI$278,$B$276:$C$278,2,0),0)/1000)),"")</f>
        <v/>
      </c>
      <c r="EJ458" s="145" t="str">
        <f>IFERROR(TRUNC(VLOOKUP($E458,'Container Panel'!$B$41:$Z$100,$D458,0)/(VLOOKUP(EJ$276,UI!$A$12:$O$51,VLOOKUP(EJ$278,$B$276:$C$278,2,0),0)/1000)),"")</f>
        <v/>
      </c>
      <c r="EK458" s="145" t="str">
        <f>IFERROR(TRUNC(VLOOKUP($E458,'Container Panel'!$B$41:$Z$100,$D458,0)/(VLOOKUP(EK$276,UI!$A$12:$O$51,VLOOKUP(EK$278,$B$276:$C$278,2,0),0)/1000)),"")</f>
        <v/>
      </c>
      <c r="EL458" s="145" t="str">
        <f>IFERROR(TRUNC(VLOOKUP($E458,'Container Panel'!$B$41:$Z$100,$D458,0)/(VLOOKUP(EL$276,UI!$A$12:$O$51,VLOOKUP(EL$278,$B$276:$C$278,2,0),0)/1000)),"")</f>
        <v/>
      </c>
      <c r="EM458" s="145" t="str">
        <f>IFERROR(TRUNC(VLOOKUP($E458,'Container Panel'!$B$41:$Z$100,$D458,0)/(VLOOKUP(EM$276,UI!$A$12:$O$51,VLOOKUP(EM$278,$B$276:$C$278,2,0),0)/1000)),"")</f>
        <v/>
      </c>
      <c r="EN458" s="145" t="str">
        <f>IFERROR(TRUNC(VLOOKUP($E458,'Container Panel'!$B$41:$Z$100,$D458,0)/(VLOOKUP(EN$276,UI!$A$12:$O$51,VLOOKUP(EN$278,$B$276:$C$278,2,0),0)/1000)),"")</f>
        <v/>
      </c>
      <c r="EO458" s="145" t="str">
        <f>IFERROR(TRUNC(VLOOKUP($E458,'Container Panel'!$B$41:$Z$100,$D458,0)/(VLOOKUP(EO$276,UI!$A$12:$O$51,VLOOKUP(EO$278,$B$276:$C$278,2,0),0)/1000)),"")</f>
        <v/>
      </c>
      <c r="EP458" s="145" t="str">
        <f>IFERROR(TRUNC(VLOOKUP($E458,'Container Panel'!$B$41:$Z$100,$D458,0)/(VLOOKUP(EP$276,UI!$A$12:$O$51,VLOOKUP(EP$278,$B$276:$C$278,2,0),0)/1000)),"")</f>
        <v/>
      </c>
      <c r="EQ458" s="145" t="str">
        <f>IFERROR(TRUNC(VLOOKUP($E458,'Container Panel'!$B$41:$Z$100,$D458,0)/(VLOOKUP(EQ$276,UI!$A$12:$O$51,VLOOKUP(EQ$278,$B$276:$C$278,2,0),0)/1000)),"")</f>
        <v/>
      </c>
      <c r="ER458" s="145" t="str">
        <f>IFERROR(TRUNC(VLOOKUP($E458,'Container Panel'!$B$41:$Z$100,$D458,0)/(VLOOKUP(ER$276,UI!$A$12:$O$51,VLOOKUP(ER$278,$B$276:$C$278,2,0),0)/1000)),"")</f>
        <v/>
      </c>
      <c r="ES458" s="145" t="str">
        <f>IFERROR(TRUNC(VLOOKUP($E458,'Container Panel'!$B$41:$Z$100,$D458,0)/(VLOOKUP(ES$276,UI!$A$12:$O$51,VLOOKUP(ES$278,$B$276:$C$278,2,0),0)/1000)),"")</f>
        <v/>
      </c>
      <c r="ET458" s="145" t="str">
        <f>IFERROR(TRUNC(VLOOKUP($E458,'Container Panel'!$B$41:$Z$100,$D458,0)/(VLOOKUP(ET$276,UI!$A$12:$O$51,VLOOKUP(ET$278,$B$276:$C$278,2,0),0)/1000)),"")</f>
        <v/>
      </c>
      <c r="EU458" s="145" t="str">
        <f>IFERROR(TRUNC(VLOOKUP($E458,'Container Panel'!$B$41:$Z$100,$D458,0)/(VLOOKUP(EU$276,UI!$A$12:$O$51,VLOOKUP(EU$278,$B$276:$C$278,2,0),0)/1000)),"")</f>
        <v/>
      </c>
      <c r="EV458" s="145" t="str">
        <f>IFERROR(TRUNC(VLOOKUP($E458,'Container Panel'!$B$41:$Z$100,$D458,0)/(VLOOKUP(EV$276,UI!$A$12:$O$51,VLOOKUP(EV$278,$B$276:$C$278,2,0),0)/1000)),"")</f>
        <v/>
      </c>
      <c r="EW458" s="145" t="str">
        <f>IFERROR(TRUNC(VLOOKUP($E458,'Container Panel'!$B$41:$Z$100,$D458,0)/(VLOOKUP(EW$276,UI!$A$12:$O$51,VLOOKUP(EW$278,$B$276:$C$278,2,0),0)/1000)),"")</f>
        <v/>
      </c>
      <c r="EX458" s="145" t="str">
        <f>IFERROR(TRUNC(VLOOKUP($E458,'Container Panel'!$B$41:$Z$100,$D458,0)/(VLOOKUP(EX$276,UI!$A$12:$O$51,VLOOKUP(EX$278,$B$276:$C$278,2,0),0)/1000)),"")</f>
        <v/>
      </c>
      <c r="EY458" s="145" t="str">
        <f>IFERROR(TRUNC(VLOOKUP($E458,'Container Panel'!$B$41:$Z$100,$D458,0)/(VLOOKUP(EY$276,UI!$A$12:$O$51,VLOOKUP(EY$278,$B$276:$C$278,2,0),0)/1000)),"")</f>
        <v/>
      </c>
      <c r="EZ458" s="145" t="str">
        <f>IFERROR(TRUNC(VLOOKUP($E458,'Container Panel'!$B$41:$Z$100,$D458,0)/(VLOOKUP(EZ$276,UI!$A$12:$O$51,VLOOKUP(EZ$278,$B$276:$C$278,2,0),0)/1000)),"")</f>
        <v/>
      </c>
      <c r="FA458" s="145" t="str">
        <f>IFERROR(TRUNC(VLOOKUP($E458,'Container Panel'!$B$41:$Z$100,$D458,0)/(VLOOKUP(FA$276,UI!$A$12:$O$51,VLOOKUP(FA$278,$B$276:$C$278,2,0),0)/1000)),"")</f>
        <v/>
      </c>
      <c r="FB458" s="145" t="str">
        <f>IFERROR(TRUNC(VLOOKUP($E458,'Container Panel'!$B$41:$Z$100,$D458,0)/(VLOOKUP(FB$276,UI!$A$12:$O$51,VLOOKUP(FB$278,$B$276:$C$278,2,0),0)/1000)),"")</f>
        <v/>
      </c>
      <c r="FC458" s="145" t="str">
        <f>IFERROR(TRUNC(VLOOKUP($E458,'Container Panel'!$B$41:$Z$100,$D458,0)/(VLOOKUP(FC$276,UI!$A$12:$O$51,VLOOKUP(FC$278,$B$276:$C$278,2,0),0)/1000)),"")</f>
        <v/>
      </c>
      <c r="FD458" s="145" t="str">
        <f>IFERROR(TRUNC(VLOOKUP($E458,'Container Panel'!$B$41:$Z$100,$D458,0)/(VLOOKUP(FD$276,UI!$A$12:$O$51,VLOOKUP(FD$278,$B$276:$C$278,2,0),0)/1000)),"")</f>
        <v/>
      </c>
      <c r="FE458" s="145" t="str">
        <f>IFERROR(TRUNC(VLOOKUP($E458,'Container Panel'!$B$41:$Z$100,$D458,0)/(VLOOKUP(FE$276,UI!$A$12:$O$51,VLOOKUP(FE$278,$B$276:$C$278,2,0),0)/1000)),"")</f>
        <v/>
      </c>
      <c r="FF458" s="145" t="str">
        <f>IFERROR(TRUNC(VLOOKUP($E458,'Container Panel'!$B$41:$Z$100,$D458,0)/(VLOOKUP(FF$276,UI!$A$12:$O$51,VLOOKUP(FF$278,$B$276:$C$278,2,0),0)/1000)),"")</f>
        <v/>
      </c>
      <c r="FG458" s="145" t="str">
        <f>IFERROR(TRUNC(VLOOKUP($E458,'Container Panel'!$B$41:$Z$100,$D458,0)/(VLOOKUP(FG$276,UI!$A$12:$O$51,VLOOKUP(FG$278,$B$276:$C$278,2,0),0)/1000)),"")</f>
        <v/>
      </c>
      <c r="FH458" s="145" t="str">
        <f>IFERROR(TRUNC(VLOOKUP($E458,'Container Panel'!$B$41:$Z$100,$D458,0)/(VLOOKUP(FH$276,UI!$A$12:$O$51,VLOOKUP(FH$278,$B$276:$C$278,2,0),0)/1000)),"")</f>
        <v/>
      </c>
      <c r="FI458" s="145" t="str">
        <f>IFERROR(TRUNC(VLOOKUP($E458,'Container Panel'!$B$41:$Z$100,$D458,0)/(VLOOKUP(FI$276,UI!$A$12:$O$51,VLOOKUP(FI$278,$B$276:$C$278,2,0),0)/1000)),"")</f>
        <v/>
      </c>
      <c r="FJ458" s="145" t="str">
        <f>IFERROR(TRUNC(VLOOKUP($E458,'Container Panel'!$B$41:$Z$100,$D458,0)/(VLOOKUP(FJ$276,UI!$A$12:$O$51,VLOOKUP(FJ$278,$B$276:$C$278,2,0),0)/1000)),"")</f>
        <v/>
      </c>
      <c r="FK458" s="145" t="str">
        <f>IFERROR(TRUNC(VLOOKUP($E458,'Container Panel'!$B$41:$Z$100,$D458,0)/(VLOOKUP(FK$276,UI!$A$12:$O$51,VLOOKUP(FK$278,$B$276:$C$278,2,0),0)/1000)),"")</f>
        <v/>
      </c>
      <c r="FL458" s="145" t="str">
        <f>IFERROR(TRUNC(VLOOKUP($E458,'Container Panel'!$B$41:$Z$100,$D458,0)/(VLOOKUP(FL$276,UI!$A$12:$O$51,VLOOKUP(FL$278,$B$276:$C$278,2,0),0)/1000)),"")</f>
        <v/>
      </c>
      <c r="FM458" s="145" t="str">
        <f>IFERROR(TRUNC(VLOOKUP($E458,'Container Panel'!$B$41:$Z$100,$D458,0)/(VLOOKUP(FM$276,UI!$A$12:$O$51,VLOOKUP(FM$278,$B$276:$C$278,2,0),0)/1000)),"")</f>
        <v/>
      </c>
      <c r="FN458" s="145" t="str">
        <f>IFERROR(TRUNC(VLOOKUP($E458,'Container Panel'!$B$41:$Z$100,$D458,0)/(VLOOKUP(FN$276,UI!$A$12:$O$51,VLOOKUP(FN$278,$B$276:$C$278,2,0),0)/1000)),"")</f>
        <v/>
      </c>
      <c r="FO458" s="145" t="str">
        <f>IFERROR(TRUNC(VLOOKUP($E458,'Container Panel'!$B$41:$Z$100,$D458,0)/(VLOOKUP(FO$276,UI!$A$12:$O$51,VLOOKUP(FO$278,$B$276:$C$278,2,0),0)/1000)),"")</f>
        <v/>
      </c>
      <c r="FP458" s="145" t="str">
        <f>IFERROR(TRUNC(VLOOKUP($E458,'Container Panel'!$B$41:$Z$100,$D458,0)/(VLOOKUP(FP$276,UI!$A$12:$O$51,VLOOKUP(FP$278,$B$276:$C$278,2,0),0)/1000)),"")</f>
        <v/>
      </c>
      <c r="FQ458" s="145" t="str">
        <f>IFERROR(TRUNC(VLOOKUP($E458,'Container Panel'!$B$41:$Z$100,$D458,0)/(VLOOKUP(FQ$276,UI!$A$12:$O$51,VLOOKUP(FQ$278,$B$276:$C$278,2,0),0)/1000)),"")</f>
        <v/>
      </c>
      <c r="FR458" s="145" t="str">
        <f>IFERROR(TRUNC(VLOOKUP($E458,'Container Panel'!$B$41:$Z$100,$D458,0)/(VLOOKUP(FR$276,UI!$A$12:$O$51,VLOOKUP(FR$278,$B$276:$C$278,2,0),0)/1000)),"")</f>
        <v/>
      </c>
      <c r="FS458" s="145" t="str">
        <f>IFERROR(TRUNC(VLOOKUP($E458,'Container Panel'!$B$41:$Z$100,$D458,0)/(VLOOKUP(FS$276,UI!$A$12:$O$51,VLOOKUP(FS$278,$B$276:$C$278,2,0),0)/1000)),"")</f>
        <v/>
      </c>
      <c r="FT458" s="145" t="str">
        <f>IFERROR(TRUNC(VLOOKUP($E458,'Container Panel'!$B$41:$Z$100,$D458,0)/(VLOOKUP(FT$276,UI!$A$12:$O$51,VLOOKUP(FT$278,$B$276:$C$278,2,0),0)/1000)),"")</f>
        <v/>
      </c>
      <c r="FU458" s="145" t="str">
        <f>IFERROR(TRUNC(VLOOKUP($E458,'Container Panel'!$B$41:$Z$100,$D458,0)/(VLOOKUP(FU$276,UI!$A$12:$O$51,VLOOKUP(FU$278,$B$276:$C$278,2,0),0)/1000)),"")</f>
        <v/>
      </c>
      <c r="FV458" s="145" t="str">
        <f>IFERROR(TRUNC(VLOOKUP($E458,'Container Panel'!$B$41:$Z$100,$D458,0)/(VLOOKUP(FV$276,UI!$A$12:$O$51,VLOOKUP(FV$278,$B$276:$C$278,2,0),0)/1000)),"")</f>
        <v/>
      </c>
      <c r="FW458" s="145" t="str">
        <f>IFERROR(TRUNC(VLOOKUP($E458,'Container Panel'!$B$41:$Z$100,$D458,0)/(VLOOKUP(FW$276,UI!$A$12:$O$51,VLOOKUP(FW$278,$B$276:$C$278,2,0),0)/1000)),"")</f>
        <v/>
      </c>
      <c r="FX458" s="145" t="str">
        <f>IFERROR(TRUNC(VLOOKUP($E458,'Container Panel'!$B$41:$Z$100,$D458,0)/(VLOOKUP(FX$276,UI!$A$12:$O$51,VLOOKUP(FX$278,$B$276:$C$278,2,0),0)/1000)),"")</f>
        <v/>
      </c>
      <c r="FY458" s="145" t="str">
        <f>IFERROR(TRUNC(VLOOKUP($E458,'Container Panel'!$B$41:$Z$100,$D458,0)/(VLOOKUP(FY$276,UI!$A$12:$O$51,VLOOKUP(FY$278,$B$276:$C$278,2,0),0)/1000)),"")</f>
        <v/>
      </c>
      <c r="FZ458" s="145" t="str">
        <f>IFERROR(TRUNC(VLOOKUP($E458,'Container Panel'!$B$41:$Z$100,$D458,0)/(VLOOKUP(FZ$276,UI!$A$12:$O$51,VLOOKUP(FZ$278,$B$276:$C$278,2,0),0)/1000)),"")</f>
        <v/>
      </c>
      <c r="GA458" s="145" t="str">
        <f>IFERROR(TRUNC(VLOOKUP($E458,'Container Panel'!$B$41:$Z$100,$D458,0)/(VLOOKUP(GA$276,UI!$A$12:$O$51,VLOOKUP(GA$278,$B$276:$C$278,2,0),0)/1000)),"")</f>
        <v/>
      </c>
      <c r="GB458" s="145" t="str">
        <f>IFERROR(TRUNC(VLOOKUP($E458,'Container Panel'!$B$41:$Z$100,$D458,0)/(VLOOKUP(GB$276,UI!$A$12:$O$51,VLOOKUP(GB$278,$B$276:$C$278,2,0),0)/1000)),"")</f>
        <v/>
      </c>
      <c r="GC458" s="145" t="str">
        <f>IFERROR(TRUNC(VLOOKUP($E458,'Container Panel'!$B$41:$Z$100,$D458,0)/(VLOOKUP(GC$276,UI!$A$12:$O$51,VLOOKUP(GC$278,$B$276:$C$278,2,0),0)/1000)),"")</f>
        <v/>
      </c>
      <c r="GD458" s="145" t="str">
        <f>IFERROR(TRUNC(VLOOKUP($E458,'Container Panel'!$B$41:$Z$100,$D458,0)/(VLOOKUP(GD$276,UI!$A$12:$O$51,VLOOKUP(GD$278,$B$276:$C$278,2,0),0)/1000)),"")</f>
        <v/>
      </c>
      <c r="GE458" s="145" t="str">
        <f>IFERROR(TRUNC(VLOOKUP($E458,'Container Panel'!$B$41:$Z$100,$D458,0)/(VLOOKUP(GE$276,UI!$A$12:$O$51,VLOOKUP(GE$278,$B$276:$C$278,2,0),0)/1000)),"")</f>
        <v/>
      </c>
      <c r="GF458" s="145" t="str">
        <f>IFERROR(TRUNC(VLOOKUP($E458,'Container Panel'!$B$41:$Z$100,$D458,0)/(VLOOKUP(GF$276,UI!$A$12:$O$51,VLOOKUP(GF$278,$B$276:$C$278,2,0),0)/1000)),"")</f>
        <v/>
      </c>
      <c r="GG458" s="145" t="str">
        <f>IFERROR(TRUNC(VLOOKUP($E458,'Container Panel'!$B$41:$Z$100,$D458,0)/(VLOOKUP(GG$276,UI!$A$12:$O$51,VLOOKUP(GG$278,$B$276:$C$278,2,0),0)/1000)),"")</f>
        <v/>
      </c>
      <c r="GH458" s="145" t="str">
        <f>IFERROR(TRUNC(VLOOKUP($E458,'Container Panel'!$B$41:$Z$100,$D458,0)/(VLOOKUP(GH$276,UI!$A$12:$O$51,VLOOKUP(GH$278,$B$276:$C$278,2,0),0)/1000)),"")</f>
        <v/>
      </c>
      <c r="GI458" s="145" t="str">
        <f>IFERROR(TRUNC(VLOOKUP($E458,'Container Panel'!$B$41:$Z$100,$D458,0)/(VLOOKUP(GI$276,UI!$A$12:$O$51,VLOOKUP(GI$278,$B$276:$C$278,2,0),0)/1000)),"")</f>
        <v/>
      </c>
      <c r="GJ458" s="145" t="str">
        <f>IFERROR(TRUNC(VLOOKUP($E458,'Container Panel'!$B$41:$Z$100,$D458,0)/(VLOOKUP(GJ$276,UI!$A$12:$O$51,VLOOKUP(GJ$278,$B$276:$C$278,2,0),0)/1000)),"")</f>
        <v/>
      </c>
      <c r="GK458" s="145" t="str">
        <f>IFERROR(TRUNC(VLOOKUP($E458,'Container Panel'!$B$41:$Z$100,$D458,0)/(VLOOKUP(GK$276,UI!$A$12:$O$51,VLOOKUP(GK$278,$B$276:$C$278,2,0),0)/1000)),"")</f>
        <v/>
      </c>
      <c r="GL458" s="145" t="str">
        <f>IFERROR(TRUNC(VLOOKUP($E458,'Container Panel'!$B$41:$Z$100,$D458,0)/(VLOOKUP(GL$276,UI!$A$12:$O$51,VLOOKUP(GL$278,$B$276:$C$278,2,0),0)/1000)),"")</f>
        <v/>
      </c>
      <c r="GM458" s="145" t="str">
        <f>IFERROR(TRUNC(VLOOKUP($E458,'Container Panel'!$B$41:$Z$100,$D458,0)/(VLOOKUP(GM$276,UI!$A$12:$O$51,VLOOKUP(GM$278,$B$276:$C$278,2,0),0)/1000)),"")</f>
        <v/>
      </c>
      <c r="GN458" s="145" t="str">
        <f>IFERROR(TRUNC(VLOOKUP($E458,'Container Panel'!$B$41:$Z$100,$D458,0)/(VLOOKUP(GN$276,UI!$A$12:$O$51,VLOOKUP(GN$278,$B$276:$C$278,2,0),0)/1000)),"")</f>
        <v/>
      </c>
      <c r="GO458" s="145" t="str">
        <f>IFERROR(TRUNC(VLOOKUP($E458,'Container Panel'!$B$41:$Z$100,$D458,0)/(VLOOKUP(GO$276,UI!$A$12:$O$51,VLOOKUP(GO$278,$B$276:$C$278,2,0),0)/1000)),"")</f>
        <v/>
      </c>
      <c r="GP458" s="145" t="str">
        <f>IFERROR(TRUNC(VLOOKUP($E458,'Container Panel'!$B$41:$Z$100,$D458,0)/(VLOOKUP(GP$276,UI!$A$12:$O$51,VLOOKUP(GP$278,$B$276:$C$278,2,0),0)/1000)),"")</f>
        <v/>
      </c>
      <c r="GQ458" s="145" t="str">
        <f>IFERROR(TRUNC(VLOOKUP($E458,'Container Panel'!$B$41:$Z$100,$D458,0)/(VLOOKUP(GQ$276,UI!$A$12:$O$51,VLOOKUP(GQ$278,$B$276:$C$278,2,0),0)/1000)),"")</f>
        <v/>
      </c>
      <c r="GR458" s="145" t="str">
        <f>IFERROR(TRUNC(VLOOKUP($E458,'Container Panel'!$B$41:$Z$100,$D458,0)/(VLOOKUP(GR$276,UI!$A$12:$O$51,VLOOKUP(GR$278,$B$276:$C$278,2,0),0)/1000)),"")</f>
        <v/>
      </c>
      <c r="GS458" s="145" t="str">
        <f>IFERROR(TRUNC(VLOOKUP($E458,'Container Panel'!$B$41:$Z$100,$D458,0)/(VLOOKUP(GS$276,UI!$A$12:$O$51,VLOOKUP(GS$278,$B$276:$C$278,2,0),0)/1000)),"")</f>
        <v/>
      </c>
      <c r="GT458" s="145" t="str">
        <f>IFERROR(TRUNC(VLOOKUP($E458,'Container Panel'!$B$41:$Z$100,$D458,0)/(VLOOKUP(GT$276,UI!$A$12:$O$51,VLOOKUP(GT$278,$B$276:$C$278,2,0),0)/1000)),"")</f>
        <v/>
      </c>
      <c r="GU458" s="145" t="str">
        <f>IFERROR(TRUNC(VLOOKUP($E458,'Container Panel'!$B$41:$Z$100,$D458,0)/(VLOOKUP(GU$276,UI!$A$12:$O$51,VLOOKUP(GU$278,$B$276:$C$278,2,0),0)/1000)),"")</f>
        <v/>
      </c>
      <c r="GV458" s="145" t="str">
        <f>IFERROR(TRUNC(VLOOKUP($E458,'Container Panel'!$B$41:$Z$100,$D458,0)/(VLOOKUP(GV$276,UI!$A$12:$O$51,VLOOKUP(GV$278,$B$276:$C$278,2,0),0)/1000)),"")</f>
        <v/>
      </c>
      <c r="GW458" s="145" t="str">
        <f>IFERROR(TRUNC(VLOOKUP($E458,'Container Panel'!$B$41:$Z$100,$D458,0)/(VLOOKUP(GW$276,UI!$A$12:$O$51,VLOOKUP(GW$278,$B$276:$C$278,2,0),0)/1000)),"")</f>
        <v/>
      </c>
      <c r="GX458" s="145" t="str">
        <f>IFERROR(TRUNC(VLOOKUP($E458,'Container Panel'!$B$41:$Z$100,$D458,0)/(VLOOKUP(GX$276,UI!$A$12:$O$51,VLOOKUP(GX$278,$B$276:$C$278,2,0),0)/1000)),"")</f>
        <v/>
      </c>
      <c r="GY458" s="145" t="str">
        <f>IFERROR(TRUNC(VLOOKUP($E458,'Container Panel'!$B$41:$Z$100,$D458,0)/(VLOOKUP(GY$276,UI!$A$12:$O$51,VLOOKUP(GY$278,$B$276:$C$278,2,0),0)/1000)),"")</f>
        <v/>
      </c>
      <c r="GZ458" s="145" t="str">
        <f>IFERROR(TRUNC(VLOOKUP($E458,'Container Panel'!$B$41:$Z$100,$D458,0)/(VLOOKUP(GZ$276,UI!$A$12:$O$51,VLOOKUP(GZ$278,$B$276:$C$278,2,0),0)/1000)),"")</f>
        <v/>
      </c>
      <c r="HA458" s="145" t="str">
        <f>IFERROR(TRUNC(VLOOKUP($E458,'Container Panel'!$B$41:$Z$100,$D458,0)/(VLOOKUP(HA$276,UI!$A$12:$O$51,VLOOKUP(HA$278,$B$276:$C$278,2,0),0)/1000)),"")</f>
        <v/>
      </c>
      <c r="HB458" s="145" t="str">
        <f>IFERROR(TRUNC(VLOOKUP($E458,'Container Panel'!$B$41:$Z$100,$D458,0)/(VLOOKUP(HB$276,UI!$A$12:$O$51,VLOOKUP(HB$278,$B$276:$C$278,2,0),0)/1000)),"")</f>
        <v/>
      </c>
      <c r="HC458" s="145" t="str">
        <f>IFERROR(TRUNC(VLOOKUP($E458,'Container Panel'!$B$41:$Z$100,$D458,0)/(VLOOKUP(HC$276,UI!$A$12:$O$51,VLOOKUP(HC$278,$B$276:$C$278,2,0),0)/1000)),"")</f>
        <v/>
      </c>
      <c r="HD458" s="145" t="str">
        <f>IFERROR(TRUNC(VLOOKUP($E458,'Container Panel'!$B$41:$Z$100,$D458,0)/(VLOOKUP(HD$276,UI!$A$12:$O$51,VLOOKUP(HD$278,$B$276:$C$278,2,0),0)/1000)),"")</f>
        <v/>
      </c>
      <c r="HE458" s="145" t="str">
        <f>IFERROR(TRUNC(VLOOKUP($E458,'Container Panel'!$B$41:$Z$100,$D458,0)/(VLOOKUP(HE$276,UI!$A$12:$O$51,VLOOKUP(HE$278,$B$276:$C$278,2,0),0)/1000)),"")</f>
        <v/>
      </c>
      <c r="HF458" s="145" t="str">
        <f>IFERROR(TRUNC(VLOOKUP($E458,'Container Panel'!$B$41:$Z$100,$D458,0)/(VLOOKUP(HF$276,UI!$A$12:$O$51,VLOOKUP(HF$278,$B$276:$C$278,2,0),0)/1000)),"")</f>
        <v/>
      </c>
      <c r="HG458" s="145" t="str">
        <f>IFERROR(TRUNC(VLOOKUP($E458,'Container Panel'!$B$41:$Z$100,$D458,0)/(VLOOKUP(HG$276,UI!$A$12:$O$51,VLOOKUP(HG$278,$B$276:$C$278,2,0),0)/1000)),"")</f>
        <v/>
      </c>
      <c r="HH458" s="145" t="str">
        <f>IFERROR(TRUNC(VLOOKUP($E458,'Container Panel'!$B$41:$Z$100,$D458,0)/(VLOOKUP(HH$276,UI!$A$12:$O$51,VLOOKUP(HH$278,$B$276:$C$278,2,0),0)/1000)),"")</f>
        <v/>
      </c>
      <c r="HI458" s="145" t="str">
        <f>IFERROR(TRUNC(VLOOKUP($E458,'Container Panel'!$B$41:$Z$100,$D458,0)/(VLOOKUP(HI$276,UI!$A$12:$O$51,VLOOKUP(HI$278,$B$276:$C$278,2,0),0)/1000)),"")</f>
        <v/>
      </c>
      <c r="HJ458" s="145" t="str">
        <f>IFERROR(TRUNC(VLOOKUP($E458,'Container Panel'!$B$41:$Z$100,$D458,0)/(VLOOKUP(HJ$276,UI!$A$12:$O$51,VLOOKUP(HJ$278,$B$276:$C$278,2,0),0)/1000)),"")</f>
        <v/>
      </c>
      <c r="HK458" s="145" t="str">
        <f>IFERROR(TRUNC(VLOOKUP($E458,'Container Panel'!$B$41:$Z$100,$D458,0)/(VLOOKUP(HK$276,UI!$A$12:$O$51,VLOOKUP(HK$278,$B$276:$C$278,2,0),0)/1000)),"")</f>
        <v/>
      </c>
      <c r="HL458" s="145" t="str">
        <f>IFERROR(TRUNC(VLOOKUP($E458,'Container Panel'!$B$41:$Z$100,$D458,0)/(VLOOKUP(HL$276,UI!$A$12:$O$51,VLOOKUP(HL$278,$B$276:$C$278,2,0),0)/1000)),"")</f>
        <v/>
      </c>
      <c r="HM458" s="145" t="str">
        <f>IFERROR(TRUNC(VLOOKUP($E458,'Container Panel'!$B$41:$Z$100,$D458,0)/(VLOOKUP(HM$276,UI!$A$12:$O$51,VLOOKUP(HM$278,$B$276:$C$278,2,0),0)/1000)),"")</f>
        <v/>
      </c>
      <c r="HN458" s="145" t="str">
        <f>IFERROR(TRUNC(VLOOKUP($E458,'Container Panel'!$B$41:$Z$100,$D458,0)/(VLOOKUP(HN$276,UI!$A$12:$O$51,VLOOKUP(HN$278,$B$276:$C$278,2,0),0)/1000)),"")</f>
        <v/>
      </c>
      <c r="HO458" s="145" t="str">
        <f>IFERROR(TRUNC(VLOOKUP($E458,'Container Panel'!$B$41:$Z$100,$D458,0)/(VLOOKUP(HO$276,UI!$A$12:$O$51,VLOOKUP(HO$278,$B$276:$C$278,2,0),0)/1000)),"")</f>
        <v/>
      </c>
      <c r="HP458" s="145" t="str">
        <f>IFERROR(TRUNC(VLOOKUP($E458,'Container Panel'!$B$41:$Z$100,$D458,0)/(VLOOKUP(HP$276,UI!$A$12:$O$51,VLOOKUP(HP$278,$B$276:$C$278,2,0),0)/1000)),"")</f>
        <v/>
      </c>
      <c r="HQ458" s="145" t="str">
        <f>IFERROR(TRUNC(VLOOKUP($E458,'Container Panel'!$B$41:$Z$100,$D458,0)/(VLOOKUP(HQ$276,UI!$A$12:$O$51,VLOOKUP(HQ$278,$B$276:$C$278,2,0),0)/1000)),"")</f>
        <v/>
      </c>
      <c r="HR458" s="145" t="str">
        <f>IFERROR(TRUNC(VLOOKUP($E458,'Container Panel'!$B$41:$Z$100,$D458,0)/(VLOOKUP(HR$276,UI!$A$12:$O$51,VLOOKUP(HR$278,$B$276:$C$278,2,0),0)/1000)),"")</f>
        <v/>
      </c>
      <c r="HS458" s="145" t="str">
        <f>IFERROR(TRUNC(VLOOKUP($E458,'Container Panel'!$B$41:$Z$100,$D458,0)/(VLOOKUP(HS$276,UI!$A$12:$O$51,VLOOKUP(HS$278,$B$276:$C$278,2,0),0)/1000)),"")</f>
        <v/>
      </c>
      <c r="HT458" s="145" t="str">
        <f>IFERROR(TRUNC(VLOOKUP($E458,'Container Panel'!$B$41:$Z$100,$D458,0)/(VLOOKUP(HT$276,UI!$A$12:$O$51,VLOOKUP(HT$278,$B$276:$C$278,2,0),0)/1000)),"")</f>
        <v/>
      </c>
      <c r="HU458" s="145" t="str">
        <f>IFERROR(TRUNC(VLOOKUP($E458,'Container Panel'!$B$41:$Z$100,$D458,0)/(VLOOKUP(HU$276,UI!$A$12:$O$51,VLOOKUP(HU$278,$B$276:$C$278,2,0),0)/1000)),"")</f>
        <v/>
      </c>
      <c r="HV458" s="145" t="str">
        <f>IFERROR(TRUNC(VLOOKUP($E458,'Container Panel'!$B$41:$Z$100,$D458,0)/(VLOOKUP(HV$276,UI!$A$12:$O$51,VLOOKUP(HV$278,$B$276:$C$278,2,0),0)/1000)),"")</f>
        <v/>
      </c>
      <c r="HW458" s="145" t="str">
        <f>IFERROR(TRUNC(VLOOKUP($E458,'Container Panel'!$B$41:$Z$100,$D458,0)/(VLOOKUP(HW$276,UI!$A$12:$O$51,VLOOKUP(HW$278,$B$276:$C$278,2,0),0)/1000)),"")</f>
        <v/>
      </c>
      <c r="HX458" s="145" t="str">
        <f>IFERROR(TRUNC(VLOOKUP($E458,'Container Panel'!$B$41:$Z$100,$D458,0)/(VLOOKUP(HX$276,UI!$A$12:$O$51,VLOOKUP(HX$278,$B$276:$C$278,2,0),0)/1000)),"")</f>
        <v/>
      </c>
      <c r="HY458" s="145" t="str">
        <f>IFERROR(TRUNC(VLOOKUP($E458,'Container Panel'!$B$41:$Z$100,$D458,0)/(VLOOKUP(HY$276,UI!$A$12:$O$51,VLOOKUP(HY$278,$B$276:$C$278,2,0),0)/1000)),"")</f>
        <v/>
      </c>
      <c r="HZ458" s="145" t="str">
        <f>IFERROR(TRUNC(VLOOKUP($E458,'Container Panel'!$B$41:$Z$100,$D458,0)/(VLOOKUP(HZ$276,UI!$A$12:$O$51,VLOOKUP(HZ$278,$B$276:$C$278,2,0),0)/1000)),"")</f>
        <v/>
      </c>
      <c r="IA458" s="145" t="str">
        <f>IFERROR(TRUNC(VLOOKUP($E458,'Container Panel'!$B$41:$Z$100,$D458,0)/(VLOOKUP(IA$276,UI!$A$12:$O$51,VLOOKUP(IA$278,$B$276:$C$278,2,0),0)/1000)),"")</f>
        <v/>
      </c>
      <c r="IB458" s="145" t="str">
        <f>IFERROR(TRUNC(VLOOKUP($E458,'Container Panel'!$B$41:$Z$100,$D458,0)/(VLOOKUP(IB$276,UI!$A$12:$O$51,VLOOKUP(IB$278,$B$276:$C$278,2,0),0)/1000)),"")</f>
        <v/>
      </c>
      <c r="IC458" s="145" t="str">
        <f>IFERROR(TRUNC(VLOOKUP($E458,'Container Panel'!$B$41:$Z$100,$D458,0)/(VLOOKUP(IC$276,UI!$A$12:$O$51,VLOOKUP(IC$278,$B$276:$C$278,2,0),0)/1000)),"")</f>
        <v/>
      </c>
      <c r="ID458" s="145" t="str">
        <f>IFERROR(TRUNC(VLOOKUP($E458,'Container Panel'!$B$41:$Z$100,$D458,0)/(VLOOKUP(ID$276,UI!$A$12:$O$51,VLOOKUP(ID$278,$B$276:$C$278,2,0),0)/1000)),"")</f>
        <v/>
      </c>
      <c r="IE458" s="145" t="str">
        <f>IFERROR(TRUNC(VLOOKUP($E458,'Container Panel'!$B$41:$Z$100,$D458,0)/(VLOOKUP(IE$276,UI!$A$12:$O$51,VLOOKUP(IE$278,$B$276:$C$278,2,0),0)/1000)),"")</f>
        <v/>
      </c>
      <c r="IF458" s="145" t="str">
        <f>IFERROR(TRUNC(VLOOKUP($E458,'Container Panel'!$B$41:$Z$100,$D458,0)/(VLOOKUP(IF$276,UI!$A$12:$O$51,VLOOKUP(IF$278,$B$276:$C$278,2,0),0)/1000)),"")</f>
        <v/>
      </c>
      <c r="IG458" s="145" t="str">
        <f>IFERROR(TRUNC(VLOOKUP($E458,'Container Panel'!$B$41:$Z$100,$D458,0)/(VLOOKUP(IG$276,UI!$A$12:$O$51,VLOOKUP(IG$278,$B$276:$C$278,2,0),0)/1000)),"")</f>
        <v/>
      </c>
      <c r="IH458" s="145" t="str">
        <f>IFERROR(TRUNC(VLOOKUP($E458,'Container Panel'!$B$41:$Z$100,$D458,0)/(VLOOKUP(IH$276,UI!$A$12:$O$51,VLOOKUP(IH$278,$B$276:$C$278,2,0),0)/1000)),"")</f>
        <v/>
      </c>
      <c r="II458" s="145" t="str">
        <f>IFERROR(TRUNC(VLOOKUP($E458,'Container Panel'!$B$41:$Z$100,$D458,0)/(VLOOKUP(II$276,UI!$A$12:$O$51,VLOOKUP(II$278,$B$276:$C$278,2,0),0)/1000)),"")</f>
        <v/>
      </c>
      <c r="IJ458" s="145" t="str">
        <f>IFERROR(TRUNC(VLOOKUP($E458,'Container Panel'!$B$41:$Z$100,$D458,0)/(VLOOKUP(IJ$276,UI!$A$12:$O$51,VLOOKUP(IJ$278,$B$276:$C$278,2,0),0)/1000)),"")</f>
        <v/>
      </c>
      <c r="IK458" s="145" t="str">
        <f>IFERROR(TRUNC(VLOOKUP($E458,'Container Panel'!$B$41:$Z$100,$D458,0)/(VLOOKUP(IK$276,UI!$A$12:$O$51,VLOOKUP(IK$278,$B$276:$C$278,2,0),0)/1000)),"")</f>
        <v/>
      </c>
      <c r="IL458" s="145" t="str">
        <f>IFERROR(TRUNC(VLOOKUP($E458,'Container Panel'!$B$41:$Z$100,$D458,0)/(VLOOKUP(IL$276,UI!$A$12:$O$51,VLOOKUP(IL$278,$B$276:$C$278,2,0),0)/1000)),"")</f>
        <v/>
      </c>
    </row>
    <row r="459" spans="2:246">
      <c r="B459" s="74">
        <v>179</v>
      </c>
      <c r="C459" s="74">
        <f t="shared" si="198"/>
        <v>60</v>
      </c>
      <c r="D459" s="163">
        <f>MOD(B459,3)+'Container Panel'!$Q$38</f>
        <v>18</v>
      </c>
      <c r="E459" s="143">
        <f t="shared" si="199"/>
        <v>0</v>
      </c>
      <c r="F459" s="144" t="s">
        <v>29</v>
      </c>
      <c r="G459" s="145" t="str">
        <f>IFERROR(IF(AND(G$272=list!$D$3,'Box Calculation'!G$279&lt;&gt;"h",$E459&lt;&gt;0),0,IF(AND(G$273=list!$D$2,$E459&lt;&gt;0,TRUNC(VLOOKUP($E459,'Container Panel'!$B$41:$Z$100,$D459,0)/(VLOOKUP(G$276,UI!$A$12:$O$51,VLOOKUP(G$279,$B$276:$C$278,2,0),0)/1000))&gt;0),1,TRUNC(VLOOKUP($E459,'Container Panel'!$B$41:$Z$100,$D459,0)/(VLOOKUP(G$276,UI!$A$12:$O$51,VLOOKUP(G$279,$B$276:$C$278,2,0),0)/1000)))),"")</f>
        <v/>
      </c>
      <c r="H459" s="145" t="str">
        <f>IFERROR(IF(AND(H$272=list!$D$3,'Box Calculation'!H$279&lt;&gt;"h",$E459&lt;&gt;0),0,IF(AND(H$273=list!$D$2,$E459&lt;&gt;0,TRUNC(VLOOKUP($E459,'Container Panel'!$B$41:$Z$100,$D459,0)/(VLOOKUP(H$276,UI!$A$12:$O$51,VLOOKUP(H$279,$B$276:$C$278,2,0),0)/1000))&gt;0),1,TRUNC(VLOOKUP($E459,'Container Panel'!$B$41:$Z$100,$D459,0)/(VLOOKUP(H$276,UI!$A$12:$O$51,VLOOKUP(H$279,$B$276:$C$278,2,0),0)/1000)))),"")</f>
        <v/>
      </c>
      <c r="I459" s="145" t="str">
        <f>IFERROR(IF(AND(I$272=list!$D$3,'Box Calculation'!I$279&lt;&gt;"h",$E459&lt;&gt;0),0,IF(AND(I$273=list!$D$2,$E459&lt;&gt;0,TRUNC(VLOOKUP($E459,'Container Panel'!$B$41:$Z$100,$D459,0)/(VLOOKUP(I$276,UI!$A$12:$O$51,VLOOKUP(I$279,$B$276:$C$278,2,0),0)/1000))&gt;0),1,TRUNC(VLOOKUP($E459,'Container Panel'!$B$41:$Z$100,$D459,0)/(VLOOKUP(I$276,UI!$A$12:$O$51,VLOOKUP(I$279,$B$276:$C$278,2,0),0)/1000)))),"")</f>
        <v/>
      </c>
      <c r="J459" s="145" t="str">
        <f>IFERROR(IF(AND(J$272=list!$D$3,'Box Calculation'!J$279&lt;&gt;"h",$E459&lt;&gt;0),0,IF(AND(J$273=list!$D$2,$E459&lt;&gt;0,TRUNC(VLOOKUP($E459,'Container Panel'!$B$41:$Z$100,$D459,0)/(VLOOKUP(J$276,UI!$A$12:$O$51,VLOOKUP(J$279,$B$276:$C$278,2,0),0)/1000))&gt;0),1,TRUNC(VLOOKUP($E459,'Container Panel'!$B$41:$Z$100,$D459,0)/(VLOOKUP(J$276,UI!$A$12:$O$51,VLOOKUP(J$279,$B$276:$C$278,2,0),0)/1000)))),"")</f>
        <v/>
      </c>
      <c r="K459" s="145" t="str">
        <f>IFERROR(IF(AND(K$272=list!$D$3,'Box Calculation'!K$279&lt;&gt;"h",$E459&lt;&gt;0),0,IF(AND(K$273=list!$D$2,$E459&lt;&gt;0,TRUNC(VLOOKUP($E459,'Container Panel'!$B$41:$Z$100,$D459,0)/(VLOOKUP(K$276,UI!$A$12:$O$51,VLOOKUP(K$279,$B$276:$C$278,2,0),0)/1000))&gt;0),1,TRUNC(VLOOKUP($E459,'Container Panel'!$B$41:$Z$100,$D459,0)/(VLOOKUP(K$276,UI!$A$12:$O$51,VLOOKUP(K$279,$B$276:$C$278,2,0),0)/1000)))),"")</f>
        <v/>
      </c>
      <c r="L459" s="145" t="str">
        <f>IFERROR(IF(AND(L$272=list!$D$3,'Box Calculation'!L$279&lt;&gt;"h",$E459&lt;&gt;0),0,IF(AND(L$273=list!$D$2,$E459&lt;&gt;0,TRUNC(VLOOKUP($E459,'Container Panel'!$B$41:$Z$100,$D459,0)/(VLOOKUP(L$276,UI!$A$12:$O$51,VLOOKUP(L$279,$B$276:$C$278,2,0),0)/1000))&gt;0),1,TRUNC(VLOOKUP($E459,'Container Panel'!$B$41:$Z$100,$D459,0)/(VLOOKUP(L$276,UI!$A$12:$O$51,VLOOKUP(L$279,$B$276:$C$278,2,0),0)/1000)))),"")</f>
        <v/>
      </c>
      <c r="M459" s="145" t="str">
        <f>IFERROR(IF(AND(M$272=list!$D$3,'Box Calculation'!M$279&lt;&gt;"h",$E459&lt;&gt;0),0,IF(AND(M$273=list!$D$2,$E459&lt;&gt;0,TRUNC(VLOOKUP($E459,'Container Panel'!$B$41:$Z$100,$D459,0)/(VLOOKUP(M$276,UI!$A$12:$O$51,VLOOKUP(M$279,$B$276:$C$278,2,0),0)/1000))&gt;0),1,TRUNC(VLOOKUP($E459,'Container Panel'!$B$41:$Z$100,$D459,0)/(VLOOKUP(M$276,UI!$A$12:$O$51,VLOOKUP(M$279,$B$276:$C$278,2,0),0)/1000)))),"")</f>
        <v/>
      </c>
      <c r="N459" s="145" t="str">
        <f>IFERROR(IF(AND(N$272=list!$D$3,'Box Calculation'!N$279&lt;&gt;"h",$E459&lt;&gt;0),0,IF(AND(N$273=list!$D$2,$E459&lt;&gt;0,TRUNC(VLOOKUP($E459,'Container Panel'!$B$41:$Z$100,$D459,0)/(VLOOKUP(N$276,UI!$A$12:$O$51,VLOOKUP(N$279,$B$276:$C$278,2,0),0)/1000))&gt;0),1,TRUNC(VLOOKUP($E459,'Container Panel'!$B$41:$Z$100,$D459,0)/(VLOOKUP(N$276,UI!$A$12:$O$51,VLOOKUP(N$279,$B$276:$C$278,2,0),0)/1000)))),"")</f>
        <v/>
      </c>
      <c r="O459" s="145" t="str">
        <f>IFERROR(IF(AND(O$272=list!$D$3,'Box Calculation'!O$279&lt;&gt;"h",$E459&lt;&gt;0),0,IF(AND(O$273=list!$D$2,$E459&lt;&gt;0,TRUNC(VLOOKUP($E459,'Container Panel'!$B$41:$Z$100,$D459,0)/(VLOOKUP(O$276,UI!$A$12:$O$51,VLOOKUP(O$279,$B$276:$C$278,2,0),0)/1000))&gt;0),1,TRUNC(VLOOKUP($E459,'Container Panel'!$B$41:$Z$100,$D459,0)/(VLOOKUP(O$276,UI!$A$12:$O$51,VLOOKUP(O$279,$B$276:$C$278,2,0),0)/1000)))),"")</f>
        <v/>
      </c>
      <c r="P459" s="145" t="str">
        <f>IFERROR(IF(AND(P$272=list!$D$3,'Box Calculation'!P$279&lt;&gt;"h",$E459&lt;&gt;0),0,IF(AND(P$273=list!$D$2,$E459&lt;&gt;0,TRUNC(VLOOKUP($E459,'Container Panel'!$B$41:$Z$100,$D459,0)/(VLOOKUP(P$276,UI!$A$12:$O$51,VLOOKUP(P$279,$B$276:$C$278,2,0),0)/1000))&gt;0),1,TRUNC(VLOOKUP($E459,'Container Panel'!$B$41:$Z$100,$D459,0)/(VLOOKUP(P$276,UI!$A$12:$O$51,VLOOKUP(P$279,$B$276:$C$278,2,0),0)/1000)))),"")</f>
        <v/>
      </c>
      <c r="Q459" s="145" t="str">
        <f>IFERROR(IF(AND(Q$272=list!$D$3,'Box Calculation'!Q$279&lt;&gt;"h",$E459&lt;&gt;0),0,IF(AND(Q$273=list!$D$2,$E459&lt;&gt;0,TRUNC(VLOOKUP($E459,'Container Panel'!$B$41:$Z$100,$D459,0)/(VLOOKUP(Q$276,UI!$A$12:$O$51,VLOOKUP(Q$279,$B$276:$C$278,2,0),0)/1000))&gt;0),1,TRUNC(VLOOKUP($E459,'Container Panel'!$B$41:$Z$100,$D459,0)/(VLOOKUP(Q$276,UI!$A$12:$O$51,VLOOKUP(Q$279,$B$276:$C$278,2,0),0)/1000)))),"")</f>
        <v/>
      </c>
      <c r="R459" s="145" t="str">
        <f>IFERROR(IF(AND(R$272=list!$D$3,'Box Calculation'!R$279&lt;&gt;"h",$E459&lt;&gt;0),0,IF(AND(R$273=list!$D$2,$E459&lt;&gt;0,TRUNC(VLOOKUP($E459,'Container Panel'!$B$41:$Z$100,$D459,0)/(VLOOKUP(R$276,UI!$A$12:$O$51,VLOOKUP(R$279,$B$276:$C$278,2,0),0)/1000))&gt;0),1,TRUNC(VLOOKUP($E459,'Container Panel'!$B$41:$Z$100,$D459,0)/(VLOOKUP(R$276,UI!$A$12:$O$51,VLOOKUP(R$279,$B$276:$C$278,2,0),0)/1000)))),"")</f>
        <v/>
      </c>
      <c r="S459" s="145" t="str">
        <f>IFERROR(IF(AND(S$272=list!$D$3,'Box Calculation'!S$279&lt;&gt;"h",$E459&lt;&gt;0),0,IF(AND(S$273=list!$D$2,$E459&lt;&gt;0,TRUNC(VLOOKUP($E459,'Container Panel'!$B$41:$Z$100,$D459,0)/(VLOOKUP(S$276,UI!$A$12:$O$51,VLOOKUP(S$279,$B$276:$C$278,2,0),0)/1000))&gt;0),1,TRUNC(VLOOKUP($E459,'Container Panel'!$B$41:$Z$100,$D459,0)/(VLOOKUP(S$276,UI!$A$12:$O$51,VLOOKUP(S$279,$B$276:$C$278,2,0),0)/1000)))),"")</f>
        <v/>
      </c>
      <c r="T459" s="145" t="str">
        <f>IFERROR(IF(AND(T$272=list!$D$3,'Box Calculation'!T$279&lt;&gt;"h",$E459&lt;&gt;0),0,IF(AND(T$273=list!$D$2,$E459&lt;&gt;0,TRUNC(VLOOKUP($E459,'Container Panel'!$B$41:$Z$100,$D459,0)/(VLOOKUP(T$276,UI!$A$12:$O$51,VLOOKUP(T$279,$B$276:$C$278,2,0),0)/1000))&gt;0),1,TRUNC(VLOOKUP($E459,'Container Panel'!$B$41:$Z$100,$D459,0)/(VLOOKUP(T$276,UI!$A$12:$O$51,VLOOKUP(T$279,$B$276:$C$278,2,0),0)/1000)))),"")</f>
        <v/>
      </c>
      <c r="U459" s="145" t="str">
        <f>IFERROR(IF(AND(U$272=list!$D$3,'Box Calculation'!U$279&lt;&gt;"h",$E459&lt;&gt;0),0,IF(AND(U$273=list!$D$2,$E459&lt;&gt;0,TRUNC(VLOOKUP($E459,'Container Panel'!$B$41:$Z$100,$D459,0)/(VLOOKUP(U$276,UI!$A$12:$O$51,VLOOKUP(U$279,$B$276:$C$278,2,0),0)/1000))&gt;0),1,TRUNC(VLOOKUP($E459,'Container Panel'!$B$41:$Z$100,$D459,0)/(VLOOKUP(U$276,UI!$A$12:$O$51,VLOOKUP(U$279,$B$276:$C$278,2,0),0)/1000)))),"")</f>
        <v/>
      </c>
      <c r="V459" s="145" t="str">
        <f>IFERROR(IF(AND(V$272=list!$D$3,'Box Calculation'!V$279&lt;&gt;"h",$E459&lt;&gt;0),0,IF(AND(V$273=list!$D$2,$E459&lt;&gt;0,TRUNC(VLOOKUP($E459,'Container Panel'!$B$41:$Z$100,$D459,0)/(VLOOKUP(V$276,UI!$A$12:$O$51,VLOOKUP(V$279,$B$276:$C$278,2,0),0)/1000))&gt;0),1,TRUNC(VLOOKUP($E459,'Container Panel'!$B$41:$Z$100,$D459,0)/(VLOOKUP(V$276,UI!$A$12:$O$51,VLOOKUP(V$279,$B$276:$C$278,2,0),0)/1000)))),"")</f>
        <v/>
      </c>
      <c r="W459" s="145" t="str">
        <f>IFERROR(IF(AND(W$272=list!$D$3,'Box Calculation'!W$279&lt;&gt;"h",$E459&lt;&gt;0),0,IF(AND(W$273=list!$D$2,$E459&lt;&gt;0,TRUNC(VLOOKUP($E459,'Container Panel'!$B$41:$Z$100,$D459,0)/(VLOOKUP(W$276,UI!$A$12:$O$51,VLOOKUP(W$279,$B$276:$C$278,2,0),0)/1000))&gt;0),1,TRUNC(VLOOKUP($E459,'Container Panel'!$B$41:$Z$100,$D459,0)/(VLOOKUP(W$276,UI!$A$12:$O$51,VLOOKUP(W$279,$B$276:$C$278,2,0),0)/1000)))),"")</f>
        <v/>
      </c>
      <c r="X459" s="145" t="str">
        <f>IFERROR(IF(AND(X$272=list!$D$3,'Box Calculation'!X$279&lt;&gt;"h",$E459&lt;&gt;0),0,IF(AND(X$273=list!$D$2,$E459&lt;&gt;0,TRUNC(VLOOKUP($E459,'Container Panel'!$B$41:$Z$100,$D459,0)/(VLOOKUP(X$276,UI!$A$12:$O$51,VLOOKUP(X$279,$B$276:$C$278,2,0),0)/1000))&gt;0),1,TRUNC(VLOOKUP($E459,'Container Panel'!$B$41:$Z$100,$D459,0)/(VLOOKUP(X$276,UI!$A$12:$O$51,VLOOKUP(X$279,$B$276:$C$278,2,0),0)/1000)))),"")</f>
        <v/>
      </c>
      <c r="Y459" s="145" t="str">
        <f>IFERROR(IF(AND(Y$272=list!$D$3,'Box Calculation'!Y$279&lt;&gt;"h",$E459&lt;&gt;0),0,IF(AND(Y$273=list!$D$2,$E459&lt;&gt;0,TRUNC(VLOOKUP($E459,'Container Panel'!$B$41:$Z$100,$D459,0)/(VLOOKUP(Y$276,UI!$A$12:$O$51,VLOOKUP(Y$279,$B$276:$C$278,2,0),0)/1000))&gt;0),1,TRUNC(VLOOKUP($E459,'Container Panel'!$B$41:$Z$100,$D459,0)/(VLOOKUP(Y$276,UI!$A$12:$O$51,VLOOKUP(Y$279,$B$276:$C$278,2,0),0)/1000)))),"")</f>
        <v/>
      </c>
      <c r="Z459" s="145" t="str">
        <f>IFERROR(IF(AND(Z$272=list!$D$3,'Box Calculation'!Z$279&lt;&gt;"h",$E459&lt;&gt;0),0,IF(AND(Z$273=list!$D$2,$E459&lt;&gt;0,TRUNC(VLOOKUP($E459,'Container Panel'!$B$41:$Z$100,$D459,0)/(VLOOKUP(Z$276,UI!$A$12:$O$51,VLOOKUP(Z$279,$B$276:$C$278,2,0),0)/1000))&gt;0),1,TRUNC(VLOOKUP($E459,'Container Panel'!$B$41:$Z$100,$D459,0)/(VLOOKUP(Z$276,UI!$A$12:$O$51,VLOOKUP(Z$279,$B$276:$C$278,2,0),0)/1000)))),"")</f>
        <v/>
      </c>
      <c r="AA459" s="145" t="str">
        <f>IFERROR(IF(AND(AA$272=list!$D$3,'Box Calculation'!AA$279&lt;&gt;"h",$E459&lt;&gt;0),0,IF(AND(AA$273=list!$D$2,$E459&lt;&gt;0,TRUNC(VLOOKUP($E459,'Container Panel'!$B$41:$Z$100,$D459,0)/(VLOOKUP(AA$276,UI!$A$12:$O$51,VLOOKUP(AA$279,$B$276:$C$278,2,0),0)/1000))&gt;0),1,TRUNC(VLOOKUP($E459,'Container Panel'!$B$41:$Z$100,$D459,0)/(VLOOKUP(AA$276,UI!$A$12:$O$51,VLOOKUP(AA$279,$B$276:$C$278,2,0),0)/1000)))),"")</f>
        <v/>
      </c>
      <c r="AB459" s="145" t="str">
        <f>IFERROR(IF(AND(AB$272=list!$D$3,'Box Calculation'!AB$279&lt;&gt;"h",$E459&lt;&gt;0),0,IF(AND(AB$273=list!$D$2,$E459&lt;&gt;0,TRUNC(VLOOKUP($E459,'Container Panel'!$B$41:$Z$100,$D459,0)/(VLOOKUP(AB$276,UI!$A$12:$O$51,VLOOKUP(AB$279,$B$276:$C$278,2,0),0)/1000))&gt;0),1,TRUNC(VLOOKUP($E459,'Container Panel'!$B$41:$Z$100,$D459,0)/(VLOOKUP(AB$276,UI!$A$12:$O$51,VLOOKUP(AB$279,$B$276:$C$278,2,0),0)/1000)))),"")</f>
        <v/>
      </c>
      <c r="AC459" s="145" t="str">
        <f>IFERROR(IF(AND(AC$272=list!$D$3,'Box Calculation'!AC$279&lt;&gt;"h",$E459&lt;&gt;0),0,IF(AND(AC$273=list!$D$2,$E459&lt;&gt;0,TRUNC(VLOOKUP($E459,'Container Panel'!$B$41:$Z$100,$D459,0)/(VLOOKUP(AC$276,UI!$A$12:$O$51,VLOOKUP(AC$279,$B$276:$C$278,2,0),0)/1000))&gt;0),1,TRUNC(VLOOKUP($E459,'Container Panel'!$B$41:$Z$100,$D459,0)/(VLOOKUP(AC$276,UI!$A$12:$O$51,VLOOKUP(AC$279,$B$276:$C$278,2,0),0)/1000)))),"")</f>
        <v/>
      </c>
      <c r="AD459" s="145" t="str">
        <f>IFERROR(IF(AND(AD$272=list!$D$3,'Box Calculation'!AD$279&lt;&gt;"h",$E459&lt;&gt;0),0,IF(AND(AD$273=list!$D$2,$E459&lt;&gt;0,TRUNC(VLOOKUP($E459,'Container Panel'!$B$41:$Z$100,$D459,0)/(VLOOKUP(AD$276,UI!$A$12:$O$51,VLOOKUP(AD$279,$B$276:$C$278,2,0),0)/1000))&gt;0),1,TRUNC(VLOOKUP($E459,'Container Panel'!$B$41:$Z$100,$D459,0)/(VLOOKUP(AD$276,UI!$A$12:$O$51,VLOOKUP(AD$279,$B$276:$C$278,2,0),0)/1000)))),"")</f>
        <v/>
      </c>
      <c r="AE459" s="145" t="str">
        <f>IFERROR(IF(AND(AE$272=list!$D$3,'Box Calculation'!AE$279&lt;&gt;"h",$E459&lt;&gt;0),0,IF(AND(AE$273=list!$D$2,$E459&lt;&gt;0,TRUNC(VLOOKUP($E459,'Container Panel'!$B$41:$Z$100,$D459,0)/(VLOOKUP(AE$276,UI!$A$12:$O$51,VLOOKUP(AE$279,$B$276:$C$278,2,0),0)/1000))&gt;0),1,TRUNC(VLOOKUP($E459,'Container Panel'!$B$41:$Z$100,$D459,0)/(VLOOKUP(AE$276,UI!$A$12:$O$51,VLOOKUP(AE$279,$B$276:$C$278,2,0),0)/1000)))),"")</f>
        <v/>
      </c>
      <c r="AF459" s="145" t="str">
        <f>IFERROR(IF(AND(AF$272=list!$D$3,'Box Calculation'!AF$279&lt;&gt;"h",$E459&lt;&gt;0),0,IF(AND(AF$273=list!$D$2,$E459&lt;&gt;0,TRUNC(VLOOKUP($E459,'Container Panel'!$B$41:$Z$100,$D459,0)/(VLOOKUP(AF$276,UI!$A$12:$O$51,VLOOKUP(AF$279,$B$276:$C$278,2,0),0)/1000))&gt;0),1,TRUNC(VLOOKUP($E459,'Container Panel'!$B$41:$Z$100,$D459,0)/(VLOOKUP(AF$276,UI!$A$12:$O$51,VLOOKUP(AF$279,$B$276:$C$278,2,0),0)/1000)))),"")</f>
        <v/>
      </c>
      <c r="AG459" s="145" t="str">
        <f>IFERROR(IF(AND(AG$272=list!$D$3,'Box Calculation'!AG$279&lt;&gt;"h",$E459&lt;&gt;0),0,IF(AND(AG$273=list!$D$2,$E459&lt;&gt;0,TRUNC(VLOOKUP($E459,'Container Panel'!$B$41:$Z$100,$D459,0)/(VLOOKUP(AG$276,UI!$A$12:$O$51,VLOOKUP(AG$279,$B$276:$C$278,2,0),0)/1000))&gt;0),1,TRUNC(VLOOKUP($E459,'Container Panel'!$B$41:$Z$100,$D459,0)/(VLOOKUP(AG$276,UI!$A$12:$O$51,VLOOKUP(AG$279,$B$276:$C$278,2,0),0)/1000)))),"")</f>
        <v/>
      </c>
      <c r="AH459" s="145" t="str">
        <f>IFERROR(IF(AND(AH$272=list!$D$3,'Box Calculation'!AH$279&lt;&gt;"h",$E459&lt;&gt;0),0,IF(AND(AH$273=list!$D$2,$E459&lt;&gt;0,TRUNC(VLOOKUP($E459,'Container Panel'!$B$41:$Z$100,$D459,0)/(VLOOKUP(AH$276,UI!$A$12:$O$51,VLOOKUP(AH$279,$B$276:$C$278,2,0),0)/1000))&gt;0),1,TRUNC(VLOOKUP($E459,'Container Panel'!$B$41:$Z$100,$D459,0)/(VLOOKUP(AH$276,UI!$A$12:$O$51,VLOOKUP(AH$279,$B$276:$C$278,2,0),0)/1000)))),"")</f>
        <v/>
      </c>
      <c r="AI459" s="145" t="str">
        <f>IFERROR(IF(AND(AI$272=list!$D$3,'Box Calculation'!AI$279&lt;&gt;"h",$E459&lt;&gt;0),0,IF(AND(AI$273=list!$D$2,$E459&lt;&gt;0,TRUNC(VLOOKUP($E459,'Container Panel'!$B$41:$Z$100,$D459,0)/(VLOOKUP(AI$276,UI!$A$12:$O$51,VLOOKUP(AI$279,$B$276:$C$278,2,0),0)/1000))&gt;0),1,TRUNC(VLOOKUP($E459,'Container Panel'!$B$41:$Z$100,$D459,0)/(VLOOKUP(AI$276,UI!$A$12:$O$51,VLOOKUP(AI$279,$B$276:$C$278,2,0),0)/1000)))),"")</f>
        <v/>
      </c>
      <c r="AJ459" s="145" t="str">
        <f>IFERROR(IF(AND(AJ$272=list!$D$3,'Box Calculation'!AJ$279&lt;&gt;"h",$E459&lt;&gt;0),0,IF(AND(AJ$273=list!$D$2,$E459&lt;&gt;0,TRUNC(VLOOKUP($E459,'Container Panel'!$B$41:$Z$100,$D459,0)/(VLOOKUP(AJ$276,UI!$A$12:$O$51,VLOOKUP(AJ$279,$B$276:$C$278,2,0),0)/1000))&gt;0),1,TRUNC(VLOOKUP($E459,'Container Panel'!$B$41:$Z$100,$D459,0)/(VLOOKUP(AJ$276,UI!$A$12:$O$51,VLOOKUP(AJ$279,$B$276:$C$278,2,0),0)/1000)))),"")</f>
        <v/>
      </c>
      <c r="AK459" s="145" t="str">
        <f>IFERROR(IF(AND(AK$272=list!$D$3,'Box Calculation'!AK$279&lt;&gt;"h",$E459&lt;&gt;0),0,IF(AND(AK$273=list!$D$2,$E459&lt;&gt;0,TRUNC(VLOOKUP($E459,'Container Panel'!$B$41:$Z$100,$D459,0)/(VLOOKUP(AK$276,UI!$A$12:$O$51,VLOOKUP(AK$279,$B$276:$C$278,2,0),0)/1000))&gt;0),1,TRUNC(VLOOKUP($E459,'Container Panel'!$B$41:$Z$100,$D459,0)/(VLOOKUP(AK$276,UI!$A$12:$O$51,VLOOKUP(AK$279,$B$276:$C$278,2,0),0)/1000)))),"")</f>
        <v/>
      </c>
      <c r="AL459" s="145" t="str">
        <f>IFERROR(IF(AND(AL$272=list!$D$3,'Box Calculation'!AL$279&lt;&gt;"h",$E459&lt;&gt;0),0,IF(AND(AL$273=list!$D$2,$E459&lt;&gt;0,TRUNC(VLOOKUP($E459,'Container Panel'!$B$41:$Z$100,$D459,0)/(VLOOKUP(AL$276,UI!$A$12:$O$51,VLOOKUP(AL$279,$B$276:$C$278,2,0),0)/1000))&gt;0),1,TRUNC(VLOOKUP($E459,'Container Panel'!$B$41:$Z$100,$D459,0)/(VLOOKUP(AL$276,UI!$A$12:$O$51,VLOOKUP(AL$279,$B$276:$C$278,2,0),0)/1000)))),"")</f>
        <v/>
      </c>
      <c r="AM459" s="145" t="str">
        <f>IFERROR(IF(AND(AM$272=list!$D$3,'Box Calculation'!AM$279&lt;&gt;"h",$E459&lt;&gt;0),0,IF(AND(AM$273=list!$D$2,$E459&lt;&gt;0,TRUNC(VLOOKUP($E459,'Container Panel'!$B$41:$Z$100,$D459,0)/(VLOOKUP(AM$276,UI!$A$12:$O$51,VLOOKUP(AM$279,$B$276:$C$278,2,0),0)/1000))&gt;0),1,TRUNC(VLOOKUP($E459,'Container Panel'!$B$41:$Z$100,$D459,0)/(VLOOKUP(AM$276,UI!$A$12:$O$51,VLOOKUP(AM$279,$B$276:$C$278,2,0),0)/1000)))),"")</f>
        <v/>
      </c>
      <c r="AN459" s="145" t="str">
        <f>IFERROR(IF(AND(AN$272=list!$D$3,'Box Calculation'!AN$279&lt;&gt;"h",$E459&lt;&gt;0),0,IF(AND(AN$273=list!$D$2,$E459&lt;&gt;0,TRUNC(VLOOKUP($E459,'Container Panel'!$B$41:$Z$100,$D459,0)/(VLOOKUP(AN$276,UI!$A$12:$O$51,VLOOKUP(AN$279,$B$276:$C$278,2,0),0)/1000))&gt;0),1,TRUNC(VLOOKUP($E459,'Container Panel'!$B$41:$Z$100,$D459,0)/(VLOOKUP(AN$276,UI!$A$12:$O$51,VLOOKUP(AN$279,$B$276:$C$278,2,0),0)/1000)))),"")</f>
        <v/>
      </c>
      <c r="AO459" s="145" t="str">
        <f>IFERROR(IF(AND(AO$272=list!$D$3,'Box Calculation'!AO$279&lt;&gt;"h",$E459&lt;&gt;0),0,IF(AND(AO$273=list!$D$2,$E459&lt;&gt;0,TRUNC(VLOOKUP($E459,'Container Panel'!$B$41:$Z$100,$D459,0)/(VLOOKUP(AO$276,UI!$A$12:$O$51,VLOOKUP(AO$279,$B$276:$C$278,2,0),0)/1000))&gt;0),1,TRUNC(VLOOKUP($E459,'Container Panel'!$B$41:$Z$100,$D459,0)/(VLOOKUP(AO$276,UI!$A$12:$O$51,VLOOKUP(AO$279,$B$276:$C$278,2,0),0)/1000)))),"")</f>
        <v/>
      </c>
      <c r="AP459" s="145" t="str">
        <f>IFERROR(IF(AND(AP$272=list!$D$3,'Box Calculation'!AP$279&lt;&gt;"h",$E459&lt;&gt;0),0,IF(AND(AP$273=list!$D$2,$E459&lt;&gt;0,TRUNC(VLOOKUP($E459,'Container Panel'!$B$41:$Z$100,$D459,0)/(VLOOKUP(AP$276,UI!$A$12:$O$51,VLOOKUP(AP$279,$B$276:$C$278,2,0),0)/1000))&gt;0),1,TRUNC(VLOOKUP($E459,'Container Panel'!$B$41:$Z$100,$D459,0)/(VLOOKUP(AP$276,UI!$A$12:$O$51,VLOOKUP(AP$279,$B$276:$C$278,2,0),0)/1000)))),"")</f>
        <v/>
      </c>
      <c r="AQ459" s="145" t="str">
        <f>IFERROR(IF(AND(AQ$272=list!$D$3,'Box Calculation'!AQ$279&lt;&gt;"h",$E459&lt;&gt;0),0,IF(AND(AQ$273=list!$D$2,$E459&lt;&gt;0,TRUNC(VLOOKUP($E459,'Container Panel'!$B$41:$Z$100,$D459,0)/(VLOOKUP(AQ$276,UI!$A$12:$O$51,VLOOKUP(AQ$279,$B$276:$C$278,2,0),0)/1000))&gt;0),1,TRUNC(VLOOKUP($E459,'Container Panel'!$B$41:$Z$100,$D459,0)/(VLOOKUP(AQ$276,UI!$A$12:$O$51,VLOOKUP(AQ$279,$B$276:$C$278,2,0),0)/1000)))),"")</f>
        <v/>
      </c>
      <c r="AR459" s="145" t="str">
        <f>IFERROR(IF(AND(AR$272=list!$D$3,'Box Calculation'!AR$279&lt;&gt;"h",$E459&lt;&gt;0),0,IF(AND(AR$273=list!$D$2,$E459&lt;&gt;0,TRUNC(VLOOKUP($E459,'Container Panel'!$B$41:$Z$100,$D459,0)/(VLOOKUP(AR$276,UI!$A$12:$O$51,VLOOKUP(AR$279,$B$276:$C$278,2,0),0)/1000))&gt;0),1,TRUNC(VLOOKUP($E459,'Container Panel'!$B$41:$Z$100,$D459,0)/(VLOOKUP(AR$276,UI!$A$12:$O$51,VLOOKUP(AR$279,$B$276:$C$278,2,0),0)/1000)))),"")</f>
        <v/>
      </c>
      <c r="AS459" s="145" t="str">
        <f>IFERROR(IF(AND(AS$272=list!$D$3,'Box Calculation'!AS$279&lt;&gt;"h",$E459&lt;&gt;0),0,IF(AND(AS$273=list!$D$2,$E459&lt;&gt;0,TRUNC(VLOOKUP($E459,'Container Panel'!$B$41:$Z$100,$D459,0)/(VLOOKUP(AS$276,UI!$A$12:$O$51,VLOOKUP(AS$279,$B$276:$C$278,2,0),0)/1000))&gt;0),1,TRUNC(VLOOKUP($E459,'Container Panel'!$B$41:$Z$100,$D459,0)/(VLOOKUP(AS$276,UI!$A$12:$O$51,VLOOKUP(AS$279,$B$276:$C$278,2,0),0)/1000)))),"")</f>
        <v/>
      </c>
      <c r="AT459" s="145" t="str">
        <f>IFERROR(IF(AND(AT$272=list!$D$3,'Box Calculation'!AT$279&lt;&gt;"h",$E459&lt;&gt;0),0,IF(AND(AT$273=list!$D$2,$E459&lt;&gt;0,TRUNC(VLOOKUP($E459,'Container Panel'!$B$41:$Z$100,$D459,0)/(VLOOKUP(AT$276,UI!$A$12:$O$51,VLOOKUP(AT$279,$B$276:$C$278,2,0),0)/1000))&gt;0),1,TRUNC(VLOOKUP($E459,'Container Panel'!$B$41:$Z$100,$D459,0)/(VLOOKUP(AT$276,UI!$A$12:$O$51,VLOOKUP(AT$279,$B$276:$C$278,2,0),0)/1000)))),"")</f>
        <v/>
      </c>
      <c r="AU459" s="145" t="str">
        <f>IFERROR(IF(AND(AU$272=list!$D$3,'Box Calculation'!AU$279&lt;&gt;"h",$E459&lt;&gt;0),0,IF(AND(AU$273=list!$D$2,$E459&lt;&gt;0,TRUNC(VLOOKUP($E459,'Container Panel'!$B$41:$Z$100,$D459,0)/(VLOOKUP(AU$276,UI!$A$12:$O$51,VLOOKUP(AU$279,$B$276:$C$278,2,0),0)/1000))&gt;0),1,TRUNC(VLOOKUP($E459,'Container Panel'!$B$41:$Z$100,$D459,0)/(VLOOKUP(AU$276,UI!$A$12:$O$51,VLOOKUP(AU$279,$B$276:$C$278,2,0),0)/1000)))),"")</f>
        <v/>
      </c>
      <c r="AV459" s="145" t="str">
        <f>IFERROR(IF(AND(AV$272=list!$D$3,'Box Calculation'!AV$279&lt;&gt;"h",$E459&lt;&gt;0),0,IF(AND(AV$273=list!$D$2,$E459&lt;&gt;0,TRUNC(VLOOKUP($E459,'Container Panel'!$B$41:$Z$100,$D459,0)/(VLOOKUP(AV$276,UI!$A$12:$O$51,VLOOKUP(AV$279,$B$276:$C$278,2,0),0)/1000))&gt;0),1,TRUNC(VLOOKUP($E459,'Container Panel'!$B$41:$Z$100,$D459,0)/(VLOOKUP(AV$276,UI!$A$12:$O$51,VLOOKUP(AV$279,$B$276:$C$278,2,0),0)/1000)))),"")</f>
        <v/>
      </c>
      <c r="AW459" s="145" t="str">
        <f>IFERROR(IF(AND(AW$272=list!$D$3,'Box Calculation'!AW$279&lt;&gt;"h",$E459&lt;&gt;0),0,IF(AND(AW$273=list!$D$2,$E459&lt;&gt;0,TRUNC(VLOOKUP($E459,'Container Panel'!$B$41:$Z$100,$D459,0)/(VLOOKUP(AW$276,UI!$A$12:$O$51,VLOOKUP(AW$279,$B$276:$C$278,2,0),0)/1000))&gt;0),1,TRUNC(VLOOKUP($E459,'Container Panel'!$B$41:$Z$100,$D459,0)/(VLOOKUP(AW$276,UI!$A$12:$O$51,VLOOKUP(AW$279,$B$276:$C$278,2,0),0)/1000)))),"")</f>
        <v/>
      </c>
      <c r="AX459" s="145" t="str">
        <f>IFERROR(IF(AND(AX$272=list!$D$3,'Box Calculation'!AX$279&lt;&gt;"h",$E459&lt;&gt;0),0,IF(AND(AX$273=list!$D$2,$E459&lt;&gt;0,TRUNC(VLOOKUP($E459,'Container Panel'!$B$41:$Z$100,$D459,0)/(VLOOKUP(AX$276,UI!$A$12:$O$51,VLOOKUP(AX$279,$B$276:$C$278,2,0),0)/1000))&gt;0),1,TRUNC(VLOOKUP($E459,'Container Panel'!$B$41:$Z$100,$D459,0)/(VLOOKUP(AX$276,UI!$A$12:$O$51,VLOOKUP(AX$279,$B$276:$C$278,2,0),0)/1000)))),"")</f>
        <v/>
      </c>
      <c r="AY459" s="145" t="str">
        <f>IFERROR(IF(AND(AY$272=list!$D$3,'Box Calculation'!AY$279&lt;&gt;"h",$E459&lt;&gt;0),0,IF(AND(AY$273=list!$D$2,$E459&lt;&gt;0,TRUNC(VLOOKUP($E459,'Container Panel'!$B$41:$Z$100,$D459,0)/(VLOOKUP(AY$276,UI!$A$12:$O$51,VLOOKUP(AY$279,$B$276:$C$278,2,0),0)/1000))&gt;0),1,TRUNC(VLOOKUP($E459,'Container Panel'!$B$41:$Z$100,$D459,0)/(VLOOKUP(AY$276,UI!$A$12:$O$51,VLOOKUP(AY$279,$B$276:$C$278,2,0),0)/1000)))),"")</f>
        <v/>
      </c>
      <c r="AZ459" s="145" t="str">
        <f>IFERROR(IF(AND(AZ$272=list!$D$3,'Box Calculation'!AZ$279&lt;&gt;"h",$E459&lt;&gt;0),0,IF(AND(AZ$273=list!$D$2,$E459&lt;&gt;0,TRUNC(VLOOKUP($E459,'Container Panel'!$B$41:$Z$100,$D459,0)/(VLOOKUP(AZ$276,UI!$A$12:$O$51,VLOOKUP(AZ$279,$B$276:$C$278,2,0),0)/1000))&gt;0),1,TRUNC(VLOOKUP($E459,'Container Panel'!$B$41:$Z$100,$D459,0)/(VLOOKUP(AZ$276,UI!$A$12:$O$51,VLOOKUP(AZ$279,$B$276:$C$278,2,0),0)/1000)))),"")</f>
        <v/>
      </c>
      <c r="BA459" s="145" t="str">
        <f>IFERROR(IF(AND(BA$272=list!$D$3,'Box Calculation'!BA$279&lt;&gt;"h",$E459&lt;&gt;0),0,IF(AND(BA$273=list!$D$2,$E459&lt;&gt;0,TRUNC(VLOOKUP($E459,'Container Panel'!$B$41:$Z$100,$D459,0)/(VLOOKUP(BA$276,UI!$A$12:$O$51,VLOOKUP(BA$279,$B$276:$C$278,2,0),0)/1000))&gt;0),1,TRUNC(VLOOKUP($E459,'Container Panel'!$B$41:$Z$100,$D459,0)/(VLOOKUP(BA$276,UI!$A$12:$O$51,VLOOKUP(BA$279,$B$276:$C$278,2,0),0)/1000)))),"")</f>
        <v/>
      </c>
      <c r="BB459" s="145" t="str">
        <f>IFERROR(IF(AND(BB$272=list!$D$3,'Box Calculation'!BB$279&lt;&gt;"h",$E459&lt;&gt;0),0,IF(AND(BB$273=list!$D$2,$E459&lt;&gt;0,TRUNC(VLOOKUP($E459,'Container Panel'!$B$41:$Z$100,$D459,0)/(VLOOKUP(BB$276,UI!$A$12:$O$51,VLOOKUP(BB$279,$B$276:$C$278,2,0),0)/1000))&gt;0),1,TRUNC(VLOOKUP($E459,'Container Panel'!$B$41:$Z$100,$D459,0)/(VLOOKUP(BB$276,UI!$A$12:$O$51,VLOOKUP(BB$279,$B$276:$C$278,2,0),0)/1000)))),"")</f>
        <v/>
      </c>
      <c r="BC459" s="145" t="str">
        <f>IFERROR(IF(AND(BC$272=list!$D$3,'Box Calculation'!BC$279&lt;&gt;"h",$E459&lt;&gt;0),0,IF(AND(BC$273=list!$D$2,$E459&lt;&gt;0,TRUNC(VLOOKUP($E459,'Container Panel'!$B$41:$Z$100,$D459,0)/(VLOOKUP(BC$276,UI!$A$12:$O$51,VLOOKUP(BC$279,$B$276:$C$278,2,0),0)/1000))&gt;0),1,TRUNC(VLOOKUP($E459,'Container Panel'!$B$41:$Z$100,$D459,0)/(VLOOKUP(BC$276,UI!$A$12:$O$51,VLOOKUP(BC$279,$B$276:$C$278,2,0),0)/1000)))),"")</f>
        <v/>
      </c>
      <c r="BD459" s="145" t="str">
        <f>IFERROR(IF(AND(BD$272=list!$D$3,'Box Calculation'!BD$279&lt;&gt;"h",$E459&lt;&gt;0),0,IF(AND(BD$273=list!$D$2,$E459&lt;&gt;0,TRUNC(VLOOKUP($E459,'Container Panel'!$B$41:$Z$100,$D459,0)/(VLOOKUP(BD$276,UI!$A$12:$O$51,VLOOKUP(BD$279,$B$276:$C$278,2,0),0)/1000))&gt;0),1,TRUNC(VLOOKUP($E459,'Container Panel'!$B$41:$Z$100,$D459,0)/(VLOOKUP(BD$276,UI!$A$12:$O$51,VLOOKUP(BD$279,$B$276:$C$278,2,0),0)/1000)))),"")</f>
        <v/>
      </c>
      <c r="BE459" s="145" t="str">
        <f>IFERROR(IF(AND(BE$272=list!$D$3,'Box Calculation'!BE$279&lt;&gt;"h",$E459&lt;&gt;0),0,IF(AND(BE$273=list!$D$2,$E459&lt;&gt;0,TRUNC(VLOOKUP($E459,'Container Panel'!$B$41:$Z$100,$D459,0)/(VLOOKUP(BE$276,UI!$A$12:$O$51,VLOOKUP(BE$279,$B$276:$C$278,2,0),0)/1000))&gt;0),1,TRUNC(VLOOKUP($E459,'Container Panel'!$B$41:$Z$100,$D459,0)/(VLOOKUP(BE$276,UI!$A$12:$O$51,VLOOKUP(BE$279,$B$276:$C$278,2,0),0)/1000)))),"")</f>
        <v/>
      </c>
      <c r="BF459" s="145" t="str">
        <f>IFERROR(IF(AND(BF$272=list!$D$3,'Box Calculation'!BF$279&lt;&gt;"h",$E459&lt;&gt;0),0,IF(AND(BF$273=list!$D$2,$E459&lt;&gt;0,TRUNC(VLOOKUP($E459,'Container Panel'!$B$41:$Z$100,$D459,0)/(VLOOKUP(BF$276,UI!$A$12:$O$51,VLOOKUP(BF$279,$B$276:$C$278,2,0),0)/1000))&gt;0),1,TRUNC(VLOOKUP($E459,'Container Panel'!$B$41:$Z$100,$D459,0)/(VLOOKUP(BF$276,UI!$A$12:$O$51,VLOOKUP(BF$279,$B$276:$C$278,2,0),0)/1000)))),"")</f>
        <v/>
      </c>
      <c r="BG459" s="145" t="str">
        <f>IFERROR(IF(AND(BG$272=list!$D$3,'Box Calculation'!BG$279&lt;&gt;"h",$E459&lt;&gt;0),0,IF(AND(BG$273=list!$D$2,$E459&lt;&gt;0,TRUNC(VLOOKUP($E459,'Container Panel'!$B$41:$Z$100,$D459,0)/(VLOOKUP(BG$276,UI!$A$12:$O$51,VLOOKUP(BG$279,$B$276:$C$278,2,0),0)/1000))&gt;0),1,TRUNC(VLOOKUP($E459,'Container Panel'!$B$41:$Z$100,$D459,0)/(VLOOKUP(BG$276,UI!$A$12:$O$51,VLOOKUP(BG$279,$B$276:$C$278,2,0),0)/1000)))),"")</f>
        <v/>
      </c>
      <c r="BH459" s="145" t="str">
        <f>IFERROR(IF(AND(BH$272=list!$D$3,'Box Calculation'!BH$279&lt;&gt;"h",$E459&lt;&gt;0),0,IF(AND(BH$273=list!$D$2,$E459&lt;&gt;0,TRUNC(VLOOKUP($E459,'Container Panel'!$B$41:$Z$100,$D459,0)/(VLOOKUP(BH$276,UI!$A$12:$O$51,VLOOKUP(BH$279,$B$276:$C$278,2,0),0)/1000))&gt;0),1,TRUNC(VLOOKUP($E459,'Container Panel'!$B$41:$Z$100,$D459,0)/(VLOOKUP(BH$276,UI!$A$12:$O$51,VLOOKUP(BH$279,$B$276:$C$278,2,0),0)/1000)))),"")</f>
        <v/>
      </c>
      <c r="BI459" s="145" t="str">
        <f>IFERROR(IF(AND(BI$272=list!$D$3,'Box Calculation'!BI$279&lt;&gt;"h",$E459&lt;&gt;0),0,IF(AND(BI$273=list!$D$2,$E459&lt;&gt;0,TRUNC(VLOOKUP($E459,'Container Panel'!$B$41:$Z$100,$D459,0)/(VLOOKUP(BI$276,UI!$A$12:$O$51,VLOOKUP(BI$279,$B$276:$C$278,2,0),0)/1000))&gt;0),1,TRUNC(VLOOKUP($E459,'Container Panel'!$B$41:$Z$100,$D459,0)/(VLOOKUP(BI$276,UI!$A$12:$O$51,VLOOKUP(BI$279,$B$276:$C$278,2,0),0)/1000)))),"")</f>
        <v/>
      </c>
      <c r="BJ459" s="145" t="str">
        <f>IFERROR(IF(AND(BJ$272=list!$D$3,'Box Calculation'!BJ$279&lt;&gt;"h",$E459&lt;&gt;0),0,IF(AND(BJ$273=list!$D$2,$E459&lt;&gt;0,TRUNC(VLOOKUP($E459,'Container Panel'!$B$41:$Z$100,$D459,0)/(VLOOKUP(BJ$276,UI!$A$12:$O$51,VLOOKUP(BJ$279,$B$276:$C$278,2,0),0)/1000))&gt;0),1,TRUNC(VLOOKUP($E459,'Container Panel'!$B$41:$Z$100,$D459,0)/(VLOOKUP(BJ$276,UI!$A$12:$O$51,VLOOKUP(BJ$279,$B$276:$C$278,2,0),0)/1000)))),"")</f>
        <v/>
      </c>
      <c r="BK459" s="145" t="str">
        <f>IFERROR(IF(AND(BK$272=list!$D$3,'Box Calculation'!BK$279&lt;&gt;"h",$E459&lt;&gt;0),0,IF(AND(BK$273=list!$D$2,$E459&lt;&gt;0,TRUNC(VLOOKUP($E459,'Container Panel'!$B$41:$Z$100,$D459,0)/(VLOOKUP(BK$276,UI!$A$12:$O$51,VLOOKUP(BK$279,$B$276:$C$278,2,0),0)/1000))&gt;0),1,TRUNC(VLOOKUP($E459,'Container Panel'!$B$41:$Z$100,$D459,0)/(VLOOKUP(BK$276,UI!$A$12:$O$51,VLOOKUP(BK$279,$B$276:$C$278,2,0),0)/1000)))),"")</f>
        <v/>
      </c>
      <c r="BL459" s="145" t="str">
        <f>IFERROR(IF(AND(BL$272=list!$D$3,'Box Calculation'!BL$279&lt;&gt;"h",$E459&lt;&gt;0),0,IF(AND(BL$273=list!$D$2,$E459&lt;&gt;0,TRUNC(VLOOKUP($E459,'Container Panel'!$B$41:$Z$100,$D459,0)/(VLOOKUP(BL$276,UI!$A$12:$O$51,VLOOKUP(BL$279,$B$276:$C$278,2,0),0)/1000))&gt;0),1,TRUNC(VLOOKUP($E459,'Container Panel'!$B$41:$Z$100,$D459,0)/(VLOOKUP(BL$276,UI!$A$12:$O$51,VLOOKUP(BL$279,$B$276:$C$278,2,0),0)/1000)))),"")</f>
        <v/>
      </c>
      <c r="BM459" s="145" t="str">
        <f>IFERROR(IF(AND(BM$272=list!$D$3,'Box Calculation'!BM$279&lt;&gt;"h",$E459&lt;&gt;0),0,IF(AND(BM$273=list!$D$2,$E459&lt;&gt;0,TRUNC(VLOOKUP($E459,'Container Panel'!$B$41:$Z$100,$D459,0)/(VLOOKUP(BM$276,UI!$A$12:$O$51,VLOOKUP(BM$279,$B$276:$C$278,2,0),0)/1000))&gt;0),1,TRUNC(VLOOKUP($E459,'Container Panel'!$B$41:$Z$100,$D459,0)/(VLOOKUP(BM$276,UI!$A$12:$O$51,VLOOKUP(BM$279,$B$276:$C$278,2,0),0)/1000)))),"")</f>
        <v/>
      </c>
      <c r="BN459" s="145" t="str">
        <f>IFERROR(IF(AND(BN$272=list!$D$3,'Box Calculation'!BN$279&lt;&gt;"h",$E459&lt;&gt;0),0,IF(AND(BN$273=list!$D$2,$E459&lt;&gt;0,TRUNC(VLOOKUP($E459,'Container Panel'!$B$41:$Z$100,$D459,0)/(VLOOKUP(BN$276,UI!$A$12:$O$51,VLOOKUP(BN$279,$B$276:$C$278,2,0),0)/1000))&gt;0),1,TRUNC(VLOOKUP($E459,'Container Panel'!$B$41:$Z$100,$D459,0)/(VLOOKUP(BN$276,UI!$A$12:$O$51,VLOOKUP(BN$279,$B$276:$C$278,2,0),0)/1000)))),"")</f>
        <v/>
      </c>
      <c r="BO459" s="145" t="str">
        <f>IFERROR(IF(AND(BO$272=list!$D$3,'Box Calculation'!BO$279&lt;&gt;"h",$E459&lt;&gt;0),0,IF(AND(BO$273=list!$D$2,$E459&lt;&gt;0,TRUNC(VLOOKUP($E459,'Container Panel'!$B$41:$Z$100,$D459,0)/(VLOOKUP(BO$276,UI!$A$12:$O$51,VLOOKUP(BO$279,$B$276:$C$278,2,0),0)/1000))&gt;0),1,TRUNC(VLOOKUP($E459,'Container Panel'!$B$41:$Z$100,$D459,0)/(VLOOKUP(BO$276,UI!$A$12:$O$51,VLOOKUP(BO$279,$B$276:$C$278,2,0),0)/1000)))),"")</f>
        <v/>
      </c>
      <c r="BP459" s="145" t="str">
        <f>IFERROR(IF(AND(BP$272=list!$D$3,'Box Calculation'!BP$279&lt;&gt;"h",$E459&lt;&gt;0),0,IF(AND(BP$273=list!$D$2,$E459&lt;&gt;0,TRUNC(VLOOKUP($E459,'Container Panel'!$B$41:$Z$100,$D459,0)/(VLOOKUP(BP$276,UI!$A$12:$O$51,VLOOKUP(BP$279,$B$276:$C$278,2,0),0)/1000))&gt;0),1,TRUNC(VLOOKUP($E459,'Container Panel'!$B$41:$Z$100,$D459,0)/(VLOOKUP(BP$276,UI!$A$12:$O$51,VLOOKUP(BP$279,$B$276:$C$278,2,0),0)/1000)))),"")</f>
        <v/>
      </c>
      <c r="BQ459" s="145" t="str">
        <f>IFERROR(IF(AND(BQ$272=list!$D$3,'Box Calculation'!BQ$279&lt;&gt;"h",$E459&lt;&gt;0),0,IF(AND(BQ$273=list!$D$2,$E459&lt;&gt;0,TRUNC(VLOOKUP($E459,'Container Panel'!$B$41:$Z$100,$D459,0)/(VLOOKUP(BQ$276,UI!$A$12:$O$51,VLOOKUP(BQ$279,$B$276:$C$278,2,0),0)/1000))&gt;0),1,TRUNC(VLOOKUP($E459,'Container Panel'!$B$41:$Z$100,$D459,0)/(VLOOKUP(BQ$276,UI!$A$12:$O$51,VLOOKUP(BQ$279,$B$276:$C$278,2,0),0)/1000)))),"")</f>
        <v/>
      </c>
      <c r="BR459" s="145" t="str">
        <f>IFERROR(IF(AND(BR$272=list!$D$3,'Box Calculation'!BR$279&lt;&gt;"h",$E459&lt;&gt;0),0,IF(AND(BR$273=list!$D$2,$E459&lt;&gt;0,TRUNC(VLOOKUP($E459,'Container Panel'!$B$41:$Z$100,$D459,0)/(VLOOKUP(BR$276,UI!$A$12:$O$51,VLOOKUP(BR$279,$B$276:$C$278,2,0),0)/1000))&gt;0),1,TRUNC(VLOOKUP($E459,'Container Panel'!$B$41:$Z$100,$D459,0)/(VLOOKUP(BR$276,UI!$A$12:$O$51,VLOOKUP(BR$279,$B$276:$C$278,2,0),0)/1000)))),"")</f>
        <v/>
      </c>
      <c r="BS459" s="145" t="str">
        <f>IFERROR(IF(AND(BS$272=list!$D$3,'Box Calculation'!BS$279&lt;&gt;"h",$E459&lt;&gt;0),0,IF(AND(BS$273=list!$D$2,$E459&lt;&gt;0,TRUNC(VLOOKUP($E459,'Container Panel'!$B$41:$Z$100,$D459,0)/(VLOOKUP(BS$276,UI!$A$12:$O$51,VLOOKUP(BS$279,$B$276:$C$278,2,0),0)/1000))&gt;0),1,TRUNC(VLOOKUP($E459,'Container Panel'!$B$41:$Z$100,$D459,0)/(VLOOKUP(BS$276,UI!$A$12:$O$51,VLOOKUP(BS$279,$B$276:$C$278,2,0),0)/1000)))),"")</f>
        <v/>
      </c>
      <c r="BT459" s="145" t="str">
        <f>IFERROR(IF(AND(BT$272=list!$D$3,'Box Calculation'!BT$279&lt;&gt;"h",$E459&lt;&gt;0),0,IF(AND(BT$273=list!$D$2,$E459&lt;&gt;0,TRUNC(VLOOKUP($E459,'Container Panel'!$B$41:$Z$100,$D459,0)/(VLOOKUP(BT$276,UI!$A$12:$O$51,VLOOKUP(BT$279,$B$276:$C$278,2,0),0)/1000))&gt;0),1,TRUNC(VLOOKUP($E459,'Container Panel'!$B$41:$Z$100,$D459,0)/(VLOOKUP(BT$276,UI!$A$12:$O$51,VLOOKUP(BT$279,$B$276:$C$278,2,0),0)/1000)))),"")</f>
        <v/>
      </c>
      <c r="BU459" s="145" t="str">
        <f>IFERROR(IF(AND(BU$272=list!$D$3,'Box Calculation'!BU$279&lt;&gt;"h",$E459&lt;&gt;0),0,IF(AND(BU$273=list!$D$2,$E459&lt;&gt;0,TRUNC(VLOOKUP($E459,'Container Panel'!$B$41:$Z$100,$D459,0)/(VLOOKUP(BU$276,UI!$A$12:$O$51,VLOOKUP(BU$279,$B$276:$C$278,2,0),0)/1000))&gt;0),1,TRUNC(VLOOKUP($E459,'Container Panel'!$B$41:$Z$100,$D459,0)/(VLOOKUP(BU$276,UI!$A$12:$O$51,VLOOKUP(BU$279,$B$276:$C$278,2,0),0)/1000)))),"")</f>
        <v/>
      </c>
      <c r="BV459" s="145" t="str">
        <f>IFERROR(IF(AND(BV$272=list!$D$3,'Box Calculation'!BV$279&lt;&gt;"h",$E459&lt;&gt;0),0,IF(AND(BV$273=list!$D$2,$E459&lt;&gt;0,TRUNC(VLOOKUP($E459,'Container Panel'!$B$41:$Z$100,$D459,0)/(VLOOKUP(BV$276,UI!$A$12:$O$51,VLOOKUP(BV$279,$B$276:$C$278,2,0),0)/1000))&gt;0),1,TRUNC(VLOOKUP($E459,'Container Panel'!$B$41:$Z$100,$D459,0)/(VLOOKUP(BV$276,UI!$A$12:$O$51,VLOOKUP(BV$279,$B$276:$C$278,2,0),0)/1000)))),"")</f>
        <v/>
      </c>
      <c r="BW459" s="145" t="str">
        <f>IFERROR(IF(AND(BW$272=list!$D$3,'Box Calculation'!BW$279&lt;&gt;"h",$E459&lt;&gt;0),0,IF(AND(BW$273=list!$D$2,$E459&lt;&gt;0,TRUNC(VLOOKUP($E459,'Container Panel'!$B$41:$Z$100,$D459,0)/(VLOOKUP(BW$276,UI!$A$12:$O$51,VLOOKUP(BW$279,$B$276:$C$278,2,0),0)/1000))&gt;0),1,TRUNC(VLOOKUP($E459,'Container Panel'!$B$41:$Z$100,$D459,0)/(VLOOKUP(BW$276,UI!$A$12:$O$51,VLOOKUP(BW$279,$B$276:$C$278,2,0),0)/1000)))),"")</f>
        <v/>
      </c>
      <c r="BX459" s="145" t="str">
        <f>IFERROR(IF(AND(BX$272=list!$D$3,'Box Calculation'!BX$279&lt;&gt;"h",$E459&lt;&gt;0),0,IF(AND(BX$273=list!$D$2,$E459&lt;&gt;0,TRUNC(VLOOKUP($E459,'Container Panel'!$B$41:$Z$100,$D459,0)/(VLOOKUP(BX$276,UI!$A$12:$O$51,VLOOKUP(BX$279,$B$276:$C$278,2,0),0)/1000))&gt;0),1,TRUNC(VLOOKUP($E459,'Container Panel'!$B$41:$Z$100,$D459,0)/(VLOOKUP(BX$276,UI!$A$12:$O$51,VLOOKUP(BX$279,$B$276:$C$278,2,0),0)/1000)))),"")</f>
        <v/>
      </c>
      <c r="BY459" s="145" t="str">
        <f>IFERROR(IF(AND(BY$272=list!$D$3,'Box Calculation'!BY$279&lt;&gt;"h",$E459&lt;&gt;0),0,IF(AND(BY$273=list!$D$2,$E459&lt;&gt;0,TRUNC(VLOOKUP($E459,'Container Panel'!$B$41:$Z$100,$D459,0)/(VLOOKUP(BY$276,UI!$A$12:$O$51,VLOOKUP(BY$279,$B$276:$C$278,2,0),0)/1000))&gt;0),1,TRUNC(VLOOKUP($E459,'Container Panel'!$B$41:$Z$100,$D459,0)/(VLOOKUP(BY$276,UI!$A$12:$O$51,VLOOKUP(BY$279,$B$276:$C$278,2,0),0)/1000)))),"")</f>
        <v/>
      </c>
      <c r="BZ459" s="145" t="str">
        <f>IFERROR(IF(AND(BZ$272=list!$D$3,'Box Calculation'!BZ$279&lt;&gt;"h",$E459&lt;&gt;0),0,IF(AND(BZ$273=list!$D$2,$E459&lt;&gt;0,TRUNC(VLOOKUP($E459,'Container Panel'!$B$41:$Z$100,$D459,0)/(VLOOKUP(BZ$276,UI!$A$12:$O$51,VLOOKUP(BZ$279,$B$276:$C$278,2,0),0)/1000))&gt;0),1,TRUNC(VLOOKUP($E459,'Container Panel'!$B$41:$Z$100,$D459,0)/(VLOOKUP(BZ$276,UI!$A$12:$O$51,VLOOKUP(BZ$279,$B$276:$C$278,2,0),0)/1000)))),"")</f>
        <v/>
      </c>
      <c r="CA459" s="145" t="str">
        <f>IFERROR(IF(AND(CA$272=list!$D$3,'Box Calculation'!CA$279&lt;&gt;"h",$E459&lt;&gt;0),0,IF(AND(CA$273=list!$D$2,$E459&lt;&gt;0,TRUNC(VLOOKUP($E459,'Container Panel'!$B$41:$Z$100,$D459,0)/(VLOOKUP(CA$276,UI!$A$12:$O$51,VLOOKUP(CA$279,$B$276:$C$278,2,0),0)/1000))&gt;0),1,TRUNC(VLOOKUP($E459,'Container Panel'!$B$41:$Z$100,$D459,0)/(VLOOKUP(CA$276,UI!$A$12:$O$51,VLOOKUP(CA$279,$B$276:$C$278,2,0),0)/1000)))),"")</f>
        <v/>
      </c>
      <c r="CB459" s="145" t="str">
        <f>IFERROR(IF(AND(CB$272=list!$D$3,'Box Calculation'!CB$279&lt;&gt;"h",$E459&lt;&gt;0),0,IF(AND(CB$273=list!$D$2,$E459&lt;&gt;0,TRUNC(VLOOKUP($E459,'Container Panel'!$B$41:$Z$100,$D459,0)/(VLOOKUP(CB$276,UI!$A$12:$O$51,VLOOKUP(CB$279,$B$276:$C$278,2,0),0)/1000))&gt;0),1,TRUNC(VLOOKUP($E459,'Container Panel'!$B$41:$Z$100,$D459,0)/(VLOOKUP(CB$276,UI!$A$12:$O$51,VLOOKUP(CB$279,$B$276:$C$278,2,0),0)/1000)))),"")</f>
        <v/>
      </c>
      <c r="CC459" s="145" t="str">
        <f>IFERROR(IF(AND(CC$272=list!$D$3,'Box Calculation'!CC$279&lt;&gt;"h",$E459&lt;&gt;0),0,IF(AND(CC$273=list!$D$2,$E459&lt;&gt;0,TRUNC(VLOOKUP($E459,'Container Panel'!$B$41:$Z$100,$D459,0)/(VLOOKUP(CC$276,UI!$A$12:$O$51,VLOOKUP(CC$279,$B$276:$C$278,2,0),0)/1000))&gt;0),1,TRUNC(VLOOKUP($E459,'Container Panel'!$B$41:$Z$100,$D459,0)/(VLOOKUP(CC$276,UI!$A$12:$O$51,VLOOKUP(CC$279,$B$276:$C$278,2,0),0)/1000)))),"")</f>
        <v/>
      </c>
      <c r="CD459" s="145" t="str">
        <f>IFERROR(IF(AND(CD$272=list!$D$3,'Box Calculation'!CD$279&lt;&gt;"h",$E459&lt;&gt;0),0,IF(AND(CD$273=list!$D$2,$E459&lt;&gt;0,TRUNC(VLOOKUP($E459,'Container Panel'!$B$41:$Z$100,$D459,0)/(VLOOKUP(CD$276,UI!$A$12:$O$51,VLOOKUP(CD$279,$B$276:$C$278,2,0),0)/1000))&gt;0),1,TRUNC(VLOOKUP($E459,'Container Panel'!$B$41:$Z$100,$D459,0)/(VLOOKUP(CD$276,UI!$A$12:$O$51,VLOOKUP(CD$279,$B$276:$C$278,2,0),0)/1000)))),"")</f>
        <v/>
      </c>
      <c r="CE459" s="145" t="str">
        <f>IFERROR(IF(AND(CE$272=list!$D$3,'Box Calculation'!CE$279&lt;&gt;"h",$E459&lt;&gt;0),0,IF(AND(CE$273=list!$D$2,$E459&lt;&gt;0,TRUNC(VLOOKUP($E459,'Container Panel'!$B$41:$Z$100,$D459,0)/(VLOOKUP(CE$276,UI!$A$12:$O$51,VLOOKUP(CE$279,$B$276:$C$278,2,0),0)/1000))&gt;0),1,TRUNC(VLOOKUP($E459,'Container Panel'!$B$41:$Z$100,$D459,0)/(VLOOKUP(CE$276,UI!$A$12:$O$51,VLOOKUP(CE$279,$B$276:$C$278,2,0),0)/1000)))),"")</f>
        <v/>
      </c>
      <c r="CF459" s="145" t="str">
        <f>IFERROR(IF(AND(CF$272=list!$D$3,'Box Calculation'!CF$279&lt;&gt;"h",$E459&lt;&gt;0),0,IF(AND(CF$273=list!$D$2,$E459&lt;&gt;0,TRUNC(VLOOKUP($E459,'Container Panel'!$B$41:$Z$100,$D459,0)/(VLOOKUP(CF$276,UI!$A$12:$O$51,VLOOKUP(CF$279,$B$276:$C$278,2,0),0)/1000))&gt;0),1,TRUNC(VLOOKUP($E459,'Container Panel'!$B$41:$Z$100,$D459,0)/(VLOOKUP(CF$276,UI!$A$12:$O$51,VLOOKUP(CF$279,$B$276:$C$278,2,0),0)/1000)))),"")</f>
        <v/>
      </c>
      <c r="CG459" s="145" t="str">
        <f>IFERROR(IF(AND(CG$272=list!$D$3,'Box Calculation'!CG$279&lt;&gt;"h",$E459&lt;&gt;0),0,IF(AND(CG$273=list!$D$2,$E459&lt;&gt;0,TRUNC(VLOOKUP($E459,'Container Panel'!$B$41:$Z$100,$D459,0)/(VLOOKUP(CG$276,UI!$A$12:$O$51,VLOOKUP(CG$279,$B$276:$C$278,2,0),0)/1000))&gt;0),1,TRUNC(VLOOKUP($E459,'Container Panel'!$B$41:$Z$100,$D459,0)/(VLOOKUP(CG$276,UI!$A$12:$O$51,VLOOKUP(CG$279,$B$276:$C$278,2,0),0)/1000)))),"")</f>
        <v/>
      </c>
      <c r="CH459" s="145" t="str">
        <f>IFERROR(IF(AND(CH$272=list!$D$3,'Box Calculation'!CH$279&lt;&gt;"h",$E459&lt;&gt;0),0,IF(AND(CH$273=list!$D$2,$E459&lt;&gt;0,TRUNC(VLOOKUP($E459,'Container Panel'!$B$41:$Z$100,$D459,0)/(VLOOKUP(CH$276,UI!$A$12:$O$51,VLOOKUP(CH$279,$B$276:$C$278,2,0),0)/1000))&gt;0),1,TRUNC(VLOOKUP($E459,'Container Panel'!$B$41:$Z$100,$D459,0)/(VLOOKUP(CH$276,UI!$A$12:$O$51,VLOOKUP(CH$279,$B$276:$C$278,2,0),0)/1000)))),"")</f>
        <v/>
      </c>
      <c r="CI459" s="145" t="str">
        <f>IFERROR(IF(AND(CI$272=list!$D$3,'Box Calculation'!CI$279&lt;&gt;"h",$E459&lt;&gt;0),0,IF(AND(CI$273=list!$D$2,$E459&lt;&gt;0,TRUNC(VLOOKUP($E459,'Container Panel'!$B$41:$Z$100,$D459,0)/(VLOOKUP(CI$276,UI!$A$12:$O$51,VLOOKUP(CI$279,$B$276:$C$278,2,0),0)/1000))&gt;0),1,TRUNC(VLOOKUP($E459,'Container Panel'!$B$41:$Z$100,$D459,0)/(VLOOKUP(CI$276,UI!$A$12:$O$51,VLOOKUP(CI$279,$B$276:$C$278,2,0),0)/1000)))),"")</f>
        <v/>
      </c>
      <c r="CJ459" s="145" t="str">
        <f>IFERROR(IF(AND(CJ$272=list!$D$3,'Box Calculation'!CJ$279&lt;&gt;"h",$E459&lt;&gt;0),0,IF(AND(CJ$273=list!$D$2,$E459&lt;&gt;0,TRUNC(VLOOKUP($E459,'Container Panel'!$B$41:$Z$100,$D459,0)/(VLOOKUP(CJ$276,UI!$A$12:$O$51,VLOOKUP(CJ$279,$B$276:$C$278,2,0),0)/1000))&gt;0),1,TRUNC(VLOOKUP($E459,'Container Panel'!$B$41:$Z$100,$D459,0)/(VLOOKUP(CJ$276,UI!$A$12:$O$51,VLOOKUP(CJ$279,$B$276:$C$278,2,0),0)/1000)))),"")</f>
        <v/>
      </c>
      <c r="CK459" s="145" t="str">
        <f>IFERROR(IF(AND(CK$272=list!$D$3,'Box Calculation'!CK$279&lt;&gt;"h",$E459&lt;&gt;0),0,IF(AND(CK$273=list!$D$2,$E459&lt;&gt;0,TRUNC(VLOOKUP($E459,'Container Panel'!$B$41:$Z$100,$D459,0)/(VLOOKUP(CK$276,UI!$A$12:$O$51,VLOOKUP(CK$279,$B$276:$C$278,2,0),0)/1000))&gt;0),1,TRUNC(VLOOKUP($E459,'Container Panel'!$B$41:$Z$100,$D459,0)/(VLOOKUP(CK$276,UI!$A$12:$O$51,VLOOKUP(CK$279,$B$276:$C$278,2,0),0)/1000)))),"")</f>
        <v/>
      </c>
      <c r="CL459" s="145" t="str">
        <f>IFERROR(IF(AND(CL$272=list!$D$3,'Box Calculation'!CL$279&lt;&gt;"h",$E459&lt;&gt;0),0,IF(AND(CL$273=list!$D$2,$E459&lt;&gt;0,TRUNC(VLOOKUP($E459,'Container Panel'!$B$41:$Z$100,$D459,0)/(VLOOKUP(CL$276,UI!$A$12:$O$51,VLOOKUP(CL$279,$B$276:$C$278,2,0),0)/1000))&gt;0),1,TRUNC(VLOOKUP($E459,'Container Panel'!$B$41:$Z$100,$D459,0)/(VLOOKUP(CL$276,UI!$A$12:$O$51,VLOOKUP(CL$279,$B$276:$C$278,2,0),0)/1000)))),"")</f>
        <v/>
      </c>
      <c r="CM459" s="145" t="str">
        <f>IFERROR(IF(AND(CM$272=list!$D$3,'Box Calculation'!CM$279&lt;&gt;"h",$E459&lt;&gt;0),0,IF(AND(CM$273=list!$D$2,$E459&lt;&gt;0,TRUNC(VLOOKUP($E459,'Container Panel'!$B$41:$Z$100,$D459,0)/(VLOOKUP(CM$276,UI!$A$12:$O$51,VLOOKUP(CM$279,$B$276:$C$278,2,0),0)/1000))&gt;0),1,TRUNC(VLOOKUP($E459,'Container Panel'!$B$41:$Z$100,$D459,0)/(VLOOKUP(CM$276,UI!$A$12:$O$51,VLOOKUP(CM$279,$B$276:$C$278,2,0),0)/1000)))),"")</f>
        <v/>
      </c>
      <c r="CN459" s="145" t="str">
        <f>IFERROR(IF(AND(CN$272=list!$D$3,'Box Calculation'!CN$279&lt;&gt;"h",$E459&lt;&gt;0),0,IF(AND(CN$273=list!$D$2,$E459&lt;&gt;0,TRUNC(VLOOKUP($E459,'Container Panel'!$B$41:$Z$100,$D459,0)/(VLOOKUP(CN$276,UI!$A$12:$O$51,VLOOKUP(CN$279,$B$276:$C$278,2,0),0)/1000))&gt;0),1,TRUNC(VLOOKUP($E459,'Container Panel'!$B$41:$Z$100,$D459,0)/(VLOOKUP(CN$276,UI!$A$12:$O$51,VLOOKUP(CN$279,$B$276:$C$278,2,0),0)/1000)))),"")</f>
        <v/>
      </c>
      <c r="CO459" s="145" t="str">
        <f>IFERROR(IF(AND(CO$272=list!$D$3,'Box Calculation'!CO$279&lt;&gt;"h",$E459&lt;&gt;0),0,IF(AND(CO$273=list!$D$2,$E459&lt;&gt;0,TRUNC(VLOOKUP($E459,'Container Panel'!$B$41:$Z$100,$D459,0)/(VLOOKUP(CO$276,UI!$A$12:$O$51,VLOOKUP(CO$279,$B$276:$C$278,2,0),0)/1000))&gt;0),1,TRUNC(VLOOKUP($E459,'Container Panel'!$B$41:$Z$100,$D459,0)/(VLOOKUP(CO$276,UI!$A$12:$O$51,VLOOKUP(CO$279,$B$276:$C$278,2,0),0)/1000)))),"")</f>
        <v/>
      </c>
      <c r="CP459" s="145" t="str">
        <f>IFERROR(IF(AND(CP$272=list!$D$3,'Box Calculation'!CP$279&lt;&gt;"h",$E459&lt;&gt;0),0,IF(AND(CP$273=list!$D$2,$E459&lt;&gt;0,TRUNC(VLOOKUP($E459,'Container Panel'!$B$41:$Z$100,$D459,0)/(VLOOKUP(CP$276,UI!$A$12:$O$51,VLOOKUP(CP$279,$B$276:$C$278,2,0),0)/1000))&gt;0),1,TRUNC(VLOOKUP($E459,'Container Panel'!$B$41:$Z$100,$D459,0)/(VLOOKUP(CP$276,UI!$A$12:$O$51,VLOOKUP(CP$279,$B$276:$C$278,2,0),0)/1000)))),"")</f>
        <v/>
      </c>
      <c r="CQ459" s="145" t="str">
        <f>IFERROR(IF(AND(CQ$272=list!$D$3,'Box Calculation'!CQ$279&lt;&gt;"h",$E459&lt;&gt;0),0,IF(AND(CQ$273=list!$D$2,$E459&lt;&gt;0,TRUNC(VLOOKUP($E459,'Container Panel'!$B$41:$Z$100,$D459,0)/(VLOOKUP(CQ$276,UI!$A$12:$O$51,VLOOKUP(CQ$279,$B$276:$C$278,2,0),0)/1000))&gt;0),1,TRUNC(VLOOKUP($E459,'Container Panel'!$B$41:$Z$100,$D459,0)/(VLOOKUP(CQ$276,UI!$A$12:$O$51,VLOOKUP(CQ$279,$B$276:$C$278,2,0),0)/1000)))),"")</f>
        <v/>
      </c>
      <c r="CR459" s="145" t="str">
        <f>IFERROR(IF(AND(CR$272=list!$D$3,'Box Calculation'!CR$279&lt;&gt;"h",$E459&lt;&gt;0),0,IF(AND(CR$273=list!$D$2,$E459&lt;&gt;0,TRUNC(VLOOKUP($E459,'Container Panel'!$B$41:$Z$100,$D459,0)/(VLOOKUP(CR$276,UI!$A$12:$O$51,VLOOKUP(CR$279,$B$276:$C$278,2,0),0)/1000))&gt;0),1,TRUNC(VLOOKUP($E459,'Container Panel'!$B$41:$Z$100,$D459,0)/(VLOOKUP(CR$276,UI!$A$12:$O$51,VLOOKUP(CR$279,$B$276:$C$278,2,0),0)/1000)))),"")</f>
        <v/>
      </c>
      <c r="CS459" s="145" t="str">
        <f>IFERROR(IF(AND(CS$272=list!$D$3,'Box Calculation'!CS$279&lt;&gt;"h",$E459&lt;&gt;0),0,IF(AND(CS$273=list!$D$2,$E459&lt;&gt;0,TRUNC(VLOOKUP($E459,'Container Panel'!$B$41:$Z$100,$D459,0)/(VLOOKUP(CS$276,UI!$A$12:$O$51,VLOOKUP(CS$279,$B$276:$C$278,2,0),0)/1000))&gt;0),1,TRUNC(VLOOKUP($E459,'Container Panel'!$B$41:$Z$100,$D459,0)/(VLOOKUP(CS$276,UI!$A$12:$O$51,VLOOKUP(CS$279,$B$276:$C$278,2,0),0)/1000)))),"")</f>
        <v/>
      </c>
      <c r="CT459" s="145" t="str">
        <f>IFERROR(IF(AND(CT$272=list!$D$3,'Box Calculation'!CT$279&lt;&gt;"h",$E459&lt;&gt;0),0,IF(AND(CT$273=list!$D$2,$E459&lt;&gt;0,TRUNC(VLOOKUP($E459,'Container Panel'!$B$41:$Z$100,$D459,0)/(VLOOKUP(CT$276,UI!$A$12:$O$51,VLOOKUP(CT$279,$B$276:$C$278,2,0),0)/1000))&gt;0),1,TRUNC(VLOOKUP($E459,'Container Panel'!$B$41:$Z$100,$D459,0)/(VLOOKUP(CT$276,UI!$A$12:$O$51,VLOOKUP(CT$279,$B$276:$C$278,2,0),0)/1000)))),"")</f>
        <v/>
      </c>
      <c r="CU459" s="145" t="str">
        <f>IFERROR(IF(AND(CU$272=list!$D$3,'Box Calculation'!CU$279&lt;&gt;"h",$E459&lt;&gt;0),0,IF(AND(CU$273=list!$D$2,$E459&lt;&gt;0,TRUNC(VLOOKUP($E459,'Container Panel'!$B$41:$Z$100,$D459,0)/(VLOOKUP(CU$276,UI!$A$12:$O$51,VLOOKUP(CU$279,$B$276:$C$278,2,0),0)/1000))&gt;0),1,TRUNC(VLOOKUP($E459,'Container Panel'!$B$41:$Z$100,$D459,0)/(VLOOKUP(CU$276,UI!$A$12:$O$51,VLOOKUP(CU$279,$B$276:$C$278,2,0),0)/1000)))),"")</f>
        <v/>
      </c>
      <c r="CV459" s="145" t="str">
        <f>IFERROR(IF(AND(CV$272=list!$D$3,'Box Calculation'!CV$279&lt;&gt;"h",$E459&lt;&gt;0),0,IF(AND(CV$273=list!$D$2,$E459&lt;&gt;0,TRUNC(VLOOKUP($E459,'Container Panel'!$B$41:$Z$100,$D459,0)/(VLOOKUP(CV$276,UI!$A$12:$O$51,VLOOKUP(CV$279,$B$276:$C$278,2,0),0)/1000))&gt;0),1,TRUNC(VLOOKUP($E459,'Container Panel'!$B$41:$Z$100,$D459,0)/(VLOOKUP(CV$276,UI!$A$12:$O$51,VLOOKUP(CV$279,$B$276:$C$278,2,0),0)/1000)))),"")</f>
        <v/>
      </c>
      <c r="CW459" s="145" t="str">
        <f>IFERROR(IF(AND(CW$272=list!$D$3,'Box Calculation'!CW$279&lt;&gt;"h",$E459&lt;&gt;0),0,IF(AND(CW$273=list!$D$2,$E459&lt;&gt;0,TRUNC(VLOOKUP($E459,'Container Panel'!$B$41:$Z$100,$D459,0)/(VLOOKUP(CW$276,UI!$A$12:$O$51,VLOOKUP(CW$279,$B$276:$C$278,2,0),0)/1000))&gt;0),1,TRUNC(VLOOKUP($E459,'Container Panel'!$B$41:$Z$100,$D459,0)/(VLOOKUP(CW$276,UI!$A$12:$O$51,VLOOKUP(CW$279,$B$276:$C$278,2,0),0)/1000)))),"")</f>
        <v/>
      </c>
      <c r="CX459" s="145" t="str">
        <f>IFERROR(IF(AND(CX$272=list!$D$3,'Box Calculation'!CX$279&lt;&gt;"h",$E459&lt;&gt;0),0,IF(AND(CX$273=list!$D$2,$E459&lt;&gt;0,TRUNC(VLOOKUP($E459,'Container Panel'!$B$41:$Z$100,$D459,0)/(VLOOKUP(CX$276,UI!$A$12:$O$51,VLOOKUP(CX$279,$B$276:$C$278,2,0),0)/1000))&gt;0),1,TRUNC(VLOOKUP($E459,'Container Panel'!$B$41:$Z$100,$D459,0)/(VLOOKUP(CX$276,UI!$A$12:$O$51,VLOOKUP(CX$279,$B$276:$C$278,2,0),0)/1000)))),"")</f>
        <v/>
      </c>
      <c r="CY459" s="145" t="str">
        <f>IFERROR(IF(AND(CY$272=list!$D$3,'Box Calculation'!CY$279&lt;&gt;"h",$E459&lt;&gt;0),0,IF(AND(CY$273=list!$D$2,$E459&lt;&gt;0,TRUNC(VLOOKUP($E459,'Container Panel'!$B$41:$Z$100,$D459,0)/(VLOOKUP(CY$276,UI!$A$12:$O$51,VLOOKUP(CY$279,$B$276:$C$278,2,0),0)/1000))&gt;0),1,TRUNC(VLOOKUP($E459,'Container Panel'!$B$41:$Z$100,$D459,0)/(VLOOKUP(CY$276,UI!$A$12:$O$51,VLOOKUP(CY$279,$B$276:$C$278,2,0),0)/1000)))),"")</f>
        <v/>
      </c>
      <c r="CZ459" s="145" t="str">
        <f>IFERROR(IF(AND(CZ$272=list!$D$3,'Box Calculation'!CZ$279&lt;&gt;"h",$E459&lt;&gt;0),0,IF(AND(CZ$273=list!$D$2,$E459&lt;&gt;0,TRUNC(VLOOKUP($E459,'Container Panel'!$B$41:$Z$100,$D459,0)/(VLOOKUP(CZ$276,UI!$A$12:$O$51,VLOOKUP(CZ$279,$B$276:$C$278,2,0),0)/1000))&gt;0),1,TRUNC(VLOOKUP($E459,'Container Panel'!$B$41:$Z$100,$D459,0)/(VLOOKUP(CZ$276,UI!$A$12:$O$51,VLOOKUP(CZ$279,$B$276:$C$278,2,0),0)/1000)))),"")</f>
        <v/>
      </c>
      <c r="DA459" s="145" t="str">
        <f>IFERROR(IF(AND(DA$272=list!$D$3,'Box Calculation'!DA$279&lt;&gt;"h",$E459&lt;&gt;0),0,IF(AND(DA$273=list!$D$2,$E459&lt;&gt;0,TRUNC(VLOOKUP($E459,'Container Panel'!$B$41:$Z$100,$D459,0)/(VLOOKUP(DA$276,UI!$A$12:$O$51,VLOOKUP(DA$279,$B$276:$C$278,2,0),0)/1000))&gt;0),1,TRUNC(VLOOKUP($E459,'Container Panel'!$B$41:$Z$100,$D459,0)/(VLOOKUP(DA$276,UI!$A$12:$O$51,VLOOKUP(DA$279,$B$276:$C$278,2,0),0)/1000)))),"")</f>
        <v/>
      </c>
      <c r="DB459" s="145" t="str">
        <f>IFERROR(IF(AND(DB$272=list!$D$3,'Box Calculation'!DB$279&lt;&gt;"h",$E459&lt;&gt;0),0,IF(AND(DB$273=list!$D$2,$E459&lt;&gt;0,TRUNC(VLOOKUP($E459,'Container Panel'!$B$41:$Z$100,$D459,0)/(VLOOKUP(DB$276,UI!$A$12:$O$51,VLOOKUP(DB$279,$B$276:$C$278,2,0),0)/1000))&gt;0),1,TRUNC(VLOOKUP($E459,'Container Panel'!$B$41:$Z$100,$D459,0)/(VLOOKUP(DB$276,UI!$A$12:$O$51,VLOOKUP(DB$279,$B$276:$C$278,2,0),0)/1000)))),"")</f>
        <v/>
      </c>
      <c r="DC459" s="145" t="str">
        <f>IFERROR(IF(AND(DC$272=list!$D$3,'Box Calculation'!DC$279&lt;&gt;"h",$E459&lt;&gt;0),0,IF(AND(DC$273=list!$D$2,$E459&lt;&gt;0,TRUNC(VLOOKUP($E459,'Container Panel'!$B$41:$Z$100,$D459,0)/(VLOOKUP(DC$276,UI!$A$12:$O$51,VLOOKUP(DC$279,$B$276:$C$278,2,0),0)/1000))&gt;0),1,TRUNC(VLOOKUP($E459,'Container Panel'!$B$41:$Z$100,$D459,0)/(VLOOKUP(DC$276,UI!$A$12:$O$51,VLOOKUP(DC$279,$B$276:$C$278,2,0),0)/1000)))),"")</f>
        <v/>
      </c>
      <c r="DD459" s="145" t="str">
        <f>IFERROR(IF(AND(DD$272=list!$D$3,'Box Calculation'!DD$279&lt;&gt;"h",$E459&lt;&gt;0),0,IF(AND(DD$273=list!$D$2,$E459&lt;&gt;0,TRUNC(VLOOKUP($E459,'Container Panel'!$B$41:$Z$100,$D459,0)/(VLOOKUP(DD$276,UI!$A$12:$O$51,VLOOKUP(DD$279,$B$276:$C$278,2,0),0)/1000))&gt;0),1,TRUNC(VLOOKUP($E459,'Container Panel'!$B$41:$Z$100,$D459,0)/(VLOOKUP(DD$276,UI!$A$12:$O$51,VLOOKUP(DD$279,$B$276:$C$278,2,0),0)/1000)))),"")</f>
        <v/>
      </c>
      <c r="DE459" s="145" t="str">
        <f>IFERROR(IF(AND(DE$272=list!$D$3,'Box Calculation'!DE$279&lt;&gt;"h",$E459&lt;&gt;0),0,IF(AND(DE$273=list!$D$2,$E459&lt;&gt;0,TRUNC(VLOOKUP($E459,'Container Panel'!$B$41:$Z$100,$D459,0)/(VLOOKUP(DE$276,UI!$A$12:$O$51,VLOOKUP(DE$279,$B$276:$C$278,2,0),0)/1000))&gt;0),1,TRUNC(VLOOKUP($E459,'Container Panel'!$B$41:$Z$100,$D459,0)/(VLOOKUP(DE$276,UI!$A$12:$O$51,VLOOKUP(DE$279,$B$276:$C$278,2,0),0)/1000)))),"")</f>
        <v/>
      </c>
      <c r="DF459" s="145" t="str">
        <f>IFERROR(IF(AND(DF$272=list!$D$3,'Box Calculation'!DF$279&lt;&gt;"h",$E459&lt;&gt;0),0,IF(AND(DF$273=list!$D$2,$E459&lt;&gt;0,TRUNC(VLOOKUP($E459,'Container Panel'!$B$41:$Z$100,$D459,0)/(VLOOKUP(DF$276,UI!$A$12:$O$51,VLOOKUP(DF$279,$B$276:$C$278,2,0),0)/1000))&gt;0),1,TRUNC(VLOOKUP($E459,'Container Panel'!$B$41:$Z$100,$D459,0)/(VLOOKUP(DF$276,UI!$A$12:$O$51,VLOOKUP(DF$279,$B$276:$C$278,2,0),0)/1000)))),"")</f>
        <v/>
      </c>
      <c r="DG459" s="145" t="str">
        <f>IFERROR(IF(AND(DG$272=list!$D$3,'Box Calculation'!DG$279&lt;&gt;"h",$E459&lt;&gt;0),0,IF(AND(DG$273=list!$D$2,$E459&lt;&gt;0,TRUNC(VLOOKUP($E459,'Container Panel'!$B$41:$Z$100,$D459,0)/(VLOOKUP(DG$276,UI!$A$12:$O$51,VLOOKUP(DG$279,$B$276:$C$278,2,0),0)/1000))&gt;0),1,TRUNC(VLOOKUP($E459,'Container Panel'!$B$41:$Z$100,$D459,0)/(VLOOKUP(DG$276,UI!$A$12:$O$51,VLOOKUP(DG$279,$B$276:$C$278,2,0),0)/1000)))),"")</f>
        <v/>
      </c>
      <c r="DH459" s="145" t="str">
        <f>IFERROR(IF(AND(DH$272=list!$D$3,'Box Calculation'!DH$279&lt;&gt;"h",$E459&lt;&gt;0),0,IF(AND(DH$273=list!$D$2,$E459&lt;&gt;0,TRUNC(VLOOKUP($E459,'Container Panel'!$B$41:$Z$100,$D459,0)/(VLOOKUP(DH$276,UI!$A$12:$O$51,VLOOKUP(DH$279,$B$276:$C$278,2,0),0)/1000))&gt;0),1,TRUNC(VLOOKUP($E459,'Container Panel'!$B$41:$Z$100,$D459,0)/(VLOOKUP(DH$276,UI!$A$12:$O$51,VLOOKUP(DH$279,$B$276:$C$278,2,0),0)/1000)))),"")</f>
        <v/>
      </c>
      <c r="DI459" s="145" t="str">
        <f>IFERROR(IF(AND(DI$272=list!$D$3,'Box Calculation'!DI$279&lt;&gt;"h",$E459&lt;&gt;0),0,IF(AND(DI$273=list!$D$2,$E459&lt;&gt;0,TRUNC(VLOOKUP($E459,'Container Panel'!$B$41:$Z$100,$D459,0)/(VLOOKUP(DI$276,UI!$A$12:$O$51,VLOOKUP(DI$279,$B$276:$C$278,2,0),0)/1000))&gt;0),1,TRUNC(VLOOKUP($E459,'Container Panel'!$B$41:$Z$100,$D459,0)/(VLOOKUP(DI$276,UI!$A$12:$O$51,VLOOKUP(DI$279,$B$276:$C$278,2,0),0)/1000)))),"")</f>
        <v/>
      </c>
      <c r="DJ459" s="145" t="str">
        <f>IFERROR(IF(AND(DJ$272=list!$D$3,'Box Calculation'!DJ$279&lt;&gt;"h",$E459&lt;&gt;0),0,IF(AND(DJ$273=list!$D$2,$E459&lt;&gt;0,TRUNC(VLOOKUP($E459,'Container Panel'!$B$41:$Z$100,$D459,0)/(VLOOKUP(DJ$276,UI!$A$12:$O$51,VLOOKUP(DJ$279,$B$276:$C$278,2,0),0)/1000))&gt;0),1,TRUNC(VLOOKUP($E459,'Container Panel'!$B$41:$Z$100,$D459,0)/(VLOOKUP(DJ$276,UI!$A$12:$O$51,VLOOKUP(DJ$279,$B$276:$C$278,2,0),0)/1000)))),"")</f>
        <v/>
      </c>
      <c r="DK459" s="145" t="str">
        <f>IFERROR(IF(AND(DK$272=list!$D$3,'Box Calculation'!DK$279&lt;&gt;"h",$E459&lt;&gt;0),0,IF(AND(DK$273=list!$D$2,$E459&lt;&gt;0,TRUNC(VLOOKUP($E459,'Container Panel'!$B$41:$Z$100,$D459,0)/(VLOOKUP(DK$276,UI!$A$12:$O$51,VLOOKUP(DK$279,$B$276:$C$278,2,0),0)/1000))&gt;0),1,TRUNC(VLOOKUP($E459,'Container Panel'!$B$41:$Z$100,$D459,0)/(VLOOKUP(DK$276,UI!$A$12:$O$51,VLOOKUP(DK$279,$B$276:$C$278,2,0),0)/1000)))),"")</f>
        <v/>
      </c>
      <c r="DL459" s="145" t="str">
        <f>IFERROR(IF(AND(DL$272=list!$D$3,'Box Calculation'!DL$279&lt;&gt;"h",$E459&lt;&gt;0),0,IF(AND(DL$273=list!$D$2,$E459&lt;&gt;0,TRUNC(VLOOKUP($E459,'Container Panel'!$B$41:$Z$100,$D459,0)/(VLOOKUP(DL$276,UI!$A$12:$O$51,VLOOKUP(DL$279,$B$276:$C$278,2,0),0)/1000))&gt;0),1,TRUNC(VLOOKUP($E459,'Container Panel'!$B$41:$Z$100,$D459,0)/(VLOOKUP(DL$276,UI!$A$12:$O$51,VLOOKUP(DL$279,$B$276:$C$278,2,0),0)/1000)))),"")</f>
        <v/>
      </c>
      <c r="DM459" s="145" t="str">
        <f>IFERROR(IF(AND(DM$272=list!$D$3,'Box Calculation'!DM$279&lt;&gt;"h",$E459&lt;&gt;0),0,IF(AND(DM$273=list!$D$2,$E459&lt;&gt;0,TRUNC(VLOOKUP($E459,'Container Panel'!$B$41:$Z$100,$D459,0)/(VLOOKUP(DM$276,UI!$A$12:$O$51,VLOOKUP(DM$279,$B$276:$C$278,2,0),0)/1000))&gt;0),1,TRUNC(VLOOKUP($E459,'Container Panel'!$B$41:$Z$100,$D459,0)/(VLOOKUP(DM$276,UI!$A$12:$O$51,VLOOKUP(DM$279,$B$276:$C$278,2,0),0)/1000)))),"")</f>
        <v/>
      </c>
      <c r="DN459" s="145" t="str">
        <f>IFERROR(IF(AND(DN$272=list!$D$3,'Box Calculation'!DN$279&lt;&gt;"h",$E459&lt;&gt;0),0,IF(AND(DN$273=list!$D$2,$E459&lt;&gt;0,TRUNC(VLOOKUP($E459,'Container Panel'!$B$41:$Z$100,$D459,0)/(VLOOKUP(DN$276,UI!$A$12:$O$51,VLOOKUP(DN$279,$B$276:$C$278,2,0),0)/1000))&gt;0),1,TRUNC(VLOOKUP($E459,'Container Panel'!$B$41:$Z$100,$D459,0)/(VLOOKUP(DN$276,UI!$A$12:$O$51,VLOOKUP(DN$279,$B$276:$C$278,2,0),0)/1000)))),"")</f>
        <v/>
      </c>
      <c r="DO459" s="145" t="str">
        <f>IFERROR(IF(AND(DO$272=list!$D$3,'Box Calculation'!DO$279&lt;&gt;"h",$E459&lt;&gt;0),0,IF(AND(DO$273=list!$D$2,$E459&lt;&gt;0,TRUNC(VLOOKUP($E459,'Container Panel'!$B$41:$Z$100,$D459,0)/(VLOOKUP(DO$276,UI!$A$12:$O$51,VLOOKUP(DO$279,$B$276:$C$278,2,0),0)/1000))&gt;0),1,TRUNC(VLOOKUP($E459,'Container Panel'!$B$41:$Z$100,$D459,0)/(VLOOKUP(DO$276,UI!$A$12:$O$51,VLOOKUP(DO$279,$B$276:$C$278,2,0),0)/1000)))),"")</f>
        <v/>
      </c>
      <c r="DP459" s="145" t="str">
        <f>IFERROR(IF(AND(DP$272=list!$D$3,'Box Calculation'!DP$279&lt;&gt;"h",$E459&lt;&gt;0),0,IF(AND(DP$273=list!$D$2,$E459&lt;&gt;0,TRUNC(VLOOKUP($E459,'Container Panel'!$B$41:$Z$100,$D459,0)/(VLOOKUP(DP$276,UI!$A$12:$O$51,VLOOKUP(DP$279,$B$276:$C$278,2,0),0)/1000))&gt;0),1,TRUNC(VLOOKUP($E459,'Container Panel'!$B$41:$Z$100,$D459,0)/(VLOOKUP(DP$276,UI!$A$12:$O$51,VLOOKUP(DP$279,$B$276:$C$278,2,0),0)/1000)))),"")</f>
        <v/>
      </c>
      <c r="DQ459" s="145" t="str">
        <f>IFERROR(IF(AND(DQ$272=list!$D$3,'Box Calculation'!DQ$279&lt;&gt;"h",$E459&lt;&gt;0),0,IF(AND(DQ$273=list!$D$2,$E459&lt;&gt;0,TRUNC(VLOOKUP($E459,'Container Panel'!$B$41:$Z$100,$D459,0)/(VLOOKUP(DQ$276,UI!$A$12:$O$51,VLOOKUP(DQ$279,$B$276:$C$278,2,0),0)/1000))&gt;0),1,TRUNC(VLOOKUP($E459,'Container Panel'!$B$41:$Z$100,$D459,0)/(VLOOKUP(DQ$276,UI!$A$12:$O$51,VLOOKUP(DQ$279,$B$276:$C$278,2,0),0)/1000)))),"")</f>
        <v/>
      </c>
      <c r="DR459" s="145" t="str">
        <f>IFERROR(IF(AND(DR$272=list!$D$3,'Box Calculation'!DR$279&lt;&gt;"h",$E459&lt;&gt;0),0,IF(AND(DR$273=list!$D$2,$E459&lt;&gt;0,TRUNC(VLOOKUP($E459,'Container Panel'!$B$41:$Z$100,$D459,0)/(VLOOKUP(DR$276,UI!$A$12:$O$51,VLOOKUP(DR$279,$B$276:$C$278,2,0),0)/1000))&gt;0),1,TRUNC(VLOOKUP($E459,'Container Panel'!$B$41:$Z$100,$D459,0)/(VLOOKUP(DR$276,UI!$A$12:$O$51,VLOOKUP(DR$279,$B$276:$C$278,2,0),0)/1000)))),"")</f>
        <v/>
      </c>
      <c r="DS459" s="145" t="str">
        <f>IFERROR(IF(AND(DS$272=list!$D$3,'Box Calculation'!DS$279&lt;&gt;"h",$E459&lt;&gt;0),0,IF(AND(DS$273=list!$D$2,$E459&lt;&gt;0,TRUNC(VLOOKUP($E459,'Container Panel'!$B$41:$Z$100,$D459,0)/(VLOOKUP(DS$276,UI!$A$12:$O$51,VLOOKUP(DS$279,$B$276:$C$278,2,0),0)/1000))&gt;0),1,TRUNC(VLOOKUP($E459,'Container Panel'!$B$41:$Z$100,$D459,0)/(VLOOKUP(DS$276,UI!$A$12:$O$51,VLOOKUP(DS$279,$B$276:$C$278,2,0),0)/1000)))),"")</f>
        <v/>
      </c>
      <c r="DT459" s="145" t="str">
        <f>IFERROR(IF(AND(DT$272=list!$D$3,'Box Calculation'!DT$279&lt;&gt;"h",$E459&lt;&gt;0),0,IF(AND(DT$273=list!$D$2,$E459&lt;&gt;0,TRUNC(VLOOKUP($E459,'Container Panel'!$B$41:$Z$100,$D459,0)/(VLOOKUP(DT$276,UI!$A$12:$O$51,VLOOKUP(DT$279,$B$276:$C$278,2,0),0)/1000))&gt;0),1,TRUNC(VLOOKUP($E459,'Container Panel'!$B$41:$Z$100,$D459,0)/(VLOOKUP(DT$276,UI!$A$12:$O$51,VLOOKUP(DT$279,$B$276:$C$278,2,0),0)/1000)))),"")</f>
        <v/>
      </c>
      <c r="DU459" s="145" t="str">
        <f>IFERROR(IF(AND(DU$272=list!$D$3,'Box Calculation'!DU$279&lt;&gt;"h",$E459&lt;&gt;0),0,IF(AND(DU$273=list!$D$2,$E459&lt;&gt;0,TRUNC(VLOOKUP($E459,'Container Panel'!$B$41:$Z$100,$D459,0)/(VLOOKUP(DU$276,UI!$A$12:$O$51,VLOOKUP(DU$279,$B$276:$C$278,2,0),0)/1000))&gt;0),1,TRUNC(VLOOKUP($E459,'Container Panel'!$B$41:$Z$100,$D459,0)/(VLOOKUP(DU$276,UI!$A$12:$O$51,VLOOKUP(DU$279,$B$276:$C$278,2,0),0)/1000)))),"")</f>
        <v/>
      </c>
      <c r="DV459" s="145" t="str">
        <f>IFERROR(IF(AND(DV$272=list!$D$3,'Box Calculation'!DV$279&lt;&gt;"h",$E459&lt;&gt;0),0,IF(AND(DV$273=list!$D$2,$E459&lt;&gt;0,TRUNC(VLOOKUP($E459,'Container Panel'!$B$41:$Z$100,$D459,0)/(VLOOKUP(DV$276,UI!$A$12:$O$51,VLOOKUP(DV$279,$B$276:$C$278,2,0),0)/1000))&gt;0),1,TRUNC(VLOOKUP($E459,'Container Panel'!$B$41:$Z$100,$D459,0)/(VLOOKUP(DV$276,UI!$A$12:$O$51,VLOOKUP(DV$279,$B$276:$C$278,2,0),0)/1000)))),"")</f>
        <v/>
      </c>
      <c r="DW459" s="145" t="str">
        <f>IFERROR(IF(AND(DW$272=list!$D$3,'Box Calculation'!DW$279&lt;&gt;"h",$E459&lt;&gt;0),0,IF(AND(DW$273=list!$D$2,$E459&lt;&gt;0,TRUNC(VLOOKUP($E459,'Container Panel'!$B$41:$Z$100,$D459,0)/(VLOOKUP(DW$276,UI!$A$12:$O$51,VLOOKUP(DW$279,$B$276:$C$278,2,0),0)/1000))&gt;0),1,TRUNC(VLOOKUP($E459,'Container Panel'!$B$41:$Z$100,$D459,0)/(VLOOKUP(DW$276,UI!$A$12:$O$51,VLOOKUP(DW$279,$B$276:$C$278,2,0),0)/1000)))),"")</f>
        <v/>
      </c>
      <c r="DX459" s="145" t="str">
        <f>IFERROR(IF(AND(DX$272=list!$D$3,'Box Calculation'!DX$279&lt;&gt;"h",$E459&lt;&gt;0),0,IF(AND(DX$273=list!$D$2,$E459&lt;&gt;0,TRUNC(VLOOKUP($E459,'Container Panel'!$B$41:$Z$100,$D459,0)/(VLOOKUP(DX$276,UI!$A$12:$O$51,VLOOKUP(DX$279,$B$276:$C$278,2,0),0)/1000))&gt;0),1,TRUNC(VLOOKUP($E459,'Container Panel'!$B$41:$Z$100,$D459,0)/(VLOOKUP(DX$276,UI!$A$12:$O$51,VLOOKUP(DX$279,$B$276:$C$278,2,0),0)/1000)))),"")</f>
        <v/>
      </c>
      <c r="DY459" s="145" t="str">
        <f>IFERROR(IF(AND(DY$272=list!$D$3,'Box Calculation'!DY$279&lt;&gt;"h",$E459&lt;&gt;0),0,IF(AND(DY$273=list!$D$2,$E459&lt;&gt;0,TRUNC(VLOOKUP($E459,'Container Panel'!$B$41:$Z$100,$D459,0)/(VLOOKUP(DY$276,UI!$A$12:$O$51,VLOOKUP(DY$279,$B$276:$C$278,2,0),0)/1000))&gt;0),1,TRUNC(VLOOKUP($E459,'Container Panel'!$B$41:$Z$100,$D459,0)/(VLOOKUP(DY$276,UI!$A$12:$O$51,VLOOKUP(DY$279,$B$276:$C$278,2,0),0)/1000)))),"")</f>
        <v/>
      </c>
      <c r="DZ459" s="145" t="str">
        <f>IFERROR(IF(AND(DZ$272=list!$D$3,'Box Calculation'!DZ$279&lt;&gt;"h",$E459&lt;&gt;0),0,IF(AND(DZ$273=list!$D$2,$E459&lt;&gt;0,TRUNC(VLOOKUP($E459,'Container Panel'!$B$41:$Z$100,$D459,0)/(VLOOKUP(DZ$276,UI!$A$12:$O$51,VLOOKUP(DZ$279,$B$276:$C$278,2,0),0)/1000))&gt;0),1,TRUNC(VLOOKUP($E459,'Container Panel'!$B$41:$Z$100,$D459,0)/(VLOOKUP(DZ$276,UI!$A$12:$O$51,VLOOKUP(DZ$279,$B$276:$C$278,2,0),0)/1000)))),"")</f>
        <v/>
      </c>
      <c r="EA459" s="145" t="str">
        <f>IFERROR(IF(AND(EA$272=list!$D$3,'Box Calculation'!EA$279&lt;&gt;"h",$E459&lt;&gt;0),0,IF(AND(EA$273=list!$D$2,$E459&lt;&gt;0,TRUNC(VLOOKUP($E459,'Container Panel'!$B$41:$Z$100,$D459,0)/(VLOOKUP(EA$276,UI!$A$12:$O$51,VLOOKUP(EA$279,$B$276:$C$278,2,0),0)/1000))&gt;0),1,TRUNC(VLOOKUP($E459,'Container Panel'!$B$41:$Z$100,$D459,0)/(VLOOKUP(EA$276,UI!$A$12:$O$51,VLOOKUP(EA$279,$B$276:$C$278,2,0),0)/1000)))),"")</f>
        <v/>
      </c>
      <c r="EB459" s="145" t="str">
        <f>IFERROR(IF(AND(EB$272=list!$D$3,'Box Calculation'!EB$279&lt;&gt;"h",$E459&lt;&gt;0),0,IF(AND(EB$273=list!$D$2,$E459&lt;&gt;0,TRUNC(VLOOKUP($E459,'Container Panel'!$B$41:$Z$100,$D459,0)/(VLOOKUP(EB$276,UI!$A$12:$O$51,VLOOKUP(EB$279,$B$276:$C$278,2,0),0)/1000))&gt;0),1,TRUNC(VLOOKUP($E459,'Container Panel'!$B$41:$Z$100,$D459,0)/(VLOOKUP(EB$276,UI!$A$12:$O$51,VLOOKUP(EB$279,$B$276:$C$278,2,0),0)/1000)))),"")</f>
        <v/>
      </c>
      <c r="EC459" s="145" t="str">
        <f>IFERROR(IF(AND(EC$272=list!$D$3,'Box Calculation'!EC$279&lt;&gt;"h",$E459&lt;&gt;0),0,IF(AND(EC$273=list!$D$2,$E459&lt;&gt;0,TRUNC(VLOOKUP($E459,'Container Panel'!$B$41:$Z$100,$D459,0)/(VLOOKUP(EC$276,UI!$A$12:$O$51,VLOOKUP(EC$279,$B$276:$C$278,2,0),0)/1000))&gt;0),1,TRUNC(VLOOKUP($E459,'Container Panel'!$B$41:$Z$100,$D459,0)/(VLOOKUP(EC$276,UI!$A$12:$O$51,VLOOKUP(EC$279,$B$276:$C$278,2,0),0)/1000)))),"")</f>
        <v/>
      </c>
      <c r="ED459" s="145" t="str">
        <f>IFERROR(IF(AND(ED$272=list!$D$3,'Box Calculation'!ED$279&lt;&gt;"h",$E459&lt;&gt;0),0,IF(AND(ED$273=list!$D$2,$E459&lt;&gt;0,TRUNC(VLOOKUP($E459,'Container Panel'!$B$41:$Z$100,$D459,0)/(VLOOKUP(ED$276,UI!$A$12:$O$51,VLOOKUP(ED$279,$B$276:$C$278,2,0),0)/1000))&gt;0),1,TRUNC(VLOOKUP($E459,'Container Panel'!$B$41:$Z$100,$D459,0)/(VLOOKUP(ED$276,UI!$A$12:$O$51,VLOOKUP(ED$279,$B$276:$C$278,2,0),0)/1000)))),"")</f>
        <v/>
      </c>
      <c r="EE459" s="145" t="str">
        <f>IFERROR(IF(AND(EE$272=list!$D$3,'Box Calculation'!EE$279&lt;&gt;"h",$E459&lt;&gt;0),0,IF(AND(EE$273=list!$D$2,$E459&lt;&gt;0,TRUNC(VLOOKUP($E459,'Container Panel'!$B$41:$Z$100,$D459,0)/(VLOOKUP(EE$276,UI!$A$12:$O$51,VLOOKUP(EE$279,$B$276:$C$278,2,0),0)/1000))&gt;0),1,TRUNC(VLOOKUP($E459,'Container Panel'!$B$41:$Z$100,$D459,0)/(VLOOKUP(EE$276,UI!$A$12:$O$51,VLOOKUP(EE$279,$B$276:$C$278,2,0),0)/1000)))),"")</f>
        <v/>
      </c>
      <c r="EF459" s="145" t="str">
        <f>IFERROR(IF(AND(EF$272=list!$D$3,'Box Calculation'!EF$279&lt;&gt;"h",$E459&lt;&gt;0),0,IF(AND(EF$273=list!$D$2,$E459&lt;&gt;0,TRUNC(VLOOKUP($E459,'Container Panel'!$B$41:$Z$100,$D459,0)/(VLOOKUP(EF$276,UI!$A$12:$O$51,VLOOKUP(EF$279,$B$276:$C$278,2,0),0)/1000))&gt;0),1,TRUNC(VLOOKUP($E459,'Container Panel'!$B$41:$Z$100,$D459,0)/(VLOOKUP(EF$276,UI!$A$12:$O$51,VLOOKUP(EF$279,$B$276:$C$278,2,0),0)/1000)))),"")</f>
        <v/>
      </c>
      <c r="EG459" s="145" t="str">
        <f>IFERROR(IF(AND(EG$272=list!$D$3,'Box Calculation'!EG$279&lt;&gt;"h",$E459&lt;&gt;0),0,IF(AND(EG$273=list!$D$2,$E459&lt;&gt;0,TRUNC(VLOOKUP($E459,'Container Panel'!$B$41:$Z$100,$D459,0)/(VLOOKUP(EG$276,UI!$A$12:$O$51,VLOOKUP(EG$279,$B$276:$C$278,2,0),0)/1000))&gt;0),1,TRUNC(VLOOKUP($E459,'Container Panel'!$B$41:$Z$100,$D459,0)/(VLOOKUP(EG$276,UI!$A$12:$O$51,VLOOKUP(EG$279,$B$276:$C$278,2,0),0)/1000)))),"")</f>
        <v/>
      </c>
      <c r="EH459" s="145" t="str">
        <f>IFERROR(IF(AND(EH$272=list!$D$3,'Box Calculation'!EH$279&lt;&gt;"h",$E459&lt;&gt;0),0,IF(AND(EH$273=list!$D$2,$E459&lt;&gt;0,TRUNC(VLOOKUP($E459,'Container Panel'!$B$41:$Z$100,$D459,0)/(VLOOKUP(EH$276,UI!$A$12:$O$51,VLOOKUP(EH$279,$B$276:$C$278,2,0),0)/1000))&gt;0),1,TRUNC(VLOOKUP($E459,'Container Panel'!$B$41:$Z$100,$D459,0)/(VLOOKUP(EH$276,UI!$A$12:$O$51,VLOOKUP(EH$279,$B$276:$C$278,2,0),0)/1000)))),"")</f>
        <v/>
      </c>
      <c r="EI459" s="145" t="str">
        <f>IFERROR(IF(AND(EI$272=list!$D$3,'Box Calculation'!EI$279&lt;&gt;"h",$E459&lt;&gt;0),0,IF(AND(EI$273=list!$D$2,$E459&lt;&gt;0,TRUNC(VLOOKUP($E459,'Container Panel'!$B$41:$Z$100,$D459,0)/(VLOOKUP(EI$276,UI!$A$12:$O$51,VLOOKUP(EI$279,$B$276:$C$278,2,0),0)/1000))&gt;0),1,TRUNC(VLOOKUP($E459,'Container Panel'!$B$41:$Z$100,$D459,0)/(VLOOKUP(EI$276,UI!$A$12:$O$51,VLOOKUP(EI$279,$B$276:$C$278,2,0),0)/1000)))),"")</f>
        <v/>
      </c>
      <c r="EJ459" s="145" t="str">
        <f>IFERROR(IF(AND(EJ$272=list!$D$3,'Box Calculation'!EJ$279&lt;&gt;"h",$E459&lt;&gt;0),0,IF(AND(EJ$273=list!$D$2,$E459&lt;&gt;0,TRUNC(VLOOKUP($E459,'Container Panel'!$B$41:$Z$100,$D459,0)/(VLOOKUP(EJ$276,UI!$A$12:$O$51,VLOOKUP(EJ$279,$B$276:$C$278,2,0),0)/1000))&gt;0),1,TRUNC(VLOOKUP($E459,'Container Panel'!$B$41:$Z$100,$D459,0)/(VLOOKUP(EJ$276,UI!$A$12:$O$51,VLOOKUP(EJ$279,$B$276:$C$278,2,0),0)/1000)))),"")</f>
        <v/>
      </c>
      <c r="EK459" s="145" t="str">
        <f>IFERROR(IF(AND(EK$272=list!$D$3,'Box Calculation'!EK$279&lt;&gt;"h",$E459&lt;&gt;0),0,IF(AND(EK$273=list!$D$2,$E459&lt;&gt;0,TRUNC(VLOOKUP($E459,'Container Panel'!$B$41:$Z$100,$D459,0)/(VLOOKUP(EK$276,UI!$A$12:$O$51,VLOOKUP(EK$279,$B$276:$C$278,2,0),0)/1000))&gt;0),1,TRUNC(VLOOKUP($E459,'Container Panel'!$B$41:$Z$100,$D459,0)/(VLOOKUP(EK$276,UI!$A$12:$O$51,VLOOKUP(EK$279,$B$276:$C$278,2,0),0)/1000)))),"")</f>
        <v/>
      </c>
      <c r="EL459" s="145" t="str">
        <f>IFERROR(IF(AND(EL$272=list!$D$3,'Box Calculation'!EL$279&lt;&gt;"h",$E459&lt;&gt;0),0,IF(AND(EL$273=list!$D$2,$E459&lt;&gt;0,TRUNC(VLOOKUP($E459,'Container Panel'!$B$41:$Z$100,$D459,0)/(VLOOKUP(EL$276,UI!$A$12:$O$51,VLOOKUP(EL$279,$B$276:$C$278,2,0),0)/1000))&gt;0),1,TRUNC(VLOOKUP($E459,'Container Panel'!$B$41:$Z$100,$D459,0)/(VLOOKUP(EL$276,UI!$A$12:$O$51,VLOOKUP(EL$279,$B$276:$C$278,2,0),0)/1000)))),"")</f>
        <v/>
      </c>
      <c r="EM459" s="145" t="str">
        <f>IFERROR(IF(AND(EM$272=list!$D$3,'Box Calculation'!EM$279&lt;&gt;"h",$E459&lt;&gt;0),0,IF(AND(EM$273=list!$D$2,$E459&lt;&gt;0,TRUNC(VLOOKUP($E459,'Container Panel'!$B$41:$Z$100,$D459,0)/(VLOOKUP(EM$276,UI!$A$12:$O$51,VLOOKUP(EM$279,$B$276:$C$278,2,0),0)/1000))&gt;0),1,TRUNC(VLOOKUP($E459,'Container Panel'!$B$41:$Z$100,$D459,0)/(VLOOKUP(EM$276,UI!$A$12:$O$51,VLOOKUP(EM$279,$B$276:$C$278,2,0),0)/1000)))),"")</f>
        <v/>
      </c>
      <c r="EN459" s="145" t="str">
        <f>IFERROR(IF(AND(EN$272=list!$D$3,'Box Calculation'!EN$279&lt;&gt;"h",$E459&lt;&gt;0),0,IF(AND(EN$273=list!$D$2,$E459&lt;&gt;0,TRUNC(VLOOKUP($E459,'Container Panel'!$B$41:$Z$100,$D459,0)/(VLOOKUP(EN$276,UI!$A$12:$O$51,VLOOKUP(EN$279,$B$276:$C$278,2,0),0)/1000))&gt;0),1,TRUNC(VLOOKUP($E459,'Container Panel'!$B$41:$Z$100,$D459,0)/(VLOOKUP(EN$276,UI!$A$12:$O$51,VLOOKUP(EN$279,$B$276:$C$278,2,0),0)/1000)))),"")</f>
        <v/>
      </c>
      <c r="EO459" s="145" t="str">
        <f>IFERROR(IF(AND(EO$272=list!$D$3,'Box Calculation'!EO$279&lt;&gt;"h",$E459&lt;&gt;0),0,IF(AND(EO$273=list!$D$2,$E459&lt;&gt;0,TRUNC(VLOOKUP($E459,'Container Panel'!$B$41:$Z$100,$D459,0)/(VLOOKUP(EO$276,UI!$A$12:$O$51,VLOOKUP(EO$279,$B$276:$C$278,2,0),0)/1000))&gt;0),1,TRUNC(VLOOKUP($E459,'Container Panel'!$B$41:$Z$100,$D459,0)/(VLOOKUP(EO$276,UI!$A$12:$O$51,VLOOKUP(EO$279,$B$276:$C$278,2,0),0)/1000)))),"")</f>
        <v/>
      </c>
      <c r="EP459" s="145" t="str">
        <f>IFERROR(IF(AND(EP$272=list!$D$3,'Box Calculation'!EP$279&lt;&gt;"h",$E459&lt;&gt;0),0,IF(AND(EP$273=list!$D$2,$E459&lt;&gt;0,TRUNC(VLOOKUP($E459,'Container Panel'!$B$41:$Z$100,$D459,0)/(VLOOKUP(EP$276,UI!$A$12:$O$51,VLOOKUP(EP$279,$B$276:$C$278,2,0),0)/1000))&gt;0),1,TRUNC(VLOOKUP($E459,'Container Panel'!$B$41:$Z$100,$D459,0)/(VLOOKUP(EP$276,UI!$A$12:$O$51,VLOOKUP(EP$279,$B$276:$C$278,2,0),0)/1000)))),"")</f>
        <v/>
      </c>
      <c r="EQ459" s="145" t="str">
        <f>IFERROR(IF(AND(EQ$272=list!$D$3,'Box Calculation'!EQ$279&lt;&gt;"h",$E459&lt;&gt;0),0,IF(AND(EQ$273=list!$D$2,$E459&lt;&gt;0,TRUNC(VLOOKUP($E459,'Container Panel'!$B$41:$Z$100,$D459,0)/(VLOOKUP(EQ$276,UI!$A$12:$O$51,VLOOKUP(EQ$279,$B$276:$C$278,2,0),0)/1000))&gt;0),1,TRUNC(VLOOKUP($E459,'Container Panel'!$B$41:$Z$100,$D459,0)/(VLOOKUP(EQ$276,UI!$A$12:$O$51,VLOOKUP(EQ$279,$B$276:$C$278,2,0),0)/1000)))),"")</f>
        <v/>
      </c>
      <c r="ER459" s="145" t="str">
        <f>IFERROR(IF(AND(ER$272=list!$D$3,'Box Calculation'!ER$279&lt;&gt;"h",$E459&lt;&gt;0),0,IF(AND(ER$273=list!$D$2,$E459&lt;&gt;0,TRUNC(VLOOKUP($E459,'Container Panel'!$B$41:$Z$100,$D459,0)/(VLOOKUP(ER$276,UI!$A$12:$O$51,VLOOKUP(ER$279,$B$276:$C$278,2,0),0)/1000))&gt;0),1,TRUNC(VLOOKUP($E459,'Container Panel'!$B$41:$Z$100,$D459,0)/(VLOOKUP(ER$276,UI!$A$12:$O$51,VLOOKUP(ER$279,$B$276:$C$278,2,0),0)/1000)))),"")</f>
        <v/>
      </c>
      <c r="ES459" s="145" t="str">
        <f>IFERROR(IF(AND(ES$272=list!$D$3,'Box Calculation'!ES$279&lt;&gt;"h",$E459&lt;&gt;0),0,IF(AND(ES$273=list!$D$2,$E459&lt;&gt;0,TRUNC(VLOOKUP($E459,'Container Panel'!$B$41:$Z$100,$D459,0)/(VLOOKUP(ES$276,UI!$A$12:$O$51,VLOOKUP(ES$279,$B$276:$C$278,2,0),0)/1000))&gt;0),1,TRUNC(VLOOKUP($E459,'Container Panel'!$B$41:$Z$100,$D459,0)/(VLOOKUP(ES$276,UI!$A$12:$O$51,VLOOKUP(ES$279,$B$276:$C$278,2,0),0)/1000)))),"")</f>
        <v/>
      </c>
      <c r="ET459" s="145" t="str">
        <f>IFERROR(IF(AND(ET$272=list!$D$3,'Box Calculation'!ET$279&lt;&gt;"h",$E459&lt;&gt;0),0,IF(AND(ET$273=list!$D$2,$E459&lt;&gt;0,TRUNC(VLOOKUP($E459,'Container Panel'!$B$41:$Z$100,$D459,0)/(VLOOKUP(ET$276,UI!$A$12:$O$51,VLOOKUP(ET$279,$B$276:$C$278,2,0),0)/1000))&gt;0),1,TRUNC(VLOOKUP($E459,'Container Panel'!$B$41:$Z$100,$D459,0)/(VLOOKUP(ET$276,UI!$A$12:$O$51,VLOOKUP(ET$279,$B$276:$C$278,2,0),0)/1000)))),"")</f>
        <v/>
      </c>
      <c r="EU459" s="145" t="str">
        <f>IFERROR(IF(AND(EU$272=list!$D$3,'Box Calculation'!EU$279&lt;&gt;"h",$E459&lt;&gt;0),0,IF(AND(EU$273=list!$D$2,$E459&lt;&gt;0,TRUNC(VLOOKUP($E459,'Container Panel'!$B$41:$Z$100,$D459,0)/(VLOOKUP(EU$276,UI!$A$12:$O$51,VLOOKUP(EU$279,$B$276:$C$278,2,0),0)/1000))&gt;0),1,TRUNC(VLOOKUP($E459,'Container Panel'!$B$41:$Z$100,$D459,0)/(VLOOKUP(EU$276,UI!$A$12:$O$51,VLOOKUP(EU$279,$B$276:$C$278,2,0),0)/1000)))),"")</f>
        <v/>
      </c>
      <c r="EV459" s="145" t="str">
        <f>IFERROR(IF(AND(EV$272=list!$D$3,'Box Calculation'!EV$279&lt;&gt;"h",$E459&lt;&gt;0),0,IF(AND(EV$273=list!$D$2,$E459&lt;&gt;0,TRUNC(VLOOKUP($E459,'Container Panel'!$B$41:$Z$100,$D459,0)/(VLOOKUP(EV$276,UI!$A$12:$O$51,VLOOKUP(EV$279,$B$276:$C$278,2,0),0)/1000))&gt;0),1,TRUNC(VLOOKUP($E459,'Container Panel'!$B$41:$Z$100,$D459,0)/(VLOOKUP(EV$276,UI!$A$12:$O$51,VLOOKUP(EV$279,$B$276:$C$278,2,0),0)/1000)))),"")</f>
        <v/>
      </c>
      <c r="EW459" s="145" t="str">
        <f>IFERROR(IF(AND(EW$272=list!$D$3,'Box Calculation'!EW$279&lt;&gt;"h",$E459&lt;&gt;0),0,IF(AND(EW$273=list!$D$2,$E459&lt;&gt;0,TRUNC(VLOOKUP($E459,'Container Panel'!$B$41:$Z$100,$D459,0)/(VLOOKUP(EW$276,UI!$A$12:$O$51,VLOOKUP(EW$279,$B$276:$C$278,2,0),0)/1000))&gt;0),1,TRUNC(VLOOKUP($E459,'Container Panel'!$B$41:$Z$100,$D459,0)/(VLOOKUP(EW$276,UI!$A$12:$O$51,VLOOKUP(EW$279,$B$276:$C$278,2,0),0)/1000)))),"")</f>
        <v/>
      </c>
      <c r="EX459" s="145" t="str">
        <f>IFERROR(IF(AND(EX$272=list!$D$3,'Box Calculation'!EX$279&lt;&gt;"h",$E459&lt;&gt;0),0,IF(AND(EX$273=list!$D$2,$E459&lt;&gt;0,TRUNC(VLOOKUP($E459,'Container Panel'!$B$41:$Z$100,$D459,0)/(VLOOKUP(EX$276,UI!$A$12:$O$51,VLOOKUP(EX$279,$B$276:$C$278,2,0),0)/1000))&gt;0),1,TRUNC(VLOOKUP($E459,'Container Panel'!$B$41:$Z$100,$D459,0)/(VLOOKUP(EX$276,UI!$A$12:$O$51,VLOOKUP(EX$279,$B$276:$C$278,2,0),0)/1000)))),"")</f>
        <v/>
      </c>
      <c r="EY459" s="145" t="str">
        <f>IFERROR(IF(AND(EY$272=list!$D$3,'Box Calculation'!EY$279&lt;&gt;"h",$E459&lt;&gt;0),0,IF(AND(EY$273=list!$D$2,$E459&lt;&gt;0,TRUNC(VLOOKUP($E459,'Container Panel'!$B$41:$Z$100,$D459,0)/(VLOOKUP(EY$276,UI!$A$12:$O$51,VLOOKUP(EY$279,$B$276:$C$278,2,0),0)/1000))&gt;0),1,TRUNC(VLOOKUP($E459,'Container Panel'!$B$41:$Z$100,$D459,0)/(VLOOKUP(EY$276,UI!$A$12:$O$51,VLOOKUP(EY$279,$B$276:$C$278,2,0),0)/1000)))),"")</f>
        <v/>
      </c>
      <c r="EZ459" s="145" t="str">
        <f>IFERROR(IF(AND(EZ$272=list!$D$3,'Box Calculation'!EZ$279&lt;&gt;"h",$E459&lt;&gt;0),0,IF(AND(EZ$273=list!$D$2,$E459&lt;&gt;0,TRUNC(VLOOKUP($E459,'Container Panel'!$B$41:$Z$100,$D459,0)/(VLOOKUP(EZ$276,UI!$A$12:$O$51,VLOOKUP(EZ$279,$B$276:$C$278,2,0),0)/1000))&gt;0),1,TRUNC(VLOOKUP($E459,'Container Panel'!$B$41:$Z$100,$D459,0)/(VLOOKUP(EZ$276,UI!$A$12:$O$51,VLOOKUP(EZ$279,$B$276:$C$278,2,0),0)/1000)))),"")</f>
        <v/>
      </c>
      <c r="FA459" s="145" t="str">
        <f>IFERROR(IF(AND(FA$272=list!$D$3,'Box Calculation'!FA$279&lt;&gt;"h",$E459&lt;&gt;0),0,IF(AND(FA$273=list!$D$2,$E459&lt;&gt;0,TRUNC(VLOOKUP($E459,'Container Panel'!$B$41:$Z$100,$D459,0)/(VLOOKUP(FA$276,UI!$A$12:$O$51,VLOOKUP(FA$279,$B$276:$C$278,2,0),0)/1000))&gt;0),1,TRUNC(VLOOKUP($E459,'Container Panel'!$B$41:$Z$100,$D459,0)/(VLOOKUP(FA$276,UI!$A$12:$O$51,VLOOKUP(FA$279,$B$276:$C$278,2,0),0)/1000)))),"")</f>
        <v/>
      </c>
      <c r="FB459" s="145" t="str">
        <f>IFERROR(IF(AND(FB$272=list!$D$3,'Box Calculation'!FB$279&lt;&gt;"h",$E459&lt;&gt;0),0,IF(AND(FB$273=list!$D$2,$E459&lt;&gt;0,TRUNC(VLOOKUP($E459,'Container Panel'!$B$41:$Z$100,$D459,0)/(VLOOKUP(FB$276,UI!$A$12:$O$51,VLOOKUP(FB$279,$B$276:$C$278,2,0),0)/1000))&gt;0),1,TRUNC(VLOOKUP($E459,'Container Panel'!$B$41:$Z$100,$D459,0)/(VLOOKUP(FB$276,UI!$A$12:$O$51,VLOOKUP(FB$279,$B$276:$C$278,2,0),0)/1000)))),"")</f>
        <v/>
      </c>
      <c r="FC459" s="145" t="str">
        <f>IFERROR(IF(AND(FC$272=list!$D$3,'Box Calculation'!FC$279&lt;&gt;"h",$E459&lt;&gt;0),0,IF(AND(FC$273=list!$D$2,$E459&lt;&gt;0,TRUNC(VLOOKUP($E459,'Container Panel'!$B$41:$Z$100,$D459,0)/(VLOOKUP(FC$276,UI!$A$12:$O$51,VLOOKUP(FC$279,$B$276:$C$278,2,0),0)/1000))&gt;0),1,TRUNC(VLOOKUP($E459,'Container Panel'!$B$41:$Z$100,$D459,0)/(VLOOKUP(FC$276,UI!$A$12:$O$51,VLOOKUP(FC$279,$B$276:$C$278,2,0),0)/1000)))),"")</f>
        <v/>
      </c>
      <c r="FD459" s="145" t="str">
        <f>IFERROR(IF(AND(FD$272=list!$D$3,'Box Calculation'!FD$279&lt;&gt;"h",$E459&lt;&gt;0),0,IF(AND(FD$273=list!$D$2,$E459&lt;&gt;0,TRUNC(VLOOKUP($E459,'Container Panel'!$B$41:$Z$100,$D459,0)/(VLOOKUP(FD$276,UI!$A$12:$O$51,VLOOKUP(FD$279,$B$276:$C$278,2,0),0)/1000))&gt;0),1,TRUNC(VLOOKUP($E459,'Container Panel'!$B$41:$Z$100,$D459,0)/(VLOOKUP(FD$276,UI!$A$12:$O$51,VLOOKUP(FD$279,$B$276:$C$278,2,0),0)/1000)))),"")</f>
        <v/>
      </c>
      <c r="FE459" s="145" t="str">
        <f>IFERROR(IF(AND(FE$272=list!$D$3,'Box Calculation'!FE$279&lt;&gt;"h",$E459&lt;&gt;0),0,IF(AND(FE$273=list!$D$2,$E459&lt;&gt;0,TRUNC(VLOOKUP($E459,'Container Panel'!$B$41:$Z$100,$D459,0)/(VLOOKUP(FE$276,UI!$A$12:$O$51,VLOOKUP(FE$279,$B$276:$C$278,2,0),0)/1000))&gt;0),1,TRUNC(VLOOKUP($E459,'Container Panel'!$B$41:$Z$100,$D459,0)/(VLOOKUP(FE$276,UI!$A$12:$O$51,VLOOKUP(FE$279,$B$276:$C$278,2,0),0)/1000)))),"")</f>
        <v/>
      </c>
      <c r="FF459" s="145" t="str">
        <f>IFERROR(IF(AND(FF$272=list!$D$3,'Box Calculation'!FF$279&lt;&gt;"h",$E459&lt;&gt;0),0,IF(AND(FF$273=list!$D$2,$E459&lt;&gt;0,TRUNC(VLOOKUP($E459,'Container Panel'!$B$41:$Z$100,$D459,0)/(VLOOKUP(FF$276,UI!$A$12:$O$51,VLOOKUP(FF$279,$B$276:$C$278,2,0),0)/1000))&gt;0),1,TRUNC(VLOOKUP($E459,'Container Panel'!$B$41:$Z$100,$D459,0)/(VLOOKUP(FF$276,UI!$A$12:$O$51,VLOOKUP(FF$279,$B$276:$C$278,2,0),0)/1000)))),"")</f>
        <v/>
      </c>
      <c r="FG459" s="145" t="str">
        <f>IFERROR(IF(AND(FG$272=list!$D$3,'Box Calculation'!FG$279&lt;&gt;"h",$E459&lt;&gt;0),0,IF(AND(FG$273=list!$D$2,$E459&lt;&gt;0,TRUNC(VLOOKUP($E459,'Container Panel'!$B$41:$Z$100,$D459,0)/(VLOOKUP(FG$276,UI!$A$12:$O$51,VLOOKUP(FG$279,$B$276:$C$278,2,0),0)/1000))&gt;0),1,TRUNC(VLOOKUP($E459,'Container Panel'!$B$41:$Z$100,$D459,0)/(VLOOKUP(FG$276,UI!$A$12:$O$51,VLOOKUP(FG$279,$B$276:$C$278,2,0),0)/1000)))),"")</f>
        <v/>
      </c>
      <c r="FH459" s="145" t="str">
        <f>IFERROR(IF(AND(FH$272=list!$D$3,'Box Calculation'!FH$279&lt;&gt;"h",$E459&lt;&gt;0),0,IF(AND(FH$273=list!$D$2,$E459&lt;&gt;0,TRUNC(VLOOKUP($E459,'Container Panel'!$B$41:$Z$100,$D459,0)/(VLOOKUP(FH$276,UI!$A$12:$O$51,VLOOKUP(FH$279,$B$276:$C$278,2,0),0)/1000))&gt;0),1,TRUNC(VLOOKUP($E459,'Container Panel'!$B$41:$Z$100,$D459,0)/(VLOOKUP(FH$276,UI!$A$12:$O$51,VLOOKUP(FH$279,$B$276:$C$278,2,0),0)/1000)))),"")</f>
        <v/>
      </c>
      <c r="FI459" s="145" t="str">
        <f>IFERROR(IF(AND(FI$272=list!$D$3,'Box Calculation'!FI$279&lt;&gt;"h",$E459&lt;&gt;0),0,IF(AND(FI$273=list!$D$2,$E459&lt;&gt;0,TRUNC(VLOOKUP($E459,'Container Panel'!$B$41:$Z$100,$D459,0)/(VLOOKUP(FI$276,UI!$A$12:$O$51,VLOOKUP(FI$279,$B$276:$C$278,2,0),0)/1000))&gt;0),1,TRUNC(VLOOKUP($E459,'Container Panel'!$B$41:$Z$100,$D459,0)/(VLOOKUP(FI$276,UI!$A$12:$O$51,VLOOKUP(FI$279,$B$276:$C$278,2,0),0)/1000)))),"")</f>
        <v/>
      </c>
      <c r="FJ459" s="145" t="str">
        <f>IFERROR(IF(AND(FJ$272=list!$D$3,'Box Calculation'!FJ$279&lt;&gt;"h",$E459&lt;&gt;0),0,IF(AND(FJ$273=list!$D$2,$E459&lt;&gt;0,TRUNC(VLOOKUP($E459,'Container Panel'!$B$41:$Z$100,$D459,0)/(VLOOKUP(FJ$276,UI!$A$12:$O$51,VLOOKUP(FJ$279,$B$276:$C$278,2,0),0)/1000))&gt;0),1,TRUNC(VLOOKUP($E459,'Container Panel'!$B$41:$Z$100,$D459,0)/(VLOOKUP(FJ$276,UI!$A$12:$O$51,VLOOKUP(FJ$279,$B$276:$C$278,2,0),0)/1000)))),"")</f>
        <v/>
      </c>
      <c r="FK459" s="145" t="str">
        <f>IFERROR(IF(AND(FK$272=list!$D$3,'Box Calculation'!FK$279&lt;&gt;"h",$E459&lt;&gt;0),0,IF(AND(FK$273=list!$D$2,$E459&lt;&gt;0,TRUNC(VLOOKUP($E459,'Container Panel'!$B$41:$Z$100,$D459,0)/(VLOOKUP(FK$276,UI!$A$12:$O$51,VLOOKUP(FK$279,$B$276:$C$278,2,0),0)/1000))&gt;0),1,TRUNC(VLOOKUP($E459,'Container Panel'!$B$41:$Z$100,$D459,0)/(VLOOKUP(FK$276,UI!$A$12:$O$51,VLOOKUP(FK$279,$B$276:$C$278,2,0),0)/1000)))),"")</f>
        <v/>
      </c>
      <c r="FL459" s="145" t="str">
        <f>IFERROR(IF(AND(FL$272=list!$D$3,'Box Calculation'!FL$279&lt;&gt;"h",$E459&lt;&gt;0),0,IF(AND(FL$273=list!$D$2,$E459&lt;&gt;0,TRUNC(VLOOKUP($E459,'Container Panel'!$B$41:$Z$100,$D459,0)/(VLOOKUP(FL$276,UI!$A$12:$O$51,VLOOKUP(FL$279,$B$276:$C$278,2,0),0)/1000))&gt;0),1,TRUNC(VLOOKUP($E459,'Container Panel'!$B$41:$Z$100,$D459,0)/(VLOOKUP(FL$276,UI!$A$12:$O$51,VLOOKUP(FL$279,$B$276:$C$278,2,0),0)/1000)))),"")</f>
        <v/>
      </c>
      <c r="FM459" s="145" t="str">
        <f>IFERROR(IF(AND(FM$272=list!$D$3,'Box Calculation'!FM$279&lt;&gt;"h",$E459&lt;&gt;0),0,IF(AND(FM$273=list!$D$2,$E459&lt;&gt;0,TRUNC(VLOOKUP($E459,'Container Panel'!$B$41:$Z$100,$D459,0)/(VLOOKUP(FM$276,UI!$A$12:$O$51,VLOOKUP(FM$279,$B$276:$C$278,2,0),0)/1000))&gt;0),1,TRUNC(VLOOKUP($E459,'Container Panel'!$B$41:$Z$100,$D459,0)/(VLOOKUP(FM$276,UI!$A$12:$O$51,VLOOKUP(FM$279,$B$276:$C$278,2,0),0)/1000)))),"")</f>
        <v/>
      </c>
      <c r="FN459" s="145" t="str">
        <f>IFERROR(IF(AND(FN$272=list!$D$3,'Box Calculation'!FN$279&lt;&gt;"h",$E459&lt;&gt;0),0,IF(AND(FN$273=list!$D$2,$E459&lt;&gt;0,TRUNC(VLOOKUP($E459,'Container Panel'!$B$41:$Z$100,$D459,0)/(VLOOKUP(FN$276,UI!$A$12:$O$51,VLOOKUP(FN$279,$B$276:$C$278,2,0),0)/1000))&gt;0),1,TRUNC(VLOOKUP($E459,'Container Panel'!$B$41:$Z$100,$D459,0)/(VLOOKUP(FN$276,UI!$A$12:$O$51,VLOOKUP(FN$279,$B$276:$C$278,2,0),0)/1000)))),"")</f>
        <v/>
      </c>
      <c r="FO459" s="145" t="str">
        <f>IFERROR(IF(AND(FO$272=list!$D$3,'Box Calculation'!FO$279&lt;&gt;"h",$E459&lt;&gt;0),0,IF(AND(FO$273=list!$D$2,$E459&lt;&gt;0,TRUNC(VLOOKUP($E459,'Container Panel'!$B$41:$Z$100,$D459,0)/(VLOOKUP(FO$276,UI!$A$12:$O$51,VLOOKUP(FO$279,$B$276:$C$278,2,0),0)/1000))&gt;0),1,TRUNC(VLOOKUP($E459,'Container Panel'!$B$41:$Z$100,$D459,0)/(VLOOKUP(FO$276,UI!$A$12:$O$51,VLOOKUP(FO$279,$B$276:$C$278,2,0),0)/1000)))),"")</f>
        <v/>
      </c>
      <c r="FP459" s="145" t="str">
        <f>IFERROR(IF(AND(FP$272=list!$D$3,'Box Calculation'!FP$279&lt;&gt;"h",$E459&lt;&gt;0),0,IF(AND(FP$273=list!$D$2,$E459&lt;&gt;0,TRUNC(VLOOKUP($E459,'Container Panel'!$B$41:$Z$100,$D459,0)/(VLOOKUP(FP$276,UI!$A$12:$O$51,VLOOKUP(FP$279,$B$276:$C$278,2,0),0)/1000))&gt;0),1,TRUNC(VLOOKUP($E459,'Container Panel'!$B$41:$Z$100,$D459,0)/(VLOOKUP(FP$276,UI!$A$12:$O$51,VLOOKUP(FP$279,$B$276:$C$278,2,0),0)/1000)))),"")</f>
        <v/>
      </c>
      <c r="FQ459" s="145" t="str">
        <f>IFERROR(IF(AND(FQ$272=list!$D$3,'Box Calculation'!FQ$279&lt;&gt;"h",$E459&lt;&gt;0),0,IF(AND(FQ$273=list!$D$2,$E459&lt;&gt;0,TRUNC(VLOOKUP($E459,'Container Panel'!$B$41:$Z$100,$D459,0)/(VLOOKUP(FQ$276,UI!$A$12:$O$51,VLOOKUP(FQ$279,$B$276:$C$278,2,0),0)/1000))&gt;0),1,TRUNC(VLOOKUP($E459,'Container Panel'!$B$41:$Z$100,$D459,0)/(VLOOKUP(FQ$276,UI!$A$12:$O$51,VLOOKUP(FQ$279,$B$276:$C$278,2,0),0)/1000)))),"")</f>
        <v/>
      </c>
      <c r="FR459" s="145" t="str">
        <f>IFERROR(IF(AND(FR$272=list!$D$3,'Box Calculation'!FR$279&lt;&gt;"h",$E459&lt;&gt;0),0,IF(AND(FR$273=list!$D$2,$E459&lt;&gt;0,TRUNC(VLOOKUP($E459,'Container Panel'!$B$41:$Z$100,$D459,0)/(VLOOKUP(FR$276,UI!$A$12:$O$51,VLOOKUP(FR$279,$B$276:$C$278,2,0),0)/1000))&gt;0),1,TRUNC(VLOOKUP($E459,'Container Panel'!$B$41:$Z$100,$D459,0)/(VLOOKUP(FR$276,UI!$A$12:$O$51,VLOOKUP(FR$279,$B$276:$C$278,2,0),0)/1000)))),"")</f>
        <v/>
      </c>
      <c r="FS459" s="145" t="str">
        <f>IFERROR(IF(AND(FS$272=list!$D$3,'Box Calculation'!FS$279&lt;&gt;"h",$E459&lt;&gt;0),0,IF(AND(FS$273=list!$D$2,$E459&lt;&gt;0,TRUNC(VLOOKUP($E459,'Container Panel'!$B$41:$Z$100,$D459,0)/(VLOOKUP(FS$276,UI!$A$12:$O$51,VLOOKUP(FS$279,$B$276:$C$278,2,0),0)/1000))&gt;0),1,TRUNC(VLOOKUP($E459,'Container Panel'!$B$41:$Z$100,$D459,0)/(VLOOKUP(FS$276,UI!$A$12:$O$51,VLOOKUP(FS$279,$B$276:$C$278,2,0),0)/1000)))),"")</f>
        <v/>
      </c>
      <c r="FT459" s="145" t="str">
        <f>IFERROR(IF(AND(FT$272=list!$D$3,'Box Calculation'!FT$279&lt;&gt;"h",$E459&lt;&gt;0),0,IF(AND(FT$273=list!$D$2,$E459&lt;&gt;0,TRUNC(VLOOKUP($E459,'Container Panel'!$B$41:$Z$100,$D459,0)/(VLOOKUP(FT$276,UI!$A$12:$O$51,VLOOKUP(FT$279,$B$276:$C$278,2,0),0)/1000))&gt;0),1,TRUNC(VLOOKUP($E459,'Container Panel'!$B$41:$Z$100,$D459,0)/(VLOOKUP(FT$276,UI!$A$12:$O$51,VLOOKUP(FT$279,$B$276:$C$278,2,0),0)/1000)))),"")</f>
        <v/>
      </c>
      <c r="FU459" s="145" t="str">
        <f>IFERROR(IF(AND(FU$272=list!$D$3,'Box Calculation'!FU$279&lt;&gt;"h",$E459&lt;&gt;0),0,IF(AND(FU$273=list!$D$2,$E459&lt;&gt;0,TRUNC(VLOOKUP($E459,'Container Panel'!$B$41:$Z$100,$D459,0)/(VLOOKUP(FU$276,UI!$A$12:$O$51,VLOOKUP(FU$279,$B$276:$C$278,2,0),0)/1000))&gt;0),1,TRUNC(VLOOKUP($E459,'Container Panel'!$B$41:$Z$100,$D459,0)/(VLOOKUP(FU$276,UI!$A$12:$O$51,VLOOKUP(FU$279,$B$276:$C$278,2,0),0)/1000)))),"")</f>
        <v/>
      </c>
      <c r="FV459" s="145" t="str">
        <f>IFERROR(IF(AND(FV$272=list!$D$3,'Box Calculation'!FV$279&lt;&gt;"h",$E459&lt;&gt;0),0,IF(AND(FV$273=list!$D$2,$E459&lt;&gt;0,TRUNC(VLOOKUP($E459,'Container Panel'!$B$41:$Z$100,$D459,0)/(VLOOKUP(FV$276,UI!$A$12:$O$51,VLOOKUP(FV$279,$B$276:$C$278,2,0),0)/1000))&gt;0),1,TRUNC(VLOOKUP($E459,'Container Panel'!$B$41:$Z$100,$D459,0)/(VLOOKUP(FV$276,UI!$A$12:$O$51,VLOOKUP(FV$279,$B$276:$C$278,2,0),0)/1000)))),"")</f>
        <v/>
      </c>
      <c r="FW459" s="145" t="str">
        <f>IFERROR(IF(AND(FW$272=list!$D$3,'Box Calculation'!FW$279&lt;&gt;"h",$E459&lt;&gt;0),0,IF(AND(FW$273=list!$D$2,$E459&lt;&gt;0,TRUNC(VLOOKUP($E459,'Container Panel'!$B$41:$Z$100,$D459,0)/(VLOOKUP(FW$276,UI!$A$12:$O$51,VLOOKUP(FW$279,$B$276:$C$278,2,0),0)/1000))&gt;0),1,TRUNC(VLOOKUP($E459,'Container Panel'!$B$41:$Z$100,$D459,0)/(VLOOKUP(FW$276,UI!$A$12:$O$51,VLOOKUP(FW$279,$B$276:$C$278,2,0),0)/1000)))),"")</f>
        <v/>
      </c>
      <c r="FX459" s="145" t="str">
        <f>IFERROR(IF(AND(FX$272=list!$D$3,'Box Calculation'!FX$279&lt;&gt;"h",$E459&lt;&gt;0),0,IF(AND(FX$273=list!$D$2,$E459&lt;&gt;0,TRUNC(VLOOKUP($E459,'Container Panel'!$B$41:$Z$100,$D459,0)/(VLOOKUP(FX$276,UI!$A$12:$O$51,VLOOKUP(FX$279,$B$276:$C$278,2,0),0)/1000))&gt;0),1,TRUNC(VLOOKUP($E459,'Container Panel'!$B$41:$Z$100,$D459,0)/(VLOOKUP(FX$276,UI!$A$12:$O$51,VLOOKUP(FX$279,$B$276:$C$278,2,0),0)/1000)))),"")</f>
        <v/>
      </c>
      <c r="FY459" s="145" t="str">
        <f>IFERROR(IF(AND(FY$272=list!$D$3,'Box Calculation'!FY$279&lt;&gt;"h",$E459&lt;&gt;0),0,IF(AND(FY$273=list!$D$2,$E459&lt;&gt;0,TRUNC(VLOOKUP($E459,'Container Panel'!$B$41:$Z$100,$D459,0)/(VLOOKUP(FY$276,UI!$A$12:$O$51,VLOOKUP(FY$279,$B$276:$C$278,2,0),0)/1000))&gt;0),1,TRUNC(VLOOKUP($E459,'Container Panel'!$B$41:$Z$100,$D459,0)/(VLOOKUP(FY$276,UI!$A$12:$O$51,VLOOKUP(FY$279,$B$276:$C$278,2,0),0)/1000)))),"")</f>
        <v/>
      </c>
      <c r="FZ459" s="145" t="str">
        <f>IFERROR(IF(AND(FZ$272=list!$D$3,'Box Calculation'!FZ$279&lt;&gt;"h",$E459&lt;&gt;0),0,IF(AND(FZ$273=list!$D$2,$E459&lt;&gt;0,TRUNC(VLOOKUP($E459,'Container Panel'!$B$41:$Z$100,$D459,0)/(VLOOKUP(FZ$276,UI!$A$12:$O$51,VLOOKUP(FZ$279,$B$276:$C$278,2,0),0)/1000))&gt;0),1,TRUNC(VLOOKUP($E459,'Container Panel'!$B$41:$Z$100,$D459,0)/(VLOOKUP(FZ$276,UI!$A$12:$O$51,VLOOKUP(FZ$279,$B$276:$C$278,2,0),0)/1000)))),"")</f>
        <v/>
      </c>
      <c r="GA459" s="145" t="str">
        <f>IFERROR(IF(AND(GA$272=list!$D$3,'Box Calculation'!GA$279&lt;&gt;"h",$E459&lt;&gt;0),0,IF(AND(GA$273=list!$D$2,$E459&lt;&gt;0,TRUNC(VLOOKUP($E459,'Container Panel'!$B$41:$Z$100,$D459,0)/(VLOOKUP(GA$276,UI!$A$12:$O$51,VLOOKUP(GA$279,$B$276:$C$278,2,0),0)/1000))&gt;0),1,TRUNC(VLOOKUP($E459,'Container Panel'!$B$41:$Z$100,$D459,0)/(VLOOKUP(GA$276,UI!$A$12:$O$51,VLOOKUP(GA$279,$B$276:$C$278,2,0),0)/1000)))),"")</f>
        <v/>
      </c>
      <c r="GB459" s="145" t="str">
        <f>IFERROR(IF(AND(GB$272=list!$D$3,'Box Calculation'!GB$279&lt;&gt;"h",$E459&lt;&gt;0),0,IF(AND(GB$273=list!$D$2,$E459&lt;&gt;0,TRUNC(VLOOKUP($E459,'Container Panel'!$B$41:$Z$100,$D459,0)/(VLOOKUP(GB$276,UI!$A$12:$O$51,VLOOKUP(GB$279,$B$276:$C$278,2,0),0)/1000))&gt;0),1,TRUNC(VLOOKUP($E459,'Container Panel'!$B$41:$Z$100,$D459,0)/(VLOOKUP(GB$276,UI!$A$12:$O$51,VLOOKUP(GB$279,$B$276:$C$278,2,0),0)/1000)))),"")</f>
        <v/>
      </c>
      <c r="GC459" s="145" t="str">
        <f>IFERROR(IF(AND(GC$272=list!$D$3,'Box Calculation'!GC$279&lt;&gt;"h",$E459&lt;&gt;0),0,IF(AND(GC$273=list!$D$2,$E459&lt;&gt;0,TRUNC(VLOOKUP($E459,'Container Panel'!$B$41:$Z$100,$D459,0)/(VLOOKUP(GC$276,UI!$A$12:$O$51,VLOOKUP(GC$279,$B$276:$C$278,2,0),0)/1000))&gt;0),1,TRUNC(VLOOKUP($E459,'Container Panel'!$B$41:$Z$100,$D459,0)/(VLOOKUP(GC$276,UI!$A$12:$O$51,VLOOKUP(GC$279,$B$276:$C$278,2,0),0)/1000)))),"")</f>
        <v/>
      </c>
      <c r="GD459" s="145" t="str">
        <f>IFERROR(IF(AND(GD$272=list!$D$3,'Box Calculation'!GD$279&lt;&gt;"h",$E459&lt;&gt;0),0,IF(AND(GD$273=list!$D$2,$E459&lt;&gt;0,TRUNC(VLOOKUP($E459,'Container Panel'!$B$41:$Z$100,$D459,0)/(VLOOKUP(GD$276,UI!$A$12:$O$51,VLOOKUP(GD$279,$B$276:$C$278,2,0),0)/1000))&gt;0),1,TRUNC(VLOOKUP($E459,'Container Panel'!$B$41:$Z$100,$D459,0)/(VLOOKUP(GD$276,UI!$A$12:$O$51,VLOOKUP(GD$279,$B$276:$C$278,2,0),0)/1000)))),"")</f>
        <v/>
      </c>
      <c r="GE459" s="145" t="str">
        <f>IFERROR(IF(AND(GE$272=list!$D$3,'Box Calculation'!GE$279&lt;&gt;"h",$E459&lt;&gt;0),0,IF(AND(GE$273=list!$D$2,$E459&lt;&gt;0,TRUNC(VLOOKUP($E459,'Container Panel'!$B$41:$Z$100,$D459,0)/(VLOOKUP(GE$276,UI!$A$12:$O$51,VLOOKUP(GE$279,$B$276:$C$278,2,0),0)/1000))&gt;0),1,TRUNC(VLOOKUP($E459,'Container Panel'!$B$41:$Z$100,$D459,0)/(VLOOKUP(GE$276,UI!$A$12:$O$51,VLOOKUP(GE$279,$B$276:$C$278,2,0),0)/1000)))),"")</f>
        <v/>
      </c>
      <c r="GF459" s="145" t="str">
        <f>IFERROR(IF(AND(GF$272=list!$D$3,'Box Calculation'!GF$279&lt;&gt;"h",$E459&lt;&gt;0),0,IF(AND(GF$273=list!$D$2,$E459&lt;&gt;0,TRUNC(VLOOKUP($E459,'Container Panel'!$B$41:$Z$100,$D459,0)/(VLOOKUP(GF$276,UI!$A$12:$O$51,VLOOKUP(GF$279,$B$276:$C$278,2,0),0)/1000))&gt;0),1,TRUNC(VLOOKUP($E459,'Container Panel'!$B$41:$Z$100,$D459,0)/(VLOOKUP(GF$276,UI!$A$12:$O$51,VLOOKUP(GF$279,$B$276:$C$278,2,0),0)/1000)))),"")</f>
        <v/>
      </c>
      <c r="GG459" s="145" t="str">
        <f>IFERROR(IF(AND(GG$272=list!$D$3,'Box Calculation'!GG$279&lt;&gt;"h",$E459&lt;&gt;0),0,IF(AND(GG$273=list!$D$2,$E459&lt;&gt;0,TRUNC(VLOOKUP($E459,'Container Panel'!$B$41:$Z$100,$D459,0)/(VLOOKUP(GG$276,UI!$A$12:$O$51,VLOOKUP(GG$279,$B$276:$C$278,2,0),0)/1000))&gt;0),1,TRUNC(VLOOKUP($E459,'Container Panel'!$B$41:$Z$100,$D459,0)/(VLOOKUP(GG$276,UI!$A$12:$O$51,VLOOKUP(GG$279,$B$276:$C$278,2,0),0)/1000)))),"")</f>
        <v/>
      </c>
      <c r="GH459" s="145" t="str">
        <f>IFERROR(IF(AND(GH$272=list!$D$3,'Box Calculation'!GH$279&lt;&gt;"h",$E459&lt;&gt;0),0,IF(AND(GH$273=list!$D$2,$E459&lt;&gt;0,TRUNC(VLOOKUP($E459,'Container Panel'!$B$41:$Z$100,$D459,0)/(VLOOKUP(GH$276,UI!$A$12:$O$51,VLOOKUP(GH$279,$B$276:$C$278,2,0),0)/1000))&gt;0),1,TRUNC(VLOOKUP($E459,'Container Panel'!$B$41:$Z$100,$D459,0)/(VLOOKUP(GH$276,UI!$A$12:$O$51,VLOOKUP(GH$279,$B$276:$C$278,2,0),0)/1000)))),"")</f>
        <v/>
      </c>
      <c r="GI459" s="145" t="str">
        <f>IFERROR(IF(AND(GI$272=list!$D$3,'Box Calculation'!GI$279&lt;&gt;"h",$E459&lt;&gt;0),0,IF(AND(GI$273=list!$D$2,$E459&lt;&gt;0,TRUNC(VLOOKUP($E459,'Container Panel'!$B$41:$Z$100,$D459,0)/(VLOOKUP(GI$276,UI!$A$12:$O$51,VLOOKUP(GI$279,$B$276:$C$278,2,0),0)/1000))&gt;0),1,TRUNC(VLOOKUP($E459,'Container Panel'!$B$41:$Z$100,$D459,0)/(VLOOKUP(GI$276,UI!$A$12:$O$51,VLOOKUP(GI$279,$B$276:$C$278,2,0),0)/1000)))),"")</f>
        <v/>
      </c>
      <c r="GJ459" s="145" t="str">
        <f>IFERROR(IF(AND(GJ$272=list!$D$3,'Box Calculation'!GJ$279&lt;&gt;"h",$E459&lt;&gt;0),0,IF(AND(GJ$273=list!$D$2,$E459&lt;&gt;0,TRUNC(VLOOKUP($E459,'Container Panel'!$B$41:$Z$100,$D459,0)/(VLOOKUP(GJ$276,UI!$A$12:$O$51,VLOOKUP(GJ$279,$B$276:$C$278,2,0),0)/1000))&gt;0),1,TRUNC(VLOOKUP($E459,'Container Panel'!$B$41:$Z$100,$D459,0)/(VLOOKUP(GJ$276,UI!$A$12:$O$51,VLOOKUP(GJ$279,$B$276:$C$278,2,0),0)/1000)))),"")</f>
        <v/>
      </c>
      <c r="GK459" s="145" t="str">
        <f>IFERROR(IF(AND(GK$272=list!$D$3,'Box Calculation'!GK$279&lt;&gt;"h",$E459&lt;&gt;0),0,IF(AND(GK$273=list!$D$2,$E459&lt;&gt;0,TRUNC(VLOOKUP($E459,'Container Panel'!$B$41:$Z$100,$D459,0)/(VLOOKUP(GK$276,UI!$A$12:$O$51,VLOOKUP(GK$279,$B$276:$C$278,2,0),0)/1000))&gt;0),1,TRUNC(VLOOKUP($E459,'Container Panel'!$B$41:$Z$100,$D459,0)/(VLOOKUP(GK$276,UI!$A$12:$O$51,VLOOKUP(GK$279,$B$276:$C$278,2,0),0)/1000)))),"")</f>
        <v/>
      </c>
      <c r="GL459" s="145" t="str">
        <f>IFERROR(IF(AND(GL$272=list!$D$3,'Box Calculation'!GL$279&lt;&gt;"h",$E459&lt;&gt;0),0,IF(AND(GL$273=list!$D$2,$E459&lt;&gt;0,TRUNC(VLOOKUP($E459,'Container Panel'!$B$41:$Z$100,$D459,0)/(VLOOKUP(GL$276,UI!$A$12:$O$51,VLOOKUP(GL$279,$B$276:$C$278,2,0),0)/1000))&gt;0),1,TRUNC(VLOOKUP($E459,'Container Panel'!$B$41:$Z$100,$D459,0)/(VLOOKUP(GL$276,UI!$A$12:$O$51,VLOOKUP(GL$279,$B$276:$C$278,2,0),0)/1000)))),"")</f>
        <v/>
      </c>
      <c r="GM459" s="145" t="str">
        <f>IFERROR(IF(AND(GM$272=list!$D$3,'Box Calculation'!GM$279&lt;&gt;"h",$E459&lt;&gt;0),0,IF(AND(GM$273=list!$D$2,$E459&lt;&gt;0,TRUNC(VLOOKUP($E459,'Container Panel'!$B$41:$Z$100,$D459,0)/(VLOOKUP(GM$276,UI!$A$12:$O$51,VLOOKUP(GM$279,$B$276:$C$278,2,0),0)/1000))&gt;0),1,TRUNC(VLOOKUP($E459,'Container Panel'!$B$41:$Z$100,$D459,0)/(VLOOKUP(GM$276,UI!$A$12:$O$51,VLOOKUP(GM$279,$B$276:$C$278,2,0),0)/1000)))),"")</f>
        <v/>
      </c>
      <c r="GN459" s="145" t="str">
        <f>IFERROR(IF(AND(GN$272=list!$D$3,'Box Calculation'!GN$279&lt;&gt;"h",$E459&lt;&gt;0),0,IF(AND(GN$273=list!$D$2,$E459&lt;&gt;0,TRUNC(VLOOKUP($E459,'Container Panel'!$B$41:$Z$100,$D459,0)/(VLOOKUP(GN$276,UI!$A$12:$O$51,VLOOKUP(GN$279,$B$276:$C$278,2,0),0)/1000))&gt;0),1,TRUNC(VLOOKUP($E459,'Container Panel'!$B$41:$Z$100,$D459,0)/(VLOOKUP(GN$276,UI!$A$12:$O$51,VLOOKUP(GN$279,$B$276:$C$278,2,0),0)/1000)))),"")</f>
        <v/>
      </c>
      <c r="GO459" s="145" t="str">
        <f>IFERROR(IF(AND(GO$272=list!$D$3,'Box Calculation'!GO$279&lt;&gt;"h",$E459&lt;&gt;0),0,IF(AND(GO$273=list!$D$2,$E459&lt;&gt;0,TRUNC(VLOOKUP($E459,'Container Panel'!$B$41:$Z$100,$D459,0)/(VLOOKUP(GO$276,UI!$A$12:$O$51,VLOOKUP(GO$279,$B$276:$C$278,2,0),0)/1000))&gt;0),1,TRUNC(VLOOKUP($E459,'Container Panel'!$B$41:$Z$100,$D459,0)/(VLOOKUP(GO$276,UI!$A$12:$O$51,VLOOKUP(GO$279,$B$276:$C$278,2,0),0)/1000)))),"")</f>
        <v/>
      </c>
      <c r="GP459" s="145" t="str">
        <f>IFERROR(IF(AND(GP$272=list!$D$3,'Box Calculation'!GP$279&lt;&gt;"h",$E459&lt;&gt;0),0,IF(AND(GP$273=list!$D$2,$E459&lt;&gt;0,TRUNC(VLOOKUP($E459,'Container Panel'!$B$41:$Z$100,$D459,0)/(VLOOKUP(GP$276,UI!$A$12:$O$51,VLOOKUP(GP$279,$B$276:$C$278,2,0),0)/1000))&gt;0),1,TRUNC(VLOOKUP($E459,'Container Panel'!$B$41:$Z$100,$D459,0)/(VLOOKUP(GP$276,UI!$A$12:$O$51,VLOOKUP(GP$279,$B$276:$C$278,2,0),0)/1000)))),"")</f>
        <v/>
      </c>
      <c r="GQ459" s="145" t="str">
        <f>IFERROR(IF(AND(GQ$272=list!$D$3,'Box Calculation'!GQ$279&lt;&gt;"h",$E459&lt;&gt;0),0,IF(AND(GQ$273=list!$D$2,$E459&lt;&gt;0,TRUNC(VLOOKUP($E459,'Container Panel'!$B$41:$Z$100,$D459,0)/(VLOOKUP(GQ$276,UI!$A$12:$O$51,VLOOKUP(GQ$279,$B$276:$C$278,2,0),0)/1000))&gt;0),1,TRUNC(VLOOKUP($E459,'Container Panel'!$B$41:$Z$100,$D459,0)/(VLOOKUP(GQ$276,UI!$A$12:$O$51,VLOOKUP(GQ$279,$B$276:$C$278,2,0),0)/1000)))),"")</f>
        <v/>
      </c>
      <c r="GR459" s="145" t="str">
        <f>IFERROR(IF(AND(GR$272=list!$D$3,'Box Calculation'!GR$279&lt;&gt;"h",$E459&lt;&gt;0),0,IF(AND(GR$273=list!$D$2,$E459&lt;&gt;0,TRUNC(VLOOKUP($E459,'Container Panel'!$B$41:$Z$100,$D459,0)/(VLOOKUP(GR$276,UI!$A$12:$O$51,VLOOKUP(GR$279,$B$276:$C$278,2,0),0)/1000))&gt;0),1,TRUNC(VLOOKUP($E459,'Container Panel'!$B$41:$Z$100,$D459,0)/(VLOOKUP(GR$276,UI!$A$12:$O$51,VLOOKUP(GR$279,$B$276:$C$278,2,0),0)/1000)))),"")</f>
        <v/>
      </c>
      <c r="GS459" s="145" t="str">
        <f>IFERROR(IF(AND(GS$272=list!$D$3,'Box Calculation'!GS$279&lt;&gt;"h",$E459&lt;&gt;0),0,IF(AND(GS$273=list!$D$2,$E459&lt;&gt;0,TRUNC(VLOOKUP($E459,'Container Panel'!$B$41:$Z$100,$D459,0)/(VLOOKUP(GS$276,UI!$A$12:$O$51,VLOOKUP(GS$279,$B$276:$C$278,2,0),0)/1000))&gt;0),1,TRUNC(VLOOKUP($E459,'Container Panel'!$B$41:$Z$100,$D459,0)/(VLOOKUP(GS$276,UI!$A$12:$O$51,VLOOKUP(GS$279,$B$276:$C$278,2,0),0)/1000)))),"")</f>
        <v/>
      </c>
      <c r="GT459" s="145" t="str">
        <f>IFERROR(IF(AND(GT$272=list!$D$3,'Box Calculation'!GT$279&lt;&gt;"h",$E459&lt;&gt;0),0,IF(AND(GT$273=list!$D$2,$E459&lt;&gt;0,TRUNC(VLOOKUP($E459,'Container Panel'!$B$41:$Z$100,$D459,0)/(VLOOKUP(GT$276,UI!$A$12:$O$51,VLOOKUP(GT$279,$B$276:$C$278,2,0),0)/1000))&gt;0),1,TRUNC(VLOOKUP($E459,'Container Panel'!$B$41:$Z$100,$D459,0)/(VLOOKUP(GT$276,UI!$A$12:$O$51,VLOOKUP(GT$279,$B$276:$C$278,2,0),0)/1000)))),"")</f>
        <v/>
      </c>
      <c r="GU459" s="145" t="str">
        <f>IFERROR(IF(AND(GU$272=list!$D$3,'Box Calculation'!GU$279&lt;&gt;"h",$E459&lt;&gt;0),0,IF(AND(GU$273=list!$D$2,$E459&lt;&gt;0,TRUNC(VLOOKUP($E459,'Container Panel'!$B$41:$Z$100,$D459,0)/(VLOOKUP(GU$276,UI!$A$12:$O$51,VLOOKUP(GU$279,$B$276:$C$278,2,0),0)/1000))&gt;0),1,TRUNC(VLOOKUP($E459,'Container Panel'!$B$41:$Z$100,$D459,0)/(VLOOKUP(GU$276,UI!$A$12:$O$51,VLOOKUP(GU$279,$B$276:$C$278,2,0),0)/1000)))),"")</f>
        <v/>
      </c>
      <c r="GV459" s="145" t="str">
        <f>IFERROR(IF(AND(GV$272=list!$D$3,'Box Calculation'!GV$279&lt;&gt;"h",$E459&lt;&gt;0),0,IF(AND(GV$273=list!$D$2,$E459&lt;&gt;0,TRUNC(VLOOKUP($E459,'Container Panel'!$B$41:$Z$100,$D459,0)/(VLOOKUP(GV$276,UI!$A$12:$O$51,VLOOKUP(GV$279,$B$276:$C$278,2,0),0)/1000))&gt;0),1,TRUNC(VLOOKUP($E459,'Container Panel'!$B$41:$Z$100,$D459,0)/(VLOOKUP(GV$276,UI!$A$12:$O$51,VLOOKUP(GV$279,$B$276:$C$278,2,0),0)/1000)))),"")</f>
        <v/>
      </c>
      <c r="GW459" s="145" t="str">
        <f>IFERROR(IF(AND(GW$272=list!$D$3,'Box Calculation'!GW$279&lt;&gt;"h",$E459&lt;&gt;0),0,IF(AND(GW$273=list!$D$2,$E459&lt;&gt;0,TRUNC(VLOOKUP($E459,'Container Panel'!$B$41:$Z$100,$D459,0)/(VLOOKUP(GW$276,UI!$A$12:$O$51,VLOOKUP(GW$279,$B$276:$C$278,2,0),0)/1000))&gt;0),1,TRUNC(VLOOKUP($E459,'Container Panel'!$B$41:$Z$100,$D459,0)/(VLOOKUP(GW$276,UI!$A$12:$O$51,VLOOKUP(GW$279,$B$276:$C$278,2,0),0)/1000)))),"")</f>
        <v/>
      </c>
      <c r="GX459" s="145" t="str">
        <f>IFERROR(IF(AND(GX$272=list!$D$3,'Box Calculation'!GX$279&lt;&gt;"h",$E459&lt;&gt;0),0,IF(AND(GX$273=list!$D$2,$E459&lt;&gt;0,TRUNC(VLOOKUP($E459,'Container Panel'!$B$41:$Z$100,$D459,0)/(VLOOKUP(GX$276,UI!$A$12:$O$51,VLOOKUP(GX$279,$B$276:$C$278,2,0),0)/1000))&gt;0),1,TRUNC(VLOOKUP($E459,'Container Panel'!$B$41:$Z$100,$D459,0)/(VLOOKUP(GX$276,UI!$A$12:$O$51,VLOOKUP(GX$279,$B$276:$C$278,2,0),0)/1000)))),"")</f>
        <v/>
      </c>
      <c r="GY459" s="145" t="str">
        <f>IFERROR(IF(AND(GY$272=list!$D$3,'Box Calculation'!GY$279&lt;&gt;"h",$E459&lt;&gt;0),0,IF(AND(GY$273=list!$D$2,$E459&lt;&gt;0,TRUNC(VLOOKUP($E459,'Container Panel'!$B$41:$Z$100,$D459,0)/(VLOOKUP(GY$276,UI!$A$12:$O$51,VLOOKUP(GY$279,$B$276:$C$278,2,0),0)/1000))&gt;0),1,TRUNC(VLOOKUP($E459,'Container Panel'!$B$41:$Z$100,$D459,0)/(VLOOKUP(GY$276,UI!$A$12:$O$51,VLOOKUP(GY$279,$B$276:$C$278,2,0),0)/1000)))),"")</f>
        <v/>
      </c>
      <c r="GZ459" s="145" t="str">
        <f>IFERROR(IF(AND(GZ$272=list!$D$3,'Box Calculation'!GZ$279&lt;&gt;"h",$E459&lt;&gt;0),0,IF(AND(GZ$273=list!$D$2,$E459&lt;&gt;0,TRUNC(VLOOKUP($E459,'Container Panel'!$B$41:$Z$100,$D459,0)/(VLOOKUP(GZ$276,UI!$A$12:$O$51,VLOOKUP(GZ$279,$B$276:$C$278,2,0),0)/1000))&gt;0),1,TRUNC(VLOOKUP($E459,'Container Panel'!$B$41:$Z$100,$D459,0)/(VLOOKUP(GZ$276,UI!$A$12:$O$51,VLOOKUP(GZ$279,$B$276:$C$278,2,0),0)/1000)))),"")</f>
        <v/>
      </c>
      <c r="HA459" s="145" t="str">
        <f>IFERROR(IF(AND(HA$272=list!$D$3,'Box Calculation'!HA$279&lt;&gt;"h",$E459&lt;&gt;0),0,IF(AND(HA$273=list!$D$2,$E459&lt;&gt;0,TRUNC(VLOOKUP($E459,'Container Panel'!$B$41:$Z$100,$D459,0)/(VLOOKUP(HA$276,UI!$A$12:$O$51,VLOOKUP(HA$279,$B$276:$C$278,2,0),0)/1000))&gt;0),1,TRUNC(VLOOKUP($E459,'Container Panel'!$B$41:$Z$100,$D459,0)/(VLOOKUP(HA$276,UI!$A$12:$O$51,VLOOKUP(HA$279,$B$276:$C$278,2,0),0)/1000)))),"")</f>
        <v/>
      </c>
      <c r="HB459" s="145" t="str">
        <f>IFERROR(IF(AND(HB$272=list!$D$3,'Box Calculation'!HB$279&lt;&gt;"h",$E459&lt;&gt;0),0,IF(AND(HB$273=list!$D$2,$E459&lt;&gt;0,TRUNC(VLOOKUP($E459,'Container Panel'!$B$41:$Z$100,$D459,0)/(VLOOKUP(HB$276,UI!$A$12:$O$51,VLOOKUP(HB$279,$B$276:$C$278,2,0),0)/1000))&gt;0),1,TRUNC(VLOOKUP($E459,'Container Panel'!$B$41:$Z$100,$D459,0)/(VLOOKUP(HB$276,UI!$A$12:$O$51,VLOOKUP(HB$279,$B$276:$C$278,2,0),0)/1000)))),"")</f>
        <v/>
      </c>
      <c r="HC459" s="145" t="str">
        <f>IFERROR(IF(AND(HC$272=list!$D$3,'Box Calculation'!HC$279&lt;&gt;"h",$E459&lt;&gt;0),0,IF(AND(HC$273=list!$D$2,$E459&lt;&gt;0,TRUNC(VLOOKUP($E459,'Container Panel'!$B$41:$Z$100,$D459,0)/(VLOOKUP(HC$276,UI!$A$12:$O$51,VLOOKUP(HC$279,$B$276:$C$278,2,0),0)/1000))&gt;0),1,TRUNC(VLOOKUP($E459,'Container Panel'!$B$41:$Z$100,$D459,0)/(VLOOKUP(HC$276,UI!$A$12:$O$51,VLOOKUP(HC$279,$B$276:$C$278,2,0),0)/1000)))),"")</f>
        <v/>
      </c>
      <c r="HD459" s="145" t="str">
        <f>IFERROR(IF(AND(HD$272=list!$D$3,'Box Calculation'!HD$279&lt;&gt;"h",$E459&lt;&gt;0),0,IF(AND(HD$273=list!$D$2,$E459&lt;&gt;0,TRUNC(VLOOKUP($E459,'Container Panel'!$B$41:$Z$100,$D459,0)/(VLOOKUP(HD$276,UI!$A$12:$O$51,VLOOKUP(HD$279,$B$276:$C$278,2,0),0)/1000))&gt;0),1,TRUNC(VLOOKUP($E459,'Container Panel'!$B$41:$Z$100,$D459,0)/(VLOOKUP(HD$276,UI!$A$12:$O$51,VLOOKUP(HD$279,$B$276:$C$278,2,0),0)/1000)))),"")</f>
        <v/>
      </c>
      <c r="HE459" s="145" t="str">
        <f>IFERROR(IF(AND(HE$272=list!$D$3,'Box Calculation'!HE$279&lt;&gt;"h",$E459&lt;&gt;0),0,IF(AND(HE$273=list!$D$2,$E459&lt;&gt;0,TRUNC(VLOOKUP($E459,'Container Panel'!$B$41:$Z$100,$D459,0)/(VLOOKUP(HE$276,UI!$A$12:$O$51,VLOOKUP(HE$279,$B$276:$C$278,2,0),0)/1000))&gt;0),1,TRUNC(VLOOKUP($E459,'Container Panel'!$B$41:$Z$100,$D459,0)/(VLOOKUP(HE$276,UI!$A$12:$O$51,VLOOKUP(HE$279,$B$276:$C$278,2,0),0)/1000)))),"")</f>
        <v/>
      </c>
      <c r="HF459" s="145" t="str">
        <f>IFERROR(IF(AND(HF$272=list!$D$3,'Box Calculation'!HF$279&lt;&gt;"h",$E459&lt;&gt;0),0,IF(AND(HF$273=list!$D$2,$E459&lt;&gt;0,TRUNC(VLOOKUP($E459,'Container Panel'!$B$41:$Z$100,$D459,0)/(VLOOKUP(HF$276,UI!$A$12:$O$51,VLOOKUP(HF$279,$B$276:$C$278,2,0),0)/1000))&gt;0),1,TRUNC(VLOOKUP($E459,'Container Panel'!$B$41:$Z$100,$D459,0)/(VLOOKUP(HF$276,UI!$A$12:$O$51,VLOOKUP(HF$279,$B$276:$C$278,2,0),0)/1000)))),"")</f>
        <v/>
      </c>
      <c r="HG459" s="145" t="str">
        <f>IFERROR(IF(AND(HG$272=list!$D$3,'Box Calculation'!HG$279&lt;&gt;"h",$E459&lt;&gt;0),0,IF(AND(HG$273=list!$D$2,$E459&lt;&gt;0,TRUNC(VLOOKUP($E459,'Container Panel'!$B$41:$Z$100,$D459,0)/(VLOOKUP(HG$276,UI!$A$12:$O$51,VLOOKUP(HG$279,$B$276:$C$278,2,0),0)/1000))&gt;0),1,TRUNC(VLOOKUP($E459,'Container Panel'!$B$41:$Z$100,$D459,0)/(VLOOKUP(HG$276,UI!$A$12:$O$51,VLOOKUP(HG$279,$B$276:$C$278,2,0),0)/1000)))),"")</f>
        <v/>
      </c>
      <c r="HH459" s="145" t="str">
        <f>IFERROR(IF(AND(HH$272=list!$D$3,'Box Calculation'!HH$279&lt;&gt;"h",$E459&lt;&gt;0),0,IF(AND(HH$273=list!$D$2,$E459&lt;&gt;0,TRUNC(VLOOKUP($E459,'Container Panel'!$B$41:$Z$100,$D459,0)/(VLOOKUP(HH$276,UI!$A$12:$O$51,VLOOKUP(HH$279,$B$276:$C$278,2,0),0)/1000))&gt;0),1,TRUNC(VLOOKUP($E459,'Container Panel'!$B$41:$Z$100,$D459,0)/(VLOOKUP(HH$276,UI!$A$12:$O$51,VLOOKUP(HH$279,$B$276:$C$278,2,0),0)/1000)))),"")</f>
        <v/>
      </c>
      <c r="HI459" s="145" t="str">
        <f>IFERROR(IF(AND(HI$272=list!$D$3,'Box Calculation'!HI$279&lt;&gt;"h",$E459&lt;&gt;0),0,IF(AND(HI$273=list!$D$2,$E459&lt;&gt;0,TRUNC(VLOOKUP($E459,'Container Panel'!$B$41:$Z$100,$D459,0)/(VLOOKUP(HI$276,UI!$A$12:$O$51,VLOOKUP(HI$279,$B$276:$C$278,2,0),0)/1000))&gt;0),1,TRUNC(VLOOKUP($E459,'Container Panel'!$B$41:$Z$100,$D459,0)/(VLOOKUP(HI$276,UI!$A$12:$O$51,VLOOKUP(HI$279,$B$276:$C$278,2,0),0)/1000)))),"")</f>
        <v/>
      </c>
      <c r="HJ459" s="145" t="str">
        <f>IFERROR(IF(AND(HJ$272=list!$D$3,'Box Calculation'!HJ$279&lt;&gt;"h",$E459&lt;&gt;0),0,IF(AND(HJ$273=list!$D$2,$E459&lt;&gt;0,TRUNC(VLOOKUP($E459,'Container Panel'!$B$41:$Z$100,$D459,0)/(VLOOKUP(HJ$276,UI!$A$12:$O$51,VLOOKUP(HJ$279,$B$276:$C$278,2,0),0)/1000))&gt;0),1,TRUNC(VLOOKUP($E459,'Container Panel'!$B$41:$Z$100,$D459,0)/(VLOOKUP(HJ$276,UI!$A$12:$O$51,VLOOKUP(HJ$279,$B$276:$C$278,2,0),0)/1000)))),"")</f>
        <v/>
      </c>
      <c r="HK459" s="145" t="str">
        <f>IFERROR(IF(AND(HK$272=list!$D$3,'Box Calculation'!HK$279&lt;&gt;"h",$E459&lt;&gt;0),0,IF(AND(HK$273=list!$D$2,$E459&lt;&gt;0,TRUNC(VLOOKUP($E459,'Container Panel'!$B$41:$Z$100,$D459,0)/(VLOOKUP(HK$276,UI!$A$12:$O$51,VLOOKUP(HK$279,$B$276:$C$278,2,0),0)/1000))&gt;0),1,TRUNC(VLOOKUP($E459,'Container Panel'!$B$41:$Z$100,$D459,0)/(VLOOKUP(HK$276,UI!$A$12:$O$51,VLOOKUP(HK$279,$B$276:$C$278,2,0),0)/1000)))),"")</f>
        <v/>
      </c>
      <c r="HL459" s="145" t="str">
        <f>IFERROR(IF(AND(HL$272=list!$D$3,'Box Calculation'!HL$279&lt;&gt;"h",$E459&lt;&gt;0),0,IF(AND(HL$273=list!$D$2,$E459&lt;&gt;0,TRUNC(VLOOKUP($E459,'Container Panel'!$B$41:$Z$100,$D459,0)/(VLOOKUP(HL$276,UI!$A$12:$O$51,VLOOKUP(HL$279,$B$276:$C$278,2,0),0)/1000))&gt;0),1,TRUNC(VLOOKUP($E459,'Container Panel'!$B$41:$Z$100,$D459,0)/(VLOOKUP(HL$276,UI!$A$12:$O$51,VLOOKUP(HL$279,$B$276:$C$278,2,0),0)/1000)))),"")</f>
        <v/>
      </c>
      <c r="HM459" s="145" t="str">
        <f>IFERROR(IF(AND(HM$272=list!$D$3,'Box Calculation'!HM$279&lt;&gt;"h",$E459&lt;&gt;0),0,IF(AND(HM$273=list!$D$2,$E459&lt;&gt;0,TRUNC(VLOOKUP($E459,'Container Panel'!$B$41:$Z$100,$D459,0)/(VLOOKUP(HM$276,UI!$A$12:$O$51,VLOOKUP(HM$279,$B$276:$C$278,2,0),0)/1000))&gt;0),1,TRUNC(VLOOKUP($E459,'Container Panel'!$B$41:$Z$100,$D459,0)/(VLOOKUP(HM$276,UI!$A$12:$O$51,VLOOKUP(HM$279,$B$276:$C$278,2,0),0)/1000)))),"")</f>
        <v/>
      </c>
      <c r="HN459" s="145" t="str">
        <f>IFERROR(IF(AND(HN$272=list!$D$3,'Box Calculation'!HN$279&lt;&gt;"h",$E459&lt;&gt;0),0,IF(AND(HN$273=list!$D$2,$E459&lt;&gt;0,TRUNC(VLOOKUP($E459,'Container Panel'!$B$41:$Z$100,$D459,0)/(VLOOKUP(HN$276,UI!$A$12:$O$51,VLOOKUP(HN$279,$B$276:$C$278,2,0),0)/1000))&gt;0),1,TRUNC(VLOOKUP($E459,'Container Panel'!$B$41:$Z$100,$D459,0)/(VLOOKUP(HN$276,UI!$A$12:$O$51,VLOOKUP(HN$279,$B$276:$C$278,2,0),0)/1000)))),"")</f>
        <v/>
      </c>
      <c r="HO459" s="145" t="str">
        <f>IFERROR(IF(AND(HO$272=list!$D$3,'Box Calculation'!HO$279&lt;&gt;"h",$E459&lt;&gt;0),0,IF(AND(HO$273=list!$D$2,$E459&lt;&gt;0,TRUNC(VLOOKUP($E459,'Container Panel'!$B$41:$Z$100,$D459,0)/(VLOOKUP(HO$276,UI!$A$12:$O$51,VLOOKUP(HO$279,$B$276:$C$278,2,0),0)/1000))&gt;0),1,TRUNC(VLOOKUP($E459,'Container Panel'!$B$41:$Z$100,$D459,0)/(VLOOKUP(HO$276,UI!$A$12:$O$51,VLOOKUP(HO$279,$B$276:$C$278,2,0),0)/1000)))),"")</f>
        <v/>
      </c>
      <c r="HP459" s="145" t="str">
        <f>IFERROR(IF(AND(HP$272=list!$D$3,'Box Calculation'!HP$279&lt;&gt;"h",$E459&lt;&gt;0),0,IF(AND(HP$273=list!$D$2,$E459&lt;&gt;0,TRUNC(VLOOKUP($E459,'Container Panel'!$B$41:$Z$100,$D459,0)/(VLOOKUP(HP$276,UI!$A$12:$O$51,VLOOKUP(HP$279,$B$276:$C$278,2,0),0)/1000))&gt;0),1,TRUNC(VLOOKUP($E459,'Container Panel'!$B$41:$Z$100,$D459,0)/(VLOOKUP(HP$276,UI!$A$12:$O$51,VLOOKUP(HP$279,$B$276:$C$278,2,0),0)/1000)))),"")</f>
        <v/>
      </c>
      <c r="HQ459" s="145" t="str">
        <f>IFERROR(IF(AND(HQ$272=list!$D$3,'Box Calculation'!HQ$279&lt;&gt;"h",$E459&lt;&gt;0),0,IF(AND(HQ$273=list!$D$2,$E459&lt;&gt;0,TRUNC(VLOOKUP($E459,'Container Panel'!$B$41:$Z$100,$D459,0)/(VLOOKUP(HQ$276,UI!$A$12:$O$51,VLOOKUP(HQ$279,$B$276:$C$278,2,0),0)/1000))&gt;0),1,TRUNC(VLOOKUP($E459,'Container Panel'!$B$41:$Z$100,$D459,0)/(VLOOKUP(HQ$276,UI!$A$12:$O$51,VLOOKUP(HQ$279,$B$276:$C$278,2,0),0)/1000)))),"")</f>
        <v/>
      </c>
      <c r="HR459" s="145" t="str">
        <f>IFERROR(IF(AND(HR$272=list!$D$3,'Box Calculation'!HR$279&lt;&gt;"h",$E459&lt;&gt;0),0,IF(AND(HR$273=list!$D$2,$E459&lt;&gt;0,TRUNC(VLOOKUP($E459,'Container Panel'!$B$41:$Z$100,$D459,0)/(VLOOKUP(HR$276,UI!$A$12:$O$51,VLOOKUP(HR$279,$B$276:$C$278,2,0),0)/1000))&gt;0),1,TRUNC(VLOOKUP($E459,'Container Panel'!$B$41:$Z$100,$D459,0)/(VLOOKUP(HR$276,UI!$A$12:$O$51,VLOOKUP(HR$279,$B$276:$C$278,2,0),0)/1000)))),"")</f>
        <v/>
      </c>
      <c r="HS459" s="145" t="str">
        <f>IFERROR(IF(AND(HS$272=list!$D$3,'Box Calculation'!HS$279&lt;&gt;"h",$E459&lt;&gt;0),0,IF(AND(HS$273=list!$D$2,$E459&lt;&gt;0,TRUNC(VLOOKUP($E459,'Container Panel'!$B$41:$Z$100,$D459,0)/(VLOOKUP(HS$276,UI!$A$12:$O$51,VLOOKUP(HS$279,$B$276:$C$278,2,0),0)/1000))&gt;0),1,TRUNC(VLOOKUP($E459,'Container Panel'!$B$41:$Z$100,$D459,0)/(VLOOKUP(HS$276,UI!$A$12:$O$51,VLOOKUP(HS$279,$B$276:$C$278,2,0),0)/1000)))),"")</f>
        <v/>
      </c>
      <c r="HT459" s="145" t="str">
        <f>IFERROR(IF(AND(HT$272=list!$D$3,'Box Calculation'!HT$279&lt;&gt;"h",$E459&lt;&gt;0),0,IF(AND(HT$273=list!$D$2,$E459&lt;&gt;0,TRUNC(VLOOKUP($E459,'Container Panel'!$B$41:$Z$100,$D459,0)/(VLOOKUP(HT$276,UI!$A$12:$O$51,VLOOKUP(HT$279,$B$276:$C$278,2,0),0)/1000))&gt;0),1,TRUNC(VLOOKUP($E459,'Container Panel'!$B$41:$Z$100,$D459,0)/(VLOOKUP(HT$276,UI!$A$12:$O$51,VLOOKUP(HT$279,$B$276:$C$278,2,0),0)/1000)))),"")</f>
        <v/>
      </c>
      <c r="HU459" s="145" t="str">
        <f>IFERROR(IF(AND(HU$272=list!$D$3,'Box Calculation'!HU$279&lt;&gt;"h",$E459&lt;&gt;0),0,IF(AND(HU$273=list!$D$2,$E459&lt;&gt;0,TRUNC(VLOOKUP($E459,'Container Panel'!$B$41:$Z$100,$D459,0)/(VLOOKUP(HU$276,UI!$A$12:$O$51,VLOOKUP(HU$279,$B$276:$C$278,2,0),0)/1000))&gt;0),1,TRUNC(VLOOKUP($E459,'Container Panel'!$B$41:$Z$100,$D459,0)/(VLOOKUP(HU$276,UI!$A$12:$O$51,VLOOKUP(HU$279,$B$276:$C$278,2,0),0)/1000)))),"")</f>
        <v/>
      </c>
      <c r="HV459" s="145" t="str">
        <f>IFERROR(IF(AND(HV$272=list!$D$3,'Box Calculation'!HV$279&lt;&gt;"h",$E459&lt;&gt;0),0,IF(AND(HV$273=list!$D$2,$E459&lt;&gt;0,TRUNC(VLOOKUP($E459,'Container Panel'!$B$41:$Z$100,$D459,0)/(VLOOKUP(HV$276,UI!$A$12:$O$51,VLOOKUP(HV$279,$B$276:$C$278,2,0),0)/1000))&gt;0),1,TRUNC(VLOOKUP($E459,'Container Panel'!$B$41:$Z$100,$D459,0)/(VLOOKUP(HV$276,UI!$A$12:$O$51,VLOOKUP(HV$279,$B$276:$C$278,2,0),0)/1000)))),"")</f>
        <v/>
      </c>
      <c r="HW459" s="145" t="str">
        <f>IFERROR(IF(AND(HW$272=list!$D$3,'Box Calculation'!HW$279&lt;&gt;"h",$E459&lt;&gt;0),0,IF(AND(HW$273=list!$D$2,$E459&lt;&gt;0,TRUNC(VLOOKUP($E459,'Container Panel'!$B$41:$Z$100,$D459,0)/(VLOOKUP(HW$276,UI!$A$12:$O$51,VLOOKUP(HW$279,$B$276:$C$278,2,0),0)/1000))&gt;0),1,TRUNC(VLOOKUP($E459,'Container Panel'!$B$41:$Z$100,$D459,0)/(VLOOKUP(HW$276,UI!$A$12:$O$51,VLOOKUP(HW$279,$B$276:$C$278,2,0),0)/1000)))),"")</f>
        <v/>
      </c>
      <c r="HX459" s="145" t="str">
        <f>IFERROR(IF(AND(HX$272=list!$D$3,'Box Calculation'!HX$279&lt;&gt;"h",$E459&lt;&gt;0),0,IF(AND(HX$273=list!$D$2,$E459&lt;&gt;0,TRUNC(VLOOKUP($E459,'Container Panel'!$B$41:$Z$100,$D459,0)/(VLOOKUP(HX$276,UI!$A$12:$O$51,VLOOKUP(HX$279,$B$276:$C$278,2,0),0)/1000))&gt;0),1,TRUNC(VLOOKUP($E459,'Container Panel'!$B$41:$Z$100,$D459,0)/(VLOOKUP(HX$276,UI!$A$12:$O$51,VLOOKUP(HX$279,$B$276:$C$278,2,0),0)/1000)))),"")</f>
        <v/>
      </c>
      <c r="HY459" s="145" t="str">
        <f>IFERROR(IF(AND(HY$272=list!$D$3,'Box Calculation'!HY$279&lt;&gt;"h",$E459&lt;&gt;0),0,IF(AND(HY$273=list!$D$2,$E459&lt;&gt;0,TRUNC(VLOOKUP($E459,'Container Panel'!$B$41:$Z$100,$D459,0)/(VLOOKUP(HY$276,UI!$A$12:$O$51,VLOOKUP(HY$279,$B$276:$C$278,2,0),0)/1000))&gt;0),1,TRUNC(VLOOKUP($E459,'Container Panel'!$B$41:$Z$100,$D459,0)/(VLOOKUP(HY$276,UI!$A$12:$O$51,VLOOKUP(HY$279,$B$276:$C$278,2,0),0)/1000)))),"")</f>
        <v/>
      </c>
      <c r="HZ459" s="145" t="str">
        <f>IFERROR(IF(AND(HZ$272=list!$D$3,'Box Calculation'!HZ$279&lt;&gt;"h",$E459&lt;&gt;0),0,IF(AND(HZ$273=list!$D$2,$E459&lt;&gt;0,TRUNC(VLOOKUP($E459,'Container Panel'!$B$41:$Z$100,$D459,0)/(VLOOKUP(HZ$276,UI!$A$12:$O$51,VLOOKUP(HZ$279,$B$276:$C$278,2,0),0)/1000))&gt;0),1,TRUNC(VLOOKUP($E459,'Container Panel'!$B$41:$Z$100,$D459,0)/(VLOOKUP(HZ$276,UI!$A$12:$O$51,VLOOKUP(HZ$279,$B$276:$C$278,2,0),0)/1000)))),"")</f>
        <v/>
      </c>
      <c r="IA459" s="145" t="str">
        <f>IFERROR(IF(AND(IA$272=list!$D$3,'Box Calculation'!IA$279&lt;&gt;"h",$E459&lt;&gt;0),0,IF(AND(IA$273=list!$D$2,$E459&lt;&gt;0,TRUNC(VLOOKUP($E459,'Container Panel'!$B$41:$Z$100,$D459,0)/(VLOOKUP(IA$276,UI!$A$12:$O$51,VLOOKUP(IA$279,$B$276:$C$278,2,0),0)/1000))&gt;0),1,TRUNC(VLOOKUP($E459,'Container Panel'!$B$41:$Z$100,$D459,0)/(VLOOKUP(IA$276,UI!$A$12:$O$51,VLOOKUP(IA$279,$B$276:$C$278,2,0),0)/1000)))),"")</f>
        <v/>
      </c>
      <c r="IB459" s="145" t="str">
        <f>IFERROR(IF(AND(IB$272=list!$D$3,'Box Calculation'!IB$279&lt;&gt;"h",$E459&lt;&gt;0),0,IF(AND(IB$273=list!$D$2,$E459&lt;&gt;0,TRUNC(VLOOKUP($E459,'Container Panel'!$B$41:$Z$100,$D459,0)/(VLOOKUP(IB$276,UI!$A$12:$O$51,VLOOKUP(IB$279,$B$276:$C$278,2,0),0)/1000))&gt;0),1,TRUNC(VLOOKUP($E459,'Container Panel'!$B$41:$Z$100,$D459,0)/(VLOOKUP(IB$276,UI!$A$12:$O$51,VLOOKUP(IB$279,$B$276:$C$278,2,0),0)/1000)))),"")</f>
        <v/>
      </c>
      <c r="IC459" s="145" t="str">
        <f>IFERROR(IF(AND(IC$272=list!$D$3,'Box Calculation'!IC$279&lt;&gt;"h",$E459&lt;&gt;0),0,IF(AND(IC$273=list!$D$2,$E459&lt;&gt;0,TRUNC(VLOOKUP($E459,'Container Panel'!$B$41:$Z$100,$D459,0)/(VLOOKUP(IC$276,UI!$A$12:$O$51,VLOOKUP(IC$279,$B$276:$C$278,2,0),0)/1000))&gt;0),1,TRUNC(VLOOKUP($E459,'Container Panel'!$B$41:$Z$100,$D459,0)/(VLOOKUP(IC$276,UI!$A$12:$O$51,VLOOKUP(IC$279,$B$276:$C$278,2,0),0)/1000)))),"")</f>
        <v/>
      </c>
      <c r="ID459" s="145" t="str">
        <f>IFERROR(IF(AND(ID$272=list!$D$3,'Box Calculation'!ID$279&lt;&gt;"h",$E459&lt;&gt;0),0,IF(AND(ID$273=list!$D$2,$E459&lt;&gt;0,TRUNC(VLOOKUP($E459,'Container Panel'!$B$41:$Z$100,$D459,0)/(VLOOKUP(ID$276,UI!$A$12:$O$51,VLOOKUP(ID$279,$B$276:$C$278,2,0),0)/1000))&gt;0),1,TRUNC(VLOOKUP($E459,'Container Panel'!$B$41:$Z$100,$D459,0)/(VLOOKUP(ID$276,UI!$A$12:$O$51,VLOOKUP(ID$279,$B$276:$C$278,2,0),0)/1000)))),"")</f>
        <v/>
      </c>
      <c r="IE459" s="145" t="str">
        <f>IFERROR(IF(AND(IE$272=list!$D$3,'Box Calculation'!IE$279&lt;&gt;"h",$E459&lt;&gt;0),0,IF(AND(IE$273=list!$D$2,$E459&lt;&gt;0,TRUNC(VLOOKUP($E459,'Container Panel'!$B$41:$Z$100,$D459,0)/(VLOOKUP(IE$276,UI!$A$12:$O$51,VLOOKUP(IE$279,$B$276:$C$278,2,0),0)/1000))&gt;0),1,TRUNC(VLOOKUP($E459,'Container Panel'!$B$41:$Z$100,$D459,0)/(VLOOKUP(IE$276,UI!$A$12:$O$51,VLOOKUP(IE$279,$B$276:$C$278,2,0),0)/1000)))),"")</f>
        <v/>
      </c>
      <c r="IF459" s="145" t="str">
        <f>IFERROR(IF(AND(IF$272=list!$D$3,'Box Calculation'!IF$279&lt;&gt;"h",$E459&lt;&gt;0),0,IF(AND(IF$273=list!$D$2,$E459&lt;&gt;0,TRUNC(VLOOKUP($E459,'Container Panel'!$B$41:$Z$100,$D459,0)/(VLOOKUP(IF$276,UI!$A$12:$O$51,VLOOKUP(IF$279,$B$276:$C$278,2,0),0)/1000))&gt;0),1,TRUNC(VLOOKUP($E459,'Container Panel'!$B$41:$Z$100,$D459,0)/(VLOOKUP(IF$276,UI!$A$12:$O$51,VLOOKUP(IF$279,$B$276:$C$278,2,0),0)/1000)))),"")</f>
        <v/>
      </c>
      <c r="IG459" s="145" t="str">
        <f>IFERROR(IF(AND(IG$272=list!$D$3,'Box Calculation'!IG$279&lt;&gt;"h",$E459&lt;&gt;0),0,IF(AND(IG$273=list!$D$2,$E459&lt;&gt;0,TRUNC(VLOOKUP($E459,'Container Panel'!$B$41:$Z$100,$D459,0)/(VLOOKUP(IG$276,UI!$A$12:$O$51,VLOOKUP(IG$279,$B$276:$C$278,2,0),0)/1000))&gt;0),1,TRUNC(VLOOKUP($E459,'Container Panel'!$B$41:$Z$100,$D459,0)/(VLOOKUP(IG$276,UI!$A$12:$O$51,VLOOKUP(IG$279,$B$276:$C$278,2,0),0)/1000)))),"")</f>
        <v/>
      </c>
      <c r="IH459" s="145" t="str">
        <f>IFERROR(IF(AND(IH$272=list!$D$3,'Box Calculation'!IH$279&lt;&gt;"h",$E459&lt;&gt;0),0,IF(AND(IH$273=list!$D$2,$E459&lt;&gt;0,TRUNC(VLOOKUP($E459,'Container Panel'!$B$41:$Z$100,$D459,0)/(VLOOKUP(IH$276,UI!$A$12:$O$51,VLOOKUP(IH$279,$B$276:$C$278,2,0),0)/1000))&gt;0),1,TRUNC(VLOOKUP($E459,'Container Panel'!$B$41:$Z$100,$D459,0)/(VLOOKUP(IH$276,UI!$A$12:$O$51,VLOOKUP(IH$279,$B$276:$C$278,2,0),0)/1000)))),"")</f>
        <v/>
      </c>
      <c r="II459" s="145" t="str">
        <f>IFERROR(IF(AND(II$272=list!$D$3,'Box Calculation'!II$279&lt;&gt;"h",$E459&lt;&gt;0),0,IF(AND(II$273=list!$D$2,$E459&lt;&gt;0,TRUNC(VLOOKUP($E459,'Container Panel'!$B$41:$Z$100,$D459,0)/(VLOOKUP(II$276,UI!$A$12:$O$51,VLOOKUP(II$279,$B$276:$C$278,2,0),0)/1000))&gt;0),1,TRUNC(VLOOKUP($E459,'Container Panel'!$B$41:$Z$100,$D459,0)/(VLOOKUP(II$276,UI!$A$12:$O$51,VLOOKUP(II$279,$B$276:$C$278,2,0),0)/1000)))),"")</f>
        <v/>
      </c>
      <c r="IJ459" s="145" t="str">
        <f>IFERROR(IF(AND(IJ$272=list!$D$3,'Box Calculation'!IJ$279&lt;&gt;"h",$E459&lt;&gt;0),0,IF(AND(IJ$273=list!$D$2,$E459&lt;&gt;0,TRUNC(VLOOKUP($E459,'Container Panel'!$B$41:$Z$100,$D459,0)/(VLOOKUP(IJ$276,UI!$A$12:$O$51,VLOOKUP(IJ$279,$B$276:$C$278,2,0),0)/1000))&gt;0),1,TRUNC(VLOOKUP($E459,'Container Panel'!$B$41:$Z$100,$D459,0)/(VLOOKUP(IJ$276,UI!$A$12:$O$51,VLOOKUP(IJ$279,$B$276:$C$278,2,0),0)/1000)))),"")</f>
        <v/>
      </c>
      <c r="IK459" s="145" t="str">
        <f>IFERROR(IF(AND(IK$272=list!$D$3,'Box Calculation'!IK$279&lt;&gt;"h",$E459&lt;&gt;0),0,IF(AND(IK$273=list!$D$2,$E459&lt;&gt;0,TRUNC(VLOOKUP($E459,'Container Panel'!$B$41:$Z$100,$D459,0)/(VLOOKUP(IK$276,UI!$A$12:$O$51,VLOOKUP(IK$279,$B$276:$C$278,2,0),0)/1000))&gt;0),1,TRUNC(VLOOKUP($E459,'Container Panel'!$B$41:$Z$100,$D459,0)/(VLOOKUP(IK$276,UI!$A$12:$O$51,VLOOKUP(IK$279,$B$276:$C$278,2,0),0)/1000)))),"")</f>
        <v/>
      </c>
      <c r="IL459" s="145" t="str">
        <f>IFERROR(IF(AND(IL$272=list!$D$3,'Box Calculation'!IL$279&lt;&gt;"h",$E459&lt;&gt;0),0,IF(AND(IL$273=list!$D$2,$E459&lt;&gt;0,TRUNC(VLOOKUP($E459,'Container Panel'!$B$41:$Z$100,$D459,0)/(VLOOKUP(IL$276,UI!$A$12:$O$51,VLOOKUP(IL$279,$B$276:$C$278,2,0),0)/1000))&gt;0),1,TRUNC(VLOOKUP($E459,'Container Panel'!$B$41:$Z$100,$D459,0)/(VLOOKUP(IL$276,UI!$A$12:$O$51,VLOOKUP(IL$279,$B$276:$C$278,2,0),0)/1000)))),"")</f>
        <v/>
      </c>
    </row>
    <row r="461" spans="2:246" s="311" customFormat="1">
      <c r="E461" s="134" t="s">
        <v>91</v>
      </c>
      <c r="F461" s="310">
        <v>0</v>
      </c>
      <c r="G461" s="310">
        <v>1</v>
      </c>
      <c r="H461" s="310">
        <v>2</v>
      </c>
      <c r="I461" s="310">
        <v>3</v>
      </c>
      <c r="J461" s="310">
        <v>4</v>
      </c>
      <c r="K461" s="310">
        <v>5</v>
      </c>
      <c r="L461" s="310">
        <v>6</v>
      </c>
      <c r="M461" s="310">
        <v>7</v>
      </c>
      <c r="N461" s="310">
        <v>8</v>
      </c>
      <c r="O461" s="310">
        <v>9</v>
      </c>
      <c r="P461" s="310">
        <v>10</v>
      </c>
      <c r="Q461" s="310">
        <v>11</v>
      </c>
      <c r="R461" s="310">
        <v>12</v>
      </c>
      <c r="S461" s="310">
        <v>13</v>
      </c>
      <c r="T461" s="310">
        <v>14</v>
      </c>
      <c r="U461" s="310">
        <v>15</v>
      </c>
      <c r="V461" s="310">
        <v>16</v>
      </c>
      <c r="W461" s="310">
        <v>17</v>
      </c>
      <c r="X461" s="310">
        <v>18</v>
      </c>
      <c r="Y461" s="310">
        <v>19</v>
      </c>
      <c r="Z461" s="310">
        <v>20</v>
      </c>
      <c r="AA461" s="310">
        <v>21</v>
      </c>
      <c r="AB461" s="310">
        <v>22</v>
      </c>
      <c r="AC461" s="310">
        <v>23</v>
      </c>
      <c r="AD461" s="310">
        <v>24</v>
      </c>
      <c r="AE461" s="310">
        <v>25</v>
      </c>
      <c r="AF461" s="310">
        <v>26</v>
      </c>
      <c r="AG461" s="310">
        <v>27</v>
      </c>
      <c r="AH461" s="310">
        <v>28</v>
      </c>
      <c r="AI461" s="310">
        <v>29</v>
      </c>
      <c r="AJ461" s="310">
        <v>30</v>
      </c>
      <c r="AK461" s="310">
        <v>31</v>
      </c>
      <c r="AL461" s="310">
        <v>32</v>
      </c>
      <c r="AM461" s="310">
        <v>33</v>
      </c>
      <c r="AN461" s="310">
        <v>34</v>
      </c>
      <c r="AO461" s="310">
        <v>35</v>
      </c>
      <c r="AP461" s="310">
        <v>36</v>
      </c>
      <c r="AQ461" s="310">
        <v>37</v>
      </c>
      <c r="AR461" s="310">
        <v>38</v>
      </c>
      <c r="AS461" s="310">
        <v>39</v>
      </c>
      <c r="AT461" s="310">
        <v>40</v>
      </c>
      <c r="AU461" s="310">
        <v>41</v>
      </c>
      <c r="AV461" s="310">
        <v>42</v>
      </c>
      <c r="AW461" s="310">
        <v>43</v>
      </c>
      <c r="AX461" s="310">
        <v>44</v>
      </c>
      <c r="AY461" s="310">
        <v>45</v>
      </c>
      <c r="AZ461" s="310">
        <v>46</v>
      </c>
      <c r="BA461" s="310">
        <v>47</v>
      </c>
      <c r="BB461" s="310">
        <v>48</v>
      </c>
      <c r="BC461" s="310">
        <v>49</v>
      </c>
      <c r="BD461" s="310">
        <v>50</v>
      </c>
      <c r="BE461" s="310">
        <v>51</v>
      </c>
      <c r="BF461" s="310">
        <v>52</v>
      </c>
      <c r="BG461" s="310">
        <v>53</v>
      </c>
      <c r="BH461" s="310">
        <v>54</v>
      </c>
      <c r="BI461" s="310">
        <v>55</v>
      </c>
      <c r="BJ461" s="310">
        <v>56</v>
      </c>
      <c r="BK461" s="310">
        <v>57</v>
      </c>
      <c r="BL461" s="310">
        <v>58</v>
      </c>
      <c r="BM461" s="310">
        <v>59</v>
      </c>
      <c r="BN461" s="310">
        <v>60</v>
      </c>
      <c r="BO461" s="310">
        <v>61</v>
      </c>
      <c r="BP461" s="310">
        <v>62</v>
      </c>
      <c r="BQ461" s="310">
        <v>63</v>
      </c>
      <c r="BR461" s="310">
        <v>64</v>
      </c>
      <c r="BS461" s="310">
        <v>65</v>
      </c>
      <c r="BT461" s="310">
        <v>66</v>
      </c>
      <c r="BU461" s="310">
        <v>67</v>
      </c>
      <c r="BV461" s="310">
        <v>68</v>
      </c>
      <c r="BW461" s="310">
        <v>69</v>
      </c>
      <c r="BX461" s="310">
        <v>70</v>
      </c>
      <c r="BY461" s="310">
        <v>71</v>
      </c>
      <c r="BZ461" s="310">
        <v>72</v>
      </c>
      <c r="CA461" s="310">
        <v>73</v>
      </c>
      <c r="CB461" s="310">
        <v>74</v>
      </c>
      <c r="CC461" s="310">
        <v>75</v>
      </c>
      <c r="CD461" s="310">
        <v>76</v>
      </c>
      <c r="CE461" s="310">
        <v>77</v>
      </c>
      <c r="CF461" s="310">
        <v>78</v>
      </c>
      <c r="CG461" s="310">
        <v>79</v>
      </c>
      <c r="CH461" s="310">
        <v>80</v>
      </c>
      <c r="CI461" s="310">
        <v>81</v>
      </c>
      <c r="CJ461" s="310">
        <v>82</v>
      </c>
      <c r="CK461" s="310">
        <v>83</v>
      </c>
      <c r="CL461" s="310">
        <v>84</v>
      </c>
      <c r="CM461" s="310">
        <v>85</v>
      </c>
      <c r="CN461" s="310">
        <v>86</v>
      </c>
      <c r="CO461" s="310">
        <v>87</v>
      </c>
      <c r="CP461" s="310">
        <v>88</v>
      </c>
      <c r="CQ461" s="310">
        <v>89</v>
      </c>
      <c r="CR461" s="310">
        <v>90</v>
      </c>
      <c r="CS461" s="310">
        <v>91</v>
      </c>
      <c r="CT461" s="310">
        <v>92</v>
      </c>
      <c r="CU461" s="310">
        <v>93</v>
      </c>
      <c r="CV461" s="310">
        <v>94</v>
      </c>
      <c r="CW461" s="310">
        <v>95</v>
      </c>
      <c r="CX461" s="310">
        <v>96</v>
      </c>
      <c r="CY461" s="310">
        <v>97</v>
      </c>
      <c r="CZ461" s="310">
        <v>98</v>
      </c>
      <c r="DA461" s="310">
        <v>99</v>
      </c>
      <c r="DB461" s="310">
        <v>100</v>
      </c>
      <c r="DC461" s="310">
        <v>101</v>
      </c>
      <c r="DD461" s="310">
        <v>102</v>
      </c>
      <c r="DE461" s="310">
        <v>103</v>
      </c>
      <c r="DF461" s="310">
        <v>104</v>
      </c>
      <c r="DG461" s="310">
        <v>105</v>
      </c>
      <c r="DH461" s="310">
        <v>106</v>
      </c>
      <c r="DI461" s="310">
        <v>107</v>
      </c>
      <c r="DJ461" s="310">
        <v>108</v>
      </c>
      <c r="DK461" s="310">
        <v>109</v>
      </c>
      <c r="DL461" s="310">
        <v>110</v>
      </c>
      <c r="DM461" s="310">
        <v>111</v>
      </c>
      <c r="DN461" s="310">
        <v>112</v>
      </c>
      <c r="DO461" s="310">
        <v>113</v>
      </c>
      <c r="DP461" s="310">
        <v>114</v>
      </c>
      <c r="DQ461" s="310">
        <v>115</v>
      </c>
      <c r="DR461" s="310">
        <v>116</v>
      </c>
      <c r="DS461" s="310">
        <v>117</v>
      </c>
      <c r="DT461" s="310">
        <v>118</v>
      </c>
      <c r="DU461" s="310">
        <v>119</v>
      </c>
      <c r="DV461" s="310">
        <v>120</v>
      </c>
      <c r="DW461" s="310">
        <v>121</v>
      </c>
      <c r="DX461" s="310">
        <v>122</v>
      </c>
      <c r="DY461" s="310">
        <v>123</v>
      </c>
      <c r="DZ461" s="310">
        <v>124</v>
      </c>
      <c r="EA461" s="310">
        <v>125</v>
      </c>
      <c r="EB461" s="310">
        <v>126</v>
      </c>
      <c r="EC461" s="310">
        <v>127</v>
      </c>
      <c r="ED461" s="310">
        <v>128</v>
      </c>
      <c r="EE461" s="310">
        <v>129</v>
      </c>
      <c r="EF461" s="310">
        <v>130</v>
      </c>
      <c r="EG461" s="310">
        <v>131</v>
      </c>
      <c r="EH461" s="310">
        <v>132</v>
      </c>
      <c r="EI461" s="310">
        <v>133</v>
      </c>
      <c r="EJ461" s="310">
        <v>134</v>
      </c>
      <c r="EK461" s="310">
        <v>135</v>
      </c>
      <c r="EL461" s="310">
        <v>136</v>
      </c>
      <c r="EM461" s="310">
        <v>137</v>
      </c>
      <c r="EN461" s="310">
        <v>138</v>
      </c>
      <c r="EO461" s="310">
        <v>139</v>
      </c>
      <c r="EP461" s="310">
        <v>140</v>
      </c>
      <c r="EQ461" s="310">
        <v>141</v>
      </c>
      <c r="ER461" s="310">
        <v>142</v>
      </c>
      <c r="ES461" s="310">
        <v>143</v>
      </c>
      <c r="ET461" s="310">
        <v>144</v>
      </c>
      <c r="EU461" s="310">
        <v>145</v>
      </c>
      <c r="EV461" s="310">
        <v>146</v>
      </c>
      <c r="EW461" s="310">
        <v>147</v>
      </c>
      <c r="EX461" s="310">
        <v>148</v>
      </c>
      <c r="EY461" s="310">
        <v>149</v>
      </c>
      <c r="EZ461" s="310">
        <v>150</v>
      </c>
      <c r="FA461" s="310">
        <v>151</v>
      </c>
      <c r="FB461" s="310">
        <v>152</v>
      </c>
      <c r="FC461" s="310">
        <v>153</v>
      </c>
      <c r="FD461" s="310">
        <v>154</v>
      </c>
      <c r="FE461" s="310">
        <v>155</v>
      </c>
      <c r="FF461" s="310">
        <v>156</v>
      </c>
      <c r="FG461" s="310">
        <v>157</v>
      </c>
      <c r="FH461" s="310">
        <v>158</v>
      </c>
      <c r="FI461" s="310">
        <v>159</v>
      </c>
      <c r="FJ461" s="310">
        <v>160</v>
      </c>
      <c r="FK461" s="310">
        <v>161</v>
      </c>
      <c r="FL461" s="310">
        <v>162</v>
      </c>
      <c r="FM461" s="310">
        <v>163</v>
      </c>
      <c r="FN461" s="310">
        <v>164</v>
      </c>
      <c r="FO461" s="310">
        <v>165</v>
      </c>
      <c r="FP461" s="310">
        <v>166</v>
      </c>
      <c r="FQ461" s="310">
        <v>167</v>
      </c>
      <c r="FR461" s="310">
        <v>168</v>
      </c>
      <c r="FS461" s="310">
        <v>169</v>
      </c>
      <c r="FT461" s="310">
        <v>170</v>
      </c>
      <c r="FU461" s="310">
        <v>171</v>
      </c>
      <c r="FV461" s="310">
        <v>172</v>
      </c>
      <c r="FW461" s="310">
        <v>173</v>
      </c>
      <c r="FX461" s="310">
        <v>174</v>
      </c>
      <c r="FY461" s="310">
        <v>175</v>
      </c>
      <c r="FZ461" s="310">
        <v>176</v>
      </c>
      <c r="GA461" s="310">
        <v>177</v>
      </c>
      <c r="GB461" s="310">
        <v>178</v>
      </c>
      <c r="GC461" s="310">
        <v>179</v>
      </c>
      <c r="GD461" s="310">
        <v>180</v>
      </c>
      <c r="GE461" s="310">
        <v>181</v>
      </c>
      <c r="GF461" s="310">
        <v>182</v>
      </c>
      <c r="GG461" s="310">
        <v>183</v>
      </c>
      <c r="GH461" s="310">
        <v>184</v>
      </c>
      <c r="GI461" s="310">
        <v>185</v>
      </c>
      <c r="GJ461" s="310">
        <v>186</v>
      </c>
      <c r="GK461" s="310">
        <v>187</v>
      </c>
      <c r="GL461" s="310">
        <v>188</v>
      </c>
      <c r="GM461" s="310">
        <v>189</v>
      </c>
      <c r="GN461" s="310">
        <v>190</v>
      </c>
      <c r="GO461" s="310">
        <v>191</v>
      </c>
      <c r="GP461" s="310">
        <v>192</v>
      </c>
      <c r="GQ461" s="310">
        <v>193</v>
      </c>
      <c r="GR461" s="310">
        <v>194</v>
      </c>
      <c r="GS461" s="310">
        <v>195</v>
      </c>
      <c r="GT461" s="310">
        <v>196</v>
      </c>
      <c r="GU461" s="310">
        <v>197</v>
      </c>
      <c r="GV461" s="310">
        <v>198</v>
      </c>
      <c r="GW461" s="310">
        <v>199</v>
      </c>
      <c r="GX461" s="310">
        <v>200</v>
      </c>
      <c r="GY461" s="310">
        <v>201</v>
      </c>
      <c r="GZ461" s="310">
        <v>202</v>
      </c>
      <c r="HA461" s="310">
        <v>203</v>
      </c>
      <c r="HB461" s="310">
        <v>204</v>
      </c>
      <c r="HC461" s="310">
        <v>205</v>
      </c>
      <c r="HD461" s="310">
        <v>206</v>
      </c>
      <c r="HE461" s="310">
        <v>207</v>
      </c>
      <c r="HF461" s="310">
        <v>208</v>
      </c>
      <c r="HG461" s="310">
        <v>209</v>
      </c>
      <c r="HH461" s="310">
        <v>210</v>
      </c>
      <c r="HI461" s="310">
        <v>211</v>
      </c>
      <c r="HJ461" s="310">
        <v>212</v>
      </c>
      <c r="HK461" s="310">
        <v>213</v>
      </c>
      <c r="HL461" s="310">
        <v>214</v>
      </c>
      <c r="HM461" s="310">
        <v>215</v>
      </c>
      <c r="HN461" s="310">
        <v>216</v>
      </c>
      <c r="HO461" s="310">
        <v>217</v>
      </c>
      <c r="HP461" s="310">
        <v>218</v>
      </c>
      <c r="HQ461" s="310">
        <v>219</v>
      </c>
      <c r="HR461" s="310">
        <v>220</v>
      </c>
      <c r="HS461" s="310">
        <v>221</v>
      </c>
      <c r="HT461" s="310">
        <v>222</v>
      </c>
      <c r="HU461" s="310">
        <v>223</v>
      </c>
      <c r="HV461" s="310">
        <v>224</v>
      </c>
      <c r="HW461" s="310">
        <v>225</v>
      </c>
      <c r="HX461" s="310">
        <v>226</v>
      </c>
      <c r="HY461" s="310">
        <v>227</v>
      </c>
      <c r="HZ461" s="310">
        <v>228</v>
      </c>
      <c r="IA461" s="310">
        <v>229</v>
      </c>
      <c r="IB461" s="310">
        <v>230</v>
      </c>
      <c r="IC461" s="310">
        <v>231</v>
      </c>
      <c r="ID461" s="310">
        <v>232</v>
      </c>
      <c r="IE461" s="310">
        <v>233</v>
      </c>
      <c r="IF461" s="310">
        <v>234</v>
      </c>
      <c r="IG461" s="310">
        <v>235</v>
      </c>
      <c r="IH461" s="310">
        <v>236</v>
      </c>
      <c r="II461" s="310">
        <v>237</v>
      </c>
      <c r="IJ461" s="310">
        <v>238</v>
      </c>
      <c r="IK461" s="310">
        <v>239</v>
      </c>
    </row>
    <row r="462" spans="2:246" s="311" customFormat="1">
      <c r="E462" s="134" t="s">
        <v>91</v>
      </c>
      <c r="F462" s="310">
        <f>QUOTIENT(F461,6)+1</f>
        <v>1</v>
      </c>
      <c r="G462" s="310">
        <f>QUOTIENT(G461,6)+1</f>
        <v>1</v>
      </c>
      <c r="H462" s="310">
        <f t="shared" ref="H462:BS462" si="200">QUOTIENT(H461,6)+1</f>
        <v>1</v>
      </c>
      <c r="I462" s="310">
        <f t="shared" si="200"/>
        <v>1</v>
      </c>
      <c r="J462" s="310">
        <f t="shared" si="200"/>
        <v>1</v>
      </c>
      <c r="K462" s="310">
        <f t="shared" si="200"/>
        <v>1</v>
      </c>
      <c r="L462" s="310">
        <f t="shared" si="200"/>
        <v>2</v>
      </c>
      <c r="M462" s="310">
        <f t="shared" si="200"/>
        <v>2</v>
      </c>
      <c r="N462" s="310">
        <f t="shared" si="200"/>
        <v>2</v>
      </c>
      <c r="O462" s="310">
        <f t="shared" si="200"/>
        <v>2</v>
      </c>
      <c r="P462" s="310">
        <f t="shared" si="200"/>
        <v>2</v>
      </c>
      <c r="Q462" s="310">
        <f t="shared" si="200"/>
        <v>2</v>
      </c>
      <c r="R462" s="310">
        <f t="shared" si="200"/>
        <v>3</v>
      </c>
      <c r="S462" s="310">
        <f t="shared" si="200"/>
        <v>3</v>
      </c>
      <c r="T462" s="310">
        <f t="shared" si="200"/>
        <v>3</v>
      </c>
      <c r="U462" s="310">
        <f t="shared" si="200"/>
        <v>3</v>
      </c>
      <c r="V462" s="310">
        <f t="shared" si="200"/>
        <v>3</v>
      </c>
      <c r="W462" s="310">
        <f t="shared" si="200"/>
        <v>3</v>
      </c>
      <c r="X462" s="310">
        <f t="shared" si="200"/>
        <v>4</v>
      </c>
      <c r="Y462" s="310">
        <f t="shared" si="200"/>
        <v>4</v>
      </c>
      <c r="Z462" s="310">
        <f t="shared" si="200"/>
        <v>4</v>
      </c>
      <c r="AA462" s="310">
        <f t="shared" si="200"/>
        <v>4</v>
      </c>
      <c r="AB462" s="310">
        <f t="shared" si="200"/>
        <v>4</v>
      </c>
      <c r="AC462" s="310">
        <f t="shared" si="200"/>
        <v>4</v>
      </c>
      <c r="AD462" s="310">
        <f t="shared" si="200"/>
        <v>5</v>
      </c>
      <c r="AE462" s="310">
        <f t="shared" si="200"/>
        <v>5</v>
      </c>
      <c r="AF462" s="310">
        <f t="shared" si="200"/>
        <v>5</v>
      </c>
      <c r="AG462" s="310">
        <f t="shared" si="200"/>
        <v>5</v>
      </c>
      <c r="AH462" s="310">
        <f t="shared" si="200"/>
        <v>5</v>
      </c>
      <c r="AI462" s="310">
        <f t="shared" si="200"/>
        <v>5</v>
      </c>
      <c r="AJ462" s="310">
        <f t="shared" si="200"/>
        <v>6</v>
      </c>
      <c r="AK462" s="310">
        <f t="shared" si="200"/>
        <v>6</v>
      </c>
      <c r="AL462" s="310">
        <f t="shared" si="200"/>
        <v>6</v>
      </c>
      <c r="AM462" s="310">
        <f t="shared" si="200"/>
        <v>6</v>
      </c>
      <c r="AN462" s="310">
        <f t="shared" si="200"/>
        <v>6</v>
      </c>
      <c r="AO462" s="310">
        <f t="shared" si="200"/>
        <v>6</v>
      </c>
      <c r="AP462" s="310">
        <f t="shared" si="200"/>
        <v>7</v>
      </c>
      <c r="AQ462" s="310">
        <f t="shared" si="200"/>
        <v>7</v>
      </c>
      <c r="AR462" s="310">
        <f t="shared" si="200"/>
        <v>7</v>
      </c>
      <c r="AS462" s="310">
        <f t="shared" si="200"/>
        <v>7</v>
      </c>
      <c r="AT462" s="310">
        <f t="shared" si="200"/>
        <v>7</v>
      </c>
      <c r="AU462" s="310">
        <f t="shared" si="200"/>
        <v>7</v>
      </c>
      <c r="AV462" s="310">
        <f t="shared" si="200"/>
        <v>8</v>
      </c>
      <c r="AW462" s="310">
        <f t="shared" si="200"/>
        <v>8</v>
      </c>
      <c r="AX462" s="310">
        <f t="shared" si="200"/>
        <v>8</v>
      </c>
      <c r="AY462" s="310">
        <f t="shared" si="200"/>
        <v>8</v>
      </c>
      <c r="AZ462" s="310">
        <f t="shared" si="200"/>
        <v>8</v>
      </c>
      <c r="BA462" s="310">
        <f t="shared" si="200"/>
        <v>8</v>
      </c>
      <c r="BB462" s="310">
        <f t="shared" si="200"/>
        <v>9</v>
      </c>
      <c r="BC462" s="310">
        <f t="shared" si="200"/>
        <v>9</v>
      </c>
      <c r="BD462" s="310">
        <f t="shared" si="200"/>
        <v>9</v>
      </c>
      <c r="BE462" s="310">
        <f t="shared" si="200"/>
        <v>9</v>
      </c>
      <c r="BF462" s="310">
        <f t="shared" si="200"/>
        <v>9</v>
      </c>
      <c r="BG462" s="310">
        <f t="shared" si="200"/>
        <v>9</v>
      </c>
      <c r="BH462" s="310">
        <f t="shared" si="200"/>
        <v>10</v>
      </c>
      <c r="BI462" s="310">
        <f t="shared" si="200"/>
        <v>10</v>
      </c>
      <c r="BJ462" s="310">
        <f t="shared" si="200"/>
        <v>10</v>
      </c>
      <c r="BK462" s="310">
        <f t="shared" si="200"/>
        <v>10</v>
      </c>
      <c r="BL462" s="310">
        <f t="shared" si="200"/>
        <v>10</v>
      </c>
      <c r="BM462" s="310">
        <f t="shared" si="200"/>
        <v>10</v>
      </c>
      <c r="BN462" s="310">
        <f t="shared" si="200"/>
        <v>11</v>
      </c>
      <c r="BO462" s="310">
        <f t="shared" si="200"/>
        <v>11</v>
      </c>
      <c r="BP462" s="310">
        <f t="shared" si="200"/>
        <v>11</v>
      </c>
      <c r="BQ462" s="310">
        <f t="shared" si="200"/>
        <v>11</v>
      </c>
      <c r="BR462" s="310">
        <f t="shared" si="200"/>
        <v>11</v>
      </c>
      <c r="BS462" s="310">
        <f t="shared" si="200"/>
        <v>11</v>
      </c>
      <c r="BT462" s="310">
        <f t="shared" ref="BT462:EE462" si="201">QUOTIENT(BT461,6)+1</f>
        <v>12</v>
      </c>
      <c r="BU462" s="310">
        <f t="shared" si="201"/>
        <v>12</v>
      </c>
      <c r="BV462" s="310">
        <f t="shared" si="201"/>
        <v>12</v>
      </c>
      <c r="BW462" s="310">
        <f t="shared" si="201"/>
        <v>12</v>
      </c>
      <c r="BX462" s="310">
        <f t="shared" si="201"/>
        <v>12</v>
      </c>
      <c r="BY462" s="310">
        <f t="shared" si="201"/>
        <v>12</v>
      </c>
      <c r="BZ462" s="310">
        <f t="shared" si="201"/>
        <v>13</v>
      </c>
      <c r="CA462" s="310">
        <f t="shared" si="201"/>
        <v>13</v>
      </c>
      <c r="CB462" s="310">
        <f t="shared" si="201"/>
        <v>13</v>
      </c>
      <c r="CC462" s="310">
        <f t="shared" si="201"/>
        <v>13</v>
      </c>
      <c r="CD462" s="310">
        <f t="shared" si="201"/>
        <v>13</v>
      </c>
      <c r="CE462" s="310">
        <f t="shared" si="201"/>
        <v>13</v>
      </c>
      <c r="CF462" s="310">
        <f t="shared" si="201"/>
        <v>14</v>
      </c>
      <c r="CG462" s="310">
        <f t="shared" si="201"/>
        <v>14</v>
      </c>
      <c r="CH462" s="310">
        <f t="shared" si="201"/>
        <v>14</v>
      </c>
      <c r="CI462" s="310">
        <f t="shared" si="201"/>
        <v>14</v>
      </c>
      <c r="CJ462" s="310">
        <f t="shared" si="201"/>
        <v>14</v>
      </c>
      <c r="CK462" s="310">
        <f t="shared" si="201"/>
        <v>14</v>
      </c>
      <c r="CL462" s="310">
        <f t="shared" si="201"/>
        <v>15</v>
      </c>
      <c r="CM462" s="310">
        <f t="shared" si="201"/>
        <v>15</v>
      </c>
      <c r="CN462" s="310">
        <f t="shared" si="201"/>
        <v>15</v>
      </c>
      <c r="CO462" s="310">
        <f t="shared" si="201"/>
        <v>15</v>
      </c>
      <c r="CP462" s="310">
        <f t="shared" si="201"/>
        <v>15</v>
      </c>
      <c r="CQ462" s="310">
        <f t="shared" si="201"/>
        <v>15</v>
      </c>
      <c r="CR462" s="310">
        <f t="shared" si="201"/>
        <v>16</v>
      </c>
      <c r="CS462" s="310">
        <f t="shared" si="201"/>
        <v>16</v>
      </c>
      <c r="CT462" s="310">
        <f t="shared" si="201"/>
        <v>16</v>
      </c>
      <c r="CU462" s="310">
        <f t="shared" si="201"/>
        <v>16</v>
      </c>
      <c r="CV462" s="310">
        <f t="shared" si="201"/>
        <v>16</v>
      </c>
      <c r="CW462" s="310">
        <f t="shared" si="201"/>
        <v>16</v>
      </c>
      <c r="CX462" s="310">
        <f t="shared" si="201"/>
        <v>17</v>
      </c>
      <c r="CY462" s="310">
        <f t="shared" si="201"/>
        <v>17</v>
      </c>
      <c r="CZ462" s="310">
        <f t="shared" si="201"/>
        <v>17</v>
      </c>
      <c r="DA462" s="310">
        <f t="shared" si="201"/>
        <v>17</v>
      </c>
      <c r="DB462" s="310">
        <f t="shared" si="201"/>
        <v>17</v>
      </c>
      <c r="DC462" s="310">
        <f t="shared" si="201"/>
        <v>17</v>
      </c>
      <c r="DD462" s="310">
        <f t="shared" si="201"/>
        <v>18</v>
      </c>
      <c r="DE462" s="310">
        <f t="shared" si="201"/>
        <v>18</v>
      </c>
      <c r="DF462" s="310">
        <f t="shared" si="201"/>
        <v>18</v>
      </c>
      <c r="DG462" s="310">
        <f t="shared" si="201"/>
        <v>18</v>
      </c>
      <c r="DH462" s="310">
        <f t="shared" si="201"/>
        <v>18</v>
      </c>
      <c r="DI462" s="310">
        <f t="shared" si="201"/>
        <v>18</v>
      </c>
      <c r="DJ462" s="310">
        <f t="shared" si="201"/>
        <v>19</v>
      </c>
      <c r="DK462" s="310">
        <f t="shared" si="201"/>
        <v>19</v>
      </c>
      <c r="DL462" s="310">
        <f t="shared" si="201"/>
        <v>19</v>
      </c>
      <c r="DM462" s="310">
        <f t="shared" si="201"/>
        <v>19</v>
      </c>
      <c r="DN462" s="310">
        <f t="shared" si="201"/>
        <v>19</v>
      </c>
      <c r="DO462" s="310">
        <f t="shared" si="201"/>
        <v>19</v>
      </c>
      <c r="DP462" s="310">
        <f t="shared" si="201"/>
        <v>20</v>
      </c>
      <c r="DQ462" s="310">
        <f t="shared" si="201"/>
        <v>20</v>
      </c>
      <c r="DR462" s="310">
        <f t="shared" si="201"/>
        <v>20</v>
      </c>
      <c r="DS462" s="310">
        <f t="shared" si="201"/>
        <v>20</v>
      </c>
      <c r="DT462" s="310">
        <f t="shared" si="201"/>
        <v>20</v>
      </c>
      <c r="DU462" s="310">
        <f t="shared" si="201"/>
        <v>20</v>
      </c>
      <c r="DV462" s="310">
        <f t="shared" si="201"/>
        <v>21</v>
      </c>
      <c r="DW462" s="310">
        <f t="shared" si="201"/>
        <v>21</v>
      </c>
      <c r="DX462" s="310">
        <f t="shared" si="201"/>
        <v>21</v>
      </c>
      <c r="DY462" s="310">
        <f t="shared" si="201"/>
        <v>21</v>
      </c>
      <c r="DZ462" s="310">
        <f t="shared" si="201"/>
        <v>21</v>
      </c>
      <c r="EA462" s="310">
        <f t="shared" si="201"/>
        <v>21</v>
      </c>
      <c r="EB462" s="310">
        <f t="shared" si="201"/>
        <v>22</v>
      </c>
      <c r="EC462" s="310">
        <f t="shared" si="201"/>
        <v>22</v>
      </c>
      <c r="ED462" s="310">
        <f t="shared" si="201"/>
        <v>22</v>
      </c>
      <c r="EE462" s="310">
        <f t="shared" si="201"/>
        <v>22</v>
      </c>
      <c r="EF462" s="310">
        <f t="shared" ref="EF462:GQ462" si="202">QUOTIENT(EF461,6)+1</f>
        <v>22</v>
      </c>
      <c r="EG462" s="310">
        <f t="shared" si="202"/>
        <v>22</v>
      </c>
      <c r="EH462" s="310">
        <f t="shared" si="202"/>
        <v>23</v>
      </c>
      <c r="EI462" s="310">
        <f t="shared" si="202"/>
        <v>23</v>
      </c>
      <c r="EJ462" s="310">
        <f t="shared" si="202"/>
        <v>23</v>
      </c>
      <c r="EK462" s="310">
        <f t="shared" si="202"/>
        <v>23</v>
      </c>
      <c r="EL462" s="310">
        <f t="shared" si="202"/>
        <v>23</v>
      </c>
      <c r="EM462" s="310">
        <f t="shared" si="202"/>
        <v>23</v>
      </c>
      <c r="EN462" s="310">
        <f t="shared" si="202"/>
        <v>24</v>
      </c>
      <c r="EO462" s="310">
        <f t="shared" si="202"/>
        <v>24</v>
      </c>
      <c r="EP462" s="310">
        <f t="shared" si="202"/>
        <v>24</v>
      </c>
      <c r="EQ462" s="310">
        <f t="shared" si="202"/>
        <v>24</v>
      </c>
      <c r="ER462" s="310">
        <f t="shared" si="202"/>
        <v>24</v>
      </c>
      <c r="ES462" s="310">
        <f t="shared" si="202"/>
        <v>24</v>
      </c>
      <c r="ET462" s="310">
        <f t="shared" si="202"/>
        <v>25</v>
      </c>
      <c r="EU462" s="310">
        <f t="shared" si="202"/>
        <v>25</v>
      </c>
      <c r="EV462" s="310">
        <f t="shared" si="202"/>
        <v>25</v>
      </c>
      <c r="EW462" s="310">
        <f t="shared" si="202"/>
        <v>25</v>
      </c>
      <c r="EX462" s="310">
        <f t="shared" si="202"/>
        <v>25</v>
      </c>
      <c r="EY462" s="310">
        <f t="shared" si="202"/>
        <v>25</v>
      </c>
      <c r="EZ462" s="310">
        <f t="shared" si="202"/>
        <v>26</v>
      </c>
      <c r="FA462" s="310">
        <f t="shared" si="202"/>
        <v>26</v>
      </c>
      <c r="FB462" s="310">
        <f t="shared" si="202"/>
        <v>26</v>
      </c>
      <c r="FC462" s="310">
        <f t="shared" si="202"/>
        <v>26</v>
      </c>
      <c r="FD462" s="310">
        <f t="shared" si="202"/>
        <v>26</v>
      </c>
      <c r="FE462" s="310">
        <f t="shared" si="202"/>
        <v>26</v>
      </c>
      <c r="FF462" s="310">
        <f t="shared" si="202"/>
        <v>27</v>
      </c>
      <c r="FG462" s="310">
        <f t="shared" si="202"/>
        <v>27</v>
      </c>
      <c r="FH462" s="310">
        <f t="shared" si="202"/>
        <v>27</v>
      </c>
      <c r="FI462" s="310">
        <f t="shared" si="202"/>
        <v>27</v>
      </c>
      <c r="FJ462" s="310">
        <f t="shared" si="202"/>
        <v>27</v>
      </c>
      <c r="FK462" s="310">
        <f t="shared" si="202"/>
        <v>27</v>
      </c>
      <c r="FL462" s="310">
        <f t="shared" si="202"/>
        <v>28</v>
      </c>
      <c r="FM462" s="310">
        <f t="shared" si="202"/>
        <v>28</v>
      </c>
      <c r="FN462" s="310">
        <f t="shared" si="202"/>
        <v>28</v>
      </c>
      <c r="FO462" s="310">
        <f t="shared" si="202"/>
        <v>28</v>
      </c>
      <c r="FP462" s="310">
        <f t="shared" si="202"/>
        <v>28</v>
      </c>
      <c r="FQ462" s="310">
        <f t="shared" si="202"/>
        <v>28</v>
      </c>
      <c r="FR462" s="310">
        <f t="shared" si="202"/>
        <v>29</v>
      </c>
      <c r="FS462" s="310">
        <f t="shared" si="202"/>
        <v>29</v>
      </c>
      <c r="FT462" s="310">
        <f t="shared" si="202"/>
        <v>29</v>
      </c>
      <c r="FU462" s="310">
        <f t="shared" si="202"/>
        <v>29</v>
      </c>
      <c r="FV462" s="310">
        <f t="shared" si="202"/>
        <v>29</v>
      </c>
      <c r="FW462" s="310">
        <f t="shared" si="202"/>
        <v>29</v>
      </c>
      <c r="FX462" s="310">
        <f t="shared" si="202"/>
        <v>30</v>
      </c>
      <c r="FY462" s="310">
        <f t="shared" si="202"/>
        <v>30</v>
      </c>
      <c r="FZ462" s="310">
        <f t="shared" si="202"/>
        <v>30</v>
      </c>
      <c r="GA462" s="310">
        <f t="shared" si="202"/>
        <v>30</v>
      </c>
      <c r="GB462" s="310">
        <f t="shared" si="202"/>
        <v>30</v>
      </c>
      <c r="GC462" s="310">
        <f t="shared" si="202"/>
        <v>30</v>
      </c>
      <c r="GD462" s="310">
        <f t="shared" si="202"/>
        <v>31</v>
      </c>
      <c r="GE462" s="310">
        <f t="shared" si="202"/>
        <v>31</v>
      </c>
      <c r="GF462" s="310">
        <f t="shared" si="202"/>
        <v>31</v>
      </c>
      <c r="GG462" s="310">
        <f t="shared" si="202"/>
        <v>31</v>
      </c>
      <c r="GH462" s="310">
        <f t="shared" si="202"/>
        <v>31</v>
      </c>
      <c r="GI462" s="310">
        <f t="shared" si="202"/>
        <v>31</v>
      </c>
      <c r="GJ462" s="310">
        <f t="shared" si="202"/>
        <v>32</v>
      </c>
      <c r="GK462" s="310">
        <f t="shared" si="202"/>
        <v>32</v>
      </c>
      <c r="GL462" s="310">
        <f t="shared" si="202"/>
        <v>32</v>
      </c>
      <c r="GM462" s="310">
        <f t="shared" si="202"/>
        <v>32</v>
      </c>
      <c r="GN462" s="310">
        <f t="shared" si="202"/>
        <v>32</v>
      </c>
      <c r="GO462" s="310">
        <f t="shared" si="202"/>
        <v>32</v>
      </c>
      <c r="GP462" s="310">
        <f t="shared" si="202"/>
        <v>33</v>
      </c>
      <c r="GQ462" s="310">
        <f t="shared" si="202"/>
        <v>33</v>
      </c>
      <c r="GR462" s="310">
        <f t="shared" ref="GR462:IK462" si="203">QUOTIENT(GR461,6)+1</f>
        <v>33</v>
      </c>
      <c r="GS462" s="310">
        <f t="shared" si="203"/>
        <v>33</v>
      </c>
      <c r="GT462" s="310">
        <f t="shared" si="203"/>
        <v>33</v>
      </c>
      <c r="GU462" s="310">
        <f t="shared" si="203"/>
        <v>33</v>
      </c>
      <c r="GV462" s="310">
        <f t="shared" si="203"/>
        <v>34</v>
      </c>
      <c r="GW462" s="310">
        <f t="shared" si="203"/>
        <v>34</v>
      </c>
      <c r="GX462" s="310">
        <f t="shared" si="203"/>
        <v>34</v>
      </c>
      <c r="GY462" s="310">
        <f t="shared" si="203"/>
        <v>34</v>
      </c>
      <c r="GZ462" s="310">
        <f t="shared" si="203"/>
        <v>34</v>
      </c>
      <c r="HA462" s="310">
        <f t="shared" si="203"/>
        <v>34</v>
      </c>
      <c r="HB462" s="310">
        <f t="shared" si="203"/>
        <v>35</v>
      </c>
      <c r="HC462" s="310">
        <f t="shared" si="203"/>
        <v>35</v>
      </c>
      <c r="HD462" s="310">
        <f t="shared" si="203"/>
        <v>35</v>
      </c>
      <c r="HE462" s="310">
        <f t="shared" si="203"/>
        <v>35</v>
      </c>
      <c r="HF462" s="310">
        <f t="shared" si="203"/>
        <v>35</v>
      </c>
      <c r="HG462" s="310">
        <f t="shared" si="203"/>
        <v>35</v>
      </c>
      <c r="HH462" s="310">
        <f t="shared" si="203"/>
        <v>36</v>
      </c>
      <c r="HI462" s="310">
        <f t="shared" si="203"/>
        <v>36</v>
      </c>
      <c r="HJ462" s="310">
        <f t="shared" si="203"/>
        <v>36</v>
      </c>
      <c r="HK462" s="310">
        <f t="shared" si="203"/>
        <v>36</v>
      </c>
      <c r="HL462" s="310">
        <f t="shared" si="203"/>
        <v>36</v>
      </c>
      <c r="HM462" s="310">
        <f t="shared" si="203"/>
        <v>36</v>
      </c>
      <c r="HN462" s="310">
        <f t="shared" si="203"/>
        <v>37</v>
      </c>
      <c r="HO462" s="310">
        <f t="shared" si="203"/>
        <v>37</v>
      </c>
      <c r="HP462" s="310">
        <f t="shared" si="203"/>
        <v>37</v>
      </c>
      <c r="HQ462" s="310">
        <f t="shared" si="203"/>
        <v>37</v>
      </c>
      <c r="HR462" s="310">
        <f t="shared" si="203"/>
        <v>37</v>
      </c>
      <c r="HS462" s="310">
        <f t="shared" si="203"/>
        <v>37</v>
      </c>
      <c r="HT462" s="310">
        <f t="shared" si="203"/>
        <v>38</v>
      </c>
      <c r="HU462" s="310">
        <f t="shared" si="203"/>
        <v>38</v>
      </c>
      <c r="HV462" s="310">
        <f t="shared" si="203"/>
        <v>38</v>
      </c>
      <c r="HW462" s="310">
        <f t="shared" si="203"/>
        <v>38</v>
      </c>
      <c r="HX462" s="310">
        <f t="shared" si="203"/>
        <v>38</v>
      </c>
      <c r="HY462" s="310">
        <f t="shared" si="203"/>
        <v>38</v>
      </c>
      <c r="HZ462" s="310">
        <f t="shared" si="203"/>
        <v>39</v>
      </c>
      <c r="IA462" s="310">
        <f t="shared" si="203"/>
        <v>39</v>
      </c>
      <c r="IB462" s="310">
        <f t="shared" si="203"/>
        <v>39</v>
      </c>
      <c r="IC462" s="310">
        <f t="shared" si="203"/>
        <v>39</v>
      </c>
      <c r="ID462" s="310">
        <f t="shared" si="203"/>
        <v>39</v>
      </c>
      <c r="IE462" s="310">
        <f t="shared" si="203"/>
        <v>39</v>
      </c>
      <c r="IF462" s="310">
        <f t="shared" si="203"/>
        <v>40</v>
      </c>
      <c r="IG462" s="310">
        <f t="shared" si="203"/>
        <v>40</v>
      </c>
      <c r="IH462" s="310">
        <f t="shared" si="203"/>
        <v>40</v>
      </c>
      <c r="II462" s="310">
        <f t="shared" si="203"/>
        <v>40</v>
      </c>
      <c r="IJ462" s="310">
        <f t="shared" si="203"/>
        <v>40</v>
      </c>
      <c r="IK462" s="310">
        <f t="shared" si="203"/>
        <v>40</v>
      </c>
    </row>
    <row r="463" spans="2:246" s="311" customFormat="1">
      <c r="E463" s="135" t="s">
        <v>526</v>
      </c>
      <c r="F463" s="141" t="str">
        <f t="shared" ref="F463:BQ463" si="204">INDEX(Part,F462)</f>
        <v>Upper Gap Hider</v>
      </c>
      <c r="G463" s="141" t="str">
        <f t="shared" si="204"/>
        <v>Upper Gap Hider</v>
      </c>
      <c r="H463" s="141" t="str">
        <f t="shared" si="204"/>
        <v>Upper Gap Hider</v>
      </c>
      <c r="I463" s="141" t="str">
        <f t="shared" si="204"/>
        <v>Upper Gap Hider</v>
      </c>
      <c r="J463" s="141" t="str">
        <f t="shared" si="204"/>
        <v>Upper Gap Hider</v>
      </c>
      <c r="K463" s="141" t="str">
        <f t="shared" si="204"/>
        <v>Upper Gap Hider</v>
      </c>
      <c r="L463" s="141" t="str">
        <f t="shared" si="204"/>
        <v>GAP HIDER LW</v>
      </c>
      <c r="M463" s="141" t="str">
        <f t="shared" si="204"/>
        <v>GAP HIDER LW</v>
      </c>
      <c r="N463" s="141" t="str">
        <f t="shared" si="204"/>
        <v>GAP HIDER LW</v>
      </c>
      <c r="O463" s="141" t="str">
        <f t="shared" si="204"/>
        <v>GAP HIDER LW</v>
      </c>
      <c r="P463" s="141" t="str">
        <f t="shared" si="204"/>
        <v>GAP HIDER LW</v>
      </c>
      <c r="Q463" s="141" t="str">
        <f t="shared" si="204"/>
        <v>GAP HIDER LW</v>
      </c>
      <c r="R463" s="141">
        <f t="shared" si="204"/>
        <v>0</v>
      </c>
      <c r="S463" s="141">
        <f t="shared" si="204"/>
        <v>0</v>
      </c>
      <c r="T463" s="141">
        <f t="shared" si="204"/>
        <v>0</v>
      </c>
      <c r="U463" s="141">
        <f t="shared" si="204"/>
        <v>0</v>
      </c>
      <c r="V463" s="141">
        <f t="shared" si="204"/>
        <v>0</v>
      </c>
      <c r="W463" s="141">
        <f t="shared" si="204"/>
        <v>0</v>
      </c>
      <c r="X463" s="141">
        <f t="shared" si="204"/>
        <v>0</v>
      </c>
      <c r="Y463" s="141">
        <f t="shared" si="204"/>
        <v>0</v>
      </c>
      <c r="Z463" s="141">
        <f t="shared" si="204"/>
        <v>0</v>
      </c>
      <c r="AA463" s="141">
        <f t="shared" si="204"/>
        <v>0</v>
      </c>
      <c r="AB463" s="141">
        <f t="shared" si="204"/>
        <v>0</v>
      </c>
      <c r="AC463" s="141">
        <f t="shared" si="204"/>
        <v>0</v>
      </c>
      <c r="AD463" s="141">
        <f t="shared" si="204"/>
        <v>0</v>
      </c>
      <c r="AE463" s="141">
        <f t="shared" si="204"/>
        <v>0</v>
      </c>
      <c r="AF463" s="141">
        <f t="shared" si="204"/>
        <v>0</v>
      </c>
      <c r="AG463" s="141">
        <f t="shared" si="204"/>
        <v>0</v>
      </c>
      <c r="AH463" s="141">
        <f t="shared" si="204"/>
        <v>0</v>
      </c>
      <c r="AI463" s="141">
        <f t="shared" si="204"/>
        <v>0</v>
      </c>
      <c r="AJ463" s="141">
        <f t="shared" si="204"/>
        <v>0</v>
      </c>
      <c r="AK463" s="141">
        <f t="shared" si="204"/>
        <v>0</v>
      </c>
      <c r="AL463" s="141">
        <f t="shared" si="204"/>
        <v>0</v>
      </c>
      <c r="AM463" s="141">
        <f t="shared" si="204"/>
        <v>0</v>
      </c>
      <c r="AN463" s="141">
        <f t="shared" si="204"/>
        <v>0</v>
      </c>
      <c r="AO463" s="141">
        <f t="shared" si="204"/>
        <v>0</v>
      </c>
      <c r="AP463" s="141">
        <f t="shared" si="204"/>
        <v>0</v>
      </c>
      <c r="AQ463" s="141">
        <f t="shared" si="204"/>
        <v>0</v>
      </c>
      <c r="AR463" s="141">
        <f t="shared" si="204"/>
        <v>0</v>
      </c>
      <c r="AS463" s="141">
        <f t="shared" si="204"/>
        <v>0</v>
      </c>
      <c r="AT463" s="141">
        <f t="shared" si="204"/>
        <v>0</v>
      </c>
      <c r="AU463" s="141">
        <f t="shared" si="204"/>
        <v>0</v>
      </c>
      <c r="AV463" s="141">
        <f t="shared" si="204"/>
        <v>0</v>
      </c>
      <c r="AW463" s="141">
        <f t="shared" si="204"/>
        <v>0</v>
      </c>
      <c r="AX463" s="141">
        <f t="shared" si="204"/>
        <v>0</v>
      </c>
      <c r="AY463" s="141">
        <f t="shared" si="204"/>
        <v>0</v>
      </c>
      <c r="AZ463" s="141">
        <f t="shared" si="204"/>
        <v>0</v>
      </c>
      <c r="BA463" s="141">
        <f t="shared" si="204"/>
        <v>0</v>
      </c>
      <c r="BB463" s="141">
        <f t="shared" si="204"/>
        <v>0</v>
      </c>
      <c r="BC463" s="141">
        <f t="shared" si="204"/>
        <v>0</v>
      </c>
      <c r="BD463" s="141">
        <f t="shared" si="204"/>
        <v>0</v>
      </c>
      <c r="BE463" s="141">
        <f t="shared" si="204"/>
        <v>0</v>
      </c>
      <c r="BF463" s="141">
        <f t="shared" si="204"/>
        <v>0</v>
      </c>
      <c r="BG463" s="141">
        <f t="shared" si="204"/>
        <v>0</v>
      </c>
      <c r="BH463" s="141">
        <f t="shared" si="204"/>
        <v>0</v>
      </c>
      <c r="BI463" s="141">
        <f t="shared" si="204"/>
        <v>0</v>
      </c>
      <c r="BJ463" s="141">
        <f t="shared" si="204"/>
        <v>0</v>
      </c>
      <c r="BK463" s="141">
        <f t="shared" si="204"/>
        <v>0</v>
      </c>
      <c r="BL463" s="141">
        <f t="shared" si="204"/>
        <v>0</v>
      </c>
      <c r="BM463" s="141">
        <f t="shared" si="204"/>
        <v>0</v>
      </c>
      <c r="BN463" s="141">
        <f t="shared" si="204"/>
        <v>0</v>
      </c>
      <c r="BO463" s="141">
        <f t="shared" si="204"/>
        <v>0</v>
      </c>
      <c r="BP463" s="141">
        <f t="shared" si="204"/>
        <v>0</v>
      </c>
      <c r="BQ463" s="141">
        <f t="shared" si="204"/>
        <v>0</v>
      </c>
      <c r="BR463" s="141">
        <f t="shared" ref="BR463:EC463" si="205">INDEX(Part,BR462)</f>
        <v>0</v>
      </c>
      <c r="BS463" s="141">
        <f t="shared" si="205"/>
        <v>0</v>
      </c>
      <c r="BT463" s="141">
        <f t="shared" si="205"/>
        <v>0</v>
      </c>
      <c r="BU463" s="141">
        <f t="shared" si="205"/>
        <v>0</v>
      </c>
      <c r="BV463" s="141">
        <f t="shared" si="205"/>
        <v>0</v>
      </c>
      <c r="BW463" s="141">
        <f t="shared" si="205"/>
        <v>0</v>
      </c>
      <c r="BX463" s="141">
        <f t="shared" si="205"/>
        <v>0</v>
      </c>
      <c r="BY463" s="141">
        <f t="shared" si="205"/>
        <v>0</v>
      </c>
      <c r="BZ463" s="141">
        <f t="shared" si="205"/>
        <v>0</v>
      </c>
      <c r="CA463" s="141">
        <f t="shared" si="205"/>
        <v>0</v>
      </c>
      <c r="CB463" s="141">
        <f t="shared" si="205"/>
        <v>0</v>
      </c>
      <c r="CC463" s="141">
        <f t="shared" si="205"/>
        <v>0</v>
      </c>
      <c r="CD463" s="141">
        <f t="shared" si="205"/>
        <v>0</v>
      </c>
      <c r="CE463" s="141">
        <f t="shared" si="205"/>
        <v>0</v>
      </c>
      <c r="CF463" s="141">
        <f t="shared" si="205"/>
        <v>0</v>
      </c>
      <c r="CG463" s="141">
        <f t="shared" si="205"/>
        <v>0</v>
      </c>
      <c r="CH463" s="141">
        <f t="shared" si="205"/>
        <v>0</v>
      </c>
      <c r="CI463" s="141">
        <f t="shared" si="205"/>
        <v>0</v>
      </c>
      <c r="CJ463" s="141">
        <f t="shared" si="205"/>
        <v>0</v>
      </c>
      <c r="CK463" s="141">
        <f t="shared" si="205"/>
        <v>0</v>
      </c>
      <c r="CL463" s="141">
        <f t="shared" si="205"/>
        <v>0</v>
      </c>
      <c r="CM463" s="141">
        <f t="shared" si="205"/>
        <v>0</v>
      </c>
      <c r="CN463" s="141">
        <f t="shared" si="205"/>
        <v>0</v>
      </c>
      <c r="CO463" s="141">
        <f t="shared" si="205"/>
        <v>0</v>
      </c>
      <c r="CP463" s="141">
        <f t="shared" si="205"/>
        <v>0</v>
      </c>
      <c r="CQ463" s="141">
        <f t="shared" si="205"/>
        <v>0</v>
      </c>
      <c r="CR463" s="141">
        <f t="shared" si="205"/>
        <v>0</v>
      </c>
      <c r="CS463" s="141">
        <f t="shared" si="205"/>
        <v>0</v>
      </c>
      <c r="CT463" s="141">
        <f t="shared" si="205"/>
        <v>0</v>
      </c>
      <c r="CU463" s="141">
        <f t="shared" si="205"/>
        <v>0</v>
      </c>
      <c r="CV463" s="141">
        <f t="shared" si="205"/>
        <v>0</v>
      </c>
      <c r="CW463" s="141">
        <f t="shared" si="205"/>
        <v>0</v>
      </c>
      <c r="CX463" s="141">
        <f t="shared" si="205"/>
        <v>0</v>
      </c>
      <c r="CY463" s="141">
        <f t="shared" si="205"/>
        <v>0</v>
      </c>
      <c r="CZ463" s="141">
        <f t="shared" si="205"/>
        <v>0</v>
      </c>
      <c r="DA463" s="141">
        <f t="shared" si="205"/>
        <v>0</v>
      </c>
      <c r="DB463" s="141">
        <f t="shared" si="205"/>
        <v>0</v>
      </c>
      <c r="DC463" s="141">
        <f t="shared" si="205"/>
        <v>0</v>
      </c>
      <c r="DD463" s="141">
        <f t="shared" si="205"/>
        <v>0</v>
      </c>
      <c r="DE463" s="141">
        <f t="shared" si="205"/>
        <v>0</v>
      </c>
      <c r="DF463" s="141">
        <f t="shared" si="205"/>
        <v>0</v>
      </c>
      <c r="DG463" s="141">
        <f t="shared" si="205"/>
        <v>0</v>
      </c>
      <c r="DH463" s="141">
        <f t="shared" si="205"/>
        <v>0</v>
      </c>
      <c r="DI463" s="141">
        <f t="shared" si="205"/>
        <v>0</v>
      </c>
      <c r="DJ463" s="141">
        <f t="shared" si="205"/>
        <v>0</v>
      </c>
      <c r="DK463" s="141">
        <f t="shared" si="205"/>
        <v>0</v>
      </c>
      <c r="DL463" s="141">
        <f t="shared" si="205"/>
        <v>0</v>
      </c>
      <c r="DM463" s="141">
        <f t="shared" si="205"/>
        <v>0</v>
      </c>
      <c r="DN463" s="141">
        <f t="shared" si="205"/>
        <v>0</v>
      </c>
      <c r="DO463" s="141">
        <f t="shared" si="205"/>
        <v>0</v>
      </c>
      <c r="DP463" s="141">
        <f t="shared" si="205"/>
        <v>0</v>
      </c>
      <c r="DQ463" s="141">
        <f t="shared" si="205"/>
        <v>0</v>
      </c>
      <c r="DR463" s="141">
        <f t="shared" si="205"/>
        <v>0</v>
      </c>
      <c r="DS463" s="141">
        <f t="shared" si="205"/>
        <v>0</v>
      </c>
      <c r="DT463" s="141">
        <f t="shared" si="205"/>
        <v>0</v>
      </c>
      <c r="DU463" s="141">
        <f t="shared" si="205"/>
        <v>0</v>
      </c>
      <c r="DV463" s="141">
        <f t="shared" si="205"/>
        <v>0</v>
      </c>
      <c r="DW463" s="141">
        <f t="shared" si="205"/>
        <v>0</v>
      </c>
      <c r="DX463" s="141">
        <f t="shared" si="205"/>
        <v>0</v>
      </c>
      <c r="DY463" s="141">
        <f t="shared" si="205"/>
        <v>0</v>
      </c>
      <c r="DZ463" s="141">
        <f t="shared" si="205"/>
        <v>0</v>
      </c>
      <c r="EA463" s="141">
        <f t="shared" si="205"/>
        <v>0</v>
      </c>
      <c r="EB463" s="141">
        <f t="shared" si="205"/>
        <v>0</v>
      </c>
      <c r="EC463" s="141">
        <f t="shared" si="205"/>
        <v>0</v>
      </c>
      <c r="ED463" s="141">
        <f t="shared" ref="ED463:GO463" si="206">INDEX(Part,ED462)</f>
        <v>0</v>
      </c>
      <c r="EE463" s="141">
        <f t="shared" si="206"/>
        <v>0</v>
      </c>
      <c r="EF463" s="141">
        <f t="shared" si="206"/>
        <v>0</v>
      </c>
      <c r="EG463" s="141">
        <f t="shared" si="206"/>
        <v>0</v>
      </c>
      <c r="EH463" s="141">
        <f t="shared" si="206"/>
        <v>0</v>
      </c>
      <c r="EI463" s="141">
        <f t="shared" si="206"/>
        <v>0</v>
      </c>
      <c r="EJ463" s="141">
        <f t="shared" si="206"/>
        <v>0</v>
      </c>
      <c r="EK463" s="141">
        <f t="shared" si="206"/>
        <v>0</v>
      </c>
      <c r="EL463" s="141">
        <f t="shared" si="206"/>
        <v>0</v>
      </c>
      <c r="EM463" s="141">
        <f t="shared" si="206"/>
        <v>0</v>
      </c>
      <c r="EN463" s="141">
        <f t="shared" si="206"/>
        <v>0</v>
      </c>
      <c r="EO463" s="141">
        <f t="shared" si="206"/>
        <v>0</v>
      </c>
      <c r="EP463" s="141">
        <f t="shared" si="206"/>
        <v>0</v>
      </c>
      <c r="EQ463" s="141">
        <f t="shared" si="206"/>
        <v>0</v>
      </c>
      <c r="ER463" s="141">
        <f t="shared" si="206"/>
        <v>0</v>
      </c>
      <c r="ES463" s="141">
        <f t="shared" si="206"/>
        <v>0</v>
      </c>
      <c r="ET463" s="141">
        <f t="shared" si="206"/>
        <v>0</v>
      </c>
      <c r="EU463" s="141">
        <f t="shared" si="206"/>
        <v>0</v>
      </c>
      <c r="EV463" s="141">
        <f t="shared" si="206"/>
        <v>0</v>
      </c>
      <c r="EW463" s="141">
        <f t="shared" si="206"/>
        <v>0</v>
      </c>
      <c r="EX463" s="141">
        <f t="shared" si="206"/>
        <v>0</v>
      </c>
      <c r="EY463" s="141">
        <f t="shared" si="206"/>
        <v>0</v>
      </c>
      <c r="EZ463" s="141">
        <f t="shared" si="206"/>
        <v>0</v>
      </c>
      <c r="FA463" s="141">
        <f t="shared" si="206"/>
        <v>0</v>
      </c>
      <c r="FB463" s="141">
        <f t="shared" si="206"/>
        <v>0</v>
      </c>
      <c r="FC463" s="141">
        <f t="shared" si="206"/>
        <v>0</v>
      </c>
      <c r="FD463" s="141">
        <f t="shared" si="206"/>
        <v>0</v>
      </c>
      <c r="FE463" s="141">
        <f t="shared" si="206"/>
        <v>0</v>
      </c>
      <c r="FF463" s="141">
        <f t="shared" si="206"/>
        <v>0</v>
      </c>
      <c r="FG463" s="141">
        <f t="shared" si="206"/>
        <v>0</v>
      </c>
      <c r="FH463" s="141">
        <f t="shared" si="206"/>
        <v>0</v>
      </c>
      <c r="FI463" s="141">
        <f t="shared" si="206"/>
        <v>0</v>
      </c>
      <c r="FJ463" s="141">
        <f t="shared" si="206"/>
        <v>0</v>
      </c>
      <c r="FK463" s="141">
        <f t="shared" si="206"/>
        <v>0</v>
      </c>
      <c r="FL463" s="141">
        <f t="shared" si="206"/>
        <v>0</v>
      </c>
      <c r="FM463" s="141">
        <f t="shared" si="206"/>
        <v>0</v>
      </c>
      <c r="FN463" s="141">
        <f t="shared" si="206"/>
        <v>0</v>
      </c>
      <c r="FO463" s="141">
        <f t="shared" si="206"/>
        <v>0</v>
      </c>
      <c r="FP463" s="141">
        <f t="shared" si="206"/>
        <v>0</v>
      </c>
      <c r="FQ463" s="141">
        <f t="shared" si="206"/>
        <v>0</v>
      </c>
      <c r="FR463" s="141">
        <f t="shared" si="206"/>
        <v>0</v>
      </c>
      <c r="FS463" s="141">
        <f t="shared" si="206"/>
        <v>0</v>
      </c>
      <c r="FT463" s="141">
        <f t="shared" si="206"/>
        <v>0</v>
      </c>
      <c r="FU463" s="141">
        <f t="shared" si="206"/>
        <v>0</v>
      </c>
      <c r="FV463" s="141">
        <f t="shared" si="206"/>
        <v>0</v>
      </c>
      <c r="FW463" s="141">
        <f t="shared" si="206"/>
        <v>0</v>
      </c>
      <c r="FX463" s="141">
        <f t="shared" si="206"/>
        <v>0</v>
      </c>
      <c r="FY463" s="141">
        <f t="shared" si="206"/>
        <v>0</v>
      </c>
      <c r="FZ463" s="141">
        <f t="shared" si="206"/>
        <v>0</v>
      </c>
      <c r="GA463" s="141">
        <f t="shared" si="206"/>
        <v>0</v>
      </c>
      <c r="GB463" s="141">
        <f t="shared" si="206"/>
        <v>0</v>
      </c>
      <c r="GC463" s="141">
        <f t="shared" si="206"/>
        <v>0</v>
      </c>
      <c r="GD463" s="141">
        <f t="shared" si="206"/>
        <v>0</v>
      </c>
      <c r="GE463" s="141">
        <f t="shared" si="206"/>
        <v>0</v>
      </c>
      <c r="GF463" s="141">
        <f t="shared" si="206"/>
        <v>0</v>
      </c>
      <c r="GG463" s="141">
        <f t="shared" si="206"/>
        <v>0</v>
      </c>
      <c r="GH463" s="141">
        <f t="shared" si="206"/>
        <v>0</v>
      </c>
      <c r="GI463" s="141">
        <f t="shared" si="206"/>
        <v>0</v>
      </c>
      <c r="GJ463" s="141">
        <f t="shared" si="206"/>
        <v>0</v>
      </c>
      <c r="GK463" s="141">
        <f t="shared" si="206"/>
        <v>0</v>
      </c>
      <c r="GL463" s="141">
        <f t="shared" si="206"/>
        <v>0</v>
      </c>
      <c r="GM463" s="141">
        <f t="shared" si="206"/>
        <v>0</v>
      </c>
      <c r="GN463" s="141">
        <f t="shared" si="206"/>
        <v>0</v>
      </c>
      <c r="GO463" s="141">
        <f t="shared" si="206"/>
        <v>0</v>
      </c>
      <c r="GP463" s="141">
        <f t="shared" ref="GP463:IK463" si="207">INDEX(Part,GP462)</f>
        <v>0</v>
      </c>
      <c r="GQ463" s="141">
        <f t="shared" si="207"/>
        <v>0</v>
      </c>
      <c r="GR463" s="141">
        <f t="shared" si="207"/>
        <v>0</v>
      </c>
      <c r="GS463" s="141">
        <f t="shared" si="207"/>
        <v>0</v>
      </c>
      <c r="GT463" s="141">
        <f t="shared" si="207"/>
        <v>0</v>
      </c>
      <c r="GU463" s="141">
        <f t="shared" si="207"/>
        <v>0</v>
      </c>
      <c r="GV463" s="141">
        <f t="shared" si="207"/>
        <v>0</v>
      </c>
      <c r="GW463" s="141">
        <f t="shared" si="207"/>
        <v>0</v>
      </c>
      <c r="GX463" s="141">
        <f t="shared" si="207"/>
        <v>0</v>
      </c>
      <c r="GY463" s="141">
        <f t="shared" si="207"/>
        <v>0</v>
      </c>
      <c r="GZ463" s="141">
        <f t="shared" si="207"/>
        <v>0</v>
      </c>
      <c r="HA463" s="141">
        <f t="shared" si="207"/>
        <v>0</v>
      </c>
      <c r="HB463" s="141">
        <f t="shared" si="207"/>
        <v>0</v>
      </c>
      <c r="HC463" s="141">
        <f t="shared" si="207"/>
        <v>0</v>
      </c>
      <c r="HD463" s="141">
        <f t="shared" si="207"/>
        <v>0</v>
      </c>
      <c r="HE463" s="141">
        <f t="shared" si="207"/>
        <v>0</v>
      </c>
      <c r="HF463" s="141">
        <f t="shared" si="207"/>
        <v>0</v>
      </c>
      <c r="HG463" s="141">
        <f t="shared" si="207"/>
        <v>0</v>
      </c>
      <c r="HH463" s="141">
        <f t="shared" si="207"/>
        <v>0</v>
      </c>
      <c r="HI463" s="141">
        <f t="shared" si="207"/>
        <v>0</v>
      </c>
      <c r="HJ463" s="141">
        <f t="shared" si="207"/>
        <v>0</v>
      </c>
      <c r="HK463" s="141">
        <f t="shared" si="207"/>
        <v>0</v>
      </c>
      <c r="HL463" s="141">
        <f t="shared" si="207"/>
        <v>0</v>
      </c>
      <c r="HM463" s="141">
        <f t="shared" si="207"/>
        <v>0</v>
      </c>
      <c r="HN463" s="141">
        <f t="shared" si="207"/>
        <v>0</v>
      </c>
      <c r="HO463" s="141">
        <f t="shared" si="207"/>
        <v>0</v>
      </c>
      <c r="HP463" s="141">
        <f t="shared" si="207"/>
        <v>0</v>
      </c>
      <c r="HQ463" s="141">
        <f t="shared" si="207"/>
        <v>0</v>
      </c>
      <c r="HR463" s="141">
        <f t="shared" si="207"/>
        <v>0</v>
      </c>
      <c r="HS463" s="141">
        <f t="shared" si="207"/>
        <v>0</v>
      </c>
      <c r="HT463" s="141">
        <f t="shared" si="207"/>
        <v>0</v>
      </c>
      <c r="HU463" s="141">
        <f t="shared" si="207"/>
        <v>0</v>
      </c>
      <c r="HV463" s="141">
        <f t="shared" si="207"/>
        <v>0</v>
      </c>
      <c r="HW463" s="141">
        <f t="shared" si="207"/>
        <v>0</v>
      </c>
      <c r="HX463" s="141">
        <f t="shared" si="207"/>
        <v>0</v>
      </c>
      <c r="HY463" s="141">
        <f t="shared" si="207"/>
        <v>0</v>
      </c>
      <c r="HZ463" s="141">
        <f t="shared" si="207"/>
        <v>0</v>
      </c>
      <c r="IA463" s="141">
        <f t="shared" si="207"/>
        <v>0</v>
      </c>
      <c r="IB463" s="141">
        <f t="shared" si="207"/>
        <v>0</v>
      </c>
      <c r="IC463" s="141">
        <f t="shared" si="207"/>
        <v>0</v>
      </c>
      <c r="ID463" s="141">
        <f t="shared" si="207"/>
        <v>0</v>
      </c>
      <c r="IE463" s="141">
        <f t="shared" si="207"/>
        <v>0</v>
      </c>
      <c r="IF463" s="141">
        <f t="shared" si="207"/>
        <v>0</v>
      </c>
      <c r="IG463" s="141">
        <f t="shared" si="207"/>
        <v>0</v>
      </c>
      <c r="IH463" s="141">
        <f t="shared" si="207"/>
        <v>0</v>
      </c>
      <c r="II463" s="141">
        <f t="shared" si="207"/>
        <v>0</v>
      </c>
      <c r="IJ463" s="141">
        <f t="shared" si="207"/>
        <v>0</v>
      </c>
      <c r="IK463" s="141">
        <f t="shared" si="207"/>
        <v>0</v>
      </c>
    </row>
    <row r="464" spans="2:246">
      <c r="D464" s="310"/>
      <c r="E464" s="538" t="s">
        <v>89</v>
      </c>
      <c r="F464" s="142" t="s">
        <v>253</v>
      </c>
      <c r="G464" s="142" t="s">
        <v>253</v>
      </c>
      <c r="H464" s="142" t="s">
        <v>255</v>
      </c>
      <c r="I464" s="142" t="s">
        <v>255</v>
      </c>
      <c r="J464" s="142" t="s">
        <v>254</v>
      </c>
      <c r="K464" s="142" t="s">
        <v>254</v>
      </c>
      <c r="L464" s="142" t="s">
        <v>253</v>
      </c>
      <c r="M464" s="142" t="s">
        <v>253</v>
      </c>
      <c r="N464" s="142" t="s">
        <v>255</v>
      </c>
      <c r="O464" s="142" t="s">
        <v>255</v>
      </c>
      <c r="P464" s="142" t="s">
        <v>254</v>
      </c>
      <c r="Q464" s="142" t="s">
        <v>254</v>
      </c>
      <c r="R464" s="142" t="s">
        <v>253</v>
      </c>
      <c r="S464" s="142" t="s">
        <v>253</v>
      </c>
      <c r="T464" s="142" t="s">
        <v>255</v>
      </c>
      <c r="U464" s="142" t="s">
        <v>255</v>
      </c>
      <c r="V464" s="142" t="s">
        <v>254</v>
      </c>
      <c r="W464" s="142" t="s">
        <v>254</v>
      </c>
      <c r="X464" s="142" t="s">
        <v>253</v>
      </c>
      <c r="Y464" s="142" t="s">
        <v>253</v>
      </c>
      <c r="Z464" s="142" t="s">
        <v>255</v>
      </c>
      <c r="AA464" s="142" t="s">
        <v>255</v>
      </c>
      <c r="AB464" s="142" t="s">
        <v>254</v>
      </c>
      <c r="AC464" s="142" t="s">
        <v>254</v>
      </c>
      <c r="AD464" s="142" t="s">
        <v>253</v>
      </c>
      <c r="AE464" s="142" t="s">
        <v>253</v>
      </c>
      <c r="AF464" s="142" t="s">
        <v>255</v>
      </c>
      <c r="AG464" s="142" t="s">
        <v>255</v>
      </c>
      <c r="AH464" s="142" t="s">
        <v>254</v>
      </c>
      <c r="AI464" s="142" t="s">
        <v>254</v>
      </c>
      <c r="AJ464" s="142" t="s">
        <v>253</v>
      </c>
      <c r="AK464" s="142" t="s">
        <v>253</v>
      </c>
      <c r="AL464" s="142" t="s">
        <v>255</v>
      </c>
      <c r="AM464" s="142" t="s">
        <v>255</v>
      </c>
      <c r="AN464" s="142" t="s">
        <v>254</v>
      </c>
      <c r="AO464" s="142" t="s">
        <v>254</v>
      </c>
      <c r="AP464" s="142" t="s">
        <v>253</v>
      </c>
      <c r="AQ464" s="142" t="s">
        <v>253</v>
      </c>
      <c r="AR464" s="142" t="s">
        <v>255</v>
      </c>
      <c r="AS464" s="142" t="s">
        <v>255</v>
      </c>
      <c r="AT464" s="142" t="s">
        <v>254</v>
      </c>
      <c r="AU464" s="142" t="s">
        <v>254</v>
      </c>
      <c r="AV464" s="142" t="s">
        <v>253</v>
      </c>
      <c r="AW464" s="142" t="s">
        <v>253</v>
      </c>
      <c r="AX464" s="142" t="s">
        <v>255</v>
      </c>
      <c r="AY464" s="142" t="s">
        <v>255</v>
      </c>
      <c r="AZ464" s="142" t="s">
        <v>254</v>
      </c>
      <c r="BA464" s="142" t="s">
        <v>254</v>
      </c>
      <c r="BB464" s="142" t="s">
        <v>253</v>
      </c>
      <c r="BC464" s="142" t="s">
        <v>253</v>
      </c>
      <c r="BD464" s="142" t="s">
        <v>255</v>
      </c>
      <c r="BE464" s="142" t="s">
        <v>255</v>
      </c>
      <c r="BF464" s="142" t="s">
        <v>254</v>
      </c>
      <c r="BG464" s="142" t="s">
        <v>254</v>
      </c>
      <c r="BH464" s="142" t="s">
        <v>253</v>
      </c>
      <c r="BI464" s="142" t="s">
        <v>253</v>
      </c>
      <c r="BJ464" s="142" t="s">
        <v>255</v>
      </c>
      <c r="BK464" s="142" t="s">
        <v>255</v>
      </c>
      <c r="BL464" s="142" t="s">
        <v>254</v>
      </c>
      <c r="BM464" s="142" t="s">
        <v>254</v>
      </c>
      <c r="BN464" s="142" t="s">
        <v>253</v>
      </c>
      <c r="BO464" s="142" t="s">
        <v>253</v>
      </c>
      <c r="BP464" s="142" t="s">
        <v>255</v>
      </c>
      <c r="BQ464" s="142" t="s">
        <v>255</v>
      </c>
      <c r="BR464" s="142" t="s">
        <v>254</v>
      </c>
      <c r="BS464" s="142" t="s">
        <v>254</v>
      </c>
      <c r="BT464" s="142" t="s">
        <v>253</v>
      </c>
      <c r="BU464" s="142" t="s">
        <v>253</v>
      </c>
      <c r="BV464" s="142" t="s">
        <v>255</v>
      </c>
      <c r="BW464" s="142" t="s">
        <v>255</v>
      </c>
      <c r="BX464" s="142" t="s">
        <v>254</v>
      </c>
      <c r="BY464" s="142" t="s">
        <v>254</v>
      </c>
      <c r="BZ464" s="142" t="s">
        <v>253</v>
      </c>
      <c r="CA464" s="142" t="s">
        <v>253</v>
      </c>
      <c r="CB464" s="142" t="s">
        <v>255</v>
      </c>
      <c r="CC464" s="142" t="s">
        <v>255</v>
      </c>
      <c r="CD464" s="142" t="s">
        <v>254</v>
      </c>
      <c r="CE464" s="142" t="s">
        <v>254</v>
      </c>
      <c r="CF464" s="142" t="s">
        <v>253</v>
      </c>
      <c r="CG464" s="142" t="s">
        <v>253</v>
      </c>
      <c r="CH464" s="142" t="s">
        <v>255</v>
      </c>
      <c r="CI464" s="142" t="s">
        <v>255</v>
      </c>
      <c r="CJ464" s="142" t="s">
        <v>254</v>
      </c>
      <c r="CK464" s="142" t="s">
        <v>254</v>
      </c>
      <c r="CL464" s="142" t="s">
        <v>253</v>
      </c>
      <c r="CM464" s="142" t="s">
        <v>253</v>
      </c>
      <c r="CN464" s="142" t="s">
        <v>255</v>
      </c>
      <c r="CO464" s="142" t="s">
        <v>255</v>
      </c>
      <c r="CP464" s="142" t="s">
        <v>254</v>
      </c>
      <c r="CQ464" s="142" t="s">
        <v>254</v>
      </c>
      <c r="CR464" s="142" t="s">
        <v>253</v>
      </c>
      <c r="CS464" s="142" t="s">
        <v>253</v>
      </c>
      <c r="CT464" s="142" t="s">
        <v>255</v>
      </c>
      <c r="CU464" s="142" t="s">
        <v>255</v>
      </c>
      <c r="CV464" s="142" t="s">
        <v>254</v>
      </c>
      <c r="CW464" s="142" t="s">
        <v>254</v>
      </c>
      <c r="CX464" s="142" t="s">
        <v>253</v>
      </c>
      <c r="CY464" s="142" t="s">
        <v>253</v>
      </c>
      <c r="CZ464" s="142" t="s">
        <v>255</v>
      </c>
      <c r="DA464" s="142" t="s">
        <v>255</v>
      </c>
      <c r="DB464" s="142" t="s">
        <v>254</v>
      </c>
      <c r="DC464" s="142" t="s">
        <v>254</v>
      </c>
      <c r="DD464" s="142" t="s">
        <v>253</v>
      </c>
      <c r="DE464" s="142" t="s">
        <v>253</v>
      </c>
      <c r="DF464" s="142" t="s">
        <v>255</v>
      </c>
      <c r="DG464" s="142" t="s">
        <v>255</v>
      </c>
      <c r="DH464" s="142" t="s">
        <v>254</v>
      </c>
      <c r="DI464" s="142" t="s">
        <v>254</v>
      </c>
      <c r="DJ464" s="142" t="s">
        <v>253</v>
      </c>
      <c r="DK464" s="142" t="s">
        <v>253</v>
      </c>
      <c r="DL464" s="142" t="s">
        <v>255</v>
      </c>
      <c r="DM464" s="142" t="s">
        <v>255</v>
      </c>
      <c r="DN464" s="142" t="s">
        <v>254</v>
      </c>
      <c r="DO464" s="142" t="s">
        <v>254</v>
      </c>
      <c r="DP464" s="142" t="s">
        <v>253</v>
      </c>
      <c r="DQ464" s="142" t="s">
        <v>253</v>
      </c>
      <c r="DR464" s="142" t="s">
        <v>255</v>
      </c>
      <c r="DS464" s="142" t="s">
        <v>255</v>
      </c>
      <c r="DT464" s="142" t="s">
        <v>254</v>
      </c>
      <c r="DU464" s="142" t="s">
        <v>254</v>
      </c>
      <c r="DV464" s="142" t="s">
        <v>253</v>
      </c>
      <c r="DW464" s="142" t="s">
        <v>253</v>
      </c>
      <c r="DX464" s="142" t="s">
        <v>255</v>
      </c>
      <c r="DY464" s="142" t="s">
        <v>255</v>
      </c>
      <c r="DZ464" s="142" t="s">
        <v>254</v>
      </c>
      <c r="EA464" s="142" t="s">
        <v>254</v>
      </c>
      <c r="EB464" s="142" t="s">
        <v>253</v>
      </c>
      <c r="EC464" s="142" t="s">
        <v>253</v>
      </c>
      <c r="ED464" s="142" t="s">
        <v>255</v>
      </c>
      <c r="EE464" s="142" t="s">
        <v>255</v>
      </c>
      <c r="EF464" s="142" t="s">
        <v>254</v>
      </c>
      <c r="EG464" s="142" t="s">
        <v>254</v>
      </c>
      <c r="EH464" s="142" t="s">
        <v>253</v>
      </c>
      <c r="EI464" s="142" t="s">
        <v>253</v>
      </c>
      <c r="EJ464" s="142" t="s">
        <v>255</v>
      </c>
      <c r="EK464" s="142" t="s">
        <v>255</v>
      </c>
      <c r="EL464" s="142" t="s">
        <v>254</v>
      </c>
      <c r="EM464" s="142" t="s">
        <v>254</v>
      </c>
      <c r="EN464" s="142" t="s">
        <v>253</v>
      </c>
      <c r="EO464" s="142" t="s">
        <v>253</v>
      </c>
      <c r="EP464" s="142" t="s">
        <v>255</v>
      </c>
      <c r="EQ464" s="142" t="s">
        <v>255</v>
      </c>
      <c r="ER464" s="142" t="s">
        <v>254</v>
      </c>
      <c r="ES464" s="142" t="s">
        <v>254</v>
      </c>
      <c r="ET464" s="142" t="s">
        <v>253</v>
      </c>
      <c r="EU464" s="142" t="s">
        <v>253</v>
      </c>
      <c r="EV464" s="142" t="s">
        <v>255</v>
      </c>
      <c r="EW464" s="142" t="s">
        <v>255</v>
      </c>
      <c r="EX464" s="142" t="s">
        <v>254</v>
      </c>
      <c r="EY464" s="142" t="s">
        <v>254</v>
      </c>
      <c r="EZ464" s="142" t="s">
        <v>253</v>
      </c>
      <c r="FA464" s="142" t="s">
        <v>253</v>
      </c>
      <c r="FB464" s="142" t="s">
        <v>255</v>
      </c>
      <c r="FC464" s="142" t="s">
        <v>255</v>
      </c>
      <c r="FD464" s="142" t="s">
        <v>254</v>
      </c>
      <c r="FE464" s="142" t="s">
        <v>254</v>
      </c>
      <c r="FF464" s="142" t="s">
        <v>253</v>
      </c>
      <c r="FG464" s="142" t="s">
        <v>253</v>
      </c>
      <c r="FH464" s="142" t="s">
        <v>255</v>
      </c>
      <c r="FI464" s="142" t="s">
        <v>255</v>
      </c>
      <c r="FJ464" s="142" t="s">
        <v>254</v>
      </c>
      <c r="FK464" s="142" t="s">
        <v>254</v>
      </c>
      <c r="FL464" s="142" t="s">
        <v>253</v>
      </c>
      <c r="FM464" s="142" t="s">
        <v>253</v>
      </c>
      <c r="FN464" s="142" t="s">
        <v>255</v>
      </c>
      <c r="FO464" s="142" t="s">
        <v>255</v>
      </c>
      <c r="FP464" s="142" t="s">
        <v>254</v>
      </c>
      <c r="FQ464" s="142" t="s">
        <v>254</v>
      </c>
      <c r="FR464" s="142" t="s">
        <v>253</v>
      </c>
      <c r="FS464" s="142" t="s">
        <v>253</v>
      </c>
      <c r="FT464" s="142" t="s">
        <v>255</v>
      </c>
      <c r="FU464" s="142" t="s">
        <v>255</v>
      </c>
      <c r="FV464" s="142" t="s">
        <v>254</v>
      </c>
      <c r="FW464" s="142" t="s">
        <v>254</v>
      </c>
      <c r="FX464" s="142" t="s">
        <v>253</v>
      </c>
      <c r="FY464" s="142" t="s">
        <v>253</v>
      </c>
      <c r="FZ464" s="142" t="s">
        <v>255</v>
      </c>
      <c r="GA464" s="142" t="s">
        <v>255</v>
      </c>
      <c r="GB464" s="142" t="s">
        <v>254</v>
      </c>
      <c r="GC464" s="142" t="s">
        <v>254</v>
      </c>
      <c r="GD464" s="142" t="s">
        <v>253</v>
      </c>
      <c r="GE464" s="142" t="s">
        <v>253</v>
      </c>
      <c r="GF464" s="142" t="s">
        <v>255</v>
      </c>
      <c r="GG464" s="142" t="s">
        <v>255</v>
      </c>
      <c r="GH464" s="142" t="s">
        <v>254</v>
      </c>
      <c r="GI464" s="142" t="s">
        <v>254</v>
      </c>
      <c r="GJ464" s="142" t="s">
        <v>253</v>
      </c>
      <c r="GK464" s="142" t="s">
        <v>253</v>
      </c>
      <c r="GL464" s="142" t="s">
        <v>255</v>
      </c>
      <c r="GM464" s="142" t="s">
        <v>255</v>
      </c>
      <c r="GN464" s="142" t="s">
        <v>254</v>
      </c>
      <c r="GO464" s="142" t="s">
        <v>254</v>
      </c>
      <c r="GP464" s="142" t="s">
        <v>253</v>
      </c>
      <c r="GQ464" s="142" t="s">
        <v>253</v>
      </c>
      <c r="GR464" s="142" t="s">
        <v>255</v>
      </c>
      <c r="GS464" s="142" t="s">
        <v>255</v>
      </c>
      <c r="GT464" s="142" t="s">
        <v>254</v>
      </c>
      <c r="GU464" s="142" t="s">
        <v>254</v>
      </c>
      <c r="GV464" s="142" t="s">
        <v>253</v>
      </c>
      <c r="GW464" s="142" t="s">
        <v>253</v>
      </c>
      <c r="GX464" s="142" t="s">
        <v>255</v>
      </c>
      <c r="GY464" s="142" t="s">
        <v>255</v>
      </c>
      <c r="GZ464" s="142" t="s">
        <v>254</v>
      </c>
      <c r="HA464" s="142" t="s">
        <v>254</v>
      </c>
      <c r="HB464" s="142" t="s">
        <v>253</v>
      </c>
      <c r="HC464" s="142" t="s">
        <v>253</v>
      </c>
      <c r="HD464" s="142" t="s">
        <v>255</v>
      </c>
      <c r="HE464" s="142" t="s">
        <v>255</v>
      </c>
      <c r="HF464" s="142" t="s">
        <v>254</v>
      </c>
      <c r="HG464" s="142" t="s">
        <v>254</v>
      </c>
      <c r="HH464" s="142" t="s">
        <v>253</v>
      </c>
      <c r="HI464" s="142" t="s">
        <v>253</v>
      </c>
      <c r="HJ464" s="142" t="s">
        <v>255</v>
      </c>
      <c r="HK464" s="142" t="s">
        <v>255</v>
      </c>
      <c r="HL464" s="142" t="s">
        <v>254</v>
      </c>
      <c r="HM464" s="142" t="s">
        <v>254</v>
      </c>
      <c r="HN464" s="142" t="s">
        <v>253</v>
      </c>
      <c r="HO464" s="142" t="s">
        <v>253</v>
      </c>
      <c r="HP464" s="142" t="s">
        <v>255</v>
      </c>
      <c r="HQ464" s="142" t="s">
        <v>255</v>
      </c>
      <c r="HR464" s="142" t="s">
        <v>254</v>
      </c>
      <c r="HS464" s="142" t="s">
        <v>254</v>
      </c>
      <c r="HT464" s="142" t="s">
        <v>253</v>
      </c>
      <c r="HU464" s="142" t="s">
        <v>253</v>
      </c>
      <c r="HV464" s="142" t="s">
        <v>255</v>
      </c>
      <c r="HW464" s="142" t="s">
        <v>255</v>
      </c>
      <c r="HX464" s="142" t="s">
        <v>254</v>
      </c>
      <c r="HY464" s="142" t="s">
        <v>254</v>
      </c>
      <c r="HZ464" s="142" t="s">
        <v>253</v>
      </c>
      <c r="IA464" s="142" t="s">
        <v>253</v>
      </c>
      <c r="IB464" s="142" t="s">
        <v>255</v>
      </c>
      <c r="IC464" s="142" t="s">
        <v>255</v>
      </c>
      <c r="ID464" s="142" t="s">
        <v>254</v>
      </c>
      <c r="IE464" s="142" t="s">
        <v>254</v>
      </c>
      <c r="IF464" s="142" t="s">
        <v>253</v>
      </c>
      <c r="IG464" s="142" t="s">
        <v>253</v>
      </c>
      <c r="IH464" s="142" t="s">
        <v>255</v>
      </c>
      <c r="II464" s="142" t="s">
        <v>255</v>
      </c>
      <c r="IJ464" s="142" t="s">
        <v>254</v>
      </c>
      <c r="IK464" s="142" t="s">
        <v>254</v>
      </c>
    </row>
    <row r="465" spans="4:245">
      <c r="D465" s="310"/>
      <c r="E465" s="539"/>
      <c r="F465" s="142" t="s">
        <v>255</v>
      </c>
      <c r="G465" s="142" t="s">
        <v>254</v>
      </c>
      <c r="H465" s="142" t="s">
        <v>253</v>
      </c>
      <c r="I465" s="142" t="s">
        <v>254</v>
      </c>
      <c r="J465" s="142" t="s">
        <v>255</v>
      </c>
      <c r="K465" s="142" t="s">
        <v>253</v>
      </c>
      <c r="L465" s="142" t="s">
        <v>255</v>
      </c>
      <c r="M465" s="142" t="s">
        <v>254</v>
      </c>
      <c r="N465" s="142" t="s">
        <v>253</v>
      </c>
      <c r="O465" s="142" t="s">
        <v>254</v>
      </c>
      <c r="P465" s="142" t="s">
        <v>255</v>
      </c>
      <c r="Q465" s="142" t="s">
        <v>253</v>
      </c>
      <c r="R465" s="142" t="s">
        <v>255</v>
      </c>
      <c r="S465" s="142" t="s">
        <v>254</v>
      </c>
      <c r="T465" s="142" t="s">
        <v>253</v>
      </c>
      <c r="U465" s="142" t="s">
        <v>254</v>
      </c>
      <c r="V465" s="142" t="s">
        <v>255</v>
      </c>
      <c r="W465" s="142" t="s">
        <v>253</v>
      </c>
      <c r="X465" s="142" t="s">
        <v>255</v>
      </c>
      <c r="Y465" s="142" t="s">
        <v>254</v>
      </c>
      <c r="Z465" s="142" t="s">
        <v>253</v>
      </c>
      <c r="AA465" s="142" t="s">
        <v>254</v>
      </c>
      <c r="AB465" s="142" t="s">
        <v>255</v>
      </c>
      <c r="AC465" s="142" t="s">
        <v>253</v>
      </c>
      <c r="AD465" s="142" t="s">
        <v>255</v>
      </c>
      <c r="AE465" s="142" t="s">
        <v>254</v>
      </c>
      <c r="AF465" s="142" t="s">
        <v>253</v>
      </c>
      <c r="AG465" s="142" t="s">
        <v>254</v>
      </c>
      <c r="AH465" s="142" t="s">
        <v>255</v>
      </c>
      <c r="AI465" s="142" t="s">
        <v>253</v>
      </c>
      <c r="AJ465" s="142" t="s">
        <v>255</v>
      </c>
      <c r="AK465" s="142" t="s">
        <v>254</v>
      </c>
      <c r="AL465" s="142" t="s">
        <v>253</v>
      </c>
      <c r="AM465" s="142" t="s">
        <v>254</v>
      </c>
      <c r="AN465" s="142" t="s">
        <v>255</v>
      </c>
      <c r="AO465" s="142" t="s">
        <v>253</v>
      </c>
      <c r="AP465" s="142" t="s">
        <v>255</v>
      </c>
      <c r="AQ465" s="142" t="s">
        <v>254</v>
      </c>
      <c r="AR465" s="142" t="s">
        <v>253</v>
      </c>
      <c r="AS465" s="142" t="s">
        <v>254</v>
      </c>
      <c r="AT465" s="142" t="s">
        <v>255</v>
      </c>
      <c r="AU465" s="142" t="s">
        <v>253</v>
      </c>
      <c r="AV465" s="142" t="s">
        <v>255</v>
      </c>
      <c r="AW465" s="142" t="s">
        <v>254</v>
      </c>
      <c r="AX465" s="142" t="s">
        <v>253</v>
      </c>
      <c r="AY465" s="142" t="s">
        <v>254</v>
      </c>
      <c r="AZ465" s="142" t="s">
        <v>255</v>
      </c>
      <c r="BA465" s="142" t="s">
        <v>253</v>
      </c>
      <c r="BB465" s="142" t="s">
        <v>255</v>
      </c>
      <c r="BC465" s="142" t="s">
        <v>254</v>
      </c>
      <c r="BD465" s="142" t="s">
        <v>253</v>
      </c>
      <c r="BE465" s="142" t="s">
        <v>254</v>
      </c>
      <c r="BF465" s="142" t="s">
        <v>255</v>
      </c>
      <c r="BG465" s="142" t="s">
        <v>253</v>
      </c>
      <c r="BH465" s="142" t="s">
        <v>255</v>
      </c>
      <c r="BI465" s="142" t="s">
        <v>254</v>
      </c>
      <c r="BJ465" s="142" t="s">
        <v>253</v>
      </c>
      <c r="BK465" s="142" t="s">
        <v>254</v>
      </c>
      <c r="BL465" s="142" t="s">
        <v>255</v>
      </c>
      <c r="BM465" s="142" t="s">
        <v>253</v>
      </c>
      <c r="BN465" s="142" t="s">
        <v>255</v>
      </c>
      <c r="BO465" s="142" t="s">
        <v>254</v>
      </c>
      <c r="BP465" s="142" t="s">
        <v>253</v>
      </c>
      <c r="BQ465" s="142" t="s">
        <v>254</v>
      </c>
      <c r="BR465" s="142" t="s">
        <v>255</v>
      </c>
      <c r="BS465" s="142" t="s">
        <v>253</v>
      </c>
      <c r="BT465" s="142" t="s">
        <v>255</v>
      </c>
      <c r="BU465" s="142" t="s">
        <v>254</v>
      </c>
      <c r="BV465" s="142" t="s">
        <v>253</v>
      </c>
      <c r="BW465" s="142" t="s">
        <v>254</v>
      </c>
      <c r="BX465" s="142" t="s">
        <v>255</v>
      </c>
      <c r="BY465" s="142" t="s">
        <v>253</v>
      </c>
      <c r="BZ465" s="142" t="s">
        <v>255</v>
      </c>
      <c r="CA465" s="142" t="s">
        <v>254</v>
      </c>
      <c r="CB465" s="142" t="s">
        <v>253</v>
      </c>
      <c r="CC465" s="142" t="s">
        <v>254</v>
      </c>
      <c r="CD465" s="142" t="s">
        <v>255</v>
      </c>
      <c r="CE465" s="142" t="s">
        <v>253</v>
      </c>
      <c r="CF465" s="142" t="s">
        <v>255</v>
      </c>
      <c r="CG465" s="142" t="s">
        <v>254</v>
      </c>
      <c r="CH465" s="142" t="s">
        <v>253</v>
      </c>
      <c r="CI465" s="142" t="s">
        <v>254</v>
      </c>
      <c r="CJ465" s="142" t="s">
        <v>255</v>
      </c>
      <c r="CK465" s="142" t="s">
        <v>253</v>
      </c>
      <c r="CL465" s="142" t="s">
        <v>255</v>
      </c>
      <c r="CM465" s="142" t="s">
        <v>254</v>
      </c>
      <c r="CN465" s="142" t="s">
        <v>253</v>
      </c>
      <c r="CO465" s="142" t="s">
        <v>254</v>
      </c>
      <c r="CP465" s="142" t="s">
        <v>255</v>
      </c>
      <c r="CQ465" s="142" t="s">
        <v>253</v>
      </c>
      <c r="CR465" s="142" t="s">
        <v>255</v>
      </c>
      <c r="CS465" s="142" t="s">
        <v>254</v>
      </c>
      <c r="CT465" s="142" t="s">
        <v>253</v>
      </c>
      <c r="CU465" s="142" t="s">
        <v>254</v>
      </c>
      <c r="CV465" s="142" t="s">
        <v>255</v>
      </c>
      <c r="CW465" s="142" t="s">
        <v>253</v>
      </c>
      <c r="CX465" s="142" t="s">
        <v>255</v>
      </c>
      <c r="CY465" s="142" t="s">
        <v>254</v>
      </c>
      <c r="CZ465" s="142" t="s">
        <v>253</v>
      </c>
      <c r="DA465" s="142" t="s">
        <v>254</v>
      </c>
      <c r="DB465" s="142" t="s">
        <v>255</v>
      </c>
      <c r="DC465" s="142" t="s">
        <v>253</v>
      </c>
      <c r="DD465" s="142" t="s">
        <v>255</v>
      </c>
      <c r="DE465" s="142" t="s">
        <v>254</v>
      </c>
      <c r="DF465" s="142" t="s">
        <v>253</v>
      </c>
      <c r="DG465" s="142" t="s">
        <v>254</v>
      </c>
      <c r="DH465" s="142" t="s">
        <v>255</v>
      </c>
      <c r="DI465" s="142" t="s">
        <v>253</v>
      </c>
      <c r="DJ465" s="142" t="s">
        <v>255</v>
      </c>
      <c r="DK465" s="142" t="s">
        <v>254</v>
      </c>
      <c r="DL465" s="142" t="s">
        <v>253</v>
      </c>
      <c r="DM465" s="142" t="s">
        <v>254</v>
      </c>
      <c r="DN465" s="142" t="s">
        <v>255</v>
      </c>
      <c r="DO465" s="142" t="s">
        <v>253</v>
      </c>
      <c r="DP465" s="142" t="s">
        <v>255</v>
      </c>
      <c r="DQ465" s="142" t="s">
        <v>254</v>
      </c>
      <c r="DR465" s="142" t="s">
        <v>253</v>
      </c>
      <c r="DS465" s="142" t="s">
        <v>254</v>
      </c>
      <c r="DT465" s="142" t="s">
        <v>255</v>
      </c>
      <c r="DU465" s="142" t="s">
        <v>253</v>
      </c>
      <c r="DV465" s="142" t="s">
        <v>255</v>
      </c>
      <c r="DW465" s="142" t="s">
        <v>254</v>
      </c>
      <c r="DX465" s="142" t="s">
        <v>253</v>
      </c>
      <c r="DY465" s="142" t="s">
        <v>254</v>
      </c>
      <c r="DZ465" s="142" t="s">
        <v>255</v>
      </c>
      <c r="EA465" s="142" t="s">
        <v>253</v>
      </c>
      <c r="EB465" s="142" t="s">
        <v>255</v>
      </c>
      <c r="EC465" s="142" t="s">
        <v>254</v>
      </c>
      <c r="ED465" s="142" t="s">
        <v>253</v>
      </c>
      <c r="EE465" s="142" t="s">
        <v>254</v>
      </c>
      <c r="EF465" s="142" t="s">
        <v>255</v>
      </c>
      <c r="EG465" s="142" t="s">
        <v>253</v>
      </c>
      <c r="EH465" s="142" t="s">
        <v>255</v>
      </c>
      <c r="EI465" s="142" t="s">
        <v>254</v>
      </c>
      <c r="EJ465" s="142" t="s">
        <v>253</v>
      </c>
      <c r="EK465" s="142" t="s">
        <v>254</v>
      </c>
      <c r="EL465" s="142" t="s">
        <v>255</v>
      </c>
      <c r="EM465" s="142" t="s">
        <v>253</v>
      </c>
      <c r="EN465" s="142" t="s">
        <v>255</v>
      </c>
      <c r="EO465" s="142" t="s">
        <v>254</v>
      </c>
      <c r="EP465" s="142" t="s">
        <v>253</v>
      </c>
      <c r="EQ465" s="142" t="s">
        <v>254</v>
      </c>
      <c r="ER465" s="142" t="s">
        <v>255</v>
      </c>
      <c r="ES465" s="142" t="s">
        <v>253</v>
      </c>
      <c r="ET465" s="142" t="s">
        <v>255</v>
      </c>
      <c r="EU465" s="142" t="s">
        <v>254</v>
      </c>
      <c r="EV465" s="142" t="s">
        <v>253</v>
      </c>
      <c r="EW465" s="142" t="s">
        <v>254</v>
      </c>
      <c r="EX465" s="142" t="s">
        <v>255</v>
      </c>
      <c r="EY465" s="142" t="s">
        <v>253</v>
      </c>
      <c r="EZ465" s="142" t="s">
        <v>255</v>
      </c>
      <c r="FA465" s="142" t="s">
        <v>254</v>
      </c>
      <c r="FB465" s="142" t="s">
        <v>253</v>
      </c>
      <c r="FC465" s="142" t="s">
        <v>254</v>
      </c>
      <c r="FD465" s="142" t="s">
        <v>255</v>
      </c>
      <c r="FE465" s="142" t="s">
        <v>253</v>
      </c>
      <c r="FF465" s="142" t="s">
        <v>255</v>
      </c>
      <c r="FG465" s="142" t="s">
        <v>254</v>
      </c>
      <c r="FH465" s="142" t="s">
        <v>253</v>
      </c>
      <c r="FI465" s="142" t="s">
        <v>254</v>
      </c>
      <c r="FJ465" s="142" t="s">
        <v>255</v>
      </c>
      <c r="FK465" s="142" t="s">
        <v>253</v>
      </c>
      <c r="FL465" s="142" t="s">
        <v>255</v>
      </c>
      <c r="FM465" s="142" t="s">
        <v>254</v>
      </c>
      <c r="FN465" s="142" t="s">
        <v>253</v>
      </c>
      <c r="FO465" s="142" t="s">
        <v>254</v>
      </c>
      <c r="FP465" s="142" t="s">
        <v>255</v>
      </c>
      <c r="FQ465" s="142" t="s">
        <v>253</v>
      </c>
      <c r="FR465" s="142" t="s">
        <v>255</v>
      </c>
      <c r="FS465" s="142" t="s">
        <v>254</v>
      </c>
      <c r="FT465" s="142" t="s">
        <v>253</v>
      </c>
      <c r="FU465" s="142" t="s">
        <v>254</v>
      </c>
      <c r="FV465" s="142" t="s">
        <v>255</v>
      </c>
      <c r="FW465" s="142" t="s">
        <v>253</v>
      </c>
      <c r="FX465" s="142" t="s">
        <v>255</v>
      </c>
      <c r="FY465" s="142" t="s">
        <v>254</v>
      </c>
      <c r="FZ465" s="142" t="s">
        <v>253</v>
      </c>
      <c r="GA465" s="142" t="s">
        <v>254</v>
      </c>
      <c r="GB465" s="142" t="s">
        <v>255</v>
      </c>
      <c r="GC465" s="142" t="s">
        <v>253</v>
      </c>
      <c r="GD465" s="142" t="s">
        <v>255</v>
      </c>
      <c r="GE465" s="142" t="s">
        <v>254</v>
      </c>
      <c r="GF465" s="142" t="s">
        <v>253</v>
      </c>
      <c r="GG465" s="142" t="s">
        <v>254</v>
      </c>
      <c r="GH465" s="142" t="s">
        <v>255</v>
      </c>
      <c r="GI465" s="142" t="s">
        <v>253</v>
      </c>
      <c r="GJ465" s="142" t="s">
        <v>255</v>
      </c>
      <c r="GK465" s="142" t="s">
        <v>254</v>
      </c>
      <c r="GL465" s="142" t="s">
        <v>253</v>
      </c>
      <c r="GM465" s="142" t="s">
        <v>254</v>
      </c>
      <c r="GN465" s="142" t="s">
        <v>255</v>
      </c>
      <c r="GO465" s="142" t="s">
        <v>253</v>
      </c>
      <c r="GP465" s="142" t="s">
        <v>255</v>
      </c>
      <c r="GQ465" s="142" t="s">
        <v>254</v>
      </c>
      <c r="GR465" s="142" t="s">
        <v>253</v>
      </c>
      <c r="GS465" s="142" t="s">
        <v>254</v>
      </c>
      <c r="GT465" s="142" t="s">
        <v>255</v>
      </c>
      <c r="GU465" s="142" t="s">
        <v>253</v>
      </c>
      <c r="GV465" s="142" t="s">
        <v>255</v>
      </c>
      <c r="GW465" s="142" t="s">
        <v>254</v>
      </c>
      <c r="GX465" s="142" t="s">
        <v>253</v>
      </c>
      <c r="GY465" s="142" t="s">
        <v>254</v>
      </c>
      <c r="GZ465" s="142" t="s">
        <v>255</v>
      </c>
      <c r="HA465" s="142" t="s">
        <v>253</v>
      </c>
      <c r="HB465" s="142" t="s">
        <v>255</v>
      </c>
      <c r="HC465" s="142" t="s">
        <v>254</v>
      </c>
      <c r="HD465" s="142" t="s">
        <v>253</v>
      </c>
      <c r="HE465" s="142" t="s">
        <v>254</v>
      </c>
      <c r="HF465" s="142" t="s">
        <v>255</v>
      </c>
      <c r="HG465" s="142" t="s">
        <v>253</v>
      </c>
      <c r="HH465" s="142" t="s">
        <v>255</v>
      </c>
      <c r="HI465" s="142" t="s">
        <v>254</v>
      </c>
      <c r="HJ465" s="142" t="s">
        <v>253</v>
      </c>
      <c r="HK465" s="142" t="s">
        <v>254</v>
      </c>
      <c r="HL465" s="142" t="s">
        <v>255</v>
      </c>
      <c r="HM465" s="142" t="s">
        <v>253</v>
      </c>
      <c r="HN465" s="142" t="s">
        <v>255</v>
      </c>
      <c r="HO465" s="142" t="s">
        <v>254</v>
      </c>
      <c r="HP465" s="142" t="s">
        <v>253</v>
      </c>
      <c r="HQ465" s="142" t="s">
        <v>254</v>
      </c>
      <c r="HR465" s="142" t="s">
        <v>255</v>
      </c>
      <c r="HS465" s="142" t="s">
        <v>253</v>
      </c>
      <c r="HT465" s="142" t="s">
        <v>255</v>
      </c>
      <c r="HU465" s="142" t="s">
        <v>254</v>
      </c>
      <c r="HV465" s="142" t="s">
        <v>253</v>
      </c>
      <c r="HW465" s="142" t="s">
        <v>254</v>
      </c>
      <c r="HX465" s="142" t="s">
        <v>255</v>
      </c>
      <c r="HY465" s="142" t="s">
        <v>253</v>
      </c>
      <c r="HZ465" s="142" t="s">
        <v>255</v>
      </c>
      <c r="IA465" s="142" t="s">
        <v>254</v>
      </c>
      <c r="IB465" s="142" t="s">
        <v>253</v>
      </c>
      <c r="IC465" s="142" t="s">
        <v>254</v>
      </c>
      <c r="ID465" s="142" t="s">
        <v>255</v>
      </c>
      <c r="IE465" s="142" t="s">
        <v>253</v>
      </c>
      <c r="IF465" s="142" t="s">
        <v>255</v>
      </c>
      <c r="IG465" s="142" t="s">
        <v>254</v>
      </c>
      <c r="IH465" s="142" t="s">
        <v>253</v>
      </c>
      <c r="II465" s="142" t="s">
        <v>254</v>
      </c>
      <c r="IJ465" s="142" t="s">
        <v>255</v>
      </c>
      <c r="IK465" s="142" t="s">
        <v>253</v>
      </c>
    </row>
    <row r="466" spans="4:245">
      <c r="D466" s="134" t="s">
        <v>90</v>
      </c>
      <c r="E466" s="540"/>
      <c r="F466" s="142" t="s">
        <v>254</v>
      </c>
      <c r="G466" s="142" t="s">
        <v>255</v>
      </c>
      <c r="H466" s="142" t="s">
        <v>254</v>
      </c>
      <c r="I466" s="142" t="s">
        <v>253</v>
      </c>
      <c r="J466" s="142" t="s">
        <v>253</v>
      </c>
      <c r="K466" s="142" t="s">
        <v>255</v>
      </c>
      <c r="L466" s="142" t="s">
        <v>254</v>
      </c>
      <c r="M466" s="142" t="s">
        <v>255</v>
      </c>
      <c r="N466" s="142" t="s">
        <v>254</v>
      </c>
      <c r="O466" s="142" t="s">
        <v>253</v>
      </c>
      <c r="P466" s="142" t="s">
        <v>253</v>
      </c>
      <c r="Q466" s="142" t="s">
        <v>255</v>
      </c>
      <c r="R466" s="142" t="s">
        <v>254</v>
      </c>
      <c r="S466" s="142" t="s">
        <v>255</v>
      </c>
      <c r="T466" s="142" t="s">
        <v>254</v>
      </c>
      <c r="U466" s="142" t="s">
        <v>253</v>
      </c>
      <c r="V466" s="142" t="s">
        <v>253</v>
      </c>
      <c r="W466" s="142" t="s">
        <v>255</v>
      </c>
      <c r="X466" s="142" t="s">
        <v>254</v>
      </c>
      <c r="Y466" s="142" t="s">
        <v>255</v>
      </c>
      <c r="Z466" s="142" t="s">
        <v>254</v>
      </c>
      <c r="AA466" s="142" t="s">
        <v>253</v>
      </c>
      <c r="AB466" s="142" t="s">
        <v>253</v>
      </c>
      <c r="AC466" s="142" t="s">
        <v>255</v>
      </c>
      <c r="AD466" s="142" t="s">
        <v>254</v>
      </c>
      <c r="AE466" s="142" t="s">
        <v>255</v>
      </c>
      <c r="AF466" s="142" t="s">
        <v>254</v>
      </c>
      <c r="AG466" s="142" t="s">
        <v>253</v>
      </c>
      <c r="AH466" s="142" t="s">
        <v>253</v>
      </c>
      <c r="AI466" s="142" t="s">
        <v>255</v>
      </c>
      <c r="AJ466" s="142" t="s">
        <v>254</v>
      </c>
      <c r="AK466" s="142" t="s">
        <v>255</v>
      </c>
      <c r="AL466" s="142" t="s">
        <v>254</v>
      </c>
      <c r="AM466" s="142" t="s">
        <v>253</v>
      </c>
      <c r="AN466" s="142" t="s">
        <v>253</v>
      </c>
      <c r="AO466" s="142" t="s">
        <v>255</v>
      </c>
      <c r="AP466" s="142" t="s">
        <v>254</v>
      </c>
      <c r="AQ466" s="142" t="s">
        <v>255</v>
      </c>
      <c r="AR466" s="142" t="s">
        <v>254</v>
      </c>
      <c r="AS466" s="142" t="s">
        <v>253</v>
      </c>
      <c r="AT466" s="142" t="s">
        <v>253</v>
      </c>
      <c r="AU466" s="142" t="s">
        <v>255</v>
      </c>
      <c r="AV466" s="142" t="s">
        <v>254</v>
      </c>
      <c r="AW466" s="142" t="s">
        <v>255</v>
      </c>
      <c r="AX466" s="142" t="s">
        <v>254</v>
      </c>
      <c r="AY466" s="142" t="s">
        <v>253</v>
      </c>
      <c r="AZ466" s="142" t="s">
        <v>253</v>
      </c>
      <c r="BA466" s="142" t="s">
        <v>255</v>
      </c>
      <c r="BB466" s="142" t="s">
        <v>254</v>
      </c>
      <c r="BC466" s="142" t="s">
        <v>255</v>
      </c>
      <c r="BD466" s="142" t="s">
        <v>254</v>
      </c>
      <c r="BE466" s="142" t="s">
        <v>253</v>
      </c>
      <c r="BF466" s="142" t="s">
        <v>253</v>
      </c>
      <c r="BG466" s="142" t="s">
        <v>255</v>
      </c>
      <c r="BH466" s="142" t="s">
        <v>254</v>
      </c>
      <c r="BI466" s="142" t="s">
        <v>255</v>
      </c>
      <c r="BJ466" s="142" t="s">
        <v>254</v>
      </c>
      <c r="BK466" s="142" t="s">
        <v>253</v>
      </c>
      <c r="BL466" s="142" t="s">
        <v>253</v>
      </c>
      <c r="BM466" s="142" t="s">
        <v>255</v>
      </c>
      <c r="BN466" s="142" t="s">
        <v>254</v>
      </c>
      <c r="BO466" s="142" t="s">
        <v>255</v>
      </c>
      <c r="BP466" s="142" t="s">
        <v>254</v>
      </c>
      <c r="BQ466" s="142" t="s">
        <v>253</v>
      </c>
      <c r="BR466" s="142" t="s">
        <v>253</v>
      </c>
      <c r="BS466" s="142" t="s">
        <v>255</v>
      </c>
      <c r="BT466" s="142" t="s">
        <v>254</v>
      </c>
      <c r="BU466" s="142" t="s">
        <v>255</v>
      </c>
      <c r="BV466" s="142" t="s">
        <v>254</v>
      </c>
      <c r="BW466" s="142" t="s">
        <v>253</v>
      </c>
      <c r="BX466" s="142" t="s">
        <v>253</v>
      </c>
      <c r="BY466" s="142" t="s">
        <v>255</v>
      </c>
      <c r="BZ466" s="142" t="s">
        <v>254</v>
      </c>
      <c r="CA466" s="142" t="s">
        <v>255</v>
      </c>
      <c r="CB466" s="142" t="s">
        <v>254</v>
      </c>
      <c r="CC466" s="142" t="s">
        <v>253</v>
      </c>
      <c r="CD466" s="142" t="s">
        <v>253</v>
      </c>
      <c r="CE466" s="142" t="s">
        <v>255</v>
      </c>
      <c r="CF466" s="142" t="s">
        <v>254</v>
      </c>
      <c r="CG466" s="142" t="s">
        <v>255</v>
      </c>
      <c r="CH466" s="142" t="s">
        <v>254</v>
      </c>
      <c r="CI466" s="142" t="s">
        <v>253</v>
      </c>
      <c r="CJ466" s="142" t="s">
        <v>253</v>
      </c>
      <c r="CK466" s="142" t="s">
        <v>255</v>
      </c>
      <c r="CL466" s="142" t="s">
        <v>254</v>
      </c>
      <c r="CM466" s="142" t="s">
        <v>255</v>
      </c>
      <c r="CN466" s="142" t="s">
        <v>254</v>
      </c>
      <c r="CO466" s="142" t="s">
        <v>253</v>
      </c>
      <c r="CP466" s="142" t="s">
        <v>253</v>
      </c>
      <c r="CQ466" s="142" t="s">
        <v>255</v>
      </c>
      <c r="CR466" s="142" t="s">
        <v>254</v>
      </c>
      <c r="CS466" s="142" t="s">
        <v>255</v>
      </c>
      <c r="CT466" s="142" t="s">
        <v>254</v>
      </c>
      <c r="CU466" s="142" t="s">
        <v>253</v>
      </c>
      <c r="CV466" s="142" t="s">
        <v>253</v>
      </c>
      <c r="CW466" s="142" t="s">
        <v>255</v>
      </c>
      <c r="CX466" s="142" t="s">
        <v>254</v>
      </c>
      <c r="CY466" s="142" t="s">
        <v>255</v>
      </c>
      <c r="CZ466" s="142" t="s">
        <v>254</v>
      </c>
      <c r="DA466" s="142" t="s">
        <v>253</v>
      </c>
      <c r="DB466" s="142" t="s">
        <v>253</v>
      </c>
      <c r="DC466" s="142" t="s">
        <v>255</v>
      </c>
      <c r="DD466" s="142" t="s">
        <v>254</v>
      </c>
      <c r="DE466" s="142" t="s">
        <v>255</v>
      </c>
      <c r="DF466" s="142" t="s">
        <v>254</v>
      </c>
      <c r="DG466" s="142" t="s">
        <v>253</v>
      </c>
      <c r="DH466" s="142" t="s">
        <v>253</v>
      </c>
      <c r="DI466" s="142" t="s">
        <v>255</v>
      </c>
      <c r="DJ466" s="142" t="s">
        <v>254</v>
      </c>
      <c r="DK466" s="142" t="s">
        <v>255</v>
      </c>
      <c r="DL466" s="142" t="s">
        <v>254</v>
      </c>
      <c r="DM466" s="142" t="s">
        <v>253</v>
      </c>
      <c r="DN466" s="142" t="s">
        <v>253</v>
      </c>
      <c r="DO466" s="142" t="s">
        <v>255</v>
      </c>
      <c r="DP466" s="142" t="s">
        <v>254</v>
      </c>
      <c r="DQ466" s="142" t="s">
        <v>255</v>
      </c>
      <c r="DR466" s="142" t="s">
        <v>254</v>
      </c>
      <c r="DS466" s="142" t="s">
        <v>253</v>
      </c>
      <c r="DT466" s="142" t="s">
        <v>253</v>
      </c>
      <c r="DU466" s="142" t="s">
        <v>255</v>
      </c>
      <c r="DV466" s="142" t="s">
        <v>254</v>
      </c>
      <c r="DW466" s="142" t="s">
        <v>255</v>
      </c>
      <c r="DX466" s="142" t="s">
        <v>254</v>
      </c>
      <c r="DY466" s="142" t="s">
        <v>253</v>
      </c>
      <c r="DZ466" s="142" t="s">
        <v>253</v>
      </c>
      <c r="EA466" s="142" t="s">
        <v>255</v>
      </c>
      <c r="EB466" s="142" t="s">
        <v>254</v>
      </c>
      <c r="EC466" s="142" t="s">
        <v>255</v>
      </c>
      <c r="ED466" s="142" t="s">
        <v>254</v>
      </c>
      <c r="EE466" s="142" t="s">
        <v>253</v>
      </c>
      <c r="EF466" s="142" t="s">
        <v>253</v>
      </c>
      <c r="EG466" s="142" t="s">
        <v>255</v>
      </c>
      <c r="EH466" s="142" t="s">
        <v>254</v>
      </c>
      <c r="EI466" s="142" t="s">
        <v>255</v>
      </c>
      <c r="EJ466" s="142" t="s">
        <v>254</v>
      </c>
      <c r="EK466" s="142" t="s">
        <v>253</v>
      </c>
      <c r="EL466" s="142" t="s">
        <v>253</v>
      </c>
      <c r="EM466" s="142" t="s">
        <v>255</v>
      </c>
      <c r="EN466" s="142" t="s">
        <v>254</v>
      </c>
      <c r="EO466" s="142" t="s">
        <v>255</v>
      </c>
      <c r="EP466" s="142" t="s">
        <v>254</v>
      </c>
      <c r="EQ466" s="142" t="s">
        <v>253</v>
      </c>
      <c r="ER466" s="142" t="s">
        <v>253</v>
      </c>
      <c r="ES466" s="142" t="s">
        <v>255</v>
      </c>
      <c r="ET466" s="142" t="s">
        <v>254</v>
      </c>
      <c r="EU466" s="142" t="s">
        <v>255</v>
      </c>
      <c r="EV466" s="142" t="s">
        <v>254</v>
      </c>
      <c r="EW466" s="142" t="s">
        <v>253</v>
      </c>
      <c r="EX466" s="142" t="s">
        <v>253</v>
      </c>
      <c r="EY466" s="142" t="s">
        <v>255</v>
      </c>
      <c r="EZ466" s="142" t="s">
        <v>254</v>
      </c>
      <c r="FA466" s="142" t="s">
        <v>255</v>
      </c>
      <c r="FB466" s="142" t="s">
        <v>254</v>
      </c>
      <c r="FC466" s="142" t="s">
        <v>253</v>
      </c>
      <c r="FD466" s="142" t="s">
        <v>253</v>
      </c>
      <c r="FE466" s="142" t="s">
        <v>255</v>
      </c>
      <c r="FF466" s="142" t="s">
        <v>254</v>
      </c>
      <c r="FG466" s="142" t="s">
        <v>255</v>
      </c>
      <c r="FH466" s="142" t="s">
        <v>254</v>
      </c>
      <c r="FI466" s="142" t="s">
        <v>253</v>
      </c>
      <c r="FJ466" s="142" t="s">
        <v>253</v>
      </c>
      <c r="FK466" s="142" t="s">
        <v>255</v>
      </c>
      <c r="FL466" s="142" t="s">
        <v>254</v>
      </c>
      <c r="FM466" s="142" t="s">
        <v>255</v>
      </c>
      <c r="FN466" s="142" t="s">
        <v>254</v>
      </c>
      <c r="FO466" s="142" t="s">
        <v>253</v>
      </c>
      <c r="FP466" s="142" t="s">
        <v>253</v>
      </c>
      <c r="FQ466" s="142" t="s">
        <v>255</v>
      </c>
      <c r="FR466" s="142" t="s">
        <v>254</v>
      </c>
      <c r="FS466" s="142" t="s">
        <v>255</v>
      </c>
      <c r="FT466" s="142" t="s">
        <v>254</v>
      </c>
      <c r="FU466" s="142" t="s">
        <v>253</v>
      </c>
      <c r="FV466" s="142" t="s">
        <v>253</v>
      </c>
      <c r="FW466" s="142" t="s">
        <v>255</v>
      </c>
      <c r="FX466" s="142" t="s">
        <v>254</v>
      </c>
      <c r="FY466" s="142" t="s">
        <v>255</v>
      </c>
      <c r="FZ466" s="142" t="s">
        <v>254</v>
      </c>
      <c r="GA466" s="142" t="s">
        <v>253</v>
      </c>
      <c r="GB466" s="142" t="s">
        <v>253</v>
      </c>
      <c r="GC466" s="142" t="s">
        <v>255</v>
      </c>
      <c r="GD466" s="142" t="s">
        <v>254</v>
      </c>
      <c r="GE466" s="142" t="s">
        <v>255</v>
      </c>
      <c r="GF466" s="142" t="s">
        <v>254</v>
      </c>
      <c r="GG466" s="142" t="s">
        <v>253</v>
      </c>
      <c r="GH466" s="142" t="s">
        <v>253</v>
      </c>
      <c r="GI466" s="142" t="s">
        <v>255</v>
      </c>
      <c r="GJ466" s="142" t="s">
        <v>254</v>
      </c>
      <c r="GK466" s="142" t="s">
        <v>255</v>
      </c>
      <c r="GL466" s="142" t="s">
        <v>254</v>
      </c>
      <c r="GM466" s="142" t="s">
        <v>253</v>
      </c>
      <c r="GN466" s="142" t="s">
        <v>253</v>
      </c>
      <c r="GO466" s="142" t="s">
        <v>255</v>
      </c>
      <c r="GP466" s="142" t="s">
        <v>254</v>
      </c>
      <c r="GQ466" s="142" t="s">
        <v>255</v>
      </c>
      <c r="GR466" s="142" t="s">
        <v>254</v>
      </c>
      <c r="GS466" s="142" t="s">
        <v>253</v>
      </c>
      <c r="GT466" s="142" t="s">
        <v>253</v>
      </c>
      <c r="GU466" s="142" t="s">
        <v>255</v>
      </c>
      <c r="GV466" s="142" t="s">
        <v>254</v>
      </c>
      <c r="GW466" s="142" t="s">
        <v>255</v>
      </c>
      <c r="GX466" s="142" t="s">
        <v>254</v>
      </c>
      <c r="GY466" s="142" t="s">
        <v>253</v>
      </c>
      <c r="GZ466" s="142" t="s">
        <v>253</v>
      </c>
      <c r="HA466" s="142" t="s">
        <v>255</v>
      </c>
      <c r="HB466" s="142" t="s">
        <v>254</v>
      </c>
      <c r="HC466" s="142" t="s">
        <v>255</v>
      </c>
      <c r="HD466" s="142" t="s">
        <v>254</v>
      </c>
      <c r="HE466" s="142" t="s">
        <v>253</v>
      </c>
      <c r="HF466" s="142" t="s">
        <v>253</v>
      </c>
      <c r="HG466" s="142" t="s">
        <v>255</v>
      </c>
      <c r="HH466" s="142" t="s">
        <v>254</v>
      </c>
      <c r="HI466" s="142" t="s">
        <v>255</v>
      </c>
      <c r="HJ466" s="142" t="s">
        <v>254</v>
      </c>
      <c r="HK466" s="142" t="s">
        <v>253</v>
      </c>
      <c r="HL466" s="142" t="s">
        <v>253</v>
      </c>
      <c r="HM466" s="142" t="s">
        <v>255</v>
      </c>
      <c r="HN466" s="142" t="s">
        <v>254</v>
      </c>
      <c r="HO466" s="142" t="s">
        <v>255</v>
      </c>
      <c r="HP466" s="142" t="s">
        <v>254</v>
      </c>
      <c r="HQ466" s="142" t="s">
        <v>253</v>
      </c>
      <c r="HR466" s="142" t="s">
        <v>253</v>
      </c>
      <c r="HS466" s="142" t="s">
        <v>255</v>
      </c>
      <c r="HT466" s="142" t="s">
        <v>254</v>
      </c>
      <c r="HU466" s="142" t="s">
        <v>255</v>
      </c>
      <c r="HV466" s="142" t="s">
        <v>254</v>
      </c>
      <c r="HW466" s="142" t="s">
        <v>253</v>
      </c>
      <c r="HX466" s="142" t="s">
        <v>253</v>
      </c>
      <c r="HY466" s="142" t="s">
        <v>255</v>
      </c>
      <c r="HZ466" s="142" t="s">
        <v>254</v>
      </c>
      <c r="IA466" s="142" t="s">
        <v>255</v>
      </c>
      <c r="IB466" s="142" t="s">
        <v>254</v>
      </c>
      <c r="IC466" s="142" t="s">
        <v>253</v>
      </c>
      <c r="ID466" s="142" t="s">
        <v>253</v>
      </c>
      <c r="IE466" s="142" t="s">
        <v>255</v>
      </c>
      <c r="IF466" s="142" t="s">
        <v>254</v>
      </c>
      <c r="IG466" s="142" t="s">
        <v>255</v>
      </c>
      <c r="IH466" s="142" t="s">
        <v>254</v>
      </c>
      <c r="II466" s="142" t="s">
        <v>253</v>
      </c>
      <c r="IJ466" s="142" t="s">
        <v>253</v>
      </c>
      <c r="IK466" s="142" t="s">
        <v>255</v>
      </c>
    </row>
    <row r="467" spans="4:245">
      <c r="D467" s="310">
        <v>1</v>
      </c>
      <c r="E467" s="135" t="str">
        <f t="shared" ref="E467:E526" si="208">INDEX(Box,D467)</f>
        <v>PC</v>
      </c>
      <c r="F467" s="310"/>
      <c r="G467" s="310"/>
      <c r="H467" s="310"/>
      <c r="I467" s="310"/>
      <c r="J467" s="310"/>
      <c r="K467" s="310"/>
      <c r="L467" s="310"/>
      <c r="M467" s="310"/>
      <c r="N467" s="310"/>
      <c r="O467" s="310"/>
      <c r="P467" s="310"/>
      <c r="Q467" s="310"/>
      <c r="R467" s="310"/>
      <c r="S467" s="310"/>
      <c r="T467" s="310"/>
      <c r="U467" s="310"/>
      <c r="V467" s="310"/>
      <c r="W467" s="310"/>
      <c r="X467" s="310"/>
      <c r="Y467" s="310"/>
      <c r="Z467" s="310"/>
      <c r="AA467" s="310"/>
      <c r="AB467" s="310"/>
      <c r="AC467" s="310"/>
      <c r="AD467" s="310"/>
      <c r="AE467" s="310"/>
      <c r="AF467" s="310"/>
      <c r="AG467" s="310"/>
      <c r="AH467" s="310"/>
      <c r="AI467" s="310"/>
      <c r="AJ467" s="310"/>
      <c r="AK467" s="310"/>
      <c r="AL467" s="310"/>
      <c r="AM467" s="310"/>
      <c r="AN467" s="310"/>
      <c r="AO467" s="310"/>
      <c r="AP467" s="310"/>
      <c r="AQ467" s="310"/>
      <c r="AR467" s="310"/>
      <c r="AS467" s="310"/>
    </row>
    <row r="468" spans="4:245">
      <c r="D468" s="310">
        <v>2</v>
      </c>
      <c r="E468" s="135" t="str">
        <f t="shared" si="208"/>
        <v>EU8634</v>
      </c>
      <c r="F468" s="310"/>
      <c r="G468" s="310"/>
      <c r="H468" s="310"/>
      <c r="I468" s="310"/>
      <c r="J468" s="310"/>
      <c r="K468" s="310"/>
      <c r="L468" s="310"/>
      <c r="M468" s="310"/>
      <c r="N468" s="310"/>
      <c r="O468" s="310"/>
      <c r="P468" s="310"/>
      <c r="Q468" s="310"/>
      <c r="R468" s="310"/>
      <c r="S468" s="310"/>
      <c r="T468" s="310"/>
      <c r="U468" s="310"/>
      <c r="V468" s="310"/>
      <c r="W468" s="310"/>
      <c r="X468" s="310"/>
      <c r="Y468" s="310"/>
      <c r="Z468" s="310"/>
      <c r="AA468" s="310"/>
      <c r="AB468" s="310"/>
      <c r="AC468" s="310"/>
      <c r="AD468" s="310"/>
      <c r="AE468" s="310"/>
      <c r="AF468" s="310"/>
      <c r="AG468" s="310"/>
      <c r="AH468" s="310"/>
      <c r="AI468" s="310"/>
      <c r="AJ468" s="310"/>
      <c r="AK468" s="310"/>
      <c r="AL468" s="310"/>
      <c r="AM468" s="310"/>
      <c r="AN468" s="310"/>
      <c r="AO468" s="310"/>
      <c r="AP468" s="310"/>
      <c r="AQ468" s="310"/>
      <c r="AR468" s="310"/>
      <c r="AS468" s="310"/>
    </row>
    <row r="469" spans="4:245">
      <c r="D469" s="310">
        <v>3</v>
      </c>
      <c r="E469" s="135" t="str">
        <f t="shared" si="208"/>
        <v>PA</v>
      </c>
      <c r="F469" s="310"/>
      <c r="G469" s="310"/>
      <c r="H469" s="310"/>
      <c r="I469" s="310"/>
      <c r="J469" s="310"/>
      <c r="K469" s="310"/>
      <c r="L469" s="310"/>
      <c r="M469" s="310"/>
      <c r="N469" s="310"/>
      <c r="O469" s="310"/>
      <c r="P469" s="310"/>
      <c r="Q469" s="310"/>
      <c r="R469" s="310"/>
      <c r="S469" s="310"/>
      <c r="T469" s="310"/>
      <c r="U469" s="310"/>
      <c r="V469" s="310"/>
      <c r="W469" s="310"/>
      <c r="X469" s="310"/>
      <c r="Y469" s="310"/>
      <c r="Z469" s="310"/>
      <c r="AA469" s="310"/>
      <c r="AB469" s="310"/>
      <c r="AC469" s="310"/>
      <c r="AD469" s="310"/>
      <c r="AE469" s="310"/>
      <c r="AF469" s="310"/>
      <c r="AG469" s="310"/>
      <c r="AH469" s="310"/>
      <c r="AI469" s="310"/>
      <c r="AJ469" s="310"/>
      <c r="AK469" s="310"/>
      <c r="AL469" s="310"/>
      <c r="AM469" s="310"/>
      <c r="AN469" s="310"/>
      <c r="AO469" s="310"/>
      <c r="AP469" s="310"/>
      <c r="AQ469" s="310"/>
      <c r="AR469" s="310"/>
      <c r="AS469" s="310"/>
    </row>
    <row r="470" spans="4:245">
      <c r="D470" s="310">
        <v>4</v>
      </c>
      <c r="E470" s="135" t="str">
        <f t="shared" si="208"/>
        <v>PB</v>
      </c>
      <c r="F470" s="310"/>
      <c r="G470" s="310"/>
      <c r="H470" s="310"/>
      <c r="I470" s="310"/>
      <c r="J470" s="310"/>
      <c r="K470" s="310"/>
      <c r="L470" s="310"/>
      <c r="M470" s="310"/>
      <c r="N470" s="310"/>
      <c r="O470" s="310"/>
      <c r="P470" s="310"/>
      <c r="Q470" s="310"/>
      <c r="R470" s="310"/>
      <c r="S470" s="310"/>
      <c r="T470" s="310"/>
      <c r="U470" s="310"/>
      <c r="V470" s="310"/>
      <c r="W470" s="310"/>
      <c r="X470" s="310"/>
      <c r="Y470" s="310"/>
      <c r="Z470" s="310"/>
      <c r="AA470" s="310"/>
      <c r="AB470" s="310"/>
      <c r="AC470" s="310"/>
      <c r="AD470" s="310"/>
      <c r="AE470" s="310"/>
      <c r="AF470" s="310"/>
      <c r="AG470" s="310"/>
      <c r="AH470" s="310"/>
      <c r="AI470" s="310"/>
      <c r="AJ470" s="310"/>
      <c r="AK470" s="310"/>
      <c r="AL470" s="310"/>
      <c r="AM470" s="310"/>
      <c r="AN470" s="310"/>
      <c r="AO470" s="310"/>
      <c r="AP470" s="310"/>
      <c r="AQ470" s="310"/>
      <c r="AR470" s="310"/>
      <c r="AS470" s="310"/>
    </row>
    <row r="471" spans="4:245">
      <c r="D471" s="310">
        <v>5</v>
      </c>
      <c r="E471" s="135" t="str">
        <f t="shared" si="208"/>
        <v>EU8623</v>
      </c>
      <c r="F471" s="310"/>
      <c r="G471" s="310"/>
      <c r="H471" s="310"/>
      <c r="I471" s="310"/>
      <c r="J471" s="310"/>
      <c r="K471" s="310"/>
      <c r="L471" s="310"/>
      <c r="M471" s="310"/>
      <c r="N471" s="310"/>
      <c r="O471" s="310"/>
      <c r="P471" s="310"/>
      <c r="Q471" s="310"/>
      <c r="R471" s="310"/>
      <c r="S471" s="310"/>
      <c r="T471" s="310"/>
      <c r="U471" s="310"/>
      <c r="V471" s="310"/>
      <c r="W471" s="310"/>
      <c r="X471" s="310"/>
      <c r="Y471" s="310"/>
      <c r="Z471" s="310"/>
      <c r="AA471" s="310"/>
      <c r="AB471" s="310"/>
      <c r="AC471" s="310"/>
      <c r="AD471" s="310"/>
      <c r="AE471" s="310"/>
      <c r="AF471" s="310"/>
      <c r="AG471" s="310"/>
      <c r="AH471" s="310"/>
      <c r="AI471" s="310"/>
      <c r="AJ471" s="310"/>
      <c r="AK471" s="310"/>
      <c r="AL471" s="310"/>
      <c r="AM471" s="310"/>
      <c r="AN471" s="310"/>
      <c r="AO471" s="310"/>
      <c r="AP471" s="310"/>
      <c r="AQ471" s="310"/>
      <c r="AR471" s="310"/>
      <c r="AS471" s="310"/>
    </row>
    <row r="472" spans="4:245">
      <c r="D472" s="310">
        <v>6</v>
      </c>
      <c r="E472" s="135" t="str">
        <f t="shared" si="208"/>
        <v>EU12423</v>
      </c>
      <c r="F472" s="310"/>
      <c r="G472" s="310"/>
      <c r="H472" s="310"/>
      <c r="I472" s="310"/>
      <c r="J472" s="310"/>
      <c r="K472" s="310"/>
      <c r="L472" s="310"/>
      <c r="M472" s="310"/>
      <c r="N472" s="310"/>
      <c r="O472" s="310"/>
      <c r="P472" s="310"/>
      <c r="Q472" s="310"/>
      <c r="R472" s="310"/>
      <c r="S472" s="310"/>
      <c r="T472" s="310"/>
      <c r="U472" s="310"/>
      <c r="V472" s="310"/>
      <c r="W472" s="310"/>
      <c r="X472" s="310"/>
      <c r="Y472" s="310"/>
      <c r="Z472" s="310"/>
      <c r="AA472" s="310"/>
      <c r="AB472" s="310"/>
      <c r="AC472" s="310"/>
      <c r="AD472" s="310"/>
      <c r="AE472" s="310"/>
      <c r="AF472" s="310"/>
      <c r="AG472" s="310"/>
      <c r="AH472" s="310"/>
      <c r="AI472" s="310"/>
      <c r="AJ472" s="310"/>
      <c r="AK472" s="310"/>
      <c r="AL472" s="310"/>
      <c r="AM472" s="310"/>
      <c r="AN472" s="310"/>
      <c r="AO472" s="310"/>
      <c r="AP472" s="310"/>
      <c r="AQ472" s="310"/>
      <c r="AR472" s="310"/>
      <c r="AS472" s="310"/>
    </row>
    <row r="473" spans="4:245">
      <c r="D473" s="310">
        <v>7</v>
      </c>
      <c r="E473" s="135" t="str">
        <f t="shared" si="208"/>
        <v>EU6434</v>
      </c>
      <c r="F473" s="310"/>
      <c r="G473" s="310"/>
      <c r="H473" s="310"/>
      <c r="I473" s="310"/>
      <c r="J473" s="310"/>
      <c r="K473" s="310"/>
      <c r="L473" s="310"/>
      <c r="M473" s="310"/>
      <c r="N473" s="310"/>
      <c r="O473" s="310"/>
      <c r="P473" s="310"/>
      <c r="Q473" s="310"/>
      <c r="R473" s="310"/>
      <c r="S473" s="310"/>
      <c r="T473" s="310"/>
      <c r="U473" s="310"/>
      <c r="V473" s="310"/>
      <c r="W473" s="310"/>
      <c r="X473" s="310"/>
      <c r="Y473" s="310"/>
      <c r="Z473" s="310"/>
      <c r="AA473" s="310"/>
      <c r="AB473" s="310"/>
      <c r="AC473" s="310"/>
      <c r="AD473" s="310"/>
      <c r="AE473" s="310"/>
      <c r="AF473" s="310"/>
      <c r="AG473" s="310"/>
      <c r="AH473" s="310"/>
      <c r="AI473" s="310"/>
      <c r="AJ473" s="310"/>
      <c r="AK473" s="310"/>
      <c r="AL473" s="310"/>
      <c r="AM473" s="310"/>
      <c r="AN473" s="310"/>
      <c r="AO473" s="310"/>
      <c r="AP473" s="310"/>
      <c r="AQ473" s="310"/>
      <c r="AR473" s="310"/>
      <c r="AS473" s="310"/>
    </row>
    <row r="474" spans="4:245">
      <c r="D474" s="310">
        <v>8</v>
      </c>
      <c r="E474" s="135" t="str">
        <f t="shared" si="208"/>
        <v>D</v>
      </c>
      <c r="F474" s="310"/>
      <c r="G474" s="310"/>
      <c r="H474" s="310"/>
      <c r="I474" s="310"/>
      <c r="J474" s="310"/>
      <c r="K474" s="310"/>
      <c r="L474" s="310"/>
      <c r="M474" s="310"/>
      <c r="N474" s="310"/>
      <c r="O474" s="310"/>
      <c r="P474" s="310"/>
      <c r="Q474" s="310"/>
      <c r="R474" s="310"/>
      <c r="S474" s="310"/>
      <c r="T474" s="310"/>
      <c r="U474" s="310"/>
      <c r="V474" s="310"/>
      <c r="W474" s="310"/>
      <c r="X474" s="310"/>
      <c r="Y474" s="310"/>
      <c r="Z474" s="310"/>
      <c r="AA474" s="310"/>
      <c r="AB474" s="310"/>
      <c r="AC474" s="310"/>
      <c r="AD474" s="310"/>
      <c r="AE474" s="310"/>
      <c r="AF474" s="310"/>
      <c r="AG474" s="310"/>
      <c r="AH474" s="310"/>
      <c r="AI474" s="310"/>
      <c r="AJ474" s="310"/>
      <c r="AK474" s="310"/>
      <c r="AL474" s="310"/>
      <c r="AM474" s="310"/>
      <c r="AN474" s="310"/>
      <c r="AO474" s="310"/>
      <c r="AP474" s="310"/>
      <c r="AQ474" s="310"/>
      <c r="AR474" s="310"/>
      <c r="AS474" s="310"/>
    </row>
    <row r="475" spans="4:245">
      <c r="D475" s="310">
        <v>9</v>
      </c>
      <c r="E475" s="135" t="str">
        <f t="shared" si="208"/>
        <v>EU6423</v>
      </c>
      <c r="F475" s="310"/>
      <c r="G475" s="310"/>
      <c r="H475" s="310"/>
      <c r="I475" s="310"/>
      <c r="J475" s="310"/>
      <c r="K475" s="310"/>
      <c r="L475" s="310"/>
      <c r="M475" s="310"/>
      <c r="N475" s="310"/>
      <c r="O475" s="310"/>
      <c r="P475" s="310"/>
      <c r="Q475" s="310"/>
      <c r="R475" s="310"/>
      <c r="S475" s="310"/>
      <c r="T475" s="310"/>
      <c r="U475" s="310"/>
      <c r="V475" s="310"/>
      <c r="W475" s="310"/>
      <c r="X475" s="310"/>
      <c r="Y475" s="310"/>
      <c r="Z475" s="310"/>
      <c r="AA475" s="310"/>
      <c r="AB475" s="310"/>
      <c r="AC475" s="310"/>
      <c r="AD475" s="310"/>
      <c r="AE475" s="310"/>
      <c r="AF475" s="310"/>
      <c r="AG475" s="310"/>
      <c r="AH475" s="310"/>
      <c r="AI475" s="310"/>
      <c r="AJ475" s="310"/>
      <c r="AK475" s="310"/>
      <c r="AL475" s="310"/>
      <c r="AM475" s="310"/>
      <c r="AN475" s="310"/>
      <c r="AO475" s="310"/>
      <c r="AP475" s="310"/>
      <c r="AQ475" s="310"/>
      <c r="AR475" s="310"/>
      <c r="AS475" s="310"/>
    </row>
    <row r="476" spans="4:245">
      <c r="D476" s="310">
        <v>10</v>
      </c>
      <c r="E476" s="135" t="str">
        <f t="shared" si="208"/>
        <v>H</v>
      </c>
      <c r="F476" s="310"/>
      <c r="G476" s="310"/>
      <c r="H476" s="310"/>
      <c r="I476" s="310"/>
      <c r="J476" s="310"/>
      <c r="K476" s="310"/>
      <c r="L476" s="310"/>
      <c r="M476" s="310"/>
      <c r="N476" s="310"/>
      <c r="O476" s="310"/>
      <c r="P476" s="310"/>
      <c r="Q476" s="310"/>
      <c r="R476" s="310"/>
      <c r="S476" s="310"/>
      <c r="T476" s="310"/>
      <c r="U476" s="310"/>
      <c r="V476" s="310"/>
      <c r="W476" s="310"/>
      <c r="X476" s="310"/>
      <c r="Y476" s="310"/>
      <c r="Z476" s="310"/>
      <c r="AA476" s="310"/>
      <c r="AB476" s="310"/>
      <c r="AC476" s="310"/>
      <c r="AD476" s="310"/>
      <c r="AE476" s="310"/>
      <c r="AF476" s="310"/>
      <c r="AG476" s="310"/>
      <c r="AH476" s="310"/>
      <c r="AI476" s="310"/>
      <c r="AJ476" s="310"/>
      <c r="AK476" s="310"/>
      <c r="AL476" s="310"/>
      <c r="AM476" s="310"/>
      <c r="AN476" s="310"/>
      <c r="AO476" s="310"/>
      <c r="AP476" s="310"/>
      <c r="AQ476" s="310"/>
      <c r="AR476" s="310"/>
      <c r="AS476" s="310"/>
    </row>
    <row r="477" spans="4:245">
      <c r="D477" s="310">
        <v>11</v>
      </c>
      <c r="E477" s="135" t="str">
        <f t="shared" si="208"/>
        <v>C</v>
      </c>
      <c r="F477" s="310"/>
      <c r="G477" s="310"/>
      <c r="H477" s="310"/>
      <c r="I477" s="310"/>
      <c r="J477" s="310"/>
      <c r="K477" s="310"/>
      <c r="L477" s="310"/>
      <c r="M477" s="310"/>
      <c r="N477" s="310"/>
      <c r="O477" s="310"/>
      <c r="P477" s="310"/>
      <c r="Q477" s="310"/>
      <c r="R477" s="310"/>
      <c r="S477" s="310"/>
      <c r="T477" s="310"/>
      <c r="U477" s="310"/>
      <c r="V477" s="310"/>
      <c r="W477" s="310"/>
      <c r="X477" s="310"/>
      <c r="Y477" s="310"/>
      <c r="Z477" s="310"/>
      <c r="AA477" s="310"/>
      <c r="AB477" s="310"/>
      <c r="AC477" s="310"/>
      <c r="AD477" s="310"/>
      <c r="AE477" s="310"/>
      <c r="AF477" s="310"/>
      <c r="AG477" s="310"/>
      <c r="AH477" s="310"/>
      <c r="AI477" s="310"/>
      <c r="AJ477" s="310"/>
      <c r="AK477" s="310"/>
      <c r="AL477" s="310"/>
      <c r="AM477" s="310"/>
      <c r="AN477" s="310"/>
      <c r="AO477" s="310"/>
      <c r="AP477" s="310"/>
      <c r="AQ477" s="310"/>
      <c r="AR477" s="310"/>
      <c r="AS477" s="310"/>
    </row>
    <row r="478" spans="4:245">
      <c r="D478" s="310">
        <v>12</v>
      </c>
      <c r="E478" s="135" t="str">
        <f t="shared" si="208"/>
        <v>EU6412</v>
      </c>
      <c r="F478" s="310"/>
      <c r="G478" s="310"/>
      <c r="H478" s="310"/>
      <c r="I478" s="310"/>
      <c r="J478" s="310"/>
      <c r="K478" s="310"/>
      <c r="L478" s="310"/>
      <c r="M478" s="310"/>
      <c r="N478" s="310"/>
      <c r="O478" s="310"/>
      <c r="P478" s="310"/>
      <c r="Q478" s="310"/>
      <c r="R478" s="310"/>
      <c r="S478" s="310"/>
      <c r="T478" s="310"/>
      <c r="U478" s="310"/>
      <c r="V478" s="310"/>
      <c r="W478" s="310"/>
      <c r="X478" s="310"/>
      <c r="Y478" s="310"/>
      <c r="Z478" s="310"/>
      <c r="AA478" s="310"/>
      <c r="AB478" s="310"/>
      <c r="AC478" s="310"/>
      <c r="AD478" s="310"/>
      <c r="AE478" s="310"/>
      <c r="AF478" s="310"/>
      <c r="AG478" s="310"/>
      <c r="AH478" s="310"/>
      <c r="AI478" s="310"/>
      <c r="AJ478" s="310"/>
      <c r="AK478" s="310"/>
      <c r="AL478" s="310"/>
      <c r="AM478" s="310"/>
      <c r="AN478" s="310"/>
      <c r="AO478" s="310"/>
      <c r="AP478" s="310"/>
      <c r="AQ478" s="310"/>
      <c r="AR478" s="310"/>
      <c r="AS478" s="310"/>
    </row>
    <row r="479" spans="4:245">
      <c r="D479" s="310">
        <v>13</v>
      </c>
      <c r="E479" s="135" t="str">
        <f t="shared" si="208"/>
        <v>EU4323</v>
      </c>
      <c r="F479" s="310"/>
      <c r="G479" s="310"/>
      <c r="H479" s="310"/>
      <c r="I479" s="310"/>
      <c r="J479" s="310"/>
      <c r="K479" s="310"/>
      <c r="L479" s="310"/>
      <c r="M479" s="310"/>
      <c r="N479" s="310"/>
      <c r="O479" s="310"/>
      <c r="P479" s="310"/>
      <c r="Q479" s="310"/>
      <c r="R479" s="310"/>
      <c r="S479" s="310"/>
      <c r="T479" s="310"/>
      <c r="U479" s="310"/>
      <c r="V479" s="310"/>
      <c r="W479" s="310"/>
      <c r="X479" s="310"/>
      <c r="Y479" s="310"/>
      <c r="Z479" s="310"/>
      <c r="AA479" s="310"/>
      <c r="AB479" s="310"/>
      <c r="AC479" s="310"/>
      <c r="AD479" s="310"/>
      <c r="AE479" s="310"/>
      <c r="AF479" s="310"/>
      <c r="AG479" s="310"/>
      <c r="AH479" s="310"/>
      <c r="AI479" s="310"/>
      <c r="AJ479" s="310"/>
      <c r="AK479" s="310"/>
      <c r="AL479" s="310"/>
      <c r="AM479" s="310"/>
      <c r="AN479" s="310"/>
      <c r="AO479" s="310"/>
      <c r="AP479" s="310"/>
      <c r="AQ479" s="310"/>
      <c r="AR479" s="310"/>
      <c r="AS479" s="310"/>
    </row>
    <row r="480" spans="4:245">
      <c r="D480" s="310">
        <v>14</v>
      </c>
      <c r="E480" s="135" t="str">
        <f t="shared" si="208"/>
        <v>B</v>
      </c>
      <c r="F480" s="310"/>
      <c r="G480" s="310"/>
      <c r="H480" s="310"/>
      <c r="I480" s="310"/>
      <c r="J480" s="310"/>
      <c r="K480" s="310"/>
      <c r="L480" s="310"/>
      <c r="M480" s="310"/>
      <c r="N480" s="310"/>
      <c r="O480" s="310"/>
      <c r="P480" s="310"/>
      <c r="Q480" s="310"/>
      <c r="R480" s="310"/>
      <c r="S480" s="310"/>
      <c r="T480" s="310"/>
      <c r="U480" s="310"/>
      <c r="V480" s="310"/>
      <c r="W480" s="310"/>
      <c r="X480" s="310"/>
      <c r="Y480" s="310"/>
      <c r="Z480" s="310"/>
      <c r="AA480" s="310"/>
      <c r="AB480" s="310"/>
      <c r="AC480" s="310"/>
      <c r="AD480" s="310"/>
      <c r="AE480" s="310"/>
      <c r="AF480" s="310"/>
      <c r="AG480" s="310"/>
      <c r="AH480" s="310"/>
      <c r="AI480" s="310"/>
      <c r="AJ480" s="310"/>
      <c r="AK480" s="310"/>
      <c r="AL480" s="310"/>
      <c r="AM480" s="310"/>
      <c r="AN480" s="310"/>
      <c r="AO480" s="310"/>
      <c r="AP480" s="310"/>
      <c r="AQ480" s="310"/>
      <c r="AR480" s="310"/>
      <c r="AS480" s="310"/>
    </row>
    <row r="481" spans="4:45">
      <c r="D481" s="310">
        <v>15</v>
      </c>
      <c r="E481" s="135" t="str">
        <f t="shared" si="208"/>
        <v>EU4312</v>
      </c>
      <c r="F481" s="310"/>
      <c r="G481" s="310"/>
      <c r="H481" s="310"/>
      <c r="I481" s="310"/>
      <c r="J481" s="310"/>
      <c r="K481" s="310"/>
      <c r="L481" s="310"/>
      <c r="M481" s="310"/>
      <c r="N481" s="310"/>
      <c r="O481" s="310"/>
      <c r="P481" s="310"/>
      <c r="Q481" s="310"/>
      <c r="R481" s="310"/>
      <c r="S481" s="310"/>
      <c r="T481" s="310"/>
      <c r="U481" s="310"/>
      <c r="V481" s="310"/>
      <c r="W481" s="310"/>
      <c r="X481" s="310"/>
      <c r="Y481" s="310"/>
      <c r="Z481" s="310"/>
      <c r="AA481" s="310"/>
      <c r="AB481" s="310"/>
      <c r="AC481" s="310"/>
      <c r="AD481" s="310"/>
      <c r="AE481" s="310"/>
      <c r="AF481" s="310"/>
      <c r="AG481" s="310"/>
      <c r="AH481" s="310"/>
      <c r="AI481" s="310"/>
      <c r="AJ481" s="310"/>
      <c r="AK481" s="310"/>
      <c r="AL481" s="310"/>
      <c r="AM481" s="310"/>
      <c r="AN481" s="310"/>
      <c r="AO481" s="310"/>
      <c r="AP481" s="310"/>
      <c r="AQ481" s="310"/>
      <c r="AR481" s="310"/>
      <c r="AS481" s="310"/>
    </row>
    <row r="482" spans="4:45">
      <c r="D482" s="310">
        <v>16</v>
      </c>
      <c r="E482" s="135" t="str">
        <f t="shared" si="208"/>
        <v>A</v>
      </c>
      <c r="F482" s="310"/>
      <c r="G482" s="310"/>
      <c r="H482" s="310"/>
      <c r="I482" s="310"/>
      <c r="J482" s="310"/>
      <c r="K482" s="310"/>
      <c r="L482" s="310"/>
      <c r="M482" s="310"/>
      <c r="N482" s="310"/>
      <c r="O482" s="310"/>
      <c r="P482" s="310"/>
      <c r="Q482" s="310"/>
      <c r="R482" s="310"/>
      <c r="S482" s="310"/>
      <c r="T482" s="310"/>
      <c r="U482" s="310"/>
      <c r="V482" s="310"/>
      <c r="W482" s="310"/>
      <c r="X482" s="310"/>
      <c r="Y482" s="310"/>
      <c r="Z482" s="310"/>
      <c r="AA482" s="310"/>
      <c r="AB482" s="310"/>
      <c r="AC482" s="310"/>
      <c r="AD482" s="310"/>
      <c r="AE482" s="310"/>
      <c r="AF482" s="310"/>
      <c r="AG482" s="310"/>
      <c r="AH482" s="310"/>
      <c r="AI482" s="310"/>
      <c r="AJ482" s="310"/>
      <c r="AK482" s="310"/>
      <c r="AL482" s="310"/>
      <c r="AM482" s="310"/>
      <c r="AN482" s="310"/>
      <c r="AO482" s="310"/>
      <c r="AP482" s="310"/>
      <c r="AQ482" s="310"/>
      <c r="AR482" s="310"/>
      <c r="AS482" s="310"/>
    </row>
    <row r="483" spans="4:45">
      <c r="D483" s="310">
        <v>17</v>
      </c>
      <c r="E483" s="135" t="str">
        <f t="shared" si="208"/>
        <v>EU3212</v>
      </c>
      <c r="F483" s="310"/>
      <c r="G483" s="310"/>
      <c r="H483" s="310"/>
      <c r="I483" s="310"/>
      <c r="J483" s="310"/>
      <c r="K483" s="310"/>
      <c r="L483" s="310"/>
      <c r="M483" s="310"/>
      <c r="N483" s="310"/>
      <c r="O483" s="310"/>
      <c r="P483" s="310"/>
      <c r="Q483" s="310"/>
      <c r="R483" s="310"/>
      <c r="S483" s="310"/>
      <c r="T483" s="310"/>
      <c r="U483" s="310"/>
      <c r="V483" s="310"/>
      <c r="W483" s="310"/>
      <c r="X483" s="310"/>
      <c r="Y483" s="310"/>
      <c r="Z483" s="310"/>
      <c r="AA483" s="310"/>
      <c r="AB483" s="310"/>
      <c r="AC483" s="310"/>
      <c r="AD483" s="310"/>
      <c r="AE483" s="310"/>
      <c r="AF483" s="310"/>
      <c r="AG483" s="310"/>
      <c r="AH483" s="310"/>
      <c r="AI483" s="310"/>
      <c r="AJ483" s="310"/>
      <c r="AK483" s="310"/>
      <c r="AL483" s="310"/>
      <c r="AM483" s="310"/>
      <c r="AN483" s="310"/>
      <c r="AO483" s="310"/>
      <c r="AP483" s="310"/>
      <c r="AQ483" s="310"/>
      <c r="AR483" s="310"/>
      <c r="AS483" s="310"/>
    </row>
    <row r="484" spans="4:45">
      <c r="D484" s="310">
        <v>18</v>
      </c>
      <c r="E484" s="135" t="str">
        <f t="shared" si="208"/>
        <v>EU64175</v>
      </c>
      <c r="F484" s="310"/>
      <c r="G484" s="310"/>
      <c r="H484" s="310"/>
      <c r="I484" s="310"/>
      <c r="J484" s="310"/>
      <c r="K484" s="310"/>
      <c r="L484" s="310"/>
      <c r="M484" s="310"/>
      <c r="N484" s="310"/>
      <c r="O484" s="310"/>
      <c r="P484" s="310"/>
      <c r="Q484" s="310"/>
      <c r="R484" s="310"/>
      <c r="S484" s="310"/>
      <c r="T484" s="310"/>
      <c r="U484" s="310"/>
      <c r="V484" s="310"/>
      <c r="W484" s="310"/>
      <c r="X484" s="310"/>
      <c r="Y484" s="310"/>
      <c r="Z484" s="310"/>
      <c r="AA484" s="310"/>
      <c r="AB484" s="310"/>
      <c r="AC484" s="310"/>
      <c r="AD484" s="310"/>
      <c r="AE484" s="310"/>
      <c r="AF484" s="310"/>
      <c r="AG484" s="310"/>
      <c r="AH484" s="310"/>
      <c r="AI484" s="310"/>
      <c r="AJ484" s="310"/>
      <c r="AK484" s="310"/>
      <c r="AL484" s="310"/>
      <c r="AM484" s="310"/>
      <c r="AN484" s="310"/>
      <c r="AO484" s="310"/>
      <c r="AP484" s="310"/>
      <c r="AQ484" s="310"/>
      <c r="AR484" s="310"/>
      <c r="AS484" s="310"/>
    </row>
    <row r="485" spans="4:45">
      <c r="D485" s="310">
        <v>19</v>
      </c>
      <c r="E485" s="135" t="str">
        <f t="shared" si="208"/>
        <v>EU8612</v>
      </c>
      <c r="F485" s="310"/>
      <c r="G485" s="310"/>
      <c r="H485" s="310"/>
      <c r="I485" s="310"/>
      <c r="J485" s="310"/>
      <c r="K485" s="310"/>
      <c r="L485" s="310"/>
      <c r="M485" s="310"/>
      <c r="N485" s="310"/>
      <c r="O485" s="310"/>
      <c r="P485" s="310"/>
      <c r="Q485" s="310"/>
      <c r="R485" s="310"/>
      <c r="S485" s="310"/>
      <c r="T485" s="310"/>
      <c r="U485" s="310"/>
      <c r="V485" s="310"/>
      <c r="W485" s="310"/>
      <c r="X485" s="310"/>
      <c r="Y485" s="310"/>
      <c r="Z485" s="310"/>
      <c r="AA485" s="310"/>
      <c r="AB485" s="310"/>
      <c r="AC485" s="310"/>
      <c r="AD485" s="310"/>
      <c r="AE485" s="310"/>
      <c r="AF485" s="310"/>
      <c r="AG485" s="310"/>
      <c r="AH485" s="310"/>
      <c r="AI485" s="310"/>
      <c r="AJ485" s="310"/>
      <c r="AK485" s="310"/>
      <c r="AL485" s="310"/>
      <c r="AM485" s="310"/>
      <c r="AN485" s="310"/>
      <c r="AO485" s="310"/>
      <c r="AP485" s="310"/>
      <c r="AQ485" s="310"/>
      <c r="AR485" s="310"/>
      <c r="AS485" s="310"/>
    </row>
    <row r="486" spans="4:45">
      <c r="D486" s="310">
        <v>20</v>
      </c>
      <c r="E486" s="135">
        <f t="shared" si="208"/>
        <v>0</v>
      </c>
      <c r="F486" s="310"/>
      <c r="G486" s="310"/>
      <c r="H486" s="310"/>
      <c r="I486" s="310"/>
      <c r="J486" s="310"/>
      <c r="K486" s="310"/>
      <c r="L486" s="310"/>
      <c r="M486" s="310"/>
      <c r="N486" s="310"/>
      <c r="O486" s="310"/>
      <c r="P486" s="310"/>
      <c r="Q486" s="310"/>
      <c r="R486" s="310"/>
      <c r="S486" s="310"/>
      <c r="T486" s="310"/>
      <c r="U486" s="310"/>
      <c r="V486" s="310"/>
      <c r="W486" s="310"/>
      <c r="X486" s="310"/>
      <c r="Y486" s="310"/>
      <c r="Z486" s="310"/>
      <c r="AA486" s="310"/>
      <c r="AB486" s="310"/>
      <c r="AC486" s="310"/>
      <c r="AD486" s="310"/>
      <c r="AE486" s="310"/>
      <c r="AF486" s="310"/>
      <c r="AG486" s="310"/>
      <c r="AH486" s="310"/>
      <c r="AI486" s="310"/>
      <c r="AJ486" s="310"/>
      <c r="AK486" s="310"/>
      <c r="AL486" s="310"/>
      <c r="AM486" s="310"/>
      <c r="AN486" s="310"/>
      <c r="AO486" s="310"/>
      <c r="AP486" s="310"/>
      <c r="AQ486" s="310"/>
      <c r="AR486" s="310"/>
      <c r="AS486" s="310"/>
    </row>
    <row r="487" spans="4:45">
      <c r="D487" s="310">
        <v>21</v>
      </c>
      <c r="E487" s="135">
        <f t="shared" si="208"/>
        <v>0</v>
      </c>
      <c r="F487" s="310"/>
      <c r="G487" s="310"/>
      <c r="H487" s="310"/>
      <c r="I487" s="310"/>
      <c r="J487" s="310"/>
      <c r="K487" s="310"/>
      <c r="L487" s="310"/>
      <c r="M487" s="310"/>
      <c r="N487" s="310"/>
      <c r="O487" s="310"/>
      <c r="P487" s="310"/>
      <c r="Q487" s="310"/>
      <c r="R487" s="310"/>
      <c r="S487" s="310"/>
      <c r="T487" s="310"/>
      <c r="U487" s="310"/>
      <c r="V487" s="310"/>
      <c r="W487" s="310"/>
      <c r="X487" s="310"/>
      <c r="Y487" s="310"/>
      <c r="Z487" s="310"/>
      <c r="AA487" s="310"/>
      <c r="AB487" s="310"/>
      <c r="AC487" s="310"/>
      <c r="AD487" s="310"/>
      <c r="AE487" s="310"/>
      <c r="AF487" s="310"/>
      <c r="AG487" s="310"/>
      <c r="AH487" s="310"/>
      <c r="AI487" s="310"/>
      <c r="AJ487" s="310"/>
      <c r="AK487" s="310"/>
      <c r="AL487" s="310"/>
      <c r="AM487" s="310"/>
      <c r="AN487" s="310"/>
      <c r="AO487" s="310"/>
      <c r="AP487" s="310"/>
      <c r="AQ487" s="310"/>
      <c r="AR487" s="310"/>
      <c r="AS487" s="310"/>
    </row>
    <row r="488" spans="4:45">
      <c r="D488" s="310">
        <v>22</v>
      </c>
      <c r="E488" s="135">
        <f t="shared" si="208"/>
        <v>0</v>
      </c>
      <c r="F488" s="310"/>
      <c r="G488" s="310"/>
      <c r="H488" s="310"/>
      <c r="I488" s="310"/>
      <c r="J488" s="310"/>
      <c r="K488" s="310"/>
      <c r="L488" s="310"/>
      <c r="M488" s="310"/>
      <c r="N488" s="310"/>
      <c r="O488" s="310"/>
      <c r="P488" s="310"/>
      <c r="Q488" s="310"/>
      <c r="R488" s="310"/>
      <c r="S488" s="310"/>
      <c r="T488" s="310"/>
      <c r="U488" s="310"/>
      <c r="V488" s="310"/>
      <c r="W488" s="310"/>
      <c r="X488" s="310"/>
      <c r="Y488" s="310"/>
      <c r="Z488" s="310"/>
      <c r="AA488" s="310"/>
      <c r="AB488" s="310"/>
      <c r="AC488" s="310"/>
      <c r="AD488" s="310"/>
      <c r="AE488" s="310"/>
      <c r="AF488" s="310"/>
      <c r="AG488" s="310"/>
      <c r="AH488" s="310"/>
      <c r="AI488" s="310"/>
      <c r="AJ488" s="310"/>
      <c r="AK488" s="310"/>
      <c r="AL488" s="310"/>
      <c r="AM488" s="310"/>
      <c r="AN488" s="310"/>
      <c r="AO488" s="310"/>
      <c r="AP488" s="310"/>
      <c r="AQ488" s="310"/>
      <c r="AR488" s="310"/>
      <c r="AS488" s="310"/>
    </row>
    <row r="489" spans="4:45">
      <c r="D489" s="310">
        <v>23</v>
      </c>
      <c r="E489" s="135">
        <f t="shared" si="208"/>
        <v>0</v>
      </c>
      <c r="F489" s="310"/>
      <c r="G489" s="310"/>
      <c r="H489" s="310"/>
      <c r="I489" s="310"/>
      <c r="J489" s="310"/>
      <c r="K489" s="310"/>
      <c r="L489" s="310"/>
      <c r="M489" s="310"/>
      <c r="N489" s="310"/>
      <c r="O489" s="310"/>
      <c r="P489" s="310"/>
      <c r="Q489" s="310"/>
      <c r="R489" s="310"/>
      <c r="S489" s="310"/>
      <c r="T489" s="310"/>
      <c r="U489" s="310"/>
      <c r="V489" s="310"/>
      <c r="W489" s="310"/>
      <c r="X489" s="310"/>
      <c r="Y489" s="310"/>
      <c r="Z489" s="310"/>
      <c r="AA489" s="310"/>
      <c r="AB489" s="310"/>
      <c r="AC489" s="310"/>
      <c r="AD489" s="310"/>
      <c r="AE489" s="310"/>
      <c r="AF489" s="310"/>
      <c r="AG489" s="310"/>
      <c r="AH489" s="310"/>
      <c r="AI489" s="310"/>
      <c r="AJ489" s="310"/>
      <c r="AK489" s="310"/>
      <c r="AL489" s="310"/>
      <c r="AM489" s="310"/>
      <c r="AN489" s="310"/>
      <c r="AO489" s="310"/>
      <c r="AP489" s="310"/>
      <c r="AQ489" s="310"/>
      <c r="AR489" s="310"/>
      <c r="AS489" s="310"/>
    </row>
    <row r="490" spans="4:45">
      <c r="D490" s="310">
        <v>24</v>
      </c>
      <c r="E490" s="135">
        <f t="shared" si="208"/>
        <v>0</v>
      </c>
      <c r="F490" s="310"/>
      <c r="G490" s="310"/>
      <c r="H490" s="310"/>
      <c r="I490" s="310"/>
      <c r="J490" s="310"/>
      <c r="K490" s="310"/>
      <c r="L490" s="310"/>
      <c r="M490" s="310"/>
      <c r="N490" s="310"/>
      <c r="O490" s="310"/>
      <c r="P490" s="310"/>
      <c r="Q490" s="310"/>
      <c r="R490" s="310"/>
      <c r="S490" s="310"/>
      <c r="T490" s="310"/>
      <c r="U490" s="310"/>
      <c r="V490" s="310"/>
      <c r="W490" s="310"/>
      <c r="X490" s="310"/>
      <c r="Y490" s="310"/>
      <c r="Z490" s="310"/>
      <c r="AA490" s="310"/>
      <c r="AB490" s="310"/>
      <c r="AC490" s="310"/>
      <c r="AD490" s="310"/>
      <c r="AE490" s="310"/>
      <c r="AF490" s="310"/>
      <c r="AG490" s="310"/>
      <c r="AH490" s="310"/>
      <c r="AI490" s="310"/>
      <c r="AJ490" s="310"/>
      <c r="AK490" s="310"/>
      <c r="AL490" s="310"/>
      <c r="AM490" s="310"/>
      <c r="AN490" s="310"/>
      <c r="AO490" s="310"/>
      <c r="AP490" s="310"/>
      <c r="AQ490" s="310"/>
      <c r="AR490" s="310"/>
      <c r="AS490" s="310"/>
    </row>
    <row r="491" spans="4:45">
      <c r="D491" s="310">
        <v>25</v>
      </c>
      <c r="E491" s="135">
        <f t="shared" si="208"/>
        <v>0</v>
      </c>
      <c r="F491" s="310"/>
      <c r="G491" s="310"/>
      <c r="H491" s="310"/>
      <c r="I491" s="310"/>
      <c r="J491" s="310"/>
      <c r="K491" s="310"/>
      <c r="L491" s="310"/>
      <c r="M491" s="310"/>
      <c r="N491" s="310"/>
      <c r="O491" s="310"/>
      <c r="P491" s="310"/>
      <c r="Q491" s="310"/>
      <c r="R491" s="310"/>
      <c r="S491" s="310"/>
      <c r="T491" s="310"/>
      <c r="U491" s="310"/>
      <c r="V491" s="310"/>
      <c r="W491" s="310"/>
      <c r="X491" s="310"/>
      <c r="Y491" s="310"/>
      <c r="Z491" s="310"/>
      <c r="AA491" s="310"/>
      <c r="AB491" s="310"/>
      <c r="AC491" s="310"/>
      <c r="AD491" s="310"/>
      <c r="AE491" s="310"/>
      <c r="AF491" s="310"/>
      <c r="AG491" s="310"/>
      <c r="AH491" s="310"/>
      <c r="AI491" s="310"/>
      <c r="AJ491" s="310"/>
      <c r="AK491" s="310"/>
      <c r="AL491" s="310"/>
      <c r="AM491" s="310"/>
      <c r="AN491" s="310"/>
      <c r="AO491" s="310"/>
      <c r="AP491" s="310"/>
      <c r="AQ491" s="310"/>
      <c r="AR491" s="310"/>
      <c r="AS491" s="310"/>
    </row>
    <row r="492" spans="4:45">
      <c r="D492" s="310">
        <v>26</v>
      </c>
      <c r="E492" s="135">
        <f t="shared" si="208"/>
        <v>0</v>
      </c>
      <c r="F492" s="310"/>
      <c r="G492" s="310"/>
      <c r="H492" s="310"/>
      <c r="I492" s="310"/>
      <c r="J492" s="310"/>
      <c r="K492" s="310"/>
      <c r="L492" s="310"/>
      <c r="M492" s="310"/>
      <c r="N492" s="310"/>
      <c r="O492" s="310"/>
      <c r="P492" s="310"/>
      <c r="Q492" s="310"/>
      <c r="R492" s="310"/>
      <c r="S492" s="310"/>
      <c r="T492" s="310"/>
      <c r="U492" s="310"/>
      <c r="V492" s="310"/>
      <c r="W492" s="310"/>
      <c r="X492" s="310"/>
      <c r="Y492" s="310"/>
      <c r="Z492" s="310"/>
      <c r="AA492" s="310"/>
      <c r="AB492" s="310"/>
      <c r="AC492" s="310"/>
      <c r="AD492" s="310"/>
      <c r="AE492" s="310"/>
      <c r="AF492" s="310"/>
      <c r="AG492" s="310"/>
      <c r="AH492" s="310"/>
      <c r="AI492" s="310"/>
      <c r="AJ492" s="310"/>
      <c r="AK492" s="310"/>
      <c r="AL492" s="310"/>
      <c r="AM492" s="310"/>
      <c r="AN492" s="310"/>
      <c r="AO492" s="310"/>
      <c r="AP492" s="310"/>
      <c r="AQ492" s="310"/>
      <c r="AR492" s="310"/>
      <c r="AS492" s="310"/>
    </row>
    <row r="493" spans="4:45">
      <c r="D493" s="310">
        <v>27</v>
      </c>
      <c r="E493" s="135">
        <f t="shared" si="208"/>
        <v>0</v>
      </c>
      <c r="F493" s="310"/>
      <c r="G493" s="310"/>
      <c r="H493" s="310"/>
      <c r="I493" s="310"/>
      <c r="J493" s="310"/>
      <c r="K493" s="310"/>
      <c r="L493" s="310"/>
      <c r="M493" s="310"/>
      <c r="N493" s="310"/>
      <c r="O493" s="310"/>
      <c r="P493" s="310"/>
      <c r="Q493" s="310"/>
      <c r="R493" s="310"/>
      <c r="S493" s="310"/>
      <c r="T493" s="310"/>
      <c r="U493" s="310"/>
      <c r="V493" s="310"/>
      <c r="W493" s="310"/>
      <c r="X493" s="310"/>
      <c r="Y493" s="310"/>
      <c r="Z493" s="310"/>
      <c r="AA493" s="310"/>
      <c r="AB493" s="310"/>
      <c r="AC493" s="310"/>
      <c r="AD493" s="310"/>
      <c r="AE493" s="310"/>
      <c r="AF493" s="310"/>
      <c r="AG493" s="310"/>
      <c r="AH493" s="310"/>
      <c r="AI493" s="310"/>
      <c r="AJ493" s="310"/>
      <c r="AK493" s="310"/>
      <c r="AL493" s="310"/>
      <c r="AM493" s="310"/>
      <c r="AN493" s="310"/>
      <c r="AO493" s="310"/>
      <c r="AP493" s="310"/>
      <c r="AQ493" s="310"/>
      <c r="AR493" s="310"/>
      <c r="AS493" s="310"/>
    </row>
    <row r="494" spans="4:45">
      <c r="D494" s="310">
        <v>28</v>
      </c>
      <c r="E494" s="135">
        <f t="shared" si="208"/>
        <v>0</v>
      </c>
      <c r="F494" s="310"/>
      <c r="G494" s="310"/>
      <c r="H494" s="310"/>
      <c r="I494" s="310"/>
      <c r="J494" s="310"/>
      <c r="K494" s="310"/>
      <c r="L494" s="310"/>
      <c r="M494" s="310"/>
      <c r="N494" s="310"/>
      <c r="O494" s="310"/>
      <c r="P494" s="310"/>
      <c r="Q494" s="310"/>
      <c r="R494" s="310"/>
      <c r="S494" s="310"/>
      <c r="T494" s="310"/>
      <c r="U494" s="310"/>
      <c r="V494" s="310"/>
      <c r="W494" s="310"/>
      <c r="X494" s="310"/>
      <c r="Y494" s="310"/>
      <c r="Z494" s="310"/>
      <c r="AA494" s="310"/>
      <c r="AB494" s="310"/>
      <c r="AC494" s="310"/>
      <c r="AD494" s="310"/>
      <c r="AE494" s="310"/>
      <c r="AF494" s="310"/>
      <c r="AG494" s="310"/>
      <c r="AH494" s="310"/>
      <c r="AI494" s="310"/>
      <c r="AJ494" s="310"/>
      <c r="AK494" s="310"/>
      <c r="AL494" s="310"/>
      <c r="AM494" s="310"/>
      <c r="AN494" s="310"/>
      <c r="AO494" s="310"/>
      <c r="AP494" s="310"/>
      <c r="AQ494" s="310"/>
      <c r="AR494" s="310"/>
      <c r="AS494" s="310"/>
    </row>
    <row r="495" spans="4:45">
      <c r="D495" s="310">
        <v>29</v>
      </c>
      <c r="E495" s="135">
        <f t="shared" si="208"/>
        <v>0</v>
      </c>
      <c r="F495" s="310"/>
      <c r="G495" s="310"/>
      <c r="H495" s="310"/>
      <c r="I495" s="310"/>
      <c r="J495" s="310"/>
      <c r="K495" s="310"/>
      <c r="L495" s="310"/>
      <c r="M495" s="310"/>
      <c r="N495" s="310"/>
      <c r="O495" s="310"/>
      <c r="P495" s="310"/>
      <c r="Q495" s="310"/>
      <c r="R495" s="310"/>
      <c r="S495" s="310"/>
      <c r="T495" s="310"/>
      <c r="U495" s="310"/>
      <c r="V495" s="310"/>
      <c r="W495" s="310"/>
      <c r="X495" s="310"/>
      <c r="Y495" s="310"/>
      <c r="Z495" s="310"/>
      <c r="AA495" s="310"/>
      <c r="AB495" s="310"/>
      <c r="AC495" s="310"/>
      <c r="AD495" s="310"/>
      <c r="AE495" s="310"/>
      <c r="AF495" s="310"/>
      <c r="AG495" s="310"/>
      <c r="AH495" s="310"/>
      <c r="AI495" s="310"/>
      <c r="AJ495" s="310"/>
      <c r="AK495" s="310"/>
      <c r="AL495" s="310"/>
      <c r="AM495" s="310"/>
      <c r="AN495" s="310"/>
      <c r="AO495" s="310"/>
      <c r="AP495" s="310"/>
      <c r="AQ495" s="310"/>
      <c r="AR495" s="310"/>
      <c r="AS495" s="310"/>
    </row>
    <row r="496" spans="4:45">
      <c r="D496" s="310">
        <v>30</v>
      </c>
      <c r="E496" s="135">
        <f t="shared" si="208"/>
        <v>0</v>
      </c>
      <c r="F496" s="310"/>
      <c r="G496" s="310"/>
      <c r="H496" s="310"/>
      <c r="I496" s="310"/>
      <c r="J496" s="310"/>
      <c r="K496" s="310"/>
      <c r="L496" s="310"/>
      <c r="M496" s="310"/>
      <c r="N496" s="310"/>
      <c r="O496" s="310"/>
      <c r="P496" s="310"/>
      <c r="Q496" s="310"/>
      <c r="R496" s="310"/>
      <c r="S496" s="310"/>
      <c r="T496" s="310"/>
      <c r="U496" s="310"/>
      <c r="V496" s="310"/>
      <c r="W496" s="310"/>
      <c r="X496" s="310"/>
      <c r="Y496" s="310"/>
      <c r="Z496" s="310"/>
      <c r="AA496" s="310"/>
      <c r="AB496" s="310"/>
      <c r="AC496" s="310"/>
      <c r="AD496" s="310"/>
      <c r="AE496" s="310"/>
      <c r="AF496" s="310"/>
      <c r="AG496" s="310"/>
      <c r="AH496" s="310"/>
      <c r="AI496" s="310"/>
      <c r="AJ496" s="310"/>
      <c r="AK496" s="310"/>
      <c r="AL496" s="310"/>
      <c r="AM496" s="310"/>
      <c r="AN496" s="310"/>
      <c r="AO496" s="310"/>
      <c r="AP496" s="310"/>
      <c r="AQ496" s="310"/>
      <c r="AR496" s="310"/>
      <c r="AS496" s="310"/>
    </row>
    <row r="497" spans="4:45">
      <c r="D497" s="310">
        <v>31</v>
      </c>
      <c r="E497" s="135">
        <f t="shared" si="208"/>
        <v>0</v>
      </c>
      <c r="F497" s="310"/>
      <c r="G497" s="310"/>
      <c r="H497" s="310"/>
      <c r="I497" s="310"/>
      <c r="J497" s="310"/>
      <c r="K497" s="310"/>
      <c r="L497" s="310"/>
      <c r="M497" s="310"/>
      <c r="N497" s="310"/>
      <c r="O497" s="310"/>
      <c r="P497" s="310"/>
      <c r="Q497" s="310"/>
      <c r="R497" s="310"/>
      <c r="S497" s="310"/>
      <c r="T497" s="310"/>
      <c r="U497" s="310"/>
      <c r="V497" s="310"/>
      <c r="W497" s="310"/>
      <c r="X497" s="310"/>
      <c r="Y497" s="310"/>
      <c r="Z497" s="310"/>
      <c r="AA497" s="310"/>
      <c r="AB497" s="310"/>
      <c r="AC497" s="310"/>
      <c r="AD497" s="310"/>
      <c r="AE497" s="310"/>
      <c r="AF497" s="310"/>
      <c r="AG497" s="310"/>
      <c r="AH497" s="310"/>
      <c r="AI497" s="310"/>
      <c r="AJ497" s="310"/>
      <c r="AK497" s="310"/>
      <c r="AL497" s="310"/>
      <c r="AM497" s="310"/>
      <c r="AN497" s="310"/>
      <c r="AO497" s="310"/>
      <c r="AP497" s="310"/>
      <c r="AQ497" s="310"/>
      <c r="AR497" s="310"/>
      <c r="AS497" s="310"/>
    </row>
    <row r="498" spans="4:45">
      <c r="D498" s="310">
        <v>32</v>
      </c>
      <c r="E498" s="135">
        <f t="shared" si="208"/>
        <v>0</v>
      </c>
      <c r="F498" s="310"/>
      <c r="G498" s="310"/>
      <c r="H498" s="310"/>
      <c r="I498" s="310"/>
      <c r="J498" s="310"/>
      <c r="K498" s="310"/>
      <c r="L498" s="310"/>
      <c r="M498" s="310"/>
      <c r="N498" s="310"/>
      <c r="O498" s="310"/>
      <c r="P498" s="310"/>
      <c r="Q498" s="310"/>
      <c r="R498" s="310"/>
      <c r="S498" s="310"/>
      <c r="T498" s="310"/>
      <c r="U498" s="310"/>
      <c r="V498" s="310"/>
      <c r="W498" s="310"/>
      <c r="X498" s="310"/>
      <c r="Y498" s="310"/>
      <c r="Z498" s="310"/>
      <c r="AA498" s="310"/>
      <c r="AB498" s="310"/>
      <c r="AC498" s="310"/>
      <c r="AD498" s="310"/>
      <c r="AE498" s="310"/>
      <c r="AF498" s="310"/>
      <c r="AG498" s="310"/>
      <c r="AH498" s="310"/>
      <c r="AI498" s="310"/>
      <c r="AJ498" s="310"/>
      <c r="AK498" s="310"/>
      <c r="AL498" s="310"/>
      <c r="AM498" s="310"/>
      <c r="AN498" s="310"/>
      <c r="AO498" s="310"/>
      <c r="AP498" s="310"/>
      <c r="AQ498" s="310"/>
      <c r="AR498" s="310"/>
      <c r="AS498" s="310"/>
    </row>
    <row r="499" spans="4:45">
      <c r="D499" s="310">
        <v>33</v>
      </c>
      <c r="E499" s="135">
        <f t="shared" si="208"/>
        <v>0</v>
      </c>
      <c r="F499" s="310"/>
      <c r="G499" s="310"/>
      <c r="H499" s="310"/>
      <c r="I499" s="310"/>
      <c r="J499" s="310"/>
      <c r="K499" s="310"/>
      <c r="L499" s="310"/>
      <c r="M499" s="310"/>
      <c r="N499" s="310"/>
      <c r="O499" s="310"/>
      <c r="P499" s="310"/>
      <c r="Q499" s="310"/>
      <c r="R499" s="310"/>
      <c r="S499" s="310"/>
      <c r="T499" s="310"/>
      <c r="U499" s="310"/>
      <c r="V499" s="310"/>
      <c r="W499" s="310"/>
      <c r="X499" s="310"/>
      <c r="Y499" s="310"/>
      <c r="Z499" s="310"/>
      <c r="AA499" s="310"/>
      <c r="AB499" s="310"/>
      <c r="AC499" s="310"/>
      <c r="AD499" s="310"/>
      <c r="AE499" s="310"/>
      <c r="AF499" s="310"/>
      <c r="AG499" s="310"/>
      <c r="AH499" s="310"/>
      <c r="AI499" s="310"/>
      <c r="AJ499" s="310"/>
      <c r="AK499" s="310"/>
      <c r="AL499" s="310"/>
      <c r="AM499" s="310"/>
      <c r="AN499" s="310"/>
      <c r="AO499" s="310"/>
      <c r="AP499" s="310"/>
      <c r="AQ499" s="310"/>
      <c r="AR499" s="310"/>
      <c r="AS499" s="310"/>
    </row>
    <row r="500" spans="4:45">
      <c r="D500" s="310">
        <v>34</v>
      </c>
      <c r="E500" s="135">
        <f t="shared" si="208"/>
        <v>0</v>
      </c>
      <c r="F500" s="310"/>
      <c r="G500" s="310"/>
      <c r="H500" s="310"/>
      <c r="I500" s="310"/>
      <c r="J500" s="310"/>
      <c r="K500" s="310"/>
      <c r="L500" s="310"/>
      <c r="M500" s="310"/>
      <c r="N500" s="310"/>
      <c r="O500" s="310"/>
      <c r="P500" s="310"/>
      <c r="Q500" s="310"/>
      <c r="R500" s="310"/>
      <c r="S500" s="310"/>
      <c r="T500" s="310"/>
      <c r="U500" s="310"/>
      <c r="V500" s="310"/>
      <c r="W500" s="310"/>
      <c r="X500" s="310"/>
      <c r="Y500" s="310"/>
      <c r="Z500" s="310"/>
      <c r="AA500" s="310"/>
      <c r="AB500" s="310"/>
      <c r="AC500" s="310"/>
      <c r="AD500" s="310"/>
      <c r="AE500" s="310"/>
      <c r="AF500" s="310"/>
      <c r="AG500" s="310"/>
      <c r="AH500" s="310"/>
      <c r="AI500" s="310"/>
      <c r="AJ500" s="310"/>
      <c r="AK500" s="310"/>
      <c r="AL500" s="310"/>
      <c r="AM500" s="310"/>
      <c r="AN500" s="310"/>
      <c r="AO500" s="310"/>
      <c r="AP500" s="310"/>
      <c r="AQ500" s="310"/>
      <c r="AR500" s="310"/>
      <c r="AS500" s="310"/>
    </row>
    <row r="501" spans="4:45">
      <c r="D501" s="310">
        <v>35</v>
      </c>
      <c r="E501" s="135">
        <f t="shared" si="208"/>
        <v>0</v>
      </c>
      <c r="F501" s="310"/>
      <c r="G501" s="310"/>
      <c r="H501" s="310"/>
      <c r="I501" s="310"/>
      <c r="J501" s="310"/>
      <c r="K501" s="310"/>
      <c r="L501" s="310"/>
      <c r="M501" s="310"/>
      <c r="N501" s="310"/>
      <c r="O501" s="310"/>
      <c r="P501" s="310"/>
      <c r="Q501" s="310"/>
      <c r="R501" s="310"/>
      <c r="S501" s="310"/>
      <c r="T501" s="310"/>
      <c r="U501" s="310"/>
      <c r="V501" s="310"/>
      <c r="W501" s="310"/>
      <c r="X501" s="310"/>
      <c r="Y501" s="310"/>
      <c r="Z501" s="310"/>
      <c r="AA501" s="310"/>
      <c r="AB501" s="310"/>
      <c r="AC501" s="310"/>
      <c r="AD501" s="310"/>
      <c r="AE501" s="310"/>
      <c r="AF501" s="310"/>
      <c r="AG501" s="310"/>
      <c r="AH501" s="310"/>
      <c r="AI501" s="310"/>
      <c r="AJ501" s="310"/>
      <c r="AK501" s="310"/>
      <c r="AL501" s="310"/>
      <c r="AM501" s="310"/>
      <c r="AN501" s="310"/>
      <c r="AO501" s="310"/>
      <c r="AP501" s="310"/>
      <c r="AQ501" s="310"/>
      <c r="AR501" s="310"/>
      <c r="AS501" s="310"/>
    </row>
    <row r="502" spans="4:45">
      <c r="D502" s="310">
        <v>36</v>
      </c>
      <c r="E502" s="135">
        <f t="shared" si="208"/>
        <v>0</v>
      </c>
      <c r="F502" s="310"/>
      <c r="G502" s="310"/>
      <c r="H502" s="310"/>
      <c r="I502" s="310"/>
      <c r="J502" s="310"/>
      <c r="K502" s="310"/>
      <c r="L502" s="310"/>
      <c r="M502" s="310"/>
      <c r="N502" s="310"/>
      <c r="O502" s="310"/>
      <c r="P502" s="310"/>
      <c r="Q502" s="310"/>
      <c r="R502" s="310"/>
      <c r="S502" s="310"/>
      <c r="T502" s="310"/>
      <c r="U502" s="310"/>
      <c r="V502" s="310"/>
      <c r="W502" s="310"/>
      <c r="X502" s="310"/>
      <c r="Y502" s="310"/>
      <c r="Z502" s="310"/>
      <c r="AA502" s="310"/>
      <c r="AB502" s="310"/>
      <c r="AC502" s="310"/>
      <c r="AD502" s="310"/>
      <c r="AE502" s="310"/>
      <c r="AF502" s="310"/>
      <c r="AG502" s="310"/>
      <c r="AH502" s="310"/>
      <c r="AI502" s="310"/>
      <c r="AJ502" s="310"/>
      <c r="AK502" s="310"/>
      <c r="AL502" s="310"/>
      <c r="AM502" s="310"/>
      <c r="AN502" s="310"/>
      <c r="AO502" s="310"/>
      <c r="AP502" s="310"/>
      <c r="AQ502" s="310"/>
      <c r="AR502" s="310"/>
      <c r="AS502" s="310"/>
    </row>
    <row r="503" spans="4:45">
      <c r="D503" s="310">
        <v>37</v>
      </c>
      <c r="E503" s="135">
        <f t="shared" si="208"/>
        <v>0</v>
      </c>
      <c r="F503" s="310"/>
      <c r="G503" s="310"/>
      <c r="H503" s="310"/>
      <c r="I503" s="310"/>
      <c r="J503" s="310"/>
      <c r="K503" s="310"/>
      <c r="L503" s="310"/>
      <c r="M503" s="310"/>
      <c r="N503" s="310"/>
      <c r="O503" s="310"/>
      <c r="P503" s="310"/>
      <c r="Q503" s="310"/>
      <c r="R503" s="310"/>
      <c r="S503" s="310"/>
      <c r="T503" s="310"/>
      <c r="U503" s="310"/>
      <c r="V503" s="310"/>
      <c r="W503" s="310"/>
      <c r="X503" s="310"/>
      <c r="Y503" s="310"/>
      <c r="Z503" s="310"/>
      <c r="AA503" s="310"/>
      <c r="AB503" s="310"/>
      <c r="AC503" s="310"/>
      <c r="AD503" s="310"/>
      <c r="AE503" s="310"/>
      <c r="AF503" s="310"/>
      <c r="AG503" s="310"/>
      <c r="AH503" s="310"/>
      <c r="AI503" s="310"/>
      <c r="AJ503" s="310"/>
      <c r="AK503" s="310"/>
      <c r="AL503" s="310"/>
      <c r="AM503" s="310"/>
      <c r="AN503" s="310"/>
      <c r="AO503" s="310"/>
      <c r="AP503" s="310"/>
      <c r="AQ503" s="310"/>
      <c r="AR503" s="310"/>
      <c r="AS503" s="310"/>
    </row>
    <row r="504" spans="4:45">
      <c r="D504" s="310">
        <v>38</v>
      </c>
      <c r="E504" s="135">
        <f t="shared" si="208"/>
        <v>0</v>
      </c>
      <c r="F504" s="310"/>
      <c r="G504" s="310"/>
      <c r="H504" s="310"/>
      <c r="I504" s="310"/>
      <c r="J504" s="310"/>
      <c r="K504" s="310"/>
      <c r="L504" s="310"/>
      <c r="M504" s="310"/>
      <c r="N504" s="310"/>
      <c r="O504" s="310"/>
      <c r="P504" s="310"/>
      <c r="Q504" s="310"/>
      <c r="R504" s="310"/>
      <c r="S504" s="310"/>
      <c r="T504" s="310"/>
      <c r="U504" s="310"/>
      <c r="V504" s="310"/>
      <c r="W504" s="310"/>
      <c r="X504" s="310"/>
      <c r="Y504" s="310"/>
      <c r="Z504" s="310"/>
      <c r="AA504" s="310"/>
      <c r="AB504" s="310"/>
      <c r="AC504" s="310"/>
      <c r="AD504" s="310"/>
      <c r="AE504" s="310"/>
      <c r="AF504" s="310"/>
      <c r="AG504" s="310"/>
      <c r="AH504" s="310"/>
      <c r="AI504" s="310"/>
      <c r="AJ504" s="310"/>
      <c r="AK504" s="310"/>
      <c r="AL504" s="310"/>
      <c r="AM504" s="310"/>
      <c r="AN504" s="310"/>
      <c r="AO504" s="310"/>
      <c r="AP504" s="310"/>
      <c r="AQ504" s="310"/>
      <c r="AR504" s="310"/>
      <c r="AS504" s="310"/>
    </row>
    <row r="505" spans="4:45">
      <c r="D505" s="310">
        <v>39</v>
      </c>
      <c r="E505" s="135">
        <f t="shared" si="208"/>
        <v>0</v>
      </c>
      <c r="F505" s="310"/>
      <c r="G505" s="310"/>
      <c r="H505" s="310"/>
      <c r="I505" s="310"/>
      <c r="J505" s="310"/>
      <c r="K505" s="310"/>
      <c r="L505" s="310"/>
      <c r="M505" s="310"/>
      <c r="N505" s="310"/>
      <c r="O505" s="310"/>
      <c r="P505" s="310"/>
      <c r="Q505" s="310"/>
      <c r="R505" s="310"/>
      <c r="S505" s="310"/>
      <c r="T505" s="310"/>
      <c r="U505" s="310"/>
      <c r="V505" s="310"/>
      <c r="W505" s="310"/>
      <c r="X505" s="310"/>
      <c r="Y505" s="310"/>
      <c r="Z505" s="310"/>
      <c r="AA505" s="310"/>
      <c r="AB505" s="310"/>
      <c r="AC505" s="310"/>
      <c r="AD505" s="310"/>
      <c r="AE505" s="310"/>
      <c r="AF505" s="310"/>
      <c r="AG505" s="310"/>
      <c r="AH505" s="310"/>
      <c r="AI505" s="310"/>
      <c r="AJ505" s="310"/>
      <c r="AK505" s="310"/>
      <c r="AL505" s="310"/>
      <c r="AM505" s="310"/>
      <c r="AN505" s="310"/>
      <c r="AO505" s="310"/>
      <c r="AP505" s="310"/>
      <c r="AQ505" s="310"/>
      <c r="AR505" s="310"/>
      <c r="AS505" s="310"/>
    </row>
    <row r="506" spans="4:45">
      <c r="D506" s="310">
        <v>40</v>
      </c>
      <c r="E506" s="135">
        <f t="shared" si="208"/>
        <v>0</v>
      </c>
      <c r="F506" s="310"/>
      <c r="G506" s="310"/>
      <c r="H506" s="310"/>
      <c r="I506" s="310"/>
      <c r="J506" s="310"/>
      <c r="K506" s="310"/>
      <c r="L506" s="310"/>
      <c r="M506" s="310"/>
      <c r="N506" s="310"/>
      <c r="O506" s="310"/>
      <c r="P506" s="310"/>
      <c r="Q506" s="310"/>
      <c r="R506" s="310"/>
      <c r="S506" s="310"/>
      <c r="T506" s="310"/>
      <c r="U506" s="310"/>
      <c r="V506" s="310"/>
      <c r="W506" s="310"/>
      <c r="X506" s="310"/>
      <c r="Y506" s="310"/>
      <c r="Z506" s="310"/>
      <c r="AA506" s="310"/>
      <c r="AB506" s="310"/>
      <c r="AC506" s="310"/>
      <c r="AD506" s="310"/>
      <c r="AE506" s="310"/>
      <c r="AF506" s="310"/>
      <c r="AG506" s="310"/>
      <c r="AH506" s="310"/>
      <c r="AI506" s="310"/>
      <c r="AJ506" s="310"/>
      <c r="AK506" s="310"/>
      <c r="AL506" s="310"/>
      <c r="AM506" s="310"/>
      <c r="AN506" s="310"/>
      <c r="AO506" s="310"/>
      <c r="AP506" s="310"/>
      <c r="AQ506" s="310"/>
      <c r="AR506" s="310"/>
      <c r="AS506" s="310"/>
    </row>
    <row r="507" spans="4:45">
      <c r="D507" s="310">
        <v>41</v>
      </c>
      <c r="E507" s="135" t="str">
        <f t="shared" si="208"/>
        <v>rack-1</v>
      </c>
      <c r="F507" s="310"/>
      <c r="G507" s="310"/>
      <c r="H507" s="310"/>
      <c r="I507" s="310"/>
      <c r="J507" s="310"/>
      <c r="K507" s="310"/>
      <c r="L507" s="310"/>
      <c r="M507" s="310"/>
      <c r="N507" s="310"/>
      <c r="O507" s="310"/>
      <c r="P507" s="310"/>
      <c r="Q507" s="310"/>
      <c r="R507" s="310"/>
      <c r="S507" s="310"/>
      <c r="T507" s="310"/>
      <c r="U507" s="310"/>
      <c r="V507" s="310"/>
      <c r="W507" s="310"/>
      <c r="X507" s="310"/>
      <c r="Y507" s="310"/>
      <c r="Z507" s="310"/>
      <c r="AA507" s="310"/>
      <c r="AB507" s="310"/>
      <c r="AC507" s="310"/>
      <c r="AD507" s="310"/>
      <c r="AE507" s="310"/>
      <c r="AF507" s="310"/>
      <c r="AG507" s="310"/>
      <c r="AH507" s="310"/>
      <c r="AI507" s="310"/>
      <c r="AJ507" s="310"/>
      <c r="AK507" s="310"/>
      <c r="AL507" s="310"/>
      <c r="AM507" s="310"/>
      <c r="AN507" s="310"/>
      <c r="AO507" s="310"/>
      <c r="AP507" s="310"/>
      <c r="AQ507" s="310"/>
      <c r="AR507" s="310"/>
      <c r="AS507" s="310"/>
    </row>
    <row r="508" spans="4:45">
      <c r="D508" s="310">
        <v>42</v>
      </c>
      <c r="E508" s="135">
        <f t="shared" si="208"/>
        <v>0</v>
      </c>
      <c r="F508" s="310"/>
      <c r="G508" s="310"/>
      <c r="H508" s="310"/>
      <c r="I508" s="310"/>
      <c r="J508" s="310"/>
      <c r="K508" s="310"/>
      <c r="L508" s="310"/>
      <c r="M508" s="310"/>
      <c r="N508" s="310"/>
      <c r="O508" s="310"/>
      <c r="P508" s="310"/>
      <c r="Q508" s="310"/>
      <c r="R508" s="310"/>
      <c r="S508" s="310"/>
      <c r="T508" s="310"/>
      <c r="U508" s="310"/>
      <c r="V508" s="310"/>
      <c r="W508" s="310"/>
      <c r="X508" s="310"/>
      <c r="Y508" s="310"/>
      <c r="Z508" s="310"/>
      <c r="AA508" s="310"/>
      <c r="AB508" s="310"/>
      <c r="AC508" s="310"/>
      <c r="AD508" s="310"/>
      <c r="AE508" s="310"/>
      <c r="AF508" s="310"/>
      <c r="AG508" s="310"/>
      <c r="AH508" s="310"/>
      <c r="AI508" s="310"/>
      <c r="AJ508" s="310"/>
      <c r="AK508" s="310"/>
      <c r="AL508" s="310"/>
      <c r="AM508" s="310"/>
      <c r="AN508" s="310"/>
      <c r="AO508" s="310"/>
      <c r="AP508" s="310"/>
      <c r="AQ508" s="310"/>
      <c r="AR508" s="310"/>
      <c r="AS508" s="310"/>
    </row>
    <row r="509" spans="4:45">
      <c r="D509" s="310">
        <v>43</v>
      </c>
      <c r="E509" s="135">
        <f t="shared" si="208"/>
        <v>0</v>
      </c>
      <c r="F509" s="310"/>
      <c r="G509" s="310"/>
      <c r="H509" s="310"/>
      <c r="I509" s="310"/>
      <c r="J509" s="310"/>
      <c r="K509" s="310"/>
      <c r="L509" s="310"/>
      <c r="M509" s="310"/>
      <c r="N509" s="310"/>
      <c r="O509" s="310"/>
      <c r="P509" s="310"/>
      <c r="Q509" s="310"/>
      <c r="R509" s="310"/>
      <c r="S509" s="310"/>
      <c r="T509" s="310"/>
      <c r="U509" s="310"/>
      <c r="V509" s="310"/>
      <c r="W509" s="310"/>
      <c r="X509" s="310"/>
      <c r="Y509" s="310"/>
      <c r="Z509" s="310"/>
      <c r="AA509" s="310"/>
      <c r="AB509" s="310"/>
      <c r="AC509" s="310"/>
      <c r="AD509" s="310"/>
      <c r="AE509" s="310"/>
      <c r="AF509" s="310"/>
      <c r="AG509" s="310"/>
      <c r="AH509" s="310"/>
      <c r="AI509" s="310"/>
      <c r="AJ509" s="310"/>
      <c r="AK509" s="310"/>
      <c r="AL509" s="310"/>
      <c r="AM509" s="310"/>
      <c r="AN509" s="310"/>
      <c r="AO509" s="310"/>
      <c r="AP509" s="310"/>
      <c r="AQ509" s="310"/>
      <c r="AR509" s="310"/>
      <c r="AS509" s="310"/>
    </row>
    <row r="510" spans="4:45">
      <c r="D510" s="310">
        <v>44</v>
      </c>
      <c r="E510" s="135">
        <f t="shared" si="208"/>
        <v>0</v>
      </c>
      <c r="F510" s="310"/>
      <c r="G510" s="310"/>
      <c r="H510" s="310"/>
      <c r="I510" s="310"/>
      <c r="J510" s="310"/>
      <c r="K510" s="310"/>
      <c r="L510" s="310"/>
      <c r="M510" s="310"/>
      <c r="N510" s="310"/>
      <c r="O510" s="310"/>
      <c r="P510" s="310"/>
      <c r="Q510" s="310"/>
      <c r="R510" s="310"/>
      <c r="S510" s="310"/>
      <c r="T510" s="310"/>
      <c r="U510" s="310"/>
      <c r="V510" s="310"/>
      <c r="W510" s="310"/>
      <c r="X510" s="310"/>
      <c r="Y510" s="310"/>
      <c r="Z510" s="310"/>
      <c r="AA510" s="310"/>
      <c r="AB510" s="310"/>
      <c r="AC510" s="310"/>
      <c r="AD510" s="310"/>
      <c r="AE510" s="310"/>
      <c r="AF510" s="310"/>
      <c r="AG510" s="310"/>
      <c r="AH510" s="310"/>
      <c r="AI510" s="310"/>
      <c r="AJ510" s="310"/>
      <c r="AK510" s="310"/>
      <c r="AL510" s="310"/>
      <c r="AM510" s="310"/>
      <c r="AN510" s="310"/>
      <c r="AO510" s="310"/>
      <c r="AP510" s="310"/>
      <c r="AQ510" s="310"/>
      <c r="AR510" s="310"/>
      <c r="AS510" s="310"/>
    </row>
    <row r="511" spans="4:45">
      <c r="D511" s="310">
        <v>45</v>
      </c>
      <c r="E511" s="135">
        <f t="shared" si="208"/>
        <v>0</v>
      </c>
      <c r="F511" s="310"/>
      <c r="G511" s="310"/>
      <c r="H511" s="310"/>
      <c r="I511" s="310"/>
      <c r="J511" s="310"/>
      <c r="K511" s="310"/>
      <c r="L511" s="310"/>
      <c r="M511" s="310"/>
      <c r="N511" s="310"/>
      <c r="O511" s="310"/>
      <c r="P511" s="310"/>
      <c r="Q511" s="310"/>
      <c r="R511" s="310"/>
      <c r="S511" s="310"/>
      <c r="T511" s="310"/>
      <c r="U511" s="310"/>
      <c r="V511" s="310"/>
      <c r="W511" s="310"/>
      <c r="X511" s="310"/>
      <c r="Y511" s="310"/>
      <c r="Z511" s="310"/>
      <c r="AA511" s="310"/>
      <c r="AB511" s="310"/>
      <c r="AC511" s="310"/>
      <c r="AD511" s="310"/>
      <c r="AE511" s="310"/>
      <c r="AF511" s="310"/>
      <c r="AG511" s="310"/>
      <c r="AH511" s="310"/>
      <c r="AI511" s="310"/>
      <c r="AJ511" s="310"/>
      <c r="AK511" s="310"/>
      <c r="AL511" s="310"/>
      <c r="AM511" s="310"/>
      <c r="AN511" s="310"/>
      <c r="AO511" s="310"/>
      <c r="AP511" s="310"/>
      <c r="AQ511" s="310"/>
      <c r="AR511" s="310"/>
      <c r="AS511" s="310"/>
    </row>
    <row r="512" spans="4:45">
      <c r="D512" s="310">
        <v>46</v>
      </c>
      <c r="E512" s="135">
        <f t="shared" si="208"/>
        <v>0</v>
      </c>
      <c r="F512" s="310"/>
      <c r="G512" s="310"/>
      <c r="H512" s="310"/>
      <c r="I512" s="310"/>
      <c r="J512" s="310"/>
      <c r="K512" s="310"/>
      <c r="L512" s="310"/>
      <c r="M512" s="310"/>
      <c r="N512" s="310"/>
      <c r="O512" s="310"/>
      <c r="P512" s="310"/>
      <c r="Q512" s="310"/>
      <c r="R512" s="310"/>
      <c r="S512" s="310"/>
      <c r="T512" s="310"/>
      <c r="U512" s="310"/>
      <c r="V512" s="310"/>
      <c r="W512" s="310"/>
      <c r="X512" s="310"/>
      <c r="Y512" s="310"/>
      <c r="Z512" s="310"/>
      <c r="AA512" s="310"/>
      <c r="AB512" s="310"/>
      <c r="AC512" s="310"/>
      <c r="AD512" s="310"/>
      <c r="AE512" s="310"/>
      <c r="AF512" s="310"/>
      <c r="AG512" s="310"/>
      <c r="AH512" s="310"/>
      <c r="AI512" s="310"/>
      <c r="AJ512" s="310"/>
      <c r="AK512" s="310"/>
      <c r="AL512" s="310"/>
      <c r="AM512" s="310"/>
      <c r="AN512" s="310"/>
      <c r="AO512" s="310"/>
      <c r="AP512" s="310"/>
      <c r="AQ512" s="310"/>
      <c r="AR512" s="310"/>
      <c r="AS512" s="310"/>
    </row>
    <row r="513" spans="4:45">
      <c r="D513" s="310">
        <v>47</v>
      </c>
      <c r="E513" s="135">
        <f t="shared" si="208"/>
        <v>0</v>
      </c>
      <c r="F513" s="310"/>
      <c r="G513" s="310"/>
      <c r="H513" s="310"/>
      <c r="I513" s="310"/>
      <c r="J513" s="310"/>
      <c r="K513" s="310"/>
      <c r="L513" s="310"/>
      <c r="M513" s="310"/>
      <c r="N513" s="310"/>
      <c r="O513" s="310"/>
      <c r="P513" s="310"/>
      <c r="Q513" s="310"/>
      <c r="R513" s="310"/>
      <c r="S513" s="310"/>
      <c r="T513" s="310"/>
      <c r="U513" s="310"/>
      <c r="V513" s="310"/>
      <c r="W513" s="310"/>
      <c r="X513" s="310"/>
      <c r="Y513" s="310"/>
      <c r="Z513" s="310"/>
      <c r="AA513" s="310"/>
      <c r="AB513" s="310"/>
      <c r="AC513" s="310"/>
      <c r="AD513" s="310"/>
      <c r="AE513" s="310"/>
      <c r="AF513" s="310"/>
      <c r="AG513" s="310"/>
      <c r="AH513" s="310"/>
      <c r="AI513" s="310"/>
      <c r="AJ513" s="310"/>
      <c r="AK513" s="310"/>
      <c r="AL513" s="310"/>
      <c r="AM513" s="310"/>
      <c r="AN513" s="310"/>
      <c r="AO513" s="310"/>
      <c r="AP513" s="310"/>
      <c r="AQ513" s="310"/>
      <c r="AR513" s="310"/>
      <c r="AS513" s="310"/>
    </row>
    <row r="514" spans="4:45">
      <c r="D514" s="310">
        <v>48</v>
      </c>
      <c r="E514" s="135">
        <f t="shared" si="208"/>
        <v>0</v>
      </c>
      <c r="F514" s="310"/>
      <c r="G514" s="310"/>
      <c r="H514" s="310"/>
      <c r="I514" s="310"/>
      <c r="J514" s="310"/>
      <c r="K514" s="310"/>
      <c r="L514" s="310"/>
      <c r="M514" s="310"/>
      <c r="N514" s="310"/>
      <c r="O514" s="310"/>
      <c r="P514" s="310"/>
      <c r="Q514" s="310"/>
      <c r="R514" s="310"/>
      <c r="S514" s="310"/>
      <c r="T514" s="310"/>
      <c r="U514" s="310"/>
      <c r="V514" s="310"/>
      <c r="W514" s="310"/>
      <c r="X514" s="310"/>
      <c r="Y514" s="310"/>
      <c r="Z514" s="310"/>
      <c r="AA514" s="310"/>
      <c r="AB514" s="310"/>
      <c r="AC514" s="310"/>
      <c r="AD514" s="310"/>
      <c r="AE514" s="310"/>
      <c r="AF514" s="310"/>
      <c r="AG514" s="310"/>
      <c r="AH514" s="310"/>
      <c r="AI514" s="310"/>
      <c r="AJ514" s="310"/>
      <c r="AK514" s="310"/>
      <c r="AL514" s="310"/>
      <c r="AM514" s="310"/>
      <c r="AN514" s="310"/>
      <c r="AO514" s="310"/>
      <c r="AP514" s="310"/>
      <c r="AQ514" s="310"/>
      <c r="AR514" s="310"/>
      <c r="AS514" s="310"/>
    </row>
    <row r="515" spans="4:45">
      <c r="D515" s="310">
        <v>49</v>
      </c>
      <c r="E515" s="135">
        <f t="shared" si="208"/>
        <v>0</v>
      </c>
      <c r="F515" s="310"/>
      <c r="G515" s="310"/>
      <c r="H515" s="310"/>
      <c r="I515" s="310"/>
      <c r="J515" s="310"/>
      <c r="K515" s="310"/>
      <c r="L515" s="310"/>
      <c r="M515" s="310"/>
      <c r="N515" s="310"/>
      <c r="O515" s="310"/>
      <c r="P515" s="310"/>
      <c r="Q515" s="310"/>
      <c r="R515" s="310"/>
      <c r="S515" s="310"/>
      <c r="T515" s="310"/>
      <c r="U515" s="310"/>
      <c r="V515" s="310"/>
      <c r="W515" s="310"/>
      <c r="X515" s="310"/>
      <c r="Y515" s="310"/>
      <c r="Z515" s="310"/>
      <c r="AA515" s="310"/>
      <c r="AB515" s="310"/>
      <c r="AC515" s="310"/>
      <c r="AD515" s="310"/>
      <c r="AE515" s="310"/>
      <c r="AF515" s="310"/>
      <c r="AG515" s="310"/>
      <c r="AH515" s="310"/>
      <c r="AI515" s="310"/>
      <c r="AJ515" s="310"/>
      <c r="AK515" s="310"/>
      <c r="AL515" s="310"/>
      <c r="AM515" s="310"/>
      <c r="AN515" s="310"/>
      <c r="AO515" s="310"/>
      <c r="AP515" s="310"/>
      <c r="AQ515" s="310"/>
      <c r="AR515" s="310"/>
      <c r="AS515" s="310"/>
    </row>
    <row r="516" spans="4:45">
      <c r="D516" s="310">
        <v>50</v>
      </c>
      <c r="E516" s="135">
        <f t="shared" si="208"/>
        <v>0</v>
      </c>
      <c r="F516" s="310"/>
      <c r="G516" s="310"/>
      <c r="H516" s="310"/>
      <c r="I516" s="310"/>
      <c r="J516" s="310"/>
      <c r="K516" s="310"/>
      <c r="L516" s="310"/>
      <c r="M516" s="310"/>
      <c r="N516" s="310"/>
      <c r="O516" s="310"/>
      <c r="P516" s="310"/>
      <c r="Q516" s="310"/>
      <c r="R516" s="310"/>
      <c r="S516" s="310"/>
      <c r="T516" s="310"/>
      <c r="U516" s="310"/>
      <c r="V516" s="310"/>
      <c r="W516" s="310"/>
      <c r="X516" s="310"/>
      <c r="Y516" s="310"/>
      <c r="Z516" s="310"/>
      <c r="AA516" s="310"/>
      <c r="AB516" s="310"/>
      <c r="AC516" s="310"/>
      <c r="AD516" s="310"/>
      <c r="AE516" s="310"/>
      <c r="AF516" s="310"/>
      <c r="AG516" s="310"/>
      <c r="AH516" s="310"/>
      <c r="AI516" s="310"/>
      <c r="AJ516" s="310"/>
      <c r="AK516" s="310"/>
      <c r="AL516" s="310"/>
      <c r="AM516" s="310"/>
      <c r="AN516" s="310"/>
      <c r="AO516" s="310"/>
      <c r="AP516" s="310"/>
      <c r="AQ516" s="310"/>
      <c r="AR516" s="310"/>
      <c r="AS516" s="310"/>
    </row>
    <row r="517" spans="4:45">
      <c r="D517" s="310">
        <v>51</v>
      </c>
      <c r="E517" s="135">
        <f t="shared" si="208"/>
        <v>0</v>
      </c>
      <c r="F517" s="310"/>
      <c r="G517" s="310"/>
      <c r="H517" s="310"/>
      <c r="I517" s="310"/>
      <c r="J517" s="310"/>
      <c r="K517" s="310"/>
      <c r="L517" s="310"/>
      <c r="M517" s="310"/>
      <c r="N517" s="310"/>
      <c r="O517" s="310"/>
      <c r="P517" s="310"/>
      <c r="Q517" s="310"/>
      <c r="R517" s="310"/>
      <c r="S517" s="310"/>
      <c r="T517" s="310"/>
      <c r="U517" s="310"/>
      <c r="V517" s="310"/>
      <c r="W517" s="310"/>
      <c r="X517" s="310"/>
      <c r="Y517" s="310"/>
      <c r="Z517" s="310"/>
      <c r="AA517" s="310"/>
      <c r="AB517" s="310"/>
      <c r="AC517" s="310"/>
      <c r="AD517" s="310"/>
      <c r="AE517" s="310"/>
      <c r="AF517" s="310"/>
      <c r="AG517" s="310"/>
      <c r="AH517" s="310"/>
      <c r="AI517" s="310"/>
      <c r="AJ517" s="310"/>
      <c r="AK517" s="310"/>
      <c r="AL517" s="310"/>
      <c r="AM517" s="310"/>
      <c r="AN517" s="310"/>
      <c r="AO517" s="310"/>
      <c r="AP517" s="310"/>
      <c r="AQ517" s="310"/>
      <c r="AR517" s="310"/>
      <c r="AS517" s="310"/>
    </row>
    <row r="518" spans="4:45">
      <c r="D518" s="310">
        <v>52</v>
      </c>
      <c r="E518" s="135">
        <f t="shared" si="208"/>
        <v>0</v>
      </c>
      <c r="F518" s="310"/>
      <c r="G518" s="310"/>
      <c r="H518" s="310"/>
      <c r="I518" s="310"/>
      <c r="J518" s="310"/>
      <c r="K518" s="310"/>
      <c r="L518" s="310"/>
      <c r="M518" s="310"/>
      <c r="N518" s="310"/>
      <c r="O518" s="310"/>
      <c r="P518" s="310"/>
      <c r="Q518" s="310"/>
      <c r="R518" s="310"/>
      <c r="S518" s="310"/>
      <c r="T518" s="310"/>
      <c r="U518" s="310"/>
      <c r="V518" s="310"/>
      <c r="W518" s="310"/>
      <c r="X518" s="310"/>
      <c r="Y518" s="310"/>
      <c r="Z518" s="310"/>
      <c r="AA518" s="310"/>
      <c r="AB518" s="310"/>
      <c r="AC518" s="310"/>
      <c r="AD518" s="310"/>
      <c r="AE518" s="310"/>
      <c r="AF518" s="310"/>
      <c r="AG518" s="310"/>
      <c r="AH518" s="310"/>
      <c r="AI518" s="310"/>
      <c r="AJ518" s="310"/>
      <c r="AK518" s="310"/>
      <c r="AL518" s="310"/>
      <c r="AM518" s="310"/>
      <c r="AN518" s="310"/>
      <c r="AO518" s="310"/>
      <c r="AP518" s="310"/>
      <c r="AQ518" s="310"/>
      <c r="AR518" s="310"/>
      <c r="AS518" s="310"/>
    </row>
    <row r="519" spans="4:45">
      <c r="D519" s="310">
        <v>53</v>
      </c>
      <c r="E519" s="135">
        <f t="shared" si="208"/>
        <v>0</v>
      </c>
      <c r="F519" s="310"/>
      <c r="G519" s="310"/>
      <c r="H519" s="310"/>
      <c r="I519" s="310"/>
      <c r="J519" s="310"/>
      <c r="K519" s="310"/>
      <c r="L519" s="310"/>
      <c r="M519" s="310"/>
      <c r="N519" s="310"/>
      <c r="O519" s="310"/>
      <c r="P519" s="310"/>
      <c r="Q519" s="310"/>
      <c r="R519" s="310"/>
      <c r="S519" s="310"/>
      <c r="T519" s="310"/>
      <c r="U519" s="310"/>
      <c r="V519" s="310"/>
      <c r="W519" s="310"/>
      <c r="X519" s="310"/>
      <c r="Y519" s="310"/>
      <c r="Z519" s="310"/>
      <c r="AA519" s="310"/>
      <c r="AB519" s="310"/>
      <c r="AC519" s="310"/>
      <c r="AD519" s="310"/>
      <c r="AE519" s="310"/>
      <c r="AF519" s="310"/>
      <c r="AG519" s="310"/>
      <c r="AH519" s="310"/>
      <c r="AI519" s="310"/>
      <c r="AJ519" s="310"/>
      <c r="AK519" s="310"/>
      <c r="AL519" s="310"/>
      <c r="AM519" s="310"/>
      <c r="AN519" s="310"/>
      <c r="AO519" s="310"/>
      <c r="AP519" s="310"/>
      <c r="AQ519" s="310"/>
      <c r="AR519" s="310"/>
      <c r="AS519" s="310"/>
    </row>
    <row r="520" spans="4:45">
      <c r="D520" s="310">
        <v>54</v>
      </c>
      <c r="E520" s="135">
        <f t="shared" si="208"/>
        <v>0</v>
      </c>
      <c r="F520" s="310"/>
      <c r="G520" s="310"/>
      <c r="H520" s="310"/>
      <c r="I520" s="310"/>
      <c r="J520" s="310"/>
      <c r="K520" s="310"/>
      <c r="L520" s="310"/>
      <c r="M520" s="310"/>
      <c r="N520" s="310"/>
      <c r="O520" s="310"/>
      <c r="P520" s="310"/>
      <c r="Q520" s="310"/>
      <c r="R520" s="310"/>
      <c r="S520" s="310"/>
      <c r="T520" s="310"/>
      <c r="U520" s="310"/>
      <c r="V520" s="310"/>
      <c r="W520" s="310"/>
      <c r="X520" s="310"/>
      <c r="Y520" s="310"/>
      <c r="Z520" s="310"/>
      <c r="AA520" s="310"/>
      <c r="AB520" s="310"/>
      <c r="AC520" s="310"/>
      <c r="AD520" s="310"/>
      <c r="AE520" s="310"/>
      <c r="AF520" s="310"/>
      <c r="AG520" s="310"/>
      <c r="AH520" s="310"/>
      <c r="AI520" s="310"/>
      <c r="AJ520" s="310"/>
      <c r="AK520" s="310"/>
      <c r="AL520" s="310"/>
      <c r="AM520" s="310"/>
      <c r="AN520" s="310"/>
      <c r="AO520" s="310"/>
      <c r="AP520" s="310"/>
      <c r="AQ520" s="310"/>
      <c r="AR520" s="310"/>
      <c r="AS520" s="310"/>
    </row>
    <row r="521" spans="4:45">
      <c r="D521" s="310">
        <v>55</v>
      </c>
      <c r="E521" s="135">
        <f t="shared" si="208"/>
        <v>0</v>
      </c>
      <c r="F521" s="310"/>
      <c r="G521" s="310"/>
      <c r="H521" s="310"/>
      <c r="I521" s="310"/>
      <c r="J521" s="310"/>
      <c r="K521" s="310"/>
      <c r="L521" s="310"/>
      <c r="M521" s="310"/>
      <c r="N521" s="310"/>
      <c r="O521" s="310"/>
      <c r="P521" s="310"/>
      <c r="Q521" s="310"/>
      <c r="R521" s="310"/>
      <c r="S521" s="310"/>
      <c r="T521" s="310"/>
      <c r="U521" s="310"/>
      <c r="V521" s="310"/>
      <c r="W521" s="310"/>
      <c r="X521" s="310"/>
      <c r="Y521" s="310"/>
      <c r="Z521" s="310"/>
      <c r="AA521" s="310"/>
      <c r="AB521" s="310"/>
      <c r="AC521" s="310"/>
      <c r="AD521" s="310"/>
      <c r="AE521" s="310"/>
      <c r="AF521" s="310"/>
      <c r="AG521" s="310"/>
      <c r="AH521" s="310"/>
      <c r="AI521" s="310"/>
      <c r="AJ521" s="310"/>
      <c r="AK521" s="310"/>
      <c r="AL521" s="310"/>
      <c r="AM521" s="310"/>
      <c r="AN521" s="310"/>
      <c r="AO521" s="310"/>
      <c r="AP521" s="310"/>
      <c r="AQ521" s="310"/>
      <c r="AR521" s="310"/>
      <c r="AS521" s="310"/>
    </row>
    <row r="522" spans="4:45">
      <c r="D522" s="310">
        <v>56</v>
      </c>
      <c r="E522" s="135">
        <f t="shared" si="208"/>
        <v>0</v>
      </c>
      <c r="F522" s="310"/>
      <c r="G522" s="310"/>
      <c r="H522" s="310"/>
      <c r="I522" s="310"/>
      <c r="J522" s="310"/>
      <c r="K522" s="310"/>
      <c r="L522" s="310"/>
      <c r="M522" s="310"/>
      <c r="N522" s="310"/>
      <c r="O522" s="310"/>
      <c r="P522" s="310"/>
      <c r="Q522" s="310"/>
      <c r="R522" s="310"/>
      <c r="S522" s="310"/>
      <c r="T522" s="310"/>
      <c r="U522" s="310"/>
      <c r="V522" s="310"/>
      <c r="W522" s="310"/>
      <c r="X522" s="310"/>
      <c r="Y522" s="310"/>
      <c r="Z522" s="310"/>
      <c r="AA522" s="310"/>
      <c r="AB522" s="310"/>
      <c r="AC522" s="310"/>
      <c r="AD522" s="310"/>
      <c r="AE522" s="310"/>
      <c r="AF522" s="310"/>
      <c r="AG522" s="310"/>
      <c r="AH522" s="310"/>
      <c r="AI522" s="310"/>
      <c r="AJ522" s="310"/>
      <c r="AK522" s="310"/>
      <c r="AL522" s="310"/>
      <c r="AM522" s="310"/>
      <c r="AN522" s="310"/>
      <c r="AO522" s="310"/>
      <c r="AP522" s="310"/>
      <c r="AQ522" s="310"/>
      <c r="AR522" s="310"/>
      <c r="AS522" s="310"/>
    </row>
    <row r="523" spans="4:45">
      <c r="D523" s="310">
        <v>57</v>
      </c>
      <c r="E523" s="135">
        <f t="shared" si="208"/>
        <v>0</v>
      </c>
      <c r="F523" s="310"/>
      <c r="G523" s="310"/>
      <c r="H523" s="310"/>
      <c r="I523" s="310"/>
      <c r="J523" s="310"/>
      <c r="K523" s="310"/>
      <c r="L523" s="310"/>
      <c r="M523" s="310"/>
      <c r="N523" s="310"/>
      <c r="O523" s="310"/>
      <c r="P523" s="310"/>
      <c r="Q523" s="310"/>
      <c r="R523" s="310"/>
      <c r="S523" s="310"/>
      <c r="T523" s="310"/>
      <c r="U523" s="310"/>
      <c r="V523" s="310"/>
      <c r="W523" s="310"/>
      <c r="X523" s="310"/>
      <c r="Y523" s="310"/>
      <c r="Z523" s="310"/>
      <c r="AA523" s="310"/>
      <c r="AB523" s="310"/>
      <c r="AC523" s="310"/>
      <c r="AD523" s="310"/>
      <c r="AE523" s="310"/>
      <c r="AF523" s="310"/>
      <c r="AG523" s="310"/>
      <c r="AH523" s="310"/>
      <c r="AI523" s="310"/>
      <c r="AJ523" s="310"/>
      <c r="AK523" s="310"/>
      <c r="AL523" s="310"/>
      <c r="AM523" s="310"/>
      <c r="AN523" s="310"/>
      <c r="AO523" s="310"/>
      <c r="AP523" s="310"/>
      <c r="AQ523" s="310"/>
      <c r="AR523" s="310"/>
      <c r="AS523" s="310"/>
    </row>
    <row r="524" spans="4:45">
      <c r="D524" s="310">
        <v>58</v>
      </c>
      <c r="E524" s="135">
        <f t="shared" si="208"/>
        <v>0</v>
      </c>
      <c r="F524" s="310"/>
      <c r="G524" s="310"/>
      <c r="H524" s="310"/>
      <c r="I524" s="310"/>
      <c r="J524" s="310"/>
      <c r="K524" s="310"/>
      <c r="L524" s="310"/>
      <c r="M524" s="310"/>
      <c r="N524" s="310"/>
      <c r="O524" s="310"/>
      <c r="P524" s="310"/>
      <c r="Q524" s="310"/>
      <c r="R524" s="310"/>
      <c r="S524" s="310"/>
      <c r="T524" s="310"/>
      <c r="U524" s="310"/>
      <c r="V524" s="310"/>
      <c r="W524" s="310"/>
      <c r="X524" s="310"/>
      <c r="Y524" s="310"/>
      <c r="Z524" s="310"/>
      <c r="AA524" s="310"/>
      <c r="AB524" s="310"/>
      <c r="AC524" s="310"/>
      <c r="AD524" s="310"/>
      <c r="AE524" s="310"/>
      <c r="AF524" s="310"/>
      <c r="AG524" s="310"/>
      <c r="AH524" s="310"/>
      <c r="AI524" s="310"/>
      <c r="AJ524" s="310"/>
      <c r="AK524" s="310"/>
      <c r="AL524" s="310"/>
      <c r="AM524" s="310"/>
      <c r="AN524" s="310"/>
      <c r="AO524" s="310"/>
      <c r="AP524" s="310"/>
      <c r="AQ524" s="310"/>
      <c r="AR524" s="310"/>
      <c r="AS524" s="310"/>
    </row>
    <row r="525" spans="4:45">
      <c r="D525" s="310">
        <v>59</v>
      </c>
      <c r="E525" s="135">
        <f t="shared" si="208"/>
        <v>0</v>
      </c>
      <c r="F525" s="310"/>
      <c r="G525" s="310"/>
      <c r="H525" s="310"/>
      <c r="I525" s="310"/>
      <c r="J525" s="310"/>
      <c r="K525" s="310"/>
      <c r="L525" s="310"/>
      <c r="M525" s="310"/>
      <c r="N525" s="310"/>
      <c r="O525" s="310"/>
      <c r="P525" s="310"/>
      <c r="Q525" s="310"/>
      <c r="R525" s="310"/>
      <c r="S525" s="310"/>
      <c r="T525" s="310"/>
      <c r="U525" s="310"/>
      <c r="V525" s="310"/>
      <c r="W525" s="310"/>
      <c r="X525" s="310"/>
      <c r="Y525" s="310"/>
      <c r="Z525" s="310"/>
      <c r="AA525" s="310"/>
      <c r="AB525" s="310"/>
      <c r="AC525" s="310"/>
      <c r="AD525" s="310"/>
      <c r="AE525" s="310"/>
      <c r="AF525" s="310"/>
      <c r="AG525" s="310"/>
      <c r="AH525" s="310"/>
      <c r="AI525" s="310"/>
      <c r="AJ525" s="310"/>
      <c r="AK525" s="310"/>
      <c r="AL525" s="310"/>
      <c r="AM525" s="310"/>
      <c r="AN525" s="310"/>
      <c r="AO525" s="310"/>
      <c r="AP525" s="310"/>
      <c r="AQ525" s="310"/>
      <c r="AR525" s="310"/>
      <c r="AS525" s="310"/>
    </row>
    <row r="526" spans="4:45">
      <c r="D526" s="310">
        <v>60</v>
      </c>
      <c r="E526" s="135">
        <f t="shared" si="208"/>
        <v>0</v>
      </c>
      <c r="F526" s="310"/>
      <c r="G526" s="310"/>
      <c r="H526" s="310"/>
      <c r="I526" s="310"/>
      <c r="J526" s="310"/>
      <c r="K526" s="310"/>
      <c r="L526" s="310"/>
      <c r="M526" s="310"/>
      <c r="N526" s="310"/>
      <c r="O526" s="310"/>
      <c r="P526" s="310"/>
      <c r="Q526" s="310"/>
      <c r="R526" s="310"/>
      <c r="S526" s="310"/>
      <c r="T526" s="310"/>
      <c r="U526" s="310"/>
      <c r="V526" s="310"/>
      <c r="W526" s="310"/>
      <c r="X526" s="310"/>
      <c r="Y526" s="310"/>
      <c r="Z526" s="310"/>
      <c r="AA526" s="310"/>
      <c r="AB526" s="310"/>
      <c r="AC526" s="310"/>
      <c r="AD526" s="310"/>
      <c r="AE526" s="310"/>
      <c r="AF526" s="310"/>
      <c r="AG526" s="310"/>
      <c r="AH526" s="310"/>
      <c r="AI526" s="310"/>
      <c r="AJ526" s="310"/>
      <c r="AK526" s="310"/>
      <c r="AL526" s="310"/>
      <c r="AM526" s="310"/>
      <c r="AN526" s="310"/>
      <c r="AO526" s="310"/>
      <c r="AP526" s="310"/>
      <c r="AQ526" s="310"/>
      <c r="AR526" s="310"/>
      <c r="AS526" s="310"/>
    </row>
  </sheetData>
  <autoFilter ref="A279:IL279" xr:uid="{00000000-0009-0000-0000-00000E000000}"/>
  <mergeCells count="3">
    <mergeCell ref="E277:E279"/>
    <mergeCell ref="F277:F279"/>
    <mergeCell ref="E464:E466"/>
  </mergeCells>
  <phoneticPr fontId="4" type="noConversion"/>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3" tint="0.79998168889431442"/>
  </sheetPr>
  <dimension ref="A1:T63"/>
  <sheetViews>
    <sheetView topLeftCell="B13" workbookViewId="0">
      <selection activeCell="E23" sqref="E23"/>
    </sheetView>
  </sheetViews>
  <sheetFormatPr defaultRowHeight="16.5"/>
  <cols>
    <col min="1" max="2" width="9" style="65"/>
    <col min="3" max="11" width="15.125" style="65" customWidth="1"/>
    <col min="12" max="16384" width="9" style="65"/>
  </cols>
  <sheetData>
    <row r="1" spans="1:20">
      <c r="A1" s="65">
        <v>0</v>
      </c>
      <c r="B1" s="65">
        <v>1</v>
      </c>
      <c r="C1" s="65">
        <v>2</v>
      </c>
      <c r="D1" s="65">
        <v>3</v>
      </c>
      <c r="E1" s="65">
        <v>4</v>
      </c>
      <c r="F1" s="65">
        <v>5</v>
      </c>
      <c r="G1" s="65">
        <v>6</v>
      </c>
      <c r="H1" s="65">
        <v>7</v>
      </c>
      <c r="I1" s="65">
        <v>8</v>
      </c>
      <c r="J1" s="65">
        <v>9</v>
      </c>
      <c r="K1" s="65">
        <v>10</v>
      </c>
      <c r="L1" s="65">
        <v>11</v>
      </c>
      <c r="M1" s="65">
        <v>12</v>
      </c>
      <c r="N1" s="65">
        <v>13</v>
      </c>
      <c r="O1" s="65">
        <v>14</v>
      </c>
      <c r="P1" s="65">
        <v>15</v>
      </c>
      <c r="Q1" s="65">
        <v>16</v>
      </c>
      <c r="R1" s="65">
        <v>17</v>
      </c>
      <c r="S1" s="65">
        <v>18</v>
      </c>
      <c r="T1" s="65">
        <v>19</v>
      </c>
    </row>
    <row r="2" spans="1:20">
      <c r="A2" s="65">
        <v>1</v>
      </c>
      <c r="C2" s="74" t="s">
        <v>138</v>
      </c>
      <c r="D2" s="74">
        <v>1</v>
      </c>
      <c r="E2" s="74">
        <v>2</v>
      </c>
      <c r="F2" s="74">
        <v>3</v>
      </c>
      <c r="G2" s="74">
        <v>4</v>
      </c>
      <c r="H2" s="74">
        <v>5</v>
      </c>
      <c r="I2" s="74">
        <v>6</v>
      </c>
      <c r="J2" s="74">
        <v>7</v>
      </c>
      <c r="K2" s="74">
        <v>8</v>
      </c>
    </row>
    <row r="3" spans="1:20">
      <c r="A3" s="65">
        <v>2</v>
      </c>
      <c r="C3" s="74"/>
      <c r="D3" s="74"/>
      <c r="E3" s="97" t="s">
        <v>233</v>
      </c>
      <c r="F3" s="97" t="s">
        <v>307</v>
      </c>
      <c r="G3" s="97" t="s">
        <v>308</v>
      </c>
      <c r="H3" s="97" t="s">
        <v>309</v>
      </c>
      <c r="I3" s="97" t="s">
        <v>234</v>
      </c>
      <c r="J3" s="97" t="s">
        <v>235</v>
      </c>
      <c r="K3" s="97" t="s">
        <v>236</v>
      </c>
    </row>
    <row r="4" spans="1:20">
      <c r="A4" s="65">
        <v>3</v>
      </c>
      <c r="C4" s="75">
        <v>1</v>
      </c>
      <c r="D4" s="119" t="str">
        <f t="shared" ref="D4:D63" ca="1" si="0">IFERROR(INDEX(SubBox,C4),"")</f>
        <v>PC</v>
      </c>
      <c r="E4" s="75">
        <f ca="1">IFERROR(IF(VLOOKUP($D4,'Container Panel'!$B$41:$M$100,'Container Panel'!$K$38,0)=list!$C$2,SUMIFS('Cost &amp; Solution'!$J$51:$J$90,'Cost &amp; Solution'!$L$51:$L$90,'Rack Calculation'!$D4),0),"")</f>
        <v>0</v>
      </c>
      <c r="F4" s="75">
        <f ca="1">IFERROR(VLOOKUP($D4,'Container Panel'!$B$41:$M$100,'Container Panel'!$F$38,0),"")</f>
        <v>1.2</v>
      </c>
      <c r="G4" s="75">
        <f ca="1">IFERROR(VLOOKUP($D4,'Container Panel'!$B$41:$M$100,'Container Panel'!$G$38,0),"")</f>
        <v>0.5</v>
      </c>
      <c r="H4" s="75">
        <f ca="1">IFERROR(VLOOKUP($D4,'Container Panel'!$B$41:$M$100,'Container Panel'!$H$38,0),"")</f>
        <v>0.28000000000000003</v>
      </c>
      <c r="I4" s="75">
        <f ca="1">IFERROR(VLOOKUP($D4,'Container Panel'!$B$41:$M$100,'Container Panel'!$I$38,0),"")</f>
        <v>1.8320000000000001</v>
      </c>
      <c r="J4" s="75" t="str">
        <f ca="1">IFERROR(VLOOKUP(D4,'Container Panel'!$B$41:$K$100,'Container Panel'!$K$38,0),"")</f>
        <v>Box</v>
      </c>
      <c r="K4" s="75" t="str">
        <f ca="1">IF(J4&lt;&gt;list!$C$2,"",list!$C$2)</f>
        <v/>
      </c>
    </row>
    <row r="5" spans="1:20">
      <c r="A5" s="65">
        <v>4</v>
      </c>
      <c r="C5" s="75">
        <v>2</v>
      </c>
      <c r="D5" s="119" t="str">
        <f t="shared" ca="1" si="0"/>
        <v>EU8634</v>
      </c>
      <c r="E5" s="75">
        <f ca="1">IFERROR(IF(VLOOKUP($D5,'Container Panel'!$B$41:$M$100,'Container Panel'!$K$38,0)=list!$C$2,SUMIFS('Cost &amp; Solution'!$J$51:$J$90,'Cost &amp; Solution'!$L$51:$L$90,'Rack Calculation'!$D5),0),"")</f>
        <v>0</v>
      </c>
      <c r="F5" s="75">
        <f ca="1">IFERROR(VLOOKUP($D5,'Container Panel'!$B$41:$M$100,'Container Panel'!$F$38,0),"")</f>
        <v>0.8</v>
      </c>
      <c r="G5" s="75">
        <f ca="1">IFERROR(VLOOKUP($D5,'Container Panel'!$B$41:$M$100,'Container Panel'!$G$38,0),"")</f>
        <v>0.6</v>
      </c>
      <c r="H5" s="75">
        <f ca="1">IFERROR(VLOOKUP($D5,'Container Panel'!$B$41:$M$100,'Container Panel'!$H$38,0),"")</f>
        <v>0.34</v>
      </c>
      <c r="I5" s="75">
        <f ca="1">IFERROR(VLOOKUP($D5,'Container Panel'!$B$41:$M$100,'Container Panel'!$I$38,0),"")</f>
        <v>1.536</v>
      </c>
      <c r="J5" s="75" t="str">
        <f ca="1">IFERROR(VLOOKUP(D5,'Container Panel'!$B$41:$K$100,'Container Panel'!$K$38,0),"")</f>
        <v>Box</v>
      </c>
      <c r="K5" s="75" t="str">
        <f ca="1">IF(J5&lt;&gt;list!$C$2,"",list!$C$2)</f>
        <v/>
      </c>
    </row>
    <row r="6" spans="1:20">
      <c r="A6" s="65">
        <v>5</v>
      </c>
      <c r="C6" s="75">
        <v>3</v>
      </c>
      <c r="D6" s="119" t="str">
        <f t="shared" ca="1" si="0"/>
        <v>PA</v>
      </c>
      <c r="E6" s="75">
        <f ca="1">IFERROR(IF(VLOOKUP($D6,'Container Panel'!$B$41:$M$100,'Container Panel'!$K$38,0)=list!$C$2,SUMIFS('Cost &amp; Solution'!$J$51:$J$90,'Cost &amp; Solution'!$L$51:$L$90,'Rack Calculation'!$D6),0),"")</f>
        <v>0</v>
      </c>
      <c r="F6" s="75">
        <f ca="1">IFERROR(VLOOKUP($D6,'Container Panel'!$B$41:$M$100,'Container Panel'!$F$38,0),"")</f>
        <v>0.8</v>
      </c>
      <c r="G6" s="75">
        <f ca="1">IFERROR(VLOOKUP($D6,'Container Panel'!$B$41:$M$100,'Container Panel'!$G$38,0),"")</f>
        <v>0.6</v>
      </c>
      <c r="H6" s="75">
        <f ca="1">IFERROR(VLOOKUP($D6,'Container Panel'!$B$41:$M$100,'Container Panel'!$H$38,0),"")</f>
        <v>0.28000000000000003</v>
      </c>
      <c r="I6" s="75">
        <f ca="1">IFERROR(VLOOKUP($D6,'Container Panel'!$B$41:$M$100,'Container Panel'!$I$38,0),"")</f>
        <v>1.4079999999999999</v>
      </c>
      <c r="J6" s="75" t="str">
        <f ca="1">IFERROR(VLOOKUP(D6,'Container Panel'!$B$41:$K$100,'Container Panel'!$K$38,0),"")</f>
        <v>Box</v>
      </c>
      <c r="K6" s="75" t="str">
        <f ca="1">IF(J6&lt;&gt;list!$C$2,"",list!$C$2)</f>
        <v/>
      </c>
    </row>
    <row r="7" spans="1:20">
      <c r="A7" s="65">
        <v>6</v>
      </c>
      <c r="C7" s="75">
        <v>4</v>
      </c>
      <c r="D7" s="119" t="str">
        <f t="shared" ca="1" si="0"/>
        <v>PB</v>
      </c>
      <c r="E7" s="75">
        <f ca="1">IFERROR(IF(VLOOKUP($D7,'Container Panel'!$B$41:$M$100,'Container Panel'!$K$38,0)=list!$C$2,SUMIFS('Cost &amp; Solution'!$J$51:$J$90,'Cost &amp; Solution'!$L$51:$L$90,'Rack Calculation'!$D7),0),"")</f>
        <v>0</v>
      </c>
      <c r="F7" s="75">
        <f ca="1">IFERROR(VLOOKUP($D7,'Container Panel'!$B$41:$M$100,'Container Panel'!$F$38,0),"")</f>
        <v>1</v>
      </c>
      <c r="G7" s="75">
        <f ca="1">IFERROR(VLOOKUP($D7,'Container Panel'!$B$41:$M$100,'Container Panel'!$G$38,0),"")</f>
        <v>0.4</v>
      </c>
      <c r="H7" s="75">
        <f ca="1">IFERROR(VLOOKUP($D7,'Container Panel'!$B$41:$M$100,'Container Panel'!$H$38,0),"")</f>
        <v>0.28000000000000003</v>
      </c>
      <c r="I7" s="75">
        <f ca="1">IFERROR(VLOOKUP($D7,'Container Panel'!$B$41:$M$100,'Container Panel'!$I$38,0),"")</f>
        <v>1.536</v>
      </c>
      <c r="J7" s="75" t="str">
        <f ca="1">IFERROR(VLOOKUP(D7,'Container Panel'!$B$41:$K$100,'Container Panel'!$K$38,0),"")</f>
        <v>Box</v>
      </c>
      <c r="K7" s="75" t="str">
        <f ca="1">IF(J7&lt;&gt;list!$C$2,"",list!$C$2)</f>
        <v/>
      </c>
    </row>
    <row r="8" spans="1:20">
      <c r="A8" s="65">
        <v>7</v>
      </c>
      <c r="C8" s="75">
        <v>5</v>
      </c>
      <c r="D8" s="119" t="str">
        <f t="shared" ca="1" si="0"/>
        <v>EU8623</v>
      </c>
      <c r="E8" s="75">
        <f ca="1">IFERROR(IF(VLOOKUP($D8,'Container Panel'!$B$41:$M$100,'Container Panel'!$K$38,0)=list!$C$2,SUMIFS('Cost &amp; Solution'!$J$51:$J$90,'Cost &amp; Solution'!$L$51:$L$90,'Rack Calculation'!$D8),0),"")</f>
        <v>0</v>
      </c>
      <c r="F8" s="75">
        <f ca="1">IFERROR(VLOOKUP($D8,'Container Panel'!$B$41:$M$100,'Container Panel'!$F$38,0),"")</f>
        <v>0.8</v>
      </c>
      <c r="G8" s="75">
        <f ca="1">IFERROR(VLOOKUP($D8,'Container Panel'!$B$41:$M$100,'Container Panel'!$G$38,0),"")</f>
        <v>0.6</v>
      </c>
      <c r="H8" s="75">
        <f ca="1">IFERROR(VLOOKUP($D8,'Container Panel'!$B$41:$M$100,'Container Panel'!$H$38,0),"")</f>
        <v>0.23</v>
      </c>
      <c r="I8" s="75">
        <f ca="1">IFERROR(VLOOKUP($D8,'Container Panel'!$B$41:$M$100,'Container Panel'!$I$38,0),"")</f>
        <v>1.288</v>
      </c>
      <c r="J8" s="75" t="str">
        <f ca="1">IFERROR(VLOOKUP(D8,'Container Panel'!$B$41:$K$100,'Container Panel'!$K$38,0),"")</f>
        <v>Box</v>
      </c>
      <c r="K8" s="75" t="str">
        <f ca="1">IF(J8&lt;&gt;list!$C$2,"",list!$C$2)</f>
        <v/>
      </c>
    </row>
    <row r="9" spans="1:20">
      <c r="A9" s="65">
        <v>8</v>
      </c>
      <c r="C9" s="75">
        <v>6</v>
      </c>
      <c r="D9" s="119" t="str">
        <f t="shared" ca="1" si="0"/>
        <v>EU12423</v>
      </c>
      <c r="E9" s="75">
        <f ca="1">IFERROR(IF(VLOOKUP($D9,'Container Panel'!$B$41:$M$100,'Container Panel'!$K$38,0)=list!$C$2,SUMIFS('Cost &amp; Solution'!$J$51:$J$90,'Cost &amp; Solution'!$L$51:$L$90,'Rack Calculation'!$D9),0),"")</f>
        <v>0</v>
      </c>
      <c r="F9" s="75">
        <f ca="1">IFERROR(VLOOKUP($D9,'Container Panel'!$B$41:$M$100,'Container Panel'!$F$38,0),"")</f>
        <v>1.2</v>
      </c>
      <c r="G9" s="75">
        <f ca="1">IFERROR(VLOOKUP($D9,'Container Panel'!$B$41:$M$100,'Container Panel'!$G$38,0),"")</f>
        <v>0.4</v>
      </c>
      <c r="H9" s="75">
        <f ca="1">IFERROR(VLOOKUP($D9,'Container Panel'!$B$41:$M$100,'Container Panel'!$H$38,0),"")</f>
        <v>0.23</v>
      </c>
      <c r="I9" s="75">
        <f ca="1">IFERROR(VLOOKUP($D9,'Container Panel'!$B$41:$M$100,'Container Panel'!$I$38,0),"")</f>
        <v>1.64</v>
      </c>
      <c r="J9" s="75" t="str">
        <f ca="1">IFERROR(VLOOKUP(D9,'Container Panel'!$B$41:$K$100,'Container Panel'!$K$38,0),"")</f>
        <v>Box</v>
      </c>
      <c r="K9" s="75" t="str">
        <f ca="1">IF(J9&lt;&gt;list!$C$2,"",list!$C$2)</f>
        <v/>
      </c>
    </row>
    <row r="10" spans="1:20">
      <c r="A10" s="65">
        <v>9</v>
      </c>
      <c r="C10" s="75">
        <v>7</v>
      </c>
      <c r="D10" s="119" t="str">
        <f t="shared" ca="1" si="0"/>
        <v>EU6434</v>
      </c>
      <c r="E10" s="75">
        <f ca="1">IFERROR(IF(VLOOKUP($D10,'Container Panel'!$B$41:$M$100,'Container Panel'!$K$38,0)=list!$C$2,SUMIFS('Cost &amp; Solution'!$J$51:$J$90,'Cost &amp; Solution'!$L$51:$L$90,'Rack Calculation'!$D10),0),"")</f>
        <v>0</v>
      </c>
      <c r="F10" s="75">
        <f ca="1">IFERROR(VLOOKUP($D10,'Container Panel'!$B$41:$M$100,'Container Panel'!$F$38,0),"")</f>
        <v>0.6</v>
      </c>
      <c r="G10" s="75">
        <f ca="1">IFERROR(VLOOKUP($D10,'Container Panel'!$B$41:$M$100,'Container Panel'!$G$38,0),"")</f>
        <v>0.4</v>
      </c>
      <c r="H10" s="75">
        <f ca="1">IFERROR(VLOOKUP($D10,'Container Panel'!$B$41:$M$100,'Container Panel'!$H$38,0),"")</f>
        <v>0.34</v>
      </c>
      <c r="I10" s="75">
        <f ca="1">IFERROR(VLOOKUP($D10,'Container Panel'!$B$41:$M$100,'Container Panel'!$I$38,0),"")</f>
        <v>0.80400000000000005</v>
      </c>
      <c r="J10" s="75" t="str">
        <f ca="1">IFERROR(VLOOKUP(D10,'Container Panel'!$B$41:$K$100,'Container Panel'!$K$38,0),"")</f>
        <v>Box</v>
      </c>
      <c r="K10" s="75" t="str">
        <f ca="1">IF(J10&lt;&gt;list!$C$2,"",list!$C$2)</f>
        <v/>
      </c>
    </row>
    <row r="11" spans="1:20">
      <c r="A11" s="65">
        <v>10</v>
      </c>
      <c r="C11" s="75">
        <v>8</v>
      </c>
      <c r="D11" s="119" t="str">
        <f t="shared" ca="1" si="0"/>
        <v>D</v>
      </c>
      <c r="E11" s="75">
        <f ca="1">IFERROR(IF(VLOOKUP($D11,'Container Panel'!$B$41:$M$100,'Container Panel'!$K$38,0)=list!$C$2,SUMIFS('Cost &amp; Solution'!$J$51:$J$90,'Cost &amp; Solution'!$L$51:$L$90,'Rack Calculation'!$D11),0),"")</f>
        <v>0</v>
      </c>
      <c r="F11" s="75">
        <f ca="1">IFERROR(VLOOKUP($D11,'Container Panel'!$B$41:$M$100,'Container Panel'!$F$38,0),"")</f>
        <v>0.6</v>
      </c>
      <c r="G11" s="75">
        <f ca="1">IFERROR(VLOOKUP($D11,'Container Panel'!$B$41:$M$100,'Container Panel'!$G$38,0),"")</f>
        <v>0.4</v>
      </c>
      <c r="H11" s="75">
        <f ca="1">IFERROR(VLOOKUP($D11,'Container Panel'!$B$41:$M$100,'Container Panel'!$H$38,0),"")</f>
        <v>0.28000000000000003</v>
      </c>
      <c r="I11" s="75">
        <f ca="1">IFERROR(VLOOKUP($D11,'Container Panel'!$B$41:$M$100,'Container Panel'!$I$38,0),"")</f>
        <v>0.69599999999999995</v>
      </c>
      <c r="J11" s="75" t="str">
        <f ca="1">IFERROR(VLOOKUP(D11,'Container Panel'!$B$41:$K$100,'Container Panel'!$K$38,0),"")</f>
        <v>Box</v>
      </c>
      <c r="K11" s="75" t="str">
        <f ca="1">IF(J11&lt;&gt;list!$C$2,"",list!$C$2)</f>
        <v/>
      </c>
    </row>
    <row r="12" spans="1:20">
      <c r="A12" s="65">
        <v>11</v>
      </c>
      <c r="C12" s="75">
        <v>9</v>
      </c>
      <c r="D12" s="119" t="str">
        <f t="shared" ca="1" si="0"/>
        <v>EU6423</v>
      </c>
      <c r="E12" s="75">
        <f ca="1">IFERROR(IF(VLOOKUP($D12,'Container Panel'!$B$41:$M$100,'Container Panel'!$K$38,0)=list!$C$2,SUMIFS('Cost &amp; Solution'!$J$51:$J$90,'Cost &amp; Solution'!$L$51:$L$90,'Rack Calculation'!$D12),0),"")</f>
        <v>0</v>
      </c>
      <c r="F12" s="75">
        <f ca="1">IFERROR(VLOOKUP($D12,'Container Panel'!$B$41:$M$100,'Container Panel'!$F$38,0),"")</f>
        <v>0.6</v>
      </c>
      <c r="G12" s="75">
        <f ca="1">IFERROR(VLOOKUP($D12,'Container Panel'!$B$41:$M$100,'Container Panel'!$G$38,0),"")</f>
        <v>0.4</v>
      </c>
      <c r="H12" s="75">
        <f ca="1">IFERROR(VLOOKUP($D12,'Container Panel'!$B$41:$M$100,'Container Panel'!$H$38,0),"")</f>
        <v>0.23</v>
      </c>
      <c r="I12" s="75">
        <f ca="1">IFERROR(VLOOKUP($D12,'Container Panel'!$B$41:$M$100,'Container Panel'!$I$38,0),"")</f>
        <v>0.64</v>
      </c>
      <c r="J12" s="75" t="str">
        <f ca="1">IFERROR(VLOOKUP(D12,'Container Panel'!$B$41:$K$100,'Container Panel'!$K$38,0),"")</f>
        <v>Box</v>
      </c>
      <c r="K12" s="75" t="str">
        <f ca="1">IF(J12&lt;&gt;list!$C$2,"",list!$C$2)</f>
        <v/>
      </c>
    </row>
    <row r="13" spans="1:20">
      <c r="A13" s="65">
        <v>12</v>
      </c>
      <c r="C13" s="75">
        <v>10</v>
      </c>
      <c r="D13" s="119" t="str">
        <f t="shared" ca="1" si="0"/>
        <v>H</v>
      </c>
      <c r="E13" s="75">
        <f ca="1">IFERROR(IF(VLOOKUP($D13,'Container Panel'!$B$41:$M$100,'Container Panel'!$K$38,0)=list!$C$2,SUMIFS('Cost &amp; Solution'!$J$51:$J$90,'Cost &amp; Solution'!$L$51:$L$90,'Rack Calculation'!$D13),0),"")</f>
        <v>0</v>
      </c>
      <c r="F13" s="75">
        <f ca="1">IFERROR(VLOOKUP($D13,'Container Panel'!$B$41:$M$100,'Container Panel'!$F$38,0),"")</f>
        <v>0.6</v>
      </c>
      <c r="G13" s="75">
        <f ca="1">IFERROR(VLOOKUP($D13,'Container Panel'!$B$41:$M$100,'Container Panel'!$G$38,0),"")</f>
        <v>0.4</v>
      </c>
      <c r="H13" s="75">
        <f ca="1">IFERROR(VLOOKUP($D13,'Container Panel'!$B$41:$M$100,'Container Panel'!$H$38,0),"")</f>
        <v>0.14799999999999999</v>
      </c>
      <c r="I13" s="75">
        <f ca="1">IFERROR(VLOOKUP($D13,'Container Panel'!$B$41:$M$100,'Container Panel'!$I$38,0),"")</f>
        <v>0.56799999999999995</v>
      </c>
      <c r="J13" s="75" t="str">
        <f ca="1">IFERROR(VLOOKUP(D13,'Container Panel'!$B$41:$K$100,'Container Panel'!$K$38,0),"")</f>
        <v>Box</v>
      </c>
      <c r="K13" s="75" t="str">
        <f ca="1">IF(J13&lt;&gt;list!$C$2,"",list!$C$2)</f>
        <v/>
      </c>
    </row>
    <row r="14" spans="1:20">
      <c r="A14" s="65">
        <v>13</v>
      </c>
      <c r="C14" s="75">
        <v>11</v>
      </c>
      <c r="D14" s="119" t="str">
        <f t="shared" ca="1" si="0"/>
        <v>C</v>
      </c>
      <c r="E14" s="75">
        <f ca="1">IFERROR(IF(VLOOKUP($D14,'Container Panel'!$B$41:$M$100,'Container Panel'!$K$38,0)=list!$C$2,SUMIFS('Cost &amp; Solution'!$J$51:$J$90,'Cost &amp; Solution'!$L$51:$L$90,'Rack Calculation'!$D14),0),"")</f>
        <v>0</v>
      </c>
      <c r="F14" s="75">
        <f ca="1">IFERROR(VLOOKUP($D14,'Container Panel'!$B$41:$M$100,'Container Panel'!$F$38,0),"")</f>
        <v>0.4</v>
      </c>
      <c r="G14" s="75">
        <f ca="1">IFERROR(VLOOKUP($D14,'Container Panel'!$B$41:$M$100,'Container Panel'!$G$38,0),"")</f>
        <v>0.3</v>
      </c>
      <c r="H14" s="75">
        <f ca="1">IFERROR(VLOOKUP($D14,'Container Panel'!$B$41:$M$100,'Container Panel'!$H$38,0),"")</f>
        <v>0.28000000000000003</v>
      </c>
      <c r="I14" s="75">
        <f ca="1">IFERROR(VLOOKUP($D14,'Container Panel'!$B$41:$M$100,'Container Panel'!$I$38,0),"")</f>
        <v>0.54400000000000004</v>
      </c>
      <c r="J14" s="75" t="str">
        <f ca="1">IFERROR(VLOOKUP(D14,'Container Panel'!$B$41:$K$100,'Container Panel'!$K$38,0),"")</f>
        <v>Box</v>
      </c>
      <c r="K14" s="75" t="str">
        <f ca="1">IF(J14&lt;&gt;list!$C$2,"",list!$C$2)</f>
        <v/>
      </c>
    </row>
    <row r="15" spans="1:20">
      <c r="A15" s="65">
        <v>14</v>
      </c>
      <c r="C15" s="75">
        <v>12</v>
      </c>
      <c r="D15" s="119" t="str">
        <f t="shared" ca="1" si="0"/>
        <v>EU6412</v>
      </c>
      <c r="E15" s="75">
        <f ca="1">IFERROR(IF(VLOOKUP($D15,'Container Panel'!$B$41:$M$100,'Container Panel'!$K$38,0)=list!$C$2,SUMIFS('Cost &amp; Solution'!$J$51:$J$90,'Cost &amp; Solution'!$L$51:$L$90,'Rack Calculation'!$D15),0),"")</f>
        <v>0</v>
      </c>
      <c r="F15" s="75">
        <f ca="1">IFERROR(VLOOKUP($D15,'Container Panel'!$B$41:$M$100,'Container Panel'!$F$38,0),"")</f>
        <v>0.6</v>
      </c>
      <c r="G15" s="75">
        <f ca="1">IFERROR(VLOOKUP($D15,'Container Panel'!$B$41:$M$100,'Container Panel'!$G$38,0),"")</f>
        <v>0.4</v>
      </c>
      <c r="H15" s="75">
        <f ca="1">IFERROR(VLOOKUP($D15,'Container Panel'!$B$41:$M$100,'Container Panel'!$H$38,0),"")</f>
        <v>0.12</v>
      </c>
      <c r="I15" s="75">
        <f ca="1">IFERROR(VLOOKUP($D15,'Container Panel'!$B$41:$M$100,'Container Panel'!$I$38,0),"")</f>
        <v>0.50800000000000001</v>
      </c>
      <c r="J15" s="75" t="str">
        <f ca="1">IFERROR(VLOOKUP(D15,'Container Panel'!$B$41:$K$100,'Container Panel'!$K$38,0),"")</f>
        <v>Box</v>
      </c>
      <c r="K15" s="75" t="str">
        <f ca="1">IF(J15&lt;&gt;list!$C$2,"",list!$C$2)</f>
        <v/>
      </c>
    </row>
    <row r="16" spans="1:20">
      <c r="A16" s="65">
        <v>15</v>
      </c>
      <c r="C16" s="75">
        <v>13</v>
      </c>
      <c r="D16" s="119" t="str">
        <f t="shared" ca="1" si="0"/>
        <v>EU4323</v>
      </c>
      <c r="E16" s="75">
        <f ca="1">IFERROR(IF(VLOOKUP($D16,'Container Panel'!$B$41:$M$100,'Container Panel'!$K$38,0)=list!$C$2,SUMIFS('Cost &amp; Solution'!$J$51:$J$90,'Cost &amp; Solution'!$L$51:$L$90,'Rack Calculation'!$D16),0),"")</f>
        <v>0</v>
      </c>
      <c r="F16" s="75">
        <f ca="1">IFERROR(VLOOKUP($D16,'Container Panel'!$B$41:$M$100,'Container Panel'!$F$38,0),"")</f>
        <v>0.4</v>
      </c>
      <c r="G16" s="75">
        <f ca="1">IFERROR(VLOOKUP($D16,'Container Panel'!$B$41:$M$100,'Container Panel'!$G$38,0),"")</f>
        <v>0.3</v>
      </c>
      <c r="H16" s="75">
        <f ca="1">IFERROR(VLOOKUP($D16,'Container Panel'!$B$41:$M$100,'Container Panel'!$H$38,0),"")</f>
        <v>0.23</v>
      </c>
      <c r="I16" s="75">
        <f ca="1">IFERROR(VLOOKUP($D16,'Container Panel'!$B$41:$M$100,'Container Panel'!$I$38,0),"")</f>
        <v>0.46400000000000002</v>
      </c>
      <c r="J16" s="75" t="str">
        <f ca="1">IFERROR(VLOOKUP(D16,'Container Panel'!$B$41:$K$100,'Container Panel'!$K$38,0),"")</f>
        <v>Box</v>
      </c>
      <c r="K16" s="75" t="str">
        <f ca="1">IF(J16&lt;&gt;list!$C$2,"",list!$C$2)</f>
        <v/>
      </c>
    </row>
    <row r="17" spans="1:11">
      <c r="A17" s="65">
        <v>16</v>
      </c>
      <c r="C17" s="75">
        <v>14</v>
      </c>
      <c r="D17" s="119" t="str">
        <f t="shared" ca="1" si="0"/>
        <v>B</v>
      </c>
      <c r="E17" s="75">
        <f ca="1">IFERROR(IF(VLOOKUP($D17,'Container Panel'!$B$41:$M$100,'Container Panel'!$K$38,0)=list!$C$2,SUMIFS('Cost &amp; Solution'!$J$51:$J$90,'Cost &amp; Solution'!$L$51:$L$90,'Rack Calculation'!$D17),0),"")</f>
        <v>0</v>
      </c>
      <c r="F17" s="75">
        <f ca="1">IFERROR(VLOOKUP($D17,'Container Panel'!$B$41:$M$100,'Container Panel'!$F$38,0),"")</f>
        <v>0.4</v>
      </c>
      <c r="G17" s="75">
        <f ca="1">IFERROR(VLOOKUP($D17,'Container Panel'!$B$41:$M$100,'Container Panel'!$G$38,0),"")</f>
        <v>0.3</v>
      </c>
      <c r="H17" s="75">
        <f ca="1">IFERROR(VLOOKUP($D17,'Container Panel'!$B$41:$M$100,'Container Panel'!$H$38,0),"")</f>
        <v>0.14799999999999999</v>
      </c>
      <c r="I17" s="75">
        <f ca="1">IFERROR(VLOOKUP($D17,'Container Panel'!$B$41:$M$100,'Container Panel'!$I$38,0),"")</f>
        <v>0.39200000000000002</v>
      </c>
      <c r="J17" s="75" t="str">
        <f ca="1">IFERROR(VLOOKUP(D17,'Container Panel'!$B$41:$K$100,'Container Panel'!$K$38,0),"")</f>
        <v>Box</v>
      </c>
      <c r="K17" s="75" t="str">
        <f ca="1">IF(J17&lt;&gt;list!$C$2,"",list!$C$2)</f>
        <v/>
      </c>
    </row>
    <row r="18" spans="1:11">
      <c r="A18" s="65">
        <v>17</v>
      </c>
      <c r="C18" s="75">
        <v>15</v>
      </c>
      <c r="D18" s="119" t="str">
        <f t="shared" ca="1" si="0"/>
        <v>EU4312</v>
      </c>
      <c r="E18" s="75">
        <f ca="1">IFERROR(IF(VLOOKUP($D18,'Container Panel'!$B$41:$M$100,'Container Panel'!$K$38,0)=list!$C$2,SUMIFS('Cost &amp; Solution'!$J$51:$J$90,'Cost &amp; Solution'!$L$51:$L$90,'Rack Calculation'!$D18),0),"")</f>
        <v>0</v>
      </c>
      <c r="F18" s="75">
        <f ca="1">IFERROR(VLOOKUP($D18,'Container Panel'!$B$41:$M$100,'Container Panel'!$F$38,0),"")</f>
        <v>0.4</v>
      </c>
      <c r="G18" s="75">
        <f ca="1">IFERROR(VLOOKUP($D18,'Container Panel'!$B$41:$M$100,'Container Panel'!$G$38,0),"")</f>
        <v>0.3</v>
      </c>
      <c r="H18" s="75">
        <f ca="1">IFERROR(VLOOKUP($D18,'Container Panel'!$B$41:$M$100,'Container Panel'!$H$38,0),"")</f>
        <v>0.12</v>
      </c>
      <c r="I18" s="75">
        <f ca="1">IFERROR(VLOOKUP($D18,'Container Panel'!$B$41:$M$100,'Container Panel'!$I$38,0),"")</f>
        <v>0.35599999999999998</v>
      </c>
      <c r="J18" s="75" t="str">
        <f ca="1">IFERROR(VLOOKUP(D18,'Container Panel'!$B$41:$K$100,'Container Panel'!$K$38,0),"")</f>
        <v>Box</v>
      </c>
      <c r="K18" s="75" t="str">
        <f ca="1">IF(J18&lt;&gt;list!$C$2,"",list!$C$2)</f>
        <v/>
      </c>
    </row>
    <row r="19" spans="1:11">
      <c r="A19" s="65">
        <v>18</v>
      </c>
      <c r="C19" s="75">
        <v>16</v>
      </c>
      <c r="D19" s="119" t="str">
        <f t="shared" ca="1" si="0"/>
        <v>A</v>
      </c>
      <c r="E19" s="75">
        <f ca="1">IFERROR(IF(VLOOKUP($D19,'Container Panel'!$B$41:$M$100,'Container Panel'!$K$38,0)=list!$C$2,SUMIFS('Cost &amp; Solution'!$J$51:$J$90,'Cost &amp; Solution'!$L$51:$L$90,'Rack Calculation'!$D19),0),"")</f>
        <v>0</v>
      </c>
      <c r="F19" s="75">
        <f ca="1">IFERROR(VLOOKUP($D19,'Container Panel'!$B$41:$M$100,'Container Panel'!$F$38,0),"")</f>
        <v>0.3</v>
      </c>
      <c r="G19" s="75">
        <f ca="1">IFERROR(VLOOKUP($D19,'Container Panel'!$B$41:$M$100,'Container Panel'!$G$38,0),"")</f>
        <v>0.2</v>
      </c>
      <c r="H19" s="75">
        <f ca="1">IFERROR(VLOOKUP($D19,'Container Panel'!$B$41:$M$100,'Container Panel'!$H$38,0),"")</f>
        <v>0.14799999999999999</v>
      </c>
      <c r="I19" s="75">
        <f ca="1">IFERROR(VLOOKUP($D19,'Container Panel'!$B$41:$M$100,'Container Panel'!$I$38,0),"")</f>
        <v>0.3</v>
      </c>
      <c r="J19" s="75" t="str">
        <f ca="1">IFERROR(VLOOKUP(D19,'Container Panel'!$B$41:$K$100,'Container Panel'!$K$38,0),"")</f>
        <v>Box</v>
      </c>
      <c r="K19" s="75" t="str">
        <f ca="1">IF(J19&lt;&gt;list!$C$2,"",list!$C$2)</f>
        <v/>
      </c>
    </row>
    <row r="20" spans="1:11">
      <c r="A20" s="65">
        <v>19</v>
      </c>
      <c r="C20" s="75">
        <v>17</v>
      </c>
      <c r="D20" s="119" t="str">
        <f t="shared" ca="1" si="0"/>
        <v>EU3212</v>
      </c>
      <c r="E20" s="75">
        <f ca="1">IFERROR(IF(VLOOKUP($D20,'Container Panel'!$B$41:$M$100,'Container Panel'!$K$38,0)=list!$C$2,SUMIFS('Cost &amp; Solution'!$J$51:$J$90,'Cost &amp; Solution'!$L$51:$L$90,'Rack Calculation'!$D20),0),"")</f>
        <v>0</v>
      </c>
      <c r="F20" s="75">
        <f ca="1">IFERROR(VLOOKUP($D20,'Container Panel'!$B$41:$M$100,'Container Panel'!$F$38,0),"")</f>
        <v>0.3</v>
      </c>
      <c r="G20" s="75">
        <f ca="1">IFERROR(VLOOKUP($D20,'Container Panel'!$B$41:$M$100,'Container Panel'!$G$38,0),"")</f>
        <v>0.2</v>
      </c>
      <c r="H20" s="75">
        <f ca="1">IFERROR(VLOOKUP($D20,'Container Panel'!$B$41:$M$100,'Container Panel'!$H$38,0),"")</f>
        <v>0.12</v>
      </c>
      <c r="I20" s="75">
        <f ca="1">IFERROR(VLOOKUP($D20,'Container Panel'!$B$41:$M$100,'Container Panel'!$I$38,0),"")</f>
        <v>0.28199999999999997</v>
      </c>
      <c r="J20" s="75" t="str">
        <f ca="1">IFERROR(VLOOKUP(D20,'Container Panel'!$B$41:$K$100,'Container Panel'!$K$38,0),"")</f>
        <v>Box</v>
      </c>
      <c r="K20" s="75" t="str">
        <f ca="1">IF(J20&lt;&gt;list!$C$2,"",list!$C$2)</f>
        <v/>
      </c>
    </row>
    <row r="21" spans="1:11">
      <c r="A21" s="65">
        <v>20</v>
      </c>
      <c r="C21" s="75">
        <v>18</v>
      </c>
      <c r="D21" s="119" t="str">
        <f t="shared" ca="1" si="0"/>
        <v>EU64175</v>
      </c>
      <c r="E21" s="75">
        <f ca="1">IFERROR(IF(VLOOKUP($D21,'Container Panel'!$B$41:$M$100,'Container Panel'!$K$38,0)=list!$C$2,SUMIFS('Cost &amp; Solution'!$J$51:$J$90,'Cost &amp; Solution'!$L$51:$L$90,'Rack Calculation'!$D21),0),"")</f>
        <v>0</v>
      </c>
      <c r="F21" s="75">
        <f ca="1">IFERROR(VLOOKUP($D21,'Container Panel'!$B$41:$M$100,'Container Panel'!$F$38,0),"")</f>
        <v>0.6</v>
      </c>
      <c r="G21" s="75">
        <f ca="1">IFERROR(VLOOKUP($D21,'Container Panel'!$B$41:$M$100,'Container Panel'!$G$38,0),"")</f>
        <v>0.4</v>
      </c>
      <c r="H21" s="75">
        <f ca="1">IFERROR(VLOOKUP($D21,'Container Panel'!$B$41:$M$100,'Container Panel'!$H$38,0),"")</f>
        <v>0.17499999999999999</v>
      </c>
      <c r="I21" s="75">
        <f ca="1">IFERROR(VLOOKUP($D21,'Container Panel'!$B$41:$M$100,'Container Panel'!$I$38,0),"")</f>
        <v>0.58399999999999996</v>
      </c>
      <c r="J21" s="75" t="str">
        <f ca="1">IFERROR(VLOOKUP(D21,'Container Panel'!$B$41:$K$100,'Container Panel'!$K$38,0),"")</f>
        <v>Box</v>
      </c>
      <c r="K21" s="75" t="str">
        <f ca="1">IF(J21&lt;&gt;list!$C$2,"",list!$C$2)</f>
        <v/>
      </c>
    </row>
    <row r="22" spans="1:11">
      <c r="A22" s="65">
        <v>21</v>
      </c>
      <c r="C22" s="75">
        <v>19</v>
      </c>
      <c r="D22" s="119" t="str">
        <f t="shared" ca="1" si="0"/>
        <v>EU8612</v>
      </c>
      <c r="E22" s="75">
        <f ca="1">IFERROR(IF(VLOOKUP($D22,'Container Panel'!$B$41:$M$100,'Container Panel'!$K$38,0)=list!$C$2,SUMIFS('Cost &amp; Solution'!$J$51:$J$90,'Cost &amp; Solution'!$L$51:$L$90,'Rack Calculation'!$D22),0),"")</f>
        <v>0</v>
      </c>
      <c r="F22" s="75">
        <f ca="1">IFERROR(VLOOKUP($D22,'Container Panel'!$B$41:$M$100,'Container Panel'!$F$38,0),"")</f>
        <v>0.8</v>
      </c>
      <c r="G22" s="75">
        <f ca="1">IFERROR(VLOOKUP($D22,'Container Panel'!$B$41:$M$100,'Container Panel'!$G$38,0),"")</f>
        <v>0.6</v>
      </c>
      <c r="H22" s="75">
        <f ca="1">IFERROR(VLOOKUP($D22,'Container Panel'!$B$41:$M$100,'Container Panel'!$H$38,0),"")</f>
        <v>0.12</v>
      </c>
      <c r="I22" s="75">
        <f ca="1">IFERROR(VLOOKUP($D22,'Container Panel'!$B$41:$M$100,'Container Panel'!$I$38,0),"")</f>
        <v>1.032</v>
      </c>
      <c r="J22" s="75" t="str">
        <f ca="1">IFERROR(VLOOKUP(D22,'Container Panel'!$B$41:$K$100,'Container Panel'!$K$38,0),"")</f>
        <v>Box</v>
      </c>
      <c r="K22" s="75" t="str">
        <f ca="1">IF(J22&lt;&gt;list!$C$2,"",list!$C$2)</f>
        <v/>
      </c>
    </row>
    <row r="23" spans="1:11">
      <c r="A23" s="65">
        <v>22</v>
      </c>
      <c r="C23" s="75">
        <v>20</v>
      </c>
      <c r="D23" s="119" t="str">
        <f t="shared" ca="1" si="0"/>
        <v>rack-1</v>
      </c>
      <c r="E23" s="75">
        <f ca="1">IFERROR(IF(VLOOKUP($D23,'Container Panel'!$B$41:$M$100,'Container Panel'!$K$38,0)=list!$C$2,SUMIFS('Cost &amp; Solution'!$J$51:$J$90,'Cost &amp; Solution'!$L$51:$L$90,'Rack Calculation'!$D23),0),"")</f>
        <v>0</v>
      </c>
      <c r="F23" s="75">
        <f ca="1">IFERROR(VLOOKUP($D23,'Container Panel'!$B$41:$M$100,'Container Panel'!$F$38,0),"")</f>
        <v>1.5</v>
      </c>
      <c r="G23" s="75">
        <f ca="1">IFERROR(VLOOKUP($D23,'Container Panel'!$B$41:$M$100,'Container Panel'!$G$38,0),"")</f>
        <v>0.8</v>
      </c>
      <c r="H23" s="75">
        <f ca="1">IFERROR(VLOOKUP($D23,'Container Panel'!$B$41:$M$100,'Container Panel'!$H$38,0),"")</f>
        <v>1.1499999999999999</v>
      </c>
      <c r="I23" s="75">
        <f ca="1">IFERROR(VLOOKUP($D23,'Container Panel'!$B$41:$M$100,'Container Panel'!$I$38,0),"")</f>
        <v>19.2</v>
      </c>
      <c r="J23" s="75" t="str">
        <f ca="1">IFERROR(VLOOKUP(D23,'Container Panel'!$B$41:$K$100,'Container Panel'!$K$38,0),"")</f>
        <v>Rack</v>
      </c>
      <c r="K23" s="75" t="str">
        <f ca="1">IF(J23&lt;&gt;list!$C$2,"",list!$C$2)</f>
        <v>Rack</v>
      </c>
    </row>
    <row r="24" spans="1:11">
      <c r="A24" s="65">
        <v>23</v>
      </c>
      <c r="C24" s="75">
        <v>21</v>
      </c>
      <c r="D24" s="119" t="str">
        <f t="shared" ca="1" si="0"/>
        <v/>
      </c>
      <c r="E24" s="75" t="str">
        <f ca="1">IFERROR(IF(VLOOKUP($D24,'Container Panel'!$B$41:$M$100,'Container Panel'!$K$38,0)=list!$C$2,SUMIFS('Cost &amp; Solution'!$J$51:$J$90,'Cost &amp; Solution'!$L$51:$L$90,'Rack Calculation'!$D24),0),"")</f>
        <v/>
      </c>
      <c r="F24" s="75" t="str">
        <f ca="1">IFERROR(VLOOKUP($D24,'Container Panel'!$B$41:$M$100,'Container Panel'!$F$38,0),"")</f>
        <v/>
      </c>
      <c r="G24" s="75" t="str">
        <f ca="1">IFERROR(VLOOKUP($D24,'Container Panel'!$B$41:$M$100,'Container Panel'!$G$38,0),"")</f>
        <v/>
      </c>
      <c r="H24" s="75" t="str">
        <f ca="1">IFERROR(VLOOKUP($D24,'Container Panel'!$B$41:$M$100,'Container Panel'!$H$38,0),"")</f>
        <v/>
      </c>
      <c r="I24" s="75" t="str">
        <f ca="1">IFERROR(VLOOKUP($D24,'Container Panel'!$B$41:$M$100,'Container Panel'!$I$38,0),"")</f>
        <v/>
      </c>
      <c r="J24" s="75" t="str">
        <f ca="1">IFERROR(VLOOKUP(D24,'Container Panel'!$B$41:$K$100,'Container Panel'!$K$38,0),"")</f>
        <v/>
      </c>
      <c r="K24" s="75" t="str">
        <f ca="1">IF(J24&lt;&gt;list!$C$2,"",list!$C$2)</f>
        <v/>
      </c>
    </row>
    <row r="25" spans="1:11">
      <c r="A25" s="65">
        <v>24</v>
      </c>
      <c r="C25" s="75">
        <v>22</v>
      </c>
      <c r="D25" s="119" t="str">
        <f t="shared" ca="1" si="0"/>
        <v/>
      </c>
      <c r="E25" s="75" t="str">
        <f ca="1">IFERROR(IF(VLOOKUP($D25,'Container Panel'!$B$41:$M$100,'Container Panel'!$K$38,0)=list!$C$2,SUMIFS('Cost &amp; Solution'!$J$51:$J$90,'Cost &amp; Solution'!$L$51:$L$90,'Rack Calculation'!$D25),0),"")</f>
        <v/>
      </c>
      <c r="F25" s="75" t="str">
        <f ca="1">IFERROR(VLOOKUP($D25,'Container Panel'!$B$41:$M$100,'Container Panel'!$F$38,0),"")</f>
        <v/>
      </c>
      <c r="G25" s="75" t="str">
        <f ca="1">IFERROR(VLOOKUP($D25,'Container Panel'!$B$41:$M$100,'Container Panel'!$G$38,0),"")</f>
        <v/>
      </c>
      <c r="H25" s="75" t="str">
        <f ca="1">IFERROR(VLOOKUP($D25,'Container Panel'!$B$41:$M$100,'Container Panel'!$H$38,0),"")</f>
        <v/>
      </c>
      <c r="I25" s="75" t="str">
        <f ca="1">IFERROR(VLOOKUP($D25,'Container Panel'!$B$41:$M$100,'Container Panel'!$I$38,0),"")</f>
        <v/>
      </c>
      <c r="J25" s="75" t="str">
        <f ca="1">IFERROR(VLOOKUP(D25,'Container Panel'!$B$41:$K$100,'Container Panel'!$K$38,0),"")</f>
        <v/>
      </c>
      <c r="K25" s="75" t="str">
        <f ca="1">IF(J25&lt;&gt;list!$C$2,"",list!$C$2)</f>
        <v/>
      </c>
    </row>
    <row r="26" spans="1:11">
      <c r="A26" s="65">
        <v>25</v>
      </c>
      <c r="C26" s="75">
        <v>23</v>
      </c>
      <c r="D26" s="119" t="str">
        <f t="shared" ca="1" si="0"/>
        <v/>
      </c>
      <c r="E26" s="75" t="str">
        <f ca="1">IFERROR(IF(VLOOKUP($D26,'Container Panel'!$B$41:$M$100,'Container Panel'!$K$38,0)=list!$C$2,SUMIFS('Cost &amp; Solution'!$J$51:$J$90,'Cost &amp; Solution'!$L$51:$L$90,'Rack Calculation'!$D26),0),"")</f>
        <v/>
      </c>
      <c r="F26" s="75" t="str">
        <f ca="1">IFERROR(VLOOKUP($D26,'Container Panel'!$B$41:$M$100,'Container Panel'!$F$38,0),"")</f>
        <v/>
      </c>
      <c r="G26" s="75" t="str">
        <f ca="1">IFERROR(VLOOKUP($D26,'Container Panel'!$B$41:$M$100,'Container Panel'!$G$38,0),"")</f>
        <v/>
      </c>
      <c r="H26" s="75" t="str">
        <f ca="1">IFERROR(VLOOKUP($D26,'Container Panel'!$B$41:$M$100,'Container Panel'!$H$38,0),"")</f>
        <v/>
      </c>
      <c r="I26" s="75" t="str">
        <f ca="1">IFERROR(VLOOKUP($D26,'Container Panel'!$B$41:$M$100,'Container Panel'!$I$38,0),"")</f>
        <v/>
      </c>
      <c r="J26" s="75" t="str">
        <f ca="1">IFERROR(VLOOKUP(D26,'Container Panel'!$B$41:$K$100,'Container Panel'!$K$38,0),"")</f>
        <v/>
      </c>
      <c r="K26" s="75" t="str">
        <f ca="1">IF(J26&lt;&gt;list!$C$2,"",list!$C$2)</f>
        <v/>
      </c>
    </row>
    <row r="27" spans="1:11">
      <c r="A27" s="65">
        <v>26</v>
      </c>
      <c r="C27" s="75">
        <v>24</v>
      </c>
      <c r="D27" s="119" t="str">
        <f t="shared" ca="1" si="0"/>
        <v/>
      </c>
      <c r="E27" s="75" t="str">
        <f ca="1">IFERROR(IF(VLOOKUP($D27,'Container Panel'!$B$41:$M$100,'Container Panel'!$K$38,0)=list!$C$2,SUMIFS('Cost &amp; Solution'!$J$51:$J$90,'Cost &amp; Solution'!$L$51:$L$90,'Rack Calculation'!$D27),0),"")</f>
        <v/>
      </c>
      <c r="F27" s="75" t="str">
        <f ca="1">IFERROR(VLOOKUP($D27,'Container Panel'!$B$41:$M$100,'Container Panel'!$F$38,0),"")</f>
        <v/>
      </c>
      <c r="G27" s="75" t="str">
        <f ca="1">IFERROR(VLOOKUP($D27,'Container Panel'!$B$41:$M$100,'Container Panel'!$G$38,0),"")</f>
        <v/>
      </c>
      <c r="H27" s="75" t="str">
        <f ca="1">IFERROR(VLOOKUP($D27,'Container Panel'!$B$41:$M$100,'Container Panel'!$H$38,0),"")</f>
        <v/>
      </c>
      <c r="I27" s="75" t="str">
        <f ca="1">IFERROR(VLOOKUP($D27,'Container Panel'!$B$41:$M$100,'Container Panel'!$I$38,0),"")</f>
        <v/>
      </c>
      <c r="J27" s="75" t="str">
        <f ca="1">IFERROR(VLOOKUP(D27,'Container Panel'!$B$41:$K$100,'Container Panel'!$K$38,0),"")</f>
        <v/>
      </c>
      <c r="K27" s="75" t="str">
        <f ca="1">IF(J27&lt;&gt;list!$C$2,"",list!$C$2)</f>
        <v/>
      </c>
    </row>
    <row r="28" spans="1:11">
      <c r="A28" s="65">
        <v>27</v>
      </c>
      <c r="C28" s="75">
        <v>25</v>
      </c>
      <c r="D28" s="119" t="str">
        <f t="shared" ca="1" si="0"/>
        <v/>
      </c>
      <c r="E28" s="75" t="str">
        <f ca="1">IFERROR(IF(VLOOKUP($D28,'Container Panel'!$B$41:$M$100,'Container Panel'!$K$38,0)=list!$C$2,SUMIFS('Cost &amp; Solution'!$J$51:$J$90,'Cost &amp; Solution'!$L$51:$L$90,'Rack Calculation'!$D28),0),"")</f>
        <v/>
      </c>
      <c r="F28" s="75" t="str">
        <f ca="1">IFERROR(VLOOKUP($D28,'Container Panel'!$B$41:$M$100,'Container Panel'!$F$38,0),"")</f>
        <v/>
      </c>
      <c r="G28" s="75" t="str">
        <f ca="1">IFERROR(VLOOKUP($D28,'Container Panel'!$B$41:$M$100,'Container Panel'!$G$38,0),"")</f>
        <v/>
      </c>
      <c r="H28" s="75" t="str">
        <f ca="1">IFERROR(VLOOKUP($D28,'Container Panel'!$B$41:$M$100,'Container Panel'!$H$38,0),"")</f>
        <v/>
      </c>
      <c r="I28" s="75" t="str">
        <f ca="1">IFERROR(VLOOKUP($D28,'Container Panel'!$B$41:$M$100,'Container Panel'!$I$38,0),"")</f>
        <v/>
      </c>
      <c r="J28" s="75" t="str">
        <f ca="1">IFERROR(VLOOKUP(D28,'Container Panel'!$B$41:$K$100,'Container Panel'!$K$38,0),"")</f>
        <v/>
      </c>
      <c r="K28" s="75" t="str">
        <f ca="1">IF(J28&lt;&gt;list!$C$2,"",list!$C$2)</f>
        <v/>
      </c>
    </row>
    <row r="29" spans="1:11">
      <c r="A29" s="65">
        <v>28</v>
      </c>
      <c r="C29" s="75">
        <v>26</v>
      </c>
      <c r="D29" s="119" t="str">
        <f t="shared" ca="1" si="0"/>
        <v/>
      </c>
      <c r="E29" s="75" t="str">
        <f ca="1">IFERROR(IF(VLOOKUP($D29,'Container Panel'!$B$41:$M$100,'Container Panel'!$K$38,0)=list!$C$2,SUMIFS('Cost &amp; Solution'!$J$51:$J$90,'Cost &amp; Solution'!$L$51:$L$90,'Rack Calculation'!$D29),0),"")</f>
        <v/>
      </c>
      <c r="F29" s="75" t="str">
        <f ca="1">IFERROR(VLOOKUP($D29,'Container Panel'!$B$41:$M$100,'Container Panel'!$F$38,0),"")</f>
        <v/>
      </c>
      <c r="G29" s="75" t="str">
        <f ca="1">IFERROR(VLOOKUP($D29,'Container Panel'!$B$41:$M$100,'Container Panel'!$G$38,0),"")</f>
        <v/>
      </c>
      <c r="H29" s="75" t="str">
        <f ca="1">IFERROR(VLOOKUP($D29,'Container Panel'!$B$41:$M$100,'Container Panel'!$H$38,0),"")</f>
        <v/>
      </c>
      <c r="I29" s="75" t="str">
        <f ca="1">IFERROR(VLOOKUP($D29,'Container Panel'!$B$41:$M$100,'Container Panel'!$I$38,0),"")</f>
        <v/>
      </c>
      <c r="J29" s="75" t="str">
        <f ca="1">IFERROR(VLOOKUP(D29,'Container Panel'!$B$41:$K$100,'Container Panel'!$K$38,0),"")</f>
        <v/>
      </c>
      <c r="K29" s="75" t="str">
        <f ca="1">IF(J29&lt;&gt;list!$C$2,"",list!$C$2)</f>
        <v/>
      </c>
    </row>
    <row r="30" spans="1:11">
      <c r="A30" s="65">
        <v>29</v>
      </c>
      <c r="C30" s="75">
        <v>27</v>
      </c>
      <c r="D30" s="119" t="str">
        <f t="shared" ca="1" si="0"/>
        <v/>
      </c>
      <c r="E30" s="75" t="str">
        <f ca="1">IFERROR(IF(VLOOKUP($D30,'Container Panel'!$B$41:$M$100,'Container Panel'!$K$38,0)=list!$C$2,SUMIFS('Cost &amp; Solution'!$J$51:$J$90,'Cost &amp; Solution'!$L$51:$L$90,'Rack Calculation'!$D30),0),"")</f>
        <v/>
      </c>
      <c r="F30" s="75" t="str">
        <f ca="1">IFERROR(VLOOKUP($D30,'Container Panel'!$B$41:$M$100,'Container Panel'!$F$38,0),"")</f>
        <v/>
      </c>
      <c r="G30" s="75" t="str">
        <f ca="1">IFERROR(VLOOKUP($D30,'Container Panel'!$B$41:$M$100,'Container Panel'!$G$38,0),"")</f>
        <v/>
      </c>
      <c r="H30" s="75" t="str">
        <f ca="1">IFERROR(VLOOKUP($D30,'Container Panel'!$B$41:$M$100,'Container Panel'!$H$38,0),"")</f>
        <v/>
      </c>
      <c r="I30" s="75" t="str">
        <f ca="1">IFERROR(VLOOKUP($D30,'Container Panel'!$B$41:$M$100,'Container Panel'!$I$38,0),"")</f>
        <v/>
      </c>
      <c r="J30" s="75" t="str">
        <f ca="1">IFERROR(VLOOKUP(D30,'Container Panel'!$B$41:$K$100,'Container Panel'!$K$38,0),"")</f>
        <v/>
      </c>
      <c r="K30" s="75" t="str">
        <f ca="1">IF(J30&lt;&gt;list!$C$2,"",list!$C$2)</f>
        <v/>
      </c>
    </row>
    <row r="31" spans="1:11">
      <c r="A31" s="65">
        <v>30</v>
      </c>
      <c r="C31" s="75">
        <v>28</v>
      </c>
      <c r="D31" s="119" t="str">
        <f t="shared" ca="1" si="0"/>
        <v/>
      </c>
      <c r="E31" s="75" t="str">
        <f ca="1">IFERROR(IF(VLOOKUP($D31,'Container Panel'!$B$41:$M$100,'Container Panel'!$K$38,0)=list!$C$2,SUMIFS('Cost &amp; Solution'!$J$51:$J$90,'Cost &amp; Solution'!$L$51:$L$90,'Rack Calculation'!$D31),0),"")</f>
        <v/>
      </c>
      <c r="F31" s="75" t="str">
        <f ca="1">IFERROR(VLOOKUP($D31,'Container Panel'!$B$41:$M$100,'Container Panel'!$F$38,0),"")</f>
        <v/>
      </c>
      <c r="G31" s="75" t="str">
        <f ca="1">IFERROR(VLOOKUP($D31,'Container Panel'!$B$41:$M$100,'Container Panel'!$G$38,0),"")</f>
        <v/>
      </c>
      <c r="H31" s="75" t="str">
        <f ca="1">IFERROR(VLOOKUP($D31,'Container Panel'!$B$41:$M$100,'Container Panel'!$H$38,0),"")</f>
        <v/>
      </c>
      <c r="I31" s="75" t="str">
        <f ca="1">IFERROR(VLOOKUP($D31,'Container Panel'!$B$41:$M$100,'Container Panel'!$I$38,0),"")</f>
        <v/>
      </c>
      <c r="J31" s="75" t="str">
        <f ca="1">IFERROR(VLOOKUP(D31,'Container Panel'!$B$41:$K$100,'Container Panel'!$K$38,0),"")</f>
        <v/>
      </c>
      <c r="K31" s="75" t="str">
        <f ca="1">IF(J31&lt;&gt;list!$C$2,"",list!$C$2)</f>
        <v/>
      </c>
    </row>
    <row r="32" spans="1:11">
      <c r="A32" s="65">
        <v>31</v>
      </c>
      <c r="C32" s="75">
        <v>29</v>
      </c>
      <c r="D32" s="119" t="str">
        <f t="shared" ca="1" si="0"/>
        <v/>
      </c>
      <c r="E32" s="75" t="str">
        <f ca="1">IFERROR(IF(VLOOKUP($D32,'Container Panel'!$B$41:$M$100,'Container Panel'!$K$38,0)=list!$C$2,SUMIFS('Cost &amp; Solution'!$J$51:$J$90,'Cost &amp; Solution'!$L$51:$L$90,'Rack Calculation'!$D32),0),"")</f>
        <v/>
      </c>
      <c r="F32" s="75" t="str">
        <f ca="1">IFERROR(VLOOKUP($D32,'Container Panel'!$B$41:$M$100,'Container Panel'!$F$38,0),"")</f>
        <v/>
      </c>
      <c r="G32" s="75" t="str">
        <f ca="1">IFERROR(VLOOKUP($D32,'Container Panel'!$B$41:$M$100,'Container Panel'!$G$38,0),"")</f>
        <v/>
      </c>
      <c r="H32" s="75" t="str">
        <f ca="1">IFERROR(VLOOKUP($D32,'Container Panel'!$B$41:$M$100,'Container Panel'!$H$38,0),"")</f>
        <v/>
      </c>
      <c r="I32" s="75" t="str">
        <f ca="1">IFERROR(VLOOKUP($D32,'Container Panel'!$B$41:$M$100,'Container Panel'!$I$38,0),"")</f>
        <v/>
      </c>
      <c r="J32" s="75" t="str">
        <f ca="1">IFERROR(VLOOKUP(D32,'Container Panel'!$B$41:$K$100,'Container Panel'!$K$38,0),"")</f>
        <v/>
      </c>
      <c r="K32" s="75" t="str">
        <f ca="1">IF(J32&lt;&gt;list!$C$2,"",list!$C$2)</f>
        <v/>
      </c>
    </row>
    <row r="33" spans="1:11">
      <c r="A33" s="65">
        <v>32</v>
      </c>
      <c r="C33" s="75">
        <v>30</v>
      </c>
      <c r="D33" s="119" t="str">
        <f t="shared" ca="1" si="0"/>
        <v/>
      </c>
      <c r="E33" s="75" t="str">
        <f ca="1">IFERROR(IF(VLOOKUP($D33,'Container Panel'!$B$41:$M$100,'Container Panel'!$K$38,0)=list!$C$2,SUMIFS('Cost &amp; Solution'!$J$51:$J$90,'Cost &amp; Solution'!$L$51:$L$90,'Rack Calculation'!$D33),0),"")</f>
        <v/>
      </c>
      <c r="F33" s="75" t="str">
        <f ca="1">IFERROR(VLOOKUP($D33,'Container Panel'!$B$41:$M$100,'Container Panel'!$F$38,0),"")</f>
        <v/>
      </c>
      <c r="G33" s="75" t="str">
        <f ca="1">IFERROR(VLOOKUP($D33,'Container Panel'!$B$41:$M$100,'Container Panel'!$G$38,0),"")</f>
        <v/>
      </c>
      <c r="H33" s="75" t="str">
        <f ca="1">IFERROR(VLOOKUP($D33,'Container Panel'!$B$41:$M$100,'Container Panel'!$H$38,0),"")</f>
        <v/>
      </c>
      <c r="I33" s="75" t="str">
        <f ca="1">IFERROR(VLOOKUP($D33,'Container Panel'!$B$41:$M$100,'Container Panel'!$I$38,0),"")</f>
        <v/>
      </c>
      <c r="J33" s="75" t="str">
        <f ca="1">IFERROR(VLOOKUP(D33,'Container Panel'!$B$41:$K$100,'Container Panel'!$K$38,0),"")</f>
        <v/>
      </c>
      <c r="K33" s="75" t="str">
        <f ca="1">IF(J33&lt;&gt;list!$C$2,"",list!$C$2)</f>
        <v/>
      </c>
    </row>
    <row r="34" spans="1:11">
      <c r="A34" s="65">
        <v>33</v>
      </c>
      <c r="C34" s="75">
        <v>31</v>
      </c>
      <c r="D34" s="119" t="str">
        <f t="shared" ca="1" si="0"/>
        <v/>
      </c>
      <c r="E34" s="75" t="str">
        <f ca="1">IFERROR(IF(VLOOKUP($D34,'Container Panel'!$B$41:$M$100,'Container Panel'!$K$38,0)=list!$C$2,SUMIFS('Cost &amp; Solution'!$J$51:$J$90,'Cost &amp; Solution'!$L$51:$L$90,'Rack Calculation'!$D34),0),"")</f>
        <v/>
      </c>
      <c r="F34" s="75" t="str">
        <f ca="1">IFERROR(VLOOKUP($D34,'Container Panel'!$B$41:$M$100,'Container Panel'!$F$38,0),"")</f>
        <v/>
      </c>
      <c r="G34" s="75" t="str">
        <f ca="1">IFERROR(VLOOKUP($D34,'Container Panel'!$B$41:$M$100,'Container Panel'!$G$38,0),"")</f>
        <v/>
      </c>
      <c r="H34" s="75" t="str">
        <f ca="1">IFERROR(VLOOKUP($D34,'Container Panel'!$B$41:$M$100,'Container Panel'!$H$38,0),"")</f>
        <v/>
      </c>
      <c r="I34" s="75" t="str">
        <f ca="1">IFERROR(VLOOKUP($D34,'Container Panel'!$B$41:$M$100,'Container Panel'!$I$38,0),"")</f>
        <v/>
      </c>
      <c r="J34" s="75" t="str">
        <f ca="1">IFERROR(VLOOKUP(D34,'Container Panel'!$B$41:$K$100,'Container Panel'!$K$38,0),"")</f>
        <v/>
      </c>
      <c r="K34" s="75" t="str">
        <f ca="1">IF(J34&lt;&gt;list!$C$2,"",list!$C$2)</f>
        <v/>
      </c>
    </row>
    <row r="35" spans="1:11">
      <c r="A35" s="65">
        <v>34</v>
      </c>
      <c r="C35" s="75">
        <v>32</v>
      </c>
      <c r="D35" s="119" t="str">
        <f t="shared" ca="1" si="0"/>
        <v/>
      </c>
      <c r="E35" s="75" t="str">
        <f ca="1">IFERROR(IF(VLOOKUP($D35,'Container Panel'!$B$41:$M$100,'Container Panel'!$K$38,0)=list!$C$2,SUMIFS('Cost &amp; Solution'!$J$51:$J$90,'Cost &amp; Solution'!$L$51:$L$90,'Rack Calculation'!$D35),0),"")</f>
        <v/>
      </c>
      <c r="F35" s="75" t="str">
        <f ca="1">IFERROR(VLOOKUP($D35,'Container Panel'!$B$41:$M$100,'Container Panel'!$F$38,0),"")</f>
        <v/>
      </c>
      <c r="G35" s="75" t="str">
        <f ca="1">IFERROR(VLOOKUP($D35,'Container Panel'!$B$41:$M$100,'Container Panel'!$G$38,0),"")</f>
        <v/>
      </c>
      <c r="H35" s="75" t="str">
        <f ca="1">IFERROR(VLOOKUP($D35,'Container Panel'!$B$41:$M$100,'Container Panel'!$H$38,0),"")</f>
        <v/>
      </c>
      <c r="I35" s="75" t="str">
        <f ca="1">IFERROR(VLOOKUP($D35,'Container Panel'!$B$41:$M$100,'Container Panel'!$I$38,0),"")</f>
        <v/>
      </c>
      <c r="J35" s="75" t="str">
        <f ca="1">IFERROR(VLOOKUP(D35,'Container Panel'!$B$41:$K$100,'Container Panel'!$K$38,0),"")</f>
        <v/>
      </c>
      <c r="K35" s="75" t="str">
        <f ca="1">IF(J35&lt;&gt;list!$C$2,"",list!$C$2)</f>
        <v/>
      </c>
    </row>
    <row r="36" spans="1:11">
      <c r="A36" s="65">
        <v>35</v>
      </c>
      <c r="C36" s="75">
        <v>33</v>
      </c>
      <c r="D36" s="119" t="str">
        <f t="shared" ca="1" si="0"/>
        <v/>
      </c>
      <c r="E36" s="75" t="str">
        <f ca="1">IFERROR(IF(VLOOKUP($D36,'Container Panel'!$B$41:$M$100,'Container Panel'!$K$38,0)=list!$C$2,SUMIFS('Cost &amp; Solution'!$J$51:$J$90,'Cost &amp; Solution'!$L$51:$L$90,'Rack Calculation'!$D36),0),"")</f>
        <v/>
      </c>
      <c r="F36" s="75" t="str">
        <f ca="1">IFERROR(VLOOKUP($D36,'Container Panel'!$B$41:$M$100,'Container Panel'!$F$38,0),"")</f>
        <v/>
      </c>
      <c r="G36" s="75" t="str">
        <f ca="1">IFERROR(VLOOKUP($D36,'Container Panel'!$B$41:$M$100,'Container Panel'!$G$38,0),"")</f>
        <v/>
      </c>
      <c r="H36" s="75" t="str">
        <f ca="1">IFERROR(VLOOKUP($D36,'Container Panel'!$B$41:$M$100,'Container Panel'!$H$38,0),"")</f>
        <v/>
      </c>
      <c r="I36" s="75" t="str">
        <f ca="1">IFERROR(VLOOKUP($D36,'Container Panel'!$B$41:$M$100,'Container Panel'!$I$38,0),"")</f>
        <v/>
      </c>
      <c r="J36" s="75" t="str">
        <f ca="1">IFERROR(VLOOKUP(D36,'Container Panel'!$B$41:$K$100,'Container Panel'!$K$38,0),"")</f>
        <v/>
      </c>
      <c r="K36" s="75" t="str">
        <f ca="1">IF(J36&lt;&gt;list!$C$2,"",list!$C$2)</f>
        <v/>
      </c>
    </row>
    <row r="37" spans="1:11">
      <c r="A37" s="65">
        <v>36</v>
      </c>
      <c r="C37" s="75">
        <v>34</v>
      </c>
      <c r="D37" s="119" t="str">
        <f t="shared" ca="1" si="0"/>
        <v/>
      </c>
      <c r="E37" s="75" t="str">
        <f ca="1">IFERROR(IF(VLOOKUP($D37,'Container Panel'!$B$41:$M$100,'Container Panel'!$K$38,0)=list!$C$2,SUMIFS('Cost &amp; Solution'!$J$51:$J$90,'Cost &amp; Solution'!$L$51:$L$90,'Rack Calculation'!$D37),0),"")</f>
        <v/>
      </c>
      <c r="F37" s="75" t="str">
        <f ca="1">IFERROR(VLOOKUP($D37,'Container Panel'!$B$41:$M$100,'Container Panel'!$F$38,0),"")</f>
        <v/>
      </c>
      <c r="G37" s="75" t="str">
        <f ca="1">IFERROR(VLOOKUP($D37,'Container Panel'!$B$41:$M$100,'Container Panel'!$G$38,0),"")</f>
        <v/>
      </c>
      <c r="H37" s="75" t="str">
        <f ca="1">IFERROR(VLOOKUP($D37,'Container Panel'!$B$41:$M$100,'Container Panel'!$H$38,0),"")</f>
        <v/>
      </c>
      <c r="I37" s="75" t="str">
        <f ca="1">IFERROR(VLOOKUP($D37,'Container Panel'!$B$41:$M$100,'Container Panel'!$I$38,0),"")</f>
        <v/>
      </c>
      <c r="J37" s="75" t="str">
        <f ca="1">IFERROR(VLOOKUP(D37,'Container Panel'!$B$41:$K$100,'Container Panel'!$K$38,0),"")</f>
        <v/>
      </c>
      <c r="K37" s="75" t="str">
        <f ca="1">IF(J37&lt;&gt;list!$C$2,"",list!$C$2)</f>
        <v/>
      </c>
    </row>
    <row r="38" spans="1:11">
      <c r="A38" s="65">
        <v>37</v>
      </c>
      <c r="C38" s="75">
        <v>35</v>
      </c>
      <c r="D38" s="119" t="str">
        <f t="shared" ca="1" si="0"/>
        <v/>
      </c>
      <c r="E38" s="75" t="str">
        <f ca="1">IFERROR(IF(VLOOKUP($D38,'Container Panel'!$B$41:$M$100,'Container Panel'!$K$38,0)=list!$C$2,SUMIFS('Cost &amp; Solution'!$J$51:$J$90,'Cost &amp; Solution'!$L$51:$L$90,'Rack Calculation'!$D38),0),"")</f>
        <v/>
      </c>
      <c r="F38" s="75" t="str">
        <f ca="1">IFERROR(VLOOKUP($D38,'Container Panel'!$B$41:$M$100,'Container Panel'!$F$38,0),"")</f>
        <v/>
      </c>
      <c r="G38" s="75" t="str">
        <f ca="1">IFERROR(VLOOKUP($D38,'Container Panel'!$B$41:$M$100,'Container Panel'!$G$38,0),"")</f>
        <v/>
      </c>
      <c r="H38" s="75" t="str">
        <f ca="1">IFERROR(VLOOKUP($D38,'Container Panel'!$B$41:$M$100,'Container Panel'!$H$38,0),"")</f>
        <v/>
      </c>
      <c r="I38" s="75" t="str">
        <f ca="1">IFERROR(VLOOKUP($D38,'Container Panel'!$B$41:$M$100,'Container Panel'!$I$38,0),"")</f>
        <v/>
      </c>
      <c r="J38" s="75" t="str">
        <f ca="1">IFERROR(VLOOKUP(D38,'Container Panel'!$B$41:$K$100,'Container Panel'!$K$38,0),"")</f>
        <v/>
      </c>
      <c r="K38" s="75" t="str">
        <f ca="1">IF(J38&lt;&gt;list!$C$2,"",list!$C$2)</f>
        <v/>
      </c>
    </row>
    <row r="39" spans="1:11">
      <c r="A39" s="65">
        <v>38</v>
      </c>
      <c r="C39" s="75">
        <v>36</v>
      </c>
      <c r="D39" s="119" t="str">
        <f t="shared" ca="1" si="0"/>
        <v/>
      </c>
      <c r="E39" s="75" t="str">
        <f ca="1">IFERROR(IF(VLOOKUP($D39,'Container Panel'!$B$41:$M$100,'Container Panel'!$K$38,0)=list!$C$2,SUMIFS('Cost &amp; Solution'!$J$51:$J$90,'Cost &amp; Solution'!$L$51:$L$90,'Rack Calculation'!$D39),0),"")</f>
        <v/>
      </c>
      <c r="F39" s="75" t="str">
        <f ca="1">IFERROR(VLOOKUP($D39,'Container Panel'!$B$41:$M$100,'Container Panel'!$F$38,0),"")</f>
        <v/>
      </c>
      <c r="G39" s="75" t="str">
        <f ca="1">IFERROR(VLOOKUP($D39,'Container Panel'!$B$41:$M$100,'Container Panel'!$G$38,0),"")</f>
        <v/>
      </c>
      <c r="H39" s="75" t="str">
        <f ca="1">IFERROR(VLOOKUP($D39,'Container Panel'!$B$41:$M$100,'Container Panel'!$H$38,0),"")</f>
        <v/>
      </c>
      <c r="I39" s="75" t="str">
        <f ca="1">IFERROR(VLOOKUP($D39,'Container Panel'!$B$41:$M$100,'Container Panel'!$I$38,0),"")</f>
        <v/>
      </c>
      <c r="J39" s="75" t="str">
        <f ca="1">IFERROR(VLOOKUP(D39,'Container Panel'!$B$41:$K$100,'Container Panel'!$K$38,0),"")</f>
        <v/>
      </c>
      <c r="K39" s="75" t="str">
        <f ca="1">IF(J39&lt;&gt;list!$C$2,"",list!$C$2)</f>
        <v/>
      </c>
    </row>
    <row r="40" spans="1:11">
      <c r="A40" s="65">
        <v>39</v>
      </c>
      <c r="C40" s="75">
        <v>37</v>
      </c>
      <c r="D40" s="119" t="str">
        <f t="shared" ca="1" si="0"/>
        <v/>
      </c>
      <c r="E40" s="75" t="str">
        <f ca="1">IFERROR(IF(VLOOKUP($D40,'Container Panel'!$B$41:$M$100,'Container Panel'!$K$38,0)=list!$C$2,SUMIFS('Cost &amp; Solution'!$J$51:$J$90,'Cost &amp; Solution'!$L$51:$L$90,'Rack Calculation'!$D40),0),"")</f>
        <v/>
      </c>
      <c r="F40" s="75" t="str">
        <f ca="1">IFERROR(VLOOKUP($D40,'Container Panel'!$B$41:$M$100,'Container Panel'!$F$38,0),"")</f>
        <v/>
      </c>
      <c r="G40" s="75" t="str">
        <f ca="1">IFERROR(VLOOKUP($D40,'Container Panel'!$B$41:$M$100,'Container Panel'!$G$38,0),"")</f>
        <v/>
      </c>
      <c r="H40" s="75" t="str">
        <f ca="1">IFERROR(VLOOKUP($D40,'Container Panel'!$B$41:$M$100,'Container Panel'!$H$38,0),"")</f>
        <v/>
      </c>
      <c r="I40" s="75" t="str">
        <f ca="1">IFERROR(VLOOKUP($D40,'Container Panel'!$B$41:$M$100,'Container Panel'!$I$38,0),"")</f>
        <v/>
      </c>
      <c r="J40" s="75" t="str">
        <f ca="1">IFERROR(VLOOKUP(D40,'Container Panel'!$B$41:$K$100,'Container Panel'!$K$38,0),"")</f>
        <v/>
      </c>
      <c r="K40" s="75" t="str">
        <f ca="1">IF(J40&lt;&gt;list!$C$2,"",list!$C$2)</f>
        <v/>
      </c>
    </row>
    <row r="41" spans="1:11">
      <c r="A41" s="65">
        <v>40</v>
      </c>
      <c r="C41" s="75">
        <v>38</v>
      </c>
      <c r="D41" s="119" t="str">
        <f t="shared" ca="1" si="0"/>
        <v/>
      </c>
      <c r="E41" s="75" t="str">
        <f ca="1">IFERROR(IF(VLOOKUP($D41,'Container Panel'!$B$41:$M$100,'Container Panel'!$K$38,0)=list!$C$2,SUMIFS('Cost &amp; Solution'!$J$51:$J$90,'Cost &amp; Solution'!$L$51:$L$90,'Rack Calculation'!$D41),0),"")</f>
        <v/>
      </c>
      <c r="F41" s="75" t="str">
        <f ca="1">IFERROR(VLOOKUP($D41,'Container Panel'!$B$41:$M$100,'Container Panel'!$F$38,0),"")</f>
        <v/>
      </c>
      <c r="G41" s="75" t="str">
        <f ca="1">IFERROR(VLOOKUP($D41,'Container Panel'!$B$41:$M$100,'Container Panel'!$G$38,0),"")</f>
        <v/>
      </c>
      <c r="H41" s="75" t="str">
        <f ca="1">IFERROR(VLOOKUP($D41,'Container Panel'!$B$41:$M$100,'Container Panel'!$H$38,0),"")</f>
        <v/>
      </c>
      <c r="I41" s="75" t="str">
        <f ca="1">IFERROR(VLOOKUP($D41,'Container Panel'!$B$41:$M$100,'Container Panel'!$I$38,0),"")</f>
        <v/>
      </c>
      <c r="J41" s="75" t="str">
        <f ca="1">IFERROR(VLOOKUP(D41,'Container Panel'!$B$41:$K$100,'Container Panel'!$K$38,0),"")</f>
        <v/>
      </c>
      <c r="K41" s="75" t="str">
        <f ca="1">IF(J41&lt;&gt;list!$C$2,"",list!$C$2)</f>
        <v/>
      </c>
    </row>
    <row r="42" spans="1:11">
      <c r="A42" s="65">
        <v>41</v>
      </c>
      <c r="C42" s="75">
        <v>39</v>
      </c>
      <c r="D42" s="119" t="str">
        <f t="shared" ca="1" si="0"/>
        <v/>
      </c>
      <c r="E42" s="75" t="str">
        <f ca="1">IFERROR(IF(VLOOKUP($D42,'Container Panel'!$B$41:$M$100,'Container Panel'!$K$38,0)=list!$C$2,SUMIFS('Cost &amp; Solution'!$J$51:$J$90,'Cost &amp; Solution'!$L$51:$L$90,'Rack Calculation'!$D42),0),"")</f>
        <v/>
      </c>
      <c r="F42" s="75" t="str">
        <f ca="1">IFERROR(VLOOKUP($D42,'Container Panel'!$B$41:$M$100,'Container Panel'!$F$38,0),"")</f>
        <v/>
      </c>
      <c r="G42" s="75" t="str">
        <f ca="1">IFERROR(VLOOKUP($D42,'Container Panel'!$B$41:$M$100,'Container Panel'!$G$38,0),"")</f>
        <v/>
      </c>
      <c r="H42" s="75" t="str">
        <f ca="1">IFERROR(VLOOKUP($D42,'Container Panel'!$B$41:$M$100,'Container Panel'!$H$38,0),"")</f>
        <v/>
      </c>
      <c r="I42" s="75" t="str">
        <f ca="1">IFERROR(VLOOKUP($D42,'Container Panel'!$B$41:$M$100,'Container Panel'!$I$38,0),"")</f>
        <v/>
      </c>
      <c r="J42" s="75" t="str">
        <f ca="1">IFERROR(VLOOKUP(D42,'Container Panel'!$B$41:$K$100,'Container Panel'!$K$38,0),"")</f>
        <v/>
      </c>
      <c r="K42" s="75" t="str">
        <f ca="1">IF(J42&lt;&gt;list!$C$2,"",list!$C$2)</f>
        <v/>
      </c>
    </row>
    <row r="43" spans="1:11">
      <c r="A43" s="65">
        <v>42</v>
      </c>
      <c r="C43" s="75">
        <v>40</v>
      </c>
      <c r="D43" s="119" t="str">
        <f t="shared" ca="1" si="0"/>
        <v/>
      </c>
      <c r="E43" s="75" t="str">
        <f ca="1">IFERROR(IF(VLOOKUP($D43,'Container Panel'!$B$41:$M$100,'Container Panel'!$K$38,0)=list!$C$2,SUMIFS('Cost &amp; Solution'!$J$51:$J$90,'Cost &amp; Solution'!$L$51:$L$90,'Rack Calculation'!$D43),0),"")</f>
        <v/>
      </c>
      <c r="F43" s="75" t="str">
        <f ca="1">IFERROR(VLOOKUP($D43,'Container Panel'!$B$41:$M$100,'Container Panel'!$F$38,0),"")</f>
        <v/>
      </c>
      <c r="G43" s="75" t="str">
        <f ca="1">IFERROR(VLOOKUP($D43,'Container Panel'!$B$41:$M$100,'Container Panel'!$G$38,0),"")</f>
        <v/>
      </c>
      <c r="H43" s="75" t="str">
        <f ca="1">IFERROR(VLOOKUP($D43,'Container Panel'!$B$41:$M$100,'Container Panel'!$H$38,0),"")</f>
        <v/>
      </c>
      <c r="I43" s="75" t="str">
        <f ca="1">IFERROR(VLOOKUP($D43,'Container Panel'!$B$41:$M$100,'Container Panel'!$I$38,0),"")</f>
        <v/>
      </c>
      <c r="J43" s="75" t="str">
        <f ca="1">IFERROR(VLOOKUP(D43,'Container Panel'!$B$41:$K$100,'Container Panel'!$K$38,0),"")</f>
        <v/>
      </c>
      <c r="K43" s="75" t="str">
        <f ca="1">IF(J43&lt;&gt;list!$C$2,"",list!$C$2)</f>
        <v/>
      </c>
    </row>
    <row r="44" spans="1:11">
      <c r="A44" s="65">
        <v>43</v>
      </c>
      <c r="C44" s="75">
        <v>41</v>
      </c>
      <c r="D44" s="119" t="str">
        <f t="shared" ca="1" si="0"/>
        <v/>
      </c>
      <c r="E44" s="75" t="str">
        <f ca="1">IFERROR(IF(VLOOKUP($D44,'Container Panel'!$B$41:$M$100,'Container Panel'!$K$38,0)=list!$C$2,SUMIFS('Cost &amp; Solution'!$J$51:$J$90,'Cost &amp; Solution'!$L$51:$L$90,'Rack Calculation'!$D44),0),"")</f>
        <v/>
      </c>
      <c r="F44" s="75" t="str">
        <f ca="1">IFERROR(VLOOKUP($D44,'Container Panel'!$B$41:$M$100,'Container Panel'!$F$38,0),"")</f>
        <v/>
      </c>
      <c r="G44" s="75" t="str">
        <f ca="1">IFERROR(VLOOKUP($D44,'Container Panel'!$B$41:$M$100,'Container Panel'!$G$38,0),"")</f>
        <v/>
      </c>
      <c r="H44" s="75" t="str">
        <f ca="1">IFERROR(VLOOKUP($D44,'Container Panel'!$B$41:$M$100,'Container Panel'!$H$38,0),"")</f>
        <v/>
      </c>
      <c r="I44" s="75" t="str">
        <f ca="1">IFERROR(VLOOKUP($D44,'Container Panel'!$B$41:$M$100,'Container Panel'!$I$38,0),"")</f>
        <v/>
      </c>
      <c r="J44" s="75" t="str">
        <f ca="1">IFERROR(VLOOKUP(D44,'Container Panel'!$B$41:$K$100,'Container Panel'!$K$38,0),"")</f>
        <v/>
      </c>
      <c r="K44" s="75" t="str">
        <f ca="1">IF(J44&lt;&gt;list!$C$2,"",list!$C$2)</f>
        <v/>
      </c>
    </row>
    <row r="45" spans="1:11">
      <c r="A45" s="65">
        <v>44</v>
      </c>
      <c r="C45" s="75">
        <v>42</v>
      </c>
      <c r="D45" s="119" t="str">
        <f t="shared" ca="1" si="0"/>
        <v/>
      </c>
      <c r="E45" s="75" t="str">
        <f ca="1">IFERROR(IF(VLOOKUP($D45,'Container Panel'!$B$41:$M$100,'Container Panel'!$K$38,0)=list!$C$2,SUMIFS('Cost &amp; Solution'!$J$51:$J$90,'Cost &amp; Solution'!$L$51:$L$90,'Rack Calculation'!$D45),0),"")</f>
        <v/>
      </c>
      <c r="F45" s="75" t="str">
        <f ca="1">IFERROR(VLOOKUP($D45,'Container Panel'!$B$41:$M$100,'Container Panel'!$F$38,0),"")</f>
        <v/>
      </c>
      <c r="G45" s="75" t="str">
        <f ca="1">IFERROR(VLOOKUP($D45,'Container Panel'!$B$41:$M$100,'Container Panel'!$G$38,0),"")</f>
        <v/>
      </c>
      <c r="H45" s="75" t="str">
        <f ca="1">IFERROR(VLOOKUP($D45,'Container Panel'!$B$41:$M$100,'Container Panel'!$H$38,0),"")</f>
        <v/>
      </c>
      <c r="I45" s="75" t="str">
        <f ca="1">IFERROR(VLOOKUP($D45,'Container Panel'!$B$41:$M$100,'Container Panel'!$I$38,0),"")</f>
        <v/>
      </c>
      <c r="J45" s="75" t="str">
        <f ca="1">IFERROR(VLOOKUP(D45,'Container Panel'!$B$41:$K$100,'Container Panel'!$K$38,0),"")</f>
        <v/>
      </c>
      <c r="K45" s="75" t="str">
        <f ca="1">IF(J45&lt;&gt;list!$C$2,"",list!$C$2)</f>
        <v/>
      </c>
    </row>
    <row r="46" spans="1:11">
      <c r="A46" s="65">
        <v>45</v>
      </c>
      <c r="C46" s="75">
        <v>43</v>
      </c>
      <c r="D46" s="119" t="str">
        <f t="shared" ca="1" si="0"/>
        <v/>
      </c>
      <c r="E46" s="75" t="str">
        <f ca="1">IFERROR(IF(VLOOKUP($D46,'Container Panel'!$B$41:$M$100,'Container Panel'!$K$38,0)=list!$C$2,SUMIFS('Cost &amp; Solution'!$J$51:$J$90,'Cost &amp; Solution'!$L$51:$L$90,'Rack Calculation'!$D46),0),"")</f>
        <v/>
      </c>
      <c r="F46" s="75" t="str">
        <f ca="1">IFERROR(VLOOKUP($D46,'Container Panel'!$B$41:$M$100,'Container Panel'!$F$38,0),"")</f>
        <v/>
      </c>
      <c r="G46" s="75" t="str">
        <f ca="1">IFERROR(VLOOKUP($D46,'Container Panel'!$B$41:$M$100,'Container Panel'!$G$38,0),"")</f>
        <v/>
      </c>
      <c r="H46" s="75" t="str">
        <f ca="1">IFERROR(VLOOKUP($D46,'Container Panel'!$B$41:$M$100,'Container Panel'!$H$38,0),"")</f>
        <v/>
      </c>
      <c r="I46" s="75" t="str">
        <f ca="1">IFERROR(VLOOKUP($D46,'Container Panel'!$B$41:$M$100,'Container Panel'!$I$38,0),"")</f>
        <v/>
      </c>
      <c r="J46" s="75" t="str">
        <f ca="1">IFERROR(VLOOKUP(D46,'Container Panel'!$B$41:$K$100,'Container Panel'!$K$38,0),"")</f>
        <v/>
      </c>
      <c r="K46" s="75" t="str">
        <f ca="1">IF(J46&lt;&gt;list!$C$2,"",list!$C$2)</f>
        <v/>
      </c>
    </row>
    <row r="47" spans="1:11">
      <c r="A47" s="65">
        <v>46</v>
      </c>
      <c r="C47" s="75">
        <v>44</v>
      </c>
      <c r="D47" s="119" t="str">
        <f t="shared" ca="1" si="0"/>
        <v/>
      </c>
      <c r="E47" s="75" t="str">
        <f ca="1">IFERROR(IF(VLOOKUP($D47,'Container Panel'!$B$41:$M$100,'Container Panel'!$K$38,0)=list!$C$2,SUMIFS('Cost &amp; Solution'!$J$51:$J$90,'Cost &amp; Solution'!$L$51:$L$90,'Rack Calculation'!$D47),0),"")</f>
        <v/>
      </c>
      <c r="F47" s="75" t="str">
        <f ca="1">IFERROR(VLOOKUP($D47,'Container Panel'!$B$41:$M$100,'Container Panel'!$F$38,0),"")</f>
        <v/>
      </c>
      <c r="G47" s="75" t="str">
        <f ca="1">IFERROR(VLOOKUP($D47,'Container Panel'!$B$41:$M$100,'Container Panel'!$G$38,0),"")</f>
        <v/>
      </c>
      <c r="H47" s="75" t="str">
        <f ca="1">IFERROR(VLOOKUP($D47,'Container Panel'!$B$41:$M$100,'Container Panel'!$H$38,0),"")</f>
        <v/>
      </c>
      <c r="I47" s="75" t="str">
        <f ca="1">IFERROR(VLOOKUP($D47,'Container Panel'!$B$41:$M$100,'Container Panel'!$I$38,0),"")</f>
        <v/>
      </c>
      <c r="J47" s="75" t="str">
        <f ca="1">IFERROR(VLOOKUP(D47,'Container Panel'!$B$41:$K$100,'Container Panel'!$K$38,0),"")</f>
        <v/>
      </c>
      <c r="K47" s="75" t="str">
        <f ca="1">IF(J47&lt;&gt;list!$C$2,"",list!$C$2)</f>
        <v/>
      </c>
    </row>
    <row r="48" spans="1:11">
      <c r="A48" s="65">
        <v>47</v>
      </c>
      <c r="C48" s="75">
        <v>45</v>
      </c>
      <c r="D48" s="119" t="str">
        <f t="shared" ca="1" si="0"/>
        <v/>
      </c>
      <c r="E48" s="75" t="str">
        <f ca="1">IFERROR(IF(VLOOKUP($D48,'Container Panel'!$B$41:$M$100,'Container Panel'!$K$38,0)=list!$C$2,SUMIFS('Cost &amp; Solution'!$J$51:$J$90,'Cost &amp; Solution'!$L$51:$L$90,'Rack Calculation'!$D48),0),"")</f>
        <v/>
      </c>
      <c r="F48" s="75" t="str">
        <f ca="1">IFERROR(VLOOKUP($D48,'Container Panel'!$B$41:$M$100,'Container Panel'!$F$38,0),"")</f>
        <v/>
      </c>
      <c r="G48" s="75" t="str">
        <f ca="1">IFERROR(VLOOKUP($D48,'Container Panel'!$B$41:$M$100,'Container Panel'!$G$38,0),"")</f>
        <v/>
      </c>
      <c r="H48" s="75" t="str">
        <f ca="1">IFERROR(VLOOKUP($D48,'Container Panel'!$B$41:$M$100,'Container Panel'!$H$38,0),"")</f>
        <v/>
      </c>
      <c r="I48" s="75" t="str">
        <f ca="1">IFERROR(VLOOKUP($D48,'Container Panel'!$B$41:$M$100,'Container Panel'!$I$38,0),"")</f>
        <v/>
      </c>
      <c r="J48" s="75" t="str">
        <f ca="1">IFERROR(VLOOKUP(D48,'Container Panel'!$B$41:$K$100,'Container Panel'!$K$38,0),"")</f>
        <v/>
      </c>
      <c r="K48" s="75" t="str">
        <f ca="1">IF(J48&lt;&gt;list!$C$2,"",list!$C$2)</f>
        <v/>
      </c>
    </row>
    <row r="49" spans="1:11">
      <c r="A49" s="65">
        <v>48</v>
      </c>
      <c r="C49" s="75">
        <v>46</v>
      </c>
      <c r="D49" s="119" t="str">
        <f t="shared" ca="1" si="0"/>
        <v/>
      </c>
      <c r="E49" s="75" t="str">
        <f ca="1">IFERROR(IF(VLOOKUP($D49,'Container Panel'!$B$41:$M$100,'Container Panel'!$K$38,0)=list!$C$2,SUMIFS('Cost &amp; Solution'!$J$51:$J$90,'Cost &amp; Solution'!$L$51:$L$90,'Rack Calculation'!$D49),0),"")</f>
        <v/>
      </c>
      <c r="F49" s="75" t="str">
        <f ca="1">IFERROR(VLOOKUP($D49,'Container Panel'!$B$41:$M$100,'Container Panel'!$F$38,0),"")</f>
        <v/>
      </c>
      <c r="G49" s="75" t="str">
        <f ca="1">IFERROR(VLOOKUP($D49,'Container Panel'!$B$41:$M$100,'Container Panel'!$G$38,0),"")</f>
        <v/>
      </c>
      <c r="H49" s="75" t="str">
        <f ca="1">IFERROR(VLOOKUP($D49,'Container Panel'!$B$41:$M$100,'Container Panel'!$H$38,0),"")</f>
        <v/>
      </c>
      <c r="I49" s="75" t="str">
        <f ca="1">IFERROR(VLOOKUP($D49,'Container Panel'!$B$41:$M$100,'Container Panel'!$I$38,0),"")</f>
        <v/>
      </c>
      <c r="J49" s="75" t="str">
        <f ca="1">IFERROR(VLOOKUP(D49,'Container Panel'!$B$41:$K$100,'Container Panel'!$K$38,0),"")</f>
        <v/>
      </c>
      <c r="K49" s="75" t="str">
        <f ca="1">IF(J49&lt;&gt;list!$C$2,"",list!$C$2)</f>
        <v/>
      </c>
    </row>
    <row r="50" spans="1:11">
      <c r="A50" s="65">
        <v>49</v>
      </c>
      <c r="C50" s="75">
        <v>47</v>
      </c>
      <c r="D50" s="119" t="str">
        <f t="shared" ca="1" si="0"/>
        <v/>
      </c>
      <c r="E50" s="75" t="str">
        <f ca="1">IFERROR(IF(VLOOKUP($D50,'Container Panel'!$B$41:$M$100,'Container Panel'!$K$38,0)=list!$C$2,SUMIFS('Cost &amp; Solution'!$J$51:$J$90,'Cost &amp; Solution'!$L$51:$L$90,'Rack Calculation'!$D50),0),"")</f>
        <v/>
      </c>
      <c r="F50" s="75" t="str">
        <f ca="1">IFERROR(VLOOKUP($D50,'Container Panel'!$B$41:$M$100,'Container Panel'!$F$38,0),"")</f>
        <v/>
      </c>
      <c r="G50" s="75" t="str">
        <f ca="1">IFERROR(VLOOKUP($D50,'Container Panel'!$B$41:$M$100,'Container Panel'!$G$38,0),"")</f>
        <v/>
      </c>
      <c r="H50" s="75" t="str">
        <f ca="1">IFERROR(VLOOKUP($D50,'Container Panel'!$B$41:$M$100,'Container Panel'!$H$38,0),"")</f>
        <v/>
      </c>
      <c r="I50" s="75" t="str">
        <f ca="1">IFERROR(VLOOKUP($D50,'Container Panel'!$B$41:$M$100,'Container Panel'!$I$38,0),"")</f>
        <v/>
      </c>
      <c r="J50" s="75" t="str">
        <f ca="1">IFERROR(VLOOKUP(D50,'Container Panel'!$B$41:$K$100,'Container Panel'!$K$38,0),"")</f>
        <v/>
      </c>
      <c r="K50" s="75" t="str">
        <f ca="1">IF(J50&lt;&gt;list!$C$2,"",list!$C$2)</f>
        <v/>
      </c>
    </row>
    <row r="51" spans="1:11">
      <c r="A51" s="65">
        <v>50</v>
      </c>
      <c r="C51" s="75">
        <v>48</v>
      </c>
      <c r="D51" s="119" t="str">
        <f t="shared" ca="1" si="0"/>
        <v/>
      </c>
      <c r="E51" s="75" t="str">
        <f ca="1">IFERROR(IF(VLOOKUP($D51,'Container Panel'!$B$41:$M$100,'Container Panel'!$K$38,0)=list!$C$2,SUMIFS('Cost &amp; Solution'!$J$51:$J$90,'Cost &amp; Solution'!$L$51:$L$90,'Rack Calculation'!$D51),0),"")</f>
        <v/>
      </c>
      <c r="F51" s="75" t="str">
        <f ca="1">IFERROR(VLOOKUP($D51,'Container Panel'!$B$41:$M$100,'Container Panel'!$F$38,0),"")</f>
        <v/>
      </c>
      <c r="G51" s="75" t="str">
        <f ca="1">IFERROR(VLOOKUP($D51,'Container Panel'!$B$41:$M$100,'Container Panel'!$G$38,0),"")</f>
        <v/>
      </c>
      <c r="H51" s="75" t="str">
        <f ca="1">IFERROR(VLOOKUP($D51,'Container Panel'!$B$41:$M$100,'Container Panel'!$H$38,0),"")</f>
        <v/>
      </c>
      <c r="I51" s="75" t="str">
        <f ca="1">IFERROR(VLOOKUP($D51,'Container Panel'!$B$41:$M$100,'Container Panel'!$I$38,0),"")</f>
        <v/>
      </c>
      <c r="J51" s="75" t="str">
        <f ca="1">IFERROR(VLOOKUP(D51,'Container Panel'!$B$41:$K$100,'Container Panel'!$K$38,0),"")</f>
        <v/>
      </c>
      <c r="K51" s="75" t="str">
        <f ca="1">IF(J51&lt;&gt;list!$C$2,"",list!$C$2)</f>
        <v/>
      </c>
    </row>
    <row r="52" spans="1:11">
      <c r="A52" s="65">
        <v>51</v>
      </c>
      <c r="C52" s="75">
        <v>49</v>
      </c>
      <c r="D52" s="119" t="str">
        <f t="shared" ca="1" si="0"/>
        <v/>
      </c>
      <c r="E52" s="75" t="str">
        <f ca="1">IFERROR(IF(VLOOKUP($D52,'Container Panel'!$B$41:$M$100,'Container Panel'!$K$38,0)=list!$C$2,SUMIFS('Cost &amp; Solution'!$J$51:$J$90,'Cost &amp; Solution'!$L$51:$L$90,'Rack Calculation'!$D52),0),"")</f>
        <v/>
      </c>
      <c r="F52" s="75" t="str">
        <f ca="1">IFERROR(VLOOKUP($D52,'Container Panel'!$B$41:$M$100,'Container Panel'!$F$38,0),"")</f>
        <v/>
      </c>
      <c r="G52" s="75" t="str">
        <f ca="1">IFERROR(VLOOKUP($D52,'Container Panel'!$B$41:$M$100,'Container Panel'!$G$38,0),"")</f>
        <v/>
      </c>
      <c r="H52" s="75" t="str">
        <f ca="1">IFERROR(VLOOKUP($D52,'Container Panel'!$B$41:$M$100,'Container Panel'!$H$38,0),"")</f>
        <v/>
      </c>
      <c r="I52" s="75" t="str">
        <f ca="1">IFERROR(VLOOKUP($D52,'Container Panel'!$B$41:$M$100,'Container Panel'!$I$38,0),"")</f>
        <v/>
      </c>
      <c r="J52" s="75" t="str">
        <f ca="1">IFERROR(VLOOKUP(D52,'Container Panel'!$B$41:$K$100,'Container Panel'!$K$38,0),"")</f>
        <v/>
      </c>
      <c r="K52" s="75" t="str">
        <f ca="1">IF(J52&lt;&gt;list!$C$2,"",list!$C$2)</f>
        <v/>
      </c>
    </row>
    <row r="53" spans="1:11">
      <c r="A53" s="65">
        <v>52</v>
      </c>
      <c r="C53" s="75">
        <v>50</v>
      </c>
      <c r="D53" s="119" t="str">
        <f t="shared" ca="1" si="0"/>
        <v/>
      </c>
      <c r="E53" s="75" t="str">
        <f ca="1">IFERROR(IF(VLOOKUP($D53,'Container Panel'!$B$41:$M$100,'Container Panel'!$K$38,0)=list!$C$2,SUMIFS('Cost &amp; Solution'!$J$51:$J$90,'Cost &amp; Solution'!$L$51:$L$90,'Rack Calculation'!$D53),0),"")</f>
        <v/>
      </c>
      <c r="F53" s="75" t="str">
        <f ca="1">IFERROR(VLOOKUP($D53,'Container Panel'!$B$41:$M$100,'Container Panel'!$F$38,0),"")</f>
        <v/>
      </c>
      <c r="G53" s="75" t="str">
        <f ca="1">IFERROR(VLOOKUP($D53,'Container Panel'!$B$41:$M$100,'Container Panel'!$G$38,0),"")</f>
        <v/>
      </c>
      <c r="H53" s="75" t="str">
        <f ca="1">IFERROR(VLOOKUP($D53,'Container Panel'!$B$41:$M$100,'Container Panel'!$H$38,0),"")</f>
        <v/>
      </c>
      <c r="I53" s="75" t="str">
        <f ca="1">IFERROR(VLOOKUP($D53,'Container Panel'!$B$41:$M$100,'Container Panel'!$I$38,0),"")</f>
        <v/>
      </c>
      <c r="J53" s="75" t="str">
        <f ca="1">IFERROR(VLOOKUP(D53,'Container Panel'!$B$41:$K$100,'Container Panel'!$K$38,0),"")</f>
        <v/>
      </c>
      <c r="K53" s="75" t="str">
        <f ca="1">IF(J53&lt;&gt;list!$C$2,"",list!$C$2)</f>
        <v/>
      </c>
    </row>
    <row r="54" spans="1:11">
      <c r="A54" s="65">
        <v>53</v>
      </c>
      <c r="C54" s="75">
        <v>51</v>
      </c>
      <c r="D54" s="119" t="str">
        <f t="shared" ca="1" si="0"/>
        <v/>
      </c>
      <c r="E54" s="75" t="str">
        <f ca="1">IFERROR(IF(VLOOKUP($D54,'Container Panel'!$B$41:$M$100,'Container Panel'!$K$38,0)=list!$C$2,SUMIFS('Cost &amp; Solution'!$J$51:$J$90,'Cost &amp; Solution'!$L$51:$L$90,'Rack Calculation'!$D54),0),"")</f>
        <v/>
      </c>
      <c r="F54" s="75" t="str">
        <f ca="1">IFERROR(VLOOKUP($D54,'Container Panel'!$B$41:$M$100,'Container Panel'!$F$38,0),"")</f>
        <v/>
      </c>
      <c r="G54" s="75" t="str">
        <f ca="1">IFERROR(VLOOKUP($D54,'Container Panel'!$B$41:$M$100,'Container Panel'!$G$38,0),"")</f>
        <v/>
      </c>
      <c r="H54" s="75" t="str">
        <f ca="1">IFERROR(VLOOKUP($D54,'Container Panel'!$B$41:$M$100,'Container Panel'!$H$38,0),"")</f>
        <v/>
      </c>
      <c r="I54" s="75" t="str">
        <f ca="1">IFERROR(VLOOKUP($D54,'Container Panel'!$B$41:$M$100,'Container Panel'!$I$38,0),"")</f>
        <v/>
      </c>
      <c r="J54" s="75" t="str">
        <f ca="1">IFERROR(VLOOKUP(D54,'Container Panel'!$B$41:$K$100,'Container Panel'!$K$38,0),"")</f>
        <v/>
      </c>
      <c r="K54" s="75" t="str">
        <f ca="1">IF(J54&lt;&gt;list!$C$2,"",list!$C$2)</f>
        <v/>
      </c>
    </row>
    <row r="55" spans="1:11">
      <c r="A55" s="65">
        <v>54</v>
      </c>
      <c r="C55" s="75">
        <v>52</v>
      </c>
      <c r="D55" s="119" t="str">
        <f t="shared" ca="1" si="0"/>
        <v/>
      </c>
      <c r="E55" s="75" t="str">
        <f ca="1">IFERROR(IF(VLOOKUP($D55,'Container Panel'!$B$41:$M$100,'Container Panel'!$K$38,0)=list!$C$2,SUMIFS('Cost &amp; Solution'!$J$51:$J$90,'Cost &amp; Solution'!$L$51:$L$90,'Rack Calculation'!$D55),0),"")</f>
        <v/>
      </c>
      <c r="F55" s="75" t="str">
        <f ca="1">IFERROR(VLOOKUP($D55,'Container Panel'!$B$41:$M$100,'Container Panel'!$F$38,0),"")</f>
        <v/>
      </c>
      <c r="G55" s="75" t="str">
        <f ca="1">IFERROR(VLOOKUP($D55,'Container Panel'!$B$41:$M$100,'Container Panel'!$G$38,0),"")</f>
        <v/>
      </c>
      <c r="H55" s="75" t="str">
        <f ca="1">IFERROR(VLOOKUP($D55,'Container Panel'!$B$41:$M$100,'Container Panel'!$H$38,0),"")</f>
        <v/>
      </c>
      <c r="I55" s="75" t="str">
        <f ca="1">IFERROR(VLOOKUP($D55,'Container Panel'!$B$41:$M$100,'Container Panel'!$I$38,0),"")</f>
        <v/>
      </c>
      <c r="J55" s="75" t="str">
        <f ca="1">IFERROR(VLOOKUP(D55,'Container Panel'!$B$41:$K$100,'Container Panel'!$K$38,0),"")</f>
        <v/>
      </c>
      <c r="K55" s="75" t="str">
        <f ca="1">IF(J55&lt;&gt;list!$C$2,"",list!$C$2)</f>
        <v/>
      </c>
    </row>
    <row r="56" spans="1:11">
      <c r="A56" s="65">
        <v>55</v>
      </c>
      <c r="C56" s="75">
        <v>53</v>
      </c>
      <c r="D56" s="119" t="str">
        <f t="shared" ca="1" si="0"/>
        <v/>
      </c>
      <c r="E56" s="75" t="str">
        <f ca="1">IFERROR(IF(VLOOKUP($D56,'Container Panel'!$B$41:$M$100,'Container Panel'!$K$38,0)=list!$C$2,SUMIFS('Cost &amp; Solution'!$J$51:$J$90,'Cost &amp; Solution'!$L$51:$L$90,'Rack Calculation'!$D56),0),"")</f>
        <v/>
      </c>
      <c r="F56" s="75" t="str">
        <f ca="1">IFERROR(VLOOKUP($D56,'Container Panel'!$B$41:$M$100,'Container Panel'!$F$38,0),"")</f>
        <v/>
      </c>
      <c r="G56" s="75" t="str">
        <f ca="1">IFERROR(VLOOKUP($D56,'Container Panel'!$B$41:$M$100,'Container Panel'!$G$38,0),"")</f>
        <v/>
      </c>
      <c r="H56" s="75" t="str">
        <f ca="1">IFERROR(VLOOKUP($D56,'Container Panel'!$B$41:$M$100,'Container Panel'!$H$38,0),"")</f>
        <v/>
      </c>
      <c r="I56" s="75" t="str">
        <f ca="1">IFERROR(VLOOKUP($D56,'Container Panel'!$B$41:$M$100,'Container Panel'!$I$38,0),"")</f>
        <v/>
      </c>
      <c r="J56" s="75" t="str">
        <f ca="1">IFERROR(VLOOKUP(D56,'Container Panel'!$B$41:$K$100,'Container Panel'!$K$38,0),"")</f>
        <v/>
      </c>
      <c r="K56" s="75" t="str">
        <f ca="1">IF(J56&lt;&gt;list!$C$2,"",list!$C$2)</f>
        <v/>
      </c>
    </row>
    <row r="57" spans="1:11">
      <c r="A57" s="65">
        <v>56</v>
      </c>
      <c r="C57" s="75">
        <v>54</v>
      </c>
      <c r="D57" s="119" t="str">
        <f t="shared" ca="1" si="0"/>
        <v/>
      </c>
      <c r="E57" s="75" t="str">
        <f ca="1">IFERROR(IF(VLOOKUP($D57,'Container Panel'!$B$41:$M$100,'Container Panel'!$K$38,0)=list!$C$2,SUMIFS('Cost &amp; Solution'!$J$51:$J$90,'Cost &amp; Solution'!$L$51:$L$90,'Rack Calculation'!$D57),0),"")</f>
        <v/>
      </c>
      <c r="F57" s="75" t="str">
        <f ca="1">IFERROR(VLOOKUP($D57,'Container Panel'!$B$41:$M$100,'Container Panel'!$F$38,0),"")</f>
        <v/>
      </c>
      <c r="G57" s="75" t="str">
        <f ca="1">IFERROR(VLOOKUP($D57,'Container Panel'!$B$41:$M$100,'Container Panel'!$G$38,0),"")</f>
        <v/>
      </c>
      <c r="H57" s="75" t="str">
        <f ca="1">IFERROR(VLOOKUP($D57,'Container Panel'!$B$41:$M$100,'Container Panel'!$H$38,0),"")</f>
        <v/>
      </c>
      <c r="I57" s="75" t="str">
        <f ca="1">IFERROR(VLOOKUP($D57,'Container Panel'!$B$41:$M$100,'Container Panel'!$I$38,0),"")</f>
        <v/>
      </c>
      <c r="J57" s="75" t="str">
        <f ca="1">IFERROR(VLOOKUP(D57,'Container Panel'!$B$41:$K$100,'Container Panel'!$K$38,0),"")</f>
        <v/>
      </c>
      <c r="K57" s="75" t="str">
        <f ca="1">IF(J57&lt;&gt;list!$C$2,"",list!$C$2)</f>
        <v/>
      </c>
    </row>
    <row r="58" spans="1:11">
      <c r="A58" s="65">
        <v>57</v>
      </c>
      <c r="C58" s="75">
        <v>55</v>
      </c>
      <c r="D58" s="119" t="str">
        <f t="shared" ca="1" si="0"/>
        <v/>
      </c>
      <c r="E58" s="75" t="str">
        <f ca="1">IFERROR(IF(VLOOKUP($D58,'Container Panel'!$B$41:$M$100,'Container Panel'!$K$38,0)=list!$C$2,SUMIFS('Cost &amp; Solution'!$J$51:$J$90,'Cost &amp; Solution'!$L$51:$L$90,'Rack Calculation'!$D58),0),"")</f>
        <v/>
      </c>
      <c r="F58" s="75" t="str">
        <f ca="1">IFERROR(VLOOKUP($D58,'Container Panel'!$B$41:$M$100,'Container Panel'!$F$38,0),"")</f>
        <v/>
      </c>
      <c r="G58" s="75" t="str">
        <f ca="1">IFERROR(VLOOKUP($D58,'Container Panel'!$B$41:$M$100,'Container Panel'!$G$38,0),"")</f>
        <v/>
      </c>
      <c r="H58" s="75" t="str">
        <f ca="1">IFERROR(VLOOKUP($D58,'Container Panel'!$B$41:$M$100,'Container Panel'!$H$38,0),"")</f>
        <v/>
      </c>
      <c r="I58" s="75" t="str">
        <f ca="1">IFERROR(VLOOKUP($D58,'Container Panel'!$B$41:$M$100,'Container Panel'!$I$38,0),"")</f>
        <v/>
      </c>
      <c r="J58" s="75" t="str">
        <f ca="1">IFERROR(VLOOKUP(D58,'Container Panel'!$B$41:$K$100,'Container Panel'!$K$38,0),"")</f>
        <v/>
      </c>
      <c r="K58" s="75" t="str">
        <f ca="1">IF(J58&lt;&gt;list!$C$2,"",list!$C$2)</f>
        <v/>
      </c>
    </row>
    <row r="59" spans="1:11">
      <c r="A59" s="65">
        <v>58</v>
      </c>
      <c r="C59" s="75">
        <v>56</v>
      </c>
      <c r="D59" s="119" t="str">
        <f t="shared" ca="1" si="0"/>
        <v/>
      </c>
      <c r="E59" s="75" t="str">
        <f ca="1">IFERROR(IF(VLOOKUP($D59,'Container Panel'!$B$41:$M$100,'Container Panel'!$K$38,0)=list!$C$2,SUMIFS('Cost &amp; Solution'!$J$51:$J$90,'Cost &amp; Solution'!$L$51:$L$90,'Rack Calculation'!$D59),0),"")</f>
        <v/>
      </c>
      <c r="F59" s="75" t="str">
        <f ca="1">IFERROR(VLOOKUP($D59,'Container Panel'!$B$41:$M$100,'Container Panel'!$F$38,0),"")</f>
        <v/>
      </c>
      <c r="G59" s="75" t="str">
        <f ca="1">IFERROR(VLOOKUP($D59,'Container Panel'!$B$41:$M$100,'Container Panel'!$G$38,0),"")</f>
        <v/>
      </c>
      <c r="H59" s="75" t="str">
        <f ca="1">IFERROR(VLOOKUP($D59,'Container Panel'!$B$41:$M$100,'Container Panel'!$H$38,0),"")</f>
        <v/>
      </c>
      <c r="I59" s="75" t="str">
        <f ca="1">IFERROR(VLOOKUP($D59,'Container Panel'!$B$41:$M$100,'Container Panel'!$I$38,0),"")</f>
        <v/>
      </c>
      <c r="J59" s="75" t="str">
        <f ca="1">IFERROR(VLOOKUP(D59,'Container Panel'!$B$41:$K$100,'Container Panel'!$K$38,0),"")</f>
        <v/>
      </c>
      <c r="K59" s="75" t="str">
        <f ca="1">IF(J59&lt;&gt;list!$C$2,"",list!$C$2)</f>
        <v/>
      </c>
    </row>
    <row r="60" spans="1:11">
      <c r="A60" s="65">
        <v>59</v>
      </c>
      <c r="C60" s="75">
        <v>57</v>
      </c>
      <c r="D60" s="119" t="str">
        <f t="shared" ca="1" si="0"/>
        <v/>
      </c>
      <c r="E60" s="75" t="str">
        <f ca="1">IFERROR(IF(VLOOKUP($D60,'Container Panel'!$B$41:$M$100,'Container Panel'!$K$38,0)=list!$C$2,SUMIFS('Cost &amp; Solution'!$J$51:$J$90,'Cost &amp; Solution'!$L$51:$L$90,'Rack Calculation'!$D60),0),"")</f>
        <v/>
      </c>
      <c r="F60" s="75" t="str">
        <f ca="1">IFERROR(VLOOKUP($D60,'Container Panel'!$B$41:$M$100,'Container Panel'!$F$38,0),"")</f>
        <v/>
      </c>
      <c r="G60" s="75" t="str">
        <f ca="1">IFERROR(VLOOKUP($D60,'Container Panel'!$B$41:$M$100,'Container Panel'!$G$38,0),"")</f>
        <v/>
      </c>
      <c r="H60" s="75" t="str">
        <f ca="1">IFERROR(VLOOKUP($D60,'Container Panel'!$B$41:$M$100,'Container Panel'!$H$38,0),"")</f>
        <v/>
      </c>
      <c r="I60" s="75" t="str">
        <f ca="1">IFERROR(VLOOKUP($D60,'Container Panel'!$B$41:$M$100,'Container Panel'!$I$38,0),"")</f>
        <v/>
      </c>
      <c r="J60" s="75" t="str">
        <f ca="1">IFERROR(VLOOKUP(D60,'Container Panel'!$B$41:$K$100,'Container Panel'!$K$38,0),"")</f>
        <v/>
      </c>
      <c r="K60" s="75" t="str">
        <f ca="1">IF(J60&lt;&gt;list!$C$2,"",list!$C$2)</f>
        <v/>
      </c>
    </row>
    <row r="61" spans="1:11">
      <c r="A61" s="65">
        <v>60</v>
      </c>
      <c r="C61" s="75">
        <v>58</v>
      </c>
      <c r="D61" s="119" t="str">
        <f t="shared" ca="1" si="0"/>
        <v/>
      </c>
      <c r="E61" s="75" t="str">
        <f ca="1">IFERROR(IF(VLOOKUP($D61,'Container Panel'!$B$41:$M$100,'Container Panel'!$K$38,0)=list!$C$2,SUMIFS('Cost &amp; Solution'!$J$51:$J$90,'Cost &amp; Solution'!$L$51:$L$90,'Rack Calculation'!$D61),0),"")</f>
        <v/>
      </c>
      <c r="F61" s="75" t="str">
        <f ca="1">IFERROR(VLOOKUP($D61,'Container Panel'!$B$41:$M$100,'Container Panel'!$F$38,0),"")</f>
        <v/>
      </c>
      <c r="G61" s="75" t="str">
        <f ca="1">IFERROR(VLOOKUP($D61,'Container Panel'!$B$41:$M$100,'Container Panel'!$G$38,0),"")</f>
        <v/>
      </c>
      <c r="H61" s="75" t="str">
        <f ca="1">IFERROR(VLOOKUP($D61,'Container Panel'!$B$41:$M$100,'Container Panel'!$H$38,0),"")</f>
        <v/>
      </c>
      <c r="I61" s="75" t="str">
        <f ca="1">IFERROR(VLOOKUP($D61,'Container Panel'!$B$41:$M$100,'Container Panel'!$I$38,0),"")</f>
        <v/>
      </c>
      <c r="J61" s="75" t="str">
        <f ca="1">IFERROR(VLOOKUP(D61,'Container Panel'!$B$41:$K$100,'Container Panel'!$K$38,0),"")</f>
        <v/>
      </c>
      <c r="K61" s="75" t="str">
        <f ca="1">IF(J61&lt;&gt;list!$C$2,"",list!$C$2)</f>
        <v/>
      </c>
    </row>
    <row r="62" spans="1:11">
      <c r="A62" s="65">
        <v>61</v>
      </c>
      <c r="C62" s="75">
        <v>59</v>
      </c>
      <c r="D62" s="119" t="str">
        <f t="shared" ca="1" si="0"/>
        <v/>
      </c>
      <c r="E62" s="75" t="str">
        <f ca="1">IFERROR(IF(VLOOKUP($D62,'Container Panel'!$B$41:$M$100,'Container Panel'!$K$38,0)=list!$C$2,SUMIFS('Cost &amp; Solution'!$J$51:$J$90,'Cost &amp; Solution'!$L$51:$L$90,'Rack Calculation'!$D62),0),"")</f>
        <v/>
      </c>
      <c r="F62" s="75" t="str">
        <f ca="1">IFERROR(VLOOKUP($D62,'Container Panel'!$B$41:$M$100,'Container Panel'!$F$38,0),"")</f>
        <v/>
      </c>
      <c r="G62" s="75" t="str">
        <f ca="1">IFERROR(VLOOKUP($D62,'Container Panel'!$B$41:$M$100,'Container Panel'!$G$38,0),"")</f>
        <v/>
      </c>
      <c r="H62" s="75" t="str">
        <f ca="1">IFERROR(VLOOKUP($D62,'Container Panel'!$B$41:$M$100,'Container Panel'!$H$38,0),"")</f>
        <v/>
      </c>
      <c r="I62" s="75" t="str">
        <f ca="1">IFERROR(VLOOKUP($D62,'Container Panel'!$B$41:$M$100,'Container Panel'!$I$38,0),"")</f>
        <v/>
      </c>
      <c r="J62" s="75" t="str">
        <f ca="1">IFERROR(VLOOKUP(D62,'Container Panel'!$B$41:$K$100,'Container Panel'!$K$38,0),"")</f>
        <v/>
      </c>
      <c r="K62" s="75" t="str">
        <f ca="1">IF(J62&lt;&gt;list!$C$2,"",list!$C$2)</f>
        <v/>
      </c>
    </row>
    <row r="63" spans="1:11">
      <c r="A63" s="65">
        <v>62</v>
      </c>
      <c r="C63" s="75">
        <v>60</v>
      </c>
      <c r="D63" s="119" t="str">
        <f t="shared" ca="1" si="0"/>
        <v/>
      </c>
      <c r="E63" s="75" t="str">
        <f ca="1">IFERROR(IF(VLOOKUP($D63,'Container Panel'!$B$41:$M$100,'Container Panel'!$K$38,0)=list!$C$2,SUMIFS('Cost &amp; Solution'!$J$51:$J$90,'Cost &amp; Solution'!$L$51:$L$90,'Rack Calculation'!$D63),0),"")</f>
        <v/>
      </c>
      <c r="F63" s="75" t="str">
        <f ca="1">IFERROR(VLOOKUP($D63,'Container Panel'!$B$41:$M$100,'Container Panel'!$F$38,0),"")</f>
        <v/>
      </c>
      <c r="G63" s="75" t="str">
        <f ca="1">IFERROR(VLOOKUP($D63,'Container Panel'!$B$41:$M$100,'Container Panel'!$G$38,0),"")</f>
        <v/>
      </c>
      <c r="H63" s="75" t="str">
        <f ca="1">IFERROR(VLOOKUP($D63,'Container Panel'!$B$41:$M$100,'Container Panel'!$H$38,0),"")</f>
        <v/>
      </c>
      <c r="I63" s="75" t="str">
        <f ca="1">IFERROR(VLOOKUP($D63,'Container Panel'!$B$41:$M$100,'Container Panel'!$I$38,0),"")</f>
        <v/>
      </c>
      <c r="J63" s="75" t="str">
        <f ca="1">IFERROR(VLOOKUP(D63,'Container Panel'!$B$41:$K$100,'Container Panel'!$K$38,0),"")</f>
        <v/>
      </c>
      <c r="K63" s="75" t="str">
        <f ca="1">IF(J63&lt;&gt;list!$C$2,"",list!$C$2)</f>
        <v/>
      </c>
    </row>
  </sheetData>
  <phoneticPr fontId="4"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tint="0.79998168889431442"/>
  </sheetPr>
  <dimension ref="A2:Q197"/>
  <sheetViews>
    <sheetView topLeftCell="A16" workbookViewId="0">
      <selection activeCell="J135" sqref="J135:Q137"/>
    </sheetView>
  </sheetViews>
  <sheetFormatPr defaultRowHeight="16.5" outlineLevelRow="1" outlineLevelCol="1"/>
  <cols>
    <col min="1" max="1" width="9" style="65"/>
    <col min="2" max="3" width="13.5" style="65" customWidth="1" outlineLevel="1"/>
    <col min="4" max="5" width="13.5" style="65" customWidth="1"/>
    <col min="6" max="6" width="16.125" style="65" customWidth="1"/>
    <col min="7" max="7" width="15.5" style="65" bestFit="1" customWidth="1"/>
    <col min="8" max="8" width="15.375" style="65" customWidth="1"/>
    <col min="9" max="9" width="14.875" style="65" customWidth="1"/>
    <col min="10" max="10" width="15" style="65" customWidth="1"/>
    <col min="11" max="17" width="13.625" style="65" customWidth="1"/>
    <col min="18" max="16384" width="9" style="65"/>
  </cols>
  <sheetData>
    <row r="2" spans="1:10" outlineLevel="1">
      <c r="C2" s="74" t="s">
        <v>138</v>
      </c>
      <c r="D2" s="74">
        <v>1</v>
      </c>
      <c r="E2" s="74">
        <v>2</v>
      </c>
      <c r="F2" s="74">
        <v>3</v>
      </c>
      <c r="G2" s="74">
        <v>4</v>
      </c>
      <c r="H2" s="74">
        <v>5</v>
      </c>
      <c r="I2" s="74">
        <v>6</v>
      </c>
      <c r="J2" s="74">
        <v>7</v>
      </c>
    </row>
    <row r="3" spans="1:10">
      <c r="A3" s="103"/>
      <c r="B3" s="76"/>
      <c r="C3" s="74"/>
      <c r="D3" s="74"/>
      <c r="E3" s="97" t="s">
        <v>132</v>
      </c>
      <c r="F3" s="97" t="s">
        <v>136</v>
      </c>
      <c r="G3" s="97" t="s">
        <v>135</v>
      </c>
      <c r="H3" s="97" t="s">
        <v>173</v>
      </c>
      <c r="I3" s="97" t="s">
        <v>137</v>
      </c>
      <c r="J3" s="97" t="s">
        <v>141</v>
      </c>
    </row>
    <row r="4" spans="1:10">
      <c r="B4" s="65" t="str">
        <f ca="1">IFERROR(VLOOKUP($D4,'Container Panel'!$B$41:$M$100,'Container Panel'!$K$38,0),"")</f>
        <v>Box</v>
      </c>
      <c r="C4" s="75">
        <v>1</v>
      </c>
      <c r="D4" s="119" t="str">
        <f t="shared" ref="D4:D35" ca="1" si="0">IFERROR(INDEX(SubBox,C4),"")</f>
        <v>PC</v>
      </c>
      <c r="E4" s="75">
        <f ca="1">IF(B4=list!$C$2,0,VLOOKUP(D4,$D$71:$Q$130,$E$67,0))</f>
        <v>0</v>
      </c>
      <c r="F4" s="75">
        <f ca="1">IFERROR(VLOOKUP(D4,'Container Panel'!$B$41:$M$100,'Container Panel'!$H$38,0),"")</f>
        <v>0.28000000000000003</v>
      </c>
      <c r="G4" s="74" t="str">
        <f ca="1">IF(E4=0,"",VLOOKUP(D4,$D$71:$Q$130,$F$67,0))</f>
        <v/>
      </c>
      <c r="H4" s="74">
        <f ca="1">IF(B4=list!$C$2,0,VLOOKUP(D4,$D$71:$Q$130,$G$67,0))</f>
        <v>0</v>
      </c>
      <c r="I4" s="75" t="str">
        <f ca="1">HLOOKUP(G4,$H$69:$Q$130,INDEX($B$69:$B$130,MATCH(D4,$D$69:$D$130,0)),0)</f>
        <v/>
      </c>
      <c r="J4" s="75">
        <f ca="1">IFERROR(VLOOKUP(D4,'Container Panel'!$B$41:$M$100,'Container Panel'!$I$38,0),"")</f>
        <v>1.8320000000000001</v>
      </c>
    </row>
    <row r="5" spans="1:10">
      <c r="B5" s="65" t="str">
        <f ca="1">IFERROR(VLOOKUP($D5,'Container Panel'!$B$41:$M$100,'Container Panel'!$K$38,0),"")</f>
        <v>Box</v>
      </c>
      <c r="C5" s="75">
        <v>2</v>
      </c>
      <c r="D5" s="119" t="str">
        <f t="shared" ca="1" si="0"/>
        <v>EU8634</v>
      </c>
      <c r="E5" s="75">
        <f ca="1">IF(B5=list!$C$2,0,VLOOKUP(D5,$D$71:$Q$130,$E$67,0))</f>
        <v>190</v>
      </c>
      <c r="F5" s="75">
        <f ca="1">IFERROR(VLOOKUP(D5,'Container Panel'!$B$41:$M$100,'Container Panel'!$H$38,0),"")</f>
        <v>0.34</v>
      </c>
      <c r="G5" s="74" t="str">
        <f t="shared" ref="G5:G63" ca="1" si="1">IF(E5=0,"",VLOOKUP(D5,$D$71:$Q$130,$F$67,0))</f>
        <v>Pallet 1</v>
      </c>
      <c r="H5" s="74">
        <f ca="1">IF(B5=list!$C$2,0,VLOOKUP(D5,$D$71:$Q$130,$G$67,0))</f>
        <v>95</v>
      </c>
      <c r="I5" s="75">
        <f t="shared" ref="I5:I63" ca="1" si="2">HLOOKUP(G5,$H$69:$Q$130,INDEX($B$69:$B$130,MATCH(D5,$D$69:$D$130,0)),0)</f>
        <v>0</v>
      </c>
      <c r="J5" s="75">
        <f ca="1">IFERROR(VLOOKUP(D5,'Container Panel'!$B$41:$M$100,'Container Panel'!$I$38,0),"")</f>
        <v>1.536</v>
      </c>
    </row>
    <row r="6" spans="1:10">
      <c r="B6" s="65" t="str">
        <f ca="1">IFERROR(VLOOKUP($D6,'Container Panel'!$B$41:$M$100,'Container Panel'!$K$38,0),"")</f>
        <v>Box</v>
      </c>
      <c r="C6" s="75">
        <v>3</v>
      </c>
      <c r="D6" s="119" t="str">
        <f t="shared" ca="1" si="0"/>
        <v>PA</v>
      </c>
      <c r="E6" s="75">
        <f ca="1">IF(B6=list!$C$2,0,VLOOKUP(D6,$D$71:$Q$130,$E$67,0))</f>
        <v>0</v>
      </c>
      <c r="F6" s="75">
        <f ca="1">IFERROR(VLOOKUP(D6,'Container Panel'!$B$41:$M$100,'Container Panel'!$H$38,0),"")</f>
        <v>0.28000000000000003</v>
      </c>
      <c r="G6" s="74" t="str">
        <f t="shared" ca="1" si="1"/>
        <v/>
      </c>
      <c r="H6" s="74">
        <f ca="1">IF(B6=list!$C$2,0,VLOOKUP(D6,$D$71:$Q$130,$G$67,0))</f>
        <v>0</v>
      </c>
      <c r="I6" s="75" t="str">
        <f t="shared" ca="1" si="2"/>
        <v/>
      </c>
      <c r="J6" s="75">
        <f ca="1">IFERROR(VLOOKUP(D6,'Container Panel'!$B$41:$M$100,'Container Panel'!$I$38,0),"")</f>
        <v>1.4079999999999999</v>
      </c>
    </row>
    <row r="7" spans="1:10">
      <c r="B7" s="65" t="str">
        <f ca="1">IFERROR(VLOOKUP($D7,'Container Panel'!$B$41:$M$100,'Container Panel'!$K$38,0),"")</f>
        <v>Box</v>
      </c>
      <c r="C7" s="75">
        <v>4</v>
      </c>
      <c r="D7" s="119" t="str">
        <f t="shared" ca="1" si="0"/>
        <v>PB</v>
      </c>
      <c r="E7" s="75">
        <f ca="1">IF(B7=list!$C$2,0,VLOOKUP(D7,$D$71:$Q$130,$E$67,0))</f>
        <v>0</v>
      </c>
      <c r="F7" s="75">
        <f ca="1">IFERROR(VLOOKUP(D7,'Container Panel'!$B$41:$M$100,'Container Panel'!$H$38,0),"")</f>
        <v>0.28000000000000003</v>
      </c>
      <c r="G7" s="74" t="str">
        <f t="shared" ca="1" si="1"/>
        <v/>
      </c>
      <c r="H7" s="74">
        <f ca="1">IF(B7=list!$C$2,0,VLOOKUP(D7,$D$71:$Q$130,$G$67,0))</f>
        <v>0</v>
      </c>
      <c r="I7" s="75" t="str">
        <f t="shared" ca="1" si="2"/>
        <v/>
      </c>
      <c r="J7" s="75">
        <f ca="1">IFERROR(VLOOKUP(D7,'Container Panel'!$B$41:$M$100,'Container Panel'!$I$38,0),"")</f>
        <v>1.536</v>
      </c>
    </row>
    <row r="8" spans="1:10">
      <c r="B8" s="65" t="str">
        <f ca="1">IFERROR(VLOOKUP($D8,'Container Panel'!$B$41:$M$100,'Container Panel'!$K$38,0),"")</f>
        <v>Box</v>
      </c>
      <c r="C8" s="75">
        <v>5</v>
      </c>
      <c r="D8" s="119" t="str">
        <f t="shared" ca="1" si="0"/>
        <v>EU8623</v>
      </c>
      <c r="E8" s="75">
        <f ca="1">IF(B8=list!$C$2,0,VLOOKUP(D8,$D$71:$Q$130,$E$67,0))</f>
        <v>0</v>
      </c>
      <c r="F8" s="75">
        <f ca="1">IFERROR(VLOOKUP(D8,'Container Panel'!$B$41:$M$100,'Container Panel'!$H$38,0),"")</f>
        <v>0.23</v>
      </c>
      <c r="G8" s="74" t="str">
        <f t="shared" ca="1" si="1"/>
        <v/>
      </c>
      <c r="H8" s="74">
        <f ca="1">IF(B8=list!$C$2,0,VLOOKUP(D8,$D$71:$Q$130,$G$67,0))</f>
        <v>0</v>
      </c>
      <c r="I8" s="75" t="str">
        <f t="shared" ca="1" si="2"/>
        <v/>
      </c>
      <c r="J8" s="75">
        <f ca="1">IFERROR(VLOOKUP(D8,'Container Panel'!$B$41:$M$100,'Container Panel'!$I$38,0),"")</f>
        <v>1.288</v>
      </c>
    </row>
    <row r="9" spans="1:10">
      <c r="B9" s="65" t="str">
        <f ca="1">IFERROR(VLOOKUP($D9,'Container Panel'!$B$41:$M$100,'Container Panel'!$K$38,0),"")</f>
        <v>Box</v>
      </c>
      <c r="C9" s="75">
        <v>6</v>
      </c>
      <c r="D9" s="119" t="str">
        <f t="shared" ca="1" si="0"/>
        <v>EU12423</v>
      </c>
      <c r="E9" s="75">
        <f ca="1">IF(B9=list!$C$2,0,VLOOKUP(D9,$D$71:$Q$130,$E$67,0))</f>
        <v>0</v>
      </c>
      <c r="F9" s="75">
        <f ca="1">IFERROR(VLOOKUP(D9,'Container Panel'!$B$41:$M$100,'Container Panel'!$H$38,0),"")</f>
        <v>0.23</v>
      </c>
      <c r="G9" s="74" t="str">
        <f t="shared" ca="1" si="1"/>
        <v/>
      </c>
      <c r="H9" s="74">
        <f ca="1">IF(B9=list!$C$2,0,VLOOKUP(D9,$D$71:$Q$130,$G$67,0))</f>
        <v>0</v>
      </c>
      <c r="I9" s="75" t="str">
        <f t="shared" ca="1" si="2"/>
        <v/>
      </c>
      <c r="J9" s="75">
        <f ca="1">IFERROR(VLOOKUP(D9,'Container Panel'!$B$41:$M$100,'Container Panel'!$I$38,0),"")</f>
        <v>1.64</v>
      </c>
    </row>
    <row r="10" spans="1:10">
      <c r="B10" s="65" t="str">
        <f ca="1">IFERROR(VLOOKUP($D10,'Container Panel'!$B$41:$M$100,'Container Panel'!$K$38,0),"")</f>
        <v>Box</v>
      </c>
      <c r="C10" s="75">
        <v>7</v>
      </c>
      <c r="D10" s="119" t="str">
        <f t="shared" ca="1" si="0"/>
        <v>EU6434</v>
      </c>
      <c r="E10" s="75">
        <f ca="1">IF(B10=list!$C$2,0,VLOOKUP(D10,$D$71:$Q$130,$E$67,0))</f>
        <v>0</v>
      </c>
      <c r="F10" s="75">
        <f ca="1">IFERROR(VLOOKUP(D10,'Container Panel'!$B$41:$M$100,'Container Panel'!$H$38,0),"")</f>
        <v>0.34</v>
      </c>
      <c r="G10" s="74" t="str">
        <f t="shared" ca="1" si="1"/>
        <v/>
      </c>
      <c r="H10" s="74">
        <f ca="1">IF(B10=list!$C$2,0,VLOOKUP(D10,$D$71:$Q$130,$G$67,0))</f>
        <v>0</v>
      </c>
      <c r="I10" s="75" t="str">
        <f t="shared" ca="1" si="2"/>
        <v/>
      </c>
      <c r="J10" s="75">
        <f ca="1">IFERROR(VLOOKUP(D10,'Container Panel'!$B$41:$M$100,'Container Panel'!$I$38,0),"")</f>
        <v>0.80400000000000005</v>
      </c>
    </row>
    <row r="11" spans="1:10">
      <c r="B11" s="65" t="str">
        <f ca="1">IFERROR(VLOOKUP($D11,'Container Panel'!$B$41:$M$100,'Container Panel'!$K$38,0),"")</f>
        <v>Box</v>
      </c>
      <c r="C11" s="75">
        <v>8</v>
      </c>
      <c r="D11" s="119" t="str">
        <f t="shared" ca="1" si="0"/>
        <v>D</v>
      </c>
      <c r="E11" s="75">
        <f ca="1">IF(B11=list!$C$2,0,VLOOKUP(D11,$D$71:$Q$130,$E$67,0))</f>
        <v>0</v>
      </c>
      <c r="F11" s="75">
        <f ca="1">IFERROR(VLOOKUP(D11,'Container Panel'!$B$41:$M$100,'Container Panel'!$H$38,0),"")</f>
        <v>0.28000000000000003</v>
      </c>
      <c r="G11" s="74" t="str">
        <f t="shared" ca="1" si="1"/>
        <v/>
      </c>
      <c r="H11" s="74">
        <f ca="1">IF(B11=list!$C$2,0,VLOOKUP(D11,$D$71:$Q$130,$G$67,0))</f>
        <v>0</v>
      </c>
      <c r="I11" s="75" t="str">
        <f t="shared" ca="1" si="2"/>
        <v/>
      </c>
      <c r="J11" s="75">
        <f ca="1">IFERROR(VLOOKUP(D11,'Container Panel'!$B$41:$M$100,'Container Panel'!$I$38,0),"")</f>
        <v>0.69599999999999995</v>
      </c>
    </row>
    <row r="12" spans="1:10">
      <c r="B12" s="65" t="str">
        <f ca="1">IFERROR(VLOOKUP($D12,'Container Panel'!$B$41:$M$100,'Container Panel'!$K$38,0),"")</f>
        <v>Box</v>
      </c>
      <c r="C12" s="75">
        <v>9</v>
      </c>
      <c r="D12" s="119" t="str">
        <f t="shared" ca="1" si="0"/>
        <v>EU6423</v>
      </c>
      <c r="E12" s="75">
        <f ca="1">IF(B12=list!$C$2,0,VLOOKUP(D12,$D$71:$Q$130,$E$67,0))</f>
        <v>0</v>
      </c>
      <c r="F12" s="75">
        <f ca="1">IFERROR(VLOOKUP(D12,'Container Panel'!$B$41:$M$100,'Container Panel'!$H$38,0),"")</f>
        <v>0.23</v>
      </c>
      <c r="G12" s="74" t="str">
        <f t="shared" ca="1" si="1"/>
        <v/>
      </c>
      <c r="H12" s="74">
        <f ca="1">IF(B12=list!$C$2,0,VLOOKUP(D12,$D$71:$Q$130,$G$67,0))</f>
        <v>0</v>
      </c>
      <c r="I12" s="75" t="str">
        <f t="shared" ca="1" si="2"/>
        <v/>
      </c>
      <c r="J12" s="75">
        <f ca="1">IFERROR(VLOOKUP(D12,'Container Panel'!$B$41:$M$100,'Container Panel'!$I$38,0),"")</f>
        <v>0.64</v>
      </c>
    </row>
    <row r="13" spans="1:10">
      <c r="B13" s="65" t="str">
        <f ca="1">IFERROR(VLOOKUP($D13,'Container Panel'!$B$41:$M$100,'Container Panel'!$K$38,0),"")</f>
        <v>Box</v>
      </c>
      <c r="C13" s="75">
        <v>10</v>
      </c>
      <c r="D13" s="119" t="str">
        <f t="shared" ca="1" si="0"/>
        <v>H</v>
      </c>
      <c r="E13" s="75">
        <f ca="1">IF(B13=list!$C$2,0,VLOOKUP(D13,$D$71:$Q$130,$E$67,0))</f>
        <v>0</v>
      </c>
      <c r="F13" s="75">
        <f ca="1">IFERROR(VLOOKUP(D13,'Container Panel'!$B$41:$M$100,'Container Panel'!$H$38,0),"")</f>
        <v>0.14799999999999999</v>
      </c>
      <c r="G13" s="74" t="str">
        <f t="shared" ca="1" si="1"/>
        <v/>
      </c>
      <c r="H13" s="74">
        <f ca="1">IF(B13=list!$C$2,0,VLOOKUP(D13,$D$71:$Q$130,$G$67,0))</f>
        <v>0</v>
      </c>
      <c r="I13" s="75" t="str">
        <f t="shared" ca="1" si="2"/>
        <v/>
      </c>
      <c r="J13" s="75">
        <f ca="1">IFERROR(VLOOKUP(D13,'Container Panel'!$B$41:$M$100,'Container Panel'!$I$38,0),"")</f>
        <v>0.56799999999999995</v>
      </c>
    </row>
    <row r="14" spans="1:10">
      <c r="B14" s="65" t="str">
        <f ca="1">IFERROR(VLOOKUP($D14,'Container Panel'!$B$41:$M$100,'Container Panel'!$K$38,0),"")</f>
        <v>Box</v>
      </c>
      <c r="C14" s="75">
        <v>11</v>
      </c>
      <c r="D14" s="119" t="str">
        <f t="shared" ca="1" si="0"/>
        <v>C</v>
      </c>
      <c r="E14" s="75">
        <f ca="1">IF(B14=list!$C$2,0,VLOOKUP(D14,$D$71:$Q$130,$E$67,0))</f>
        <v>0</v>
      </c>
      <c r="F14" s="75">
        <f ca="1">IFERROR(VLOOKUP(D14,'Container Panel'!$B$41:$M$100,'Container Panel'!$H$38,0),"")</f>
        <v>0.28000000000000003</v>
      </c>
      <c r="G14" s="74" t="str">
        <f t="shared" ca="1" si="1"/>
        <v/>
      </c>
      <c r="H14" s="74">
        <f ca="1">IF(B14=list!$C$2,0,VLOOKUP(D14,$D$71:$Q$130,$G$67,0))</f>
        <v>0</v>
      </c>
      <c r="I14" s="75" t="str">
        <f t="shared" ca="1" si="2"/>
        <v/>
      </c>
      <c r="J14" s="75">
        <f ca="1">IFERROR(VLOOKUP(D14,'Container Panel'!$B$41:$M$100,'Container Panel'!$I$38,0),"")</f>
        <v>0.54400000000000004</v>
      </c>
    </row>
    <row r="15" spans="1:10">
      <c r="B15" s="65" t="str">
        <f ca="1">IFERROR(VLOOKUP($D15,'Container Panel'!$B$41:$M$100,'Container Panel'!$K$38,0),"")</f>
        <v>Box</v>
      </c>
      <c r="C15" s="75">
        <v>12</v>
      </c>
      <c r="D15" s="119" t="str">
        <f t="shared" ca="1" si="0"/>
        <v>EU6412</v>
      </c>
      <c r="E15" s="75">
        <f ca="1">IF(B15=list!$C$2,0,VLOOKUP(D15,$D$71:$Q$130,$E$67,0))</f>
        <v>0</v>
      </c>
      <c r="F15" s="75">
        <f ca="1">IFERROR(VLOOKUP(D15,'Container Panel'!$B$41:$M$100,'Container Panel'!$H$38,0),"")</f>
        <v>0.12</v>
      </c>
      <c r="G15" s="74" t="str">
        <f t="shared" ca="1" si="1"/>
        <v/>
      </c>
      <c r="H15" s="74">
        <f ca="1">IF(B15=list!$C$2,0,VLOOKUP(D15,$D$71:$Q$130,$G$67,0))</f>
        <v>0</v>
      </c>
      <c r="I15" s="75" t="str">
        <f t="shared" ca="1" si="2"/>
        <v/>
      </c>
      <c r="J15" s="75">
        <f ca="1">IFERROR(VLOOKUP(D15,'Container Panel'!$B$41:$M$100,'Container Panel'!$I$38,0),"")</f>
        <v>0.50800000000000001</v>
      </c>
    </row>
    <row r="16" spans="1:10">
      <c r="B16" s="65" t="str">
        <f ca="1">IFERROR(VLOOKUP($D16,'Container Panel'!$B$41:$M$100,'Container Panel'!$K$38,0),"")</f>
        <v>Box</v>
      </c>
      <c r="C16" s="75">
        <v>13</v>
      </c>
      <c r="D16" s="119" t="str">
        <f t="shared" ca="1" si="0"/>
        <v>EU4323</v>
      </c>
      <c r="E16" s="75">
        <f ca="1">IF(B16=list!$C$2,0,VLOOKUP(D16,$D$71:$Q$130,$E$67,0))</f>
        <v>0</v>
      </c>
      <c r="F16" s="75">
        <f ca="1">IFERROR(VLOOKUP(D16,'Container Panel'!$B$41:$M$100,'Container Panel'!$H$38,0),"")</f>
        <v>0.23</v>
      </c>
      <c r="G16" s="74" t="str">
        <f t="shared" ca="1" si="1"/>
        <v/>
      </c>
      <c r="H16" s="74">
        <f ca="1">IF(B16=list!$C$2,0,VLOOKUP(D16,$D$71:$Q$130,$G$67,0))</f>
        <v>0</v>
      </c>
      <c r="I16" s="75" t="str">
        <f t="shared" ca="1" si="2"/>
        <v/>
      </c>
      <c r="J16" s="75">
        <f ca="1">IFERROR(VLOOKUP(D16,'Container Panel'!$B$41:$M$100,'Container Panel'!$I$38,0),"")</f>
        <v>0.46400000000000002</v>
      </c>
    </row>
    <row r="17" spans="2:10">
      <c r="B17" s="65" t="str">
        <f ca="1">IFERROR(VLOOKUP($D17,'Container Panel'!$B$41:$M$100,'Container Panel'!$K$38,0),"")</f>
        <v>Box</v>
      </c>
      <c r="C17" s="75">
        <v>14</v>
      </c>
      <c r="D17" s="119" t="str">
        <f t="shared" ca="1" si="0"/>
        <v>B</v>
      </c>
      <c r="E17" s="75">
        <f ca="1">IF(B17=list!$C$2,0,VLOOKUP(D17,$D$71:$Q$130,$E$67,0))</f>
        <v>0</v>
      </c>
      <c r="F17" s="75">
        <f ca="1">IFERROR(VLOOKUP(D17,'Container Panel'!$B$41:$M$100,'Container Panel'!$H$38,0),"")</f>
        <v>0.14799999999999999</v>
      </c>
      <c r="G17" s="74" t="str">
        <f t="shared" ca="1" si="1"/>
        <v/>
      </c>
      <c r="H17" s="74">
        <f ca="1">IF(B17=list!$C$2,0,VLOOKUP(D17,$D$71:$Q$130,$G$67,0))</f>
        <v>0</v>
      </c>
      <c r="I17" s="75" t="str">
        <f t="shared" ca="1" si="2"/>
        <v/>
      </c>
      <c r="J17" s="75">
        <f ca="1">IFERROR(VLOOKUP(D17,'Container Panel'!$B$41:$M$100,'Container Panel'!$I$38,0),"")</f>
        <v>0.39200000000000002</v>
      </c>
    </row>
    <row r="18" spans="2:10">
      <c r="B18" s="65" t="str">
        <f ca="1">IFERROR(VLOOKUP($D18,'Container Panel'!$B$41:$M$100,'Container Panel'!$K$38,0),"")</f>
        <v>Box</v>
      </c>
      <c r="C18" s="75">
        <v>15</v>
      </c>
      <c r="D18" s="119" t="str">
        <f t="shared" ca="1" si="0"/>
        <v>EU4312</v>
      </c>
      <c r="E18" s="75">
        <f ca="1">IF(B18=list!$C$2,0,VLOOKUP(D18,$D$71:$Q$130,$E$67,0))</f>
        <v>0</v>
      </c>
      <c r="F18" s="75">
        <f ca="1">IFERROR(VLOOKUP(D18,'Container Panel'!$B$41:$M$100,'Container Panel'!$H$38,0),"")</f>
        <v>0.12</v>
      </c>
      <c r="G18" s="74" t="str">
        <f t="shared" ca="1" si="1"/>
        <v/>
      </c>
      <c r="H18" s="74">
        <f ca="1">IF(B18=list!$C$2,0,VLOOKUP(D18,$D$71:$Q$130,$G$67,0))</f>
        <v>0</v>
      </c>
      <c r="I18" s="75" t="str">
        <f t="shared" ca="1" si="2"/>
        <v/>
      </c>
      <c r="J18" s="75">
        <f ca="1">IFERROR(VLOOKUP(D18,'Container Panel'!$B$41:$M$100,'Container Panel'!$I$38,0),"")</f>
        <v>0.35599999999999998</v>
      </c>
    </row>
    <row r="19" spans="2:10">
      <c r="B19" s="65" t="str">
        <f ca="1">IFERROR(VLOOKUP($D19,'Container Panel'!$B$41:$M$100,'Container Panel'!$K$38,0),"")</f>
        <v>Box</v>
      </c>
      <c r="C19" s="75">
        <v>16</v>
      </c>
      <c r="D19" s="119" t="str">
        <f t="shared" ca="1" si="0"/>
        <v>A</v>
      </c>
      <c r="E19" s="75">
        <f ca="1">IF(B19=list!$C$2,0,VLOOKUP(D19,$D$71:$Q$130,$E$67,0))</f>
        <v>0</v>
      </c>
      <c r="F19" s="75">
        <f ca="1">IFERROR(VLOOKUP(D19,'Container Panel'!$B$41:$M$100,'Container Panel'!$H$38,0),"")</f>
        <v>0.14799999999999999</v>
      </c>
      <c r="G19" s="74" t="str">
        <f t="shared" ca="1" si="1"/>
        <v/>
      </c>
      <c r="H19" s="74">
        <f ca="1">IF(B19=list!$C$2,0,VLOOKUP(D19,$D$71:$Q$130,$G$67,0))</f>
        <v>0</v>
      </c>
      <c r="I19" s="75" t="str">
        <f t="shared" ca="1" si="2"/>
        <v/>
      </c>
      <c r="J19" s="75">
        <f ca="1">IFERROR(VLOOKUP(D19,'Container Panel'!$B$41:$M$100,'Container Panel'!$I$38,0),"")</f>
        <v>0.3</v>
      </c>
    </row>
    <row r="20" spans="2:10">
      <c r="B20" s="65" t="str">
        <f ca="1">IFERROR(VLOOKUP($D20,'Container Panel'!$B$41:$M$100,'Container Panel'!$K$38,0),"")</f>
        <v>Box</v>
      </c>
      <c r="C20" s="75">
        <v>17</v>
      </c>
      <c r="D20" s="119" t="str">
        <f t="shared" ca="1" si="0"/>
        <v>EU3212</v>
      </c>
      <c r="E20" s="75">
        <f ca="1">IF(B20=list!$C$2,0,VLOOKUP(D20,$D$71:$Q$130,$E$67,0))</f>
        <v>0</v>
      </c>
      <c r="F20" s="75">
        <f ca="1">IFERROR(VLOOKUP(D20,'Container Panel'!$B$41:$M$100,'Container Panel'!$H$38,0),"")</f>
        <v>0.12</v>
      </c>
      <c r="G20" s="74" t="str">
        <f t="shared" ca="1" si="1"/>
        <v/>
      </c>
      <c r="H20" s="74">
        <f ca="1">IF(B20=list!$C$2,0,VLOOKUP(D20,$D$71:$Q$130,$G$67,0))</f>
        <v>0</v>
      </c>
      <c r="I20" s="75" t="str">
        <f t="shared" ca="1" si="2"/>
        <v/>
      </c>
      <c r="J20" s="75">
        <f ca="1">IFERROR(VLOOKUP(D20,'Container Panel'!$B$41:$M$100,'Container Panel'!$I$38,0),"")</f>
        <v>0.28199999999999997</v>
      </c>
    </row>
    <row r="21" spans="2:10">
      <c r="B21" s="65" t="str">
        <f ca="1">IFERROR(VLOOKUP($D21,'Container Panel'!$B$41:$M$100,'Container Panel'!$K$38,0),"")</f>
        <v>Box</v>
      </c>
      <c r="C21" s="75">
        <v>18</v>
      </c>
      <c r="D21" s="119" t="str">
        <f t="shared" ca="1" si="0"/>
        <v>EU64175</v>
      </c>
      <c r="E21" s="75">
        <f ca="1">IF(B21=list!$C$2,0,VLOOKUP(D21,$D$71:$Q$130,$E$67,0))</f>
        <v>0</v>
      </c>
      <c r="F21" s="75">
        <f ca="1">IFERROR(VLOOKUP(D21,'Container Panel'!$B$41:$M$100,'Container Panel'!$H$38,0),"")</f>
        <v>0.17499999999999999</v>
      </c>
      <c r="G21" s="74" t="str">
        <f t="shared" ca="1" si="1"/>
        <v/>
      </c>
      <c r="H21" s="74">
        <f ca="1">IF(B21=list!$C$2,0,VLOOKUP(D21,$D$71:$Q$130,$G$67,0))</f>
        <v>0</v>
      </c>
      <c r="I21" s="75" t="str">
        <f t="shared" ca="1" si="2"/>
        <v/>
      </c>
      <c r="J21" s="75">
        <f ca="1">IFERROR(VLOOKUP(D21,'Container Panel'!$B$41:$M$100,'Container Panel'!$I$38,0),"")</f>
        <v>0.58399999999999996</v>
      </c>
    </row>
    <row r="22" spans="2:10">
      <c r="B22" s="65" t="str">
        <f ca="1">IFERROR(VLOOKUP($D22,'Container Panel'!$B$41:$M$100,'Container Panel'!$K$38,0),"")</f>
        <v>Box</v>
      </c>
      <c r="C22" s="75">
        <v>19</v>
      </c>
      <c r="D22" s="119" t="str">
        <f t="shared" ca="1" si="0"/>
        <v>EU8612</v>
      </c>
      <c r="E22" s="75">
        <f ca="1">IF(B22=list!$C$2,0,VLOOKUP(D22,$D$71:$Q$130,$E$67,0))</f>
        <v>0</v>
      </c>
      <c r="F22" s="75">
        <f ca="1">IFERROR(VLOOKUP(D22,'Container Panel'!$B$41:$M$100,'Container Panel'!$H$38,0),"")</f>
        <v>0.12</v>
      </c>
      <c r="G22" s="74" t="str">
        <f t="shared" ca="1" si="1"/>
        <v/>
      </c>
      <c r="H22" s="74">
        <f ca="1">IF(B22=list!$C$2,0,VLOOKUP(D22,$D$71:$Q$130,$G$67,0))</f>
        <v>0</v>
      </c>
      <c r="I22" s="75" t="str">
        <f t="shared" ca="1" si="2"/>
        <v/>
      </c>
      <c r="J22" s="75">
        <f ca="1">IFERROR(VLOOKUP(D22,'Container Panel'!$B$41:$M$100,'Container Panel'!$I$38,0),"")</f>
        <v>1.032</v>
      </c>
    </row>
    <row r="23" spans="2:10">
      <c r="B23" s="65" t="str">
        <f ca="1">IFERROR(VLOOKUP($D23,'Container Panel'!$B$41:$M$100,'Container Panel'!$K$38,0),"")</f>
        <v>Rack</v>
      </c>
      <c r="C23" s="75">
        <v>20</v>
      </c>
      <c r="D23" s="119" t="str">
        <f t="shared" ca="1" si="0"/>
        <v>rack-1</v>
      </c>
      <c r="E23" s="75">
        <f ca="1">IF(B23=list!$C$2,0,VLOOKUP(D23,$D$71:$Q$130,$E$67,0))</f>
        <v>0</v>
      </c>
      <c r="F23" s="75">
        <f ca="1">IFERROR(VLOOKUP(D23,'Container Panel'!$B$41:$M$100,'Container Panel'!$H$38,0),"")</f>
        <v>1.1499999999999999</v>
      </c>
      <c r="G23" s="74" t="str">
        <f t="shared" ca="1" si="1"/>
        <v/>
      </c>
      <c r="H23" s="74">
        <f ca="1">IF(B23=list!$C$2,0,VLOOKUP(D23,$D$71:$Q$130,$G$67,0))</f>
        <v>0</v>
      </c>
      <c r="I23" s="75" t="str">
        <f t="shared" ca="1" si="2"/>
        <v/>
      </c>
      <c r="J23" s="75">
        <f ca="1">IFERROR(VLOOKUP(D23,'Container Panel'!$B$41:$M$100,'Container Panel'!$I$38,0),"")</f>
        <v>19.2</v>
      </c>
    </row>
    <row r="24" spans="2:10">
      <c r="B24" s="65" t="str">
        <f ca="1">IFERROR(VLOOKUP($D24,'Container Panel'!$B$41:$M$100,'Container Panel'!$K$38,0),"")</f>
        <v/>
      </c>
      <c r="C24" s="75">
        <v>21</v>
      </c>
      <c r="D24" s="119" t="str">
        <f t="shared" ca="1" si="0"/>
        <v/>
      </c>
      <c r="E24" s="75" t="str">
        <f ca="1">IF(B24=list!$C$2,0,VLOOKUP(D24,$D$71:$Q$130,$E$67,0))</f>
        <v/>
      </c>
      <c r="F24" s="75" t="str">
        <f ca="1">IFERROR(VLOOKUP(D24,'Container Panel'!$B$41:$M$100,'Container Panel'!$H$38,0),"")</f>
        <v/>
      </c>
      <c r="G24" s="74" t="str">
        <f t="shared" ca="1" si="1"/>
        <v/>
      </c>
      <c r="H24" s="74" t="str">
        <f ca="1">IF(B24=list!$C$2,0,VLOOKUP(D24,$D$71:$Q$130,$G$67,0))</f>
        <v/>
      </c>
      <c r="I24" s="75" t="str">
        <f t="shared" ca="1" si="2"/>
        <v/>
      </c>
      <c r="J24" s="75" t="str">
        <f ca="1">IFERROR(VLOOKUP(D24,'Container Panel'!$B$41:$M$100,'Container Panel'!$I$38,0),"")</f>
        <v/>
      </c>
    </row>
    <row r="25" spans="2:10">
      <c r="B25" s="65" t="str">
        <f ca="1">IFERROR(VLOOKUP($D25,'Container Panel'!$B$41:$M$100,'Container Panel'!$K$38,0),"")</f>
        <v/>
      </c>
      <c r="C25" s="75">
        <v>22</v>
      </c>
      <c r="D25" s="119" t="str">
        <f t="shared" ca="1" si="0"/>
        <v/>
      </c>
      <c r="E25" s="75" t="str">
        <f ca="1">IF(B25=list!$C$2,0,VLOOKUP(D25,$D$71:$Q$130,$E$67,0))</f>
        <v/>
      </c>
      <c r="F25" s="75" t="str">
        <f ca="1">IFERROR(VLOOKUP(D25,'Container Panel'!$B$41:$M$100,'Container Panel'!$H$38,0),"")</f>
        <v/>
      </c>
      <c r="G25" s="74" t="str">
        <f t="shared" ca="1" si="1"/>
        <v/>
      </c>
      <c r="H25" s="74" t="str">
        <f ca="1">IF(B25=list!$C$2,0,VLOOKUP(D25,$D$71:$Q$130,$G$67,0))</f>
        <v/>
      </c>
      <c r="I25" s="75" t="str">
        <f t="shared" ca="1" si="2"/>
        <v/>
      </c>
      <c r="J25" s="75" t="str">
        <f ca="1">IFERROR(VLOOKUP(D25,'Container Panel'!$B$41:$M$100,'Container Panel'!$I$38,0),"")</f>
        <v/>
      </c>
    </row>
    <row r="26" spans="2:10">
      <c r="B26" s="65" t="str">
        <f ca="1">IFERROR(VLOOKUP($D26,'Container Panel'!$B$41:$M$100,'Container Panel'!$K$38,0),"")</f>
        <v/>
      </c>
      <c r="C26" s="75">
        <v>23</v>
      </c>
      <c r="D26" s="119" t="str">
        <f t="shared" ca="1" si="0"/>
        <v/>
      </c>
      <c r="E26" s="75" t="str">
        <f ca="1">IF(B26=list!$C$2,0,VLOOKUP(D26,$D$71:$Q$130,$E$67,0))</f>
        <v/>
      </c>
      <c r="F26" s="75" t="str">
        <f ca="1">IFERROR(VLOOKUP(D26,'Container Panel'!$B$41:$M$100,'Container Panel'!$H$38,0),"")</f>
        <v/>
      </c>
      <c r="G26" s="74" t="str">
        <f t="shared" ca="1" si="1"/>
        <v/>
      </c>
      <c r="H26" s="74" t="str">
        <f ca="1">IF(B26=list!$C$2,0,VLOOKUP(D26,$D$71:$Q$130,$G$67,0))</f>
        <v/>
      </c>
      <c r="I26" s="75" t="str">
        <f t="shared" ca="1" si="2"/>
        <v/>
      </c>
      <c r="J26" s="75" t="str">
        <f ca="1">IFERROR(VLOOKUP(D26,'Container Panel'!$B$41:$M$100,'Container Panel'!$I$38,0),"")</f>
        <v/>
      </c>
    </row>
    <row r="27" spans="2:10">
      <c r="B27" s="65" t="str">
        <f ca="1">IFERROR(VLOOKUP($D27,'Container Panel'!$B$41:$M$100,'Container Panel'!$K$38,0),"")</f>
        <v/>
      </c>
      <c r="C27" s="75">
        <v>24</v>
      </c>
      <c r="D27" s="119" t="str">
        <f t="shared" ca="1" si="0"/>
        <v/>
      </c>
      <c r="E27" s="75" t="str">
        <f ca="1">IF(B27=list!$C$2,0,VLOOKUP(D27,$D$71:$Q$130,$E$67,0))</f>
        <v/>
      </c>
      <c r="F27" s="75" t="str">
        <f ca="1">IFERROR(VLOOKUP(D27,'Container Panel'!$B$41:$M$100,'Container Panel'!$H$38,0),"")</f>
        <v/>
      </c>
      <c r="G27" s="74" t="str">
        <f t="shared" ca="1" si="1"/>
        <v/>
      </c>
      <c r="H27" s="74" t="str">
        <f ca="1">IF(B27=list!$C$2,0,VLOOKUP(D27,$D$71:$Q$130,$G$67,0))</f>
        <v/>
      </c>
      <c r="I27" s="75" t="str">
        <f t="shared" ca="1" si="2"/>
        <v/>
      </c>
      <c r="J27" s="75" t="str">
        <f ca="1">IFERROR(VLOOKUP(D27,'Container Panel'!$B$41:$M$100,'Container Panel'!$I$38,0),"")</f>
        <v/>
      </c>
    </row>
    <row r="28" spans="2:10">
      <c r="B28" s="65" t="str">
        <f ca="1">IFERROR(VLOOKUP($D28,'Container Panel'!$B$41:$M$100,'Container Panel'!$K$38,0),"")</f>
        <v/>
      </c>
      <c r="C28" s="75">
        <v>25</v>
      </c>
      <c r="D28" s="119" t="str">
        <f t="shared" ca="1" si="0"/>
        <v/>
      </c>
      <c r="E28" s="75" t="str">
        <f ca="1">IF(B28=list!$C$2,0,VLOOKUP(D28,$D$71:$Q$130,$E$67,0))</f>
        <v/>
      </c>
      <c r="F28" s="75" t="str">
        <f ca="1">IFERROR(VLOOKUP(D28,'Container Panel'!$B$41:$M$100,'Container Panel'!$H$38,0),"")</f>
        <v/>
      </c>
      <c r="G28" s="74" t="str">
        <f t="shared" ca="1" si="1"/>
        <v/>
      </c>
      <c r="H28" s="74" t="str">
        <f ca="1">IF(B28=list!$C$2,0,VLOOKUP(D28,$D$71:$Q$130,$G$67,0))</f>
        <v/>
      </c>
      <c r="I28" s="75" t="str">
        <f t="shared" ca="1" si="2"/>
        <v/>
      </c>
      <c r="J28" s="75" t="str">
        <f ca="1">IFERROR(VLOOKUP(D28,'Container Panel'!$B$41:$M$100,'Container Panel'!$I$38,0),"")</f>
        <v/>
      </c>
    </row>
    <row r="29" spans="2:10">
      <c r="B29" s="65" t="str">
        <f ca="1">IFERROR(VLOOKUP($D29,'Container Panel'!$B$41:$M$100,'Container Panel'!$K$38,0),"")</f>
        <v/>
      </c>
      <c r="C29" s="75">
        <v>26</v>
      </c>
      <c r="D29" s="119" t="str">
        <f t="shared" ca="1" si="0"/>
        <v/>
      </c>
      <c r="E29" s="75" t="str">
        <f ca="1">IF(B29=list!$C$2,0,VLOOKUP(D29,$D$71:$Q$130,$E$67,0))</f>
        <v/>
      </c>
      <c r="F29" s="75" t="str">
        <f ca="1">IFERROR(VLOOKUP(D29,'Container Panel'!$B$41:$M$100,'Container Panel'!$H$38,0),"")</f>
        <v/>
      </c>
      <c r="G29" s="74" t="str">
        <f t="shared" ca="1" si="1"/>
        <v/>
      </c>
      <c r="H29" s="74" t="str">
        <f ca="1">IF(B29=list!$C$2,0,VLOOKUP(D29,$D$71:$Q$130,$G$67,0))</f>
        <v/>
      </c>
      <c r="I29" s="75" t="str">
        <f t="shared" ca="1" si="2"/>
        <v/>
      </c>
      <c r="J29" s="75" t="str">
        <f ca="1">IFERROR(VLOOKUP(D29,'Container Panel'!$B$41:$M$100,'Container Panel'!$I$38,0),"")</f>
        <v/>
      </c>
    </row>
    <row r="30" spans="2:10">
      <c r="B30" s="65" t="str">
        <f ca="1">IFERROR(VLOOKUP($D30,'Container Panel'!$B$41:$M$100,'Container Panel'!$K$38,0),"")</f>
        <v/>
      </c>
      <c r="C30" s="75">
        <v>27</v>
      </c>
      <c r="D30" s="119" t="str">
        <f t="shared" ca="1" si="0"/>
        <v/>
      </c>
      <c r="E30" s="75" t="str">
        <f ca="1">IF(B30=list!$C$2,0,VLOOKUP(D30,$D$71:$Q$130,$E$67,0))</f>
        <v/>
      </c>
      <c r="F30" s="75" t="str">
        <f ca="1">IFERROR(VLOOKUP(D30,'Container Panel'!$B$41:$M$100,'Container Panel'!$H$38,0),"")</f>
        <v/>
      </c>
      <c r="G30" s="74" t="str">
        <f t="shared" ca="1" si="1"/>
        <v/>
      </c>
      <c r="H30" s="74" t="str">
        <f ca="1">IF(B30=list!$C$2,0,VLOOKUP(D30,$D$71:$Q$130,$G$67,0))</f>
        <v/>
      </c>
      <c r="I30" s="75" t="str">
        <f t="shared" ca="1" si="2"/>
        <v/>
      </c>
      <c r="J30" s="75" t="str">
        <f ca="1">IFERROR(VLOOKUP(D30,'Container Panel'!$B$41:$M$100,'Container Panel'!$I$38,0),"")</f>
        <v/>
      </c>
    </row>
    <row r="31" spans="2:10">
      <c r="B31" s="65" t="str">
        <f ca="1">IFERROR(VLOOKUP($D31,'Container Panel'!$B$41:$M$100,'Container Panel'!$K$38,0),"")</f>
        <v/>
      </c>
      <c r="C31" s="75">
        <v>28</v>
      </c>
      <c r="D31" s="119" t="str">
        <f t="shared" ca="1" si="0"/>
        <v/>
      </c>
      <c r="E31" s="75" t="str">
        <f ca="1">IF(B31=list!$C$2,0,VLOOKUP(D31,$D$71:$Q$130,$E$67,0))</f>
        <v/>
      </c>
      <c r="F31" s="75" t="str">
        <f ca="1">IFERROR(VLOOKUP(D31,'Container Panel'!$B$41:$M$100,'Container Panel'!$H$38,0),"")</f>
        <v/>
      </c>
      <c r="G31" s="74" t="str">
        <f t="shared" ca="1" si="1"/>
        <v/>
      </c>
      <c r="H31" s="74" t="str">
        <f ca="1">IF(B31=list!$C$2,0,VLOOKUP(D31,$D$71:$Q$130,$G$67,0))</f>
        <v/>
      </c>
      <c r="I31" s="75" t="str">
        <f t="shared" ca="1" si="2"/>
        <v/>
      </c>
      <c r="J31" s="75" t="str">
        <f ca="1">IFERROR(VLOOKUP(D31,'Container Panel'!$B$41:$M$100,'Container Panel'!$I$38,0),"")</f>
        <v/>
      </c>
    </row>
    <row r="32" spans="2:10">
      <c r="B32" s="65" t="str">
        <f ca="1">IFERROR(VLOOKUP($D32,'Container Panel'!$B$41:$M$100,'Container Panel'!$K$38,0),"")</f>
        <v/>
      </c>
      <c r="C32" s="75">
        <v>29</v>
      </c>
      <c r="D32" s="119" t="str">
        <f t="shared" ca="1" si="0"/>
        <v/>
      </c>
      <c r="E32" s="75" t="str">
        <f ca="1">IF(B32=list!$C$2,0,VLOOKUP(D32,$D$71:$Q$130,$E$67,0))</f>
        <v/>
      </c>
      <c r="F32" s="75" t="str">
        <f ca="1">IFERROR(VLOOKUP(D32,'Container Panel'!$B$41:$M$100,'Container Panel'!$H$38,0),"")</f>
        <v/>
      </c>
      <c r="G32" s="74" t="str">
        <f t="shared" ca="1" si="1"/>
        <v/>
      </c>
      <c r="H32" s="74" t="str">
        <f ca="1">IF(B32=list!$C$2,0,VLOOKUP(D32,$D$71:$Q$130,$G$67,0))</f>
        <v/>
      </c>
      <c r="I32" s="75" t="str">
        <f t="shared" ca="1" si="2"/>
        <v/>
      </c>
      <c r="J32" s="75" t="str">
        <f ca="1">IFERROR(VLOOKUP(D32,'Container Panel'!$B$41:$M$100,'Container Panel'!$I$38,0),"")</f>
        <v/>
      </c>
    </row>
    <row r="33" spans="2:10">
      <c r="B33" s="65" t="str">
        <f ca="1">IFERROR(VLOOKUP($D33,'Container Panel'!$B$41:$M$100,'Container Panel'!$K$38,0),"")</f>
        <v/>
      </c>
      <c r="C33" s="75">
        <v>30</v>
      </c>
      <c r="D33" s="119" t="str">
        <f t="shared" ca="1" si="0"/>
        <v/>
      </c>
      <c r="E33" s="75" t="str">
        <f ca="1">IF(B33=list!$C$2,0,VLOOKUP(D33,$D$71:$Q$130,$E$67,0))</f>
        <v/>
      </c>
      <c r="F33" s="75" t="str">
        <f ca="1">IFERROR(VLOOKUP(D33,'Container Panel'!$B$41:$M$100,'Container Panel'!$H$38,0),"")</f>
        <v/>
      </c>
      <c r="G33" s="74" t="str">
        <f t="shared" ca="1" si="1"/>
        <v/>
      </c>
      <c r="H33" s="74" t="str">
        <f ca="1">IF(B33=list!$C$2,0,VLOOKUP(D33,$D$71:$Q$130,$G$67,0))</f>
        <v/>
      </c>
      <c r="I33" s="75" t="str">
        <f t="shared" ca="1" si="2"/>
        <v/>
      </c>
      <c r="J33" s="75" t="str">
        <f ca="1">IFERROR(VLOOKUP(D33,'Container Panel'!$B$41:$M$100,'Container Panel'!$I$38,0),"")</f>
        <v/>
      </c>
    </row>
    <row r="34" spans="2:10">
      <c r="B34" s="65" t="str">
        <f ca="1">IFERROR(VLOOKUP($D34,'Container Panel'!$B$41:$M$100,'Container Panel'!$K$38,0),"")</f>
        <v/>
      </c>
      <c r="C34" s="75">
        <v>31</v>
      </c>
      <c r="D34" s="119" t="str">
        <f t="shared" ca="1" si="0"/>
        <v/>
      </c>
      <c r="E34" s="75" t="str">
        <f ca="1">IF(B34=list!$C$2,0,VLOOKUP(D34,$D$71:$Q$130,$E$67,0))</f>
        <v/>
      </c>
      <c r="F34" s="75" t="str">
        <f ca="1">IFERROR(VLOOKUP(D34,'Container Panel'!$B$41:$M$100,'Container Panel'!$H$38,0),"")</f>
        <v/>
      </c>
      <c r="G34" s="74" t="str">
        <f t="shared" ca="1" si="1"/>
        <v/>
      </c>
      <c r="H34" s="74" t="str">
        <f ca="1">IF(B34=list!$C$2,0,VLOOKUP(D34,$D$71:$Q$130,$G$67,0))</f>
        <v/>
      </c>
      <c r="I34" s="75" t="str">
        <f t="shared" ca="1" si="2"/>
        <v/>
      </c>
      <c r="J34" s="75" t="str">
        <f ca="1">IFERROR(VLOOKUP(D34,'Container Panel'!$B$41:$M$100,'Container Panel'!$I$38,0),"")</f>
        <v/>
      </c>
    </row>
    <row r="35" spans="2:10">
      <c r="B35" s="65" t="str">
        <f ca="1">IFERROR(VLOOKUP($D35,'Container Panel'!$B$41:$M$100,'Container Panel'!$K$38,0),"")</f>
        <v/>
      </c>
      <c r="C35" s="75">
        <v>32</v>
      </c>
      <c r="D35" s="119" t="str">
        <f t="shared" ca="1" si="0"/>
        <v/>
      </c>
      <c r="E35" s="75" t="str">
        <f ca="1">IF(B35=list!$C$2,0,VLOOKUP(D35,$D$71:$Q$130,$E$67,0))</f>
        <v/>
      </c>
      <c r="F35" s="75" t="str">
        <f ca="1">IFERROR(VLOOKUP(D35,'Container Panel'!$B$41:$M$100,'Container Panel'!$H$38,0),"")</f>
        <v/>
      </c>
      <c r="G35" s="74" t="str">
        <f t="shared" ca="1" si="1"/>
        <v/>
      </c>
      <c r="H35" s="74" t="str">
        <f ca="1">IF(B35=list!$C$2,0,VLOOKUP(D35,$D$71:$Q$130,$G$67,0))</f>
        <v/>
      </c>
      <c r="I35" s="75" t="str">
        <f t="shared" ca="1" si="2"/>
        <v/>
      </c>
      <c r="J35" s="75" t="str">
        <f ca="1">IFERROR(VLOOKUP(D35,'Container Panel'!$B$41:$M$100,'Container Panel'!$I$38,0),"")</f>
        <v/>
      </c>
    </row>
    <row r="36" spans="2:10">
      <c r="B36" s="65" t="str">
        <f ca="1">IFERROR(VLOOKUP($D36,'Container Panel'!$B$41:$M$100,'Container Panel'!$K$38,0),"")</f>
        <v/>
      </c>
      <c r="C36" s="75">
        <v>33</v>
      </c>
      <c r="D36" s="119" t="str">
        <f t="shared" ref="D36:D63" ca="1" si="3">IFERROR(INDEX(SubBox,C36),"")</f>
        <v/>
      </c>
      <c r="E36" s="75" t="str">
        <f ca="1">IF(B36=list!$C$2,0,VLOOKUP(D36,$D$71:$Q$130,$E$67,0))</f>
        <v/>
      </c>
      <c r="F36" s="75" t="str">
        <f ca="1">IFERROR(VLOOKUP(D36,'Container Panel'!$B$41:$M$100,'Container Panel'!$H$38,0),"")</f>
        <v/>
      </c>
      <c r="G36" s="74" t="str">
        <f t="shared" ca="1" si="1"/>
        <v/>
      </c>
      <c r="H36" s="74" t="str">
        <f ca="1">IF(B36=list!$C$2,0,VLOOKUP(D36,$D$71:$Q$130,$G$67,0))</f>
        <v/>
      </c>
      <c r="I36" s="75" t="str">
        <f t="shared" ca="1" si="2"/>
        <v/>
      </c>
      <c r="J36" s="75" t="str">
        <f ca="1">IFERROR(VLOOKUP(D36,'Container Panel'!$B$41:$M$100,'Container Panel'!$I$38,0),"")</f>
        <v/>
      </c>
    </row>
    <row r="37" spans="2:10">
      <c r="B37" s="65" t="str">
        <f ca="1">IFERROR(VLOOKUP($D37,'Container Panel'!$B$41:$M$100,'Container Panel'!$K$38,0),"")</f>
        <v/>
      </c>
      <c r="C37" s="75">
        <v>34</v>
      </c>
      <c r="D37" s="119" t="str">
        <f t="shared" ca="1" si="3"/>
        <v/>
      </c>
      <c r="E37" s="75" t="str">
        <f ca="1">IF(B37=list!$C$2,0,VLOOKUP(D37,$D$71:$Q$130,$E$67,0))</f>
        <v/>
      </c>
      <c r="F37" s="75" t="str">
        <f ca="1">IFERROR(VLOOKUP(D37,'Container Panel'!$B$41:$M$100,'Container Panel'!$H$38,0),"")</f>
        <v/>
      </c>
      <c r="G37" s="74" t="str">
        <f t="shared" ca="1" si="1"/>
        <v/>
      </c>
      <c r="H37" s="74" t="str">
        <f ca="1">IF(B37=list!$C$2,0,VLOOKUP(D37,$D$71:$Q$130,$G$67,0))</f>
        <v/>
      </c>
      <c r="I37" s="75" t="str">
        <f t="shared" ca="1" si="2"/>
        <v/>
      </c>
      <c r="J37" s="75" t="str">
        <f ca="1">IFERROR(VLOOKUP(D37,'Container Panel'!$B$41:$M$100,'Container Panel'!$I$38,0),"")</f>
        <v/>
      </c>
    </row>
    <row r="38" spans="2:10">
      <c r="B38" s="65" t="str">
        <f ca="1">IFERROR(VLOOKUP($D38,'Container Panel'!$B$41:$M$100,'Container Panel'!$K$38,0),"")</f>
        <v/>
      </c>
      <c r="C38" s="75">
        <v>35</v>
      </c>
      <c r="D38" s="119" t="str">
        <f t="shared" ca="1" si="3"/>
        <v/>
      </c>
      <c r="E38" s="75" t="str">
        <f ca="1">IF(B38=list!$C$2,0,VLOOKUP(D38,$D$71:$Q$130,$E$67,0))</f>
        <v/>
      </c>
      <c r="F38" s="75" t="str">
        <f ca="1">IFERROR(VLOOKUP(D38,'Container Panel'!$B$41:$M$100,'Container Panel'!$H$38,0),"")</f>
        <v/>
      </c>
      <c r="G38" s="74" t="str">
        <f t="shared" ca="1" si="1"/>
        <v/>
      </c>
      <c r="H38" s="74" t="str">
        <f ca="1">IF(B38=list!$C$2,0,VLOOKUP(D38,$D$71:$Q$130,$G$67,0))</f>
        <v/>
      </c>
      <c r="I38" s="75" t="str">
        <f t="shared" ca="1" si="2"/>
        <v/>
      </c>
      <c r="J38" s="75" t="str">
        <f ca="1">IFERROR(VLOOKUP(D38,'Container Panel'!$B$41:$M$100,'Container Panel'!$I$38,0),"")</f>
        <v/>
      </c>
    </row>
    <row r="39" spans="2:10">
      <c r="B39" s="65" t="str">
        <f ca="1">IFERROR(VLOOKUP($D39,'Container Panel'!$B$41:$M$100,'Container Panel'!$K$38,0),"")</f>
        <v/>
      </c>
      <c r="C39" s="75">
        <v>36</v>
      </c>
      <c r="D39" s="119" t="str">
        <f t="shared" ca="1" si="3"/>
        <v/>
      </c>
      <c r="E39" s="75" t="str">
        <f ca="1">IF(B39=list!$C$2,0,VLOOKUP(D39,$D$71:$Q$130,$E$67,0))</f>
        <v/>
      </c>
      <c r="F39" s="75" t="str">
        <f ca="1">IFERROR(VLOOKUP(D39,'Container Panel'!$B$41:$M$100,'Container Panel'!$H$38,0),"")</f>
        <v/>
      </c>
      <c r="G39" s="74" t="str">
        <f t="shared" ca="1" si="1"/>
        <v/>
      </c>
      <c r="H39" s="74" t="str">
        <f ca="1">IF(B39=list!$C$2,0,VLOOKUP(D39,$D$71:$Q$130,$G$67,0))</f>
        <v/>
      </c>
      <c r="I39" s="75" t="str">
        <f t="shared" ca="1" si="2"/>
        <v/>
      </c>
      <c r="J39" s="75" t="str">
        <f ca="1">IFERROR(VLOOKUP(D39,'Container Panel'!$B$41:$M$100,'Container Panel'!$I$38,0),"")</f>
        <v/>
      </c>
    </row>
    <row r="40" spans="2:10">
      <c r="B40" s="65" t="str">
        <f ca="1">IFERROR(VLOOKUP($D40,'Container Panel'!$B$41:$M$100,'Container Panel'!$K$38,0),"")</f>
        <v/>
      </c>
      <c r="C40" s="75">
        <v>37</v>
      </c>
      <c r="D40" s="119" t="str">
        <f t="shared" ca="1" si="3"/>
        <v/>
      </c>
      <c r="E40" s="75" t="str">
        <f ca="1">IF(B40=list!$C$2,0,VLOOKUP(D40,$D$71:$Q$130,$E$67,0))</f>
        <v/>
      </c>
      <c r="F40" s="75" t="str">
        <f ca="1">IFERROR(VLOOKUP(D40,'Container Panel'!$B$41:$M$100,'Container Panel'!$H$38,0),"")</f>
        <v/>
      </c>
      <c r="G40" s="74" t="str">
        <f t="shared" ca="1" si="1"/>
        <v/>
      </c>
      <c r="H40" s="74" t="str">
        <f ca="1">IF(B40=list!$C$2,0,VLOOKUP(D40,$D$71:$Q$130,$G$67,0))</f>
        <v/>
      </c>
      <c r="I40" s="75" t="str">
        <f t="shared" ca="1" si="2"/>
        <v/>
      </c>
      <c r="J40" s="75" t="str">
        <f ca="1">IFERROR(VLOOKUP(D40,'Container Panel'!$B$41:$M$100,'Container Panel'!$I$38,0),"")</f>
        <v/>
      </c>
    </row>
    <row r="41" spans="2:10">
      <c r="B41" s="65" t="str">
        <f ca="1">IFERROR(VLOOKUP($D41,'Container Panel'!$B$41:$M$100,'Container Panel'!$K$38,0),"")</f>
        <v/>
      </c>
      <c r="C41" s="75">
        <v>38</v>
      </c>
      <c r="D41" s="119" t="str">
        <f t="shared" ca="1" si="3"/>
        <v/>
      </c>
      <c r="E41" s="75" t="str">
        <f ca="1">IF(B41=list!$C$2,0,VLOOKUP(D41,$D$71:$Q$130,$E$67,0))</f>
        <v/>
      </c>
      <c r="F41" s="75" t="str">
        <f ca="1">IFERROR(VLOOKUP(D41,'Container Panel'!$B$41:$M$100,'Container Panel'!$H$38,0),"")</f>
        <v/>
      </c>
      <c r="G41" s="74" t="str">
        <f t="shared" ca="1" si="1"/>
        <v/>
      </c>
      <c r="H41" s="74" t="str">
        <f ca="1">IF(B41=list!$C$2,0,VLOOKUP(D41,$D$71:$Q$130,$G$67,0))</f>
        <v/>
      </c>
      <c r="I41" s="75" t="str">
        <f t="shared" ca="1" si="2"/>
        <v/>
      </c>
      <c r="J41" s="75" t="str">
        <f ca="1">IFERROR(VLOOKUP(D41,'Container Panel'!$B$41:$M$100,'Container Panel'!$I$38,0),"")</f>
        <v/>
      </c>
    </row>
    <row r="42" spans="2:10">
      <c r="B42" s="65" t="str">
        <f ca="1">IFERROR(VLOOKUP($D42,'Container Panel'!$B$41:$M$100,'Container Panel'!$K$38,0),"")</f>
        <v/>
      </c>
      <c r="C42" s="75">
        <v>39</v>
      </c>
      <c r="D42" s="119" t="str">
        <f t="shared" ca="1" si="3"/>
        <v/>
      </c>
      <c r="E42" s="75" t="str">
        <f ca="1">IF(B42=list!$C$2,0,VLOOKUP(D42,$D$71:$Q$130,$E$67,0))</f>
        <v/>
      </c>
      <c r="F42" s="75" t="str">
        <f ca="1">IFERROR(VLOOKUP(D42,'Container Panel'!$B$41:$M$100,'Container Panel'!$H$38,0),"")</f>
        <v/>
      </c>
      <c r="G42" s="74" t="str">
        <f t="shared" ca="1" si="1"/>
        <v/>
      </c>
      <c r="H42" s="74" t="str">
        <f ca="1">IF(B42=list!$C$2,0,VLOOKUP(D42,$D$71:$Q$130,$G$67,0))</f>
        <v/>
      </c>
      <c r="I42" s="75" t="str">
        <f t="shared" ca="1" si="2"/>
        <v/>
      </c>
      <c r="J42" s="75" t="str">
        <f ca="1">IFERROR(VLOOKUP(D42,'Container Panel'!$B$41:$M$100,'Container Panel'!$I$38,0),"")</f>
        <v/>
      </c>
    </row>
    <row r="43" spans="2:10">
      <c r="B43" s="65" t="str">
        <f ca="1">IFERROR(VLOOKUP($D43,'Container Panel'!$B$41:$M$100,'Container Panel'!$K$38,0),"")</f>
        <v/>
      </c>
      <c r="C43" s="75">
        <v>40</v>
      </c>
      <c r="D43" s="119" t="str">
        <f t="shared" ca="1" si="3"/>
        <v/>
      </c>
      <c r="E43" s="75" t="str">
        <f ca="1">IF(B43=list!$C$2,0,VLOOKUP(D43,$D$71:$Q$130,$E$67,0))</f>
        <v/>
      </c>
      <c r="F43" s="75" t="str">
        <f ca="1">IFERROR(VLOOKUP(D43,'Container Panel'!$B$41:$M$100,'Container Panel'!$H$38,0),"")</f>
        <v/>
      </c>
      <c r="G43" s="74" t="str">
        <f t="shared" ca="1" si="1"/>
        <v/>
      </c>
      <c r="H43" s="74" t="str">
        <f ca="1">IF(B43=list!$C$2,0,VLOOKUP(D43,$D$71:$Q$130,$G$67,0))</f>
        <v/>
      </c>
      <c r="I43" s="75" t="str">
        <f t="shared" ca="1" si="2"/>
        <v/>
      </c>
      <c r="J43" s="75" t="str">
        <f ca="1">IFERROR(VLOOKUP(D43,'Container Panel'!$B$41:$M$100,'Container Panel'!$I$38,0),"")</f>
        <v/>
      </c>
    </row>
    <row r="44" spans="2:10">
      <c r="B44" s="65" t="str">
        <f ca="1">IFERROR(VLOOKUP($D44,'Container Panel'!$B$41:$M$100,'Container Panel'!$K$38,0),"")</f>
        <v/>
      </c>
      <c r="C44" s="75">
        <v>41</v>
      </c>
      <c r="D44" s="119" t="str">
        <f t="shared" ca="1" si="3"/>
        <v/>
      </c>
      <c r="E44" s="75" t="str">
        <f ca="1">IF(B44=list!$C$2,0,VLOOKUP(D44,$D$71:$Q$130,$E$67,0))</f>
        <v/>
      </c>
      <c r="F44" s="75" t="str">
        <f ca="1">IFERROR(VLOOKUP(D44,'Container Panel'!$B$41:$M$100,'Container Panel'!$H$38,0),"")</f>
        <v/>
      </c>
      <c r="G44" s="74" t="str">
        <f t="shared" ca="1" si="1"/>
        <v/>
      </c>
      <c r="H44" s="74" t="str">
        <f ca="1">IF(B44=list!$C$2,0,VLOOKUP(D44,$D$71:$Q$130,$G$67,0))</f>
        <v/>
      </c>
      <c r="I44" s="75" t="str">
        <f t="shared" ca="1" si="2"/>
        <v/>
      </c>
      <c r="J44" s="75" t="str">
        <f ca="1">IFERROR(VLOOKUP(D44,'Container Panel'!$B$41:$M$100,'Container Panel'!$I$38,0),"")</f>
        <v/>
      </c>
    </row>
    <row r="45" spans="2:10">
      <c r="B45" s="65" t="str">
        <f ca="1">IFERROR(VLOOKUP($D45,'Container Panel'!$B$41:$M$100,'Container Panel'!$K$38,0),"")</f>
        <v/>
      </c>
      <c r="C45" s="75">
        <v>42</v>
      </c>
      <c r="D45" s="119" t="str">
        <f t="shared" ca="1" si="3"/>
        <v/>
      </c>
      <c r="E45" s="75" t="str">
        <f ca="1">IF(B45=list!$C$2,0,VLOOKUP(D45,$D$71:$Q$130,$E$67,0))</f>
        <v/>
      </c>
      <c r="F45" s="75" t="str">
        <f ca="1">IFERROR(VLOOKUP(D45,'Container Panel'!$B$41:$M$100,'Container Panel'!$H$38,0),"")</f>
        <v/>
      </c>
      <c r="G45" s="74" t="str">
        <f t="shared" ca="1" si="1"/>
        <v/>
      </c>
      <c r="H45" s="74" t="str">
        <f ca="1">IF(B45=list!$C$2,0,VLOOKUP(D45,$D$71:$Q$130,$G$67,0))</f>
        <v/>
      </c>
      <c r="I45" s="75" t="str">
        <f t="shared" ca="1" si="2"/>
        <v/>
      </c>
      <c r="J45" s="75" t="str">
        <f ca="1">IFERROR(VLOOKUP(D45,'Container Panel'!$B$41:$M$100,'Container Panel'!$I$38,0),"")</f>
        <v/>
      </c>
    </row>
    <row r="46" spans="2:10">
      <c r="B46" s="65" t="str">
        <f ca="1">IFERROR(VLOOKUP($D46,'Container Panel'!$B$41:$M$100,'Container Panel'!$K$38,0),"")</f>
        <v/>
      </c>
      <c r="C46" s="75">
        <v>43</v>
      </c>
      <c r="D46" s="119" t="str">
        <f t="shared" ca="1" si="3"/>
        <v/>
      </c>
      <c r="E46" s="75" t="str">
        <f ca="1">IF(B46=list!$C$2,0,VLOOKUP(D46,$D$71:$Q$130,$E$67,0))</f>
        <v/>
      </c>
      <c r="F46" s="75" t="str">
        <f ca="1">IFERROR(VLOOKUP(D46,'Container Panel'!$B$41:$M$100,'Container Panel'!$H$38,0),"")</f>
        <v/>
      </c>
      <c r="G46" s="74" t="str">
        <f t="shared" ca="1" si="1"/>
        <v/>
      </c>
      <c r="H46" s="74" t="str">
        <f ca="1">IF(B46=list!$C$2,0,VLOOKUP(D46,$D$71:$Q$130,$G$67,0))</f>
        <v/>
      </c>
      <c r="I46" s="75" t="str">
        <f t="shared" ca="1" si="2"/>
        <v/>
      </c>
      <c r="J46" s="75" t="str">
        <f ca="1">IFERROR(VLOOKUP(D46,'Container Panel'!$B$41:$M$100,'Container Panel'!$I$38,0),"")</f>
        <v/>
      </c>
    </row>
    <row r="47" spans="2:10">
      <c r="B47" s="65" t="str">
        <f ca="1">IFERROR(VLOOKUP($D47,'Container Panel'!$B$41:$M$100,'Container Panel'!$K$38,0),"")</f>
        <v/>
      </c>
      <c r="C47" s="75">
        <v>44</v>
      </c>
      <c r="D47" s="119" t="str">
        <f t="shared" ca="1" si="3"/>
        <v/>
      </c>
      <c r="E47" s="75" t="str">
        <f ca="1">IF(B47=list!$C$2,0,VLOOKUP(D47,$D$71:$Q$130,$E$67,0))</f>
        <v/>
      </c>
      <c r="F47" s="75" t="str">
        <f ca="1">IFERROR(VLOOKUP(D47,'Container Panel'!$B$41:$M$100,'Container Panel'!$H$38,0),"")</f>
        <v/>
      </c>
      <c r="G47" s="74" t="str">
        <f t="shared" ca="1" si="1"/>
        <v/>
      </c>
      <c r="H47" s="74" t="str">
        <f ca="1">IF(B47=list!$C$2,0,VLOOKUP(D47,$D$71:$Q$130,$G$67,0))</f>
        <v/>
      </c>
      <c r="I47" s="75" t="str">
        <f t="shared" ca="1" si="2"/>
        <v/>
      </c>
      <c r="J47" s="75" t="str">
        <f ca="1">IFERROR(VLOOKUP(D47,'Container Panel'!$B$41:$M$100,'Container Panel'!$I$38,0),"")</f>
        <v/>
      </c>
    </row>
    <row r="48" spans="2:10">
      <c r="B48" s="65" t="str">
        <f ca="1">IFERROR(VLOOKUP($D48,'Container Panel'!$B$41:$M$100,'Container Panel'!$K$38,0),"")</f>
        <v/>
      </c>
      <c r="C48" s="75">
        <v>45</v>
      </c>
      <c r="D48" s="119" t="str">
        <f t="shared" ca="1" si="3"/>
        <v/>
      </c>
      <c r="E48" s="75" t="str">
        <f ca="1">IF(B48=list!$C$2,0,VLOOKUP(D48,$D$71:$Q$130,$E$67,0))</f>
        <v/>
      </c>
      <c r="F48" s="75" t="str">
        <f ca="1">IFERROR(VLOOKUP(D48,'Container Panel'!$B$41:$M$100,'Container Panel'!$H$38,0),"")</f>
        <v/>
      </c>
      <c r="G48" s="74" t="str">
        <f t="shared" ca="1" si="1"/>
        <v/>
      </c>
      <c r="H48" s="74" t="str">
        <f ca="1">IF(B48=list!$C$2,0,VLOOKUP(D48,$D$71:$Q$130,$G$67,0))</f>
        <v/>
      </c>
      <c r="I48" s="75" t="str">
        <f t="shared" ca="1" si="2"/>
        <v/>
      </c>
      <c r="J48" s="75" t="str">
        <f ca="1">IFERROR(VLOOKUP(D48,'Container Panel'!$B$41:$M$100,'Container Panel'!$I$38,0),"")</f>
        <v/>
      </c>
    </row>
    <row r="49" spans="2:10">
      <c r="B49" s="65" t="str">
        <f ca="1">IFERROR(VLOOKUP($D49,'Container Panel'!$B$41:$M$100,'Container Panel'!$K$38,0),"")</f>
        <v/>
      </c>
      <c r="C49" s="75">
        <v>46</v>
      </c>
      <c r="D49" s="119" t="str">
        <f t="shared" ca="1" si="3"/>
        <v/>
      </c>
      <c r="E49" s="75" t="str">
        <f ca="1">IF(B49=list!$C$2,0,VLOOKUP(D49,$D$71:$Q$130,$E$67,0))</f>
        <v/>
      </c>
      <c r="F49" s="75" t="str">
        <f ca="1">IFERROR(VLOOKUP(D49,'Container Panel'!$B$41:$M$100,'Container Panel'!$H$38,0),"")</f>
        <v/>
      </c>
      <c r="G49" s="74" t="str">
        <f t="shared" ca="1" si="1"/>
        <v/>
      </c>
      <c r="H49" s="74" t="str">
        <f ca="1">IF(B49=list!$C$2,0,VLOOKUP(D49,$D$71:$Q$130,$G$67,0))</f>
        <v/>
      </c>
      <c r="I49" s="75" t="str">
        <f t="shared" ca="1" si="2"/>
        <v/>
      </c>
      <c r="J49" s="75" t="str">
        <f ca="1">IFERROR(VLOOKUP(D49,'Container Panel'!$B$41:$M$100,'Container Panel'!$I$38,0),"")</f>
        <v/>
      </c>
    </row>
    <row r="50" spans="2:10">
      <c r="B50" s="65" t="str">
        <f ca="1">IFERROR(VLOOKUP($D50,'Container Panel'!$B$41:$M$100,'Container Panel'!$K$38,0),"")</f>
        <v/>
      </c>
      <c r="C50" s="75">
        <v>47</v>
      </c>
      <c r="D50" s="119" t="str">
        <f t="shared" ca="1" si="3"/>
        <v/>
      </c>
      <c r="E50" s="75" t="str">
        <f ca="1">IF(B50=list!$C$2,0,VLOOKUP(D50,$D$71:$Q$130,$E$67,0))</f>
        <v/>
      </c>
      <c r="F50" s="75" t="str">
        <f ca="1">IFERROR(VLOOKUP(D50,'Container Panel'!$B$41:$M$100,'Container Panel'!$H$38,0),"")</f>
        <v/>
      </c>
      <c r="G50" s="74" t="str">
        <f t="shared" ca="1" si="1"/>
        <v/>
      </c>
      <c r="H50" s="74" t="str">
        <f ca="1">IF(B50=list!$C$2,0,VLOOKUP(D50,$D$71:$Q$130,$G$67,0))</f>
        <v/>
      </c>
      <c r="I50" s="75" t="str">
        <f t="shared" ca="1" si="2"/>
        <v/>
      </c>
      <c r="J50" s="75" t="str">
        <f ca="1">IFERROR(VLOOKUP(D50,'Container Panel'!$B$41:$M$100,'Container Panel'!$I$38,0),"")</f>
        <v/>
      </c>
    </row>
    <row r="51" spans="2:10">
      <c r="B51" s="65" t="str">
        <f ca="1">IFERROR(VLOOKUP($D51,'Container Panel'!$B$41:$M$100,'Container Panel'!$K$38,0),"")</f>
        <v/>
      </c>
      <c r="C51" s="75">
        <v>48</v>
      </c>
      <c r="D51" s="119" t="str">
        <f t="shared" ca="1" si="3"/>
        <v/>
      </c>
      <c r="E51" s="75" t="str">
        <f ca="1">IF(B51=list!$C$2,0,VLOOKUP(D51,$D$71:$Q$130,$E$67,0))</f>
        <v/>
      </c>
      <c r="F51" s="75" t="str">
        <f ca="1">IFERROR(VLOOKUP(D51,'Container Panel'!$B$41:$M$100,'Container Panel'!$H$38,0),"")</f>
        <v/>
      </c>
      <c r="G51" s="74" t="str">
        <f t="shared" ca="1" si="1"/>
        <v/>
      </c>
      <c r="H51" s="74" t="str">
        <f ca="1">IF(B51=list!$C$2,0,VLOOKUP(D51,$D$71:$Q$130,$G$67,0))</f>
        <v/>
      </c>
      <c r="I51" s="75" t="str">
        <f t="shared" ca="1" si="2"/>
        <v/>
      </c>
      <c r="J51" s="75" t="str">
        <f ca="1">IFERROR(VLOOKUP(D51,'Container Panel'!$B$41:$M$100,'Container Panel'!$I$38,0),"")</f>
        <v/>
      </c>
    </row>
    <row r="52" spans="2:10">
      <c r="B52" s="65" t="str">
        <f ca="1">IFERROR(VLOOKUP($D52,'Container Panel'!$B$41:$M$100,'Container Panel'!$K$38,0),"")</f>
        <v/>
      </c>
      <c r="C52" s="75">
        <v>49</v>
      </c>
      <c r="D52" s="119" t="str">
        <f t="shared" ca="1" si="3"/>
        <v/>
      </c>
      <c r="E52" s="75" t="str">
        <f ca="1">IF(B52=list!$C$2,0,VLOOKUP(D52,$D$71:$Q$130,$E$67,0))</f>
        <v/>
      </c>
      <c r="F52" s="75" t="str">
        <f ca="1">IFERROR(VLOOKUP(D52,'Container Panel'!$B$41:$M$100,'Container Panel'!$H$38,0),"")</f>
        <v/>
      </c>
      <c r="G52" s="74" t="str">
        <f t="shared" ca="1" si="1"/>
        <v/>
      </c>
      <c r="H52" s="74" t="str">
        <f ca="1">IF(B52=list!$C$2,0,VLOOKUP(D52,$D$71:$Q$130,$G$67,0))</f>
        <v/>
      </c>
      <c r="I52" s="75" t="str">
        <f t="shared" ca="1" si="2"/>
        <v/>
      </c>
      <c r="J52" s="75" t="str">
        <f ca="1">IFERROR(VLOOKUP(D52,'Container Panel'!$B$41:$M$100,'Container Panel'!$I$38,0),"")</f>
        <v/>
      </c>
    </row>
    <row r="53" spans="2:10">
      <c r="B53" s="65" t="str">
        <f ca="1">IFERROR(VLOOKUP($D53,'Container Panel'!$B$41:$M$100,'Container Panel'!$K$38,0),"")</f>
        <v/>
      </c>
      <c r="C53" s="75">
        <v>50</v>
      </c>
      <c r="D53" s="119" t="str">
        <f t="shared" ca="1" si="3"/>
        <v/>
      </c>
      <c r="E53" s="75" t="str">
        <f ca="1">IF(B53=list!$C$2,0,VLOOKUP(D53,$D$71:$Q$130,$E$67,0))</f>
        <v/>
      </c>
      <c r="F53" s="75" t="str">
        <f ca="1">IFERROR(VLOOKUP(D53,'Container Panel'!$B$41:$M$100,'Container Panel'!$H$38,0),"")</f>
        <v/>
      </c>
      <c r="G53" s="74" t="str">
        <f t="shared" ca="1" si="1"/>
        <v/>
      </c>
      <c r="H53" s="74" t="str">
        <f ca="1">IF(B53=list!$C$2,0,VLOOKUP(D53,$D$71:$Q$130,$G$67,0))</f>
        <v/>
      </c>
      <c r="I53" s="75" t="str">
        <f t="shared" ca="1" si="2"/>
        <v/>
      </c>
      <c r="J53" s="75" t="str">
        <f ca="1">IFERROR(VLOOKUP(D53,'Container Panel'!$B$41:$M$100,'Container Panel'!$I$38,0),"")</f>
        <v/>
      </c>
    </row>
    <row r="54" spans="2:10">
      <c r="B54" s="65" t="str">
        <f ca="1">IFERROR(VLOOKUP($D54,'Container Panel'!$B$41:$M$100,'Container Panel'!$K$38,0),"")</f>
        <v/>
      </c>
      <c r="C54" s="75">
        <v>51</v>
      </c>
      <c r="D54" s="119" t="str">
        <f t="shared" ca="1" si="3"/>
        <v/>
      </c>
      <c r="E54" s="75" t="str">
        <f ca="1">IF(B54=list!$C$2,0,VLOOKUP(D54,$D$71:$Q$130,$E$67,0))</f>
        <v/>
      </c>
      <c r="F54" s="75" t="str">
        <f ca="1">IFERROR(VLOOKUP(D54,'Container Panel'!$B$41:$M$100,'Container Panel'!$H$38,0),"")</f>
        <v/>
      </c>
      <c r="G54" s="74" t="str">
        <f t="shared" ca="1" si="1"/>
        <v/>
      </c>
      <c r="H54" s="74" t="str">
        <f ca="1">IF(B54=list!$C$2,0,VLOOKUP(D54,$D$71:$Q$130,$G$67,0))</f>
        <v/>
      </c>
      <c r="I54" s="75" t="str">
        <f t="shared" ca="1" si="2"/>
        <v/>
      </c>
      <c r="J54" s="75" t="str">
        <f ca="1">IFERROR(VLOOKUP(D54,'Container Panel'!$B$41:$M$100,'Container Panel'!$I$38,0),"")</f>
        <v/>
      </c>
    </row>
    <row r="55" spans="2:10">
      <c r="B55" s="65" t="str">
        <f ca="1">IFERROR(VLOOKUP($D55,'Container Panel'!$B$41:$M$100,'Container Panel'!$K$38,0),"")</f>
        <v/>
      </c>
      <c r="C55" s="75">
        <v>52</v>
      </c>
      <c r="D55" s="119" t="str">
        <f t="shared" ca="1" si="3"/>
        <v/>
      </c>
      <c r="E55" s="75" t="str">
        <f ca="1">IF(B55=list!$C$2,0,VLOOKUP(D55,$D$71:$Q$130,$E$67,0))</f>
        <v/>
      </c>
      <c r="F55" s="75" t="str">
        <f ca="1">IFERROR(VLOOKUP(D55,'Container Panel'!$B$41:$M$100,'Container Panel'!$H$38,0),"")</f>
        <v/>
      </c>
      <c r="G55" s="74" t="str">
        <f t="shared" ca="1" si="1"/>
        <v/>
      </c>
      <c r="H55" s="74" t="str">
        <f ca="1">IF(B55=list!$C$2,0,VLOOKUP(D55,$D$71:$Q$130,$G$67,0))</f>
        <v/>
      </c>
      <c r="I55" s="75" t="str">
        <f t="shared" ca="1" si="2"/>
        <v/>
      </c>
      <c r="J55" s="75" t="str">
        <f ca="1">IFERROR(VLOOKUP(D55,'Container Panel'!$B$41:$M$100,'Container Panel'!$I$38,0),"")</f>
        <v/>
      </c>
    </row>
    <row r="56" spans="2:10">
      <c r="B56" s="65" t="str">
        <f ca="1">IFERROR(VLOOKUP($D56,'Container Panel'!$B$41:$M$100,'Container Panel'!$K$38,0),"")</f>
        <v/>
      </c>
      <c r="C56" s="75">
        <v>53</v>
      </c>
      <c r="D56" s="119" t="str">
        <f t="shared" ca="1" si="3"/>
        <v/>
      </c>
      <c r="E56" s="75" t="str">
        <f ca="1">IF(B56=list!$C$2,0,VLOOKUP(D56,$D$71:$Q$130,$E$67,0))</f>
        <v/>
      </c>
      <c r="F56" s="75" t="str">
        <f ca="1">IFERROR(VLOOKUP(D56,'Container Panel'!$B$41:$M$100,'Container Panel'!$H$38,0),"")</f>
        <v/>
      </c>
      <c r="G56" s="74" t="str">
        <f t="shared" ca="1" si="1"/>
        <v/>
      </c>
      <c r="H56" s="74" t="str">
        <f ca="1">IF(B56=list!$C$2,0,VLOOKUP(D56,$D$71:$Q$130,$G$67,0))</f>
        <v/>
      </c>
      <c r="I56" s="75" t="str">
        <f t="shared" ca="1" si="2"/>
        <v/>
      </c>
      <c r="J56" s="75" t="str">
        <f ca="1">IFERROR(VLOOKUP(D56,'Container Panel'!$B$41:$M$100,'Container Panel'!$I$38,0),"")</f>
        <v/>
      </c>
    </row>
    <row r="57" spans="2:10">
      <c r="B57" s="65" t="str">
        <f ca="1">IFERROR(VLOOKUP($D57,'Container Panel'!$B$41:$M$100,'Container Panel'!$K$38,0),"")</f>
        <v/>
      </c>
      <c r="C57" s="75">
        <v>54</v>
      </c>
      <c r="D57" s="119" t="str">
        <f t="shared" ca="1" si="3"/>
        <v/>
      </c>
      <c r="E57" s="75" t="str">
        <f ca="1">IF(B57=list!$C$2,0,VLOOKUP(D57,$D$71:$Q$130,$E$67,0))</f>
        <v/>
      </c>
      <c r="F57" s="75" t="str">
        <f ca="1">IFERROR(VLOOKUP(D57,'Container Panel'!$B$41:$M$100,'Container Panel'!$H$38,0),"")</f>
        <v/>
      </c>
      <c r="G57" s="74" t="str">
        <f t="shared" ca="1" si="1"/>
        <v/>
      </c>
      <c r="H57" s="74" t="str">
        <f ca="1">IF(B57=list!$C$2,0,VLOOKUP(D57,$D$71:$Q$130,$G$67,0))</f>
        <v/>
      </c>
      <c r="I57" s="75" t="str">
        <f t="shared" ca="1" si="2"/>
        <v/>
      </c>
      <c r="J57" s="75" t="str">
        <f ca="1">IFERROR(VLOOKUP(D57,'Container Panel'!$B$41:$M$100,'Container Panel'!$I$38,0),"")</f>
        <v/>
      </c>
    </row>
    <row r="58" spans="2:10">
      <c r="B58" s="65" t="str">
        <f ca="1">IFERROR(VLOOKUP($D58,'Container Panel'!$B$41:$M$100,'Container Panel'!$K$38,0),"")</f>
        <v/>
      </c>
      <c r="C58" s="75">
        <v>55</v>
      </c>
      <c r="D58" s="119" t="str">
        <f t="shared" ca="1" si="3"/>
        <v/>
      </c>
      <c r="E58" s="75" t="str">
        <f ca="1">IF(B58=list!$C$2,0,VLOOKUP(D58,$D$71:$Q$130,$E$67,0))</f>
        <v/>
      </c>
      <c r="F58" s="75" t="str">
        <f ca="1">IFERROR(VLOOKUP(D58,'Container Panel'!$B$41:$M$100,'Container Panel'!$H$38,0),"")</f>
        <v/>
      </c>
      <c r="G58" s="74" t="str">
        <f t="shared" ca="1" si="1"/>
        <v/>
      </c>
      <c r="H58" s="74" t="str">
        <f ca="1">IF(B58=list!$C$2,0,VLOOKUP(D58,$D$71:$Q$130,$G$67,0))</f>
        <v/>
      </c>
      <c r="I58" s="75" t="str">
        <f t="shared" ca="1" si="2"/>
        <v/>
      </c>
      <c r="J58" s="75" t="str">
        <f ca="1">IFERROR(VLOOKUP(D58,'Container Panel'!$B$41:$M$100,'Container Panel'!$I$38,0),"")</f>
        <v/>
      </c>
    </row>
    <row r="59" spans="2:10">
      <c r="B59" s="65" t="str">
        <f ca="1">IFERROR(VLOOKUP($D59,'Container Panel'!$B$41:$M$100,'Container Panel'!$K$38,0),"")</f>
        <v/>
      </c>
      <c r="C59" s="75">
        <v>56</v>
      </c>
      <c r="D59" s="119" t="str">
        <f t="shared" ca="1" si="3"/>
        <v/>
      </c>
      <c r="E59" s="75" t="str">
        <f ca="1">IF(B59=list!$C$2,0,VLOOKUP(D59,$D$71:$Q$130,$E$67,0))</f>
        <v/>
      </c>
      <c r="F59" s="75" t="str">
        <f ca="1">IFERROR(VLOOKUP(D59,'Container Panel'!$B$41:$M$100,'Container Panel'!$H$38,0),"")</f>
        <v/>
      </c>
      <c r="G59" s="74" t="str">
        <f t="shared" ca="1" si="1"/>
        <v/>
      </c>
      <c r="H59" s="74" t="str">
        <f ca="1">IF(B59=list!$C$2,0,VLOOKUP(D59,$D$71:$Q$130,$G$67,0))</f>
        <v/>
      </c>
      <c r="I59" s="75" t="str">
        <f t="shared" ca="1" si="2"/>
        <v/>
      </c>
      <c r="J59" s="75" t="str">
        <f ca="1">IFERROR(VLOOKUP(D59,'Container Panel'!$B$41:$M$100,'Container Panel'!$I$38,0),"")</f>
        <v/>
      </c>
    </row>
    <row r="60" spans="2:10">
      <c r="B60" s="65" t="str">
        <f ca="1">IFERROR(VLOOKUP($D60,'Container Panel'!$B$41:$M$100,'Container Panel'!$K$38,0),"")</f>
        <v/>
      </c>
      <c r="C60" s="75">
        <v>57</v>
      </c>
      <c r="D60" s="119" t="str">
        <f t="shared" ca="1" si="3"/>
        <v/>
      </c>
      <c r="E60" s="75" t="str">
        <f ca="1">IF(B60=list!$C$2,0,VLOOKUP(D60,$D$71:$Q$130,$E$67,0))</f>
        <v/>
      </c>
      <c r="F60" s="75" t="str">
        <f ca="1">IFERROR(VLOOKUP(D60,'Container Panel'!$B$41:$M$100,'Container Panel'!$H$38,0),"")</f>
        <v/>
      </c>
      <c r="G60" s="74" t="str">
        <f t="shared" ca="1" si="1"/>
        <v/>
      </c>
      <c r="H60" s="74" t="str">
        <f ca="1">IF(B60=list!$C$2,0,VLOOKUP(D60,$D$71:$Q$130,$G$67,0))</f>
        <v/>
      </c>
      <c r="I60" s="75" t="str">
        <f t="shared" ca="1" si="2"/>
        <v/>
      </c>
      <c r="J60" s="75" t="str">
        <f ca="1">IFERROR(VLOOKUP(D60,'Container Panel'!$B$41:$M$100,'Container Panel'!$I$38,0),"")</f>
        <v/>
      </c>
    </row>
    <row r="61" spans="2:10">
      <c r="B61" s="65" t="str">
        <f ca="1">IFERROR(VLOOKUP($D61,'Container Panel'!$B$41:$M$100,'Container Panel'!$K$38,0),"")</f>
        <v/>
      </c>
      <c r="C61" s="75">
        <v>58</v>
      </c>
      <c r="D61" s="119" t="str">
        <f t="shared" ca="1" si="3"/>
        <v/>
      </c>
      <c r="E61" s="75" t="str">
        <f ca="1">IF(B61=list!$C$2,0,VLOOKUP(D61,$D$71:$Q$130,$E$67,0))</f>
        <v/>
      </c>
      <c r="F61" s="75" t="str">
        <f ca="1">IFERROR(VLOOKUP(D61,'Container Panel'!$B$41:$M$100,'Container Panel'!$H$38,0),"")</f>
        <v/>
      </c>
      <c r="G61" s="74" t="str">
        <f t="shared" ca="1" si="1"/>
        <v/>
      </c>
      <c r="H61" s="74" t="str">
        <f ca="1">IF(B61=list!$C$2,0,VLOOKUP(D61,$D$71:$Q$130,$G$67,0))</f>
        <v/>
      </c>
      <c r="I61" s="75" t="str">
        <f t="shared" ca="1" si="2"/>
        <v/>
      </c>
      <c r="J61" s="75" t="str">
        <f ca="1">IFERROR(VLOOKUP(D61,'Container Panel'!$B$41:$M$100,'Container Panel'!$I$38,0),"")</f>
        <v/>
      </c>
    </row>
    <row r="62" spans="2:10">
      <c r="B62" s="65" t="str">
        <f ca="1">IFERROR(VLOOKUP($D62,'Container Panel'!$B$41:$M$100,'Container Panel'!$K$38,0),"")</f>
        <v/>
      </c>
      <c r="C62" s="75">
        <v>59</v>
      </c>
      <c r="D62" s="119" t="str">
        <f t="shared" ca="1" si="3"/>
        <v/>
      </c>
      <c r="E62" s="75" t="str">
        <f ca="1">IF(B62=list!$C$2,0,VLOOKUP(D62,$D$71:$Q$130,$E$67,0))</f>
        <v/>
      </c>
      <c r="F62" s="75" t="str">
        <f ca="1">IFERROR(VLOOKUP(D62,'Container Panel'!$B$41:$M$100,'Container Panel'!$H$38,0),"")</f>
        <v/>
      </c>
      <c r="G62" s="74" t="str">
        <f t="shared" ca="1" si="1"/>
        <v/>
      </c>
      <c r="H62" s="74" t="str">
        <f ca="1">IF(B62=list!$C$2,0,VLOOKUP(D62,$D$71:$Q$130,$G$67,0))</f>
        <v/>
      </c>
      <c r="I62" s="75" t="str">
        <f t="shared" ca="1" si="2"/>
        <v/>
      </c>
      <c r="J62" s="75" t="str">
        <f ca="1">IFERROR(VLOOKUP(D62,'Container Panel'!$B$41:$M$100,'Container Panel'!$I$38,0),"")</f>
        <v/>
      </c>
    </row>
    <row r="63" spans="2:10">
      <c r="B63" s="65" t="str">
        <f ca="1">IFERROR(VLOOKUP($D63,'Container Panel'!$B$41:$M$100,'Container Panel'!$K$38,0),"")</f>
        <v/>
      </c>
      <c r="C63" s="75">
        <v>60</v>
      </c>
      <c r="D63" s="119" t="str">
        <f t="shared" ca="1" si="3"/>
        <v/>
      </c>
      <c r="E63" s="75" t="str">
        <f ca="1">IF(B63=list!$C$2,0,VLOOKUP(D63,$D$71:$Q$130,$E$67,0))</f>
        <v/>
      </c>
      <c r="F63" s="75" t="str">
        <f ca="1">IFERROR(VLOOKUP(D63,'Container Panel'!$B$41:$M$100,'Container Panel'!$H$38,0),"")</f>
        <v/>
      </c>
      <c r="G63" s="74" t="str">
        <f t="shared" ca="1" si="1"/>
        <v/>
      </c>
      <c r="H63" s="74" t="str">
        <f ca="1">IF(B63=list!$C$2,0,VLOOKUP(D63,$D$71:$Q$130,$G$67,0))</f>
        <v/>
      </c>
      <c r="I63" s="75" t="str">
        <f t="shared" ca="1" si="2"/>
        <v/>
      </c>
      <c r="J63" s="75" t="str">
        <f ca="1">IFERROR(VLOOKUP(D63,'Container Panel'!$B$41:$M$100,'Container Panel'!$I$38,0),"")</f>
        <v/>
      </c>
    </row>
    <row r="67" spans="2:17">
      <c r="B67" s="74"/>
      <c r="C67" s="74" t="s">
        <v>129</v>
      </c>
      <c r="D67" s="74">
        <v>1</v>
      </c>
      <c r="E67" s="74">
        <v>2</v>
      </c>
      <c r="F67" s="74">
        <v>3</v>
      </c>
      <c r="G67" s="74">
        <v>4</v>
      </c>
      <c r="H67" s="74">
        <v>5</v>
      </c>
      <c r="I67" s="74">
        <v>6</v>
      </c>
      <c r="J67" s="74">
        <v>7</v>
      </c>
      <c r="K67" s="74">
        <v>8</v>
      </c>
      <c r="L67" s="74">
        <v>9</v>
      </c>
      <c r="M67" s="74">
        <v>10</v>
      </c>
      <c r="N67" s="74">
        <v>11</v>
      </c>
      <c r="O67" s="74">
        <v>12</v>
      </c>
      <c r="P67" s="74">
        <v>13</v>
      </c>
      <c r="Q67" s="74">
        <v>14</v>
      </c>
    </row>
    <row r="68" spans="2:17">
      <c r="B68" s="74" t="s">
        <v>128</v>
      </c>
      <c r="C68" s="74"/>
      <c r="D68" s="74" t="s">
        <v>91</v>
      </c>
      <c r="E68" s="97" t="s">
        <v>132</v>
      </c>
      <c r="F68" s="97" t="s">
        <v>135</v>
      </c>
      <c r="G68" s="97" t="s">
        <v>133</v>
      </c>
      <c r="H68" s="74">
        <v>1</v>
      </c>
      <c r="I68" s="74">
        <v>2</v>
      </c>
      <c r="J68" s="74">
        <v>3</v>
      </c>
      <c r="K68" s="74">
        <v>4</v>
      </c>
      <c r="L68" s="74">
        <v>5</v>
      </c>
      <c r="M68" s="74">
        <v>6</v>
      </c>
      <c r="N68" s="74">
        <v>7</v>
      </c>
      <c r="O68" s="74">
        <v>8</v>
      </c>
      <c r="P68" s="74">
        <v>9</v>
      </c>
      <c r="Q68" s="74">
        <v>10</v>
      </c>
    </row>
    <row r="69" spans="2:17">
      <c r="B69" s="74">
        <v>1</v>
      </c>
      <c r="C69" s="74" t="s">
        <v>90</v>
      </c>
      <c r="D69" s="74"/>
      <c r="E69" s="119"/>
      <c r="F69" s="119"/>
      <c r="G69" s="97"/>
      <c r="H69" s="134" t="str">
        <f t="shared" ref="H69:Q69" ca="1" si="4">IFERROR(INDEX(SubPallet,H68),"")</f>
        <v>Pallet 1</v>
      </c>
      <c r="I69" s="134" t="str">
        <f t="shared" ca="1" si="4"/>
        <v>Pallet 2</v>
      </c>
      <c r="J69" s="134" t="str">
        <f t="shared" ca="1" si="4"/>
        <v/>
      </c>
      <c r="K69" s="134" t="str">
        <f t="shared" ca="1" si="4"/>
        <v/>
      </c>
      <c r="L69" s="134" t="str">
        <f t="shared" ca="1" si="4"/>
        <v/>
      </c>
      <c r="M69" s="134" t="str">
        <f t="shared" ca="1" si="4"/>
        <v/>
      </c>
      <c r="N69" s="134" t="str">
        <f t="shared" ca="1" si="4"/>
        <v/>
      </c>
      <c r="O69" s="134" t="str">
        <f t="shared" ca="1" si="4"/>
        <v/>
      </c>
      <c r="P69" s="134" t="str">
        <f t="shared" ca="1" si="4"/>
        <v/>
      </c>
      <c r="Q69" s="134" t="str">
        <f t="shared" ca="1" si="4"/>
        <v/>
      </c>
    </row>
    <row r="70" spans="2:17">
      <c r="B70" s="74">
        <v>2</v>
      </c>
      <c r="C70" s="74"/>
      <c r="D70" s="97" t="s">
        <v>123</v>
      </c>
      <c r="E70" s="97"/>
      <c r="F70" s="97"/>
      <c r="G70" s="146" t="s">
        <v>134</v>
      </c>
      <c r="H70" s="97"/>
      <c r="I70" s="97"/>
      <c r="J70" s="97"/>
      <c r="K70" s="97"/>
      <c r="L70" s="97"/>
      <c r="M70" s="97"/>
      <c r="N70" s="97"/>
      <c r="O70" s="97"/>
      <c r="P70" s="97"/>
      <c r="Q70" s="97"/>
    </row>
    <row r="71" spans="2:17">
      <c r="B71" s="74">
        <v>3</v>
      </c>
      <c r="C71" s="75">
        <v>1</v>
      </c>
      <c r="D71" s="119" t="str">
        <f t="shared" ref="D71:D87" ca="1" si="5">IFERROR(INDEX(SubBox,C71),"")</f>
        <v>PC</v>
      </c>
      <c r="E71" s="119">
        <f ca="1">IF(D71="","",SUMIFS('Cost &amp; Solution'!$J$51:$J$90,'Cost &amp; Solution'!$L$51:$L$90,'Pallet Calculation'!$D71))</f>
        <v>0</v>
      </c>
      <c r="F71" s="119" t="str">
        <f ca="1">IFERROR(INDEX($H$69:$Q$69,MATCH(MIN($H71:$Q71),$H71:$Q71,0)),"")</f>
        <v>Pallet 2</v>
      </c>
      <c r="G71" s="97">
        <f ca="1">IFERROR(QUOTIENT(E71,HLOOKUP(F71,$H$134:$Q$197,INDEX($B$138:$B$197,MATCH(D71,$D$138:$D$197,0)),0)),"")</f>
        <v>0</v>
      </c>
      <c r="H71" s="146" t="str">
        <f ca="1">IFERROR(ROUND(MOD($E71,VLOOKUP($D71,$D$138:$Q$197,H$132,0)),0),"")</f>
        <v/>
      </c>
      <c r="I71" s="146">
        <f ca="1">IFERROR(ROUND(MOD($E71,VLOOKUP($D71,$D$138:$Q$197,I$132,0)),0),"")</f>
        <v>0</v>
      </c>
      <c r="J71" s="146" t="str">
        <f t="shared" ref="J71:Q86" ca="1" si="6">IFERROR(ROUND(MOD($E71,VLOOKUP($D71,$D$138:$Q$197,J$132,0)),0),"")</f>
        <v/>
      </c>
      <c r="K71" s="146" t="str">
        <f t="shared" ca="1" si="6"/>
        <v/>
      </c>
      <c r="L71" s="146" t="str">
        <f t="shared" ca="1" si="6"/>
        <v/>
      </c>
      <c r="M71" s="146" t="str">
        <f t="shared" ca="1" si="6"/>
        <v/>
      </c>
      <c r="N71" s="146" t="str">
        <f t="shared" ca="1" si="6"/>
        <v/>
      </c>
      <c r="O71" s="146" t="str">
        <f t="shared" ca="1" si="6"/>
        <v/>
      </c>
      <c r="P71" s="146" t="str">
        <f t="shared" ca="1" si="6"/>
        <v/>
      </c>
      <c r="Q71" s="146" t="str">
        <f t="shared" ca="1" si="6"/>
        <v/>
      </c>
    </row>
    <row r="72" spans="2:17">
      <c r="B72" s="74">
        <v>4</v>
      </c>
      <c r="C72" s="75">
        <v>2</v>
      </c>
      <c r="D72" s="119" t="str">
        <f t="shared" ca="1" si="5"/>
        <v>EU8634</v>
      </c>
      <c r="E72" s="119">
        <f ca="1">IF(D72="","",SUMIFS('Cost &amp; Solution'!$J$51:$J$90,'Cost &amp; Solution'!$L$51:$L$90,'Pallet Calculation'!$D72))</f>
        <v>190</v>
      </c>
      <c r="F72" s="119" t="str">
        <f t="shared" ref="F72:F130" ca="1" si="7">IFERROR(INDEX($H$69:$Q$69,MATCH(MIN($H72:$Q72),$H72:$Q72,0)),"")</f>
        <v>Pallet 1</v>
      </c>
      <c r="G72" s="97">
        <f t="shared" ref="G72:G130" ca="1" si="8">IFERROR(QUOTIENT(E72,HLOOKUP(F72,$H$134:$Q$197,INDEX($B$138:$B$197,MATCH(D72,$D$138:$D$197,0)),0)),"")</f>
        <v>95</v>
      </c>
      <c r="H72" s="146">
        <f t="shared" ref="H72:H130" ca="1" si="9">IFERROR(ROUND(MOD($E72,VLOOKUP($D72,$D$138:$Q$197,H$132,0)),0),"")</f>
        <v>0</v>
      </c>
      <c r="I72" s="146" t="str">
        <f t="shared" ref="I72:Q103" ca="1" si="10">IFERROR(ROUND(MOD($E72,VLOOKUP($D72,$D$138:$Q$197,I$132,0)),0),"")</f>
        <v/>
      </c>
      <c r="J72" s="146" t="str">
        <f t="shared" ca="1" si="6"/>
        <v/>
      </c>
      <c r="K72" s="146" t="str">
        <f t="shared" ca="1" si="6"/>
        <v/>
      </c>
      <c r="L72" s="146" t="str">
        <f t="shared" ca="1" si="6"/>
        <v/>
      </c>
      <c r="M72" s="146" t="str">
        <f t="shared" ca="1" si="6"/>
        <v/>
      </c>
      <c r="N72" s="146" t="str">
        <f t="shared" ca="1" si="6"/>
        <v/>
      </c>
      <c r="O72" s="146" t="str">
        <f t="shared" ca="1" si="6"/>
        <v/>
      </c>
      <c r="P72" s="146" t="str">
        <f t="shared" ca="1" si="6"/>
        <v/>
      </c>
      <c r="Q72" s="146" t="str">
        <f t="shared" ca="1" si="6"/>
        <v/>
      </c>
    </row>
    <row r="73" spans="2:17">
      <c r="B73" s="74">
        <v>5</v>
      </c>
      <c r="C73" s="75">
        <v>3</v>
      </c>
      <c r="D73" s="119" t="str">
        <f t="shared" ca="1" si="5"/>
        <v>PA</v>
      </c>
      <c r="E73" s="119">
        <f ca="1">IF(D73="","",SUMIFS('Cost &amp; Solution'!$J$51:$J$90,'Cost &amp; Solution'!$L$51:$L$90,'Pallet Calculation'!$D73))</f>
        <v>0</v>
      </c>
      <c r="F73" s="119" t="str">
        <f t="shared" ca="1" si="7"/>
        <v>Pallet 1</v>
      </c>
      <c r="G73" s="97">
        <f t="shared" ca="1" si="8"/>
        <v>0</v>
      </c>
      <c r="H73" s="146">
        <f t="shared" ca="1" si="9"/>
        <v>0</v>
      </c>
      <c r="I73" s="146" t="str">
        <f t="shared" ca="1" si="10"/>
        <v/>
      </c>
      <c r="J73" s="146" t="str">
        <f t="shared" ca="1" si="6"/>
        <v/>
      </c>
      <c r="K73" s="146" t="str">
        <f t="shared" ca="1" si="6"/>
        <v/>
      </c>
      <c r="L73" s="146" t="str">
        <f t="shared" ca="1" si="6"/>
        <v/>
      </c>
      <c r="M73" s="146" t="str">
        <f t="shared" ca="1" si="6"/>
        <v/>
      </c>
      <c r="N73" s="146" t="str">
        <f t="shared" ca="1" si="6"/>
        <v/>
      </c>
      <c r="O73" s="146" t="str">
        <f t="shared" ca="1" si="6"/>
        <v/>
      </c>
      <c r="P73" s="146" t="str">
        <f t="shared" ca="1" si="6"/>
        <v/>
      </c>
      <c r="Q73" s="146" t="str">
        <f t="shared" ca="1" si="6"/>
        <v/>
      </c>
    </row>
    <row r="74" spans="2:17">
      <c r="B74" s="74">
        <v>6</v>
      </c>
      <c r="C74" s="75">
        <v>4</v>
      </c>
      <c r="D74" s="119" t="str">
        <f t="shared" ca="1" si="5"/>
        <v>PB</v>
      </c>
      <c r="E74" s="119">
        <f ca="1">IF(D74="","",SUMIFS('Cost &amp; Solution'!$J$51:$J$90,'Cost &amp; Solution'!$L$51:$L$90,'Pallet Calculation'!$D74))</f>
        <v>0</v>
      </c>
      <c r="F74" s="119" t="str">
        <f t="shared" ca="1" si="7"/>
        <v>Pallet 2</v>
      </c>
      <c r="G74" s="97">
        <f t="shared" ca="1" si="8"/>
        <v>0</v>
      </c>
      <c r="H74" s="146" t="str">
        <f t="shared" ca="1" si="9"/>
        <v/>
      </c>
      <c r="I74" s="146">
        <f t="shared" ca="1" si="10"/>
        <v>0</v>
      </c>
      <c r="J74" s="146" t="str">
        <f t="shared" ca="1" si="6"/>
        <v/>
      </c>
      <c r="K74" s="146" t="str">
        <f t="shared" ca="1" si="6"/>
        <v/>
      </c>
      <c r="L74" s="146" t="str">
        <f t="shared" ca="1" si="6"/>
        <v/>
      </c>
      <c r="M74" s="146" t="str">
        <f t="shared" ca="1" si="6"/>
        <v/>
      </c>
      <c r="N74" s="146" t="str">
        <f t="shared" ca="1" si="6"/>
        <v/>
      </c>
      <c r="O74" s="146" t="str">
        <f t="shared" ca="1" si="6"/>
        <v/>
      </c>
      <c r="P74" s="146" t="str">
        <f t="shared" ca="1" si="6"/>
        <v/>
      </c>
      <c r="Q74" s="146" t="str">
        <f t="shared" ca="1" si="6"/>
        <v/>
      </c>
    </row>
    <row r="75" spans="2:17">
      <c r="B75" s="74">
        <v>7</v>
      </c>
      <c r="C75" s="75">
        <v>5</v>
      </c>
      <c r="D75" s="119" t="str">
        <f t="shared" ca="1" si="5"/>
        <v>EU8623</v>
      </c>
      <c r="E75" s="119">
        <f ca="1">IF(D75="","",SUMIFS('Cost &amp; Solution'!$J$51:$J$90,'Cost &amp; Solution'!$L$51:$L$90,'Pallet Calculation'!$D75))</f>
        <v>0</v>
      </c>
      <c r="F75" s="119" t="str">
        <f t="shared" ca="1" si="7"/>
        <v>Pallet 1</v>
      </c>
      <c r="G75" s="97">
        <f t="shared" ca="1" si="8"/>
        <v>0</v>
      </c>
      <c r="H75" s="146">
        <f t="shared" ca="1" si="9"/>
        <v>0</v>
      </c>
      <c r="I75" s="146" t="str">
        <f t="shared" ca="1" si="10"/>
        <v/>
      </c>
      <c r="J75" s="146" t="str">
        <f t="shared" ca="1" si="6"/>
        <v/>
      </c>
      <c r="K75" s="146" t="str">
        <f t="shared" ca="1" si="6"/>
        <v/>
      </c>
      <c r="L75" s="146" t="str">
        <f t="shared" ca="1" si="6"/>
        <v/>
      </c>
      <c r="M75" s="146" t="str">
        <f t="shared" ca="1" si="6"/>
        <v/>
      </c>
      <c r="N75" s="146" t="str">
        <f t="shared" ca="1" si="6"/>
        <v/>
      </c>
      <c r="O75" s="146" t="str">
        <f t="shared" ca="1" si="6"/>
        <v/>
      </c>
      <c r="P75" s="146" t="str">
        <f t="shared" ca="1" si="6"/>
        <v/>
      </c>
      <c r="Q75" s="146" t="str">
        <f t="shared" ca="1" si="6"/>
        <v/>
      </c>
    </row>
    <row r="76" spans="2:17">
      <c r="B76" s="74">
        <v>8</v>
      </c>
      <c r="C76" s="75">
        <v>6</v>
      </c>
      <c r="D76" s="119" t="str">
        <f t="shared" ca="1" si="5"/>
        <v>EU12423</v>
      </c>
      <c r="E76" s="119">
        <f ca="1">IF(D76="","",SUMIFS('Cost &amp; Solution'!$J$51:$J$90,'Cost &amp; Solution'!$L$51:$L$90,'Pallet Calculation'!$D76))</f>
        <v>0</v>
      </c>
      <c r="F76" s="119" t="str">
        <f t="shared" ca="1" si="7"/>
        <v>Pallet 1</v>
      </c>
      <c r="G76" s="97">
        <f t="shared" ca="1" si="8"/>
        <v>0</v>
      </c>
      <c r="H76" s="146">
        <f t="shared" ca="1" si="9"/>
        <v>0</v>
      </c>
      <c r="I76" s="146" t="str">
        <f t="shared" ca="1" si="10"/>
        <v/>
      </c>
      <c r="J76" s="146" t="str">
        <f t="shared" ca="1" si="6"/>
        <v/>
      </c>
      <c r="K76" s="146" t="str">
        <f t="shared" ca="1" si="6"/>
        <v/>
      </c>
      <c r="L76" s="146" t="str">
        <f t="shared" ca="1" si="6"/>
        <v/>
      </c>
      <c r="M76" s="146" t="str">
        <f t="shared" ca="1" si="6"/>
        <v/>
      </c>
      <c r="N76" s="146" t="str">
        <f t="shared" ca="1" si="6"/>
        <v/>
      </c>
      <c r="O76" s="146" t="str">
        <f t="shared" ca="1" si="6"/>
        <v/>
      </c>
      <c r="P76" s="146" t="str">
        <f t="shared" ca="1" si="6"/>
        <v/>
      </c>
      <c r="Q76" s="146" t="str">
        <f t="shared" ca="1" si="6"/>
        <v/>
      </c>
    </row>
    <row r="77" spans="2:17">
      <c r="B77" s="74">
        <v>9</v>
      </c>
      <c r="C77" s="75">
        <v>7</v>
      </c>
      <c r="D77" s="119" t="str">
        <f t="shared" ca="1" si="5"/>
        <v>EU6434</v>
      </c>
      <c r="E77" s="119">
        <f ca="1">IF(D77="","",SUMIFS('Cost &amp; Solution'!$J$51:$J$90,'Cost &amp; Solution'!$L$51:$L$90,'Pallet Calculation'!$D77))</f>
        <v>0</v>
      </c>
      <c r="F77" s="119" t="str">
        <f t="shared" ca="1" si="7"/>
        <v>Pallet 1</v>
      </c>
      <c r="G77" s="97">
        <f t="shared" ca="1" si="8"/>
        <v>0</v>
      </c>
      <c r="H77" s="146">
        <f t="shared" ca="1" si="9"/>
        <v>0</v>
      </c>
      <c r="I77" s="146" t="str">
        <f t="shared" ca="1" si="10"/>
        <v/>
      </c>
      <c r="J77" s="146" t="str">
        <f t="shared" ca="1" si="6"/>
        <v/>
      </c>
      <c r="K77" s="146" t="str">
        <f t="shared" ca="1" si="6"/>
        <v/>
      </c>
      <c r="L77" s="146" t="str">
        <f t="shared" ca="1" si="6"/>
        <v/>
      </c>
      <c r="M77" s="146" t="str">
        <f t="shared" ca="1" si="6"/>
        <v/>
      </c>
      <c r="N77" s="146" t="str">
        <f t="shared" ca="1" si="6"/>
        <v/>
      </c>
      <c r="O77" s="146" t="str">
        <f t="shared" ca="1" si="6"/>
        <v/>
      </c>
      <c r="P77" s="146" t="str">
        <f t="shared" ca="1" si="6"/>
        <v/>
      </c>
      <c r="Q77" s="146" t="str">
        <f t="shared" ca="1" si="6"/>
        <v/>
      </c>
    </row>
    <row r="78" spans="2:17">
      <c r="B78" s="74">
        <v>10</v>
      </c>
      <c r="C78" s="75">
        <v>8</v>
      </c>
      <c r="D78" s="119" t="str">
        <f t="shared" ca="1" si="5"/>
        <v>D</v>
      </c>
      <c r="E78" s="119">
        <f ca="1">IF(D78="","",SUMIFS('Cost &amp; Solution'!$J$51:$J$90,'Cost &amp; Solution'!$L$51:$L$90,'Pallet Calculation'!$D78))</f>
        <v>0</v>
      </c>
      <c r="F78" s="119" t="str">
        <f t="shared" ca="1" si="7"/>
        <v>Pallet 1</v>
      </c>
      <c r="G78" s="97">
        <f t="shared" ca="1" si="8"/>
        <v>0</v>
      </c>
      <c r="H78" s="146">
        <f t="shared" ca="1" si="9"/>
        <v>0</v>
      </c>
      <c r="I78" s="146" t="str">
        <f t="shared" ca="1" si="10"/>
        <v/>
      </c>
      <c r="J78" s="146" t="str">
        <f t="shared" ca="1" si="6"/>
        <v/>
      </c>
      <c r="K78" s="146" t="str">
        <f t="shared" ca="1" si="6"/>
        <v/>
      </c>
      <c r="L78" s="146" t="str">
        <f t="shared" ca="1" si="6"/>
        <v/>
      </c>
      <c r="M78" s="146" t="str">
        <f t="shared" ca="1" si="6"/>
        <v/>
      </c>
      <c r="N78" s="146" t="str">
        <f t="shared" ca="1" si="6"/>
        <v/>
      </c>
      <c r="O78" s="146" t="str">
        <f t="shared" ca="1" si="6"/>
        <v/>
      </c>
      <c r="P78" s="146" t="str">
        <f t="shared" ca="1" si="6"/>
        <v/>
      </c>
      <c r="Q78" s="146" t="str">
        <f t="shared" ca="1" si="6"/>
        <v/>
      </c>
    </row>
    <row r="79" spans="2:17">
      <c r="B79" s="74">
        <v>11</v>
      </c>
      <c r="C79" s="75">
        <v>9</v>
      </c>
      <c r="D79" s="119" t="str">
        <f t="shared" ca="1" si="5"/>
        <v>EU6423</v>
      </c>
      <c r="E79" s="119">
        <f ca="1">IF(D79="","",SUMIFS('Cost &amp; Solution'!$J$51:$J$90,'Cost &amp; Solution'!$L$51:$L$90,'Pallet Calculation'!$D79))</f>
        <v>0</v>
      </c>
      <c r="F79" s="119" t="str">
        <f t="shared" ca="1" si="7"/>
        <v>Pallet 1</v>
      </c>
      <c r="G79" s="97">
        <f t="shared" ca="1" si="8"/>
        <v>0</v>
      </c>
      <c r="H79" s="146">
        <f t="shared" ca="1" si="9"/>
        <v>0</v>
      </c>
      <c r="I79" s="146" t="str">
        <f t="shared" ca="1" si="10"/>
        <v/>
      </c>
      <c r="J79" s="146" t="str">
        <f t="shared" ca="1" si="6"/>
        <v/>
      </c>
      <c r="K79" s="146" t="str">
        <f t="shared" ca="1" si="6"/>
        <v/>
      </c>
      <c r="L79" s="146" t="str">
        <f t="shared" ca="1" si="6"/>
        <v/>
      </c>
      <c r="M79" s="146" t="str">
        <f t="shared" ca="1" si="6"/>
        <v/>
      </c>
      <c r="N79" s="146" t="str">
        <f t="shared" ca="1" si="6"/>
        <v/>
      </c>
      <c r="O79" s="146" t="str">
        <f t="shared" ca="1" si="6"/>
        <v/>
      </c>
      <c r="P79" s="146" t="str">
        <f t="shared" ca="1" si="6"/>
        <v/>
      </c>
      <c r="Q79" s="146" t="str">
        <f t="shared" ca="1" si="6"/>
        <v/>
      </c>
    </row>
    <row r="80" spans="2:17">
      <c r="B80" s="74">
        <v>12</v>
      </c>
      <c r="C80" s="75">
        <v>10</v>
      </c>
      <c r="D80" s="119" t="str">
        <f t="shared" ca="1" si="5"/>
        <v>H</v>
      </c>
      <c r="E80" s="119">
        <f ca="1">IF(D80="","",SUMIFS('Cost &amp; Solution'!$J$51:$J$90,'Cost &amp; Solution'!$L$51:$L$90,'Pallet Calculation'!$D80))</f>
        <v>0</v>
      </c>
      <c r="F80" s="119" t="str">
        <f t="shared" ca="1" si="7"/>
        <v>Pallet 1</v>
      </c>
      <c r="G80" s="97">
        <f t="shared" ca="1" si="8"/>
        <v>0</v>
      </c>
      <c r="H80" s="146">
        <f t="shared" ca="1" si="9"/>
        <v>0</v>
      </c>
      <c r="I80" s="146" t="str">
        <f t="shared" ca="1" si="10"/>
        <v/>
      </c>
      <c r="J80" s="146" t="str">
        <f t="shared" ca="1" si="6"/>
        <v/>
      </c>
      <c r="K80" s="146" t="str">
        <f t="shared" ca="1" si="6"/>
        <v/>
      </c>
      <c r="L80" s="146" t="str">
        <f t="shared" ca="1" si="6"/>
        <v/>
      </c>
      <c r="M80" s="146" t="str">
        <f t="shared" ca="1" si="6"/>
        <v/>
      </c>
      <c r="N80" s="146" t="str">
        <f t="shared" ca="1" si="6"/>
        <v/>
      </c>
      <c r="O80" s="146" t="str">
        <f t="shared" ca="1" si="6"/>
        <v/>
      </c>
      <c r="P80" s="146" t="str">
        <f t="shared" ca="1" si="6"/>
        <v/>
      </c>
      <c r="Q80" s="146" t="str">
        <f t="shared" ca="1" si="6"/>
        <v/>
      </c>
    </row>
    <row r="81" spans="2:17">
      <c r="B81" s="74">
        <v>13</v>
      </c>
      <c r="C81" s="75">
        <v>11</v>
      </c>
      <c r="D81" s="119" t="str">
        <f t="shared" ca="1" si="5"/>
        <v>C</v>
      </c>
      <c r="E81" s="119">
        <f ca="1">IF(D81="","",SUMIFS('Cost &amp; Solution'!$J$51:$J$90,'Cost &amp; Solution'!$L$51:$L$90,'Pallet Calculation'!$D81))</f>
        <v>0</v>
      </c>
      <c r="F81" s="119" t="str">
        <f t="shared" ca="1" si="7"/>
        <v>Pallet 1</v>
      </c>
      <c r="G81" s="97">
        <f t="shared" ca="1" si="8"/>
        <v>0</v>
      </c>
      <c r="H81" s="146">
        <f t="shared" ca="1" si="9"/>
        <v>0</v>
      </c>
      <c r="I81" s="146" t="str">
        <f t="shared" ca="1" si="10"/>
        <v/>
      </c>
      <c r="J81" s="146" t="str">
        <f t="shared" ca="1" si="6"/>
        <v/>
      </c>
      <c r="K81" s="146" t="str">
        <f t="shared" ca="1" si="6"/>
        <v/>
      </c>
      <c r="L81" s="146" t="str">
        <f t="shared" ca="1" si="6"/>
        <v/>
      </c>
      <c r="M81" s="146" t="str">
        <f t="shared" ca="1" si="6"/>
        <v/>
      </c>
      <c r="N81" s="146" t="str">
        <f t="shared" ca="1" si="6"/>
        <v/>
      </c>
      <c r="O81" s="146" t="str">
        <f t="shared" ca="1" si="6"/>
        <v/>
      </c>
      <c r="P81" s="146" t="str">
        <f t="shared" ca="1" si="6"/>
        <v/>
      </c>
      <c r="Q81" s="146" t="str">
        <f t="shared" ca="1" si="6"/>
        <v/>
      </c>
    </row>
    <row r="82" spans="2:17">
      <c r="B82" s="74">
        <v>14</v>
      </c>
      <c r="C82" s="75">
        <v>12</v>
      </c>
      <c r="D82" s="119" t="str">
        <f t="shared" ca="1" si="5"/>
        <v>EU6412</v>
      </c>
      <c r="E82" s="119">
        <f ca="1">IF(D82="","",SUMIFS('Cost &amp; Solution'!$J$51:$J$90,'Cost &amp; Solution'!$L$51:$L$90,'Pallet Calculation'!$D82))</f>
        <v>0</v>
      </c>
      <c r="F82" s="119" t="str">
        <f t="shared" ca="1" si="7"/>
        <v>Pallet 1</v>
      </c>
      <c r="G82" s="97">
        <f t="shared" ca="1" si="8"/>
        <v>0</v>
      </c>
      <c r="H82" s="146">
        <f t="shared" ca="1" si="9"/>
        <v>0</v>
      </c>
      <c r="I82" s="146" t="str">
        <f t="shared" ca="1" si="10"/>
        <v/>
      </c>
      <c r="J82" s="146" t="str">
        <f t="shared" ca="1" si="6"/>
        <v/>
      </c>
      <c r="K82" s="146" t="str">
        <f t="shared" ca="1" si="6"/>
        <v/>
      </c>
      <c r="L82" s="146" t="str">
        <f t="shared" ca="1" si="6"/>
        <v/>
      </c>
      <c r="M82" s="146" t="str">
        <f t="shared" ca="1" si="6"/>
        <v/>
      </c>
      <c r="N82" s="146" t="str">
        <f t="shared" ca="1" si="6"/>
        <v/>
      </c>
      <c r="O82" s="146" t="str">
        <f t="shared" ca="1" si="6"/>
        <v/>
      </c>
      <c r="P82" s="146" t="str">
        <f t="shared" ca="1" si="6"/>
        <v/>
      </c>
      <c r="Q82" s="146" t="str">
        <f t="shared" ca="1" si="6"/>
        <v/>
      </c>
    </row>
    <row r="83" spans="2:17">
      <c r="B83" s="74">
        <v>15</v>
      </c>
      <c r="C83" s="75">
        <v>13</v>
      </c>
      <c r="D83" s="119" t="str">
        <f t="shared" ca="1" si="5"/>
        <v>EU4323</v>
      </c>
      <c r="E83" s="119">
        <f ca="1">IF(D83="","",SUMIFS('Cost &amp; Solution'!$J$51:$J$90,'Cost &amp; Solution'!$L$51:$L$90,'Pallet Calculation'!$D83))</f>
        <v>0</v>
      </c>
      <c r="F83" s="119" t="str">
        <f t="shared" ca="1" si="7"/>
        <v>Pallet 1</v>
      </c>
      <c r="G83" s="97">
        <f t="shared" ca="1" si="8"/>
        <v>0</v>
      </c>
      <c r="H83" s="146">
        <f t="shared" ca="1" si="9"/>
        <v>0</v>
      </c>
      <c r="I83" s="146" t="str">
        <f t="shared" ca="1" si="10"/>
        <v/>
      </c>
      <c r="J83" s="146" t="str">
        <f t="shared" ca="1" si="6"/>
        <v/>
      </c>
      <c r="K83" s="146" t="str">
        <f t="shared" ca="1" si="6"/>
        <v/>
      </c>
      <c r="L83" s="146" t="str">
        <f t="shared" ca="1" si="6"/>
        <v/>
      </c>
      <c r="M83" s="146" t="str">
        <f t="shared" ca="1" si="6"/>
        <v/>
      </c>
      <c r="N83" s="146" t="str">
        <f t="shared" ca="1" si="6"/>
        <v/>
      </c>
      <c r="O83" s="146" t="str">
        <f t="shared" ca="1" si="6"/>
        <v/>
      </c>
      <c r="P83" s="146" t="str">
        <f t="shared" ca="1" si="6"/>
        <v/>
      </c>
      <c r="Q83" s="146" t="str">
        <f t="shared" ca="1" si="6"/>
        <v/>
      </c>
    </row>
    <row r="84" spans="2:17">
      <c r="B84" s="74">
        <v>16</v>
      </c>
      <c r="C84" s="75">
        <v>14</v>
      </c>
      <c r="D84" s="119" t="str">
        <f t="shared" ca="1" si="5"/>
        <v>B</v>
      </c>
      <c r="E84" s="119">
        <f ca="1">IF(D84="","",SUMIFS('Cost &amp; Solution'!$J$51:$J$90,'Cost &amp; Solution'!$L$51:$L$90,'Pallet Calculation'!$D84))</f>
        <v>0</v>
      </c>
      <c r="F84" s="119" t="str">
        <f t="shared" ca="1" si="7"/>
        <v>Pallet 1</v>
      </c>
      <c r="G84" s="97">
        <f t="shared" ca="1" si="8"/>
        <v>0</v>
      </c>
      <c r="H84" s="146">
        <f t="shared" ca="1" si="9"/>
        <v>0</v>
      </c>
      <c r="I84" s="146" t="str">
        <f t="shared" ca="1" si="10"/>
        <v/>
      </c>
      <c r="J84" s="146" t="str">
        <f t="shared" ca="1" si="6"/>
        <v/>
      </c>
      <c r="K84" s="146" t="str">
        <f t="shared" ca="1" si="6"/>
        <v/>
      </c>
      <c r="L84" s="146" t="str">
        <f t="shared" ca="1" si="6"/>
        <v/>
      </c>
      <c r="M84" s="146" t="str">
        <f t="shared" ca="1" si="6"/>
        <v/>
      </c>
      <c r="N84" s="146" t="str">
        <f t="shared" ca="1" si="6"/>
        <v/>
      </c>
      <c r="O84" s="146" t="str">
        <f t="shared" ca="1" si="6"/>
        <v/>
      </c>
      <c r="P84" s="146" t="str">
        <f t="shared" ca="1" si="6"/>
        <v/>
      </c>
      <c r="Q84" s="146" t="str">
        <f t="shared" ca="1" si="6"/>
        <v/>
      </c>
    </row>
    <row r="85" spans="2:17">
      <c r="B85" s="74">
        <v>17</v>
      </c>
      <c r="C85" s="75">
        <v>15</v>
      </c>
      <c r="D85" s="119" t="str">
        <f t="shared" ca="1" si="5"/>
        <v>EU4312</v>
      </c>
      <c r="E85" s="119">
        <f ca="1">IF(D85="","",SUMIFS('Cost &amp; Solution'!$J$51:$J$90,'Cost &amp; Solution'!$L$51:$L$90,'Pallet Calculation'!$D85))</f>
        <v>0</v>
      </c>
      <c r="F85" s="119" t="str">
        <f t="shared" ca="1" si="7"/>
        <v>Pallet 1</v>
      </c>
      <c r="G85" s="97">
        <f t="shared" ca="1" si="8"/>
        <v>0</v>
      </c>
      <c r="H85" s="146">
        <f t="shared" ca="1" si="9"/>
        <v>0</v>
      </c>
      <c r="I85" s="146" t="str">
        <f t="shared" ca="1" si="10"/>
        <v/>
      </c>
      <c r="J85" s="146" t="str">
        <f t="shared" ca="1" si="6"/>
        <v/>
      </c>
      <c r="K85" s="146" t="str">
        <f t="shared" ca="1" si="6"/>
        <v/>
      </c>
      <c r="L85" s="146" t="str">
        <f t="shared" ca="1" si="6"/>
        <v/>
      </c>
      <c r="M85" s="146" t="str">
        <f t="shared" ca="1" si="6"/>
        <v/>
      </c>
      <c r="N85" s="146" t="str">
        <f t="shared" ca="1" si="6"/>
        <v/>
      </c>
      <c r="O85" s="146" t="str">
        <f t="shared" ca="1" si="6"/>
        <v/>
      </c>
      <c r="P85" s="146" t="str">
        <f t="shared" ca="1" si="6"/>
        <v/>
      </c>
      <c r="Q85" s="146" t="str">
        <f t="shared" ca="1" si="6"/>
        <v/>
      </c>
    </row>
    <row r="86" spans="2:17">
      <c r="B86" s="74">
        <v>18</v>
      </c>
      <c r="C86" s="75">
        <v>16</v>
      </c>
      <c r="D86" s="119" t="str">
        <f t="shared" ca="1" si="5"/>
        <v>A</v>
      </c>
      <c r="E86" s="119">
        <f ca="1">IF(D86="","",SUMIFS('Cost &amp; Solution'!$J$51:$J$90,'Cost &amp; Solution'!$L$51:$L$90,'Pallet Calculation'!$D86))</f>
        <v>0</v>
      </c>
      <c r="F86" s="119" t="str">
        <f t="shared" ca="1" si="7"/>
        <v>Pallet 1</v>
      </c>
      <c r="G86" s="97">
        <f t="shared" ca="1" si="8"/>
        <v>0</v>
      </c>
      <c r="H86" s="146">
        <f t="shared" ca="1" si="9"/>
        <v>0</v>
      </c>
      <c r="I86" s="146">
        <f t="shared" ca="1" si="10"/>
        <v>0</v>
      </c>
      <c r="J86" s="146" t="str">
        <f t="shared" ca="1" si="6"/>
        <v/>
      </c>
      <c r="K86" s="146" t="str">
        <f t="shared" ca="1" si="6"/>
        <v/>
      </c>
      <c r="L86" s="146" t="str">
        <f t="shared" ca="1" si="6"/>
        <v/>
      </c>
      <c r="M86" s="146" t="str">
        <f t="shared" ca="1" si="6"/>
        <v/>
      </c>
      <c r="N86" s="146" t="str">
        <f t="shared" ca="1" si="6"/>
        <v/>
      </c>
      <c r="O86" s="146" t="str">
        <f t="shared" ca="1" si="6"/>
        <v/>
      </c>
      <c r="P86" s="146" t="str">
        <f t="shared" ca="1" si="6"/>
        <v/>
      </c>
      <c r="Q86" s="146" t="str">
        <f t="shared" ca="1" si="6"/>
        <v/>
      </c>
    </row>
    <row r="87" spans="2:17">
      <c r="B87" s="74">
        <v>19</v>
      </c>
      <c r="C87" s="75">
        <v>17</v>
      </c>
      <c r="D87" s="119" t="str">
        <f t="shared" ca="1" si="5"/>
        <v>EU3212</v>
      </c>
      <c r="E87" s="119">
        <f ca="1">IF(D87="","",SUMIFS('Cost &amp; Solution'!$J$51:$J$90,'Cost &amp; Solution'!$L$51:$L$90,'Pallet Calculation'!$D87))</f>
        <v>0</v>
      </c>
      <c r="F87" s="119" t="str">
        <f t="shared" ca="1" si="7"/>
        <v>Pallet 1</v>
      </c>
      <c r="G87" s="97">
        <f t="shared" ca="1" si="8"/>
        <v>0</v>
      </c>
      <c r="H87" s="146">
        <f t="shared" ca="1" si="9"/>
        <v>0</v>
      </c>
      <c r="I87" s="146">
        <f t="shared" ca="1" si="10"/>
        <v>0</v>
      </c>
      <c r="J87" s="146" t="str">
        <f t="shared" ca="1" si="10"/>
        <v/>
      </c>
      <c r="K87" s="146" t="str">
        <f t="shared" ca="1" si="10"/>
        <v/>
      </c>
      <c r="L87" s="146" t="str">
        <f t="shared" ca="1" si="10"/>
        <v/>
      </c>
      <c r="M87" s="146" t="str">
        <f t="shared" ca="1" si="10"/>
        <v/>
      </c>
      <c r="N87" s="146" t="str">
        <f t="shared" ca="1" si="10"/>
        <v/>
      </c>
      <c r="O87" s="146" t="str">
        <f t="shared" ca="1" si="10"/>
        <v/>
      </c>
      <c r="P87" s="146" t="str">
        <f t="shared" ca="1" si="10"/>
        <v/>
      </c>
      <c r="Q87" s="146" t="str">
        <f t="shared" ca="1" si="10"/>
        <v/>
      </c>
    </row>
    <row r="88" spans="2:17">
      <c r="B88" s="74">
        <v>20</v>
      </c>
      <c r="C88" s="75">
        <v>18</v>
      </c>
      <c r="D88" s="119" t="str">
        <f t="shared" ref="D88:D130" ca="1" si="11">IFERROR(INDEX(SubBox,C88),"")</f>
        <v>EU64175</v>
      </c>
      <c r="E88" s="119">
        <f ca="1">IF(D88="","",SUMIFS('Cost &amp; Solution'!$J$51:$J$90,'Cost &amp; Solution'!$L$51:$L$90,'Pallet Calculation'!$D88))</f>
        <v>0</v>
      </c>
      <c r="F88" s="119" t="str">
        <f t="shared" ca="1" si="7"/>
        <v>Pallet 1</v>
      </c>
      <c r="G88" s="97">
        <f t="shared" ca="1" si="8"/>
        <v>0</v>
      </c>
      <c r="H88" s="146">
        <f t="shared" ca="1" si="9"/>
        <v>0</v>
      </c>
      <c r="I88" s="146" t="str">
        <f t="shared" ca="1" si="10"/>
        <v/>
      </c>
      <c r="J88" s="146" t="str">
        <f t="shared" ca="1" si="10"/>
        <v/>
      </c>
      <c r="K88" s="146" t="str">
        <f t="shared" ca="1" si="10"/>
        <v/>
      </c>
      <c r="L88" s="146" t="str">
        <f t="shared" ca="1" si="10"/>
        <v/>
      </c>
      <c r="M88" s="146" t="str">
        <f t="shared" ca="1" si="10"/>
        <v/>
      </c>
      <c r="N88" s="146" t="str">
        <f t="shared" ca="1" si="10"/>
        <v/>
      </c>
      <c r="O88" s="146" t="str">
        <f t="shared" ca="1" si="10"/>
        <v/>
      </c>
      <c r="P88" s="146" t="str">
        <f t="shared" ca="1" si="10"/>
        <v/>
      </c>
      <c r="Q88" s="146" t="str">
        <f t="shared" ca="1" si="10"/>
        <v/>
      </c>
    </row>
    <row r="89" spans="2:17">
      <c r="B89" s="74">
        <v>21</v>
      </c>
      <c r="C89" s="75">
        <v>19</v>
      </c>
      <c r="D89" s="119" t="str">
        <f t="shared" ca="1" si="11"/>
        <v>EU8612</v>
      </c>
      <c r="E89" s="119">
        <f ca="1">IF(D89="","",SUMIFS('Cost &amp; Solution'!$J$51:$J$90,'Cost &amp; Solution'!$L$51:$L$90,'Pallet Calculation'!$D89))</f>
        <v>0</v>
      </c>
      <c r="F89" s="119" t="str">
        <f t="shared" ca="1" si="7"/>
        <v>Pallet 1</v>
      </c>
      <c r="G89" s="97">
        <f t="shared" ca="1" si="8"/>
        <v>0</v>
      </c>
      <c r="H89" s="146">
        <f t="shared" ca="1" si="9"/>
        <v>0</v>
      </c>
      <c r="I89" s="146" t="str">
        <f t="shared" ca="1" si="10"/>
        <v/>
      </c>
      <c r="J89" s="146" t="str">
        <f t="shared" ca="1" si="10"/>
        <v/>
      </c>
      <c r="K89" s="146" t="str">
        <f t="shared" ca="1" si="10"/>
        <v/>
      </c>
      <c r="L89" s="146" t="str">
        <f t="shared" ca="1" si="10"/>
        <v/>
      </c>
      <c r="M89" s="146" t="str">
        <f t="shared" ca="1" si="10"/>
        <v/>
      </c>
      <c r="N89" s="146" t="str">
        <f t="shared" ca="1" si="10"/>
        <v/>
      </c>
      <c r="O89" s="146" t="str">
        <f t="shared" ca="1" si="10"/>
        <v/>
      </c>
      <c r="P89" s="146" t="str">
        <f t="shared" ca="1" si="10"/>
        <v/>
      </c>
      <c r="Q89" s="146" t="str">
        <f t="shared" ca="1" si="10"/>
        <v/>
      </c>
    </row>
    <row r="90" spans="2:17">
      <c r="B90" s="74">
        <v>22</v>
      </c>
      <c r="C90" s="75">
        <v>20</v>
      </c>
      <c r="D90" s="119" t="str">
        <f t="shared" ca="1" si="11"/>
        <v>rack-1</v>
      </c>
      <c r="E90" s="119">
        <f ca="1">IF(D90="","",SUMIFS('Cost &amp; Solution'!$J$51:$J$90,'Cost &amp; Solution'!$L$51:$L$90,'Pallet Calculation'!$D90))</f>
        <v>0</v>
      </c>
      <c r="F90" s="119" t="str">
        <f t="shared" ca="1" si="7"/>
        <v/>
      </c>
      <c r="G90" s="97" t="str">
        <f t="shared" ca="1" si="8"/>
        <v/>
      </c>
      <c r="H90" s="146" t="str">
        <f t="shared" ca="1" si="9"/>
        <v/>
      </c>
      <c r="I90" s="146" t="str">
        <f t="shared" ca="1" si="10"/>
        <v/>
      </c>
      <c r="J90" s="146" t="str">
        <f t="shared" ca="1" si="10"/>
        <v/>
      </c>
      <c r="K90" s="146" t="str">
        <f t="shared" ca="1" si="10"/>
        <v/>
      </c>
      <c r="L90" s="146" t="str">
        <f t="shared" ca="1" si="10"/>
        <v/>
      </c>
      <c r="M90" s="146" t="str">
        <f t="shared" ca="1" si="10"/>
        <v/>
      </c>
      <c r="N90" s="146" t="str">
        <f t="shared" ca="1" si="10"/>
        <v/>
      </c>
      <c r="O90" s="146" t="str">
        <f t="shared" ca="1" si="10"/>
        <v/>
      </c>
      <c r="P90" s="146" t="str">
        <f t="shared" ca="1" si="10"/>
        <v/>
      </c>
      <c r="Q90" s="146" t="str">
        <f t="shared" ca="1" si="10"/>
        <v/>
      </c>
    </row>
    <row r="91" spans="2:17">
      <c r="B91" s="74">
        <v>23</v>
      </c>
      <c r="C91" s="75">
        <v>21</v>
      </c>
      <c r="D91" s="119" t="str">
        <f t="shared" ca="1" si="11"/>
        <v/>
      </c>
      <c r="E91" s="119" t="str">
        <f ca="1">IF(D91="","",SUMIFS('Cost &amp; Solution'!$J$51:$J$90,'Cost &amp; Solution'!$L$51:$L$90,'Pallet Calculation'!$D91))</f>
        <v/>
      </c>
      <c r="F91" s="119" t="str">
        <f t="shared" ca="1" si="7"/>
        <v/>
      </c>
      <c r="G91" s="97" t="str">
        <f t="shared" ca="1" si="8"/>
        <v/>
      </c>
      <c r="H91" s="146" t="str">
        <f t="shared" ca="1" si="9"/>
        <v/>
      </c>
      <c r="I91" s="146" t="str">
        <f t="shared" ca="1" si="10"/>
        <v/>
      </c>
      <c r="J91" s="146" t="str">
        <f t="shared" ca="1" si="10"/>
        <v/>
      </c>
      <c r="K91" s="146" t="str">
        <f t="shared" ca="1" si="10"/>
        <v/>
      </c>
      <c r="L91" s="146" t="str">
        <f t="shared" ca="1" si="10"/>
        <v/>
      </c>
      <c r="M91" s="146" t="str">
        <f t="shared" ca="1" si="10"/>
        <v/>
      </c>
      <c r="N91" s="146" t="str">
        <f t="shared" ca="1" si="10"/>
        <v/>
      </c>
      <c r="O91" s="146" t="str">
        <f t="shared" ca="1" si="10"/>
        <v/>
      </c>
      <c r="P91" s="146" t="str">
        <f t="shared" ca="1" si="10"/>
        <v/>
      </c>
      <c r="Q91" s="146" t="str">
        <f t="shared" ca="1" si="10"/>
        <v/>
      </c>
    </row>
    <row r="92" spans="2:17">
      <c r="B92" s="74">
        <v>24</v>
      </c>
      <c r="C92" s="75">
        <v>22</v>
      </c>
      <c r="D92" s="119" t="str">
        <f t="shared" ca="1" si="11"/>
        <v/>
      </c>
      <c r="E92" s="119" t="str">
        <f ca="1">IF(D92="","",SUMIFS('Cost &amp; Solution'!$J$51:$J$90,'Cost &amp; Solution'!$L$51:$L$90,'Pallet Calculation'!$D92))</f>
        <v/>
      </c>
      <c r="F92" s="119" t="str">
        <f t="shared" ca="1" si="7"/>
        <v/>
      </c>
      <c r="G92" s="97" t="str">
        <f t="shared" ca="1" si="8"/>
        <v/>
      </c>
      <c r="H92" s="146" t="str">
        <f t="shared" ca="1" si="9"/>
        <v/>
      </c>
      <c r="I92" s="146" t="str">
        <f t="shared" ca="1" si="10"/>
        <v/>
      </c>
      <c r="J92" s="146" t="str">
        <f t="shared" ca="1" si="10"/>
        <v/>
      </c>
      <c r="K92" s="146" t="str">
        <f t="shared" ca="1" si="10"/>
        <v/>
      </c>
      <c r="L92" s="146" t="str">
        <f t="shared" ca="1" si="10"/>
        <v/>
      </c>
      <c r="M92" s="146" t="str">
        <f t="shared" ca="1" si="10"/>
        <v/>
      </c>
      <c r="N92" s="146" t="str">
        <f t="shared" ca="1" si="10"/>
        <v/>
      </c>
      <c r="O92" s="146" t="str">
        <f t="shared" ca="1" si="10"/>
        <v/>
      </c>
      <c r="P92" s="146" t="str">
        <f t="shared" ca="1" si="10"/>
        <v/>
      </c>
      <c r="Q92" s="146" t="str">
        <f t="shared" ca="1" si="10"/>
        <v/>
      </c>
    </row>
    <row r="93" spans="2:17">
      <c r="B93" s="74">
        <v>25</v>
      </c>
      <c r="C93" s="75">
        <v>23</v>
      </c>
      <c r="D93" s="119" t="str">
        <f t="shared" ca="1" si="11"/>
        <v/>
      </c>
      <c r="E93" s="119" t="str">
        <f ca="1">IF(D93="","",SUMIFS('Cost &amp; Solution'!$J$51:$J$90,'Cost &amp; Solution'!$L$51:$L$90,'Pallet Calculation'!$D93))</f>
        <v/>
      </c>
      <c r="F93" s="119" t="str">
        <f t="shared" ca="1" si="7"/>
        <v/>
      </c>
      <c r="G93" s="97" t="str">
        <f t="shared" ca="1" si="8"/>
        <v/>
      </c>
      <c r="H93" s="146" t="str">
        <f t="shared" ca="1" si="9"/>
        <v/>
      </c>
      <c r="I93" s="146" t="str">
        <f t="shared" ca="1" si="10"/>
        <v/>
      </c>
      <c r="J93" s="146" t="str">
        <f t="shared" ca="1" si="10"/>
        <v/>
      </c>
      <c r="K93" s="146" t="str">
        <f t="shared" ca="1" si="10"/>
        <v/>
      </c>
      <c r="L93" s="146" t="str">
        <f t="shared" ca="1" si="10"/>
        <v/>
      </c>
      <c r="M93" s="146" t="str">
        <f t="shared" ca="1" si="10"/>
        <v/>
      </c>
      <c r="N93" s="146" t="str">
        <f t="shared" ca="1" si="10"/>
        <v/>
      </c>
      <c r="O93" s="146" t="str">
        <f t="shared" ca="1" si="10"/>
        <v/>
      </c>
      <c r="P93" s="146" t="str">
        <f t="shared" ca="1" si="10"/>
        <v/>
      </c>
      <c r="Q93" s="146" t="str">
        <f t="shared" ca="1" si="10"/>
        <v/>
      </c>
    </row>
    <row r="94" spans="2:17">
      <c r="B94" s="74">
        <v>26</v>
      </c>
      <c r="C94" s="75">
        <v>24</v>
      </c>
      <c r="D94" s="119" t="str">
        <f t="shared" ca="1" si="11"/>
        <v/>
      </c>
      <c r="E94" s="119" t="str">
        <f ca="1">IF(D94="","",SUMIFS('Cost &amp; Solution'!$J$51:$J$90,'Cost &amp; Solution'!$L$51:$L$90,'Pallet Calculation'!$D94))</f>
        <v/>
      </c>
      <c r="F94" s="119" t="str">
        <f t="shared" ca="1" si="7"/>
        <v/>
      </c>
      <c r="G94" s="97" t="str">
        <f t="shared" ca="1" si="8"/>
        <v/>
      </c>
      <c r="H94" s="146" t="str">
        <f t="shared" ca="1" si="9"/>
        <v/>
      </c>
      <c r="I94" s="146" t="str">
        <f t="shared" ca="1" si="10"/>
        <v/>
      </c>
      <c r="J94" s="146" t="str">
        <f t="shared" ca="1" si="10"/>
        <v/>
      </c>
      <c r="K94" s="146" t="str">
        <f t="shared" ca="1" si="10"/>
        <v/>
      </c>
      <c r="L94" s="146" t="str">
        <f t="shared" ca="1" si="10"/>
        <v/>
      </c>
      <c r="M94" s="146" t="str">
        <f t="shared" ca="1" si="10"/>
        <v/>
      </c>
      <c r="N94" s="146" t="str">
        <f t="shared" ca="1" si="10"/>
        <v/>
      </c>
      <c r="O94" s="146" t="str">
        <f t="shared" ca="1" si="10"/>
        <v/>
      </c>
      <c r="P94" s="146" t="str">
        <f t="shared" ca="1" si="10"/>
        <v/>
      </c>
      <c r="Q94" s="146" t="str">
        <f t="shared" ca="1" si="10"/>
        <v/>
      </c>
    </row>
    <row r="95" spans="2:17">
      <c r="B95" s="74">
        <v>27</v>
      </c>
      <c r="C95" s="75">
        <v>25</v>
      </c>
      <c r="D95" s="119" t="str">
        <f t="shared" ca="1" si="11"/>
        <v/>
      </c>
      <c r="E95" s="119" t="str">
        <f ca="1">IF(D95="","",SUMIFS('Cost &amp; Solution'!$J$51:$J$90,'Cost &amp; Solution'!$L$51:$L$90,'Pallet Calculation'!$D95))</f>
        <v/>
      </c>
      <c r="F95" s="119" t="str">
        <f t="shared" ca="1" si="7"/>
        <v/>
      </c>
      <c r="G95" s="97" t="str">
        <f t="shared" ca="1" si="8"/>
        <v/>
      </c>
      <c r="H95" s="146" t="str">
        <f t="shared" ca="1" si="9"/>
        <v/>
      </c>
      <c r="I95" s="146" t="str">
        <f t="shared" ca="1" si="10"/>
        <v/>
      </c>
      <c r="J95" s="146" t="str">
        <f t="shared" ca="1" si="10"/>
        <v/>
      </c>
      <c r="K95" s="146" t="str">
        <f t="shared" ca="1" si="10"/>
        <v/>
      </c>
      <c r="L95" s="146" t="str">
        <f t="shared" ca="1" si="10"/>
        <v/>
      </c>
      <c r="M95" s="146" t="str">
        <f t="shared" ca="1" si="10"/>
        <v/>
      </c>
      <c r="N95" s="146" t="str">
        <f t="shared" ca="1" si="10"/>
        <v/>
      </c>
      <c r="O95" s="146" t="str">
        <f t="shared" ca="1" si="10"/>
        <v/>
      </c>
      <c r="P95" s="146" t="str">
        <f t="shared" ca="1" si="10"/>
        <v/>
      </c>
      <c r="Q95" s="146" t="str">
        <f t="shared" ca="1" si="10"/>
        <v/>
      </c>
    </row>
    <row r="96" spans="2:17">
      <c r="B96" s="74">
        <v>28</v>
      </c>
      <c r="C96" s="75">
        <v>26</v>
      </c>
      <c r="D96" s="119" t="str">
        <f t="shared" ca="1" si="11"/>
        <v/>
      </c>
      <c r="E96" s="119" t="str">
        <f ca="1">IF(D96="","",SUMIFS('Cost &amp; Solution'!$J$51:$J$90,'Cost &amp; Solution'!$L$51:$L$90,'Pallet Calculation'!$D96))</f>
        <v/>
      </c>
      <c r="F96" s="119" t="str">
        <f t="shared" ca="1" si="7"/>
        <v/>
      </c>
      <c r="G96" s="97" t="str">
        <f t="shared" ca="1" si="8"/>
        <v/>
      </c>
      <c r="H96" s="146" t="str">
        <f t="shared" ca="1" si="9"/>
        <v/>
      </c>
      <c r="I96" s="146" t="str">
        <f t="shared" ca="1" si="10"/>
        <v/>
      </c>
      <c r="J96" s="146" t="str">
        <f t="shared" ca="1" si="10"/>
        <v/>
      </c>
      <c r="K96" s="146" t="str">
        <f t="shared" ca="1" si="10"/>
        <v/>
      </c>
      <c r="L96" s="146" t="str">
        <f t="shared" ca="1" si="10"/>
        <v/>
      </c>
      <c r="M96" s="146" t="str">
        <f t="shared" ca="1" si="10"/>
        <v/>
      </c>
      <c r="N96" s="146" t="str">
        <f t="shared" ca="1" si="10"/>
        <v/>
      </c>
      <c r="O96" s="146" t="str">
        <f t="shared" ca="1" si="10"/>
        <v/>
      </c>
      <c r="P96" s="146" t="str">
        <f t="shared" ca="1" si="10"/>
        <v/>
      </c>
      <c r="Q96" s="146" t="str">
        <f t="shared" ca="1" si="10"/>
        <v/>
      </c>
    </row>
    <row r="97" spans="2:17">
      <c r="B97" s="74">
        <v>29</v>
      </c>
      <c r="C97" s="75">
        <v>27</v>
      </c>
      <c r="D97" s="119" t="str">
        <f t="shared" ca="1" si="11"/>
        <v/>
      </c>
      <c r="E97" s="119" t="str">
        <f ca="1">IF(D97="","",SUMIFS('Cost &amp; Solution'!$J$51:$J$90,'Cost &amp; Solution'!$L$51:$L$90,'Pallet Calculation'!$D97))</f>
        <v/>
      </c>
      <c r="F97" s="119" t="str">
        <f t="shared" ca="1" si="7"/>
        <v/>
      </c>
      <c r="G97" s="97" t="str">
        <f t="shared" ca="1" si="8"/>
        <v/>
      </c>
      <c r="H97" s="146" t="str">
        <f t="shared" ca="1" si="9"/>
        <v/>
      </c>
      <c r="I97" s="146" t="str">
        <f t="shared" ca="1" si="10"/>
        <v/>
      </c>
      <c r="J97" s="146" t="str">
        <f t="shared" ca="1" si="10"/>
        <v/>
      </c>
      <c r="K97" s="146" t="str">
        <f t="shared" ca="1" si="10"/>
        <v/>
      </c>
      <c r="L97" s="146" t="str">
        <f t="shared" ca="1" si="10"/>
        <v/>
      </c>
      <c r="M97" s="146" t="str">
        <f t="shared" ca="1" si="10"/>
        <v/>
      </c>
      <c r="N97" s="146" t="str">
        <f t="shared" ca="1" si="10"/>
        <v/>
      </c>
      <c r="O97" s="146" t="str">
        <f t="shared" ca="1" si="10"/>
        <v/>
      </c>
      <c r="P97" s="146" t="str">
        <f t="shared" ca="1" si="10"/>
        <v/>
      </c>
      <c r="Q97" s="146" t="str">
        <f t="shared" ca="1" si="10"/>
        <v/>
      </c>
    </row>
    <row r="98" spans="2:17">
      <c r="B98" s="74">
        <v>30</v>
      </c>
      <c r="C98" s="75">
        <v>28</v>
      </c>
      <c r="D98" s="119" t="str">
        <f t="shared" ca="1" si="11"/>
        <v/>
      </c>
      <c r="E98" s="119" t="str">
        <f ca="1">IF(D98="","",SUMIFS('Cost &amp; Solution'!$J$51:$J$90,'Cost &amp; Solution'!$L$51:$L$90,'Pallet Calculation'!$D98))</f>
        <v/>
      </c>
      <c r="F98" s="119" t="str">
        <f t="shared" ca="1" si="7"/>
        <v/>
      </c>
      <c r="G98" s="97" t="str">
        <f t="shared" ca="1" si="8"/>
        <v/>
      </c>
      <c r="H98" s="146" t="str">
        <f t="shared" ca="1" si="9"/>
        <v/>
      </c>
      <c r="I98" s="146" t="str">
        <f t="shared" ca="1" si="10"/>
        <v/>
      </c>
      <c r="J98" s="146" t="str">
        <f t="shared" ca="1" si="10"/>
        <v/>
      </c>
      <c r="K98" s="146" t="str">
        <f t="shared" ca="1" si="10"/>
        <v/>
      </c>
      <c r="L98" s="146" t="str">
        <f t="shared" ca="1" si="10"/>
        <v/>
      </c>
      <c r="M98" s="146" t="str">
        <f t="shared" ca="1" si="10"/>
        <v/>
      </c>
      <c r="N98" s="146" t="str">
        <f t="shared" ca="1" si="10"/>
        <v/>
      </c>
      <c r="O98" s="146" t="str">
        <f t="shared" ca="1" si="10"/>
        <v/>
      </c>
      <c r="P98" s="146" t="str">
        <f t="shared" ca="1" si="10"/>
        <v/>
      </c>
      <c r="Q98" s="146" t="str">
        <f t="shared" ca="1" si="10"/>
        <v/>
      </c>
    </row>
    <row r="99" spans="2:17">
      <c r="B99" s="74">
        <v>31</v>
      </c>
      <c r="C99" s="75">
        <v>29</v>
      </c>
      <c r="D99" s="119" t="str">
        <f t="shared" ca="1" si="11"/>
        <v/>
      </c>
      <c r="E99" s="119" t="str">
        <f ca="1">IF(D99="","",SUMIFS('Cost &amp; Solution'!$J$51:$J$90,'Cost &amp; Solution'!$L$51:$L$90,'Pallet Calculation'!$D99))</f>
        <v/>
      </c>
      <c r="F99" s="119" t="str">
        <f t="shared" ca="1" si="7"/>
        <v/>
      </c>
      <c r="G99" s="97" t="str">
        <f t="shared" ca="1" si="8"/>
        <v/>
      </c>
      <c r="H99" s="146" t="str">
        <f t="shared" ca="1" si="9"/>
        <v/>
      </c>
      <c r="I99" s="146" t="str">
        <f t="shared" ca="1" si="10"/>
        <v/>
      </c>
      <c r="J99" s="146" t="str">
        <f t="shared" ca="1" si="10"/>
        <v/>
      </c>
      <c r="K99" s="146" t="str">
        <f t="shared" ca="1" si="10"/>
        <v/>
      </c>
      <c r="L99" s="146" t="str">
        <f t="shared" ca="1" si="10"/>
        <v/>
      </c>
      <c r="M99" s="146" t="str">
        <f t="shared" ca="1" si="10"/>
        <v/>
      </c>
      <c r="N99" s="146" t="str">
        <f t="shared" ca="1" si="10"/>
        <v/>
      </c>
      <c r="O99" s="146" t="str">
        <f t="shared" ca="1" si="10"/>
        <v/>
      </c>
      <c r="P99" s="146" t="str">
        <f t="shared" ca="1" si="10"/>
        <v/>
      </c>
      <c r="Q99" s="146" t="str">
        <f t="shared" ca="1" si="10"/>
        <v/>
      </c>
    </row>
    <row r="100" spans="2:17">
      <c r="B100" s="74">
        <v>32</v>
      </c>
      <c r="C100" s="75">
        <v>30</v>
      </c>
      <c r="D100" s="119" t="str">
        <f t="shared" ca="1" si="11"/>
        <v/>
      </c>
      <c r="E100" s="119" t="str">
        <f ca="1">IF(D100="","",SUMIFS('Cost &amp; Solution'!$J$51:$J$90,'Cost &amp; Solution'!$L$51:$L$90,'Pallet Calculation'!$D100))</f>
        <v/>
      </c>
      <c r="F100" s="119" t="str">
        <f t="shared" ca="1" si="7"/>
        <v/>
      </c>
      <c r="G100" s="97" t="str">
        <f t="shared" ca="1" si="8"/>
        <v/>
      </c>
      <c r="H100" s="146" t="str">
        <f t="shared" ca="1" si="9"/>
        <v/>
      </c>
      <c r="I100" s="146" t="str">
        <f t="shared" ca="1" si="10"/>
        <v/>
      </c>
      <c r="J100" s="146" t="str">
        <f t="shared" ca="1" si="10"/>
        <v/>
      </c>
      <c r="K100" s="146" t="str">
        <f t="shared" ca="1" si="10"/>
        <v/>
      </c>
      <c r="L100" s="146" t="str">
        <f t="shared" ca="1" si="10"/>
        <v/>
      </c>
      <c r="M100" s="146" t="str">
        <f t="shared" ca="1" si="10"/>
        <v/>
      </c>
      <c r="N100" s="146" t="str">
        <f t="shared" ca="1" si="10"/>
        <v/>
      </c>
      <c r="O100" s="146" t="str">
        <f t="shared" ca="1" si="10"/>
        <v/>
      </c>
      <c r="P100" s="146" t="str">
        <f t="shared" ca="1" si="10"/>
        <v/>
      </c>
      <c r="Q100" s="146" t="str">
        <f t="shared" ca="1" si="10"/>
        <v/>
      </c>
    </row>
    <row r="101" spans="2:17">
      <c r="B101" s="74">
        <v>33</v>
      </c>
      <c r="C101" s="75">
        <v>31</v>
      </c>
      <c r="D101" s="119" t="str">
        <f t="shared" ca="1" si="11"/>
        <v/>
      </c>
      <c r="E101" s="119" t="str">
        <f ca="1">IF(D101="","",SUMIFS('Cost &amp; Solution'!$J$51:$J$90,'Cost &amp; Solution'!$L$51:$L$90,'Pallet Calculation'!$D101))</f>
        <v/>
      </c>
      <c r="F101" s="119" t="str">
        <f t="shared" ca="1" si="7"/>
        <v/>
      </c>
      <c r="G101" s="97" t="str">
        <f t="shared" ca="1" si="8"/>
        <v/>
      </c>
      <c r="H101" s="146" t="str">
        <f t="shared" ca="1" si="9"/>
        <v/>
      </c>
      <c r="I101" s="146" t="str">
        <f t="shared" ca="1" si="10"/>
        <v/>
      </c>
      <c r="J101" s="146" t="str">
        <f t="shared" ca="1" si="10"/>
        <v/>
      </c>
      <c r="K101" s="146" t="str">
        <f t="shared" ca="1" si="10"/>
        <v/>
      </c>
      <c r="L101" s="146" t="str">
        <f t="shared" ca="1" si="10"/>
        <v/>
      </c>
      <c r="M101" s="146" t="str">
        <f t="shared" ca="1" si="10"/>
        <v/>
      </c>
      <c r="N101" s="146" t="str">
        <f t="shared" ca="1" si="10"/>
        <v/>
      </c>
      <c r="O101" s="146" t="str">
        <f t="shared" ca="1" si="10"/>
        <v/>
      </c>
      <c r="P101" s="146" t="str">
        <f t="shared" ca="1" si="10"/>
        <v/>
      </c>
      <c r="Q101" s="146" t="str">
        <f t="shared" ca="1" si="10"/>
        <v/>
      </c>
    </row>
    <row r="102" spans="2:17">
      <c r="B102" s="74">
        <v>34</v>
      </c>
      <c r="C102" s="75">
        <v>32</v>
      </c>
      <c r="D102" s="119" t="str">
        <f t="shared" ca="1" si="11"/>
        <v/>
      </c>
      <c r="E102" s="119" t="str">
        <f ca="1">IF(D102="","",SUMIFS('Cost &amp; Solution'!$J$51:$J$90,'Cost &amp; Solution'!$L$51:$L$90,'Pallet Calculation'!$D102))</f>
        <v/>
      </c>
      <c r="F102" s="119" t="str">
        <f t="shared" ca="1" si="7"/>
        <v/>
      </c>
      <c r="G102" s="97" t="str">
        <f t="shared" ca="1" si="8"/>
        <v/>
      </c>
      <c r="H102" s="146" t="str">
        <f t="shared" ca="1" si="9"/>
        <v/>
      </c>
      <c r="I102" s="146" t="str">
        <f t="shared" ca="1" si="10"/>
        <v/>
      </c>
      <c r="J102" s="146" t="str">
        <f t="shared" ca="1" si="10"/>
        <v/>
      </c>
      <c r="K102" s="146" t="str">
        <f t="shared" ca="1" si="10"/>
        <v/>
      </c>
      <c r="L102" s="146" t="str">
        <f t="shared" ca="1" si="10"/>
        <v/>
      </c>
      <c r="M102" s="146" t="str">
        <f t="shared" ca="1" si="10"/>
        <v/>
      </c>
      <c r="N102" s="146" t="str">
        <f t="shared" ca="1" si="10"/>
        <v/>
      </c>
      <c r="O102" s="146" t="str">
        <f t="shared" ca="1" si="10"/>
        <v/>
      </c>
      <c r="P102" s="146" t="str">
        <f t="shared" ca="1" si="10"/>
        <v/>
      </c>
      <c r="Q102" s="146" t="str">
        <f t="shared" ca="1" si="10"/>
        <v/>
      </c>
    </row>
    <row r="103" spans="2:17">
      <c r="B103" s="74">
        <v>35</v>
      </c>
      <c r="C103" s="75">
        <v>33</v>
      </c>
      <c r="D103" s="119" t="str">
        <f t="shared" ca="1" si="11"/>
        <v/>
      </c>
      <c r="E103" s="119" t="str">
        <f ca="1">IF(D103="","",SUMIFS('Cost &amp; Solution'!$J$51:$J$90,'Cost &amp; Solution'!$L$51:$L$90,'Pallet Calculation'!$D103))</f>
        <v/>
      </c>
      <c r="F103" s="119" t="str">
        <f t="shared" ca="1" si="7"/>
        <v/>
      </c>
      <c r="G103" s="97" t="str">
        <f t="shared" ca="1" si="8"/>
        <v/>
      </c>
      <c r="H103" s="146" t="str">
        <f t="shared" ca="1" si="9"/>
        <v/>
      </c>
      <c r="I103" s="146" t="str">
        <f t="shared" ca="1" si="10"/>
        <v/>
      </c>
      <c r="J103" s="146" t="str">
        <f t="shared" ca="1" si="10"/>
        <v/>
      </c>
      <c r="K103" s="146" t="str">
        <f t="shared" ca="1" si="10"/>
        <v/>
      </c>
      <c r="L103" s="146" t="str">
        <f t="shared" ca="1" si="10"/>
        <v/>
      </c>
      <c r="M103" s="146" t="str">
        <f t="shared" ca="1" si="10"/>
        <v/>
      </c>
      <c r="N103" s="146" t="str">
        <f t="shared" ca="1" si="10"/>
        <v/>
      </c>
      <c r="O103" s="146" t="str">
        <f t="shared" ca="1" si="10"/>
        <v/>
      </c>
      <c r="P103" s="146" t="str">
        <f t="shared" ca="1" si="10"/>
        <v/>
      </c>
      <c r="Q103" s="146" t="str">
        <f t="shared" ca="1" si="10"/>
        <v/>
      </c>
    </row>
    <row r="104" spans="2:17">
      <c r="B104" s="74">
        <v>36</v>
      </c>
      <c r="C104" s="75">
        <v>34</v>
      </c>
      <c r="D104" s="119" t="str">
        <f t="shared" ca="1" si="11"/>
        <v/>
      </c>
      <c r="E104" s="119" t="str">
        <f ca="1">IF(D104="","",SUMIFS('Cost &amp; Solution'!$J$51:$J$90,'Cost &amp; Solution'!$L$51:$L$90,'Pallet Calculation'!$D104))</f>
        <v/>
      </c>
      <c r="F104" s="119" t="str">
        <f t="shared" ca="1" si="7"/>
        <v/>
      </c>
      <c r="G104" s="97" t="str">
        <f t="shared" ca="1" si="8"/>
        <v/>
      </c>
      <c r="H104" s="146" t="str">
        <f t="shared" ca="1" si="9"/>
        <v/>
      </c>
      <c r="I104" s="146" t="str">
        <f t="shared" ref="I104:Q129" ca="1" si="12">IFERROR(ROUND(MOD($E104,VLOOKUP($D104,$D$138:$Q$197,I$132,0)),0),"")</f>
        <v/>
      </c>
      <c r="J104" s="146" t="str">
        <f t="shared" ca="1" si="12"/>
        <v/>
      </c>
      <c r="K104" s="146" t="str">
        <f t="shared" ca="1" si="12"/>
        <v/>
      </c>
      <c r="L104" s="146" t="str">
        <f t="shared" ca="1" si="12"/>
        <v/>
      </c>
      <c r="M104" s="146" t="str">
        <f t="shared" ca="1" si="12"/>
        <v/>
      </c>
      <c r="N104" s="146" t="str">
        <f t="shared" ca="1" si="12"/>
        <v/>
      </c>
      <c r="O104" s="146" t="str">
        <f t="shared" ca="1" si="12"/>
        <v/>
      </c>
      <c r="P104" s="146" t="str">
        <f t="shared" ca="1" si="12"/>
        <v/>
      </c>
      <c r="Q104" s="146" t="str">
        <f t="shared" ca="1" si="12"/>
        <v/>
      </c>
    </row>
    <row r="105" spans="2:17">
      <c r="B105" s="74">
        <v>37</v>
      </c>
      <c r="C105" s="75">
        <v>35</v>
      </c>
      <c r="D105" s="119" t="str">
        <f t="shared" ca="1" si="11"/>
        <v/>
      </c>
      <c r="E105" s="119" t="str">
        <f ca="1">IF(D105="","",SUMIFS('Cost &amp; Solution'!$J$51:$J$90,'Cost &amp; Solution'!$L$51:$L$90,'Pallet Calculation'!$D105))</f>
        <v/>
      </c>
      <c r="F105" s="119" t="str">
        <f t="shared" ca="1" si="7"/>
        <v/>
      </c>
      <c r="G105" s="97" t="str">
        <f t="shared" ca="1" si="8"/>
        <v/>
      </c>
      <c r="H105" s="146" t="str">
        <f t="shared" ca="1" si="9"/>
        <v/>
      </c>
      <c r="I105" s="146" t="str">
        <f t="shared" ca="1" si="12"/>
        <v/>
      </c>
      <c r="J105" s="146" t="str">
        <f t="shared" ca="1" si="12"/>
        <v/>
      </c>
      <c r="K105" s="146" t="str">
        <f t="shared" ca="1" si="12"/>
        <v/>
      </c>
      <c r="L105" s="146" t="str">
        <f t="shared" ca="1" si="12"/>
        <v/>
      </c>
      <c r="M105" s="146" t="str">
        <f t="shared" ca="1" si="12"/>
        <v/>
      </c>
      <c r="N105" s="146" t="str">
        <f t="shared" ca="1" si="12"/>
        <v/>
      </c>
      <c r="O105" s="146" t="str">
        <f t="shared" ca="1" si="12"/>
        <v/>
      </c>
      <c r="P105" s="146" t="str">
        <f t="shared" ca="1" si="12"/>
        <v/>
      </c>
      <c r="Q105" s="146" t="str">
        <f t="shared" ca="1" si="12"/>
        <v/>
      </c>
    </row>
    <row r="106" spans="2:17">
      <c r="B106" s="74">
        <v>38</v>
      </c>
      <c r="C106" s="75">
        <v>36</v>
      </c>
      <c r="D106" s="119" t="str">
        <f t="shared" ca="1" si="11"/>
        <v/>
      </c>
      <c r="E106" s="119" t="str">
        <f ca="1">IF(D106="","",SUMIFS('Cost &amp; Solution'!$J$51:$J$90,'Cost &amp; Solution'!$L$51:$L$90,'Pallet Calculation'!$D106))</f>
        <v/>
      </c>
      <c r="F106" s="119" t="str">
        <f t="shared" ca="1" si="7"/>
        <v/>
      </c>
      <c r="G106" s="97" t="str">
        <f t="shared" ca="1" si="8"/>
        <v/>
      </c>
      <c r="H106" s="146" t="str">
        <f t="shared" ca="1" si="9"/>
        <v/>
      </c>
      <c r="I106" s="146" t="str">
        <f t="shared" ca="1" si="12"/>
        <v/>
      </c>
      <c r="J106" s="146" t="str">
        <f t="shared" ca="1" si="12"/>
        <v/>
      </c>
      <c r="K106" s="146" t="str">
        <f t="shared" ca="1" si="12"/>
        <v/>
      </c>
      <c r="L106" s="146" t="str">
        <f t="shared" ca="1" si="12"/>
        <v/>
      </c>
      <c r="M106" s="146" t="str">
        <f t="shared" ca="1" si="12"/>
        <v/>
      </c>
      <c r="N106" s="146" t="str">
        <f t="shared" ca="1" si="12"/>
        <v/>
      </c>
      <c r="O106" s="146" t="str">
        <f t="shared" ca="1" si="12"/>
        <v/>
      </c>
      <c r="P106" s="146" t="str">
        <f t="shared" ca="1" si="12"/>
        <v/>
      </c>
      <c r="Q106" s="146" t="str">
        <f t="shared" ca="1" si="12"/>
        <v/>
      </c>
    </row>
    <row r="107" spans="2:17">
      <c r="B107" s="74">
        <v>39</v>
      </c>
      <c r="C107" s="75">
        <v>37</v>
      </c>
      <c r="D107" s="119" t="str">
        <f t="shared" ca="1" si="11"/>
        <v/>
      </c>
      <c r="E107" s="119" t="str">
        <f ca="1">IF(D107="","",SUMIFS('Cost &amp; Solution'!$J$51:$J$90,'Cost &amp; Solution'!$L$51:$L$90,'Pallet Calculation'!$D107))</f>
        <v/>
      </c>
      <c r="F107" s="119" t="str">
        <f t="shared" ca="1" si="7"/>
        <v/>
      </c>
      <c r="G107" s="97" t="str">
        <f t="shared" ca="1" si="8"/>
        <v/>
      </c>
      <c r="H107" s="146" t="str">
        <f t="shared" ca="1" si="9"/>
        <v/>
      </c>
      <c r="I107" s="146" t="str">
        <f t="shared" ca="1" si="12"/>
        <v/>
      </c>
      <c r="J107" s="146" t="str">
        <f t="shared" ca="1" si="12"/>
        <v/>
      </c>
      <c r="K107" s="146" t="str">
        <f t="shared" ca="1" si="12"/>
        <v/>
      </c>
      <c r="L107" s="146" t="str">
        <f t="shared" ca="1" si="12"/>
        <v/>
      </c>
      <c r="M107" s="146" t="str">
        <f t="shared" ca="1" si="12"/>
        <v/>
      </c>
      <c r="N107" s="146" t="str">
        <f t="shared" ca="1" si="12"/>
        <v/>
      </c>
      <c r="O107" s="146" t="str">
        <f t="shared" ca="1" si="12"/>
        <v/>
      </c>
      <c r="P107" s="146" t="str">
        <f t="shared" ca="1" si="12"/>
        <v/>
      </c>
      <c r="Q107" s="146" t="str">
        <f t="shared" ca="1" si="12"/>
        <v/>
      </c>
    </row>
    <row r="108" spans="2:17">
      <c r="B108" s="74">
        <v>40</v>
      </c>
      <c r="C108" s="75">
        <v>38</v>
      </c>
      <c r="D108" s="119" t="str">
        <f t="shared" ca="1" si="11"/>
        <v/>
      </c>
      <c r="E108" s="119" t="str">
        <f ca="1">IF(D108="","",SUMIFS('Cost &amp; Solution'!$J$51:$J$90,'Cost &amp; Solution'!$L$51:$L$90,'Pallet Calculation'!$D108))</f>
        <v/>
      </c>
      <c r="F108" s="119" t="str">
        <f t="shared" ca="1" si="7"/>
        <v/>
      </c>
      <c r="G108" s="97" t="str">
        <f t="shared" ca="1" si="8"/>
        <v/>
      </c>
      <c r="H108" s="146" t="str">
        <f t="shared" ca="1" si="9"/>
        <v/>
      </c>
      <c r="I108" s="146" t="str">
        <f t="shared" ca="1" si="12"/>
        <v/>
      </c>
      <c r="J108" s="146" t="str">
        <f t="shared" ca="1" si="12"/>
        <v/>
      </c>
      <c r="K108" s="146" t="str">
        <f t="shared" ca="1" si="12"/>
        <v/>
      </c>
      <c r="L108" s="146" t="str">
        <f t="shared" ca="1" si="12"/>
        <v/>
      </c>
      <c r="M108" s="146" t="str">
        <f t="shared" ca="1" si="12"/>
        <v/>
      </c>
      <c r="N108" s="146" t="str">
        <f t="shared" ca="1" si="12"/>
        <v/>
      </c>
      <c r="O108" s="146" t="str">
        <f t="shared" ca="1" si="12"/>
        <v/>
      </c>
      <c r="P108" s="146" t="str">
        <f t="shared" ca="1" si="12"/>
        <v/>
      </c>
      <c r="Q108" s="146" t="str">
        <f t="shared" ca="1" si="12"/>
        <v/>
      </c>
    </row>
    <row r="109" spans="2:17">
      <c r="B109" s="74">
        <v>41</v>
      </c>
      <c r="C109" s="75">
        <v>39</v>
      </c>
      <c r="D109" s="119" t="str">
        <f t="shared" ca="1" si="11"/>
        <v/>
      </c>
      <c r="E109" s="119" t="str">
        <f ca="1">IF(D109="","",SUMIFS('Cost &amp; Solution'!$J$51:$J$90,'Cost &amp; Solution'!$L$51:$L$90,'Pallet Calculation'!$D109))</f>
        <v/>
      </c>
      <c r="F109" s="119" t="str">
        <f t="shared" ca="1" si="7"/>
        <v/>
      </c>
      <c r="G109" s="97" t="str">
        <f t="shared" ca="1" si="8"/>
        <v/>
      </c>
      <c r="H109" s="146" t="str">
        <f t="shared" ca="1" si="9"/>
        <v/>
      </c>
      <c r="I109" s="146" t="str">
        <f t="shared" ca="1" si="12"/>
        <v/>
      </c>
      <c r="J109" s="146" t="str">
        <f t="shared" ca="1" si="12"/>
        <v/>
      </c>
      <c r="K109" s="146" t="str">
        <f t="shared" ca="1" si="12"/>
        <v/>
      </c>
      <c r="L109" s="146" t="str">
        <f t="shared" ca="1" si="12"/>
        <v/>
      </c>
      <c r="M109" s="146" t="str">
        <f t="shared" ca="1" si="12"/>
        <v/>
      </c>
      <c r="N109" s="146" t="str">
        <f t="shared" ca="1" si="12"/>
        <v/>
      </c>
      <c r="O109" s="146" t="str">
        <f t="shared" ca="1" si="12"/>
        <v/>
      </c>
      <c r="P109" s="146" t="str">
        <f t="shared" ca="1" si="12"/>
        <v/>
      </c>
      <c r="Q109" s="146" t="str">
        <f t="shared" ca="1" si="12"/>
        <v/>
      </c>
    </row>
    <row r="110" spans="2:17">
      <c r="B110" s="74">
        <v>42</v>
      </c>
      <c r="C110" s="75">
        <v>40</v>
      </c>
      <c r="D110" s="119" t="str">
        <f t="shared" ca="1" si="11"/>
        <v/>
      </c>
      <c r="E110" s="119" t="str">
        <f ca="1">IF(D110="","",SUMIFS('Cost &amp; Solution'!$J$51:$J$90,'Cost &amp; Solution'!$L$51:$L$90,'Pallet Calculation'!$D110))</f>
        <v/>
      </c>
      <c r="F110" s="119" t="str">
        <f t="shared" ca="1" si="7"/>
        <v/>
      </c>
      <c r="G110" s="97" t="str">
        <f t="shared" ca="1" si="8"/>
        <v/>
      </c>
      <c r="H110" s="146" t="str">
        <f t="shared" ca="1" si="9"/>
        <v/>
      </c>
      <c r="I110" s="146" t="str">
        <f t="shared" ca="1" si="12"/>
        <v/>
      </c>
      <c r="J110" s="146" t="str">
        <f t="shared" ca="1" si="12"/>
        <v/>
      </c>
      <c r="K110" s="146" t="str">
        <f t="shared" ca="1" si="12"/>
        <v/>
      </c>
      <c r="L110" s="146" t="str">
        <f t="shared" ca="1" si="12"/>
        <v/>
      </c>
      <c r="M110" s="146" t="str">
        <f t="shared" ca="1" si="12"/>
        <v/>
      </c>
      <c r="N110" s="146" t="str">
        <f t="shared" ca="1" si="12"/>
        <v/>
      </c>
      <c r="O110" s="146" t="str">
        <f t="shared" ca="1" si="12"/>
        <v/>
      </c>
      <c r="P110" s="146" t="str">
        <f t="shared" ca="1" si="12"/>
        <v/>
      </c>
      <c r="Q110" s="146" t="str">
        <f t="shared" ca="1" si="12"/>
        <v/>
      </c>
    </row>
    <row r="111" spans="2:17">
      <c r="B111" s="74">
        <v>43</v>
      </c>
      <c r="C111" s="75">
        <v>41</v>
      </c>
      <c r="D111" s="119" t="str">
        <f t="shared" ca="1" si="11"/>
        <v/>
      </c>
      <c r="E111" s="119" t="str">
        <f ca="1">IF(D111="","",SUMIFS('Cost &amp; Solution'!$J$51:$J$90,'Cost &amp; Solution'!$L$51:$L$90,'Pallet Calculation'!$D111))</f>
        <v/>
      </c>
      <c r="F111" s="119" t="str">
        <f t="shared" ca="1" si="7"/>
        <v/>
      </c>
      <c r="G111" s="97" t="str">
        <f t="shared" ca="1" si="8"/>
        <v/>
      </c>
      <c r="H111" s="146" t="str">
        <f t="shared" ca="1" si="9"/>
        <v/>
      </c>
      <c r="I111" s="146" t="str">
        <f t="shared" ca="1" si="12"/>
        <v/>
      </c>
      <c r="J111" s="146" t="str">
        <f t="shared" ca="1" si="12"/>
        <v/>
      </c>
      <c r="K111" s="146" t="str">
        <f t="shared" ca="1" si="12"/>
        <v/>
      </c>
      <c r="L111" s="146" t="str">
        <f t="shared" ca="1" si="12"/>
        <v/>
      </c>
      <c r="M111" s="146" t="str">
        <f t="shared" ca="1" si="12"/>
        <v/>
      </c>
      <c r="N111" s="146" t="str">
        <f t="shared" ca="1" si="12"/>
        <v/>
      </c>
      <c r="O111" s="146" t="str">
        <f t="shared" ca="1" si="12"/>
        <v/>
      </c>
      <c r="P111" s="146" t="str">
        <f t="shared" ca="1" si="12"/>
        <v/>
      </c>
      <c r="Q111" s="146" t="str">
        <f t="shared" ca="1" si="12"/>
        <v/>
      </c>
    </row>
    <row r="112" spans="2:17">
      <c r="B112" s="74">
        <v>44</v>
      </c>
      <c r="C112" s="75">
        <v>42</v>
      </c>
      <c r="D112" s="119" t="str">
        <f t="shared" ca="1" si="11"/>
        <v/>
      </c>
      <c r="E112" s="119" t="str">
        <f ca="1">IF(D112="","",SUMIFS('Cost &amp; Solution'!$J$51:$J$90,'Cost &amp; Solution'!$L$51:$L$90,'Pallet Calculation'!$D112))</f>
        <v/>
      </c>
      <c r="F112" s="119" t="str">
        <f t="shared" ca="1" si="7"/>
        <v/>
      </c>
      <c r="G112" s="97" t="str">
        <f t="shared" ca="1" si="8"/>
        <v/>
      </c>
      <c r="H112" s="146" t="str">
        <f t="shared" ca="1" si="9"/>
        <v/>
      </c>
      <c r="I112" s="146" t="str">
        <f t="shared" ca="1" si="12"/>
        <v/>
      </c>
      <c r="J112" s="146" t="str">
        <f t="shared" ca="1" si="12"/>
        <v/>
      </c>
      <c r="K112" s="146" t="str">
        <f t="shared" ca="1" si="12"/>
        <v/>
      </c>
      <c r="L112" s="146" t="str">
        <f t="shared" ca="1" si="12"/>
        <v/>
      </c>
      <c r="M112" s="146" t="str">
        <f t="shared" ca="1" si="12"/>
        <v/>
      </c>
      <c r="N112" s="146" t="str">
        <f t="shared" ca="1" si="12"/>
        <v/>
      </c>
      <c r="O112" s="146" t="str">
        <f t="shared" ca="1" si="12"/>
        <v/>
      </c>
      <c r="P112" s="146" t="str">
        <f t="shared" ca="1" si="12"/>
        <v/>
      </c>
      <c r="Q112" s="146" t="str">
        <f t="shared" ca="1" si="12"/>
        <v/>
      </c>
    </row>
    <row r="113" spans="2:17">
      <c r="B113" s="74">
        <v>45</v>
      </c>
      <c r="C113" s="75">
        <v>43</v>
      </c>
      <c r="D113" s="119" t="str">
        <f t="shared" ca="1" si="11"/>
        <v/>
      </c>
      <c r="E113" s="119" t="str">
        <f ca="1">IF(D113="","",SUMIFS('Cost &amp; Solution'!$J$51:$J$90,'Cost &amp; Solution'!$L$51:$L$90,'Pallet Calculation'!$D113))</f>
        <v/>
      </c>
      <c r="F113" s="119" t="str">
        <f t="shared" ca="1" si="7"/>
        <v/>
      </c>
      <c r="G113" s="97" t="str">
        <f t="shared" ca="1" si="8"/>
        <v/>
      </c>
      <c r="H113" s="146" t="str">
        <f t="shared" ca="1" si="9"/>
        <v/>
      </c>
      <c r="I113" s="146" t="str">
        <f t="shared" ca="1" si="12"/>
        <v/>
      </c>
      <c r="J113" s="146" t="str">
        <f t="shared" ca="1" si="12"/>
        <v/>
      </c>
      <c r="K113" s="146" t="str">
        <f t="shared" ca="1" si="12"/>
        <v/>
      </c>
      <c r="L113" s="146" t="str">
        <f t="shared" ca="1" si="12"/>
        <v/>
      </c>
      <c r="M113" s="146" t="str">
        <f t="shared" ca="1" si="12"/>
        <v/>
      </c>
      <c r="N113" s="146" t="str">
        <f t="shared" ca="1" si="12"/>
        <v/>
      </c>
      <c r="O113" s="146" t="str">
        <f t="shared" ca="1" si="12"/>
        <v/>
      </c>
      <c r="P113" s="146" t="str">
        <f t="shared" ca="1" si="12"/>
        <v/>
      </c>
      <c r="Q113" s="146" t="str">
        <f t="shared" ca="1" si="12"/>
        <v/>
      </c>
    </row>
    <row r="114" spans="2:17">
      <c r="B114" s="74">
        <v>46</v>
      </c>
      <c r="C114" s="75">
        <v>44</v>
      </c>
      <c r="D114" s="119" t="str">
        <f t="shared" ca="1" si="11"/>
        <v/>
      </c>
      <c r="E114" s="119" t="str">
        <f ca="1">IF(D114="","",SUMIFS('Cost &amp; Solution'!$J$51:$J$90,'Cost &amp; Solution'!$L$51:$L$90,'Pallet Calculation'!$D114))</f>
        <v/>
      </c>
      <c r="F114" s="119" t="str">
        <f t="shared" ca="1" si="7"/>
        <v/>
      </c>
      <c r="G114" s="97" t="str">
        <f t="shared" ca="1" si="8"/>
        <v/>
      </c>
      <c r="H114" s="146" t="str">
        <f t="shared" ca="1" si="9"/>
        <v/>
      </c>
      <c r="I114" s="146" t="str">
        <f t="shared" ca="1" si="12"/>
        <v/>
      </c>
      <c r="J114" s="146" t="str">
        <f t="shared" ca="1" si="12"/>
        <v/>
      </c>
      <c r="K114" s="146" t="str">
        <f t="shared" ca="1" si="12"/>
        <v/>
      </c>
      <c r="L114" s="146" t="str">
        <f t="shared" ca="1" si="12"/>
        <v/>
      </c>
      <c r="M114" s="146" t="str">
        <f t="shared" ca="1" si="12"/>
        <v/>
      </c>
      <c r="N114" s="146" t="str">
        <f t="shared" ca="1" si="12"/>
        <v/>
      </c>
      <c r="O114" s="146" t="str">
        <f t="shared" ca="1" si="12"/>
        <v/>
      </c>
      <c r="P114" s="146" t="str">
        <f t="shared" ca="1" si="12"/>
        <v/>
      </c>
      <c r="Q114" s="146" t="str">
        <f t="shared" ca="1" si="12"/>
        <v/>
      </c>
    </row>
    <row r="115" spans="2:17">
      <c r="B115" s="74">
        <v>47</v>
      </c>
      <c r="C115" s="75">
        <v>45</v>
      </c>
      <c r="D115" s="119" t="str">
        <f t="shared" ca="1" si="11"/>
        <v/>
      </c>
      <c r="E115" s="119" t="str">
        <f ca="1">IF(D115="","",SUMIFS('Cost &amp; Solution'!$J$51:$J$90,'Cost &amp; Solution'!$L$51:$L$90,'Pallet Calculation'!$D115))</f>
        <v/>
      </c>
      <c r="F115" s="119" t="str">
        <f t="shared" ca="1" si="7"/>
        <v/>
      </c>
      <c r="G115" s="97" t="str">
        <f t="shared" ca="1" si="8"/>
        <v/>
      </c>
      <c r="H115" s="146" t="str">
        <f t="shared" ca="1" si="9"/>
        <v/>
      </c>
      <c r="I115" s="146" t="str">
        <f t="shared" ca="1" si="12"/>
        <v/>
      </c>
      <c r="J115" s="146" t="str">
        <f t="shared" ca="1" si="12"/>
        <v/>
      </c>
      <c r="K115" s="146" t="str">
        <f t="shared" ca="1" si="12"/>
        <v/>
      </c>
      <c r="L115" s="146" t="str">
        <f t="shared" ca="1" si="12"/>
        <v/>
      </c>
      <c r="M115" s="146" t="str">
        <f t="shared" ca="1" si="12"/>
        <v/>
      </c>
      <c r="N115" s="146" t="str">
        <f t="shared" ca="1" si="12"/>
        <v/>
      </c>
      <c r="O115" s="146" t="str">
        <f t="shared" ca="1" si="12"/>
        <v/>
      </c>
      <c r="P115" s="146" t="str">
        <f t="shared" ca="1" si="12"/>
        <v/>
      </c>
      <c r="Q115" s="146" t="str">
        <f t="shared" ca="1" si="12"/>
        <v/>
      </c>
    </row>
    <row r="116" spans="2:17">
      <c r="B116" s="74">
        <v>48</v>
      </c>
      <c r="C116" s="75">
        <v>46</v>
      </c>
      <c r="D116" s="119" t="str">
        <f t="shared" ca="1" si="11"/>
        <v/>
      </c>
      <c r="E116" s="119" t="str">
        <f ca="1">IF(D116="","",SUMIFS('Cost &amp; Solution'!$J$51:$J$90,'Cost &amp; Solution'!$L$51:$L$90,'Pallet Calculation'!$D116))</f>
        <v/>
      </c>
      <c r="F116" s="119" t="str">
        <f t="shared" ca="1" si="7"/>
        <v/>
      </c>
      <c r="G116" s="97" t="str">
        <f t="shared" ca="1" si="8"/>
        <v/>
      </c>
      <c r="H116" s="146" t="str">
        <f t="shared" ca="1" si="9"/>
        <v/>
      </c>
      <c r="I116" s="146" t="str">
        <f t="shared" ca="1" si="12"/>
        <v/>
      </c>
      <c r="J116" s="146" t="str">
        <f t="shared" ca="1" si="12"/>
        <v/>
      </c>
      <c r="K116" s="146" t="str">
        <f t="shared" ca="1" si="12"/>
        <v/>
      </c>
      <c r="L116" s="146" t="str">
        <f t="shared" ca="1" si="12"/>
        <v/>
      </c>
      <c r="M116" s="146" t="str">
        <f t="shared" ca="1" si="12"/>
        <v/>
      </c>
      <c r="N116" s="146" t="str">
        <f t="shared" ca="1" si="12"/>
        <v/>
      </c>
      <c r="O116" s="146" t="str">
        <f t="shared" ca="1" si="12"/>
        <v/>
      </c>
      <c r="P116" s="146" t="str">
        <f t="shared" ca="1" si="12"/>
        <v/>
      </c>
      <c r="Q116" s="146" t="str">
        <f t="shared" ca="1" si="12"/>
        <v/>
      </c>
    </row>
    <row r="117" spans="2:17">
      <c r="B117" s="74">
        <v>49</v>
      </c>
      <c r="C117" s="75">
        <v>47</v>
      </c>
      <c r="D117" s="119" t="str">
        <f t="shared" ca="1" si="11"/>
        <v/>
      </c>
      <c r="E117" s="119" t="str">
        <f ca="1">IF(D117="","",SUMIFS('Cost &amp; Solution'!$J$51:$J$90,'Cost &amp; Solution'!$L$51:$L$90,'Pallet Calculation'!$D117))</f>
        <v/>
      </c>
      <c r="F117" s="119" t="str">
        <f t="shared" ca="1" si="7"/>
        <v/>
      </c>
      <c r="G117" s="97" t="str">
        <f t="shared" ca="1" si="8"/>
        <v/>
      </c>
      <c r="H117" s="146" t="str">
        <f t="shared" ca="1" si="9"/>
        <v/>
      </c>
      <c r="I117" s="146" t="str">
        <f t="shared" ca="1" si="12"/>
        <v/>
      </c>
      <c r="J117" s="146" t="str">
        <f t="shared" ca="1" si="12"/>
        <v/>
      </c>
      <c r="K117" s="146" t="str">
        <f t="shared" ca="1" si="12"/>
        <v/>
      </c>
      <c r="L117" s="146" t="str">
        <f t="shared" ca="1" si="12"/>
        <v/>
      </c>
      <c r="M117" s="146" t="str">
        <f t="shared" ca="1" si="12"/>
        <v/>
      </c>
      <c r="N117" s="146" t="str">
        <f t="shared" ca="1" si="12"/>
        <v/>
      </c>
      <c r="O117" s="146" t="str">
        <f t="shared" ca="1" si="12"/>
        <v/>
      </c>
      <c r="P117" s="146" t="str">
        <f t="shared" ca="1" si="12"/>
        <v/>
      </c>
      <c r="Q117" s="146" t="str">
        <f t="shared" ca="1" si="12"/>
        <v/>
      </c>
    </row>
    <row r="118" spans="2:17">
      <c r="B118" s="74">
        <v>50</v>
      </c>
      <c r="C118" s="75">
        <v>48</v>
      </c>
      <c r="D118" s="119" t="str">
        <f t="shared" ca="1" si="11"/>
        <v/>
      </c>
      <c r="E118" s="119" t="str">
        <f ca="1">IF(D118="","",SUMIFS('Cost &amp; Solution'!$J$51:$J$90,'Cost &amp; Solution'!$L$51:$L$90,'Pallet Calculation'!$D118))</f>
        <v/>
      </c>
      <c r="F118" s="119" t="str">
        <f t="shared" ca="1" si="7"/>
        <v/>
      </c>
      <c r="G118" s="97" t="str">
        <f t="shared" ca="1" si="8"/>
        <v/>
      </c>
      <c r="H118" s="146" t="str">
        <f t="shared" ca="1" si="9"/>
        <v/>
      </c>
      <c r="I118" s="146" t="str">
        <f t="shared" ca="1" si="12"/>
        <v/>
      </c>
      <c r="J118" s="146" t="str">
        <f t="shared" ca="1" si="12"/>
        <v/>
      </c>
      <c r="K118" s="146" t="str">
        <f t="shared" ca="1" si="12"/>
        <v/>
      </c>
      <c r="L118" s="146" t="str">
        <f t="shared" ca="1" si="12"/>
        <v/>
      </c>
      <c r="M118" s="146" t="str">
        <f t="shared" ca="1" si="12"/>
        <v/>
      </c>
      <c r="N118" s="146" t="str">
        <f t="shared" ca="1" si="12"/>
        <v/>
      </c>
      <c r="O118" s="146" t="str">
        <f t="shared" ca="1" si="12"/>
        <v/>
      </c>
      <c r="P118" s="146" t="str">
        <f t="shared" ca="1" si="12"/>
        <v/>
      </c>
      <c r="Q118" s="146" t="str">
        <f t="shared" ca="1" si="12"/>
        <v/>
      </c>
    </row>
    <row r="119" spans="2:17">
      <c r="B119" s="74">
        <v>51</v>
      </c>
      <c r="C119" s="75">
        <v>49</v>
      </c>
      <c r="D119" s="119" t="str">
        <f t="shared" ca="1" si="11"/>
        <v/>
      </c>
      <c r="E119" s="119" t="str">
        <f ca="1">IF(D119="","",SUMIFS('Cost &amp; Solution'!$J$51:$J$90,'Cost &amp; Solution'!$L$51:$L$90,'Pallet Calculation'!$D119))</f>
        <v/>
      </c>
      <c r="F119" s="119" t="str">
        <f t="shared" ca="1" si="7"/>
        <v/>
      </c>
      <c r="G119" s="97" t="str">
        <f t="shared" ca="1" si="8"/>
        <v/>
      </c>
      <c r="H119" s="146" t="str">
        <f t="shared" ca="1" si="9"/>
        <v/>
      </c>
      <c r="I119" s="146" t="str">
        <f t="shared" ca="1" si="12"/>
        <v/>
      </c>
      <c r="J119" s="146" t="str">
        <f t="shared" ca="1" si="12"/>
        <v/>
      </c>
      <c r="K119" s="146" t="str">
        <f t="shared" ca="1" si="12"/>
        <v/>
      </c>
      <c r="L119" s="146" t="str">
        <f t="shared" ca="1" si="12"/>
        <v/>
      </c>
      <c r="M119" s="146" t="str">
        <f t="shared" ca="1" si="12"/>
        <v/>
      </c>
      <c r="N119" s="146" t="str">
        <f t="shared" ca="1" si="12"/>
        <v/>
      </c>
      <c r="O119" s="146" t="str">
        <f t="shared" ca="1" si="12"/>
        <v/>
      </c>
      <c r="P119" s="146" t="str">
        <f t="shared" ca="1" si="12"/>
        <v/>
      </c>
      <c r="Q119" s="146" t="str">
        <f t="shared" ca="1" si="12"/>
        <v/>
      </c>
    </row>
    <row r="120" spans="2:17">
      <c r="B120" s="74">
        <v>52</v>
      </c>
      <c r="C120" s="75">
        <v>50</v>
      </c>
      <c r="D120" s="119" t="str">
        <f t="shared" ca="1" si="11"/>
        <v/>
      </c>
      <c r="E120" s="119" t="str">
        <f ca="1">IF(D120="","",SUMIFS('Cost &amp; Solution'!$J$51:$J$90,'Cost &amp; Solution'!$L$51:$L$90,'Pallet Calculation'!$D120))</f>
        <v/>
      </c>
      <c r="F120" s="119" t="str">
        <f t="shared" ca="1" si="7"/>
        <v/>
      </c>
      <c r="G120" s="97" t="str">
        <f t="shared" ca="1" si="8"/>
        <v/>
      </c>
      <c r="H120" s="146" t="str">
        <f t="shared" ca="1" si="9"/>
        <v/>
      </c>
      <c r="I120" s="146" t="str">
        <f t="shared" ca="1" si="12"/>
        <v/>
      </c>
      <c r="J120" s="146" t="str">
        <f t="shared" ca="1" si="12"/>
        <v/>
      </c>
      <c r="K120" s="146" t="str">
        <f t="shared" ca="1" si="12"/>
        <v/>
      </c>
      <c r="L120" s="146" t="str">
        <f t="shared" ca="1" si="12"/>
        <v/>
      </c>
      <c r="M120" s="146" t="str">
        <f t="shared" ca="1" si="12"/>
        <v/>
      </c>
      <c r="N120" s="146" t="str">
        <f t="shared" ca="1" si="12"/>
        <v/>
      </c>
      <c r="O120" s="146" t="str">
        <f t="shared" ca="1" si="12"/>
        <v/>
      </c>
      <c r="P120" s="146" t="str">
        <f t="shared" ca="1" si="12"/>
        <v/>
      </c>
      <c r="Q120" s="146" t="str">
        <f t="shared" ca="1" si="12"/>
        <v/>
      </c>
    </row>
    <row r="121" spans="2:17">
      <c r="B121" s="74">
        <v>53</v>
      </c>
      <c r="C121" s="75">
        <v>51</v>
      </c>
      <c r="D121" s="119" t="str">
        <f t="shared" ca="1" si="11"/>
        <v/>
      </c>
      <c r="E121" s="119" t="str">
        <f ca="1">IF(D121="","",SUMIFS('Cost &amp; Solution'!$J$51:$J$90,'Cost &amp; Solution'!$L$51:$L$90,'Pallet Calculation'!$D121))</f>
        <v/>
      </c>
      <c r="F121" s="119" t="str">
        <f t="shared" ca="1" si="7"/>
        <v/>
      </c>
      <c r="G121" s="97" t="str">
        <f t="shared" ca="1" si="8"/>
        <v/>
      </c>
      <c r="H121" s="146" t="str">
        <f t="shared" ca="1" si="9"/>
        <v/>
      </c>
      <c r="I121" s="146" t="str">
        <f t="shared" ca="1" si="12"/>
        <v/>
      </c>
      <c r="J121" s="146" t="str">
        <f t="shared" ca="1" si="12"/>
        <v/>
      </c>
      <c r="K121" s="146" t="str">
        <f t="shared" ca="1" si="12"/>
        <v/>
      </c>
      <c r="L121" s="146" t="str">
        <f t="shared" ca="1" si="12"/>
        <v/>
      </c>
      <c r="M121" s="146" t="str">
        <f t="shared" ca="1" si="12"/>
        <v/>
      </c>
      <c r="N121" s="146" t="str">
        <f t="shared" ca="1" si="12"/>
        <v/>
      </c>
      <c r="O121" s="146" t="str">
        <f t="shared" ca="1" si="12"/>
        <v/>
      </c>
      <c r="P121" s="146" t="str">
        <f t="shared" ca="1" si="12"/>
        <v/>
      </c>
      <c r="Q121" s="146" t="str">
        <f t="shared" ca="1" si="12"/>
        <v/>
      </c>
    </row>
    <row r="122" spans="2:17">
      <c r="B122" s="74">
        <v>54</v>
      </c>
      <c r="C122" s="75">
        <v>52</v>
      </c>
      <c r="D122" s="119" t="str">
        <f t="shared" ca="1" si="11"/>
        <v/>
      </c>
      <c r="E122" s="119" t="str">
        <f ca="1">IF(D122="","",SUMIFS('Cost &amp; Solution'!$J$51:$J$90,'Cost &amp; Solution'!$L$51:$L$90,'Pallet Calculation'!$D122))</f>
        <v/>
      </c>
      <c r="F122" s="119" t="str">
        <f t="shared" ca="1" si="7"/>
        <v/>
      </c>
      <c r="G122" s="97" t="str">
        <f t="shared" ca="1" si="8"/>
        <v/>
      </c>
      <c r="H122" s="146" t="str">
        <f t="shared" ca="1" si="9"/>
        <v/>
      </c>
      <c r="I122" s="146" t="str">
        <f t="shared" ca="1" si="12"/>
        <v/>
      </c>
      <c r="J122" s="146" t="str">
        <f t="shared" ca="1" si="12"/>
        <v/>
      </c>
      <c r="K122" s="146" t="str">
        <f t="shared" ca="1" si="12"/>
        <v/>
      </c>
      <c r="L122" s="146" t="str">
        <f t="shared" ca="1" si="12"/>
        <v/>
      </c>
      <c r="M122" s="146" t="str">
        <f t="shared" ca="1" si="12"/>
        <v/>
      </c>
      <c r="N122" s="146" t="str">
        <f t="shared" ca="1" si="12"/>
        <v/>
      </c>
      <c r="O122" s="146" t="str">
        <f t="shared" ca="1" si="12"/>
        <v/>
      </c>
      <c r="P122" s="146" t="str">
        <f t="shared" ca="1" si="12"/>
        <v/>
      </c>
      <c r="Q122" s="146" t="str">
        <f t="shared" ca="1" si="12"/>
        <v/>
      </c>
    </row>
    <row r="123" spans="2:17">
      <c r="B123" s="74">
        <v>55</v>
      </c>
      <c r="C123" s="75">
        <v>53</v>
      </c>
      <c r="D123" s="119" t="str">
        <f t="shared" ca="1" si="11"/>
        <v/>
      </c>
      <c r="E123" s="119" t="str">
        <f ca="1">IF(D123="","",SUMIFS('Cost &amp; Solution'!$J$51:$J$90,'Cost &amp; Solution'!$L$51:$L$90,'Pallet Calculation'!$D123))</f>
        <v/>
      </c>
      <c r="F123" s="119" t="str">
        <f t="shared" ca="1" si="7"/>
        <v/>
      </c>
      <c r="G123" s="97" t="str">
        <f t="shared" ca="1" si="8"/>
        <v/>
      </c>
      <c r="H123" s="146" t="str">
        <f t="shared" ca="1" si="9"/>
        <v/>
      </c>
      <c r="I123" s="146" t="str">
        <f t="shared" ca="1" si="12"/>
        <v/>
      </c>
      <c r="J123" s="146" t="str">
        <f t="shared" ca="1" si="12"/>
        <v/>
      </c>
      <c r="K123" s="146" t="str">
        <f t="shared" ca="1" si="12"/>
        <v/>
      </c>
      <c r="L123" s="146" t="str">
        <f t="shared" ca="1" si="12"/>
        <v/>
      </c>
      <c r="M123" s="146" t="str">
        <f t="shared" ca="1" si="12"/>
        <v/>
      </c>
      <c r="N123" s="146" t="str">
        <f t="shared" ca="1" si="12"/>
        <v/>
      </c>
      <c r="O123" s="146" t="str">
        <f t="shared" ca="1" si="12"/>
        <v/>
      </c>
      <c r="P123" s="146" t="str">
        <f t="shared" ca="1" si="12"/>
        <v/>
      </c>
      <c r="Q123" s="146" t="str">
        <f t="shared" ca="1" si="12"/>
        <v/>
      </c>
    </row>
    <row r="124" spans="2:17">
      <c r="B124" s="74">
        <v>56</v>
      </c>
      <c r="C124" s="75">
        <v>54</v>
      </c>
      <c r="D124" s="119" t="str">
        <f t="shared" ca="1" si="11"/>
        <v/>
      </c>
      <c r="E124" s="119" t="str">
        <f ca="1">IF(D124="","",SUMIFS('Cost &amp; Solution'!$J$51:$J$90,'Cost &amp; Solution'!$L$51:$L$90,'Pallet Calculation'!$D124))</f>
        <v/>
      </c>
      <c r="F124" s="119" t="str">
        <f t="shared" ca="1" si="7"/>
        <v/>
      </c>
      <c r="G124" s="97" t="str">
        <f t="shared" ca="1" si="8"/>
        <v/>
      </c>
      <c r="H124" s="146" t="str">
        <f t="shared" ca="1" si="9"/>
        <v/>
      </c>
      <c r="I124" s="146" t="str">
        <f t="shared" ca="1" si="12"/>
        <v/>
      </c>
      <c r="J124" s="146" t="str">
        <f t="shared" ca="1" si="12"/>
        <v/>
      </c>
      <c r="K124" s="146" t="str">
        <f t="shared" ca="1" si="12"/>
        <v/>
      </c>
      <c r="L124" s="146" t="str">
        <f t="shared" ca="1" si="12"/>
        <v/>
      </c>
      <c r="M124" s="146" t="str">
        <f t="shared" ca="1" si="12"/>
        <v/>
      </c>
      <c r="N124" s="146" t="str">
        <f t="shared" ca="1" si="12"/>
        <v/>
      </c>
      <c r="O124" s="146" t="str">
        <f t="shared" ca="1" si="12"/>
        <v/>
      </c>
      <c r="P124" s="146" t="str">
        <f t="shared" ca="1" si="12"/>
        <v/>
      </c>
      <c r="Q124" s="146" t="str">
        <f t="shared" ca="1" si="12"/>
        <v/>
      </c>
    </row>
    <row r="125" spans="2:17">
      <c r="B125" s="74">
        <v>57</v>
      </c>
      <c r="C125" s="75">
        <v>55</v>
      </c>
      <c r="D125" s="119" t="str">
        <f t="shared" ca="1" si="11"/>
        <v/>
      </c>
      <c r="E125" s="119" t="str">
        <f ca="1">IF(D125="","",SUMIFS('Cost &amp; Solution'!$J$51:$J$90,'Cost &amp; Solution'!$L$51:$L$90,'Pallet Calculation'!$D125))</f>
        <v/>
      </c>
      <c r="F125" s="119" t="str">
        <f t="shared" ca="1" si="7"/>
        <v/>
      </c>
      <c r="G125" s="97" t="str">
        <f t="shared" ca="1" si="8"/>
        <v/>
      </c>
      <c r="H125" s="146" t="str">
        <f t="shared" ca="1" si="9"/>
        <v/>
      </c>
      <c r="I125" s="146" t="str">
        <f t="shared" ca="1" si="12"/>
        <v/>
      </c>
      <c r="J125" s="146" t="str">
        <f t="shared" ca="1" si="12"/>
        <v/>
      </c>
      <c r="K125" s="146" t="str">
        <f t="shared" ca="1" si="12"/>
        <v/>
      </c>
      <c r="L125" s="146" t="str">
        <f t="shared" ca="1" si="12"/>
        <v/>
      </c>
      <c r="M125" s="146" t="str">
        <f t="shared" ca="1" si="12"/>
        <v/>
      </c>
      <c r="N125" s="146" t="str">
        <f t="shared" ca="1" si="12"/>
        <v/>
      </c>
      <c r="O125" s="146" t="str">
        <f t="shared" ca="1" si="12"/>
        <v/>
      </c>
      <c r="P125" s="146" t="str">
        <f t="shared" ca="1" si="12"/>
        <v/>
      </c>
      <c r="Q125" s="146" t="str">
        <f t="shared" ca="1" si="12"/>
        <v/>
      </c>
    </row>
    <row r="126" spans="2:17">
      <c r="B126" s="74">
        <v>58</v>
      </c>
      <c r="C126" s="75">
        <v>56</v>
      </c>
      <c r="D126" s="119" t="str">
        <f t="shared" ca="1" si="11"/>
        <v/>
      </c>
      <c r="E126" s="119" t="str">
        <f ca="1">IF(D126="","",SUMIFS('Cost &amp; Solution'!$J$51:$J$90,'Cost &amp; Solution'!$L$51:$L$90,'Pallet Calculation'!$D126))</f>
        <v/>
      </c>
      <c r="F126" s="119" t="str">
        <f t="shared" ca="1" si="7"/>
        <v/>
      </c>
      <c r="G126" s="97" t="str">
        <f t="shared" ca="1" si="8"/>
        <v/>
      </c>
      <c r="H126" s="146" t="str">
        <f t="shared" ca="1" si="9"/>
        <v/>
      </c>
      <c r="I126" s="146" t="str">
        <f t="shared" ca="1" si="12"/>
        <v/>
      </c>
      <c r="J126" s="146" t="str">
        <f t="shared" ca="1" si="12"/>
        <v/>
      </c>
      <c r="K126" s="146" t="str">
        <f t="shared" ca="1" si="12"/>
        <v/>
      </c>
      <c r="L126" s="146" t="str">
        <f t="shared" ca="1" si="12"/>
        <v/>
      </c>
      <c r="M126" s="146" t="str">
        <f t="shared" ca="1" si="12"/>
        <v/>
      </c>
      <c r="N126" s="146" t="str">
        <f t="shared" ca="1" si="12"/>
        <v/>
      </c>
      <c r="O126" s="146" t="str">
        <f t="shared" ca="1" si="12"/>
        <v/>
      </c>
      <c r="P126" s="146" t="str">
        <f t="shared" ca="1" si="12"/>
        <v/>
      </c>
      <c r="Q126" s="146" t="str">
        <f t="shared" ca="1" si="12"/>
        <v/>
      </c>
    </row>
    <row r="127" spans="2:17">
      <c r="B127" s="74">
        <v>59</v>
      </c>
      <c r="C127" s="75">
        <v>57</v>
      </c>
      <c r="D127" s="119" t="str">
        <f t="shared" ca="1" si="11"/>
        <v/>
      </c>
      <c r="E127" s="119" t="str">
        <f ca="1">IF(D127="","",SUMIFS('Cost &amp; Solution'!$J$51:$J$90,'Cost &amp; Solution'!$L$51:$L$90,'Pallet Calculation'!$D127))</f>
        <v/>
      </c>
      <c r="F127" s="119" t="str">
        <f t="shared" ca="1" si="7"/>
        <v/>
      </c>
      <c r="G127" s="97" t="str">
        <f t="shared" ca="1" si="8"/>
        <v/>
      </c>
      <c r="H127" s="146" t="str">
        <f t="shared" ca="1" si="9"/>
        <v/>
      </c>
      <c r="I127" s="146" t="str">
        <f t="shared" ca="1" si="12"/>
        <v/>
      </c>
      <c r="J127" s="146" t="str">
        <f t="shared" ca="1" si="12"/>
        <v/>
      </c>
      <c r="K127" s="146" t="str">
        <f t="shared" ca="1" si="12"/>
        <v/>
      </c>
      <c r="L127" s="146" t="str">
        <f t="shared" ca="1" si="12"/>
        <v/>
      </c>
      <c r="M127" s="146" t="str">
        <f t="shared" ca="1" si="12"/>
        <v/>
      </c>
      <c r="N127" s="146" t="str">
        <f t="shared" ca="1" si="12"/>
        <v/>
      </c>
      <c r="O127" s="146" t="str">
        <f t="shared" ca="1" si="12"/>
        <v/>
      </c>
      <c r="P127" s="146" t="str">
        <f t="shared" ca="1" si="12"/>
        <v/>
      </c>
      <c r="Q127" s="146" t="str">
        <f t="shared" ca="1" si="12"/>
        <v/>
      </c>
    </row>
    <row r="128" spans="2:17">
      <c r="B128" s="74">
        <v>60</v>
      </c>
      <c r="C128" s="75">
        <v>58</v>
      </c>
      <c r="D128" s="119" t="str">
        <f t="shared" ca="1" si="11"/>
        <v/>
      </c>
      <c r="E128" s="119" t="str">
        <f ca="1">IF(D128="","",SUMIFS('Cost &amp; Solution'!$J$51:$J$90,'Cost &amp; Solution'!$L$51:$L$90,'Pallet Calculation'!$D128))</f>
        <v/>
      </c>
      <c r="F128" s="119" t="str">
        <f t="shared" ca="1" si="7"/>
        <v/>
      </c>
      <c r="G128" s="97" t="str">
        <f t="shared" ca="1" si="8"/>
        <v/>
      </c>
      <c r="H128" s="146" t="str">
        <f t="shared" ca="1" si="9"/>
        <v/>
      </c>
      <c r="I128" s="146" t="str">
        <f t="shared" ca="1" si="12"/>
        <v/>
      </c>
      <c r="J128" s="146" t="str">
        <f t="shared" ca="1" si="12"/>
        <v/>
      </c>
      <c r="K128" s="146" t="str">
        <f t="shared" ca="1" si="12"/>
        <v/>
      </c>
      <c r="L128" s="146" t="str">
        <f t="shared" ca="1" si="12"/>
        <v/>
      </c>
      <c r="M128" s="146" t="str">
        <f t="shared" ca="1" si="12"/>
        <v/>
      </c>
      <c r="N128" s="146" t="str">
        <f t="shared" ca="1" si="12"/>
        <v/>
      </c>
      <c r="O128" s="146" t="str">
        <f t="shared" ca="1" si="12"/>
        <v/>
      </c>
      <c r="P128" s="146" t="str">
        <f t="shared" ca="1" si="12"/>
        <v/>
      </c>
      <c r="Q128" s="146" t="str">
        <f t="shared" ca="1" si="12"/>
        <v/>
      </c>
    </row>
    <row r="129" spans="2:17">
      <c r="B129" s="74">
        <v>61</v>
      </c>
      <c r="C129" s="75">
        <v>59</v>
      </c>
      <c r="D129" s="119" t="str">
        <f t="shared" ca="1" si="11"/>
        <v/>
      </c>
      <c r="E129" s="119" t="str">
        <f ca="1">IF(D129="","",SUMIFS('Cost &amp; Solution'!$J$51:$J$90,'Cost &amp; Solution'!$L$51:$L$90,'Pallet Calculation'!$D129))</f>
        <v/>
      </c>
      <c r="F129" s="119" t="str">
        <f t="shared" ca="1" si="7"/>
        <v/>
      </c>
      <c r="G129" s="97" t="str">
        <f t="shared" ca="1" si="8"/>
        <v/>
      </c>
      <c r="H129" s="146" t="str">
        <f t="shared" ca="1" si="9"/>
        <v/>
      </c>
      <c r="I129" s="146" t="str">
        <f t="shared" ca="1" si="12"/>
        <v/>
      </c>
      <c r="J129" s="146" t="str">
        <f t="shared" ca="1" si="12"/>
        <v/>
      </c>
      <c r="K129" s="146" t="str">
        <f t="shared" ca="1" si="12"/>
        <v/>
      </c>
      <c r="L129" s="146" t="str">
        <f t="shared" ca="1" si="12"/>
        <v/>
      </c>
      <c r="M129" s="146" t="str">
        <f t="shared" ref="J129:Q130" ca="1" si="13">IFERROR(ROUND(MOD($E129,VLOOKUP($D129,$D$138:$Q$197,M$132,0)),0),"")</f>
        <v/>
      </c>
      <c r="N129" s="146" t="str">
        <f t="shared" ca="1" si="13"/>
        <v/>
      </c>
      <c r="O129" s="146" t="str">
        <f t="shared" ca="1" si="13"/>
        <v/>
      </c>
      <c r="P129" s="146" t="str">
        <f t="shared" ca="1" si="13"/>
        <v/>
      </c>
      <c r="Q129" s="146" t="str">
        <f t="shared" ca="1" si="13"/>
        <v/>
      </c>
    </row>
    <row r="130" spans="2:17">
      <c r="B130" s="74">
        <v>62</v>
      </c>
      <c r="C130" s="75">
        <v>60</v>
      </c>
      <c r="D130" s="119" t="str">
        <f t="shared" ca="1" si="11"/>
        <v/>
      </c>
      <c r="E130" s="119" t="str">
        <f ca="1">IF(D130="","",SUMIFS('Cost &amp; Solution'!$J$51:$J$90,'Cost &amp; Solution'!$L$51:$L$90,'Pallet Calculation'!$D130))</f>
        <v/>
      </c>
      <c r="F130" s="119" t="str">
        <f t="shared" ca="1" si="7"/>
        <v/>
      </c>
      <c r="G130" s="97" t="str">
        <f t="shared" ca="1" si="8"/>
        <v/>
      </c>
      <c r="H130" s="146" t="str">
        <f t="shared" ca="1" si="9"/>
        <v/>
      </c>
      <c r="I130" s="146" t="str">
        <f t="shared" ref="I130" ca="1" si="14">IFERROR(ROUND(MOD($E130,VLOOKUP($D130,$D$138:$Q$197,I$132,0)),0),"")</f>
        <v/>
      </c>
      <c r="J130" s="146" t="str">
        <f t="shared" ca="1" si="13"/>
        <v/>
      </c>
      <c r="K130" s="146" t="str">
        <f t="shared" ca="1" si="13"/>
        <v/>
      </c>
      <c r="L130" s="146" t="str">
        <f t="shared" ca="1" si="13"/>
        <v/>
      </c>
      <c r="M130" s="146" t="str">
        <f t="shared" ca="1" si="13"/>
        <v/>
      </c>
      <c r="N130" s="146" t="str">
        <f t="shared" ca="1" si="13"/>
        <v/>
      </c>
      <c r="O130" s="146" t="str">
        <f t="shared" ca="1" si="13"/>
        <v/>
      </c>
      <c r="P130" s="146" t="str">
        <f t="shared" ca="1" si="13"/>
        <v/>
      </c>
      <c r="Q130" s="146" t="str">
        <f t="shared" ca="1" si="13"/>
        <v/>
      </c>
    </row>
    <row r="132" spans="2:17">
      <c r="B132" s="74"/>
      <c r="C132" s="74" t="s">
        <v>129</v>
      </c>
      <c r="D132" s="74">
        <v>1</v>
      </c>
      <c r="E132" s="74">
        <v>2</v>
      </c>
      <c r="F132" s="74">
        <v>3</v>
      </c>
      <c r="G132" s="74">
        <v>4</v>
      </c>
      <c r="H132" s="74">
        <v>5</v>
      </c>
      <c r="I132" s="74">
        <v>6</v>
      </c>
      <c r="J132" s="74">
        <v>7</v>
      </c>
      <c r="K132" s="74">
        <v>8</v>
      </c>
      <c r="L132" s="74">
        <v>9</v>
      </c>
      <c r="M132" s="74">
        <v>10</v>
      </c>
      <c r="N132" s="74">
        <v>11</v>
      </c>
      <c r="O132" s="74">
        <v>12</v>
      </c>
      <c r="P132" s="74">
        <v>13</v>
      </c>
      <c r="Q132" s="74">
        <v>14</v>
      </c>
    </row>
    <row r="133" spans="2:17">
      <c r="B133" s="74" t="s">
        <v>128</v>
      </c>
      <c r="C133" s="74"/>
      <c r="D133" s="74" t="s">
        <v>91</v>
      </c>
      <c r="E133" s="74"/>
      <c r="F133" s="74"/>
      <c r="G133" s="74"/>
      <c r="H133" s="74">
        <v>1</v>
      </c>
      <c r="I133" s="74">
        <v>2</v>
      </c>
      <c r="J133" s="74">
        <v>3</v>
      </c>
      <c r="K133" s="74">
        <v>4</v>
      </c>
      <c r="L133" s="74">
        <v>5</v>
      </c>
      <c r="M133" s="74">
        <v>6</v>
      </c>
      <c r="N133" s="74">
        <v>7</v>
      </c>
      <c r="O133" s="74">
        <v>8</v>
      </c>
      <c r="P133" s="74">
        <v>9</v>
      </c>
      <c r="Q133" s="74">
        <v>10</v>
      </c>
    </row>
    <row r="134" spans="2:17">
      <c r="B134" s="74">
        <v>1</v>
      </c>
      <c r="C134" s="74" t="s">
        <v>90</v>
      </c>
      <c r="D134" s="97" t="s">
        <v>123</v>
      </c>
      <c r="E134" s="97" t="s">
        <v>125</v>
      </c>
      <c r="F134" s="97" t="s">
        <v>126</v>
      </c>
      <c r="G134" s="97" t="s">
        <v>130</v>
      </c>
      <c r="H134" s="134" t="str">
        <f t="shared" ref="H134:Q134" ca="1" si="15">IFERROR(INDEX(SubPallet,H133),"")</f>
        <v>Pallet 1</v>
      </c>
      <c r="I134" s="134" t="str">
        <f t="shared" ca="1" si="15"/>
        <v>Pallet 2</v>
      </c>
      <c r="J134" s="134" t="str">
        <f t="shared" ca="1" si="15"/>
        <v/>
      </c>
      <c r="K134" s="134" t="str">
        <f t="shared" ca="1" si="15"/>
        <v/>
      </c>
      <c r="L134" s="134" t="str">
        <f t="shared" ca="1" si="15"/>
        <v/>
      </c>
      <c r="M134" s="134" t="str">
        <f t="shared" ca="1" si="15"/>
        <v/>
      </c>
      <c r="N134" s="134" t="str">
        <f t="shared" ca="1" si="15"/>
        <v/>
      </c>
      <c r="O134" s="134" t="str">
        <f t="shared" ca="1" si="15"/>
        <v/>
      </c>
      <c r="P134" s="134" t="str">
        <f t="shared" ca="1" si="15"/>
        <v/>
      </c>
      <c r="Q134" s="134" t="str">
        <f t="shared" ca="1" si="15"/>
        <v/>
      </c>
    </row>
    <row r="135" spans="2:17">
      <c r="B135" s="74">
        <v>2</v>
      </c>
      <c r="C135" s="74"/>
      <c r="D135" s="97" t="s">
        <v>124</v>
      </c>
      <c r="E135" s="97"/>
      <c r="F135" s="97"/>
      <c r="G135" s="97"/>
      <c r="H135" s="134">
        <f ca="1">IFERROR(VLOOKUP(H$134,'Container Panel'!$B$27:$M$36,'Container Panel'!$F$38,0),"")</f>
        <v>1.2</v>
      </c>
      <c r="I135" s="134">
        <f ca="1">IFERROR(VLOOKUP(I$134,'Container Panel'!$B$27:$M$36,'Container Panel'!$F$38,0),"")</f>
        <v>1.2</v>
      </c>
      <c r="J135" s="134" t="str">
        <f ca="1">IFERROR(VLOOKUP(J$134,'Container Panel'!$B$27:$M$36,'Container Panel'!$F$38,0),"")</f>
        <v/>
      </c>
      <c r="K135" s="134" t="str">
        <f ca="1">IFERROR(VLOOKUP(K$134,'Container Panel'!$B$27:$M$36,'Container Panel'!$F$38,0),"")</f>
        <v/>
      </c>
      <c r="L135" s="134" t="str">
        <f ca="1">IFERROR(VLOOKUP(L$134,'Container Panel'!$B$27:$M$36,'Container Panel'!$F$38,0),"")</f>
        <v/>
      </c>
      <c r="M135" s="134" t="str">
        <f ca="1">IFERROR(VLOOKUP(M$134,'Container Panel'!$B$27:$M$36,'Container Panel'!$F$38,0),"")</f>
        <v/>
      </c>
      <c r="N135" s="134" t="str">
        <f ca="1">IFERROR(VLOOKUP(N$134,'Container Panel'!$B$27:$M$36,'Container Panel'!$F$38,0),"")</f>
        <v/>
      </c>
      <c r="O135" s="134" t="str">
        <f ca="1">IFERROR(VLOOKUP(O$134,'Container Panel'!$B$27:$M$36,'Container Panel'!$F$38,0),"")</f>
        <v/>
      </c>
      <c r="P135" s="134" t="str">
        <f ca="1">IFERROR(VLOOKUP(P$134,'Container Panel'!$B$27:$M$36,'Container Panel'!$F$38,0),"")</f>
        <v/>
      </c>
      <c r="Q135" s="134" t="str">
        <f ca="1">IFERROR(VLOOKUP(Q$134,'Container Panel'!$B$27:$M$36,'Container Panel'!$F$38,0),"")</f>
        <v/>
      </c>
    </row>
    <row r="136" spans="2:17">
      <c r="B136" s="74">
        <v>3</v>
      </c>
      <c r="C136" s="74"/>
      <c r="D136" s="97" t="s">
        <v>43</v>
      </c>
      <c r="E136" s="97"/>
      <c r="F136" s="97"/>
      <c r="G136" s="97"/>
      <c r="H136" s="134">
        <f ca="1">IFERROR(VLOOKUP(H$134,'Container Panel'!$B$27:$M$36,'Container Panel'!$G$38,0),"")</f>
        <v>0.8</v>
      </c>
      <c r="I136" s="134">
        <f ca="1">IFERROR(VLOOKUP(I$134,'Container Panel'!$B$27:$M$36,'Container Panel'!$G$38,0),"")</f>
        <v>1</v>
      </c>
      <c r="J136" s="134" t="str">
        <f ca="1">IFERROR(VLOOKUP(J$134,'Container Panel'!$B$27:$M$36,'Container Panel'!$G$38,0),"")</f>
        <v/>
      </c>
      <c r="K136" s="134" t="str">
        <f ca="1">IFERROR(VLOOKUP(K$134,'Container Panel'!$B$27:$M$36,'Container Panel'!$G$38,0),"")</f>
        <v/>
      </c>
      <c r="L136" s="134" t="str">
        <f ca="1">IFERROR(VLOOKUP(L$134,'Container Panel'!$B$27:$M$36,'Container Panel'!$G$38,0),"")</f>
        <v/>
      </c>
      <c r="M136" s="134" t="str">
        <f ca="1">IFERROR(VLOOKUP(M$134,'Container Panel'!$B$27:$M$36,'Container Panel'!$G$38,0),"")</f>
        <v/>
      </c>
      <c r="N136" s="134" t="str">
        <f ca="1">IFERROR(VLOOKUP(N$134,'Container Panel'!$B$27:$M$36,'Container Panel'!$G$38,0),"")</f>
        <v/>
      </c>
      <c r="O136" s="134" t="str">
        <f ca="1">IFERROR(VLOOKUP(O$134,'Container Panel'!$B$27:$M$36,'Container Panel'!$G$38,0),"")</f>
        <v/>
      </c>
      <c r="P136" s="134" t="str">
        <f ca="1">IFERROR(VLOOKUP(P$134,'Container Panel'!$B$27:$M$36,'Container Panel'!$G$38,0),"")</f>
        <v/>
      </c>
      <c r="Q136" s="134" t="str">
        <f ca="1">IFERROR(VLOOKUP(Q$134,'Container Panel'!$B$27:$M$36,'Container Panel'!$G$38,0),"")</f>
        <v/>
      </c>
    </row>
    <row r="137" spans="2:17">
      <c r="B137" s="74">
        <v>4</v>
      </c>
      <c r="C137" s="74"/>
      <c r="D137" s="97" t="s">
        <v>44</v>
      </c>
      <c r="E137" s="97"/>
      <c r="F137" s="97"/>
      <c r="G137" s="146" t="s">
        <v>131</v>
      </c>
      <c r="H137" s="97">
        <f ca="1">IFERROR(VLOOKUP(H$134,'Container Panel'!$B$27:$M$36,'Container Panel'!$H$38,0),"")</f>
        <v>0.15</v>
      </c>
      <c r="I137" s="97">
        <f ca="1">IFERROR(VLOOKUP(I$134,'Container Panel'!$B$27:$M$36,'Container Panel'!$H$38,0),"")</f>
        <v>0.15</v>
      </c>
      <c r="J137" s="97" t="str">
        <f ca="1">IFERROR(VLOOKUP(J$134,'Container Panel'!$B$27:$M$36,'Container Panel'!$H$38,0),"")</f>
        <v/>
      </c>
      <c r="K137" s="97" t="str">
        <f ca="1">IFERROR(VLOOKUP(K$134,'Container Panel'!$B$27:$M$36,'Container Panel'!$H$38,0),"")</f>
        <v/>
      </c>
      <c r="L137" s="97" t="str">
        <f ca="1">IFERROR(VLOOKUP(L$134,'Container Panel'!$B$27:$M$36,'Container Panel'!$H$38,0),"")</f>
        <v/>
      </c>
      <c r="M137" s="97" t="str">
        <f ca="1">IFERROR(VLOOKUP(M$134,'Container Panel'!$B$27:$M$36,'Container Panel'!$H$38,0),"")</f>
        <v/>
      </c>
      <c r="N137" s="97" t="str">
        <f ca="1">IFERROR(VLOOKUP(N$134,'Container Panel'!$B$27:$M$36,'Container Panel'!$H$38,0),"")</f>
        <v/>
      </c>
      <c r="O137" s="97" t="str">
        <f ca="1">IFERROR(VLOOKUP(O$134,'Container Panel'!$B$27:$M$36,'Container Panel'!$H$38,0),"")</f>
        <v/>
      </c>
      <c r="P137" s="97" t="str">
        <f ca="1">IFERROR(VLOOKUP(P$134,'Container Panel'!$B$27:$M$36,'Container Panel'!$H$38,0),"")</f>
        <v/>
      </c>
      <c r="Q137" s="97" t="str">
        <f ca="1">IFERROR(VLOOKUP(Q$134,'Container Panel'!$B$27:$M$36,'Container Panel'!$H$38,0),"")</f>
        <v/>
      </c>
    </row>
    <row r="138" spans="2:17">
      <c r="B138" s="74">
        <v>5</v>
      </c>
      <c r="C138" s="75">
        <v>1</v>
      </c>
      <c r="D138" s="119" t="str">
        <f t="shared" ref="D138:D169" ca="1" si="16">IFERROR(INDEX(SubBox,C138),"")</f>
        <v>PC</v>
      </c>
      <c r="E138" s="119">
        <f ca="1">IFERROR(VLOOKUP(D138,'Container Panel'!$B$41:$M$100,'Container Panel'!$F$38,0),"")</f>
        <v>1.2</v>
      </c>
      <c r="F138" s="119">
        <f ca="1">IFERROR(VLOOKUP(D138,'Container Panel'!$B$41:$M$100,'Container Panel'!$G$38,0),"")</f>
        <v>0.5</v>
      </c>
      <c r="G138" s="97">
        <f ca="1">IFERROR(VLOOKUP(D138,'Container Panel'!$B$41:$M$100,'Container Panel'!$H$38,0),"")</f>
        <v>0.28000000000000003</v>
      </c>
      <c r="H138" s="146">
        <f ca="1">IFERROR(IF(OR(AND(INT(H$135/$E138)=H$135/$E138,INT(H$136/$F138)=H$136/$F138),AND(INT(H$136/$E138)=H$136/$E138,INT(H$135/$F138)=H$135/$F138)),((H$135*H$136)/($E138*$F138)),0),"")</f>
        <v>0</v>
      </c>
      <c r="I138" s="146">
        <f t="shared" ref="I138:Q153" ca="1" si="17">IFERROR(IF(OR(AND(INT(I$135/$E138)=I$135/$E138,INT(I$136/$F138)=I$136/$F138),AND(INT(I$136/$E138)=I$136/$E138,INT(I$135/$F138)=I$135/$F138)),((I$135*I$136)/($E138*$F138)),0),"")</f>
        <v>2</v>
      </c>
      <c r="J138" s="146" t="str">
        <f t="shared" ca="1" si="17"/>
        <v/>
      </c>
      <c r="K138" s="146" t="str">
        <f t="shared" ca="1" si="17"/>
        <v/>
      </c>
      <c r="L138" s="146" t="str">
        <f t="shared" ca="1" si="17"/>
        <v/>
      </c>
      <c r="M138" s="146" t="str">
        <f t="shared" ca="1" si="17"/>
        <v/>
      </c>
      <c r="N138" s="146" t="str">
        <f t="shared" ca="1" si="17"/>
        <v/>
      </c>
      <c r="O138" s="146" t="str">
        <f t="shared" ca="1" si="17"/>
        <v/>
      </c>
      <c r="P138" s="146" t="str">
        <f t="shared" ca="1" si="17"/>
        <v/>
      </c>
      <c r="Q138" s="146" t="str">
        <f t="shared" ca="1" si="17"/>
        <v/>
      </c>
    </row>
    <row r="139" spans="2:17">
      <c r="B139" s="74">
        <v>6</v>
      </c>
      <c r="C139" s="75">
        <v>2</v>
      </c>
      <c r="D139" s="119" t="str">
        <f t="shared" ca="1" si="16"/>
        <v>EU8634</v>
      </c>
      <c r="E139" s="119">
        <f ca="1">IFERROR(VLOOKUP(D139,'Container Panel'!$B$41:$M$100,'Container Panel'!$F$38,0),"")</f>
        <v>0.8</v>
      </c>
      <c r="F139" s="119">
        <f ca="1">IFERROR(VLOOKUP(D139,'Container Panel'!$B$41:$M$100,'Container Panel'!$G$38,0),"")</f>
        <v>0.6</v>
      </c>
      <c r="G139" s="97">
        <f ca="1">IFERROR(VLOOKUP(D139,'Container Panel'!$B$41:$M$100,'Container Panel'!$H$38,0),"")</f>
        <v>0.34</v>
      </c>
      <c r="H139" s="146">
        <f t="shared" ref="H139:Q170" ca="1" si="18">IFERROR(IF(OR(AND(INT(H$135/$E139)=H$135/$E139,INT(H$136/$F139)=H$136/$F139),AND(INT(H$136/$E139)=H$136/$E139,INT(H$135/$F139)=H$135/$F139)),((H$135*H$136)/($E139*$F139)),0),"")</f>
        <v>2</v>
      </c>
      <c r="I139" s="146">
        <f t="shared" ca="1" si="17"/>
        <v>0</v>
      </c>
      <c r="J139" s="146" t="str">
        <f t="shared" ca="1" si="17"/>
        <v/>
      </c>
      <c r="K139" s="146" t="str">
        <f t="shared" ca="1" si="17"/>
        <v/>
      </c>
      <c r="L139" s="146" t="str">
        <f t="shared" ca="1" si="17"/>
        <v/>
      </c>
      <c r="M139" s="146" t="str">
        <f t="shared" ca="1" si="17"/>
        <v/>
      </c>
      <c r="N139" s="146" t="str">
        <f t="shared" ca="1" si="17"/>
        <v/>
      </c>
      <c r="O139" s="146" t="str">
        <f t="shared" ca="1" si="17"/>
        <v/>
      </c>
      <c r="P139" s="146" t="str">
        <f t="shared" ca="1" si="17"/>
        <v/>
      </c>
      <c r="Q139" s="146" t="str">
        <f t="shared" ca="1" si="17"/>
        <v/>
      </c>
    </row>
    <row r="140" spans="2:17">
      <c r="B140" s="74">
        <v>7</v>
      </c>
      <c r="C140" s="75">
        <v>3</v>
      </c>
      <c r="D140" s="119" t="str">
        <f t="shared" ca="1" si="16"/>
        <v>PA</v>
      </c>
      <c r="E140" s="119">
        <f ca="1">IFERROR(VLOOKUP(D140,'Container Panel'!$B$41:$M$100,'Container Panel'!$F$38,0),"")</f>
        <v>0.8</v>
      </c>
      <c r="F140" s="119">
        <f ca="1">IFERROR(VLOOKUP(D140,'Container Panel'!$B$41:$M$100,'Container Panel'!$G$38,0),"")</f>
        <v>0.6</v>
      </c>
      <c r="G140" s="97">
        <f ca="1">IFERROR(VLOOKUP(D140,'Container Panel'!$B$41:$M$100,'Container Panel'!$H$38,0),"")</f>
        <v>0.28000000000000003</v>
      </c>
      <c r="H140" s="146">
        <f t="shared" ca="1" si="18"/>
        <v>2</v>
      </c>
      <c r="I140" s="146">
        <f t="shared" ca="1" si="17"/>
        <v>0</v>
      </c>
      <c r="J140" s="146" t="str">
        <f t="shared" ca="1" si="17"/>
        <v/>
      </c>
      <c r="K140" s="146" t="str">
        <f t="shared" ca="1" si="17"/>
        <v/>
      </c>
      <c r="L140" s="146" t="str">
        <f t="shared" ca="1" si="17"/>
        <v/>
      </c>
      <c r="M140" s="146" t="str">
        <f t="shared" ca="1" si="17"/>
        <v/>
      </c>
      <c r="N140" s="146" t="str">
        <f t="shared" ca="1" si="17"/>
        <v/>
      </c>
      <c r="O140" s="146" t="str">
        <f t="shared" ca="1" si="17"/>
        <v/>
      </c>
      <c r="P140" s="146" t="str">
        <f t="shared" ca="1" si="17"/>
        <v/>
      </c>
      <c r="Q140" s="146" t="str">
        <f t="shared" ca="1" si="17"/>
        <v/>
      </c>
    </row>
    <row r="141" spans="2:17">
      <c r="B141" s="74">
        <v>8</v>
      </c>
      <c r="C141" s="75">
        <v>4</v>
      </c>
      <c r="D141" s="119" t="str">
        <f t="shared" ca="1" si="16"/>
        <v>PB</v>
      </c>
      <c r="E141" s="119">
        <f ca="1">IFERROR(VLOOKUP(D141,'Container Panel'!$B$41:$M$100,'Container Panel'!$F$38,0),"")</f>
        <v>1</v>
      </c>
      <c r="F141" s="119">
        <f ca="1">IFERROR(VLOOKUP(D141,'Container Panel'!$B$41:$M$100,'Container Panel'!$G$38,0),"")</f>
        <v>0.4</v>
      </c>
      <c r="G141" s="97">
        <f ca="1">IFERROR(VLOOKUP(D141,'Container Panel'!$B$41:$M$100,'Container Panel'!$H$38,0),"")</f>
        <v>0.28000000000000003</v>
      </c>
      <c r="H141" s="146">
        <f t="shared" ca="1" si="18"/>
        <v>0</v>
      </c>
      <c r="I141" s="146">
        <f t="shared" ca="1" si="17"/>
        <v>2.9999999999999996</v>
      </c>
      <c r="J141" s="146" t="str">
        <f t="shared" ca="1" si="17"/>
        <v/>
      </c>
      <c r="K141" s="146" t="str">
        <f t="shared" ca="1" si="17"/>
        <v/>
      </c>
      <c r="L141" s="146" t="str">
        <f t="shared" ca="1" si="17"/>
        <v/>
      </c>
      <c r="M141" s="146" t="str">
        <f t="shared" ca="1" si="17"/>
        <v/>
      </c>
      <c r="N141" s="146" t="str">
        <f t="shared" ca="1" si="17"/>
        <v/>
      </c>
      <c r="O141" s="146" t="str">
        <f t="shared" ca="1" si="17"/>
        <v/>
      </c>
      <c r="P141" s="146" t="str">
        <f t="shared" ca="1" si="17"/>
        <v/>
      </c>
      <c r="Q141" s="146" t="str">
        <f t="shared" ca="1" si="17"/>
        <v/>
      </c>
    </row>
    <row r="142" spans="2:17">
      <c r="B142" s="74">
        <v>9</v>
      </c>
      <c r="C142" s="75">
        <v>5</v>
      </c>
      <c r="D142" s="119" t="str">
        <f t="shared" ca="1" si="16"/>
        <v>EU8623</v>
      </c>
      <c r="E142" s="119">
        <f ca="1">IFERROR(VLOOKUP(D142,'Container Panel'!$B$41:$M$100,'Container Panel'!$F$38,0),"")</f>
        <v>0.8</v>
      </c>
      <c r="F142" s="119">
        <f ca="1">IFERROR(VLOOKUP(D142,'Container Panel'!$B$41:$M$100,'Container Panel'!$G$38,0),"")</f>
        <v>0.6</v>
      </c>
      <c r="G142" s="97">
        <f ca="1">IFERROR(VLOOKUP(D142,'Container Panel'!$B$41:$M$100,'Container Panel'!$H$38,0),"")</f>
        <v>0.23</v>
      </c>
      <c r="H142" s="146">
        <f t="shared" ca="1" si="18"/>
        <v>2</v>
      </c>
      <c r="I142" s="146">
        <f t="shared" ca="1" si="17"/>
        <v>0</v>
      </c>
      <c r="J142" s="146" t="str">
        <f t="shared" ca="1" si="17"/>
        <v/>
      </c>
      <c r="K142" s="146" t="str">
        <f t="shared" ca="1" si="17"/>
        <v/>
      </c>
      <c r="L142" s="146" t="str">
        <f t="shared" ca="1" si="17"/>
        <v/>
      </c>
      <c r="M142" s="146" t="str">
        <f t="shared" ca="1" si="17"/>
        <v/>
      </c>
      <c r="N142" s="146" t="str">
        <f t="shared" ca="1" si="17"/>
        <v/>
      </c>
      <c r="O142" s="146" t="str">
        <f t="shared" ca="1" si="17"/>
        <v/>
      </c>
      <c r="P142" s="146" t="str">
        <f t="shared" ca="1" si="17"/>
        <v/>
      </c>
      <c r="Q142" s="146" t="str">
        <f t="shared" ca="1" si="17"/>
        <v/>
      </c>
    </row>
    <row r="143" spans="2:17">
      <c r="B143" s="74">
        <v>10</v>
      </c>
      <c r="C143" s="75">
        <v>6</v>
      </c>
      <c r="D143" s="119" t="str">
        <f t="shared" ca="1" si="16"/>
        <v>EU12423</v>
      </c>
      <c r="E143" s="119">
        <f ca="1">IFERROR(VLOOKUP(D143,'Container Panel'!$B$41:$M$100,'Container Panel'!$F$38,0),"")</f>
        <v>1.2</v>
      </c>
      <c r="F143" s="119">
        <f ca="1">IFERROR(VLOOKUP(D143,'Container Panel'!$B$41:$M$100,'Container Panel'!$G$38,0),"")</f>
        <v>0.4</v>
      </c>
      <c r="G143" s="97">
        <f ca="1">IFERROR(VLOOKUP(D143,'Container Panel'!$B$41:$M$100,'Container Panel'!$H$38,0),"")</f>
        <v>0.23</v>
      </c>
      <c r="H143" s="146">
        <f t="shared" ca="1" si="18"/>
        <v>2</v>
      </c>
      <c r="I143" s="146">
        <f t="shared" ca="1" si="17"/>
        <v>0</v>
      </c>
      <c r="J143" s="146" t="str">
        <f t="shared" ca="1" si="17"/>
        <v/>
      </c>
      <c r="K143" s="146" t="str">
        <f t="shared" ca="1" si="17"/>
        <v/>
      </c>
      <c r="L143" s="146" t="str">
        <f t="shared" ca="1" si="17"/>
        <v/>
      </c>
      <c r="M143" s="146" t="str">
        <f t="shared" ca="1" si="17"/>
        <v/>
      </c>
      <c r="N143" s="146" t="str">
        <f t="shared" ca="1" si="17"/>
        <v/>
      </c>
      <c r="O143" s="146" t="str">
        <f t="shared" ca="1" si="17"/>
        <v/>
      </c>
      <c r="P143" s="146" t="str">
        <f t="shared" ca="1" si="17"/>
        <v/>
      </c>
      <c r="Q143" s="146" t="str">
        <f t="shared" ca="1" si="17"/>
        <v/>
      </c>
    </row>
    <row r="144" spans="2:17">
      <c r="B144" s="74">
        <v>11</v>
      </c>
      <c r="C144" s="75">
        <v>7</v>
      </c>
      <c r="D144" s="119" t="str">
        <f t="shared" ca="1" si="16"/>
        <v>EU6434</v>
      </c>
      <c r="E144" s="119">
        <f ca="1">IFERROR(VLOOKUP(D144,'Container Panel'!$B$41:$M$100,'Container Panel'!$F$38,0),"")</f>
        <v>0.6</v>
      </c>
      <c r="F144" s="119">
        <f ca="1">IFERROR(VLOOKUP(D144,'Container Panel'!$B$41:$M$100,'Container Panel'!$G$38,0),"")</f>
        <v>0.4</v>
      </c>
      <c r="G144" s="97">
        <f ca="1">IFERROR(VLOOKUP(D144,'Container Panel'!$B$41:$M$100,'Container Panel'!$H$38,0),"")</f>
        <v>0.34</v>
      </c>
      <c r="H144" s="146">
        <f t="shared" ca="1" si="18"/>
        <v>4</v>
      </c>
      <c r="I144" s="146">
        <f t="shared" ca="1" si="17"/>
        <v>0</v>
      </c>
      <c r="J144" s="146" t="str">
        <f t="shared" ca="1" si="17"/>
        <v/>
      </c>
      <c r="K144" s="146" t="str">
        <f t="shared" ca="1" si="17"/>
        <v/>
      </c>
      <c r="L144" s="146" t="str">
        <f t="shared" ca="1" si="17"/>
        <v/>
      </c>
      <c r="M144" s="146" t="str">
        <f t="shared" ca="1" si="17"/>
        <v/>
      </c>
      <c r="N144" s="146" t="str">
        <f t="shared" ca="1" si="17"/>
        <v/>
      </c>
      <c r="O144" s="146" t="str">
        <f t="shared" ca="1" si="17"/>
        <v/>
      </c>
      <c r="P144" s="146" t="str">
        <f t="shared" ca="1" si="17"/>
        <v/>
      </c>
      <c r="Q144" s="146" t="str">
        <f t="shared" ca="1" si="17"/>
        <v/>
      </c>
    </row>
    <row r="145" spans="2:17">
      <c r="B145" s="74">
        <v>12</v>
      </c>
      <c r="C145" s="75">
        <v>8</v>
      </c>
      <c r="D145" s="119" t="str">
        <f t="shared" ca="1" si="16"/>
        <v>D</v>
      </c>
      <c r="E145" s="119">
        <f ca="1">IFERROR(VLOOKUP(D145,'Container Panel'!$B$41:$M$100,'Container Panel'!$F$38,0),"")</f>
        <v>0.6</v>
      </c>
      <c r="F145" s="119">
        <f ca="1">IFERROR(VLOOKUP(D145,'Container Panel'!$B$41:$M$100,'Container Panel'!$G$38,0),"")</f>
        <v>0.4</v>
      </c>
      <c r="G145" s="97">
        <f ca="1">IFERROR(VLOOKUP(D145,'Container Panel'!$B$41:$M$100,'Container Panel'!$H$38,0),"")</f>
        <v>0.28000000000000003</v>
      </c>
      <c r="H145" s="146">
        <f t="shared" ca="1" si="18"/>
        <v>4</v>
      </c>
      <c r="I145" s="146">
        <f t="shared" ca="1" si="17"/>
        <v>0</v>
      </c>
      <c r="J145" s="146" t="str">
        <f t="shared" ca="1" si="17"/>
        <v/>
      </c>
      <c r="K145" s="146" t="str">
        <f t="shared" ca="1" si="17"/>
        <v/>
      </c>
      <c r="L145" s="146" t="str">
        <f t="shared" ca="1" si="17"/>
        <v/>
      </c>
      <c r="M145" s="146" t="str">
        <f t="shared" ca="1" si="17"/>
        <v/>
      </c>
      <c r="N145" s="146" t="str">
        <f t="shared" ca="1" si="17"/>
        <v/>
      </c>
      <c r="O145" s="146" t="str">
        <f t="shared" ca="1" si="17"/>
        <v/>
      </c>
      <c r="P145" s="146" t="str">
        <f t="shared" ca="1" si="17"/>
        <v/>
      </c>
      <c r="Q145" s="146" t="str">
        <f t="shared" ca="1" si="17"/>
        <v/>
      </c>
    </row>
    <row r="146" spans="2:17">
      <c r="B146" s="74">
        <v>13</v>
      </c>
      <c r="C146" s="75">
        <v>9</v>
      </c>
      <c r="D146" s="119" t="str">
        <f t="shared" ca="1" si="16"/>
        <v>EU6423</v>
      </c>
      <c r="E146" s="119">
        <f ca="1">IFERROR(VLOOKUP(D146,'Container Panel'!$B$41:$M$100,'Container Panel'!$F$38,0),"")</f>
        <v>0.6</v>
      </c>
      <c r="F146" s="119">
        <f ca="1">IFERROR(VLOOKUP(D146,'Container Panel'!$B$41:$M$100,'Container Panel'!$G$38,0),"")</f>
        <v>0.4</v>
      </c>
      <c r="G146" s="97">
        <f ca="1">IFERROR(VLOOKUP(D146,'Container Panel'!$B$41:$M$100,'Container Panel'!$H$38,0),"")</f>
        <v>0.23</v>
      </c>
      <c r="H146" s="146">
        <f t="shared" ca="1" si="18"/>
        <v>4</v>
      </c>
      <c r="I146" s="146">
        <f t="shared" ca="1" si="17"/>
        <v>0</v>
      </c>
      <c r="J146" s="146" t="str">
        <f t="shared" ca="1" si="17"/>
        <v/>
      </c>
      <c r="K146" s="146" t="str">
        <f t="shared" ca="1" si="17"/>
        <v/>
      </c>
      <c r="L146" s="146" t="str">
        <f t="shared" ca="1" si="17"/>
        <v/>
      </c>
      <c r="M146" s="146" t="str">
        <f t="shared" ca="1" si="17"/>
        <v/>
      </c>
      <c r="N146" s="146" t="str">
        <f t="shared" ca="1" si="17"/>
        <v/>
      </c>
      <c r="O146" s="146" t="str">
        <f t="shared" ca="1" si="17"/>
        <v/>
      </c>
      <c r="P146" s="146" t="str">
        <f t="shared" ca="1" si="17"/>
        <v/>
      </c>
      <c r="Q146" s="146" t="str">
        <f t="shared" ca="1" si="17"/>
        <v/>
      </c>
    </row>
    <row r="147" spans="2:17">
      <c r="B147" s="74">
        <v>14</v>
      </c>
      <c r="C147" s="75">
        <v>10</v>
      </c>
      <c r="D147" s="119" t="str">
        <f t="shared" ca="1" si="16"/>
        <v>H</v>
      </c>
      <c r="E147" s="119">
        <f ca="1">IFERROR(VLOOKUP(D147,'Container Panel'!$B$41:$M$100,'Container Panel'!$F$38,0),"")</f>
        <v>0.6</v>
      </c>
      <c r="F147" s="119">
        <f ca="1">IFERROR(VLOOKUP(D147,'Container Panel'!$B$41:$M$100,'Container Panel'!$G$38,0),"")</f>
        <v>0.4</v>
      </c>
      <c r="G147" s="97">
        <f ca="1">IFERROR(VLOOKUP(D147,'Container Panel'!$B$41:$M$100,'Container Panel'!$H$38,0),"")</f>
        <v>0.14799999999999999</v>
      </c>
      <c r="H147" s="146">
        <f t="shared" ca="1" si="18"/>
        <v>4</v>
      </c>
      <c r="I147" s="146">
        <f t="shared" ca="1" si="17"/>
        <v>0</v>
      </c>
      <c r="J147" s="146" t="str">
        <f t="shared" ca="1" si="17"/>
        <v/>
      </c>
      <c r="K147" s="146" t="str">
        <f t="shared" ca="1" si="17"/>
        <v/>
      </c>
      <c r="L147" s="146" t="str">
        <f t="shared" ca="1" si="17"/>
        <v/>
      </c>
      <c r="M147" s="146" t="str">
        <f t="shared" ca="1" si="17"/>
        <v/>
      </c>
      <c r="N147" s="146" t="str">
        <f t="shared" ca="1" si="17"/>
        <v/>
      </c>
      <c r="O147" s="146" t="str">
        <f t="shared" ca="1" si="17"/>
        <v/>
      </c>
      <c r="P147" s="146" t="str">
        <f t="shared" ca="1" si="17"/>
        <v/>
      </c>
      <c r="Q147" s="146" t="str">
        <f t="shared" ca="1" si="17"/>
        <v/>
      </c>
    </row>
    <row r="148" spans="2:17">
      <c r="B148" s="74">
        <v>15</v>
      </c>
      <c r="C148" s="75">
        <v>11</v>
      </c>
      <c r="D148" s="119" t="str">
        <f t="shared" ca="1" si="16"/>
        <v>C</v>
      </c>
      <c r="E148" s="119">
        <f ca="1">IFERROR(VLOOKUP(D148,'Container Panel'!$B$41:$M$100,'Container Panel'!$F$38,0),"")</f>
        <v>0.4</v>
      </c>
      <c r="F148" s="119">
        <f ca="1">IFERROR(VLOOKUP(D148,'Container Panel'!$B$41:$M$100,'Container Panel'!$G$38,0),"")</f>
        <v>0.3</v>
      </c>
      <c r="G148" s="97">
        <f ca="1">IFERROR(VLOOKUP(D148,'Container Panel'!$B$41:$M$100,'Container Panel'!$H$38,0),"")</f>
        <v>0.28000000000000003</v>
      </c>
      <c r="H148" s="146">
        <f t="shared" ca="1" si="18"/>
        <v>8</v>
      </c>
      <c r="I148" s="146">
        <f t="shared" ca="1" si="17"/>
        <v>0</v>
      </c>
      <c r="J148" s="146" t="str">
        <f t="shared" ca="1" si="17"/>
        <v/>
      </c>
      <c r="K148" s="146" t="str">
        <f t="shared" ca="1" si="17"/>
        <v/>
      </c>
      <c r="L148" s="146" t="str">
        <f t="shared" ca="1" si="17"/>
        <v/>
      </c>
      <c r="M148" s="146" t="str">
        <f t="shared" ca="1" si="17"/>
        <v/>
      </c>
      <c r="N148" s="146" t="str">
        <f t="shared" ca="1" si="17"/>
        <v/>
      </c>
      <c r="O148" s="146" t="str">
        <f t="shared" ca="1" si="17"/>
        <v/>
      </c>
      <c r="P148" s="146" t="str">
        <f t="shared" ca="1" si="17"/>
        <v/>
      </c>
      <c r="Q148" s="146" t="str">
        <f t="shared" ca="1" si="17"/>
        <v/>
      </c>
    </row>
    <row r="149" spans="2:17">
      <c r="B149" s="74">
        <v>16</v>
      </c>
      <c r="C149" s="75">
        <v>12</v>
      </c>
      <c r="D149" s="119" t="str">
        <f t="shared" ca="1" si="16"/>
        <v>EU6412</v>
      </c>
      <c r="E149" s="119">
        <f ca="1">IFERROR(VLOOKUP(D149,'Container Panel'!$B$41:$M$100,'Container Panel'!$F$38,0),"")</f>
        <v>0.6</v>
      </c>
      <c r="F149" s="119">
        <f ca="1">IFERROR(VLOOKUP(D149,'Container Panel'!$B$41:$M$100,'Container Panel'!$G$38,0),"")</f>
        <v>0.4</v>
      </c>
      <c r="G149" s="97">
        <f ca="1">IFERROR(VLOOKUP(D149,'Container Panel'!$B$41:$M$100,'Container Panel'!$H$38,0),"")</f>
        <v>0.12</v>
      </c>
      <c r="H149" s="146">
        <f t="shared" ca="1" si="18"/>
        <v>4</v>
      </c>
      <c r="I149" s="146">
        <f t="shared" ca="1" si="17"/>
        <v>0</v>
      </c>
      <c r="J149" s="146" t="str">
        <f t="shared" ca="1" si="17"/>
        <v/>
      </c>
      <c r="K149" s="146" t="str">
        <f t="shared" ca="1" si="17"/>
        <v/>
      </c>
      <c r="L149" s="146" t="str">
        <f t="shared" ca="1" si="17"/>
        <v/>
      </c>
      <c r="M149" s="146" t="str">
        <f t="shared" ca="1" si="17"/>
        <v/>
      </c>
      <c r="N149" s="146" t="str">
        <f t="shared" ca="1" si="17"/>
        <v/>
      </c>
      <c r="O149" s="146" t="str">
        <f t="shared" ca="1" si="17"/>
        <v/>
      </c>
      <c r="P149" s="146" t="str">
        <f t="shared" ca="1" si="17"/>
        <v/>
      </c>
      <c r="Q149" s="146" t="str">
        <f t="shared" ca="1" si="17"/>
        <v/>
      </c>
    </row>
    <row r="150" spans="2:17">
      <c r="B150" s="74">
        <v>17</v>
      </c>
      <c r="C150" s="75">
        <v>13</v>
      </c>
      <c r="D150" s="119" t="str">
        <f t="shared" ca="1" si="16"/>
        <v>EU4323</v>
      </c>
      <c r="E150" s="119">
        <f ca="1">IFERROR(VLOOKUP(D150,'Container Panel'!$B$41:$M$100,'Container Panel'!$F$38,0),"")</f>
        <v>0.4</v>
      </c>
      <c r="F150" s="119">
        <f ca="1">IFERROR(VLOOKUP(D150,'Container Panel'!$B$41:$M$100,'Container Panel'!$G$38,0),"")</f>
        <v>0.3</v>
      </c>
      <c r="G150" s="97">
        <f ca="1">IFERROR(VLOOKUP(D150,'Container Panel'!$B$41:$M$100,'Container Panel'!$H$38,0),"")</f>
        <v>0.23</v>
      </c>
      <c r="H150" s="146">
        <f t="shared" ca="1" si="18"/>
        <v>8</v>
      </c>
      <c r="I150" s="146">
        <f t="shared" ca="1" si="17"/>
        <v>0</v>
      </c>
      <c r="J150" s="146" t="str">
        <f t="shared" ca="1" si="17"/>
        <v/>
      </c>
      <c r="K150" s="146" t="str">
        <f t="shared" ca="1" si="17"/>
        <v/>
      </c>
      <c r="L150" s="146" t="str">
        <f t="shared" ca="1" si="17"/>
        <v/>
      </c>
      <c r="M150" s="146" t="str">
        <f t="shared" ca="1" si="17"/>
        <v/>
      </c>
      <c r="N150" s="146" t="str">
        <f t="shared" ca="1" si="17"/>
        <v/>
      </c>
      <c r="O150" s="146" t="str">
        <f t="shared" ca="1" si="17"/>
        <v/>
      </c>
      <c r="P150" s="146" t="str">
        <f t="shared" ca="1" si="17"/>
        <v/>
      </c>
      <c r="Q150" s="146" t="str">
        <f t="shared" ca="1" si="17"/>
        <v/>
      </c>
    </row>
    <row r="151" spans="2:17">
      <c r="B151" s="74">
        <v>18</v>
      </c>
      <c r="C151" s="75">
        <v>14</v>
      </c>
      <c r="D151" s="119" t="str">
        <f t="shared" ca="1" si="16"/>
        <v>B</v>
      </c>
      <c r="E151" s="119">
        <f ca="1">IFERROR(VLOOKUP(D151,'Container Panel'!$B$41:$M$100,'Container Panel'!$F$38,0),"")</f>
        <v>0.4</v>
      </c>
      <c r="F151" s="119">
        <f ca="1">IFERROR(VLOOKUP(D151,'Container Panel'!$B$41:$M$100,'Container Panel'!$G$38,0),"")</f>
        <v>0.3</v>
      </c>
      <c r="G151" s="97">
        <f ca="1">IFERROR(VLOOKUP(D151,'Container Panel'!$B$41:$M$100,'Container Panel'!$H$38,0),"")</f>
        <v>0.14799999999999999</v>
      </c>
      <c r="H151" s="146">
        <f t="shared" ca="1" si="18"/>
        <v>8</v>
      </c>
      <c r="I151" s="146">
        <f t="shared" ca="1" si="17"/>
        <v>0</v>
      </c>
      <c r="J151" s="146" t="str">
        <f t="shared" ca="1" si="17"/>
        <v/>
      </c>
      <c r="K151" s="146" t="str">
        <f t="shared" ca="1" si="17"/>
        <v/>
      </c>
      <c r="L151" s="146" t="str">
        <f t="shared" ca="1" si="17"/>
        <v/>
      </c>
      <c r="M151" s="146" t="str">
        <f t="shared" ca="1" si="17"/>
        <v/>
      </c>
      <c r="N151" s="146" t="str">
        <f t="shared" ca="1" si="17"/>
        <v/>
      </c>
      <c r="O151" s="146" t="str">
        <f t="shared" ca="1" si="17"/>
        <v/>
      </c>
      <c r="P151" s="146" t="str">
        <f t="shared" ca="1" si="17"/>
        <v/>
      </c>
      <c r="Q151" s="146" t="str">
        <f t="shared" ca="1" si="17"/>
        <v/>
      </c>
    </row>
    <row r="152" spans="2:17">
      <c r="B152" s="74">
        <v>19</v>
      </c>
      <c r="C152" s="75">
        <v>15</v>
      </c>
      <c r="D152" s="119" t="str">
        <f t="shared" ca="1" si="16"/>
        <v>EU4312</v>
      </c>
      <c r="E152" s="119">
        <f ca="1">IFERROR(VLOOKUP(D152,'Container Panel'!$B$41:$M$100,'Container Panel'!$F$38,0),"")</f>
        <v>0.4</v>
      </c>
      <c r="F152" s="119">
        <f ca="1">IFERROR(VLOOKUP(D152,'Container Panel'!$B$41:$M$100,'Container Panel'!$G$38,0),"")</f>
        <v>0.3</v>
      </c>
      <c r="G152" s="97">
        <f ca="1">IFERROR(VLOOKUP(D152,'Container Panel'!$B$41:$M$100,'Container Panel'!$H$38,0),"")</f>
        <v>0.12</v>
      </c>
      <c r="H152" s="146">
        <f t="shared" ca="1" si="18"/>
        <v>8</v>
      </c>
      <c r="I152" s="146">
        <f t="shared" ca="1" si="17"/>
        <v>0</v>
      </c>
      <c r="J152" s="146" t="str">
        <f t="shared" ca="1" si="17"/>
        <v/>
      </c>
      <c r="K152" s="146" t="str">
        <f t="shared" ca="1" si="17"/>
        <v/>
      </c>
      <c r="L152" s="146" t="str">
        <f t="shared" ca="1" si="17"/>
        <v/>
      </c>
      <c r="M152" s="146" t="str">
        <f t="shared" ca="1" si="17"/>
        <v/>
      </c>
      <c r="N152" s="146" t="str">
        <f t="shared" ca="1" si="17"/>
        <v/>
      </c>
      <c r="O152" s="146" t="str">
        <f t="shared" ca="1" si="17"/>
        <v/>
      </c>
      <c r="P152" s="146" t="str">
        <f t="shared" ca="1" si="17"/>
        <v/>
      </c>
      <c r="Q152" s="146" t="str">
        <f t="shared" ca="1" si="17"/>
        <v/>
      </c>
    </row>
    <row r="153" spans="2:17">
      <c r="B153" s="74">
        <v>20</v>
      </c>
      <c r="C153" s="75">
        <v>16</v>
      </c>
      <c r="D153" s="119" t="str">
        <f t="shared" ca="1" si="16"/>
        <v>A</v>
      </c>
      <c r="E153" s="119">
        <f ca="1">IFERROR(VLOOKUP(D153,'Container Panel'!$B$41:$M$100,'Container Panel'!$F$38,0),"")</f>
        <v>0.3</v>
      </c>
      <c r="F153" s="119">
        <f ca="1">IFERROR(VLOOKUP(D153,'Container Panel'!$B$41:$M$100,'Container Panel'!$G$38,0),"")</f>
        <v>0.2</v>
      </c>
      <c r="G153" s="97">
        <f ca="1">IFERROR(VLOOKUP(D153,'Container Panel'!$B$41:$M$100,'Container Panel'!$H$38,0),"")</f>
        <v>0.14799999999999999</v>
      </c>
      <c r="H153" s="146">
        <f t="shared" ca="1" si="18"/>
        <v>16</v>
      </c>
      <c r="I153" s="146">
        <f t="shared" ca="1" si="17"/>
        <v>20</v>
      </c>
      <c r="J153" s="146" t="str">
        <f t="shared" ca="1" si="17"/>
        <v/>
      </c>
      <c r="K153" s="146" t="str">
        <f t="shared" ca="1" si="17"/>
        <v/>
      </c>
      <c r="L153" s="146" t="str">
        <f t="shared" ca="1" si="17"/>
        <v/>
      </c>
      <c r="M153" s="146" t="str">
        <f t="shared" ca="1" si="17"/>
        <v/>
      </c>
      <c r="N153" s="146" t="str">
        <f t="shared" ca="1" si="17"/>
        <v/>
      </c>
      <c r="O153" s="146" t="str">
        <f t="shared" ca="1" si="17"/>
        <v/>
      </c>
      <c r="P153" s="146" t="str">
        <f t="shared" ca="1" si="17"/>
        <v/>
      </c>
      <c r="Q153" s="146" t="str">
        <f t="shared" ca="1" si="17"/>
        <v/>
      </c>
    </row>
    <row r="154" spans="2:17">
      <c r="B154" s="74">
        <v>21</v>
      </c>
      <c r="C154" s="75">
        <v>17</v>
      </c>
      <c r="D154" s="119" t="str">
        <f t="shared" ca="1" si="16"/>
        <v>EU3212</v>
      </c>
      <c r="E154" s="119">
        <f ca="1">IFERROR(VLOOKUP(D154,'Container Panel'!$B$41:$M$100,'Container Panel'!$F$38,0),"")</f>
        <v>0.3</v>
      </c>
      <c r="F154" s="119">
        <f ca="1">IFERROR(VLOOKUP(D154,'Container Panel'!$B$41:$M$100,'Container Panel'!$G$38,0),"")</f>
        <v>0.2</v>
      </c>
      <c r="G154" s="97">
        <f ca="1">IFERROR(VLOOKUP(D154,'Container Panel'!$B$41:$M$100,'Container Panel'!$H$38,0),"")</f>
        <v>0.12</v>
      </c>
      <c r="H154" s="146">
        <f t="shared" ca="1" si="18"/>
        <v>16</v>
      </c>
      <c r="I154" s="146">
        <f t="shared" ca="1" si="18"/>
        <v>20</v>
      </c>
      <c r="J154" s="146" t="str">
        <f t="shared" ca="1" si="18"/>
        <v/>
      </c>
      <c r="K154" s="146" t="str">
        <f t="shared" ca="1" si="18"/>
        <v/>
      </c>
      <c r="L154" s="146" t="str">
        <f t="shared" ca="1" si="18"/>
        <v/>
      </c>
      <c r="M154" s="146" t="str">
        <f t="shared" ca="1" si="18"/>
        <v/>
      </c>
      <c r="N154" s="146" t="str">
        <f t="shared" ca="1" si="18"/>
        <v/>
      </c>
      <c r="O154" s="146" t="str">
        <f t="shared" ca="1" si="18"/>
        <v/>
      </c>
      <c r="P154" s="146" t="str">
        <f t="shared" ca="1" si="18"/>
        <v/>
      </c>
      <c r="Q154" s="146" t="str">
        <f t="shared" ca="1" si="18"/>
        <v/>
      </c>
    </row>
    <row r="155" spans="2:17">
      <c r="B155" s="74">
        <v>22</v>
      </c>
      <c r="C155" s="75">
        <v>18</v>
      </c>
      <c r="D155" s="119" t="str">
        <f t="shared" ca="1" si="16"/>
        <v>EU64175</v>
      </c>
      <c r="E155" s="119">
        <f ca="1">IFERROR(VLOOKUP(D155,'Container Panel'!$B$41:$M$100,'Container Panel'!$F$38,0),"")</f>
        <v>0.6</v>
      </c>
      <c r="F155" s="119">
        <f ca="1">IFERROR(VLOOKUP(D155,'Container Panel'!$B$41:$M$100,'Container Panel'!$G$38,0),"")</f>
        <v>0.4</v>
      </c>
      <c r="G155" s="97">
        <f ca="1">IFERROR(VLOOKUP(D155,'Container Panel'!$B$41:$M$100,'Container Panel'!$H$38,0),"")</f>
        <v>0.17499999999999999</v>
      </c>
      <c r="H155" s="146">
        <f t="shared" ca="1" si="18"/>
        <v>4</v>
      </c>
      <c r="I155" s="146">
        <f t="shared" ca="1" si="18"/>
        <v>0</v>
      </c>
      <c r="J155" s="146" t="str">
        <f t="shared" ca="1" si="18"/>
        <v/>
      </c>
      <c r="K155" s="146" t="str">
        <f t="shared" ca="1" si="18"/>
        <v/>
      </c>
      <c r="L155" s="146" t="str">
        <f t="shared" ca="1" si="18"/>
        <v/>
      </c>
      <c r="M155" s="146" t="str">
        <f t="shared" ca="1" si="18"/>
        <v/>
      </c>
      <c r="N155" s="146" t="str">
        <f t="shared" ca="1" si="18"/>
        <v/>
      </c>
      <c r="O155" s="146" t="str">
        <f t="shared" ca="1" si="18"/>
        <v/>
      </c>
      <c r="P155" s="146" t="str">
        <f t="shared" ca="1" si="18"/>
        <v/>
      </c>
      <c r="Q155" s="146" t="str">
        <f t="shared" ca="1" si="18"/>
        <v/>
      </c>
    </row>
    <row r="156" spans="2:17">
      <c r="B156" s="74">
        <v>23</v>
      </c>
      <c r="C156" s="75">
        <v>19</v>
      </c>
      <c r="D156" s="119" t="str">
        <f t="shared" ca="1" si="16"/>
        <v>EU8612</v>
      </c>
      <c r="E156" s="119">
        <f ca="1">IFERROR(VLOOKUP(D156,'Container Panel'!$B$41:$M$100,'Container Panel'!$F$38,0),"")</f>
        <v>0.8</v>
      </c>
      <c r="F156" s="119">
        <f ca="1">IFERROR(VLOOKUP(D156,'Container Panel'!$B$41:$M$100,'Container Panel'!$G$38,0),"")</f>
        <v>0.6</v>
      </c>
      <c r="G156" s="97">
        <f ca="1">IFERROR(VLOOKUP(D156,'Container Panel'!$B$41:$M$100,'Container Panel'!$H$38,0),"")</f>
        <v>0.12</v>
      </c>
      <c r="H156" s="146">
        <f t="shared" ca="1" si="18"/>
        <v>2</v>
      </c>
      <c r="I156" s="146">
        <f t="shared" ca="1" si="18"/>
        <v>0</v>
      </c>
      <c r="J156" s="146" t="str">
        <f t="shared" ca="1" si="18"/>
        <v/>
      </c>
      <c r="K156" s="146" t="str">
        <f t="shared" ca="1" si="18"/>
        <v/>
      </c>
      <c r="L156" s="146" t="str">
        <f t="shared" ca="1" si="18"/>
        <v/>
      </c>
      <c r="M156" s="146" t="str">
        <f t="shared" ca="1" si="18"/>
        <v/>
      </c>
      <c r="N156" s="146" t="str">
        <f t="shared" ca="1" si="18"/>
        <v/>
      </c>
      <c r="O156" s="146" t="str">
        <f t="shared" ca="1" si="18"/>
        <v/>
      </c>
      <c r="P156" s="146" t="str">
        <f t="shared" ca="1" si="18"/>
        <v/>
      </c>
      <c r="Q156" s="146" t="str">
        <f t="shared" ca="1" si="18"/>
        <v/>
      </c>
    </row>
    <row r="157" spans="2:17">
      <c r="B157" s="74">
        <v>24</v>
      </c>
      <c r="C157" s="75">
        <v>20</v>
      </c>
      <c r="D157" s="119" t="str">
        <f t="shared" ca="1" si="16"/>
        <v>rack-1</v>
      </c>
      <c r="E157" s="119">
        <f ca="1">IFERROR(VLOOKUP(D157,'Container Panel'!$B$41:$M$100,'Container Panel'!$F$38,0),"")</f>
        <v>1.5</v>
      </c>
      <c r="F157" s="119">
        <f ca="1">IFERROR(VLOOKUP(D157,'Container Panel'!$B$41:$M$100,'Container Panel'!$G$38,0),"")</f>
        <v>0.8</v>
      </c>
      <c r="G157" s="97">
        <f ca="1">IFERROR(VLOOKUP(D157,'Container Panel'!$B$41:$M$100,'Container Panel'!$H$38,0),"")</f>
        <v>1.1499999999999999</v>
      </c>
      <c r="H157" s="146">
        <f t="shared" ca="1" si="18"/>
        <v>0</v>
      </c>
      <c r="I157" s="146">
        <f t="shared" ca="1" si="18"/>
        <v>0</v>
      </c>
      <c r="J157" s="146" t="str">
        <f t="shared" ca="1" si="18"/>
        <v/>
      </c>
      <c r="K157" s="146" t="str">
        <f t="shared" ca="1" si="18"/>
        <v/>
      </c>
      <c r="L157" s="146" t="str">
        <f t="shared" ca="1" si="18"/>
        <v/>
      </c>
      <c r="M157" s="146" t="str">
        <f t="shared" ca="1" si="18"/>
        <v/>
      </c>
      <c r="N157" s="146" t="str">
        <f t="shared" ca="1" si="18"/>
        <v/>
      </c>
      <c r="O157" s="146" t="str">
        <f t="shared" ca="1" si="18"/>
        <v/>
      </c>
      <c r="P157" s="146" t="str">
        <f t="shared" ca="1" si="18"/>
        <v/>
      </c>
      <c r="Q157" s="146" t="str">
        <f t="shared" ca="1" si="18"/>
        <v/>
      </c>
    </row>
    <row r="158" spans="2:17">
      <c r="B158" s="74">
        <v>25</v>
      </c>
      <c r="C158" s="75">
        <v>21</v>
      </c>
      <c r="D158" s="119" t="str">
        <f t="shared" ca="1" si="16"/>
        <v/>
      </c>
      <c r="E158" s="119" t="str">
        <f ca="1">IFERROR(VLOOKUP(D158,'Container Panel'!$B$41:$M$100,'Container Panel'!$F$38,0),"")</f>
        <v/>
      </c>
      <c r="F158" s="119" t="str">
        <f ca="1">IFERROR(VLOOKUP(D158,'Container Panel'!$B$41:$M$100,'Container Panel'!$G$38,0),"")</f>
        <v/>
      </c>
      <c r="G158" s="97" t="str">
        <f ca="1">IFERROR(VLOOKUP(D158,'Container Panel'!$B$41:$M$100,'Container Panel'!$H$38,0),"")</f>
        <v/>
      </c>
      <c r="H158" s="146" t="str">
        <f t="shared" ca="1" si="18"/>
        <v/>
      </c>
      <c r="I158" s="146" t="str">
        <f t="shared" ca="1" si="18"/>
        <v/>
      </c>
      <c r="J158" s="146" t="str">
        <f t="shared" ca="1" si="18"/>
        <v/>
      </c>
      <c r="K158" s="146" t="str">
        <f t="shared" ca="1" si="18"/>
        <v/>
      </c>
      <c r="L158" s="146" t="str">
        <f t="shared" ca="1" si="18"/>
        <v/>
      </c>
      <c r="M158" s="146" t="str">
        <f t="shared" ca="1" si="18"/>
        <v/>
      </c>
      <c r="N158" s="146" t="str">
        <f t="shared" ca="1" si="18"/>
        <v/>
      </c>
      <c r="O158" s="146" t="str">
        <f t="shared" ca="1" si="18"/>
        <v/>
      </c>
      <c r="P158" s="146" t="str">
        <f t="shared" ca="1" si="18"/>
        <v/>
      </c>
      <c r="Q158" s="146" t="str">
        <f t="shared" ca="1" si="18"/>
        <v/>
      </c>
    </row>
    <row r="159" spans="2:17">
      <c r="B159" s="74">
        <v>26</v>
      </c>
      <c r="C159" s="75">
        <v>22</v>
      </c>
      <c r="D159" s="119" t="str">
        <f t="shared" ca="1" si="16"/>
        <v/>
      </c>
      <c r="E159" s="119" t="str">
        <f ca="1">IFERROR(VLOOKUP(D159,'Container Panel'!$B$41:$M$100,'Container Panel'!$F$38,0),"")</f>
        <v/>
      </c>
      <c r="F159" s="119" t="str">
        <f ca="1">IFERROR(VLOOKUP(D159,'Container Panel'!$B$41:$M$100,'Container Panel'!$G$38,0),"")</f>
        <v/>
      </c>
      <c r="G159" s="97" t="str">
        <f ca="1">IFERROR(VLOOKUP(D159,'Container Panel'!$B$41:$M$100,'Container Panel'!$H$38,0),"")</f>
        <v/>
      </c>
      <c r="H159" s="146" t="str">
        <f t="shared" ca="1" si="18"/>
        <v/>
      </c>
      <c r="I159" s="146" t="str">
        <f t="shared" ca="1" si="18"/>
        <v/>
      </c>
      <c r="J159" s="146" t="str">
        <f t="shared" ca="1" si="18"/>
        <v/>
      </c>
      <c r="K159" s="146" t="str">
        <f t="shared" ca="1" si="18"/>
        <v/>
      </c>
      <c r="L159" s="146" t="str">
        <f t="shared" ca="1" si="18"/>
        <v/>
      </c>
      <c r="M159" s="146" t="str">
        <f t="shared" ca="1" si="18"/>
        <v/>
      </c>
      <c r="N159" s="146" t="str">
        <f t="shared" ca="1" si="18"/>
        <v/>
      </c>
      <c r="O159" s="146" t="str">
        <f t="shared" ca="1" si="18"/>
        <v/>
      </c>
      <c r="P159" s="146" t="str">
        <f t="shared" ca="1" si="18"/>
        <v/>
      </c>
      <c r="Q159" s="146" t="str">
        <f t="shared" ca="1" si="18"/>
        <v/>
      </c>
    </row>
    <row r="160" spans="2:17">
      <c r="B160" s="74">
        <v>27</v>
      </c>
      <c r="C160" s="75">
        <v>23</v>
      </c>
      <c r="D160" s="119" t="str">
        <f t="shared" ca="1" si="16"/>
        <v/>
      </c>
      <c r="E160" s="119" t="str">
        <f ca="1">IFERROR(VLOOKUP(D160,'Container Panel'!$B$41:$M$100,'Container Panel'!$F$38,0),"")</f>
        <v/>
      </c>
      <c r="F160" s="119" t="str">
        <f ca="1">IFERROR(VLOOKUP(D160,'Container Panel'!$B$41:$M$100,'Container Panel'!$G$38,0),"")</f>
        <v/>
      </c>
      <c r="G160" s="97" t="str">
        <f ca="1">IFERROR(VLOOKUP(D160,'Container Panel'!$B$41:$M$100,'Container Panel'!$H$38,0),"")</f>
        <v/>
      </c>
      <c r="H160" s="146" t="str">
        <f t="shared" ca="1" si="18"/>
        <v/>
      </c>
      <c r="I160" s="146" t="str">
        <f t="shared" ca="1" si="18"/>
        <v/>
      </c>
      <c r="J160" s="146" t="str">
        <f t="shared" ca="1" si="18"/>
        <v/>
      </c>
      <c r="K160" s="146" t="str">
        <f t="shared" ca="1" si="18"/>
        <v/>
      </c>
      <c r="L160" s="146" t="str">
        <f t="shared" ca="1" si="18"/>
        <v/>
      </c>
      <c r="M160" s="146" t="str">
        <f t="shared" ca="1" si="18"/>
        <v/>
      </c>
      <c r="N160" s="146" t="str">
        <f t="shared" ca="1" si="18"/>
        <v/>
      </c>
      <c r="O160" s="146" t="str">
        <f t="shared" ca="1" si="18"/>
        <v/>
      </c>
      <c r="P160" s="146" t="str">
        <f t="shared" ca="1" si="18"/>
        <v/>
      </c>
      <c r="Q160" s="146" t="str">
        <f t="shared" ca="1" si="18"/>
        <v/>
      </c>
    </row>
    <row r="161" spans="2:17">
      <c r="B161" s="74">
        <v>28</v>
      </c>
      <c r="C161" s="75">
        <v>24</v>
      </c>
      <c r="D161" s="119" t="str">
        <f t="shared" ca="1" si="16"/>
        <v/>
      </c>
      <c r="E161" s="119" t="str">
        <f ca="1">IFERROR(VLOOKUP(D161,'Container Panel'!$B$41:$M$100,'Container Panel'!$F$38,0),"")</f>
        <v/>
      </c>
      <c r="F161" s="119" t="str">
        <f ca="1">IFERROR(VLOOKUP(D161,'Container Panel'!$B$41:$M$100,'Container Panel'!$G$38,0),"")</f>
        <v/>
      </c>
      <c r="G161" s="97" t="str">
        <f ca="1">IFERROR(VLOOKUP(D161,'Container Panel'!$B$41:$M$100,'Container Panel'!$H$38,0),"")</f>
        <v/>
      </c>
      <c r="H161" s="146" t="str">
        <f t="shared" ca="1" si="18"/>
        <v/>
      </c>
      <c r="I161" s="146" t="str">
        <f t="shared" ca="1" si="18"/>
        <v/>
      </c>
      <c r="J161" s="146" t="str">
        <f t="shared" ca="1" si="18"/>
        <v/>
      </c>
      <c r="K161" s="146" t="str">
        <f t="shared" ca="1" si="18"/>
        <v/>
      </c>
      <c r="L161" s="146" t="str">
        <f t="shared" ca="1" si="18"/>
        <v/>
      </c>
      <c r="M161" s="146" t="str">
        <f t="shared" ca="1" si="18"/>
        <v/>
      </c>
      <c r="N161" s="146" t="str">
        <f t="shared" ca="1" si="18"/>
        <v/>
      </c>
      <c r="O161" s="146" t="str">
        <f t="shared" ca="1" si="18"/>
        <v/>
      </c>
      <c r="P161" s="146" t="str">
        <f t="shared" ca="1" si="18"/>
        <v/>
      </c>
      <c r="Q161" s="146" t="str">
        <f t="shared" ca="1" si="18"/>
        <v/>
      </c>
    </row>
    <row r="162" spans="2:17">
      <c r="B162" s="74">
        <v>29</v>
      </c>
      <c r="C162" s="75">
        <v>25</v>
      </c>
      <c r="D162" s="119" t="str">
        <f t="shared" ca="1" si="16"/>
        <v/>
      </c>
      <c r="E162" s="119" t="str">
        <f ca="1">IFERROR(VLOOKUP(D162,'Container Panel'!$B$41:$M$100,'Container Panel'!$F$38,0),"")</f>
        <v/>
      </c>
      <c r="F162" s="119" t="str">
        <f ca="1">IFERROR(VLOOKUP(D162,'Container Panel'!$B$41:$M$100,'Container Panel'!$G$38,0),"")</f>
        <v/>
      </c>
      <c r="G162" s="97" t="str">
        <f ca="1">IFERROR(VLOOKUP(D162,'Container Panel'!$B$41:$M$100,'Container Panel'!$H$38,0),"")</f>
        <v/>
      </c>
      <c r="H162" s="146" t="str">
        <f t="shared" ca="1" si="18"/>
        <v/>
      </c>
      <c r="I162" s="146" t="str">
        <f t="shared" ca="1" si="18"/>
        <v/>
      </c>
      <c r="J162" s="146" t="str">
        <f t="shared" ca="1" si="18"/>
        <v/>
      </c>
      <c r="K162" s="146" t="str">
        <f t="shared" ca="1" si="18"/>
        <v/>
      </c>
      <c r="L162" s="146" t="str">
        <f t="shared" ca="1" si="18"/>
        <v/>
      </c>
      <c r="M162" s="146" t="str">
        <f t="shared" ca="1" si="18"/>
        <v/>
      </c>
      <c r="N162" s="146" t="str">
        <f t="shared" ca="1" si="18"/>
        <v/>
      </c>
      <c r="O162" s="146" t="str">
        <f t="shared" ca="1" si="18"/>
        <v/>
      </c>
      <c r="P162" s="146" t="str">
        <f t="shared" ca="1" si="18"/>
        <v/>
      </c>
      <c r="Q162" s="146" t="str">
        <f t="shared" ca="1" si="18"/>
        <v/>
      </c>
    </row>
    <row r="163" spans="2:17">
      <c r="B163" s="74">
        <v>30</v>
      </c>
      <c r="C163" s="75">
        <v>26</v>
      </c>
      <c r="D163" s="119" t="str">
        <f t="shared" ca="1" si="16"/>
        <v/>
      </c>
      <c r="E163" s="119" t="str">
        <f ca="1">IFERROR(VLOOKUP(D163,'Container Panel'!$B$41:$M$100,'Container Panel'!$F$38,0),"")</f>
        <v/>
      </c>
      <c r="F163" s="119" t="str">
        <f ca="1">IFERROR(VLOOKUP(D163,'Container Panel'!$B$41:$M$100,'Container Panel'!$G$38,0),"")</f>
        <v/>
      </c>
      <c r="G163" s="97" t="str">
        <f ca="1">IFERROR(VLOOKUP(D163,'Container Panel'!$B$41:$M$100,'Container Panel'!$H$38,0),"")</f>
        <v/>
      </c>
      <c r="H163" s="146" t="str">
        <f t="shared" ca="1" si="18"/>
        <v/>
      </c>
      <c r="I163" s="146" t="str">
        <f t="shared" ca="1" si="18"/>
        <v/>
      </c>
      <c r="J163" s="146" t="str">
        <f t="shared" ca="1" si="18"/>
        <v/>
      </c>
      <c r="K163" s="146" t="str">
        <f t="shared" ca="1" si="18"/>
        <v/>
      </c>
      <c r="L163" s="146" t="str">
        <f t="shared" ca="1" si="18"/>
        <v/>
      </c>
      <c r="M163" s="146" t="str">
        <f t="shared" ca="1" si="18"/>
        <v/>
      </c>
      <c r="N163" s="146" t="str">
        <f t="shared" ca="1" si="18"/>
        <v/>
      </c>
      <c r="O163" s="146" t="str">
        <f t="shared" ca="1" si="18"/>
        <v/>
      </c>
      <c r="P163" s="146" t="str">
        <f t="shared" ca="1" si="18"/>
        <v/>
      </c>
      <c r="Q163" s="146" t="str">
        <f t="shared" ca="1" si="18"/>
        <v/>
      </c>
    </row>
    <row r="164" spans="2:17">
      <c r="B164" s="74">
        <v>31</v>
      </c>
      <c r="C164" s="75">
        <v>27</v>
      </c>
      <c r="D164" s="119" t="str">
        <f t="shared" ca="1" si="16"/>
        <v/>
      </c>
      <c r="E164" s="119" t="str">
        <f ca="1">IFERROR(VLOOKUP(D164,'Container Panel'!$B$41:$M$100,'Container Panel'!$F$38,0),"")</f>
        <v/>
      </c>
      <c r="F164" s="119" t="str">
        <f ca="1">IFERROR(VLOOKUP(D164,'Container Panel'!$B$41:$M$100,'Container Panel'!$G$38,0),"")</f>
        <v/>
      </c>
      <c r="G164" s="97" t="str">
        <f ca="1">IFERROR(VLOOKUP(D164,'Container Panel'!$B$41:$M$100,'Container Panel'!$H$38,0),"")</f>
        <v/>
      </c>
      <c r="H164" s="146" t="str">
        <f t="shared" ca="1" si="18"/>
        <v/>
      </c>
      <c r="I164" s="146" t="str">
        <f t="shared" ca="1" si="18"/>
        <v/>
      </c>
      <c r="J164" s="146" t="str">
        <f t="shared" ca="1" si="18"/>
        <v/>
      </c>
      <c r="K164" s="146" t="str">
        <f t="shared" ca="1" si="18"/>
        <v/>
      </c>
      <c r="L164" s="146" t="str">
        <f t="shared" ca="1" si="18"/>
        <v/>
      </c>
      <c r="M164" s="146" t="str">
        <f t="shared" ca="1" si="18"/>
        <v/>
      </c>
      <c r="N164" s="146" t="str">
        <f t="shared" ca="1" si="18"/>
        <v/>
      </c>
      <c r="O164" s="146" t="str">
        <f t="shared" ca="1" si="18"/>
        <v/>
      </c>
      <c r="P164" s="146" t="str">
        <f t="shared" ca="1" si="18"/>
        <v/>
      </c>
      <c r="Q164" s="146" t="str">
        <f t="shared" ca="1" si="18"/>
        <v/>
      </c>
    </row>
    <row r="165" spans="2:17">
      <c r="B165" s="74">
        <v>32</v>
      </c>
      <c r="C165" s="75">
        <v>28</v>
      </c>
      <c r="D165" s="119" t="str">
        <f t="shared" ca="1" si="16"/>
        <v/>
      </c>
      <c r="E165" s="119" t="str">
        <f ca="1">IFERROR(VLOOKUP(D165,'Container Panel'!$B$41:$M$100,'Container Panel'!$F$38,0),"")</f>
        <v/>
      </c>
      <c r="F165" s="119" t="str">
        <f ca="1">IFERROR(VLOOKUP(D165,'Container Panel'!$B$41:$M$100,'Container Panel'!$G$38,0),"")</f>
        <v/>
      </c>
      <c r="G165" s="97" t="str">
        <f ca="1">IFERROR(VLOOKUP(D165,'Container Panel'!$B$41:$M$100,'Container Panel'!$H$38,0),"")</f>
        <v/>
      </c>
      <c r="H165" s="146" t="str">
        <f t="shared" ca="1" si="18"/>
        <v/>
      </c>
      <c r="I165" s="146" t="str">
        <f t="shared" ca="1" si="18"/>
        <v/>
      </c>
      <c r="J165" s="146" t="str">
        <f t="shared" ca="1" si="18"/>
        <v/>
      </c>
      <c r="K165" s="146" t="str">
        <f t="shared" ca="1" si="18"/>
        <v/>
      </c>
      <c r="L165" s="146" t="str">
        <f t="shared" ca="1" si="18"/>
        <v/>
      </c>
      <c r="M165" s="146" t="str">
        <f t="shared" ca="1" si="18"/>
        <v/>
      </c>
      <c r="N165" s="146" t="str">
        <f t="shared" ca="1" si="18"/>
        <v/>
      </c>
      <c r="O165" s="146" t="str">
        <f t="shared" ca="1" si="18"/>
        <v/>
      </c>
      <c r="P165" s="146" t="str">
        <f t="shared" ca="1" si="18"/>
        <v/>
      </c>
      <c r="Q165" s="146" t="str">
        <f t="shared" ca="1" si="18"/>
        <v/>
      </c>
    </row>
    <row r="166" spans="2:17">
      <c r="B166" s="74">
        <v>33</v>
      </c>
      <c r="C166" s="75">
        <v>29</v>
      </c>
      <c r="D166" s="119" t="str">
        <f t="shared" ca="1" si="16"/>
        <v/>
      </c>
      <c r="E166" s="119" t="str">
        <f ca="1">IFERROR(VLOOKUP(D166,'Container Panel'!$B$41:$M$100,'Container Panel'!$F$38,0),"")</f>
        <v/>
      </c>
      <c r="F166" s="119" t="str">
        <f ca="1">IFERROR(VLOOKUP(D166,'Container Panel'!$B$41:$M$100,'Container Panel'!$G$38,0),"")</f>
        <v/>
      </c>
      <c r="G166" s="97" t="str">
        <f ca="1">IFERROR(VLOOKUP(D166,'Container Panel'!$B$41:$M$100,'Container Panel'!$H$38,0),"")</f>
        <v/>
      </c>
      <c r="H166" s="146" t="str">
        <f t="shared" ca="1" si="18"/>
        <v/>
      </c>
      <c r="I166" s="146" t="str">
        <f t="shared" ca="1" si="18"/>
        <v/>
      </c>
      <c r="J166" s="146" t="str">
        <f t="shared" ca="1" si="18"/>
        <v/>
      </c>
      <c r="K166" s="146" t="str">
        <f t="shared" ca="1" si="18"/>
        <v/>
      </c>
      <c r="L166" s="146" t="str">
        <f t="shared" ca="1" si="18"/>
        <v/>
      </c>
      <c r="M166" s="146" t="str">
        <f t="shared" ca="1" si="18"/>
        <v/>
      </c>
      <c r="N166" s="146" t="str">
        <f t="shared" ca="1" si="18"/>
        <v/>
      </c>
      <c r="O166" s="146" t="str">
        <f t="shared" ca="1" si="18"/>
        <v/>
      </c>
      <c r="P166" s="146" t="str">
        <f t="shared" ca="1" si="18"/>
        <v/>
      </c>
      <c r="Q166" s="146" t="str">
        <f t="shared" ca="1" si="18"/>
        <v/>
      </c>
    </row>
    <row r="167" spans="2:17">
      <c r="B167" s="74">
        <v>34</v>
      </c>
      <c r="C167" s="75">
        <v>30</v>
      </c>
      <c r="D167" s="119" t="str">
        <f t="shared" ca="1" si="16"/>
        <v/>
      </c>
      <c r="E167" s="119" t="str">
        <f ca="1">IFERROR(VLOOKUP(D167,'Container Panel'!$B$41:$M$100,'Container Panel'!$F$38,0),"")</f>
        <v/>
      </c>
      <c r="F167" s="119" t="str">
        <f ca="1">IFERROR(VLOOKUP(D167,'Container Panel'!$B$41:$M$100,'Container Panel'!$G$38,0),"")</f>
        <v/>
      </c>
      <c r="G167" s="97" t="str">
        <f ca="1">IFERROR(VLOOKUP(D167,'Container Panel'!$B$41:$M$100,'Container Panel'!$H$38,0),"")</f>
        <v/>
      </c>
      <c r="H167" s="146" t="str">
        <f t="shared" ca="1" si="18"/>
        <v/>
      </c>
      <c r="I167" s="146" t="str">
        <f t="shared" ca="1" si="18"/>
        <v/>
      </c>
      <c r="J167" s="146" t="str">
        <f t="shared" ca="1" si="18"/>
        <v/>
      </c>
      <c r="K167" s="146" t="str">
        <f t="shared" ca="1" si="18"/>
        <v/>
      </c>
      <c r="L167" s="146" t="str">
        <f t="shared" ca="1" si="18"/>
        <v/>
      </c>
      <c r="M167" s="146" t="str">
        <f t="shared" ca="1" si="18"/>
        <v/>
      </c>
      <c r="N167" s="146" t="str">
        <f t="shared" ca="1" si="18"/>
        <v/>
      </c>
      <c r="O167" s="146" t="str">
        <f t="shared" ca="1" si="18"/>
        <v/>
      </c>
      <c r="P167" s="146" t="str">
        <f t="shared" ca="1" si="18"/>
        <v/>
      </c>
      <c r="Q167" s="146" t="str">
        <f t="shared" ca="1" si="18"/>
        <v/>
      </c>
    </row>
    <row r="168" spans="2:17">
      <c r="B168" s="74">
        <v>35</v>
      </c>
      <c r="C168" s="75">
        <v>31</v>
      </c>
      <c r="D168" s="119" t="str">
        <f t="shared" ca="1" si="16"/>
        <v/>
      </c>
      <c r="E168" s="119" t="str">
        <f ca="1">IFERROR(VLOOKUP(D168,'Container Panel'!$B$41:$M$100,'Container Panel'!$F$38,0),"")</f>
        <v/>
      </c>
      <c r="F168" s="119" t="str">
        <f ca="1">IFERROR(VLOOKUP(D168,'Container Panel'!$B$41:$M$100,'Container Panel'!$G$38,0),"")</f>
        <v/>
      </c>
      <c r="G168" s="97" t="str">
        <f ca="1">IFERROR(VLOOKUP(D168,'Container Panel'!$B$41:$M$100,'Container Panel'!$H$38,0),"")</f>
        <v/>
      </c>
      <c r="H168" s="146" t="str">
        <f t="shared" ca="1" si="18"/>
        <v/>
      </c>
      <c r="I168" s="146" t="str">
        <f t="shared" ca="1" si="18"/>
        <v/>
      </c>
      <c r="J168" s="146" t="str">
        <f t="shared" ca="1" si="18"/>
        <v/>
      </c>
      <c r="K168" s="146" t="str">
        <f t="shared" ca="1" si="18"/>
        <v/>
      </c>
      <c r="L168" s="146" t="str">
        <f t="shared" ca="1" si="18"/>
        <v/>
      </c>
      <c r="M168" s="146" t="str">
        <f t="shared" ca="1" si="18"/>
        <v/>
      </c>
      <c r="N168" s="146" t="str">
        <f t="shared" ca="1" si="18"/>
        <v/>
      </c>
      <c r="O168" s="146" t="str">
        <f t="shared" ca="1" si="18"/>
        <v/>
      </c>
      <c r="P168" s="146" t="str">
        <f t="shared" ca="1" si="18"/>
        <v/>
      </c>
      <c r="Q168" s="146" t="str">
        <f t="shared" ca="1" si="18"/>
        <v/>
      </c>
    </row>
    <row r="169" spans="2:17">
      <c r="B169" s="74">
        <v>36</v>
      </c>
      <c r="C169" s="75">
        <v>32</v>
      </c>
      <c r="D169" s="119" t="str">
        <f t="shared" ca="1" si="16"/>
        <v/>
      </c>
      <c r="E169" s="119" t="str">
        <f ca="1">IFERROR(VLOOKUP(D169,'Container Panel'!$B$41:$M$100,'Container Panel'!$F$38,0),"")</f>
        <v/>
      </c>
      <c r="F169" s="119" t="str">
        <f ca="1">IFERROR(VLOOKUP(D169,'Container Panel'!$B$41:$M$100,'Container Panel'!$G$38,0),"")</f>
        <v/>
      </c>
      <c r="G169" s="97" t="str">
        <f ca="1">IFERROR(VLOOKUP(D169,'Container Panel'!$B$41:$M$100,'Container Panel'!$H$38,0),"")</f>
        <v/>
      </c>
      <c r="H169" s="146" t="str">
        <f t="shared" ca="1" si="18"/>
        <v/>
      </c>
      <c r="I169" s="146" t="str">
        <f t="shared" ca="1" si="18"/>
        <v/>
      </c>
      <c r="J169" s="146" t="str">
        <f t="shared" ca="1" si="18"/>
        <v/>
      </c>
      <c r="K169" s="146" t="str">
        <f t="shared" ca="1" si="18"/>
        <v/>
      </c>
      <c r="L169" s="146" t="str">
        <f t="shared" ca="1" si="18"/>
        <v/>
      </c>
      <c r="M169" s="146" t="str">
        <f t="shared" ca="1" si="18"/>
        <v/>
      </c>
      <c r="N169" s="146" t="str">
        <f t="shared" ca="1" si="18"/>
        <v/>
      </c>
      <c r="O169" s="146" t="str">
        <f t="shared" ca="1" si="18"/>
        <v/>
      </c>
      <c r="P169" s="146" t="str">
        <f t="shared" ca="1" si="18"/>
        <v/>
      </c>
      <c r="Q169" s="146" t="str">
        <f t="shared" ca="1" si="18"/>
        <v/>
      </c>
    </row>
    <row r="170" spans="2:17">
      <c r="B170" s="74">
        <v>37</v>
      </c>
      <c r="C170" s="75">
        <v>33</v>
      </c>
      <c r="D170" s="119" t="str">
        <f t="shared" ref="D170:D197" ca="1" si="19">IFERROR(INDEX(SubBox,C170),"")</f>
        <v/>
      </c>
      <c r="E170" s="119" t="str">
        <f ca="1">IFERROR(VLOOKUP(D170,'Container Panel'!$B$41:$M$100,'Container Panel'!$F$38,0),"")</f>
        <v/>
      </c>
      <c r="F170" s="119" t="str">
        <f ca="1">IFERROR(VLOOKUP(D170,'Container Panel'!$B$41:$M$100,'Container Panel'!$G$38,0),"")</f>
        <v/>
      </c>
      <c r="G170" s="97" t="str">
        <f ca="1">IFERROR(VLOOKUP(D170,'Container Panel'!$B$41:$M$100,'Container Panel'!$H$38,0),"")</f>
        <v/>
      </c>
      <c r="H170" s="146" t="str">
        <f t="shared" ca="1" si="18"/>
        <v/>
      </c>
      <c r="I170" s="146" t="str">
        <f t="shared" ca="1" si="18"/>
        <v/>
      </c>
      <c r="J170" s="146" t="str">
        <f t="shared" ca="1" si="18"/>
        <v/>
      </c>
      <c r="K170" s="146" t="str">
        <f t="shared" ca="1" si="18"/>
        <v/>
      </c>
      <c r="L170" s="146" t="str">
        <f t="shared" ca="1" si="18"/>
        <v/>
      </c>
      <c r="M170" s="146" t="str">
        <f t="shared" ca="1" si="18"/>
        <v/>
      </c>
      <c r="N170" s="146" t="str">
        <f t="shared" ca="1" si="18"/>
        <v/>
      </c>
      <c r="O170" s="146" t="str">
        <f t="shared" ca="1" si="18"/>
        <v/>
      </c>
      <c r="P170" s="146" t="str">
        <f t="shared" ca="1" si="18"/>
        <v/>
      </c>
      <c r="Q170" s="146" t="str">
        <f t="shared" ca="1" si="18"/>
        <v/>
      </c>
    </row>
    <row r="171" spans="2:17">
      <c r="B171" s="74">
        <v>38</v>
      </c>
      <c r="C171" s="75">
        <v>34</v>
      </c>
      <c r="D171" s="119" t="str">
        <f t="shared" ca="1" si="19"/>
        <v/>
      </c>
      <c r="E171" s="119" t="str">
        <f ca="1">IFERROR(VLOOKUP(D171,'Container Panel'!$B$41:$M$100,'Container Panel'!$F$38,0),"")</f>
        <v/>
      </c>
      <c r="F171" s="119" t="str">
        <f ca="1">IFERROR(VLOOKUP(D171,'Container Panel'!$B$41:$M$100,'Container Panel'!$G$38,0),"")</f>
        <v/>
      </c>
      <c r="G171" s="97" t="str">
        <f ca="1">IFERROR(VLOOKUP(D171,'Container Panel'!$B$41:$M$100,'Container Panel'!$H$38,0),"")</f>
        <v/>
      </c>
      <c r="H171" s="146" t="str">
        <f t="shared" ref="H171:Q196" ca="1" si="20">IFERROR(IF(OR(AND(INT(H$135/$E171)=H$135/$E171,INT(H$136/$F171)=H$136/$F171),AND(INT(H$136/$E171)=H$136/$E171,INT(H$135/$F171)=H$135/$F171)),((H$135*H$136)/($E171*$F171)),0),"")</f>
        <v/>
      </c>
      <c r="I171" s="146" t="str">
        <f t="shared" ca="1" si="20"/>
        <v/>
      </c>
      <c r="J171" s="146" t="str">
        <f t="shared" ca="1" si="20"/>
        <v/>
      </c>
      <c r="K171" s="146" t="str">
        <f t="shared" ca="1" si="20"/>
        <v/>
      </c>
      <c r="L171" s="146" t="str">
        <f t="shared" ca="1" si="20"/>
        <v/>
      </c>
      <c r="M171" s="146" t="str">
        <f t="shared" ca="1" si="20"/>
        <v/>
      </c>
      <c r="N171" s="146" t="str">
        <f t="shared" ca="1" si="20"/>
        <v/>
      </c>
      <c r="O171" s="146" t="str">
        <f t="shared" ca="1" si="20"/>
        <v/>
      </c>
      <c r="P171" s="146" t="str">
        <f t="shared" ca="1" si="20"/>
        <v/>
      </c>
      <c r="Q171" s="146" t="str">
        <f t="shared" ca="1" si="20"/>
        <v/>
      </c>
    </row>
    <row r="172" spans="2:17">
      <c r="B172" s="74">
        <v>39</v>
      </c>
      <c r="C172" s="75">
        <v>35</v>
      </c>
      <c r="D172" s="119" t="str">
        <f t="shared" ca="1" si="19"/>
        <v/>
      </c>
      <c r="E172" s="119" t="str">
        <f ca="1">IFERROR(VLOOKUP(D172,'Container Panel'!$B$41:$M$100,'Container Panel'!$F$38,0),"")</f>
        <v/>
      </c>
      <c r="F172" s="119" t="str">
        <f ca="1">IFERROR(VLOOKUP(D172,'Container Panel'!$B$41:$M$100,'Container Panel'!$G$38,0),"")</f>
        <v/>
      </c>
      <c r="G172" s="97" t="str">
        <f ca="1">IFERROR(VLOOKUP(D172,'Container Panel'!$B$41:$M$100,'Container Panel'!$H$38,0),"")</f>
        <v/>
      </c>
      <c r="H172" s="146" t="str">
        <f t="shared" ca="1" si="20"/>
        <v/>
      </c>
      <c r="I172" s="146" t="str">
        <f t="shared" ca="1" si="20"/>
        <v/>
      </c>
      <c r="J172" s="146" t="str">
        <f t="shared" ca="1" si="20"/>
        <v/>
      </c>
      <c r="K172" s="146" t="str">
        <f t="shared" ca="1" si="20"/>
        <v/>
      </c>
      <c r="L172" s="146" t="str">
        <f t="shared" ca="1" si="20"/>
        <v/>
      </c>
      <c r="M172" s="146" t="str">
        <f t="shared" ca="1" si="20"/>
        <v/>
      </c>
      <c r="N172" s="146" t="str">
        <f t="shared" ca="1" si="20"/>
        <v/>
      </c>
      <c r="O172" s="146" t="str">
        <f t="shared" ca="1" si="20"/>
        <v/>
      </c>
      <c r="P172" s="146" t="str">
        <f t="shared" ca="1" si="20"/>
        <v/>
      </c>
      <c r="Q172" s="146" t="str">
        <f t="shared" ca="1" si="20"/>
        <v/>
      </c>
    </row>
    <row r="173" spans="2:17">
      <c r="B173" s="74">
        <v>40</v>
      </c>
      <c r="C173" s="75">
        <v>36</v>
      </c>
      <c r="D173" s="119" t="str">
        <f t="shared" ca="1" si="19"/>
        <v/>
      </c>
      <c r="E173" s="119" t="str">
        <f ca="1">IFERROR(VLOOKUP(D173,'Container Panel'!$B$41:$M$100,'Container Panel'!$F$38,0),"")</f>
        <v/>
      </c>
      <c r="F173" s="119" t="str">
        <f ca="1">IFERROR(VLOOKUP(D173,'Container Panel'!$B$41:$M$100,'Container Panel'!$G$38,0),"")</f>
        <v/>
      </c>
      <c r="G173" s="97" t="str">
        <f ca="1">IFERROR(VLOOKUP(D173,'Container Panel'!$B$41:$M$100,'Container Panel'!$H$38,0),"")</f>
        <v/>
      </c>
      <c r="H173" s="146" t="str">
        <f t="shared" ca="1" si="20"/>
        <v/>
      </c>
      <c r="I173" s="146" t="str">
        <f t="shared" ca="1" si="20"/>
        <v/>
      </c>
      <c r="J173" s="146" t="str">
        <f t="shared" ca="1" si="20"/>
        <v/>
      </c>
      <c r="K173" s="146" t="str">
        <f t="shared" ca="1" si="20"/>
        <v/>
      </c>
      <c r="L173" s="146" t="str">
        <f t="shared" ca="1" si="20"/>
        <v/>
      </c>
      <c r="M173" s="146" t="str">
        <f t="shared" ca="1" si="20"/>
        <v/>
      </c>
      <c r="N173" s="146" t="str">
        <f t="shared" ca="1" si="20"/>
        <v/>
      </c>
      <c r="O173" s="146" t="str">
        <f t="shared" ca="1" si="20"/>
        <v/>
      </c>
      <c r="P173" s="146" t="str">
        <f t="shared" ca="1" si="20"/>
        <v/>
      </c>
      <c r="Q173" s="146" t="str">
        <f t="shared" ca="1" si="20"/>
        <v/>
      </c>
    </row>
    <row r="174" spans="2:17">
      <c r="B174" s="74">
        <v>41</v>
      </c>
      <c r="C174" s="75">
        <v>37</v>
      </c>
      <c r="D174" s="119" t="str">
        <f t="shared" ca="1" si="19"/>
        <v/>
      </c>
      <c r="E174" s="119" t="str">
        <f ca="1">IFERROR(VLOOKUP(D174,'Container Panel'!$B$41:$M$100,'Container Panel'!$F$38,0),"")</f>
        <v/>
      </c>
      <c r="F174" s="119" t="str">
        <f ca="1">IFERROR(VLOOKUP(D174,'Container Panel'!$B$41:$M$100,'Container Panel'!$G$38,0),"")</f>
        <v/>
      </c>
      <c r="G174" s="97" t="str">
        <f ca="1">IFERROR(VLOOKUP(D174,'Container Panel'!$B$41:$M$100,'Container Panel'!$H$38,0),"")</f>
        <v/>
      </c>
      <c r="H174" s="146" t="str">
        <f t="shared" ca="1" si="20"/>
        <v/>
      </c>
      <c r="I174" s="146" t="str">
        <f t="shared" ca="1" si="20"/>
        <v/>
      </c>
      <c r="J174" s="146" t="str">
        <f t="shared" ca="1" si="20"/>
        <v/>
      </c>
      <c r="K174" s="146" t="str">
        <f t="shared" ca="1" si="20"/>
        <v/>
      </c>
      <c r="L174" s="146" t="str">
        <f t="shared" ca="1" si="20"/>
        <v/>
      </c>
      <c r="M174" s="146" t="str">
        <f t="shared" ca="1" si="20"/>
        <v/>
      </c>
      <c r="N174" s="146" t="str">
        <f t="shared" ca="1" si="20"/>
        <v/>
      </c>
      <c r="O174" s="146" t="str">
        <f t="shared" ca="1" si="20"/>
        <v/>
      </c>
      <c r="P174" s="146" t="str">
        <f t="shared" ca="1" si="20"/>
        <v/>
      </c>
      <c r="Q174" s="146" t="str">
        <f t="shared" ca="1" si="20"/>
        <v/>
      </c>
    </row>
    <row r="175" spans="2:17">
      <c r="B175" s="74">
        <v>42</v>
      </c>
      <c r="C175" s="75">
        <v>38</v>
      </c>
      <c r="D175" s="119" t="str">
        <f t="shared" ca="1" si="19"/>
        <v/>
      </c>
      <c r="E175" s="119" t="str">
        <f ca="1">IFERROR(VLOOKUP(D175,'Container Panel'!$B$41:$M$100,'Container Panel'!$F$38,0),"")</f>
        <v/>
      </c>
      <c r="F175" s="119" t="str">
        <f ca="1">IFERROR(VLOOKUP(D175,'Container Panel'!$B$41:$M$100,'Container Panel'!$G$38,0),"")</f>
        <v/>
      </c>
      <c r="G175" s="97" t="str">
        <f ca="1">IFERROR(VLOOKUP(D175,'Container Panel'!$B$41:$M$100,'Container Panel'!$H$38,0),"")</f>
        <v/>
      </c>
      <c r="H175" s="146" t="str">
        <f t="shared" ca="1" si="20"/>
        <v/>
      </c>
      <c r="I175" s="146" t="str">
        <f t="shared" ca="1" si="20"/>
        <v/>
      </c>
      <c r="J175" s="146" t="str">
        <f t="shared" ca="1" si="20"/>
        <v/>
      </c>
      <c r="K175" s="146" t="str">
        <f t="shared" ca="1" si="20"/>
        <v/>
      </c>
      <c r="L175" s="146" t="str">
        <f t="shared" ca="1" si="20"/>
        <v/>
      </c>
      <c r="M175" s="146" t="str">
        <f t="shared" ca="1" si="20"/>
        <v/>
      </c>
      <c r="N175" s="146" t="str">
        <f t="shared" ca="1" si="20"/>
        <v/>
      </c>
      <c r="O175" s="146" t="str">
        <f t="shared" ca="1" si="20"/>
        <v/>
      </c>
      <c r="P175" s="146" t="str">
        <f t="shared" ca="1" si="20"/>
        <v/>
      </c>
      <c r="Q175" s="146" t="str">
        <f t="shared" ca="1" si="20"/>
        <v/>
      </c>
    </row>
    <row r="176" spans="2:17">
      <c r="B176" s="74">
        <v>43</v>
      </c>
      <c r="C176" s="75">
        <v>39</v>
      </c>
      <c r="D176" s="119" t="str">
        <f t="shared" ca="1" si="19"/>
        <v/>
      </c>
      <c r="E176" s="119" t="str">
        <f ca="1">IFERROR(VLOOKUP(D176,'Container Panel'!$B$41:$M$100,'Container Panel'!$F$38,0),"")</f>
        <v/>
      </c>
      <c r="F176" s="119" t="str">
        <f ca="1">IFERROR(VLOOKUP(D176,'Container Panel'!$B$41:$M$100,'Container Panel'!$G$38,0),"")</f>
        <v/>
      </c>
      <c r="G176" s="97" t="str">
        <f ca="1">IFERROR(VLOOKUP(D176,'Container Panel'!$B$41:$M$100,'Container Panel'!$H$38,0),"")</f>
        <v/>
      </c>
      <c r="H176" s="146" t="str">
        <f t="shared" ca="1" si="20"/>
        <v/>
      </c>
      <c r="I176" s="146" t="str">
        <f t="shared" ca="1" si="20"/>
        <v/>
      </c>
      <c r="J176" s="146" t="str">
        <f t="shared" ca="1" si="20"/>
        <v/>
      </c>
      <c r="K176" s="146" t="str">
        <f t="shared" ca="1" si="20"/>
        <v/>
      </c>
      <c r="L176" s="146" t="str">
        <f t="shared" ca="1" si="20"/>
        <v/>
      </c>
      <c r="M176" s="146" t="str">
        <f t="shared" ca="1" si="20"/>
        <v/>
      </c>
      <c r="N176" s="146" t="str">
        <f t="shared" ca="1" si="20"/>
        <v/>
      </c>
      <c r="O176" s="146" t="str">
        <f t="shared" ca="1" si="20"/>
        <v/>
      </c>
      <c r="P176" s="146" t="str">
        <f t="shared" ca="1" si="20"/>
        <v/>
      </c>
      <c r="Q176" s="146" t="str">
        <f t="shared" ca="1" si="20"/>
        <v/>
      </c>
    </row>
    <row r="177" spans="2:17">
      <c r="B177" s="74">
        <v>44</v>
      </c>
      <c r="C177" s="75">
        <v>40</v>
      </c>
      <c r="D177" s="119" t="str">
        <f t="shared" ca="1" si="19"/>
        <v/>
      </c>
      <c r="E177" s="119" t="str">
        <f ca="1">IFERROR(VLOOKUP(D177,'Container Panel'!$B$41:$M$100,'Container Panel'!$F$38,0),"")</f>
        <v/>
      </c>
      <c r="F177" s="119" t="str">
        <f ca="1">IFERROR(VLOOKUP(D177,'Container Panel'!$B$41:$M$100,'Container Panel'!$G$38,0),"")</f>
        <v/>
      </c>
      <c r="G177" s="97" t="str">
        <f ca="1">IFERROR(VLOOKUP(D177,'Container Panel'!$B$41:$M$100,'Container Panel'!$H$38,0),"")</f>
        <v/>
      </c>
      <c r="H177" s="146" t="str">
        <f t="shared" ca="1" si="20"/>
        <v/>
      </c>
      <c r="I177" s="146" t="str">
        <f t="shared" ca="1" si="20"/>
        <v/>
      </c>
      <c r="J177" s="146" t="str">
        <f t="shared" ca="1" si="20"/>
        <v/>
      </c>
      <c r="K177" s="146" t="str">
        <f t="shared" ca="1" si="20"/>
        <v/>
      </c>
      <c r="L177" s="146" t="str">
        <f t="shared" ca="1" si="20"/>
        <v/>
      </c>
      <c r="M177" s="146" t="str">
        <f t="shared" ca="1" si="20"/>
        <v/>
      </c>
      <c r="N177" s="146" t="str">
        <f t="shared" ca="1" si="20"/>
        <v/>
      </c>
      <c r="O177" s="146" t="str">
        <f t="shared" ca="1" si="20"/>
        <v/>
      </c>
      <c r="P177" s="146" t="str">
        <f t="shared" ca="1" si="20"/>
        <v/>
      </c>
      <c r="Q177" s="146" t="str">
        <f t="shared" ca="1" si="20"/>
        <v/>
      </c>
    </row>
    <row r="178" spans="2:17">
      <c r="B178" s="74">
        <v>45</v>
      </c>
      <c r="C178" s="75">
        <v>41</v>
      </c>
      <c r="D178" s="119" t="str">
        <f t="shared" ca="1" si="19"/>
        <v/>
      </c>
      <c r="E178" s="119" t="str">
        <f ca="1">IFERROR(VLOOKUP(D178,'Container Panel'!$B$41:$M$100,'Container Panel'!$F$38,0),"")</f>
        <v/>
      </c>
      <c r="F178" s="119" t="str">
        <f ca="1">IFERROR(VLOOKUP(D178,'Container Panel'!$B$41:$M$100,'Container Panel'!$G$38,0),"")</f>
        <v/>
      </c>
      <c r="G178" s="97" t="str">
        <f ca="1">IFERROR(VLOOKUP(D178,'Container Panel'!$B$41:$M$100,'Container Panel'!$H$38,0),"")</f>
        <v/>
      </c>
      <c r="H178" s="146" t="str">
        <f t="shared" ca="1" si="20"/>
        <v/>
      </c>
      <c r="I178" s="146" t="str">
        <f t="shared" ca="1" si="20"/>
        <v/>
      </c>
      <c r="J178" s="146" t="str">
        <f t="shared" ca="1" si="20"/>
        <v/>
      </c>
      <c r="K178" s="146" t="str">
        <f t="shared" ca="1" si="20"/>
        <v/>
      </c>
      <c r="L178" s="146" t="str">
        <f t="shared" ca="1" si="20"/>
        <v/>
      </c>
      <c r="M178" s="146" t="str">
        <f t="shared" ca="1" si="20"/>
        <v/>
      </c>
      <c r="N178" s="146" t="str">
        <f t="shared" ca="1" si="20"/>
        <v/>
      </c>
      <c r="O178" s="146" t="str">
        <f t="shared" ca="1" si="20"/>
        <v/>
      </c>
      <c r="P178" s="146" t="str">
        <f t="shared" ca="1" si="20"/>
        <v/>
      </c>
      <c r="Q178" s="146" t="str">
        <f t="shared" ca="1" si="20"/>
        <v/>
      </c>
    </row>
    <row r="179" spans="2:17">
      <c r="B179" s="74">
        <v>46</v>
      </c>
      <c r="C179" s="75">
        <v>42</v>
      </c>
      <c r="D179" s="119" t="str">
        <f t="shared" ca="1" si="19"/>
        <v/>
      </c>
      <c r="E179" s="119" t="str">
        <f ca="1">IFERROR(VLOOKUP(D179,'Container Panel'!$B$41:$M$100,'Container Panel'!$F$38,0),"")</f>
        <v/>
      </c>
      <c r="F179" s="119" t="str">
        <f ca="1">IFERROR(VLOOKUP(D179,'Container Panel'!$B$41:$M$100,'Container Panel'!$G$38,0),"")</f>
        <v/>
      </c>
      <c r="G179" s="97" t="str">
        <f ca="1">IFERROR(VLOOKUP(D179,'Container Panel'!$B$41:$M$100,'Container Panel'!$H$38,0),"")</f>
        <v/>
      </c>
      <c r="H179" s="146" t="str">
        <f t="shared" ca="1" si="20"/>
        <v/>
      </c>
      <c r="I179" s="146" t="str">
        <f t="shared" ca="1" si="20"/>
        <v/>
      </c>
      <c r="J179" s="146" t="str">
        <f t="shared" ca="1" si="20"/>
        <v/>
      </c>
      <c r="K179" s="146" t="str">
        <f t="shared" ca="1" si="20"/>
        <v/>
      </c>
      <c r="L179" s="146" t="str">
        <f t="shared" ca="1" si="20"/>
        <v/>
      </c>
      <c r="M179" s="146" t="str">
        <f t="shared" ca="1" si="20"/>
        <v/>
      </c>
      <c r="N179" s="146" t="str">
        <f t="shared" ca="1" si="20"/>
        <v/>
      </c>
      <c r="O179" s="146" t="str">
        <f t="shared" ca="1" si="20"/>
        <v/>
      </c>
      <c r="P179" s="146" t="str">
        <f t="shared" ca="1" si="20"/>
        <v/>
      </c>
      <c r="Q179" s="146" t="str">
        <f t="shared" ca="1" si="20"/>
        <v/>
      </c>
    </row>
    <row r="180" spans="2:17">
      <c r="B180" s="74">
        <v>47</v>
      </c>
      <c r="C180" s="75">
        <v>43</v>
      </c>
      <c r="D180" s="119" t="str">
        <f t="shared" ca="1" si="19"/>
        <v/>
      </c>
      <c r="E180" s="119" t="str">
        <f ca="1">IFERROR(VLOOKUP(D180,'Container Panel'!$B$41:$M$100,'Container Panel'!$F$38,0),"")</f>
        <v/>
      </c>
      <c r="F180" s="119" t="str">
        <f ca="1">IFERROR(VLOOKUP(D180,'Container Panel'!$B$41:$M$100,'Container Panel'!$G$38,0),"")</f>
        <v/>
      </c>
      <c r="G180" s="97" t="str">
        <f ca="1">IFERROR(VLOOKUP(D180,'Container Panel'!$B$41:$M$100,'Container Panel'!$H$38,0),"")</f>
        <v/>
      </c>
      <c r="H180" s="146" t="str">
        <f t="shared" ca="1" si="20"/>
        <v/>
      </c>
      <c r="I180" s="146" t="str">
        <f t="shared" ca="1" si="20"/>
        <v/>
      </c>
      <c r="J180" s="146" t="str">
        <f t="shared" ca="1" si="20"/>
        <v/>
      </c>
      <c r="K180" s="146" t="str">
        <f t="shared" ca="1" si="20"/>
        <v/>
      </c>
      <c r="L180" s="146" t="str">
        <f t="shared" ca="1" si="20"/>
        <v/>
      </c>
      <c r="M180" s="146" t="str">
        <f t="shared" ca="1" si="20"/>
        <v/>
      </c>
      <c r="N180" s="146" t="str">
        <f t="shared" ca="1" si="20"/>
        <v/>
      </c>
      <c r="O180" s="146" t="str">
        <f t="shared" ca="1" si="20"/>
        <v/>
      </c>
      <c r="P180" s="146" t="str">
        <f t="shared" ca="1" si="20"/>
        <v/>
      </c>
      <c r="Q180" s="146" t="str">
        <f t="shared" ca="1" si="20"/>
        <v/>
      </c>
    </row>
    <row r="181" spans="2:17">
      <c r="B181" s="74">
        <v>48</v>
      </c>
      <c r="C181" s="75">
        <v>44</v>
      </c>
      <c r="D181" s="119" t="str">
        <f t="shared" ca="1" si="19"/>
        <v/>
      </c>
      <c r="E181" s="119" t="str">
        <f ca="1">IFERROR(VLOOKUP(D181,'Container Panel'!$B$41:$M$100,'Container Panel'!$F$38,0),"")</f>
        <v/>
      </c>
      <c r="F181" s="119" t="str">
        <f ca="1">IFERROR(VLOOKUP(D181,'Container Panel'!$B$41:$M$100,'Container Panel'!$G$38,0),"")</f>
        <v/>
      </c>
      <c r="G181" s="97" t="str">
        <f ca="1">IFERROR(VLOOKUP(D181,'Container Panel'!$B$41:$M$100,'Container Panel'!$H$38,0),"")</f>
        <v/>
      </c>
      <c r="H181" s="146" t="str">
        <f t="shared" ca="1" si="20"/>
        <v/>
      </c>
      <c r="I181" s="146" t="str">
        <f t="shared" ca="1" si="20"/>
        <v/>
      </c>
      <c r="J181" s="146" t="str">
        <f t="shared" ca="1" si="20"/>
        <v/>
      </c>
      <c r="K181" s="146" t="str">
        <f t="shared" ca="1" si="20"/>
        <v/>
      </c>
      <c r="L181" s="146" t="str">
        <f t="shared" ca="1" si="20"/>
        <v/>
      </c>
      <c r="M181" s="146" t="str">
        <f t="shared" ca="1" si="20"/>
        <v/>
      </c>
      <c r="N181" s="146" t="str">
        <f t="shared" ca="1" si="20"/>
        <v/>
      </c>
      <c r="O181" s="146" t="str">
        <f t="shared" ca="1" si="20"/>
        <v/>
      </c>
      <c r="P181" s="146" t="str">
        <f t="shared" ca="1" si="20"/>
        <v/>
      </c>
      <c r="Q181" s="146" t="str">
        <f t="shared" ca="1" si="20"/>
        <v/>
      </c>
    </row>
    <row r="182" spans="2:17">
      <c r="B182" s="74">
        <v>49</v>
      </c>
      <c r="C182" s="75">
        <v>45</v>
      </c>
      <c r="D182" s="119" t="str">
        <f t="shared" ca="1" si="19"/>
        <v/>
      </c>
      <c r="E182" s="119" t="str">
        <f ca="1">IFERROR(VLOOKUP(D182,'Container Panel'!$B$41:$M$100,'Container Panel'!$F$38,0),"")</f>
        <v/>
      </c>
      <c r="F182" s="119" t="str">
        <f ca="1">IFERROR(VLOOKUP(D182,'Container Panel'!$B$41:$M$100,'Container Panel'!$G$38,0),"")</f>
        <v/>
      </c>
      <c r="G182" s="97" t="str">
        <f ca="1">IFERROR(VLOOKUP(D182,'Container Panel'!$B$41:$M$100,'Container Panel'!$H$38,0),"")</f>
        <v/>
      </c>
      <c r="H182" s="146" t="str">
        <f t="shared" ca="1" si="20"/>
        <v/>
      </c>
      <c r="I182" s="146" t="str">
        <f t="shared" ca="1" si="20"/>
        <v/>
      </c>
      <c r="J182" s="146" t="str">
        <f t="shared" ca="1" si="20"/>
        <v/>
      </c>
      <c r="K182" s="146" t="str">
        <f t="shared" ca="1" si="20"/>
        <v/>
      </c>
      <c r="L182" s="146" t="str">
        <f t="shared" ca="1" si="20"/>
        <v/>
      </c>
      <c r="M182" s="146" t="str">
        <f t="shared" ca="1" si="20"/>
        <v/>
      </c>
      <c r="N182" s="146" t="str">
        <f t="shared" ca="1" si="20"/>
        <v/>
      </c>
      <c r="O182" s="146" t="str">
        <f t="shared" ca="1" si="20"/>
        <v/>
      </c>
      <c r="P182" s="146" t="str">
        <f t="shared" ca="1" si="20"/>
        <v/>
      </c>
      <c r="Q182" s="146" t="str">
        <f t="shared" ca="1" si="20"/>
        <v/>
      </c>
    </row>
    <row r="183" spans="2:17">
      <c r="B183" s="74">
        <v>50</v>
      </c>
      <c r="C183" s="75">
        <v>46</v>
      </c>
      <c r="D183" s="119" t="str">
        <f t="shared" ca="1" si="19"/>
        <v/>
      </c>
      <c r="E183" s="119" t="str">
        <f ca="1">IFERROR(VLOOKUP(D183,'Container Panel'!$B$41:$M$100,'Container Panel'!$F$38,0),"")</f>
        <v/>
      </c>
      <c r="F183" s="119" t="str">
        <f ca="1">IFERROR(VLOOKUP(D183,'Container Panel'!$B$41:$M$100,'Container Panel'!$G$38,0),"")</f>
        <v/>
      </c>
      <c r="G183" s="97" t="str">
        <f ca="1">IFERROR(VLOOKUP(D183,'Container Panel'!$B$41:$M$100,'Container Panel'!$H$38,0),"")</f>
        <v/>
      </c>
      <c r="H183" s="146" t="str">
        <f t="shared" ca="1" si="20"/>
        <v/>
      </c>
      <c r="I183" s="146" t="str">
        <f t="shared" ca="1" si="20"/>
        <v/>
      </c>
      <c r="J183" s="146" t="str">
        <f t="shared" ca="1" si="20"/>
        <v/>
      </c>
      <c r="K183" s="146" t="str">
        <f t="shared" ca="1" si="20"/>
        <v/>
      </c>
      <c r="L183" s="146" t="str">
        <f t="shared" ca="1" si="20"/>
        <v/>
      </c>
      <c r="M183" s="146" t="str">
        <f t="shared" ca="1" si="20"/>
        <v/>
      </c>
      <c r="N183" s="146" t="str">
        <f t="shared" ca="1" si="20"/>
        <v/>
      </c>
      <c r="O183" s="146" t="str">
        <f t="shared" ca="1" si="20"/>
        <v/>
      </c>
      <c r="P183" s="146" t="str">
        <f t="shared" ca="1" si="20"/>
        <v/>
      </c>
      <c r="Q183" s="146" t="str">
        <f t="shared" ca="1" si="20"/>
        <v/>
      </c>
    </row>
    <row r="184" spans="2:17">
      <c r="B184" s="74">
        <v>51</v>
      </c>
      <c r="C184" s="75">
        <v>47</v>
      </c>
      <c r="D184" s="119" t="str">
        <f t="shared" ca="1" si="19"/>
        <v/>
      </c>
      <c r="E184" s="119" t="str">
        <f ca="1">IFERROR(VLOOKUP(D184,'Container Panel'!$B$41:$M$100,'Container Panel'!$F$38,0),"")</f>
        <v/>
      </c>
      <c r="F184" s="119" t="str">
        <f ca="1">IFERROR(VLOOKUP(D184,'Container Panel'!$B$41:$M$100,'Container Panel'!$G$38,0),"")</f>
        <v/>
      </c>
      <c r="G184" s="97" t="str">
        <f ca="1">IFERROR(VLOOKUP(D184,'Container Panel'!$B$41:$M$100,'Container Panel'!$H$38,0),"")</f>
        <v/>
      </c>
      <c r="H184" s="146" t="str">
        <f t="shared" ca="1" si="20"/>
        <v/>
      </c>
      <c r="I184" s="146" t="str">
        <f t="shared" ca="1" si="20"/>
        <v/>
      </c>
      <c r="J184" s="146" t="str">
        <f t="shared" ca="1" si="20"/>
        <v/>
      </c>
      <c r="K184" s="146" t="str">
        <f t="shared" ca="1" si="20"/>
        <v/>
      </c>
      <c r="L184" s="146" t="str">
        <f t="shared" ca="1" si="20"/>
        <v/>
      </c>
      <c r="M184" s="146" t="str">
        <f t="shared" ca="1" si="20"/>
        <v/>
      </c>
      <c r="N184" s="146" t="str">
        <f t="shared" ca="1" si="20"/>
        <v/>
      </c>
      <c r="O184" s="146" t="str">
        <f t="shared" ca="1" si="20"/>
        <v/>
      </c>
      <c r="P184" s="146" t="str">
        <f t="shared" ca="1" si="20"/>
        <v/>
      </c>
      <c r="Q184" s="146" t="str">
        <f t="shared" ca="1" si="20"/>
        <v/>
      </c>
    </row>
    <row r="185" spans="2:17">
      <c r="B185" s="74">
        <v>52</v>
      </c>
      <c r="C185" s="75">
        <v>48</v>
      </c>
      <c r="D185" s="119" t="str">
        <f t="shared" ca="1" si="19"/>
        <v/>
      </c>
      <c r="E185" s="119" t="str">
        <f ca="1">IFERROR(VLOOKUP(D185,'Container Panel'!$B$41:$M$100,'Container Panel'!$F$38,0),"")</f>
        <v/>
      </c>
      <c r="F185" s="119" t="str">
        <f ca="1">IFERROR(VLOOKUP(D185,'Container Panel'!$B$41:$M$100,'Container Panel'!$G$38,0),"")</f>
        <v/>
      </c>
      <c r="G185" s="97" t="str">
        <f ca="1">IFERROR(VLOOKUP(D185,'Container Panel'!$B$41:$M$100,'Container Panel'!$H$38,0),"")</f>
        <v/>
      </c>
      <c r="H185" s="146" t="str">
        <f t="shared" ca="1" si="20"/>
        <v/>
      </c>
      <c r="I185" s="146" t="str">
        <f t="shared" ca="1" si="20"/>
        <v/>
      </c>
      <c r="J185" s="146" t="str">
        <f t="shared" ca="1" si="20"/>
        <v/>
      </c>
      <c r="K185" s="146" t="str">
        <f t="shared" ca="1" si="20"/>
        <v/>
      </c>
      <c r="L185" s="146" t="str">
        <f t="shared" ca="1" si="20"/>
        <v/>
      </c>
      <c r="M185" s="146" t="str">
        <f t="shared" ca="1" si="20"/>
        <v/>
      </c>
      <c r="N185" s="146" t="str">
        <f t="shared" ca="1" si="20"/>
        <v/>
      </c>
      <c r="O185" s="146" t="str">
        <f t="shared" ca="1" si="20"/>
        <v/>
      </c>
      <c r="P185" s="146" t="str">
        <f t="shared" ca="1" si="20"/>
        <v/>
      </c>
      <c r="Q185" s="146" t="str">
        <f t="shared" ca="1" si="20"/>
        <v/>
      </c>
    </row>
    <row r="186" spans="2:17">
      <c r="B186" s="74">
        <v>53</v>
      </c>
      <c r="C186" s="75">
        <v>49</v>
      </c>
      <c r="D186" s="119" t="str">
        <f t="shared" ca="1" si="19"/>
        <v/>
      </c>
      <c r="E186" s="119" t="str">
        <f ca="1">IFERROR(VLOOKUP(D186,'Container Panel'!$B$41:$M$100,'Container Panel'!$F$38,0),"")</f>
        <v/>
      </c>
      <c r="F186" s="119" t="str">
        <f ca="1">IFERROR(VLOOKUP(D186,'Container Panel'!$B$41:$M$100,'Container Panel'!$G$38,0),"")</f>
        <v/>
      </c>
      <c r="G186" s="97" t="str">
        <f ca="1">IFERROR(VLOOKUP(D186,'Container Panel'!$B$41:$M$100,'Container Panel'!$H$38,0),"")</f>
        <v/>
      </c>
      <c r="H186" s="146" t="str">
        <f t="shared" ca="1" si="20"/>
        <v/>
      </c>
      <c r="I186" s="146" t="str">
        <f t="shared" ca="1" si="20"/>
        <v/>
      </c>
      <c r="J186" s="146" t="str">
        <f t="shared" ca="1" si="20"/>
        <v/>
      </c>
      <c r="K186" s="146" t="str">
        <f t="shared" ca="1" si="20"/>
        <v/>
      </c>
      <c r="L186" s="146" t="str">
        <f t="shared" ca="1" si="20"/>
        <v/>
      </c>
      <c r="M186" s="146" t="str">
        <f t="shared" ca="1" si="20"/>
        <v/>
      </c>
      <c r="N186" s="146" t="str">
        <f t="shared" ca="1" si="20"/>
        <v/>
      </c>
      <c r="O186" s="146" t="str">
        <f t="shared" ca="1" si="20"/>
        <v/>
      </c>
      <c r="P186" s="146" t="str">
        <f t="shared" ca="1" si="20"/>
        <v/>
      </c>
      <c r="Q186" s="146" t="str">
        <f t="shared" ca="1" si="20"/>
        <v/>
      </c>
    </row>
    <row r="187" spans="2:17">
      <c r="B187" s="74">
        <v>54</v>
      </c>
      <c r="C187" s="75">
        <v>50</v>
      </c>
      <c r="D187" s="119" t="str">
        <f t="shared" ca="1" si="19"/>
        <v/>
      </c>
      <c r="E187" s="119" t="str">
        <f ca="1">IFERROR(VLOOKUP(D187,'Container Panel'!$B$41:$M$100,'Container Panel'!$F$38,0),"")</f>
        <v/>
      </c>
      <c r="F187" s="119" t="str">
        <f ca="1">IFERROR(VLOOKUP(D187,'Container Panel'!$B$41:$M$100,'Container Panel'!$G$38,0),"")</f>
        <v/>
      </c>
      <c r="G187" s="97" t="str">
        <f ca="1">IFERROR(VLOOKUP(D187,'Container Panel'!$B$41:$M$100,'Container Panel'!$H$38,0),"")</f>
        <v/>
      </c>
      <c r="H187" s="146" t="str">
        <f t="shared" ca="1" si="20"/>
        <v/>
      </c>
      <c r="I187" s="146" t="str">
        <f t="shared" ca="1" si="20"/>
        <v/>
      </c>
      <c r="J187" s="146" t="str">
        <f t="shared" ca="1" si="20"/>
        <v/>
      </c>
      <c r="K187" s="146" t="str">
        <f t="shared" ca="1" si="20"/>
        <v/>
      </c>
      <c r="L187" s="146" t="str">
        <f t="shared" ca="1" si="20"/>
        <v/>
      </c>
      <c r="M187" s="146" t="str">
        <f t="shared" ca="1" si="20"/>
        <v/>
      </c>
      <c r="N187" s="146" t="str">
        <f t="shared" ca="1" si="20"/>
        <v/>
      </c>
      <c r="O187" s="146" t="str">
        <f t="shared" ca="1" si="20"/>
        <v/>
      </c>
      <c r="P187" s="146" t="str">
        <f t="shared" ca="1" si="20"/>
        <v/>
      </c>
      <c r="Q187" s="146" t="str">
        <f t="shared" ca="1" si="20"/>
        <v/>
      </c>
    </row>
    <row r="188" spans="2:17">
      <c r="B188" s="74">
        <v>55</v>
      </c>
      <c r="C188" s="75">
        <v>51</v>
      </c>
      <c r="D188" s="119" t="str">
        <f t="shared" ca="1" si="19"/>
        <v/>
      </c>
      <c r="E188" s="119" t="str">
        <f ca="1">IFERROR(VLOOKUP(D188,'Container Panel'!$B$41:$M$100,'Container Panel'!$F$38,0),"")</f>
        <v/>
      </c>
      <c r="F188" s="119" t="str">
        <f ca="1">IFERROR(VLOOKUP(D188,'Container Panel'!$B$41:$M$100,'Container Panel'!$G$38,0),"")</f>
        <v/>
      </c>
      <c r="G188" s="97" t="str">
        <f ca="1">IFERROR(VLOOKUP(D188,'Container Panel'!$B$41:$M$100,'Container Panel'!$H$38,0),"")</f>
        <v/>
      </c>
      <c r="H188" s="146" t="str">
        <f t="shared" ca="1" si="20"/>
        <v/>
      </c>
      <c r="I188" s="146" t="str">
        <f t="shared" ca="1" si="20"/>
        <v/>
      </c>
      <c r="J188" s="146" t="str">
        <f t="shared" ca="1" si="20"/>
        <v/>
      </c>
      <c r="K188" s="146" t="str">
        <f t="shared" ca="1" si="20"/>
        <v/>
      </c>
      <c r="L188" s="146" t="str">
        <f t="shared" ca="1" si="20"/>
        <v/>
      </c>
      <c r="M188" s="146" t="str">
        <f t="shared" ca="1" si="20"/>
        <v/>
      </c>
      <c r="N188" s="146" t="str">
        <f t="shared" ca="1" si="20"/>
        <v/>
      </c>
      <c r="O188" s="146" t="str">
        <f t="shared" ca="1" si="20"/>
        <v/>
      </c>
      <c r="P188" s="146" t="str">
        <f t="shared" ca="1" si="20"/>
        <v/>
      </c>
      <c r="Q188" s="146" t="str">
        <f t="shared" ca="1" si="20"/>
        <v/>
      </c>
    </row>
    <row r="189" spans="2:17">
      <c r="B189" s="74">
        <v>56</v>
      </c>
      <c r="C189" s="75">
        <v>52</v>
      </c>
      <c r="D189" s="119" t="str">
        <f t="shared" ca="1" si="19"/>
        <v/>
      </c>
      <c r="E189" s="119" t="str">
        <f ca="1">IFERROR(VLOOKUP(D189,'Container Panel'!$B$41:$M$100,'Container Panel'!$F$38,0),"")</f>
        <v/>
      </c>
      <c r="F189" s="119" t="str">
        <f ca="1">IFERROR(VLOOKUP(D189,'Container Panel'!$B$41:$M$100,'Container Panel'!$G$38,0),"")</f>
        <v/>
      </c>
      <c r="G189" s="97" t="str">
        <f ca="1">IFERROR(VLOOKUP(D189,'Container Panel'!$B$41:$M$100,'Container Panel'!$H$38,0),"")</f>
        <v/>
      </c>
      <c r="H189" s="146" t="str">
        <f t="shared" ca="1" si="20"/>
        <v/>
      </c>
      <c r="I189" s="146" t="str">
        <f t="shared" ca="1" si="20"/>
        <v/>
      </c>
      <c r="J189" s="146" t="str">
        <f t="shared" ca="1" si="20"/>
        <v/>
      </c>
      <c r="K189" s="146" t="str">
        <f t="shared" ca="1" si="20"/>
        <v/>
      </c>
      <c r="L189" s="146" t="str">
        <f t="shared" ca="1" si="20"/>
        <v/>
      </c>
      <c r="M189" s="146" t="str">
        <f t="shared" ca="1" si="20"/>
        <v/>
      </c>
      <c r="N189" s="146" t="str">
        <f t="shared" ca="1" si="20"/>
        <v/>
      </c>
      <c r="O189" s="146" t="str">
        <f t="shared" ca="1" si="20"/>
        <v/>
      </c>
      <c r="P189" s="146" t="str">
        <f t="shared" ca="1" si="20"/>
        <v/>
      </c>
      <c r="Q189" s="146" t="str">
        <f t="shared" ca="1" si="20"/>
        <v/>
      </c>
    </row>
    <row r="190" spans="2:17">
      <c r="B190" s="74">
        <v>57</v>
      </c>
      <c r="C190" s="75">
        <v>53</v>
      </c>
      <c r="D190" s="119" t="str">
        <f t="shared" ca="1" si="19"/>
        <v/>
      </c>
      <c r="E190" s="119" t="str">
        <f ca="1">IFERROR(VLOOKUP(D190,'Container Panel'!$B$41:$M$100,'Container Panel'!$F$38,0),"")</f>
        <v/>
      </c>
      <c r="F190" s="119" t="str">
        <f ca="1">IFERROR(VLOOKUP(D190,'Container Panel'!$B$41:$M$100,'Container Panel'!$G$38,0),"")</f>
        <v/>
      </c>
      <c r="G190" s="97" t="str">
        <f ca="1">IFERROR(VLOOKUP(D190,'Container Panel'!$B$41:$M$100,'Container Panel'!$H$38,0),"")</f>
        <v/>
      </c>
      <c r="H190" s="146" t="str">
        <f t="shared" ca="1" si="20"/>
        <v/>
      </c>
      <c r="I190" s="146" t="str">
        <f t="shared" ca="1" si="20"/>
        <v/>
      </c>
      <c r="J190" s="146" t="str">
        <f t="shared" ca="1" si="20"/>
        <v/>
      </c>
      <c r="K190" s="146" t="str">
        <f t="shared" ca="1" si="20"/>
        <v/>
      </c>
      <c r="L190" s="146" t="str">
        <f t="shared" ca="1" si="20"/>
        <v/>
      </c>
      <c r="M190" s="146" t="str">
        <f t="shared" ca="1" si="20"/>
        <v/>
      </c>
      <c r="N190" s="146" t="str">
        <f t="shared" ca="1" si="20"/>
        <v/>
      </c>
      <c r="O190" s="146" t="str">
        <f t="shared" ca="1" si="20"/>
        <v/>
      </c>
      <c r="P190" s="146" t="str">
        <f t="shared" ca="1" si="20"/>
        <v/>
      </c>
      <c r="Q190" s="146" t="str">
        <f t="shared" ca="1" si="20"/>
        <v/>
      </c>
    </row>
    <row r="191" spans="2:17">
      <c r="B191" s="74">
        <v>58</v>
      </c>
      <c r="C191" s="75">
        <v>54</v>
      </c>
      <c r="D191" s="119" t="str">
        <f t="shared" ca="1" si="19"/>
        <v/>
      </c>
      <c r="E191" s="119" t="str">
        <f ca="1">IFERROR(VLOOKUP(D191,'Container Panel'!$B$41:$M$100,'Container Panel'!$F$38,0),"")</f>
        <v/>
      </c>
      <c r="F191" s="119" t="str">
        <f ca="1">IFERROR(VLOOKUP(D191,'Container Panel'!$B$41:$M$100,'Container Panel'!$G$38,0),"")</f>
        <v/>
      </c>
      <c r="G191" s="97" t="str">
        <f ca="1">IFERROR(VLOOKUP(D191,'Container Panel'!$B$41:$M$100,'Container Panel'!$H$38,0),"")</f>
        <v/>
      </c>
      <c r="H191" s="146" t="str">
        <f t="shared" ca="1" si="20"/>
        <v/>
      </c>
      <c r="I191" s="146" t="str">
        <f t="shared" ca="1" si="20"/>
        <v/>
      </c>
      <c r="J191" s="146" t="str">
        <f t="shared" ca="1" si="20"/>
        <v/>
      </c>
      <c r="K191" s="146" t="str">
        <f t="shared" ca="1" si="20"/>
        <v/>
      </c>
      <c r="L191" s="146" t="str">
        <f t="shared" ca="1" si="20"/>
        <v/>
      </c>
      <c r="M191" s="146" t="str">
        <f t="shared" ca="1" si="20"/>
        <v/>
      </c>
      <c r="N191" s="146" t="str">
        <f t="shared" ca="1" si="20"/>
        <v/>
      </c>
      <c r="O191" s="146" t="str">
        <f t="shared" ca="1" si="20"/>
        <v/>
      </c>
      <c r="P191" s="146" t="str">
        <f t="shared" ca="1" si="20"/>
        <v/>
      </c>
      <c r="Q191" s="146" t="str">
        <f t="shared" ca="1" si="20"/>
        <v/>
      </c>
    </row>
    <row r="192" spans="2:17">
      <c r="B192" s="74">
        <v>59</v>
      </c>
      <c r="C192" s="75">
        <v>55</v>
      </c>
      <c r="D192" s="119" t="str">
        <f t="shared" ca="1" si="19"/>
        <v/>
      </c>
      <c r="E192" s="119" t="str">
        <f ca="1">IFERROR(VLOOKUP(D192,'Container Panel'!$B$41:$M$100,'Container Panel'!$F$38,0),"")</f>
        <v/>
      </c>
      <c r="F192" s="119" t="str">
        <f ca="1">IFERROR(VLOOKUP(D192,'Container Panel'!$B$41:$M$100,'Container Panel'!$G$38,0),"")</f>
        <v/>
      </c>
      <c r="G192" s="97" t="str">
        <f ca="1">IFERROR(VLOOKUP(D192,'Container Panel'!$B$41:$M$100,'Container Panel'!$H$38,0),"")</f>
        <v/>
      </c>
      <c r="H192" s="146" t="str">
        <f t="shared" ca="1" si="20"/>
        <v/>
      </c>
      <c r="I192" s="146" t="str">
        <f t="shared" ca="1" si="20"/>
        <v/>
      </c>
      <c r="J192" s="146" t="str">
        <f t="shared" ca="1" si="20"/>
        <v/>
      </c>
      <c r="K192" s="146" t="str">
        <f t="shared" ca="1" si="20"/>
        <v/>
      </c>
      <c r="L192" s="146" t="str">
        <f t="shared" ca="1" si="20"/>
        <v/>
      </c>
      <c r="M192" s="146" t="str">
        <f t="shared" ca="1" si="20"/>
        <v/>
      </c>
      <c r="N192" s="146" t="str">
        <f t="shared" ca="1" si="20"/>
        <v/>
      </c>
      <c r="O192" s="146" t="str">
        <f t="shared" ca="1" si="20"/>
        <v/>
      </c>
      <c r="P192" s="146" t="str">
        <f t="shared" ca="1" si="20"/>
        <v/>
      </c>
      <c r="Q192" s="146" t="str">
        <f t="shared" ca="1" si="20"/>
        <v/>
      </c>
    </row>
    <row r="193" spans="2:17">
      <c r="B193" s="74">
        <v>60</v>
      </c>
      <c r="C193" s="75">
        <v>56</v>
      </c>
      <c r="D193" s="119" t="str">
        <f t="shared" ca="1" si="19"/>
        <v/>
      </c>
      <c r="E193" s="119" t="str">
        <f ca="1">IFERROR(VLOOKUP(D193,'Container Panel'!$B$41:$M$100,'Container Panel'!$F$38,0),"")</f>
        <v/>
      </c>
      <c r="F193" s="119" t="str">
        <f ca="1">IFERROR(VLOOKUP(D193,'Container Panel'!$B$41:$M$100,'Container Panel'!$G$38,0),"")</f>
        <v/>
      </c>
      <c r="G193" s="97" t="str">
        <f ca="1">IFERROR(VLOOKUP(D193,'Container Panel'!$B$41:$M$100,'Container Panel'!$H$38,0),"")</f>
        <v/>
      </c>
      <c r="H193" s="146" t="str">
        <f t="shared" ca="1" si="20"/>
        <v/>
      </c>
      <c r="I193" s="146" t="str">
        <f t="shared" ca="1" si="20"/>
        <v/>
      </c>
      <c r="J193" s="146" t="str">
        <f t="shared" ca="1" si="20"/>
        <v/>
      </c>
      <c r="K193" s="146" t="str">
        <f t="shared" ca="1" si="20"/>
        <v/>
      </c>
      <c r="L193" s="146" t="str">
        <f t="shared" ca="1" si="20"/>
        <v/>
      </c>
      <c r="M193" s="146" t="str">
        <f t="shared" ca="1" si="20"/>
        <v/>
      </c>
      <c r="N193" s="146" t="str">
        <f t="shared" ca="1" si="20"/>
        <v/>
      </c>
      <c r="O193" s="146" t="str">
        <f t="shared" ca="1" si="20"/>
        <v/>
      </c>
      <c r="P193" s="146" t="str">
        <f t="shared" ca="1" si="20"/>
        <v/>
      </c>
      <c r="Q193" s="146" t="str">
        <f t="shared" ca="1" si="20"/>
        <v/>
      </c>
    </row>
    <row r="194" spans="2:17">
      <c r="B194" s="74">
        <v>61</v>
      </c>
      <c r="C194" s="75">
        <v>57</v>
      </c>
      <c r="D194" s="119" t="str">
        <f t="shared" ca="1" si="19"/>
        <v/>
      </c>
      <c r="E194" s="119" t="str">
        <f ca="1">IFERROR(VLOOKUP(D194,'Container Panel'!$B$41:$M$100,'Container Panel'!$F$38,0),"")</f>
        <v/>
      </c>
      <c r="F194" s="119" t="str">
        <f ca="1">IFERROR(VLOOKUP(D194,'Container Panel'!$B$41:$M$100,'Container Panel'!$G$38,0),"")</f>
        <v/>
      </c>
      <c r="G194" s="97" t="str">
        <f ca="1">IFERROR(VLOOKUP(D194,'Container Panel'!$B$41:$M$100,'Container Panel'!$H$38,0),"")</f>
        <v/>
      </c>
      <c r="H194" s="146" t="str">
        <f t="shared" ca="1" si="20"/>
        <v/>
      </c>
      <c r="I194" s="146" t="str">
        <f t="shared" ca="1" si="20"/>
        <v/>
      </c>
      <c r="J194" s="146" t="str">
        <f t="shared" ca="1" si="20"/>
        <v/>
      </c>
      <c r="K194" s="146" t="str">
        <f t="shared" ca="1" si="20"/>
        <v/>
      </c>
      <c r="L194" s="146" t="str">
        <f t="shared" ca="1" si="20"/>
        <v/>
      </c>
      <c r="M194" s="146" t="str">
        <f t="shared" ca="1" si="20"/>
        <v/>
      </c>
      <c r="N194" s="146" t="str">
        <f t="shared" ca="1" si="20"/>
        <v/>
      </c>
      <c r="O194" s="146" t="str">
        <f t="shared" ca="1" si="20"/>
        <v/>
      </c>
      <c r="P194" s="146" t="str">
        <f t="shared" ca="1" si="20"/>
        <v/>
      </c>
      <c r="Q194" s="146" t="str">
        <f t="shared" ca="1" si="20"/>
        <v/>
      </c>
    </row>
    <row r="195" spans="2:17">
      <c r="B195" s="74">
        <v>62</v>
      </c>
      <c r="C195" s="75">
        <v>58</v>
      </c>
      <c r="D195" s="119" t="str">
        <f t="shared" ca="1" si="19"/>
        <v/>
      </c>
      <c r="E195" s="119" t="str">
        <f ca="1">IFERROR(VLOOKUP(D195,'Container Panel'!$B$41:$M$100,'Container Panel'!$F$38,0),"")</f>
        <v/>
      </c>
      <c r="F195" s="119" t="str">
        <f ca="1">IFERROR(VLOOKUP(D195,'Container Panel'!$B$41:$M$100,'Container Panel'!$G$38,0),"")</f>
        <v/>
      </c>
      <c r="G195" s="97" t="str">
        <f ca="1">IFERROR(VLOOKUP(D195,'Container Panel'!$B$41:$M$100,'Container Panel'!$H$38,0),"")</f>
        <v/>
      </c>
      <c r="H195" s="146" t="str">
        <f t="shared" ca="1" si="20"/>
        <v/>
      </c>
      <c r="I195" s="146" t="str">
        <f t="shared" ca="1" si="20"/>
        <v/>
      </c>
      <c r="J195" s="146" t="str">
        <f t="shared" ca="1" si="20"/>
        <v/>
      </c>
      <c r="K195" s="146" t="str">
        <f t="shared" ca="1" si="20"/>
        <v/>
      </c>
      <c r="L195" s="146" t="str">
        <f t="shared" ca="1" si="20"/>
        <v/>
      </c>
      <c r="M195" s="146" t="str">
        <f t="shared" ca="1" si="20"/>
        <v/>
      </c>
      <c r="N195" s="146" t="str">
        <f t="shared" ca="1" si="20"/>
        <v/>
      </c>
      <c r="O195" s="146" t="str">
        <f t="shared" ca="1" si="20"/>
        <v/>
      </c>
      <c r="P195" s="146" t="str">
        <f t="shared" ca="1" si="20"/>
        <v/>
      </c>
      <c r="Q195" s="146" t="str">
        <f t="shared" ca="1" si="20"/>
        <v/>
      </c>
    </row>
    <row r="196" spans="2:17">
      <c r="B196" s="74">
        <v>63</v>
      </c>
      <c r="C196" s="75">
        <v>59</v>
      </c>
      <c r="D196" s="119" t="str">
        <f t="shared" ca="1" si="19"/>
        <v/>
      </c>
      <c r="E196" s="119" t="str">
        <f ca="1">IFERROR(VLOOKUP(D196,'Container Panel'!$B$41:$M$100,'Container Panel'!$F$38,0),"")</f>
        <v/>
      </c>
      <c r="F196" s="119" t="str">
        <f ca="1">IFERROR(VLOOKUP(D196,'Container Panel'!$B$41:$M$100,'Container Panel'!$G$38,0),"")</f>
        <v/>
      </c>
      <c r="G196" s="97" t="str">
        <f ca="1">IFERROR(VLOOKUP(D196,'Container Panel'!$B$41:$M$100,'Container Panel'!$H$38,0),"")</f>
        <v/>
      </c>
      <c r="H196" s="146" t="str">
        <f t="shared" ca="1" si="20"/>
        <v/>
      </c>
      <c r="I196" s="146" t="str">
        <f t="shared" ca="1" si="20"/>
        <v/>
      </c>
      <c r="J196" s="146" t="str">
        <f t="shared" ca="1" si="20"/>
        <v/>
      </c>
      <c r="K196" s="146" t="str">
        <f t="shared" ca="1" si="20"/>
        <v/>
      </c>
      <c r="L196" s="146" t="str">
        <f t="shared" ca="1" si="20"/>
        <v/>
      </c>
      <c r="M196" s="146" t="str">
        <f t="shared" ref="I196:Q197" ca="1" si="21">IFERROR(IF(OR(AND(INT(M$135/$E196)=M$135/$E196,INT(M$136/$F196)=M$136/$F196),AND(INT(M$136/$E196)=M$136/$E196,INT(M$135/$F196)=M$135/$F196)),((M$135*M$136)/($E196*$F196)),0),"")</f>
        <v/>
      </c>
      <c r="N196" s="146" t="str">
        <f t="shared" ca="1" si="21"/>
        <v/>
      </c>
      <c r="O196" s="146" t="str">
        <f t="shared" ca="1" si="21"/>
        <v/>
      </c>
      <c r="P196" s="146" t="str">
        <f t="shared" ca="1" si="21"/>
        <v/>
      </c>
      <c r="Q196" s="146" t="str">
        <f t="shared" ca="1" si="21"/>
        <v/>
      </c>
    </row>
    <row r="197" spans="2:17">
      <c r="B197" s="74">
        <v>64</v>
      </c>
      <c r="C197" s="75">
        <v>60</v>
      </c>
      <c r="D197" s="119" t="str">
        <f t="shared" ca="1" si="19"/>
        <v/>
      </c>
      <c r="E197" s="119" t="str">
        <f ca="1">IFERROR(VLOOKUP(D197,'Container Panel'!$B$41:$M$100,'Container Panel'!$F$38,0),"")</f>
        <v/>
      </c>
      <c r="F197" s="119" t="str">
        <f ca="1">IFERROR(VLOOKUP(D197,'Container Panel'!$B$41:$M$100,'Container Panel'!$G$38,0),"")</f>
        <v/>
      </c>
      <c r="G197" s="97" t="str">
        <f ca="1">IFERROR(VLOOKUP(D197,'Container Panel'!$B$41:$M$100,'Container Panel'!$H$38,0),"")</f>
        <v/>
      </c>
      <c r="H197" s="146" t="str">
        <f t="shared" ref="H197" ca="1" si="22">IFERROR(IF(OR(AND(INT(H$135/$E197)=H$135/$E197,INT(H$136/$F197)=H$136/$F197),AND(INT(H$136/$E197)=H$136/$E197,INT(H$135/$F197)=H$135/$F197)),((H$135*H$136)/($E197*$F197)),0),"")</f>
        <v/>
      </c>
      <c r="I197" s="146" t="str">
        <f t="shared" ca="1" si="21"/>
        <v/>
      </c>
      <c r="J197" s="146" t="str">
        <f t="shared" ca="1" si="21"/>
        <v/>
      </c>
      <c r="K197" s="146" t="str">
        <f t="shared" ca="1" si="21"/>
        <v/>
      </c>
      <c r="L197" s="146" t="str">
        <f t="shared" ca="1" si="21"/>
        <v/>
      </c>
      <c r="M197" s="146" t="str">
        <f t="shared" ca="1" si="21"/>
        <v/>
      </c>
      <c r="N197" s="146" t="str">
        <f t="shared" ca="1" si="21"/>
        <v/>
      </c>
      <c r="O197" s="146" t="str">
        <f t="shared" ca="1" si="21"/>
        <v/>
      </c>
      <c r="P197" s="146" t="str">
        <f t="shared" ca="1" si="21"/>
        <v/>
      </c>
      <c r="Q197" s="146" t="str">
        <f t="shared" ca="1" si="21"/>
        <v/>
      </c>
    </row>
  </sheetData>
  <phoneticPr fontId="4" type="noConversion"/>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9"/>
  <dimension ref="A1"/>
  <sheetViews>
    <sheetView workbookViewId="0">
      <selection activeCell="I10" sqref="E10:I18"/>
    </sheetView>
  </sheetViews>
  <sheetFormatPr defaultRowHeight="16.5"/>
  <cols>
    <col min="1" max="10" width="9" style="1" customWidth="1"/>
    <col min="11" max="16384" width="9" style="1"/>
  </cols>
  <sheetData/>
  <phoneticPr fontId="4"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3" tint="0.79998168889431442"/>
  </sheetPr>
  <dimension ref="A1:U63"/>
  <sheetViews>
    <sheetView topLeftCell="N1" workbookViewId="0">
      <selection activeCell="R7" sqref="R7"/>
    </sheetView>
  </sheetViews>
  <sheetFormatPr defaultRowHeight="16.5"/>
  <cols>
    <col min="1" max="1" width="10.625" style="65" customWidth="1"/>
    <col min="2" max="2" width="29.5" style="65" bestFit="1" customWidth="1"/>
    <col min="3" max="3" width="10" style="65" bestFit="1" customWidth="1"/>
    <col min="4" max="4" width="20.625" style="65" bestFit="1" customWidth="1"/>
    <col min="5" max="5" width="16.375" style="65" bestFit="1" customWidth="1"/>
    <col min="6" max="10" width="15.5" style="65" bestFit="1" customWidth="1"/>
    <col min="11" max="12" width="15.5" style="78" customWidth="1"/>
    <col min="13" max="13" width="14.125" style="76" bestFit="1" customWidth="1"/>
    <col min="14" max="14" width="21.75" style="76" bestFit="1" customWidth="1"/>
    <col min="15" max="20" width="22.625" style="76" bestFit="1" customWidth="1"/>
    <col min="21" max="16384" width="9" style="65"/>
  </cols>
  <sheetData>
    <row r="1" spans="1:21">
      <c r="A1" s="65">
        <v>0</v>
      </c>
      <c r="B1" s="65">
        <v>1</v>
      </c>
      <c r="C1" s="65">
        <v>2</v>
      </c>
      <c r="D1" s="65">
        <v>3</v>
      </c>
      <c r="E1" s="65">
        <v>4</v>
      </c>
      <c r="F1" s="65">
        <v>5</v>
      </c>
      <c r="G1" s="65">
        <v>6</v>
      </c>
      <c r="H1" s="65">
        <v>7</v>
      </c>
      <c r="I1" s="65">
        <v>8</v>
      </c>
      <c r="J1" s="65">
        <v>9</v>
      </c>
      <c r="K1" s="65">
        <v>10</v>
      </c>
      <c r="L1" s="65">
        <v>11</v>
      </c>
      <c r="M1" s="76">
        <v>12</v>
      </c>
      <c r="N1" s="76">
        <v>13</v>
      </c>
      <c r="O1" s="76">
        <v>14</v>
      </c>
      <c r="P1" s="76">
        <v>15</v>
      </c>
      <c r="Q1" s="76">
        <v>16</v>
      </c>
      <c r="R1" s="76">
        <v>17</v>
      </c>
      <c r="S1" s="76">
        <v>18</v>
      </c>
      <c r="T1" s="76">
        <v>19</v>
      </c>
      <c r="U1" s="65">
        <v>20</v>
      </c>
    </row>
    <row r="2" spans="1:21">
      <c r="A2" s="74" t="s">
        <v>144</v>
      </c>
      <c r="B2" s="75" t="s">
        <v>145</v>
      </c>
      <c r="C2" s="75" t="s">
        <v>245</v>
      </c>
      <c r="D2" s="75" t="s">
        <v>243</v>
      </c>
      <c r="E2" s="147" t="s">
        <v>246</v>
      </c>
      <c r="F2" s="147" t="s">
        <v>143</v>
      </c>
      <c r="G2" s="147" t="s">
        <v>310</v>
      </c>
      <c r="H2" s="147" t="s">
        <v>311</v>
      </c>
      <c r="I2" s="148" t="s">
        <v>312</v>
      </c>
      <c r="J2" s="148" t="s">
        <v>159</v>
      </c>
      <c r="K2" s="149"/>
      <c r="L2" s="149"/>
      <c r="M2" s="93" t="s">
        <v>147</v>
      </c>
      <c r="N2" s="75" t="s">
        <v>146</v>
      </c>
      <c r="O2" s="75" t="s">
        <v>244</v>
      </c>
      <c r="P2" s="75" t="s">
        <v>142</v>
      </c>
      <c r="Q2" s="75" t="s">
        <v>148</v>
      </c>
      <c r="R2" s="75" t="s">
        <v>149</v>
      </c>
      <c r="S2" s="75"/>
      <c r="T2" s="75" t="s">
        <v>158</v>
      </c>
    </row>
    <row r="3" spans="1:21">
      <c r="A3" s="74">
        <f>'Container Panel'!$A$29+'Container Panel'!$A$34</f>
        <v>2</v>
      </c>
      <c r="B3" s="75" t="str">
        <f>IF('Cost &amp; Solution'!A51=0,"",'Cost &amp; Solution'!A51)</f>
        <v>Upper Gap Hider</v>
      </c>
      <c r="C3" s="75" t="str">
        <f ca="1">IF('Cost &amp; Solution'!L51=0,"",'Cost &amp; Solution'!L51)</f>
        <v>EU8634</v>
      </c>
      <c r="D3" s="75">
        <f ca="1">IF($E3="","",IF('Cost &amp; Solution'!J51=0,"",'Cost &amp; Solution'!J51))</f>
        <v>44</v>
      </c>
      <c r="E3" s="147" t="str">
        <f ca="1">IFERROR(VLOOKUP(C3,'Container Panel'!$B$41:$K$100,'Container Panel'!$K$38,0),"")</f>
        <v>Box</v>
      </c>
      <c r="F3" s="147">
        <f ca="1">IFERROR(IF($E3="","",VLOOKUP(C3,'Container Panel'!$B$41:$J$100,'Container Panel'!$I$38,0)),"")</f>
        <v>1.536</v>
      </c>
      <c r="G3" s="147">
        <f ca="1">IFERROR(IF($E3="","",VLOOKUP($C3,'Container Panel'!$B$41:$Z$100,'Container Panel'!F$38,0)),"")</f>
        <v>0.8</v>
      </c>
      <c r="H3" s="147">
        <f ca="1">IFERROR(IF($E3="","",VLOOKUP($C3,'Container Panel'!$B$41:$Z$100,'Container Panel'!G$38,0)),"")</f>
        <v>0.6</v>
      </c>
      <c r="I3" s="148">
        <f ca="1">IFERROR(IF($E3="","",VLOOKUP($C3,'Container Panel'!$B$41:$Z$100,'Container Panel'!H$38,0)),"")</f>
        <v>0.34</v>
      </c>
      <c r="J3" s="148">
        <f ca="1">VLOOKUP(C3,'Pallet Calculation'!$D$4:$J$63,'Pallet Calculation'!$I$2,0)</f>
        <v>0</v>
      </c>
      <c r="K3" s="149">
        <v>1</v>
      </c>
      <c r="L3" s="149" t="str">
        <f t="shared" ref="L3:L34" ca="1" si="0">IFERROR(INDEX(SubBox,K3),"")</f>
        <v>PC</v>
      </c>
      <c r="M3" s="93">
        <f ca="1">IFERROR(VLOOKUP($L3,'Container Panel'!$B$41:$Z$100,'Container Panel'!H$38,0),"")</f>
        <v>0.28000000000000003</v>
      </c>
      <c r="N3" s="75">
        <f ca="1">VLOOKUP(L3,'Pallet Calculation'!$D$4:$J$63,'Pallet Calculation'!$H$2,0)</f>
        <v>0</v>
      </c>
      <c r="O3" s="75" t="str">
        <f ca="1">VLOOKUP(L3,'Pallet Calculation'!$D$4:$J$63,'Pallet Calculation'!$I$2,0)</f>
        <v/>
      </c>
      <c r="P3" s="75" t="str">
        <f ca="1">VLOOKUP(L3,'Pallet Calculation'!$D$4:$J$63,'Pallet Calculation'!$G$2,0)</f>
        <v/>
      </c>
      <c r="Q3" s="75" t="str">
        <f ca="1">IFERROR(VLOOKUP($P3,'Container Panel'!$B$27:$M$36,'Container Panel'!F$38,0),"")</f>
        <v/>
      </c>
      <c r="R3" s="75" t="str">
        <f ca="1">IFERROR(VLOOKUP($P3,'Container Panel'!$B$27:$M$36,'Container Panel'!G$38,0),"")</f>
        <v/>
      </c>
      <c r="S3" s="75"/>
      <c r="T3" s="75" t="str">
        <f ca="1">VLOOKUP($L3,'Pallet Calculation'!$D$138:$Q$197,INDEX('Pallet Calculation'!$H$132:$Q$132,MATCH(Output!$P3,'Pallet Calculation'!$H$134:$Q$134,0)),0)</f>
        <v/>
      </c>
    </row>
    <row r="4" spans="1:21">
      <c r="A4" s="74" t="s">
        <v>232</v>
      </c>
      <c r="B4" s="75" t="str">
        <f>IF('Cost &amp; Solution'!A52=0,"",'Cost &amp; Solution'!A52)</f>
        <v>GAP HIDER LW</v>
      </c>
      <c r="C4" s="75" t="str">
        <f ca="1">IF('Cost &amp; Solution'!L52=0,"",'Cost &amp; Solution'!L52)</f>
        <v>EU8634</v>
      </c>
      <c r="D4" s="75">
        <f ca="1">IF($E4="","",IF('Cost &amp; Solution'!J52=0,"",'Cost &amp; Solution'!J52))</f>
        <v>146</v>
      </c>
      <c r="E4" s="147" t="str">
        <f ca="1">IFERROR(VLOOKUP(C4,'Container Panel'!$B$41:$K$100,'Container Panel'!$K$38,0),"")</f>
        <v>Box</v>
      </c>
      <c r="F4" s="147">
        <f ca="1">IFERROR(IF($E4="","",VLOOKUP(C4,'Container Panel'!$B$41:$J$100,'Container Panel'!$I$38,0)),"")</f>
        <v>1.536</v>
      </c>
      <c r="G4" s="147">
        <f ca="1">IFERROR(IF($E4="","",VLOOKUP($C4,'Container Panel'!$B$41:$Z$100,'Container Panel'!F$38,0)),"")</f>
        <v>0.8</v>
      </c>
      <c r="H4" s="147">
        <f ca="1">IFERROR(IF($E4="","",VLOOKUP($C4,'Container Panel'!$B$41:$Z$100,'Container Panel'!G$38,0)),"")</f>
        <v>0.6</v>
      </c>
      <c r="I4" s="148">
        <f ca="1">IFERROR(IF($E4="","",VLOOKUP($C4,'Container Panel'!$B$41:$Z$100,'Container Panel'!H$38,0)),"")</f>
        <v>0.34</v>
      </c>
      <c r="J4" s="148">
        <f ca="1">VLOOKUP(C4,'Pallet Calculation'!$D$4:$J$63,'Pallet Calculation'!$I$2,0)</f>
        <v>0</v>
      </c>
      <c r="K4" s="149">
        <v>2</v>
      </c>
      <c r="L4" s="149" t="str">
        <f t="shared" ca="1" si="0"/>
        <v>EU8634</v>
      </c>
      <c r="M4" s="93">
        <f ca="1">IFERROR(VLOOKUP($L4,'Container Panel'!$B$41:$Z$100,'Container Panel'!H$38,0),"")</f>
        <v>0.34</v>
      </c>
      <c r="N4" s="75">
        <f ca="1">VLOOKUP(L4,'Pallet Calculation'!$D$4:$J$63,'Pallet Calculation'!$H$2,0)</f>
        <v>95</v>
      </c>
      <c r="O4" s="75">
        <f ca="1">VLOOKUP(L4,'Pallet Calculation'!$D$4:$J$63,'Pallet Calculation'!$I$2,0)</f>
        <v>0</v>
      </c>
      <c r="P4" s="75" t="str">
        <f ca="1">VLOOKUP(L4,'Pallet Calculation'!$D$4:$J$63,'Pallet Calculation'!$G$2,0)</f>
        <v>Pallet 1</v>
      </c>
      <c r="Q4" s="75">
        <f ca="1">IFERROR(VLOOKUP($P4,'Container Panel'!$B$27:$M$36,'Container Panel'!F$38,0),"")</f>
        <v>1.2</v>
      </c>
      <c r="R4" s="75">
        <f ca="1">IFERROR(VLOOKUP($P4,'Container Panel'!$B$27:$M$36,'Container Panel'!G$38,0),"")</f>
        <v>0.8</v>
      </c>
      <c r="S4" s="75"/>
      <c r="T4" s="75">
        <f ca="1">VLOOKUP($L4,'Pallet Calculation'!$D$138:$Q$197,INDEX('Pallet Calculation'!$H$132:$Q$132,MATCH(Output!$P4,'Pallet Calculation'!$H$134:$Q$134,0)),0)</f>
        <v>2</v>
      </c>
    </row>
    <row r="5" spans="1:21">
      <c r="A5" s="74">
        <f>COUNTIF('Container Panel'!$K$41:$K$100,list!$C$2)</f>
        <v>1</v>
      </c>
      <c r="B5" s="75" t="str">
        <f>IF('Cost &amp; Solution'!A53=0,"",'Cost &amp; Solution'!A53)</f>
        <v/>
      </c>
      <c r="C5" s="75" t="str">
        <f>IF('Cost &amp; Solution'!L53=0,"",'Cost &amp; Solution'!L53)</f>
        <v/>
      </c>
      <c r="D5" s="75" t="str">
        <f>IF($E5="","",IF('Cost &amp; Solution'!J53=0,"",'Cost &amp; Solution'!J53))</f>
        <v/>
      </c>
      <c r="E5" s="147" t="str">
        <f>IFERROR(VLOOKUP(C5,'Container Panel'!$B$41:$K$100,'Container Panel'!$K$38,0),"")</f>
        <v/>
      </c>
      <c r="F5" s="147" t="str">
        <f>IFERROR(IF($E5="","",VLOOKUP(C5,'Container Panel'!$B$41:$J$100,'Container Panel'!$I$38,0)),"")</f>
        <v/>
      </c>
      <c r="G5" s="147" t="str">
        <f>IFERROR(IF($E5="","",VLOOKUP($C5,'Container Panel'!$B$41:$Z$100,'Container Panel'!F$38,0)),"")</f>
        <v/>
      </c>
      <c r="H5" s="147" t="str">
        <f>IFERROR(IF($E5="","",VLOOKUP($C5,'Container Panel'!$B$41:$Z$100,'Container Panel'!G$38,0)),"")</f>
        <v/>
      </c>
      <c r="I5" s="148" t="str">
        <f>IFERROR(IF($E5="","",VLOOKUP($C5,'Container Panel'!$B$41:$Z$100,'Container Panel'!H$38,0)),"")</f>
        <v/>
      </c>
      <c r="J5" s="148" t="str">
        <f ca="1">VLOOKUP(C5,'Pallet Calculation'!$D$4:$J$63,'Pallet Calculation'!$I$2,0)</f>
        <v/>
      </c>
      <c r="K5" s="149">
        <v>3</v>
      </c>
      <c r="L5" s="149" t="str">
        <f t="shared" ca="1" si="0"/>
        <v>PA</v>
      </c>
      <c r="M5" s="93">
        <f ca="1">IFERROR(VLOOKUP($L5,'Container Panel'!$B$41:$Z$100,'Container Panel'!H$38,0),"")</f>
        <v>0.28000000000000003</v>
      </c>
      <c r="N5" s="75">
        <f ca="1">VLOOKUP(L5,'Pallet Calculation'!$D$4:$J$63,'Pallet Calculation'!$H$2,0)</f>
        <v>0</v>
      </c>
      <c r="O5" s="75" t="str">
        <f ca="1">VLOOKUP(L5,'Pallet Calculation'!$D$4:$J$63,'Pallet Calculation'!$I$2,0)</f>
        <v/>
      </c>
      <c r="P5" s="75" t="str">
        <f ca="1">VLOOKUP(L5,'Pallet Calculation'!$D$4:$J$63,'Pallet Calculation'!$G$2,0)</f>
        <v/>
      </c>
      <c r="Q5" s="75" t="str">
        <f ca="1">IFERROR(VLOOKUP($P5,'Container Panel'!$B$27:$M$36,'Container Panel'!F$38,0),"")</f>
        <v/>
      </c>
      <c r="R5" s="75" t="str">
        <f ca="1">IFERROR(VLOOKUP($P5,'Container Panel'!$B$27:$M$36,'Container Panel'!G$38,0),"")</f>
        <v/>
      </c>
      <c r="S5" s="75"/>
      <c r="T5" s="75" t="str">
        <f ca="1">VLOOKUP($L5,'Pallet Calculation'!$D$138:$Q$197,INDEX('Pallet Calculation'!$H$132:$Q$132,MATCH(Output!$P5,'Pallet Calculation'!$H$134:$Q$134,0)),0)</f>
        <v/>
      </c>
    </row>
    <row r="6" spans="1:21">
      <c r="B6" s="75" t="str">
        <f>IF('Cost &amp; Solution'!A54=0,"",'Cost &amp; Solution'!A54)</f>
        <v/>
      </c>
      <c r="C6" s="75" t="str">
        <f>IF('Cost &amp; Solution'!L54=0,"",'Cost &amp; Solution'!L54)</f>
        <v/>
      </c>
      <c r="D6" s="75" t="str">
        <f>IF($E6="","",IF('Cost &amp; Solution'!J54=0,"",'Cost &amp; Solution'!J54))</f>
        <v/>
      </c>
      <c r="E6" s="147" t="str">
        <f>IFERROR(VLOOKUP(C6,'Container Panel'!$B$41:$K$100,'Container Panel'!$K$38,0),"")</f>
        <v/>
      </c>
      <c r="F6" s="147" t="str">
        <f>IFERROR(IF($E6="","",VLOOKUP(C6,'Container Panel'!$B$41:$J$100,'Container Panel'!$I$38,0)),"")</f>
        <v/>
      </c>
      <c r="G6" s="147" t="str">
        <f>IFERROR(IF($E6="","",VLOOKUP($C6,'Container Panel'!$B$41:$Z$100,'Container Panel'!F$38,0)),"")</f>
        <v/>
      </c>
      <c r="H6" s="147" t="str">
        <f>IFERROR(IF($E6="","",VLOOKUP($C6,'Container Panel'!$B$41:$Z$100,'Container Panel'!G$38,0)),"")</f>
        <v/>
      </c>
      <c r="I6" s="148" t="str">
        <f>IFERROR(IF($E6="","",VLOOKUP($C6,'Container Panel'!$B$41:$Z$100,'Container Panel'!H$38,0)),"")</f>
        <v/>
      </c>
      <c r="J6" s="148" t="str">
        <f ca="1">VLOOKUP(C6,'Pallet Calculation'!$D$4:$J$63,'Pallet Calculation'!$I$2,0)</f>
        <v/>
      </c>
      <c r="K6" s="149">
        <v>4</v>
      </c>
      <c r="L6" s="149" t="str">
        <f t="shared" ca="1" si="0"/>
        <v>PB</v>
      </c>
      <c r="M6" s="93">
        <f ca="1">IFERROR(VLOOKUP($L6,'Container Panel'!$B$41:$Z$100,'Container Panel'!H$38,0),"")</f>
        <v>0.28000000000000003</v>
      </c>
      <c r="N6" s="75">
        <f ca="1">VLOOKUP(L6,'Pallet Calculation'!$D$4:$J$63,'Pallet Calculation'!$H$2,0)</f>
        <v>0</v>
      </c>
      <c r="O6" s="75" t="str">
        <f ca="1">VLOOKUP(L6,'Pallet Calculation'!$D$4:$J$63,'Pallet Calculation'!$I$2,0)</f>
        <v/>
      </c>
      <c r="P6" s="75" t="str">
        <f ca="1">VLOOKUP(L6,'Pallet Calculation'!$D$4:$J$63,'Pallet Calculation'!$G$2,0)</f>
        <v/>
      </c>
      <c r="Q6" s="75" t="str">
        <f ca="1">IFERROR(VLOOKUP($P6,'Container Panel'!$B$27:$M$36,'Container Panel'!F$38,0),"")</f>
        <v/>
      </c>
      <c r="R6" s="75" t="str">
        <f ca="1">IFERROR(VLOOKUP($P6,'Container Panel'!$B$27:$M$36,'Container Panel'!G$38,0),"")</f>
        <v/>
      </c>
      <c r="S6" s="75"/>
      <c r="T6" s="75" t="str">
        <f ca="1">VLOOKUP($L6,'Pallet Calculation'!$D$138:$Q$197,INDEX('Pallet Calculation'!$H$132:$Q$132,MATCH(Output!$P6,'Pallet Calculation'!$H$134:$Q$134,0)),0)</f>
        <v/>
      </c>
    </row>
    <row r="7" spans="1:21">
      <c r="B7" s="75" t="str">
        <f>IF('Cost &amp; Solution'!A55=0,"",'Cost &amp; Solution'!A55)</f>
        <v/>
      </c>
      <c r="C7" s="75" t="str">
        <f>IF('Cost &amp; Solution'!L55=0,"",'Cost &amp; Solution'!L55)</f>
        <v/>
      </c>
      <c r="D7" s="75" t="str">
        <f>IF($E7="","",IF('Cost &amp; Solution'!J55=0,"",'Cost &amp; Solution'!J55))</f>
        <v/>
      </c>
      <c r="E7" s="147" t="str">
        <f>IFERROR(VLOOKUP(C7,'Container Panel'!$B$41:$K$100,'Container Panel'!$K$38,0),"")</f>
        <v/>
      </c>
      <c r="F7" s="147" t="str">
        <f>IFERROR(IF($E7="","",VLOOKUP(C7,'Container Panel'!$B$41:$J$100,'Container Panel'!$I$38,0)),"")</f>
        <v/>
      </c>
      <c r="G7" s="147" t="str">
        <f>IFERROR(IF($E7="","",VLOOKUP($C7,'Container Panel'!$B$41:$Z$100,'Container Panel'!F$38,0)),"")</f>
        <v/>
      </c>
      <c r="H7" s="147" t="str">
        <f>IFERROR(IF($E7="","",VLOOKUP($C7,'Container Panel'!$B$41:$Z$100,'Container Panel'!G$38,0)),"")</f>
        <v/>
      </c>
      <c r="I7" s="148" t="str">
        <f>IFERROR(IF($E7="","",VLOOKUP($C7,'Container Panel'!$B$41:$Z$100,'Container Panel'!H$38,0)),"")</f>
        <v/>
      </c>
      <c r="J7" s="148" t="str">
        <f ca="1">VLOOKUP(C7,'Pallet Calculation'!$D$4:$J$63,'Pallet Calculation'!$I$2,0)</f>
        <v/>
      </c>
      <c r="K7" s="149">
        <v>5</v>
      </c>
      <c r="L7" s="149" t="str">
        <f t="shared" ca="1" si="0"/>
        <v>EU8623</v>
      </c>
      <c r="M7" s="93">
        <f ca="1">IFERROR(VLOOKUP($L7,'Container Panel'!$B$41:$Z$100,'Container Panel'!H$38,0),"")</f>
        <v>0.23</v>
      </c>
      <c r="N7" s="75">
        <f ca="1">VLOOKUP(L7,'Pallet Calculation'!$D$4:$J$63,'Pallet Calculation'!$H$2,0)</f>
        <v>0</v>
      </c>
      <c r="O7" s="75" t="str">
        <f ca="1">VLOOKUP(L7,'Pallet Calculation'!$D$4:$J$63,'Pallet Calculation'!$I$2,0)</f>
        <v/>
      </c>
      <c r="P7" s="75" t="str">
        <f ca="1">VLOOKUP(L7,'Pallet Calculation'!$D$4:$J$63,'Pallet Calculation'!$G$2,0)</f>
        <v/>
      </c>
      <c r="Q7" s="75" t="str">
        <f ca="1">IFERROR(VLOOKUP($P7,'Container Panel'!$B$27:$M$36,'Container Panel'!F$38,0),"")</f>
        <v/>
      </c>
      <c r="R7" s="75" t="str">
        <f ca="1">IFERROR(VLOOKUP($P7,'Container Panel'!$B$27:$M$36,'Container Panel'!G$38,0),"")</f>
        <v/>
      </c>
      <c r="S7" s="75"/>
      <c r="T7" s="75" t="str">
        <f ca="1">VLOOKUP($L7,'Pallet Calculation'!$D$138:$Q$197,INDEX('Pallet Calculation'!$H$132:$Q$132,MATCH(Output!$P7,'Pallet Calculation'!$H$134:$Q$134,0)),0)</f>
        <v/>
      </c>
    </row>
    <row r="8" spans="1:21">
      <c r="B8" s="75" t="str">
        <f>IF('Cost &amp; Solution'!A56=0,"",'Cost &amp; Solution'!A56)</f>
        <v/>
      </c>
      <c r="C8" s="75" t="str">
        <f>IF('Cost &amp; Solution'!L56=0,"",'Cost &amp; Solution'!L56)</f>
        <v/>
      </c>
      <c r="D8" s="75" t="str">
        <f>IF($E8="","",IF('Cost &amp; Solution'!J56=0,"",'Cost &amp; Solution'!J56))</f>
        <v/>
      </c>
      <c r="E8" s="147" t="str">
        <f>IFERROR(VLOOKUP(C8,'Container Panel'!$B$41:$K$100,'Container Panel'!$K$38,0),"")</f>
        <v/>
      </c>
      <c r="F8" s="147" t="str">
        <f>IFERROR(IF($E8="","",VLOOKUP(C8,'Container Panel'!$B$41:$J$100,'Container Panel'!$I$38,0)),"")</f>
        <v/>
      </c>
      <c r="G8" s="147" t="str">
        <f>IFERROR(IF($E8="","",VLOOKUP($C8,'Container Panel'!$B$41:$Z$100,'Container Panel'!F$38,0)),"")</f>
        <v/>
      </c>
      <c r="H8" s="147" t="str">
        <f>IFERROR(IF($E8="","",VLOOKUP($C8,'Container Panel'!$B$41:$Z$100,'Container Panel'!G$38,0)),"")</f>
        <v/>
      </c>
      <c r="I8" s="148" t="str">
        <f>IFERROR(IF($E8="","",VLOOKUP($C8,'Container Panel'!$B$41:$Z$100,'Container Panel'!H$38,0)),"")</f>
        <v/>
      </c>
      <c r="J8" s="148" t="str">
        <f ca="1">VLOOKUP(C8,'Pallet Calculation'!$D$4:$J$63,'Pallet Calculation'!$I$2,0)</f>
        <v/>
      </c>
      <c r="K8" s="149">
        <v>6</v>
      </c>
      <c r="L8" s="149" t="str">
        <f t="shared" ca="1" si="0"/>
        <v>EU12423</v>
      </c>
      <c r="M8" s="93">
        <f ca="1">IFERROR(VLOOKUP($L8,'Container Panel'!$B$41:$Z$100,'Container Panel'!H$38,0),"")</f>
        <v>0.23</v>
      </c>
      <c r="N8" s="75">
        <f ca="1">VLOOKUP(L8,'Pallet Calculation'!$D$4:$J$63,'Pallet Calculation'!$H$2,0)</f>
        <v>0</v>
      </c>
      <c r="O8" s="75" t="str">
        <f ca="1">VLOOKUP(L8,'Pallet Calculation'!$D$4:$J$63,'Pallet Calculation'!$I$2,0)</f>
        <v/>
      </c>
      <c r="P8" s="75" t="str">
        <f ca="1">VLOOKUP(L8,'Pallet Calculation'!$D$4:$J$63,'Pallet Calculation'!$G$2,0)</f>
        <v/>
      </c>
      <c r="Q8" s="75" t="str">
        <f ca="1">IFERROR(VLOOKUP($P8,'Container Panel'!$B$27:$M$36,'Container Panel'!F$38,0),"")</f>
        <v/>
      </c>
      <c r="R8" s="75" t="str">
        <f ca="1">IFERROR(VLOOKUP($P8,'Container Panel'!$B$27:$M$36,'Container Panel'!G$38,0),"")</f>
        <v/>
      </c>
      <c r="S8" s="75"/>
      <c r="T8" s="75" t="str">
        <f ca="1">VLOOKUP($L8,'Pallet Calculation'!$D$138:$Q$197,INDEX('Pallet Calculation'!$H$132:$Q$132,MATCH(Output!$P8,'Pallet Calculation'!$H$134:$Q$134,0)),0)</f>
        <v/>
      </c>
    </row>
    <row r="9" spans="1:21">
      <c r="B9" s="75" t="str">
        <f>IF('Cost &amp; Solution'!A57=0,"",'Cost &amp; Solution'!A57)</f>
        <v/>
      </c>
      <c r="C9" s="75" t="str">
        <f>IF('Cost &amp; Solution'!L57=0,"",'Cost &amp; Solution'!L57)</f>
        <v/>
      </c>
      <c r="D9" s="75" t="str">
        <f>IF($E9="","",IF('Cost &amp; Solution'!J57=0,"",'Cost &amp; Solution'!J57))</f>
        <v/>
      </c>
      <c r="E9" s="147" t="str">
        <f>IFERROR(VLOOKUP(C9,'Container Panel'!$B$41:$K$100,'Container Panel'!$K$38,0),"")</f>
        <v/>
      </c>
      <c r="F9" s="147" t="str">
        <f>IFERROR(IF($E9="","",VLOOKUP(C9,'Container Panel'!$B$41:$J$100,'Container Panel'!$I$38,0)),"")</f>
        <v/>
      </c>
      <c r="G9" s="147" t="str">
        <f>IFERROR(IF($E9="","",VLOOKUP($C9,'Container Panel'!$B$41:$Z$100,'Container Panel'!F$38,0)),"")</f>
        <v/>
      </c>
      <c r="H9" s="147" t="str">
        <f>IFERROR(IF($E9="","",VLOOKUP($C9,'Container Panel'!$B$41:$Z$100,'Container Panel'!G$38,0)),"")</f>
        <v/>
      </c>
      <c r="I9" s="148" t="str">
        <f>IFERROR(IF($E9="","",VLOOKUP($C9,'Container Panel'!$B$41:$Z$100,'Container Panel'!H$38,0)),"")</f>
        <v/>
      </c>
      <c r="J9" s="148" t="str">
        <f ca="1">VLOOKUP(C9,'Pallet Calculation'!$D$4:$J$63,'Pallet Calculation'!$I$2,0)</f>
        <v/>
      </c>
      <c r="K9" s="149">
        <v>7</v>
      </c>
      <c r="L9" s="149" t="str">
        <f t="shared" ca="1" si="0"/>
        <v>EU6434</v>
      </c>
      <c r="M9" s="93">
        <f ca="1">IFERROR(VLOOKUP($L9,'Container Panel'!$B$41:$Z$100,'Container Panel'!H$38,0),"")</f>
        <v>0.34</v>
      </c>
      <c r="N9" s="75">
        <f ca="1">VLOOKUP(L9,'Pallet Calculation'!$D$4:$J$63,'Pallet Calculation'!$H$2,0)</f>
        <v>0</v>
      </c>
      <c r="O9" s="75" t="str">
        <f ca="1">VLOOKUP(L9,'Pallet Calculation'!$D$4:$J$63,'Pallet Calculation'!$I$2,0)</f>
        <v/>
      </c>
      <c r="P9" s="75" t="str">
        <f ca="1">VLOOKUP(L9,'Pallet Calculation'!$D$4:$J$63,'Pallet Calculation'!$G$2,0)</f>
        <v/>
      </c>
      <c r="Q9" s="75" t="str">
        <f ca="1">IFERROR(VLOOKUP($P9,'Container Panel'!$B$27:$M$36,'Container Panel'!F$38,0),"")</f>
        <v/>
      </c>
      <c r="R9" s="75" t="str">
        <f ca="1">IFERROR(VLOOKUP($P9,'Container Panel'!$B$27:$M$36,'Container Panel'!G$38,0),"")</f>
        <v/>
      </c>
      <c r="S9" s="75"/>
      <c r="T9" s="75" t="str">
        <f ca="1">VLOOKUP($L9,'Pallet Calculation'!$D$138:$Q$197,INDEX('Pallet Calculation'!$H$132:$Q$132,MATCH(Output!$P9,'Pallet Calculation'!$H$134:$Q$134,0)),0)</f>
        <v/>
      </c>
    </row>
    <row r="10" spans="1:21">
      <c r="B10" s="75" t="str">
        <f>IF('Cost &amp; Solution'!A58=0,"",'Cost &amp; Solution'!A58)</f>
        <v/>
      </c>
      <c r="C10" s="75" t="str">
        <f>IF('Cost &amp; Solution'!L58=0,"",'Cost &amp; Solution'!L58)</f>
        <v/>
      </c>
      <c r="D10" s="75" t="str">
        <f>IF($E10="","",IF('Cost &amp; Solution'!J58=0,"",'Cost &amp; Solution'!J58))</f>
        <v/>
      </c>
      <c r="E10" s="147" t="str">
        <f>IFERROR(VLOOKUP(C10,'Container Panel'!$B$41:$K$100,'Container Panel'!$K$38,0),"")</f>
        <v/>
      </c>
      <c r="F10" s="147" t="str">
        <f>IFERROR(IF($E10="","",VLOOKUP(C10,'Container Panel'!$B$41:$J$100,'Container Panel'!$I$38,0)),"")</f>
        <v/>
      </c>
      <c r="G10" s="147" t="str">
        <f>IFERROR(IF($E10="","",VLOOKUP($C10,'Container Panel'!$B$41:$Z$100,'Container Panel'!F$38,0)),"")</f>
        <v/>
      </c>
      <c r="H10" s="147" t="str">
        <f>IFERROR(IF($E10="","",VLOOKUP($C10,'Container Panel'!$B$41:$Z$100,'Container Panel'!G$38,0)),"")</f>
        <v/>
      </c>
      <c r="I10" s="148" t="str">
        <f>IFERROR(IF($E10="","",VLOOKUP($C10,'Container Panel'!$B$41:$Z$100,'Container Panel'!H$38,0)),"")</f>
        <v/>
      </c>
      <c r="J10" s="148" t="str">
        <f ca="1">VLOOKUP(C10,'Pallet Calculation'!$D$4:$J$63,'Pallet Calculation'!$I$2,0)</f>
        <v/>
      </c>
      <c r="K10" s="149">
        <v>8</v>
      </c>
      <c r="L10" s="149" t="str">
        <f t="shared" ca="1" si="0"/>
        <v>D</v>
      </c>
      <c r="M10" s="93">
        <f ca="1">IFERROR(VLOOKUP($L10,'Container Panel'!$B$41:$Z$100,'Container Panel'!H$38,0),"")</f>
        <v>0.28000000000000003</v>
      </c>
      <c r="N10" s="75">
        <f ca="1">VLOOKUP(L10,'Pallet Calculation'!$D$4:$J$63,'Pallet Calculation'!$H$2,0)</f>
        <v>0</v>
      </c>
      <c r="O10" s="75" t="str">
        <f ca="1">VLOOKUP(L10,'Pallet Calculation'!$D$4:$J$63,'Pallet Calculation'!$I$2,0)</f>
        <v/>
      </c>
      <c r="P10" s="75" t="str">
        <f ca="1">VLOOKUP(L10,'Pallet Calculation'!$D$4:$J$63,'Pallet Calculation'!$G$2,0)</f>
        <v/>
      </c>
      <c r="Q10" s="75" t="str">
        <f ca="1">IFERROR(VLOOKUP($P10,'Container Panel'!$B$27:$M$36,'Container Panel'!F$38,0),"")</f>
        <v/>
      </c>
      <c r="R10" s="75" t="str">
        <f ca="1">IFERROR(VLOOKUP($P10,'Container Panel'!$B$27:$M$36,'Container Panel'!G$38,0),"")</f>
        <v/>
      </c>
      <c r="S10" s="75"/>
      <c r="T10" s="75" t="str">
        <f ca="1">VLOOKUP($L10,'Pallet Calculation'!$D$138:$Q$197,INDEX('Pallet Calculation'!$H$132:$Q$132,MATCH(Output!$P10,'Pallet Calculation'!$H$134:$Q$134,0)),0)</f>
        <v/>
      </c>
    </row>
    <row r="11" spans="1:21">
      <c r="B11" s="75" t="str">
        <f>IF('Cost &amp; Solution'!A59=0,"",'Cost &amp; Solution'!A59)</f>
        <v/>
      </c>
      <c r="C11" s="75" t="str">
        <f>IF('Cost &amp; Solution'!L59=0,"",'Cost &amp; Solution'!L59)</f>
        <v/>
      </c>
      <c r="D11" s="75" t="str">
        <f>IF($E11="","",IF('Cost &amp; Solution'!J59=0,"",'Cost &amp; Solution'!J59))</f>
        <v/>
      </c>
      <c r="E11" s="147" t="str">
        <f>IFERROR(VLOOKUP(C11,'Container Panel'!$B$41:$K$100,'Container Panel'!$K$38,0),"")</f>
        <v/>
      </c>
      <c r="F11" s="147" t="str">
        <f>IFERROR(IF($E11="","",VLOOKUP(C11,'Container Panel'!$B$41:$J$100,'Container Panel'!$I$38,0)),"")</f>
        <v/>
      </c>
      <c r="G11" s="147" t="str">
        <f>IFERROR(IF($E11="","",VLOOKUP($C11,'Container Panel'!$B$41:$Z$100,'Container Panel'!F$38,0)),"")</f>
        <v/>
      </c>
      <c r="H11" s="147" t="str">
        <f>IFERROR(IF($E11="","",VLOOKUP($C11,'Container Panel'!$B$41:$Z$100,'Container Panel'!G$38,0)),"")</f>
        <v/>
      </c>
      <c r="I11" s="148" t="str">
        <f>IFERROR(IF($E11="","",VLOOKUP($C11,'Container Panel'!$B$41:$Z$100,'Container Panel'!H$38,0)),"")</f>
        <v/>
      </c>
      <c r="J11" s="148" t="str">
        <f ca="1">VLOOKUP(C11,'Pallet Calculation'!$D$4:$J$63,'Pallet Calculation'!$I$2,0)</f>
        <v/>
      </c>
      <c r="K11" s="149">
        <v>9</v>
      </c>
      <c r="L11" s="149" t="str">
        <f t="shared" ca="1" si="0"/>
        <v>EU6423</v>
      </c>
      <c r="M11" s="93">
        <f ca="1">IFERROR(VLOOKUP($L11,'Container Panel'!$B$41:$Z$100,'Container Panel'!H$38,0),"")</f>
        <v>0.23</v>
      </c>
      <c r="N11" s="75">
        <f ca="1">VLOOKUP(L11,'Pallet Calculation'!$D$4:$J$63,'Pallet Calculation'!$H$2,0)</f>
        <v>0</v>
      </c>
      <c r="O11" s="75" t="str">
        <f ca="1">VLOOKUP(L11,'Pallet Calculation'!$D$4:$J$63,'Pallet Calculation'!$I$2,0)</f>
        <v/>
      </c>
      <c r="P11" s="75" t="str">
        <f ca="1">VLOOKUP(L11,'Pallet Calculation'!$D$4:$J$63,'Pallet Calculation'!$G$2,0)</f>
        <v/>
      </c>
      <c r="Q11" s="75" t="str">
        <f ca="1">IFERROR(VLOOKUP($P11,'Container Panel'!$B$27:$M$36,'Container Panel'!F$38,0),"")</f>
        <v/>
      </c>
      <c r="R11" s="75" t="str">
        <f ca="1">IFERROR(VLOOKUP($P11,'Container Panel'!$B$27:$M$36,'Container Panel'!G$38,0),"")</f>
        <v/>
      </c>
      <c r="S11" s="75"/>
      <c r="T11" s="75" t="str">
        <f ca="1">VLOOKUP($L11,'Pallet Calculation'!$D$138:$Q$197,INDEX('Pallet Calculation'!$H$132:$Q$132,MATCH(Output!$P11,'Pallet Calculation'!$H$134:$Q$134,0)),0)</f>
        <v/>
      </c>
    </row>
    <row r="12" spans="1:21">
      <c r="B12" s="75" t="str">
        <f>IF('Cost &amp; Solution'!A60=0,"",'Cost &amp; Solution'!A60)</f>
        <v/>
      </c>
      <c r="C12" s="75" t="str">
        <f>IF('Cost &amp; Solution'!L60=0,"",'Cost &amp; Solution'!L60)</f>
        <v/>
      </c>
      <c r="D12" s="75" t="str">
        <f>IF($E12="","",IF('Cost &amp; Solution'!J60=0,"",'Cost &amp; Solution'!J60))</f>
        <v/>
      </c>
      <c r="E12" s="147" t="str">
        <f>IFERROR(VLOOKUP(C12,'Container Panel'!$B$41:$K$100,'Container Panel'!$K$38,0),"")</f>
        <v/>
      </c>
      <c r="F12" s="147" t="str">
        <f>IFERROR(IF($E12="","",VLOOKUP(C12,'Container Panel'!$B$41:$J$100,'Container Panel'!$I$38,0)),"")</f>
        <v/>
      </c>
      <c r="G12" s="147" t="str">
        <f>IFERROR(IF($E12="","",VLOOKUP($C12,'Container Panel'!$B$41:$Z$100,'Container Panel'!F$38,0)),"")</f>
        <v/>
      </c>
      <c r="H12" s="147" t="str">
        <f>IFERROR(IF($E12="","",VLOOKUP($C12,'Container Panel'!$B$41:$Z$100,'Container Panel'!G$38,0)),"")</f>
        <v/>
      </c>
      <c r="I12" s="148" t="str">
        <f>IFERROR(IF($E12="","",VLOOKUP($C12,'Container Panel'!$B$41:$Z$100,'Container Panel'!H$38,0)),"")</f>
        <v/>
      </c>
      <c r="J12" s="148" t="str">
        <f ca="1">VLOOKUP(C12,'Pallet Calculation'!$D$4:$J$63,'Pallet Calculation'!$I$2,0)</f>
        <v/>
      </c>
      <c r="K12" s="149">
        <v>10</v>
      </c>
      <c r="L12" s="149" t="str">
        <f t="shared" ca="1" si="0"/>
        <v>H</v>
      </c>
      <c r="M12" s="93">
        <f ca="1">IFERROR(VLOOKUP($L12,'Container Panel'!$B$41:$Z$100,'Container Panel'!H$38,0),"")</f>
        <v>0.14799999999999999</v>
      </c>
      <c r="N12" s="75">
        <f ca="1">VLOOKUP(L12,'Pallet Calculation'!$D$4:$J$63,'Pallet Calculation'!$H$2,0)</f>
        <v>0</v>
      </c>
      <c r="O12" s="75" t="str">
        <f ca="1">VLOOKUP(L12,'Pallet Calculation'!$D$4:$J$63,'Pallet Calculation'!$I$2,0)</f>
        <v/>
      </c>
      <c r="P12" s="75" t="str">
        <f ca="1">VLOOKUP(L12,'Pallet Calculation'!$D$4:$J$63,'Pallet Calculation'!$G$2,0)</f>
        <v/>
      </c>
      <c r="Q12" s="75" t="str">
        <f ca="1">IFERROR(VLOOKUP($P12,'Container Panel'!$B$27:$M$36,'Container Panel'!F$38,0),"")</f>
        <v/>
      </c>
      <c r="R12" s="75" t="str">
        <f ca="1">IFERROR(VLOOKUP($P12,'Container Panel'!$B$27:$M$36,'Container Panel'!G$38,0),"")</f>
        <v/>
      </c>
      <c r="S12" s="75"/>
      <c r="T12" s="75" t="str">
        <f ca="1">VLOOKUP($L12,'Pallet Calculation'!$D$138:$Q$197,INDEX('Pallet Calculation'!$H$132:$Q$132,MATCH(Output!$P12,'Pallet Calculation'!$H$134:$Q$134,0)),0)</f>
        <v/>
      </c>
    </row>
    <row r="13" spans="1:21">
      <c r="B13" s="75" t="str">
        <f>IF('Cost &amp; Solution'!A61=0,"",'Cost &amp; Solution'!A61)</f>
        <v/>
      </c>
      <c r="C13" s="75" t="str">
        <f>IF('Cost &amp; Solution'!L61=0,"",'Cost &amp; Solution'!L61)</f>
        <v/>
      </c>
      <c r="D13" s="75" t="str">
        <f>IF($E13="","",IF('Cost &amp; Solution'!J61=0,"",'Cost &amp; Solution'!J61))</f>
        <v/>
      </c>
      <c r="E13" s="147" t="str">
        <f>IFERROR(VLOOKUP(C13,'Container Panel'!$B$41:$K$100,'Container Panel'!$K$38,0),"")</f>
        <v/>
      </c>
      <c r="F13" s="147" t="str">
        <f>IFERROR(IF($E13="","",VLOOKUP(C13,'Container Panel'!$B$41:$J$100,'Container Panel'!$I$38,0)),"")</f>
        <v/>
      </c>
      <c r="G13" s="147" t="str">
        <f>IFERROR(IF($E13="","",VLOOKUP($C13,'Container Panel'!$B$41:$Z$100,'Container Panel'!F$38,0)),"")</f>
        <v/>
      </c>
      <c r="H13" s="147" t="str">
        <f>IFERROR(IF($E13="","",VLOOKUP($C13,'Container Panel'!$B$41:$Z$100,'Container Panel'!G$38,0)),"")</f>
        <v/>
      </c>
      <c r="I13" s="148" t="str">
        <f>IFERROR(IF($E13="","",VLOOKUP($C13,'Container Panel'!$B$41:$Z$100,'Container Panel'!H$38,0)),"")</f>
        <v/>
      </c>
      <c r="J13" s="148" t="str">
        <f ca="1">VLOOKUP(C13,'Pallet Calculation'!$D$4:$J$63,'Pallet Calculation'!$I$2,0)</f>
        <v/>
      </c>
      <c r="K13" s="149">
        <v>11</v>
      </c>
      <c r="L13" s="149" t="str">
        <f t="shared" ca="1" si="0"/>
        <v>C</v>
      </c>
      <c r="M13" s="93">
        <f ca="1">IFERROR(VLOOKUP($L13,'Container Panel'!$B$41:$Z$100,'Container Panel'!H$38,0),"")</f>
        <v>0.28000000000000003</v>
      </c>
      <c r="N13" s="75">
        <f ca="1">VLOOKUP(L13,'Pallet Calculation'!$D$4:$J$63,'Pallet Calculation'!$H$2,0)</f>
        <v>0</v>
      </c>
      <c r="O13" s="75" t="str">
        <f ca="1">VLOOKUP(L13,'Pallet Calculation'!$D$4:$J$63,'Pallet Calculation'!$I$2,0)</f>
        <v/>
      </c>
      <c r="P13" s="75" t="str">
        <f ca="1">VLOOKUP(L13,'Pallet Calculation'!$D$4:$J$63,'Pallet Calculation'!$G$2,0)</f>
        <v/>
      </c>
      <c r="Q13" s="75" t="str">
        <f ca="1">IFERROR(VLOOKUP($P13,'Container Panel'!$B$27:$M$36,'Container Panel'!F$38,0),"")</f>
        <v/>
      </c>
      <c r="R13" s="75" t="str">
        <f ca="1">IFERROR(VLOOKUP($P13,'Container Panel'!$B$27:$M$36,'Container Panel'!G$38,0),"")</f>
        <v/>
      </c>
      <c r="S13" s="75"/>
      <c r="T13" s="75" t="str">
        <f ca="1">VLOOKUP($L13,'Pallet Calculation'!$D$138:$Q$197,INDEX('Pallet Calculation'!$H$132:$Q$132,MATCH(Output!$P13,'Pallet Calculation'!$H$134:$Q$134,0)),0)</f>
        <v/>
      </c>
    </row>
    <row r="14" spans="1:21">
      <c r="B14" s="75" t="str">
        <f>IF('Cost &amp; Solution'!A62=0,"",'Cost &amp; Solution'!A62)</f>
        <v/>
      </c>
      <c r="C14" s="75" t="str">
        <f>IF('Cost &amp; Solution'!L62=0,"",'Cost &amp; Solution'!L62)</f>
        <v/>
      </c>
      <c r="D14" s="75" t="str">
        <f>IF($E14="","",IF('Cost &amp; Solution'!J62=0,"",'Cost &amp; Solution'!J62))</f>
        <v/>
      </c>
      <c r="E14" s="147" t="str">
        <f>IFERROR(VLOOKUP(C14,'Container Panel'!$B$41:$K$100,'Container Panel'!$K$38,0),"")</f>
        <v/>
      </c>
      <c r="F14" s="147" t="str">
        <f>IFERROR(IF($E14="","",VLOOKUP(C14,'Container Panel'!$B$41:$J$100,'Container Panel'!$I$38,0)),"")</f>
        <v/>
      </c>
      <c r="G14" s="147" t="str">
        <f>IFERROR(IF($E14="","",VLOOKUP($C14,'Container Panel'!$B$41:$Z$100,'Container Panel'!F$38,0)),"")</f>
        <v/>
      </c>
      <c r="H14" s="147" t="str">
        <f>IFERROR(IF($E14="","",VLOOKUP($C14,'Container Panel'!$B$41:$Z$100,'Container Panel'!G$38,0)),"")</f>
        <v/>
      </c>
      <c r="I14" s="148" t="str">
        <f>IFERROR(IF($E14="","",VLOOKUP($C14,'Container Panel'!$B$41:$Z$100,'Container Panel'!H$38,0)),"")</f>
        <v/>
      </c>
      <c r="J14" s="148" t="str">
        <f ca="1">VLOOKUP(C14,'Pallet Calculation'!$D$4:$J$63,'Pallet Calculation'!$I$2,0)</f>
        <v/>
      </c>
      <c r="K14" s="149">
        <v>12</v>
      </c>
      <c r="L14" s="149" t="str">
        <f t="shared" ca="1" si="0"/>
        <v>EU6412</v>
      </c>
      <c r="M14" s="93">
        <f ca="1">IFERROR(VLOOKUP($L14,'Container Panel'!$B$41:$Z$100,'Container Panel'!H$38,0),"")</f>
        <v>0.12</v>
      </c>
      <c r="N14" s="75">
        <f ca="1">VLOOKUP(L14,'Pallet Calculation'!$D$4:$J$63,'Pallet Calculation'!$H$2,0)</f>
        <v>0</v>
      </c>
      <c r="O14" s="75" t="str">
        <f ca="1">VLOOKUP(L14,'Pallet Calculation'!$D$4:$J$63,'Pallet Calculation'!$I$2,0)</f>
        <v/>
      </c>
      <c r="P14" s="75" t="str">
        <f ca="1">VLOOKUP(L14,'Pallet Calculation'!$D$4:$J$63,'Pallet Calculation'!$G$2,0)</f>
        <v/>
      </c>
      <c r="Q14" s="75" t="str">
        <f ca="1">IFERROR(VLOOKUP($P14,'Container Panel'!$B$27:$M$36,'Container Panel'!F$38,0),"")</f>
        <v/>
      </c>
      <c r="R14" s="75" t="str">
        <f ca="1">IFERROR(VLOOKUP($P14,'Container Panel'!$B$27:$M$36,'Container Panel'!G$38,0),"")</f>
        <v/>
      </c>
      <c r="S14" s="75"/>
      <c r="T14" s="75" t="str">
        <f ca="1">VLOOKUP($L14,'Pallet Calculation'!$D$138:$Q$197,INDEX('Pallet Calculation'!$H$132:$Q$132,MATCH(Output!$P14,'Pallet Calculation'!$H$134:$Q$134,0)),0)</f>
        <v/>
      </c>
    </row>
    <row r="15" spans="1:21">
      <c r="B15" s="75" t="str">
        <f>IF('Cost &amp; Solution'!A63=0,"",'Cost &amp; Solution'!A63)</f>
        <v/>
      </c>
      <c r="C15" s="75" t="str">
        <f>IF('Cost &amp; Solution'!L63=0,"",'Cost &amp; Solution'!L63)</f>
        <v/>
      </c>
      <c r="D15" s="75" t="str">
        <f>IF($E15="","",IF('Cost &amp; Solution'!J63=0,"",'Cost &amp; Solution'!J63))</f>
        <v/>
      </c>
      <c r="E15" s="147" t="str">
        <f>IFERROR(VLOOKUP(C15,'Container Panel'!$B$41:$K$100,'Container Panel'!$K$38,0),"")</f>
        <v/>
      </c>
      <c r="F15" s="147" t="str">
        <f>IFERROR(IF($E15="","",VLOOKUP(C15,'Container Panel'!$B$41:$J$100,'Container Panel'!$I$38,0)),"")</f>
        <v/>
      </c>
      <c r="G15" s="147" t="str">
        <f>IFERROR(IF($E15="","",VLOOKUP($C15,'Container Panel'!$B$41:$Z$100,'Container Panel'!F$38,0)),"")</f>
        <v/>
      </c>
      <c r="H15" s="147" t="str">
        <f>IFERROR(IF($E15="","",VLOOKUP($C15,'Container Panel'!$B$41:$Z$100,'Container Panel'!G$38,0)),"")</f>
        <v/>
      </c>
      <c r="I15" s="148" t="str">
        <f>IFERROR(IF($E15="","",VLOOKUP($C15,'Container Panel'!$B$41:$Z$100,'Container Panel'!H$38,0)),"")</f>
        <v/>
      </c>
      <c r="J15" s="148" t="str">
        <f ca="1">VLOOKUP(C15,'Pallet Calculation'!$D$4:$J$63,'Pallet Calculation'!$I$2,0)</f>
        <v/>
      </c>
      <c r="K15" s="149">
        <v>13</v>
      </c>
      <c r="L15" s="149" t="str">
        <f t="shared" ca="1" si="0"/>
        <v>EU4323</v>
      </c>
      <c r="M15" s="93">
        <f ca="1">IFERROR(VLOOKUP($L15,'Container Panel'!$B$41:$Z$100,'Container Panel'!H$38,0),"")</f>
        <v>0.23</v>
      </c>
      <c r="N15" s="75">
        <f ca="1">VLOOKUP(L15,'Pallet Calculation'!$D$4:$J$63,'Pallet Calculation'!$H$2,0)</f>
        <v>0</v>
      </c>
      <c r="O15" s="75" t="str">
        <f ca="1">VLOOKUP(L15,'Pallet Calculation'!$D$4:$J$63,'Pallet Calculation'!$I$2,0)</f>
        <v/>
      </c>
      <c r="P15" s="75" t="str">
        <f ca="1">VLOOKUP(L15,'Pallet Calculation'!$D$4:$J$63,'Pallet Calculation'!$G$2,0)</f>
        <v/>
      </c>
      <c r="Q15" s="75" t="str">
        <f ca="1">IFERROR(VLOOKUP($P15,'Container Panel'!$B$27:$M$36,'Container Panel'!F$38,0),"")</f>
        <v/>
      </c>
      <c r="R15" s="75" t="str">
        <f ca="1">IFERROR(VLOOKUP($P15,'Container Panel'!$B$27:$M$36,'Container Panel'!G$38,0),"")</f>
        <v/>
      </c>
      <c r="S15" s="75"/>
      <c r="T15" s="75" t="str">
        <f ca="1">VLOOKUP($L15,'Pallet Calculation'!$D$138:$Q$197,INDEX('Pallet Calculation'!$H$132:$Q$132,MATCH(Output!$P15,'Pallet Calculation'!$H$134:$Q$134,0)),0)</f>
        <v/>
      </c>
    </row>
    <row r="16" spans="1:21">
      <c r="B16" s="75" t="str">
        <f>IF('Cost &amp; Solution'!A64=0,"",'Cost &amp; Solution'!A64)</f>
        <v/>
      </c>
      <c r="C16" s="75" t="str">
        <f>IF('Cost &amp; Solution'!L64=0,"",'Cost &amp; Solution'!L64)</f>
        <v/>
      </c>
      <c r="D16" s="75" t="str">
        <f>IF($E16="","",IF('Cost &amp; Solution'!J64=0,"",'Cost &amp; Solution'!J64))</f>
        <v/>
      </c>
      <c r="E16" s="147" t="str">
        <f>IFERROR(VLOOKUP(C16,'Container Panel'!$B$41:$K$100,'Container Panel'!$K$38,0),"")</f>
        <v/>
      </c>
      <c r="F16" s="147" t="str">
        <f>IFERROR(IF($E16="","",VLOOKUP(C16,'Container Panel'!$B$41:$J$100,'Container Panel'!$I$38,0)),"")</f>
        <v/>
      </c>
      <c r="G16" s="147" t="str">
        <f>IFERROR(IF($E16="","",VLOOKUP($C16,'Container Panel'!$B$41:$Z$100,'Container Panel'!F$38,0)),"")</f>
        <v/>
      </c>
      <c r="H16" s="147" t="str">
        <f>IFERROR(IF($E16="","",VLOOKUP($C16,'Container Panel'!$B$41:$Z$100,'Container Panel'!G$38,0)),"")</f>
        <v/>
      </c>
      <c r="I16" s="148" t="str">
        <f>IFERROR(IF($E16="","",VLOOKUP($C16,'Container Panel'!$B$41:$Z$100,'Container Panel'!H$38,0)),"")</f>
        <v/>
      </c>
      <c r="J16" s="148" t="str">
        <f ca="1">VLOOKUP(C16,'Pallet Calculation'!$D$4:$J$63,'Pallet Calculation'!$I$2,0)</f>
        <v/>
      </c>
      <c r="K16" s="149">
        <v>14</v>
      </c>
      <c r="L16" s="149" t="str">
        <f t="shared" ca="1" si="0"/>
        <v>B</v>
      </c>
      <c r="M16" s="93">
        <f ca="1">IFERROR(VLOOKUP($L16,'Container Panel'!$B$41:$Z$100,'Container Panel'!H$38,0),"")</f>
        <v>0.14799999999999999</v>
      </c>
      <c r="N16" s="75">
        <f ca="1">VLOOKUP(L16,'Pallet Calculation'!$D$4:$J$63,'Pallet Calculation'!$H$2,0)</f>
        <v>0</v>
      </c>
      <c r="O16" s="75" t="str">
        <f ca="1">VLOOKUP(L16,'Pallet Calculation'!$D$4:$J$63,'Pallet Calculation'!$I$2,0)</f>
        <v/>
      </c>
      <c r="P16" s="75" t="str">
        <f ca="1">VLOOKUP(L16,'Pallet Calculation'!$D$4:$J$63,'Pallet Calculation'!$G$2,0)</f>
        <v/>
      </c>
      <c r="Q16" s="75" t="str">
        <f ca="1">IFERROR(VLOOKUP($P16,'Container Panel'!$B$27:$M$36,'Container Panel'!F$38,0),"")</f>
        <v/>
      </c>
      <c r="R16" s="75" t="str">
        <f ca="1">IFERROR(VLOOKUP($P16,'Container Panel'!$B$27:$M$36,'Container Panel'!G$38,0),"")</f>
        <v/>
      </c>
      <c r="S16" s="75"/>
      <c r="T16" s="75" t="str">
        <f ca="1">VLOOKUP($L16,'Pallet Calculation'!$D$138:$Q$197,INDEX('Pallet Calculation'!$H$132:$Q$132,MATCH(Output!$P16,'Pallet Calculation'!$H$134:$Q$134,0)),0)</f>
        <v/>
      </c>
    </row>
    <row r="17" spans="2:21">
      <c r="B17" s="75" t="str">
        <f>IF('Cost &amp; Solution'!A65=0,"",'Cost &amp; Solution'!A65)</f>
        <v/>
      </c>
      <c r="C17" s="75" t="str">
        <f>IF('Cost &amp; Solution'!L65=0,"",'Cost &amp; Solution'!L65)</f>
        <v/>
      </c>
      <c r="D17" s="75" t="str">
        <f>IF($E17="","",IF('Cost &amp; Solution'!J65=0,"",'Cost &amp; Solution'!J65))</f>
        <v/>
      </c>
      <c r="E17" s="147" t="str">
        <f>IFERROR(VLOOKUP(C17,'Container Panel'!$B$41:$K$100,'Container Panel'!$K$38,0),"")</f>
        <v/>
      </c>
      <c r="F17" s="147" t="str">
        <f>IFERROR(IF($E17="","",VLOOKUP(C17,'Container Panel'!$B$41:$J$100,'Container Panel'!$I$38,0)),"")</f>
        <v/>
      </c>
      <c r="G17" s="147" t="str">
        <f>IFERROR(IF($E17="","",VLOOKUP($C17,'Container Panel'!$B$41:$Z$100,'Container Panel'!F$38,0)),"")</f>
        <v/>
      </c>
      <c r="H17" s="147" t="str">
        <f>IFERROR(IF($E17="","",VLOOKUP($C17,'Container Panel'!$B$41:$Z$100,'Container Panel'!G$38,0)),"")</f>
        <v/>
      </c>
      <c r="I17" s="148" t="str">
        <f>IFERROR(IF($E17="","",VLOOKUP($C17,'Container Panel'!$B$41:$Z$100,'Container Panel'!H$38,0)),"")</f>
        <v/>
      </c>
      <c r="J17" s="148" t="str">
        <f ca="1">VLOOKUP(C17,'Pallet Calculation'!$D$4:$J$63,'Pallet Calculation'!$I$2,0)</f>
        <v/>
      </c>
      <c r="K17" s="149">
        <v>15</v>
      </c>
      <c r="L17" s="149" t="str">
        <f t="shared" ca="1" si="0"/>
        <v>EU4312</v>
      </c>
      <c r="M17" s="93">
        <f ca="1">IFERROR(VLOOKUP($L17,'Container Panel'!$B$41:$Z$100,'Container Panel'!H$38,0),"")</f>
        <v>0.12</v>
      </c>
      <c r="N17" s="75">
        <f ca="1">VLOOKUP(L17,'Pallet Calculation'!$D$4:$J$63,'Pallet Calculation'!$H$2,0)</f>
        <v>0</v>
      </c>
      <c r="O17" s="75" t="str">
        <f ca="1">VLOOKUP(L17,'Pallet Calculation'!$D$4:$J$63,'Pallet Calculation'!$I$2,0)</f>
        <v/>
      </c>
      <c r="P17" s="75" t="str">
        <f ca="1">VLOOKUP(L17,'Pallet Calculation'!$D$4:$J$63,'Pallet Calculation'!$G$2,0)</f>
        <v/>
      </c>
      <c r="Q17" s="75" t="str">
        <f ca="1">IFERROR(VLOOKUP($P17,'Container Panel'!$B$27:$M$36,'Container Panel'!F$38,0),"")</f>
        <v/>
      </c>
      <c r="R17" s="75" t="str">
        <f ca="1">IFERROR(VLOOKUP($P17,'Container Panel'!$B$27:$M$36,'Container Panel'!G$38,0),"")</f>
        <v/>
      </c>
      <c r="S17" s="75"/>
      <c r="T17" s="75" t="str">
        <f ca="1">VLOOKUP($L17,'Pallet Calculation'!$D$138:$Q$197,INDEX('Pallet Calculation'!$H$132:$Q$132,MATCH(Output!$P17,'Pallet Calculation'!$H$134:$Q$134,0)),0)</f>
        <v/>
      </c>
    </row>
    <row r="18" spans="2:21">
      <c r="B18" s="75" t="str">
        <f>IF('Cost &amp; Solution'!A66=0,"",'Cost &amp; Solution'!A66)</f>
        <v/>
      </c>
      <c r="C18" s="75" t="str">
        <f>IF('Cost &amp; Solution'!L66=0,"",'Cost &amp; Solution'!L66)</f>
        <v/>
      </c>
      <c r="D18" s="75" t="str">
        <f>IF($E18="","",IF('Cost &amp; Solution'!J66=0,"",'Cost &amp; Solution'!J66))</f>
        <v/>
      </c>
      <c r="E18" s="147" t="str">
        <f>IFERROR(VLOOKUP(C18,'Container Panel'!$B$41:$K$100,'Container Panel'!$K$38,0),"")</f>
        <v/>
      </c>
      <c r="F18" s="147" t="str">
        <f>IFERROR(IF($E18="","",VLOOKUP(C18,'Container Panel'!$B$41:$J$100,'Container Panel'!$I$38,0)),"")</f>
        <v/>
      </c>
      <c r="G18" s="147" t="str">
        <f>IFERROR(IF($E18="","",VLOOKUP($C18,'Container Panel'!$B$41:$Z$100,'Container Panel'!F$38,0)),"")</f>
        <v/>
      </c>
      <c r="H18" s="147" t="str">
        <f>IFERROR(IF($E18="","",VLOOKUP($C18,'Container Panel'!$B$41:$Z$100,'Container Panel'!G$38,0)),"")</f>
        <v/>
      </c>
      <c r="I18" s="148" t="str">
        <f>IFERROR(IF($E18="","",VLOOKUP($C18,'Container Panel'!$B$41:$Z$100,'Container Panel'!H$38,0)),"")</f>
        <v/>
      </c>
      <c r="J18" s="148" t="str">
        <f ca="1">VLOOKUP(C18,'Pallet Calculation'!$D$4:$J$63,'Pallet Calculation'!$I$2,0)</f>
        <v/>
      </c>
      <c r="K18" s="149">
        <v>16</v>
      </c>
      <c r="L18" s="149" t="str">
        <f t="shared" ca="1" si="0"/>
        <v>A</v>
      </c>
      <c r="M18" s="93">
        <f ca="1">IFERROR(VLOOKUP($L18,'Container Panel'!$B$41:$Z$100,'Container Panel'!H$38,0),"")</f>
        <v>0.14799999999999999</v>
      </c>
      <c r="N18" s="75">
        <f ca="1">VLOOKUP(L18,'Pallet Calculation'!$D$4:$J$63,'Pallet Calculation'!$H$2,0)</f>
        <v>0</v>
      </c>
      <c r="O18" s="75" t="str">
        <f ca="1">VLOOKUP(L18,'Pallet Calculation'!$D$4:$J$63,'Pallet Calculation'!$I$2,0)</f>
        <v/>
      </c>
      <c r="P18" s="75" t="str">
        <f ca="1">VLOOKUP(L18,'Pallet Calculation'!$D$4:$J$63,'Pallet Calculation'!$G$2,0)</f>
        <v/>
      </c>
      <c r="Q18" s="75" t="str">
        <f ca="1">IFERROR(VLOOKUP($P18,'Container Panel'!$B$27:$M$36,'Container Panel'!F$38,0),"")</f>
        <v/>
      </c>
      <c r="R18" s="75" t="str">
        <f ca="1">IFERROR(VLOOKUP($P18,'Container Panel'!$B$27:$M$36,'Container Panel'!G$38,0),"")</f>
        <v/>
      </c>
      <c r="S18" s="75"/>
      <c r="T18" s="75" t="str">
        <f ca="1">VLOOKUP($L18,'Pallet Calculation'!$D$138:$Q$197,INDEX('Pallet Calculation'!$H$132:$Q$132,MATCH(Output!$P18,'Pallet Calculation'!$H$134:$Q$134,0)),0)</f>
        <v/>
      </c>
    </row>
    <row r="19" spans="2:21">
      <c r="B19" s="75" t="str">
        <f>IF('Cost &amp; Solution'!A67=0,"",'Cost &amp; Solution'!A67)</f>
        <v/>
      </c>
      <c r="C19" s="75" t="str">
        <f>IF('Cost &amp; Solution'!L67=0,"",'Cost &amp; Solution'!L67)</f>
        <v/>
      </c>
      <c r="D19" s="75" t="str">
        <f>IF($E19="","",IF('Cost &amp; Solution'!J67=0,"",'Cost &amp; Solution'!J67))</f>
        <v/>
      </c>
      <c r="E19" s="147" t="str">
        <f>IFERROR(VLOOKUP(C19,'Container Panel'!$B$41:$K$100,'Container Panel'!$K$38,0),"")</f>
        <v/>
      </c>
      <c r="F19" s="147" t="str">
        <f>IFERROR(IF($E19="","",VLOOKUP(C19,'Container Panel'!$B$41:$J$100,'Container Panel'!$I$38,0)),"")</f>
        <v/>
      </c>
      <c r="G19" s="147" t="str">
        <f>IFERROR(IF($E19="","",VLOOKUP($C19,'Container Panel'!$B$41:$Z$100,'Container Panel'!F$38,0)),"")</f>
        <v/>
      </c>
      <c r="H19" s="147" t="str">
        <f>IFERROR(IF($E19="","",VLOOKUP($C19,'Container Panel'!$B$41:$Z$100,'Container Panel'!G$38,0)),"")</f>
        <v/>
      </c>
      <c r="I19" s="148" t="str">
        <f>IFERROR(IF($E19="","",VLOOKUP($C19,'Container Panel'!$B$41:$Z$100,'Container Panel'!H$38,0)),"")</f>
        <v/>
      </c>
      <c r="J19" s="148" t="str">
        <f ca="1">VLOOKUP(C19,'Pallet Calculation'!$D$4:$J$63,'Pallet Calculation'!$I$2,0)</f>
        <v/>
      </c>
      <c r="K19" s="149">
        <v>17</v>
      </c>
      <c r="L19" s="149" t="str">
        <f t="shared" ca="1" si="0"/>
        <v>EU3212</v>
      </c>
      <c r="M19" s="93">
        <f ca="1">IFERROR(VLOOKUP($L19,'Container Panel'!$B$41:$Z$100,'Container Panel'!H$38,0),"")</f>
        <v>0.12</v>
      </c>
      <c r="N19" s="75">
        <f ca="1">VLOOKUP(L19,'Pallet Calculation'!$D$4:$J$63,'Pallet Calculation'!$H$2,0)</f>
        <v>0</v>
      </c>
      <c r="O19" s="75" t="str">
        <f ca="1">VLOOKUP(L19,'Pallet Calculation'!$D$4:$J$63,'Pallet Calculation'!$I$2,0)</f>
        <v/>
      </c>
      <c r="P19" s="75" t="str">
        <f ca="1">VLOOKUP(L19,'Pallet Calculation'!$D$4:$J$63,'Pallet Calculation'!$G$2,0)</f>
        <v/>
      </c>
      <c r="Q19" s="75" t="str">
        <f ca="1">IFERROR(VLOOKUP($P19,'Container Panel'!$B$27:$M$36,'Container Panel'!F$38,0),"")</f>
        <v/>
      </c>
      <c r="R19" s="75" t="str">
        <f ca="1">IFERROR(VLOOKUP($P19,'Container Panel'!$B$27:$M$36,'Container Panel'!G$38,0),"")</f>
        <v/>
      </c>
      <c r="S19" s="75"/>
      <c r="T19" s="75" t="str">
        <f ca="1">VLOOKUP($L19,'Pallet Calculation'!$D$138:$Q$197,INDEX('Pallet Calculation'!$H$132:$Q$132,MATCH(Output!$P19,'Pallet Calculation'!$H$134:$Q$134,0)),0)</f>
        <v/>
      </c>
      <c r="U19" s="65" t="str">
        <f ca="1">VLOOKUP(C19,'Pallet Calculation'!$D$4:$J$63,'Pallet Calculation'!$H$2,0)</f>
        <v/>
      </c>
    </row>
    <row r="20" spans="2:21">
      <c r="B20" s="75" t="str">
        <f>IF('Cost &amp; Solution'!A68=0,"",'Cost &amp; Solution'!A68)</f>
        <v/>
      </c>
      <c r="C20" s="75" t="str">
        <f>IF('Cost &amp; Solution'!L68=0,"",'Cost &amp; Solution'!L68)</f>
        <v/>
      </c>
      <c r="D20" s="75" t="str">
        <f>IF($E20="","",IF('Cost &amp; Solution'!J68=0,"",'Cost &amp; Solution'!J68))</f>
        <v/>
      </c>
      <c r="E20" s="147" t="str">
        <f>IFERROR(VLOOKUP(C20,'Container Panel'!$B$41:$K$100,'Container Panel'!$K$38,0),"")</f>
        <v/>
      </c>
      <c r="F20" s="147" t="str">
        <f>IFERROR(IF($E20="","",VLOOKUP(C20,'Container Panel'!$B$41:$J$100,'Container Panel'!$I$38,0)),"")</f>
        <v/>
      </c>
      <c r="G20" s="147" t="str">
        <f>IFERROR(IF($E20="","",VLOOKUP($C20,'Container Panel'!$B$41:$Z$100,'Container Panel'!F$38,0)),"")</f>
        <v/>
      </c>
      <c r="H20" s="147" t="str">
        <f>IFERROR(IF($E20="","",VLOOKUP($C20,'Container Panel'!$B$41:$Z$100,'Container Panel'!G$38,0)),"")</f>
        <v/>
      </c>
      <c r="I20" s="148" t="str">
        <f>IFERROR(IF($E20="","",VLOOKUP($C20,'Container Panel'!$B$41:$Z$100,'Container Panel'!H$38,0)),"")</f>
        <v/>
      </c>
      <c r="J20" s="148" t="str">
        <f ca="1">VLOOKUP(C20,'Pallet Calculation'!$D$4:$J$63,'Pallet Calculation'!$I$2,0)</f>
        <v/>
      </c>
      <c r="K20" s="149">
        <v>18</v>
      </c>
      <c r="L20" s="149" t="str">
        <f t="shared" ca="1" si="0"/>
        <v>EU64175</v>
      </c>
      <c r="M20" s="93">
        <f ca="1">IFERROR(VLOOKUP($L20,'Container Panel'!$B$41:$Z$100,'Container Panel'!H$38,0),"")</f>
        <v>0.17499999999999999</v>
      </c>
      <c r="N20" s="75">
        <f ca="1">VLOOKUP(L20,'Pallet Calculation'!$D$4:$J$63,'Pallet Calculation'!$H$2,0)</f>
        <v>0</v>
      </c>
      <c r="O20" s="75" t="str">
        <f ca="1">VLOOKUP(L20,'Pallet Calculation'!$D$4:$J$63,'Pallet Calculation'!$I$2,0)</f>
        <v/>
      </c>
      <c r="P20" s="75" t="str">
        <f ca="1">VLOOKUP(L20,'Pallet Calculation'!$D$4:$J$63,'Pallet Calculation'!$G$2,0)</f>
        <v/>
      </c>
      <c r="Q20" s="75" t="str">
        <f ca="1">IFERROR(VLOOKUP($P20,'Container Panel'!$B$27:$M$36,'Container Panel'!F$38,0),"")</f>
        <v/>
      </c>
      <c r="R20" s="75" t="str">
        <f ca="1">IFERROR(VLOOKUP($P20,'Container Panel'!$B$27:$M$36,'Container Panel'!G$38,0),"")</f>
        <v/>
      </c>
      <c r="S20" s="75"/>
      <c r="T20" s="75" t="str">
        <f ca="1">VLOOKUP($L20,'Pallet Calculation'!$D$138:$Q$197,INDEX('Pallet Calculation'!$H$132:$Q$132,MATCH(Output!$P20,'Pallet Calculation'!$H$134:$Q$134,0)),0)</f>
        <v/>
      </c>
      <c r="U20" s="65" t="str">
        <f ca="1">VLOOKUP(C20,'Pallet Calculation'!$D$4:$J$63,'Pallet Calculation'!$H$2,0)</f>
        <v/>
      </c>
    </row>
    <row r="21" spans="2:21">
      <c r="B21" s="75" t="str">
        <f>IF('Cost &amp; Solution'!A69=0,"",'Cost &amp; Solution'!A69)</f>
        <v/>
      </c>
      <c r="C21" s="75" t="str">
        <f>IF('Cost &amp; Solution'!L69=0,"",'Cost &amp; Solution'!L69)</f>
        <v/>
      </c>
      <c r="D21" s="75" t="str">
        <f>IF($E21="","",IF('Cost &amp; Solution'!J69=0,"",'Cost &amp; Solution'!J69))</f>
        <v/>
      </c>
      <c r="E21" s="147" t="str">
        <f>IFERROR(VLOOKUP(C21,'Container Panel'!$B$41:$K$100,'Container Panel'!$K$38,0),"")</f>
        <v/>
      </c>
      <c r="F21" s="147" t="str">
        <f>IFERROR(IF($E21="","",VLOOKUP(C21,'Container Panel'!$B$41:$J$100,'Container Panel'!$I$38,0)),"")</f>
        <v/>
      </c>
      <c r="G21" s="147" t="str">
        <f>IFERROR(IF($E21="","",VLOOKUP($C21,'Container Panel'!$B$41:$Z$100,'Container Panel'!F$38,0)),"")</f>
        <v/>
      </c>
      <c r="H21" s="147" t="str">
        <f>IFERROR(IF($E21="","",VLOOKUP($C21,'Container Panel'!$B$41:$Z$100,'Container Panel'!G$38,0)),"")</f>
        <v/>
      </c>
      <c r="I21" s="148" t="str">
        <f>IFERROR(IF($E21="","",VLOOKUP($C21,'Container Panel'!$B$41:$Z$100,'Container Panel'!H$38,0)),"")</f>
        <v/>
      </c>
      <c r="J21" s="148" t="str">
        <f ca="1">VLOOKUP(C21,'Pallet Calculation'!$D$4:$J$63,'Pallet Calculation'!$I$2,0)</f>
        <v/>
      </c>
      <c r="K21" s="149">
        <v>19</v>
      </c>
      <c r="L21" s="149" t="str">
        <f t="shared" ca="1" si="0"/>
        <v>EU8612</v>
      </c>
      <c r="M21" s="93">
        <f ca="1">IFERROR(VLOOKUP($L21,'Container Panel'!$B$41:$Z$100,'Container Panel'!H$38,0),"")</f>
        <v>0.12</v>
      </c>
      <c r="N21" s="75">
        <f ca="1">VLOOKUP(L21,'Pallet Calculation'!$D$4:$J$63,'Pallet Calculation'!$H$2,0)</f>
        <v>0</v>
      </c>
      <c r="O21" s="75" t="str">
        <f ca="1">VLOOKUP(L21,'Pallet Calculation'!$D$4:$J$63,'Pallet Calculation'!$I$2,0)</f>
        <v/>
      </c>
      <c r="P21" s="75" t="str">
        <f ca="1">VLOOKUP(L21,'Pallet Calculation'!$D$4:$J$63,'Pallet Calculation'!$G$2,0)</f>
        <v/>
      </c>
      <c r="Q21" s="75" t="str">
        <f ca="1">IFERROR(VLOOKUP($P21,'Container Panel'!$B$27:$M$36,'Container Panel'!F$38,0),"")</f>
        <v/>
      </c>
      <c r="R21" s="75" t="str">
        <f ca="1">IFERROR(VLOOKUP($P21,'Container Panel'!$B$27:$M$36,'Container Panel'!G$38,0),"")</f>
        <v/>
      </c>
      <c r="S21" s="75"/>
      <c r="T21" s="75" t="str">
        <f ca="1">VLOOKUP($L21,'Pallet Calculation'!$D$138:$Q$197,INDEX('Pallet Calculation'!$H$132:$Q$132,MATCH(Output!$P21,'Pallet Calculation'!$H$134:$Q$134,0)),0)</f>
        <v/>
      </c>
      <c r="U21" s="65" t="str">
        <f ca="1">VLOOKUP(C21,'Pallet Calculation'!$D$4:$J$63,'Pallet Calculation'!$H$2,0)</f>
        <v/>
      </c>
    </row>
    <row r="22" spans="2:21">
      <c r="B22" s="75" t="str">
        <f>IF('Cost &amp; Solution'!A70=0,"",'Cost &amp; Solution'!A70)</f>
        <v/>
      </c>
      <c r="C22" s="75" t="str">
        <f>IF('Cost &amp; Solution'!L70=0,"",'Cost &amp; Solution'!L70)</f>
        <v/>
      </c>
      <c r="D22" s="75" t="str">
        <f>IF($E22="","",IF('Cost &amp; Solution'!J70=0,"",'Cost &amp; Solution'!J70))</f>
        <v/>
      </c>
      <c r="E22" s="147" t="str">
        <f>IFERROR(VLOOKUP(C22,'Container Panel'!$B$41:$K$100,'Container Panel'!$K$38,0),"")</f>
        <v/>
      </c>
      <c r="F22" s="147" t="str">
        <f>IFERROR(IF($E22="","",VLOOKUP(C22,'Container Panel'!$B$41:$J$100,'Container Panel'!$I$38,0)),"")</f>
        <v/>
      </c>
      <c r="G22" s="147" t="str">
        <f>IFERROR(IF($E22="","",VLOOKUP($C22,'Container Panel'!$B$41:$Z$100,'Container Panel'!F$38,0)),"")</f>
        <v/>
      </c>
      <c r="H22" s="147" t="str">
        <f>IFERROR(IF($E22="","",VLOOKUP($C22,'Container Panel'!$B$41:$Z$100,'Container Panel'!G$38,0)),"")</f>
        <v/>
      </c>
      <c r="I22" s="148" t="str">
        <f>IFERROR(IF($E22="","",VLOOKUP($C22,'Container Panel'!$B$41:$Z$100,'Container Panel'!H$38,0)),"")</f>
        <v/>
      </c>
      <c r="J22" s="148" t="str">
        <f ca="1">VLOOKUP(C22,'Pallet Calculation'!$D$4:$J$63,'Pallet Calculation'!$I$2,0)</f>
        <v/>
      </c>
      <c r="K22" s="149">
        <v>20</v>
      </c>
      <c r="L22" s="149" t="str">
        <f t="shared" ca="1" si="0"/>
        <v>rack-1</v>
      </c>
      <c r="M22" s="93">
        <f ca="1">IFERROR(VLOOKUP($L22,'Container Panel'!$B$41:$Z$100,'Container Panel'!H$38,0),"")</f>
        <v>1.1499999999999999</v>
      </c>
      <c r="N22" s="75">
        <f ca="1">VLOOKUP(L22,'Pallet Calculation'!$D$4:$J$63,'Pallet Calculation'!$H$2,0)</f>
        <v>0</v>
      </c>
      <c r="O22" s="75" t="str">
        <f ca="1">VLOOKUP(L22,'Pallet Calculation'!$D$4:$J$63,'Pallet Calculation'!$I$2,0)</f>
        <v/>
      </c>
      <c r="P22" s="75" t="str">
        <f ca="1">VLOOKUP(L22,'Pallet Calculation'!$D$4:$J$63,'Pallet Calculation'!$G$2,0)</f>
        <v/>
      </c>
      <c r="Q22" s="75" t="str">
        <f ca="1">IFERROR(VLOOKUP($P22,'Container Panel'!$B$27:$M$36,'Container Panel'!F$38,0),"")</f>
        <v/>
      </c>
      <c r="R22" s="75" t="str">
        <f ca="1">IFERROR(VLOOKUP($P22,'Container Panel'!$B$27:$M$36,'Container Panel'!G$38,0),"")</f>
        <v/>
      </c>
      <c r="S22" s="75"/>
      <c r="T22" s="75" t="str">
        <f ca="1">VLOOKUP($L22,'Pallet Calculation'!$D$138:$Q$197,INDEX('Pallet Calculation'!$H$132:$Q$132,MATCH(Output!$P22,'Pallet Calculation'!$H$134:$Q$134,0)),0)</f>
        <v/>
      </c>
      <c r="U22" s="65" t="str">
        <f ca="1">VLOOKUP(C22,'Pallet Calculation'!$D$4:$J$63,'Pallet Calculation'!$H$2,0)</f>
        <v/>
      </c>
    </row>
    <row r="23" spans="2:21">
      <c r="B23" s="75" t="str">
        <f>IF('Cost &amp; Solution'!A71=0,"",'Cost &amp; Solution'!A71)</f>
        <v/>
      </c>
      <c r="C23" s="75" t="str">
        <f>IF('Cost &amp; Solution'!L71=0,"",'Cost &amp; Solution'!L71)</f>
        <v/>
      </c>
      <c r="D23" s="75" t="str">
        <f>IF($E23="","",IF('Cost &amp; Solution'!J71=0,"",'Cost &amp; Solution'!J71))</f>
        <v/>
      </c>
      <c r="E23" s="147" t="str">
        <f>IFERROR(VLOOKUP(C23,'Container Panel'!$B$41:$K$100,'Container Panel'!$K$38,0),"")</f>
        <v/>
      </c>
      <c r="F23" s="147" t="str">
        <f>IFERROR(IF($E23="","",VLOOKUP(C23,'Container Panel'!$B$41:$J$100,'Container Panel'!$I$38,0)),"")</f>
        <v/>
      </c>
      <c r="G23" s="147" t="str">
        <f>IFERROR(IF($E23="","",VLOOKUP($C23,'Container Panel'!$B$41:$Z$100,'Container Panel'!F$38,0)),"")</f>
        <v/>
      </c>
      <c r="H23" s="147" t="str">
        <f>IFERROR(IF($E23="","",VLOOKUP($C23,'Container Panel'!$B$41:$Z$100,'Container Panel'!G$38,0)),"")</f>
        <v/>
      </c>
      <c r="I23" s="148" t="str">
        <f>IFERROR(IF($E23="","",VLOOKUP($C23,'Container Panel'!$B$41:$Z$100,'Container Panel'!H$38,0)),"")</f>
        <v/>
      </c>
      <c r="J23" s="148" t="str">
        <f ca="1">VLOOKUP(C23,'Pallet Calculation'!$D$4:$J$63,'Pallet Calculation'!$I$2,0)</f>
        <v/>
      </c>
      <c r="K23" s="149">
        <v>21</v>
      </c>
      <c r="L23" s="149" t="str">
        <f t="shared" ca="1" si="0"/>
        <v/>
      </c>
      <c r="M23" s="93" t="str">
        <f ca="1">IFERROR(VLOOKUP($L23,'Container Panel'!$B$41:$Z$100,'Container Panel'!H$38,0),"")</f>
        <v/>
      </c>
      <c r="N23" s="75" t="str">
        <f ca="1">VLOOKUP(L23,'Pallet Calculation'!$D$4:$J$63,'Pallet Calculation'!$H$2,0)</f>
        <v/>
      </c>
      <c r="O23" s="75" t="str">
        <f ca="1">VLOOKUP(L23,'Pallet Calculation'!$D$4:$J$63,'Pallet Calculation'!$I$2,0)</f>
        <v/>
      </c>
      <c r="P23" s="75" t="str">
        <f ca="1">VLOOKUP(L23,'Pallet Calculation'!$D$4:$J$63,'Pallet Calculation'!$G$2,0)</f>
        <v/>
      </c>
      <c r="Q23" s="75" t="str">
        <f ca="1">IFERROR(VLOOKUP($P23,'Container Panel'!$B$27:$M$36,'Container Panel'!F$38,0),"")</f>
        <v/>
      </c>
      <c r="R23" s="75" t="str">
        <f ca="1">IFERROR(VLOOKUP($P23,'Container Panel'!$B$27:$M$36,'Container Panel'!G$38,0),"")</f>
        <v/>
      </c>
      <c r="S23" s="75"/>
      <c r="T23" s="75" t="str">
        <f ca="1">VLOOKUP($L23,'Pallet Calculation'!$D$138:$Q$197,INDEX('Pallet Calculation'!$H$132:$Q$132,MATCH(Output!$P23,'Pallet Calculation'!$H$134:$Q$134,0)),0)</f>
        <v/>
      </c>
      <c r="U23" s="65" t="str">
        <f ca="1">VLOOKUP(C23,'Pallet Calculation'!$D$4:$J$63,'Pallet Calculation'!$H$2,0)</f>
        <v/>
      </c>
    </row>
    <row r="24" spans="2:21">
      <c r="B24" s="75" t="str">
        <f>IF('Cost &amp; Solution'!A72=0,"",'Cost &amp; Solution'!A72)</f>
        <v/>
      </c>
      <c r="C24" s="75" t="str">
        <f>IF('Cost &amp; Solution'!L72=0,"",'Cost &amp; Solution'!L72)</f>
        <v/>
      </c>
      <c r="D24" s="75" t="str">
        <f>IF($E24="","",IF('Cost &amp; Solution'!J72=0,"",'Cost &amp; Solution'!J72))</f>
        <v/>
      </c>
      <c r="E24" s="147" t="str">
        <f>IFERROR(VLOOKUP(C24,'Container Panel'!$B$41:$K$100,'Container Panel'!$K$38,0),"")</f>
        <v/>
      </c>
      <c r="F24" s="147" t="str">
        <f>IFERROR(IF($E24="","",VLOOKUP(C24,'Container Panel'!$B$41:$J$100,'Container Panel'!$I$38,0)),"")</f>
        <v/>
      </c>
      <c r="G24" s="147" t="str">
        <f>IFERROR(IF($E24="","",VLOOKUP($C24,'Container Panel'!$B$41:$Z$100,'Container Panel'!F$38,0)),"")</f>
        <v/>
      </c>
      <c r="H24" s="147" t="str">
        <f>IFERROR(IF($E24="","",VLOOKUP($C24,'Container Panel'!$B$41:$Z$100,'Container Panel'!G$38,0)),"")</f>
        <v/>
      </c>
      <c r="I24" s="148" t="str">
        <f>IFERROR(IF($E24="","",VLOOKUP($C24,'Container Panel'!$B$41:$Z$100,'Container Panel'!H$38,0)),"")</f>
        <v/>
      </c>
      <c r="J24" s="148" t="str">
        <f ca="1">VLOOKUP(C24,'Pallet Calculation'!$D$4:$J$63,'Pallet Calculation'!$I$2,0)</f>
        <v/>
      </c>
      <c r="K24" s="149">
        <v>22</v>
      </c>
      <c r="L24" s="149" t="str">
        <f t="shared" ca="1" si="0"/>
        <v/>
      </c>
      <c r="M24" s="93" t="str">
        <f ca="1">IFERROR(VLOOKUP($L24,'Container Panel'!$B$41:$Z$100,'Container Panel'!H$38,0),"")</f>
        <v/>
      </c>
      <c r="N24" s="75" t="str">
        <f ca="1">VLOOKUP(L24,'Pallet Calculation'!$D$4:$J$63,'Pallet Calculation'!$H$2,0)</f>
        <v/>
      </c>
      <c r="O24" s="75" t="str">
        <f ca="1">VLOOKUP(L24,'Pallet Calculation'!$D$4:$J$63,'Pallet Calculation'!$I$2,0)</f>
        <v/>
      </c>
      <c r="P24" s="75" t="str">
        <f ca="1">VLOOKUP(L24,'Pallet Calculation'!$D$4:$J$63,'Pallet Calculation'!$G$2,0)</f>
        <v/>
      </c>
      <c r="Q24" s="75" t="str">
        <f ca="1">IFERROR(VLOOKUP($P24,'Container Panel'!$B$27:$M$36,'Container Panel'!F$38,0),"")</f>
        <v/>
      </c>
      <c r="R24" s="75" t="str">
        <f ca="1">IFERROR(VLOOKUP($P24,'Container Panel'!$B$27:$M$36,'Container Panel'!G$38,0),"")</f>
        <v/>
      </c>
      <c r="S24" s="75"/>
      <c r="T24" s="75" t="str">
        <f ca="1">VLOOKUP($L24,'Pallet Calculation'!$D$138:$Q$197,INDEX('Pallet Calculation'!$H$132:$Q$132,MATCH(Output!$P24,'Pallet Calculation'!$H$134:$Q$134,0)),0)</f>
        <v/>
      </c>
      <c r="U24" s="65" t="str">
        <f ca="1">VLOOKUP(C24,'Pallet Calculation'!$D$4:$J$63,'Pallet Calculation'!$H$2,0)</f>
        <v/>
      </c>
    </row>
    <row r="25" spans="2:21">
      <c r="B25" s="75" t="str">
        <f>IF('Cost &amp; Solution'!A73=0,"",'Cost &amp; Solution'!A73)</f>
        <v/>
      </c>
      <c r="C25" s="75" t="str">
        <f>IF('Cost &amp; Solution'!L73=0,"",'Cost &amp; Solution'!L73)</f>
        <v/>
      </c>
      <c r="D25" s="75" t="str">
        <f>IF($E25="","",IF('Cost &amp; Solution'!J73=0,"",'Cost &amp; Solution'!J73))</f>
        <v/>
      </c>
      <c r="E25" s="147" t="str">
        <f>IFERROR(VLOOKUP(C25,'Container Panel'!$B$41:$K$100,'Container Panel'!$K$38,0),"")</f>
        <v/>
      </c>
      <c r="F25" s="147" t="str">
        <f>IFERROR(IF($E25="","",VLOOKUP(C25,'Container Panel'!$B$41:$J$100,'Container Panel'!$I$38,0)),"")</f>
        <v/>
      </c>
      <c r="G25" s="147" t="str">
        <f>IFERROR(IF($E25="","",VLOOKUP($C25,'Container Panel'!$B$41:$Z$100,'Container Panel'!F$38,0)),"")</f>
        <v/>
      </c>
      <c r="H25" s="147" t="str">
        <f>IFERROR(IF($E25="","",VLOOKUP($C25,'Container Panel'!$B$41:$Z$100,'Container Panel'!G$38,0)),"")</f>
        <v/>
      </c>
      <c r="I25" s="148" t="str">
        <f>IFERROR(IF($E25="","",VLOOKUP($C25,'Container Panel'!$B$41:$Z$100,'Container Panel'!H$38,0)),"")</f>
        <v/>
      </c>
      <c r="J25" s="148" t="str">
        <f ca="1">VLOOKUP(C25,'Pallet Calculation'!$D$4:$J$63,'Pallet Calculation'!$I$2,0)</f>
        <v/>
      </c>
      <c r="K25" s="149">
        <v>23</v>
      </c>
      <c r="L25" s="149" t="str">
        <f t="shared" ca="1" si="0"/>
        <v/>
      </c>
      <c r="M25" s="93" t="str">
        <f ca="1">IFERROR(VLOOKUP($L25,'Container Panel'!$B$41:$Z$100,'Container Panel'!H$38,0),"")</f>
        <v/>
      </c>
      <c r="N25" s="75" t="str">
        <f ca="1">VLOOKUP(L25,'Pallet Calculation'!$D$4:$J$63,'Pallet Calculation'!$H$2,0)</f>
        <v/>
      </c>
      <c r="O25" s="75" t="str">
        <f ca="1">VLOOKUP(L25,'Pallet Calculation'!$D$4:$J$63,'Pallet Calculation'!$I$2,0)</f>
        <v/>
      </c>
      <c r="P25" s="75" t="str">
        <f ca="1">VLOOKUP(L25,'Pallet Calculation'!$D$4:$J$63,'Pallet Calculation'!$G$2,0)</f>
        <v/>
      </c>
      <c r="Q25" s="75" t="str">
        <f ca="1">IFERROR(VLOOKUP($P25,'Container Panel'!$B$27:$M$36,'Container Panel'!F$38,0),"")</f>
        <v/>
      </c>
      <c r="R25" s="75" t="str">
        <f ca="1">IFERROR(VLOOKUP($P25,'Container Panel'!$B$27:$M$36,'Container Panel'!G$38,0),"")</f>
        <v/>
      </c>
      <c r="S25" s="75"/>
      <c r="T25" s="75" t="str">
        <f ca="1">VLOOKUP($L25,'Pallet Calculation'!$D$138:$Q$197,INDEX('Pallet Calculation'!$H$132:$Q$132,MATCH(Output!$P25,'Pallet Calculation'!$H$134:$Q$134,0)),0)</f>
        <v/>
      </c>
      <c r="U25" s="65" t="str">
        <f ca="1">VLOOKUP(C25,'Pallet Calculation'!$D$4:$J$63,'Pallet Calculation'!$H$2,0)</f>
        <v/>
      </c>
    </row>
    <row r="26" spans="2:21">
      <c r="B26" s="75" t="str">
        <f>IF('Cost &amp; Solution'!A74=0,"",'Cost &amp; Solution'!A74)</f>
        <v/>
      </c>
      <c r="C26" s="75" t="str">
        <f>IF('Cost &amp; Solution'!L74=0,"",'Cost &amp; Solution'!L74)</f>
        <v/>
      </c>
      <c r="D26" s="75" t="str">
        <f>IF($E26="","",IF('Cost &amp; Solution'!J74=0,"",'Cost &amp; Solution'!J74))</f>
        <v/>
      </c>
      <c r="E26" s="147" t="str">
        <f>IFERROR(VLOOKUP(C26,'Container Panel'!$B$41:$K$100,'Container Panel'!$K$38,0),"")</f>
        <v/>
      </c>
      <c r="F26" s="147" t="str">
        <f>IFERROR(IF($E26="","",VLOOKUP(C26,'Container Panel'!$B$41:$J$100,'Container Panel'!$I$38,0)),"")</f>
        <v/>
      </c>
      <c r="G26" s="147" t="str">
        <f>IFERROR(IF($E26="","",VLOOKUP($C26,'Container Panel'!$B$41:$Z$100,'Container Panel'!F$38,0)),"")</f>
        <v/>
      </c>
      <c r="H26" s="147" t="str">
        <f>IFERROR(IF($E26="","",VLOOKUP($C26,'Container Panel'!$B$41:$Z$100,'Container Panel'!G$38,0)),"")</f>
        <v/>
      </c>
      <c r="I26" s="148" t="str">
        <f>IFERROR(IF($E26="","",VLOOKUP($C26,'Container Panel'!$B$41:$Z$100,'Container Panel'!H$38,0)),"")</f>
        <v/>
      </c>
      <c r="J26" s="148" t="str">
        <f ca="1">VLOOKUP(C26,'Pallet Calculation'!$D$4:$J$63,'Pallet Calculation'!$I$2,0)</f>
        <v/>
      </c>
      <c r="K26" s="149">
        <v>24</v>
      </c>
      <c r="L26" s="149" t="str">
        <f t="shared" ca="1" si="0"/>
        <v/>
      </c>
      <c r="M26" s="93" t="str">
        <f ca="1">IFERROR(VLOOKUP($L26,'Container Panel'!$B$41:$Z$100,'Container Panel'!H$38,0),"")</f>
        <v/>
      </c>
      <c r="N26" s="75" t="str">
        <f ca="1">VLOOKUP(L26,'Pallet Calculation'!$D$4:$J$63,'Pallet Calculation'!$H$2,0)</f>
        <v/>
      </c>
      <c r="O26" s="75" t="str">
        <f ca="1">VLOOKUP(L26,'Pallet Calculation'!$D$4:$J$63,'Pallet Calculation'!$I$2,0)</f>
        <v/>
      </c>
      <c r="P26" s="75" t="str">
        <f ca="1">VLOOKUP(L26,'Pallet Calculation'!$D$4:$J$63,'Pallet Calculation'!$G$2,0)</f>
        <v/>
      </c>
      <c r="Q26" s="75" t="str">
        <f ca="1">IFERROR(VLOOKUP($P26,'Container Panel'!$B$27:$M$36,'Container Panel'!F$38,0),"")</f>
        <v/>
      </c>
      <c r="R26" s="75" t="str">
        <f ca="1">IFERROR(VLOOKUP($P26,'Container Panel'!$B$27:$M$36,'Container Panel'!G$38,0),"")</f>
        <v/>
      </c>
      <c r="S26" s="75"/>
      <c r="T26" s="75" t="str">
        <f ca="1">VLOOKUP($L26,'Pallet Calculation'!$D$138:$Q$197,INDEX('Pallet Calculation'!$H$132:$Q$132,MATCH(Output!$P26,'Pallet Calculation'!$H$134:$Q$134,0)),0)</f>
        <v/>
      </c>
      <c r="U26" s="65" t="str">
        <f ca="1">VLOOKUP(C26,'Pallet Calculation'!$D$4:$J$63,'Pallet Calculation'!$H$2,0)</f>
        <v/>
      </c>
    </row>
    <row r="27" spans="2:21">
      <c r="B27" s="75" t="str">
        <f>IF('Cost &amp; Solution'!A75=0,"",'Cost &amp; Solution'!A75)</f>
        <v/>
      </c>
      <c r="C27" s="75" t="str">
        <f>IF('Cost &amp; Solution'!L75=0,"",'Cost &amp; Solution'!L75)</f>
        <v/>
      </c>
      <c r="D27" s="75" t="str">
        <f>IF($E27="","",IF('Cost &amp; Solution'!J75=0,"",'Cost &amp; Solution'!J75))</f>
        <v/>
      </c>
      <c r="E27" s="147" t="str">
        <f>IFERROR(VLOOKUP(C27,'Container Panel'!$B$41:$K$100,'Container Panel'!$K$38,0),"")</f>
        <v/>
      </c>
      <c r="F27" s="147" t="str">
        <f>IFERROR(IF($E27="","",VLOOKUP(C27,'Container Panel'!$B$41:$J$100,'Container Panel'!$I$38,0)),"")</f>
        <v/>
      </c>
      <c r="G27" s="147" t="str">
        <f>IFERROR(IF($E27="","",VLOOKUP($C27,'Container Panel'!$B$41:$Z$100,'Container Panel'!F$38,0)),"")</f>
        <v/>
      </c>
      <c r="H27" s="147" t="str">
        <f>IFERROR(IF($E27="","",VLOOKUP($C27,'Container Panel'!$B$41:$Z$100,'Container Panel'!G$38,0)),"")</f>
        <v/>
      </c>
      <c r="I27" s="148" t="str">
        <f>IFERROR(IF($E27="","",VLOOKUP($C27,'Container Panel'!$B$41:$Z$100,'Container Panel'!H$38,0)),"")</f>
        <v/>
      </c>
      <c r="J27" s="148" t="str">
        <f ca="1">VLOOKUP(C27,'Pallet Calculation'!$D$4:$J$63,'Pallet Calculation'!$I$2,0)</f>
        <v/>
      </c>
      <c r="K27" s="149">
        <v>25</v>
      </c>
      <c r="L27" s="149" t="str">
        <f t="shared" ca="1" si="0"/>
        <v/>
      </c>
      <c r="M27" s="93" t="str">
        <f ca="1">IFERROR(VLOOKUP($L27,'Container Panel'!$B$41:$Z$100,'Container Panel'!H$38,0),"")</f>
        <v/>
      </c>
      <c r="N27" s="75" t="str">
        <f ca="1">VLOOKUP(L27,'Pallet Calculation'!$D$4:$J$63,'Pallet Calculation'!$H$2,0)</f>
        <v/>
      </c>
      <c r="O27" s="75" t="str">
        <f ca="1">VLOOKUP(L27,'Pallet Calculation'!$D$4:$J$63,'Pallet Calculation'!$I$2,0)</f>
        <v/>
      </c>
      <c r="P27" s="75" t="str">
        <f ca="1">VLOOKUP(L27,'Pallet Calculation'!$D$4:$J$63,'Pallet Calculation'!$G$2,0)</f>
        <v/>
      </c>
      <c r="Q27" s="75" t="str">
        <f ca="1">IFERROR(VLOOKUP($P27,'Container Panel'!$B$27:$M$36,'Container Panel'!F$38,0),"")</f>
        <v/>
      </c>
      <c r="R27" s="75" t="str">
        <f ca="1">IFERROR(VLOOKUP($P27,'Container Panel'!$B$27:$M$36,'Container Panel'!G$38,0),"")</f>
        <v/>
      </c>
      <c r="S27" s="75"/>
      <c r="T27" s="75" t="str">
        <f ca="1">VLOOKUP($L27,'Pallet Calculation'!$D$138:$Q$197,INDEX('Pallet Calculation'!$H$132:$Q$132,MATCH(Output!$P27,'Pallet Calculation'!$H$134:$Q$134,0)),0)</f>
        <v/>
      </c>
      <c r="U27" s="65" t="str">
        <f ca="1">VLOOKUP(C27,'Pallet Calculation'!$D$4:$J$63,'Pallet Calculation'!$H$2,0)</f>
        <v/>
      </c>
    </row>
    <row r="28" spans="2:21">
      <c r="B28" s="75" t="str">
        <f>IF('Cost &amp; Solution'!A76=0,"",'Cost &amp; Solution'!A76)</f>
        <v/>
      </c>
      <c r="C28" s="75" t="str">
        <f>IF('Cost &amp; Solution'!L76=0,"",'Cost &amp; Solution'!L76)</f>
        <v/>
      </c>
      <c r="D28" s="75" t="str">
        <f>IF($E28="","",IF('Cost &amp; Solution'!J76=0,"",'Cost &amp; Solution'!J76))</f>
        <v/>
      </c>
      <c r="E28" s="147" t="str">
        <f>IFERROR(VLOOKUP(C28,'Container Panel'!$B$41:$K$100,'Container Panel'!$K$38,0),"")</f>
        <v/>
      </c>
      <c r="F28" s="147" t="str">
        <f>IFERROR(IF($E28="","",VLOOKUP(C28,'Container Panel'!$B$41:$J$100,'Container Panel'!$I$38,0)),"")</f>
        <v/>
      </c>
      <c r="G28" s="147" t="str">
        <f>IFERROR(IF($E28="","",VLOOKUP($C28,'Container Panel'!$B$41:$Z$100,'Container Panel'!F$38,0)),"")</f>
        <v/>
      </c>
      <c r="H28" s="147" t="str">
        <f>IFERROR(IF($E28="","",VLOOKUP($C28,'Container Panel'!$B$41:$Z$100,'Container Panel'!G$38,0)),"")</f>
        <v/>
      </c>
      <c r="I28" s="148" t="str">
        <f>IFERROR(IF($E28="","",VLOOKUP($C28,'Container Panel'!$B$41:$Z$100,'Container Panel'!H$38,0)),"")</f>
        <v/>
      </c>
      <c r="J28" s="148" t="str">
        <f ca="1">VLOOKUP(C28,'Pallet Calculation'!$D$4:$J$63,'Pallet Calculation'!$I$2,0)</f>
        <v/>
      </c>
      <c r="K28" s="149">
        <v>26</v>
      </c>
      <c r="L28" s="149" t="str">
        <f t="shared" ca="1" si="0"/>
        <v/>
      </c>
      <c r="M28" s="93" t="str">
        <f ca="1">IFERROR(VLOOKUP($L28,'Container Panel'!$B$41:$Z$100,'Container Panel'!H$38,0),"")</f>
        <v/>
      </c>
      <c r="N28" s="75" t="str">
        <f ca="1">VLOOKUP(L28,'Pallet Calculation'!$D$4:$J$63,'Pallet Calculation'!$H$2,0)</f>
        <v/>
      </c>
      <c r="O28" s="75" t="str">
        <f ca="1">VLOOKUP(L28,'Pallet Calculation'!$D$4:$J$63,'Pallet Calculation'!$I$2,0)</f>
        <v/>
      </c>
      <c r="P28" s="75" t="str">
        <f ca="1">VLOOKUP(L28,'Pallet Calculation'!$D$4:$J$63,'Pallet Calculation'!$G$2,0)</f>
        <v/>
      </c>
      <c r="Q28" s="75" t="str">
        <f ca="1">IFERROR(VLOOKUP($P28,'Container Panel'!$B$27:$M$36,'Container Panel'!F$38,0),"")</f>
        <v/>
      </c>
      <c r="R28" s="75" t="str">
        <f ca="1">IFERROR(VLOOKUP($P28,'Container Panel'!$B$27:$M$36,'Container Panel'!G$38,0),"")</f>
        <v/>
      </c>
      <c r="S28" s="75"/>
      <c r="T28" s="75" t="str">
        <f ca="1">VLOOKUP($L28,'Pallet Calculation'!$D$138:$Q$197,INDEX('Pallet Calculation'!$H$132:$Q$132,MATCH(Output!$P28,'Pallet Calculation'!$H$134:$Q$134,0)),0)</f>
        <v/>
      </c>
      <c r="U28" s="65" t="str">
        <f ca="1">VLOOKUP(C28,'Pallet Calculation'!$D$4:$J$63,'Pallet Calculation'!$H$2,0)</f>
        <v/>
      </c>
    </row>
    <row r="29" spans="2:21">
      <c r="B29" s="75" t="str">
        <f>IF('Cost &amp; Solution'!A77=0,"",'Cost &amp; Solution'!A77)</f>
        <v/>
      </c>
      <c r="C29" s="75" t="str">
        <f>IF('Cost &amp; Solution'!L77=0,"",'Cost &amp; Solution'!L77)</f>
        <v/>
      </c>
      <c r="D29" s="75" t="str">
        <f>IF($E29="","",IF('Cost &amp; Solution'!J77=0,"",'Cost &amp; Solution'!J77))</f>
        <v/>
      </c>
      <c r="E29" s="147" t="str">
        <f>IFERROR(VLOOKUP(C29,'Container Panel'!$B$41:$K$100,'Container Panel'!$K$38,0),"")</f>
        <v/>
      </c>
      <c r="F29" s="147" t="str">
        <f>IFERROR(IF($E29="","",VLOOKUP(C29,'Container Panel'!$B$41:$J$100,'Container Panel'!$I$38,0)),"")</f>
        <v/>
      </c>
      <c r="G29" s="147" t="str">
        <f>IFERROR(IF($E29="","",VLOOKUP($C29,'Container Panel'!$B$41:$Z$100,'Container Panel'!F$38,0)),"")</f>
        <v/>
      </c>
      <c r="H29" s="147" t="str">
        <f>IFERROR(IF($E29="","",VLOOKUP($C29,'Container Panel'!$B$41:$Z$100,'Container Panel'!G$38,0)),"")</f>
        <v/>
      </c>
      <c r="I29" s="148" t="str">
        <f>IFERROR(IF($E29="","",VLOOKUP($C29,'Container Panel'!$B$41:$Z$100,'Container Panel'!H$38,0)),"")</f>
        <v/>
      </c>
      <c r="J29" s="148" t="str">
        <f ca="1">VLOOKUP(C29,'Pallet Calculation'!$D$4:$J$63,'Pallet Calculation'!$I$2,0)</f>
        <v/>
      </c>
      <c r="K29" s="149">
        <v>27</v>
      </c>
      <c r="L29" s="149" t="str">
        <f t="shared" ca="1" si="0"/>
        <v/>
      </c>
      <c r="M29" s="93" t="str">
        <f ca="1">IFERROR(VLOOKUP($L29,'Container Panel'!$B$41:$Z$100,'Container Panel'!H$38,0),"")</f>
        <v/>
      </c>
      <c r="N29" s="75" t="str">
        <f ca="1">VLOOKUP(L29,'Pallet Calculation'!$D$4:$J$63,'Pallet Calculation'!$H$2,0)</f>
        <v/>
      </c>
      <c r="O29" s="75" t="str">
        <f ca="1">VLOOKUP(L29,'Pallet Calculation'!$D$4:$J$63,'Pallet Calculation'!$I$2,0)</f>
        <v/>
      </c>
      <c r="P29" s="75" t="str">
        <f ca="1">VLOOKUP(L29,'Pallet Calculation'!$D$4:$J$63,'Pallet Calculation'!$G$2,0)</f>
        <v/>
      </c>
      <c r="Q29" s="75" t="str">
        <f ca="1">IFERROR(VLOOKUP($P29,'Container Panel'!$B$27:$M$36,'Container Panel'!F$38,0),"")</f>
        <v/>
      </c>
      <c r="R29" s="75" t="str">
        <f ca="1">IFERROR(VLOOKUP($P29,'Container Panel'!$B$27:$M$36,'Container Panel'!G$38,0),"")</f>
        <v/>
      </c>
      <c r="S29" s="75"/>
      <c r="T29" s="75" t="str">
        <f ca="1">VLOOKUP($L29,'Pallet Calculation'!$D$138:$Q$197,INDEX('Pallet Calculation'!$H$132:$Q$132,MATCH(Output!$P29,'Pallet Calculation'!$H$134:$Q$134,0)),0)</f>
        <v/>
      </c>
      <c r="U29" s="65" t="str">
        <f ca="1">VLOOKUP(C29,'Pallet Calculation'!$D$4:$J$63,'Pallet Calculation'!$H$2,0)</f>
        <v/>
      </c>
    </row>
    <row r="30" spans="2:21">
      <c r="B30" s="75" t="str">
        <f>IF('Cost &amp; Solution'!A78=0,"",'Cost &amp; Solution'!A78)</f>
        <v/>
      </c>
      <c r="C30" s="75" t="str">
        <f>IF('Cost &amp; Solution'!L78=0,"",'Cost &amp; Solution'!L78)</f>
        <v/>
      </c>
      <c r="D30" s="75" t="str">
        <f>IF($E30="","",IF('Cost &amp; Solution'!J78=0,"",'Cost &amp; Solution'!J78))</f>
        <v/>
      </c>
      <c r="E30" s="147" t="str">
        <f>IFERROR(VLOOKUP(C30,'Container Panel'!$B$41:$K$100,'Container Panel'!$K$38,0),"")</f>
        <v/>
      </c>
      <c r="F30" s="147" t="str">
        <f>IFERROR(IF($E30="","",VLOOKUP(C30,'Container Panel'!$B$41:$J$100,'Container Panel'!$I$38,0)),"")</f>
        <v/>
      </c>
      <c r="G30" s="147" t="str">
        <f>IFERROR(IF($E30="","",VLOOKUP($C30,'Container Panel'!$B$41:$Z$100,'Container Panel'!F$38,0)),"")</f>
        <v/>
      </c>
      <c r="H30" s="147" t="str">
        <f>IFERROR(IF($E30="","",VLOOKUP($C30,'Container Panel'!$B$41:$Z$100,'Container Panel'!G$38,0)),"")</f>
        <v/>
      </c>
      <c r="I30" s="148" t="str">
        <f>IFERROR(IF($E30="","",VLOOKUP($C30,'Container Panel'!$B$41:$Z$100,'Container Panel'!H$38,0)),"")</f>
        <v/>
      </c>
      <c r="J30" s="148" t="str">
        <f ca="1">VLOOKUP(C30,'Pallet Calculation'!$D$4:$J$63,'Pallet Calculation'!$I$2,0)</f>
        <v/>
      </c>
      <c r="K30" s="149">
        <v>28</v>
      </c>
      <c r="L30" s="149" t="str">
        <f t="shared" ca="1" si="0"/>
        <v/>
      </c>
      <c r="M30" s="93" t="str">
        <f ca="1">IFERROR(VLOOKUP($L30,'Container Panel'!$B$41:$Z$100,'Container Panel'!H$38,0),"")</f>
        <v/>
      </c>
      <c r="N30" s="75" t="str">
        <f ca="1">VLOOKUP(L30,'Pallet Calculation'!$D$4:$J$63,'Pallet Calculation'!$H$2,0)</f>
        <v/>
      </c>
      <c r="O30" s="75" t="str">
        <f ca="1">VLOOKUP(L30,'Pallet Calculation'!$D$4:$J$63,'Pallet Calculation'!$I$2,0)</f>
        <v/>
      </c>
      <c r="P30" s="75" t="str">
        <f ca="1">VLOOKUP(L30,'Pallet Calculation'!$D$4:$J$63,'Pallet Calculation'!$G$2,0)</f>
        <v/>
      </c>
      <c r="Q30" s="75" t="str">
        <f ca="1">IFERROR(VLOOKUP($P30,'Container Panel'!$B$27:$M$36,'Container Panel'!F$38,0),"")</f>
        <v/>
      </c>
      <c r="R30" s="75" t="str">
        <f ca="1">IFERROR(VLOOKUP($P30,'Container Panel'!$B$27:$M$36,'Container Panel'!G$38,0),"")</f>
        <v/>
      </c>
      <c r="S30" s="75"/>
      <c r="T30" s="75" t="str">
        <f ca="1">VLOOKUP($L30,'Pallet Calculation'!$D$138:$Q$197,INDEX('Pallet Calculation'!$H$132:$Q$132,MATCH(Output!$P30,'Pallet Calculation'!$H$134:$Q$134,0)),0)</f>
        <v/>
      </c>
      <c r="U30" s="65" t="str">
        <f ca="1">VLOOKUP(C30,'Pallet Calculation'!$D$4:$J$63,'Pallet Calculation'!$H$2,0)</f>
        <v/>
      </c>
    </row>
    <row r="31" spans="2:21">
      <c r="B31" s="75" t="str">
        <f>IF('Cost &amp; Solution'!A79=0,"",'Cost &amp; Solution'!A79)</f>
        <v/>
      </c>
      <c r="C31" s="75" t="str">
        <f>IF('Cost &amp; Solution'!L79=0,"",'Cost &amp; Solution'!L79)</f>
        <v/>
      </c>
      <c r="D31" s="75" t="str">
        <f>IF($E31="","",IF('Cost &amp; Solution'!J79=0,"",'Cost &amp; Solution'!J79))</f>
        <v/>
      </c>
      <c r="E31" s="147" t="str">
        <f>IFERROR(VLOOKUP(C31,'Container Panel'!$B$41:$K$100,'Container Panel'!$K$38,0),"")</f>
        <v/>
      </c>
      <c r="F31" s="147" t="str">
        <f>IFERROR(IF($E31="","",VLOOKUP(C31,'Container Panel'!$B$41:$J$100,'Container Panel'!$I$38,0)),"")</f>
        <v/>
      </c>
      <c r="G31" s="147" t="str">
        <f>IFERROR(IF($E31="","",VLOOKUP($C31,'Container Panel'!$B$41:$Z$100,'Container Panel'!F$38,0)),"")</f>
        <v/>
      </c>
      <c r="H31" s="147" t="str">
        <f>IFERROR(IF($E31="","",VLOOKUP($C31,'Container Panel'!$B$41:$Z$100,'Container Panel'!G$38,0)),"")</f>
        <v/>
      </c>
      <c r="I31" s="148" t="str">
        <f>IFERROR(IF($E31="","",VLOOKUP($C31,'Container Panel'!$B$41:$Z$100,'Container Panel'!H$38,0)),"")</f>
        <v/>
      </c>
      <c r="J31" s="148" t="str">
        <f ca="1">VLOOKUP(C31,'Pallet Calculation'!$D$4:$J$63,'Pallet Calculation'!$I$2,0)</f>
        <v/>
      </c>
      <c r="K31" s="149">
        <v>29</v>
      </c>
      <c r="L31" s="149" t="str">
        <f t="shared" ca="1" si="0"/>
        <v/>
      </c>
      <c r="M31" s="93" t="str">
        <f ca="1">IFERROR(VLOOKUP($L31,'Container Panel'!$B$41:$Z$100,'Container Panel'!H$38,0),"")</f>
        <v/>
      </c>
      <c r="N31" s="75" t="str">
        <f ca="1">VLOOKUP(L31,'Pallet Calculation'!$D$4:$J$63,'Pallet Calculation'!$H$2,0)</f>
        <v/>
      </c>
      <c r="O31" s="75" t="str">
        <f ca="1">VLOOKUP(L31,'Pallet Calculation'!$D$4:$J$63,'Pallet Calculation'!$I$2,0)</f>
        <v/>
      </c>
      <c r="P31" s="75" t="str">
        <f ca="1">VLOOKUP(L31,'Pallet Calculation'!$D$4:$J$63,'Pallet Calculation'!$G$2,0)</f>
        <v/>
      </c>
      <c r="Q31" s="75" t="str">
        <f ca="1">IFERROR(VLOOKUP($P31,'Container Panel'!$B$27:$M$36,'Container Panel'!F$38,0),"")</f>
        <v/>
      </c>
      <c r="R31" s="75" t="str">
        <f ca="1">IFERROR(VLOOKUP($P31,'Container Panel'!$B$27:$M$36,'Container Panel'!G$38,0),"")</f>
        <v/>
      </c>
      <c r="S31" s="75"/>
      <c r="T31" s="75" t="str">
        <f ca="1">VLOOKUP($L31,'Pallet Calculation'!$D$138:$Q$197,INDEX('Pallet Calculation'!$H$132:$Q$132,MATCH(Output!$P31,'Pallet Calculation'!$H$134:$Q$134,0)),0)</f>
        <v/>
      </c>
      <c r="U31" s="65" t="str">
        <f ca="1">VLOOKUP(C31,'Pallet Calculation'!$D$4:$J$63,'Pallet Calculation'!$H$2,0)</f>
        <v/>
      </c>
    </row>
    <row r="32" spans="2:21">
      <c r="B32" s="75" t="str">
        <f>IF('Cost &amp; Solution'!A80=0,"",'Cost &amp; Solution'!A80)</f>
        <v/>
      </c>
      <c r="C32" s="75" t="str">
        <f>IF('Cost &amp; Solution'!L80=0,"",'Cost &amp; Solution'!L80)</f>
        <v/>
      </c>
      <c r="D32" s="75" t="str">
        <f>IF($E32="","",IF('Cost &amp; Solution'!J80=0,"",'Cost &amp; Solution'!J80))</f>
        <v/>
      </c>
      <c r="E32" s="147" t="str">
        <f>IFERROR(VLOOKUP(C32,'Container Panel'!$B$41:$K$100,'Container Panel'!$K$38,0),"")</f>
        <v/>
      </c>
      <c r="F32" s="147" t="str">
        <f>IFERROR(IF($E32="","",VLOOKUP(C32,'Container Panel'!$B$41:$J$100,'Container Panel'!$I$38,0)),"")</f>
        <v/>
      </c>
      <c r="G32" s="147" t="str">
        <f>IFERROR(IF($E32="","",VLOOKUP($C32,'Container Panel'!$B$41:$Z$100,'Container Panel'!F$38,0)),"")</f>
        <v/>
      </c>
      <c r="H32" s="147" t="str">
        <f>IFERROR(IF($E32="","",VLOOKUP($C32,'Container Panel'!$B$41:$Z$100,'Container Panel'!G$38,0)),"")</f>
        <v/>
      </c>
      <c r="I32" s="148" t="str">
        <f>IFERROR(IF($E32="","",VLOOKUP($C32,'Container Panel'!$B$41:$Z$100,'Container Panel'!H$38,0)),"")</f>
        <v/>
      </c>
      <c r="J32" s="148" t="str">
        <f ca="1">VLOOKUP(C32,'Pallet Calculation'!$D$4:$J$63,'Pallet Calculation'!$I$2,0)</f>
        <v/>
      </c>
      <c r="K32" s="149">
        <v>30</v>
      </c>
      <c r="L32" s="149" t="str">
        <f t="shared" ca="1" si="0"/>
        <v/>
      </c>
      <c r="M32" s="93" t="str">
        <f ca="1">IFERROR(VLOOKUP($L32,'Container Panel'!$B$41:$Z$100,'Container Panel'!H$38,0),"")</f>
        <v/>
      </c>
      <c r="N32" s="75" t="str">
        <f ca="1">VLOOKUP(L32,'Pallet Calculation'!$D$4:$J$63,'Pallet Calculation'!$H$2,0)</f>
        <v/>
      </c>
      <c r="O32" s="75" t="str">
        <f ca="1">VLOOKUP(L32,'Pallet Calculation'!$D$4:$J$63,'Pallet Calculation'!$I$2,0)</f>
        <v/>
      </c>
      <c r="P32" s="75" t="str">
        <f ca="1">VLOOKUP(L32,'Pallet Calculation'!$D$4:$J$63,'Pallet Calculation'!$G$2,0)</f>
        <v/>
      </c>
      <c r="Q32" s="75" t="str">
        <f ca="1">IFERROR(VLOOKUP($P32,'Container Panel'!$B$27:$M$36,'Container Panel'!F$38,0),"")</f>
        <v/>
      </c>
      <c r="R32" s="75" t="str">
        <f ca="1">IFERROR(VLOOKUP($P32,'Container Panel'!$B$27:$M$36,'Container Panel'!G$38,0),"")</f>
        <v/>
      </c>
      <c r="S32" s="75"/>
      <c r="T32" s="75" t="str">
        <f ca="1">VLOOKUP($L32,'Pallet Calculation'!$D$138:$Q$197,INDEX('Pallet Calculation'!$H$132:$Q$132,MATCH(Output!$P32,'Pallet Calculation'!$H$134:$Q$134,0)),0)</f>
        <v/>
      </c>
      <c r="U32" s="65" t="str">
        <f ca="1">VLOOKUP(C32,'Pallet Calculation'!$D$4:$J$63,'Pallet Calculation'!$H$2,0)</f>
        <v/>
      </c>
    </row>
    <row r="33" spans="2:21">
      <c r="B33" s="75" t="str">
        <f>IF('Cost &amp; Solution'!A81=0,"",'Cost &amp; Solution'!A81)</f>
        <v/>
      </c>
      <c r="C33" s="75" t="str">
        <f>IF('Cost &amp; Solution'!L81=0,"",'Cost &amp; Solution'!L81)</f>
        <v/>
      </c>
      <c r="D33" s="75" t="str">
        <f>IF($E33="","",IF('Cost &amp; Solution'!J81=0,"",'Cost &amp; Solution'!J81))</f>
        <v/>
      </c>
      <c r="E33" s="147" t="str">
        <f>IFERROR(VLOOKUP(C33,'Container Panel'!$B$41:$K$100,'Container Panel'!$K$38,0),"")</f>
        <v/>
      </c>
      <c r="F33" s="147" t="str">
        <f>IFERROR(IF($E33="","",VLOOKUP(C33,'Container Panel'!$B$41:$J$100,'Container Panel'!$I$38,0)),"")</f>
        <v/>
      </c>
      <c r="G33" s="147" t="str">
        <f>IFERROR(IF($E33="","",VLOOKUP($C33,'Container Panel'!$B$41:$Z$100,'Container Panel'!F$38,0)),"")</f>
        <v/>
      </c>
      <c r="H33" s="147" t="str">
        <f>IFERROR(IF($E33="","",VLOOKUP($C33,'Container Panel'!$B$41:$Z$100,'Container Panel'!G$38,0)),"")</f>
        <v/>
      </c>
      <c r="I33" s="148" t="str">
        <f>IFERROR(IF($E33="","",VLOOKUP($C33,'Container Panel'!$B$41:$Z$100,'Container Panel'!H$38,0)),"")</f>
        <v/>
      </c>
      <c r="J33" s="148" t="str">
        <f ca="1">VLOOKUP(C33,'Pallet Calculation'!$D$4:$J$63,'Pallet Calculation'!$I$2,0)</f>
        <v/>
      </c>
      <c r="K33" s="149">
        <v>31</v>
      </c>
      <c r="L33" s="149" t="str">
        <f t="shared" ca="1" si="0"/>
        <v/>
      </c>
      <c r="M33" s="93" t="str">
        <f ca="1">IFERROR(VLOOKUP($L33,'Container Panel'!$B$41:$Z$100,'Container Panel'!H$38,0),"")</f>
        <v/>
      </c>
      <c r="N33" s="75" t="str">
        <f ca="1">VLOOKUP(L33,'Pallet Calculation'!$D$4:$J$63,'Pallet Calculation'!$H$2,0)</f>
        <v/>
      </c>
      <c r="O33" s="75" t="str">
        <f ca="1">VLOOKUP(L33,'Pallet Calculation'!$D$4:$J$63,'Pallet Calculation'!$I$2,0)</f>
        <v/>
      </c>
      <c r="P33" s="75" t="str">
        <f ca="1">VLOOKUP(L33,'Pallet Calculation'!$D$4:$J$63,'Pallet Calculation'!$G$2,0)</f>
        <v/>
      </c>
      <c r="Q33" s="75" t="str">
        <f ca="1">IFERROR(VLOOKUP($P33,'Container Panel'!$B$27:$M$36,'Container Panel'!F$38,0),"")</f>
        <v/>
      </c>
      <c r="R33" s="75" t="str">
        <f ca="1">IFERROR(VLOOKUP($P33,'Container Panel'!$B$27:$M$36,'Container Panel'!G$38,0),"")</f>
        <v/>
      </c>
      <c r="S33" s="75"/>
      <c r="T33" s="75" t="str">
        <f ca="1">VLOOKUP($L33,'Pallet Calculation'!$D$138:$Q$197,INDEX('Pallet Calculation'!$H$132:$Q$132,MATCH(Output!$P33,'Pallet Calculation'!$H$134:$Q$134,0)),0)</f>
        <v/>
      </c>
      <c r="U33" s="65" t="str">
        <f ca="1">VLOOKUP(C33,'Pallet Calculation'!$D$4:$J$63,'Pallet Calculation'!$H$2,0)</f>
        <v/>
      </c>
    </row>
    <row r="34" spans="2:21">
      <c r="B34" s="75" t="str">
        <f>IF('Cost &amp; Solution'!A82=0,"",'Cost &amp; Solution'!A82)</f>
        <v/>
      </c>
      <c r="C34" s="75" t="str">
        <f>IF('Cost &amp; Solution'!L82=0,"",'Cost &amp; Solution'!L82)</f>
        <v/>
      </c>
      <c r="D34" s="75" t="str">
        <f>IF($E34="","",IF('Cost &amp; Solution'!J82=0,"",'Cost &amp; Solution'!J82))</f>
        <v/>
      </c>
      <c r="E34" s="147" t="str">
        <f>IFERROR(VLOOKUP(C34,'Container Panel'!$B$41:$K$100,'Container Panel'!$K$38,0),"")</f>
        <v/>
      </c>
      <c r="F34" s="147" t="str">
        <f>IFERROR(IF($E34="","",VLOOKUP(C34,'Container Panel'!$B$41:$J$100,'Container Panel'!$I$38,0)),"")</f>
        <v/>
      </c>
      <c r="G34" s="147" t="str">
        <f>IFERROR(IF($E34="","",VLOOKUP($C34,'Container Panel'!$B$41:$Z$100,'Container Panel'!F$38,0)),"")</f>
        <v/>
      </c>
      <c r="H34" s="147" t="str">
        <f>IFERROR(IF($E34="","",VLOOKUP($C34,'Container Panel'!$B$41:$Z$100,'Container Panel'!G$38,0)),"")</f>
        <v/>
      </c>
      <c r="I34" s="148" t="str">
        <f>IFERROR(IF($E34="","",VLOOKUP($C34,'Container Panel'!$B$41:$Z$100,'Container Panel'!H$38,0)),"")</f>
        <v/>
      </c>
      <c r="J34" s="148" t="str">
        <f ca="1">VLOOKUP(C34,'Pallet Calculation'!$D$4:$J$63,'Pallet Calculation'!$I$2,0)</f>
        <v/>
      </c>
      <c r="K34" s="149">
        <v>32</v>
      </c>
      <c r="L34" s="149" t="str">
        <f t="shared" ca="1" si="0"/>
        <v/>
      </c>
      <c r="M34" s="93" t="str">
        <f ca="1">IFERROR(VLOOKUP($L34,'Container Panel'!$B$41:$Z$100,'Container Panel'!H$38,0),"")</f>
        <v/>
      </c>
      <c r="N34" s="75" t="str">
        <f ca="1">VLOOKUP(L34,'Pallet Calculation'!$D$4:$J$63,'Pallet Calculation'!$H$2,0)</f>
        <v/>
      </c>
      <c r="O34" s="75" t="str">
        <f ca="1">VLOOKUP(L34,'Pallet Calculation'!$D$4:$J$63,'Pallet Calculation'!$I$2,0)</f>
        <v/>
      </c>
      <c r="P34" s="75" t="str">
        <f ca="1">VLOOKUP(L34,'Pallet Calculation'!$D$4:$J$63,'Pallet Calculation'!$G$2,0)</f>
        <v/>
      </c>
      <c r="Q34" s="75" t="str">
        <f ca="1">IFERROR(VLOOKUP($P34,'Container Panel'!$B$27:$M$36,'Container Panel'!F$38,0),"")</f>
        <v/>
      </c>
      <c r="R34" s="75" t="str">
        <f ca="1">IFERROR(VLOOKUP($P34,'Container Panel'!$B$27:$M$36,'Container Panel'!G$38,0),"")</f>
        <v/>
      </c>
      <c r="S34" s="75"/>
      <c r="T34" s="75" t="str">
        <f ca="1">VLOOKUP($L34,'Pallet Calculation'!$D$138:$Q$197,INDEX('Pallet Calculation'!$H$132:$Q$132,MATCH(Output!$P34,'Pallet Calculation'!$H$134:$Q$134,0)),0)</f>
        <v/>
      </c>
      <c r="U34" s="65" t="str">
        <f ca="1">VLOOKUP(C34,'Pallet Calculation'!$D$4:$J$63,'Pallet Calculation'!$H$2,0)</f>
        <v/>
      </c>
    </row>
    <row r="35" spans="2:21">
      <c r="B35" s="75" t="str">
        <f>IF('Cost &amp; Solution'!A83=0,"",'Cost &amp; Solution'!A83)</f>
        <v/>
      </c>
      <c r="C35" s="75" t="str">
        <f>IF('Cost &amp; Solution'!L83=0,"",'Cost &amp; Solution'!L83)</f>
        <v/>
      </c>
      <c r="D35" s="75" t="str">
        <f>IF($E35="","",IF('Cost &amp; Solution'!J83=0,"",'Cost &amp; Solution'!J83))</f>
        <v/>
      </c>
      <c r="E35" s="147" t="str">
        <f>IFERROR(VLOOKUP(C35,'Container Panel'!$B$41:$K$100,'Container Panel'!$K$38,0),"")</f>
        <v/>
      </c>
      <c r="F35" s="147" t="str">
        <f>IFERROR(IF($E35="","",VLOOKUP(C35,'Container Panel'!$B$41:$J$100,'Container Panel'!$I$38,0)),"")</f>
        <v/>
      </c>
      <c r="G35" s="147" t="str">
        <f>IFERROR(IF($E35="","",VLOOKUP($C35,'Container Panel'!$B$41:$Z$100,'Container Panel'!F$38,0)),"")</f>
        <v/>
      </c>
      <c r="H35" s="147" t="str">
        <f>IFERROR(IF($E35="","",VLOOKUP($C35,'Container Panel'!$B$41:$Z$100,'Container Panel'!G$38,0)),"")</f>
        <v/>
      </c>
      <c r="I35" s="148" t="str">
        <f>IFERROR(IF($E35="","",VLOOKUP($C35,'Container Panel'!$B$41:$Z$100,'Container Panel'!H$38,0)),"")</f>
        <v/>
      </c>
      <c r="J35" s="148" t="str">
        <f ca="1">VLOOKUP(C35,'Pallet Calculation'!$D$4:$J$63,'Pallet Calculation'!$I$2,0)</f>
        <v/>
      </c>
      <c r="K35" s="149">
        <v>33</v>
      </c>
      <c r="L35" s="149" t="str">
        <f t="shared" ref="L35:L62" ca="1" si="1">IFERROR(INDEX(SubBox,K35),"")</f>
        <v/>
      </c>
      <c r="M35" s="93" t="str">
        <f ca="1">IFERROR(VLOOKUP($L35,'Container Panel'!$B$41:$Z$100,'Container Panel'!H$38,0),"")</f>
        <v/>
      </c>
      <c r="N35" s="75" t="str">
        <f ca="1">VLOOKUP(L35,'Pallet Calculation'!$D$4:$J$63,'Pallet Calculation'!$H$2,0)</f>
        <v/>
      </c>
      <c r="O35" s="75" t="str">
        <f ca="1">VLOOKUP(L35,'Pallet Calculation'!$D$4:$J$63,'Pallet Calculation'!$I$2,0)</f>
        <v/>
      </c>
      <c r="P35" s="75" t="str">
        <f ca="1">VLOOKUP(L35,'Pallet Calculation'!$D$4:$J$63,'Pallet Calculation'!$G$2,0)</f>
        <v/>
      </c>
      <c r="Q35" s="75" t="str">
        <f ca="1">IFERROR(VLOOKUP($P35,'Container Panel'!$B$27:$M$36,'Container Panel'!F$38,0),"")</f>
        <v/>
      </c>
      <c r="R35" s="75" t="str">
        <f ca="1">IFERROR(VLOOKUP($P35,'Container Panel'!$B$27:$M$36,'Container Panel'!G$38,0),"")</f>
        <v/>
      </c>
      <c r="S35" s="75"/>
      <c r="T35" s="75" t="str">
        <f ca="1">VLOOKUP($L35,'Pallet Calculation'!$D$138:$Q$197,INDEX('Pallet Calculation'!$H$132:$Q$132,MATCH(Output!$P35,'Pallet Calculation'!$H$134:$Q$134,0)),0)</f>
        <v/>
      </c>
      <c r="U35" s="65" t="str">
        <f ca="1">VLOOKUP(C35,'Pallet Calculation'!$D$4:$J$63,'Pallet Calculation'!$H$2,0)</f>
        <v/>
      </c>
    </row>
    <row r="36" spans="2:21">
      <c r="B36" s="75" t="str">
        <f>IF('Cost &amp; Solution'!A84=0,"",'Cost &amp; Solution'!A84)</f>
        <v/>
      </c>
      <c r="C36" s="75" t="str">
        <f>IF('Cost &amp; Solution'!L84=0,"",'Cost &amp; Solution'!L84)</f>
        <v/>
      </c>
      <c r="D36" s="75" t="str">
        <f>IF($E36="","",IF('Cost &amp; Solution'!J84=0,"",'Cost &amp; Solution'!J84))</f>
        <v/>
      </c>
      <c r="E36" s="147" t="str">
        <f>IFERROR(VLOOKUP(C36,'Container Panel'!$B$41:$K$100,'Container Panel'!$K$38,0),"")</f>
        <v/>
      </c>
      <c r="F36" s="147" t="str">
        <f>IFERROR(IF($E36="","",VLOOKUP(C36,'Container Panel'!$B$41:$J$100,'Container Panel'!$I$38,0)),"")</f>
        <v/>
      </c>
      <c r="G36" s="147" t="str">
        <f>IFERROR(IF($E36="","",VLOOKUP($C36,'Container Panel'!$B$41:$Z$100,'Container Panel'!F$38,0)),"")</f>
        <v/>
      </c>
      <c r="H36" s="147" t="str">
        <f>IFERROR(IF($E36="","",VLOOKUP($C36,'Container Panel'!$B$41:$Z$100,'Container Panel'!G$38,0)),"")</f>
        <v/>
      </c>
      <c r="I36" s="148" t="str">
        <f>IFERROR(IF($E36="","",VLOOKUP($C36,'Container Panel'!$B$41:$Z$100,'Container Panel'!H$38,0)),"")</f>
        <v/>
      </c>
      <c r="J36" s="148" t="str">
        <f ca="1">VLOOKUP(C36,'Pallet Calculation'!$D$4:$J$63,'Pallet Calculation'!$I$2,0)</f>
        <v/>
      </c>
      <c r="K36" s="149">
        <v>34</v>
      </c>
      <c r="L36" s="149" t="str">
        <f t="shared" ca="1" si="1"/>
        <v/>
      </c>
      <c r="M36" s="93" t="str">
        <f ca="1">IFERROR(VLOOKUP($L36,'Container Panel'!$B$41:$Z$100,'Container Panel'!H$38,0),"")</f>
        <v/>
      </c>
      <c r="N36" s="75" t="str">
        <f ca="1">VLOOKUP(L36,'Pallet Calculation'!$D$4:$J$63,'Pallet Calculation'!$H$2,0)</f>
        <v/>
      </c>
      <c r="O36" s="75" t="str">
        <f ca="1">VLOOKUP(L36,'Pallet Calculation'!$D$4:$J$63,'Pallet Calculation'!$I$2,0)</f>
        <v/>
      </c>
      <c r="P36" s="75" t="str">
        <f ca="1">VLOOKUP(L36,'Pallet Calculation'!$D$4:$J$63,'Pallet Calculation'!$G$2,0)</f>
        <v/>
      </c>
      <c r="Q36" s="75" t="str">
        <f ca="1">IFERROR(VLOOKUP($P36,'Container Panel'!$B$27:$M$36,'Container Panel'!F$38,0),"")</f>
        <v/>
      </c>
      <c r="R36" s="75" t="str">
        <f ca="1">IFERROR(VLOOKUP($P36,'Container Panel'!$B$27:$M$36,'Container Panel'!G$38,0),"")</f>
        <v/>
      </c>
      <c r="S36" s="75"/>
      <c r="T36" s="75" t="str">
        <f ca="1">VLOOKUP($L36,'Pallet Calculation'!$D$138:$Q$197,INDEX('Pallet Calculation'!$H$132:$Q$132,MATCH(Output!$P36,'Pallet Calculation'!$H$134:$Q$134,0)),0)</f>
        <v/>
      </c>
      <c r="U36" s="65" t="str">
        <f ca="1">VLOOKUP(C36,'Pallet Calculation'!$D$4:$J$63,'Pallet Calculation'!$H$2,0)</f>
        <v/>
      </c>
    </row>
    <row r="37" spans="2:21">
      <c r="B37" s="75" t="str">
        <f>IF('Cost &amp; Solution'!A85=0,"",'Cost &amp; Solution'!A85)</f>
        <v/>
      </c>
      <c r="C37" s="75" t="str">
        <f>IF('Cost &amp; Solution'!L85=0,"",'Cost &amp; Solution'!L85)</f>
        <v/>
      </c>
      <c r="D37" s="75" t="str">
        <f>IF($E37="","",IF('Cost &amp; Solution'!J85=0,"",'Cost &amp; Solution'!J85))</f>
        <v/>
      </c>
      <c r="E37" s="147" t="str">
        <f>IFERROR(VLOOKUP(C37,'Container Panel'!$B$41:$K$100,'Container Panel'!$K$38,0),"")</f>
        <v/>
      </c>
      <c r="F37" s="147" t="str">
        <f>IFERROR(IF($E37="","",VLOOKUP(C37,'Container Panel'!$B$41:$J$100,'Container Panel'!$I$38,0)),"")</f>
        <v/>
      </c>
      <c r="G37" s="147" t="str">
        <f>IFERROR(IF($E37="","",VLOOKUP($C37,'Container Panel'!$B$41:$Z$100,'Container Panel'!F$38,0)),"")</f>
        <v/>
      </c>
      <c r="H37" s="147" t="str">
        <f>IFERROR(IF($E37="","",VLOOKUP($C37,'Container Panel'!$B$41:$Z$100,'Container Panel'!G$38,0)),"")</f>
        <v/>
      </c>
      <c r="I37" s="148" t="str">
        <f>IFERROR(IF($E37="","",VLOOKUP($C37,'Container Panel'!$B$41:$Z$100,'Container Panel'!H$38,0)),"")</f>
        <v/>
      </c>
      <c r="J37" s="148" t="str">
        <f ca="1">VLOOKUP(C37,'Pallet Calculation'!$D$4:$J$63,'Pallet Calculation'!$I$2,0)</f>
        <v/>
      </c>
      <c r="K37" s="149">
        <v>35</v>
      </c>
      <c r="L37" s="149" t="str">
        <f t="shared" ca="1" si="1"/>
        <v/>
      </c>
      <c r="M37" s="93" t="str">
        <f ca="1">IFERROR(VLOOKUP($L37,'Container Panel'!$B$41:$Z$100,'Container Panel'!H$38,0),"")</f>
        <v/>
      </c>
      <c r="N37" s="75" t="str">
        <f ca="1">VLOOKUP(L37,'Pallet Calculation'!$D$4:$J$63,'Pallet Calculation'!$H$2,0)</f>
        <v/>
      </c>
      <c r="O37" s="75" t="str">
        <f ca="1">VLOOKUP(L37,'Pallet Calculation'!$D$4:$J$63,'Pallet Calculation'!$I$2,0)</f>
        <v/>
      </c>
      <c r="P37" s="75" t="str">
        <f ca="1">VLOOKUP(L37,'Pallet Calculation'!$D$4:$J$63,'Pallet Calculation'!$G$2,0)</f>
        <v/>
      </c>
      <c r="Q37" s="75" t="str">
        <f ca="1">IFERROR(VLOOKUP($P37,'Container Panel'!$B$27:$M$36,'Container Panel'!F$38,0),"")</f>
        <v/>
      </c>
      <c r="R37" s="75" t="str">
        <f ca="1">IFERROR(VLOOKUP($P37,'Container Panel'!$B$27:$M$36,'Container Panel'!G$38,0),"")</f>
        <v/>
      </c>
      <c r="S37" s="75"/>
      <c r="T37" s="75" t="str">
        <f ca="1">VLOOKUP($L37,'Pallet Calculation'!$D$138:$Q$197,INDEX('Pallet Calculation'!$H$132:$Q$132,MATCH(Output!$P37,'Pallet Calculation'!$H$134:$Q$134,0)),0)</f>
        <v/>
      </c>
      <c r="U37" s="65" t="str">
        <f ca="1">VLOOKUP(C37,'Pallet Calculation'!$D$4:$J$63,'Pallet Calculation'!$H$2,0)</f>
        <v/>
      </c>
    </row>
    <row r="38" spans="2:21">
      <c r="B38" s="75" t="str">
        <f>IF('Cost &amp; Solution'!A86=0,"",'Cost &amp; Solution'!A86)</f>
        <v/>
      </c>
      <c r="C38" s="75" t="str">
        <f>IF('Cost &amp; Solution'!L86=0,"",'Cost &amp; Solution'!L86)</f>
        <v/>
      </c>
      <c r="D38" s="75" t="str">
        <f>IF($E38="","",IF('Cost &amp; Solution'!J86=0,"",'Cost &amp; Solution'!J86))</f>
        <v/>
      </c>
      <c r="E38" s="147" t="str">
        <f>IFERROR(VLOOKUP(C38,'Container Panel'!$B$41:$K$100,'Container Panel'!$K$38,0),"")</f>
        <v/>
      </c>
      <c r="F38" s="147" t="str">
        <f>IFERROR(IF($E38="","",VLOOKUP(C38,'Container Panel'!$B$41:$J$100,'Container Panel'!$I$38,0)),"")</f>
        <v/>
      </c>
      <c r="G38" s="147" t="str">
        <f>IFERROR(IF($E38="","",VLOOKUP($C38,'Container Panel'!$B$41:$Z$100,'Container Panel'!F$38,0)),"")</f>
        <v/>
      </c>
      <c r="H38" s="147" t="str">
        <f>IFERROR(IF($E38="","",VLOOKUP($C38,'Container Panel'!$B$41:$Z$100,'Container Panel'!G$38,0)),"")</f>
        <v/>
      </c>
      <c r="I38" s="148" t="str">
        <f>IFERROR(IF($E38="","",VLOOKUP($C38,'Container Panel'!$B$41:$Z$100,'Container Panel'!H$38,0)),"")</f>
        <v/>
      </c>
      <c r="J38" s="148" t="str">
        <f ca="1">VLOOKUP(C38,'Pallet Calculation'!$D$4:$J$63,'Pallet Calculation'!$I$2,0)</f>
        <v/>
      </c>
      <c r="K38" s="149">
        <v>36</v>
      </c>
      <c r="L38" s="149" t="str">
        <f t="shared" ca="1" si="1"/>
        <v/>
      </c>
      <c r="M38" s="93" t="str">
        <f ca="1">IFERROR(VLOOKUP($L38,'Container Panel'!$B$41:$Z$100,'Container Panel'!H$38,0),"")</f>
        <v/>
      </c>
      <c r="N38" s="75" t="str">
        <f ca="1">VLOOKUP(L38,'Pallet Calculation'!$D$4:$J$63,'Pallet Calculation'!$H$2,0)</f>
        <v/>
      </c>
      <c r="O38" s="75" t="str">
        <f ca="1">VLOOKUP(L38,'Pallet Calculation'!$D$4:$J$63,'Pallet Calculation'!$I$2,0)</f>
        <v/>
      </c>
      <c r="P38" s="75" t="str">
        <f ca="1">VLOOKUP(L38,'Pallet Calculation'!$D$4:$J$63,'Pallet Calculation'!$G$2,0)</f>
        <v/>
      </c>
      <c r="Q38" s="75" t="str">
        <f ca="1">IFERROR(VLOOKUP($P38,'Container Panel'!$B$27:$M$36,'Container Panel'!F$38,0),"")</f>
        <v/>
      </c>
      <c r="R38" s="75" t="str">
        <f ca="1">IFERROR(VLOOKUP($P38,'Container Panel'!$B$27:$M$36,'Container Panel'!G$38,0),"")</f>
        <v/>
      </c>
      <c r="S38" s="75"/>
      <c r="T38" s="75" t="str">
        <f ca="1">VLOOKUP($L38,'Pallet Calculation'!$D$138:$Q$197,INDEX('Pallet Calculation'!$H$132:$Q$132,MATCH(Output!$P38,'Pallet Calculation'!$H$134:$Q$134,0)),0)</f>
        <v/>
      </c>
      <c r="U38" s="65" t="str">
        <f ca="1">VLOOKUP(C38,'Pallet Calculation'!$D$4:$J$63,'Pallet Calculation'!$H$2,0)</f>
        <v/>
      </c>
    </row>
    <row r="39" spans="2:21">
      <c r="B39" s="75" t="str">
        <f>IF('Cost &amp; Solution'!A87=0,"",'Cost &amp; Solution'!A87)</f>
        <v/>
      </c>
      <c r="C39" s="75" t="str">
        <f>IF('Cost &amp; Solution'!L87=0,"",'Cost &amp; Solution'!L87)</f>
        <v/>
      </c>
      <c r="D39" s="75" t="str">
        <f>IF($E39="","",IF('Cost &amp; Solution'!J87=0,"",'Cost &amp; Solution'!J87))</f>
        <v/>
      </c>
      <c r="E39" s="147" t="str">
        <f>IFERROR(VLOOKUP(C39,'Container Panel'!$B$41:$K$100,'Container Panel'!$K$38,0),"")</f>
        <v/>
      </c>
      <c r="F39" s="147" t="str">
        <f>IFERROR(IF($E39="","",VLOOKUP(C39,'Container Panel'!$B$41:$J$100,'Container Panel'!$I$38,0)),"")</f>
        <v/>
      </c>
      <c r="G39" s="147" t="str">
        <f>IFERROR(IF($E39="","",VLOOKUP($C39,'Container Panel'!$B$41:$Z$100,'Container Panel'!F$38,0)),"")</f>
        <v/>
      </c>
      <c r="H39" s="147" t="str">
        <f>IFERROR(IF($E39="","",VLOOKUP($C39,'Container Panel'!$B$41:$Z$100,'Container Panel'!G$38,0)),"")</f>
        <v/>
      </c>
      <c r="I39" s="148" t="str">
        <f>IFERROR(IF($E39="","",VLOOKUP($C39,'Container Panel'!$B$41:$Z$100,'Container Panel'!H$38,0)),"")</f>
        <v/>
      </c>
      <c r="J39" s="148" t="str">
        <f ca="1">VLOOKUP(C39,'Pallet Calculation'!$D$4:$J$63,'Pallet Calculation'!$I$2,0)</f>
        <v/>
      </c>
      <c r="K39" s="149">
        <v>37</v>
      </c>
      <c r="L39" s="149" t="str">
        <f t="shared" ca="1" si="1"/>
        <v/>
      </c>
      <c r="M39" s="93" t="str">
        <f ca="1">IFERROR(VLOOKUP($L39,'Container Panel'!$B$41:$Z$100,'Container Panel'!H$38,0),"")</f>
        <v/>
      </c>
      <c r="N39" s="75" t="str">
        <f ca="1">VLOOKUP(L39,'Pallet Calculation'!$D$4:$J$63,'Pallet Calculation'!$H$2,0)</f>
        <v/>
      </c>
      <c r="O39" s="75" t="str">
        <f ca="1">VLOOKUP(L39,'Pallet Calculation'!$D$4:$J$63,'Pallet Calculation'!$I$2,0)</f>
        <v/>
      </c>
      <c r="P39" s="75" t="str">
        <f ca="1">VLOOKUP(L39,'Pallet Calculation'!$D$4:$J$63,'Pallet Calculation'!$G$2,0)</f>
        <v/>
      </c>
      <c r="Q39" s="75" t="str">
        <f ca="1">IFERROR(VLOOKUP($P39,'Container Panel'!$B$27:$M$36,'Container Panel'!F$38,0),"")</f>
        <v/>
      </c>
      <c r="R39" s="75" t="str">
        <f ca="1">IFERROR(VLOOKUP($P39,'Container Panel'!$B$27:$M$36,'Container Panel'!G$38,0),"")</f>
        <v/>
      </c>
      <c r="S39" s="75"/>
      <c r="T39" s="75" t="str">
        <f ca="1">VLOOKUP($L39,'Pallet Calculation'!$D$138:$Q$197,INDEX('Pallet Calculation'!$H$132:$Q$132,MATCH(Output!$P39,'Pallet Calculation'!$H$134:$Q$134,0)),0)</f>
        <v/>
      </c>
      <c r="U39" s="65" t="str">
        <f ca="1">VLOOKUP(C39,'Pallet Calculation'!$D$4:$J$63,'Pallet Calculation'!$H$2,0)</f>
        <v/>
      </c>
    </row>
    <row r="40" spans="2:21">
      <c r="B40" s="75" t="str">
        <f>IF('Cost &amp; Solution'!A88=0,"",'Cost &amp; Solution'!A88)</f>
        <v/>
      </c>
      <c r="C40" s="75" t="str">
        <f>IF('Cost &amp; Solution'!L88=0,"",'Cost &amp; Solution'!L88)</f>
        <v/>
      </c>
      <c r="D40" s="75" t="str">
        <f>IF($E40="","",IF('Cost &amp; Solution'!J88=0,"",'Cost &amp; Solution'!J88))</f>
        <v/>
      </c>
      <c r="E40" s="147" t="str">
        <f>IFERROR(VLOOKUP(C40,'Container Panel'!$B$41:$K$100,'Container Panel'!$K$38,0),"")</f>
        <v/>
      </c>
      <c r="F40" s="147" t="str">
        <f>IFERROR(IF($E40="","",VLOOKUP(C40,'Container Panel'!$B$41:$J$100,'Container Panel'!$I$38,0)),"")</f>
        <v/>
      </c>
      <c r="G40" s="147" t="str">
        <f>IFERROR(IF($E40="","",VLOOKUP($C40,'Container Panel'!$B$41:$Z$100,'Container Panel'!F$38,0)),"")</f>
        <v/>
      </c>
      <c r="H40" s="147" t="str">
        <f>IFERROR(IF($E40="","",VLOOKUP($C40,'Container Panel'!$B$41:$Z$100,'Container Panel'!G$38,0)),"")</f>
        <v/>
      </c>
      <c r="I40" s="148" t="str">
        <f>IFERROR(IF($E40="","",VLOOKUP($C40,'Container Panel'!$B$41:$Z$100,'Container Panel'!H$38,0)),"")</f>
        <v/>
      </c>
      <c r="J40" s="148" t="str">
        <f ca="1">VLOOKUP(C40,'Pallet Calculation'!$D$4:$J$63,'Pallet Calculation'!$I$2,0)</f>
        <v/>
      </c>
      <c r="K40" s="149">
        <v>38</v>
      </c>
      <c r="L40" s="149" t="str">
        <f t="shared" ca="1" si="1"/>
        <v/>
      </c>
      <c r="M40" s="93" t="str">
        <f ca="1">IFERROR(VLOOKUP($L40,'Container Panel'!$B$41:$Z$100,'Container Panel'!H$38,0),"")</f>
        <v/>
      </c>
      <c r="N40" s="75" t="str">
        <f ca="1">VLOOKUP(L40,'Pallet Calculation'!$D$4:$J$63,'Pallet Calculation'!$H$2,0)</f>
        <v/>
      </c>
      <c r="O40" s="75" t="str">
        <f ca="1">VLOOKUP(L40,'Pallet Calculation'!$D$4:$J$63,'Pallet Calculation'!$I$2,0)</f>
        <v/>
      </c>
      <c r="P40" s="75" t="str">
        <f ca="1">VLOOKUP(L40,'Pallet Calculation'!$D$4:$J$63,'Pallet Calculation'!$G$2,0)</f>
        <v/>
      </c>
      <c r="Q40" s="75" t="str">
        <f ca="1">IFERROR(VLOOKUP($P40,'Container Panel'!$B$27:$M$36,'Container Panel'!F$38,0),"")</f>
        <v/>
      </c>
      <c r="R40" s="75" t="str">
        <f ca="1">IFERROR(VLOOKUP($P40,'Container Panel'!$B$27:$M$36,'Container Panel'!G$38,0),"")</f>
        <v/>
      </c>
      <c r="S40" s="75"/>
      <c r="T40" s="75" t="str">
        <f ca="1">VLOOKUP($L40,'Pallet Calculation'!$D$138:$Q$197,INDEX('Pallet Calculation'!$H$132:$Q$132,MATCH(Output!$P40,'Pallet Calculation'!$H$134:$Q$134,0)),0)</f>
        <v/>
      </c>
      <c r="U40" s="65" t="str">
        <f ca="1">VLOOKUP(C40,'Pallet Calculation'!$D$4:$J$63,'Pallet Calculation'!$H$2,0)</f>
        <v/>
      </c>
    </row>
    <row r="41" spans="2:21">
      <c r="B41" s="75" t="str">
        <f>IF('Cost &amp; Solution'!A89=0,"",'Cost &amp; Solution'!A89)</f>
        <v/>
      </c>
      <c r="C41" s="75" t="str">
        <f>IF('Cost &amp; Solution'!L89=0,"",'Cost &amp; Solution'!L89)</f>
        <v/>
      </c>
      <c r="D41" s="75" t="str">
        <f>IF($E41="","",IF('Cost &amp; Solution'!J89=0,"",'Cost &amp; Solution'!J89))</f>
        <v/>
      </c>
      <c r="E41" s="147" t="str">
        <f>IFERROR(VLOOKUP(C41,'Container Panel'!$B$41:$K$100,'Container Panel'!$K$38,0),"")</f>
        <v/>
      </c>
      <c r="F41" s="147" t="str">
        <f>IFERROR(IF($E41="","",VLOOKUP(C41,'Container Panel'!$B$41:$J$100,'Container Panel'!$I$38,0)),"")</f>
        <v/>
      </c>
      <c r="G41" s="147" t="str">
        <f>IFERROR(IF($E41="","",VLOOKUP($C41,'Container Panel'!$B$41:$Z$100,'Container Panel'!F$38,0)),"")</f>
        <v/>
      </c>
      <c r="H41" s="147" t="str">
        <f>IFERROR(IF($E41="","",VLOOKUP($C41,'Container Panel'!$B$41:$Z$100,'Container Panel'!G$38,0)),"")</f>
        <v/>
      </c>
      <c r="I41" s="148" t="str">
        <f>IFERROR(IF($E41="","",VLOOKUP($C41,'Container Panel'!$B$41:$Z$100,'Container Panel'!H$38,0)),"")</f>
        <v/>
      </c>
      <c r="J41" s="148" t="str">
        <f ca="1">VLOOKUP(C41,'Pallet Calculation'!$D$4:$J$63,'Pallet Calculation'!$I$2,0)</f>
        <v/>
      </c>
      <c r="K41" s="149">
        <v>39</v>
      </c>
      <c r="L41" s="149" t="str">
        <f t="shared" ca="1" si="1"/>
        <v/>
      </c>
      <c r="M41" s="93" t="str">
        <f ca="1">IFERROR(VLOOKUP($L41,'Container Panel'!$B$41:$Z$100,'Container Panel'!H$38,0),"")</f>
        <v/>
      </c>
      <c r="N41" s="75" t="str">
        <f ca="1">VLOOKUP(L41,'Pallet Calculation'!$D$4:$J$63,'Pallet Calculation'!$H$2,0)</f>
        <v/>
      </c>
      <c r="O41" s="75" t="str">
        <f ca="1">VLOOKUP(L41,'Pallet Calculation'!$D$4:$J$63,'Pallet Calculation'!$I$2,0)</f>
        <v/>
      </c>
      <c r="P41" s="75" t="str">
        <f ca="1">VLOOKUP(L41,'Pallet Calculation'!$D$4:$J$63,'Pallet Calculation'!$G$2,0)</f>
        <v/>
      </c>
      <c r="Q41" s="75" t="str">
        <f ca="1">IFERROR(VLOOKUP($P41,'Container Panel'!$B$27:$M$36,'Container Panel'!F$38,0),"")</f>
        <v/>
      </c>
      <c r="R41" s="75" t="str">
        <f ca="1">IFERROR(VLOOKUP($P41,'Container Panel'!$B$27:$M$36,'Container Panel'!G$38,0),"")</f>
        <v/>
      </c>
      <c r="S41" s="75"/>
      <c r="T41" s="75" t="str">
        <f ca="1">VLOOKUP($L41,'Pallet Calculation'!$D$138:$Q$197,INDEX('Pallet Calculation'!$H$132:$Q$132,MATCH(Output!$P41,'Pallet Calculation'!$H$134:$Q$134,0)),0)</f>
        <v/>
      </c>
      <c r="U41" s="65" t="str">
        <f ca="1">VLOOKUP(C41,'Pallet Calculation'!$D$4:$J$63,'Pallet Calculation'!$H$2,0)</f>
        <v/>
      </c>
    </row>
    <row r="42" spans="2:21">
      <c r="B42" s="75" t="str">
        <f>IF('Cost &amp; Solution'!A90=0,"",'Cost &amp; Solution'!A90)</f>
        <v/>
      </c>
      <c r="C42" s="75" t="str">
        <f>IF('Cost &amp; Solution'!L90=0,"",'Cost &amp; Solution'!L90)</f>
        <v/>
      </c>
      <c r="D42" s="75" t="str">
        <f>IF($E42="","",IF('Cost &amp; Solution'!J90=0,"",'Cost &amp; Solution'!J90))</f>
        <v/>
      </c>
      <c r="E42" s="147" t="str">
        <f>IFERROR(VLOOKUP(C42,'Container Panel'!$B$41:$K$100,'Container Panel'!$K$38,0),"")</f>
        <v/>
      </c>
      <c r="F42" s="147" t="str">
        <f>IFERROR(IF($E42="","",VLOOKUP(C42,'Container Panel'!$B$41:$J$100,'Container Panel'!$I$38,0)),"")</f>
        <v/>
      </c>
      <c r="G42" s="147" t="str">
        <f>IFERROR(IF($E42="","",VLOOKUP($C42,'Container Panel'!$B$41:$Z$100,'Container Panel'!F$38,0)),"")</f>
        <v/>
      </c>
      <c r="H42" s="147" t="str">
        <f>IFERROR(IF($E42="","",VLOOKUP($C42,'Container Panel'!$B$41:$Z$100,'Container Panel'!G$38,0)),"")</f>
        <v/>
      </c>
      <c r="I42" s="148" t="str">
        <f>IFERROR(IF($E42="","",VLOOKUP($C42,'Container Panel'!$B$41:$Z$100,'Container Panel'!H$38,0)),"")</f>
        <v/>
      </c>
      <c r="J42" s="148" t="str">
        <f ca="1">VLOOKUP(C42,'Pallet Calculation'!$D$4:$J$63,'Pallet Calculation'!$I$2,0)</f>
        <v/>
      </c>
      <c r="K42" s="149">
        <v>40</v>
      </c>
      <c r="L42" s="149" t="str">
        <f t="shared" ca="1" si="1"/>
        <v/>
      </c>
      <c r="M42" s="93" t="str">
        <f ca="1">IFERROR(VLOOKUP($L42,'Container Panel'!$B$41:$Z$100,'Container Panel'!H$38,0),"")</f>
        <v/>
      </c>
      <c r="N42" s="75" t="str">
        <f ca="1">VLOOKUP(L42,'Pallet Calculation'!$D$4:$J$63,'Pallet Calculation'!$H$2,0)</f>
        <v/>
      </c>
      <c r="O42" s="75" t="str">
        <f ca="1">VLOOKUP(L42,'Pallet Calculation'!$D$4:$J$63,'Pallet Calculation'!$I$2,0)</f>
        <v/>
      </c>
      <c r="P42" s="75" t="str">
        <f ca="1">VLOOKUP(L42,'Pallet Calculation'!$D$4:$J$63,'Pallet Calculation'!$G$2,0)</f>
        <v/>
      </c>
      <c r="Q42" s="75" t="str">
        <f ca="1">IFERROR(VLOOKUP($P42,'Container Panel'!$B$27:$M$36,'Container Panel'!F$38,0),"")</f>
        <v/>
      </c>
      <c r="R42" s="75" t="str">
        <f ca="1">IFERROR(VLOOKUP($P42,'Container Panel'!$B$27:$M$36,'Container Panel'!G$38,0),"")</f>
        <v/>
      </c>
      <c r="S42" s="75"/>
      <c r="T42" s="75" t="str">
        <f ca="1">VLOOKUP($L42,'Pallet Calculation'!$D$138:$Q$197,INDEX('Pallet Calculation'!$H$132:$Q$132,MATCH(Output!$P42,'Pallet Calculation'!$H$134:$Q$134,0)),0)</f>
        <v/>
      </c>
      <c r="U42" s="65" t="str">
        <f ca="1">VLOOKUP(C42,'Pallet Calculation'!$D$4:$J$63,'Pallet Calculation'!$H$2,0)</f>
        <v/>
      </c>
    </row>
    <row r="43" spans="2:21">
      <c r="B43" s="75" t="str">
        <f>IF('Cost &amp; Solution'!A91=0,"",'Cost &amp; Solution'!A91)</f>
        <v/>
      </c>
      <c r="C43" s="75" t="str">
        <f>IF('Cost &amp; Solution'!L91=0,"",'Cost &amp; Solution'!L91)</f>
        <v/>
      </c>
      <c r="D43" s="75" t="str">
        <f>IF($E43="","",IF('Cost &amp; Solution'!J91=0,"",'Cost &amp; Solution'!J91))</f>
        <v/>
      </c>
      <c r="E43" s="147" t="str">
        <f>IFERROR(VLOOKUP(C43,'Container Panel'!$B$41:$K$100,'Container Panel'!$K$38,0),"")</f>
        <v/>
      </c>
      <c r="F43" s="147" t="str">
        <f>IFERROR(IF($E43="","",VLOOKUP(C43,'Container Panel'!$B$41:$J$100,'Container Panel'!$I$38,0)),"")</f>
        <v/>
      </c>
      <c r="G43" s="147" t="str">
        <f>IFERROR(IF($E43="","",VLOOKUP($C43,'Container Panel'!$B$41:$Z$100,'Container Panel'!F$38,0)),"")</f>
        <v/>
      </c>
      <c r="H43" s="147" t="str">
        <f>IFERROR(IF($E43="","",VLOOKUP($C43,'Container Panel'!$B$41:$Z$100,'Container Panel'!G$38,0)),"")</f>
        <v/>
      </c>
      <c r="I43" s="148" t="str">
        <f>IFERROR(IF($E43="","",VLOOKUP($C43,'Container Panel'!$B$41:$Z$100,'Container Panel'!H$38,0)),"")</f>
        <v/>
      </c>
      <c r="J43" s="148" t="str">
        <f ca="1">VLOOKUP(C43,'Pallet Calculation'!$D$4:$J$63,'Pallet Calculation'!$I$2,0)</f>
        <v/>
      </c>
      <c r="K43" s="149">
        <v>41</v>
      </c>
      <c r="L43" s="149" t="str">
        <f t="shared" ca="1" si="1"/>
        <v/>
      </c>
      <c r="M43" s="93" t="str">
        <f ca="1">IFERROR(VLOOKUP($L43,'Container Panel'!$B$41:$Z$100,'Container Panel'!H$38,0),"")</f>
        <v/>
      </c>
      <c r="N43" s="75" t="str">
        <f ca="1">VLOOKUP(L43,'Pallet Calculation'!$D$4:$J$63,'Pallet Calculation'!$H$2,0)</f>
        <v/>
      </c>
      <c r="O43" s="75" t="str">
        <f ca="1">VLOOKUP(L43,'Pallet Calculation'!$D$4:$J$63,'Pallet Calculation'!$I$2,0)</f>
        <v/>
      </c>
      <c r="P43" s="75" t="str">
        <f ca="1">VLOOKUP(L43,'Pallet Calculation'!$D$4:$J$63,'Pallet Calculation'!$G$2,0)</f>
        <v/>
      </c>
      <c r="Q43" s="75" t="str">
        <f ca="1">IFERROR(VLOOKUP($P43,'Container Panel'!$B$27:$M$36,'Container Panel'!F$38,0),"")</f>
        <v/>
      </c>
      <c r="R43" s="75" t="str">
        <f ca="1">IFERROR(VLOOKUP($P43,'Container Panel'!$B$27:$M$36,'Container Panel'!G$38,0),"")</f>
        <v/>
      </c>
      <c r="S43" s="75"/>
      <c r="T43" s="75" t="str">
        <f ca="1">VLOOKUP($L43,'Pallet Calculation'!$D$138:$Q$197,INDEX('Pallet Calculation'!$H$132:$Q$132,MATCH(Output!$P43,'Pallet Calculation'!$H$134:$Q$134,0)),0)</f>
        <v/>
      </c>
      <c r="U43" s="65" t="str">
        <f ca="1">VLOOKUP(C43,'Pallet Calculation'!$D$4:$J$63,'Pallet Calculation'!$H$2,0)</f>
        <v/>
      </c>
    </row>
    <row r="44" spans="2:21">
      <c r="B44" s="75" t="str">
        <f>IF('Cost &amp; Solution'!A92=0,"",'Cost &amp; Solution'!A92)</f>
        <v/>
      </c>
      <c r="C44" s="75" t="str">
        <f>IF('Cost &amp; Solution'!L92=0,"",'Cost &amp; Solution'!L92)</f>
        <v/>
      </c>
      <c r="D44" s="75" t="str">
        <f>IF($E44="","",IF('Cost &amp; Solution'!J92=0,"",'Cost &amp; Solution'!J92))</f>
        <v/>
      </c>
      <c r="E44" s="147" t="str">
        <f>IFERROR(VLOOKUP(C44,'Container Panel'!$B$41:$K$100,'Container Panel'!$K$38,0),"")</f>
        <v/>
      </c>
      <c r="F44" s="147" t="str">
        <f>IFERROR(IF($E44="","",VLOOKUP(C44,'Container Panel'!$B$41:$J$100,'Container Panel'!$I$38,0)),"")</f>
        <v/>
      </c>
      <c r="G44" s="147" t="str">
        <f>IFERROR(IF($E44="","",VLOOKUP($C44,'Container Panel'!$B$41:$Z$100,'Container Panel'!F$38,0)),"")</f>
        <v/>
      </c>
      <c r="H44" s="147" t="str">
        <f>IFERROR(IF($E44="","",VLOOKUP($C44,'Container Panel'!$B$41:$Z$100,'Container Panel'!G$38,0)),"")</f>
        <v/>
      </c>
      <c r="I44" s="148" t="str">
        <f>IFERROR(IF($E44="","",VLOOKUP($C44,'Container Panel'!$B$41:$Z$100,'Container Panel'!H$38,0)),"")</f>
        <v/>
      </c>
      <c r="J44" s="148" t="str">
        <f ca="1">VLOOKUP(C44,'Pallet Calculation'!$D$4:$J$63,'Pallet Calculation'!$I$2,0)</f>
        <v/>
      </c>
      <c r="K44" s="149">
        <v>42</v>
      </c>
      <c r="L44" s="149" t="str">
        <f t="shared" ca="1" si="1"/>
        <v/>
      </c>
      <c r="M44" s="93" t="str">
        <f ca="1">IFERROR(VLOOKUP($L44,'Container Panel'!$B$41:$Z$100,'Container Panel'!H$38,0),"")</f>
        <v/>
      </c>
      <c r="N44" s="75" t="str">
        <f ca="1">VLOOKUP(L44,'Pallet Calculation'!$D$4:$J$63,'Pallet Calculation'!$H$2,0)</f>
        <v/>
      </c>
      <c r="O44" s="75" t="str">
        <f ca="1">VLOOKUP(L44,'Pallet Calculation'!$D$4:$J$63,'Pallet Calculation'!$I$2,0)</f>
        <v/>
      </c>
      <c r="P44" s="75" t="str">
        <f ca="1">VLOOKUP(L44,'Pallet Calculation'!$D$4:$J$63,'Pallet Calculation'!$G$2,0)</f>
        <v/>
      </c>
      <c r="Q44" s="75" t="str">
        <f ca="1">IFERROR(VLOOKUP($P44,'Container Panel'!$B$27:$M$36,'Container Panel'!F$38,0),"")</f>
        <v/>
      </c>
      <c r="R44" s="75" t="str">
        <f ca="1">IFERROR(VLOOKUP($P44,'Container Panel'!$B$27:$M$36,'Container Panel'!G$38,0),"")</f>
        <v/>
      </c>
      <c r="S44" s="75"/>
      <c r="T44" s="75" t="str">
        <f ca="1">VLOOKUP($L44,'Pallet Calculation'!$D$138:$Q$197,INDEX('Pallet Calculation'!$H$132:$Q$132,MATCH(Output!$P44,'Pallet Calculation'!$H$134:$Q$134,0)),0)</f>
        <v/>
      </c>
      <c r="U44" s="65" t="str">
        <f ca="1">VLOOKUP(C44,'Pallet Calculation'!$D$4:$J$63,'Pallet Calculation'!$H$2,0)</f>
        <v/>
      </c>
    </row>
    <row r="45" spans="2:21">
      <c r="B45" s="75" t="str">
        <f>IF('Cost &amp; Solution'!A93=0,"",'Cost &amp; Solution'!A93)</f>
        <v xml:space="preserve">Solution </v>
      </c>
      <c r="C45" s="75" t="str">
        <f>IF('Cost &amp; Solution'!L93=0,"",'Cost &amp; Solution'!L93)</f>
        <v/>
      </c>
      <c r="D45" s="75" t="str">
        <f>IF($E45="","",IF('Cost &amp; Solution'!J93=0,"",'Cost &amp; Solution'!J93))</f>
        <v/>
      </c>
      <c r="E45" s="147" t="str">
        <f>IFERROR(VLOOKUP(C45,'Container Panel'!$B$41:$K$100,'Container Panel'!$K$38,0),"")</f>
        <v/>
      </c>
      <c r="F45" s="147" t="str">
        <f>IFERROR(IF($E45="","",VLOOKUP(C45,'Container Panel'!$B$41:$J$100,'Container Panel'!$I$38,0)),"")</f>
        <v/>
      </c>
      <c r="G45" s="147" t="str">
        <f>IFERROR(IF($E45="","",VLOOKUP($C45,'Container Panel'!$B$41:$Z$100,'Container Panel'!F$38,0)),"")</f>
        <v/>
      </c>
      <c r="H45" s="147" t="str">
        <f>IFERROR(IF($E45="","",VLOOKUP($C45,'Container Panel'!$B$41:$Z$100,'Container Panel'!G$38,0)),"")</f>
        <v/>
      </c>
      <c r="I45" s="148" t="str">
        <f>IFERROR(IF($E45="","",VLOOKUP($C45,'Container Panel'!$B$41:$Z$100,'Container Panel'!H$38,0)),"")</f>
        <v/>
      </c>
      <c r="J45" s="148" t="str">
        <f ca="1">VLOOKUP(C45,'Pallet Calculation'!$D$4:$J$63,'Pallet Calculation'!$I$2,0)</f>
        <v/>
      </c>
      <c r="K45" s="149">
        <v>43</v>
      </c>
      <c r="L45" s="149" t="str">
        <f t="shared" ca="1" si="1"/>
        <v/>
      </c>
      <c r="M45" s="93" t="str">
        <f ca="1">IFERROR(VLOOKUP($L45,'Container Panel'!$B$41:$Z$100,'Container Panel'!H$38,0),"")</f>
        <v/>
      </c>
      <c r="N45" s="75" t="str">
        <f ca="1">VLOOKUP(L45,'Pallet Calculation'!$D$4:$J$63,'Pallet Calculation'!$H$2,0)</f>
        <v/>
      </c>
      <c r="O45" s="75" t="str">
        <f ca="1">VLOOKUP(L45,'Pallet Calculation'!$D$4:$J$63,'Pallet Calculation'!$I$2,0)</f>
        <v/>
      </c>
      <c r="P45" s="75" t="str">
        <f ca="1">VLOOKUP(L45,'Pallet Calculation'!$D$4:$J$63,'Pallet Calculation'!$G$2,0)</f>
        <v/>
      </c>
      <c r="Q45" s="75" t="str">
        <f ca="1">IFERROR(VLOOKUP($P45,'Container Panel'!$B$27:$M$36,'Container Panel'!F$38,0),"")</f>
        <v/>
      </c>
      <c r="R45" s="75" t="str">
        <f ca="1">IFERROR(VLOOKUP($P45,'Container Panel'!$B$27:$M$36,'Container Panel'!G$38,0),"")</f>
        <v/>
      </c>
      <c r="S45" s="75"/>
      <c r="T45" s="75" t="str">
        <f ca="1">VLOOKUP($L45,'Pallet Calculation'!$D$138:$Q$197,INDEX('Pallet Calculation'!$H$132:$Q$132,MATCH(Output!$P45,'Pallet Calculation'!$H$134:$Q$134,0)),0)</f>
        <v/>
      </c>
      <c r="U45" s="65" t="str">
        <f ca="1">VLOOKUP(C45,'Pallet Calculation'!$D$4:$J$63,'Pallet Calculation'!$H$2,0)</f>
        <v/>
      </c>
    </row>
    <row r="46" spans="2:21">
      <c r="B46" s="75" t="str">
        <f>IF('Cost &amp; Solution'!A94=0,"",'Cost &amp; Solution'!A94)</f>
        <v>Num</v>
      </c>
      <c r="C46" s="75" t="str">
        <f>IF('Cost &amp; Solution'!L94=0,"",'Cost &amp; Solution'!L94)</f>
        <v/>
      </c>
      <c r="D46" s="75" t="str">
        <f>IF($E46="","",IF('Cost &amp; Solution'!J94=0,"",'Cost &amp; Solution'!J94))</f>
        <v/>
      </c>
      <c r="E46" s="147" t="str">
        <f>IFERROR(VLOOKUP(C46,'Container Panel'!$B$41:$K$100,'Container Panel'!$K$38,0),"")</f>
        <v/>
      </c>
      <c r="F46" s="147" t="str">
        <f>IFERROR(IF($E46="","",VLOOKUP(C46,'Container Panel'!$B$41:$J$100,'Container Panel'!$I$38,0)),"")</f>
        <v/>
      </c>
      <c r="G46" s="147" t="str">
        <f>IFERROR(IF($E46="","",VLOOKUP($C46,'Container Panel'!$B$41:$Z$100,'Container Panel'!F$38,0)),"")</f>
        <v/>
      </c>
      <c r="H46" s="147" t="str">
        <f>IFERROR(IF($E46="","",VLOOKUP($C46,'Container Panel'!$B$41:$Z$100,'Container Panel'!G$38,0)),"")</f>
        <v/>
      </c>
      <c r="I46" s="148" t="str">
        <f>IFERROR(IF($E46="","",VLOOKUP($C46,'Container Panel'!$B$41:$Z$100,'Container Panel'!H$38,0)),"")</f>
        <v/>
      </c>
      <c r="J46" s="148" t="str">
        <f ca="1">VLOOKUP(C46,'Pallet Calculation'!$D$4:$J$63,'Pallet Calculation'!$I$2,0)</f>
        <v/>
      </c>
      <c r="K46" s="149">
        <v>44</v>
      </c>
      <c r="L46" s="149" t="str">
        <f t="shared" ca="1" si="1"/>
        <v/>
      </c>
      <c r="M46" s="93" t="str">
        <f ca="1">IFERROR(VLOOKUP($L46,'Container Panel'!$B$41:$Z$100,'Container Panel'!H$38,0),"")</f>
        <v/>
      </c>
      <c r="N46" s="75" t="str">
        <f ca="1">VLOOKUP(L46,'Pallet Calculation'!$D$4:$J$63,'Pallet Calculation'!$H$2,0)</f>
        <v/>
      </c>
      <c r="O46" s="75" t="str">
        <f ca="1">VLOOKUP(L46,'Pallet Calculation'!$D$4:$J$63,'Pallet Calculation'!$I$2,0)</f>
        <v/>
      </c>
      <c r="P46" s="75" t="str">
        <f ca="1">VLOOKUP(L46,'Pallet Calculation'!$D$4:$J$63,'Pallet Calculation'!$G$2,0)</f>
        <v/>
      </c>
      <c r="Q46" s="75" t="str">
        <f ca="1">IFERROR(VLOOKUP($P46,'Container Panel'!$B$27:$M$36,'Container Panel'!F$38,0),"")</f>
        <v/>
      </c>
      <c r="R46" s="75" t="str">
        <f ca="1">IFERROR(VLOOKUP($P46,'Container Panel'!$B$27:$M$36,'Container Panel'!G$38,0),"")</f>
        <v/>
      </c>
      <c r="S46" s="75"/>
      <c r="T46" s="75" t="str">
        <f ca="1">VLOOKUP($L46,'Pallet Calculation'!$D$138:$Q$197,INDEX('Pallet Calculation'!$H$132:$Q$132,MATCH(Output!$P46,'Pallet Calculation'!$H$134:$Q$134,0)),0)</f>
        <v/>
      </c>
      <c r="U46" s="65" t="str">
        <f ca="1">VLOOKUP(C46,'Pallet Calculation'!$D$4:$J$63,'Pallet Calculation'!$H$2,0)</f>
        <v/>
      </c>
    </row>
    <row r="47" spans="2:21">
      <c r="B47" s="75">
        <f>IF('Cost &amp; Solution'!A95=0,"",'Cost &amp; Solution'!A95)</f>
        <v>95</v>
      </c>
      <c r="C47" s="75" t="str">
        <f>IF('Cost &amp; Solution'!L95=0,"",'Cost &amp; Solution'!L95)</f>
        <v/>
      </c>
      <c r="D47" s="75" t="str">
        <f>IF($E47="","",IF('Cost &amp; Solution'!J95=0,"",'Cost &amp; Solution'!J95))</f>
        <v/>
      </c>
      <c r="E47" s="147" t="str">
        <f>IFERROR(VLOOKUP(C47,'Container Panel'!$B$41:$K$100,'Container Panel'!$K$38,0),"")</f>
        <v/>
      </c>
      <c r="F47" s="147" t="str">
        <f>IFERROR(IF($E47="","",VLOOKUP(C47,'Container Panel'!$B$41:$J$100,'Container Panel'!$I$38,0)),"")</f>
        <v/>
      </c>
      <c r="G47" s="147" t="str">
        <f>IFERROR(IF($E47="","",VLOOKUP($C47,'Container Panel'!$B$41:$Z$100,'Container Panel'!F$38,0)),"")</f>
        <v/>
      </c>
      <c r="H47" s="147" t="str">
        <f>IFERROR(IF($E47="","",VLOOKUP($C47,'Container Panel'!$B$41:$Z$100,'Container Panel'!G$38,0)),"")</f>
        <v/>
      </c>
      <c r="I47" s="148" t="str">
        <f>IFERROR(IF($E47="","",VLOOKUP($C47,'Container Panel'!$B$41:$Z$100,'Container Panel'!H$38,0)),"")</f>
        <v/>
      </c>
      <c r="J47" s="148" t="str">
        <f ca="1">VLOOKUP(C47,'Pallet Calculation'!$D$4:$J$63,'Pallet Calculation'!$I$2,0)</f>
        <v/>
      </c>
      <c r="K47" s="149">
        <v>45</v>
      </c>
      <c r="L47" s="149" t="str">
        <f t="shared" ca="1" si="1"/>
        <v/>
      </c>
      <c r="M47" s="93" t="str">
        <f ca="1">IFERROR(VLOOKUP($L47,'Container Panel'!$B$41:$Z$100,'Container Panel'!H$38,0),"")</f>
        <v/>
      </c>
      <c r="N47" s="75" t="str">
        <f ca="1">VLOOKUP(L47,'Pallet Calculation'!$D$4:$J$63,'Pallet Calculation'!$H$2,0)</f>
        <v/>
      </c>
      <c r="O47" s="75" t="str">
        <f ca="1">VLOOKUP(L47,'Pallet Calculation'!$D$4:$J$63,'Pallet Calculation'!$I$2,0)</f>
        <v/>
      </c>
      <c r="P47" s="75" t="str">
        <f ca="1">VLOOKUP(L47,'Pallet Calculation'!$D$4:$J$63,'Pallet Calculation'!$G$2,0)</f>
        <v/>
      </c>
      <c r="Q47" s="75" t="str">
        <f ca="1">IFERROR(VLOOKUP($P47,'Container Panel'!$B$27:$M$36,'Container Panel'!F$38,0),"")</f>
        <v/>
      </c>
      <c r="R47" s="75" t="str">
        <f ca="1">IFERROR(VLOOKUP($P47,'Container Panel'!$B$27:$M$36,'Container Panel'!G$38,0),"")</f>
        <v/>
      </c>
      <c r="S47" s="75"/>
      <c r="T47" s="75" t="str">
        <f ca="1">VLOOKUP($L47,'Pallet Calculation'!$D$138:$Q$197,INDEX('Pallet Calculation'!$H$132:$Q$132,MATCH(Output!$P47,'Pallet Calculation'!$H$134:$Q$134,0)),0)</f>
        <v/>
      </c>
      <c r="U47" s="65" t="str">
        <f ca="1">VLOOKUP(C47,'Pallet Calculation'!$D$4:$J$63,'Pallet Calculation'!$H$2,0)</f>
        <v/>
      </c>
    </row>
    <row r="48" spans="2:21">
      <c r="B48" s="75" t="str">
        <f>IF('Cost &amp; Solution'!A96=0,"",'Cost &amp; Solution'!A96)</f>
        <v/>
      </c>
      <c r="C48" s="75" t="str">
        <f>IF('Cost &amp; Solution'!L96=0,"",'Cost &amp; Solution'!L96)</f>
        <v/>
      </c>
      <c r="D48" s="75" t="str">
        <f>IF($E48="","",IF('Cost &amp; Solution'!J96=0,"",'Cost &amp; Solution'!J96))</f>
        <v/>
      </c>
      <c r="E48" s="147" t="str">
        <f>IFERROR(VLOOKUP(C48,'Container Panel'!$B$41:$K$100,'Container Panel'!$K$38,0),"")</f>
        <v/>
      </c>
      <c r="F48" s="147" t="str">
        <f>IFERROR(IF($E48="","",VLOOKUP(C48,'Container Panel'!$B$41:$J$100,'Container Panel'!$I$38,0)),"")</f>
        <v/>
      </c>
      <c r="G48" s="147" t="str">
        <f>IFERROR(IF($E48="","",VLOOKUP($C48,'Container Panel'!$B$41:$Z$100,'Container Panel'!F$38,0)),"")</f>
        <v/>
      </c>
      <c r="H48" s="147" t="str">
        <f>IFERROR(IF($E48="","",VLOOKUP($C48,'Container Panel'!$B$41:$Z$100,'Container Panel'!G$38,0)),"")</f>
        <v/>
      </c>
      <c r="I48" s="148" t="str">
        <f>IFERROR(IF($E48="","",VLOOKUP($C48,'Container Panel'!$B$41:$Z$100,'Container Panel'!H$38,0)),"")</f>
        <v/>
      </c>
      <c r="J48" s="148" t="str">
        <f ca="1">VLOOKUP(C48,'Pallet Calculation'!$D$4:$J$63,'Pallet Calculation'!$I$2,0)</f>
        <v/>
      </c>
      <c r="K48" s="149">
        <v>46</v>
      </c>
      <c r="L48" s="149" t="str">
        <f t="shared" ca="1" si="1"/>
        <v/>
      </c>
      <c r="M48" s="93" t="str">
        <f ca="1">IFERROR(VLOOKUP($L48,'Container Panel'!$B$41:$Z$100,'Container Panel'!H$38,0),"")</f>
        <v/>
      </c>
      <c r="N48" s="75" t="str">
        <f ca="1">VLOOKUP(L48,'Pallet Calculation'!$D$4:$J$63,'Pallet Calculation'!$H$2,0)</f>
        <v/>
      </c>
      <c r="O48" s="75" t="str">
        <f ca="1">VLOOKUP(L48,'Pallet Calculation'!$D$4:$J$63,'Pallet Calculation'!$I$2,0)</f>
        <v/>
      </c>
      <c r="P48" s="75" t="str">
        <f ca="1">VLOOKUP(L48,'Pallet Calculation'!$D$4:$J$63,'Pallet Calculation'!$G$2,0)</f>
        <v/>
      </c>
      <c r="Q48" s="75" t="str">
        <f ca="1">IFERROR(VLOOKUP($P48,'Container Panel'!$B$27:$M$36,'Container Panel'!F$38,0),"")</f>
        <v/>
      </c>
      <c r="R48" s="75" t="str">
        <f ca="1">IFERROR(VLOOKUP($P48,'Container Panel'!$B$27:$M$36,'Container Panel'!G$38,0),"")</f>
        <v/>
      </c>
      <c r="S48" s="75"/>
      <c r="T48" s="75" t="str">
        <f ca="1">VLOOKUP($L48,'Pallet Calculation'!$D$138:$Q$197,INDEX('Pallet Calculation'!$H$132:$Q$132,MATCH(Output!$P48,'Pallet Calculation'!$H$134:$Q$134,0)),0)</f>
        <v/>
      </c>
      <c r="U48" s="65" t="str">
        <f ca="1">VLOOKUP(C48,'Pallet Calculation'!$D$4:$J$63,'Pallet Calculation'!$H$2,0)</f>
        <v/>
      </c>
    </row>
    <row r="49" spans="2:21">
      <c r="B49" s="75" t="str">
        <f>IF('Cost &amp; Solution'!A97=0,"",'Cost &amp; Solution'!A97)</f>
        <v>Num</v>
      </c>
      <c r="C49" s="75" t="str">
        <f>IF('Cost &amp; Solution'!L97=0,"",'Cost &amp; Solution'!L97)</f>
        <v/>
      </c>
      <c r="D49" s="75" t="str">
        <f>IF($E49="","",IF('Cost &amp; Solution'!J97=0,"",'Cost &amp; Solution'!J97))</f>
        <v/>
      </c>
      <c r="E49" s="147" t="str">
        <f>IFERROR(VLOOKUP(C49,'Container Panel'!$B$41:$K$100,'Container Panel'!$K$38,0),"")</f>
        <v/>
      </c>
      <c r="F49" s="147" t="str">
        <f>IFERROR(IF($E49="","",VLOOKUP(C49,'Container Panel'!$B$41:$J$100,'Container Panel'!$I$38,0)),"")</f>
        <v/>
      </c>
      <c r="G49" s="147" t="str">
        <f>IFERROR(IF($E49="","",VLOOKUP($C49,'Container Panel'!$B$41:$Z$100,'Container Panel'!F$38,0)),"")</f>
        <v/>
      </c>
      <c r="H49" s="147" t="str">
        <f>IFERROR(IF($E49="","",VLOOKUP($C49,'Container Panel'!$B$41:$Z$100,'Container Panel'!G$38,0)),"")</f>
        <v/>
      </c>
      <c r="I49" s="148" t="str">
        <f>IFERROR(IF($E49="","",VLOOKUP($C49,'Container Panel'!$B$41:$Z$100,'Container Panel'!H$38,0)),"")</f>
        <v/>
      </c>
      <c r="J49" s="148" t="str">
        <f ca="1">VLOOKUP(C49,'Pallet Calculation'!$D$4:$J$63,'Pallet Calculation'!$I$2,0)</f>
        <v/>
      </c>
      <c r="K49" s="149">
        <v>47</v>
      </c>
      <c r="L49" s="149" t="str">
        <f t="shared" ca="1" si="1"/>
        <v/>
      </c>
      <c r="M49" s="93" t="str">
        <f ca="1">IFERROR(VLOOKUP($L49,'Container Panel'!$B$41:$Z$100,'Container Panel'!H$38,0),"")</f>
        <v/>
      </c>
      <c r="N49" s="75" t="str">
        <f ca="1">VLOOKUP(L49,'Pallet Calculation'!$D$4:$J$63,'Pallet Calculation'!$H$2,0)</f>
        <v/>
      </c>
      <c r="O49" s="75" t="str">
        <f ca="1">VLOOKUP(L49,'Pallet Calculation'!$D$4:$J$63,'Pallet Calculation'!$I$2,0)</f>
        <v/>
      </c>
      <c r="P49" s="75" t="str">
        <f ca="1">VLOOKUP(L49,'Pallet Calculation'!$D$4:$J$63,'Pallet Calculation'!$G$2,0)</f>
        <v/>
      </c>
      <c r="Q49" s="75" t="str">
        <f ca="1">IFERROR(VLOOKUP($P49,'Container Panel'!$B$27:$M$36,'Container Panel'!F$38,0),"")</f>
        <v/>
      </c>
      <c r="R49" s="75" t="str">
        <f ca="1">IFERROR(VLOOKUP($P49,'Container Panel'!$B$27:$M$36,'Container Panel'!G$38,0),"")</f>
        <v/>
      </c>
      <c r="S49" s="75"/>
      <c r="T49" s="75" t="str">
        <f ca="1">VLOOKUP($L49,'Pallet Calculation'!$D$138:$Q$197,INDEX('Pallet Calculation'!$H$132:$Q$132,MATCH(Output!$P49,'Pallet Calculation'!$H$134:$Q$134,0)),0)</f>
        <v/>
      </c>
      <c r="U49" s="65" t="str">
        <f ca="1">VLOOKUP(C49,'Pallet Calculation'!$D$4:$J$63,'Pallet Calculation'!$H$2,0)</f>
        <v/>
      </c>
    </row>
    <row r="50" spans="2:21">
      <c r="B50" s="75">
        <f>IF('Cost &amp; Solution'!A98=0,"",'Cost &amp; Solution'!A98)</f>
        <v>32</v>
      </c>
      <c r="C50" s="75" t="str">
        <f>IF('Cost &amp; Solution'!L98=0,"",'Cost &amp; Solution'!L98)</f>
        <v/>
      </c>
      <c r="D50" s="75" t="str">
        <f>IF($E50="","",IF('Cost &amp; Solution'!J98=0,"",'Cost &amp; Solution'!J98))</f>
        <v/>
      </c>
      <c r="E50" s="147" t="str">
        <f>IFERROR(VLOOKUP(C50,'Container Panel'!$B$41:$K$100,'Container Panel'!$K$38,0),"")</f>
        <v/>
      </c>
      <c r="F50" s="147" t="str">
        <f>IFERROR(IF($E50="","",VLOOKUP(C50,'Container Panel'!$B$41:$J$100,'Container Panel'!$I$38,0)),"")</f>
        <v/>
      </c>
      <c r="G50" s="147" t="str">
        <f>IFERROR(IF($E50="","",VLOOKUP($C50,'Container Panel'!$B$41:$Z$100,'Container Panel'!F$38,0)),"")</f>
        <v/>
      </c>
      <c r="H50" s="147" t="str">
        <f>IFERROR(IF($E50="","",VLOOKUP($C50,'Container Panel'!$B$41:$Z$100,'Container Panel'!G$38,0)),"")</f>
        <v/>
      </c>
      <c r="I50" s="148" t="str">
        <f>IFERROR(IF($E50="","",VLOOKUP($C50,'Container Panel'!$B$41:$Z$100,'Container Panel'!H$38,0)),"")</f>
        <v/>
      </c>
      <c r="J50" s="148" t="str">
        <f ca="1">VLOOKUP(C50,'Pallet Calculation'!$D$4:$J$63,'Pallet Calculation'!$I$2,0)</f>
        <v/>
      </c>
      <c r="K50" s="149">
        <v>48</v>
      </c>
      <c r="L50" s="149" t="str">
        <f t="shared" ca="1" si="1"/>
        <v/>
      </c>
      <c r="M50" s="93" t="str">
        <f ca="1">IFERROR(VLOOKUP($L50,'Container Panel'!$B$41:$Z$100,'Container Panel'!H$38,0),"")</f>
        <v/>
      </c>
      <c r="N50" s="75" t="str">
        <f ca="1">VLOOKUP(L50,'Pallet Calculation'!$D$4:$J$63,'Pallet Calculation'!$H$2,0)</f>
        <v/>
      </c>
      <c r="O50" s="75" t="str">
        <f ca="1">VLOOKUP(L50,'Pallet Calculation'!$D$4:$J$63,'Pallet Calculation'!$I$2,0)</f>
        <v/>
      </c>
      <c r="P50" s="75" t="str">
        <f ca="1">VLOOKUP(L50,'Pallet Calculation'!$D$4:$J$63,'Pallet Calculation'!$G$2,0)</f>
        <v/>
      </c>
      <c r="Q50" s="75" t="str">
        <f ca="1">IFERROR(VLOOKUP($P50,'Container Panel'!$B$27:$M$36,'Container Panel'!F$38,0),"")</f>
        <v/>
      </c>
      <c r="R50" s="75" t="str">
        <f ca="1">IFERROR(VLOOKUP($P50,'Container Panel'!$B$27:$M$36,'Container Panel'!G$38,0),"")</f>
        <v/>
      </c>
      <c r="S50" s="75"/>
      <c r="T50" s="75" t="str">
        <f ca="1">VLOOKUP($L50,'Pallet Calculation'!$D$138:$Q$197,INDEX('Pallet Calculation'!$H$132:$Q$132,MATCH(Output!$P50,'Pallet Calculation'!$H$134:$Q$134,0)),0)</f>
        <v/>
      </c>
      <c r="U50" s="65" t="str">
        <f ca="1">VLOOKUP(C50,'Pallet Calculation'!$D$4:$J$63,'Pallet Calculation'!$H$2,0)</f>
        <v/>
      </c>
    </row>
    <row r="51" spans="2:21">
      <c r="B51" s="75" t="str">
        <f>IF('Cost &amp; Solution'!A99=0,"",'Cost &amp; Solution'!A99)</f>
        <v/>
      </c>
      <c r="C51" s="75" t="str">
        <f>IF('Cost &amp; Solution'!L99=0,"",'Cost &amp; Solution'!L99)</f>
        <v/>
      </c>
      <c r="D51" s="75" t="str">
        <f>IF($E51="","",IF('Cost &amp; Solution'!J99=0,"",'Cost &amp; Solution'!J99))</f>
        <v/>
      </c>
      <c r="E51" s="147" t="str">
        <f>IFERROR(VLOOKUP(C51,'Container Panel'!$B$41:$K$100,'Container Panel'!$K$38,0),"")</f>
        <v/>
      </c>
      <c r="F51" s="147" t="str">
        <f>IFERROR(IF($E51="","",VLOOKUP(C51,'Container Panel'!$B$41:$J$100,'Container Panel'!$I$38,0)),"")</f>
        <v/>
      </c>
      <c r="G51" s="147" t="str">
        <f>IFERROR(IF($E51="","",VLOOKUP($C51,'Container Panel'!$B$41:$Z$100,'Container Panel'!F$38,0)),"")</f>
        <v/>
      </c>
      <c r="H51" s="147" t="str">
        <f>IFERROR(IF($E51="","",VLOOKUP($C51,'Container Panel'!$B$41:$Z$100,'Container Panel'!G$38,0)),"")</f>
        <v/>
      </c>
      <c r="I51" s="148" t="str">
        <f>IFERROR(IF($E51="","",VLOOKUP($C51,'Container Panel'!$B$41:$Z$100,'Container Panel'!H$38,0)),"")</f>
        <v/>
      </c>
      <c r="J51" s="148" t="str">
        <f ca="1">VLOOKUP(C51,'Pallet Calculation'!$D$4:$J$63,'Pallet Calculation'!$I$2,0)</f>
        <v/>
      </c>
      <c r="K51" s="149">
        <v>49</v>
      </c>
      <c r="L51" s="149" t="str">
        <f t="shared" ca="1" si="1"/>
        <v/>
      </c>
      <c r="M51" s="93" t="str">
        <f ca="1">IFERROR(VLOOKUP($L51,'Container Panel'!$B$41:$Z$100,'Container Panel'!H$38,0),"")</f>
        <v/>
      </c>
      <c r="N51" s="75" t="str">
        <f ca="1">VLOOKUP(L51,'Pallet Calculation'!$D$4:$J$63,'Pallet Calculation'!$H$2,0)</f>
        <v/>
      </c>
      <c r="O51" s="75" t="str">
        <f ca="1">VLOOKUP(L51,'Pallet Calculation'!$D$4:$J$63,'Pallet Calculation'!$I$2,0)</f>
        <v/>
      </c>
      <c r="P51" s="75" t="str">
        <f ca="1">VLOOKUP(L51,'Pallet Calculation'!$D$4:$J$63,'Pallet Calculation'!$G$2,0)</f>
        <v/>
      </c>
      <c r="Q51" s="75" t="str">
        <f ca="1">IFERROR(VLOOKUP($P51,'Container Panel'!$B$27:$M$36,'Container Panel'!F$38,0),"")</f>
        <v/>
      </c>
      <c r="R51" s="75" t="str">
        <f ca="1">IFERROR(VLOOKUP($P51,'Container Panel'!$B$27:$M$36,'Container Panel'!G$38,0),"")</f>
        <v/>
      </c>
      <c r="S51" s="75"/>
      <c r="T51" s="75" t="str">
        <f ca="1">VLOOKUP($L51,'Pallet Calculation'!$D$138:$Q$197,INDEX('Pallet Calculation'!$H$132:$Q$132,MATCH(Output!$P51,'Pallet Calculation'!$H$134:$Q$134,0)),0)</f>
        <v/>
      </c>
      <c r="U51" s="65" t="str">
        <f ca="1">VLOOKUP(C51,'Pallet Calculation'!$D$4:$J$63,'Pallet Calculation'!$H$2,0)</f>
        <v/>
      </c>
    </row>
    <row r="52" spans="2:21">
      <c r="B52" s="75" t="str">
        <f>IF('Cost &amp; Solution'!A100=0,"",'Cost &amp; Solution'!A100)</f>
        <v/>
      </c>
      <c r="C52" s="75" t="str">
        <f>IF('Cost &amp; Solution'!L100=0,"",'Cost &amp; Solution'!L100)</f>
        <v/>
      </c>
      <c r="D52" s="75" t="str">
        <f>IF($E52="","",IF('Cost &amp; Solution'!J100=0,"",'Cost &amp; Solution'!J100))</f>
        <v/>
      </c>
      <c r="E52" s="147" t="str">
        <f>IFERROR(VLOOKUP(C52,'Container Panel'!$B$41:$K$100,'Container Panel'!$K$38,0),"")</f>
        <v/>
      </c>
      <c r="F52" s="147" t="str">
        <f>IFERROR(IF($E52="","",VLOOKUP(C52,'Container Panel'!$B$41:$J$100,'Container Panel'!$I$38,0)),"")</f>
        <v/>
      </c>
      <c r="G52" s="147" t="str">
        <f>IFERROR(IF($E52="","",VLOOKUP($C52,'Container Panel'!$B$41:$Z$100,'Container Panel'!F$38,0)),"")</f>
        <v/>
      </c>
      <c r="H52" s="147" t="str">
        <f>IFERROR(IF($E52="","",VLOOKUP($C52,'Container Panel'!$B$41:$Z$100,'Container Panel'!G$38,0)),"")</f>
        <v/>
      </c>
      <c r="I52" s="148" t="str">
        <f>IFERROR(IF($E52="","",VLOOKUP($C52,'Container Panel'!$B$41:$Z$100,'Container Panel'!H$38,0)),"")</f>
        <v/>
      </c>
      <c r="J52" s="148" t="str">
        <f ca="1">VLOOKUP(C52,'Pallet Calculation'!$D$4:$J$63,'Pallet Calculation'!$I$2,0)</f>
        <v/>
      </c>
      <c r="K52" s="149">
        <v>50</v>
      </c>
      <c r="L52" s="149" t="str">
        <f t="shared" ca="1" si="1"/>
        <v/>
      </c>
      <c r="M52" s="93" t="str">
        <f ca="1">IFERROR(VLOOKUP($L52,'Container Panel'!$B$41:$Z$100,'Container Panel'!H$38,0),"")</f>
        <v/>
      </c>
      <c r="N52" s="75" t="str">
        <f ca="1">VLOOKUP(L52,'Pallet Calculation'!$D$4:$J$63,'Pallet Calculation'!$H$2,0)</f>
        <v/>
      </c>
      <c r="O52" s="75" t="str">
        <f ca="1">VLOOKUP(L52,'Pallet Calculation'!$D$4:$J$63,'Pallet Calculation'!$I$2,0)</f>
        <v/>
      </c>
      <c r="P52" s="75" t="str">
        <f ca="1">VLOOKUP(L52,'Pallet Calculation'!$D$4:$J$63,'Pallet Calculation'!$G$2,0)</f>
        <v/>
      </c>
      <c r="Q52" s="75" t="str">
        <f ca="1">IFERROR(VLOOKUP($P52,'Container Panel'!$B$27:$M$36,'Container Panel'!F$38,0),"")</f>
        <v/>
      </c>
      <c r="R52" s="75" t="str">
        <f ca="1">IFERROR(VLOOKUP($P52,'Container Panel'!$B$27:$M$36,'Container Panel'!G$38,0),"")</f>
        <v/>
      </c>
      <c r="S52" s="75"/>
      <c r="T52" s="75" t="str">
        <f ca="1">VLOOKUP($L52,'Pallet Calculation'!$D$138:$Q$197,INDEX('Pallet Calculation'!$H$132:$Q$132,MATCH(Output!$P52,'Pallet Calculation'!$H$134:$Q$134,0)),0)</f>
        <v/>
      </c>
      <c r="U52" s="65" t="str">
        <f ca="1">VLOOKUP(C52,'Pallet Calculation'!$D$4:$J$63,'Pallet Calculation'!$H$2,0)</f>
        <v/>
      </c>
    </row>
    <row r="53" spans="2:21">
      <c r="B53" s="75" t="str">
        <f>IF('Cost &amp; Solution'!A101=0,"",'Cost &amp; Solution'!A101)</f>
        <v/>
      </c>
      <c r="C53" s="75" t="str">
        <f>IF('Cost &amp; Solution'!L101=0,"",'Cost &amp; Solution'!L101)</f>
        <v/>
      </c>
      <c r="D53" s="75" t="str">
        <f>IF($E53="","",IF('Cost &amp; Solution'!J101=0,"",'Cost &amp; Solution'!J101))</f>
        <v/>
      </c>
      <c r="E53" s="147" t="str">
        <f>IFERROR(VLOOKUP(C53,'Container Panel'!$B$41:$K$100,'Container Panel'!$K$38,0),"")</f>
        <v/>
      </c>
      <c r="F53" s="147" t="str">
        <f>IFERROR(IF($E53="","",VLOOKUP(C53,'Container Panel'!$B$41:$J$100,'Container Panel'!$I$38,0)),"")</f>
        <v/>
      </c>
      <c r="G53" s="147" t="str">
        <f>IFERROR(IF($E53="","",VLOOKUP($C53,'Container Panel'!$B$41:$Z$100,'Container Panel'!F$38,0)),"")</f>
        <v/>
      </c>
      <c r="H53" s="147" t="str">
        <f>IFERROR(IF($E53="","",VLOOKUP($C53,'Container Panel'!$B$41:$Z$100,'Container Panel'!G$38,0)),"")</f>
        <v/>
      </c>
      <c r="I53" s="148" t="str">
        <f>IFERROR(IF($E53="","",VLOOKUP($C53,'Container Panel'!$B$41:$Z$100,'Container Panel'!H$38,0)),"")</f>
        <v/>
      </c>
      <c r="J53" s="148" t="str">
        <f ca="1">VLOOKUP(C53,'Pallet Calculation'!$D$4:$J$63,'Pallet Calculation'!$I$2,0)</f>
        <v/>
      </c>
      <c r="K53" s="149">
        <v>51</v>
      </c>
      <c r="L53" s="149" t="str">
        <f t="shared" ca="1" si="1"/>
        <v/>
      </c>
      <c r="M53" s="93" t="str">
        <f ca="1">IFERROR(VLOOKUP($L53,'Container Panel'!$B$41:$Z$100,'Container Panel'!H$38,0),"")</f>
        <v/>
      </c>
      <c r="N53" s="75" t="str">
        <f ca="1">VLOOKUP(L53,'Pallet Calculation'!$D$4:$J$63,'Pallet Calculation'!$H$2,0)</f>
        <v/>
      </c>
      <c r="O53" s="75" t="str">
        <f ca="1">VLOOKUP(L53,'Pallet Calculation'!$D$4:$J$63,'Pallet Calculation'!$I$2,0)</f>
        <v/>
      </c>
      <c r="P53" s="75" t="str">
        <f ca="1">VLOOKUP(L53,'Pallet Calculation'!$D$4:$J$63,'Pallet Calculation'!$G$2,0)</f>
        <v/>
      </c>
      <c r="Q53" s="75" t="str">
        <f ca="1">IFERROR(VLOOKUP($P53,'Container Panel'!$B$27:$M$36,'Container Panel'!F$38,0),"")</f>
        <v/>
      </c>
      <c r="R53" s="75" t="str">
        <f ca="1">IFERROR(VLOOKUP($P53,'Container Panel'!$B$27:$M$36,'Container Panel'!G$38,0),"")</f>
        <v/>
      </c>
      <c r="S53" s="75"/>
      <c r="T53" s="75" t="str">
        <f ca="1">VLOOKUP($L53,'Pallet Calculation'!$D$138:$Q$197,INDEX('Pallet Calculation'!$H$132:$Q$132,MATCH(Output!$P53,'Pallet Calculation'!$H$134:$Q$134,0)),0)</f>
        <v/>
      </c>
      <c r="U53" s="65" t="str">
        <f ca="1">VLOOKUP(C53,'Pallet Calculation'!$D$4:$J$63,'Pallet Calculation'!$H$2,0)</f>
        <v/>
      </c>
    </row>
    <row r="54" spans="2:21">
      <c r="B54" s="75" t="str">
        <f>IF('Cost &amp; Solution'!A102=0,"",'Cost &amp; Solution'!A102)</f>
        <v/>
      </c>
      <c r="C54" s="75" t="str">
        <f>IF('Cost &amp; Solution'!L102=0,"",'Cost &amp; Solution'!L102)</f>
        <v/>
      </c>
      <c r="D54" s="75" t="str">
        <f>IF($E54="","",IF('Cost &amp; Solution'!J102=0,"",'Cost &amp; Solution'!J102))</f>
        <v/>
      </c>
      <c r="E54" s="147" t="str">
        <f>IFERROR(VLOOKUP(C54,'Container Panel'!$B$41:$K$100,'Container Panel'!$K$38,0),"")</f>
        <v/>
      </c>
      <c r="F54" s="147" t="str">
        <f>IFERROR(IF($E54="","",VLOOKUP(C54,'Container Panel'!$B$41:$J$100,'Container Panel'!$I$38,0)),"")</f>
        <v/>
      </c>
      <c r="G54" s="147" t="str">
        <f>IFERROR(IF($E54="","",VLOOKUP($C54,'Container Panel'!$B$41:$Z$100,'Container Panel'!F$38,0)),"")</f>
        <v/>
      </c>
      <c r="H54" s="147" t="str">
        <f>IFERROR(IF($E54="","",VLOOKUP($C54,'Container Panel'!$B$41:$Z$100,'Container Panel'!G$38,0)),"")</f>
        <v/>
      </c>
      <c r="I54" s="148" t="str">
        <f>IFERROR(IF($E54="","",VLOOKUP($C54,'Container Panel'!$B$41:$Z$100,'Container Panel'!H$38,0)),"")</f>
        <v/>
      </c>
      <c r="J54" s="148" t="str">
        <f ca="1">VLOOKUP(C54,'Pallet Calculation'!$D$4:$J$63,'Pallet Calculation'!$I$2,0)</f>
        <v/>
      </c>
      <c r="K54" s="149">
        <v>52</v>
      </c>
      <c r="L54" s="149" t="str">
        <f t="shared" ca="1" si="1"/>
        <v/>
      </c>
      <c r="M54" s="93" t="str">
        <f ca="1">IFERROR(VLOOKUP($L54,'Container Panel'!$B$41:$Z$100,'Container Panel'!H$38,0),"")</f>
        <v/>
      </c>
      <c r="N54" s="75" t="str">
        <f ca="1">VLOOKUP(L54,'Pallet Calculation'!$D$4:$J$63,'Pallet Calculation'!$H$2,0)</f>
        <v/>
      </c>
      <c r="O54" s="75" t="str">
        <f ca="1">VLOOKUP(L54,'Pallet Calculation'!$D$4:$J$63,'Pallet Calculation'!$I$2,0)</f>
        <v/>
      </c>
      <c r="P54" s="75" t="str">
        <f ca="1">VLOOKUP(L54,'Pallet Calculation'!$D$4:$J$63,'Pallet Calculation'!$G$2,0)</f>
        <v/>
      </c>
      <c r="Q54" s="75" t="str">
        <f ca="1">IFERROR(VLOOKUP($P54,'Container Panel'!$B$27:$M$36,'Container Panel'!F$38,0),"")</f>
        <v/>
      </c>
      <c r="R54" s="75" t="str">
        <f ca="1">IFERROR(VLOOKUP($P54,'Container Panel'!$B$27:$M$36,'Container Panel'!G$38,0),"")</f>
        <v/>
      </c>
      <c r="S54" s="75"/>
      <c r="T54" s="75" t="str">
        <f ca="1">VLOOKUP($L54,'Pallet Calculation'!$D$138:$Q$197,INDEX('Pallet Calculation'!$H$132:$Q$132,MATCH(Output!$P54,'Pallet Calculation'!$H$134:$Q$134,0)),0)</f>
        <v/>
      </c>
      <c r="U54" s="65" t="str">
        <f ca="1">VLOOKUP(C54,'Pallet Calculation'!$D$4:$J$63,'Pallet Calculation'!$H$2,0)</f>
        <v/>
      </c>
    </row>
    <row r="55" spans="2:21">
      <c r="B55" s="75" t="str">
        <f>IF('Cost &amp; Solution'!A103=0,"",'Cost &amp; Solution'!A103)</f>
        <v/>
      </c>
      <c r="C55" s="75" t="str">
        <f>IF('Cost &amp; Solution'!L103=0,"",'Cost &amp; Solution'!L103)</f>
        <v/>
      </c>
      <c r="D55" s="75" t="str">
        <f>IF($E55="","",IF('Cost &amp; Solution'!J103=0,"",'Cost &amp; Solution'!J103))</f>
        <v/>
      </c>
      <c r="E55" s="147" t="str">
        <f>IFERROR(VLOOKUP(C55,'Container Panel'!$B$41:$K$100,'Container Panel'!$K$38,0),"")</f>
        <v/>
      </c>
      <c r="F55" s="147" t="str">
        <f>IFERROR(IF($E55="","",VLOOKUP(C55,'Container Panel'!$B$41:$J$100,'Container Panel'!$I$38,0)),"")</f>
        <v/>
      </c>
      <c r="G55" s="147" t="str">
        <f>IFERROR(IF($E55="","",VLOOKUP($C55,'Container Panel'!$B$41:$Z$100,'Container Panel'!F$38,0)),"")</f>
        <v/>
      </c>
      <c r="H55" s="147" t="str">
        <f>IFERROR(IF($E55="","",VLOOKUP($C55,'Container Panel'!$B$41:$Z$100,'Container Panel'!G$38,0)),"")</f>
        <v/>
      </c>
      <c r="I55" s="148" t="str">
        <f>IFERROR(IF($E55="","",VLOOKUP($C55,'Container Panel'!$B$41:$Z$100,'Container Panel'!H$38,0)),"")</f>
        <v/>
      </c>
      <c r="J55" s="148" t="str">
        <f ca="1">VLOOKUP(C55,'Pallet Calculation'!$D$4:$J$63,'Pallet Calculation'!$I$2,0)</f>
        <v/>
      </c>
      <c r="K55" s="149">
        <v>53</v>
      </c>
      <c r="L55" s="149" t="str">
        <f t="shared" ca="1" si="1"/>
        <v/>
      </c>
      <c r="M55" s="93" t="str">
        <f ca="1">IFERROR(VLOOKUP($L55,'Container Panel'!$B$41:$Z$100,'Container Panel'!H$38,0),"")</f>
        <v/>
      </c>
      <c r="N55" s="75" t="str">
        <f ca="1">VLOOKUP(L55,'Pallet Calculation'!$D$4:$J$63,'Pallet Calculation'!$H$2,0)</f>
        <v/>
      </c>
      <c r="O55" s="75" t="str">
        <f ca="1">VLOOKUP(L55,'Pallet Calculation'!$D$4:$J$63,'Pallet Calculation'!$I$2,0)</f>
        <v/>
      </c>
      <c r="P55" s="75" t="str">
        <f ca="1">VLOOKUP(L55,'Pallet Calculation'!$D$4:$J$63,'Pallet Calculation'!$G$2,0)</f>
        <v/>
      </c>
      <c r="Q55" s="75" t="str">
        <f ca="1">IFERROR(VLOOKUP($P55,'Container Panel'!$B$27:$M$36,'Container Panel'!F$38,0),"")</f>
        <v/>
      </c>
      <c r="R55" s="75" t="str">
        <f ca="1">IFERROR(VLOOKUP($P55,'Container Panel'!$B$27:$M$36,'Container Panel'!G$38,0),"")</f>
        <v/>
      </c>
      <c r="S55" s="75"/>
      <c r="T55" s="75" t="str">
        <f ca="1">VLOOKUP($L55,'Pallet Calculation'!$D$138:$Q$197,INDEX('Pallet Calculation'!$H$132:$Q$132,MATCH(Output!$P55,'Pallet Calculation'!$H$134:$Q$134,0)),0)</f>
        <v/>
      </c>
      <c r="U55" s="65" t="str">
        <f ca="1">VLOOKUP(C55,'Pallet Calculation'!$D$4:$J$63,'Pallet Calculation'!$H$2,0)</f>
        <v/>
      </c>
    </row>
    <row r="56" spans="2:21">
      <c r="B56" s="75" t="str">
        <f>IF('Cost &amp; Solution'!A104=0,"",'Cost &amp; Solution'!A104)</f>
        <v/>
      </c>
      <c r="C56" s="75" t="str">
        <f>IF('Cost &amp; Solution'!L104=0,"",'Cost &amp; Solution'!L104)</f>
        <v/>
      </c>
      <c r="D56" s="75" t="str">
        <f>IF($E56="","",IF('Cost &amp; Solution'!J104=0,"",'Cost &amp; Solution'!J104))</f>
        <v/>
      </c>
      <c r="E56" s="147" t="str">
        <f>IFERROR(VLOOKUP(C56,'Container Panel'!$B$41:$K$100,'Container Panel'!$K$38,0),"")</f>
        <v/>
      </c>
      <c r="F56" s="147" t="str">
        <f>IFERROR(IF($E56="","",VLOOKUP(C56,'Container Panel'!$B$41:$J$100,'Container Panel'!$I$38,0)),"")</f>
        <v/>
      </c>
      <c r="G56" s="147" t="str">
        <f>IFERROR(IF($E56="","",VLOOKUP($C56,'Container Panel'!$B$41:$Z$100,'Container Panel'!F$38,0)),"")</f>
        <v/>
      </c>
      <c r="H56" s="147" t="str">
        <f>IFERROR(IF($E56="","",VLOOKUP($C56,'Container Panel'!$B$41:$Z$100,'Container Panel'!G$38,0)),"")</f>
        <v/>
      </c>
      <c r="I56" s="148" t="str">
        <f>IFERROR(IF($E56="","",VLOOKUP($C56,'Container Panel'!$B$41:$Z$100,'Container Panel'!H$38,0)),"")</f>
        <v/>
      </c>
      <c r="J56" s="148" t="str">
        <f ca="1">VLOOKUP(C56,'Pallet Calculation'!$D$4:$J$63,'Pallet Calculation'!$I$2,0)</f>
        <v/>
      </c>
      <c r="K56" s="149">
        <v>54</v>
      </c>
      <c r="L56" s="149" t="str">
        <f t="shared" ca="1" si="1"/>
        <v/>
      </c>
      <c r="M56" s="93" t="str">
        <f ca="1">IFERROR(VLOOKUP($L56,'Container Panel'!$B$41:$Z$100,'Container Panel'!H$38,0),"")</f>
        <v/>
      </c>
      <c r="N56" s="75" t="str">
        <f ca="1">VLOOKUP(L56,'Pallet Calculation'!$D$4:$J$63,'Pallet Calculation'!$H$2,0)</f>
        <v/>
      </c>
      <c r="O56" s="75" t="str">
        <f ca="1">VLOOKUP(L56,'Pallet Calculation'!$D$4:$J$63,'Pallet Calculation'!$I$2,0)</f>
        <v/>
      </c>
      <c r="P56" s="75" t="str">
        <f ca="1">VLOOKUP(L56,'Pallet Calculation'!$D$4:$J$63,'Pallet Calculation'!$G$2,0)</f>
        <v/>
      </c>
      <c r="Q56" s="75" t="str">
        <f ca="1">IFERROR(VLOOKUP($P56,'Container Panel'!$B$27:$M$36,'Container Panel'!F$38,0),"")</f>
        <v/>
      </c>
      <c r="R56" s="75" t="str">
        <f ca="1">IFERROR(VLOOKUP($P56,'Container Panel'!$B$27:$M$36,'Container Panel'!G$38,0),"")</f>
        <v/>
      </c>
      <c r="S56" s="75"/>
      <c r="T56" s="75" t="str">
        <f ca="1">VLOOKUP($L56,'Pallet Calculation'!$D$138:$Q$197,INDEX('Pallet Calculation'!$H$132:$Q$132,MATCH(Output!$P56,'Pallet Calculation'!$H$134:$Q$134,0)),0)</f>
        <v/>
      </c>
      <c r="U56" s="65" t="str">
        <f ca="1">VLOOKUP(C56,'Pallet Calculation'!$D$4:$J$63,'Pallet Calculation'!$H$2,0)</f>
        <v/>
      </c>
    </row>
    <row r="57" spans="2:21">
      <c r="B57" s="75" t="str">
        <f>IF('Cost &amp; Solution'!A105=0,"",'Cost &amp; Solution'!A105)</f>
        <v/>
      </c>
      <c r="C57" s="75" t="str">
        <f>IF('Cost &amp; Solution'!L105=0,"",'Cost &amp; Solution'!L105)</f>
        <v/>
      </c>
      <c r="D57" s="75" t="str">
        <f>IF($E57="","",IF('Cost &amp; Solution'!J105=0,"",'Cost &amp; Solution'!J105))</f>
        <v/>
      </c>
      <c r="E57" s="147" t="str">
        <f>IFERROR(VLOOKUP(C57,'Container Panel'!$B$41:$K$100,'Container Panel'!$K$38,0),"")</f>
        <v/>
      </c>
      <c r="F57" s="147" t="str">
        <f>IFERROR(IF($E57="","",VLOOKUP(C57,'Container Panel'!$B$41:$J$100,'Container Panel'!$I$38,0)),"")</f>
        <v/>
      </c>
      <c r="G57" s="147" t="str">
        <f>IFERROR(IF($E57="","",VLOOKUP($C57,'Container Panel'!$B$41:$Z$100,'Container Panel'!F$38,0)),"")</f>
        <v/>
      </c>
      <c r="H57" s="147" t="str">
        <f>IFERROR(IF($E57="","",VLOOKUP($C57,'Container Panel'!$B$41:$Z$100,'Container Panel'!G$38,0)),"")</f>
        <v/>
      </c>
      <c r="I57" s="148" t="str">
        <f>IFERROR(IF($E57="","",VLOOKUP($C57,'Container Panel'!$B$41:$Z$100,'Container Panel'!H$38,0)),"")</f>
        <v/>
      </c>
      <c r="J57" s="148" t="str">
        <f ca="1">VLOOKUP(C57,'Pallet Calculation'!$D$4:$J$63,'Pallet Calculation'!$I$2,0)</f>
        <v/>
      </c>
      <c r="K57" s="149">
        <v>55</v>
      </c>
      <c r="L57" s="149" t="str">
        <f t="shared" ca="1" si="1"/>
        <v/>
      </c>
      <c r="M57" s="93" t="str">
        <f ca="1">IFERROR(VLOOKUP($L57,'Container Panel'!$B$41:$Z$100,'Container Panel'!H$38,0),"")</f>
        <v/>
      </c>
      <c r="N57" s="75" t="str">
        <f ca="1">VLOOKUP(L57,'Pallet Calculation'!$D$4:$J$63,'Pallet Calculation'!$H$2,0)</f>
        <v/>
      </c>
      <c r="O57" s="75" t="str">
        <f ca="1">VLOOKUP(L57,'Pallet Calculation'!$D$4:$J$63,'Pallet Calculation'!$I$2,0)</f>
        <v/>
      </c>
      <c r="P57" s="75" t="str">
        <f ca="1">VLOOKUP(L57,'Pallet Calculation'!$D$4:$J$63,'Pallet Calculation'!$G$2,0)</f>
        <v/>
      </c>
      <c r="Q57" s="75" t="str">
        <f ca="1">IFERROR(VLOOKUP($P57,'Container Panel'!$B$27:$M$36,'Container Panel'!F$38,0),"")</f>
        <v/>
      </c>
      <c r="R57" s="75" t="str">
        <f ca="1">IFERROR(VLOOKUP($P57,'Container Panel'!$B$27:$M$36,'Container Panel'!G$38,0),"")</f>
        <v/>
      </c>
      <c r="S57" s="75"/>
      <c r="T57" s="75" t="str">
        <f ca="1">VLOOKUP($L57,'Pallet Calculation'!$D$138:$Q$197,INDEX('Pallet Calculation'!$H$132:$Q$132,MATCH(Output!$P57,'Pallet Calculation'!$H$134:$Q$134,0)),0)</f>
        <v/>
      </c>
      <c r="U57" s="65" t="str">
        <f ca="1">VLOOKUP(C57,'Pallet Calculation'!$D$4:$J$63,'Pallet Calculation'!$H$2,0)</f>
        <v/>
      </c>
    </row>
    <row r="58" spans="2:21">
      <c r="B58" s="75" t="str">
        <f>IF('Cost &amp; Solution'!A106=0,"",'Cost &amp; Solution'!A106)</f>
        <v/>
      </c>
      <c r="C58" s="75" t="str">
        <f>IF('Cost &amp; Solution'!L106=0,"",'Cost &amp; Solution'!L106)</f>
        <v/>
      </c>
      <c r="D58" s="75" t="str">
        <f>IF($E58="","",IF('Cost &amp; Solution'!J106=0,"",'Cost &amp; Solution'!J106))</f>
        <v/>
      </c>
      <c r="E58" s="147" t="str">
        <f>IFERROR(VLOOKUP(C58,'Container Panel'!$B$41:$K$100,'Container Panel'!$K$38,0),"")</f>
        <v/>
      </c>
      <c r="F58" s="147" t="str">
        <f>IFERROR(IF($E58="","",VLOOKUP(C58,'Container Panel'!$B$41:$J$100,'Container Panel'!$I$38,0)),"")</f>
        <v/>
      </c>
      <c r="G58" s="147" t="str">
        <f>IFERROR(IF($E58="","",VLOOKUP($C58,'Container Panel'!$B$41:$Z$100,'Container Panel'!F$38,0)),"")</f>
        <v/>
      </c>
      <c r="H58" s="147" t="str">
        <f>IFERROR(IF($E58="","",VLOOKUP($C58,'Container Panel'!$B$41:$Z$100,'Container Panel'!G$38,0)),"")</f>
        <v/>
      </c>
      <c r="I58" s="148" t="str">
        <f>IFERROR(IF($E58="","",VLOOKUP($C58,'Container Panel'!$B$41:$Z$100,'Container Panel'!H$38,0)),"")</f>
        <v/>
      </c>
      <c r="J58" s="148" t="str">
        <f ca="1">VLOOKUP(C58,'Pallet Calculation'!$D$4:$J$63,'Pallet Calculation'!$I$2,0)</f>
        <v/>
      </c>
      <c r="K58" s="149">
        <v>56</v>
      </c>
      <c r="L58" s="149" t="str">
        <f t="shared" ca="1" si="1"/>
        <v/>
      </c>
      <c r="M58" s="93" t="str">
        <f ca="1">IFERROR(VLOOKUP($L58,'Container Panel'!$B$41:$Z$100,'Container Panel'!H$38,0),"")</f>
        <v/>
      </c>
      <c r="N58" s="75" t="str">
        <f ca="1">VLOOKUP(L58,'Pallet Calculation'!$D$4:$J$63,'Pallet Calculation'!$H$2,0)</f>
        <v/>
      </c>
      <c r="O58" s="75" t="str">
        <f ca="1">VLOOKUP(L58,'Pallet Calculation'!$D$4:$J$63,'Pallet Calculation'!$I$2,0)</f>
        <v/>
      </c>
      <c r="P58" s="75" t="str">
        <f ca="1">VLOOKUP(L58,'Pallet Calculation'!$D$4:$J$63,'Pallet Calculation'!$G$2,0)</f>
        <v/>
      </c>
      <c r="Q58" s="75" t="str">
        <f ca="1">IFERROR(VLOOKUP($P58,'Container Panel'!$B$27:$M$36,'Container Panel'!F$38,0),"")</f>
        <v/>
      </c>
      <c r="R58" s="75" t="str">
        <f ca="1">IFERROR(VLOOKUP($P58,'Container Panel'!$B$27:$M$36,'Container Panel'!G$38,0),"")</f>
        <v/>
      </c>
      <c r="S58" s="75"/>
      <c r="T58" s="75" t="str">
        <f ca="1">VLOOKUP($L58,'Pallet Calculation'!$D$138:$Q$197,INDEX('Pallet Calculation'!$H$132:$Q$132,MATCH(Output!$P58,'Pallet Calculation'!$H$134:$Q$134,0)),0)</f>
        <v/>
      </c>
      <c r="U58" s="65" t="str">
        <f ca="1">VLOOKUP(C58,'Pallet Calculation'!$D$4:$J$63,'Pallet Calculation'!$H$2,0)</f>
        <v/>
      </c>
    </row>
    <row r="59" spans="2:21">
      <c r="B59" s="75" t="str">
        <f>IF('Cost &amp; Solution'!A107=0,"",'Cost &amp; Solution'!A107)</f>
        <v/>
      </c>
      <c r="C59" s="75" t="str">
        <f>IF('Cost &amp; Solution'!L107=0,"",'Cost &amp; Solution'!L107)</f>
        <v/>
      </c>
      <c r="D59" s="75" t="str">
        <f>IF($E59="","",IF('Cost &amp; Solution'!J107=0,"",'Cost &amp; Solution'!J107))</f>
        <v/>
      </c>
      <c r="E59" s="147" t="str">
        <f>IFERROR(VLOOKUP(C59,'Container Panel'!$B$41:$K$100,'Container Panel'!$K$38,0),"")</f>
        <v/>
      </c>
      <c r="F59" s="147" t="str">
        <f>IFERROR(IF($E59="","",VLOOKUP(C59,'Container Panel'!$B$41:$J$100,'Container Panel'!$I$38,0)),"")</f>
        <v/>
      </c>
      <c r="G59" s="147" t="str">
        <f>IFERROR(IF($E59="","",VLOOKUP($C59,'Container Panel'!$B$41:$Z$100,'Container Panel'!F$38,0)),"")</f>
        <v/>
      </c>
      <c r="H59" s="147" t="str">
        <f>IFERROR(IF($E59="","",VLOOKUP($C59,'Container Panel'!$B$41:$Z$100,'Container Panel'!G$38,0)),"")</f>
        <v/>
      </c>
      <c r="I59" s="148" t="str">
        <f>IFERROR(IF($E59="","",VLOOKUP($C59,'Container Panel'!$B$41:$Z$100,'Container Panel'!H$38,0)),"")</f>
        <v/>
      </c>
      <c r="J59" s="148" t="str">
        <f ca="1">VLOOKUP(C59,'Pallet Calculation'!$D$4:$J$63,'Pallet Calculation'!$I$2,0)</f>
        <v/>
      </c>
      <c r="K59" s="149">
        <v>57</v>
      </c>
      <c r="L59" s="149" t="str">
        <f t="shared" ca="1" si="1"/>
        <v/>
      </c>
      <c r="M59" s="93" t="str">
        <f ca="1">IFERROR(VLOOKUP($L59,'Container Panel'!$B$41:$Z$100,'Container Panel'!H$38,0),"")</f>
        <v/>
      </c>
      <c r="N59" s="75" t="str">
        <f ca="1">VLOOKUP(L59,'Pallet Calculation'!$D$4:$J$63,'Pallet Calculation'!$H$2,0)</f>
        <v/>
      </c>
      <c r="O59" s="75" t="str">
        <f ca="1">VLOOKUP(L59,'Pallet Calculation'!$D$4:$J$63,'Pallet Calculation'!$I$2,0)</f>
        <v/>
      </c>
      <c r="P59" s="75" t="str">
        <f ca="1">VLOOKUP(L59,'Pallet Calculation'!$D$4:$J$63,'Pallet Calculation'!$G$2,0)</f>
        <v/>
      </c>
      <c r="Q59" s="75" t="str">
        <f ca="1">IFERROR(VLOOKUP($P59,'Container Panel'!$B$27:$M$36,'Container Panel'!F$38,0),"")</f>
        <v/>
      </c>
      <c r="R59" s="75" t="str">
        <f ca="1">IFERROR(VLOOKUP($P59,'Container Panel'!$B$27:$M$36,'Container Panel'!G$38,0),"")</f>
        <v/>
      </c>
      <c r="S59" s="75"/>
      <c r="T59" s="75" t="str">
        <f ca="1">VLOOKUP($L59,'Pallet Calculation'!$D$138:$Q$197,INDEX('Pallet Calculation'!$H$132:$Q$132,MATCH(Output!$P59,'Pallet Calculation'!$H$134:$Q$134,0)),0)</f>
        <v/>
      </c>
      <c r="U59" s="65" t="str">
        <f ca="1">VLOOKUP(C59,'Pallet Calculation'!$D$4:$J$63,'Pallet Calculation'!$H$2,0)</f>
        <v/>
      </c>
    </row>
    <row r="60" spans="2:21">
      <c r="B60" s="75" t="str">
        <f>IF('Cost &amp; Solution'!A108=0,"",'Cost &amp; Solution'!A108)</f>
        <v/>
      </c>
      <c r="C60" s="75" t="str">
        <f>IF('Cost &amp; Solution'!L108=0,"",'Cost &amp; Solution'!L108)</f>
        <v/>
      </c>
      <c r="D60" s="75" t="str">
        <f>IF($E60="","",IF('Cost &amp; Solution'!J108=0,"",'Cost &amp; Solution'!J108))</f>
        <v/>
      </c>
      <c r="E60" s="147" t="str">
        <f>IFERROR(VLOOKUP(C60,'Container Panel'!$B$41:$K$100,'Container Panel'!$K$38,0),"")</f>
        <v/>
      </c>
      <c r="F60" s="147" t="str">
        <f>IFERROR(IF($E60="","",VLOOKUP(C60,'Container Panel'!$B$41:$J$100,'Container Panel'!$I$38,0)),"")</f>
        <v/>
      </c>
      <c r="G60" s="147" t="str">
        <f>IFERROR(IF($E60="","",VLOOKUP($C60,'Container Panel'!$B$41:$Z$100,'Container Panel'!F$38,0)),"")</f>
        <v/>
      </c>
      <c r="H60" s="147" t="str">
        <f>IFERROR(IF($E60="","",VLOOKUP($C60,'Container Panel'!$B$41:$Z$100,'Container Panel'!G$38,0)),"")</f>
        <v/>
      </c>
      <c r="I60" s="148" t="str">
        <f>IFERROR(IF($E60="","",VLOOKUP($C60,'Container Panel'!$B$41:$Z$100,'Container Panel'!H$38,0)),"")</f>
        <v/>
      </c>
      <c r="J60" s="148" t="str">
        <f ca="1">VLOOKUP(C60,'Pallet Calculation'!$D$4:$J$63,'Pallet Calculation'!$I$2,0)</f>
        <v/>
      </c>
      <c r="K60" s="149">
        <v>58</v>
      </c>
      <c r="L60" s="149" t="str">
        <f t="shared" ca="1" si="1"/>
        <v/>
      </c>
      <c r="M60" s="93" t="str">
        <f ca="1">IFERROR(VLOOKUP($L60,'Container Panel'!$B$41:$Z$100,'Container Panel'!H$38,0),"")</f>
        <v/>
      </c>
      <c r="N60" s="75" t="str">
        <f ca="1">VLOOKUP(L60,'Pallet Calculation'!$D$4:$J$63,'Pallet Calculation'!$H$2,0)</f>
        <v/>
      </c>
      <c r="O60" s="75" t="str">
        <f ca="1">VLOOKUP(L60,'Pallet Calculation'!$D$4:$J$63,'Pallet Calculation'!$I$2,0)</f>
        <v/>
      </c>
      <c r="P60" s="75" t="str">
        <f ca="1">VLOOKUP(L60,'Pallet Calculation'!$D$4:$J$63,'Pallet Calculation'!$G$2,0)</f>
        <v/>
      </c>
      <c r="Q60" s="75" t="str">
        <f ca="1">IFERROR(VLOOKUP($P60,'Container Panel'!$B$27:$M$36,'Container Panel'!F$38,0),"")</f>
        <v/>
      </c>
      <c r="R60" s="75" t="str">
        <f ca="1">IFERROR(VLOOKUP($P60,'Container Panel'!$B$27:$M$36,'Container Panel'!G$38,0),"")</f>
        <v/>
      </c>
      <c r="S60" s="75"/>
      <c r="T60" s="75" t="str">
        <f ca="1">VLOOKUP($L60,'Pallet Calculation'!$D$138:$Q$197,INDEX('Pallet Calculation'!$H$132:$Q$132,MATCH(Output!$P60,'Pallet Calculation'!$H$134:$Q$134,0)),0)</f>
        <v/>
      </c>
      <c r="U60" s="65" t="str">
        <f ca="1">VLOOKUP(C60,'Pallet Calculation'!$D$4:$J$63,'Pallet Calculation'!$H$2,0)</f>
        <v/>
      </c>
    </row>
    <row r="61" spans="2:21">
      <c r="B61" s="75" t="str">
        <f>IF('Cost &amp; Solution'!A109=0,"",'Cost &amp; Solution'!A109)</f>
        <v/>
      </c>
      <c r="C61" s="75" t="str">
        <f>IF('Cost &amp; Solution'!L109=0,"",'Cost &amp; Solution'!L109)</f>
        <v/>
      </c>
      <c r="D61" s="75" t="str">
        <f>IF($E61="","",IF('Cost &amp; Solution'!J109=0,"",'Cost &amp; Solution'!J109))</f>
        <v/>
      </c>
      <c r="E61" s="147" t="str">
        <f>IFERROR(VLOOKUP(C61,'Container Panel'!$B$41:$K$100,'Container Panel'!$K$38,0),"")</f>
        <v/>
      </c>
      <c r="F61" s="147" t="str">
        <f>IFERROR(IF($E61="","",VLOOKUP(C61,'Container Panel'!$B$41:$J$100,'Container Panel'!$I$38,0)),"")</f>
        <v/>
      </c>
      <c r="G61" s="147" t="str">
        <f>IFERROR(IF($E61="","",VLOOKUP($C61,'Container Panel'!$B$41:$Z$100,'Container Panel'!F$38,0)),"")</f>
        <v/>
      </c>
      <c r="H61" s="147" t="str">
        <f>IFERROR(IF($E61="","",VLOOKUP($C61,'Container Panel'!$B$41:$Z$100,'Container Panel'!G$38,0)),"")</f>
        <v/>
      </c>
      <c r="I61" s="148" t="str">
        <f>IFERROR(IF($E61="","",VLOOKUP($C61,'Container Panel'!$B$41:$Z$100,'Container Panel'!H$38,0)),"")</f>
        <v/>
      </c>
      <c r="J61" s="148" t="str">
        <f ca="1">VLOOKUP(C61,'Pallet Calculation'!$D$4:$J$63,'Pallet Calculation'!$I$2,0)</f>
        <v/>
      </c>
      <c r="K61" s="149">
        <v>59</v>
      </c>
      <c r="L61" s="149" t="str">
        <f t="shared" ca="1" si="1"/>
        <v/>
      </c>
      <c r="M61" s="93" t="str">
        <f ca="1">IFERROR(VLOOKUP($L61,'Container Panel'!$B$41:$Z$100,'Container Panel'!H$38,0),"")</f>
        <v/>
      </c>
      <c r="N61" s="75" t="str">
        <f ca="1">VLOOKUP(L61,'Pallet Calculation'!$D$4:$J$63,'Pallet Calculation'!$H$2,0)</f>
        <v/>
      </c>
      <c r="O61" s="75" t="str">
        <f ca="1">VLOOKUP(L61,'Pallet Calculation'!$D$4:$J$63,'Pallet Calculation'!$I$2,0)</f>
        <v/>
      </c>
      <c r="P61" s="75" t="str">
        <f ca="1">VLOOKUP(L61,'Pallet Calculation'!$D$4:$J$63,'Pallet Calculation'!$G$2,0)</f>
        <v/>
      </c>
      <c r="Q61" s="75" t="str">
        <f ca="1">IFERROR(VLOOKUP($P61,'Container Panel'!$B$27:$M$36,'Container Panel'!F$38,0),"")</f>
        <v/>
      </c>
      <c r="R61" s="75" t="str">
        <f ca="1">IFERROR(VLOOKUP($P61,'Container Panel'!$B$27:$M$36,'Container Panel'!G$38,0),"")</f>
        <v/>
      </c>
      <c r="S61" s="75"/>
      <c r="T61" s="75" t="str">
        <f ca="1">VLOOKUP($L61,'Pallet Calculation'!$D$138:$Q$197,INDEX('Pallet Calculation'!$H$132:$Q$132,MATCH(Output!$P61,'Pallet Calculation'!$H$134:$Q$134,0)),0)</f>
        <v/>
      </c>
      <c r="U61" s="65" t="str">
        <f ca="1">VLOOKUP(C61,'Pallet Calculation'!$D$4:$J$63,'Pallet Calculation'!$H$2,0)</f>
        <v/>
      </c>
    </row>
    <row r="62" spans="2:21">
      <c r="B62" s="75" t="str">
        <f>IF('Cost &amp; Solution'!A110=0,"",'Cost &amp; Solution'!A110)</f>
        <v/>
      </c>
      <c r="C62" s="75" t="str">
        <f>IF('Cost &amp; Solution'!L110=0,"",'Cost &amp; Solution'!L110)</f>
        <v/>
      </c>
      <c r="D62" s="75" t="str">
        <f>IF($E62="","",IF('Cost &amp; Solution'!J110=0,"",'Cost &amp; Solution'!J110))</f>
        <v/>
      </c>
      <c r="E62" s="147" t="str">
        <f>IFERROR(VLOOKUP(C62,'Container Panel'!$B$41:$K$100,'Container Panel'!$K$38,0),"")</f>
        <v/>
      </c>
      <c r="F62" s="147" t="str">
        <f>IFERROR(IF($E62="","",VLOOKUP(C62,'Container Panel'!$B$41:$J$100,'Container Panel'!$I$38,0)),"")</f>
        <v/>
      </c>
      <c r="G62" s="147" t="str">
        <f>IFERROR(IF($E62="","",VLOOKUP($C62,'Container Panel'!$B$41:$Z$100,'Container Panel'!F$38,0)),"")</f>
        <v/>
      </c>
      <c r="H62" s="147" t="str">
        <f>IFERROR(IF($E62="","",VLOOKUP($C62,'Container Panel'!$B$41:$Z$100,'Container Panel'!G$38,0)),"")</f>
        <v/>
      </c>
      <c r="I62" s="148" t="str">
        <f>IFERROR(IF($E62="","",VLOOKUP($C62,'Container Panel'!$B$41:$Z$100,'Container Panel'!H$38,0)),"")</f>
        <v/>
      </c>
      <c r="J62" s="148" t="str">
        <f ca="1">VLOOKUP(C62,'Pallet Calculation'!$D$4:$J$63,'Pallet Calculation'!$I$2,0)</f>
        <v/>
      </c>
      <c r="K62" s="149">
        <v>60</v>
      </c>
      <c r="L62" s="149" t="str">
        <f t="shared" ca="1" si="1"/>
        <v/>
      </c>
      <c r="M62" s="93" t="str">
        <f ca="1">IFERROR(VLOOKUP($L62,'Container Panel'!$B$41:$Z$100,'Container Panel'!H$38,0),"")</f>
        <v/>
      </c>
      <c r="N62" s="75" t="str">
        <f ca="1">VLOOKUP(L62,'Pallet Calculation'!$D$4:$J$63,'Pallet Calculation'!$H$2,0)</f>
        <v/>
      </c>
      <c r="O62" s="75" t="str">
        <f ca="1">VLOOKUP(L62,'Pallet Calculation'!$D$4:$J$63,'Pallet Calculation'!$I$2,0)</f>
        <v/>
      </c>
      <c r="P62" s="75" t="str">
        <f ca="1">VLOOKUP(L62,'Pallet Calculation'!$D$4:$J$63,'Pallet Calculation'!$G$2,0)</f>
        <v/>
      </c>
      <c r="Q62" s="75" t="str">
        <f ca="1">IFERROR(VLOOKUP($P62,'Container Panel'!$B$27:$M$36,'Container Panel'!F$38,0),"")</f>
        <v/>
      </c>
      <c r="R62" s="75" t="str">
        <f ca="1">IFERROR(VLOOKUP($P62,'Container Panel'!$B$27:$M$36,'Container Panel'!G$38,0),"")</f>
        <v/>
      </c>
      <c r="S62" s="75"/>
      <c r="T62" s="75" t="str">
        <f ca="1">VLOOKUP($L62,'Pallet Calculation'!$D$138:$Q$197,INDEX('Pallet Calculation'!$H$132:$Q$132,MATCH(Output!$P62,'Pallet Calculation'!$H$134:$Q$134,0)),0)</f>
        <v/>
      </c>
      <c r="U62" s="65" t="str">
        <f ca="1">VLOOKUP(C62,'Pallet Calculation'!$D$4:$J$63,'Pallet Calculation'!$H$2,0)</f>
        <v/>
      </c>
    </row>
    <row r="63" spans="2:21">
      <c r="E63" s="75" t="e">
        <f ca="1">VLOOKUP(C63,'Pallet Calculation'!$D$4:$J$63,'Pallet Calculation'!$G$2,0)</f>
        <v>#N/A</v>
      </c>
    </row>
  </sheetData>
  <autoFilter ref="A2:W62" xr:uid="{00000000-0009-0000-0000-000012000000}"/>
  <phoneticPr fontId="4" type="noConversion"/>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dimension ref="A1"/>
  <sheetViews>
    <sheetView topLeftCell="A28" workbookViewId="0">
      <selection activeCell="N38" sqref="N38"/>
    </sheetView>
  </sheetViews>
  <sheetFormatPr defaultRowHeight="13.5"/>
  <sheetData/>
  <phoneticPr fontId="4"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
  <dimension ref="A1:J28"/>
  <sheetViews>
    <sheetView topLeftCell="A8" workbookViewId="0">
      <selection activeCell="C26" sqref="C26"/>
    </sheetView>
  </sheetViews>
  <sheetFormatPr defaultRowHeight="16.5" outlineLevelCol="1"/>
  <cols>
    <col min="1" max="2" width="16.125" style="206" customWidth="1"/>
    <col min="3" max="3" width="16.375" style="206" customWidth="1"/>
    <col min="4" max="4" width="16.125" style="206" customWidth="1"/>
    <col min="5" max="6" width="16.125" style="206" customWidth="1" outlineLevel="1"/>
    <col min="7" max="10" width="16.125" style="206" customWidth="1"/>
    <col min="11" max="16384" width="9" style="206"/>
  </cols>
  <sheetData>
    <row r="1" spans="1:10">
      <c r="A1" s="330" t="s">
        <v>348</v>
      </c>
      <c r="B1" s="331"/>
      <c r="C1" s="331"/>
      <c r="D1" s="331"/>
      <c r="E1" s="331"/>
      <c r="F1" s="331"/>
      <c r="G1" s="331"/>
      <c r="H1" s="331"/>
      <c r="I1" s="331"/>
      <c r="J1" s="332"/>
    </row>
    <row r="2" spans="1:10">
      <c r="A2" s="205" t="s">
        <v>347</v>
      </c>
      <c r="B2" s="215">
        <f>IF(UI!B6&gt;0,UI!B6,Strategy!D3)</f>
        <v>0.75</v>
      </c>
      <c r="C2" s="205" t="s">
        <v>349</v>
      </c>
      <c r="D2" s="215" t="str">
        <f>'Cost &amp; Solution'!J9</f>
        <v>79.17%</v>
      </c>
      <c r="E2" s="205" t="s">
        <v>350</v>
      </c>
      <c r="F2" s="216">
        <f>B2/D2</f>
        <v>0.94732853353543012</v>
      </c>
      <c r="G2" s="205" t="s">
        <v>354</v>
      </c>
      <c r="H2" s="207">
        <f>UI!$L$12*UI!$D$5/UI!$B$5</f>
        <v>3500</v>
      </c>
    </row>
    <row r="3" spans="1:10" ht="16.5" customHeight="1">
      <c r="A3" s="205" t="s">
        <v>360</v>
      </c>
      <c r="B3" s="87">
        <f>ROUND(H2*F2,0)</f>
        <v>3316</v>
      </c>
      <c r="C3" s="205" t="s">
        <v>359</v>
      </c>
      <c r="D3" s="215">
        <v>0.05</v>
      </c>
      <c r="E3" s="205" t="s">
        <v>362</v>
      </c>
      <c r="F3" s="87">
        <f>ROUND((B2-D3)/D2*H2,0)</f>
        <v>3095</v>
      </c>
      <c r="G3" s="205" t="s">
        <v>361</v>
      </c>
      <c r="H3" s="87">
        <f>ROUND((B2+D3)/D2*H2,0)</f>
        <v>3537</v>
      </c>
    </row>
    <row r="4" spans="1:10" ht="16.5" customHeight="1"/>
    <row r="5" spans="1:10" ht="16.5" customHeight="1">
      <c r="A5" s="205" t="s">
        <v>363</v>
      </c>
    </row>
    <row r="6" spans="1:10" ht="16.5" customHeight="1">
      <c r="A6" s="217" t="s">
        <v>351</v>
      </c>
      <c r="B6" s="217" t="s">
        <v>353</v>
      </c>
      <c r="C6" s="217" t="s">
        <v>364</v>
      </c>
      <c r="D6" s="217" t="s">
        <v>365</v>
      </c>
    </row>
    <row r="7" spans="1:10" ht="16.5" customHeight="1">
      <c r="A7" s="207" t="str">
        <f>IF(D2-B2&gt;0,"",INDEX($A$10:$A$20,MATCH(1,$F$10:$F$20,0)))</f>
        <v/>
      </c>
      <c r="B7" s="207" t="str">
        <f>IF(D2-B2&gt;0,"",INDEX($B$10:$B$20,MATCH(1,$F$10:$F$20,0)))</f>
        <v/>
      </c>
      <c r="C7" s="207" t="str">
        <f>IF(D2-B2&gt;0,"",ROUND($F$3*$A$7/$B$7,0))</f>
        <v/>
      </c>
      <c r="D7" s="207" t="str">
        <f>IF(D2-B2&gt;0,"",ROUND($H$3*$A$7/$B$7,0))</f>
        <v/>
      </c>
    </row>
    <row r="8" spans="1:10" ht="16.5" customHeight="1"/>
    <row r="9" spans="1:10" ht="16.5" customHeight="1">
      <c r="A9" s="205" t="s">
        <v>352</v>
      </c>
      <c r="B9" s="205" t="s">
        <v>353</v>
      </c>
      <c r="C9" s="205" t="s">
        <v>355</v>
      </c>
      <c r="D9" s="205" t="s">
        <v>356</v>
      </c>
      <c r="E9" s="205" t="s">
        <v>357</v>
      </c>
      <c r="F9" s="205" t="s">
        <v>358</v>
      </c>
    </row>
    <row r="10" spans="1:10" ht="16.5" customHeight="1">
      <c r="A10" s="207">
        <v>6</v>
      </c>
      <c r="B10" s="207">
        <v>1</v>
      </c>
      <c r="C10" s="87">
        <f t="shared" ref="C10:C20" si="0">ROUND(A10/B10*$B$3,0)</f>
        <v>19896</v>
      </c>
      <c r="D10" s="207">
        <f>UI!$L$12</f>
        <v>1750</v>
      </c>
      <c r="E10" s="87">
        <f>ABS(C10-D10)</f>
        <v>18146</v>
      </c>
      <c r="F10" s="87">
        <f>IF(E10-MIN($E$10:$E$20)=0,1,0)</f>
        <v>0</v>
      </c>
    </row>
    <row r="11" spans="1:10" ht="16.5" customHeight="1">
      <c r="A11" s="207">
        <v>5</v>
      </c>
      <c r="B11" s="207">
        <v>1</v>
      </c>
      <c r="C11" s="87">
        <f t="shared" si="0"/>
        <v>16580</v>
      </c>
      <c r="D11" s="207">
        <f>UI!$L$12</f>
        <v>1750</v>
      </c>
      <c r="E11" s="87">
        <f t="shared" ref="E11:E20" si="1">ABS(C11-D11)</f>
        <v>14830</v>
      </c>
      <c r="F11" s="87">
        <f t="shared" ref="F11:F20" si="2">IF(E11-MIN($E$10:$E$20)=0,1,0)</f>
        <v>0</v>
      </c>
    </row>
    <row r="12" spans="1:10" ht="16.5" customHeight="1">
      <c r="A12" s="207">
        <v>4</v>
      </c>
      <c r="B12" s="207">
        <v>1</v>
      </c>
      <c r="C12" s="87">
        <f t="shared" si="0"/>
        <v>13264</v>
      </c>
      <c r="D12" s="207">
        <f>UI!$L$12</f>
        <v>1750</v>
      </c>
      <c r="E12" s="87">
        <f t="shared" si="1"/>
        <v>11514</v>
      </c>
      <c r="F12" s="87">
        <f t="shared" si="2"/>
        <v>0</v>
      </c>
    </row>
    <row r="13" spans="1:10" ht="16.5" customHeight="1">
      <c r="A13" s="207">
        <v>3</v>
      </c>
      <c r="B13" s="207">
        <v>1</v>
      </c>
      <c r="C13" s="87">
        <f t="shared" si="0"/>
        <v>9948</v>
      </c>
      <c r="D13" s="207">
        <f>UI!$L$12</f>
        <v>1750</v>
      </c>
      <c r="E13" s="87">
        <f t="shared" si="1"/>
        <v>8198</v>
      </c>
      <c r="F13" s="87">
        <f t="shared" si="2"/>
        <v>0</v>
      </c>
    </row>
    <row r="14" spans="1:10" ht="16.5" customHeight="1">
      <c r="A14" s="207">
        <v>2</v>
      </c>
      <c r="B14" s="207">
        <v>1</v>
      </c>
      <c r="C14" s="87">
        <f t="shared" si="0"/>
        <v>6632</v>
      </c>
      <c r="D14" s="207">
        <f>UI!$L$12</f>
        <v>1750</v>
      </c>
      <c r="E14" s="87">
        <f t="shared" si="1"/>
        <v>4882</v>
      </c>
      <c r="F14" s="87">
        <f t="shared" si="2"/>
        <v>0</v>
      </c>
    </row>
    <row r="15" spans="1:10" ht="16.5" customHeight="1">
      <c r="A15" s="207">
        <v>1</v>
      </c>
      <c r="B15" s="207">
        <v>1</v>
      </c>
      <c r="C15" s="87">
        <f t="shared" si="0"/>
        <v>3316</v>
      </c>
      <c r="D15" s="207">
        <f>UI!$L$12</f>
        <v>1750</v>
      </c>
      <c r="E15" s="87">
        <f t="shared" si="1"/>
        <v>1566</v>
      </c>
      <c r="F15" s="87">
        <f t="shared" si="2"/>
        <v>0</v>
      </c>
    </row>
    <row r="16" spans="1:10" ht="16.5" customHeight="1">
      <c r="A16" s="207">
        <v>1</v>
      </c>
      <c r="B16" s="207">
        <v>2</v>
      </c>
      <c r="C16" s="87">
        <f t="shared" si="0"/>
        <v>1658</v>
      </c>
      <c r="D16" s="207">
        <f>UI!$L$12</f>
        <v>1750</v>
      </c>
      <c r="E16" s="87">
        <f t="shared" si="1"/>
        <v>92</v>
      </c>
      <c r="F16" s="87">
        <f t="shared" si="2"/>
        <v>1</v>
      </c>
    </row>
    <row r="17" spans="1:6" ht="16.5" customHeight="1">
      <c r="A17" s="207">
        <v>1</v>
      </c>
      <c r="B17" s="207">
        <v>3</v>
      </c>
      <c r="C17" s="87">
        <f t="shared" si="0"/>
        <v>1105</v>
      </c>
      <c r="D17" s="207">
        <f>UI!$L$12</f>
        <v>1750</v>
      </c>
      <c r="E17" s="87">
        <f t="shared" si="1"/>
        <v>645</v>
      </c>
      <c r="F17" s="87">
        <f t="shared" si="2"/>
        <v>0</v>
      </c>
    </row>
    <row r="18" spans="1:6" ht="16.5" customHeight="1">
      <c r="A18" s="207">
        <v>1</v>
      </c>
      <c r="B18" s="207">
        <v>4</v>
      </c>
      <c r="C18" s="87">
        <f t="shared" si="0"/>
        <v>829</v>
      </c>
      <c r="D18" s="207">
        <f>UI!$L$12</f>
        <v>1750</v>
      </c>
      <c r="E18" s="87">
        <f t="shared" si="1"/>
        <v>921</v>
      </c>
      <c r="F18" s="87">
        <f t="shared" si="2"/>
        <v>0</v>
      </c>
    </row>
    <row r="19" spans="1:6" ht="16.5" customHeight="1">
      <c r="A19" s="207">
        <v>1</v>
      </c>
      <c r="B19" s="207">
        <v>5</v>
      </c>
      <c r="C19" s="87">
        <f t="shared" si="0"/>
        <v>663</v>
      </c>
      <c r="D19" s="207">
        <f>UI!$L$12</f>
        <v>1750</v>
      </c>
      <c r="E19" s="87">
        <f t="shared" si="1"/>
        <v>1087</v>
      </c>
      <c r="F19" s="87">
        <f t="shared" si="2"/>
        <v>0</v>
      </c>
    </row>
    <row r="20" spans="1:6" ht="16.5" customHeight="1">
      <c r="A20" s="207">
        <v>1</v>
      </c>
      <c r="B20" s="207">
        <v>6</v>
      </c>
      <c r="C20" s="87">
        <f t="shared" si="0"/>
        <v>553</v>
      </c>
      <c r="D20" s="207">
        <f>UI!$L$12</f>
        <v>1750</v>
      </c>
      <c r="E20" s="87">
        <f t="shared" si="1"/>
        <v>1197</v>
      </c>
      <c r="F20" s="87">
        <f t="shared" si="2"/>
        <v>0</v>
      </c>
    </row>
    <row r="21" spans="1:6" ht="16.5" customHeight="1"/>
    <row r="22" spans="1:6" ht="16.5" customHeight="1"/>
    <row r="23" spans="1:6" ht="16.5" customHeight="1"/>
    <row r="24" spans="1:6" ht="16.5" customHeight="1"/>
    <row r="25" spans="1:6" ht="16.5" customHeight="1"/>
    <row r="26" spans="1:6" ht="16.5" customHeight="1"/>
    <row r="27" spans="1:6" ht="16.5" customHeight="1"/>
    <row r="28" spans="1:6" ht="16.5" customHeight="1"/>
  </sheetData>
  <mergeCells count="1">
    <mergeCell ref="A1:J1"/>
  </mergeCells>
  <phoneticPr fontId="4"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tint="0.79998168889431442"/>
  </sheetPr>
  <dimension ref="A1:J193"/>
  <sheetViews>
    <sheetView topLeftCell="A11" workbookViewId="0">
      <selection activeCell="D29" sqref="D29"/>
    </sheetView>
  </sheetViews>
  <sheetFormatPr defaultRowHeight="13.5"/>
  <cols>
    <col min="1" max="10" width="16.375" customWidth="1"/>
  </cols>
  <sheetData>
    <row r="1" spans="1:10" ht="16.5">
      <c r="A1" s="333" t="s">
        <v>402</v>
      </c>
      <c r="B1" s="336"/>
      <c r="C1" s="336"/>
      <c r="D1" s="336"/>
      <c r="E1" s="336"/>
      <c r="F1" s="336"/>
      <c r="G1" s="336"/>
      <c r="H1" s="336"/>
      <c r="I1" s="336"/>
      <c r="J1" s="336"/>
    </row>
    <row r="2" spans="1:10" ht="16.5">
      <c r="A2" s="235" t="s">
        <v>404</v>
      </c>
      <c r="B2" s="235" t="s">
        <v>403</v>
      </c>
      <c r="C2" s="235" t="s">
        <v>407</v>
      </c>
      <c r="D2" s="235" t="s">
        <v>405</v>
      </c>
      <c r="E2" s="333" t="s">
        <v>351</v>
      </c>
      <c r="F2" s="342"/>
      <c r="G2" s="342"/>
      <c r="H2" s="338"/>
      <c r="I2" s="181"/>
      <c r="J2" s="181"/>
    </row>
    <row r="3" spans="1:10" ht="16.5">
      <c r="A3" s="81" t="str">
        <f>IF(UI!$F$4=0,"",UI!$F$4)</f>
        <v/>
      </c>
      <c r="B3" s="81" t="str">
        <f>IF(UI!$D$4=0,"",UI!$D$4)</f>
        <v/>
      </c>
      <c r="C3" s="159">
        <f>UI!H4</f>
        <v>101</v>
      </c>
      <c r="D3" s="159">
        <f>MIN(UI!$L$12:$L$51)</f>
        <v>1750</v>
      </c>
      <c r="E3" s="159">
        <f>UI!$B$5</f>
        <v>1</v>
      </c>
      <c r="F3" s="68" t="s">
        <v>406</v>
      </c>
      <c r="G3" s="159">
        <f>UI!D5</f>
        <v>2</v>
      </c>
      <c r="H3" s="68" t="s">
        <v>289</v>
      </c>
      <c r="I3" s="194"/>
      <c r="J3" s="194"/>
    </row>
    <row r="5" spans="1:10" ht="16.5">
      <c r="A5" s="333" t="s">
        <v>409</v>
      </c>
      <c r="B5" s="336"/>
      <c r="C5" s="336"/>
      <c r="D5" s="336"/>
      <c r="E5" s="336"/>
      <c r="F5" s="336"/>
      <c r="G5" s="336"/>
      <c r="H5" s="336"/>
      <c r="I5" s="336"/>
      <c r="J5" s="336"/>
    </row>
    <row r="6" spans="1:10" ht="16.5">
      <c r="A6" s="235" t="s">
        <v>396</v>
      </c>
      <c r="B6" s="235" t="s">
        <v>397</v>
      </c>
      <c r="C6" s="235" t="s">
        <v>398</v>
      </c>
      <c r="D6" s="235" t="s">
        <v>399</v>
      </c>
      <c r="E6" s="68" t="s">
        <v>400</v>
      </c>
      <c r="F6" s="68" t="s">
        <v>401</v>
      </c>
      <c r="G6" s="68"/>
      <c r="H6" s="68"/>
      <c r="I6" s="68" t="s">
        <v>41</v>
      </c>
      <c r="J6" s="80">
        <f>SUMPRODUCT(F7:F11,E7:E11)</f>
        <v>727.59397999999999</v>
      </c>
    </row>
    <row r="7" spans="1:10" ht="16.5">
      <c r="A7" s="81" t="str">
        <f>'Cost &amp; Solution'!A9</f>
        <v>6.8m   Truck</v>
      </c>
      <c r="B7" s="81">
        <f>IFERROR(VLOOKUP($A7,'Container Panel'!$B$9:$M$21,'Container Panel'!F$3,0),"")</f>
        <v>6.8</v>
      </c>
      <c r="C7" s="81">
        <f>IFERROR(VLOOKUP($A7,'Container Panel'!$B$9:$M$21,'Container Panel'!G$3,0),"")</f>
        <v>2.4</v>
      </c>
      <c r="D7" s="81">
        <f>IFERROR(VLOOKUP($A7,'Container Panel'!$B$9:$M$21,'Container Panel'!H$3,0),"")</f>
        <v>2.4</v>
      </c>
      <c r="E7" s="159">
        <f>'Cost &amp; Solution'!B9</f>
        <v>1</v>
      </c>
      <c r="F7" s="80">
        <f>'Cost &amp; Solution'!C9</f>
        <v>727.59397999999999</v>
      </c>
      <c r="G7" s="80"/>
      <c r="H7" s="80"/>
      <c r="I7" s="68" t="s">
        <v>57</v>
      </c>
      <c r="J7" s="81" t="str">
        <f>'Cost &amp; Solution'!$J$9</f>
        <v>79.17%</v>
      </c>
    </row>
    <row r="8" spans="1:10" ht="16.5">
      <c r="A8" s="81" t="str">
        <f>'Cost &amp; Solution'!A10</f>
        <v/>
      </c>
      <c r="B8" s="81" t="str">
        <f>IFERROR(VLOOKUP($A8,'Container Panel'!$B$9:$M$21,'Container Panel'!F$3,0),"")</f>
        <v/>
      </c>
      <c r="C8" s="81" t="str">
        <f>IFERROR(VLOOKUP($A8,'Container Panel'!$B$9:$M$21,'Container Panel'!G$3,0),"")</f>
        <v/>
      </c>
      <c r="D8" s="81" t="str">
        <f>IFERROR(VLOOKUP($A8,'Container Panel'!$B$9:$M$21,'Container Panel'!H$3,0),"")</f>
        <v/>
      </c>
      <c r="E8" s="159" t="str">
        <f>'Cost &amp; Solution'!B10</f>
        <v/>
      </c>
      <c r="F8" s="80" t="str">
        <f>'Cost &amp; Solution'!C10</f>
        <v/>
      </c>
      <c r="G8" s="81"/>
      <c r="H8" s="81"/>
      <c r="I8" s="181"/>
      <c r="J8" s="194"/>
    </row>
    <row r="9" spans="1:10" ht="16.5">
      <c r="A9" s="81" t="str">
        <f>'Cost &amp; Solution'!A11</f>
        <v/>
      </c>
      <c r="B9" s="81" t="str">
        <f>IFERROR(VLOOKUP($A9,'Container Panel'!$B$9:$M$21,'Container Panel'!F$3,0),"")</f>
        <v/>
      </c>
      <c r="C9" s="81" t="str">
        <f>IFERROR(VLOOKUP($A9,'Container Panel'!$B$9:$M$21,'Container Panel'!G$3,0),"")</f>
        <v/>
      </c>
      <c r="D9" s="81" t="str">
        <f>IFERROR(VLOOKUP($A9,'Container Panel'!$B$9:$M$21,'Container Panel'!H$3,0),"")</f>
        <v/>
      </c>
      <c r="E9" s="159" t="str">
        <f>'Cost &amp; Solution'!B11</f>
        <v/>
      </c>
      <c r="F9" s="80" t="str">
        <f>'Cost &amp; Solution'!C11</f>
        <v/>
      </c>
      <c r="G9" s="80"/>
      <c r="H9" s="80"/>
      <c r="I9" s="181"/>
      <c r="J9" s="194"/>
    </row>
    <row r="10" spans="1:10" ht="16.5">
      <c r="A10" s="81" t="str">
        <f>'Cost &amp; Solution'!A12</f>
        <v/>
      </c>
      <c r="B10" s="81" t="str">
        <f>IFERROR(VLOOKUP($A10,'Container Panel'!$B$9:$M$21,'Container Panel'!F$3,0),"")</f>
        <v/>
      </c>
      <c r="C10" s="81" t="str">
        <f>IFERROR(VLOOKUP($A10,'Container Panel'!$B$9:$M$21,'Container Panel'!G$3,0),"")</f>
        <v/>
      </c>
      <c r="D10" s="81" t="str">
        <f>IFERROR(VLOOKUP($A10,'Container Panel'!$B$9:$M$21,'Container Panel'!H$3,0),"")</f>
        <v/>
      </c>
      <c r="E10" s="159" t="str">
        <f>'Cost &amp; Solution'!B12</f>
        <v/>
      </c>
      <c r="F10" s="80" t="str">
        <f>'Cost &amp; Solution'!C12</f>
        <v/>
      </c>
      <c r="G10" s="81"/>
      <c r="H10" s="81"/>
      <c r="I10" s="181"/>
      <c r="J10" s="194"/>
    </row>
    <row r="11" spans="1:10" ht="16.5">
      <c r="A11" s="81" t="str">
        <f>'Cost &amp; Solution'!A13</f>
        <v/>
      </c>
      <c r="B11" s="81" t="str">
        <f>IFERROR(VLOOKUP($A11,'Container Panel'!$B$9:$M$21,'Container Panel'!F$3,0),"")</f>
        <v/>
      </c>
      <c r="C11" s="81" t="str">
        <f>IFERROR(VLOOKUP($A11,'Container Panel'!$B$9:$M$21,'Container Panel'!G$3,0),"")</f>
        <v/>
      </c>
      <c r="D11" s="81" t="str">
        <f>IFERROR(VLOOKUP($A11,'Container Panel'!$B$9:$M$21,'Container Panel'!H$3,0),"")</f>
        <v/>
      </c>
      <c r="E11" s="159" t="str">
        <f>'Cost &amp; Solution'!B13</f>
        <v/>
      </c>
      <c r="F11" s="80" t="str">
        <f>'Cost &amp; Solution'!C13</f>
        <v/>
      </c>
      <c r="G11" s="80"/>
      <c r="H11" s="80"/>
      <c r="I11" s="181"/>
      <c r="J11" s="194"/>
    </row>
    <row r="13" spans="1:10" ht="16.5">
      <c r="A13" s="333" t="s">
        <v>40</v>
      </c>
      <c r="B13" s="336"/>
      <c r="C13" s="336"/>
      <c r="D13" s="336"/>
      <c r="E13" s="336"/>
      <c r="F13" s="336"/>
      <c r="G13" s="336"/>
      <c r="H13" s="336"/>
      <c r="I13" s="336"/>
      <c r="J13" s="336"/>
    </row>
    <row r="14" spans="1:10" ht="16.5">
      <c r="A14" s="235" t="s">
        <v>52</v>
      </c>
      <c r="B14" s="68" t="s">
        <v>38</v>
      </c>
      <c r="C14" s="68" t="s">
        <v>401</v>
      </c>
      <c r="D14" s="68" t="s">
        <v>39</v>
      </c>
      <c r="E14" s="181"/>
      <c r="F14" s="181"/>
      <c r="G14" s="181"/>
      <c r="H14" s="181"/>
      <c r="I14" s="68" t="s">
        <v>41</v>
      </c>
      <c r="J14" s="80">
        <f>SUM(D15:D19)</f>
        <v>89.087999999999994</v>
      </c>
    </row>
    <row r="15" spans="1:10" ht="16.5">
      <c r="A15" s="81" t="str">
        <f>IF('Cost &amp; Solution'!A18=0,"",'Cost &amp; Solution'!A18)</f>
        <v>1.2m X 0.8m</v>
      </c>
      <c r="B15" s="81">
        <f>IF('Cost &amp; Solution'!B18=0,"",'Cost &amp; Solution'!B18)</f>
        <v>32</v>
      </c>
      <c r="C15" s="81">
        <f>IF('Cost &amp; Solution'!C18=0,"",'Cost &amp; Solution'!C18)</f>
        <v>2.7839999999999998</v>
      </c>
      <c r="D15" s="81">
        <f t="shared" ref="D15:D19" si="0">IFERROR(C15*B15,"")</f>
        <v>89.087999999999994</v>
      </c>
      <c r="E15" s="181"/>
      <c r="F15" s="181"/>
      <c r="G15" s="181"/>
      <c r="H15" s="181"/>
      <c r="I15" s="181"/>
      <c r="J15" s="194"/>
    </row>
    <row r="16" spans="1:10" ht="16.5">
      <c r="A16" s="81" t="str">
        <f>IF('Cost &amp; Solution'!A19=0,"",'Cost &amp; Solution'!A19)</f>
        <v/>
      </c>
      <c r="B16" s="81" t="str">
        <f>IF('Cost &amp; Solution'!B19=0,"",'Cost &amp; Solution'!B19)</f>
        <v/>
      </c>
      <c r="C16" s="81" t="str">
        <f>IF('Cost &amp; Solution'!C19=0,"",'Cost &amp; Solution'!C19)</f>
        <v/>
      </c>
      <c r="D16" s="81" t="str">
        <f t="shared" si="0"/>
        <v/>
      </c>
      <c r="E16" s="181"/>
      <c r="F16" s="181"/>
      <c r="G16" s="181"/>
      <c r="H16" s="181"/>
      <c r="I16" s="181"/>
      <c r="J16" s="194"/>
    </row>
    <row r="17" spans="1:10" ht="16.5">
      <c r="A17" s="81" t="str">
        <f>IF('Cost &amp; Solution'!A20=0,"",'Cost &amp; Solution'!A20)</f>
        <v/>
      </c>
      <c r="B17" s="81" t="str">
        <f>IF('Cost &amp; Solution'!B20=0,"",'Cost &amp; Solution'!B20)</f>
        <v/>
      </c>
      <c r="C17" s="81" t="str">
        <f>IF('Cost &amp; Solution'!C20=0,"",'Cost &amp; Solution'!C20)</f>
        <v/>
      </c>
      <c r="D17" s="81" t="str">
        <f t="shared" si="0"/>
        <v/>
      </c>
      <c r="E17" s="181"/>
      <c r="F17" s="181"/>
      <c r="G17" s="181"/>
      <c r="H17" s="181"/>
      <c r="I17" s="181"/>
      <c r="J17" s="194"/>
    </row>
    <row r="18" spans="1:10" ht="16.5">
      <c r="A18" s="81" t="str">
        <f>IF('Cost &amp; Solution'!A21=0,"",'Cost &amp; Solution'!A21)</f>
        <v/>
      </c>
      <c r="B18" s="81" t="str">
        <f>IF('Cost &amp; Solution'!B21=0,"",'Cost &amp; Solution'!B21)</f>
        <v/>
      </c>
      <c r="C18" s="81" t="str">
        <f>IF('Cost &amp; Solution'!C21=0,"",'Cost &amp; Solution'!C21)</f>
        <v/>
      </c>
      <c r="D18" s="81" t="str">
        <f t="shared" si="0"/>
        <v/>
      </c>
      <c r="E18" s="181"/>
      <c r="F18" s="181"/>
      <c r="G18" s="181"/>
      <c r="H18" s="181"/>
      <c r="I18" s="181"/>
      <c r="J18" s="194"/>
    </row>
    <row r="19" spans="1:10" ht="16.5">
      <c r="A19" s="81" t="str">
        <f>IF('Cost &amp; Solution'!A22=0,"",'Cost &amp; Solution'!A22)</f>
        <v/>
      </c>
      <c r="B19" s="81" t="str">
        <f>IF('Cost &amp; Solution'!B22=0,"",'Cost &amp; Solution'!B22)</f>
        <v/>
      </c>
      <c r="C19" s="81" t="str">
        <f>IF('Cost &amp; Solution'!C22=0,"",'Cost &amp; Solution'!C22)</f>
        <v/>
      </c>
      <c r="D19" s="81" t="str">
        <f t="shared" si="0"/>
        <v/>
      </c>
      <c r="E19" s="181"/>
      <c r="F19" s="181"/>
      <c r="G19" s="181"/>
      <c r="H19" s="181"/>
      <c r="I19" s="181"/>
      <c r="J19" s="194"/>
    </row>
    <row r="21" spans="1:10" ht="16.5">
      <c r="A21" s="333" t="s">
        <v>237</v>
      </c>
      <c r="B21" s="336"/>
      <c r="C21" s="336"/>
      <c r="D21" s="336"/>
      <c r="E21" s="336"/>
      <c r="F21" s="336"/>
      <c r="G21" s="336"/>
      <c r="H21" s="336"/>
      <c r="I21" s="336"/>
      <c r="J21" s="336"/>
    </row>
    <row r="22" spans="1:10" ht="16.5">
      <c r="A22" s="68" t="s">
        <v>241</v>
      </c>
      <c r="B22" s="68" t="s">
        <v>38</v>
      </c>
      <c r="C22" s="68" t="s">
        <v>401</v>
      </c>
      <c r="D22" s="68" t="s">
        <v>39</v>
      </c>
      <c r="E22" s="68" t="s">
        <v>242</v>
      </c>
      <c r="F22" s="68" t="s">
        <v>412</v>
      </c>
      <c r="G22" s="68" t="s">
        <v>410</v>
      </c>
      <c r="H22" s="68" t="s">
        <v>411</v>
      </c>
      <c r="I22" s="68" t="s">
        <v>41</v>
      </c>
      <c r="J22" s="80">
        <f>SUM(D23:D41)</f>
        <v>338.53440000000001</v>
      </c>
    </row>
    <row r="23" spans="1:10" ht="16.5">
      <c r="A23" s="81" t="str">
        <f>IF('Cost &amp; Solution'!A27=0,"",'Cost &amp; Solution'!A27)</f>
        <v>EU8634</v>
      </c>
      <c r="B23" s="81">
        <f>IF('Cost &amp; Solution'!B27=0,"",'Cost &amp; Solution'!B27)</f>
        <v>190</v>
      </c>
      <c r="C23" s="81">
        <f>IF('Cost &amp; Solution'!C27=0,"",'Cost &amp; Solution'!C27)</f>
        <v>1.78176</v>
      </c>
      <c r="D23" s="81">
        <f>IFERROR(C23*B23,"")</f>
        <v>338.53440000000001</v>
      </c>
      <c r="E23" s="81" t="str">
        <f>IF('Cost &amp; Solution'!E27=0,"",'Cost &amp; Solution'!E27)</f>
        <v>Box</v>
      </c>
      <c r="F23" s="237">
        <f>IFERROR(VLOOKUP($A23,'Container Panel'!$B$41:$K$100,'Container Panel'!F$3,0)*1000,"")</f>
        <v>800</v>
      </c>
      <c r="G23" s="237">
        <f>IFERROR(VLOOKUP($A23,'Container Panel'!$B$41:$K$100,'Container Panel'!G$3,0)*1000,"")</f>
        <v>600</v>
      </c>
      <c r="H23" s="237">
        <f>IFERROR(VLOOKUP($A23,'Container Panel'!$B$41:$K$100,'Container Panel'!H$3,0)*1000,"")</f>
        <v>340</v>
      </c>
      <c r="I23" s="181"/>
      <c r="J23" s="194"/>
    </row>
    <row r="24" spans="1:10" ht="16.5">
      <c r="A24" s="81" t="str">
        <f>IF('Cost &amp; Solution'!A28=0,"",'Cost &amp; Solution'!A28)</f>
        <v/>
      </c>
      <c r="B24" s="81" t="str">
        <f>IF('Cost &amp; Solution'!B28=0,"",'Cost &amp; Solution'!B28)</f>
        <v/>
      </c>
      <c r="C24" s="81" t="str">
        <f>IF('Cost &amp; Solution'!C28=0,"",'Cost &amp; Solution'!C28)</f>
        <v/>
      </c>
      <c r="D24" s="81" t="str">
        <f t="shared" ref="D24:D41" si="1">IFERROR(C24*B24,"")</f>
        <v/>
      </c>
      <c r="E24" s="81" t="str">
        <f>IF('Cost &amp; Solution'!E28=0,"",'Cost &amp; Solution'!E28)</f>
        <v/>
      </c>
      <c r="F24" s="237" t="str">
        <f>IFERROR(VLOOKUP($A24,'Container Panel'!$B$41:$K$100,'Container Panel'!F$3,0)*1000,"")</f>
        <v/>
      </c>
      <c r="G24" s="237" t="str">
        <f>IFERROR(VLOOKUP($A24,'Container Panel'!$B$41:$K$100,'Container Panel'!G$3,0)*1000,"")</f>
        <v/>
      </c>
      <c r="H24" s="237" t="str">
        <f>IFERROR(VLOOKUP($A24,'Container Panel'!$B$41:$K$100,'Container Panel'!H$3,0)*1000,"")</f>
        <v/>
      </c>
      <c r="I24" s="181"/>
      <c r="J24" s="194"/>
    </row>
    <row r="25" spans="1:10" ht="16.5">
      <c r="A25" s="81" t="str">
        <f>IF('Cost &amp; Solution'!A29=0,"",'Cost &amp; Solution'!A29)</f>
        <v/>
      </c>
      <c r="B25" s="81" t="str">
        <f>IF('Cost &amp; Solution'!B29=0,"",'Cost &amp; Solution'!B29)</f>
        <v/>
      </c>
      <c r="C25" s="81" t="str">
        <f>IF('Cost &amp; Solution'!C29=0,"",'Cost &amp; Solution'!C29)</f>
        <v/>
      </c>
      <c r="D25" s="81" t="str">
        <f t="shared" si="1"/>
        <v/>
      </c>
      <c r="E25" s="81" t="str">
        <f>IF('Cost &amp; Solution'!E29=0,"",'Cost &amp; Solution'!E29)</f>
        <v/>
      </c>
      <c r="F25" s="237" t="str">
        <f>IFERROR(VLOOKUP($A25,'Container Panel'!$B$41:$K$100,'Container Panel'!F$3,0)*1000,"")</f>
        <v/>
      </c>
      <c r="G25" s="237" t="str">
        <f>IFERROR(VLOOKUP($A25,'Container Panel'!$B$41:$K$100,'Container Panel'!G$3,0)*1000,"")</f>
        <v/>
      </c>
      <c r="H25" s="237" t="str">
        <f>IFERROR(VLOOKUP($A25,'Container Panel'!$B$41:$K$100,'Container Panel'!H$3,0)*1000,"")</f>
        <v/>
      </c>
      <c r="I25" s="181"/>
      <c r="J25" s="194"/>
    </row>
    <row r="26" spans="1:10" ht="16.5">
      <c r="A26" s="81" t="str">
        <f>IF('Cost &amp; Solution'!A30=0,"",'Cost &amp; Solution'!A30)</f>
        <v/>
      </c>
      <c r="B26" s="81" t="str">
        <f>IF('Cost &amp; Solution'!B30=0,"",'Cost &amp; Solution'!B30)</f>
        <v/>
      </c>
      <c r="C26" s="81" t="str">
        <f>IF('Cost &amp; Solution'!C30=0,"",'Cost &amp; Solution'!C30)</f>
        <v/>
      </c>
      <c r="D26" s="81" t="str">
        <f t="shared" si="1"/>
        <v/>
      </c>
      <c r="E26" s="81" t="str">
        <f>IF('Cost &amp; Solution'!E30=0,"",'Cost &amp; Solution'!E30)</f>
        <v/>
      </c>
      <c r="F26" s="237" t="str">
        <f>IFERROR(VLOOKUP($A26,'Container Panel'!$B$41:$K$100,'Container Panel'!F$3,0)*1000,"")</f>
        <v/>
      </c>
      <c r="G26" s="237" t="str">
        <f>IFERROR(VLOOKUP($A26,'Container Panel'!$B$41:$K$100,'Container Panel'!G$3,0)*1000,"")</f>
        <v/>
      </c>
      <c r="H26" s="237" t="str">
        <f>IFERROR(VLOOKUP($A26,'Container Panel'!$B$41:$K$100,'Container Panel'!H$3,0)*1000,"")</f>
        <v/>
      </c>
      <c r="I26" s="181"/>
      <c r="J26" s="194"/>
    </row>
    <row r="27" spans="1:10" ht="16.5">
      <c r="A27" s="81" t="str">
        <f>IF('Cost &amp; Solution'!A31=0,"",'Cost &amp; Solution'!A31)</f>
        <v/>
      </c>
      <c r="B27" s="81" t="str">
        <f>IF('Cost &amp; Solution'!B31=0,"",'Cost &amp; Solution'!B31)</f>
        <v/>
      </c>
      <c r="C27" s="81" t="str">
        <f>IF('Cost &amp; Solution'!C31=0,"",'Cost &amp; Solution'!C31)</f>
        <v/>
      </c>
      <c r="D27" s="81" t="str">
        <f t="shared" si="1"/>
        <v/>
      </c>
      <c r="E27" s="81" t="str">
        <f>IF('Cost &amp; Solution'!E31=0,"",'Cost &amp; Solution'!E31)</f>
        <v/>
      </c>
      <c r="F27" s="237" t="str">
        <f>IFERROR(VLOOKUP($A27,'Container Panel'!$B$41:$K$100,'Container Panel'!F$3,0)*1000,"")</f>
        <v/>
      </c>
      <c r="G27" s="237" t="str">
        <f>IFERROR(VLOOKUP($A27,'Container Panel'!$B$41:$K$100,'Container Panel'!G$3,0)*1000,"")</f>
        <v/>
      </c>
      <c r="H27" s="237" t="str">
        <f>IFERROR(VLOOKUP($A27,'Container Panel'!$B$41:$K$100,'Container Panel'!H$3,0)*1000,"")</f>
        <v/>
      </c>
      <c r="I27" s="181"/>
      <c r="J27" s="194"/>
    </row>
    <row r="28" spans="1:10" ht="16.5">
      <c r="A28" s="81" t="str">
        <f>IF('Cost &amp; Solution'!A32=0,"",'Cost &amp; Solution'!A32)</f>
        <v/>
      </c>
      <c r="B28" s="81" t="str">
        <f>IF('Cost &amp; Solution'!B32=0,"",'Cost &amp; Solution'!B32)</f>
        <v/>
      </c>
      <c r="C28" s="81" t="str">
        <f>IF('Cost &amp; Solution'!C32=0,"",'Cost &amp; Solution'!C32)</f>
        <v/>
      </c>
      <c r="D28" s="81" t="str">
        <f t="shared" si="1"/>
        <v/>
      </c>
      <c r="E28" s="81" t="str">
        <f>IF('Cost &amp; Solution'!E32=0,"",'Cost &amp; Solution'!E32)</f>
        <v/>
      </c>
      <c r="F28" s="237" t="str">
        <f>IFERROR(VLOOKUP($A28,'Container Panel'!$B$41:$K$100,'Container Panel'!F$3,0)*1000,"")</f>
        <v/>
      </c>
      <c r="G28" s="237" t="str">
        <f>IFERROR(VLOOKUP($A28,'Container Panel'!$B$41:$K$100,'Container Panel'!G$3,0)*1000,"")</f>
        <v/>
      </c>
      <c r="H28" s="237" t="str">
        <f>IFERROR(VLOOKUP($A28,'Container Panel'!$B$41:$K$100,'Container Panel'!H$3,0)*1000,"")</f>
        <v/>
      </c>
      <c r="I28" s="181"/>
      <c r="J28" s="194"/>
    </row>
    <row r="29" spans="1:10" ht="16.5">
      <c r="A29" s="81" t="str">
        <f>IF('Cost &amp; Solution'!A33=0,"",'Cost &amp; Solution'!A33)</f>
        <v/>
      </c>
      <c r="B29" s="81" t="str">
        <f>IF('Cost &amp; Solution'!B33=0,"",'Cost &amp; Solution'!B33)</f>
        <v/>
      </c>
      <c r="C29" s="81" t="str">
        <f>IF('Cost &amp; Solution'!C33=0,"",'Cost &amp; Solution'!C33)</f>
        <v/>
      </c>
      <c r="D29" s="81" t="str">
        <f t="shared" si="1"/>
        <v/>
      </c>
      <c r="E29" s="81" t="str">
        <f>IF('Cost &amp; Solution'!E33=0,"",'Cost &amp; Solution'!E33)</f>
        <v/>
      </c>
      <c r="F29" s="237" t="str">
        <f>IFERROR(VLOOKUP($A29,'Container Panel'!$B$41:$K$100,'Container Panel'!F$3,0)*1000,"")</f>
        <v/>
      </c>
      <c r="G29" s="237" t="str">
        <f>IFERROR(VLOOKUP($A29,'Container Panel'!$B$41:$K$100,'Container Panel'!G$3,0)*1000,"")</f>
        <v/>
      </c>
      <c r="H29" s="237" t="str">
        <f>IFERROR(VLOOKUP($A29,'Container Panel'!$B$41:$K$100,'Container Panel'!H$3,0)*1000,"")</f>
        <v/>
      </c>
      <c r="I29" s="181"/>
      <c r="J29" s="194"/>
    </row>
    <row r="30" spans="1:10" ht="16.5">
      <c r="A30" s="81" t="str">
        <f>IF('Cost &amp; Solution'!A34=0,"",'Cost &amp; Solution'!A34)</f>
        <v/>
      </c>
      <c r="B30" s="81" t="str">
        <f>IF('Cost &amp; Solution'!B34=0,"",'Cost &amp; Solution'!B34)</f>
        <v/>
      </c>
      <c r="C30" s="81" t="str">
        <f>IF('Cost &amp; Solution'!C34=0,"",'Cost &amp; Solution'!C34)</f>
        <v/>
      </c>
      <c r="D30" s="81" t="str">
        <f t="shared" si="1"/>
        <v/>
      </c>
      <c r="E30" s="81" t="str">
        <f>IF('Cost &amp; Solution'!E34=0,"",'Cost &amp; Solution'!E34)</f>
        <v/>
      </c>
      <c r="F30" s="237" t="str">
        <f>IFERROR(VLOOKUP($A30,'Container Panel'!$B$41:$K$100,'Container Panel'!F$3,0)*1000,"")</f>
        <v/>
      </c>
      <c r="G30" s="237" t="str">
        <f>IFERROR(VLOOKUP($A30,'Container Panel'!$B$41:$K$100,'Container Panel'!G$3,0)*1000,"")</f>
        <v/>
      </c>
      <c r="H30" s="237" t="str">
        <f>IFERROR(VLOOKUP($A30,'Container Panel'!$B$41:$K$100,'Container Panel'!H$3,0)*1000,"")</f>
        <v/>
      </c>
      <c r="I30" s="181"/>
      <c r="J30" s="194"/>
    </row>
    <row r="31" spans="1:10" ht="16.5">
      <c r="A31" s="81" t="str">
        <f>IF('Cost &amp; Solution'!A35=0,"",'Cost &amp; Solution'!A35)</f>
        <v/>
      </c>
      <c r="B31" s="81" t="str">
        <f>IF('Cost &amp; Solution'!B35=0,"",'Cost &amp; Solution'!B35)</f>
        <v/>
      </c>
      <c r="C31" s="81" t="str">
        <f>IF('Cost &amp; Solution'!C35=0,"",'Cost &amp; Solution'!C35)</f>
        <v/>
      </c>
      <c r="D31" s="81" t="str">
        <f t="shared" si="1"/>
        <v/>
      </c>
      <c r="E31" s="81" t="str">
        <f>IF('Cost &amp; Solution'!E35=0,"",'Cost &amp; Solution'!E35)</f>
        <v/>
      </c>
      <c r="F31" s="237" t="str">
        <f>IFERROR(VLOOKUP($A31,'Container Panel'!$B$41:$K$100,'Container Panel'!F$3,0)*1000,"")</f>
        <v/>
      </c>
      <c r="G31" s="237" t="str">
        <f>IFERROR(VLOOKUP($A31,'Container Panel'!$B$41:$K$100,'Container Panel'!G$3,0)*1000,"")</f>
        <v/>
      </c>
      <c r="H31" s="237" t="str">
        <f>IFERROR(VLOOKUP($A31,'Container Panel'!$B$41:$K$100,'Container Panel'!H$3,0)*1000,"")</f>
        <v/>
      </c>
      <c r="I31" s="181"/>
      <c r="J31" s="194"/>
    </row>
    <row r="32" spans="1:10" ht="16.5">
      <c r="A32" s="81" t="str">
        <f>IF('Cost &amp; Solution'!A36=0,"",'Cost &amp; Solution'!A36)</f>
        <v/>
      </c>
      <c r="B32" s="81" t="str">
        <f>IF('Cost &amp; Solution'!B36=0,"",'Cost &amp; Solution'!B36)</f>
        <v/>
      </c>
      <c r="C32" s="81" t="str">
        <f>IF('Cost &amp; Solution'!C36=0,"",'Cost &amp; Solution'!C36)</f>
        <v/>
      </c>
      <c r="D32" s="81" t="str">
        <f t="shared" si="1"/>
        <v/>
      </c>
      <c r="E32" s="81" t="str">
        <f>IF('Cost &amp; Solution'!E36=0,"",'Cost &amp; Solution'!E36)</f>
        <v/>
      </c>
      <c r="F32" s="237" t="str">
        <f>IFERROR(VLOOKUP($A32,'Container Panel'!$B$41:$K$100,'Container Panel'!F$3,0)*1000,"")</f>
        <v/>
      </c>
      <c r="G32" s="237" t="str">
        <f>IFERROR(VLOOKUP($A32,'Container Panel'!$B$41:$K$100,'Container Panel'!G$3,0)*1000,"")</f>
        <v/>
      </c>
      <c r="H32" s="237" t="str">
        <f>IFERROR(VLOOKUP($A32,'Container Panel'!$B$41:$K$100,'Container Panel'!H$3,0)*1000,"")</f>
        <v/>
      </c>
      <c r="I32" s="181"/>
      <c r="J32" s="194"/>
    </row>
    <row r="33" spans="1:10" ht="16.5">
      <c r="A33" s="81" t="str">
        <f>IF('Cost &amp; Solution'!A37=0,"",'Cost &amp; Solution'!A37)</f>
        <v/>
      </c>
      <c r="B33" s="81" t="str">
        <f>IF('Cost &amp; Solution'!B37=0,"",'Cost &amp; Solution'!B37)</f>
        <v/>
      </c>
      <c r="C33" s="81" t="str">
        <f>IF('Cost &amp; Solution'!C37=0,"",'Cost &amp; Solution'!C37)</f>
        <v/>
      </c>
      <c r="D33" s="81" t="str">
        <f t="shared" si="1"/>
        <v/>
      </c>
      <c r="E33" s="81" t="str">
        <f>IF('Cost &amp; Solution'!E37=0,"",'Cost &amp; Solution'!E37)</f>
        <v/>
      </c>
      <c r="F33" s="237" t="str">
        <f>IFERROR(VLOOKUP($A33,'Container Panel'!$B$41:$K$100,'Container Panel'!F$3,0)*1000,"")</f>
        <v/>
      </c>
      <c r="G33" s="237" t="str">
        <f>IFERROR(VLOOKUP($A33,'Container Panel'!$B$41:$K$100,'Container Panel'!G$3,0)*1000,"")</f>
        <v/>
      </c>
      <c r="H33" s="237" t="str">
        <f>IFERROR(VLOOKUP($A33,'Container Panel'!$B$41:$K$100,'Container Panel'!H$3,0)*1000,"")</f>
        <v/>
      </c>
      <c r="I33" s="181"/>
      <c r="J33" s="194"/>
    </row>
    <row r="34" spans="1:10" ht="16.5">
      <c r="A34" s="81" t="str">
        <f>IF('Cost &amp; Solution'!A38=0,"",'Cost &amp; Solution'!A38)</f>
        <v/>
      </c>
      <c r="B34" s="81" t="str">
        <f>IF('Cost &amp; Solution'!B38=0,"",'Cost &amp; Solution'!B38)</f>
        <v/>
      </c>
      <c r="C34" s="81" t="str">
        <f>IF('Cost &amp; Solution'!C38=0,"",'Cost &amp; Solution'!C38)</f>
        <v/>
      </c>
      <c r="D34" s="81" t="str">
        <f t="shared" si="1"/>
        <v/>
      </c>
      <c r="E34" s="81" t="str">
        <f>IF('Cost &amp; Solution'!E38=0,"",'Cost &amp; Solution'!E38)</f>
        <v/>
      </c>
      <c r="F34" s="237" t="str">
        <f>IFERROR(VLOOKUP($A34,'Container Panel'!$B$41:$K$100,'Container Panel'!F$3,0)*1000,"")</f>
        <v/>
      </c>
      <c r="G34" s="237" t="str">
        <f>IFERROR(VLOOKUP($A34,'Container Panel'!$B$41:$K$100,'Container Panel'!G$3,0)*1000,"")</f>
        <v/>
      </c>
      <c r="H34" s="237" t="str">
        <f>IFERROR(VLOOKUP($A34,'Container Panel'!$B$41:$K$100,'Container Panel'!H$3,0)*1000,"")</f>
        <v/>
      </c>
      <c r="I34" s="181"/>
      <c r="J34" s="194"/>
    </row>
    <row r="35" spans="1:10" ht="16.5">
      <c r="A35" s="81" t="str">
        <f>IF('Cost &amp; Solution'!A39=0,"",'Cost &amp; Solution'!A39)</f>
        <v/>
      </c>
      <c r="B35" s="81" t="str">
        <f>IF('Cost &amp; Solution'!B39=0,"",'Cost &amp; Solution'!B39)</f>
        <v/>
      </c>
      <c r="C35" s="81" t="str">
        <f>IF('Cost &amp; Solution'!C39=0,"",'Cost &amp; Solution'!C39)</f>
        <v/>
      </c>
      <c r="D35" s="81" t="str">
        <f t="shared" si="1"/>
        <v/>
      </c>
      <c r="E35" s="81" t="str">
        <f>IF('Cost &amp; Solution'!E39=0,"",'Cost &amp; Solution'!E39)</f>
        <v/>
      </c>
      <c r="F35" s="237" t="str">
        <f>IFERROR(VLOOKUP($A35,'Container Panel'!$B$41:$K$100,'Container Panel'!F$3,0)*1000,"")</f>
        <v/>
      </c>
      <c r="G35" s="237" t="str">
        <f>IFERROR(VLOOKUP($A35,'Container Panel'!$B$41:$K$100,'Container Panel'!G$3,0)*1000,"")</f>
        <v/>
      </c>
      <c r="H35" s="237" t="str">
        <f>IFERROR(VLOOKUP($A35,'Container Panel'!$B$41:$K$100,'Container Panel'!H$3,0)*1000,"")</f>
        <v/>
      </c>
      <c r="I35" s="181"/>
      <c r="J35" s="194"/>
    </row>
    <row r="36" spans="1:10" ht="16.5">
      <c r="A36" s="81" t="str">
        <f>IF('Cost &amp; Solution'!A40=0,"",'Cost &amp; Solution'!A40)</f>
        <v/>
      </c>
      <c r="B36" s="81" t="str">
        <f>IF('Cost &amp; Solution'!B40=0,"",'Cost &amp; Solution'!B40)</f>
        <v/>
      </c>
      <c r="C36" s="81" t="str">
        <f>IF('Cost &amp; Solution'!C40=0,"",'Cost &amp; Solution'!C40)</f>
        <v/>
      </c>
      <c r="D36" s="81" t="str">
        <f t="shared" si="1"/>
        <v/>
      </c>
      <c r="E36" s="81" t="str">
        <f>IF('Cost &amp; Solution'!E40=0,"",'Cost &amp; Solution'!E40)</f>
        <v/>
      </c>
      <c r="F36" s="237" t="str">
        <f>IFERROR(VLOOKUP($A36,'Container Panel'!$B$41:$K$100,'Container Panel'!F$3,0)*1000,"")</f>
        <v/>
      </c>
      <c r="G36" s="237" t="str">
        <f>IFERROR(VLOOKUP($A36,'Container Panel'!$B$41:$K$100,'Container Panel'!G$3,0)*1000,"")</f>
        <v/>
      </c>
      <c r="H36" s="237" t="str">
        <f>IFERROR(VLOOKUP($A36,'Container Panel'!$B$41:$K$100,'Container Panel'!H$3,0)*1000,"")</f>
        <v/>
      </c>
      <c r="I36" s="181"/>
      <c r="J36" s="194"/>
    </row>
    <row r="37" spans="1:10" ht="16.5">
      <c r="A37" s="81" t="str">
        <f>IF('Cost &amp; Solution'!A41=0,"",'Cost &amp; Solution'!A41)</f>
        <v/>
      </c>
      <c r="B37" s="81" t="str">
        <f>IF('Cost &amp; Solution'!B41=0,"",'Cost &amp; Solution'!B41)</f>
        <v/>
      </c>
      <c r="C37" s="81" t="str">
        <f>IF('Cost &amp; Solution'!C41=0,"",'Cost &amp; Solution'!C41)</f>
        <v/>
      </c>
      <c r="D37" s="81" t="str">
        <f t="shared" si="1"/>
        <v/>
      </c>
      <c r="E37" s="81" t="str">
        <f>IF('Cost &amp; Solution'!E41=0,"",'Cost &amp; Solution'!E41)</f>
        <v/>
      </c>
      <c r="F37" s="237" t="str">
        <f>IFERROR(VLOOKUP($A37,'Container Panel'!$B$41:$K$100,'Container Panel'!F$3,0)*1000,"")</f>
        <v/>
      </c>
      <c r="G37" s="237" t="str">
        <f>IFERROR(VLOOKUP($A37,'Container Panel'!$B$41:$K$100,'Container Panel'!G$3,0)*1000,"")</f>
        <v/>
      </c>
      <c r="H37" s="237" t="str">
        <f>IFERROR(VLOOKUP($A37,'Container Panel'!$B$41:$K$100,'Container Panel'!H$3,0)*1000,"")</f>
        <v/>
      </c>
      <c r="I37" s="181"/>
      <c r="J37" s="194"/>
    </row>
    <row r="38" spans="1:10" ht="16.5">
      <c r="A38" s="81" t="str">
        <f>IF('Cost &amp; Solution'!A42=0,"",'Cost &amp; Solution'!A42)</f>
        <v/>
      </c>
      <c r="B38" s="81" t="str">
        <f>IF('Cost &amp; Solution'!B42=0,"",'Cost &amp; Solution'!B42)</f>
        <v/>
      </c>
      <c r="C38" s="81" t="str">
        <f>IF('Cost &amp; Solution'!C42=0,"",'Cost &amp; Solution'!C42)</f>
        <v/>
      </c>
      <c r="D38" s="81" t="str">
        <f t="shared" si="1"/>
        <v/>
      </c>
      <c r="E38" s="81" t="str">
        <f>IF('Cost &amp; Solution'!E42=0,"",'Cost &amp; Solution'!E42)</f>
        <v/>
      </c>
      <c r="F38" s="237" t="str">
        <f>IFERROR(VLOOKUP($A38,'Container Panel'!$B$41:$K$100,'Container Panel'!F$3,0)*1000,"")</f>
        <v/>
      </c>
      <c r="G38" s="237" t="str">
        <f>IFERROR(VLOOKUP($A38,'Container Panel'!$B$41:$K$100,'Container Panel'!G$3,0)*1000,"")</f>
        <v/>
      </c>
      <c r="H38" s="237" t="str">
        <f>IFERROR(VLOOKUP($A38,'Container Panel'!$B$41:$K$100,'Container Panel'!H$3,0)*1000,"")</f>
        <v/>
      </c>
      <c r="I38" s="181"/>
      <c r="J38" s="194"/>
    </row>
    <row r="39" spans="1:10" ht="16.5">
      <c r="A39" s="81" t="str">
        <f>IF('Cost &amp; Solution'!A43=0,"",'Cost &amp; Solution'!A43)</f>
        <v/>
      </c>
      <c r="B39" s="81" t="str">
        <f>IF('Cost &amp; Solution'!B43=0,"",'Cost &amp; Solution'!B43)</f>
        <v/>
      </c>
      <c r="C39" s="81" t="str">
        <f>IF('Cost &amp; Solution'!C43=0,"",'Cost &amp; Solution'!C43)</f>
        <v/>
      </c>
      <c r="D39" s="81" t="str">
        <f t="shared" si="1"/>
        <v/>
      </c>
      <c r="E39" s="81" t="str">
        <f>IF('Cost &amp; Solution'!E43=0,"",'Cost &amp; Solution'!E43)</f>
        <v/>
      </c>
      <c r="F39" s="237" t="str">
        <f>IFERROR(VLOOKUP($A39,'Container Panel'!$B$41:$K$100,'Container Panel'!F$3,0)*1000,"")</f>
        <v/>
      </c>
      <c r="G39" s="237" t="str">
        <f>IFERROR(VLOOKUP($A39,'Container Panel'!$B$41:$K$100,'Container Panel'!G$3,0)*1000,"")</f>
        <v/>
      </c>
      <c r="H39" s="237" t="str">
        <f>IFERROR(VLOOKUP($A39,'Container Panel'!$B$41:$K$100,'Container Panel'!H$3,0)*1000,"")</f>
        <v/>
      </c>
      <c r="I39" s="181"/>
      <c r="J39" s="194"/>
    </row>
    <row r="40" spans="1:10" ht="16.5">
      <c r="A40" s="81" t="str">
        <f>IF('Cost &amp; Solution'!A44=0,"",'Cost &amp; Solution'!A44)</f>
        <v/>
      </c>
      <c r="B40" s="81" t="str">
        <f>IF('Cost &amp; Solution'!B44=0,"",'Cost &amp; Solution'!B44)</f>
        <v/>
      </c>
      <c r="C40" s="81" t="str">
        <f>IF('Cost &amp; Solution'!C44=0,"",'Cost &amp; Solution'!C44)</f>
        <v/>
      </c>
      <c r="D40" s="81" t="str">
        <f t="shared" si="1"/>
        <v/>
      </c>
      <c r="E40" s="81" t="str">
        <f>IF('Cost &amp; Solution'!E44=0,"",'Cost &amp; Solution'!E44)</f>
        <v/>
      </c>
      <c r="F40" s="237" t="str">
        <f>IFERROR(VLOOKUP($A40,'Container Panel'!$B$41:$K$100,'Container Panel'!F$3,0)*1000,"")</f>
        <v/>
      </c>
      <c r="G40" s="237" t="str">
        <f>IFERROR(VLOOKUP($A40,'Container Panel'!$B$41:$K$100,'Container Panel'!G$3,0)*1000,"")</f>
        <v/>
      </c>
      <c r="H40" s="237" t="str">
        <f>IFERROR(VLOOKUP($A40,'Container Panel'!$B$41:$K$100,'Container Panel'!H$3,0)*1000,"")</f>
        <v/>
      </c>
      <c r="I40" s="181"/>
      <c r="J40" s="194"/>
    </row>
    <row r="41" spans="1:10" ht="16.5">
      <c r="A41" s="81" t="str">
        <f>IF('Cost &amp; Solution'!A45=0,"",'Cost &amp; Solution'!A45)</f>
        <v/>
      </c>
      <c r="B41" s="81" t="str">
        <f>IF('Cost &amp; Solution'!B45=0,"",'Cost &amp; Solution'!B45)</f>
        <v/>
      </c>
      <c r="C41" s="81" t="str">
        <f>IF('Cost &amp; Solution'!C45=0,"",'Cost &amp; Solution'!C45)</f>
        <v/>
      </c>
      <c r="D41" s="81" t="str">
        <f t="shared" si="1"/>
        <v/>
      </c>
      <c r="E41" s="81" t="str">
        <f>IF('Cost &amp; Solution'!E45=0,"",'Cost &amp; Solution'!E45)</f>
        <v/>
      </c>
      <c r="F41" s="237" t="str">
        <f>IFERROR(VLOOKUP($A41,'Container Panel'!$B$41:$K$100,'Container Panel'!F$3,0)*1000,"")</f>
        <v/>
      </c>
      <c r="G41" s="237" t="str">
        <f>IFERROR(VLOOKUP($A41,'Container Panel'!$B$41:$K$100,'Container Panel'!G$3,0)*1000,"")</f>
        <v/>
      </c>
      <c r="H41" s="237" t="str">
        <f>IFERROR(VLOOKUP($A41,'Container Panel'!$B$41:$K$100,'Container Panel'!H$3,0)*1000,"")</f>
        <v/>
      </c>
      <c r="I41" s="181"/>
      <c r="J41" s="194"/>
    </row>
    <row r="42" spans="1:10" ht="17.25" thickBot="1">
      <c r="A42" s="82"/>
      <c r="B42" s="83"/>
      <c r="C42" s="82"/>
      <c r="D42" s="83"/>
      <c r="E42" s="82"/>
      <c r="F42" s="83"/>
      <c r="G42" s="78"/>
      <c r="H42" s="78"/>
      <c r="I42" s="78"/>
      <c r="J42" s="83"/>
    </row>
    <row r="43" spans="1:10" ht="16.5">
      <c r="A43" s="339" t="s">
        <v>15</v>
      </c>
      <c r="B43" s="340"/>
      <c r="C43" s="340"/>
      <c r="D43" s="340"/>
      <c r="E43" s="341"/>
      <c r="F43" s="338" t="s">
        <v>16</v>
      </c>
      <c r="G43" s="335"/>
      <c r="H43" s="335"/>
      <c r="I43" s="335"/>
      <c r="J43" s="335"/>
    </row>
    <row r="44" spans="1:10" ht="16.5">
      <c r="A44" s="166" t="s">
        <v>10</v>
      </c>
      <c r="B44" s="165"/>
      <c r="C44" s="84" t="s">
        <v>110</v>
      </c>
      <c r="D44" s="84" t="s">
        <v>111</v>
      </c>
      <c r="E44" s="167" t="s">
        <v>112</v>
      </c>
      <c r="F44" s="165" t="s">
        <v>17</v>
      </c>
      <c r="G44" s="84" t="s">
        <v>106</v>
      </c>
      <c r="H44" s="84" t="s">
        <v>107</v>
      </c>
      <c r="I44" s="84" t="s">
        <v>109</v>
      </c>
      <c r="J44" s="84" t="s">
        <v>18</v>
      </c>
    </row>
    <row r="45" spans="1:10" ht="16.5">
      <c r="A45" s="168" t="str">
        <f>'Cost &amp; Solution'!A51</f>
        <v>Upper Gap Hider</v>
      </c>
      <c r="B45" s="234"/>
      <c r="C45" s="85">
        <f ca="1">'Cost &amp; Solution'!C51</f>
        <v>2.2399268571428571E-2</v>
      </c>
      <c r="D45" s="86">
        <f ca="1">'Cost &amp; Solution'!D51</f>
        <v>5.4036100932330827E-2</v>
      </c>
      <c r="E45" s="169">
        <f ca="1">IFERROR(C45+D45,"")</f>
        <v>7.6435369503759398E-2</v>
      </c>
      <c r="F45" s="201" t="str">
        <f ca="1">'Cost &amp; Solution'!F51</f>
        <v>EU8634</v>
      </c>
      <c r="G45" s="226" t="str">
        <f>IF('Cost &amp; Solution'!G51=0,"",'Cost &amp; Solution'!G51)</f>
        <v/>
      </c>
      <c r="H45" s="226" t="str">
        <f>IF('Cost &amp; Solution'!H51=0,"",'Cost &amp; Solution'!H51)</f>
        <v/>
      </c>
      <c r="I45" s="181">
        <f ca="1">'Cost &amp; Solution'!I51</f>
        <v>80</v>
      </c>
      <c r="J45" s="181">
        <f ca="1">'Cost &amp; Solution'!J51</f>
        <v>44</v>
      </c>
    </row>
    <row r="46" spans="1:10" ht="16.5">
      <c r="A46" s="168" t="str">
        <f>'Cost &amp; Solution'!A52</f>
        <v>GAP HIDER LW</v>
      </c>
      <c r="B46" s="234"/>
      <c r="C46" s="85">
        <f ca="1">'Cost &amp; Solution'!C52</f>
        <v>7.4324845714285714E-2</v>
      </c>
      <c r="D46" s="86">
        <f ca="1">'Cost &amp; Solution'!D52</f>
        <v>0.17930160763909775</v>
      </c>
      <c r="E46" s="169">
        <f t="shared" ref="E46:E84" ca="1" si="2">IFERROR(C46+D46,"")</f>
        <v>0.25362645335338346</v>
      </c>
      <c r="F46" s="201" t="str">
        <f ca="1">'Cost &amp; Solution'!F52</f>
        <v>EU8634</v>
      </c>
      <c r="G46" s="226" t="str">
        <f>IF('Cost &amp; Solution'!G52=0,"",'Cost &amp; Solution'!G52)</f>
        <v/>
      </c>
      <c r="H46" s="226"/>
      <c r="I46" s="181">
        <f ca="1">'Cost &amp; Solution'!I52</f>
        <v>24</v>
      </c>
      <c r="J46" s="181">
        <f ca="1">'Cost &amp; Solution'!J52</f>
        <v>146</v>
      </c>
    </row>
    <row r="47" spans="1:10" ht="16.5">
      <c r="A47" s="168" t="str">
        <f>'Cost &amp; Solution'!A53</f>
        <v/>
      </c>
      <c r="B47" s="234"/>
      <c r="C47" s="85" t="str">
        <f>'Cost &amp; Solution'!C53</f>
        <v/>
      </c>
      <c r="D47" s="86" t="str">
        <f ca="1">'Cost &amp; Solution'!D53</f>
        <v/>
      </c>
      <c r="E47" s="169" t="str">
        <f t="shared" ca="1" si="2"/>
        <v/>
      </c>
      <c r="F47" s="201" t="str">
        <f>'Cost &amp; Solution'!F53</f>
        <v/>
      </c>
      <c r="G47" s="226" t="str">
        <f>IF('Cost &amp; Solution'!G53=0,"",'Cost &amp; Solution'!G53)</f>
        <v/>
      </c>
      <c r="H47" s="226" t="str">
        <f>IF('Cost &amp; Solution'!H53=0,"",'Cost &amp; Solution'!H53)</f>
        <v/>
      </c>
      <c r="I47" s="181" t="str">
        <f>'Cost &amp; Solution'!I53</f>
        <v/>
      </c>
      <c r="J47" s="181" t="str">
        <f>'Cost &amp; Solution'!J53</f>
        <v/>
      </c>
    </row>
    <row r="48" spans="1:10" ht="16.5">
      <c r="A48" s="168" t="str">
        <f>'Cost &amp; Solution'!A54</f>
        <v/>
      </c>
      <c r="B48" s="234"/>
      <c r="C48" s="85" t="str">
        <f>'Cost &amp; Solution'!C54</f>
        <v/>
      </c>
      <c r="D48" s="86" t="str">
        <f ca="1">'Cost &amp; Solution'!D54</f>
        <v/>
      </c>
      <c r="E48" s="169" t="str">
        <f t="shared" ca="1" si="2"/>
        <v/>
      </c>
      <c r="F48" s="201" t="str">
        <f>'Cost &amp; Solution'!F54</f>
        <v/>
      </c>
      <c r="G48" s="226" t="str">
        <f>IF('Cost &amp; Solution'!G54=0,"",'Cost &amp; Solution'!G54)</f>
        <v/>
      </c>
      <c r="H48" s="226" t="str">
        <f>IF('Cost &amp; Solution'!H54=0,"",'Cost &amp; Solution'!H54)</f>
        <v/>
      </c>
      <c r="I48" s="181" t="str">
        <f>'Cost &amp; Solution'!I54</f>
        <v/>
      </c>
      <c r="J48" s="181" t="str">
        <f>'Cost &amp; Solution'!J54</f>
        <v/>
      </c>
    </row>
    <row r="49" spans="1:10" ht="16.5">
      <c r="A49" s="168" t="str">
        <f>'Cost &amp; Solution'!A55</f>
        <v/>
      </c>
      <c r="B49" s="234"/>
      <c r="C49" s="85" t="str">
        <f>'Cost &amp; Solution'!C55</f>
        <v/>
      </c>
      <c r="D49" s="86" t="str">
        <f ca="1">'Cost &amp; Solution'!D55</f>
        <v/>
      </c>
      <c r="E49" s="169" t="str">
        <f t="shared" ca="1" si="2"/>
        <v/>
      </c>
      <c r="F49" s="201" t="str">
        <f>'Cost &amp; Solution'!F55</f>
        <v/>
      </c>
      <c r="G49" s="226" t="str">
        <f>IF('Cost &amp; Solution'!G55=0,"",'Cost &amp; Solution'!G55)</f>
        <v/>
      </c>
      <c r="H49" s="226" t="str">
        <f>IF('Cost &amp; Solution'!H55=0,"",'Cost &amp; Solution'!H55)</f>
        <v/>
      </c>
      <c r="I49" s="181" t="str">
        <f>'Cost &amp; Solution'!I55</f>
        <v/>
      </c>
      <c r="J49" s="181" t="str">
        <f>'Cost &amp; Solution'!J55</f>
        <v/>
      </c>
    </row>
    <row r="50" spans="1:10" ht="16.5">
      <c r="A50" s="168" t="str">
        <f>'Cost &amp; Solution'!A56</f>
        <v/>
      </c>
      <c r="B50" s="234"/>
      <c r="C50" s="85" t="str">
        <f>'Cost &amp; Solution'!C56</f>
        <v/>
      </c>
      <c r="D50" s="86" t="str">
        <f ca="1">'Cost &amp; Solution'!D56</f>
        <v/>
      </c>
      <c r="E50" s="169" t="str">
        <f t="shared" ca="1" si="2"/>
        <v/>
      </c>
      <c r="F50" s="201" t="str">
        <f>'Cost &amp; Solution'!F56</f>
        <v/>
      </c>
      <c r="G50" s="226" t="str">
        <f>IF('Cost &amp; Solution'!G56=0,"",'Cost &amp; Solution'!G56)</f>
        <v/>
      </c>
      <c r="H50" s="226" t="str">
        <f>IF('Cost &amp; Solution'!H56=0,"",'Cost &amp; Solution'!H56)</f>
        <v/>
      </c>
      <c r="I50" s="181" t="str">
        <f>'Cost &amp; Solution'!I56</f>
        <v/>
      </c>
      <c r="J50" s="181" t="str">
        <f>'Cost &amp; Solution'!J56</f>
        <v/>
      </c>
    </row>
    <row r="51" spans="1:10" ht="16.5">
      <c r="A51" s="168" t="str">
        <f>'Cost &amp; Solution'!A57</f>
        <v/>
      </c>
      <c r="B51" s="234"/>
      <c r="C51" s="85" t="str">
        <f>'Cost &amp; Solution'!C57</f>
        <v/>
      </c>
      <c r="D51" s="86" t="str">
        <f ca="1">'Cost &amp; Solution'!D57</f>
        <v/>
      </c>
      <c r="E51" s="169" t="str">
        <f t="shared" ca="1" si="2"/>
        <v/>
      </c>
      <c r="F51" s="201" t="str">
        <f>'Cost &amp; Solution'!F57</f>
        <v/>
      </c>
      <c r="G51" s="226" t="str">
        <f>IF('Cost &amp; Solution'!G57=0,"",'Cost &amp; Solution'!G57)</f>
        <v/>
      </c>
      <c r="H51" s="226" t="str">
        <f>IF('Cost &amp; Solution'!H57=0,"",'Cost &amp; Solution'!H57)</f>
        <v/>
      </c>
      <c r="I51" s="181" t="str">
        <f>'Cost &amp; Solution'!I57</f>
        <v/>
      </c>
      <c r="J51" s="181" t="str">
        <f>'Cost &amp; Solution'!J57</f>
        <v/>
      </c>
    </row>
    <row r="52" spans="1:10" ht="16.5">
      <c r="A52" s="168" t="str">
        <f>'Cost &amp; Solution'!A58</f>
        <v/>
      </c>
      <c r="B52" s="234"/>
      <c r="C52" s="85" t="str">
        <f>'Cost &amp; Solution'!C58</f>
        <v/>
      </c>
      <c r="D52" s="86" t="str">
        <f ca="1">'Cost &amp; Solution'!D58</f>
        <v/>
      </c>
      <c r="E52" s="169" t="str">
        <f t="shared" ca="1" si="2"/>
        <v/>
      </c>
      <c r="F52" s="201" t="str">
        <f>'Cost &amp; Solution'!F58</f>
        <v/>
      </c>
      <c r="G52" s="226" t="str">
        <f>IF('Cost &amp; Solution'!G58=0,"",'Cost &amp; Solution'!G58)</f>
        <v/>
      </c>
      <c r="H52" s="226" t="str">
        <f>IF('Cost &amp; Solution'!H58=0,"",'Cost &amp; Solution'!H58)</f>
        <v/>
      </c>
      <c r="I52" s="181" t="str">
        <f>'Cost &amp; Solution'!I58</f>
        <v/>
      </c>
      <c r="J52" s="181" t="str">
        <f>'Cost &amp; Solution'!J58</f>
        <v/>
      </c>
    </row>
    <row r="53" spans="1:10" ht="16.5">
      <c r="A53" s="168" t="str">
        <f>'Cost &amp; Solution'!A59</f>
        <v/>
      </c>
      <c r="B53" s="234"/>
      <c r="C53" s="85" t="str">
        <f>'Cost &amp; Solution'!C59</f>
        <v/>
      </c>
      <c r="D53" s="86" t="str">
        <f ca="1">'Cost &amp; Solution'!D59</f>
        <v/>
      </c>
      <c r="E53" s="169" t="str">
        <f t="shared" ca="1" si="2"/>
        <v/>
      </c>
      <c r="F53" s="201" t="str">
        <f>'Cost &amp; Solution'!F59</f>
        <v/>
      </c>
      <c r="G53" s="226" t="str">
        <f>IF('Cost &amp; Solution'!G59=0,"",'Cost &amp; Solution'!G59)</f>
        <v/>
      </c>
      <c r="H53" s="226" t="str">
        <f>IF('Cost &amp; Solution'!H59=0,"",'Cost &amp; Solution'!H59)</f>
        <v/>
      </c>
      <c r="I53" s="181" t="str">
        <f>'Cost &amp; Solution'!I59</f>
        <v/>
      </c>
      <c r="J53" s="181" t="str">
        <f>'Cost &amp; Solution'!J59</f>
        <v/>
      </c>
    </row>
    <row r="54" spans="1:10" ht="16.5">
      <c r="A54" s="168" t="str">
        <f>'Cost &amp; Solution'!A60</f>
        <v/>
      </c>
      <c r="B54" s="234"/>
      <c r="C54" s="85" t="str">
        <f>'Cost &amp; Solution'!C60</f>
        <v/>
      </c>
      <c r="D54" s="86" t="str">
        <f ca="1">'Cost &amp; Solution'!D60</f>
        <v/>
      </c>
      <c r="E54" s="169" t="str">
        <f t="shared" ca="1" si="2"/>
        <v/>
      </c>
      <c r="F54" s="201" t="str">
        <f>'Cost &amp; Solution'!F60</f>
        <v/>
      </c>
      <c r="G54" s="226" t="str">
        <f>IF('Cost &amp; Solution'!G60=0,"",'Cost &amp; Solution'!G60)</f>
        <v/>
      </c>
      <c r="H54" s="226" t="str">
        <f>IF('Cost &amp; Solution'!H60=0,"",'Cost &amp; Solution'!H60)</f>
        <v/>
      </c>
      <c r="I54" s="181" t="str">
        <f>'Cost &amp; Solution'!I60</f>
        <v/>
      </c>
      <c r="J54" s="181" t="str">
        <f>'Cost &amp; Solution'!J60</f>
        <v/>
      </c>
    </row>
    <row r="55" spans="1:10" ht="16.5">
      <c r="A55" s="168" t="str">
        <f>'Cost &amp; Solution'!A61</f>
        <v/>
      </c>
      <c r="B55" s="234"/>
      <c r="C55" s="85" t="str">
        <f>'Cost &amp; Solution'!C61</f>
        <v/>
      </c>
      <c r="D55" s="86" t="str">
        <f ca="1">'Cost &amp; Solution'!D61</f>
        <v/>
      </c>
      <c r="E55" s="169" t="str">
        <f t="shared" ca="1" si="2"/>
        <v/>
      </c>
      <c r="F55" s="201" t="str">
        <f>'Cost &amp; Solution'!F61</f>
        <v/>
      </c>
      <c r="G55" s="226" t="str">
        <f>IF('Cost &amp; Solution'!G61=0,"",'Cost &amp; Solution'!G61)</f>
        <v/>
      </c>
      <c r="H55" s="226" t="str">
        <f>IF('Cost &amp; Solution'!H61=0,"",'Cost &amp; Solution'!H61)</f>
        <v/>
      </c>
      <c r="I55" s="181" t="str">
        <f>'Cost &amp; Solution'!I61</f>
        <v/>
      </c>
      <c r="J55" s="181" t="str">
        <f>'Cost &amp; Solution'!J61</f>
        <v/>
      </c>
    </row>
    <row r="56" spans="1:10" ht="16.5">
      <c r="A56" s="168" t="str">
        <f>'Cost &amp; Solution'!A62</f>
        <v/>
      </c>
      <c r="B56" s="234"/>
      <c r="C56" s="85" t="str">
        <f>'Cost &amp; Solution'!C62</f>
        <v/>
      </c>
      <c r="D56" s="86" t="str">
        <f ca="1">'Cost &amp; Solution'!D62</f>
        <v/>
      </c>
      <c r="E56" s="169" t="str">
        <f t="shared" ca="1" si="2"/>
        <v/>
      </c>
      <c r="F56" s="201" t="str">
        <f>'Cost &amp; Solution'!F62</f>
        <v/>
      </c>
      <c r="G56" s="226" t="str">
        <f>IF('Cost &amp; Solution'!G62=0,"",'Cost &amp; Solution'!G62)</f>
        <v/>
      </c>
      <c r="H56" s="226" t="str">
        <f>IF('Cost &amp; Solution'!H62=0,"",'Cost &amp; Solution'!H62)</f>
        <v/>
      </c>
      <c r="I56" s="181" t="str">
        <f>'Cost &amp; Solution'!I62</f>
        <v/>
      </c>
      <c r="J56" s="181" t="str">
        <f>'Cost &amp; Solution'!J62</f>
        <v/>
      </c>
    </row>
    <row r="57" spans="1:10" ht="16.5">
      <c r="A57" s="168" t="str">
        <f>'Cost &amp; Solution'!A63</f>
        <v/>
      </c>
      <c r="B57" s="234"/>
      <c r="C57" s="85" t="str">
        <f>'Cost &amp; Solution'!C63</f>
        <v/>
      </c>
      <c r="D57" s="86" t="str">
        <f ca="1">'Cost &amp; Solution'!D63</f>
        <v/>
      </c>
      <c r="E57" s="169" t="str">
        <f t="shared" ca="1" si="2"/>
        <v/>
      </c>
      <c r="F57" s="201" t="str">
        <f>'Cost &amp; Solution'!F63</f>
        <v/>
      </c>
      <c r="G57" s="226" t="str">
        <f>IF('Cost &amp; Solution'!G63=0,"",'Cost &amp; Solution'!G63)</f>
        <v/>
      </c>
      <c r="H57" s="226" t="str">
        <f>IF('Cost &amp; Solution'!H63=0,"",'Cost &amp; Solution'!H63)</f>
        <v/>
      </c>
      <c r="I57" s="181" t="str">
        <f>'Cost &amp; Solution'!I63</f>
        <v/>
      </c>
      <c r="J57" s="181" t="str">
        <f>'Cost &amp; Solution'!J63</f>
        <v/>
      </c>
    </row>
    <row r="58" spans="1:10" ht="16.5">
      <c r="A58" s="168" t="str">
        <f>'Cost &amp; Solution'!A64</f>
        <v/>
      </c>
      <c r="B58" s="234"/>
      <c r="C58" s="85" t="str">
        <f>'Cost &amp; Solution'!C64</f>
        <v/>
      </c>
      <c r="D58" s="86" t="str">
        <f ca="1">'Cost &amp; Solution'!D64</f>
        <v/>
      </c>
      <c r="E58" s="169" t="str">
        <f t="shared" ca="1" si="2"/>
        <v/>
      </c>
      <c r="F58" s="201" t="str">
        <f>'Cost &amp; Solution'!F64</f>
        <v/>
      </c>
      <c r="G58" s="226" t="str">
        <f>IF('Cost &amp; Solution'!G64=0,"",'Cost &amp; Solution'!G64)</f>
        <v/>
      </c>
      <c r="H58" s="226" t="str">
        <f>IF('Cost &amp; Solution'!H64=0,"",'Cost &amp; Solution'!H64)</f>
        <v/>
      </c>
      <c r="I58" s="181" t="str">
        <f>'Cost &amp; Solution'!I64</f>
        <v/>
      </c>
      <c r="J58" s="181" t="str">
        <f>'Cost &amp; Solution'!J64</f>
        <v/>
      </c>
    </row>
    <row r="59" spans="1:10" ht="16.5">
      <c r="A59" s="168" t="str">
        <f>'Cost &amp; Solution'!A65</f>
        <v/>
      </c>
      <c r="B59" s="234"/>
      <c r="C59" s="85" t="str">
        <f>'Cost &amp; Solution'!C65</f>
        <v/>
      </c>
      <c r="D59" s="86" t="str">
        <f ca="1">'Cost &amp; Solution'!D65</f>
        <v/>
      </c>
      <c r="E59" s="169" t="str">
        <f t="shared" ca="1" si="2"/>
        <v/>
      </c>
      <c r="F59" s="201" t="str">
        <f>'Cost &amp; Solution'!F65</f>
        <v/>
      </c>
      <c r="G59" s="226" t="str">
        <f>IF('Cost &amp; Solution'!G65=0,"",'Cost &amp; Solution'!G65)</f>
        <v/>
      </c>
      <c r="H59" s="226" t="str">
        <f>IF('Cost &amp; Solution'!H65=0,"",'Cost &amp; Solution'!H65)</f>
        <v/>
      </c>
      <c r="I59" s="181" t="str">
        <f>'Cost &amp; Solution'!I65</f>
        <v/>
      </c>
      <c r="J59" s="181" t="str">
        <f>'Cost &amp; Solution'!J65</f>
        <v/>
      </c>
    </row>
    <row r="60" spans="1:10" ht="16.5">
      <c r="A60" s="168" t="str">
        <f>'Cost &amp; Solution'!A66</f>
        <v/>
      </c>
      <c r="B60" s="234"/>
      <c r="C60" s="85" t="str">
        <f>'Cost &amp; Solution'!C66</f>
        <v/>
      </c>
      <c r="D60" s="86" t="str">
        <f ca="1">'Cost &amp; Solution'!D66</f>
        <v/>
      </c>
      <c r="E60" s="169" t="str">
        <f t="shared" ca="1" si="2"/>
        <v/>
      </c>
      <c r="F60" s="201" t="str">
        <f>'Cost &amp; Solution'!F66</f>
        <v/>
      </c>
      <c r="G60" s="226" t="str">
        <f>IF('Cost &amp; Solution'!G66=0,"",'Cost &amp; Solution'!G66)</f>
        <v/>
      </c>
      <c r="H60" s="226" t="str">
        <f>IF('Cost &amp; Solution'!H66=0,"",'Cost &amp; Solution'!H66)</f>
        <v/>
      </c>
      <c r="I60" s="181" t="str">
        <f>'Cost &amp; Solution'!I66</f>
        <v/>
      </c>
      <c r="J60" s="181" t="str">
        <f>'Cost &amp; Solution'!J66</f>
        <v/>
      </c>
    </row>
    <row r="61" spans="1:10" ht="16.5">
      <c r="A61" s="168" t="str">
        <f>'Cost &amp; Solution'!A67</f>
        <v/>
      </c>
      <c r="B61" s="234"/>
      <c r="C61" s="85" t="str">
        <f>'Cost &amp; Solution'!C67</f>
        <v/>
      </c>
      <c r="D61" s="86" t="str">
        <f ca="1">'Cost &amp; Solution'!D67</f>
        <v/>
      </c>
      <c r="E61" s="169" t="str">
        <f t="shared" ca="1" si="2"/>
        <v/>
      </c>
      <c r="F61" s="201" t="str">
        <f>'Cost &amp; Solution'!F67</f>
        <v/>
      </c>
      <c r="G61" s="226" t="str">
        <f>IF('Cost &amp; Solution'!G67=0,"",'Cost &amp; Solution'!G67)</f>
        <v/>
      </c>
      <c r="H61" s="226" t="str">
        <f>IF('Cost &amp; Solution'!H67=0,"",'Cost &amp; Solution'!H67)</f>
        <v/>
      </c>
      <c r="I61" s="181" t="str">
        <f>'Cost &amp; Solution'!I67</f>
        <v/>
      </c>
      <c r="J61" s="181" t="str">
        <f>'Cost &amp; Solution'!J67</f>
        <v/>
      </c>
    </row>
    <row r="62" spans="1:10" ht="16.5">
      <c r="A62" s="168" t="str">
        <f>'Cost &amp; Solution'!A68</f>
        <v/>
      </c>
      <c r="B62" s="234"/>
      <c r="C62" s="85" t="str">
        <f>'Cost &amp; Solution'!C68</f>
        <v/>
      </c>
      <c r="D62" s="86" t="str">
        <f ca="1">'Cost &amp; Solution'!D68</f>
        <v/>
      </c>
      <c r="E62" s="169" t="str">
        <f t="shared" ca="1" si="2"/>
        <v/>
      </c>
      <c r="F62" s="201" t="str">
        <f>'Cost &amp; Solution'!F68</f>
        <v/>
      </c>
      <c r="G62" s="226" t="str">
        <f>IF('Cost &amp; Solution'!G68=0,"",'Cost &amp; Solution'!G68)</f>
        <v/>
      </c>
      <c r="H62" s="226" t="str">
        <f>IF('Cost &amp; Solution'!H68=0,"",'Cost &amp; Solution'!H68)</f>
        <v/>
      </c>
      <c r="I62" s="181" t="str">
        <f>'Cost &amp; Solution'!I68</f>
        <v/>
      </c>
      <c r="J62" s="181" t="str">
        <f>'Cost &amp; Solution'!J68</f>
        <v/>
      </c>
    </row>
    <row r="63" spans="1:10" ht="16.5">
      <c r="A63" s="168" t="str">
        <f>'Cost &amp; Solution'!A69</f>
        <v/>
      </c>
      <c r="B63" s="234"/>
      <c r="C63" s="85" t="str">
        <f>'Cost &amp; Solution'!C69</f>
        <v/>
      </c>
      <c r="D63" s="86" t="str">
        <f ca="1">'Cost &amp; Solution'!D69</f>
        <v/>
      </c>
      <c r="E63" s="169" t="str">
        <f t="shared" ca="1" si="2"/>
        <v/>
      </c>
      <c r="F63" s="201" t="str">
        <f>'Cost &amp; Solution'!F69</f>
        <v/>
      </c>
      <c r="G63" s="226" t="str">
        <f>IF('Cost &amp; Solution'!G69=0,"",'Cost &amp; Solution'!G69)</f>
        <v/>
      </c>
      <c r="H63" s="226" t="str">
        <f>IF('Cost &amp; Solution'!H69=0,"",'Cost &amp; Solution'!H69)</f>
        <v/>
      </c>
      <c r="I63" s="181" t="str">
        <f>'Cost &amp; Solution'!I69</f>
        <v/>
      </c>
      <c r="J63" s="181" t="str">
        <f>'Cost &amp; Solution'!J69</f>
        <v/>
      </c>
    </row>
    <row r="64" spans="1:10" ht="16.5">
      <c r="A64" s="168" t="str">
        <f>'Cost &amp; Solution'!A70</f>
        <v/>
      </c>
      <c r="B64" s="234"/>
      <c r="C64" s="85" t="str">
        <f>'Cost &amp; Solution'!C70</f>
        <v/>
      </c>
      <c r="D64" s="86" t="str">
        <f ca="1">'Cost &amp; Solution'!D70</f>
        <v/>
      </c>
      <c r="E64" s="169" t="str">
        <f t="shared" ca="1" si="2"/>
        <v/>
      </c>
      <c r="F64" s="201" t="str">
        <f>'Cost &amp; Solution'!F70</f>
        <v/>
      </c>
      <c r="G64" s="226" t="str">
        <f>IF('Cost &amp; Solution'!G70=0,"",'Cost &amp; Solution'!G70)</f>
        <v/>
      </c>
      <c r="H64" s="226" t="str">
        <f>IF('Cost &amp; Solution'!H70=0,"",'Cost &amp; Solution'!H70)</f>
        <v/>
      </c>
      <c r="I64" s="181" t="str">
        <f>'Cost &amp; Solution'!I70</f>
        <v/>
      </c>
      <c r="J64" s="181" t="str">
        <f>'Cost &amp; Solution'!J70</f>
        <v/>
      </c>
    </row>
    <row r="65" spans="1:10" ht="16.5">
      <c r="A65" s="168" t="str">
        <f>'Cost &amp; Solution'!A71</f>
        <v/>
      </c>
      <c r="B65" s="234"/>
      <c r="C65" s="85" t="str">
        <f>'Cost &amp; Solution'!C71</f>
        <v/>
      </c>
      <c r="D65" s="86" t="str">
        <f ca="1">'Cost &amp; Solution'!D71</f>
        <v/>
      </c>
      <c r="E65" s="169" t="str">
        <f t="shared" ca="1" si="2"/>
        <v/>
      </c>
      <c r="F65" s="201" t="str">
        <f>'Cost &amp; Solution'!F71</f>
        <v/>
      </c>
      <c r="G65" s="226" t="str">
        <f>IF('Cost &amp; Solution'!G71=0,"",'Cost &amp; Solution'!G71)</f>
        <v/>
      </c>
      <c r="H65" s="226" t="str">
        <f>IF('Cost &amp; Solution'!H71=0,"",'Cost &amp; Solution'!H71)</f>
        <v/>
      </c>
      <c r="I65" s="181" t="str">
        <f>'Cost &amp; Solution'!I71</f>
        <v/>
      </c>
      <c r="J65" s="181" t="str">
        <f>'Cost &amp; Solution'!J71</f>
        <v/>
      </c>
    </row>
    <row r="66" spans="1:10" ht="16.5">
      <c r="A66" s="168" t="str">
        <f>'Cost &amp; Solution'!A72</f>
        <v/>
      </c>
      <c r="B66" s="234"/>
      <c r="C66" s="85" t="str">
        <f>'Cost &amp; Solution'!C72</f>
        <v/>
      </c>
      <c r="D66" s="86" t="str">
        <f ca="1">'Cost &amp; Solution'!D72</f>
        <v/>
      </c>
      <c r="E66" s="169" t="str">
        <f t="shared" ca="1" si="2"/>
        <v/>
      </c>
      <c r="F66" s="201" t="str">
        <f>'Cost &amp; Solution'!F72</f>
        <v/>
      </c>
      <c r="G66" s="226" t="str">
        <f>IF('Cost &amp; Solution'!G72=0,"",'Cost &amp; Solution'!G72)</f>
        <v/>
      </c>
      <c r="H66" s="226" t="str">
        <f>IF('Cost &amp; Solution'!H72=0,"",'Cost &amp; Solution'!H72)</f>
        <v/>
      </c>
      <c r="I66" s="181" t="str">
        <f>'Cost &amp; Solution'!I72</f>
        <v/>
      </c>
      <c r="J66" s="181" t="str">
        <f>'Cost &amp; Solution'!J72</f>
        <v/>
      </c>
    </row>
    <row r="67" spans="1:10" ht="16.5">
      <c r="A67" s="168" t="str">
        <f>'Cost &amp; Solution'!A73</f>
        <v/>
      </c>
      <c r="B67" s="234"/>
      <c r="C67" s="85" t="str">
        <f>'Cost &amp; Solution'!C73</f>
        <v/>
      </c>
      <c r="D67" s="86" t="str">
        <f ca="1">'Cost &amp; Solution'!D73</f>
        <v/>
      </c>
      <c r="E67" s="169" t="str">
        <f t="shared" ca="1" si="2"/>
        <v/>
      </c>
      <c r="F67" s="201" t="str">
        <f>'Cost &amp; Solution'!F73</f>
        <v/>
      </c>
      <c r="G67" s="226" t="str">
        <f>IF('Cost &amp; Solution'!G73=0,"",'Cost &amp; Solution'!G73)</f>
        <v/>
      </c>
      <c r="H67" s="226" t="str">
        <f>IF('Cost &amp; Solution'!H73=0,"",'Cost &amp; Solution'!H73)</f>
        <v/>
      </c>
      <c r="I67" s="181" t="str">
        <f>'Cost &amp; Solution'!I73</f>
        <v/>
      </c>
      <c r="J67" s="181" t="str">
        <f>'Cost &amp; Solution'!J73</f>
        <v/>
      </c>
    </row>
    <row r="68" spans="1:10" ht="16.5">
      <c r="A68" s="168" t="str">
        <f>'Cost &amp; Solution'!A74</f>
        <v/>
      </c>
      <c r="B68" s="234"/>
      <c r="C68" s="85" t="str">
        <f>'Cost &amp; Solution'!C74</f>
        <v/>
      </c>
      <c r="D68" s="86" t="str">
        <f ca="1">'Cost &amp; Solution'!D74</f>
        <v/>
      </c>
      <c r="E68" s="169" t="str">
        <f t="shared" ca="1" si="2"/>
        <v/>
      </c>
      <c r="F68" s="201" t="str">
        <f>'Cost &amp; Solution'!F74</f>
        <v/>
      </c>
      <c r="G68" s="226" t="str">
        <f>IF('Cost &amp; Solution'!G74=0,"",'Cost &amp; Solution'!G74)</f>
        <v/>
      </c>
      <c r="H68" s="226" t="str">
        <f>IF('Cost &amp; Solution'!H74=0,"",'Cost &amp; Solution'!H74)</f>
        <v/>
      </c>
      <c r="I68" s="181" t="str">
        <f>'Cost &amp; Solution'!I74</f>
        <v/>
      </c>
      <c r="J68" s="181" t="str">
        <f>'Cost &amp; Solution'!J74</f>
        <v/>
      </c>
    </row>
    <row r="69" spans="1:10" ht="16.5">
      <c r="A69" s="168" t="str">
        <f>'Cost &amp; Solution'!A75</f>
        <v/>
      </c>
      <c r="B69" s="234"/>
      <c r="C69" s="85" t="str">
        <f>'Cost &amp; Solution'!C75</f>
        <v/>
      </c>
      <c r="D69" s="86" t="str">
        <f ca="1">'Cost &amp; Solution'!D75</f>
        <v/>
      </c>
      <c r="E69" s="169" t="str">
        <f t="shared" ca="1" si="2"/>
        <v/>
      </c>
      <c r="F69" s="201" t="str">
        <f>'Cost &amp; Solution'!F75</f>
        <v/>
      </c>
      <c r="G69" s="226" t="str">
        <f>IF('Cost &amp; Solution'!G75=0,"",'Cost &amp; Solution'!G75)</f>
        <v/>
      </c>
      <c r="H69" s="226" t="str">
        <f>IF('Cost &amp; Solution'!H75=0,"",'Cost &amp; Solution'!H75)</f>
        <v/>
      </c>
      <c r="I69" s="181" t="str">
        <f>'Cost &amp; Solution'!I75</f>
        <v/>
      </c>
      <c r="J69" s="181" t="str">
        <f>'Cost &amp; Solution'!J75</f>
        <v/>
      </c>
    </row>
    <row r="70" spans="1:10" ht="16.5">
      <c r="A70" s="168" t="str">
        <f>'Cost &amp; Solution'!A76</f>
        <v/>
      </c>
      <c r="B70" s="234"/>
      <c r="C70" s="85" t="str">
        <f>'Cost &amp; Solution'!C76</f>
        <v/>
      </c>
      <c r="D70" s="86" t="str">
        <f ca="1">'Cost &amp; Solution'!D76</f>
        <v/>
      </c>
      <c r="E70" s="169" t="str">
        <f t="shared" ca="1" si="2"/>
        <v/>
      </c>
      <c r="F70" s="201" t="str">
        <f>'Cost &amp; Solution'!F76</f>
        <v/>
      </c>
      <c r="G70" s="226" t="str">
        <f>IF('Cost &amp; Solution'!G76=0,"",'Cost &amp; Solution'!G76)</f>
        <v/>
      </c>
      <c r="H70" s="226" t="str">
        <f>IF('Cost &amp; Solution'!H76=0,"",'Cost &amp; Solution'!H76)</f>
        <v/>
      </c>
      <c r="I70" s="181" t="str">
        <f>'Cost &amp; Solution'!I76</f>
        <v/>
      </c>
      <c r="J70" s="181" t="str">
        <f>'Cost &amp; Solution'!J76</f>
        <v/>
      </c>
    </row>
    <row r="71" spans="1:10" ht="16.5">
      <c r="A71" s="168" t="str">
        <f>'Cost &amp; Solution'!A77</f>
        <v/>
      </c>
      <c r="B71" s="234"/>
      <c r="C71" s="85" t="str">
        <f>'Cost &amp; Solution'!C77</f>
        <v/>
      </c>
      <c r="D71" s="86" t="str">
        <f ca="1">'Cost &amp; Solution'!D77</f>
        <v/>
      </c>
      <c r="E71" s="169" t="str">
        <f t="shared" ca="1" si="2"/>
        <v/>
      </c>
      <c r="F71" s="201" t="str">
        <f>'Cost &amp; Solution'!F77</f>
        <v/>
      </c>
      <c r="G71" s="226" t="str">
        <f>IF('Cost &amp; Solution'!G77=0,"",'Cost &amp; Solution'!G77)</f>
        <v/>
      </c>
      <c r="H71" s="226" t="str">
        <f>IF('Cost &amp; Solution'!H77=0,"",'Cost &amp; Solution'!H77)</f>
        <v/>
      </c>
      <c r="I71" s="181" t="str">
        <f>'Cost &amp; Solution'!I77</f>
        <v/>
      </c>
      <c r="J71" s="181" t="str">
        <f>'Cost &amp; Solution'!J77</f>
        <v/>
      </c>
    </row>
    <row r="72" spans="1:10" ht="16.5">
      <c r="A72" s="168" t="str">
        <f>'Cost &amp; Solution'!A78</f>
        <v/>
      </c>
      <c r="B72" s="234"/>
      <c r="C72" s="85" t="str">
        <f>'Cost &amp; Solution'!C78</f>
        <v/>
      </c>
      <c r="D72" s="86" t="str">
        <f ca="1">'Cost &amp; Solution'!D78</f>
        <v/>
      </c>
      <c r="E72" s="169" t="str">
        <f t="shared" ca="1" si="2"/>
        <v/>
      </c>
      <c r="F72" s="201" t="str">
        <f>'Cost &amp; Solution'!F78</f>
        <v/>
      </c>
      <c r="G72" s="226" t="str">
        <f>IF('Cost &amp; Solution'!G78=0,"",'Cost &amp; Solution'!G78)</f>
        <v/>
      </c>
      <c r="H72" s="226" t="str">
        <f>IF('Cost &amp; Solution'!H78=0,"",'Cost &amp; Solution'!H78)</f>
        <v/>
      </c>
      <c r="I72" s="181" t="str">
        <f>'Cost &amp; Solution'!I78</f>
        <v/>
      </c>
      <c r="J72" s="181" t="str">
        <f>'Cost &amp; Solution'!J78</f>
        <v/>
      </c>
    </row>
    <row r="73" spans="1:10" ht="16.5">
      <c r="A73" s="168" t="str">
        <f>'Cost &amp; Solution'!A79</f>
        <v/>
      </c>
      <c r="B73" s="234"/>
      <c r="C73" s="85" t="str">
        <f>'Cost &amp; Solution'!C79</f>
        <v/>
      </c>
      <c r="D73" s="86" t="str">
        <f ca="1">'Cost &amp; Solution'!D79</f>
        <v/>
      </c>
      <c r="E73" s="169" t="str">
        <f t="shared" ca="1" si="2"/>
        <v/>
      </c>
      <c r="F73" s="201" t="str">
        <f>'Cost &amp; Solution'!F79</f>
        <v/>
      </c>
      <c r="G73" s="226" t="str">
        <f>IF('Cost &amp; Solution'!G79=0,"",'Cost &amp; Solution'!G79)</f>
        <v/>
      </c>
      <c r="H73" s="226" t="str">
        <f>IF('Cost &amp; Solution'!H79=0,"",'Cost &amp; Solution'!H79)</f>
        <v/>
      </c>
      <c r="I73" s="181" t="str">
        <f>'Cost &amp; Solution'!I79</f>
        <v/>
      </c>
      <c r="J73" s="181" t="str">
        <f>'Cost &amp; Solution'!J79</f>
        <v/>
      </c>
    </row>
    <row r="74" spans="1:10" ht="16.5">
      <c r="A74" s="168" t="str">
        <f>'Cost &amp; Solution'!A80</f>
        <v/>
      </c>
      <c r="B74" s="234"/>
      <c r="C74" s="85" t="str">
        <f>'Cost &amp; Solution'!C80</f>
        <v/>
      </c>
      <c r="D74" s="86" t="str">
        <f ca="1">'Cost &amp; Solution'!D80</f>
        <v/>
      </c>
      <c r="E74" s="169" t="str">
        <f t="shared" ca="1" si="2"/>
        <v/>
      </c>
      <c r="F74" s="201" t="str">
        <f>'Cost &amp; Solution'!F80</f>
        <v/>
      </c>
      <c r="G74" s="226" t="str">
        <f>IF('Cost &amp; Solution'!G80=0,"",'Cost &amp; Solution'!G80)</f>
        <v/>
      </c>
      <c r="H74" s="226" t="str">
        <f>IF('Cost &amp; Solution'!H80=0,"",'Cost &amp; Solution'!H80)</f>
        <v/>
      </c>
      <c r="I74" s="181" t="str">
        <f>'Cost &amp; Solution'!I80</f>
        <v/>
      </c>
      <c r="J74" s="181" t="str">
        <f>'Cost &amp; Solution'!J80</f>
        <v/>
      </c>
    </row>
    <row r="75" spans="1:10" ht="16.5">
      <c r="A75" s="168" t="str">
        <f>'Cost &amp; Solution'!A81</f>
        <v/>
      </c>
      <c r="B75" s="234"/>
      <c r="C75" s="85" t="str">
        <f>'Cost &amp; Solution'!C81</f>
        <v/>
      </c>
      <c r="D75" s="86" t="str">
        <f ca="1">'Cost &amp; Solution'!D81</f>
        <v/>
      </c>
      <c r="E75" s="169" t="str">
        <f t="shared" ca="1" si="2"/>
        <v/>
      </c>
      <c r="F75" s="201" t="str">
        <f>'Cost &amp; Solution'!F81</f>
        <v/>
      </c>
      <c r="G75" s="226" t="str">
        <f>IF('Cost &amp; Solution'!G81=0,"",'Cost &amp; Solution'!G81)</f>
        <v/>
      </c>
      <c r="H75" s="226" t="str">
        <f>IF('Cost &amp; Solution'!H81=0,"",'Cost &amp; Solution'!H81)</f>
        <v/>
      </c>
      <c r="I75" s="181" t="str">
        <f>'Cost &amp; Solution'!I81</f>
        <v/>
      </c>
      <c r="J75" s="181" t="str">
        <f>'Cost &amp; Solution'!J81</f>
        <v/>
      </c>
    </row>
    <row r="76" spans="1:10" ht="16.5">
      <c r="A76" s="168" t="str">
        <f>'Cost &amp; Solution'!A82</f>
        <v/>
      </c>
      <c r="B76" s="234"/>
      <c r="C76" s="85" t="str">
        <f>'Cost &amp; Solution'!C82</f>
        <v/>
      </c>
      <c r="D76" s="86" t="str">
        <f ca="1">'Cost &amp; Solution'!D82</f>
        <v/>
      </c>
      <c r="E76" s="169" t="str">
        <f t="shared" ca="1" si="2"/>
        <v/>
      </c>
      <c r="F76" s="201" t="str">
        <f>'Cost &amp; Solution'!F82</f>
        <v/>
      </c>
      <c r="G76" s="226" t="str">
        <f>IF('Cost &amp; Solution'!G82=0,"",'Cost &amp; Solution'!G82)</f>
        <v/>
      </c>
      <c r="H76" s="226" t="str">
        <f>IF('Cost &amp; Solution'!H82=0,"",'Cost &amp; Solution'!H82)</f>
        <v/>
      </c>
      <c r="I76" s="181" t="str">
        <f>'Cost &amp; Solution'!I82</f>
        <v/>
      </c>
      <c r="J76" s="181" t="str">
        <f>'Cost &amp; Solution'!J82</f>
        <v/>
      </c>
    </row>
    <row r="77" spans="1:10" ht="16.5">
      <c r="A77" s="168" t="str">
        <f>'Cost &amp; Solution'!A83</f>
        <v/>
      </c>
      <c r="B77" s="234"/>
      <c r="C77" s="85" t="str">
        <f>'Cost &amp; Solution'!C83</f>
        <v/>
      </c>
      <c r="D77" s="86" t="str">
        <f ca="1">'Cost &amp; Solution'!D83</f>
        <v/>
      </c>
      <c r="E77" s="169" t="str">
        <f t="shared" ca="1" si="2"/>
        <v/>
      </c>
      <c r="F77" s="201" t="str">
        <f>'Cost &amp; Solution'!F83</f>
        <v/>
      </c>
      <c r="G77" s="226" t="str">
        <f>IF('Cost &amp; Solution'!G83=0,"",'Cost &amp; Solution'!G83)</f>
        <v/>
      </c>
      <c r="H77" s="226" t="str">
        <f>IF('Cost &amp; Solution'!H83=0,"",'Cost &amp; Solution'!H83)</f>
        <v/>
      </c>
      <c r="I77" s="181" t="str">
        <f>'Cost &amp; Solution'!I83</f>
        <v/>
      </c>
      <c r="J77" s="181" t="str">
        <f>'Cost &amp; Solution'!J83</f>
        <v/>
      </c>
    </row>
    <row r="78" spans="1:10" ht="16.5">
      <c r="A78" s="168" t="str">
        <f>'Cost &amp; Solution'!A84</f>
        <v/>
      </c>
      <c r="B78" s="234"/>
      <c r="C78" s="85" t="str">
        <f>'Cost &amp; Solution'!C84</f>
        <v/>
      </c>
      <c r="D78" s="86" t="str">
        <f ca="1">'Cost &amp; Solution'!D84</f>
        <v/>
      </c>
      <c r="E78" s="169" t="str">
        <f t="shared" ca="1" si="2"/>
        <v/>
      </c>
      <c r="F78" s="201" t="str">
        <f>'Cost &amp; Solution'!F84</f>
        <v/>
      </c>
      <c r="G78" s="226" t="str">
        <f>IF('Cost &amp; Solution'!G84=0,"",'Cost &amp; Solution'!G84)</f>
        <v/>
      </c>
      <c r="H78" s="226" t="str">
        <f>IF('Cost &amp; Solution'!H84=0,"",'Cost &amp; Solution'!H84)</f>
        <v/>
      </c>
      <c r="I78" s="181" t="str">
        <f>'Cost &amp; Solution'!I84</f>
        <v/>
      </c>
      <c r="J78" s="181" t="str">
        <f>'Cost &amp; Solution'!J84</f>
        <v/>
      </c>
    </row>
    <row r="79" spans="1:10" ht="16.5">
      <c r="A79" s="168" t="str">
        <f>'Cost &amp; Solution'!A85</f>
        <v/>
      </c>
      <c r="B79" s="234"/>
      <c r="C79" s="85" t="str">
        <f>'Cost &amp; Solution'!C85</f>
        <v/>
      </c>
      <c r="D79" s="86" t="str">
        <f ca="1">'Cost &amp; Solution'!D85</f>
        <v/>
      </c>
      <c r="E79" s="169" t="str">
        <f t="shared" ca="1" si="2"/>
        <v/>
      </c>
      <c r="F79" s="201" t="str">
        <f>'Cost &amp; Solution'!F85</f>
        <v/>
      </c>
      <c r="G79" s="226" t="str">
        <f>IF('Cost &amp; Solution'!G85=0,"",'Cost &amp; Solution'!G85)</f>
        <v/>
      </c>
      <c r="H79" s="226" t="str">
        <f>IF('Cost &amp; Solution'!H85=0,"",'Cost &amp; Solution'!H85)</f>
        <v/>
      </c>
      <c r="I79" s="181" t="str">
        <f>'Cost &amp; Solution'!I85</f>
        <v/>
      </c>
      <c r="J79" s="181" t="str">
        <f>'Cost &amp; Solution'!J85</f>
        <v/>
      </c>
    </row>
    <row r="80" spans="1:10" ht="16.5">
      <c r="A80" s="168" t="str">
        <f>'Cost &amp; Solution'!A86</f>
        <v/>
      </c>
      <c r="B80" s="234"/>
      <c r="C80" s="85" t="str">
        <f>'Cost &amp; Solution'!C86</f>
        <v/>
      </c>
      <c r="D80" s="86" t="str">
        <f ca="1">'Cost &amp; Solution'!D86</f>
        <v/>
      </c>
      <c r="E80" s="169" t="str">
        <f t="shared" ca="1" si="2"/>
        <v/>
      </c>
      <c r="F80" s="201" t="str">
        <f>'Cost &amp; Solution'!F86</f>
        <v/>
      </c>
      <c r="G80" s="226" t="str">
        <f>IF('Cost &amp; Solution'!G86=0,"",'Cost &amp; Solution'!G86)</f>
        <v/>
      </c>
      <c r="H80" s="226" t="str">
        <f>IF('Cost &amp; Solution'!H86=0,"",'Cost &amp; Solution'!H86)</f>
        <v/>
      </c>
      <c r="I80" s="181" t="str">
        <f>'Cost &amp; Solution'!I86</f>
        <v/>
      </c>
      <c r="J80" s="181" t="str">
        <f>'Cost &amp; Solution'!J86</f>
        <v/>
      </c>
    </row>
    <row r="81" spans="1:10" ht="16.5">
      <c r="A81" s="168" t="str">
        <f>'Cost &amp; Solution'!A87</f>
        <v/>
      </c>
      <c r="B81" s="234"/>
      <c r="C81" s="85" t="str">
        <f>'Cost &amp; Solution'!C87</f>
        <v/>
      </c>
      <c r="D81" s="86" t="str">
        <f ca="1">'Cost &amp; Solution'!D87</f>
        <v/>
      </c>
      <c r="E81" s="169" t="str">
        <f t="shared" ca="1" si="2"/>
        <v/>
      </c>
      <c r="F81" s="201" t="str">
        <f>'Cost &amp; Solution'!F87</f>
        <v/>
      </c>
      <c r="G81" s="226" t="str">
        <f>IF('Cost &amp; Solution'!G87=0,"",'Cost &amp; Solution'!G87)</f>
        <v/>
      </c>
      <c r="H81" s="226" t="str">
        <f>IF('Cost &amp; Solution'!H87=0,"",'Cost &amp; Solution'!H87)</f>
        <v/>
      </c>
      <c r="I81" s="181" t="str">
        <f>'Cost &amp; Solution'!I87</f>
        <v/>
      </c>
      <c r="J81" s="181" t="str">
        <f>'Cost &amp; Solution'!J87</f>
        <v/>
      </c>
    </row>
    <row r="82" spans="1:10" ht="16.5">
      <c r="A82" s="168" t="str">
        <f>'Cost &amp; Solution'!A88</f>
        <v/>
      </c>
      <c r="B82" s="234"/>
      <c r="C82" s="85" t="str">
        <f>'Cost &amp; Solution'!C88</f>
        <v/>
      </c>
      <c r="D82" s="86" t="str">
        <f ca="1">'Cost &amp; Solution'!D88</f>
        <v/>
      </c>
      <c r="E82" s="169" t="str">
        <f t="shared" ca="1" si="2"/>
        <v/>
      </c>
      <c r="F82" s="201" t="str">
        <f>'Cost &amp; Solution'!F88</f>
        <v/>
      </c>
      <c r="G82" s="226" t="str">
        <f>IF('Cost &amp; Solution'!G88=0,"",'Cost &amp; Solution'!G88)</f>
        <v/>
      </c>
      <c r="H82" s="226" t="str">
        <f>IF('Cost &amp; Solution'!H88=0,"",'Cost &amp; Solution'!H88)</f>
        <v/>
      </c>
      <c r="I82" s="181" t="str">
        <f>'Cost &amp; Solution'!I88</f>
        <v/>
      </c>
      <c r="J82" s="181" t="str">
        <f>'Cost &amp; Solution'!J88</f>
        <v/>
      </c>
    </row>
    <row r="83" spans="1:10" ht="16.5">
      <c r="A83" s="168" t="str">
        <f>'Cost &amp; Solution'!A89</f>
        <v/>
      </c>
      <c r="B83" s="234"/>
      <c r="C83" s="85" t="str">
        <f>'Cost &amp; Solution'!C89</f>
        <v/>
      </c>
      <c r="D83" s="86" t="str">
        <f ca="1">'Cost &amp; Solution'!D89</f>
        <v/>
      </c>
      <c r="E83" s="169" t="str">
        <f t="shared" ca="1" si="2"/>
        <v/>
      </c>
      <c r="F83" s="201" t="str">
        <f>'Cost &amp; Solution'!F89</f>
        <v/>
      </c>
      <c r="G83" s="226" t="str">
        <f>IF('Cost &amp; Solution'!G89=0,"",'Cost &amp; Solution'!G89)</f>
        <v/>
      </c>
      <c r="H83" s="226" t="str">
        <f>IF('Cost &amp; Solution'!H89=0,"",'Cost &amp; Solution'!H89)</f>
        <v/>
      </c>
      <c r="I83" s="181" t="str">
        <f>'Cost &amp; Solution'!I89</f>
        <v/>
      </c>
      <c r="J83" s="181" t="str">
        <f>'Cost &amp; Solution'!J89</f>
        <v/>
      </c>
    </row>
    <row r="84" spans="1:10" ht="17.25" thickBot="1">
      <c r="A84" s="170" t="str">
        <f>'Cost &amp; Solution'!A90</f>
        <v/>
      </c>
      <c r="B84" s="171"/>
      <c r="C84" s="172" t="str">
        <f>'Cost &amp; Solution'!C90</f>
        <v/>
      </c>
      <c r="D84" s="173" t="str">
        <f ca="1">'Cost &amp; Solution'!D90</f>
        <v/>
      </c>
      <c r="E84" s="174" t="str">
        <f t="shared" ca="1" si="2"/>
        <v/>
      </c>
      <c r="F84" s="201" t="str">
        <f>'Cost &amp; Solution'!F90</f>
        <v/>
      </c>
      <c r="G84" s="226" t="str">
        <f>IF('Cost &amp; Solution'!G90=0,"",'Cost &amp; Solution'!G90)</f>
        <v/>
      </c>
      <c r="H84" s="226" t="str">
        <f>IF('Cost &amp; Solution'!H90=0,"",'Cost &amp; Solution'!H90)</f>
        <v/>
      </c>
      <c r="I84" s="181" t="str">
        <f>'Cost &amp; Solution'!I90</f>
        <v/>
      </c>
      <c r="J84" s="181" t="str">
        <f>'Cost &amp; Solution'!J90</f>
        <v/>
      </c>
    </row>
    <row r="85" spans="1:10" ht="16.5">
      <c r="A85" s="236"/>
      <c r="B85" s="236"/>
      <c r="C85" s="236"/>
      <c r="D85" s="236"/>
      <c r="E85" s="236"/>
      <c r="F85" s="236"/>
      <c r="G85" s="236"/>
      <c r="H85" s="236"/>
      <c r="I85" s="236"/>
      <c r="J85" s="236"/>
    </row>
    <row r="86" spans="1:10" ht="16.5">
      <c r="A86" s="333" t="s">
        <v>339</v>
      </c>
      <c r="B86" s="336"/>
      <c r="C86" s="336"/>
      <c r="D86" s="336"/>
      <c r="E86" s="336"/>
      <c r="F86" s="336"/>
      <c r="G86" s="336"/>
      <c r="H86" s="336"/>
      <c r="I86" s="336"/>
      <c r="J86" s="336"/>
    </row>
    <row r="87" spans="1:10" ht="16.5">
      <c r="A87" s="208" t="str">
        <f>'Cost &amp; Solution'!A94</f>
        <v>Num</v>
      </c>
      <c r="B87" s="208" t="str">
        <f>'Cost &amp; Solution'!B94</f>
        <v>Pallet Type</v>
      </c>
      <c r="C87" s="208" t="str">
        <f>'Cost &amp; Solution'!C94</f>
        <v>Pallet Height</v>
      </c>
      <c r="D87" s="208" t="str">
        <f>'Cost &amp; Solution'!D94</f>
        <v>Container Type</v>
      </c>
      <c r="E87" s="208" t="str">
        <f>'Cost &amp; Solution'!E94</f>
        <v>Arrangement</v>
      </c>
      <c r="F87" s="208" t="str">
        <f>'Cost &amp; Solution'!F94</f>
        <v>Step</v>
      </c>
      <c r="G87" s="181"/>
      <c r="H87" s="181"/>
      <c r="I87" s="181"/>
      <c r="J87" s="181"/>
    </row>
    <row r="88" spans="1:10" ht="16.5">
      <c r="A88" s="208">
        <f>'Cost &amp; Solution'!A95</f>
        <v>95</v>
      </c>
      <c r="B88" s="208" t="str">
        <f>'Cost &amp; Solution'!B95</f>
        <v>1.2m X 0.8m</v>
      </c>
      <c r="C88" s="208">
        <f>'Cost &amp; Solution'!C95</f>
        <v>0.34</v>
      </c>
      <c r="D88" s="208" t="str">
        <f>'Cost &amp; Solution'!D95</f>
        <v>EU8634</v>
      </c>
      <c r="E88" s="208">
        <f>'Cost &amp; Solution'!E95</f>
        <v>2</v>
      </c>
      <c r="F88" s="208" t="str">
        <f>'Cost &amp; Solution'!F95</f>
        <v>n1</v>
      </c>
      <c r="G88" s="181"/>
      <c r="H88" s="181"/>
      <c r="I88" s="181"/>
      <c r="J88" s="181"/>
    </row>
    <row r="89" spans="1:10" ht="16.5">
      <c r="A89" s="208">
        <f>'Cost &amp; Solution'!A96</f>
        <v>0</v>
      </c>
      <c r="B89" s="208">
        <f>'Cost &amp; Solution'!B96</f>
        <v>0</v>
      </c>
      <c r="C89" s="208">
        <f>'Cost &amp; Solution'!C96</f>
        <v>0</v>
      </c>
      <c r="D89" s="208">
        <f>'Cost &amp; Solution'!D96</f>
        <v>0</v>
      </c>
      <c r="E89" s="208">
        <f>'Cost &amp; Solution'!E96</f>
        <v>0</v>
      </c>
      <c r="F89" s="208">
        <f>'Cost &amp; Solution'!F96</f>
        <v>0</v>
      </c>
      <c r="G89" s="181"/>
      <c r="H89" s="181"/>
      <c r="I89" s="181"/>
      <c r="J89" s="181"/>
    </row>
    <row r="90" spans="1:10" ht="16.5">
      <c r="A90" s="208" t="str">
        <f>'Cost &amp; Solution'!A97</f>
        <v>Num</v>
      </c>
      <c r="B90" s="208" t="str">
        <f>'Cost &amp; Solution'!B97</f>
        <v>Pile Type</v>
      </c>
      <c r="C90" s="208" t="str">
        <f>'Cost &amp; Solution'!C97</f>
        <v>Pallet Height</v>
      </c>
      <c r="D90" s="208" t="str">
        <f>'Cost &amp; Solution'!D97</f>
        <v>Category</v>
      </c>
      <c r="E90" s="208" t="str">
        <f>'Cost &amp; Solution'!E97</f>
        <v>Arrangement</v>
      </c>
      <c r="F90" s="208" t="str">
        <f>'Cost &amp; Solution'!F97</f>
        <v>Truck</v>
      </c>
      <c r="G90" s="181"/>
      <c r="H90" s="181"/>
      <c r="I90" s="181"/>
      <c r="J90" s="181"/>
    </row>
    <row r="91" spans="1:10" ht="16.5">
      <c r="A91" s="208">
        <f>'Cost &amp; Solution'!A98</f>
        <v>32</v>
      </c>
      <c r="B91" s="208" t="str">
        <f>'Cost &amp; Solution'!B98</f>
        <v>1.2m X 0.8m</v>
      </c>
      <c r="C91" s="208">
        <f>'Cost &amp; Solution'!C98</f>
        <v>0.34</v>
      </c>
      <c r="D91" s="208" t="str">
        <f>'Cost &amp; Solution'!D98</f>
        <v>Pallet</v>
      </c>
      <c r="E91" s="208">
        <f>'Cost &amp; Solution'!E98</f>
        <v>3</v>
      </c>
      <c r="F91" s="208" t="str">
        <f>'Cost &amp; Solution'!F98</f>
        <v>Truck1(6.8m)</v>
      </c>
      <c r="G91" s="181"/>
      <c r="H91" s="181"/>
      <c r="I91" s="181"/>
      <c r="J91" s="181"/>
    </row>
    <row r="92" spans="1:10" ht="16.5">
      <c r="A92" s="208">
        <f>'Cost &amp; Solution'!A99</f>
        <v>0</v>
      </c>
      <c r="B92" s="208">
        <f>'Cost &amp; Solution'!B99</f>
        <v>0</v>
      </c>
      <c r="C92" s="208">
        <f>'Cost &amp; Solution'!C99</f>
        <v>0</v>
      </c>
      <c r="D92" s="208">
        <f>'Cost &amp; Solution'!D99</f>
        <v>0</v>
      </c>
      <c r="E92" s="208">
        <f>'Cost &amp; Solution'!E99</f>
        <v>0</v>
      </c>
      <c r="F92" s="208">
        <f>'Cost &amp; Solution'!F99</f>
        <v>0</v>
      </c>
      <c r="G92" s="181"/>
      <c r="H92" s="181"/>
      <c r="I92" s="181"/>
      <c r="J92" s="181"/>
    </row>
    <row r="93" spans="1:10" ht="16.5">
      <c r="A93" s="208">
        <f>'Cost &amp; Solution'!A100</f>
        <v>0</v>
      </c>
      <c r="B93" s="208">
        <f>'Cost &amp; Solution'!B100</f>
        <v>0</v>
      </c>
      <c r="C93" s="208">
        <f>'Cost &amp; Solution'!C100</f>
        <v>0</v>
      </c>
      <c r="D93" s="208">
        <f>'Cost &amp; Solution'!D100</f>
        <v>0</v>
      </c>
      <c r="E93" s="208">
        <f>'Cost &amp; Solution'!E100</f>
        <v>0</v>
      </c>
      <c r="F93" s="208">
        <f>'Cost &amp; Solution'!F100</f>
        <v>0</v>
      </c>
      <c r="G93" s="181"/>
      <c r="H93" s="181"/>
      <c r="I93" s="181"/>
      <c r="J93" s="181"/>
    </row>
    <row r="94" spans="1:10" ht="16.5">
      <c r="A94" s="208">
        <f>'Cost &amp; Solution'!A101</f>
        <v>0</v>
      </c>
      <c r="B94" s="208">
        <f>'Cost &amp; Solution'!B101</f>
        <v>0</v>
      </c>
      <c r="C94" s="208">
        <f>'Cost &amp; Solution'!C101</f>
        <v>0</v>
      </c>
      <c r="D94" s="208">
        <f>'Cost &amp; Solution'!D101</f>
        <v>0</v>
      </c>
      <c r="E94" s="208">
        <f>'Cost &amp; Solution'!E101</f>
        <v>0</v>
      </c>
      <c r="F94" s="208">
        <f>'Cost &amp; Solution'!F101</f>
        <v>0</v>
      </c>
      <c r="G94" s="181"/>
      <c r="H94" s="181"/>
      <c r="I94" s="181"/>
      <c r="J94" s="181"/>
    </row>
    <row r="95" spans="1:10" ht="16.5">
      <c r="A95" s="208">
        <f>'Cost &amp; Solution'!A102</f>
        <v>0</v>
      </c>
      <c r="B95" s="208">
        <f>'Cost &amp; Solution'!B102</f>
        <v>0</v>
      </c>
      <c r="C95" s="208">
        <f>'Cost &amp; Solution'!C102</f>
        <v>0</v>
      </c>
      <c r="D95" s="208">
        <f>'Cost &amp; Solution'!D102</f>
        <v>0</v>
      </c>
      <c r="E95" s="208">
        <f>'Cost &amp; Solution'!E102</f>
        <v>0</v>
      </c>
      <c r="F95" s="208">
        <f>'Cost &amp; Solution'!F102</f>
        <v>0</v>
      </c>
      <c r="G95" s="181"/>
      <c r="H95" s="181"/>
      <c r="I95" s="181"/>
      <c r="J95" s="181"/>
    </row>
    <row r="96" spans="1:10" ht="16.5">
      <c r="A96" s="208">
        <f>'Cost &amp; Solution'!A103</f>
        <v>0</v>
      </c>
      <c r="B96" s="208">
        <f>'Cost &amp; Solution'!B103</f>
        <v>0</v>
      </c>
      <c r="C96" s="208">
        <f>'Cost &amp; Solution'!C103</f>
        <v>0</v>
      </c>
      <c r="D96" s="208">
        <f>'Cost &amp; Solution'!D103</f>
        <v>0</v>
      </c>
      <c r="E96" s="208">
        <f>'Cost &amp; Solution'!E103</f>
        <v>0</v>
      </c>
      <c r="F96" s="208">
        <f>'Cost &amp; Solution'!F103</f>
        <v>0</v>
      </c>
      <c r="G96" s="181"/>
      <c r="H96" s="181"/>
      <c r="I96" s="181"/>
      <c r="J96" s="181"/>
    </row>
    <row r="97" spans="1:10" ht="16.5">
      <c r="A97" s="208">
        <f>'Cost &amp; Solution'!A104</f>
        <v>0</v>
      </c>
      <c r="B97" s="208">
        <f>'Cost &amp; Solution'!B104</f>
        <v>0</v>
      </c>
      <c r="C97" s="208">
        <f>'Cost &amp; Solution'!C104</f>
        <v>0</v>
      </c>
      <c r="D97" s="208">
        <f>'Cost &amp; Solution'!D104</f>
        <v>0</v>
      </c>
      <c r="E97" s="208">
        <f>'Cost &amp; Solution'!E104</f>
        <v>0</v>
      </c>
      <c r="F97" s="208">
        <f>'Cost &amp; Solution'!F104</f>
        <v>0</v>
      </c>
      <c r="G97" s="181"/>
      <c r="H97" s="181"/>
      <c r="I97" s="181"/>
      <c r="J97" s="181"/>
    </row>
    <row r="98" spans="1:10" ht="16.5">
      <c r="A98" s="208">
        <f>'Cost &amp; Solution'!A105</f>
        <v>0</v>
      </c>
      <c r="B98" s="208">
        <f>'Cost &amp; Solution'!B105</f>
        <v>0</v>
      </c>
      <c r="C98" s="208">
        <f>'Cost &amp; Solution'!C105</f>
        <v>0</v>
      </c>
      <c r="D98" s="208">
        <f>'Cost &amp; Solution'!D105</f>
        <v>0</v>
      </c>
      <c r="E98" s="208">
        <f>'Cost &amp; Solution'!E105</f>
        <v>0</v>
      </c>
      <c r="F98" s="208">
        <f>'Cost &amp; Solution'!F105</f>
        <v>0</v>
      </c>
      <c r="G98" s="181"/>
      <c r="H98" s="181"/>
      <c r="I98" s="181"/>
      <c r="J98" s="181"/>
    </row>
    <row r="99" spans="1:10" ht="16.5">
      <c r="A99" s="208">
        <f>'Cost &amp; Solution'!A106</f>
        <v>0</v>
      </c>
      <c r="B99" s="208">
        <f>'Cost &amp; Solution'!B106</f>
        <v>0</v>
      </c>
      <c r="C99" s="208">
        <f>'Cost &amp; Solution'!C106</f>
        <v>0</v>
      </c>
      <c r="D99" s="208">
        <f>'Cost &amp; Solution'!D106</f>
        <v>0</v>
      </c>
      <c r="E99" s="208">
        <f>'Cost &amp; Solution'!E106</f>
        <v>0</v>
      </c>
      <c r="F99" s="208">
        <f>'Cost &amp; Solution'!F106</f>
        <v>0</v>
      </c>
      <c r="G99" s="181"/>
      <c r="H99" s="181"/>
      <c r="I99" s="181"/>
      <c r="J99" s="181"/>
    </row>
    <row r="100" spans="1:10" ht="16.5">
      <c r="A100" s="208">
        <f>'Cost &amp; Solution'!A107</f>
        <v>0</v>
      </c>
      <c r="B100" s="208">
        <f>'Cost &amp; Solution'!B107</f>
        <v>0</v>
      </c>
      <c r="C100" s="208">
        <f>'Cost &amp; Solution'!C107</f>
        <v>0</v>
      </c>
      <c r="D100" s="208">
        <f>'Cost &amp; Solution'!D107</f>
        <v>0</v>
      </c>
      <c r="E100" s="208">
        <f>'Cost &amp; Solution'!E107</f>
        <v>0</v>
      </c>
      <c r="F100" s="208">
        <f>'Cost &amp; Solution'!F107</f>
        <v>0</v>
      </c>
      <c r="G100" s="181"/>
      <c r="H100" s="181"/>
      <c r="I100" s="181"/>
      <c r="J100" s="181"/>
    </row>
    <row r="101" spans="1:10" ht="16.5">
      <c r="A101" s="208">
        <f>'Cost &amp; Solution'!A108</f>
        <v>0</v>
      </c>
      <c r="B101" s="208">
        <f>'Cost &amp; Solution'!B108</f>
        <v>0</v>
      </c>
      <c r="C101" s="208">
        <f>'Cost &amp; Solution'!C108</f>
        <v>0</v>
      </c>
      <c r="D101" s="208">
        <f>'Cost &amp; Solution'!D108</f>
        <v>0</v>
      </c>
      <c r="E101" s="208">
        <f>'Cost &amp; Solution'!E108</f>
        <v>0</v>
      </c>
      <c r="F101" s="208">
        <f>'Cost &amp; Solution'!F108</f>
        <v>0</v>
      </c>
      <c r="G101" s="181"/>
      <c r="H101" s="181"/>
      <c r="I101" s="181"/>
      <c r="J101" s="181"/>
    </row>
    <row r="102" spans="1:10" ht="16.5">
      <c r="A102" s="208">
        <f>'Cost &amp; Solution'!A109</f>
        <v>0</v>
      </c>
      <c r="B102" s="208">
        <f>'Cost &amp; Solution'!B109</f>
        <v>0</v>
      </c>
      <c r="C102" s="208">
        <f>'Cost &amp; Solution'!C109</f>
        <v>0</v>
      </c>
      <c r="D102" s="208">
        <f>'Cost &amp; Solution'!D109</f>
        <v>0</v>
      </c>
      <c r="E102" s="208">
        <f>'Cost &amp; Solution'!E109</f>
        <v>0</v>
      </c>
      <c r="F102" s="208">
        <f>'Cost &amp; Solution'!F109</f>
        <v>0</v>
      </c>
      <c r="G102" s="181"/>
      <c r="H102" s="181"/>
      <c r="I102" s="181"/>
      <c r="J102" s="181"/>
    </row>
    <row r="103" spans="1:10" ht="16.5">
      <c r="A103" s="208">
        <f>'Cost &amp; Solution'!A110</f>
        <v>0</v>
      </c>
      <c r="B103" s="208">
        <f>'Cost &amp; Solution'!B110</f>
        <v>0</v>
      </c>
      <c r="C103" s="208">
        <f>'Cost &amp; Solution'!C110</f>
        <v>0</v>
      </c>
      <c r="D103" s="208">
        <f>'Cost &amp; Solution'!D110</f>
        <v>0</v>
      </c>
      <c r="E103" s="208">
        <f>'Cost &amp; Solution'!E110</f>
        <v>0</v>
      </c>
      <c r="F103" s="208">
        <f>'Cost &amp; Solution'!F110</f>
        <v>0</v>
      </c>
      <c r="G103" s="181"/>
      <c r="H103" s="181"/>
      <c r="I103" s="181"/>
      <c r="J103" s="181"/>
    </row>
    <row r="104" spans="1:10" ht="16.5">
      <c r="A104" s="208">
        <f>'Cost &amp; Solution'!A111</f>
        <v>0</v>
      </c>
      <c r="B104" s="208">
        <f>'Cost &amp; Solution'!B111</f>
        <v>0</v>
      </c>
      <c r="C104" s="208">
        <f>'Cost &amp; Solution'!C111</f>
        <v>0</v>
      </c>
      <c r="D104" s="208">
        <f>'Cost &amp; Solution'!D111</f>
        <v>0</v>
      </c>
      <c r="E104" s="208">
        <f>'Cost &amp; Solution'!E111</f>
        <v>0</v>
      </c>
      <c r="F104" s="208">
        <f>'Cost &amp; Solution'!F111</f>
        <v>0</v>
      </c>
      <c r="G104" s="181"/>
      <c r="H104" s="181"/>
      <c r="I104" s="181"/>
      <c r="J104" s="181"/>
    </row>
    <row r="105" spans="1:10" ht="16.5">
      <c r="A105" s="208">
        <f>'Cost &amp; Solution'!A112</f>
        <v>0</v>
      </c>
      <c r="B105" s="208">
        <f>'Cost &amp; Solution'!B112</f>
        <v>0</v>
      </c>
      <c r="C105" s="208">
        <f>'Cost &amp; Solution'!C112</f>
        <v>0</v>
      </c>
      <c r="D105" s="208">
        <f>'Cost &amp; Solution'!D112</f>
        <v>0</v>
      </c>
      <c r="E105" s="208">
        <f>'Cost &amp; Solution'!E112</f>
        <v>0</v>
      </c>
      <c r="F105" s="208">
        <f>'Cost &amp; Solution'!F112</f>
        <v>0</v>
      </c>
      <c r="G105" s="181"/>
      <c r="H105" s="181"/>
      <c r="I105" s="181"/>
      <c r="J105" s="181"/>
    </row>
    <row r="106" spans="1:10" ht="16.5">
      <c r="A106" s="208">
        <f>'Cost &amp; Solution'!A113</f>
        <v>0</v>
      </c>
      <c r="B106" s="208">
        <f>'Cost &amp; Solution'!B113</f>
        <v>0</v>
      </c>
      <c r="C106" s="208">
        <f>'Cost &amp; Solution'!C113</f>
        <v>0</v>
      </c>
      <c r="D106" s="208">
        <f>'Cost &amp; Solution'!D113</f>
        <v>0</v>
      </c>
      <c r="E106" s="208">
        <f>'Cost &amp; Solution'!E113</f>
        <v>0</v>
      </c>
      <c r="F106" s="208">
        <f>'Cost &amp; Solution'!F113</f>
        <v>0</v>
      </c>
      <c r="G106" s="181"/>
      <c r="H106" s="181"/>
      <c r="I106" s="181"/>
      <c r="J106" s="181"/>
    </row>
    <row r="107" spans="1:10" ht="16.5">
      <c r="A107" s="208">
        <f>'Cost &amp; Solution'!A114</f>
        <v>0</v>
      </c>
      <c r="B107" s="208">
        <f>'Cost &amp; Solution'!B114</f>
        <v>0</v>
      </c>
      <c r="C107" s="208">
        <f>'Cost &amp; Solution'!C114</f>
        <v>0</v>
      </c>
      <c r="D107" s="208">
        <f>'Cost &amp; Solution'!D114</f>
        <v>0</v>
      </c>
      <c r="E107" s="208">
        <f>'Cost &amp; Solution'!E114</f>
        <v>0</v>
      </c>
      <c r="F107" s="208">
        <f>'Cost &amp; Solution'!F114</f>
        <v>0</v>
      </c>
      <c r="G107" s="181"/>
      <c r="H107" s="181"/>
      <c r="I107" s="181"/>
      <c r="J107" s="181"/>
    </row>
    <row r="108" spans="1:10" ht="16.5">
      <c r="A108" s="208">
        <f>'Cost &amp; Solution'!A115</f>
        <v>0</v>
      </c>
      <c r="B108" s="208">
        <f>'Cost &amp; Solution'!B115</f>
        <v>0</v>
      </c>
      <c r="C108" s="208">
        <f>'Cost &amp; Solution'!C115</f>
        <v>0</v>
      </c>
      <c r="D108" s="208">
        <f>'Cost &amp; Solution'!D115</f>
        <v>0</v>
      </c>
      <c r="E108" s="208">
        <f>'Cost &amp; Solution'!E115</f>
        <v>0</v>
      </c>
      <c r="F108" s="208">
        <f>'Cost &amp; Solution'!F115</f>
        <v>0</v>
      </c>
      <c r="G108" s="181"/>
      <c r="H108" s="181"/>
      <c r="I108" s="181"/>
      <c r="J108" s="181"/>
    </row>
    <row r="109" spans="1:10" ht="16.5">
      <c r="A109" s="208">
        <f>'Cost &amp; Solution'!A116</f>
        <v>0</v>
      </c>
      <c r="B109" s="208">
        <f>'Cost &amp; Solution'!B116</f>
        <v>0</v>
      </c>
      <c r="C109" s="208">
        <f>'Cost &amp; Solution'!C116</f>
        <v>0</v>
      </c>
      <c r="D109" s="208">
        <f>'Cost &amp; Solution'!D116</f>
        <v>0</v>
      </c>
      <c r="E109" s="208">
        <f>'Cost &amp; Solution'!E116</f>
        <v>0</v>
      </c>
      <c r="F109" s="208">
        <f>'Cost &amp; Solution'!F116</f>
        <v>0</v>
      </c>
      <c r="G109" s="181"/>
      <c r="H109" s="181"/>
      <c r="I109" s="181"/>
      <c r="J109" s="181"/>
    </row>
    <row r="110" spans="1:10" ht="16.5">
      <c r="A110" s="208">
        <f>'Cost &amp; Solution'!A117</f>
        <v>0</v>
      </c>
      <c r="B110" s="208">
        <f>'Cost &amp; Solution'!B117</f>
        <v>0</v>
      </c>
      <c r="C110" s="208">
        <f>'Cost &amp; Solution'!C117</f>
        <v>0</v>
      </c>
      <c r="D110" s="208">
        <f>'Cost &amp; Solution'!D117</f>
        <v>0</v>
      </c>
      <c r="E110" s="208">
        <f>'Cost &amp; Solution'!E117</f>
        <v>0</v>
      </c>
      <c r="F110" s="208">
        <f>'Cost &amp; Solution'!F117</f>
        <v>0</v>
      </c>
      <c r="G110" s="181"/>
      <c r="H110" s="181"/>
      <c r="I110" s="181"/>
      <c r="J110" s="181"/>
    </row>
    <row r="111" spans="1:10" ht="16.5">
      <c r="A111" s="208">
        <f>'Cost &amp; Solution'!A118</f>
        <v>0</v>
      </c>
      <c r="B111" s="208">
        <f>'Cost &amp; Solution'!B118</f>
        <v>0</v>
      </c>
      <c r="C111" s="208">
        <f>'Cost &amp; Solution'!C118</f>
        <v>0</v>
      </c>
      <c r="D111" s="208">
        <f>'Cost &amp; Solution'!D118</f>
        <v>0</v>
      </c>
      <c r="E111" s="208">
        <f>'Cost &amp; Solution'!E118</f>
        <v>0</v>
      </c>
      <c r="F111" s="208">
        <f>'Cost &amp; Solution'!F118</f>
        <v>0</v>
      </c>
      <c r="G111" s="181"/>
      <c r="H111" s="181"/>
      <c r="I111" s="181"/>
      <c r="J111" s="181"/>
    </row>
    <row r="112" spans="1:10" ht="16.5">
      <c r="A112" s="208">
        <f>'Cost &amp; Solution'!A119</f>
        <v>0</v>
      </c>
      <c r="B112" s="208">
        <f>'Cost &amp; Solution'!B119</f>
        <v>0</v>
      </c>
      <c r="C112" s="208">
        <f>'Cost &amp; Solution'!C119</f>
        <v>0</v>
      </c>
      <c r="D112" s="208">
        <f>'Cost &amp; Solution'!D119</f>
        <v>0</v>
      </c>
      <c r="E112" s="208">
        <f>'Cost &amp; Solution'!E119</f>
        <v>0</v>
      </c>
      <c r="F112" s="208">
        <f>'Cost &amp; Solution'!F119</f>
        <v>0</v>
      </c>
      <c r="G112" s="181"/>
      <c r="H112" s="181"/>
      <c r="I112" s="181"/>
      <c r="J112" s="181"/>
    </row>
    <row r="113" spans="1:10" ht="16.5">
      <c r="A113" s="208">
        <f>'Cost &amp; Solution'!A120</f>
        <v>0</v>
      </c>
      <c r="B113" s="208">
        <f>'Cost &amp; Solution'!B120</f>
        <v>0</v>
      </c>
      <c r="C113" s="208">
        <f>'Cost &amp; Solution'!C120</f>
        <v>0</v>
      </c>
      <c r="D113" s="208">
        <f>'Cost &amp; Solution'!D120</f>
        <v>0</v>
      </c>
      <c r="E113" s="208">
        <f>'Cost &amp; Solution'!E120</f>
        <v>0</v>
      </c>
      <c r="F113" s="208">
        <f>'Cost &amp; Solution'!F120</f>
        <v>0</v>
      </c>
      <c r="G113" s="181"/>
      <c r="H113" s="181"/>
      <c r="I113" s="181"/>
      <c r="J113" s="181"/>
    </row>
    <row r="114" spans="1:10" ht="16.5">
      <c r="A114" s="208">
        <f>'Cost &amp; Solution'!A121</f>
        <v>0</v>
      </c>
      <c r="B114" s="208">
        <f>'Cost &amp; Solution'!B121</f>
        <v>0</v>
      </c>
      <c r="C114" s="208">
        <f>'Cost &amp; Solution'!C121</f>
        <v>0</v>
      </c>
      <c r="D114" s="208">
        <f>'Cost &amp; Solution'!D121</f>
        <v>0</v>
      </c>
      <c r="E114" s="208">
        <f>'Cost &amp; Solution'!E121</f>
        <v>0</v>
      </c>
      <c r="F114" s="208">
        <f>'Cost &amp; Solution'!F121</f>
        <v>0</v>
      </c>
      <c r="G114" s="181"/>
      <c r="H114" s="181"/>
      <c r="I114" s="181"/>
      <c r="J114" s="181"/>
    </row>
    <row r="115" spans="1:10" ht="16.5">
      <c r="A115" s="208">
        <f>'Cost &amp; Solution'!A122</f>
        <v>0</v>
      </c>
      <c r="B115" s="208">
        <f>'Cost &amp; Solution'!B122</f>
        <v>0</v>
      </c>
      <c r="C115" s="208">
        <f>'Cost &amp; Solution'!C122</f>
        <v>0</v>
      </c>
      <c r="D115" s="208">
        <f>'Cost &amp; Solution'!D122</f>
        <v>0</v>
      </c>
      <c r="E115" s="208">
        <f>'Cost &amp; Solution'!E122</f>
        <v>0</v>
      </c>
      <c r="F115" s="208">
        <f>'Cost &amp; Solution'!F122</f>
        <v>0</v>
      </c>
      <c r="G115" s="181"/>
      <c r="H115" s="181"/>
      <c r="I115" s="181"/>
      <c r="J115" s="181"/>
    </row>
    <row r="116" spans="1:10" ht="16.5">
      <c r="A116" s="208">
        <f>'Cost &amp; Solution'!A123</f>
        <v>0</v>
      </c>
      <c r="B116" s="208">
        <f>'Cost &amp; Solution'!B123</f>
        <v>0</v>
      </c>
      <c r="C116" s="208">
        <f>'Cost &amp; Solution'!C123</f>
        <v>0</v>
      </c>
      <c r="D116" s="208">
        <f>'Cost &amp; Solution'!D123</f>
        <v>0</v>
      </c>
      <c r="E116" s="208">
        <f>'Cost &amp; Solution'!E123</f>
        <v>0</v>
      </c>
      <c r="F116" s="208">
        <f>'Cost &amp; Solution'!F123</f>
        <v>0</v>
      </c>
      <c r="G116" s="181"/>
      <c r="H116" s="181"/>
      <c r="I116" s="181"/>
      <c r="J116" s="181"/>
    </row>
    <row r="117" spans="1:10" ht="16.5">
      <c r="A117" s="208">
        <f>'Cost &amp; Solution'!A124</f>
        <v>0</v>
      </c>
      <c r="B117" s="208">
        <f>'Cost &amp; Solution'!B124</f>
        <v>0</v>
      </c>
      <c r="C117" s="208">
        <f>'Cost &amp; Solution'!C124</f>
        <v>0</v>
      </c>
      <c r="D117" s="208">
        <f>'Cost &amp; Solution'!D124</f>
        <v>0</v>
      </c>
      <c r="E117" s="208">
        <f>'Cost &amp; Solution'!E124</f>
        <v>0</v>
      </c>
      <c r="F117" s="208">
        <f>'Cost &amp; Solution'!F124</f>
        <v>0</v>
      </c>
      <c r="G117" s="181"/>
      <c r="H117" s="181"/>
      <c r="I117" s="181"/>
      <c r="J117" s="181"/>
    </row>
    <row r="118" spans="1:10" ht="16.5">
      <c r="A118" s="208">
        <f>'Cost &amp; Solution'!A125</f>
        <v>0</v>
      </c>
      <c r="B118" s="208">
        <f>'Cost &amp; Solution'!B125</f>
        <v>0</v>
      </c>
      <c r="C118" s="208">
        <f>'Cost &amp; Solution'!C125</f>
        <v>0</v>
      </c>
      <c r="D118" s="208">
        <f>'Cost &amp; Solution'!D125</f>
        <v>0</v>
      </c>
      <c r="E118" s="208">
        <f>'Cost &amp; Solution'!E125</f>
        <v>0</v>
      </c>
      <c r="F118" s="208">
        <f>'Cost &amp; Solution'!F125</f>
        <v>0</v>
      </c>
      <c r="G118" s="181"/>
      <c r="H118" s="181"/>
      <c r="I118" s="181"/>
      <c r="J118" s="181"/>
    </row>
    <row r="119" spans="1:10" ht="16.5">
      <c r="A119" s="208">
        <f>'Cost &amp; Solution'!A126</f>
        <v>0</v>
      </c>
      <c r="B119" s="208">
        <f>'Cost &amp; Solution'!B126</f>
        <v>0</v>
      </c>
      <c r="C119" s="208">
        <f>'Cost &amp; Solution'!C126</f>
        <v>0</v>
      </c>
      <c r="D119" s="208">
        <f>'Cost &amp; Solution'!D126</f>
        <v>0</v>
      </c>
      <c r="E119" s="208">
        <f>'Cost &amp; Solution'!E126</f>
        <v>0</v>
      </c>
      <c r="F119" s="208">
        <f>'Cost &amp; Solution'!F126</f>
        <v>0</v>
      </c>
      <c r="G119" s="181"/>
      <c r="H119" s="181"/>
      <c r="I119" s="181"/>
      <c r="J119" s="181"/>
    </row>
    <row r="120" spans="1:10" ht="16.5">
      <c r="A120" s="208">
        <f>'Cost &amp; Solution'!A127</f>
        <v>0</v>
      </c>
      <c r="B120" s="208">
        <f>'Cost &amp; Solution'!B127</f>
        <v>0</v>
      </c>
      <c r="C120" s="208">
        <f>'Cost &amp; Solution'!C127</f>
        <v>0</v>
      </c>
      <c r="D120" s="208">
        <f>'Cost &amp; Solution'!D127</f>
        <v>0</v>
      </c>
      <c r="E120" s="208">
        <f>'Cost &amp; Solution'!E127</f>
        <v>0</v>
      </c>
      <c r="F120" s="208">
        <f>'Cost &amp; Solution'!F127</f>
        <v>0</v>
      </c>
      <c r="G120" s="181"/>
      <c r="H120" s="181"/>
      <c r="I120" s="181"/>
      <c r="J120" s="181"/>
    </row>
    <row r="121" spans="1:10" ht="16.5">
      <c r="A121" s="208">
        <f>'Cost &amp; Solution'!A128</f>
        <v>0</v>
      </c>
      <c r="B121" s="208">
        <f>'Cost &amp; Solution'!B128</f>
        <v>0</v>
      </c>
      <c r="C121" s="208">
        <f>'Cost &amp; Solution'!C128</f>
        <v>0</v>
      </c>
      <c r="D121" s="208">
        <f>'Cost &amp; Solution'!D128</f>
        <v>0</v>
      </c>
      <c r="E121" s="208">
        <f>'Cost &amp; Solution'!E128</f>
        <v>0</v>
      </c>
      <c r="F121" s="208">
        <f>'Cost &amp; Solution'!F128</f>
        <v>0</v>
      </c>
      <c r="G121" s="181"/>
      <c r="H121" s="181"/>
      <c r="I121" s="181"/>
      <c r="J121" s="181"/>
    </row>
    <row r="122" spans="1:10" ht="16.5">
      <c r="A122" s="208">
        <f>'Cost &amp; Solution'!A129</f>
        <v>0</v>
      </c>
      <c r="B122" s="208">
        <f>'Cost &amp; Solution'!B129</f>
        <v>0</v>
      </c>
      <c r="C122" s="208">
        <f>'Cost &amp; Solution'!C129</f>
        <v>0</v>
      </c>
      <c r="D122" s="208">
        <f>'Cost &amp; Solution'!D129</f>
        <v>0</v>
      </c>
      <c r="E122" s="208">
        <f>'Cost &amp; Solution'!E129</f>
        <v>0</v>
      </c>
      <c r="F122" s="208">
        <f>'Cost &amp; Solution'!F129</f>
        <v>0</v>
      </c>
      <c r="G122" s="181"/>
      <c r="H122" s="181"/>
      <c r="I122" s="181"/>
      <c r="J122" s="181"/>
    </row>
    <row r="123" spans="1:10" ht="16.5">
      <c r="A123" s="208">
        <f>'Cost &amp; Solution'!A130</f>
        <v>0</v>
      </c>
      <c r="B123" s="208">
        <f>'Cost &amp; Solution'!B130</f>
        <v>0</v>
      </c>
      <c r="C123" s="208">
        <f>'Cost &amp; Solution'!C130</f>
        <v>0</v>
      </c>
      <c r="D123" s="208">
        <f>'Cost &amp; Solution'!D130</f>
        <v>0</v>
      </c>
      <c r="E123" s="208">
        <f>'Cost &amp; Solution'!E130</f>
        <v>0</v>
      </c>
      <c r="F123" s="208">
        <f>'Cost &amp; Solution'!F130</f>
        <v>0</v>
      </c>
      <c r="G123" s="181"/>
      <c r="H123" s="181"/>
      <c r="I123" s="181"/>
      <c r="J123" s="181"/>
    </row>
    <row r="124" spans="1:10" ht="16.5">
      <c r="A124" s="208">
        <f>'Cost &amp; Solution'!A131</f>
        <v>0</v>
      </c>
      <c r="B124" s="208">
        <f>'Cost &amp; Solution'!B131</f>
        <v>0</v>
      </c>
      <c r="C124" s="208">
        <f>'Cost &amp; Solution'!C131</f>
        <v>0</v>
      </c>
      <c r="D124" s="208">
        <f>'Cost &amp; Solution'!D131</f>
        <v>0</v>
      </c>
      <c r="E124" s="208">
        <f>'Cost &amp; Solution'!E131</f>
        <v>0</v>
      </c>
      <c r="F124" s="208">
        <f>'Cost &amp; Solution'!F131</f>
        <v>0</v>
      </c>
      <c r="G124" s="181"/>
      <c r="H124" s="181"/>
      <c r="I124" s="181"/>
      <c r="J124" s="181"/>
    </row>
    <row r="125" spans="1:10" ht="16.5">
      <c r="A125" s="208">
        <f>'Cost &amp; Solution'!A132</f>
        <v>0</v>
      </c>
      <c r="B125" s="208">
        <f>'Cost &amp; Solution'!B132</f>
        <v>0</v>
      </c>
      <c r="C125" s="208">
        <f>'Cost &amp; Solution'!C132</f>
        <v>0</v>
      </c>
      <c r="D125" s="208">
        <f>'Cost &amp; Solution'!D132</f>
        <v>0</v>
      </c>
      <c r="E125" s="208">
        <f>'Cost &amp; Solution'!E132</f>
        <v>0</v>
      </c>
      <c r="F125" s="208">
        <f>'Cost &amp; Solution'!F132</f>
        <v>0</v>
      </c>
      <c r="G125" s="181"/>
      <c r="H125" s="181"/>
      <c r="I125" s="181"/>
      <c r="J125" s="181"/>
    </row>
    <row r="126" spans="1:10" ht="16.5">
      <c r="A126" s="208">
        <f>'Cost &amp; Solution'!A133</f>
        <v>0</v>
      </c>
      <c r="B126" s="208">
        <f>'Cost &amp; Solution'!B133</f>
        <v>0</v>
      </c>
      <c r="C126" s="208">
        <f>'Cost &amp; Solution'!C133</f>
        <v>0</v>
      </c>
      <c r="D126" s="208">
        <f>'Cost &amp; Solution'!D133</f>
        <v>0</v>
      </c>
      <c r="E126" s="208">
        <f>'Cost &amp; Solution'!E133</f>
        <v>0</v>
      </c>
      <c r="F126" s="208">
        <f>'Cost &amp; Solution'!F133</f>
        <v>0</v>
      </c>
      <c r="G126" s="181"/>
      <c r="H126" s="181"/>
      <c r="I126" s="181"/>
      <c r="J126" s="181"/>
    </row>
    <row r="127" spans="1:10" ht="16.5">
      <c r="A127" s="208">
        <f>'Cost &amp; Solution'!A134</f>
        <v>0</v>
      </c>
      <c r="B127" s="208">
        <f>'Cost &amp; Solution'!B134</f>
        <v>0</v>
      </c>
      <c r="C127" s="208">
        <f>'Cost &amp; Solution'!C134</f>
        <v>0</v>
      </c>
      <c r="D127" s="208">
        <f>'Cost &amp; Solution'!D134</f>
        <v>0</v>
      </c>
      <c r="E127" s="208">
        <f>'Cost &amp; Solution'!E134</f>
        <v>0</v>
      </c>
      <c r="F127" s="208">
        <f>'Cost &amp; Solution'!F134</f>
        <v>0</v>
      </c>
      <c r="G127" s="181"/>
      <c r="H127" s="181"/>
      <c r="I127" s="181"/>
      <c r="J127" s="181"/>
    </row>
    <row r="128" spans="1:10" ht="16.5">
      <c r="A128" s="208">
        <f>'Cost &amp; Solution'!A135</f>
        <v>0</v>
      </c>
      <c r="B128" s="208">
        <f>'Cost &amp; Solution'!B135</f>
        <v>0</v>
      </c>
      <c r="C128" s="208">
        <f>'Cost &amp; Solution'!C135</f>
        <v>0</v>
      </c>
      <c r="D128" s="208">
        <f>'Cost &amp; Solution'!D135</f>
        <v>0</v>
      </c>
      <c r="E128" s="208">
        <f>'Cost &amp; Solution'!E135</f>
        <v>0</v>
      </c>
      <c r="F128" s="208">
        <f>'Cost &amp; Solution'!F135</f>
        <v>0</v>
      </c>
      <c r="G128" s="181"/>
      <c r="H128" s="181"/>
      <c r="I128" s="181"/>
      <c r="J128" s="181"/>
    </row>
    <row r="129" spans="1:10" ht="16.5">
      <c r="A129" s="208">
        <f>'Cost &amp; Solution'!A136</f>
        <v>0</v>
      </c>
      <c r="B129" s="208">
        <f>'Cost &amp; Solution'!B136</f>
        <v>0</v>
      </c>
      <c r="C129" s="208">
        <f>'Cost &amp; Solution'!C136</f>
        <v>0</v>
      </c>
      <c r="D129" s="208">
        <f>'Cost &amp; Solution'!D136</f>
        <v>0</v>
      </c>
      <c r="E129" s="208">
        <f>'Cost &amp; Solution'!E136</f>
        <v>0</v>
      </c>
      <c r="F129" s="208">
        <f>'Cost &amp; Solution'!F136</f>
        <v>0</v>
      </c>
      <c r="G129" s="181"/>
      <c r="H129" s="181"/>
      <c r="I129" s="181"/>
      <c r="J129" s="181"/>
    </row>
    <row r="130" spans="1:10" ht="16.5">
      <c r="A130" s="208">
        <f>'Cost &amp; Solution'!A137</f>
        <v>0</v>
      </c>
      <c r="B130" s="208">
        <f>'Cost &amp; Solution'!B137</f>
        <v>0</v>
      </c>
      <c r="C130" s="208">
        <f>'Cost &amp; Solution'!C137</f>
        <v>0</v>
      </c>
      <c r="D130" s="208">
        <f>'Cost &amp; Solution'!D137</f>
        <v>0</v>
      </c>
      <c r="E130" s="208">
        <f>'Cost &amp; Solution'!E137</f>
        <v>0</v>
      </c>
      <c r="F130" s="208">
        <f>'Cost &amp; Solution'!F137</f>
        <v>0</v>
      </c>
      <c r="G130" s="181"/>
      <c r="H130" s="181"/>
      <c r="I130" s="181"/>
      <c r="J130" s="181"/>
    </row>
    <row r="131" spans="1:10" ht="16.5">
      <c r="A131" s="208">
        <f>'Cost &amp; Solution'!A138</f>
        <v>0</v>
      </c>
      <c r="B131" s="208">
        <f>'Cost &amp; Solution'!B138</f>
        <v>0</v>
      </c>
      <c r="C131" s="208">
        <f>'Cost &amp; Solution'!C138</f>
        <v>0</v>
      </c>
      <c r="D131" s="208">
        <f>'Cost &amp; Solution'!D138</f>
        <v>0</v>
      </c>
      <c r="E131" s="208">
        <f>'Cost &amp; Solution'!E138</f>
        <v>0</v>
      </c>
      <c r="F131" s="208">
        <f>'Cost &amp; Solution'!F138</f>
        <v>0</v>
      </c>
      <c r="G131" s="181"/>
      <c r="H131" s="181"/>
      <c r="I131" s="181"/>
      <c r="J131" s="181"/>
    </row>
    <row r="132" spans="1:10" ht="16.5">
      <c r="A132" s="208">
        <f>'Cost &amp; Solution'!A139</f>
        <v>0</v>
      </c>
      <c r="B132" s="208">
        <f>'Cost &amp; Solution'!B139</f>
        <v>0</v>
      </c>
      <c r="C132" s="208">
        <f>'Cost &amp; Solution'!C139</f>
        <v>0</v>
      </c>
      <c r="D132" s="208">
        <f>'Cost &amp; Solution'!D139</f>
        <v>0</v>
      </c>
      <c r="E132" s="208">
        <f>'Cost &amp; Solution'!E139</f>
        <v>0</v>
      </c>
      <c r="F132" s="208">
        <f>'Cost &amp; Solution'!F139</f>
        <v>0</v>
      </c>
      <c r="G132" s="181"/>
      <c r="H132" s="181"/>
      <c r="I132" s="181"/>
      <c r="J132" s="181"/>
    </row>
    <row r="133" spans="1:10" ht="16.5">
      <c r="A133" s="208">
        <f>'Cost &amp; Solution'!A140</f>
        <v>0</v>
      </c>
      <c r="B133" s="208">
        <f>'Cost &amp; Solution'!B140</f>
        <v>0</v>
      </c>
      <c r="C133" s="208">
        <f>'Cost &amp; Solution'!C140</f>
        <v>0</v>
      </c>
      <c r="D133" s="208">
        <f>'Cost &amp; Solution'!D140</f>
        <v>0</v>
      </c>
      <c r="E133" s="208">
        <f>'Cost &amp; Solution'!E140</f>
        <v>0</v>
      </c>
      <c r="F133" s="208">
        <f>'Cost &amp; Solution'!F140</f>
        <v>0</v>
      </c>
      <c r="G133" s="181"/>
      <c r="H133" s="181"/>
      <c r="I133" s="181"/>
      <c r="J133" s="181"/>
    </row>
    <row r="134" spans="1:10" ht="16.5">
      <c r="A134" s="208">
        <f>'Cost &amp; Solution'!A141</f>
        <v>0</v>
      </c>
      <c r="B134" s="208">
        <f>'Cost &amp; Solution'!B141</f>
        <v>0</v>
      </c>
      <c r="C134" s="208">
        <f>'Cost &amp; Solution'!C141</f>
        <v>0</v>
      </c>
      <c r="D134" s="208">
        <f>'Cost &amp; Solution'!D141</f>
        <v>0</v>
      </c>
      <c r="E134" s="208">
        <f>'Cost &amp; Solution'!E141</f>
        <v>0</v>
      </c>
      <c r="F134" s="208">
        <f>'Cost &amp; Solution'!F141</f>
        <v>0</v>
      </c>
      <c r="G134" s="181"/>
      <c r="H134" s="181"/>
      <c r="I134" s="181"/>
      <c r="J134" s="181"/>
    </row>
    <row r="135" spans="1:10" ht="16.5">
      <c r="A135" s="208">
        <f>'Cost &amp; Solution'!A142</f>
        <v>0</v>
      </c>
      <c r="B135" s="208">
        <f>'Cost &amp; Solution'!B142</f>
        <v>0</v>
      </c>
      <c r="C135" s="208">
        <f>'Cost &amp; Solution'!C142</f>
        <v>0</v>
      </c>
      <c r="D135" s="208">
        <f>'Cost &amp; Solution'!D142</f>
        <v>0</v>
      </c>
      <c r="E135" s="208">
        <f>'Cost &amp; Solution'!E142</f>
        <v>0</v>
      </c>
      <c r="F135" s="208">
        <f>'Cost &amp; Solution'!F142</f>
        <v>0</v>
      </c>
      <c r="G135" s="181"/>
      <c r="H135" s="181"/>
      <c r="I135" s="181"/>
      <c r="J135" s="181"/>
    </row>
    <row r="136" spans="1:10" ht="16.5">
      <c r="A136" s="208">
        <f>'Cost &amp; Solution'!A143</f>
        <v>0</v>
      </c>
      <c r="B136" s="208">
        <f>'Cost &amp; Solution'!B143</f>
        <v>0</v>
      </c>
      <c r="C136" s="208">
        <f>'Cost &amp; Solution'!C143</f>
        <v>0</v>
      </c>
      <c r="D136" s="208">
        <f>'Cost &amp; Solution'!D143</f>
        <v>0</v>
      </c>
      <c r="E136" s="208">
        <f>'Cost &amp; Solution'!E143</f>
        <v>0</v>
      </c>
      <c r="F136" s="208">
        <f>'Cost &amp; Solution'!F143</f>
        <v>0</v>
      </c>
      <c r="G136" s="181"/>
      <c r="H136" s="181"/>
      <c r="I136" s="181"/>
      <c r="J136" s="181"/>
    </row>
    <row r="137" spans="1:10" ht="16.5">
      <c r="A137" s="208">
        <f>'Cost &amp; Solution'!A144</f>
        <v>0</v>
      </c>
      <c r="B137" s="208">
        <f>'Cost &amp; Solution'!B144</f>
        <v>0</v>
      </c>
      <c r="C137" s="208">
        <f>'Cost &amp; Solution'!C144</f>
        <v>0</v>
      </c>
      <c r="D137" s="208">
        <f>'Cost &amp; Solution'!D144</f>
        <v>0</v>
      </c>
      <c r="E137" s="208">
        <f>'Cost &amp; Solution'!E144</f>
        <v>0</v>
      </c>
      <c r="F137" s="208">
        <f>'Cost &amp; Solution'!F144</f>
        <v>0</v>
      </c>
      <c r="G137" s="181"/>
      <c r="H137" s="181"/>
      <c r="I137" s="181"/>
      <c r="J137" s="181"/>
    </row>
    <row r="138" spans="1:10" ht="16.5">
      <c r="A138" s="208">
        <f>'Cost &amp; Solution'!A145</f>
        <v>0</v>
      </c>
      <c r="B138" s="208">
        <f>'Cost &amp; Solution'!B145</f>
        <v>0</v>
      </c>
      <c r="C138" s="208">
        <f>'Cost &amp; Solution'!C145</f>
        <v>0</v>
      </c>
      <c r="D138" s="208">
        <f>'Cost &amp; Solution'!D145</f>
        <v>0</v>
      </c>
      <c r="E138" s="208">
        <f>'Cost &amp; Solution'!E145</f>
        <v>0</v>
      </c>
      <c r="F138" s="208">
        <f>'Cost &amp; Solution'!F145</f>
        <v>0</v>
      </c>
      <c r="G138" s="181"/>
      <c r="H138" s="181"/>
      <c r="I138" s="181"/>
      <c r="J138" s="181"/>
    </row>
    <row r="139" spans="1:10" ht="16.5">
      <c r="A139" s="208">
        <f>'Cost &amp; Solution'!A146</f>
        <v>0</v>
      </c>
      <c r="B139" s="208">
        <f>'Cost &amp; Solution'!B146</f>
        <v>0</v>
      </c>
      <c r="C139" s="208">
        <f>'Cost &amp; Solution'!C146</f>
        <v>0</v>
      </c>
      <c r="D139" s="208">
        <f>'Cost &amp; Solution'!D146</f>
        <v>0</v>
      </c>
      <c r="E139" s="208">
        <f>'Cost &amp; Solution'!E146</f>
        <v>0</v>
      </c>
      <c r="F139" s="208">
        <f>'Cost &amp; Solution'!F146</f>
        <v>0</v>
      </c>
      <c r="G139" s="181"/>
      <c r="H139" s="181"/>
      <c r="I139" s="181"/>
      <c r="J139" s="181"/>
    </row>
    <row r="140" spans="1:10" ht="16.5">
      <c r="A140" s="208">
        <f>'Cost &amp; Solution'!A147</f>
        <v>0</v>
      </c>
      <c r="B140" s="208">
        <f>'Cost &amp; Solution'!B147</f>
        <v>0</v>
      </c>
      <c r="C140" s="208">
        <f>'Cost &amp; Solution'!C147</f>
        <v>0</v>
      </c>
      <c r="D140" s="208">
        <f>'Cost &amp; Solution'!D147</f>
        <v>0</v>
      </c>
      <c r="E140" s="208">
        <f>'Cost &amp; Solution'!E147</f>
        <v>0</v>
      </c>
      <c r="F140" s="208">
        <f>'Cost &amp; Solution'!F147</f>
        <v>0</v>
      </c>
      <c r="G140" s="181"/>
      <c r="H140" s="181"/>
      <c r="I140" s="181"/>
      <c r="J140" s="181"/>
    </row>
    <row r="141" spans="1:10" ht="16.5">
      <c r="A141" s="208">
        <f>'Cost &amp; Solution'!A148</f>
        <v>0</v>
      </c>
      <c r="B141" s="208">
        <f>'Cost &amp; Solution'!B148</f>
        <v>0</v>
      </c>
      <c r="C141" s="208">
        <f>'Cost &amp; Solution'!C148</f>
        <v>0</v>
      </c>
      <c r="D141" s="208">
        <f>'Cost &amp; Solution'!D148</f>
        <v>0</v>
      </c>
      <c r="E141" s="208">
        <f>'Cost &amp; Solution'!E148</f>
        <v>0</v>
      </c>
      <c r="F141" s="208">
        <f>'Cost &amp; Solution'!F148</f>
        <v>0</v>
      </c>
      <c r="G141" s="181"/>
      <c r="H141" s="181"/>
      <c r="I141" s="181"/>
      <c r="J141" s="181"/>
    </row>
    <row r="142" spans="1:10" ht="16.5">
      <c r="A142" s="208">
        <f>'Cost &amp; Solution'!A149</f>
        <v>0</v>
      </c>
      <c r="B142" s="208">
        <f>'Cost &amp; Solution'!B149</f>
        <v>0</v>
      </c>
      <c r="C142" s="208">
        <f>'Cost &amp; Solution'!C149</f>
        <v>0</v>
      </c>
      <c r="D142" s="208">
        <f>'Cost &amp; Solution'!D149</f>
        <v>0</v>
      </c>
      <c r="E142" s="208">
        <f>'Cost &amp; Solution'!E149</f>
        <v>0</v>
      </c>
      <c r="F142" s="208">
        <f>'Cost &amp; Solution'!F149</f>
        <v>0</v>
      </c>
      <c r="G142" s="181"/>
      <c r="H142" s="181"/>
      <c r="I142" s="181"/>
      <c r="J142" s="181"/>
    </row>
    <row r="143" spans="1:10" ht="16.5">
      <c r="A143" s="208">
        <f>'Cost &amp; Solution'!A150</f>
        <v>0</v>
      </c>
      <c r="B143" s="208">
        <f>'Cost &amp; Solution'!B150</f>
        <v>0</v>
      </c>
      <c r="C143" s="208">
        <f>'Cost &amp; Solution'!C150</f>
        <v>0</v>
      </c>
      <c r="D143" s="208">
        <f>'Cost &amp; Solution'!D150</f>
        <v>0</v>
      </c>
      <c r="E143" s="208">
        <f>'Cost &amp; Solution'!E150</f>
        <v>0</v>
      </c>
      <c r="F143" s="208">
        <f>'Cost &amp; Solution'!F150</f>
        <v>0</v>
      </c>
      <c r="G143" s="181"/>
      <c r="H143" s="181"/>
      <c r="I143" s="181"/>
      <c r="J143" s="181"/>
    </row>
    <row r="144" spans="1:10" ht="16.5">
      <c r="A144" s="208">
        <f>'Cost &amp; Solution'!A151</f>
        <v>0</v>
      </c>
      <c r="B144" s="208">
        <f>'Cost &amp; Solution'!B151</f>
        <v>0</v>
      </c>
      <c r="C144" s="208">
        <f>'Cost &amp; Solution'!C151</f>
        <v>0</v>
      </c>
      <c r="D144" s="208">
        <f>'Cost &amp; Solution'!D151</f>
        <v>0</v>
      </c>
      <c r="E144" s="208">
        <f>'Cost &amp; Solution'!E151</f>
        <v>0</v>
      </c>
      <c r="F144" s="208">
        <f>'Cost &amp; Solution'!F151</f>
        <v>0</v>
      </c>
      <c r="G144" s="181"/>
      <c r="H144" s="181"/>
      <c r="I144" s="181"/>
      <c r="J144" s="181"/>
    </row>
    <row r="145" spans="1:10" ht="16.5">
      <c r="A145" s="208">
        <f>'Cost &amp; Solution'!A152</f>
        <v>0</v>
      </c>
      <c r="B145" s="208">
        <f>'Cost &amp; Solution'!B152</f>
        <v>0</v>
      </c>
      <c r="C145" s="208">
        <f>'Cost &amp; Solution'!C152</f>
        <v>0</v>
      </c>
      <c r="D145" s="208">
        <f>'Cost &amp; Solution'!D152</f>
        <v>0</v>
      </c>
      <c r="E145" s="208">
        <f>'Cost &amp; Solution'!E152</f>
        <v>0</v>
      </c>
      <c r="F145" s="208">
        <f>'Cost &amp; Solution'!F152</f>
        <v>0</v>
      </c>
      <c r="G145" s="181"/>
      <c r="H145" s="181"/>
      <c r="I145" s="181"/>
      <c r="J145" s="181"/>
    </row>
    <row r="146" spans="1:10" ht="16.5">
      <c r="A146" s="208">
        <f>'Cost &amp; Solution'!A153</f>
        <v>0</v>
      </c>
      <c r="B146" s="208">
        <f>'Cost &amp; Solution'!B153</f>
        <v>0</v>
      </c>
      <c r="C146" s="208">
        <f>'Cost &amp; Solution'!C153</f>
        <v>0</v>
      </c>
      <c r="D146" s="208">
        <f>'Cost &amp; Solution'!D153</f>
        <v>0</v>
      </c>
      <c r="E146" s="208">
        <f>'Cost &amp; Solution'!E153</f>
        <v>0</v>
      </c>
      <c r="F146" s="208">
        <f>'Cost &amp; Solution'!F153</f>
        <v>0</v>
      </c>
      <c r="G146" s="181"/>
      <c r="H146" s="181"/>
      <c r="I146" s="181"/>
      <c r="J146" s="181"/>
    </row>
    <row r="147" spans="1:10" ht="16.5">
      <c r="A147" s="208">
        <f>'Cost &amp; Solution'!A154</f>
        <v>0</v>
      </c>
      <c r="B147" s="208">
        <f>'Cost &amp; Solution'!B154</f>
        <v>0</v>
      </c>
      <c r="C147" s="208">
        <f>'Cost &amp; Solution'!C154</f>
        <v>0</v>
      </c>
      <c r="D147" s="208">
        <f>'Cost &amp; Solution'!D154</f>
        <v>0</v>
      </c>
      <c r="E147" s="208">
        <f>'Cost &amp; Solution'!E154</f>
        <v>0</v>
      </c>
      <c r="F147" s="208">
        <f>'Cost &amp; Solution'!F154</f>
        <v>0</v>
      </c>
      <c r="G147" s="181"/>
      <c r="H147" s="181"/>
      <c r="I147" s="181"/>
      <c r="J147" s="181"/>
    </row>
    <row r="148" spans="1:10" ht="16.5">
      <c r="A148" s="208">
        <f>'Cost &amp; Solution'!A155</f>
        <v>0</v>
      </c>
      <c r="B148" s="208">
        <f>'Cost &amp; Solution'!B155</f>
        <v>0</v>
      </c>
      <c r="C148" s="208">
        <f>'Cost &amp; Solution'!C155</f>
        <v>0</v>
      </c>
      <c r="D148" s="208">
        <f>'Cost &amp; Solution'!D155</f>
        <v>0</v>
      </c>
      <c r="E148" s="208">
        <f>'Cost &amp; Solution'!E155</f>
        <v>0</v>
      </c>
      <c r="F148" s="208">
        <f>'Cost &amp; Solution'!F155</f>
        <v>0</v>
      </c>
      <c r="G148" s="181"/>
      <c r="H148" s="181"/>
      <c r="I148" s="181"/>
      <c r="J148" s="181"/>
    </row>
    <row r="149" spans="1:10" ht="16.5">
      <c r="A149" s="208">
        <f>'Cost &amp; Solution'!A156</f>
        <v>0</v>
      </c>
      <c r="B149" s="208">
        <f>'Cost &amp; Solution'!B156</f>
        <v>0</v>
      </c>
      <c r="C149" s="208">
        <f>'Cost &amp; Solution'!C156</f>
        <v>0</v>
      </c>
      <c r="D149" s="208">
        <f>'Cost &amp; Solution'!D156</f>
        <v>0</v>
      </c>
      <c r="E149" s="208">
        <f>'Cost &amp; Solution'!E156</f>
        <v>0</v>
      </c>
      <c r="F149" s="208">
        <f>'Cost &amp; Solution'!F156</f>
        <v>0</v>
      </c>
      <c r="G149" s="181"/>
      <c r="H149" s="181"/>
      <c r="I149" s="181"/>
      <c r="J149" s="181"/>
    </row>
    <row r="150" spans="1:10" ht="16.5">
      <c r="A150" s="208">
        <f>'Cost &amp; Solution'!A157</f>
        <v>0</v>
      </c>
      <c r="B150" s="208">
        <f>'Cost &amp; Solution'!B157</f>
        <v>0</v>
      </c>
      <c r="C150" s="208">
        <f>'Cost &amp; Solution'!C157</f>
        <v>0</v>
      </c>
      <c r="D150" s="208">
        <f>'Cost &amp; Solution'!D157</f>
        <v>0</v>
      </c>
      <c r="E150" s="208">
        <f>'Cost &amp; Solution'!E157</f>
        <v>0</v>
      </c>
      <c r="F150" s="208">
        <f>'Cost &amp; Solution'!F157</f>
        <v>0</v>
      </c>
      <c r="G150" s="181"/>
      <c r="H150" s="181"/>
      <c r="I150" s="181"/>
      <c r="J150" s="181"/>
    </row>
    <row r="151" spans="1:10" ht="16.5">
      <c r="A151" s="208">
        <f>'Cost &amp; Solution'!A158</f>
        <v>0</v>
      </c>
      <c r="B151" s="208">
        <f>'Cost &amp; Solution'!B158</f>
        <v>0</v>
      </c>
      <c r="C151" s="208">
        <f>'Cost &amp; Solution'!C158</f>
        <v>0</v>
      </c>
      <c r="D151" s="208">
        <f>'Cost &amp; Solution'!D158</f>
        <v>0</v>
      </c>
      <c r="E151" s="208">
        <f>'Cost &amp; Solution'!E158</f>
        <v>0</v>
      </c>
      <c r="F151" s="208">
        <f>'Cost &amp; Solution'!F158</f>
        <v>0</v>
      </c>
      <c r="G151" s="181"/>
      <c r="H151" s="181"/>
      <c r="I151" s="181"/>
      <c r="J151" s="181"/>
    </row>
    <row r="152" spans="1:10" ht="16.5">
      <c r="A152" s="208">
        <f>'Cost &amp; Solution'!A159</f>
        <v>0</v>
      </c>
      <c r="B152" s="208">
        <f>'Cost &amp; Solution'!B159</f>
        <v>0</v>
      </c>
      <c r="C152" s="208">
        <f>'Cost &amp; Solution'!C159</f>
        <v>0</v>
      </c>
      <c r="D152" s="208">
        <f>'Cost &amp; Solution'!D159</f>
        <v>0</v>
      </c>
      <c r="E152" s="208">
        <f>'Cost &amp; Solution'!E159</f>
        <v>0</v>
      </c>
      <c r="F152" s="208">
        <f>'Cost &amp; Solution'!F159</f>
        <v>0</v>
      </c>
      <c r="G152" s="181"/>
      <c r="H152" s="181"/>
      <c r="I152" s="181"/>
      <c r="J152" s="181"/>
    </row>
    <row r="153" spans="1:10" ht="16.5">
      <c r="A153" s="208">
        <f>'Cost &amp; Solution'!A160</f>
        <v>0</v>
      </c>
      <c r="B153" s="208">
        <f>'Cost &amp; Solution'!B160</f>
        <v>0</v>
      </c>
      <c r="C153" s="208">
        <f>'Cost &amp; Solution'!C160</f>
        <v>0</v>
      </c>
      <c r="D153" s="208">
        <f>'Cost &amp; Solution'!D160</f>
        <v>0</v>
      </c>
      <c r="E153" s="208">
        <f>'Cost &amp; Solution'!E160</f>
        <v>0</v>
      </c>
      <c r="F153" s="208">
        <f>'Cost &amp; Solution'!F160</f>
        <v>0</v>
      </c>
      <c r="G153" s="181"/>
      <c r="H153" s="181"/>
      <c r="I153" s="181"/>
      <c r="J153" s="181"/>
    </row>
    <row r="154" spans="1:10" ht="16.5">
      <c r="A154" s="208">
        <f>'Cost &amp; Solution'!A161</f>
        <v>0</v>
      </c>
      <c r="B154" s="208">
        <f>'Cost &amp; Solution'!B161</f>
        <v>0</v>
      </c>
      <c r="C154" s="208">
        <f>'Cost &amp; Solution'!C161</f>
        <v>0</v>
      </c>
      <c r="D154" s="208">
        <f>'Cost &amp; Solution'!D161</f>
        <v>0</v>
      </c>
      <c r="E154" s="208">
        <f>'Cost &amp; Solution'!E161</f>
        <v>0</v>
      </c>
      <c r="F154" s="208">
        <f>'Cost &amp; Solution'!F161</f>
        <v>0</v>
      </c>
      <c r="G154" s="181"/>
      <c r="H154" s="181"/>
      <c r="I154" s="181"/>
      <c r="J154" s="181"/>
    </row>
    <row r="155" spans="1:10" ht="16.5">
      <c r="A155" s="208">
        <f>'Cost &amp; Solution'!A162</f>
        <v>0</v>
      </c>
      <c r="B155" s="208">
        <f>'Cost &amp; Solution'!B162</f>
        <v>0</v>
      </c>
      <c r="C155" s="208">
        <f>'Cost &amp; Solution'!C162</f>
        <v>0</v>
      </c>
      <c r="D155" s="208">
        <f>'Cost &amp; Solution'!D162</f>
        <v>0</v>
      </c>
      <c r="E155" s="208">
        <f>'Cost &amp; Solution'!E162</f>
        <v>0</v>
      </c>
      <c r="F155" s="208">
        <f>'Cost &amp; Solution'!F162</f>
        <v>0</v>
      </c>
      <c r="G155" s="181"/>
      <c r="H155" s="181"/>
      <c r="I155" s="181"/>
      <c r="J155" s="181"/>
    </row>
    <row r="156" spans="1:10" ht="16.5">
      <c r="A156" s="208">
        <f>'Cost &amp; Solution'!A163</f>
        <v>0</v>
      </c>
      <c r="B156" s="208">
        <f>'Cost &amp; Solution'!B163</f>
        <v>0</v>
      </c>
      <c r="C156" s="208">
        <f>'Cost &amp; Solution'!C163</f>
        <v>0</v>
      </c>
      <c r="D156" s="208">
        <f>'Cost &amp; Solution'!D163</f>
        <v>0</v>
      </c>
      <c r="E156" s="208">
        <f>'Cost &amp; Solution'!E163</f>
        <v>0</v>
      </c>
      <c r="F156" s="208">
        <f>'Cost &amp; Solution'!F163</f>
        <v>0</v>
      </c>
      <c r="G156" s="181"/>
      <c r="H156" s="181"/>
      <c r="I156" s="181"/>
      <c r="J156" s="181"/>
    </row>
    <row r="157" spans="1:10" ht="16.5">
      <c r="A157" s="208">
        <f>'Cost &amp; Solution'!A164</f>
        <v>0</v>
      </c>
      <c r="B157" s="208">
        <f>'Cost &amp; Solution'!B164</f>
        <v>0</v>
      </c>
      <c r="C157" s="208">
        <f>'Cost &amp; Solution'!C164</f>
        <v>0</v>
      </c>
      <c r="D157" s="208">
        <f>'Cost &amp; Solution'!D164</f>
        <v>0</v>
      </c>
      <c r="E157" s="208">
        <f>'Cost &amp; Solution'!E164</f>
        <v>0</v>
      </c>
      <c r="F157" s="208">
        <f>'Cost &amp; Solution'!F164</f>
        <v>0</v>
      </c>
      <c r="G157" s="181"/>
      <c r="H157" s="181"/>
      <c r="I157" s="181"/>
      <c r="J157" s="181"/>
    </row>
    <row r="158" spans="1:10" ht="16.5">
      <c r="A158" s="208">
        <f>'Cost &amp; Solution'!A165</f>
        <v>0</v>
      </c>
      <c r="B158" s="208">
        <f>'Cost &amp; Solution'!B165</f>
        <v>0</v>
      </c>
      <c r="C158" s="208">
        <f>'Cost &amp; Solution'!C165</f>
        <v>0</v>
      </c>
      <c r="D158" s="208">
        <f>'Cost &amp; Solution'!D165</f>
        <v>0</v>
      </c>
      <c r="E158" s="208">
        <f>'Cost &amp; Solution'!E165</f>
        <v>0</v>
      </c>
      <c r="F158" s="208">
        <f>'Cost &amp; Solution'!F165</f>
        <v>0</v>
      </c>
      <c r="G158" s="181"/>
      <c r="H158" s="181"/>
      <c r="I158" s="181"/>
      <c r="J158" s="181"/>
    </row>
    <row r="159" spans="1:10" ht="16.5">
      <c r="A159" s="208">
        <f>'Cost &amp; Solution'!A166</f>
        <v>0</v>
      </c>
      <c r="B159" s="208">
        <f>'Cost &amp; Solution'!B166</f>
        <v>0</v>
      </c>
      <c r="C159" s="208">
        <f>'Cost &amp; Solution'!C166</f>
        <v>0</v>
      </c>
      <c r="D159" s="208">
        <f>'Cost &amp; Solution'!D166</f>
        <v>0</v>
      </c>
      <c r="E159" s="208">
        <f>'Cost &amp; Solution'!E166</f>
        <v>0</v>
      </c>
      <c r="F159" s="208">
        <f>'Cost &amp; Solution'!F166</f>
        <v>0</v>
      </c>
      <c r="G159" s="181"/>
      <c r="H159" s="181"/>
      <c r="I159" s="181"/>
      <c r="J159" s="181"/>
    </row>
    <row r="160" spans="1:10" ht="16.5">
      <c r="A160" s="208">
        <f>'Cost &amp; Solution'!A167</f>
        <v>0</v>
      </c>
      <c r="B160" s="208">
        <f>'Cost &amp; Solution'!B167</f>
        <v>0</v>
      </c>
      <c r="C160" s="208">
        <f>'Cost &amp; Solution'!C167</f>
        <v>0</v>
      </c>
      <c r="D160" s="208">
        <f>'Cost &amp; Solution'!D167</f>
        <v>0</v>
      </c>
      <c r="E160" s="208">
        <f>'Cost &amp; Solution'!E167</f>
        <v>0</v>
      </c>
      <c r="F160" s="208">
        <f>'Cost &amp; Solution'!F167</f>
        <v>0</v>
      </c>
      <c r="G160" s="181"/>
      <c r="H160" s="181"/>
      <c r="I160" s="181"/>
      <c r="J160" s="181"/>
    </row>
    <row r="161" spans="1:10" ht="16.5">
      <c r="A161" s="208">
        <f>'Cost &amp; Solution'!A168</f>
        <v>0</v>
      </c>
      <c r="B161" s="208">
        <f>'Cost &amp; Solution'!B168</f>
        <v>0</v>
      </c>
      <c r="C161" s="208">
        <f>'Cost &amp; Solution'!C168</f>
        <v>0</v>
      </c>
      <c r="D161" s="208">
        <f>'Cost &amp; Solution'!D168</f>
        <v>0</v>
      </c>
      <c r="E161" s="208">
        <f>'Cost &amp; Solution'!E168</f>
        <v>0</v>
      </c>
      <c r="F161" s="208">
        <f>'Cost &amp; Solution'!F168</f>
        <v>0</v>
      </c>
      <c r="G161" s="181"/>
      <c r="H161" s="181"/>
      <c r="I161" s="181"/>
      <c r="J161" s="181"/>
    </row>
    <row r="162" spans="1:10" ht="16.5">
      <c r="A162" s="208">
        <f>'Cost &amp; Solution'!A169</f>
        <v>0</v>
      </c>
      <c r="B162" s="208">
        <f>'Cost &amp; Solution'!B169</f>
        <v>0</v>
      </c>
      <c r="C162" s="208">
        <f>'Cost &amp; Solution'!C169</f>
        <v>0</v>
      </c>
      <c r="D162" s="208">
        <f>'Cost &amp; Solution'!D169</f>
        <v>0</v>
      </c>
      <c r="E162" s="208">
        <f>'Cost &amp; Solution'!E169</f>
        <v>0</v>
      </c>
      <c r="F162" s="208">
        <f>'Cost &amp; Solution'!F169</f>
        <v>0</v>
      </c>
      <c r="G162" s="181"/>
      <c r="H162" s="181"/>
      <c r="I162" s="181"/>
      <c r="J162" s="181"/>
    </row>
    <row r="163" spans="1:10" ht="16.5">
      <c r="A163" s="208">
        <f>'Cost &amp; Solution'!A170</f>
        <v>0</v>
      </c>
      <c r="B163" s="208">
        <f>'Cost &amp; Solution'!B170</f>
        <v>0</v>
      </c>
      <c r="C163" s="208">
        <f>'Cost &amp; Solution'!C170</f>
        <v>0</v>
      </c>
      <c r="D163" s="208">
        <f>'Cost &amp; Solution'!D170</f>
        <v>0</v>
      </c>
      <c r="E163" s="208">
        <f>'Cost &amp; Solution'!E170</f>
        <v>0</v>
      </c>
      <c r="F163" s="208">
        <f>'Cost &amp; Solution'!F170</f>
        <v>0</v>
      </c>
      <c r="G163" s="181"/>
      <c r="H163" s="181"/>
      <c r="I163" s="181"/>
      <c r="J163" s="181"/>
    </row>
    <row r="164" spans="1:10" ht="16.5">
      <c r="A164" s="208">
        <f>'Cost &amp; Solution'!A171</f>
        <v>0</v>
      </c>
      <c r="B164" s="208">
        <f>'Cost &amp; Solution'!B171</f>
        <v>0</v>
      </c>
      <c r="C164" s="208">
        <f>'Cost &amp; Solution'!C171</f>
        <v>0</v>
      </c>
      <c r="D164" s="208">
        <f>'Cost &amp; Solution'!D171</f>
        <v>0</v>
      </c>
      <c r="E164" s="208">
        <f>'Cost &amp; Solution'!E171</f>
        <v>0</v>
      </c>
      <c r="F164" s="208">
        <f>'Cost &amp; Solution'!F171</f>
        <v>0</v>
      </c>
      <c r="G164" s="181"/>
      <c r="H164" s="181"/>
      <c r="I164" s="181"/>
      <c r="J164" s="181"/>
    </row>
    <row r="165" spans="1:10" ht="16.5">
      <c r="A165" s="208">
        <f>'Cost &amp; Solution'!A172</f>
        <v>0</v>
      </c>
      <c r="B165" s="208">
        <f>'Cost &amp; Solution'!B172</f>
        <v>0</v>
      </c>
      <c r="C165" s="208">
        <f>'Cost &amp; Solution'!C172</f>
        <v>0</v>
      </c>
      <c r="D165" s="208">
        <f>'Cost &amp; Solution'!D172</f>
        <v>0</v>
      </c>
      <c r="E165" s="208">
        <f>'Cost &amp; Solution'!E172</f>
        <v>0</v>
      </c>
      <c r="F165" s="208">
        <f>'Cost &amp; Solution'!F172</f>
        <v>0</v>
      </c>
      <c r="G165" s="181"/>
      <c r="H165" s="181"/>
      <c r="I165" s="181"/>
      <c r="J165" s="181"/>
    </row>
    <row r="166" spans="1:10" ht="16.5">
      <c r="A166" s="208">
        <f>'Cost &amp; Solution'!A173</f>
        <v>0</v>
      </c>
      <c r="B166" s="208">
        <f>'Cost &amp; Solution'!B173</f>
        <v>0</v>
      </c>
      <c r="C166" s="208">
        <f>'Cost &amp; Solution'!C173</f>
        <v>0</v>
      </c>
      <c r="D166" s="208">
        <f>'Cost &amp; Solution'!D173</f>
        <v>0</v>
      </c>
      <c r="E166" s="208">
        <f>'Cost &amp; Solution'!E173</f>
        <v>0</v>
      </c>
      <c r="F166" s="208">
        <f>'Cost &amp; Solution'!F173</f>
        <v>0</v>
      </c>
      <c r="G166" s="181"/>
      <c r="H166" s="181"/>
      <c r="I166" s="181"/>
      <c r="J166" s="181"/>
    </row>
    <row r="167" spans="1:10" ht="16.5">
      <c r="A167" s="208">
        <f>'Cost &amp; Solution'!A174</f>
        <v>0</v>
      </c>
      <c r="B167" s="208">
        <f>'Cost &amp; Solution'!B174</f>
        <v>0</v>
      </c>
      <c r="C167" s="208">
        <f>'Cost &amp; Solution'!C174</f>
        <v>0</v>
      </c>
      <c r="D167" s="208">
        <f>'Cost &amp; Solution'!D174</f>
        <v>0</v>
      </c>
      <c r="E167" s="208">
        <f>'Cost &amp; Solution'!E174</f>
        <v>0</v>
      </c>
      <c r="F167" s="208">
        <f>'Cost &amp; Solution'!F174</f>
        <v>0</v>
      </c>
      <c r="G167" s="181"/>
      <c r="H167" s="181"/>
      <c r="I167" s="181"/>
      <c r="J167" s="181"/>
    </row>
    <row r="168" spans="1:10" ht="16.5">
      <c r="A168" s="208">
        <f>'Cost &amp; Solution'!A175</f>
        <v>0</v>
      </c>
      <c r="B168" s="208">
        <f>'Cost &amp; Solution'!B175</f>
        <v>0</v>
      </c>
      <c r="C168" s="208">
        <f>'Cost &amp; Solution'!C175</f>
        <v>0</v>
      </c>
      <c r="D168" s="208">
        <f>'Cost &amp; Solution'!D175</f>
        <v>0</v>
      </c>
      <c r="E168" s="208">
        <f>'Cost &amp; Solution'!E175</f>
        <v>0</v>
      </c>
      <c r="F168" s="208">
        <f>'Cost &amp; Solution'!F175</f>
        <v>0</v>
      </c>
      <c r="G168" s="181"/>
      <c r="H168" s="181"/>
      <c r="I168" s="181"/>
      <c r="J168" s="181"/>
    </row>
    <row r="169" spans="1:10" ht="16.5">
      <c r="A169" s="208">
        <f>'Cost &amp; Solution'!A176</f>
        <v>0</v>
      </c>
      <c r="B169" s="208">
        <f>'Cost &amp; Solution'!B176</f>
        <v>0</v>
      </c>
      <c r="C169" s="208">
        <f>'Cost &amp; Solution'!C176</f>
        <v>0</v>
      </c>
      <c r="D169" s="208">
        <f>'Cost &amp; Solution'!D176</f>
        <v>0</v>
      </c>
      <c r="E169" s="208">
        <f>'Cost &amp; Solution'!E176</f>
        <v>0</v>
      </c>
      <c r="F169" s="208">
        <f>'Cost &amp; Solution'!F176</f>
        <v>0</v>
      </c>
      <c r="G169" s="181"/>
      <c r="H169" s="181"/>
      <c r="I169" s="181"/>
      <c r="J169" s="181"/>
    </row>
    <row r="170" spans="1:10" ht="16.5">
      <c r="A170" s="208">
        <f>'Cost &amp; Solution'!A177</f>
        <v>0</v>
      </c>
      <c r="B170" s="208">
        <f>'Cost &amp; Solution'!B177</f>
        <v>0</v>
      </c>
      <c r="C170" s="208">
        <f>'Cost &amp; Solution'!C177</f>
        <v>0</v>
      </c>
      <c r="D170" s="208">
        <f>'Cost &amp; Solution'!D177</f>
        <v>0</v>
      </c>
      <c r="E170" s="208">
        <f>'Cost &amp; Solution'!E177</f>
        <v>0</v>
      </c>
      <c r="F170" s="208">
        <f>'Cost &amp; Solution'!F177</f>
        <v>0</v>
      </c>
      <c r="G170" s="181"/>
      <c r="H170" s="181"/>
      <c r="I170" s="181"/>
      <c r="J170" s="181"/>
    </row>
    <row r="171" spans="1:10" ht="16.5">
      <c r="A171" s="208">
        <f>'Cost &amp; Solution'!A178</f>
        <v>0</v>
      </c>
      <c r="B171" s="208">
        <f>'Cost &amp; Solution'!B178</f>
        <v>0</v>
      </c>
      <c r="C171" s="208">
        <f>'Cost &amp; Solution'!C178</f>
        <v>0</v>
      </c>
      <c r="D171" s="208">
        <f>'Cost &amp; Solution'!D178</f>
        <v>0</v>
      </c>
      <c r="E171" s="208">
        <f>'Cost &amp; Solution'!E178</f>
        <v>0</v>
      </c>
      <c r="F171" s="208">
        <f>'Cost &amp; Solution'!F178</f>
        <v>0</v>
      </c>
      <c r="G171" s="181"/>
      <c r="H171" s="181"/>
      <c r="I171" s="181"/>
      <c r="J171" s="181"/>
    </row>
    <row r="172" spans="1:10" ht="16.5">
      <c r="A172" s="208">
        <f>'Cost &amp; Solution'!A179</f>
        <v>0</v>
      </c>
      <c r="B172" s="208">
        <f>'Cost &amp; Solution'!B179</f>
        <v>0</v>
      </c>
      <c r="C172" s="208">
        <f>'Cost &amp; Solution'!C179</f>
        <v>0</v>
      </c>
      <c r="D172" s="208">
        <f>'Cost &amp; Solution'!D179</f>
        <v>0</v>
      </c>
      <c r="E172" s="208">
        <f>'Cost &amp; Solution'!E179</f>
        <v>0</v>
      </c>
      <c r="F172" s="208">
        <f>'Cost &amp; Solution'!F179</f>
        <v>0</v>
      </c>
      <c r="G172" s="181"/>
      <c r="H172" s="181"/>
      <c r="I172" s="181"/>
      <c r="J172" s="181"/>
    </row>
    <row r="173" spans="1:10" ht="16.5">
      <c r="A173" s="208">
        <f>'Cost &amp; Solution'!A180</f>
        <v>0</v>
      </c>
      <c r="B173" s="208">
        <f>'Cost &amp; Solution'!B180</f>
        <v>0</v>
      </c>
      <c r="C173" s="208">
        <f>'Cost &amp; Solution'!C180</f>
        <v>0</v>
      </c>
      <c r="D173" s="208">
        <f>'Cost &amp; Solution'!D180</f>
        <v>0</v>
      </c>
      <c r="E173" s="208">
        <f>'Cost &amp; Solution'!E180</f>
        <v>0</v>
      </c>
      <c r="F173" s="208">
        <f>'Cost &amp; Solution'!F180</f>
        <v>0</v>
      </c>
      <c r="G173" s="181"/>
      <c r="H173" s="181"/>
      <c r="I173" s="181"/>
      <c r="J173" s="181"/>
    </row>
    <row r="174" spans="1:10" ht="16.5">
      <c r="A174" s="208">
        <f>'Cost &amp; Solution'!A181</f>
        <v>0</v>
      </c>
      <c r="B174" s="208">
        <f>'Cost &amp; Solution'!B181</f>
        <v>0</v>
      </c>
      <c r="C174" s="208">
        <f>'Cost &amp; Solution'!C181</f>
        <v>0</v>
      </c>
      <c r="D174" s="208">
        <f>'Cost &amp; Solution'!D181</f>
        <v>0</v>
      </c>
      <c r="E174" s="208">
        <f>'Cost &amp; Solution'!E181</f>
        <v>0</v>
      </c>
      <c r="F174" s="208">
        <f>'Cost &amp; Solution'!F181</f>
        <v>0</v>
      </c>
      <c r="G174" s="181"/>
      <c r="H174" s="181"/>
      <c r="I174" s="181"/>
      <c r="J174" s="181"/>
    </row>
    <row r="175" spans="1:10" ht="16.5">
      <c r="A175" s="208">
        <f>'Cost &amp; Solution'!A182</f>
        <v>0</v>
      </c>
      <c r="B175" s="208">
        <f>'Cost &amp; Solution'!B182</f>
        <v>0</v>
      </c>
      <c r="C175" s="208">
        <f>'Cost &amp; Solution'!C182</f>
        <v>0</v>
      </c>
      <c r="D175" s="208">
        <f>'Cost &amp; Solution'!D182</f>
        <v>0</v>
      </c>
      <c r="E175" s="208">
        <f>'Cost &amp; Solution'!E182</f>
        <v>0</v>
      </c>
      <c r="F175" s="208">
        <f>'Cost &amp; Solution'!F182</f>
        <v>0</v>
      </c>
      <c r="G175" s="181"/>
      <c r="H175" s="181"/>
      <c r="I175" s="181"/>
      <c r="J175" s="181"/>
    </row>
    <row r="176" spans="1:10" ht="16.5">
      <c r="A176" s="208">
        <f>'Cost &amp; Solution'!A183</f>
        <v>0</v>
      </c>
      <c r="B176" s="208">
        <f>'Cost &amp; Solution'!B183</f>
        <v>0</v>
      </c>
      <c r="C176" s="208">
        <f>'Cost &amp; Solution'!C183</f>
        <v>0</v>
      </c>
      <c r="D176" s="208">
        <f>'Cost &amp; Solution'!D183</f>
        <v>0</v>
      </c>
      <c r="E176" s="208">
        <f>'Cost &amp; Solution'!E183</f>
        <v>0</v>
      </c>
      <c r="F176" s="208">
        <f>'Cost &amp; Solution'!F183</f>
        <v>0</v>
      </c>
      <c r="G176" s="181"/>
      <c r="H176" s="181"/>
      <c r="I176" s="181"/>
      <c r="J176" s="181"/>
    </row>
    <row r="177" spans="1:10" ht="16.5">
      <c r="A177" s="208">
        <f>'Cost &amp; Solution'!A184</f>
        <v>0</v>
      </c>
      <c r="B177" s="208">
        <f>'Cost &amp; Solution'!B184</f>
        <v>0</v>
      </c>
      <c r="C177" s="208">
        <f>'Cost &amp; Solution'!C184</f>
        <v>0</v>
      </c>
      <c r="D177" s="208">
        <f>'Cost &amp; Solution'!D184</f>
        <v>0</v>
      </c>
      <c r="E177" s="208">
        <f>'Cost &amp; Solution'!E184</f>
        <v>0</v>
      </c>
      <c r="F177" s="208">
        <f>'Cost &amp; Solution'!F184</f>
        <v>0</v>
      </c>
      <c r="G177" s="181"/>
      <c r="H177" s="181"/>
      <c r="I177" s="181"/>
      <c r="J177" s="181"/>
    </row>
    <row r="178" spans="1:10" ht="16.5">
      <c r="A178" s="208">
        <f>'Cost &amp; Solution'!A185</f>
        <v>0</v>
      </c>
      <c r="B178" s="208">
        <f>'Cost &amp; Solution'!B185</f>
        <v>0</v>
      </c>
      <c r="C178" s="208">
        <f>'Cost &amp; Solution'!C185</f>
        <v>0</v>
      </c>
      <c r="D178" s="208">
        <f>'Cost &amp; Solution'!D185</f>
        <v>0</v>
      </c>
      <c r="E178" s="208">
        <f>'Cost &amp; Solution'!E185</f>
        <v>0</v>
      </c>
      <c r="F178" s="208">
        <f>'Cost &amp; Solution'!F185</f>
        <v>0</v>
      </c>
      <c r="G178" s="181"/>
      <c r="H178" s="181"/>
      <c r="I178" s="181"/>
      <c r="J178" s="181"/>
    </row>
    <row r="179" spans="1:10" ht="16.5">
      <c r="A179" s="208">
        <f>'Cost &amp; Solution'!A186</f>
        <v>0</v>
      </c>
      <c r="B179" s="208">
        <f>'Cost &amp; Solution'!B186</f>
        <v>0</v>
      </c>
      <c r="C179" s="208">
        <f>'Cost &amp; Solution'!C186</f>
        <v>0</v>
      </c>
      <c r="D179" s="208">
        <f>'Cost &amp; Solution'!D186</f>
        <v>0</v>
      </c>
      <c r="E179" s="208">
        <f>'Cost &amp; Solution'!E186</f>
        <v>0</v>
      </c>
      <c r="F179" s="208">
        <f>'Cost &amp; Solution'!F186</f>
        <v>0</v>
      </c>
      <c r="G179" s="181"/>
      <c r="H179" s="181"/>
      <c r="I179" s="181"/>
      <c r="J179" s="181"/>
    </row>
    <row r="180" spans="1:10" ht="16.5">
      <c r="A180" s="208">
        <f>'Cost &amp; Solution'!A187</f>
        <v>0</v>
      </c>
      <c r="B180" s="208">
        <f>'Cost &amp; Solution'!B187</f>
        <v>0</v>
      </c>
      <c r="C180" s="208">
        <f>'Cost &amp; Solution'!C187</f>
        <v>0</v>
      </c>
      <c r="D180" s="208">
        <f>'Cost &amp; Solution'!D187</f>
        <v>0</v>
      </c>
      <c r="E180" s="208">
        <f>'Cost &amp; Solution'!E187</f>
        <v>0</v>
      </c>
      <c r="F180" s="208">
        <f>'Cost &amp; Solution'!F187</f>
        <v>0</v>
      </c>
      <c r="G180" s="181"/>
      <c r="H180" s="181"/>
      <c r="I180" s="181"/>
      <c r="J180" s="181"/>
    </row>
    <row r="181" spans="1:10" ht="16.5">
      <c r="A181" s="208">
        <f>'Cost &amp; Solution'!A188</f>
        <v>0</v>
      </c>
      <c r="B181" s="208">
        <f>'Cost &amp; Solution'!B188</f>
        <v>0</v>
      </c>
      <c r="C181" s="208">
        <f>'Cost &amp; Solution'!C188</f>
        <v>0</v>
      </c>
      <c r="D181" s="208">
        <f>'Cost &amp; Solution'!D188</f>
        <v>0</v>
      </c>
      <c r="E181" s="208">
        <f>'Cost &amp; Solution'!E188</f>
        <v>0</v>
      </c>
      <c r="F181" s="208">
        <f>'Cost &amp; Solution'!F188</f>
        <v>0</v>
      </c>
      <c r="G181" s="181"/>
      <c r="H181" s="181"/>
      <c r="I181" s="181"/>
      <c r="J181" s="181"/>
    </row>
    <row r="182" spans="1:10" ht="16.5">
      <c r="A182" s="208">
        <f>'Cost &amp; Solution'!A189</f>
        <v>0</v>
      </c>
      <c r="B182" s="208">
        <f>'Cost &amp; Solution'!B189</f>
        <v>0</v>
      </c>
      <c r="C182" s="208">
        <f>'Cost &amp; Solution'!C189</f>
        <v>0</v>
      </c>
      <c r="D182" s="208">
        <f>'Cost &amp; Solution'!D189</f>
        <v>0</v>
      </c>
      <c r="E182" s="208">
        <f>'Cost &amp; Solution'!E189</f>
        <v>0</v>
      </c>
      <c r="F182" s="208">
        <f>'Cost &amp; Solution'!F189</f>
        <v>0</v>
      </c>
      <c r="G182" s="181"/>
      <c r="H182" s="181"/>
      <c r="I182" s="181"/>
      <c r="J182" s="181"/>
    </row>
    <row r="183" spans="1:10" ht="16.5">
      <c r="A183" s="208">
        <f>'Cost &amp; Solution'!A190</f>
        <v>0</v>
      </c>
      <c r="B183" s="208">
        <f>'Cost &amp; Solution'!B190</f>
        <v>0</v>
      </c>
      <c r="C183" s="208">
        <f>'Cost &amp; Solution'!C190</f>
        <v>0</v>
      </c>
      <c r="D183" s="208">
        <f>'Cost &amp; Solution'!D190</f>
        <v>0</v>
      </c>
      <c r="E183" s="208">
        <f>'Cost &amp; Solution'!E190</f>
        <v>0</v>
      </c>
      <c r="F183" s="208">
        <f>'Cost &amp; Solution'!F190</f>
        <v>0</v>
      </c>
      <c r="G183" s="181"/>
      <c r="H183" s="181"/>
      <c r="I183" s="181"/>
      <c r="J183" s="181"/>
    </row>
    <row r="184" spans="1:10" ht="16.5">
      <c r="A184" s="208">
        <f>'Cost &amp; Solution'!A191</f>
        <v>0</v>
      </c>
      <c r="B184" s="208">
        <f>'Cost &amp; Solution'!B191</f>
        <v>0</v>
      </c>
      <c r="C184" s="208">
        <f>'Cost &amp; Solution'!C191</f>
        <v>0</v>
      </c>
      <c r="D184" s="208">
        <f>'Cost &amp; Solution'!D191</f>
        <v>0</v>
      </c>
      <c r="E184" s="208">
        <f>'Cost &amp; Solution'!E191</f>
        <v>0</v>
      </c>
      <c r="F184" s="208">
        <f>'Cost &amp; Solution'!F191</f>
        <v>0</v>
      </c>
      <c r="G184" s="181"/>
      <c r="H184" s="181"/>
      <c r="I184" s="181"/>
      <c r="J184" s="181"/>
    </row>
    <row r="185" spans="1:10" ht="16.5">
      <c r="A185" s="208">
        <f>'Cost &amp; Solution'!A192</f>
        <v>0</v>
      </c>
      <c r="B185" s="208">
        <f>'Cost &amp; Solution'!B192</f>
        <v>0</v>
      </c>
      <c r="C185" s="208">
        <f>'Cost &amp; Solution'!C192</f>
        <v>0</v>
      </c>
      <c r="D185" s="208">
        <f>'Cost &amp; Solution'!D192</f>
        <v>0</v>
      </c>
      <c r="E185" s="208">
        <f>'Cost &amp; Solution'!E192</f>
        <v>0</v>
      </c>
      <c r="F185" s="208">
        <f>'Cost &amp; Solution'!F192</f>
        <v>0</v>
      </c>
      <c r="G185" s="181"/>
      <c r="H185" s="181"/>
      <c r="I185" s="181"/>
      <c r="J185" s="181"/>
    </row>
    <row r="186" spans="1:10" ht="16.5">
      <c r="A186" s="208">
        <f>'Cost &amp; Solution'!A193</f>
        <v>0</v>
      </c>
      <c r="B186" s="208">
        <f>'Cost &amp; Solution'!B193</f>
        <v>0</v>
      </c>
      <c r="C186" s="208">
        <f>'Cost &amp; Solution'!C193</f>
        <v>0</v>
      </c>
      <c r="D186" s="208">
        <f>'Cost &amp; Solution'!D193</f>
        <v>0</v>
      </c>
      <c r="E186" s="208">
        <f>'Cost &amp; Solution'!E193</f>
        <v>0</v>
      </c>
      <c r="F186" s="208">
        <f>'Cost &amp; Solution'!F193</f>
        <v>0</v>
      </c>
      <c r="G186" s="181"/>
      <c r="H186" s="181"/>
      <c r="I186" s="181"/>
      <c r="J186" s="181"/>
    </row>
    <row r="187" spans="1:10" ht="16.5">
      <c r="A187" s="208">
        <f>'Cost &amp; Solution'!A194</f>
        <v>0</v>
      </c>
      <c r="B187" s="208">
        <f>'Cost &amp; Solution'!B194</f>
        <v>0</v>
      </c>
      <c r="C187" s="208">
        <f>'Cost &amp; Solution'!C194</f>
        <v>0</v>
      </c>
      <c r="D187" s="208">
        <f>'Cost &amp; Solution'!D194</f>
        <v>0</v>
      </c>
      <c r="E187" s="208">
        <f>'Cost &amp; Solution'!E194</f>
        <v>0</v>
      </c>
      <c r="F187" s="208">
        <f>'Cost &amp; Solution'!F194</f>
        <v>0</v>
      </c>
      <c r="G187" s="181"/>
      <c r="H187" s="181"/>
      <c r="I187" s="181"/>
      <c r="J187" s="181"/>
    </row>
    <row r="188" spans="1:10" ht="16.5">
      <c r="A188" s="208">
        <f>'Cost &amp; Solution'!A195</f>
        <v>0</v>
      </c>
      <c r="B188" s="208">
        <f>'Cost &amp; Solution'!B195</f>
        <v>0</v>
      </c>
      <c r="C188" s="208">
        <f>'Cost &amp; Solution'!C195</f>
        <v>0</v>
      </c>
      <c r="D188" s="208">
        <f>'Cost &amp; Solution'!D195</f>
        <v>0</v>
      </c>
      <c r="E188" s="208">
        <f>'Cost &amp; Solution'!E195</f>
        <v>0</v>
      </c>
      <c r="F188" s="208">
        <f>'Cost &amp; Solution'!F195</f>
        <v>0</v>
      </c>
      <c r="G188" s="181"/>
      <c r="H188" s="181"/>
      <c r="I188" s="181"/>
      <c r="J188" s="181"/>
    </row>
    <row r="189" spans="1:10" ht="16.5">
      <c r="A189" s="208">
        <f>'Cost &amp; Solution'!A196</f>
        <v>0</v>
      </c>
      <c r="B189" s="208">
        <f>'Cost &amp; Solution'!B196</f>
        <v>0</v>
      </c>
      <c r="C189" s="208">
        <f>'Cost &amp; Solution'!C196</f>
        <v>0</v>
      </c>
      <c r="D189" s="208">
        <f>'Cost &amp; Solution'!D196</f>
        <v>0</v>
      </c>
      <c r="E189" s="208">
        <f>'Cost &amp; Solution'!E196</f>
        <v>0</v>
      </c>
      <c r="F189" s="208">
        <f>'Cost &amp; Solution'!F196</f>
        <v>0</v>
      </c>
      <c r="G189" s="181"/>
      <c r="H189" s="181"/>
      <c r="I189" s="181"/>
      <c r="J189" s="181"/>
    </row>
    <row r="190" spans="1:10" ht="16.5">
      <c r="A190" s="208">
        <f>'Cost &amp; Solution'!A197</f>
        <v>0</v>
      </c>
      <c r="B190" s="208">
        <f>'Cost &amp; Solution'!B197</f>
        <v>0</v>
      </c>
      <c r="C190" s="208">
        <f>'Cost &amp; Solution'!C197</f>
        <v>0</v>
      </c>
      <c r="D190" s="208">
        <f>'Cost &amp; Solution'!D197</f>
        <v>0</v>
      </c>
      <c r="E190" s="208">
        <f>'Cost &amp; Solution'!E197</f>
        <v>0</v>
      </c>
      <c r="F190" s="208">
        <f>'Cost &amp; Solution'!F197</f>
        <v>0</v>
      </c>
      <c r="G190" s="181"/>
      <c r="H190" s="181"/>
      <c r="I190" s="181"/>
      <c r="J190" s="181"/>
    </row>
    <row r="191" spans="1:10" ht="16.5">
      <c r="A191" s="208">
        <f>'Cost &amp; Solution'!A198</f>
        <v>0</v>
      </c>
      <c r="B191" s="208">
        <f>'Cost &amp; Solution'!B198</f>
        <v>0</v>
      </c>
      <c r="C191" s="208">
        <f>'Cost &amp; Solution'!C198</f>
        <v>0</v>
      </c>
      <c r="D191" s="208">
        <f>'Cost &amp; Solution'!D198</f>
        <v>0</v>
      </c>
      <c r="E191" s="208">
        <f>'Cost &amp; Solution'!E198</f>
        <v>0</v>
      </c>
      <c r="F191" s="208">
        <f>'Cost &amp; Solution'!F198</f>
        <v>0</v>
      </c>
      <c r="G191" s="181"/>
      <c r="H191" s="181"/>
      <c r="I191" s="181"/>
      <c r="J191" s="181"/>
    </row>
    <row r="192" spans="1:10" ht="16.5">
      <c r="A192" s="208">
        <f>'Cost &amp; Solution'!A199</f>
        <v>0</v>
      </c>
      <c r="B192" s="208">
        <f>'Cost &amp; Solution'!B199</f>
        <v>0</v>
      </c>
      <c r="C192" s="208">
        <f>'Cost &amp; Solution'!C199</f>
        <v>0</v>
      </c>
      <c r="D192" s="208">
        <f>'Cost &amp; Solution'!D199</f>
        <v>0</v>
      </c>
      <c r="E192" s="208">
        <f>'Cost &amp; Solution'!E199</f>
        <v>0</v>
      </c>
      <c r="F192" s="208">
        <f>'Cost &amp; Solution'!F199</f>
        <v>0</v>
      </c>
      <c r="G192" s="181"/>
      <c r="H192" s="181"/>
      <c r="I192" s="181"/>
      <c r="J192" s="181"/>
    </row>
    <row r="193" spans="1:10" ht="16.5">
      <c r="A193" s="208">
        <f>'Cost &amp; Solution'!A200</f>
        <v>0</v>
      </c>
      <c r="B193" s="208">
        <f>'Cost &amp; Solution'!B200</f>
        <v>0</v>
      </c>
      <c r="C193" s="208">
        <f>'Cost &amp; Solution'!C200</f>
        <v>0</v>
      </c>
      <c r="D193" s="208">
        <f>'Cost &amp; Solution'!D200</f>
        <v>0</v>
      </c>
      <c r="E193" s="208">
        <f>'Cost &amp; Solution'!E200</f>
        <v>0</v>
      </c>
      <c r="F193" s="208">
        <f>'Cost &amp; Solution'!F200</f>
        <v>0</v>
      </c>
      <c r="G193" s="181"/>
      <c r="H193" s="181"/>
      <c r="I193" s="181"/>
      <c r="J193" s="181"/>
    </row>
  </sheetData>
  <mergeCells count="8">
    <mergeCell ref="A86:J86"/>
    <mergeCell ref="A5:J5"/>
    <mergeCell ref="A1:J1"/>
    <mergeCell ref="E2:H2"/>
    <mergeCell ref="A13:J13"/>
    <mergeCell ref="A21:J21"/>
    <mergeCell ref="A43:E43"/>
    <mergeCell ref="F43:J43"/>
  </mergeCells>
  <phoneticPr fontId="4" type="noConversion"/>
  <conditionalFormatting sqref="A89:A94 A96:A193">
    <cfRule type="cellIs" dxfId="14" priority="10" operator="equal">
      <formula>0</formula>
    </cfRule>
  </conditionalFormatting>
  <conditionalFormatting sqref="J7">
    <cfRule type="cellIs" dxfId="13" priority="23" operator="equal">
      <formula>0</formula>
    </cfRule>
  </conditionalFormatting>
  <conditionalFormatting sqref="J14">
    <cfRule type="cellIs" dxfId="12" priority="20" operator="equal">
      <formula>0</formula>
    </cfRule>
  </conditionalFormatting>
  <conditionalFormatting sqref="J6">
    <cfRule type="cellIs" dxfId="11" priority="19" operator="equal">
      <formula>0</formula>
    </cfRule>
  </conditionalFormatting>
  <conditionalFormatting sqref="J22">
    <cfRule type="cellIs" dxfId="10" priority="15" operator="equal">
      <formula>0</formula>
    </cfRule>
  </conditionalFormatting>
  <conditionalFormatting sqref="F64:F84">
    <cfRule type="expression" dxfId="9" priority="13">
      <formula>G64&lt;&gt;""</formula>
    </cfRule>
  </conditionalFormatting>
  <conditionalFormatting sqref="A95">
    <cfRule type="cellIs" dxfId="8" priority="9" operator="equal">
      <formula>"Num"</formula>
    </cfRule>
  </conditionalFormatting>
  <conditionalFormatting sqref="A88">
    <cfRule type="cellIs" dxfId="7" priority="8" operator="equal">
      <formula>"Num"</formula>
    </cfRule>
  </conditionalFormatting>
  <conditionalFormatting sqref="B87:F193">
    <cfRule type="cellIs" dxfId="6" priority="7" operator="equal">
      <formula>0</formula>
    </cfRule>
  </conditionalFormatting>
  <conditionalFormatting sqref="A87:F193">
    <cfRule type="cellIs" dxfId="5" priority="17" operator="equal">
      <formula>0</formula>
    </cfRule>
  </conditionalFormatting>
  <conditionalFormatting sqref="F45">
    <cfRule type="expression" dxfId="4" priority="4">
      <formula>G45&lt;&gt;""</formula>
    </cfRule>
  </conditionalFormatting>
  <conditionalFormatting sqref="F46:F63">
    <cfRule type="expression" dxfId="3" priority="3">
      <formula>G46&lt;&gt;""</formula>
    </cfRule>
  </conditionalFormatting>
  <conditionalFormatting sqref="I45:I63">
    <cfRule type="expression" dxfId="2" priority="1">
      <formula>H45&gt;0</formula>
    </cfRule>
  </conditionalFormatting>
  <dataValidations count="2">
    <dataValidation showInputMessage="1" showErrorMessage="1" sqref="J14 J6 J22" xr:uid="{00000000-0002-0000-1500-000000000000}"/>
    <dataValidation type="whole" showInputMessage="1" showErrorMessage="1" sqref="I45:I84" xr:uid="{00000000-0002-0000-1500-000001000000}">
      <formula1>0</formula1>
      <formula2>99999</formula2>
    </dataValidation>
  </dataValidations>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ellIs" priority="18" operator="equal" id="{F85AE3A2-A79D-430F-8C61-88EF2AE2A778}">
            <xm:f>list!I$1</xm:f>
            <x14:dxf>
              <font>
                <b/>
                <i val="0"/>
                <color theme="0"/>
              </font>
              <fill>
                <patternFill>
                  <bgColor rgb="FF003684"/>
                </patternFill>
              </fill>
            </x14:dxf>
          </x14:cfRule>
          <xm:sqref>A87:F193</xm:sqref>
        </x14:conditionalFormatting>
        <x14:conditionalFormatting xmlns:xm="http://schemas.microsoft.com/office/excel/2006/main">
          <x14:cfRule type="cellIs" priority="6" operator="equal" id="{8497074A-D98D-43D6-BBBC-E0C6C0F06792}">
            <xm:f>list!I$2</xm:f>
            <x14:dxf>
              <font>
                <b/>
                <i val="0"/>
                <color theme="0"/>
              </font>
              <fill>
                <patternFill>
                  <bgColor rgb="FF003684"/>
                </patternFill>
              </fill>
            </x14:dxf>
          </x14:cfRule>
          <xm:sqref>A87:F193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32"/>
  <sheetViews>
    <sheetView topLeftCell="A11" workbookViewId="0">
      <selection activeCell="E18" sqref="E18:E26"/>
    </sheetView>
  </sheetViews>
  <sheetFormatPr defaultRowHeight="16.5"/>
  <cols>
    <col min="1" max="16384" width="9" style="25"/>
  </cols>
  <sheetData>
    <row r="1" spans="1:3">
      <c r="A1" s="192">
        <v>1.2</v>
      </c>
      <c r="B1" s="192">
        <v>0.5</v>
      </c>
      <c r="C1" s="192">
        <v>0.28000000000000003</v>
      </c>
    </row>
    <row r="2" spans="1:3">
      <c r="A2" s="179">
        <v>0.8</v>
      </c>
      <c r="B2" s="179">
        <v>0.6</v>
      </c>
      <c r="C2" s="179">
        <v>0.34</v>
      </c>
    </row>
    <row r="3" spans="1:3">
      <c r="A3" s="179">
        <v>0.8</v>
      </c>
      <c r="B3" s="179">
        <v>0.6</v>
      </c>
      <c r="C3" s="179">
        <v>0.28000000000000003</v>
      </c>
    </row>
    <row r="4" spans="1:3">
      <c r="A4" s="179">
        <v>1</v>
      </c>
      <c r="B4" s="179">
        <v>0.4</v>
      </c>
      <c r="C4" s="179">
        <v>0.28000000000000003</v>
      </c>
    </row>
    <row r="5" spans="1:3">
      <c r="A5" s="179">
        <v>0.8</v>
      </c>
      <c r="B5" s="179">
        <v>0.6</v>
      </c>
      <c r="C5" s="179">
        <v>0.23</v>
      </c>
    </row>
    <row r="6" spans="1:3">
      <c r="A6" s="179">
        <v>1.2</v>
      </c>
      <c r="B6" s="179">
        <v>0.4</v>
      </c>
      <c r="C6" s="179">
        <v>0.23</v>
      </c>
    </row>
    <row r="7" spans="1:3">
      <c r="A7" s="179">
        <v>0.6</v>
      </c>
      <c r="B7" s="179">
        <v>0.4</v>
      </c>
      <c r="C7" s="179">
        <v>0.34</v>
      </c>
    </row>
    <row r="8" spans="1:3">
      <c r="A8" s="179">
        <v>0.6</v>
      </c>
      <c r="B8" s="179">
        <v>0.4</v>
      </c>
      <c r="C8" s="179">
        <v>0.28000000000000003</v>
      </c>
    </row>
    <row r="9" spans="1:3">
      <c r="A9" s="179">
        <v>0.6</v>
      </c>
      <c r="B9" s="179">
        <v>0.4</v>
      </c>
      <c r="C9" s="179">
        <v>0.23</v>
      </c>
    </row>
    <row r="10" spans="1:3">
      <c r="A10" s="179">
        <v>0.6</v>
      </c>
      <c r="B10" s="179">
        <v>0.4</v>
      </c>
      <c r="C10" s="179">
        <v>0.14799999999999999</v>
      </c>
    </row>
    <row r="11" spans="1:3">
      <c r="A11" s="179">
        <v>0.4</v>
      </c>
      <c r="B11" s="179">
        <v>0.3</v>
      </c>
      <c r="C11" s="179">
        <v>0.28000000000000003</v>
      </c>
    </row>
    <row r="12" spans="1:3">
      <c r="A12" s="179">
        <v>0.6</v>
      </c>
      <c r="B12" s="179">
        <v>0.4</v>
      </c>
      <c r="C12" s="179">
        <v>0.12</v>
      </c>
    </row>
    <row r="13" spans="1:3">
      <c r="A13" s="179">
        <v>0.4</v>
      </c>
      <c r="B13" s="179">
        <v>0.3</v>
      </c>
      <c r="C13" s="179">
        <v>0.23</v>
      </c>
    </row>
    <row r="14" spans="1:3">
      <c r="A14" s="179">
        <v>0.4</v>
      </c>
      <c r="B14" s="179">
        <v>0.3</v>
      </c>
      <c r="C14" s="179">
        <v>0.14799999999999999</v>
      </c>
    </row>
    <row r="15" spans="1:3">
      <c r="A15" s="179">
        <v>0.4</v>
      </c>
      <c r="B15" s="179">
        <v>0.3</v>
      </c>
      <c r="C15" s="179">
        <v>0.12</v>
      </c>
    </row>
    <row r="16" spans="1:3">
      <c r="A16" s="179">
        <v>0.3</v>
      </c>
      <c r="B16" s="179">
        <v>0.2</v>
      </c>
      <c r="C16" s="179">
        <v>0.14799999999999999</v>
      </c>
    </row>
    <row r="17" spans="1:5">
      <c r="A17" s="179">
        <v>0.3</v>
      </c>
      <c r="B17" s="179">
        <v>0.2</v>
      </c>
      <c r="C17" s="179">
        <v>0.12</v>
      </c>
    </row>
    <row r="18" spans="1:5">
      <c r="A18" s="25">
        <v>1.8</v>
      </c>
      <c r="B18" s="25">
        <v>1.2</v>
      </c>
      <c r="C18" s="25">
        <v>1.2350000000000001</v>
      </c>
      <c r="D18" s="25" t="s">
        <v>472</v>
      </c>
      <c r="E18" s="25" t="str">
        <f>D18&amp;A18&amp;"-"&amp;B18&amp;"-"&amp;C18</f>
        <v>Rack1.8-1.2-1.235</v>
      </c>
    </row>
    <row r="19" spans="1:5">
      <c r="A19" s="25">
        <v>1.1000000000000001</v>
      </c>
      <c r="B19" s="25">
        <v>1.25</v>
      </c>
      <c r="C19" s="25">
        <v>1.7</v>
      </c>
      <c r="D19" s="25" t="s">
        <v>472</v>
      </c>
      <c r="E19" s="25" t="str">
        <f t="shared" ref="E19:E26" si="0">D19&amp;A19&amp;"-"&amp;B19&amp;"-"&amp;C19</f>
        <v>Rack1.1-1.25-1.7</v>
      </c>
    </row>
    <row r="20" spans="1:5">
      <c r="A20" s="25">
        <v>1.1100000000000001</v>
      </c>
      <c r="B20" s="25">
        <v>0.72</v>
      </c>
      <c r="C20" s="25">
        <v>0.378</v>
      </c>
      <c r="D20" s="25" t="s">
        <v>472</v>
      </c>
      <c r="E20" s="25" t="str">
        <f t="shared" si="0"/>
        <v>Rack1.11-0.72-0.378</v>
      </c>
    </row>
    <row r="21" spans="1:5">
      <c r="A21" s="25">
        <v>1.01</v>
      </c>
      <c r="B21" s="25">
        <v>0.7</v>
      </c>
      <c r="C21" s="25">
        <v>1.1399999999999999</v>
      </c>
      <c r="D21" s="25" t="s">
        <v>472</v>
      </c>
      <c r="E21" s="25" t="str">
        <f t="shared" si="0"/>
        <v>Rack1.01-0.7-1.14</v>
      </c>
    </row>
    <row r="22" spans="1:5">
      <c r="A22" s="25">
        <v>1.1100000000000001</v>
      </c>
      <c r="B22" s="25">
        <v>0.68</v>
      </c>
      <c r="C22" s="25">
        <v>1.1100000000000001</v>
      </c>
      <c r="D22" s="25" t="s">
        <v>472</v>
      </c>
      <c r="E22" s="25" t="str">
        <f t="shared" si="0"/>
        <v>Rack1.11-0.68-1.11</v>
      </c>
    </row>
    <row r="23" spans="1:5">
      <c r="A23" s="25">
        <v>1.5</v>
      </c>
      <c r="B23" s="25">
        <v>1.05</v>
      </c>
      <c r="C23" s="25">
        <v>1.2350000000000001</v>
      </c>
      <c r="D23" s="25" t="s">
        <v>472</v>
      </c>
      <c r="E23" s="25" t="str">
        <f t="shared" si="0"/>
        <v>Rack1.5-1.05-1.235</v>
      </c>
    </row>
    <row r="24" spans="1:5">
      <c r="A24" s="25">
        <v>1.43</v>
      </c>
      <c r="B24" s="25">
        <v>1.085</v>
      </c>
      <c r="C24" s="25">
        <v>1.78</v>
      </c>
      <c r="D24" s="25" t="s">
        <v>472</v>
      </c>
      <c r="E24" s="25" t="str">
        <f t="shared" si="0"/>
        <v>Rack1.43-1.085-1.78</v>
      </c>
    </row>
    <row r="25" spans="1:5">
      <c r="A25" s="25">
        <v>1.1000000000000001</v>
      </c>
      <c r="B25" s="25">
        <v>0.92</v>
      </c>
      <c r="C25" s="25">
        <v>1.1399999999999999</v>
      </c>
      <c r="D25" s="25" t="s">
        <v>472</v>
      </c>
      <c r="E25" s="25" t="str">
        <f t="shared" si="0"/>
        <v>Rack1.1-0.92-1.14</v>
      </c>
    </row>
    <row r="26" spans="1:5">
      <c r="A26" s="25">
        <v>1.02</v>
      </c>
      <c r="B26" s="25">
        <v>1.01</v>
      </c>
      <c r="C26" s="25">
        <v>1.1200000000000001</v>
      </c>
      <c r="D26" s="25" t="s">
        <v>472</v>
      </c>
      <c r="E26" s="25" t="str">
        <f t="shared" si="0"/>
        <v>Rack1.02-1.01-1.12</v>
      </c>
    </row>
    <row r="27" spans="1:5">
      <c r="A27"/>
      <c r="B27"/>
      <c r="C27"/>
    </row>
    <row r="28" spans="1:5">
      <c r="A28"/>
      <c r="B28"/>
      <c r="C28"/>
    </row>
    <row r="29" spans="1:5">
      <c r="A29"/>
      <c r="B29"/>
      <c r="C29"/>
    </row>
    <row r="30" spans="1:5">
      <c r="A30"/>
      <c r="B30"/>
      <c r="C30"/>
    </row>
    <row r="31" spans="1:5">
      <c r="A31"/>
      <c r="B31"/>
      <c r="C31"/>
    </row>
    <row r="32" spans="1:5">
      <c r="A32"/>
      <c r="B32"/>
      <c r="C32"/>
    </row>
  </sheetData>
  <phoneticPr fontId="4"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E28" sqref="E28"/>
    </sheetView>
  </sheetViews>
  <sheetFormatPr defaultRowHeight="13.5"/>
  <sheetData/>
  <phoneticPr fontId="4" type="noConversion"/>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42"/>
  <sheetViews>
    <sheetView workbookViewId="0">
      <selection activeCell="E5" sqref="E5"/>
    </sheetView>
  </sheetViews>
  <sheetFormatPr defaultRowHeight="13.5"/>
  <cols>
    <col min="1" max="10" width="16.25" customWidth="1"/>
  </cols>
  <sheetData>
    <row r="1" spans="1:10" ht="16.5">
      <c r="A1" s="333" t="s">
        <v>523</v>
      </c>
      <c r="B1" s="342"/>
      <c r="C1" s="342"/>
      <c r="D1" s="342"/>
      <c r="E1" s="342"/>
      <c r="F1" s="342"/>
      <c r="G1" s="342"/>
      <c r="H1" s="342"/>
      <c r="I1" s="342"/>
      <c r="J1" s="338"/>
    </row>
    <row r="2" spans="1:10" ht="16.5">
      <c r="A2" s="84" t="s">
        <v>10</v>
      </c>
      <c r="B2" s="84" t="s">
        <v>517</v>
      </c>
      <c r="C2" s="84" t="s">
        <v>518</v>
      </c>
      <c r="D2" s="84" t="s">
        <v>519</v>
      </c>
      <c r="E2" s="84" t="s">
        <v>524</v>
      </c>
      <c r="F2" s="84" t="s">
        <v>520</v>
      </c>
      <c r="G2" s="84" t="s">
        <v>521</v>
      </c>
      <c r="H2" s="84" t="s">
        <v>522</v>
      </c>
      <c r="I2" s="84" t="s">
        <v>525</v>
      </c>
      <c r="J2" s="84" t="s">
        <v>18</v>
      </c>
    </row>
    <row r="3" spans="1:10" ht="16.5">
      <c r="A3" s="310" t="str">
        <f>IF(UI!A12=0,"",UI!A12)</f>
        <v>Upper Gap Hider</v>
      </c>
      <c r="B3" s="231">
        <f>IF(UI!C12=0,"",UI!C12)</f>
        <v>160</v>
      </c>
      <c r="C3" s="231">
        <f>IF(UI!D12=0,"",UI!D12)</f>
        <v>50</v>
      </c>
      <c r="D3" s="231">
        <f>IF(UI!E12=0,"",UI!E12)</f>
        <v>130</v>
      </c>
      <c r="E3" s="86" t="str">
        <f ca="1">'Cost &amp; Solution'!L51</f>
        <v>EU8634</v>
      </c>
      <c r="F3" s="231">
        <f ca="1">IFERROR('Cost &amp; Solution'!M51*1000,"")</f>
        <v>800</v>
      </c>
      <c r="G3" s="231">
        <f ca="1">IFERROR('Cost &amp; Solution'!N51*1000,"")</f>
        <v>600</v>
      </c>
      <c r="H3" s="231">
        <f ca="1">IFERROR('Cost &amp; Solution'!O51*1000,"")</f>
        <v>340</v>
      </c>
      <c r="I3" s="312">
        <f ca="1">IF('Cost &amp; Solution'!H51&gt;0,'Cost &amp; Solution'!H51,'Cost &amp; Solution'!I51)</f>
        <v>80</v>
      </c>
      <c r="J3" s="75">
        <f ca="1">'Cost &amp; Solution'!J51</f>
        <v>44</v>
      </c>
    </row>
    <row r="4" spans="1:10" ht="16.5">
      <c r="A4" s="310" t="str">
        <f>IF(UI!A13=0,"",UI!A13)</f>
        <v>GAP HIDER LW</v>
      </c>
      <c r="B4" s="231">
        <f>IF(UI!C13=0,"",UI!C13)</f>
        <v>270</v>
      </c>
      <c r="C4" s="231">
        <f>IF(UI!D13=0,"",UI!D13)</f>
        <v>216</v>
      </c>
      <c r="D4" s="231">
        <f>IF(UI!E13=0,"",UI!E13)</f>
        <v>67</v>
      </c>
      <c r="E4" s="86" t="str">
        <f ca="1">'Cost &amp; Solution'!L52</f>
        <v>EU8634</v>
      </c>
      <c r="F4" s="231">
        <f ca="1">IFERROR('Cost &amp; Solution'!M52*1000,"")</f>
        <v>800</v>
      </c>
      <c r="G4" s="231">
        <f ca="1">IFERROR('Cost &amp; Solution'!N52*1000,"")</f>
        <v>600</v>
      </c>
      <c r="H4" s="231">
        <f ca="1">IFERROR('Cost &amp; Solution'!O52*1000,"")</f>
        <v>340</v>
      </c>
      <c r="I4" s="75">
        <f ca="1">IF('Cost &amp; Solution'!H52&gt;0,'Cost &amp; Solution'!H52,'Cost &amp; Solution'!I52)</f>
        <v>24</v>
      </c>
      <c r="J4" s="75">
        <f ca="1">'Cost &amp; Solution'!J52</f>
        <v>146</v>
      </c>
    </row>
    <row r="5" spans="1:10" ht="16.5">
      <c r="A5" s="310" t="str">
        <f>IF(UI!A14=0,"",UI!A14)</f>
        <v/>
      </c>
      <c r="B5" s="231" t="str">
        <f>IF(UI!C14=0,"",UI!C14)</f>
        <v/>
      </c>
      <c r="C5" s="231" t="str">
        <f>IF(UI!D14=0,"",UI!D14)</f>
        <v/>
      </c>
      <c r="D5" s="231" t="str">
        <f>IF(UI!E14=0,"",UI!E14)</f>
        <v/>
      </c>
      <c r="E5" s="86" t="str">
        <f>'Cost &amp; Solution'!L53</f>
        <v/>
      </c>
      <c r="F5" s="231" t="str">
        <f>IFERROR('Cost &amp; Solution'!M53*1000,"")</f>
        <v/>
      </c>
      <c r="G5" s="231" t="str">
        <f>IFERROR('Cost &amp; Solution'!N53*1000,"")</f>
        <v/>
      </c>
      <c r="H5" s="231" t="str">
        <f>IFERROR('Cost &amp; Solution'!O53*1000,"")</f>
        <v/>
      </c>
      <c r="I5" s="75" t="str">
        <f>IF('Cost &amp; Solution'!H53&gt;0,'Cost &amp; Solution'!H53,'Cost &amp; Solution'!I53)</f>
        <v/>
      </c>
      <c r="J5" s="75" t="str">
        <f>'Cost &amp; Solution'!J53</f>
        <v/>
      </c>
    </row>
    <row r="6" spans="1:10" ht="16.5">
      <c r="A6" s="310" t="str">
        <f>IF(UI!A15=0,"",UI!A15)</f>
        <v/>
      </c>
      <c r="B6" s="231" t="str">
        <f>IF(UI!C15=0,"",UI!C15)</f>
        <v/>
      </c>
      <c r="C6" s="231" t="str">
        <f>IF(UI!D15=0,"",UI!D15)</f>
        <v/>
      </c>
      <c r="D6" s="231" t="str">
        <f>IF(UI!E15=0,"",UI!E15)</f>
        <v/>
      </c>
      <c r="E6" s="86" t="str">
        <f>'Cost &amp; Solution'!L54</f>
        <v/>
      </c>
      <c r="F6" s="231" t="str">
        <f>IFERROR('Cost &amp; Solution'!M54*1000,"")</f>
        <v/>
      </c>
      <c r="G6" s="231" t="str">
        <f>IFERROR('Cost &amp; Solution'!N54*1000,"")</f>
        <v/>
      </c>
      <c r="H6" s="231" t="str">
        <f>IFERROR('Cost &amp; Solution'!O54*1000,"")</f>
        <v/>
      </c>
      <c r="I6" s="75" t="str">
        <f>IF('Cost &amp; Solution'!H54&gt;0,'Cost &amp; Solution'!H54,'Cost &amp; Solution'!I54)</f>
        <v/>
      </c>
      <c r="J6" s="75" t="str">
        <f>'Cost &amp; Solution'!J54</f>
        <v/>
      </c>
    </row>
    <row r="7" spans="1:10" ht="16.5">
      <c r="A7" s="310" t="str">
        <f>IF(UI!A16=0,"",UI!A16)</f>
        <v/>
      </c>
      <c r="B7" s="231" t="str">
        <f>IF(UI!C16=0,"",UI!C16)</f>
        <v/>
      </c>
      <c r="C7" s="231" t="str">
        <f>IF(UI!D16=0,"",UI!D16)</f>
        <v/>
      </c>
      <c r="D7" s="231" t="str">
        <f>IF(UI!E16=0,"",UI!E16)</f>
        <v/>
      </c>
      <c r="E7" s="86" t="str">
        <f>'Cost &amp; Solution'!L55</f>
        <v/>
      </c>
      <c r="F7" s="231" t="str">
        <f>IFERROR('Cost &amp; Solution'!M55*1000,"")</f>
        <v/>
      </c>
      <c r="G7" s="231" t="str">
        <f>IFERROR('Cost &amp; Solution'!N55*1000,"")</f>
        <v/>
      </c>
      <c r="H7" s="231" t="str">
        <f>IFERROR('Cost &amp; Solution'!O55*1000,"")</f>
        <v/>
      </c>
      <c r="I7" s="75" t="str">
        <f>IF('Cost &amp; Solution'!H55&gt;0,'Cost &amp; Solution'!H55,'Cost &amp; Solution'!I55)</f>
        <v/>
      </c>
      <c r="J7" s="75" t="str">
        <f>'Cost &amp; Solution'!J55</f>
        <v/>
      </c>
    </row>
    <row r="8" spans="1:10" ht="16.5">
      <c r="A8" s="310" t="str">
        <f>IF(UI!A17=0,"",UI!A17)</f>
        <v/>
      </c>
      <c r="B8" s="231" t="str">
        <f>IF(UI!C17=0,"",UI!C17)</f>
        <v/>
      </c>
      <c r="C8" s="231" t="str">
        <f>IF(UI!D17=0,"",UI!D17)</f>
        <v/>
      </c>
      <c r="D8" s="231" t="str">
        <f>IF(UI!E17=0,"",UI!E17)</f>
        <v/>
      </c>
      <c r="E8" s="86" t="str">
        <f>'Cost &amp; Solution'!L56</f>
        <v/>
      </c>
      <c r="F8" s="231" t="str">
        <f>IFERROR('Cost &amp; Solution'!M56*1000,"")</f>
        <v/>
      </c>
      <c r="G8" s="231" t="str">
        <f>IFERROR('Cost &amp; Solution'!N56*1000,"")</f>
        <v/>
      </c>
      <c r="H8" s="231" t="str">
        <f>IFERROR('Cost &amp; Solution'!O56*1000,"")</f>
        <v/>
      </c>
      <c r="I8" s="75" t="str">
        <f>IF('Cost &amp; Solution'!H56&gt;0,'Cost &amp; Solution'!H56,'Cost &amp; Solution'!I56)</f>
        <v/>
      </c>
      <c r="J8" s="75" t="str">
        <f>'Cost &amp; Solution'!J56</f>
        <v/>
      </c>
    </row>
    <row r="9" spans="1:10" ht="16.5">
      <c r="A9" s="310" t="str">
        <f>IF(UI!A18=0,"",UI!A18)</f>
        <v/>
      </c>
      <c r="B9" s="231" t="str">
        <f>IF(UI!C18=0,"",UI!C18)</f>
        <v/>
      </c>
      <c r="C9" s="231" t="str">
        <f>IF(UI!D18=0,"",UI!D18)</f>
        <v/>
      </c>
      <c r="D9" s="231" t="str">
        <f>IF(UI!E18=0,"",UI!E18)</f>
        <v/>
      </c>
      <c r="E9" s="86" t="str">
        <f>'Cost &amp; Solution'!L57</f>
        <v/>
      </c>
      <c r="F9" s="231" t="str">
        <f>IFERROR('Cost &amp; Solution'!M57*1000,"")</f>
        <v/>
      </c>
      <c r="G9" s="231" t="str">
        <f>IFERROR('Cost &amp; Solution'!N57*1000,"")</f>
        <v/>
      </c>
      <c r="H9" s="231" t="str">
        <f>IFERROR('Cost &amp; Solution'!O57*1000,"")</f>
        <v/>
      </c>
      <c r="I9" s="75" t="str">
        <f>IF('Cost &amp; Solution'!H57&gt;0,'Cost &amp; Solution'!H57,'Cost &amp; Solution'!I57)</f>
        <v/>
      </c>
      <c r="J9" s="75" t="str">
        <f>'Cost &amp; Solution'!J57</f>
        <v/>
      </c>
    </row>
    <row r="10" spans="1:10" ht="16.5">
      <c r="A10" s="310" t="str">
        <f>IF(UI!A19=0,"",UI!A19)</f>
        <v/>
      </c>
      <c r="B10" s="231" t="str">
        <f>IF(UI!C19=0,"",UI!C19)</f>
        <v/>
      </c>
      <c r="C10" s="231" t="str">
        <f>IF(UI!D19=0,"",UI!D19)</f>
        <v/>
      </c>
      <c r="D10" s="231" t="str">
        <f>IF(UI!E19=0,"",UI!E19)</f>
        <v/>
      </c>
      <c r="E10" s="86" t="str">
        <f>'Cost &amp; Solution'!L58</f>
        <v/>
      </c>
      <c r="F10" s="231" t="str">
        <f>IFERROR('Cost &amp; Solution'!M58*1000,"")</f>
        <v/>
      </c>
      <c r="G10" s="231" t="str">
        <f>IFERROR('Cost &amp; Solution'!N58*1000,"")</f>
        <v/>
      </c>
      <c r="H10" s="231" t="str">
        <f>IFERROR('Cost &amp; Solution'!O58*1000,"")</f>
        <v/>
      </c>
      <c r="I10" s="75" t="str">
        <f>IF('Cost &amp; Solution'!H58&gt;0,'Cost &amp; Solution'!H58,'Cost &amp; Solution'!I58)</f>
        <v/>
      </c>
      <c r="J10" s="75" t="str">
        <f>'Cost &amp; Solution'!J58</f>
        <v/>
      </c>
    </row>
    <row r="11" spans="1:10" ht="16.5">
      <c r="A11" s="310" t="str">
        <f>IF(UI!A20=0,"",UI!A20)</f>
        <v/>
      </c>
      <c r="B11" s="231" t="str">
        <f>IF(UI!C20=0,"",UI!C20)</f>
        <v/>
      </c>
      <c r="C11" s="231" t="str">
        <f>IF(UI!D20=0,"",UI!D20)</f>
        <v/>
      </c>
      <c r="D11" s="231" t="str">
        <f>IF(UI!E20=0,"",UI!E20)</f>
        <v/>
      </c>
      <c r="E11" s="86" t="str">
        <f>'Cost &amp; Solution'!L59</f>
        <v/>
      </c>
      <c r="F11" s="231" t="str">
        <f>IFERROR('Cost &amp; Solution'!M59*1000,"")</f>
        <v/>
      </c>
      <c r="G11" s="231" t="str">
        <f>IFERROR('Cost &amp; Solution'!N59*1000,"")</f>
        <v/>
      </c>
      <c r="H11" s="231" t="str">
        <f>IFERROR('Cost &amp; Solution'!O59*1000,"")</f>
        <v/>
      </c>
      <c r="I11" s="75" t="str">
        <f>IF('Cost &amp; Solution'!H59&gt;0,'Cost &amp; Solution'!H59,'Cost &amp; Solution'!I59)</f>
        <v/>
      </c>
      <c r="J11" s="75" t="str">
        <f>'Cost &amp; Solution'!J59</f>
        <v/>
      </c>
    </row>
    <row r="12" spans="1:10" ht="16.5">
      <c r="A12" s="310" t="str">
        <f>IF(UI!A21=0,"",UI!A21)</f>
        <v/>
      </c>
      <c r="B12" s="231" t="str">
        <f>IF(UI!C21=0,"",UI!C21)</f>
        <v/>
      </c>
      <c r="C12" s="231" t="str">
        <f>IF(UI!D21=0,"",UI!D21)</f>
        <v/>
      </c>
      <c r="D12" s="231" t="str">
        <f>IF(UI!E21=0,"",UI!E21)</f>
        <v/>
      </c>
      <c r="E12" s="86" t="str">
        <f>'Cost &amp; Solution'!L60</f>
        <v/>
      </c>
      <c r="F12" s="231" t="str">
        <f>IFERROR('Cost &amp; Solution'!M60*1000,"")</f>
        <v/>
      </c>
      <c r="G12" s="231" t="str">
        <f>IFERROR('Cost &amp; Solution'!N60*1000,"")</f>
        <v/>
      </c>
      <c r="H12" s="231" t="str">
        <f>IFERROR('Cost &amp; Solution'!O60*1000,"")</f>
        <v/>
      </c>
      <c r="I12" s="75" t="str">
        <f>IF('Cost &amp; Solution'!H60&gt;0,'Cost &amp; Solution'!H60,'Cost &amp; Solution'!I60)</f>
        <v/>
      </c>
      <c r="J12" s="75" t="str">
        <f>'Cost &amp; Solution'!J60</f>
        <v/>
      </c>
    </row>
    <row r="13" spans="1:10" ht="16.5">
      <c r="A13" s="310" t="str">
        <f>IF(UI!A22=0,"",UI!A22)</f>
        <v/>
      </c>
      <c r="B13" s="231" t="str">
        <f>IF(UI!C22=0,"",UI!C22)</f>
        <v/>
      </c>
      <c r="C13" s="231" t="str">
        <f>IF(UI!D22=0,"",UI!D22)</f>
        <v/>
      </c>
      <c r="D13" s="231" t="str">
        <f>IF(UI!E22=0,"",UI!E22)</f>
        <v/>
      </c>
      <c r="E13" s="86" t="str">
        <f>'Cost &amp; Solution'!L61</f>
        <v/>
      </c>
      <c r="F13" s="231" t="str">
        <f>IFERROR('Cost &amp; Solution'!M61*1000,"")</f>
        <v/>
      </c>
      <c r="G13" s="231" t="str">
        <f>IFERROR('Cost &amp; Solution'!N61*1000,"")</f>
        <v/>
      </c>
      <c r="H13" s="231" t="str">
        <f>IFERROR('Cost &amp; Solution'!O61*1000,"")</f>
        <v/>
      </c>
      <c r="I13" s="75" t="str">
        <f>IF('Cost &amp; Solution'!H61&gt;0,'Cost &amp; Solution'!H61,'Cost &amp; Solution'!I61)</f>
        <v/>
      </c>
      <c r="J13" s="75" t="str">
        <f>'Cost &amp; Solution'!J61</f>
        <v/>
      </c>
    </row>
    <row r="14" spans="1:10" ht="16.5">
      <c r="A14" s="310" t="str">
        <f>IF(UI!A23=0,"",UI!A23)</f>
        <v/>
      </c>
      <c r="B14" s="231" t="str">
        <f>IF(UI!C23=0,"",UI!C23)</f>
        <v/>
      </c>
      <c r="C14" s="231" t="str">
        <f>IF(UI!D23=0,"",UI!D23)</f>
        <v/>
      </c>
      <c r="D14" s="231" t="str">
        <f>IF(UI!E23=0,"",UI!E23)</f>
        <v/>
      </c>
      <c r="E14" s="86" t="str">
        <f>'Cost &amp; Solution'!L62</f>
        <v/>
      </c>
      <c r="F14" s="231" t="str">
        <f>IFERROR('Cost &amp; Solution'!M62*1000,"")</f>
        <v/>
      </c>
      <c r="G14" s="231" t="str">
        <f>IFERROR('Cost &amp; Solution'!N62*1000,"")</f>
        <v/>
      </c>
      <c r="H14" s="231" t="str">
        <f>IFERROR('Cost &amp; Solution'!O62*1000,"")</f>
        <v/>
      </c>
      <c r="I14" s="75" t="str">
        <f>IF('Cost &amp; Solution'!H62&gt;0,'Cost &amp; Solution'!H62,'Cost &amp; Solution'!I62)</f>
        <v/>
      </c>
      <c r="J14" s="75" t="str">
        <f>'Cost &amp; Solution'!J62</f>
        <v/>
      </c>
    </row>
    <row r="15" spans="1:10" ht="16.5">
      <c r="A15" s="310" t="str">
        <f>IF(UI!A24=0,"",UI!A24)</f>
        <v/>
      </c>
      <c r="B15" s="231" t="str">
        <f>IF(UI!C24=0,"",UI!C24)</f>
        <v/>
      </c>
      <c r="C15" s="231" t="str">
        <f>IF(UI!D24=0,"",UI!D24)</f>
        <v/>
      </c>
      <c r="D15" s="231" t="str">
        <f>IF(UI!E24=0,"",UI!E24)</f>
        <v/>
      </c>
      <c r="E15" s="86" t="str">
        <f>'Cost &amp; Solution'!L63</f>
        <v/>
      </c>
      <c r="F15" s="231" t="str">
        <f>IFERROR('Cost &amp; Solution'!M63*1000,"")</f>
        <v/>
      </c>
      <c r="G15" s="231" t="str">
        <f>IFERROR('Cost &amp; Solution'!N63*1000,"")</f>
        <v/>
      </c>
      <c r="H15" s="231" t="str">
        <f>IFERROR('Cost &amp; Solution'!O63*1000,"")</f>
        <v/>
      </c>
      <c r="I15" s="75" t="str">
        <f>IF('Cost &amp; Solution'!H63&gt;0,'Cost &amp; Solution'!H63,'Cost &amp; Solution'!I63)</f>
        <v/>
      </c>
      <c r="J15" s="75" t="str">
        <f>'Cost &amp; Solution'!J63</f>
        <v/>
      </c>
    </row>
    <row r="16" spans="1:10" ht="16.5">
      <c r="A16" s="310" t="str">
        <f>IF(UI!A25=0,"",UI!A25)</f>
        <v/>
      </c>
      <c r="B16" s="231" t="str">
        <f>IF(UI!C25=0,"",UI!C25)</f>
        <v/>
      </c>
      <c r="C16" s="231" t="str">
        <f>IF(UI!D25=0,"",UI!D25)</f>
        <v/>
      </c>
      <c r="D16" s="231" t="str">
        <f>IF(UI!E25=0,"",UI!E25)</f>
        <v/>
      </c>
      <c r="E16" s="86" t="str">
        <f>'Cost &amp; Solution'!L64</f>
        <v/>
      </c>
      <c r="F16" s="231" t="str">
        <f>IFERROR('Cost &amp; Solution'!M64*1000,"")</f>
        <v/>
      </c>
      <c r="G16" s="231" t="str">
        <f>IFERROR('Cost &amp; Solution'!N64*1000,"")</f>
        <v/>
      </c>
      <c r="H16" s="231" t="str">
        <f>IFERROR('Cost &amp; Solution'!O64*1000,"")</f>
        <v/>
      </c>
      <c r="I16" s="75" t="str">
        <f>IF('Cost &amp; Solution'!H64&gt;0,'Cost &amp; Solution'!H64,'Cost &amp; Solution'!I64)</f>
        <v/>
      </c>
      <c r="J16" s="75" t="str">
        <f>'Cost &amp; Solution'!J64</f>
        <v/>
      </c>
    </row>
    <row r="17" spans="1:10" ht="16.5">
      <c r="A17" s="310" t="str">
        <f>IF(UI!A26=0,"",UI!A26)</f>
        <v/>
      </c>
      <c r="B17" s="231" t="str">
        <f>IF(UI!C26=0,"",UI!C26)</f>
        <v/>
      </c>
      <c r="C17" s="231" t="str">
        <f>IF(UI!D26=0,"",UI!D26)</f>
        <v/>
      </c>
      <c r="D17" s="231" t="str">
        <f>IF(UI!E26=0,"",UI!E26)</f>
        <v/>
      </c>
      <c r="E17" s="86" t="str">
        <f>'Cost &amp; Solution'!L65</f>
        <v/>
      </c>
      <c r="F17" s="231" t="str">
        <f>IFERROR('Cost &amp; Solution'!M65*1000,"")</f>
        <v/>
      </c>
      <c r="G17" s="231" t="str">
        <f>IFERROR('Cost &amp; Solution'!N65*1000,"")</f>
        <v/>
      </c>
      <c r="H17" s="231" t="str">
        <f>IFERROR('Cost &amp; Solution'!O65*1000,"")</f>
        <v/>
      </c>
      <c r="I17" s="75" t="str">
        <f>IF('Cost &amp; Solution'!H65&gt;0,'Cost &amp; Solution'!H65,'Cost &amp; Solution'!I65)</f>
        <v/>
      </c>
      <c r="J17" s="75" t="str">
        <f>'Cost &amp; Solution'!J65</f>
        <v/>
      </c>
    </row>
    <row r="18" spans="1:10" ht="16.5">
      <c r="A18" s="310" t="str">
        <f>IF(UI!A27=0,"",UI!A27)</f>
        <v/>
      </c>
      <c r="B18" s="231" t="str">
        <f>IF(UI!C27=0,"",UI!C27)</f>
        <v/>
      </c>
      <c r="C18" s="231" t="str">
        <f>IF(UI!D27=0,"",UI!D27)</f>
        <v/>
      </c>
      <c r="D18" s="231" t="str">
        <f>IF(UI!E27=0,"",UI!E27)</f>
        <v/>
      </c>
      <c r="E18" s="86" t="str">
        <f>'Cost &amp; Solution'!L66</f>
        <v/>
      </c>
      <c r="F18" s="231" t="str">
        <f>IFERROR('Cost &amp; Solution'!M66*1000,"")</f>
        <v/>
      </c>
      <c r="G18" s="231" t="str">
        <f>IFERROR('Cost &amp; Solution'!N66*1000,"")</f>
        <v/>
      </c>
      <c r="H18" s="231" t="str">
        <f>IFERROR('Cost &amp; Solution'!O66*1000,"")</f>
        <v/>
      </c>
      <c r="I18" s="75" t="str">
        <f>IF('Cost &amp; Solution'!H66&gt;0,'Cost &amp; Solution'!H66,'Cost &amp; Solution'!I66)</f>
        <v/>
      </c>
      <c r="J18" s="75" t="str">
        <f>'Cost &amp; Solution'!J66</f>
        <v/>
      </c>
    </row>
    <row r="19" spans="1:10" ht="16.5">
      <c r="A19" s="313" t="str">
        <f>IF(UI!A28=0,"",UI!A28)</f>
        <v/>
      </c>
      <c r="B19" s="231" t="str">
        <f>IF(UI!C28=0,"",UI!C28)</f>
        <v/>
      </c>
      <c r="C19" s="231" t="str">
        <f>IF(UI!D28=0,"",UI!D28)</f>
        <v/>
      </c>
      <c r="D19" s="231" t="str">
        <f>IF(UI!E28=0,"",UI!E28)</f>
        <v/>
      </c>
      <c r="E19" s="86" t="str">
        <f>'Cost &amp; Solution'!L67</f>
        <v/>
      </c>
      <c r="F19" s="231" t="str">
        <f>IFERROR('Cost &amp; Solution'!M67*1000,"")</f>
        <v/>
      </c>
      <c r="G19" s="231" t="str">
        <f>IFERROR('Cost &amp; Solution'!N67*1000,"")</f>
        <v/>
      </c>
      <c r="H19" s="231" t="str">
        <f>IFERROR('Cost &amp; Solution'!O67*1000,"")</f>
        <v/>
      </c>
      <c r="I19" s="75" t="str">
        <f>IF('Cost &amp; Solution'!H67&gt;0,'Cost &amp; Solution'!H67,'Cost &amp; Solution'!I67)</f>
        <v/>
      </c>
      <c r="J19" s="75" t="str">
        <f>'Cost &amp; Solution'!J67</f>
        <v/>
      </c>
    </row>
    <row r="20" spans="1:10" ht="16.5">
      <c r="A20" s="310" t="str">
        <f>IF(UI!A29=0,"",UI!A29)</f>
        <v/>
      </c>
      <c r="B20" s="231" t="str">
        <f>IF(UI!C29=0,"",UI!C29)</f>
        <v/>
      </c>
      <c r="C20" s="231" t="str">
        <f>IF(UI!D29=0,"",UI!D29)</f>
        <v/>
      </c>
      <c r="D20" s="231" t="str">
        <f>IF(UI!E29=0,"",UI!E29)</f>
        <v/>
      </c>
      <c r="E20" s="86" t="str">
        <f>'Cost &amp; Solution'!L68</f>
        <v/>
      </c>
      <c r="F20" s="231" t="str">
        <f>IFERROR('Cost &amp; Solution'!M68*1000,"")</f>
        <v/>
      </c>
      <c r="G20" s="231" t="str">
        <f>IFERROR('Cost &amp; Solution'!N68*1000,"")</f>
        <v/>
      </c>
      <c r="H20" s="231" t="str">
        <f>IFERROR('Cost &amp; Solution'!O68*1000,"")</f>
        <v/>
      </c>
      <c r="I20" s="75" t="str">
        <f>IF('Cost &amp; Solution'!H68&gt;0,'Cost &amp; Solution'!H68,'Cost &amp; Solution'!I68)</f>
        <v/>
      </c>
      <c r="J20" s="75" t="str">
        <f>'Cost &amp; Solution'!J68</f>
        <v/>
      </c>
    </row>
    <row r="21" spans="1:10" ht="16.5">
      <c r="A21" s="310" t="str">
        <f>IF(UI!A30=0,"",UI!A30)</f>
        <v/>
      </c>
      <c r="B21" s="231" t="str">
        <f>IF(UI!C30=0,"",UI!C30)</f>
        <v/>
      </c>
      <c r="C21" s="231" t="str">
        <f>IF(UI!D30=0,"",UI!D30)</f>
        <v/>
      </c>
      <c r="D21" s="231" t="str">
        <f>IF(UI!E30=0,"",UI!E30)</f>
        <v/>
      </c>
      <c r="E21" s="86" t="str">
        <f>'Cost &amp; Solution'!L69</f>
        <v/>
      </c>
      <c r="F21" s="231" t="str">
        <f>IFERROR('Cost &amp; Solution'!M69*1000,"")</f>
        <v/>
      </c>
      <c r="G21" s="231" t="str">
        <f>IFERROR('Cost &amp; Solution'!N69*1000,"")</f>
        <v/>
      </c>
      <c r="H21" s="231" t="str">
        <f>IFERROR('Cost &amp; Solution'!O69*1000,"")</f>
        <v/>
      </c>
      <c r="I21" s="75" t="str">
        <f>IF('Cost &amp; Solution'!H69&gt;0,'Cost &amp; Solution'!H69,'Cost &amp; Solution'!I69)</f>
        <v/>
      </c>
      <c r="J21" s="75" t="str">
        <f>'Cost &amp; Solution'!J69</f>
        <v/>
      </c>
    </row>
    <row r="22" spans="1:10" ht="16.5">
      <c r="A22" s="310" t="str">
        <f>IF(UI!A31=0,"",UI!A31)</f>
        <v/>
      </c>
      <c r="B22" s="231" t="str">
        <f>IF(UI!C31=0,"",UI!C31)</f>
        <v/>
      </c>
      <c r="C22" s="231" t="str">
        <f>IF(UI!D31=0,"",UI!D31)</f>
        <v/>
      </c>
      <c r="D22" s="231" t="str">
        <f>IF(UI!E31=0,"",UI!E31)</f>
        <v/>
      </c>
      <c r="E22" s="86" t="str">
        <f>'Cost &amp; Solution'!L70</f>
        <v/>
      </c>
      <c r="F22" s="231" t="str">
        <f>IFERROR('Cost &amp; Solution'!M70*1000,"")</f>
        <v/>
      </c>
      <c r="G22" s="231" t="str">
        <f>IFERROR('Cost &amp; Solution'!N70*1000,"")</f>
        <v/>
      </c>
      <c r="H22" s="231" t="str">
        <f>IFERROR('Cost &amp; Solution'!O70*1000,"")</f>
        <v/>
      </c>
      <c r="I22" s="75" t="str">
        <f>IF('Cost &amp; Solution'!H70&gt;0,'Cost &amp; Solution'!H70,'Cost &amp; Solution'!I70)</f>
        <v/>
      </c>
      <c r="J22" s="75" t="str">
        <f>'Cost &amp; Solution'!J70</f>
        <v/>
      </c>
    </row>
    <row r="23" spans="1:10" ht="16.5">
      <c r="A23" s="310" t="str">
        <f>IF(UI!A32=0,"",UI!A32)</f>
        <v/>
      </c>
      <c r="B23" s="231" t="str">
        <f>IF(UI!C32=0,"",UI!C32)</f>
        <v/>
      </c>
      <c r="C23" s="231" t="str">
        <f>IF(UI!D32=0,"",UI!D32)</f>
        <v/>
      </c>
      <c r="D23" s="231" t="str">
        <f>IF(UI!E32=0,"",UI!E32)</f>
        <v/>
      </c>
      <c r="E23" s="86" t="str">
        <f>'Cost &amp; Solution'!L71</f>
        <v/>
      </c>
      <c r="F23" s="231" t="str">
        <f>IFERROR('Cost &amp; Solution'!M71*1000,"")</f>
        <v/>
      </c>
      <c r="G23" s="231" t="str">
        <f>IFERROR('Cost &amp; Solution'!N71*1000,"")</f>
        <v/>
      </c>
      <c r="H23" s="231" t="str">
        <f>IFERROR('Cost &amp; Solution'!O71*1000,"")</f>
        <v/>
      </c>
      <c r="I23" s="75" t="str">
        <f>IF('Cost &amp; Solution'!H71&gt;0,'Cost &amp; Solution'!H71,'Cost &amp; Solution'!I71)</f>
        <v/>
      </c>
      <c r="J23" s="75" t="str">
        <f>'Cost &amp; Solution'!J71</f>
        <v/>
      </c>
    </row>
    <row r="24" spans="1:10" ht="16.5">
      <c r="A24" s="310" t="str">
        <f>IF(UI!A33=0,"",UI!A33)</f>
        <v/>
      </c>
      <c r="B24" s="231" t="str">
        <f>IF(UI!C33=0,"",UI!C33)</f>
        <v/>
      </c>
      <c r="C24" s="231" t="str">
        <f>IF(UI!D33=0,"",UI!D33)</f>
        <v/>
      </c>
      <c r="D24" s="231" t="str">
        <f>IF(UI!E33=0,"",UI!E33)</f>
        <v/>
      </c>
      <c r="E24" s="86" t="str">
        <f>'Cost &amp; Solution'!L72</f>
        <v/>
      </c>
      <c r="F24" s="231" t="str">
        <f>IFERROR('Cost &amp; Solution'!M72*1000,"")</f>
        <v/>
      </c>
      <c r="G24" s="231" t="str">
        <f>IFERROR('Cost &amp; Solution'!N72*1000,"")</f>
        <v/>
      </c>
      <c r="H24" s="231" t="str">
        <f>IFERROR('Cost &amp; Solution'!O72*1000,"")</f>
        <v/>
      </c>
      <c r="I24" s="75" t="str">
        <f>IF('Cost &amp; Solution'!H72&gt;0,'Cost &amp; Solution'!H72,'Cost &amp; Solution'!I72)</f>
        <v/>
      </c>
      <c r="J24" s="75" t="str">
        <f>'Cost &amp; Solution'!J72</f>
        <v/>
      </c>
    </row>
    <row r="25" spans="1:10" ht="16.5">
      <c r="A25" s="310" t="str">
        <f>IF(UI!A34=0,"",UI!A34)</f>
        <v/>
      </c>
      <c r="B25" s="231" t="str">
        <f>IF(UI!C34=0,"",UI!C34)</f>
        <v/>
      </c>
      <c r="C25" s="231" t="str">
        <f>IF(UI!D34=0,"",UI!D34)</f>
        <v/>
      </c>
      <c r="D25" s="231" t="str">
        <f>IF(UI!E34=0,"",UI!E34)</f>
        <v/>
      </c>
      <c r="E25" s="86" t="str">
        <f>'Cost &amp; Solution'!L73</f>
        <v/>
      </c>
      <c r="F25" s="231" t="str">
        <f>IFERROR('Cost &amp; Solution'!M73*1000,"")</f>
        <v/>
      </c>
      <c r="G25" s="231" t="str">
        <f>IFERROR('Cost &amp; Solution'!N73*1000,"")</f>
        <v/>
      </c>
      <c r="H25" s="231" t="str">
        <f>IFERROR('Cost &amp; Solution'!O73*1000,"")</f>
        <v/>
      </c>
      <c r="I25" s="75" t="str">
        <f>IF('Cost &amp; Solution'!H73&gt;0,'Cost &amp; Solution'!H73,'Cost &amp; Solution'!I73)</f>
        <v/>
      </c>
      <c r="J25" s="75" t="str">
        <f>'Cost &amp; Solution'!J73</f>
        <v/>
      </c>
    </row>
    <row r="26" spans="1:10" ht="16.5">
      <c r="A26" s="310" t="str">
        <f>IF(UI!A35=0,"",UI!A35)</f>
        <v/>
      </c>
      <c r="B26" s="231" t="str">
        <f>IF(UI!C35=0,"",UI!C35)</f>
        <v/>
      </c>
      <c r="C26" s="231" t="str">
        <f>IF(UI!D35=0,"",UI!D35)</f>
        <v/>
      </c>
      <c r="D26" s="231" t="str">
        <f>IF(UI!E35=0,"",UI!E35)</f>
        <v/>
      </c>
      <c r="E26" s="86" t="str">
        <f>'Cost &amp; Solution'!L74</f>
        <v/>
      </c>
      <c r="F26" s="231" t="str">
        <f>IFERROR('Cost &amp; Solution'!M74*1000,"")</f>
        <v/>
      </c>
      <c r="G26" s="231" t="str">
        <f>IFERROR('Cost &amp; Solution'!N74*1000,"")</f>
        <v/>
      </c>
      <c r="H26" s="231" t="str">
        <f>IFERROR('Cost &amp; Solution'!O74*1000,"")</f>
        <v/>
      </c>
      <c r="I26" s="75" t="str">
        <f>IF('Cost &amp; Solution'!H74&gt;0,'Cost &amp; Solution'!H74,'Cost &amp; Solution'!I74)</f>
        <v/>
      </c>
      <c r="J26" s="75" t="str">
        <f>'Cost &amp; Solution'!J74</f>
        <v/>
      </c>
    </row>
    <row r="27" spans="1:10" ht="16.5">
      <c r="A27" s="310" t="str">
        <f>IF(UI!A36=0,"",UI!A36)</f>
        <v/>
      </c>
      <c r="B27" s="231" t="str">
        <f>IF(UI!C36=0,"",UI!C36)</f>
        <v/>
      </c>
      <c r="C27" s="231" t="str">
        <f>IF(UI!D36=0,"",UI!D36)</f>
        <v/>
      </c>
      <c r="D27" s="231" t="str">
        <f>IF(UI!E36=0,"",UI!E36)</f>
        <v/>
      </c>
      <c r="E27" s="86" t="str">
        <f>'Cost &amp; Solution'!L75</f>
        <v/>
      </c>
      <c r="F27" s="231" t="str">
        <f>IFERROR('Cost &amp; Solution'!M75*1000,"")</f>
        <v/>
      </c>
      <c r="G27" s="231" t="str">
        <f>IFERROR('Cost &amp; Solution'!N75*1000,"")</f>
        <v/>
      </c>
      <c r="H27" s="231" t="str">
        <f>IFERROR('Cost &amp; Solution'!O75*1000,"")</f>
        <v/>
      </c>
      <c r="I27" s="75" t="str">
        <f>IF('Cost &amp; Solution'!H75&gt;0,'Cost &amp; Solution'!H75,'Cost &amp; Solution'!I75)</f>
        <v/>
      </c>
      <c r="J27" s="75" t="str">
        <f>'Cost &amp; Solution'!J75</f>
        <v/>
      </c>
    </row>
    <row r="28" spans="1:10" ht="16.5">
      <c r="A28" s="310" t="str">
        <f>IF(UI!A37=0,"",UI!A37)</f>
        <v/>
      </c>
      <c r="B28" s="231" t="str">
        <f>IF(UI!C37=0,"",UI!C37)</f>
        <v/>
      </c>
      <c r="C28" s="231" t="str">
        <f>IF(UI!D37=0,"",UI!D37)</f>
        <v/>
      </c>
      <c r="D28" s="231" t="str">
        <f>IF(UI!E37=0,"",UI!E37)</f>
        <v/>
      </c>
      <c r="E28" s="86" t="str">
        <f>'Cost &amp; Solution'!L76</f>
        <v/>
      </c>
      <c r="F28" s="231" t="str">
        <f>IFERROR('Cost &amp; Solution'!M76*1000,"")</f>
        <v/>
      </c>
      <c r="G28" s="231" t="str">
        <f>IFERROR('Cost &amp; Solution'!N76*1000,"")</f>
        <v/>
      </c>
      <c r="H28" s="231" t="str">
        <f>IFERROR('Cost &amp; Solution'!O76*1000,"")</f>
        <v/>
      </c>
      <c r="I28" s="75" t="str">
        <f>IF('Cost &amp; Solution'!H76&gt;0,'Cost &amp; Solution'!H76,'Cost &amp; Solution'!I76)</f>
        <v/>
      </c>
      <c r="J28" s="75" t="str">
        <f>'Cost &amp; Solution'!J76</f>
        <v/>
      </c>
    </row>
    <row r="29" spans="1:10" ht="16.5">
      <c r="A29" s="310" t="str">
        <f>IF(UI!A38=0,"",UI!A38)</f>
        <v/>
      </c>
      <c r="B29" s="231" t="str">
        <f>IF(UI!C38=0,"",UI!C38)</f>
        <v/>
      </c>
      <c r="C29" s="231" t="str">
        <f>IF(UI!D38=0,"",UI!D38)</f>
        <v/>
      </c>
      <c r="D29" s="231" t="str">
        <f>IF(UI!E38=0,"",UI!E38)</f>
        <v/>
      </c>
      <c r="E29" s="86" t="str">
        <f>'Cost &amp; Solution'!L77</f>
        <v/>
      </c>
      <c r="F29" s="231" t="str">
        <f>IFERROR('Cost &amp; Solution'!M77*1000,"")</f>
        <v/>
      </c>
      <c r="G29" s="231" t="str">
        <f>IFERROR('Cost &amp; Solution'!N77*1000,"")</f>
        <v/>
      </c>
      <c r="H29" s="231" t="str">
        <f>IFERROR('Cost &amp; Solution'!O77*1000,"")</f>
        <v/>
      </c>
      <c r="I29" s="75" t="str">
        <f>IF('Cost &amp; Solution'!H77&gt;0,'Cost &amp; Solution'!H77,'Cost &amp; Solution'!I77)</f>
        <v/>
      </c>
      <c r="J29" s="75" t="str">
        <f>'Cost &amp; Solution'!J77</f>
        <v/>
      </c>
    </row>
    <row r="30" spans="1:10" ht="16.5">
      <c r="A30" s="310" t="str">
        <f>IF(UI!A39=0,"",UI!A39)</f>
        <v/>
      </c>
      <c r="B30" s="231" t="str">
        <f>IF(UI!C39=0,"",UI!C39)</f>
        <v/>
      </c>
      <c r="C30" s="231" t="str">
        <f>IF(UI!D39=0,"",UI!D39)</f>
        <v/>
      </c>
      <c r="D30" s="231" t="str">
        <f>IF(UI!E39=0,"",UI!E39)</f>
        <v/>
      </c>
      <c r="E30" s="86" t="str">
        <f>'Cost &amp; Solution'!L78</f>
        <v/>
      </c>
      <c r="F30" s="231" t="str">
        <f>IFERROR('Cost &amp; Solution'!M78*1000,"")</f>
        <v/>
      </c>
      <c r="G30" s="231" t="str">
        <f>IFERROR('Cost &amp; Solution'!N78*1000,"")</f>
        <v/>
      </c>
      <c r="H30" s="231" t="str">
        <f>IFERROR('Cost &amp; Solution'!O78*1000,"")</f>
        <v/>
      </c>
      <c r="I30" s="75" t="str">
        <f>IF('Cost &amp; Solution'!H78&gt;0,'Cost &amp; Solution'!H78,'Cost &amp; Solution'!I78)</f>
        <v/>
      </c>
      <c r="J30" s="75" t="str">
        <f>'Cost &amp; Solution'!J78</f>
        <v/>
      </c>
    </row>
    <row r="31" spans="1:10" ht="16.5">
      <c r="A31" s="310" t="str">
        <f>IF(UI!A40=0,"",UI!A40)</f>
        <v/>
      </c>
      <c r="B31" s="231" t="str">
        <f>IF(UI!C40=0,"",UI!C40)</f>
        <v/>
      </c>
      <c r="C31" s="231" t="str">
        <f>IF(UI!D40=0,"",UI!D40)</f>
        <v/>
      </c>
      <c r="D31" s="231" t="str">
        <f>IF(UI!E40=0,"",UI!E40)</f>
        <v/>
      </c>
      <c r="E31" s="86" t="str">
        <f>'Cost &amp; Solution'!L79</f>
        <v/>
      </c>
      <c r="F31" s="231" t="str">
        <f>IFERROR('Cost &amp; Solution'!M79*1000,"")</f>
        <v/>
      </c>
      <c r="G31" s="231" t="str">
        <f>IFERROR('Cost &amp; Solution'!N79*1000,"")</f>
        <v/>
      </c>
      <c r="H31" s="231" t="str">
        <f>IFERROR('Cost &amp; Solution'!O79*1000,"")</f>
        <v/>
      </c>
      <c r="I31" s="75" t="str">
        <f>IF('Cost &amp; Solution'!H79&gt;0,'Cost &amp; Solution'!H79,'Cost &amp; Solution'!I79)</f>
        <v/>
      </c>
      <c r="J31" s="75" t="str">
        <f>'Cost &amp; Solution'!J79</f>
        <v/>
      </c>
    </row>
    <row r="32" spans="1:10" ht="16.5">
      <c r="A32" s="310" t="str">
        <f>IF(UI!A41=0,"",UI!A41)</f>
        <v/>
      </c>
      <c r="B32" s="231" t="str">
        <f>IF(UI!C41=0,"",UI!C41)</f>
        <v/>
      </c>
      <c r="C32" s="231" t="str">
        <f>IF(UI!D41=0,"",UI!D41)</f>
        <v/>
      </c>
      <c r="D32" s="231" t="str">
        <f>IF(UI!E41=0,"",UI!E41)</f>
        <v/>
      </c>
      <c r="E32" s="86" t="str">
        <f>'Cost &amp; Solution'!L80</f>
        <v/>
      </c>
      <c r="F32" s="231" t="str">
        <f>IFERROR('Cost &amp; Solution'!M80*1000,"")</f>
        <v/>
      </c>
      <c r="G32" s="231" t="str">
        <f>IFERROR('Cost &amp; Solution'!N80*1000,"")</f>
        <v/>
      </c>
      <c r="H32" s="231" t="str">
        <f>IFERROR('Cost &amp; Solution'!O80*1000,"")</f>
        <v/>
      </c>
      <c r="I32" s="75" t="str">
        <f>IF('Cost &amp; Solution'!H80&gt;0,'Cost &amp; Solution'!H80,'Cost &amp; Solution'!I80)</f>
        <v/>
      </c>
      <c r="J32" s="75" t="str">
        <f>'Cost &amp; Solution'!J80</f>
        <v/>
      </c>
    </row>
    <row r="33" spans="1:10" ht="16.5">
      <c r="A33" s="310" t="str">
        <f>IF(UI!A42=0,"",UI!A42)</f>
        <v/>
      </c>
      <c r="B33" s="231" t="str">
        <f>IF(UI!C42=0,"",UI!C42)</f>
        <v/>
      </c>
      <c r="C33" s="231" t="str">
        <f>IF(UI!D42=0,"",UI!D42)</f>
        <v/>
      </c>
      <c r="D33" s="231" t="str">
        <f>IF(UI!E42=0,"",UI!E42)</f>
        <v/>
      </c>
      <c r="E33" s="86" t="str">
        <f>'Cost &amp; Solution'!L81</f>
        <v/>
      </c>
      <c r="F33" s="231" t="str">
        <f>IFERROR('Cost &amp; Solution'!M81*1000,"")</f>
        <v/>
      </c>
      <c r="G33" s="231" t="str">
        <f>IFERROR('Cost &amp; Solution'!N81*1000,"")</f>
        <v/>
      </c>
      <c r="H33" s="231" t="str">
        <f>IFERROR('Cost &amp; Solution'!O81*1000,"")</f>
        <v/>
      </c>
      <c r="I33" s="75" t="str">
        <f>IF('Cost &amp; Solution'!H81&gt;0,'Cost &amp; Solution'!H81,'Cost &amp; Solution'!I81)</f>
        <v/>
      </c>
      <c r="J33" s="75" t="str">
        <f>'Cost &amp; Solution'!J81</f>
        <v/>
      </c>
    </row>
    <row r="34" spans="1:10" ht="16.5">
      <c r="A34" s="310" t="str">
        <f>IF(UI!A43=0,"",UI!A43)</f>
        <v/>
      </c>
      <c r="B34" s="231" t="str">
        <f>IF(UI!C43=0,"",UI!C43)</f>
        <v/>
      </c>
      <c r="C34" s="231" t="str">
        <f>IF(UI!D43=0,"",UI!D43)</f>
        <v/>
      </c>
      <c r="D34" s="231" t="str">
        <f>IF(UI!E43=0,"",UI!E43)</f>
        <v/>
      </c>
      <c r="E34" s="86" t="str">
        <f>'Cost &amp; Solution'!L82</f>
        <v/>
      </c>
      <c r="F34" s="231" t="str">
        <f>IFERROR('Cost &amp; Solution'!M82*1000,"")</f>
        <v/>
      </c>
      <c r="G34" s="231" t="str">
        <f>IFERROR('Cost &amp; Solution'!N82*1000,"")</f>
        <v/>
      </c>
      <c r="H34" s="231" t="str">
        <f>IFERROR('Cost &amp; Solution'!O82*1000,"")</f>
        <v/>
      </c>
      <c r="I34" s="75" t="str">
        <f>IF('Cost &amp; Solution'!H82&gt;0,'Cost &amp; Solution'!H82,'Cost &amp; Solution'!I82)</f>
        <v/>
      </c>
      <c r="J34" s="75" t="str">
        <f>'Cost &amp; Solution'!J82</f>
        <v/>
      </c>
    </row>
    <row r="35" spans="1:10" ht="16.5">
      <c r="A35" s="310" t="str">
        <f>IF(UI!A44=0,"",UI!A44)</f>
        <v/>
      </c>
      <c r="B35" s="231" t="str">
        <f>IF(UI!C44=0,"",UI!C44)</f>
        <v/>
      </c>
      <c r="C35" s="231" t="str">
        <f>IF(UI!D44=0,"",UI!D44)</f>
        <v/>
      </c>
      <c r="D35" s="231" t="str">
        <f>IF(UI!E44=0,"",UI!E44)</f>
        <v/>
      </c>
      <c r="E35" s="86" t="str">
        <f>'Cost &amp; Solution'!L83</f>
        <v/>
      </c>
      <c r="F35" s="231" t="str">
        <f>IFERROR('Cost &amp; Solution'!M83*1000,"")</f>
        <v/>
      </c>
      <c r="G35" s="231" t="str">
        <f>IFERROR('Cost &amp; Solution'!N83*1000,"")</f>
        <v/>
      </c>
      <c r="H35" s="231" t="str">
        <f>IFERROR('Cost &amp; Solution'!O83*1000,"")</f>
        <v/>
      </c>
      <c r="I35" s="75" t="str">
        <f>IF('Cost &amp; Solution'!H83&gt;0,'Cost &amp; Solution'!H83,'Cost &amp; Solution'!I83)</f>
        <v/>
      </c>
      <c r="J35" s="75" t="str">
        <f>'Cost &amp; Solution'!J83</f>
        <v/>
      </c>
    </row>
    <row r="36" spans="1:10" ht="16.5">
      <c r="A36" s="310" t="str">
        <f>IF(UI!A45=0,"",UI!A45)</f>
        <v/>
      </c>
      <c r="B36" s="231" t="str">
        <f>IF(UI!C45=0,"",UI!C45)</f>
        <v/>
      </c>
      <c r="C36" s="231" t="str">
        <f>IF(UI!D45=0,"",UI!D45)</f>
        <v/>
      </c>
      <c r="D36" s="231" t="str">
        <f>IF(UI!E45=0,"",UI!E45)</f>
        <v/>
      </c>
      <c r="E36" s="86" t="str">
        <f>'Cost &amp; Solution'!L84</f>
        <v/>
      </c>
      <c r="F36" s="231" t="str">
        <f>IFERROR('Cost &amp; Solution'!M84*1000,"")</f>
        <v/>
      </c>
      <c r="G36" s="231" t="str">
        <f>IFERROR('Cost &amp; Solution'!N84*1000,"")</f>
        <v/>
      </c>
      <c r="H36" s="231" t="str">
        <f>IFERROR('Cost &amp; Solution'!O84*1000,"")</f>
        <v/>
      </c>
      <c r="I36" s="75" t="str">
        <f>IF('Cost &amp; Solution'!H84&gt;0,'Cost &amp; Solution'!H84,'Cost &amp; Solution'!I84)</f>
        <v/>
      </c>
      <c r="J36" s="75" t="str">
        <f>'Cost &amp; Solution'!J84</f>
        <v/>
      </c>
    </row>
    <row r="37" spans="1:10" ht="16.5">
      <c r="A37" s="310" t="str">
        <f>IF(UI!A46=0,"",UI!A46)</f>
        <v/>
      </c>
      <c r="B37" s="231" t="str">
        <f>IF(UI!C46=0,"",UI!C46)</f>
        <v/>
      </c>
      <c r="C37" s="231" t="str">
        <f>IF(UI!D46=0,"",UI!D46)</f>
        <v/>
      </c>
      <c r="D37" s="231" t="str">
        <f>IF(UI!E46=0,"",UI!E46)</f>
        <v/>
      </c>
      <c r="E37" s="86" t="str">
        <f>'Cost &amp; Solution'!L85</f>
        <v/>
      </c>
      <c r="F37" s="231" t="str">
        <f>IFERROR('Cost &amp; Solution'!M85*1000,"")</f>
        <v/>
      </c>
      <c r="G37" s="231" t="str">
        <f>IFERROR('Cost &amp; Solution'!N85*1000,"")</f>
        <v/>
      </c>
      <c r="H37" s="231" t="str">
        <f>IFERROR('Cost &amp; Solution'!O85*1000,"")</f>
        <v/>
      </c>
      <c r="I37" s="75" t="str">
        <f>IF('Cost &amp; Solution'!H85&gt;0,'Cost &amp; Solution'!H85,'Cost &amp; Solution'!I85)</f>
        <v/>
      </c>
      <c r="J37" s="75" t="str">
        <f>'Cost &amp; Solution'!J85</f>
        <v/>
      </c>
    </row>
    <row r="38" spans="1:10" ht="16.5">
      <c r="A38" s="310" t="str">
        <f>IF(UI!A47=0,"",UI!A47)</f>
        <v/>
      </c>
      <c r="B38" s="231" t="str">
        <f>IF(UI!C47=0,"",UI!C47)</f>
        <v/>
      </c>
      <c r="C38" s="231" t="str">
        <f>IF(UI!D47=0,"",UI!D47)</f>
        <v/>
      </c>
      <c r="D38" s="231" t="str">
        <f>IF(UI!E47=0,"",UI!E47)</f>
        <v/>
      </c>
      <c r="E38" s="86" t="str">
        <f>'Cost &amp; Solution'!L86</f>
        <v/>
      </c>
      <c r="F38" s="231" t="str">
        <f>IFERROR('Cost &amp; Solution'!M86*1000,"")</f>
        <v/>
      </c>
      <c r="G38" s="231" t="str">
        <f>IFERROR('Cost &amp; Solution'!N86*1000,"")</f>
        <v/>
      </c>
      <c r="H38" s="231" t="str">
        <f>IFERROR('Cost &amp; Solution'!O86*1000,"")</f>
        <v/>
      </c>
      <c r="I38" s="75" t="str">
        <f>IF('Cost &amp; Solution'!H86&gt;0,'Cost &amp; Solution'!H86,'Cost &amp; Solution'!I86)</f>
        <v/>
      </c>
      <c r="J38" s="75" t="str">
        <f>'Cost &amp; Solution'!J86</f>
        <v/>
      </c>
    </row>
    <row r="39" spans="1:10" ht="16.5">
      <c r="A39" s="310" t="str">
        <f>IF(UI!A48=0,"",UI!A48)</f>
        <v/>
      </c>
      <c r="B39" s="231" t="str">
        <f>IF(UI!C48=0,"",UI!C48)</f>
        <v/>
      </c>
      <c r="C39" s="231" t="str">
        <f>IF(UI!D48=0,"",UI!D48)</f>
        <v/>
      </c>
      <c r="D39" s="231" t="str">
        <f>IF(UI!E48=0,"",UI!E48)</f>
        <v/>
      </c>
      <c r="E39" s="86" t="str">
        <f>'Cost &amp; Solution'!L87</f>
        <v/>
      </c>
      <c r="F39" s="231" t="str">
        <f>IFERROR('Cost &amp; Solution'!M87*1000,"")</f>
        <v/>
      </c>
      <c r="G39" s="231" t="str">
        <f>IFERROR('Cost &amp; Solution'!N87*1000,"")</f>
        <v/>
      </c>
      <c r="H39" s="231" t="str">
        <f>IFERROR('Cost &amp; Solution'!O87*1000,"")</f>
        <v/>
      </c>
      <c r="I39" s="75" t="str">
        <f>IF('Cost &amp; Solution'!H87&gt;0,'Cost &amp; Solution'!H87,'Cost &amp; Solution'!I87)</f>
        <v/>
      </c>
      <c r="J39" s="75" t="str">
        <f>'Cost &amp; Solution'!J87</f>
        <v/>
      </c>
    </row>
    <row r="40" spans="1:10" ht="16.5">
      <c r="A40" s="310" t="str">
        <f>IF(UI!A49=0,"",UI!A49)</f>
        <v/>
      </c>
      <c r="B40" s="231" t="str">
        <f>IF(UI!C49=0,"",UI!C49)</f>
        <v/>
      </c>
      <c r="C40" s="231" t="str">
        <f>IF(UI!D49=0,"",UI!D49)</f>
        <v/>
      </c>
      <c r="D40" s="231" t="str">
        <f>IF(UI!E49=0,"",UI!E49)</f>
        <v/>
      </c>
      <c r="E40" s="86" t="str">
        <f>'Cost &amp; Solution'!L88</f>
        <v/>
      </c>
      <c r="F40" s="231" t="str">
        <f>IFERROR('Cost &amp; Solution'!M88*1000,"")</f>
        <v/>
      </c>
      <c r="G40" s="231" t="str">
        <f>IFERROR('Cost &amp; Solution'!N88*1000,"")</f>
        <v/>
      </c>
      <c r="H40" s="231" t="str">
        <f>IFERROR('Cost &amp; Solution'!O88*1000,"")</f>
        <v/>
      </c>
      <c r="I40" s="75" t="str">
        <f>IF('Cost &amp; Solution'!H88&gt;0,'Cost &amp; Solution'!H88,'Cost &amp; Solution'!I88)</f>
        <v/>
      </c>
      <c r="J40" s="75" t="str">
        <f>'Cost &amp; Solution'!J88</f>
        <v/>
      </c>
    </row>
    <row r="41" spans="1:10" ht="16.5">
      <c r="A41" s="310" t="str">
        <f>IF(UI!A50=0,"",UI!A50)</f>
        <v/>
      </c>
      <c r="B41" s="231" t="str">
        <f>IF(UI!C50=0,"",UI!C50)</f>
        <v/>
      </c>
      <c r="C41" s="231" t="str">
        <f>IF(UI!D50=0,"",UI!D50)</f>
        <v/>
      </c>
      <c r="D41" s="231" t="str">
        <f>IF(UI!E50=0,"",UI!E50)</f>
        <v/>
      </c>
      <c r="E41" s="86" t="str">
        <f>'Cost &amp; Solution'!L89</f>
        <v/>
      </c>
      <c r="F41" s="231" t="str">
        <f>IFERROR('Cost &amp; Solution'!M89*1000,"")</f>
        <v/>
      </c>
      <c r="G41" s="231" t="str">
        <f>IFERROR('Cost &amp; Solution'!N89*1000,"")</f>
        <v/>
      </c>
      <c r="H41" s="231" t="str">
        <f>IFERROR('Cost &amp; Solution'!O89*1000,"")</f>
        <v/>
      </c>
      <c r="I41" s="75" t="str">
        <f>IF('Cost &amp; Solution'!H89&gt;0,'Cost &amp; Solution'!H89,'Cost &amp; Solution'!I89)</f>
        <v/>
      </c>
      <c r="J41" s="75" t="str">
        <f>'Cost &amp; Solution'!J89</f>
        <v/>
      </c>
    </row>
    <row r="42" spans="1:10" ht="16.5">
      <c r="A42" s="310" t="str">
        <f>IF(UI!A51=0,"",UI!A51)</f>
        <v/>
      </c>
      <c r="B42" s="231" t="str">
        <f>IF(UI!C51=0,"",UI!C51)</f>
        <v/>
      </c>
      <c r="C42" s="231" t="str">
        <f>IF(UI!D51=0,"",UI!D51)</f>
        <v/>
      </c>
      <c r="D42" s="231" t="str">
        <f>IF(UI!E51=0,"",UI!E51)</f>
        <v/>
      </c>
      <c r="E42" s="86" t="str">
        <f>'Cost &amp; Solution'!L90</f>
        <v/>
      </c>
      <c r="F42" s="231" t="str">
        <f>IFERROR('Cost &amp; Solution'!M90*1000,"")</f>
        <v/>
      </c>
      <c r="G42" s="231" t="str">
        <f>IFERROR('Cost &amp; Solution'!N90*1000,"")</f>
        <v/>
      </c>
      <c r="H42" s="231" t="str">
        <f>IFERROR('Cost &amp; Solution'!O90*1000,"")</f>
        <v/>
      </c>
      <c r="I42" s="75" t="str">
        <f>IF('Cost &amp; Solution'!H90&gt;0,'Cost &amp; Solution'!H90,'Cost &amp; Solution'!I90)</f>
        <v/>
      </c>
      <c r="J42" s="75" t="str">
        <f>'Cost &amp; Solution'!J90</f>
        <v/>
      </c>
    </row>
  </sheetData>
  <mergeCells count="1">
    <mergeCell ref="A1:J1"/>
  </mergeCells>
  <phoneticPr fontId="4" type="noConversion"/>
  <dataValidations count="1">
    <dataValidation type="whole" showInputMessage="1" showErrorMessage="1" sqref="I3:I42" xr:uid="{00000000-0002-0000-1800-000000000000}">
      <formula1>0</formula1>
      <formula2>99999</formula2>
    </dataValidation>
  </dataValidations>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2152ec2e-c0c1-4834-9aa1-dc782ab0e2aa" origin="userSelected">
  <element uid="67e66f8d-4e76-4fdc-a7a1-b421fe54f86a" value=""/>
</sisl>
</file>

<file path=customXml/itemProps1.xml><?xml version="1.0" encoding="utf-8"?>
<ds:datastoreItem xmlns:ds="http://schemas.openxmlformats.org/officeDocument/2006/customXml" ds:itemID="{866CA93A-207B-4015-868B-A59363A8F743}">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25</vt:i4>
      </vt:variant>
      <vt:variant>
        <vt:lpstr>命名范围</vt:lpstr>
      </vt:variant>
      <vt:variant>
        <vt:i4>4</vt:i4>
      </vt:variant>
    </vt:vector>
  </HeadingPairs>
  <TitlesOfParts>
    <vt:vector size="29" baseType="lpstr">
      <vt:lpstr>Content</vt:lpstr>
      <vt:lpstr>Change Log</vt:lpstr>
      <vt:lpstr>Explanation</vt:lpstr>
      <vt:lpstr>UI</vt:lpstr>
      <vt:lpstr>Cost &amp; Solution</vt:lpstr>
      <vt:lpstr>Container Panel</vt:lpstr>
      <vt:lpstr>plant visit</vt:lpstr>
      <vt:lpstr>note</vt:lpstr>
      <vt:lpstr>Input</vt:lpstr>
      <vt:lpstr>Maintenance</vt:lpstr>
      <vt:lpstr>Strategy</vt:lpstr>
      <vt:lpstr>Breakdown-Dedicated </vt:lpstr>
      <vt:lpstr>Breakdown-Share</vt:lpstr>
      <vt:lpstr>list</vt:lpstr>
      <vt:lpstr>Box Calculation</vt:lpstr>
      <vt:lpstr>Rack Calculation</vt:lpstr>
      <vt:lpstr>Pallet Calculation</vt:lpstr>
      <vt:lpstr>Index</vt:lpstr>
      <vt:lpstr>Output</vt:lpstr>
      <vt:lpstr>reference</vt:lpstr>
      <vt:lpstr>Optimization Simple</vt:lpstr>
      <vt:lpstr>Breakdown to Controller V1</vt:lpstr>
      <vt:lpstr>Adhoc Container filter</vt:lpstr>
      <vt:lpstr>Sheet2</vt:lpstr>
      <vt:lpstr>Solution Detail</vt:lpstr>
      <vt:lpstr>Box</vt:lpstr>
      <vt:lpstr>Pallet</vt:lpstr>
      <vt:lpstr>Part</vt:lpstr>
      <vt:lpstr>Trunk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Jason (WMG)</dc:creator>
  <cp:lastModifiedBy>Asus</cp:lastModifiedBy>
  <dcterms:created xsi:type="dcterms:W3CDTF">2018-08-06T02:28:29Z</dcterms:created>
  <dcterms:modified xsi:type="dcterms:W3CDTF">2019-08-26T03:20:47Z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696071d2-20b7-471c-ab6f-4309a688f29b</vt:lpwstr>
  </property>
  <property fmtid="{D5CDD505-2E9C-101B-9397-08002B2CF9AE}" pid="3" name="bjSaver">
    <vt:lpwstr>Wi7X+RLmG4W3p+B1Pc4iQzg9QOQYlFHg</vt:lpwstr>
  </property>
  <property fmtid="{D5CDD505-2E9C-101B-9397-08002B2CF9AE}" pid="4" name="bjDocumentLabelXML">
    <vt:lpwstr>&lt;?xml version="1.0" encoding="us-ascii"?&gt;&lt;sisl xmlns:xsi="http://www.w3.org/2001/XMLSchema-instance" xmlns:xsd="http://www.w3.org/2001/XMLSchema" sislVersion="0" policy="2152ec2e-c0c1-4834-9aa1-dc782ab0e2aa" origin="userSelected" xmlns="http://www.boldonj</vt:lpwstr>
  </property>
  <property fmtid="{D5CDD505-2E9C-101B-9397-08002B2CF9AE}" pid="5" name="bjDocumentLabelXML-0">
    <vt:lpwstr>ames.com/2008/01/sie/internal/label"&gt;&lt;element uid="67e66f8d-4e76-4fdc-a7a1-b421fe54f86a" value="" /&gt;&lt;/sisl&gt;</vt:lpwstr>
  </property>
  <property fmtid="{D5CDD505-2E9C-101B-9397-08002B2CF9AE}" pid="6" name="bjDocumentSecurityLabel">
    <vt:lpwstr>N O N - S E N S I T I V E      </vt:lpwstr>
  </property>
</Properties>
</file>